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0.xml" ContentType="application/vnd.openxmlformats-officedocument.spreadsheetml.worksheet+xml"/>
  <Override PartName="/xl/chartsheets/sheet4.xml" ContentType="application/vnd.openxmlformats-officedocument.spreadsheetml.chartsheet+xml"/>
  <Override PartName="/xl/worksheets/sheet41.xml" ContentType="application/vnd.openxmlformats-officedocument.spreadsheetml.worksheet+xml"/>
  <Override PartName="/xl/chartsheets/sheet5.xml" ContentType="application/vnd.openxmlformats-officedocument.spreadsheetml.chart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chartsheets/sheet6.xml" ContentType="application/vnd.openxmlformats-officedocument.spreadsheetml.chart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chartsheets/sheet7.xml" ContentType="application/vnd.openxmlformats-officedocument.spreadsheetml.chart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1025" yWindow="4815" windowWidth="11010" windowHeight="4845" firstSheet="42" activeTab="42"/>
    <workbookView xWindow="-15" yWindow="-15" windowWidth="11040" windowHeight="9675" tabRatio="897" firstSheet="46" activeTab="53"/>
  </bookViews>
  <sheets>
    <sheet name="Notes" sheetId="1" r:id="rId1"/>
    <sheet name="Analysis" sheetId="33" r:id="rId2"/>
    <sheet name="GCKData" sheetId="34" r:id="rId3"/>
    <sheet name="LossSums" sheetId="22" r:id="rId4"/>
    <sheet name="LossLocal" sheetId="35" r:id="rId5"/>
    <sheet name="InjAreaLoss" sheetId="32" r:id="rId6"/>
    <sheet name="522LossFrac" sheetId="51" r:id="rId7"/>
    <sheet name="LossRatioCalc" sheetId="50" r:id="rId8"/>
    <sheet name="103" sheetId="24" r:id="rId9"/>
    <sheet name="104" sheetId="25" r:id="rId10"/>
    <sheet name="105" sheetId="27" r:id="rId11"/>
    <sheet name="106" sheetId="28" r:id="rId12"/>
    <sheet name="107" sheetId="37" r:id="rId13"/>
    <sheet name="113" sheetId="29" r:id="rId14"/>
    <sheet name="114" sheetId="30" r:id="rId15"/>
    <sheet name="115" sheetId="26" r:id="rId16"/>
    <sheet name="116" sheetId="31" r:id="rId17"/>
    <sheet name="229" sheetId="2" r:id="rId18"/>
    <sheet name="230" sheetId="3" r:id="rId19"/>
    <sheet name="231" sheetId="4" r:id="rId20"/>
    <sheet name="232" sheetId="5" r:id="rId21"/>
    <sheet name="301" sheetId="6" r:id="rId22"/>
    <sheet name="302" sheetId="7" r:id="rId23"/>
    <sheet name="303" sheetId="8" r:id="rId24"/>
    <sheet name="304" sheetId="9" r:id="rId25"/>
    <sheet name="305A" sheetId="10" r:id="rId26"/>
    <sheet name="305B" sheetId="11" r:id="rId27"/>
    <sheet name="306A" sheetId="12" r:id="rId28"/>
    <sheet name="306B" sheetId="13" r:id="rId29"/>
    <sheet name="307" sheetId="44" r:id="rId30"/>
    <sheet name="308" sheetId="15" r:id="rId31"/>
    <sheet name="309" sheetId="16" r:id="rId32"/>
    <sheet name="310" sheetId="17" r:id="rId33"/>
    <sheet name="311" sheetId="18" r:id="rId34"/>
    <sheet name="312" sheetId="19" r:id="rId35"/>
    <sheet name="313" sheetId="20" r:id="rId36"/>
    <sheet name="314" sheetId="21" r:id="rId37"/>
    <sheet name="522A" sheetId="49" r:id="rId38"/>
    <sheet name="522B" sheetId="48" r:id="rId39"/>
    <sheet name="Transmission" sheetId="40" r:id="rId40"/>
    <sheet name="LIPlots" sheetId="43" r:id="rId41"/>
    <sheet name="Differ" sheetId="42" r:id="rId42"/>
    <sheet name="BBMData" sheetId="23" r:id="rId43"/>
    <sheet name="WeeklyLoss" sheetId="39" r:id="rId44"/>
    <sheet name="305-6Plot" sheetId="36" r:id="rId45"/>
    <sheet name="AvgTminusloverT" sheetId="55" r:id="rId46"/>
    <sheet name="BLMlossSum(AVG)" sheetId="52" r:id="rId47"/>
    <sheet name="BLMLossSum" sheetId="38" r:id="rId48"/>
    <sheet name="FitErrFrac" sheetId="45" r:id="rId49"/>
    <sheet name="FitErrFracFS" sheetId="46" r:id="rId50"/>
    <sheet name="AlTagResults" sheetId="47" r:id="rId51"/>
    <sheet name="4WkLossfulScale" sheetId="54" r:id="rId52"/>
    <sheet name="CopyFor Avg" sheetId="53" r:id="rId53"/>
    <sheet name="MultiCalib" sheetId="56" r:id="rId54"/>
    <sheet name="BLMLossSum3Cal" sheetId="57" r:id="rId55"/>
    <sheet name="Sheet1" sheetId="58" r:id="rId56"/>
  </sheets>
  <definedNames>
    <definedName name="solver_adj" localSheetId="53" hidden="1">MultiCalib!$C$35,MultiCalib!$D$36,MultiCalib!$D$37,MultiCalib!$E$37,MultiCalib!$F$38,MultiCalib!$F$39,MultiCalib!$G$39</definedName>
    <definedName name="solver_adj" localSheetId="0" hidden="1">Notes!$G$58,Notes!$G$60</definedName>
    <definedName name="solver_cvg" localSheetId="53" hidden="1">0.0001</definedName>
    <definedName name="solver_cvg" localSheetId="0" hidden="1">0.0001</definedName>
    <definedName name="solver_drv" localSheetId="53" hidden="1">1</definedName>
    <definedName name="solver_drv" localSheetId="0" hidden="1">1</definedName>
    <definedName name="solver_eng" localSheetId="47" hidden="1">1</definedName>
    <definedName name="solver_eng" localSheetId="53" hidden="1">1</definedName>
    <definedName name="solver_eng" localSheetId="0" hidden="1">1</definedName>
    <definedName name="solver_est" localSheetId="53" hidden="1">1</definedName>
    <definedName name="solver_est" localSheetId="0" hidden="1">1</definedName>
    <definedName name="solver_itr" localSheetId="53" hidden="1">2147483647</definedName>
    <definedName name="solver_itr" localSheetId="0" hidden="1">2147483647</definedName>
    <definedName name="solver_lhs1" localSheetId="0" hidden="1">Notes!$G$59</definedName>
    <definedName name="solver_lhs2" localSheetId="0" hidden="1">Notes!$N$80</definedName>
    <definedName name="solver_lhs3" localSheetId="0" hidden="1">Notes!$I$70</definedName>
    <definedName name="solver_mip" localSheetId="53" hidden="1">2147483647</definedName>
    <definedName name="solver_mip" localSheetId="0" hidden="1">2147483647</definedName>
    <definedName name="solver_mni" localSheetId="53" hidden="1">30</definedName>
    <definedName name="solver_mni" localSheetId="0" hidden="1">30</definedName>
    <definedName name="solver_mrt" localSheetId="53" hidden="1">0.075</definedName>
    <definedName name="solver_mrt" localSheetId="0" hidden="1">0.075</definedName>
    <definedName name="solver_msl" localSheetId="53" hidden="1">2</definedName>
    <definedName name="solver_msl" localSheetId="0" hidden="1">2</definedName>
    <definedName name="solver_neg" localSheetId="47" hidden="1">1</definedName>
    <definedName name="solver_neg" localSheetId="53" hidden="1">2</definedName>
    <definedName name="solver_neg" localSheetId="0" hidden="1">1</definedName>
    <definedName name="solver_nod" localSheetId="53" hidden="1">2147483647</definedName>
    <definedName name="solver_nod" localSheetId="0" hidden="1">2147483647</definedName>
    <definedName name="solver_num" localSheetId="47" hidden="1">0</definedName>
    <definedName name="solver_num" localSheetId="53" hidden="1">0</definedName>
    <definedName name="solver_num" localSheetId="0" hidden="1">0</definedName>
    <definedName name="solver_nwt" localSheetId="53" hidden="1">1</definedName>
    <definedName name="solver_nwt" localSheetId="0" hidden="1">1</definedName>
    <definedName name="solver_opt" localSheetId="53" hidden="1">MultiCalib!$H$52</definedName>
    <definedName name="solver_opt" localSheetId="0" hidden="1">Notes!$J$80</definedName>
    <definedName name="solver_pre" localSheetId="53" hidden="1">0.000001</definedName>
    <definedName name="solver_pre" localSheetId="0" hidden="1">0.000001</definedName>
    <definedName name="solver_rbv" localSheetId="53" hidden="1">1</definedName>
    <definedName name="solver_rbv" localSheetId="0" hidden="1">1</definedName>
    <definedName name="solver_rel1" localSheetId="0" hidden="1">2</definedName>
    <definedName name="solver_rel2" localSheetId="0" hidden="1">1</definedName>
    <definedName name="solver_rel3" localSheetId="0" hidden="1">2</definedName>
    <definedName name="solver_rhs1" localSheetId="0" hidden="1">1.054*Notes!$G$57</definedName>
    <definedName name="solver_rhs2" localSheetId="0" hidden="1">0.03</definedName>
    <definedName name="solver_rhs3" localSheetId="0" hidden="1">0</definedName>
    <definedName name="solver_rlx" localSheetId="53" hidden="1">2</definedName>
    <definedName name="solver_rlx" localSheetId="0" hidden="1">2</definedName>
    <definedName name="solver_rsd" localSheetId="53" hidden="1">0</definedName>
    <definedName name="solver_rsd" localSheetId="0" hidden="1">0</definedName>
    <definedName name="solver_scl" localSheetId="53" hidden="1">1</definedName>
    <definedName name="solver_scl" localSheetId="0" hidden="1">1</definedName>
    <definedName name="solver_sho" localSheetId="53" hidden="1">2</definedName>
    <definedName name="solver_sho" localSheetId="0" hidden="1">2</definedName>
    <definedName name="solver_ssz" localSheetId="53" hidden="1">100</definedName>
    <definedName name="solver_ssz" localSheetId="0" hidden="1">100</definedName>
    <definedName name="solver_tim" localSheetId="53" hidden="1">2147483647</definedName>
    <definedName name="solver_tim" localSheetId="0" hidden="1">2147483647</definedName>
    <definedName name="solver_tol" localSheetId="53" hidden="1">0.01</definedName>
    <definedName name="solver_tol" localSheetId="0" hidden="1">0.01</definedName>
    <definedName name="solver_typ" localSheetId="47" hidden="1">1</definedName>
    <definedName name="solver_typ" localSheetId="53" hidden="1">2</definedName>
    <definedName name="solver_typ" localSheetId="0" hidden="1">2</definedName>
    <definedName name="solver_val" localSheetId="47" hidden="1">0</definedName>
    <definedName name="solver_val" localSheetId="53" hidden="1">0</definedName>
    <definedName name="solver_val" localSheetId="0" hidden="1">0</definedName>
    <definedName name="solver_ver" localSheetId="47" hidden="1">3</definedName>
    <definedName name="solver_ver" localSheetId="53" hidden="1">3</definedName>
    <definedName name="solver_ver" localSheetId="0" hidden="1">3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28" i="23" l="1"/>
  <c r="A327" i="23"/>
  <c r="A326" i="23"/>
  <c r="A325" i="23"/>
  <c r="A315" i="23"/>
  <c r="A320" i="23" s="1"/>
  <c r="A323" i="23" s="1"/>
  <c r="C323" i="23"/>
  <c r="B323" i="23"/>
  <c r="C322" i="23"/>
  <c r="B322" i="23"/>
  <c r="A322" i="23"/>
  <c r="C321" i="23"/>
  <c r="B321" i="23"/>
  <c r="A321" i="23"/>
  <c r="C320" i="23"/>
  <c r="B320" i="23"/>
  <c r="C319" i="23"/>
  <c r="B319" i="23"/>
  <c r="A319" i="23"/>
  <c r="I304" i="22"/>
  <c r="H304" i="22"/>
  <c r="I303" i="22"/>
  <c r="I302" i="22"/>
  <c r="I301" i="22"/>
  <c r="I300" i="22"/>
  <c r="H303" i="22"/>
  <c r="H302" i="22"/>
  <c r="H301" i="22"/>
  <c r="H300" i="22"/>
  <c r="M24" i="47" l="1"/>
  <c r="I24" i="47"/>
  <c r="O24" i="47"/>
  <c r="I297" i="58" l="1"/>
  <c r="H297" i="58"/>
  <c r="G297" i="58"/>
  <c r="F297" i="58"/>
  <c r="I296" i="58"/>
  <c r="H296" i="58"/>
  <c r="G296" i="58"/>
  <c r="F296" i="58"/>
  <c r="I295" i="58"/>
  <c r="H295" i="58"/>
  <c r="G295" i="58"/>
  <c r="F295" i="58"/>
  <c r="I294" i="58"/>
  <c r="H294" i="58"/>
  <c r="G294" i="58"/>
  <c r="F294" i="58"/>
  <c r="I293" i="58"/>
  <c r="H293" i="58"/>
  <c r="G293" i="58"/>
  <c r="F293" i="58"/>
  <c r="I292" i="58"/>
  <c r="H292" i="58"/>
  <c r="G292" i="58"/>
  <c r="F292" i="58"/>
  <c r="I291" i="58"/>
  <c r="H291" i="58"/>
  <c r="G291" i="58"/>
  <c r="F291" i="58"/>
  <c r="I290" i="58"/>
  <c r="H290" i="58"/>
  <c r="G290" i="58"/>
  <c r="F290" i="58"/>
  <c r="I289" i="58"/>
  <c r="H289" i="58"/>
  <c r="G289" i="58"/>
  <c r="F289" i="58"/>
  <c r="I288" i="58"/>
  <c r="H288" i="58"/>
  <c r="G288" i="58"/>
  <c r="F288" i="58"/>
  <c r="I287" i="58"/>
  <c r="H287" i="58"/>
  <c r="G287" i="58"/>
  <c r="F287" i="58"/>
  <c r="I286" i="58"/>
  <c r="H286" i="58"/>
  <c r="G286" i="58"/>
  <c r="F286" i="58"/>
  <c r="I285" i="58"/>
  <c r="H285" i="58"/>
  <c r="G285" i="58"/>
  <c r="F285" i="58"/>
  <c r="I284" i="58"/>
  <c r="H284" i="58"/>
  <c r="G284" i="58"/>
  <c r="F284" i="58"/>
  <c r="I283" i="58"/>
  <c r="H283" i="58"/>
  <c r="G283" i="58"/>
  <c r="F283" i="58"/>
  <c r="I282" i="58"/>
  <c r="H282" i="58"/>
  <c r="G282" i="58"/>
  <c r="F282" i="58"/>
  <c r="I281" i="58"/>
  <c r="H281" i="58"/>
  <c r="G281" i="58"/>
  <c r="F281" i="58"/>
  <c r="I280" i="58"/>
  <c r="H280" i="58"/>
  <c r="G280" i="58"/>
  <c r="F280" i="58"/>
  <c r="I279" i="58"/>
  <c r="H279" i="58"/>
  <c r="G279" i="58"/>
  <c r="F279" i="58"/>
  <c r="I278" i="58"/>
  <c r="H278" i="58"/>
  <c r="G278" i="58"/>
  <c r="F278" i="58"/>
  <c r="I277" i="58"/>
  <c r="H277" i="58"/>
  <c r="G277" i="58"/>
  <c r="F277" i="58"/>
  <c r="I276" i="58"/>
  <c r="H276" i="58"/>
  <c r="G276" i="58"/>
  <c r="F276" i="58"/>
  <c r="I275" i="58"/>
  <c r="H275" i="58"/>
  <c r="G275" i="58"/>
  <c r="F275" i="58"/>
  <c r="I274" i="58"/>
  <c r="H274" i="58"/>
  <c r="G274" i="58"/>
  <c r="F274" i="58"/>
  <c r="I273" i="58"/>
  <c r="H273" i="58"/>
  <c r="G273" i="58"/>
  <c r="F273" i="58"/>
  <c r="I272" i="58"/>
  <c r="H272" i="58"/>
  <c r="G272" i="58"/>
  <c r="F272" i="58"/>
  <c r="I271" i="58"/>
  <c r="H271" i="58"/>
  <c r="G271" i="58"/>
  <c r="F271" i="58"/>
  <c r="I270" i="58"/>
  <c r="H270" i="58"/>
  <c r="G270" i="58"/>
  <c r="F270" i="58"/>
  <c r="I269" i="58"/>
  <c r="H269" i="58"/>
  <c r="G269" i="58"/>
  <c r="F269" i="58"/>
  <c r="I268" i="58"/>
  <c r="H268" i="58"/>
  <c r="G268" i="58"/>
  <c r="F268" i="58"/>
  <c r="I267" i="58"/>
  <c r="H267" i="58"/>
  <c r="G267" i="58"/>
  <c r="F267" i="58"/>
  <c r="I266" i="58"/>
  <c r="H266" i="58"/>
  <c r="G266" i="58"/>
  <c r="F266" i="58"/>
  <c r="I265" i="58"/>
  <c r="H265" i="58"/>
  <c r="G265" i="58"/>
  <c r="F265" i="58"/>
  <c r="I264" i="58"/>
  <c r="H264" i="58"/>
  <c r="G264" i="58"/>
  <c r="F264" i="58"/>
  <c r="I263" i="58"/>
  <c r="H263" i="58"/>
  <c r="G263" i="58"/>
  <c r="F263" i="58"/>
  <c r="I262" i="58"/>
  <c r="H262" i="58"/>
  <c r="G262" i="58"/>
  <c r="F262" i="58"/>
  <c r="I261" i="58"/>
  <c r="H261" i="58"/>
  <c r="G261" i="58"/>
  <c r="F261" i="58"/>
  <c r="I260" i="58"/>
  <c r="H260" i="58"/>
  <c r="G260" i="58"/>
  <c r="F260" i="58"/>
  <c r="I259" i="58"/>
  <c r="H259" i="58"/>
  <c r="G259" i="58"/>
  <c r="F259" i="58"/>
  <c r="I258" i="58"/>
  <c r="H258" i="58"/>
  <c r="G258" i="58"/>
  <c r="F258" i="58"/>
  <c r="I257" i="58"/>
  <c r="H257" i="58"/>
  <c r="G257" i="58"/>
  <c r="F257" i="58"/>
  <c r="I256" i="58"/>
  <c r="H256" i="58"/>
  <c r="G256" i="58"/>
  <c r="F256" i="58"/>
  <c r="I255" i="58"/>
  <c r="H255" i="58"/>
  <c r="G255" i="58"/>
  <c r="F255" i="58"/>
  <c r="I254" i="58"/>
  <c r="H254" i="58"/>
  <c r="G254" i="58"/>
  <c r="F254" i="58"/>
  <c r="I253" i="58"/>
  <c r="H253" i="58"/>
  <c r="G253" i="58"/>
  <c r="F253" i="58"/>
  <c r="I252" i="58"/>
  <c r="H252" i="58"/>
  <c r="G252" i="58"/>
  <c r="F252" i="58"/>
  <c r="I251" i="58"/>
  <c r="H251" i="58"/>
  <c r="G251" i="58"/>
  <c r="F251" i="58"/>
  <c r="I250" i="58"/>
  <c r="H250" i="58"/>
  <c r="G250" i="58"/>
  <c r="F250" i="58"/>
  <c r="I249" i="58"/>
  <c r="H249" i="58"/>
  <c r="G249" i="58"/>
  <c r="F249" i="58"/>
  <c r="I248" i="58"/>
  <c r="H248" i="58"/>
  <c r="G248" i="58"/>
  <c r="F248" i="58"/>
  <c r="I247" i="58"/>
  <c r="H247" i="58"/>
  <c r="G247" i="58"/>
  <c r="F247" i="58"/>
  <c r="I246" i="58"/>
  <c r="H246" i="58"/>
  <c r="G246" i="58"/>
  <c r="F246" i="58"/>
  <c r="I245" i="58"/>
  <c r="H245" i="58"/>
  <c r="G245" i="58"/>
  <c r="F245" i="58"/>
  <c r="I244" i="58"/>
  <c r="H244" i="58"/>
  <c r="G244" i="58"/>
  <c r="F244" i="58"/>
  <c r="I243" i="58"/>
  <c r="H243" i="58"/>
  <c r="G243" i="58"/>
  <c r="F243" i="58"/>
  <c r="I242" i="58"/>
  <c r="H242" i="58"/>
  <c r="G242" i="58"/>
  <c r="F242" i="58"/>
  <c r="I241" i="58"/>
  <c r="H241" i="58"/>
  <c r="G241" i="58"/>
  <c r="F241" i="58"/>
  <c r="I240" i="58"/>
  <c r="H240" i="58"/>
  <c r="G240" i="58"/>
  <c r="F240" i="58"/>
  <c r="I239" i="58"/>
  <c r="H239" i="58"/>
  <c r="G239" i="58"/>
  <c r="F239" i="58"/>
  <c r="I238" i="58"/>
  <c r="H238" i="58"/>
  <c r="G238" i="58"/>
  <c r="F238" i="58"/>
  <c r="I237" i="58"/>
  <c r="H237" i="58"/>
  <c r="G237" i="58"/>
  <c r="F237" i="58"/>
  <c r="I236" i="58"/>
  <c r="H236" i="58"/>
  <c r="G236" i="58"/>
  <c r="F236" i="58"/>
  <c r="I235" i="58"/>
  <c r="H235" i="58"/>
  <c r="G235" i="58"/>
  <c r="F235" i="58"/>
  <c r="I234" i="58"/>
  <c r="H234" i="58"/>
  <c r="G234" i="58"/>
  <c r="F234" i="58"/>
  <c r="I233" i="58"/>
  <c r="H233" i="58"/>
  <c r="G233" i="58"/>
  <c r="F233" i="58"/>
  <c r="I232" i="58"/>
  <c r="H232" i="58"/>
  <c r="G232" i="58"/>
  <c r="F232" i="58"/>
  <c r="I231" i="58"/>
  <c r="H231" i="58"/>
  <c r="G231" i="58"/>
  <c r="F231" i="58"/>
  <c r="I230" i="58"/>
  <c r="H230" i="58"/>
  <c r="G230" i="58"/>
  <c r="F230" i="58"/>
  <c r="I229" i="58"/>
  <c r="H229" i="58"/>
  <c r="G229" i="58"/>
  <c r="F229" i="58"/>
  <c r="I228" i="58"/>
  <c r="H228" i="58"/>
  <c r="G228" i="58"/>
  <c r="F228" i="58"/>
  <c r="I227" i="58"/>
  <c r="H227" i="58"/>
  <c r="G227" i="58"/>
  <c r="F227" i="58"/>
  <c r="I226" i="58"/>
  <c r="H226" i="58"/>
  <c r="G226" i="58"/>
  <c r="F226" i="58"/>
  <c r="I225" i="58"/>
  <c r="H225" i="58"/>
  <c r="G225" i="58"/>
  <c r="F225" i="58"/>
  <c r="I224" i="58"/>
  <c r="H224" i="58"/>
  <c r="G224" i="58"/>
  <c r="F224" i="58"/>
  <c r="I223" i="58"/>
  <c r="H223" i="58"/>
  <c r="G223" i="58"/>
  <c r="F223" i="58"/>
  <c r="I222" i="58"/>
  <c r="H222" i="58"/>
  <c r="G222" i="58"/>
  <c r="F222" i="58"/>
  <c r="I221" i="58"/>
  <c r="H221" i="58"/>
  <c r="G221" i="58"/>
  <c r="F221" i="58"/>
  <c r="I220" i="58"/>
  <c r="H220" i="58"/>
  <c r="G220" i="58"/>
  <c r="F220" i="58"/>
  <c r="I219" i="58"/>
  <c r="H219" i="58"/>
  <c r="G219" i="58"/>
  <c r="F219" i="58"/>
  <c r="I218" i="58"/>
  <c r="H218" i="58"/>
  <c r="G218" i="58"/>
  <c r="F218" i="58"/>
  <c r="I217" i="58"/>
  <c r="H217" i="58"/>
  <c r="G217" i="58"/>
  <c r="F217" i="58"/>
  <c r="I216" i="58"/>
  <c r="H216" i="58"/>
  <c r="G216" i="58"/>
  <c r="F216" i="58"/>
  <c r="I215" i="58"/>
  <c r="H215" i="58"/>
  <c r="G215" i="58"/>
  <c r="F215" i="58"/>
  <c r="I214" i="58"/>
  <c r="H214" i="58"/>
  <c r="G214" i="58"/>
  <c r="F214" i="58"/>
  <c r="I213" i="58"/>
  <c r="H213" i="58"/>
  <c r="G213" i="58"/>
  <c r="F213" i="58"/>
  <c r="I212" i="58"/>
  <c r="H212" i="58"/>
  <c r="G212" i="58"/>
  <c r="F212" i="58"/>
  <c r="I211" i="58"/>
  <c r="H211" i="58"/>
  <c r="G211" i="58"/>
  <c r="F211" i="58"/>
  <c r="I210" i="58"/>
  <c r="H210" i="58"/>
  <c r="G210" i="58"/>
  <c r="F210" i="58"/>
  <c r="I209" i="58"/>
  <c r="H209" i="58"/>
  <c r="G209" i="58"/>
  <c r="F209" i="58"/>
  <c r="I208" i="58"/>
  <c r="H208" i="58"/>
  <c r="G208" i="58"/>
  <c r="F208" i="58"/>
  <c r="I207" i="58"/>
  <c r="H207" i="58"/>
  <c r="G207" i="58"/>
  <c r="F207" i="58"/>
  <c r="I206" i="58"/>
  <c r="H206" i="58"/>
  <c r="G206" i="58"/>
  <c r="F206" i="58"/>
  <c r="I205" i="58"/>
  <c r="H205" i="58"/>
  <c r="G205" i="58"/>
  <c r="F205" i="58"/>
  <c r="I204" i="58"/>
  <c r="H204" i="58"/>
  <c r="G204" i="58"/>
  <c r="F204" i="58"/>
  <c r="I203" i="58"/>
  <c r="H203" i="58"/>
  <c r="G203" i="58"/>
  <c r="F203" i="58"/>
  <c r="I202" i="58"/>
  <c r="H202" i="58"/>
  <c r="G202" i="58"/>
  <c r="F202" i="58"/>
  <c r="I201" i="58"/>
  <c r="H201" i="58"/>
  <c r="G201" i="58"/>
  <c r="F201" i="58"/>
  <c r="I200" i="58"/>
  <c r="H200" i="58"/>
  <c r="G200" i="58"/>
  <c r="F200" i="58"/>
  <c r="I199" i="58"/>
  <c r="H199" i="58"/>
  <c r="G199" i="58"/>
  <c r="F199" i="58"/>
  <c r="I198" i="58"/>
  <c r="H198" i="58"/>
  <c r="G198" i="58"/>
  <c r="F198" i="58"/>
  <c r="I197" i="58"/>
  <c r="H197" i="58"/>
  <c r="G197" i="58"/>
  <c r="F197" i="58"/>
  <c r="I196" i="58"/>
  <c r="H196" i="58"/>
  <c r="G196" i="58"/>
  <c r="F196" i="58"/>
  <c r="I195" i="58"/>
  <c r="H195" i="58"/>
  <c r="G195" i="58"/>
  <c r="F195" i="58"/>
  <c r="I194" i="58"/>
  <c r="H194" i="58"/>
  <c r="G194" i="58"/>
  <c r="F194" i="58"/>
  <c r="I193" i="58"/>
  <c r="H193" i="58"/>
  <c r="G193" i="58"/>
  <c r="F193" i="58"/>
  <c r="I192" i="58"/>
  <c r="H192" i="58"/>
  <c r="G192" i="58"/>
  <c r="F192" i="58"/>
  <c r="I191" i="58"/>
  <c r="H191" i="58"/>
  <c r="G191" i="58"/>
  <c r="F191" i="58"/>
  <c r="I190" i="58"/>
  <c r="H190" i="58"/>
  <c r="G190" i="58"/>
  <c r="F190" i="58"/>
  <c r="I189" i="58"/>
  <c r="H189" i="58"/>
  <c r="G189" i="58"/>
  <c r="F189" i="58"/>
  <c r="I188" i="58"/>
  <c r="H188" i="58"/>
  <c r="G188" i="58"/>
  <c r="F188" i="58"/>
  <c r="I187" i="58"/>
  <c r="H187" i="58"/>
  <c r="G187" i="58"/>
  <c r="F187" i="58"/>
  <c r="I186" i="58"/>
  <c r="H186" i="58"/>
  <c r="G186" i="58"/>
  <c r="F186" i="58"/>
  <c r="I185" i="58"/>
  <c r="H185" i="58"/>
  <c r="G185" i="58"/>
  <c r="F185" i="58"/>
  <c r="I184" i="58"/>
  <c r="H184" i="58"/>
  <c r="G184" i="58"/>
  <c r="F184" i="58"/>
  <c r="I183" i="58"/>
  <c r="H183" i="58"/>
  <c r="G183" i="58"/>
  <c r="F183" i="58"/>
  <c r="I182" i="58"/>
  <c r="H182" i="58"/>
  <c r="G182" i="58"/>
  <c r="F182" i="58"/>
  <c r="I181" i="58"/>
  <c r="H181" i="58"/>
  <c r="G181" i="58"/>
  <c r="F181" i="58"/>
  <c r="I180" i="58"/>
  <c r="H180" i="58"/>
  <c r="G180" i="58"/>
  <c r="F180" i="58"/>
  <c r="I179" i="58"/>
  <c r="H179" i="58"/>
  <c r="G179" i="58"/>
  <c r="F179" i="58"/>
  <c r="I178" i="58"/>
  <c r="H178" i="58"/>
  <c r="G178" i="58"/>
  <c r="F178" i="58"/>
  <c r="I177" i="58"/>
  <c r="H177" i="58"/>
  <c r="G177" i="58"/>
  <c r="F177" i="58"/>
  <c r="I176" i="58"/>
  <c r="H176" i="58"/>
  <c r="G176" i="58"/>
  <c r="F176" i="58"/>
  <c r="I175" i="58"/>
  <c r="H175" i="58"/>
  <c r="G175" i="58"/>
  <c r="F175" i="58"/>
  <c r="I174" i="58"/>
  <c r="H174" i="58"/>
  <c r="G174" i="58"/>
  <c r="F174" i="58"/>
  <c r="I173" i="58"/>
  <c r="H173" i="58"/>
  <c r="G173" i="58"/>
  <c r="F173" i="58"/>
  <c r="I172" i="58"/>
  <c r="H172" i="58"/>
  <c r="G172" i="58"/>
  <c r="F172" i="58"/>
  <c r="I171" i="58"/>
  <c r="H171" i="58"/>
  <c r="G171" i="58"/>
  <c r="F171" i="58"/>
  <c r="I170" i="58"/>
  <c r="H170" i="58"/>
  <c r="G170" i="58"/>
  <c r="F170" i="58"/>
  <c r="I169" i="58"/>
  <c r="H169" i="58"/>
  <c r="G169" i="58"/>
  <c r="F169" i="58"/>
  <c r="I168" i="58"/>
  <c r="H168" i="58"/>
  <c r="G168" i="58"/>
  <c r="F168" i="58"/>
  <c r="I167" i="58"/>
  <c r="H167" i="58"/>
  <c r="G167" i="58"/>
  <c r="F167" i="58"/>
  <c r="I166" i="58"/>
  <c r="H166" i="58"/>
  <c r="G166" i="58"/>
  <c r="F166" i="58"/>
  <c r="I165" i="58"/>
  <c r="H165" i="58"/>
  <c r="G165" i="58"/>
  <c r="F165" i="58"/>
  <c r="I164" i="58"/>
  <c r="H164" i="58"/>
  <c r="G164" i="58"/>
  <c r="F164" i="58"/>
  <c r="I163" i="58"/>
  <c r="H163" i="58"/>
  <c r="G163" i="58"/>
  <c r="F163" i="58"/>
  <c r="I162" i="58"/>
  <c r="H162" i="58"/>
  <c r="G162" i="58"/>
  <c r="F162" i="58"/>
  <c r="I161" i="58"/>
  <c r="H161" i="58"/>
  <c r="G161" i="58"/>
  <c r="F161" i="58"/>
  <c r="I160" i="58"/>
  <c r="H160" i="58"/>
  <c r="G160" i="58"/>
  <c r="F160" i="58"/>
  <c r="I159" i="58"/>
  <c r="H159" i="58"/>
  <c r="G159" i="58"/>
  <c r="F159" i="58"/>
  <c r="I158" i="58"/>
  <c r="H158" i="58"/>
  <c r="G158" i="58"/>
  <c r="F158" i="58"/>
  <c r="I157" i="58"/>
  <c r="H157" i="58"/>
  <c r="G157" i="58"/>
  <c r="F157" i="58"/>
  <c r="I156" i="58"/>
  <c r="H156" i="58"/>
  <c r="G156" i="58"/>
  <c r="F156" i="58"/>
  <c r="I155" i="58"/>
  <c r="H155" i="58"/>
  <c r="G155" i="58"/>
  <c r="F155" i="58"/>
  <c r="I154" i="58"/>
  <c r="H154" i="58"/>
  <c r="G154" i="58"/>
  <c r="F154" i="58"/>
  <c r="I153" i="58"/>
  <c r="H153" i="58"/>
  <c r="G153" i="58"/>
  <c r="F153" i="58"/>
  <c r="I152" i="58"/>
  <c r="H152" i="58"/>
  <c r="G152" i="58"/>
  <c r="F152" i="58"/>
  <c r="I151" i="58"/>
  <c r="H151" i="58"/>
  <c r="G151" i="58"/>
  <c r="F151" i="58"/>
  <c r="I150" i="58"/>
  <c r="H150" i="58"/>
  <c r="G150" i="58"/>
  <c r="F150" i="58"/>
  <c r="I149" i="58"/>
  <c r="H149" i="58"/>
  <c r="G149" i="58"/>
  <c r="F149" i="58"/>
  <c r="I148" i="58"/>
  <c r="H148" i="58"/>
  <c r="G148" i="58"/>
  <c r="F148" i="58"/>
  <c r="I147" i="58"/>
  <c r="H147" i="58"/>
  <c r="G147" i="58"/>
  <c r="F147" i="58"/>
  <c r="I146" i="58"/>
  <c r="H146" i="58"/>
  <c r="G146" i="58"/>
  <c r="F146" i="58"/>
  <c r="I145" i="58"/>
  <c r="H145" i="58"/>
  <c r="G145" i="58"/>
  <c r="F145" i="58"/>
  <c r="I144" i="58"/>
  <c r="H144" i="58"/>
  <c r="G144" i="58"/>
  <c r="F144" i="58"/>
  <c r="I143" i="58"/>
  <c r="H143" i="58"/>
  <c r="G143" i="58"/>
  <c r="F143" i="58"/>
  <c r="I142" i="58"/>
  <c r="H142" i="58"/>
  <c r="G142" i="58"/>
  <c r="F142" i="58"/>
  <c r="I141" i="58"/>
  <c r="H141" i="58"/>
  <c r="G141" i="58"/>
  <c r="F141" i="58"/>
  <c r="I140" i="58"/>
  <c r="H140" i="58"/>
  <c r="G140" i="58"/>
  <c r="F140" i="58"/>
  <c r="I139" i="58"/>
  <c r="H139" i="58"/>
  <c r="G139" i="58"/>
  <c r="F139" i="58"/>
  <c r="I138" i="58"/>
  <c r="H138" i="58"/>
  <c r="G138" i="58"/>
  <c r="F138" i="58"/>
  <c r="I137" i="58"/>
  <c r="H137" i="58"/>
  <c r="G137" i="58"/>
  <c r="F137" i="58"/>
  <c r="I136" i="58"/>
  <c r="H136" i="58"/>
  <c r="G136" i="58"/>
  <c r="F136" i="58"/>
  <c r="I135" i="58"/>
  <c r="H135" i="58"/>
  <c r="G135" i="58"/>
  <c r="F135" i="58"/>
  <c r="I134" i="58"/>
  <c r="H134" i="58"/>
  <c r="G134" i="58"/>
  <c r="F134" i="58"/>
  <c r="I133" i="58"/>
  <c r="H133" i="58"/>
  <c r="G133" i="58"/>
  <c r="F133" i="58"/>
  <c r="I132" i="58"/>
  <c r="H132" i="58"/>
  <c r="G132" i="58"/>
  <c r="F132" i="58"/>
  <c r="I131" i="58"/>
  <c r="H131" i="58"/>
  <c r="G131" i="58"/>
  <c r="F131" i="58"/>
  <c r="I130" i="58"/>
  <c r="H130" i="58"/>
  <c r="G130" i="58"/>
  <c r="F130" i="58"/>
  <c r="I129" i="58"/>
  <c r="H129" i="58"/>
  <c r="G129" i="58"/>
  <c r="F129" i="58"/>
  <c r="I128" i="58"/>
  <c r="H128" i="58"/>
  <c r="G128" i="58"/>
  <c r="F128" i="58"/>
  <c r="I127" i="58"/>
  <c r="H127" i="58"/>
  <c r="G127" i="58"/>
  <c r="F127" i="58"/>
  <c r="I126" i="58"/>
  <c r="H126" i="58"/>
  <c r="G126" i="58"/>
  <c r="F126" i="58"/>
  <c r="I125" i="58"/>
  <c r="H125" i="58"/>
  <c r="G125" i="58"/>
  <c r="F125" i="58"/>
  <c r="I124" i="58"/>
  <c r="H124" i="58"/>
  <c r="G124" i="58"/>
  <c r="F124" i="58"/>
  <c r="I123" i="58"/>
  <c r="H123" i="58"/>
  <c r="G123" i="58"/>
  <c r="F123" i="58"/>
  <c r="I122" i="58"/>
  <c r="H122" i="58"/>
  <c r="G122" i="58"/>
  <c r="F122" i="58"/>
  <c r="I121" i="58"/>
  <c r="H121" i="58"/>
  <c r="G121" i="58"/>
  <c r="F121" i="58"/>
  <c r="I120" i="58"/>
  <c r="H120" i="58"/>
  <c r="G120" i="58"/>
  <c r="F120" i="58"/>
  <c r="I119" i="58"/>
  <c r="H119" i="58"/>
  <c r="G119" i="58"/>
  <c r="F119" i="58"/>
  <c r="I118" i="58"/>
  <c r="H118" i="58"/>
  <c r="G118" i="58"/>
  <c r="F118" i="58"/>
  <c r="I117" i="58"/>
  <c r="H117" i="58"/>
  <c r="G117" i="58"/>
  <c r="F117" i="58"/>
  <c r="I116" i="58"/>
  <c r="H116" i="58"/>
  <c r="G116" i="58"/>
  <c r="F116" i="58"/>
  <c r="I115" i="58"/>
  <c r="H115" i="58"/>
  <c r="G115" i="58"/>
  <c r="F115" i="58"/>
  <c r="I114" i="58"/>
  <c r="H114" i="58"/>
  <c r="G114" i="58"/>
  <c r="F114" i="58"/>
  <c r="I113" i="58"/>
  <c r="H113" i="58"/>
  <c r="G113" i="58"/>
  <c r="F113" i="58"/>
  <c r="I112" i="58"/>
  <c r="H112" i="58"/>
  <c r="G112" i="58"/>
  <c r="F112" i="58"/>
  <c r="I111" i="58"/>
  <c r="H111" i="58"/>
  <c r="G111" i="58"/>
  <c r="F111" i="58"/>
  <c r="I110" i="58"/>
  <c r="H110" i="58"/>
  <c r="G110" i="58"/>
  <c r="F110" i="58"/>
  <c r="I109" i="58"/>
  <c r="H109" i="58"/>
  <c r="G109" i="58"/>
  <c r="F109" i="58"/>
  <c r="I108" i="58"/>
  <c r="H108" i="58"/>
  <c r="G108" i="58"/>
  <c r="F108" i="58"/>
  <c r="I107" i="58"/>
  <c r="H107" i="58"/>
  <c r="G107" i="58"/>
  <c r="F107" i="58"/>
  <c r="I106" i="58"/>
  <c r="H106" i="58"/>
  <c r="G106" i="58"/>
  <c r="F106" i="58"/>
  <c r="I105" i="58"/>
  <c r="H105" i="58"/>
  <c r="G105" i="58"/>
  <c r="F105" i="58"/>
  <c r="I104" i="58"/>
  <c r="H104" i="58"/>
  <c r="G104" i="58"/>
  <c r="F104" i="58"/>
  <c r="I103" i="58"/>
  <c r="H103" i="58"/>
  <c r="G103" i="58"/>
  <c r="F103" i="58"/>
  <c r="I102" i="58"/>
  <c r="H102" i="58"/>
  <c r="G102" i="58"/>
  <c r="F102" i="58"/>
  <c r="I101" i="58"/>
  <c r="H101" i="58"/>
  <c r="G101" i="58"/>
  <c r="F101" i="58"/>
  <c r="I100" i="58"/>
  <c r="H100" i="58"/>
  <c r="G100" i="58"/>
  <c r="F100" i="58"/>
  <c r="I99" i="58"/>
  <c r="H99" i="58"/>
  <c r="G99" i="58"/>
  <c r="F99" i="58"/>
  <c r="I98" i="58"/>
  <c r="H98" i="58"/>
  <c r="G98" i="58"/>
  <c r="F98" i="58"/>
  <c r="I97" i="58"/>
  <c r="H97" i="58"/>
  <c r="G97" i="58"/>
  <c r="F97" i="58"/>
  <c r="I96" i="58"/>
  <c r="H96" i="58"/>
  <c r="G96" i="58"/>
  <c r="F96" i="58"/>
  <c r="I95" i="58"/>
  <c r="H95" i="58"/>
  <c r="G95" i="58"/>
  <c r="F95" i="58"/>
  <c r="I94" i="58"/>
  <c r="H94" i="58"/>
  <c r="G94" i="58"/>
  <c r="F94" i="58"/>
  <c r="I93" i="58"/>
  <c r="H93" i="58"/>
  <c r="G93" i="58"/>
  <c r="F93" i="58"/>
  <c r="I92" i="58"/>
  <c r="H92" i="58"/>
  <c r="G92" i="58"/>
  <c r="F92" i="58"/>
  <c r="I91" i="58"/>
  <c r="H91" i="58"/>
  <c r="G91" i="58"/>
  <c r="F91" i="58"/>
  <c r="I90" i="58"/>
  <c r="H90" i="58"/>
  <c r="G90" i="58"/>
  <c r="F90" i="58"/>
  <c r="I89" i="58"/>
  <c r="H89" i="58"/>
  <c r="G89" i="58"/>
  <c r="F89" i="58"/>
  <c r="I88" i="58"/>
  <c r="H88" i="58"/>
  <c r="G88" i="58"/>
  <c r="F88" i="58"/>
  <c r="I87" i="58"/>
  <c r="H87" i="58"/>
  <c r="G87" i="58"/>
  <c r="F87" i="58"/>
  <c r="I86" i="58"/>
  <c r="H86" i="58"/>
  <c r="G86" i="58"/>
  <c r="F86" i="58"/>
  <c r="I85" i="58"/>
  <c r="H85" i="58"/>
  <c r="G85" i="58"/>
  <c r="F85" i="58"/>
  <c r="I84" i="58"/>
  <c r="H84" i="58"/>
  <c r="G84" i="58"/>
  <c r="F84" i="58"/>
  <c r="I83" i="58"/>
  <c r="H83" i="58"/>
  <c r="G83" i="58"/>
  <c r="F83" i="58"/>
  <c r="I82" i="58"/>
  <c r="H82" i="58"/>
  <c r="G82" i="58"/>
  <c r="F82" i="58"/>
  <c r="I81" i="58"/>
  <c r="H81" i="58"/>
  <c r="G81" i="58"/>
  <c r="F81" i="58"/>
  <c r="I80" i="58"/>
  <c r="H80" i="58"/>
  <c r="G80" i="58"/>
  <c r="F80" i="58"/>
  <c r="I79" i="58"/>
  <c r="H79" i="58"/>
  <c r="G79" i="58"/>
  <c r="F79" i="58"/>
  <c r="I78" i="58"/>
  <c r="H78" i="58"/>
  <c r="G78" i="58"/>
  <c r="F78" i="58"/>
  <c r="I77" i="58"/>
  <c r="H77" i="58"/>
  <c r="G77" i="58"/>
  <c r="F77" i="58"/>
  <c r="I76" i="58"/>
  <c r="H76" i="58"/>
  <c r="G76" i="58"/>
  <c r="F76" i="58"/>
  <c r="I75" i="58"/>
  <c r="H75" i="58"/>
  <c r="G75" i="58"/>
  <c r="F75" i="58"/>
  <c r="I74" i="58"/>
  <c r="H74" i="58"/>
  <c r="G74" i="58"/>
  <c r="F74" i="58"/>
  <c r="I73" i="58"/>
  <c r="H73" i="58"/>
  <c r="G73" i="58"/>
  <c r="F73" i="58"/>
  <c r="I72" i="58"/>
  <c r="H72" i="58"/>
  <c r="G72" i="58"/>
  <c r="F72" i="58"/>
  <c r="I71" i="58"/>
  <c r="H71" i="58"/>
  <c r="G71" i="58"/>
  <c r="F71" i="58"/>
  <c r="I70" i="58"/>
  <c r="H70" i="58"/>
  <c r="G70" i="58"/>
  <c r="F70" i="58"/>
  <c r="I69" i="58"/>
  <c r="H69" i="58"/>
  <c r="G69" i="58"/>
  <c r="F69" i="58"/>
  <c r="I68" i="58"/>
  <c r="H68" i="58"/>
  <c r="G68" i="58"/>
  <c r="F68" i="58"/>
  <c r="I67" i="58"/>
  <c r="H67" i="58"/>
  <c r="G67" i="58"/>
  <c r="F67" i="58"/>
  <c r="I66" i="58"/>
  <c r="H66" i="58"/>
  <c r="G66" i="58"/>
  <c r="F66" i="58"/>
  <c r="I65" i="58"/>
  <c r="H65" i="58"/>
  <c r="G65" i="58"/>
  <c r="F65" i="58"/>
  <c r="I64" i="58"/>
  <c r="H64" i="58"/>
  <c r="G64" i="58"/>
  <c r="F64" i="58"/>
  <c r="I63" i="58"/>
  <c r="H63" i="58"/>
  <c r="G63" i="58"/>
  <c r="F63" i="58"/>
  <c r="I62" i="58"/>
  <c r="H62" i="58"/>
  <c r="G62" i="58"/>
  <c r="F62" i="58"/>
  <c r="I61" i="58"/>
  <c r="H61" i="58"/>
  <c r="G61" i="58"/>
  <c r="F61" i="58"/>
  <c r="I60" i="58"/>
  <c r="H60" i="58"/>
  <c r="G60" i="58"/>
  <c r="F60" i="58"/>
  <c r="I59" i="58"/>
  <c r="H59" i="58"/>
  <c r="G59" i="58"/>
  <c r="F59" i="58"/>
  <c r="I58" i="58"/>
  <c r="H58" i="58"/>
  <c r="G58" i="58"/>
  <c r="F58" i="58"/>
  <c r="I57" i="58"/>
  <c r="H57" i="58"/>
  <c r="G57" i="58"/>
  <c r="F57" i="58"/>
  <c r="I56" i="58"/>
  <c r="H56" i="58"/>
  <c r="G56" i="58"/>
  <c r="F56" i="58"/>
  <c r="I55" i="58"/>
  <c r="H55" i="58"/>
  <c r="G55" i="58"/>
  <c r="F55" i="58"/>
  <c r="I54" i="58"/>
  <c r="H54" i="58"/>
  <c r="G54" i="58"/>
  <c r="F54" i="58"/>
  <c r="I53" i="58"/>
  <c r="H53" i="58"/>
  <c r="G53" i="58"/>
  <c r="F53" i="58"/>
  <c r="I52" i="58"/>
  <c r="H52" i="58"/>
  <c r="G52" i="58"/>
  <c r="F52" i="58"/>
  <c r="I51" i="58"/>
  <c r="H51" i="58"/>
  <c r="G51" i="58"/>
  <c r="F51" i="58"/>
  <c r="I50" i="58"/>
  <c r="H50" i="58"/>
  <c r="G50" i="58"/>
  <c r="F50" i="58"/>
  <c r="I49" i="58"/>
  <c r="H49" i="58"/>
  <c r="G49" i="58"/>
  <c r="F49" i="58"/>
  <c r="I48" i="58"/>
  <c r="H48" i="58"/>
  <c r="G48" i="58"/>
  <c r="F48" i="58"/>
  <c r="I47" i="58"/>
  <c r="H47" i="58"/>
  <c r="G47" i="58"/>
  <c r="F47" i="58"/>
  <c r="I46" i="58"/>
  <c r="H46" i="58"/>
  <c r="G46" i="58"/>
  <c r="F46" i="58"/>
  <c r="I45" i="58"/>
  <c r="H45" i="58"/>
  <c r="G45" i="58"/>
  <c r="F45" i="58"/>
  <c r="I44" i="58"/>
  <c r="H44" i="58"/>
  <c r="G44" i="58"/>
  <c r="F44" i="58"/>
  <c r="I43" i="58"/>
  <c r="H43" i="58"/>
  <c r="G43" i="58"/>
  <c r="F43" i="58"/>
  <c r="I42" i="58"/>
  <c r="H42" i="58"/>
  <c r="G42" i="58"/>
  <c r="F42" i="58"/>
  <c r="I41" i="58"/>
  <c r="H41" i="58"/>
  <c r="G41" i="58"/>
  <c r="F41" i="58"/>
  <c r="I40" i="58"/>
  <c r="H40" i="58"/>
  <c r="G40" i="58"/>
  <c r="F40" i="58"/>
  <c r="I39" i="58"/>
  <c r="H39" i="58"/>
  <c r="G39" i="58"/>
  <c r="F39" i="58"/>
  <c r="I38" i="58"/>
  <c r="H38" i="58"/>
  <c r="G38" i="58"/>
  <c r="F38" i="58"/>
  <c r="I37" i="58"/>
  <c r="H37" i="58"/>
  <c r="G37" i="58"/>
  <c r="F37" i="58"/>
  <c r="I36" i="58"/>
  <c r="H36" i="58"/>
  <c r="G36" i="58"/>
  <c r="F36" i="58"/>
  <c r="I35" i="58"/>
  <c r="H35" i="58"/>
  <c r="G35" i="58"/>
  <c r="F35" i="58"/>
  <c r="I34" i="58"/>
  <c r="H34" i="58"/>
  <c r="G34" i="58"/>
  <c r="F34" i="58"/>
  <c r="I33" i="58"/>
  <c r="H33" i="58"/>
  <c r="G33" i="58"/>
  <c r="F33" i="58"/>
  <c r="I32" i="58"/>
  <c r="H32" i="58"/>
  <c r="G32" i="58"/>
  <c r="F32" i="58"/>
  <c r="I31" i="58"/>
  <c r="H31" i="58"/>
  <c r="G31" i="58"/>
  <c r="F31" i="58"/>
  <c r="I30" i="58"/>
  <c r="H30" i="58"/>
  <c r="G30" i="58"/>
  <c r="F30" i="58"/>
  <c r="I29" i="58"/>
  <c r="H29" i="58"/>
  <c r="G29" i="58"/>
  <c r="F29" i="58"/>
  <c r="I28" i="58"/>
  <c r="H28" i="58"/>
  <c r="G28" i="58"/>
  <c r="F28" i="58"/>
  <c r="I27" i="58"/>
  <c r="H27" i="58"/>
  <c r="G27" i="58"/>
  <c r="F27" i="58"/>
  <c r="I26" i="58"/>
  <c r="H26" i="58"/>
  <c r="G26" i="58"/>
  <c r="F26" i="58"/>
  <c r="I25" i="58"/>
  <c r="H25" i="58"/>
  <c r="G25" i="58"/>
  <c r="F25" i="58"/>
  <c r="I24" i="58"/>
  <c r="H24" i="58"/>
  <c r="G24" i="58"/>
  <c r="F24" i="58"/>
  <c r="I23" i="58"/>
  <c r="H23" i="58"/>
  <c r="G23" i="58"/>
  <c r="F23" i="58"/>
  <c r="I22" i="58"/>
  <c r="H22" i="58"/>
  <c r="G22" i="58"/>
  <c r="F22" i="58"/>
  <c r="I21" i="58"/>
  <c r="H21" i="58"/>
  <c r="G21" i="58"/>
  <c r="F21" i="58"/>
  <c r="I20" i="58"/>
  <c r="H20" i="58"/>
  <c r="G20" i="58"/>
  <c r="F20" i="58"/>
  <c r="I19" i="58"/>
  <c r="H19" i="58"/>
  <c r="G19" i="58"/>
  <c r="F19" i="58"/>
  <c r="I18" i="58"/>
  <c r="H18" i="58"/>
  <c r="G18" i="58"/>
  <c r="F18" i="58"/>
  <c r="I17" i="58"/>
  <c r="H17" i="58"/>
  <c r="G17" i="58"/>
  <c r="F17" i="58"/>
  <c r="I16" i="58"/>
  <c r="H16" i="58"/>
  <c r="G16" i="58"/>
  <c r="F16" i="58"/>
  <c r="I15" i="58"/>
  <c r="H15" i="58"/>
  <c r="G15" i="58"/>
  <c r="F15" i="58"/>
  <c r="I14" i="58"/>
  <c r="H14" i="58"/>
  <c r="G14" i="58"/>
  <c r="F14" i="58"/>
  <c r="I13" i="58"/>
  <c r="H13" i="58"/>
  <c r="G13" i="58"/>
  <c r="F13" i="58"/>
  <c r="I12" i="58"/>
  <c r="H12" i="58"/>
  <c r="G12" i="58"/>
  <c r="F12" i="58"/>
  <c r="I11" i="58"/>
  <c r="H11" i="58"/>
  <c r="G11" i="58"/>
  <c r="F11" i="58"/>
  <c r="I10" i="58"/>
  <c r="H10" i="58"/>
  <c r="G10" i="58"/>
  <c r="F10" i="58"/>
  <c r="I9" i="58"/>
  <c r="H9" i="58"/>
  <c r="G9" i="58"/>
  <c r="F9" i="58"/>
  <c r="I8" i="58"/>
  <c r="H8" i="58"/>
  <c r="G8" i="58"/>
  <c r="F8" i="58"/>
  <c r="AM297" i="57"/>
  <c r="AL297" i="57"/>
  <c r="AK297" i="57"/>
  <c r="AM296" i="57"/>
  <c r="AL296" i="57"/>
  <c r="AK296" i="57"/>
  <c r="AM295" i="57"/>
  <c r="AL295" i="57"/>
  <c r="AK295" i="57"/>
  <c r="AM294" i="57"/>
  <c r="AL294" i="57"/>
  <c r="AK294" i="57"/>
  <c r="AM293" i="57"/>
  <c r="AL293" i="57"/>
  <c r="AK293" i="57"/>
  <c r="AM292" i="57"/>
  <c r="AL292" i="57"/>
  <c r="AK292" i="57"/>
  <c r="AM291" i="57"/>
  <c r="AL291" i="57"/>
  <c r="AK291" i="57"/>
  <c r="AM290" i="57"/>
  <c r="AL290" i="57"/>
  <c r="AK290" i="57"/>
  <c r="AM289" i="57"/>
  <c r="AL289" i="57"/>
  <c r="AK289" i="57"/>
  <c r="AM288" i="57"/>
  <c r="AL288" i="57"/>
  <c r="AK288" i="57"/>
  <c r="AM287" i="57"/>
  <c r="AL287" i="57"/>
  <c r="AK287" i="57"/>
  <c r="AM286" i="57"/>
  <c r="AL286" i="57"/>
  <c r="AK286" i="57"/>
  <c r="AM285" i="57"/>
  <c r="AL285" i="57"/>
  <c r="AK285" i="57"/>
  <c r="AM284" i="57"/>
  <c r="AL284" i="57"/>
  <c r="AK284" i="57"/>
  <c r="AM283" i="57"/>
  <c r="AL283" i="57"/>
  <c r="AK283" i="57"/>
  <c r="AM282" i="57"/>
  <c r="AL282" i="57"/>
  <c r="AK282" i="57"/>
  <c r="AM281" i="57"/>
  <c r="AL281" i="57"/>
  <c r="AK281" i="57"/>
  <c r="AM280" i="57"/>
  <c r="AL280" i="57"/>
  <c r="AK280" i="57"/>
  <c r="AM279" i="57"/>
  <c r="AL279" i="57"/>
  <c r="AK279" i="57"/>
  <c r="AM278" i="57"/>
  <c r="AL278" i="57"/>
  <c r="AK278" i="57"/>
  <c r="AM277" i="57"/>
  <c r="AL277" i="57"/>
  <c r="AK277" i="57"/>
  <c r="AM276" i="57"/>
  <c r="AL276" i="57"/>
  <c r="AK276" i="57"/>
  <c r="AM275" i="57"/>
  <c r="AL275" i="57"/>
  <c r="AK275" i="57"/>
  <c r="AM274" i="57"/>
  <c r="AL274" i="57"/>
  <c r="AK274" i="57"/>
  <c r="AM273" i="57"/>
  <c r="AL273" i="57"/>
  <c r="AK273" i="57"/>
  <c r="AM272" i="57"/>
  <c r="AL272" i="57"/>
  <c r="AK272" i="57"/>
  <c r="AM271" i="57"/>
  <c r="AL271" i="57"/>
  <c r="AK271" i="57"/>
  <c r="AM270" i="57"/>
  <c r="AL270" i="57"/>
  <c r="AK270" i="57"/>
  <c r="AM269" i="57"/>
  <c r="AL269" i="57"/>
  <c r="AK269" i="57"/>
  <c r="AM268" i="57"/>
  <c r="AL268" i="57"/>
  <c r="AK268" i="57"/>
  <c r="AM267" i="57"/>
  <c r="AL267" i="57"/>
  <c r="AK267" i="57"/>
  <c r="AM266" i="57"/>
  <c r="AL266" i="57"/>
  <c r="AK266" i="57"/>
  <c r="AM265" i="57"/>
  <c r="AL265" i="57"/>
  <c r="AK265" i="57"/>
  <c r="AM264" i="57"/>
  <c r="AL264" i="57"/>
  <c r="AK264" i="57"/>
  <c r="AM263" i="57"/>
  <c r="AL263" i="57"/>
  <c r="AK263" i="57"/>
  <c r="AM262" i="57"/>
  <c r="AL262" i="57"/>
  <c r="AK262" i="57"/>
  <c r="AM261" i="57"/>
  <c r="AL261" i="57"/>
  <c r="AK261" i="57"/>
  <c r="AM260" i="57"/>
  <c r="AL260" i="57"/>
  <c r="AK260" i="57"/>
  <c r="AM259" i="57"/>
  <c r="AL259" i="57"/>
  <c r="AK259" i="57"/>
  <c r="AM258" i="57"/>
  <c r="AL258" i="57"/>
  <c r="AK258" i="57"/>
  <c r="AM257" i="57"/>
  <c r="AL257" i="57"/>
  <c r="AK257" i="57"/>
  <c r="AM256" i="57"/>
  <c r="AL256" i="57"/>
  <c r="AK256" i="57"/>
  <c r="AM255" i="57"/>
  <c r="AL255" i="57"/>
  <c r="AK255" i="57"/>
  <c r="AM254" i="57"/>
  <c r="AL254" i="57"/>
  <c r="AK254" i="57"/>
  <c r="AM253" i="57"/>
  <c r="AL253" i="57"/>
  <c r="AK253" i="57"/>
  <c r="AM252" i="57"/>
  <c r="AL252" i="57"/>
  <c r="AK252" i="57"/>
  <c r="AM251" i="57"/>
  <c r="AL251" i="57"/>
  <c r="AK251" i="57"/>
  <c r="AM250" i="57"/>
  <c r="AL250" i="57"/>
  <c r="AK250" i="57"/>
  <c r="AM249" i="57"/>
  <c r="AL249" i="57"/>
  <c r="AK249" i="57"/>
  <c r="AM248" i="57"/>
  <c r="AL248" i="57"/>
  <c r="AK248" i="57"/>
  <c r="AM247" i="57"/>
  <c r="AL247" i="57"/>
  <c r="AK247" i="57"/>
  <c r="AM246" i="57"/>
  <c r="AL246" i="57"/>
  <c r="AK246" i="57"/>
  <c r="AM245" i="57"/>
  <c r="AL245" i="57"/>
  <c r="AK245" i="57"/>
  <c r="AM244" i="57"/>
  <c r="AL244" i="57"/>
  <c r="AK244" i="57"/>
  <c r="AM243" i="57"/>
  <c r="AL243" i="57"/>
  <c r="AK243" i="57"/>
  <c r="AM242" i="57"/>
  <c r="AL242" i="57"/>
  <c r="AK242" i="57"/>
  <c r="AM241" i="57"/>
  <c r="AL241" i="57"/>
  <c r="AK241" i="57"/>
  <c r="AM240" i="57"/>
  <c r="AL240" i="57"/>
  <c r="AK240" i="57"/>
  <c r="AM239" i="57"/>
  <c r="AL239" i="57"/>
  <c r="AK239" i="57"/>
  <c r="AM238" i="57"/>
  <c r="AL238" i="57"/>
  <c r="AK238" i="57"/>
  <c r="AM237" i="57"/>
  <c r="AL237" i="57"/>
  <c r="AK237" i="57"/>
  <c r="AM236" i="57"/>
  <c r="AL236" i="57"/>
  <c r="AK236" i="57"/>
  <c r="AM235" i="57"/>
  <c r="AL235" i="57"/>
  <c r="AK235" i="57"/>
  <c r="AM234" i="57"/>
  <c r="AL234" i="57"/>
  <c r="AK234" i="57"/>
  <c r="AM233" i="57"/>
  <c r="AL233" i="57"/>
  <c r="AK233" i="57"/>
  <c r="AM232" i="57"/>
  <c r="AL232" i="57"/>
  <c r="AK232" i="57"/>
  <c r="AM231" i="57"/>
  <c r="AL231" i="57"/>
  <c r="AK231" i="57"/>
  <c r="AM230" i="57"/>
  <c r="AL230" i="57"/>
  <c r="AK230" i="57"/>
  <c r="AM229" i="57"/>
  <c r="AL229" i="57"/>
  <c r="AK229" i="57"/>
  <c r="AM228" i="57"/>
  <c r="AL228" i="57"/>
  <c r="AK228" i="57"/>
  <c r="AM227" i="57"/>
  <c r="AL227" i="57"/>
  <c r="AK227" i="57"/>
  <c r="AM226" i="57"/>
  <c r="AL226" i="57"/>
  <c r="AK226" i="57"/>
  <c r="AM225" i="57"/>
  <c r="AL225" i="57"/>
  <c r="AK225" i="57"/>
  <c r="AM224" i="57"/>
  <c r="AL224" i="57"/>
  <c r="AK224" i="57"/>
  <c r="AM223" i="57"/>
  <c r="AL223" i="57"/>
  <c r="AK223" i="57"/>
  <c r="AM222" i="57"/>
  <c r="AL222" i="57"/>
  <c r="AK222" i="57"/>
  <c r="AM221" i="57"/>
  <c r="AL221" i="57"/>
  <c r="AK221" i="57"/>
  <c r="AM220" i="57"/>
  <c r="AL220" i="57"/>
  <c r="AK220" i="57"/>
  <c r="AM219" i="57"/>
  <c r="AL219" i="57"/>
  <c r="AK219" i="57"/>
  <c r="AM218" i="57"/>
  <c r="AL218" i="57"/>
  <c r="AK218" i="57"/>
  <c r="AM217" i="57"/>
  <c r="AL217" i="57"/>
  <c r="AK217" i="57"/>
  <c r="AM216" i="57"/>
  <c r="AL216" i="57"/>
  <c r="AK216" i="57"/>
  <c r="AM215" i="57"/>
  <c r="AL215" i="57"/>
  <c r="AK215" i="57"/>
  <c r="AM214" i="57"/>
  <c r="AL214" i="57"/>
  <c r="AK214" i="57"/>
  <c r="AM213" i="57"/>
  <c r="AL213" i="57"/>
  <c r="AK213" i="57"/>
  <c r="AM212" i="57"/>
  <c r="AL212" i="57"/>
  <c r="AK212" i="57"/>
  <c r="AM211" i="57"/>
  <c r="AL211" i="57"/>
  <c r="AK211" i="57"/>
  <c r="AM210" i="57"/>
  <c r="AL210" i="57"/>
  <c r="AK210" i="57"/>
  <c r="AM209" i="57"/>
  <c r="AL209" i="57"/>
  <c r="AK209" i="57"/>
  <c r="AM208" i="57"/>
  <c r="AL208" i="57"/>
  <c r="AK208" i="57"/>
  <c r="AM207" i="57"/>
  <c r="AL207" i="57"/>
  <c r="AK207" i="57"/>
  <c r="AM206" i="57"/>
  <c r="AL206" i="57"/>
  <c r="AK206" i="57"/>
  <c r="AM205" i="57"/>
  <c r="AL205" i="57"/>
  <c r="AK205" i="57"/>
  <c r="AM204" i="57"/>
  <c r="AL204" i="57"/>
  <c r="AK204" i="57"/>
  <c r="AM203" i="57"/>
  <c r="AL203" i="57"/>
  <c r="AK203" i="57"/>
  <c r="AM202" i="57"/>
  <c r="AL202" i="57"/>
  <c r="AK202" i="57"/>
  <c r="AM201" i="57"/>
  <c r="AL201" i="57"/>
  <c r="AK201" i="57"/>
  <c r="AM200" i="57"/>
  <c r="AL200" i="57"/>
  <c r="AK200" i="57"/>
  <c r="AM199" i="57"/>
  <c r="AL199" i="57"/>
  <c r="AK199" i="57"/>
  <c r="AM198" i="57"/>
  <c r="AL198" i="57"/>
  <c r="AK198" i="57"/>
  <c r="AM197" i="57"/>
  <c r="AL197" i="57"/>
  <c r="AK197" i="57"/>
  <c r="AM196" i="57"/>
  <c r="AL196" i="57"/>
  <c r="AK196" i="57"/>
  <c r="AM195" i="57"/>
  <c r="AL195" i="57"/>
  <c r="AK195" i="57"/>
  <c r="AM194" i="57"/>
  <c r="AL194" i="57"/>
  <c r="AK194" i="57"/>
  <c r="AM193" i="57"/>
  <c r="AL193" i="57"/>
  <c r="AK193" i="57"/>
  <c r="AM192" i="57"/>
  <c r="AL192" i="57"/>
  <c r="AK192" i="57"/>
  <c r="AM191" i="57"/>
  <c r="AL191" i="57"/>
  <c r="AK191" i="57"/>
  <c r="AM190" i="57"/>
  <c r="AL190" i="57"/>
  <c r="AK190" i="57"/>
  <c r="AM189" i="57"/>
  <c r="AL189" i="57"/>
  <c r="AK189" i="57"/>
  <c r="AM188" i="57"/>
  <c r="AL188" i="57"/>
  <c r="AK188" i="57"/>
  <c r="AM187" i="57"/>
  <c r="AL187" i="57"/>
  <c r="AK187" i="57"/>
  <c r="AM186" i="57"/>
  <c r="AL186" i="57"/>
  <c r="AK186" i="57"/>
  <c r="AM185" i="57"/>
  <c r="AL185" i="57"/>
  <c r="AK185" i="57"/>
  <c r="AM184" i="57"/>
  <c r="AL184" i="57"/>
  <c r="AK184" i="57"/>
  <c r="AM183" i="57"/>
  <c r="AL183" i="57"/>
  <c r="AK183" i="57"/>
  <c r="AM182" i="57"/>
  <c r="AL182" i="57"/>
  <c r="AK182" i="57"/>
  <c r="AM181" i="57"/>
  <c r="AL181" i="57"/>
  <c r="AK181" i="57"/>
  <c r="AM180" i="57"/>
  <c r="AL180" i="57"/>
  <c r="AK180" i="57"/>
  <c r="AM179" i="57"/>
  <c r="AL179" i="57"/>
  <c r="AK179" i="57"/>
  <c r="AM178" i="57"/>
  <c r="AL178" i="57"/>
  <c r="AK178" i="57"/>
  <c r="AM177" i="57"/>
  <c r="AL177" i="57"/>
  <c r="AK177" i="57"/>
  <c r="AM176" i="57"/>
  <c r="AL176" i="57"/>
  <c r="AK176" i="57"/>
  <c r="AM175" i="57"/>
  <c r="AL175" i="57"/>
  <c r="AK175" i="57"/>
  <c r="AM174" i="57"/>
  <c r="AL174" i="57"/>
  <c r="AK174" i="57"/>
  <c r="AM173" i="57"/>
  <c r="AL173" i="57"/>
  <c r="AK173" i="57"/>
  <c r="AM172" i="57"/>
  <c r="AL172" i="57"/>
  <c r="AK172" i="57"/>
  <c r="AM171" i="57"/>
  <c r="AL171" i="57"/>
  <c r="AK171" i="57"/>
  <c r="AM170" i="57"/>
  <c r="AL170" i="57"/>
  <c r="AK170" i="57"/>
  <c r="AM169" i="57"/>
  <c r="AL169" i="57"/>
  <c r="AK169" i="57"/>
  <c r="AM168" i="57"/>
  <c r="AL168" i="57"/>
  <c r="AK168" i="57"/>
  <c r="AM167" i="57"/>
  <c r="AL167" i="57"/>
  <c r="AK167" i="57"/>
  <c r="AM166" i="57"/>
  <c r="AL166" i="57"/>
  <c r="AK166" i="57"/>
  <c r="AM165" i="57"/>
  <c r="AL165" i="57"/>
  <c r="AK165" i="57"/>
  <c r="AM164" i="57"/>
  <c r="AL164" i="57"/>
  <c r="AK164" i="57"/>
  <c r="AM163" i="57"/>
  <c r="AL163" i="57"/>
  <c r="AK163" i="57"/>
  <c r="AM162" i="57"/>
  <c r="AL162" i="57"/>
  <c r="AK162" i="57"/>
  <c r="AM161" i="57"/>
  <c r="AL161" i="57"/>
  <c r="AK161" i="57"/>
  <c r="AM160" i="57"/>
  <c r="AL160" i="57"/>
  <c r="AK160" i="57"/>
  <c r="AM159" i="57"/>
  <c r="AL159" i="57"/>
  <c r="AK159" i="57"/>
  <c r="AM158" i="57"/>
  <c r="AL158" i="57"/>
  <c r="AK158" i="57"/>
  <c r="AM157" i="57"/>
  <c r="AL157" i="57"/>
  <c r="AK157" i="57"/>
  <c r="AM156" i="57"/>
  <c r="AL156" i="57"/>
  <c r="AK156" i="57"/>
  <c r="AM155" i="57"/>
  <c r="AL155" i="57"/>
  <c r="AK155" i="57"/>
  <c r="AM154" i="57"/>
  <c r="AL154" i="57"/>
  <c r="AK154" i="57"/>
  <c r="AM153" i="57"/>
  <c r="AL153" i="57"/>
  <c r="AK153" i="57"/>
  <c r="AM152" i="57"/>
  <c r="AL152" i="57"/>
  <c r="AK152" i="57"/>
  <c r="AM151" i="57"/>
  <c r="AL151" i="57"/>
  <c r="AK151" i="57"/>
  <c r="AM150" i="57"/>
  <c r="AL150" i="57"/>
  <c r="AK150" i="57"/>
  <c r="AM149" i="57"/>
  <c r="AL149" i="57"/>
  <c r="AK149" i="57"/>
  <c r="AM148" i="57"/>
  <c r="AL148" i="57"/>
  <c r="AK148" i="57"/>
  <c r="AM147" i="57"/>
  <c r="AL147" i="57"/>
  <c r="AK147" i="57"/>
  <c r="AM146" i="57"/>
  <c r="AL146" i="57"/>
  <c r="AK146" i="57"/>
  <c r="AM145" i="57"/>
  <c r="AL145" i="57"/>
  <c r="AK145" i="57"/>
  <c r="AM144" i="57"/>
  <c r="AL144" i="57"/>
  <c r="AK144" i="57"/>
  <c r="AM143" i="57"/>
  <c r="AL143" i="57"/>
  <c r="AK143" i="57"/>
  <c r="AM142" i="57"/>
  <c r="AL142" i="57"/>
  <c r="AK142" i="57"/>
  <c r="AM141" i="57"/>
  <c r="AL141" i="57"/>
  <c r="AK141" i="57"/>
  <c r="AM140" i="57"/>
  <c r="AL140" i="57"/>
  <c r="AK140" i="57"/>
  <c r="AM139" i="57"/>
  <c r="AL139" i="57"/>
  <c r="AK139" i="57"/>
  <c r="AM138" i="57"/>
  <c r="AL138" i="57"/>
  <c r="AK138" i="57"/>
  <c r="AM137" i="57"/>
  <c r="AL137" i="57"/>
  <c r="AK137" i="57"/>
  <c r="AM136" i="57"/>
  <c r="AL136" i="57"/>
  <c r="AK136" i="57"/>
  <c r="AM135" i="57"/>
  <c r="AL135" i="57"/>
  <c r="AK135" i="57"/>
  <c r="AM134" i="57"/>
  <c r="AL134" i="57"/>
  <c r="AK134" i="57"/>
  <c r="AM133" i="57"/>
  <c r="AL133" i="57"/>
  <c r="AK133" i="57"/>
  <c r="AM132" i="57"/>
  <c r="AL132" i="57"/>
  <c r="AK132" i="57"/>
  <c r="AM131" i="57"/>
  <c r="AL131" i="57"/>
  <c r="AK131" i="57"/>
  <c r="AM130" i="57"/>
  <c r="AL130" i="57"/>
  <c r="AK130" i="57"/>
  <c r="AM129" i="57"/>
  <c r="AL129" i="57"/>
  <c r="AK129" i="57"/>
  <c r="AM128" i="57"/>
  <c r="AL128" i="57"/>
  <c r="AK128" i="57"/>
  <c r="AM127" i="57"/>
  <c r="AL127" i="57"/>
  <c r="AK127" i="57"/>
  <c r="AM126" i="57"/>
  <c r="AL126" i="57"/>
  <c r="AK126" i="57"/>
  <c r="AM125" i="57"/>
  <c r="AL125" i="57"/>
  <c r="AK125" i="57"/>
  <c r="AM124" i="57"/>
  <c r="AL124" i="57"/>
  <c r="AK124" i="57"/>
  <c r="AM123" i="57"/>
  <c r="AL123" i="57"/>
  <c r="AK123" i="57"/>
  <c r="AM122" i="57"/>
  <c r="AL122" i="57"/>
  <c r="AK122" i="57"/>
  <c r="AM121" i="57"/>
  <c r="AL121" i="57"/>
  <c r="AK121" i="57"/>
  <c r="AM120" i="57"/>
  <c r="AL120" i="57"/>
  <c r="AK120" i="57"/>
  <c r="AM119" i="57"/>
  <c r="AL119" i="57"/>
  <c r="AK119" i="57"/>
  <c r="AM118" i="57"/>
  <c r="AL118" i="57"/>
  <c r="AK118" i="57"/>
  <c r="AM117" i="57"/>
  <c r="AL117" i="57"/>
  <c r="AK117" i="57"/>
  <c r="AM116" i="57"/>
  <c r="AL116" i="57"/>
  <c r="AK116" i="57"/>
  <c r="AM115" i="57"/>
  <c r="AL115" i="57"/>
  <c r="AK115" i="57"/>
  <c r="AM114" i="57"/>
  <c r="AL114" i="57"/>
  <c r="AK114" i="57"/>
  <c r="AM113" i="57"/>
  <c r="AL113" i="57"/>
  <c r="AK113" i="57"/>
  <c r="AM112" i="57"/>
  <c r="AL112" i="57"/>
  <c r="AK112" i="57"/>
  <c r="AM111" i="57"/>
  <c r="AL111" i="57"/>
  <c r="AK111" i="57"/>
  <c r="AM110" i="57"/>
  <c r="AL110" i="57"/>
  <c r="AK110" i="57"/>
  <c r="AM109" i="57"/>
  <c r="AL109" i="57"/>
  <c r="AK109" i="57"/>
  <c r="AM108" i="57"/>
  <c r="AL108" i="57"/>
  <c r="AK108" i="57"/>
  <c r="AM107" i="57"/>
  <c r="AL107" i="57"/>
  <c r="AK107" i="57"/>
  <c r="AM106" i="57"/>
  <c r="AL106" i="57"/>
  <c r="AK106" i="57"/>
  <c r="AM105" i="57"/>
  <c r="AL105" i="57"/>
  <c r="AK105" i="57"/>
  <c r="AM104" i="57"/>
  <c r="AL104" i="57"/>
  <c r="AK104" i="57"/>
  <c r="AM103" i="57"/>
  <c r="AL103" i="57"/>
  <c r="AK103" i="57"/>
  <c r="AM102" i="57"/>
  <c r="AL102" i="57"/>
  <c r="AK102" i="57"/>
  <c r="AM101" i="57"/>
  <c r="AL101" i="57"/>
  <c r="AK101" i="57"/>
  <c r="AM100" i="57"/>
  <c r="AL100" i="57"/>
  <c r="AK100" i="57"/>
  <c r="AM99" i="57"/>
  <c r="AL99" i="57"/>
  <c r="AK99" i="57"/>
  <c r="AM98" i="57"/>
  <c r="AL98" i="57"/>
  <c r="AK98" i="57"/>
  <c r="AM97" i="57"/>
  <c r="AL97" i="57"/>
  <c r="AK97" i="57"/>
  <c r="AM96" i="57"/>
  <c r="AL96" i="57"/>
  <c r="AK96" i="57"/>
  <c r="AM95" i="57"/>
  <c r="AL95" i="57"/>
  <c r="AK95" i="57"/>
  <c r="AM94" i="57"/>
  <c r="AL94" i="57"/>
  <c r="AK94" i="57"/>
  <c r="AM93" i="57"/>
  <c r="AL93" i="57"/>
  <c r="AK93" i="57"/>
  <c r="AM92" i="57"/>
  <c r="AL92" i="57"/>
  <c r="AK92" i="57"/>
  <c r="AM91" i="57"/>
  <c r="AL91" i="57"/>
  <c r="AK91" i="57"/>
  <c r="AM90" i="57"/>
  <c r="AL90" i="57"/>
  <c r="AK90" i="57"/>
  <c r="AM89" i="57"/>
  <c r="AL89" i="57"/>
  <c r="AK89" i="57"/>
  <c r="AM88" i="57"/>
  <c r="AL88" i="57"/>
  <c r="AK88" i="57"/>
  <c r="AM87" i="57"/>
  <c r="AL87" i="57"/>
  <c r="AK87" i="57"/>
  <c r="AM86" i="57"/>
  <c r="AL86" i="57"/>
  <c r="AK86" i="57"/>
  <c r="AM85" i="57"/>
  <c r="AL85" i="57"/>
  <c r="AK85" i="57"/>
  <c r="AM84" i="57"/>
  <c r="AL84" i="57"/>
  <c r="AK84" i="57"/>
  <c r="AM83" i="57"/>
  <c r="AL83" i="57"/>
  <c r="AK83" i="57"/>
  <c r="AM82" i="57"/>
  <c r="AL82" i="57"/>
  <c r="AK82" i="57"/>
  <c r="AM81" i="57"/>
  <c r="AL81" i="57"/>
  <c r="AK81" i="57"/>
  <c r="AM80" i="57"/>
  <c r="AL80" i="57"/>
  <c r="AK80" i="57"/>
  <c r="AM79" i="57"/>
  <c r="AL79" i="57"/>
  <c r="AK79" i="57"/>
  <c r="AM78" i="57"/>
  <c r="AL78" i="57"/>
  <c r="AK78" i="57"/>
  <c r="AM77" i="57"/>
  <c r="AL77" i="57"/>
  <c r="AK77" i="57"/>
  <c r="AM76" i="57"/>
  <c r="AL76" i="57"/>
  <c r="AK76" i="57"/>
  <c r="AM75" i="57"/>
  <c r="AL75" i="57"/>
  <c r="AK75" i="57"/>
  <c r="AM74" i="57"/>
  <c r="AL74" i="57"/>
  <c r="AK74" i="57"/>
  <c r="AM73" i="57"/>
  <c r="AL73" i="57"/>
  <c r="AK73" i="57"/>
  <c r="AM72" i="57"/>
  <c r="AL72" i="57"/>
  <c r="AK72" i="57"/>
  <c r="AM71" i="57"/>
  <c r="AL71" i="57"/>
  <c r="AK71" i="57"/>
  <c r="AM70" i="57"/>
  <c r="AL70" i="57"/>
  <c r="AK70" i="57"/>
  <c r="AM69" i="57"/>
  <c r="AL69" i="57"/>
  <c r="AK69" i="57"/>
  <c r="AM68" i="57"/>
  <c r="AL68" i="57"/>
  <c r="AK68" i="57"/>
  <c r="AM67" i="57"/>
  <c r="AL67" i="57"/>
  <c r="AK67" i="57"/>
  <c r="AM66" i="57"/>
  <c r="AL66" i="57"/>
  <c r="AK66" i="57"/>
  <c r="AM65" i="57"/>
  <c r="AL65" i="57"/>
  <c r="AK65" i="57"/>
  <c r="AM64" i="57"/>
  <c r="AL64" i="57"/>
  <c r="AK64" i="57"/>
  <c r="AM63" i="57"/>
  <c r="AL63" i="57"/>
  <c r="AK63" i="57"/>
  <c r="AM62" i="57"/>
  <c r="AL62" i="57"/>
  <c r="AK62" i="57"/>
  <c r="AM61" i="57"/>
  <c r="AL61" i="57"/>
  <c r="AK61" i="57"/>
  <c r="AM60" i="57"/>
  <c r="AL60" i="57"/>
  <c r="AK60" i="57"/>
  <c r="AM59" i="57"/>
  <c r="AL59" i="57"/>
  <c r="AK59" i="57"/>
  <c r="AM58" i="57"/>
  <c r="AL58" i="57"/>
  <c r="AK58" i="57"/>
  <c r="AM57" i="57"/>
  <c r="AL57" i="57"/>
  <c r="AK57" i="57"/>
  <c r="AM56" i="57"/>
  <c r="AL56" i="57"/>
  <c r="AK56" i="57"/>
  <c r="AM55" i="57"/>
  <c r="AL55" i="57"/>
  <c r="AK55" i="57"/>
  <c r="AM54" i="57"/>
  <c r="AL54" i="57"/>
  <c r="AK54" i="57"/>
  <c r="AM53" i="57"/>
  <c r="AL53" i="57"/>
  <c r="AK53" i="57"/>
  <c r="AM52" i="57"/>
  <c r="AL52" i="57"/>
  <c r="AK52" i="57"/>
  <c r="AM51" i="57"/>
  <c r="AL51" i="57"/>
  <c r="AK51" i="57"/>
  <c r="AM50" i="57"/>
  <c r="AL50" i="57"/>
  <c r="AK50" i="57"/>
  <c r="AM49" i="57"/>
  <c r="AL49" i="57"/>
  <c r="AK49" i="57"/>
  <c r="AM48" i="57"/>
  <c r="AL48" i="57"/>
  <c r="AK48" i="57"/>
  <c r="AM47" i="57"/>
  <c r="AL47" i="57"/>
  <c r="AK47" i="57"/>
  <c r="AM46" i="57"/>
  <c r="AL46" i="57"/>
  <c r="AK46" i="57"/>
  <c r="AM45" i="57"/>
  <c r="AL45" i="57"/>
  <c r="AK45" i="57"/>
  <c r="AM44" i="57"/>
  <c r="AL44" i="57"/>
  <c r="AK44" i="57"/>
  <c r="AM43" i="57"/>
  <c r="AL43" i="57"/>
  <c r="AK43" i="57"/>
  <c r="AM42" i="57"/>
  <c r="AL42" i="57"/>
  <c r="AK42" i="57"/>
  <c r="AM41" i="57"/>
  <c r="AL41" i="57"/>
  <c r="AK41" i="57"/>
  <c r="AM40" i="57"/>
  <c r="AL40" i="57"/>
  <c r="AK40" i="57"/>
  <c r="AM39" i="57"/>
  <c r="AL39" i="57"/>
  <c r="AK39" i="57"/>
  <c r="AM38" i="57"/>
  <c r="AL38" i="57"/>
  <c r="AK38" i="57"/>
  <c r="AM37" i="57"/>
  <c r="AL37" i="57"/>
  <c r="AK37" i="57"/>
  <c r="AM36" i="57"/>
  <c r="AL36" i="57"/>
  <c r="AK36" i="57"/>
  <c r="AM35" i="57"/>
  <c r="AL35" i="57"/>
  <c r="AK35" i="57"/>
  <c r="AM34" i="57"/>
  <c r="AL34" i="57"/>
  <c r="AK34" i="57"/>
  <c r="AM33" i="57"/>
  <c r="AL33" i="57"/>
  <c r="AK33" i="57"/>
  <c r="AM32" i="57"/>
  <c r="AL32" i="57"/>
  <c r="AK32" i="57"/>
  <c r="AM31" i="57"/>
  <c r="AL31" i="57"/>
  <c r="AK31" i="57"/>
  <c r="AM30" i="57"/>
  <c r="AL30" i="57"/>
  <c r="AK30" i="57"/>
  <c r="AM29" i="57"/>
  <c r="AL29" i="57"/>
  <c r="AK29" i="57"/>
  <c r="AM28" i="57"/>
  <c r="AL28" i="57"/>
  <c r="AK28" i="57"/>
  <c r="AM27" i="57"/>
  <c r="AL27" i="57"/>
  <c r="AK27" i="57"/>
  <c r="AM26" i="57"/>
  <c r="AL26" i="57"/>
  <c r="AK26" i="57"/>
  <c r="AM25" i="57"/>
  <c r="AL25" i="57"/>
  <c r="AK25" i="57"/>
  <c r="AM24" i="57"/>
  <c r="AL24" i="57"/>
  <c r="AK24" i="57"/>
  <c r="AM23" i="57"/>
  <c r="AL23" i="57"/>
  <c r="AK23" i="57"/>
  <c r="AM22" i="57"/>
  <c r="AL22" i="57"/>
  <c r="AK22" i="57"/>
  <c r="AM21" i="57"/>
  <c r="AL21" i="57"/>
  <c r="AK21" i="57"/>
  <c r="AM20" i="57"/>
  <c r="AL20" i="57"/>
  <c r="AK20" i="57"/>
  <c r="AM19" i="57"/>
  <c r="AL19" i="57"/>
  <c r="AK19" i="57"/>
  <c r="AM18" i="57"/>
  <c r="AL18" i="57"/>
  <c r="AK18" i="57"/>
  <c r="AM17" i="57"/>
  <c r="AL17" i="57"/>
  <c r="AK17" i="57"/>
  <c r="AM16" i="57"/>
  <c r="AL16" i="57"/>
  <c r="AK16" i="57"/>
  <c r="AM15" i="57"/>
  <c r="AL15" i="57"/>
  <c r="AK15" i="57"/>
  <c r="AM14" i="57"/>
  <c r="AL14" i="57"/>
  <c r="AK14" i="57"/>
  <c r="AM13" i="57"/>
  <c r="AL13" i="57"/>
  <c r="AK13" i="57"/>
  <c r="AM12" i="57"/>
  <c r="AL12" i="57"/>
  <c r="AK12" i="57"/>
  <c r="AM11" i="57"/>
  <c r="AL11" i="57"/>
  <c r="AK11" i="57"/>
  <c r="AM10" i="57"/>
  <c r="AL10" i="57"/>
  <c r="AK10" i="57"/>
  <c r="AM9" i="57"/>
  <c r="AL9" i="57"/>
  <c r="AK9" i="57"/>
  <c r="AM8" i="57"/>
  <c r="AL8" i="57"/>
  <c r="AK8" i="57"/>
  <c r="L297" i="57"/>
  <c r="L296" i="57"/>
  <c r="L295" i="57"/>
  <c r="L294" i="57"/>
  <c r="L293" i="57"/>
  <c r="L292" i="57"/>
  <c r="L291" i="57"/>
  <c r="L290" i="57"/>
  <c r="L289" i="57"/>
  <c r="L288" i="57"/>
  <c r="L287" i="57"/>
  <c r="L286" i="57"/>
  <c r="L285" i="57"/>
  <c r="L284" i="57"/>
  <c r="L283" i="57"/>
  <c r="L282" i="57"/>
  <c r="L281" i="57"/>
  <c r="L280" i="57"/>
  <c r="L279" i="57"/>
  <c r="L278" i="57"/>
  <c r="L277" i="57"/>
  <c r="L276" i="57"/>
  <c r="L275" i="57"/>
  <c r="L274" i="57"/>
  <c r="L273" i="57"/>
  <c r="L272" i="57"/>
  <c r="L271" i="57"/>
  <c r="L270" i="57"/>
  <c r="L269" i="57"/>
  <c r="L268" i="57"/>
  <c r="L267" i="57"/>
  <c r="L266" i="57"/>
  <c r="L265" i="57"/>
  <c r="L264" i="57"/>
  <c r="L263" i="57"/>
  <c r="L262" i="57"/>
  <c r="L261" i="57"/>
  <c r="L260" i="57"/>
  <c r="L259" i="57"/>
  <c r="L258" i="57"/>
  <c r="L257" i="57"/>
  <c r="L256" i="57"/>
  <c r="L255" i="57"/>
  <c r="L254" i="57"/>
  <c r="L253" i="57"/>
  <c r="L252" i="57"/>
  <c r="L251" i="57"/>
  <c r="L250" i="57"/>
  <c r="L249" i="57"/>
  <c r="L248" i="57"/>
  <c r="L247" i="57"/>
  <c r="L246" i="57"/>
  <c r="L245" i="57"/>
  <c r="L244" i="57"/>
  <c r="L243" i="57"/>
  <c r="L242" i="57"/>
  <c r="L241" i="57"/>
  <c r="L240" i="57"/>
  <c r="L239" i="57"/>
  <c r="L238" i="57"/>
  <c r="L237" i="57"/>
  <c r="L236" i="57"/>
  <c r="L235" i="57"/>
  <c r="L234" i="57"/>
  <c r="L233" i="57"/>
  <c r="L232" i="57"/>
  <c r="L231" i="57"/>
  <c r="L230" i="57"/>
  <c r="L229" i="57"/>
  <c r="L228" i="57"/>
  <c r="L227" i="57"/>
  <c r="L226" i="57"/>
  <c r="L225" i="57"/>
  <c r="L224" i="57"/>
  <c r="L223" i="57"/>
  <c r="L222" i="57"/>
  <c r="L221" i="57"/>
  <c r="L220" i="57"/>
  <c r="L219" i="57"/>
  <c r="L218" i="57"/>
  <c r="L217" i="57"/>
  <c r="L216" i="57"/>
  <c r="L215" i="57"/>
  <c r="L214" i="57"/>
  <c r="L213" i="57"/>
  <c r="L212" i="57"/>
  <c r="L211" i="57"/>
  <c r="L210" i="57"/>
  <c r="L209" i="57"/>
  <c r="L208" i="57"/>
  <c r="L207" i="57"/>
  <c r="L206" i="57"/>
  <c r="L205" i="57"/>
  <c r="L204" i="57"/>
  <c r="L203" i="57"/>
  <c r="L202" i="57"/>
  <c r="L201" i="57"/>
  <c r="L200" i="57"/>
  <c r="L199" i="57"/>
  <c r="L198" i="57"/>
  <c r="L197" i="57"/>
  <c r="L196" i="57"/>
  <c r="L195" i="57"/>
  <c r="L194" i="57"/>
  <c r="L193" i="57"/>
  <c r="L192" i="57"/>
  <c r="L191" i="57"/>
  <c r="L190" i="57"/>
  <c r="L189" i="57"/>
  <c r="L188" i="57"/>
  <c r="L187" i="57"/>
  <c r="L186" i="57"/>
  <c r="L185" i="57"/>
  <c r="L184" i="57"/>
  <c r="L183" i="57"/>
  <c r="L182" i="57"/>
  <c r="L181" i="57"/>
  <c r="L180" i="57"/>
  <c r="L179" i="57"/>
  <c r="L178" i="57"/>
  <c r="L177" i="57"/>
  <c r="L176" i="57"/>
  <c r="L175" i="57"/>
  <c r="L174" i="57"/>
  <c r="L173" i="57"/>
  <c r="L172" i="57"/>
  <c r="L171" i="57"/>
  <c r="L170" i="57"/>
  <c r="L169" i="57"/>
  <c r="L168" i="57"/>
  <c r="L167" i="57"/>
  <c r="L166" i="57"/>
  <c r="L165" i="57"/>
  <c r="L164" i="57"/>
  <c r="L163" i="57"/>
  <c r="L162" i="57"/>
  <c r="L161" i="57"/>
  <c r="L160" i="57"/>
  <c r="L159" i="57"/>
  <c r="L158" i="57"/>
  <c r="L157" i="57"/>
  <c r="L156" i="57"/>
  <c r="L155" i="57"/>
  <c r="L154" i="57"/>
  <c r="L153" i="57"/>
  <c r="L152" i="57"/>
  <c r="L151" i="57"/>
  <c r="L150" i="57"/>
  <c r="L149" i="57"/>
  <c r="L148" i="57"/>
  <c r="L147" i="57"/>
  <c r="L146" i="57"/>
  <c r="L145" i="57"/>
  <c r="L144" i="57"/>
  <c r="L143" i="57"/>
  <c r="L142" i="57"/>
  <c r="L141" i="57"/>
  <c r="L140" i="57"/>
  <c r="L139" i="57"/>
  <c r="L138" i="57"/>
  <c r="L137" i="57"/>
  <c r="L136" i="57"/>
  <c r="L135" i="57"/>
  <c r="L134" i="57"/>
  <c r="L133" i="57"/>
  <c r="L132" i="57"/>
  <c r="L131" i="57"/>
  <c r="L130" i="57"/>
  <c r="L129" i="57"/>
  <c r="L128" i="57"/>
  <c r="L127" i="57"/>
  <c r="L126" i="57"/>
  <c r="L125" i="57"/>
  <c r="L124" i="57"/>
  <c r="L123" i="57"/>
  <c r="L122" i="57"/>
  <c r="L121" i="57"/>
  <c r="L120" i="57"/>
  <c r="L119" i="57"/>
  <c r="L118" i="57"/>
  <c r="L117" i="57"/>
  <c r="L116" i="57"/>
  <c r="L115" i="57"/>
  <c r="L114" i="57"/>
  <c r="L113" i="57"/>
  <c r="L112" i="57"/>
  <c r="L111" i="57"/>
  <c r="L110" i="57"/>
  <c r="L109" i="57"/>
  <c r="L108" i="57"/>
  <c r="L107" i="57"/>
  <c r="L106" i="57"/>
  <c r="L105" i="57"/>
  <c r="L104" i="57"/>
  <c r="L103" i="57"/>
  <c r="L102" i="57"/>
  <c r="L101" i="57"/>
  <c r="L100" i="57"/>
  <c r="L99" i="57"/>
  <c r="L98" i="57"/>
  <c r="L97" i="57"/>
  <c r="L96" i="57"/>
  <c r="L95" i="57"/>
  <c r="L94" i="57"/>
  <c r="L93" i="57"/>
  <c r="L92" i="57"/>
  <c r="L91" i="57"/>
  <c r="L90" i="57"/>
  <c r="L89" i="57"/>
  <c r="L88" i="57"/>
  <c r="L87" i="57"/>
  <c r="L86" i="57"/>
  <c r="L85" i="57"/>
  <c r="L84" i="57"/>
  <c r="L83" i="57"/>
  <c r="L82" i="57"/>
  <c r="L81" i="57"/>
  <c r="L80" i="57"/>
  <c r="L79" i="57"/>
  <c r="L78" i="57"/>
  <c r="L77" i="57"/>
  <c r="L76" i="57"/>
  <c r="L75" i="57"/>
  <c r="L74" i="57"/>
  <c r="L73" i="57"/>
  <c r="L72" i="57"/>
  <c r="L71" i="57"/>
  <c r="L70" i="57"/>
  <c r="L69" i="57"/>
  <c r="L68" i="57"/>
  <c r="L67" i="57"/>
  <c r="L66" i="57"/>
  <c r="L65" i="57"/>
  <c r="L64" i="57"/>
  <c r="L63" i="57"/>
  <c r="L62" i="57"/>
  <c r="L61" i="57"/>
  <c r="L60" i="57"/>
  <c r="L59" i="57"/>
  <c r="L58" i="57"/>
  <c r="L57" i="57"/>
  <c r="L56" i="57"/>
  <c r="L55" i="57"/>
  <c r="L54" i="57"/>
  <c r="L53" i="57"/>
  <c r="L52" i="57"/>
  <c r="L51" i="57"/>
  <c r="L50" i="57"/>
  <c r="L49" i="57"/>
  <c r="L48" i="57"/>
  <c r="L47" i="57"/>
  <c r="L46" i="57"/>
  <c r="L45" i="57"/>
  <c r="L44" i="57"/>
  <c r="L43" i="57"/>
  <c r="L42" i="57"/>
  <c r="L41" i="57"/>
  <c r="L40" i="57"/>
  <c r="L39" i="57"/>
  <c r="L38" i="57"/>
  <c r="L37" i="57"/>
  <c r="L36" i="57"/>
  <c r="L35" i="57"/>
  <c r="L34" i="57"/>
  <c r="L33" i="57"/>
  <c r="L32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9" i="57"/>
  <c r="L18" i="57"/>
  <c r="L17" i="57"/>
  <c r="L16" i="57"/>
  <c r="L15" i="57"/>
  <c r="L14" i="57"/>
  <c r="L13" i="57"/>
  <c r="L12" i="57"/>
  <c r="L11" i="57"/>
  <c r="L10" i="57"/>
  <c r="L9" i="57"/>
  <c r="L8" i="57"/>
  <c r="J49" i="56" l="1"/>
  <c r="J45" i="56"/>
  <c r="J47" i="56"/>
  <c r="Z297" i="57"/>
  <c r="Z296" i="57"/>
  <c r="Z295" i="57"/>
  <c r="Z294" i="57"/>
  <c r="Z293" i="57"/>
  <c r="Z292" i="57"/>
  <c r="Z291" i="57"/>
  <c r="Z290" i="57"/>
  <c r="Z289" i="57"/>
  <c r="Z288" i="57"/>
  <c r="Z287" i="57"/>
  <c r="Z286" i="57"/>
  <c r="Z285" i="57"/>
  <c r="Z284" i="57"/>
  <c r="Z283" i="57"/>
  <c r="Z282" i="57"/>
  <c r="Z281" i="57"/>
  <c r="Z280" i="57"/>
  <c r="Z279" i="57"/>
  <c r="Z278" i="57"/>
  <c r="Z277" i="57"/>
  <c r="Z276" i="57"/>
  <c r="Z275" i="57"/>
  <c r="Z274" i="57"/>
  <c r="Z273" i="57"/>
  <c r="Z272" i="57"/>
  <c r="Z271" i="57"/>
  <c r="Z270" i="57"/>
  <c r="Z269" i="57"/>
  <c r="Z268" i="57"/>
  <c r="Z267" i="57"/>
  <c r="Z266" i="57"/>
  <c r="Z265" i="57"/>
  <c r="Z264" i="57"/>
  <c r="Z263" i="57"/>
  <c r="Z262" i="57"/>
  <c r="Z261" i="57"/>
  <c r="Z260" i="57"/>
  <c r="Z259" i="57"/>
  <c r="Z258" i="57"/>
  <c r="Z257" i="57"/>
  <c r="Z256" i="57"/>
  <c r="Z255" i="57"/>
  <c r="Z254" i="57"/>
  <c r="Z253" i="57"/>
  <c r="Z252" i="57"/>
  <c r="Z251" i="57"/>
  <c r="Z250" i="57"/>
  <c r="Z249" i="57"/>
  <c r="Z248" i="57"/>
  <c r="Z247" i="57"/>
  <c r="Z246" i="57"/>
  <c r="Z245" i="57"/>
  <c r="Z244" i="57"/>
  <c r="Z243" i="57"/>
  <c r="Z242" i="57"/>
  <c r="Z241" i="57"/>
  <c r="Z240" i="57"/>
  <c r="Z239" i="57"/>
  <c r="Z238" i="57"/>
  <c r="Z237" i="57"/>
  <c r="Z236" i="57"/>
  <c r="Z235" i="57"/>
  <c r="Z234" i="57"/>
  <c r="Z233" i="57"/>
  <c r="Z232" i="57"/>
  <c r="Z231" i="57"/>
  <c r="Z230" i="57"/>
  <c r="Z229" i="57"/>
  <c r="Z228" i="57"/>
  <c r="Z227" i="57"/>
  <c r="Z226" i="57"/>
  <c r="Z225" i="57"/>
  <c r="Z224" i="57"/>
  <c r="Z223" i="57"/>
  <c r="Z222" i="57"/>
  <c r="Z221" i="57"/>
  <c r="Z220" i="57"/>
  <c r="Z219" i="57"/>
  <c r="Z218" i="57"/>
  <c r="Z217" i="57"/>
  <c r="Z216" i="57"/>
  <c r="Z215" i="57"/>
  <c r="Z214" i="57"/>
  <c r="Z213" i="57"/>
  <c r="Z212" i="57"/>
  <c r="Z211" i="57"/>
  <c r="Z210" i="57"/>
  <c r="Z209" i="57"/>
  <c r="Z208" i="57"/>
  <c r="Z207" i="57"/>
  <c r="Z206" i="57"/>
  <c r="Z205" i="57"/>
  <c r="Z204" i="57"/>
  <c r="Z203" i="57"/>
  <c r="Z202" i="57"/>
  <c r="Z201" i="57"/>
  <c r="Z200" i="57"/>
  <c r="Z199" i="57"/>
  <c r="Z198" i="57"/>
  <c r="Z197" i="57"/>
  <c r="Z196" i="57"/>
  <c r="Z195" i="57"/>
  <c r="Z194" i="57"/>
  <c r="Z193" i="57"/>
  <c r="Z192" i="57"/>
  <c r="Z191" i="57"/>
  <c r="Z190" i="57"/>
  <c r="Z189" i="57"/>
  <c r="Z188" i="57"/>
  <c r="Z187" i="57"/>
  <c r="Z186" i="57"/>
  <c r="Z185" i="57"/>
  <c r="Z184" i="57"/>
  <c r="Z183" i="57"/>
  <c r="Z182" i="57"/>
  <c r="Z181" i="57"/>
  <c r="Z180" i="57"/>
  <c r="Z179" i="57"/>
  <c r="Z178" i="57"/>
  <c r="Z177" i="57"/>
  <c r="Z176" i="57"/>
  <c r="Z175" i="57"/>
  <c r="Z174" i="57"/>
  <c r="Z173" i="57"/>
  <c r="Z172" i="57"/>
  <c r="Z171" i="57"/>
  <c r="Z170" i="57"/>
  <c r="Z169" i="57"/>
  <c r="Z168" i="57"/>
  <c r="Z167" i="57"/>
  <c r="Z166" i="57"/>
  <c r="Z165" i="57"/>
  <c r="Z164" i="57"/>
  <c r="Z163" i="57"/>
  <c r="Z162" i="57"/>
  <c r="Z161" i="57"/>
  <c r="Z160" i="57"/>
  <c r="Z159" i="57"/>
  <c r="Z158" i="57"/>
  <c r="Z157" i="57"/>
  <c r="Z156" i="57"/>
  <c r="Z155" i="57"/>
  <c r="Z154" i="57"/>
  <c r="Z153" i="57"/>
  <c r="Z152" i="57"/>
  <c r="Z151" i="57"/>
  <c r="Z150" i="57"/>
  <c r="Z149" i="57"/>
  <c r="Z148" i="57"/>
  <c r="Z147" i="57"/>
  <c r="Z146" i="57"/>
  <c r="Z145" i="57"/>
  <c r="Z144" i="57"/>
  <c r="Z143" i="57"/>
  <c r="Z142" i="57"/>
  <c r="Z141" i="57"/>
  <c r="Z140" i="57"/>
  <c r="Z139" i="57"/>
  <c r="Z138" i="57"/>
  <c r="Z137" i="57"/>
  <c r="Z136" i="57"/>
  <c r="Z135" i="57"/>
  <c r="Z134" i="57"/>
  <c r="Z133" i="57"/>
  <c r="Z132" i="57"/>
  <c r="Z131" i="57"/>
  <c r="Z130" i="57"/>
  <c r="Z129" i="57"/>
  <c r="Z128" i="57"/>
  <c r="Z127" i="57"/>
  <c r="Z126" i="57"/>
  <c r="Z125" i="57"/>
  <c r="Z124" i="57"/>
  <c r="Z123" i="57"/>
  <c r="Z122" i="57"/>
  <c r="Z121" i="57"/>
  <c r="Z120" i="57"/>
  <c r="Z119" i="57"/>
  <c r="Z118" i="57"/>
  <c r="Z117" i="57"/>
  <c r="Z116" i="57"/>
  <c r="Z115" i="57"/>
  <c r="Z114" i="57"/>
  <c r="Z113" i="57"/>
  <c r="Z112" i="57"/>
  <c r="Z111" i="57"/>
  <c r="Z110" i="57"/>
  <c r="Z109" i="57"/>
  <c r="Z108" i="57"/>
  <c r="Z107" i="57"/>
  <c r="Z106" i="57"/>
  <c r="Z105" i="57"/>
  <c r="Z104" i="57"/>
  <c r="Z103" i="57"/>
  <c r="Z102" i="57"/>
  <c r="Z101" i="57"/>
  <c r="Z100" i="57"/>
  <c r="Z99" i="57"/>
  <c r="Z98" i="57"/>
  <c r="Z97" i="57"/>
  <c r="Z96" i="57"/>
  <c r="Z95" i="57"/>
  <c r="Z94" i="57"/>
  <c r="Z93" i="57"/>
  <c r="Z92" i="57"/>
  <c r="Z91" i="57"/>
  <c r="Z90" i="57"/>
  <c r="Z89" i="57"/>
  <c r="Z88" i="57"/>
  <c r="Z87" i="57"/>
  <c r="Z86" i="57"/>
  <c r="Z85" i="57"/>
  <c r="Z84" i="57"/>
  <c r="Z83" i="57"/>
  <c r="Z82" i="57"/>
  <c r="Z81" i="57"/>
  <c r="Z80" i="57"/>
  <c r="Z79" i="57"/>
  <c r="Z78" i="57"/>
  <c r="Z77" i="57"/>
  <c r="Z76" i="57"/>
  <c r="Z75" i="57"/>
  <c r="Z74" i="57"/>
  <c r="Z73" i="57"/>
  <c r="Z72" i="57"/>
  <c r="Z71" i="57"/>
  <c r="Z70" i="57"/>
  <c r="Z69" i="57"/>
  <c r="Z68" i="57"/>
  <c r="Z67" i="57"/>
  <c r="Z66" i="57"/>
  <c r="Z65" i="57"/>
  <c r="Z64" i="57"/>
  <c r="Z63" i="57"/>
  <c r="Z62" i="57"/>
  <c r="Z61" i="57"/>
  <c r="Z60" i="57"/>
  <c r="Z59" i="57"/>
  <c r="Z58" i="57"/>
  <c r="Z57" i="57"/>
  <c r="Z56" i="57"/>
  <c r="Z55" i="57"/>
  <c r="Z54" i="57"/>
  <c r="Z53" i="57"/>
  <c r="Z52" i="57"/>
  <c r="Z51" i="57"/>
  <c r="Z50" i="57"/>
  <c r="Z49" i="57"/>
  <c r="Z48" i="57"/>
  <c r="Z47" i="57"/>
  <c r="Z46" i="57"/>
  <c r="Z45" i="57"/>
  <c r="Z44" i="57"/>
  <c r="Z43" i="57"/>
  <c r="Z42" i="57"/>
  <c r="Z41" i="57"/>
  <c r="Z40" i="57"/>
  <c r="Z39" i="57"/>
  <c r="Z38" i="57"/>
  <c r="Z37" i="57"/>
  <c r="Z36" i="57"/>
  <c r="Z35" i="57"/>
  <c r="Z34" i="57"/>
  <c r="Z33" i="57"/>
  <c r="Z32" i="57"/>
  <c r="Z31" i="57"/>
  <c r="Z30" i="57"/>
  <c r="Z29" i="57"/>
  <c r="Z28" i="57"/>
  <c r="Z27" i="57"/>
  <c r="Z26" i="57"/>
  <c r="Z25" i="57"/>
  <c r="Z24" i="57"/>
  <c r="Z23" i="57"/>
  <c r="Z22" i="57"/>
  <c r="Z21" i="57"/>
  <c r="Z20" i="57"/>
  <c r="Z19" i="57"/>
  <c r="Z18" i="57"/>
  <c r="Z17" i="57"/>
  <c r="Z16" i="57"/>
  <c r="Z15" i="57"/>
  <c r="Z14" i="57"/>
  <c r="Z13" i="57"/>
  <c r="Z12" i="57"/>
  <c r="Z11" i="57"/>
  <c r="Z10" i="57"/>
  <c r="Z9" i="57"/>
  <c r="Z8" i="57"/>
  <c r="J52" i="56"/>
  <c r="J51" i="56"/>
  <c r="J50" i="56"/>
  <c r="J48" i="56"/>
  <c r="J46" i="56"/>
  <c r="B51" i="56" l="1"/>
  <c r="A51" i="56"/>
  <c r="B50" i="56"/>
  <c r="A50" i="56"/>
  <c r="B49" i="56"/>
  <c r="A49" i="56" s="1"/>
  <c r="B48" i="56"/>
  <c r="A48" i="56" s="1"/>
  <c r="B47" i="56"/>
  <c r="A47" i="56" s="1"/>
  <c r="B46" i="56"/>
  <c r="A46" i="56"/>
  <c r="A45" i="56"/>
  <c r="B45" i="56"/>
  <c r="AM297" i="38"/>
  <c r="AL297" i="38"/>
  <c r="AK297" i="38"/>
  <c r="AM296" i="38"/>
  <c r="AL296" i="38"/>
  <c r="AK296" i="38"/>
  <c r="AM295" i="38"/>
  <c r="AL295" i="38"/>
  <c r="AK295" i="38"/>
  <c r="AM294" i="38"/>
  <c r="AL294" i="38"/>
  <c r="AK294" i="38"/>
  <c r="AM293" i="38"/>
  <c r="AL293" i="38"/>
  <c r="AK293" i="38"/>
  <c r="AM292" i="38"/>
  <c r="AL292" i="38"/>
  <c r="AK292" i="38"/>
  <c r="AM291" i="38"/>
  <c r="AL291" i="38"/>
  <c r="AK291" i="38"/>
  <c r="AM290" i="38"/>
  <c r="AL290" i="38"/>
  <c r="AK290" i="38"/>
  <c r="AM289" i="38"/>
  <c r="AL289" i="38"/>
  <c r="AK289" i="38"/>
  <c r="AM288" i="38"/>
  <c r="AL288" i="38"/>
  <c r="AK288" i="38"/>
  <c r="AM287" i="38"/>
  <c r="AL287" i="38"/>
  <c r="AK287" i="38"/>
  <c r="AM286" i="38"/>
  <c r="AL286" i="38"/>
  <c r="AK286" i="38"/>
  <c r="AM285" i="38"/>
  <c r="AL285" i="38"/>
  <c r="AK285" i="38"/>
  <c r="AM284" i="38"/>
  <c r="AL284" i="38"/>
  <c r="AK284" i="38"/>
  <c r="AM283" i="38"/>
  <c r="AL283" i="38"/>
  <c r="AK283" i="38"/>
  <c r="AM282" i="38"/>
  <c r="AL282" i="38"/>
  <c r="AK282" i="38"/>
  <c r="AM281" i="38"/>
  <c r="AL281" i="38"/>
  <c r="AK281" i="38"/>
  <c r="AM280" i="38"/>
  <c r="AL280" i="38"/>
  <c r="AK280" i="38"/>
  <c r="AM279" i="38"/>
  <c r="AL279" i="38"/>
  <c r="AK279" i="38"/>
  <c r="AM278" i="38"/>
  <c r="AL278" i="38"/>
  <c r="AK278" i="38"/>
  <c r="AM277" i="38"/>
  <c r="AL277" i="38"/>
  <c r="AK277" i="38"/>
  <c r="AM276" i="38"/>
  <c r="AL276" i="38"/>
  <c r="AK276" i="38"/>
  <c r="AM275" i="38"/>
  <c r="AL275" i="38"/>
  <c r="AK275" i="38"/>
  <c r="AM274" i="38"/>
  <c r="AL274" i="38"/>
  <c r="AK274" i="38"/>
  <c r="AM273" i="38"/>
  <c r="AL273" i="38"/>
  <c r="AK273" i="38"/>
  <c r="AM272" i="38"/>
  <c r="AL272" i="38"/>
  <c r="AK272" i="38"/>
  <c r="AM271" i="38"/>
  <c r="AL271" i="38"/>
  <c r="AK271" i="38"/>
  <c r="AM270" i="38"/>
  <c r="AL270" i="38"/>
  <c r="AK270" i="38"/>
  <c r="AM269" i="38"/>
  <c r="AL269" i="38"/>
  <c r="AK269" i="38"/>
  <c r="AM268" i="38"/>
  <c r="AL268" i="38"/>
  <c r="AK268" i="38"/>
  <c r="AM267" i="38"/>
  <c r="AL267" i="38"/>
  <c r="AK267" i="38"/>
  <c r="AM266" i="38"/>
  <c r="AL266" i="38"/>
  <c r="AK266" i="38"/>
  <c r="AM265" i="38"/>
  <c r="AL265" i="38"/>
  <c r="AK265" i="38"/>
  <c r="AM264" i="38"/>
  <c r="AL264" i="38"/>
  <c r="AK264" i="38"/>
  <c r="AM263" i="38"/>
  <c r="AL263" i="38"/>
  <c r="AK263" i="38"/>
  <c r="AM262" i="38"/>
  <c r="AL262" i="38"/>
  <c r="AK262" i="38"/>
  <c r="AM261" i="38"/>
  <c r="AL261" i="38"/>
  <c r="AK261" i="38"/>
  <c r="AM260" i="38"/>
  <c r="AL260" i="38"/>
  <c r="AK260" i="38"/>
  <c r="AM259" i="38"/>
  <c r="AL259" i="38"/>
  <c r="AK259" i="38"/>
  <c r="AM258" i="38"/>
  <c r="AL258" i="38"/>
  <c r="AK258" i="38"/>
  <c r="AM257" i="38"/>
  <c r="AL257" i="38"/>
  <c r="AK257" i="38"/>
  <c r="AM256" i="38"/>
  <c r="AL256" i="38"/>
  <c r="AK256" i="38"/>
  <c r="AM255" i="38"/>
  <c r="AL255" i="38"/>
  <c r="AK255" i="38"/>
  <c r="AM254" i="38"/>
  <c r="AL254" i="38"/>
  <c r="AK254" i="38"/>
  <c r="AM253" i="38"/>
  <c r="AL253" i="38"/>
  <c r="AK253" i="38"/>
  <c r="AM252" i="38"/>
  <c r="AL252" i="38"/>
  <c r="AK252" i="38"/>
  <c r="AM251" i="38"/>
  <c r="AL251" i="38"/>
  <c r="AK251" i="38"/>
  <c r="AM250" i="38"/>
  <c r="AL250" i="38"/>
  <c r="AK250" i="38"/>
  <c r="AM249" i="38"/>
  <c r="AL249" i="38"/>
  <c r="AK249" i="38"/>
  <c r="AM248" i="38"/>
  <c r="AL248" i="38"/>
  <c r="AK248" i="38"/>
  <c r="AM247" i="38"/>
  <c r="AL247" i="38"/>
  <c r="AK247" i="38"/>
  <c r="AM246" i="38"/>
  <c r="AL246" i="38"/>
  <c r="AK246" i="38"/>
  <c r="AM245" i="38"/>
  <c r="AL245" i="38"/>
  <c r="AK245" i="38"/>
  <c r="AM244" i="38"/>
  <c r="AL244" i="38"/>
  <c r="AK244" i="38"/>
  <c r="AM243" i="38"/>
  <c r="AL243" i="38"/>
  <c r="AK243" i="38"/>
  <c r="AM242" i="38"/>
  <c r="AL242" i="38"/>
  <c r="AK242" i="38"/>
  <c r="AM241" i="38"/>
  <c r="AL241" i="38"/>
  <c r="AK241" i="38"/>
  <c r="AM240" i="38"/>
  <c r="AL240" i="38"/>
  <c r="AK240" i="38"/>
  <c r="AM239" i="38"/>
  <c r="AL239" i="38"/>
  <c r="AK239" i="38"/>
  <c r="AM238" i="38"/>
  <c r="AL238" i="38"/>
  <c r="AK238" i="38"/>
  <c r="AM237" i="38"/>
  <c r="AL237" i="38"/>
  <c r="AK237" i="38"/>
  <c r="AM236" i="38"/>
  <c r="AL236" i="38"/>
  <c r="AK236" i="38"/>
  <c r="AM235" i="38"/>
  <c r="AL235" i="38"/>
  <c r="AK235" i="38"/>
  <c r="AM234" i="38"/>
  <c r="AL234" i="38"/>
  <c r="AK234" i="38"/>
  <c r="AM233" i="38"/>
  <c r="AL233" i="38"/>
  <c r="AK233" i="38"/>
  <c r="AM232" i="38"/>
  <c r="AL232" i="38"/>
  <c r="AK232" i="38"/>
  <c r="AM231" i="38"/>
  <c r="AL231" i="38"/>
  <c r="AK231" i="38"/>
  <c r="AM230" i="38"/>
  <c r="AL230" i="38"/>
  <c r="AK230" i="38"/>
  <c r="AM229" i="38"/>
  <c r="AL229" i="38"/>
  <c r="AK229" i="38"/>
  <c r="AM228" i="38"/>
  <c r="AL228" i="38"/>
  <c r="AK228" i="38"/>
  <c r="AM227" i="38"/>
  <c r="AL227" i="38"/>
  <c r="AK227" i="38"/>
  <c r="AM226" i="38"/>
  <c r="AL226" i="38"/>
  <c r="AK226" i="38"/>
  <c r="AM225" i="38"/>
  <c r="AL225" i="38"/>
  <c r="AK225" i="38"/>
  <c r="AM224" i="38"/>
  <c r="AL224" i="38"/>
  <c r="AK224" i="38"/>
  <c r="AM223" i="38"/>
  <c r="AL223" i="38"/>
  <c r="AK223" i="38"/>
  <c r="AM222" i="38"/>
  <c r="AL222" i="38"/>
  <c r="AK222" i="38"/>
  <c r="AM221" i="38"/>
  <c r="AL221" i="38"/>
  <c r="AK221" i="38"/>
  <c r="AM220" i="38"/>
  <c r="AL220" i="38"/>
  <c r="AK220" i="38"/>
  <c r="AM219" i="38"/>
  <c r="AL219" i="38"/>
  <c r="AK219" i="38"/>
  <c r="AM218" i="38"/>
  <c r="AL218" i="38"/>
  <c r="AK218" i="38"/>
  <c r="AM217" i="38"/>
  <c r="AL217" i="38"/>
  <c r="AK217" i="38"/>
  <c r="AM216" i="38"/>
  <c r="AL216" i="38"/>
  <c r="AK216" i="38"/>
  <c r="AM215" i="38"/>
  <c r="AL215" i="38"/>
  <c r="AK215" i="38"/>
  <c r="AM214" i="38"/>
  <c r="AL214" i="38"/>
  <c r="AK214" i="38"/>
  <c r="AM213" i="38"/>
  <c r="AL213" i="38"/>
  <c r="AK213" i="38"/>
  <c r="AM212" i="38"/>
  <c r="AL212" i="38"/>
  <c r="AK212" i="38"/>
  <c r="AM211" i="38"/>
  <c r="AL211" i="38"/>
  <c r="AK211" i="38"/>
  <c r="AM210" i="38"/>
  <c r="AL210" i="38"/>
  <c r="AK210" i="38"/>
  <c r="AM209" i="38"/>
  <c r="AL209" i="38"/>
  <c r="AK209" i="38"/>
  <c r="AM208" i="38"/>
  <c r="AL208" i="38"/>
  <c r="AK208" i="38"/>
  <c r="AM207" i="38"/>
  <c r="AL207" i="38"/>
  <c r="AK207" i="38"/>
  <c r="AM206" i="38"/>
  <c r="AL206" i="38"/>
  <c r="AK206" i="38"/>
  <c r="AM205" i="38"/>
  <c r="AL205" i="38"/>
  <c r="AK205" i="38"/>
  <c r="AM204" i="38"/>
  <c r="AL204" i="38"/>
  <c r="AK204" i="38"/>
  <c r="AM203" i="38"/>
  <c r="AL203" i="38"/>
  <c r="AK203" i="38"/>
  <c r="AM202" i="38"/>
  <c r="AL202" i="38"/>
  <c r="AK202" i="38"/>
  <c r="AM201" i="38"/>
  <c r="AL201" i="38"/>
  <c r="AK201" i="38"/>
  <c r="AM200" i="38"/>
  <c r="AL200" i="38"/>
  <c r="AK200" i="38"/>
  <c r="AM199" i="38"/>
  <c r="AL199" i="38"/>
  <c r="AK199" i="38"/>
  <c r="AM198" i="38"/>
  <c r="AL198" i="38"/>
  <c r="AK198" i="38"/>
  <c r="AM197" i="38"/>
  <c r="AL197" i="38"/>
  <c r="AK197" i="38"/>
  <c r="AM196" i="38"/>
  <c r="AL196" i="38"/>
  <c r="AK196" i="38"/>
  <c r="AM195" i="38"/>
  <c r="AL195" i="38"/>
  <c r="AK195" i="38"/>
  <c r="AM194" i="38"/>
  <c r="AL194" i="38"/>
  <c r="AK194" i="38"/>
  <c r="AM193" i="38"/>
  <c r="AL193" i="38"/>
  <c r="AK193" i="38"/>
  <c r="AM192" i="38"/>
  <c r="AL192" i="38"/>
  <c r="AK192" i="38"/>
  <c r="AM191" i="38"/>
  <c r="AL191" i="38"/>
  <c r="AK191" i="38"/>
  <c r="AM190" i="38"/>
  <c r="AL190" i="38"/>
  <c r="AK190" i="38"/>
  <c r="AM189" i="38"/>
  <c r="AL189" i="38"/>
  <c r="AK189" i="38"/>
  <c r="AM188" i="38"/>
  <c r="AL188" i="38"/>
  <c r="AK188" i="38"/>
  <c r="AM187" i="38"/>
  <c r="AL187" i="38"/>
  <c r="AK187" i="38"/>
  <c r="AM186" i="38"/>
  <c r="AL186" i="38"/>
  <c r="AK186" i="38"/>
  <c r="AM185" i="38"/>
  <c r="AL185" i="38"/>
  <c r="AK185" i="38"/>
  <c r="AM184" i="38"/>
  <c r="AL184" i="38"/>
  <c r="AK184" i="38"/>
  <c r="AM183" i="38"/>
  <c r="AL183" i="38"/>
  <c r="AK183" i="38"/>
  <c r="AM182" i="38"/>
  <c r="AL182" i="38"/>
  <c r="AK182" i="38"/>
  <c r="AM181" i="38"/>
  <c r="AL181" i="38"/>
  <c r="AK181" i="38"/>
  <c r="AM180" i="38"/>
  <c r="AL180" i="38"/>
  <c r="AK180" i="38"/>
  <c r="AM179" i="38"/>
  <c r="AL179" i="38"/>
  <c r="AK179" i="38"/>
  <c r="AM178" i="38"/>
  <c r="AL178" i="38"/>
  <c r="AK178" i="38"/>
  <c r="AM177" i="38"/>
  <c r="AL177" i="38"/>
  <c r="AK177" i="38"/>
  <c r="AM176" i="38"/>
  <c r="AL176" i="38"/>
  <c r="AK176" i="38"/>
  <c r="AM175" i="38"/>
  <c r="AL175" i="38"/>
  <c r="AK175" i="38"/>
  <c r="AM174" i="38"/>
  <c r="AL174" i="38"/>
  <c r="AK174" i="38"/>
  <c r="AM173" i="38"/>
  <c r="AL173" i="38"/>
  <c r="AK173" i="38"/>
  <c r="AM172" i="38"/>
  <c r="AL172" i="38"/>
  <c r="AK172" i="38"/>
  <c r="AM171" i="38"/>
  <c r="AL171" i="38"/>
  <c r="AK171" i="38"/>
  <c r="AM170" i="38"/>
  <c r="AL170" i="38"/>
  <c r="AK170" i="38"/>
  <c r="AM169" i="38"/>
  <c r="AL169" i="38"/>
  <c r="AK169" i="38"/>
  <c r="AM168" i="38"/>
  <c r="AL168" i="38"/>
  <c r="AK168" i="38"/>
  <c r="AM167" i="38"/>
  <c r="AL167" i="38"/>
  <c r="AK167" i="38"/>
  <c r="AM166" i="38"/>
  <c r="AL166" i="38"/>
  <c r="AK166" i="38"/>
  <c r="AM165" i="38"/>
  <c r="AL165" i="38"/>
  <c r="AK165" i="38"/>
  <c r="AM164" i="38"/>
  <c r="AL164" i="38"/>
  <c r="AK164" i="38"/>
  <c r="AM163" i="38"/>
  <c r="AL163" i="38"/>
  <c r="AK163" i="38"/>
  <c r="AM162" i="38"/>
  <c r="AL162" i="38"/>
  <c r="AK162" i="38"/>
  <c r="AM161" i="38"/>
  <c r="AL161" i="38"/>
  <c r="AK161" i="38"/>
  <c r="AM160" i="38"/>
  <c r="AL160" i="38"/>
  <c r="AK160" i="38"/>
  <c r="AM159" i="38"/>
  <c r="AL159" i="38"/>
  <c r="AK159" i="38"/>
  <c r="AM158" i="38"/>
  <c r="AL158" i="38"/>
  <c r="AK158" i="38"/>
  <c r="AM157" i="38"/>
  <c r="AL157" i="38"/>
  <c r="AK157" i="38"/>
  <c r="AM156" i="38"/>
  <c r="AL156" i="38"/>
  <c r="AK156" i="38"/>
  <c r="AM155" i="38"/>
  <c r="AL155" i="38"/>
  <c r="AK155" i="38"/>
  <c r="AM154" i="38"/>
  <c r="AL154" i="38"/>
  <c r="AK154" i="38"/>
  <c r="AM153" i="38"/>
  <c r="AL153" i="38"/>
  <c r="AK153" i="38"/>
  <c r="AM152" i="38"/>
  <c r="AL152" i="38"/>
  <c r="AK152" i="38"/>
  <c r="AM151" i="38"/>
  <c r="AL151" i="38"/>
  <c r="AK151" i="38"/>
  <c r="AM150" i="38"/>
  <c r="AL150" i="38"/>
  <c r="AK150" i="38"/>
  <c r="AM149" i="38"/>
  <c r="AL149" i="38"/>
  <c r="AK149" i="38"/>
  <c r="AM148" i="38"/>
  <c r="AL148" i="38"/>
  <c r="AK148" i="38"/>
  <c r="AM147" i="38"/>
  <c r="AL147" i="38"/>
  <c r="AK147" i="38"/>
  <c r="AM146" i="38"/>
  <c r="AL146" i="38"/>
  <c r="AK146" i="38"/>
  <c r="AM145" i="38"/>
  <c r="AL145" i="38"/>
  <c r="AK145" i="38"/>
  <c r="AM144" i="38"/>
  <c r="AL144" i="38"/>
  <c r="AK144" i="38"/>
  <c r="AM143" i="38"/>
  <c r="AL143" i="38"/>
  <c r="AK143" i="38"/>
  <c r="AM142" i="38"/>
  <c r="AL142" i="38"/>
  <c r="AK142" i="38"/>
  <c r="AM141" i="38"/>
  <c r="AL141" i="38"/>
  <c r="AK141" i="38"/>
  <c r="AM140" i="38"/>
  <c r="AL140" i="38"/>
  <c r="AK140" i="38"/>
  <c r="AM139" i="38"/>
  <c r="AL139" i="38"/>
  <c r="AK139" i="38"/>
  <c r="AM138" i="38"/>
  <c r="AL138" i="38"/>
  <c r="AK138" i="38"/>
  <c r="AM137" i="38"/>
  <c r="AL137" i="38"/>
  <c r="AK137" i="38"/>
  <c r="AM136" i="38"/>
  <c r="AL136" i="38"/>
  <c r="AK136" i="38"/>
  <c r="AM135" i="38"/>
  <c r="AL135" i="38"/>
  <c r="AK135" i="38"/>
  <c r="AM134" i="38"/>
  <c r="AL134" i="38"/>
  <c r="AK134" i="38"/>
  <c r="AM133" i="38"/>
  <c r="AL133" i="38"/>
  <c r="AK133" i="38"/>
  <c r="AM132" i="38"/>
  <c r="AL132" i="38"/>
  <c r="AK132" i="38"/>
  <c r="AM131" i="38"/>
  <c r="AL131" i="38"/>
  <c r="AK131" i="38"/>
  <c r="AM130" i="38"/>
  <c r="AL130" i="38"/>
  <c r="AK130" i="38"/>
  <c r="AM129" i="38"/>
  <c r="AL129" i="38"/>
  <c r="AK129" i="38"/>
  <c r="AM128" i="38"/>
  <c r="AL128" i="38"/>
  <c r="AK128" i="38"/>
  <c r="AM127" i="38"/>
  <c r="AL127" i="38"/>
  <c r="AK127" i="38"/>
  <c r="AM126" i="38"/>
  <c r="AL126" i="38"/>
  <c r="AK126" i="38"/>
  <c r="AM125" i="38"/>
  <c r="AL125" i="38"/>
  <c r="AK125" i="38"/>
  <c r="AM124" i="38"/>
  <c r="AL124" i="38"/>
  <c r="AK124" i="38"/>
  <c r="AM123" i="38"/>
  <c r="AL123" i="38"/>
  <c r="AK123" i="38"/>
  <c r="AM122" i="38"/>
  <c r="AL122" i="38"/>
  <c r="AK122" i="38"/>
  <c r="AM121" i="38"/>
  <c r="AL121" i="38"/>
  <c r="AK121" i="38"/>
  <c r="AM120" i="38"/>
  <c r="AL120" i="38"/>
  <c r="AK120" i="38"/>
  <c r="AM119" i="38"/>
  <c r="AL119" i="38"/>
  <c r="AK119" i="38"/>
  <c r="AM118" i="38"/>
  <c r="AL118" i="38"/>
  <c r="AK118" i="38"/>
  <c r="AM117" i="38"/>
  <c r="AL117" i="38"/>
  <c r="AK117" i="38"/>
  <c r="AM116" i="38"/>
  <c r="AL116" i="38"/>
  <c r="AK116" i="38"/>
  <c r="AM115" i="38"/>
  <c r="AL115" i="38"/>
  <c r="AK115" i="38"/>
  <c r="AM114" i="38"/>
  <c r="AL114" i="38"/>
  <c r="AK114" i="38"/>
  <c r="AM113" i="38"/>
  <c r="AL113" i="38"/>
  <c r="AK113" i="38"/>
  <c r="AM112" i="38"/>
  <c r="AL112" i="38"/>
  <c r="AK112" i="38"/>
  <c r="AM111" i="38"/>
  <c r="AL111" i="38"/>
  <c r="AK111" i="38"/>
  <c r="AM110" i="38"/>
  <c r="AL110" i="38"/>
  <c r="AK110" i="38"/>
  <c r="AM109" i="38"/>
  <c r="AL109" i="38"/>
  <c r="AK109" i="38"/>
  <c r="AM108" i="38"/>
  <c r="AL108" i="38"/>
  <c r="AK108" i="38"/>
  <c r="AM107" i="38"/>
  <c r="AL107" i="38"/>
  <c r="AK107" i="38"/>
  <c r="AM106" i="38"/>
  <c r="AL106" i="38"/>
  <c r="AK106" i="38"/>
  <c r="AM105" i="38"/>
  <c r="AL105" i="38"/>
  <c r="AK105" i="38"/>
  <c r="AM104" i="38"/>
  <c r="AL104" i="38"/>
  <c r="AK104" i="38"/>
  <c r="AM103" i="38"/>
  <c r="AL103" i="38"/>
  <c r="AK103" i="38"/>
  <c r="AM102" i="38"/>
  <c r="AL102" i="38"/>
  <c r="AK102" i="38"/>
  <c r="AM101" i="38"/>
  <c r="AL101" i="38"/>
  <c r="AK101" i="38"/>
  <c r="AM100" i="38"/>
  <c r="AL100" i="38"/>
  <c r="AK100" i="38"/>
  <c r="AM99" i="38"/>
  <c r="AL99" i="38"/>
  <c r="AK99" i="38"/>
  <c r="AM98" i="38"/>
  <c r="AL98" i="38"/>
  <c r="AK98" i="38"/>
  <c r="AM97" i="38"/>
  <c r="AL97" i="38"/>
  <c r="AK97" i="38"/>
  <c r="AM96" i="38"/>
  <c r="AL96" i="38"/>
  <c r="AK96" i="38"/>
  <c r="AM95" i="38"/>
  <c r="AL95" i="38"/>
  <c r="AK95" i="38"/>
  <c r="AM94" i="38"/>
  <c r="AL94" i="38"/>
  <c r="AK94" i="38"/>
  <c r="AM93" i="38"/>
  <c r="AL93" i="38"/>
  <c r="AK93" i="38"/>
  <c r="AM92" i="38"/>
  <c r="AL92" i="38"/>
  <c r="AK92" i="38"/>
  <c r="AM91" i="38"/>
  <c r="AL91" i="38"/>
  <c r="AK91" i="38"/>
  <c r="AM90" i="38"/>
  <c r="AL90" i="38"/>
  <c r="AK90" i="38"/>
  <c r="AM89" i="38"/>
  <c r="AL89" i="38"/>
  <c r="AK89" i="38"/>
  <c r="AM88" i="38"/>
  <c r="AL88" i="38"/>
  <c r="AK88" i="38"/>
  <c r="AM87" i="38"/>
  <c r="AL87" i="38"/>
  <c r="AK87" i="38"/>
  <c r="AM86" i="38"/>
  <c r="AL86" i="38"/>
  <c r="AK86" i="38"/>
  <c r="AM85" i="38"/>
  <c r="AL85" i="38"/>
  <c r="AK85" i="38"/>
  <c r="AM84" i="38"/>
  <c r="AL84" i="38"/>
  <c r="AK84" i="38"/>
  <c r="AM83" i="38"/>
  <c r="AL83" i="38"/>
  <c r="AK83" i="38"/>
  <c r="AM82" i="38"/>
  <c r="AL82" i="38"/>
  <c r="AK82" i="38"/>
  <c r="AM81" i="38"/>
  <c r="AL81" i="38"/>
  <c r="AK81" i="38"/>
  <c r="AM80" i="38"/>
  <c r="AL80" i="38"/>
  <c r="AK80" i="38"/>
  <c r="AM79" i="38"/>
  <c r="AL79" i="38"/>
  <c r="AK79" i="38"/>
  <c r="AM78" i="38"/>
  <c r="AL78" i="38"/>
  <c r="AK78" i="38"/>
  <c r="AM77" i="38"/>
  <c r="AL77" i="38"/>
  <c r="AK77" i="38"/>
  <c r="AM76" i="38"/>
  <c r="AL76" i="38"/>
  <c r="AK76" i="38"/>
  <c r="AM75" i="38"/>
  <c r="AL75" i="38"/>
  <c r="AK75" i="38"/>
  <c r="AM74" i="38"/>
  <c r="AL74" i="38"/>
  <c r="AK74" i="38"/>
  <c r="AM73" i="38"/>
  <c r="AL73" i="38"/>
  <c r="AK73" i="38"/>
  <c r="AM72" i="38"/>
  <c r="AL72" i="38"/>
  <c r="AK72" i="38"/>
  <c r="AM71" i="38"/>
  <c r="AL71" i="38"/>
  <c r="AK71" i="38"/>
  <c r="AM70" i="38"/>
  <c r="AL70" i="38"/>
  <c r="AK70" i="38"/>
  <c r="AM69" i="38"/>
  <c r="AL69" i="38"/>
  <c r="AK69" i="38"/>
  <c r="AM68" i="38"/>
  <c r="AL68" i="38"/>
  <c r="AK68" i="38"/>
  <c r="AM67" i="38"/>
  <c r="AL67" i="38"/>
  <c r="AK67" i="38"/>
  <c r="AM66" i="38"/>
  <c r="AL66" i="38"/>
  <c r="AK66" i="38"/>
  <c r="AM65" i="38"/>
  <c r="AL65" i="38"/>
  <c r="AK65" i="38"/>
  <c r="AM64" i="38"/>
  <c r="AL64" i="38"/>
  <c r="AK64" i="38"/>
  <c r="AM63" i="38"/>
  <c r="AL63" i="38"/>
  <c r="AK63" i="38"/>
  <c r="AM62" i="38"/>
  <c r="AL62" i="38"/>
  <c r="AK62" i="38"/>
  <c r="AM61" i="38"/>
  <c r="AL61" i="38"/>
  <c r="AK61" i="38"/>
  <c r="AM60" i="38"/>
  <c r="AL60" i="38"/>
  <c r="AK60" i="38"/>
  <c r="AM59" i="38"/>
  <c r="AL59" i="38"/>
  <c r="AK59" i="38"/>
  <c r="AM58" i="38"/>
  <c r="AL58" i="38"/>
  <c r="AK58" i="38"/>
  <c r="AM57" i="38"/>
  <c r="AL57" i="38"/>
  <c r="AK57" i="38"/>
  <c r="AM56" i="38"/>
  <c r="AL56" i="38"/>
  <c r="AK56" i="38"/>
  <c r="AM55" i="38"/>
  <c r="AL55" i="38"/>
  <c r="AK55" i="38"/>
  <c r="AM54" i="38"/>
  <c r="AL54" i="38"/>
  <c r="AK54" i="38"/>
  <c r="AM53" i="38"/>
  <c r="AL53" i="38"/>
  <c r="AK53" i="38"/>
  <c r="AM52" i="38"/>
  <c r="AL52" i="38"/>
  <c r="AK52" i="38"/>
  <c r="AM51" i="38"/>
  <c r="AL51" i="38"/>
  <c r="AK51" i="38"/>
  <c r="AM50" i="38"/>
  <c r="AL50" i="38"/>
  <c r="AK50" i="38"/>
  <c r="AM49" i="38"/>
  <c r="AL49" i="38"/>
  <c r="AK49" i="38"/>
  <c r="AM48" i="38"/>
  <c r="AL48" i="38"/>
  <c r="AK48" i="38"/>
  <c r="AM47" i="38"/>
  <c r="AL47" i="38"/>
  <c r="AK47" i="38"/>
  <c r="AM46" i="38"/>
  <c r="AL46" i="38"/>
  <c r="AK46" i="38"/>
  <c r="AM45" i="38"/>
  <c r="AL45" i="38"/>
  <c r="AK45" i="38"/>
  <c r="AM44" i="38"/>
  <c r="AL44" i="38"/>
  <c r="AK44" i="38"/>
  <c r="AM43" i="38"/>
  <c r="AL43" i="38"/>
  <c r="AK43" i="38"/>
  <c r="AM42" i="38"/>
  <c r="AL42" i="38"/>
  <c r="AK42" i="38"/>
  <c r="AM41" i="38"/>
  <c r="AL41" i="38"/>
  <c r="AK41" i="38"/>
  <c r="AM40" i="38"/>
  <c r="AL40" i="38"/>
  <c r="AK40" i="38"/>
  <c r="AM39" i="38"/>
  <c r="AL39" i="38"/>
  <c r="AK39" i="38"/>
  <c r="AM38" i="38"/>
  <c r="AL38" i="38"/>
  <c r="AK38" i="38"/>
  <c r="AM37" i="38"/>
  <c r="AL37" i="38"/>
  <c r="AK37" i="38"/>
  <c r="AM36" i="38"/>
  <c r="AL36" i="38"/>
  <c r="AK36" i="38"/>
  <c r="AM35" i="38"/>
  <c r="AL35" i="38"/>
  <c r="AK35" i="38"/>
  <c r="AM34" i="38"/>
  <c r="AL34" i="38"/>
  <c r="AK34" i="38"/>
  <c r="AM33" i="38"/>
  <c r="AL33" i="38"/>
  <c r="AK33" i="38"/>
  <c r="AM32" i="38"/>
  <c r="AL32" i="38"/>
  <c r="AK32" i="38"/>
  <c r="AM31" i="38"/>
  <c r="AL31" i="38"/>
  <c r="AK31" i="38"/>
  <c r="AM30" i="38"/>
  <c r="AL30" i="38"/>
  <c r="AK30" i="38"/>
  <c r="AM29" i="38"/>
  <c r="AL29" i="38"/>
  <c r="AK29" i="38"/>
  <c r="AM28" i="38"/>
  <c r="AL28" i="38"/>
  <c r="AK28" i="38"/>
  <c r="AM27" i="38"/>
  <c r="AL27" i="38"/>
  <c r="AK27" i="38"/>
  <c r="AM26" i="38"/>
  <c r="AL26" i="38"/>
  <c r="AK26" i="38"/>
  <c r="AM25" i="38"/>
  <c r="AL25" i="38"/>
  <c r="AK25" i="38"/>
  <c r="AM24" i="38"/>
  <c r="AL24" i="38"/>
  <c r="AK24" i="38"/>
  <c r="AM23" i="38"/>
  <c r="AL23" i="38"/>
  <c r="AK23" i="38"/>
  <c r="AM22" i="38"/>
  <c r="AL22" i="38"/>
  <c r="AK22" i="38"/>
  <c r="AM21" i="38"/>
  <c r="AL21" i="38"/>
  <c r="AK21" i="38"/>
  <c r="AM20" i="38"/>
  <c r="AL20" i="38"/>
  <c r="AK20" i="38"/>
  <c r="AM19" i="38"/>
  <c r="AL19" i="38"/>
  <c r="AK19" i="38"/>
  <c r="AM18" i="38"/>
  <c r="AL18" i="38"/>
  <c r="AK18" i="38"/>
  <c r="AM17" i="38"/>
  <c r="AL17" i="38"/>
  <c r="AK17" i="38"/>
  <c r="AM16" i="38"/>
  <c r="AL16" i="38"/>
  <c r="AK16" i="38"/>
  <c r="AM15" i="38"/>
  <c r="AL15" i="38"/>
  <c r="AK15" i="38"/>
  <c r="AM14" i="38"/>
  <c r="AL14" i="38"/>
  <c r="AK14" i="38"/>
  <c r="AM13" i="38"/>
  <c r="AL13" i="38"/>
  <c r="AK13" i="38"/>
  <c r="AM12" i="38"/>
  <c r="AL12" i="38"/>
  <c r="AK12" i="38"/>
  <c r="AM11" i="38"/>
  <c r="AL11" i="38"/>
  <c r="AK11" i="38"/>
  <c r="AM10" i="38"/>
  <c r="AL10" i="38"/>
  <c r="AK10" i="38"/>
  <c r="AM9" i="38"/>
  <c r="AL9" i="38"/>
  <c r="AK9" i="38"/>
  <c r="AM8" i="38"/>
  <c r="AL8" i="38"/>
  <c r="AK8" i="38"/>
  <c r="AI297" i="38"/>
  <c r="AI296" i="38"/>
  <c r="AI295" i="38"/>
  <c r="AI294" i="38"/>
  <c r="AI293" i="38"/>
  <c r="AI292" i="38"/>
  <c r="AI291" i="38"/>
  <c r="AI290" i="38"/>
  <c r="AI289" i="38"/>
  <c r="AI288" i="38"/>
  <c r="AI287" i="38"/>
  <c r="AI286" i="38"/>
  <c r="AI285" i="38"/>
  <c r="AI284" i="38"/>
  <c r="AI283" i="38"/>
  <c r="AI282" i="38"/>
  <c r="AI281" i="38"/>
  <c r="AI280" i="38"/>
  <c r="AI279" i="38"/>
  <c r="AI278" i="38"/>
  <c r="AI277" i="38"/>
  <c r="AI276" i="38"/>
  <c r="AI275" i="38"/>
  <c r="AI274" i="38"/>
  <c r="AI273" i="38"/>
  <c r="AI272" i="38"/>
  <c r="AI271" i="38"/>
  <c r="AI270" i="38"/>
  <c r="AI269" i="38"/>
  <c r="AI268" i="38"/>
  <c r="AI267" i="38"/>
  <c r="AI266" i="38"/>
  <c r="AI265" i="38"/>
  <c r="AI264" i="38"/>
  <c r="AI263" i="38"/>
  <c r="AI262" i="38"/>
  <c r="AI261" i="38"/>
  <c r="AI260" i="38"/>
  <c r="AI259" i="38"/>
  <c r="AI258" i="38"/>
  <c r="AI257" i="38"/>
  <c r="AI256" i="38"/>
  <c r="AI255" i="38"/>
  <c r="AI254" i="38"/>
  <c r="AI253" i="38"/>
  <c r="AI252" i="38"/>
  <c r="AI251" i="38"/>
  <c r="AI250" i="38"/>
  <c r="AI249" i="38"/>
  <c r="AI248" i="38"/>
  <c r="AI247" i="38"/>
  <c r="AI246" i="38"/>
  <c r="AI245" i="38"/>
  <c r="AI244" i="38"/>
  <c r="AI243" i="38"/>
  <c r="AI242" i="38"/>
  <c r="AI241" i="38"/>
  <c r="AI240" i="38"/>
  <c r="AI239" i="38"/>
  <c r="AI238" i="38"/>
  <c r="AI237" i="38"/>
  <c r="AI236" i="38"/>
  <c r="AI235" i="38"/>
  <c r="AI234" i="38"/>
  <c r="AI233" i="38"/>
  <c r="AI232" i="38"/>
  <c r="AI231" i="38"/>
  <c r="AI230" i="38"/>
  <c r="AI229" i="38"/>
  <c r="AI228" i="38"/>
  <c r="AI227" i="38"/>
  <c r="AI226" i="38"/>
  <c r="AI225" i="38"/>
  <c r="AI224" i="38"/>
  <c r="AI223" i="38"/>
  <c r="AI222" i="38"/>
  <c r="AI221" i="38"/>
  <c r="AI220" i="38"/>
  <c r="AI219" i="38"/>
  <c r="AI218" i="38"/>
  <c r="AI217" i="38"/>
  <c r="AI216" i="38"/>
  <c r="AI215" i="38"/>
  <c r="AI214" i="38"/>
  <c r="AI213" i="38"/>
  <c r="AI212" i="38"/>
  <c r="AI211" i="38"/>
  <c r="AI210" i="38"/>
  <c r="AI209" i="38"/>
  <c r="AI208" i="38"/>
  <c r="AI207" i="38"/>
  <c r="AI206" i="38"/>
  <c r="AI205" i="38"/>
  <c r="AI204" i="38"/>
  <c r="AI203" i="38"/>
  <c r="AI202" i="38"/>
  <c r="AI201" i="38"/>
  <c r="AI200" i="38"/>
  <c r="AI199" i="38"/>
  <c r="AI198" i="38"/>
  <c r="AI197" i="38"/>
  <c r="AI196" i="38"/>
  <c r="AI195" i="38"/>
  <c r="AI194" i="38"/>
  <c r="AI193" i="38"/>
  <c r="AI192" i="38"/>
  <c r="AI191" i="38"/>
  <c r="AI190" i="38"/>
  <c r="AI189" i="38"/>
  <c r="AI188" i="38"/>
  <c r="AI187" i="38"/>
  <c r="AI186" i="38"/>
  <c r="AI185" i="38"/>
  <c r="AI184" i="38"/>
  <c r="AI183" i="38"/>
  <c r="AI182" i="38"/>
  <c r="AI181" i="38"/>
  <c r="AI180" i="38"/>
  <c r="AI179" i="38"/>
  <c r="AI178" i="38"/>
  <c r="AI177" i="38"/>
  <c r="AI176" i="38"/>
  <c r="AI175" i="38"/>
  <c r="AI174" i="38"/>
  <c r="AI173" i="38"/>
  <c r="AI172" i="38"/>
  <c r="AI171" i="38"/>
  <c r="AI170" i="38"/>
  <c r="AI169" i="38"/>
  <c r="AI168" i="38"/>
  <c r="AI167" i="38"/>
  <c r="AI166" i="38"/>
  <c r="AI165" i="38"/>
  <c r="AI164" i="38"/>
  <c r="AI163" i="38"/>
  <c r="AI162" i="38"/>
  <c r="AI161" i="38"/>
  <c r="AI160" i="38"/>
  <c r="AI159" i="38"/>
  <c r="AI158" i="38"/>
  <c r="AI157" i="38"/>
  <c r="AI156" i="38"/>
  <c r="AI155" i="38"/>
  <c r="AI154" i="38"/>
  <c r="AI153" i="38"/>
  <c r="AI152" i="38"/>
  <c r="AI151" i="38"/>
  <c r="AI150" i="38"/>
  <c r="AI149" i="38"/>
  <c r="AI148" i="38"/>
  <c r="AI147" i="38"/>
  <c r="AI146" i="38"/>
  <c r="AI145" i="38"/>
  <c r="AI144" i="38"/>
  <c r="AI143" i="38"/>
  <c r="AI142" i="38"/>
  <c r="AI141" i="38"/>
  <c r="AI140" i="38"/>
  <c r="AI139" i="38"/>
  <c r="AI138" i="38"/>
  <c r="AI137" i="38"/>
  <c r="AI136" i="38"/>
  <c r="AI135" i="38"/>
  <c r="AI134" i="38"/>
  <c r="AI133" i="38"/>
  <c r="AI132" i="38"/>
  <c r="AI131" i="38"/>
  <c r="AI130" i="38"/>
  <c r="AI129" i="38"/>
  <c r="AI128" i="38"/>
  <c r="AI127" i="38"/>
  <c r="AI126" i="38"/>
  <c r="AI125" i="38"/>
  <c r="AI124" i="38"/>
  <c r="AI123" i="38"/>
  <c r="AI122" i="38"/>
  <c r="AI121" i="38"/>
  <c r="AI120" i="38"/>
  <c r="AI119" i="38"/>
  <c r="AI118" i="38"/>
  <c r="AI117" i="38"/>
  <c r="AI116" i="38"/>
  <c r="AI115" i="38"/>
  <c r="AI114" i="38"/>
  <c r="AI113" i="38"/>
  <c r="AI112" i="38"/>
  <c r="AI111" i="38"/>
  <c r="AI110" i="38"/>
  <c r="AI109" i="38"/>
  <c r="AI108" i="38"/>
  <c r="AI107" i="38"/>
  <c r="AI106" i="38"/>
  <c r="AI105" i="38"/>
  <c r="AI104" i="38"/>
  <c r="AI103" i="38"/>
  <c r="AI102" i="38"/>
  <c r="AI101" i="38"/>
  <c r="AI100" i="38"/>
  <c r="AI99" i="38"/>
  <c r="AI98" i="38"/>
  <c r="AI97" i="38"/>
  <c r="AI96" i="38"/>
  <c r="AI95" i="38"/>
  <c r="AI94" i="38"/>
  <c r="AI93" i="38"/>
  <c r="AI92" i="38"/>
  <c r="AI91" i="38"/>
  <c r="AI90" i="38"/>
  <c r="AI89" i="38"/>
  <c r="AI88" i="38"/>
  <c r="AI87" i="38"/>
  <c r="AI86" i="38"/>
  <c r="AI85" i="38"/>
  <c r="AI84" i="38"/>
  <c r="AI83" i="38"/>
  <c r="AI82" i="38"/>
  <c r="AI81" i="38"/>
  <c r="AI80" i="38"/>
  <c r="AI79" i="38"/>
  <c r="AI78" i="38"/>
  <c r="AI77" i="38"/>
  <c r="AI76" i="38"/>
  <c r="AI75" i="38"/>
  <c r="AI74" i="38"/>
  <c r="AI73" i="38"/>
  <c r="AI72" i="38"/>
  <c r="AI71" i="38"/>
  <c r="AI70" i="38"/>
  <c r="AI69" i="38"/>
  <c r="AI68" i="38"/>
  <c r="AI67" i="38"/>
  <c r="AI66" i="38"/>
  <c r="AI65" i="38"/>
  <c r="AI64" i="38"/>
  <c r="AI63" i="38"/>
  <c r="AI62" i="38"/>
  <c r="AI61" i="38"/>
  <c r="AI60" i="38"/>
  <c r="AI59" i="38"/>
  <c r="AI58" i="38"/>
  <c r="AI57" i="38"/>
  <c r="AI56" i="38"/>
  <c r="AI55" i="38"/>
  <c r="AI54" i="38"/>
  <c r="AI53" i="38"/>
  <c r="AI52" i="38"/>
  <c r="AI51" i="38"/>
  <c r="AI50" i="38"/>
  <c r="AI49" i="38"/>
  <c r="AI48" i="38"/>
  <c r="AI47" i="38"/>
  <c r="AI46" i="38"/>
  <c r="AI45" i="38"/>
  <c r="AI44" i="38"/>
  <c r="AI43" i="38"/>
  <c r="AI42" i="38"/>
  <c r="AI41" i="38"/>
  <c r="AI40" i="38"/>
  <c r="AI39" i="38"/>
  <c r="AI38" i="38"/>
  <c r="AI37" i="38"/>
  <c r="AI36" i="38"/>
  <c r="AI35" i="38"/>
  <c r="AI34" i="38"/>
  <c r="AI33" i="38"/>
  <c r="AI32" i="38"/>
  <c r="AI31" i="38"/>
  <c r="AI30" i="38"/>
  <c r="AI29" i="38"/>
  <c r="AI28" i="38"/>
  <c r="AI27" i="38"/>
  <c r="AI2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F297" i="38"/>
  <c r="AF296" i="38"/>
  <c r="AF295" i="38"/>
  <c r="AF294" i="38"/>
  <c r="AF293" i="38"/>
  <c r="AF292" i="38"/>
  <c r="AF291" i="38"/>
  <c r="AF290" i="38"/>
  <c r="AF289" i="38"/>
  <c r="AF288" i="38"/>
  <c r="AF287" i="38"/>
  <c r="AF286" i="38"/>
  <c r="AF285" i="38"/>
  <c r="AF284" i="38"/>
  <c r="AF283" i="38"/>
  <c r="AF282" i="38"/>
  <c r="AF281" i="38"/>
  <c r="AF280" i="38"/>
  <c r="AF279" i="38"/>
  <c r="AF278" i="38"/>
  <c r="AF277" i="38"/>
  <c r="AF276" i="38"/>
  <c r="AF275" i="38"/>
  <c r="AF274" i="38"/>
  <c r="AF273" i="38"/>
  <c r="AF272" i="38"/>
  <c r="AF271" i="38"/>
  <c r="AF270" i="38"/>
  <c r="AF269" i="38"/>
  <c r="AF268" i="38"/>
  <c r="AF267" i="38"/>
  <c r="AF266" i="38"/>
  <c r="AF265" i="38"/>
  <c r="AF264" i="38"/>
  <c r="AF263" i="38"/>
  <c r="AF262" i="38"/>
  <c r="AF261" i="38"/>
  <c r="AF260" i="38"/>
  <c r="AF259" i="38"/>
  <c r="AF258" i="38"/>
  <c r="AF257" i="38"/>
  <c r="AF256" i="38"/>
  <c r="AF255" i="38"/>
  <c r="AF254" i="38"/>
  <c r="AF253" i="38"/>
  <c r="AF252" i="38"/>
  <c r="AF251" i="38"/>
  <c r="AF250" i="38"/>
  <c r="AF249" i="38"/>
  <c r="AF248" i="38"/>
  <c r="AF247" i="38"/>
  <c r="AF246" i="38"/>
  <c r="AF245" i="38"/>
  <c r="AF244" i="38"/>
  <c r="AF243" i="38"/>
  <c r="AF242" i="38"/>
  <c r="AF241" i="38"/>
  <c r="AF240" i="38"/>
  <c r="AF239" i="38"/>
  <c r="AF238" i="38"/>
  <c r="AF237" i="38"/>
  <c r="AF236" i="38"/>
  <c r="AF235" i="38"/>
  <c r="AF234" i="38"/>
  <c r="AF233" i="38"/>
  <c r="AF232" i="38"/>
  <c r="AF231" i="38"/>
  <c r="AF230" i="38"/>
  <c r="AF229" i="38"/>
  <c r="AF228" i="38"/>
  <c r="AF227" i="38"/>
  <c r="AF226" i="38"/>
  <c r="AF225" i="38"/>
  <c r="AF224" i="38"/>
  <c r="AF223" i="38"/>
  <c r="AF222" i="38"/>
  <c r="AF221" i="38"/>
  <c r="AF220" i="38"/>
  <c r="AF219" i="38"/>
  <c r="AF218" i="38"/>
  <c r="AF217" i="38"/>
  <c r="AF216" i="38"/>
  <c r="AF215" i="38"/>
  <c r="AF214" i="38"/>
  <c r="AF213" i="38"/>
  <c r="AF212" i="38"/>
  <c r="AF211" i="38"/>
  <c r="AF210" i="38"/>
  <c r="AF209" i="38"/>
  <c r="AF208" i="38"/>
  <c r="AF207" i="38"/>
  <c r="AF206" i="38"/>
  <c r="AF205" i="38"/>
  <c r="AF204" i="38"/>
  <c r="AF203" i="38"/>
  <c r="AF202" i="38"/>
  <c r="AF201" i="38"/>
  <c r="AF200" i="38"/>
  <c r="AF199" i="38"/>
  <c r="AF198" i="38"/>
  <c r="AF197" i="38"/>
  <c r="AF196" i="38"/>
  <c r="AF195" i="38"/>
  <c r="AF194" i="38"/>
  <c r="AF193" i="38"/>
  <c r="AF192" i="38"/>
  <c r="AF191" i="38"/>
  <c r="AF190" i="38"/>
  <c r="AF189" i="38"/>
  <c r="AF188" i="38"/>
  <c r="AF187" i="38"/>
  <c r="AF186" i="38"/>
  <c r="AF185" i="38"/>
  <c r="AF184" i="38"/>
  <c r="AF183" i="38"/>
  <c r="AF182" i="38"/>
  <c r="AF181" i="38"/>
  <c r="AF180" i="38"/>
  <c r="AF179" i="38"/>
  <c r="AF178" i="38"/>
  <c r="AF177" i="38"/>
  <c r="AF176" i="38"/>
  <c r="AF175" i="38"/>
  <c r="AF174" i="38"/>
  <c r="AF173" i="38"/>
  <c r="AF172" i="38"/>
  <c r="AF171" i="38"/>
  <c r="AF170" i="38"/>
  <c r="AF169" i="38"/>
  <c r="AF168" i="38"/>
  <c r="AF167" i="38"/>
  <c r="AF166" i="38"/>
  <c r="AF165" i="38"/>
  <c r="AF164" i="38"/>
  <c r="AF163" i="38"/>
  <c r="AF162" i="38"/>
  <c r="AF161" i="38"/>
  <c r="AF160" i="38"/>
  <c r="AF159" i="38"/>
  <c r="AF158" i="38"/>
  <c r="AF157" i="38"/>
  <c r="AF156" i="38"/>
  <c r="AF155" i="38"/>
  <c r="AF154" i="38"/>
  <c r="AF153" i="38"/>
  <c r="AF152" i="38"/>
  <c r="AF151" i="38"/>
  <c r="AF150" i="38"/>
  <c r="AF149" i="38"/>
  <c r="AF148" i="38"/>
  <c r="AF147" i="38"/>
  <c r="AF146" i="38"/>
  <c r="AF145" i="38"/>
  <c r="AF144" i="38"/>
  <c r="AF143" i="38"/>
  <c r="AF142" i="38"/>
  <c r="AF141" i="38"/>
  <c r="AF140" i="38"/>
  <c r="AF139" i="38"/>
  <c r="AF138" i="38"/>
  <c r="AF137" i="38"/>
  <c r="AF136" i="38"/>
  <c r="AF135" i="38"/>
  <c r="AF134" i="38"/>
  <c r="AF133" i="38"/>
  <c r="AF132" i="38"/>
  <c r="AF131" i="38"/>
  <c r="AF130" i="38"/>
  <c r="AF129" i="38"/>
  <c r="AF128" i="38"/>
  <c r="AF127" i="38"/>
  <c r="AF126" i="38"/>
  <c r="AF125" i="38"/>
  <c r="AF124" i="38"/>
  <c r="AF123" i="38"/>
  <c r="AF122" i="38"/>
  <c r="AF121" i="38"/>
  <c r="AF120" i="38"/>
  <c r="AF119" i="38"/>
  <c r="AF118" i="38"/>
  <c r="AF117" i="38"/>
  <c r="AF116" i="38"/>
  <c r="AF115" i="38"/>
  <c r="AF114" i="38"/>
  <c r="AF113" i="38"/>
  <c r="AF112" i="38"/>
  <c r="AF111" i="38"/>
  <c r="AF110" i="38"/>
  <c r="AF109" i="38"/>
  <c r="AF108" i="38"/>
  <c r="AF107" i="38"/>
  <c r="AF106" i="38"/>
  <c r="AF105" i="38"/>
  <c r="AF104" i="38"/>
  <c r="AF103" i="38"/>
  <c r="AF102" i="38"/>
  <c r="AF101" i="38"/>
  <c r="AF100" i="38"/>
  <c r="AF99" i="38"/>
  <c r="AF98" i="38"/>
  <c r="AF97" i="38"/>
  <c r="AF96" i="38"/>
  <c r="AF95" i="38"/>
  <c r="AF94" i="38"/>
  <c r="AF93" i="38"/>
  <c r="AF92" i="38"/>
  <c r="AF91" i="38"/>
  <c r="AF90" i="38"/>
  <c r="AF89" i="38"/>
  <c r="AF88" i="38"/>
  <c r="AF87" i="38"/>
  <c r="AF86" i="38"/>
  <c r="AF85" i="38"/>
  <c r="AF84" i="38"/>
  <c r="AF83" i="38"/>
  <c r="AF82" i="38"/>
  <c r="AF81" i="38"/>
  <c r="AF80" i="38"/>
  <c r="AF79" i="38"/>
  <c r="AF78" i="38"/>
  <c r="AF77" i="38"/>
  <c r="AF76" i="38"/>
  <c r="AF75" i="38"/>
  <c r="AF74" i="38"/>
  <c r="AF73" i="38"/>
  <c r="AF72" i="38"/>
  <c r="AF71" i="38"/>
  <c r="AF70" i="38"/>
  <c r="AF69" i="38"/>
  <c r="AF68" i="38"/>
  <c r="AF67" i="38"/>
  <c r="AF66" i="38"/>
  <c r="AF65" i="38"/>
  <c r="AF64" i="38"/>
  <c r="AF63" i="38"/>
  <c r="AF62" i="38"/>
  <c r="AF61" i="38"/>
  <c r="AF60" i="38"/>
  <c r="AF59" i="38"/>
  <c r="AF58" i="38"/>
  <c r="AF57" i="38"/>
  <c r="AF56" i="38"/>
  <c r="AF55" i="38"/>
  <c r="AF54" i="38"/>
  <c r="AF53" i="38"/>
  <c r="AF52" i="38"/>
  <c r="AF51" i="38"/>
  <c r="AF50" i="38"/>
  <c r="AF49" i="38"/>
  <c r="AF48" i="38"/>
  <c r="AF47" i="38"/>
  <c r="AF46" i="38"/>
  <c r="AF45" i="38"/>
  <c r="AF44" i="38"/>
  <c r="AF43" i="38"/>
  <c r="AF42" i="38"/>
  <c r="AF41" i="38"/>
  <c r="AF40" i="38"/>
  <c r="AF39" i="38"/>
  <c r="AF38" i="38"/>
  <c r="AF37" i="38"/>
  <c r="AF36" i="38"/>
  <c r="AF35" i="38"/>
  <c r="AF34" i="38"/>
  <c r="AF33" i="38"/>
  <c r="AF32" i="38"/>
  <c r="AF31" i="38"/>
  <c r="AF30" i="38"/>
  <c r="AF29" i="38"/>
  <c r="AF28" i="38"/>
  <c r="AF27" i="38"/>
  <c r="AF26" i="38"/>
  <c r="AF25" i="38"/>
  <c r="AF24" i="38"/>
  <c r="AF23" i="38"/>
  <c r="AF22" i="38"/>
  <c r="AF21" i="38"/>
  <c r="AF20" i="38"/>
  <c r="AF19" i="38"/>
  <c r="AF18" i="38"/>
  <c r="AF17" i="38"/>
  <c r="AF16" i="38"/>
  <c r="AF15" i="38"/>
  <c r="AF14" i="38"/>
  <c r="AF13" i="38"/>
  <c r="AF12" i="38"/>
  <c r="AF11" i="38"/>
  <c r="AF10" i="38"/>
  <c r="AF9" i="38"/>
  <c r="AF8" i="38"/>
  <c r="AE297" i="38"/>
  <c r="AE296" i="38"/>
  <c r="AE295" i="38"/>
  <c r="AE294" i="38"/>
  <c r="AE293" i="38"/>
  <c r="AE292" i="38"/>
  <c r="AE291" i="38"/>
  <c r="AE290" i="38"/>
  <c r="AE289" i="38"/>
  <c r="AE288" i="38"/>
  <c r="AE287" i="38"/>
  <c r="AE286" i="38"/>
  <c r="AE285" i="38"/>
  <c r="AE284" i="38"/>
  <c r="AE283" i="38"/>
  <c r="AE282" i="38"/>
  <c r="AE281" i="38"/>
  <c r="AE280" i="38"/>
  <c r="AE279" i="38"/>
  <c r="AE278" i="38"/>
  <c r="AE277" i="38"/>
  <c r="AE276" i="38"/>
  <c r="AE275" i="38"/>
  <c r="AE274" i="38"/>
  <c r="AE273" i="38"/>
  <c r="AE272" i="38"/>
  <c r="AE271" i="38"/>
  <c r="AE270" i="38"/>
  <c r="AE269" i="38"/>
  <c r="AE268" i="38"/>
  <c r="AE267" i="38"/>
  <c r="AE266" i="38"/>
  <c r="AE265" i="38"/>
  <c r="AE264" i="38"/>
  <c r="AE263" i="38"/>
  <c r="AE262" i="38"/>
  <c r="AE261" i="38"/>
  <c r="AE260" i="38"/>
  <c r="AE259" i="38"/>
  <c r="AE258" i="38"/>
  <c r="AE257" i="38"/>
  <c r="AE256" i="38"/>
  <c r="AE255" i="38"/>
  <c r="AE254" i="38"/>
  <c r="AE253" i="38"/>
  <c r="AE252" i="38"/>
  <c r="AE251" i="38"/>
  <c r="AE250" i="38"/>
  <c r="AE249" i="38"/>
  <c r="AE248" i="38"/>
  <c r="AE247" i="38"/>
  <c r="AE246" i="38"/>
  <c r="AE245" i="38"/>
  <c r="AE244" i="38"/>
  <c r="AE243" i="38"/>
  <c r="AE242" i="38"/>
  <c r="AE241" i="38"/>
  <c r="AE240" i="38"/>
  <c r="AE239" i="38"/>
  <c r="AE238" i="38"/>
  <c r="AE237" i="38"/>
  <c r="AE236" i="38"/>
  <c r="AE235" i="38"/>
  <c r="AE234" i="38"/>
  <c r="AE233" i="38"/>
  <c r="AE232" i="38"/>
  <c r="AE231" i="38"/>
  <c r="AE230" i="38"/>
  <c r="AE229" i="38"/>
  <c r="AE228" i="38"/>
  <c r="AE227" i="38"/>
  <c r="AE226" i="38"/>
  <c r="AE225" i="38"/>
  <c r="AE224" i="38"/>
  <c r="AE223" i="38"/>
  <c r="AE222" i="38"/>
  <c r="AE221" i="38"/>
  <c r="AE220" i="38"/>
  <c r="AE219" i="38"/>
  <c r="AE218" i="38"/>
  <c r="AE217" i="38"/>
  <c r="AE216" i="38"/>
  <c r="AE215" i="38"/>
  <c r="AE214" i="38"/>
  <c r="AE213" i="38"/>
  <c r="AE212" i="38"/>
  <c r="AE211" i="38"/>
  <c r="AE210" i="38"/>
  <c r="AE209" i="38"/>
  <c r="AE208" i="38"/>
  <c r="AE207" i="38"/>
  <c r="AE206" i="38"/>
  <c r="AE205" i="38"/>
  <c r="AE204" i="38"/>
  <c r="AE203" i="38"/>
  <c r="AE202" i="38"/>
  <c r="AE201" i="38"/>
  <c r="AE200" i="38"/>
  <c r="AE199" i="38"/>
  <c r="AE198" i="38"/>
  <c r="AE197" i="38"/>
  <c r="AE196" i="38"/>
  <c r="AE195" i="38"/>
  <c r="AE194" i="38"/>
  <c r="AE193" i="38"/>
  <c r="AE192" i="38"/>
  <c r="AE191" i="38"/>
  <c r="AE190" i="38"/>
  <c r="AE189" i="38"/>
  <c r="AE188" i="38"/>
  <c r="AE187" i="38"/>
  <c r="AE186" i="38"/>
  <c r="AE185" i="38"/>
  <c r="AE184" i="38"/>
  <c r="AE183" i="38"/>
  <c r="AE182" i="38"/>
  <c r="AE181" i="38"/>
  <c r="AE180" i="38"/>
  <c r="AE179" i="38"/>
  <c r="AE178" i="38"/>
  <c r="AE177" i="38"/>
  <c r="AE176" i="38"/>
  <c r="AE175" i="38"/>
  <c r="AE174" i="38"/>
  <c r="AE173" i="38"/>
  <c r="AE172" i="38"/>
  <c r="AE171" i="38"/>
  <c r="AE170" i="38"/>
  <c r="AE169" i="38"/>
  <c r="AE168" i="38"/>
  <c r="AE167" i="38"/>
  <c r="AE166" i="38"/>
  <c r="AE165" i="38"/>
  <c r="AE164" i="38"/>
  <c r="AE163" i="38"/>
  <c r="AE162" i="38"/>
  <c r="AE161" i="38"/>
  <c r="AE160" i="38"/>
  <c r="AE159" i="38"/>
  <c r="AE158" i="38"/>
  <c r="AE157" i="38"/>
  <c r="AE156" i="38"/>
  <c r="AE155" i="38"/>
  <c r="AE154" i="38"/>
  <c r="AE153" i="38"/>
  <c r="AE152" i="38"/>
  <c r="AE151" i="38"/>
  <c r="AE150" i="38"/>
  <c r="AE149" i="38"/>
  <c r="AE148" i="38"/>
  <c r="AE147" i="38"/>
  <c r="AE146" i="38"/>
  <c r="AE145" i="38"/>
  <c r="AE144" i="38"/>
  <c r="AE143" i="38"/>
  <c r="AE142" i="38"/>
  <c r="AE141" i="38"/>
  <c r="AE140" i="38"/>
  <c r="AE139" i="38"/>
  <c r="AE138" i="38"/>
  <c r="AE137" i="38"/>
  <c r="AE136" i="38"/>
  <c r="AE135" i="38"/>
  <c r="AE134" i="38"/>
  <c r="AE133" i="38"/>
  <c r="AE132" i="38"/>
  <c r="AE131" i="38"/>
  <c r="AE130" i="38"/>
  <c r="AE129" i="38"/>
  <c r="AE128" i="38"/>
  <c r="AE127" i="38"/>
  <c r="AE126" i="38"/>
  <c r="AE125" i="38"/>
  <c r="AE124" i="38"/>
  <c r="AE123" i="38"/>
  <c r="AE122" i="38"/>
  <c r="AE121" i="38"/>
  <c r="AE120" i="38"/>
  <c r="AE119" i="38"/>
  <c r="AE118" i="38"/>
  <c r="AE117" i="38"/>
  <c r="AE116" i="38"/>
  <c r="AE115" i="38"/>
  <c r="AE114" i="38"/>
  <c r="AE113" i="38"/>
  <c r="AE112" i="38"/>
  <c r="AE111" i="38"/>
  <c r="AE110" i="38"/>
  <c r="AE109" i="38"/>
  <c r="AE108" i="38"/>
  <c r="AE107" i="38"/>
  <c r="AE106" i="38"/>
  <c r="AE105" i="38"/>
  <c r="AE104" i="38"/>
  <c r="AE103" i="38"/>
  <c r="AE102" i="38"/>
  <c r="AE101" i="38"/>
  <c r="AE100" i="38"/>
  <c r="AE99" i="38"/>
  <c r="AE98" i="38"/>
  <c r="AE97" i="38"/>
  <c r="AE96" i="38"/>
  <c r="AE95" i="38"/>
  <c r="AE94" i="38"/>
  <c r="AE93" i="38"/>
  <c r="AE92" i="38"/>
  <c r="AE91" i="38"/>
  <c r="AE90" i="38"/>
  <c r="AE89" i="38"/>
  <c r="AE88" i="38"/>
  <c r="AE87" i="38"/>
  <c r="AE86" i="38"/>
  <c r="AE85" i="38"/>
  <c r="AE84" i="38"/>
  <c r="AE83" i="38"/>
  <c r="AE82" i="38"/>
  <c r="AE81" i="38"/>
  <c r="AE80" i="38"/>
  <c r="AE79" i="38"/>
  <c r="AE78" i="38"/>
  <c r="AE77" i="38"/>
  <c r="AE76" i="38"/>
  <c r="AE75" i="38"/>
  <c r="AE74" i="38"/>
  <c r="AE73" i="38"/>
  <c r="AE72" i="38"/>
  <c r="AE71" i="38"/>
  <c r="AE70" i="38"/>
  <c r="AE69" i="38"/>
  <c r="AE68" i="38"/>
  <c r="AE67" i="38"/>
  <c r="AE66" i="38"/>
  <c r="AE65" i="38"/>
  <c r="AE64" i="38"/>
  <c r="AE63" i="38"/>
  <c r="AE62" i="38"/>
  <c r="AE61" i="38"/>
  <c r="AE60" i="38"/>
  <c r="AE59" i="38"/>
  <c r="AE58" i="38"/>
  <c r="AE57" i="38"/>
  <c r="AE56" i="38"/>
  <c r="AE55" i="38"/>
  <c r="AE54" i="38"/>
  <c r="AE53" i="38"/>
  <c r="AE52" i="38"/>
  <c r="AE51" i="38"/>
  <c r="AE50" i="38"/>
  <c r="AE49" i="38"/>
  <c r="AE48" i="38"/>
  <c r="AE47" i="38"/>
  <c r="AE46" i="38"/>
  <c r="AE45" i="38"/>
  <c r="AE44" i="38"/>
  <c r="AE43" i="38"/>
  <c r="AE42" i="38"/>
  <c r="AE41" i="38"/>
  <c r="AE40" i="38"/>
  <c r="AE39" i="38"/>
  <c r="AE38" i="38"/>
  <c r="AE37" i="38"/>
  <c r="AE36" i="38"/>
  <c r="AE35" i="38"/>
  <c r="AE34" i="38"/>
  <c r="AE33" i="38"/>
  <c r="AE32" i="38"/>
  <c r="AE31" i="38"/>
  <c r="AE30" i="38"/>
  <c r="AE29" i="38"/>
  <c r="AE28" i="38"/>
  <c r="AE27" i="38"/>
  <c r="AE26" i="38"/>
  <c r="AE25" i="38"/>
  <c r="AE24" i="38"/>
  <c r="AE23" i="38"/>
  <c r="AE22" i="38"/>
  <c r="AE21" i="38"/>
  <c r="AE20" i="38"/>
  <c r="AE19" i="38"/>
  <c r="AE18" i="38"/>
  <c r="AE17" i="38"/>
  <c r="AE16" i="38"/>
  <c r="AE15" i="38"/>
  <c r="AE14" i="38"/>
  <c r="AE13" i="38"/>
  <c r="AE12" i="38"/>
  <c r="AE11" i="38"/>
  <c r="AE10" i="38"/>
  <c r="AE9" i="38"/>
  <c r="AE8" i="38"/>
  <c r="U297" i="38"/>
  <c r="U296" i="38"/>
  <c r="U295" i="38"/>
  <c r="U294" i="38"/>
  <c r="U293" i="38"/>
  <c r="U292" i="38"/>
  <c r="U291" i="38"/>
  <c r="U290" i="38"/>
  <c r="U289" i="38"/>
  <c r="U288" i="38"/>
  <c r="U287" i="38"/>
  <c r="U286" i="38"/>
  <c r="U285" i="38"/>
  <c r="U284" i="38"/>
  <c r="U283" i="38"/>
  <c r="U282" i="38"/>
  <c r="U281" i="38"/>
  <c r="U280" i="38"/>
  <c r="U279" i="38"/>
  <c r="U278" i="38"/>
  <c r="U277" i="38"/>
  <c r="U276" i="38"/>
  <c r="U275" i="38"/>
  <c r="U274" i="38"/>
  <c r="U273" i="38"/>
  <c r="U272" i="38"/>
  <c r="U271" i="38"/>
  <c r="U270" i="38"/>
  <c r="U269" i="38"/>
  <c r="U268" i="38"/>
  <c r="U267" i="38"/>
  <c r="U266" i="38"/>
  <c r="U265" i="38"/>
  <c r="U264" i="38"/>
  <c r="U263" i="38"/>
  <c r="U262" i="38"/>
  <c r="U261" i="38"/>
  <c r="U260" i="38"/>
  <c r="U259" i="38"/>
  <c r="U258" i="38"/>
  <c r="U257" i="38"/>
  <c r="U256" i="38"/>
  <c r="U255" i="38"/>
  <c r="U254" i="38"/>
  <c r="U253" i="38"/>
  <c r="U252" i="38"/>
  <c r="U251" i="38"/>
  <c r="U250" i="38"/>
  <c r="U249" i="38"/>
  <c r="U248" i="38"/>
  <c r="U247" i="38"/>
  <c r="U246" i="38"/>
  <c r="U245" i="38"/>
  <c r="U244" i="38"/>
  <c r="U243" i="38"/>
  <c r="U242" i="38"/>
  <c r="U241" i="38"/>
  <c r="U240" i="38"/>
  <c r="U239" i="38"/>
  <c r="U238" i="38"/>
  <c r="U237" i="38"/>
  <c r="U236" i="38"/>
  <c r="U235" i="38"/>
  <c r="U234" i="38"/>
  <c r="U233" i="38"/>
  <c r="U232" i="38"/>
  <c r="U231" i="38"/>
  <c r="U230" i="38"/>
  <c r="U229" i="38"/>
  <c r="U228" i="38"/>
  <c r="U227" i="38"/>
  <c r="U226" i="38"/>
  <c r="U225" i="38"/>
  <c r="U224" i="38"/>
  <c r="U223" i="38"/>
  <c r="U222" i="38"/>
  <c r="U221" i="38"/>
  <c r="U220" i="38"/>
  <c r="U219" i="38"/>
  <c r="U218" i="38"/>
  <c r="U217" i="38"/>
  <c r="U216" i="38"/>
  <c r="U215" i="38"/>
  <c r="U214" i="38"/>
  <c r="U213" i="38"/>
  <c r="U212" i="38"/>
  <c r="U211" i="38"/>
  <c r="U210" i="38"/>
  <c r="U209" i="38"/>
  <c r="U208" i="38"/>
  <c r="U207" i="38"/>
  <c r="U206" i="38"/>
  <c r="U205" i="38"/>
  <c r="U204" i="38"/>
  <c r="U203" i="38"/>
  <c r="U202" i="38"/>
  <c r="U201" i="38"/>
  <c r="U200" i="38"/>
  <c r="U199" i="38"/>
  <c r="U198" i="38"/>
  <c r="U197" i="38"/>
  <c r="U196" i="38"/>
  <c r="U195" i="38"/>
  <c r="U194" i="38"/>
  <c r="U193" i="38"/>
  <c r="U192" i="38"/>
  <c r="U191" i="38"/>
  <c r="U190" i="38"/>
  <c r="U189" i="38"/>
  <c r="U188" i="38"/>
  <c r="U187" i="38"/>
  <c r="U186" i="38"/>
  <c r="U185" i="38"/>
  <c r="U184" i="38"/>
  <c r="U183" i="38"/>
  <c r="U182" i="38"/>
  <c r="U181" i="38"/>
  <c r="U180" i="38"/>
  <c r="U179" i="38"/>
  <c r="U178" i="38"/>
  <c r="U177" i="38"/>
  <c r="U176" i="38"/>
  <c r="U175" i="38"/>
  <c r="U174" i="38"/>
  <c r="U173" i="38"/>
  <c r="U172" i="38"/>
  <c r="U171" i="38"/>
  <c r="U170" i="38"/>
  <c r="U169" i="38"/>
  <c r="U168" i="38"/>
  <c r="U167" i="38"/>
  <c r="U166" i="38"/>
  <c r="U165" i="38"/>
  <c r="U164" i="38"/>
  <c r="U163" i="38"/>
  <c r="U162" i="38"/>
  <c r="U161" i="38"/>
  <c r="U160" i="38"/>
  <c r="U159" i="38"/>
  <c r="U158" i="38"/>
  <c r="U157" i="38"/>
  <c r="U156" i="38"/>
  <c r="U155" i="38"/>
  <c r="U154" i="38"/>
  <c r="U153" i="38"/>
  <c r="U152" i="38"/>
  <c r="U151" i="38"/>
  <c r="U150" i="38"/>
  <c r="U149" i="38"/>
  <c r="U148" i="38"/>
  <c r="U147" i="38"/>
  <c r="U146" i="38"/>
  <c r="U145" i="38"/>
  <c r="U144" i="38"/>
  <c r="U143" i="38"/>
  <c r="U142" i="38"/>
  <c r="U141" i="38"/>
  <c r="U140" i="38"/>
  <c r="U139" i="38"/>
  <c r="U138" i="38"/>
  <c r="U137" i="38"/>
  <c r="U136" i="38"/>
  <c r="U135" i="38"/>
  <c r="U134" i="38"/>
  <c r="U133" i="38"/>
  <c r="U132" i="38"/>
  <c r="U131" i="38"/>
  <c r="U130" i="38"/>
  <c r="U129" i="38"/>
  <c r="U128" i="38"/>
  <c r="U127" i="38"/>
  <c r="U126" i="38"/>
  <c r="U125" i="38"/>
  <c r="U124" i="38"/>
  <c r="U123" i="38"/>
  <c r="U122" i="38"/>
  <c r="U121" i="38"/>
  <c r="U120" i="38"/>
  <c r="U119" i="38"/>
  <c r="U118" i="38"/>
  <c r="U117" i="38"/>
  <c r="U116" i="38"/>
  <c r="U115" i="38"/>
  <c r="U114" i="38"/>
  <c r="U113" i="38"/>
  <c r="U112" i="38"/>
  <c r="U111" i="38"/>
  <c r="U110" i="38"/>
  <c r="U109" i="38"/>
  <c r="U108" i="38"/>
  <c r="U107" i="38"/>
  <c r="U106" i="38"/>
  <c r="U105" i="38"/>
  <c r="U104" i="38"/>
  <c r="U103" i="38"/>
  <c r="U102" i="38"/>
  <c r="U101" i="38"/>
  <c r="U100" i="38"/>
  <c r="U99" i="38"/>
  <c r="U98" i="38"/>
  <c r="U97" i="38"/>
  <c r="U96" i="38"/>
  <c r="U95" i="38"/>
  <c r="U94" i="38"/>
  <c r="U93" i="38"/>
  <c r="U92" i="38"/>
  <c r="U91" i="38"/>
  <c r="U90" i="38"/>
  <c r="U89" i="38"/>
  <c r="U88" i="38"/>
  <c r="U87" i="38"/>
  <c r="U86" i="38"/>
  <c r="U85" i="38"/>
  <c r="U84" i="38"/>
  <c r="U83" i="38"/>
  <c r="U82" i="38"/>
  <c r="U81" i="38"/>
  <c r="U80" i="38"/>
  <c r="U79" i="38"/>
  <c r="U78" i="38"/>
  <c r="U77" i="38"/>
  <c r="U76" i="38"/>
  <c r="U75" i="38"/>
  <c r="U74" i="38"/>
  <c r="U73" i="38"/>
  <c r="U72" i="38"/>
  <c r="U71" i="38"/>
  <c r="U70" i="38"/>
  <c r="U69" i="38"/>
  <c r="U68" i="38"/>
  <c r="U67" i="38"/>
  <c r="U66" i="38"/>
  <c r="U65" i="38"/>
  <c r="U64" i="38"/>
  <c r="U63" i="38"/>
  <c r="U62" i="38"/>
  <c r="U61" i="38"/>
  <c r="U60" i="38"/>
  <c r="U59" i="38"/>
  <c r="U58" i="38"/>
  <c r="U57" i="38"/>
  <c r="U56" i="38"/>
  <c r="U55" i="38"/>
  <c r="U54" i="38"/>
  <c r="U53" i="38"/>
  <c r="U52" i="38"/>
  <c r="U51" i="38"/>
  <c r="U50" i="38"/>
  <c r="U49" i="38"/>
  <c r="U48" i="38"/>
  <c r="U47" i="38"/>
  <c r="U46" i="38"/>
  <c r="U45" i="38"/>
  <c r="U44" i="38"/>
  <c r="U43" i="38"/>
  <c r="U42" i="38"/>
  <c r="U41" i="38"/>
  <c r="U40" i="38"/>
  <c r="U39" i="38"/>
  <c r="U38" i="38"/>
  <c r="U37" i="38"/>
  <c r="U36" i="38"/>
  <c r="U35" i="38"/>
  <c r="U34" i="38"/>
  <c r="U33" i="38"/>
  <c r="U32" i="38"/>
  <c r="U31" i="38"/>
  <c r="U30" i="38"/>
  <c r="U29" i="38"/>
  <c r="U28" i="38"/>
  <c r="U27" i="38"/>
  <c r="U26" i="38"/>
  <c r="U25" i="38"/>
  <c r="U24" i="38"/>
  <c r="U23" i="38"/>
  <c r="U22" i="38"/>
  <c r="U21" i="38"/>
  <c r="U20" i="38"/>
  <c r="U19" i="38"/>
  <c r="U18" i="38"/>
  <c r="U17" i="38"/>
  <c r="U16" i="38"/>
  <c r="U15" i="38"/>
  <c r="U14" i="38"/>
  <c r="U13" i="38"/>
  <c r="U12" i="38"/>
  <c r="U11" i="38"/>
  <c r="U10" i="38"/>
  <c r="U9" i="38"/>
  <c r="U8" i="38"/>
  <c r="AA297" i="57" l="1"/>
  <c r="Y297" i="57"/>
  <c r="X297" i="57"/>
  <c r="W297" i="57"/>
  <c r="AA296" i="57"/>
  <c r="Y296" i="57"/>
  <c r="X296" i="57"/>
  <c r="W296" i="57"/>
  <c r="AA295" i="57"/>
  <c r="Y295" i="57"/>
  <c r="X295" i="57"/>
  <c r="W295" i="57"/>
  <c r="AA294" i="57"/>
  <c r="Y294" i="57"/>
  <c r="X294" i="57"/>
  <c r="W294" i="57"/>
  <c r="AA293" i="57"/>
  <c r="Y293" i="57"/>
  <c r="X293" i="57"/>
  <c r="W293" i="57"/>
  <c r="AA292" i="57"/>
  <c r="Y292" i="57"/>
  <c r="X292" i="57"/>
  <c r="W292" i="57"/>
  <c r="AA291" i="57"/>
  <c r="Y291" i="57"/>
  <c r="X291" i="57"/>
  <c r="W291" i="57"/>
  <c r="AA290" i="57"/>
  <c r="Y290" i="57"/>
  <c r="X290" i="57"/>
  <c r="W290" i="57"/>
  <c r="AA289" i="57"/>
  <c r="Y289" i="57"/>
  <c r="X289" i="57"/>
  <c r="W289" i="57"/>
  <c r="AA288" i="57"/>
  <c r="Y288" i="57"/>
  <c r="X288" i="57"/>
  <c r="W288" i="57"/>
  <c r="AA287" i="57"/>
  <c r="Y287" i="57"/>
  <c r="X287" i="57"/>
  <c r="W287" i="57"/>
  <c r="AA286" i="57"/>
  <c r="Y286" i="57"/>
  <c r="X286" i="57"/>
  <c r="W286" i="57"/>
  <c r="AA285" i="57"/>
  <c r="Y285" i="57"/>
  <c r="X285" i="57"/>
  <c r="W285" i="57"/>
  <c r="AA284" i="57"/>
  <c r="Y284" i="57"/>
  <c r="X284" i="57"/>
  <c r="W284" i="57"/>
  <c r="AA283" i="57"/>
  <c r="Y283" i="57"/>
  <c r="X283" i="57"/>
  <c r="W283" i="57"/>
  <c r="AA282" i="57"/>
  <c r="Y282" i="57"/>
  <c r="X282" i="57"/>
  <c r="W282" i="57"/>
  <c r="AA281" i="57"/>
  <c r="Y281" i="57"/>
  <c r="X281" i="57"/>
  <c r="W281" i="57"/>
  <c r="AA280" i="57"/>
  <c r="Y280" i="57"/>
  <c r="X280" i="57"/>
  <c r="W280" i="57"/>
  <c r="AA279" i="57"/>
  <c r="Y279" i="57"/>
  <c r="X279" i="57"/>
  <c r="W279" i="57"/>
  <c r="AA278" i="57"/>
  <c r="Y278" i="57"/>
  <c r="X278" i="57"/>
  <c r="W278" i="57"/>
  <c r="AA277" i="57"/>
  <c r="Y277" i="57"/>
  <c r="X277" i="57"/>
  <c r="W277" i="57"/>
  <c r="AA276" i="57"/>
  <c r="Y276" i="57"/>
  <c r="X276" i="57"/>
  <c r="W276" i="57"/>
  <c r="AA275" i="57"/>
  <c r="Y275" i="57"/>
  <c r="X275" i="57"/>
  <c r="W275" i="57"/>
  <c r="AA274" i="57"/>
  <c r="Y274" i="57"/>
  <c r="X274" i="57"/>
  <c r="W274" i="57"/>
  <c r="AA273" i="57"/>
  <c r="Y273" i="57"/>
  <c r="X273" i="57"/>
  <c r="W273" i="57"/>
  <c r="AA272" i="57"/>
  <c r="Y272" i="57"/>
  <c r="X272" i="57"/>
  <c r="W272" i="57"/>
  <c r="AA271" i="57"/>
  <c r="Y271" i="57"/>
  <c r="X271" i="57"/>
  <c r="W271" i="57"/>
  <c r="AA270" i="57"/>
  <c r="Y270" i="57"/>
  <c r="X270" i="57"/>
  <c r="W270" i="57"/>
  <c r="AA269" i="57"/>
  <c r="Y269" i="57"/>
  <c r="X269" i="57"/>
  <c r="W269" i="57"/>
  <c r="AA268" i="57"/>
  <c r="Y268" i="57"/>
  <c r="X268" i="57"/>
  <c r="W268" i="57"/>
  <c r="AA267" i="57"/>
  <c r="Y267" i="57"/>
  <c r="X267" i="57"/>
  <c r="W267" i="57"/>
  <c r="AA266" i="57"/>
  <c r="Y266" i="57"/>
  <c r="X266" i="57"/>
  <c r="W266" i="57"/>
  <c r="AA265" i="57"/>
  <c r="Y265" i="57"/>
  <c r="X265" i="57"/>
  <c r="W265" i="57"/>
  <c r="AA264" i="57"/>
  <c r="Y264" i="57"/>
  <c r="X264" i="57"/>
  <c r="W264" i="57"/>
  <c r="AA263" i="57"/>
  <c r="Y263" i="57"/>
  <c r="X263" i="57"/>
  <c r="W263" i="57"/>
  <c r="AA262" i="57"/>
  <c r="Y262" i="57"/>
  <c r="X262" i="57"/>
  <c r="W262" i="57"/>
  <c r="AA261" i="57"/>
  <c r="Y261" i="57"/>
  <c r="X261" i="57"/>
  <c r="W261" i="57"/>
  <c r="AA260" i="57"/>
  <c r="Y260" i="57"/>
  <c r="X260" i="57"/>
  <c r="W260" i="57"/>
  <c r="AA259" i="57"/>
  <c r="Y259" i="57"/>
  <c r="X259" i="57"/>
  <c r="W259" i="57"/>
  <c r="AA258" i="57"/>
  <c r="Y258" i="57"/>
  <c r="X258" i="57"/>
  <c r="W258" i="57"/>
  <c r="AA257" i="57"/>
  <c r="Y257" i="57"/>
  <c r="X257" i="57"/>
  <c r="W257" i="57"/>
  <c r="AA256" i="57"/>
  <c r="Y256" i="57"/>
  <c r="X256" i="57"/>
  <c r="W256" i="57"/>
  <c r="AA255" i="57"/>
  <c r="Y255" i="57"/>
  <c r="X255" i="57"/>
  <c r="W255" i="57"/>
  <c r="AA254" i="57"/>
  <c r="Y254" i="57"/>
  <c r="X254" i="57"/>
  <c r="W254" i="57"/>
  <c r="AA253" i="57"/>
  <c r="Y253" i="57"/>
  <c r="X253" i="57"/>
  <c r="W253" i="57"/>
  <c r="AA252" i="57"/>
  <c r="Y252" i="57"/>
  <c r="X252" i="57"/>
  <c r="W252" i="57"/>
  <c r="AA251" i="57"/>
  <c r="Y251" i="57"/>
  <c r="X251" i="57"/>
  <c r="W251" i="57"/>
  <c r="AA250" i="57"/>
  <c r="Y250" i="57"/>
  <c r="X250" i="57"/>
  <c r="W250" i="57"/>
  <c r="AA249" i="57"/>
  <c r="Y249" i="57"/>
  <c r="X249" i="57"/>
  <c r="W249" i="57"/>
  <c r="AA248" i="57"/>
  <c r="Y248" i="57"/>
  <c r="X248" i="57"/>
  <c r="W248" i="57"/>
  <c r="AA247" i="57"/>
  <c r="Y247" i="57"/>
  <c r="X247" i="57"/>
  <c r="W247" i="57"/>
  <c r="AA246" i="57"/>
  <c r="Y246" i="57"/>
  <c r="X246" i="57"/>
  <c r="W246" i="57"/>
  <c r="AA245" i="57"/>
  <c r="Y245" i="57"/>
  <c r="X245" i="57"/>
  <c r="W245" i="57"/>
  <c r="AA244" i="57"/>
  <c r="Y244" i="57"/>
  <c r="X244" i="57"/>
  <c r="W244" i="57"/>
  <c r="AA243" i="57"/>
  <c r="Y243" i="57"/>
  <c r="X243" i="57"/>
  <c r="W243" i="57"/>
  <c r="AA242" i="57"/>
  <c r="Y242" i="57"/>
  <c r="X242" i="57"/>
  <c r="W242" i="57"/>
  <c r="AA241" i="57"/>
  <c r="Y241" i="57"/>
  <c r="X241" i="57"/>
  <c r="W241" i="57"/>
  <c r="AA240" i="57"/>
  <c r="Y240" i="57"/>
  <c r="X240" i="57"/>
  <c r="W240" i="57"/>
  <c r="AA239" i="57"/>
  <c r="Y239" i="57"/>
  <c r="X239" i="57"/>
  <c r="W239" i="57"/>
  <c r="AA238" i="57"/>
  <c r="Y238" i="57"/>
  <c r="X238" i="57"/>
  <c r="W238" i="57"/>
  <c r="AA237" i="57"/>
  <c r="Y237" i="57"/>
  <c r="X237" i="57"/>
  <c r="W237" i="57"/>
  <c r="AA236" i="57"/>
  <c r="Y236" i="57"/>
  <c r="X236" i="57"/>
  <c r="W236" i="57"/>
  <c r="AA235" i="57"/>
  <c r="Y235" i="57"/>
  <c r="X235" i="57"/>
  <c r="W235" i="57"/>
  <c r="AA234" i="57"/>
  <c r="Y234" i="57"/>
  <c r="X234" i="57"/>
  <c r="W234" i="57"/>
  <c r="AA233" i="57"/>
  <c r="Y233" i="57"/>
  <c r="X233" i="57"/>
  <c r="W233" i="57"/>
  <c r="AA232" i="57"/>
  <c r="Y232" i="57"/>
  <c r="X232" i="57"/>
  <c r="W232" i="57"/>
  <c r="AA231" i="57"/>
  <c r="Y231" i="57"/>
  <c r="X231" i="57"/>
  <c r="W231" i="57"/>
  <c r="AA230" i="57"/>
  <c r="Y230" i="57"/>
  <c r="X230" i="57"/>
  <c r="W230" i="57"/>
  <c r="AA229" i="57"/>
  <c r="Y229" i="57"/>
  <c r="X229" i="57"/>
  <c r="W229" i="57"/>
  <c r="AA228" i="57"/>
  <c r="Y228" i="57"/>
  <c r="X228" i="57"/>
  <c r="W228" i="57"/>
  <c r="AA227" i="57"/>
  <c r="Y227" i="57"/>
  <c r="X227" i="57"/>
  <c r="W227" i="57"/>
  <c r="AA226" i="57"/>
  <c r="Y226" i="57"/>
  <c r="X226" i="57"/>
  <c r="W226" i="57"/>
  <c r="AA225" i="57"/>
  <c r="Y225" i="57"/>
  <c r="X225" i="57"/>
  <c r="W225" i="57"/>
  <c r="AA224" i="57"/>
  <c r="Y224" i="57"/>
  <c r="X224" i="57"/>
  <c r="W224" i="57"/>
  <c r="AA223" i="57"/>
  <c r="Y223" i="57"/>
  <c r="X223" i="57"/>
  <c r="W223" i="57"/>
  <c r="AA222" i="57"/>
  <c r="Y222" i="57"/>
  <c r="X222" i="57"/>
  <c r="W222" i="57"/>
  <c r="AA221" i="57"/>
  <c r="Y221" i="57"/>
  <c r="X221" i="57"/>
  <c r="W221" i="57"/>
  <c r="AA220" i="57"/>
  <c r="Y220" i="57"/>
  <c r="X220" i="57"/>
  <c r="W220" i="57"/>
  <c r="AA219" i="57"/>
  <c r="Y219" i="57"/>
  <c r="X219" i="57"/>
  <c r="W219" i="57"/>
  <c r="AA218" i="57"/>
  <c r="Y218" i="57"/>
  <c r="X218" i="57"/>
  <c r="W218" i="57"/>
  <c r="AA217" i="57"/>
  <c r="Y217" i="57"/>
  <c r="X217" i="57"/>
  <c r="W217" i="57"/>
  <c r="AA216" i="57"/>
  <c r="Y216" i="57"/>
  <c r="X216" i="57"/>
  <c r="W216" i="57"/>
  <c r="AA215" i="57"/>
  <c r="Y215" i="57"/>
  <c r="X215" i="57"/>
  <c r="W215" i="57"/>
  <c r="AA214" i="57"/>
  <c r="Y214" i="57"/>
  <c r="X214" i="57"/>
  <c r="W214" i="57"/>
  <c r="AA213" i="57"/>
  <c r="Y213" i="57"/>
  <c r="X213" i="57"/>
  <c r="W213" i="57"/>
  <c r="AA212" i="57"/>
  <c r="Y212" i="57"/>
  <c r="X212" i="57"/>
  <c r="W212" i="57"/>
  <c r="AA211" i="57"/>
  <c r="Y211" i="57"/>
  <c r="X211" i="57"/>
  <c r="W211" i="57"/>
  <c r="AA210" i="57"/>
  <c r="Y210" i="57"/>
  <c r="X210" i="57"/>
  <c r="W210" i="57"/>
  <c r="AA209" i="57"/>
  <c r="Y209" i="57"/>
  <c r="X209" i="57"/>
  <c r="W209" i="57"/>
  <c r="AA208" i="57"/>
  <c r="Y208" i="57"/>
  <c r="X208" i="57"/>
  <c r="W208" i="57"/>
  <c r="AA207" i="57"/>
  <c r="Y207" i="57"/>
  <c r="X207" i="57"/>
  <c r="W207" i="57"/>
  <c r="AA206" i="57"/>
  <c r="Y206" i="57"/>
  <c r="X206" i="57"/>
  <c r="W206" i="57"/>
  <c r="AA205" i="57"/>
  <c r="Y205" i="57"/>
  <c r="X205" i="57"/>
  <c r="W205" i="57"/>
  <c r="AA204" i="57"/>
  <c r="Y204" i="57"/>
  <c r="X204" i="57"/>
  <c r="W204" i="57"/>
  <c r="AA203" i="57"/>
  <c r="Y203" i="57"/>
  <c r="X203" i="57"/>
  <c r="W203" i="57"/>
  <c r="AA202" i="57"/>
  <c r="Y202" i="57"/>
  <c r="X202" i="57"/>
  <c r="W202" i="57"/>
  <c r="AA201" i="57"/>
  <c r="Y201" i="57"/>
  <c r="X201" i="57"/>
  <c r="W201" i="57"/>
  <c r="AA200" i="57"/>
  <c r="Y200" i="57"/>
  <c r="X200" i="57"/>
  <c r="W200" i="57"/>
  <c r="AA199" i="57"/>
  <c r="Y199" i="57"/>
  <c r="X199" i="57"/>
  <c r="W199" i="57"/>
  <c r="AA198" i="57"/>
  <c r="Y198" i="57"/>
  <c r="X198" i="57"/>
  <c r="W198" i="57"/>
  <c r="AA197" i="57"/>
  <c r="Y197" i="57"/>
  <c r="X197" i="57"/>
  <c r="W197" i="57"/>
  <c r="AA196" i="57"/>
  <c r="Y196" i="57"/>
  <c r="X196" i="57"/>
  <c r="W196" i="57"/>
  <c r="AA195" i="57"/>
  <c r="Y195" i="57"/>
  <c r="X195" i="57"/>
  <c r="W195" i="57"/>
  <c r="AA194" i="57"/>
  <c r="Y194" i="57"/>
  <c r="X194" i="57"/>
  <c r="W194" i="57"/>
  <c r="AA193" i="57"/>
  <c r="Y193" i="57"/>
  <c r="X193" i="57"/>
  <c r="W193" i="57"/>
  <c r="AA192" i="57"/>
  <c r="Y192" i="57"/>
  <c r="X192" i="57"/>
  <c r="W192" i="57"/>
  <c r="AA191" i="57"/>
  <c r="Y191" i="57"/>
  <c r="X191" i="57"/>
  <c r="W191" i="57"/>
  <c r="AA190" i="57"/>
  <c r="Y190" i="57"/>
  <c r="X190" i="57"/>
  <c r="W190" i="57"/>
  <c r="AA189" i="57"/>
  <c r="Y189" i="57"/>
  <c r="X189" i="57"/>
  <c r="W189" i="57"/>
  <c r="AA188" i="57"/>
  <c r="Y188" i="57"/>
  <c r="X188" i="57"/>
  <c r="W188" i="57"/>
  <c r="AA187" i="57"/>
  <c r="Y187" i="57"/>
  <c r="X187" i="57"/>
  <c r="W187" i="57"/>
  <c r="AA186" i="57"/>
  <c r="Y186" i="57"/>
  <c r="X186" i="57"/>
  <c r="W186" i="57"/>
  <c r="AA185" i="57"/>
  <c r="Y185" i="57"/>
  <c r="X185" i="57"/>
  <c r="W185" i="57"/>
  <c r="AA184" i="57"/>
  <c r="Y184" i="57"/>
  <c r="X184" i="57"/>
  <c r="W184" i="57"/>
  <c r="AA183" i="57"/>
  <c r="Y183" i="57"/>
  <c r="X183" i="57"/>
  <c r="W183" i="57"/>
  <c r="AA182" i="57"/>
  <c r="Y182" i="57"/>
  <c r="X182" i="57"/>
  <c r="W182" i="57"/>
  <c r="AA181" i="57"/>
  <c r="Y181" i="57"/>
  <c r="X181" i="57"/>
  <c r="W181" i="57"/>
  <c r="AA180" i="57"/>
  <c r="Y180" i="57"/>
  <c r="X180" i="57"/>
  <c r="W180" i="57"/>
  <c r="AA179" i="57"/>
  <c r="Y179" i="57"/>
  <c r="X179" i="57"/>
  <c r="W179" i="57"/>
  <c r="AA178" i="57"/>
  <c r="Y178" i="57"/>
  <c r="X178" i="57"/>
  <c r="W178" i="57"/>
  <c r="AA177" i="57"/>
  <c r="Y177" i="57"/>
  <c r="X177" i="57"/>
  <c r="W177" i="57"/>
  <c r="AA176" i="57"/>
  <c r="Y176" i="57"/>
  <c r="X176" i="57"/>
  <c r="W176" i="57"/>
  <c r="AA175" i="57"/>
  <c r="Y175" i="57"/>
  <c r="X175" i="57"/>
  <c r="W175" i="57"/>
  <c r="AA174" i="57"/>
  <c r="Y174" i="57"/>
  <c r="X174" i="57"/>
  <c r="W174" i="57"/>
  <c r="AA173" i="57"/>
  <c r="Y173" i="57"/>
  <c r="X173" i="57"/>
  <c r="W173" i="57"/>
  <c r="AA172" i="57"/>
  <c r="Y172" i="57"/>
  <c r="X172" i="57"/>
  <c r="W172" i="57"/>
  <c r="AA171" i="57"/>
  <c r="Y171" i="57"/>
  <c r="X171" i="57"/>
  <c r="W171" i="57"/>
  <c r="AA170" i="57"/>
  <c r="Y170" i="57"/>
  <c r="X170" i="57"/>
  <c r="W170" i="57"/>
  <c r="AA169" i="57"/>
  <c r="Y169" i="57"/>
  <c r="X169" i="57"/>
  <c r="W169" i="57"/>
  <c r="AA168" i="57"/>
  <c r="Y168" i="57"/>
  <c r="X168" i="57"/>
  <c r="W168" i="57"/>
  <c r="AA167" i="57"/>
  <c r="Y167" i="57"/>
  <c r="X167" i="57"/>
  <c r="W167" i="57"/>
  <c r="AA166" i="57"/>
  <c r="Y166" i="57"/>
  <c r="X166" i="57"/>
  <c r="W166" i="57"/>
  <c r="AA165" i="57"/>
  <c r="Y165" i="57"/>
  <c r="X165" i="57"/>
  <c r="W165" i="57"/>
  <c r="AA164" i="57"/>
  <c r="Y164" i="57"/>
  <c r="X164" i="57"/>
  <c r="W164" i="57"/>
  <c r="AA163" i="57"/>
  <c r="Y163" i="57"/>
  <c r="X163" i="57"/>
  <c r="W163" i="57"/>
  <c r="AA162" i="57"/>
  <c r="Y162" i="57"/>
  <c r="X162" i="57"/>
  <c r="W162" i="57"/>
  <c r="AA161" i="57"/>
  <c r="Y161" i="57"/>
  <c r="X161" i="57"/>
  <c r="W161" i="57"/>
  <c r="AA160" i="57"/>
  <c r="Y160" i="57"/>
  <c r="X160" i="57"/>
  <c r="W160" i="57"/>
  <c r="AA159" i="57"/>
  <c r="Y159" i="57"/>
  <c r="X159" i="57"/>
  <c r="W159" i="57"/>
  <c r="AA158" i="57"/>
  <c r="Y158" i="57"/>
  <c r="X158" i="57"/>
  <c r="W158" i="57"/>
  <c r="AA157" i="57"/>
  <c r="Y157" i="57"/>
  <c r="X157" i="57"/>
  <c r="W157" i="57"/>
  <c r="AA156" i="57"/>
  <c r="Y156" i="57"/>
  <c r="X156" i="57"/>
  <c r="W156" i="57"/>
  <c r="AA155" i="57"/>
  <c r="Y155" i="57"/>
  <c r="X155" i="57"/>
  <c r="W155" i="57"/>
  <c r="AA154" i="57"/>
  <c r="Y154" i="57"/>
  <c r="X154" i="57"/>
  <c r="W154" i="57"/>
  <c r="AA153" i="57"/>
  <c r="Y153" i="57"/>
  <c r="X153" i="57"/>
  <c r="W153" i="57"/>
  <c r="AA152" i="57"/>
  <c r="Y152" i="57"/>
  <c r="X152" i="57"/>
  <c r="W152" i="57"/>
  <c r="AA151" i="57"/>
  <c r="Y151" i="57"/>
  <c r="X151" i="57"/>
  <c r="W151" i="57"/>
  <c r="AA150" i="57"/>
  <c r="Y150" i="57"/>
  <c r="X150" i="57"/>
  <c r="W150" i="57"/>
  <c r="AA149" i="57"/>
  <c r="Y149" i="57"/>
  <c r="X149" i="57"/>
  <c r="W149" i="57"/>
  <c r="AA148" i="57"/>
  <c r="Y148" i="57"/>
  <c r="X148" i="57"/>
  <c r="W148" i="57"/>
  <c r="AA147" i="57"/>
  <c r="Y147" i="57"/>
  <c r="X147" i="57"/>
  <c r="W147" i="57"/>
  <c r="AA146" i="57"/>
  <c r="Y146" i="57"/>
  <c r="X146" i="57"/>
  <c r="W146" i="57"/>
  <c r="AA145" i="57"/>
  <c r="Y145" i="57"/>
  <c r="X145" i="57"/>
  <c r="W145" i="57"/>
  <c r="AA144" i="57"/>
  <c r="Y144" i="57"/>
  <c r="X144" i="57"/>
  <c r="W144" i="57"/>
  <c r="AA143" i="57"/>
  <c r="Y143" i="57"/>
  <c r="X143" i="57"/>
  <c r="W143" i="57"/>
  <c r="AA142" i="57"/>
  <c r="Y142" i="57"/>
  <c r="X142" i="57"/>
  <c r="W142" i="57"/>
  <c r="AA141" i="57"/>
  <c r="Y141" i="57"/>
  <c r="X141" i="57"/>
  <c r="W141" i="57"/>
  <c r="AA140" i="57"/>
  <c r="Y140" i="57"/>
  <c r="X140" i="57"/>
  <c r="W140" i="57"/>
  <c r="AA139" i="57"/>
  <c r="Y139" i="57"/>
  <c r="X139" i="57"/>
  <c r="W139" i="57"/>
  <c r="AA138" i="57"/>
  <c r="Y138" i="57"/>
  <c r="X138" i="57"/>
  <c r="W138" i="57"/>
  <c r="AA137" i="57"/>
  <c r="Y137" i="57"/>
  <c r="X137" i="57"/>
  <c r="W137" i="57"/>
  <c r="AA136" i="57"/>
  <c r="Y136" i="57"/>
  <c r="X136" i="57"/>
  <c r="W136" i="57"/>
  <c r="AA135" i="57"/>
  <c r="Y135" i="57"/>
  <c r="X135" i="57"/>
  <c r="W135" i="57"/>
  <c r="AA134" i="57"/>
  <c r="Y134" i="57"/>
  <c r="X134" i="57"/>
  <c r="W134" i="57"/>
  <c r="AA133" i="57"/>
  <c r="Y133" i="57"/>
  <c r="X133" i="57"/>
  <c r="W133" i="57"/>
  <c r="AA132" i="57"/>
  <c r="Y132" i="57"/>
  <c r="X132" i="57"/>
  <c r="W132" i="57"/>
  <c r="AA131" i="57"/>
  <c r="Y131" i="57"/>
  <c r="X131" i="57"/>
  <c r="W131" i="57"/>
  <c r="AA130" i="57"/>
  <c r="Y130" i="57"/>
  <c r="X130" i="57"/>
  <c r="W130" i="57"/>
  <c r="AA129" i="57"/>
  <c r="Y129" i="57"/>
  <c r="X129" i="57"/>
  <c r="W129" i="57"/>
  <c r="AA128" i="57"/>
  <c r="Y128" i="57"/>
  <c r="X128" i="57"/>
  <c r="W128" i="57"/>
  <c r="AA127" i="57"/>
  <c r="Y127" i="57"/>
  <c r="X127" i="57"/>
  <c r="W127" i="57"/>
  <c r="AA126" i="57"/>
  <c r="Y126" i="57"/>
  <c r="X126" i="57"/>
  <c r="W126" i="57"/>
  <c r="AA125" i="57"/>
  <c r="Y125" i="57"/>
  <c r="X125" i="57"/>
  <c r="W125" i="57"/>
  <c r="AA124" i="57"/>
  <c r="Y124" i="57"/>
  <c r="X124" i="57"/>
  <c r="W124" i="57"/>
  <c r="AA123" i="57"/>
  <c r="Y123" i="57"/>
  <c r="X123" i="57"/>
  <c r="W123" i="57"/>
  <c r="AA122" i="57"/>
  <c r="Y122" i="57"/>
  <c r="X122" i="57"/>
  <c r="W122" i="57"/>
  <c r="AA121" i="57"/>
  <c r="Y121" i="57"/>
  <c r="X121" i="57"/>
  <c r="W121" i="57"/>
  <c r="AA120" i="57"/>
  <c r="Y120" i="57"/>
  <c r="X120" i="57"/>
  <c r="W120" i="57"/>
  <c r="AA119" i="57"/>
  <c r="Y119" i="57"/>
  <c r="X119" i="57"/>
  <c r="W119" i="57"/>
  <c r="AA118" i="57"/>
  <c r="Y118" i="57"/>
  <c r="X118" i="57"/>
  <c r="W118" i="57"/>
  <c r="AA117" i="57"/>
  <c r="Y117" i="57"/>
  <c r="X117" i="57"/>
  <c r="W117" i="57"/>
  <c r="AA116" i="57"/>
  <c r="Y116" i="57"/>
  <c r="X116" i="57"/>
  <c r="W116" i="57"/>
  <c r="AA115" i="57"/>
  <c r="Y115" i="57"/>
  <c r="X115" i="57"/>
  <c r="W115" i="57"/>
  <c r="AA114" i="57"/>
  <c r="Y114" i="57"/>
  <c r="X114" i="57"/>
  <c r="W114" i="57"/>
  <c r="AA113" i="57"/>
  <c r="Y113" i="57"/>
  <c r="X113" i="57"/>
  <c r="W113" i="57"/>
  <c r="AA112" i="57"/>
  <c r="Y112" i="57"/>
  <c r="X112" i="57"/>
  <c r="W112" i="57"/>
  <c r="AA111" i="57"/>
  <c r="Y111" i="57"/>
  <c r="X111" i="57"/>
  <c r="W111" i="57"/>
  <c r="AA110" i="57"/>
  <c r="Y110" i="57"/>
  <c r="X110" i="57"/>
  <c r="W110" i="57"/>
  <c r="AA109" i="57"/>
  <c r="Y109" i="57"/>
  <c r="X109" i="57"/>
  <c r="W109" i="57"/>
  <c r="AA108" i="57"/>
  <c r="Y108" i="57"/>
  <c r="X108" i="57"/>
  <c r="W108" i="57"/>
  <c r="AA107" i="57"/>
  <c r="Y107" i="57"/>
  <c r="X107" i="57"/>
  <c r="W107" i="57"/>
  <c r="AA106" i="57"/>
  <c r="Y106" i="57"/>
  <c r="X106" i="57"/>
  <c r="W106" i="57"/>
  <c r="AA105" i="57"/>
  <c r="Y105" i="57"/>
  <c r="X105" i="57"/>
  <c r="W105" i="57"/>
  <c r="AA104" i="57"/>
  <c r="Y104" i="57"/>
  <c r="X104" i="57"/>
  <c r="W104" i="57"/>
  <c r="AA103" i="57"/>
  <c r="Y103" i="57"/>
  <c r="X103" i="57"/>
  <c r="W103" i="57"/>
  <c r="AA102" i="57"/>
  <c r="Y102" i="57"/>
  <c r="X102" i="57"/>
  <c r="W102" i="57"/>
  <c r="AA101" i="57"/>
  <c r="Y101" i="57"/>
  <c r="X101" i="57"/>
  <c r="W101" i="57"/>
  <c r="AA100" i="57"/>
  <c r="Y100" i="57"/>
  <c r="X100" i="57"/>
  <c r="W100" i="57"/>
  <c r="AA99" i="57"/>
  <c r="Y99" i="57"/>
  <c r="X99" i="57"/>
  <c r="W99" i="57"/>
  <c r="AA98" i="57"/>
  <c r="Y98" i="57"/>
  <c r="X98" i="57"/>
  <c r="W98" i="57"/>
  <c r="AA97" i="57"/>
  <c r="Y97" i="57"/>
  <c r="X97" i="57"/>
  <c r="W97" i="57"/>
  <c r="AA96" i="57"/>
  <c r="Y96" i="57"/>
  <c r="X96" i="57"/>
  <c r="W96" i="57"/>
  <c r="AA95" i="57"/>
  <c r="Y95" i="57"/>
  <c r="X95" i="57"/>
  <c r="W95" i="57"/>
  <c r="AA94" i="57"/>
  <c r="Y94" i="57"/>
  <c r="X94" i="57"/>
  <c r="W94" i="57"/>
  <c r="AA93" i="57"/>
  <c r="Y93" i="57"/>
  <c r="X93" i="57"/>
  <c r="W93" i="57"/>
  <c r="AA92" i="57"/>
  <c r="Y92" i="57"/>
  <c r="X92" i="57"/>
  <c r="W92" i="57"/>
  <c r="AA91" i="57"/>
  <c r="Y91" i="57"/>
  <c r="X91" i="57"/>
  <c r="W91" i="57"/>
  <c r="AA90" i="57"/>
  <c r="Y90" i="57"/>
  <c r="X90" i="57"/>
  <c r="W90" i="57"/>
  <c r="AA89" i="57"/>
  <c r="Y89" i="57"/>
  <c r="X89" i="57"/>
  <c r="W89" i="57"/>
  <c r="AA88" i="57"/>
  <c r="Y88" i="57"/>
  <c r="X88" i="57"/>
  <c r="W88" i="57"/>
  <c r="AA87" i="57"/>
  <c r="Y87" i="57"/>
  <c r="X87" i="57"/>
  <c r="W87" i="57"/>
  <c r="AA86" i="57"/>
  <c r="Y86" i="57"/>
  <c r="X86" i="57"/>
  <c r="W86" i="57"/>
  <c r="AA85" i="57"/>
  <c r="Y85" i="57"/>
  <c r="X85" i="57"/>
  <c r="W85" i="57"/>
  <c r="AA84" i="57"/>
  <c r="Y84" i="57"/>
  <c r="X84" i="57"/>
  <c r="W84" i="57"/>
  <c r="AA83" i="57"/>
  <c r="Y83" i="57"/>
  <c r="X83" i="57"/>
  <c r="W83" i="57"/>
  <c r="AA82" i="57"/>
  <c r="Y82" i="57"/>
  <c r="X82" i="57"/>
  <c r="W82" i="57"/>
  <c r="AA81" i="57"/>
  <c r="Y81" i="57"/>
  <c r="X81" i="57"/>
  <c r="W81" i="57"/>
  <c r="AA80" i="57"/>
  <c r="Y80" i="57"/>
  <c r="X80" i="57"/>
  <c r="W80" i="57"/>
  <c r="AA79" i="57"/>
  <c r="Y79" i="57"/>
  <c r="X79" i="57"/>
  <c r="W79" i="57"/>
  <c r="AA78" i="57"/>
  <c r="Y78" i="57"/>
  <c r="X78" i="57"/>
  <c r="W78" i="57"/>
  <c r="AA77" i="57"/>
  <c r="Y77" i="57"/>
  <c r="X77" i="57"/>
  <c r="W77" i="57"/>
  <c r="AA76" i="57"/>
  <c r="Y76" i="57"/>
  <c r="X76" i="57"/>
  <c r="W76" i="57"/>
  <c r="AA75" i="57"/>
  <c r="Y75" i="57"/>
  <c r="X75" i="57"/>
  <c r="W75" i="57"/>
  <c r="AA74" i="57"/>
  <c r="Y74" i="57"/>
  <c r="X74" i="57"/>
  <c r="W74" i="57"/>
  <c r="AA73" i="57"/>
  <c r="Y73" i="57"/>
  <c r="X73" i="57"/>
  <c r="W73" i="57"/>
  <c r="AA72" i="57"/>
  <c r="Y72" i="57"/>
  <c r="X72" i="57"/>
  <c r="W72" i="57"/>
  <c r="AA71" i="57"/>
  <c r="Y71" i="57"/>
  <c r="X71" i="57"/>
  <c r="W71" i="57"/>
  <c r="AA70" i="57"/>
  <c r="Y70" i="57"/>
  <c r="X70" i="57"/>
  <c r="W70" i="57"/>
  <c r="AA69" i="57"/>
  <c r="Y69" i="57"/>
  <c r="X69" i="57"/>
  <c r="W69" i="57"/>
  <c r="AA68" i="57"/>
  <c r="Y68" i="57"/>
  <c r="X68" i="57"/>
  <c r="W68" i="57"/>
  <c r="AA67" i="57"/>
  <c r="Y67" i="57"/>
  <c r="X67" i="57"/>
  <c r="W67" i="57"/>
  <c r="AA66" i="57"/>
  <c r="Y66" i="57"/>
  <c r="X66" i="57"/>
  <c r="W66" i="57"/>
  <c r="AA65" i="57"/>
  <c r="Y65" i="57"/>
  <c r="X65" i="57"/>
  <c r="W65" i="57"/>
  <c r="AA64" i="57"/>
  <c r="Y64" i="57"/>
  <c r="X64" i="57"/>
  <c r="W64" i="57"/>
  <c r="AA63" i="57"/>
  <c r="Y63" i="57"/>
  <c r="X63" i="57"/>
  <c r="W63" i="57"/>
  <c r="AA62" i="57"/>
  <c r="Y62" i="57"/>
  <c r="X62" i="57"/>
  <c r="W62" i="57"/>
  <c r="AA61" i="57"/>
  <c r="Y61" i="57"/>
  <c r="X61" i="57"/>
  <c r="W61" i="57"/>
  <c r="AA60" i="57"/>
  <c r="Y60" i="57"/>
  <c r="X60" i="57"/>
  <c r="W60" i="57"/>
  <c r="AA59" i="57"/>
  <c r="Y59" i="57"/>
  <c r="X59" i="57"/>
  <c r="W59" i="57"/>
  <c r="AA58" i="57"/>
  <c r="Y58" i="57"/>
  <c r="X58" i="57"/>
  <c r="W58" i="57"/>
  <c r="AA57" i="57"/>
  <c r="Y57" i="57"/>
  <c r="X57" i="57"/>
  <c r="W57" i="57"/>
  <c r="AA56" i="57"/>
  <c r="Y56" i="57"/>
  <c r="X56" i="57"/>
  <c r="W56" i="57"/>
  <c r="AA55" i="57"/>
  <c r="Y55" i="57"/>
  <c r="X55" i="57"/>
  <c r="W55" i="57"/>
  <c r="AA54" i="57"/>
  <c r="Y54" i="57"/>
  <c r="X54" i="57"/>
  <c r="W54" i="57"/>
  <c r="AA53" i="57"/>
  <c r="Y53" i="57"/>
  <c r="X53" i="57"/>
  <c r="W53" i="57"/>
  <c r="AA52" i="57"/>
  <c r="Y52" i="57"/>
  <c r="X52" i="57"/>
  <c r="W52" i="57"/>
  <c r="AA51" i="57"/>
  <c r="Y51" i="57"/>
  <c r="X51" i="57"/>
  <c r="W51" i="57"/>
  <c r="AA50" i="57"/>
  <c r="Y50" i="57"/>
  <c r="X50" i="57"/>
  <c r="W50" i="57"/>
  <c r="AA49" i="57"/>
  <c r="Y49" i="57"/>
  <c r="X49" i="57"/>
  <c r="W49" i="57"/>
  <c r="AA48" i="57"/>
  <c r="Y48" i="57"/>
  <c r="X48" i="57"/>
  <c r="W48" i="57"/>
  <c r="AA47" i="57"/>
  <c r="Y47" i="57"/>
  <c r="X47" i="57"/>
  <c r="W47" i="57"/>
  <c r="AA46" i="57"/>
  <c r="Y46" i="57"/>
  <c r="X46" i="57"/>
  <c r="W46" i="57"/>
  <c r="AA45" i="57"/>
  <c r="Y45" i="57"/>
  <c r="X45" i="57"/>
  <c r="W45" i="57"/>
  <c r="AA44" i="57"/>
  <c r="Y44" i="57"/>
  <c r="X44" i="57"/>
  <c r="W44" i="57"/>
  <c r="AA43" i="57"/>
  <c r="Y43" i="57"/>
  <c r="X43" i="57"/>
  <c r="W43" i="57"/>
  <c r="AA42" i="57"/>
  <c r="Y42" i="57"/>
  <c r="X42" i="57"/>
  <c r="W42" i="57"/>
  <c r="AA41" i="57"/>
  <c r="Y41" i="57"/>
  <c r="X41" i="57"/>
  <c r="W41" i="57"/>
  <c r="AA40" i="57"/>
  <c r="Y40" i="57"/>
  <c r="X40" i="57"/>
  <c r="W40" i="57"/>
  <c r="AA39" i="57"/>
  <c r="Y39" i="57"/>
  <c r="X39" i="57"/>
  <c r="W39" i="57"/>
  <c r="AA38" i="57"/>
  <c r="Y38" i="57"/>
  <c r="X38" i="57"/>
  <c r="W38" i="57"/>
  <c r="AA37" i="57"/>
  <c r="Y37" i="57"/>
  <c r="X37" i="57"/>
  <c r="W37" i="57"/>
  <c r="AA36" i="57"/>
  <c r="Y36" i="57"/>
  <c r="X36" i="57"/>
  <c r="W36" i="57"/>
  <c r="AA35" i="57"/>
  <c r="Y35" i="57"/>
  <c r="X35" i="57"/>
  <c r="W35" i="57"/>
  <c r="AA34" i="57"/>
  <c r="Y34" i="57"/>
  <c r="X34" i="57"/>
  <c r="W34" i="57"/>
  <c r="AA33" i="57"/>
  <c r="Y33" i="57"/>
  <c r="X33" i="57"/>
  <c r="W33" i="57"/>
  <c r="AA32" i="57"/>
  <c r="Y32" i="57"/>
  <c r="X32" i="57"/>
  <c r="W32" i="57"/>
  <c r="AA31" i="57"/>
  <c r="Y31" i="57"/>
  <c r="X31" i="57"/>
  <c r="W31" i="57"/>
  <c r="AA30" i="57"/>
  <c r="Y30" i="57"/>
  <c r="X30" i="57"/>
  <c r="W30" i="57"/>
  <c r="AA29" i="57"/>
  <c r="Y29" i="57"/>
  <c r="X29" i="57"/>
  <c r="W29" i="57"/>
  <c r="AA28" i="57"/>
  <c r="Y28" i="57"/>
  <c r="X28" i="57"/>
  <c r="W28" i="57"/>
  <c r="AA27" i="57"/>
  <c r="Y27" i="57"/>
  <c r="X27" i="57"/>
  <c r="W27" i="57"/>
  <c r="AA26" i="57"/>
  <c r="Y26" i="57"/>
  <c r="X26" i="57"/>
  <c r="W26" i="57"/>
  <c r="AA25" i="57"/>
  <c r="Y25" i="57"/>
  <c r="X25" i="57"/>
  <c r="W25" i="57"/>
  <c r="AA24" i="57"/>
  <c r="Y24" i="57"/>
  <c r="X24" i="57"/>
  <c r="W24" i="57"/>
  <c r="AA23" i="57"/>
  <c r="Y23" i="57"/>
  <c r="X23" i="57"/>
  <c r="W23" i="57"/>
  <c r="AA22" i="57"/>
  <c r="Y22" i="57"/>
  <c r="X22" i="57"/>
  <c r="W22" i="57"/>
  <c r="AA21" i="57"/>
  <c r="Y21" i="57"/>
  <c r="X21" i="57"/>
  <c r="W21" i="57"/>
  <c r="AA20" i="57"/>
  <c r="Y20" i="57"/>
  <c r="X20" i="57"/>
  <c r="W20" i="57"/>
  <c r="AA19" i="57"/>
  <c r="Y19" i="57"/>
  <c r="X19" i="57"/>
  <c r="W19" i="57"/>
  <c r="AA18" i="57"/>
  <c r="Y18" i="57"/>
  <c r="X18" i="57"/>
  <c r="W18" i="57"/>
  <c r="AA17" i="57"/>
  <c r="Y17" i="57"/>
  <c r="X17" i="57"/>
  <c r="W17" i="57"/>
  <c r="AA16" i="57"/>
  <c r="Y16" i="57"/>
  <c r="X16" i="57"/>
  <c r="W16" i="57"/>
  <c r="AA15" i="57"/>
  <c r="Y15" i="57"/>
  <c r="X15" i="57"/>
  <c r="W15" i="57"/>
  <c r="AA14" i="57"/>
  <c r="Y14" i="57"/>
  <c r="X14" i="57"/>
  <c r="W14" i="57"/>
  <c r="AA13" i="57"/>
  <c r="Y13" i="57"/>
  <c r="X13" i="57"/>
  <c r="W13" i="57"/>
  <c r="AA12" i="57"/>
  <c r="Y12" i="57"/>
  <c r="X12" i="57"/>
  <c r="W12" i="57"/>
  <c r="AA11" i="57"/>
  <c r="Y11" i="57"/>
  <c r="X11" i="57"/>
  <c r="W11" i="57"/>
  <c r="AA10" i="57"/>
  <c r="Y10" i="57"/>
  <c r="X10" i="57"/>
  <c r="W10" i="57"/>
  <c r="AA9" i="57"/>
  <c r="Y9" i="57"/>
  <c r="X9" i="57"/>
  <c r="W9" i="57"/>
  <c r="AA8" i="57"/>
  <c r="Q8" i="57"/>
  <c r="P8" i="57"/>
  <c r="Y8" i="57"/>
  <c r="O8" i="57"/>
  <c r="X8" i="57"/>
  <c r="N275" i="57"/>
  <c r="W8" i="57"/>
  <c r="M8" i="57"/>
  <c r="H297" i="57"/>
  <c r="G297" i="57"/>
  <c r="F297" i="57"/>
  <c r="E297" i="57"/>
  <c r="D297" i="57"/>
  <c r="H296" i="57"/>
  <c r="G296" i="57"/>
  <c r="F296" i="57"/>
  <c r="E296" i="57"/>
  <c r="D296" i="57"/>
  <c r="H295" i="57"/>
  <c r="G295" i="57"/>
  <c r="F295" i="57"/>
  <c r="E295" i="57"/>
  <c r="D295" i="57"/>
  <c r="H294" i="57"/>
  <c r="G294" i="57"/>
  <c r="F294" i="57"/>
  <c r="E294" i="57"/>
  <c r="D294" i="57"/>
  <c r="H293" i="57"/>
  <c r="G293" i="57"/>
  <c r="F293" i="57"/>
  <c r="E293" i="57"/>
  <c r="D293" i="57"/>
  <c r="H292" i="57"/>
  <c r="G292" i="57"/>
  <c r="F292" i="57"/>
  <c r="E292" i="57"/>
  <c r="D292" i="57"/>
  <c r="H291" i="57"/>
  <c r="G291" i="57"/>
  <c r="F291" i="57"/>
  <c r="E291" i="57"/>
  <c r="D291" i="57"/>
  <c r="H290" i="57"/>
  <c r="G290" i="57"/>
  <c r="F290" i="57"/>
  <c r="E290" i="57"/>
  <c r="D290" i="57"/>
  <c r="H289" i="57"/>
  <c r="G289" i="57"/>
  <c r="F289" i="57"/>
  <c r="E289" i="57"/>
  <c r="D289" i="57"/>
  <c r="H288" i="57"/>
  <c r="G288" i="57"/>
  <c r="F288" i="57"/>
  <c r="E288" i="57"/>
  <c r="D288" i="57"/>
  <c r="H287" i="57"/>
  <c r="G287" i="57"/>
  <c r="F287" i="57"/>
  <c r="E287" i="57"/>
  <c r="D287" i="57"/>
  <c r="H286" i="57"/>
  <c r="G286" i="57"/>
  <c r="F286" i="57"/>
  <c r="E286" i="57"/>
  <c r="D286" i="57"/>
  <c r="H285" i="57"/>
  <c r="G285" i="57"/>
  <c r="F285" i="57"/>
  <c r="E285" i="57"/>
  <c r="D285" i="57"/>
  <c r="H284" i="57"/>
  <c r="G284" i="57"/>
  <c r="F284" i="57"/>
  <c r="E284" i="57"/>
  <c r="D284" i="57"/>
  <c r="H283" i="57"/>
  <c r="G283" i="57"/>
  <c r="F283" i="57"/>
  <c r="E283" i="57"/>
  <c r="D283" i="57"/>
  <c r="H282" i="57"/>
  <c r="G282" i="57"/>
  <c r="F282" i="57"/>
  <c r="E282" i="57"/>
  <c r="D282" i="57"/>
  <c r="H281" i="57"/>
  <c r="G281" i="57"/>
  <c r="F281" i="57"/>
  <c r="E281" i="57"/>
  <c r="D281" i="57"/>
  <c r="H280" i="57"/>
  <c r="G280" i="57"/>
  <c r="F280" i="57"/>
  <c r="E280" i="57"/>
  <c r="D280" i="57"/>
  <c r="H279" i="57"/>
  <c r="G279" i="57"/>
  <c r="F279" i="57"/>
  <c r="E279" i="57"/>
  <c r="D279" i="57"/>
  <c r="H278" i="57"/>
  <c r="G278" i="57"/>
  <c r="F278" i="57"/>
  <c r="E278" i="57"/>
  <c r="D278" i="57"/>
  <c r="H277" i="57"/>
  <c r="G277" i="57"/>
  <c r="F277" i="57"/>
  <c r="E277" i="57"/>
  <c r="D277" i="57"/>
  <c r="H276" i="57"/>
  <c r="G276" i="57"/>
  <c r="F276" i="57"/>
  <c r="E276" i="57"/>
  <c r="D276" i="57"/>
  <c r="H275" i="57"/>
  <c r="G275" i="57"/>
  <c r="F275" i="57"/>
  <c r="E275" i="57"/>
  <c r="D275" i="57"/>
  <c r="H274" i="57"/>
  <c r="G274" i="57"/>
  <c r="F274" i="57"/>
  <c r="E274" i="57"/>
  <c r="D274" i="57"/>
  <c r="H273" i="57"/>
  <c r="G273" i="57"/>
  <c r="F273" i="57"/>
  <c r="E273" i="57"/>
  <c r="D273" i="57"/>
  <c r="H272" i="57"/>
  <c r="G272" i="57"/>
  <c r="F272" i="57"/>
  <c r="E272" i="57"/>
  <c r="D272" i="57"/>
  <c r="H271" i="57"/>
  <c r="G271" i="57"/>
  <c r="F271" i="57"/>
  <c r="E271" i="57"/>
  <c r="D271" i="57"/>
  <c r="H270" i="57"/>
  <c r="G270" i="57"/>
  <c r="F270" i="57"/>
  <c r="E270" i="57"/>
  <c r="D270" i="57"/>
  <c r="H269" i="57"/>
  <c r="G269" i="57"/>
  <c r="F269" i="57"/>
  <c r="E269" i="57"/>
  <c r="D269" i="57"/>
  <c r="H268" i="57"/>
  <c r="G268" i="57"/>
  <c r="F268" i="57"/>
  <c r="E268" i="57"/>
  <c r="D268" i="57"/>
  <c r="H267" i="57"/>
  <c r="G267" i="57"/>
  <c r="F267" i="57"/>
  <c r="E267" i="57"/>
  <c r="D267" i="57"/>
  <c r="H266" i="57"/>
  <c r="G266" i="57"/>
  <c r="F266" i="57"/>
  <c r="E266" i="57"/>
  <c r="D266" i="57"/>
  <c r="H265" i="57"/>
  <c r="G265" i="57"/>
  <c r="F265" i="57"/>
  <c r="E265" i="57"/>
  <c r="D265" i="57"/>
  <c r="H264" i="57"/>
  <c r="G264" i="57"/>
  <c r="F264" i="57"/>
  <c r="E264" i="57"/>
  <c r="D264" i="57"/>
  <c r="H263" i="57"/>
  <c r="G263" i="57"/>
  <c r="F263" i="57"/>
  <c r="E263" i="57"/>
  <c r="D263" i="57"/>
  <c r="H262" i="57"/>
  <c r="G262" i="57"/>
  <c r="F262" i="57"/>
  <c r="E262" i="57"/>
  <c r="D262" i="57"/>
  <c r="H261" i="57"/>
  <c r="G261" i="57"/>
  <c r="F261" i="57"/>
  <c r="E261" i="57"/>
  <c r="D261" i="57"/>
  <c r="H260" i="57"/>
  <c r="G260" i="57"/>
  <c r="F260" i="57"/>
  <c r="E260" i="57"/>
  <c r="D260" i="57"/>
  <c r="H259" i="57"/>
  <c r="G259" i="57"/>
  <c r="F259" i="57"/>
  <c r="E259" i="57"/>
  <c r="D259" i="57"/>
  <c r="H258" i="57"/>
  <c r="G258" i="57"/>
  <c r="F258" i="57"/>
  <c r="E258" i="57"/>
  <c r="D258" i="57"/>
  <c r="H257" i="57"/>
  <c r="G257" i="57"/>
  <c r="F257" i="57"/>
  <c r="E257" i="57"/>
  <c r="D257" i="57"/>
  <c r="H256" i="57"/>
  <c r="G256" i="57"/>
  <c r="F256" i="57"/>
  <c r="E256" i="57"/>
  <c r="D256" i="57"/>
  <c r="H255" i="57"/>
  <c r="G255" i="57"/>
  <c r="F255" i="57"/>
  <c r="E255" i="57"/>
  <c r="D255" i="57"/>
  <c r="H254" i="57"/>
  <c r="G254" i="57"/>
  <c r="F254" i="57"/>
  <c r="E254" i="57"/>
  <c r="D254" i="57"/>
  <c r="H253" i="57"/>
  <c r="G253" i="57"/>
  <c r="F253" i="57"/>
  <c r="E253" i="57"/>
  <c r="D253" i="57"/>
  <c r="H252" i="57"/>
  <c r="G252" i="57"/>
  <c r="F252" i="57"/>
  <c r="E252" i="57"/>
  <c r="D252" i="57"/>
  <c r="H251" i="57"/>
  <c r="G251" i="57"/>
  <c r="F251" i="57"/>
  <c r="E251" i="57"/>
  <c r="D251" i="57"/>
  <c r="H250" i="57"/>
  <c r="G250" i="57"/>
  <c r="F250" i="57"/>
  <c r="E250" i="57"/>
  <c r="D250" i="57"/>
  <c r="H249" i="57"/>
  <c r="G249" i="57"/>
  <c r="F249" i="57"/>
  <c r="E249" i="57"/>
  <c r="D249" i="57"/>
  <c r="H248" i="57"/>
  <c r="G248" i="57"/>
  <c r="F248" i="57"/>
  <c r="E248" i="57"/>
  <c r="D248" i="57"/>
  <c r="H247" i="57"/>
  <c r="G247" i="57"/>
  <c r="F247" i="57"/>
  <c r="E247" i="57"/>
  <c r="D247" i="57"/>
  <c r="H246" i="57"/>
  <c r="G246" i="57"/>
  <c r="F246" i="57"/>
  <c r="E246" i="57"/>
  <c r="D246" i="57"/>
  <c r="H245" i="57"/>
  <c r="G245" i="57"/>
  <c r="F245" i="57"/>
  <c r="E245" i="57"/>
  <c r="D245" i="57"/>
  <c r="H244" i="57"/>
  <c r="G244" i="57"/>
  <c r="F244" i="57"/>
  <c r="E244" i="57"/>
  <c r="D244" i="57"/>
  <c r="H243" i="57"/>
  <c r="G243" i="57"/>
  <c r="F243" i="57"/>
  <c r="E243" i="57"/>
  <c r="D243" i="57"/>
  <c r="H242" i="57"/>
  <c r="G242" i="57"/>
  <c r="F242" i="57"/>
  <c r="E242" i="57"/>
  <c r="D242" i="57"/>
  <c r="H241" i="57"/>
  <c r="G241" i="57"/>
  <c r="F241" i="57"/>
  <c r="E241" i="57"/>
  <c r="D241" i="57"/>
  <c r="H240" i="57"/>
  <c r="G240" i="57"/>
  <c r="F240" i="57"/>
  <c r="E240" i="57"/>
  <c r="D240" i="57"/>
  <c r="H239" i="57"/>
  <c r="G239" i="57"/>
  <c r="F239" i="57"/>
  <c r="E239" i="57"/>
  <c r="D239" i="57"/>
  <c r="H238" i="57"/>
  <c r="G238" i="57"/>
  <c r="F238" i="57"/>
  <c r="E238" i="57"/>
  <c r="D238" i="57"/>
  <c r="H237" i="57"/>
  <c r="G237" i="57"/>
  <c r="F237" i="57"/>
  <c r="E237" i="57"/>
  <c r="D237" i="57"/>
  <c r="H236" i="57"/>
  <c r="G236" i="57"/>
  <c r="F236" i="57"/>
  <c r="E236" i="57"/>
  <c r="D236" i="57"/>
  <c r="H235" i="57"/>
  <c r="G235" i="57"/>
  <c r="F235" i="57"/>
  <c r="E235" i="57"/>
  <c r="D235" i="57"/>
  <c r="H234" i="57"/>
  <c r="G234" i="57"/>
  <c r="F234" i="57"/>
  <c r="E234" i="57"/>
  <c r="D234" i="57"/>
  <c r="H233" i="57"/>
  <c r="G233" i="57"/>
  <c r="F233" i="57"/>
  <c r="E233" i="57"/>
  <c r="D233" i="57"/>
  <c r="H232" i="57"/>
  <c r="G232" i="57"/>
  <c r="F232" i="57"/>
  <c r="E232" i="57"/>
  <c r="D232" i="57"/>
  <c r="H231" i="57"/>
  <c r="G231" i="57"/>
  <c r="F231" i="57"/>
  <c r="E231" i="57"/>
  <c r="D231" i="57"/>
  <c r="H230" i="57"/>
  <c r="G230" i="57"/>
  <c r="F230" i="57"/>
  <c r="E230" i="57"/>
  <c r="D230" i="57"/>
  <c r="H229" i="57"/>
  <c r="G229" i="57"/>
  <c r="F229" i="57"/>
  <c r="E229" i="57"/>
  <c r="D229" i="57"/>
  <c r="H228" i="57"/>
  <c r="G228" i="57"/>
  <c r="F228" i="57"/>
  <c r="E228" i="57"/>
  <c r="D228" i="57"/>
  <c r="H227" i="57"/>
  <c r="G227" i="57"/>
  <c r="F227" i="57"/>
  <c r="E227" i="57"/>
  <c r="D227" i="57"/>
  <c r="H226" i="57"/>
  <c r="G226" i="57"/>
  <c r="F226" i="57"/>
  <c r="E226" i="57"/>
  <c r="D226" i="57"/>
  <c r="H225" i="57"/>
  <c r="G225" i="57"/>
  <c r="F225" i="57"/>
  <c r="E225" i="57"/>
  <c r="D225" i="57"/>
  <c r="H224" i="57"/>
  <c r="G224" i="57"/>
  <c r="F224" i="57"/>
  <c r="E224" i="57"/>
  <c r="D224" i="57"/>
  <c r="H223" i="57"/>
  <c r="G223" i="57"/>
  <c r="F223" i="57"/>
  <c r="E223" i="57"/>
  <c r="D223" i="57"/>
  <c r="H222" i="57"/>
  <c r="G222" i="57"/>
  <c r="F222" i="57"/>
  <c r="E222" i="57"/>
  <c r="D222" i="57"/>
  <c r="H221" i="57"/>
  <c r="G221" i="57"/>
  <c r="F221" i="57"/>
  <c r="E221" i="57"/>
  <c r="D221" i="57"/>
  <c r="H220" i="57"/>
  <c r="G220" i="57"/>
  <c r="F220" i="57"/>
  <c r="E220" i="57"/>
  <c r="D220" i="57"/>
  <c r="H219" i="57"/>
  <c r="G219" i="57"/>
  <c r="F219" i="57"/>
  <c r="E219" i="57"/>
  <c r="D219" i="57"/>
  <c r="H218" i="57"/>
  <c r="G218" i="57"/>
  <c r="F218" i="57"/>
  <c r="E218" i="57"/>
  <c r="D218" i="57"/>
  <c r="H217" i="57"/>
  <c r="G217" i="57"/>
  <c r="F217" i="57"/>
  <c r="E217" i="57"/>
  <c r="D217" i="57"/>
  <c r="H216" i="57"/>
  <c r="G216" i="57"/>
  <c r="F216" i="57"/>
  <c r="E216" i="57"/>
  <c r="D216" i="57"/>
  <c r="H215" i="57"/>
  <c r="G215" i="57"/>
  <c r="F215" i="57"/>
  <c r="E215" i="57"/>
  <c r="D215" i="57"/>
  <c r="H214" i="57"/>
  <c r="G214" i="57"/>
  <c r="F214" i="57"/>
  <c r="E214" i="57"/>
  <c r="D214" i="57"/>
  <c r="H213" i="57"/>
  <c r="G213" i="57"/>
  <c r="F213" i="57"/>
  <c r="E213" i="57"/>
  <c r="D213" i="57"/>
  <c r="H212" i="57"/>
  <c r="G212" i="57"/>
  <c r="F212" i="57"/>
  <c r="E212" i="57"/>
  <c r="D212" i="57"/>
  <c r="H211" i="57"/>
  <c r="G211" i="57"/>
  <c r="F211" i="57"/>
  <c r="E211" i="57"/>
  <c r="D211" i="57"/>
  <c r="H210" i="57"/>
  <c r="G210" i="57"/>
  <c r="F210" i="57"/>
  <c r="E210" i="57"/>
  <c r="D210" i="57"/>
  <c r="H209" i="57"/>
  <c r="G209" i="57"/>
  <c r="F209" i="57"/>
  <c r="E209" i="57"/>
  <c r="D209" i="57"/>
  <c r="H208" i="57"/>
  <c r="G208" i="57"/>
  <c r="F208" i="57"/>
  <c r="E208" i="57"/>
  <c r="D208" i="57"/>
  <c r="H207" i="57"/>
  <c r="G207" i="57"/>
  <c r="F207" i="57"/>
  <c r="E207" i="57"/>
  <c r="D207" i="57"/>
  <c r="H206" i="57"/>
  <c r="G206" i="57"/>
  <c r="F206" i="57"/>
  <c r="E206" i="57"/>
  <c r="D206" i="57"/>
  <c r="H205" i="57"/>
  <c r="G205" i="57"/>
  <c r="F205" i="57"/>
  <c r="E205" i="57"/>
  <c r="D205" i="57"/>
  <c r="H204" i="57"/>
  <c r="G204" i="57"/>
  <c r="F204" i="57"/>
  <c r="E204" i="57"/>
  <c r="D204" i="57"/>
  <c r="H203" i="57"/>
  <c r="G203" i="57"/>
  <c r="F203" i="57"/>
  <c r="E203" i="57"/>
  <c r="D203" i="57"/>
  <c r="H202" i="57"/>
  <c r="G202" i="57"/>
  <c r="F202" i="57"/>
  <c r="E202" i="57"/>
  <c r="D202" i="57"/>
  <c r="H201" i="57"/>
  <c r="G201" i="57"/>
  <c r="F201" i="57"/>
  <c r="E201" i="57"/>
  <c r="D201" i="57"/>
  <c r="H200" i="57"/>
  <c r="G200" i="57"/>
  <c r="F200" i="57"/>
  <c r="E200" i="57"/>
  <c r="D200" i="57"/>
  <c r="H199" i="57"/>
  <c r="G199" i="57"/>
  <c r="F199" i="57"/>
  <c r="E199" i="57"/>
  <c r="D199" i="57"/>
  <c r="H198" i="57"/>
  <c r="G198" i="57"/>
  <c r="F198" i="57"/>
  <c r="E198" i="57"/>
  <c r="D198" i="57"/>
  <c r="H197" i="57"/>
  <c r="G197" i="57"/>
  <c r="F197" i="57"/>
  <c r="E197" i="57"/>
  <c r="D197" i="57"/>
  <c r="H196" i="57"/>
  <c r="G196" i="57"/>
  <c r="F196" i="57"/>
  <c r="E196" i="57"/>
  <c r="D196" i="57"/>
  <c r="H195" i="57"/>
  <c r="G195" i="57"/>
  <c r="F195" i="57"/>
  <c r="E195" i="57"/>
  <c r="D195" i="57"/>
  <c r="H194" i="57"/>
  <c r="G194" i="57"/>
  <c r="F194" i="57"/>
  <c r="E194" i="57"/>
  <c r="D194" i="57"/>
  <c r="H193" i="57"/>
  <c r="G193" i="57"/>
  <c r="F193" i="57"/>
  <c r="E193" i="57"/>
  <c r="D193" i="57"/>
  <c r="H192" i="57"/>
  <c r="G192" i="57"/>
  <c r="F192" i="57"/>
  <c r="E192" i="57"/>
  <c r="D192" i="57"/>
  <c r="H191" i="57"/>
  <c r="G191" i="57"/>
  <c r="F191" i="57"/>
  <c r="E191" i="57"/>
  <c r="D191" i="57"/>
  <c r="H190" i="57"/>
  <c r="G190" i="57"/>
  <c r="F190" i="57"/>
  <c r="E190" i="57"/>
  <c r="D190" i="57"/>
  <c r="H189" i="57"/>
  <c r="G189" i="57"/>
  <c r="F189" i="57"/>
  <c r="E189" i="57"/>
  <c r="D189" i="57"/>
  <c r="H188" i="57"/>
  <c r="G188" i="57"/>
  <c r="F188" i="57"/>
  <c r="E188" i="57"/>
  <c r="D188" i="57"/>
  <c r="H187" i="57"/>
  <c r="G187" i="57"/>
  <c r="F187" i="57"/>
  <c r="E187" i="57"/>
  <c r="D187" i="57"/>
  <c r="H186" i="57"/>
  <c r="G186" i="57"/>
  <c r="F186" i="57"/>
  <c r="E186" i="57"/>
  <c r="D186" i="57"/>
  <c r="H185" i="57"/>
  <c r="G185" i="57"/>
  <c r="F185" i="57"/>
  <c r="E185" i="57"/>
  <c r="D185" i="57"/>
  <c r="H184" i="57"/>
  <c r="G184" i="57"/>
  <c r="F184" i="57"/>
  <c r="E184" i="57"/>
  <c r="D184" i="57"/>
  <c r="H183" i="57"/>
  <c r="G183" i="57"/>
  <c r="F183" i="57"/>
  <c r="E183" i="57"/>
  <c r="D183" i="57"/>
  <c r="H182" i="57"/>
  <c r="G182" i="57"/>
  <c r="F182" i="57"/>
  <c r="E182" i="57"/>
  <c r="D182" i="57"/>
  <c r="H181" i="57"/>
  <c r="G181" i="57"/>
  <c r="F181" i="57"/>
  <c r="E181" i="57"/>
  <c r="D181" i="57"/>
  <c r="H180" i="57"/>
  <c r="G180" i="57"/>
  <c r="F180" i="57"/>
  <c r="E180" i="57"/>
  <c r="D180" i="57"/>
  <c r="H179" i="57"/>
  <c r="G179" i="57"/>
  <c r="F179" i="57"/>
  <c r="E179" i="57"/>
  <c r="D179" i="57"/>
  <c r="H178" i="57"/>
  <c r="G178" i="57"/>
  <c r="F178" i="57"/>
  <c r="E178" i="57"/>
  <c r="D178" i="57"/>
  <c r="H177" i="57"/>
  <c r="G177" i="57"/>
  <c r="F177" i="57"/>
  <c r="E177" i="57"/>
  <c r="D177" i="57"/>
  <c r="H176" i="57"/>
  <c r="G176" i="57"/>
  <c r="F176" i="57"/>
  <c r="E176" i="57"/>
  <c r="D176" i="57"/>
  <c r="H175" i="57"/>
  <c r="G175" i="57"/>
  <c r="F175" i="57"/>
  <c r="E175" i="57"/>
  <c r="D175" i="57"/>
  <c r="H174" i="57"/>
  <c r="G174" i="57"/>
  <c r="F174" i="57"/>
  <c r="E174" i="57"/>
  <c r="D174" i="57"/>
  <c r="H173" i="57"/>
  <c r="G173" i="57"/>
  <c r="F173" i="57"/>
  <c r="E173" i="57"/>
  <c r="D173" i="57"/>
  <c r="H172" i="57"/>
  <c r="G172" i="57"/>
  <c r="F172" i="57"/>
  <c r="E172" i="57"/>
  <c r="D172" i="57"/>
  <c r="H171" i="57"/>
  <c r="G171" i="57"/>
  <c r="F171" i="57"/>
  <c r="E171" i="57"/>
  <c r="D171" i="57"/>
  <c r="H170" i="57"/>
  <c r="G170" i="57"/>
  <c r="F170" i="57"/>
  <c r="E170" i="57"/>
  <c r="D170" i="57"/>
  <c r="H169" i="57"/>
  <c r="G169" i="57"/>
  <c r="F169" i="57"/>
  <c r="E169" i="57"/>
  <c r="D169" i="57"/>
  <c r="H168" i="57"/>
  <c r="G168" i="57"/>
  <c r="F168" i="57"/>
  <c r="E168" i="57"/>
  <c r="D168" i="57"/>
  <c r="H167" i="57"/>
  <c r="G167" i="57"/>
  <c r="F167" i="57"/>
  <c r="E167" i="57"/>
  <c r="D167" i="57"/>
  <c r="H166" i="57"/>
  <c r="G166" i="57"/>
  <c r="F166" i="57"/>
  <c r="E166" i="57"/>
  <c r="D166" i="57"/>
  <c r="H165" i="57"/>
  <c r="G165" i="57"/>
  <c r="F165" i="57"/>
  <c r="E165" i="57"/>
  <c r="D165" i="57"/>
  <c r="H164" i="57"/>
  <c r="G164" i="57"/>
  <c r="F164" i="57"/>
  <c r="E164" i="57"/>
  <c r="D164" i="57"/>
  <c r="H163" i="57"/>
  <c r="G163" i="57"/>
  <c r="F163" i="57"/>
  <c r="E163" i="57"/>
  <c r="D163" i="57"/>
  <c r="H162" i="57"/>
  <c r="G162" i="57"/>
  <c r="F162" i="57"/>
  <c r="E162" i="57"/>
  <c r="D162" i="57"/>
  <c r="H161" i="57"/>
  <c r="G161" i="57"/>
  <c r="F161" i="57"/>
  <c r="E161" i="57"/>
  <c r="D161" i="57"/>
  <c r="H160" i="57"/>
  <c r="G160" i="57"/>
  <c r="F160" i="57"/>
  <c r="E160" i="57"/>
  <c r="D160" i="57"/>
  <c r="H159" i="57"/>
  <c r="G159" i="57"/>
  <c r="F159" i="57"/>
  <c r="E159" i="57"/>
  <c r="D159" i="57"/>
  <c r="H158" i="57"/>
  <c r="G158" i="57"/>
  <c r="F158" i="57"/>
  <c r="E158" i="57"/>
  <c r="D158" i="57"/>
  <c r="H157" i="57"/>
  <c r="G157" i="57"/>
  <c r="F157" i="57"/>
  <c r="E157" i="57"/>
  <c r="D157" i="57"/>
  <c r="H156" i="57"/>
  <c r="G156" i="57"/>
  <c r="F156" i="57"/>
  <c r="E156" i="57"/>
  <c r="D156" i="57"/>
  <c r="H155" i="57"/>
  <c r="G155" i="57"/>
  <c r="F155" i="57"/>
  <c r="E155" i="57"/>
  <c r="D155" i="57"/>
  <c r="H154" i="57"/>
  <c r="G154" i="57"/>
  <c r="F154" i="57"/>
  <c r="E154" i="57"/>
  <c r="D154" i="57"/>
  <c r="H153" i="57"/>
  <c r="G153" i="57"/>
  <c r="F153" i="57"/>
  <c r="E153" i="57"/>
  <c r="D153" i="57"/>
  <c r="H152" i="57"/>
  <c r="G152" i="57"/>
  <c r="F152" i="57"/>
  <c r="E152" i="57"/>
  <c r="D152" i="57"/>
  <c r="H151" i="57"/>
  <c r="G151" i="57"/>
  <c r="F151" i="57"/>
  <c r="E151" i="57"/>
  <c r="D151" i="57"/>
  <c r="H150" i="57"/>
  <c r="G150" i="57"/>
  <c r="F150" i="57"/>
  <c r="E150" i="57"/>
  <c r="D150" i="57"/>
  <c r="H149" i="57"/>
  <c r="G149" i="57"/>
  <c r="F149" i="57"/>
  <c r="E149" i="57"/>
  <c r="D149" i="57"/>
  <c r="H148" i="57"/>
  <c r="G148" i="57"/>
  <c r="F148" i="57"/>
  <c r="E148" i="57"/>
  <c r="D148" i="57"/>
  <c r="H147" i="57"/>
  <c r="G147" i="57"/>
  <c r="F147" i="57"/>
  <c r="E147" i="57"/>
  <c r="D147" i="57"/>
  <c r="H146" i="57"/>
  <c r="G146" i="57"/>
  <c r="F146" i="57"/>
  <c r="E146" i="57"/>
  <c r="D146" i="57"/>
  <c r="H145" i="57"/>
  <c r="G145" i="57"/>
  <c r="F145" i="57"/>
  <c r="E145" i="57"/>
  <c r="D145" i="57"/>
  <c r="H144" i="57"/>
  <c r="G144" i="57"/>
  <c r="F144" i="57"/>
  <c r="E144" i="57"/>
  <c r="D144" i="57"/>
  <c r="H143" i="57"/>
  <c r="G143" i="57"/>
  <c r="F143" i="57"/>
  <c r="E143" i="57"/>
  <c r="D143" i="57"/>
  <c r="H142" i="57"/>
  <c r="G142" i="57"/>
  <c r="F142" i="57"/>
  <c r="E142" i="57"/>
  <c r="D142" i="57"/>
  <c r="H141" i="57"/>
  <c r="G141" i="57"/>
  <c r="F141" i="57"/>
  <c r="E141" i="57"/>
  <c r="D141" i="57"/>
  <c r="H140" i="57"/>
  <c r="G140" i="57"/>
  <c r="F140" i="57"/>
  <c r="E140" i="57"/>
  <c r="D140" i="57"/>
  <c r="H139" i="57"/>
  <c r="G139" i="57"/>
  <c r="F139" i="57"/>
  <c r="E139" i="57"/>
  <c r="D139" i="57"/>
  <c r="H138" i="57"/>
  <c r="G138" i="57"/>
  <c r="F138" i="57"/>
  <c r="E138" i="57"/>
  <c r="D138" i="57"/>
  <c r="H137" i="57"/>
  <c r="G137" i="57"/>
  <c r="F137" i="57"/>
  <c r="E137" i="57"/>
  <c r="D137" i="57"/>
  <c r="H136" i="57"/>
  <c r="G136" i="57"/>
  <c r="F136" i="57"/>
  <c r="E136" i="57"/>
  <c r="D136" i="57"/>
  <c r="H135" i="57"/>
  <c r="G135" i="57"/>
  <c r="F135" i="57"/>
  <c r="E135" i="57"/>
  <c r="D135" i="57"/>
  <c r="H134" i="57"/>
  <c r="G134" i="57"/>
  <c r="F134" i="57"/>
  <c r="E134" i="57"/>
  <c r="D134" i="57"/>
  <c r="H133" i="57"/>
  <c r="G133" i="57"/>
  <c r="F133" i="57"/>
  <c r="E133" i="57"/>
  <c r="D133" i="57"/>
  <c r="H132" i="57"/>
  <c r="G132" i="57"/>
  <c r="F132" i="57"/>
  <c r="E132" i="57"/>
  <c r="D132" i="57"/>
  <c r="H131" i="57"/>
  <c r="G131" i="57"/>
  <c r="F131" i="57"/>
  <c r="E131" i="57"/>
  <c r="D131" i="57"/>
  <c r="H130" i="57"/>
  <c r="G130" i="57"/>
  <c r="F130" i="57"/>
  <c r="E130" i="57"/>
  <c r="D130" i="57"/>
  <c r="H129" i="57"/>
  <c r="G129" i="57"/>
  <c r="F129" i="57"/>
  <c r="E129" i="57"/>
  <c r="D129" i="57"/>
  <c r="H128" i="57"/>
  <c r="G128" i="57"/>
  <c r="F128" i="57"/>
  <c r="E128" i="57"/>
  <c r="D128" i="57"/>
  <c r="H127" i="57"/>
  <c r="G127" i="57"/>
  <c r="F127" i="57"/>
  <c r="E127" i="57"/>
  <c r="D127" i="57"/>
  <c r="H126" i="57"/>
  <c r="G126" i="57"/>
  <c r="F126" i="57"/>
  <c r="E126" i="57"/>
  <c r="D126" i="57"/>
  <c r="H125" i="57"/>
  <c r="G125" i="57"/>
  <c r="F125" i="57"/>
  <c r="E125" i="57"/>
  <c r="D125" i="57"/>
  <c r="H124" i="57"/>
  <c r="G124" i="57"/>
  <c r="F124" i="57"/>
  <c r="E124" i="57"/>
  <c r="D124" i="57"/>
  <c r="H123" i="57"/>
  <c r="G123" i="57"/>
  <c r="F123" i="57"/>
  <c r="E123" i="57"/>
  <c r="D123" i="57"/>
  <c r="H122" i="57"/>
  <c r="G122" i="57"/>
  <c r="F122" i="57"/>
  <c r="E122" i="57"/>
  <c r="D122" i="57"/>
  <c r="H121" i="57"/>
  <c r="G121" i="57"/>
  <c r="F121" i="57"/>
  <c r="E121" i="57"/>
  <c r="D121" i="57"/>
  <c r="H120" i="57"/>
  <c r="G120" i="57"/>
  <c r="F120" i="57"/>
  <c r="E120" i="57"/>
  <c r="D120" i="57"/>
  <c r="H119" i="57"/>
  <c r="G119" i="57"/>
  <c r="F119" i="57"/>
  <c r="E119" i="57"/>
  <c r="D119" i="57"/>
  <c r="H118" i="57"/>
  <c r="G118" i="57"/>
  <c r="F118" i="57"/>
  <c r="E118" i="57"/>
  <c r="D118" i="57"/>
  <c r="H117" i="57"/>
  <c r="G117" i="57"/>
  <c r="F117" i="57"/>
  <c r="E117" i="57"/>
  <c r="D117" i="57"/>
  <c r="H116" i="57"/>
  <c r="G116" i="57"/>
  <c r="F116" i="57"/>
  <c r="E116" i="57"/>
  <c r="D116" i="57"/>
  <c r="H115" i="57"/>
  <c r="G115" i="57"/>
  <c r="F115" i="57"/>
  <c r="E115" i="57"/>
  <c r="D115" i="57"/>
  <c r="H114" i="57"/>
  <c r="G114" i="57"/>
  <c r="F114" i="57"/>
  <c r="E114" i="57"/>
  <c r="D114" i="57"/>
  <c r="H113" i="57"/>
  <c r="G113" i="57"/>
  <c r="F113" i="57"/>
  <c r="E113" i="57"/>
  <c r="D113" i="57"/>
  <c r="H112" i="57"/>
  <c r="G112" i="57"/>
  <c r="F112" i="57"/>
  <c r="E112" i="57"/>
  <c r="D112" i="57"/>
  <c r="H111" i="57"/>
  <c r="G111" i="57"/>
  <c r="F111" i="57"/>
  <c r="E111" i="57"/>
  <c r="D111" i="57"/>
  <c r="H110" i="57"/>
  <c r="G110" i="57"/>
  <c r="F110" i="57"/>
  <c r="E110" i="57"/>
  <c r="D110" i="57"/>
  <c r="H109" i="57"/>
  <c r="G109" i="57"/>
  <c r="F109" i="57"/>
  <c r="E109" i="57"/>
  <c r="D109" i="57"/>
  <c r="H108" i="57"/>
  <c r="G108" i="57"/>
  <c r="F108" i="57"/>
  <c r="E108" i="57"/>
  <c r="D108" i="57"/>
  <c r="H107" i="57"/>
  <c r="G107" i="57"/>
  <c r="F107" i="57"/>
  <c r="E107" i="57"/>
  <c r="D107" i="57"/>
  <c r="H106" i="57"/>
  <c r="G106" i="57"/>
  <c r="F106" i="57"/>
  <c r="E106" i="57"/>
  <c r="D106" i="57"/>
  <c r="H105" i="57"/>
  <c r="G105" i="57"/>
  <c r="F105" i="57"/>
  <c r="E105" i="57"/>
  <c r="D105" i="57"/>
  <c r="H104" i="57"/>
  <c r="G104" i="57"/>
  <c r="F104" i="57"/>
  <c r="E104" i="57"/>
  <c r="D104" i="57"/>
  <c r="H103" i="57"/>
  <c r="G103" i="57"/>
  <c r="F103" i="57"/>
  <c r="E103" i="57"/>
  <c r="D103" i="57"/>
  <c r="H102" i="57"/>
  <c r="G102" i="57"/>
  <c r="F102" i="57"/>
  <c r="E102" i="57"/>
  <c r="D102" i="57"/>
  <c r="H101" i="57"/>
  <c r="G101" i="57"/>
  <c r="F101" i="57"/>
  <c r="E101" i="57"/>
  <c r="D101" i="57"/>
  <c r="H100" i="57"/>
  <c r="G100" i="57"/>
  <c r="F100" i="57"/>
  <c r="E100" i="57"/>
  <c r="D100" i="57"/>
  <c r="H99" i="57"/>
  <c r="G99" i="57"/>
  <c r="F99" i="57"/>
  <c r="E99" i="57"/>
  <c r="D99" i="57"/>
  <c r="H98" i="57"/>
  <c r="G98" i="57"/>
  <c r="F98" i="57"/>
  <c r="E98" i="57"/>
  <c r="D98" i="57"/>
  <c r="H97" i="57"/>
  <c r="G97" i="57"/>
  <c r="F97" i="57"/>
  <c r="E97" i="57"/>
  <c r="D97" i="57"/>
  <c r="H96" i="57"/>
  <c r="G96" i="57"/>
  <c r="F96" i="57"/>
  <c r="E96" i="57"/>
  <c r="D96" i="57"/>
  <c r="H95" i="57"/>
  <c r="G95" i="57"/>
  <c r="F95" i="57"/>
  <c r="E95" i="57"/>
  <c r="D95" i="57"/>
  <c r="H94" i="57"/>
  <c r="G94" i="57"/>
  <c r="F94" i="57"/>
  <c r="E94" i="57"/>
  <c r="D94" i="57"/>
  <c r="H93" i="57"/>
  <c r="G93" i="57"/>
  <c r="F93" i="57"/>
  <c r="E93" i="57"/>
  <c r="D93" i="57"/>
  <c r="H92" i="57"/>
  <c r="G92" i="57"/>
  <c r="F92" i="57"/>
  <c r="E92" i="57"/>
  <c r="D92" i="57"/>
  <c r="H91" i="57"/>
  <c r="G91" i="57"/>
  <c r="F91" i="57"/>
  <c r="E91" i="57"/>
  <c r="D91" i="57"/>
  <c r="H90" i="57"/>
  <c r="G90" i="57"/>
  <c r="F90" i="57"/>
  <c r="E90" i="57"/>
  <c r="D90" i="57"/>
  <c r="H89" i="57"/>
  <c r="G89" i="57"/>
  <c r="F89" i="57"/>
  <c r="E89" i="57"/>
  <c r="D89" i="57"/>
  <c r="H88" i="57"/>
  <c r="G88" i="57"/>
  <c r="F88" i="57"/>
  <c r="E88" i="57"/>
  <c r="D88" i="57"/>
  <c r="H87" i="57"/>
  <c r="G87" i="57"/>
  <c r="F87" i="57"/>
  <c r="E87" i="57"/>
  <c r="D87" i="57"/>
  <c r="H86" i="57"/>
  <c r="G86" i="57"/>
  <c r="F86" i="57"/>
  <c r="E86" i="57"/>
  <c r="D86" i="57"/>
  <c r="H85" i="57"/>
  <c r="G85" i="57"/>
  <c r="F85" i="57"/>
  <c r="E85" i="57"/>
  <c r="D85" i="57"/>
  <c r="H84" i="57"/>
  <c r="G84" i="57"/>
  <c r="F84" i="57"/>
  <c r="E84" i="57"/>
  <c r="D84" i="57"/>
  <c r="H83" i="57"/>
  <c r="G83" i="57"/>
  <c r="F83" i="57"/>
  <c r="E83" i="57"/>
  <c r="D83" i="57"/>
  <c r="H82" i="57"/>
  <c r="G82" i="57"/>
  <c r="F82" i="57"/>
  <c r="E82" i="57"/>
  <c r="D82" i="57"/>
  <c r="H81" i="57"/>
  <c r="G81" i="57"/>
  <c r="F81" i="57"/>
  <c r="E81" i="57"/>
  <c r="D81" i="57"/>
  <c r="H80" i="57"/>
  <c r="G80" i="57"/>
  <c r="F80" i="57"/>
  <c r="E80" i="57"/>
  <c r="D80" i="57"/>
  <c r="H79" i="57"/>
  <c r="G79" i="57"/>
  <c r="F79" i="57"/>
  <c r="E79" i="57"/>
  <c r="D79" i="57"/>
  <c r="H78" i="57"/>
  <c r="G78" i="57"/>
  <c r="F78" i="57"/>
  <c r="E78" i="57"/>
  <c r="D78" i="57"/>
  <c r="H77" i="57"/>
  <c r="G77" i="57"/>
  <c r="F77" i="57"/>
  <c r="E77" i="57"/>
  <c r="D77" i="57"/>
  <c r="H76" i="57"/>
  <c r="G76" i="57"/>
  <c r="F76" i="57"/>
  <c r="E76" i="57"/>
  <c r="D76" i="57"/>
  <c r="H75" i="57"/>
  <c r="G75" i="57"/>
  <c r="F75" i="57"/>
  <c r="E75" i="57"/>
  <c r="D75" i="57"/>
  <c r="H74" i="57"/>
  <c r="G74" i="57"/>
  <c r="F74" i="57"/>
  <c r="E74" i="57"/>
  <c r="D74" i="57"/>
  <c r="H73" i="57"/>
  <c r="G73" i="57"/>
  <c r="F73" i="57"/>
  <c r="E73" i="57"/>
  <c r="D73" i="57"/>
  <c r="H72" i="57"/>
  <c r="G72" i="57"/>
  <c r="F72" i="57"/>
  <c r="E72" i="57"/>
  <c r="D72" i="57"/>
  <c r="H71" i="57"/>
  <c r="G71" i="57"/>
  <c r="F71" i="57"/>
  <c r="E71" i="57"/>
  <c r="D71" i="57"/>
  <c r="H70" i="57"/>
  <c r="G70" i="57"/>
  <c r="F70" i="57"/>
  <c r="E70" i="57"/>
  <c r="D70" i="57"/>
  <c r="H69" i="57"/>
  <c r="G69" i="57"/>
  <c r="F69" i="57"/>
  <c r="E69" i="57"/>
  <c r="D69" i="57"/>
  <c r="H68" i="57"/>
  <c r="G68" i="57"/>
  <c r="F68" i="57"/>
  <c r="E68" i="57"/>
  <c r="D68" i="57"/>
  <c r="H67" i="57"/>
  <c r="G67" i="57"/>
  <c r="F67" i="57"/>
  <c r="E67" i="57"/>
  <c r="D67" i="57"/>
  <c r="H66" i="57"/>
  <c r="G66" i="57"/>
  <c r="F66" i="57"/>
  <c r="E66" i="57"/>
  <c r="D66" i="57"/>
  <c r="H65" i="57"/>
  <c r="G65" i="57"/>
  <c r="F65" i="57"/>
  <c r="E65" i="57"/>
  <c r="D65" i="57"/>
  <c r="H64" i="57"/>
  <c r="G64" i="57"/>
  <c r="F64" i="57"/>
  <c r="E64" i="57"/>
  <c r="D64" i="57"/>
  <c r="H63" i="57"/>
  <c r="G63" i="57"/>
  <c r="F63" i="57"/>
  <c r="E63" i="57"/>
  <c r="D63" i="57"/>
  <c r="H62" i="57"/>
  <c r="G62" i="57"/>
  <c r="F62" i="57"/>
  <c r="E62" i="57"/>
  <c r="D62" i="57"/>
  <c r="H61" i="57"/>
  <c r="G61" i="57"/>
  <c r="F61" i="57"/>
  <c r="E61" i="57"/>
  <c r="D61" i="57"/>
  <c r="H60" i="57"/>
  <c r="G60" i="57"/>
  <c r="F60" i="57"/>
  <c r="E60" i="57"/>
  <c r="D60" i="57"/>
  <c r="H59" i="57"/>
  <c r="G59" i="57"/>
  <c r="F59" i="57"/>
  <c r="E59" i="57"/>
  <c r="D59" i="57"/>
  <c r="H58" i="57"/>
  <c r="G58" i="57"/>
  <c r="F58" i="57"/>
  <c r="E58" i="57"/>
  <c r="D58" i="57"/>
  <c r="H57" i="57"/>
  <c r="G57" i="57"/>
  <c r="F57" i="57"/>
  <c r="E57" i="57"/>
  <c r="D57" i="57"/>
  <c r="H56" i="57"/>
  <c r="G56" i="57"/>
  <c r="F56" i="57"/>
  <c r="E56" i="57"/>
  <c r="D56" i="57"/>
  <c r="H55" i="57"/>
  <c r="G55" i="57"/>
  <c r="F55" i="57"/>
  <c r="E55" i="57"/>
  <c r="D55" i="57"/>
  <c r="H54" i="57"/>
  <c r="G54" i="57"/>
  <c r="F54" i="57"/>
  <c r="E54" i="57"/>
  <c r="D54" i="57"/>
  <c r="H53" i="57"/>
  <c r="G53" i="57"/>
  <c r="F53" i="57"/>
  <c r="E53" i="57"/>
  <c r="D53" i="57"/>
  <c r="H52" i="57"/>
  <c r="G52" i="57"/>
  <c r="F52" i="57"/>
  <c r="E52" i="57"/>
  <c r="D52" i="57"/>
  <c r="H51" i="57"/>
  <c r="G51" i="57"/>
  <c r="F51" i="57"/>
  <c r="E51" i="57"/>
  <c r="D51" i="57"/>
  <c r="H50" i="57"/>
  <c r="G50" i="57"/>
  <c r="F50" i="57"/>
  <c r="E50" i="57"/>
  <c r="D50" i="57"/>
  <c r="H49" i="57"/>
  <c r="G49" i="57"/>
  <c r="F49" i="57"/>
  <c r="E49" i="57"/>
  <c r="D49" i="57"/>
  <c r="H48" i="57"/>
  <c r="G48" i="57"/>
  <c r="F48" i="57"/>
  <c r="E48" i="57"/>
  <c r="D48" i="57"/>
  <c r="H47" i="57"/>
  <c r="G47" i="57"/>
  <c r="F47" i="57"/>
  <c r="E47" i="57"/>
  <c r="D47" i="57"/>
  <c r="H46" i="57"/>
  <c r="G46" i="57"/>
  <c r="F46" i="57"/>
  <c r="E46" i="57"/>
  <c r="D46" i="57"/>
  <c r="H45" i="57"/>
  <c r="G45" i="57"/>
  <c r="F45" i="57"/>
  <c r="E45" i="57"/>
  <c r="D45" i="57"/>
  <c r="H44" i="57"/>
  <c r="G44" i="57"/>
  <c r="F44" i="57"/>
  <c r="E44" i="57"/>
  <c r="D44" i="57"/>
  <c r="H43" i="57"/>
  <c r="G43" i="57"/>
  <c r="F43" i="57"/>
  <c r="E43" i="57"/>
  <c r="D43" i="57"/>
  <c r="H42" i="57"/>
  <c r="G42" i="57"/>
  <c r="F42" i="57"/>
  <c r="E42" i="57"/>
  <c r="D42" i="57"/>
  <c r="H41" i="57"/>
  <c r="G41" i="57"/>
  <c r="F41" i="57"/>
  <c r="E41" i="57"/>
  <c r="D41" i="57"/>
  <c r="H40" i="57"/>
  <c r="G40" i="57"/>
  <c r="F40" i="57"/>
  <c r="E40" i="57"/>
  <c r="D40" i="57"/>
  <c r="H39" i="57"/>
  <c r="G39" i="57"/>
  <c r="F39" i="57"/>
  <c r="E39" i="57"/>
  <c r="D39" i="57"/>
  <c r="H38" i="57"/>
  <c r="G38" i="57"/>
  <c r="F38" i="57"/>
  <c r="E38" i="57"/>
  <c r="D38" i="57"/>
  <c r="H37" i="57"/>
  <c r="G37" i="57"/>
  <c r="F37" i="57"/>
  <c r="E37" i="57"/>
  <c r="D37" i="57"/>
  <c r="H36" i="57"/>
  <c r="G36" i="57"/>
  <c r="F36" i="57"/>
  <c r="E36" i="57"/>
  <c r="D36" i="57"/>
  <c r="H35" i="57"/>
  <c r="G35" i="57"/>
  <c r="F35" i="57"/>
  <c r="E35" i="57"/>
  <c r="D35" i="57"/>
  <c r="H34" i="57"/>
  <c r="G34" i="57"/>
  <c r="F34" i="57"/>
  <c r="E34" i="57"/>
  <c r="D34" i="57"/>
  <c r="H33" i="57"/>
  <c r="G33" i="57"/>
  <c r="F33" i="57"/>
  <c r="E33" i="57"/>
  <c r="D33" i="57"/>
  <c r="H32" i="57"/>
  <c r="G32" i="57"/>
  <c r="F32" i="57"/>
  <c r="E32" i="57"/>
  <c r="D32" i="57"/>
  <c r="H31" i="57"/>
  <c r="G31" i="57"/>
  <c r="F31" i="57"/>
  <c r="E31" i="57"/>
  <c r="D31" i="57"/>
  <c r="H30" i="57"/>
  <c r="G30" i="57"/>
  <c r="F30" i="57"/>
  <c r="E30" i="57"/>
  <c r="D30" i="57"/>
  <c r="H29" i="57"/>
  <c r="G29" i="57"/>
  <c r="F29" i="57"/>
  <c r="E29" i="57"/>
  <c r="D29" i="57"/>
  <c r="H28" i="57"/>
  <c r="G28" i="57"/>
  <c r="F28" i="57"/>
  <c r="E28" i="57"/>
  <c r="D28" i="57"/>
  <c r="H27" i="57"/>
  <c r="G27" i="57"/>
  <c r="F27" i="57"/>
  <c r="E27" i="57"/>
  <c r="D27" i="57"/>
  <c r="H26" i="57"/>
  <c r="G26" i="57"/>
  <c r="F26" i="57"/>
  <c r="E26" i="57"/>
  <c r="D26" i="57"/>
  <c r="H25" i="57"/>
  <c r="G25" i="57"/>
  <c r="F25" i="57"/>
  <c r="E25" i="57"/>
  <c r="D25" i="57"/>
  <c r="H24" i="57"/>
  <c r="G24" i="57"/>
  <c r="F24" i="57"/>
  <c r="E24" i="57"/>
  <c r="D24" i="57"/>
  <c r="H23" i="57"/>
  <c r="G23" i="57"/>
  <c r="F23" i="57"/>
  <c r="E23" i="57"/>
  <c r="D23" i="57"/>
  <c r="H22" i="57"/>
  <c r="G22" i="57"/>
  <c r="F22" i="57"/>
  <c r="E22" i="57"/>
  <c r="D22" i="57"/>
  <c r="H21" i="57"/>
  <c r="G21" i="57"/>
  <c r="F21" i="57"/>
  <c r="E21" i="57"/>
  <c r="D21" i="57"/>
  <c r="H20" i="57"/>
  <c r="G20" i="57"/>
  <c r="F20" i="57"/>
  <c r="E20" i="57"/>
  <c r="D20" i="57"/>
  <c r="H19" i="57"/>
  <c r="G19" i="57"/>
  <c r="F19" i="57"/>
  <c r="E19" i="57"/>
  <c r="D19" i="57"/>
  <c r="H18" i="57"/>
  <c r="G18" i="57"/>
  <c r="F18" i="57"/>
  <c r="E18" i="57"/>
  <c r="D18" i="57"/>
  <c r="H17" i="57"/>
  <c r="G17" i="57"/>
  <c r="F17" i="57"/>
  <c r="E17" i="57"/>
  <c r="D17" i="57"/>
  <c r="H16" i="57"/>
  <c r="G16" i="57"/>
  <c r="F16" i="57"/>
  <c r="E16" i="57"/>
  <c r="D16" i="57"/>
  <c r="H15" i="57"/>
  <c r="G15" i="57"/>
  <c r="F15" i="57"/>
  <c r="E15" i="57"/>
  <c r="D15" i="57"/>
  <c r="H14" i="57"/>
  <c r="G14" i="57"/>
  <c r="F14" i="57"/>
  <c r="E14" i="57"/>
  <c r="D14" i="57"/>
  <c r="H13" i="57"/>
  <c r="G13" i="57"/>
  <c r="F13" i="57"/>
  <c r="E13" i="57"/>
  <c r="D13" i="57"/>
  <c r="H12" i="57"/>
  <c r="G12" i="57"/>
  <c r="F12" i="57"/>
  <c r="E12" i="57"/>
  <c r="D12" i="57"/>
  <c r="H11" i="57"/>
  <c r="G11" i="57"/>
  <c r="F11" i="57"/>
  <c r="E11" i="57"/>
  <c r="D11" i="57"/>
  <c r="H10" i="57"/>
  <c r="G10" i="57"/>
  <c r="F10" i="57"/>
  <c r="E10" i="57"/>
  <c r="D10" i="57"/>
  <c r="H9" i="57"/>
  <c r="G9" i="57"/>
  <c r="F9" i="57"/>
  <c r="E9" i="57"/>
  <c r="D9" i="57"/>
  <c r="D8" i="57"/>
  <c r="G8" i="57"/>
  <c r="H8" i="57"/>
  <c r="F8" i="57"/>
  <c r="E8" i="57"/>
  <c r="D15" i="56" a="1"/>
  <c r="D15" i="56" s="1"/>
  <c r="D16" i="56" l="1"/>
  <c r="N290" i="57" s="1"/>
  <c r="G18" i="56"/>
  <c r="Q291" i="57" s="1"/>
  <c r="F16" i="56"/>
  <c r="F15" i="56"/>
  <c r="G16" i="56"/>
  <c r="F18" i="56"/>
  <c r="E18" i="56"/>
  <c r="E16" i="56"/>
  <c r="O154" i="57" s="1"/>
  <c r="D18" i="56"/>
  <c r="G17" i="56"/>
  <c r="G15" i="56"/>
  <c r="F17" i="56"/>
  <c r="P283" i="57" s="1"/>
  <c r="E17" i="56"/>
  <c r="E15" i="56"/>
  <c r="D17" i="56"/>
  <c r="Q297" i="57"/>
  <c r="N297" i="57"/>
  <c r="M297" i="57"/>
  <c r="M296" i="57"/>
  <c r="N295" i="57"/>
  <c r="M295" i="57"/>
  <c r="M294" i="57"/>
  <c r="M293" i="57"/>
  <c r="N292" i="57"/>
  <c r="M292" i="57"/>
  <c r="M291" i="57"/>
  <c r="M290" i="57"/>
  <c r="M289" i="57"/>
  <c r="M288" i="57"/>
  <c r="M287" i="57"/>
  <c r="Q286" i="57"/>
  <c r="N286" i="57"/>
  <c r="M286" i="57"/>
  <c r="N285" i="57"/>
  <c r="M285" i="57"/>
  <c r="N284" i="57"/>
  <c r="M284" i="57"/>
  <c r="M283" i="57"/>
  <c r="M282" i="57"/>
  <c r="N281" i="57"/>
  <c r="M281" i="57"/>
  <c r="N280" i="57"/>
  <c r="M280" i="57"/>
  <c r="Q279" i="57"/>
  <c r="M279" i="57"/>
  <c r="Q278" i="57"/>
  <c r="N278" i="57"/>
  <c r="M278" i="57"/>
  <c r="Q277" i="57"/>
  <c r="N277" i="57"/>
  <c r="M277" i="57"/>
  <c r="M276" i="57"/>
  <c r="M275" i="57"/>
  <c r="M274" i="57"/>
  <c r="Q273" i="57"/>
  <c r="N273" i="57"/>
  <c r="M273" i="57"/>
  <c r="N272" i="57"/>
  <c r="M272" i="57"/>
  <c r="N271" i="57"/>
  <c r="M271" i="57"/>
  <c r="Q270" i="57"/>
  <c r="N270" i="57"/>
  <c r="M270" i="57"/>
  <c r="Q269" i="57"/>
  <c r="N269" i="57"/>
  <c r="M269" i="57"/>
  <c r="Q268" i="57"/>
  <c r="N268" i="57"/>
  <c r="M268" i="57"/>
  <c r="N267" i="57"/>
  <c r="M267" i="57"/>
  <c r="Q266" i="57"/>
  <c r="N266" i="57"/>
  <c r="M266" i="57"/>
  <c r="Q265" i="57"/>
  <c r="N265" i="57"/>
  <c r="M265" i="57"/>
  <c r="Q264" i="57"/>
  <c r="M264" i="57"/>
  <c r="Q263" i="57"/>
  <c r="N263" i="57"/>
  <c r="M263" i="57"/>
  <c r="Q262" i="57"/>
  <c r="N262" i="57"/>
  <c r="M262" i="57"/>
  <c r="Q261" i="57"/>
  <c r="N261" i="57"/>
  <c r="M261" i="57"/>
  <c r="Q260" i="57"/>
  <c r="N260" i="57"/>
  <c r="M260" i="57"/>
  <c r="Q259" i="57"/>
  <c r="N259" i="57"/>
  <c r="M259" i="57"/>
  <c r="Q258" i="57"/>
  <c r="N258" i="57"/>
  <c r="M258" i="57"/>
  <c r="Q257" i="57"/>
  <c r="N257" i="57"/>
  <c r="M257" i="57"/>
  <c r="Q256" i="57"/>
  <c r="M256" i="57"/>
  <c r="Q255" i="57"/>
  <c r="N255" i="57"/>
  <c r="M255" i="57"/>
  <c r="Q254" i="57"/>
  <c r="N254" i="57"/>
  <c r="M254" i="57"/>
  <c r="Q253" i="57"/>
  <c r="N253" i="57"/>
  <c r="M253" i="57"/>
  <c r="Q252" i="57"/>
  <c r="N252" i="57"/>
  <c r="M252" i="57"/>
  <c r="Q251" i="57"/>
  <c r="N251" i="57"/>
  <c r="M251" i="57"/>
  <c r="Q250" i="57"/>
  <c r="N250" i="57"/>
  <c r="M250" i="57"/>
  <c r="Q249" i="57"/>
  <c r="N249" i="57"/>
  <c r="M249" i="57"/>
  <c r="Q248" i="57"/>
  <c r="M248" i="57"/>
  <c r="Q247" i="57"/>
  <c r="N247" i="57"/>
  <c r="M247" i="57"/>
  <c r="Q246" i="57"/>
  <c r="N246" i="57"/>
  <c r="M246" i="57"/>
  <c r="Q245" i="57"/>
  <c r="N245" i="57"/>
  <c r="M245" i="57"/>
  <c r="Q244" i="57"/>
  <c r="N244" i="57"/>
  <c r="M244" i="57"/>
  <c r="Q243" i="57"/>
  <c r="N243" i="57"/>
  <c r="M243" i="57"/>
  <c r="Q242" i="57"/>
  <c r="N242" i="57"/>
  <c r="M242" i="57"/>
  <c r="Q241" i="57"/>
  <c r="N241" i="57"/>
  <c r="M241" i="57"/>
  <c r="Q240" i="57"/>
  <c r="N240" i="57"/>
  <c r="M240" i="57"/>
  <c r="Q239" i="57"/>
  <c r="N239" i="57"/>
  <c r="M239" i="57"/>
  <c r="Q238" i="57"/>
  <c r="N238" i="57"/>
  <c r="M238" i="57"/>
  <c r="Q237" i="57"/>
  <c r="N237" i="57"/>
  <c r="M237" i="57"/>
  <c r="Q236" i="57"/>
  <c r="N236" i="57"/>
  <c r="M236" i="57"/>
  <c r="Q235" i="57"/>
  <c r="N235" i="57"/>
  <c r="M235" i="57"/>
  <c r="Q234" i="57"/>
  <c r="N234" i="57"/>
  <c r="M234" i="57"/>
  <c r="Q233" i="57"/>
  <c r="N233" i="57"/>
  <c r="M233" i="57"/>
  <c r="Q232" i="57"/>
  <c r="N232" i="57"/>
  <c r="M232" i="57"/>
  <c r="Q231" i="57"/>
  <c r="N231" i="57"/>
  <c r="M231" i="57"/>
  <c r="Q230" i="57"/>
  <c r="N230" i="57"/>
  <c r="M230" i="57"/>
  <c r="Q229" i="57"/>
  <c r="N229" i="57"/>
  <c r="M229" i="57"/>
  <c r="Q228" i="57"/>
  <c r="N228" i="57"/>
  <c r="M228" i="57"/>
  <c r="Q227" i="57"/>
  <c r="N227" i="57"/>
  <c r="M227" i="57"/>
  <c r="Q226" i="57"/>
  <c r="N226" i="57"/>
  <c r="M226" i="57"/>
  <c r="Q225" i="57"/>
  <c r="N225" i="57"/>
  <c r="M225" i="57"/>
  <c r="Q224" i="57"/>
  <c r="N224" i="57"/>
  <c r="M224" i="57"/>
  <c r="Q223" i="57"/>
  <c r="N223" i="57"/>
  <c r="M223" i="57"/>
  <c r="Q222" i="57"/>
  <c r="N222" i="57"/>
  <c r="M222" i="57"/>
  <c r="Q221" i="57"/>
  <c r="N221" i="57"/>
  <c r="M221" i="57"/>
  <c r="Q220" i="57"/>
  <c r="N220" i="57"/>
  <c r="M220" i="57"/>
  <c r="Q219" i="57"/>
  <c r="N219" i="57"/>
  <c r="M219" i="57"/>
  <c r="Q218" i="57"/>
  <c r="N218" i="57"/>
  <c r="M218" i="57"/>
  <c r="Q217" i="57"/>
  <c r="N217" i="57"/>
  <c r="M217" i="57"/>
  <c r="Q216" i="57"/>
  <c r="N216" i="57"/>
  <c r="M216" i="57"/>
  <c r="Q215" i="57"/>
  <c r="N215" i="57"/>
  <c r="M215" i="57"/>
  <c r="Q214" i="57"/>
  <c r="N214" i="57"/>
  <c r="M214" i="57"/>
  <c r="Q213" i="57"/>
  <c r="N213" i="57"/>
  <c r="M213" i="57"/>
  <c r="Q212" i="57"/>
  <c r="N212" i="57"/>
  <c r="M212" i="57"/>
  <c r="Q211" i="57"/>
  <c r="N211" i="57"/>
  <c r="M211" i="57"/>
  <c r="Q210" i="57"/>
  <c r="N210" i="57"/>
  <c r="M210" i="57"/>
  <c r="Q209" i="57"/>
  <c r="N209" i="57"/>
  <c r="M209" i="57"/>
  <c r="Q208" i="57"/>
  <c r="N208" i="57"/>
  <c r="M208" i="57"/>
  <c r="Q207" i="57"/>
  <c r="N207" i="57"/>
  <c r="M207" i="57"/>
  <c r="Q206" i="57"/>
  <c r="N206" i="57"/>
  <c r="M206" i="57"/>
  <c r="Q205" i="57"/>
  <c r="N205" i="57"/>
  <c r="M205" i="57"/>
  <c r="Q204" i="57"/>
  <c r="N204" i="57"/>
  <c r="M204" i="57"/>
  <c r="Q203" i="57"/>
  <c r="N203" i="57"/>
  <c r="M203" i="57"/>
  <c r="Q202" i="57"/>
  <c r="N202" i="57"/>
  <c r="M202" i="57"/>
  <c r="Q201" i="57"/>
  <c r="N201" i="57"/>
  <c r="M201" i="57"/>
  <c r="Q200" i="57"/>
  <c r="N200" i="57"/>
  <c r="M200" i="57"/>
  <c r="Q199" i="57"/>
  <c r="N199" i="57"/>
  <c r="M199" i="57"/>
  <c r="Q198" i="57"/>
  <c r="N198" i="57"/>
  <c r="M198" i="57"/>
  <c r="Q197" i="57"/>
  <c r="N197" i="57"/>
  <c r="M197" i="57"/>
  <c r="Q196" i="57"/>
  <c r="N196" i="57"/>
  <c r="M196" i="57"/>
  <c r="Q195" i="57"/>
  <c r="N195" i="57"/>
  <c r="M195" i="57"/>
  <c r="Q194" i="57"/>
  <c r="N194" i="57"/>
  <c r="M194" i="57"/>
  <c r="Q193" i="57"/>
  <c r="N193" i="57"/>
  <c r="M193" i="57"/>
  <c r="Q192" i="57"/>
  <c r="N192" i="57"/>
  <c r="M192" i="57"/>
  <c r="Q191" i="57"/>
  <c r="N191" i="57"/>
  <c r="M191" i="57"/>
  <c r="Q190" i="57"/>
  <c r="N190" i="57"/>
  <c r="M190" i="57"/>
  <c r="Q189" i="57"/>
  <c r="N189" i="57"/>
  <c r="M189" i="57"/>
  <c r="Q188" i="57"/>
  <c r="N188" i="57"/>
  <c r="M188" i="57"/>
  <c r="Q187" i="57"/>
  <c r="N187" i="57"/>
  <c r="M187" i="57"/>
  <c r="Q186" i="57"/>
  <c r="N186" i="57"/>
  <c r="M186" i="57"/>
  <c r="Q185" i="57"/>
  <c r="N185" i="57"/>
  <c r="M185" i="57"/>
  <c r="Q184" i="57"/>
  <c r="N184" i="57"/>
  <c r="M184" i="57"/>
  <c r="Q183" i="57"/>
  <c r="N183" i="57"/>
  <c r="M183" i="57"/>
  <c r="Q182" i="57"/>
  <c r="N182" i="57"/>
  <c r="M182" i="57"/>
  <c r="Q181" i="57"/>
  <c r="N181" i="57"/>
  <c r="M181" i="57"/>
  <c r="Q180" i="57"/>
  <c r="N180" i="57"/>
  <c r="M180" i="57"/>
  <c r="Q179" i="57"/>
  <c r="N179" i="57"/>
  <c r="M179" i="57"/>
  <c r="Q178" i="57"/>
  <c r="N178" i="57"/>
  <c r="M178" i="57"/>
  <c r="Q177" i="57"/>
  <c r="N177" i="57"/>
  <c r="M177" i="57"/>
  <c r="Q176" i="57"/>
  <c r="N176" i="57"/>
  <c r="M176" i="57"/>
  <c r="Q175" i="57"/>
  <c r="N175" i="57"/>
  <c r="M175" i="57"/>
  <c r="Q174" i="57"/>
  <c r="N174" i="57"/>
  <c r="M174" i="57"/>
  <c r="Q173" i="57"/>
  <c r="N173" i="57"/>
  <c r="M173" i="57"/>
  <c r="Q172" i="57"/>
  <c r="N172" i="57"/>
  <c r="M172" i="57"/>
  <c r="Q171" i="57"/>
  <c r="N171" i="57"/>
  <c r="M171" i="57"/>
  <c r="Q170" i="57"/>
  <c r="N170" i="57"/>
  <c r="M170" i="57"/>
  <c r="Q169" i="57"/>
  <c r="N169" i="57"/>
  <c r="M169" i="57"/>
  <c r="Q168" i="57"/>
  <c r="N168" i="57"/>
  <c r="M168" i="57"/>
  <c r="Q167" i="57"/>
  <c r="N167" i="57"/>
  <c r="M167" i="57"/>
  <c r="Q166" i="57"/>
  <c r="N166" i="57"/>
  <c r="M166" i="57"/>
  <c r="Q165" i="57"/>
  <c r="N165" i="57"/>
  <c r="M165" i="57"/>
  <c r="Q164" i="57"/>
  <c r="N164" i="57"/>
  <c r="M164" i="57"/>
  <c r="Q163" i="57"/>
  <c r="N163" i="57"/>
  <c r="M163" i="57"/>
  <c r="Q162" i="57"/>
  <c r="N162" i="57"/>
  <c r="M162" i="57"/>
  <c r="Q161" i="57"/>
  <c r="N161" i="57"/>
  <c r="M161" i="57"/>
  <c r="Q160" i="57"/>
  <c r="N160" i="57"/>
  <c r="M160" i="57"/>
  <c r="Q159" i="57"/>
  <c r="N159" i="57"/>
  <c r="M159" i="57"/>
  <c r="Q158" i="57"/>
  <c r="N158" i="57"/>
  <c r="M158" i="57"/>
  <c r="Q157" i="57"/>
  <c r="N157" i="57"/>
  <c r="M157" i="57"/>
  <c r="Q156" i="57"/>
  <c r="N156" i="57"/>
  <c r="M156" i="57"/>
  <c r="Q155" i="57"/>
  <c r="N155" i="57"/>
  <c r="M155" i="57"/>
  <c r="Q154" i="57"/>
  <c r="N154" i="57"/>
  <c r="M154" i="57"/>
  <c r="Q153" i="57"/>
  <c r="N153" i="57"/>
  <c r="M153" i="57"/>
  <c r="Q152" i="57"/>
  <c r="N152" i="57"/>
  <c r="M152" i="57"/>
  <c r="Q151" i="57"/>
  <c r="N151" i="57"/>
  <c r="M151" i="57"/>
  <c r="Q150" i="57"/>
  <c r="N150" i="57"/>
  <c r="M150" i="57"/>
  <c r="Q149" i="57"/>
  <c r="N149" i="57"/>
  <c r="M149" i="57"/>
  <c r="Q148" i="57"/>
  <c r="N148" i="57"/>
  <c r="M148" i="57"/>
  <c r="Q147" i="57"/>
  <c r="N147" i="57"/>
  <c r="M147" i="57"/>
  <c r="Q146" i="57"/>
  <c r="N146" i="57"/>
  <c r="M146" i="57"/>
  <c r="Q145" i="57"/>
  <c r="N145" i="57"/>
  <c r="M145" i="57"/>
  <c r="Q144" i="57"/>
  <c r="N144" i="57"/>
  <c r="M144" i="57"/>
  <c r="Q143" i="57"/>
  <c r="N143" i="57"/>
  <c r="M143" i="57"/>
  <c r="Q142" i="57"/>
  <c r="N142" i="57"/>
  <c r="M142" i="57"/>
  <c r="Q141" i="57"/>
  <c r="N141" i="57"/>
  <c r="M141" i="57"/>
  <c r="Q140" i="57"/>
  <c r="N140" i="57"/>
  <c r="M140" i="57"/>
  <c r="Q139" i="57"/>
  <c r="N139" i="57"/>
  <c r="M139" i="57"/>
  <c r="Q138" i="57"/>
  <c r="N138" i="57"/>
  <c r="M138" i="57"/>
  <c r="Q137" i="57"/>
  <c r="N137" i="57"/>
  <c r="M137" i="57"/>
  <c r="Q136" i="57"/>
  <c r="N136" i="57"/>
  <c r="M136" i="57"/>
  <c r="Q135" i="57"/>
  <c r="N135" i="57"/>
  <c r="M135" i="57"/>
  <c r="Q134" i="57"/>
  <c r="N134" i="57"/>
  <c r="M134" i="57"/>
  <c r="Q133" i="57"/>
  <c r="N133" i="57"/>
  <c r="M133" i="57"/>
  <c r="Q132" i="57"/>
  <c r="N132" i="57"/>
  <c r="M132" i="57"/>
  <c r="Q131" i="57"/>
  <c r="N131" i="57"/>
  <c r="M131" i="57"/>
  <c r="Q130" i="57"/>
  <c r="N130" i="57"/>
  <c r="M130" i="57"/>
  <c r="Q129" i="57"/>
  <c r="N129" i="57"/>
  <c r="M129" i="57"/>
  <c r="Q128" i="57"/>
  <c r="N128" i="57"/>
  <c r="M128" i="57"/>
  <c r="Q127" i="57"/>
  <c r="N127" i="57"/>
  <c r="M127" i="57"/>
  <c r="Q126" i="57"/>
  <c r="N126" i="57"/>
  <c r="M126" i="57"/>
  <c r="Q125" i="57"/>
  <c r="N125" i="57"/>
  <c r="M125" i="57"/>
  <c r="Q124" i="57"/>
  <c r="N124" i="57"/>
  <c r="M124" i="57"/>
  <c r="Q123" i="57"/>
  <c r="N123" i="57"/>
  <c r="M123" i="57"/>
  <c r="Q122" i="57"/>
  <c r="N122" i="57"/>
  <c r="M122" i="57"/>
  <c r="Q121" i="57"/>
  <c r="N121" i="57"/>
  <c r="M121" i="57"/>
  <c r="Q120" i="57"/>
  <c r="N120" i="57"/>
  <c r="M120" i="57"/>
  <c r="Q119" i="57"/>
  <c r="N119" i="57"/>
  <c r="M119" i="57"/>
  <c r="Q118" i="57"/>
  <c r="N118" i="57"/>
  <c r="M118" i="57"/>
  <c r="Q117" i="57"/>
  <c r="N117" i="57"/>
  <c r="M117" i="57"/>
  <c r="Q116" i="57"/>
  <c r="N116" i="57"/>
  <c r="M116" i="57"/>
  <c r="Q115" i="57"/>
  <c r="N115" i="57"/>
  <c r="M115" i="57"/>
  <c r="Q114" i="57"/>
  <c r="N114" i="57"/>
  <c r="M114" i="57"/>
  <c r="Q113" i="57"/>
  <c r="N113" i="57"/>
  <c r="M113" i="57"/>
  <c r="Q112" i="57"/>
  <c r="N112" i="57"/>
  <c r="M112" i="57"/>
  <c r="Q111" i="57"/>
  <c r="N111" i="57"/>
  <c r="M111" i="57"/>
  <c r="Q110" i="57"/>
  <c r="N110" i="57"/>
  <c r="M110" i="57"/>
  <c r="Q109" i="57"/>
  <c r="N109" i="57"/>
  <c r="M109" i="57"/>
  <c r="Q108" i="57"/>
  <c r="N108" i="57"/>
  <c r="M108" i="57"/>
  <c r="Q107" i="57"/>
  <c r="N107" i="57"/>
  <c r="M107" i="57"/>
  <c r="Q106" i="57"/>
  <c r="N106" i="57"/>
  <c r="M106" i="57"/>
  <c r="Q105" i="57"/>
  <c r="N105" i="57"/>
  <c r="M105" i="57"/>
  <c r="Q104" i="57"/>
  <c r="N104" i="57"/>
  <c r="M104" i="57"/>
  <c r="Q103" i="57"/>
  <c r="N103" i="57"/>
  <c r="M103" i="57"/>
  <c r="Q102" i="57"/>
  <c r="N102" i="57"/>
  <c r="M102" i="57"/>
  <c r="Q101" i="57"/>
  <c r="N101" i="57"/>
  <c r="M101" i="57"/>
  <c r="Q100" i="57"/>
  <c r="N100" i="57"/>
  <c r="M100" i="57"/>
  <c r="Q99" i="57"/>
  <c r="N99" i="57"/>
  <c r="M99" i="57"/>
  <c r="Q98" i="57"/>
  <c r="N98" i="57"/>
  <c r="M98" i="57"/>
  <c r="Q97" i="57"/>
  <c r="N97" i="57"/>
  <c r="M97" i="57"/>
  <c r="Q96" i="57"/>
  <c r="N96" i="57"/>
  <c r="M96" i="57"/>
  <c r="Q95" i="57"/>
  <c r="N95" i="57"/>
  <c r="M95" i="57"/>
  <c r="Q94" i="57"/>
  <c r="N94" i="57"/>
  <c r="M94" i="57"/>
  <c r="Q93" i="57"/>
  <c r="N93" i="57"/>
  <c r="M93" i="57"/>
  <c r="Q92" i="57"/>
  <c r="N92" i="57"/>
  <c r="M92" i="57"/>
  <c r="Q91" i="57"/>
  <c r="N91" i="57"/>
  <c r="M91" i="57"/>
  <c r="Q90" i="57"/>
  <c r="N90" i="57"/>
  <c r="M90" i="57"/>
  <c r="Q89" i="57"/>
  <c r="N89" i="57"/>
  <c r="M89" i="57"/>
  <c r="Q88" i="57"/>
  <c r="N88" i="57"/>
  <c r="M88" i="57"/>
  <c r="Q87" i="57"/>
  <c r="N87" i="57"/>
  <c r="M87" i="57"/>
  <c r="Q86" i="57"/>
  <c r="N86" i="57"/>
  <c r="M86" i="57"/>
  <c r="Q85" i="57"/>
  <c r="N85" i="57"/>
  <c r="M85" i="57"/>
  <c r="Q84" i="57"/>
  <c r="N84" i="57"/>
  <c r="M84" i="57"/>
  <c r="Q83" i="57"/>
  <c r="N83" i="57"/>
  <c r="M83" i="57"/>
  <c r="Q82" i="57"/>
  <c r="N82" i="57"/>
  <c r="M82" i="57"/>
  <c r="Q81" i="57"/>
  <c r="N81" i="57"/>
  <c r="M81" i="57"/>
  <c r="Q80" i="57"/>
  <c r="N80" i="57"/>
  <c r="M80" i="57"/>
  <c r="Q79" i="57"/>
  <c r="N79" i="57"/>
  <c r="M79" i="57"/>
  <c r="Q78" i="57"/>
  <c r="N78" i="57"/>
  <c r="M78" i="57"/>
  <c r="Q77" i="57"/>
  <c r="N77" i="57"/>
  <c r="M77" i="57"/>
  <c r="Q76" i="57"/>
  <c r="N76" i="57"/>
  <c r="M76" i="57"/>
  <c r="Q75" i="57"/>
  <c r="N75" i="57"/>
  <c r="M75" i="57"/>
  <c r="Q74" i="57"/>
  <c r="N74" i="57"/>
  <c r="M74" i="57"/>
  <c r="Q73" i="57"/>
  <c r="N73" i="57"/>
  <c r="M73" i="57"/>
  <c r="Q72" i="57"/>
  <c r="N72" i="57"/>
  <c r="M72" i="57"/>
  <c r="Q71" i="57"/>
  <c r="N71" i="57"/>
  <c r="M71" i="57"/>
  <c r="Q70" i="57"/>
  <c r="N70" i="57"/>
  <c r="M70" i="57"/>
  <c r="Q69" i="57"/>
  <c r="N69" i="57"/>
  <c r="M69" i="57"/>
  <c r="Q68" i="57"/>
  <c r="N68" i="57"/>
  <c r="M68" i="57"/>
  <c r="Q67" i="57"/>
  <c r="N67" i="57"/>
  <c r="M67" i="57"/>
  <c r="Q66" i="57"/>
  <c r="N66" i="57"/>
  <c r="M66" i="57"/>
  <c r="Q65" i="57"/>
  <c r="N65" i="57"/>
  <c r="M65" i="57"/>
  <c r="Q64" i="57"/>
  <c r="N64" i="57"/>
  <c r="M64" i="57"/>
  <c r="Q63" i="57"/>
  <c r="N63" i="57"/>
  <c r="M63" i="57"/>
  <c r="Q62" i="57"/>
  <c r="N62" i="57"/>
  <c r="M62" i="57"/>
  <c r="Q61" i="57"/>
  <c r="N61" i="57"/>
  <c r="M61" i="57"/>
  <c r="Q60" i="57"/>
  <c r="N60" i="57"/>
  <c r="M60" i="57"/>
  <c r="Q59" i="57"/>
  <c r="N59" i="57"/>
  <c r="M59" i="57"/>
  <c r="Q58" i="57"/>
  <c r="N58" i="57"/>
  <c r="M58" i="57"/>
  <c r="Q57" i="57"/>
  <c r="N57" i="57"/>
  <c r="M57" i="57"/>
  <c r="Q56" i="57"/>
  <c r="N56" i="57"/>
  <c r="M56" i="57"/>
  <c r="Q55" i="57"/>
  <c r="N55" i="57"/>
  <c r="M55" i="57"/>
  <c r="Q54" i="57"/>
  <c r="N54" i="57"/>
  <c r="M54" i="57"/>
  <c r="Q53" i="57"/>
  <c r="N53" i="57"/>
  <c r="M53" i="57"/>
  <c r="Q52" i="57"/>
  <c r="N52" i="57"/>
  <c r="M52" i="57"/>
  <c r="Q51" i="57"/>
  <c r="N51" i="57"/>
  <c r="M51" i="57"/>
  <c r="Q50" i="57"/>
  <c r="N50" i="57"/>
  <c r="M50" i="57"/>
  <c r="Q49" i="57"/>
  <c r="N49" i="57"/>
  <c r="M49" i="57"/>
  <c r="Q48" i="57"/>
  <c r="N48" i="57"/>
  <c r="M48" i="57"/>
  <c r="Q47" i="57"/>
  <c r="N47" i="57"/>
  <c r="M47" i="57"/>
  <c r="Q46" i="57"/>
  <c r="N46" i="57"/>
  <c r="M46" i="57"/>
  <c r="Q45" i="57"/>
  <c r="N45" i="57"/>
  <c r="M45" i="57"/>
  <c r="Q44" i="57"/>
  <c r="N44" i="57"/>
  <c r="M44" i="57"/>
  <c r="Q43" i="57"/>
  <c r="N43" i="57"/>
  <c r="M43" i="57"/>
  <c r="Q42" i="57"/>
  <c r="N42" i="57"/>
  <c r="M42" i="57"/>
  <c r="Q41" i="57"/>
  <c r="N41" i="57"/>
  <c r="M41" i="57"/>
  <c r="Q40" i="57"/>
  <c r="N40" i="57"/>
  <c r="M40" i="57"/>
  <c r="Q39" i="57"/>
  <c r="N39" i="57"/>
  <c r="M39" i="57"/>
  <c r="Q38" i="57"/>
  <c r="N38" i="57"/>
  <c r="M38" i="57"/>
  <c r="Q37" i="57"/>
  <c r="N37" i="57"/>
  <c r="M37" i="57"/>
  <c r="Q36" i="57"/>
  <c r="N36" i="57"/>
  <c r="M36" i="57"/>
  <c r="Q35" i="57"/>
  <c r="N35" i="57"/>
  <c r="M35" i="57"/>
  <c r="Q34" i="57"/>
  <c r="N34" i="57"/>
  <c r="M34" i="57"/>
  <c r="Q33" i="57"/>
  <c r="N33" i="57"/>
  <c r="M33" i="57"/>
  <c r="Q32" i="57"/>
  <c r="N32" i="57"/>
  <c r="M32" i="57"/>
  <c r="Q31" i="57"/>
  <c r="N31" i="57"/>
  <c r="M31" i="57"/>
  <c r="Q30" i="57"/>
  <c r="N30" i="57"/>
  <c r="M30" i="57"/>
  <c r="Q29" i="57"/>
  <c r="N29" i="57"/>
  <c r="M29" i="57"/>
  <c r="Q28" i="57"/>
  <c r="N28" i="57"/>
  <c r="M28" i="57"/>
  <c r="Q27" i="57"/>
  <c r="N27" i="57"/>
  <c r="M27" i="57"/>
  <c r="Q26" i="57"/>
  <c r="N26" i="57"/>
  <c r="M26" i="57"/>
  <c r="Q25" i="57"/>
  <c r="N25" i="57"/>
  <c r="M25" i="57"/>
  <c r="Q24" i="57"/>
  <c r="N24" i="57"/>
  <c r="M24" i="57"/>
  <c r="Q23" i="57"/>
  <c r="N23" i="57"/>
  <c r="M23" i="57"/>
  <c r="Q22" i="57"/>
  <c r="N22" i="57"/>
  <c r="M22" i="57"/>
  <c r="Q21" i="57"/>
  <c r="N21" i="57"/>
  <c r="M21" i="57"/>
  <c r="Q20" i="57"/>
  <c r="N20" i="57"/>
  <c r="M20" i="57"/>
  <c r="Q19" i="57"/>
  <c r="N19" i="57"/>
  <c r="M19" i="57"/>
  <c r="Q18" i="57"/>
  <c r="N18" i="57"/>
  <c r="M18" i="57"/>
  <c r="Q17" i="57"/>
  <c r="N17" i="57"/>
  <c r="M17" i="57"/>
  <c r="Q16" i="57"/>
  <c r="N16" i="57"/>
  <c r="M16" i="57"/>
  <c r="Q15" i="57"/>
  <c r="N15" i="57"/>
  <c r="M15" i="57"/>
  <c r="Q14" i="57"/>
  <c r="N14" i="57"/>
  <c r="M14" i="57"/>
  <c r="Q13" i="57"/>
  <c r="N13" i="57"/>
  <c r="M13" i="57"/>
  <c r="Q12" i="57"/>
  <c r="N12" i="57"/>
  <c r="M12" i="57"/>
  <c r="Q11" i="57"/>
  <c r="N11" i="57"/>
  <c r="M11" i="57"/>
  <c r="Q10" i="57"/>
  <c r="N10" i="57"/>
  <c r="M10" i="57"/>
  <c r="Q9" i="57"/>
  <c r="N9" i="57"/>
  <c r="M9" i="57"/>
  <c r="N8" i="57"/>
  <c r="N276" i="57" l="1"/>
  <c r="N279" i="57"/>
  <c r="N283" i="57"/>
  <c r="Q271" i="57"/>
  <c r="Q274" i="57"/>
  <c r="Q280" i="57"/>
  <c r="Q284" i="57"/>
  <c r="N288" i="57"/>
  <c r="Q272" i="57"/>
  <c r="Q290" i="57"/>
  <c r="N248" i="57"/>
  <c r="N256" i="57"/>
  <c r="N264" i="57"/>
  <c r="N289" i="57"/>
  <c r="N294" i="57"/>
  <c r="N287" i="57"/>
  <c r="P123" i="57"/>
  <c r="Q294" i="57"/>
  <c r="Q276" i="57"/>
  <c r="Q282" i="57"/>
  <c r="P285" i="57"/>
  <c r="Q288" i="57"/>
  <c r="Q292" i="57"/>
  <c r="N296" i="57"/>
  <c r="N291" i="57"/>
  <c r="P10" i="57"/>
  <c r="P26" i="57"/>
  <c r="P155" i="57"/>
  <c r="P29" i="57"/>
  <c r="N293" i="57"/>
  <c r="P39" i="57"/>
  <c r="P171" i="57"/>
  <c r="P75" i="57"/>
  <c r="P139" i="57"/>
  <c r="P27" i="57"/>
  <c r="P219" i="57"/>
  <c r="O250" i="57"/>
  <c r="O287" i="57"/>
  <c r="P293" i="57"/>
  <c r="P251" i="57"/>
  <c r="Q287" i="57"/>
  <c r="O18" i="57"/>
  <c r="O90" i="57"/>
  <c r="O295" i="57"/>
  <c r="O10" i="57"/>
  <c r="P12" i="57"/>
  <c r="O14" i="57"/>
  <c r="O51" i="57"/>
  <c r="O186" i="57"/>
  <c r="P235" i="57"/>
  <c r="Q285" i="57"/>
  <c r="Q293" i="57"/>
  <c r="Q295" i="57"/>
  <c r="O17" i="57"/>
  <c r="O9" i="57"/>
  <c r="R9" i="57" s="1"/>
  <c r="S9" i="57" s="1"/>
  <c r="P17" i="57"/>
  <c r="O24" i="57"/>
  <c r="P47" i="57"/>
  <c r="P91" i="57"/>
  <c r="O218" i="57"/>
  <c r="P267" i="57"/>
  <c r="O275" i="57"/>
  <c r="P294" i="57"/>
  <c r="Q296" i="57"/>
  <c r="O122" i="57"/>
  <c r="O272" i="57"/>
  <c r="P9" i="57"/>
  <c r="P13" i="57"/>
  <c r="P22" i="57"/>
  <c r="O33" i="57"/>
  <c r="O43" i="57"/>
  <c r="R43" i="57" s="1"/>
  <c r="S43" i="57" s="1"/>
  <c r="P45" i="57"/>
  <c r="P107" i="57"/>
  <c r="P187" i="57"/>
  <c r="O28" i="57"/>
  <c r="P31" i="57"/>
  <c r="P43" i="57"/>
  <c r="P203" i="57"/>
  <c r="Q281" i="57"/>
  <c r="Q289" i="57"/>
  <c r="O294" i="57"/>
  <c r="O286" i="57"/>
  <c r="O278" i="57"/>
  <c r="O270" i="57"/>
  <c r="O262" i="57"/>
  <c r="O254" i="57"/>
  <c r="O246" i="57"/>
  <c r="O238" i="57"/>
  <c r="O230" i="57"/>
  <c r="O222" i="57"/>
  <c r="O214" i="57"/>
  <c r="O206" i="57"/>
  <c r="O198" i="57"/>
  <c r="O190" i="57"/>
  <c r="O182" i="57"/>
  <c r="R182" i="57" s="1"/>
  <c r="S182" i="57" s="1"/>
  <c r="U182" i="57" s="1"/>
  <c r="O174" i="57"/>
  <c r="O166" i="57"/>
  <c r="O158" i="57"/>
  <c r="O150" i="57"/>
  <c r="O142" i="57"/>
  <c r="O134" i="57"/>
  <c r="O126" i="57"/>
  <c r="O118" i="57"/>
  <c r="O110" i="57"/>
  <c r="O102" i="57"/>
  <c r="O94" i="57"/>
  <c r="O86" i="57"/>
  <c r="O78" i="57"/>
  <c r="O70" i="57"/>
  <c r="O62" i="57"/>
  <c r="O54" i="57"/>
  <c r="O46" i="57"/>
  <c r="O38" i="57"/>
  <c r="O297" i="57"/>
  <c r="O289" i="57"/>
  <c r="O281" i="57"/>
  <c r="O273" i="57"/>
  <c r="O265" i="57"/>
  <c r="O257" i="57"/>
  <c r="R257" i="57" s="1"/>
  <c r="S257" i="57" s="1"/>
  <c r="U257" i="57" s="1"/>
  <c r="O249" i="57"/>
  <c r="O241" i="57"/>
  <c r="O233" i="57"/>
  <c r="O225" i="57"/>
  <c r="O217" i="57"/>
  <c r="O209" i="57"/>
  <c r="O201" i="57"/>
  <c r="O193" i="57"/>
  <c r="O185" i="57"/>
  <c r="O177" i="57"/>
  <c r="O169" i="57"/>
  <c r="O161" i="57"/>
  <c r="O153" i="57"/>
  <c r="O145" i="57"/>
  <c r="O137" i="57"/>
  <c r="O129" i="57"/>
  <c r="O121" i="57"/>
  <c r="O113" i="57"/>
  <c r="O105" i="57"/>
  <c r="O97" i="57"/>
  <c r="O89" i="57"/>
  <c r="O81" i="57"/>
  <c r="O73" i="57"/>
  <c r="O65" i="57"/>
  <c r="O57" i="57"/>
  <c r="O49" i="57"/>
  <c r="O41" i="57"/>
  <c r="O292" i="57"/>
  <c r="O284" i="57"/>
  <c r="O276" i="57"/>
  <c r="O268" i="57"/>
  <c r="O260" i="57"/>
  <c r="O252" i="57"/>
  <c r="O244" i="57"/>
  <c r="O236" i="57"/>
  <c r="O228" i="57"/>
  <c r="O220" i="57"/>
  <c r="O212" i="57"/>
  <c r="O204" i="57"/>
  <c r="O196" i="57"/>
  <c r="R196" i="57" s="1"/>
  <c r="S196" i="57" s="1"/>
  <c r="O188" i="57"/>
  <c r="O180" i="57"/>
  <c r="O172" i="57"/>
  <c r="O164" i="57"/>
  <c r="O156" i="57"/>
  <c r="O148" i="57"/>
  <c r="O140" i="57"/>
  <c r="O132" i="57"/>
  <c r="O124" i="57"/>
  <c r="O116" i="57"/>
  <c r="O108" i="57"/>
  <c r="O100" i="57"/>
  <c r="O92" i="57"/>
  <c r="O84" i="57"/>
  <c r="O76" i="57"/>
  <c r="O68" i="57"/>
  <c r="O293" i="57"/>
  <c r="O285" i="57"/>
  <c r="O277" i="57"/>
  <c r="O269" i="57"/>
  <c r="O261" i="57"/>
  <c r="O253" i="57"/>
  <c r="O245" i="57"/>
  <c r="O237" i="57"/>
  <c r="R237" i="57" s="1"/>
  <c r="S237" i="57" s="1"/>
  <c r="U237" i="57" s="1"/>
  <c r="O229" i="57"/>
  <c r="O221" i="57"/>
  <c r="O213" i="57"/>
  <c r="O205" i="57"/>
  <c r="O197" i="57"/>
  <c r="O189" i="57"/>
  <c r="O181" i="57"/>
  <c r="O173" i="57"/>
  <c r="R173" i="57" s="1"/>
  <c r="S173" i="57" s="1"/>
  <c r="U173" i="57" s="1"/>
  <c r="O165" i="57"/>
  <c r="O157" i="57"/>
  <c r="O149" i="57"/>
  <c r="O141" i="57"/>
  <c r="O133" i="57"/>
  <c r="O125" i="57"/>
  <c r="R125" i="57" s="1"/>
  <c r="S125" i="57" s="1"/>
  <c r="O117" i="57"/>
  <c r="O109" i="57"/>
  <c r="O101" i="57"/>
  <c r="O93" i="57"/>
  <c r="O85" i="57"/>
  <c r="O77" i="57"/>
  <c r="O69" i="57"/>
  <c r="O61" i="57"/>
  <c r="O53" i="57"/>
  <c r="O45" i="57"/>
  <c r="O37" i="57"/>
  <c r="O29" i="57"/>
  <c r="O21" i="57"/>
  <c r="O267" i="57"/>
  <c r="O263" i="57"/>
  <c r="O259" i="57"/>
  <c r="O255" i="57"/>
  <c r="O251" i="57"/>
  <c r="O247" i="57"/>
  <c r="O243" i="57"/>
  <c r="O239" i="57"/>
  <c r="O235" i="57"/>
  <c r="O231" i="57"/>
  <c r="O227" i="57"/>
  <c r="O223" i="57"/>
  <c r="R223" i="57" s="1"/>
  <c r="S223" i="57" s="1"/>
  <c r="T223" i="57" s="1"/>
  <c r="O219" i="57"/>
  <c r="R219" i="57" s="1"/>
  <c r="S219" i="57" s="1"/>
  <c r="O215" i="57"/>
  <c r="O211" i="57"/>
  <c r="O207" i="57"/>
  <c r="O203" i="57"/>
  <c r="O199" i="57"/>
  <c r="O195" i="57"/>
  <c r="O191" i="57"/>
  <c r="O187" i="57"/>
  <c r="O183" i="57"/>
  <c r="O179" i="57"/>
  <c r="O175" i="57"/>
  <c r="O171" i="57"/>
  <c r="O167" i="57"/>
  <c r="O163" i="57"/>
  <c r="O159" i="57"/>
  <c r="R159" i="57" s="1"/>
  <c r="S159" i="57" s="1"/>
  <c r="O155" i="57"/>
  <c r="R155" i="57" s="1"/>
  <c r="S155" i="57" s="1"/>
  <c r="U155" i="57" s="1"/>
  <c r="O151" i="57"/>
  <c r="O147" i="57"/>
  <c r="O143" i="57"/>
  <c r="O139" i="57"/>
  <c r="O135" i="57"/>
  <c r="O131" i="57"/>
  <c r="O127" i="57"/>
  <c r="O123" i="57"/>
  <c r="R123" i="57" s="1"/>
  <c r="S123" i="57" s="1"/>
  <c r="O119" i="57"/>
  <c r="O115" i="57"/>
  <c r="O111" i="57"/>
  <c r="O107" i="57"/>
  <c r="O103" i="57"/>
  <c r="O99" i="57"/>
  <c r="O95" i="57"/>
  <c r="R95" i="57" s="1"/>
  <c r="S95" i="57" s="1"/>
  <c r="U95" i="57" s="1"/>
  <c r="O91" i="57"/>
  <c r="O87" i="57"/>
  <c r="O83" i="57"/>
  <c r="O79" i="57"/>
  <c r="O75" i="57"/>
  <c r="O71" i="57"/>
  <c r="O67" i="57"/>
  <c r="O48" i="57"/>
  <c r="O20" i="57"/>
  <c r="O288" i="57"/>
  <c r="O282" i="57"/>
  <c r="O271" i="57"/>
  <c r="O63" i="57"/>
  <c r="O50" i="57"/>
  <c r="O44" i="57"/>
  <c r="O35" i="57"/>
  <c r="O30" i="57"/>
  <c r="O25" i="57"/>
  <c r="O283" i="57"/>
  <c r="O264" i="57"/>
  <c r="O256" i="57"/>
  <c r="O248" i="57"/>
  <c r="O240" i="57"/>
  <c r="O232" i="57"/>
  <c r="O224" i="57"/>
  <c r="O216" i="57"/>
  <c r="O208" i="57"/>
  <c r="O200" i="57"/>
  <c r="O192" i="57"/>
  <c r="O184" i="57"/>
  <c r="O176" i="57"/>
  <c r="O168" i="57"/>
  <c r="O160" i="57"/>
  <c r="O152" i="57"/>
  <c r="O144" i="57"/>
  <c r="O136" i="57"/>
  <c r="O128" i="57"/>
  <c r="O120" i="57"/>
  <c r="O112" i="57"/>
  <c r="O104" i="57"/>
  <c r="O96" i="57"/>
  <c r="O88" i="57"/>
  <c r="O80" i="57"/>
  <c r="O72" i="57"/>
  <c r="O64" i="57"/>
  <c r="O15" i="57"/>
  <c r="P18" i="57"/>
  <c r="P33" i="57"/>
  <c r="R33" i="57" s="1"/>
  <c r="S33" i="57" s="1"/>
  <c r="T33" i="57" s="1"/>
  <c r="P51" i="57"/>
  <c r="P53" i="57"/>
  <c r="O55" i="57"/>
  <c r="P270" i="57"/>
  <c r="P277" i="57"/>
  <c r="O279" i="57"/>
  <c r="O291" i="57"/>
  <c r="O12" i="57"/>
  <c r="R12" i="57" s="1"/>
  <c r="S12" i="57" s="1"/>
  <c r="P15" i="57"/>
  <c r="P20" i="57"/>
  <c r="O22" i="57"/>
  <c r="O26" i="57"/>
  <c r="P37" i="57"/>
  <c r="O39" i="57"/>
  <c r="O47" i="57"/>
  <c r="P55" i="57"/>
  <c r="O59" i="57"/>
  <c r="R59" i="57" s="1"/>
  <c r="S59" i="57" s="1"/>
  <c r="O66" i="57"/>
  <c r="P83" i="57"/>
  <c r="O98" i="57"/>
  <c r="P115" i="57"/>
  <c r="O130" i="57"/>
  <c r="P147" i="57"/>
  <c r="O162" i="57"/>
  <c r="R162" i="57" s="1"/>
  <c r="S162" i="57" s="1"/>
  <c r="P179" i="57"/>
  <c r="O194" i="57"/>
  <c r="P211" i="57"/>
  <c r="O226" i="57"/>
  <c r="P243" i="57"/>
  <c r="O258" i="57"/>
  <c r="P291" i="57"/>
  <c r="O106" i="57"/>
  <c r="O170" i="57"/>
  <c r="O234" i="57"/>
  <c r="O266" i="57"/>
  <c r="O296" i="57"/>
  <c r="O11" i="57"/>
  <c r="P14" i="57"/>
  <c r="O36" i="57"/>
  <c r="O52" i="57"/>
  <c r="O58" i="57"/>
  <c r="R58" i="57" s="1"/>
  <c r="S58" i="57" s="1"/>
  <c r="P62" i="57"/>
  <c r="O280" i="57"/>
  <c r="R8" i="57"/>
  <c r="S8" i="57" s="1"/>
  <c r="P11" i="57"/>
  <c r="R11" i="57" s="1"/>
  <c r="S11" i="57" s="1"/>
  <c r="U11" i="57" s="1"/>
  <c r="O16" i="57"/>
  <c r="P19" i="57"/>
  <c r="P21" i="57"/>
  <c r="P34" i="57"/>
  <c r="P36" i="57"/>
  <c r="P38" i="57"/>
  <c r="R38" i="57" s="1"/>
  <c r="S38" i="57" s="1"/>
  <c r="O42" i="57"/>
  <c r="O56" i="57"/>
  <c r="P58" i="57"/>
  <c r="O60" i="57"/>
  <c r="P67" i="57"/>
  <c r="R67" i="57" s="1"/>
  <c r="S67" i="57" s="1"/>
  <c r="O82" i="57"/>
  <c r="P99" i="57"/>
  <c r="O114" i="57"/>
  <c r="P131" i="57"/>
  <c r="O146" i="57"/>
  <c r="P163" i="57"/>
  <c r="O178" i="57"/>
  <c r="P195" i="57"/>
  <c r="O210" i="57"/>
  <c r="P227" i="57"/>
  <c r="O242" i="57"/>
  <c r="P259" i="57"/>
  <c r="O274" i="57"/>
  <c r="O32" i="57"/>
  <c r="O74" i="57"/>
  <c r="O138" i="57"/>
  <c r="O202" i="57"/>
  <c r="O290" i="57"/>
  <c r="P297" i="57"/>
  <c r="P289" i="57"/>
  <c r="P281" i="57"/>
  <c r="P273" i="57"/>
  <c r="P265" i="57"/>
  <c r="P257" i="57"/>
  <c r="P249" i="57"/>
  <c r="P241" i="57"/>
  <c r="P233" i="57"/>
  <c r="P225" i="57"/>
  <c r="P217" i="57"/>
  <c r="P209" i="57"/>
  <c r="P201" i="57"/>
  <c r="P193" i="57"/>
  <c r="P185" i="57"/>
  <c r="P177" i="57"/>
  <c r="P169" i="57"/>
  <c r="P161" i="57"/>
  <c r="P153" i="57"/>
  <c r="P145" i="57"/>
  <c r="P137" i="57"/>
  <c r="P129" i="57"/>
  <c r="P121" i="57"/>
  <c r="P113" i="57"/>
  <c r="P105" i="57"/>
  <c r="P97" i="57"/>
  <c r="P89" i="57"/>
  <c r="P81" i="57"/>
  <c r="P73" i="57"/>
  <c r="P65" i="57"/>
  <c r="P57" i="57"/>
  <c r="P49" i="57"/>
  <c r="P41" i="57"/>
  <c r="P292" i="57"/>
  <c r="P284" i="57"/>
  <c r="P276" i="57"/>
  <c r="P268" i="57"/>
  <c r="P260" i="57"/>
  <c r="P252" i="57"/>
  <c r="P244" i="57"/>
  <c r="P236" i="57"/>
  <c r="P228" i="57"/>
  <c r="P220" i="57"/>
  <c r="P212" i="57"/>
  <c r="P204" i="57"/>
  <c r="P196" i="57"/>
  <c r="P188" i="57"/>
  <c r="P180" i="57"/>
  <c r="P172" i="57"/>
  <c r="P164" i="57"/>
  <c r="P156" i="57"/>
  <c r="P148" i="57"/>
  <c r="P140" i="57"/>
  <c r="P132" i="57"/>
  <c r="P124" i="57"/>
  <c r="P116" i="57"/>
  <c r="P108" i="57"/>
  <c r="P100" i="57"/>
  <c r="P92" i="57"/>
  <c r="P84" i="57"/>
  <c r="P76" i="57"/>
  <c r="P68" i="57"/>
  <c r="P60" i="57"/>
  <c r="P52" i="57"/>
  <c r="P44" i="57"/>
  <c r="P295" i="57"/>
  <c r="P287" i="57"/>
  <c r="P279" i="57"/>
  <c r="P271" i="57"/>
  <c r="P263" i="57"/>
  <c r="P255" i="57"/>
  <c r="P247" i="57"/>
  <c r="P239" i="57"/>
  <c r="P231" i="57"/>
  <c r="P223" i="57"/>
  <c r="P215" i="57"/>
  <c r="P207" i="57"/>
  <c r="P199" i="57"/>
  <c r="P191" i="57"/>
  <c r="P183" i="57"/>
  <c r="P175" i="57"/>
  <c r="P167" i="57"/>
  <c r="P159" i="57"/>
  <c r="P151" i="57"/>
  <c r="P143" i="57"/>
  <c r="R143" i="57" s="1"/>
  <c r="S143" i="57" s="1"/>
  <c r="T143" i="57" s="1"/>
  <c r="P135" i="57"/>
  <c r="R135" i="57" s="1"/>
  <c r="S135" i="57" s="1"/>
  <c r="P127" i="57"/>
  <c r="P119" i="57"/>
  <c r="P111" i="57"/>
  <c r="P103" i="57"/>
  <c r="P95" i="57"/>
  <c r="P87" i="57"/>
  <c r="P79" i="57"/>
  <c r="R79" i="57" s="1"/>
  <c r="S79" i="57" s="1"/>
  <c r="U79" i="57" s="1"/>
  <c r="P71" i="57"/>
  <c r="P296" i="57"/>
  <c r="P288" i="57"/>
  <c r="P280" i="57"/>
  <c r="P272" i="57"/>
  <c r="P264" i="57"/>
  <c r="P256" i="57"/>
  <c r="P248" i="57"/>
  <c r="P240" i="57"/>
  <c r="P232" i="57"/>
  <c r="P224" i="57"/>
  <c r="P216" i="57"/>
  <c r="P208" i="57"/>
  <c r="P200" i="57"/>
  <c r="P192" i="57"/>
  <c r="P184" i="57"/>
  <c r="P176" i="57"/>
  <c r="P168" i="57"/>
  <c r="P160" i="57"/>
  <c r="P152" i="57"/>
  <c r="P144" i="57"/>
  <c r="P136" i="57"/>
  <c r="P128" i="57"/>
  <c r="P120" i="57"/>
  <c r="P112" i="57"/>
  <c r="P104" i="57"/>
  <c r="P96" i="57"/>
  <c r="P88" i="57"/>
  <c r="P80" i="57"/>
  <c r="P72" i="57"/>
  <c r="P64" i="57"/>
  <c r="P56" i="57"/>
  <c r="P48" i="57"/>
  <c r="P40" i="57"/>
  <c r="P32" i="57"/>
  <c r="P24" i="57"/>
  <c r="P282" i="57"/>
  <c r="P261" i="57"/>
  <c r="P253" i="57"/>
  <c r="P245" i="57"/>
  <c r="P237" i="57"/>
  <c r="P229" i="57"/>
  <c r="P221" i="57"/>
  <c r="P213" i="57"/>
  <c r="P205" i="57"/>
  <c r="P197" i="57"/>
  <c r="P189" i="57"/>
  <c r="P181" i="57"/>
  <c r="P173" i="57"/>
  <c r="P165" i="57"/>
  <c r="P157" i="57"/>
  <c r="P149" i="57"/>
  <c r="P141" i="57"/>
  <c r="P133" i="57"/>
  <c r="P125" i="57"/>
  <c r="P117" i="57"/>
  <c r="P109" i="57"/>
  <c r="P101" i="57"/>
  <c r="P93" i="57"/>
  <c r="P85" i="57"/>
  <c r="P77" i="57"/>
  <c r="P69" i="57"/>
  <c r="P63" i="57"/>
  <c r="P50" i="57"/>
  <c r="P35" i="57"/>
  <c r="P30" i="57"/>
  <c r="P25" i="57"/>
  <c r="P286" i="57"/>
  <c r="P275" i="57"/>
  <c r="P269" i="57"/>
  <c r="P61" i="57"/>
  <c r="P59" i="57"/>
  <c r="P46" i="57"/>
  <c r="P28" i="57"/>
  <c r="P23" i="57"/>
  <c r="P266" i="57"/>
  <c r="P262" i="57"/>
  <c r="P258" i="57"/>
  <c r="P254" i="57"/>
  <c r="P250" i="57"/>
  <c r="P246" i="57"/>
  <c r="P242" i="57"/>
  <c r="P238" i="57"/>
  <c r="P234" i="57"/>
  <c r="P230" i="57"/>
  <c r="P226" i="57"/>
  <c r="P222" i="57"/>
  <c r="P218" i="57"/>
  <c r="R218" i="57" s="1"/>
  <c r="S218" i="57" s="1"/>
  <c r="P214" i="57"/>
  <c r="R214" i="57" s="1"/>
  <c r="S214" i="57" s="1"/>
  <c r="P210" i="57"/>
  <c r="P206" i="57"/>
  <c r="P202" i="57"/>
  <c r="P198" i="57"/>
  <c r="P194" i="57"/>
  <c r="P190" i="57"/>
  <c r="P186" i="57"/>
  <c r="P182" i="57"/>
  <c r="P178" i="57"/>
  <c r="P174" i="57"/>
  <c r="P170" i="57"/>
  <c r="P166" i="57"/>
  <c r="P162" i="57"/>
  <c r="P158" i="57"/>
  <c r="P154" i="57"/>
  <c r="R154" i="57" s="1"/>
  <c r="S154" i="57" s="1"/>
  <c r="P150" i="57"/>
  <c r="P146" i="57"/>
  <c r="P142" i="57"/>
  <c r="P138" i="57"/>
  <c r="P134" i="57"/>
  <c r="P130" i="57"/>
  <c r="P126" i="57"/>
  <c r="P122" i="57"/>
  <c r="P118" i="57"/>
  <c r="P114" i="57"/>
  <c r="P110" i="57"/>
  <c r="P106" i="57"/>
  <c r="P102" i="57"/>
  <c r="P98" i="57"/>
  <c r="P94" i="57"/>
  <c r="R94" i="57" s="1"/>
  <c r="S94" i="57" s="1"/>
  <c r="P90" i="57"/>
  <c r="P86" i="57"/>
  <c r="P82" i="57"/>
  <c r="P78" i="57"/>
  <c r="P74" i="57"/>
  <c r="P70" i="57"/>
  <c r="P66" i="57"/>
  <c r="O19" i="57"/>
  <c r="O34" i="57"/>
  <c r="P54" i="57"/>
  <c r="P278" i="57"/>
  <c r="P290" i="57"/>
  <c r="O13" i="57"/>
  <c r="P16" i="57"/>
  <c r="O23" i="57"/>
  <c r="O27" i="57"/>
  <c r="O31" i="57"/>
  <c r="R31" i="57" s="1"/>
  <c r="S31" i="57" s="1"/>
  <c r="U31" i="57" s="1"/>
  <c r="O40" i="57"/>
  <c r="P42" i="57"/>
  <c r="P274" i="57"/>
  <c r="R41" i="57"/>
  <c r="S41" i="57" s="1"/>
  <c r="T41" i="57" s="1"/>
  <c r="Q267" i="57"/>
  <c r="N274" i="57"/>
  <c r="Q275" i="57"/>
  <c r="N282" i="57"/>
  <c r="Q283" i="57"/>
  <c r="R71" i="57"/>
  <c r="S71" i="57" s="1"/>
  <c r="R226" i="57"/>
  <c r="S226" i="57" s="1"/>
  <c r="AF297" i="57"/>
  <c r="AB297" i="57"/>
  <c r="C297" i="57"/>
  <c r="AF296" i="57"/>
  <c r="I296" i="57"/>
  <c r="J296" i="57" s="1"/>
  <c r="K296" i="57" s="1"/>
  <c r="C296" i="57"/>
  <c r="AF295" i="57"/>
  <c r="AB295" i="57"/>
  <c r="C295" i="57"/>
  <c r="AF294" i="57"/>
  <c r="C294" i="57"/>
  <c r="AF293" i="57"/>
  <c r="AB293" i="57"/>
  <c r="I293" i="57"/>
  <c r="J293" i="57" s="1"/>
  <c r="K293" i="57" s="1"/>
  <c r="C293" i="57"/>
  <c r="AF292" i="57"/>
  <c r="AB292" i="57"/>
  <c r="C292" i="57"/>
  <c r="AF291" i="57"/>
  <c r="I291" i="57"/>
  <c r="J291" i="57" s="1"/>
  <c r="K291" i="57" s="1"/>
  <c r="C291" i="57"/>
  <c r="AF290" i="57"/>
  <c r="AB290" i="57"/>
  <c r="AE290" i="57" s="1"/>
  <c r="I290" i="57"/>
  <c r="J290" i="57" s="1"/>
  <c r="K290" i="57" s="1"/>
  <c r="C290" i="57"/>
  <c r="AF289" i="57"/>
  <c r="I289" i="57"/>
  <c r="J289" i="57" s="1"/>
  <c r="K289" i="57" s="1"/>
  <c r="C289" i="57"/>
  <c r="AF288" i="57"/>
  <c r="AB288" i="57"/>
  <c r="I288" i="57"/>
  <c r="J288" i="57" s="1"/>
  <c r="K288" i="57" s="1"/>
  <c r="C288" i="57"/>
  <c r="AF287" i="57"/>
  <c r="C287" i="57"/>
  <c r="AF286" i="57"/>
  <c r="I286" i="57"/>
  <c r="J286" i="57" s="1"/>
  <c r="K286" i="57" s="1"/>
  <c r="C286" i="57"/>
  <c r="AF285" i="57"/>
  <c r="AB285" i="57"/>
  <c r="C285" i="57"/>
  <c r="AF284" i="57"/>
  <c r="AB284" i="57"/>
  <c r="I284" i="57"/>
  <c r="J284" i="57" s="1"/>
  <c r="K284" i="57" s="1"/>
  <c r="C284" i="57"/>
  <c r="AF283" i="57"/>
  <c r="I283" i="57"/>
  <c r="J283" i="57" s="1"/>
  <c r="K283" i="57" s="1"/>
  <c r="C283" i="57"/>
  <c r="AF282" i="57"/>
  <c r="AB282" i="57"/>
  <c r="I282" i="57"/>
  <c r="J282" i="57" s="1"/>
  <c r="K282" i="57" s="1"/>
  <c r="C282" i="57"/>
  <c r="AF281" i="57"/>
  <c r="C281" i="57"/>
  <c r="AF280" i="57"/>
  <c r="I280" i="57"/>
  <c r="J280" i="57" s="1"/>
  <c r="K280" i="57" s="1"/>
  <c r="C280" i="57"/>
  <c r="AF279" i="57"/>
  <c r="AB279" i="57"/>
  <c r="I279" i="57"/>
  <c r="J279" i="57" s="1"/>
  <c r="K279" i="57" s="1"/>
  <c r="C279" i="57"/>
  <c r="AF278" i="57"/>
  <c r="I278" i="57"/>
  <c r="J278" i="57" s="1"/>
  <c r="K278" i="57" s="1"/>
  <c r="C278" i="57"/>
  <c r="AF277" i="57"/>
  <c r="AB277" i="57"/>
  <c r="I277" i="57"/>
  <c r="J277" i="57" s="1"/>
  <c r="K277" i="57" s="1"/>
  <c r="C277" i="57"/>
  <c r="AF276" i="57"/>
  <c r="AB276" i="57"/>
  <c r="AC276" i="57" s="1"/>
  <c r="AD276" i="57" s="1"/>
  <c r="C276" i="57"/>
  <c r="AF275" i="57"/>
  <c r="I275" i="57"/>
  <c r="J275" i="57" s="1"/>
  <c r="K275" i="57" s="1"/>
  <c r="C275" i="57"/>
  <c r="AF274" i="57"/>
  <c r="AB274" i="57"/>
  <c r="I274" i="57"/>
  <c r="J274" i="57" s="1"/>
  <c r="K274" i="57" s="1"/>
  <c r="C274" i="57"/>
  <c r="AF273" i="57"/>
  <c r="I273" i="57"/>
  <c r="J273" i="57" s="1"/>
  <c r="K273" i="57" s="1"/>
  <c r="C273" i="57"/>
  <c r="AF272" i="57"/>
  <c r="AB272" i="57"/>
  <c r="I272" i="57"/>
  <c r="J272" i="57" s="1"/>
  <c r="K272" i="57" s="1"/>
  <c r="C272" i="57"/>
  <c r="AF271" i="57"/>
  <c r="C271" i="57"/>
  <c r="AF270" i="57"/>
  <c r="I270" i="57"/>
  <c r="J270" i="57" s="1"/>
  <c r="K270" i="57" s="1"/>
  <c r="C270" i="57"/>
  <c r="AF269" i="57"/>
  <c r="AB269" i="57"/>
  <c r="C269" i="57"/>
  <c r="AF268" i="57"/>
  <c r="AB268" i="57"/>
  <c r="AC268" i="57" s="1"/>
  <c r="AD268" i="57" s="1"/>
  <c r="I268" i="57"/>
  <c r="J268" i="57" s="1"/>
  <c r="K268" i="57" s="1"/>
  <c r="C268" i="57"/>
  <c r="AF267" i="57"/>
  <c r="I267" i="57"/>
  <c r="J267" i="57" s="1"/>
  <c r="K267" i="57" s="1"/>
  <c r="C267" i="57"/>
  <c r="AF266" i="57"/>
  <c r="AB266" i="57"/>
  <c r="I266" i="57"/>
  <c r="J266" i="57" s="1"/>
  <c r="K266" i="57" s="1"/>
  <c r="C266" i="57"/>
  <c r="AF265" i="57"/>
  <c r="AB265" i="57"/>
  <c r="C265" i="57"/>
  <c r="AF264" i="57"/>
  <c r="AB264" i="57"/>
  <c r="I264" i="57"/>
  <c r="J264" i="57" s="1"/>
  <c r="K264" i="57" s="1"/>
  <c r="C264" i="57"/>
  <c r="AF263" i="57"/>
  <c r="AB263" i="57"/>
  <c r="C263" i="57"/>
  <c r="AF262" i="57"/>
  <c r="C262" i="57"/>
  <c r="AF261" i="57"/>
  <c r="AB261" i="57"/>
  <c r="I261" i="57"/>
  <c r="J261" i="57" s="1"/>
  <c r="K261" i="57" s="1"/>
  <c r="C261" i="57"/>
  <c r="AF260" i="57"/>
  <c r="AB260" i="57"/>
  <c r="C260" i="57"/>
  <c r="AF259" i="57"/>
  <c r="I259" i="57"/>
  <c r="J259" i="57" s="1"/>
  <c r="K259" i="57" s="1"/>
  <c r="C259" i="57"/>
  <c r="AF258" i="57"/>
  <c r="AB258" i="57"/>
  <c r="AE258" i="57" s="1"/>
  <c r="I258" i="57"/>
  <c r="J258" i="57" s="1"/>
  <c r="K258" i="57" s="1"/>
  <c r="C258" i="57"/>
  <c r="AF257" i="57"/>
  <c r="C257" i="57"/>
  <c r="AF256" i="57"/>
  <c r="AB256" i="57"/>
  <c r="I256" i="57"/>
  <c r="J256" i="57" s="1"/>
  <c r="K256" i="57" s="1"/>
  <c r="C256" i="57"/>
  <c r="AF255" i="57"/>
  <c r="I255" i="57"/>
  <c r="J255" i="57" s="1"/>
  <c r="K255" i="57" s="1"/>
  <c r="C255" i="57"/>
  <c r="AF254" i="57"/>
  <c r="C254" i="57"/>
  <c r="AF253" i="57"/>
  <c r="I253" i="57"/>
  <c r="J253" i="57" s="1"/>
  <c r="K253" i="57" s="1"/>
  <c r="C253" i="57"/>
  <c r="AF252" i="57"/>
  <c r="AB252" i="57"/>
  <c r="C252" i="57"/>
  <c r="AF251" i="57"/>
  <c r="AB251" i="57"/>
  <c r="I251" i="57"/>
  <c r="J251" i="57" s="1"/>
  <c r="K251" i="57" s="1"/>
  <c r="C251" i="57"/>
  <c r="AF250" i="57"/>
  <c r="AB250" i="57"/>
  <c r="I250" i="57"/>
  <c r="J250" i="57" s="1"/>
  <c r="K250" i="57" s="1"/>
  <c r="C250" i="57"/>
  <c r="AF249" i="57"/>
  <c r="C249" i="57"/>
  <c r="AF248" i="57"/>
  <c r="AB248" i="57"/>
  <c r="I248" i="57"/>
  <c r="J248" i="57" s="1"/>
  <c r="K248" i="57" s="1"/>
  <c r="C248" i="57"/>
  <c r="AF247" i="57"/>
  <c r="AB247" i="57"/>
  <c r="AC247" i="57" s="1"/>
  <c r="AD247" i="57" s="1"/>
  <c r="C247" i="57"/>
  <c r="AF246" i="57"/>
  <c r="C246" i="57"/>
  <c r="AF245" i="57"/>
  <c r="AB245" i="57"/>
  <c r="AE245" i="57" s="1"/>
  <c r="I245" i="57"/>
  <c r="J245" i="57" s="1"/>
  <c r="K245" i="57" s="1"/>
  <c r="C245" i="57"/>
  <c r="AF244" i="57"/>
  <c r="I244" i="57"/>
  <c r="J244" i="57" s="1"/>
  <c r="K244" i="57" s="1"/>
  <c r="C244" i="57"/>
  <c r="AF243" i="57"/>
  <c r="AB243" i="57"/>
  <c r="I243" i="57"/>
  <c r="J243" i="57" s="1"/>
  <c r="K243" i="57" s="1"/>
  <c r="C243" i="57"/>
  <c r="AF242" i="57"/>
  <c r="AB242" i="57"/>
  <c r="AC242" i="57" s="1"/>
  <c r="AD242" i="57" s="1"/>
  <c r="C242" i="57"/>
  <c r="AF241" i="57"/>
  <c r="AB241" i="57"/>
  <c r="I241" i="57"/>
  <c r="J241" i="57" s="1"/>
  <c r="K241" i="57" s="1"/>
  <c r="C241" i="57"/>
  <c r="AF240" i="57"/>
  <c r="AB240" i="57"/>
  <c r="I240" i="57"/>
  <c r="J240" i="57" s="1"/>
  <c r="K240" i="57" s="1"/>
  <c r="C240" i="57"/>
  <c r="AF239" i="57"/>
  <c r="AB239" i="57"/>
  <c r="I239" i="57"/>
  <c r="J239" i="57" s="1"/>
  <c r="K239" i="57" s="1"/>
  <c r="C239" i="57"/>
  <c r="AF238" i="57"/>
  <c r="AB238" i="57"/>
  <c r="I238" i="57"/>
  <c r="J238" i="57" s="1"/>
  <c r="K238" i="57" s="1"/>
  <c r="C238" i="57"/>
  <c r="AF237" i="57"/>
  <c r="AB237" i="57"/>
  <c r="I237" i="57"/>
  <c r="J237" i="57" s="1"/>
  <c r="K237" i="57" s="1"/>
  <c r="C237" i="57"/>
  <c r="AF236" i="57"/>
  <c r="I236" i="57"/>
  <c r="J236" i="57" s="1"/>
  <c r="K236" i="57" s="1"/>
  <c r="C236" i="57"/>
  <c r="AF235" i="57"/>
  <c r="AB235" i="57"/>
  <c r="C235" i="57"/>
  <c r="AF234" i="57"/>
  <c r="C234" i="57"/>
  <c r="AF233" i="57"/>
  <c r="I233" i="57"/>
  <c r="J233" i="57" s="1"/>
  <c r="K233" i="57" s="1"/>
  <c r="C233" i="57"/>
  <c r="AF232" i="57"/>
  <c r="AB232" i="57"/>
  <c r="I232" i="57"/>
  <c r="J232" i="57" s="1"/>
  <c r="K232" i="57" s="1"/>
  <c r="C232" i="57"/>
  <c r="AF231" i="57"/>
  <c r="AB231" i="57"/>
  <c r="AE231" i="57" s="1"/>
  <c r="C231" i="57"/>
  <c r="AF230" i="57"/>
  <c r="AB230" i="57"/>
  <c r="AC230" i="57" s="1"/>
  <c r="AD230" i="57" s="1"/>
  <c r="C230" i="57"/>
  <c r="AF229" i="57"/>
  <c r="I229" i="57"/>
  <c r="J229" i="57" s="1"/>
  <c r="K229" i="57" s="1"/>
  <c r="C229" i="57"/>
  <c r="AF228" i="57"/>
  <c r="I228" i="57"/>
  <c r="J228" i="57" s="1"/>
  <c r="K228" i="57" s="1"/>
  <c r="C228" i="57"/>
  <c r="AF227" i="57"/>
  <c r="AB227" i="57"/>
  <c r="I227" i="57"/>
  <c r="J227" i="57" s="1"/>
  <c r="K227" i="57" s="1"/>
  <c r="C227" i="57"/>
  <c r="AF226" i="57"/>
  <c r="C226" i="57"/>
  <c r="AF225" i="57"/>
  <c r="I225" i="57"/>
  <c r="J225" i="57" s="1"/>
  <c r="K225" i="57" s="1"/>
  <c r="C225" i="57"/>
  <c r="AF224" i="57"/>
  <c r="AB224" i="57"/>
  <c r="AE224" i="57" s="1"/>
  <c r="C224" i="57"/>
  <c r="AF223" i="57"/>
  <c r="C223" i="57"/>
  <c r="AF222" i="57"/>
  <c r="AB222" i="57"/>
  <c r="I222" i="57"/>
  <c r="J222" i="57" s="1"/>
  <c r="K222" i="57" s="1"/>
  <c r="C222" i="57"/>
  <c r="AF221" i="57"/>
  <c r="AB221" i="57"/>
  <c r="C221" i="57"/>
  <c r="AF220" i="57"/>
  <c r="AB220" i="57"/>
  <c r="I220" i="57"/>
  <c r="J220" i="57" s="1"/>
  <c r="K220" i="57" s="1"/>
  <c r="C220" i="57"/>
  <c r="AF219" i="57"/>
  <c r="AB219" i="57"/>
  <c r="I219" i="57"/>
  <c r="J219" i="57" s="1"/>
  <c r="K219" i="57" s="1"/>
  <c r="C219" i="57"/>
  <c r="AF218" i="57"/>
  <c r="AB218" i="57"/>
  <c r="C218" i="57"/>
  <c r="AF217" i="57"/>
  <c r="I217" i="57"/>
  <c r="J217" i="57" s="1"/>
  <c r="K217" i="57" s="1"/>
  <c r="C217" i="57"/>
  <c r="AF216" i="57"/>
  <c r="I216" i="57"/>
  <c r="J216" i="57" s="1"/>
  <c r="K216" i="57" s="1"/>
  <c r="C216" i="57"/>
  <c r="AF215" i="57"/>
  <c r="I215" i="57"/>
  <c r="J215" i="57" s="1"/>
  <c r="K215" i="57" s="1"/>
  <c r="C215" i="57"/>
  <c r="AF214" i="57"/>
  <c r="AB214" i="57"/>
  <c r="AE214" i="57" s="1"/>
  <c r="C214" i="57"/>
  <c r="AF213" i="57"/>
  <c r="AB213" i="57"/>
  <c r="AC213" i="57" s="1"/>
  <c r="AD213" i="57" s="1"/>
  <c r="C213" i="57"/>
  <c r="AF212" i="57"/>
  <c r="AB212" i="57"/>
  <c r="I212" i="57"/>
  <c r="J212" i="57" s="1"/>
  <c r="K212" i="57" s="1"/>
  <c r="C212" i="57"/>
  <c r="AF211" i="57"/>
  <c r="AB211" i="57"/>
  <c r="I211" i="57"/>
  <c r="J211" i="57" s="1"/>
  <c r="K211" i="57" s="1"/>
  <c r="C211" i="57"/>
  <c r="AF210" i="57"/>
  <c r="C210" i="57"/>
  <c r="AF209" i="57"/>
  <c r="C209" i="57"/>
  <c r="AI208" i="57"/>
  <c r="AF208" i="57"/>
  <c r="AB208" i="57"/>
  <c r="AC208" i="57" s="1"/>
  <c r="C208" i="57"/>
  <c r="AI207" i="57"/>
  <c r="AF207" i="57"/>
  <c r="C207" i="57"/>
  <c r="AI206" i="57"/>
  <c r="AF206" i="57"/>
  <c r="C206" i="57"/>
  <c r="AI205" i="57"/>
  <c r="AF205" i="57"/>
  <c r="AB205" i="57"/>
  <c r="AC205" i="57" s="1"/>
  <c r="I205" i="57"/>
  <c r="J205" i="57" s="1"/>
  <c r="K205" i="57" s="1"/>
  <c r="C205" i="57"/>
  <c r="AF204" i="57"/>
  <c r="AB204" i="57"/>
  <c r="AE204" i="57" s="1"/>
  <c r="C204" i="57"/>
  <c r="AF203" i="57"/>
  <c r="AB203" i="57"/>
  <c r="I203" i="57"/>
  <c r="J203" i="57" s="1"/>
  <c r="K203" i="57" s="1"/>
  <c r="C203" i="57"/>
  <c r="AF202" i="57"/>
  <c r="C202" i="57"/>
  <c r="AF201" i="57"/>
  <c r="C201" i="57"/>
  <c r="AF200" i="57"/>
  <c r="I200" i="57"/>
  <c r="J200" i="57" s="1"/>
  <c r="K200" i="57" s="1"/>
  <c r="C200" i="57"/>
  <c r="AF199" i="57"/>
  <c r="AB199" i="57"/>
  <c r="AE199" i="57" s="1"/>
  <c r="AI199" i="57" s="1"/>
  <c r="C199" i="57"/>
  <c r="AF198" i="57"/>
  <c r="AB198" i="57"/>
  <c r="AC198" i="57" s="1"/>
  <c r="AD198" i="57" s="1"/>
  <c r="I198" i="57"/>
  <c r="J198" i="57" s="1"/>
  <c r="K198" i="57" s="1"/>
  <c r="C198" i="57"/>
  <c r="AF197" i="57"/>
  <c r="AB197" i="57"/>
  <c r="C197" i="57"/>
  <c r="AF196" i="57"/>
  <c r="AB196" i="57"/>
  <c r="I196" i="57"/>
  <c r="J196" i="57" s="1"/>
  <c r="K196" i="57" s="1"/>
  <c r="C196" i="57"/>
  <c r="AF195" i="57"/>
  <c r="I195" i="57"/>
  <c r="J195" i="57" s="1"/>
  <c r="K195" i="57" s="1"/>
  <c r="C195" i="57"/>
  <c r="AF194" i="57"/>
  <c r="AB194" i="57"/>
  <c r="AE194" i="57" s="1"/>
  <c r="I194" i="57"/>
  <c r="J194" i="57" s="1"/>
  <c r="K194" i="57" s="1"/>
  <c r="C194" i="57"/>
  <c r="AF193" i="57"/>
  <c r="AB193" i="57"/>
  <c r="I193" i="57"/>
  <c r="J193" i="57" s="1"/>
  <c r="K193" i="57" s="1"/>
  <c r="C193" i="57"/>
  <c r="AF192" i="57"/>
  <c r="AB192" i="57"/>
  <c r="I192" i="57"/>
  <c r="J192" i="57" s="1"/>
  <c r="K192" i="57" s="1"/>
  <c r="C192" i="57"/>
  <c r="AF191" i="57"/>
  <c r="AB191" i="57"/>
  <c r="I191" i="57"/>
  <c r="J191" i="57" s="1"/>
  <c r="K191" i="57" s="1"/>
  <c r="C191" i="57"/>
  <c r="AF190" i="57"/>
  <c r="C190" i="57"/>
  <c r="AF189" i="57"/>
  <c r="I189" i="57"/>
  <c r="J189" i="57" s="1"/>
  <c r="K189" i="57" s="1"/>
  <c r="C189" i="57"/>
  <c r="AF188" i="57"/>
  <c r="C188" i="57"/>
  <c r="AF187" i="57"/>
  <c r="I187" i="57"/>
  <c r="J187" i="57" s="1"/>
  <c r="K187" i="57" s="1"/>
  <c r="C187" i="57"/>
  <c r="AF186" i="57"/>
  <c r="AB186" i="57"/>
  <c r="AE186" i="57" s="1"/>
  <c r="AG186" i="57" s="1"/>
  <c r="AH186" i="57" s="1"/>
  <c r="C186" i="57"/>
  <c r="AF185" i="57"/>
  <c r="AB185" i="57"/>
  <c r="C185" i="57"/>
  <c r="AF184" i="57"/>
  <c r="AB184" i="57"/>
  <c r="I184" i="57"/>
  <c r="J184" i="57" s="1"/>
  <c r="K184" i="57" s="1"/>
  <c r="C184" i="57"/>
  <c r="AF183" i="57"/>
  <c r="AB183" i="57"/>
  <c r="AE183" i="57" s="1"/>
  <c r="I183" i="57"/>
  <c r="J183" i="57" s="1"/>
  <c r="K183" i="57" s="1"/>
  <c r="C183" i="57"/>
  <c r="AF182" i="57"/>
  <c r="C182" i="57"/>
  <c r="AF181" i="57"/>
  <c r="AB181" i="57"/>
  <c r="I181" i="57"/>
  <c r="J181" i="57" s="1"/>
  <c r="K181" i="57" s="1"/>
  <c r="C181" i="57"/>
  <c r="AF180" i="57"/>
  <c r="C180" i="57"/>
  <c r="AF179" i="57"/>
  <c r="AB179" i="57"/>
  <c r="AE179" i="57" s="1"/>
  <c r="AI179" i="57" s="1"/>
  <c r="C179" i="57"/>
  <c r="AF178" i="57"/>
  <c r="C178" i="57"/>
  <c r="AF177" i="57"/>
  <c r="AB177" i="57"/>
  <c r="I177" i="57"/>
  <c r="J177" i="57" s="1"/>
  <c r="K177" i="57" s="1"/>
  <c r="C177" i="57"/>
  <c r="AF176" i="57"/>
  <c r="AB176" i="57"/>
  <c r="I176" i="57"/>
  <c r="J176" i="57" s="1"/>
  <c r="K176" i="57" s="1"/>
  <c r="C176" i="57"/>
  <c r="AF175" i="57"/>
  <c r="AB175" i="57"/>
  <c r="I175" i="57"/>
  <c r="J175" i="57" s="1"/>
  <c r="K175" i="57" s="1"/>
  <c r="C175" i="57"/>
  <c r="AF174" i="57"/>
  <c r="AB174" i="57"/>
  <c r="I174" i="57"/>
  <c r="J174" i="57" s="1"/>
  <c r="K174" i="57" s="1"/>
  <c r="C174" i="57"/>
  <c r="AF173" i="57"/>
  <c r="AB173" i="57"/>
  <c r="I173" i="57"/>
  <c r="J173" i="57" s="1"/>
  <c r="K173" i="57" s="1"/>
  <c r="C173" i="57"/>
  <c r="AF172" i="57"/>
  <c r="I172" i="57"/>
  <c r="J172" i="57" s="1"/>
  <c r="K172" i="57" s="1"/>
  <c r="C172" i="57"/>
  <c r="AF171" i="57"/>
  <c r="AB171" i="57"/>
  <c r="I171" i="57"/>
  <c r="J171" i="57" s="1"/>
  <c r="K171" i="57" s="1"/>
  <c r="C171" i="57"/>
  <c r="AF170" i="57"/>
  <c r="AB170" i="57"/>
  <c r="AE170" i="57" s="1"/>
  <c r="AG170" i="57" s="1"/>
  <c r="AH170" i="57" s="1"/>
  <c r="I170" i="57"/>
  <c r="J170" i="57" s="1"/>
  <c r="K170" i="57" s="1"/>
  <c r="C170" i="57"/>
  <c r="AF169" i="57"/>
  <c r="I169" i="57"/>
  <c r="J169" i="57" s="1"/>
  <c r="K169" i="57" s="1"/>
  <c r="C169" i="57"/>
  <c r="AF168" i="57"/>
  <c r="AB168" i="57"/>
  <c r="AE168" i="57" s="1"/>
  <c r="AI168" i="57" s="1"/>
  <c r="C168" i="57"/>
  <c r="AF167" i="57"/>
  <c r="I167" i="57"/>
  <c r="J167" i="57" s="1"/>
  <c r="K167" i="57" s="1"/>
  <c r="C167" i="57"/>
  <c r="AF166" i="57"/>
  <c r="AB166" i="57"/>
  <c r="C166" i="57"/>
  <c r="AF165" i="57"/>
  <c r="I165" i="57"/>
  <c r="J165" i="57" s="1"/>
  <c r="K165" i="57" s="1"/>
  <c r="C165" i="57"/>
  <c r="AF164" i="57"/>
  <c r="AB164" i="57"/>
  <c r="I164" i="57"/>
  <c r="J164" i="57" s="1"/>
  <c r="K164" i="57" s="1"/>
  <c r="C164" i="57"/>
  <c r="AF163" i="57"/>
  <c r="AB163" i="57"/>
  <c r="AC163" i="57" s="1"/>
  <c r="AD163" i="57" s="1"/>
  <c r="I163" i="57"/>
  <c r="J163" i="57" s="1"/>
  <c r="K163" i="57" s="1"/>
  <c r="C163" i="57"/>
  <c r="AF162" i="57"/>
  <c r="I162" i="57"/>
  <c r="J162" i="57" s="1"/>
  <c r="K162" i="57" s="1"/>
  <c r="C162" i="57"/>
  <c r="AF161" i="57"/>
  <c r="AB161" i="57"/>
  <c r="I161" i="57"/>
  <c r="J161" i="57" s="1"/>
  <c r="K161" i="57" s="1"/>
  <c r="C161" i="57"/>
  <c r="AF160" i="57"/>
  <c r="C160" i="57"/>
  <c r="AI159" i="57"/>
  <c r="AF159" i="57"/>
  <c r="AB159" i="57"/>
  <c r="AC159" i="57" s="1"/>
  <c r="AD159" i="57" s="1"/>
  <c r="I159" i="57"/>
  <c r="J159" i="57" s="1"/>
  <c r="K159" i="57" s="1"/>
  <c r="C159" i="57"/>
  <c r="AI158" i="57"/>
  <c r="AF158" i="57"/>
  <c r="C158" i="57"/>
  <c r="AI157" i="57"/>
  <c r="AF157" i="57"/>
  <c r="AB157" i="57"/>
  <c r="AC157" i="57" s="1"/>
  <c r="AD157" i="57" s="1"/>
  <c r="C157" i="57"/>
  <c r="AI156" i="57"/>
  <c r="AF156" i="57"/>
  <c r="AB156" i="57"/>
  <c r="AC156" i="57" s="1"/>
  <c r="AD156" i="57" s="1"/>
  <c r="I156" i="57"/>
  <c r="J156" i="57" s="1"/>
  <c r="K156" i="57" s="1"/>
  <c r="C156" i="57"/>
  <c r="AI155" i="57"/>
  <c r="AF155" i="57"/>
  <c r="C155" i="57"/>
  <c r="AI154" i="57"/>
  <c r="AF154" i="57"/>
  <c r="AB154" i="57"/>
  <c r="AC154" i="57" s="1"/>
  <c r="AD154" i="57" s="1"/>
  <c r="C154" i="57"/>
  <c r="AI153" i="57"/>
  <c r="AF153" i="57"/>
  <c r="AB153" i="57"/>
  <c r="AC153" i="57" s="1"/>
  <c r="AD153" i="57" s="1"/>
  <c r="I153" i="57"/>
  <c r="J153" i="57" s="1"/>
  <c r="K153" i="57" s="1"/>
  <c r="C153" i="57"/>
  <c r="AI152" i="57"/>
  <c r="AF152" i="57"/>
  <c r="AB152" i="57"/>
  <c r="AC152" i="57" s="1"/>
  <c r="AD152" i="57" s="1"/>
  <c r="C152" i="57"/>
  <c r="AI151" i="57"/>
  <c r="AF151" i="57"/>
  <c r="AB151" i="57"/>
  <c r="AC151" i="57" s="1"/>
  <c r="AD151" i="57" s="1"/>
  <c r="I151" i="57"/>
  <c r="J151" i="57" s="1"/>
  <c r="K151" i="57" s="1"/>
  <c r="C151" i="57"/>
  <c r="AI150" i="57"/>
  <c r="AF150" i="57"/>
  <c r="AB150" i="57"/>
  <c r="AC150" i="57" s="1"/>
  <c r="AD150" i="57" s="1"/>
  <c r="I150" i="57"/>
  <c r="J150" i="57" s="1"/>
  <c r="K150" i="57" s="1"/>
  <c r="C150" i="57"/>
  <c r="AI149" i="57"/>
  <c r="AF149" i="57"/>
  <c r="AB149" i="57"/>
  <c r="AC149" i="57" s="1"/>
  <c r="AD149" i="57" s="1"/>
  <c r="C149" i="57"/>
  <c r="AI148" i="57"/>
  <c r="AF148" i="57"/>
  <c r="AB148" i="57"/>
  <c r="AC148" i="57" s="1"/>
  <c r="AD148" i="57" s="1"/>
  <c r="C148" i="57"/>
  <c r="AF147" i="57"/>
  <c r="AB147" i="57"/>
  <c r="C147" i="57"/>
  <c r="AF146" i="57"/>
  <c r="AB146" i="57"/>
  <c r="I146" i="57"/>
  <c r="J146" i="57" s="1"/>
  <c r="K146" i="57" s="1"/>
  <c r="C146" i="57"/>
  <c r="AF145" i="57"/>
  <c r="AB145" i="57"/>
  <c r="I145" i="57"/>
  <c r="J145" i="57" s="1"/>
  <c r="K145" i="57" s="1"/>
  <c r="C145" i="57"/>
  <c r="AF144" i="57"/>
  <c r="C144" i="57"/>
  <c r="AF143" i="57"/>
  <c r="I143" i="57"/>
  <c r="J143" i="57" s="1"/>
  <c r="K143" i="57" s="1"/>
  <c r="C143" i="57"/>
  <c r="AF142" i="57"/>
  <c r="AB142" i="57"/>
  <c r="AE142" i="57" s="1"/>
  <c r="C142" i="57"/>
  <c r="AF141" i="57"/>
  <c r="C141" i="57"/>
  <c r="AF140" i="57"/>
  <c r="I140" i="57"/>
  <c r="J140" i="57" s="1"/>
  <c r="K140" i="57" s="1"/>
  <c r="C140" i="57"/>
  <c r="AF139" i="57"/>
  <c r="AB139" i="57"/>
  <c r="C139" i="57"/>
  <c r="AF138" i="57"/>
  <c r="AB138" i="57"/>
  <c r="I138" i="57"/>
  <c r="J138" i="57" s="1"/>
  <c r="K138" i="57" s="1"/>
  <c r="C138" i="57"/>
  <c r="AF137" i="57"/>
  <c r="AB137" i="57"/>
  <c r="I137" i="57"/>
  <c r="J137" i="57" s="1"/>
  <c r="K137" i="57" s="1"/>
  <c r="C137" i="57"/>
  <c r="AF136" i="57"/>
  <c r="AB136" i="57"/>
  <c r="C136" i="57"/>
  <c r="AF135" i="57"/>
  <c r="I135" i="57"/>
  <c r="J135" i="57" s="1"/>
  <c r="K135" i="57" s="1"/>
  <c r="C135" i="57"/>
  <c r="AF134" i="57"/>
  <c r="I134" i="57"/>
  <c r="J134" i="57" s="1"/>
  <c r="K134" i="57" s="1"/>
  <c r="C134" i="57"/>
  <c r="AF133" i="57"/>
  <c r="I133" i="57"/>
  <c r="J133" i="57" s="1"/>
  <c r="K133" i="57" s="1"/>
  <c r="C133" i="57"/>
  <c r="AF132" i="57"/>
  <c r="AB132" i="57"/>
  <c r="AE132" i="57" s="1"/>
  <c r="C132" i="57"/>
  <c r="AF131" i="57"/>
  <c r="AB131" i="57"/>
  <c r="AC131" i="57" s="1"/>
  <c r="AD131" i="57" s="1"/>
  <c r="C131" i="57"/>
  <c r="AF130" i="57"/>
  <c r="I130" i="57"/>
  <c r="J130" i="57" s="1"/>
  <c r="K130" i="57" s="1"/>
  <c r="C130" i="57"/>
  <c r="AF129" i="57"/>
  <c r="AB129" i="57"/>
  <c r="I129" i="57"/>
  <c r="J129" i="57" s="1"/>
  <c r="K129" i="57" s="1"/>
  <c r="C129" i="57"/>
  <c r="AF128" i="57"/>
  <c r="C128" i="57"/>
  <c r="AF127" i="57"/>
  <c r="I127" i="57"/>
  <c r="J127" i="57" s="1"/>
  <c r="K127" i="57" s="1"/>
  <c r="C127" i="57"/>
  <c r="AF126" i="57"/>
  <c r="AB126" i="57"/>
  <c r="AE126" i="57" s="1"/>
  <c r="C126" i="57"/>
  <c r="AF125" i="57"/>
  <c r="C125" i="57"/>
  <c r="AF124" i="57"/>
  <c r="AB124" i="57"/>
  <c r="AE124" i="57" s="1"/>
  <c r="I124" i="57"/>
  <c r="J124" i="57" s="1"/>
  <c r="K124" i="57" s="1"/>
  <c r="C124" i="57"/>
  <c r="AF123" i="57"/>
  <c r="AB123" i="57"/>
  <c r="I123" i="57"/>
  <c r="J123" i="57" s="1"/>
  <c r="K123" i="57" s="1"/>
  <c r="C123" i="57"/>
  <c r="AF122" i="57"/>
  <c r="I122" i="57"/>
  <c r="J122" i="57" s="1"/>
  <c r="K122" i="57" s="1"/>
  <c r="C122" i="57"/>
  <c r="AF121" i="57"/>
  <c r="AB121" i="57"/>
  <c r="I121" i="57"/>
  <c r="J121" i="57" s="1"/>
  <c r="K121" i="57" s="1"/>
  <c r="C121" i="57"/>
  <c r="AF120" i="57"/>
  <c r="C120" i="57"/>
  <c r="AF119" i="57"/>
  <c r="AB119" i="57"/>
  <c r="I119" i="57"/>
  <c r="J119" i="57" s="1"/>
  <c r="K119" i="57" s="1"/>
  <c r="C119" i="57"/>
  <c r="AF118" i="57"/>
  <c r="C118" i="57"/>
  <c r="AF117" i="57"/>
  <c r="I117" i="57"/>
  <c r="J117" i="57" s="1"/>
  <c r="K117" i="57" s="1"/>
  <c r="C117" i="57"/>
  <c r="AF116" i="57"/>
  <c r="AB116" i="57"/>
  <c r="C116" i="57"/>
  <c r="AF115" i="57"/>
  <c r="AB115" i="57"/>
  <c r="I115" i="57"/>
  <c r="J115" i="57" s="1"/>
  <c r="K115" i="57" s="1"/>
  <c r="C115" i="57"/>
  <c r="AF114" i="57"/>
  <c r="AB114" i="57"/>
  <c r="C114" i="57"/>
  <c r="AF113" i="57"/>
  <c r="C113" i="57"/>
  <c r="AF112" i="57"/>
  <c r="AB112" i="57"/>
  <c r="C112" i="57"/>
  <c r="AF111" i="57"/>
  <c r="I111" i="57"/>
  <c r="J111" i="57" s="1"/>
  <c r="K111" i="57" s="1"/>
  <c r="C111" i="57"/>
  <c r="AF110" i="57"/>
  <c r="I110" i="57"/>
  <c r="J110" i="57" s="1"/>
  <c r="K110" i="57" s="1"/>
  <c r="C110" i="57"/>
  <c r="AF109" i="57"/>
  <c r="AB109" i="57"/>
  <c r="C109" i="57"/>
  <c r="AF108" i="57"/>
  <c r="AB108" i="57"/>
  <c r="C108" i="57"/>
  <c r="AF107" i="57"/>
  <c r="AB107" i="57"/>
  <c r="AC107" i="57" s="1"/>
  <c r="AD107" i="57" s="1"/>
  <c r="C107" i="57"/>
  <c r="AF106" i="57"/>
  <c r="I106" i="57"/>
  <c r="J106" i="57" s="1"/>
  <c r="K106" i="57" s="1"/>
  <c r="C106" i="57"/>
  <c r="AF105" i="57"/>
  <c r="AB105" i="57"/>
  <c r="C105" i="57"/>
  <c r="AF104" i="57"/>
  <c r="AB104" i="57"/>
  <c r="I104" i="57"/>
  <c r="J104" i="57" s="1"/>
  <c r="K104" i="57" s="1"/>
  <c r="C104" i="57"/>
  <c r="AF103" i="57"/>
  <c r="AB103" i="57"/>
  <c r="I103" i="57"/>
  <c r="J103" i="57" s="1"/>
  <c r="K103" i="57" s="1"/>
  <c r="C103" i="57"/>
  <c r="AF102" i="57"/>
  <c r="AB102" i="57"/>
  <c r="AE102" i="57" s="1"/>
  <c r="AI102" i="57" s="1"/>
  <c r="I102" i="57"/>
  <c r="J102" i="57" s="1"/>
  <c r="K102" i="57" s="1"/>
  <c r="C102" i="57"/>
  <c r="AF101" i="57"/>
  <c r="AB101" i="57"/>
  <c r="I101" i="57"/>
  <c r="J101" i="57" s="1"/>
  <c r="K101" i="57" s="1"/>
  <c r="C101" i="57"/>
  <c r="AF100" i="57"/>
  <c r="AB100" i="57"/>
  <c r="C100" i="57"/>
  <c r="AF99" i="57"/>
  <c r="C99" i="57"/>
  <c r="AF98" i="57"/>
  <c r="AB98" i="57"/>
  <c r="AE98" i="57" s="1"/>
  <c r="AI98" i="57" s="1"/>
  <c r="C98" i="57"/>
  <c r="AF97" i="57"/>
  <c r="AB97" i="57"/>
  <c r="AC97" i="57" s="1"/>
  <c r="AD97" i="57" s="1"/>
  <c r="C97" i="57"/>
  <c r="AF96" i="57"/>
  <c r="AB96" i="57"/>
  <c r="AC96" i="57" s="1"/>
  <c r="AD96" i="57" s="1"/>
  <c r="I96" i="57"/>
  <c r="J96" i="57" s="1"/>
  <c r="K96" i="57" s="1"/>
  <c r="C96" i="57"/>
  <c r="AF95" i="57"/>
  <c r="I95" i="57"/>
  <c r="J95" i="57" s="1"/>
  <c r="K95" i="57" s="1"/>
  <c r="C95" i="57"/>
  <c r="AF94" i="57"/>
  <c r="AB94" i="57"/>
  <c r="I94" i="57"/>
  <c r="J94" i="57" s="1"/>
  <c r="K94" i="57" s="1"/>
  <c r="C94" i="57"/>
  <c r="AF93" i="57"/>
  <c r="AB93" i="57"/>
  <c r="AE93" i="57" s="1"/>
  <c r="AI93" i="57" s="1"/>
  <c r="C93" i="57"/>
  <c r="AF92" i="57"/>
  <c r="AB92" i="57"/>
  <c r="I92" i="57"/>
  <c r="J92" i="57" s="1"/>
  <c r="K92" i="57" s="1"/>
  <c r="C92" i="57"/>
  <c r="AF91" i="57"/>
  <c r="AB91" i="57"/>
  <c r="I91" i="57"/>
  <c r="J91" i="57" s="1"/>
  <c r="K91" i="57" s="1"/>
  <c r="C91" i="57"/>
  <c r="AF90" i="57"/>
  <c r="I90" i="57"/>
  <c r="J90" i="57" s="1"/>
  <c r="K90" i="57" s="1"/>
  <c r="C90" i="57"/>
  <c r="AF89" i="57"/>
  <c r="AB89" i="57"/>
  <c r="I89" i="57"/>
  <c r="J89" i="57" s="1"/>
  <c r="K89" i="57" s="1"/>
  <c r="C89" i="57"/>
  <c r="AF88" i="57"/>
  <c r="AB88" i="57"/>
  <c r="AC88" i="57" s="1"/>
  <c r="AD88" i="57" s="1"/>
  <c r="I88" i="57"/>
  <c r="J88" i="57" s="1"/>
  <c r="K88" i="57" s="1"/>
  <c r="C88" i="57"/>
  <c r="AF87" i="57"/>
  <c r="I87" i="57"/>
  <c r="J87" i="57" s="1"/>
  <c r="K87" i="57" s="1"/>
  <c r="C87" i="57"/>
  <c r="AF86" i="57"/>
  <c r="AB86" i="57"/>
  <c r="AE86" i="57" s="1"/>
  <c r="I86" i="57"/>
  <c r="J86" i="57" s="1"/>
  <c r="K86" i="57" s="1"/>
  <c r="C86" i="57"/>
  <c r="AF85" i="57"/>
  <c r="C85" i="57"/>
  <c r="AF84" i="57"/>
  <c r="AB84" i="57"/>
  <c r="I84" i="57"/>
  <c r="J84" i="57" s="1"/>
  <c r="K84" i="57" s="1"/>
  <c r="C84" i="57"/>
  <c r="AF83" i="57"/>
  <c r="C83" i="57"/>
  <c r="AF82" i="57"/>
  <c r="AB82" i="57"/>
  <c r="I82" i="57"/>
  <c r="J82" i="57" s="1"/>
  <c r="K82" i="57" s="1"/>
  <c r="C82" i="57"/>
  <c r="AF81" i="57"/>
  <c r="AB81" i="57"/>
  <c r="C81" i="57"/>
  <c r="AF80" i="57"/>
  <c r="AB80" i="57"/>
  <c r="AC80" i="57" s="1"/>
  <c r="AD80" i="57" s="1"/>
  <c r="I80" i="57"/>
  <c r="J80" i="57" s="1"/>
  <c r="K80" i="57" s="1"/>
  <c r="C80" i="57"/>
  <c r="AF79" i="57"/>
  <c r="I79" i="57"/>
  <c r="J79" i="57" s="1"/>
  <c r="K79" i="57" s="1"/>
  <c r="C79" i="57"/>
  <c r="AF78" i="57"/>
  <c r="AB78" i="57"/>
  <c r="I78" i="57"/>
  <c r="J78" i="57" s="1"/>
  <c r="K78" i="57" s="1"/>
  <c r="C78" i="57"/>
  <c r="AF77" i="57"/>
  <c r="C77" i="57"/>
  <c r="AF76" i="57"/>
  <c r="AB76" i="57"/>
  <c r="I76" i="57"/>
  <c r="J76" i="57" s="1"/>
  <c r="K76" i="57" s="1"/>
  <c r="C76" i="57"/>
  <c r="AF75" i="57"/>
  <c r="AB75" i="57"/>
  <c r="I75" i="57"/>
  <c r="J75" i="57" s="1"/>
  <c r="K75" i="57" s="1"/>
  <c r="C75" i="57"/>
  <c r="AF74" i="57"/>
  <c r="C74" i="57"/>
  <c r="AF73" i="57"/>
  <c r="AB73" i="57"/>
  <c r="I73" i="57"/>
  <c r="J73" i="57" s="1"/>
  <c r="K73" i="57" s="1"/>
  <c r="C73" i="57"/>
  <c r="AF72" i="57"/>
  <c r="AB72" i="57"/>
  <c r="AC72" i="57" s="1"/>
  <c r="AD72" i="57" s="1"/>
  <c r="C72" i="57"/>
  <c r="AF71" i="57"/>
  <c r="I71" i="57"/>
  <c r="J71" i="57" s="1"/>
  <c r="K71" i="57" s="1"/>
  <c r="C71" i="57"/>
  <c r="AF70" i="57"/>
  <c r="AB70" i="57"/>
  <c r="AE70" i="57" s="1"/>
  <c r="I70" i="57"/>
  <c r="J70" i="57" s="1"/>
  <c r="K70" i="57" s="1"/>
  <c r="C70" i="57"/>
  <c r="AF69" i="57"/>
  <c r="C69" i="57"/>
  <c r="AF68" i="57"/>
  <c r="AB68" i="57"/>
  <c r="I68" i="57"/>
  <c r="J68" i="57" s="1"/>
  <c r="K68" i="57" s="1"/>
  <c r="C68" i="57"/>
  <c r="AF67" i="57"/>
  <c r="C67" i="57"/>
  <c r="AF66" i="57"/>
  <c r="AB66" i="57"/>
  <c r="I66" i="57"/>
  <c r="J66" i="57" s="1"/>
  <c r="K66" i="57" s="1"/>
  <c r="C66" i="57"/>
  <c r="AF65" i="57"/>
  <c r="AB65" i="57"/>
  <c r="C65" i="57"/>
  <c r="AF64" i="57"/>
  <c r="AB64" i="57"/>
  <c r="AC64" i="57" s="1"/>
  <c r="AD64" i="57" s="1"/>
  <c r="I64" i="57"/>
  <c r="J64" i="57" s="1"/>
  <c r="K64" i="57" s="1"/>
  <c r="C64" i="57"/>
  <c r="AF63" i="57"/>
  <c r="I63" i="57"/>
  <c r="J63" i="57" s="1"/>
  <c r="K63" i="57" s="1"/>
  <c r="C63" i="57"/>
  <c r="AF62" i="57"/>
  <c r="AB62" i="57"/>
  <c r="I62" i="57"/>
  <c r="J62" i="57" s="1"/>
  <c r="K62" i="57" s="1"/>
  <c r="C62" i="57"/>
  <c r="AF61" i="57"/>
  <c r="AB61" i="57"/>
  <c r="C61" i="57"/>
  <c r="AF60" i="57"/>
  <c r="AB60" i="57"/>
  <c r="I60" i="57"/>
  <c r="J60" i="57" s="1"/>
  <c r="K60" i="57" s="1"/>
  <c r="C60" i="57"/>
  <c r="AI59" i="57"/>
  <c r="AF59" i="57"/>
  <c r="C59" i="57"/>
  <c r="AI58" i="57"/>
  <c r="AF58" i="57"/>
  <c r="AB58" i="57"/>
  <c r="AC58" i="57" s="1"/>
  <c r="AD58" i="57" s="1"/>
  <c r="I58" i="57"/>
  <c r="J58" i="57" s="1"/>
  <c r="K58" i="57" s="1"/>
  <c r="C58" i="57"/>
  <c r="AI57" i="57"/>
  <c r="AF57" i="57"/>
  <c r="I57" i="57"/>
  <c r="J57" i="57" s="1"/>
  <c r="K57" i="57" s="1"/>
  <c r="C57" i="57"/>
  <c r="AI56" i="57"/>
  <c r="AF56" i="57"/>
  <c r="AB56" i="57"/>
  <c r="AC56" i="57" s="1"/>
  <c r="AD56" i="57" s="1"/>
  <c r="I56" i="57"/>
  <c r="J56" i="57" s="1"/>
  <c r="K56" i="57" s="1"/>
  <c r="C56" i="57"/>
  <c r="AI55" i="57"/>
  <c r="AF55" i="57"/>
  <c r="AB55" i="57"/>
  <c r="AC55" i="57" s="1"/>
  <c r="AD55" i="57" s="1"/>
  <c r="C55" i="57"/>
  <c r="AI54" i="57"/>
  <c r="AF54" i="57"/>
  <c r="AB54" i="57"/>
  <c r="AC54" i="57" s="1"/>
  <c r="AD54" i="57" s="1"/>
  <c r="I54" i="57"/>
  <c r="J54" i="57" s="1"/>
  <c r="K54" i="57" s="1"/>
  <c r="C54" i="57"/>
  <c r="AI53" i="57"/>
  <c r="AF53" i="57"/>
  <c r="I53" i="57"/>
  <c r="J53" i="57" s="1"/>
  <c r="K53" i="57" s="1"/>
  <c r="C53" i="57"/>
  <c r="AI52" i="57"/>
  <c r="AF52" i="57"/>
  <c r="I52" i="57"/>
  <c r="J52" i="57" s="1"/>
  <c r="K52" i="57" s="1"/>
  <c r="C52" i="57"/>
  <c r="AI51" i="57"/>
  <c r="AF51" i="57"/>
  <c r="C51" i="57"/>
  <c r="AF50" i="57"/>
  <c r="AB50" i="57"/>
  <c r="AC50" i="57" s="1"/>
  <c r="AD50" i="57" s="1"/>
  <c r="C50" i="57"/>
  <c r="AF49" i="57"/>
  <c r="AB49" i="57"/>
  <c r="C49" i="57"/>
  <c r="AF48" i="57"/>
  <c r="I48" i="57"/>
  <c r="J48" i="57" s="1"/>
  <c r="K48" i="57" s="1"/>
  <c r="C48" i="57"/>
  <c r="AF47" i="57"/>
  <c r="AB47" i="57"/>
  <c r="C47" i="57"/>
  <c r="AF46" i="57"/>
  <c r="AB46" i="57"/>
  <c r="C46" i="57"/>
  <c r="AF45" i="57"/>
  <c r="AB45" i="57"/>
  <c r="C45" i="57"/>
  <c r="AF44" i="57"/>
  <c r="C44" i="57"/>
  <c r="AF43" i="57"/>
  <c r="I43" i="57"/>
  <c r="J43" i="57" s="1"/>
  <c r="K43" i="57" s="1"/>
  <c r="C43" i="57"/>
  <c r="AF42" i="57"/>
  <c r="AB42" i="57"/>
  <c r="I42" i="57"/>
  <c r="J42" i="57" s="1"/>
  <c r="K42" i="57" s="1"/>
  <c r="C42" i="57"/>
  <c r="AF41" i="57"/>
  <c r="I41" i="57"/>
  <c r="J41" i="57" s="1"/>
  <c r="K41" i="57" s="1"/>
  <c r="C41" i="57"/>
  <c r="AF40" i="57"/>
  <c r="AB40" i="57"/>
  <c r="I40" i="57"/>
  <c r="J40" i="57" s="1"/>
  <c r="K40" i="57" s="1"/>
  <c r="C40" i="57"/>
  <c r="AF39" i="57"/>
  <c r="AB39" i="57"/>
  <c r="C39" i="57"/>
  <c r="AF38" i="57"/>
  <c r="I38" i="57"/>
  <c r="J38" i="57" s="1"/>
  <c r="K38" i="57" s="1"/>
  <c r="C38" i="57"/>
  <c r="AF37" i="57"/>
  <c r="AB37" i="57"/>
  <c r="AC37" i="57" s="1"/>
  <c r="AD37" i="57" s="1"/>
  <c r="I37" i="57"/>
  <c r="J37" i="57" s="1"/>
  <c r="K37" i="57" s="1"/>
  <c r="C37" i="57"/>
  <c r="AF36" i="57"/>
  <c r="AB36" i="57"/>
  <c r="I36" i="57"/>
  <c r="J36" i="57" s="1"/>
  <c r="K36" i="57" s="1"/>
  <c r="C36" i="57"/>
  <c r="AF35" i="57"/>
  <c r="AB35" i="57"/>
  <c r="AE35" i="57" s="1"/>
  <c r="I35" i="57"/>
  <c r="J35" i="57" s="1"/>
  <c r="K35" i="57" s="1"/>
  <c r="C35" i="57"/>
  <c r="AF34" i="57"/>
  <c r="C34" i="57"/>
  <c r="AF33" i="57"/>
  <c r="AB33" i="57"/>
  <c r="I33" i="57"/>
  <c r="J33" i="57" s="1"/>
  <c r="K33" i="57" s="1"/>
  <c r="C33" i="57"/>
  <c r="AF32" i="57"/>
  <c r="AB32" i="57"/>
  <c r="AC32" i="57" s="1"/>
  <c r="AD32" i="57" s="1"/>
  <c r="C32" i="57"/>
  <c r="AF31" i="57"/>
  <c r="I31" i="57"/>
  <c r="J31" i="57" s="1"/>
  <c r="K31" i="57" s="1"/>
  <c r="C31" i="57"/>
  <c r="AF30" i="57"/>
  <c r="AB30" i="57"/>
  <c r="AE30" i="57" s="1"/>
  <c r="AI30" i="57" s="1"/>
  <c r="I30" i="57"/>
  <c r="J30" i="57" s="1"/>
  <c r="K30" i="57" s="1"/>
  <c r="C30" i="57"/>
  <c r="AF29" i="57"/>
  <c r="AB29" i="57"/>
  <c r="I29" i="57"/>
  <c r="J29" i="57" s="1"/>
  <c r="K29" i="57" s="1"/>
  <c r="C29" i="57"/>
  <c r="AF28" i="57"/>
  <c r="AB28" i="57"/>
  <c r="AC28" i="57" s="1"/>
  <c r="AD28" i="57" s="1"/>
  <c r="I28" i="57"/>
  <c r="J28" i="57" s="1"/>
  <c r="K28" i="57" s="1"/>
  <c r="C28" i="57"/>
  <c r="AF27" i="57"/>
  <c r="AB27" i="57"/>
  <c r="AE27" i="57" s="1"/>
  <c r="I27" i="57"/>
  <c r="J27" i="57" s="1"/>
  <c r="K27" i="57" s="1"/>
  <c r="C27" i="57"/>
  <c r="AF26" i="57"/>
  <c r="C26" i="57"/>
  <c r="AF25" i="57"/>
  <c r="AB25" i="57"/>
  <c r="I25" i="57"/>
  <c r="J25" i="57" s="1"/>
  <c r="K25" i="57" s="1"/>
  <c r="C25" i="57"/>
  <c r="AF24" i="57"/>
  <c r="AB24" i="57"/>
  <c r="AE24" i="57" s="1"/>
  <c r="C24" i="57"/>
  <c r="AF23" i="57"/>
  <c r="I23" i="57"/>
  <c r="J23" i="57" s="1"/>
  <c r="K23" i="57" s="1"/>
  <c r="C23" i="57"/>
  <c r="AF22" i="57"/>
  <c r="AB22" i="57"/>
  <c r="I22" i="57"/>
  <c r="J22" i="57" s="1"/>
  <c r="K22" i="57" s="1"/>
  <c r="C22" i="57"/>
  <c r="AF21" i="57"/>
  <c r="AB21" i="57"/>
  <c r="C21" i="57"/>
  <c r="AF20" i="57"/>
  <c r="I20" i="57"/>
  <c r="J20" i="57" s="1"/>
  <c r="K20" i="57" s="1"/>
  <c r="C20" i="57"/>
  <c r="AF19" i="57"/>
  <c r="AB19" i="57"/>
  <c r="AE19" i="57" s="1"/>
  <c r="I19" i="57"/>
  <c r="J19" i="57" s="1"/>
  <c r="K19" i="57" s="1"/>
  <c r="C19" i="57"/>
  <c r="AF18" i="57"/>
  <c r="C18" i="57"/>
  <c r="AF17" i="57"/>
  <c r="AB17" i="57"/>
  <c r="I17" i="57"/>
  <c r="J17" i="57" s="1"/>
  <c r="K17" i="57" s="1"/>
  <c r="C17" i="57"/>
  <c r="AF16" i="57"/>
  <c r="C16" i="57"/>
  <c r="AF15" i="57"/>
  <c r="I15" i="57"/>
  <c r="J15" i="57" s="1"/>
  <c r="K15" i="57" s="1"/>
  <c r="C15" i="57"/>
  <c r="AF14" i="57"/>
  <c r="AB14" i="57"/>
  <c r="AE14" i="57" s="1"/>
  <c r="AI14" i="57" s="1"/>
  <c r="C14" i="57"/>
  <c r="AF13" i="57"/>
  <c r="AB13" i="57"/>
  <c r="I13" i="57"/>
  <c r="J13" i="57" s="1"/>
  <c r="K13" i="57" s="1"/>
  <c r="C13" i="57"/>
  <c r="AF12" i="57"/>
  <c r="AB12" i="57"/>
  <c r="AC12" i="57" s="1"/>
  <c r="AD12" i="57" s="1"/>
  <c r="I12" i="57"/>
  <c r="J12" i="57" s="1"/>
  <c r="K12" i="57" s="1"/>
  <c r="C12" i="57"/>
  <c r="AF11" i="57"/>
  <c r="AB11" i="57"/>
  <c r="AE11" i="57" s="1"/>
  <c r="I11" i="57"/>
  <c r="J11" i="57" s="1"/>
  <c r="K11" i="57" s="1"/>
  <c r="C11" i="57"/>
  <c r="AF10" i="57"/>
  <c r="C10" i="57"/>
  <c r="AF9" i="57"/>
  <c r="AB9" i="57"/>
  <c r="I9" i="57"/>
  <c r="J9" i="57" s="1"/>
  <c r="K9" i="57" s="1"/>
  <c r="C9" i="57"/>
  <c r="AF8" i="57"/>
  <c r="AB8" i="57"/>
  <c r="C8" i="57"/>
  <c r="AE61" i="57" l="1"/>
  <c r="AG61" i="57" s="1"/>
  <c r="AH61" i="57" s="1"/>
  <c r="AE161" i="57"/>
  <c r="AI161" i="57" s="1"/>
  <c r="AE112" i="57"/>
  <c r="AG112" i="57" s="1"/>
  <c r="AH112" i="57" s="1"/>
  <c r="AE8" i="57"/>
  <c r="AG8" i="57" s="1"/>
  <c r="AH8" i="57" s="1"/>
  <c r="R78" i="57"/>
  <c r="S78" i="57" s="1"/>
  <c r="R142" i="57"/>
  <c r="S142" i="57" s="1"/>
  <c r="U142" i="57" s="1"/>
  <c r="R206" i="57"/>
  <c r="S206" i="57" s="1"/>
  <c r="U206" i="57" s="1"/>
  <c r="R194" i="57"/>
  <c r="S194" i="57" s="1"/>
  <c r="T194" i="57" s="1"/>
  <c r="R66" i="57"/>
  <c r="S66" i="57" s="1"/>
  <c r="U66" i="57" s="1"/>
  <c r="R87" i="57"/>
  <c r="S87" i="57" s="1"/>
  <c r="T87" i="57" s="1"/>
  <c r="R151" i="57"/>
  <c r="S151" i="57" s="1"/>
  <c r="R215" i="57"/>
  <c r="S215" i="57" s="1"/>
  <c r="U215" i="57" s="1"/>
  <c r="R188" i="57"/>
  <c r="S188" i="57" s="1"/>
  <c r="R130" i="57"/>
  <c r="S130" i="57" s="1"/>
  <c r="T130" i="57" s="1"/>
  <c r="R258" i="57"/>
  <c r="S258" i="57" s="1"/>
  <c r="U258" i="57" s="1"/>
  <c r="R133" i="57"/>
  <c r="S133" i="57" s="1"/>
  <c r="T133" i="57" s="1"/>
  <c r="R89" i="57"/>
  <c r="S89" i="57" s="1"/>
  <c r="T89" i="57" s="1"/>
  <c r="R153" i="57"/>
  <c r="S153" i="57" s="1"/>
  <c r="T153" i="57" s="1"/>
  <c r="R235" i="57"/>
  <c r="S235" i="57" s="1"/>
  <c r="R139" i="57"/>
  <c r="S139" i="57" s="1"/>
  <c r="U139" i="57" s="1"/>
  <c r="R13" i="57"/>
  <c r="S13" i="57" s="1"/>
  <c r="AC231" i="57"/>
  <c r="AD231" i="57" s="1"/>
  <c r="AE242" i="57"/>
  <c r="AI242" i="57" s="1"/>
  <c r="R19" i="57"/>
  <c r="S19" i="57" s="1"/>
  <c r="U19" i="57" s="1"/>
  <c r="R61" i="57"/>
  <c r="S61" i="57" s="1"/>
  <c r="U61" i="57" s="1"/>
  <c r="R209" i="57"/>
  <c r="S209" i="57" s="1"/>
  <c r="U209" i="57" s="1"/>
  <c r="R16" i="57"/>
  <c r="S16" i="57" s="1"/>
  <c r="U16" i="57" s="1"/>
  <c r="AE230" i="57"/>
  <c r="AI230" i="57" s="1"/>
  <c r="AE268" i="57"/>
  <c r="AI268" i="57" s="1"/>
  <c r="R23" i="57"/>
  <c r="S23" i="57" s="1"/>
  <c r="R136" i="57"/>
  <c r="S136" i="57" s="1"/>
  <c r="T136" i="57" s="1"/>
  <c r="R203" i="57"/>
  <c r="S203" i="57" s="1"/>
  <c r="U203" i="57" s="1"/>
  <c r="R26" i="57"/>
  <c r="S26" i="57" s="1"/>
  <c r="T26" i="57" s="1"/>
  <c r="R45" i="57"/>
  <c r="S45" i="57" s="1"/>
  <c r="T45" i="57" s="1"/>
  <c r="R52" i="57"/>
  <c r="S52" i="57" s="1"/>
  <c r="U52" i="57" s="1"/>
  <c r="AC168" i="57"/>
  <c r="AD168" i="57" s="1"/>
  <c r="R234" i="57"/>
  <c r="S234" i="57" s="1"/>
  <c r="U234" i="57" s="1"/>
  <c r="R239" i="57"/>
  <c r="S239" i="57" s="1"/>
  <c r="T239" i="57" s="1"/>
  <c r="R108" i="57"/>
  <c r="S108" i="57" s="1"/>
  <c r="R169" i="57"/>
  <c r="S169" i="57" s="1"/>
  <c r="T169" i="57" s="1"/>
  <c r="R22" i="57"/>
  <c r="S22" i="57" s="1"/>
  <c r="T22" i="57" s="1"/>
  <c r="R283" i="57"/>
  <c r="S283" i="57" s="1"/>
  <c r="T283" i="57" s="1"/>
  <c r="R83" i="57"/>
  <c r="S83" i="57" s="1"/>
  <c r="U83" i="57" s="1"/>
  <c r="R211" i="57"/>
  <c r="S211" i="57" s="1"/>
  <c r="T211" i="57" s="1"/>
  <c r="R243" i="57"/>
  <c r="S243" i="57" s="1"/>
  <c r="U243" i="57" s="1"/>
  <c r="R93" i="57"/>
  <c r="S93" i="57" s="1"/>
  <c r="R285" i="57"/>
  <c r="S285" i="57" s="1"/>
  <c r="U285" i="57" s="1"/>
  <c r="R113" i="57"/>
  <c r="S113" i="57" s="1"/>
  <c r="U113" i="57" s="1"/>
  <c r="R291" i="57"/>
  <c r="S291" i="57" s="1"/>
  <c r="U291" i="57" s="1"/>
  <c r="R119" i="57"/>
  <c r="S119" i="57" s="1"/>
  <c r="T119" i="57" s="1"/>
  <c r="R20" i="57"/>
  <c r="S20" i="57" s="1"/>
  <c r="U20" i="57" s="1"/>
  <c r="R187" i="57"/>
  <c r="S187" i="57" s="1"/>
  <c r="U187" i="57" s="1"/>
  <c r="R54" i="57"/>
  <c r="S54" i="57" s="1"/>
  <c r="T54" i="57" s="1"/>
  <c r="R109" i="57"/>
  <c r="S109" i="57" s="1"/>
  <c r="U109" i="57" s="1"/>
  <c r="R138" i="57"/>
  <c r="S138" i="57" s="1"/>
  <c r="T138" i="57" s="1"/>
  <c r="AC126" i="57"/>
  <c r="AD126" i="57" s="1"/>
  <c r="AG168" i="57"/>
  <c r="AH168" i="57" s="1"/>
  <c r="R102" i="57"/>
  <c r="S102" i="57" s="1"/>
  <c r="U102" i="57" s="1"/>
  <c r="R230" i="57"/>
  <c r="S230" i="57" s="1"/>
  <c r="U230" i="57" s="1"/>
  <c r="R103" i="57"/>
  <c r="S103" i="57" s="1"/>
  <c r="U103" i="57" s="1"/>
  <c r="R167" i="57"/>
  <c r="S167" i="57" s="1"/>
  <c r="R231" i="57"/>
  <c r="S231" i="57" s="1"/>
  <c r="T231" i="57" s="1"/>
  <c r="R100" i="57"/>
  <c r="S100" i="57" s="1"/>
  <c r="U100" i="57" s="1"/>
  <c r="R236" i="57"/>
  <c r="S236" i="57" s="1"/>
  <c r="T236" i="57" s="1"/>
  <c r="R158" i="57"/>
  <c r="S158" i="57" s="1"/>
  <c r="T158" i="57" s="1"/>
  <c r="R222" i="57"/>
  <c r="S222" i="57" s="1"/>
  <c r="T222" i="57" s="1"/>
  <c r="R91" i="57"/>
  <c r="S91" i="57" s="1"/>
  <c r="R90" i="57"/>
  <c r="S90" i="57" s="1"/>
  <c r="U90" i="57" s="1"/>
  <c r="AE50" i="57"/>
  <c r="AG50" i="57" s="1"/>
  <c r="AH50" i="57" s="1"/>
  <c r="R25" i="57"/>
  <c r="S25" i="57" s="1"/>
  <c r="T25" i="57" s="1"/>
  <c r="R183" i="57"/>
  <c r="S183" i="57" s="1"/>
  <c r="T183" i="57" s="1"/>
  <c r="R174" i="57"/>
  <c r="S174" i="57" s="1"/>
  <c r="U174" i="57" s="1"/>
  <c r="R24" i="57"/>
  <c r="S24" i="57" s="1"/>
  <c r="T24" i="57" s="1"/>
  <c r="R114" i="57"/>
  <c r="S114" i="57" s="1"/>
  <c r="U114" i="57" s="1"/>
  <c r="R179" i="57"/>
  <c r="S179" i="57" s="1"/>
  <c r="U179" i="57" s="1"/>
  <c r="R118" i="57"/>
  <c r="S118" i="57" s="1"/>
  <c r="T118" i="57" s="1"/>
  <c r="R46" i="57"/>
  <c r="S46" i="57" s="1"/>
  <c r="U46" i="57" s="1"/>
  <c r="R129" i="57"/>
  <c r="S129" i="57" s="1"/>
  <c r="U129" i="57" s="1"/>
  <c r="R193" i="57"/>
  <c r="S193" i="57" s="1"/>
  <c r="U193" i="57" s="1"/>
  <c r="R55" i="57"/>
  <c r="S55" i="57" s="1"/>
  <c r="T55" i="57" s="1"/>
  <c r="R104" i="57"/>
  <c r="S104" i="57" s="1"/>
  <c r="U104" i="57" s="1"/>
  <c r="R168" i="57"/>
  <c r="S168" i="57" s="1"/>
  <c r="U168" i="57" s="1"/>
  <c r="R232" i="57"/>
  <c r="S232" i="57" s="1"/>
  <c r="T232" i="57" s="1"/>
  <c r="R127" i="57"/>
  <c r="S127" i="57" s="1"/>
  <c r="T127" i="57" s="1"/>
  <c r="R191" i="57"/>
  <c r="S191" i="57" s="1"/>
  <c r="T191" i="57" s="1"/>
  <c r="R255" i="57"/>
  <c r="S255" i="57" s="1"/>
  <c r="U255" i="57" s="1"/>
  <c r="R62" i="57"/>
  <c r="S62" i="57" s="1"/>
  <c r="U62" i="57" s="1"/>
  <c r="AG199" i="57"/>
  <c r="AH199" i="57" s="1"/>
  <c r="R186" i="57"/>
  <c r="S186" i="57" s="1"/>
  <c r="T186" i="57" s="1"/>
  <c r="R50" i="57"/>
  <c r="S50" i="57" s="1"/>
  <c r="U50" i="57" s="1"/>
  <c r="R60" i="57"/>
  <c r="S60" i="57" s="1"/>
  <c r="U60" i="57" s="1"/>
  <c r="R36" i="57"/>
  <c r="S36" i="57" s="1"/>
  <c r="T36" i="57" s="1"/>
  <c r="R44" i="57"/>
  <c r="S44" i="57" s="1"/>
  <c r="T44" i="57" s="1"/>
  <c r="R99" i="57"/>
  <c r="S99" i="57" s="1"/>
  <c r="U99" i="57" s="1"/>
  <c r="R227" i="57"/>
  <c r="S227" i="57" s="1"/>
  <c r="T227" i="57" s="1"/>
  <c r="R259" i="57"/>
  <c r="S259" i="57" s="1"/>
  <c r="T259" i="57" s="1"/>
  <c r="R253" i="57"/>
  <c r="S253" i="57" s="1"/>
  <c r="T253" i="57" s="1"/>
  <c r="R70" i="57"/>
  <c r="S70" i="57" s="1"/>
  <c r="U70" i="57" s="1"/>
  <c r="R134" i="57"/>
  <c r="S134" i="57" s="1"/>
  <c r="T134" i="57" s="1"/>
  <c r="R198" i="57"/>
  <c r="S198" i="57" s="1"/>
  <c r="U198" i="57" s="1"/>
  <c r="R39" i="57"/>
  <c r="S39" i="57" s="1"/>
  <c r="T39" i="57" s="1"/>
  <c r="R110" i="57"/>
  <c r="S110" i="57" s="1"/>
  <c r="R30" i="57"/>
  <c r="S30" i="57" s="1"/>
  <c r="T30" i="57" s="1"/>
  <c r="R246" i="57"/>
  <c r="S246" i="57" s="1"/>
  <c r="T246" i="57" s="1"/>
  <c r="R65" i="57"/>
  <c r="S65" i="57" s="1"/>
  <c r="T65" i="57" s="1"/>
  <c r="R197" i="57"/>
  <c r="S197" i="57" s="1"/>
  <c r="U197" i="57" s="1"/>
  <c r="R156" i="57"/>
  <c r="S156" i="57" s="1"/>
  <c r="T156" i="57" s="1"/>
  <c r="R10" i="57"/>
  <c r="S10" i="57" s="1"/>
  <c r="T10" i="57" s="1"/>
  <c r="R250" i="57"/>
  <c r="S250" i="57" s="1"/>
  <c r="U250" i="57" s="1"/>
  <c r="R238" i="57"/>
  <c r="S238" i="57" s="1"/>
  <c r="U238" i="57" s="1"/>
  <c r="R290" i="57"/>
  <c r="S290" i="57" s="1"/>
  <c r="U290" i="57" s="1"/>
  <c r="R40" i="57"/>
  <c r="S40" i="57" s="1"/>
  <c r="U40" i="57" s="1"/>
  <c r="R68" i="57"/>
  <c r="S68" i="57" s="1"/>
  <c r="U68" i="57" s="1"/>
  <c r="R146" i="57"/>
  <c r="S146" i="57" s="1"/>
  <c r="T146" i="57" s="1"/>
  <c r="R115" i="57"/>
  <c r="S115" i="57" s="1"/>
  <c r="T115" i="57" s="1"/>
  <c r="R75" i="57"/>
  <c r="S75" i="57" s="1"/>
  <c r="U75" i="57" s="1"/>
  <c r="R260" i="57"/>
  <c r="S260" i="57" s="1"/>
  <c r="T260" i="57" s="1"/>
  <c r="AC86" i="57"/>
  <c r="AD86" i="57" s="1"/>
  <c r="AC204" i="57"/>
  <c r="R48" i="57"/>
  <c r="S48" i="57" s="1"/>
  <c r="U48" i="57" s="1"/>
  <c r="R181" i="57"/>
  <c r="S181" i="57" s="1"/>
  <c r="U181" i="57" s="1"/>
  <c r="R76" i="57"/>
  <c r="S76" i="57" s="1"/>
  <c r="T76" i="57" s="1"/>
  <c r="R73" i="57"/>
  <c r="S73" i="57" s="1"/>
  <c r="T73" i="57" s="1"/>
  <c r="R201" i="57"/>
  <c r="S201" i="57" s="1"/>
  <c r="U201" i="57" s="1"/>
  <c r="R190" i="57"/>
  <c r="S190" i="57" s="1"/>
  <c r="U190" i="57" s="1"/>
  <c r="R163" i="57"/>
  <c r="S163" i="57" s="1"/>
  <c r="T163" i="57" s="1"/>
  <c r="R84" i="57"/>
  <c r="S84" i="57" s="1"/>
  <c r="U84" i="57" s="1"/>
  <c r="R145" i="57"/>
  <c r="S145" i="57" s="1"/>
  <c r="T145" i="57" s="1"/>
  <c r="AG179" i="57"/>
  <c r="AH179" i="57" s="1"/>
  <c r="AC194" i="57"/>
  <c r="AD194" i="57" s="1"/>
  <c r="R178" i="57"/>
  <c r="S178" i="57" s="1"/>
  <c r="T178" i="57" s="1"/>
  <c r="R101" i="57"/>
  <c r="S101" i="57" s="1"/>
  <c r="T101" i="57" s="1"/>
  <c r="R165" i="57"/>
  <c r="S165" i="57" s="1"/>
  <c r="T165" i="57" s="1"/>
  <c r="R229" i="57"/>
  <c r="S229" i="57" s="1"/>
  <c r="U229" i="57" s="1"/>
  <c r="R57" i="57"/>
  <c r="S57" i="57" s="1"/>
  <c r="T57" i="57" s="1"/>
  <c r="R121" i="57"/>
  <c r="S121" i="57" s="1"/>
  <c r="T121" i="57" s="1"/>
  <c r="R185" i="57"/>
  <c r="S185" i="57" s="1"/>
  <c r="T185" i="57" s="1"/>
  <c r="R249" i="57"/>
  <c r="S249" i="57" s="1"/>
  <c r="R202" i="57"/>
  <c r="S202" i="57" s="1"/>
  <c r="T202" i="57" s="1"/>
  <c r="R34" i="57"/>
  <c r="S34" i="57" s="1"/>
  <c r="T34" i="57" s="1"/>
  <c r="R147" i="57"/>
  <c r="S147" i="57" s="1"/>
  <c r="R157" i="57"/>
  <c r="S157" i="57" s="1"/>
  <c r="U157" i="57" s="1"/>
  <c r="R221" i="57"/>
  <c r="S221" i="57" s="1"/>
  <c r="R116" i="57"/>
  <c r="S116" i="57" s="1"/>
  <c r="R180" i="57"/>
  <c r="S180" i="57" s="1"/>
  <c r="T180" i="57" s="1"/>
  <c r="R244" i="57"/>
  <c r="S244" i="57" s="1"/>
  <c r="R49" i="57"/>
  <c r="S49" i="57" s="1"/>
  <c r="T49" i="57" s="1"/>
  <c r="R177" i="57"/>
  <c r="S177" i="57" s="1"/>
  <c r="U177" i="57" s="1"/>
  <c r="R241" i="57"/>
  <c r="S241" i="57" s="1"/>
  <c r="U241" i="57" s="1"/>
  <c r="AC93" i="57"/>
  <c r="AD93" i="57" s="1"/>
  <c r="R35" i="57"/>
  <c r="S35" i="57" s="1"/>
  <c r="T35" i="57" s="1"/>
  <c r="R53" i="57"/>
  <c r="S53" i="57" s="1"/>
  <c r="U53" i="57" s="1"/>
  <c r="R204" i="57"/>
  <c r="S204" i="57" s="1"/>
  <c r="T204" i="57" s="1"/>
  <c r="AE88" i="57"/>
  <c r="AI88" i="57" s="1"/>
  <c r="R47" i="57"/>
  <c r="S47" i="57" s="1"/>
  <c r="U47" i="57" s="1"/>
  <c r="R176" i="57"/>
  <c r="S176" i="57" s="1"/>
  <c r="T176" i="57" s="1"/>
  <c r="R189" i="57"/>
  <c r="S189" i="57" s="1"/>
  <c r="U189" i="57" s="1"/>
  <c r="R212" i="57"/>
  <c r="S212" i="57" s="1"/>
  <c r="AI186" i="57"/>
  <c r="R262" i="57"/>
  <c r="S262" i="57" s="1"/>
  <c r="U262" i="57" s="1"/>
  <c r="R295" i="57"/>
  <c r="S295" i="57" s="1"/>
  <c r="R131" i="57"/>
  <c r="S131" i="57" s="1"/>
  <c r="U131" i="57" s="1"/>
  <c r="R42" i="57"/>
  <c r="S42" i="57" s="1"/>
  <c r="U42" i="57" s="1"/>
  <c r="R15" i="57"/>
  <c r="S15" i="57" s="1"/>
  <c r="R199" i="57"/>
  <c r="S199" i="57" s="1"/>
  <c r="U199" i="57" s="1"/>
  <c r="R69" i="57"/>
  <c r="S69" i="57" s="1"/>
  <c r="U69" i="57" s="1"/>
  <c r="R261" i="57"/>
  <c r="S261" i="57" s="1"/>
  <c r="R92" i="57"/>
  <c r="S92" i="57" s="1"/>
  <c r="T92" i="57" s="1"/>
  <c r="R220" i="57"/>
  <c r="S220" i="57" s="1"/>
  <c r="U220" i="57" s="1"/>
  <c r="R217" i="57"/>
  <c r="S217" i="57" s="1"/>
  <c r="T217" i="57" s="1"/>
  <c r="R281" i="57"/>
  <c r="S281" i="57" s="1"/>
  <c r="U281" i="57" s="1"/>
  <c r="R270" i="57"/>
  <c r="S270" i="57" s="1"/>
  <c r="R17" i="57"/>
  <c r="S17" i="57" s="1"/>
  <c r="U17" i="57" s="1"/>
  <c r="R293" i="57"/>
  <c r="S293" i="57" s="1"/>
  <c r="T293" i="57" s="1"/>
  <c r="R132" i="57"/>
  <c r="S132" i="57" s="1"/>
  <c r="U132" i="57" s="1"/>
  <c r="R122" i="57"/>
  <c r="S122" i="57" s="1"/>
  <c r="U122" i="57" s="1"/>
  <c r="AE64" i="57"/>
  <c r="AG64" i="57" s="1"/>
  <c r="AH64" i="57" s="1"/>
  <c r="R117" i="57"/>
  <c r="S117" i="57" s="1"/>
  <c r="U117" i="57" s="1"/>
  <c r="R140" i="57"/>
  <c r="S140" i="57" s="1"/>
  <c r="T140" i="57" s="1"/>
  <c r="R137" i="57"/>
  <c r="S137" i="57" s="1"/>
  <c r="T137" i="57" s="1"/>
  <c r="R126" i="57"/>
  <c r="S126" i="57" s="1"/>
  <c r="U126" i="57" s="1"/>
  <c r="AE213" i="57"/>
  <c r="AI213" i="57" s="1"/>
  <c r="R81" i="57"/>
  <c r="S81" i="57" s="1"/>
  <c r="U81" i="57" s="1"/>
  <c r="R18" i="57"/>
  <c r="S18" i="57" s="1"/>
  <c r="U18" i="57" s="1"/>
  <c r="R74" i="57"/>
  <c r="S74" i="57" s="1"/>
  <c r="T74" i="57" s="1"/>
  <c r="R106" i="57"/>
  <c r="S106" i="57" s="1"/>
  <c r="U106" i="57" s="1"/>
  <c r="R170" i="57"/>
  <c r="S170" i="57" s="1"/>
  <c r="T170" i="57" s="1"/>
  <c r="R152" i="57"/>
  <c r="S152" i="57" s="1"/>
  <c r="T152" i="57" s="1"/>
  <c r="R242" i="57"/>
  <c r="S242" i="57" s="1"/>
  <c r="T242" i="57" s="1"/>
  <c r="R37" i="57"/>
  <c r="S37" i="57" s="1"/>
  <c r="R64" i="57"/>
  <c r="S64" i="57" s="1"/>
  <c r="T64" i="57" s="1"/>
  <c r="R128" i="57"/>
  <c r="S128" i="57" s="1"/>
  <c r="U128" i="57" s="1"/>
  <c r="R192" i="57"/>
  <c r="S192" i="57" s="1"/>
  <c r="U192" i="57" s="1"/>
  <c r="R256" i="57"/>
  <c r="S256" i="57" s="1"/>
  <c r="T256" i="57" s="1"/>
  <c r="R63" i="57"/>
  <c r="S63" i="57" s="1"/>
  <c r="U63" i="57" s="1"/>
  <c r="R171" i="57"/>
  <c r="S171" i="57" s="1"/>
  <c r="U171" i="57" s="1"/>
  <c r="R267" i="57"/>
  <c r="S267" i="57" s="1"/>
  <c r="T267" i="57" s="1"/>
  <c r="R77" i="57"/>
  <c r="S77" i="57" s="1"/>
  <c r="R269" i="57"/>
  <c r="S269" i="57" s="1"/>
  <c r="R86" i="57"/>
  <c r="S86" i="57" s="1"/>
  <c r="U86" i="57" s="1"/>
  <c r="R150" i="57"/>
  <c r="S150" i="57" s="1"/>
  <c r="U150" i="57" s="1"/>
  <c r="R278" i="57"/>
  <c r="S278" i="57" s="1"/>
  <c r="U278" i="57" s="1"/>
  <c r="R51" i="57"/>
  <c r="S51" i="57" s="1"/>
  <c r="U51" i="57" s="1"/>
  <c r="R251" i="57"/>
  <c r="S251" i="57" s="1"/>
  <c r="U251" i="57" s="1"/>
  <c r="R29" i="57"/>
  <c r="S29" i="57" s="1"/>
  <c r="U29" i="57" s="1"/>
  <c r="R294" i="57"/>
  <c r="S294" i="57" s="1"/>
  <c r="T294" i="57" s="1"/>
  <c r="R284" i="57"/>
  <c r="S284" i="57" s="1"/>
  <c r="U284" i="57" s="1"/>
  <c r="AC170" i="57"/>
  <c r="AD170" i="57" s="1"/>
  <c r="AE32" i="57"/>
  <c r="AG32" i="57" s="1"/>
  <c r="AH32" i="57" s="1"/>
  <c r="R245" i="57"/>
  <c r="S245" i="57" s="1"/>
  <c r="U245" i="57" s="1"/>
  <c r="R268" i="57"/>
  <c r="S268" i="57" s="1"/>
  <c r="T268" i="57" s="1"/>
  <c r="R265" i="57"/>
  <c r="S265" i="57" s="1"/>
  <c r="U265" i="57" s="1"/>
  <c r="R254" i="57"/>
  <c r="S254" i="57" s="1"/>
  <c r="T254" i="57" s="1"/>
  <c r="R112" i="57"/>
  <c r="S112" i="57" s="1"/>
  <c r="U112" i="57" s="1"/>
  <c r="R240" i="57"/>
  <c r="S240" i="57" s="1"/>
  <c r="U240" i="57" s="1"/>
  <c r="R195" i="57"/>
  <c r="S195" i="57" s="1"/>
  <c r="U195" i="57" s="1"/>
  <c r="R148" i="57"/>
  <c r="S148" i="57" s="1"/>
  <c r="R273" i="57"/>
  <c r="S273" i="57" s="1"/>
  <c r="U273" i="57" s="1"/>
  <c r="AE198" i="57"/>
  <c r="R266" i="57"/>
  <c r="S266" i="57" s="1"/>
  <c r="T266" i="57" s="1"/>
  <c r="R98" i="57"/>
  <c r="S98" i="57" s="1"/>
  <c r="U98" i="57" s="1"/>
  <c r="R72" i="57"/>
  <c r="S72" i="57" s="1"/>
  <c r="T72" i="57" s="1"/>
  <c r="R200" i="57"/>
  <c r="S200" i="57" s="1"/>
  <c r="U200" i="57" s="1"/>
  <c r="R264" i="57"/>
  <c r="S264" i="57" s="1"/>
  <c r="U264" i="57" s="1"/>
  <c r="R271" i="57"/>
  <c r="S271" i="57" s="1"/>
  <c r="U271" i="57" s="1"/>
  <c r="R111" i="57"/>
  <c r="S111" i="57" s="1"/>
  <c r="U111" i="57" s="1"/>
  <c r="R175" i="57"/>
  <c r="S175" i="57" s="1"/>
  <c r="T175" i="57" s="1"/>
  <c r="R207" i="57"/>
  <c r="S207" i="57" s="1"/>
  <c r="R21" i="57"/>
  <c r="S21" i="57" s="1"/>
  <c r="R85" i="57"/>
  <c r="S85" i="57" s="1"/>
  <c r="U85" i="57" s="1"/>
  <c r="R149" i="57"/>
  <c r="S149" i="57" s="1"/>
  <c r="T149" i="57" s="1"/>
  <c r="R213" i="57"/>
  <c r="S213" i="57" s="1"/>
  <c r="T213" i="57" s="1"/>
  <c r="R172" i="57"/>
  <c r="S172" i="57" s="1"/>
  <c r="R105" i="57"/>
  <c r="S105" i="57" s="1"/>
  <c r="R233" i="57"/>
  <c r="S233" i="57" s="1"/>
  <c r="T233" i="57" s="1"/>
  <c r="R297" i="57"/>
  <c r="S297" i="57" s="1"/>
  <c r="U297" i="57" s="1"/>
  <c r="R286" i="57"/>
  <c r="S286" i="57" s="1"/>
  <c r="U286" i="57" s="1"/>
  <c r="R14" i="57"/>
  <c r="S14" i="57" s="1"/>
  <c r="U14" i="57" s="1"/>
  <c r="AE96" i="57"/>
  <c r="AI96" i="57" s="1"/>
  <c r="AC142" i="57"/>
  <c r="AD142" i="57" s="1"/>
  <c r="AC161" i="57"/>
  <c r="AD161" i="57" s="1"/>
  <c r="AE163" i="57"/>
  <c r="AG163" i="57" s="1"/>
  <c r="AH163" i="57" s="1"/>
  <c r="AC19" i="57"/>
  <c r="AD19" i="57" s="1"/>
  <c r="AC35" i="57"/>
  <c r="AD35" i="57" s="1"/>
  <c r="AC70" i="57"/>
  <c r="AD70" i="57" s="1"/>
  <c r="AG93" i="57"/>
  <c r="AH93" i="57" s="1"/>
  <c r="AE131" i="57"/>
  <c r="AI131" i="57" s="1"/>
  <c r="AI170" i="57"/>
  <c r="AC214" i="57"/>
  <c r="AD214" i="57" s="1"/>
  <c r="AC61" i="57"/>
  <c r="AD61" i="57" s="1"/>
  <c r="AC124" i="57"/>
  <c r="AD124" i="57" s="1"/>
  <c r="AC224" i="57"/>
  <c r="AD224" i="57" s="1"/>
  <c r="AE247" i="57"/>
  <c r="AI247" i="57" s="1"/>
  <c r="AG102" i="57"/>
  <c r="AH102" i="57" s="1"/>
  <c r="AC183" i="57"/>
  <c r="AD183" i="57" s="1"/>
  <c r="U101" i="57"/>
  <c r="U191" i="57"/>
  <c r="U127" i="57"/>
  <c r="T189" i="57"/>
  <c r="U134" i="57"/>
  <c r="R107" i="57"/>
  <c r="S107" i="57" s="1"/>
  <c r="U107" i="57" s="1"/>
  <c r="R141" i="57"/>
  <c r="S141" i="57" s="1"/>
  <c r="R205" i="57"/>
  <c r="S205" i="57" s="1"/>
  <c r="R164" i="57"/>
  <c r="S164" i="57" s="1"/>
  <c r="R228" i="57"/>
  <c r="S228" i="57" s="1"/>
  <c r="R292" i="57"/>
  <c r="S292" i="57" s="1"/>
  <c r="R97" i="57"/>
  <c r="S97" i="57" s="1"/>
  <c r="T97" i="57" s="1"/>
  <c r="R225" i="57"/>
  <c r="S225" i="57" s="1"/>
  <c r="R275" i="57"/>
  <c r="S275" i="57" s="1"/>
  <c r="U275" i="57" s="1"/>
  <c r="T237" i="57"/>
  <c r="R277" i="57"/>
  <c r="S277" i="57" s="1"/>
  <c r="U204" i="57"/>
  <c r="U214" i="57"/>
  <c r="T214" i="57"/>
  <c r="T52" i="57"/>
  <c r="U188" i="57"/>
  <c r="T188" i="57"/>
  <c r="U13" i="57"/>
  <c r="T13" i="57"/>
  <c r="T173" i="57"/>
  <c r="R210" i="57"/>
  <c r="S210" i="57" s="1"/>
  <c r="T210" i="57" s="1"/>
  <c r="R82" i="57"/>
  <c r="S82" i="57" s="1"/>
  <c r="U82" i="57" s="1"/>
  <c r="R166" i="57"/>
  <c r="S166" i="57" s="1"/>
  <c r="U166" i="57" s="1"/>
  <c r="U196" i="57"/>
  <c r="T196" i="57"/>
  <c r="T139" i="57"/>
  <c r="U223" i="57"/>
  <c r="R161" i="57"/>
  <c r="S161" i="57" s="1"/>
  <c r="T161" i="57" s="1"/>
  <c r="U36" i="57"/>
  <c r="R124" i="57"/>
  <c r="S124" i="57" s="1"/>
  <c r="R252" i="57"/>
  <c r="S252" i="57" s="1"/>
  <c r="R28" i="57"/>
  <c r="S28" i="57" s="1"/>
  <c r="T14" i="57"/>
  <c r="T108" i="57"/>
  <c r="U108" i="57"/>
  <c r="U239" i="57"/>
  <c r="T11" i="57"/>
  <c r="R279" i="57"/>
  <c r="S279" i="57" s="1"/>
  <c r="T279" i="57" s="1"/>
  <c r="R120" i="57"/>
  <c r="S120" i="57" s="1"/>
  <c r="U120" i="57" s="1"/>
  <c r="R184" i="57"/>
  <c r="S184" i="57" s="1"/>
  <c r="U184" i="57" s="1"/>
  <c r="R263" i="57"/>
  <c r="S263" i="57" s="1"/>
  <c r="T263" i="57" s="1"/>
  <c r="R272" i="57"/>
  <c r="S272" i="57" s="1"/>
  <c r="U272" i="57" s="1"/>
  <c r="R276" i="57"/>
  <c r="S276" i="57" s="1"/>
  <c r="R80" i="57"/>
  <c r="S80" i="57" s="1"/>
  <c r="U80" i="57" s="1"/>
  <c r="R144" i="57"/>
  <c r="S144" i="57" s="1"/>
  <c r="U144" i="57" s="1"/>
  <c r="R208" i="57"/>
  <c r="S208" i="57" s="1"/>
  <c r="U208" i="57" s="1"/>
  <c r="R27" i="57"/>
  <c r="S27" i="57" s="1"/>
  <c r="U27" i="57" s="1"/>
  <c r="R282" i="57"/>
  <c r="S282" i="57" s="1"/>
  <c r="U282" i="57" s="1"/>
  <c r="R280" i="57"/>
  <c r="S280" i="57" s="1"/>
  <c r="U280" i="57" s="1"/>
  <c r="T20" i="57"/>
  <c r="R274" i="57"/>
  <c r="S274" i="57" s="1"/>
  <c r="T274" i="57" s="1"/>
  <c r="R32" i="57"/>
  <c r="S32" i="57" s="1"/>
  <c r="U32" i="57" s="1"/>
  <c r="R88" i="57"/>
  <c r="S88" i="57" s="1"/>
  <c r="U88" i="57" s="1"/>
  <c r="R216" i="57"/>
  <c r="S216" i="57" s="1"/>
  <c r="U216" i="57" s="1"/>
  <c r="R247" i="57"/>
  <c r="S247" i="57" s="1"/>
  <c r="T247" i="57" s="1"/>
  <c r="R289" i="57"/>
  <c r="S289" i="57" s="1"/>
  <c r="U289" i="57" s="1"/>
  <c r="R56" i="57"/>
  <c r="S56" i="57" s="1"/>
  <c r="U56" i="57" s="1"/>
  <c r="R96" i="57"/>
  <c r="S96" i="57" s="1"/>
  <c r="T96" i="57" s="1"/>
  <c r="R160" i="57"/>
  <c r="S160" i="57" s="1"/>
  <c r="T160" i="57" s="1"/>
  <c r="R224" i="57"/>
  <c r="S224" i="57" s="1"/>
  <c r="U224" i="57" s="1"/>
  <c r="R287" i="57"/>
  <c r="S287" i="57" s="1"/>
  <c r="U137" i="57"/>
  <c r="T155" i="57"/>
  <c r="R248" i="57"/>
  <c r="S248" i="57" s="1"/>
  <c r="T248" i="57" s="1"/>
  <c r="T16" i="57"/>
  <c r="R288" i="57"/>
  <c r="S288" i="57" s="1"/>
  <c r="T288" i="57" s="1"/>
  <c r="U130" i="57"/>
  <c r="U74" i="57"/>
  <c r="T79" i="57"/>
  <c r="R296" i="57"/>
  <c r="S296" i="57" s="1"/>
  <c r="U296" i="57" s="1"/>
  <c r="T257" i="57"/>
  <c r="T297" i="57"/>
  <c r="T31" i="57"/>
  <c r="T50" i="57"/>
  <c r="T142" i="57"/>
  <c r="T182" i="57"/>
  <c r="U143" i="57"/>
  <c r="U33" i="57"/>
  <c r="T238" i="57"/>
  <c r="U64" i="57"/>
  <c r="T95" i="57"/>
  <c r="U41" i="57"/>
  <c r="T88" i="57"/>
  <c r="U10" i="57"/>
  <c r="T179" i="57"/>
  <c r="T110" i="57"/>
  <c r="U110" i="57"/>
  <c r="U154" i="57"/>
  <c r="T154" i="57"/>
  <c r="T125" i="57"/>
  <c r="U125" i="57"/>
  <c r="T9" i="57"/>
  <c r="U9" i="57"/>
  <c r="T258" i="57"/>
  <c r="U58" i="57"/>
  <c r="T58" i="57"/>
  <c r="U162" i="57"/>
  <c r="T162" i="57"/>
  <c r="T226" i="57"/>
  <c r="U226" i="57"/>
  <c r="U94" i="57"/>
  <c r="T94" i="57"/>
  <c r="U43" i="57"/>
  <c r="T43" i="57"/>
  <c r="U219" i="57"/>
  <c r="T219" i="57"/>
  <c r="T151" i="57"/>
  <c r="U151" i="57"/>
  <c r="T83" i="57"/>
  <c r="T234" i="57"/>
  <c r="U71" i="57"/>
  <c r="T71" i="57"/>
  <c r="T159" i="57"/>
  <c r="U159" i="57"/>
  <c r="U123" i="57"/>
  <c r="T123" i="57"/>
  <c r="T135" i="57"/>
  <c r="U135" i="57"/>
  <c r="U118" i="57"/>
  <c r="T218" i="57"/>
  <c r="U218" i="57"/>
  <c r="U77" i="57"/>
  <c r="T77" i="57"/>
  <c r="U67" i="57"/>
  <c r="T67" i="57"/>
  <c r="U23" i="57"/>
  <c r="T23" i="57"/>
  <c r="U161" i="57"/>
  <c r="U91" i="57"/>
  <c r="T91" i="57"/>
  <c r="U235" i="57"/>
  <c r="T235" i="57"/>
  <c r="U59" i="57"/>
  <c r="T59" i="57"/>
  <c r="T93" i="57"/>
  <c r="U93" i="57"/>
  <c r="U78" i="57"/>
  <c r="T78" i="57"/>
  <c r="U38" i="57"/>
  <c r="T38" i="57"/>
  <c r="T8" i="57"/>
  <c r="U8" i="57"/>
  <c r="U12" i="57"/>
  <c r="T12" i="57"/>
  <c r="AE81" i="57"/>
  <c r="AC81" i="57"/>
  <c r="AD81" i="57" s="1"/>
  <c r="AE36" i="57"/>
  <c r="AC36" i="57"/>
  <c r="AD36" i="57" s="1"/>
  <c r="AE9" i="57"/>
  <c r="AC9" i="57"/>
  <c r="AD9" i="57" s="1"/>
  <c r="AC21" i="57"/>
  <c r="AD21" i="57" s="1"/>
  <c r="AE21" i="57"/>
  <c r="AE22" i="57"/>
  <c r="AC22" i="57"/>
  <c r="AD22" i="57" s="1"/>
  <c r="AC39" i="57"/>
  <c r="AD39" i="57" s="1"/>
  <c r="AE39" i="57"/>
  <c r="AC45" i="57"/>
  <c r="AD45" i="57" s="1"/>
  <c r="AE45" i="57"/>
  <c r="AC13" i="57"/>
  <c r="AD13" i="57" s="1"/>
  <c r="AE13" i="57"/>
  <c r="AE33" i="57"/>
  <c r="AC33" i="57"/>
  <c r="AD33" i="57" s="1"/>
  <c r="AE40" i="57"/>
  <c r="AC40" i="57"/>
  <c r="AD40" i="57" s="1"/>
  <c r="AC46" i="57"/>
  <c r="AD46" i="57" s="1"/>
  <c r="AE46" i="57"/>
  <c r="AE47" i="57"/>
  <c r="AC47" i="57"/>
  <c r="AD47" i="57" s="1"/>
  <c r="AC29" i="57"/>
  <c r="AD29" i="57" s="1"/>
  <c r="AE29" i="57"/>
  <c r="AE68" i="57"/>
  <c r="AC68" i="57"/>
  <c r="AD68" i="57" s="1"/>
  <c r="AG24" i="57"/>
  <c r="AH24" i="57" s="1"/>
  <c r="AI24" i="57"/>
  <c r="AE25" i="57"/>
  <c r="AC25" i="57"/>
  <c r="AD25" i="57" s="1"/>
  <c r="AE104" i="57"/>
  <c r="AC104" i="57"/>
  <c r="AD104" i="57" s="1"/>
  <c r="AC75" i="57"/>
  <c r="AD75" i="57" s="1"/>
  <c r="AE75" i="57"/>
  <c r="AG11" i="57"/>
  <c r="AH11" i="57" s="1"/>
  <c r="AI11" i="57"/>
  <c r="AG27" i="57"/>
  <c r="AH27" i="57" s="1"/>
  <c r="AI27" i="57"/>
  <c r="AE12" i="57"/>
  <c r="AE17" i="57"/>
  <c r="AC17" i="57"/>
  <c r="AD17" i="57" s="1"/>
  <c r="I18" i="57"/>
  <c r="J18" i="57" s="1"/>
  <c r="K18" i="57" s="1"/>
  <c r="AE28" i="57"/>
  <c r="I34" i="57"/>
  <c r="J34" i="57" s="1"/>
  <c r="K34" i="57" s="1"/>
  <c r="AB38" i="57"/>
  <c r="AB51" i="57"/>
  <c r="AC51" i="57" s="1"/>
  <c r="AD51" i="57" s="1"/>
  <c r="AB52" i="57"/>
  <c r="AC52" i="57" s="1"/>
  <c r="AD52" i="57" s="1"/>
  <c r="AE62" i="57"/>
  <c r="AC62" i="57"/>
  <c r="AD62" i="57" s="1"/>
  <c r="I72" i="57"/>
  <c r="J72" i="57" s="1"/>
  <c r="K72" i="57" s="1"/>
  <c r="AE80" i="57"/>
  <c r="AC82" i="57"/>
  <c r="AD82" i="57" s="1"/>
  <c r="AE82" i="57"/>
  <c r="AE94" i="57"/>
  <c r="AC94" i="57"/>
  <c r="AD94" i="57" s="1"/>
  <c r="AG98" i="57"/>
  <c r="AH98" i="57" s="1"/>
  <c r="AC102" i="57"/>
  <c r="AD102" i="57" s="1"/>
  <c r="I105" i="57"/>
  <c r="J105" i="57" s="1"/>
  <c r="K105" i="57" s="1"/>
  <c r="AC112" i="57"/>
  <c r="AD112" i="57" s="1"/>
  <c r="I113" i="57"/>
  <c r="J113" i="57" s="1"/>
  <c r="K113" i="57" s="1"/>
  <c r="AB120" i="57"/>
  <c r="AI124" i="57"/>
  <c r="AG124" i="57"/>
  <c r="AH124" i="57" s="1"/>
  <c r="AI194" i="57"/>
  <c r="AG194" i="57"/>
  <c r="AH194" i="57" s="1"/>
  <c r="AC218" i="57"/>
  <c r="AD218" i="57" s="1"/>
  <c r="AE218" i="57"/>
  <c r="I8" i="57"/>
  <c r="J8" i="57" s="1"/>
  <c r="K8" i="57" s="1"/>
  <c r="AB10" i="57"/>
  <c r="AB15" i="57"/>
  <c r="I24" i="57"/>
  <c r="J24" i="57" s="1"/>
  <c r="K24" i="57" s="1"/>
  <c r="AB26" i="57"/>
  <c r="AB31" i="57"/>
  <c r="AE37" i="57"/>
  <c r="AB44" i="57"/>
  <c r="I46" i="57"/>
  <c r="J46" i="57" s="1"/>
  <c r="K46" i="57" s="1"/>
  <c r="I51" i="57"/>
  <c r="J51" i="57" s="1"/>
  <c r="K51" i="57" s="1"/>
  <c r="I55" i="57"/>
  <c r="J55" i="57" s="1"/>
  <c r="K55" i="57" s="1"/>
  <c r="AB77" i="57"/>
  <c r="I85" i="57"/>
  <c r="J85" i="57" s="1"/>
  <c r="K85" i="57" s="1"/>
  <c r="AG86" i="57"/>
  <c r="AH86" i="57" s="1"/>
  <c r="AI86" i="57"/>
  <c r="AE89" i="57"/>
  <c r="AC89" i="57"/>
  <c r="AD89" i="57" s="1"/>
  <c r="I99" i="57"/>
  <c r="J99" i="57" s="1"/>
  <c r="K99" i="57" s="1"/>
  <c r="I108" i="57"/>
  <c r="J108" i="57" s="1"/>
  <c r="K108" i="57" s="1"/>
  <c r="I114" i="57"/>
  <c r="J114" i="57" s="1"/>
  <c r="K114" i="57" s="1"/>
  <c r="AC115" i="57"/>
  <c r="AD115" i="57" s="1"/>
  <c r="AE115" i="57"/>
  <c r="AB117" i="57"/>
  <c r="AB135" i="57"/>
  <c r="I139" i="57"/>
  <c r="J139" i="57" s="1"/>
  <c r="K139" i="57" s="1"/>
  <c r="I155" i="57"/>
  <c r="J155" i="57" s="1"/>
  <c r="K155" i="57" s="1"/>
  <c r="AE219" i="57"/>
  <c r="AC219" i="57"/>
  <c r="AD219" i="57" s="1"/>
  <c r="AI132" i="57"/>
  <c r="AG132" i="57"/>
  <c r="AH132" i="57" s="1"/>
  <c r="AC147" i="57"/>
  <c r="AD147" i="57" s="1"/>
  <c r="AE147" i="57"/>
  <c r="AE243" i="57"/>
  <c r="AC243" i="57"/>
  <c r="AD243" i="57" s="1"/>
  <c r="AC14" i="57"/>
  <c r="AD14" i="57" s="1"/>
  <c r="AC30" i="57"/>
  <c r="AD30" i="57" s="1"/>
  <c r="AE107" i="57"/>
  <c r="I14" i="57"/>
  <c r="J14" i="57" s="1"/>
  <c r="K14" i="57" s="1"/>
  <c r="AB16" i="57"/>
  <c r="AC27" i="57"/>
  <c r="AD27" i="57" s="1"/>
  <c r="AC66" i="57"/>
  <c r="AD66" i="57" s="1"/>
  <c r="AE66" i="57"/>
  <c r="AE72" i="57"/>
  <c r="AC8" i="57"/>
  <c r="AD8" i="57" s="1"/>
  <c r="AG14" i="57"/>
  <c r="AH14" i="57" s="1"/>
  <c r="AB18" i="57"/>
  <c r="AB23" i="57"/>
  <c r="AC24" i="57"/>
  <c r="AD24" i="57" s="1"/>
  <c r="AG30" i="57"/>
  <c r="AH30" i="57" s="1"/>
  <c r="I32" i="57"/>
  <c r="J32" i="57" s="1"/>
  <c r="K32" i="57" s="1"/>
  <c r="AB34" i="57"/>
  <c r="I39" i="57"/>
  <c r="J39" i="57" s="1"/>
  <c r="K39" i="57" s="1"/>
  <c r="I44" i="57"/>
  <c r="J44" i="57" s="1"/>
  <c r="K44" i="57" s="1"/>
  <c r="AB48" i="57"/>
  <c r="I59" i="57"/>
  <c r="J59" i="57" s="1"/>
  <c r="K59" i="57" s="1"/>
  <c r="I69" i="57"/>
  <c r="J69" i="57" s="1"/>
  <c r="K69" i="57" s="1"/>
  <c r="AG70" i="57"/>
  <c r="AH70" i="57" s="1"/>
  <c r="AI70" i="57"/>
  <c r="AE73" i="57"/>
  <c r="AC73" i="57"/>
  <c r="AD73" i="57" s="1"/>
  <c r="AE105" i="57"/>
  <c r="AC105" i="57"/>
  <c r="AD105" i="57" s="1"/>
  <c r="AC132" i="57"/>
  <c r="AD132" i="57" s="1"/>
  <c r="AC175" i="57"/>
  <c r="AD175" i="57" s="1"/>
  <c r="AE175" i="57"/>
  <c r="AE84" i="57"/>
  <c r="AC84" i="57"/>
  <c r="AD84" i="57" s="1"/>
  <c r="AE49" i="57"/>
  <c r="AC49" i="57"/>
  <c r="AD49" i="57" s="1"/>
  <c r="AE121" i="57"/>
  <c r="AC121" i="57"/>
  <c r="AD121" i="57" s="1"/>
  <c r="AE129" i="57"/>
  <c r="AC129" i="57"/>
  <c r="AD129" i="57" s="1"/>
  <c r="AC146" i="57"/>
  <c r="AD146" i="57" s="1"/>
  <c r="AE146" i="57"/>
  <c r="I10" i="57"/>
  <c r="J10" i="57" s="1"/>
  <c r="K10" i="57" s="1"/>
  <c r="AC11" i="57"/>
  <c r="AD11" i="57" s="1"/>
  <c r="AE78" i="57"/>
  <c r="AC78" i="57"/>
  <c r="AD78" i="57" s="1"/>
  <c r="AC136" i="57"/>
  <c r="AD136" i="57" s="1"/>
  <c r="AE136" i="57"/>
  <c r="AE297" i="57"/>
  <c r="AC297" i="57"/>
  <c r="AD297" i="57" s="1"/>
  <c r="I16" i="57"/>
  <c r="J16" i="57" s="1"/>
  <c r="K16" i="57" s="1"/>
  <c r="I21" i="57"/>
  <c r="J21" i="57" s="1"/>
  <c r="K21" i="57" s="1"/>
  <c r="I45" i="57"/>
  <c r="J45" i="57" s="1"/>
  <c r="K45" i="57" s="1"/>
  <c r="AB53" i="57"/>
  <c r="AC53" i="57" s="1"/>
  <c r="AD53" i="57" s="1"/>
  <c r="I74" i="57"/>
  <c r="J74" i="57" s="1"/>
  <c r="K74" i="57" s="1"/>
  <c r="AC91" i="57"/>
  <c r="AD91" i="57" s="1"/>
  <c r="AE91" i="57"/>
  <c r="AE97" i="57"/>
  <c r="AC98" i="57"/>
  <c r="AD98" i="57" s="1"/>
  <c r="AE103" i="57"/>
  <c r="AC103" i="57"/>
  <c r="AD103" i="57" s="1"/>
  <c r="AE116" i="57"/>
  <c r="AC116" i="57"/>
  <c r="AD116" i="57" s="1"/>
  <c r="AB125" i="57"/>
  <c r="AG126" i="57"/>
  <c r="AH126" i="57" s="1"/>
  <c r="AI126" i="57"/>
  <c r="AB130" i="57"/>
  <c r="AE137" i="57"/>
  <c r="AC137" i="57"/>
  <c r="AD137" i="57" s="1"/>
  <c r="AB140" i="57"/>
  <c r="AC174" i="57"/>
  <c r="AD174" i="57" s="1"/>
  <c r="AE174" i="57"/>
  <c r="AE42" i="57"/>
  <c r="AC42" i="57"/>
  <c r="AD42" i="57" s="1"/>
  <c r="AE109" i="57"/>
  <c r="AC109" i="57"/>
  <c r="AD109" i="57" s="1"/>
  <c r="AE171" i="57"/>
  <c r="AC171" i="57"/>
  <c r="AD171" i="57" s="1"/>
  <c r="AE76" i="57"/>
  <c r="AC76" i="57"/>
  <c r="AD76" i="57" s="1"/>
  <c r="AE164" i="57"/>
  <c r="AC164" i="57"/>
  <c r="AD164" i="57" s="1"/>
  <c r="I26" i="57"/>
  <c r="J26" i="57" s="1"/>
  <c r="K26" i="57" s="1"/>
  <c r="AG19" i="57"/>
  <c r="AH19" i="57" s="1"/>
  <c r="AI19" i="57"/>
  <c r="AB20" i="57"/>
  <c r="AG35" i="57"/>
  <c r="AH35" i="57" s="1"/>
  <c r="AI35" i="57"/>
  <c r="AB43" i="57"/>
  <c r="I49" i="57"/>
  <c r="J49" i="57" s="1"/>
  <c r="K49" i="57" s="1"/>
  <c r="I50" i="57"/>
  <c r="J50" i="57" s="1"/>
  <c r="K50" i="57" s="1"/>
  <c r="AE60" i="57"/>
  <c r="AC60" i="57"/>
  <c r="AD60" i="57" s="1"/>
  <c r="AE65" i="57"/>
  <c r="AC65" i="57"/>
  <c r="AD65" i="57" s="1"/>
  <c r="AE92" i="57"/>
  <c r="AC92" i="57"/>
  <c r="AD92" i="57" s="1"/>
  <c r="AC108" i="57"/>
  <c r="AD108" i="57" s="1"/>
  <c r="AE108" i="57"/>
  <c r="AC114" i="57"/>
  <c r="AD114" i="57" s="1"/>
  <c r="AE114" i="57"/>
  <c r="AC177" i="57"/>
  <c r="AD177" i="57" s="1"/>
  <c r="AE177" i="57"/>
  <c r="AC185" i="57"/>
  <c r="AD185" i="57" s="1"/>
  <c r="AE185" i="57"/>
  <c r="AC192" i="57"/>
  <c r="AD192" i="57" s="1"/>
  <c r="AE192" i="57"/>
  <c r="AC279" i="57"/>
  <c r="AD279" i="57" s="1"/>
  <c r="AE279" i="57"/>
  <c r="I158" i="57"/>
  <c r="J158" i="57" s="1"/>
  <c r="K158" i="57" s="1"/>
  <c r="AB167" i="57"/>
  <c r="AC179" i="57"/>
  <c r="AD179" i="57" s="1"/>
  <c r="I180" i="57"/>
  <c r="J180" i="57" s="1"/>
  <c r="K180" i="57" s="1"/>
  <c r="AE232" i="57"/>
  <c r="AC232" i="57"/>
  <c r="AD232" i="57" s="1"/>
  <c r="AB71" i="57"/>
  <c r="AB87" i="57"/>
  <c r="I98" i="57"/>
  <c r="J98" i="57" s="1"/>
  <c r="K98" i="57" s="1"/>
  <c r="I100" i="57"/>
  <c r="J100" i="57" s="1"/>
  <c r="K100" i="57" s="1"/>
  <c r="I107" i="57"/>
  <c r="J107" i="57" s="1"/>
  <c r="K107" i="57" s="1"/>
  <c r="AB111" i="57"/>
  <c r="AB127" i="57"/>
  <c r="AB141" i="57"/>
  <c r="AG142" i="57"/>
  <c r="AH142" i="57" s="1"/>
  <c r="AI142" i="57"/>
  <c r="I160" i="57"/>
  <c r="J160" i="57" s="1"/>
  <c r="K160" i="57" s="1"/>
  <c r="I166" i="57"/>
  <c r="J166" i="57" s="1"/>
  <c r="K166" i="57" s="1"/>
  <c r="AB182" i="57"/>
  <c r="AC193" i="57"/>
  <c r="AD193" i="57" s="1"/>
  <c r="AE193" i="57"/>
  <c r="AE203" i="57"/>
  <c r="AC203" i="57"/>
  <c r="AD203" i="57" s="1"/>
  <c r="I209" i="57"/>
  <c r="J209" i="57" s="1"/>
  <c r="K209" i="57" s="1"/>
  <c r="AI214" i="57"/>
  <c r="AG214" i="57"/>
  <c r="AH214" i="57" s="1"/>
  <c r="AE222" i="57"/>
  <c r="AC222" i="57"/>
  <c r="AD222" i="57" s="1"/>
  <c r="AE272" i="57"/>
  <c r="AC272" i="57"/>
  <c r="AD272" i="57" s="1"/>
  <c r="AB41" i="57"/>
  <c r="I47" i="57"/>
  <c r="J47" i="57" s="1"/>
  <c r="K47" i="57" s="1"/>
  <c r="AB63" i="57"/>
  <c r="AB79" i="57"/>
  <c r="AB95" i="57"/>
  <c r="AB99" i="57"/>
  <c r="AE101" i="57"/>
  <c r="AC101" i="57"/>
  <c r="AD101" i="57" s="1"/>
  <c r="AB106" i="57"/>
  <c r="AE119" i="57"/>
  <c r="AC119" i="57"/>
  <c r="AD119" i="57" s="1"/>
  <c r="AC138" i="57"/>
  <c r="AD138" i="57" s="1"/>
  <c r="AE138" i="57"/>
  <c r="AC139" i="57"/>
  <c r="AD139" i="57" s="1"/>
  <c r="AE139" i="57"/>
  <c r="I141" i="57"/>
  <c r="J141" i="57" s="1"/>
  <c r="K141" i="57" s="1"/>
  <c r="AE176" i="57"/>
  <c r="AC176" i="57"/>
  <c r="AD176" i="57" s="1"/>
  <c r="AE191" i="57"/>
  <c r="AC191" i="57"/>
  <c r="AD191" i="57" s="1"/>
  <c r="AC212" i="57"/>
  <c r="AD212" i="57" s="1"/>
  <c r="AE212" i="57"/>
  <c r="AC240" i="57"/>
  <c r="AD240" i="57" s="1"/>
  <c r="AE240" i="57"/>
  <c r="AE265" i="57"/>
  <c r="AC265" i="57"/>
  <c r="AD265" i="57" s="1"/>
  <c r="I61" i="57"/>
  <c r="J61" i="57" s="1"/>
  <c r="K61" i="57" s="1"/>
  <c r="I65" i="57"/>
  <c r="J65" i="57" s="1"/>
  <c r="K65" i="57" s="1"/>
  <c r="AB67" i="57"/>
  <c r="I77" i="57"/>
  <c r="J77" i="57" s="1"/>
  <c r="K77" i="57" s="1"/>
  <c r="I81" i="57"/>
  <c r="J81" i="57" s="1"/>
  <c r="K81" i="57" s="1"/>
  <c r="AB83" i="57"/>
  <c r="I93" i="57"/>
  <c r="J93" i="57" s="1"/>
  <c r="K93" i="57" s="1"/>
  <c r="I97" i="57"/>
  <c r="J97" i="57" s="1"/>
  <c r="K97" i="57" s="1"/>
  <c r="AC100" i="57"/>
  <c r="AD100" i="57" s="1"/>
  <c r="AE100" i="57"/>
  <c r="I112" i="57"/>
  <c r="J112" i="57" s="1"/>
  <c r="K112" i="57" s="1"/>
  <c r="AB113" i="57"/>
  <c r="I118" i="57"/>
  <c r="J118" i="57" s="1"/>
  <c r="K118" i="57" s="1"/>
  <c r="AE145" i="57"/>
  <c r="AC145" i="57"/>
  <c r="AD145" i="57" s="1"/>
  <c r="AC181" i="57"/>
  <c r="AD181" i="57" s="1"/>
  <c r="AE181" i="57"/>
  <c r="AC184" i="57"/>
  <c r="AD184" i="57" s="1"/>
  <c r="AE184" i="57"/>
  <c r="AB200" i="57"/>
  <c r="I202" i="57"/>
  <c r="J202" i="57" s="1"/>
  <c r="K202" i="57" s="1"/>
  <c r="AB228" i="57"/>
  <c r="AB57" i="57"/>
  <c r="AC57" i="57" s="1"/>
  <c r="AD57" i="57" s="1"/>
  <c r="AB59" i="57"/>
  <c r="AC59" i="57" s="1"/>
  <c r="AD59" i="57" s="1"/>
  <c r="I67" i="57"/>
  <c r="J67" i="57" s="1"/>
  <c r="K67" i="57" s="1"/>
  <c r="AB69" i="57"/>
  <c r="AB74" i="57"/>
  <c r="I83" i="57"/>
  <c r="J83" i="57" s="1"/>
  <c r="K83" i="57" s="1"/>
  <c r="AB85" i="57"/>
  <c r="AB90" i="57"/>
  <c r="I109" i="57"/>
  <c r="J109" i="57" s="1"/>
  <c r="K109" i="57" s="1"/>
  <c r="AB122" i="57"/>
  <c r="AC123" i="57"/>
  <c r="AD123" i="57" s="1"/>
  <c r="AE123" i="57"/>
  <c r="I125" i="57"/>
  <c r="J125" i="57" s="1"/>
  <c r="K125" i="57" s="1"/>
  <c r="AB143" i="57"/>
  <c r="AC166" i="57"/>
  <c r="AD166" i="57" s="1"/>
  <c r="AE166" i="57"/>
  <c r="AI183" i="57"/>
  <c r="AG183" i="57"/>
  <c r="AH183" i="57" s="1"/>
  <c r="AI204" i="57"/>
  <c r="AG204" i="57"/>
  <c r="AH204" i="57" s="1"/>
  <c r="AB118" i="57"/>
  <c r="I128" i="57"/>
  <c r="J128" i="57" s="1"/>
  <c r="K128" i="57" s="1"/>
  <c r="I132" i="57"/>
  <c r="J132" i="57" s="1"/>
  <c r="K132" i="57" s="1"/>
  <c r="AB134" i="57"/>
  <c r="I144" i="57"/>
  <c r="J144" i="57" s="1"/>
  <c r="K144" i="57" s="1"/>
  <c r="I148" i="57"/>
  <c r="J148" i="57" s="1"/>
  <c r="K148" i="57" s="1"/>
  <c r="I157" i="57"/>
  <c r="J157" i="57" s="1"/>
  <c r="K157" i="57" s="1"/>
  <c r="AB162" i="57"/>
  <c r="AB178" i="57"/>
  <c r="AC186" i="57"/>
  <c r="AD186" i="57" s="1"/>
  <c r="I188" i="57"/>
  <c r="J188" i="57" s="1"/>
  <c r="K188" i="57" s="1"/>
  <c r="AB189" i="57"/>
  <c r="AC199" i="57"/>
  <c r="AD199" i="57" s="1"/>
  <c r="I201" i="57"/>
  <c r="J201" i="57" s="1"/>
  <c r="K201" i="57" s="1"/>
  <c r="I210" i="57"/>
  <c r="J210" i="57" s="1"/>
  <c r="K210" i="57" s="1"/>
  <c r="AE211" i="57"/>
  <c r="AC211" i="57"/>
  <c r="AD211" i="57" s="1"/>
  <c r="AE237" i="57"/>
  <c r="AC237" i="57"/>
  <c r="AD237" i="57" s="1"/>
  <c r="AC241" i="57"/>
  <c r="AD241" i="57" s="1"/>
  <c r="AE241" i="57"/>
  <c r="I120" i="57"/>
  <c r="J120" i="57" s="1"/>
  <c r="K120" i="57" s="1"/>
  <c r="I136" i="57"/>
  <c r="J136" i="57" s="1"/>
  <c r="K136" i="57" s="1"/>
  <c r="I149" i="57"/>
  <c r="J149" i="57" s="1"/>
  <c r="K149" i="57" s="1"/>
  <c r="AB155" i="57"/>
  <c r="AC155" i="57" s="1"/>
  <c r="AD155" i="57" s="1"/>
  <c r="AC197" i="57"/>
  <c r="AD197" i="57" s="1"/>
  <c r="AE197" i="57"/>
  <c r="I207" i="57"/>
  <c r="J207" i="57" s="1"/>
  <c r="K207" i="57" s="1"/>
  <c r="I208" i="57"/>
  <c r="J208" i="57" s="1"/>
  <c r="K208" i="57" s="1"/>
  <c r="AE285" i="57"/>
  <c r="AC285" i="57"/>
  <c r="AD285" i="57" s="1"/>
  <c r="AB110" i="57"/>
  <c r="I116" i="57"/>
  <c r="J116" i="57" s="1"/>
  <c r="K116" i="57" s="1"/>
  <c r="I126" i="57"/>
  <c r="J126" i="57" s="1"/>
  <c r="K126" i="57" s="1"/>
  <c r="AB128" i="57"/>
  <c r="AB133" i="57"/>
  <c r="I142" i="57"/>
  <c r="J142" i="57" s="1"/>
  <c r="K142" i="57" s="1"/>
  <c r="AB144" i="57"/>
  <c r="I152" i="57"/>
  <c r="J152" i="57" s="1"/>
  <c r="K152" i="57" s="1"/>
  <c r="I154" i="57"/>
  <c r="J154" i="57" s="1"/>
  <c r="K154" i="57" s="1"/>
  <c r="I168" i="57"/>
  <c r="J168" i="57" s="1"/>
  <c r="K168" i="57" s="1"/>
  <c r="I179" i="57"/>
  <c r="J179" i="57" s="1"/>
  <c r="K179" i="57" s="1"/>
  <c r="AB180" i="57"/>
  <c r="AB190" i="57"/>
  <c r="AE235" i="57"/>
  <c r="AC235" i="57"/>
  <c r="AD235" i="57" s="1"/>
  <c r="AE239" i="57"/>
  <c r="AC239" i="57"/>
  <c r="AD239" i="57" s="1"/>
  <c r="I131" i="57"/>
  <c r="J131" i="57" s="1"/>
  <c r="K131" i="57" s="1"/>
  <c r="I147" i="57"/>
  <c r="J147" i="57" s="1"/>
  <c r="K147" i="57" s="1"/>
  <c r="AB158" i="57"/>
  <c r="AB160" i="57"/>
  <c r="AB165" i="57"/>
  <c r="AB169" i="57"/>
  <c r="AC173" i="57"/>
  <c r="AD173" i="57" s="1"/>
  <c r="AE173" i="57"/>
  <c r="I182" i="57"/>
  <c r="J182" i="57" s="1"/>
  <c r="K182" i="57" s="1"/>
  <c r="AB195" i="57"/>
  <c r="AC196" i="57"/>
  <c r="AD196" i="57" s="1"/>
  <c r="AE196" i="57"/>
  <c r="AB217" i="57"/>
  <c r="I221" i="57"/>
  <c r="J221" i="57" s="1"/>
  <c r="K221" i="57" s="1"/>
  <c r="AB233" i="57"/>
  <c r="I186" i="57"/>
  <c r="J186" i="57" s="1"/>
  <c r="K186" i="57" s="1"/>
  <c r="AB188" i="57"/>
  <c r="I197" i="57"/>
  <c r="J197" i="57" s="1"/>
  <c r="K197" i="57" s="1"/>
  <c r="AB206" i="57"/>
  <c r="AC206" i="57" s="1"/>
  <c r="AB210" i="57"/>
  <c r="AB223" i="57"/>
  <c r="AG224" i="57"/>
  <c r="AH224" i="57" s="1"/>
  <c r="AI224" i="57"/>
  <c r="AI231" i="57"/>
  <c r="AG231" i="57"/>
  <c r="AH231" i="57" s="1"/>
  <c r="AE238" i="57"/>
  <c r="AC238" i="57"/>
  <c r="AD238" i="57" s="1"/>
  <c r="I190" i="57"/>
  <c r="J190" i="57" s="1"/>
  <c r="K190" i="57" s="1"/>
  <c r="AB209" i="57"/>
  <c r="AC220" i="57"/>
  <c r="AD220" i="57" s="1"/>
  <c r="AE220" i="57"/>
  <c r="AC221" i="57"/>
  <c r="AD221" i="57" s="1"/>
  <c r="AE221" i="57"/>
  <c r="I223" i="57"/>
  <c r="J223" i="57" s="1"/>
  <c r="K223" i="57" s="1"/>
  <c r="AG245" i="57"/>
  <c r="AH245" i="57" s="1"/>
  <c r="AI245" i="57"/>
  <c r="AE282" i="57"/>
  <c r="AC282" i="57"/>
  <c r="AD282" i="57" s="1"/>
  <c r="AB187" i="57"/>
  <c r="AB201" i="57"/>
  <c r="I206" i="57"/>
  <c r="J206" i="57" s="1"/>
  <c r="K206" i="57" s="1"/>
  <c r="AE227" i="57"/>
  <c r="AC227" i="57"/>
  <c r="AD227" i="57" s="1"/>
  <c r="I234" i="57"/>
  <c r="J234" i="57" s="1"/>
  <c r="K234" i="57" s="1"/>
  <c r="AC245" i="57"/>
  <c r="AD245" i="57" s="1"/>
  <c r="I254" i="57"/>
  <c r="J254" i="57" s="1"/>
  <c r="K254" i="57" s="1"/>
  <c r="AB172" i="57"/>
  <c r="I178" i="57"/>
  <c r="J178" i="57" s="1"/>
  <c r="K178" i="57" s="1"/>
  <c r="I185" i="57"/>
  <c r="J185" i="57" s="1"/>
  <c r="K185" i="57" s="1"/>
  <c r="AB202" i="57"/>
  <c r="I204" i="57"/>
  <c r="J204" i="57" s="1"/>
  <c r="K204" i="57" s="1"/>
  <c r="AB207" i="57"/>
  <c r="AC207" i="57" s="1"/>
  <c r="AB225" i="57"/>
  <c r="AE274" i="57"/>
  <c r="AC274" i="57"/>
  <c r="AD274" i="57" s="1"/>
  <c r="AE276" i="57"/>
  <c r="AE277" i="57"/>
  <c r="AC277" i="57"/>
  <c r="AD277" i="57" s="1"/>
  <c r="AC284" i="57"/>
  <c r="AD284" i="57" s="1"/>
  <c r="AE284" i="57"/>
  <c r="I214" i="57"/>
  <c r="J214" i="57" s="1"/>
  <c r="K214" i="57" s="1"/>
  <c r="AB216" i="57"/>
  <c r="I226" i="57"/>
  <c r="J226" i="57" s="1"/>
  <c r="K226" i="57" s="1"/>
  <c r="AB229" i="57"/>
  <c r="I231" i="57"/>
  <c r="J231" i="57" s="1"/>
  <c r="K231" i="57" s="1"/>
  <c r="AB234" i="57"/>
  <c r="I246" i="57"/>
  <c r="J246" i="57" s="1"/>
  <c r="K246" i="57" s="1"/>
  <c r="I252" i="57"/>
  <c r="J252" i="57" s="1"/>
  <c r="K252" i="57" s="1"/>
  <c r="AC260" i="57"/>
  <c r="AD260" i="57" s="1"/>
  <c r="AE260" i="57"/>
  <c r="I262" i="57"/>
  <c r="J262" i="57" s="1"/>
  <c r="K262" i="57" s="1"/>
  <c r="AE288" i="57"/>
  <c r="AC288" i="57"/>
  <c r="AD288" i="57" s="1"/>
  <c r="I292" i="57"/>
  <c r="J292" i="57" s="1"/>
  <c r="K292" i="57" s="1"/>
  <c r="AC292" i="57"/>
  <c r="AD292" i="57" s="1"/>
  <c r="AE292" i="57"/>
  <c r="I294" i="57"/>
  <c r="J294" i="57" s="1"/>
  <c r="K294" i="57" s="1"/>
  <c r="I199" i="57"/>
  <c r="J199" i="57" s="1"/>
  <c r="K199" i="57" s="1"/>
  <c r="I218" i="57"/>
  <c r="J218" i="57" s="1"/>
  <c r="K218" i="57" s="1"/>
  <c r="AC251" i="57"/>
  <c r="AD251" i="57" s="1"/>
  <c r="AE251" i="57"/>
  <c r="AC263" i="57"/>
  <c r="AD263" i="57" s="1"/>
  <c r="AE263" i="57"/>
  <c r="AC295" i="57"/>
  <c r="AD295" i="57" s="1"/>
  <c r="AE295" i="57"/>
  <c r="AB215" i="57"/>
  <c r="I224" i="57"/>
  <c r="J224" i="57" s="1"/>
  <c r="K224" i="57" s="1"/>
  <c r="AB226" i="57"/>
  <c r="I230" i="57"/>
  <c r="J230" i="57" s="1"/>
  <c r="K230" i="57" s="1"/>
  <c r="I235" i="57"/>
  <c r="J235" i="57" s="1"/>
  <c r="K235" i="57" s="1"/>
  <c r="AB236" i="57"/>
  <c r="I242" i="57"/>
  <c r="J242" i="57" s="1"/>
  <c r="K242" i="57" s="1"/>
  <c r="AB246" i="57"/>
  <c r="AE256" i="57"/>
  <c r="AC256" i="57"/>
  <c r="AD256" i="57" s="1"/>
  <c r="I213" i="57"/>
  <c r="J213" i="57" s="1"/>
  <c r="K213" i="57" s="1"/>
  <c r="AE250" i="57"/>
  <c r="AC250" i="57"/>
  <c r="AD250" i="57" s="1"/>
  <c r="AE269" i="57"/>
  <c r="AC269" i="57"/>
  <c r="AD269" i="57" s="1"/>
  <c r="AC258" i="57"/>
  <c r="AD258" i="57" s="1"/>
  <c r="AB270" i="57"/>
  <c r="AB280" i="57"/>
  <c r="AC290" i="57"/>
  <c r="AD290" i="57" s="1"/>
  <c r="AE248" i="57"/>
  <c r="AC248" i="57"/>
  <c r="AD248" i="57" s="1"/>
  <c r="AC252" i="57"/>
  <c r="AD252" i="57" s="1"/>
  <c r="AE252" i="57"/>
  <c r="AE264" i="57"/>
  <c r="AC264" i="57"/>
  <c r="AD264" i="57" s="1"/>
  <c r="AB296" i="57"/>
  <c r="AB244" i="57"/>
  <c r="AB253" i="57"/>
  <c r="I263" i="57"/>
  <c r="J263" i="57" s="1"/>
  <c r="K263" i="57" s="1"/>
  <c r="AE266" i="57"/>
  <c r="AC266" i="57"/>
  <c r="AD266" i="57" s="1"/>
  <c r="AB286" i="57"/>
  <c r="I295" i="57"/>
  <c r="J295" i="57" s="1"/>
  <c r="K295" i="57" s="1"/>
  <c r="I247" i="57"/>
  <c r="J247" i="57" s="1"/>
  <c r="K247" i="57" s="1"/>
  <c r="AB255" i="57"/>
  <c r="I257" i="57"/>
  <c r="J257" i="57" s="1"/>
  <c r="K257" i="57" s="1"/>
  <c r="AG258" i="57"/>
  <c r="AH258" i="57" s="1"/>
  <c r="AI258" i="57"/>
  <c r="AE261" i="57"/>
  <c r="AC261" i="57"/>
  <c r="AD261" i="57" s="1"/>
  <c r="AB281" i="57"/>
  <c r="AG290" i="57"/>
  <c r="AH290" i="57" s="1"/>
  <c r="AI290" i="57"/>
  <c r="AE293" i="57"/>
  <c r="AC293" i="57"/>
  <c r="AD293" i="57" s="1"/>
  <c r="I249" i="57"/>
  <c r="J249" i="57" s="1"/>
  <c r="K249" i="57" s="1"/>
  <c r="AB259" i="57"/>
  <c r="AB275" i="57"/>
  <c r="AB291" i="57"/>
  <c r="AB254" i="57"/>
  <c r="AB267" i="57"/>
  <c r="AB283" i="57"/>
  <c r="AB249" i="57"/>
  <c r="AB262" i="57"/>
  <c r="I265" i="57"/>
  <c r="J265" i="57" s="1"/>
  <c r="K265" i="57" s="1"/>
  <c r="I269" i="57"/>
  <c r="J269" i="57" s="1"/>
  <c r="K269" i="57" s="1"/>
  <c r="AB271" i="57"/>
  <c r="I281" i="57"/>
  <c r="J281" i="57" s="1"/>
  <c r="K281" i="57" s="1"/>
  <c r="I285" i="57"/>
  <c r="J285" i="57" s="1"/>
  <c r="K285" i="57" s="1"/>
  <c r="AB287" i="57"/>
  <c r="I297" i="57"/>
  <c r="J297" i="57" s="1"/>
  <c r="K297" i="57" s="1"/>
  <c r="AB257" i="57"/>
  <c r="I260" i="57"/>
  <c r="J260" i="57" s="1"/>
  <c r="K260" i="57" s="1"/>
  <c r="I271" i="57"/>
  <c r="J271" i="57" s="1"/>
  <c r="K271" i="57" s="1"/>
  <c r="AB273" i="57"/>
  <c r="I276" i="57"/>
  <c r="J276" i="57" s="1"/>
  <c r="K276" i="57" s="1"/>
  <c r="AB278" i="57"/>
  <c r="I287" i="57"/>
  <c r="J287" i="57" s="1"/>
  <c r="K287" i="57" s="1"/>
  <c r="AB289" i="57"/>
  <c r="AB294" i="57"/>
  <c r="AG161" i="57" l="1"/>
  <c r="AH161" i="57" s="1"/>
  <c r="K45" i="56"/>
  <c r="K47" i="56"/>
  <c r="K49" i="56"/>
  <c r="AI61" i="57"/>
  <c r="U87" i="57"/>
  <c r="U22" i="57"/>
  <c r="U115" i="57"/>
  <c r="T206" i="57"/>
  <c r="U232" i="57"/>
  <c r="T284" i="57"/>
  <c r="T197" i="57"/>
  <c r="T61" i="57"/>
  <c r="U149" i="57"/>
  <c r="U119" i="57"/>
  <c r="T19" i="57"/>
  <c r="U156" i="57"/>
  <c r="T113" i="57"/>
  <c r="U210" i="57"/>
  <c r="T107" i="57"/>
  <c r="U136" i="57"/>
  <c r="U65" i="57"/>
  <c r="T68" i="57"/>
  <c r="T81" i="57"/>
  <c r="U186" i="57"/>
  <c r="T195" i="57"/>
  <c r="T291" i="57"/>
  <c r="AG88" i="57"/>
  <c r="AH88" i="57" s="1"/>
  <c r="AI64" i="57"/>
  <c r="AG242" i="57"/>
  <c r="AH242" i="57" s="1"/>
  <c r="K46" i="56"/>
  <c r="K48" i="56"/>
  <c r="K50" i="56"/>
  <c r="K52" i="56"/>
  <c r="K51" i="56"/>
  <c r="AC158" i="57"/>
  <c r="AD158" i="57" s="1"/>
  <c r="AG96" i="57"/>
  <c r="AH96" i="57" s="1"/>
  <c r="AI8" i="57"/>
  <c r="AI112" i="57"/>
  <c r="U26" i="57"/>
  <c r="U283" i="57"/>
  <c r="T66" i="57"/>
  <c r="T220" i="57"/>
  <c r="U24" i="57"/>
  <c r="T75" i="57"/>
  <c r="T271" i="57"/>
  <c r="U158" i="57"/>
  <c r="U30" i="57"/>
  <c r="T53" i="57"/>
  <c r="T70" i="57"/>
  <c r="T102" i="57"/>
  <c r="T104" i="57"/>
  <c r="T209" i="57"/>
  <c r="U194" i="57"/>
  <c r="T187" i="57"/>
  <c r="U45" i="57"/>
  <c r="U153" i="57"/>
  <c r="U248" i="57"/>
  <c r="U256" i="57"/>
  <c r="U169" i="57"/>
  <c r="U160" i="57"/>
  <c r="U253" i="57"/>
  <c r="U180" i="57"/>
  <c r="T168" i="57"/>
  <c r="U222" i="57"/>
  <c r="U133" i="57"/>
  <c r="T215" i="57"/>
  <c r="T114" i="57"/>
  <c r="U211" i="57"/>
  <c r="T128" i="57"/>
  <c r="U89" i="57"/>
  <c r="U146" i="57"/>
  <c r="U202" i="57"/>
  <c r="U170" i="57"/>
  <c r="T281" i="57"/>
  <c r="AG268" i="57"/>
  <c r="AH268" i="57" s="1"/>
  <c r="T243" i="57"/>
  <c r="T103" i="57"/>
  <c r="T171" i="57"/>
  <c r="T111" i="57"/>
  <c r="T177" i="57"/>
  <c r="T166" i="57"/>
  <c r="U183" i="57"/>
  <c r="T90" i="57"/>
  <c r="U268" i="57"/>
  <c r="U44" i="57"/>
  <c r="AI32" i="57"/>
  <c r="U242" i="57"/>
  <c r="T273" i="57"/>
  <c r="T198" i="57"/>
  <c r="T285" i="57"/>
  <c r="U76" i="57"/>
  <c r="U140" i="57"/>
  <c r="T42" i="57"/>
  <c r="T150" i="57"/>
  <c r="T203" i="57"/>
  <c r="T192" i="57"/>
  <c r="T278" i="57"/>
  <c r="U97" i="57"/>
  <c r="T60" i="57"/>
  <c r="T69" i="57"/>
  <c r="T117" i="57"/>
  <c r="AG230" i="57"/>
  <c r="AH230" i="57" s="1"/>
  <c r="T112" i="57"/>
  <c r="T230" i="57"/>
  <c r="T245" i="57"/>
  <c r="T62" i="57"/>
  <c r="U266" i="57"/>
  <c r="AG247" i="57"/>
  <c r="AH247" i="57" s="1"/>
  <c r="T99" i="57"/>
  <c r="T290" i="57"/>
  <c r="U55" i="57"/>
  <c r="T241" i="57"/>
  <c r="T109" i="57"/>
  <c r="U138" i="57"/>
  <c r="T250" i="57"/>
  <c r="U54" i="57"/>
  <c r="U39" i="57"/>
  <c r="U231" i="57"/>
  <c r="T190" i="57"/>
  <c r="U175" i="57"/>
  <c r="U267" i="57"/>
  <c r="U254" i="57"/>
  <c r="U227" i="57"/>
  <c r="T216" i="57"/>
  <c r="T126" i="57"/>
  <c r="U259" i="57"/>
  <c r="T282" i="57"/>
  <c r="T51" i="57"/>
  <c r="T129" i="57"/>
  <c r="T131" i="57"/>
  <c r="U247" i="57"/>
  <c r="T208" i="57"/>
  <c r="T201" i="57"/>
  <c r="U73" i="57"/>
  <c r="U246" i="57"/>
  <c r="U260" i="57"/>
  <c r="T100" i="57"/>
  <c r="U163" i="57"/>
  <c r="T251" i="57"/>
  <c r="T193" i="57"/>
  <c r="T120" i="57"/>
  <c r="AI163" i="57"/>
  <c r="AI50" i="57"/>
  <c r="U178" i="57"/>
  <c r="U25" i="57"/>
  <c r="U152" i="57"/>
  <c r="T63" i="57"/>
  <c r="U233" i="57"/>
  <c r="T174" i="57"/>
  <c r="T106" i="57"/>
  <c r="U236" i="57"/>
  <c r="U165" i="57"/>
  <c r="T255" i="57"/>
  <c r="T47" i="57"/>
  <c r="T157" i="57"/>
  <c r="T98" i="57"/>
  <c r="U167" i="57"/>
  <c r="T167" i="57"/>
  <c r="T40" i="57"/>
  <c r="U49" i="57"/>
  <c r="T265" i="57"/>
  <c r="T289" i="57"/>
  <c r="T17" i="57"/>
  <c r="U34" i="57"/>
  <c r="T46" i="57"/>
  <c r="T269" i="57"/>
  <c r="U269" i="57"/>
  <c r="U261" i="57"/>
  <c r="T261" i="57"/>
  <c r="U37" i="57"/>
  <c r="T37" i="57"/>
  <c r="U294" i="57"/>
  <c r="T29" i="57"/>
  <c r="U35" i="57"/>
  <c r="T184" i="57"/>
  <c r="T272" i="57"/>
  <c r="U217" i="57"/>
  <c r="U176" i="57"/>
  <c r="U185" i="57"/>
  <c r="U72" i="57"/>
  <c r="T85" i="57"/>
  <c r="U172" i="57"/>
  <c r="T172" i="57"/>
  <c r="T148" i="57"/>
  <c r="U148" i="57"/>
  <c r="U295" i="57"/>
  <c r="T295" i="57"/>
  <c r="T244" i="57"/>
  <c r="U244" i="57"/>
  <c r="U249" i="57"/>
  <c r="T249" i="57"/>
  <c r="T116" i="57"/>
  <c r="U116" i="57"/>
  <c r="U92" i="57"/>
  <c r="AG213" i="57"/>
  <c r="AH213" i="57" s="1"/>
  <c r="U57" i="57"/>
  <c r="T86" i="57"/>
  <c r="T82" i="57"/>
  <c r="T240" i="57"/>
  <c r="T224" i="57"/>
  <c r="T200" i="57"/>
  <c r="T48" i="57"/>
  <c r="U213" i="57"/>
  <c r="T132" i="57"/>
  <c r="T207" i="57"/>
  <c r="U207" i="57"/>
  <c r="U270" i="57"/>
  <c r="T270" i="57"/>
  <c r="U15" i="57"/>
  <c r="T15" i="57"/>
  <c r="U147" i="57"/>
  <c r="T147" i="57"/>
  <c r="U221" i="57"/>
  <c r="T221" i="57"/>
  <c r="U145" i="57"/>
  <c r="U21" i="57"/>
  <c r="T21" i="57"/>
  <c r="AG131" i="57"/>
  <c r="AH131" i="57" s="1"/>
  <c r="U274" i="57"/>
  <c r="U121" i="57"/>
  <c r="T262" i="57"/>
  <c r="T122" i="57"/>
  <c r="T199" i="57"/>
  <c r="T229" i="57"/>
  <c r="T181" i="57"/>
  <c r="AG198" i="57"/>
  <c r="AH198" i="57" s="1"/>
  <c r="AI198" i="57"/>
  <c r="T264" i="57"/>
  <c r="U212" i="57"/>
  <c r="T212" i="57"/>
  <c r="T18" i="57"/>
  <c r="T286" i="57"/>
  <c r="U293" i="57"/>
  <c r="T84" i="57"/>
  <c r="U105" i="57"/>
  <c r="T105" i="57"/>
  <c r="U96" i="57"/>
  <c r="U287" i="57"/>
  <c r="T287" i="57"/>
  <c r="U279" i="57"/>
  <c r="T280" i="57"/>
  <c r="T225" i="57"/>
  <c r="U225" i="57"/>
  <c r="T32" i="57"/>
  <c r="T80" i="57"/>
  <c r="T27" i="57"/>
  <c r="T28" i="57"/>
  <c r="U28" i="57"/>
  <c r="U252" i="57"/>
  <c r="T252" i="57"/>
  <c r="T124" i="57"/>
  <c r="U124" i="57"/>
  <c r="T56" i="57"/>
  <c r="T144" i="57"/>
  <c r="U164" i="57"/>
  <c r="T164" i="57"/>
  <c r="U277" i="57"/>
  <c r="T277" i="57"/>
  <c r="U228" i="57"/>
  <c r="T228" i="57"/>
  <c r="T275" i="57"/>
  <c r="U263" i="57"/>
  <c r="T205" i="57"/>
  <c r="U205" i="57"/>
  <c r="U276" i="57"/>
  <c r="T276" i="57"/>
  <c r="U292" i="57"/>
  <c r="T292" i="57"/>
  <c r="U141" i="57"/>
  <c r="T141" i="57"/>
  <c r="U288" i="57"/>
  <c r="T296" i="57"/>
  <c r="AG293" i="57"/>
  <c r="AH293" i="57" s="1"/>
  <c r="AI293" i="57"/>
  <c r="AG295" i="57"/>
  <c r="AH295" i="57" s="1"/>
  <c r="AI295" i="57"/>
  <c r="AE160" i="57"/>
  <c r="AC160" i="57"/>
  <c r="AD160" i="57" s="1"/>
  <c r="AC63" i="57"/>
  <c r="AD63" i="57" s="1"/>
  <c r="AE63" i="57"/>
  <c r="AC141" i="57"/>
  <c r="AD141" i="57" s="1"/>
  <c r="AE141" i="57"/>
  <c r="AI232" i="57"/>
  <c r="AG232" i="57"/>
  <c r="AH232" i="57" s="1"/>
  <c r="AG164" i="57"/>
  <c r="AH164" i="57" s="1"/>
  <c r="AI164" i="57"/>
  <c r="AC130" i="57"/>
  <c r="AD130" i="57" s="1"/>
  <c r="AE130" i="57"/>
  <c r="AI107" i="57"/>
  <c r="AG107" i="57"/>
  <c r="AH107" i="57" s="1"/>
  <c r="AE202" i="57"/>
  <c r="AC202" i="57"/>
  <c r="AD202" i="57" s="1"/>
  <c r="AC188" i="57"/>
  <c r="AD188" i="57" s="1"/>
  <c r="AE188" i="57"/>
  <c r="AC195" i="57"/>
  <c r="AD195" i="57" s="1"/>
  <c r="AE195" i="57"/>
  <c r="AE143" i="57"/>
  <c r="AC143" i="57"/>
  <c r="AD143" i="57" s="1"/>
  <c r="AG114" i="57"/>
  <c r="AH114" i="57" s="1"/>
  <c r="AI114" i="57"/>
  <c r="AI97" i="57"/>
  <c r="AG97" i="57"/>
  <c r="AH97" i="57" s="1"/>
  <c r="AI218" i="57"/>
  <c r="AG218" i="57"/>
  <c r="AH218" i="57" s="1"/>
  <c r="AG17" i="57"/>
  <c r="AH17" i="57" s="1"/>
  <c r="AI17" i="57"/>
  <c r="AC270" i="57"/>
  <c r="AD270" i="57" s="1"/>
  <c r="AE270" i="57"/>
  <c r="AE236" i="57"/>
  <c r="AC236" i="57"/>
  <c r="AD236" i="57" s="1"/>
  <c r="AG274" i="57"/>
  <c r="AH274" i="57" s="1"/>
  <c r="AI274" i="57"/>
  <c r="AC71" i="57"/>
  <c r="AD71" i="57" s="1"/>
  <c r="AE71" i="57"/>
  <c r="AI192" i="57"/>
  <c r="AG192" i="57"/>
  <c r="AH192" i="57" s="1"/>
  <c r="AC43" i="57"/>
  <c r="AD43" i="57" s="1"/>
  <c r="AE43" i="57"/>
  <c r="AI72" i="57"/>
  <c r="AG72" i="57"/>
  <c r="AH72" i="57" s="1"/>
  <c r="AG219" i="57"/>
  <c r="AH219" i="57" s="1"/>
  <c r="AI219" i="57"/>
  <c r="AG37" i="57"/>
  <c r="AH37" i="57" s="1"/>
  <c r="AI37" i="57"/>
  <c r="AI29" i="57"/>
  <c r="AG29" i="57"/>
  <c r="AH29" i="57" s="1"/>
  <c r="AC294" i="57"/>
  <c r="AD294" i="57" s="1"/>
  <c r="AE294" i="57"/>
  <c r="AE257" i="57"/>
  <c r="AC257" i="57"/>
  <c r="AD257" i="57" s="1"/>
  <c r="AC283" i="57"/>
  <c r="AD283" i="57" s="1"/>
  <c r="AE283" i="57"/>
  <c r="AE253" i="57"/>
  <c r="AC253" i="57"/>
  <c r="AD253" i="57" s="1"/>
  <c r="AG269" i="57"/>
  <c r="AH269" i="57" s="1"/>
  <c r="AI269" i="57"/>
  <c r="AG288" i="57"/>
  <c r="AH288" i="57" s="1"/>
  <c r="AI288" i="57"/>
  <c r="AE229" i="57"/>
  <c r="AC229" i="57"/>
  <c r="AD229" i="57" s="1"/>
  <c r="AC169" i="57"/>
  <c r="AD169" i="57" s="1"/>
  <c r="AE169" i="57"/>
  <c r="AC190" i="57"/>
  <c r="AD190" i="57" s="1"/>
  <c r="AE190" i="57"/>
  <c r="AI241" i="57"/>
  <c r="AG241" i="57"/>
  <c r="AH241" i="57" s="1"/>
  <c r="AC118" i="57"/>
  <c r="AD118" i="57" s="1"/>
  <c r="AE118" i="57"/>
  <c r="AE69" i="57"/>
  <c r="AC69" i="57"/>
  <c r="AD69" i="57" s="1"/>
  <c r="AE200" i="57"/>
  <c r="AC200" i="57"/>
  <c r="AD200" i="57" s="1"/>
  <c r="AE83" i="57"/>
  <c r="AC83" i="57"/>
  <c r="AD83" i="57" s="1"/>
  <c r="AC95" i="57"/>
  <c r="AD95" i="57" s="1"/>
  <c r="AE95" i="57"/>
  <c r="AI222" i="57"/>
  <c r="AG222" i="57"/>
  <c r="AH222" i="57" s="1"/>
  <c r="AE182" i="57"/>
  <c r="AC182" i="57"/>
  <c r="AD182" i="57" s="1"/>
  <c r="AI177" i="57"/>
  <c r="AG177" i="57"/>
  <c r="AH177" i="57" s="1"/>
  <c r="AC20" i="57"/>
  <c r="AD20" i="57" s="1"/>
  <c r="AE20" i="57"/>
  <c r="AG109" i="57"/>
  <c r="AH109" i="57" s="1"/>
  <c r="AI109" i="57"/>
  <c r="AI297" i="57"/>
  <c r="AG297" i="57"/>
  <c r="AH297" i="57" s="1"/>
  <c r="AG84" i="57"/>
  <c r="AH84" i="57" s="1"/>
  <c r="AI84" i="57"/>
  <c r="AE48" i="57"/>
  <c r="AC48" i="57"/>
  <c r="AD48" i="57" s="1"/>
  <c r="AC23" i="57"/>
  <c r="AD23" i="57" s="1"/>
  <c r="AE23" i="57"/>
  <c r="AE16" i="57"/>
  <c r="AC16" i="57"/>
  <c r="AD16" i="57" s="1"/>
  <c r="AE117" i="57"/>
  <c r="AC117" i="57"/>
  <c r="AD117" i="57" s="1"/>
  <c r="AI89" i="57"/>
  <c r="AG89" i="57"/>
  <c r="AH89" i="57" s="1"/>
  <c r="AC15" i="57"/>
  <c r="AD15" i="57" s="1"/>
  <c r="AE15" i="57"/>
  <c r="AG94" i="57"/>
  <c r="AH94" i="57" s="1"/>
  <c r="AI94" i="57"/>
  <c r="AG62" i="57"/>
  <c r="AH62" i="57" s="1"/>
  <c r="AI62" i="57"/>
  <c r="AG28" i="57"/>
  <c r="AH28" i="57" s="1"/>
  <c r="AI28" i="57"/>
  <c r="AG46" i="57"/>
  <c r="AH46" i="57" s="1"/>
  <c r="AI46" i="57"/>
  <c r="AI45" i="57"/>
  <c r="AG45" i="57"/>
  <c r="AH45" i="57" s="1"/>
  <c r="AE289" i="57"/>
  <c r="AC289" i="57"/>
  <c r="AD289" i="57" s="1"/>
  <c r="AE271" i="57"/>
  <c r="AC271" i="57"/>
  <c r="AD271" i="57" s="1"/>
  <c r="AC267" i="57"/>
  <c r="AD267" i="57" s="1"/>
  <c r="AE267" i="57"/>
  <c r="AG261" i="57"/>
  <c r="AH261" i="57" s="1"/>
  <c r="AI261" i="57"/>
  <c r="AI252" i="57"/>
  <c r="AG252" i="57"/>
  <c r="AH252" i="57" s="1"/>
  <c r="AI256" i="57"/>
  <c r="AG256" i="57"/>
  <c r="AH256" i="57" s="1"/>
  <c r="AC215" i="57"/>
  <c r="AD215" i="57" s="1"/>
  <c r="AE215" i="57"/>
  <c r="AI277" i="57"/>
  <c r="AG277" i="57"/>
  <c r="AH277" i="57" s="1"/>
  <c r="AE172" i="57"/>
  <c r="AC172" i="57"/>
  <c r="AD172" i="57" s="1"/>
  <c r="AI196" i="57"/>
  <c r="AG196" i="57"/>
  <c r="AH196" i="57" s="1"/>
  <c r="AC165" i="57"/>
  <c r="AD165" i="57" s="1"/>
  <c r="AE165" i="57"/>
  <c r="AC180" i="57"/>
  <c r="AD180" i="57" s="1"/>
  <c r="AE180" i="57"/>
  <c r="AE144" i="57"/>
  <c r="AC144" i="57"/>
  <c r="AD144" i="57" s="1"/>
  <c r="AG285" i="57"/>
  <c r="AH285" i="57" s="1"/>
  <c r="AI285" i="57"/>
  <c r="AE189" i="57"/>
  <c r="AC189" i="57"/>
  <c r="AD189" i="57" s="1"/>
  <c r="AG184" i="57"/>
  <c r="AH184" i="57" s="1"/>
  <c r="AI184" i="57"/>
  <c r="AC113" i="57"/>
  <c r="AD113" i="57" s="1"/>
  <c r="AE113" i="57"/>
  <c r="AI265" i="57"/>
  <c r="AG265" i="57"/>
  <c r="AH265" i="57" s="1"/>
  <c r="AG191" i="57"/>
  <c r="AH191" i="57" s="1"/>
  <c r="AI191" i="57"/>
  <c r="AC79" i="57"/>
  <c r="AD79" i="57" s="1"/>
  <c r="AE79" i="57"/>
  <c r="AG92" i="57"/>
  <c r="AH92" i="57" s="1"/>
  <c r="AI92" i="57"/>
  <c r="AG60" i="57"/>
  <c r="AH60" i="57" s="1"/>
  <c r="AI60" i="57"/>
  <c r="AG137" i="57"/>
  <c r="AH137" i="57" s="1"/>
  <c r="AI137" i="57"/>
  <c r="AG103" i="57"/>
  <c r="AH103" i="57" s="1"/>
  <c r="AI103" i="57"/>
  <c r="AI136" i="57"/>
  <c r="AG136" i="57"/>
  <c r="AH136" i="57" s="1"/>
  <c r="AI175" i="57"/>
  <c r="AG175" i="57"/>
  <c r="AH175" i="57" s="1"/>
  <c r="AC18" i="57"/>
  <c r="AD18" i="57" s="1"/>
  <c r="AE18" i="57"/>
  <c r="AG115" i="57"/>
  <c r="AH115" i="57" s="1"/>
  <c r="AI115" i="57"/>
  <c r="AE10" i="57"/>
  <c r="AC10" i="57"/>
  <c r="AD10" i="57" s="1"/>
  <c r="AC120" i="57"/>
  <c r="AD120" i="57" s="1"/>
  <c r="AE120" i="57"/>
  <c r="AG9" i="57"/>
  <c r="AH9" i="57" s="1"/>
  <c r="AI9" i="57"/>
  <c r="AG250" i="57"/>
  <c r="AH250" i="57" s="1"/>
  <c r="AI250" i="57"/>
  <c r="AI260" i="57"/>
  <c r="AG260" i="57"/>
  <c r="AH260" i="57" s="1"/>
  <c r="AE201" i="57"/>
  <c r="AC201" i="57"/>
  <c r="AD201" i="57" s="1"/>
  <c r="AG119" i="57"/>
  <c r="AH119" i="57" s="1"/>
  <c r="AI119" i="57"/>
  <c r="AC87" i="57"/>
  <c r="AD87" i="57" s="1"/>
  <c r="AE87" i="57"/>
  <c r="AC291" i="57"/>
  <c r="AD291" i="57" s="1"/>
  <c r="AE291" i="57"/>
  <c r="AC286" i="57"/>
  <c r="AD286" i="57" s="1"/>
  <c r="AE286" i="57"/>
  <c r="AI221" i="57"/>
  <c r="AG221" i="57"/>
  <c r="AH221" i="57" s="1"/>
  <c r="AI100" i="57"/>
  <c r="AG100" i="57"/>
  <c r="AH100" i="57" s="1"/>
  <c r="AG176" i="57"/>
  <c r="AH176" i="57" s="1"/>
  <c r="AI176" i="57"/>
  <c r="AE34" i="57"/>
  <c r="AC34" i="57"/>
  <c r="AD34" i="57" s="1"/>
  <c r="AI82" i="57"/>
  <c r="AG82" i="57"/>
  <c r="AH82" i="57" s="1"/>
  <c r="AC262" i="57"/>
  <c r="AD262" i="57" s="1"/>
  <c r="AE262" i="57"/>
  <c r="AG263" i="57"/>
  <c r="AH263" i="57" s="1"/>
  <c r="AI263" i="57"/>
  <c r="AE67" i="57"/>
  <c r="AC67" i="57"/>
  <c r="AD67" i="57" s="1"/>
  <c r="AE41" i="57"/>
  <c r="AC41" i="57"/>
  <c r="AD41" i="57" s="1"/>
  <c r="AG76" i="57"/>
  <c r="AH76" i="57" s="1"/>
  <c r="AI76" i="57"/>
  <c r="AG91" i="57"/>
  <c r="AH91" i="57" s="1"/>
  <c r="AI91" i="57"/>
  <c r="AG121" i="57"/>
  <c r="AH121" i="57" s="1"/>
  <c r="AI121" i="57"/>
  <c r="AE273" i="57"/>
  <c r="AC273" i="57"/>
  <c r="AD273" i="57" s="1"/>
  <c r="AE287" i="57"/>
  <c r="AC287" i="57"/>
  <c r="AD287" i="57" s="1"/>
  <c r="AC275" i="57"/>
  <c r="AD275" i="57" s="1"/>
  <c r="AE275" i="57"/>
  <c r="AE255" i="57"/>
  <c r="AC255" i="57"/>
  <c r="AD255" i="57" s="1"/>
  <c r="AG266" i="57"/>
  <c r="AH266" i="57" s="1"/>
  <c r="AI266" i="57"/>
  <c r="AI220" i="57"/>
  <c r="AG220" i="57"/>
  <c r="AH220" i="57" s="1"/>
  <c r="AC223" i="57"/>
  <c r="AD223" i="57" s="1"/>
  <c r="AE223" i="57"/>
  <c r="AC233" i="57"/>
  <c r="AD233" i="57" s="1"/>
  <c r="AE233" i="57"/>
  <c r="AI239" i="57"/>
  <c r="AG239" i="57"/>
  <c r="AH239" i="57" s="1"/>
  <c r="AG211" i="57"/>
  <c r="AH211" i="57" s="1"/>
  <c r="AI211" i="57"/>
  <c r="AI123" i="57"/>
  <c r="AG123" i="57"/>
  <c r="AH123" i="57" s="1"/>
  <c r="AE85" i="57"/>
  <c r="AC85" i="57"/>
  <c r="AD85" i="57" s="1"/>
  <c r="AI139" i="57"/>
  <c r="AG139" i="57"/>
  <c r="AH139" i="57" s="1"/>
  <c r="AI203" i="57"/>
  <c r="AG203" i="57"/>
  <c r="AH203" i="57" s="1"/>
  <c r="AC111" i="57"/>
  <c r="AD111" i="57" s="1"/>
  <c r="AE111" i="57"/>
  <c r="AE167" i="57"/>
  <c r="AC167" i="57"/>
  <c r="AD167" i="57" s="1"/>
  <c r="AI108" i="57"/>
  <c r="AG108" i="57"/>
  <c r="AH108" i="57" s="1"/>
  <c r="AI174" i="57"/>
  <c r="AG174" i="57"/>
  <c r="AH174" i="57" s="1"/>
  <c r="AC125" i="57"/>
  <c r="AD125" i="57" s="1"/>
  <c r="AE125" i="57"/>
  <c r="AI66" i="57"/>
  <c r="AG66" i="57"/>
  <c r="AH66" i="57" s="1"/>
  <c r="AE77" i="57"/>
  <c r="AC77" i="57"/>
  <c r="AD77" i="57" s="1"/>
  <c r="AC31" i="57"/>
  <c r="AD31" i="57" s="1"/>
  <c r="AE31" i="57"/>
  <c r="AI80" i="57"/>
  <c r="AG80" i="57"/>
  <c r="AH80" i="57" s="1"/>
  <c r="AC38" i="57"/>
  <c r="AD38" i="57" s="1"/>
  <c r="AE38" i="57"/>
  <c r="AI12" i="57"/>
  <c r="AG12" i="57"/>
  <c r="AH12" i="57" s="1"/>
  <c r="AI104" i="57"/>
  <c r="AG104" i="57"/>
  <c r="AH104" i="57" s="1"/>
  <c r="AG33" i="57"/>
  <c r="AH33" i="57" s="1"/>
  <c r="AI33" i="57"/>
  <c r="AI22" i="57"/>
  <c r="AG22" i="57"/>
  <c r="AH22" i="57" s="1"/>
  <c r="AI36" i="57"/>
  <c r="AG36" i="57"/>
  <c r="AH36" i="57" s="1"/>
  <c r="AC254" i="57"/>
  <c r="AD254" i="57" s="1"/>
  <c r="AE254" i="57"/>
  <c r="AE244" i="57"/>
  <c r="AC244" i="57"/>
  <c r="AD244" i="57" s="1"/>
  <c r="AI276" i="57"/>
  <c r="AG276" i="57"/>
  <c r="AH276" i="57" s="1"/>
  <c r="AG279" i="57"/>
  <c r="AH279" i="57" s="1"/>
  <c r="AI279" i="57"/>
  <c r="AG129" i="57"/>
  <c r="AH129" i="57" s="1"/>
  <c r="AI129" i="57"/>
  <c r="AG73" i="57"/>
  <c r="AH73" i="57" s="1"/>
  <c r="AI73" i="57"/>
  <c r="AC44" i="57"/>
  <c r="AD44" i="57" s="1"/>
  <c r="AE44" i="57"/>
  <c r="AG75" i="57"/>
  <c r="AH75" i="57" s="1"/>
  <c r="AI75" i="57"/>
  <c r="AI39" i="57"/>
  <c r="AG39" i="57"/>
  <c r="AH39" i="57" s="1"/>
  <c r="AC278" i="57"/>
  <c r="AD278" i="57" s="1"/>
  <c r="AE278" i="57"/>
  <c r="AE296" i="57"/>
  <c r="AC296" i="57"/>
  <c r="AD296" i="57" s="1"/>
  <c r="AC216" i="57"/>
  <c r="AD216" i="57" s="1"/>
  <c r="AE216" i="57"/>
  <c r="AC187" i="57"/>
  <c r="AD187" i="57" s="1"/>
  <c r="AE187" i="57"/>
  <c r="AG181" i="57"/>
  <c r="AH181" i="57" s="1"/>
  <c r="AI181" i="57"/>
  <c r="AE127" i="57"/>
  <c r="AC127" i="57"/>
  <c r="AD127" i="57" s="1"/>
  <c r="AG68" i="57"/>
  <c r="AH68" i="57" s="1"/>
  <c r="AI68" i="57"/>
  <c r="AG248" i="57"/>
  <c r="AH248" i="57" s="1"/>
  <c r="AI248" i="57"/>
  <c r="AI292" i="57"/>
  <c r="AG292" i="57"/>
  <c r="AH292" i="57" s="1"/>
  <c r="AE128" i="57"/>
  <c r="AC128" i="57"/>
  <c r="AD128" i="57" s="1"/>
  <c r="AC178" i="57"/>
  <c r="AD178" i="57" s="1"/>
  <c r="AE178" i="57"/>
  <c r="AI240" i="57"/>
  <c r="AG240" i="57"/>
  <c r="AH240" i="57" s="1"/>
  <c r="AG78" i="57"/>
  <c r="AH78" i="57" s="1"/>
  <c r="AI78" i="57"/>
  <c r="AE249" i="57"/>
  <c r="AC249" i="57"/>
  <c r="AD249" i="57" s="1"/>
  <c r="AC259" i="57"/>
  <c r="AD259" i="57" s="1"/>
  <c r="AE259" i="57"/>
  <c r="AE281" i="57"/>
  <c r="AC281" i="57"/>
  <c r="AD281" i="57" s="1"/>
  <c r="AG264" i="57"/>
  <c r="AH264" i="57" s="1"/>
  <c r="AI264" i="57"/>
  <c r="AI251" i="57"/>
  <c r="AG251" i="57"/>
  <c r="AH251" i="57" s="1"/>
  <c r="AC234" i="57"/>
  <c r="AD234" i="57" s="1"/>
  <c r="AE234" i="57"/>
  <c r="AI284" i="57"/>
  <c r="AG284" i="57"/>
  <c r="AH284" i="57" s="1"/>
  <c r="AG282" i="57"/>
  <c r="AH282" i="57" s="1"/>
  <c r="AI282" i="57"/>
  <c r="AG238" i="57"/>
  <c r="AH238" i="57" s="1"/>
  <c r="AI238" i="57"/>
  <c r="AE210" i="57"/>
  <c r="AC210" i="57"/>
  <c r="AD210" i="57" s="1"/>
  <c r="AG173" i="57"/>
  <c r="AH173" i="57" s="1"/>
  <c r="AI173" i="57"/>
  <c r="AI197" i="57"/>
  <c r="AG197" i="57"/>
  <c r="AH197" i="57" s="1"/>
  <c r="AC162" i="57"/>
  <c r="AD162" i="57" s="1"/>
  <c r="AE162" i="57"/>
  <c r="AE228" i="57"/>
  <c r="AC228" i="57"/>
  <c r="AD228" i="57" s="1"/>
  <c r="AG145" i="57"/>
  <c r="AH145" i="57" s="1"/>
  <c r="AI145" i="57"/>
  <c r="AG212" i="57"/>
  <c r="AH212" i="57" s="1"/>
  <c r="AI212" i="57"/>
  <c r="AI101" i="57"/>
  <c r="AG101" i="57"/>
  <c r="AH101" i="57" s="1"/>
  <c r="AG272" i="57"/>
  <c r="AH272" i="57" s="1"/>
  <c r="AI272" i="57"/>
  <c r="AI193" i="57"/>
  <c r="AG193" i="57"/>
  <c r="AH193" i="57" s="1"/>
  <c r="AI185" i="57"/>
  <c r="AG185" i="57"/>
  <c r="AH185" i="57" s="1"/>
  <c r="AG65" i="57"/>
  <c r="AH65" i="57" s="1"/>
  <c r="AI65" i="57"/>
  <c r="AI171" i="57"/>
  <c r="AG171" i="57"/>
  <c r="AH171" i="57" s="1"/>
  <c r="AG49" i="57"/>
  <c r="AH49" i="57" s="1"/>
  <c r="AI49" i="57"/>
  <c r="AG243" i="57"/>
  <c r="AH243" i="57" s="1"/>
  <c r="AI243" i="57"/>
  <c r="AE26" i="57"/>
  <c r="AC26" i="57"/>
  <c r="AD26" i="57" s="1"/>
  <c r="AI13" i="57"/>
  <c r="AG13" i="57"/>
  <c r="AH13" i="57" s="1"/>
  <c r="AI21" i="57"/>
  <c r="AG21" i="57"/>
  <c r="AH21" i="57" s="1"/>
  <c r="AC246" i="57"/>
  <c r="AD246" i="57" s="1"/>
  <c r="AE246" i="57"/>
  <c r="AC133" i="57"/>
  <c r="AD133" i="57" s="1"/>
  <c r="AE133" i="57"/>
  <c r="AG237" i="57"/>
  <c r="AH237" i="57" s="1"/>
  <c r="AI237" i="57"/>
  <c r="AC106" i="57"/>
  <c r="AD106" i="57" s="1"/>
  <c r="AE106" i="57"/>
  <c r="AG40" i="57"/>
  <c r="AH40" i="57" s="1"/>
  <c r="AI40" i="57"/>
  <c r="AC134" i="57"/>
  <c r="AD134" i="57" s="1"/>
  <c r="AE134" i="57"/>
  <c r="AC90" i="57"/>
  <c r="AD90" i="57" s="1"/>
  <c r="AE90" i="57"/>
  <c r="AG42" i="57"/>
  <c r="AH42" i="57" s="1"/>
  <c r="AI42" i="57"/>
  <c r="AE280" i="57"/>
  <c r="AC280" i="57"/>
  <c r="AD280" i="57" s="1"/>
  <c r="AE226" i="57"/>
  <c r="AC226" i="57"/>
  <c r="AD226" i="57" s="1"/>
  <c r="AE225" i="57"/>
  <c r="AC225" i="57"/>
  <c r="AD225" i="57" s="1"/>
  <c r="AG227" i="57"/>
  <c r="AH227" i="57" s="1"/>
  <c r="AI227" i="57"/>
  <c r="AE209" i="57"/>
  <c r="AC209" i="57"/>
  <c r="AD209" i="57" s="1"/>
  <c r="AE217" i="57"/>
  <c r="AC217" i="57"/>
  <c r="AD217" i="57" s="1"/>
  <c r="AI235" i="57"/>
  <c r="AG235" i="57"/>
  <c r="AH235" i="57" s="1"/>
  <c r="AE110" i="57"/>
  <c r="AC110" i="57"/>
  <c r="AD110" i="57" s="1"/>
  <c r="AG166" i="57"/>
  <c r="AH166" i="57" s="1"/>
  <c r="AI166" i="57"/>
  <c r="AC122" i="57"/>
  <c r="AD122" i="57" s="1"/>
  <c r="AE122" i="57"/>
  <c r="AC74" i="57"/>
  <c r="AD74" i="57" s="1"/>
  <c r="AE74" i="57"/>
  <c r="AI138" i="57"/>
  <c r="AG138" i="57"/>
  <c r="AH138" i="57" s="1"/>
  <c r="AC99" i="57"/>
  <c r="AD99" i="57" s="1"/>
  <c r="AE99" i="57"/>
  <c r="AE140" i="57"/>
  <c r="AC140" i="57"/>
  <c r="AD140" i="57" s="1"/>
  <c r="AG116" i="57"/>
  <c r="AH116" i="57" s="1"/>
  <c r="AI116" i="57"/>
  <c r="AG146" i="57"/>
  <c r="AH146" i="57" s="1"/>
  <c r="AI146" i="57"/>
  <c r="AI105" i="57"/>
  <c r="AG105" i="57"/>
  <c r="AH105" i="57" s="1"/>
  <c r="AI147" i="57"/>
  <c r="AG147" i="57"/>
  <c r="AH147" i="57" s="1"/>
  <c r="AE135" i="57"/>
  <c r="AC135" i="57"/>
  <c r="AD135" i="57" s="1"/>
  <c r="AG25" i="57"/>
  <c r="AH25" i="57" s="1"/>
  <c r="AI25" i="57"/>
  <c r="AI47" i="57"/>
  <c r="AG47" i="57"/>
  <c r="AH47" i="57" s="1"/>
  <c r="AG81" i="57"/>
  <c r="AH81" i="57" s="1"/>
  <c r="AI81" i="57"/>
  <c r="I45" i="56" l="1"/>
  <c r="L45" i="56" s="1"/>
  <c r="M45" i="56" s="1"/>
  <c r="I49" i="56"/>
  <c r="L49" i="56" s="1"/>
  <c r="M49" i="56" s="1"/>
  <c r="I47" i="56"/>
  <c r="L47" i="56" s="1"/>
  <c r="M47" i="56" s="1"/>
  <c r="I48" i="56"/>
  <c r="L48" i="56" s="1"/>
  <c r="M48" i="56" s="1"/>
  <c r="I52" i="56"/>
  <c r="L52" i="56" s="1"/>
  <c r="M52" i="56" s="1"/>
  <c r="I50" i="56"/>
  <c r="L50" i="56" s="1"/>
  <c r="M50" i="56" s="1"/>
  <c r="I46" i="56"/>
  <c r="L46" i="56" s="1"/>
  <c r="M46" i="56" s="1"/>
  <c r="I51" i="56"/>
  <c r="L51" i="56" s="1"/>
  <c r="M51" i="56" s="1"/>
  <c r="AG134" i="57"/>
  <c r="AH134" i="57" s="1"/>
  <c r="AI134" i="57"/>
  <c r="AI38" i="57"/>
  <c r="AG38" i="57"/>
  <c r="AH38" i="57" s="1"/>
  <c r="AG233" i="57"/>
  <c r="AH233" i="57" s="1"/>
  <c r="AI233" i="57"/>
  <c r="AI15" i="57"/>
  <c r="AG15" i="57"/>
  <c r="AH15" i="57" s="1"/>
  <c r="AI169" i="57"/>
  <c r="AG169" i="57"/>
  <c r="AH169" i="57" s="1"/>
  <c r="AI43" i="57"/>
  <c r="AG43" i="57"/>
  <c r="AH43" i="57" s="1"/>
  <c r="AG217" i="57"/>
  <c r="AH217" i="57" s="1"/>
  <c r="AI217" i="57"/>
  <c r="AI226" i="57"/>
  <c r="AG226" i="57"/>
  <c r="AH226" i="57" s="1"/>
  <c r="AI26" i="57"/>
  <c r="AG26" i="57"/>
  <c r="AH26" i="57" s="1"/>
  <c r="AI249" i="57"/>
  <c r="AG249" i="57"/>
  <c r="AH249" i="57" s="1"/>
  <c r="AG296" i="57"/>
  <c r="AH296" i="57" s="1"/>
  <c r="AI296" i="57"/>
  <c r="AI85" i="57"/>
  <c r="AG85" i="57"/>
  <c r="AH85" i="57" s="1"/>
  <c r="AG67" i="57"/>
  <c r="AH67" i="57" s="1"/>
  <c r="AI67" i="57"/>
  <c r="AG201" i="57"/>
  <c r="AH201" i="57" s="1"/>
  <c r="AI201" i="57"/>
  <c r="AI69" i="57"/>
  <c r="AG69" i="57"/>
  <c r="AH69" i="57" s="1"/>
  <c r="AI236" i="57"/>
  <c r="AG236" i="57"/>
  <c r="AH236" i="57" s="1"/>
  <c r="AI160" i="57"/>
  <c r="AG160" i="57"/>
  <c r="AH160" i="57" s="1"/>
  <c r="AI246" i="57"/>
  <c r="AG246" i="57"/>
  <c r="AH246" i="57" s="1"/>
  <c r="AI278" i="57"/>
  <c r="AG278" i="57"/>
  <c r="AH278" i="57" s="1"/>
  <c r="AI125" i="57"/>
  <c r="AG125" i="57"/>
  <c r="AH125" i="57" s="1"/>
  <c r="AI223" i="57"/>
  <c r="AG223" i="57"/>
  <c r="AH223" i="57" s="1"/>
  <c r="AI95" i="57"/>
  <c r="AG95" i="57"/>
  <c r="AH95" i="57" s="1"/>
  <c r="AI283" i="57"/>
  <c r="AG283" i="57"/>
  <c r="AH283" i="57" s="1"/>
  <c r="AI270" i="57"/>
  <c r="AG270" i="57"/>
  <c r="AH270" i="57" s="1"/>
  <c r="AG209" i="57"/>
  <c r="AH209" i="57" s="1"/>
  <c r="AI209" i="57"/>
  <c r="AI106" i="57"/>
  <c r="AG106" i="57"/>
  <c r="AH106" i="57" s="1"/>
  <c r="AG110" i="57"/>
  <c r="AH110" i="57" s="1"/>
  <c r="AI110" i="57"/>
  <c r="AG287" i="57"/>
  <c r="AH287" i="57" s="1"/>
  <c r="AI287" i="57"/>
  <c r="AG117" i="57"/>
  <c r="AH117" i="57" s="1"/>
  <c r="AI117" i="57"/>
  <c r="AI74" i="57"/>
  <c r="AG74" i="57"/>
  <c r="AH74" i="57" s="1"/>
  <c r="AI90" i="57"/>
  <c r="AG90" i="57"/>
  <c r="AH90" i="57" s="1"/>
  <c r="AG234" i="57"/>
  <c r="AH234" i="57" s="1"/>
  <c r="AI234" i="57"/>
  <c r="AI259" i="57"/>
  <c r="AG259" i="57"/>
  <c r="AH259" i="57" s="1"/>
  <c r="AI178" i="57"/>
  <c r="AG178" i="57"/>
  <c r="AH178" i="57" s="1"/>
  <c r="AG216" i="57"/>
  <c r="AH216" i="57" s="1"/>
  <c r="AI216" i="57"/>
  <c r="AI18" i="57"/>
  <c r="AG18" i="57"/>
  <c r="AH18" i="57" s="1"/>
  <c r="AI165" i="57"/>
  <c r="AG165" i="57"/>
  <c r="AH165" i="57" s="1"/>
  <c r="AI215" i="57"/>
  <c r="AG215" i="57"/>
  <c r="AH215" i="57" s="1"/>
  <c r="AI190" i="57"/>
  <c r="AG190" i="57"/>
  <c r="AH190" i="57" s="1"/>
  <c r="AI294" i="57"/>
  <c r="AG294" i="57"/>
  <c r="AH294" i="57" s="1"/>
  <c r="AI195" i="57"/>
  <c r="AG195" i="57"/>
  <c r="AH195" i="57" s="1"/>
  <c r="AG130" i="57"/>
  <c r="AH130" i="57" s="1"/>
  <c r="AI130" i="57"/>
  <c r="AI63" i="57"/>
  <c r="AG63" i="57"/>
  <c r="AH63" i="57" s="1"/>
  <c r="AG135" i="57"/>
  <c r="AH135" i="57" s="1"/>
  <c r="AI135" i="57"/>
  <c r="AG225" i="57"/>
  <c r="AH225" i="57" s="1"/>
  <c r="AI225" i="57"/>
  <c r="AG228" i="57"/>
  <c r="AH228" i="57" s="1"/>
  <c r="AI228" i="57"/>
  <c r="AI210" i="57"/>
  <c r="AG210" i="57"/>
  <c r="AH210" i="57" s="1"/>
  <c r="AI77" i="57"/>
  <c r="AG77" i="57"/>
  <c r="AH77" i="57" s="1"/>
  <c r="AI273" i="57"/>
  <c r="AG273" i="57"/>
  <c r="AH273" i="57" s="1"/>
  <c r="AG41" i="57"/>
  <c r="AH41" i="57" s="1"/>
  <c r="AI41" i="57"/>
  <c r="AG189" i="57"/>
  <c r="AH189" i="57" s="1"/>
  <c r="AI189" i="57"/>
  <c r="AG16" i="57"/>
  <c r="AH16" i="57" s="1"/>
  <c r="AI16" i="57"/>
  <c r="AG182" i="57"/>
  <c r="AH182" i="57" s="1"/>
  <c r="AI182" i="57"/>
  <c r="AG200" i="57"/>
  <c r="AH200" i="57" s="1"/>
  <c r="AI200" i="57"/>
  <c r="AI286" i="57"/>
  <c r="AG286" i="57"/>
  <c r="AH286" i="57" s="1"/>
  <c r="AI267" i="57"/>
  <c r="AG267" i="57"/>
  <c r="AH267" i="57" s="1"/>
  <c r="AI23" i="57"/>
  <c r="AG23" i="57"/>
  <c r="AH23" i="57" s="1"/>
  <c r="AG188" i="57"/>
  <c r="AH188" i="57" s="1"/>
  <c r="AI188" i="57"/>
  <c r="AI140" i="57"/>
  <c r="AG140" i="57"/>
  <c r="AH140" i="57" s="1"/>
  <c r="AI128" i="57"/>
  <c r="AG128" i="57"/>
  <c r="AH128" i="57" s="1"/>
  <c r="AG167" i="57"/>
  <c r="AH167" i="57" s="1"/>
  <c r="AI167" i="57"/>
  <c r="AG255" i="57"/>
  <c r="AH255" i="57" s="1"/>
  <c r="AI255" i="57"/>
  <c r="AI34" i="57"/>
  <c r="AG34" i="57"/>
  <c r="AH34" i="57" s="1"/>
  <c r="AG275" i="57"/>
  <c r="AH275" i="57" s="1"/>
  <c r="AI275" i="57"/>
  <c r="AI113" i="57"/>
  <c r="AG113" i="57"/>
  <c r="AH113" i="57" s="1"/>
  <c r="AG244" i="57"/>
  <c r="AH244" i="57" s="1"/>
  <c r="AI244" i="57"/>
  <c r="AI10" i="57"/>
  <c r="AG10" i="57"/>
  <c r="AH10" i="57" s="1"/>
  <c r="AI144" i="57"/>
  <c r="AG144" i="57"/>
  <c r="AH144" i="57" s="1"/>
  <c r="AI172" i="57"/>
  <c r="AG172" i="57"/>
  <c r="AH172" i="57" s="1"/>
  <c r="AG271" i="57"/>
  <c r="AH271" i="57" s="1"/>
  <c r="AI271" i="57"/>
  <c r="AG48" i="57"/>
  <c r="AH48" i="57" s="1"/>
  <c r="AI48" i="57"/>
  <c r="AG229" i="57"/>
  <c r="AH229" i="57" s="1"/>
  <c r="AI229" i="57"/>
  <c r="AG202" i="57"/>
  <c r="AH202" i="57" s="1"/>
  <c r="AI202" i="57"/>
  <c r="AI122" i="57"/>
  <c r="AG122" i="57"/>
  <c r="AH122" i="57" s="1"/>
  <c r="AI133" i="57"/>
  <c r="AG133" i="57"/>
  <c r="AH133" i="57" s="1"/>
  <c r="AI162" i="57"/>
  <c r="AG162" i="57"/>
  <c r="AH162" i="57" s="1"/>
  <c r="AI44" i="57"/>
  <c r="AG44" i="57"/>
  <c r="AH44" i="57" s="1"/>
  <c r="AI120" i="57"/>
  <c r="AG120" i="57"/>
  <c r="AH120" i="57" s="1"/>
  <c r="AG20" i="57"/>
  <c r="AH20" i="57" s="1"/>
  <c r="AI20" i="57"/>
  <c r="AI187" i="57"/>
  <c r="AG187" i="57"/>
  <c r="AH187" i="57" s="1"/>
  <c r="AI254" i="57"/>
  <c r="AG254" i="57"/>
  <c r="AH254" i="57" s="1"/>
  <c r="AI31" i="57"/>
  <c r="AG31" i="57"/>
  <c r="AH31" i="57" s="1"/>
  <c r="AI262" i="57"/>
  <c r="AG262" i="57"/>
  <c r="AH262" i="57" s="1"/>
  <c r="AI87" i="57"/>
  <c r="AG87" i="57"/>
  <c r="AH87" i="57" s="1"/>
  <c r="AI79" i="57"/>
  <c r="AG79" i="57"/>
  <c r="AH79" i="57" s="1"/>
  <c r="AI180" i="57"/>
  <c r="AG180" i="57"/>
  <c r="AH180" i="57" s="1"/>
  <c r="AG71" i="57"/>
  <c r="AH71" i="57" s="1"/>
  <c r="AI71" i="57"/>
  <c r="AI141" i="57"/>
  <c r="AG141" i="57"/>
  <c r="AH141" i="57" s="1"/>
  <c r="AG127" i="57"/>
  <c r="AH127" i="57" s="1"/>
  <c r="AI127" i="57"/>
  <c r="AG253" i="57"/>
  <c r="AH253" i="57" s="1"/>
  <c r="AI253" i="57"/>
  <c r="AG99" i="57"/>
  <c r="AH99" i="57" s="1"/>
  <c r="AI99" i="57"/>
  <c r="AG111" i="57"/>
  <c r="AH111" i="57" s="1"/>
  <c r="AI111" i="57"/>
  <c r="AI291" i="57"/>
  <c r="AG291" i="57"/>
  <c r="AH291" i="57" s="1"/>
  <c r="AG118" i="57"/>
  <c r="AH118" i="57" s="1"/>
  <c r="AI118" i="57"/>
  <c r="AG280" i="57"/>
  <c r="AH280" i="57" s="1"/>
  <c r="AI280" i="57"/>
  <c r="AI281" i="57"/>
  <c r="AG281" i="57"/>
  <c r="AH281" i="57" s="1"/>
  <c r="AI289" i="57"/>
  <c r="AG289" i="57"/>
  <c r="AH289" i="57" s="1"/>
  <c r="AG83" i="57"/>
  <c r="AH83" i="57" s="1"/>
  <c r="AI83" i="57"/>
  <c r="AI257" i="57"/>
  <c r="AG257" i="57"/>
  <c r="AH257" i="57" s="1"/>
  <c r="AG143" i="57"/>
  <c r="AH143" i="57" s="1"/>
  <c r="AI143" i="57"/>
  <c r="H52" i="56" l="1"/>
  <c r="H47" i="56"/>
  <c r="H49" i="56"/>
  <c r="H45" i="56"/>
  <c r="H46" i="56"/>
  <c r="H48" i="56"/>
  <c r="H50" i="56"/>
  <c r="H51" i="56"/>
  <c r="A316" i="23"/>
  <c r="B316" i="23"/>
  <c r="B315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I58" i="6" l="1"/>
  <c r="I57" i="6"/>
  <c r="I56" i="6"/>
  <c r="A317" i="23" l="1"/>
  <c r="C315" i="23"/>
  <c r="O37" i="47" l="1"/>
  <c r="O36" i="47"/>
  <c r="O35" i="47"/>
  <c r="O34" i="47"/>
  <c r="O33" i="47"/>
  <c r="N37" i="47"/>
  <c r="M37" i="47"/>
  <c r="K37" i="47"/>
  <c r="G37" i="47"/>
  <c r="G36" i="47"/>
  <c r="N36" i="47" s="1"/>
  <c r="K36" i="47"/>
  <c r="M36" i="47"/>
  <c r="L37" i="47"/>
  <c r="L36" i="47"/>
  <c r="J37" i="47"/>
  <c r="I37" i="47"/>
  <c r="J36" i="47"/>
  <c r="I36" i="47"/>
  <c r="F37" i="47"/>
  <c r="F36" i="47"/>
  <c r="T62" i="22" l="1"/>
  <c r="P62" i="22"/>
  <c r="M297" i="22"/>
  <c r="M296" i="22"/>
  <c r="M295" i="22"/>
  <c r="M294" i="22"/>
  <c r="M293" i="22"/>
  <c r="M292" i="22"/>
  <c r="M291" i="22"/>
  <c r="M290" i="22"/>
  <c r="M289" i="22"/>
  <c r="M288" i="22"/>
  <c r="M287" i="22"/>
  <c r="M286" i="22"/>
  <c r="M285" i="22"/>
  <c r="M284" i="22"/>
  <c r="M283" i="22"/>
  <c r="M282" i="22"/>
  <c r="M281" i="22"/>
  <c r="M280" i="22"/>
  <c r="M279" i="22"/>
  <c r="M278" i="22"/>
  <c r="M277" i="22"/>
  <c r="M276" i="22"/>
  <c r="M275" i="22"/>
  <c r="M274" i="22"/>
  <c r="M273" i="22"/>
  <c r="M272" i="22"/>
  <c r="M271" i="22"/>
  <c r="M270" i="22"/>
  <c r="M269" i="22"/>
  <c r="M268" i="22"/>
  <c r="M267" i="22"/>
  <c r="M266" i="22"/>
  <c r="M265" i="22"/>
  <c r="M264" i="22"/>
  <c r="M263" i="22"/>
  <c r="M262" i="22"/>
  <c r="M261" i="22"/>
  <c r="M260" i="22"/>
  <c r="M259" i="22"/>
  <c r="M258" i="22"/>
  <c r="M257" i="22"/>
  <c r="M256" i="22"/>
  <c r="M255" i="22"/>
  <c r="M254" i="22"/>
  <c r="M253" i="22"/>
  <c r="M252" i="22"/>
  <c r="M251" i="22"/>
  <c r="M250" i="22"/>
  <c r="M249" i="22"/>
  <c r="M248" i="22"/>
  <c r="M247" i="22"/>
  <c r="M246" i="22"/>
  <c r="M245" i="22"/>
  <c r="M244" i="22"/>
  <c r="M243" i="22"/>
  <c r="M242" i="22"/>
  <c r="M241" i="22"/>
  <c r="M240" i="22"/>
  <c r="M239" i="22"/>
  <c r="M238" i="22"/>
  <c r="M237" i="22"/>
  <c r="M236" i="22"/>
  <c r="M235" i="22"/>
  <c r="M234" i="22"/>
  <c r="M233" i="22"/>
  <c r="M232" i="22"/>
  <c r="M231" i="22"/>
  <c r="M230" i="22"/>
  <c r="M229" i="22"/>
  <c r="M228" i="22"/>
  <c r="M227" i="22"/>
  <c r="M226" i="22"/>
  <c r="M225" i="22"/>
  <c r="M224" i="22"/>
  <c r="M223" i="22"/>
  <c r="M222" i="22"/>
  <c r="M221" i="22"/>
  <c r="M220" i="22"/>
  <c r="M219" i="22"/>
  <c r="M218" i="22"/>
  <c r="M217" i="22"/>
  <c r="M216" i="22"/>
  <c r="M215" i="22"/>
  <c r="M214" i="22"/>
  <c r="M213" i="22"/>
  <c r="M212" i="22"/>
  <c r="M211" i="22"/>
  <c r="M210" i="22"/>
  <c r="M209" i="22"/>
  <c r="M204" i="22"/>
  <c r="M203" i="22"/>
  <c r="M202" i="22"/>
  <c r="M201" i="22"/>
  <c r="M200" i="22"/>
  <c r="M199" i="22"/>
  <c r="M198" i="22"/>
  <c r="M197" i="22"/>
  <c r="M196" i="22"/>
  <c r="M195" i="22"/>
  <c r="M194" i="22"/>
  <c r="M193" i="22"/>
  <c r="M192" i="22"/>
  <c r="M191" i="22"/>
  <c r="M190" i="22"/>
  <c r="M189" i="22"/>
  <c r="M188" i="22"/>
  <c r="M187" i="22"/>
  <c r="M186" i="22"/>
  <c r="M185" i="22"/>
  <c r="M184" i="22"/>
  <c r="M183" i="22"/>
  <c r="M182" i="22"/>
  <c r="M181" i="22"/>
  <c r="M180" i="22"/>
  <c r="M179" i="22"/>
  <c r="M178" i="22"/>
  <c r="M177" i="22"/>
  <c r="M176" i="22"/>
  <c r="M175" i="22"/>
  <c r="M174" i="22"/>
  <c r="M173" i="22"/>
  <c r="M172" i="22"/>
  <c r="M171" i="22"/>
  <c r="M170" i="22"/>
  <c r="M169" i="22"/>
  <c r="M168" i="22"/>
  <c r="M167" i="22"/>
  <c r="M166" i="22"/>
  <c r="M165" i="22"/>
  <c r="M164" i="22"/>
  <c r="M163" i="22"/>
  <c r="M162" i="22"/>
  <c r="M161" i="22"/>
  <c r="M160" i="22"/>
  <c r="M147" i="22"/>
  <c r="M146" i="22"/>
  <c r="M145" i="22"/>
  <c r="M144" i="22"/>
  <c r="M143" i="22"/>
  <c r="M142" i="22"/>
  <c r="M141" i="22"/>
  <c r="M140" i="22"/>
  <c r="M139" i="22"/>
  <c r="M138" i="22"/>
  <c r="M137" i="22"/>
  <c r="M136" i="22"/>
  <c r="M135" i="22"/>
  <c r="M134" i="22"/>
  <c r="M133" i="22"/>
  <c r="M132" i="22"/>
  <c r="M131" i="22"/>
  <c r="M130" i="22"/>
  <c r="M129" i="22"/>
  <c r="M128" i="22"/>
  <c r="M127" i="22"/>
  <c r="M126" i="22"/>
  <c r="M125" i="22"/>
  <c r="M124" i="22"/>
  <c r="M123" i="22"/>
  <c r="M122" i="22"/>
  <c r="M121" i="22"/>
  <c r="M120" i="22"/>
  <c r="M119" i="22"/>
  <c r="M118" i="22"/>
  <c r="M117" i="22"/>
  <c r="M116" i="22"/>
  <c r="M115" i="22"/>
  <c r="M114" i="22"/>
  <c r="M113" i="22"/>
  <c r="M112" i="22"/>
  <c r="M111" i="22"/>
  <c r="M110" i="22"/>
  <c r="M109" i="22"/>
  <c r="M108" i="22"/>
  <c r="M107" i="22"/>
  <c r="M106" i="22"/>
  <c r="M105" i="22"/>
  <c r="M104" i="22"/>
  <c r="M103" i="22"/>
  <c r="M10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82" i="22"/>
  <c r="M81" i="22"/>
  <c r="M80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O57" i="22"/>
  <c r="E157" i="22"/>
  <c r="F157" i="22"/>
  <c r="E158" i="22"/>
  <c r="F158" i="22"/>
  <c r="E159" i="22"/>
  <c r="F159" i="22"/>
  <c r="E160" i="22"/>
  <c r="F160" i="22"/>
  <c r="E161" i="22"/>
  <c r="F161" i="22"/>
  <c r="E162" i="22"/>
  <c r="F162" i="22"/>
  <c r="E163" i="22"/>
  <c r="F163" i="22"/>
  <c r="E164" i="22"/>
  <c r="F164" i="22"/>
  <c r="E165" i="22"/>
  <c r="F165" i="22"/>
  <c r="E166" i="22"/>
  <c r="F166" i="22"/>
  <c r="E167" i="22"/>
  <c r="F167" i="22"/>
  <c r="E168" i="22"/>
  <c r="F168" i="22"/>
  <c r="E169" i="22"/>
  <c r="F169" i="22"/>
  <c r="E170" i="22"/>
  <c r="F170" i="22"/>
  <c r="E171" i="22"/>
  <c r="F171" i="22"/>
  <c r="E172" i="22"/>
  <c r="F172" i="22"/>
  <c r="E173" i="22"/>
  <c r="F173" i="22"/>
  <c r="E174" i="22"/>
  <c r="F174" i="22"/>
  <c r="E175" i="22"/>
  <c r="F175" i="22"/>
  <c r="E176" i="22"/>
  <c r="F176" i="22"/>
  <c r="E177" i="22"/>
  <c r="F177" i="22"/>
  <c r="E178" i="22"/>
  <c r="F178" i="22"/>
  <c r="E179" i="22"/>
  <c r="F179" i="22"/>
  <c r="E180" i="22"/>
  <c r="F180" i="22"/>
  <c r="E181" i="22"/>
  <c r="F181" i="22"/>
  <c r="E182" i="22"/>
  <c r="F182" i="22"/>
  <c r="E183" i="22"/>
  <c r="F183" i="22"/>
  <c r="E184" i="22"/>
  <c r="F184" i="22"/>
  <c r="E185" i="22"/>
  <c r="F185" i="22"/>
  <c r="E186" i="22"/>
  <c r="F186" i="22"/>
  <c r="E187" i="22"/>
  <c r="F187" i="22"/>
  <c r="E188" i="22"/>
  <c r="F188" i="22"/>
  <c r="E189" i="22"/>
  <c r="F189" i="22"/>
  <c r="E190" i="22"/>
  <c r="F190" i="22"/>
  <c r="E191" i="22"/>
  <c r="F191" i="22"/>
  <c r="E192" i="22"/>
  <c r="F192" i="22"/>
  <c r="E193" i="22"/>
  <c r="F193" i="22"/>
  <c r="E194" i="22"/>
  <c r="F194" i="22"/>
  <c r="E195" i="22"/>
  <c r="F195" i="22"/>
  <c r="E196" i="22"/>
  <c r="F196" i="22"/>
  <c r="E197" i="22"/>
  <c r="F197" i="22"/>
  <c r="E198" i="22"/>
  <c r="F198" i="22"/>
  <c r="E199" i="22"/>
  <c r="F199" i="22"/>
  <c r="E200" i="22"/>
  <c r="F200" i="22"/>
  <c r="E201" i="22"/>
  <c r="F201" i="22"/>
  <c r="E202" i="22"/>
  <c r="F202" i="22"/>
  <c r="E203" i="22"/>
  <c r="F203" i="22"/>
  <c r="E204" i="22"/>
  <c r="F204" i="22"/>
  <c r="E205" i="22"/>
  <c r="F205" i="22"/>
  <c r="E206" i="22"/>
  <c r="F206" i="22"/>
  <c r="E207" i="22"/>
  <c r="F207" i="22"/>
  <c r="E208" i="22"/>
  <c r="F208" i="22"/>
  <c r="P57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Q57" i="22"/>
  <c r="O58" i="22"/>
  <c r="P58" i="22"/>
  <c r="Q58" i="22"/>
  <c r="S57" i="22"/>
  <c r="T57" i="22"/>
  <c r="U57" i="22"/>
  <c r="C8" i="22"/>
  <c r="G8" i="22"/>
  <c r="M8" i="22"/>
  <c r="Q31" i="33"/>
  <c r="Q32" i="33"/>
  <c r="R31" i="33"/>
  <c r="AD297" i="38"/>
  <c r="B78" i="52"/>
  <c r="D250" i="23"/>
  <c r="D251" i="23"/>
  <c r="D252" i="23"/>
  <c r="D253" i="23"/>
  <c r="L79" i="53"/>
  <c r="K79" i="53"/>
  <c r="J79" i="53"/>
  <c r="L78" i="53"/>
  <c r="K78" i="53"/>
  <c r="J78" i="53"/>
  <c r="L77" i="53"/>
  <c r="K77" i="53"/>
  <c r="J77" i="53"/>
  <c r="L76" i="53"/>
  <c r="K76" i="53"/>
  <c r="J76" i="53"/>
  <c r="L75" i="53"/>
  <c r="K75" i="53"/>
  <c r="J75" i="53"/>
  <c r="L74" i="53"/>
  <c r="K74" i="53"/>
  <c r="J74" i="53"/>
  <c r="L73" i="53"/>
  <c r="K73" i="53"/>
  <c r="J73" i="53"/>
  <c r="L72" i="53"/>
  <c r="K72" i="53"/>
  <c r="J72" i="53"/>
  <c r="L71" i="53"/>
  <c r="K71" i="53"/>
  <c r="J71" i="53"/>
  <c r="L70" i="53"/>
  <c r="K70" i="53"/>
  <c r="J70" i="53"/>
  <c r="L69" i="53"/>
  <c r="K69" i="53"/>
  <c r="J69" i="53"/>
  <c r="L68" i="53"/>
  <c r="K68" i="53"/>
  <c r="J68" i="53"/>
  <c r="L67" i="53"/>
  <c r="K67" i="53"/>
  <c r="J67" i="53"/>
  <c r="L66" i="53"/>
  <c r="K66" i="53"/>
  <c r="J66" i="53"/>
  <c r="L65" i="53"/>
  <c r="K65" i="53"/>
  <c r="J65" i="53"/>
  <c r="L64" i="53"/>
  <c r="K64" i="53"/>
  <c r="J64" i="53"/>
  <c r="L63" i="53"/>
  <c r="K63" i="53"/>
  <c r="J63" i="53"/>
  <c r="L62" i="53"/>
  <c r="K62" i="53"/>
  <c r="J62" i="53"/>
  <c r="L61" i="53"/>
  <c r="K61" i="53"/>
  <c r="J61" i="53"/>
  <c r="L60" i="53"/>
  <c r="K60" i="53"/>
  <c r="J60" i="53"/>
  <c r="L59" i="53"/>
  <c r="K59" i="53"/>
  <c r="J59" i="53"/>
  <c r="L58" i="53"/>
  <c r="K58" i="53"/>
  <c r="J58" i="53"/>
  <c r="L57" i="53"/>
  <c r="K57" i="53"/>
  <c r="J57" i="53"/>
  <c r="L56" i="53"/>
  <c r="K56" i="53"/>
  <c r="J56" i="53"/>
  <c r="L55" i="53"/>
  <c r="K55" i="53"/>
  <c r="J55" i="53"/>
  <c r="L54" i="53"/>
  <c r="K54" i="53"/>
  <c r="J54" i="53"/>
  <c r="L53" i="53"/>
  <c r="K53" i="53"/>
  <c r="J53" i="53"/>
  <c r="L52" i="53"/>
  <c r="K52" i="53"/>
  <c r="J52" i="53"/>
  <c r="L51" i="53"/>
  <c r="K51" i="53"/>
  <c r="J51" i="53"/>
  <c r="L50" i="53"/>
  <c r="K50" i="53"/>
  <c r="J50" i="53"/>
  <c r="L49" i="53"/>
  <c r="K49" i="53"/>
  <c r="J49" i="53"/>
  <c r="L48" i="53"/>
  <c r="K48" i="53"/>
  <c r="J48" i="53"/>
  <c r="L47" i="53"/>
  <c r="K47" i="53"/>
  <c r="J47" i="53"/>
  <c r="L46" i="53"/>
  <c r="K46" i="53"/>
  <c r="J46" i="53"/>
  <c r="L45" i="53"/>
  <c r="K45" i="53"/>
  <c r="J45" i="53"/>
  <c r="L44" i="53"/>
  <c r="K44" i="53"/>
  <c r="J44" i="53"/>
  <c r="L43" i="53"/>
  <c r="K43" i="53"/>
  <c r="J43" i="53"/>
  <c r="L42" i="53"/>
  <c r="K42" i="53"/>
  <c r="J42" i="53"/>
  <c r="L41" i="53"/>
  <c r="K41" i="53"/>
  <c r="J41" i="53"/>
  <c r="L40" i="53"/>
  <c r="K40" i="53"/>
  <c r="J40" i="53"/>
  <c r="L39" i="53"/>
  <c r="K39" i="53"/>
  <c r="J39" i="53"/>
  <c r="L38" i="53"/>
  <c r="K38" i="53"/>
  <c r="J38" i="53"/>
  <c r="L37" i="53"/>
  <c r="K37" i="53"/>
  <c r="J37" i="53"/>
  <c r="L36" i="53"/>
  <c r="K36" i="53"/>
  <c r="J36" i="53"/>
  <c r="L35" i="53"/>
  <c r="K35" i="53"/>
  <c r="J35" i="53"/>
  <c r="L34" i="53"/>
  <c r="K34" i="53"/>
  <c r="J34" i="53"/>
  <c r="L33" i="53"/>
  <c r="K33" i="53"/>
  <c r="J33" i="53"/>
  <c r="L32" i="53"/>
  <c r="K32" i="53"/>
  <c r="J32" i="53"/>
  <c r="L31" i="53"/>
  <c r="K31" i="53"/>
  <c r="J31" i="53"/>
  <c r="L30" i="53"/>
  <c r="K30" i="53"/>
  <c r="J30" i="53"/>
  <c r="L29" i="53"/>
  <c r="K29" i="53"/>
  <c r="J29" i="53"/>
  <c r="L28" i="53"/>
  <c r="K28" i="53"/>
  <c r="J28" i="53"/>
  <c r="L27" i="53"/>
  <c r="K27" i="53"/>
  <c r="J27" i="53"/>
  <c r="L26" i="53"/>
  <c r="K26" i="53"/>
  <c r="J26" i="53"/>
  <c r="L25" i="53"/>
  <c r="K25" i="53"/>
  <c r="J25" i="53"/>
  <c r="L24" i="53"/>
  <c r="K24" i="53"/>
  <c r="J24" i="53"/>
  <c r="L23" i="53"/>
  <c r="K23" i="53"/>
  <c r="J23" i="53"/>
  <c r="L22" i="53"/>
  <c r="K22" i="53"/>
  <c r="J22" i="53"/>
  <c r="L21" i="53"/>
  <c r="K21" i="53"/>
  <c r="J21" i="53"/>
  <c r="L20" i="53"/>
  <c r="K20" i="53"/>
  <c r="J20" i="53"/>
  <c r="L19" i="53"/>
  <c r="K19" i="53"/>
  <c r="J19" i="53"/>
  <c r="L18" i="53"/>
  <c r="K18" i="53"/>
  <c r="J18" i="53"/>
  <c r="L17" i="53"/>
  <c r="K17" i="53"/>
  <c r="J17" i="53"/>
  <c r="L16" i="53"/>
  <c r="K16" i="53"/>
  <c r="J16" i="53"/>
  <c r="L15" i="53"/>
  <c r="K15" i="53"/>
  <c r="J15" i="53"/>
  <c r="L14" i="53"/>
  <c r="K14" i="53"/>
  <c r="J14" i="53"/>
  <c r="L13" i="53"/>
  <c r="K13" i="53"/>
  <c r="J13" i="53"/>
  <c r="L12" i="53"/>
  <c r="K12" i="53"/>
  <c r="J12" i="53"/>
  <c r="L11" i="53"/>
  <c r="K11" i="53"/>
  <c r="J11" i="53"/>
  <c r="L10" i="53"/>
  <c r="K10" i="53"/>
  <c r="J10" i="53"/>
  <c r="L9" i="53"/>
  <c r="K9" i="53"/>
  <c r="J9" i="53"/>
  <c r="L8" i="53"/>
  <c r="K8" i="53"/>
  <c r="J8" i="53"/>
  <c r="B11" i="52"/>
  <c r="B79" i="52"/>
  <c r="B77" i="52"/>
  <c r="B76" i="52"/>
  <c r="B75" i="52"/>
  <c r="B74" i="52"/>
  <c r="B73" i="52"/>
  <c r="B72" i="52"/>
  <c r="B71" i="52"/>
  <c r="B70" i="52"/>
  <c r="B69" i="52"/>
  <c r="B68" i="52"/>
  <c r="N253" i="23"/>
  <c r="O253" i="23"/>
  <c r="C253" i="38" s="1"/>
  <c r="B67" i="52"/>
  <c r="N250" i="23"/>
  <c r="O250" i="23"/>
  <c r="C250" i="38"/>
  <c r="N251" i="23"/>
  <c r="O251" i="23"/>
  <c r="C251" i="38"/>
  <c r="N252" i="23"/>
  <c r="O252" i="23"/>
  <c r="C252" i="38"/>
  <c r="B6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O195" i="23"/>
  <c r="C195" i="38"/>
  <c r="B52" i="52"/>
  <c r="B51" i="52"/>
  <c r="B50" i="52"/>
  <c r="B49" i="52"/>
  <c r="B48" i="52"/>
  <c r="B47" i="52"/>
  <c r="B46" i="52"/>
  <c r="B45" i="52"/>
  <c r="B44" i="52"/>
  <c r="B43" i="52"/>
  <c r="B42" i="52"/>
  <c r="B41" i="52"/>
  <c r="B40" i="52"/>
  <c r="B39" i="52"/>
  <c r="B38" i="52"/>
  <c r="B37" i="52"/>
  <c r="B36" i="52"/>
  <c r="B35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0" i="52"/>
  <c r="B9" i="52"/>
  <c r="B8" i="52"/>
  <c r="C294" i="38"/>
  <c r="C293" i="38"/>
  <c r="C292" i="38"/>
  <c r="C286" i="38"/>
  <c r="C285" i="38"/>
  <c r="C284" i="38"/>
  <c r="C278" i="38"/>
  <c r="C277" i="38"/>
  <c r="C276" i="38"/>
  <c r="C270" i="38"/>
  <c r="C269" i="38"/>
  <c r="C268" i="38"/>
  <c r="C262" i="38"/>
  <c r="C261" i="38"/>
  <c r="C260" i="38"/>
  <c r="C248" i="38"/>
  <c r="C241" i="38"/>
  <c r="C240" i="38"/>
  <c r="C233" i="38"/>
  <c r="C232" i="38"/>
  <c r="C225" i="38"/>
  <c r="C224" i="38"/>
  <c r="C223" i="38"/>
  <c r="C222" i="38"/>
  <c r="C221" i="38"/>
  <c r="C220" i="38"/>
  <c r="C219" i="38"/>
  <c r="C218" i="38"/>
  <c r="C217" i="38"/>
  <c r="C216" i="38"/>
  <c r="C215" i="38"/>
  <c r="C214" i="38"/>
  <c r="C213" i="38"/>
  <c r="C212" i="38"/>
  <c r="C211" i="38"/>
  <c r="C210" i="38"/>
  <c r="C209" i="38"/>
  <c r="C208" i="38"/>
  <c r="C207" i="38"/>
  <c r="C206" i="38"/>
  <c r="C205" i="38"/>
  <c r="C204" i="38"/>
  <c r="C203" i="38"/>
  <c r="C202" i="38"/>
  <c r="C201" i="38"/>
  <c r="C200" i="38"/>
  <c r="C199" i="38"/>
  <c r="C198" i="38"/>
  <c r="C197" i="38"/>
  <c r="C196" i="38"/>
  <c r="C194" i="38"/>
  <c r="C193" i="38"/>
  <c r="C192" i="38"/>
  <c r="C191" i="38"/>
  <c r="C190" i="38"/>
  <c r="C189" i="38"/>
  <c r="C188" i="38"/>
  <c r="C187" i="38"/>
  <c r="C186" i="38"/>
  <c r="C185" i="38"/>
  <c r="C184" i="38"/>
  <c r="C183" i="38"/>
  <c r="C182" i="38"/>
  <c r="C181" i="38"/>
  <c r="C180" i="38"/>
  <c r="C179" i="38"/>
  <c r="C178" i="38"/>
  <c r="C177" i="38"/>
  <c r="C176" i="38"/>
  <c r="C175" i="38"/>
  <c r="C174" i="38"/>
  <c r="C173" i="38"/>
  <c r="C172" i="38"/>
  <c r="C171" i="38"/>
  <c r="C170" i="38"/>
  <c r="C169" i="38"/>
  <c r="C168" i="38"/>
  <c r="C167" i="38"/>
  <c r="C166" i="38"/>
  <c r="C165" i="38"/>
  <c r="C164" i="38"/>
  <c r="C163" i="38"/>
  <c r="C162" i="38"/>
  <c r="C161" i="38"/>
  <c r="C160" i="38"/>
  <c r="C159" i="38"/>
  <c r="C158" i="38"/>
  <c r="C157" i="38"/>
  <c r="C156" i="38"/>
  <c r="C155" i="38"/>
  <c r="C154" i="38"/>
  <c r="C153" i="38"/>
  <c r="C152" i="38"/>
  <c r="C151" i="38"/>
  <c r="C150" i="38"/>
  <c r="C149" i="38"/>
  <c r="C148" i="38"/>
  <c r="C147" i="38"/>
  <c r="C146" i="38"/>
  <c r="C145" i="38"/>
  <c r="C144" i="38"/>
  <c r="C143" i="38"/>
  <c r="C142" i="38"/>
  <c r="C141" i="38"/>
  <c r="C140" i="38"/>
  <c r="C139" i="38"/>
  <c r="C138" i="38"/>
  <c r="C137" i="38"/>
  <c r="C136" i="38"/>
  <c r="C135" i="38"/>
  <c r="C134" i="38"/>
  <c r="C133" i="38"/>
  <c r="C132" i="38"/>
  <c r="C131" i="38"/>
  <c r="C130" i="38"/>
  <c r="C129" i="38"/>
  <c r="C128" i="38"/>
  <c r="C127" i="38"/>
  <c r="C126" i="38"/>
  <c r="C125" i="38"/>
  <c r="C124" i="38"/>
  <c r="C123" i="38"/>
  <c r="C122" i="38"/>
  <c r="C121" i="38"/>
  <c r="C120" i="38"/>
  <c r="C119" i="38"/>
  <c r="C118" i="38"/>
  <c r="C117" i="38"/>
  <c r="C116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4" i="1"/>
  <c r="D17" i="38"/>
  <c r="D18" i="38"/>
  <c r="D19" i="38"/>
  <c r="D20" i="38"/>
  <c r="E17" i="38"/>
  <c r="E18" i="38"/>
  <c r="E19" i="38"/>
  <c r="E20" i="38"/>
  <c r="G17" i="38"/>
  <c r="G18" i="38"/>
  <c r="G19" i="38"/>
  <c r="G20" i="38"/>
  <c r="D21" i="38"/>
  <c r="D22" i="38"/>
  <c r="D23" i="38"/>
  <c r="D24" i="38"/>
  <c r="E21" i="38"/>
  <c r="E22" i="38"/>
  <c r="E23" i="38"/>
  <c r="E24" i="38"/>
  <c r="G21" i="38"/>
  <c r="G22" i="38"/>
  <c r="G23" i="38"/>
  <c r="G24" i="38"/>
  <c r="D25" i="38"/>
  <c r="D26" i="38"/>
  <c r="D27" i="38"/>
  <c r="D28" i="38"/>
  <c r="E25" i="38"/>
  <c r="E26" i="38"/>
  <c r="E27" i="38"/>
  <c r="E28" i="38"/>
  <c r="G25" i="38"/>
  <c r="G26" i="38"/>
  <c r="G27" i="38"/>
  <c r="G28" i="38"/>
  <c r="D29" i="38"/>
  <c r="D30" i="38"/>
  <c r="D31" i="38"/>
  <c r="D32" i="38"/>
  <c r="E29" i="38"/>
  <c r="E30" i="38"/>
  <c r="E31" i="38"/>
  <c r="E32" i="38"/>
  <c r="G29" i="38"/>
  <c r="G30" i="38"/>
  <c r="G31" i="38"/>
  <c r="G32" i="38"/>
  <c r="D33" i="38"/>
  <c r="D34" i="38"/>
  <c r="D35" i="38"/>
  <c r="D36" i="38"/>
  <c r="E33" i="38"/>
  <c r="E34" i="38"/>
  <c r="E35" i="38"/>
  <c r="E36" i="38"/>
  <c r="G33" i="38"/>
  <c r="G34" i="38"/>
  <c r="G35" i="38"/>
  <c r="G36" i="38"/>
  <c r="D37" i="38"/>
  <c r="D38" i="38"/>
  <c r="D39" i="38"/>
  <c r="D40" i="38"/>
  <c r="E37" i="38"/>
  <c r="E38" i="38"/>
  <c r="E39" i="38"/>
  <c r="E40" i="38"/>
  <c r="G37" i="38"/>
  <c r="G38" i="38"/>
  <c r="G39" i="38"/>
  <c r="G40" i="38"/>
  <c r="D41" i="38"/>
  <c r="D42" i="38"/>
  <c r="D43" i="38"/>
  <c r="D44" i="38"/>
  <c r="E41" i="38"/>
  <c r="E42" i="38"/>
  <c r="E43" i="38"/>
  <c r="E44" i="38"/>
  <c r="G41" i="38"/>
  <c r="G42" i="38"/>
  <c r="G43" i="38"/>
  <c r="G44" i="38"/>
  <c r="D45" i="38"/>
  <c r="D46" i="38"/>
  <c r="D47" i="38"/>
  <c r="D48" i="38"/>
  <c r="E45" i="38"/>
  <c r="E46" i="38"/>
  <c r="E47" i="38"/>
  <c r="E48" i="38"/>
  <c r="G45" i="38"/>
  <c r="G46" i="38"/>
  <c r="G47" i="38"/>
  <c r="G48" i="38"/>
  <c r="D49" i="38"/>
  <c r="D50" i="38"/>
  <c r="D51" i="38"/>
  <c r="D52" i="38"/>
  <c r="E49" i="38"/>
  <c r="E50" i="38"/>
  <c r="E51" i="38"/>
  <c r="E52" i="38"/>
  <c r="G49" i="38"/>
  <c r="G50" i="38"/>
  <c r="G51" i="38"/>
  <c r="G52" i="38"/>
  <c r="D53" i="38"/>
  <c r="D54" i="38"/>
  <c r="D55" i="38"/>
  <c r="D56" i="38"/>
  <c r="E53" i="38"/>
  <c r="E54" i="38"/>
  <c r="E55" i="38"/>
  <c r="E56" i="38"/>
  <c r="G53" i="38"/>
  <c r="G54" i="38"/>
  <c r="G55" i="38"/>
  <c r="G56" i="38"/>
  <c r="D57" i="38"/>
  <c r="D58" i="38"/>
  <c r="D59" i="38"/>
  <c r="D60" i="38"/>
  <c r="E57" i="38"/>
  <c r="E58" i="38"/>
  <c r="E59" i="38"/>
  <c r="E60" i="38"/>
  <c r="G57" i="38"/>
  <c r="G58" i="38"/>
  <c r="G59" i="38"/>
  <c r="G60" i="38"/>
  <c r="D61" i="38"/>
  <c r="D62" i="38"/>
  <c r="D63" i="38"/>
  <c r="D64" i="38"/>
  <c r="E61" i="38"/>
  <c r="E62" i="38"/>
  <c r="E63" i="38"/>
  <c r="E64" i="38"/>
  <c r="G61" i="38"/>
  <c r="G62" i="38"/>
  <c r="G63" i="38"/>
  <c r="G64" i="38"/>
  <c r="D65" i="38"/>
  <c r="D66" i="38"/>
  <c r="D67" i="38"/>
  <c r="D68" i="38"/>
  <c r="E65" i="38"/>
  <c r="E66" i="38"/>
  <c r="E67" i="38"/>
  <c r="E68" i="38"/>
  <c r="G65" i="38"/>
  <c r="G66" i="38"/>
  <c r="G67" i="38"/>
  <c r="G68" i="38"/>
  <c r="D69" i="38"/>
  <c r="D70" i="38"/>
  <c r="D71" i="38"/>
  <c r="D72" i="38"/>
  <c r="E69" i="38"/>
  <c r="E70" i="38"/>
  <c r="E71" i="38"/>
  <c r="E72" i="38"/>
  <c r="G69" i="38"/>
  <c r="G70" i="38"/>
  <c r="G71" i="38"/>
  <c r="G72" i="38"/>
  <c r="D73" i="38"/>
  <c r="D74" i="38"/>
  <c r="D75" i="38"/>
  <c r="D76" i="38"/>
  <c r="E73" i="38"/>
  <c r="E74" i="38"/>
  <c r="E75" i="38"/>
  <c r="E76" i="38"/>
  <c r="G73" i="38"/>
  <c r="G74" i="38"/>
  <c r="G75" i="38"/>
  <c r="G76" i="38"/>
  <c r="D77" i="38"/>
  <c r="D78" i="38"/>
  <c r="D79" i="38"/>
  <c r="D80" i="38"/>
  <c r="E77" i="38"/>
  <c r="E78" i="38"/>
  <c r="E79" i="38"/>
  <c r="E80" i="38"/>
  <c r="G77" i="38"/>
  <c r="G78" i="38"/>
  <c r="G79" i="38"/>
  <c r="G80" i="38"/>
  <c r="E13" i="38"/>
  <c r="E14" i="38"/>
  <c r="E15" i="38"/>
  <c r="E16" i="38"/>
  <c r="G13" i="38"/>
  <c r="G14" i="38"/>
  <c r="G15" i="38"/>
  <c r="G16" i="38"/>
  <c r="D13" i="38"/>
  <c r="D14" i="38"/>
  <c r="D15" i="38"/>
  <c r="D16" i="38"/>
  <c r="H313" i="6"/>
  <c r="G313" i="6"/>
  <c r="I313" i="6"/>
  <c r="J313" i="6"/>
  <c r="K313" i="6"/>
  <c r="J207" i="35"/>
  <c r="J208" i="35"/>
  <c r="J209" i="35"/>
  <c r="J210" i="35"/>
  <c r="J211" i="35"/>
  <c r="J212" i="35"/>
  <c r="J213" i="35"/>
  <c r="J214" i="35"/>
  <c r="J215" i="35"/>
  <c r="J216" i="35"/>
  <c r="J217" i="35"/>
  <c r="J218" i="35"/>
  <c r="J219" i="35"/>
  <c r="J220" i="35"/>
  <c r="J221" i="35"/>
  <c r="J222" i="35"/>
  <c r="J223" i="35"/>
  <c r="J224" i="35"/>
  <c r="J225" i="35"/>
  <c r="J226" i="35"/>
  <c r="J227" i="35"/>
  <c r="J228" i="35"/>
  <c r="J229" i="35"/>
  <c r="J230" i="35"/>
  <c r="J231" i="35"/>
  <c r="J232" i="35"/>
  <c r="J233" i="35"/>
  <c r="J234" i="35"/>
  <c r="J235" i="35"/>
  <c r="J236" i="35"/>
  <c r="J237" i="35"/>
  <c r="U45" i="35"/>
  <c r="U46" i="35"/>
  <c r="U44" i="35"/>
  <c r="K209" i="35"/>
  <c r="K210" i="35"/>
  <c r="K211" i="35"/>
  <c r="K212" i="35"/>
  <c r="K213" i="35"/>
  <c r="K214" i="35"/>
  <c r="K215" i="35"/>
  <c r="K216" i="35"/>
  <c r="K217" i="35"/>
  <c r="K218" i="35"/>
  <c r="K219" i="35"/>
  <c r="K220" i="35"/>
  <c r="K221" i="35"/>
  <c r="K222" i="35"/>
  <c r="K223" i="35"/>
  <c r="K224" i="35"/>
  <c r="K225" i="35"/>
  <c r="K226" i="35"/>
  <c r="K227" i="35"/>
  <c r="K228" i="35"/>
  <c r="K229" i="35"/>
  <c r="K230" i="35"/>
  <c r="K231" i="35"/>
  <c r="K232" i="35"/>
  <c r="K233" i="35"/>
  <c r="K234" i="35"/>
  <c r="K235" i="35"/>
  <c r="K236" i="35"/>
  <c r="K237" i="35"/>
  <c r="R43" i="35"/>
  <c r="L209" i="35"/>
  <c r="L210" i="35"/>
  <c r="L211" i="35"/>
  <c r="L212" i="35"/>
  <c r="L213" i="35"/>
  <c r="L214" i="35"/>
  <c r="L215" i="35"/>
  <c r="L216" i="35"/>
  <c r="L217" i="35"/>
  <c r="L218" i="35"/>
  <c r="L219" i="35"/>
  <c r="L220" i="35"/>
  <c r="L221" i="35"/>
  <c r="L222" i="35"/>
  <c r="L223" i="35"/>
  <c r="L224" i="35"/>
  <c r="L225" i="35"/>
  <c r="L226" i="35"/>
  <c r="L227" i="35"/>
  <c r="L228" i="35"/>
  <c r="L229" i="35"/>
  <c r="L230" i="35"/>
  <c r="L231" i="35"/>
  <c r="L232" i="35"/>
  <c r="L233" i="35"/>
  <c r="L234" i="35"/>
  <c r="L235" i="35"/>
  <c r="L236" i="35"/>
  <c r="L237" i="35"/>
  <c r="R44" i="35"/>
  <c r="M209" i="35"/>
  <c r="M210" i="35"/>
  <c r="M211" i="35"/>
  <c r="M212" i="35"/>
  <c r="M213" i="35"/>
  <c r="M214" i="35"/>
  <c r="M215" i="35"/>
  <c r="M216" i="35"/>
  <c r="M217" i="35"/>
  <c r="M218" i="35"/>
  <c r="M219" i="35"/>
  <c r="M220" i="35"/>
  <c r="M221" i="35"/>
  <c r="M222" i="35"/>
  <c r="M223" i="35"/>
  <c r="M224" i="35"/>
  <c r="M225" i="35"/>
  <c r="M226" i="35"/>
  <c r="M227" i="35"/>
  <c r="M228" i="35"/>
  <c r="M229" i="35"/>
  <c r="M230" i="35"/>
  <c r="M231" i="35"/>
  <c r="M232" i="35"/>
  <c r="M233" i="35"/>
  <c r="M234" i="35"/>
  <c r="M235" i="35"/>
  <c r="M236" i="35"/>
  <c r="M237" i="35"/>
  <c r="R45" i="35"/>
  <c r="N209" i="35"/>
  <c r="N210" i="35"/>
  <c r="N211" i="35"/>
  <c r="N212" i="35"/>
  <c r="N213" i="35"/>
  <c r="N214" i="35"/>
  <c r="N215" i="35"/>
  <c r="N216" i="35"/>
  <c r="N217" i="35"/>
  <c r="N218" i="35"/>
  <c r="N219" i="35"/>
  <c r="N220" i="35"/>
  <c r="N221" i="35"/>
  <c r="N222" i="35"/>
  <c r="N223" i="35"/>
  <c r="N224" i="35"/>
  <c r="N225" i="35"/>
  <c r="N226" i="35"/>
  <c r="N227" i="35"/>
  <c r="N228" i="35"/>
  <c r="N229" i="35"/>
  <c r="N230" i="35"/>
  <c r="N231" i="35"/>
  <c r="N232" i="35"/>
  <c r="N233" i="35"/>
  <c r="N234" i="35"/>
  <c r="N235" i="35"/>
  <c r="N236" i="35"/>
  <c r="N237" i="35"/>
  <c r="R46" i="35"/>
  <c r="R47" i="35"/>
  <c r="J160" i="35"/>
  <c r="K160" i="35"/>
  <c r="J161" i="35"/>
  <c r="K161" i="35"/>
  <c r="J162" i="35"/>
  <c r="K162" i="35"/>
  <c r="J163" i="35"/>
  <c r="K163" i="35"/>
  <c r="J164" i="35"/>
  <c r="K164" i="35"/>
  <c r="J165" i="35"/>
  <c r="K165" i="35"/>
  <c r="J166" i="35"/>
  <c r="K166" i="35"/>
  <c r="J167" i="35"/>
  <c r="K167" i="35"/>
  <c r="J168" i="35"/>
  <c r="K168" i="35"/>
  <c r="J169" i="35"/>
  <c r="K169" i="35"/>
  <c r="J170" i="35"/>
  <c r="K170" i="35"/>
  <c r="J171" i="35"/>
  <c r="K171" i="35"/>
  <c r="J172" i="35"/>
  <c r="K172" i="35"/>
  <c r="J173" i="35"/>
  <c r="K173" i="35"/>
  <c r="J174" i="35"/>
  <c r="K174" i="35"/>
  <c r="J175" i="35"/>
  <c r="K175" i="35"/>
  <c r="J176" i="35"/>
  <c r="K176" i="35"/>
  <c r="J177" i="35"/>
  <c r="K177" i="35"/>
  <c r="J178" i="35"/>
  <c r="K178" i="35"/>
  <c r="J179" i="35"/>
  <c r="K179" i="35"/>
  <c r="J180" i="35"/>
  <c r="K180" i="35"/>
  <c r="J181" i="35"/>
  <c r="K181" i="35"/>
  <c r="J182" i="35"/>
  <c r="K182" i="35"/>
  <c r="J183" i="35"/>
  <c r="K183" i="35"/>
  <c r="J184" i="35"/>
  <c r="K184" i="35"/>
  <c r="J185" i="35"/>
  <c r="K185" i="35"/>
  <c r="J186" i="35"/>
  <c r="K186" i="35"/>
  <c r="J187" i="35"/>
  <c r="K187" i="35"/>
  <c r="J188" i="35"/>
  <c r="K188" i="35"/>
  <c r="J189" i="35"/>
  <c r="K189" i="35"/>
  <c r="J190" i="35"/>
  <c r="K190" i="35"/>
  <c r="J191" i="35"/>
  <c r="K191" i="35"/>
  <c r="J192" i="35"/>
  <c r="K192" i="35"/>
  <c r="J193" i="35"/>
  <c r="K193" i="35"/>
  <c r="J194" i="35"/>
  <c r="K194" i="35"/>
  <c r="J195" i="35"/>
  <c r="K195" i="35"/>
  <c r="J196" i="35"/>
  <c r="K196" i="35"/>
  <c r="J197" i="35"/>
  <c r="K197" i="35"/>
  <c r="J198" i="35"/>
  <c r="K198" i="35"/>
  <c r="J199" i="35"/>
  <c r="K199" i="35"/>
  <c r="J200" i="35"/>
  <c r="K200" i="35"/>
  <c r="J201" i="35"/>
  <c r="K201" i="35"/>
  <c r="J202" i="35"/>
  <c r="K202" i="35"/>
  <c r="J203" i="35"/>
  <c r="K203" i="35"/>
  <c r="J204" i="35"/>
  <c r="K204" i="35"/>
  <c r="Q43" i="35"/>
  <c r="L160" i="35"/>
  <c r="L161" i="35"/>
  <c r="L162" i="35"/>
  <c r="L163" i="35"/>
  <c r="L164" i="35"/>
  <c r="L165" i="35"/>
  <c r="L166" i="35"/>
  <c r="L167" i="35"/>
  <c r="L168" i="35"/>
  <c r="L169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188" i="35"/>
  <c r="L189" i="35"/>
  <c r="L190" i="35"/>
  <c r="L191" i="35"/>
  <c r="L192" i="35"/>
  <c r="L193" i="35"/>
  <c r="L194" i="35"/>
  <c r="L195" i="35"/>
  <c r="L196" i="35"/>
  <c r="L197" i="35"/>
  <c r="L198" i="35"/>
  <c r="L199" i="35"/>
  <c r="L200" i="35"/>
  <c r="L201" i="35"/>
  <c r="L202" i="35"/>
  <c r="L203" i="35"/>
  <c r="L204" i="35"/>
  <c r="Q44" i="35"/>
  <c r="M160" i="35"/>
  <c r="M161" i="35"/>
  <c r="M162" i="35"/>
  <c r="M163" i="35"/>
  <c r="M164" i="35"/>
  <c r="M165" i="35"/>
  <c r="M166" i="35"/>
  <c r="M167" i="35"/>
  <c r="M168" i="35"/>
  <c r="M169" i="35"/>
  <c r="M170" i="35"/>
  <c r="M171" i="35"/>
  <c r="M172" i="35"/>
  <c r="M173" i="35"/>
  <c r="M174" i="35"/>
  <c r="M175" i="35"/>
  <c r="M176" i="35"/>
  <c r="M177" i="35"/>
  <c r="M178" i="35"/>
  <c r="M179" i="35"/>
  <c r="M180" i="35"/>
  <c r="M181" i="35"/>
  <c r="M182" i="35"/>
  <c r="M183" i="35"/>
  <c r="M184" i="35"/>
  <c r="M185" i="35"/>
  <c r="M186" i="35"/>
  <c r="M187" i="35"/>
  <c r="M188" i="35"/>
  <c r="M189" i="35"/>
  <c r="M190" i="35"/>
  <c r="M191" i="35"/>
  <c r="M192" i="35"/>
  <c r="M193" i="35"/>
  <c r="M194" i="35"/>
  <c r="M195" i="35"/>
  <c r="M196" i="35"/>
  <c r="M197" i="35"/>
  <c r="M198" i="35"/>
  <c r="M199" i="35"/>
  <c r="M200" i="35"/>
  <c r="M201" i="35"/>
  <c r="M202" i="35"/>
  <c r="M203" i="35"/>
  <c r="M204" i="35"/>
  <c r="Q45" i="35"/>
  <c r="N160" i="35"/>
  <c r="N161" i="35"/>
  <c r="N162" i="35"/>
  <c r="N163" i="35"/>
  <c r="N164" i="35"/>
  <c r="N165" i="35"/>
  <c r="N166" i="35"/>
  <c r="N167" i="35"/>
  <c r="N168" i="35"/>
  <c r="N169" i="35"/>
  <c r="N170" i="35"/>
  <c r="N171" i="35"/>
  <c r="N172" i="35"/>
  <c r="N173" i="35"/>
  <c r="N174" i="35"/>
  <c r="N175" i="35"/>
  <c r="N176" i="35"/>
  <c r="N177" i="35"/>
  <c r="N178" i="35"/>
  <c r="N179" i="35"/>
  <c r="N180" i="35"/>
  <c r="N181" i="35"/>
  <c r="N182" i="35"/>
  <c r="N183" i="35"/>
  <c r="N184" i="35"/>
  <c r="N185" i="35"/>
  <c r="N186" i="35"/>
  <c r="N187" i="35"/>
  <c r="N188" i="35"/>
  <c r="N189" i="35"/>
  <c r="N190" i="35"/>
  <c r="N191" i="35"/>
  <c r="N192" i="35"/>
  <c r="N193" i="35"/>
  <c r="N194" i="35"/>
  <c r="N195" i="35"/>
  <c r="N196" i="35"/>
  <c r="N197" i="35"/>
  <c r="N198" i="35"/>
  <c r="N199" i="35"/>
  <c r="N200" i="35"/>
  <c r="N201" i="35"/>
  <c r="N202" i="35"/>
  <c r="N203" i="35"/>
  <c r="N204" i="35"/>
  <c r="Q46" i="35"/>
  <c r="Q47" i="35"/>
  <c r="J155" i="35"/>
  <c r="J156" i="35"/>
  <c r="J157" i="35"/>
  <c r="J158" i="35"/>
  <c r="J159" i="35"/>
  <c r="J205" i="35"/>
  <c r="J206" i="35"/>
  <c r="T43" i="35"/>
  <c r="T44" i="35"/>
  <c r="T45" i="35"/>
  <c r="T46" i="35"/>
  <c r="T47" i="35"/>
  <c r="U43" i="35"/>
  <c r="D209" i="35"/>
  <c r="H209" i="35"/>
  <c r="D210" i="35"/>
  <c r="H210" i="35"/>
  <c r="D211" i="35"/>
  <c r="H211" i="35"/>
  <c r="D212" i="35"/>
  <c r="H212" i="35"/>
  <c r="D213" i="35"/>
  <c r="H213" i="35"/>
  <c r="D214" i="35"/>
  <c r="H214" i="35"/>
  <c r="D215" i="35"/>
  <c r="H215" i="35"/>
  <c r="D216" i="35"/>
  <c r="H216" i="35"/>
  <c r="D217" i="35"/>
  <c r="H217" i="35"/>
  <c r="D218" i="35"/>
  <c r="H218" i="35"/>
  <c r="D219" i="35"/>
  <c r="H219" i="35"/>
  <c r="D220" i="35"/>
  <c r="H220" i="35"/>
  <c r="D221" i="35"/>
  <c r="H221" i="35"/>
  <c r="D222" i="35"/>
  <c r="H222" i="35"/>
  <c r="D223" i="35"/>
  <c r="H223" i="35"/>
  <c r="D224" i="35"/>
  <c r="H224" i="35"/>
  <c r="D225" i="35"/>
  <c r="H225" i="35"/>
  <c r="D226" i="35"/>
  <c r="H226" i="35"/>
  <c r="D227" i="35"/>
  <c r="H227" i="35"/>
  <c r="D228" i="35"/>
  <c r="H228" i="35"/>
  <c r="D229" i="35"/>
  <c r="H229" i="35"/>
  <c r="D230" i="35"/>
  <c r="H230" i="35"/>
  <c r="D231" i="35"/>
  <c r="H231" i="35"/>
  <c r="D232" i="35"/>
  <c r="H232" i="35"/>
  <c r="D233" i="35"/>
  <c r="H233" i="35"/>
  <c r="D234" i="35"/>
  <c r="H234" i="35"/>
  <c r="D235" i="35"/>
  <c r="H235" i="35"/>
  <c r="D236" i="35"/>
  <c r="H236" i="35"/>
  <c r="D237" i="35"/>
  <c r="H237" i="35"/>
  <c r="R51" i="35"/>
  <c r="G209" i="35"/>
  <c r="G210" i="35"/>
  <c r="G211" i="35"/>
  <c r="G212" i="35"/>
  <c r="G213" i="35"/>
  <c r="G214" i="35"/>
  <c r="G215" i="35"/>
  <c r="G216" i="35"/>
  <c r="G217" i="35"/>
  <c r="G218" i="35"/>
  <c r="G219" i="35"/>
  <c r="G220" i="35"/>
  <c r="G221" i="35"/>
  <c r="G222" i="35"/>
  <c r="G223" i="35"/>
  <c r="G224" i="35"/>
  <c r="G225" i="35"/>
  <c r="G226" i="35"/>
  <c r="G227" i="35"/>
  <c r="G228" i="35"/>
  <c r="G229" i="35"/>
  <c r="G230" i="35"/>
  <c r="G231" i="35"/>
  <c r="G232" i="35"/>
  <c r="G233" i="35"/>
  <c r="G234" i="35"/>
  <c r="G235" i="35"/>
  <c r="G236" i="35"/>
  <c r="G237" i="35"/>
  <c r="R50" i="35"/>
  <c r="F209" i="35"/>
  <c r="F210" i="35"/>
  <c r="F211" i="35"/>
  <c r="F212" i="35"/>
  <c r="F213" i="35"/>
  <c r="F214" i="35"/>
  <c r="F215" i="35"/>
  <c r="F216" i="35"/>
  <c r="F217" i="35"/>
  <c r="F218" i="35"/>
  <c r="F219" i="35"/>
  <c r="F220" i="35"/>
  <c r="F221" i="35"/>
  <c r="F222" i="35"/>
  <c r="F223" i="35"/>
  <c r="F224" i="35"/>
  <c r="F225" i="35"/>
  <c r="F226" i="35"/>
  <c r="F227" i="35"/>
  <c r="F228" i="35"/>
  <c r="F229" i="35"/>
  <c r="F230" i="35"/>
  <c r="F231" i="35"/>
  <c r="F232" i="35"/>
  <c r="F233" i="35"/>
  <c r="F234" i="35"/>
  <c r="F235" i="35"/>
  <c r="F236" i="35"/>
  <c r="F237" i="35"/>
  <c r="R49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R48" i="35"/>
  <c r="U47" i="35"/>
  <c r="D156" i="23"/>
  <c r="M156" i="23"/>
  <c r="N156" i="23"/>
  <c r="D155" i="32"/>
  <c r="D156" i="32"/>
  <c r="D157" i="32"/>
  <c r="D158" i="32"/>
  <c r="D159" i="32"/>
  <c r="D160" i="32"/>
  <c r="D161" i="32"/>
  <c r="D162" i="32"/>
  <c r="D163" i="32"/>
  <c r="D164" i="32"/>
  <c r="D165" i="32"/>
  <c r="D166" i="32"/>
  <c r="D167" i="32"/>
  <c r="D168" i="32"/>
  <c r="D169" i="32"/>
  <c r="D170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0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C27" i="1"/>
  <c r="C20" i="1"/>
  <c r="C29" i="1"/>
  <c r="C30" i="1"/>
  <c r="C31" i="1"/>
  <c r="L156" i="23"/>
  <c r="O156" i="23"/>
  <c r="D157" i="23"/>
  <c r="M157" i="23"/>
  <c r="N157" i="23"/>
  <c r="L157" i="23"/>
  <c r="O157" i="23"/>
  <c r="M158" i="23"/>
  <c r="N158" i="23"/>
  <c r="L158" i="23"/>
  <c r="O158" i="23"/>
  <c r="M159" i="23"/>
  <c r="N159" i="23"/>
  <c r="L159" i="23"/>
  <c r="O159" i="23"/>
  <c r="D160" i="23"/>
  <c r="M160" i="23"/>
  <c r="N160" i="23"/>
  <c r="L160" i="23"/>
  <c r="O160" i="23"/>
  <c r="D161" i="23"/>
  <c r="M161" i="23"/>
  <c r="N161" i="23"/>
  <c r="L161" i="23"/>
  <c r="O161" i="23"/>
  <c r="D162" i="23"/>
  <c r="M162" i="23"/>
  <c r="N162" i="23"/>
  <c r="L162" i="23"/>
  <c r="O162" i="23"/>
  <c r="D163" i="23"/>
  <c r="M163" i="23"/>
  <c r="N163" i="23"/>
  <c r="L163" i="23"/>
  <c r="O163" i="23"/>
  <c r="D164" i="23"/>
  <c r="M164" i="23"/>
  <c r="N164" i="23"/>
  <c r="L164" i="23"/>
  <c r="O164" i="23"/>
  <c r="D165" i="23"/>
  <c r="M165" i="23"/>
  <c r="N165" i="23"/>
  <c r="L165" i="23"/>
  <c r="O165" i="23"/>
  <c r="D166" i="23"/>
  <c r="M166" i="23"/>
  <c r="N166" i="23"/>
  <c r="L166" i="23"/>
  <c r="O166" i="23"/>
  <c r="D167" i="23"/>
  <c r="M167" i="23"/>
  <c r="N167" i="23"/>
  <c r="L167" i="23"/>
  <c r="O167" i="23"/>
  <c r="D168" i="23"/>
  <c r="M168" i="23"/>
  <c r="N168" i="23"/>
  <c r="L168" i="23"/>
  <c r="O168" i="23"/>
  <c r="D169" i="23"/>
  <c r="M169" i="23"/>
  <c r="N169" i="23"/>
  <c r="L169" i="23"/>
  <c r="O169" i="23"/>
  <c r="D170" i="23"/>
  <c r="M170" i="23"/>
  <c r="N170" i="23"/>
  <c r="L170" i="23"/>
  <c r="O170" i="23"/>
  <c r="D171" i="23"/>
  <c r="M171" i="23"/>
  <c r="N171" i="23"/>
  <c r="L171" i="23"/>
  <c r="O171" i="23"/>
  <c r="D172" i="23"/>
  <c r="M172" i="23"/>
  <c r="N172" i="23"/>
  <c r="L172" i="23"/>
  <c r="O172" i="23"/>
  <c r="D173" i="23"/>
  <c r="M173" i="23"/>
  <c r="N173" i="23"/>
  <c r="L173" i="23"/>
  <c r="O173" i="23"/>
  <c r="D174" i="23"/>
  <c r="M174" i="23"/>
  <c r="N174" i="23"/>
  <c r="L174" i="23"/>
  <c r="O174" i="23"/>
  <c r="D175" i="23"/>
  <c r="M175" i="23"/>
  <c r="N175" i="23"/>
  <c r="L175" i="23"/>
  <c r="O175" i="23"/>
  <c r="D176" i="23"/>
  <c r="M176" i="23"/>
  <c r="N176" i="23"/>
  <c r="L176" i="23"/>
  <c r="O176" i="23"/>
  <c r="D177" i="23"/>
  <c r="M177" i="23"/>
  <c r="N177" i="23"/>
  <c r="L177" i="23"/>
  <c r="O177" i="23"/>
  <c r="D178" i="23"/>
  <c r="M178" i="23"/>
  <c r="N178" i="23"/>
  <c r="L178" i="23"/>
  <c r="O178" i="23"/>
  <c r="D179" i="23"/>
  <c r="M179" i="23"/>
  <c r="N179" i="23"/>
  <c r="L179" i="23"/>
  <c r="O179" i="23"/>
  <c r="D180" i="23"/>
  <c r="M180" i="23"/>
  <c r="N180" i="23"/>
  <c r="L180" i="23"/>
  <c r="O180" i="23"/>
  <c r="D181" i="23"/>
  <c r="M181" i="23"/>
  <c r="N181" i="23"/>
  <c r="L181" i="23"/>
  <c r="O181" i="23"/>
  <c r="D182" i="23"/>
  <c r="M182" i="23"/>
  <c r="N182" i="23"/>
  <c r="L182" i="23"/>
  <c r="O182" i="23"/>
  <c r="D183" i="23"/>
  <c r="M183" i="23"/>
  <c r="N183" i="23"/>
  <c r="L183" i="23"/>
  <c r="O183" i="23"/>
  <c r="D184" i="23"/>
  <c r="M184" i="23"/>
  <c r="N184" i="23"/>
  <c r="L184" i="23"/>
  <c r="O184" i="23"/>
  <c r="D185" i="23"/>
  <c r="M185" i="23"/>
  <c r="N185" i="23"/>
  <c r="L185" i="23"/>
  <c r="O185" i="23"/>
  <c r="D186" i="23"/>
  <c r="M186" i="23"/>
  <c r="N186" i="23"/>
  <c r="L186" i="23"/>
  <c r="O186" i="23"/>
  <c r="D187" i="23"/>
  <c r="M187" i="23"/>
  <c r="N187" i="23"/>
  <c r="L187" i="23"/>
  <c r="O187" i="23"/>
  <c r="D188" i="23"/>
  <c r="M188" i="23"/>
  <c r="N188" i="23"/>
  <c r="L188" i="23"/>
  <c r="O188" i="23"/>
  <c r="D189" i="23"/>
  <c r="M189" i="23"/>
  <c r="N189" i="23"/>
  <c r="L189" i="23"/>
  <c r="O189" i="23"/>
  <c r="D190" i="23"/>
  <c r="M190" i="23"/>
  <c r="N190" i="23"/>
  <c r="L190" i="23"/>
  <c r="O190" i="23"/>
  <c r="D191" i="23"/>
  <c r="M191" i="23"/>
  <c r="N191" i="23"/>
  <c r="L191" i="23"/>
  <c r="O191" i="23"/>
  <c r="D192" i="23"/>
  <c r="M192" i="23"/>
  <c r="N192" i="23"/>
  <c r="L192" i="23"/>
  <c r="O192" i="23"/>
  <c r="D193" i="23"/>
  <c r="M193" i="23"/>
  <c r="N193" i="23"/>
  <c r="L193" i="23"/>
  <c r="O193" i="23"/>
  <c r="D194" i="23"/>
  <c r="M194" i="23"/>
  <c r="N194" i="23"/>
  <c r="L194" i="23"/>
  <c r="O194" i="23"/>
  <c r="D195" i="23"/>
  <c r="M195" i="23"/>
  <c r="N195" i="23"/>
  <c r="L195" i="23"/>
  <c r="D196" i="23"/>
  <c r="M196" i="23"/>
  <c r="N196" i="23"/>
  <c r="L196" i="23"/>
  <c r="O196" i="23"/>
  <c r="D197" i="23"/>
  <c r="M197" i="23"/>
  <c r="N197" i="23"/>
  <c r="L197" i="23"/>
  <c r="O197" i="23"/>
  <c r="D198" i="23"/>
  <c r="M198" i="23"/>
  <c r="N198" i="23"/>
  <c r="L198" i="23"/>
  <c r="O198" i="23"/>
  <c r="D199" i="23"/>
  <c r="M199" i="23"/>
  <c r="N199" i="23"/>
  <c r="L199" i="23"/>
  <c r="O199" i="23"/>
  <c r="D200" i="23"/>
  <c r="M200" i="23"/>
  <c r="N200" i="23"/>
  <c r="L200" i="23"/>
  <c r="O200" i="23"/>
  <c r="D201" i="23"/>
  <c r="M201" i="23"/>
  <c r="N201" i="23"/>
  <c r="L201" i="23"/>
  <c r="O201" i="23"/>
  <c r="D202" i="23"/>
  <c r="M202" i="23"/>
  <c r="N202" i="23"/>
  <c r="L202" i="23"/>
  <c r="O202" i="23"/>
  <c r="D203" i="23"/>
  <c r="M203" i="23"/>
  <c r="N203" i="23"/>
  <c r="L203" i="23"/>
  <c r="O203" i="23"/>
  <c r="D204" i="23"/>
  <c r="M204" i="23"/>
  <c r="N204" i="23"/>
  <c r="L204" i="23"/>
  <c r="O204" i="23"/>
  <c r="D205" i="23"/>
  <c r="M205" i="23"/>
  <c r="N205" i="23"/>
  <c r="L205" i="23"/>
  <c r="O205" i="23"/>
  <c r="D206" i="23"/>
  <c r="M206" i="23"/>
  <c r="N206" i="23"/>
  <c r="L206" i="23"/>
  <c r="O206" i="23"/>
  <c r="D207" i="23"/>
  <c r="M207" i="23"/>
  <c r="N207" i="23"/>
  <c r="L207" i="23"/>
  <c r="O207" i="23"/>
  <c r="D208" i="23"/>
  <c r="M208" i="23"/>
  <c r="N208" i="23"/>
  <c r="D208" i="32"/>
  <c r="L208" i="23"/>
  <c r="O208" i="23"/>
  <c r="D209" i="23"/>
  <c r="M209" i="23"/>
  <c r="N209" i="23"/>
  <c r="D209" i="32"/>
  <c r="L209" i="23"/>
  <c r="O209" i="23"/>
  <c r="L314" i="23"/>
  <c r="D262" i="23"/>
  <c r="M262" i="23"/>
  <c r="N262" i="23"/>
  <c r="O262" i="23"/>
  <c r="D263" i="23"/>
  <c r="M263" i="23"/>
  <c r="N263" i="23"/>
  <c r="O263" i="23"/>
  <c r="C263" i="38" s="1"/>
  <c r="D264" i="23"/>
  <c r="M264" i="23"/>
  <c r="N264" i="23"/>
  <c r="O264" i="23"/>
  <c r="C264" i="38" s="1"/>
  <c r="D265" i="23"/>
  <c r="M265" i="23"/>
  <c r="N265" i="23"/>
  <c r="O265" i="23"/>
  <c r="C265" i="38" s="1"/>
  <c r="D266" i="23"/>
  <c r="M266" i="23"/>
  <c r="N266" i="23"/>
  <c r="O266" i="23"/>
  <c r="C266" i="38" s="1"/>
  <c r="D267" i="23"/>
  <c r="M267" i="23"/>
  <c r="N267" i="23"/>
  <c r="O267" i="23"/>
  <c r="C267" i="38" s="1"/>
  <c r="D268" i="23"/>
  <c r="M268" i="23"/>
  <c r="N268" i="23"/>
  <c r="O268" i="23"/>
  <c r="D269" i="23"/>
  <c r="M269" i="23"/>
  <c r="N269" i="23"/>
  <c r="O269" i="23"/>
  <c r="K314" i="23" s="1"/>
  <c r="D270" i="23"/>
  <c r="M270" i="23"/>
  <c r="N270" i="23"/>
  <c r="O270" i="23"/>
  <c r="D271" i="23"/>
  <c r="M271" i="23"/>
  <c r="N271" i="23"/>
  <c r="O271" i="23"/>
  <c r="C271" i="38" s="1"/>
  <c r="D272" i="23"/>
  <c r="M272" i="23"/>
  <c r="N272" i="23"/>
  <c r="O272" i="23"/>
  <c r="C272" i="38" s="1"/>
  <c r="D273" i="23"/>
  <c r="M273" i="23"/>
  <c r="N273" i="23"/>
  <c r="O273" i="23"/>
  <c r="C273" i="38" s="1"/>
  <c r="D274" i="23"/>
  <c r="M274" i="23"/>
  <c r="N274" i="23"/>
  <c r="O274" i="23"/>
  <c r="C274" i="38" s="1"/>
  <c r="D275" i="23"/>
  <c r="M275" i="23"/>
  <c r="N275" i="23"/>
  <c r="O275" i="23"/>
  <c r="C275" i="38" s="1"/>
  <c r="D276" i="23"/>
  <c r="M276" i="23"/>
  <c r="N276" i="23"/>
  <c r="O276" i="23"/>
  <c r="D277" i="23"/>
  <c r="M277" i="23"/>
  <c r="N277" i="23"/>
  <c r="O277" i="23"/>
  <c r="D278" i="23"/>
  <c r="M278" i="23"/>
  <c r="N278" i="23"/>
  <c r="O278" i="23"/>
  <c r="D279" i="23"/>
  <c r="M279" i="23"/>
  <c r="N279" i="23"/>
  <c r="O279" i="23"/>
  <c r="C279" i="38" s="1"/>
  <c r="D280" i="23"/>
  <c r="M280" i="23"/>
  <c r="N280" i="23"/>
  <c r="O280" i="23"/>
  <c r="C280" i="38" s="1"/>
  <c r="D281" i="23"/>
  <c r="M281" i="23"/>
  <c r="N281" i="23"/>
  <c r="O281" i="23"/>
  <c r="C281" i="38" s="1"/>
  <c r="D282" i="23"/>
  <c r="M282" i="23"/>
  <c r="N282" i="23"/>
  <c r="O282" i="23"/>
  <c r="C282" i="38" s="1"/>
  <c r="D283" i="23"/>
  <c r="M283" i="23"/>
  <c r="N283" i="23"/>
  <c r="O283" i="23"/>
  <c r="C283" i="38" s="1"/>
  <c r="D284" i="23"/>
  <c r="M284" i="23"/>
  <c r="N284" i="23"/>
  <c r="O284" i="23"/>
  <c r="D285" i="23"/>
  <c r="M285" i="23"/>
  <c r="N285" i="23"/>
  <c r="O285" i="23"/>
  <c r="D286" i="23"/>
  <c r="M286" i="23"/>
  <c r="N286" i="23"/>
  <c r="O286" i="23"/>
  <c r="D287" i="23"/>
  <c r="M287" i="23"/>
  <c r="N287" i="23"/>
  <c r="O287" i="23"/>
  <c r="C287" i="38" s="1"/>
  <c r="D288" i="23"/>
  <c r="M288" i="23"/>
  <c r="N288" i="23"/>
  <c r="O288" i="23"/>
  <c r="C288" i="38" s="1"/>
  <c r="D289" i="23"/>
  <c r="M289" i="23"/>
  <c r="N289" i="23"/>
  <c r="O289" i="23"/>
  <c r="C289" i="38" s="1"/>
  <c r="D290" i="23"/>
  <c r="M290" i="23"/>
  <c r="N290" i="23"/>
  <c r="O290" i="23"/>
  <c r="C290" i="38" s="1"/>
  <c r="D291" i="23"/>
  <c r="M291" i="23"/>
  <c r="N291" i="23"/>
  <c r="O291" i="23"/>
  <c r="C291" i="38" s="1"/>
  <c r="D292" i="23"/>
  <c r="M292" i="23"/>
  <c r="N292" i="23"/>
  <c r="O292" i="23"/>
  <c r="D293" i="23"/>
  <c r="M293" i="23"/>
  <c r="N293" i="23"/>
  <c r="O293" i="23"/>
  <c r="D294" i="23"/>
  <c r="M294" i="23"/>
  <c r="N294" i="23"/>
  <c r="O294" i="23"/>
  <c r="D295" i="23"/>
  <c r="M295" i="23"/>
  <c r="N295" i="23"/>
  <c r="O295" i="23"/>
  <c r="C295" i="38" s="1"/>
  <c r="D296" i="23"/>
  <c r="M296" i="23"/>
  <c r="N296" i="23"/>
  <c r="O296" i="23"/>
  <c r="C296" i="38" s="1"/>
  <c r="D297" i="23"/>
  <c r="M297" i="23"/>
  <c r="N297" i="23"/>
  <c r="O297" i="23"/>
  <c r="C297" i="38" s="1"/>
  <c r="I315" i="23"/>
  <c r="H315" i="23"/>
  <c r="H313" i="16"/>
  <c r="H313" i="44"/>
  <c r="H313" i="8"/>
  <c r="AI220" i="23"/>
  <c r="AH220" i="23"/>
  <c r="AJ220" i="23"/>
  <c r="AL220" i="23"/>
  <c r="D220" i="23"/>
  <c r="AK220" i="23"/>
  <c r="AI184" i="23"/>
  <c r="AH184" i="23"/>
  <c r="AI183" i="23"/>
  <c r="AH183" i="23"/>
  <c r="AI182" i="23"/>
  <c r="AH182" i="23"/>
  <c r="AJ182" i="23"/>
  <c r="AI181" i="23"/>
  <c r="AH181" i="23"/>
  <c r="AI180" i="23"/>
  <c r="AH180" i="23"/>
  <c r="AJ180" i="23"/>
  <c r="AI236" i="23"/>
  <c r="AH236" i="23"/>
  <c r="AI235" i="23"/>
  <c r="AH235" i="23"/>
  <c r="AI234" i="23"/>
  <c r="AH234" i="23"/>
  <c r="AI233" i="23"/>
  <c r="AH233" i="23"/>
  <c r="AJ233" i="23"/>
  <c r="AI232" i="23"/>
  <c r="AH232" i="23"/>
  <c r="AJ232" i="23"/>
  <c r="AI231" i="23"/>
  <c r="AH231" i="23"/>
  <c r="AJ231" i="23"/>
  <c r="AL231" i="23"/>
  <c r="AI230" i="23"/>
  <c r="AH230" i="23"/>
  <c r="AI229" i="23"/>
  <c r="AH229" i="23"/>
  <c r="AI228" i="23"/>
  <c r="AH228" i="23"/>
  <c r="AI227" i="23"/>
  <c r="AH227" i="23"/>
  <c r="AJ227" i="23"/>
  <c r="AL227" i="23"/>
  <c r="AI226" i="23"/>
  <c r="AH226" i="23"/>
  <c r="AI225" i="23"/>
  <c r="AH225" i="23"/>
  <c r="AJ225" i="23"/>
  <c r="AI224" i="23"/>
  <c r="AH224" i="23"/>
  <c r="AJ224" i="23"/>
  <c r="AI223" i="23"/>
  <c r="AH223" i="23"/>
  <c r="AJ223" i="23"/>
  <c r="AL223" i="23"/>
  <c r="AI222" i="23"/>
  <c r="AH222" i="23"/>
  <c r="AI221" i="23"/>
  <c r="AH221" i="23"/>
  <c r="AI178" i="23"/>
  <c r="AH178" i="23"/>
  <c r="AJ178" i="23"/>
  <c r="AL178" i="23"/>
  <c r="AI177" i="23"/>
  <c r="AH177" i="23"/>
  <c r="AJ177" i="23"/>
  <c r="AI176" i="23"/>
  <c r="AH176" i="23"/>
  <c r="AI175" i="23"/>
  <c r="AH175" i="23"/>
  <c r="AI174" i="23"/>
  <c r="AH174" i="23"/>
  <c r="AI173" i="23"/>
  <c r="AH173" i="23"/>
  <c r="AJ173" i="23"/>
  <c r="AI172" i="23"/>
  <c r="AH172" i="23"/>
  <c r="AI171" i="23"/>
  <c r="AH171" i="23"/>
  <c r="AI170" i="23"/>
  <c r="AH170" i="23"/>
  <c r="AJ170" i="23"/>
  <c r="AL170" i="23"/>
  <c r="AI169" i="23"/>
  <c r="AH169" i="23"/>
  <c r="AJ169" i="23"/>
  <c r="AI168" i="23"/>
  <c r="AH168" i="23"/>
  <c r="AI167" i="23"/>
  <c r="AH167" i="23"/>
  <c r="AI166" i="23"/>
  <c r="AH166" i="23"/>
  <c r="AI165" i="23"/>
  <c r="AH165" i="23"/>
  <c r="AI164" i="23"/>
  <c r="AH164" i="23"/>
  <c r="AJ164" i="23"/>
  <c r="AI163" i="23"/>
  <c r="AH163" i="23"/>
  <c r="AJ163" i="23"/>
  <c r="AI162" i="23"/>
  <c r="AH162" i="23"/>
  <c r="AJ162" i="23"/>
  <c r="AL162" i="23"/>
  <c r="AI161" i="23"/>
  <c r="AH161" i="23"/>
  <c r="AI179" i="23"/>
  <c r="AH179" i="23"/>
  <c r="AJ236" i="23"/>
  <c r="AJ235" i="23"/>
  <c r="AL235" i="23"/>
  <c r="AJ234" i="23"/>
  <c r="AJ230" i="23"/>
  <c r="AL230" i="23"/>
  <c r="AJ229" i="23"/>
  <c r="AL229" i="23"/>
  <c r="AJ228" i="23"/>
  <c r="AL228" i="23"/>
  <c r="AJ226" i="23"/>
  <c r="AJ222" i="23"/>
  <c r="AL222" i="23"/>
  <c r="AJ221" i="23"/>
  <c r="AL221" i="23"/>
  <c r="AJ184" i="23"/>
  <c r="AL184" i="23"/>
  <c r="AJ183" i="23"/>
  <c r="AJ181" i="23"/>
  <c r="AL181" i="23"/>
  <c r="AL180" i="23"/>
  <c r="AK180" i="23"/>
  <c r="AK181" i="23"/>
  <c r="AL182" i="23"/>
  <c r="AK182" i="23"/>
  <c r="AL183" i="23"/>
  <c r="AK183" i="23"/>
  <c r="D221" i="23"/>
  <c r="AK221" i="23"/>
  <c r="D225" i="23"/>
  <c r="AK225" i="23"/>
  <c r="AL225" i="23"/>
  <c r="AL232" i="23"/>
  <c r="D232" i="23"/>
  <c r="AK232" i="23"/>
  <c r="D229" i="23"/>
  <c r="AK229" i="23"/>
  <c r="D222" i="23"/>
  <c r="AK222" i="23"/>
  <c r="D226" i="23"/>
  <c r="AK226" i="23"/>
  <c r="AL226" i="23"/>
  <c r="D233" i="23"/>
  <c r="AK233" i="23"/>
  <c r="AL233" i="23"/>
  <c r="AL236" i="23"/>
  <c r="D236" i="23"/>
  <c r="AK236" i="23"/>
  <c r="D230" i="23"/>
  <c r="AK230" i="23"/>
  <c r="D234" i="23"/>
  <c r="AK234" i="23"/>
  <c r="AL234" i="23"/>
  <c r="AL224" i="23"/>
  <c r="D224" i="23"/>
  <c r="AK224" i="23"/>
  <c r="D227" i="23"/>
  <c r="AK227" i="23"/>
  <c r="D223" i="23"/>
  <c r="AK223" i="23"/>
  <c r="D231" i="23"/>
  <c r="AK231" i="23"/>
  <c r="AJ161" i="23"/>
  <c r="AL161" i="23"/>
  <c r="AJ165" i="23"/>
  <c r="AJ166" i="23"/>
  <c r="AL166" i="23"/>
  <c r="AJ167" i="23"/>
  <c r="AL167" i="23"/>
  <c r="AJ168" i="23"/>
  <c r="AK168" i="23"/>
  <c r="AJ171" i="23"/>
  <c r="AL171" i="23"/>
  <c r="AJ172" i="23"/>
  <c r="AL172" i="23"/>
  <c r="AJ174" i="23"/>
  <c r="AJ175" i="23"/>
  <c r="AJ176" i="23"/>
  <c r="AK176" i="23"/>
  <c r="AJ179" i="23"/>
  <c r="AL179" i="23"/>
  <c r="AK179" i="23"/>
  <c r="AL174" i="23"/>
  <c r="AK174" i="23"/>
  <c r="AL163" i="23"/>
  <c r="AK163" i="23"/>
  <c r="AK167" i="23"/>
  <c r="AL164" i="23"/>
  <c r="AK164" i="23"/>
  <c r="AL168" i="23"/>
  <c r="AL175" i="23"/>
  <c r="AK175" i="23"/>
  <c r="AK161" i="23"/>
  <c r="AK172" i="23"/>
  <c r="AL176" i="23"/>
  <c r="AL165" i="23"/>
  <c r="AK165" i="23"/>
  <c r="AL169" i="23"/>
  <c r="AK169" i="23"/>
  <c r="AL173" i="23"/>
  <c r="AK173" i="23"/>
  <c r="AL177" i="23"/>
  <c r="AK177" i="23"/>
  <c r="AK166" i="23"/>
  <c r="AK162" i="23"/>
  <c r="AK170" i="23"/>
  <c r="AK178" i="23"/>
  <c r="AB297" i="23"/>
  <c r="AC297" i="23"/>
  <c r="AD297" i="23"/>
  <c r="AB296" i="23"/>
  <c r="AC296" i="23"/>
  <c r="AD296" i="23"/>
  <c r="AB295" i="23"/>
  <c r="AC295" i="23"/>
  <c r="AD295" i="23"/>
  <c r="AB294" i="23"/>
  <c r="AC294" i="23"/>
  <c r="AD294" i="23"/>
  <c r="AB293" i="23"/>
  <c r="AC293" i="23"/>
  <c r="AD293" i="23"/>
  <c r="AB292" i="23"/>
  <c r="AC292" i="23"/>
  <c r="AD292" i="23"/>
  <c r="AB291" i="23"/>
  <c r="AC291" i="23"/>
  <c r="AD291" i="23"/>
  <c r="AB290" i="23"/>
  <c r="AC290" i="23"/>
  <c r="AD290" i="23"/>
  <c r="AB289" i="23"/>
  <c r="AC289" i="23"/>
  <c r="AD289" i="23"/>
  <c r="AB288" i="23"/>
  <c r="AC288" i="23"/>
  <c r="AD288" i="23"/>
  <c r="AB287" i="23"/>
  <c r="AC287" i="23"/>
  <c r="AD287" i="23"/>
  <c r="AB286" i="23"/>
  <c r="AC286" i="23"/>
  <c r="AD286" i="23"/>
  <c r="AB285" i="23"/>
  <c r="AC285" i="23"/>
  <c r="AD285" i="23"/>
  <c r="AB284" i="23"/>
  <c r="AC284" i="23"/>
  <c r="AD284" i="23"/>
  <c r="AB283" i="23"/>
  <c r="AC283" i="23"/>
  <c r="AD283" i="23"/>
  <c r="AB282" i="23"/>
  <c r="AC282" i="23"/>
  <c r="AD282" i="23"/>
  <c r="AB281" i="23"/>
  <c r="AC281" i="23"/>
  <c r="AD281" i="23"/>
  <c r="AB280" i="23"/>
  <c r="AC280" i="23"/>
  <c r="AD280" i="23"/>
  <c r="AB279" i="23"/>
  <c r="AC279" i="23"/>
  <c r="AD279" i="23"/>
  <c r="AB278" i="23"/>
  <c r="AC278" i="23"/>
  <c r="AD278" i="23"/>
  <c r="AB277" i="23"/>
  <c r="AC277" i="23"/>
  <c r="AD277" i="23"/>
  <c r="AB276" i="23"/>
  <c r="AC276" i="23"/>
  <c r="AD276" i="23"/>
  <c r="AB275" i="23"/>
  <c r="AC275" i="23"/>
  <c r="AD275" i="23"/>
  <c r="AB274" i="23"/>
  <c r="AC274" i="23"/>
  <c r="AD274" i="23"/>
  <c r="AB273" i="23"/>
  <c r="AC273" i="23"/>
  <c r="AD273" i="23"/>
  <c r="AB272" i="23"/>
  <c r="AC272" i="23"/>
  <c r="AD272" i="23"/>
  <c r="AB271" i="23"/>
  <c r="AC271" i="23"/>
  <c r="AD271" i="23"/>
  <c r="AB270" i="23"/>
  <c r="AC270" i="23"/>
  <c r="AD270" i="23"/>
  <c r="AB269" i="23"/>
  <c r="AC269" i="23"/>
  <c r="AD269" i="23"/>
  <c r="AB268" i="23"/>
  <c r="AC268" i="23"/>
  <c r="AD268" i="23"/>
  <c r="AB267" i="23"/>
  <c r="AC267" i="23"/>
  <c r="AD267" i="23"/>
  <c r="AB266" i="23"/>
  <c r="AC266" i="23"/>
  <c r="AD266" i="23"/>
  <c r="AB265" i="23"/>
  <c r="AC265" i="23"/>
  <c r="AD265" i="23"/>
  <c r="AB264" i="23"/>
  <c r="AC264" i="23"/>
  <c r="AD264" i="23"/>
  <c r="AB263" i="23"/>
  <c r="AC263" i="23"/>
  <c r="AD263" i="23"/>
  <c r="AB262" i="23"/>
  <c r="AC262" i="23"/>
  <c r="AD262" i="23"/>
  <c r="M261" i="23"/>
  <c r="AB261" i="23"/>
  <c r="AC261" i="23"/>
  <c r="AD261" i="23"/>
  <c r="M260" i="23"/>
  <c r="AB260" i="23"/>
  <c r="AC260" i="23"/>
  <c r="AD260" i="23"/>
  <c r="M259" i="23"/>
  <c r="AB259" i="23"/>
  <c r="AC259" i="23"/>
  <c r="AD259" i="23"/>
  <c r="M258" i="23"/>
  <c r="AB258" i="23"/>
  <c r="AC258" i="23"/>
  <c r="AD258" i="23"/>
  <c r="M257" i="23"/>
  <c r="AB257" i="23"/>
  <c r="AC257" i="23"/>
  <c r="AD257" i="23"/>
  <c r="M256" i="23"/>
  <c r="AB256" i="23"/>
  <c r="AC256" i="23"/>
  <c r="AD256" i="23"/>
  <c r="M255" i="23"/>
  <c r="AB255" i="23"/>
  <c r="AC255" i="23"/>
  <c r="AD255" i="23"/>
  <c r="M254" i="23"/>
  <c r="AB254" i="23"/>
  <c r="AC254" i="23"/>
  <c r="AD254" i="23"/>
  <c r="M253" i="23"/>
  <c r="AB253" i="23"/>
  <c r="AC253" i="23"/>
  <c r="AD253" i="23"/>
  <c r="M252" i="23"/>
  <c r="AB252" i="23"/>
  <c r="AC252" i="23"/>
  <c r="AD252" i="23"/>
  <c r="M251" i="23"/>
  <c r="AB251" i="23"/>
  <c r="AC251" i="23"/>
  <c r="AD251" i="23"/>
  <c r="M250" i="23"/>
  <c r="AB250" i="23"/>
  <c r="AC250" i="23"/>
  <c r="AD250" i="23"/>
  <c r="M249" i="23"/>
  <c r="AB249" i="23"/>
  <c r="AC249" i="23"/>
  <c r="AD249" i="23"/>
  <c r="M248" i="23"/>
  <c r="AB248" i="23"/>
  <c r="AC248" i="23"/>
  <c r="AD248" i="23"/>
  <c r="M247" i="23"/>
  <c r="AB247" i="23"/>
  <c r="AC247" i="23"/>
  <c r="AD247" i="23"/>
  <c r="M246" i="23"/>
  <c r="AB246" i="23"/>
  <c r="AC246" i="23"/>
  <c r="AD246" i="23"/>
  <c r="M245" i="23"/>
  <c r="AB245" i="23"/>
  <c r="AC245" i="23"/>
  <c r="AD245" i="23"/>
  <c r="M244" i="23"/>
  <c r="AB244" i="23"/>
  <c r="AC244" i="23"/>
  <c r="AD244" i="23"/>
  <c r="M243" i="23"/>
  <c r="AB243" i="23"/>
  <c r="AC243" i="23"/>
  <c r="AD243" i="23"/>
  <c r="M242" i="23"/>
  <c r="AB242" i="23"/>
  <c r="AC242" i="23"/>
  <c r="AD242" i="23"/>
  <c r="M241" i="23"/>
  <c r="AB241" i="23"/>
  <c r="AC241" i="23"/>
  <c r="AD241" i="23"/>
  <c r="M240" i="23"/>
  <c r="AB240" i="23"/>
  <c r="AC240" i="23"/>
  <c r="AD240" i="23"/>
  <c r="M239" i="23"/>
  <c r="AB239" i="23"/>
  <c r="AC239" i="23"/>
  <c r="AD239" i="23"/>
  <c r="M238" i="23"/>
  <c r="AB238" i="23"/>
  <c r="AC238" i="23"/>
  <c r="AD238" i="23"/>
  <c r="M237" i="23"/>
  <c r="AB237" i="23"/>
  <c r="AC237" i="23"/>
  <c r="AD237" i="23"/>
  <c r="M236" i="23"/>
  <c r="AB236" i="23"/>
  <c r="AC236" i="23"/>
  <c r="AD236" i="23"/>
  <c r="M235" i="23"/>
  <c r="AB235" i="23"/>
  <c r="AC235" i="23"/>
  <c r="AD235" i="23"/>
  <c r="M234" i="23"/>
  <c r="AB234" i="23"/>
  <c r="AC234" i="23"/>
  <c r="AD234" i="23"/>
  <c r="M233" i="23"/>
  <c r="AB233" i="23"/>
  <c r="AC233" i="23"/>
  <c r="AD233" i="23"/>
  <c r="M232" i="23"/>
  <c r="AB232" i="23"/>
  <c r="AC232" i="23"/>
  <c r="AD232" i="23"/>
  <c r="M231" i="23"/>
  <c r="AB231" i="23"/>
  <c r="AC231" i="23"/>
  <c r="AD231" i="23"/>
  <c r="M230" i="23"/>
  <c r="AB230" i="23"/>
  <c r="AC230" i="23"/>
  <c r="AD230" i="23"/>
  <c r="M229" i="23"/>
  <c r="AB229" i="23"/>
  <c r="AC229" i="23"/>
  <c r="AD229" i="23"/>
  <c r="M228" i="23"/>
  <c r="AB228" i="23"/>
  <c r="AC228" i="23"/>
  <c r="AD228" i="23"/>
  <c r="M227" i="23"/>
  <c r="AB227" i="23"/>
  <c r="AC227" i="23"/>
  <c r="AD227" i="23"/>
  <c r="M226" i="23"/>
  <c r="AB226" i="23"/>
  <c r="AC226" i="23"/>
  <c r="AD226" i="23"/>
  <c r="M225" i="23"/>
  <c r="AB225" i="23"/>
  <c r="AC225" i="23"/>
  <c r="AD225" i="23"/>
  <c r="M224" i="23"/>
  <c r="AB224" i="23"/>
  <c r="AC224" i="23"/>
  <c r="AD224" i="23"/>
  <c r="M223" i="23"/>
  <c r="AB223" i="23"/>
  <c r="AC223" i="23"/>
  <c r="AD223" i="23"/>
  <c r="M222" i="23"/>
  <c r="AB222" i="23"/>
  <c r="AC222" i="23"/>
  <c r="AD222" i="23"/>
  <c r="M221" i="23"/>
  <c r="AB221" i="23"/>
  <c r="AC221" i="23"/>
  <c r="AD221" i="23"/>
  <c r="M220" i="23"/>
  <c r="AB220" i="23"/>
  <c r="AC220" i="23"/>
  <c r="AD220" i="23"/>
  <c r="M219" i="23"/>
  <c r="AB219" i="23"/>
  <c r="AC219" i="23"/>
  <c r="AD219" i="23"/>
  <c r="M218" i="23"/>
  <c r="AB218" i="23"/>
  <c r="AC218" i="23"/>
  <c r="AD218" i="23"/>
  <c r="M217" i="23"/>
  <c r="AB217" i="23"/>
  <c r="AC217" i="23"/>
  <c r="AD217" i="23"/>
  <c r="M216" i="23"/>
  <c r="AB216" i="23"/>
  <c r="AC216" i="23"/>
  <c r="AD216" i="23"/>
  <c r="M215" i="23"/>
  <c r="AB215" i="23"/>
  <c r="AC215" i="23"/>
  <c r="AD215" i="23"/>
  <c r="M214" i="23"/>
  <c r="AB214" i="23"/>
  <c r="AC214" i="23"/>
  <c r="AD214" i="23"/>
  <c r="M213" i="23"/>
  <c r="AB213" i="23"/>
  <c r="AC213" i="23"/>
  <c r="AD213" i="23"/>
  <c r="M212" i="23"/>
  <c r="AB212" i="23"/>
  <c r="AC212" i="23"/>
  <c r="AD212" i="23"/>
  <c r="M211" i="23"/>
  <c r="AB211" i="23"/>
  <c r="AC211" i="23"/>
  <c r="AD211" i="23"/>
  <c r="M210" i="23"/>
  <c r="AB210" i="23"/>
  <c r="AC210" i="23"/>
  <c r="AD210" i="23"/>
  <c r="AB209" i="23"/>
  <c r="AC209" i="23"/>
  <c r="AD209" i="23"/>
  <c r="AB208" i="23"/>
  <c r="AC208" i="23"/>
  <c r="AD208" i="23"/>
  <c r="AB207" i="23"/>
  <c r="AC207" i="23"/>
  <c r="AD207" i="23"/>
  <c r="AB206" i="23"/>
  <c r="AC206" i="23"/>
  <c r="AD206" i="23"/>
  <c r="AB205" i="23"/>
  <c r="AC205" i="23"/>
  <c r="AD205" i="23"/>
  <c r="AB204" i="23"/>
  <c r="AC204" i="23"/>
  <c r="AD204" i="23"/>
  <c r="AB203" i="23"/>
  <c r="AC203" i="23"/>
  <c r="AD203" i="23"/>
  <c r="AB202" i="23"/>
  <c r="AC202" i="23"/>
  <c r="AD202" i="23"/>
  <c r="AB201" i="23"/>
  <c r="AC201" i="23"/>
  <c r="AD201" i="23"/>
  <c r="AB200" i="23"/>
  <c r="AC200" i="23"/>
  <c r="AD200" i="23"/>
  <c r="AB199" i="23"/>
  <c r="AC199" i="23"/>
  <c r="AD199" i="23"/>
  <c r="AB198" i="23"/>
  <c r="AC198" i="23"/>
  <c r="AD198" i="23"/>
  <c r="AB197" i="23"/>
  <c r="AC197" i="23"/>
  <c r="AD197" i="23"/>
  <c r="AB196" i="23"/>
  <c r="AC196" i="23"/>
  <c r="AD196" i="23"/>
  <c r="AB195" i="23"/>
  <c r="AC195" i="23"/>
  <c r="AD195" i="23"/>
  <c r="AB194" i="23"/>
  <c r="AC194" i="23"/>
  <c r="AD194" i="23"/>
  <c r="AB193" i="23"/>
  <c r="AC193" i="23"/>
  <c r="AD193" i="23"/>
  <c r="AB192" i="23"/>
  <c r="AC192" i="23"/>
  <c r="AD192" i="23"/>
  <c r="AB191" i="23"/>
  <c r="AC191" i="23"/>
  <c r="AD191" i="23"/>
  <c r="AB190" i="23"/>
  <c r="AC190" i="23"/>
  <c r="AD190" i="23"/>
  <c r="AB189" i="23"/>
  <c r="AC189" i="23"/>
  <c r="AD189" i="23"/>
  <c r="AB188" i="23"/>
  <c r="AC188" i="23"/>
  <c r="AD188" i="23"/>
  <c r="AB187" i="23"/>
  <c r="AC187" i="23"/>
  <c r="AD187" i="23"/>
  <c r="AB186" i="23"/>
  <c r="AC186" i="23"/>
  <c r="AD186" i="23"/>
  <c r="AB185" i="23"/>
  <c r="AC185" i="23"/>
  <c r="AD185" i="23"/>
  <c r="AB184" i="23"/>
  <c r="AC184" i="23"/>
  <c r="AD184" i="23"/>
  <c r="AB183" i="23"/>
  <c r="AC183" i="23"/>
  <c r="AD183" i="23"/>
  <c r="AB182" i="23"/>
  <c r="AC182" i="23"/>
  <c r="AD182" i="23"/>
  <c r="AB181" i="23"/>
  <c r="AC181" i="23"/>
  <c r="AD181" i="23"/>
  <c r="AB180" i="23"/>
  <c r="AC180" i="23"/>
  <c r="AD180" i="23"/>
  <c r="AB179" i="23"/>
  <c r="AC179" i="23"/>
  <c r="AD179" i="23"/>
  <c r="AB178" i="23"/>
  <c r="AC178" i="23"/>
  <c r="AD178" i="23"/>
  <c r="AB177" i="23"/>
  <c r="AC177" i="23"/>
  <c r="AD177" i="23"/>
  <c r="AB176" i="23"/>
  <c r="AC176" i="23"/>
  <c r="AD176" i="23"/>
  <c r="AB175" i="23"/>
  <c r="AC175" i="23"/>
  <c r="AD175" i="23"/>
  <c r="AB174" i="23"/>
  <c r="AC174" i="23"/>
  <c r="AD174" i="23"/>
  <c r="AB173" i="23"/>
  <c r="AC173" i="23"/>
  <c r="AD173" i="23"/>
  <c r="AB172" i="23"/>
  <c r="AC172" i="23"/>
  <c r="AD172" i="23"/>
  <c r="AB171" i="23"/>
  <c r="AC171" i="23"/>
  <c r="AD171" i="23"/>
  <c r="AB170" i="23"/>
  <c r="AC170" i="23"/>
  <c r="AD170" i="23"/>
  <c r="AB169" i="23"/>
  <c r="AC169" i="23"/>
  <c r="AD169" i="23"/>
  <c r="AB168" i="23"/>
  <c r="AC168" i="23"/>
  <c r="AD168" i="23"/>
  <c r="AB167" i="23"/>
  <c r="AC167" i="23"/>
  <c r="AD167" i="23"/>
  <c r="AB166" i="23"/>
  <c r="AC166" i="23"/>
  <c r="AD166" i="23"/>
  <c r="AB165" i="23"/>
  <c r="AC165" i="23"/>
  <c r="AD165" i="23"/>
  <c r="AB164" i="23"/>
  <c r="AC164" i="23"/>
  <c r="AD164" i="23"/>
  <c r="AB163" i="23"/>
  <c r="AC163" i="23"/>
  <c r="AD163" i="23"/>
  <c r="AB162" i="23"/>
  <c r="AC162" i="23"/>
  <c r="AD162" i="23"/>
  <c r="AB161" i="23"/>
  <c r="AC161" i="23"/>
  <c r="AD161" i="23"/>
  <c r="AB160" i="23"/>
  <c r="AC160" i="23"/>
  <c r="AD160" i="23"/>
  <c r="AB159" i="23"/>
  <c r="AC159" i="23"/>
  <c r="AD159" i="23"/>
  <c r="AB158" i="23"/>
  <c r="AC158" i="23"/>
  <c r="AD158" i="23"/>
  <c r="AB157" i="23"/>
  <c r="AC157" i="23"/>
  <c r="AD157" i="23"/>
  <c r="AB156" i="23"/>
  <c r="AC156" i="23"/>
  <c r="AD156" i="23"/>
  <c r="M155" i="23"/>
  <c r="AB155" i="23"/>
  <c r="AC155" i="23"/>
  <c r="AD155" i="23"/>
  <c r="M154" i="23"/>
  <c r="AB154" i="23"/>
  <c r="AC154" i="23"/>
  <c r="AD154" i="23"/>
  <c r="M153" i="23"/>
  <c r="AB153" i="23"/>
  <c r="AC153" i="23"/>
  <c r="AD153" i="23"/>
  <c r="M152" i="23"/>
  <c r="AB152" i="23"/>
  <c r="AC152" i="23"/>
  <c r="AD152" i="23"/>
  <c r="M151" i="23"/>
  <c r="AB151" i="23"/>
  <c r="AC151" i="23"/>
  <c r="AD151" i="23"/>
  <c r="M150" i="23"/>
  <c r="AB150" i="23"/>
  <c r="AC150" i="23"/>
  <c r="AD150" i="23"/>
  <c r="M149" i="23"/>
  <c r="AB149" i="23"/>
  <c r="AC149" i="23"/>
  <c r="AD149" i="23"/>
  <c r="M148" i="23"/>
  <c r="AB148" i="23"/>
  <c r="AC148" i="23"/>
  <c r="AD148" i="23"/>
  <c r="M147" i="23"/>
  <c r="AB147" i="23"/>
  <c r="AC147" i="23"/>
  <c r="AD147" i="23"/>
  <c r="M146" i="23"/>
  <c r="AB146" i="23"/>
  <c r="AC146" i="23"/>
  <c r="AD146" i="23"/>
  <c r="M145" i="23"/>
  <c r="AB145" i="23"/>
  <c r="AC145" i="23"/>
  <c r="AD145" i="23"/>
  <c r="M144" i="23"/>
  <c r="AB144" i="23"/>
  <c r="AC144" i="23"/>
  <c r="AD144" i="23"/>
  <c r="M143" i="23"/>
  <c r="AB143" i="23"/>
  <c r="AC143" i="23"/>
  <c r="AD143" i="23"/>
  <c r="M142" i="23"/>
  <c r="AB142" i="23"/>
  <c r="AC142" i="23"/>
  <c r="AD142" i="23"/>
  <c r="M141" i="23"/>
  <c r="AB141" i="23"/>
  <c r="AC141" i="23"/>
  <c r="AD141" i="23"/>
  <c r="M140" i="23"/>
  <c r="AB140" i="23"/>
  <c r="AC140" i="23"/>
  <c r="AD140" i="23"/>
  <c r="M139" i="23"/>
  <c r="AB139" i="23"/>
  <c r="AC139" i="23"/>
  <c r="AD139" i="23"/>
  <c r="M138" i="23"/>
  <c r="AB138" i="23"/>
  <c r="AC138" i="23"/>
  <c r="AD138" i="23"/>
  <c r="M137" i="23"/>
  <c r="AB137" i="23"/>
  <c r="AC137" i="23"/>
  <c r="AD137" i="23"/>
  <c r="M136" i="23"/>
  <c r="AB136" i="23"/>
  <c r="AC136" i="23"/>
  <c r="AD136" i="23"/>
  <c r="M135" i="23"/>
  <c r="AB135" i="23"/>
  <c r="AC135" i="23"/>
  <c r="AD135" i="23"/>
  <c r="M134" i="23"/>
  <c r="AB134" i="23"/>
  <c r="AC134" i="23"/>
  <c r="AD134" i="23"/>
  <c r="M133" i="23"/>
  <c r="AB133" i="23"/>
  <c r="AC133" i="23"/>
  <c r="AD133" i="23"/>
  <c r="M132" i="23"/>
  <c r="AB132" i="23"/>
  <c r="AC132" i="23"/>
  <c r="AD132" i="23"/>
  <c r="M131" i="23"/>
  <c r="AB131" i="23"/>
  <c r="AC131" i="23"/>
  <c r="AD131" i="23"/>
  <c r="M130" i="23"/>
  <c r="AB130" i="23"/>
  <c r="AC130" i="23"/>
  <c r="AD130" i="23"/>
  <c r="M129" i="23"/>
  <c r="AB129" i="23"/>
  <c r="AC129" i="23"/>
  <c r="AD129" i="23"/>
  <c r="M128" i="23"/>
  <c r="AB128" i="23"/>
  <c r="AC128" i="23"/>
  <c r="AD128" i="23"/>
  <c r="M127" i="23"/>
  <c r="AB127" i="23"/>
  <c r="AC127" i="23"/>
  <c r="AD127" i="23"/>
  <c r="M126" i="23"/>
  <c r="AB126" i="23"/>
  <c r="AC126" i="23"/>
  <c r="AD126" i="23"/>
  <c r="M125" i="23"/>
  <c r="AB125" i="23"/>
  <c r="AC125" i="23"/>
  <c r="AD125" i="23"/>
  <c r="M124" i="23"/>
  <c r="AB124" i="23"/>
  <c r="AC124" i="23"/>
  <c r="AD124" i="23"/>
  <c r="M123" i="23"/>
  <c r="AB123" i="23"/>
  <c r="AC123" i="23"/>
  <c r="AD123" i="23"/>
  <c r="M122" i="23"/>
  <c r="AB122" i="23"/>
  <c r="AC122" i="23"/>
  <c r="AD122" i="23"/>
  <c r="M121" i="23"/>
  <c r="AB121" i="23"/>
  <c r="AC121" i="23"/>
  <c r="AD121" i="23"/>
  <c r="M120" i="23"/>
  <c r="AB120" i="23"/>
  <c r="AC120" i="23"/>
  <c r="AD120" i="23"/>
  <c r="M119" i="23"/>
  <c r="AB119" i="23"/>
  <c r="AC119" i="23"/>
  <c r="AD119" i="23"/>
  <c r="M118" i="23"/>
  <c r="AB118" i="23"/>
  <c r="AC118" i="23"/>
  <c r="AD118" i="23"/>
  <c r="M117" i="23"/>
  <c r="AB117" i="23"/>
  <c r="AC117" i="23"/>
  <c r="AD117" i="23"/>
  <c r="M116" i="23"/>
  <c r="AB116" i="23"/>
  <c r="AC116" i="23"/>
  <c r="AD116" i="23"/>
  <c r="M115" i="23"/>
  <c r="AB115" i="23"/>
  <c r="AC115" i="23"/>
  <c r="AD115" i="23"/>
  <c r="M114" i="23"/>
  <c r="AB114" i="23"/>
  <c r="AC114" i="23"/>
  <c r="AD114" i="23"/>
  <c r="M113" i="23"/>
  <c r="AB113" i="23"/>
  <c r="AC113" i="23"/>
  <c r="AD113" i="23"/>
  <c r="M112" i="23"/>
  <c r="AB112" i="23"/>
  <c r="AC112" i="23"/>
  <c r="AD112" i="23"/>
  <c r="M111" i="23"/>
  <c r="AB111" i="23"/>
  <c r="AC111" i="23"/>
  <c r="AD111" i="23"/>
  <c r="M110" i="23"/>
  <c r="AB110" i="23"/>
  <c r="AC110" i="23"/>
  <c r="AD110" i="23"/>
  <c r="M109" i="23"/>
  <c r="AB109" i="23"/>
  <c r="AC109" i="23"/>
  <c r="AD109" i="23"/>
  <c r="M108" i="23"/>
  <c r="AB108" i="23"/>
  <c r="AC108" i="23"/>
  <c r="AD108" i="23"/>
  <c r="M107" i="23"/>
  <c r="AB107" i="23"/>
  <c r="AC107" i="23"/>
  <c r="AD107" i="23"/>
  <c r="M106" i="23"/>
  <c r="AB106" i="23"/>
  <c r="AC106" i="23"/>
  <c r="AD106" i="23"/>
  <c r="M105" i="23"/>
  <c r="AB105" i="23"/>
  <c r="AC105" i="23"/>
  <c r="AD105" i="23"/>
  <c r="M104" i="23"/>
  <c r="AB104" i="23"/>
  <c r="AC104" i="23"/>
  <c r="AD104" i="23"/>
  <c r="M103" i="23"/>
  <c r="AB103" i="23"/>
  <c r="AC103" i="23"/>
  <c r="AD103" i="23"/>
  <c r="M102" i="23"/>
  <c r="AB102" i="23"/>
  <c r="AC102" i="23"/>
  <c r="AD102" i="23"/>
  <c r="M101" i="23"/>
  <c r="AB101" i="23"/>
  <c r="AC101" i="23"/>
  <c r="AD101" i="23"/>
  <c r="M100" i="23"/>
  <c r="AB100" i="23"/>
  <c r="AC100" i="23"/>
  <c r="AD100" i="23"/>
  <c r="M99" i="23"/>
  <c r="AB99" i="23"/>
  <c r="AC99" i="23"/>
  <c r="AD99" i="23"/>
  <c r="M98" i="23"/>
  <c r="AB98" i="23"/>
  <c r="AC98" i="23"/>
  <c r="AD98" i="23"/>
  <c r="M97" i="23"/>
  <c r="AB97" i="23"/>
  <c r="AC97" i="23"/>
  <c r="AD97" i="23"/>
  <c r="M96" i="23"/>
  <c r="AB96" i="23"/>
  <c r="AC96" i="23"/>
  <c r="AD96" i="23"/>
  <c r="M95" i="23"/>
  <c r="AB95" i="23"/>
  <c r="AC95" i="23"/>
  <c r="AD95" i="23"/>
  <c r="M94" i="23"/>
  <c r="AB94" i="23"/>
  <c r="AC94" i="23"/>
  <c r="AD94" i="23"/>
  <c r="M93" i="23"/>
  <c r="AB93" i="23"/>
  <c r="AC93" i="23"/>
  <c r="AD93" i="23"/>
  <c r="M92" i="23"/>
  <c r="AB92" i="23"/>
  <c r="AC92" i="23"/>
  <c r="AD92" i="23"/>
  <c r="M91" i="23"/>
  <c r="AB91" i="23"/>
  <c r="AC91" i="23"/>
  <c r="AD91" i="23"/>
  <c r="M90" i="23"/>
  <c r="AB90" i="23"/>
  <c r="AC90" i="23"/>
  <c r="AD90" i="23"/>
  <c r="M89" i="23"/>
  <c r="AB89" i="23"/>
  <c r="AC89" i="23"/>
  <c r="AD89" i="23"/>
  <c r="M88" i="23"/>
  <c r="AB88" i="23"/>
  <c r="AC88" i="23"/>
  <c r="AD88" i="23"/>
  <c r="M87" i="23"/>
  <c r="AB87" i="23"/>
  <c r="AC87" i="23"/>
  <c r="AD87" i="23"/>
  <c r="M86" i="23"/>
  <c r="AB86" i="23"/>
  <c r="AC86" i="23"/>
  <c r="AD86" i="23"/>
  <c r="M85" i="23"/>
  <c r="AB85" i="23"/>
  <c r="AC85" i="23"/>
  <c r="AD85" i="23"/>
  <c r="M84" i="23"/>
  <c r="AB84" i="23"/>
  <c r="AC84" i="23"/>
  <c r="AD84" i="23"/>
  <c r="M83" i="23"/>
  <c r="AB83" i="23"/>
  <c r="AC83" i="23"/>
  <c r="AD83" i="23"/>
  <c r="M82" i="23"/>
  <c r="AB82" i="23"/>
  <c r="AC82" i="23"/>
  <c r="AD82" i="23"/>
  <c r="M81" i="23"/>
  <c r="AB81" i="23"/>
  <c r="AC81" i="23"/>
  <c r="AD81" i="23"/>
  <c r="M80" i="23"/>
  <c r="AB80" i="23"/>
  <c r="AC80" i="23"/>
  <c r="AD80" i="23"/>
  <c r="M79" i="23"/>
  <c r="AB79" i="23"/>
  <c r="AC79" i="23"/>
  <c r="AD79" i="23"/>
  <c r="M78" i="23"/>
  <c r="AB78" i="23"/>
  <c r="AC78" i="23"/>
  <c r="AD78" i="23"/>
  <c r="M77" i="23"/>
  <c r="AB77" i="23"/>
  <c r="AC77" i="23"/>
  <c r="AD77" i="23"/>
  <c r="M76" i="23"/>
  <c r="AB76" i="23"/>
  <c r="AC76" i="23"/>
  <c r="AD76" i="23"/>
  <c r="M75" i="23"/>
  <c r="AB75" i="23"/>
  <c r="AC75" i="23"/>
  <c r="AD75" i="23"/>
  <c r="M74" i="23"/>
  <c r="AB74" i="23"/>
  <c r="AC74" i="23"/>
  <c r="AD74" i="23"/>
  <c r="M73" i="23"/>
  <c r="AB73" i="23"/>
  <c r="AC73" i="23"/>
  <c r="AD73" i="23"/>
  <c r="M72" i="23"/>
  <c r="AB72" i="23"/>
  <c r="AC72" i="23"/>
  <c r="AD72" i="23"/>
  <c r="M71" i="23"/>
  <c r="AB71" i="23"/>
  <c r="AC71" i="23"/>
  <c r="AD71" i="23"/>
  <c r="M70" i="23"/>
  <c r="AB70" i="23"/>
  <c r="AC70" i="23"/>
  <c r="AD70" i="23"/>
  <c r="M69" i="23"/>
  <c r="AB69" i="23"/>
  <c r="AC69" i="23"/>
  <c r="AD69" i="23"/>
  <c r="M68" i="23"/>
  <c r="AB68" i="23"/>
  <c r="AC68" i="23"/>
  <c r="AD68" i="23"/>
  <c r="M67" i="23"/>
  <c r="AB67" i="23"/>
  <c r="AC67" i="23"/>
  <c r="AD67" i="23"/>
  <c r="M66" i="23"/>
  <c r="AB66" i="23"/>
  <c r="AC66" i="23"/>
  <c r="AD66" i="23"/>
  <c r="M65" i="23"/>
  <c r="AB65" i="23"/>
  <c r="AC65" i="23"/>
  <c r="AD65" i="23"/>
  <c r="M64" i="23"/>
  <c r="AB64" i="23"/>
  <c r="AC64" i="23"/>
  <c r="AD64" i="23"/>
  <c r="M63" i="23"/>
  <c r="AB63" i="23"/>
  <c r="AC63" i="23"/>
  <c r="AD63" i="23"/>
  <c r="M62" i="23"/>
  <c r="AB62" i="23"/>
  <c r="AC62" i="23"/>
  <c r="AD62" i="23"/>
  <c r="M61" i="23"/>
  <c r="AB61" i="23"/>
  <c r="AC61" i="23"/>
  <c r="AD61" i="23"/>
  <c r="M60" i="23"/>
  <c r="AB60" i="23"/>
  <c r="AC60" i="23"/>
  <c r="AD60" i="23"/>
  <c r="M59" i="23"/>
  <c r="AB59" i="23"/>
  <c r="AC59" i="23"/>
  <c r="AD59" i="23"/>
  <c r="M58" i="23"/>
  <c r="AB58" i="23"/>
  <c r="AC58" i="23"/>
  <c r="AD58" i="23"/>
  <c r="M57" i="23"/>
  <c r="AB57" i="23"/>
  <c r="AC57" i="23"/>
  <c r="AD57" i="23"/>
  <c r="M56" i="23"/>
  <c r="AB56" i="23"/>
  <c r="AC56" i="23"/>
  <c r="AD56" i="23"/>
  <c r="M55" i="23"/>
  <c r="AB55" i="23"/>
  <c r="AC55" i="23"/>
  <c r="AD55" i="23"/>
  <c r="M54" i="23"/>
  <c r="AB54" i="23"/>
  <c r="AC54" i="23"/>
  <c r="AD54" i="23"/>
  <c r="M53" i="23"/>
  <c r="AB53" i="23"/>
  <c r="AC53" i="23"/>
  <c r="AD53" i="23"/>
  <c r="M52" i="23"/>
  <c r="AB52" i="23"/>
  <c r="AC52" i="23"/>
  <c r="AD52" i="23"/>
  <c r="M51" i="23"/>
  <c r="AB51" i="23"/>
  <c r="AC51" i="23"/>
  <c r="AD51" i="23"/>
  <c r="M50" i="23"/>
  <c r="AB50" i="23"/>
  <c r="AC50" i="23"/>
  <c r="AD50" i="23"/>
  <c r="M49" i="23"/>
  <c r="AB49" i="23"/>
  <c r="AC49" i="23"/>
  <c r="AD49" i="23"/>
  <c r="M48" i="23"/>
  <c r="AB48" i="23"/>
  <c r="AC48" i="23"/>
  <c r="AD48" i="23"/>
  <c r="M47" i="23"/>
  <c r="AB47" i="23"/>
  <c r="AC47" i="23"/>
  <c r="AD47" i="23"/>
  <c r="M46" i="23"/>
  <c r="AB46" i="23"/>
  <c r="AC46" i="23"/>
  <c r="AD46" i="23"/>
  <c r="M45" i="23"/>
  <c r="AB45" i="23"/>
  <c r="AC45" i="23"/>
  <c r="AD45" i="23"/>
  <c r="M44" i="23"/>
  <c r="AB44" i="23"/>
  <c r="AC44" i="23"/>
  <c r="AD44" i="23"/>
  <c r="M43" i="23"/>
  <c r="AB43" i="23"/>
  <c r="AC43" i="23"/>
  <c r="AD43" i="23"/>
  <c r="M42" i="23"/>
  <c r="AB42" i="23"/>
  <c r="AC42" i="23"/>
  <c r="AD42" i="23"/>
  <c r="M41" i="23"/>
  <c r="AB41" i="23"/>
  <c r="AC41" i="23"/>
  <c r="AD41" i="23"/>
  <c r="M40" i="23"/>
  <c r="AB40" i="23"/>
  <c r="AC40" i="23"/>
  <c r="AD40" i="23"/>
  <c r="M39" i="23"/>
  <c r="AB39" i="23"/>
  <c r="AC39" i="23"/>
  <c r="AD39" i="23"/>
  <c r="M38" i="23"/>
  <c r="AB38" i="23"/>
  <c r="AC38" i="23"/>
  <c r="AD38" i="23"/>
  <c r="M37" i="23"/>
  <c r="AB37" i="23"/>
  <c r="AC37" i="23"/>
  <c r="AD37" i="23"/>
  <c r="M36" i="23"/>
  <c r="AB36" i="23"/>
  <c r="AC36" i="23"/>
  <c r="AD36" i="23"/>
  <c r="M35" i="23"/>
  <c r="AB35" i="23"/>
  <c r="AC35" i="23"/>
  <c r="AD35" i="23"/>
  <c r="M34" i="23"/>
  <c r="AB34" i="23"/>
  <c r="AC34" i="23"/>
  <c r="AD34" i="23"/>
  <c r="M33" i="23"/>
  <c r="AB33" i="23"/>
  <c r="AC33" i="23"/>
  <c r="AD33" i="23"/>
  <c r="M32" i="23"/>
  <c r="AB32" i="23"/>
  <c r="AC32" i="23"/>
  <c r="AD32" i="23"/>
  <c r="M31" i="23"/>
  <c r="AB31" i="23"/>
  <c r="AC31" i="23"/>
  <c r="AD31" i="23"/>
  <c r="M30" i="23"/>
  <c r="AB30" i="23"/>
  <c r="AC30" i="23"/>
  <c r="AD30" i="23"/>
  <c r="M29" i="23"/>
  <c r="AB29" i="23"/>
  <c r="AC29" i="23"/>
  <c r="AD29" i="23"/>
  <c r="M28" i="23"/>
  <c r="AB28" i="23"/>
  <c r="AC28" i="23"/>
  <c r="AD28" i="23"/>
  <c r="M27" i="23"/>
  <c r="AB27" i="23"/>
  <c r="AC27" i="23"/>
  <c r="AD27" i="23"/>
  <c r="M26" i="23"/>
  <c r="AB26" i="23"/>
  <c r="AC26" i="23"/>
  <c r="AD26" i="23"/>
  <c r="M25" i="23"/>
  <c r="AB25" i="23"/>
  <c r="AC25" i="23"/>
  <c r="AD25" i="23"/>
  <c r="M24" i="23"/>
  <c r="AB24" i="23"/>
  <c r="AC24" i="23"/>
  <c r="AD24" i="23"/>
  <c r="M23" i="23"/>
  <c r="AB23" i="23"/>
  <c r="AC23" i="23"/>
  <c r="AD23" i="23"/>
  <c r="M22" i="23"/>
  <c r="AB22" i="23"/>
  <c r="AC22" i="23"/>
  <c r="AD22" i="23"/>
  <c r="M21" i="23"/>
  <c r="AB21" i="23"/>
  <c r="AC21" i="23"/>
  <c r="AD21" i="23"/>
  <c r="M20" i="23"/>
  <c r="AB20" i="23"/>
  <c r="AC20" i="23"/>
  <c r="AD20" i="23"/>
  <c r="M19" i="23"/>
  <c r="AB19" i="23"/>
  <c r="AC19" i="23"/>
  <c r="AD19" i="23"/>
  <c r="M18" i="23"/>
  <c r="AB18" i="23"/>
  <c r="AC18" i="23"/>
  <c r="AD18" i="23"/>
  <c r="M17" i="23"/>
  <c r="AB17" i="23"/>
  <c r="AC17" i="23"/>
  <c r="AD17" i="23"/>
  <c r="M16" i="23"/>
  <c r="AB16" i="23"/>
  <c r="AC16" i="23"/>
  <c r="AD16" i="23"/>
  <c r="M15" i="23"/>
  <c r="AB15" i="23"/>
  <c r="AC15" i="23"/>
  <c r="AD15" i="23"/>
  <c r="M14" i="23"/>
  <c r="AB14" i="23"/>
  <c r="AC14" i="23"/>
  <c r="AD14" i="23"/>
  <c r="M13" i="23"/>
  <c r="AB13" i="23"/>
  <c r="AC13" i="23"/>
  <c r="AD13" i="23"/>
  <c r="M12" i="23"/>
  <c r="AB12" i="23"/>
  <c r="AC12" i="23"/>
  <c r="AD12" i="23"/>
  <c r="M11" i="23"/>
  <c r="AB11" i="23"/>
  <c r="AC11" i="23"/>
  <c r="AD11" i="23"/>
  <c r="M10" i="23"/>
  <c r="AB10" i="23"/>
  <c r="AC10" i="23"/>
  <c r="AD10" i="23"/>
  <c r="M9" i="23"/>
  <c r="AB9" i="23"/>
  <c r="AC9" i="23"/>
  <c r="AD9" i="23"/>
  <c r="M8" i="23"/>
  <c r="AB8" i="23"/>
  <c r="AC8" i="23"/>
  <c r="AD8" i="23"/>
  <c r="D235" i="23"/>
  <c r="AK235" i="23"/>
  <c r="D228" i="23"/>
  <c r="AK228" i="23"/>
  <c r="AK184" i="23"/>
  <c r="AK171" i="23"/>
  <c r="Y297" i="23"/>
  <c r="Z297" i="23"/>
  <c r="Y296" i="23"/>
  <c r="Z296" i="23"/>
  <c r="Y295" i="23"/>
  <c r="Z295" i="23"/>
  <c r="Y294" i="23"/>
  <c r="Z294" i="23"/>
  <c r="Y293" i="23"/>
  <c r="Z293" i="23"/>
  <c r="Y292" i="23"/>
  <c r="Z292" i="23"/>
  <c r="Y291" i="23"/>
  <c r="Z291" i="23"/>
  <c r="Y290" i="23"/>
  <c r="Z290" i="23"/>
  <c r="Y289" i="23"/>
  <c r="Z289" i="23"/>
  <c r="Y288" i="23"/>
  <c r="Z288" i="23"/>
  <c r="Y287" i="23"/>
  <c r="Z287" i="23"/>
  <c r="Y286" i="23"/>
  <c r="Z286" i="23"/>
  <c r="Y285" i="23"/>
  <c r="Z285" i="23"/>
  <c r="Y284" i="23"/>
  <c r="Z284" i="23"/>
  <c r="Y283" i="23"/>
  <c r="Z283" i="23"/>
  <c r="Y282" i="23"/>
  <c r="Z282" i="23"/>
  <c r="Y281" i="23"/>
  <c r="Z281" i="23"/>
  <c r="Y280" i="23"/>
  <c r="Z280" i="23"/>
  <c r="Y279" i="23"/>
  <c r="Z279" i="23"/>
  <c r="Y278" i="23"/>
  <c r="Z278" i="23"/>
  <c r="Y277" i="23"/>
  <c r="Z277" i="23"/>
  <c r="Y276" i="23"/>
  <c r="Z276" i="23"/>
  <c r="Y275" i="23"/>
  <c r="Z275" i="23"/>
  <c r="Y274" i="23"/>
  <c r="Z274" i="23"/>
  <c r="Y273" i="23"/>
  <c r="Z273" i="23"/>
  <c r="Y272" i="23"/>
  <c r="Z272" i="23"/>
  <c r="Y271" i="23"/>
  <c r="Z271" i="23"/>
  <c r="Y270" i="23"/>
  <c r="Z270" i="23"/>
  <c r="Y269" i="23"/>
  <c r="Z269" i="23"/>
  <c r="Y268" i="23"/>
  <c r="Z268" i="23"/>
  <c r="Y267" i="23"/>
  <c r="Z267" i="23"/>
  <c r="Y266" i="23"/>
  <c r="Z266" i="23"/>
  <c r="Y265" i="23"/>
  <c r="Z265" i="23"/>
  <c r="Y264" i="23"/>
  <c r="Z264" i="23"/>
  <c r="Y263" i="23"/>
  <c r="Z263" i="23"/>
  <c r="Y262" i="23"/>
  <c r="Z262" i="23"/>
  <c r="D261" i="23"/>
  <c r="N261" i="23"/>
  <c r="Y261" i="23"/>
  <c r="Z261" i="23"/>
  <c r="D260" i="23"/>
  <c r="N260" i="23"/>
  <c r="Y260" i="23"/>
  <c r="Z260" i="23"/>
  <c r="D259" i="23"/>
  <c r="N259" i="23"/>
  <c r="Y259" i="23"/>
  <c r="Z259" i="23"/>
  <c r="D258" i="23"/>
  <c r="N258" i="23"/>
  <c r="Y258" i="23"/>
  <c r="Z258" i="23"/>
  <c r="D257" i="23"/>
  <c r="N257" i="23"/>
  <c r="Y257" i="23"/>
  <c r="Z257" i="23"/>
  <c r="D256" i="23"/>
  <c r="N256" i="23"/>
  <c r="Y256" i="23"/>
  <c r="Z256" i="23"/>
  <c r="D255" i="23"/>
  <c r="N255" i="23"/>
  <c r="Y255" i="23"/>
  <c r="Z255" i="23"/>
  <c r="D254" i="23"/>
  <c r="N254" i="23"/>
  <c r="Y254" i="23"/>
  <c r="Z254" i="23"/>
  <c r="Y253" i="23"/>
  <c r="Z253" i="23"/>
  <c r="Y252" i="23"/>
  <c r="Z252" i="23"/>
  <c r="Y251" i="23"/>
  <c r="Z251" i="23"/>
  <c r="Y250" i="23"/>
  <c r="Z250" i="23"/>
  <c r="D249" i="23"/>
  <c r="N249" i="23"/>
  <c r="Y249" i="23"/>
  <c r="Z249" i="23"/>
  <c r="D248" i="23"/>
  <c r="N248" i="23"/>
  <c r="Y248" i="23"/>
  <c r="Z248" i="23"/>
  <c r="D247" i="23"/>
  <c r="N247" i="23"/>
  <c r="Y247" i="23"/>
  <c r="Z247" i="23"/>
  <c r="D246" i="23"/>
  <c r="N246" i="23"/>
  <c r="Y246" i="23"/>
  <c r="Z246" i="23"/>
  <c r="D245" i="23"/>
  <c r="N245" i="23"/>
  <c r="Y245" i="23"/>
  <c r="Z245" i="23"/>
  <c r="D244" i="23"/>
  <c r="N244" i="23"/>
  <c r="Y244" i="23"/>
  <c r="Z244" i="23"/>
  <c r="D243" i="23"/>
  <c r="N243" i="23"/>
  <c r="Y243" i="23"/>
  <c r="Z243" i="23"/>
  <c r="D242" i="23"/>
  <c r="N242" i="23"/>
  <c r="Y242" i="23"/>
  <c r="Z242" i="23"/>
  <c r="D241" i="23"/>
  <c r="N241" i="23"/>
  <c r="Y241" i="23"/>
  <c r="Z241" i="23"/>
  <c r="D240" i="23"/>
  <c r="N240" i="23"/>
  <c r="Y240" i="23"/>
  <c r="Z240" i="23"/>
  <c r="D239" i="23"/>
  <c r="N239" i="23"/>
  <c r="Y239" i="23"/>
  <c r="Z239" i="23"/>
  <c r="D238" i="23"/>
  <c r="N238" i="23"/>
  <c r="Y238" i="23"/>
  <c r="Z238" i="23"/>
  <c r="D237" i="23"/>
  <c r="N237" i="23"/>
  <c r="Y237" i="23"/>
  <c r="Z237" i="23"/>
  <c r="N236" i="23"/>
  <c r="Y236" i="23"/>
  <c r="Z236" i="23"/>
  <c r="N235" i="23"/>
  <c r="Y235" i="23"/>
  <c r="Z235" i="23"/>
  <c r="N234" i="23"/>
  <c r="Y234" i="23"/>
  <c r="Z234" i="23"/>
  <c r="N233" i="23"/>
  <c r="Y233" i="23"/>
  <c r="Z233" i="23"/>
  <c r="N232" i="23"/>
  <c r="Y232" i="23"/>
  <c r="Z232" i="23"/>
  <c r="N231" i="23"/>
  <c r="Y231" i="23"/>
  <c r="Z231" i="23"/>
  <c r="N230" i="23"/>
  <c r="Y230" i="23"/>
  <c r="Z230" i="23"/>
  <c r="N229" i="23"/>
  <c r="Y229" i="23"/>
  <c r="Z229" i="23"/>
  <c r="N228" i="23"/>
  <c r="Y228" i="23"/>
  <c r="Z228" i="23"/>
  <c r="N227" i="23"/>
  <c r="Y227" i="23"/>
  <c r="Z227" i="23"/>
  <c r="N226" i="23"/>
  <c r="Y226" i="23"/>
  <c r="Z226" i="23"/>
  <c r="N225" i="23"/>
  <c r="Y225" i="23"/>
  <c r="Z225" i="23"/>
  <c r="N224" i="23"/>
  <c r="Y224" i="23"/>
  <c r="Z224" i="23"/>
  <c r="N223" i="23"/>
  <c r="Y223" i="23"/>
  <c r="Z223" i="23"/>
  <c r="N222" i="23"/>
  <c r="Y222" i="23"/>
  <c r="Z222" i="23"/>
  <c r="N221" i="23"/>
  <c r="Y221" i="23"/>
  <c r="Z221" i="23"/>
  <c r="N220" i="23"/>
  <c r="Y220" i="23"/>
  <c r="Z220" i="23"/>
  <c r="D219" i="23"/>
  <c r="N219" i="23"/>
  <c r="Y219" i="23"/>
  <c r="Z219" i="23"/>
  <c r="D218" i="23"/>
  <c r="N218" i="23"/>
  <c r="Y218" i="23"/>
  <c r="Z218" i="23"/>
  <c r="D217" i="23"/>
  <c r="N217" i="23"/>
  <c r="Y217" i="23"/>
  <c r="Z217" i="23"/>
  <c r="D216" i="23"/>
  <c r="N216" i="23"/>
  <c r="Y216" i="23"/>
  <c r="Z216" i="23"/>
  <c r="D215" i="23"/>
  <c r="N215" i="23"/>
  <c r="Y215" i="23"/>
  <c r="Z215" i="23"/>
  <c r="D214" i="23"/>
  <c r="N214" i="23"/>
  <c r="Y214" i="23"/>
  <c r="Z214" i="23"/>
  <c r="D213" i="23"/>
  <c r="N213" i="23"/>
  <c r="Y213" i="23"/>
  <c r="Z213" i="23"/>
  <c r="D212" i="23"/>
  <c r="N212" i="23"/>
  <c r="Y212" i="23"/>
  <c r="Z212" i="23"/>
  <c r="D211" i="23"/>
  <c r="N211" i="23"/>
  <c r="Y211" i="23"/>
  <c r="Z211" i="23"/>
  <c r="D210" i="23"/>
  <c r="N210" i="23"/>
  <c r="Y210" i="23"/>
  <c r="Z210" i="23"/>
  <c r="Y209" i="23"/>
  <c r="Z209" i="23"/>
  <c r="Y208" i="23"/>
  <c r="Z208" i="23"/>
  <c r="Y207" i="23"/>
  <c r="Z207" i="23"/>
  <c r="Y206" i="23"/>
  <c r="Z206" i="23"/>
  <c r="Y205" i="23"/>
  <c r="Z205" i="23"/>
  <c r="Y204" i="23"/>
  <c r="Z204" i="23"/>
  <c r="Y203" i="23"/>
  <c r="Z203" i="23"/>
  <c r="Y202" i="23"/>
  <c r="Z202" i="23"/>
  <c r="Y201" i="23"/>
  <c r="Z201" i="23"/>
  <c r="Y200" i="23"/>
  <c r="Z200" i="23"/>
  <c r="Y199" i="23"/>
  <c r="Z199" i="23"/>
  <c r="Y198" i="23"/>
  <c r="Z198" i="23"/>
  <c r="Y197" i="23"/>
  <c r="Z197" i="23"/>
  <c r="Y196" i="23"/>
  <c r="Z196" i="23"/>
  <c r="Y195" i="23"/>
  <c r="Z195" i="23"/>
  <c r="Y194" i="23"/>
  <c r="Z194" i="23"/>
  <c r="Y193" i="23"/>
  <c r="Z193" i="23"/>
  <c r="Y192" i="23"/>
  <c r="Z192" i="23"/>
  <c r="Y191" i="23"/>
  <c r="Z191" i="23"/>
  <c r="Y190" i="23"/>
  <c r="Z190" i="23"/>
  <c r="Y189" i="23"/>
  <c r="Z189" i="23"/>
  <c r="Y188" i="23"/>
  <c r="Z188" i="23"/>
  <c r="Y187" i="23"/>
  <c r="Z187" i="23"/>
  <c r="Y186" i="23"/>
  <c r="Z186" i="23"/>
  <c r="Y185" i="23"/>
  <c r="Z185" i="23"/>
  <c r="Y184" i="23"/>
  <c r="Z184" i="23"/>
  <c r="Y183" i="23"/>
  <c r="Z183" i="23"/>
  <c r="Y182" i="23"/>
  <c r="Z182" i="23"/>
  <c r="Y181" i="23"/>
  <c r="Z181" i="23"/>
  <c r="Y180" i="23"/>
  <c r="Z180" i="23"/>
  <c r="Y179" i="23"/>
  <c r="Z179" i="23"/>
  <c r="Y178" i="23"/>
  <c r="Z178" i="23"/>
  <c r="Y177" i="23"/>
  <c r="Z177" i="23"/>
  <c r="Y176" i="23"/>
  <c r="Z176" i="23"/>
  <c r="Y175" i="23"/>
  <c r="Z175" i="23"/>
  <c r="Y174" i="23"/>
  <c r="Z174" i="23"/>
  <c r="Y173" i="23"/>
  <c r="Z173" i="23"/>
  <c r="Y172" i="23"/>
  <c r="Z172" i="23"/>
  <c r="Y171" i="23"/>
  <c r="Z171" i="23"/>
  <c r="Y170" i="23"/>
  <c r="Z170" i="23"/>
  <c r="Y169" i="23"/>
  <c r="Z169" i="23"/>
  <c r="Y168" i="23"/>
  <c r="Z168" i="23"/>
  <c r="Y167" i="23"/>
  <c r="Z167" i="23"/>
  <c r="Y166" i="23"/>
  <c r="Z166" i="23"/>
  <c r="Y165" i="23"/>
  <c r="Z165" i="23"/>
  <c r="Y164" i="23"/>
  <c r="Z164" i="23"/>
  <c r="Y163" i="23"/>
  <c r="Z163" i="23"/>
  <c r="Y162" i="23"/>
  <c r="Z162" i="23"/>
  <c r="Y161" i="23"/>
  <c r="Z161" i="23"/>
  <c r="Y160" i="23"/>
  <c r="Z160" i="23"/>
  <c r="Y159" i="23"/>
  <c r="Z159" i="23"/>
  <c r="Y158" i="23"/>
  <c r="Z158" i="23"/>
  <c r="Y157" i="23"/>
  <c r="Z157" i="23"/>
  <c r="Y156" i="23"/>
  <c r="Z156" i="23"/>
  <c r="D155" i="23"/>
  <c r="N155" i="23"/>
  <c r="Y155" i="23"/>
  <c r="Z155" i="23"/>
  <c r="D154" i="23"/>
  <c r="N154" i="23"/>
  <c r="Y154" i="23"/>
  <c r="Z154" i="23"/>
  <c r="D153" i="23"/>
  <c r="N153" i="23"/>
  <c r="Y153" i="23"/>
  <c r="Z153" i="23"/>
  <c r="D152" i="23"/>
  <c r="N152" i="23"/>
  <c r="Y152" i="23"/>
  <c r="Z152" i="23"/>
  <c r="D151" i="23"/>
  <c r="N151" i="23"/>
  <c r="Y151" i="23"/>
  <c r="Z151" i="23"/>
  <c r="D150" i="23"/>
  <c r="N150" i="23"/>
  <c r="Y150" i="23"/>
  <c r="Z150" i="23"/>
  <c r="D149" i="23"/>
  <c r="N149" i="23"/>
  <c r="Y149" i="23"/>
  <c r="Z149" i="23"/>
  <c r="D148" i="23"/>
  <c r="N148" i="23"/>
  <c r="Y148" i="23"/>
  <c r="Z148" i="23"/>
  <c r="D147" i="23"/>
  <c r="N147" i="23"/>
  <c r="Y147" i="23"/>
  <c r="Z147" i="23"/>
  <c r="D146" i="23"/>
  <c r="N146" i="23"/>
  <c r="Y146" i="23"/>
  <c r="Z146" i="23"/>
  <c r="D145" i="23"/>
  <c r="N145" i="23"/>
  <c r="Y145" i="23"/>
  <c r="Z145" i="23"/>
  <c r="D144" i="23"/>
  <c r="N144" i="23"/>
  <c r="Y144" i="23"/>
  <c r="Z144" i="23"/>
  <c r="D143" i="23"/>
  <c r="N143" i="23"/>
  <c r="Y143" i="23"/>
  <c r="Z143" i="23"/>
  <c r="D142" i="23"/>
  <c r="N142" i="23"/>
  <c r="Y142" i="23"/>
  <c r="Z142" i="23"/>
  <c r="D141" i="23"/>
  <c r="N141" i="23"/>
  <c r="Y141" i="23"/>
  <c r="Z141" i="23"/>
  <c r="D140" i="23"/>
  <c r="N140" i="23"/>
  <c r="Y140" i="23"/>
  <c r="Z140" i="23"/>
  <c r="D139" i="23"/>
  <c r="N139" i="23"/>
  <c r="Y139" i="23"/>
  <c r="Z139" i="23"/>
  <c r="D138" i="23"/>
  <c r="N138" i="23"/>
  <c r="Y138" i="23"/>
  <c r="Z138" i="23"/>
  <c r="D137" i="23"/>
  <c r="N137" i="23"/>
  <c r="Y137" i="23"/>
  <c r="Z137" i="23"/>
  <c r="D136" i="23"/>
  <c r="N136" i="23"/>
  <c r="Y136" i="23"/>
  <c r="Z136" i="23"/>
  <c r="D135" i="23"/>
  <c r="N135" i="23"/>
  <c r="Y135" i="23"/>
  <c r="Z135" i="23"/>
  <c r="D134" i="23"/>
  <c r="N134" i="23"/>
  <c r="Y134" i="23"/>
  <c r="Z134" i="23"/>
  <c r="D133" i="23"/>
  <c r="N133" i="23"/>
  <c r="Y133" i="23"/>
  <c r="Z133" i="23"/>
  <c r="D132" i="23"/>
  <c r="N132" i="23"/>
  <c r="Y132" i="23"/>
  <c r="Z132" i="23"/>
  <c r="D131" i="23"/>
  <c r="N131" i="23"/>
  <c r="Y131" i="23"/>
  <c r="Z131" i="23"/>
  <c r="D130" i="23"/>
  <c r="N130" i="23"/>
  <c r="Y130" i="23"/>
  <c r="Z130" i="23"/>
  <c r="D129" i="23"/>
  <c r="N129" i="23"/>
  <c r="Y129" i="23"/>
  <c r="Z129" i="23"/>
  <c r="D128" i="23"/>
  <c r="N128" i="23"/>
  <c r="Y128" i="23"/>
  <c r="Z128" i="23"/>
  <c r="D127" i="23"/>
  <c r="N127" i="23"/>
  <c r="Y127" i="23"/>
  <c r="Z127" i="23"/>
  <c r="D126" i="23"/>
  <c r="N126" i="23"/>
  <c r="Y126" i="23"/>
  <c r="Z126" i="23"/>
  <c r="D125" i="23"/>
  <c r="N125" i="23"/>
  <c r="Y125" i="23"/>
  <c r="Z125" i="23"/>
  <c r="D124" i="23"/>
  <c r="N124" i="23"/>
  <c r="Y124" i="23"/>
  <c r="Z124" i="23"/>
  <c r="D123" i="23"/>
  <c r="N123" i="23"/>
  <c r="Y123" i="23"/>
  <c r="Z123" i="23"/>
  <c r="D122" i="23"/>
  <c r="N122" i="23"/>
  <c r="Y122" i="23"/>
  <c r="Z122" i="23"/>
  <c r="D121" i="23"/>
  <c r="N121" i="23"/>
  <c r="Y121" i="23"/>
  <c r="Z121" i="23"/>
  <c r="D120" i="23"/>
  <c r="N120" i="23"/>
  <c r="Y120" i="23"/>
  <c r="Z120" i="23"/>
  <c r="D119" i="23"/>
  <c r="N119" i="23"/>
  <c r="Y119" i="23"/>
  <c r="Z119" i="23"/>
  <c r="D118" i="23"/>
  <c r="N118" i="23"/>
  <c r="Y118" i="23"/>
  <c r="Z118" i="23"/>
  <c r="D117" i="23"/>
  <c r="N117" i="23"/>
  <c r="Y117" i="23"/>
  <c r="Z117" i="23"/>
  <c r="D116" i="23"/>
  <c r="N116" i="23"/>
  <c r="Y116" i="23"/>
  <c r="Z116" i="23"/>
  <c r="D115" i="23"/>
  <c r="N115" i="23"/>
  <c r="Y115" i="23"/>
  <c r="Z115" i="23"/>
  <c r="D114" i="23"/>
  <c r="N114" i="23"/>
  <c r="Y114" i="23"/>
  <c r="Z114" i="23"/>
  <c r="D113" i="23"/>
  <c r="N113" i="23"/>
  <c r="Y113" i="23"/>
  <c r="Z113" i="23"/>
  <c r="D112" i="23"/>
  <c r="N112" i="23"/>
  <c r="Y112" i="23"/>
  <c r="Z112" i="23"/>
  <c r="D111" i="23"/>
  <c r="N111" i="23"/>
  <c r="Y111" i="23"/>
  <c r="Z111" i="23"/>
  <c r="D110" i="23"/>
  <c r="N110" i="23"/>
  <c r="Y110" i="23"/>
  <c r="Z110" i="23"/>
  <c r="D109" i="23"/>
  <c r="N109" i="23"/>
  <c r="Y109" i="23"/>
  <c r="Z109" i="23"/>
  <c r="D108" i="23"/>
  <c r="N108" i="23"/>
  <c r="Y108" i="23"/>
  <c r="Z108" i="23"/>
  <c r="D107" i="23"/>
  <c r="N107" i="23"/>
  <c r="Y107" i="23"/>
  <c r="Z107" i="23"/>
  <c r="D106" i="23"/>
  <c r="N106" i="23"/>
  <c r="Y106" i="23"/>
  <c r="Z106" i="23"/>
  <c r="D105" i="23"/>
  <c r="N105" i="23"/>
  <c r="Y105" i="23"/>
  <c r="Z105" i="23"/>
  <c r="D104" i="23"/>
  <c r="N104" i="23"/>
  <c r="Y104" i="23"/>
  <c r="Z104" i="23"/>
  <c r="D103" i="23"/>
  <c r="N103" i="23"/>
  <c r="Y103" i="23"/>
  <c r="Z103" i="23"/>
  <c r="D102" i="23"/>
  <c r="N102" i="23"/>
  <c r="Y102" i="23"/>
  <c r="Z102" i="23"/>
  <c r="D101" i="23"/>
  <c r="N101" i="23"/>
  <c r="Y101" i="23"/>
  <c r="Z101" i="23"/>
  <c r="D100" i="23"/>
  <c r="N100" i="23"/>
  <c r="Y100" i="23"/>
  <c r="Z100" i="23"/>
  <c r="D99" i="23"/>
  <c r="N99" i="23"/>
  <c r="Y99" i="23"/>
  <c r="Z99" i="23"/>
  <c r="D98" i="23"/>
  <c r="N98" i="23"/>
  <c r="Y98" i="23"/>
  <c r="Z98" i="23"/>
  <c r="D97" i="23"/>
  <c r="N97" i="23"/>
  <c r="Y97" i="23"/>
  <c r="Z97" i="23"/>
  <c r="D96" i="23"/>
  <c r="N96" i="23"/>
  <c r="Y96" i="23"/>
  <c r="Z96" i="23"/>
  <c r="D95" i="23"/>
  <c r="N95" i="23"/>
  <c r="Y95" i="23"/>
  <c r="Z95" i="23"/>
  <c r="D94" i="23"/>
  <c r="N94" i="23"/>
  <c r="Y94" i="23"/>
  <c r="Z94" i="23"/>
  <c r="D93" i="23"/>
  <c r="N93" i="23"/>
  <c r="Y93" i="23"/>
  <c r="Z93" i="23"/>
  <c r="D92" i="23"/>
  <c r="N92" i="23"/>
  <c r="Y92" i="23"/>
  <c r="Z92" i="23"/>
  <c r="D91" i="23"/>
  <c r="N91" i="23"/>
  <c r="Y91" i="23"/>
  <c r="Z91" i="23"/>
  <c r="D90" i="23"/>
  <c r="N90" i="23"/>
  <c r="Y90" i="23"/>
  <c r="Z90" i="23"/>
  <c r="D89" i="23"/>
  <c r="N89" i="23"/>
  <c r="Y89" i="23"/>
  <c r="Z89" i="23"/>
  <c r="D88" i="23"/>
  <c r="N88" i="23"/>
  <c r="Y88" i="23"/>
  <c r="Z88" i="23"/>
  <c r="D87" i="23"/>
  <c r="N87" i="23"/>
  <c r="Y87" i="23"/>
  <c r="Z87" i="23"/>
  <c r="D86" i="23"/>
  <c r="N86" i="23"/>
  <c r="Y86" i="23"/>
  <c r="Z86" i="23"/>
  <c r="D85" i="23"/>
  <c r="N85" i="23"/>
  <c r="Y85" i="23"/>
  <c r="Z85" i="23"/>
  <c r="D84" i="23"/>
  <c r="N84" i="23"/>
  <c r="Y84" i="23"/>
  <c r="Z84" i="23"/>
  <c r="D83" i="23"/>
  <c r="N83" i="23"/>
  <c r="Y83" i="23"/>
  <c r="Z83" i="23"/>
  <c r="D82" i="23"/>
  <c r="N82" i="23"/>
  <c r="Y82" i="23"/>
  <c r="Z82" i="23"/>
  <c r="D81" i="23"/>
  <c r="N81" i="23"/>
  <c r="Y81" i="23"/>
  <c r="Z81" i="23"/>
  <c r="D80" i="23"/>
  <c r="N80" i="23"/>
  <c r="Y80" i="23"/>
  <c r="Z80" i="23"/>
  <c r="D79" i="23"/>
  <c r="N79" i="23"/>
  <c r="Y79" i="23"/>
  <c r="Z79" i="23"/>
  <c r="D78" i="23"/>
  <c r="N78" i="23"/>
  <c r="Y78" i="23"/>
  <c r="Z78" i="23"/>
  <c r="D77" i="23"/>
  <c r="N77" i="23"/>
  <c r="Y77" i="23"/>
  <c r="Z77" i="23"/>
  <c r="D76" i="23"/>
  <c r="N76" i="23"/>
  <c r="Y76" i="23"/>
  <c r="Z76" i="23"/>
  <c r="D75" i="23"/>
  <c r="N75" i="23"/>
  <c r="Y75" i="23"/>
  <c r="Z75" i="23"/>
  <c r="D74" i="23"/>
  <c r="N74" i="23"/>
  <c r="Y74" i="23"/>
  <c r="Z74" i="23"/>
  <c r="D73" i="23"/>
  <c r="N73" i="23"/>
  <c r="Y73" i="23"/>
  <c r="Z73" i="23"/>
  <c r="D72" i="23"/>
  <c r="N72" i="23"/>
  <c r="Y72" i="23"/>
  <c r="Z72" i="23"/>
  <c r="D71" i="23"/>
  <c r="N71" i="23"/>
  <c r="Y71" i="23"/>
  <c r="Z71" i="23"/>
  <c r="D70" i="23"/>
  <c r="N70" i="23"/>
  <c r="Y70" i="23"/>
  <c r="Z70" i="23"/>
  <c r="D69" i="23"/>
  <c r="N69" i="23"/>
  <c r="Y69" i="23"/>
  <c r="Z69" i="23"/>
  <c r="D68" i="23"/>
  <c r="N68" i="23"/>
  <c r="Y68" i="23"/>
  <c r="Z68" i="23"/>
  <c r="D67" i="23"/>
  <c r="N67" i="23"/>
  <c r="Y67" i="23"/>
  <c r="Z67" i="23"/>
  <c r="D66" i="23"/>
  <c r="N66" i="23"/>
  <c r="Y66" i="23"/>
  <c r="Z66" i="23"/>
  <c r="D65" i="23"/>
  <c r="N65" i="23"/>
  <c r="Y65" i="23"/>
  <c r="Z65" i="23"/>
  <c r="D64" i="23"/>
  <c r="N64" i="23"/>
  <c r="Y64" i="23"/>
  <c r="Z64" i="23"/>
  <c r="D63" i="23"/>
  <c r="N63" i="23"/>
  <c r="Y63" i="23"/>
  <c r="Z63" i="23"/>
  <c r="D62" i="23"/>
  <c r="N62" i="23"/>
  <c r="Y62" i="23"/>
  <c r="Z62" i="23"/>
  <c r="D61" i="23"/>
  <c r="N61" i="23"/>
  <c r="Y61" i="23"/>
  <c r="Z61" i="23"/>
  <c r="D60" i="23"/>
  <c r="N60" i="23"/>
  <c r="Y60" i="23"/>
  <c r="Z60" i="23"/>
  <c r="D59" i="23"/>
  <c r="N59" i="23"/>
  <c r="Y59" i="23"/>
  <c r="Z59" i="23"/>
  <c r="D58" i="23"/>
  <c r="N58" i="23"/>
  <c r="Y58" i="23"/>
  <c r="Z58" i="23"/>
  <c r="D57" i="23"/>
  <c r="N57" i="23"/>
  <c r="Y57" i="23"/>
  <c r="Z57" i="23"/>
  <c r="D56" i="23"/>
  <c r="N56" i="23"/>
  <c r="Y56" i="23"/>
  <c r="Z56" i="23"/>
  <c r="D55" i="23"/>
  <c r="N55" i="23"/>
  <c r="Y55" i="23"/>
  <c r="Z55" i="23"/>
  <c r="D54" i="23"/>
  <c r="N54" i="23"/>
  <c r="Y54" i="23"/>
  <c r="Z54" i="23"/>
  <c r="D53" i="23"/>
  <c r="N53" i="23"/>
  <c r="Y53" i="23"/>
  <c r="Z53" i="23"/>
  <c r="D52" i="23"/>
  <c r="N52" i="23"/>
  <c r="Y52" i="23"/>
  <c r="Z52" i="23"/>
  <c r="D51" i="23"/>
  <c r="N51" i="23"/>
  <c r="Y51" i="23"/>
  <c r="Z51" i="23"/>
  <c r="D50" i="23"/>
  <c r="N50" i="23"/>
  <c r="Y50" i="23"/>
  <c r="Z50" i="23"/>
  <c r="D49" i="23"/>
  <c r="N49" i="23"/>
  <c r="Y49" i="23"/>
  <c r="Z49" i="23"/>
  <c r="D48" i="23"/>
  <c r="N48" i="23"/>
  <c r="Y48" i="23"/>
  <c r="Z48" i="23"/>
  <c r="D47" i="23"/>
  <c r="N47" i="23"/>
  <c r="Y47" i="23"/>
  <c r="Z47" i="23"/>
  <c r="D46" i="23"/>
  <c r="N46" i="23"/>
  <c r="Y46" i="23"/>
  <c r="Z46" i="23"/>
  <c r="D45" i="23"/>
  <c r="N45" i="23"/>
  <c r="Y45" i="23"/>
  <c r="Z45" i="23"/>
  <c r="D44" i="23"/>
  <c r="N44" i="23"/>
  <c r="Y44" i="23"/>
  <c r="Z44" i="23"/>
  <c r="D43" i="23"/>
  <c r="N43" i="23"/>
  <c r="Y43" i="23"/>
  <c r="Z43" i="23"/>
  <c r="D42" i="23"/>
  <c r="N42" i="23"/>
  <c r="Y42" i="23"/>
  <c r="Z42" i="23"/>
  <c r="D41" i="23"/>
  <c r="N41" i="23"/>
  <c r="Y41" i="23"/>
  <c r="Z41" i="23"/>
  <c r="D40" i="23"/>
  <c r="N40" i="23"/>
  <c r="Y40" i="23"/>
  <c r="Z40" i="23"/>
  <c r="D39" i="23"/>
  <c r="N39" i="23"/>
  <c r="Y39" i="23"/>
  <c r="Z39" i="23"/>
  <c r="D38" i="23"/>
  <c r="N38" i="23"/>
  <c r="Y38" i="23"/>
  <c r="Z38" i="23"/>
  <c r="D37" i="23"/>
  <c r="N37" i="23"/>
  <c r="Y37" i="23"/>
  <c r="Z37" i="23"/>
  <c r="D36" i="23"/>
  <c r="N36" i="23"/>
  <c r="Y36" i="23"/>
  <c r="Z36" i="23"/>
  <c r="D35" i="23"/>
  <c r="N35" i="23"/>
  <c r="Y35" i="23"/>
  <c r="Z35" i="23"/>
  <c r="D34" i="23"/>
  <c r="N34" i="23"/>
  <c r="Y34" i="23"/>
  <c r="Z34" i="23"/>
  <c r="D33" i="23"/>
  <c r="N33" i="23"/>
  <c r="Y33" i="23"/>
  <c r="Z33" i="23"/>
  <c r="D32" i="23"/>
  <c r="N32" i="23"/>
  <c r="Y32" i="23"/>
  <c r="Z32" i="23"/>
  <c r="D31" i="23"/>
  <c r="N31" i="23"/>
  <c r="Y31" i="23"/>
  <c r="Z31" i="23"/>
  <c r="D30" i="23"/>
  <c r="N30" i="23"/>
  <c r="Y30" i="23"/>
  <c r="Z30" i="23"/>
  <c r="D29" i="23"/>
  <c r="N29" i="23"/>
  <c r="Y29" i="23"/>
  <c r="Z29" i="23"/>
  <c r="D28" i="23"/>
  <c r="N28" i="23"/>
  <c r="Y28" i="23"/>
  <c r="Z28" i="23"/>
  <c r="D27" i="23"/>
  <c r="N27" i="23"/>
  <c r="Y27" i="23"/>
  <c r="Z27" i="23"/>
  <c r="D26" i="23"/>
  <c r="N26" i="23"/>
  <c r="Y26" i="23"/>
  <c r="Z26" i="23"/>
  <c r="D25" i="23"/>
  <c r="N25" i="23"/>
  <c r="Y25" i="23"/>
  <c r="Z25" i="23"/>
  <c r="D24" i="23"/>
  <c r="N24" i="23"/>
  <c r="Y24" i="23"/>
  <c r="Z24" i="23"/>
  <c r="D23" i="23"/>
  <c r="N23" i="23"/>
  <c r="Y23" i="23"/>
  <c r="Z23" i="23"/>
  <c r="D22" i="23"/>
  <c r="N22" i="23"/>
  <c r="Y22" i="23"/>
  <c r="Z22" i="23"/>
  <c r="D21" i="23"/>
  <c r="N21" i="23"/>
  <c r="Y21" i="23"/>
  <c r="Z21" i="23"/>
  <c r="D20" i="23"/>
  <c r="N20" i="23"/>
  <c r="Y20" i="23"/>
  <c r="Z20" i="23"/>
  <c r="D19" i="23"/>
  <c r="N19" i="23"/>
  <c r="Y19" i="23"/>
  <c r="Z19" i="23"/>
  <c r="D18" i="23"/>
  <c r="N18" i="23"/>
  <c r="Y18" i="23"/>
  <c r="Z18" i="23"/>
  <c r="D17" i="23"/>
  <c r="N17" i="23"/>
  <c r="Y17" i="23"/>
  <c r="Z17" i="23"/>
  <c r="D16" i="23"/>
  <c r="N16" i="23"/>
  <c r="Y16" i="23"/>
  <c r="Z16" i="23"/>
  <c r="D15" i="23"/>
  <c r="N15" i="23"/>
  <c r="Y15" i="23"/>
  <c r="Z15" i="23"/>
  <c r="D14" i="23"/>
  <c r="N14" i="23"/>
  <c r="Y14" i="23"/>
  <c r="Z14" i="23"/>
  <c r="D13" i="23"/>
  <c r="N13" i="23"/>
  <c r="Y13" i="23"/>
  <c r="Z13" i="23"/>
  <c r="D12" i="23"/>
  <c r="N12" i="23"/>
  <c r="Y12" i="23"/>
  <c r="Z12" i="23"/>
  <c r="D11" i="23"/>
  <c r="N11" i="23"/>
  <c r="Y11" i="23"/>
  <c r="Z11" i="23"/>
  <c r="D10" i="23"/>
  <c r="N10" i="23"/>
  <c r="Y10" i="23"/>
  <c r="Z10" i="23"/>
  <c r="D9" i="23"/>
  <c r="N9" i="23"/>
  <c r="Y9" i="23"/>
  <c r="Z9" i="23"/>
  <c r="D8" i="23"/>
  <c r="N8" i="23"/>
  <c r="Y8" i="23"/>
  <c r="Z8" i="23"/>
  <c r="K258" i="23"/>
  <c r="K259" i="23"/>
  <c r="K260" i="23"/>
  <c r="K261" i="23"/>
  <c r="K262" i="23"/>
  <c r="K263" i="23"/>
  <c r="K264" i="23"/>
  <c r="K265" i="23"/>
  <c r="K266" i="23"/>
  <c r="K267" i="23"/>
  <c r="K268" i="23"/>
  <c r="K269" i="23"/>
  <c r="K270" i="23"/>
  <c r="K271" i="23"/>
  <c r="K272" i="23"/>
  <c r="K273" i="23"/>
  <c r="K274" i="23"/>
  <c r="K275" i="23"/>
  <c r="K276" i="23"/>
  <c r="K277" i="23"/>
  <c r="K278" i="23"/>
  <c r="K279" i="23"/>
  <c r="K280" i="23"/>
  <c r="K281" i="23"/>
  <c r="K282" i="23"/>
  <c r="K283" i="23"/>
  <c r="K284" i="23"/>
  <c r="K285" i="23"/>
  <c r="K286" i="23"/>
  <c r="K287" i="23"/>
  <c r="K288" i="23"/>
  <c r="K289" i="23"/>
  <c r="K290" i="23"/>
  <c r="M301" i="32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210" i="23"/>
  <c r="K211" i="23"/>
  <c r="K212" i="23"/>
  <c r="K213" i="23"/>
  <c r="K214" i="23"/>
  <c r="K215" i="23"/>
  <c r="K216" i="23"/>
  <c r="K217" i="23"/>
  <c r="K218" i="23"/>
  <c r="K219" i="23"/>
  <c r="K220" i="23"/>
  <c r="K221" i="23"/>
  <c r="K222" i="23"/>
  <c r="K223" i="23"/>
  <c r="K224" i="23"/>
  <c r="K226" i="23"/>
  <c r="K227" i="23"/>
  <c r="K228" i="23"/>
  <c r="K229" i="23"/>
  <c r="K230" i="23"/>
  <c r="K231" i="23"/>
  <c r="K232" i="23"/>
  <c r="K233" i="23"/>
  <c r="K234" i="23"/>
  <c r="K235" i="23"/>
  <c r="K236" i="23"/>
  <c r="K237" i="23"/>
  <c r="K238" i="23"/>
  <c r="K239" i="23"/>
  <c r="K240" i="23"/>
  <c r="K241" i="23"/>
  <c r="K242" i="23"/>
  <c r="K243" i="23"/>
  <c r="K244" i="23"/>
  <c r="K245" i="23"/>
  <c r="K246" i="23"/>
  <c r="K247" i="23"/>
  <c r="K248" i="23"/>
  <c r="K249" i="23"/>
  <c r="K250" i="23"/>
  <c r="K251" i="23"/>
  <c r="K252" i="23"/>
  <c r="K253" i="23"/>
  <c r="K254" i="23"/>
  <c r="K255" i="23"/>
  <c r="K256" i="23"/>
  <c r="K257" i="23"/>
  <c r="K303" i="23"/>
  <c r="K302" i="23"/>
  <c r="K307" i="23"/>
  <c r="C303" i="23"/>
  <c r="C302" i="23"/>
  <c r="C307" i="23"/>
  <c r="H28" i="1"/>
  <c r="K301" i="23"/>
  <c r="K306" i="23"/>
  <c r="K300" i="23"/>
  <c r="K305" i="23"/>
  <c r="K304" i="23"/>
  <c r="D268" i="32"/>
  <c r="D268" i="22"/>
  <c r="G268" i="32"/>
  <c r="D269" i="32"/>
  <c r="D269" i="22"/>
  <c r="G269" i="32"/>
  <c r="D270" i="32"/>
  <c r="D270" i="22"/>
  <c r="G270" i="32"/>
  <c r="D271" i="32"/>
  <c r="D271" i="22"/>
  <c r="G271" i="32"/>
  <c r="D272" i="32"/>
  <c r="D272" i="22"/>
  <c r="G272" i="32"/>
  <c r="D273" i="32"/>
  <c r="D273" i="22"/>
  <c r="G273" i="32"/>
  <c r="D274" i="32"/>
  <c r="D274" i="22"/>
  <c r="G274" i="32"/>
  <c r="D275" i="32"/>
  <c r="D275" i="22"/>
  <c r="G275" i="32"/>
  <c r="D276" i="32"/>
  <c r="D276" i="22"/>
  <c r="G276" i="32"/>
  <c r="D277" i="32"/>
  <c r="D277" i="22"/>
  <c r="G277" i="32"/>
  <c r="D278" i="32"/>
  <c r="D278" i="22"/>
  <c r="G278" i="32"/>
  <c r="D279" i="32"/>
  <c r="D279" i="22"/>
  <c r="G279" i="32"/>
  <c r="D280" i="32"/>
  <c r="D280" i="22"/>
  <c r="G280" i="32"/>
  <c r="D281" i="32"/>
  <c r="D281" i="22"/>
  <c r="G281" i="32"/>
  <c r="D282" i="32"/>
  <c r="D282" i="22"/>
  <c r="G282" i="32"/>
  <c r="D283" i="32"/>
  <c r="D283" i="22"/>
  <c r="G283" i="32"/>
  <c r="D284" i="32"/>
  <c r="D284" i="22"/>
  <c r="G284" i="32"/>
  <c r="D285" i="32"/>
  <c r="D285" i="22"/>
  <c r="G285" i="32"/>
  <c r="D286" i="32"/>
  <c r="D286" i="22"/>
  <c r="G286" i="32"/>
  <c r="D287" i="32"/>
  <c r="D287" i="22"/>
  <c r="G287" i="32"/>
  <c r="D288" i="32"/>
  <c r="D288" i="22"/>
  <c r="G288" i="32"/>
  <c r="D289" i="32"/>
  <c r="D289" i="22"/>
  <c r="G289" i="32"/>
  <c r="D290" i="32"/>
  <c r="D290" i="22"/>
  <c r="G290" i="32"/>
  <c r="D291" i="32"/>
  <c r="D291" i="22"/>
  <c r="G291" i="32"/>
  <c r="D292" i="32"/>
  <c r="D292" i="22"/>
  <c r="G292" i="32"/>
  <c r="D293" i="32"/>
  <c r="D293" i="22"/>
  <c r="G293" i="32"/>
  <c r="D294" i="32"/>
  <c r="D294" i="22"/>
  <c r="G294" i="32"/>
  <c r="D295" i="32"/>
  <c r="D295" i="22"/>
  <c r="G295" i="32"/>
  <c r="D296" i="32"/>
  <c r="D296" i="22"/>
  <c r="G296" i="32"/>
  <c r="D297" i="32"/>
  <c r="D297" i="22"/>
  <c r="G297" i="32"/>
  <c r="H6" i="50"/>
  <c r="D210" i="32"/>
  <c r="D210" i="22"/>
  <c r="G210" i="32"/>
  <c r="D211" i="32"/>
  <c r="D211" i="22"/>
  <c r="G211" i="32"/>
  <c r="D212" i="32"/>
  <c r="D212" i="22"/>
  <c r="G212" i="32"/>
  <c r="D213" i="32"/>
  <c r="D213" i="22"/>
  <c r="G213" i="32"/>
  <c r="D214" i="32"/>
  <c r="D214" i="22"/>
  <c r="G214" i="32"/>
  <c r="D215" i="32"/>
  <c r="D215" i="22"/>
  <c r="G215" i="32"/>
  <c r="D216" i="32"/>
  <c r="D216" i="22"/>
  <c r="G216" i="32"/>
  <c r="D217" i="32"/>
  <c r="D217" i="22"/>
  <c r="G217" i="32"/>
  <c r="D218" i="32"/>
  <c r="D218" i="22"/>
  <c r="G218" i="32"/>
  <c r="D219" i="32"/>
  <c r="D219" i="22"/>
  <c r="G219" i="32"/>
  <c r="D220" i="32"/>
  <c r="D220" i="22"/>
  <c r="G220" i="32"/>
  <c r="D221" i="32"/>
  <c r="D221" i="22"/>
  <c r="G221" i="32"/>
  <c r="D222" i="32"/>
  <c r="D222" i="22"/>
  <c r="G222" i="32"/>
  <c r="D223" i="32"/>
  <c r="D223" i="22"/>
  <c r="G223" i="32"/>
  <c r="D233" i="32"/>
  <c r="D233" i="22"/>
  <c r="G233" i="32"/>
  <c r="D234" i="32"/>
  <c r="D234" i="22"/>
  <c r="G234" i="32"/>
  <c r="D235" i="32"/>
  <c r="D235" i="22"/>
  <c r="G235" i="32"/>
  <c r="D236" i="32"/>
  <c r="D236" i="22"/>
  <c r="G236" i="32"/>
  <c r="D237" i="32"/>
  <c r="D237" i="22"/>
  <c r="G237" i="32"/>
  <c r="D238" i="32"/>
  <c r="D238" i="22"/>
  <c r="G238" i="32"/>
  <c r="D239" i="32"/>
  <c r="D239" i="22"/>
  <c r="G239" i="32"/>
  <c r="D240" i="32"/>
  <c r="D240" i="22"/>
  <c r="G240" i="32"/>
  <c r="D241" i="32"/>
  <c r="D241" i="22"/>
  <c r="G241" i="32"/>
  <c r="D242" i="32"/>
  <c r="D242" i="22"/>
  <c r="G242" i="32"/>
  <c r="D243" i="32"/>
  <c r="D243" i="22"/>
  <c r="G243" i="32"/>
  <c r="D244" i="32"/>
  <c r="D244" i="22"/>
  <c r="G244" i="32"/>
  <c r="D245" i="32"/>
  <c r="D245" i="22"/>
  <c r="G245" i="32"/>
  <c r="D246" i="32"/>
  <c r="D246" i="22"/>
  <c r="G246" i="32"/>
  <c r="D247" i="32"/>
  <c r="D247" i="22"/>
  <c r="G247" i="32"/>
  <c r="D248" i="32"/>
  <c r="D248" i="22"/>
  <c r="G248" i="32"/>
  <c r="D249" i="32"/>
  <c r="D249" i="22"/>
  <c r="G249" i="32"/>
  <c r="D250" i="32"/>
  <c r="D250" i="22"/>
  <c r="G250" i="32"/>
  <c r="D251" i="32"/>
  <c r="D251" i="22"/>
  <c r="G251" i="32"/>
  <c r="D252" i="32"/>
  <c r="D252" i="22"/>
  <c r="G252" i="32"/>
  <c r="D253" i="32"/>
  <c r="D253" i="22"/>
  <c r="G253" i="32"/>
  <c r="D254" i="32"/>
  <c r="D254" i="22"/>
  <c r="G254" i="32"/>
  <c r="D255" i="32"/>
  <c r="D255" i="22"/>
  <c r="G255" i="32"/>
  <c r="D256" i="32"/>
  <c r="D256" i="22"/>
  <c r="G256" i="32"/>
  <c r="D257" i="32"/>
  <c r="D257" i="22"/>
  <c r="G257" i="32"/>
  <c r="D258" i="32"/>
  <c r="D258" i="22"/>
  <c r="G258" i="32"/>
  <c r="D259" i="32"/>
  <c r="D259" i="22"/>
  <c r="G259" i="32"/>
  <c r="D260" i="32"/>
  <c r="D260" i="22"/>
  <c r="G260" i="32"/>
  <c r="D261" i="32"/>
  <c r="D261" i="22"/>
  <c r="G261" i="32"/>
  <c r="D262" i="32"/>
  <c r="D262" i="22"/>
  <c r="G262" i="32"/>
  <c r="D263" i="32"/>
  <c r="D263" i="22"/>
  <c r="G263" i="32"/>
  <c r="D264" i="32"/>
  <c r="D264" i="22"/>
  <c r="G264" i="32"/>
  <c r="D265" i="32"/>
  <c r="D265" i="22"/>
  <c r="G265" i="32"/>
  <c r="D266" i="32"/>
  <c r="D266" i="22"/>
  <c r="G266" i="32"/>
  <c r="D267" i="32"/>
  <c r="D267" i="22"/>
  <c r="G267" i="32"/>
  <c r="G6" i="50"/>
  <c r="D268" i="51"/>
  <c r="G268" i="51"/>
  <c r="D269" i="51"/>
  <c r="G269" i="51"/>
  <c r="D270" i="51"/>
  <c r="G270" i="51"/>
  <c r="D271" i="51"/>
  <c r="G271" i="51"/>
  <c r="D272" i="51"/>
  <c r="G272" i="51"/>
  <c r="D273" i="51"/>
  <c r="G273" i="51"/>
  <c r="D274" i="51"/>
  <c r="G274" i="51"/>
  <c r="D275" i="51"/>
  <c r="G275" i="51"/>
  <c r="D276" i="51"/>
  <c r="G276" i="51"/>
  <c r="D277" i="51"/>
  <c r="G277" i="51"/>
  <c r="D278" i="51"/>
  <c r="G278" i="51"/>
  <c r="D279" i="51"/>
  <c r="G279" i="51"/>
  <c r="D280" i="51"/>
  <c r="G280" i="51"/>
  <c r="D281" i="51"/>
  <c r="G281" i="51"/>
  <c r="D282" i="51"/>
  <c r="G282" i="51"/>
  <c r="D283" i="51"/>
  <c r="G283" i="51"/>
  <c r="D284" i="51"/>
  <c r="G284" i="51"/>
  <c r="D285" i="51"/>
  <c r="G285" i="51"/>
  <c r="D286" i="51"/>
  <c r="G286" i="51"/>
  <c r="D287" i="51"/>
  <c r="G287" i="51"/>
  <c r="D288" i="51"/>
  <c r="G288" i="51"/>
  <c r="D289" i="51"/>
  <c r="G289" i="51"/>
  <c r="D290" i="51"/>
  <c r="G290" i="51"/>
  <c r="D291" i="51"/>
  <c r="G291" i="51"/>
  <c r="D292" i="51"/>
  <c r="G292" i="51"/>
  <c r="D293" i="51"/>
  <c r="G293" i="51"/>
  <c r="D294" i="51"/>
  <c r="G294" i="51"/>
  <c r="D295" i="51"/>
  <c r="G295" i="51"/>
  <c r="D296" i="51"/>
  <c r="G296" i="51"/>
  <c r="D297" i="51"/>
  <c r="G297" i="51"/>
  <c r="H12" i="50"/>
  <c r="D210" i="51"/>
  <c r="G210" i="51"/>
  <c r="D211" i="51"/>
  <c r="G211" i="51"/>
  <c r="D212" i="51"/>
  <c r="G212" i="51"/>
  <c r="D213" i="51"/>
  <c r="G213" i="51"/>
  <c r="D214" i="51"/>
  <c r="G214" i="51"/>
  <c r="D215" i="51"/>
  <c r="G215" i="51"/>
  <c r="D216" i="51"/>
  <c r="G216" i="51"/>
  <c r="D217" i="51"/>
  <c r="G217" i="51"/>
  <c r="D218" i="51"/>
  <c r="G218" i="51"/>
  <c r="D219" i="51"/>
  <c r="G219" i="51"/>
  <c r="D220" i="51"/>
  <c r="G220" i="51"/>
  <c r="D221" i="51"/>
  <c r="G221" i="51"/>
  <c r="D222" i="51"/>
  <c r="G222" i="51"/>
  <c r="D223" i="51"/>
  <c r="G223" i="51"/>
  <c r="D233" i="51"/>
  <c r="G233" i="51"/>
  <c r="D234" i="51"/>
  <c r="G234" i="51"/>
  <c r="D235" i="51"/>
  <c r="G235" i="51"/>
  <c r="D236" i="51"/>
  <c r="G236" i="51"/>
  <c r="D237" i="51"/>
  <c r="G237" i="51"/>
  <c r="D238" i="51"/>
  <c r="G238" i="51"/>
  <c r="D239" i="51"/>
  <c r="G239" i="51"/>
  <c r="D240" i="51"/>
  <c r="G240" i="51"/>
  <c r="D241" i="51"/>
  <c r="G241" i="51"/>
  <c r="D242" i="51"/>
  <c r="G242" i="51"/>
  <c r="D243" i="51"/>
  <c r="G243" i="51"/>
  <c r="D244" i="51"/>
  <c r="G244" i="51"/>
  <c r="D245" i="51"/>
  <c r="G245" i="51"/>
  <c r="D246" i="51"/>
  <c r="G246" i="51"/>
  <c r="D247" i="51"/>
  <c r="G247" i="51"/>
  <c r="D248" i="51"/>
  <c r="G248" i="51"/>
  <c r="D249" i="51"/>
  <c r="G249" i="51"/>
  <c r="D250" i="51"/>
  <c r="G250" i="51"/>
  <c r="D251" i="51"/>
  <c r="G251" i="51"/>
  <c r="D252" i="51"/>
  <c r="G252" i="51"/>
  <c r="D253" i="51"/>
  <c r="G253" i="51"/>
  <c r="D254" i="51"/>
  <c r="G254" i="51"/>
  <c r="D255" i="51"/>
  <c r="G255" i="51"/>
  <c r="D256" i="51"/>
  <c r="G256" i="51"/>
  <c r="D257" i="51"/>
  <c r="G257" i="51"/>
  <c r="D258" i="51"/>
  <c r="G258" i="51"/>
  <c r="D259" i="51"/>
  <c r="G259" i="51"/>
  <c r="D260" i="51"/>
  <c r="G260" i="51"/>
  <c r="D261" i="51"/>
  <c r="G261" i="51"/>
  <c r="D262" i="51"/>
  <c r="G262" i="51"/>
  <c r="D263" i="51"/>
  <c r="G263" i="51"/>
  <c r="D264" i="51"/>
  <c r="G264" i="51"/>
  <c r="D265" i="51"/>
  <c r="G265" i="51"/>
  <c r="D266" i="51"/>
  <c r="G266" i="51"/>
  <c r="D267" i="51"/>
  <c r="G267" i="51"/>
  <c r="G12" i="50"/>
  <c r="D178" i="51"/>
  <c r="G178" i="51"/>
  <c r="D179" i="51"/>
  <c r="G179" i="51"/>
  <c r="D180" i="51"/>
  <c r="G180" i="51"/>
  <c r="D181" i="51"/>
  <c r="G181" i="51"/>
  <c r="D182" i="51"/>
  <c r="G182" i="51"/>
  <c r="D183" i="51"/>
  <c r="G183" i="51"/>
  <c r="D184" i="51"/>
  <c r="G184" i="51"/>
  <c r="D185" i="51"/>
  <c r="G185" i="51"/>
  <c r="D186" i="51"/>
  <c r="G186" i="51"/>
  <c r="D187" i="51"/>
  <c r="G187" i="51"/>
  <c r="D188" i="51"/>
  <c r="G188" i="51"/>
  <c r="D189" i="51"/>
  <c r="G189" i="51"/>
  <c r="D190" i="51"/>
  <c r="G190" i="51"/>
  <c r="D191" i="51"/>
  <c r="G191" i="51"/>
  <c r="D192" i="51"/>
  <c r="G192" i="51"/>
  <c r="D193" i="51"/>
  <c r="G193" i="51"/>
  <c r="D194" i="51"/>
  <c r="G194" i="51"/>
  <c r="D195" i="51"/>
  <c r="G195" i="51"/>
  <c r="D196" i="51"/>
  <c r="G196" i="51"/>
  <c r="D197" i="51"/>
  <c r="G197" i="51"/>
  <c r="D198" i="51"/>
  <c r="G198" i="51"/>
  <c r="D199" i="51"/>
  <c r="G199" i="51"/>
  <c r="D200" i="51"/>
  <c r="G200" i="51"/>
  <c r="D201" i="51"/>
  <c r="G201" i="51"/>
  <c r="D202" i="51"/>
  <c r="G202" i="51"/>
  <c r="D203" i="51"/>
  <c r="G203" i="51"/>
  <c r="F12" i="50"/>
  <c r="D112" i="51"/>
  <c r="D112" i="22"/>
  <c r="G112" i="51"/>
  <c r="D113" i="51"/>
  <c r="D113" i="22"/>
  <c r="G113" i="51"/>
  <c r="D114" i="51"/>
  <c r="D114" i="22"/>
  <c r="G114" i="51"/>
  <c r="D115" i="51"/>
  <c r="D115" i="22"/>
  <c r="G115" i="51"/>
  <c r="D116" i="51"/>
  <c r="D116" i="22"/>
  <c r="G116" i="51"/>
  <c r="D117" i="51"/>
  <c r="D117" i="22"/>
  <c r="G117" i="51"/>
  <c r="D122" i="51"/>
  <c r="D122" i="22"/>
  <c r="G122" i="51"/>
  <c r="D123" i="51"/>
  <c r="D123" i="22"/>
  <c r="G123" i="51"/>
  <c r="D124" i="51"/>
  <c r="D124" i="22"/>
  <c r="G124" i="51"/>
  <c r="D125" i="51"/>
  <c r="D125" i="22"/>
  <c r="G125" i="51"/>
  <c r="D126" i="51"/>
  <c r="D126" i="22"/>
  <c r="G126" i="51"/>
  <c r="D127" i="51"/>
  <c r="D127" i="22"/>
  <c r="G127" i="51"/>
  <c r="D128" i="51"/>
  <c r="D128" i="22"/>
  <c r="G128" i="51"/>
  <c r="D129" i="51"/>
  <c r="D129" i="22"/>
  <c r="G129" i="51"/>
  <c r="D130" i="51"/>
  <c r="D130" i="22"/>
  <c r="G130" i="51"/>
  <c r="D131" i="51"/>
  <c r="D131" i="22"/>
  <c r="G131" i="51"/>
  <c r="D132" i="51"/>
  <c r="D132" i="22"/>
  <c r="G132" i="51"/>
  <c r="D133" i="51"/>
  <c r="D133" i="22"/>
  <c r="G133" i="51"/>
  <c r="D134" i="51"/>
  <c r="D134" i="22"/>
  <c r="G134" i="51"/>
  <c r="D135" i="51"/>
  <c r="D135" i="22"/>
  <c r="G135" i="51"/>
  <c r="D136" i="51"/>
  <c r="D136" i="22"/>
  <c r="G136" i="51"/>
  <c r="D137" i="51"/>
  <c r="D137" i="22"/>
  <c r="G137" i="51"/>
  <c r="D138" i="51"/>
  <c r="D138" i="22"/>
  <c r="G138" i="51"/>
  <c r="D139" i="51"/>
  <c r="D139" i="22"/>
  <c r="G139" i="51"/>
  <c r="D140" i="51"/>
  <c r="D140" i="22"/>
  <c r="G140" i="51"/>
  <c r="D141" i="51"/>
  <c r="D141" i="22"/>
  <c r="G141" i="51"/>
  <c r="D142" i="51"/>
  <c r="D142" i="22"/>
  <c r="G142" i="51"/>
  <c r="D143" i="51"/>
  <c r="D143" i="22"/>
  <c r="G143" i="51"/>
  <c r="D144" i="51"/>
  <c r="D144" i="22"/>
  <c r="G144" i="51"/>
  <c r="D145" i="51"/>
  <c r="D145" i="22"/>
  <c r="G145" i="51"/>
  <c r="D146" i="51"/>
  <c r="D146" i="22"/>
  <c r="G146" i="51"/>
  <c r="E12" i="50"/>
  <c r="D83" i="51"/>
  <c r="D83" i="22"/>
  <c r="G83" i="51"/>
  <c r="D84" i="51"/>
  <c r="D84" i="22"/>
  <c r="G84" i="51"/>
  <c r="D85" i="51"/>
  <c r="D85" i="22"/>
  <c r="G85" i="51"/>
  <c r="D86" i="51"/>
  <c r="D86" i="22"/>
  <c r="G86" i="51"/>
  <c r="D87" i="51"/>
  <c r="D87" i="22"/>
  <c r="G87" i="51"/>
  <c r="D88" i="51"/>
  <c r="D88" i="22"/>
  <c r="G88" i="51"/>
  <c r="D89" i="51"/>
  <c r="D89" i="22"/>
  <c r="G89" i="51"/>
  <c r="D90" i="51"/>
  <c r="D90" i="22"/>
  <c r="G90" i="51"/>
  <c r="D91" i="51"/>
  <c r="D91" i="22"/>
  <c r="G91" i="51"/>
  <c r="D92" i="51"/>
  <c r="D92" i="22"/>
  <c r="G92" i="51"/>
  <c r="D93" i="51"/>
  <c r="D93" i="22"/>
  <c r="G93" i="51"/>
  <c r="D100" i="51"/>
  <c r="D100" i="22"/>
  <c r="G100" i="51"/>
  <c r="D101" i="51"/>
  <c r="D101" i="22"/>
  <c r="G101" i="51"/>
  <c r="D102" i="51"/>
  <c r="D102" i="22"/>
  <c r="G102" i="51"/>
  <c r="D103" i="51"/>
  <c r="D103" i="22"/>
  <c r="G103" i="51"/>
  <c r="D104" i="51"/>
  <c r="D104" i="22"/>
  <c r="G104" i="51"/>
  <c r="D105" i="51"/>
  <c r="D105" i="22"/>
  <c r="G105" i="51"/>
  <c r="D106" i="51"/>
  <c r="D106" i="22"/>
  <c r="G106" i="51"/>
  <c r="D107" i="51"/>
  <c r="D107" i="22"/>
  <c r="G107" i="51"/>
  <c r="D108" i="51"/>
  <c r="D108" i="22"/>
  <c r="G108" i="51"/>
  <c r="D109" i="51"/>
  <c r="D109" i="22"/>
  <c r="G109" i="51"/>
  <c r="D110" i="51"/>
  <c r="D110" i="22"/>
  <c r="G110" i="51"/>
  <c r="D111" i="51"/>
  <c r="D111" i="22"/>
  <c r="G111" i="51"/>
  <c r="D12" i="50"/>
  <c r="E296" i="51"/>
  <c r="F296" i="51"/>
  <c r="E294" i="51"/>
  <c r="F294" i="51"/>
  <c r="E292" i="51"/>
  <c r="F292" i="51"/>
  <c r="E290" i="51"/>
  <c r="F290" i="51"/>
  <c r="F288" i="51"/>
  <c r="E286" i="51"/>
  <c r="F286" i="51"/>
  <c r="F284" i="51"/>
  <c r="E282" i="51"/>
  <c r="F282" i="51"/>
  <c r="F280" i="51"/>
  <c r="E278" i="51"/>
  <c r="F278" i="51"/>
  <c r="F276" i="51"/>
  <c r="E274" i="51"/>
  <c r="F274" i="51"/>
  <c r="F272" i="51"/>
  <c r="F270" i="51"/>
  <c r="F268" i="51"/>
  <c r="F266" i="51"/>
  <c r="F264" i="51"/>
  <c r="F262" i="51"/>
  <c r="F260" i="51"/>
  <c r="E258" i="51"/>
  <c r="F258" i="51"/>
  <c r="F254" i="51"/>
  <c r="F252" i="51"/>
  <c r="E251" i="51"/>
  <c r="F250" i="51"/>
  <c r="E249" i="51"/>
  <c r="E248" i="51"/>
  <c r="F248" i="51"/>
  <c r="E246" i="51"/>
  <c r="F246" i="51"/>
  <c r="E245" i="51"/>
  <c r="F244" i="51"/>
  <c r="E242" i="51"/>
  <c r="F242" i="51"/>
  <c r="F238" i="51"/>
  <c r="F236" i="51"/>
  <c r="E235" i="51"/>
  <c r="F234" i="51"/>
  <c r="F233" i="51"/>
  <c r="D232" i="51"/>
  <c r="F232" i="51"/>
  <c r="D231" i="51"/>
  <c r="D230" i="51"/>
  <c r="E230" i="51"/>
  <c r="F230" i="51"/>
  <c r="D229" i="51"/>
  <c r="D229" i="22"/>
  <c r="G229" i="51"/>
  <c r="D228" i="51"/>
  <c r="D228" i="22"/>
  <c r="G228" i="51"/>
  <c r="E228" i="51"/>
  <c r="F228" i="51"/>
  <c r="D227" i="51"/>
  <c r="F227" i="51"/>
  <c r="E227" i="51"/>
  <c r="D227" i="22"/>
  <c r="G227" i="51"/>
  <c r="D226" i="51"/>
  <c r="F226" i="51"/>
  <c r="D225" i="51"/>
  <c r="F225" i="51"/>
  <c r="D225" i="22"/>
  <c r="G225" i="51"/>
  <c r="D224" i="51"/>
  <c r="F224" i="51"/>
  <c r="E222" i="51"/>
  <c r="F222" i="51"/>
  <c r="E220" i="51"/>
  <c r="F220" i="51"/>
  <c r="F219" i="51"/>
  <c r="E219" i="51"/>
  <c r="F218" i="51"/>
  <c r="F217" i="51"/>
  <c r="F216" i="51"/>
  <c r="E214" i="51"/>
  <c r="F214" i="51"/>
  <c r="E212" i="51"/>
  <c r="F212" i="51"/>
  <c r="F211" i="51"/>
  <c r="E211" i="51"/>
  <c r="F210" i="51"/>
  <c r="D209" i="51"/>
  <c r="F209" i="51"/>
  <c r="D209" i="22"/>
  <c r="G209" i="51"/>
  <c r="D208" i="51"/>
  <c r="F208" i="51"/>
  <c r="D207" i="51"/>
  <c r="D206" i="51"/>
  <c r="E206" i="51"/>
  <c r="F206" i="51"/>
  <c r="D205" i="51"/>
  <c r="D204" i="51"/>
  <c r="E204" i="51"/>
  <c r="F204" i="51"/>
  <c r="F203" i="51"/>
  <c r="E203" i="51"/>
  <c r="F202" i="51"/>
  <c r="F201" i="51"/>
  <c r="F200" i="51"/>
  <c r="E196" i="51"/>
  <c r="F196" i="51"/>
  <c r="F195" i="51"/>
  <c r="E195" i="51"/>
  <c r="F194" i="51"/>
  <c r="F192" i="51"/>
  <c r="E188" i="51"/>
  <c r="F188" i="51"/>
  <c r="F187" i="51"/>
  <c r="E187" i="51"/>
  <c r="F186" i="51"/>
  <c r="F184" i="51"/>
  <c r="E180" i="51"/>
  <c r="F180" i="51"/>
  <c r="F179" i="51"/>
  <c r="E179" i="51"/>
  <c r="D177" i="51"/>
  <c r="G177" i="51"/>
  <c r="F177" i="51"/>
  <c r="E177" i="51"/>
  <c r="D176" i="51"/>
  <c r="F176" i="51"/>
  <c r="D175" i="51"/>
  <c r="G175" i="51"/>
  <c r="F175" i="51"/>
  <c r="D174" i="51"/>
  <c r="F174" i="51"/>
  <c r="D173" i="51"/>
  <c r="D172" i="51"/>
  <c r="G172" i="51"/>
  <c r="F172" i="51"/>
  <c r="D171" i="51"/>
  <c r="G171" i="51"/>
  <c r="F171" i="51"/>
  <c r="E171" i="51"/>
  <c r="D170" i="51"/>
  <c r="G170" i="51"/>
  <c r="E170" i="51"/>
  <c r="F170" i="51"/>
  <c r="D169" i="51"/>
  <c r="D168" i="51"/>
  <c r="E168" i="51"/>
  <c r="D167" i="51"/>
  <c r="G167" i="51"/>
  <c r="D166" i="51"/>
  <c r="G166" i="51"/>
  <c r="D165" i="51"/>
  <c r="G165" i="51"/>
  <c r="F165" i="51"/>
  <c r="D164" i="51"/>
  <c r="G164" i="51"/>
  <c r="E164" i="51"/>
  <c r="F164" i="51"/>
  <c r="D163" i="51"/>
  <c r="G163" i="51"/>
  <c r="F163" i="51"/>
  <c r="E163" i="51"/>
  <c r="D162" i="51"/>
  <c r="D161" i="51"/>
  <c r="G161" i="51"/>
  <c r="F161" i="51"/>
  <c r="E161" i="51"/>
  <c r="D160" i="51"/>
  <c r="F160" i="51"/>
  <c r="D159" i="51"/>
  <c r="F159" i="51"/>
  <c r="D158" i="51"/>
  <c r="F158" i="51"/>
  <c r="D157" i="51"/>
  <c r="D156" i="51"/>
  <c r="F156" i="51"/>
  <c r="D155" i="51"/>
  <c r="F155" i="51"/>
  <c r="E155" i="51"/>
  <c r="D154" i="51"/>
  <c r="E154" i="51"/>
  <c r="F154" i="51"/>
  <c r="D153" i="51"/>
  <c r="D152" i="51"/>
  <c r="E152" i="51"/>
  <c r="D151" i="51"/>
  <c r="F151" i="51"/>
  <c r="D150" i="51"/>
  <c r="D149" i="51"/>
  <c r="F149" i="51"/>
  <c r="E149" i="51"/>
  <c r="D148" i="51"/>
  <c r="E148" i="51"/>
  <c r="F148" i="51"/>
  <c r="D147" i="51"/>
  <c r="F147" i="51"/>
  <c r="E147" i="51"/>
  <c r="F144" i="51"/>
  <c r="F143" i="51"/>
  <c r="F142" i="51"/>
  <c r="F141" i="51"/>
  <c r="E141" i="51"/>
  <c r="E140" i="51"/>
  <c r="F140" i="51"/>
  <c r="F139" i="51"/>
  <c r="E139" i="51"/>
  <c r="E138" i="51"/>
  <c r="F138" i="51"/>
  <c r="F133" i="51"/>
  <c r="E133" i="51"/>
  <c r="E132" i="51"/>
  <c r="F132" i="51"/>
  <c r="F131" i="51"/>
  <c r="E131" i="51"/>
  <c r="F129" i="51"/>
  <c r="F127" i="51"/>
  <c r="E125" i="51"/>
  <c r="F125" i="51"/>
  <c r="F123" i="51"/>
  <c r="D121" i="51"/>
  <c r="F121" i="51"/>
  <c r="D120" i="51"/>
  <c r="D120" i="22"/>
  <c r="G120" i="51"/>
  <c r="D119" i="51"/>
  <c r="D119" i="22"/>
  <c r="G119" i="51"/>
  <c r="F119" i="51"/>
  <c r="D118" i="51"/>
  <c r="F117" i="51"/>
  <c r="F115" i="51"/>
  <c r="E113" i="51"/>
  <c r="F113" i="51"/>
  <c r="F111" i="51"/>
  <c r="E110" i="51"/>
  <c r="F110" i="51"/>
  <c r="F109" i="51"/>
  <c r="F108" i="51"/>
  <c r="F107" i="51"/>
  <c r="E106" i="51"/>
  <c r="F106" i="51"/>
  <c r="F105" i="51"/>
  <c r="E104" i="51"/>
  <c r="F104" i="51"/>
  <c r="F103" i="51"/>
  <c r="E102" i="51"/>
  <c r="F102" i="51"/>
  <c r="F101" i="51"/>
  <c r="F100" i="51"/>
  <c r="D99" i="51"/>
  <c r="D99" i="22"/>
  <c r="G99" i="51"/>
  <c r="F99" i="51"/>
  <c r="D98" i="51"/>
  <c r="E98" i="51"/>
  <c r="F98" i="51"/>
  <c r="D97" i="51"/>
  <c r="F97" i="51"/>
  <c r="D96" i="51"/>
  <c r="E96" i="51"/>
  <c r="F96" i="51"/>
  <c r="D95" i="51"/>
  <c r="F95" i="51"/>
  <c r="D94" i="51"/>
  <c r="D94" i="22"/>
  <c r="G94" i="51"/>
  <c r="E94" i="51"/>
  <c r="F94" i="51"/>
  <c r="F93" i="51"/>
  <c r="F92" i="51"/>
  <c r="F91" i="51"/>
  <c r="E90" i="51"/>
  <c r="F90" i="51"/>
  <c r="F89" i="51"/>
  <c r="E88" i="51"/>
  <c r="F88" i="51"/>
  <c r="F87" i="51"/>
  <c r="E86" i="51"/>
  <c r="F86" i="51"/>
  <c r="F85" i="51"/>
  <c r="F84" i="51"/>
  <c r="F83" i="51"/>
  <c r="D82" i="51"/>
  <c r="E82" i="51"/>
  <c r="F82" i="51"/>
  <c r="D81" i="51"/>
  <c r="F81" i="51"/>
  <c r="D80" i="51"/>
  <c r="E80" i="51"/>
  <c r="F80" i="51"/>
  <c r="D79" i="51"/>
  <c r="F79" i="51"/>
  <c r="D78" i="51"/>
  <c r="D78" i="22"/>
  <c r="G78" i="51"/>
  <c r="E78" i="51"/>
  <c r="F78" i="51"/>
  <c r="D77" i="51"/>
  <c r="D77" i="22"/>
  <c r="G77" i="51"/>
  <c r="F77" i="51"/>
  <c r="D76" i="51"/>
  <c r="F76" i="51"/>
  <c r="D75" i="51"/>
  <c r="D75" i="22"/>
  <c r="G75" i="51"/>
  <c r="F75" i="51"/>
  <c r="D74" i="51"/>
  <c r="E74" i="51"/>
  <c r="F74" i="51"/>
  <c r="D73" i="51"/>
  <c r="F73" i="51"/>
  <c r="D72" i="51"/>
  <c r="E72" i="51"/>
  <c r="F72" i="51"/>
  <c r="D71" i="51"/>
  <c r="F71" i="51"/>
  <c r="D70" i="51"/>
  <c r="D70" i="22"/>
  <c r="G70" i="51"/>
  <c r="E70" i="51"/>
  <c r="F70" i="51"/>
  <c r="D69" i="51"/>
  <c r="D69" i="22"/>
  <c r="G69" i="51"/>
  <c r="F69" i="51"/>
  <c r="D68" i="51"/>
  <c r="F68" i="51"/>
  <c r="D67" i="51"/>
  <c r="D67" i="22"/>
  <c r="G67" i="51"/>
  <c r="E67" i="51"/>
  <c r="F67" i="51"/>
  <c r="D66" i="51"/>
  <c r="F66" i="51"/>
  <c r="D65" i="51"/>
  <c r="D65" i="22"/>
  <c r="G65" i="51"/>
  <c r="F65" i="51"/>
  <c r="E65" i="51"/>
  <c r="D64" i="51"/>
  <c r="E64" i="51"/>
  <c r="F64" i="51"/>
  <c r="D63" i="51"/>
  <c r="D63" i="22"/>
  <c r="G63" i="51"/>
  <c r="F63" i="51"/>
  <c r="E63" i="51"/>
  <c r="D62" i="51"/>
  <c r="D62" i="22"/>
  <c r="G62" i="51"/>
  <c r="F62" i="51"/>
  <c r="D61" i="51"/>
  <c r="F61" i="51"/>
  <c r="D60" i="51"/>
  <c r="E60" i="51"/>
  <c r="F60" i="51"/>
  <c r="D59" i="51"/>
  <c r="D58" i="51"/>
  <c r="F58" i="51"/>
  <c r="D57" i="51"/>
  <c r="D56" i="51"/>
  <c r="E56" i="51"/>
  <c r="F56" i="51"/>
  <c r="D55" i="51"/>
  <c r="E55" i="51"/>
  <c r="F55" i="51"/>
  <c r="D54" i="51"/>
  <c r="F54" i="51"/>
  <c r="D53" i="51"/>
  <c r="F53" i="51"/>
  <c r="E53" i="51"/>
  <c r="D52" i="51"/>
  <c r="F52" i="51"/>
  <c r="D51" i="51"/>
  <c r="E51" i="51"/>
  <c r="F51" i="51"/>
  <c r="D50" i="51"/>
  <c r="F50" i="51"/>
  <c r="D49" i="51"/>
  <c r="D49" i="22"/>
  <c r="G49" i="51"/>
  <c r="F49" i="51"/>
  <c r="E49" i="51"/>
  <c r="D48" i="51"/>
  <c r="E48" i="51"/>
  <c r="F48" i="51"/>
  <c r="D47" i="51"/>
  <c r="D47" i="22"/>
  <c r="G47" i="51"/>
  <c r="F47" i="51"/>
  <c r="E47" i="51"/>
  <c r="D46" i="51"/>
  <c r="D46" i="22"/>
  <c r="G46" i="51"/>
  <c r="F46" i="51"/>
  <c r="D45" i="51"/>
  <c r="F45" i="51"/>
  <c r="D44" i="51"/>
  <c r="E44" i="51"/>
  <c r="F44" i="51"/>
  <c r="D43" i="51"/>
  <c r="D43" i="22"/>
  <c r="G43" i="51"/>
  <c r="D42" i="51"/>
  <c r="D42" i="22"/>
  <c r="G42" i="51"/>
  <c r="F42" i="51"/>
  <c r="D41" i="51"/>
  <c r="D41" i="22"/>
  <c r="G41" i="51"/>
  <c r="D40" i="51"/>
  <c r="D40" i="22"/>
  <c r="G40" i="51"/>
  <c r="F40" i="51"/>
  <c r="E40" i="51"/>
  <c r="D39" i="51"/>
  <c r="D39" i="22"/>
  <c r="G39" i="51"/>
  <c r="D38" i="51"/>
  <c r="D38" i="22"/>
  <c r="G38" i="51"/>
  <c r="F38" i="51"/>
  <c r="E38" i="51"/>
  <c r="D37" i="51"/>
  <c r="D37" i="22"/>
  <c r="G37" i="51"/>
  <c r="D36" i="51"/>
  <c r="D36" i="22"/>
  <c r="G36" i="51"/>
  <c r="F36" i="51"/>
  <c r="E36" i="51"/>
  <c r="D35" i="51"/>
  <c r="D35" i="22"/>
  <c r="G35" i="51"/>
  <c r="D34" i="51"/>
  <c r="D34" i="22"/>
  <c r="G34" i="51"/>
  <c r="F34" i="51"/>
  <c r="E34" i="51"/>
  <c r="D33" i="51"/>
  <c r="D33" i="22"/>
  <c r="G33" i="51"/>
  <c r="D32" i="51"/>
  <c r="D32" i="22"/>
  <c r="G32" i="51"/>
  <c r="F32" i="51"/>
  <c r="E32" i="51"/>
  <c r="D31" i="51"/>
  <c r="D31" i="22"/>
  <c r="G31" i="51"/>
  <c r="D30" i="51"/>
  <c r="D30" i="22"/>
  <c r="G30" i="51"/>
  <c r="F30" i="51"/>
  <c r="E30" i="51"/>
  <c r="D29" i="51"/>
  <c r="D29" i="22"/>
  <c r="G29" i="51"/>
  <c r="D28" i="51"/>
  <c r="D28" i="22"/>
  <c r="G28" i="51"/>
  <c r="F28" i="51"/>
  <c r="E28" i="51"/>
  <c r="D27" i="51"/>
  <c r="D27" i="22"/>
  <c r="G27" i="51"/>
  <c r="D26" i="51"/>
  <c r="D26" i="22"/>
  <c r="G26" i="51"/>
  <c r="F26" i="51"/>
  <c r="E26" i="51"/>
  <c r="D25" i="51"/>
  <c r="D25" i="22"/>
  <c r="G25" i="51"/>
  <c r="D24" i="51"/>
  <c r="D24" i="22"/>
  <c r="G24" i="51"/>
  <c r="F24" i="51"/>
  <c r="E24" i="51"/>
  <c r="D23" i="51"/>
  <c r="D23" i="22"/>
  <c r="G23" i="51"/>
  <c r="D22" i="51"/>
  <c r="D22" i="22"/>
  <c r="G22" i="51"/>
  <c r="F22" i="51"/>
  <c r="E22" i="51"/>
  <c r="D21" i="51"/>
  <c r="D21" i="22"/>
  <c r="G21" i="51"/>
  <c r="D20" i="51"/>
  <c r="D20" i="22"/>
  <c r="G20" i="51"/>
  <c r="F20" i="51"/>
  <c r="E20" i="51"/>
  <c r="D19" i="51"/>
  <c r="D19" i="22"/>
  <c r="G19" i="51"/>
  <c r="D18" i="51"/>
  <c r="D18" i="22"/>
  <c r="G18" i="51"/>
  <c r="F18" i="51"/>
  <c r="E18" i="51"/>
  <c r="D17" i="51"/>
  <c r="D17" i="22"/>
  <c r="G17" i="51"/>
  <c r="D16" i="51"/>
  <c r="D16" i="22"/>
  <c r="G16" i="51"/>
  <c r="F16" i="51"/>
  <c r="E16" i="51"/>
  <c r="D15" i="51"/>
  <c r="D15" i="22"/>
  <c r="G15" i="51"/>
  <c r="D14" i="51"/>
  <c r="D14" i="22"/>
  <c r="G14" i="51"/>
  <c r="F14" i="51"/>
  <c r="E14" i="51"/>
  <c r="D13" i="51"/>
  <c r="D13" i="22"/>
  <c r="G13" i="51"/>
  <c r="D12" i="51"/>
  <c r="D12" i="22"/>
  <c r="G12" i="51"/>
  <c r="F12" i="51"/>
  <c r="E12" i="51"/>
  <c r="D11" i="51"/>
  <c r="D11" i="22"/>
  <c r="G11" i="51"/>
  <c r="D10" i="51"/>
  <c r="D10" i="22"/>
  <c r="G10" i="51"/>
  <c r="F10" i="51"/>
  <c r="E10" i="51"/>
  <c r="D9" i="51"/>
  <c r="D9" i="22"/>
  <c r="G9" i="51"/>
  <c r="D8" i="51"/>
  <c r="D8" i="22"/>
  <c r="G8" i="51"/>
  <c r="F8" i="51"/>
  <c r="E8" i="51"/>
  <c r="E268" i="22"/>
  <c r="I268" i="22"/>
  <c r="E269" i="22"/>
  <c r="I269" i="22"/>
  <c r="E270" i="22"/>
  <c r="I270" i="22"/>
  <c r="E271" i="22"/>
  <c r="I271" i="22"/>
  <c r="E272" i="22"/>
  <c r="I272" i="22"/>
  <c r="E273" i="22"/>
  <c r="I273" i="22"/>
  <c r="E274" i="22"/>
  <c r="I274" i="22"/>
  <c r="E275" i="22"/>
  <c r="I275" i="22"/>
  <c r="E276" i="22"/>
  <c r="I276" i="22"/>
  <c r="E277" i="22"/>
  <c r="I277" i="22"/>
  <c r="E278" i="22"/>
  <c r="I278" i="22"/>
  <c r="E279" i="22"/>
  <c r="I279" i="22"/>
  <c r="E280" i="22"/>
  <c r="I280" i="22"/>
  <c r="E281" i="22"/>
  <c r="I281" i="22"/>
  <c r="E282" i="22"/>
  <c r="I282" i="22"/>
  <c r="E283" i="22"/>
  <c r="I283" i="22"/>
  <c r="E284" i="22"/>
  <c r="I284" i="22"/>
  <c r="E285" i="22"/>
  <c r="I285" i="22"/>
  <c r="E286" i="22"/>
  <c r="I286" i="22"/>
  <c r="E287" i="22"/>
  <c r="I287" i="22"/>
  <c r="E288" i="22"/>
  <c r="I288" i="22"/>
  <c r="E289" i="22"/>
  <c r="I289" i="22"/>
  <c r="E290" i="22"/>
  <c r="I290" i="22"/>
  <c r="E291" i="22"/>
  <c r="I291" i="22"/>
  <c r="E292" i="22"/>
  <c r="I292" i="22"/>
  <c r="E293" i="22"/>
  <c r="I293" i="22"/>
  <c r="E294" i="22"/>
  <c r="I294" i="22"/>
  <c r="E295" i="22"/>
  <c r="I295" i="22"/>
  <c r="E296" i="22"/>
  <c r="I296" i="22"/>
  <c r="E297" i="22"/>
  <c r="I297" i="22"/>
  <c r="H11" i="50"/>
  <c r="E210" i="22"/>
  <c r="I210" i="22"/>
  <c r="E211" i="22"/>
  <c r="I211" i="22"/>
  <c r="E212" i="22"/>
  <c r="I212" i="22"/>
  <c r="E213" i="22"/>
  <c r="I213" i="22"/>
  <c r="E214" i="22"/>
  <c r="I214" i="22"/>
  <c r="E215" i="22"/>
  <c r="I215" i="22"/>
  <c r="E216" i="22"/>
  <c r="I216" i="22"/>
  <c r="E217" i="22"/>
  <c r="I217" i="22"/>
  <c r="E218" i="22"/>
  <c r="I218" i="22"/>
  <c r="E219" i="22"/>
  <c r="I219" i="22"/>
  <c r="E220" i="22"/>
  <c r="I220" i="22"/>
  <c r="E221" i="22"/>
  <c r="I221" i="22"/>
  <c r="E222" i="22"/>
  <c r="I222" i="22"/>
  <c r="E223" i="22"/>
  <c r="I223" i="22"/>
  <c r="E233" i="22"/>
  <c r="I233" i="22"/>
  <c r="E234" i="22"/>
  <c r="I234" i="22"/>
  <c r="E235" i="22"/>
  <c r="I235" i="22"/>
  <c r="E236" i="22"/>
  <c r="I236" i="22"/>
  <c r="E237" i="22"/>
  <c r="I237" i="22"/>
  <c r="E238" i="22"/>
  <c r="I238" i="22"/>
  <c r="E239" i="22"/>
  <c r="I239" i="22"/>
  <c r="E240" i="22"/>
  <c r="I240" i="22"/>
  <c r="E241" i="22"/>
  <c r="I241" i="22"/>
  <c r="E242" i="22"/>
  <c r="I242" i="22"/>
  <c r="E243" i="22"/>
  <c r="I243" i="22"/>
  <c r="E244" i="22"/>
  <c r="I244" i="22"/>
  <c r="E245" i="22"/>
  <c r="I245" i="22"/>
  <c r="E246" i="22"/>
  <c r="I246" i="22"/>
  <c r="E247" i="22"/>
  <c r="I247" i="22"/>
  <c r="E248" i="22"/>
  <c r="I248" i="22"/>
  <c r="E249" i="22"/>
  <c r="I249" i="22"/>
  <c r="E250" i="22"/>
  <c r="I250" i="22"/>
  <c r="E251" i="22"/>
  <c r="I251" i="22"/>
  <c r="E252" i="22"/>
  <c r="I252" i="22"/>
  <c r="E253" i="22"/>
  <c r="I253" i="22"/>
  <c r="E254" i="22"/>
  <c r="I254" i="22"/>
  <c r="E255" i="22"/>
  <c r="I255" i="22"/>
  <c r="E256" i="22"/>
  <c r="I256" i="22"/>
  <c r="E257" i="22"/>
  <c r="I257" i="22"/>
  <c r="E258" i="22"/>
  <c r="I258" i="22"/>
  <c r="E259" i="22"/>
  <c r="I259" i="22"/>
  <c r="E260" i="22"/>
  <c r="I260" i="22"/>
  <c r="E261" i="22"/>
  <c r="I261" i="22"/>
  <c r="E262" i="22"/>
  <c r="I262" i="22"/>
  <c r="E263" i="22"/>
  <c r="I263" i="22"/>
  <c r="E264" i="22"/>
  <c r="I264" i="22"/>
  <c r="E265" i="22"/>
  <c r="I265" i="22"/>
  <c r="E266" i="22"/>
  <c r="I266" i="22"/>
  <c r="E267" i="22"/>
  <c r="I267" i="22"/>
  <c r="G11" i="50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I204" i="22"/>
  <c r="F11" i="50"/>
  <c r="E112" i="22"/>
  <c r="I112" i="22"/>
  <c r="E113" i="22"/>
  <c r="I113" i="22"/>
  <c r="E114" i="22"/>
  <c r="I114" i="22"/>
  <c r="E115" i="22"/>
  <c r="I115" i="22"/>
  <c r="E116" i="22"/>
  <c r="I116" i="22"/>
  <c r="E117" i="22"/>
  <c r="I117" i="22"/>
  <c r="E122" i="22"/>
  <c r="I122" i="22"/>
  <c r="E123" i="22"/>
  <c r="I123" i="22"/>
  <c r="E124" i="22"/>
  <c r="I124" i="22"/>
  <c r="E125" i="22"/>
  <c r="I125" i="22"/>
  <c r="E126" i="22"/>
  <c r="I126" i="22"/>
  <c r="E127" i="22"/>
  <c r="I127" i="22"/>
  <c r="E128" i="22"/>
  <c r="I128" i="22"/>
  <c r="E129" i="22"/>
  <c r="I129" i="22"/>
  <c r="E130" i="22"/>
  <c r="I130" i="22"/>
  <c r="E131" i="22"/>
  <c r="I131" i="22"/>
  <c r="E132" i="22"/>
  <c r="I132" i="22"/>
  <c r="E133" i="22"/>
  <c r="I133" i="22"/>
  <c r="E134" i="22"/>
  <c r="I134" i="22"/>
  <c r="E135" i="22"/>
  <c r="I135" i="22"/>
  <c r="E136" i="22"/>
  <c r="I136" i="22"/>
  <c r="E137" i="22"/>
  <c r="I137" i="22"/>
  <c r="E138" i="22"/>
  <c r="I138" i="22"/>
  <c r="E139" i="22"/>
  <c r="I139" i="22"/>
  <c r="E140" i="22"/>
  <c r="I140" i="22"/>
  <c r="E141" i="22"/>
  <c r="I141" i="22"/>
  <c r="E142" i="22"/>
  <c r="I142" i="22"/>
  <c r="E143" i="22"/>
  <c r="I143" i="22"/>
  <c r="E144" i="22"/>
  <c r="I144" i="22"/>
  <c r="E145" i="22"/>
  <c r="I145" i="22"/>
  <c r="E146" i="22"/>
  <c r="I146" i="22"/>
  <c r="E147" i="22"/>
  <c r="D147" i="22"/>
  <c r="I147" i="22"/>
  <c r="E11" i="50"/>
  <c r="E83" i="22"/>
  <c r="I83" i="22"/>
  <c r="E84" i="22"/>
  <c r="I84" i="22"/>
  <c r="E85" i="22"/>
  <c r="I85" i="22"/>
  <c r="E86" i="22"/>
  <c r="I86" i="22"/>
  <c r="E87" i="22"/>
  <c r="I87" i="22"/>
  <c r="E88" i="22"/>
  <c r="I88" i="22"/>
  <c r="E89" i="22"/>
  <c r="I89" i="22"/>
  <c r="E90" i="22"/>
  <c r="I90" i="22"/>
  <c r="E91" i="22"/>
  <c r="I91" i="22"/>
  <c r="E92" i="22"/>
  <c r="I92" i="22"/>
  <c r="E93" i="22"/>
  <c r="I93" i="22"/>
  <c r="E100" i="22"/>
  <c r="I100" i="22"/>
  <c r="E101" i="22"/>
  <c r="I101" i="22"/>
  <c r="E102" i="22"/>
  <c r="I102" i="22"/>
  <c r="E103" i="22"/>
  <c r="I103" i="22"/>
  <c r="E104" i="22"/>
  <c r="I104" i="22"/>
  <c r="E105" i="22"/>
  <c r="I105" i="22"/>
  <c r="E106" i="22"/>
  <c r="I106" i="22"/>
  <c r="E107" i="22"/>
  <c r="I107" i="22"/>
  <c r="E108" i="22"/>
  <c r="I108" i="22"/>
  <c r="E109" i="22"/>
  <c r="I109" i="22"/>
  <c r="E110" i="22"/>
  <c r="I110" i="22"/>
  <c r="E111" i="22"/>
  <c r="I111" i="22"/>
  <c r="D11" i="50"/>
  <c r="F126" i="51"/>
  <c r="E126" i="51"/>
  <c r="E45" i="51"/>
  <c r="E81" i="51"/>
  <c r="E89" i="51"/>
  <c r="E105" i="51"/>
  <c r="E123" i="51"/>
  <c r="F162" i="51"/>
  <c r="G162" i="51"/>
  <c r="E162" i="51"/>
  <c r="F240" i="51"/>
  <c r="E240" i="51"/>
  <c r="F122" i="51"/>
  <c r="E122" i="51"/>
  <c r="F150" i="51"/>
  <c r="E150" i="51"/>
  <c r="E157" i="51"/>
  <c r="F183" i="51"/>
  <c r="E183" i="51"/>
  <c r="F259" i="51"/>
  <c r="E259" i="51"/>
  <c r="E42" i="51"/>
  <c r="D44" i="22"/>
  <c r="G44" i="51"/>
  <c r="E58" i="51"/>
  <c r="D60" i="22"/>
  <c r="G60" i="51"/>
  <c r="D72" i="22"/>
  <c r="G72" i="51"/>
  <c r="E75" i="51"/>
  <c r="D80" i="22"/>
  <c r="G80" i="51"/>
  <c r="E83" i="51"/>
  <c r="E91" i="51"/>
  <c r="D96" i="22"/>
  <c r="G96" i="51"/>
  <c r="E99" i="51"/>
  <c r="E107" i="51"/>
  <c r="F116" i="51"/>
  <c r="E116" i="51"/>
  <c r="E119" i="51"/>
  <c r="E129" i="51"/>
  <c r="F135" i="51"/>
  <c r="E135" i="51"/>
  <c r="F157" i="51"/>
  <c r="G169" i="51"/>
  <c r="F169" i="51"/>
  <c r="E169" i="51"/>
  <c r="E201" i="51"/>
  <c r="F223" i="51"/>
  <c r="E223" i="51"/>
  <c r="E193" i="51"/>
  <c r="E73" i="51"/>
  <c r="F136" i="51"/>
  <c r="E145" i="51"/>
  <c r="E43" i="51"/>
  <c r="E52" i="51"/>
  <c r="E59" i="51"/>
  <c r="E68" i="51"/>
  <c r="E76" i="51"/>
  <c r="D81" i="22"/>
  <c r="G81" i="51"/>
  <c r="E100" i="51"/>
  <c r="E108" i="51"/>
  <c r="E117" i="51"/>
  <c r="E159" i="51"/>
  <c r="F198" i="51"/>
  <c r="E9" i="51"/>
  <c r="E11" i="51"/>
  <c r="E13" i="51"/>
  <c r="E15" i="51"/>
  <c r="E17" i="51"/>
  <c r="E19" i="51"/>
  <c r="E21" i="51"/>
  <c r="E23" i="51"/>
  <c r="E25" i="51"/>
  <c r="E27" i="51"/>
  <c r="E29" i="51"/>
  <c r="E31" i="51"/>
  <c r="E33" i="51"/>
  <c r="E35" i="51"/>
  <c r="E37" i="51"/>
  <c r="E39" i="51"/>
  <c r="E41" i="51"/>
  <c r="F43" i="51"/>
  <c r="D45" i="22"/>
  <c r="G45" i="51"/>
  <c r="E50" i="51"/>
  <c r="E57" i="51"/>
  <c r="F59" i="51"/>
  <c r="D61" i="22"/>
  <c r="G61" i="51"/>
  <c r="E66" i="51"/>
  <c r="D68" i="22"/>
  <c r="G68" i="51"/>
  <c r="E71" i="51"/>
  <c r="D76" i="22"/>
  <c r="G76" i="51"/>
  <c r="E79" i="51"/>
  <c r="E87" i="51"/>
  <c r="E95" i="51"/>
  <c r="E103" i="51"/>
  <c r="E111" i="51"/>
  <c r="F124" i="51"/>
  <c r="E124" i="51"/>
  <c r="E127" i="51"/>
  <c r="F137" i="51"/>
  <c r="F146" i="51"/>
  <c r="E146" i="51"/>
  <c r="F190" i="51"/>
  <c r="E198" i="51"/>
  <c r="F207" i="51"/>
  <c r="E207" i="51"/>
  <c r="E54" i="51"/>
  <c r="E61" i="51"/>
  <c r="E97" i="51"/>
  <c r="F130" i="51"/>
  <c r="E185" i="51"/>
  <c r="D73" i="22"/>
  <c r="G73" i="51"/>
  <c r="E92" i="51"/>
  <c r="D97" i="22"/>
  <c r="G97" i="51"/>
  <c r="E130" i="51"/>
  <c r="F145" i="51"/>
  <c r="F256" i="51"/>
  <c r="E256" i="51"/>
  <c r="F9" i="51"/>
  <c r="F13" i="51"/>
  <c r="F17" i="51"/>
  <c r="F21" i="51"/>
  <c r="F25" i="51"/>
  <c r="F29" i="51"/>
  <c r="F33" i="51"/>
  <c r="F35" i="51"/>
  <c r="F39" i="51"/>
  <c r="F41" i="51"/>
  <c r="F57" i="51"/>
  <c r="D66" i="22"/>
  <c r="G66" i="51"/>
  <c r="D71" i="22"/>
  <c r="G71" i="51"/>
  <c r="D79" i="22"/>
  <c r="G79" i="51"/>
  <c r="D95" i="22"/>
  <c r="G95" i="51"/>
  <c r="F118" i="51"/>
  <c r="E118" i="51"/>
  <c r="E121" i="51"/>
  <c r="E137" i="51"/>
  <c r="F153" i="51"/>
  <c r="E153" i="51"/>
  <c r="F178" i="51"/>
  <c r="E178" i="51"/>
  <c r="F182" i="51"/>
  <c r="E190" i="51"/>
  <c r="F199" i="51"/>
  <c r="E199" i="51"/>
  <c r="F120" i="51"/>
  <c r="E120" i="51"/>
  <c r="G173" i="51"/>
  <c r="E173" i="51"/>
  <c r="F193" i="51"/>
  <c r="F215" i="51"/>
  <c r="E215" i="51"/>
  <c r="E84" i="51"/>
  <c r="F114" i="51"/>
  <c r="E114" i="51"/>
  <c r="E136" i="51"/>
  <c r="F152" i="51"/>
  <c r="F166" i="51"/>
  <c r="E166" i="51"/>
  <c r="F173" i="51"/>
  <c r="F185" i="51"/>
  <c r="F11" i="51"/>
  <c r="F15" i="51"/>
  <c r="F19" i="51"/>
  <c r="F23" i="51"/>
  <c r="F27" i="51"/>
  <c r="F31" i="51"/>
  <c r="F37" i="51"/>
  <c r="E46" i="51"/>
  <c r="D48" i="22"/>
  <c r="G48" i="51"/>
  <c r="E62" i="51"/>
  <c r="D64" i="22"/>
  <c r="G64" i="51"/>
  <c r="E69" i="51"/>
  <c r="D74" i="22"/>
  <c r="G74" i="51"/>
  <c r="E77" i="51"/>
  <c r="D82" i="22"/>
  <c r="G82" i="51"/>
  <c r="E85" i="51"/>
  <c r="E93" i="51"/>
  <c r="D98" i="22"/>
  <c r="G98" i="51"/>
  <c r="E101" i="51"/>
  <c r="E109" i="51"/>
  <c r="F112" i="51"/>
  <c r="E112" i="51"/>
  <c r="E115" i="51"/>
  <c r="D118" i="22"/>
  <c r="G118" i="51"/>
  <c r="D121" i="22"/>
  <c r="G121" i="51"/>
  <c r="F128" i="51"/>
  <c r="E128" i="51"/>
  <c r="F134" i="51"/>
  <c r="E134" i="51"/>
  <c r="E143" i="51"/>
  <c r="F168" i="51"/>
  <c r="G168" i="51"/>
  <c r="E175" i="51"/>
  <c r="E182" i="51"/>
  <c r="F191" i="51"/>
  <c r="E191" i="51"/>
  <c r="D231" i="22"/>
  <c r="G231" i="51"/>
  <c r="F231" i="51"/>
  <c r="E231" i="51"/>
  <c r="F243" i="51"/>
  <c r="E243" i="51"/>
  <c r="F239" i="51"/>
  <c r="F255" i="51"/>
  <c r="E209" i="51"/>
  <c r="E217" i="51"/>
  <c r="E225" i="51"/>
  <c r="D230" i="22"/>
  <c r="G230" i="51"/>
  <c r="E233" i="51"/>
  <c r="E236" i="51"/>
  <c r="E239" i="51"/>
  <c r="F249" i="51"/>
  <c r="E252" i="51"/>
  <c r="E255" i="51"/>
  <c r="E262" i="51"/>
  <c r="E266" i="51"/>
  <c r="E270" i="51"/>
  <c r="F237" i="51"/>
  <c r="F253" i="51"/>
  <c r="F263" i="51"/>
  <c r="E263" i="51"/>
  <c r="F267" i="51"/>
  <c r="E267" i="51"/>
  <c r="F271" i="51"/>
  <c r="E271" i="51"/>
  <c r="F275" i="51"/>
  <c r="E275" i="51"/>
  <c r="F279" i="51"/>
  <c r="E279" i="51"/>
  <c r="F283" i="51"/>
  <c r="E283" i="51"/>
  <c r="F287" i="51"/>
  <c r="E287" i="51"/>
  <c r="F291" i="51"/>
  <c r="E291" i="51"/>
  <c r="F295" i="51"/>
  <c r="E295" i="51"/>
  <c r="E144" i="51"/>
  <c r="E151" i="51"/>
  <c r="E160" i="51"/>
  <c r="E167" i="51"/>
  <c r="E176" i="51"/>
  <c r="E186" i="51"/>
  <c r="E194" i="51"/>
  <c r="E202" i="51"/>
  <c r="E210" i="51"/>
  <c r="E218" i="51"/>
  <c r="E226" i="51"/>
  <c r="E234" i="51"/>
  <c r="E237" i="51"/>
  <c r="F247" i="51"/>
  <c r="E250" i="51"/>
  <c r="E253" i="51"/>
  <c r="E142" i="51"/>
  <c r="E158" i="51"/>
  <c r="G160" i="51"/>
  <c r="E165" i="51"/>
  <c r="F167" i="51"/>
  <c r="E174" i="51"/>
  <c r="G176" i="51"/>
  <c r="E181" i="51"/>
  <c r="E189" i="51"/>
  <c r="E197" i="51"/>
  <c r="E205" i="51"/>
  <c r="E213" i="51"/>
  <c r="E221" i="51"/>
  <c r="D226" i="22"/>
  <c r="G226" i="51"/>
  <c r="E229" i="51"/>
  <c r="F241" i="51"/>
  <c r="E244" i="51"/>
  <c r="E247" i="51"/>
  <c r="F257" i="51"/>
  <c r="E260" i="51"/>
  <c r="E264" i="51"/>
  <c r="E268" i="51"/>
  <c r="E272" i="51"/>
  <c r="E276" i="51"/>
  <c r="E280" i="51"/>
  <c r="E284" i="51"/>
  <c r="E288" i="51"/>
  <c r="E156" i="51"/>
  <c r="E172" i="51"/>
  <c r="G174" i="51"/>
  <c r="F181" i="51"/>
  <c r="E184" i="51"/>
  <c r="F189" i="51"/>
  <c r="E192" i="51"/>
  <c r="F197" i="51"/>
  <c r="E200" i="51"/>
  <c r="F205" i="51"/>
  <c r="E208" i="51"/>
  <c r="F213" i="51"/>
  <c r="E216" i="51"/>
  <c r="F221" i="51"/>
  <c r="E224" i="51"/>
  <c r="F229" i="51"/>
  <c r="E232" i="51"/>
  <c r="F235" i="51"/>
  <c r="E238" i="51"/>
  <c r="E241" i="51"/>
  <c r="F251" i="51"/>
  <c r="E254" i="51"/>
  <c r="E257" i="51"/>
  <c r="D224" i="22"/>
  <c r="G224" i="51"/>
  <c r="D232" i="22"/>
  <c r="G232" i="51"/>
  <c r="F245" i="51"/>
  <c r="F261" i="51"/>
  <c r="E261" i="51"/>
  <c r="F265" i="51"/>
  <c r="E265" i="51"/>
  <c r="F269" i="51"/>
  <c r="E269" i="51"/>
  <c r="F273" i="51"/>
  <c r="E273" i="51"/>
  <c r="F277" i="51"/>
  <c r="E277" i="51"/>
  <c r="F281" i="51"/>
  <c r="E281" i="51"/>
  <c r="F285" i="51"/>
  <c r="E285" i="51"/>
  <c r="F289" i="51"/>
  <c r="E289" i="51"/>
  <c r="F293" i="51"/>
  <c r="E293" i="51"/>
  <c r="F297" i="51"/>
  <c r="E297" i="51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0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F6" i="50"/>
  <c r="D112" i="32"/>
  <c r="G112" i="32"/>
  <c r="D113" i="32"/>
  <c r="G113" i="32"/>
  <c r="D114" i="32"/>
  <c r="G114" i="32"/>
  <c r="D115" i="32"/>
  <c r="G115" i="32"/>
  <c r="D116" i="32"/>
  <c r="G116" i="32"/>
  <c r="D117" i="32"/>
  <c r="G117" i="32"/>
  <c r="D122" i="32"/>
  <c r="G122" i="32"/>
  <c r="D123" i="32"/>
  <c r="G123" i="32"/>
  <c r="D124" i="32"/>
  <c r="G124" i="32"/>
  <c r="D125" i="32"/>
  <c r="G125" i="32"/>
  <c r="D126" i="32"/>
  <c r="G126" i="32"/>
  <c r="D127" i="32"/>
  <c r="G127" i="32"/>
  <c r="D128" i="32"/>
  <c r="G128" i="32"/>
  <c r="D129" i="32"/>
  <c r="G129" i="32"/>
  <c r="D130" i="32"/>
  <c r="G130" i="32"/>
  <c r="D131" i="32"/>
  <c r="G131" i="32"/>
  <c r="D132" i="32"/>
  <c r="G132" i="32"/>
  <c r="D133" i="32"/>
  <c r="G133" i="32"/>
  <c r="D134" i="32"/>
  <c r="G134" i="32"/>
  <c r="D135" i="32"/>
  <c r="G135" i="32"/>
  <c r="D136" i="32"/>
  <c r="G136" i="32"/>
  <c r="D137" i="32"/>
  <c r="G137" i="32"/>
  <c r="D138" i="32"/>
  <c r="G138" i="32"/>
  <c r="D139" i="32"/>
  <c r="G139" i="32"/>
  <c r="D140" i="32"/>
  <c r="G140" i="32"/>
  <c r="D141" i="32"/>
  <c r="G141" i="32"/>
  <c r="D142" i="32"/>
  <c r="G142" i="32"/>
  <c r="D143" i="32"/>
  <c r="G143" i="32"/>
  <c r="D144" i="32"/>
  <c r="G144" i="32"/>
  <c r="D145" i="32"/>
  <c r="G145" i="32"/>
  <c r="D146" i="32"/>
  <c r="G146" i="32"/>
  <c r="D147" i="32"/>
  <c r="G147" i="32"/>
  <c r="E6" i="50"/>
  <c r="D83" i="32"/>
  <c r="G83" i="32"/>
  <c r="D84" i="32"/>
  <c r="G84" i="32"/>
  <c r="D85" i="32"/>
  <c r="G85" i="32"/>
  <c r="D86" i="32"/>
  <c r="G86" i="32"/>
  <c r="D87" i="32"/>
  <c r="G87" i="32"/>
  <c r="D88" i="32"/>
  <c r="G88" i="32"/>
  <c r="D89" i="32"/>
  <c r="G89" i="32"/>
  <c r="D90" i="32"/>
  <c r="G90" i="32"/>
  <c r="D91" i="32"/>
  <c r="G91" i="32"/>
  <c r="D92" i="32"/>
  <c r="G92" i="32"/>
  <c r="D93" i="32"/>
  <c r="G93" i="32"/>
  <c r="D100" i="32"/>
  <c r="G100" i="32"/>
  <c r="D101" i="32"/>
  <c r="G101" i="32"/>
  <c r="D102" i="32"/>
  <c r="G102" i="32"/>
  <c r="D103" i="32"/>
  <c r="G103" i="32"/>
  <c r="D104" i="32"/>
  <c r="G104" i="32"/>
  <c r="D105" i="32"/>
  <c r="G105" i="32"/>
  <c r="D106" i="32"/>
  <c r="G106" i="32"/>
  <c r="D107" i="32"/>
  <c r="G107" i="32"/>
  <c r="D108" i="32"/>
  <c r="G108" i="32"/>
  <c r="D109" i="32"/>
  <c r="G109" i="32"/>
  <c r="D110" i="32"/>
  <c r="G110" i="32"/>
  <c r="D111" i="32"/>
  <c r="G111" i="32"/>
  <c r="D6" i="50"/>
  <c r="D178" i="35"/>
  <c r="G178" i="35"/>
  <c r="D179" i="35"/>
  <c r="G179" i="35"/>
  <c r="D180" i="35"/>
  <c r="G180" i="35"/>
  <c r="D181" i="35"/>
  <c r="G181" i="35"/>
  <c r="D182" i="35"/>
  <c r="G182" i="35"/>
  <c r="D183" i="35"/>
  <c r="G183" i="35"/>
  <c r="D184" i="35"/>
  <c r="G184" i="35"/>
  <c r="D185" i="35"/>
  <c r="G185" i="35"/>
  <c r="D186" i="35"/>
  <c r="G186" i="35"/>
  <c r="D187" i="35"/>
  <c r="G187" i="35"/>
  <c r="D188" i="35"/>
  <c r="G188" i="35"/>
  <c r="D189" i="35"/>
  <c r="G189" i="35"/>
  <c r="D190" i="35"/>
  <c r="G190" i="35"/>
  <c r="D191" i="35"/>
  <c r="G191" i="35"/>
  <c r="D192" i="35"/>
  <c r="G192" i="35"/>
  <c r="D193" i="35"/>
  <c r="G193" i="35"/>
  <c r="D194" i="35"/>
  <c r="G194" i="35"/>
  <c r="D195" i="35"/>
  <c r="G195" i="35"/>
  <c r="D196" i="35"/>
  <c r="G196" i="35"/>
  <c r="D197" i="35"/>
  <c r="G197" i="35"/>
  <c r="D198" i="35"/>
  <c r="G198" i="35"/>
  <c r="D199" i="35"/>
  <c r="G199" i="35"/>
  <c r="D200" i="35"/>
  <c r="G200" i="35"/>
  <c r="D201" i="35"/>
  <c r="G201" i="35"/>
  <c r="D202" i="35"/>
  <c r="G202" i="35"/>
  <c r="D203" i="35"/>
  <c r="G203" i="35"/>
  <c r="D204" i="35"/>
  <c r="G204" i="35"/>
  <c r="F4" i="50"/>
  <c r="D112" i="35"/>
  <c r="G112" i="35"/>
  <c r="D113" i="35"/>
  <c r="G113" i="35"/>
  <c r="D114" i="35"/>
  <c r="G114" i="35"/>
  <c r="D115" i="35"/>
  <c r="G115" i="35"/>
  <c r="D116" i="35"/>
  <c r="G116" i="35"/>
  <c r="D117" i="35"/>
  <c r="G117" i="35"/>
  <c r="D122" i="35"/>
  <c r="G122" i="35"/>
  <c r="D123" i="35"/>
  <c r="G123" i="35"/>
  <c r="D124" i="35"/>
  <c r="G124" i="35"/>
  <c r="D125" i="35"/>
  <c r="G125" i="35"/>
  <c r="D126" i="35"/>
  <c r="G126" i="35"/>
  <c r="D127" i="35"/>
  <c r="G127" i="35"/>
  <c r="D128" i="35"/>
  <c r="G128" i="35"/>
  <c r="D129" i="35"/>
  <c r="G129" i="35"/>
  <c r="D130" i="35"/>
  <c r="G130" i="35"/>
  <c r="D131" i="35"/>
  <c r="G131" i="35"/>
  <c r="D132" i="35"/>
  <c r="G132" i="35"/>
  <c r="D133" i="35"/>
  <c r="G133" i="35"/>
  <c r="D134" i="35"/>
  <c r="G134" i="35"/>
  <c r="D135" i="35"/>
  <c r="G135" i="35"/>
  <c r="D136" i="35"/>
  <c r="G136" i="35"/>
  <c r="D137" i="35"/>
  <c r="G137" i="35"/>
  <c r="D138" i="35"/>
  <c r="G138" i="35"/>
  <c r="D139" i="35"/>
  <c r="G139" i="35"/>
  <c r="D140" i="35"/>
  <c r="G140" i="35"/>
  <c r="D141" i="35"/>
  <c r="G141" i="35"/>
  <c r="D142" i="35"/>
  <c r="G142" i="35"/>
  <c r="D143" i="35"/>
  <c r="G143" i="35"/>
  <c r="D144" i="35"/>
  <c r="G144" i="35"/>
  <c r="D145" i="35"/>
  <c r="G145" i="35"/>
  <c r="D146" i="35"/>
  <c r="G146" i="35"/>
  <c r="D147" i="35"/>
  <c r="G147" i="35"/>
  <c r="E4" i="50"/>
  <c r="D83" i="35"/>
  <c r="G83" i="35"/>
  <c r="D84" i="35"/>
  <c r="G84" i="35"/>
  <c r="D85" i="35"/>
  <c r="G85" i="35"/>
  <c r="D86" i="35"/>
  <c r="G86" i="35"/>
  <c r="D87" i="35"/>
  <c r="G87" i="35"/>
  <c r="D88" i="35"/>
  <c r="G88" i="35"/>
  <c r="D89" i="35"/>
  <c r="G89" i="35"/>
  <c r="D90" i="35"/>
  <c r="G90" i="35"/>
  <c r="D91" i="35"/>
  <c r="G91" i="35"/>
  <c r="D92" i="35"/>
  <c r="G92" i="35"/>
  <c r="D93" i="35"/>
  <c r="G93" i="35"/>
  <c r="D100" i="35"/>
  <c r="G100" i="35"/>
  <c r="D101" i="35"/>
  <c r="G101" i="35"/>
  <c r="D102" i="35"/>
  <c r="G102" i="35"/>
  <c r="D103" i="35"/>
  <c r="G103" i="35"/>
  <c r="D104" i="35"/>
  <c r="G104" i="35"/>
  <c r="D105" i="35"/>
  <c r="G105" i="35"/>
  <c r="D106" i="35"/>
  <c r="G106" i="35"/>
  <c r="D107" i="35"/>
  <c r="G107" i="35"/>
  <c r="D108" i="35"/>
  <c r="G108" i="35"/>
  <c r="D109" i="35"/>
  <c r="G109" i="35"/>
  <c r="D110" i="35"/>
  <c r="G110" i="35"/>
  <c r="D111" i="35"/>
  <c r="G111" i="35"/>
  <c r="D4" i="50"/>
  <c r="T297" i="23"/>
  <c r="T296" i="23"/>
  <c r="T295" i="23"/>
  <c r="T294" i="23"/>
  <c r="T293" i="23"/>
  <c r="T292" i="23"/>
  <c r="T291" i="23"/>
  <c r="T290" i="23"/>
  <c r="T289" i="23"/>
  <c r="T288" i="23"/>
  <c r="T287" i="23"/>
  <c r="T286" i="23"/>
  <c r="T285" i="23"/>
  <c r="T284" i="23"/>
  <c r="T283" i="23"/>
  <c r="T282" i="23"/>
  <c r="T281" i="23"/>
  <c r="T280" i="23"/>
  <c r="T279" i="23"/>
  <c r="T278" i="23"/>
  <c r="T277" i="23"/>
  <c r="T276" i="23"/>
  <c r="T275" i="23"/>
  <c r="T274" i="23"/>
  <c r="T273" i="23"/>
  <c r="T272" i="23"/>
  <c r="T271" i="23"/>
  <c r="T270" i="23"/>
  <c r="T269" i="23"/>
  <c r="T268" i="23"/>
  <c r="T267" i="23"/>
  <c r="T266" i="23"/>
  <c r="T265" i="23"/>
  <c r="T264" i="23"/>
  <c r="T263" i="23"/>
  <c r="T262" i="23"/>
  <c r="T261" i="23"/>
  <c r="T260" i="23"/>
  <c r="T259" i="23"/>
  <c r="T258" i="23"/>
  <c r="T257" i="23"/>
  <c r="T256" i="23"/>
  <c r="T255" i="23"/>
  <c r="T254" i="23"/>
  <c r="T253" i="23"/>
  <c r="T252" i="23"/>
  <c r="T251" i="23"/>
  <c r="T250" i="23"/>
  <c r="T249" i="23"/>
  <c r="T248" i="23"/>
  <c r="T247" i="23"/>
  <c r="T246" i="23"/>
  <c r="T245" i="23"/>
  <c r="T244" i="23"/>
  <c r="T243" i="23"/>
  <c r="T242" i="23"/>
  <c r="T241" i="23"/>
  <c r="T240" i="23"/>
  <c r="T239" i="23"/>
  <c r="T238" i="23"/>
  <c r="T237" i="23"/>
  <c r="T236" i="23"/>
  <c r="T235" i="23"/>
  <c r="T234" i="23"/>
  <c r="T233" i="23"/>
  <c r="T232" i="23"/>
  <c r="T231" i="23"/>
  <c r="T230" i="23"/>
  <c r="T229" i="23"/>
  <c r="T228" i="23"/>
  <c r="T227" i="23"/>
  <c r="T226" i="23"/>
  <c r="T225" i="23"/>
  <c r="T224" i="23"/>
  <c r="T223" i="23"/>
  <c r="T222" i="23"/>
  <c r="T221" i="23"/>
  <c r="T220" i="23"/>
  <c r="T219" i="23"/>
  <c r="T218" i="23"/>
  <c r="T217" i="23"/>
  <c r="T216" i="23"/>
  <c r="T215" i="23"/>
  <c r="T214" i="23"/>
  <c r="T213" i="23"/>
  <c r="T212" i="23"/>
  <c r="T211" i="23"/>
  <c r="T210" i="23"/>
  <c r="T209" i="23"/>
  <c r="T208" i="23"/>
  <c r="T207" i="23"/>
  <c r="T206" i="23"/>
  <c r="T205" i="23"/>
  <c r="T204" i="23"/>
  <c r="T203" i="23"/>
  <c r="T202" i="23"/>
  <c r="T201" i="23"/>
  <c r="T200" i="23"/>
  <c r="T199" i="23"/>
  <c r="T198" i="23"/>
  <c r="T197" i="23"/>
  <c r="T196" i="23"/>
  <c r="T195" i="23"/>
  <c r="T194" i="23"/>
  <c r="T193" i="23"/>
  <c r="T192" i="23"/>
  <c r="T191" i="23"/>
  <c r="T190" i="23"/>
  <c r="T189" i="23"/>
  <c r="T188" i="23"/>
  <c r="T187" i="23"/>
  <c r="T186" i="23"/>
  <c r="T185" i="23"/>
  <c r="T184" i="23"/>
  <c r="T183" i="23"/>
  <c r="T182" i="23"/>
  <c r="T181" i="23"/>
  <c r="T180" i="23"/>
  <c r="T179" i="23"/>
  <c r="T178" i="23"/>
  <c r="T176" i="23"/>
  <c r="T175" i="23"/>
  <c r="T174" i="23"/>
  <c r="T173" i="23"/>
  <c r="T172" i="23"/>
  <c r="T171" i="23"/>
  <c r="T170" i="23"/>
  <c r="T169" i="23"/>
  <c r="T168" i="23"/>
  <c r="T167" i="23"/>
  <c r="T166" i="23"/>
  <c r="T165" i="23"/>
  <c r="T164" i="23"/>
  <c r="T163" i="23"/>
  <c r="T162" i="23"/>
  <c r="T161" i="23"/>
  <c r="T160" i="23"/>
  <c r="T159" i="23"/>
  <c r="T158" i="23"/>
  <c r="T157" i="23"/>
  <c r="T156" i="23"/>
  <c r="T155" i="23"/>
  <c r="T154" i="23"/>
  <c r="T153" i="23"/>
  <c r="T152" i="23"/>
  <c r="T151" i="23"/>
  <c r="T150" i="23"/>
  <c r="T149" i="23"/>
  <c r="T148" i="23"/>
  <c r="T147" i="23"/>
  <c r="T146" i="23"/>
  <c r="T145" i="23"/>
  <c r="T144" i="23"/>
  <c r="T143" i="23"/>
  <c r="T142" i="23"/>
  <c r="T141" i="23"/>
  <c r="T140" i="23"/>
  <c r="T139" i="23"/>
  <c r="T138" i="23"/>
  <c r="T137" i="23"/>
  <c r="T136" i="23"/>
  <c r="T135" i="23"/>
  <c r="T134" i="23"/>
  <c r="T133" i="23"/>
  <c r="T132" i="23"/>
  <c r="T131" i="23"/>
  <c r="T130" i="23"/>
  <c r="T129" i="23"/>
  <c r="T128" i="23"/>
  <c r="T127" i="23"/>
  <c r="T126" i="23"/>
  <c r="T125" i="23"/>
  <c r="T124" i="23"/>
  <c r="T123" i="23"/>
  <c r="T122" i="23"/>
  <c r="T121" i="23"/>
  <c r="T120" i="23"/>
  <c r="T119" i="23"/>
  <c r="T118" i="23"/>
  <c r="T117" i="23"/>
  <c r="T116" i="23"/>
  <c r="T115" i="23"/>
  <c r="T114" i="23"/>
  <c r="T113" i="23"/>
  <c r="T112" i="23"/>
  <c r="T111" i="23"/>
  <c r="T110" i="23"/>
  <c r="T109" i="23"/>
  <c r="T108" i="23"/>
  <c r="T107" i="23"/>
  <c r="T106" i="23"/>
  <c r="T105" i="23"/>
  <c r="T104" i="23"/>
  <c r="T103" i="23"/>
  <c r="T102" i="23"/>
  <c r="T101" i="23"/>
  <c r="T100" i="23"/>
  <c r="T99" i="23"/>
  <c r="T98" i="23"/>
  <c r="T97" i="23"/>
  <c r="T96" i="23"/>
  <c r="T95" i="23"/>
  <c r="T94" i="23"/>
  <c r="T93" i="23"/>
  <c r="T92" i="23"/>
  <c r="T91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T8" i="23"/>
  <c r="K8" i="23"/>
  <c r="N8" i="32"/>
  <c r="K297" i="23"/>
  <c r="N297" i="32"/>
  <c r="K296" i="23"/>
  <c r="N296" i="32"/>
  <c r="K295" i="23"/>
  <c r="N295" i="32"/>
  <c r="K294" i="23"/>
  <c r="N294" i="32"/>
  <c r="K293" i="23"/>
  <c r="N293" i="32"/>
  <c r="K292" i="23"/>
  <c r="N292" i="32"/>
  <c r="K291" i="23"/>
  <c r="N291" i="32"/>
  <c r="N290" i="32"/>
  <c r="N289" i="32"/>
  <c r="N288" i="32"/>
  <c r="N287" i="32"/>
  <c r="N286" i="32"/>
  <c r="N285" i="32"/>
  <c r="N284" i="32"/>
  <c r="N283" i="32"/>
  <c r="N282" i="32"/>
  <c r="N281" i="32"/>
  <c r="N280" i="32"/>
  <c r="N279" i="32"/>
  <c r="N278" i="32"/>
  <c r="N277" i="32"/>
  <c r="N276" i="32"/>
  <c r="N275" i="32"/>
  <c r="N274" i="32"/>
  <c r="N273" i="32"/>
  <c r="N272" i="32"/>
  <c r="N271" i="32"/>
  <c r="N270" i="32"/>
  <c r="N269" i="32"/>
  <c r="N268" i="32"/>
  <c r="N267" i="32"/>
  <c r="N266" i="32"/>
  <c r="N265" i="32"/>
  <c r="N264" i="32"/>
  <c r="N263" i="32"/>
  <c r="N262" i="32"/>
  <c r="N261" i="32"/>
  <c r="N260" i="32"/>
  <c r="N259" i="32"/>
  <c r="N258" i="32"/>
  <c r="N257" i="32"/>
  <c r="N256" i="32"/>
  <c r="N255" i="32"/>
  <c r="N254" i="32"/>
  <c r="N253" i="32"/>
  <c r="N252" i="32"/>
  <c r="N251" i="32"/>
  <c r="N250" i="32"/>
  <c r="N249" i="32"/>
  <c r="N248" i="32"/>
  <c r="N247" i="32"/>
  <c r="N246" i="32"/>
  <c r="N245" i="32"/>
  <c r="N244" i="32"/>
  <c r="N243" i="32"/>
  <c r="N242" i="32"/>
  <c r="N241" i="32"/>
  <c r="N240" i="32"/>
  <c r="N239" i="32"/>
  <c r="N238" i="32"/>
  <c r="N237" i="32"/>
  <c r="N236" i="32"/>
  <c r="N235" i="32"/>
  <c r="N234" i="32"/>
  <c r="N233" i="32"/>
  <c r="N231" i="32"/>
  <c r="N230" i="32"/>
  <c r="N229" i="32"/>
  <c r="N228" i="32"/>
  <c r="N227" i="32"/>
  <c r="N226" i="32"/>
  <c r="N225" i="32"/>
  <c r="N223" i="32"/>
  <c r="N222" i="32"/>
  <c r="N221" i="32"/>
  <c r="N220" i="32"/>
  <c r="N219" i="32"/>
  <c r="N218" i="32"/>
  <c r="N217" i="32"/>
  <c r="N216" i="32"/>
  <c r="N215" i="32"/>
  <c r="N214" i="32"/>
  <c r="N213" i="32"/>
  <c r="N212" i="32"/>
  <c r="N211" i="32"/>
  <c r="N210" i="32"/>
  <c r="N209" i="32"/>
  <c r="N208" i="32"/>
  <c r="N207" i="32"/>
  <c r="N206" i="32"/>
  <c r="N205" i="32"/>
  <c r="N204" i="32"/>
  <c r="N203" i="32"/>
  <c r="N202" i="32"/>
  <c r="N201" i="32"/>
  <c r="N200" i="32"/>
  <c r="N199" i="32"/>
  <c r="N198" i="32"/>
  <c r="N197" i="32"/>
  <c r="N196" i="32"/>
  <c r="N195" i="32"/>
  <c r="N194" i="32"/>
  <c r="N193" i="32"/>
  <c r="N192" i="32"/>
  <c r="N191" i="32"/>
  <c r="N190" i="32"/>
  <c r="N189" i="32"/>
  <c r="N188" i="32"/>
  <c r="N187" i="32"/>
  <c r="N186" i="32"/>
  <c r="N185" i="32"/>
  <c r="N184" i="32"/>
  <c r="N183" i="32"/>
  <c r="N182" i="32"/>
  <c r="N181" i="32"/>
  <c r="N176" i="32"/>
  <c r="N175" i="32"/>
  <c r="N174" i="32"/>
  <c r="N173" i="32"/>
  <c r="N171" i="32"/>
  <c r="N170" i="32"/>
  <c r="N169" i="32"/>
  <c r="N168" i="32"/>
  <c r="N167" i="32"/>
  <c r="N166" i="32"/>
  <c r="N165" i="32"/>
  <c r="N164" i="32"/>
  <c r="N163" i="32"/>
  <c r="N162" i="32"/>
  <c r="N161" i="32"/>
  <c r="N157" i="32"/>
  <c r="N156" i="32"/>
  <c r="N149" i="32"/>
  <c r="N148" i="32"/>
  <c r="N147" i="32"/>
  <c r="N146" i="32"/>
  <c r="N145" i="32"/>
  <c r="N144" i="32"/>
  <c r="N143" i="32"/>
  <c r="N142" i="32"/>
  <c r="N141" i="32"/>
  <c r="N140" i="32"/>
  <c r="N139" i="32"/>
  <c r="N138" i="32"/>
  <c r="N137" i="32"/>
  <c r="N136" i="32"/>
  <c r="N135" i="32"/>
  <c r="N134" i="32"/>
  <c r="N133" i="32"/>
  <c r="N132" i="32"/>
  <c r="N131" i="32"/>
  <c r="N130" i="32"/>
  <c r="N129" i="32"/>
  <c r="N128" i="32"/>
  <c r="N127" i="32"/>
  <c r="N126" i="32"/>
  <c r="N125" i="32"/>
  <c r="N124" i="32"/>
  <c r="N123" i="32"/>
  <c r="N122" i="32"/>
  <c r="N121" i="32"/>
  <c r="N120" i="32"/>
  <c r="N119" i="32"/>
  <c r="N118" i="32"/>
  <c r="N117" i="32"/>
  <c r="N116" i="32"/>
  <c r="N115" i="32"/>
  <c r="N114" i="32"/>
  <c r="N113" i="32"/>
  <c r="N112" i="32"/>
  <c r="N111" i="32"/>
  <c r="N110" i="32"/>
  <c r="N109" i="32"/>
  <c r="N108" i="32"/>
  <c r="N107" i="32"/>
  <c r="N106" i="32"/>
  <c r="N105" i="32"/>
  <c r="N104" i="32"/>
  <c r="N103" i="32"/>
  <c r="N102" i="32"/>
  <c r="N101" i="32"/>
  <c r="N100" i="32"/>
  <c r="N99" i="32"/>
  <c r="N98" i="32"/>
  <c r="N97" i="32"/>
  <c r="N96" i="32"/>
  <c r="N95" i="32"/>
  <c r="N94" i="32"/>
  <c r="N93" i="32"/>
  <c r="N92" i="32"/>
  <c r="N91" i="32"/>
  <c r="N90" i="32"/>
  <c r="N89" i="32"/>
  <c r="N88" i="32"/>
  <c r="N87" i="32"/>
  <c r="N86" i="32"/>
  <c r="N85" i="32"/>
  <c r="N84" i="32"/>
  <c r="N83" i="32"/>
  <c r="N82" i="32"/>
  <c r="N81" i="32"/>
  <c r="N80" i="32"/>
  <c r="N79" i="32"/>
  <c r="N78" i="32"/>
  <c r="N77" i="32"/>
  <c r="N76" i="32"/>
  <c r="N75" i="32"/>
  <c r="N74" i="32"/>
  <c r="N73" i="32"/>
  <c r="N72" i="32"/>
  <c r="N71" i="32"/>
  <c r="N70" i="32"/>
  <c r="N69" i="32"/>
  <c r="N68" i="32"/>
  <c r="N67" i="32"/>
  <c r="N66" i="32"/>
  <c r="N65" i="32"/>
  <c r="N64" i="32"/>
  <c r="N63" i="32"/>
  <c r="N62" i="32"/>
  <c r="N61" i="32"/>
  <c r="N60" i="32"/>
  <c r="K59" i="23"/>
  <c r="N59" i="32"/>
  <c r="K58" i="23"/>
  <c r="N58" i="32"/>
  <c r="K57" i="23"/>
  <c r="N57" i="32"/>
  <c r="K56" i="23"/>
  <c r="N56" i="32"/>
  <c r="K55" i="23"/>
  <c r="N55" i="32"/>
  <c r="K54" i="23"/>
  <c r="N54" i="32"/>
  <c r="K53" i="23"/>
  <c r="N53" i="32"/>
  <c r="K52" i="23"/>
  <c r="N52" i="32"/>
  <c r="K51" i="23"/>
  <c r="N51" i="32"/>
  <c r="K50" i="23"/>
  <c r="N50" i="32"/>
  <c r="K49" i="23"/>
  <c r="N49" i="32"/>
  <c r="K48" i="23"/>
  <c r="N48" i="32"/>
  <c r="K47" i="23"/>
  <c r="N47" i="32"/>
  <c r="K46" i="23"/>
  <c r="N46" i="32"/>
  <c r="K45" i="23"/>
  <c r="N45" i="32"/>
  <c r="K44" i="23"/>
  <c r="N44" i="32"/>
  <c r="K43" i="23"/>
  <c r="N43" i="32"/>
  <c r="K42" i="23"/>
  <c r="N42" i="32"/>
  <c r="K41" i="23"/>
  <c r="N41" i="32"/>
  <c r="K40" i="23"/>
  <c r="N40" i="32"/>
  <c r="K39" i="23"/>
  <c r="N39" i="32"/>
  <c r="K38" i="23"/>
  <c r="N38" i="32"/>
  <c r="K37" i="23"/>
  <c r="N37" i="32"/>
  <c r="K36" i="23"/>
  <c r="N36" i="32"/>
  <c r="K35" i="23"/>
  <c r="N35" i="32"/>
  <c r="K34" i="23"/>
  <c r="N34" i="32"/>
  <c r="K33" i="23"/>
  <c r="N33" i="32"/>
  <c r="K32" i="23"/>
  <c r="N32" i="32"/>
  <c r="K31" i="23"/>
  <c r="N31" i="32"/>
  <c r="K30" i="23"/>
  <c r="N30" i="32"/>
  <c r="K29" i="23"/>
  <c r="N29" i="32"/>
  <c r="K28" i="23"/>
  <c r="N28" i="32"/>
  <c r="K27" i="23"/>
  <c r="N27" i="32"/>
  <c r="K26" i="23"/>
  <c r="N26" i="32"/>
  <c r="K25" i="23"/>
  <c r="N25" i="32"/>
  <c r="K24" i="23"/>
  <c r="N24" i="32"/>
  <c r="K23" i="23"/>
  <c r="N23" i="32"/>
  <c r="K22" i="23"/>
  <c r="N22" i="32"/>
  <c r="K21" i="23"/>
  <c r="N21" i="32"/>
  <c r="K20" i="23"/>
  <c r="N20" i="32"/>
  <c r="K19" i="23"/>
  <c r="N19" i="32"/>
  <c r="K18" i="23"/>
  <c r="N18" i="32"/>
  <c r="K17" i="23"/>
  <c r="N17" i="32"/>
  <c r="K16" i="23"/>
  <c r="N16" i="32"/>
  <c r="K15" i="23"/>
  <c r="N15" i="32"/>
  <c r="K14" i="23"/>
  <c r="N14" i="32"/>
  <c r="K13" i="23"/>
  <c r="N13" i="32"/>
  <c r="K12" i="23"/>
  <c r="N12" i="32"/>
  <c r="K11" i="23"/>
  <c r="N11" i="32"/>
  <c r="K10" i="23"/>
  <c r="N10" i="32"/>
  <c r="K9" i="23"/>
  <c r="N9" i="32"/>
  <c r="M297" i="32"/>
  <c r="M296" i="32"/>
  <c r="M295" i="32"/>
  <c r="M294" i="32"/>
  <c r="M293" i="32"/>
  <c r="M292" i="32"/>
  <c r="M291" i="32"/>
  <c r="M290" i="32"/>
  <c r="M289" i="32"/>
  <c r="M288" i="32"/>
  <c r="M287" i="32"/>
  <c r="M286" i="32"/>
  <c r="M285" i="32"/>
  <c r="M284" i="32"/>
  <c r="M283" i="32"/>
  <c r="M282" i="32"/>
  <c r="M281" i="32"/>
  <c r="M280" i="32"/>
  <c r="M279" i="32"/>
  <c r="M278" i="32"/>
  <c r="M277" i="32"/>
  <c r="M276" i="32"/>
  <c r="M275" i="32"/>
  <c r="M274" i="32"/>
  <c r="M273" i="32"/>
  <c r="M272" i="32"/>
  <c r="M271" i="32"/>
  <c r="M270" i="32"/>
  <c r="M269" i="32"/>
  <c r="M268" i="32"/>
  <c r="M267" i="32"/>
  <c r="M266" i="32"/>
  <c r="M265" i="32"/>
  <c r="M264" i="32"/>
  <c r="M263" i="32"/>
  <c r="M262" i="32"/>
  <c r="M261" i="32"/>
  <c r="M260" i="32"/>
  <c r="M259" i="32"/>
  <c r="M258" i="32"/>
  <c r="M257" i="32"/>
  <c r="M256" i="32"/>
  <c r="M255" i="32"/>
  <c r="M254" i="32"/>
  <c r="M253" i="32"/>
  <c r="M252" i="32"/>
  <c r="M251" i="32"/>
  <c r="M250" i="32"/>
  <c r="M249" i="32"/>
  <c r="M248" i="32"/>
  <c r="M247" i="32"/>
  <c r="M246" i="32"/>
  <c r="M245" i="32"/>
  <c r="M244" i="32"/>
  <c r="M243" i="32"/>
  <c r="M242" i="32"/>
  <c r="M241" i="32"/>
  <c r="M240" i="32"/>
  <c r="M239" i="32"/>
  <c r="M238" i="32"/>
  <c r="M237" i="32"/>
  <c r="M236" i="32"/>
  <c r="M235" i="32"/>
  <c r="M234" i="32"/>
  <c r="M233" i="32"/>
  <c r="M232" i="32"/>
  <c r="M231" i="32"/>
  <c r="M230" i="32"/>
  <c r="M229" i="32"/>
  <c r="M228" i="32"/>
  <c r="M227" i="32"/>
  <c r="M226" i="32"/>
  <c r="M225" i="32"/>
  <c r="M224" i="32"/>
  <c r="M223" i="32"/>
  <c r="M222" i="32"/>
  <c r="M221" i="32"/>
  <c r="M220" i="32"/>
  <c r="M219" i="32"/>
  <c r="M218" i="32"/>
  <c r="M217" i="32"/>
  <c r="M216" i="32"/>
  <c r="M215" i="32"/>
  <c r="M214" i="32"/>
  <c r="M213" i="32"/>
  <c r="M212" i="32"/>
  <c r="M211" i="32"/>
  <c r="M210" i="32"/>
  <c r="M209" i="32"/>
  <c r="M208" i="32"/>
  <c r="M207" i="32"/>
  <c r="M206" i="32"/>
  <c r="M205" i="32"/>
  <c r="M204" i="32"/>
  <c r="M203" i="32"/>
  <c r="M202" i="32"/>
  <c r="M201" i="32"/>
  <c r="M200" i="32"/>
  <c r="M199" i="32"/>
  <c r="M198" i="32"/>
  <c r="M197" i="32"/>
  <c r="M196" i="32"/>
  <c r="M195" i="32"/>
  <c r="M194" i="32"/>
  <c r="M193" i="32"/>
  <c r="M192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6" i="32"/>
  <c r="M175" i="32"/>
  <c r="M174" i="32"/>
  <c r="M173" i="32"/>
  <c r="M172" i="32"/>
  <c r="M171" i="32"/>
  <c r="M170" i="32"/>
  <c r="M169" i="32"/>
  <c r="M168" i="32"/>
  <c r="M167" i="32"/>
  <c r="M166" i="32"/>
  <c r="M165" i="32"/>
  <c r="M164" i="32"/>
  <c r="M163" i="32"/>
  <c r="M162" i="32"/>
  <c r="M161" i="32"/>
  <c r="M160" i="32"/>
  <c r="M157" i="32"/>
  <c r="M156" i="32"/>
  <c r="M149" i="32"/>
  <c r="M148" i="32"/>
  <c r="M147" i="32"/>
  <c r="M146" i="32"/>
  <c r="M145" i="32"/>
  <c r="M144" i="32"/>
  <c r="M143" i="32"/>
  <c r="M142" i="32"/>
  <c r="M141" i="32"/>
  <c r="M140" i="32"/>
  <c r="M139" i="32"/>
  <c r="M138" i="32"/>
  <c r="M137" i="32"/>
  <c r="M136" i="32"/>
  <c r="M135" i="32"/>
  <c r="M134" i="32"/>
  <c r="M133" i="32"/>
  <c r="M132" i="32"/>
  <c r="M131" i="32"/>
  <c r="M130" i="32"/>
  <c r="M129" i="32"/>
  <c r="M128" i="32"/>
  <c r="M127" i="32"/>
  <c r="M126" i="32"/>
  <c r="M125" i="32"/>
  <c r="M124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96" i="32"/>
  <c r="M95" i="32"/>
  <c r="M94" i="32"/>
  <c r="M93" i="32"/>
  <c r="M92" i="32"/>
  <c r="M91" i="32"/>
  <c r="M90" i="32"/>
  <c r="M89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7" i="32"/>
  <c r="M26" i="32"/>
  <c r="M25" i="32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M10" i="32"/>
  <c r="M9" i="32"/>
  <c r="M8" i="32"/>
  <c r="M299" i="32"/>
  <c r="H7" i="50"/>
  <c r="N300" i="32"/>
  <c r="M300" i="32"/>
  <c r="M303" i="32"/>
  <c r="F29" i="1"/>
  <c r="G297" i="22"/>
  <c r="I297" i="32"/>
  <c r="G296" i="22"/>
  <c r="I296" i="32"/>
  <c r="G295" i="22"/>
  <c r="I295" i="32"/>
  <c r="G294" i="22"/>
  <c r="I294" i="32"/>
  <c r="G293" i="22"/>
  <c r="I293" i="32"/>
  <c r="G292" i="22"/>
  <c r="I292" i="32"/>
  <c r="G291" i="22"/>
  <c r="I291" i="32"/>
  <c r="G290" i="22"/>
  <c r="I290" i="32"/>
  <c r="G289" i="22"/>
  <c r="I289" i="32"/>
  <c r="G288" i="22"/>
  <c r="I288" i="32"/>
  <c r="G287" i="22"/>
  <c r="I287" i="32"/>
  <c r="G286" i="22"/>
  <c r="I286" i="32"/>
  <c r="G285" i="22"/>
  <c r="I285" i="32"/>
  <c r="G284" i="22"/>
  <c r="I284" i="32"/>
  <c r="G283" i="22"/>
  <c r="I283" i="32"/>
  <c r="G282" i="22"/>
  <c r="I282" i="32"/>
  <c r="G281" i="22"/>
  <c r="I281" i="32"/>
  <c r="G280" i="22"/>
  <c r="I280" i="32"/>
  <c r="G279" i="22"/>
  <c r="I279" i="32"/>
  <c r="G278" i="22"/>
  <c r="I278" i="32"/>
  <c r="G277" i="22"/>
  <c r="I277" i="32"/>
  <c r="G276" i="22"/>
  <c r="I276" i="32"/>
  <c r="G275" i="22"/>
  <c r="I275" i="32"/>
  <c r="G274" i="22"/>
  <c r="I274" i="32"/>
  <c r="G273" i="22"/>
  <c r="I273" i="32"/>
  <c r="G272" i="22"/>
  <c r="I272" i="32"/>
  <c r="G271" i="22"/>
  <c r="I271" i="32"/>
  <c r="G270" i="22"/>
  <c r="I270" i="32"/>
  <c r="G269" i="22"/>
  <c r="I269" i="32"/>
  <c r="G268" i="22"/>
  <c r="I268" i="32"/>
  <c r="G267" i="22"/>
  <c r="I267" i="32"/>
  <c r="G266" i="22"/>
  <c r="I266" i="32"/>
  <c r="G265" i="22"/>
  <c r="I265" i="32"/>
  <c r="G264" i="22"/>
  <c r="I264" i="32"/>
  <c r="G263" i="22"/>
  <c r="I263" i="32"/>
  <c r="G262" i="22"/>
  <c r="I262" i="32"/>
  <c r="G261" i="22"/>
  <c r="I261" i="32"/>
  <c r="G260" i="22"/>
  <c r="I260" i="32"/>
  <c r="G259" i="22"/>
  <c r="I259" i="32"/>
  <c r="G258" i="22"/>
  <c r="I258" i="32"/>
  <c r="G257" i="22"/>
  <c r="I257" i="32"/>
  <c r="G256" i="22"/>
  <c r="I256" i="32"/>
  <c r="G255" i="22"/>
  <c r="I255" i="32"/>
  <c r="G254" i="22"/>
  <c r="I254" i="32"/>
  <c r="G253" i="22"/>
  <c r="I253" i="32"/>
  <c r="G252" i="22"/>
  <c r="I252" i="32"/>
  <c r="G251" i="22"/>
  <c r="I251" i="32"/>
  <c r="G250" i="22"/>
  <c r="I250" i="32"/>
  <c r="G249" i="22"/>
  <c r="I249" i="32"/>
  <c r="G248" i="22"/>
  <c r="I248" i="32"/>
  <c r="G247" i="22"/>
  <c r="I247" i="32"/>
  <c r="G246" i="22"/>
  <c r="I246" i="32"/>
  <c r="G245" i="22"/>
  <c r="I245" i="32"/>
  <c r="G244" i="22"/>
  <c r="I244" i="32"/>
  <c r="G243" i="22"/>
  <c r="I243" i="32"/>
  <c r="G242" i="22"/>
  <c r="I242" i="32"/>
  <c r="G241" i="22"/>
  <c r="I241" i="32"/>
  <c r="G240" i="22"/>
  <c r="I240" i="32"/>
  <c r="G239" i="22"/>
  <c r="I239" i="32"/>
  <c r="G238" i="22"/>
  <c r="I238" i="32"/>
  <c r="G237" i="22"/>
  <c r="I237" i="32"/>
  <c r="G236" i="22"/>
  <c r="I236" i="32"/>
  <c r="G235" i="22"/>
  <c r="I235" i="32"/>
  <c r="G234" i="22"/>
  <c r="I234" i="32"/>
  <c r="G233" i="22"/>
  <c r="I233" i="32"/>
  <c r="G232" i="22"/>
  <c r="I232" i="32"/>
  <c r="G231" i="22"/>
  <c r="I231" i="32"/>
  <c r="G230" i="22"/>
  <c r="I230" i="32"/>
  <c r="G229" i="22"/>
  <c r="I229" i="32"/>
  <c r="G228" i="22"/>
  <c r="I228" i="32"/>
  <c r="G227" i="22"/>
  <c r="I227" i="32"/>
  <c r="G226" i="22"/>
  <c r="I226" i="32"/>
  <c r="G225" i="22"/>
  <c r="I225" i="32"/>
  <c r="G224" i="22"/>
  <c r="I224" i="32"/>
  <c r="G223" i="22"/>
  <c r="I223" i="32"/>
  <c r="G222" i="22"/>
  <c r="I222" i="32"/>
  <c r="G221" i="22"/>
  <c r="I221" i="32"/>
  <c r="G220" i="22"/>
  <c r="I220" i="32"/>
  <c r="G219" i="22"/>
  <c r="I219" i="32"/>
  <c r="G218" i="22"/>
  <c r="I218" i="32"/>
  <c r="G217" i="22"/>
  <c r="I217" i="32"/>
  <c r="G216" i="22"/>
  <c r="I216" i="32"/>
  <c r="G215" i="22"/>
  <c r="I215" i="32"/>
  <c r="G214" i="22"/>
  <c r="I214" i="32"/>
  <c r="G213" i="22"/>
  <c r="I213" i="32"/>
  <c r="G212" i="22"/>
  <c r="I212" i="32"/>
  <c r="G211" i="22"/>
  <c r="I211" i="32"/>
  <c r="G210" i="22"/>
  <c r="I210" i="32"/>
  <c r="G209" i="22"/>
  <c r="I209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G147" i="22"/>
  <c r="I147" i="32"/>
  <c r="G146" i="22"/>
  <c r="I146" i="32"/>
  <c r="G145" i="22"/>
  <c r="I145" i="32"/>
  <c r="G144" i="22"/>
  <c r="I144" i="32"/>
  <c r="G143" i="22"/>
  <c r="I143" i="32"/>
  <c r="G142" i="22"/>
  <c r="I142" i="32"/>
  <c r="G141" i="22"/>
  <c r="I141" i="32"/>
  <c r="G140" i="22"/>
  <c r="I140" i="32"/>
  <c r="G139" i="22"/>
  <c r="I139" i="32"/>
  <c r="G138" i="22"/>
  <c r="I138" i="32"/>
  <c r="G137" i="22"/>
  <c r="I137" i="32"/>
  <c r="G136" i="22"/>
  <c r="I136" i="32"/>
  <c r="G135" i="22"/>
  <c r="I135" i="32"/>
  <c r="G134" i="22"/>
  <c r="I134" i="32"/>
  <c r="G133" i="22"/>
  <c r="I133" i="32"/>
  <c r="G132" i="22"/>
  <c r="I132" i="32"/>
  <c r="G131" i="22"/>
  <c r="I131" i="32"/>
  <c r="G130" i="22"/>
  <c r="I130" i="32"/>
  <c r="G129" i="22"/>
  <c r="I129" i="32"/>
  <c r="G128" i="22"/>
  <c r="I128" i="32"/>
  <c r="G127" i="22"/>
  <c r="I127" i="32"/>
  <c r="G126" i="22"/>
  <c r="I126" i="32"/>
  <c r="G125" i="22"/>
  <c r="I125" i="32"/>
  <c r="G124" i="22"/>
  <c r="I124" i="32"/>
  <c r="G123" i="22"/>
  <c r="I123" i="32"/>
  <c r="G122" i="22"/>
  <c r="I122" i="32"/>
  <c r="G121" i="22"/>
  <c r="I121" i="32"/>
  <c r="G120" i="22"/>
  <c r="I120" i="32"/>
  <c r="G119" i="22"/>
  <c r="I119" i="32"/>
  <c r="G118" i="22"/>
  <c r="I118" i="32"/>
  <c r="G117" i="22"/>
  <c r="I117" i="32"/>
  <c r="G116" i="22"/>
  <c r="I116" i="32"/>
  <c r="G115" i="22"/>
  <c r="I115" i="32"/>
  <c r="G114" i="22"/>
  <c r="I114" i="32"/>
  <c r="G113" i="22"/>
  <c r="I113" i="32"/>
  <c r="G112" i="22"/>
  <c r="I112" i="32"/>
  <c r="G111" i="22"/>
  <c r="I111" i="32"/>
  <c r="G110" i="22"/>
  <c r="I110" i="32"/>
  <c r="G109" i="22"/>
  <c r="I109" i="32"/>
  <c r="G108" i="22"/>
  <c r="I108" i="32"/>
  <c r="G107" i="22"/>
  <c r="I107" i="32"/>
  <c r="G106" i="22"/>
  <c r="I106" i="32"/>
  <c r="G105" i="22"/>
  <c r="I105" i="32"/>
  <c r="G104" i="22"/>
  <c r="I104" i="32"/>
  <c r="G103" i="22"/>
  <c r="I103" i="32"/>
  <c r="G102" i="22"/>
  <c r="I102" i="32"/>
  <c r="G101" i="22"/>
  <c r="I101" i="32"/>
  <c r="G100" i="22"/>
  <c r="I100" i="32"/>
  <c r="G99" i="22"/>
  <c r="I99" i="32"/>
  <c r="G98" i="22"/>
  <c r="I98" i="32"/>
  <c r="G97" i="22"/>
  <c r="I97" i="32"/>
  <c r="G96" i="22"/>
  <c r="I96" i="32"/>
  <c r="G95" i="22"/>
  <c r="I95" i="32"/>
  <c r="G94" i="22"/>
  <c r="I94" i="32"/>
  <c r="G93" i="22"/>
  <c r="I93" i="32"/>
  <c r="G92" i="22"/>
  <c r="I92" i="32"/>
  <c r="G91" i="22"/>
  <c r="I91" i="32"/>
  <c r="G90" i="22"/>
  <c r="I90" i="32"/>
  <c r="G89" i="22"/>
  <c r="I89" i="32"/>
  <c r="G88" i="22"/>
  <c r="I88" i="32"/>
  <c r="G87" i="22"/>
  <c r="I87" i="32"/>
  <c r="G86" i="22"/>
  <c r="I86" i="32"/>
  <c r="G85" i="22"/>
  <c r="I85" i="32"/>
  <c r="G84" i="22"/>
  <c r="I84" i="32"/>
  <c r="G83" i="22"/>
  <c r="I83" i="32"/>
  <c r="G82" i="22"/>
  <c r="I82" i="32"/>
  <c r="G81" i="22"/>
  <c r="I81" i="32"/>
  <c r="G80" i="22"/>
  <c r="I80" i="32"/>
  <c r="G79" i="22"/>
  <c r="I79" i="32"/>
  <c r="G78" i="22"/>
  <c r="I78" i="32"/>
  <c r="G77" i="22"/>
  <c r="I77" i="32"/>
  <c r="G76" i="22"/>
  <c r="I76" i="32"/>
  <c r="G75" i="22"/>
  <c r="I75" i="32"/>
  <c r="G74" i="22"/>
  <c r="I74" i="32"/>
  <c r="G73" i="22"/>
  <c r="I73" i="32"/>
  <c r="G72" i="22"/>
  <c r="I72" i="32"/>
  <c r="G71" i="22"/>
  <c r="I71" i="32"/>
  <c r="G70" i="22"/>
  <c r="I70" i="32"/>
  <c r="G69" i="22"/>
  <c r="I69" i="32"/>
  <c r="G68" i="22"/>
  <c r="I68" i="32"/>
  <c r="G67" i="22"/>
  <c r="I67" i="32"/>
  <c r="G66" i="22"/>
  <c r="I66" i="32"/>
  <c r="G65" i="22"/>
  <c r="I65" i="32"/>
  <c r="G64" i="22"/>
  <c r="I64" i="32"/>
  <c r="G63" i="22"/>
  <c r="I63" i="32"/>
  <c r="G62" i="22"/>
  <c r="I62" i="32"/>
  <c r="G61" i="22"/>
  <c r="I61" i="32"/>
  <c r="G60" i="22"/>
  <c r="I60" i="32"/>
  <c r="G50" i="22"/>
  <c r="I50" i="32"/>
  <c r="G49" i="22"/>
  <c r="I49" i="32"/>
  <c r="G48" i="22"/>
  <c r="I48" i="32"/>
  <c r="G47" i="22"/>
  <c r="I47" i="32"/>
  <c r="G46" i="22"/>
  <c r="I46" i="32"/>
  <c r="G45" i="22"/>
  <c r="I45" i="32"/>
  <c r="G44" i="22"/>
  <c r="I44" i="32"/>
  <c r="G43" i="22"/>
  <c r="I43" i="32"/>
  <c r="G42" i="22"/>
  <c r="I42" i="32"/>
  <c r="G41" i="22"/>
  <c r="I41" i="32"/>
  <c r="G40" i="22"/>
  <c r="I40" i="32"/>
  <c r="G39" i="22"/>
  <c r="I39" i="32"/>
  <c r="G38" i="22"/>
  <c r="I38" i="32"/>
  <c r="G37" i="22"/>
  <c r="I37" i="32"/>
  <c r="G36" i="22"/>
  <c r="I36" i="32"/>
  <c r="G35" i="22"/>
  <c r="I35" i="32"/>
  <c r="G34" i="22"/>
  <c r="I34" i="32"/>
  <c r="G33" i="22"/>
  <c r="I33" i="32"/>
  <c r="G32" i="22"/>
  <c r="I32" i="32"/>
  <c r="G31" i="22"/>
  <c r="I31" i="32"/>
  <c r="G30" i="22"/>
  <c r="I30" i="32"/>
  <c r="G29" i="22"/>
  <c r="I29" i="32"/>
  <c r="G28" i="22"/>
  <c r="I28" i="32"/>
  <c r="G27" i="22"/>
  <c r="I27" i="32"/>
  <c r="G26" i="22"/>
  <c r="I26" i="32"/>
  <c r="G25" i="22"/>
  <c r="I25" i="32"/>
  <c r="G24" i="22"/>
  <c r="I24" i="32"/>
  <c r="G23" i="22"/>
  <c r="I23" i="32"/>
  <c r="G22" i="22"/>
  <c r="I22" i="32"/>
  <c r="G21" i="22"/>
  <c r="I21" i="32"/>
  <c r="G20" i="22"/>
  <c r="I20" i="32"/>
  <c r="G19" i="22"/>
  <c r="I19" i="32"/>
  <c r="G18" i="22"/>
  <c r="I18" i="32"/>
  <c r="G17" i="22"/>
  <c r="I17" i="32"/>
  <c r="G16" i="22"/>
  <c r="I16" i="32"/>
  <c r="G15" i="22"/>
  <c r="I15" i="32"/>
  <c r="G14" i="22"/>
  <c r="I14" i="32"/>
  <c r="G13" i="22"/>
  <c r="I13" i="32"/>
  <c r="G12" i="22"/>
  <c r="I12" i="32"/>
  <c r="G11" i="22"/>
  <c r="I11" i="32"/>
  <c r="G10" i="22"/>
  <c r="I10" i="32"/>
  <c r="G9" i="22"/>
  <c r="I9" i="32"/>
  <c r="I8" i="32"/>
  <c r="K8" i="6"/>
  <c r="J303" i="23"/>
  <c r="I303" i="23"/>
  <c r="H303" i="23"/>
  <c r="G303" i="23"/>
  <c r="F303" i="23"/>
  <c r="E303" i="23"/>
  <c r="C107" i="33"/>
  <c r="C106" i="33"/>
  <c r="C105" i="33"/>
  <c r="D105" i="33" s="1"/>
  <c r="C103" i="33"/>
  <c r="D103" i="33" s="1"/>
  <c r="C102" i="33"/>
  <c r="E102" i="33" s="1"/>
  <c r="C101" i="33"/>
  <c r="D101" i="33" s="1"/>
  <c r="C100" i="33"/>
  <c r="D100" i="33" s="1"/>
  <c r="C96" i="33"/>
  <c r="C98" i="33"/>
  <c r="C97" i="33"/>
  <c r="C94" i="33"/>
  <c r="F94" i="33" s="1"/>
  <c r="C93" i="33"/>
  <c r="E93" i="33" s="1"/>
  <c r="C92" i="33"/>
  <c r="D92" i="33" s="1"/>
  <c r="G25" i="33"/>
  <c r="I36" i="33"/>
  <c r="I37" i="33"/>
  <c r="I56" i="33"/>
  <c r="I55" i="33"/>
  <c r="I54" i="33"/>
  <c r="I53" i="33"/>
  <c r="I39" i="33"/>
  <c r="I38" i="33"/>
  <c r="I40" i="33"/>
  <c r="G302" i="23"/>
  <c r="G301" i="23"/>
  <c r="G306" i="23"/>
  <c r="F302" i="23"/>
  <c r="F301" i="23"/>
  <c r="F306" i="23"/>
  <c r="H300" i="23"/>
  <c r="H304" i="23"/>
  <c r="J302" i="23"/>
  <c r="J307" i="23"/>
  <c r="I302" i="23"/>
  <c r="I307" i="23"/>
  <c r="H302" i="23"/>
  <c r="H307" i="23"/>
  <c r="G307" i="23"/>
  <c r="F307" i="23"/>
  <c r="E302" i="23"/>
  <c r="J301" i="23"/>
  <c r="I301" i="23"/>
  <c r="H301" i="23"/>
  <c r="H305" i="23"/>
  <c r="F300" i="23"/>
  <c r="F305" i="23"/>
  <c r="E301" i="23"/>
  <c r="J300" i="23"/>
  <c r="J304" i="23"/>
  <c r="I300" i="23"/>
  <c r="I304" i="23"/>
  <c r="G300" i="23"/>
  <c r="G304" i="23"/>
  <c r="F304" i="23"/>
  <c r="E300" i="23"/>
  <c r="E304" i="23"/>
  <c r="C301" i="23"/>
  <c r="C306" i="23"/>
  <c r="C300" i="23"/>
  <c r="C304" i="23"/>
  <c r="I305" i="23"/>
  <c r="J305" i="23"/>
  <c r="C305" i="23"/>
  <c r="G305" i="23"/>
  <c r="J306" i="23"/>
  <c r="E305" i="23"/>
  <c r="H306" i="23"/>
  <c r="I306" i="23"/>
  <c r="G24" i="33"/>
  <c r="G29" i="33"/>
  <c r="E307" i="23"/>
  <c r="E306" i="23"/>
  <c r="R55" i="16"/>
  <c r="T55" i="16"/>
  <c r="R54" i="16"/>
  <c r="T54" i="16"/>
  <c r="R53" i="16"/>
  <c r="T53" i="16"/>
  <c r="R52" i="16"/>
  <c r="T52" i="16"/>
  <c r="R51" i="16"/>
  <c r="T51" i="16"/>
  <c r="R50" i="16"/>
  <c r="T50" i="16"/>
  <c r="R49" i="16"/>
  <c r="T49" i="16"/>
  <c r="R48" i="16"/>
  <c r="T48" i="16"/>
  <c r="R47" i="16"/>
  <c r="T47" i="16"/>
  <c r="R46" i="16"/>
  <c r="T46" i="16"/>
  <c r="R45" i="16"/>
  <c r="T45" i="16"/>
  <c r="R44" i="16"/>
  <c r="T44" i="16"/>
  <c r="R43" i="16"/>
  <c r="T43" i="16"/>
  <c r="R42" i="16"/>
  <c r="T42" i="16"/>
  <c r="R41" i="16"/>
  <c r="T41" i="16"/>
  <c r="R40" i="16"/>
  <c r="T40" i="16"/>
  <c r="R39" i="16"/>
  <c r="T39" i="16"/>
  <c r="R38" i="16"/>
  <c r="T38" i="16"/>
  <c r="R37" i="16"/>
  <c r="T37" i="16"/>
  <c r="R36" i="16"/>
  <c r="T36" i="16"/>
  <c r="R35" i="16"/>
  <c r="T35" i="16"/>
  <c r="R34" i="16"/>
  <c r="T34" i="16"/>
  <c r="R33" i="16"/>
  <c r="T33" i="16"/>
  <c r="R32" i="16"/>
  <c r="T32" i="16"/>
  <c r="R31" i="16"/>
  <c r="T31" i="16"/>
  <c r="R30" i="16"/>
  <c r="T30" i="16"/>
  <c r="R29" i="16"/>
  <c r="T29" i="16"/>
  <c r="R28" i="16"/>
  <c r="T28" i="16"/>
  <c r="R27" i="16"/>
  <c r="T27" i="16"/>
  <c r="R26" i="16"/>
  <c r="T26" i="16"/>
  <c r="R25" i="16"/>
  <c r="T25" i="16"/>
  <c r="R24" i="16"/>
  <c r="T24" i="16"/>
  <c r="R23" i="16"/>
  <c r="T23" i="16"/>
  <c r="R22" i="16"/>
  <c r="T22" i="16"/>
  <c r="R21" i="16"/>
  <c r="T21" i="16"/>
  <c r="R20" i="16"/>
  <c r="T20" i="16"/>
  <c r="R19" i="16"/>
  <c r="T19" i="16"/>
  <c r="R18" i="16"/>
  <c r="T18" i="16"/>
  <c r="R17" i="16"/>
  <c r="T17" i="16"/>
  <c r="R16" i="16"/>
  <c r="T16" i="16"/>
  <c r="R15" i="16"/>
  <c r="T15" i="16"/>
  <c r="R14" i="16"/>
  <c r="T14" i="16"/>
  <c r="R13" i="16"/>
  <c r="T13" i="16"/>
  <c r="R12" i="16"/>
  <c r="T12" i="16"/>
  <c r="R11" i="16"/>
  <c r="T11" i="16"/>
  <c r="R10" i="16"/>
  <c r="T10" i="16"/>
  <c r="R9" i="16"/>
  <c r="T9" i="16"/>
  <c r="R8" i="16"/>
  <c r="T8" i="16"/>
  <c r="R55" i="44"/>
  <c r="T55" i="44"/>
  <c r="R54" i="44"/>
  <c r="T54" i="44"/>
  <c r="R53" i="44"/>
  <c r="T53" i="44"/>
  <c r="R52" i="44"/>
  <c r="T52" i="44"/>
  <c r="R51" i="44"/>
  <c r="T51" i="44"/>
  <c r="R50" i="44"/>
  <c r="T50" i="44"/>
  <c r="R49" i="44"/>
  <c r="T49" i="44"/>
  <c r="R48" i="44"/>
  <c r="T48" i="44"/>
  <c r="R47" i="44"/>
  <c r="T47" i="44"/>
  <c r="R46" i="44"/>
  <c r="T46" i="44"/>
  <c r="R45" i="44"/>
  <c r="T45" i="44"/>
  <c r="R44" i="44"/>
  <c r="T44" i="44"/>
  <c r="R43" i="44"/>
  <c r="T43" i="44"/>
  <c r="R42" i="44"/>
  <c r="T42" i="44"/>
  <c r="R41" i="44"/>
  <c r="T41" i="44"/>
  <c r="R40" i="44"/>
  <c r="T40" i="44"/>
  <c r="R39" i="44"/>
  <c r="T39" i="44"/>
  <c r="R38" i="44"/>
  <c r="T38" i="44"/>
  <c r="R37" i="44"/>
  <c r="T37" i="44"/>
  <c r="R36" i="44"/>
  <c r="T36" i="44"/>
  <c r="R35" i="44"/>
  <c r="T35" i="44"/>
  <c r="R34" i="44"/>
  <c r="T34" i="44"/>
  <c r="R33" i="44"/>
  <c r="T33" i="44"/>
  <c r="R32" i="44"/>
  <c r="T32" i="44"/>
  <c r="R31" i="44"/>
  <c r="T31" i="44"/>
  <c r="R30" i="44"/>
  <c r="T30" i="44"/>
  <c r="R29" i="44"/>
  <c r="T29" i="44"/>
  <c r="R28" i="44"/>
  <c r="T28" i="44"/>
  <c r="R27" i="44"/>
  <c r="T27" i="44"/>
  <c r="R26" i="44"/>
  <c r="T26" i="44"/>
  <c r="R25" i="44"/>
  <c r="T25" i="44"/>
  <c r="R24" i="44"/>
  <c r="T24" i="44"/>
  <c r="R23" i="44"/>
  <c r="T23" i="44"/>
  <c r="R22" i="44"/>
  <c r="T22" i="44"/>
  <c r="R21" i="44"/>
  <c r="T21" i="44"/>
  <c r="R20" i="44"/>
  <c r="T20" i="44"/>
  <c r="R19" i="44"/>
  <c r="T19" i="44"/>
  <c r="R18" i="44"/>
  <c r="T18" i="44"/>
  <c r="R17" i="44"/>
  <c r="T17" i="44"/>
  <c r="R16" i="44"/>
  <c r="T16" i="44"/>
  <c r="R15" i="44"/>
  <c r="T15" i="44"/>
  <c r="R14" i="44"/>
  <c r="T14" i="44"/>
  <c r="R13" i="44"/>
  <c r="T13" i="44"/>
  <c r="R12" i="44"/>
  <c r="T12" i="44"/>
  <c r="R11" i="44"/>
  <c r="T11" i="44"/>
  <c r="R10" i="44"/>
  <c r="T10" i="44"/>
  <c r="R9" i="44"/>
  <c r="T9" i="44"/>
  <c r="R8" i="44"/>
  <c r="T8" i="44"/>
  <c r="R54" i="8"/>
  <c r="T54" i="8"/>
  <c r="R53" i="8"/>
  <c r="T53" i="8"/>
  <c r="R52" i="8"/>
  <c r="T52" i="8"/>
  <c r="R51" i="8"/>
  <c r="T51" i="8"/>
  <c r="R50" i="8"/>
  <c r="T50" i="8"/>
  <c r="R49" i="8"/>
  <c r="T49" i="8"/>
  <c r="R48" i="8"/>
  <c r="T48" i="8"/>
  <c r="R47" i="8"/>
  <c r="T47" i="8"/>
  <c r="R46" i="8"/>
  <c r="T46" i="8"/>
  <c r="R45" i="8"/>
  <c r="T45" i="8"/>
  <c r="R44" i="8"/>
  <c r="T44" i="8"/>
  <c r="R43" i="8"/>
  <c r="T43" i="8"/>
  <c r="R42" i="8"/>
  <c r="T42" i="8"/>
  <c r="R41" i="8"/>
  <c r="T41" i="8"/>
  <c r="R40" i="8"/>
  <c r="T40" i="8"/>
  <c r="R39" i="8"/>
  <c r="T39" i="8"/>
  <c r="R38" i="8"/>
  <c r="T38" i="8"/>
  <c r="R37" i="8"/>
  <c r="T37" i="8"/>
  <c r="R36" i="8"/>
  <c r="T36" i="8"/>
  <c r="R35" i="8"/>
  <c r="T35" i="8"/>
  <c r="R34" i="8"/>
  <c r="T34" i="8"/>
  <c r="R33" i="8"/>
  <c r="T33" i="8"/>
  <c r="R32" i="8"/>
  <c r="T32" i="8"/>
  <c r="R31" i="8"/>
  <c r="T31" i="8"/>
  <c r="R30" i="8"/>
  <c r="T30" i="8"/>
  <c r="R29" i="8"/>
  <c r="T29" i="8"/>
  <c r="R28" i="8"/>
  <c r="T28" i="8"/>
  <c r="R27" i="8"/>
  <c r="T27" i="8"/>
  <c r="R26" i="8"/>
  <c r="T26" i="8"/>
  <c r="R25" i="8"/>
  <c r="T25" i="8"/>
  <c r="R24" i="8"/>
  <c r="T24" i="8"/>
  <c r="R23" i="8"/>
  <c r="T23" i="8"/>
  <c r="R22" i="8"/>
  <c r="T22" i="8"/>
  <c r="R21" i="8"/>
  <c r="T21" i="8"/>
  <c r="R20" i="8"/>
  <c r="T20" i="8"/>
  <c r="R19" i="8"/>
  <c r="T19" i="8"/>
  <c r="R18" i="8"/>
  <c r="T18" i="8"/>
  <c r="R17" i="8"/>
  <c r="T17" i="8"/>
  <c r="R16" i="8"/>
  <c r="T16" i="8"/>
  <c r="R15" i="8"/>
  <c r="T15" i="8"/>
  <c r="R14" i="8"/>
  <c r="T14" i="8"/>
  <c r="R13" i="8"/>
  <c r="T13" i="8"/>
  <c r="R12" i="8"/>
  <c r="T12" i="8"/>
  <c r="R11" i="8"/>
  <c r="T11" i="8"/>
  <c r="R10" i="8"/>
  <c r="T10" i="8"/>
  <c r="R9" i="8"/>
  <c r="T9" i="8"/>
  <c r="R8" i="8"/>
  <c r="T8" i="8"/>
  <c r="R36" i="6"/>
  <c r="T36" i="6"/>
  <c r="R35" i="6"/>
  <c r="T35" i="6"/>
  <c r="R34" i="6"/>
  <c r="T34" i="6"/>
  <c r="R33" i="6"/>
  <c r="T33" i="6"/>
  <c r="R32" i="6"/>
  <c r="T32" i="6"/>
  <c r="R31" i="6"/>
  <c r="T31" i="6"/>
  <c r="R30" i="6"/>
  <c r="T30" i="6"/>
  <c r="R29" i="6"/>
  <c r="T29" i="6"/>
  <c r="R28" i="6"/>
  <c r="T28" i="6"/>
  <c r="R27" i="6"/>
  <c r="T27" i="6"/>
  <c r="R26" i="6"/>
  <c r="T26" i="6"/>
  <c r="R25" i="6"/>
  <c r="T25" i="6"/>
  <c r="R24" i="6"/>
  <c r="T24" i="6"/>
  <c r="R23" i="6"/>
  <c r="T23" i="6"/>
  <c r="R22" i="6"/>
  <c r="T22" i="6"/>
  <c r="R21" i="6"/>
  <c r="T21" i="6"/>
  <c r="R20" i="6"/>
  <c r="T20" i="6"/>
  <c r="R19" i="6"/>
  <c r="T19" i="6"/>
  <c r="R18" i="6"/>
  <c r="T18" i="6"/>
  <c r="R17" i="6"/>
  <c r="T17" i="6"/>
  <c r="R16" i="6"/>
  <c r="T16" i="6"/>
  <c r="R15" i="6"/>
  <c r="T15" i="6"/>
  <c r="R14" i="6"/>
  <c r="T14" i="6"/>
  <c r="R13" i="6"/>
  <c r="T13" i="6"/>
  <c r="R12" i="6"/>
  <c r="T12" i="6"/>
  <c r="R11" i="6"/>
  <c r="T11" i="6"/>
  <c r="R10" i="6"/>
  <c r="T10" i="6"/>
  <c r="R9" i="6"/>
  <c r="T9" i="6"/>
  <c r="R8" i="6"/>
  <c r="T8" i="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K9" i="16"/>
  <c r="K8" i="16"/>
  <c r="K42" i="6"/>
  <c r="K30" i="6"/>
  <c r="H48" i="33"/>
  <c r="H47" i="33"/>
  <c r="H46" i="33"/>
  <c r="H45" i="33"/>
  <c r="E52" i="33"/>
  <c r="D52" i="33"/>
  <c r="C52" i="33"/>
  <c r="C48" i="33"/>
  <c r="H49" i="33"/>
  <c r="C46" i="33"/>
  <c r="C45" i="33"/>
  <c r="C47" i="33"/>
  <c r="L54" i="33"/>
  <c r="O56" i="33"/>
  <c r="K54" i="33"/>
  <c r="N54" i="33"/>
  <c r="J54" i="33"/>
  <c r="M56" i="33"/>
  <c r="H56" i="33"/>
  <c r="G56" i="33"/>
  <c r="H55" i="33"/>
  <c r="G55" i="33"/>
  <c r="H54" i="33"/>
  <c r="G54" i="33"/>
  <c r="H53" i="33"/>
  <c r="G53" i="33"/>
  <c r="K55" i="44"/>
  <c r="K54" i="44"/>
  <c r="K53" i="44"/>
  <c r="K52" i="44"/>
  <c r="K51" i="44"/>
  <c r="K50" i="44"/>
  <c r="K49" i="44"/>
  <c r="K48" i="44"/>
  <c r="K47" i="44"/>
  <c r="K46" i="44"/>
  <c r="K45" i="44"/>
  <c r="K44" i="44"/>
  <c r="K43" i="44"/>
  <c r="K42" i="44"/>
  <c r="K41" i="44"/>
  <c r="K40" i="44"/>
  <c r="K39" i="44"/>
  <c r="K38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R46" i="6"/>
  <c r="T46" i="6"/>
  <c r="R45" i="6"/>
  <c r="T45" i="6"/>
  <c r="R44" i="6"/>
  <c r="T44" i="6"/>
  <c r="R43" i="6"/>
  <c r="T43" i="6"/>
  <c r="R42" i="6"/>
  <c r="T42" i="6"/>
  <c r="R41" i="6"/>
  <c r="T41" i="6"/>
  <c r="R40" i="6"/>
  <c r="T40" i="6"/>
  <c r="R39" i="6"/>
  <c r="T39" i="6"/>
  <c r="R38" i="6"/>
  <c r="T38" i="6"/>
  <c r="R37" i="6"/>
  <c r="T37" i="6"/>
  <c r="S43" i="6"/>
  <c r="K46" i="6"/>
  <c r="K45" i="6"/>
  <c r="K44" i="6"/>
  <c r="K43" i="6"/>
  <c r="K41" i="6"/>
  <c r="K40" i="6"/>
  <c r="K39" i="6"/>
  <c r="K38" i="6"/>
  <c r="K37" i="6"/>
  <c r="K36" i="6"/>
  <c r="K35" i="6"/>
  <c r="K34" i="6"/>
  <c r="K33" i="6"/>
  <c r="K32" i="6"/>
  <c r="K31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C49" i="33"/>
  <c r="J44" i="33"/>
  <c r="J48" i="33"/>
  <c r="N56" i="33"/>
  <c r="M53" i="33"/>
  <c r="O53" i="33"/>
  <c r="M54" i="33"/>
  <c r="O54" i="33"/>
  <c r="M55" i="33"/>
  <c r="O55" i="33"/>
  <c r="N55" i="33"/>
  <c r="N53" i="33"/>
  <c r="I49" i="33"/>
  <c r="E40" i="33"/>
  <c r="E48" i="33"/>
  <c r="E39" i="33"/>
  <c r="E47" i="33"/>
  <c r="E38" i="33"/>
  <c r="E46" i="33"/>
  <c r="E37" i="33"/>
  <c r="E45" i="33"/>
  <c r="C41" i="33"/>
  <c r="G14" i="33"/>
  <c r="G23" i="33"/>
  <c r="G28" i="33"/>
  <c r="G13" i="33"/>
  <c r="G22" i="33"/>
  <c r="G12" i="33"/>
  <c r="G16" i="33"/>
  <c r="D22" i="33"/>
  <c r="D26" i="33"/>
  <c r="D301" i="23"/>
  <c r="D300" i="23"/>
  <c r="D305" i="23"/>
  <c r="D304" i="23"/>
  <c r="D23" i="33"/>
  <c r="E23" i="33"/>
  <c r="D303" i="23"/>
  <c r="D24" i="33"/>
  <c r="E24" i="33"/>
  <c r="D25" i="33"/>
  <c r="D302" i="23"/>
  <c r="G27" i="33"/>
  <c r="G26" i="33"/>
  <c r="J46" i="33"/>
  <c r="J45" i="33"/>
  <c r="J47" i="33"/>
  <c r="G18" i="33"/>
  <c r="E26" i="33"/>
  <c r="E22" i="33"/>
  <c r="G17" i="33"/>
  <c r="H60" i="1"/>
  <c r="H59" i="1"/>
  <c r="H58" i="1"/>
  <c r="H57" i="1"/>
  <c r="D27" i="33"/>
  <c r="D307" i="23"/>
  <c r="D306" i="23"/>
  <c r="D28" i="33"/>
  <c r="E28" i="33"/>
  <c r="D29" i="33"/>
  <c r="E29" i="33"/>
  <c r="E25" i="33"/>
  <c r="E27" i="33"/>
  <c r="H56" i="1"/>
  <c r="B67" i="1"/>
  <c r="A67" i="1"/>
  <c r="B66" i="1"/>
  <c r="A66" i="1"/>
  <c r="B63" i="1"/>
  <c r="A63" i="1"/>
  <c r="B71" i="1"/>
  <c r="A71" i="1"/>
  <c r="B70" i="1"/>
  <c r="A70" i="1"/>
  <c r="B69" i="1"/>
  <c r="A69" i="1"/>
  <c r="B68" i="1"/>
  <c r="A68" i="1"/>
  <c r="B65" i="1"/>
  <c r="A65" i="1"/>
  <c r="B64" i="1"/>
  <c r="A64" i="1"/>
  <c r="R297" i="23"/>
  <c r="S297" i="23" s="1"/>
  <c r="R296" i="23"/>
  <c r="R295" i="23"/>
  <c r="S295" i="23" s="1"/>
  <c r="R294" i="23"/>
  <c r="R293" i="23"/>
  <c r="R292" i="23"/>
  <c r="R291" i="23"/>
  <c r="S291" i="23" s="1"/>
  <c r="R290" i="23"/>
  <c r="S290" i="23" s="1"/>
  <c r="R289" i="23"/>
  <c r="S289" i="23" s="1"/>
  <c r="R288" i="23"/>
  <c r="R287" i="23"/>
  <c r="S287" i="23" s="1"/>
  <c r="R286" i="23"/>
  <c r="R285" i="23"/>
  <c r="R284" i="23"/>
  <c r="R283" i="23"/>
  <c r="R282" i="23"/>
  <c r="S282" i="23" s="1"/>
  <c r="R281" i="23"/>
  <c r="R280" i="23"/>
  <c r="R279" i="23"/>
  <c r="S279" i="23" s="1"/>
  <c r="R278" i="23"/>
  <c r="R277" i="23"/>
  <c r="R276" i="23"/>
  <c r="R275" i="23"/>
  <c r="S275" i="23" s="1"/>
  <c r="R274" i="23"/>
  <c r="R273" i="23"/>
  <c r="S273" i="23" s="1"/>
  <c r="R272" i="23"/>
  <c r="R271" i="23"/>
  <c r="S271" i="23" s="1"/>
  <c r="R270" i="23"/>
  <c r="R269" i="23"/>
  <c r="R268" i="23"/>
  <c r="R267" i="23"/>
  <c r="R266" i="23"/>
  <c r="R265" i="23"/>
  <c r="S265" i="23" s="1"/>
  <c r="R264" i="23"/>
  <c r="R263" i="23"/>
  <c r="S263" i="23" s="1"/>
  <c r="R262" i="23"/>
  <c r="R261" i="23"/>
  <c r="R260" i="23"/>
  <c r="R259" i="23"/>
  <c r="R258" i="23"/>
  <c r="S258" i="23" s="1"/>
  <c r="R257" i="23"/>
  <c r="S257" i="23" s="1"/>
  <c r="R256" i="23"/>
  <c r="R255" i="23"/>
  <c r="R254" i="23"/>
  <c r="R253" i="23"/>
  <c r="R252" i="23"/>
  <c r="R251" i="23"/>
  <c r="S251" i="23" s="1"/>
  <c r="R250" i="23"/>
  <c r="R249" i="23"/>
  <c r="R248" i="23"/>
  <c r="R247" i="23"/>
  <c r="R246" i="23"/>
  <c r="R245" i="23"/>
  <c r="R244" i="23"/>
  <c r="R243" i="23"/>
  <c r="R242" i="23"/>
  <c r="R241" i="23"/>
  <c r="R240" i="23"/>
  <c r="R239" i="23"/>
  <c r="S239" i="23" s="1"/>
  <c r="R238" i="23"/>
  <c r="R237" i="23"/>
  <c r="R236" i="23"/>
  <c r="R235" i="23"/>
  <c r="R234" i="23"/>
  <c r="R233" i="23"/>
  <c r="S233" i="23" s="1"/>
  <c r="R232" i="23"/>
  <c r="R231" i="23"/>
  <c r="R230" i="23"/>
  <c r="R229" i="23"/>
  <c r="R228" i="23"/>
  <c r="R227" i="23"/>
  <c r="R226" i="23"/>
  <c r="M301" i="23"/>
  <c r="M300" i="23"/>
  <c r="F23" i="33"/>
  <c r="F22" i="33"/>
  <c r="F26" i="33"/>
  <c r="H166" i="6"/>
  <c r="H165" i="6"/>
  <c r="H164" i="6"/>
  <c r="H163" i="6"/>
  <c r="H162" i="6"/>
  <c r="H161" i="6"/>
  <c r="H160" i="6"/>
  <c r="H147" i="6"/>
  <c r="H146" i="6"/>
  <c r="H145" i="6"/>
  <c r="H144" i="6"/>
  <c r="F27" i="33"/>
  <c r="N301" i="23"/>
  <c r="N300" i="23"/>
  <c r="N304" i="23"/>
  <c r="P300" i="23"/>
  <c r="Q300" i="23"/>
  <c r="M304" i="23"/>
  <c r="P304" i="23"/>
  <c r="Q304" i="23"/>
  <c r="P301" i="23"/>
  <c r="Q301" i="23"/>
  <c r="M305" i="23"/>
  <c r="P305" i="23"/>
  <c r="Q305" i="23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7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N305" i="23"/>
  <c r="I60" i="1"/>
  <c r="I56" i="1"/>
  <c r="I59" i="1"/>
  <c r="I58" i="1"/>
  <c r="I57" i="1"/>
  <c r="G156" i="22"/>
  <c r="G155" i="22"/>
  <c r="G154" i="22"/>
  <c r="G153" i="22"/>
  <c r="G152" i="22"/>
  <c r="G151" i="22"/>
  <c r="G150" i="22"/>
  <c r="G149" i="22"/>
  <c r="G148" i="22"/>
  <c r="G59" i="22"/>
  <c r="G58" i="22"/>
  <c r="G57" i="22"/>
  <c r="G56" i="22"/>
  <c r="G55" i="22"/>
  <c r="G54" i="22"/>
  <c r="G53" i="22"/>
  <c r="G52" i="22"/>
  <c r="G51" i="22"/>
  <c r="D156" i="22"/>
  <c r="D155" i="22"/>
  <c r="D154" i="22"/>
  <c r="D153" i="22"/>
  <c r="D152" i="22"/>
  <c r="D151" i="22"/>
  <c r="D150" i="22"/>
  <c r="D149" i="22"/>
  <c r="D148" i="22"/>
  <c r="D59" i="22"/>
  <c r="D58" i="22"/>
  <c r="D57" i="22"/>
  <c r="D56" i="22"/>
  <c r="D55" i="22"/>
  <c r="D54" i="22"/>
  <c r="D53" i="22"/>
  <c r="D52" i="22"/>
  <c r="D51" i="22"/>
  <c r="D50" i="22"/>
  <c r="C298" i="32"/>
  <c r="C297" i="32"/>
  <c r="C296" i="32"/>
  <c r="C295" i="32"/>
  <c r="C294" i="32"/>
  <c r="C293" i="32"/>
  <c r="C292" i="32"/>
  <c r="C291" i="32"/>
  <c r="C290" i="32"/>
  <c r="C289" i="32"/>
  <c r="C288" i="32"/>
  <c r="C287" i="32"/>
  <c r="C286" i="32"/>
  <c r="C285" i="32"/>
  <c r="C284" i="32"/>
  <c r="C283" i="32"/>
  <c r="C282" i="32"/>
  <c r="C281" i="32"/>
  <c r="C280" i="32"/>
  <c r="C279" i="32"/>
  <c r="C278" i="32"/>
  <c r="C277" i="32"/>
  <c r="C276" i="32"/>
  <c r="C275" i="32"/>
  <c r="C274" i="32"/>
  <c r="C273" i="32"/>
  <c r="C272" i="32"/>
  <c r="C271" i="32"/>
  <c r="C270" i="32"/>
  <c r="C269" i="32"/>
  <c r="C268" i="32"/>
  <c r="C267" i="32"/>
  <c r="C266" i="32"/>
  <c r="C265" i="32"/>
  <c r="C264" i="32"/>
  <c r="C263" i="32"/>
  <c r="C262" i="32"/>
  <c r="C261" i="32"/>
  <c r="C260" i="32"/>
  <c r="C259" i="32"/>
  <c r="C258" i="32"/>
  <c r="C257" i="32"/>
  <c r="C256" i="32"/>
  <c r="C255" i="32"/>
  <c r="C254" i="32"/>
  <c r="C253" i="32"/>
  <c r="C252" i="32"/>
  <c r="C251" i="32"/>
  <c r="C250" i="32"/>
  <c r="C249" i="32"/>
  <c r="C248" i="32"/>
  <c r="C247" i="32"/>
  <c r="C246" i="32"/>
  <c r="C245" i="32"/>
  <c r="C244" i="32"/>
  <c r="C243" i="32"/>
  <c r="C242" i="32"/>
  <c r="C241" i="32"/>
  <c r="C240" i="32"/>
  <c r="C239" i="32"/>
  <c r="C238" i="32"/>
  <c r="C237" i="32"/>
  <c r="C236" i="32"/>
  <c r="C235" i="32"/>
  <c r="C234" i="32"/>
  <c r="C233" i="32"/>
  <c r="C232" i="32"/>
  <c r="C231" i="32"/>
  <c r="C230" i="32"/>
  <c r="C229" i="32"/>
  <c r="C228" i="32"/>
  <c r="C227" i="32"/>
  <c r="C226" i="32"/>
  <c r="C225" i="32"/>
  <c r="C224" i="32"/>
  <c r="C223" i="32"/>
  <c r="C222" i="32"/>
  <c r="C221" i="32"/>
  <c r="C220" i="32"/>
  <c r="C219" i="32"/>
  <c r="C218" i="32"/>
  <c r="C217" i="32"/>
  <c r="C216" i="32"/>
  <c r="C215" i="32"/>
  <c r="C214" i="32"/>
  <c r="C213" i="32"/>
  <c r="C212" i="32"/>
  <c r="C211" i="32"/>
  <c r="C210" i="32"/>
  <c r="C209" i="32"/>
  <c r="C208" i="32"/>
  <c r="C207" i="32"/>
  <c r="C206" i="32"/>
  <c r="C205" i="32"/>
  <c r="C204" i="32"/>
  <c r="C203" i="32"/>
  <c r="C202" i="32"/>
  <c r="C201" i="32"/>
  <c r="C200" i="32"/>
  <c r="C199" i="32"/>
  <c r="C198" i="32"/>
  <c r="C197" i="32"/>
  <c r="C196" i="32"/>
  <c r="C195" i="32"/>
  <c r="C194" i="32"/>
  <c r="C193" i="32"/>
  <c r="C192" i="32"/>
  <c r="C191" i="32"/>
  <c r="C190" i="32"/>
  <c r="C189" i="32"/>
  <c r="C188" i="32"/>
  <c r="C187" i="32"/>
  <c r="C186" i="32"/>
  <c r="C185" i="32"/>
  <c r="C184" i="32"/>
  <c r="C183" i="32"/>
  <c r="C182" i="32"/>
  <c r="C181" i="32"/>
  <c r="C180" i="32"/>
  <c r="C179" i="32"/>
  <c r="C178" i="32"/>
  <c r="C177" i="32"/>
  <c r="C176" i="32"/>
  <c r="C175" i="32"/>
  <c r="C174" i="32"/>
  <c r="C173" i="32"/>
  <c r="C172" i="32"/>
  <c r="C171" i="32"/>
  <c r="C170" i="32"/>
  <c r="C169" i="32"/>
  <c r="C168" i="32"/>
  <c r="C167" i="32"/>
  <c r="C166" i="32"/>
  <c r="C165" i="32"/>
  <c r="C164" i="32"/>
  <c r="C163" i="32"/>
  <c r="C162" i="32"/>
  <c r="C161" i="32"/>
  <c r="C160" i="32"/>
  <c r="C159" i="32"/>
  <c r="C158" i="32"/>
  <c r="C157" i="32"/>
  <c r="C156" i="32"/>
  <c r="C155" i="32"/>
  <c r="C154" i="32"/>
  <c r="C153" i="32"/>
  <c r="C152" i="32"/>
  <c r="C151" i="32"/>
  <c r="C150" i="32"/>
  <c r="C149" i="32"/>
  <c r="C148" i="32"/>
  <c r="C147" i="32"/>
  <c r="C146" i="32"/>
  <c r="C145" i="32"/>
  <c r="C144" i="32"/>
  <c r="C143" i="32"/>
  <c r="C142" i="32"/>
  <c r="C141" i="32"/>
  <c r="C140" i="32"/>
  <c r="C139" i="32"/>
  <c r="C138" i="32"/>
  <c r="C137" i="32"/>
  <c r="C136" i="32"/>
  <c r="C135" i="32"/>
  <c r="C134" i="32"/>
  <c r="C133" i="32"/>
  <c r="C132" i="32"/>
  <c r="C131" i="32"/>
  <c r="C130" i="32"/>
  <c r="C129" i="32"/>
  <c r="C128" i="32"/>
  <c r="C127" i="32"/>
  <c r="C126" i="32"/>
  <c r="C125" i="32"/>
  <c r="C124" i="32"/>
  <c r="C123" i="32"/>
  <c r="C122" i="32"/>
  <c r="C121" i="32"/>
  <c r="C120" i="32"/>
  <c r="C119" i="32"/>
  <c r="C118" i="32"/>
  <c r="C117" i="32"/>
  <c r="C116" i="32"/>
  <c r="C115" i="32"/>
  <c r="C114" i="32"/>
  <c r="C113" i="32"/>
  <c r="C112" i="32"/>
  <c r="C111" i="32"/>
  <c r="C110" i="32"/>
  <c r="C109" i="32"/>
  <c r="C108" i="32"/>
  <c r="C107" i="32"/>
  <c r="C106" i="32"/>
  <c r="C105" i="32"/>
  <c r="C104" i="32"/>
  <c r="C103" i="32"/>
  <c r="C102" i="32"/>
  <c r="C101" i="32"/>
  <c r="C100" i="32"/>
  <c r="C99" i="32"/>
  <c r="C98" i="32"/>
  <c r="C97" i="32"/>
  <c r="C96" i="32"/>
  <c r="C95" i="32"/>
  <c r="C94" i="32"/>
  <c r="C93" i="32"/>
  <c r="C92" i="32"/>
  <c r="C91" i="32"/>
  <c r="C90" i="32"/>
  <c r="C89" i="32"/>
  <c r="C88" i="32"/>
  <c r="C87" i="32"/>
  <c r="C86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K15" i="24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D160" i="35"/>
  <c r="H160" i="35"/>
  <c r="D161" i="35"/>
  <c r="H161" i="35"/>
  <c r="D162" i="35"/>
  <c r="H162" i="35"/>
  <c r="D163" i="35"/>
  <c r="H163" i="35"/>
  <c r="D164" i="35"/>
  <c r="H164" i="35"/>
  <c r="D165" i="35"/>
  <c r="H165" i="35"/>
  <c r="D166" i="35"/>
  <c r="H166" i="35"/>
  <c r="D167" i="35"/>
  <c r="H167" i="35"/>
  <c r="D168" i="35"/>
  <c r="H168" i="35"/>
  <c r="D169" i="35"/>
  <c r="H169" i="35"/>
  <c r="D170" i="35"/>
  <c r="H170" i="35"/>
  <c r="D171" i="35"/>
  <c r="H171" i="35"/>
  <c r="D172" i="35"/>
  <c r="H172" i="35"/>
  <c r="D173" i="35"/>
  <c r="H173" i="35"/>
  <c r="D174" i="35"/>
  <c r="H174" i="35"/>
  <c r="D175" i="35"/>
  <c r="H175" i="35"/>
  <c r="D176" i="35"/>
  <c r="H176" i="35"/>
  <c r="D177" i="35"/>
  <c r="H177" i="35"/>
  <c r="H178" i="35"/>
  <c r="H179" i="35"/>
  <c r="H180" i="35"/>
  <c r="H181" i="35"/>
  <c r="H182" i="35"/>
  <c r="H183" i="35"/>
  <c r="H184" i="35"/>
  <c r="H185" i="35"/>
  <c r="H186" i="35"/>
  <c r="H187" i="35"/>
  <c r="H188" i="35"/>
  <c r="H189" i="35"/>
  <c r="H190" i="35"/>
  <c r="H191" i="35"/>
  <c r="H192" i="35"/>
  <c r="H193" i="35"/>
  <c r="H194" i="35"/>
  <c r="H195" i="35"/>
  <c r="H196" i="35"/>
  <c r="H197" i="35"/>
  <c r="H198" i="35"/>
  <c r="H199" i="35"/>
  <c r="H200" i="35"/>
  <c r="H201" i="35"/>
  <c r="H202" i="35"/>
  <c r="H203" i="35"/>
  <c r="H204" i="35"/>
  <c r="Q51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Q50" i="35"/>
  <c r="F160" i="35"/>
  <c r="F161" i="35"/>
  <c r="F162" i="35"/>
  <c r="F163" i="35"/>
  <c r="F164" i="35"/>
  <c r="F165" i="35"/>
  <c r="F166" i="35"/>
  <c r="F167" i="35"/>
  <c r="F168" i="35"/>
  <c r="F169" i="35"/>
  <c r="F170" i="35"/>
  <c r="F171" i="35"/>
  <c r="F172" i="35"/>
  <c r="F173" i="35"/>
  <c r="F174" i="35"/>
  <c r="F175" i="35"/>
  <c r="F176" i="35"/>
  <c r="F177" i="35"/>
  <c r="F178" i="35"/>
  <c r="F179" i="35"/>
  <c r="F180" i="35"/>
  <c r="F181" i="35"/>
  <c r="F182" i="35"/>
  <c r="F183" i="35"/>
  <c r="F184" i="35"/>
  <c r="F185" i="35"/>
  <c r="F186" i="35"/>
  <c r="F187" i="35"/>
  <c r="F188" i="35"/>
  <c r="F189" i="35"/>
  <c r="F190" i="35"/>
  <c r="F191" i="35"/>
  <c r="F192" i="35"/>
  <c r="F193" i="35"/>
  <c r="F194" i="35"/>
  <c r="F195" i="35"/>
  <c r="F196" i="35"/>
  <c r="F197" i="35"/>
  <c r="F198" i="35"/>
  <c r="F199" i="35"/>
  <c r="F200" i="35"/>
  <c r="F201" i="35"/>
  <c r="F202" i="35"/>
  <c r="F203" i="35"/>
  <c r="F204" i="35"/>
  <c r="Q4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Q48" i="35"/>
  <c r="J297" i="35"/>
  <c r="N297" i="35"/>
  <c r="M297" i="35"/>
  <c r="L297" i="35"/>
  <c r="K297" i="35"/>
  <c r="D297" i="35"/>
  <c r="H297" i="35"/>
  <c r="G297" i="35"/>
  <c r="E297" i="35"/>
  <c r="J296" i="35"/>
  <c r="D296" i="35"/>
  <c r="H296" i="35"/>
  <c r="F296" i="35"/>
  <c r="E296" i="35"/>
  <c r="G296" i="35"/>
  <c r="J295" i="35"/>
  <c r="N295" i="35"/>
  <c r="D295" i="35"/>
  <c r="G295" i="35"/>
  <c r="F295" i="35"/>
  <c r="E295" i="35"/>
  <c r="J294" i="35"/>
  <c r="N294" i="35"/>
  <c r="M294" i="35"/>
  <c r="L294" i="35"/>
  <c r="K294" i="35"/>
  <c r="D294" i="35"/>
  <c r="J293" i="35"/>
  <c r="N293" i="35"/>
  <c r="M293" i="35"/>
  <c r="L293" i="35"/>
  <c r="K293" i="35"/>
  <c r="D293" i="35"/>
  <c r="J292" i="35"/>
  <c r="N292" i="35"/>
  <c r="L292" i="35"/>
  <c r="D292" i="35"/>
  <c r="G292" i="35"/>
  <c r="E292" i="35"/>
  <c r="H292" i="35"/>
  <c r="J291" i="35"/>
  <c r="K291" i="35"/>
  <c r="N291" i="35"/>
  <c r="D291" i="35"/>
  <c r="H291" i="35"/>
  <c r="G291" i="35"/>
  <c r="F291" i="35"/>
  <c r="E291" i="35"/>
  <c r="J290" i="35"/>
  <c r="D290" i="35"/>
  <c r="H290" i="35"/>
  <c r="F290" i="35"/>
  <c r="E290" i="35"/>
  <c r="G290" i="35"/>
  <c r="J289" i="35"/>
  <c r="N289" i="35"/>
  <c r="M289" i="35"/>
  <c r="L289" i="35"/>
  <c r="K289" i="35"/>
  <c r="D289" i="35"/>
  <c r="H289" i="35"/>
  <c r="G289" i="35"/>
  <c r="E289" i="35"/>
  <c r="J288" i="35"/>
  <c r="M288" i="35"/>
  <c r="K288" i="35"/>
  <c r="D288" i="35"/>
  <c r="H288" i="35"/>
  <c r="E288" i="35"/>
  <c r="F288" i="35"/>
  <c r="J287" i="35"/>
  <c r="N287" i="35"/>
  <c r="D287" i="35"/>
  <c r="F287" i="35"/>
  <c r="E287" i="35"/>
  <c r="J286" i="35"/>
  <c r="N286" i="35"/>
  <c r="M286" i="35"/>
  <c r="L286" i="35"/>
  <c r="K286" i="35"/>
  <c r="D286" i="35"/>
  <c r="J285" i="35"/>
  <c r="N285" i="35"/>
  <c r="M285" i="35"/>
  <c r="L285" i="35"/>
  <c r="K285" i="35"/>
  <c r="D285" i="35"/>
  <c r="J284" i="35"/>
  <c r="N284" i="35"/>
  <c r="L284" i="35"/>
  <c r="D284" i="35"/>
  <c r="E284" i="35"/>
  <c r="J283" i="35"/>
  <c r="K283" i="35"/>
  <c r="N283" i="35"/>
  <c r="D283" i="35"/>
  <c r="E283" i="35"/>
  <c r="J282" i="35"/>
  <c r="D282" i="35"/>
  <c r="H282" i="35"/>
  <c r="F282" i="35"/>
  <c r="E282" i="35"/>
  <c r="G282" i="35"/>
  <c r="J281" i="35"/>
  <c r="N281" i="35"/>
  <c r="M281" i="35"/>
  <c r="L281" i="35"/>
  <c r="K281" i="35"/>
  <c r="D281" i="35"/>
  <c r="H281" i="35"/>
  <c r="G281" i="35"/>
  <c r="E281" i="35"/>
  <c r="J280" i="35"/>
  <c r="D280" i="35"/>
  <c r="H280" i="35"/>
  <c r="E280" i="35"/>
  <c r="F280" i="35"/>
  <c r="J279" i="35"/>
  <c r="M279" i="35"/>
  <c r="K279" i="35"/>
  <c r="N279" i="35"/>
  <c r="D279" i="35"/>
  <c r="F279" i="35"/>
  <c r="E279" i="35"/>
  <c r="J278" i="35"/>
  <c r="N278" i="35"/>
  <c r="M278" i="35"/>
  <c r="L278" i="35"/>
  <c r="K278" i="35"/>
  <c r="D278" i="35"/>
  <c r="J277" i="35"/>
  <c r="N277" i="35"/>
  <c r="M277" i="35"/>
  <c r="L277" i="35"/>
  <c r="K277" i="35"/>
  <c r="D277" i="35"/>
  <c r="F277" i="35"/>
  <c r="J276" i="35"/>
  <c r="N276" i="35"/>
  <c r="L276" i="35"/>
  <c r="D276" i="35"/>
  <c r="G276" i="35"/>
  <c r="F276" i="35"/>
  <c r="E276" i="35"/>
  <c r="H276" i="35"/>
  <c r="J275" i="35"/>
  <c r="K275" i="35"/>
  <c r="N275" i="35"/>
  <c r="D275" i="35"/>
  <c r="G275" i="35"/>
  <c r="J274" i="35"/>
  <c r="D274" i="35"/>
  <c r="H274" i="35"/>
  <c r="F274" i="35"/>
  <c r="E274" i="35"/>
  <c r="G274" i="35"/>
  <c r="J273" i="35"/>
  <c r="N273" i="35"/>
  <c r="M273" i="35"/>
  <c r="L273" i="35"/>
  <c r="K273" i="35"/>
  <c r="D273" i="35"/>
  <c r="H273" i="35"/>
  <c r="G273" i="35"/>
  <c r="E273" i="35"/>
  <c r="J272" i="35"/>
  <c r="D272" i="35"/>
  <c r="H272" i="35"/>
  <c r="E272" i="35"/>
  <c r="F272" i="35"/>
  <c r="J271" i="35"/>
  <c r="D271" i="35"/>
  <c r="F271" i="35"/>
  <c r="E271" i="35"/>
  <c r="J270" i="35"/>
  <c r="N270" i="35"/>
  <c r="M270" i="35"/>
  <c r="L270" i="35"/>
  <c r="K270" i="35"/>
  <c r="D270" i="35"/>
  <c r="J269" i="35"/>
  <c r="N269" i="35"/>
  <c r="M269" i="35"/>
  <c r="L269" i="35"/>
  <c r="K269" i="35"/>
  <c r="D269" i="35"/>
  <c r="J268" i="35"/>
  <c r="N268" i="35"/>
  <c r="L268" i="35"/>
  <c r="D268" i="35"/>
  <c r="H268" i="35"/>
  <c r="J267" i="35"/>
  <c r="K267" i="35"/>
  <c r="N267" i="35"/>
  <c r="D267" i="35"/>
  <c r="H267" i="35"/>
  <c r="G267" i="35"/>
  <c r="E267" i="35"/>
  <c r="J266" i="35"/>
  <c r="D266" i="35"/>
  <c r="H266" i="35"/>
  <c r="F266" i="35"/>
  <c r="E266" i="35"/>
  <c r="G266" i="35"/>
  <c r="J265" i="35"/>
  <c r="N265" i="35"/>
  <c r="M265" i="35"/>
  <c r="L265" i="35"/>
  <c r="K265" i="35"/>
  <c r="D265" i="35"/>
  <c r="H265" i="35"/>
  <c r="G265" i="35"/>
  <c r="E265" i="35"/>
  <c r="J264" i="35"/>
  <c r="M264" i="35"/>
  <c r="K264" i="35"/>
  <c r="D264" i="35"/>
  <c r="H264" i="35"/>
  <c r="E264" i="35"/>
  <c r="F264" i="35"/>
  <c r="J263" i="35"/>
  <c r="M263" i="35"/>
  <c r="L263" i="35"/>
  <c r="K263" i="35"/>
  <c r="N263" i="35"/>
  <c r="D263" i="35"/>
  <c r="E263" i="35"/>
  <c r="J262" i="35"/>
  <c r="N262" i="35"/>
  <c r="M262" i="35"/>
  <c r="L262" i="35"/>
  <c r="K262" i="35"/>
  <c r="D262" i="35"/>
  <c r="J261" i="35"/>
  <c r="N261" i="35"/>
  <c r="M261" i="35"/>
  <c r="L261" i="35"/>
  <c r="K261" i="35"/>
  <c r="D261" i="35"/>
  <c r="F261" i="35"/>
  <c r="E261" i="35"/>
  <c r="J260" i="35"/>
  <c r="N260" i="35"/>
  <c r="L260" i="35"/>
  <c r="D260" i="35"/>
  <c r="J259" i="35"/>
  <c r="K259" i="35"/>
  <c r="N259" i="35"/>
  <c r="D259" i="35"/>
  <c r="E259" i="35"/>
  <c r="J258" i="35"/>
  <c r="D258" i="35"/>
  <c r="H258" i="35"/>
  <c r="F258" i="35"/>
  <c r="E258" i="35"/>
  <c r="G258" i="35"/>
  <c r="J257" i="35"/>
  <c r="N257" i="35"/>
  <c r="M257" i="35"/>
  <c r="L257" i="35"/>
  <c r="K257" i="35"/>
  <c r="D257" i="35"/>
  <c r="H257" i="35"/>
  <c r="G257" i="35"/>
  <c r="E257" i="35"/>
  <c r="J256" i="35"/>
  <c r="D256" i="35"/>
  <c r="H256" i="35"/>
  <c r="F256" i="35"/>
  <c r="J255" i="35"/>
  <c r="M255" i="35"/>
  <c r="L255" i="35"/>
  <c r="N255" i="35"/>
  <c r="D255" i="35"/>
  <c r="E255" i="35"/>
  <c r="J254" i="35"/>
  <c r="N254" i="35"/>
  <c r="M254" i="35"/>
  <c r="L254" i="35"/>
  <c r="K254" i="35"/>
  <c r="D254" i="35"/>
  <c r="J253" i="35"/>
  <c r="N253" i="35"/>
  <c r="M253" i="35"/>
  <c r="L253" i="35"/>
  <c r="K253" i="35"/>
  <c r="D253" i="35"/>
  <c r="F253" i="35"/>
  <c r="E253" i="35"/>
  <c r="J252" i="35"/>
  <c r="N252" i="35"/>
  <c r="L252" i="35"/>
  <c r="D252" i="35"/>
  <c r="F252" i="35"/>
  <c r="E252" i="35"/>
  <c r="J251" i="35"/>
  <c r="K251" i="35"/>
  <c r="N251" i="35"/>
  <c r="D251" i="35"/>
  <c r="J250" i="35"/>
  <c r="D250" i="35"/>
  <c r="H250" i="35"/>
  <c r="F250" i="35"/>
  <c r="E250" i="35"/>
  <c r="G250" i="35"/>
  <c r="J249" i="35"/>
  <c r="N249" i="35"/>
  <c r="M249" i="35"/>
  <c r="L249" i="35"/>
  <c r="K249" i="35"/>
  <c r="D249" i="35"/>
  <c r="H249" i="35"/>
  <c r="G249" i="35"/>
  <c r="E249" i="35"/>
  <c r="J248" i="35"/>
  <c r="D248" i="35"/>
  <c r="H248" i="35"/>
  <c r="E248" i="35"/>
  <c r="F248" i="35"/>
  <c r="J247" i="35"/>
  <c r="N247" i="35"/>
  <c r="D247" i="35"/>
  <c r="E247" i="35"/>
  <c r="J246" i="35"/>
  <c r="N246" i="35"/>
  <c r="M246" i="35"/>
  <c r="L246" i="35"/>
  <c r="K246" i="35"/>
  <c r="D246" i="35"/>
  <c r="J245" i="35"/>
  <c r="N245" i="35"/>
  <c r="M245" i="35"/>
  <c r="L245" i="35"/>
  <c r="K245" i="35"/>
  <c r="D245" i="35"/>
  <c r="E245" i="35"/>
  <c r="F245" i="35"/>
  <c r="J244" i="35"/>
  <c r="N244" i="35"/>
  <c r="L244" i="35"/>
  <c r="D244" i="35"/>
  <c r="G244" i="35"/>
  <c r="F244" i="35"/>
  <c r="E244" i="35"/>
  <c r="H244" i="35"/>
  <c r="J243" i="35"/>
  <c r="K243" i="35"/>
  <c r="N243" i="35"/>
  <c r="D243" i="35"/>
  <c r="J242" i="35"/>
  <c r="L242" i="35"/>
  <c r="K242" i="35"/>
  <c r="D242" i="35"/>
  <c r="H242" i="35"/>
  <c r="F242" i="35"/>
  <c r="E242" i="35"/>
  <c r="G242" i="35"/>
  <c r="J241" i="35"/>
  <c r="N241" i="35"/>
  <c r="M241" i="35"/>
  <c r="L241" i="35"/>
  <c r="K241" i="35"/>
  <c r="D241" i="35"/>
  <c r="G241" i="35"/>
  <c r="J240" i="35"/>
  <c r="N240" i="35"/>
  <c r="M240" i="35"/>
  <c r="L240" i="35"/>
  <c r="D240" i="35"/>
  <c r="J239" i="35"/>
  <c r="M239" i="35"/>
  <c r="L239" i="35"/>
  <c r="K239" i="35"/>
  <c r="N239" i="35"/>
  <c r="D239" i="35"/>
  <c r="J238" i="35"/>
  <c r="N238" i="35"/>
  <c r="M238" i="35"/>
  <c r="L238" i="35"/>
  <c r="K238" i="35"/>
  <c r="D238" i="35"/>
  <c r="D208" i="35"/>
  <c r="D207" i="35"/>
  <c r="D206" i="35"/>
  <c r="D205" i="35"/>
  <c r="D159" i="35"/>
  <c r="D158" i="35"/>
  <c r="D157" i="35"/>
  <c r="D156" i="35"/>
  <c r="D155" i="35"/>
  <c r="J154" i="35"/>
  <c r="D154" i="35"/>
  <c r="J153" i="35"/>
  <c r="D153" i="35"/>
  <c r="J152" i="35"/>
  <c r="D152" i="35"/>
  <c r="J151" i="35"/>
  <c r="D151" i="35"/>
  <c r="J150" i="35"/>
  <c r="D150" i="35"/>
  <c r="J149" i="35"/>
  <c r="D149" i="35"/>
  <c r="J148" i="35"/>
  <c r="D148" i="35"/>
  <c r="J147" i="35"/>
  <c r="M147" i="35"/>
  <c r="K147" i="35"/>
  <c r="N147" i="35"/>
  <c r="J146" i="35"/>
  <c r="N146" i="35"/>
  <c r="L146" i="35"/>
  <c r="J145" i="35"/>
  <c r="N145" i="35"/>
  <c r="M145" i="35"/>
  <c r="L145" i="35"/>
  <c r="K145" i="35"/>
  <c r="H145" i="35"/>
  <c r="F145" i="35"/>
  <c r="E145" i="35"/>
  <c r="J144" i="35"/>
  <c r="K144" i="35"/>
  <c r="H144" i="35"/>
  <c r="E144" i="35"/>
  <c r="F144" i="35"/>
  <c r="J143" i="35"/>
  <c r="L143" i="35"/>
  <c r="H143" i="35"/>
  <c r="E143" i="35"/>
  <c r="J142" i="35"/>
  <c r="N142" i="35"/>
  <c r="J141" i="35"/>
  <c r="N141" i="35"/>
  <c r="M141" i="35"/>
  <c r="L141" i="35"/>
  <c r="K141" i="35"/>
  <c r="E141" i="35"/>
  <c r="J140" i="35"/>
  <c r="N140" i="35"/>
  <c r="M140" i="35"/>
  <c r="L140" i="35"/>
  <c r="E140" i="35"/>
  <c r="F140" i="35"/>
  <c r="J139" i="35"/>
  <c r="M139" i="35"/>
  <c r="N139" i="35"/>
  <c r="J138" i="35"/>
  <c r="N138" i="35"/>
  <c r="L138" i="35"/>
  <c r="J137" i="35"/>
  <c r="N137" i="35"/>
  <c r="M137" i="35"/>
  <c r="L137" i="35"/>
  <c r="K137" i="35"/>
  <c r="H137" i="35"/>
  <c r="F137" i="35"/>
  <c r="E137" i="35"/>
  <c r="J136" i="35"/>
  <c r="K136" i="35"/>
  <c r="H136" i="35"/>
  <c r="E136" i="35"/>
  <c r="J135" i="35"/>
  <c r="K135" i="35"/>
  <c r="H135" i="35"/>
  <c r="E135" i="35"/>
  <c r="J134" i="35"/>
  <c r="N134" i="35"/>
  <c r="J133" i="35"/>
  <c r="N133" i="35"/>
  <c r="M133" i="35"/>
  <c r="L133" i="35"/>
  <c r="K133" i="35"/>
  <c r="J132" i="35"/>
  <c r="L132" i="35"/>
  <c r="E132" i="35"/>
  <c r="F132" i="35"/>
  <c r="J131" i="35"/>
  <c r="M131" i="35"/>
  <c r="N131" i="35"/>
  <c r="F131" i="35"/>
  <c r="J130" i="35"/>
  <c r="N130" i="35"/>
  <c r="L130" i="35"/>
  <c r="J129" i="35"/>
  <c r="N129" i="35"/>
  <c r="M129" i="35"/>
  <c r="L129" i="35"/>
  <c r="K129" i="35"/>
  <c r="H129" i="35"/>
  <c r="F129" i="35"/>
  <c r="E129" i="35"/>
  <c r="J128" i="35"/>
  <c r="K128" i="35"/>
  <c r="H128" i="35"/>
  <c r="E128" i="35"/>
  <c r="J127" i="35"/>
  <c r="H127" i="35"/>
  <c r="E127" i="35"/>
  <c r="J126" i="35"/>
  <c r="N126" i="35"/>
  <c r="J125" i="35"/>
  <c r="N125" i="35"/>
  <c r="M125" i="35"/>
  <c r="L125" i="35"/>
  <c r="K125" i="35"/>
  <c r="J124" i="35"/>
  <c r="N124" i="35"/>
  <c r="M124" i="35"/>
  <c r="L124" i="35"/>
  <c r="E124" i="35"/>
  <c r="F124" i="35"/>
  <c r="J123" i="35"/>
  <c r="M123" i="35"/>
  <c r="N123" i="35"/>
  <c r="F123" i="35"/>
  <c r="J122" i="35"/>
  <c r="N122" i="35"/>
  <c r="L122" i="35"/>
  <c r="J121" i="35"/>
  <c r="N121" i="35"/>
  <c r="M121" i="35"/>
  <c r="L121" i="35"/>
  <c r="K121" i="35"/>
  <c r="D121" i="35"/>
  <c r="H121" i="35"/>
  <c r="G121" i="35"/>
  <c r="F121" i="35"/>
  <c r="E121" i="35"/>
  <c r="J120" i="35"/>
  <c r="K120" i="35"/>
  <c r="D120" i="35"/>
  <c r="H120" i="35"/>
  <c r="G120" i="35"/>
  <c r="E120" i="35"/>
  <c r="J119" i="35"/>
  <c r="L119" i="35"/>
  <c r="D119" i="35"/>
  <c r="H119" i="35"/>
  <c r="E119" i="35"/>
  <c r="J118" i="35"/>
  <c r="N118" i="35"/>
  <c r="D118" i="35"/>
  <c r="E118" i="35"/>
  <c r="G118" i="35"/>
  <c r="J117" i="35"/>
  <c r="N117" i="35"/>
  <c r="M117" i="35"/>
  <c r="L117" i="35"/>
  <c r="K117" i="35"/>
  <c r="J116" i="35"/>
  <c r="N116" i="35"/>
  <c r="M116" i="35"/>
  <c r="L116" i="35"/>
  <c r="F116" i="35"/>
  <c r="E116" i="35"/>
  <c r="J115" i="35"/>
  <c r="M115" i="35"/>
  <c r="N115" i="35"/>
  <c r="F115" i="35"/>
  <c r="J114" i="35"/>
  <c r="N114" i="35"/>
  <c r="K114" i="35"/>
  <c r="L114" i="35"/>
  <c r="J113" i="35"/>
  <c r="N113" i="35"/>
  <c r="M113" i="35"/>
  <c r="L113" i="35"/>
  <c r="K113" i="35"/>
  <c r="H113" i="35"/>
  <c r="F113" i="35"/>
  <c r="E113" i="35"/>
  <c r="J112" i="35"/>
  <c r="K112" i="35"/>
  <c r="H112" i="35"/>
  <c r="E112" i="35"/>
  <c r="J111" i="35"/>
  <c r="L111" i="35"/>
  <c r="K111" i="35"/>
  <c r="H111" i="35"/>
  <c r="E111" i="35"/>
  <c r="J110" i="35"/>
  <c r="N110" i="35"/>
  <c r="E110" i="35"/>
  <c r="J109" i="35"/>
  <c r="N109" i="35"/>
  <c r="M109" i="35"/>
  <c r="L109" i="35"/>
  <c r="K109" i="35"/>
  <c r="E109" i="35"/>
  <c r="J108" i="35"/>
  <c r="N108" i="35"/>
  <c r="M108" i="35"/>
  <c r="L108" i="35"/>
  <c r="J107" i="35"/>
  <c r="M107" i="35"/>
  <c r="N107" i="35"/>
  <c r="F107" i="35"/>
  <c r="J106" i="35"/>
  <c r="N106" i="35"/>
  <c r="K106" i="35"/>
  <c r="L106" i="35"/>
  <c r="H106" i="35"/>
  <c r="F106" i="35"/>
  <c r="E106" i="35"/>
  <c r="J105" i="35"/>
  <c r="H105" i="35"/>
  <c r="E105" i="35"/>
  <c r="J104" i="35"/>
  <c r="L104" i="35"/>
  <c r="K104" i="35"/>
  <c r="N104" i="35"/>
  <c r="J103" i="35"/>
  <c r="N103" i="35"/>
  <c r="M103" i="35"/>
  <c r="L103" i="35"/>
  <c r="K103" i="35"/>
  <c r="F103" i="35"/>
  <c r="J102" i="35"/>
  <c r="N102" i="35"/>
  <c r="K102" i="35"/>
  <c r="L102" i="35"/>
  <c r="H102" i="35"/>
  <c r="F102" i="35"/>
  <c r="E102" i="35"/>
  <c r="J101" i="35"/>
  <c r="K101" i="35"/>
  <c r="H101" i="35"/>
  <c r="E101" i="35"/>
  <c r="J100" i="35"/>
  <c r="N100" i="35"/>
  <c r="J99" i="35"/>
  <c r="N99" i="35"/>
  <c r="M99" i="35"/>
  <c r="L99" i="35"/>
  <c r="K99" i="35"/>
  <c r="D99" i="35"/>
  <c r="J98" i="35"/>
  <c r="N98" i="35"/>
  <c r="K98" i="35"/>
  <c r="L98" i="35"/>
  <c r="D98" i="35"/>
  <c r="H98" i="35"/>
  <c r="G98" i="35"/>
  <c r="F98" i="35"/>
  <c r="E98" i="35"/>
  <c r="J97" i="35"/>
  <c r="K97" i="35"/>
  <c r="D97" i="35"/>
  <c r="H97" i="35"/>
  <c r="G97" i="35"/>
  <c r="E97" i="35"/>
  <c r="J96" i="35"/>
  <c r="N96" i="35"/>
  <c r="D96" i="35"/>
  <c r="J95" i="35"/>
  <c r="N95" i="35"/>
  <c r="M95" i="35"/>
  <c r="L95" i="35"/>
  <c r="K95" i="35"/>
  <c r="D95" i="35"/>
  <c r="E95" i="35"/>
  <c r="J94" i="35"/>
  <c r="N94" i="35"/>
  <c r="K94" i="35"/>
  <c r="L94" i="35"/>
  <c r="D94" i="35"/>
  <c r="H94" i="35"/>
  <c r="G94" i="35"/>
  <c r="F94" i="35"/>
  <c r="E94" i="35"/>
  <c r="J93" i="35"/>
  <c r="H93" i="35"/>
  <c r="J92" i="35"/>
  <c r="N92" i="35"/>
  <c r="F92" i="35"/>
  <c r="J91" i="35"/>
  <c r="N91" i="35"/>
  <c r="M91" i="35"/>
  <c r="L91" i="35"/>
  <c r="K91" i="35"/>
  <c r="H91" i="35"/>
  <c r="F91" i="35"/>
  <c r="E91" i="35"/>
  <c r="J90" i="35"/>
  <c r="M90" i="35"/>
  <c r="H90" i="35"/>
  <c r="F90" i="35"/>
  <c r="E90" i="35"/>
  <c r="J89" i="35"/>
  <c r="L89" i="35"/>
  <c r="F89" i="35"/>
  <c r="J88" i="35"/>
  <c r="N88" i="35"/>
  <c r="M88" i="35"/>
  <c r="L88" i="35"/>
  <c r="K88" i="35"/>
  <c r="H88" i="35"/>
  <c r="J87" i="35"/>
  <c r="N87" i="35"/>
  <c r="M87" i="35"/>
  <c r="L87" i="35"/>
  <c r="K87" i="35"/>
  <c r="J86" i="35"/>
  <c r="N86" i="35"/>
  <c r="L86" i="35"/>
  <c r="M86" i="35"/>
  <c r="H86" i="35"/>
  <c r="F86" i="35"/>
  <c r="E86" i="35"/>
  <c r="J85" i="35"/>
  <c r="N85" i="35"/>
  <c r="L85" i="35"/>
  <c r="F85" i="35"/>
  <c r="J84" i="35"/>
  <c r="M84" i="35"/>
  <c r="F84" i="35"/>
  <c r="E84" i="35"/>
  <c r="H84" i="35"/>
  <c r="J83" i="35"/>
  <c r="K83" i="35"/>
  <c r="H83" i="35"/>
  <c r="F83" i="35"/>
  <c r="E83" i="35"/>
  <c r="J82" i="35"/>
  <c r="M82" i="35"/>
  <c r="D82" i="35"/>
  <c r="H82" i="35"/>
  <c r="G82" i="35"/>
  <c r="F82" i="35"/>
  <c r="E82" i="35"/>
  <c r="J81" i="35"/>
  <c r="M81" i="35"/>
  <c r="D81" i="35"/>
  <c r="F81" i="35"/>
  <c r="J80" i="35"/>
  <c r="N80" i="35"/>
  <c r="M80" i="35"/>
  <c r="L80" i="35"/>
  <c r="K80" i="35"/>
  <c r="D80" i="35"/>
  <c r="H80" i="35"/>
  <c r="J79" i="35"/>
  <c r="N79" i="35"/>
  <c r="M79" i="35"/>
  <c r="L79" i="35"/>
  <c r="K79" i="35"/>
  <c r="D79" i="35"/>
  <c r="E79" i="35"/>
  <c r="J78" i="35"/>
  <c r="N78" i="35"/>
  <c r="L78" i="35"/>
  <c r="M78" i="35"/>
  <c r="D78" i="35"/>
  <c r="H78" i="35"/>
  <c r="G78" i="35"/>
  <c r="F78" i="35"/>
  <c r="E78" i="35"/>
  <c r="J77" i="35"/>
  <c r="N77" i="35"/>
  <c r="K77" i="35"/>
  <c r="D77" i="35"/>
  <c r="F77" i="35"/>
  <c r="J76" i="35"/>
  <c r="L76" i="35"/>
  <c r="D76" i="35"/>
  <c r="G76" i="35"/>
  <c r="F76" i="35"/>
  <c r="E76" i="35"/>
  <c r="H76" i="35"/>
  <c r="J75" i="35"/>
  <c r="K75" i="35"/>
  <c r="D75" i="35"/>
  <c r="H75" i="35"/>
  <c r="G75" i="35"/>
  <c r="F75" i="35"/>
  <c r="E75" i="35"/>
  <c r="J74" i="35"/>
  <c r="M74" i="35"/>
  <c r="D74" i="35"/>
  <c r="H74" i="35"/>
  <c r="G74" i="35"/>
  <c r="F74" i="35"/>
  <c r="E74" i="35"/>
  <c r="J73" i="35"/>
  <c r="L73" i="35"/>
  <c r="D73" i="35"/>
  <c r="F73" i="35"/>
  <c r="J72" i="35"/>
  <c r="N72" i="35"/>
  <c r="M72" i="35"/>
  <c r="L72" i="35"/>
  <c r="K72" i="35"/>
  <c r="D72" i="35"/>
  <c r="H72" i="35"/>
  <c r="J71" i="35"/>
  <c r="N71" i="35"/>
  <c r="M71" i="35"/>
  <c r="L71" i="35"/>
  <c r="K71" i="35"/>
  <c r="D71" i="35"/>
  <c r="H71" i="35"/>
  <c r="J70" i="35"/>
  <c r="N70" i="35"/>
  <c r="L70" i="35"/>
  <c r="M70" i="35"/>
  <c r="D70" i="35"/>
  <c r="H70" i="35"/>
  <c r="G70" i="35"/>
  <c r="F70" i="35"/>
  <c r="E70" i="35"/>
  <c r="J69" i="35"/>
  <c r="N69" i="35"/>
  <c r="L69" i="35"/>
  <c r="D69" i="35"/>
  <c r="F69" i="35"/>
  <c r="J68" i="35"/>
  <c r="M68" i="35"/>
  <c r="D68" i="35"/>
  <c r="G68" i="35"/>
  <c r="F68" i="35"/>
  <c r="E68" i="35"/>
  <c r="H68" i="35"/>
  <c r="J67" i="35"/>
  <c r="K67" i="35"/>
  <c r="D67" i="35"/>
  <c r="H67" i="35"/>
  <c r="G67" i="35"/>
  <c r="F67" i="35"/>
  <c r="E67" i="35"/>
  <c r="J66" i="35"/>
  <c r="M66" i="35"/>
  <c r="D66" i="35"/>
  <c r="H66" i="35"/>
  <c r="G66" i="35"/>
  <c r="F66" i="35"/>
  <c r="E66" i="35"/>
  <c r="J65" i="35"/>
  <c r="K65" i="35"/>
  <c r="D65" i="35"/>
  <c r="F65" i="35"/>
  <c r="J64" i="35"/>
  <c r="N64" i="35"/>
  <c r="M64" i="35"/>
  <c r="L64" i="35"/>
  <c r="K64" i="35"/>
  <c r="D64" i="35"/>
  <c r="H64" i="35"/>
  <c r="J63" i="35"/>
  <c r="N63" i="35"/>
  <c r="M63" i="35"/>
  <c r="L63" i="35"/>
  <c r="K63" i="35"/>
  <c r="D63" i="35"/>
  <c r="G63" i="35"/>
  <c r="J62" i="35"/>
  <c r="N62" i="35"/>
  <c r="L62" i="35"/>
  <c r="M62" i="35"/>
  <c r="D62" i="35"/>
  <c r="H62" i="35"/>
  <c r="G62" i="35"/>
  <c r="F62" i="35"/>
  <c r="E62" i="35"/>
  <c r="J61" i="35"/>
  <c r="N61" i="35"/>
  <c r="L61" i="35"/>
  <c r="D61" i="35"/>
  <c r="F61" i="35"/>
  <c r="J60" i="35"/>
  <c r="M60" i="35"/>
  <c r="D60" i="35"/>
  <c r="G60" i="35"/>
  <c r="F60" i="35"/>
  <c r="E60" i="35"/>
  <c r="H60" i="35"/>
  <c r="J59" i="35"/>
  <c r="D59" i="35"/>
  <c r="J58" i="35"/>
  <c r="D58" i="35"/>
  <c r="J57" i="35"/>
  <c r="D57" i="35"/>
  <c r="J56" i="35"/>
  <c r="D56" i="35"/>
  <c r="J55" i="35"/>
  <c r="D55" i="35"/>
  <c r="J54" i="35"/>
  <c r="D54" i="35"/>
  <c r="J53" i="35"/>
  <c r="D53" i="35"/>
  <c r="J52" i="35"/>
  <c r="D52" i="35"/>
  <c r="J51" i="35"/>
  <c r="D51" i="35"/>
  <c r="J50" i="35"/>
  <c r="M50" i="35"/>
  <c r="D50" i="35"/>
  <c r="H50" i="35"/>
  <c r="G50" i="35"/>
  <c r="F50" i="35"/>
  <c r="E50" i="35"/>
  <c r="J49" i="35"/>
  <c r="K49" i="35"/>
  <c r="D49" i="35"/>
  <c r="F49" i="35"/>
  <c r="J48" i="35"/>
  <c r="N48" i="35"/>
  <c r="M48" i="35"/>
  <c r="L48" i="35"/>
  <c r="K48" i="35"/>
  <c r="D48" i="35"/>
  <c r="H48" i="35"/>
  <c r="J47" i="35"/>
  <c r="N47" i="35"/>
  <c r="M47" i="35"/>
  <c r="L47" i="35"/>
  <c r="K47" i="35"/>
  <c r="D47" i="35"/>
  <c r="G47" i="35"/>
  <c r="J46" i="35"/>
  <c r="N46" i="35"/>
  <c r="L46" i="35"/>
  <c r="M46" i="35"/>
  <c r="D46" i="35"/>
  <c r="H46" i="35"/>
  <c r="G46" i="35"/>
  <c r="F46" i="35"/>
  <c r="E46" i="35"/>
  <c r="J45" i="35"/>
  <c r="N45" i="35"/>
  <c r="K45" i="35"/>
  <c r="D45" i="35"/>
  <c r="F45" i="35"/>
  <c r="J44" i="35"/>
  <c r="L44" i="35"/>
  <c r="D44" i="35"/>
  <c r="G44" i="35"/>
  <c r="F44" i="35"/>
  <c r="E44" i="35"/>
  <c r="H44" i="35"/>
  <c r="J43" i="35"/>
  <c r="K43" i="35"/>
  <c r="D43" i="35"/>
  <c r="H43" i="35"/>
  <c r="G43" i="35"/>
  <c r="F43" i="35"/>
  <c r="E43" i="35"/>
  <c r="J42" i="35"/>
  <c r="M42" i="35"/>
  <c r="D42" i="35"/>
  <c r="H42" i="35"/>
  <c r="G42" i="35"/>
  <c r="F42" i="35"/>
  <c r="E42" i="35"/>
  <c r="J41" i="35"/>
  <c r="M41" i="35"/>
  <c r="D41" i="35"/>
  <c r="F41" i="35"/>
  <c r="J40" i="35"/>
  <c r="N40" i="35"/>
  <c r="M40" i="35"/>
  <c r="L40" i="35"/>
  <c r="K40" i="35"/>
  <c r="D40" i="35"/>
  <c r="H40" i="35"/>
  <c r="J39" i="35"/>
  <c r="N39" i="35"/>
  <c r="M39" i="35"/>
  <c r="L39" i="35"/>
  <c r="K39" i="35"/>
  <c r="D39" i="35"/>
  <c r="H39" i="35"/>
  <c r="J38" i="35"/>
  <c r="N38" i="35"/>
  <c r="L38" i="35"/>
  <c r="M38" i="35"/>
  <c r="D38" i="35"/>
  <c r="H38" i="35"/>
  <c r="G38" i="35"/>
  <c r="F38" i="35"/>
  <c r="E38" i="35"/>
  <c r="J37" i="35"/>
  <c r="N37" i="35"/>
  <c r="L37" i="35"/>
  <c r="D37" i="35"/>
  <c r="F37" i="35"/>
  <c r="J36" i="35"/>
  <c r="M36" i="35"/>
  <c r="D36" i="35"/>
  <c r="G36" i="35"/>
  <c r="F36" i="35"/>
  <c r="E36" i="35"/>
  <c r="H36" i="35"/>
  <c r="J35" i="35"/>
  <c r="K35" i="35"/>
  <c r="D35" i="35"/>
  <c r="H35" i="35"/>
  <c r="G35" i="35"/>
  <c r="F35" i="35"/>
  <c r="E35" i="35"/>
  <c r="J34" i="35"/>
  <c r="M34" i="35"/>
  <c r="D34" i="35"/>
  <c r="H34" i="35"/>
  <c r="G34" i="35"/>
  <c r="F34" i="35"/>
  <c r="E34" i="35"/>
  <c r="J33" i="35"/>
  <c r="K33" i="35"/>
  <c r="D33" i="35"/>
  <c r="F33" i="35"/>
  <c r="J32" i="35"/>
  <c r="N32" i="35"/>
  <c r="M32" i="35"/>
  <c r="L32" i="35"/>
  <c r="K32" i="35"/>
  <c r="D32" i="35"/>
  <c r="H32" i="35"/>
  <c r="J31" i="35"/>
  <c r="N31" i="35"/>
  <c r="M31" i="35"/>
  <c r="L31" i="35"/>
  <c r="K31" i="35"/>
  <c r="D31" i="35"/>
  <c r="F31" i="35"/>
  <c r="J30" i="35"/>
  <c r="N30" i="35"/>
  <c r="L30" i="35"/>
  <c r="M30" i="35"/>
  <c r="D30" i="35"/>
  <c r="H30" i="35"/>
  <c r="G30" i="35"/>
  <c r="F30" i="35"/>
  <c r="E30" i="35"/>
  <c r="J29" i="35"/>
  <c r="N29" i="35"/>
  <c r="L29" i="35"/>
  <c r="D29" i="35"/>
  <c r="F29" i="35"/>
  <c r="J28" i="35"/>
  <c r="M28" i="35"/>
  <c r="D28" i="35"/>
  <c r="G28" i="35"/>
  <c r="F28" i="35"/>
  <c r="E28" i="35"/>
  <c r="H28" i="35"/>
  <c r="J27" i="35"/>
  <c r="K27" i="35"/>
  <c r="D27" i="35"/>
  <c r="H27" i="35"/>
  <c r="G27" i="35"/>
  <c r="F27" i="35"/>
  <c r="E27" i="35"/>
  <c r="J26" i="35"/>
  <c r="M26" i="35"/>
  <c r="D26" i="35"/>
  <c r="H26" i="35"/>
  <c r="G26" i="35"/>
  <c r="F26" i="35"/>
  <c r="E26" i="35"/>
  <c r="J25" i="35"/>
  <c r="N25" i="35"/>
  <c r="D25" i="35"/>
  <c r="F25" i="35"/>
  <c r="J24" i="35"/>
  <c r="N24" i="35"/>
  <c r="M24" i="35"/>
  <c r="L24" i="35"/>
  <c r="K24" i="35"/>
  <c r="D24" i="35"/>
  <c r="H24" i="35"/>
  <c r="J23" i="35"/>
  <c r="N23" i="35"/>
  <c r="M23" i="35"/>
  <c r="L23" i="35"/>
  <c r="K23" i="35"/>
  <c r="D23" i="35"/>
  <c r="F23" i="35"/>
  <c r="J22" i="35"/>
  <c r="N22" i="35"/>
  <c r="L22" i="35"/>
  <c r="M22" i="35"/>
  <c r="D22" i="35"/>
  <c r="H22" i="35"/>
  <c r="G22" i="35"/>
  <c r="F22" i="35"/>
  <c r="E22" i="35"/>
  <c r="J21" i="35"/>
  <c r="N21" i="35"/>
  <c r="K21" i="35"/>
  <c r="D21" i="35"/>
  <c r="F21" i="35"/>
  <c r="J20" i="35"/>
  <c r="N20" i="35"/>
  <c r="D20" i="35"/>
  <c r="G20" i="35"/>
  <c r="F20" i="35"/>
  <c r="E20" i="35"/>
  <c r="H20" i="35"/>
  <c r="J19" i="35"/>
  <c r="K19" i="35"/>
  <c r="D19" i="35"/>
  <c r="H19" i="35"/>
  <c r="G19" i="35"/>
  <c r="F19" i="35"/>
  <c r="E19" i="35"/>
  <c r="J18" i="35"/>
  <c r="M18" i="35"/>
  <c r="D18" i="35"/>
  <c r="H18" i="35"/>
  <c r="G18" i="35"/>
  <c r="F18" i="35"/>
  <c r="E18" i="35"/>
  <c r="J17" i="35"/>
  <c r="M17" i="35"/>
  <c r="D17" i="35"/>
  <c r="F17" i="35"/>
  <c r="J16" i="35"/>
  <c r="N16" i="35"/>
  <c r="M16" i="35"/>
  <c r="L16" i="35"/>
  <c r="K16" i="35"/>
  <c r="D16" i="35"/>
  <c r="H16" i="35"/>
  <c r="J15" i="35"/>
  <c r="N15" i="35"/>
  <c r="M15" i="35"/>
  <c r="L15" i="35"/>
  <c r="K15" i="35"/>
  <c r="D15" i="35"/>
  <c r="E15" i="35"/>
  <c r="J14" i="35"/>
  <c r="N14" i="35"/>
  <c r="L14" i="35"/>
  <c r="M14" i="35"/>
  <c r="D14" i="35"/>
  <c r="H14" i="35"/>
  <c r="G14" i="35"/>
  <c r="F14" i="35"/>
  <c r="E14" i="35"/>
  <c r="J13" i="35"/>
  <c r="N13" i="35"/>
  <c r="L13" i="35"/>
  <c r="D13" i="35"/>
  <c r="F13" i="35"/>
  <c r="J12" i="35"/>
  <c r="M12" i="35"/>
  <c r="D12" i="35"/>
  <c r="G12" i="35"/>
  <c r="F12" i="35"/>
  <c r="E12" i="35"/>
  <c r="H12" i="35"/>
  <c r="J11" i="35"/>
  <c r="K11" i="35"/>
  <c r="D11" i="35"/>
  <c r="H11" i="35"/>
  <c r="G11" i="35"/>
  <c r="F11" i="35"/>
  <c r="E11" i="35"/>
  <c r="J10" i="35"/>
  <c r="M10" i="35"/>
  <c r="D10" i="35"/>
  <c r="H10" i="35"/>
  <c r="G10" i="35"/>
  <c r="F10" i="35"/>
  <c r="E10" i="35"/>
  <c r="J9" i="35"/>
  <c r="N9" i="35"/>
  <c r="D9" i="35"/>
  <c r="F9" i="35"/>
  <c r="J8" i="35"/>
  <c r="N8" i="35"/>
  <c r="M8" i="35"/>
  <c r="L8" i="35"/>
  <c r="K8" i="35"/>
  <c r="D8" i="35"/>
  <c r="H8" i="35"/>
  <c r="G8" i="35"/>
  <c r="F8" i="35"/>
  <c r="E8" i="35"/>
  <c r="E8" i="32"/>
  <c r="D8" i="32"/>
  <c r="M132" i="35"/>
  <c r="N132" i="35"/>
  <c r="E139" i="35"/>
  <c r="H139" i="35"/>
  <c r="H260" i="35"/>
  <c r="G260" i="35"/>
  <c r="F260" i="35"/>
  <c r="E260" i="35"/>
  <c r="K9" i="35"/>
  <c r="E13" i="35"/>
  <c r="E37" i="35"/>
  <c r="E61" i="35"/>
  <c r="L9" i="35"/>
  <c r="G29" i="35"/>
  <c r="G37" i="35"/>
  <c r="L49" i="35"/>
  <c r="G61" i="35"/>
  <c r="L81" i="35"/>
  <c r="H108" i="35"/>
  <c r="H117" i="35"/>
  <c r="F117" i="35"/>
  <c r="L272" i="35"/>
  <c r="N272" i="35"/>
  <c r="M9" i="35"/>
  <c r="K26" i="35"/>
  <c r="K42" i="35"/>
  <c r="E63" i="35"/>
  <c r="M65" i="35"/>
  <c r="K74" i="35"/>
  <c r="H85" i="35"/>
  <c r="L92" i="35"/>
  <c r="H99" i="35"/>
  <c r="G99" i="35"/>
  <c r="E108" i="35"/>
  <c r="E122" i="35"/>
  <c r="H133" i="35"/>
  <c r="F133" i="35"/>
  <c r="L10" i="35"/>
  <c r="L11" i="35"/>
  <c r="N17" i="35"/>
  <c r="K20" i="35"/>
  <c r="L27" i="35"/>
  <c r="L34" i="35"/>
  <c r="E9" i="35"/>
  <c r="L12" i="35"/>
  <c r="G15" i="35"/>
  <c r="E17" i="35"/>
  <c r="L20" i="35"/>
  <c r="G23" i="35"/>
  <c r="F24" i="35"/>
  <c r="L28" i="35"/>
  <c r="G9" i="35"/>
  <c r="H15" i="35"/>
  <c r="G17" i="35"/>
  <c r="N19" i="35"/>
  <c r="M20" i="35"/>
  <c r="L21" i="35"/>
  <c r="H23" i="35"/>
  <c r="G25" i="35"/>
  <c r="N27" i="35"/>
  <c r="H31" i="35"/>
  <c r="G33" i="35"/>
  <c r="N35" i="35"/>
  <c r="G40" i="35"/>
  <c r="G41" i="35"/>
  <c r="N43" i="35"/>
  <c r="M44" i="35"/>
  <c r="L45" i="35"/>
  <c r="H47" i="35"/>
  <c r="G48" i="35"/>
  <c r="H63" i="35"/>
  <c r="G65" i="35"/>
  <c r="N67" i="35"/>
  <c r="G72" i="35"/>
  <c r="G73" i="35"/>
  <c r="N75" i="35"/>
  <c r="M76" i="35"/>
  <c r="L77" i="35"/>
  <c r="H79" i="35"/>
  <c r="G81" i="35"/>
  <c r="N83" i="35"/>
  <c r="H87" i="35"/>
  <c r="M100" i="35"/>
  <c r="H9" i="35"/>
  <c r="N12" i="35"/>
  <c r="M13" i="35"/>
  <c r="K14" i="35"/>
  <c r="H17" i="35"/>
  <c r="M21" i="35"/>
  <c r="K22" i="35"/>
  <c r="H25" i="35"/>
  <c r="N28" i="35"/>
  <c r="M29" i="35"/>
  <c r="K30" i="35"/>
  <c r="H33" i="35"/>
  <c r="N36" i="35"/>
  <c r="M37" i="35"/>
  <c r="K38" i="35"/>
  <c r="H41" i="35"/>
  <c r="N44" i="35"/>
  <c r="M45" i="35"/>
  <c r="K46" i="35"/>
  <c r="H49" i="35"/>
  <c r="N60" i="35"/>
  <c r="M61" i="35"/>
  <c r="K62" i="35"/>
  <c r="H65" i="35"/>
  <c r="N68" i="35"/>
  <c r="M69" i="35"/>
  <c r="K70" i="35"/>
  <c r="H73" i="35"/>
  <c r="N76" i="35"/>
  <c r="M77" i="35"/>
  <c r="K78" i="35"/>
  <c r="H81" i="35"/>
  <c r="N84" i="35"/>
  <c r="M85" i="35"/>
  <c r="K86" i="35"/>
  <c r="H89" i="35"/>
  <c r="E92" i="35"/>
  <c r="H92" i="35"/>
  <c r="M104" i="35"/>
  <c r="N111" i="35"/>
  <c r="M111" i="35"/>
  <c r="E115" i="35"/>
  <c r="H115" i="35"/>
  <c r="L120" i="35"/>
  <c r="N120" i="35"/>
  <c r="M120" i="35"/>
  <c r="L128" i="35"/>
  <c r="N128" i="35"/>
  <c r="M128" i="35"/>
  <c r="L136" i="35"/>
  <c r="N136" i="35"/>
  <c r="M136" i="35"/>
  <c r="N93" i="35"/>
  <c r="M93" i="35"/>
  <c r="L93" i="35"/>
  <c r="H109" i="35"/>
  <c r="F109" i="35"/>
  <c r="G238" i="35"/>
  <c r="F238" i="35"/>
  <c r="E238" i="35"/>
  <c r="H238" i="35"/>
  <c r="E29" i="35"/>
  <c r="E45" i="35"/>
  <c r="K81" i="35"/>
  <c r="E85" i="35"/>
  <c r="K89" i="35"/>
  <c r="K93" i="35"/>
  <c r="F139" i="35"/>
  <c r="E147" i="35"/>
  <c r="H147" i="35"/>
  <c r="G13" i="35"/>
  <c r="G77" i="35"/>
  <c r="K92" i="35"/>
  <c r="F100" i="35"/>
  <c r="E100" i="35"/>
  <c r="H100" i="35"/>
  <c r="K143" i="35"/>
  <c r="F147" i="35"/>
  <c r="E243" i="35"/>
  <c r="H243" i="35"/>
  <c r="G243" i="35"/>
  <c r="F243" i="35"/>
  <c r="K18" i="35"/>
  <c r="E23" i="35"/>
  <c r="M25" i="35"/>
  <c r="K34" i="35"/>
  <c r="H37" i="35"/>
  <c r="H45" i="35"/>
  <c r="E47" i="35"/>
  <c r="M49" i="35"/>
  <c r="H69" i="35"/>
  <c r="E71" i="35"/>
  <c r="M73" i="35"/>
  <c r="E87" i="35"/>
  <c r="N105" i="35"/>
  <c r="M105" i="35"/>
  <c r="L105" i="35"/>
  <c r="L110" i="35"/>
  <c r="H125" i="35"/>
  <c r="F125" i="35"/>
  <c r="F275" i="35"/>
  <c r="E16" i="35"/>
  <c r="L19" i="35"/>
  <c r="L26" i="35"/>
  <c r="E32" i="35"/>
  <c r="N33" i="35"/>
  <c r="K36" i="35"/>
  <c r="F39" i="35"/>
  <c r="E40" i="35"/>
  <c r="N41" i="35"/>
  <c r="L42" i="35"/>
  <c r="L43" i="35"/>
  <c r="K44" i="35"/>
  <c r="F47" i="35"/>
  <c r="E48" i="35"/>
  <c r="N49" i="35"/>
  <c r="L50" i="35"/>
  <c r="K60" i="35"/>
  <c r="F63" i="35"/>
  <c r="E64" i="35"/>
  <c r="N65" i="35"/>
  <c r="L66" i="35"/>
  <c r="L67" i="35"/>
  <c r="K68" i="35"/>
  <c r="F71" i="35"/>
  <c r="E72" i="35"/>
  <c r="N73" i="35"/>
  <c r="L74" i="35"/>
  <c r="L75" i="35"/>
  <c r="K76" i="35"/>
  <c r="F79" i="35"/>
  <c r="E80" i="35"/>
  <c r="N81" i="35"/>
  <c r="L82" i="35"/>
  <c r="L83" i="35"/>
  <c r="K84" i="35"/>
  <c r="F87" i="35"/>
  <c r="E88" i="35"/>
  <c r="N89" i="35"/>
  <c r="L90" i="35"/>
  <c r="M92" i="35"/>
  <c r="F95" i="35"/>
  <c r="L96" i="35"/>
  <c r="E99" i="35"/>
  <c r="K100" i="35"/>
  <c r="H103" i="35"/>
  <c r="K105" i="35"/>
  <c r="F108" i="35"/>
  <c r="M110" i="35"/>
  <c r="H116" i="35"/>
  <c r="K118" i="35"/>
  <c r="F122" i="35"/>
  <c r="E125" i="35"/>
  <c r="K126" i="35"/>
  <c r="F130" i="35"/>
  <c r="E133" i="35"/>
  <c r="K134" i="35"/>
  <c r="F138" i="35"/>
  <c r="K142" i="35"/>
  <c r="E146" i="35"/>
  <c r="M272" i="35"/>
  <c r="E123" i="35"/>
  <c r="H123" i="35"/>
  <c r="E131" i="35"/>
  <c r="H131" i="35"/>
  <c r="K17" i="35"/>
  <c r="E21" i="35"/>
  <c r="K73" i="35"/>
  <c r="E77" i="35"/>
  <c r="G96" i="35"/>
  <c r="F96" i="35"/>
  <c r="E96" i="35"/>
  <c r="H96" i="35"/>
  <c r="N119" i="35"/>
  <c r="M119" i="35"/>
  <c r="L17" i="35"/>
  <c r="G21" i="35"/>
  <c r="L33" i="35"/>
  <c r="L41" i="35"/>
  <c r="G45" i="35"/>
  <c r="L65" i="35"/>
  <c r="G69" i="35"/>
  <c r="H284" i="35"/>
  <c r="G284" i="35"/>
  <c r="F284" i="35"/>
  <c r="K10" i="35"/>
  <c r="H21" i="35"/>
  <c r="E31" i="35"/>
  <c r="M33" i="35"/>
  <c r="K66" i="35"/>
  <c r="K82" i="35"/>
  <c r="M89" i="35"/>
  <c r="H114" i="35"/>
  <c r="E138" i="35"/>
  <c r="K272" i="35"/>
  <c r="K12" i="35"/>
  <c r="F15" i="35"/>
  <c r="L18" i="35"/>
  <c r="N10" i="35"/>
  <c r="K13" i="35"/>
  <c r="F16" i="35"/>
  <c r="M19" i="35"/>
  <c r="E25" i="35"/>
  <c r="N26" i="35"/>
  <c r="K29" i="35"/>
  <c r="G31" i="35"/>
  <c r="F32" i="35"/>
  <c r="E33" i="35"/>
  <c r="N34" i="35"/>
  <c r="M35" i="35"/>
  <c r="L36" i="35"/>
  <c r="K37" i="35"/>
  <c r="G39" i="35"/>
  <c r="F40" i="35"/>
  <c r="E41" i="35"/>
  <c r="N42" i="35"/>
  <c r="M43" i="35"/>
  <c r="F48" i="35"/>
  <c r="E49" i="35"/>
  <c r="N50" i="35"/>
  <c r="L60" i="35"/>
  <c r="K61" i="35"/>
  <c r="F64" i="35"/>
  <c r="E65" i="35"/>
  <c r="N66" i="35"/>
  <c r="M67" i="35"/>
  <c r="L68" i="35"/>
  <c r="K69" i="35"/>
  <c r="G71" i="35"/>
  <c r="F72" i="35"/>
  <c r="E73" i="35"/>
  <c r="N74" i="35"/>
  <c r="M75" i="35"/>
  <c r="G79" i="35"/>
  <c r="F80" i="35"/>
  <c r="E81" i="35"/>
  <c r="N82" i="35"/>
  <c r="M83" i="35"/>
  <c r="L84" i="35"/>
  <c r="K85" i="35"/>
  <c r="F88" i="35"/>
  <c r="E89" i="35"/>
  <c r="N90" i="35"/>
  <c r="E93" i="35"/>
  <c r="F93" i="35"/>
  <c r="M96" i="35"/>
  <c r="F99" i="35"/>
  <c r="L100" i="35"/>
  <c r="E103" i="35"/>
  <c r="E107" i="35"/>
  <c r="H107" i="35"/>
  <c r="L112" i="35"/>
  <c r="N112" i="35"/>
  <c r="M112" i="35"/>
  <c r="L118" i="35"/>
  <c r="H122" i="35"/>
  <c r="H124" i="35"/>
  <c r="L126" i="35"/>
  <c r="H130" i="35"/>
  <c r="H132" i="35"/>
  <c r="L134" i="35"/>
  <c r="H138" i="35"/>
  <c r="H140" i="35"/>
  <c r="L142" i="35"/>
  <c r="F146" i="35"/>
  <c r="L248" i="35"/>
  <c r="N248" i="35"/>
  <c r="M248" i="35"/>
  <c r="K248" i="35"/>
  <c r="L144" i="35"/>
  <c r="N144" i="35"/>
  <c r="M144" i="35"/>
  <c r="K25" i="35"/>
  <c r="K41" i="35"/>
  <c r="E69" i="35"/>
  <c r="N97" i="35"/>
  <c r="M97" i="35"/>
  <c r="L97" i="35"/>
  <c r="E114" i="35"/>
  <c r="N127" i="35"/>
  <c r="M127" i="35"/>
  <c r="N135" i="35"/>
  <c r="M135" i="35"/>
  <c r="N143" i="35"/>
  <c r="M143" i="35"/>
  <c r="L25" i="35"/>
  <c r="H95" i="35"/>
  <c r="G95" i="35"/>
  <c r="N101" i="35"/>
  <c r="M101" i="35"/>
  <c r="L101" i="35"/>
  <c r="K110" i="35"/>
  <c r="F114" i="35"/>
  <c r="K119" i="35"/>
  <c r="K127" i="35"/>
  <c r="F240" i="35"/>
  <c r="G240" i="35"/>
  <c r="H240" i="35"/>
  <c r="E240" i="35"/>
  <c r="E275" i="35"/>
  <c r="H275" i="35"/>
  <c r="H13" i="35"/>
  <c r="H29" i="35"/>
  <c r="E39" i="35"/>
  <c r="K50" i="35"/>
  <c r="H61" i="35"/>
  <c r="H77" i="35"/>
  <c r="K90" i="35"/>
  <c r="K96" i="35"/>
  <c r="F104" i="35"/>
  <c r="E104" i="35"/>
  <c r="H104" i="35"/>
  <c r="E117" i="35"/>
  <c r="L127" i="35"/>
  <c r="E130" i="35"/>
  <c r="L135" i="35"/>
  <c r="H141" i="35"/>
  <c r="F141" i="35"/>
  <c r="E24" i="35"/>
  <c r="K28" i="35"/>
  <c r="L35" i="35"/>
  <c r="M11" i="35"/>
  <c r="N18" i="35"/>
  <c r="M27" i="35"/>
  <c r="N11" i="35"/>
  <c r="G16" i="35"/>
  <c r="G24" i="35"/>
  <c r="G32" i="35"/>
  <c r="G49" i="35"/>
  <c r="G64" i="35"/>
  <c r="G80" i="35"/>
  <c r="M118" i="35"/>
  <c r="M126" i="35"/>
  <c r="M134" i="35"/>
  <c r="M142" i="35"/>
  <c r="H146" i="35"/>
  <c r="H252" i="35"/>
  <c r="G252" i="35"/>
  <c r="G270" i="35"/>
  <c r="H270" i="35"/>
  <c r="F270" i="35"/>
  <c r="E270" i="35"/>
  <c r="N271" i="35"/>
  <c r="M271" i="35"/>
  <c r="L271" i="35"/>
  <c r="K271" i="35"/>
  <c r="M94" i="35"/>
  <c r="F97" i="35"/>
  <c r="M98" i="35"/>
  <c r="F101" i="35"/>
  <c r="M102" i="35"/>
  <c r="F105" i="35"/>
  <c r="M106" i="35"/>
  <c r="L107" i="35"/>
  <c r="K108" i="35"/>
  <c r="H110" i="35"/>
  <c r="F112" i="35"/>
  <c r="M114" i="35"/>
  <c r="L115" i="35"/>
  <c r="K116" i="35"/>
  <c r="H118" i="35"/>
  <c r="G119" i="35"/>
  <c r="F120" i="35"/>
  <c r="M122" i="35"/>
  <c r="L123" i="35"/>
  <c r="K124" i="35"/>
  <c r="H126" i="35"/>
  <c r="F128" i="35"/>
  <c r="M130" i="35"/>
  <c r="L131" i="35"/>
  <c r="K132" i="35"/>
  <c r="H134" i="35"/>
  <c r="F136" i="35"/>
  <c r="M138" i="35"/>
  <c r="L139" i="35"/>
  <c r="K140" i="35"/>
  <c r="H142" i="35"/>
  <c r="M146" i="35"/>
  <c r="L147" i="35"/>
  <c r="M258" i="35"/>
  <c r="L258" i="35"/>
  <c r="K258" i="35"/>
  <c r="N258" i="35"/>
  <c r="H261" i="35"/>
  <c r="G261" i="35"/>
  <c r="G262" i="35"/>
  <c r="H262" i="35"/>
  <c r="F262" i="35"/>
  <c r="E262" i="35"/>
  <c r="M274" i="35"/>
  <c r="L274" i="35"/>
  <c r="K274" i="35"/>
  <c r="N274" i="35"/>
  <c r="M287" i="35"/>
  <c r="H269" i="35"/>
  <c r="G269" i="35"/>
  <c r="F269" i="35"/>
  <c r="M282" i="35"/>
  <c r="L282" i="35"/>
  <c r="K282" i="35"/>
  <c r="N282" i="35"/>
  <c r="H285" i="35"/>
  <c r="G285" i="35"/>
  <c r="G286" i="35"/>
  <c r="H286" i="35"/>
  <c r="F286" i="35"/>
  <c r="E286" i="35"/>
  <c r="G294" i="35"/>
  <c r="H294" i="35"/>
  <c r="F294" i="35"/>
  <c r="E294" i="35"/>
  <c r="K122" i="35"/>
  <c r="E126" i="35"/>
  <c r="K130" i="35"/>
  <c r="E134" i="35"/>
  <c r="K138" i="35"/>
  <c r="E142" i="35"/>
  <c r="K146" i="35"/>
  <c r="M250" i="35"/>
  <c r="L250" i="35"/>
  <c r="K250" i="35"/>
  <c r="N250" i="35"/>
  <c r="E269" i="35"/>
  <c r="E285" i="35"/>
  <c r="K287" i="35"/>
  <c r="K107" i="35"/>
  <c r="F110" i="35"/>
  <c r="F111" i="35"/>
  <c r="K115" i="35"/>
  <c r="F118" i="35"/>
  <c r="F119" i="35"/>
  <c r="K123" i="35"/>
  <c r="F126" i="35"/>
  <c r="F127" i="35"/>
  <c r="K131" i="35"/>
  <c r="F134" i="35"/>
  <c r="F135" i="35"/>
  <c r="K139" i="35"/>
  <c r="F142" i="35"/>
  <c r="F143" i="35"/>
  <c r="E241" i="35"/>
  <c r="F241" i="35"/>
  <c r="H241" i="35"/>
  <c r="E251" i="35"/>
  <c r="H251" i="35"/>
  <c r="G251" i="35"/>
  <c r="F251" i="35"/>
  <c r="F285" i="35"/>
  <c r="L287" i="35"/>
  <c r="H293" i="35"/>
  <c r="G293" i="35"/>
  <c r="F293" i="35"/>
  <c r="E293" i="35"/>
  <c r="K240" i="35"/>
  <c r="M247" i="35"/>
  <c r="H253" i="35"/>
  <c r="G253" i="35"/>
  <c r="G254" i="35"/>
  <c r="H254" i="35"/>
  <c r="F254" i="35"/>
  <c r="E254" i="35"/>
  <c r="K255" i="35"/>
  <c r="H259" i="35"/>
  <c r="F267" i="35"/>
  <c r="G268" i="35"/>
  <c r="L279" i="35"/>
  <c r="H283" i="35"/>
  <c r="L288" i="35"/>
  <c r="N288" i="35"/>
  <c r="F292" i="35"/>
  <c r="M295" i="35"/>
  <c r="G239" i="35"/>
  <c r="H239" i="35"/>
  <c r="L256" i="35"/>
  <c r="N256" i="35"/>
  <c r="L280" i="35"/>
  <c r="N280" i="35"/>
  <c r="L296" i="35"/>
  <c r="N296" i="35"/>
  <c r="E239" i="35"/>
  <c r="H245" i="35"/>
  <c r="G245" i="35"/>
  <c r="G246" i="35"/>
  <c r="H246" i="35"/>
  <c r="F246" i="35"/>
  <c r="E246" i="35"/>
  <c r="K247" i="35"/>
  <c r="K256" i="35"/>
  <c r="F259" i="35"/>
  <c r="M266" i="35"/>
  <c r="L266" i="35"/>
  <c r="K266" i="35"/>
  <c r="N266" i="35"/>
  <c r="E268" i="35"/>
  <c r="H277" i="35"/>
  <c r="G277" i="35"/>
  <c r="G278" i="35"/>
  <c r="H278" i="35"/>
  <c r="F278" i="35"/>
  <c r="E278" i="35"/>
  <c r="K280" i="35"/>
  <c r="F283" i="35"/>
  <c r="K295" i="35"/>
  <c r="K296" i="35"/>
  <c r="F239" i="35"/>
  <c r="M242" i="35"/>
  <c r="N242" i="35"/>
  <c r="L247" i="35"/>
  <c r="M256" i="35"/>
  <c r="G259" i="35"/>
  <c r="L264" i="35"/>
  <c r="N264" i="35"/>
  <c r="F268" i="35"/>
  <c r="E277" i="35"/>
  <c r="M280" i="35"/>
  <c r="G283" i="35"/>
  <c r="M290" i="35"/>
  <c r="L290" i="35"/>
  <c r="K290" i="35"/>
  <c r="N290" i="35"/>
  <c r="L295" i="35"/>
  <c r="M296" i="35"/>
  <c r="M243" i="35"/>
  <c r="M244" i="35"/>
  <c r="H247" i="35"/>
  <c r="G248" i="35"/>
  <c r="F249" i="35"/>
  <c r="M251" i="35"/>
  <c r="M252" i="35"/>
  <c r="H255" i="35"/>
  <c r="G256" i="35"/>
  <c r="F257" i="35"/>
  <c r="M259" i="35"/>
  <c r="M260" i="35"/>
  <c r="H263" i="35"/>
  <c r="G264" i="35"/>
  <c r="F265" i="35"/>
  <c r="M267" i="35"/>
  <c r="M268" i="35"/>
  <c r="H271" i="35"/>
  <c r="G272" i="35"/>
  <c r="F273" i="35"/>
  <c r="M275" i="35"/>
  <c r="M276" i="35"/>
  <c r="H279" i="35"/>
  <c r="G280" i="35"/>
  <c r="F281" i="35"/>
  <c r="M283" i="35"/>
  <c r="M284" i="35"/>
  <c r="H287" i="35"/>
  <c r="G288" i="35"/>
  <c r="F289" i="35"/>
  <c r="M291" i="35"/>
  <c r="M292" i="35"/>
  <c r="H295" i="35"/>
  <c r="F297" i="35"/>
  <c r="F247" i="35"/>
  <c r="F255" i="35"/>
  <c r="E256" i="35"/>
  <c r="F263" i="35"/>
  <c r="L243" i="35"/>
  <c r="K244" i="35"/>
  <c r="G247" i="35"/>
  <c r="L251" i="35"/>
  <c r="K252" i="35"/>
  <c r="G255" i="35"/>
  <c r="L259" i="35"/>
  <c r="K260" i="35"/>
  <c r="G263" i="35"/>
  <c r="L267" i="35"/>
  <c r="K268" i="35"/>
  <c r="G271" i="35"/>
  <c r="L275" i="35"/>
  <c r="K276" i="35"/>
  <c r="G279" i="35"/>
  <c r="L283" i="35"/>
  <c r="K284" i="35"/>
  <c r="G287" i="35"/>
  <c r="L291" i="35"/>
  <c r="K292" i="35"/>
  <c r="C36" i="1"/>
  <c r="D145" i="34"/>
  <c r="E145" i="34"/>
  <c r="D144" i="34"/>
  <c r="E144" i="34"/>
  <c r="D143" i="34"/>
  <c r="E143" i="34"/>
  <c r="D142" i="34"/>
  <c r="E142" i="34"/>
  <c r="D141" i="34"/>
  <c r="E141" i="34"/>
  <c r="D140" i="34"/>
  <c r="E140" i="34"/>
  <c r="D139" i="34"/>
  <c r="E139" i="34"/>
  <c r="D138" i="34"/>
  <c r="E138" i="34"/>
  <c r="D137" i="34"/>
  <c r="E137" i="34"/>
  <c r="D136" i="34"/>
  <c r="E136" i="34"/>
  <c r="D135" i="34"/>
  <c r="E135" i="34"/>
  <c r="D134" i="34"/>
  <c r="E134" i="34"/>
  <c r="D133" i="34"/>
  <c r="E133" i="34"/>
  <c r="D132" i="34"/>
  <c r="E132" i="34"/>
  <c r="D131" i="34"/>
  <c r="E131" i="34"/>
  <c r="D130" i="34"/>
  <c r="E130" i="34"/>
  <c r="D129" i="34"/>
  <c r="E129" i="34"/>
  <c r="D128" i="34"/>
  <c r="E128" i="34"/>
  <c r="D127" i="34"/>
  <c r="E127" i="34"/>
  <c r="D126" i="34"/>
  <c r="E126" i="34"/>
  <c r="D125" i="34"/>
  <c r="E125" i="34"/>
  <c r="D124" i="34"/>
  <c r="E124" i="34"/>
  <c r="D123" i="34"/>
  <c r="E123" i="34"/>
  <c r="D122" i="34"/>
  <c r="E122" i="34"/>
  <c r="D121" i="34"/>
  <c r="E121" i="34"/>
  <c r="D120" i="34"/>
  <c r="E120" i="34"/>
  <c r="D119" i="34"/>
  <c r="E119" i="34"/>
  <c r="D118" i="34"/>
  <c r="E118" i="34"/>
  <c r="D117" i="34"/>
  <c r="E117" i="34"/>
  <c r="D116" i="34"/>
  <c r="E116" i="34"/>
  <c r="D115" i="34"/>
  <c r="E115" i="34"/>
  <c r="D114" i="34"/>
  <c r="E114" i="34"/>
  <c r="D113" i="34"/>
  <c r="E113" i="34"/>
  <c r="D112" i="34"/>
  <c r="E112" i="34"/>
  <c r="D111" i="34"/>
  <c r="E111" i="34"/>
  <c r="D110" i="34"/>
  <c r="E110" i="34"/>
  <c r="D109" i="34"/>
  <c r="E109" i="34"/>
  <c r="D108" i="34"/>
  <c r="E108" i="34"/>
  <c r="D107" i="34"/>
  <c r="E107" i="34"/>
  <c r="D106" i="34"/>
  <c r="E106" i="34"/>
  <c r="D105" i="34"/>
  <c r="E105" i="34"/>
  <c r="D104" i="34"/>
  <c r="E104" i="34"/>
  <c r="D103" i="34"/>
  <c r="E103" i="34"/>
  <c r="D102" i="34"/>
  <c r="E102" i="34"/>
  <c r="D101" i="34"/>
  <c r="E101" i="34"/>
  <c r="D100" i="34"/>
  <c r="E100" i="34"/>
  <c r="D99" i="34"/>
  <c r="E99" i="34"/>
  <c r="D98" i="34"/>
  <c r="E98" i="34"/>
  <c r="D97" i="34"/>
  <c r="E97" i="34"/>
  <c r="D96" i="34"/>
  <c r="E96" i="34"/>
  <c r="D95" i="34"/>
  <c r="E95" i="34"/>
  <c r="D94" i="34"/>
  <c r="E94" i="34"/>
  <c r="D93" i="34"/>
  <c r="E93" i="34"/>
  <c r="D92" i="34"/>
  <c r="E92" i="34"/>
  <c r="D91" i="34"/>
  <c r="E91" i="34"/>
  <c r="D90" i="34"/>
  <c r="E90" i="34"/>
  <c r="D89" i="34"/>
  <c r="E89" i="34"/>
  <c r="D88" i="34"/>
  <c r="E88" i="34"/>
  <c r="D87" i="34"/>
  <c r="E87" i="34"/>
  <c r="D86" i="34"/>
  <c r="E86" i="34"/>
  <c r="D85" i="34"/>
  <c r="E85" i="34"/>
  <c r="D84" i="34"/>
  <c r="E84" i="34"/>
  <c r="D83" i="34"/>
  <c r="E83" i="34"/>
  <c r="D82" i="34"/>
  <c r="E82" i="34"/>
  <c r="D81" i="34"/>
  <c r="E81" i="34"/>
  <c r="D80" i="34"/>
  <c r="E80" i="34"/>
  <c r="D79" i="34"/>
  <c r="E79" i="34"/>
  <c r="D78" i="34"/>
  <c r="E78" i="34"/>
  <c r="D77" i="34"/>
  <c r="E77" i="34"/>
  <c r="D76" i="34"/>
  <c r="E76" i="34"/>
  <c r="D75" i="34"/>
  <c r="E75" i="34"/>
  <c r="D74" i="34"/>
  <c r="E74" i="34"/>
  <c r="D73" i="34"/>
  <c r="E73" i="34"/>
  <c r="D72" i="34"/>
  <c r="E72" i="34"/>
  <c r="D71" i="34"/>
  <c r="E71" i="34"/>
  <c r="D70" i="34"/>
  <c r="E70" i="34"/>
  <c r="D69" i="34"/>
  <c r="E69" i="34"/>
  <c r="D68" i="34"/>
  <c r="E68" i="34"/>
  <c r="D67" i="34"/>
  <c r="E67" i="34"/>
  <c r="D66" i="34"/>
  <c r="E66" i="34"/>
  <c r="D65" i="34"/>
  <c r="E65" i="34"/>
  <c r="D64" i="34"/>
  <c r="E64" i="34"/>
  <c r="D63" i="34"/>
  <c r="E63" i="34"/>
  <c r="D62" i="34"/>
  <c r="E62" i="34"/>
  <c r="D61" i="34"/>
  <c r="E61" i="34"/>
  <c r="D60" i="34"/>
  <c r="E60" i="34"/>
  <c r="D59" i="34"/>
  <c r="E59" i="34"/>
  <c r="D58" i="34"/>
  <c r="E58" i="34"/>
  <c r="D57" i="34"/>
  <c r="E57" i="34"/>
  <c r="D56" i="34"/>
  <c r="E56" i="34"/>
  <c r="D55" i="34"/>
  <c r="E55" i="34"/>
  <c r="D54" i="34"/>
  <c r="E54" i="34"/>
  <c r="D53" i="34"/>
  <c r="E53" i="34"/>
  <c r="D52" i="34"/>
  <c r="E52" i="34"/>
  <c r="D51" i="34"/>
  <c r="E51" i="34"/>
  <c r="D50" i="34"/>
  <c r="E50" i="34"/>
  <c r="D49" i="34"/>
  <c r="E49" i="34"/>
  <c r="D48" i="34"/>
  <c r="E48" i="34"/>
  <c r="D47" i="34"/>
  <c r="E47" i="34"/>
  <c r="D46" i="34"/>
  <c r="E46" i="34"/>
  <c r="D45" i="34"/>
  <c r="E45" i="34"/>
  <c r="D44" i="34"/>
  <c r="E44" i="34"/>
  <c r="D43" i="34"/>
  <c r="E43" i="34"/>
  <c r="D42" i="34"/>
  <c r="E42" i="34"/>
  <c r="D41" i="34"/>
  <c r="E41" i="34"/>
  <c r="D40" i="34"/>
  <c r="E40" i="34"/>
  <c r="D39" i="34"/>
  <c r="E39" i="34"/>
  <c r="D38" i="34"/>
  <c r="E38" i="34"/>
  <c r="D37" i="34"/>
  <c r="E37" i="34"/>
  <c r="D36" i="34"/>
  <c r="E36" i="34"/>
  <c r="D35" i="34"/>
  <c r="E35" i="34"/>
  <c r="D34" i="34"/>
  <c r="E34" i="34"/>
  <c r="D33" i="34"/>
  <c r="E33" i="34"/>
  <c r="D32" i="34"/>
  <c r="E32" i="34"/>
  <c r="D31" i="34"/>
  <c r="E31" i="34"/>
  <c r="D30" i="34"/>
  <c r="E30" i="34"/>
  <c r="D29" i="34"/>
  <c r="E29" i="34"/>
  <c r="D28" i="34"/>
  <c r="E28" i="34"/>
  <c r="D27" i="34"/>
  <c r="E27" i="34"/>
  <c r="D26" i="34"/>
  <c r="E26" i="34"/>
  <c r="D25" i="34"/>
  <c r="E25" i="34"/>
  <c r="D24" i="34"/>
  <c r="E24" i="34"/>
  <c r="D23" i="34"/>
  <c r="E23" i="34"/>
  <c r="D22" i="34"/>
  <c r="E22" i="34"/>
  <c r="D21" i="34"/>
  <c r="E21" i="34"/>
  <c r="D20" i="34"/>
  <c r="E20" i="34"/>
  <c r="D19" i="34"/>
  <c r="E19" i="34"/>
  <c r="D18" i="34"/>
  <c r="E18" i="34"/>
  <c r="D17" i="34"/>
  <c r="E17" i="34"/>
  <c r="D16" i="34"/>
  <c r="E16" i="34"/>
  <c r="D15" i="34"/>
  <c r="E15" i="34"/>
  <c r="D14" i="34"/>
  <c r="E14" i="34"/>
  <c r="D13" i="34"/>
  <c r="E13" i="34"/>
  <c r="D12" i="34"/>
  <c r="E12" i="34"/>
  <c r="D11" i="34"/>
  <c r="E11" i="34"/>
  <c r="D10" i="34"/>
  <c r="E10" i="34"/>
  <c r="D9" i="34"/>
  <c r="E9" i="34"/>
  <c r="D8" i="34"/>
  <c r="E8" i="34"/>
  <c r="D7" i="34"/>
  <c r="E7" i="34"/>
  <c r="D6" i="34"/>
  <c r="H291" i="38"/>
  <c r="H283" i="38"/>
  <c r="H275" i="38"/>
  <c r="H267" i="38"/>
  <c r="H259" i="38"/>
  <c r="H251" i="38"/>
  <c r="H243" i="38"/>
  <c r="H235" i="38"/>
  <c r="H227" i="38"/>
  <c r="H219" i="38"/>
  <c r="H211" i="38"/>
  <c r="H203" i="38"/>
  <c r="H195" i="38"/>
  <c r="H187" i="38"/>
  <c r="H179" i="38"/>
  <c r="H171" i="38"/>
  <c r="H163" i="38"/>
  <c r="H155" i="38"/>
  <c r="H147" i="38"/>
  <c r="H139" i="38"/>
  <c r="H131" i="38"/>
  <c r="H123" i="38"/>
  <c r="H115" i="38"/>
  <c r="H107" i="38"/>
  <c r="H99" i="38"/>
  <c r="H91" i="38"/>
  <c r="H83" i="38"/>
  <c r="H75" i="38"/>
  <c r="H67" i="38"/>
  <c r="H59" i="38"/>
  <c r="H51" i="38"/>
  <c r="H43" i="38"/>
  <c r="H35" i="38"/>
  <c r="H27" i="38"/>
  <c r="H19" i="38"/>
  <c r="H11" i="38"/>
  <c r="H290" i="38"/>
  <c r="H282" i="38"/>
  <c r="H274" i="38"/>
  <c r="H266" i="38"/>
  <c r="H258" i="38"/>
  <c r="H250" i="38"/>
  <c r="H242" i="38"/>
  <c r="H234" i="38"/>
  <c r="H226" i="38"/>
  <c r="H218" i="38"/>
  <c r="H210" i="38"/>
  <c r="H194" i="38"/>
  <c r="H186" i="38"/>
  <c r="H170" i="38"/>
  <c r="H146" i="38"/>
  <c r="H130" i="38"/>
  <c r="H122" i="38"/>
  <c r="H106" i="38"/>
  <c r="H90" i="38"/>
  <c r="H74" i="38"/>
  <c r="H50" i="38"/>
  <c r="H34" i="38"/>
  <c r="H297" i="38"/>
  <c r="H289" i="38"/>
  <c r="H281" i="38"/>
  <c r="H273" i="38"/>
  <c r="H265" i="38"/>
  <c r="H257" i="38"/>
  <c r="H249" i="38"/>
  <c r="H241" i="38"/>
  <c r="H233" i="38"/>
  <c r="H225" i="38"/>
  <c r="H217" i="38"/>
  <c r="H209" i="38"/>
  <c r="H201" i="38"/>
  <c r="H193" i="38"/>
  <c r="H185" i="38"/>
  <c r="H177" i="38"/>
  <c r="H169" i="38"/>
  <c r="H161" i="38"/>
  <c r="H153" i="38"/>
  <c r="H145" i="38"/>
  <c r="H137" i="38"/>
  <c r="H129" i="38"/>
  <c r="H121" i="38"/>
  <c r="H113" i="38"/>
  <c r="H105" i="38"/>
  <c r="H97" i="38"/>
  <c r="H89" i="38"/>
  <c r="H81" i="38"/>
  <c r="H73" i="38"/>
  <c r="H65" i="38"/>
  <c r="H57" i="38"/>
  <c r="H49" i="38"/>
  <c r="H41" i="38"/>
  <c r="H33" i="38"/>
  <c r="H25" i="38"/>
  <c r="H17" i="38"/>
  <c r="H9" i="38"/>
  <c r="H120" i="38"/>
  <c r="H104" i="38"/>
  <c r="H88" i="38"/>
  <c r="H72" i="38"/>
  <c r="H56" i="38"/>
  <c r="H40" i="38"/>
  <c r="H32" i="38"/>
  <c r="H8" i="38"/>
  <c r="H296" i="38"/>
  <c r="H288" i="38"/>
  <c r="H280" i="38"/>
  <c r="H272" i="38"/>
  <c r="H264" i="38"/>
  <c r="H256" i="38"/>
  <c r="H248" i="38"/>
  <c r="H240" i="38"/>
  <c r="H232" i="38"/>
  <c r="H224" i="38"/>
  <c r="H216" i="38"/>
  <c r="H208" i="38"/>
  <c r="H200" i="38"/>
  <c r="H192" i="38"/>
  <c r="H184" i="38"/>
  <c r="H176" i="38"/>
  <c r="H168" i="38"/>
  <c r="H160" i="38"/>
  <c r="H152" i="38"/>
  <c r="H144" i="38"/>
  <c r="H136" i="38"/>
  <c r="H128" i="38"/>
  <c r="H112" i="38"/>
  <c r="H96" i="38"/>
  <c r="H80" i="38"/>
  <c r="H64" i="38"/>
  <c r="H48" i="38"/>
  <c r="H24" i="38"/>
  <c r="H16" i="38"/>
  <c r="H295" i="38"/>
  <c r="H287" i="38"/>
  <c r="H279" i="38"/>
  <c r="H293" i="38"/>
  <c r="H285" i="38"/>
  <c r="H277" i="38"/>
  <c r="H269" i="38"/>
  <c r="H261" i="38"/>
  <c r="H253" i="38"/>
  <c r="H245" i="38"/>
  <c r="H237" i="38"/>
  <c r="H229" i="38"/>
  <c r="H221" i="38"/>
  <c r="H213" i="38"/>
  <c r="H205" i="38"/>
  <c r="H197" i="38"/>
  <c r="H189" i="38"/>
  <c r="H181" i="38"/>
  <c r="H173" i="38"/>
  <c r="H165" i="38"/>
  <c r="H157" i="38"/>
  <c r="H149" i="38"/>
  <c r="H141" i="38"/>
  <c r="H133" i="38"/>
  <c r="H125" i="38"/>
  <c r="H117" i="38"/>
  <c r="H109" i="38"/>
  <c r="H101" i="38"/>
  <c r="H93" i="38"/>
  <c r="H85" i="38"/>
  <c r="H77" i="38"/>
  <c r="H69" i="38"/>
  <c r="H61" i="38"/>
  <c r="H53" i="38"/>
  <c r="H45" i="38"/>
  <c r="H37" i="38"/>
  <c r="H29" i="38"/>
  <c r="H21" i="38"/>
  <c r="H13" i="38"/>
  <c r="H292" i="38"/>
  <c r="H284" i="38"/>
  <c r="H276" i="38"/>
  <c r="H268" i="38"/>
  <c r="H260" i="38"/>
  <c r="H252" i="38"/>
  <c r="H244" i="38"/>
  <c r="H236" i="38"/>
  <c r="H228" i="38"/>
  <c r="H220" i="38"/>
  <c r="H212" i="38"/>
  <c r="H204" i="38"/>
  <c r="H196" i="38"/>
  <c r="H188" i="38"/>
  <c r="H180" i="38"/>
  <c r="H172" i="38"/>
  <c r="H164" i="38"/>
  <c r="H156" i="38"/>
  <c r="H148" i="38"/>
  <c r="H140" i="38"/>
  <c r="H132" i="38"/>
  <c r="H124" i="38"/>
  <c r="H116" i="38"/>
  <c r="H108" i="38"/>
  <c r="H100" i="38"/>
  <c r="H92" i="38"/>
  <c r="H84" i="38"/>
  <c r="H76" i="38"/>
  <c r="H68" i="38"/>
  <c r="H60" i="38"/>
  <c r="H52" i="38"/>
  <c r="H44" i="38"/>
  <c r="H36" i="38"/>
  <c r="H28" i="38"/>
  <c r="H20" i="38"/>
  <c r="H12" i="38"/>
  <c r="H202" i="38"/>
  <c r="H178" i="38"/>
  <c r="H162" i="38"/>
  <c r="H154" i="38"/>
  <c r="H138" i="38"/>
  <c r="H114" i="38"/>
  <c r="H98" i="38"/>
  <c r="H82" i="38"/>
  <c r="H66" i="38"/>
  <c r="H58" i="38"/>
  <c r="H42" i="38"/>
  <c r="H271" i="38"/>
  <c r="H239" i="38"/>
  <c r="H207" i="38"/>
  <c r="H175" i="38"/>
  <c r="H143" i="38"/>
  <c r="H111" i="38"/>
  <c r="H79" i="38"/>
  <c r="H47" i="38"/>
  <c r="H22" i="38"/>
  <c r="H270" i="38"/>
  <c r="H238" i="38"/>
  <c r="H206" i="38"/>
  <c r="H174" i="38"/>
  <c r="H142" i="38"/>
  <c r="H110" i="38"/>
  <c r="H78" i="38"/>
  <c r="H46" i="38"/>
  <c r="H18" i="38"/>
  <c r="H263" i="38"/>
  <c r="H231" i="38"/>
  <c r="H199" i="38"/>
  <c r="H167" i="38"/>
  <c r="H135" i="38"/>
  <c r="H103" i="38"/>
  <c r="H71" i="38"/>
  <c r="H39" i="38"/>
  <c r="H15" i="38"/>
  <c r="H262" i="38"/>
  <c r="H230" i="38"/>
  <c r="H198" i="38"/>
  <c r="H166" i="38"/>
  <c r="H134" i="38"/>
  <c r="H102" i="38"/>
  <c r="H70" i="38"/>
  <c r="H38" i="38"/>
  <c r="H14" i="38"/>
  <c r="H255" i="38"/>
  <c r="H223" i="38"/>
  <c r="H191" i="38"/>
  <c r="H159" i="38"/>
  <c r="H127" i="38"/>
  <c r="H95" i="38"/>
  <c r="H63" i="38"/>
  <c r="H31" i="38"/>
  <c r="H10" i="38"/>
  <c r="H294" i="38"/>
  <c r="H254" i="38"/>
  <c r="H222" i="38"/>
  <c r="H190" i="38"/>
  <c r="H158" i="38"/>
  <c r="H126" i="38"/>
  <c r="H94" i="38"/>
  <c r="H62" i="38"/>
  <c r="H30" i="38"/>
  <c r="H286" i="38"/>
  <c r="H247" i="38"/>
  <c r="H215" i="38"/>
  <c r="H183" i="38"/>
  <c r="H151" i="38"/>
  <c r="H119" i="38"/>
  <c r="H87" i="38"/>
  <c r="H55" i="38"/>
  <c r="H26" i="38"/>
  <c r="H278" i="38"/>
  <c r="H246" i="38"/>
  <c r="H214" i="38"/>
  <c r="H182" i="38"/>
  <c r="H150" i="38"/>
  <c r="H118" i="38"/>
  <c r="H86" i="38"/>
  <c r="H54" i="38"/>
  <c r="H23" i="38"/>
  <c r="Q153" i="38"/>
  <c r="Q145" i="38"/>
  <c r="Q137" i="38"/>
  <c r="Q129" i="38"/>
  <c r="Q121" i="38"/>
  <c r="Q113" i="38"/>
  <c r="Q105" i="38"/>
  <c r="Q97" i="38"/>
  <c r="Q89" i="38"/>
  <c r="Q81" i="38"/>
  <c r="Q73" i="38"/>
  <c r="Q65" i="38"/>
  <c r="Q57" i="38"/>
  <c r="Q49" i="38"/>
  <c r="Q41" i="38"/>
  <c r="Q33" i="38"/>
  <c r="Q25" i="38"/>
  <c r="Q17" i="38"/>
  <c r="Q9" i="38"/>
  <c r="Q292" i="38"/>
  <c r="Q284" i="38"/>
  <c r="Q276" i="38"/>
  <c r="Q268" i="38"/>
  <c r="Q260" i="38"/>
  <c r="Q252" i="38"/>
  <c r="Q244" i="38"/>
  <c r="Q236" i="38"/>
  <c r="Q228" i="38"/>
  <c r="Q220" i="38"/>
  <c r="Q212" i="38"/>
  <c r="Q204" i="38"/>
  <c r="Q196" i="38"/>
  <c r="Q188" i="38"/>
  <c r="Q180" i="38"/>
  <c r="Q152" i="38"/>
  <c r="Q144" i="38"/>
  <c r="Q136" i="38"/>
  <c r="Q128" i="38"/>
  <c r="Q120" i="38"/>
  <c r="Q112" i="38"/>
  <c r="Q104" i="38"/>
  <c r="Q96" i="38"/>
  <c r="Q88" i="38"/>
  <c r="Q80" i="38"/>
  <c r="Q72" i="38"/>
  <c r="Q64" i="38"/>
  <c r="Q56" i="38"/>
  <c r="Q48" i="38"/>
  <c r="Q40" i="38"/>
  <c r="Q32" i="38"/>
  <c r="Q24" i="38"/>
  <c r="Q16" i="38"/>
  <c r="Q8" i="38"/>
  <c r="Q291" i="38"/>
  <c r="Q283" i="38"/>
  <c r="Q275" i="38"/>
  <c r="Q267" i="38"/>
  <c r="Q259" i="38"/>
  <c r="Q251" i="38"/>
  <c r="Q243" i="38"/>
  <c r="Q235" i="38"/>
  <c r="Q227" i="38"/>
  <c r="Q219" i="38"/>
  <c r="Q211" i="38"/>
  <c r="Q203" i="38"/>
  <c r="Q195" i="38"/>
  <c r="Q187" i="38"/>
  <c r="Q179" i="38"/>
  <c r="Q159" i="38"/>
  <c r="Q151" i="38"/>
  <c r="Q143" i="38"/>
  <c r="Q135" i="38"/>
  <c r="Q127" i="38"/>
  <c r="Q119" i="38"/>
  <c r="Q111" i="38"/>
  <c r="Q103" i="38"/>
  <c r="Q95" i="38"/>
  <c r="Q87" i="38"/>
  <c r="Q79" i="38"/>
  <c r="Q71" i="38"/>
  <c r="Q63" i="38"/>
  <c r="Q55" i="38"/>
  <c r="Q47" i="38"/>
  <c r="Q39" i="38"/>
  <c r="Q31" i="38"/>
  <c r="Q23" i="38"/>
  <c r="Q15" i="38"/>
  <c r="Q290" i="38"/>
  <c r="Q282" i="38"/>
  <c r="Q274" i="38"/>
  <c r="Q266" i="38"/>
  <c r="Q258" i="38"/>
  <c r="Q250" i="38"/>
  <c r="Q242" i="38"/>
  <c r="Q234" i="38"/>
  <c r="Q226" i="38"/>
  <c r="Q218" i="38"/>
  <c r="Q210" i="38"/>
  <c r="Q202" i="38"/>
  <c r="Q194" i="38"/>
  <c r="Q186" i="38"/>
  <c r="Q178" i="38"/>
  <c r="Q155" i="38"/>
  <c r="Q147" i="38"/>
  <c r="Q139" i="38"/>
  <c r="Q131" i="38"/>
  <c r="Q123" i="38"/>
  <c r="Q115" i="38"/>
  <c r="Q107" i="38"/>
  <c r="Q99" i="38"/>
  <c r="Q91" i="38"/>
  <c r="Q83" i="38"/>
  <c r="Q75" i="38"/>
  <c r="Q67" i="38"/>
  <c r="Q59" i="38"/>
  <c r="Q51" i="38"/>
  <c r="Q43" i="38"/>
  <c r="Q35" i="38"/>
  <c r="Q27" i="38"/>
  <c r="Q19" i="38"/>
  <c r="Q11" i="38"/>
  <c r="Q294" i="38"/>
  <c r="Q286" i="38"/>
  <c r="Q278" i="38"/>
  <c r="Q270" i="38"/>
  <c r="Q262" i="38"/>
  <c r="Q254" i="38"/>
  <c r="Q246" i="38"/>
  <c r="Q238" i="38"/>
  <c r="Q230" i="38"/>
  <c r="Q222" i="38"/>
  <c r="Q214" i="38"/>
  <c r="Q206" i="38"/>
  <c r="Q198" i="38"/>
  <c r="Q190" i="38"/>
  <c r="Q182" i="38"/>
  <c r="Q174" i="38"/>
  <c r="Q166" i="38"/>
  <c r="D294" i="38"/>
  <c r="D286" i="38"/>
  <c r="D278" i="38"/>
  <c r="D270" i="38"/>
  <c r="D262" i="38"/>
  <c r="D254" i="38"/>
  <c r="D246" i="38"/>
  <c r="D238" i="38"/>
  <c r="D230" i="38"/>
  <c r="D222" i="38"/>
  <c r="D214" i="38"/>
  <c r="D206" i="38"/>
  <c r="D198" i="38"/>
  <c r="D190" i="38"/>
  <c r="D182" i="38"/>
  <c r="D174" i="38"/>
  <c r="D166" i="38"/>
  <c r="D158" i="38"/>
  <c r="D150" i="38"/>
  <c r="D142" i="38"/>
  <c r="D134" i="38"/>
  <c r="D126" i="38"/>
  <c r="D118" i="38"/>
  <c r="D110" i="38"/>
  <c r="D102" i="38"/>
  <c r="D94" i="38"/>
  <c r="D86" i="38"/>
  <c r="Q154" i="38"/>
  <c r="Q146" i="38"/>
  <c r="Q138" i="38"/>
  <c r="Q130" i="38"/>
  <c r="Q122" i="38"/>
  <c r="Q114" i="38"/>
  <c r="Q106" i="38"/>
  <c r="Q98" i="38"/>
  <c r="Q90" i="38"/>
  <c r="Q82" i="38"/>
  <c r="Q74" i="38"/>
  <c r="Q66" i="38"/>
  <c r="Q58" i="38"/>
  <c r="Q142" i="38"/>
  <c r="Q124" i="38"/>
  <c r="Q101" i="38"/>
  <c r="Q78" i="38"/>
  <c r="Q42" i="38"/>
  <c r="Q26" i="38"/>
  <c r="Q285" i="38"/>
  <c r="Q253" i="38"/>
  <c r="Q205" i="38"/>
  <c r="D282" i="38"/>
  <c r="D255" i="38"/>
  <c r="D227" i="38"/>
  <c r="D200" i="38"/>
  <c r="D172" i="38"/>
  <c r="D154" i="38"/>
  <c r="D127" i="38"/>
  <c r="D108" i="38"/>
  <c r="D81" i="38"/>
  <c r="D8" i="38"/>
  <c r="D180" i="38"/>
  <c r="D125" i="38"/>
  <c r="D98" i="38"/>
  <c r="E8" i="38"/>
  <c r="Q134" i="38"/>
  <c r="Q231" i="38"/>
  <c r="D288" i="38"/>
  <c r="D251" i="38"/>
  <c r="D205" i="38"/>
  <c r="D151" i="38"/>
  <c r="D114" i="38"/>
  <c r="Q50" i="38"/>
  <c r="Q245" i="38"/>
  <c r="Q141" i="38"/>
  <c r="Q118" i="38"/>
  <c r="Q100" i="38"/>
  <c r="Q77" i="38"/>
  <c r="Q54" i="38"/>
  <c r="Q38" i="38"/>
  <c r="Q22" i="38"/>
  <c r="Q297" i="38"/>
  <c r="Q281" i="38"/>
  <c r="Q265" i="38"/>
  <c r="Q249" i="38"/>
  <c r="Q233" i="38"/>
  <c r="Q217" i="38"/>
  <c r="Q201" i="38"/>
  <c r="Q185" i="38"/>
  <c r="Q172" i="38"/>
  <c r="Q163" i="38"/>
  <c r="D290" i="38"/>
  <c r="D281" i="38"/>
  <c r="D272" i="38"/>
  <c r="D263" i="38"/>
  <c r="D253" i="38"/>
  <c r="D244" i="38"/>
  <c r="D235" i="38"/>
  <c r="D226" i="38"/>
  <c r="D217" i="38"/>
  <c r="D208" i="38"/>
  <c r="D189" i="38"/>
  <c r="D162" i="38"/>
  <c r="D144" i="38"/>
  <c r="D107" i="38"/>
  <c r="D106" i="38"/>
  <c r="Q93" i="38"/>
  <c r="Q183" i="38"/>
  <c r="D269" i="38"/>
  <c r="D224" i="38"/>
  <c r="D178" i="38"/>
  <c r="D141" i="38"/>
  <c r="D96" i="38"/>
  <c r="Q156" i="38"/>
  <c r="Q158" i="38"/>
  <c r="Q140" i="38"/>
  <c r="Q117" i="38"/>
  <c r="Q94" i="38"/>
  <c r="Q76" i="38"/>
  <c r="Q53" i="38"/>
  <c r="Q37" i="38"/>
  <c r="Q21" i="38"/>
  <c r="Q296" i="38"/>
  <c r="Q280" i="38"/>
  <c r="Q264" i="38"/>
  <c r="Q248" i="38"/>
  <c r="Q232" i="38"/>
  <c r="Q216" i="38"/>
  <c r="Q200" i="38"/>
  <c r="Q184" i="38"/>
  <c r="Q171" i="38"/>
  <c r="Q162" i="38"/>
  <c r="D289" i="38"/>
  <c r="D280" i="38"/>
  <c r="D271" i="38"/>
  <c r="D261" i="38"/>
  <c r="D252" i="38"/>
  <c r="D243" i="38"/>
  <c r="D234" i="38"/>
  <c r="D225" i="38"/>
  <c r="D216" i="38"/>
  <c r="D207" i="38"/>
  <c r="D197" i="38"/>
  <c r="D188" i="38"/>
  <c r="D179" i="38"/>
  <c r="D170" i="38"/>
  <c r="D161" i="38"/>
  <c r="D152" i="38"/>
  <c r="D143" i="38"/>
  <c r="D124" i="38"/>
  <c r="D97" i="38"/>
  <c r="Q70" i="38"/>
  <c r="Q199" i="38"/>
  <c r="D279" i="38"/>
  <c r="D233" i="38"/>
  <c r="D196" i="38"/>
  <c r="D169" i="38"/>
  <c r="D132" i="38"/>
  <c r="D87" i="38"/>
  <c r="Q92" i="38"/>
  <c r="Q277" i="38"/>
  <c r="Q149" i="38"/>
  <c r="Q126" i="38"/>
  <c r="Q108" i="38"/>
  <c r="Q85" i="38"/>
  <c r="Q62" i="38"/>
  <c r="Q45" i="38"/>
  <c r="Q29" i="38"/>
  <c r="Q13" i="38"/>
  <c r="Q288" i="38"/>
  <c r="Q272" i="38"/>
  <c r="Q256" i="38"/>
  <c r="Q240" i="38"/>
  <c r="Q224" i="38"/>
  <c r="Q208" i="38"/>
  <c r="Q192" i="38"/>
  <c r="Q176" i="38"/>
  <c r="Q167" i="38"/>
  <c r="D293" i="38"/>
  <c r="D284" i="38"/>
  <c r="D275" i="38"/>
  <c r="D266" i="38"/>
  <c r="D257" i="38"/>
  <c r="D248" i="38"/>
  <c r="D239" i="38"/>
  <c r="D229" i="38"/>
  <c r="D220" i="38"/>
  <c r="D211" i="38"/>
  <c r="D202" i="38"/>
  <c r="D193" i="38"/>
  <c r="D184" i="38"/>
  <c r="D175" i="38"/>
  <c r="D165" i="38"/>
  <c r="D156" i="38"/>
  <c r="D147" i="38"/>
  <c r="D138" i="38"/>
  <c r="D129" i="38"/>
  <c r="D120" i="38"/>
  <c r="D111" i="38"/>
  <c r="D101" i="38"/>
  <c r="D92" i="38"/>
  <c r="D83" i="38"/>
  <c r="D10" i="38"/>
  <c r="Q148" i="38"/>
  <c r="Q125" i="38"/>
  <c r="Q102" i="38"/>
  <c r="Q84" i="38"/>
  <c r="Q61" i="38"/>
  <c r="Q44" i="38"/>
  <c r="Q28" i="38"/>
  <c r="Q12" i="38"/>
  <c r="Q287" i="38"/>
  <c r="Q271" i="38"/>
  <c r="Q255" i="38"/>
  <c r="Q239" i="38"/>
  <c r="Q223" i="38"/>
  <c r="Q207" i="38"/>
  <c r="Q191" i="38"/>
  <c r="Q175" i="38"/>
  <c r="Q165" i="38"/>
  <c r="D292" i="38"/>
  <c r="D283" i="38"/>
  <c r="D274" i="38"/>
  <c r="D265" i="38"/>
  <c r="D256" i="38"/>
  <c r="D247" i="38"/>
  <c r="D237" i="38"/>
  <c r="D228" i="38"/>
  <c r="D219" i="38"/>
  <c r="D210" i="38"/>
  <c r="D201" i="38"/>
  <c r="D192" i="38"/>
  <c r="D183" i="38"/>
  <c r="D173" i="38"/>
  <c r="D164" i="38"/>
  <c r="D155" i="38"/>
  <c r="D146" i="38"/>
  <c r="D137" i="38"/>
  <c r="D128" i="38"/>
  <c r="D119" i="38"/>
  <c r="D109" i="38"/>
  <c r="D100" i="38"/>
  <c r="D91" i="38"/>
  <c r="D82" i="38"/>
  <c r="D9" i="38"/>
  <c r="Q60" i="38"/>
  <c r="Q68" i="38"/>
  <c r="Q69" i="38"/>
  <c r="Q86" i="38"/>
  <c r="Q109" i="38"/>
  <c r="Q110" i="38"/>
  <c r="Q10" i="38"/>
  <c r="Q269" i="38"/>
  <c r="Q237" i="38"/>
  <c r="Q221" i="38"/>
  <c r="Q189" i="38"/>
  <c r="Q173" i="38"/>
  <c r="Q164" i="38"/>
  <c r="D291" i="38"/>
  <c r="D273" i="38"/>
  <c r="D264" i="38"/>
  <c r="D245" i="38"/>
  <c r="D236" i="38"/>
  <c r="D218" i="38"/>
  <c r="D209" i="38"/>
  <c r="D191" i="38"/>
  <c r="D181" i="38"/>
  <c r="D163" i="38"/>
  <c r="D145" i="38"/>
  <c r="D136" i="38"/>
  <c r="D117" i="38"/>
  <c r="D99" i="38"/>
  <c r="D90" i="38"/>
  <c r="D199" i="38"/>
  <c r="D171" i="38"/>
  <c r="D153" i="38"/>
  <c r="D135" i="38"/>
  <c r="D116" i="38"/>
  <c r="D89" i="38"/>
  <c r="D133" i="38"/>
  <c r="D115" i="38"/>
  <c r="D88" i="38"/>
  <c r="Q157" i="38"/>
  <c r="Q116" i="38"/>
  <c r="Q52" i="38"/>
  <c r="Q36" i="38"/>
  <c r="Q20" i="38"/>
  <c r="Q295" i="38"/>
  <c r="Q279" i="38"/>
  <c r="Q263" i="38"/>
  <c r="Q247" i="38"/>
  <c r="Q215" i="38"/>
  <c r="Q170" i="38"/>
  <c r="Q161" i="38"/>
  <c r="D297" i="38"/>
  <c r="D260" i="38"/>
  <c r="D242" i="38"/>
  <c r="D215" i="38"/>
  <c r="D187" i="38"/>
  <c r="D160" i="38"/>
  <c r="D123" i="38"/>
  <c r="D105" i="38"/>
  <c r="Q133" i="38"/>
  <c r="Q34" i="38"/>
  <c r="Q18" i="38"/>
  <c r="Q293" i="38"/>
  <c r="Q261" i="38"/>
  <c r="Q213" i="38"/>
  <c r="Q273" i="38"/>
  <c r="D12" i="38"/>
  <c r="D231" i="38"/>
  <c r="D84" i="38"/>
  <c r="Q241" i="38"/>
  <c r="D223" i="38"/>
  <c r="D232" i="38"/>
  <c r="Q257" i="38"/>
  <c r="D157" i="38"/>
  <c r="D259" i="38"/>
  <c r="D113" i="38"/>
  <c r="D85" i="38"/>
  <c r="D267" i="38"/>
  <c r="D121" i="38"/>
  <c r="D11" i="38"/>
  <c r="Q169" i="38"/>
  <c r="D186" i="38"/>
  <c r="Q229" i="38"/>
  <c r="Q168" i="38"/>
  <c r="D295" i="38"/>
  <c r="D258" i="38"/>
  <c r="D221" i="38"/>
  <c r="D185" i="38"/>
  <c r="D148" i="38"/>
  <c r="D112" i="38"/>
  <c r="Q46" i="38"/>
  <c r="Q225" i="38"/>
  <c r="Q160" i="38"/>
  <c r="D287" i="38"/>
  <c r="D250" i="38"/>
  <c r="D213" i="38"/>
  <c r="D177" i="38"/>
  <c r="D140" i="38"/>
  <c r="D104" i="38"/>
  <c r="Q30" i="38"/>
  <c r="Q209" i="38"/>
  <c r="D285" i="38"/>
  <c r="D249" i="38"/>
  <c r="D212" i="38"/>
  <c r="D176" i="38"/>
  <c r="D139" i="38"/>
  <c r="D103" i="38"/>
  <c r="Q14" i="38"/>
  <c r="Q197" i="38"/>
  <c r="D277" i="38"/>
  <c r="D241" i="38"/>
  <c r="D204" i="38"/>
  <c r="D168" i="38"/>
  <c r="D131" i="38"/>
  <c r="D95" i="38"/>
  <c r="Q150" i="38"/>
  <c r="Q289" i="38"/>
  <c r="Q193" i="38"/>
  <c r="D276" i="38"/>
  <c r="D240" i="38"/>
  <c r="D203" i="38"/>
  <c r="D167" i="38"/>
  <c r="D130" i="38"/>
  <c r="D93" i="38"/>
  <c r="Q132" i="38"/>
  <c r="Q181" i="38"/>
  <c r="D268" i="38"/>
  <c r="D195" i="38"/>
  <c r="D159" i="38"/>
  <c r="D122" i="38"/>
  <c r="Q177" i="38"/>
  <c r="D194" i="38"/>
  <c r="D296" i="38"/>
  <c r="D149" i="38"/>
  <c r="W12" i="38"/>
  <c r="M292" i="38"/>
  <c r="M276" i="38"/>
  <c r="M252" i="38"/>
  <c r="M228" i="38"/>
  <c r="M204" i="38"/>
  <c r="M180" i="38"/>
  <c r="M164" i="38"/>
  <c r="M140" i="38"/>
  <c r="M124" i="38"/>
  <c r="M108" i="38"/>
  <c r="W91" i="38"/>
  <c r="Z11" i="38"/>
  <c r="M291" i="38"/>
  <c r="M283" i="38"/>
  <c r="M275" i="38"/>
  <c r="M267" i="38"/>
  <c r="M259" i="38"/>
  <c r="M251" i="38"/>
  <c r="M243" i="38"/>
  <c r="M235" i="38"/>
  <c r="M227" i="38"/>
  <c r="M219" i="38"/>
  <c r="M211" i="38"/>
  <c r="W79" i="38"/>
  <c r="M290" i="38"/>
  <c r="M282" i="38"/>
  <c r="M274" i="38"/>
  <c r="M266" i="38"/>
  <c r="M258" i="38"/>
  <c r="M250" i="38"/>
  <c r="M242" i="38"/>
  <c r="M234" i="38"/>
  <c r="M226" i="38"/>
  <c r="M218" i="38"/>
  <c r="M210" i="38"/>
  <c r="M202" i="38"/>
  <c r="M194" i="38"/>
  <c r="M186" i="38"/>
  <c r="M178" i="38"/>
  <c r="M170" i="38"/>
  <c r="M162" i="38"/>
  <c r="M154" i="38"/>
  <c r="M146" i="38"/>
  <c r="M138" i="38"/>
  <c r="M130" i="38"/>
  <c r="M122" i="38"/>
  <c r="M114" i="38"/>
  <c r="M106" i="38"/>
  <c r="M98" i="38"/>
  <c r="M90" i="38"/>
  <c r="M82" i="38"/>
  <c r="M74" i="38"/>
  <c r="M66" i="38"/>
  <c r="M58" i="38"/>
  <c r="M50" i="38"/>
  <c r="M42" i="38"/>
  <c r="M34" i="38"/>
  <c r="M26" i="38"/>
  <c r="M18" i="38"/>
  <c r="M10" i="38"/>
  <c r="Z77" i="38"/>
  <c r="M297" i="38"/>
  <c r="M289" i="38"/>
  <c r="M281" i="38"/>
  <c r="M273" i="38"/>
  <c r="M265" i="38"/>
  <c r="M257" i="38"/>
  <c r="M249" i="38"/>
  <c r="M241" i="38"/>
  <c r="M233" i="38"/>
  <c r="M225" i="38"/>
  <c r="M217" i="38"/>
  <c r="M209" i="38"/>
  <c r="M201" i="38"/>
  <c r="M193" i="38"/>
  <c r="M185" i="38"/>
  <c r="M177" i="38"/>
  <c r="M169" i="38"/>
  <c r="M161" i="38"/>
  <c r="M153" i="38"/>
  <c r="M145" i="38"/>
  <c r="M137" i="38"/>
  <c r="M129" i="38"/>
  <c r="M121" i="38"/>
  <c r="M113" i="38"/>
  <c r="M105" i="38"/>
  <c r="M97" i="38"/>
  <c r="M89" i="38"/>
  <c r="M81" i="38"/>
  <c r="M73" i="38"/>
  <c r="M65" i="38"/>
  <c r="M57" i="38"/>
  <c r="M49" i="38"/>
  <c r="M41" i="38"/>
  <c r="M33" i="38"/>
  <c r="M25" i="38"/>
  <c r="M17" i="38"/>
  <c r="M9" i="38"/>
  <c r="W45" i="38"/>
  <c r="M296" i="38"/>
  <c r="M288" i="38"/>
  <c r="M280" i="38"/>
  <c r="M272" i="38"/>
  <c r="M264" i="38"/>
  <c r="W249" i="38"/>
  <c r="W34" i="38"/>
  <c r="M294" i="38"/>
  <c r="M286" i="38"/>
  <c r="M278" i="38"/>
  <c r="M270" i="38"/>
  <c r="M262" i="38"/>
  <c r="M254" i="38"/>
  <c r="M246" i="38"/>
  <c r="M238" i="38"/>
  <c r="M230" i="38"/>
  <c r="M222" i="38"/>
  <c r="M214" i="38"/>
  <c r="M206" i="38"/>
  <c r="M198" i="38"/>
  <c r="M190" i="38"/>
  <c r="M182" i="38"/>
  <c r="M174" i="38"/>
  <c r="M166" i="38"/>
  <c r="M158" i="38"/>
  <c r="M150" i="38"/>
  <c r="M142" i="38"/>
  <c r="M134" i="38"/>
  <c r="M126" i="38"/>
  <c r="M118" i="38"/>
  <c r="M110" i="38"/>
  <c r="M102" i="38"/>
  <c r="M94" i="38"/>
  <c r="M86" i="38"/>
  <c r="M78" i="38"/>
  <c r="M70" i="38"/>
  <c r="M62" i="38"/>
  <c r="M54" i="38"/>
  <c r="M46" i="38"/>
  <c r="M38" i="38"/>
  <c r="M30" i="38"/>
  <c r="M22" i="38"/>
  <c r="M14" i="38"/>
  <c r="W164" i="38"/>
  <c r="W13" i="38"/>
  <c r="M293" i="38"/>
  <c r="M285" i="38"/>
  <c r="M277" i="38"/>
  <c r="M269" i="38"/>
  <c r="M261" i="38"/>
  <c r="M253" i="38"/>
  <c r="M245" i="38"/>
  <c r="M237" i="38"/>
  <c r="M229" i="38"/>
  <c r="M221" i="38"/>
  <c r="M213" i="38"/>
  <c r="M205" i="38"/>
  <c r="M197" i="38"/>
  <c r="M189" i="38"/>
  <c r="M181" i="38"/>
  <c r="M173" i="38"/>
  <c r="M165" i="38"/>
  <c r="M157" i="38"/>
  <c r="M149" i="38"/>
  <c r="M141" i="38"/>
  <c r="M133" i="38"/>
  <c r="M125" i="38"/>
  <c r="M117" i="38"/>
  <c r="M109" i="38"/>
  <c r="M101" i="38"/>
  <c r="M93" i="38"/>
  <c r="M85" i="38"/>
  <c r="M77" i="38"/>
  <c r="M69" i="38"/>
  <c r="M61" i="38"/>
  <c r="M53" i="38"/>
  <c r="M45" i="38"/>
  <c r="M37" i="38"/>
  <c r="M29" i="38"/>
  <c r="M21" i="38"/>
  <c r="M13" i="38"/>
  <c r="W136" i="38"/>
  <c r="M284" i="38"/>
  <c r="M268" i="38"/>
  <c r="M260" i="38"/>
  <c r="M244" i="38"/>
  <c r="M236" i="38"/>
  <c r="M220" i="38"/>
  <c r="M212" i="38"/>
  <c r="M196" i="38"/>
  <c r="M188" i="38"/>
  <c r="M172" i="38"/>
  <c r="M156" i="38"/>
  <c r="M148" i="38"/>
  <c r="M132" i="38"/>
  <c r="M116" i="38"/>
  <c r="M100" i="38"/>
  <c r="Z279" i="38"/>
  <c r="M255" i="38"/>
  <c r="M223" i="38"/>
  <c r="M195" i="38"/>
  <c r="M175" i="38"/>
  <c r="M152" i="38"/>
  <c r="M131" i="38"/>
  <c r="M111" i="38"/>
  <c r="M91" i="38"/>
  <c r="M75" i="38"/>
  <c r="M59" i="38"/>
  <c r="M43" i="38"/>
  <c r="M27" i="38"/>
  <c r="M11" i="38"/>
  <c r="W35" i="38"/>
  <c r="M248" i="38"/>
  <c r="M216" i="38"/>
  <c r="M192" i="38"/>
  <c r="M171" i="38"/>
  <c r="M151" i="38"/>
  <c r="M128" i="38"/>
  <c r="M107" i="38"/>
  <c r="M88" i="38"/>
  <c r="M72" i="38"/>
  <c r="M56" i="38"/>
  <c r="M40" i="38"/>
  <c r="M24" i="38"/>
  <c r="M8" i="38"/>
  <c r="M295" i="38"/>
  <c r="M247" i="38"/>
  <c r="M215" i="38"/>
  <c r="M191" i="38"/>
  <c r="M168" i="38"/>
  <c r="M147" i="38"/>
  <c r="M127" i="38"/>
  <c r="M104" i="38"/>
  <c r="M87" i="38"/>
  <c r="M71" i="38"/>
  <c r="M55" i="38"/>
  <c r="M39" i="38"/>
  <c r="M23" i="38"/>
  <c r="N8" i="38"/>
  <c r="M287" i="38"/>
  <c r="M240" i="38"/>
  <c r="M208" i="38"/>
  <c r="M187" i="38"/>
  <c r="M167" i="38"/>
  <c r="M144" i="38"/>
  <c r="M123" i="38"/>
  <c r="M103" i="38"/>
  <c r="M84" i="38"/>
  <c r="M68" i="38"/>
  <c r="M52" i="38"/>
  <c r="M36" i="38"/>
  <c r="M20" i="38"/>
  <c r="M279" i="38"/>
  <c r="M239" i="38"/>
  <c r="M207" i="38"/>
  <c r="M184" i="38"/>
  <c r="M163" i="38"/>
  <c r="M143" i="38"/>
  <c r="M120" i="38"/>
  <c r="M99" i="38"/>
  <c r="M83" i="38"/>
  <c r="M67" i="38"/>
  <c r="M51" i="38"/>
  <c r="M35" i="38"/>
  <c r="M19" i="38"/>
  <c r="M271" i="38"/>
  <c r="M232" i="38"/>
  <c r="M203" i="38"/>
  <c r="M183" i="38"/>
  <c r="M160" i="38"/>
  <c r="M139" i="38"/>
  <c r="M119" i="38"/>
  <c r="M96" i="38"/>
  <c r="M80" i="38"/>
  <c r="M64" i="38"/>
  <c r="M48" i="38"/>
  <c r="M32" i="38"/>
  <c r="M16" i="38"/>
  <c r="M263" i="38"/>
  <c r="M231" i="38"/>
  <c r="M200" i="38"/>
  <c r="M179" i="38"/>
  <c r="M155" i="38"/>
  <c r="M76" i="38"/>
  <c r="M12" i="38"/>
  <c r="M136" i="38"/>
  <c r="M63" i="38"/>
  <c r="M135" i="38"/>
  <c r="M60" i="38"/>
  <c r="M256" i="38"/>
  <c r="M115" i="38"/>
  <c r="M47" i="38"/>
  <c r="M44" i="38"/>
  <c r="M199" i="38"/>
  <c r="M31" i="38"/>
  <c r="M176" i="38"/>
  <c r="M28" i="38"/>
  <c r="M79" i="38"/>
  <c r="M224" i="38"/>
  <c r="M112" i="38"/>
  <c r="M95" i="38"/>
  <c r="M92" i="38"/>
  <c r="M159" i="38"/>
  <c r="M15" i="38"/>
  <c r="X287" i="38"/>
  <c r="Z39" i="38"/>
  <c r="W102" i="38"/>
  <c r="AA287" i="38"/>
  <c r="W63" i="38"/>
  <c r="W11" i="38"/>
  <c r="W105" i="38"/>
  <c r="W16" i="38"/>
  <c r="W223" i="38"/>
  <c r="W25" i="38"/>
  <c r="W270" i="38"/>
  <c r="W274" i="38"/>
  <c r="W280" i="38"/>
  <c r="W192" i="38"/>
  <c r="W127" i="38"/>
  <c r="W267" i="38"/>
  <c r="Z80" i="38"/>
  <c r="Z144" i="38"/>
  <c r="AA47" i="38"/>
  <c r="AA22" i="38"/>
  <c r="AA137" i="38"/>
  <c r="AA20" i="38"/>
  <c r="AA36" i="38"/>
  <c r="AA112" i="38"/>
  <c r="Z26" i="38"/>
  <c r="Z139" i="38"/>
  <c r="Z173" i="38"/>
  <c r="Z119" i="38"/>
  <c r="Z25" i="38"/>
  <c r="Z216" i="38"/>
  <c r="W48" i="38"/>
  <c r="W95" i="38"/>
  <c r="W165" i="38"/>
  <c r="W217" i="38"/>
  <c r="W264" i="38"/>
  <c r="W43" i="38"/>
  <c r="W125" i="38"/>
  <c r="W185" i="38"/>
  <c r="W235" i="38"/>
  <c r="W9" i="38"/>
  <c r="W44" i="38"/>
  <c r="W132" i="38"/>
  <c r="Z185" i="38"/>
  <c r="Z229" i="38"/>
  <c r="W279" i="38"/>
  <c r="W93" i="38"/>
  <c r="W158" i="38"/>
  <c r="W226" i="38"/>
  <c r="W281" i="38"/>
  <c r="W40" i="38"/>
  <c r="Z87" i="38"/>
  <c r="Z135" i="38"/>
  <c r="W182" i="38"/>
  <c r="W227" i="38"/>
  <c r="W275" i="38"/>
  <c r="AA109" i="38"/>
  <c r="AA111" i="38"/>
  <c r="AA218" i="38"/>
  <c r="Z41" i="38"/>
  <c r="Z146" i="38"/>
  <c r="Z251" i="38"/>
  <c r="AA152" i="38"/>
  <c r="Z92" i="38"/>
  <c r="Z221" i="38"/>
  <c r="Z33" i="38"/>
  <c r="Z129" i="38"/>
  <c r="Z198" i="38"/>
  <c r="AA38" i="38"/>
  <c r="AA284" i="38"/>
  <c r="AA194" i="38"/>
  <c r="Y275" i="38"/>
  <c r="Z42" i="38"/>
  <c r="Z100" i="38"/>
  <c r="Y132" i="38"/>
  <c r="Z190" i="38"/>
  <c r="Z248" i="38"/>
  <c r="AA69" i="38"/>
  <c r="Y36" i="38"/>
  <c r="Z98" i="38"/>
  <c r="Y164" i="38"/>
  <c r="Z226" i="38"/>
  <c r="Z21" i="38"/>
  <c r="Z64" i="38"/>
  <c r="Z122" i="38"/>
  <c r="Y291" i="38"/>
  <c r="Z159" i="38"/>
  <c r="W197" i="38"/>
  <c r="W28" i="38"/>
  <c r="W94" i="38"/>
  <c r="W27" i="38"/>
  <c r="W147" i="38"/>
  <c r="W32" i="38"/>
  <c r="W123" i="38"/>
  <c r="W41" i="38"/>
  <c r="W276" i="38"/>
  <c r="W297" i="38"/>
  <c r="W33" i="38"/>
  <c r="W214" i="38"/>
  <c r="W144" i="38"/>
  <c r="W286" i="38"/>
  <c r="Z233" i="38"/>
  <c r="Z20" i="38"/>
  <c r="AA17" i="38"/>
  <c r="AA90" i="38"/>
  <c r="AA30" i="38"/>
  <c r="AA33" i="38"/>
  <c r="AA60" i="38"/>
  <c r="AA201" i="38"/>
  <c r="Z68" i="38"/>
  <c r="Z169" i="38"/>
  <c r="Z187" i="38"/>
  <c r="Z154" i="38"/>
  <c r="Z63" i="38"/>
  <c r="Z245" i="38"/>
  <c r="W54" i="38"/>
  <c r="W100" i="38"/>
  <c r="W177" i="38"/>
  <c r="Z223" i="38"/>
  <c r="Z270" i="38"/>
  <c r="W55" i="38"/>
  <c r="W137" i="38"/>
  <c r="W190" i="38"/>
  <c r="W247" i="38"/>
  <c r="W20" i="38"/>
  <c r="W62" i="38"/>
  <c r="W138" i="38"/>
  <c r="W191" i="38"/>
  <c r="W236" i="38"/>
  <c r="W285" i="38"/>
  <c r="W98" i="38"/>
  <c r="W163" i="38"/>
  <c r="W232" i="38"/>
  <c r="W287" i="38"/>
  <c r="W47" i="38"/>
  <c r="Z93" i="38"/>
  <c r="Z140" i="38"/>
  <c r="W188" i="38"/>
  <c r="W233" i="38"/>
  <c r="Z281" i="38"/>
  <c r="AA149" i="38"/>
  <c r="AA159" i="38"/>
  <c r="Y22" i="38"/>
  <c r="Z57" i="38"/>
  <c r="Z151" i="38"/>
  <c r="Z266" i="38"/>
  <c r="AA192" i="38"/>
  <c r="Z107" i="38"/>
  <c r="Z231" i="38"/>
  <c r="Z43" i="38"/>
  <c r="Z134" i="38"/>
  <c r="Z212" i="38"/>
  <c r="AA49" i="38"/>
  <c r="Z287" i="38"/>
  <c r="AA242" i="38"/>
  <c r="Z278" i="38"/>
  <c r="Z46" i="38"/>
  <c r="Z104" i="38"/>
  <c r="Z147" i="38"/>
  <c r="Z194" i="38"/>
  <c r="Z252" i="38"/>
  <c r="AA82" i="38"/>
  <c r="Y86" i="38"/>
  <c r="Z71" i="38"/>
  <c r="Z133" i="38"/>
  <c r="Z199" i="38"/>
  <c r="Z261" i="38"/>
  <c r="Z36" i="38"/>
  <c r="Z295" i="38"/>
  <c r="Z45" i="38"/>
  <c r="W293" i="38"/>
  <c r="W58" i="38"/>
  <c r="W159" i="38"/>
  <c r="W50" i="38"/>
  <c r="W208" i="38"/>
  <c r="W53" i="38"/>
  <c r="W156" i="38"/>
  <c r="W60" i="38"/>
  <c r="W97" i="38"/>
  <c r="W151" i="38"/>
  <c r="W46" i="38"/>
  <c r="W238" i="38"/>
  <c r="W162" i="38"/>
  <c r="AA295" i="38"/>
  <c r="Z255" i="38"/>
  <c r="Z30" i="38"/>
  <c r="AA39" i="38"/>
  <c r="AA31" i="38"/>
  <c r="AA65" i="38"/>
  <c r="AA53" i="38"/>
  <c r="AA94" i="38"/>
  <c r="Z55" i="38"/>
  <c r="Z109" i="38"/>
  <c r="AA257" i="38"/>
  <c r="Z225" i="38"/>
  <c r="Z191" i="38"/>
  <c r="Z76" i="38"/>
  <c r="Z260" i="38"/>
  <c r="W61" i="38"/>
  <c r="W112" i="38"/>
  <c r="W184" i="38"/>
  <c r="W228" i="38"/>
  <c r="W277" i="38"/>
  <c r="W67" i="38"/>
  <c r="W149" i="38"/>
  <c r="W196" i="38"/>
  <c r="W254" i="38"/>
  <c r="W36" i="38"/>
  <c r="W73" i="38"/>
  <c r="W143" i="38"/>
  <c r="Z196" i="38"/>
  <c r="W242" i="38"/>
  <c r="W292" i="38"/>
  <c r="W116" i="38"/>
  <c r="W175" i="38"/>
  <c r="W239" i="38"/>
  <c r="W295" i="38"/>
  <c r="W52" i="38"/>
  <c r="W99" i="38"/>
  <c r="W146" i="38"/>
  <c r="W194" i="38"/>
  <c r="Z239" i="38"/>
  <c r="W288" i="38"/>
  <c r="AA225" i="38"/>
  <c r="AA237" i="38"/>
  <c r="AA124" i="38"/>
  <c r="Z72" i="38"/>
  <c r="Z165" i="38"/>
  <c r="Z271" i="38"/>
  <c r="AA248" i="38"/>
  <c r="Z123" i="38"/>
  <c r="Z247" i="38"/>
  <c r="Z59" i="38"/>
  <c r="Z143" i="38"/>
  <c r="Z217" i="38"/>
  <c r="AA63" i="38"/>
  <c r="Z268" i="38"/>
  <c r="Y278" i="38"/>
  <c r="Z282" i="38"/>
  <c r="Z50" i="38"/>
  <c r="Z108" i="38"/>
  <c r="Z166" i="38"/>
  <c r="Z213" i="38"/>
  <c r="Z256" i="38"/>
  <c r="AA102" i="38"/>
  <c r="Z9" i="38"/>
  <c r="Z75" i="38"/>
  <c r="Z137" i="38"/>
  <c r="Z203" i="38"/>
  <c r="Z265" i="38"/>
  <c r="Z40" i="38"/>
  <c r="Z83" i="38"/>
  <c r="Z130" i="38"/>
  <c r="Z188" i="38"/>
  <c r="Z246" i="38"/>
  <c r="AA273" i="38"/>
  <c r="Y52" i="38"/>
  <c r="AA101" i="38"/>
  <c r="Y20" i="38"/>
  <c r="Y118" i="38"/>
  <c r="Y108" i="38"/>
  <c r="AA37" i="38"/>
  <c r="AA129" i="38"/>
  <c r="Y35" i="38"/>
  <c r="Y163" i="38"/>
  <c r="AA174" i="38"/>
  <c r="Y92" i="38"/>
  <c r="Y16" i="38"/>
  <c r="Y144" i="38"/>
  <c r="Y272" i="38"/>
  <c r="Y46" i="38"/>
  <c r="Y110" i="38"/>
  <c r="Y174" i="38"/>
  <c r="Y238" i="38"/>
  <c r="Y8" i="38"/>
  <c r="Y136" i="38"/>
  <c r="Y264" i="38"/>
  <c r="Y41" i="38"/>
  <c r="Y105" i="38"/>
  <c r="Y169" i="38"/>
  <c r="Y233" i="38"/>
  <c r="AA104" i="38"/>
  <c r="AA209" i="38"/>
  <c r="Y23" i="38"/>
  <c r="Y87" i="38"/>
  <c r="Y151" i="38"/>
  <c r="Y215" i="38"/>
  <c r="Y279" i="38"/>
  <c r="AA132" i="38"/>
  <c r="AA240" i="38"/>
  <c r="Y42" i="38"/>
  <c r="Y106" i="38"/>
  <c r="Y170" i="38"/>
  <c r="Y234" i="38"/>
  <c r="Y13" i="38"/>
  <c r="Y77" i="38"/>
  <c r="Y141" i="38"/>
  <c r="Z249" i="38"/>
  <c r="Z18" i="38"/>
  <c r="Z208" i="38"/>
  <c r="W17" i="38"/>
  <c r="W126" i="38"/>
  <c r="W23" i="38"/>
  <c r="W215" i="38"/>
  <c r="W141" i="38"/>
  <c r="W186" i="38"/>
  <c r="W203" i="38"/>
  <c r="W204" i="38"/>
  <c r="W237" i="38"/>
  <c r="W154" i="38"/>
  <c r="W74" i="38"/>
  <c r="W240" i="38"/>
  <c r="Z49" i="38"/>
  <c r="Z84" i="38"/>
  <c r="AA14" i="38"/>
  <c r="AA13" i="38"/>
  <c r="AA24" i="38"/>
  <c r="AA73" i="38"/>
  <c r="AA8" i="38"/>
  <c r="AA42" i="38"/>
  <c r="Z197" i="38"/>
  <c r="Z47" i="38"/>
  <c r="Z115" i="38"/>
  <c r="Z96" i="38"/>
  <c r="Z259" i="38"/>
  <c r="Z179" i="38"/>
  <c r="W30" i="38"/>
  <c r="W83" i="38"/>
  <c r="W142" i="38"/>
  <c r="W206" i="38"/>
  <c r="W253" i="38"/>
  <c r="W15" i="38"/>
  <c r="W113" i="38"/>
  <c r="W172" i="38"/>
  <c r="W224" i="38"/>
  <c r="W291" i="38"/>
  <c r="W31" i="38"/>
  <c r="W107" i="38"/>
  <c r="W173" i="38"/>
  <c r="W219" i="38"/>
  <c r="W265" i="38"/>
  <c r="W75" i="38"/>
  <c r="W145" i="38"/>
  <c r="W209" i="38"/>
  <c r="W262" i="38"/>
  <c r="W29" i="38"/>
  <c r="W76" i="38"/>
  <c r="W122" i="38"/>
  <c r="W170" i="38"/>
  <c r="W216" i="38"/>
  <c r="Z262" i="38"/>
  <c r="AA54" i="38"/>
  <c r="AA56" i="38"/>
  <c r="AA180" i="38"/>
  <c r="Z22" i="38"/>
  <c r="Z127" i="38"/>
  <c r="Z220" i="38"/>
  <c r="AA93" i="38"/>
  <c r="Z73" i="38"/>
  <c r="Z193" i="38"/>
  <c r="Z37" i="38"/>
  <c r="Z97" i="38"/>
  <c r="Z167" i="38"/>
  <c r="AA15" i="38"/>
  <c r="AA166" i="38"/>
  <c r="AA133" i="38"/>
  <c r="Y147" i="38"/>
  <c r="Z19" i="38"/>
  <c r="Z66" i="38"/>
  <c r="Z124" i="38"/>
  <c r="Z182" i="38"/>
  <c r="Z240" i="38"/>
  <c r="AA45" i="38"/>
  <c r="AA212" i="38"/>
  <c r="Z28" i="38"/>
  <c r="Z90" i="38"/>
  <c r="Z156" i="38"/>
  <c r="Z218" i="38"/>
  <c r="Z284" i="38"/>
  <c r="Z56" i="38"/>
  <c r="Z114" i="38"/>
  <c r="Z172" i="38"/>
  <c r="Z230" i="38"/>
  <c r="Z277" i="38"/>
  <c r="AA206" i="38"/>
  <c r="AA50" i="38"/>
  <c r="AA177" i="38"/>
  <c r="Y276" i="38"/>
  <c r="Y246" i="38"/>
  <c r="Y236" i="38"/>
  <c r="AA74" i="38"/>
  <c r="AA202" i="38"/>
  <c r="Y99" i="38"/>
  <c r="Y227" i="38"/>
  <c r="AA253" i="38"/>
  <c r="Y220" i="38"/>
  <c r="Y80" i="38"/>
  <c r="Y208" i="38"/>
  <c r="Y14" i="38"/>
  <c r="Y78" i="38"/>
  <c r="Y142" i="38"/>
  <c r="Y206" i="38"/>
  <c r="Y270" i="38"/>
  <c r="Y72" i="38"/>
  <c r="Y200" i="38"/>
  <c r="Y9" i="38"/>
  <c r="Y73" i="38"/>
  <c r="Y137" i="38"/>
  <c r="Y201" i="38"/>
  <c r="Y265" i="38"/>
  <c r="AA154" i="38"/>
  <c r="AA265" i="38"/>
  <c r="Y55" i="38"/>
  <c r="Y119" i="38"/>
  <c r="Y183" i="38"/>
  <c r="Y247" i="38"/>
  <c r="AA85" i="38"/>
  <c r="AA185" i="38"/>
  <c r="Y10" i="38"/>
  <c r="Y74" i="38"/>
  <c r="Y138" i="38"/>
  <c r="Y202" i="38"/>
  <c r="Y266" i="38"/>
  <c r="Y45" i="38"/>
  <c r="Y109" i="38"/>
  <c r="AA294" i="38"/>
  <c r="W21" i="38"/>
  <c r="W243" i="38"/>
  <c r="W258" i="38"/>
  <c r="W187" i="38"/>
  <c r="W121" i="38"/>
  <c r="W68" i="38"/>
  <c r="W180" i="38"/>
  <c r="Z285" i="38"/>
  <c r="AA81" i="38"/>
  <c r="AA138" i="38"/>
  <c r="AA186" i="38"/>
  <c r="Z125" i="38"/>
  <c r="Z241" i="38"/>
  <c r="Z131" i="38"/>
  <c r="W66" i="38"/>
  <c r="Z189" i="38"/>
  <c r="W283" i="38"/>
  <c r="W155" i="38"/>
  <c r="W271" i="38"/>
  <c r="W78" i="38"/>
  <c r="W202" i="38"/>
  <c r="W181" i="38"/>
  <c r="Z12" i="38"/>
  <c r="W104" i="38"/>
  <c r="W199" i="38"/>
  <c r="W296" i="38"/>
  <c r="AA62" i="38"/>
  <c r="Z81" i="38"/>
  <c r="Z276" i="38"/>
  <c r="Z138" i="38"/>
  <c r="Z69" i="38"/>
  <c r="Z237" i="38"/>
  <c r="AA68" i="38"/>
  <c r="Z286" i="38"/>
  <c r="Z112" i="38"/>
  <c r="Z228" i="38"/>
  <c r="AA122" i="38"/>
  <c r="Z79" i="38"/>
  <c r="Z207" i="38"/>
  <c r="Z44" i="38"/>
  <c r="Z118" i="38"/>
  <c r="Z192" i="38"/>
  <c r="Z258" i="38"/>
  <c r="AA278" i="38"/>
  <c r="AA118" i="38"/>
  <c r="Y212" i="38"/>
  <c r="Y44" i="38"/>
  <c r="AA46" i="38"/>
  <c r="AA184" i="38"/>
  <c r="Y131" i="38"/>
  <c r="AA191" i="38"/>
  <c r="Y188" i="38"/>
  <c r="Y112" i="38"/>
  <c r="Y288" i="38"/>
  <c r="Y75" i="38"/>
  <c r="Y158" i="38"/>
  <c r="Y251" i="38"/>
  <c r="Y56" i="38"/>
  <c r="Y232" i="38"/>
  <c r="Y49" i="38"/>
  <c r="Y129" i="38"/>
  <c r="Y217" i="38"/>
  <c r="AA116" i="38"/>
  <c r="AA250" i="38"/>
  <c r="Y71" i="38"/>
  <c r="Y159" i="38"/>
  <c r="Y239" i="38"/>
  <c r="AA106" i="38"/>
  <c r="AA255" i="38"/>
  <c r="Y66" i="38"/>
  <c r="Y154" i="38"/>
  <c r="Y242" i="38"/>
  <c r="Y37" i="38"/>
  <c r="Y125" i="38"/>
  <c r="Y197" i="38"/>
  <c r="Y261" i="38"/>
  <c r="AA274" i="38"/>
  <c r="AA189" i="38"/>
  <c r="AA277" i="38"/>
  <c r="AA141" i="38"/>
  <c r="AA224" i="38"/>
  <c r="X116" i="38"/>
  <c r="W294" i="38"/>
  <c r="W57" i="38"/>
  <c r="W22" i="38"/>
  <c r="W115" i="38"/>
  <c r="W230" i="38"/>
  <c r="W139" i="38"/>
  <c r="W109" i="38"/>
  <c r="W200" i="38"/>
  <c r="Z27" i="38"/>
  <c r="AA48" i="38"/>
  <c r="AA12" i="38"/>
  <c r="AA10" i="38"/>
  <c r="Z219" i="38"/>
  <c r="Z51" i="38"/>
  <c r="Z142" i="38"/>
  <c r="W71" i="38"/>
  <c r="Z195" i="38"/>
  <c r="W290" i="38"/>
  <c r="W160" i="38"/>
  <c r="W278" i="38"/>
  <c r="W90" i="38"/>
  <c r="W207" i="38"/>
  <c r="W64" i="38"/>
  <c r="W193" i="38"/>
  <c r="W18" i="38"/>
  <c r="W110" i="38"/>
  <c r="W205" i="38"/>
  <c r="AA26" i="38"/>
  <c r="AA88" i="38"/>
  <c r="Z91" i="38"/>
  <c r="AA58" i="38"/>
  <c r="Z157" i="38"/>
  <c r="Z78" i="38"/>
  <c r="Z253" i="38"/>
  <c r="AA87" i="38"/>
  <c r="Z291" i="38"/>
  <c r="Z116" i="38"/>
  <c r="Z232" i="38"/>
  <c r="AA145" i="38"/>
  <c r="Y83" i="38"/>
  <c r="Y211" i="38"/>
  <c r="Z48" i="38"/>
  <c r="Z126" i="38"/>
  <c r="Y196" i="38"/>
  <c r="Z289" i="38"/>
  <c r="Y289" i="38"/>
  <c r="AA136" i="38"/>
  <c r="Y51" i="38"/>
  <c r="Y76" i="38"/>
  <c r="AA55" i="38"/>
  <c r="AA222" i="38"/>
  <c r="Y134" i="38"/>
  <c r="AA207" i="38"/>
  <c r="Y252" i="38"/>
  <c r="Y128" i="38"/>
  <c r="Y292" i="38"/>
  <c r="Y91" i="38"/>
  <c r="Y171" i="38"/>
  <c r="Y254" i="38"/>
  <c r="Y88" i="38"/>
  <c r="Y248" i="38"/>
  <c r="Y57" i="38"/>
  <c r="Y145" i="38"/>
  <c r="Y225" i="38"/>
  <c r="AA128" i="38"/>
  <c r="AA286" i="38"/>
  <c r="Y79" i="38"/>
  <c r="Y167" i="38"/>
  <c r="Y255" i="38"/>
  <c r="AA119" i="38"/>
  <c r="AA271" i="38"/>
  <c r="Y82" i="38"/>
  <c r="Y162" i="38"/>
  <c r="Y250" i="38"/>
  <c r="Y53" i="38"/>
  <c r="Y133" i="38"/>
  <c r="Y205" i="38"/>
  <c r="Y269" i="38"/>
  <c r="AA296" i="38"/>
  <c r="AA200" i="38"/>
  <c r="AA289" i="38"/>
  <c r="AA151" i="38"/>
  <c r="AA234" i="38"/>
  <c r="X50" i="38"/>
  <c r="X175" i="38"/>
  <c r="Z89" i="38"/>
  <c r="W120" i="38"/>
  <c r="W85" i="38"/>
  <c r="W157" i="38"/>
  <c r="W273" i="38"/>
  <c r="W183" i="38"/>
  <c r="W133" i="38"/>
  <c r="W220" i="38"/>
  <c r="Z65" i="38"/>
  <c r="AA70" i="38"/>
  <c r="AA32" i="38"/>
  <c r="AA23" i="38"/>
  <c r="Z35" i="38"/>
  <c r="Z74" i="38"/>
  <c r="Z155" i="38"/>
  <c r="W77" i="38"/>
  <c r="Z200" i="38"/>
  <c r="W166" i="38"/>
  <c r="W284" i="38"/>
  <c r="W96" i="38"/>
  <c r="W213" i="38"/>
  <c r="W69" i="38"/>
  <c r="W198" i="38"/>
  <c r="W24" i="38"/>
  <c r="W117" i="38"/>
  <c r="Z209" i="38"/>
  <c r="AA40" i="38"/>
  <c r="AA114" i="38"/>
  <c r="Z111" i="38"/>
  <c r="AA76" i="38"/>
  <c r="Z177" i="38"/>
  <c r="Z88" i="38"/>
  <c r="Z263" i="38"/>
  <c r="AA105" i="38"/>
  <c r="Z297" i="38"/>
  <c r="Z120" i="38"/>
  <c r="Z236" i="38"/>
  <c r="AA175" i="38"/>
  <c r="Z86" i="38"/>
  <c r="Z214" i="38"/>
  <c r="Z52" i="38"/>
  <c r="Z149" i="38"/>
  <c r="Z211" i="38"/>
  <c r="AA220" i="38"/>
  <c r="Y116" i="38"/>
  <c r="AA156" i="38"/>
  <c r="Y54" i="38"/>
  <c r="Y140" i="38"/>
  <c r="AA64" i="38"/>
  <c r="AA247" i="38"/>
  <c r="Y166" i="38"/>
  <c r="AA232" i="38"/>
  <c r="Y284" i="38"/>
  <c r="Y160" i="38"/>
  <c r="Y11" i="38"/>
  <c r="Y94" i="38"/>
  <c r="Y187" i="38"/>
  <c r="Y267" i="38"/>
  <c r="Y104" i="38"/>
  <c r="Y280" i="38"/>
  <c r="Y65" i="38"/>
  <c r="Y153" i="38"/>
  <c r="Y241" i="38"/>
  <c r="AA140" i="38"/>
  <c r="AA291" i="38"/>
  <c r="Y95" i="38"/>
  <c r="Y175" i="38"/>
  <c r="Y263" i="38"/>
  <c r="AA143" i="38"/>
  <c r="AA288" i="38"/>
  <c r="Y90" i="38"/>
  <c r="Y178" i="38"/>
  <c r="Y258" i="38"/>
  <c r="Y61" i="38"/>
  <c r="Y149" i="38"/>
  <c r="Y213" i="38"/>
  <c r="Y277" i="38"/>
  <c r="X36" i="38"/>
  <c r="AA210" i="38"/>
  <c r="X100" i="38"/>
  <c r="AA161" i="38"/>
  <c r="AA246" i="38"/>
  <c r="X114" i="38"/>
  <c r="X98" i="38"/>
  <c r="X62" i="38"/>
  <c r="X108" i="38"/>
  <c r="X257" i="38"/>
  <c r="X74" i="38"/>
  <c r="X80" i="38"/>
  <c r="X72" i="38"/>
  <c r="X22" i="38"/>
  <c r="X223" i="38"/>
  <c r="X274" i="38"/>
  <c r="X258" i="38"/>
  <c r="X242" i="38"/>
  <c r="X226" i="38"/>
  <c r="X210" i="38"/>
  <c r="X194" i="38"/>
  <c r="X178" i="38"/>
  <c r="X162" i="38"/>
  <c r="X146" i="38"/>
  <c r="X130" i="38"/>
  <c r="X297" i="38"/>
  <c r="X283" i="38"/>
  <c r="X217" i="38"/>
  <c r="X235" i="38"/>
  <c r="X27" i="38"/>
  <c r="X43" i="38"/>
  <c r="X59" i="38"/>
  <c r="X75" i="38"/>
  <c r="X91" i="38"/>
  <c r="X107" i="38"/>
  <c r="X151" i="38"/>
  <c r="X279" i="38"/>
  <c r="X9" i="38"/>
  <c r="X229" i="38"/>
  <c r="X221" i="38"/>
  <c r="X179" i="38"/>
  <c r="AA71" i="38"/>
  <c r="AA144" i="38"/>
  <c r="AA217" i="38"/>
  <c r="AA290" i="38"/>
  <c r="Z296" i="38"/>
  <c r="AA67" i="38"/>
  <c r="AA131" i="38"/>
  <c r="AA195" i="38"/>
  <c r="AA259" i="38"/>
  <c r="P294" i="38"/>
  <c r="P286" i="38"/>
  <c r="P278" i="38"/>
  <c r="P270" i="38"/>
  <c r="P262" i="38"/>
  <c r="P254" i="38"/>
  <c r="P246" i="38"/>
  <c r="P238" i="38"/>
  <c r="P230" i="38"/>
  <c r="P222" i="38"/>
  <c r="P214" i="38"/>
  <c r="P206" i="38"/>
  <c r="P198" i="38"/>
  <c r="P190" i="38"/>
  <c r="P182" i="38"/>
  <c r="P174" i="38"/>
  <c r="P166" i="38"/>
  <c r="P158" i="38"/>
  <c r="P150" i="38"/>
  <c r="P142" i="38"/>
  <c r="P134" i="38"/>
  <c r="P126" i="38"/>
  <c r="P118" i="38"/>
  <c r="P110" i="38"/>
  <c r="P102" i="38"/>
  <c r="P94" i="38"/>
  <c r="P86" i="38"/>
  <c r="P78" i="38"/>
  <c r="P70" i="38"/>
  <c r="W289" i="38"/>
  <c r="Z264" i="38"/>
  <c r="W176" i="38"/>
  <c r="W195" i="38"/>
  <c r="W168" i="38"/>
  <c r="W210" i="38"/>
  <c r="W51" i="38"/>
  <c r="Z15" i="38"/>
  <c r="Z274" i="38"/>
  <c r="AA142" i="38"/>
  <c r="Z150" i="38"/>
  <c r="Z103" i="38"/>
  <c r="Z243" i="38"/>
  <c r="W19" i="38"/>
  <c r="W131" i="38"/>
  <c r="W246" i="38"/>
  <c r="W106" i="38"/>
  <c r="W218" i="38"/>
  <c r="W10" i="38"/>
  <c r="W167" i="38"/>
  <c r="W260" i="38"/>
  <c r="W140" i="38"/>
  <c r="W257" i="38"/>
  <c r="W70" i="38"/>
  <c r="Z163" i="38"/>
  <c r="Z257" i="38"/>
  <c r="AA41" i="38"/>
  <c r="Z8" i="38"/>
  <c r="Z210" i="38"/>
  <c r="Z53" i="38"/>
  <c r="Z283" i="38"/>
  <c r="Z162" i="38"/>
  <c r="AA134" i="38"/>
  <c r="Y100" i="38"/>
  <c r="Z62" i="38"/>
  <c r="Z178" i="38"/>
  <c r="AA34" i="38"/>
  <c r="Z24" i="38"/>
  <c r="Z152" i="38"/>
  <c r="Z280" i="38"/>
  <c r="Z106" i="38"/>
  <c r="Z180" i="38"/>
  <c r="Z250" i="38"/>
  <c r="AA176" i="38"/>
  <c r="AA72" i="38"/>
  <c r="Y84" i="38"/>
  <c r="Y243" i="38"/>
  <c r="AA18" i="38"/>
  <c r="AA146" i="38"/>
  <c r="Y70" i="38"/>
  <c r="Y259" i="38"/>
  <c r="Y124" i="38"/>
  <c r="Y64" i="38"/>
  <c r="Y240" i="38"/>
  <c r="Y59" i="38"/>
  <c r="Y139" i="38"/>
  <c r="Y222" i="38"/>
  <c r="Y24" i="38"/>
  <c r="Y184" i="38"/>
  <c r="Y25" i="38"/>
  <c r="Y113" i="38"/>
  <c r="Y193" i="38"/>
  <c r="Y281" i="38"/>
  <c r="AA223" i="38"/>
  <c r="Y47" i="38"/>
  <c r="Y135" i="38"/>
  <c r="Y223" i="38"/>
  <c r="Y297" i="38"/>
  <c r="AA213" i="38"/>
  <c r="Y50" i="38"/>
  <c r="Y130" i="38"/>
  <c r="Y218" i="38"/>
  <c r="Y21" i="38"/>
  <c r="Y101" i="38"/>
  <c r="Y181" i="38"/>
  <c r="Y245" i="38"/>
  <c r="AA244" i="38"/>
  <c r="AA168" i="38"/>
  <c r="AA252" i="38"/>
  <c r="AA120" i="38"/>
  <c r="AA204" i="38"/>
  <c r="AA297" i="38"/>
  <c r="AA292" i="38"/>
  <c r="X84" i="38"/>
  <c r="X44" i="38"/>
  <c r="AA293" i="38"/>
  <c r="X10" i="38"/>
  <c r="X207" i="38"/>
  <c r="X8" i="38"/>
  <c r="X225" i="38"/>
  <c r="X86" i="38"/>
  <c r="X282" i="38"/>
  <c r="X266" i="38"/>
  <c r="X250" i="38"/>
  <c r="X234" i="38"/>
  <c r="X218" i="38"/>
  <c r="X202" i="38"/>
  <c r="X186" i="38"/>
  <c r="X170" i="38"/>
  <c r="X154" i="38"/>
  <c r="X138" i="38"/>
  <c r="X122" i="38"/>
  <c r="X153" i="38"/>
  <c r="X281" i="38"/>
  <c r="X19" i="38"/>
  <c r="X35" i="38"/>
  <c r="X51" i="38"/>
  <c r="X67" i="38"/>
  <c r="X83" i="38"/>
  <c r="X99" i="38"/>
  <c r="X115" i="38"/>
  <c r="X215" i="38"/>
  <c r="X123" i="38"/>
  <c r="X165" i="38"/>
  <c r="X294" i="38"/>
  <c r="X251" i="38"/>
  <c r="X243" i="38"/>
  <c r="AA108" i="38"/>
  <c r="AA181" i="38"/>
  <c r="AA254" i="38"/>
  <c r="Z288" i="38"/>
  <c r="AA35" i="38"/>
  <c r="AA99" i="38"/>
  <c r="AA163" i="38"/>
  <c r="AA227" i="38"/>
  <c r="P290" i="38"/>
  <c r="P282" i="38"/>
  <c r="P274" i="38"/>
  <c r="P266" i="38"/>
  <c r="P258" i="38"/>
  <c r="P250" i="38"/>
  <c r="P242" i="38"/>
  <c r="P234" i="38"/>
  <c r="P226" i="38"/>
  <c r="P218" i="38"/>
  <c r="P210" i="38"/>
  <c r="P202" i="38"/>
  <c r="P194" i="38"/>
  <c r="P186" i="38"/>
  <c r="P178" i="38"/>
  <c r="P170" i="38"/>
  <c r="P162" i="38"/>
  <c r="P154" i="38"/>
  <c r="P146" i="38"/>
  <c r="P138" i="38"/>
  <c r="P130" i="38"/>
  <c r="P122" i="38"/>
  <c r="P114" i="38"/>
  <c r="P106" i="38"/>
  <c r="P98" i="38"/>
  <c r="P90" i="38"/>
  <c r="P82" i="38"/>
  <c r="P74" i="38"/>
  <c r="P66" i="38"/>
  <c r="P58" i="38"/>
  <c r="P50" i="38"/>
  <c r="P42" i="38"/>
  <c r="P34" i="38"/>
  <c r="P26" i="38"/>
  <c r="P18" i="38"/>
  <c r="P10" i="38"/>
  <c r="G293" i="38"/>
  <c r="G285" i="38"/>
  <c r="Z136" i="38"/>
  <c r="W256" i="38"/>
  <c r="W225" i="38"/>
  <c r="W171" i="38"/>
  <c r="Z95" i="38"/>
  <c r="AA197" i="38"/>
  <c r="AA188" i="38"/>
  <c r="Z16" i="38"/>
  <c r="W148" i="38"/>
  <c r="W119" i="38"/>
  <c r="W37" i="38"/>
  <c r="W272" i="38"/>
  <c r="W250" i="38"/>
  <c r="Z158" i="38"/>
  <c r="AA29" i="38"/>
  <c r="Z201" i="38"/>
  <c r="Z272" i="38"/>
  <c r="AA103" i="38"/>
  <c r="Z58" i="38"/>
  <c r="Z275" i="38"/>
  <c r="Z145" i="38"/>
  <c r="Z102" i="38"/>
  <c r="Z242" i="38"/>
  <c r="AA61" i="38"/>
  <c r="Y182" i="38"/>
  <c r="AA113" i="38"/>
  <c r="Y230" i="38"/>
  <c r="Y48" i="38"/>
  <c r="Y43" i="38"/>
  <c r="Y219" i="38"/>
  <c r="Y168" i="38"/>
  <c r="Y97" i="38"/>
  <c r="Y273" i="38"/>
  <c r="Y39" i="38"/>
  <c r="Y207" i="38"/>
  <c r="AA198" i="38"/>
  <c r="Y122" i="38"/>
  <c r="Y294" i="38"/>
  <c r="Y173" i="38"/>
  <c r="AA230" i="38"/>
  <c r="AA241" i="38"/>
  <c r="AA193" i="38"/>
  <c r="AA279" i="38"/>
  <c r="X193" i="38"/>
  <c r="X209" i="38"/>
  <c r="X26" i="38"/>
  <c r="X64" i="38"/>
  <c r="X104" i="38"/>
  <c r="X102" i="38"/>
  <c r="X276" i="38"/>
  <c r="X254" i="38"/>
  <c r="X232" i="38"/>
  <c r="X212" i="38"/>
  <c r="X190" i="38"/>
  <c r="X168" i="38"/>
  <c r="X148" i="38"/>
  <c r="X126" i="38"/>
  <c r="X171" i="38"/>
  <c r="X201" i="38"/>
  <c r="X13" i="38"/>
  <c r="X37" i="38"/>
  <c r="X57" i="38"/>
  <c r="X79" i="38"/>
  <c r="X101" i="38"/>
  <c r="X135" i="38"/>
  <c r="X157" i="38"/>
  <c r="X181" i="38"/>
  <c r="X205" i="38"/>
  <c r="X211" i="38"/>
  <c r="AA117" i="38"/>
  <c r="AA208" i="38"/>
  <c r="AA276" i="38"/>
  <c r="AA43" i="38"/>
  <c r="AA123" i="38"/>
  <c r="AA211" i="38"/>
  <c r="P297" i="38"/>
  <c r="P287" i="38"/>
  <c r="P276" i="38"/>
  <c r="P265" i="38"/>
  <c r="P255" i="38"/>
  <c r="P244" i="38"/>
  <c r="P233" i="38"/>
  <c r="P223" i="38"/>
  <c r="P212" i="38"/>
  <c r="P201" i="38"/>
  <c r="P191" i="38"/>
  <c r="P180" i="38"/>
  <c r="P169" i="38"/>
  <c r="P159" i="38"/>
  <c r="P148" i="38"/>
  <c r="P137" i="38"/>
  <c r="P127" i="38"/>
  <c r="P116" i="38"/>
  <c r="P105" i="38"/>
  <c r="P95" i="38"/>
  <c r="P84" i="38"/>
  <c r="P73" i="38"/>
  <c r="P63" i="38"/>
  <c r="P54" i="38"/>
  <c r="P45" i="38"/>
  <c r="P36" i="38"/>
  <c r="P27" i="38"/>
  <c r="P17" i="38"/>
  <c r="P8" i="38"/>
  <c r="G290" i="38"/>
  <c r="G281" i="38"/>
  <c r="G273" i="38"/>
  <c r="G265" i="38"/>
  <c r="G257" i="38"/>
  <c r="G249" i="38"/>
  <c r="G241" i="38"/>
  <c r="G233" i="38"/>
  <c r="G225" i="38"/>
  <c r="G217" i="38"/>
  <c r="G209" i="38"/>
  <c r="G201" i="38"/>
  <c r="G193" i="38"/>
  <c r="G185" i="38"/>
  <c r="G177" i="38"/>
  <c r="G169" i="38"/>
  <c r="G161" i="38"/>
  <c r="G153" i="38"/>
  <c r="G145" i="38"/>
  <c r="G137" i="38"/>
  <c r="G129" i="38"/>
  <c r="G121" i="38"/>
  <c r="G113" i="38"/>
  <c r="G105" i="38"/>
  <c r="G97" i="38"/>
  <c r="G89" i="38"/>
  <c r="G81" i="38"/>
  <c r="G9" i="38"/>
  <c r="W92" i="38"/>
  <c r="W86" i="38"/>
  <c r="W88" i="38"/>
  <c r="W282" i="38"/>
  <c r="Z101" i="38"/>
  <c r="AA92" i="38"/>
  <c r="Z99" i="38"/>
  <c r="Z205" i="38"/>
  <c r="W211" i="38"/>
  <c r="W178" i="38"/>
  <c r="W114" i="38"/>
  <c r="W268" i="38"/>
  <c r="Z175" i="38"/>
  <c r="AA78" i="38"/>
  <c r="Z235" i="38"/>
  <c r="Z10" i="38"/>
  <c r="AA215" i="38"/>
  <c r="Z85" i="38"/>
  <c r="AA57" i="38"/>
  <c r="Z160" i="38"/>
  <c r="Z110" i="38"/>
  <c r="Z254" i="38"/>
  <c r="AA84" i="38"/>
  <c r="Y12" i="38"/>
  <c r="AA165" i="38"/>
  <c r="Y262" i="38"/>
  <c r="Y96" i="38"/>
  <c r="Y62" i="38"/>
  <c r="Y235" i="38"/>
  <c r="Y216" i="38"/>
  <c r="Y121" i="38"/>
  <c r="Y296" i="38"/>
  <c r="Y63" i="38"/>
  <c r="Y231" i="38"/>
  <c r="AA228" i="38"/>
  <c r="Y146" i="38"/>
  <c r="Y29" i="38"/>
  <c r="Y189" i="38"/>
  <c r="AA258" i="38"/>
  <c r="AA262" i="38"/>
  <c r="AA214" i="38"/>
  <c r="X52" i="38"/>
  <c r="X127" i="38"/>
  <c r="X273" i="38"/>
  <c r="X42" i="38"/>
  <c r="X14" i="38"/>
  <c r="X161" i="38"/>
  <c r="X118" i="38"/>
  <c r="X272" i="38"/>
  <c r="X252" i="38"/>
  <c r="X230" i="38"/>
  <c r="X208" i="38"/>
  <c r="X188" i="38"/>
  <c r="X166" i="38"/>
  <c r="X144" i="38"/>
  <c r="X124" i="38"/>
  <c r="X219" i="38"/>
  <c r="X233" i="38"/>
  <c r="X15" i="38"/>
  <c r="X39" i="38"/>
  <c r="X61" i="38"/>
  <c r="X81" i="38"/>
  <c r="X103" i="38"/>
  <c r="X167" i="38"/>
  <c r="X189" i="38"/>
  <c r="X197" i="38"/>
  <c r="X237" i="38"/>
  <c r="X227" i="38"/>
  <c r="AA126" i="38"/>
  <c r="AA226" i="38"/>
  <c r="AA285" i="38"/>
  <c r="AA51" i="38"/>
  <c r="AA139" i="38"/>
  <c r="AA219" i="38"/>
  <c r="P296" i="38"/>
  <c r="P285" i="38"/>
  <c r="P275" i="38"/>
  <c r="P264" i="38"/>
  <c r="P253" i="38"/>
  <c r="P243" i="38"/>
  <c r="P232" i="38"/>
  <c r="P221" i="38"/>
  <c r="P211" i="38"/>
  <c r="P200" i="38"/>
  <c r="P189" i="38"/>
  <c r="P179" i="38"/>
  <c r="P168" i="38"/>
  <c r="P157" i="38"/>
  <c r="P147" i="38"/>
  <c r="P136" i="38"/>
  <c r="P125" i="38"/>
  <c r="P115" i="38"/>
  <c r="P104" i="38"/>
  <c r="P93" i="38"/>
  <c r="P83" i="38"/>
  <c r="P72" i="38"/>
  <c r="P62" i="38"/>
  <c r="P53" i="38"/>
  <c r="P44" i="38"/>
  <c r="P35" i="38"/>
  <c r="P25" i="38"/>
  <c r="P16" i="38"/>
  <c r="G289" i="38"/>
  <c r="G280" i="38"/>
  <c r="G272" i="38"/>
  <c r="G264" i="38"/>
  <c r="G256" i="38"/>
  <c r="G248" i="38"/>
  <c r="G240" i="38"/>
  <c r="G232" i="38"/>
  <c r="G224" i="38"/>
  <c r="G216" i="38"/>
  <c r="G208" i="38"/>
  <c r="G200" i="38"/>
  <c r="G192" i="38"/>
  <c r="G184" i="38"/>
  <c r="G176" i="38"/>
  <c r="G168" i="38"/>
  <c r="G160" i="38"/>
  <c r="G152" i="38"/>
  <c r="G144" i="38"/>
  <c r="G136" i="38"/>
  <c r="G128" i="38"/>
  <c r="G120" i="38"/>
  <c r="G112" i="38"/>
  <c r="G104" i="38"/>
  <c r="G96" i="38"/>
  <c r="G88" i="38"/>
  <c r="G8" i="38"/>
  <c r="Z171" i="38"/>
  <c r="W130" i="38"/>
  <c r="W111" i="38"/>
  <c r="W38" i="38"/>
  <c r="Z117" i="38"/>
  <c r="AA164" i="38"/>
  <c r="Z29" i="38"/>
  <c r="W8" i="38"/>
  <c r="W234" i="38"/>
  <c r="W201" i="38"/>
  <c r="W150" i="38"/>
  <c r="W87" i="38"/>
  <c r="Z34" i="38"/>
  <c r="W222" i="38"/>
  <c r="AA264" i="38"/>
  <c r="AA121" i="38"/>
  <c r="Z113" i="38"/>
  <c r="AA160" i="38"/>
  <c r="Z128" i="38"/>
  <c r="AA249" i="38"/>
  <c r="Z222" i="38"/>
  <c r="Z164" i="38"/>
  <c r="AA260" i="38"/>
  <c r="AA205" i="38"/>
  <c r="Y172" i="38"/>
  <c r="AA270" i="38"/>
  <c r="AA280" i="38"/>
  <c r="Y176" i="38"/>
  <c r="Y107" i="38"/>
  <c r="Y283" i="38"/>
  <c r="Y295" i="38"/>
  <c r="Y161" i="38"/>
  <c r="AA167" i="38"/>
  <c r="Y103" i="38"/>
  <c r="Y271" i="38"/>
  <c r="Y18" i="38"/>
  <c r="Y186" i="38"/>
  <c r="Y69" i="38"/>
  <c r="Y221" i="38"/>
  <c r="X18" i="38"/>
  <c r="X82" i="38"/>
  <c r="AA256" i="38"/>
  <c r="X68" i="38"/>
  <c r="X12" i="38"/>
  <c r="X16" i="38"/>
  <c r="X58" i="38"/>
  <c r="X78" i="38"/>
  <c r="X32" i="38"/>
  <c r="X159" i="38"/>
  <c r="X270" i="38"/>
  <c r="X248" i="38"/>
  <c r="X228" i="38"/>
  <c r="X206" i="38"/>
  <c r="X184" i="38"/>
  <c r="X164" i="38"/>
  <c r="X142" i="38"/>
  <c r="X120" i="38"/>
  <c r="X267" i="38"/>
  <c r="X249" i="38"/>
  <c r="X21" i="38"/>
  <c r="X41" i="38"/>
  <c r="X63" i="38"/>
  <c r="X85" i="38"/>
  <c r="X105" i="38"/>
  <c r="X183" i="38"/>
  <c r="X139" i="38"/>
  <c r="X213" i="38"/>
  <c r="X285" i="38"/>
  <c r="X259" i="38"/>
  <c r="AA135" i="38"/>
  <c r="AA236" i="38"/>
  <c r="Z290" i="38"/>
  <c r="AA59" i="38"/>
  <c r="AA147" i="38"/>
  <c r="AA235" i="38"/>
  <c r="P295" i="38"/>
  <c r="P284" i="38"/>
  <c r="P273" i="38"/>
  <c r="P263" i="38"/>
  <c r="P252" i="38"/>
  <c r="P241" i="38"/>
  <c r="P231" i="38"/>
  <c r="P220" i="38"/>
  <c r="P209" i="38"/>
  <c r="P199" i="38"/>
  <c r="P188" i="38"/>
  <c r="P177" i="38"/>
  <c r="P167" i="38"/>
  <c r="P156" i="38"/>
  <c r="P145" i="38"/>
  <c r="P135" i="38"/>
  <c r="P124" i="38"/>
  <c r="P113" i="38"/>
  <c r="P103" i="38"/>
  <c r="P92" i="38"/>
  <c r="P81" i="38"/>
  <c r="P71" i="38"/>
  <c r="P61" i="38"/>
  <c r="P52" i="38"/>
  <c r="P43" i="38"/>
  <c r="P33" i="38"/>
  <c r="P24" i="38"/>
  <c r="P15" i="38"/>
  <c r="G297" i="38"/>
  <c r="G288" i="38"/>
  <c r="G279" i="38"/>
  <c r="G271" i="38"/>
  <c r="G263" i="38"/>
  <c r="G255" i="38"/>
  <c r="G247" i="38"/>
  <c r="G239" i="38"/>
  <c r="G231" i="38"/>
  <c r="G223" i="38"/>
  <c r="G215" i="38"/>
  <c r="G207" i="38"/>
  <c r="G199" i="38"/>
  <c r="G191" i="38"/>
  <c r="G183" i="38"/>
  <c r="G175" i="38"/>
  <c r="G167" i="38"/>
  <c r="G159" i="38"/>
  <c r="G151" i="38"/>
  <c r="G143" i="38"/>
  <c r="G135" i="38"/>
  <c r="G127" i="38"/>
  <c r="G119" i="38"/>
  <c r="G111" i="38"/>
  <c r="G103" i="38"/>
  <c r="G95" i="38"/>
  <c r="G87" i="38"/>
  <c r="W56" i="38"/>
  <c r="W80" i="38"/>
  <c r="W231" i="38"/>
  <c r="W108" i="38"/>
  <c r="AA9" i="38"/>
  <c r="Z70" i="38"/>
  <c r="W14" i="38"/>
  <c r="W241" i="38"/>
  <c r="W212" i="38"/>
  <c r="W161" i="38"/>
  <c r="W128" i="38"/>
  <c r="W59" i="38"/>
  <c r="W245" i="38"/>
  <c r="AA169" i="38"/>
  <c r="Z14" i="38"/>
  <c r="Z148" i="38"/>
  <c r="Y150" i="38"/>
  <c r="Z170" i="38"/>
  <c r="Z13" i="38"/>
  <c r="Z269" i="38"/>
  <c r="Z168" i="38"/>
  <c r="AA127" i="38"/>
  <c r="AA233" i="38"/>
  <c r="Y204" i="38"/>
  <c r="Y38" i="38"/>
  <c r="Y28" i="38"/>
  <c r="Y192" i="38"/>
  <c r="Y123" i="38"/>
  <c r="Y286" i="38"/>
  <c r="Y177" i="38"/>
  <c r="AA182" i="38"/>
  <c r="Z227" i="38"/>
  <c r="W103" i="38"/>
  <c r="W189" i="38"/>
  <c r="Z206" i="38"/>
  <c r="AA44" i="38"/>
  <c r="Z67" i="38"/>
  <c r="Z204" i="38"/>
  <c r="W118" i="38"/>
  <c r="W84" i="38"/>
  <c r="W49" i="38"/>
  <c r="W248" i="38"/>
  <c r="W221" i="38"/>
  <c r="W129" i="38"/>
  <c r="AA77" i="38"/>
  <c r="Z132" i="38"/>
  <c r="Z202" i="38"/>
  <c r="AA25" i="38"/>
  <c r="Z38" i="38"/>
  <c r="Z244" i="38"/>
  <c r="Z94" i="38"/>
  <c r="Z60" i="38"/>
  <c r="Z234" i="38"/>
  <c r="Y180" i="38"/>
  <c r="Y115" i="38"/>
  <c r="AA86" i="38"/>
  <c r="Y195" i="38"/>
  <c r="Y293" i="38"/>
  <c r="Y27" i="38"/>
  <c r="Y190" i="38"/>
  <c r="Y120" i="38"/>
  <c r="Y81" i="38"/>
  <c r="Y249" i="38"/>
  <c r="Y15" i="38"/>
  <c r="Y191" i="38"/>
  <c r="AA157" i="38"/>
  <c r="Y98" i="38"/>
  <c r="Y274" i="38"/>
  <c r="Y157" i="38"/>
  <c r="Y285" i="38"/>
  <c r="AA221" i="38"/>
  <c r="AA173" i="38"/>
  <c r="X177" i="38"/>
  <c r="X239" i="38"/>
  <c r="X92" i="38"/>
  <c r="X46" i="38"/>
  <c r="X271" i="38"/>
  <c r="X56" i="38"/>
  <c r="X54" i="38"/>
  <c r="X280" i="38"/>
  <c r="X260" i="38"/>
  <c r="X238" i="38"/>
  <c r="X216" i="38"/>
  <c r="X196" i="38"/>
  <c r="X174" i="38"/>
  <c r="X152" i="38"/>
  <c r="X132" i="38"/>
  <c r="X169" i="38"/>
  <c r="X269" i="38"/>
  <c r="X31" i="38"/>
  <c r="X53" i="38"/>
  <c r="X73" i="38"/>
  <c r="X95" i="38"/>
  <c r="X117" i="38"/>
  <c r="X263" i="38"/>
  <c r="X133" i="38"/>
  <c r="X141" i="38"/>
  <c r="X163" i="38"/>
  <c r="AA89" i="38"/>
  <c r="AA190" i="38"/>
  <c r="AA281" i="38"/>
  <c r="AA19" i="38"/>
  <c r="AA107" i="38"/>
  <c r="AA187" i="38"/>
  <c r="AA275" i="38"/>
  <c r="P289" i="38"/>
  <c r="P279" i="38"/>
  <c r="P268" i="38"/>
  <c r="P257" i="38"/>
  <c r="P247" i="38"/>
  <c r="P236" i="38"/>
  <c r="P225" i="38"/>
  <c r="P215" i="38"/>
  <c r="P204" i="38"/>
  <c r="P193" i="38"/>
  <c r="P183" i="38"/>
  <c r="P172" i="38"/>
  <c r="P161" i="38"/>
  <c r="P151" i="38"/>
  <c r="P140" i="38"/>
  <c r="P129" i="38"/>
  <c r="P119" i="38"/>
  <c r="P108" i="38"/>
  <c r="P97" i="38"/>
  <c r="P87" i="38"/>
  <c r="P76" i="38"/>
  <c r="P65" i="38"/>
  <c r="P56" i="38"/>
  <c r="P47" i="38"/>
  <c r="P38" i="38"/>
  <c r="P29" i="38"/>
  <c r="P20" i="38"/>
  <c r="P11" i="38"/>
  <c r="G292" i="38"/>
  <c r="G283" i="38"/>
  <c r="G275" i="38"/>
  <c r="G267" i="38"/>
  <c r="G259" i="38"/>
  <c r="G251" i="38"/>
  <c r="G243" i="38"/>
  <c r="G235" i="38"/>
  <c r="G227" i="38"/>
  <c r="G219" i="38"/>
  <c r="G211" i="38"/>
  <c r="G203" i="38"/>
  <c r="G195" i="38"/>
  <c r="G187" i="38"/>
  <c r="G179" i="38"/>
  <c r="G171" i="38"/>
  <c r="G163" i="38"/>
  <c r="G155" i="38"/>
  <c r="G147" i="38"/>
  <c r="G139" i="38"/>
  <c r="G131" i="38"/>
  <c r="G123" i="38"/>
  <c r="G115" i="38"/>
  <c r="G107" i="38"/>
  <c r="G99" i="38"/>
  <c r="G91" i="38"/>
  <c r="G83" i="38"/>
  <c r="G11" i="38"/>
  <c r="W39" i="38"/>
  <c r="W174" i="38"/>
  <c r="W261" i="38"/>
  <c r="Z61" i="38"/>
  <c r="AA52" i="38"/>
  <c r="Z121" i="38"/>
  <c r="Z215" i="38"/>
  <c r="W124" i="38"/>
  <c r="W101" i="38"/>
  <c r="W72" i="38"/>
  <c r="W255" i="38"/>
  <c r="W244" i="38"/>
  <c r="W153" i="38"/>
  <c r="AA16" i="38"/>
  <c r="Z181" i="38"/>
  <c r="Z267" i="38"/>
  <c r="AA79" i="38"/>
  <c r="Z54" i="38"/>
  <c r="Y260" i="38"/>
  <c r="Z141" i="38"/>
  <c r="Y68" i="38"/>
  <c r="Z238" i="38"/>
  <c r="Y244" i="38"/>
  <c r="Y179" i="38"/>
  <c r="AA97" i="38"/>
  <c r="Y198" i="38"/>
  <c r="Y32" i="38"/>
  <c r="Y30" i="38"/>
  <c r="Y203" i="38"/>
  <c r="Y152" i="38"/>
  <c r="Y89" i="38"/>
  <c r="Y257" i="38"/>
  <c r="Y31" i="38"/>
  <c r="Y199" i="38"/>
  <c r="AA170" i="38"/>
  <c r="Y114" i="38"/>
  <c r="Y282" i="38"/>
  <c r="Y165" i="38"/>
  <c r="AA216" i="38"/>
  <c r="AA231" i="38"/>
  <c r="AA183" i="38"/>
  <c r="AA268" i="38"/>
  <c r="X96" i="38"/>
  <c r="X145" i="38"/>
  <c r="X255" i="38"/>
  <c r="X48" i="38"/>
  <c r="X88" i="38"/>
  <c r="X70" i="38"/>
  <c r="X278" i="38"/>
  <c r="X256" i="38"/>
  <c r="X236" i="38"/>
  <c r="X214" i="38"/>
  <c r="X192" i="38"/>
  <c r="X172" i="38"/>
  <c r="X150" i="38"/>
  <c r="X128" i="38"/>
  <c r="X125" i="38"/>
  <c r="Z293" i="38"/>
  <c r="AA125" i="38"/>
  <c r="W89" i="38"/>
  <c r="W135" i="38"/>
  <c r="Z23" i="38"/>
  <c r="Z17" i="38"/>
  <c r="AA261" i="38"/>
  <c r="Y224" i="38"/>
  <c r="Y33" i="38"/>
  <c r="Y287" i="38"/>
  <c r="Y226" i="38"/>
  <c r="AA158" i="38"/>
  <c r="X66" i="38"/>
  <c r="X30" i="38"/>
  <c r="X191" i="38"/>
  <c r="X246" i="38"/>
  <c r="X198" i="38"/>
  <c r="X136" i="38"/>
  <c r="X137" i="38"/>
  <c r="X29" i="38"/>
  <c r="X71" i="38"/>
  <c r="X113" i="38"/>
  <c r="X17" i="38"/>
  <c r="X147" i="38"/>
  <c r="AA172" i="38"/>
  <c r="AA11" i="38"/>
  <c r="AA179" i="38"/>
  <c r="P291" i="38"/>
  <c r="P269" i="38"/>
  <c r="P248" i="38"/>
  <c r="P227" i="38"/>
  <c r="P205" i="38"/>
  <c r="P184" i="38"/>
  <c r="P163" i="38"/>
  <c r="P141" i="38"/>
  <c r="P120" i="38"/>
  <c r="P99" i="38"/>
  <c r="P77" i="38"/>
  <c r="P57" i="38"/>
  <c r="P39" i="38"/>
  <c r="P21" i="38"/>
  <c r="G294" i="38"/>
  <c r="G276" i="38"/>
  <c r="G260" i="38"/>
  <c r="G244" i="38"/>
  <c r="G228" i="38"/>
  <c r="G212" i="38"/>
  <c r="G196" i="38"/>
  <c r="G180" i="38"/>
  <c r="G164" i="38"/>
  <c r="G148" i="38"/>
  <c r="G132" i="38"/>
  <c r="G116" i="38"/>
  <c r="G100" i="38"/>
  <c r="G84" i="38"/>
  <c r="W229" i="38"/>
  <c r="Y26" i="38"/>
  <c r="X143" i="38"/>
  <c r="X176" i="38"/>
  <c r="X47" i="38"/>
  <c r="X261" i="38"/>
  <c r="AA83" i="38"/>
  <c r="P239" i="38"/>
  <c r="P175" i="38"/>
  <c r="P111" i="38"/>
  <c r="P49" i="38"/>
  <c r="G286" i="38"/>
  <c r="G237" i="38"/>
  <c r="G189" i="38"/>
  <c r="G141" i="38"/>
  <c r="G93" i="38"/>
  <c r="W252" i="38"/>
  <c r="Y19" i="38"/>
  <c r="Y67" i="38"/>
  <c r="Y229" i="38"/>
  <c r="X110" i="38"/>
  <c r="X292" i="38"/>
  <c r="X49" i="38"/>
  <c r="X277" i="38"/>
  <c r="AA267" i="38"/>
  <c r="P237" i="38"/>
  <c r="P173" i="38"/>
  <c r="P109" i="38"/>
  <c r="P48" i="38"/>
  <c r="G284" i="38"/>
  <c r="G236" i="38"/>
  <c r="G188" i="38"/>
  <c r="G140" i="38"/>
  <c r="G92" i="38"/>
  <c r="Z161" i="38"/>
  <c r="Z184" i="38"/>
  <c r="Y40" i="38"/>
  <c r="Y237" i="38"/>
  <c r="X24" i="38"/>
  <c r="X55" i="38"/>
  <c r="X173" i="38"/>
  <c r="AA283" i="38"/>
  <c r="P213" i="38"/>
  <c r="P107" i="38"/>
  <c r="P28" i="38"/>
  <c r="G250" i="38"/>
  <c r="G186" i="38"/>
  <c r="G122" i="38"/>
  <c r="W134" i="38"/>
  <c r="AA96" i="38"/>
  <c r="W259" i="38"/>
  <c r="W152" i="38"/>
  <c r="Z82" i="38"/>
  <c r="Z32" i="38"/>
  <c r="Y148" i="38"/>
  <c r="Y256" i="38"/>
  <c r="Y185" i="38"/>
  <c r="Y290" i="38"/>
  <c r="Y85" i="38"/>
  <c r="AA178" i="38"/>
  <c r="X241" i="38"/>
  <c r="X90" i="38"/>
  <c r="X38" i="38"/>
  <c r="X244" i="38"/>
  <c r="X182" i="38"/>
  <c r="X134" i="38"/>
  <c r="X185" i="38"/>
  <c r="X33" i="38"/>
  <c r="X77" i="38"/>
  <c r="X119" i="38"/>
  <c r="X149" i="38"/>
  <c r="X195" i="38"/>
  <c r="AA199" i="38"/>
  <c r="AA27" i="38"/>
  <c r="AA203" i="38"/>
  <c r="P288" i="38"/>
  <c r="P267" i="38"/>
  <c r="P245" i="38"/>
  <c r="P224" i="38"/>
  <c r="P203" i="38"/>
  <c r="P181" i="38"/>
  <c r="P160" i="38"/>
  <c r="P139" i="38"/>
  <c r="P117" i="38"/>
  <c r="P96" i="38"/>
  <c r="P75" i="38"/>
  <c r="P55" i="38"/>
  <c r="P37" i="38"/>
  <c r="P19" i="38"/>
  <c r="G291" i="38"/>
  <c r="G274" i="38"/>
  <c r="G258" i="38"/>
  <c r="G242" i="38"/>
  <c r="G226" i="38"/>
  <c r="G210" i="38"/>
  <c r="G194" i="38"/>
  <c r="G178" i="38"/>
  <c r="G162" i="38"/>
  <c r="G146" i="38"/>
  <c r="G130" i="38"/>
  <c r="G114" i="38"/>
  <c r="G98" i="38"/>
  <c r="G82" i="38"/>
  <c r="AA21" i="38"/>
  <c r="Y117" i="38"/>
  <c r="X286" i="38"/>
  <c r="X290" i="38"/>
  <c r="X89" i="38"/>
  <c r="X289" i="38"/>
  <c r="P281" i="38"/>
  <c r="P217" i="38"/>
  <c r="P153" i="38"/>
  <c r="P89" i="38"/>
  <c r="P31" i="38"/>
  <c r="G269" i="38"/>
  <c r="G221" i="38"/>
  <c r="G173" i="38"/>
  <c r="G125" i="38"/>
  <c r="AA130" i="38"/>
  <c r="X222" i="38"/>
  <c r="X253" i="38"/>
  <c r="X247" i="38"/>
  <c r="AA272" i="38"/>
  <c r="P259" i="38"/>
  <c r="P195" i="38"/>
  <c r="P131" i="38"/>
  <c r="P67" i="38"/>
  <c r="P12" i="38"/>
  <c r="G252" i="38"/>
  <c r="G204" i="38"/>
  <c r="G156" i="38"/>
  <c r="G108" i="38"/>
  <c r="W179" i="38"/>
  <c r="Y102" i="38"/>
  <c r="Y58" i="38"/>
  <c r="X76" i="38"/>
  <c r="X158" i="38"/>
  <c r="X291" i="38"/>
  <c r="AA115" i="38"/>
  <c r="P235" i="38"/>
  <c r="P149" i="38"/>
  <c r="P64" i="38"/>
  <c r="G282" i="38"/>
  <c r="G218" i="38"/>
  <c r="G154" i="38"/>
  <c r="G10" i="38"/>
  <c r="W266" i="38"/>
  <c r="W26" i="38"/>
  <c r="W65" i="38"/>
  <c r="Z153" i="38"/>
  <c r="Z273" i="38"/>
  <c r="Y268" i="38"/>
  <c r="Y126" i="38"/>
  <c r="Y209" i="38"/>
  <c r="AA95" i="38"/>
  <c r="Y93" i="38"/>
  <c r="AA100" i="38"/>
  <c r="X20" i="38"/>
  <c r="X106" i="38"/>
  <c r="X288" i="38"/>
  <c r="X240" i="38"/>
  <c r="X180" i="38"/>
  <c r="X295" i="38"/>
  <c r="X265" i="38"/>
  <c r="X45" i="38"/>
  <c r="X87" i="38"/>
  <c r="X199" i="38"/>
  <c r="X245" i="38"/>
  <c r="X275" i="38"/>
  <c r="AA245" i="38"/>
  <c r="AA75" i="38"/>
  <c r="AA243" i="38"/>
  <c r="P283" i="38"/>
  <c r="P261" i="38"/>
  <c r="P240" i="38"/>
  <c r="P219" i="38"/>
  <c r="P197" i="38"/>
  <c r="P176" i="38"/>
  <c r="P155" i="38"/>
  <c r="P133" i="38"/>
  <c r="P112" i="38"/>
  <c r="P91" i="38"/>
  <c r="P69" i="38"/>
  <c r="P51" i="38"/>
  <c r="P32" i="38"/>
  <c r="P14" i="38"/>
  <c r="G287" i="38"/>
  <c r="G270" i="38"/>
  <c r="G254" i="38"/>
  <c r="G238" i="38"/>
  <c r="G222" i="38"/>
  <c r="G206" i="38"/>
  <c r="G190" i="38"/>
  <c r="G174" i="38"/>
  <c r="G158" i="38"/>
  <c r="G142" i="38"/>
  <c r="G126" i="38"/>
  <c r="G110" i="38"/>
  <c r="G94" i="38"/>
  <c r="W82" i="38"/>
  <c r="W81" i="38"/>
  <c r="Z183" i="38"/>
  <c r="Y214" i="38"/>
  <c r="AA28" i="38"/>
  <c r="Y155" i="38"/>
  <c r="AA196" i="38"/>
  <c r="AA110" i="38"/>
  <c r="X28" i="38"/>
  <c r="X224" i="38"/>
  <c r="X296" i="38"/>
  <c r="X231" i="38"/>
  <c r="AA263" i="38"/>
  <c r="AA251" i="38"/>
  <c r="P260" i="38"/>
  <c r="P196" i="38"/>
  <c r="P132" i="38"/>
  <c r="P68" i="38"/>
  <c r="P13" i="38"/>
  <c r="G253" i="38"/>
  <c r="G205" i="38"/>
  <c r="G157" i="38"/>
  <c r="G109" i="38"/>
  <c r="AA66" i="38"/>
  <c r="W251" i="38"/>
  <c r="Z176" i="38"/>
  <c r="AA238" i="38"/>
  <c r="Y34" i="38"/>
  <c r="X60" i="38"/>
  <c r="X160" i="38"/>
  <c r="X93" i="38"/>
  <c r="AA80" i="38"/>
  <c r="AA91" i="38"/>
  <c r="P280" i="38"/>
  <c r="P216" i="38"/>
  <c r="P152" i="38"/>
  <c r="P88" i="38"/>
  <c r="P30" i="38"/>
  <c r="G268" i="38"/>
  <c r="G220" i="38"/>
  <c r="G172" i="38"/>
  <c r="G124" i="38"/>
  <c r="W169" i="38"/>
  <c r="Y228" i="38"/>
  <c r="Y111" i="38"/>
  <c r="AA269" i="38"/>
  <c r="X220" i="38"/>
  <c r="X11" i="38"/>
  <c r="AA98" i="38"/>
  <c r="P277" i="38"/>
  <c r="P171" i="38"/>
  <c r="P85" i="38"/>
  <c r="P9" i="38"/>
  <c r="G234" i="38"/>
  <c r="G170" i="38"/>
  <c r="G106" i="38"/>
  <c r="W263" i="38"/>
  <c r="Z105" i="38"/>
  <c r="Z224" i="38"/>
  <c r="AA229" i="38"/>
  <c r="Z174" i="38"/>
  <c r="AA150" i="38"/>
  <c r="Y60" i="38"/>
  <c r="Y127" i="38"/>
  <c r="Y194" i="38"/>
  <c r="Y253" i="38"/>
  <c r="AA282" i="38"/>
  <c r="X112" i="38"/>
  <c r="X40" i="38"/>
  <c r="X264" i="38"/>
  <c r="X204" i="38"/>
  <c r="X156" i="38"/>
  <c r="X293" i="38"/>
  <c r="X23" i="38"/>
  <c r="X65" i="38"/>
  <c r="X109" i="38"/>
  <c r="X155" i="38"/>
  <c r="X187" i="38"/>
  <c r="AA153" i="38"/>
  <c r="Z292" i="38"/>
  <c r="AA155" i="38"/>
  <c r="P293" i="38"/>
  <c r="P272" i="38"/>
  <c r="P251" i="38"/>
  <c r="P229" i="38"/>
  <c r="P208" i="38"/>
  <c r="P187" i="38"/>
  <c r="P165" i="38"/>
  <c r="P144" i="38"/>
  <c r="P123" i="38"/>
  <c r="P101" i="38"/>
  <c r="P80" i="38"/>
  <c r="P60" i="38"/>
  <c r="P41" i="38"/>
  <c r="P23" i="38"/>
  <c r="G296" i="38"/>
  <c r="G278" i="38"/>
  <c r="G262" i="38"/>
  <c r="G246" i="38"/>
  <c r="G230" i="38"/>
  <c r="G214" i="38"/>
  <c r="G198" i="38"/>
  <c r="G182" i="38"/>
  <c r="G166" i="38"/>
  <c r="G150" i="38"/>
  <c r="G134" i="38"/>
  <c r="G118" i="38"/>
  <c r="G102" i="38"/>
  <c r="G86" i="38"/>
  <c r="W42" i="38"/>
  <c r="Z31" i="38"/>
  <c r="Z186" i="38"/>
  <c r="AA239" i="38"/>
  <c r="Y156" i="38"/>
  <c r="Y17" i="38"/>
  <c r="Y143" i="38"/>
  <c r="Y210" i="38"/>
  <c r="AA148" i="38"/>
  <c r="X34" i="38"/>
  <c r="X129" i="38"/>
  <c r="X94" i="38"/>
  <c r="X262" i="38"/>
  <c r="X200" i="38"/>
  <c r="X140" i="38"/>
  <c r="X121" i="38"/>
  <c r="X25" i="38"/>
  <c r="X69" i="38"/>
  <c r="X111" i="38"/>
  <c r="X203" i="38"/>
  <c r="X131" i="38"/>
  <c r="AA162" i="38"/>
  <c r="Z294" i="38"/>
  <c r="AA171" i="38"/>
  <c r="P292" i="38"/>
  <c r="P271" i="38"/>
  <c r="P249" i="38"/>
  <c r="P228" i="38"/>
  <c r="P207" i="38"/>
  <c r="P185" i="38"/>
  <c r="P164" i="38"/>
  <c r="P143" i="38"/>
  <c r="P121" i="38"/>
  <c r="P100" i="38"/>
  <c r="P79" i="38"/>
  <c r="P59" i="38"/>
  <c r="P40" i="38"/>
  <c r="P22" i="38"/>
  <c r="G295" i="38"/>
  <c r="G277" i="38"/>
  <c r="G261" i="38"/>
  <c r="G245" i="38"/>
  <c r="G229" i="38"/>
  <c r="G213" i="38"/>
  <c r="G197" i="38"/>
  <c r="G181" i="38"/>
  <c r="G165" i="38"/>
  <c r="G149" i="38"/>
  <c r="G133" i="38"/>
  <c r="G117" i="38"/>
  <c r="G101" i="38"/>
  <c r="G85" i="38"/>
  <c r="X284" i="38"/>
  <c r="G12" i="38"/>
  <c r="W269" i="38"/>
  <c r="X268" i="38"/>
  <c r="X97" i="38"/>
  <c r="AA266" i="38"/>
  <c r="P256" i="38"/>
  <c r="P192" i="38"/>
  <c r="P128" i="38"/>
  <c r="P46" i="38"/>
  <c r="G266" i="38"/>
  <c r="G202" i="38"/>
  <c r="G138" i="38"/>
  <c r="G90" i="38"/>
  <c r="N296" i="38"/>
  <c r="N292" i="38"/>
  <c r="N288" i="38"/>
  <c r="N284" i="38"/>
  <c r="N280" i="38"/>
  <c r="N276" i="38"/>
  <c r="N272" i="38"/>
  <c r="N268" i="38"/>
  <c r="N264" i="38"/>
  <c r="N260" i="38"/>
  <c r="N256" i="38"/>
  <c r="N252" i="38"/>
  <c r="N248" i="38"/>
  <c r="N244" i="38"/>
  <c r="N240" i="38"/>
  <c r="N236" i="38"/>
  <c r="N232" i="38"/>
  <c r="N228" i="38"/>
  <c r="N224" i="38"/>
  <c r="N220" i="38"/>
  <c r="N216" i="38"/>
  <c r="N212" i="38"/>
  <c r="N208" i="38"/>
  <c r="N204" i="38"/>
  <c r="N200" i="38"/>
  <c r="N196" i="38"/>
  <c r="N192" i="38"/>
  <c r="N188" i="38"/>
  <c r="N184" i="38"/>
  <c r="N180" i="38"/>
  <c r="N176" i="38"/>
  <c r="N172" i="38"/>
  <c r="N168" i="38"/>
  <c r="N164" i="38"/>
  <c r="N160" i="38"/>
  <c r="N156" i="38"/>
  <c r="N152" i="38"/>
  <c r="N148" i="38"/>
  <c r="N144" i="38"/>
  <c r="N140" i="38"/>
  <c r="N136" i="38"/>
  <c r="N132" i="38"/>
  <c r="N128" i="38"/>
  <c r="N124" i="38"/>
  <c r="N120" i="38"/>
  <c r="N116" i="38"/>
  <c r="N112" i="38"/>
  <c r="N108" i="38"/>
  <c r="N104" i="38"/>
  <c r="N100" i="38"/>
  <c r="N96" i="38"/>
  <c r="N92" i="38"/>
  <c r="N88" i="38"/>
  <c r="N84" i="38"/>
  <c r="N80" i="38"/>
  <c r="N76" i="38"/>
  <c r="N72" i="38"/>
  <c r="N68" i="38"/>
  <c r="N64" i="38"/>
  <c r="N60" i="38"/>
  <c r="N56" i="38"/>
  <c r="N52" i="38"/>
  <c r="N48" i="38"/>
  <c r="N44" i="38"/>
  <c r="N40" i="38"/>
  <c r="N36" i="38"/>
  <c r="N32" i="38"/>
  <c r="N28" i="38"/>
  <c r="N24" i="38"/>
  <c r="N20" i="38"/>
  <c r="N16" i="38"/>
  <c r="N12" i="38"/>
  <c r="O286" i="38"/>
  <c r="O274" i="38"/>
  <c r="O258" i="38"/>
  <c r="O246" i="38"/>
  <c r="O234" i="38"/>
  <c r="O222" i="38"/>
  <c r="O210" i="38"/>
  <c r="O198" i="38"/>
  <c r="O186" i="38"/>
  <c r="O174" i="38"/>
  <c r="O162" i="38"/>
  <c r="O150" i="38"/>
  <c r="O134" i="38"/>
  <c r="O122" i="38"/>
  <c r="O110" i="38"/>
  <c r="O98" i="38"/>
  <c r="O86" i="38"/>
  <c r="O74" i="38"/>
  <c r="O62" i="38"/>
  <c r="O50" i="38"/>
  <c r="O38" i="38"/>
  <c r="O26" i="38"/>
  <c r="O18" i="38"/>
  <c r="O10" i="38"/>
  <c r="N294" i="38"/>
  <c r="N286" i="38"/>
  <c r="N274" i="38"/>
  <c r="N262" i="38"/>
  <c r="N250" i="38"/>
  <c r="N238" i="38"/>
  <c r="N230" i="38"/>
  <c r="N218" i="38"/>
  <c r="N206" i="38"/>
  <c r="N194" i="38"/>
  <c r="N182" i="38"/>
  <c r="N170" i="38"/>
  <c r="N158" i="38"/>
  <c r="O295" i="38"/>
  <c r="O291" i="38"/>
  <c r="O287" i="38"/>
  <c r="O283" i="38"/>
  <c r="O279" i="38"/>
  <c r="O275" i="38"/>
  <c r="O271" i="38"/>
  <c r="O267" i="38"/>
  <c r="O263" i="38"/>
  <c r="O259" i="38"/>
  <c r="O255" i="38"/>
  <c r="O251" i="38"/>
  <c r="O247" i="38"/>
  <c r="O243" i="38"/>
  <c r="O239" i="38"/>
  <c r="O235" i="38"/>
  <c r="O231" i="38"/>
  <c r="O227" i="38"/>
  <c r="O223" i="38"/>
  <c r="O219" i="38"/>
  <c r="O215" i="38"/>
  <c r="O211" i="38"/>
  <c r="O207" i="38"/>
  <c r="O203" i="38"/>
  <c r="O199" i="38"/>
  <c r="O195" i="38"/>
  <c r="O191" i="38"/>
  <c r="O187" i="38"/>
  <c r="O183" i="38"/>
  <c r="O179" i="38"/>
  <c r="O175" i="38"/>
  <c r="O171" i="38"/>
  <c r="O167" i="38"/>
  <c r="O163" i="38"/>
  <c r="O159" i="38"/>
  <c r="O155" i="38"/>
  <c r="O151" i="38"/>
  <c r="O147" i="38"/>
  <c r="O143" i="38"/>
  <c r="O139" i="38"/>
  <c r="O135" i="38"/>
  <c r="O131" i="38"/>
  <c r="O127" i="38"/>
  <c r="O123" i="38"/>
  <c r="O119" i="38"/>
  <c r="O115" i="38"/>
  <c r="O111" i="38"/>
  <c r="O107" i="38"/>
  <c r="O103" i="38"/>
  <c r="O99" i="38"/>
  <c r="O95" i="38"/>
  <c r="O91" i="38"/>
  <c r="O87" i="38"/>
  <c r="O83" i="38"/>
  <c r="O79" i="38"/>
  <c r="O75" i="38"/>
  <c r="O71" i="38"/>
  <c r="O67" i="38"/>
  <c r="O63" i="38"/>
  <c r="O59" i="38"/>
  <c r="O55" i="38"/>
  <c r="O51" i="38"/>
  <c r="O47" i="38"/>
  <c r="O43" i="38"/>
  <c r="O39" i="38"/>
  <c r="O35" i="38"/>
  <c r="O31" i="38"/>
  <c r="O27" i="38"/>
  <c r="O23" i="38"/>
  <c r="O19" i="38"/>
  <c r="O15" i="38"/>
  <c r="O11" i="38"/>
  <c r="O290" i="38"/>
  <c r="O278" i="38"/>
  <c r="O266" i="38"/>
  <c r="O254" i="38"/>
  <c r="O242" i="38"/>
  <c r="O230" i="38"/>
  <c r="O218" i="38"/>
  <c r="O206" i="38"/>
  <c r="O194" i="38"/>
  <c r="O182" i="38"/>
  <c r="O170" i="38"/>
  <c r="O158" i="38"/>
  <c r="O146" i="38"/>
  <c r="O138" i="38"/>
  <c r="O126" i="38"/>
  <c r="O114" i="38"/>
  <c r="O102" i="38"/>
  <c r="O90" i="38"/>
  <c r="O78" i="38"/>
  <c r="O66" i="38"/>
  <c r="O54" i="38"/>
  <c r="O42" i="38"/>
  <c r="O30" i="38"/>
  <c r="O14" i="38"/>
  <c r="N282" i="38"/>
  <c r="N270" i="38"/>
  <c r="N254" i="38"/>
  <c r="N242" i="38"/>
  <c r="N226" i="38"/>
  <c r="N214" i="38"/>
  <c r="N202" i="38"/>
  <c r="N190" i="38"/>
  <c r="N178" i="38"/>
  <c r="N166" i="38"/>
  <c r="N154" i="38"/>
  <c r="N295" i="38"/>
  <c r="N291" i="38"/>
  <c r="N287" i="38"/>
  <c r="N283" i="38"/>
  <c r="N279" i="38"/>
  <c r="N275" i="38"/>
  <c r="N271" i="38"/>
  <c r="N267" i="38"/>
  <c r="N263" i="38"/>
  <c r="N259" i="38"/>
  <c r="N255" i="38"/>
  <c r="N251" i="38"/>
  <c r="N247" i="38"/>
  <c r="N243" i="38"/>
  <c r="N239" i="38"/>
  <c r="N235" i="38"/>
  <c r="N231" i="38"/>
  <c r="N227" i="38"/>
  <c r="N223" i="38"/>
  <c r="N219" i="38"/>
  <c r="N215" i="38"/>
  <c r="N211" i="38"/>
  <c r="N207" i="38"/>
  <c r="N203" i="38"/>
  <c r="N199" i="38"/>
  <c r="N195" i="38"/>
  <c r="N191" i="38"/>
  <c r="N187" i="38"/>
  <c r="N183" i="38"/>
  <c r="N179" i="38"/>
  <c r="N175" i="38"/>
  <c r="N171" i="38"/>
  <c r="N167" i="38"/>
  <c r="N163" i="38"/>
  <c r="N159" i="38"/>
  <c r="N155" i="38"/>
  <c r="N151" i="38"/>
  <c r="N147" i="38"/>
  <c r="N143" i="38"/>
  <c r="N139" i="38"/>
  <c r="N135" i="38"/>
  <c r="N131" i="38"/>
  <c r="N127" i="38"/>
  <c r="N123" i="38"/>
  <c r="N119" i="38"/>
  <c r="N115" i="38"/>
  <c r="N111" i="38"/>
  <c r="N107" i="38"/>
  <c r="N103" i="38"/>
  <c r="N99" i="38"/>
  <c r="N95" i="38"/>
  <c r="N91" i="38"/>
  <c r="N87" i="38"/>
  <c r="N83" i="38"/>
  <c r="N79" i="38"/>
  <c r="N75" i="38"/>
  <c r="N71" i="38"/>
  <c r="N67" i="38"/>
  <c r="N63" i="38"/>
  <c r="N59" i="38"/>
  <c r="N55" i="38"/>
  <c r="N51" i="38"/>
  <c r="N47" i="38"/>
  <c r="N43" i="38"/>
  <c r="N39" i="38"/>
  <c r="N35" i="38"/>
  <c r="N31" i="38"/>
  <c r="N27" i="38"/>
  <c r="N23" i="38"/>
  <c r="N19" i="38"/>
  <c r="N15" i="38"/>
  <c r="N11" i="38"/>
  <c r="O294" i="38"/>
  <c r="O282" i="38"/>
  <c r="O270" i="38"/>
  <c r="O262" i="38"/>
  <c r="O250" i="38"/>
  <c r="O238" i="38"/>
  <c r="O226" i="38"/>
  <c r="O214" i="38"/>
  <c r="O202" i="38"/>
  <c r="O190" i="38"/>
  <c r="O178" i="38"/>
  <c r="O166" i="38"/>
  <c r="O154" i="38"/>
  <c r="O142" i="38"/>
  <c r="O130" i="38"/>
  <c r="O118" i="38"/>
  <c r="O106" i="38"/>
  <c r="O94" i="38"/>
  <c r="O82" i="38"/>
  <c r="O70" i="38"/>
  <c r="O58" i="38"/>
  <c r="O46" i="38"/>
  <c r="O34" i="38"/>
  <c r="O22" i="38"/>
  <c r="N290" i="38"/>
  <c r="N278" i="38"/>
  <c r="N266" i="38"/>
  <c r="N258" i="38"/>
  <c r="N246" i="38"/>
  <c r="N234" i="38"/>
  <c r="N222" i="38"/>
  <c r="N210" i="38"/>
  <c r="N198" i="38"/>
  <c r="N186" i="38"/>
  <c r="N174" i="38"/>
  <c r="N162" i="38"/>
  <c r="N150" i="38"/>
  <c r="N297" i="38"/>
  <c r="N293" i="38"/>
  <c r="N289" i="38"/>
  <c r="N285" i="38"/>
  <c r="N281" i="38"/>
  <c r="N277" i="38"/>
  <c r="N273" i="38"/>
  <c r="N269" i="38"/>
  <c r="N265" i="38"/>
  <c r="N261" i="38"/>
  <c r="N257" i="38"/>
  <c r="N253" i="38"/>
  <c r="N249" i="38"/>
  <c r="N245" i="38"/>
  <c r="N241" i="38"/>
  <c r="N237" i="38"/>
  <c r="N233" i="38"/>
  <c r="N229" i="38"/>
  <c r="N225" i="38"/>
  <c r="N221" i="38"/>
  <c r="N217" i="38"/>
  <c r="N213" i="38"/>
  <c r="N209" i="38"/>
  <c r="N205" i="38"/>
  <c r="N201" i="38"/>
  <c r="N197" i="38"/>
  <c r="N193" i="38"/>
  <c r="N189" i="38"/>
  <c r="N185" i="38"/>
  <c r="N181" i="38"/>
  <c r="N177" i="38"/>
  <c r="N173" i="38"/>
  <c r="N169" i="38"/>
  <c r="N165" i="38"/>
  <c r="N161" i="38"/>
  <c r="N157" i="38"/>
  <c r="N153" i="38"/>
  <c r="N149" i="38"/>
  <c r="N145" i="38"/>
  <c r="N141" i="38"/>
  <c r="N137" i="38"/>
  <c r="N133" i="38"/>
  <c r="N129" i="38"/>
  <c r="N125" i="38"/>
  <c r="N121" i="38"/>
  <c r="N117" i="38"/>
  <c r="N113" i="38"/>
  <c r="N109" i="38"/>
  <c r="N105" i="38"/>
  <c r="N101" i="38"/>
  <c r="N97" i="38"/>
  <c r="N93" i="38"/>
  <c r="N89" i="38"/>
  <c r="N85" i="38"/>
  <c r="N81" i="38"/>
  <c r="N77" i="38"/>
  <c r="N73" i="38"/>
  <c r="N69" i="38"/>
  <c r="N65" i="38"/>
  <c r="N61" i="38"/>
  <c r="N57" i="38"/>
  <c r="N53" i="38"/>
  <c r="N49" i="38"/>
  <c r="N45" i="38"/>
  <c r="N41" i="38"/>
  <c r="N37" i="38"/>
  <c r="N33" i="38"/>
  <c r="N29" i="38"/>
  <c r="N25" i="38"/>
  <c r="N21" i="38"/>
  <c r="N17" i="38"/>
  <c r="N13" i="38"/>
  <c r="N9" i="38"/>
  <c r="O296" i="38"/>
  <c r="O292" i="38"/>
  <c r="O288" i="38"/>
  <c r="O284" i="38"/>
  <c r="O280" i="38"/>
  <c r="O276" i="38"/>
  <c r="O272" i="38"/>
  <c r="O268" i="38"/>
  <c r="O264" i="38"/>
  <c r="O260" i="38"/>
  <c r="O256" i="38"/>
  <c r="O252" i="38"/>
  <c r="O248" i="38"/>
  <c r="O244" i="38"/>
  <c r="O240" i="38"/>
  <c r="O236" i="38"/>
  <c r="O232" i="38"/>
  <c r="O228" i="38"/>
  <c r="O224" i="38"/>
  <c r="O220" i="38"/>
  <c r="O216" i="38"/>
  <c r="O212" i="38"/>
  <c r="O208" i="38"/>
  <c r="O204" i="38"/>
  <c r="O200" i="38"/>
  <c r="O196" i="38"/>
  <c r="O192" i="38"/>
  <c r="O188" i="38"/>
  <c r="O184" i="38"/>
  <c r="O180" i="38"/>
  <c r="O176" i="38"/>
  <c r="O172" i="38"/>
  <c r="O168" i="38"/>
  <c r="O164" i="38"/>
  <c r="O160" i="38"/>
  <c r="O156" i="38"/>
  <c r="O152" i="38"/>
  <c r="O148" i="38"/>
  <c r="O144" i="38"/>
  <c r="O140" i="38"/>
  <c r="O136" i="38"/>
  <c r="O132" i="38"/>
  <c r="O128" i="38"/>
  <c r="O124" i="38"/>
  <c r="O120" i="38"/>
  <c r="O116" i="38"/>
  <c r="O112" i="38"/>
  <c r="O108" i="38"/>
  <c r="O104" i="38"/>
  <c r="O100" i="38"/>
  <c r="O96" i="38"/>
  <c r="O92" i="38"/>
  <c r="O88" i="38"/>
  <c r="O84" i="38"/>
  <c r="O80" i="38"/>
  <c r="O76" i="38"/>
  <c r="O72" i="38"/>
  <c r="O68" i="38"/>
  <c r="O64" i="38"/>
  <c r="O60" i="38"/>
  <c r="O56" i="38"/>
  <c r="O52" i="38"/>
  <c r="O48" i="38"/>
  <c r="O44" i="38"/>
  <c r="O40" i="38"/>
  <c r="O36" i="38"/>
  <c r="O32" i="38"/>
  <c r="O28" i="38"/>
  <c r="O24" i="38"/>
  <c r="O20" i="38"/>
  <c r="O16" i="38"/>
  <c r="O281" i="38"/>
  <c r="O249" i="38"/>
  <c r="O217" i="38"/>
  <c r="O185" i="38"/>
  <c r="O153" i="38"/>
  <c r="N134" i="38"/>
  <c r="N118" i="38"/>
  <c r="N102" i="38"/>
  <c r="N86" i="38"/>
  <c r="N70" i="38"/>
  <c r="N54" i="38"/>
  <c r="N38" i="38"/>
  <c r="N22" i="38"/>
  <c r="O9" i="38"/>
  <c r="O273" i="38"/>
  <c r="O209" i="38"/>
  <c r="O177" i="38"/>
  <c r="N130" i="38"/>
  <c r="N98" i="38"/>
  <c r="N66" i="38"/>
  <c r="N34" i="38"/>
  <c r="O265" i="38"/>
  <c r="N142" i="38"/>
  <c r="N94" i="38"/>
  <c r="N46" i="38"/>
  <c r="O293" i="38"/>
  <c r="O197" i="38"/>
  <c r="O125" i="38"/>
  <c r="O61" i="38"/>
  <c r="O13" i="38"/>
  <c r="O257" i="38"/>
  <c r="O161" i="38"/>
  <c r="N106" i="38"/>
  <c r="N58" i="38"/>
  <c r="O12" i="38"/>
  <c r="O285" i="38"/>
  <c r="O189" i="38"/>
  <c r="O121" i="38"/>
  <c r="O89" i="38"/>
  <c r="O41" i="38"/>
  <c r="O277" i="38"/>
  <c r="O245" i="38"/>
  <c r="O213" i="38"/>
  <c r="O181" i="38"/>
  <c r="O149" i="38"/>
  <c r="O133" i="38"/>
  <c r="O117" i="38"/>
  <c r="O101" i="38"/>
  <c r="O85" i="38"/>
  <c r="O69" i="38"/>
  <c r="O53" i="38"/>
  <c r="O37" i="38"/>
  <c r="O21" i="38"/>
  <c r="O8" i="38"/>
  <c r="O241" i="38"/>
  <c r="N146" i="38"/>
  <c r="N114" i="38"/>
  <c r="N82" i="38"/>
  <c r="N50" i="38"/>
  <c r="N18" i="38"/>
  <c r="O233" i="38"/>
  <c r="N126" i="38"/>
  <c r="N78" i="38"/>
  <c r="N30" i="38"/>
  <c r="O229" i="38"/>
  <c r="O141" i="38"/>
  <c r="O93" i="38"/>
  <c r="O45" i="38"/>
  <c r="O225" i="38"/>
  <c r="N138" i="38"/>
  <c r="N90" i="38"/>
  <c r="N42" i="38"/>
  <c r="O221" i="38"/>
  <c r="O137" i="38"/>
  <c r="O73" i="38"/>
  <c r="N10" i="38"/>
  <c r="O269" i="38"/>
  <c r="O237" i="38"/>
  <c r="O205" i="38"/>
  <c r="O173" i="38"/>
  <c r="O145" i="38"/>
  <c r="O129" i="38"/>
  <c r="O113" i="38"/>
  <c r="O97" i="38"/>
  <c r="O81" i="38"/>
  <c r="O65" i="38"/>
  <c r="O49" i="38"/>
  <c r="O33" i="38"/>
  <c r="O17" i="38"/>
  <c r="O297" i="38"/>
  <c r="O201" i="38"/>
  <c r="O169" i="38"/>
  <c r="N110" i="38"/>
  <c r="N62" i="38"/>
  <c r="N14" i="38"/>
  <c r="O261" i="38"/>
  <c r="O165" i="38"/>
  <c r="O109" i="38"/>
  <c r="O77" i="38"/>
  <c r="O29" i="38"/>
  <c r="O289" i="38"/>
  <c r="O193" i="38"/>
  <c r="N122" i="38"/>
  <c r="N74" i="38"/>
  <c r="N26" i="38"/>
  <c r="O253" i="38"/>
  <c r="O157" i="38"/>
  <c r="O105" i="38"/>
  <c r="O57" i="38"/>
  <c r="O25" i="38"/>
  <c r="F297" i="38"/>
  <c r="E292" i="38"/>
  <c r="F289" i="38"/>
  <c r="E284" i="38"/>
  <c r="F281" i="38"/>
  <c r="E276" i="38"/>
  <c r="F273" i="38"/>
  <c r="E268" i="38"/>
  <c r="F265" i="38"/>
  <c r="E260" i="38"/>
  <c r="F257" i="38"/>
  <c r="E252" i="38"/>
  <c r="F249" i="38"/>
  <c r="E244" i="38"/>
  <c r="F241" i="38"/>
  <c r="E236" i="38"/>
  <c r="F233" i="38"/>
  <c r="E228" i="38"/>
  <c r="F225" i="38"/>
  <c r="E220" i="38"/>
  <c r="F217" i="38"/>
  <c r="E212" i="38"/>
  <c r="F209" i="38"/>
  <c r="E204" i="38"/>
  <c r="F201" i="38"/>
  <c r="E196" i="38"/>
  <c r="F193" i="38"/>
  <c r="E188" i="38"/>
  <c r="F185" i="38"/>
  <c r="E180" i="38"/>
  <c r="F177" i="38"/>
  <c r="E172" i="38"/>
  <c r="F169" i="38"/>
  <c r="E164" i="38"/>
  <c r="F161" i="38"/>
  <c r="E156" i="38"/>
  <c r="F153" i="38"/>
  <c r="E148" i="38"/>
  <c r="F145" i="38"/>
  <c r="E140" i="38"/>
  <c r="F137" i="38"/>
  <c r="E132" i="38"/>
  <c r="F129" i="38"/>
  <c r="E124" i="38"/>
  <c r="F121" i="38"/>
  <c r="E116" i="38"/>
  <c r="F113" i="38"/>
  <c r="E108" i="38"/>
  <c r="F105" i="38"/>
  <c r="E100" i="38"/>
  <c r="F97" i="38"/>
  <c r="E92" i="38"/>
  <c r="F89" i="38"/>
  <c r="E84" i="38"/>
  <c r="F81" i="38"/>
  <c r="F73" i="38"/>
  <c r="F65" i="38"/>
  <c r="F57" i="38"/>
  <c r="F49" i="38"/>
  <c r="F41" i="38"/>
  <c r="F33" i="38"/>
  <c r="F25" i="38"/>
  <c r="F17" i="38"/>
  <c r="E12" i="38"/>
  <c r="F9" i="38"/>
  <c r="F195" i="38"/>
  <c r="F171" i="38"/>
  <c r="F163" i="38"/>
  <c r="F155" i="38"/>
  <c r="E150" i="38"/>
  <c r="E142" i="38"/>
  <c r="F123" i="38"/>
  <c r="E118" i="38"/>
  <c r="E110" i="38"/>
  <c r="F99" i="38"/>
  <c r="E94" i="38"/>
  <c r="E86" i="38"/>
  <c r="F75" i="38"/>
  <c r="F67" i="38"/>
  <c r="F43" i="38"/>
  <c r="F19" i="38"/>
  <c r="F11" i="38"/>
  <c r="E297" i="38"/>
  <c r="F294" i="38"/>
  <c r="E289" i="38"/>
  <c r="F286" i="38"/>
  <c r="E281" i="38"/>
  <c r="F278" i="38"/>
  <c r="E273" i="38"/>
  <c r="F270" i="38"/>
  <c r="E265" i="38"/>
  <c r="F262" i="38"/>
  <c r="E257" i="38"/>
  <c r="F254" i="38"/>
  <c r="E249" i="38"/>
  <c r="F246" i="38"/>
  <c r="E241" i="38"/>
  <c r="F238" i="38"/>
  <c r="E233" i="38"/>
  <c r="F230" i="38"/>
  <c r="E225" i="38"/>
  <c r="F222" i="38"/>
  <c r="E217" i="38"/>
  <c r="F214" i="38"/>
  <c r="E209" i="38"/>
  <c r="F206" i="38"/>
  <c r="E201" i="38"/>
  <c r="F198" i="38"/>
  <c r="E193" i="38"/>
  <c r="F190" i="38"/>
  <c r="E185" i="38"/>
  <c r="F182" i="38"/>
  <c r="E177" i="38"/>
  <c r="F174" i="38"/>
  <c r="E169" i="38"/>
  <c r="F166" i="38"/>
  <c r="E161" i="38"/>
  <c r="F158" i="38"/>
  <c r="E153" i="38"/>
  <c r="F150" i="38"/>
  <c r="E145" i="38"/>
  <c r="F142" i="38"/>
  <c r="E137" i="38"/>
  <c r="F134" i="38"/>
  <c r="E129" i="38"/>
  <c r="F126" i="38"/>
  <c r="E121" i="38"/>
  <c r="F118" i="38"/>
  <c r="E113" i="38"/>
  <c r="F110" i="38"/>
  <c r="E105" i="38"/>
  <c r="F102" i="38"/>
  <c r="E97" i="38"/>
  <c r="F94" i="38"/>
  <c r="E89" i="38"/>
  <c r="F86" i="38"/>
  <c r="E81" i="38"/>
  <c r="F78" i="38"/>
  <c r="F70" i="38"/>
  <c r="F62" i="38"/>
  <c r="F54" i="38"/>
  <c r="F46" i="38"/>
  <c r="F38" i="38"/>
  <c r="F30" i="38"/>
  <c r="F22" i="38"/>
  <c r="F14" i="38"/>
  <c r="E9" i="38"/>
  <c r="E166" i="38"/>
  <c r="E158" i="38"/>
  <c r="F139" i="38"/>
  <c r="E134" i="38"/>
  <c r="E126" i="38"/>
  <c r="F115" i="38"/>
  <c r="F107" i="38"/>
  <c r="E102" i="38"/>
  <c r="F83" i="38"/>
  <c r="F59" i="38"/>
  <c r="F35" i="38"/>
  <c r="F27" i="38"/>
  <c r="F8" i="38"/>
  <c r="E294" i="38"/>
  <c r="F291" i="38"/>
  <c r="E286" i="38"/>
  <c r="F283" i="38"/>
  <c r="E278" i="38"/>
  <c r="F275" i="38"/>
  <c r="E270" i="38"/>
  <c r="F267" i="38"/>
  <c r="E262" i="38"/>
  <c r="F259" i="38"/>
  <c r="E254" i="38"/>
  <c r="F251" i="38"/>
  <c r="E246" i="38"/>
  <c r="F243" i="38"/>
  <c r="E238" i="38"/>
  <c r="F235" i="38"/>
  <c r="E230" i="38"/>
  <c r="F227" i="38"/>
  <c r="E222" i="38"/>
  <c r="F219" i="38"/>
  <c r="E214" i="38"/>
  <c r="F211" i="38"/>
  <c r="E206" i="38"/>
  <c r="F203" i="38"/>
  <c r="E198" i="38"/>
  <c r="E190" i="38"/>
  <c r="F187" i="38"/>
  <c r="E182" i="38"/>
  <c r="F179" i="38"/>
  <c r="E174" i="38"/>
  <c r="F147" i="38"/>
  <c r="F131" i="38"/>
  <c r="F91" i="38"/>
  <c r="F51" i="38"/>
  <c r="F296" i="38"/>
  <c r="E291" i="38"/>
  <c r="F288" i="38"/>
  <c r="E283" i="38"/>
  <c r="F280" i="38"/>
  <c r="E275" i="38"/>
  <c r="F272" i="38"/>
  <c r="E267" i="38"/>
  <c r="F264" i="38"/>
  <c r="E259" i="38"/>
  <c r="F256" i="38"/>
  <c r="E251" i="38"/>
  <c r="F248" i="38"/>
  <c r="E243" i="38"/>
  <c r="F240" i="38"/>
  <c r="E235" i="38"/>
  <c r="F232" i="38"/>
  <c r="E227" i="38"/>
  <c r="F224" i="38"/>
  <c r="E219" i="38"/>
  <c r="F216" i="38"/>
  <c r="E211" i="38"/>
  <c r="F208" i="38"/>
  <c r="E203" i="38"/>
  <c r="F200" i="38"/>
  <c r="E195" i="38"/>
  <c r="F192" i="38"/>
  <c r="E187" i="38"/>
  <c r="F184" i="38"/>
  <c r="E179" i="38"/>
  <c r="F176" i="38"/>
  <c r="E171" i="38"/>
  <c r="F168" i="38"/>
  <c r="E163" i="38"/>
  <c r="F160" i="38"/>
  <c r="E155" i="38"/>
  <c r="F152" i="38"/>
  <c r="E147" i="38"/>
  <c r="F144" i="38"/>
  <c r="E139" i="38"/>
  <c r="F136" i="38"/>
  <c r="E131" i="38"/>
  <c r="F128" i="38"/>
  <c r="E123" i="38"/>
  <c r="F120" i="38"/>
  <c r="E115" i="38"/>
  <c r="F112" i="38"/>
  <c r="E107" i="38"/>
  <c r="F104" i="38"/>
  <c r="E99" i="38"/>
  <c r="F96" i="38"/>
  <c r="E91" i="38"/>
  <c r="F88" i="38"/>
  <c r="E83" i="38"/>
  <c r="F80" i="38"/>
  <c r="F72" i="38"/>
  <c r="F64" i="38"/>
  <c r="F56" i="38"/>
  <c r="F48" i="38"/>
  <c r="F40" i="38"/>
  <c r="F32" i="38"/>
  <c r="F24" i="38"/>
  <c r="F16" i="38"/>
  <c r="E11" i="38"/>
  <c r="E296" i="38"/>
  <c r="F285" i="38"/>
  <c r="E280" i="38"/>
  <c r="E290" i="38"/>
  <c r="F284" i="38"/>
  <c r="F277" i="38"/>
  <c r="E272" i="38"/>
  <c r="F261" i="38"/>
  <c r="E256" i="38"/>
  <c r="F245" i="38"/>
  <c r="E240" i="38"/>
  <c r="F229" i="38"/>
  <c r="E224" i="38"/>
  <c r="F213" i="38"/>
  <c r="E208" i="38"/>
  <c r="F197" i="38"/>
  <c r="E192" i="38"/>
  <c r="F181" i="38"/>
  <c r="E176" i="38"/>
  <c r="F165" i="38"/>
  <c r="E160" i="38"/>
  <c r="F149" i="38"/>
  <c r="E144" i="38"/>
  <c r="F133" i="38"/>
  <c r="E128" i="38"/>
  <c r="F117" i="38"/>
  <c r="E112" i="38"/>
  <c r="F101" i="38"/>
  <c r="E96" i="38"/>
  <c r="F85" i="38"/>
  <c r="F69" i="38"/>
  <c r="F53" i="38"/>
  <c r="F37" i="38"/>
  <c r="F21" i="38"/>
  <c r="E295" i="38"/>
  <c r="F282" i="38"/>
  <c r="E266" i="38"/>
  <c r="F255" i="38"/>
  <c r="E234" i="38"/>
  <c r="E218" i="38"/>
  <c r="F207" i="38"/>
  <c r="E186" i="38"/>
  <c r="E170" i="38"/>
  <c r="F159" i="38"/>
  <c r="E138" i="38"/>
  <c r="F127" i="38"/>
  <c r="F111" i="38"/>
  <c r="E90" i="38"/>
  <c r="F79" i="38"/>
  <c r="F63" i="38"/>
  <c r="F31" i="38"/>
  <c r="E10" i="38"/>
  <c r="F77" i="38"/>
  <c r="F13" i="38"/>
  <c r="F274" i="38"/>
  <c r="F258" i="38"/>
  <c r="F226" i="38"/>
  <c r="F210" i="38"/>
  <c r="E189" i="38"/>
  <c r="E173" i="38"/>
  <c r="F114" i="38"/>
  <c r="E93" i="38"/>
  <c r="F50" i="38"/>
  <c r="E285" i="38"/>
  <c r="F231" i="38"/>
  <c r="F215" i="38"/>
  <c r="F199" i="38"/>
  <c r="E178" i="38"/>
  <c r="F135" i="38"/>
  <c r="F71" i="38"/>
  <c r="F55" i="38"/>
  <c r="F290" i="38"/>
  <c r="F220" i="38"/>
  <c r="F204" i="38"/>
  <c r="E183" i="38"/>
  <c r="F124" i="38"/>
  <c r="E103" i="38"/>
  <c r="F60" i="38"/>
  <c r="F44" i="38"/>
  <c r="F28" i="38"/>
  <c r="F12" i="38"/>
  <c r="F295" i="38"/>
  <c r="E277" i="38"/>
  <c r="F266" i="38"/>
  <c r="E261" i="38"/>
  <c r="F250" i="38"/>
  <c r="E245" i="38"/>
  <c r="F234" i="38"/>
  <c r="E229" i="38"/>
  <c r="F218" i="38"/>
  <c r="E213" i="38"/>
  <c r="F202" i="38"/>
  <c r="E197" i="38"/>
  <c r="F186" i="38"/>
  <c r="E181" i="38"/>
  <c r="F170" i="38"/>
  <c r="E165" i="38"/>
  <c r="F154" i="38"/>
  <c r="E149" i="38"/>
  <c r="F138" i="38"/>
  <c r="E133" i="38"/>
  <c r="F122" i="38"/>
  <c r="E117" i="38"/>
  <c r="F106" i="38"/>
  <c r="E101" i="38"/>
  <c r="F90" i="38"/>
  <c r="E85" i="38"/>
  <c r="F74" i="38"/>
  <c r="F58" i="38"/>
  <c r="F42" i="38"/>
  <c r="F26" i="38"/>
  <c r="F10" i="38"/>
  <c r="E288" i="38"/>
  <c r="E250" i="38"/>
  <c r="F239" i="38"/>
  <c r="F223" i="38"/>
  <c r="E202" i="38"/>
  <c r="F191" i="38"/>
  <c r="E154" i="38"/>
  <c r="F143" i="38"/>
  <c r="E106" i="38"/>
  <c r="F95" i="38"/>
  <c r="F15" i="38"/>
  <c r="F61" i="38"/>
  <c r="E287" i="38"/>
  <c r="F242" i="38"/>
  <c r="E221" i="38"/>
  <c r="E205" i="38"/>
  <c r="E141" i="38"/>
  <c r="F82" i="38"/>
  <c r="F292" i="38"/>
  <c r="E274" i="38"/>
  <c r="E258" i="38"/>
  <c r="E242" i="38"/>
  <c r="F183" i="38"/>
  <c r="F167" i="38"/>
  <c r="E146" i="38"/>
  <c r="F103" i="38"/>
  <c r="F87" i="38"/>
  <c r="F268" i="38"/>
  <c r="E247" i="38"/>
  <c r="F188" i="38"/>
  <c r="F172" i="38"/>
  <c r="E151" i="38"/>
  <c r="F108" i="38"/>
  <c r="E87" i="38"/>
  <c r="F271" i="38"/>
  <c r="F175" i="38"/>
  <c r="E122" i="38"/>
  <c r="F47" i="38"/>
  <c r="F45" i="38"/>
  <c r="E237" i="38"/>
  <c r="F194" i="38"/>
  <c r="E157" i="38"/>
  <c r="E125" i="38"/>
  <c r="F98" i="38"/>
  <c r="F66" i="38"/>
  <c r="F34" i="38"/>
  <c r="E194" i="38"/>
  <c r="E162" i="38"/>
  <c r="F119" i="38"/>
  <c r="E82" i="38"/>
  <c r="E231" i="38"/>
  <c r="E167" i="38"/>
  <c r="E135" i="38"/>
  <c r="F92" i="38"/>
  <c r="F293" i="38"/>
  <c r="E282" i="38"/>
  <c r="F276" i="38"/>
  <c r="E271" i="38"/>
  <c r="F260" i="38"/>
  <c r="E255" i="38"/>
  <c r="F244" i="38"/>
  <c r="E239" i="38"/>
  <c r="F228" i="38"/>
  <c r="E223" i="38"/>
  <c r="F212" i="38"/>
  <c r="E207" i="38"/>
  <c r="F196" i="38"/>
  <c r="E191" i="38"/>
  <c r="F180" i="38"/>
  <c r="E175" i="38"/>
  <c r="F164" i="38"/>
  <c r="E159" i="38"/>
  <c r="F148" i="38"/>
  <c r="E143" i="38"/>
  <c r="F132" i="38"/>
  <c r="E127" i="38"/>
  <c r="F116" i="38"/>
  <c r="E111" i="38"/>
  <c r="F100" i="38"/>
  <c r="E95" i="38"/>
  <c r="F84" i="38"/>
  <c r="F68" i="38"/>
  <c r="F52" i="38"/>
  <c r="F36" i="38"/>
  <c r="F20" i="38"/>
  <c r="E293" i="38"/>
  <c r="F287" i="38"/>
  <c r="F269" i="38"/>
  <c r="E264" i="38"/>
  <c r="F253" i="38"/>
  <c r="E248" i="38"/>
  <c r="F237" i="38"/>
  <c r="E232" i="38"/>
  <c r="F221" i="38"/>
  <c r="E216" i="38"/>
  <c r="F205" i="38"/>
  <c r="E200" i="38"/>
  <c r="F189" i="38"/>
  <c r="E184" i="38"/>
  <c r="F173" i="38"/>
  <c r="E168" i="38"/>
  <c r="F157" i="38"/>
  <c r="E152" i="38"/>
  <c r="F141" i="38"/>
  <c r="E136" i="38"/>
  <c r="F125" i="38"/>
  <c r="E120" i="38"/>
  <c r="F109" i="38"/>
  <c r="E104" i="38"/>
  <c r="F93" i="38"/>
  <c r="E88" i="38"/>
  <c r="F29" i="38"/>
  <c r="E269" i="38"/>
  <c r="E253" i="38"/>
  <c r="F178" i="38"/>
  <c r="F162" i="38"/>
  <c r="F146" i="38"/>
  <c r="F130" i="38"/>
  <c r="E109" i="38"/>
  <c r="F18" i="38"/>
  <c r="F279" i="38"/>
  <c r="F263" i="38"/>
  <c r="F247" i="38"/>
  <c r="E226" i="38"/>
  <c r="E210" i="38"/>
  <c r="F151" i="38"/>
  <c r="E130" i="38"/>
  <c r="E114" i="38"/>
  <c r="E98" i="38"/>
  <c r="F39" i="38"/>
  <c r="F23" i="38"/>
  <c r="E279" i="38"/>
  <c r="E263" i="38"/>
  <c r="F252" i="38"/>
  <c r="F236" i="38"/>
  <c r="E215" i="38"/>
  <c r="E199" i="38"/>
  <c r="F156" i="38"/>
  <c r="F140" i="38"/>
  <c r="E119" i="38"/>
  <c r="F76" i="38"/>
  <c r="E16" i="33"/>
  <c r="E14" i="33"/>
  <c r="E13" i="33"/>
  <c r="E12" i="33"/>
  <c r="D18" i="33"/>
  <c r="E18" i="33"/>
  <c r="D17" i="33"/>
  <c r="E17" i="33"/>
  <c r="D64" i="33"/>
  <c r="F98" i="33"/>
  <c r="D79" i="33"/>
  <c r="D71" i="33"/>
  <c r="E79" i="33"/>
  <c r="G71" i="33"/>
  <c r="I70" i="33"/>
  <c r="E106" i="33"/>
  <c r="D107" i="33"/>
  <c r="D65" i="33"/>
  <c r="G62" i="33"/>
  <c r="H62" i="33" s="1"/>
  <c r="D97" i="33"/>
  <c r="E97" i="33"/>
  <c r="I79" i="33"/>
  <c r="D78" i="33"/>
  <c r="D70" i="33"/>
  <c r="E78" i="33"/>
  <c r="F97" i="33"/>
  <c r="D77" i="33"/>
  <c r="D69" i="33"/>
  <c r="E77" i="33"/>
  <c r="I73" i="33"/>
  <c r="G63" i="33"/>
  <c r="G70" i="33"/>
  <c r="D106" i="33"/>
  <c r="G79" i="33"/>
  <c r="H79" i="33" s="1"/>
  <c r="D80" i="33"/>
  <c r="I71" i="33"/>
  <c r="I74" i="33" s="1"/>
  <c r="I81" i="33"/>
  <c r="J81" i="33" s="1"/>
  <c r="G72" i="33"/>
  <c r="F106" i="33"/>
  <c r="I69" i="33"/>
  <c r="D98" i="33"/>
  <c r="I98" i="33" s="1"/>
  <c r="D63" i="33"/>
  <c r="F96" i="33"/>
  <c r="D86" i="33"/>
  <c r="D85" i="33"/>
  <c r="G81" i="33"/>
  <c r="I78" i="33"/>
  <c r="J78" i="33" s="1"/>
  <c r="G64" i="33"/>
  <c r="H64" i="33" s="1"/>
  <c r="I80" i="33"/>
  <c r="D61" i="33"/>
  <c r="E96" i="33"/>
  <c r="E101" i="33"/>
  <c r="G77" i="33"/>
  <c r="D87" i="33"/>
  <c r="G69" i="33"/>
  <c r="G73" i="33"/>
  <c r="G74" i="33" s="1"/>
  <c r="E98" i="33"/>
  <c r="D96" i="33"/>
  <c r="I72" i="33"/>
  <c r="D62" i="33"/>
  <c r="I62" i="33"/>
  <c r="I61" i="33"/>
  <c r="J61" i="33" s="1"/>
  <c r="E107" i="33"/>
  <c r="D73" i="33"/>
  <c r="I63" i="33"/>
  <c r="J63" i="33" s="1"/>
  <c r="I64" i="33"/>
  <c r="J64" i="33" s="1"/>
  <c r="F107" i="33"/>
  <c r="D81" i="33"/>
  <c r="I77" i="33"/>
  <c r="G80" i="33"/>
  <c r="L80" i="33" s="1"/>
  <c r="D72" i="33"/>
  <c r="G78" i="33"/>
  <c r="H78" i="33" s="1"/>
  <c r="G61" i="33"/>
  <c r="H61" i="33" s="1"/>
  <c r="I65" i="33"/>
  <c r="G65" i="33"/>
  <c r="R274" i="38"/>
  <c r="R76" i="38"/>
  <c r="AB212" i="38"/>
  <c r="AB210" i="38"/>
  <c r="AC210" i="38"/>
  <c r="AB85" i="38"/>
  <c r="AB219" i="38"/>
  <c r="AB134" i="38"/>
  <c r="AB82" i="38"/>
  <c r="AC82" i="38"/>
  <c r="AB140" i="38"/>
  <c r="AB242" i="38"/>
  <c r="R294" i="38"/>
  <c r="I103" i="38"/>
  <c r="I179" i="38"/>
  <c r="AB190" i="38"/>
  <c r="R232" i="38"/>
  <c r="R201" i="38"/>
  <c r="R287" i="38"/>
  <c r="R203" i="38"/>
  <c r="R166" i="38"/>
  <c r="AB179" i="38"/>
  <c r="R11" i="38"/>
  <c r="R137" i="38"/>
  <c r="R226" i="38"/>
  <c r="S226" i="38"/>
  <c r="AB269" i="38"/>
  <c r="AB260" i="38"/>
  <c r="R187" i="38"/>
  <c r="AB151" i="38"/>
  <c r="AB35" i="38"/>
  <c r="AB19" i="38"/>
  <c r="R116" i="38"/>
  <c r="R257" i="38"/>
  <c r="R66" i="38"/>
  <c r="R155" i="38"/>
  <c r="R36" i="38"/>
  <c r="R107" i="38"/>
  <c r="I139" i="38"/>
  <c r="R138" i="38"/>
  <c r="R266" i="38"/>
  <c r="R95" i="38"/>
  <c r="R223" i="38"/>
  <c r="R170" i="38"/>
  <c r="AB251" i="38"/>
  <c r="AB81" i="38"/>
  <c r="AB252" i="38"/>
  <c r="AB84" i="38"/>
  <c r="AB119" i="38"/>
  <c r="AB256" i="38"/>
  <c r="AB257" i="38"/>
  <c r="AB18" i="38"/>
  <c r="AB294" i="38"/>
  <c r="AB265" i="38"/>
  <c r="AB237" i="38"/>
  <c r="AC237" i="38"/>
  <c r="AB194" i="38"/>
  <c r="AB100" i="38"/>
  <c r="AB286" i="38"/>
  <c r="AB32" i="38"/>
  <c r="AB279" i="38"/>
  <c r="AB63" i="38"/>
  <c r="R44" i="38"/>
  <c r="R32" i="38"/>
  <c r="R83" i="38"/>
  <c r="R100" i="38"/>
  <c r="R158" i="38"/>
  <c r="R286" i="38"/>
  <c r="R296" i="38"/>
  <c r="R57" i="38"/>
  <c r="R249" i="38"/>
  <c r="R227" i="38"/>
  <c r="R291" i="38"/>
  <c r="I268" i="38"/>
  <c r="I66" i="38"/>
  <c r="I185" i="38"/>
  <c r="I245" i="38"/>
  <c r="I119" i="38"/>
  <c r="I192" i="38"/>
  <c r="I243" i="38"/>
  <c r="I30" i="38"/>
  <c r="I94" i="38"/>
  <c r="I222" i="38"/>
  <c r="I286" i="38"/>
  <c r="I55" i="38"/>
  <c r="AB218" i="38"/>
  <c r="R74" i="38"/>
  <c r="R42" i="38"/>
  <c r="R146" i="38"/>
  <c r="R23" i="38"/>
  <c r="R55" i="38"/>
  <c r="R87" i="38"/>
  <c r="R119" i="38"/>
  <c r="R151" i="38"/>
  <c r="R183" i="38"/>
  <c r="R215" i="38"/>
  <c r="R247" i="38"/>
  <c r="R279" i="38"/>
  <c r="AB101" i="38"/>
  <c r="AB39" i="38"/>
  <c r="AB248" i="38"/>
  <c r="AB189" i="38"/>
  <c r="AB161" i="38"/>
  <c r="AB80" i="38"/>
  <c r="AB272" i="38"/>
  <c r="AB171" i="38"/>
  <c r="AB213" i="38"/>
  <c r="AB160" i="38"/>
  <c r="AB22" i="38"/>
  <c r="AB121" i="38"/>
  <c r="AB145" i="38"/>
  <c r="AB30" i="38"/>
  <c r="AB23" i="38"/>
  <c r="AB288" i="38"/>
  <c r="AB175" i="38"/>
  <c r="AB254" i="38"/>
  <c r="AB61" i="38"/>
  <c r="AB208" i="38"/>
  <c r="AC208" i="38"/>
  <c r="AB138" i="38"/>
  <c r="AB235" i="38"/>
  <c r="R139" i="38"/>
  <c r="R147" i="38"/>
  <c r="R40" i="38"/>
  <c r="R192" i="38"/>
  <c r="R75" i="38"/>
  <c r="R188" i="38"/>
  <c r="R61" i="38"/>
  <c r="R125" i="38"/>
  <c r="R189" i="38"/>
  <c r="R253" i="38"/>
  <c r="R14" i="38"/>
  <c r="R78" i="38"/>
  <c r="R142" i="38"/>
  <c r="R206" i="38"/>
  <c r="R270" i="38"/>
  <c r="R280" i="38"/>
  <c r="R105" i="38"/>
  <c r="R169" i="38"/>
  <c r="R233" i="38"/>
  <c r="R211" i="38"/>
  <c r="R275" i="38"/>
  <c r="R164" i="38"/>
  <c r="I159" i="38"/>
  <c r="I58" i="38"/>
  <c r="I285" i="38"/>
  <c r="I213" i="38"/>
  <c r="I113" i="38"/>
  <c r="I297" i="38"/>
  <c r="I115" i="38"/>
  <c r="I171" i="38"/>
  <c r="I27" i="38"/>
  <c r="I100" i="38"/>
  <c r="I247" i="38"/>
  <c r="I19" i="38"/>
  <c r="I92" i="38"/>
  <c r="I239" i="38"/>
  <c r="I152" i="38"/>
  <c r="J152" i="38"/>
  <c r="I225" i="38"/>
  <c r="I16" i="38"/>
  <c r="I217" i="38"/>
  <c r="I290" i="38"/>
  <c r="I25" i="38"/>
  <c r="I14" i="38"/>
  <c r="I142" i="38"/>
  <c r="I270" i="38"/>
  <c r="AB289" i="38"/>
  <c r="AC289" i="38"/>
  <c r="AB162" i="38"/>
  <c r="AB106" i="38"/>
  <c r="AB205" i="38"/>
  <c r="AC205" i="38"/>
  <c r="AB74" i="38"/>
  <c r="AB183" i="38"/>
  <c r="AB202" i="38"/>
  <c r="AB224" i="38"/>
  <c r="AB41" i="38"/>
  <c r="AB158" i="38"/>
  <c r="AC158" i="38"/>
  <c r="I76" i="38"/>
  <c r="J76" i="38"/>
  <c r="I167" i="38"/>
  <c r="I218" i="38"/>
  <c r="I173" i="38"/>
  <c r="I165" i="38"/>
  <c r="I279" i="38"/>
  <c r="I178" i="38"/>
  <c r="I205" i="38"/>
  <c r="I63" i="38"/>
  <c r="J63" i="38"/>
  <c r="I255" i="38"/>
  <c r="I78" i="38"/>
  <c r="J78" i="38"/>
  <c r="I206" i="38"/>
  <c r="R122" i="38"/>
  <c r="S122" i="38"/>
  <c r="R90" i="38"/>
  <c r="S90" i="38"/>
  <c r="R162" i="38"/>
  <c r="R258" i="38"/>
  <c r="R202" i="38"/>
  <c r="R250" i="38"/>
  <c r="AB124" i="38"/>
  <c r="AB49" i="38"/>
  <c r="AB103" i="38"/>
  <c r="AB56" i="38"/>
  <c r="AB87" i="38"/>
  <c r="AB38" i="38"/>
  <c r="AB37" i="38"/>
  <c r="AB225" i="38"/>
  <c r="AB70" i="38"/>
  <c r="AB246" i="38"/>
  <c r="AC246" i="38"/>
  <c r="AB96" i="38"/>
  <c r="AB273" i="38"/>
  <c r="AC273" i="38"/>
  <c r="AB110" i="38"/>
  <c r="AB290" i="38"/>
  <c r="AC290" i="38"/>
  <c r="AB57" i="38"/>
  <c r="AB78" i="38"/>
  <c r="AB187" i="38"/>
  <c r="AB216" i="38"/>
  <c r="AB75" i="38"/>
  <c r="AB172" i="38"/>
  <c r="AB154" i="38"/>
  <c r="AB126" i="38"/>
  <c r="AB116" i="38"/>
  <c r="AB196" i="38"/>
  <c r="AB238" i="38"/>
  <c r="AC238" i="38"/>
  <c r="AB50" i="38"/>
  <c r="AB287" i="38"/>
  <c r="AC287" i="38"/>
  <c r="AB62" i="38"/>
  <c r="AB177" i="38"/>
  <c r="AB123" i="38"/>
  <c r="AB227" i="38"/>
  <c r="AC227" i="38"/>
  <c r="AB93" i="38"/>
  <c r="AB185" i="38"/>
  <c r="AB192" i="38"/>
  <c r="AB11" i="38"/>
  <c r="R92" i="38"/>
  <c r="S92" i="38"/>
  <c r="R136" i="38"/>
  <c r="S136" i="38"/>
  <c r="R16" i="38"/>
  <c r="S16" i="38"/>
  <c r="R160" i="38"/>
  <c r="R67" i="38"/>
  <c r="S67" i="38"/>
  <c r="R123" i="38"/>
  <c r="S123" i="38"/>
  <c r="R168" i="38"/>
  <c r="R56" i="38"/>
  <c r="S56" i="38"/>
  <c r="R216" i="38"/>
  <c r="R91" i="38"/>
  <c r="S91" i="38"/>
  <c r="R196" i="38"/>
  <c r="AB136" i="38"/>
  <c r="R69" i="38"/>
  <c r="S69" i="38"/>
  <c r="R133" i="38"/>
  <c r="S133" i="38"/>
  <c r="R197" i="38"/>
  <c r="R261" i="38"/>
  <c r="R22" i="38"/>
  <c r="S22" i="38"/>
  <c r="R86" i="38"/>
  <c r="S86" i="38"/>
  <c r="R150" i="38"/>
  <c r="S150" i="38"/>
  <c r="R214" i="38"/>
  <c r="R278" i="38"/>
  <c r="R288" i="38"/>
  <c r="R49" i="38"/>
  <c r="S49" i="38"/>
  <c r="R113" i="38"/>
  <c r="S113" i="38"/>
  <c r="R177" i="38"/>
  <c r="R241" i="38"/>
  <c r="R219" i="38"/>
  <c r="R283" i="38"/>
  <c r="R180" i="38"/>
  <c r="I149" i="38"/>
  <c r="J149" i="38"/>
  <c r="I195" i="38"/>
  <c r="I203" i="38"/>
  <c r="I95" i="38"/>
  <c r="J95" i="38"/>
  <c r="I29" i="38"/>
  <c r="J29" i="38"/>
  <c r="I250" i="38"/>
  <c r="I148" i="38"/>
  <c r="J148" i="38"/>
  <c r="I186" i="38"/>
  <c r="I259" i="38"/>
  <c r="I84" i="38"/>
  <c r="J84" i="38"/>
  <c r="I105" i="38"/>
  <c r="J105" i="38"/>
  <c r="I133" i="38"/>
  <c r="J133" i="38"/>
  <c r="I199" i="38"/>
  <c r="I117" i="38"/>
  <c r="J117" i="38"/>
  <c r="I236" i="38"/>
  <c r="I36" i="38"/>
  <c r="J36" i="38"/>
  <c r="I109" i="38"/>
  <c r="J109" i="38"/>
  <c r="I183" i="38"/>
  <c r="I256" i="38"/>
  <c r="I28" i="38"/>
  <c r="J28" i="38"/>
  <c r="I101" i="38"/>
  <c r="J101" i="38"/>
  <c r="I175" i="38"/>
  <c r="I248" i="38"/>
  <c r="I161" i="38"/>
  <c r="I234" i="38"/>
  <c r="I224" i="38"/>
  <c r="I43" i="38"/>
  <c r="J43" i="38"/>
  <c r="I226" i="38"/>
  <c r="I251" i="38"/>
  <c r="I52" i="38"/>
  <c r="J52" i="38"/>
  <c r="I81" i="38"/>
  <c r="J81" i="38"/>
  <c r="I282" i="38"/>
  <c r="I22" i="38"/>
  <c r="J22" i="38"/>
  <c r="I86" i="38"/>
  <c r="J86" i="38"/>
  <c r="I150" i="38"/>
  <c r="J150" i="38"/>
  <c r="I214" i="38"/>
  <c r="I278" i="38"/>
  <c r="AB131" i="38"/>
  <c r="AB284" i="38"/>
  <c r="AC284" i="38"/>
  <c r="AB258" i="38"/>
  <c r="AC258" i="38"/>
  <c r="AB113" i="38"/>
  <c r="AB292" i="38"/>
  <c r="AC292" i="38"/>
  <c r="AB232" i="38"/>
  <c r="AC232" i="38"/>
  <c r="R144" i="38"/>
  <c r="S144" i="38"/>
  <c r="R72" i="38"/>
  <c r="S72" i="38"/>
  <c r="R212" i="38"/>
  <c r="R205" i="38"/>
  <c r="R94" i="38"/>
  <c r="S94" i="38"/>
  <c r="R121" i="38"/>
  <c r="S121" i="38"/>
  <c r="R204" i="38"/>
  <c r="I231" i="38"/>
  <c r="I265" i="38"/>
  <c r="I257" i="38"/>
  <c r="I108" i="38"/>
  <c r="J108" i="38"/>
  <c r="I158" i="38"/>
  <c r="J158" i="38"/>
  <c r="R34" i="38"/>
  <c r="S34" i="38"/>
  <c r="AB118" i="38"/>
  <c r="AB193" i="38"/>
  <c r="AB243" i="38"/>
  <c r="AC243" i="38"/>
  <c r="AB146" i="38"/>
  <c r="AB54" i="38"/>
  <c r="AB43" i="38"/>
  <c r="R20" i="38"/>
  <c r="S20" i="38"/>
  <c r="R131" i="38"/>
  <c r="S131" i="38"/>
  <c r="R85" i="38"/>
  <c r="S85" i="38"/>
  <c r="AB45" i="38"/>
  <c r="R129" i="38"/>
  <c r="S129" i="38"/>
  <c r="R228" i="38"/>
  <c r="I61" i="38"/>
  <c r="J61" i="38"/>
  <c r="I26" i="38"/>
  <c r="J26" i="38"/>
  <c r="I201" i="38"/>
  <c r="I193" i="38"/>
  <c r="I33" i="38"/>
  <c r="J33" i="38"/>
  <c r="I127" i="38"/>
  <c r="J127" i="38"/>
  <c r="I38" i="38"/>
  <c r="J38" i="38"/>
  <c r="I294" i="38"/>
  <c r="R39" i="38"/>
  <c r="S39" i="38"/>
  <c r="R231" i="38"/>
  <c r="AB135" i="38"/>
  <c r="AB109" i="38"/>
  <c r="AB199" i="38"/>
  <c r="AB253" i="38"/>
  <c r="AC253" i="38"/>
  <c r="AB203" i="38"/>
  <c r="AB99" i="38"/>
  <c r="AB277" i="38"/>
  <c r="AC277" i="38"/>
  <c r="AB97" i="38"/>
  <c r="AB293" i="38"/>
  <c r="AC293" i="38"/>
  <c r="AB233" i="38"/>
  <c r="AC233" i="38"/>
  <c r="AB98" i="38"/>
  <c r="AB214" i="38"/>
  <c r="AB27" i="38"/>
  <c r="AB264" i="38"/>
  <c r="AC264" i="38"/>
  <c r="AB270" i="38"/>
  <c r="AC270" i="38"/>
  <c r="AB102" i="38"/>
  <c r="R224" i="38"/>
  <c r="R115" i="38"/>
  <c r="S115" i="38"/>
  <c r="R64" i="38"/>
  <c r="S64" i="38"/>
  <c r="R120" i="38"/>
  <c r="S120" i="38"/>
  <c r="R152" i="38"/>
  <c r="S152" i="38"/>
  <c r="R132" i="38"/>
  <c r="S132" i="38"/>
  <c r="R236" i="38"/>
  <c r="R29" i="38"/>
  <c r="S29" i="38"/>
  <c r="R93" i="38"/>
  <c r="S93" i="38"/>
  <c r="R157" i="38"/>
  <c r="S157" i="38"/>
  <c r="R221" i="38"/>
  <c r="R285" i="38"/>
  <c r="R46" i="38"/>
  <c r="S46" i="38"/>
  <c r="R110" i="38"/>
  <c r="S110" i="38"/>
  <c r="R174" i="38"/>
  <c r="R238" i="38"/>
  <c r="AB34" i="38"/>
  <c r="R9" i="38"/>
  <c r="S9" i="38"/>
  <c r="R73" i="38"/>
  <c r="S73" i="38"/>
  <c r="R265" i="38"/>
  <c r="R243" i="38"/>
  <c r="AB91" i="38"/>
  <c r="I194" i="38"/>
  <c r="I204" i="38"/>
  <c r="I67" i="38"/>
  <c r="J67" i="38"/>
  <c r="I258" i="38"/>
  <c r="I121" i="38"/>
  <c r="J121" i="38"/>
  <c r="I12" i="38"/>
  <c r="J12" i="38"/>
  <c r="I187" i="38"/>
  <c r="I89" i="38"/>
  <c r="J89" i="38"/>
  <c r="I44" i="38"/>
  <c r="J44" i="38"/>
  <c r="I163" i="38"/>
  <c r="I273" i="38"/>
  <c r="I64" i="38"/>
  <c r="J64" i="38"/>
  <c r="I137" i="38"/>
  <c r="J137" i="38"/>
  <c r="I210" i="38"/>
  <c r="I283" i="38"/>
  <c r="I56" i="38"/>
  <c r="J56" i="38"/>
  <c r="I129" i="38"/>
  <c r="J129" i="38"/>
  <c r="I202" i="38"/>
  <c r="I275" i="38"/>
  <c r="I132" i="38"/>
  <c r="J132" i="38"/>
  <c r="I79" i="38"/>
  <c r="J79" i="38"/>
  <c r="I188" i="38"/>
  <c r="I261" i="38"/>
  <c r="I13" i="38"/>
  <c r="J13" i="38"/>
  <c r="I144" i="38"/>
  <c r="J144" i="38"/>
  <c r="I253" i="38"/>
  <c r="I32" i="38"/>
  <c r="J32" i="38"/>
  <c r="I125" i="38"/>
  <c r="J125" i="38"/>
  <c r="I154" i="38"/>
  <c r="J154" i="38"/>
  <c r="I46" i="38"/>
  <c r="J46" i="38"/>
  <c r="I110" i="38"/>
  <c r="J110" i="38"/>
  <c r="I174" i="38"/>
  <c r="I238" i="38"/>
  <c r="AB48" i="38"/>
  <c r="R51" i="38"/>
  <c r="S51" i="38"/>
  <c r="R31" i="38"/>
  <c r="S31" i="38"/>
  <c r="R127" i="38"/>
  <c r="S127" i="38"/>
  <c r="AB241" i="38"/>
  <c r="AC241" i="38"/>
  <c r="AB271" i="38"/>
  <c r="AC271" i="38"/>
  <c r="AB170" i="38"/>
  <c r="R248" i="38"/>
  <c r="R77" i="38"/>
  <c r="S77" i="38"/>
  <c r="I240" i="38"/>
  <c r="I287" i="38"/>
  <c r="I34" i="38"/>
  <c r="J34" i="38"/>
  <c r="I184" i="38"/>
  <c r="I50" i="38"/>
  <c r="J50" i="38"/>
  <c r="I235" i="38"/>
  <c r="I80" i="38"/>
  <c r="J80" i="38"/>
  <c r="AB65" i="38"/>
  <c r="AB14" i="38"/>
  <c r="AB130" i="38"/>
  <c r="AB71" i="38"/>
  <c r="AB15" i="38"/>
  <c r="AB163" i="38"/>
  <c r="AB274" i="38"/>
  <c r="AC274" i="38"/>
  <c r="R99" i="38"/>
  <c r="S99" i="38"/>
  <c r="R88" i="38"/>
  <c r="S88" i="38"/>
  <c r="R220" i="38"/>
  <c r="R277" i="38"/>
  <c r="R193" i="38"/>
  <c r="I48" i="38"/>
  <c r="J48" i="38"/>
  <c r="I31" i="38"/>
  <c r="J31" i="38"/>
  <c r="I157" i="38"/>
  <c r="J157" i="38"/>
  <c r="I266" i="38"/>
  <c r="I87" i="38"/>
  <c r="J87" i="38"/>
  <c r="I244" i="38"/>
  <c r="I102" i="38"/>
  <c r="J102" i="38"/>
  <c r="R18" i="38"/>
  <c r="S18" i="38"/>
  <c r="R290" i="38"/>
  <c r="R135" i="38"/>
  <c r="S135" i="38"/>
  <c r="R263" i="38"/>
  <c r="AB153" i="38"/>
  <c r="AB234" i="38"/>
  <c r="AC234" i="38"/>
  <c r="AB117" i="38"/>
  <c r="AB64" i="38"/>
  <c r="AB283" i="38"/>
  <c r="AC283" i="38"/>
  <c r="R252" i="38"/>
  <c r="R50" i="38"/>
  <c r="S50" i="38"/>
  <c r="R98" i="38"/>
  <c r="S98" i="38"/>
  <c r="R210" i="38"/>
  <c r="R154" i="38"/>
  <c r="S154" i="38"/>
  <c r="AB42" i="38"/>
  <c r="AB266" i="38"/>
  <c r="AC266" i="38"/>
  <c r="AB152" i="38"/>
  <c r="AB89" i="38"/>
  <c r="AB244" i="38"/>
  <c r="AC244" i="38"/>
  <c r="AB245" i="38"/>
  <c r="AC245" i="38"/>
  <c r="AB8" i="38"/>
  <c r="AC8" i="38"/>
  <c r="AB114" i="38"/>
  <c r="AB88" i="38"/>
  <c r="AB167" i="38"/>
  <c r="AB195" i="38"/>
  <c r="AB24" i="38"/>
  <c r="AB207" i="38"/>
  <c r="AC207" i="38"/>
  <c r="AB139" i="38"/>
  <c r="AB104" i="38"/>
  <c r="AB29" i="38"/>
  <c r="AB107" i="38"/>
  <c r="AB206" i="38"/>
  <c r="AC206" i="38"/>
  <c r="AB186" i="38"/>
  <c r="AB52" i="38"/>
  <c r="AB143" i="38"/>
  <c r="AB228" i="38"/>
  <c r="AC228" i="38"/>
  <c r="AB60" i="38"/>
  <c r="AC60" i="38"/>
  <c r="AB188" i="38"/>
  <c r="AB285" i="38"/>
  <c r="AC285" i="38"/>
  <c r="AB137" i="38"/>
  <c r="AB33" i="38"/>
  <c r="AB94" i="38"/>
  <c r="AB40" i="38"/>
  <c r="AB132" i="38"/>
  <c r="AB217" i="38"/>
  <c r="AB25" i="38"/>
  <c r="R256" i="38"/>
  <c r="R179" i="38"/>
  <c r="R80" i="38"/>
  <c r="S80" i="38"/>
  <c r="R52" i="38"/>
  <c r="S52" i="38"/>
  <c r="R208" i="38"/>
  <c r="R128" i="38"/>
  <c r="S128" i="38"/>
  <c r="R27" i="38"/>
  <c r="S27" i="38"/>
  <c r="R148" i="38"/>
  <c r="S148" i="38"/>
  <c r="R244" i="38"/>
  <c r="R37" i="38"/>
  <c r="S37" i="38"/>
  <c r="R101" i="38"/>
  <c r="S101" i="38"/>
  <c r="R165" i="38"/>
  <c r="R229" i="38"/>
  <c r="R293" i="38"/>
  <c r="R54" i="38"/>
  <c r="S54" i="38"/>
  <c r="R118" i="38"/>
  <c r="S118" i="38"/>
  <c r="R182" i="38"/>
  <c r="R246" i="38"/>
  <c r="AB249" i="38"/>
  <c r="AC249" i="38"/>
  <c r="R17" i="38"/>
  <c r="S17" i="38"/>
  <c r="R81" i="38"/>
  <c r="S81" i="38"/>
  <c r="R145" i="38"/>
  <c r="S145" i="38"/>
  <c r="R209" i="38"/>
  <c r="R273" i="38"/>
  <c r="R251" i="38"/>
  <c r="R108" i="38"/>
  <c r="S108" i="38"/>
  <c r="R276" i="38"/>
  <c r="I57" i="38"/>
  <c r="J57" i="38"/>
  <c r="I241" i="38"/>
  <c r="I176" i="38"/>
  <c r="I104" i="38"/>
  <c r="J104" i="38"/>
  <c r="I295" i="38"/>
  <c r="I267" i="38"/>
  <c r="I232" i="38"/>
  <c r="I215" i="38"/>
  <c r="I42" i="38"/>
  <c r="J42" i="38"/>
  <c r="I116" i="38"/>
  <c r="J116" i="38"/>
  <c r="I53" i="38"/>
  <c r="J53" i="38"/>
  <c r="I181" i="38"/>
  <c r="I291" i="38"/>
  <c r="I73" i="38"/>
  <c r="J73" i="38"/>
  <c r="I146" i="38"/>
  <c r="J146" i="38"/>
  <c r="I219" i="38"/>
  <c r="I292" i="38"/>
  <c r="I65" i="38"/>
  <c r="J65" i="38"/>
  <c r="I138" i="38"/>
  <c r="J138" i="38"/>
  <c r="I211" i="38"/>
  <c r="I284" i="38"/>
  <c r="I169" i="38"/>
  <c r="I97" i="38"/>
  <c r="J97" i="38"/>
  <c r="I197" i="38"/>
  <c r="I271" i="38"/>
  <c r="I59" i="38"/>
  <c r="J59" i="38"/>
  <c r="I15" i="38"/>
  <c r="J15" i="38"/>
  <c r="I162" i="38"/>
  <c r="I263" i="38"/>
  <c r="I68" i="38"/>
  <c r="J68" i="38"/>
  <c r="I24" i="38"/>
  <c r="J24" i="38"/>
  <c r="I180" i="38"/>
  <c r="I172" i="38"/>
  <c r="I54" i="38"/>
  <c r="J54" i="38"/>
  <c r="I118" i="38"/>
  <c r="J118" i="38"/>
  <c r="I182" i="38"/>
  <c r="I246" i="38"/>
  <c r="AB47" i="38"/>
  <c r="AB275" i="38"/>
  <c r="AC275" i="38"/>
  <c r="AB127" i="38"/>
  <c r="R284" i="38"/>
  <c r="R41" i="38"/>
  <c r="S41" i="38"/>
  <c r="R297" i="38"/>
  <c r="I112" i="38"/>
  <c r="J112" i="38"/>
  <c r="I77" i="38"/>
  <c r="J77" i="38"/>
  <c r="I99" i="38"/>
  <c r="J99" i="38"/>
  <c r="R191" i="38"/>
  <c r="R255" i="38"/>
  <c r="AB150" i="38"/>
  <c r="AB157" i="38"/>
  <c r="AB46" i="38"/>
  <c r="AB182" i="38"/>
  <c r="R141" i="38"/>
  <c r="S141" i="38"/>
  <c r="R30" i="38"/>
  <c r="S30" i="38"/>
  <c r="R222" i="38"/>
  <c r="I131" i="38"/>
  <c r="J131" i="38"/>
  <c r="I136" i="38"/>
  <c r="J136" i="38"/>
  <c r="I45" i="38"/>
  <c r="J45" i="38"/>
  <c r="I37" i="38"/>
  <c r="J37" i="38"/>
  <c r="I71" i="38"/>
  <c r="J71" i="38"/>
  <c r="I288" i="38"/>
  <c r="R186" i="38"/>
  <c r="AB155" i="38"/>
  <c r="AB122" i="38"/>
  <c r="AB204" i="38"/>
  <c r="AC204" i="38"/>
  <c r="AB67" i="38"/>
  <c r="AB58" i="38"/>
  <c r="AB144" i="38"/>
  <c r="R21" i="38"/>
  <c r="S21" i="38"/>
  <c r="R213" i="38"/>
  <c r="R38" i="38"/>
  <c r="S38" i="38"/>
  <c r="R230" i="38"/>
  <c r="R65" i="38"/>
  <c r="S65" i="38"/>
  <c r="R235" i="38"/>
  <c r="I276" i="38"/>
  <c r="I11" i="38"/>
  <c r="J11" i="38"/>
  <c r="I160" i="38"/>
  <c r="I145" i="38"/>
  <c r="J145" i="38"/>
  <c r="I128" i="38"/>
  <c r="J128" i="38"/>
  <c r="I120" i="38"/>
  <c r="J120" i="38"/>
  <c r="I230" i="38"/>
  <c r="R10" i="38"/>
  <c r="S10" i="38"/>
  <c r="R103" i="38"/>
  <c r="S103" i="38"/>
  <c r="R167" i="38"/>
  <c r="R295" i="38"/>
  <c r="AB229" i="38"/>
  <c r="AC229" i="38"/>
  <c r="AB282" i="38"/>
  <c r="AC282" i="38"/>
  <c r="AB173" i="38"/>
  <c r="R82" i="38"/>
  <c r="S82" i="38"/>
  <c r="R58" i="38"/>
  <c r="S58" i="38"/>
  <c r="R130" i="38"/>
  <c r="S130" i="38"/>
  <c r="R15" i="38"/>
  <c r="S15" i="38"/>
  <c r="R47" i="38"/>
  <c r="S47" i="38"/>
  <c r="R79" i="38"/>
  <c r="S79" i="38"/>
  <c r="R111" i="38"/>
  <c r="S111" i="38"/>
  <c r="R143" i="38"/>
  <c r="S143" i="38"/>
  <c r="R175" i="38"/>
  <c r="R207" i="38"/>
  <c r="R239" i="38"/>
  <c r="R271" i="38"/>
  <c r="R218" i="38"/>
  <c r="AB169" i="38"/>
  <c r="AB259" i="38"/>
  <c r="AC259" i="38"/>
  <c r="AB255" i="38"/>
  <c r="AC255" i="38"/>
  <c r="AB261" i="38"/>
  <c r="AC261" i="38"/>
  <c r="AB129" i="38"/>
  <c r="AB59" i="38"/>
  <c r="AB108" i="38"/>
  <c r="AB178" i="38"/>
  <c r="AC178" i="38"/>
  <c r="AB86" i="38"/>
  <c r="AB10" i="38"/>
  <c r="AB176" i="38"/>
  <c r="AB198" i="38"/>
  <c r="AB77" i="38"/>
  <c r="AB220" i="38"/>
  <c r="AB90" i="38"/>
  <c r="AB230" i="38"/>
  <c r="AC230" i="38"/>
  <c r="AB66" i="38"/>
  <c r="AB180" i="38"/>
  <c r="AB262" i="38"/>
  <c r="AC262" i="38"/>
  <c r="AB31" i="38"/>
  <c r="AB142" i="38"/>
  <c r="AB141" i="38"/>
  <c r="AB295" i="38"/>
  <c r="AC295" i="38"/>
  <c r="AB73" i="38"/>
  <c r="AB184" i="38"/>
  <c r="AB156" i="38"/>
  <c r="AB236" i="38"/>
  <c r="AC236" i="38"/>
  <c r="AB55" i="38"/>
  <c r="AB297" i="38"/>
  <c r="AC297" i="38"/>
  <c r="AB28" i="38"/>
  <c r="AB281" i="38"/>
  <c r="AC281" i="38"/>
  <c r="AB44" i="38"/>
  <c r="AB165" i="38"/>
  <c r="AB223" i="38"/>
  <c r="R28" i="38"/>
  <c r="S28" i="38"/>
  <c r="R60" i="38"/>
  <c r="S60" i="38"/>
  <c r="R200" i="38"/>
  <c r="R96" i="38"/>
  <c r="S96" i="38"/>
  <c r="R19" i="38"/>
  <c r="S19" i="38"/>
  <c r="R163" i="38"/>
  <c r="R68" i="38"/>
  <c r="S68" i="38"/>
  <c r="R240" i="38"/>
  <c r="R104" i="38"/>
  <c r="S104" i="38"/>
  <c r="R8" i="38"/>
  <c r="S8" i="38"/>
  <c r="R43" i="38"/>
  <c r="S43" i="38"/>
  <c r="R195" i="38"/>
  <c r="R156" i="38"/>
  <c r="S156" i="38"/>
  <c r="R260" i="38"/>
  <c r="R45" i="38"/>
  <c r="S45" i="38"/>
  <c r="R109" i="38"/>
  <c r="S109" i="38"/>
  <c r="R173" i="38"/>
  <c r="R237" i="38"/>
  <c r="AB13" i="38"/>
  <c r="R62" i="38"/>
  <c r="S62" i="38"/>
  <c r="R126" i="38"/>
  <c r="S126" i="38"/>
  <c r="R190" i="38"/>
  <c r="R254" i="38"/>
  <c r="R264" i="38"/>
  <c r="R25" i="38"/>
  <c r="S25" i="38"/>
  <c r="R89" i="38"/>
  <c r="S89" i="38"/>
  <c r="R153" i="38"/>
  <c r="S153" i="38"/>
  <c r="R217" i="38"/>
  <c r="R281" i="38"/>
  <c r="R259" i="38"/>
  <c r="R124" i="38"/>
  <c r="S124" i="38"/>
  <c r="R292" i="38"/>
  <c r="I49" i="38"/>
  <c r="J49" i="38"/>
  <c r="I93" i="38"/>
  <c r="J93" i="38"/>
  <c r="I277" i="38"/>
  <c r="I212" i="38"/>
  <c r="I140" i="38"/>
  <c r="J140" i="38"/>
  <c r="I39" i="38"/>
  <c r="J39" i="38"/>
  <c r="I85" i="38"/>
  <c r="J85" i="38"/>
  <c r="I40" i="38"/>
  <c r="J40" i="38"/>
  <c r="I23" i="38"/>
  <c r="J23" i="38"/>
  <c r="I242" i="38"/>
  <c r="I69" i="38"/>
  <c r="J69" i="38"/>
  <c r="I135" i="38"/>
  <c r="J135" i="38"/>
  <c r="I72" i="38"/>
  <c r="J72" i="38"/>
  <c r="I191" i="38"/>
  <c r="I9" i="38"/>
  <c r="J9" i="38"/>
  <c r="I82" i="38"/>
  <c r="J82" i="38"/>
  <c r="I155" i="38"/>
  <c r="J155" i="38"/>
  <c r="I228" i="38"/>
  <c r="I74" i="38"/>
  <c r="J74" i="38"/>
  <c r="I147" i="38"/>
  <c r="J147" i="38"/>
  <c r="I220" i="38"/>
  <c r="I293" i="38"/>
  <c r="I196" i="38"/>
  <c r="I124" i="38"/>
  <c r="J124" i="38"/>
  <c r="I207" i="38"/>
  <c r="I280" i="38"/>
  <c r="I96" i="38"/>
  <c r="J96" i="38"/>
  <c r="I51" i="38"/>
  <c r="J51" i="38"/>
  <c r="I189" i="38"/>
  <c r="I272" i="38"/>
  <c r="I114" i="38"/>
  <c r="J114" i="38"/>
  <c r="I60" i="38"/>
  <c r="J60" i="38"/>
  <c r="I8" i="38"/>
  <c r="J8" i="38"/>
  <c r="I200" i="38"/>
  <c r="I62" i="38"/>
  <c r="J62" i="38"/>
  <c r="I126" i="38"/>
  <c r="J126" i="38"/>
  <c r="I190" i="38"/>
  <c r="I254" i="38"/>
  <c r="AB105" i="38"/>
  <c r="R63" i="38"/>
  <c r="S63" i="38"/>
  <c r="R159" i="38"/>
  <c r="AB111" i="38"/>
  <c r="AB51" i="38"/>
  <c r="AB17" i="38"/>
  <c r="AB149" i="38"/>
  <c r="AB159" i="38"/>
  <c r="AB20" i="38"/>
  <c r="AB125" i="38"/>
  <c r="AB280" i="38"/>
  <c r="AC280" i="38"/>
  <c r="R12" i="38"/>
  <c r="S12" i="38"/>
  <c r="R13" i="38"/>
  <c r="S13" i="38"/>
  <c r="R269" i="38"/>
  <c r="R185" i="38"/>
  <c r="I296" i="38"/>
  <c r="I123" i="38"/>
  <c r="J123" i="38"/>
  <c r="I17" i="38"/>
  <c r="J17" i="38"/>
  <c r="I111" i="38"/>
  <c r="J111" i="38"/>
  <c r="I170" i="38"/>
  <c r="I269" i="38"/>
  <c r="AB201" i="38"/>
  <c r="AB148" i="38"/>
  <c r="AB166" i="38"/>
  <c r="AB200" i="38"/>
  <c r="AB296" i="38"/>
  <c r="AC296" i="38"/>
  <c r="AB247" i="38"/>
  <c r="AC247" i="38"/>
  <c r="AB147" i="38"/>
  <c r="R112" i="38"/>
  <c r="S112" i="38"/>
  <c r="R48" i="38"/>
  <c r="S48" i="38"/>
  <c r="R149" i="38"/>
  <c r="S149" i="38"/>
  <c r="R102" i="38"/>
  <c r="S102" i="38"/>
  <c r="I168" i="38"/>
  <c r="I221" i="38"/>
  <c r="I264" i="38"/>
  <c r="I274" i="38"/>
  <c r="I47" i="38"/>
  <c r="J47" i="38"/>
  <c r="I252" i="38"/>
  <c r="I107" i="38"/>
  <c r="J107" i="38"/>
  <c r="I98" i="38"/>
  <c r="J98" i="38"/>
  <c r="I166" i="38"/>
  <c r="R71" i="38"/>
  <c r="S71" i="38"/>
  <c r="R199" i="38"/>
  <c r="R242" i="38"/>
  <c r="R194" i="38"/>
  <c r="AB26" i="38"/>
  <c r="AB268" i="38"/>
  <c r="AC268" i="38"/>
  <c r="AB168" i="38"/>
  <c r="AB120" i="38"/>
  <c r="AB21" i="38"/>
  <c r="AB76" i="38"/>
  <c r="R26" i="38"/>
  <c r="S26" i="38"/>
  <c r="R114" i="38"/>
  <c r="S114" i="38"/>
  <c r="R106" i="38"/>
  <c r="S106" i="38"/>
  <c r="R234" i="38"/>
  <c r="R178" i="38"/>
  <c r="R282" i="38"/>
  <c r="AB263" i="38"/>
  <c r="AC263" i="38"/>
  <c r="AB72" i="38"/>
  <c r="AB174" i="38"/>
  <c r="AB221" i="38"/>
  <c r="AB128" i="38"/>
  <c r="AB231" i="38"/>
  <c r="AC231" i="38"/>
  <c r="AB222" i="38"/>
  <c r="AB211" i="38"/>
  <c r="AB92" i="38"/>
  <c r="AB250" i="38"/>
  <c r="AC250" i="38"/>
  <c r="AB69" i="38"/>
  <c r="AB133" i="38"/>
  <c r="AB278" i="38"/>
  <c r="AC278" i="38"/>
  <c r="AB115" i="38"/>
  <c r="AB181" i="38"/>
  <c r="AB68" i="38"/>
  <c r="AB209" i="38"/>
  <c r="AC209" i="38"/>
  <c r="AB291" i="38"/>
  <c r="AC291" i="38"/>
  <c r="AB83" i="38"/>
  <c r="AB240" i="38"/>
  <c r="AC240" i="38"/>
  <c r="AB215" i="38"/>
  <c r="AB239" i="38"/>
  <c r="AC239" i="38"/>
  <c r="AB36" i="38"/>
  <c r="AB112" i="38"/>
  <c r="AC112" i="38"/>
  <c r="AB53" i="38"/>
  <c r="AB191" i="38"/>
  <c r="AB276" i="38"/>
  <c r="AC276" i="38"/>
  <c r="AB197" i="38"/>
  <c r="AB226" i="38"/>
  <c r="AC226" i="38"/>
  <c r="AB9" i="38"/>
  <c r="AB95" i="38"/>
  <c r="AB267" i="38"/>
  <c r="AC267" i="38"/>
  <c r="AB16" i="38"/>
  <c r="R176" i="38"/>
  <c r="R35" i="38"/>
  <c r="S35" i="38"/>
  <c r="R184" i="38"/>
  <c r="R84" i="38"/>
  <c r="S84" i="38"/>
  <c r="R24" i="38"/>
  <c r="S24" i="38"/>
  <c r="R171" i="38"/>
  <c r="R59" i="38"/>
  <c r="S59" i="38"/>
  <c r="R172" i="38"/>
  <c r="R268" i="38"/>
  <c r="R53" i="38"/>
  <c r="S53" i="38"/>
  <c r="R117" i="38"/>
  <c r="S117" i="38"/>
  <c r="R181" i="38"/>
  <c r="R245" i="38"/>
  <c r="AB164" i="38"/>
  <c r="R70" i="38"/>
  <c r="S70" i="38"/>
  <c r="R134" i="38"/>
  <c r="S134" i="38"/>
  <c r="R198" i="38"/>
  <c r="R262" i="38"/>
  <c r="R272" i="38"/>
  <c r="R33" i="38"/>
  <c r="S33" i="38"/>
  <c r="R97" i="38"/>
  <c r="S97" i="38"/>
  <c r="R161" i="38"/>
  <c r="R225" i="38"/>
  <c r="R289" i="38"/>
  <c r="AB79" i="38"/>
  <c r="R267" i="38"/>
  <c r="R140" i="38"/>
  <c r="S140" i="38"/>
  <c r="AB12" i="38"/>
  <c r="I122" i="38"/>
  <c r="J122" i="38"/>
  <c r="I130" i="38"/>
  <c r="J130" i="38"/>
  <c r="I21" i="38"/>
  <c r="J21" i="38"/>
  <c r="I249" i="38"/>
  <c r="I177" i="38"/>
  <c r="I75" i="38"/>
  <c r="J75" i="38"/>
  <c r="I20" i="38"/>
  <c r="J20" i="38"/>
  <c r="I223" i="38"/>
  <c r="I41" i="38"/>
  <c r="J41" i="38"/>
  <c r="I260" i="38"/>
  <c r="I88" i="38"/>
  <c r="J88" i="38"/>
  <c r="I153" i="38"/>
  <c r="J153" i="38"/>
  <c r="I90" i="38"/>
  <c r="J90" i="38"/>
  <c r="I209" i="38"/>
  <c r="I18" i="38"/>
  <c r="J18" i="38"/>
  <c r="I91" i="38"/>
  <c r="J91" i="38"/>
  <c r="I164" i="38"/>
  <c r="I237" i="38"/>
  <c r="I10" i="38"/>
  <c r="J10" i="38"/>
  <c r="I83" i="38"/>
  <c r="J83" i="38"/>
  <c r="I156" i="38"/>
  <c r="J156" i="38"/>
  <c r="I229" i="38"/>
  <c r="I233" i="38"/>
  <c r="I143" i="38"/>
  <c r="J143" i="38"/>
  <c r="I216" i="38"/>
  <c r="I289" i="38"/>
  <c r="I141" i="38"/>
  <c r="J141" i="38"/>
  <c r="I106" i="38"/>
  <c r="J106" i="38"/>
  <c r="I208" i="38"/>
  <c r="I281" i="38"/>
  <c r="I151" i="38"/>
  <c r="J151" i="38"/>
  <c r="I35" i="38"/>
  <c r="J35" i="38"/>
  <c r="I227" i="38"/>
  <c r="I70" i="38"/>
  <c r="J70" i="38"/>
  <c r="I134" i="38"/>
  <c r="J134" i="38"/>
  <c r="I198" i="38"/>
  <c r="I262" i="38"/>
  <c r="S262" i="38"/>
  <c r="T262" i="38"/>
  <c r="AC83" i="38"/>
  <c r="AD83" i="38"/>
  <c r="AC174" i="38"/>
  <c r="AD174" i="38"/>
  <c r="S242" i="38"/>
  <c r="T242" i="38"/>
  <c r="J274" i="38"/>
  <c r="K274" i="38"/>
  <c r="J170" i="38"/>
  <c r="K170" i="38"/>
  <c r="AC111" i="38"/>
  <c r="AD111" i="38"/>
  <c r="J280" i="38"/>
  <c r="K280" i="38"/>
  <c r="J242" i="38"/>
  <c r="K242" i="38"/>
  <c r="AC31" i="38"/>
  <c r="AD31" i="38"/>
  <c r="S284" i="38"/>
  <c r="T284" i="38"/>
  <c r="J292" i="38"/>
  <c r="K292" i="38"/>
  <c r="AC94" i="38"/>
  <c r="AD94" i="38"/>
  <c r="J210" i="38"/>
  <c r="K210" i="38"/>
  <c r="AC75" i="38"/>
  <c r="AD75" i="38"/>
  <c r="AC96" i="38"/>
  <c r="AD96" i="38"/>
  <c r="J165" i="38"/>
  <c r="K165" i="38"/>
  <c r="J225" i="38"/>
  <c r="K225" i="38"/>
  <c r="S164" i="38"/>
  <c r="T164" i="38"/>
  <c r="S188" i="38"/>
  <c r="T188" i="38"/>
  <c r="AC189" i="38"/>
  <c r="AD189" i="38"/>
  <c r="J119" i="38"/>
  <c r="K119" i="38"/>
  <c r="AC63" i="38"/>
  <c r="AD63" i="38"/>
  <c r="S36" i="38"/>
  <c r="S187" i="38"/>
  <c r="T187" i="38"/>
  <c r="S294" i="38"/>
  <c r="T294" i="38"/>
  <c r="AC212" i="38"/>
  <c r="AD212" i="38"/>
  <c r="J62" i="33"/>
  <c r="H81" i="33"/>
  <c r="K156" i="38"/>
  <c r="J177" i="38"/>
  <c r="K177" i="38"/>
  <c r="S268" i="38"/>
  <c r="T268" i="38"/>
  <c r="AC191" i="38"/>
  <c r="AD191" i="38"/>
  <c r="AC72" i="38"/>
  <c r="AD72" i="38"/>
  <c r="S173" i="38"/>
  <c r="T173" i="38"/>
  <c r="AC173" i="38"/>
  <c r="AD173" i="38"/>
  <c r="S230" i="38"/>
  <c r="T230" i="38"/>
  <c r="AC127" i="38"/>
  <c r="AD127" i="38"/>
  <c r="J219" i="38"/>
  <c r="K219" i="38"/>
  <c r="AC33" i="38"/>
  <c r="AD33" i="38"/>
  <c r="AC152" i="38"/>
  <c r="AD152" i="38"/>
  <c r="AC98" i="38"/>
  <c r="AD98" i="38"/>
  <c r="AC45" i="38"/>
  <c r="AD45" i="38"/>
  <c r="J183" i="38"/>
  <c r="K183" i="38"/>
  <c r="S197" i="38"/>
  <c r="T197" i="38"/>
  <c r="AC183" i="38"/>
  <c r="AD183" i="38"/>
  <c r="J115" i="38"/>
  <c r="K115" i="38"/>
  <c r="AC61" i="38"/>
  <c r="AD61" i="38"/>
  <c r="S119" i="38"/>
  <c r="S296" i="38"/>
  <c r="T296" i="38"/>
  <c r="S155" i="38"/>
  <c r="T155" i="38"/>
  <c r="E80" i="33"/>
  <c r="K153" i="38"/>
  <c r="S172" i="38"/>
  <c r="T172" i="38"/>
  <c r="AC53" i="38"/>
  <c r="AD53" i="38"/>
  <c r="AC223" i="38"/>
  <c r="AD223" i="38"/>
  <c r="AC180" i="38"/>
  <c r="AD180" i="38"/>
  <c r="S222" i="38"/>
  <c r="T222" i="38"/>
  <c r="S191" i="38"/>
  <c r="T191" i="38"/>
  <c r="J232" i="38"/>
  <c r="K232" i="38"/>
  <c r="S246" i="38"/>
  <c r="T246" i="38"/>
  <c r="S179" i="38"/>
  <c r="T179" i="38"/>
  <c r="AC167" i="38"/>
  <c r="AD167" i="38"/>
  <c r="AC64" i="38"/>
  <c r="AD64" i="38"/>
  <c r="S277" i="38"/>
  <c r="T277" i="38"/>
  <c r="J287" i="38"/>
  <c r="K287" i="38"/>
  <c r="AC109" i="38"/>
  <c r="AD109" i="38"/>
  <c r="AC113" i="38"/>
  <c r="AD113" i="38"/>
  <c r="J234" i="38"/>
  <c r="K234" i="38"/>
  <c r="AC70" i="38"/>
  <c r="AD70" i="38"/>
  <c r="AC124" i="38"/>
  <c r="AD124" i="38"/>
  <c r="J218" i="38"/>
  <c r="K218" i="38"/>
  <c r="J14" i="38"/>
  <c r="K14" i="38"/>
  <c r="J239" i="38"/>
  <c r="K239" i="38"/>
  <c r="S211" i="38"/>
  <c r="T211" i="38"/>
  <c r="S192" i="38"/>
  <c r="T192" i="38"/>
  <c r="AC160" i="38"/>
  <c r="AD160" i="38"/>
  <c r="S87" i="38"/>
  <c r="T87" i="38"/>
  <c r="J185" i="38"/>
  <c r="K185" i="38"/>
  <c r="S286" i="38"/>
  <c r="T286" i="38"/>
  <c r="AC32" i="38"/>
  <c r="AD32" i="38"/>
  <c r="S223" i="38"/>
  <c r="T223" i="38"/>
  <c r="S66" i="38"/>
  <c r="T66" i="38"/>
  <c r="AC269" i="38"/>
  <c r="S287" i="38"/>
  <c r="T287" i="38"/>
  <c r="AC140" i="38"/>
  <c r="AD140" i="38"/>
  <c r="S274" i="38"/>
  <c r="T274" i="38"/>
  <c r="D74" i="33"/>
  <c r="F73" i="33"/>
  <c r="S225" i="38"/>
  <c r="T225" i="38"/>
  <c r="AC68" i="38"/>
  <c r="AD68" i="38"/>
  <c r="AC211" i="38"/>
  <c r="AD211" i="38"/>
  <c r="S282" i="38"/>
  <c r="T282" i="38"/>
  <c r="AC120" i="38"/>
  <c r="AD120" i="38"/>
  <c r="J166" i="38"/>
  <c r="K166" i="38"/>
  <c r="J168" i="38"/>
  <c r="K168" i="38"/>
  <c r="AC200" i="38"/>
  <c r="AD200" i="38"/>
  <c r="AC20" i="38"/>
  <c r="AD20" i="38"/>
  <c r="AC105" i="38"/>
  <c r="AD105" i="38"/>
  <c r="J196" i="38"/>
  <c r="K196" i="38"/>
  <c r="S254" i="38"/>
  <c r="T254" i="38"/>
  <c r="AC165" i="38"/>
  <c r="AD165" i="38"/>
  <c r="AC184" i="38"/>
  <c r="AD184" i="38"/>
  <c r="AC66" i="38"/>
  <c r="AD66" i="38"/>
  <c r="AC86" i="38"/>
  <c r="AD86" i="38"/>
  <c r="AC169" i="38"/>
  <c r="AD169" i="38"/>
  <c r="S213" i="38"/>
  <c r="T213" i="38"/>
  <c r="S186" i="38"/>
  <c r="T186" i="38"/>
  <c r="AC47" i="38"/>
  <c r="AD47" i="38"/>
  <c r="J169" i="38"/>
  <c r="K169" i="38"/>
  <c r="J267" i="38"/>
  <c r="K267" i="38"/>
  <c r="S251" i="38"/>
  <c r="T251" i="38"/>
  <c r="S182" i="38"/>
  <c r="T182" i="38"/>
  <c r="S244" i="38"/>
  <c r="T244" i="38"/>
  <c r="S256" i="38"/>
  <c r="T256" i="38"/>
  <c r="AC107" i="38"/>
  <c r="AD107" i="38"/>
  <c r="AC88" i="38"/>
  <c r="AD88" i="38"/>
  <c r="AC42" i="38"/>
  <c r="AD42" i="38"/>
  <c r="AC117" i="38"/>
  <c r="AD117" i="38"/>
  <c r="J244" i="38"/>
  <c r="K244" i="38"/>
  <c r="S220" i="38"/>
  <c r="T220" i="38"/>
  <c r="AC14" i="38"/>
  <c r="AD14" i="38"/>
  <c r="J240" i="38"/>
  <c r="K240" i="38"/>
  <c r="J275" i="38"/>
  <c r="K275" i="38"/>
  <c r="J273" i="38"/>
  <c r="K273" i="38"/>
  <c r="AC34" i="38"/>
  <c r="AD34" i="38"/>
  <c r="S224" i="38"/>
  <c r="T224" i="38"/>
  <c r="J193" i="38"/>
  <c r="K193" i="38"/>
  <c r="J282" i="38"/>
  <c r="K282" i="38"/>
  <c r="J161" i="38"/>
  <c r="K161" i="38"/>
  <c r="J186" i="38"/>
  <c r="K186" i="38"/>
  <c r="S180" i="38"/>
  <c r="T180" i="38"/>
  <c r="S278" i="38"/>
  <c r="T278" i="38"/>
  <c r="AC93" i="38"/>
  <c r="AD93" i="38"/>
  <c r="AC196" i="38"/>
  <c r="AD196" i="38"/>
  <c r="AC78" i="38"/>
  <c r="AD78" i="38"/>
  <c r="AC225" i="38"/>
  <c r="AD225" i="38"/>
  <c r="S250" i="38"/>
  <c r="T250" i="38"/>
  <c r="J255" i="38"/>
  <c r="K255" i="38"/>
  <c r="J167" i="38"/>
  <c r="K167" i="38"/>
  <c r="J25" i="38"/>
  <c r="J92" i="38"/>
  <c r="K92" i="38"/>
  <c r="J113" i="38"/>
  <c r="K113" i="38"/>
  <c r="S233" i="38"/>
  <c r="T233" i="38"/>
  <c r="S14" i="38"/>
  <c r="T14" i="38"/>
  <c r="S40" i="38"/>
  <c r="AC175" i="38"/>
  <c r="AD175" i="38"/>
  <c r="AC213" i="38"/>
  <c r="AD213" i="38"/>
  <c r="AC101" i="38"/>
  <c r="AD101" i="38"/>
  <c r="S55" i="38"/>
  <c r="T55" i="38"/>
  <c r="J222" i="38"/>
  <c r="K222" i="38"/>
  <c r="J66" i="38"/>
  <c r="K66" i="38"/>
  <c r="S158" i="38"/>
  <c r="T158" i="38"/>
  <c r="AC286" i="38"/>
  <c r="AC256" i="38"/>
  <c r="S95" i="38"/>
  <c r="T95" i="38"/>
  <c r="S257" i="38"/>
  <c r="T257" i="38"/>
  <c r="S201" i="38"/>
  <c r="T201" i="38"/>
  <c r="H65" i="33"/>
  <c r="I82" i="33"/>
  <c r="K79" i="33" s="1"/>
  <c r="J77" i="33"/>
  <c r="E61" i="33"/>
  <c r="D66" i="33"/>
  <c r="F61" i="33"/>
  <c r="J198" i="38"/>
  <c r="K198" i="38"/>
  <c r="J249" i="38"/>
  <c r="K249" i="38"/>
  <c r="S289" i="38"/>
  <c r="T289" i="38"/>
  <c r="AC16" i="38"/>
  <c r="AD16" i="38"/>
  <c r="AC92" i="38"/>
  <c r="AD92" i="38"/>
  <c r="AC21" i="38"/>
  <c r="AD21" i="38"/>
  <c r="J221" i="38"/>
  <c r="K221" i="38"/>
  <c r="AC125" i="38"/>
  <c r="AD125" i="38"/>
  <c r="S292" i="38"/>
  <c r="T292" i="38"/>
  <c r="S264" i="38"/>
  <c r="T264" i="38"/>
  <c r="S240" i="38"/>
  <c r="T240" i="38"/>
  <c r="AC156" i="38"/>
  <c r="AD156" i="38"/>
  <c r="AC10" i="38"/>
  <c r="AD10" i="38"/>
  <c r="AC155" i="38"/>
  <c r="AD155" i="38"/>
  <c r="AC137" i="38"/>
  <c r="AD137" i="38"/>
  <c r="AC130" i="38"/>
  <c r="AD130" i="38"/>
  <c r="J258" i="38"/>
  <c r="K258" i="38"/>
  <c r="AC118" i="38"/>
  <c r="AD118" i="38"/>
  <c r="J259" i="38"/>
  <c r="K259" i="38"/>
  <c r="S288" i="38"/>
  <c r="T288" i="38"/>
  <c r="AC185" i="38"/>
  <c r="AD185" i="38"/>
  <c r="AC187" i="38"/>
  <c r="AD187" i="38"/>
  <c r="AC74" i="38"/>
  <c r="AD74" i="38"/>
  <c r="J297" i="38"/>
  <c r="K297" i="38"/>
  <c r="S78" i="38"/>
  <c r="T78" i="38"/>
  <c r="AC254" i="38"/>
  <c r="AC39" i="38"/>
  <c r="AD39" i="38"/>
  <c r="J286" i="38"/>
  <c r="K286" i="38"/>
  <c r="AC257" i="38"/>
  <c r="H80" i="33"/>
  <c r="E63" i="33"/>
  <c r="F63" i="33"/>
  <c r="J289" i="38"/>
  <c r="K289" i="38"/>
  <c r="J237" i="38"/>
  <c r="K237" i="38"/>
  <c r="J260" i="38"/>
  <c r="K260" i="38"/>
  <c r="S161" i="38"/>
  <c r="T161" i="38"/>
  <c r="AC164" i="38"/>
  <c r="AD164" i="38"/>
  <c r="S171" i="38"/>
  <c r="T171" i="38"/>
  <c r="AC95" i="38"/>
  <c r="AD95" i="38"/>
  <c r="AC36" i="38"/>
  <c r="AD36" i="38"/>
  <c r="AC181" i="38"/>
  <c r="AD181" i="38"/>
  <c r="AC222" i="38"/>
  <c r="AD222" i="38"/>
  <c r="S178" i="38"/>
  <c r="T178" i="38"/>
  <c r="AC168" i="38"/>
  <c r="AD168" i="38"/>
  <c r="AC166" i="38"/>
  <c r="AD166" i="38"/>
  <c r="J296" i="38"/>
  <c r="K296" i="38"/>
  <c r="AC159" i="38"/>
  <c r="AD159" i="38"/>
  <c r="J254" i="38"/>
  <c r="K254" i="38"/>
  <c r="J272" i="38"/>
  <c r="K272" i="38"/>
  <c r="J293" i="38"/>
  <c r="K293" i="38"/>
  <c r="J191" i="38"/>
  <c r="K191" i="38"/>
  <c r="S259" i="38"/>
  <c r="T259" i="38"/>
  <c r="S190" i="38"/>
  <c r="T190" i="38"/>
  <c r="S260" i="38"/>
  <c r="T260" i="38"/>
  <c r="S163" i="38"/>
  <c r="T163" i="38"/>
  <c r="AC44" i="38"/>
  <c r="AD44" i="38"/>
  <c r="AC73" i="38"/>
  <c r="AD73" i="38"/>
  <c r="S218" i="38"/>
  <c r="T218" i="38"/>
  <c r="S295" i="38"/>
  <c r="T295" i="38"/>
  <c r="J160" i="38"/>
  <c r="K160" i="38"/>
  <c r="J288" i="38"/>
  <c r="K288" i="38"/>
  <c r="J246" i="38"/>
  <c r="K246" i="38"/>
  <c r="J263" i="38"/>
  <c r="K263" i="38"/>
  <c r="J284" i="38"/>
  <c r="K284" i="38"/>
  <c r="J291" i="38"/>
  <c r="K291" i="38"/>
  <c r="J295" i="38"/>
  <c r="K295" i="38"/>
  <c r="S273" i="38"/>
  <c r="T273" i="38"/>
  <c r="AC25" i="38"/>
  <c r="AD25" i="38"/>
  <c r="AC188" i="38"/>
  <c r="AD188" i="38"/>
  <c r="AC29" i="38"/>
  <c r="AD29" i="38"/>
  <c r="AC114" i="38"/>
  <c r="AD114" i="38"/>
  <c r="AC65" i="38"/>
  <c r="AD65" i="38"/>
  <c r="AC48" i="38"/>
  <c r="AD48" i="38"/>
  <c r="J253" i="38"/>
  <c r="K253" i="38"/>
  <c r="J202" i="38"/>
  <c r="K202" i="38"/>
  <c r="J163" i="38"/>
  <c r="K163" i="38"/>
  <c r="J204" i="38"/>
  <c r="K204" i="38"/>
  <c r="S238" i="38"/>
  <c r="T238" i="38"/>
  <c r="AC102" i="38"/>
  <c r="AD102" i="38"/>
  <c r="AC97" i="38"/>
  <c r="AD97" i="38"/>
  <c r="AC135" i="38"/>
  <c r="AD135" i="38"/>
  <c r="J201" i="38"/>
  <c r="K201" i="38"/>
  <c r="K158" i="38"/>
  <c r="S205" i="38"/>
  <c r="T205" i="38"/>
  <c r="J248" i="38"/>
  <c r="K248" i="38"/>
  <c r="J236" i="38"/>
  <c r="K236" i="38"/>
  <c r="S283" i="38"/>
  <c r="T283" i="38"/>
  <c r="S214" i="38"/>
  <c r="T214" i="38"/>
  <c r="AC136" i="38"/>
  <c r="AD136" i="38"/>
  <c r="S160" i="38"/>
  <c r="T160" i="38"/>
  <c r="AC116" i="38"/>
  <c r="AD116" i="38"/>
  <c r="AC57" i="38"/>
  <c r="AD57" i="38"/>
  <c r="AC37" i="38"/>
  <c r="AD37" i="38"/>
  <c r="S202" i="38"/>
  <c r="T202" i="38"/>
  <c r="AC106" i="38"/>
  <c r="AD106" i="38"/>
  <c r="J290" i="38"/>
  <c r="K290" i="38"/>
  <c r="J19" i="38"/>
  <c r="J213" i="38"/>
  <c r="K213" i="38"/>
  <c r="S169" i="38"/>
  <c r="T169" i="38"/>
  <c r="S253" i="38"/>
  <c r="T253" i="38"/>
  <c r="S147" i="38"/>
  <c r="T147" i="38"/>
  <c r="AC288" i="38"/>
  <c r="AC171" i="38"/>
  <c r="AD171" i="38"/>
  <c r="S279" i="38"/>
  <c r="T279" i="38"/>
  <c r="S23" i="38"/>
  <c r="J94" i="38"/>
  <c r="K94" i="38"/>
  <c r="J268" i="38"/>
  <c r="K268" i="38"/>
  <c r="S100" i="38"/>
  <c r="AC100" i="38"/>
  <c r="AD100" i="38"/>
  <c r="AC119" i="38"/>
  <c r="AD119" i="38"/>
  <c r="S266" i="38"/>
  <c r="T266" i="38"/>
  <c r="S116" i="38"/>
  <c r="T116" i="38"/>
  <c r="S137" i="38"/>
  <c r="T137" i="38"/>
  <c r="S232" i="38"/>
  <c r="T232" i="38"/>
  <c r="AC134" i="38"/>
  <c r="AD134" i="38"/>
  <c r="J65" i="33"/>
  <c r="E81" i="33"/>
  <c r="E87" i="33"/>
  <c r="J80" i="33"/>
  <c r="E85" i="33"/>
  <c r="J281" i="38"/>
  <c r="K281" i="38"/>
  <c r="J209" i="38"/>
  <c r="K209" i="38"/>
  <c r="J228" i="38"/>
  <c r="K228" i="38"/>
  <c r="S237" i="38"/>
  <c r="T237" i="38"/>
  <c r="AC55" i="38"/>
  <c r="AD55" i="38"/>
  <c r="AC198" i="38"/>
  <c r="AD198" i="38"/>
  <c r="S175" i="38"/>
  <c r="T175" i="38"/>
  <c r="AC150" i="38"/>
  <c r="AD150" i="38"/>
  <c r="AC24" i="38"/>
  <c r="AD24" i="38"/>
  <c r="S252" i="38"/>
  <c r="T252" i="38"/>
  <c r="S285" i="38"/>
  <c r="T285" i="38"/>
  <c r="AC214" i="38"/>
  <c r="AD214" i="38"/>
  <c r="K150" i="38"/>
  <c r="AC103" i="38"/>
  <c r="AD103" i="38"/>
  <c r="AC202" i="38"/>
  <c r="AD202" i="38"/>
  <c r="J171" i="38"/>
  <c r="K171" i="38"/>
  <c r="S206" i="38"/>
  <c r="T206" i="38"/>
  <c r="AC121" i="38"/>
  <c r="AD121" i="38"/>
  <c r="S151" i="38"/>
  <c r="T151" i="38"/>
  <c r="S57" i="38"/>
  <c r="T57" i="38"/>
  <c r="AC294" i="38"/>
  <c r="S203" i="38"/>
  <c r="T203" i="38"/>
  <c r="J262" i="38"/>
  <c r="K262" i="38"/>
  <c r="S198" i="38"/>
  <c r="T198" i="38"/>
  <c r="S176" i="38"/>
  <c r="T176" i="38"/>
  <c r="AC76" i="38"/>
  <c r="AD76" i="38"/>
  <c r="J264" i="38"/>
  <c r="K264" i="38"/>
  <c r="S159" i="38"/>
  <c r="T159" i="38"/>
  <c r="J207" i="38"/>
  <c r="K207" i="38"/>
  <c r="AC176" i="38"/>
  <c r="AD176" i="38"/>
  <c r="AC122" i="38"/>
  <c r="AD122" i="38"/>
  <c r="S255" i="38"/>
  <c r="T255" i="38"/>
  <c r="J197" i="38"/>
  <c r="K197" i="38"/>
  <c r="S276" i="38"/>
  <c r="T276" i="38"/>
  <c r="AC195" i="38"/>
  <c r="AD195" i="38"/>
  <c r="AC71" i="38"/>
  <c r="AD71" i="38"/>
  <c r="K154" i="38"/>
  <c r="AC199" i="38"/>
  <c r="AD199" i="38"/>
  <c r="AC193" i="38"/>
  <c r="AD193" i="38"/>
  <c r="S204" i="38"/>
  <c r="T204" i="38"/>
  <c r="J224" i="38"/>
  <c r="K224" i="38"/>
  <c r="AC192" i="38"/>
  <c r="AD192" i="38"/>
  <c r="AC49" i="38"/>
  <c r="AD49" i="38"/>
  <c r="K152" i="38"/>
  <c r="S142" i="38"/>
  <c r="T142" i="38"/>
  <c r="AC248" i="38"/>
  <c r="AC18" i="38"/>
  <c r="AD18" i="38"/>
  <c r="J227" i="38"/>
  <c r="K227" i="38"/>
  <c r="J216" i="38"/>
  <c r="K216" i="38"/>
  <c r="J164" i="38"/>
  <c r="K164" i="38"/>
  <c r="S245" i="38"/>
  <c r="T245" i="38"/>
  <c r="AC9" i="38"/>
  <c r="AD9" i="38"/>
  <c r="AC115" i="38"/>
  <c r="AD115" i="38"/>
  <c r="S234" i="38"/>
  <c r="T234" i="38"/>
  <c r="AC148" i="38"/>
  <c r="AD148" i="38"/>
  <c r="S185" i="38"/>
  <c r="T185" i="38"/>
  <c r="AC149" i="38"/>
  <c r="AD149" i="38"/>
  <c r="J189" i="38"/>
  <c r="K189" i="38"/>
  <c r="S281" i="38"/>
  <c r="T281" i="38"/>
  <c r="AC108" i="38"/>
  <c r="AD108" i="38"/>
  <c r="S271" i="38"/>
  <c r="T271" i="38"/>
  <c r="AC144" i="38"/>
  <c r="AD144" i="38"/>
  <c r="AC182" i="38"/>
  <c r="AD182" i="38"/>
  <c r="J182" i="38"/>
  <c r="K182" i="38"/>
  <c r="AC104" i="38"/>
  <c r="AD104" i="38"/>
  <c r="S210" i="38"/>
  <c r="T210" i="38"/>
  <c r="J266" i="38"/>
  <c r="K266" i="38"/>
  <c r="S236" i="38"/>
  <c r="T236" i="38"/>
  <c r="AC43" i="38"/>
  <c r="AD43" i="38"/>
  <c r="S212" i="38"/>
  <c r="T212" i="38"/>
  <c r="AC131" i="38"/>
  <c r="AD131" i="38"/>
  <c r="J175" i="38"/>
  <c r="K175" i="38"/>
  <c r="S196" i="38"/>
  <c r="T196" i="38"/>
  <c r="AC123" i="38"/>
  <c r="AD123" i="38"/>
  <c r="AC126" i="38"/>
  <c r="AD126" i="38"/>
  <c r="AC38" i="38"/>
  <c r="AD38" i="38"/>
  <c r="S258" i="38"/>
  <c r="T258" i="38"/>
  <c r="J205" i="38"/>
  <c r="K205" i="38"/>
  <c r="AC162" i="38"/>
  <c r="AD162" i="38"/>
  <c r="J217" i="38"/>
  <c r="K217" i="38"/>
  <c r="J285" i="38"/>
  <c r="K285" i="38"/>
  <c r="S105" i="38"/>
  <c r="T105" i="38"/>
  <c r="S189" i="38"/>
  <c r="T189" i="38"/>
  <c r="AC23" i="38"/>
  <c r="AD23" i="38"/>
  <c r="AC272" i="38"/>
  <c r="S247" i="38"/>
  <c r="T247" i="38"/>
  <c r="S146" i="38"/>
  <c r="T146" i="38"/>
  <c r="J30" i="38"/>
  <c r="K30" i="38"/>
  <c r="S291" i="38"/>
  <c r="T291" i="38"/>
  <c r="S83" i="38"/>
  <c r="AC194" i="38"/>
  <c r="AD194" i="38"/>
  <c r="AC84" i="38"/>
  <c r="AD84" i="38"/>
  <c r="S138" i="38"/>
  <c r="T138" i="38"/>
  <c r="AC19" i="38"/>
  <c r="AD19" i="38"/>
  <c r="S11" i="38"/>
  <c r="T11" i="38"/>
  <c r="AC190" i="38"/>
  <c r="AD190" i="38"/>
  <c r="AC219" i="38"/>
  <c r="AD219" i="38"/>
  <c r="G82" i="33"/>
  <c r="L77" i="33" s="1"/>
  <c r="H77" i="33"/>
  <c r="J223" i="38"/>
  <c r="K223" i="38"/>
  <c r="AC12" i="38"/>
  <c r="AD12" i="38"/>
  <c r="S181" i="38"/>
  <c r="T181" i="38"/>
  <c r="AC215" i="38"/>
  <c r="AD215" i="38"/>
  <c r="AC128" i="38"/>
  <c r="AD128" i="38"/>
  <c r="AC26" i="38"/>
  <c r="AD26" i="38"/>
  <c r="J252" i="38"/>
  <c r="K252" i="38"/>
  <c r="AC201" i="38"/>
  <c r="AD201" i="38"/>
  <c r="S269" i="38"/>
  <c r="T269" i="38"/>
  <c r="AC17" i="38"/>
  <c r="AD17" i="38"/>
  <c r="J212" i="38"/>
  <c r="K212" i="38"/>
  <c r="S217" i="38"/>
  <c r="T217" i="38"/>
  <c r="S195" i="38"/>
  <c r="T195" i="38"/>
  <c r="AC28" i="38"/>
  <c r="AD28" i="38"/>
  <c r="AC141" i="38"/>
  <c r="AD141" i="38"/>
  <c r="AC220" i="38"/>
  <c r="AD220" i="38"/>
  <c r="AC59" i="38"/>
  <c r="AD59" i="38"/>
  <c r="S239" i="38"/>
  <c r="T239" i="38"/>
  <c r="J276" i="38"/>
  <c r="K276" i="38"/>
  <c r="AC58" i="38"/>
  <c r="AD58" i="38"/>
  <c r="AC46" i="38"/>
  <c r="AD46" i="38"/>
  <c r="S297" i="38"/>
  <c r="T297" i="38"/>
  <c r="J176" i="38"/>
  <c r="K176" i="38"/>
  <c r="S293" i="38"/>
  <c r="T293" i="38"/>
  <c r="AC132" i="38"/>
  <c r="AD132" i="38"/>
  <c r="AC139" i="38"/>
  <c r="AD139" i="38"/>
  <c r="S263" i="38"/>
  <c r="T263" i="38"/>
  <c r="K157" i="38"/>
  <c r="J235" i="38"/>
  <c r="K235" i="38"/>
  <c r="AC170" i="38"/>
  <c r="AD170" i="38"/>
  <c r="J174" i="38"/>
  <c r="K174" i="38"/>
  <c r="AC91" i="38"/>
  <c r="AD91" i="38"/>
  <c r="AC99" i="38"/>
  <c r="AD99" i="38"/>
  <c r="AC54" i="38"/>
  <c r="AD54" i="38"/>
  <c r="J257" i="38"/>
  <c r="K257" i="38"/>
  <c r="J278" i="38"/>
  <c r="K278" i="38"/>
  <c r="J251" i="38"/>
  <c r="K251" i="38"/>
  <c r="J199" i="38"/>
  <c r="K199" i="38"/>
  <c r="S241" i="38"/>
  <c r="T241" i="38"/>
  <c r="AC177" i="38"/>
  <c r="AD177" i="38"/>
  <c r="AC154" i="38"/>
  <c r="AD154" i="38"/>
  <c r="AC110" i="38"/>
  <c r="AD110" i="38"/>
  <c r="AC87" i="38"/>
  <c r="AD87" i="38"/>
  <c r="S162" i="38"/>
  <c r="T162" i="38"/>
  <c r="J178" i="38"/>
  <c r="K178" i="38"/>
  <c r="AC41" i="38"/>
  <c r="AD41" i="38"/>
  <c r="J16" i="38"/>
  <c r="K16" i="38"/>
  <c r="J100" i="38"/>
  <c r="J58" i="38"/>
  <c r="K58" i="38"/>
  <c r="S280" i="38"/>
  <c r="T280" i="38"/>
  <c r="S125" i="38"/>
  <c r="T125" i="38"/>
  <c r="AC235" i="38"/>
  <c r="AC30" i="38"/>
  <c r="AD30" i="38"/>
  <c r="AC80" i="38"/>
  <c r="AD80" i="38"/>
  <c r="S215" i="38"/>
  <c r="T215" i="38"/>
  <c r="S42" i="38"/>
  <c r="J243" i="38"/>
  <c r="K243" i="38"/>
  <c r="S227" i="38"/>
  <c r="T227" i="38"/>
  <c r="S32" i="38"/>
  <c r="T32" i="38"/>
  <c r="AC252" i="38"/>
  <c r="J139" i="38"/>
  <c r="K139" i="38"/>
  <c r="AC35" i="38"/>
  <c r="AD35" i="38"/>
  <c r="AC179" i="38"/>
  <c r="AD179" i="38"/>
  <c r="J179" i="38"/>
  <c r="K179" i="38"/>
  <c r="AC85" i="38"/>
  <c r="AD85" i="38"/>
  <c r="H63" i="33"/>
  <c r="J229" i="38"/>
  <c r="K229" i="38"/>
  <c r="S267" i="38"/>
  <c r="T267" i="38"/>
  <c r="AC69" i="38"/>
  <c r="AD69" i="38"/>
  <c r="AC147" i="38"/>
  <c r="AD147" i="38"/>
  <c r="J200" i="38"/>
  <c r="K200" i="38"/>
  <c r="J230" i="38"/>
  <c r="K230" i="38"/>
  <c r="J172" i="38"/>
  <c r="K172" i="38"/>
  <c r="J271" i="38"/>
  <c r="K271" i="38"/>
  <c r="S165" i="38"/>
  <c r="T165" i="38"/>
  <c r="AC52" i="38"/>
  <c r="AD52" i="38"/>
  <c r="AC89" i="38"/>
  <c r="AD89" i="38"/>
  <c r="S290" i="38"/>
  <c r="T290" i="38"/>
  <c r="AC15" i="38"/>
  <c r="AD15" i="38"/>
  <c r="J184" i="38"/>
  <c r="K184" i="38"/>
  <c r="J188" i="38"/>
  <c r="K188" i="38"/>
  <c r="S265" i="38"/>
  <c r="T265" i="38"/>
  <c r="J231" i="38"/>
  <c r="K231" i="38"/>
  <c r="J256" i="38"/>
  <c r="K256" i="38"/>
  <c r="J203" i="38"/>
  <c r="K203" i="38"/>
  <c r="S261" i="38"/>
  <c r="T261" i="38"/>
  <c r="AC11" i="38"/>
  <c r="AD11" i="38"/>
  <c r="J270" i="38"/>
  <c r="K270" i="38"/>
  <c r="AC218" i="38"/>
  <c r="AD218" i="38"/>
  <c r="AC251" i="38"/>
  <c r="F72" i="33"/>
  <c r="E65" i="33"/>
  <c r="F65" i="33"/>
  <c r="J208" i="38"/>
  <c r="K208" i="38"/>
  <c r="AC79" i="38"/>
  <c r="AD79" i="38"/>
  <c r="S199" i="38"/>
  <c r="T199" i="38"/>
  <c r="K155" i="38"/>
  <c r="J180" i="38"/>
  <c r="K180" i="38"/>
  <c r="J215" i="38"/>
  <c r="K215" i="38"/>
  <c r="AC186" i="38"/>
  <c r="AD186" i="38"/>
  <c r="S193" i="38"/>
  <c r="T193" i="38"/>
  <c r="S221" i="38"/>
  <c r="T221" i="38"/>
  <c r="J195" i="38"/>
  <c r="K195" i="38"/>
  <c r="S168" i="38"/>
  <c r="T168" i="38"/>
  <c r="AC50" i="38"/>
  <c r="AD50" i="38"/>
  <c r="AC216" i="38"/>
  <c r="AD216" i="38"/>
  <c r="J206" i="38"/>
  <c r="K206" i="38"/>
  <c r="J173" i="38"/>
  <c r="K173" i="38"/>
  <c r="J142" i="38"/>
  <c r="K142" i="38"/>
  <c r="S275" i="38"/>
  <c r="T275" i="38"/>
  <c r="S75" i="38"/>
  <c r="AC22" i="38"/>
  <c r="AD22" i="38"/>
  <c r="J55" i="38"/>
  <c r="K55" i="38"/>
  <c r="J245" i="38"/>
  <c r="K245" i="38"/>
  <c r="AC279" i="38"/>
  <c r="S170" i="38"/>
  <c r="T170" i="38"/>
  <c r="AC260" i="38"/>
  <c r="AC242" i="38"/>
  <c r="S76" i="38"/>
  <c r="T76" i="38"/>
  <c r="E62" i="33"/>
  <c r="F62" i="33"/>
  <c r="J190" i="38"/>
  <c r="K190" i="38"/>
  <c r="J220" i="38"/>
  <c r="K220" i="38"/>
  <c r="AC90" i="38"/>
  <c r="AD90" i="38"/>
  <c r="S167" i="38"/>
  <c r="T167" i="38"/>
  <c r="J162" i="38"/>
  <c r="K162" i="38"/>
  <c r="J211" i="38"/>
  <c r="K211" i="38"/>
  <c r="J181" i="38"/>
  <c r="K181" i="38"/>
  <c r="S209" i="38"/>
  <c r="T209" i="38"/>
  <c r="AC217" i="38"/>
  <c r="AD217" i="38"/>
  <c r="AC153" i="38"/>
  <c r="AD153" i="38"/>
  <c r="S248" i="38"/>
  <c r="T248" i="38"/>
  <c r="J238" i="38"/>
  <c r="K238" i="38"/>
  <c r="J194" i="38"/>
  <c r="K194" i="38"/>
  <c r="S174" i="38"/>
  <c r="T174" i="38"/>
  <c r="S231" i="38"/>
  <c r="T231" i="38"/>
  <c r="J250" i="38"/>
  <c r="K250" i="38"/>
  <c r="S219" i="38"/>
  <c r="T219" i="38"/>
  <c r="J247" i="38"/>
  <c r="K247" i="38"/>
  <c r="S139" i="38"/>
  <c r="T139" i="38"/>
  <c r="K151" i="38"/>
  <c r="J233" i="38"/>
  <c r="K233" i="38"/>
  <c r="S272" i="38"/>
  <c r="T272" i="38"/>
  <c r="S184" i="38"/>
  <c r="T184" i="38"/>
  <c r="AC197" i="38"/>
  <c r="AD197" i="38"/>
  <c r="AC133" i="38"/>
  <c r="AD133" i="38"/>
  <c r="AC221" i="38"/>
  <c r="AD221" i="38"/>
  <c r="S194" i="38"/>
  <c r="T194" i="38"/>
  <c r="J269" i="38"/>
  <c r="K269" i="38"/>
  <c r="AC51" i="38"/>
  <c r="AD51" i="38"/>
  <c r="J277" i="38"/>
  <c r="K277" i="38"/>
  <c r="AC13" i="38"/>
  <c r="AD13" i="38"/>
  <c r="S200" i="38"/>
  <c r="T200" i="38"/>
  <c r="AC142" i="38"/>
  <c r="AD142" i="38"/>
  <c r="AC77" i="38"/>
  <c r="AD77" i="38"/>
  <c r="AC129" i="38"/>
  <c r="AD129" i="38"/>
  <c r="S207" i="38"/>
  <c r="T207" i="38"/>
  <c r="S235" i="38"/>
  <c r="T235" i="38"/>
  <c r="AC67" i="38"/>
  <c r="AD67" i="38"/>
  <c r="AC157" i="38"/>
  <c r="AD157" i="38"/>
  <c r="J241" i="38"/>
  <c r="K241" i="38"/>
  <c r="S229" i="38"/>
  <c r="T229" i="38"/>
  <c r="S208" i="38"/>
  <c r="T208" i="38"/>
  <c r="AC40" i="38"/>
  <c r="AD40" i="38"/>
  <c r="AC143" i="38"/>
  <c r="AD143" i="38"/>
  <c r="AC163" i="38"/>
  <c r="AD163" i="38"/>
  <c r="J261" i="38"/>
  <c r="K261" i="38"/>
  <c r="J283" i="38"/>
  <c r="K283" i="38"/>
  <c r="J187" i="38"/>
  <c r="K187" i="38"/>
  <c r="S243" i="38"/>
  <c r="T243" i="38"/>
  <c r="AC27" i="38"/>
  <c r="AD27" i="38"/>
  <c r="AC203" i="38"/>
  <c r="AD203" i="38"/>
  <c r="J294" i="38"/>
  <c r="K294" i="38"/>
  <c r="S228" i="38"/>
  <c r="T228" i="38"/>
  <c r="AC146" i="38"/>
  <c r="AD146" i="38"/>
  <c r="J265" i="38"/>
  <c r="K265" i="38"/>
  <c r="J214" i="38"/>
  <c r="K214" i="38"/>
  <c r="J226" i="38"/>
  <c r="K226" i="38"/>
  <c r="S177" i="38"/>
  <c r="T177" i="38"/>
  <c r="S216" i="38"/>
  <c r="T216" i="38"/>
  <c r="AC62" i="38"/>
  <c r="AD62" i="38"/>
  <c r="AC172" i="38"/>
  <c r="AD172" i="38"/>
  <c r="AC56" i="38"/>
  <c r="AD56" i="38"/>
  <c r="J279" i="38"/>
  <c r="K279" i="38"/>
  <c r="AC224" i="38"/>
  <c r="AD224" i="38"/>
  <c r="J27" i="38"/>
  <c r="K27" i="38"/>
  <c r="J159" i="38"/>
  <c r="K159" i="38"/>
  <c r="S270" i="38"/>
  <c r="T270" i="38"/>
  <c r="S61" i="38"/>
  <c r="T61" i="38"/>
  <c r="AC138" i="38"/>
  <c r="AD138" i="38"/>
  <c r="AC145" i="38"/>
  <c r="AD145" i="38"/>
  <c r="AC161" i="38"/>
  <c r="AD161" i="38"/>
  <c r="S183" i="38"/>
  <c r="T183" i="38"/>
  <c r="S74" i="38"/>
  <c r="T74" i="38"/>
  <c r="J192" i="38"/>
  <c r="K192" i="38"/>
  <c r="S249" i="38"/>
  <c r="T249" i="38"/>
  <c r="S44" i="38"/>
  <c r="T44" i="38"/>
  <c r="AC265" i="38"/>
  <c r="AC81" i="38"/>
  <c r="AD81" i="38"/>
  <c r="S107" i="38"/>
  <c r="T107" i="38"/>
  <c r="AC151" i="38"/>
  <c r="AD151" i="38"/>
  <c r="S166" i="38"/>
  <c r="T166" i="38"/>
  <c r="J103" i="38"/>
  <c r="K103" i="38"/>
  <c r="K81" i="33"/>
  <c r="E64" i="33"/>
  <c r="F64" i="33"/>
  <c r="D82" i="33"/>
  <c r="AD237" i="38"/>
  <c r="L78" i="1"/>
  <c r="L76" i="1"/>
  <c r="L73" i="1"/>
  <c r="AD178" i="38"/>
  <c r="L74" i="1"/>
  <c r="AD82" i="38"/>
  <c r="L72" i="1"/>
  <c r="L77" i="1"/>
  <c r="L80" i="1" s="1"/>
  <c r="AD210" i="38"/>
  <c r="L75" i="1"/>
  <c r="AD60" i="38"/>
  <c r="L65" i="1"/>
  <c r="L63" i="1"/>
  <c r="AD8" i="38"/>
  <c r="L64" i="1"/>
  <c r="AD209" i="38"/>
  <c r="L68" i="1"/>
  <c r="L71" i="1"/>
  <c r="AD158" i="38"/>
  <c r="L67" i="1"/>
  <c r="L70" i="1"/>
  <c r="AD112" i="38"/>
  <c r="L66" i="1"/>
  <c r="L69" i="1"/>
  <c r="T226" i="38"/>
  <c r="T40" i="38"/>
  <c r="T119" i="38"/>
  <c r="AD294" i="38"/>
  <c r="AD270" i="38"/>
  <c r="K18" i="38"/>
  <c r="T117" i="38"/>
  <c r="AD240" i="38"/>
  <c r="K111" i="38"/>
  <c r="K69" i="38"/>
  <c r="T43" i="38"/>
  <c r="K112" i="38"/>
  <c r="K41" i="38"/>
  <c r="K122" i="38"/>
  <c r="T97" i="38"/>
  <c r="T24" i="38"/>
  <c r="AD239" i="38"/>
  <c r="AD231" i="38"/>
  <c r="AD268" i="38"/>
  <c r="K107" i="38"/>
  <c r="T149" i="38"/>
  <c r="K72" i="38"/>
  <c r="K140" i="38"/>
  <c r="T126" i="38"/>
  <c r="T156" i="38"/>
  <c r="T19" i="38"/>
  <c r="AD281" i="38"/>
  <c r="AD295" i="38"/>
  <c r="T15" i="38"/>
  <c r="AD229" i="38"/>
  <c r="K145" i="38"/>
  <c r="T30" i="38"/>
  <c r="K99" i="38"/>
  <c r="AD249" i="38"/>
  <c r="T101" i="38"/>
  <c r="T80" i="38"/>
  <c r="AD283" i="38"/>
  <c r="T18" i="38"/>
  <c r="K31" i="38"/>
  <c r="K50" i="38"/>
  <c r="AD271" i="38"/>
  <c r="K110" i="38"/>
  <c r="T93" i="38"/>
  <c r="AD293" i="38"/>
  <c r="K127" i="38"/>
  <c r="T34" i="38"/>
  <c r="T144" i="38"/>
  <c r="AD292" i="38"/>
  <c r="K86" i="38"/>
  <c r="K84" i="38"/>
  <c r="T49" i="38"/>
  <c r="AD246" i="38"/>
  <c r="K35" i="38"/>
  <c r="K143" i="38"/>
  <c r="K91" i="38"/>
  <c r="T33" i="38"/>
  <c r="T84" i="38"/>
  <c r="AD226" i="38"/>
  <c r="AD278" i="38"/>
  <c r="T106" i="38"/>
  <c r="AD296" i="38"/>
  <c r="K126" i="38"/>
  <c r="K51" i="38"/>
  <c r="K147" i="38"/>
  <c r="K135" i="38"/>
  <c r="T62" i="38"/>
  <c r="T96" i="38"/>
  <c r="T130" i="38"/>
  <c r="T21" i="38"/>
  <c r="T141" i="38"/>
  <c r="K77" i="38"/>
  <c r="AD275" i="38"/>
  <c r="K24" i="38"/>
  <c r="K97" i="38"/>
  <c r="K146" i="38"/>
  <c r="T108" i="38"/>
  <c r="T37" i="38"/>
  <c r="AD266" i="38"/>
  <c r="K102" i="38"/>
  <c r="K48" i="38"/>
  <c r="T77" i="38"/>
  <c r="K46" i="38"/>
  <c r="K12" i="38"/>
  <c r="T29" i="38"/>
  <c r="K33" i="38"/>
  <c r="T129" i="38"/>
  <c r="K22" i="38"/>
  <c r="K109" i="38"/>
  <c r="K149" i="38"/>
  <c r="T133" i="38"/>
  <c r="T123" i="38"/>
  <c r="AD238" i="38"/>
  <c r="AD277" i="38"/>
  <c r="K20" i="38"/>
  <c r="K74" i="38"/>
  <c r="K34" i="38"/>
  <c r="K121" i="38"/>
  <c r="T53" i="38"/>
  <c r="AD276" i="38"/>
  <c r="T26" i="38"/>
  <c r="T48" i="38"/>
  <c r="T89" i="38"/>
  <c r="T148" i="38"/>
  <c r="K87" i="38"/>
  <c r="K132" i="38"/>
  <c r="T120" i="38"/>
  <c r="T39" i="38"/>
  <c r="T121" i="38"/>
  <c r="K148" i="38"/>
  <c r="AD227" i="38"/>
  <c r="AD291" i="38"/>
  <c r="K8" i="38"/>
  <c r="T25" i="38"/>
  <c r="T28" i="38"/>
  <c r="AD262" i="38"/>
  <c r="T54" i="38"/>
  <c r="K32" i="38"/>
  <c r="K67" i="38"/>
  <c r="T152" i="38"/>
  <c r="T64" i="38"/>
  <c r="T131" i="38"/>
  <c r="T16" i="38"/>
  <c r="T134" i="38"/>
  <c r="AD263" i="38"/>
  <c r="T71" i="38"/>
  <c r="K17" i="38"/>
  <c r="T63" i="38"/>
  <c r="K60" i="38"/>
  <c r="K124" i="38"/>
  <c r="K82" i="38"/>
  <c r="K40" i="38"/>
  <c r="T109" i="38"/>
  <c r="AD259" i="38"/>
  <c r="T111" i="38"/>
  <c r="T65" i="38"/>
  <c r="K136" i="38"/>
  <c r="K118" i="38"/>
  <c r="K15" i="38"/>
  <c r="K138" i="38"/>
  <c r="K53" i="38"/>
  <c r="T145" i="38"/>
  <c r="T128" i="38"/>
  <c r="AD228" i="38"/>
  <c r="AD245" i="38"/>
  <c r="T98" i="38"/>
  <c r="T88" i="38"/>
  <c r="T31" i="38"/>
  <c r="AD253" i="38"/>
  <c r="K61" i="38"/>
  <c r="T20" i="38"/>
  <c r="K101" i="38"/>
  <c r="K29" i="38"/>
  <c r="T86" i="38"/>
  <c r="T91" i="38"/>
  <c r="T136" i="38"/>
  <c r="K76" i="38"/>
  <c r="AD289" i="38"/>
  <c r="K47" i="38"/>
  <c r="T13" i="38"/>
  <c r="K62" i="38"/>
  <c r="K11" i="38"/>
  <c r="K68" i="38"/>
  <c r="K73" i="38"/>
  <c r="AD285" i="38"/>
  <c r="K79" i="38"/>
  <c r="T67" i="38"/>
  <c r="K75" i="38"/>
  <c r="T35" i="38"/>
  <c r="T60" i="38"/>
  <c r="T82" i="38"/>
  <c r="K37" i="38"/>
  <c r="T154" i="38"/>
  <c r="K125" i="38"/>
  <c r="K64" i="38"/>
  <c r="T110" i="38"/>
  <c r="AD264" i="38"/>
  <c r="AD243" i="38"/>
  <c r="AD284" i="38"/>
  <c r="K90" i="38"/>
  <c r="K49" i="38"/>
  <c r="T104" i="38"/>
  <c r="AD236" i="38"/>
  <c r="AD255" i="38"/>
  <c r="T10" i="38"/>
  <c r="K45" i="38"/>
  <c r="T41" i="38"/>
  <c r="K104" i="38"/>
  <c r="T51" i="38"/>
  <c r="K26" i="38"/>
  <c r="K108" i="38"/>
  <c r="AD290" i="38"/>
  <c r="K106" i="38"/>
  <c r="K134" i="38"/>
  <c r="K10" i="38"/>
  <c r="T59" i="38"/>
  <c r="AD247" i="38"/>
  <c r="K123" i="38"/>
  <c r="K114" i="38"/>
  <c r="K9" i="38"/>
  <c r="K85" i="38"/>
  <c r="T124" i="38"/>
  <c r="T45" i="38"/>
  <c r="T68" i="38"/>
  <c r="T79" i="38"/>
  <c r="K120" i="38"/>
  <c r="K131" i="38"/>
  <c r="K54" i="38"/>
  <c r="K59" i="38"/>
  <c r="K65" i="38"/>
  <c r="K116" i="38"/>
  <c r="T81" i="38"/>
  <c r="AD244" i="38"/>
  <c r="T50" i="38"/>
  <c r="T135" i="38"/>
  <c r="T99" i="38"/>
  <c r="K80" i="38"/>
  <c r="K144" i="38"/>
  <c r="K129" i="38"/>
  <c r="K44" i="38"/>
  <c r="T73" i="38"/>
  <c r="K28" i="38"/>
  <c r="K133" i="38"/>
  <c r="K95" i="38"/>
  <c r="T22" i="38"/>
  <c r="T92" i="38"/>
  <c r="AD273" i="38"/>
  <c r="T90" i="38"/>
  <c r="T140" i="38"/>
  <c r="T114" i="38"/>
  <c r="K96" i="38"/>
  <c r="T153" i="38"/>
  <c r="T58" i="38"/>
  <c r="K71" i="38"/>
  <c r="K137" i="38"/>
  <c r="AD258" i="38"/>
  <c r="K36" i="38"/>
  <c r="T69" i="38"/>
  <c r="T12" i="38"/>
  <c r="K93" i="38"/>
  <c r="T8" i="38"/>
  <c r="AD261" i="38"/>
  <c r="T103" i="38"/>
  <c r="T118" i="38"/>
  <c r="AD234" i="38"/>
  <c r="AD241" i="38"/>
  <c r="T132" i="38"/>
  <c r="T85" i="38"/>
  <c r="K81" i="38"/>
  <c r="K78" i="38"/>
  <c r="AD250" i="38"/>
  <c r="T112" i="38"/>
  <c r="AD280" i="38"/>
  <c r="K23" i="38"/>
  <c r="T143" i="38"/>
  <c r="T27" i="38"/>
  <c r="T127" i="38"/>
  <c r="T46" i="38"/>
  <c r="T94" i="38"/>
  <c r="K52" i="38"/>
  <c r="K117" i="38"/>
  <c r="T150" i="38"/>
  <c r="K83" i="38"/>
  <c r="K141" i="38"/>
  <c r="K88" i="38"/>
  <c r="K21" i="38"/>
  <c r="T70" i="38"/>
  <c r="AD267" i="38"/>
  <c r="K70" i="38"/>
  <c r="K130" i="38"/>
  <c r="K98" i="38"/>
  <c r="T102" i="38"/>
  <c r="K39" i="38"/>
  <c r="AD230" i="38"/>
  <c r="T47" i="38"/>
  <c r="AD282" i="38"/>
  <c r="K128" i="38"/>
  <c r="T38" i="38"/>
  <c r="K42" i="38"/>
  <c r="K57" i="38"/>
  <c r="T17" i="38"/>
  <c r="T52" i="38"/>
  <c r="AD274" i="38"/>
  <c r="K13" i="38"/>
  <c r="K56" i="38"/>
  <c r="K89" i="38"/>
  <c r="T9" i="38"/>
  <c r="T157" i="38"/>
  <c r="T115" i="38"/>
  <c r="AD233" i="38"/>
  <c r="K38" i="38"/>
  <c r="T72" i="38"/>
  <c r="AD232" i="38"/>
  <c r="K43" i="38"/>
  <c r="K105" i="38"/>
  <c r="T113" i="38"/>
  <c r="T56" i="38"/>
  <c r="AD287" i="38"/>
  <c r="T122" i="38"/>
  <c r="K63" i="38"/>
  <c r="E298" i="32"/>
  <c r="D298" i="32"/>
  <c r="E297" i="32"/>
  <c r="H297" i="32"/>
  <c r="E296" i="32"/>
  <c r="H296" i="32"/>
  <c r="E295" i="32"/>
  <c r="H295" i="32"/>
  <c r="E294" i="32"/>
  <c r="H294" i="32"/>
  <c r="E293" i="32"/>
  <c r="H293" i="32"/>
  <c r="E292" i="32"/>
  <c r="H292" i="32"/>
  <c r="E291" i="32"/>
  <c r="H291" i="32"/>
  <c r="E290" i="32"/>
  <c r="H290" i="32"/>
  <c r="E289" i="32"/>
  <c r="H289" i="32"/>
  <c r="E288" i="32"/>
  <c r="H288" i="32"/>
  <c r="E287" i="32"/>
  <c r="H287" i="32"/>
  <c r="E286" i="32"/>
  <c r="H286" i="32"/>
  <c r="E285" i="32"/>
  <c r="H285" i="32"/>
  <c r="E284" i="32"/>
  <c r="H284" i="32"/>
  <c r="E283" i="32"/>
  <c r="H283" i="32"/>
  <c r="E282" i="32"/>
  <c r="H282" i="32"/>
  <c r="E281" i="32"/>
  <c r="H281" i="32"/>
  <c r="E280" i="32"/>
  <c r="H280" i="32"/>
  <c r="E279" i="32"/>
  <c r="H279" i="32"/>
  <c r="E278" i="32"/>
  <c r="H278" i="32"/>
  <c r="E277" i="32"/>
  <c r="H277" i="32"/>
  <c r="E276" i="32"/>
  <c r="H276" i="32"/>
  <c r="E275" i="32"/>
  <c r="H275" i="32"/>
  <c r="E274" i="32"/>
  <c r="H274" i="32"/>
  <c r="E273" i="32"/>
  <c r="H273" i="32"/>
  <c r="E272" i="32"/>
  <c r="H272" i="32"/>
  <c r="E271" i="32"/>
  <c r="H271" i="32"/>
  <c r="E270" i="32"/>
  <c r="H270" i="32"/>
  <c r="E269" i="32"/>
  <c r="H269" i="32"/>
  <c r="E268" i="32"/>
  <c r="H268" i="32"/>
  <c r="E267" i="32"/>
  <c r="H267" i="32"/>
  <c r="E266" i="32"/>
  <c r="H266" i="32"/>
  <c r="E265" i="32"/>
  <c r="H265" i="32"/>
  <c r="E264" i="32"/>
  <c r="H264" i="32"/>
  <c r="E263" i="32"/>
  <c r="H263" i="32"/>
  <c r="E262" i="32"/>
  <c r="H262" i="32"/>
  <c r="E261" i="32"/>
  <c r="H261" i="32"/>
  <c r="E260" i="32"/>
  <c r="H260" i="32"/>
  <c r="E259" i="32"/>
  <c r="H259" i="32"/>
  <c r="E258" i="32"/>
  <c r="H258" i="32"/>
  <c r="E257" i="32"/>
  <c r="H257" i="32"/>
  <c r="E256" i="32"/>
  <c r="H256" i="32"/>
  <c r="E255" i="32"/>
  <c r="H255" i="32"/>
  <c r="E254" i="32"/>
  <c r="H254" i="32"/>
  <c r="E253" i="32"/>
  <c r="H253" i="32"/>
  <c r="E252" i="32"/>
  <c r="H252" i="32"/>
  <c r="E251" i="32"/>
  <c r="H251" i="32"/>
  <c r="E250" i="32"/>
  <c r="H250" i="32"/>
  <c r="E249" i="32"/>
  <c r="H249" i="32"/>
  <c r="E248" i="32"/>
  <c r="H248" i="32"/>
  <c r="E247" i="32"/>
  <c r="H247" i="32"/>
  <c r="E246" i="32"/>
  <c r="H246" i="32"/>
  <c r="E245" i="32"/>
  <c r="H245" i="32"/>
  <c r="E244" i="32"/>
  <c r="H244" i="32"/>
  <c r="E243" i="32"/>
  <c r="H243" i="32"/>
  <c r="E242" i="32"/>
  <c r="H242" i="32"/>
  <c r="E241" i="32"/>
  <c r="H241" i="32"/>
  <c r="E240" i="32"/>
  <c r="H240" i="32"/>
  <c r="E239" i="32"/>
  <c r="H239" i="32"/>
  <c r="E238" i="32"/>
  <c r="E237" i="32"/>
  <c r="H237" i="32"/>
  <c r="E236" i="32"/>
  <c r="H236" i="32"/>
  <c r="E235" i="32"/>
  <c r="H235" i="32"/>
  <c r="E234" i="32"/>
  <c r="H234" i="32"/>
  <c r="E233" i="32"/>
  <c r="H233" i="32"/>
  <c r="E232" i="32"/>
  <c r="H232" i="32"/>
  <c r="D232" i="32"/>
  <c r="G232" i="32"/>
  <c r="E231" i="32"/>
  <c r="H231" i="32"/>
  <c r="D231" i="32"/>
  <c r="G231" i="32"/>
  <c r="E230" i="32"/>
  <c r="H230" i="32"/>
  <c r="D230" i="32"/>
  <c r="G230" i="32"/>
  <c r="E229" i="32"/>
  <c r="H229" i="32"/>
  <c r="D229" i="32"/>
  <c r="G229" i="32"/>
  <c r="E228" i="32"/>
  <c r="D228" i="32"/>
  <c r="G228" i="32"/>
  <c r="E227" i="32"/>
  <c r="H227" i="32"/>
  <c r="D227" i="32"/>
  <c r="G227" i="32"/>
  <c r="E226" i="32"/>
  <c r="H226" i="32"/>
  <c r="D226" i="32"/>
  <c r="G226" i="32"/>
  <c r="E225" i="32"/>
  <c r="H225" i="32"/>
  <c r="D225" i="32"/>
  <c r="G225" i="32"/>
  <c r="E224" i="32"/>
  <c r="H224" i="32"/>
  <c r="D224" i="32"/>
  <c r="G224" i="32"/>
  <c r="E223" i="32"/>
  <c r="H223" i="32"/>
  <c r="E222" i="32"/>
  <c r="H222" i="32"/>
  <c r="E221" i="32"/>
  <c r="H221" i="32"/>
  <c r="E220" i="32"/>
  <c r="H220" i="32"/>
  <c r="E219" i="32"/>
  <c r="H219" i="32"/>
  <c r="E218" i="32"/>
  <c r="H218" i="32"/>
  <c r="E217" i="32"/>
  <c r="H217" i="32"/>
  <c r="E216" i="32"/>
  <c r="H216" i="32"/>
  <c r="E215" i="32"/>
  <c r="H215" i="32"/>
  <c r="E214" i="32"/>
  <c r="H214" i="32"/>
  <c r="E213" i="32"/>
  <c r="H213" i="32"/>
  <c r="E212" i="32"/>
  <c r="H212" i="32"/>
  <c r="E211" i="32"/>
  <c r="H211" i="32"/>
  <c r="E210" i="32"/>
  <c r="H210" i="32"/>
  <c r="E209" i="32"/>
  <c r="H209" i="32"/>
  <c r="G209" i="32"/>
  <c r="E208" i="32"/>
  <c r="E207" i="32"/>
  <c r="E206" i="32"/>
  <c r="E205" i="32"/>
  <c r="E204" i="32"/>
  <c r="H204" i="32"/>
  <c r="E203" i="32"/>
  <c r="H203" i="32"/>
  <c r="E202" i="32"/>
  <c r="H202" i="32"/>
  <c r="E201" i="32"/>
  <c r="H201" i="32"/>
  <c r="E200" i="32"/>
  <c r="H200" i="32"/>
  <c r="E199" i="32"/>
  <c r="H199" i="32"/>
  <c r="E198" i="32"/>
  <c r="H198" i="32"/>
  <c r="E197" i="32"/>
  <c r="H197" i="32"/>
  <c r="E196" i="32"/>
  <c r="H196" i="32"/>
  <c r="E195" i="32"/>
  <c r="H195" i="32"/>
  <c r="E194" i="32"/>
  <c r="H194" i="32"/>
  <c r="E193" i="32"/>
  <c r="H193" i="32"/>
  <c r="E192" i="32"/>
  <c r="H192" i="32"/>
  <c r="E191" i="32"/>
  <c r="H191" i="32"/>
  <c r="E190" i="32"/>
  <c r="H190" i="32"/>
  <c r="E189" i="32"/>
  <c r="H189" i="32"/>
  <c r="E188" i="32"/>
  <c r="H188" i="32"/>
  <c r="E187" i="32"/>
  <c r="H187" i="32"/>
  <c r="E186" i="32"/>
  <c r="H186" i="32"/>
  <c r="E185" i="32"/>
  <c r="H185" i="32"/>
  <c r="E184" i="32"/>
  <c r="H184" i="32"/>
  <c r="E183" i="32"/>
  <c r="H183" i="32"/>
  <c r="E182" i="32"/>
  <c r="H182" i="32"/>
  <c r="E181" i="32"/>
  <c r="H181" i="32"/>
  <c r="E180" i="32"/>
  <c r="H180" i="32"/>
  <c r="E179" i="32"/>
  <c r="H179" i="32"/>
  <c r="E178" i="32"/>
  <c r="H178" i="32"/>
  <c r="E177" i="32"/>
  <c r="H177" i="32"/>
  <c r="G177" i="32"/>
  <c r="E176" i="32"/>
  <c r="H176" i="32"/>
  <c r="G176" i="32"/>
  <c r="E175" i="32"/>
  <c r="H175" i="32"/>
  <c r="G175" i="32"/>
  <c r="E174" i="32"/>
  <c r="H174" i="32"/>
  <c r="G174" i="32"/>
  <c r="E173" i="32"/>
  <c r="H173" i="32"/>
  <c r="G173" i="32"/>
  <c r="E172" i="32"/>
  <c r="H172" i="32"/>
  <c r="G172" i="32"/>
  <c r="E171" i="32"/>
  <c r="H171" i="32"/>
  <c r="G171" i="32"/>
  <c r="E170" i="32"/>
  <c r="H170" i="32"/>
  <c r="G170" i="32"/>
  <c r="E169" i="32"/>
  <c r="H169" i="32"/>
  <c r="G169" i="32"/>
  <c r="E168" i="32"/>
  <c r="H168" i="32"/>
  <c r="G168" i="32"/>
  <c r="E167" i="32"/>
  <c r="H167" i="32"/>
  <c r="G167" i="32"/>
  <c r="E166" i="32"/>
  <c r="H166" i="32"/>
  <c r="G166" i="32"/>
  <c r="E165" i="32"/>
  <c r="H165" i="32"/>
  <c r="G165" i="32"/>
  <c r="E164" i="32"/>
  <c r="H164" i="32"/>
  <c r="G164" i="32"/>
  <c r="E163" i="32"/>
  <c r="H163" i="32"/>
  <c r="G163" i="32"/>
  <c r="E162" i="32"/>
  <c r="H162" i="32"/>
  <c r="G162" i="32"/>
  <c r="E161" i="32"/>
  <c r="H161" i="32"/>
  <c r="G161" i="32"/>
  <c r="E160" i="32"/>
  <c r="H160" i="32"/>
  <c r="G160" i="32"/>
  <c r="E159" i="32"/>
  <c r="E158" i="32"/>
  <c r="E157" i="32"/>
  <c r="E156" i="32"/>
  <c r="E155" i="32"/>
  <c r="E154" i="32"/>
  <c r="D154" i="32"/>
  <c r="E153" i="32"/>
  <c r="D153" i="32"/>
  <c r="E152" i="32"/>
  <c r="D152" i="32"/>
  <c r="E151" i="32"/>
  <c r="D151" i="32"/>
  <c r="E150" i="32"/>
  <c r="D150" i="32"/>
  <c r="E149" i="32"/>
  <c r="D149" i="32"/>
  <c r="E148" i="32"/>
  <c r="D148" i="32"/>
  <c r="E147" i="32"/>
  <c r="H147" i="32"/>
  <c r="E146" i="32"/>
  <c r="H146" i="32"/>
  <c r="E145" i="32"/>
  <c r="H145" i="32"/>
  <c r="E144" i="32"/>
  <c r="H144" i="32"/>
  <c r="E143" i="32"/>
  <c r="H143" i="32"/>
  <c r="E142" i="32"/>
  <c r="H142" i="32"/>
  <c r="E141" i="32"/>
  <c r="H141" i="32"/>
  <c r="E140" i="32"/>
  <c r="H140" i="32"/>
  <c r="E139" i="32"/>
  <c r="H139" i="32"/>
  <c r="E138" i="32"/>
  <c r="H138" i="32"/>
  <c r="E137" i="32"/>
  <c r="H137" i="32"/>
  <c r="E136" i="32"/>
  <c r="H136" i="32"/>
  <c r="E135" i="32"/>
  <c r="H135" i="32"/>
  <c r="E134" i="32"/>
  <c r="H134" i="32"/>
  <c r="E133" i="32"/>
  <c r="H133" i="32"/>
  <c r="E132" i="32"/>
  <c r="E131" i="32"/>
  <c r="H131" i="32"/>
  <c r="E130" i="32"/>
  <c r="H130" i="32"/>
  <c r="E129" i="32"/>
  <c r="H129" i="32"/>
  <c r="E128" i="32"/>
  <c r="H128" i="32"/>
  <c r="E127" i="32"/>
  <c r="H127" i="32"/>
  <c r="E126" i="32"/>
  <c r="H126" i="32"/>
  <c r="E125" i="32"/>
  <c r="H125" i="32"/>
  <c r="E124" i="32"/>
  <c r="H124" i="32"/>
  <c r="E123" i="32"/>
  <c r="H123" i="32"/>
  <c r="E122" i="32"/>
  <c r="H122" i="32"/>
  <c r="E121" i="32"/>
  <c r="H121" i="32"/>
  <c r="D121" i="32"/>
  <c r="G121" i="32"/>
  <c r="E120" i="32"/>
  <c r="H120" i="32"/>
  <c r="D120" i="32"/>
  <c r="G120" i="32"/>
  <c r="E119" i="32"/>
  <c r="H119" i="32"/>
  <c r="D119" i="32"/>
  <c r="G119" i="32"/>
  <c r="E118" i="32"/>
  <c r="H118" i="32"/>
  <c r="D118" i="32"/>
  <c r="G118" i="32"/>
  <c r="E117" i="32"/>
  <c r="H117" i="32"/>
  <c r="E116" i="32"/>
  <c r="H116" i="32"/>
  <c r="E115" i="32"/>
  <c r="H115" i="32"/>
  <c r="E114" i="32"/>
  <c r="H114" i="32"/>
  <c r="E113" i="32"/>
  <c r="H113" i="32"/>
  <c r="E112" i="32"/>
  <c r="H112" i="32"/>
  <c r="E111" i="32"/>
  <c r="H111" i="32"/>
  <c r="E110" i="32"/>
  <c r="H110" i="32"/>
  <c r="E109" i="32"/>
  <c r="H109" i="32"/>
  <c r="E108" i="32"/>
  <c r="H108" i="32"/>
  <c r="E107" i="32"/>
  <c r="H107" i="32"/>
  <c r="E106" i="32"/>
  <c r="H106" i="32"/>
  <c r="E105" i="32"/>
  <c r="H105" i="32"/>
  <c r="E104" i="32"/>
  <c r="H104" i="32"/>
  <c r="E103" i="32"/>
  <c r="H103" i="32"/>
  <c r="E102" i="32"/>
  <c r="H102" i="32"/>
  <c r="E101" i="32"/>
  <c r="H101" i="32"/>
  <c r="E100" i="32"/>
  <c r="H100" i="32"/>
  <c r="E99" i="32"/>
  <c r="H99" i="32"/>
  <c r="D99" i="32"/>
  <c r="G99" i="32"/>
  <c r="E98" i="32"/>
  <c r="H98" i="32"/>
  <c r="D98" i="32"/>
  <c r="G98" i="32"/>
  <c r="E97" i="32"/>
  <c r="H97" i="32"/>
  <c r="D97" i="32"/>
  <c r="G97" i="32"/>
  <c r="E96" i="32"/>
  <c r="H96" i="32"/>
  <c r="D96" i="32"/>
  <c r="G96" i="32"/>
  <c r="E95" i="32"/>
  <c r="H95" i="32"/>
  <c r="D95" i="32"/>
  <c r="G95" i="32"/>
  <c r="E94" i="32"/>
  <c r="H94" i="32"/>
  <c r="D94" i="32"/>
  <c r="G94" i="32"/>
  <c r="E93" i="32"/>
  <c r="H93" i="32"/>
  <c r="E92" i="32"/>
  <c r="H92" i="32"/>
  <c r="E91" i="32"/>
  <c r="H91" i="32"/>
  <c r="E90" i="32"/>
  <c r="H90" i="32"/>
  <c r="E89" i="32"/>
  <c r="H89" i="32"/>
  <c r="E88" i="32"/>
  <c r="H88" i="32"/>
  <c r="E87" i="32"/>
  <c r="H87" i="32"/>
  <c r="E86" i="32"/>
  <c r="H86" i="32"/>
  <c r="E85" i="32"/>
  <c r="H85" i="32"/>
  <c r="E84" i="32"/>
  <c r="H84" i="32"/>
  <c r="E83" i="32"/>
  <c r="H83" i="32"/>
  <c r="E82" i="32"/>
  <c r="H82" i="32"/>
  <c r="D82" i="32"/>
  <c r="G82" i="32"/>
  <c r="E81" i="32"/>
  <c r="H81" i="32"/>
  <c r="D81" i="32"/>
  <c r="G81" i="32"/>
  <c r="E80" i="32"/>
  <c r="H80" i="32"/>
  <c r="D80" i="32"/>
  <c r="G80" i="32"/>
  <c r="E79" i="32"/>
  <c r="H79" i="32"/>
  <c r="D79" i="32"/>
  <c r="G79" i="32"/>
  <c r="E78" i="32"/>
  <c r="H78" i="32"/>
  <c r="D78" i="32"/>
  <c r="G78" i="32"/>
  <c r="E77" i="32"/>
  <c r="H77" i="32"/>
  <c r="D77" i="32"/>
  <c r="G77" i="32"/>
  <c r="E76" i="32"/>
  <c r="H76" i="32"/>
  <c r="D76" i="32"/>
  <c r="G76" i="32"/>
  <c r="E75" i="32"/>
  <c r="H75" i="32"/>
  <c r="D75" i="32"/>
  <c r="G75" i="32"/>
  <c r="E74" i="32"/>
  <c r="H74" i="32"/>
  <c r="D74" i="32"/>
  <c r="G74" i="32"/>
  <c r="E73" i="32"/>
  <c r="H73" i="32"/>
  <c r="D73" i="32"/>
  <c r="G73" i="32"/>
  <c r="E72" i="32"/>
  <c r="H72" i="32"/>
  <c r="D72" i="32"/>
  <c r="G72" i="32"/>
  <c r="E71" i="32"/>
  <c r="H71" i="32"/>
  <c r="D71" i="32"/>
  <c r="G71" i="32"/>
  <c r="E70" i="32"/>
  <c r="H70" i="32"/>
  <c r="D70" i="32"/>
  <c r="G70" i="32"/>
  <c r="E69" i="32"/>
  <c r="H69" i="32"/>
  <c r="D69" i="32"/>
  <c r="G69" i="32"/>
  <c r="E68" i="32"/>
  <c r="H68" i="32"/>
  <c r="D68" i="32"/>
  <c r="G68" i="32"/>
  <c r="E67" i="32"/>
  <c r="H67" i="32"/>
  <c r="D67" i="32"/>
  <c r="G67" i="32"/>
  <c r="E66" i="32"/>
  <c r="H66" i="32"/>
  <c r="D66" i="32"/>
  <c r="G66" i="32"/>
  <c r="E65" i="32"/>
  <c r="H65" i="32"/>
  <c r="D65" i="32"/>
  <c r="G65" i="32"/>
  <c r="E64" i="32"/>
  <c r="H64" i="32"/>
  <c r="D64" i="32"/>
  <c r="G64" i="32"/>
  <c r="E63" i="32"/>
  <c r="H63" i="32"/>
  <c r="D63" i="32"/>
  <c r="G63" i="32"/>
  <c r="E62" i="32"/>
  <c r="H62" i="32"/>
  <c r="D62" i="32"/>
  <c r="G62" i="32"/>
  <c r="E61" i="32"/>
  <c r="H61" i="32"/>
  <c r="D61" i="32"/>
  <c r="G61" i="32"/>
  <c r="E60" i="32"/>
  <c r="H60" i="32"/>
  <c r="D60" i="32"/>
  <c r="G60" i="32"/>
  <c r="E59" i="32"/>
  <c r="D59" i="32"/>
  <c r="E58" i="32"/>
  <c r="D58" i="32"/>
  <c r="E57" i="32"/>
  <c r="D57" i="32"/>
  <c r="E56" i="32"/>
  <c r="D56" i="32"/>
  <c r="E55" i="32"/>
  <c r="D55" i="32"/>
  <c r="E54" i="32"/>
  <c r="D54" i="32"/>
  <c r="E53" i="32"/>
  <c r="D53" i="32"/>
  <c r="E52" i="32"/>
  <c r="D52" i="32"/>
  <c r="E51" i="32"/>
  <c r="D51" i="32"/>
  <c r="E50" i="32"/>
  <c r="H50" i="32"/>
  <c r="D50" i="32"/>
  <c r="G50" i="32"/>
  <c r="E49" i="32"/>
  <c r="H49" i="32"/>
  <c r="D49" i="32"/>
  <c r="G49" i="32"/>
  <c r="E48" i="32"/>
  <c r="H48" i="32"/>
  <c r="D48" i="32"/>
  <c r="G48" i="32"/>
  <c r="E47" i="32"/>
  <c r="H47" i="32"/>
  <c r="D47" i="32"/>
  <c r="G47" i="32"/>
  <c r="E46" i="32"/>
  <c r="H46" i="32"/>
  <c r="D46" i="32"/>
  <c r="G46" i="32"/>
  <c r="E45" i="32"/>
  <c r="H45" i="32"/>
  <c r="D45" i="32"/>
  <c r="G45" i="32"/>
  <c r="E44" i="32"/>
  <c r="H44" i="32"/>
  <c r="D44" i="32"/>
  <c r="G44" i="32"/>
  <c r="E43" i="32"/>
  <c r="H43" i="32"/>
  <c r="D43" i="32"/>
  <c r="G43" i="32"/>
  <c r="E42" i="32"/>
  <c r="H42" i="32"/>
  <c r="D42" i="32"/>
  <c r="G42" i="32"/>
  <c r="E41" i="32"/>
  <c r="H41" i="32"/>
  <c r="D41" i="32"/>
  <c r="G41" i="32"/>
  <c r="E40" i="32"/>
  <c r="H40" i="32"/>
  <c r="D40" i="32"/>
  <c r="G40" i="32"/>
  <c r="E39" i="32"/>
  <c r="H39" i="32"/>
  <c r="D39" i="32"/>
  <c r="G39" i="32"/>
  <c r="E38" i="32"/>
  <c r="H38" i="32"/>
  <c r="D38" i="32"/>
  <c r="G38" i="32"/>
  <c r="E37" i="32"/>
  <c r="H37" i="32"/>
  <c r="D37" i="32"/>
  <c r="G37" i="32"/>
  <c r="E36" i="32"/>
  <c r="H36" i="32"/>
  <c r="D36" i="32"/>
  <c r="G36" i="32"/>
  <c r="E35" i="32"/>
  <c r="H35" i="32"/>
  <c r="D35" i="32"/>
  <c r="G35" i="32"/>
  <c r="E34" i="32"/>
  <c r="H34" i="32"/>
  <c r="D34" i="32"/>
  <c r="G34" i="32"/>
  <c r="E33" i="32"/>
  <c r="H33" i="32"/>
  <c r="D33" i="32"/>
  <c r="G33" i="32"/>
  <c r="E32" i="32"/>
  <c r="H32" i="32"/>
  <c r="D32" i="32"/>
  <c r="G32" i="32"/>
  <c r="E31" i="32"/>
  <c r="H31" i="32"/>
  <c r="D31" i="32"/>
  <c r="G31" i="32"/>
  <c r="E30" i="32"/>
  <c r="H30" i="32"/>
  <c r="D30" i="32"/>
  <c r="G30" i="32"/>
  <c r="E29" i="32"/>
  <c r="H29" i="32"/>
  <c r="D29" i="32"/>
  <c r="G29" i="32"/>
  <c r="E28" i="32"/>
  <c r="H28" i="32"/>
  <c r="D28" i="32"/>
  <c r="G28" i="32"/>
  <c r="E27" i="32"/>
  <c r="H27" i="32"/>
  <c r="D27" i="32"/>
  <c r="G27" i="32"/>
  <c r="E26" i="32"/>
  <c r="H26" i="32"/>
  <c r="D26" i="32"/>
  <c r="G26" i="32"/>
  <c r="E25" i="32"/>
  <c r="H25" i="32"/>
  <c r="D25" i="32"/>
  <c r="G25" i="32"/>
  <c r="E24" i="32"/>
  <c r="H24" i="32"/>
  <c r="D24" i="32"/>
  <c r="G24" i="32"/>
  <c r="E23" i="32"/>
  <c r="H23" i="32"/>
  <c r="D23" i="32"/>
  <c r="G23" i="32"/>
  <c r="E22" i="32"/>
  <c r="H22" i="32"/>
  <c r="D22" i="32"/>
  <c r="G22" i="32"/>
  <c r="E21" i="32"/>
  <c r="H21" i="32"/>
  <c r="D21" i="32"/>
  <c r="G21" i="32"/>
  <c r="E20" i="32"/>
  <c r="H20" i="32"/>
  <c r="D20" i="32"/>
  <c r="G20" i="32"/>
  <c r="E19" i="32"/>
  <c r="H19" i="32"/>
  <c r="D19" i="32"/>
  <c r="G19" i="32"/>
  <c r="E18" i="32"/>
  <c r="H18" i="32"/>
  <c r="D18" i="32"/>
  <c r="G18" i="32"/>
  <c r="E17" i="32"/>
  <c r="H17" i="32"/>
  <c r="D17" i="32"/>
  <c r="G17" i="32"/>
  <c r="E16" i="32"/>
  <c r="H16" i="32"/>
  <c r="D16" i="32"/>
  <c r="G16" i="32"/>
  <c r="E15" i="32"/>
  <c r="H15" i="32"/>
  <c r="D15" i="32"/>
  <c r="G15" i="32"/>
  <c r="E14" i="32"/>
  <c r="H14" i="32"/>
  <c r="D14" i="32"/>
  <c r="G14" i="32"/>
  <c r="E13" i="32"/>
  <c r="H13" i="32"/>
  <c r="D13" i="32"/>
  <c r="G13" i="32"/>
  <c r="E12" i="32"/>
  <c r="H12" i="32"/>
  <c r="D12" i="32"/>
  <c r="G12" i="32"/>
  <c r="E11" i="32"/>
  <c r="H11" i="32"/>
  <c r="D11" i="32"/>
  <c r="G11" i="32"/>
  <c r="E10" i="32"/>
  <c r="H10" i="32"/>
  <c r="D10" i="32"/>
  <c r="G10" i="32"/>
  <c r="E9" i="32"/>
  <c r="H9" i="32"/>
  <c r="D9" i="32"/>
  <c r="G9" i="32"/>
  <c r="H8" i="32"/>
  <c r="G8" i="32"/>
  <c r="C52" i="1"/>
  <c r="AD286" i="38"/>
  <c r="AD272" i="38"/>
  <c r="F27" i="1"/>
  <c r="F30" i="1"/>
  <c r="F31" i="1"/>
  <c r="H228" i="32"/>
  <c r="R59" i="32"/>
  <c r="J22" i="33"/>
  <c r="H238" i="32"/>
  <c r="S59" i="32"/>
  <c r="R55" i="32"/>
  <c r="R56" i="32"/>
  <c r="C33" i="1"/>
  <c r="C37" i="1"/>
  <c r="J18" i="33"/>
  <c r="K18" i="33"/>
  <c r="H132" i="32"/>
  <c r="J24" i="33"/>
  <c r="J25" i="33"/>
  <c r="J23" i="33"/>
  <c r="AD235" i="38"/>
  <c r="AD256" i="38"/>
  <c r="AD265" i="38"/>
  <c r="AD254" i="38"/>
  <c r="AD260" i="38"/>
  <c r="AD279" i="38"/>
  <c r="AD251" i="38"/>
  <c r="AD257" i="38"/>
  <c r="AD242" i="38"/>
  <c r="AD252" i="38"/>
  <c r="T100" i="38"/>
  <c r="AD288" i="38"/>
  <c r="AD248" i="38"/>
  <c r="AD269" i="38"/>
  <c r="K19" i="38"/>
  <c r="L81" i="33"/>
  <c r="T42" i="38"/>
  <c r="T83" i="38"/>
  <c r="F71" i="33"/>
  <c r="F70" i="33"/>
  <c r="F69" i="33"/>
  <c r="K25" i="38"/>
  <c r="T36" i="38"/>
  <c r="K100" i="38"/>
  <c r="T75" i="38"/>
  <c r="T23" i="38"/>
  <c r="E66" i="33"/>
  <c r="E82" i="33"/>
  <c r="F79" i="33"/>
  <c r="F81" i="33"/>
  <c r="F80" i="33"/>
  <c r="F78" i="33"/>
  <c r="F77" i="33"/>
  <c r="L79" i="1"/>
  <c r="C44" i="1"/>
  <c r="C43" i="1"/>
  <c r="C45" i="1"/>
  <c r="C46" i="1"/>
  <c r="C47" i="1"/>
  <c r="C22" i="1"/>
  <c r="C21" i="1"/>
  <c r="N224" i="32"/>
  <c r="N180" i="32"/>
  <c r="N179" i="32"/>
  <c r="N178" i="32"/>
  <c r="N172" i="32"/>
  <c r="N160" i="32"/>
  <c r="N177" i="32"/>
  <c r="T177" i="23"/>
  <c r="U243" i="23"/>
  <c r="O243" i="23"/>
  <c r="C243" i="38" s="1"/>
  <c r="U244" i="23"/>
  <c r="O244" i="23"/>
  <c r="C244" i="38" s="1"/>
  <c r="U268" i="23"/>
  <c r="U292" i="23"/>
  <c r="U237" i="23"/>
  <c r="O237" i="23"/>
  <c r="U261" i="23"/>
  <c r="O261" i="23"/>
  <c r="U285" i="23"/>
  <c r="U230" i="23"/>
  <c r="O230" i="23"/>
  <c r="C230" i="38" s="1"/>
  <c r="U270" i="23"/>
  <c r="U294" i="23"/>
  <c r="U240" i="23"/>
  <c r="O240" i="23"/>
  <c r="U264" i="23"/>
  <c r="U280" i="23"/>
  <c r="U296" i="23"/>
  <c r="U226" i="23"/>
  <c r="O226" i="23"/>
  <c r="U234" i="23"/>
  <c r="O234" i="23"/>
  <c r="U242" i="23"/>
  <c r="O242" i="23"/>
  <c r="C242" i="38" s="1"/>
  <c r="U250" i="23"/>
  <c r="U258" i="23"/>
  <c r="O258" i="23"/>
  <c r="C258" i="38" s="1"/>
  <c r="U266" i="23"/>
  <c r="U274" i="23"/>
  <c r="U282" i="23"/>
  <c r="U290" i="23"/>
  <c r="U252" i="23"/>
  <c r="U284" i="23"/>
  <c r="U245" i="23"/>
  <c r="O245" i="23"/>
  <c r="C245" i="38" s="1"/>
  <c r="U293" i="23"/>
  <c r="U246" i="23"/>
  <c r="O246" i="23"/>
  <c r="U286" i="23"/>
  <c r="U231" i="23"/>
  <c r="O231" i="23"/>
  <c r="C231" i="38" s="1"/>
  <c r="U239" i="23"/>
  <c r="O239" i="23"/>
  <c r="C239" i="38" s="1"/>
  <c r="U247" i="23"/>
  <c r="O247" i="23"/>
  <c r="U255" i="23"/>
  <c r="O255" i="23"/>
  <c r="U263" i="23"/>
  <c r="U271" i="23"/>
  <c r="U279" i="23"/>
  <c r="U287" i="23"/>
  <c r="U295" i="23"/>
  <c r="U227" i="23"/>
  <c r="O227" i="23"/>
  <c r="U259" i="23"/>
  <c r="O259" i="23"/>
  <c r="C259" i="38" s="1"/>
  <c r="U283" i="23"/>
  <c r="U236" i="23"/>
  <c r="O236" i="23"/>
  <c r="C236" i="38" s="1"/>
  <c r="U276" i="23"/>
  <c r="U229" i="23"/>
  <c r="O229" i="23"/>
  <c r="U269" i="23"/>
  <c r="U254" i="23"/>
  <c r="O254" i="23"/>
  <c r="U248" i="23"/>
  <c r="O248" i="23"/>
  <c r="U235" i="23"/>
  <c r="O235" i="23"/>
  <c r="U251" i="23"/>
  <c r="U267" i="23"/>
  <c r="U275" i="23"/>
  <c r="U291" i="23"/>
  <c r="U228" i="23"/>
  <c r="O228" i="23"/>
  <c r="C228" i="38" s="1"/>
  <c r="U260" i="23"/>
  <c r="O260" i="23"/>
  <c r="U253" i="23"/>
  <c r="U277" i="23"/>
  <c r="U238" i="23"/>
  <c r="O238" i="23"/>
  <c r="C238" i="38" s="1"/>
  <c r="U262" i="23"/>
  <c r="U278" i="23"/>
  <c r="U232" i="23"/>
  <c r="U256" i="23"/>
  <c r="O256" i="23"/>
  <c r="U272" i="23"/>
  <c r="U288" i="23"/>
  <c r="U233" i="23"/>
  <c r="O233" i="23"/>
  <c r="U241" i="23"/>
  <c r="O241" i="23"/>
  <c r="U249" i="23"/>
  <c r="O249" i="23"/>
  <c r="U257" i="23"/>
  <c r="O257" i="23"/>
  <c r="C257" i="38" s="1"/>
  <c r="U265" i="23"/>
  <c r="U273" i="23"/>
  <c r="U281" i="23"/>
  <c r="U289" i="23"/>
  <c r="U297" i="23"/>
  <c r="J296" i="32"/>
  <c r="J288" i="32"/>
  <c r="J280" i="32"/>
  <c r="J272" i="32"/>
  <c r="J264" i="32"/>
  <c r="J256" i="32"/>
  <c r="J248" i="32"/>
  <c r="J240" i="32"/>
  <c r="J232" i="32"/>
  <c r="J224" i="32"/>
  <c r="J216" i="32"/>
  <c r="J208" i="32"/>
  <c r="J200" i="32"/>
  <c r="J192" i="32"/>
  <c r="J184" i="32"/>
  <c r="J176" i="32"/>
  <c r="J168" i="32"/>
  <c r="J160" i="32"/>
  <c r="J152" i="32"/>
  <c r="O152" i="32"/>
  <c r="J144" i="32"/>
  <c r="J136" i="32"/>
  <c r="J128" i="32"/>
  <c r="J120" i="32"/>
  <c r="J112" i="32"/>
  <c r="J104" i="32"/>
  <c r="J96" i="32"/>
  <c r="J88" i="32"/>
  <c r="J80" i="32"/>
  <c r="J72" i="32"/>
  <c r="J64" i="32"/>
  <c r="J56" i="32"/>
  <c r="J48" i="32"/>
  <c r="J40" i="32"/>
  <c r="J32" i="32"/>
  <c r="J24" i="32"/>
  <c r="J16" i="32"/>
  <c r="J8" i="32"/>
  <c r="J295" i="32"/>
  <c r="J287" i="32"/>
  <c r="J279" i="32"/>
  <c r="J271" i="32"/>
  <c r="J263" i="32"/>
  <c r="J255" i="32"/>
  <c r="J247" i="32"/>
  <c r="J239" i="32"/>
  <c r="J231" i="32"/>
  <c r="J223" i="32"/>
  <c r="J215" i="32"/>
  <c r="J207" i="32"/>
  <c r="J199" i="32"/>
  <c r="J191" i="32"/>
  <c r="J183" i="32"/>
  <c r="J175" i="32"/>
  <c r="J167" i="32"/>
  <c r="J159" i="32"/>
  <c r="O159" i="32"/>
  <c r="J151" i="32"/>
  <c r="O151" i="32"/>
  <c r="J143" i="32"/>
  <c r="J135" i="32"/>
  <c r="J292" i="32"/>
  <c r="J284" i="32"/>
  <c r="J276" i="32"/>
  <c r="J268" i="32"/>
  <c r="J260" i="32"/>
  <c r="J252" i="32"/>
  <c r="J244" i="32"/>
  <c r="J236" i="32"/>
  <c r="J228" i="32"/>
  <c r="J220" i="32"/>
  <c r="J212" i="32"/>
  <c r="J204" i="32"/>
  <c r="J196" i="32"/>
  <c r="J188" i="32"/>
  <c r="J180" i="32"/>
  <c r="J172" i="32"/>
  <c r="J164" i="32"/>
  <c r="J156" i="32"/>
  <c r="J148" i="32"/>
  <c r="J140" i="32"/>
  <c r="J132" i="32"/>
  <c r="J124" i="32"/>
  <c r="J116" i="32"/>
  <c r="J108" i="32"/>
  <c r="J100" i="32"/>
  <c r="J92" i="32"/>
  <c r="J84" i="32"/>
  <c r="J76" i="32"/>
  <c r="J68" i="32"/>
  <c r="J60" i="32"/>
  <c r="J52" i="32"/>
  <c r="J44" i="32"/>
  <c r="J36" i="32"/>
  <c r="J28" i="32"/>
  <c r="J20" i="32"/>
  <c r="J12" i="32"/>
  <c r="J290" i="32"/>
  <c r="J282" i="32"/>
  <c r="J274" i="32"/>
  <c r="J297" i="32"/>
  <c r="J266" i="32"/>
  <c r="J253" i="32"/>
  <c r="J241" i="32"/>
  <c r="J227" i="32"/>
  <c r="J214" i="32"/>
  <c r="J202" i="32"/>
  <c r="J177" i="32"/>
  <c r="P177" i="32"/>
  <c r="J138" i="32"/>
  <c r="J105" i="32"/>
  <c r="J62" i="32"/>
  <c r="J19" i="32"/>
  <c r="J294" i="32"/>
  <c r="J278" i="32"/>
  <c r="J265" i="32"/>
  <c r="J251" i="32"/>
  <c r="J238" i="32"/>
  <c r="J226" i="32"/>
  <c r="J213" i="32"/>
  <c r="J201" i="32"/>
  <c r="J187" i="32"/>
  <c r="J174" i="32"/>
  <c r="J162" i="32"/>
  <c r="J149" i="32"/>
  <c r="J137" i="32"/>
  <c r="J125" i="32"/>
  <c r="J114" i="32"/>
  <c r="J103" i="32"/>
  <c r="J93" i="32"/>
  <c r="J82" i="32"/>
  <c r="J71" i="32"/>
  <c r="J61" i="32"/>
  <c r="J50" i="32"/>
  <c r="J39" i="32"/>
  <c r="J29" i="32"/>
  <c r="J18" i="32"/>
  <c r="J293" i="32"/>
  <c r="J277" i="32"/>
  <c r="J262" i="32"/>
  <c r="J250" i="32"/>
  <c r="J237" i="32"/>
  <c r="J225" i="32"/>
  <c r="J211" i="32"/>
  <c r="J198" i="32"/>
  <c r="J186" i="32"/>
  <c r="J173" i="32"/>
  <c r="J161" i="32"/>
  <c r="J147" i="32"/>
  <c r="J134" i="32"/>
  <c r="J123" i="32"/>
  <c r="J113" i="32"/>
  <c r="J102" i="32"/>
  <c r="J91" i="32"/>
  <c r="J81" i="32"/>
  <c r="J70" i="32"/>
  <c r="J59" i="32"/>
  <c r="J49" i="32"/>
  <c r="J38" i="32"/>
  <c r="J27" i="32"/>
  <c r="J17" i="32"/>
  <c r="J291" i="32"/>
  <c r="J275" i="32"/>
  <c r="J261" i="32"/>
  <c r="J249" i="32"/>
  <c r="J235" i="32"/>
  <c r="J222" i="32"/>
  <c r="J210" i="32"/>
  <c r="J197" i="32"/>
  <c r="J185" i="32"/>
  <c r="J171" i="32"/>
  <c r="J158" i="32"/>
  <c r="O158" i="32"/>
  <c r="J146" i="32"/>
  <c r="J133" i="32"/>
  <c r="J122" i="32"/>
  <c r="J111" i="32"/>
  <c r="J101" i="32"/>
  <c r="J90" i="32"/>
  <c r="J79" i="32"/>
  <c r="J69" i="32"/>
  <c r="J58" i="32"/>
  <c r="J47" i="32"/>
  <c r="J37" i="32"/>
  <c r="J26" i="32"/>
  <c r="J15" i="32"/>
  <c r="J289" i="32"/>
  <c r="J273" i="32"/>
  <c r="J259" i="32"/>
  <c r="J246" i="32"/>
  <c r="J234" i="32"/>
  <c r="J221" i="32"/>
  <c r="J209" i="32"/>
  <c r="J195" i="32"/>
  <c r="J182" i="32"/>
  <c r="J170" i="32"/>
  <c r="J157" i="32"/>
  <c r="J145" i="32"/>
  <c r="J131" i="32"/>
  <c r="J121" i="32"/>
  <c r="J110" i="32"/>
  <c r="J99" i="32"/>
  <c r="J89" i="32"/>
  <c r="J78" i="32"/>
  <c r="J67" i="32"/>
  <c r="J57" i="32"/>
  <c r="J46" i="32"/>
  <c r="J35" i="32"/>
  <c r="J25" i="32"/>
  <c r="J14" i="32"/>
  <c r="J283" i="32"/>
  <c r="J267" i="32"/>
  <c r="J254" i="32"/>
  <c r="J242" i="32"/>
  <c r="J229" i="32"/>
  <c r="J217" i="32"/>
  <c r="J203" i="32"/>
  <c r="J190" i="32"/>
  <c r="J178" i="32"/>
  <c r="J165" i="32"/>
  <c r="J153" i="32"/>
  <c r="O153" i="32"/>
  <c r="J139" i="32"/>
  <c r="J127" i="32"/>
  <c r="J117" i="32"/>
  <c r="J106" i="32"/>
  <c r="J95" i="32"/>
  <c r="J85" i="32"/>
  <c r="J74" i="32"/>
  <c r="J63" i="32"/>
  <c r="J53" i="32"/>
  <c r="J42" i="32"/>
  <c r="J31" i="32"/>
  <c r="J21" i="32"/>
  <c r="J10" i="32"/>
  <c r="J281" i="32"/>
  <c r="J189" i="32"/>
  <c r="J163" i="32"/>
  <c r="J150" i="32"/>
  <c r="O150" i="32"/>
  <c r="J126" i="32"/>
  <c r="J115" i="32"/>
  <c r="J94" i="32"/>
  <c r="J83" i="32"/>
  <c r="J73" i="32"/>
  <c r="J51" i="32"/>
  <c r="J41" i="32"/>
  <c r="J30" i="32"/>
  <c r="J9" i="32"/>
  <c r="J258" i="32"/>
  <c r="J233" i="32"/>
  <c r="J169" i="32"/>
  <c r="J154" i="32"/>
  <c r="O154" i="32"/>
  <c r="J22" i="32"/>
  <c r="J142" i="32"/>
  <c r="J285" i="32"/>
  <c r="J218" i="32"/>
  <c r="J118" i="32"/>
  <c r="J269" i="32"/>
  <c r="J98" i="32"/>
  <c r="J245" i="32"/>
  <c r="J193" i="32"/>
  <c r="J141" i="32"/>
  <c r="J97" i="32"/>
  <c r="J54" i="32"/>
  <c r="J11" i="32"/>
  <c r="J243" i="32"/>
  <c r="J181" i="32"/>
  <c r="J130" i="32"/>
  <c r="J87" i="32"/>
  <c r="J45" i="32"/>
  <c r="J179" i="32"/>
  <c r="J129" i="32"/>
  <c r="J43" i="32"/>
  <c r="J286" i="32"/>
  <c r="J219" i="32"/>
  <c r="J77" i="32"/>
  <c r="J75" i="32"/>
  <c r="J270" i="32"/>
  <c r="J155" i="32"/>
  <c r="O155" i="32"/>
  <c r="J66" i="32"/>
  <c r="J107" i="32"/>
  <c r="J257" i="32"/>
  <c r="J55" i="32"/>
  <c r="J230" i="32"/>
  <c r="J86" i="32"/>
  <c r="J119" i="32"/>
  <c r="J34" i="32"/>
  <c r="J166" i="32"/>
  <c r="J33" i="32"/>
  <c r="J206" i="32"/>
  <c r="J109" i="32"/>
  <c r="J23" i="32"/>
  <c r="J205" i="32"/>
  <c r="J65" i="32"/>
  <c r="J194" i="32"/>
  <c r="J13" i="32"/>
  <c r="J26" i="33"/>
  <c r="K26" i="33"/>
  <c r="K22" i="33"/>
  <c r="U59" i="32"/>
  <c r="F25" i="33"/>
  <c r="M303" i="23"/>
  <c r="F24" i="33"/>
  <c r="F28" i="33"/>
  <c r="M302" i="23"/>
  <c r="J29" i="33"/>
  <c r="K29" i="33"/>
  <c r="K25" i="33"/>
  <c r="J28" i="33"/>
  <c r="K28" i="33"/>
  <c r="K24" i="33"/>
  <c r="K23" i="33"/>
  <c r="J27" i="33"/>
  <c r="K27" i="33"/>
  <c r="I31" i="1"/>
  <c r="H18" i="33"/>
  <c r="C23" i="1"/>
  <c r="H23" i="1"/>
  <c r="K159" i="22"/>
  <c r="K157" i="22"/>
  <c r="H297" i="22"/>
  <c r="H296" i="22"/>
  <c r="F296" i="22"/>
  <c r="H295" i="22"/>
  <c r="H293" i="22"/>
  <c r="H292" i="22"/>
  <c r="F292" i="22"/>
  <c r="H291" i="22"/>
  <c r="F291" i="22"/>
  <c r="F289" i="22"/>
  <c r="H289" i="22"/>
  <c r="H287" i="22"/>
  <c r="H286" i="22"/>
  <c r="H285" i="22"/>
  <c r="H284" i="22"/>
  <c r="H283" i="22"/>
  <c r="F283" i="22"/>
  <c r="H282" i="22"/>
  <c r="H281" i="22"/>
  <c r="F280" i="22"/>
  <c r="H279" i="22"/>
  <c r="H278" i="22"/>
  <c r="H277" i="22"/>
  <c r="H276" i="22"/>
  <c r="H275" i="22"/>
  <c r="F275" i="22"/>
  <c r="H274" i="22"/>
  <c r="F274" i="22"/>
  <c r="H273" i="22"/>
  <c r="F272" i="22"/>
  <c r="H271" i="22"/>
  <c r="H269" i="22"/>
  <c r="F268" i="22"/>
  <c r="H267" i="22"/>
  <c r="H265" i="22"/>
  <c r="H264" i="22"/>
  <c r="F264" i="22"/>
  <c r="H263" i="22"/>
  <c r="H261" i="22"/>
  <c r="H260" i="22"/>
  <c r="F260" i="22"/>
  <c r="H259" i="22"/>
  <c r="F257" i="22"/>
  <c r="H257" i="22"/>
  <c r="H255" i="22"/>
  <c r="F255" i="22"/>
  <c r="H254" i="22"/>
  <c r="H253" i="22"/>
  <c r="H252" i="22"/>
  <c r="H251" i="22"/>
  <c r="H250" i="22"/>
  <c r="H249" i="22"/>
  <c r="F248" i="22"/>
  <c r="H247" i="22"/>
  <c r="F247" i="22"/>
  <c r="H246" i="22"/>
  <c r="F246" i="22"/>
  <c r="H245" i="22"/>
  <c r="H244" i="22"/>
  <c r="H243" i="22"/>
  <c r="H242" i="22"/>
  <c r="H241" i="22"/>
  <c r="F240" i="22"/>
  <c r="H239" i="22"/>
  <c r="F239" i="22"/>
  <c r="H237" i="22"/>
  <c r="F236" i="22"/>
  <c r="H235" i="22"/>
  <c r="H233" i="22"/>
  <c r="H232" i="22"/>
  <c r="E232" i="22"/>
  <c r="F232" i="22"/>
  <c r="H231" i="22"/>
  <c r="E231" i="22"/>
  <c r="I231" i="22"/>
  <c r="E230" i="22"/>
  <c r="I230" i="22"/>
  <c r="E229" i="22"/>
  <c r="I229" i="22"/>
  <c r="H229" i="22"/>
  <c r="H228" i="22"/>
  <c r="E228" i="22"/>
  <c r="F228" i="22"/>
  <c r="H227" i="22"/>
  <c r="E227" i="22"/>
  <c r="F227" i="22"/>
  <c r="E226" i="22"/>
  <c r="I226" i="22"/>
  <c r="E225" i="22"/>
  <c r="F225" i="22"/>
  <c r="H225" i="22"/>
  <c r="E224" i="22"/>
  <c r="I224" i="22"/>
  <c r="H223" i="22"/>
  <c r="H222" i="22"/>
  <c r="H220" i="22"/>
  <c r="H219" i="22"/>
  <c r="H218" i="22"/>
  <c r="H217" i="22"/>
  <c r="F216" i="22"/>
  <c r="H215" i="22"/>
  <c r="H214" i="22"/>
  <c r="F214" i="22"/>
  <c r="H213" i="22"/>
  <c r="H212" i="22"/>
  <c r="H211" i="22"/>
  <c r="H210" i="22"/>
  <c r="F210" i="22"/>
  <c r="E209" i="22"/>
  <c r="I209" i="22"/>
  <c r="H209" i="22"/>
  <c r="H203" i="22"/>
  <c r="H201" i="22"/>
  <c r="H200" i="22"/>
  <c r="H199" i="22"/>
  <c r="H197" i="22"/>
  <c r="H196" i="22"/>
  <c r="H195" i="22"/>
  <c r="H193" i="22"/>
  <c r="H192" i="22"/>
  <c r="H191" i="22"/>
  <c r="H187" i="22"/>
  <c r="H186" i="22"/>
  <c r="H185" i="22"/>
  <c r="H184" i="22"/>
  <c r="H183" i="22"/>
  <c r="H182" i="22"/>
  <c r="H181" i="22"/>
  <c r="H180" i="22"/>
  <c r="H179" i="22"/>
  <c r="H178" i="22"/>
  <c r="I177" i="22"/>
  <c r="H177" i="22"/>
  <c r="I176" i="22"/>
  <c r="H175" i="22"/>
  <c r="H174" i="22"/>
  <c r="H171" i="22"/>
  <c r="I170" i="22"/>
  <c r="I169" i="22"/>
  <c r="H169" i="22"/>
  <c r="H168" i="22"/>
  <c r="H167" i="22"/>
  <c r="I167" i="22"/>
  <c r="I165" i="22"/>
  <c r="H165" i="22"/>
  <c r="H164" i="22"/>
  <c r="H163" i="22"/>
  <c r="I162" i="22"/>
  <c r="H161" i="22"/>
  <c r="H160" i="22"/>
  <c r="I160" i="22"/>
  <c r="E156" i="22"/>
  <c r="E155" i="22"/>
  <c r="E154" i="22"/>
  <c r="E153" i="22"/>
  <c r="E152" i="22"/>
  <c r="F152" i="22"/>
  <c r="E151" i="22"/>
  <c r="F151" i="22"/>
  <c r="E150" i="22"/>
  <c r="F150" i="22"/>
  <c r="E149" i="22"/>
  <c r="F149" i="22"/>
  <c r="E148" i="22"/>
  <c r="F148" i="22"/>
  <c r="H147" i="22"/>
  <c r="H146" i="22"/>
  <c r="H145" i="22"/>
  <c r="H144" i="22"/>
  <c r="H143" i="22"/>
  <c r="H142" i="22"/>
  <c r="H139" i="22"/>
  <c r="H137" i="22"/>
  <c r="H136" i="22"/>
  <c r="F136" i="22"/>
  <c r="H135" i="22"/>
  <c r="F134" i="22"/>
  <c r="H134" i="22"/>
  <c r="H133" i="22"/>
  <c r="H132" i="22"/>
  <c r="F132" i="22"/>
  <c r="H131" i="22"/>
  <c r="H130" i="22"/>
  <c r="H129" i="22"/>
  <c r="H128" i="22"/>
  <c r="H126" i="22"/>
  <c r="H125" i="22"/>
  <c r="H124" i="22"/>
  <c r="H123" i="22"/>
  <c r="H122" i="22"/>
  <c r="H121" i="22"/>
  <c r="E121" i="22"/>
  <c r="I121" i="22"/>
  <c r="E120" i="22"/>
  <c r="F120" i="22"/>
  <c r="H119" i="22"/>
  <c r="E119" i="22"/>
  <c r="F119" i="22"/>
  <c r="H118" i="22"/>
  <c r="E118" i="22"/>
  <c r="I118" i="22"/>
  <c r="H117" i="22"/>
  <c r="F117" i="22"/>
  <c r="H116" i="22"/>
  <c r="H115" i="22"/>
  <c r="F115" i="22"/>
  <c r="F114" i="22"/>
  <c r="H113" i="22"/>
  <c r="F112" i="22"/>
  <c r="H112" i="22"/>
  <c r="H111" i="22"/>
  <c r="F109" i="22"/>
  <c r="H109" i="22"/>
  <c r="H108" i="22"/>
  <c r="H107" i="22"/>
  <c r="F106" i="22"/>
  <c r="H105" i="22"/>
  <c r="H104" i="22"/>
  <c r="F104" i="22"/>
  <c r="F103" i="22"/>
  <c r="H101" i="22"/>
  <c r="F101" i="22"/>
  <c r="H100" i="22"/>
  <c r="E99" i="22"/>
  <c r="I99" i="22"/>
  <c r="H98" i="22"/>
  <c r="E98" i="22"/>
  <c r="H97" i="22"/>
  <c r="E97" i="22"/>
  <c r="H96" i="22"/>
  <c r="E96" i="22"/>
  <c r="I96" i="22"/>
  <c r="E95" i="22"/>
  <c r="H94" i="22"/>
  <c r="E94" i="22"/>
  <c r="F94" i="22"/>
  <c r="H93" i="22"/>
  <c r="H92" i="22"/>
  <c r="H91" i="22"/>
  <c r="H90" i="22"/>
  <c r="F90" i="22"/>
  <c r="H89" i="22"/>
  <c r="F88" i="22"/>
  <c r="H87" i="22"/>
  <c r="F87" i="22"/>
  <c r="H86" i="22"/>
  <c r="H85" i="22"/>
  <c r="F85" i="22"/>
  <c r="H84" i="22"/>
  <c r="H83" i="22"/>
  <c r="F83" i="22"/>
  <c r="E82" i="22"/>
  <c r="F82" i="22"/>
  <c r="E81" i="22"/>
  <c r="I81" i="22"/>
  <c r="H81" i="22"/>
  <c r="E80" i="22"/>
  <c r="F80" i="22"/>
  <c r="H80" i="22"/>
  <c r="H79" i="22"/>
  <c r="E79" i="22"/>
  <c r="E78" i="22"/>
  <c r="I78" i="22"/>
  <c r="E77" i="22"/>
  <c r="F77" i="22"/>
  <c r="H77" i="22"/>
  <c r="E76" i="22"/>
  <c r="H76" i="22"/>
  <c r="E75" i="22"/>
  <c r="I75" i="22"/>
  <c r="H75" i="22"/>
  <c r="E74" i="22"/>
  <c r="F74" i="22"/>
  <c r="H74" i="22"/>
  <c r="E73" i="22"/>
  <c r="H73" i="22"/>
  <c r="H72" i="22"/>
  <c r="E72" i="22"/>
  <c r="F72" i="22"/>
  <c r="E71" i="22"/>
  <c r="F71" i="22"/>
  <c r="E70" i="22"/>
  <c r="I70" i="22"/>
  <c r="H69" i="22"/>
  <c r="E69" i="22"/>
  <c r="F69" i="22"/>
  <c r="H68" i="22"/>
  <c r="E68" i="22"/>
  <c r="I68" i="22"/>
  <c r="E67" i="22"/>
  <c r="I67" i="22"/>
  <c r="H66" i="22"/>
  <c r="E66" i="22"/>
  <c r="H65" i="22"/>
  <c r="E65" i="22"/>
  <c r="H64" i="22"/>
  <c r="E64" i="22"/>
  <c r="I64" i="22"/>
  <c r="E63" i="22"/>
  <c r="F63" i="22"/>
  <c r="H62" i="22"/>
  <c r="E62" i="22"/>
  <c r="F62" i="22"/>
  <c r="H61" i="22"/>
  <c r="E61" i="22"/>
  <c r="I61" i="22"/>
  <c r="H60" i="22"/>
  <c r="E60" i="22"/>
  <c r="I60" i="22"/>
  <c r="E59" i="22"/>
  <c r="F59" i="22"/>
  <c r="E58" i="22"/>
  <c r="F58" i="22"/>
  <c r="E57" i="22"/>
  <c r="F57" i="22"/>
  <c r="E56" i="22"/>
  <c r="F56" i="22"/>
  <c r="E55" i="22"/>
  <c r="F55" i="22"/>
  <c r="E54" i="22"/>
  <c r="E53" i="22"/>
  <c r="F53" i="22"/>
  <c r="E52" i="22"/>
  <c r="E51" i="22"/>
  <c r="F51" i="22"/>
  <c r="E50" i="22"/>
  <c r="H50" i="22"/>
  <c r="E49" i="22"/>
  <c r="I49" i="22"/>
  <c r="H49" i="22"/>
  <c r="E48" i="22"/>
  <c r="F48" i="22"/>
  <c r="H48" i="22"/>
  <c r="H47" i="22"/>
  <c r="E47" i="22"/>
  <c r="E46" i="22"/>
  <c r="I46" i="22"/>
  <c r="E45" i="22"/>
  <c r="F45" i="22"/>
  <c r="H45" i="22"/>
  <c r="E44" i="22"/>
  <c r="E43" i="22"/>
  <c r="I43" i="22"/>
  <c r="H43" i="22"/>
  <c r="H42" i="22"/>
  <c r="E42" i="22"/>
  <c r="F42" i="22"/>
  <c r="H41" i="22"/>
  <c r="E41" i="22"/>
  <c r="F41" i="22"/>
  <c r="E40" i="22"/>
  <c r="E39" i="22"/>
  <c r="I39" i="22"/>
  <c r="H39" i="22"/>
  <c r="H38" i="22"/>
  <c r="E38" i="22"/>
  <c r="I38" i="22"/>
  <c r="H37" i="22"/>
  <c r="E37" i="22"/>
  <c r="I37" i="22"/>
  <c r="E36" i="22"/>
  <c r="E35" i="22"/>
  <c r="I35" i="22"/>
  <c r="H35" i="22"/>
  <c r="H34" i="22"/>
  <c r="E34" i="22"/>
  <c r="I34" i="22"/>
  <c r="H33" i="22"/>
  <c r="E33" i="22"/>
  <c r="F33" i="22"/>
  <c r="E32" i="22"/>
  <c r="I32" i="22"/>
  <c r="E31" i="22"/>
  <c r="I31" i="22"/>
  <c r="H31" i="22"/>
  <c r="H30" i="22"/>
  <c r="E30" i="22"/>
  <c r="I30" i="22"/>
  <c r="H29" i="22"/>
  <c r="E29" i="22"/>
  <c r="F29" i="22"/>
  <c r="E28" i="22"/>
  <c r="I28" i="22"/>
  <c r="E27" i="22"/>
  <c r="I27" i="22"/>
  <c r="H27" i="22"/>
  <c r="H26" i="22"/>
  <c r="E26" i="22"/>
  <c r="I26" i="22"/>
  <c r="H25" i="22"/>
  <c r="E25" i="22"/>
  <c r="F25" i="22"/>
  <c r="E24" i="22"/>
  <c r="I24" i="22"/>
  <c r="E23" i="22"/>
  <c r="I23" i="22"/>
  <c r="H22" i="22"/>
  <c r="E22" i="22"/>
  <c r="I22" i="22"/>
  <c r="H21" i="22"/>
  <c r="E21" i="22"/>
  <c r="I21" i="22"/>
  <c r="E20" i="22"/>
  <c r="I20" i="22"/>
  <c r="E19" i="22"/>
  <c r="I19" i="22"/>
  <c r="H19" i="22"/>
  <c r="H18" i="22"/>
  <c r="E18" i="22"/>
  <c r="I18" i="22"/>
  <c r="H17" i="22"/>
  <c r="E17" i="22"/>
  <c r="F17" i="22"/>
  <c r="E16" i="22"/>
  <c r="I16" i="22"/>
  <c r="E15" i="22"/>
  <c r="I15" i="22"/>
  <c r="H15" i="22"/>
  <c r="H14" i="22"/>
  <c r="E14" i="22"/>
  <c r="I14" i="22"/>
  <c r="H13" i="22"/>
  <c r="E13" i="22"/>
  <c r="F13" i="22"/>
  <c r="E12" i="22"/>
  <c r="I12" i="22"/>
  <c r="E11" i="22"/>
  <c r="I11" i="22"/>
  <c r="H11" i="22"/>
  <c r="H10" i="22"/>
  <c r="E10" i="22"/>
  <c r="I10" i="22"/>
  <c r="H9" i="22"/>
  <c r="E9" i="22"/>
  <c r="I9" i="22"/>
  <c r="H8" i="22"/>
  <c r="E8" i="22"/>
  <c r="I8" i="22"/>
  <c r="P130" i="32"/>
  <c r="O130" i="32"/>
  <c r="P281" i="32"/>
  <c r="O281" i="32"/>
  <c r="P89" i="32"/>
  <c r="O89" i="32"/>
  <c r="P185" i="32"/>
  <c r="O185" i="32"/>
  <c r="P293" i="32"/>
  <c r="O293" i="32"/>
  <c r="P227" i="32"/>
  <c r="O227" i="32"/>
  <c r="P204" i="32"/>
  <c r="O204" i="32"/>
  <c r="P295" i="32"/>
  <c r="O295" i="32"/>
  <c r="P256" i="32"/>
  <c r="O256" i="32"/>
  <c r="P219" i="32"/>
  <c r="O219" i="32"/>
  <c r="P83" i="32"/>
  <c r="O83" i="32"/>
  <c r="P14" i="32"/>
  <c r="O14" i="32"/>
  <c r="P101" i="32"/>
  <c r="O101" i="32"/>
  <c r="P198" i="32"/>
  <c r="O198" i="32"/>
  <c r="P201" i="32"/>
  <c r="O201" i="32"/>
  <c r="P84" i="32"/>
  <c r="O84" i="32"/>
  <c r="P8" i="32"/>
  <c r="O8" i="32"/>
  <c r="P200" i="32"/>
  <c r="O200" i="32"/>
  <c r="P286" i="32"/>
  <c r="O286" i="32"/>
  <c r="P94" i="32"/>
  <c r="O94" i="32"/>
  <c r="P21" i="32"/>
  <c r="O21" i="32"/>
  <c r="P106" i="32"/>
  <c r="O106" i="32"/>
  <c r="P203" i="32"/>
  <c r="O203" i="32"/>
  <c r="P110" i="32"/>
  <c r="O110" i="32"/>
  <c r="P111" i="32"/>
  <c r="O111" i="32"/>
  <c r="P210" i="32"/>
  <c r="O210" i="32"/>
  <c r="P27" i="32"/>
  <c r="O27" i="32"/>
  <c r="P113" i="32"/>
  <c r="O113" i="32"/>
  <c r="P211" i="32"/>
  <c r="O211" i="32"/>
  <c r="P29" i="32"/>
  <c r="O29" i="32"/>
  <c r="P114" i="32"/>
  <c r="O114" i="32"/>
  <c r="P213" i="32"/>
  <c r="O213" i="32"/>
  <c r="P62" i="32"/>
  <c r="O62" i="32"/>
  <c r="P253" i="32"/>
  <c r="O253" i="32"/>
  <c r="P28" i="32"/>
  <c r="O28" i="32"/>
  <c r="P92" i="32"/>
  <c r="O92" i="32"/>
  <c r="P156" i="32"/>
  <c r="O156" i="32"/>
  <c r="P220" i="32"/>
  <c r="O220" i="32"/>
  <c r="P284" i="32"/>
  <c r="O284" i="32"/>
  <c r="P183" i="32"/>
  <c r="O183" i="32"/>
  <c r="P247" i="32"/>
  <c r="O247" i="32"/>
  <c r="P16" i="32"/>
  <c r="O16" i="32"/>
  <c r="P80" i="32"/>
  <c r="O80" i="32"/>
  <c r="P144" i="32"/>
  <c r="O144" i="32"/>
  <c r="P208" i="32"/>
  <c r="O208" i="32"/>
  <c r="P272" i="32"/>
  <c r="O272" i="32"/>
  <c r="P33" i="32"/>
  <c r="O33" i="32"/>
  <c r="P107" i="32"/>
  <c r="O107" i="32"/>
  <c r="P43" i="32"/>
  <c r="O43" i="32"/>
  <c r="P11" i="32"/>
  <c r="O11" i="32"/>
  <c r="P118" i="32"/>
  <c r="O118" i="32"/>
  <c r="P258" i="32"/>
  <c r="O258" i="32"/>
  <c r="P115" i="32"/>
  <c r="O115" i="32"/>
  <c r="P31" i="32"/>
  <c r="O31" i="32"/>
  <c r="P117" i="32"/>
  <c r="O117" i="32"/>
  <c r="P217" i="32"/>
  <c r="O217" i="32"/>
  <c r="P35" i="32"/>
  <c r="O35" i="32"/>
  <c r="P121" i="32"/>
  <c r="O121" i="32"/>
  <c r="P221" i="32"/>
  <c r="O221" i="32"/>
  <c r="P37" i="32"/>
  <c r="O37" i="32"/>
  <c r="P122" i="32"/>
  <c r="O122" i="32"/>
  <c r="P222" i="32"/>
  <c r="O222" i="32"/>
  <c r="P38" i="32"/>
  <c r="O38" i="32"/>
  <c r="P123" i="32"/>
  <c r="O123" i="32"/>
  <c r="P225" i="32"/>
  <c r="O225" i="32"/>
  <c r="P39" i="32"/>
  <c r="O39" i="32"/>
  <c r="P125" i="32"/>
  <c r="O125" i="32"/>
  <c r="P226" i="32"/>
  <c r="O226" i="32"/>
  <c r="P105" i="32"/>
  <c r="O105" i="32"/>
  <c r="P266" i="32"/>
  <c r="O266" i="32"/>
  <c r="P36" i="32"/>
  <c r="O36" i="32"/>
  <c r="P100" i="32"/>
  <c r="O100" i="32"/>
  <c r="P164" i="32"/>
  <c r="O164" i="32"/>
  <c r="P228" i="32"/>
  <c r="O228" i="32"/>
  <c r="P292" i="32"/>
  <c r="O292" i="32"/>
  <c r="P191" i="32"/>
  <c r="O191" i="32"/>
  <c r="P255" i="32"/>
  <c r="O255" i="32"/>
  <c r="P24" i="32"/>
  <c r="O24" i="32"/>
  <c r="P88" i="32"/>
  <c r="O88" i="32"/>
  <c r="P216" i="32"/>
  <c r="O216" i="32"/>
  <c r="P280" i="32"/>
  <c r="O280" i="32"/>
  <c r="P23" i="32"/>
  <c r="O23" i="32"/>
  <c r="P178" i="32"/>
  <c r="O178" i="32"/>
  <c r="P289" i="32"/>
  <c r="O289" i="32"/>
  <c r="P91" i="32"/>
  <c r="O91" i="32"/>
  <c r="P187" i="32"/>
  <c r="O187" i="32"/>
  <c r="P12" i="32"/>
  <c r="O12" i="32"/>
  <c r="P268" i="32"/>
  <c r="O268" i="32"/>
  <c r="P64" i="32"/>
  <c r="O64" i="32"/>
  <c r="P55" i="32"/>
  <c r="O55" i="32"/>
  <c r="P169" i="32"/>
  <c r="O169" i="32"/>
  <c r="P190" i="32"/>
  <c r="O190" i="32"/>
  <c r="P195" i="32"/>
  <c r="O195" i="32"/>
  <c r="P17" i="32"/>
  <c r="O17" i="32"/>
  <c r="P19" i="32"/>
  <c r="O19" i="32"/>
  <c r="P148" i="32"/>
  <c r="O148" i="32"/>
  <c r="P239" i="32"/>
  <c r="O239" i="32"/>
  <c r="P264" i="32"/>
  <c r="O264" i="32"/>
  <c r="P243" i="32"/>
  <c r="O243" i="32"/>
  <c r="P26" i="32"/>
  <c r="O26" i="32"/>
  <c r="P13" i="32"/>
  <c r="O13" i="32"/>
  <c r="P129" i="32"/>
  <c r="O129" i="32"/>
  <c r="P9" i="32"/>
  <c r="O9" i="32"/>
  <c r="P42" i="32"/>
  <c r="O42" i="32"/>
  <c r="P46" i="32"/>
  <c r="O46" i="32"/>
  <c r="P47" i="32"/>
  <c r="O47" i="32"/>
  <c r="P49" i="32"/>
  <c r="O49" i="32"/>
  <c r="P50" i="32"/>
  <c r="O50" i="32"/>
  <c r="P138" i="32"/>
  <c r="O138" i="32"/>
  <c r="P172" i="32"/>
  <c r="O172" i="32"/>
  <c r="P32" i="32"/>
  <c r="O32" i="32"/>
  <c r="P194" i="32"/>
  <c r="O194" i="32"/>
  <c r="P34" i="32"/>
  <c r="O34" i="32"/>
  <c r="P179" i="32"/>
  <c r="O179" i="32"/>
  <c r="P97" i="32"/>
  <c r="O97" i="32"/>
  <c r="P285" i="32"/>
  <c r="O285" i="32"/>
  <c r="P30" i="32"/>
  <c r="O30" i="32"/>
  <c r="P53" i="32"/>
  <c r="O53" i="32"/>
  <c r="P139" i="32"/>
  <c r="O139" i="32"/>
  <c r="P242" i="32"/>
  <c r="O242" i="32"/>
  <c r="P57" i="32"/>
  <c r="O57" i="32"/>
  <c r="P145" i="32"/>
  <c r="O145" i="32"/>
  <c r="P246" i="32"/>
  <c r="O246" i="32"/>
  <c r="P58" i="32"/>
  <c r="O58" i="32"/>
  <c r="P146" i="32"/>
  <c r="O146" i="32"/>
  <c r="P249" i="32"/>
  <c r="O249" i="32"/>
  <c r="P59" i="32"/>
  <c r="O59" i="32"/>
  <c r="P147" i="32"/>
  <c r="O147" i="32"/>
  <c r="P250" i="32"/>
  <c r="O250" i="32"/>
  <c r="P61" i="32"/>
  <c r="O61" i="32"/>
  <c r="P149" i="32"/>
  <c r="O149" i="32"/>
  <c r="P251" i="32"/>
  <c r="O251" i="32"/>
  <c r="P274" i="32"/>
  <c r="O274" i="32"/>
  <c r="P52" i="32"/>
  <c r="O52" i="32"/>
  <c r="P116" i="32"/>
  <c r="O116" i="32"/>
  <c r="P180" i="32"/>
  <c r="O180" i="32"/>
  <c r="P244" i="32"/>
  <c r="O244" i="32"/>
  <c r="P143" i="32"/>
  <c r="O143" i="32"/>
  <c r="P207" i="32"/>
  <c r="O207" i="32"/>
  <c r="P271" i="32"/>
  <c r="O271" i="32"/>
  <c r="P40" i="32"/>
  <c r="O40" i="32"/>
  <c r="P104" i="32"/>
  <c r="O104" i="32"/>
  <c r="P168" i="32"/>
  <c r="O168" i="32"/>
  <c r="P232" i="32"/>
  <c r="O232" i="32"/>
  <c r="P296" i="32"/>
  <c r="O296" i="32"/>
  <c r="P77" i="32"/>
  <c r="O77" i="32"/>
  <c r="P73" i="32"/>
  <c r="O73" i="32"/>
  <c r="P283" i="32"/>
  <c r="O283" i="32"/>
  <c r="P90" i="32"/>
  <c r="O90" i="32"/>
  <c r="P291" i="32"/>
  <c r="O291" i="32"/>
  <c r="P93" i="32"/>
  <c r="O93" i="32"/>
  <c r="P76" i="32"/>
  <c r="O76" i="32"/>
  <c r="P167" i="32"/>
  <c r="O167" i="32"/>
  <c r="P192" i="32"/>
  <c r="O192" i="32"/>
  <c r="P109" i="32"/>
  <c r="O109" i="32"/>
  <c r="P98" i="32"/>
  <c r="O98" i="32"/>
  <c r="P95" i="32"/>
  <c r="O95" i="32"/>
  <c r="P99" i="32"/>
  <c r="O99" i="32"/>
  <c r="P197" i="32"/>
  <c r="O197" i="32"/>
  <c r="P18" i="32"/>
  <c r="O18" i="32"/>
  <c r="P241" i="32"/>
  <c r="O241" i="32"/>
  <c r="P212" i="32"/>
  <c r="O212" i="32"/>
  <c r="P276" i="32"/>
  <c r="O276" i="32"/>
  <c r="P72" i="32"/>
  <c r="O72" i="32"/>
  <c r="P257" i="32"/>
  <c r="O257" i="32"/>
  <c r="P233" i="32"/>
  <c r="O233" i="32"/>
  <c r="P209" i="32"/>
  <c r="O209" i="32"/>
  <c r="P166" i="32"/>
  <c r="O166" i="32"/>
  <c r="P54" i="32"/>
  <c r="O54" i="32"/>
  <c r="P126" i="32"/>
  <c r="O126" i="32"/>
  <c r="P229" i="32"/>
  <c r="O229" i="32"/>
  <c r="P131" i="32"/>
  <c r="O131" i="32"/>
  <c r="P133" i="32"/>
  <c r="O133" i="32"/>
  <c r="P134" i="32"/>
  <c r="O134" i="32"/>
  <c r="P137" i="32"/>
  <c r="O137" i="32"/>
  <c r="P297" i="32"/>
  <c r="O297" i="32"/>
  <c r="P108" i="32"/>
  <c r="O108" i="32"/>
  <c r="P135" i="32"/>
  <c r="O135" i="32"/>
  <c r="P263" i="32"/>
  <c r="O263" i="32"/>
  <c r="P160" i="32"/>
  <c r="O160" i="32"/>
  <c r="P288" i="32"/>
  <c r="O288" i="32"/>
  <c r="P65" i="32"/>
  <c r="O65" i="32"/>
  <c r="P119" i="32"/>
  <c r="O119" i="32"/>
  <c r="P270" i="32"/>
  <c r="O270" i="32"/>
  <c r="P45" i="32"/>
  <c r="O45" i="32"/>
  <c r="P141" i="32"/>
  <c r="O141" i="32"/>
  <c r="P142" i="32"/>
  <c r="O142" i="32"/>
  <c r="P41" i="32"/>
  <c r="O41" i="32"/>
  <c r="P163" i="32"/>
  <c r="O163" i="32"/>
  <c r="P63" i="32"/>
  <c r="O63" i="32"/>
  <c r="P254" i="32"/>
  <c r="O254" i="32"/>
  <c r="P67" i="32"/>
  <c r="O67" i="32"/>
  <c r="P157" i="32"/>
  <c r="O157" i="32"/>
  <c r="P259" i="32"/>
  <c r="O259" i="32"/>
  <c r="P69" i="32"/>
  <c r="O69" i="32"/>
  <c r="P261" i="32"/>
  <c r="O261" i="32"/>
  <c r="P70" i="32"/>
  <c r="O70" i="32"/>
  <c r="P161" i="32"/>
  <c r="O161" i="32"/>
  <c r="P262" i="32"/>
  <c r="O262" i="32"/>
  <c r="P71" i="32"/>
  <c r="O71" i="32"/>
  <c r="P162" i="32"/>
  <c r="O162" i="32"/>
  <c r="P265" i="32"/>
  <c r="O265" i="32"/>
  <c r="P202" i="32"/>
  <c r="O202" i="32"/>
  <c r="P282" i="32"/>
  <c r="O282" i="32"/>
  <c r="P60" i="32"/>
  <c r="O60" i="32"/>
  <c r="P124" i="32"/>
  <c r="O124" i="32"/>
  <c r="P188" i="32"/>
  <c r="O188" i="32"/>
  <c r="P252" i="32"/>
  <c r="O252" i="32"/>
  <c r="P215" i="32"/>
  <c r="O215" i="32"/>
  <c r="P279" i="32"/>
  <c r="O279" i="32"/>
  <c r="P48" i="32"/>
  <c r="O48" i="32"/>
  <c r="P112" i="32"/>
  <c r="P127" i="32"/>
  <c r="P128" i="32"/>
  <c r="P132" i="32"/>
  <c r="P136" i="32"/>
  <c r="P140" i="32"/>
  <c r="E5" i="50"/>
  <c r="O112" i="32"/>
  <c r="P176" i="32"/>
  <c r="O176" i="32"/>
  <c r="P240" i="32"/>
  <c r="O240" i="32"/>
  <c r="O177" i="32"/>
  <c r="P230" i="32"/>
  <c r="O230" i="32"/>
  <c r="P245" i="32"/>
  <c r="O245" i="32"/>
  <c r="P85" i="32"/>
  <c r="O85" i="32"/>
  <c r="P182" i="32"/>
  <c r="O182" i="32"/>
  <c r="P186" i="32"/>
  <c r="O186" i="32"/>
  <c r="P294" i="32"/>
  <c r="O294" i="32"/>
  <c r="O140" i="32"/>
  <c r="P231" i="32"/>
  <c r="O231" i="32"/>
  <c r="O128" i="32"/>
  <c r="P181" i="32"/>
  <c r="O181" i="32"/>
  <c r="P10" i="32"/>
  <c r="O10" i="32"/>
  <c r="P15" i="32"/>
  <c r="O15" i="32"/>
  <c r="P102" i="32"/>
  <c r="O102" i="32"/>
  <c r="P103" i="32"/>
  <c r="O103" i="32"/>
  <c r="P20" i="32"/>
  <c r="O20" i="32"/>
  <c r="P175" i="32"/>
  <c r="O175" i="32"/>
  <c r="O136" i="32"/>
  <c r="P206" i="32"/>
  <c r="O206" i="32"/>
  <c r="P269" i="32"/>
  <c r="O269" i="32"/>
  <c r="P25" i="32"/>
  <c r="O25" i="32"/>
  <c r="P66" i="32"/>
  <c r="O66" i="32"/>
  <c r="P218" i="32"/>
  <c r="O218" i="32"/>
  <c r="O127" i="32"/>
  <c r="P234" i="32"/>
  <c r="O234" i="32"/>
  <c r="P235" i="32"/>
  <c r="O235" i="32"/>
  <c r="P237" i="32"/>
  <c r="O237" i="32"/>
  <c r="P238" i="32"/>
  <c r="O238" i="32"/>
  <c r="P44" i="32"/>
  <c r="O44" i="32"/>
  <c r="P236" i="32"/>
  <c r="O236" i="32"/>
  <c r="P199" i="32"/>
  <c r="O199" i="32"/>
  <c r="P96" i="32"/>
  <c r="O96" i="32"/>
  <c r="P224" i="32"/>
  <c r="O224" i="32"/>
  <c r="P205" i="32"/>
  <c r="O205" i="32"/>
  <c r="P86" i="32"/>
  <c r="O86" i="32"/>
  <c r="P75" i="32"/>
  <c r="O75" i="32"/>
  <c r="P87" i="32"/>
  <c r="O87" i="32"/>
  <c r="P193" i="32"/>
  <c r="O193" i="32"/>
  <c r="P22" i="32"/>
  <c r="O22" i="32"/>
  <c r="P51" i="32"/>
  <c r="O51" i="32"/>
  <c r="P189" i="32"/>
  <c r="O189" i="32"/>
  <c r="P74" i="32"/>
  <c r="O74" i="32"/>
  <c r="P165" i="32"/>
  <c r="O165" i="32"/>
  <c r="P267" i="32"/>
  <c r="O267" i="32"/>
  <c r="P78" i="32"/>
  <c r="O78" i="32"/>
  <c r="P170" i="32"/>
  <c r="O170" i="32"/>
  <c r="P273" i="32"/>
  <c r="O273" i="32"/>
  <c r="P79" i="32"/>
  <c r="O79" i="32"/>
  <c r="P171" i="32"/>
  <c r="O171" i="32"/>
  <c r="P275" i="32"/>
  <c r="O275" i="32"/>
  <c r="P81" i="32"/>
  <c r="O81" i="32"/>
  <c r="P173" i="32"/>
  <c r="O173" i="32"/>
  <c r="P277" i="32"/>
  <c r="O277" i="32"/>
  <c r="P82" i="32"/>
  <c r="O82" i="32"/>
  <c r="P174" i="32"/>
  <c r="O174" i="32"/>
  <c r="P278" i="32"/>
  <c r="O278" i="32"/>
  <c r="P214" i="32"/>
  <c r="O214" i="32"/>
  <c r="P290" i="32"/>
  <c r="O290" i="32"/>
  <c r="P68" i="32"/>
  <c r="O68" i="32"/>
  <c r="O132" i="32"/>
  <c r="P196" i="32"/>
  <c r="O196" i="32"/>
  <c r="P260" i="32"/>
  <c r="O260" i="32"/>
  <c r="P223" i="32"/>
  <c r="O223" i="32"/>
  <c r="P287" i="32"/>
  <c r="O287" i="32"/>
  <c r="P56" i="32"/>
  <c r="O56" i="32"/>
  <c r="P120" i="32"/>
  <c r="O120" i="32"/>
  <c r="P184" i="32"/>
  <c r="O184" i="32"/>
  <c r="P248" i="32"/>
  <c r="O248" i="32"/>
  <c r="O232" i="23"/>
  <c r="N232" i="32"/>
  <c r="Q257" i="23"/>
  <c r="Q275" i="23"/>
  <c r="Q271" i="23"/>
  <c r="Q258" i="23"/>
  <c r="S240" i="23"/>
  <c r="Q281" i="23"/>
  <c r="S281" i="23"/>
  <c r="Q262" i="23"/>
  <c r="S262" i="23"/>
  <c r="Q254" i="23"/>
  <c r="Q295" i="23"/>
  <c r="P295" i="23" s="1"/>
  <c r="Q245" i="23"/>
  <c r="P245" i="23" s="1"/>
  <c r="S245" i="23"/>
  <c r="Q296" i="23"/>
  <c r="S296" i="23"/>
  <c r="AG296" i="38"/>
  <c r="AH296" i="38" s="1"/>
  <c r="S261" i="23"/>
  <c r="Q261" i="23"/>
  <c r="Q297" i="23"/>
  <c r="Q265" i="23"/>
  <c r="Q233" i="23"/>
  <c r="Q232" i="23"/>
  <c r="P232" i="23" s="1"/>
  <c r="S232" i="23"/>
  <c r="Q277" i="23"/>
  <c r="S277" i="23"/>
  <c r="Q291" i="23"/>
  <c r="Q259" i="23"/>
  <c r="S259" i="23"/>
  <c r="AG259" i="38"/>
  <c r="Q279" i="23"/>
  <c r="AG279" i="38"/>
  <c r="AH279" i="38" s="1"/>
  <c r="S246" i="23"/>
  <c r="Q252" i="23"/>
  <c r="S252" i="23"/>
  <c r="Q266" i="23"/>
  <c r="S266" i="23"/>
  <c r="AG266" i="38"/>
  <c r="AH266" i="38" s="1"/>
  <c r="Q264" i="23"/>
  <c r="S264" i="23"/>
  <c r="S230" i="23"/>
  <c r="Q230" i="23"/>
  <c r="S292" i="23"/>
  <c r="Q292" i="23"/>
  <c r="S278" i="23"/>
  <c r="Q278" i="23"/>
  <c r="S276" i="23"/>
  <c r="Q276" i="23"/>
  <c r="S293" i="23"/>
  <c r="Q293" i="23"/>
  <c r="P293" i="23" s="1"/>
  <c r="AG293" i="38"/>
  <c r="AH293" i="38" s="1"/>
  <c r="S285" i="23"/>
  <c r="Q285" i="23"/>
  <c r="P285" i="23" s="1"/>
  <c r="Q282" i="23"/>
  <c r="AG282" i="38"/>
  <c r="AH282" i="38" s="1"/>
  <c r="S288" i="23"/>
  <c r="Q288" i="23"/>
  <c r="Q248" i="23"/>
  <c r="S248" i="23"/>
  <c r="Q239" i="23"/>
  <c r="AG239" i="38"/>
  <c r="AH239" i="38" s="1"/>
  <c r="Q268" i="23"/>
  <c r="K69" i="1"/>
  <c r="S268" i="23"/>
  <c r="I69" i="1"/>
  <c r="M69" i="1" s="1"/>
  <c r="N69" i="1" s="1"/>
  <c r="S272" i="23"/>
  <c r="Q272" i="23"/>
  <c r="Q267" i="23"/>
  <c r="L267" i="38" s="1"/>
  <c r="S267" i="23"/>
  <c r="K76" i="1"/>
  <c r="Q263" i="23"/>
  <c r="S244" i="23"/>
  <c r="Q244" i="23"/>
  <c r="Q273" i="23"/>
  <c r="S241" i="23"/>
  <c r="Q241" i="23"/>
  <c r="S256" i="23"/>
  <c r="S238" i="23"/>
  <c r="Q228" i="23"/>
  <c r="S228" i="23"/>
  <c r="Q251" i="23"/>
  <c r="S269" i="23"/>
  <c r="Q269" i="23"/>
  <c r="AG269" i="38"/>
  <c r="AH269" i="38" s="1"/>
  <c r="Q283" i="23"/>
  <c r="S283" i="23"/>
  <c r="AG283" i="38"/>
  <c r="AH283" i="38" s="1"/>
  <c r="Q287" i="23"/>
  <c r="S255" i="23"/>
  <c r="S286" i="23"/>
  <c r="Q286" i="23"/>
  <c r="Q284" i="23"/>
  <c r="S284" i="23"/>
  <c r="S274" i="23"/>
  <c r="Q274" i="23"/>
  <c r="S242" i="23"/>
  <c r="Q242" i="23"/>
  <c r="S280" i="23"/>
  <c r="Q280" i="23"/>
  <c r="Q270" i="23"/>
  <c r="S270" i="23"/>
  <c r="S243" i="23"/>
  <c r="Q243" i="23"/>
  <c r="Q289" i="23"/>
  <c r="S253" i="23"/>
  <c r="Q253" i="23"/>
  <c r="P253" i="23" s="1"/>
  <c r="Q290" i="23"/>
  <c r="S226" i="23"/>
  <c r="Q226" i="23"/>
  <c r="S249" i="23"/>
  <c r="Q260" i="23"/>
  <c r="AG260" i="38"/>
  <c r="AH260" i="38" s="1"/>
  <c r="Q236" i="23"/>
  <c r="S236" i="23"/>
  <c r="S231" i="23"/>
  <c r="Q250" i="23"/>
  <c r="P250" i="23" s="1"/>
  <c r="S250" i="23"/>
  <c r="S294" i="23"/>
  <c r="Q294" i="23"/>
  <c r="L294" i="38" s="1"/>
  <c r="K86" i="32"/>
  <c r="L86" i="32"/>
  <c r="K51" i="32"/>
  <c r="L51" i="32"/>
  <c r="K165" i="32"/>
  <c r="L165" i="32"/>
  <c r="K171" i="32"/>
  <c r="L171" i="32"/>
  <c r="K277" i="32"/>
  <c r="L277" i="32"/>
  <c r="K290" i="32"/>
  <c r="L290" i="32"/>
  <c r="K260" i="32"/>
  <c r="L260" i="32"/>
  <c r="K184" i="32"/>
  <c r="L184" i="32"/>
  <c r="K185" i="32"/>
  <c r="L185" i="32"/>
  <c r="K194" i="32"/>
  <c r="L194" i="32"/>
  <c r="K34" i="32"/>
  <c r="L34" i="32"/>
  <c r="K155" i="32"/>
  <c r="L155" i="32"/>
  <c r="K179" i="32"/>
  <c r="L179" i="32"/>
  <c r="K97" i="32"/>
  <c r="L97" i="32"/>
  <c r="K285" i="32"/>
  <c r="L285" i="32"/>
  <c r="K30" i="32"/>
  <c r="L30" i="32"/>
  <c r="K150" i="32"/>
  <c r="L150" i="32"/>
  <c r="K53" i="32"/>
  <c r="L53" i="32"/>
  <c r="K139" i="32"/>
  <c r="L139" i="32"/>
  <c r="K242" i="32"/>
  <c r="L242" i="32"/>
  <c r="K57" i="32"/>
  <c r="L57" i="32"/>
  <c r="K145" i="32"/>
  <c r="L145" i="32"/>
  <c r="K246" i="32"/>
  <c r="L246" i="32"/>
  <c r="K58" i="32"/>
  <c r="L58" i="32"/>
  <c r="K146" i="32"/>
  <c r="L146" i="32"/>
  <c r="K249" i="32"/>
  <c r="L249" i="32"/>
  <c r="K59" i="32"/>
  <c r="L59" i="32"/>
  <c r="K147" i="32"/>
  <c r="L147" i="32"/>
  <c r="K250" i="32"/>
  <c r="L250" i="32"/>
  <c r="K61" i="32"/>
  <c r="L61" i="32"/>
  <c r="K149" i="32"/>
  <c r="L149" i="32"/>
  <c r="K251" i="32"/>
  <c r="L251" i="32"/>
  <c r="K177" i="32"/>
  <c r="L177" i="32"/>
  <c r="K274" i="32"/>
  <c r="L274" i="32"/>
  <c r="K52" i="32"/>
  <c r="L52" i="32"/>
  <c r="K116" i="32"/>
  <c r="L116" i="32"/>
  <c r="K180" i="32"/>
  <c r="L180" i="32"/>
  <c r="K244" i="32"/>
  <c r="L244" i="32"/>
  <c r="K143" i="32"/>
  <c r="L143" i="32"/>
  <c r="K207" i="32"/>
  <c r="L207" i="32"/>
  <c r="K271" i="32"/>
  <c r="L271" i="32"/>
  <c r="K40" i="32"/>
  <c r="L40" i="32"/>
  <c r="K104" i="32"/>
  <c r="L104" i="32"/>
  <c r="K65" i="32"/>
  <c r="L65" i="32"/>
  <c r="K119" i="32"/>
  <c r="L119" i="32"/>
  <c r="K270" i="32"/>
  <c r="L270" i="32"/>
  <c r="K45" i="32"/>
  <c r="L45" i="32"/>
  <c r="K141" i="32"/>
  <c r="L141" i="32"/>
  <c r="K142" i="32"/>
  <c r="L142" i="32"/>
  <c r="K41" i="32"/>
  <c r="L41" i="32"/>
  <c r="K163" i="32"/>
  <c r="L163" i="32"/>
  <c r="K63" i="32"/>
  <c r="L63" i="32"/>
  <c r="K153" i="32"/>
  <c r="L153" i="32"/>
  <c r="K254" i="32"/>
  <c r="L254" i="32"/>
  <c r="K67" i="32"/>
  <c r="L67" i="32"/>
  <c r="K157" i="32"/>
  <c r="L157" i="32"/>
  <c r="K259" i="32"/>
  <c r="L259" i="32"/>
  <c r="K69" i="32"/>
  <c r="L69" i="32"/>
  <c r="K158" i="32"/>
  <c r="L158" i="32"/>
  <c r="K261" i="32"/>
  <c r="L261" i="32"/>
  <c r="K70" i="32"/>
  <c r="L70" i="32"/>
  <c r="K161" i="32"/>
  <c r="L161" i="32"/>
  <c r="K262" i="32"/>
  <c r="L262" i="32"/>
  <c r="K71" i="32"/>
  <c r="L71" i="32"/>
  <c r="K162" i="32"/>
  <c r="L162" i="32"/>
  <c r="K265" i="32"/>
  <c r="L265" i="32"/>
  <c r="K202" i="32"/>
  <c r="L202" i="32"/>
  <c r="K282" i="32"/>
  <c r="L282" i="32"/>
  <c r="K60" i="32"/>
  <c r="L60" i="32"/>
  <c r="K124" i="32"/>
  <c r="L124" i="32"/>
  <c r="K188" i="32"/>
  <c r="L188" i="32"/>
  <c r="K252" i="32"/>
  <c r="L252" i="32"/>
  <c r="K151" i="32"/>
  <c r="L151" i="32"/>
  <c r="K215" i="32"/>
  <c r="L215" i="32"/>
  <c r="K279" i="32"/>
  <c r="L279" i="32"/>
  <c r="K48" i="32"/>
  <c r="L48" i="32"/>
  <c r="K112" i="32"/>
  <c r="L112" i="32"/>
  <c r="K176" i="32"/>
  <c r="L176" i="32"/>
  <c r="K240" i="32"/>
  <c r="L240" i="32"/>
  <c r="K205" i="32"/>
  <c r="L205" i="32"/>
  <c r="K193" i="32"/>
  <c r="L193" i="32"/>
  <c r="K74" i="32"/>
  <c r="L74" i="32"/>
  <c r="K170" i="32"/>
  <c r="L170" i="32"/>
  <c r="K275" i="32"/>
  <c r="L275" i="32"/>
  <c r="K82" i="32"/>
  <c r="L82" i="32"/>
  <c r="K214" i="32"/>
  <c r="L214" i="32"/>
  <c r="K196" i="32"/>
  <c r="L196" i="32"/>
  <c r="K287" i="32"/>
  <c r="L287" i="32"/>
  <c r="K120" i="32"/>
  <c r="L120" i="32"/>
  <c r="K230" i="32"/>
  <c r="L230" i="32"/>
  <c r="K245" i="32"/>
  <c r="L245" i="32"/>
  <c r="K281" i="32"/>
  <c r="L281" i="32"/>
  <c r="K283" i="32"/>
  <c r="L283" i="32"/>
  <c r="K289" i="32"/>
  <c r="L289" i="32"/>
  <c r="K186" i="32"/>
  <c r="L186" i="32"/>
  <c r="K187" i="32"/>
  <c r="L187" i="32"/>
  <c r="K227" i="32"/>
  <c r="L227" i="32"/>
  <c r="K140" i="32"/>
  <c r="L140" i="32"/>
  <c r="K268" i="32"/>
  <c r="L268" i="32"/>
  <c r="K231" i="32"/>
  <c r="L231" i="32"/>
  <c r="K295" i="32"/>
  <c r="L295" i="32"/>
  <c r="K64" i="32"/>
  <c r="L64" i="32"/>
  <c r="K192" i="32"/>
  <c r="L192" i="32"/>
  <c r="K55" i="32"/>
  <c r="L55" i="32"/>
  <c r="K181" i="32"/>
  <c r="L181" i="32"/>
  <c r="K169" i="32"/>
  <c r="L169" i="32"/>
  <c r="K10" i="32"/>
  <c r="L10" i="32"/>
  <c r="K190" i="32"/>
  <c r="L190" i="32"/>
  <c r="K99" i="32"/>
  <c r="L99" i="32"/>
  <c r="K15" i="32"/>
  <c r="L15" i="32"/>
  <c r="K197" i="32"/>
  <c r="L197" i="32"/>
  <c r="K102" i="32"/>
  <c r="L102" i="32"/>
  <c r="K198" i="32"/>
  <c r="L198" i="32"/>
  <c r="K103" i="32"/>
  <c r="L103" i="32"/>
  <c r="K19" i="32"/>
  <c r="L19" i="32"/>
  <c r="K241" i="32"/>
  <c r="L241" i="32"/>
  <c r="K84" i="32"/>
  <c r="L84" i="32"/>
  <c r="K148" i="32"/>
  <c r="L148" i="32"/>
  <c r="K212" i="32"/>
  <c r="L212" i="32"/>
  <c r="K276" i="32"/>
  <c r="L276" i="32"/>
  <c r="K175" i="32"/>
  <c r="L175" i="32"/>
  <c r="K239" i="32"/>
  <c r="L239" i="32"/>
  <c r="L8" i="32"/>
  <c r="K8" i="32"/>
  <c r="K72" i="32"/>
  <c r="L72" i="32"/>
  <c r="K136" i="32"/>
  <c r="L136" i="32"/>
  <c r="K264" i="32"/>
  <c r="L264" i="32"/>
  <c r="K206" i="32"/>
  <c r="L206" i="32"/>
  <c r="K257" i="32"/>
  <c r="L257" i="32"/>
  <c r="K286" i="32"/>
  <c r="L286" i="32"/>
  <c r="K243" i="32"/>
  <c r="L243" i="32"/>
  <c r="K269" i="32"/>
  <c r="L269" i="32"/>
  <c r="K233" i="32"/>
  <c r="L233" i="32"/>
  <c r="K94" i="32"/>
  <c r="L94" i="32"/>
  <c r="K21" i="32"/>
  <c r="L21" i="32"/>
  <c r="K106" i="32"/>
  <c r="L106" i="32"/>
  <c r="K203" i="32"/>
  <c r="L203" i="32"/>
  <c r="K25" i="32"/>
  <c r="L25" i="32"/>
  <c r="K110" i="32"/>
  <c r="L110" i="32"/>
  <c r="K209" i="32"/>
  <c r="L209" i="32"/>
  <c r="K26" i="32"/>
  <c r="L26" i="32"/>
  <c r="K111" i="32"/>
  <c r="L111" i="32"/>
  <c r="K210" i="32"/>
  <c r="L210" i="32"/>
  <c r="K27" i="32"/>
  <c r="L27" i="32"/>
  <c r="K113" i="32"/>
  <c r="L113" i="32"/>
  <c r="K211" i="32"/>
  <c r="L211" i="32"/>
  <c r="K29" i="32"/>
  <c r="L29" i="32"/>
  <c r="K114" i="32"/>
  <c r="L114" i="32"/>
  <c r="K213" i="32"/>
  <c r="L213" i="32"/>
  <c r="K62" i="32"/>
  <c r="L62" i="32"/>
  <c r="K253" i="32"/>
  <c r="L253" i="32"/>
  <c r="K28" i="32"/>
  <c r="L28" i="32"/>
  <c r="K92" i="32"/>
  <c r="L92" i="32"/>
  <c r="K156" i="32"/>
  <c r="L156" i="32"/>
  <c r="K220" i="32"/>
  <c r="L220" i="32"/>
  <c r="K284" i="32"/>
  <c r="L284" i="32"/>
  <c r="K183" i="32"/>
  <c r="L183" i="32"/>
  <c r="K247" i="32"/>
  <c r="L247" i="32"/>
  <c r="K16" i="32"/>
  <c r="L16" i="32"/>
  <c r="K80" i="32"/>
  <c r="L80" i="32"/>
  <c r="K144" i="32"/>
  <c r="L144" i="32"/>
  <c r="K208" i="32"/>
  <c r="L208" i="32"/>
  <c r="K272" i="32"/>
  <c r="L272" i="32"/>
  <c r="K75" i="32"/>
  <c r="L75" i="32"/>
  <c r="K22" i="32"/>
  <c r="L22" i="32"/>
  <c r="K267" i="32"/>
  <c r="L267" i="32"/>
  <c r="K79" i="32"/>
  <c r="L79" i="32"/>
  <c r="K173" i="32"/>
  <c r="L173" i="32"/>
  <c r="K278" i="32"/>
  <c r="L278" i="32"/>
  <c r="K132" i="32"/>
  <c r="L132" i="32"/>
  <c r="K159" i="32"/>
  <c r="L159" i="32"/>
  <c r="K56" i="32"/>
  <c r="L56" i="32"/>
  <c r="K23" i="32"/>
  <c r="L23" i="32"/>
  <c r="K130" i="32"/>
  <c r="L130" i="32"/>
  <c r="K73" i="32"/>
  <c r="L73" i="32"/>
  <c r="K85" i="32"/>
  <c r="L85" i="32"/>
  <c r="K89" i="32"/>
  <c r="L89" i="32"/>
  <c r="K90" i="32"/>
  <c r="L90" i="32"/>
  <c r="K91" i="32"/>
  <c r="L91" i="32"/>
  <c r="K293" i="32"/>
  <c r="L293" i="32"/>
  <c r="K294" i="32"/>
  <c r="L294" i="32"/>
  <c r="K12" i="32"/>
  <c r="L12" i="32"/>
  <c r="K204" i="32"/>
  <c r="L204" i="32"/>
  <c r="K167" i="32"/>
  <c r="L167" i="32"/>
  <c r="K128" i="32"/>
  <c r="L128" i="32"/>
  <c r="K109" i="32"/>
  <c r="L109" i="32"/>
  <c r="K219" i="32"/>
  <c r="L219" i="32"/>
  <c r="K98" i="32"/>
  <c r="L98" i="32"/>
  <c r="K83" i="32"/>
  <c r="L83" i="32"/>
  <c r="K95" i="32"/>
  <c r="L95" i="32"/>
  <c r="K14" i="32"/>
  <c r="L14" i="32"/>
  <c r="K195" i="32"/>
  <c r="L195" i="32"/>
  <c r="K101" i="32"/>
  <c r="L101" i="32"/>
  <c r="K17" i="32"/>
  <c r="L17" i="32"/>
  <c r="K18" i="32"/>
  <c r="L18" i="32"/>
  <c r="K201" i="32"/>
  <c r="L201" i="32"/>
  <c r="K20" i="32"/>
  <c r="L20" i="32"/>
  <c r="K200" i="32"/>
  <c r="L200" i="32"/>
  <c r="K33" i="32"/>
  <c r="L33" i="32"/>
  <c r="K107" i="32"/>
  <c r="L107" i="32"/>
  <c r="K43" i="32"/>
  <c r="L43" i="32"/>
  <c r="K11" i="32"/>
  <c r="L11" i="32"/>
  <c r="K118" i="32"/>
  <c r="L118" i="32"/>
  <c r="K258" i="32"/>
  <c r="L258" i="32"/>
  <c r="K115" i="32"/>
  <c r="L115" i="32"/>
  <c r="K31" i="32"/>
  <c r="L31" i="32"/>
  <c r="K117" i="32"/>
  <c r="L117" i="32"/>
  <c r="K217" i="32"/>
  <c r="L217" i="32"/>
  <c r="K35" i="32"/>
  <c r="L35" i="32"/>
  <c r="K121" i="32"/>
  <c r="L121" i="32"/>
  <c r="K221" i="32"/>
  <c r="L221" i="32"/>
  <c r="K37" i="32"/>
  <c r="L37" i="32"/>
  <c r="K122" i="32"/>
  <c r="L122" i="32"/>
  <c r="K222" i="32"/>
  <c r="L222" i="32"/>
  <c r="K38" i="32"/>
  <c r="L38" i="32"/>
  <c r="K123" i="32"/>
  <c r="L123" i="32"/>
  <c r="K225" i="32"/>
  <c r="L225" i="32"/>
  <c r="K39" i="32"/>
  <c r="L39" i="32"/>
  <c r="K125" i="32"/>
  <c r="L125" i="32"/>
  <c r="K226" i="32"/>
  <c r="L226" i="32"/>
  <c r="K105" i="32"/>
  <c r="L105" i="32"/>
  <c r="K266" i="32"/>
  <c r="L266" i="32"/>
  <c r="K36" i="32"/>
  <c r="L36" i="32"/>
  <c r="K100" i="32"/>
  <c r="L100" i="32"/>
  <c r="K164" i="32"/>
  <c r="L164" i="32"/>
  <c r="K228" i="32"/>
  <c r="L228" i="32"/>
  <c r="K292" i="32"/>
  <c r="L292" i="32"/>
  <c r="K191" i="32"/>
  <c r="L191" i="32"/>
  <c r="K255" i="32"/>
  <c r="L255" i="32"/>
  <c r="K24" i="32"/>
  <c r="L24" i="32"/>
  <c r="K88" i="32"/>
  <c r="L88" i="32"/>
  <c r="K152" i="32"/>
  <c r="L152" i="32"/>
  <c r="K216" i="32"/>
  <c r="L216" i="32"/>
  <c r="K280" i="32"/>
  <c r="L280" i="32"/>
  <c r="K87" i="32"/>
  <c r="L87" i="32"/>
  <c r="K189" i="32"/>
  <c r="L189" i="32"/>
  <c r="K78" i="32"/>
  <c r="L78" i="32"/>
  <c r="K273" i="32"/>
  <c r="L273" i="32"/>
  <c r="K81" i="32"/>
  <c r="L81" i="32"/>
  <c r="K174" i="32"/>
  <c r="L174" i="32"/>
  <c r="K68" i="32"/>
  <c r="L68" i="32"/>
  <c r="K223" i="32"/>
  <c r="L223" i="32"/>
  <c r="K248" i="32"/>
  <c r="L248" i="32"/>
  <c r="K77" i="32"/>
  <c r="L77" i="32"/>
  <c r="K154" i="32"/>
  <c r="L154" i="32"/>
  <c r="K178" i="32"/>
  <c r="L178" i="32"/>
  <c r="K182" i="32"/>
  <c r="L182" i="32"/>
  <c r="K291" i="32"/>
  <c r="L291" i="32"/>
  <c r="K93" i="32"/>
  <c r="L93" i="32"/>
  <c r="K76" i="32"/>
  <c r="L76" i="32"/>
  <c r="K256" i="32"/>
  <c r="L256" i="32"/>
  <c r="K13" i="32"/>
  <c r="L13" i="32"/>
  <c r="K166" i="32"/>
  <c r="L166" i="32"/>
  <c r="K66" i="32"/>
  <c r="L66" i="32"/>
  <c r="K129" i="32"/>
  <c r="L129" i="32"/>
  <c r="K54" i="32"/>
  <c r="L54" i="32"/>
  <c r="K218" i="32"/>
  <c r="L218" i="32"/>
  <c r="K9" i="32"/>
  <c r="L9" i="32"/>
  <c r="K126" i="32"/>
  <c r="L126" i="32"/>
  <c r="K42" i="32"/>
  <c r="L42" i="32"/>
  <c r="K127" i="32"/>
  <c r="L127" i="32"/>
  <c r="K229" i="32"/>
  <c r="L229" i="32"/>
  <c r="K46" i="32"/>
  <c r="L46" i="32"/>
  <c r="K131" i="32"/>
  <c r="L131" i="32"/>
  <c r="K234" i="32"/>
  <c r="L234" i="32"/>
  <c r="K47" i="32"/>
  <c r="L47" i="32"/>
  <c r="K133" i="32"/>
  <c r="L133" i="32"/>
  <c r="K235" i="32"/>
  <c r="L235" i="32"/>
  <c r="K49" i="32"/>
  <c r="L49" i="32"/>
  <c r="K134" i="32"/>
  <c r="L134" i="32"/>
  <c r="K237" i="32"/>
  <c r="L237" i="32"/>
  <c r="K50" i="32"/>
  <c r="L50" i="32"/>
  <c r="K137" i="32"/>
  <c r="L137" i="32"/>
  <c r="K238" i="32"/>
  <c r="L238" i="32"/>
  <c r="K138" i="32"/>
  <c r="L138" i="32"/>
  <c r="K297" i="32"/>
  <c r="L297" i="32"/>
  <c r="K44" i="32"/>
  <c r="L44" i="32"/>
  <c r="K108" i="32"/>
  <c r="L108" i="32"/>
  <c r="K172" i="32"/>
  <c r="L172" i="32"/>
  <c r="K236" i="32"/>
  <c r="L236" i="32"/>
  <c r="K135" i="32"/>
  <c r="L135" i="32"/>
  <c r="K199" i="32"/>
  <c r="L199" i="32"/>
  <c r="K263" i="32"/>
  <c r="L263" i="32"/>
  <c r="K32" i="32"/>
  <c r="L32" i="32"/>
  <c r="K96" i="32"/>
  <c r="L96" i="32"/>
  <c r="K160" i="32"/>
  <c r="L160" i="32"/>
  <c r="K224" i="32"/>
  <c r="L224" i="32"/>
  <c r="K288" i="32"/>
  <c r="L288" i="32"/>
  <c r="K168" i="32"/>
  <c r="L168" i="32"/>
  <c r="K232" i="32"/>
  <c r="L232" i="32"/>
  <c r="K296" i="32"/>
  <c r="L296" i="32"/>
  <c r="P303" i="23"/>
  <c r="Q303" i="23"/>
  <c r="M307" i="23"/>
  <c r="P307" i="23"/>
  <c r="Q307" i="23"/>
  <c r="M306" i="23"/>
  <c r="P306" i="23"/>
  <c r="Q306" i="23"/>
  <c r="P302" i="23"/>
  <c r="Q302" i="23"/>
  <c r="F29" i="33"/>
  <c r="N302" i="23"/>
  <c r="N306" i="23"/>
  <c r="N303" i="23"/>
  <c r="F288" i="22"/>
  <c r="K288" i="22"/>
  <c r="F271" i="22"/>
  <c r="K271" i="22"/>
  <c r="F263" i="22"/>
  <c r="K263" i="22"/>
  <c r="I171" i="22"/>
  <c r="I17" i="22"/>
  <c r="F22" i="22"/>
  <c r="K22" i="22"/>
  <c r="F242" i="22"/>
  <c r="K242" i="22"/>
  <c r="I71" i="22"/>
  <c r="F243" i="22"/>
  <c r="K243" i="22"/>
  <c r="F223" i="22"/>
  <c r="K223" i="22"/>
  <c r="F220" i="22"/>
  <c r="K220" i="22"/>
  <c r="I94" i="22"/>
  <c r="F229" i="22"/>
  <c r="K229" i="22"/>
  <c r="F118" i="22"/>
  <c r="L118" i="22"/>
  <c r="I175" i="22"/>
  <c r="F211" i="22"/>
  <c r="K211" i="22"/>
  <c r="I119" i="22"/>
  <c r="F244" i="22"/>
  <c r="K244" i="22"/>
  <c r="F92" i="22"/>
  <c r="K92" i="22"/>
  <c r="F251" i="22"/>
  <c r="L251" i="22"/>
  <c r="I166" i="22"/>
  <c r="K178" i="22"/>
  <c r="K175" i="22"/>
  <c r="L175" i="22"/>
  <c r="K171" i="22"/>
  <c r="L171" i="22"/>
  <c r="K90" i="22"/>
  <c r="L90" i="22"/>
  <c r="K268" i="22"/>
  <c r="L268" i="22"/>
  <c r="K117" i="22"/>
  <c r="L117" i="22"/>
  <c r="K77" i="22"/>
  <c r="L77" i="22"/>
  <c r="K247" i="22"/>
  <c r="L247" i="22"/>
  <c r="K74" i="22"/>
  <c r="L74" i="22"/>
  <c r="K45" i="22"/>
  <c r="L45" i="22"/>
  <c r="K216" i="22"/>
  <c r="L216" i="22"/>
  <c r="K132" i="22"/>
  <c r="L132" i="22"/>
  <c r="K181" i="22"/>
  <c r="L181" i="22"/>
  <c r="K88" i="22"/>
  <c r="L88" i="22"/>
  <c r="K112" i="22"/>
  <c r="L112" i="22"/>
  <c r="K94" i="22"/>
  <c r="L94" i="22"/>
  <c r="K168" i="22"/>
  <c r="L168" i="22"/>
  <c r="K227" i="22"/>
  <c r="L227" i="22"/>
  <c r="K62" i="22"/>
  <c r="L62" i="22"/>
  <c r="K82" i="22"/>
  <c r="L82" i="22"/>
  <c r="K136" i="22"/>
  <c r="L136" i="22"/>
  <c r="K182" i="22"/>
  <c r="L182" i="22"/>
  <c r="K239" i="22"/>
  <c r="L239" i="22"/>
  <c r="K248" i="22"/>
  <c r="L248" i="22"/>
  <c r="K280" i="22"/>
  <c r="L280" i="22"/>
  <c r="F287" i="22"/>
  <c r="K291" i="22"/>
  <c r="L291" i="22"/>
  <c r="K13" i="22"/>
  <c r="L13" i="22"/>
  <c r="K17" i="22"/>
  <c r="L17" i="22"/>
  <c r="K103" i="22"/>
  <c r="L103" i="22"/>
  <c r="K158" i="22"/>
  <c r="K191" i="22"/>
  <c r="L191" i="22"/>
  <c r="K195" i="22"/>
  <c r="L195" i="22"/>
  <c r="F224" i="22"/>
  <c r="I227" i="22"/>
  <c r="F252" i="22"/>
  <c r="K255" i="22"/>
  <c r="L255" i="22"/>
  <c r="K272" i="22"/>
  <c r="L272" i="22"/>
  <c r="K63" i="22"/>
  <c r="L63" i="22"/>
  <c r="K198" i="22"/>
  <c r="L198" i="22"/>
  <c r="K214" i="22"/>
  <c r="L214" i="22"/>
  <c r="K246" i="22"/>
  <c r="L246" i="22"/>
  <c r="K25" i="22"/>
  <c r="L25" i="22"/>
  <c r="K72" i="22"/>
  <c r="L72" i="22"/>
  <c r="K119" i="22"/>
  <c r="L119" i="22"/>
  <c r="K260" i="22"/>
  <c r="L260" i="22"/>
  <c r="K274" i="22"/>
  <c r="L274" i="22"/>
  <c r="K296" i="22"/>
  <c r="L296" i="22"/>
  <c r="F18" i="22"/>
  <c r="I33" i="22"/>
  <c r="F38" i="22"/>
  <c r="I41" i="22"/>
  <c r="K109" i="22"/>
  <c r="L109" i="22"/>
  <c r="F123" i="22"/>
  <c r="K163" i="22"/>
  <c r="L163" i="22"/>
  <c r="K166" i="22"/>
  <c r="L166" i="22"/>
  <c r="K196" i="22"/>
  <c r="L196" i="22"/>
  <c r="F212" i="22"/>
  <c r="K225" i="22"/>
  <c r="L225" i="22"/>
  <c r="K210" i="22"/>
  <c r="L210" i="22"/>
  <c r="K33" i="22"/>
  <c r="L33" i="22"/>
  <c r="K48" i="22"/>
  <c r="L48" i="22"/>
  <c r="K87" i="22"/>
  <c r="L87" i="22"/>
  <c r="K236" i="22"/>
  <c r="L236" i="22"/>
  <c r="K29" i="22"/>
  <c r="L29" i="22"/>
  <c r="F100" i="22"/>
  <c r="K240" i="22"/>
  <c r="L240" i="22"/>
  <c r="K292" i="22"/>
  <c r="L292" i="22"/>
  <c r="K69" i="22"/>
  <c r="L69" i="22"/>
  <c r="K80" i="22"/>
  <c r="L80" i="22"/>
  <c r="K101" i="22"/>
  <c r="L101" i="22"/>
  <c r="K120" i="22"/>
  <c r="L120" i="22"/>
  <c r="K134" i="22"/>
  <c r="L134" i="22"/>
  <c r="K200" i="22"/>
  <c r="L200" i="22"/>
  <c r="K264" i="22"/>
  <c r="L264" i="22"/>
  <c r="K275" i="22"/>
  <c r="L275" i="22"/>
  <c r="K289" i="22"/>
  <c r="L289" i="22"/>
  <c r="K115" i="22"/>
  <c r="L115" i="22"/>
  <c r="K164" i="22"/>
  <c r="L164" i="22"/>
  <c r="K257" i="22"/>
  <c r="L257" i="22"/>
  <c r="K41" i="22"/>
  <c r="L41" i="22"/>
  <c r="K71" i="22"/>
  <c r="L71" i="22"/>
  <c r="K83" i="22"/>
  <c r="L83" i="22"/>
  <c r="K104" i="22"/>
  <c r="L104" i="22"/>
  <c r="K228" i="22"/>
  <c r="L228" i="22"/>
  <c r="K232" i="22"/>
  <c r="L232" i="22"/>
  <c r="K42" i="22"/>
  <c r="L42" i="22"/>
  <c r="F61" i="22"/>
  <c r="K85" i="22"/>
  <c r="L85" i="22"/>
  <c r="F89" i="22"/>
  <c r="F91" i="22"/>
  <c r="K106" i="22"/>
  <c r="L106" i="22"/>
  <c r="K114" i="22"/>
  <c r="L114" i="22"/>
  <c r="F121" i="22"/>
  <c r="F124" i="22"/>
  <c r="F144" i="22"/>
  <c r="I163" i="22"/>
  <c r="F219" i="22"/>
  <c r="K283" i="22"/>
  <c r="L283" i="22"/>
  <c r="L224" i="23"/>
  <c r="U224" i="23"/>
  <c r="L216" i="23"/>
  <c r="U216" i="23"/>
  <c r="U208" i="23"/>
  <c r="U200" i="23"/>
  <c r="U192" i="23"/>
  <c r="U184" i="23"/>
  <c r="U176" i="23"/>
  <c r="U168" i="23"/>
  <c r="U160" i="23"/>
  <c r="L152" i="23"/>
  <c r="U152" i="23"/>
  <c r="L144" i="23"/>
  <c r="U144" i="23"/>
  <c r="L136" i="23"/>
  <c r="U136" i="23"/>
  <c r="L128" i="23"/>
  <c r="U128" i="23"/>
  <c r="L120" i="23"/>
  <c r="U120" i="23"/>
  <c r="L223" i="23"/>
  <c r="U223" i="23"/>
  <c r="L215" i="23"/>
  <c r="U215" i="23"/>
  <c r="U207" i="23"/>
  <c r="U199" i="23"/>
  <c r="U191" i="23"/>
  <c r="U183" i="23"/>
  <c r="U175" i="23"/>
  <c r="U167" i="23"/>
  <c r="U159" i="23"/>
  <c r="L151" i="23"/>
  <c r="U151" i="23"/>
  <c r="L143" i="23"/>
  <c r="U143" i="23"/>
  <c r="L135" i="23"/>
  <c r="U135" i="23"/>
  <c r="L127" i="23"/>
  <c r="U127" i="23"/>
  <c r="L222" i="23"/>
  <c r="U222" i="23"/>
  <c r="L214" i="23"/>
  <c r="U214" i="23"/>
  <c r="U206" i="23"/>
  <c r="U198" i="23"/>
  <c r="U190" i="23"/>
  <c r="U182" i="23"/>
  <c r="U174" i="23"/>
  <c r="U166" i="23"/>
  <c r="U158" i="23"/>
  <c r="L150" i="23"/>
  <c r="U150" i="23"/>
  <c r="L142" i="23"/>
  <c r="U142" i="23"/>
  <c r="L134" i="23"/>
  <c r="U134" i="23"/>
  <c r="L126" i="23"/>
  <c r="U126" i="23"/>
  <c r="L218" i="23"/>
  <c r="U218" i="23"/>
  <c r="L210" i="23"/>
  <c r="U210" i="23"/>
  <c r="U202" i="23"/>
  <c r="U194" i="23"/>
  <c r="U186" i="23"/>
  <c r="U178" i="23"/>
  <c r="U170" i="23"/>
  <c r="U162" i="23"/>
  <c r="L154" i="23"/>
  <c r="U154" i="23"/>
  <c r="L146" i="23"/>
  <c r="U146" i="23"/>
  <c r="L138" i="23"/>
  <c r="U138" i="23"/>
  <c r="L130" i="23"/>
  <c r="U130" i="23"/>
  <c r="L122" i="23"/>
  <c r="U122" i="23"/>
  <c r="L114" i="23"/>
  <c r="U114" i="23"/>
  <c r="L106" i="23"/>
  <c r="U106" i="23"/>
  <c r="L98" i="23"/>
  <c r="U98" i="23"/>
  <c r="L90" i="23"/>
  <c r="U90" i="23"/>
  <c r="L82" i="23"/>
  <c r="U82" i="23"/>
  <c r="L74" i="23"/>
  <c r="U74" i="23"/>
  <c r="L66" i="23"/>
  <c r="U66" i="23"/>
  <c r="L58" i="23"/>
  <c r="U58" i="23"/>
  <c r="L50" i="23"/>
  <c r="U50" i="23"/>
  <c r="L42" i="23"/>
  <c r="U42" i="23"/>
  <c r="L34" i="23"/>
  <c r="U34" i="23"/>
  <c r="L26" i="23"/>
  <c r="U26" i="23"/>
  <c r="L18" i="23"/>
  <c r="U18" i="23"/>
  <c r="L10" i="23"/>
  <c r="U10" i="23"/>
  <c r="L213" i="23"/>
  <c r="U213" i="23"/>
  <c r="U197" i="23"/>
  <c r="U181" i="23"/>
  <c r="U165" i="23"/>
  <c r="L149" i="23"/>
  <c r="U149" i="23"/>
  <c r="L133" i="23"/>
  <c r="U133" i="23"/>
  <c r="L119" i="23"/>
  <c r="U119" i="23"/>
  <c r="L110" i="23"/>
  <c r="U110" i="23"/>
  <c r="L101" i="23"/>
  <c r="U101" i="23"/>
  <c r="L92" i="23"/>
  <c r="U92" i="23"/>
  <c r="L83" i="23"/>
  <c r="U83" i="23"/>
  <c r="L73" i="23"/>
  <c r="U73" i="23"/>
  <c r="L64" i="23"/>
  <c r="U64" i="23"/>
  <c r="L55" i="23"/>
  <c r="U55" i="23"/>
  <c r="L46" i="23"/>
  <c r="U46" i="23"/>
  <c r="L37" i="23"/>
  <c r="U37" i="23"/>
  <c r="L28" i="23"/>
  <c r="U28" i="23"/>
  <c r="L19" i="23"/>
  <c r="U19" i="23"/>
  <c r="L9" i="23"/>
  <c r="U9" i="23"/>
  <c r="L212" i="23"/>
  <c r="U212" i="23"/>
  <c r="U196" i="23"/>
  <c r="U180" i="23"/>
  <c r="U164" i="23"/>
  <c r="L148" i="23"/>
  <c r="U148" i="23"/>
  <c r="L132" i="23"/>
  <c r="U132" i="23"/>
  <c r="L118" i="23"/>
  <c r="U118" i="23"/>
  <c r="L109" i="23"/>
  <c r="U109" i="23"/>
  <c r="L100" i="23"/>
  <c r="U100" i="23"/>
  <c r="L91" i="23"/>
  <c r="U91" i="23"/>
  <c r="L81" i="23"/>
  <c r="U81" i="23"/>
  <c r="L72" i="23"/>
  <c r="U72" i="23"/>
  <c r="L63" i="23"/>
  <c r="U63" i="23"/>
  <c r="L54" i="23"/>
  <c r="U54" i="23"/>
  <c r="L45" i="23"/>
  <c r="U45" i="23"/>
  <c r="L36" i="23"/>
  <c r="U36" i="23"/>
  <c r="L27" i="23"/>
  <c r="U27" i="23"/>
  <c r="L17" i="23"/>
  <c r="U17" i="23"/>
  <c r="L8" i="23"/>
  <c r="L211" i="23"/>
  <c r="U211" i="23"/>
  <c r="U195" i="23"/>
  <c r="U179" i="23"/>
  <c r="U163" i="23"/>
  <c r="L147" i="23"/>
  <c r="U147" i="23"/>
  <c r="L131" i="23"/>
  <c r="U131" i="23"/>
  <c r="L117" i="23"/>
  <c r="U117" i="23"/>
  <c r="L108" i="23"/>
  <c r="U108" i="23"/>
  <c r="L99" i="23"/>
  <c r="U99" i="23"/>
  <c r="L89" i="23"/>
  <c r="U89" i="23"/>
  <c r="L80" i="23"/>
  <c r="U80" i="23"/>
  <c r="L71" i="23"/>
  <c r="U71" i="23"/>
  <c r="L62" i="23"/>
  <c r="U62" i="23"/>
  <c r="L53" i="23"/>
  <c r="U53" i="23"/>
  <c r="L44" i="23"/>
  <c r="U44" i="23"/>
  <c r="L35" i="23"/>
  <c r="U35" i="23"/>
  <c r="L25" i="23"/>
  <c r="U25" i="23"/>
  <c r="L16" i="23"/>
  <c r="U16" i="23"/>
  <c r="G12" i="34"/>
  <c r="H12" i="34"/>
  <c r="L219" i="23"/>
  <c r="U219" i="23"/>
  <c r="U203" i="23"/>
  <c r="U187" i="23"/>
  <c r="U171" i="23"/>
  <c r="L155" i="23"/>
  <c r="U155" i="23"/>
  <c r="L139" i="23"/>
  <c r="U139" i="23"/>
  <c r="L123" i="23"/>
  <c r="U123" i="23"/>
  <c r="L112" i="23"/>
  <c r="U112" i="23"/>
  <c r="L103" i="23"/>
  <c r="U103" i="23"/>
  <c r="L94" i="23"/>
  <c r="U94" i="23"/>
  <c r="L85" i="23"/>
  <c r="U85" i="23"/>
  <c r="L76" i="23"/>
  <c r="U76" i="23"/>
  <c r="L67" i="23"/>
  <c r="U67" i="23"/>
  <c r="L57" i="23"/>
  <c r="U57" i="23"/>
  <c r="L48" i="23"/>
  <c r="U48" i="23"/>
  <c r="L39" i="23"/>
  <c r="U39" i="23"/>
  <c r="L30" i="23"/>
  <c r="U30" i="23"/>
  <c r="L21" i="23"/>
  <c r="U21" i="23"/>
  <c r="L12" i="23"/>
  <c r="U12" i="23"/>
  <c r="U209" i="23"/>
  <c r="U177" i="23"/>
  <c r="L145" i="23"/>
  <c r="U145" i="23"/>
  <c r="L116" i="23"/>
  <c r="U116" i="23"/>
  <c r="L97" i="23"/>
  <c r="U97" i="23"/>
  <c r="L79" i="23"/>
  <c r="U79" i="23"/>
  <c r="L61" i="23"/>
  <c r="U61" i="23"/>
  <c r="L43" i="23"/>
  <c r="U43" i="23"/>
  <c r="L24" i="23"/>
  <c r="U24" i="23"/>
  <c r="U205" i="23"/>
  <c r="U173" i="23"/>
  <c r="L141" i="23"/>
  <c r="U141" i="23"/>
  <c r="L115" i="23"/>
  <c r="U115" i="23"/>
  <c r="L96" i="23"/>
  <c r="U96" i="23"/>
  <c r="L78" i="23"/>
  <c r="U78" i="23"/>
  <c r="L60" i="23"/>
  <c r="L41" i="23"/>
  <c r="U41" i="23"/>
  <c r="L23" i="23"/>
  <c r="U23" i="23"/>
  <c r="U204" i="23"/>
  <c r="U172" i="23"/>
  <c r="L140" i="23"/>
  <c r="U140" i="23"/>
  <c r="L113" i="23"/>
  <c r="U113" i="23"/>
  <c r="L95" i="23"/>
  <c r="U95" i="23"/>
  <c r="L77" i="23"/>
  <c r="U77" i="23"/>
  <c r="L59" i="23"/>
  <c r="U59" i="23"/>
  <c r="L40" i="23"/>
  <c r="U40" i="23"/>
  <c r="L22" i="23"/>
  <c r="U22" i="23"/>
  <c r="L220" i="23"/>
  <c r="U220" i="23"/>
  <c r="U188" i="23"/>
  <c r="U156" i="23"/>
  <c r="L124" i="23"/>
  <c r="U124" i="23"/>
  <c r="L104" i="23"/>
  <c r="U104" i="23"/>
  <c r="L86" i="23"/>
  <c r="U86" i="23"/>
  <c r="L68" i="23"/>
  <c r="U68" i="23"/>
  <c r="L49" i="23"/>
  <c r="U49" i="23"/>
  <c r="L31" i="23"/>
  <c r="U31" i="23"/>
  <c r="L13" i="23"/>
  <c r="U13" i="23"/>
  <c r="U201" i="23"/>
  <c r="L137" i="23"/>
  <c r="U137" i="23"/>
  <c r="L93" i="23"/>
  <c r="U93" i="23"/>
  <c r="L56" i="23"/>
  <c r="U56" i="23"/>
  <c r="L20" i="23"/>
  <c r="U20" i="23"/>
  <c r="U193" i="23"/>
  <c r="L129" i="23"/>
  <c r="U129" i="23"/>
  <c r="L88" i="23"/>
  <c r="U88" i="23"/>
  <c r="L52" i="23"/>
  <c r="U52" i="23"/>
  <c r="L15" i="23"/>
  <c r="U15" i="23"/>
  <c r="U185" i="23"/>
  <c r="U189" i="23"/>
  <c r="L125" i="23"/>
  <c r="U125" i="23"/>
  <c r="L87" i="23"/>
  <c r="U87" i="23"/>
  <c r="L51" i="23"/>
  <c r="U51" i="23"/>
  <c r="L14" i="23"/>
  <c r="U14" i="23"/>
  <c r="L221" i="23"/>
  <c r="U221" i="23"/>
  <c r="U157" i="23"/>
  <c r="L105" i="23"/>
  <c r="U105" i="23"/>
  <c r="L69" i="23"/>
  <c r="U69" i="23"/>
  <c r="L32" i="23"/>
  <c r="U32" i="23"/>
  <c r="L217" i="23"/>
  <c r="U217" i="23"/>
  <c r="L153" i="23"/>
  <c r="U153" i="23"/>
  <c r="L102" i="23"/>
  <c r="U102" i="23"/>
  <c r="L65" i="23"/>
  <c r="U65" i="23"/>
  <c r="L29" i="23"/>
  <c r="U29" i="23"/>
  <c r="L121" i="23"/>
  <c r="U121" i="23"/>
  <c r="L70" i="23"/>
  <c r="U70" i="23"/>
  <c r="L225" i="23"/>
  <c r="U225" i="23"/>
  <c r="L47" i="23"/>
  <c r="U47" i="23"/>
  <c r="U169" i="23"/>
  <c r="L38" i="23"/>
  <c r="U38" i="23"/>
  <c r="L84" i="23"/>
  <c r="U84" i="23"/>
  <c r="L75" i="23"/>
  <c r="U75" i="23"/>
  <c r="U161" i="23"/>
  <c r="L33" i="23"/>
  <c r="U33" i="23"/>
  <c r="L111" i="23"/>
  <c r="U111" i="23"/>
  <c r="L11" i="23"/>
  <c r="U11" i="23"/>
  <c r="L107" i="23"/>
  <c r="U107" i="23"/>
  <c r="F147" i="22"/>
  <c r="F155" i="22"/>
  <c r="F267" i="22"/>
  <c r="F278" i="22"/>
  <c r="F8" i="22"/>
  <c r="F93" i="22"/>
  <c r="F96" i="22"/>
  <c r="F126" i="22"/>
  <c r="F135" i="22"/>
  <c r="F231" i="22"/>
  <c r="F256" i="22"/>
  <c r="F259" i="22"/>
  <c r="F261" i="22"/>
  <c r="F276" i="22"/>
  <c r="F284" i="22"/>
  <c r="F295" i="22"/>
  <c r="F64" i="22"/>
  <c r="F34" i="22"/>
  <c r="F37" i="22"/>
  <c r="I62" i="22"/>
  <c r="F68" i="22"/>
  <c r="F122" i="22"/>
  <c r="F131" i="22"/>
  <c r="F133" i="22"/>
  <c r="F139" i="22"/>
  <c r="F143" i="22"/>
  <c r="F215" i="22"/>
  <c r="F235" i="22"/>
  <c r="F279" i="22"/>
  <c r="F128" i="22"/>
  <c r="F146" i="22"/>
  <c r="F293" i="22"/>
  <c r="F60" i="22"/>
  <c r="F125" i="22"/>
  <c r="I18" i="33"/>
  <c r="O18" i="33"/>
  <c r="N18" i="33"/>
  <c r="G143" i="34"/>
  <c r="G135" i="34"/>
  <c r="G127" i="34"/>
  <c r="G119" i="34"/>
  <c r="G111" i="34"/>
  <c r="G103" i="34"/>
  <c r="G95" i="34"/>
  <c r="G87" i="34"/>
  <c r="G79" i="34"/>
  <c r="G71" i="34"/>
  <c r="H71" i="34"/>
  <c r="G63" i="34"/>
  <c r="H63" i="34"/>
  <c r="G55" i="34"/>
  <c r="H55" i="34"/>
  <c r="G47" i="34"/>
  <c r="H47" i="34"/>
  <c r="G39" i="34"/>
  <c r="H39" i="34"/>
  <c r="G31" i="34"/>
  <c r="H31" i="34"/>
  <c r="G23" i="34"/>
  <c r="H23" i="34"/>
  <c r="G15" i="34"/>
  <c r="H15" i="34"/>
  <c r="G7" i="34"/>
  <c r="H7" i="34"/>
  <c r="G131" i="34"/>
  <c r="G59" i="34"/>
  <c r="H59" i="34"/>
  <c r="G27" i="34"/>
  <c r="H27" i="34"/>
  <c r="G138" i="34"/>
  <c r="G114" i="34"/>
  <c r="G106" i="34"/>
  <c r="G82" i="34"/>
  <c r="G58" i="34"/>
  <c r="H58" i="34"/>
  <c r="G34" i="34"/>
  <c r="H34" i="34"/>
  <c r="G18" i="34"/>
  <c r="H18" i="34"/>
  <c r="G129" i="34"/>
  <c r="G113" i="34"/>
  <c r="G81" i="34"/>
  <c r="G65" i="34"/>
  <c r="H65" i="34"/>
  <c r="G33" i="34"/>
  <c r="H33" i="34"/>
  <c r="G128" i="34"/>
  <c r="G112" i="34"/>
  <c r="G88" i="34"/>
  <c r="G64" i="34"/>
  <c r="H64" i="34"/>
  <c r="G32" i="34"/>
  <c r="H32" i="34"/>
  <c r="G8" i="34"/>
  <c r="H8" i="34"/>
  <c r="G142" i="34"/>
  <c r="G134" i="34"/>
  <c r="G126" i="34"/>
  <c r="G118" i="34"/>
  <c r="G110" i="34"/>
  <c r="G102" i="34"/>
  <c r="G94" i="34"/>
  <c r="G86" i="34"/>
  <c r="G78" i="34"/>
  <c r="G70" i="34"/>
  <c r="H70" i="34"/>
  <c r="G62" i="34"/>
  <c r="H62" i="34"/>
  <c r="G54" i="34"/>
  <c r="H54" i="34"/>
  <c r="G46" i="34"/>
  <c r="H46" i="34"/>
  <c r="G38" i="34"/>
  <c r="H38" i="34"/>
  <c r="G30" i="34"/>
  <c r="H30" i="34"/>
  <c r="G22" i="34"/>
  <c r="H22" i="34"/>
  <c r="G14" i="34"/>
  <c r="H14" i="34"/>
  <c r="G6" i="34"/>
  <c r="G121" i="34"/>
  <c r="G89" i="34"/>
  <c r="G49" i="34"/>
  <c r="H49" i="34"/>
  <c r="G17" i="34"/>
  <c r="H17" i="34"/>
  <c r="G144" i="34"/>
  <c r="G80" i="34"/>
  <c r="G40" i="34"/>
  <c r="H40" i="34"/>
  <c r="G141" i="34"/>
  <c r="G133" i="34"/>
  <c r="G125" i="34"/>
  <c r="G117" i="34"/>
  <c r="G109" i="34"/>
  <c r="G101" i="34"/>
  <c r="G93" i="34"/>
  <c r="G85" i="34"/>
  <c r="G77" i="34"/>
  <c r="G69" i="34"/>
  <c r="H69" i="34"/>
  <c r="G61" i="34"/>
  <c r="H61" i="34"/>
  <c r="G53" i="34"/>
  <c r="G45" i="34"/>
  <c r="H45" i="34"/>
  <c r="G37" i="34"/>
  <c r="H37" i="34"/>
  <c r="G29" i="34"/>
  <c r="H29" i="34"/>
  <c r="G21" i="34"/>
  <c r="H21" i="34"/>
  <c r="G13" i="34"/>
  <c r="H13" i="34"/>
  <c r="G139" i="34"/>
  <c r="G115" i="34"/>
  <c r="G107" i="34"/>
  <c r="G91" i="34"/>
  <c r="G75" i="34"/>
  <c r="G51" i="34"/>
  <c r="H51" i="34"/>
  <c r="G35" i="34"/>
  <c r="H35" i="34"/>
  <c r="G11" i="34"/>
  <c r="H11" i="34"/>
  <c r="G122" i="34"/>
  <c r="G98" i="34"/>
  <c r="G74" i="34"/>
  <c r="G50" i="34"/>
  <c r="H50" i="34"/>
  <c r="G26" i="34"/>
  <c r="H26" i="34"/>
  <c r="G145" i="34"/>
  <c r="G97" i="34"/>
  <c r="G57" i="34"/>
  <c r="H57" i="34"/>
  <c r="G25" i="34"/>
  <c r="H25" i="34"/>
  <c r="G136" i="34"/>
  <c r="G104" i="34"/>
  <c r="G72" i="34"/>
  <c r="H72" i="34"/>
  <c r="G48" i="34"/>
  <c r="H48" i="34"/>
  <c r="G16" i="34"/>
  <c r="H16" i="34"/>
  <c r="G140" i="34"/>
  <c r="G132" i="34"/>
  <c r="G124" i="34"/>
  <c r="G116" i="34"/>
  <c r="G108" i="34"/>
  <c r="G100" i="34"/>
  <c r="G92" i="34"/>
  <c r="G84" i="34"/>
  <c r="G76" i="34"/>
  <c r="G68" i="34"/>
  <c r="H68" i="34"/>
  <c r="G60" i="34"/>
  <c r="H60" i="34"/>
  <c r="G52" i="34"/>
  <c r="H52" i="34"/>
  <c r="G44" i="34"/>
  <c r="H44" i="34"/>
  <c r="G36" i="34"/>
  <c r="H36" i="34"/>
  <c r="G28" i="34"/>
  <c r="H28" i="34"/>
  <c r="G20" i="34"/>
  <c r="H20" i="34"/>
  <c r="G123" i="34"/>
  <c r="G99" i="34"/>
  <c r="G83" i="34"/>
  <c r="G67" i="34"/>
  <c r="H67" i="34"/>
  <c r="G43" i="34"/>
  <c r="H43" i="34"/>
  <c r="G19" i="34"/>
  <c r="H19" i="34"/>
  <c r="G130" i="34"/>
  <c r="G90" i="34"/>
  <c r="G66" i="34"/>
  <c r="H66" i="34"/>
  <c r="G42" i="34"/>
  <c r="H42" i="34"/>
  <c r="G10" i="34"/>
  <c r="H10" i="34"/>
  <c r="G137" i="34"/>
  <c r="G105" i="34"/>
  <c r="G73" i="34"/>
  <c r="H73" i="34"/>
  <c r="G41" i="34"/>
  <c r="H41" i="34"/>
  <c r="G9" i="34"/>
  <c r="H9" i="34"/>
  <c r="G120" i="34"/>
  <c r="G96" i="34"/>
  <c r="G56" i="34"/>
  <c r="H56" i="34"/>
  <c r="G24" i="34"/>
  <c r="H24" i="34"/>
  <c r="C24" i="1"/>
  <c r="H24" i="1"/>
  <c r="F9" i="22"/>
  <c r="F140" i="22"/>
  <c r="H140" i="22"/>
  <c r="I13" i="22"/>
  <c r="I29" i="22"/>
  <c r="F156" i="22"/>
  <c r="I174" i="22"/>
  <c r="H204" i="22"/>
  <c r="F14" i="22"/>
  <c r="H16" i="22"/>
  <c r="F16" i="22"/>
  <c r="F21" i="22"/>
  <c r="H23" i="22"/>
  <c r="F30" i="22"/>
  <c r="H32" i="22"/>
  <c r="F32" i="22"/>
  <c r="I66" i="22"/>
  <c r="F66" i="22"/>
  <c r="I79" i="22"/>
  <c r="F79" i="22"/>
  <c r="I98" i="22"/>
  <c r="F98" i="22"/>
  <c r="F111" i="22"/>
  <c r="F142" i="22"/>
  <c r="H189" i="22"/>
  <c r="F127" i="22"/>
  <c r="H24" i="22"/>
  <c r="F24" i="22"/>
  <c r="H44" i="22"/>
  <c r="F44" i="22"/>
  <c r="I161" i="22"/>
  <c r="H173" i="22"/>
  <c r="H221" i="22"/>
  <c r="F221" i="22"/>
  <c r="I50" i="22"/>
  <c r="F50" i="22"/>
  <c r="H172" i="22"/>
  <c r="I36" i="22"/>
  <c r="H36" i="22"/>
  <c r="F36" i="22"/>
  <c r="I25" i="22"/>
  <c r="H63" i="22"/>
  <c r="I65" i="22"/>
  <c r="F65" i="22"/>
  <c r="H88" i="22"/>
  <c r="I97" i="22"/>
  <c r="F97" i="22"/>
  <c r="H120" i="22"/>
  <c r="F129" i="22"/>
  <c r="H141" i="22"/>
  <c r="F141" i="22"/>
  <c r="H188" i="22"/>
  <c r="H20" i="22"/>
  <c r="F20" i="22"/>
  <c r="I40" i="22"/>
  <c r="H40" i="22"/>
  <c r="F40" i="22"/>
  <c r="F95" i="22"/>
  <c r="I95" i="22"/>
  <c r="F10" i="22"/>
  <c r="H12" i="22"/>
  <c r="F12" i="22"/>
  <c r="F26" i="22"/>
  <c r="H28" i="22"/>
  <c r="F28" i="22"/>
  <c r="I47" i="22"/>
  <c r="F47" i="22"/>
  <c r="I63" i="22"/>
  <c r="H82" i="22"/>
  <c r="H95" i="22"/>
  <c r="H114" i="22"/>
  <c r="H127" i="22"/>
  <c r="H190" i="22"/>
  <c r="I82" i="22"/>
  <c r="I173" i="22"/>
  <c r="I42" i="22"/>
  <c r="I44" i="22"/>
  <c r="H71" i="22"/>
  <c r="I73" i="22"/>
  <c r="I76" i="22"/>
  <c r="H103" i="22"/>
  <c r="H106" i="22"/>
  <c r="H166" i="22"/>
  <c r="I168" i="22"/>
  <c r="H176" i="22"/>
  <c r="H198" i="22"/>
  <c r="F222" i="22"/>
  <c r="H230" i="22"/>
  <c r="I232" i="22"/>
  <c r="F237" i="22"/>
  <c r="H240" i="22"/>
  <c r="F254" i="22"/>
  <c r="H262" i="22"/>
  <c r="F269" i="22"/>
  <c r="H272" i="22"/>
  <c r="F286" i="22"/>
  <c r="H294" i="22"/>
  <c r="I120" i="22"/>
  <c r="F67" i="22"/>
  <c r="F70" i="22"/>
  <c r="F73" i="22"/>
  <c r="F76" i="22"/>
  <c r="F99" i="22"/>
  <c r="F102" i="22"/>
  <c r="F105" i="22"/>
  <c r="F108" i="22"/>
  <c r="F138" i="22"/>
  <c r="F153" i="22"/>
  <c r="F217" i="22"/>
  <c r="F234" i="22"/>
  <c r="F249" i="22"/>
  <c r="F266" i="22"/>
  <c r="F281" i="22"/>
  <c r="F11" i="22"/>
  <c r="F15" i="22"/>
  <c r="F19" i="22"/>
  <c r="F23" i="22"/>
  <c r="F27" i="22"/>
  <c r="F31" i="22"/>
  <c r="F35" i="22"/>
  <c r="F39" i="22"/>
  <c r="F43" i="22"/>
  <c r="F46" i="22"/>
  <c r="F49" i="22"/>
  <c r="F52" i="22"/>
  <c r="H67" i="22"/>
  <c r="I69" i="22"/>
  <c r="H70" i="22"/>
  <c r="I72" i="22"/>
  <c r="F75" i="22"/>
  <c r="F78" i="22"/>
  <c r="F81" i="22"/>
  <c r="F84" i="22"/>
  <c r="H99" i="22"/>
  <c r="H102" i="22"/>
  <c r="F107" i="22"/>
  <c r="F110" i="22"/>
  <c r="F113" i="22"/>
  <c r="F116" i="22"/>
  <c r="F130" i="22"/>
  <c r="H138" i="22"/>
  <c r="F145" i="22"/>
  <c r="H170" i="22"/>
  <c r="I172" i="22"/>
  <c r="H202" i="22"/>
  <c r="F209" i="22"/>
  <c r="F226" i="22"/>
  <c r="H234" i="22"/>
  <c r="F241" i="22"/>
  <c r="F258" i="22"/>
  <c r="H266" i="22"/>
  <c r="F273" i="22"/>
  <c r="F290" i="22"/>
  <c r="H224" i="22"/>
  <c r="F238" i="22"/>
  <c r="F253" i="22"/>
  <c r="H256" i="22"/>
  <c r="F270" i="22"/>
  <c r="F285" i="22"/>
  <c r="H288" i="22"/>
  <c r="I45" i="22"/>
  <c r="H46" i="22"/>
  <c r="I48" i="22"/>
  <c r="F54" i="22"/>
  <c r="I74" i="22"/>
  <c r="I77" i="22"/>
  <c r="H78" i="22"/>
  <c r="I80" i="22"/>
  <c r="F86" i="22"/>
  <c r="H110" i="22"/>
  <c r="F137" i="22"/>
  <c r="F154" i="22"/>
  <c r="H162" i="22"/>
  <c r="I164" i="22"/>
  <c r="H194" i="22"/>
  <c r="F218" i="22"/>
  <c r="H226" i="22"/>
  <c r="I228" i="22"/>
  <c r="F233" i="22"/>
  <c r="H236" i="22"/>
  <c r="F250" i="22"/>
  <c r="H258" i="22"/>
  <c r="F265" i="22"/>
  <c r="H268" i="22"/>
  <c r="F282" i="22"/>
  <c r="H290" i="22"/>
  <c r="F297" i="22"/>
  <c r="F213" i="22"/>
  <c r="H216" i="22"/>
  <c r="I225" i="22"/>
  <c r="F230" i="22"/>
  <c r="H238" i="22"/>
  <c r="F245" i="22"/>
  <c r="H248" i="22"/>
  <c r="F262" i="22"/>
  <c r="H270" i="22"/>
  <c r="F277" i="22"/>
  <c r="H280" i="22"/>
  <c r="F294" i="22"/>
  <c r="H5" i="50"/>
  <c r="F5" i="50"/>
  <c r="D5" i="50"/>
  <c r="G5" i="50"/>
  <c r="AG236" i="38"/>
  <c r="AH236" i="38" s="1"/>
  <c r="AG290" i="38"/>
  <c r="AH290" i="38" s="1"/>
  <c r="AG243" i="38"/>
  <c r="AH243" i="38"/>
  <c r="P270" i="23"/>
  <c r="L270" i="38"/>
  <c r="P274" i="23"/>
  <c r="L274" i="38"/>
  <c r="P283" i="23"/>
  <c r="L283" i="38"/>
  <c r="AG272" i="38"/>
  <c r="AH272" i="38" s="1"/>
  <c r="P266" i="23"/>
  <c r="L266" i="38"/>
  <c r="P252" i="23"/>
  <c r="L252" i="38"/>
  <c r="P259" i="23"/>
  <c r="L259" i="38"/>
  <c r="P277" i="23"/>
  <c r="L277" i="38"/>
  <c r="AG242" i="38"/>
  <c r="AH242" i="38"/>
  <c r="P287" i="23"/>
  <c r="L287" i="38"/>
  <c r="AG251" i="38"/>
  <c r="AH251" i="38" s="1"/>
  <c r="P228" i="23"/>
  <c r="L228" i="38"/>
  <c r="AG241" i="38"/>
  <c r="P273" i="23"/>
  <c r="L273" i="38"/>
  <c r="I76" i="1"/>
  <c r="M76" i="1" s="1"/>
  <c r="N76" i="1" s="1"/>
  <c r="AG267" i="38"/>
  <c r="AH267" i="38" s="1"/>
  <c r="P272" i="23"/>
  <c r="L272" i="38"/>
  <c r="AG288" i="38"/>
  <c r="AH288" i="38" s="1"/>
  <c r="AG276" i="38"/>
  <c r="AH276" i="38" s="1"/>
  <c r="P278" i="23"/>
  <c r="L278" i="38"/>
  <c r="AG264" i="38"/>
  <c r="AH264" i="38" s="1"/>
  <c r="P279" i="23"/>
  <c r="L279" i="38"/>
  <c r="P291" i="23"/>
  <c r="L291" i="38"/>
  <c r="AG261" i="38"/>
  <c r="AH261" i="38" s="1"/>
  <c r="AG254" i="38"/>
  <c r="AH254" i="38"/>
  <c r="AG226" i="38"/>
  <c r="AH226" i="38" s="1"/>
  <c r="AG289" i="38"/>
  <c r="P242" i="23"/>
  <c r="L242" i="38"/>
  <c r="P284" i="23"/>
  <c r="L284" i="38"/>
  <c r="P241" i="23"/>
  <c r="L241" i="38"/>
  <c r="P288" i="23"/>
  <c r="L288" i="38"/>
  <c r="P282" i="23"/>
  <c r="L282" i="38"/>
  <c r="P276" i="23"/>
  <c r="L276" i="38"/>
  <c r="P265" i="23"/>
  <c r="L265" i="38"/>
  <c r="P281" i="23"/>
  <c r="L281" i="38"/>
  <c r="P258" i="23"/>
  <c r="L258" i="38"/>
  <c r="P275" i="23"/>
  <c r="L275" i="38"/>
  <c r="N307" i="23"/>
  <c r="P226" i="23"/>
  <c r="P290" i="23"/>
  <c r="AG280" i="38"/>
  <c r="AH280" i="38" s="1"/>
  <c r="P251" i="23"/>
  <c r="L251" i="38"/>
  <c r="AG263" i="38"/>
  <c r="AH263" i="38" s="1"/>
  <c r="AG248" i="38"/>
  <c r="AH248" i="38" s="1"/>
  <c r="AG230" i="38"/>
  <c r="AH230" i="38" s="1"/>
  <c r="AG252" i="38"/>
  <c r="AH252" i="38" s="1"/>
  <c r="AH259" i="38"/>
  <c r="AG277" i="38"/>
  <c r="AH277" i="38" s="1"/>
  <c r="AG297" i="38"/>
  <c r="AH297" i="38" s="1"/>
  <c r="P261" i="23"/>
  <c r="L261" i="38"/>
  <c r="P296" i="23"/>
  <c r="L296" i="38"/>
  <c r="AG295" i="38"/>
  <c r="AH295" i="38"/>
  <c r="AG257" i="38"/>
  <c r="AH257" i="38"/>
  <c r="AG250" i="38"/>
  <c r="AH250" i="38"/>
  <c r="P286" i="23"/>
  <c r="L286" i="38"/>
  <c r="P230" i="23"/>
  <c r="L230" i="38"/>
  <c r="AG284" i="38"/>
  <c r="AH284" i="38" s="1"/>
  <c r="AG285" i="38"/>
  <c r="AH285" i="38" s="1"/>
  <c r="AG265" i="38"/>
  <c r="AH265" i="38" s="1"/>
  <c r="AG281" i="38"/>
  <c r="AH281" i="38"/>
  <c r="AG275" i="38"/>
  <c r="AH275" i="38" s="1"/>
  <c r="AG294" i="38"/>
  <c r="AH294" i="38" s="1"/>
  <c r="AG237" i="38"/>
  <c r="AH237" i="38"/>
  <c r="L280" i="38"/>
  <c r="P239" i="23"/>
  <c r="L292" i="38"/>
  <c r="P257" i="23"/>
  <c r="L257" i="38"/>
  <c r="AG253" i="38"/>
  <c r="AH253" i="38" s="1"/>
  <c r="P243" i="23"/>
  <c r="L243" i="38"/>
  <c r="P268" i="23"/>
  <c r="L268" i="38"/>
  <c r="P233" i="23"/>
  <c r="L233" i="38"/>
  <c r="P262" i="23"/>
  <c r="L262" i="38"/>
  <c r="P271" i="23"/>
  <c r="L271" i="38"/>
  <c r="AG270" i="38"/>
  <c r="AH270" i="38" s="1"/>
  <c r="P267" i="23"/>
  <c r="L264" i="38"/>
  <c r="AG291" i="38"/>
  <c r="AH291" i="38" s="1"/>
  <c r="L232" i="38"/>
  <c r="AG245" i="38"/>
  <c r="AH245" i="38" s="1"/>
  <c r="P254" i="23"/>
  <c r="P260" i="23"/>
  <c r="L260" i="38"/>
  <c r="AG274" i="38"/>
  <c r="AH274" i="38" s="1"/>
  <c r="AG287" i="38"/>
  <c r="AH287" i="38" s="1"/>
  <c r="P269" i="23"/>
  <c r="L269" i="38"/>
  <c r="AG273" i="38"/>
  <c r="L285" i="38"/>
  <c r="AG278" i="38"/>
  <c r="AH278" i="38" s="1"/>
  <c r="AG247" i="38"/>
  <c r="AH247" i="38" s="1"/>
  <c r="AG235" i="38"/>
  <c r="AH235" i="38" s="1"/>
  <c r="AG233" i="38"/>
  <c r="AH233" i="38" s="1"/>
  <c r="P297" i="23"/>
  <c r="L297" i="38"/>
  <c r="AG262" i="38"/>
  <c r="AH262" i="38"/>
  <c r="AG271" i="38"/>
  <c r="AH271" i="38" s="1"/>
  <c r="H96" i="34"/>
  <c r="K96" i="34"/>
  <c r="H132" i="34"/>
  <c r="K132" i="34"/>
  <c r="H77" i="34"/>
  <c r="K77" i="34"/>
  <c r="H143" i="34"/>
  <c r="K143" i="34"/>
  <c r="H108" i="34"/>
  <c r="K108" i="34"/>
  <c r="H74" i="34"/>
  <c r="K74" i="34"/>
  <c r="H107" i="34"/>
  <c r="K107" i="34"/>
  <c r="H117" i="34"/>
  <c r="K117" i="34"/>
  <c r="H110" i="34"/>
  <c r="K110" i="34"/>
  <c r="H88" i="34"/>
  <c r="K88" i="34"/>
  <c r="H119" i="34"/>
  <c r="K119" i="34"/>
  <c r="H137" i="34"/>
  <c r="K137" i="34"/>
  <c r="H116" i="34"/>
  <c r="K116" i="34"/>
  <c r="H136" i="34"/>
  <c r="K136" i="34"/>
  <c r="H98" i="34"/>
  <c r="K98" i="34"/>
  <c r="H115" i="34"/>
  <c r="K115" i="34"/>
  <c r="H125" i="34"/>
  <c r="K125" i="34"/>
  <c r="H89" i="34"/>
  <c r="K89" i="34"/>
  <c r="H118" i="34"/>
  <c r="K118" i="34"/>
  <c r="H112" i="34"/>
  <c r="K112" i="34"/>
  <c r="H131" i="34"/>
  <c r="K131" i="34"/>
  <c r="H127" i="34"/>
  <c r="K127" i="34"/>
  <c r="H141" i="34"/>
  <c r="K141" i="34"/>
  <c r="H134" i="34"/>
  <c r="K134" i="34"/>
  <c r="H79" i="34"/>
  <c r="K79" i="34"/>
  <c r="H120" i="34"/>
  <c r="K120" i="34"/>
  <c r="H76" i="34"/>
  <c r="K76" i="34"/>
  <c r="H85" i="34"/>
  <c r="K85" i="34"/>
  <c r="H78" i="34"/>
  <c r="K78" i="34"/>
  <c r="H106" i="34"/>
  <c r="K106" i="34"/>
  <c r="H87" i="34"/>
  <c r="K87" i="34"/>
  <c r="H130" i="34"/>
  <c r="K130" i="34"/>
  <c r="H75" i="34"/>
  <c r="K75" i="34"/>
  <c r="H101" i="34"/>
  <c r="K101" i="34"/>
  <c r="H105" i="34"/>
  <c r="K105" i="34"/>
  <c r="H104" i="34"/>
  <c r="K104" i="34"/>
  <c r="H83" i="34"/>
  <c r="K83" i="34"/>
  <c r="H124" i="34"/>
  <c r="K124" i="34"/>
  <c r="H122" i="34"/>
  <c r="K122" i="34"/>
  <c r="H139" i="34"/>
  <c r="K139" i="34"/>
  <c r="H133" i="34"/>
  <c r="K133" i="34"/>
  <c r="H121" i="34"/>
  <c r="K121" i="34"/>
  <c r="H126" i="34"/>
  <c r="K126" i="34"/>
  <c r="H128" i="34"/>
  <c r="K128" i="34"/>
  <c r="H135" i="34"/>
  <c r="K135" i="34"/>
  <c r="H140" i="34"/>
  <c r="K140" i="34"/>
  <c r="H90" i="34"/>
  <c r="K90" i="34"/>
  <c r="H84" i="34"/>
  <c r="K84" i="34"/>
  <c r="H145" i="34"/>
  <c r="K145" i="34"/>
  <c r="H93" i="34"/>
  <c r="K93" i="34"/>
  <c r="H80" i="34"/>
  <c r="K80" i="34"/>
  <c r="H86" i="34"/>
  <c r="K86" i="34"/>
  <c r="H81" i="34"/>
  <c r="K81" i="34"/>
  <c r="H114" i="34"/>
  <c r="K114" i="34"/>
  <c r="H95" i="34"/>
  <c r="K95" i="34"/>
  <c r="H99" i="34"/>
  <c r="K99" i="34"/>
  <c r="H82" i="34"/>
  <c r="K82" i="34"/>
  <c r="H123" i="34"/>
  <c r="K123" i="34"/>
  <c r="H97" i="34"/>
  <c r="K97" i="34"/>
  <c r="H142" i="34"/>
  <c r="K142" i="34"/>
  <c r="H92" i="34"/>
  <c r="K92" i="34"/>
  <c r="H144" i="34"/>
  <c r="K144" i="34"/>
  <c r="H94" i="34"/>
  <c r="K94" i="34"/>
  <c r="H113" i="34"/>
  <c r="K113" i="34"/>
  <c r="H138" i="34"/>
  <c r="K138" i="34"/>
  <c r="H103" i="34"/>
  <c r="K103" i="34"/>
  <c r="H100" i="34"/>
  <c r="K100" i="34"/>
  <c r="H91" i="34"/>
  <c r="K91" i="34"/>
  <c r="H109" i="34"/>
  <c r="K109" i="34"/>
  <c r="H102" i="34"/>
  <c r="K102" i="34"/>
  <c r="H129" i="34"/>
  <c r="K129" i="34"/>
  <c r="H111" i="34"/>
  <c r="K111" i="34"/>
  <c r="U8" i="23"/>
  <c r="O8" i="23"/>
  <c r="U60" i="23"/>
  <c r="L303" i="23"/>
  <c r="L307" i="23" s="1"/>
  <c r="H25" i="33"/>
  <c r="H24" i="33"/>
  <c r="L301" i="23"/>
  <c r="L300" i="23"/>
  <c r="L304" i="23"/>
  <c r="L302" i="23"/>
  <c r="H22" i="33"/>
  <c r="H23" i="33"/>
  <c r="L288" i="22"/>
  <c r="L223" i="22"/>
  <c r="L271" i="22"/>
  <c r="L263" i="22"/>
  <c r="L220" i="22"/>
  <c r="L22" i="22"/>
  <c r="K118" i="22"/>
  <c r="K251" i="22"/>
  <c r="L242" i="22"/>
  <c r="L243" i="22"/>
  <c r="L211" i="22"/>
  <c r="L229" i="22"/>
  <c r="L178" i="22"/>
  <c r="L92" i="22"/>
  <c r="O3" i="22"/>
  <c r="L244" i="22"/>
  <c r="K177" i="22"/>
  <c r="L177" i="22"/>
  <c r="K23" i="22"/>
  <c r="L23" i="22"/>
  <c r="K129" i="22"/>
  <c r="L129" i="22"/>
  <c r="K68" i="22"/>
  <c r="L68" i="22"/>
  <c r="K126" i="22"/>
  <c r="L126" i="22"/>
  <c r="K183" i="22"/>
  <c r="L183" i="22"/>
  <c r="K61" i="22"/>
  <c r="L61" i="22"/>
  <c r="K197" i="22"/>
  <c r="L197" i="22"/>
  <c r="K294" i="22"/>
  <c r="L294" i="22"/>
  <c r="K297" i="22"/>
  <c r="L297" i="22"/>
  <c r="K86" i="22"/>
  <c r="L86" i="22"/>
  <c r="K253" i="22"/>
  <c r="L253" i="22"/>
  <c r="K273" i="22"/>
  <c r="L273" i="22"/>
  <c r="K226" i="22"/>
  <c r="L226" i="22"/>
  <c r="K113" i="22"/>
  <c r="L113" i="22"/>
  <c r="K81" i="22"/>
  <c r="L81" i="22"/>
  <c r="K49" i="22"/>
  <c r="L49" i="22"/>
  <c r="K19" i="22"/>
  <c r="L19" i="22"/>
  <c r="K202" i="22"/>
  <c r="L202" i="22"/>
  <c r="K99" i="22"/>
  <c r="L99" i="22"/>
  <c r="K50" i="22"/>
  <c r="L50" i="22"/>
  <c r="K44" i="22"/>
  <c r="L44" i="22"/>
  <c r="K142" i="22"/>
  <c r="L142" i="22"/>
  <c r="K66" i="22"/>
  <c r="L66" i="22"/>
  <c r="K187" i="22"/>
  <c r="L187" i="22"/>
  <c r="K100" i="22"/>
  <c r="L100" i="22"/>
  <c r="K245" i="22"/>
  <c r="L245" i="22"/>
  <c r="K250" i="22"/>
  <c r="L250" i="22"/>
  <c r="K201" i="22"/>
  <c r="L201" i="22"/>
  <c r="K110" i="22"/>
  <c r="L110" i="22"/>
  <c r="K78" i="22"/>
  <c r="L78" i="22"/>
  <c r="K46" i="22"/>
  <c r="L46" i="22"/>
  <c r="K15" i="22"/>
  <c r="L15" i="22"/>
  <c r="K185" i="22"/>
  <c r="L185" i="22"/>
  <c r="K76" i="22"/>
  <c r="L76" i="22"/>
  <c r="K254" i="22"/>
  <c r="L254" i="22"/>
  <c r="K28" i="22"/>
  <c r="L28" i="22"/>
  <c r="K193" i="22"/>
  <c r="L193" i="22"/>
  <c r="K14" i="22"/>
  <c r="L14" i="22"/>
  <c r="K180" i="22"/>
  <c r="L180" i="22"/>
  <c r="K143" i="22"/>
  <c r="L143" i="22"/>
  <c r="K37" i="22"/>
  <c r="L37" i="22"/>
  <c r="K261" i="22"/>
  <c r="L261" i="22"/>
  <c r="K147" i="22"/>
  <c r="L147" i="22"/>
  <c r="K219" i="22"/>
  <c r="L219" i="22"/>
  <c r="K184" i="22"/>
  <c r="L184" i="22"/>
  <c r="K213" i="22"/>
  <c r="L213" i="22"/>
  <c r="K84" i="22"/>
  <c r="L84" i="22"/>
  <c r="K217" i="22"/>
  <c r="L217" i="22"/>
  <c r="K222" i="22"/>
  <c r="L222" i="22"/>
  <c r="K47" i="22"/>
  <c r="L47" i="22"/>
  <c r="K172" i="22"/>
  <c r="L172" i="22"/>
  <c r="K276" i="22"/>
  <c r="L276" i="22"/>
  <c r="K107" i="22"/>
  <c r="L107" i="22"/>
  <c r="K11" i="22"/>
  <c r="L11" i="22"/>
  <c r="K97" i="22"/>
  <c r="L97" i="22"/>
  <c r="K24" i="22"/>
  <c r="L24" i="22"/>
  <c r="K32" i="22"/>
  <c r="L32" i="22"/>
  <c r="K146" i="22"/>
  <c r="L146" i="22"/>
  <c r="K259" i="22"/>
  <c r="L259" i="22"/>
  <c r="K277" i="22"/>
  <c r="L277" i="22"/>
  <c r="K258" i="22"/>
  <c r="L258" i="22"/>
  <c r="K40" i="22"/>
  <c r="L40" i="22"/>
  <c r="K36" i="22"/>
  <c r="L36" i="22"/>
  <c r="K204" i="22"/>
  <c r="L204" i="22"/>
  <c r="K165" i="22"/>
  <c r="L165" i="22"/>
  <c r="K167" i="22"/>
  <c r="L167" i="22"/>
  <c r="K230" i="22"/>
  <c r="L230" i="22"/>
  <c r="K186" i="22"/>
  <c r="L186" i="22"/>
  <c r="K35" i="22"/>
  <c r="L35" i="22"/>
  <c r="K266" i="22"/>
  <c r="L266" i="22"/>
  <c r="K138" i="22"/>
  <c r="L138" i="22"/>
  <c r="K67" i="22"/>
  <c r="L67" i="22"/>
  <c r="K237" i="22"/>
  <c r="L237" i="22"/>
  <c r="K12" i="22"/>
  <c r="L12" i="22"/>
  <c r="K173" i="22"/>
  <c r="L173" i="22"/>
  <c r="K98" i="22"/>
  <c r="L98" i="22"/>
  <c r="K30" i="22"/>
  <c r="L30" i="22"/>
  <c r="K174" i="22"/>
  <c r="L174" i="22"/>
  <c r="K160" i="22"/>
  <c r="L160" i="22"/>
  <c r="K279" i="22"/>
  <c r="L279" i="22"/>
  <c r="K131" i="22"/>
  <c r="L131" i="22"/>
  <c r="K64" i="22"/>
  <c r="L64" i="22"/>
  <c r="K231" i="22"/>
  <c r="L231" i="22"/>
  <c r="K8" i="22"/>
  <c r="L8" i="22"/>
  <c r="K144" i="22"/>
  <c r="L144" i="22"/>
  <c r="K89" i="22"/>
  <c r="L89" i="22"/>
  <c r="K18" i="22"/>
  <c r="L18" i="22"/>
  <c r="K218" i="22"/>
  <c r="L218" i="22"/>
  <c r="K116" i="22"/>
  <c r="L116" i="22"/>
  <c r="K102" i="22"/>
  <c r="L102" i="22"/>
  <c r="K20" i="22"/>
  <c r="L20" i="22"/>
  <c r="K293" i="22"/>
  <c r="L293" i="22"/>
  <c r="K209" i="22"/>
  <c r="L209" i="22"/>
  <c r="K75" i="22"/>
  <c r="L75" i="22"/>
  <c r="K170" i="22"/>
  <c r="L170" i="22"/>
  <c r="K95" i="22"/>
  <c r="L95" i="22"/>
  <c r="K111" i="22"/>
  <c r="L111" i="22"/>
  <c r="K140" i="22"/>
  <c r="L140" i="22"/>
  <c r="K139" i="22"/>
  <c r="L139" i="22"/>
  <c r="K96" i="22"/>
  <c r="L96" i="22"/>
  <c r="K38" i="22"/>
  <c r="L38" i="22"/>
  <c r="K179" i="22"/>
  <c r="L179" i="22"/>
  <c r="K285" i="22"/>
  <c r="L285" i="22"/>
  <c r="K281" i="22"/>
  <c r="L281" i="22"/>
  <c r="K286" i="22"/>
  <c r="L286" i="22"/>
  <c r="K26" i="22"/>
  <c r="L26" i="22"/>
  <c r="K128" i="22"/>
  <c r="L128" i="22"/>
  <c r="K256" i="22"/>
  <c r="L256" i="22"/>
  <c r="K233" i="22"/>
  <c r="L233" i="22"/>
  <c r="K270" i="22"/>
  <c r="L270" i="22"/>
  <c r="K241" i="22"/>
  <c r="L241" i="22"/>
  <c r="K194" i="22"/>
  <c r="L194" i="22"/>
  <c r="K31" i="22"/>
  <c r="L31" i="22"/>
  <c r="K249" i="22"/>
  <c r="L249" i="22"/>
  <c r="K108" i="22"/>
  <c r="L108" i="22"/>
  <c r="K141" i="22"/>
  <c r="L141" i="22"/>
  <c r="K65" i="22"/>
  <c r="L65" i="22"/>
  <c r="K127" i="22"/>
  <c r="L127" i="22"/>
  <c r="K125" i="22"/>
  <c r="L125" i="22"/>
  <c r="K199" i="22"/>
  <c r="L199" i="22"/>
  <c r="K122" i="22"/>
  <c r="L122" i="22"/>
  <c r="K295" i="22"/>
  <c r="L295" i="22"/>
  <c r="K176" i="22"/>
  <c r="L176" i="22"/>
  <c r="K278" i="22"/>
  <c r="L278" i="22"/>
  <c r="K124" i="22"/>
  <c r="L124" i="22"/>
  <c r="K212" i="22"/>
  <c r="L212" i="22"/>
  <c r="K224" i="22"/>
  <c r="L224" i="22"/>
  <c r="K190" i="22"/>
  <c r="L190" i="22"/>
  <c r="K16" i="22"/>
  <c r="L16" i="22"/>
  <c r="K215" i="22"/>
  <c r="L215" i="22"/>
  <c r="K137" i="22"/>
  <c r="L137" i="22"/>
  <c r="K238" i="22"/>
  <c r="L238" i="22"/>
  <c r="K162" i="22"/>
  <c r="L162" i="22"/>
  <c r="K43" i="22"/>
  <c r="L43" i="22"/>
  <c r="K73" i="22"/>
  <c r="L73" i="22"/>
  <c r="K221" i="22"/>
  <c r="L221" i="22"/>
  <c r="K192" i="22"/>
  <c r="L192" i="22"/>
  <c r="K34" i="22"/>
  <c r="L34" i="22"/>
  <c r="K252" i="22"/>
  <c r="L252" i="22"/>
  <c r="K282" i="22"/>
  <c r="L282" i="22"/>
  <c r="K145" i="22"/>
  <c r="L145" i="22"/>
  <c r="K39" i="22"/>
  <c r="L39" i="22"/>
  <c r="K70" i="22"/>
  <c r="L70" i="22"/>
  <c r="K188" i="22"/>
  <c r="L188" i="22"/>
  <c r="K9" i="22"/>
  <c r="L9" i="22"/>
  <c r="K133" i="22"/>
  <c r="L133" i="22"/>
  <c r="K93" i="22"/>
  <c r="L93" i="22"/>
  <c r="K91" i="22"/>
  <c r="L91" i="22"/>
  <c r="K262" i="22"/>
  <c r="L262" i="22"/>
  <c r="K265" i="22"/>
  <c r="L265" i="22"/>
  <c r="K169" i="22"/>
  <c r="L169" i="22"/>
  <c r="K290" i="22"/>
  <c r="L290" i="22"/>
  <c r="K130" i="22"/>
  <c r="L130" i="22"/>
  <c r="K27" i="22"/>
  <c r="L27" i="22"/>
  <c r="K234" i="22"/>
  <c r="L234" i="22"/>
  <c r="K105" i="22"/>
  <c r="L105" i="22"/>
  <c r="K269" i="22"/>
  <c r="L269" i="22"/>
  <c r="K10" i="22"/>
  <c r="L10" i="22"/>
  <c r="K161" i="22"/>
  <c r="L161" i="22"/>
  <c r="K189" i="22"/>
  <c r="L189" i="22"/>
  <c r="K79" i="22"/>
  <c r="L79" i="22"/>
  <c r="K21" i="22"/>
  <c r="L21" i="22"/>
  <c r="K60" i="22"/>
  <c r="L60" i="22"/>
  <c r="K235" i="22"/>
  <c r="L235" i="22"/>
  <c r="K284" i="22"/>
  <c r="L284" i="22"/>
  <c r="K135" i="22"/>
  <c r="L135" i="22"/>
  <c r="K267" i="22"/>
  <c r="L267" i="22"/>
  <c r="K121" i="22"/>
  <c r="L121" i="22"/>
  <c r="K203" i="22"/>
  <c r="L203" i="22"/>
  <c r="K123" i="22"/>
  <c r="L123" i="22"/>
  <c r="K287" i="22"/>
  <c r="L287" i="22"/>
  <c r="R70" i="23"/>
  <c r="O70" i="23"/>
  <c r="R189" i="23"/>
  <c r="O59" i="23"/>
  <c r="R59" i="23"/>
  <c r="O24" i="23"/>
  <c r="R24" i="23"/>
  <c r="R171" i="23"/>
  <c r="O117" i="23"/>
  <c r="R117" i="23"/>
  <c r="R91" i="23"/>
  <c r="O91" i="23"/>
  <c r="O64" i="23"/>
  <c r="R64" i="23"/>
  <c r="R98" i="23"/>
  <c r="O98" i="23"/>
  <c r="R215" i="23"/>
  <c r="O215" i="23"/>
  <c r="R161" i="23"/>
  <c r="R121" i="23"/>
  <c r="O121" i="23"/>
  <c r="O105" i="23"/>
  <c r="R105" i="23"/>
  <c r="R185" i="23"/>
  <c r="R93" i="23"/>
  <c r="O93" i="23"/>
  <c r="O104" i="23"/>
  <c r="R104" i="23"/>
  <c r="O77" i="23"/>
  <c r="R77" i="23"/>
  <c r="O60" i="23"/>
  <c r="R60" i="23"/>
  <c r="R43" i="23"/>
  <c r="O43" i="23"/>
  <c r="O12" i="23"/>
  <c r="R12" i="23"/>
  <c r="R85" i="23"/>
  <c r="O85" i="23"/>
  <c r="R187" i="23"/>
  <c r="R53" i="23"/>
  <c r="O53" i="23"/>
  <c r="O131" i="23"/>
  <c r="R131" i="23"/>
  <c r="R27" i="23"/>
  <c r="O27" i="23"/>
  <c r="O100" i="23"/>
  <c r="R100" i="23"/>
  <c r="R212" i="23"/>
  <c r="O212" i="23"/>
  <c r="R73" i="23"/>
  <c r="O73" i="23"/>
  <c r="R165" i="23"/>
  <c r="R42" i="23"/>
  <c r="O42" i="23"/>
  <c r="R106" i="23"/>
  <c r="O106" i="23"/>
  <c r="R170" i="23"/>
  <c r="R134" i="23"/>
  <c r="O134" i="23"/>
  <c r="R198" i="23"/>
  <c r="R159" i="23"/>
  <c r="R223" i="23"/>
  <c r="O223" i="23"/>
  <c r="R176" i="23"/>
  <c r="R75" i="23"/>
  <c r="O75" i="23"/>
  <c r="O29" i="23"/>
  <c r="R29" i="23"/>
  <c r="R157" i="23"/>
  <c r="R15" i="23"/>
  <c r="O15" i="23"/>
  <c r="R137" i="23"/>
  <c r="O137" i="23"/>
  <c r="R124" i="23"/>
  <c r="O124" i="23"/>
  <c r="O95" i="23"/>
  <c r="R95" i="23"/>
  <c r="R78" i="23"/>
  <c r="O78" i="23"/>
  <c r="R61" i="23"/>
  <c r="O61" i="23"/>
  <c r="O21" i="23"/>
  <c r="R21" i="23"/>
  <c r="R94" i="23"/>
  <c r="O94" i="23"/>
  <c r="R203" i="23"/>
  <c r="R62" i="23"/>
  <c r="O62" i="23"/>
  <c r="R147" i="23"/>
  <c r="O147" i="23"/>
  <c r="R36" i="23"/>
  <c r="O36" i="23"/>
  <c r="R109" i="23"/>
  <c r="O109" i="23"/>
  <c r="R9" i="23"/>
  <c r="O9" i="23"/>
  <c r="R83" i="23"/>
  <c r="O83" i="23"/>
  <c r="R181" i="23"/>
  <c r="O50" i="23"/>
  <c r="R50" i="23"/>
  <c r="O114" i="23"/>
  <c r="R114" i="23"/>
  <c r="R178" i="23"/>
  <c r="R142" i="23"/>
  <c r="O142" i="23"/>
  <c r="R206" i="23"/>
  <c r="R167" i="23"/>
  <c r="O120" i="23"/>
  <c r="R120" i="23"/>
  <c r="R184" i="23"/>
  <c r="R84" i="23"/>
  <c r="O84" i="23"/>
  <c r="O65" i="23"/>
  <c r="R65" i="23"/>
  <c r="R221" i="23"/>
  <c r="O221" i="23"/>
  <c r="R52" i="23"/>
  <c r="O52" i="23"/>
  <c r="R201" i="23"/>
  <c r="R156" i="23"/>
  <c r="O113" i="23"/>
  <c r="R113" i="23"/>
  <c r="O96" i="23"/>
  <c r="R96" i="23"/>
  <c r="O79" i="23"/>
  <c r="R79" i="23"/>
  <c r="O30" i="23"/>
  <c r="R30" i="23"/>
  <c r="R103" i="23"/>
  <c r="O103" i="23"/>
  <c r="R219" i="23"/>
  <c r="O219" i="23"/>
  <c r="R71" i="23"/>
  <c r="O71" i="23"/>
  <c r="R163" i="23"/>
  <c r="R45" i="23"/>
  <c r="O45" i="23"/>
  <c r="R118" i="23"/>
  <c r="O118" i="23"/>
  <c r="R19" i="23"/>
  <c r="O19" i="23"/>
  <c r="R92" i="23"/>
  <c r="O92" i="23"/>
  <c r="R197" i="23"/>
  <c r="O58" i="23"/>
  <c r="R58" i="23"/>
  <c r="O122" i="23"/>
  <c r="R122" i="23"/>
  <c r="R186" i="23"/>
  <c r="R150" i="23"/>
  <c r="O150" i="23"/>
  <c r="R214" i="23"/>
  <c r="O214" i="23"/>
  <c r="R175" i="23"/>
  <c r="O128" i="23"/>
  <c r="R128" i="23"/>
  <c r="R192" i="23"/>
  <c r="R69" i="23"/>
  <c r="O69" i="23"/>
  <c r="R86" i="23"/>
  <c r="O86" i="23"/>
  <c r="R209" i="23"/>
  <c r="R151" i="23"/>
  <c r="O151" i="23"/>
  <c r="R102" i="23"/>
  <c r="O102" i="23"/>
  <c r="O88" i="23"/>
  <c r="R88" i="23"/>
  <c r="R188" i="23"/>
  <c r="R115" i="23"/>
  <c r="O115" i="23"/>
  <c r="R39" i="23"/>
  <c r="O39" i="23"/>
  <c r="R179" i="23"/>
  <c r="O136" i="23"/>
  <c r="R136" i="23"/>
  <c r="O107" i="23"/>
  <c r="R107" i="23"/>
  <c r="O153" i="23"/>
  <c r="R153" i="23"/>
  <c r="R31" i="23"/>
  <c r="O31" i="23"/>
  <c r="R172" i="23"/>
  <c r="R116" i="23"/>
  <c r="O116" i="23"/>
  <c r="O123" i="23"/>
  <c r="R123" i="23"/>
  <c r="R195" i="23"/>
  <c r="O144" i="23"/>
  <c r="R144" i="23"/>
  <c r="O11" i="23"/>
  <c r="R11" i="23"/>
  <c r="O47" i="23"/>
  <c r="R47" i="23"/>
  <c r="O217" i="23"/>
  <c r="R217" i="23"/>
  <c r="R87" i="23"/>
  <c r="O87" i="23"/>
  <c r="R193" i="23"/>
  <c r="O49" i="23"/>
  <c r="R49" i="23"/>
  <c r="O22" i="23"/>
  <c r="R22" i="23"/>
  <c r="R204" i="23"/>
  <c r="R173" i="23"/>
  <c r="R145" i="23"/>
  <c r="O145" i="23"/>
  <c r="R57" i="23"/>
  <c r="O57" i="23"/>
  <c r="R25" i="23"/>
  <c r="O25" i="23"/>
  <c r="O99" i="23"/>
  <c r="R99" i="23"/>
  <c r="O211" i="23"/>
  <c r="R211" i="23"/>
  <c r="O72" i="23"/>
  <c r="R72" i="23"/>
  <c r="R164" i="23"/>
  <c r="R46" i="23"/>
  <c r="O46" i="23"/>
  <c r="R119" i="23"/>
  <c r="O119" i="23"/>
  <c r="R18" i="23"/>
  <c r="O18" i="23"/>
  <c r="R82" i="23"/>
  <c r="O82" i="23"/>
  <c r="R146" i="23"/>
  <c r="O146" i="23"/>
  <c r="R210" i="23"/>
  <c r="O210" i="23"/>
  <c r="R174" i="23"/>
  <c r="R135" i="23"/>
  <c r="O135" i="23"/>
  <c r="R199" i="23"/>
  <c r="O152" i="23"/>
  <c r="R152" i="23"/>
  <c r="O216" i="23"/>
  <c r="R216" i="23"/>
  <c r="R33" i="23"/>
  <c r="O33" i="23"/>
  <c r="O56" i="23"/>
  <c r="R56" i="23"/>
  <c r="O41" i="23"/>
  <c r="R41" i="23"/>
  <c r="O76" i="23"/>
  <c r="R76" i="23"/>
  <c r="O44" i="23"/>
  <c r="R44" i="23"/>
  <c r="O17" i="23"/>
  <c r="R17" i="23"/>
  <c r="R196" i="23"/>
  <c r="O149" i="23"/>
  <c r="R149" i="23"/>
  <c r="R34" i="23"/>
  <c r="O34" i="23"/>
  <c r="R162" i="23"/>
  <c r="R126" i="23"/>
  <c r="O126" i="23"/>
  <c r="R190" i="23"/>
  <c r="R168" i="23"/>
  <c r="O38" i="23"/>
  <c r="R38" i="23"/>
  <c r="O14" i="23"/>
  <c r="R14" i="23"/>
  <c r="O13" i="23"/>
  <c r="R13" i="23"/>
  <c r="O140" i="23"/>
  <c r="R140" i="23"/>
  <c r="O97" i="23"/>
  <c r="R97" i="23"/>
  <c r="R112" i="23"/>
  <c r="O112" i="23"/>
  <c r="O80" i="23"/>
  <c r="R80" i="23"/>
  <c r="R54" i="23"/>
  <c r="O54" i="23"/>
  <c r="O132" i="23"/>
  <c r="R132" i="23"/>
  <c r="O28" i="23"/>
  <c r="R28" i="23"/>
  <c r="O101" i="23"/>
  <c r="R101" i="23"/>
  <c r="O213" i="23"/>
  <c r="R213" i="23"/>
  <c r="R66" i="23"/>
  <c r="O66" i="23"/>
  <c r="R130" i="23"/>
  <c r="O130" i="23"/>
  <c r="R194" i="23"/>
  <c r="R158" i="23"/>
  <c r="Q158" i="23"/>
  <c r="R222" i="23"/>
  <c r="O222" i="23"/>
  <c r="R183" i="23"/>
  <c r="R200" i="23"/>
  <c r="R169" i="23"/>
  <c r="R51" i="23"/>
  <c r="O51" i="23"/>
  <c r="R129" i="23"/>
  <c r="O129" i="23"/>
  <c r="R220" i="23"/>
  <c r="O220" i="23"/>
  <c r="O141" i="23"/>
  <c r="R141" i="23"/>
  <c r="R48" i="23"/>
  <c r="O48" i="23"/>
  <c r="R16" i="23"/>
  <c r="O16" i="23"/>
  <c r="O89" i="23"/>
  <c r="R89" i="23"/>
  <c r="R63" i="23"/>
  <c r="O63" i="23"/>
  <c r="R148" i="23"/>
  <c r="O148" i="23"/>
  <c r="R37" i="23"/>
  <c r="O37" i="23"/>
  <c r="R110" i="23"/>
  <c r="O110" i="23"/>
  <c r="O10" i="23"/>
  <c r="R10" i="23"/>
  <c r="R74" i="23"/>
  <c r="O74" i="23"/>
  <c r="O138" i="23"/>
  <c r="R138" i="23"/>
  <c r="R202" i="23"/>
  <c r="R166" i="23"/>
  <c r="R127" i="23"/>
  <c r="O127" i="23"/>
  <c r="R191" i="23"/>
  <c r="R208" i="23"/>
  <c r="R139" i="23"/>
  <c r="O139" i="23"/>
  <c r="O111" i="23"/>
  <c r="R111" i="23"/>
  <c r="O225" i="23"/>
  <c r="R225" i="23"/>
  <c r="O32" i="23"/>
  <c r="R32" i="23"/>
  <c r="R125" i="23"/>
  <c r="O125" i="23"/>
  <c r="O20" i="23"/>
  <c r="R20" i="23"/>
  <c r="O68" i="23"/>
  <c r="R68" i="23"/>
  <c r="O40" i="23"/>
  <c r="R40" i="23"/>
  <c r="R23" i="23"/>
  <c r="O23" i="23"/>
  <c r="R205" i="23"/>
  <c r="R177" i="23"/>
  <c r="O67" i="23"/>
  <c r="R67" i="23"/>
  <c r="R155" i="23"/>
  <c r="O155" i="23"/>
  <c r="O35" i="23"/>
  <c r="R35" i="23"/>
  <c r="R108" i="23"/>
  <c r="O108" i="23"/>
  <c r="R8" i="23"/>
  <c r="O81" i="23"/>
  <c r="R81" i="23"/>
  <c r="R180" i="23"/>
  <c r="O55" i="23"/>
  <c r="R55" i="23"/>
  <c r="R133" i="23"/>
  <c r="O133" i="23"/>
  <c r="O26" i="23"/>
  <c r="R26" i="23"/>
  <c r="R90" i="23"/>
  <c r="O90" i="23"/>
  <c r="R154" i="23"/>
  <c r="O154" i="23"/>
  <c r="R218" i="23"/>
  <c r="O218" i="23"/>
  <c r="R182" i="23"/>
  <c r="O143" i="23"/>
  <c r="R143" i="23"/>
  <c r="R207" i="23"/>
  <c r="R160" i="23"/>
  <c r="O224" i="23"/>
  <c r="R224" i="23"/>
  <c r="K155" i="22"/>
  <c r="K154" i="22"/>
  <c r="N19" i="33"/>
  <c r="O19" i="33"/>
  <c r="S67" i="23"/>
  <c r="S40" i="23"/>
  <c r="S32" i="23"/>
  <c r="S208" i="23"/>
  <c r="S89" i="23"/>
  <c r="S200" i="23"/>
  <c r="S101" i="23"/>
  <c r="S80" i="23"/>
  <c r="S13" i="23"/>
  <c r="S149" i="23"/>
  <c r="S76" i="23"/>
  <c r="S72" i="23"/>
  <c r="S216" i="23"/>
  <c r="S22" i="23"/>
  <c r="S217" i="23"/>
  <c r="S195" i="23"/>
  <c r="S88" i="23"/>
  <c r="S175" i="23"/>
  <c r="S122" i="23"/>
  <c r="S79" i="23"/>
  <c r="S201" i="23"/>
  <c r="S50" i="23"/>
  <c r="S77" i="23"/>
  <c r="S105" i="23"/>
  <c r="S160" i="23"/>
  <c r="S37" i="23"/>
  <c r="S39" i="23"/>
  <c r="S102" i="23"/>
  <c r="S127" i="23"/>
  <c r="S74" i="23"/>
  <c r="S148" i="23"/>
  <c r="S48" i="23"/>
  <c r="S51" i="23"/>
  <c r="S222" i="23"/>
  <c r="S66" i="23"/>
  <c r="S199" i="23"/>
  <c r="S146" i="23"/>
  <c r="S46" i="23"/>
  <c r="S173" i="23"/>
  <c r="S116" i="23"/>
  <c r="S115" i="23"/>
  <c r="S151" i="23"/>
  <c r="S150" i="23"/>
  <c r="S197" i="23"/>
  <c r="S45" i="23"/>
  <c r="S103" i="23"/>
  <c r="S221" i="23"/>
  <c r="S83" i="23"/>
  <c r="S147" i="23"/>
  <c r="S124" i="23"/>
  <c r="S106" i="23"/>
  <c r="S212" i="23"/>
  <c r="S53" i="23"/>
  <c r="S43" i="23"/>
  <c r="S93" i="23"/>
  <c r="S161" i="23"/>
  <c r="S91" i="23"/>
  <c r="S90" i="23"/>
  <c r="S8" i="23"/>
  <c r="S159" i="23"/>
  <c r="S207" i="23"/>
  <c r="S55" i="23"/>
  <c r="S177" i="23"/>
  <c r="S68" i="23"/>
  <c r="S225" i="23"/>
  <c r="S28" i="23"/>
  <c r="S14" i="23"/>
  <c r="S196" i="23"/>
  <c r="S41" i="23"/>
  <c r="S211" i="23"/>
  <c r="S49" i="23"/>
  <c r="S58" i="23"/>
  <c r="S96" i="23"/>
  <c r="S184" i="23"/>
  <c r="S95" i="23"/>
  <c r="S170" i="23"/>
  <c r="S131" i="23"/>
  <c r="S12" i="23"/>
  <c r="S104" i="23"/>
  <c r="S64" i="23"/>
  <c r="S24" i="23"/>
  <c r="S224" i="23"/>
  <c r="S26" i="23"/>
  <c r="S81" i="23"/>
  <c r="S10" i="23"/>
  <c r="S141" i="23"/>
  <c r="S213" i="23"/>
  <c r="S140" i="23"/>
  <c r="S168" i="23"/>
  <c r="S44" i="23"/>
  <c r="S164" i="23"/>
  <c r="S204" i="23"/>
  <c r="S144" i="23"/>
  <c r="S136" i="23"/>
  <c r="S128" i="23"/>
  <c r="S186" i="23"/>
  <c r="S163" i="23"/>
  <c r="S30" i="23"/>
  <c r="S65" i="23"/>
  <c r="S114" i="23"/>
  <c r="S100" i="23"/>
  <c r="S187" i="23"/>
  <c r="S60" i="23"/>
  <c r="S117" i="23"/>
  <c r="S16" i="23"/>
  <c r="S129" i="23"/>
  <c r="S210" i="23"/>
  <c r="S69" i="23"/>
  <c r="S214" i="23"/>
  <c r="S118" i="23"/>
  <c r="S52" i="23"/>
  <c r="S142" i="23"/>
  <c r="AG180" i="38"/>
  <c r="AH180" i="38"/>
  <c r="Q180" i="23"/>
  <c r="AG97" i="38"/>
  <c r="AH97" i="38"/>
  <c r="Q97" i="23"/>
  <c r="Q56" i="23"/>
  <c r="AG182" i="38"/>
  <c r="AH182" i="38"/>
  <c r="Q182" i="23"/>
  <c r="AG23" i="38"/>
  <c r="AH23" i="38"/>
  <c r="Q23" i="23"/>
  <c r="Q166" i="23"/>
  <c r="AG63" i="38"/>
  <c r="AH63" i="38"/>
  <c r="Q63" i="23"/>
  <c r="Q169" i="23"/>
  <c r="P158" i="23"/>
  <c r="L158" i="38"/>
  <c r="Q54" i="23"/>
  <c r="Q34" i="23"/>
  <c r="AG33" i="38"/>
  <c r="AH33" i="38"/>
  <c r="Q33" i="23"/>
  <c r="Q135" i="23"/>
  <c r="Q82" i="23"/>
  <c r="Q25" i="23"/>
  <c r="AG87" i="38"/>
  <c r="AH87" i="38"/>
  <c r="Q87" i="23"/>
  <c r="AG172" i="38"/>
  <c r="AH172" i="38"/>
  <c r="Q172" i="23"/>
  <c r="Q188" i="23"/>
  <c r="Q209" i="23"/>
  <c r="AG92" i="38"/>
  <c r="AH92" i="38" s="1"/>
  <c r="Q92" i="23"/>
  <c r="Q156" i="23"/>
  <c r="AG167" i="38"/>
  <c r="AH167" i="38" s="1"/>
  <c r="Q167" i="23"/>
  <c r="AG9" i="38"/>
  <c r="AH9" i="38" s="1"/>
  <c r="Q9" i="23"/>
  <c r="Q62" i="23"/>
  <c r="AG61" i="38"/>
  <c r="AH61" i="38"/>
  <c r="Q61" i="23"/>
  <c r="AG137" i="38"/>
  <c r="AH137" i="38"/>
  <c r="Q137" i="23"/>
  <c r="AG75" i="38"/>
  <c r="AH75" i="38"/>
  <c r="Q75" i="23"/>
  <c r="AG198" i="38"/>
  <c r="AH198" i="38"/>
  <c r="Q198" i="23"/>
  <c r="Q42" i="23"/>
  <c r="Q185" i="23"/>
  <c r="AG215" i="38"/>
  <c r="AH215" i="38"/>
  <c r="Q215" i="23"/>
  <c r="AG189" i="38"/>
  <c r="AH189" i="38"/>
  <c r="Q189" i="23"/>
  <c r="L305" i="23"/>
  <c r="AG224" i="38"/>
  <c r="AH224" i="38" s="1"/>
  <c r="Q224" i="23"/>
  <c r="S182" i="23"/>
  <c r="AG26" i="38"/>
  <c r="AH26" i="38"/>
  <c r="Q26" i="23"/>
  <c r="Q81" i="23"/>
  <c r="S155" i="23"/>
  <c r="S23" i="23"/>
  <c r="S125" i="23"/>
  <c r="S139" i="23"/>
  <c r="S166" i="23"/>
  <c r="Q10" i="23"/>
  <c r="S63" i="23"/>
  <c r="AG141" i="38"/>
  <c r="AH141" i="38"/>
  <c r="Q141" i="23"/>
  <c r="S169" i="23"/>
  <c r="S158" i="23"/>
  <c r="AG213" i="38"/>
  <c r="AH213" i="38"/>
  <c r="Q213" i="23"/>
  <c r="S54" i="23"/>
  <c r="Q140" i="23"/>
  <c r="AG168" i="38"/>
  <c r="AH168" i="38"/>
  <c r="Q168" i="23"/>
  <c r="S34" i="23"/>
  <c r="AG44" i="38"/>
  <c r="AH44" i="38" s="1"/>
  <c r="Q44" i="23"/>
  <c r="S33" i="23"/>
  <c r="S135" i="23"/>
  <c r="S82" i="23"/>
  <c r="Q164" i="23"/>
  <c r="S25" i="23"/>
  <c r="AG204" i="38"/>
  <c r="AH204" i="38"/>
  <c r="Q204" i="23"/>
  <c r="S87" i="23"/>
  <c r="Q144" i="23"/>
  <c r="S172" i="23"/>
  <c r="Q136" i="23"/>
  <c r="S188" i="23"/>
  <c r="S209" i="23"/>
  <c r="Q128" i="23"/>
  <c r="AG186" i="38"/>
  <c r="AH186" i="38" s="1"/>
  <c r="Q186" i="23"/>
  <c r="S92" i="23"/>
  <c r="Q163" i="23"/>
  <c r="Q30" i="23"/>
  <c r="S156" i="23"/>
  <c r="AG65" i="38"/>
  <c r="AH65" i="38"/>
  <c r="Q65" i="23"/>
  <c r="S167" i="23"/>
  <c r="AG114" i="38"/>
  <c r="AH114" i="38"/>
  <c r="Q114" i="23"/>
  <c r="S9" i="23"/>
  <c r="S62" i="23"/>
  <c r="S61" i="23"/>
  <c r="S137" i="23"/>
  <c r="S75" i="23"/>
  <c r="S198" i="23"/>
  <c r="S42" i="23"/>
  <c r="AG100" i="38"/>
  <c r="AH100" i="38" s="1"/>
  <c r="Q100" i="23"/>
  <c r="AG187" i="38"/>
  <c r="AH187" i="38" s="1"/>
  <c r="Q187" i="23"/>
  <c r="Q60" i="23"/>
  <c r="O303" i="23"/>
  <c r="O307" i="23" s="1"/>
  <c r="O300" i="23"/>
  <c r="O304" i="23"/>
  <c r="O302" i="23"/>
  <c r="O301" i="23"/>
  <c r="S185" i="23"/>
  <c r="S215" i="23"/>
  <c r="AG117" i="38"/>
  <c r="AH117" i="38"/>
  <c r="Q117" i="23"/>
  <c r="S189" i="23"/>
  <c r="I24" i="33"/>
  <c r="O24" i="33"/>
  <c r="N24" i="33"/>
  <c r="Q24" i="33"/>
  <c r="H28" i="33"/>
  <c r="AG38" i="38"/>
  <c r="AH38" i="38"/>
  <c r="Q38" i="23"/>
  <c r="Q99" i="23"/>
  <c r="Q11" i="23"/>
  <c r="Q178" i="23"/>
  <c r="AG21" i="38"/>
  <c r="AH21" i="38"/>
  <c r="Q21" i="23"/>
  <c r="Q59" i="23"/>
  <c r="AG110" i="38"/>
  <c r="AH110" i="38"/>
  <c r="Q110" i="23"/>
  <c r="AG220" i="38"/>
  <c r="AH220" i="38"/>
  <c r="Q220" i="23"/>
  <c r="AG174" i="38"/>
  <c r="AH174" i="38"/>
  <c r="Q174" i="23"/>
  <c r="AG86" i="38"/>
  <c r="AH86" i="38"/>
  <c r="Q86" i="23"/>
  <c r="AG27" i="38"/>
  <c r="AH27" i="38"/>
  <c r="Q27" i="23"/>
  <c r="H29" i="33"/>
  <c r="N29" i="33" s="1"/>
  <c r="Q29" i="33" s="1"/>
  <c r="I29" i="33"/>
  <c r="O29" i="33" s="1"/>
  <c r="P29" i="33" s="1"/>
  <c r="I25" i="33"/>
  <c r="Q160" i="23"/>
  <c r="Q32" i="23"/>
  <c r="Q208" i="23"/>
  <c r="S220" i="23"/>
  <c r="Q101" i="23"/>
  <c r="Q13" i="23"/>
  <c r="AG76" i="38"/>
  <c r="AH76" i="38"/>
  <c r="Q76" i="23"/>
  <c r="S18" i="23"/>
  <c r="AG22" i="38"/>
  <c r="AH22" i="38" s="1"/>
  <c r="Q22" i="23"/>
  <c r="S31" i="23"/>
  <c r="AG88" i="38"/>
  <c r="AH88" i="38"/>
  <c r="Q88" i="23"/>
  <c r="Q175" i="23"/>
  <c r="Q122" i="23"/>
  <c r="S84" i="23"/>
  <c r="S203" i="23"/>
  <c r="S176" i="23"/>
  <c r="S165" i="23"/>
  <c r="S85" i="23"/>
  <c r="AG105" i="38"/>
  <c r="AH105" i="38" s="1"/>
  <c r="Q105" i="23"/>
  <c r="S171" i="23"/>
  <c r="S191" i="23"/>
  <c r="S138" i="23"/>
  <c r="AG37" i="38"/>
  <c r="AH37" i="38"/>
  <c r="Q37" i="23"/>
  <c r="AG16" i="38"/>
  <c r="AH16" i="38"/>
  <c r="Q16" i="23"/>
  <c r="AG129" i="38"/>
  <c r="AH129" i="38"/>
  <c r="Q129" i="23"/>
  <c r="AG183" i="38"/>
  <c r="AH183" i="38"/>
  <c r="Q183" i="23"/>
  <c r="Q130" i="23"/>
  <c r="Q112" i="23"/>
  <c r="AG126" i="38"/>
  <c r="AH126" i="38"/>
  <c r="Q126" i="23"/>
  <c r="S152" i="23"/>
  <c r="Q210" i="23"/>
  <c r="AG119" i="38"/>
  <c r="AH119" i="38"/>
  <c r="Q119" i="23"/>
  <c r="AG145" i="38"/>
  <c r="AH145" i="38"/>
  <c r="Q145" i="23"/>
  <c r="S47" i="23"/>
  <c r="S123" i="23"/>
  <c r="S153" i="23"/>
  <c r="Q39" i="23"/>
  <c r="AG102" i="38"/>
  <c r="AH102" i="38"/>
  <c r="Q102" i="23"/>
  <c r="AG69" i="38"/>
  <c r="AH69" i="38"/>
  <c r="Q69" i="23"/>
  <c r="AG214" i="38"/>
  <c r="AH214" i="38"/>
  <c r="Q214" i="23"/>
  <c r="Q118" i="23"/>
  <c r="AG219" i="38"/>
  <c r="AH219" i="38" s="1"/>
  <c r="Q219" i="23"/>
  <c r="Q52" i="23"/>
  <c r="Q142" i="23"/>
  <c r="AG181" i="38"/>
  <c r="AH181" i="38"/>
  <c r="Q181" i="23"/>
  <c r="Q36" i="23"/>
  <c r="Q94" i="23"/>
  <c r="Q157" i="23"/>
  <c r="AG223" i="38"/>
  <c r="AH223" i="38"/>
  <c r="Q223" i="23"/>
  <c r="AG73" i="38"/>
  <c r="AH73" i="38"/>
  <c r="Q73" i="23"/>
  <c r="Q121" i="23"/>
  <c r="I23" i="33"/>
  <c r="O23" i="33"/>
  <c r="H27" i="33"/>
  <c r="N23" i="33"/>
  <c r="Q23" i="33"/>
  <c r="Q143" i="23"/>
  <c r="Q205" i="23"/>
  <c r="AG20" i="38"/>
  <c r="AH20" i="38" s="1"/>
  <c r="Q20" i="23"/>
  <c r="AG111" i="38"/>
  <c r="AH111" i="38"/>
  <c r="Q111" i="23"/>
  <c r="AG132" i="38"/>
  <c r="AH132" i="38" s="1"/>
  <c r="Q132" i="23"/>
  <c r="AG17" i="38"/>
  <c r="AH17" i="38" s="1"/>
  <c r="Q17" i="23"/>
  <c r="Q107" i="23"/>
  <c r="Q192" i="23"/>
  <c r="Q120" i="23"/>
  <c r="Q139" i="23"/>
  <c r="AG218" i="38"/>
  <c r="AH218" i="38" s="1"/>
  <c r="Q218" i="23"/>
  <c r="Q133" i="23"/>
  <c r="Q202" i="23"/>
  <c r="Q190" i="23"/>
  <c r="AG18" i="38"/>
  <c r="AH18" i="38"/>
  <c r="Q18" i="23"/>
  <c r="Q57" i="23"/>
  <c r="AG179" i="38"/>
  <c r="AH179" i="38"/>
  <c r="Q179" i="23"/>
  <c r="AG84" i="38"/>
  <c r="AH84" i="38"/>
  <c r="Q84" i="23"/>
  <c r="Q206" i="23"/>
  <c r="AG109" i="38"/>
  <c r="AH109" i="38"/>
  <c r="Q109" i="23"/>
  <c r="AG78" i="38"/>
  <c r="AH78" i="38"/>
  <c r="Q78" i="23"/>
  <c r="Q176" i="23"/>
  <c r="AG165" i="38"/>
  <c r="AH165" i="38" s="1"/>
  <c r="Q165" i="23"/>
  <c r="Q98" i="23"/>
  <c r="Q70" i="23"/>
  <c r="S133" i="23"/>
  <c r="AG40" i="38"/>
  <c r="AH40" i="38"/>
  <c r="Q40" i="23"/>
  <c r="S110" i="23"/>
  <c r="S194" i="23"/>
  <c r="Q80" i="23"/>
  <c r="Q149" i="23"/>
  <c r="S174" i="23"/>
  <c r="AG72" i="38"/>
  <c r="AH72" i="38"/>
  <c r="Q72" i="23"/>
  <c r="AG217" i="38"/>
  <c r="AH217" i="38"/>
  <c r="Q217" i="23"/>
  <c r="S179" i="23"/>
  <c r="S19" i="23"/>
  <c r="AG79" i="38"/>
  <c r="AH79" i="38"/>
  <c r="Q79" i="23"/>
  <c r="AG201" i="38"/>
  <c r="AH201" i="38"/>
  <c r="Q201" i="23"/>
  <c r="S109" i="23"/>
  <c r="S15" i="23"/>
  <c r="Q77" i="23"/>
  <c r="Q207" i="23"/>
  <c r="S108" i="23"/>
  <c r="AG68" i="38"/>
  <c r="AH68" i="38"/>
  <c r="Q68" i="23"/>
  <c r="AG225" i="38"/>
  <c r="AH225" i="38"/>
  <c r="Q225" i="23"/>
  <c r="Q191" i="23"/>
  <c r="AG138" i="38"/>
  <c r="AH138" i="38"/>
  <c r="Q138" i="23"/>
  <c r="S183" i="23"/>
  <c r="S130" i="23"/>
  <c r="Q28" i="23"/>
  <c r="S112" i="23"/>
  <c r="AG14" i="38"/>
  <c r="AH14" i="38" s="1"/>
  <c r="Q14" i="23"/>
  <c r="S126" i="23"/>
  <c r="Q196" i="23"/>
  <c r="AG41" i="38"/>
  <c r="AH41" i="38" s="1"/>
  <c r="Q41" i="23"/>
  <c r="Q152" i="23"/>
  <c r="S119" i="23"/>
  <c r="AG211" i="38"/>
  <c r="AH211" i="38"/>
  <c r="Q211" i="23"/>
  <c r="S145" i="23"/>
  <c r="AG49" i="38"/>
  <c r="AH49" i="38" s="1"/>
  <c r="Q49" i="23"/>
  <c r="Q47" i="23"/>
  <c r="AG123" i="38"/>
  <c r="AH123" i="38"/>
  <c r="Q123" i="23"/>
  <c r="Q153" i="23"/>
  <c r="Q58" i="23"/>
  <c r="S219" i="23"/>
  <c r="Q96" i="23"/>
  <c r="AG184" i="38"/>
  <c r="AH184" i="38"/>
  <c r="Q184" i="23"/>
  <c r="S181" i="23"/>
  <c r="S36" i="23"/>
  <c r="S94" i="23"/>
  <c r="Q95" i="23"/>
  <c r="S157" i="23"/>
  <c r="S223" i="23"/>
  <c r="AG170" i="38"/>
  <c r="AH170" i="38"/>
  <c r="Q170" i="23"/>
  <c r="S73" i="23"/>
  <c r="Q131" i="23"/>
  <c r="AG12" i="38"/>
  <c r="AH12" i="38"/>
  <c r="Q12" i="23"/>
  <c r="Q104" i="23"/>
  <c r="S121" i="23"/>
  <c r="Q64" i="23"/>
  <c r="Q24" i="23"/>
  <c r="I22" i="33"/>
  <c r="O22" i="33"/>
  <c r="N22" i="33"/>
  <c r="Q22" i="33"/>
  <c r="H26" i="33"/>
  <c r="Q8" i="23"/>
  <c r="Q35" i="23"/>
  <c r="AG162" i="38"/>
  <c r="AH162" i="38"/>
  <c r="Q162" i="23"/>
  <c r="AG193" i="38"/>
  <c r="AH193" i="38" s="1"/>
  <c r="Q193" i="23"/>
  <c r="AG113" i="38"/>
  <c r="AH113" i="38"/>
  <c r="Q113" i="23"/>
  <c r="AG29" i="38"/>
  <c r="AH29" i="38"/>
  <c r="Q29" i="23"/>
  <c r="Q155" i="23"/>
  <c r="AG125" i="38"/>
  <c r="AH125" i="38"/>
  <c r="Q125" i="23"/>
  <c r="AG194" i="38"/>
  <c r="AH194" i="38"/>
  <c r="Q194" i="23"/>
  <c r="AG31" i="38"/>
  <c r="AH31" i="38"/>
  <c r="Q31" i="23"/>
  <c r="AG19" i="38"/>
  <c r="AH19" i="38"/>
  <c r="Q19" i="23"/>
  <c r="Q71" i="23"/>
  <c r="Q203" i="23"/>
  <c r="Q15" i="23"/>
  <c r="AG134" i="38"/>
  <c r="AH134" i="38"/>
  <c r="Q134" i="23"/>
  <c r="Q85" i="23"/>
  <c r="Q171" i="23"/>
  <c r="S218" i="23"/>
  <c r="Q67" i="23"/>
  <c r="S202" i="23"/>
  <c r="AG89" i="38"/>
  <c r="AH89" i="38" s="1"/>
  <c r="Q89" i="23"/>
  <c r="Q200" i="23"/>
  <c r="S190" i="23"/>
  <c r="AG216" i="38"/>
  <c r="AH216" i="38"/>
  <c r="Q216" i="23"/>
  <c r="S57" i="23"/>
  <c r="AG195" i="38"/>
  <c r="AH195" i="38"/>
  <c r="Q195" i="23"/>
  <c r="S86" i="23"/>
  <c r="S71" i="23"/>
  <c r="S206" i="23"/>
  <c r="AG50" i="38"/>
  <c r="AH50" i="38"/>
  <c r="Q50" i="23"/>
  <c r="S78" i="23"/>
  <c r="S134" i="23"/>
  <c r="S27" i="23"/>
  <c r="S98" i="23"/>
  <c r="S70" i="23"/>
  <c r="Q154" i="23"/>
  <c r="Q108" i="23"/>
  <c r="S154" i="23"/>
  <c r="Q55" i="23"/>
  <c r="AG177" i="38"/>
  <c r="AH177" i="38"/>
  <c r="Q177" i="23"/>
  <c r="S143" i="23"/>
  <c r="AG90" i="38"/>
  <c r="AH90" i="38"/>
  <c r="Q90" i="23"/>
  <c r="S180" i="23"/>
  <c r="S35" i="23"/>
  <c r="S205" i="23"/>
  <c r="S20" i="23"/>
  <c r="S111" i="23"/>
  <c r="AG127" i="38"/>
  <c r="AH127" i="38"/>
  <c r="Q127" i="23"/>
  <c r="AG74" i="38"/>
  <c r="AH74" i="38"/>
  <c r="Q74" i="23"/>
  <c r="Q148" i="23"/>
  <c r="Q48" i="23"/>
  <c r="Q51" i="23"/>
  <c r="Q222" i="23"/>
  <c r="Q66" i="23"/>
  <c r="S132" i="23"/>
  <c r="S97" i="23"/>
  <c r="S38" i="23"/>
  <c r="S162" i="23"/>
  <c r="S17" i="23"/>
  <c r="S56" i="23"/>
  <c r="AG199" i="38"/>
  <c r="AH199" i="38"/>
  <c r="Q199" i="23"/>
  <c r="AG146" i="38"/>
  <c r="AH146" i="38" s="1"/>
  <c r="Q146" i="23"/>
  <c r="AG46" i="38"/>
  <c r="AH46" i="38"/>
  <c r="Q46" i="23"/>
  <c r="S99" i="23"/>
  <c r="Q173" i="23"/>
  <c r="S193" i="23"/>
  <c r="S11" i="23"/>
  <c r="AG116" i="38"/>
  <c r="AH116" i="38" s="1"/>
  <c r="Q116" i="23"/>
  <c r="S107" i="23"/>
  <c r="Q115" i="23"/>
  <c r="Q151" i="23"/>
  <c r="S192" i="23"/>
  <c r="Q150" i="23"/>
  <c r="AG197" i="38"/>
  <c r="AH197" i="38"/>
  <c r="Q197" i="23"/>
  <c r="AG45" i="38"/>
  <c r="AH45" i="38"/>
  <c r="Q45" i="23"/>
  <c r="AG103" i="38"/>
  <c r="AH103" i="38" s="1"/>
  <c r="Q103" i="23"/>
  <c r="S113" i="23"/>
  <c r="AG221" i="38"/>
  <c r="AH221" i="38" s="1"/>
  <c r="Q221" i="23"/>
  <c r="S120" i="23"/>
  <c r="S178" i="23"/>
  <c r="AG83" i="38"/>
  <c r="AH83" i="38" s="1"/>
  <c r="Q83" i="23"/>
  <c r="AG147" i="38"/>
  <c r="AH147" i="38"/>
  <c r="Q147" i="23"/>
  <c r="S21" i="23"/>
  <c r="AG124" i="38"/>
  <c r="AH124" i="38"/>
  <c r="Q124" i="23"/>
  <c r="S29" i="23"/>
  <c r="Q159" i="23"/>
  <c r="AG106" i="38"/>
  <c r="AH106" i="38"/>
  <c r="Q106" i="23"/>
  <c r="AG212" i="38"/>
  <c r="AH212" i="38" s="1"/>
  <c r="Q212" i="23"/>
  <c r="Q53" i="23"/>
  <c r="AG43" i="38"/>
  <c r="AH43" i="38" s="1"/>
  <c r="Q43" i="23"/>
  <c r="AG93" i="38"/>
  <c r="AH93" i="38" s="1"/>
  <c r="Q93" i="23"/>
  <c r="Q161" i="23"/>
  <c r="AG91" i="38"/>
  <c r="AH91" i="38"/>
  <c r="Q91" i="23"/>
  <c r="S59" i="23"/>
  <c r="L306" i="23"/>
  <c r="K67" i="1"/>
  <c r="K156" i="22"/>
  <c r="K72" i="1"/>
  <c r="K74" i="1"/>
  <c r="K73" i="1"/>
  <c r="K75" i="1"/>
  <c r="K66" i="1"/>
  <c r="K71" i="1"/>
  <c r="K65" i="1"/>
  <c r="K63" i="1"/>
  <c r="K64" i="1"/>
  <c r="AG8" i="38"/>
  <c r="AH8" i="38"/>
  <c r="Q60" i="22"/>
  <c r="Q61" i="22"/>
  <c r="P60" i="22"/>
  <c r="P61" i="22"/>
  <c r="O60" i="22"/>
  <c r="O61" i="22"/>
  <c r="AG70" i="38"/>
  <c r="AH70" i="38"/>
  <c r="AG185" i="38"/>
  <c r="AH185" i="38"/>
  <c r="AG71" i="38"/>
  <c r="AH71" i="38"/>
  <c r="AG13" i="38"/>
  <c r="AH13" i="38"/>
  <c r="AG196" i="38"/>
  <c r="AH196" i="38" s="1"/>
  <c r="AG120" i="38"/>
  <c r="AH120" i="38"/>
  <c r="AG94" i="38"/>
  <c r="AH94" i="38" s="1"/>
  <c r="AG188" i="38"/>
  <c r="AH188" i="38" s="1"/>
  <c r="AG135" i="38"/>
  <c r="AH135" i="38" s="1"/>
  <c r="AG140" i="38"/>
  <c r="AH140" i="38"/>
  <c r="AG64" i="38"/>
  <c r="AH64" i="38" s="1"/>
  <c r="AG131" i="38"/>
  <c r="AH131" i="38" s="1"/>
  <c r="AG203" i="38"/>
  <c r="AH203" i="38"/>
  <c r="AG80" i="38"/>
  <c r="AH80" i="38" s="1"/>
  <c r="AG118" i="38"/>
  <c r="AH118" i="38" s="1"/>
  <c r="AG99" i="38"/>
  <c r="AH99" i="38"/>
  <c r="AG10" i="38"/>
  <c r="AH10" i="38"/>
  <c r="AG77" i="38"/>
  <c r="AH77" i="38"/>
  <c r="AG115" i="38"/>
  <c r="AH115" i="38"/>
  <c r="AG121" i="38"/>
  <c r="AH121" i="38"/>
  <c r="AG25" i="38"/>
  <c r="AH25" i="38"/>
  <c r="AG136" i="38"/>
  <c r="AH136" i="38" s="1"/>
  <c r="AG176" i="38"/>
  <c r="AH176" i="38"/>
  <c r="AG133" i="38"/>
  <c r="AH133" i="38"/>
  <c r="AG166" i="38"/>
  <c r="AH166" i="38" s="1"/>
  <c r="AG143" i="38"/>
  <c r="AH143" i="38" s="1"/>
  <c r="AG142" i="38"/>
  <c r="AH142" i="38"/>
  <c r="AG175" i="38"/>
  <c r="AH175" i="38" s="1"/>
  <c r="AG34" i="38"/>
  <c r="AH34" i="38"/>
  <c r="AG202" i="38"/>
  <c r="AH202" i="38"/>
  <c r="AG47" i="38"/>
  <c r="AH47" i="38" s="1"/>
  <c r="O306" i="23"/>
  <c r="AG62" i="38"/>
  <c r="AH62" i="38" s="1"/>
  <c r="AG24" i="38"/>
  <c r="AH24" i="38" s="1"/>
  <c r="AG108" i="38"/>
  <c r="AH108" i="38" s="1"/>
  <c r="AG48" i="38"/>
  <c r="AH48" i="38"/>
  <c r="AG104" i="38"/>
  <c r="AH104" i="38" s="1"/>
  <c r="AG85" i="38"/>
  <c r="AH85" i="38"/>
  <c r="AG42" i="38"/>
  <c r="AH42" i="38"/>
  <c r="AG96" i="38"/>
  <c r="AH96" i="38" s="1"/>
  <c r="AG36" i="38"/>
  <c r="AH36" i="38"/>
  <c r="AG139" i="38"/>
  <c r="AH139" i="38"/>
  <c r="AG67" i="38"/>
  <c r="AH67" i="38"/>
  <c r="AG169" i="38"/>
  <c r="AH169" i="38"/>
  <c r="AG32" i="38"/>
  <c r="AH32" i="38"/>
  <c r="AG171" i="38"/>
  <c r="AH171" i="38" s="1"/>
  <c r="P23" i="33"/>
  <c r="AG122" i="38"/>
  <c r="AH122" i="38" s="1"/>
  <c r="AG95" i="38"/>
  <c r="AH95" i="38" s="1"/>
  <c r="AG144" i="38"/>
  <c r="AH144" i="38"/>
  <c r="AG98" i="38"/>
  <c r="AH98" i="38" s="1"/>
  <c r="AG164" i="38"/>
  <c r="AH164" i="38"/>
  <c r="AG222" i="38"/>
  <c r="AH222" i="38"/>
  <c r="AG81" i="38"/>
  <c r="AH81" i="38" s="1"/>
  <c r="AG101" i="38"/>
  <c r="AH101" i="38" s="1"/>
  <c r="AG11" i="38"/>
  <c r="AH11" i="38"/>
  <c r="AG28" i="38"/>
  <c r="AH28" i="38" s="1"/>
  <c r="AG190" i="38"/>
  <c r="AH190" i="38"/>
  <c r="AG128" i="38"/>
  <c r="AH128" i="38" s="1"/>
  <c r="AG200" i="38"/>
  <c r="AH200" i="38" s="1"/>
  <c r="AG39" i="38"/>
  <c r="AH39" i="38"/>
  <c r="P22" i="33"/>
  <c r="AG192" i="38"/>
  <c r="AH192" i="38"/>
  <c r="AG35" i="38"/>
  <c r="AH35" i="38"/>
  <c r="AG161" i="38"/>
  <c r="AH161" i="38"/>
  <c r="AG30" i="38"/>
  <c r="AH30" i="38" s="1"/>
  <c r="AG107" i="38"/>
  <c r="AH107" i="38" s="1"/>
  <c r="AG173" i="38"/>
  <c r="AH173" i="38"/>
  <c r="AG191" i="38"/>
  <c r="AH191" i="38"/>
  <c r="AG130" i="38"/>
  <c r="AH130" i="38"/>
  <c r="AG163" i="38"/>
  <c r="AH163" i="38"/>
  <c r="AG66" i="38"/>
  <c r="AH66" i="38"/>
  <c r="O305" i="23"/>
  <c r="P152" i="23"/>
  <c r="L152" i="38"/>
  <c r="P201" i="23"/>
  <c r="L201" i="38"/>
  <c r="P40" i="23"/>
  <c r="L40" i="38"/>
  <c r="P57" i="23"/>
  <c r="L57" i="38"/>
  <c r="P120" i="23"/>
  <c r="L120" i="38"/>
  <c r="P102" i="23"/>
  <c r="L102" i="38"/>
  <c r="P175" i="23"/>
  <c r="L175" i="38"/>
  <c r="P160" i="23"/>
  <c r="L160" i="38"/>
  <c r="P59" i="23"/>
  <c r="L59" i="38"/>
  <c r="P99" i="23"/>
  <c r="L99" i="38"/>
  <c r="P26" i="23"/>
  <c r="L26" i="38"/>
  <c r="P198" i="23"/>
  <c r="L198" i="38"/>
  <c r="P87" i="23"/>
  <c r="L87" i="38"/>
  <c r="P34" i="23"/>
  <c r="L34" i="38"/>
  <c r="P63" i="23"/>
  <c r="L63" i="38"/>
  <c r="P106" i="23"/>
  <c r="L106" i="38"/>
  <c r="P124" i="23"/>
  <c r="L124" i="38"/>
  <c r="P103" i="23"/>
  <c r="L103" i="38"/>
  <c r="P48" i="23"/>
  <c r="L48" i="38"/>
  <c r="P50" i="23"/>
  <c r="L50" i="38"/>
  <c r="P195" i="23"/>
  <c r="L195" i="38"/>
  <c r="P203" i="23"/>
  <c r="L203" i="38"/>
  <c r="P29" i="23"/>
  <c r="L29" i="38"/>
  <c r="P24" i="23"/>
  <c r="L24" i="38"/>
  <c r="P12" i="23"/>
  <c r="L12" i="38"/>
  <c r="P68" i="23"/>
  <c r="L68" i="38"/>
  <c r="P77" i="23"/>
  <c r="L77" i="38"/>
  <c r="P72" i="23"/>
  <c r="L72" i="38"/>
  <c r="P80" i="23"/>
  <c r="L80" i="38"/>
  <c r="P133" i="23"/>
  <c r="L133" i="38"/>
  <c r="P111" i="23"/>
  <c r="L111" i="38"/>
  <c r="P118" i="23"/>
  <c r="L118" i="38"/>
  <c r="P112" i="23"/>
  <c r="L112" i="38"/>
  <c r="P37" i="23"/>
  <c r="L37" i="38"/>
  <c r="P105" i="23"/>
  <c r="L105" i="38"/>
  <c r="P76" i="23"/>
  <c r="L76" i="38"/>
  <c r="P208" i="23"/>
  <c r="L208" i="38"/>
  <c r="P174" i="23"/>
  <c r="L174" i="38"/>
  <c r="P60" i="23"/>
  <c r="L60" i="38"/>
  <c r="P136" i="23"/>
  <c r="L136" i="38"/>
  <c r="P168" i="23"/>
  <c r="L168" i="38"/>
  <c r="P10" i="23"/>
  <c r="L10" i="38"/>
  <c r="P215" i="23"/>
  <c r="L215" i="38"/>
  <c r="P9" i="23"/>
  <c r="L9" i="38"/>
  <c r="P53" i="23"/>
  <c r="L53" i="38"/>
  <c r="P173" i="23"/>
  <c r="L173" i="38"/>
  <c r="P199" i="23"/>
  <c r="L199" i="38"/>
  <c r="P222" i="23"/>
  <c r="L222" i="38"/>
  <c r="P55" i="23"/>
  <c r="L55" i="38"/>
  <c r="P154" i="23"/>
  <c r="L154" i="38"/>
  <c r="P89" i="23"/>
  <c r="L89" i="38"/>
  <c r="P125" i="23"/>
  <c r="L125" i="38"/>
  <c r="P8" i="23"/>
  <c r="L8" i="38"/>
  <c r="P123" i="23"/>
  <c r="L123" i="38"/>
  <c r="P211" i="23"/>
  <c r="L211" i="38"/>
  <c r="P41" i="23"/>
  <c r="L41" i="38"/>
  <c r="P138" i="23"/>
  <c r="L138" i="38"/>
  <c r="P78" i="23"/>
  <c r="L78" i="38"/>
  <c r="P18" i="23"/>
  <c r="L18" i="38"/>
  <c r="P107" i="23"/>
  <c r="L107" i="38"/>
  <c r="P73" i="23"/>
  <c r="L73" i="38"/>
  <c r="P52" i="23"/>
  <c r="L52" i="38"/>
  <c r="P119" i="23"/>
  <c r="L119" i="38"/>
  <c r="P183" i="23"/>
  <c r="L183" i="38"/>
  <c r="P21" i="23"/>
  <c r="L21" i="38"/>
  <c r="I28" i="33"/>
  <c r="O28" i="33"/>
  <c r="N28" i="33"/>
  <c r="P100" i="23"/>
  <c r="L100" i="38"/>
  <c r="P30" i="23"/>
  <c r="L30" i="38"/>
  <c r="P128" i="23"/>
  <c r="L128" i="38"/>
  <c r="P137" i="23"/>
  <c r="L137" i="38"/>
  <c r="P209" i="23"/>
  <c r="L209" i="38"/>
  <c r="P82" i="23"/>
  <c r="L82" i="38"/>
  <c r="P23" i="23"/>
  <c r="L23" i="38"/>
  <c r="P150" i="23"/>
  <c r="L150" i="38"/>
  <c r="P46" i="23"/>
  <c r="L46" i="38"/>
  <c r="P67" i="23"/>
  <c r="L67" i="38"/>
  <c r="P96" i="23"/>
  <c r="L96" i="38"/>
  <c r="P165" i="23"/>
  <c r="L165" i="38"/>
  <c r="P181" i="23"/>
  <c r="L181" i="38"/>
  <c r="P221" i="23"/>
  <c r="L221" i="38"/>
  <c r="P197" i="23"/>
  <c r="L197" i="38"/>
  <c r="P184" i="23"/>
  <c r="L184" i="38"/>
  <c r="I27" i="33"/>
  <c r="O27" i="33"/>
  <c r="N27" i="33"/>
  <c r="Q27" i="33"/>
  <c r="P101" i="23"/>
  <c r="L101" i="38"/>
  <c r="P44" i="23"/>
  <c r="L44" i="38"/>
  <c r="P141" i="23"/>
  <c r="L141" i="38"/>
  <c r="P42" i="23"/>
  <c r="L42" i="38"/>
  <c r="P156" i="23"/>
  <c r="L156" i="38"/>
  <c r="P180" i="23"/>
  <c r="L180" i="38"/>
  <c r="P225" i="23"/>
  <c r="L225" i="38"/>
  <c r="P132" i="23"/>
  <c r="L132" i="38"/>
  <c r="P213" i="23"/>
  <c r="L213" i="38"/>
  <c r="P62" i="23"/>
  <c r="L62" i="38"/>
  <c r="AG160" i="38"/>
  <c r="AH160" i="38" s="1"/>
  <c r="P43" i="23"/>
  <c r="L43" i="38"/>
  <c r="P115" i="23"/>
  <c r="L115" i="38"/>
  <c r="P146" i="23"/>
  <c r="L146" i="38"/>
  <c r="P66" i="23"/>
  <c r="L66" i="38"/>
  <c r="P127" i="23"/>
  <c r="L127" i="38"/>
  <c r="P177" i="23"/>
  <c r="L177" i="38"/>
  <c r="P108" i="23"/>
  <c r="L108" i="38"/>
  <c r="P200" i="23"/>
  <c r="L200" i="38"/>
  <c r="P15" i="23"/>
  <c r="L15" i="38"/>
  <c r="P194" i="23"/>
  <c r="L194" i="38"/>
  <c r="P35" i="23"/>
  <c r="L35" i="38"/>
  <c r="P14" i="23"/>
  <c r="L14" i="38"/>
  <c r="P79" i="23"/>
  <c r="L79" i="38"/>
  <c r="P176" i="23"/>
  <c r="L176" i="38"/>
  <c r="P192" i="23"/>
  <c r="L192" i="38"/>
  <c r="P143" i="23"/>
  <c r="L143" i="38"/>
  <c r="P121" i="23"/>
  <c r="L121" i="38"/>
  <c r="P142" i="23"/>
  <c r="L142" i="38"/>
  <c r="P39" i="23"/>
  <c r="L39" i="38"/>
  <c r="P145" i="23"/>
  <c r="L145" i="38"/>
  <c r="P130" i="23"/>
  <c r="L130" i="38"/>
  <c r="P88" i="23"/>
  <c r="L88" i="38"/>
  <c r="P38" i="23"/>
  <c r="L38" i="38"/>
  <c r="P187" i="23"/>
  <c r="L187" i="38"/>
  <c r="P186" i="23"/>
  <c r="L186" i="38"/>
  <c r="P204" i="23"/>
  <c r="L204" i="38"/>
  <c r="P75" i="23"/>
  <c r="L75" i="38"/>
  <c r="P92" i="23"/>
  <c r="L92" i="38"/>
  <c r="P25" i="23"/>
  <c r="L25" i="38"/>
  <c r="P54" i="23"/>
  <c r="L54" i="38"/>
  <c r="P166" i="23"/>
  <c r="L166" i="38"/>
  <c r="P74" i="23"/>
  <c r="L74" i="38"/>
  <c r="P134" i="23"/>
  <c r="L134" i="38"/>
  <c r="P31" i="23"/>
  <c r="L31" i="38"/>
  <c r="P162" i="23"/>
  <c r="L162" i="38"/>
  <c r="P153" i="23"/>
  <c r="L153" i="38"/>
  <c r="P151" i="23"/>
  <c r="L151" i="38"/>
  <c r="P85" i="23"/>
  <c r="L85" i="38"/>
  <c r="P19" i="23"/>
  <c r="L19" i="38"/>
  <c r="P28" i="23"/>
  <c r="L28" i="38"/>
  <c r="P98" i="23"/>
  <c r="L98" i="38"/>
  <c r="P205" i="23"/>
  <c r="L205" i="38"/>
  <c r="P11" i="23"/>
  <c r="L11" i="38"/>
  <c r="P164" i="23"/>
  <c r="L164" i="38"/>
  <c r="P172" i="23"/>
  <c r="L172" i="38"/>
  <c r="P212" i="23"/>
  <c r="L212" i="38"/>
  <c r="P83" i="23"/>
  <c r="L83" i="38"/>
  <c r="P104" i="23"/>
  <c r="L104" i="38"/>
  <c r="P170" i="23"/>
  <c r="L170" i="38"/>
  <c r="P217" i="23"/>
  <c r="L217" i="38"/>
  <c r="P206" i="23"/>
  <c r="L206" i="38"/>
  <c r="P157" i="23"/>
  <c r="L157" i="38"/>
  <c r="P219" i="23"/>
  <c r="L219" i="38"/>
  <c r="P86" i="23"/>
  <c r="L86" i="38"/>
  <c r="P91" i="23"/>
  <c r="L91" i="38"/>
  <c r="P159" i="23"/>
  <c r="L159" i="38"/>
  <c r="P45" i="23"/>
  <c r="L45" i="38"/>
  <c r="P148" i="23"/>
  <c r="L148" i="38"/>
  <c r="P171" i="23"/>
  <c r="L171" i="38"/>
  <c r="P71" i="23"/>
  <c r="L71" i="38"/>
  <c r="P113" i="23"/>
  <c r="L113" i="38"/>
  <c r="I26" i="33"/>
  <c r="O26" i="33"/>
  <c r="N26" i="33"/>
  <c r="Q26" i="33"/>
  <c r="P64" i="23"/>
  <c r="L64" i="38"/>
  <c r="P131" i="23"/>
  <c r="L131" i="38"/>
  <c r="P58" i="23"/>
  <c r="L58" i="38"/>
  <c r="P70" i="23"/>
  <c r="L70" i="38"/>
  <c r="P84" i="23"/>
  <c r="L84" i="38"/>
  <c r="P218" i="23"/>
  <c r="L218" i="38"/>
  <c r="P20" i="23"/>
  <c r="L20" i="38"/>
  <c r="P94" i="23"/>
  <c r="L94" i="38"/>
  <c r="P214" i="23"/>
  <c r="L214" i="38"/>
  <c r="P13" i="23"/>
  <c r="L13" i="38"/>
  <c r="P220" i="23"/>
  <c r="L220" i="38"/>
  <c r="P117" i="23"/>
  <c r="L117" i="38"/>
  <c r="P114" i="23"/>
  <c r="L114" i="38"/>
  <c r="P140" i="23"/>
  <c r="L140" i="38"/>
  <c r="P224" i="23"/>
  <c r="L224" i="38"/>
  <c r="P185" i="23"/>
  <c r="L185" i="38"/>
  <c r="P167" i="23"/>
  <c r="L167" i="38"/>
  <c r="P188" i="23"/>
  <c r="L188" i="38"/>
  <c r="P135" i="23"/>
  <c r="L135" i="38"/>
  <c r="P97" i="23"/>
  <c r="L97" i="38"/>
  <c r="P93" i="23"/>
  <c r="L93" i="38"/>
  <c r="P161" i="23"/>
  <c r="L161" i="38"/>
  <c r="P116" i="23"/>
  <c r="L116" i="38"/>
  <c r="P193" i="23"/>
  <c r="L193" i="38"/>
  <c r="P95" i="23"/>
  <c r="L95" i="38"/>
  <c r="P179" i="23"/>
  <c r="L179" i="38"/>
  <c r="P139" i="23"/>
  <c r="L139" i="38"/>
  <c r="P36" i="23"/>
  <c r="L36" i="38"/>
  <c r="P69" i="23"/>
  <c r="L69" i="38"/>
  <c r="P122" i="23"/>
  <c r="L122" i="38"/>
  <c r="P22" i="23"/>
  <c r="L22" i="38"/>
  <c r="P32" i="23"/>
  <c r="L32" i="38"/>
  <c r="P110" i="23"/>
  <c r="L110" i="38"/>
  <c r="P81" i="23"/>
  <c r="L81" i="38"/>
  <c r="P33" i="23"/>
  <c r="L33" i="38"/>
  <c r="P169" i="23"/>
  <c r="L169" i="38"/>
  <c r="P49" i="23"/>
  <c r="L49" i="38"/>
  <c r="P202" i="23"/>
  <c r="L202" i="38"/>
  <c r="P126" i="23"/>
  <c r="L126" i="38"/>
  <c r="P16" i="23"/>
  <c r="L16" i="38"/>
  <c r="P24" i="33"/>
  <c r="P65" i="23"/>
  <c r="L65" i="38"/>
  <c r="P189" i="23"/>
  <c r="L189" i="38"/>
  <c r="P56" i="23"/>
  <c r="L56" i="38"/>
  <c r="P147" i="23"/>
  <c r="L147" i="38"/>
  <c r="P51" i="23"/>
  <c r="L51" i="38"/>
  <c r="P90" i="23"/>
  <c r="L90" i="38"/>
  <c r="P216" i="23"/>
  <c r="L216" i="38"/>
  <c r="P155" i="23"/>
  <c r="L155" i="38"/>
  <c r="P47" i="23"/>
  <c r="L47" i="38"/>
  <c r="P196" i="23"/>
  <c r="L196" i="38"/>
  <c r="P191" i="23"/>
  <c r="L191" i="38"/>
  <c r="P207" i="23"/>
  <c r="L207" i="38"/>
  <c r="P149" i="23"/>
  <c r="L149" i="38"/>
  <c r="P109" i="23"/>
  <c r="L109" i="38"/>
  <c r="P190" i="23"/>
  <c r="L190" i="38"/>
  <c r="P17" i="23"/>
  <c r="L17" i="38"/>
  <c r="P223" i="23"/>
  <c r="L223" i="38"/>
  <c r="P210" i="23"/>
  <c r="L210" i="38"/>
  <c r="P129" i="23"/>
  <c r="L129" i="38"/>
  <c r="P27" i="23"/>
  <c r="L27" i="38"/>
  <c r="P178" i="23"/>
  <c r="L178" i="38"/>
  <c r="P163" i="23"/>
  <c r="L163" i="38"/>
  <c r="P144" i="23"/>
  <c r="L144" i="38"/>
  <c r="P61" i="23"/>
  <c r="L61" i="38"/>
  <c r="P182" i="23"/>
  <c r="L182" i="38"/>
  <c r="I72" i="1"/>
  <c r="M72" i="1" s="1"/>
  <c r="N72" i="1" s="1"/>
  <c r="AG210" i="38"/>
  <c r="AH210" i="38" s="1"/>
  <c r="AG60" i="38"/>
  <c r="AH60" i="38"/>
  <c r="I74" i="1"/>
  <c r="M74" i="1"/>
  <c r="N74" i="1"/>
  <c r="AG15" i="38"/>
  <c r="AH15" i="38" s="1"/>
  <c r="I73" i="1"/>
  <c r="M73" i="1"/>
  <c r="N73" i="1"/>
  <c r="I67" i="1"/>
  <c r="M67" i="1" s="1"/>
  <c r="N67" i="1" s="1"/>
  <c r="AG178" i="38"/>
  <c r="AH178" i="38" s="1"/>
  <c r="AG82" i="38"/>
  <c r="AH82" i="38"/>
  <c r="I64" i="1"/>
  <c r="M64" i="1" s="1"/>
  <c r="N64" i="1" s="1"/>
  <c r="AG209" i="38"/>
  <c r="AH209" i="38"/>
  <c r="AG112" i="38"/>
  <c r="AH112" i="38"/>
  <c r="I66" i="1"/>
  <c r="M66" i="1"/>
  <c r="N66" i="1" s="1"/>
  <c r="I65" i="1"/>
  <c r="M65" i="1" s="1"/>
  <c r="N65" i="1" s="1"/>
  <c r="P27" i="33"/>
  <c r="P26" i="33"/>
  <c r="P28" i="33"/>
  <c r="C50" i="33"/>
  <c r="Q28" i="33"/>
  <c r="L32" i="33"/>
  <c r="D37" i="33"/>
  <c r="D40" i="33"/>
  <c r="F40" i="33"/>
  <c r="G40" i="33"/>
  <c r="D38" i="33"/>
  <c r="F38" i="33"/>
  <c r="G38" i="33"/>
  <c r="D39" i="33"/>
  <c r="F39" i="33"/>
  <c r="G39" i="33"/>
  <c r="D46" i="33"/>
  <c r="F46" i="33"/>
  <c r="G46" i="33"/>
  <c r="D45" i="33"/>
  <c r="D48" i="33"/>
  <c r="F48" i="33"/>
  <c r="G48" i="33"/>
  <c r="D47" i="33"/>
  <c r="F47" i="33"/>
  <c r="G47" i="33"/>
  <c r="F37" i="33"/>
  <c r="G37" i="33"/>
  <c r="D41" i="33"/>
  <c r="D49" i="33"/>
  <c r="F45" i="33"/>
  <c r="G45" i="33"/>
  <c r="F70" i="52"/>
  <c r="F43" i="52"/>
  <c r="C24" i="52"/>
  <c r="D29" i="52"/>
  <c r="G57" i="52"/>
  <c r="E49" i="52"/>
  <c r="G37" i="52"/>
  <c r="C46" i="52"/>
  <c r="H12" i="52"/>
  <c r="D46" i="52"/>
  <c r="F11" i="52"/>
  <c r="G26" i="52"/>
  <c r="F52" i="52"/>
  <c r="G30" i="52"/>
  <c r="C21" i="52"/>
  <c r="E41" i="52"/>
  <c r="E44" i="52"/>
  <c r="D28" i="52"/>
  <c r="G50" i="52"/>
  <c r="F36" i="52"/>
  <c r="H33" i="52"/>
  <c r="C13" i="52"/>
  <c r="F28" i="52"/>
  <c r="G32" i="52"/>
  <c r="E56" i="52"/>
  <c r="F51" i="52"/>
  <c r="F60" i="52"/>
  <c r="E45" i="52"/>
  <c r="H41" i="52"/>
  <c r="E12" i="52"/>
  <c r="F19" i="52"/>
  <c r="D72" i="52"/>
  <c r="D70" i="52"/>
  <c r="H48" i="52"/>
  <c r="E52" i="52"/>
  <c r="D8" i="52"/>
  <c r="F37" i="52"/>
  <c r="E38" i="52"/>
  <c r="F26" i="52"/>
  <c r="F14" i="52"/>
  <c r="C28" i="52"/>
  <c r="G38" i="52"/>
  <c r="D20" i="52"/>
  <c r="E40" i="52"/>
  <c r="E31" i="52"/>
  <c r="F48" i="52"/>
  <c r="G11" i="52"/>
  <c r="C53" i="52"/>
  <c r="C27" i="52"/>
  <c r="H21" i="52"/>
  <c r="C20" i="52"/>
  <c r="F69" i="52"/>
  <c r="H57" i="52"/>
  <c r="G63" i="52"/>
  <c r="G41" i="52"/>
  <c r="D53" i="52"/>
  <c r="E29" i="52"/>
  <c r="H31" i="52"/>
  <c r="E23" i="52"/>
  <c r="H71" i="52"/>
  <c r="G35" i="52"/>
  <c r="E50" i="52"/>
  <c r="G52" i="52"/>
  <c r="C63" i="52"/>
  <c r="G8" i="52"/>
  <c r="G25" i="52"/>
  <c r="D63" i="52"/>
  <c r="G4" i="52"/>
  <c r="G54" i="52"/>
  <c r="H37" i="52"/>
  <c r="D44" i="52"/>
  <c r="F13" i="52"/>
  <c r="G42" i="52"/>
  <c r="C39" i="52"/>
  <c r="E4" i="52"/>
  <c r="F8" i="52"/>
  <c r="F41" i="52"/>
  <c r="F15" i="52"/>
  <c r="F49" i="52"/>
  <c r="H38" i="52"/>
  <c r="D23" i="52"/>
  <c r="H61" i="52"/>
  <c r="C33" i="52"/>
  <c r="D41" i="52"/>
  <c r="E58" i="52"/>
  <c r="E37" i="52"/>
  <c r="D55" i="52"/>
  <c r="D43" i="52"/>
  <c r="E65" i="52"/>
  <c r="F54" i="52"/>
  <c r="H36" i="52"/>
  <c r="E76" i="52"/>
  <c r="F44" i="52"/>
  <c r="E18" i="52"/>
  <c r="G13" i="52"/>
  <c r="H32" i="52"/>
  <c r="H8" i="52"/>
  <c r="E8" i="52"/>
  <c r="D27" i="52"/>
  <c r="D48" i="52"/>
  <c r="C34" i="52"/>
  <c r="F23" i="52"/>
  <c r="G47" i="52"/>
  <c r="H40" i="52"/>
  <c r="G28" i="52"/>
  <c r="G61" i="52"/>
  <c r="H47" i="52"/>
  <c r="D64" i="52"/>
  <c r="F66" i="52"/>
  <c r="E35" i="52"/>
  <c r="F38" i="52"/>
  <c r="F59" i="52"/>
  <c r="G68" i="52"/>
  <c r="C65" i="52"/>
  <c r="H39" i="52"/>
  <c r="F71" i="52"/>
  <c r="D45" i="52"/>
  <c r="H43" i="52"/>
  <c r="C32" i="52"/>
  <c r="G64" i="52"/>
  <c r="C61" i="52"/>
  <c r="H67" i="52"/>
  <c r="D9" i="52"/>
  <c r="H27" i="52"/>
  <c r="H19" i="52"/>
  <c r="G20" i="52"/>
  <c r="C56" i="52"/>
  <c r="H11" i="52"/>
  <c r="E60" i="52"/>
  <c r="H35" i="52"/>
  <c r="H26" i="52"/>
  <c r="H13" i="52"/>
  <c r="C67" i="52"/>
  <c r="E15" i="52"/>
  <c r="F12" i="52"/>
  <c r="G44" i="52"/>
  <c r="D65" i="52"/>
  <c r="F55" i="52"/>
  <c r="G33" i="52"/>
  <c r="D14" i="52"/>
  <c r="E54" i="52"/>
  <c r="D16" i="52"/>
  <c r="E42" i="52"/>
  <c r="H18" i="52"/>
  <c r="G19" i="52"/>
  <c r="F31" i="52"/>
  <c r="C9" i="52"/>
  <c r="G55" i="52"/>
  <c r="F47" i="52"/>
  <c r="E14" i="52"/>
  <c r="C12" i="52"/>
  <c r="G3" i="52"/>
  <c r="D60" i="52"/>
  <c r="D42" i="52"/>
  <c r="G53" i="52"/>
  <c r="G43" i="52"/>
  <c r="G9" i="52"/>
  <c r="C26" i="52"/>
  <c r="C71" i="52"/>
  <c r="F58" i="52"/>
  <c r="H44" i="52"/>
  <c r="E46" i="52"/>
  <c r="D19" i="52"/>
  <c r="H15" i="52"/>
  <c r="F40" i="52"/>
  <c r="F3" i="52"/>
  <c r="F42" i="52"/>
  <c r="F50" i="52"/>
  <c r="D15" i="52"/>
  <c r="C22" i="52"/>
  <c r="E16" i="52"/>
  <c r="G45" i="52"/>
  <c r="C69" i="52"/>
  <c r="G66" i="52"/>
  <c r="D56" i="52"/>
  <c r="H52" i="52"/>
  <c r="E78" i="52"/>
  <c r="C68" i="52"/>
  <c r="D24" i="52"/>
  <c r="C36" i="52"/>
  <c r="E26" i="52"/>
  <c r="C38" i="52"/>
  <c r="D54" i="52"/>
  <c r="C66" i="52"/>
  <c r="H3" i="52"/>
  <c r="F61" i="52"/>
  <c r="G21" i="52"/>
  <c r="F34" i="52"/>
  <c r="G18" i="52"/>
  <c r="C79" i="52"/>
  <c r="E3" i="52"/>
  <c r="E71" i="52"/>
  <c r="C64" i="52"/>
  <c r="E33" i="52"/>
  <c r="F24" i="52"/>
  <c r="C59" i="52"/>
  <c r="F20" i="52"/>
  <c r="D17" i="52"/>
  <c r="H46" i="52"/>
  <c r="G58" i="52"/>
  <c r="H59" i="52"/>
  <c r="C31" i="52"/>
  <c r="E21" i="52"/>
  <c r="E53" i="52"/>
  <c r="C17" i="52"/>
  <c r="G48" i="52"/>
  <c r="E30" i="52"/>
  <c r="H16" i="52"/>
  <c r="G29" i="52"/>
  <c r="E39" i="52"/>
  <c r="G46" i="52"/>
  <c r="C18" i="52"/>
  <c r="H62" i="52"/>
  <c r="G69" i="52"/>
  <c r="C47" i="52"/>
  <c r="G34" i="52"/>
  <c r="D66" i="52"/>
  <c r="D10" i="52"/>
  <c r="C54" i="52"/>
  <c r="D22" i="52"/>
  <c r="E22" i="52"/>
  <c r="F17" i="52"/>
  <c r="G24" i="52"/>
  <c r="H30" i="52"/>
  <c r="F10" i="52"/>
  <c r="F64" i="52"/>
  <c r="F18" i="52"/>
  <c r="C51" i="52"/>
  <c r="D13" i="52"/>
  <c r="D61" i="52"/>
  <c r="D21" i="52"/>
  <c r="G49" i="52"/>
  <c r="C48" i="52"/>
  <c r="H69" i="52"/>
  <c r="F62" i="52"/>
  <c r="D36" i="52"/>
  <c r="C11" i="52"/>
  <c r="H63" i="52"/>
  <c r="F39" i="52"/>
  <c r="E10" i="52"/>
  <c r="E9" i="52"/>
  <c r="G40" i="52"/>
  <c r="F67" i="52"/>
  <c r="D58" i="52"/>
  <c r="E17" i="52"/>
  <c r="C15" i="52"/>
  <c r="D38" i="52"/>
  <c r="F46" i="52"/>
  <c r="H68" i="52"/>
  <c r="F57" i="52"/>
  <c r="D57" i="52"/>
  <c r="G70" i="52"/>
  <c r="F65" i="52"/>
  <c r="D33" i="52"/>
  <c r="H60" i="52"/>
  <c r="C60" i="52"/>
  <c r="E55" i="52"/>
  <c r="G23" i="52"/>
  <c r="F56" i="52"/>
  <c r="E32" i="52"/>
  <c r="G15" i="52"/>
  <c r="F25" i="52"/>
  <c r="C37" i="52"/>
  <c r="C14" i="52"/>
  <c r="C55" i="52"/>
  <c r="C52" i="52"/>
  <c r="D68" i="52"/>
  <c r="H17" i="52"/>
  <c r="D47" i="52"/>
  <c r="H25" i="52"/>
  <c r="D35" i="52"/>
  <c r="D12" i="52"/>
  <c r="E70" i="52"/>
  <c r="C25" i="52"/>
  <c r="F53" i="52"/>
  <c r="H10" i="52"/>
  <c r="F35" i="52"/>
  <c r="D59" i="52"/>
  <c r="E57" i="52"/>
  <c r="D34" i="52"/>
  <c r="H55" i="52"/>
  <c r="C57" i="52"/>
  <c r="G62" i="52"/>
  <c r="F45" i="52"/>
  <c r="G36" i="52"/>
  <c r="D31" i="52"/>
  <c r="H14" i="52"/>
  <c r="D40" i="52"/>
  <c r="D30" i="52"/>
  <c r="G56" i="52"/>
  <c r="D39" i="52"/>
  <c r="E13" i="52"/>
  <c r="D26" i="52"/>
  <c r="D52" i="52"/>
  <c r="G17" i="52"/>
  <c r="E59" i="52"/>
  <c r="H34" i="52"/>
  <c r="H65" i="52"/>
  <c r="D32" i="52"/>
  <c r="G31" i="52"/>
  <c r="G27" i="52"/>
  <c r="D71" i="52"/>
  <c r="D69" i="52"/>
  <c r="G67" i="52"/>
  <c r="H54" i="52"/>
  <c r="G51" i="52"/>
  <c r="G60" i="52"/>
  <c r="G22" i="52"/>
  <c r="F29" i="52"/>
  <c r="C41" i="52"/>
  <c r="E51" i="52"/>
  <c r="C44" i="52"/>
  <c r="F63" i="52"/>
  <c r="D11" i="52"/>
  <c r="H28" i="52"/>
  <c r="C58" i="52"/>
  <c r="G16" i="52"/>
  <c r="E47" i="52"/>
  <c r="H51" i="52"/>
  <c r="H45" i="52"/>
  <c r="G12" i="52"/>
  <c r="H20" i="52"/>
  <c r="C10" i="52"/>
  <c r="E25" i="52"/>
  <c r="F21" i="52"/>
  <c r="E75" i="52"/>
  <c r="E27" i="52"/>
  <c r="C62" i="52"/>
  <c r="E11" i="52"/>
  <c r="G71" i="52"/>
  <c r="G10" i="52"/>
  <c r="D62" i="52"/>
  <c r="E36" i="52"/>
  <c r="F22" i="52"/>
  <c r="H4" i="52"/>
  <c r="C16" i="52"/>
  <c r="H24" i="52"/>
  <c r="E34" i="52"/>
  <c r="F32" i="52"/>
  <c r="F68" i="52"/>
  <c r="C50" i="52"/>
  <c r="F33" i="52"/>
  <c r="C70" i="52"/>
  <c r="F27" i="52"/>
  <c r="D51" i="52"/>
  <c r="H49" i="52"/>
  <c r="D67" i="52"/>
  <c r="C30" i="52"/>
  <c r="D37" i="52"/>
  <c r="F30" i="52"/>
  <c r="H50" i="52"/>
  <c r="C43" i="52"/>
  <c r="G14" i="52"/>
  <c r="F16" i="52"/>
  <c r="D25" i="52"/>
  <c r="E43" i="52"/>
  <c r="H22" i="52"/>
  <c r="H58" i="52"/>
  <c r="C19" i="52"/>
  <c r="H66" i="52"/>
  <c r="G59" i="52"/>
  <c r="D18" i="52"/>
  <c r="C8" i="52"/>
  <c r="H9" i="52"/>
  <c r="E48" i="52"/>
  <c r="H53" i="52"/>
  <c r="F4" i="52"/>
  <c r="D50" i="52"/>
  <c r="H64" i="52"/>
  <c r="E24" i="52"/>
  <c r="H23" i="52"/>
  <c r="F9" i="52"/>
  <c r="H77" i="52"/>
  <c r="H70" i="52"/>
  <c r="H56" i="52"/>
  <c r="C40" i="52"/>
  <c r="C49" i="52"/>
  <c r="D49" i="52"/>
  <c r="H29" i="52"/>
  <c r="E69" i="52"/>
  <c r="C42" i="52"/>
  <c r="E20" i="52"/>
  <c r="H42" i="52"/>
  <c r="G65" i="52"/>
  <c r="E19" i="52"/>
  <c r="C35" i="52"/>
  <c r="C45" i="52"/>
  <c r="G39" i="52"/>
  <c r="E28" i="52"/>
  <c r="C29" i="52"/>
  <c r="C74" i="52"/>
  <c r="C23" i="52"/>
  <c r="J67" i="1" l="1"/>
  <c r="H67" i="1"/>
  <c r="H66" i="1"/>
  <c r="H74" i="1"/>
  <c r="J74" i="1"/>
  <c r="J65" i="1"/>
  <c r="H65" i="1"/>
  <c r="J72" i="1"/>
  <c r="H73" i="1"/>
  <c r="J66" i="1"/>
  <c r="H72" i="1"/>
  <c r="H64" i="1"/>
  <c r="J73" i="1"/>
  <c r="J64" i="1"/>
  <c r="L71" i="33"/>
  <c r="L70" i="33"/>
  <c r="L72" i="33"/>
  <c r="L69" i="33"/>
  <c r="L73" i="33"/>
  <c r="H82" i="33"/>
  <c r="K69" i="33"/>
  <c r="K73" i="33"/>
  <c r="K70" i="33"/>
  <c r="K72" i="33"/>
  <c r="K71" i="33"/>
  <c r="K80" i="33"/>
  <c r="L79" i="33"/>
  <c r="L78" i="33"/>
  <c r="K78" i="33"/>
  <c r="I66" i="33"/>
  <c r="K77" i="33"/>
  <c r="G66" i="33"/>
  <c r="L64" i="33" s="1"/>
  <c r="J79" i="33"/>
  <c r="J82" i="33"/>
  <c r="AG228" i="38"/>
  <c r="AH228" i="38" s="1"/>
  <c r="L244" i="38"/>
  <c r="L263" i="38"/>
  <c r="AG232" i="38"/>
  <c r="AH232" i="38" s="1"/>
  <c r="L248" i="38"/>
  <c r="K68" i="1"/>
  <c r="AH289" i="38"/>
  <c r="K78" i="1"/>
  <c r="K79" i="1" s="1"/>
  <c r="AG286" i="38"/>
  <c r="AH286" i="38" s="1"/>
  <c r="P248" i="23"/>
  <c r="P294" i="23"/>
  <c r="P236" i="23"/>
  <c r="L236" i="38"/>
  <c r="L226" i="38"/>
  <c r="L250" i="38"/>
  <c r="L289" i="38"/>
  <c r="P263" i="23"/>
  <c r="P244" i="23"/>
  <c r="P289" i="23"/>
  <c r="AG292" i="38"/>
  <c r="AH292" i="38" s="1"/>
  <c r="P264" i="23"/>
  <c r="Q255" i="23"/>
  <c r="C255" i="38"/>
  <c r="Q240" i="23"/>
  <c r="I78" i="1"/>
  <c r="M78" i="1" s="1"/>
  <c r="N78" i="1" s="1"/>
  <c r="K77" i="1"/>
  <c r="AH273" i="38"/>
  <c r="L293" i="38"/>
  <c r="L253" i="38"/>
  <c r="L290" i="38"/>
  <c r="AG227" i="38"/>
  <c r="AH227" i="38" s="1"/>
  <c r="P280" i="23"/>
  <c r="C249" i="38"/>
  <c r="Q249" i="23"/>
  <c r="Q256" i="23"/>
  <c r="C256" i="38"/>
  <c r="S229" i="23"/>
  <c r="C229" i="38"/>
  <c r="Q229" i="23"/>
  <c r="K70" i="1"/>
  <c r="C227" i="38"/>
  <c r="Q227" i="23"/>
  <c r="C246" i="38"/>
  <c r="Q246" i="23"/>
  <c r="Q234" i="23"/>
  <c r="C234" i="38"/>
  <c r="C237" i="38"/>
  <c r="S237" i="23"/>
  <c r="Q237" i="23"/>
  <c r="S234" i="23"/>
  <c r="AG244" i="38"/>
  <c r="AH244" i="38" s="1"/>
  <c r="AG268" i="38"/>
  <c r="AH268" i="38" s="1"/>
  <c r="L239" i="38"/>
  <c r="L245" i="38"/>
  <c r="P292" i="23"/>
  <c r="AG258" i="38"/>
  <c r="AH258" i="38" s="1"/>
  <c r="AH241" i="38"/>
  <c r="AG238" i="38"/>
  <c r="AH238" i="38" s="1"/>
  <c r="I77" i="1"/>
  <c r="S260" i="23"/>
  <c r="Q235" i="23"/>
  <c r="S235" i="23"/>
  <c r="C235" i="38"/>
  <c r="C247" i="38"/>
  <c r="S247" i="23"/>
  <c r="Q247" i="23"/>
  <c r="S227" i="23"/>
  <c r="L295" i="38"/>
  <c r="B317" i="23"/>
  <c r="C226" i="38"/>
  <c r="C254" i="38"/>
  <c r="L254" i="38"/>
  <c r="S254" i="23"/>
  <c r="Q238" i="23"/>
  <c r="Q231" i="23"/>
  <c r="C316" i="23"/>
  <c r="C317" i="23" s="1"/>
  <c r="F101" i="33"/>
  <c r="I96" i="33"/>
  <c r="F93" i="33"/>
  <c r="E103" i="33"/>
  <c r="D93" i="33"/>
  <c r="E100" i="33"/>
  <c r="F100" i="33"/>
  <c r="F103" i="33"/>
  <c r="F102" i="33"/>
  <c r="F92" i="33"/>
  <c r="D102" i="33"/>
  <c r="D94" i="33"/>
  <c r="I94" i="33" s="1"/>
  <c r="E92" i="33"/>
  <c r="E94" i="33"/>
  <c r="E105" i="33"/>
  <c r="F105" i="33"/>
  <c r="J10" i="52"/>
  <c r="L10" i="52"/>
  <c r="K10" i="52"/>
  <c r="K8" i="52"/>
  <c r="L8" i="52"/>
  <c r="J8" i="52"/>
  <c r="L71" i="52"/>
  <c r="K71" i="52"/>
  <c r="J71" i="52"/>
  <c r="L69" i="52"/>
  <c r="K69" i="52"/>
  <c r="J69" i="52"/>
  <c r="J9" i="52"/>
  <c r="L9" i="52"/>
  <c r="K9" i="52"/>
  <c r="L70" i="52"/>
  <c r="K70" i="52"/>
  <c r="J70" i="52"/>
  <c r="K12" i="52"/>
  <c r="J12" i="52"/>
  <c r="L12" i="52"/>
  <c r="K13" i="52"/>
  <c r="J13" i="52"/>
  <c r="L13" i="52"/>
  <c r="K14" i="52"/>
  <c r="J14" i="52"/>
  <c r="L14" i="52"/>
  <c r="K15" i="52"/>
  <c r="J15" i="52"/>
  <c r="L15" i="52"/>
  <c r="K16" i="52"/>
  <c r="J16" i="52"/>
  <c r="L16" i="52"/>
  <c r="K17" i="52"/>
  <c r="J17" i="52"/>
  <c r="L17" i="52"/>
  <c r="K18" i="52"/>
  <c r="J18" i="52"/>
  <c r="L18" i="52"/>
  <c r="K19" i="52"/>
  <c r="J19" i="52"/>
  <c r="L19" i="52"/>
  <c r="K20" i="52"/>
  <c r="J20" i="52"/>
  <c r="L20" i="52"/>
  <c r="K21" i="52"/>
  <c r="J21" i="52"/>
  <c r="L21" i="52"/>
  <c r="K22" i="52"/>
  <c r="J22" i="52"/>
  <c r="L22" i="52"/>
  <c r="K23" i="52"/>
  <c r="J23" i="52"/>
  <c r="L23" i="52"/>
  <c r="K24" i="52"/>
  <c r="J24" i="52"/>
  <c r="L24" i="52"/>
  <c r="K25" i="52"/>
  <c r="J25" i="52"/>
  <c r="L25" i="52"/>
  <c r="K26" i="52"/>
  <c r="J26" i="52"/>
  <c r="L26" i="52"/>
  <c r="K27" i="52"/>
  <c r="J27" i="52"/>
  <c r="L27" i="52"/>
  <c r="K28" i="52"/>
  <c r="J28" i="52"/>
  <c r="L28" i="52"/>
  <c r="K29" i="52"/>
  <c r="J29" i="52"/>
  <c r="L29" i="52"/>
  <c r="K30" i="52"/>
  <c r="J30" i="52"/>
  <c r="L30" i="52"/>
  <c r="K31" i="52"/>
  <c r="J31" i="52"/>
  <c r="L31" i="52"/>
  <c r="K32" i="52"/>
  <c r="J32" i="52"/>
  <c r="L32" i="52"/>
  <c r="K33" i="52"/>
  <c r="J33" i="52"/>
  <c r="L33" i="52"/>
  <c r="K34" i="52"/>
  <c r="J34" i="52"/>
  <c r="L34" i="52"/>
  <c r="K35" i="52"/>
  <c r="J35" i="52"/>
  <c r="L35" i="52"/>
  <c r="K36" i="52"/>
  <c r="J36" i="52"/>
  <c r="L36" i="52"/>
  <c r="K37" i="52"/>
  <c r="J37" i="52"/>
  <c r="L37" i="52"/>
  <c r="K38" i="52"/>
  <c r="J38" i="52"/>
  <c r="L38" i="52"/>
  <c r="K39" i="52"/>
  <c r="J39" i="52"/>
  <c r="L39" i="52"/>
  <c r="K40" i="52"/>
  <c r="J40" i="52"/>
  <c r="L40" i="52"/>
  <c r="K41" i="52"/>
  <c r="J41" i="52"/>
  <c r="L41" i="52"/>
  <c r="K42" i="52"/>
  <c r="J42" i="52"/>
  <c r="L42" i="52"/>
  <c r="K43" i="52"/>
  <c r="J43" i="52"/>
  <c r="L43" i="52"/>
  <c r="K44" i="52"/>
  <c r="J44" i="52"/>
  <c r="L44" i="52"/>
  <c r="K45" i="52"/>
  <c r="J45" i="52"/>
  <c r="L45" i="52"/>
  <c r="K46" i="52"/>
  <c r="J46" i="52"/>
  <c r="L46" i="52"/>
  <c r="K47" i="52"/>
  <c r="J47" i="52"/>
  <c r="L47" i="52"/>
  <c r="K48" i="52"/>
  <c r="J48" i="52"/>
  <c r="L48" i="52"/>
  <c r="K49" i="52"/>
  <c r="J49" i="52"/>
  <c r="L49" i="52"/>
  <c r="K50" i="52"/>
  <c r="J50" i="52"/>
  <c r="L50" i="52"/>
  <c r="K51" i="52"/>
  <c r="J51" i="52"/>
  <c r="L51" i="52"/>
  <c r="K52" i="52"/>
  <c r="J52" i="52"/>
  <c r="L52" i="52"/>
  <c r="K53" i="52"/>
  <c r="J53" i="52"/>
  <c r="L53" i="52"/>
  <c r="J11" i="52"/>
  <c r="L11" i="52"/>
  <c r="K11" i="52"/>
  <c r="J54" i="52"/>
  <c r="L54" i="52"/>
  <c r="K54" i="52"/>
  <c r="J55" i="52"/>
  <c r="L55" i="52"/>
  <c r="K55" i="52"/>
  <c r="J56" i="52"/>
  <c r="L56" i="52"/>
  <c r="K56" i="52"/>
  <c r="J57" i="52"/>
  <c r="L57" i="52"/>
  <c r="K57" i="52"/>
  <c r="J58" i="52"/>
  <c r="L58" i="52"/>
  <c r="K58" i="52"/>
  <c r="J59" i="52"/>
  <c r="L59" i="52"/>
  <c r="K59" i="52"/>
  <c r="J60" i="52"/>
  <c r="L60" i="52"/>
  <c r="K60" i="52"/>
  <c r="J65" i="52"/>
  <c r="L65" i="52"/>
  <c r="K65" i="52"/>
  <c r="D78" i="52"/>
  <c r="D79" i="52"/>
  <c r="F74" i="52"/>
  <c r="H79" i="52"/>
  <c r="E74" i="52"/>
  <c r="G73" i="52"/>
  <c r="H78" i="52"/>
  <c r="F76" i="52"/>
  <c r="C77" i="52"/>
  <c r="D76" i="52"/>
  <c r="E61" i="52"/>
  <c r="F77" i="52"/>
  <c r="C75" i="52"/>
  <c r="F75" i="52"/>
  <c r="G74" i="52"/>
  <c r="G77" i="52"/>
  <c r="G78" i="52"/>
  <c r="D74" i="52"/>
  <c r="F72" i="52"/>
  <c r="E66" i="52"/>
  <c r="C76" i="52"/>
  <c r="G72" i="52"/>
  <c r="G75" i="52"/>
  <c r="C78" i="52"/>
  <c r="H73" i="52"/>
  <c r="F79" i="52"/>
  <c r="E73" i="52"/>
  <c r="E72" i="52"/>
  <c r="F78" i="52"/>
  <c r="H72" i="52"/>
  <c r="E79" i="52"/>
  <c r="E68" i="52"/>
  <c r="E67" i="52"/>
  <c r="C72" i="52"/>
  <c r="E62" i="52"/>
  <c r="D75" i="52"/>
  <c r="E77" i="52"/>
  <c r="D73" i="52"/>
  <c r="H74" i="52"/>
  <c r="H76" i="52"/>
  <c r="C73" i="52"/>
  <c r="D77" i="52"/>
  <c r="G76" i="52"/>
  <c r="F73" i="52"/>
  <c r="E64" i="52"/>
  <c r="E63" i="52"/>
  <c r="H75" i="52"/>
  <c r="G79" i="52"/>
  <c r="K61" i="33" l="1"/>
  <c r="K62" i="33"/>
  <c r="J66" i="33"/>
  <c r="L61" i="33"/>
  <c r="K63" i="33"/>
  <c r="K65" i="33"/>
  <c r="K64" i="33"/>
  <c r="H66" i="33"/>
  <c r="L63" i="33"/>
  <c r="L65" i="33"/>
  <c r="L62" i="33"/>
  <c r="J64" i="52"/>
  <c r="K64" i="52"/>
  <c r="L64" i="52"/>
  <c r="J61" i="52"/>
  <c r="L61" i="52"/>
  <c r="K61" i="52"/>
  <c r="L62" i="52"/>
  <c r="K62" i="52"/>
  <c r="J62" i="52"/>
  <c r="J63" i="52"/>
  <c r="L63" i="52"/>
  <c r="K63" i="52"/>
  <c r="K67" i="52"/>
  <c r="L67" i="52"/>
  <c r="J67" i="52"/>
  <c r="J68" i="52"/>
  <c r="L68" i="52"/>
  <c r="K68" i="52"/>
  <c r="L66" i="52"/>
  <c r="J66" i="52"/>
  <c r="K66" i="52"/>
  <c r="M77" i="1"/>
  <c r="N77" i="1" s="1"/>
  <c r="I80" i="1"/>
  <c r="M80" i="1" s="1"/>
  <c r="N80" i="1" s="1"/>
  <c r="J78" i="1"/>
  <c r="I71" i="1"/>
  <c r="M71" i="1" s="1"/>
  <c r="N71" i="1" s="1"/>
  <c r="AG229" i="38"/>
  <c r="AH229" i="38" s="1"/>
  <c r="P229" i="23"/>
  <c r="L229" i="38"/>
  <c r="I75" i="1"/>
  <c r="P240" i="23"/>
  <c r="L240" i="38"/>
  <c r="AG231" i="38"/>
  <c r="AH231" i="38" s="1"/>
  <c r="H63" i="1" s="1"/>
  <c r="P247" i="23"/>
  <c r="L247" i="38"/>
  <c r="P234" i="23"/>
  <c r="L234" i="38"/>
  <c r="P227" i="23"/>
  <c r="L227" i="38"/>
  <c r="AG249" i="38"/>
  <c r="AH249" i="38" s="1"/>
  <c r="L231" i="38"/>
  <c r="P231" i="23"/>
  <c r="J69" i="1"/>
  <c r="J76" i="1"/>
  <c r="H69" i="1"/>
  <c r="P256" i="23"/>
  <c r="L256" i="38"/>
  <c r="AG234" i="38"/>
  <c r="AH234" i="38" s="1"/>
  <c r="L249" i="38"/>
  <c r="P249" i="23"/>
  <c r="AG240" i="38"/>
  <c r="AH240" i="38" s="1"/>
  <c r="P238" i="23"/>
  <c r="L238" i="38"/>
  <c r="P235" i="23"/>
  <c r="L235" i="38"/>
  <c r="AG255" i="38"/>
  <c r="AH255" i="38" s="1"/>
  <c r="I70" i="1"/>
  <c r="M70" i="1" s="1"/>
  <c r="N70" i="1" s="1"/>
  <c r="P237" i="23"/>
  <c r="L237" i="38"/>
  <c r="P246" i="23"/>
  <c r="L246" i="38"/>
  <c r="P255" i="23"/>
  <c r="L255" i="38"/>
  <c r="I68" i="1"/>
  <c r="M68" i="1" s="1"/>
  <c r="N68" i="1" s="1"/>
  <c r="H76" i="1"/>
  <c r="AG246" i="38"/>
  <c r="AH246" i="38" s="1"/>
  <c r="J63" i="1" s="1"/>
  <c r="AG256" i="38"/>
  <c r="AH256" i="38" s="1"/>
  <c r="I63" i="1"/>
  <c r="M63" i="1" s="1"/>
  <c r="N63" i="1" s="1"/>
  <c r="K80" i="1"/>
  <c r="L79" i="52"/>
  <c r="L77" i="52"/>
  <c r="I100" i="33"/>
  <c r="I92" i="33"/>
  <c r="J78" i="52"/>
  <c r="J76" i="52"/>
  <c r="K75" i="52"/>
  <c r="K76" i="52"/>
  <c r="J79" i="52"/>
  <c r="L75" i="52"/>
  <c r="J77" i="52"/>
  <c r="L76" i="52"/>
  <c r="J72" i="52"/>
  <c r="K78" i="52"/>
  <c r="K79" i="52"/>
  <c r="L73" i="52"/>
  <c r="K73" i="52"/>
  <c r="J73" i="52"/>
  <c r="L72" i="52"/>
  <c r="K74" i="52"/>
  <c r="K77" i="52"/>
  <c r="J75" i="52"/>
  <c r="L74" i="52"/>
  <c r="K72" i="52"/>
  <c r="J74" i="52"/>
  <c r="L78" i="52"/>
  <c r="H78" i="1" l="1"/>
  <c r="J68" i="1"/>
  <c r="J77" i="1"/>
  <c r="J80" i="1" s="1"/>
  <c r="J75" i="1"/>
  <c r="J79" i="1" s="1"/>
  <c r="H77" i="1"/>
  <c r="H80" i="1" s="1"/>
  <c r="H75" i="1"/>
  <c r="H79" i="1" s="1"/>
  <c r="J71" i="1"/>
  <c r="H70" i="1"/>
  <c r="J70" i="1"/>
  <c r="H68" i="1"/>
  <c r="H71" i="1"/>
  <c r="I79" i="1"/>
  <c r="M79" i="1" s="1"/>
  <c r="N79" i="1" s="1"/>
  <c r="M75" i="1"/>
  <c r="N75" i="1" s="1"/>
</calcChain>
</file>

<file path=xl/comments1.xml><?xml version="1.0" encoding="utf-8"?>
<comments xmlns="http://schemas.openxmlformats.org/spreadsheetml/2006/main">
  <authors>
    <author>Bruce C. Brown x4404 02237N</author>
  </authors>
  <commentList>
    <comment ref="K1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Bruce C. Brown x4404 02237N</author>
  </authors>
  <commentList>
    <comment ref="K1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<sst xmlns="http://schemas.openxmlformats.org/spreadsheetml/2006/main" count="15035" uniqueCount="915">
  <si>
    <t>This spreadsheet will reflect a new start at evaluating losses from BLM and Toroid/DCCT studies</t>
  </si>
  <si>
    <t>Will use extracted QD data weekly from Collimator region BLM's</t>
  </si>
  <si>
    <t xml:space="preserve">LI304_plt4_15JUL14_1653.csv </t>
  </si>
  <si>
    <t>LI229_plt4_15JUL14_1448.csv</t>
  </si>
  <si>
    <t>LI230_plt4_15JUL14_1452.csv</t>
  </si>
  <si>
    <t>LI231_plt4_15JUL14_1457.csv</t>
  </si>
  <si>
    <t xml:space="preserve"> ………</t>
  </si>
  <si>
    <t>BLM</t>
  </si>
  <si>
    <t xml:space="preserve"> LI229</t>
  </si>
  <si>
    <t xml:space="preserve"> lbmd weighted</t>
  </si>
  <si>
    <t xml:space="preserve"> ln2/tau</t>
  </si>
  <si>
    <t xml:space="preserve"> date</t>
  </si>
  <si>
    <t xml:space="preserve"> clinks</t>
  </si>
  <si>
    <t xml:space="preserve"> a(week avg)</t>
  </si>
  <si>
    <t xml:space="preserve"> b(312.30D)</t>
  </si>
  <si>
    <t xml:space="preserve"> c( 27.70D)</t>
  </si>
  <si>
    <t xml:space="preserve"> d(  5.59D)</t>
  </si>
  <si>
    <t xml:space="preserve"> 16-OCT-2006 00:00:00</t>
  </si>
  <si>
    <t xml:space="preserve"> 23-OCT-2006 00:00:00</t>
  </si>
  <si>
    <t xml:space="preserve"> 30-OCT-2006 00:00:00</t>
  </si>
  <si>
    <t xml:space="preserve"> 06-NOV-2006 00:00:00</t>
  </si>
  <si>
    <t xml:space="preserve"> 13-NOV-2006 00:00:00</t>
  </si>
  <si>
    <t xml:space="preserve"> 20-NOV-2006 00:00:00</t>
  </si>
  <si>
    <t xml:space="preserve"> 27-NOV-2006 00:00:00</t>
  </si>
  <si>
    <t xml:space="preserve"> 04-DEC-2006 00:00:00</t>
  </si>
  <si>
    <t xml:space="preserve"> 11-DEC-2006 00:00:00</t>
  </si>
  <si>
    <t xml:space="preserve"> 18-DEC-2006 00:00:00</t>
  </si>
  <si>
    <t xml:space="preserve"> 25-DEC-2006 00:00:00</t>
  </si>
  <si>
    <t xml:space="preserve"> 01-JAN-2007 00:00:00</t>
  </si>
  <si>
    <t xml:space="preserve"> 08-JAN-2007 00:00:00</t>
  </si>
  <si>
    <t xml:space="preserve"> 15-JAN-2007 00:00:00</t>
  </si>
  <si>
    <t xml:space="preserve"> 22-JAN-2007 00:00:00</t>
  </si>
  <si>
    <t xml:space="preserve"> 29-JAN-2007 00:00:00</t>
  </si>
  <si>
    <t xml:space="preserve"> 05-FEB-2007 00:00:00</t>
  </si>
  <si>
    <t xml:space="preserve"> 12-FEB-2007 00:00:00</t>
  </si>
  <si>
    <t xml:space="preserve"> 19-FEB-2007 00:00:00</t>
  </si>
  <si>
    <t xml:space="preserve"> 26-FEB-2007 00:00:00</t>
  </si>
  <si>
    <t xml:space="preserve"> 05-MAR-2007 00:00:00</t>
  </si>
  <si>
    <t xml:space="preserve"> 12-MAR-2007 00:00:00</t>
  </si>
  <si>
    <t xml:space="preserve"> 19-MAR-2007 00:00:00</t>
  </si>
  <si>
    <t xml:space="preserve"> 26-MAR-2007 00:00:00</t>
  </si>
  <si>
    <t xml:space="preserve"> 02-APR-2007 00:00:00</t>
  </si>
  <si>
    <t xml:space="preserve"> 09-APR-2007 00:00:00</t>
  </si>
  <si>
    <t xml:space="preserve"> 16-APR-2007 00:00:00</t>
  </si>
  <si>
    <t xml:space="preserve"> 23-APR-2007 00:00:00</t>
  </si>
  <si>
    <t xml:space="preserve"> 30-APR-2007 00:00:00</t>
  </si>
  <si>
    <t xml:space="preserve"> 07-MAY-2007 00:00:00</t>
  </si>
  <si>
    <t xml:space="preserve"> 14-MAY-2007 00:00:00</t>
  </si>
  <si>
    <t xml:space="preserve"> 21-MAY-2007 00:00:00</t>
  </si>
  <si>
    <t xml:space="preserve"> 28-MAY-2007 00:00:00</t>
  </si>
  <si>
    <t xml:space="preserve"> 04-JUN-2007 00:00:00</t>
  </si>
  <si>
    <t xml:space="preserve"> 11-JUN-2007 00:00:00</t>
  </si>
  <si>
    <t xml:space="preserve"> 18-JUN-2007 00:00:00</t>
  </si>
  <si>
    <t xml:space="preserve"> 25-JUN-2007 00:00:00</t>
  </si>
  <si>
    <t xml:space="preserve"> 02-JUL-2007 00:00:00</t>
  </si>
  <si>
    <t xml:space="preserve"> 09-JUL-2007 00:00:00</t>
  </si>
  <si>
    <t xml:space="preserve"> 16-JUL-2007 00:00:00</t>
  </si>
  <si>
    <t xml:space="preserve"> 23-JUL-2007 00:00:00</t>
  </si>
  <si>
    <t xml:space="preserve"> 30-JUL-2007 00:00:00</t>
  </si>
  <si>
    <t xml:space="preserve"> 06-AUG-2007 00:00:00</t>
  </si>
  <si>
    <t xml:space="preserve"> 13-AUG-2007 00:00:00</t>
  </si>
  <si>
    <t xml:space="preserve"> 20-AUG-2007 00:00:00</t>
  </si>
  <si>
    <t xml:space="preserve"> 27-AUG-2007 00:00:00</t>
  </si>
  <si>
    <t xml:space="preserve"> 03-SEP-2007 00:00:00</t>
  </si>
  <si>
    <t xml:space="preserve"> 10-SEP-2007 00:00:00</t>
  </si>
  <si>
    <t xml:space="preserve"> 17-SEP-2007 00:00:00</t>
  </si>
  <si>
    <t xml:space="preserve"> 24-SEP-2007 00:00:00</t>
  </si>
  <si>
    <t xml:space="preserve"> 01-OCT-2007 00:00:00</t>
  </si>
  <si>
    <t xml:space="preserve"> 08-OCT-2007 00:00:00</t>
  </si>
  <si>
    <t xml:space="preserve"> 15-OCT-2007 00:00:00</t>
  </si>
  <si>
    <t xml:space="preserve"> 22-OCT-2007 00:00:00</t>
  </si>
  <si>
    <t xml:space="preserve"> 29-OCT-2007 00:00:00</t>
  </si>
  <si>
    <t xml:space="preserve"> 05-NOV-2007 00:00:00</t>
  </si>
  <si>
    <t xml:space="preserve"> 12-NOV-2007 00:00:00</t>
  </si>
  <si>
    <t xml:space="preserve"> 19-NOV-2007 00:00:00</t>
  </si>
  <si>
    <t xml:space="preserve"> 26-NOV-2007 00:00:00</t>
  </si>
  <si>
    <t xml:space="preserve"> 03-DEC-2007 00:00:00</t>
  </si>
  <si>
    <t xml:space="preserve"> 10-DEC-2007 00:00:00</t>
  </si>
  <si>
    <t xml:space="preserve"> 17-DEC-2007 00:00:00</t>
  </si>
  <si>
    <t xml:space="preserve"> 24-DEC-2007 00:00:00</t>
  </si>
  <si>
    <t xml:space="preserve"> 31-DEC-2007 00:00:00</t>
  </si>
  <si>
    <t xml:space="preserve"> 07-JAN-2008 00:00:00</t>
  </si>
  <si>
    <t xml:space="preserve"> 14-JAN-2008 00:00:00</t>
  </si>
  <si>
    <t xml:space="preserve"> 21-JAN-2008 00:00:00</t>
  </si>
  <si>
    <t xml:space="preserve"> 28-JAN-2008 00:00:00</t>
  </si>
  <si>
    <t xml:space="preserve"> 04-FEB-2008 00:00:00</t>
  </si>
  <si>
    <t xml:space="preserve"> 11-FEB-2008 00:00:00</t>
  </si>
  <si>
    <t xml:space="preserve"> 18-FEB-2008 00:00:00</t>
  </si>
  <si>
    <t xml:space="preserve"> 25-FEB-2008 00:00:00</t>
  </si>
  <si>
    <t xml:space="preserve"> 03-MAR-2008 00:00:00</t>
  </si>
  <si>
    <t xml:space="preserve"> 10-MAR-2008 00:00:00</t>
  </si>
  <si>
    <t xml:space="preserve"> 17-MAR-2008 00:00:00</t>
  </si>
  <si>
    <t xml:space="preserve"> 24-MAR-2008 00:00:00</t>
  </si>
  <si>
    <t xml:space="preserve"> 31-MAR-2008 00:00:00</t>
  </si>
  <si>
    <t xml:space="preserve"> 07-APR-2008 00:00:00</t>
  </si>
  <si>
    <t xml:space="preserve"> 14-APR-2008 00:00:00</t>
  </si>
  <si>
    <t xml:space="preserve"> 21-APR-2008 00:00:00</t>
  </si>
  <si>
    <t xml:space="preserve"> 28-APR-2008 00:00:00</t>
  </si>
  <si>
    <t xml:space="preserve"> 05-MAY-2008 00:00:00</t>
  </si>
  <si>
    <t xml:space="preserve"> 12-MAY-2008 00:00:00</t>
  </si>
  <si>
    <t xml:space="preserve"> 19-MAY-2008 00:00:00</t>
  </si>
  <si>
    <t xml:space="preserve"> 26-MAY-2008 00:00:00</t>
  </si>
  <si>
    <t xml:space="preserve"> 02-JUN-2008 00:00:00</t>
  </si>
  <si>
    <t xml:space="preserve"> 09-JUN-2008 00:00:00</t>
  </si>
  <si>
    <t xml:space="preserve"> 16-JUN-2008 00:00:00</t>
  </si>
  <si>
    <t xml:space="preserve"> 23-JUN-2008 00:00:00</t>
  </si>
  <si>
    <t xml:space="preserve"> 30-JUN-2008 00:00:00</t>
  </si>
  <si>
    <t xml:space="preserve"> 07-JUL-2008 00:00:00</t>
  </si>
  <si>
    <t xml:space="preserve"> 14-JUL-2008 00:00:00</t>
  </si>
  <si>
    <t xml:space="preserve"> 21-JUL-2008 00:00:00</t>
  </si>
  <si>
    <t xml:space="preserve"> 28-JUL-2008 00:00:00</t>
  </si>
  <si>
    <t xml:space="preserve"> 04-AUG-2008 00:00:00</t>
  </si>
  <si>
    <t xml:space="preserve"> 11-AUG-2008 00:00:00</t>
  </si>
  <si>
    <t xml:space="preserve"> 18-AUG-2008 00:00:00</t>
  </si>
  <si>
    <t xml:space="preserve"> 25-AUG-2008 00:00:00</t>
  </si>
  <si>
    <t xml:space="preserve"> 01-SEP-2008 00:00:00</t>
  </si>
  <si>
    <t xml:space="preserve"> 08-SEP-2008 00:00:00</t>
  </si>
  <si>
    <t xml:space="preserve"> 15-SEP-2008 00:00:00</t>
  </si>
  <si>
    <t xml:space="preserve"> 22-SEP-2008 00:00:00</t>
  </si>
  <si>
    <t xml:space="preserve"> 29-SEP-2008 00:00:00</t>
  </si>
  <si>
    <t xml:space="preserve"> 06-OCT-2008 00:00:00</t>
  </si>
  <si>
    <t xml:space="preserve"> 13-OCT-2008 00:00:00</t>
  </si>
  <si>
    <t xml:space="preserve"> 20-OCT-2008 00:00:00</t>
  </si>
  <si>
    <t xml:space="preserve"> 27-OCT-2008 00:00:00</t>
  </si>
  <si>
    <t xml:space="preserve"> 03-NOV-2008 00:00:00</t>
  </si>
  <si>
    <t xml:space="preserve"> 10-NOV-2008 00:00:00</t>
  </si>
  <si>
    <t xml:space="preserve"> 17-NOV-2008 00:00:00</t>
  </si>
  <si>
    <t xml:space="preserve"> 24-NOV-2008 00:00:00</t>
  </si>
  <si>
    <t xml:space="preserve"> 01-DEC-2008 00:00:00</t>
  </si>
  <si>
    <t xml:space="preserve"> 08-DEC-2008 00:00:00</t>
  </si>
  <si>
    <t xml:space="preserve"> 15-DEC-2008 00:00:00</t>
  </si>
  <si>
    <t xml:space="preserve"> 22-DEC-2008 00:00:00</t>
  </si>
  <si>
    <t xml:space="preserve"> 29-DEC-2008 00:00:00</t>
  </si>
  <si>
    <t xml:space="preserve"> 05-JAN-2009 00:00:00</t>
  </si>
  <si>
    <t xml:space="preserve"> 12-JAN-2009 00:00:00</t>
  </si>
  <si>
    <t xml:space="preserve"> 19-JAN-2009 00:00:00</t>
  </si>
  <si>
    <t xml:space="preserve"> 26-JAN-2009 00:00:00</t>
  </si>
  <si>
    <t xml:space="preserve"> 02-FEB-2009 00:00:00</t>
  </si>
  <si>
    <t xml:space="preserve"> 09-FEB-2009 00:00:00</t>
  </si>
  <si>
    <t xml:space="preserve"> 16-FEB-2009 00:00:00</t>
  </si>
  <si>
    <t xml:space="preserve"> 23-FEB-2009 00:00:00</t>
  </si>
  <si>
    <t xml:space="preserve"> 02-MAR-2009 00:00:00</t>
  </si>
  <si>
    <t xml:space="preserve"> 09-MAR-2009 00:00:00</t>
  </si>
  <si>
    <t xml:space="preserve"> 16-MAR-2009 00:00:00</t>
  </si>
  <si>
    <t xml:space="preserve"> 23-MAR-2009 00:00:00</t>
  </si>
  <si>
    <t xml:space="preserve"> 30-MAR-2009 00:00:00</t>
  </si>
  <si>
    <t xml:space="preserve"> 06-APR-2009 00:00:00</t>
  </si>
  <si>
    <t xml:space="preserve"> 13-APR-2009 00:00:00</t>
  </si>
  <si>
    <t xml:space="preserve"> 20-APR-2009 00:00:00</t>
  </si>
  <si>
    <t xml:space="preserve"> 27-APR-2009 00:00:00</t>
  </si>
  <si>
    <t xml:space="preserve"> 04-MAY-2009 00:00:00</t>
  </si>
  <si>
    <t xml:space="preserve"> 11-MAY-2009 00:00:00</t>
  </si>
  <si>
    <t xml:space="preserve"> 18-MAY-2009 00:00:00</t>
  </si>
  <si>
    <t xml:space="preserve"> 25-MAY-2009 00:00:00</t>
  </si>
  <si>
    <t xml:space="preserve"> 01-JUN-2009 00:00:00</t>
  </si>
  <si>
    <t xml:space="preserve"> 08-JUN-2009 00:00:00</t>
  </si>
  <si>
    <t xml:space="preserve"> 15-JUN-2009 00:00:00</t>
  </si>
  <si>
    <t xml:space="preserve"> 22-JUN-2009 00:00:00</t>
  </si>
  <si>
    <t xml:space="preserve"> 29-JUN-2009 00:00:00</t>
  </si>
  <si>
    <t xml:space="preserve"> 06-JUL-2009 00:00:00</t>
  </si>
  <si>
    <t xml:space="preserve"> 13-JUL-2009 00:00:00</t>
  </si>
  <si>
    <t xml:space="preserve"> 20-JUL-2009 00:00:00</t>
  </si>
  <si>
    <t xml:space="preserve"> 27-JUL-2009 00:00:00</t>
  </si>
  <si>
    <t xml:space="preserve"> 03-AUG-2009 00:00:00</t>
  </si>
  <si>
    <t xml:space="preserve"> 10-AUG-2009 00:00:00</t>
  </si>
  <si>
    <t xml:space="preserve"> 17-AUG-2009 00:00:00</t>
  </si>
  <si>
    <t xml:space="preserve"> 24-AUG-2009 00:00:00</t>
  </si>
  <si>
    <t xml:space="preserve"> 31-AUG-2009 00:00:00</t>
  </si>
  <si>
    <t xml:space="preserve"> 07-SEP-2009 00:00:00</t>
  </si>
  <si>
    <t xml:space="preserve"> 14-SEP-2009 00:00:00</t>
  </si>
  <si>
    <t xml:space="preserve"> 21-SEP-2009 00:00:00</t>
  </si>
  <si>
    <t xml:space="preserve"> 28-SEP-2009 00:00:00</t>
  </si>
  <si>
    <t xml:space="preserve"> 05-OCT-2009 00:00:00</t>
  </si>
  <si>
    <t xml:space="preserve"> 12-OCT-2009 00:00:00</t>
  </si>
  <si>
    <t xml:space="preserve"> 19-OCT-2009 00:00:00</t>
  </si>
  <si>
    <t xml:space="preserve"> 26-OCT-2009 00:00:00</t>
  </si>
  <si>
    <t xml:space="preserve"> 02-NOV-2009 00:00:00</t>
  </si>
  <si>
    <t xml:space="preserve"> 09-NOV-2009 00:00:00</t>
  </si>
  <si>
    <t xml:space="preserve"> 16-NOV-2009 00:00:00</t>
  </si>
  <si>
    <t xml:space="preserve"> 23-NOV-2009 00:00:00</t>
  </si>
  <si>
    <t xml:space="preserve"> 30-NOV-2009 00:00:00</t>
  </si>
  <si>
    <t xml:space="preserve"> 07-DEC-2009 00:00:00</t>
  </si>
  <si>
    <t xml:space="preserve"> 14-DEC-2009 00:00:00</t>
  </si>
  <si>
    <t xml:space="preserve"> 21-DEC-2009 00:00:00</t>
  </si>
  <si>
    <t xml:space="preserve"> 28-DEC-2009 00:00:00</t>
  </si>
  <si>
    <t xml:space="preserve"> 04-JAN-2010 00:00:00</t>
  </si>
  <si>
    <t xml:space="preserve"> 11-JAN-2010 00:00:00</t>
  </si>
  <si>
    <t xml:space="preserve"> 18-JAN-2010 00:00:00</t>
  </si>
  <si>
    <t xml:space="preserve"> 25-JAN-2010 00:00:00</t>
  </si>
  <si>
    <t xml:space="preserve"> 01-FEB-2010 00:00:00</t>
  </si>
  <si>
    <t xml:space="preserve"> 08-FEB-2010 00:00:00</t>
  </si>
  <si>
    <t xml:space="preserve"> 15-FEB-2010 00:00:00</t>
  </si>
  <si>
    <t xml:space="preserve"> 22-FEB-2010 00:00:00</t>
  </si>
  <si>
    <t xml:space="preserve"> 01-MAR-2010 00:00:00</t>
  </si>
  <si>
    <t xml:space="preserve"> 08-MAR-2010 00:00:00</t>
  </si>
  <si>
    <t xml:space="preserve"> 15-MAR-2010 00:00:00</t>
  </si>
  <si>
    <t xml:space="preserve"> 22-MAR-2010 00:00:00</t>
  </si>
  <si>
    <t xml:space="preserve"> 29-MAR-2010 00:00:00</t>
  </si>
  <si>
    <t xml:space="preserve"> 05-APR-2010 00:00:00</t>
  </si>
  <si>
    <t xml:space="preserve"> 12-APR-2010 00:00:00</t>
  </si>
  <si>
    <t xml:space="preserve"> 19-APR-2010 00:00:00</t>
  </si>
  <si>
    <t xml:space="preserve"> 26-APR-2010 00:00:00</t>
  </si>
  <si>
    <t xml:space="preserve"> 03-MAY-2010 00:00:00</t>
  </si>
  <si>
    <t xml:space="preserve"> 10-MAY-2010 00:00:00</t>
  </si>
  <si>
    <t xml:space="preserve"> 17-MAY-2010 00:00:00</t>
  </si>
  <si>
    <t xml:space="preserve"> 24-MAY-2010 00:00:00</t>
  </si>
  <si>
    <t xml:space="preserve"> 31-MAY-2010 00:00:00</t>
  </si>
  <si>
    <t xml:space="preserve"> 07-JUN-2010 00:00:00</t>
  </si>
  <si>
    <t xml:space="preserve"> 14-JUN-2010 00:00:00</t>
  </si>
  <si>
    <t xml:space="preserve"> 21-JUN-2010 00:00:00</t>
  </si>
  <si>
    <t xml:space="preserve"> 28-JUN-2010 00:00:00</t>
  </si>
  <si>
    <t xml:space="preserve"> 05-JUL-2010 00:00:00</t>
  </si>
  <si>
    <t xml:space="preserve"> 12-JUL-2010 00:00:00</t>
  </si>
  <si>
    <t xml:space="preserve"> 19-JUL-2010 00:00:00</t>
  </si>
  <si>
    <t xml:space="preserve"> 26-JUL-2010 00:00:00</t>
  </si>
  <si>
    <t xml:space="preserve"> 02-AUG-2010 00:00:00</t>
  </si>
  <si>
    <t xml:space="preserve"> 09-AUG-2010 00:00:00</t>
  </si>
  <si>
    <t xml:space="preserve"> 16-AUG-2010 00:00:00</t>
  </si>
  <si>
    <t xml:space="preserve"> 23-AUG-2010 00:00:00</t>
  </si>
  <si>
    <t xml:space="preserve"> 30-AUG-2010 00:00:00</t>
  </si>
  <si>
    <t xml:space="preserve"> 06-SEP-2010 00:00:00</t>
  </si>
  <si>
    <t xml:space="preserve"> 13-SEP-2010 00:00:00</t>
  </si>
  <si>
    <t xml:space="preserve"> 20-SEP-2010 00:00:00</t>
  </si>
  <si>
    <t xml:space="preserve"> 27-SEP-2010 00:00:00</t>
  </si>
  <si>
    <t xml:space="preserve"> 04-OCT-2010 00:00:00</t>
  </si>
  <si>
    <t xml:space="preserve"> 11-OCT-2010 00:00:00</t>
  </si>
  <si>
    <t xml:space="preserve"> 18-OCT-2010 00:00:00</t>
  </si>
  <si>
    <t xml:space="preserve"> 25-OCT-2010 00:00:00</t>
  </si>
  <si>
    <t xml:space="preserve"> 01-NOV-2010 00:00:00</t>
  </si>
  <si>
    <t xml:space="preserve"> 08-NOV-2010 00:00:00</t>
  </si>
  <si>
    <t xml:space="preserve"> 15-NOV-2010 00:00:00</t>
  </si>
  <si>
    <t xml:space="preserve"> 22-NOV-2010 00:00:00</t>
  </si>
  <si>
    <t xml:space="preserve"> 29-NOV-2010 00:00:00</t>
  </si>
  <si>
    <t xml:space="preserve"> 06-DEC-2010 00:00:00</t>
  </si>
  <si>
    <t xml:space="preserve"> 13-DEC-2010 00:00:00</t>
  </si>
  <si>
    <t xml:space="preserve"> 20-DEC-2010 00:00:00</t>
  </si>
  <si>
    <t xml:space="preserve"> 27-DEC-2010 00:00:00</t>
  </si>
  <si>
    <t xml:space="preserve"> 03-JAN-2011 00:00:00</t>
  </si>
  <si>
    <t xml:space="preserve"> 10-JAN-2011 00:00:00</t>
  </si>
  <si>
    <t xml:space="preserve"> 17-JAN-2011 00:00:00</t>
  </si>
  <si>
    <t xml:space="preserve"> 24-JAN-2011 00:00:00</t>
  </si>
  <si>
    <t xml:space="preserve"> 31-JAN-2011 00:00:00</t>
  </si>
  <si>
    <t xml:space="preserve"> 07-FEB-2011 00:00:00</t>
  </si>
  <si>
    <t xml:space="preserve"> 14-FEB-2011 00:00:00</t>
  </si>
  <si>
    <t xml:space="preserve"> 21-FEB-2011 00:00:00</t>
  </si>
  <si>
    <t xml:space="preserve"> 28-FEB-2011 00:00:00</t>
  </si>
  <si>
    <t xml:space="preserve"> 07-MAR-2011 00:00:00</t>
  </si>
  <si>
    <t xml:space="preserve"> 14-MAR-2011 00:00:00</t>
  </si>
  <si>
    <t xml:space="preserve"> 21-MAR-2011 00:00:00</t>
  </si>
  <si>
    <t xml:space="preserve"> 28-MAR-2011 00:00:00</t>
  </si>
  <si>
    <t xml:space="preserve"> 04-APR-2011 00:00:00</t>
  </si>
  <si>
    <t xml:space="preserve"> 11-APR-2011 00:00:00</t>
  </si>
  <si>
    <t xml:space="preserve"> 18-APR-2011 00:00:00</t>
  </si>
  <si>
    <t xml:space="preserve"> 25-APR-2011 00:00:00</t>
  </si>
  <si>
    <t xml:space="preserve"> 02-MAY-2011 00:00:00</t>
  </si>
  <si>
    <t xml:space="preserve"> 09-MAY-2011 00:00:00</t>
  </si>
  <si>
    <t xml:space="preserve"> 16-MAY-2011 00:00:00</t>
  </si>
  <si>
    <t xml:space="preserve"> 23-MAY-2011 00:00:00</t>
  </si>
  <si>
    <t xml:space="preserve"> 30-MAY-2011 00:00:00</t>
  </si>
  <si>
    <t xml:space="preserve"> 06-JUN-2011 00:00:00</t>
  </si>
  <si>
    <t xml:space="preserve"> 13-JUN-2011 00:00:00</t>
  </si>
  <si>
    <t xml:space="preserve"> 20-JUN-2011 00:00:00</t>
  </si>
  <si>
    <t xml:space="preserve"> 27-JUN-2011 00:00:00</t>
  </si>
  <si>
    <t xml:space="preserve"> 04-JUL-2011 00:00:00</t>
  </si>
  <si>
    <t xml:space="preserve"> 11-JUL-2011 00:00:00</t>
  </si>
  <si>
    <t xml:space="preserve"> 18-JUL-2011 00:00:00</t>
  </si>
  <si>
    <t xml:space="preserve"> 25-JUL-2011 00:00:00</t>
  </si>
  <si>
    <t xml:space="preserve"> 01-AUG-2011 00:00:00</t>
  </si>
  <si>
    <t xml:space="preserve"> 08-AUG-2011 00:00:00</t>
  </si>
  <si>
    <t xml:space="preserve"> 15-AUG-2011 00:00:00</t>
  </si>
  <si>
    <t xml:space="preserve"> 22-AUG-2011 00:00:00</t>
  </si>
  <si>
    <t xml:space="preserve"> 29-AUG-2011 00:00:00</t>
  </si>
  <si>
    <t xml:space="preserve"> 05-SEP-2011 00:00:00</t>
  </si>
  <si>
    <t xml:space="preserve"> 12-SEP-2011 00:00:00</t>
  </si>
  <si>
    <t xml:space="preserve"> 19-SEP-2011 00:00:00</t>
  </si>
  <si>
    <t xml:space="preserve"> 26-SEP-2011 00:00:00</t>
  </si>
  <si>
    <t xml:space="preserve"> 03-OCT-2011 00:00:00</t>
  </si>
  <si>
    <t xml:space="preserve"> 10-OCT-2011 00:00:00</t>
  </si>
  <si>
    <t xml:space="preserve"> 17-OCT-2011 00:00:00</t>
  </si>
  <si>
    <t xml:space="preserve"> 24-OCT-2011 00:00:00</t>
  </si>
  <si>
    <t xml:space="preserve"> 31-OCT-2011 00:00:00</t>
  </si>
  <si>
    <t xml:space="preserve"> 07-NOV-2011 00:00:00</t>
  </si>
  <si>
    <t xml:space="preserve"> 14-NOV-2011 00:00:00</t>
  </si>
  <si>
    <t xml:space="preserve"> 21-NOV-2011 00:00:00</t>
  </si>
  <si>
    <t xml:space="preserve"> 28-NOV-2011 00:00:00</t>
  </si>
  <si>
    <t xml:space="preserve"> 05-DEC-2011 00:00:00</t>
  </si>
  <si>
    <t xml:space="preserve"> 12-DEC-2011 00:00:00</t>
  </si>
  <si>
    <t xml:space="preserve"> 19-DEC-2011 00:00:00</t>
  </si>
  <si>
    <t xml:space="preserve"> 26-DEC-2011 00:00:00</t>
  </si>
  <si>
    <t xml:space="preserve"> 02-JAN-2012 00:00:00</t>
  </si>
  <si>
    <t xml:space="preserve"> 09-JAN-2012 00:00:00</t>
  </si>
  <si>
    <t xml:space="preserve"> 16-JAN-2012 00:00:00</t>
  </si>
  <si>
    <t xml:space="preserve"> 23-JAN-2012 00:00:00</t>
  </si>
  <si>
    <t xml:space="preserve"> 30-JAN-2012 00:00:00</t>
  </si>
  <si>
    <t xml:space="preserve"> 06-FEB-2012 00:00:00</t>
  </si>
  <si>
    <t xml:space="preserve"> 13-FEB-2012 00:00:00</t>
  </si>
  <si>
    <t xml:space="preserve"> 20-FEB-2012 00:00:00</t>
  </si>
  <si>
    <t xml:space="preserve"> 27-FEB-2012 00:00:00</t>
  </si>
  <si>
    <t xml:space="preserve"> 05-MAR-2012 00:00:00</t>
  </si>
  <si>
    <t xml:space="preserve"> 12-MAR-2012 00:00:00</t>
  </si>
  <si>
    <t xml:space="preserve"> 19-MAR-2012 00:00:00</t>
  </si>
  <si>
    <t xml:space="preserve"> 26-MAR-2012 00:00:00</t>
  </si>
  <si>
    <t xml:space="preserve"> 02-APR-2012 00:00:00</t>
  </si>
  <si>
    <t xml:space="preserve"> 09-APR-2012 00:00:00</t>
  </si>
  <si>
    <t xml:space="preserve"> 16-APR-2012 00:00:00</t>
  </si>
  <si>
    <t xml:space="preserve"> 23-APR-2012 00:00:00</t>
  </si>
  <si>
    <t xml:space="preserve"> 30-APR-2012 00:00:00</t>
  </si>
  <si>
    <t xml:space="preserve"> 07-MAY-2012 00:00:00</t>
  </si>
  <si>
    <t xml:space="preserve"> 14-MAY-2012 00:00:00</t>
  </si>
  <si>
    <t xml:space="preserve"> 21-MAY-2012 00:00:00</t>
  </si>
  <si>
    <t xml:space="preserve"> 28-MAY-2012 00:00:00</t>
  </si>
  <si>
    <t xml:space="preserve"> 04-JUN-2012 00:00:00</t>
  </si>
  <si>
    <t xml:space="preserve"> 11-JUN-2012 00:00:00</t>
  </si>
  <si>
    <t xml:space="preserve"> 18-JUN-2012 00:00:00</t>
  </si>
  <si>
    <t xml:space="preserve"> 25-JUN-2012 00:00:00</t>
  </si>
  <si>
    <t xml:space="preserve"> 02-JUL-2012 00:00:00</t>
  </si>
  <si>
    <t xml:space="preserve"> 09-JUL-2012 00:00:00</t>
  </si>
  <si>
    <t xml:space="preserve"> 16-JUL-2012 00:00:00</t>
  </si>
  <si>
    <t xml:space="preserve"> 23-JUL-2012 00:00:00</t>
  </si>
  <si>
    <t xml:space="preserve"> 30-JUL-2012 00:00:00</t>
  </si>
  <si>
    <t xml:space="preserve"> 06-AUG-2012 00:00:00</t>
  </si>
  <si>
    <t xml:space="preserve"> 13-AUG-2012 00:00:00</t>
  </si>
  <si>
    <t xml:space="preserve"> 20-AUG-2012 00:00:00</t>
  </si>
  <si>
    <t xml:space="preserve"> 27-AUG-2012 00:00:00</t>
  </si>
  <si>
    <t xml:space="preserve"> 03-SEP-2012 00:00:00</t>
  </si>
  <si>
    <t xml:space="preserve"> 10-SEP-2012 00:00:00</t>
  </si>
  <si>
    <t xml:space="preserve"> 17-SEP-2012 00:00:00</t>
  </si>
  <si>
    <t xml:space="preserve"> 24-SEP-2012 00:00:00</t>
  </si>
  <si>
    <t xml:space="preserve"> 01-OCT-2012 00:00:00</t>
  </si>
  <si>
    <t xml:space="preserve"> 08-OCT-2012 00:00:00</t>
  </si>
  <si>
    <t xml:space="preserve"> 15-OCT-2012 00:00:00</t>
  </si>
  <si>
    <t xml:space="preserve"> 22-OCT-2012 00:00:00</t>
  </si>
  <si>
    <t xml:space="preserve"> 29-OCT-2012 00:00:00</t>
  </si>
  <si>
    <t xml:space="preserve"> 05-NOV-2012 00:00:00</t>
  </si>
  <si>
    <t xml:space="preserve"> 12-NOV-2012 00:00:00</t>
  </si>
  <si>
    <t xml:space="preserve"> 19-NOV-2012 00:00:00</t>
  </si>
  <si>
    <t xml:space="preserve"> 26-NOV-2012 00:00:00</t>
  </si>
  <si>
    <t xml:space="preserve"> 03-DEC-2012 00:00:00</t>
  </si>
  <si>
    <t xml:space="preserve"> 10-DEC-2012 00:00:00</t>
  </si>
  <si>
    <t xml:space="preserve"> 17-DEC-2012 00:00:00</t>
  </si>
  <si>
    <t xml:space="preserve"> 24-DEC-2012 00:00:00</t>
  </si>
  <si>
    <t xml:space="preserve"> 31-DEC-2012 00:00:00</t>
  </si>
  <si>
    <t xml:space="preserve"> 07-JAN-2013 00:00:00</t>
  </si>
  <si>
    <t xml:space="preserve"> 14-JAN-2013 00:00:00</t>
  </si>
  <si>
    <t xml:space="preserve"> 21-JAN-2013 00:00:00</t>
  </si>
  <si>
    <t xml:space="preserve"> 28-JAN-2013 00:00:00</t>
  </si>
  <si>
    <t xml:space="preserve"> 04-FEB-2013 00:00:00</t>
  </si>
  <si>
    <t xml:space="preserve"> 11-FEB-2013 00:00:00</t>
  </si>
  <si>
    <t xml:space="preserve"> 18-FEB-2013 00:00:00</t>
  </si>
  <si>
    <t xml:space="preserve"> 25-FEB-2013 00:00:00</t>
  </si>
  <si>
    <t xml:space="preserve"> 04-MAR-2013 00:00:00</t>
  </si>
  <si>
    <t xml:space="preserve"> 11-MAR-2013 00:00:00</t>
  </si>
  <si>
    <t xml:space="preserve"> 18-MAR-2013 00:00:00</t>
  </si>
  <si>
    <t xml:space="preserve"> 25-MAR-2013 00:00:00</t>
  </si>
  <si>
    <t xml:space="preserve"> 01-APR-2013 00:00:00</t>
  </si>
  <si>
    <t xml:space="preserve"> 08-APR-2013 00:00:00</t>
  </si>
  <si>
    <t xml:space="preserve"> 15-APR-2013 00:00:00</t>
  </si>
  <si>
    <t xml:space="preserve"> 22-APR-2013 00:00:00</t>
  </si>
  <si>
    <t xml:space="preserve"> 29-APR-2013 00:00:00</t>
  </si>
  <si>
    <t xml:space="preserve"> 06-MAY-2013 00:00:00</t>
  </si>
  <si>
    <t xml:space="preserve"> 13-MAY-2013 00:00:00</t>
  </si>
  <si>
    <t xml:space="preserve"> 20-MAY-2013 00:00:00</t>
  </si>
  <si>
    <t xml:space="preserve"> 27-MAY-2013 00:00:00</t>
  </si>
  <si>
    <t xml:space="preserve"> 03-JUN-2013 00:00:00</t>
  </si>
  <si>
    <t xml:space="preserve"> 10-JUN-2013 00:00:00</t>
  </si>
  <si>
    <t xml:space="preserve"> 17-JUN-2013 00:00:00</t>
  </si>
  <si>
    <t xml:space="preserve"> 24-JUN-2013 00:00:00</t>
  </si>
  <si>
    <t xml:space="preserve"> 01-JUL-2013 00:00:00</t>
  </si>
  <si>
    <t xml:space="preserve"> 08-JUL-2013 00:00:00</t>
  </si>
  <si>
    <t xml:space="preserve"> 15-JUL-2013 00:00:00</t>
  </si>
  <si>
    <t xml:space="preserve"> 22-JUL-2013 00:00:00</t>
  </si>
  <si>
    <t xml:space="preserve"> 29-JUL-2013 00:00:00</t>
  </si>
  <si>
    <t xml:space="preserve"> 05-AUG-2013 00:00:00</t>
  </si>
  <si>
    <t xml:space="preserve"> 12-AUG-2013 00:00:00</t>
  </si>
  <si>
    <t xml:space="preserve"> 19-AUG-2013 00:00:00</t>
  </si>
  <si>
    <t xml:space="preserve"> 26-AUG-2013 00:00:00</t>
  </si>
  <si>
    <t xml:space="preserve"> 02-SEP-2013 00:00:00</t>
  </si>
  <si>
    <t xml:space="preserve"> 09-SEP-2013 00:00:00</t>
  </si>
  <si>
    <t xml:space="preserve"> 16-SEP-2013 00:00:00</t>
  </si>
  <si>
    <t xml:space="preserve"> 23-SEP-2013 00:00:00</t>
  </si>
  <si>
    <t xml:space="preserve"> 30-SEP-2013 00:00:00</t>
  </si>
  <si>
    <t xml:space="preserve"> 07-OCT-2013 00:00:00</t>
  </si>
  <si>
    <t xml:space="preserve"> 14-OCT-2013 00:00:00</t>
  </si>
  <si>
    <t xml:space="preserve"> 21-OCT-2013 00:00:00</t>
  </si>
  <si>
    <t xml:space="preserve"> 28-OCT-2013 00:00:00</t>
  </si>
  <si>
    <t xml:space="preserve"> 04-NOV-2013 00:00:00</t>
  </si>
  <si>
    <t xml:space="preserve"> 11-NOV-2013 00:00:00</t>
  </si>
  <si>
    <t xml:space="preserve"> 18-NOV-2013 00:00:00</t>
  </si>
  <si>
    <t xml:space="preserve"> 25-NOV-2013 00:00:00</t>
  </si>
  <si>
    <t xml:space="preserve"> 02-DEC-2013 00:00:00</t>
  </si>
  <si>
    <t xml:space="preserve"> 09-DEC-2013 00:00:00</t>
  </si>
  <si>
    <t xml:space="preserve"> 16-DEC-2013 00:00:00</t>
  </si>
  <si>
    <t xml:space="preserve"> 23-DEC-2013 00:00:00</t>
  </si>
  <si>
    <t xml:space="preserve"> 30-DEC-2013 00:00:00</t>
  </si>
  <si>
    <t xml:space="preserve"> 06-JAN-2014 00:00:00</t>
  </si>
  <si>
    <t xml:space="preserve"> 13-JAN-2014 00:00:00</t>
  </si>
  <si>
    <t xml:space="preserve"> 20-JAN-2014 00:00:00</t>
  </si>
  <si>
    <t xml:space="preserve"> 27-JAN-2014 00:00:00</t>
  </si>
  <si>
    <t xml:space="preserve"> 03-FEB-2014 00:00:00</t>
  </si>
  <si>
    <t xml:space="preserve"> 10-FEB-2014 00:00:00</t>
  </si>
  <si>
    <t xml:space="preserve"> 17-FEB-2014 00:00:00</t>
  </si>
  <si>
    <t xml:space="preserve"> 24-FEB-2014 00:00:00</t>
  </si>
  <si>
    <t xml:space="preserve"> 03-MAR-2014 00:00:00</t>
  </si>
  <si>
    <t xml:space="preserve"> 10-MAR-2014 00:00:00</t>
  </si>
  <si>
    <t xml:space="preserve"> 17-MAR-2014 00:00:00</t>
  </si>
  <si>
    <t xml:space="preserve"> 24-MAR-2014 00:00:00</t>
  </si>
  <si>
    <t xml:space="preserve"> 31-MAR-2014 00:00:00</t>
  </si>
  <si>
    <t xml:space="preserve"> 07-APR-2014 00:00:00</t>
  </si>
  <si>
    <t xml:space="preserve"> 14-APR-2014 00:00:00</t>
  </si>
  <si>
    <t xml:space="preserve"> 21-APR-2014 00:00:00</t>
  </si>
  <si>
    <t xml:space="preserve"> 28-APR-2014 00:00:00</t>
  </si>
  <si>
    <t xml:space="preserve"> 05-MAY-2014 00:00:00</t>
  </si>
  <si>
    <t xml:space="preserve"> 12-MAY-2014 00:00:00</t>
  </si>
  <si>
    <t xml:space="preserve"> 19-MAY-2014 00:00:00</t>
  </si>
  <si>
    <t xml:space="preserve"> 26-MAY-2014 00:00:00</t>
  </si>
  <si>
    <t xml:space="preserve"> 02-JUN-2014 00:00:00</t>
  </si>
  <si>
    <t xml:space="preserve"> 09-JUN-2014 00:00:00</t>
  </si>
  <si>
    <t xml:space="preserve"> 16-JUN-2014 00:00:00</t>
  </si>
  <si>
    <t xml:space="preserve"> 23-JUN-2014 00:00:00</t>
  </si>
  <si>
    <t xml:space="preserve"> 30-JUN-2014 00:00:00</t>
  </si>
  <si>
    <t xml:space="preserve"> 07-JUL-2014 00:00:00</t>
  </si>
  <si>
    <t xml:space="preserve"> 09-JUL-2014 17:25:01</t>
  </si>
  <si>
    <t xml:space="preserve"> LI230</t>
  </si>
  <si>
    <t xml:space="preserve"> 14-JUL-2014 00:00:00</t>
  </si>
  <si>
    <t xml:space="preserve"> 14-JUL-2014 23:45:01</t>
  </si>
  <si>
    <t xml:space="preserve"> LI231</t>
  </si>
  <si>
    <t xml:space="preserve"> LI232</t>
  </si>
  <si>
    <t xml:space="preserve"> LI301</t>
  </si>
  <si>
    <t xml:space="preserve"> LI302</t>
  </si>
  <si>
    <t xml:space="preserve"> LI303</t>
  </si>
  <si>
    <t xml:space="preserve"> LI304</t>
  </si>
  <si>
    <t xml:space="preserve"> LI308</t>
  </si>
  <si>
    <t xml:space="preserve"> LI309</t>
  </si>
  <si>
    <t xml:space="preserve"> LI310</t>
  </si>
  <si>
    <t xml:space="preserve"> LI311</t>
  </si>
  <si>
    <t xml:space="preserve"> LI312</t>
  </si>
  <si>
    <t xml:space="preserve"> LI313</t>
  </si>
  <si>
    <t xml:space="preserve"> LI314</t>
  </si>
  <si>
    <t xml:space="preserve"> LI305A</t>
  </si>
  <si>
    <t xml:space="preserve"> 16-JUL-2014 23:45:01</t>
  </si>
  <si>
    <t xml:space="preserve"> LI305B</t>
  </si>
  <si>
    <t xml:space="preserve"> 17-JUL-2014 23:45:01</t>
  </si>
  <si>
    <t xml:space="preserve"> LI306A</t>
  </si>
  <si>
    <t xml:space="preserve"> 30-MAR-2014 23:45:00</t>
  </si>
  <si>
    <t xml:space="preserve"> LI306B</t>
  </si>
  <si>
    <t xml:space="preserve"> 09-JUL-2014 17:45:01</t>
  </si>
  <si>
    <t>-----</t>
  </si>
  <si>
    <t>LI314_plt4_</t>
  </si>
  <si>
    <t>ColSum</t>
  </si>
  <si>
    <t>1,3,7,9 Sum</t>
  </si>
  <si>
    <t>10,11,..14</t>
  </si>
  <si>
    <t>AllColl</t>
  </si>
  <si>
    <t>Col/1,3,7,9</t>
  </si>
  <si>
    <t>10..14/Col</t>
  </si>
  <si>
    <t>Year 3 Av</t>
  </si>
  <si>
    <t>Col/301.</t>
  </si>
  <si>
    <t>310-4/Col</t>
  </si>
  <si>
    <t xml:space="preserve">Col </t>
  </si>
  <si>
    <t>310-314</t>
  </si>
  <si>
    <t>1,3,7,9</t>
  </si>
  <si>
    <t>From BBMon -=-- see IntenseNLoss_log.txt  27 Feb 2014</t>
  </si>
  <si>
    <t>TOR852</t>
  </si>
  <si>
    <t>TR105B</t>
  </si>
  <si>
    <t>TOR101</t>
  </si>
  <si>
    <t>TOR003</t>
  </si>
  <si>
    <t>NuMI+PBar</t>
  </si>
  <si>
    <t>Total Loss</t>
  </si>
  <si>
    <t>TotLoss-Ab</t>
  </si>
  <si>
    <t>Transmission</t>
  </si>
  <si>
    <t>Begin Wk</t>
  </si>
  <si>
    <t>BeginNxtWk</t>
  </si>
  <si>
    <t>MI8 Line</t>
  </si>
  <si>
    <t>Pbar AP0</t>
  </si>
  <si>
    <t>NuMI</t>
  </si>
  <si>
    <t>MI Abrt</t>
  </si>
  <si>
    <t>MIAbrtGp14</t>
  </si>
  <si>
    <t>MIAbrtGp19</t>
  </si>
  <si>
    <t>MI8 to Tgt</t>
  </si>
  <si>
    <t>unavailable</t>
  </si>
  <si>
    <t>Created  7/15/2014</t>
  </si>
  <si>
    <t>Sum 852</t>
  </si>
  <si>
    <t>Protons</t>
  </si>
  <si>
    <t>Pbar</t>
  </si>
  <si>
    <t>Pbar+NuMI</t>
  </si>
  <si>
    <t>852-Pbar-NuMI</t>
  </si>
  <si>
    <t>TM-2391 assumptions</t>
  </si>
  <si>
    <t>per pulse intensity</t>
  </si>
  <si>
    <t>Hz</t>
  </si>
  <si>
    <t>repetition</t>
  </si>
  <si>
    <t>Proton rate</t>
  </si>
  <si>
    <t>protons/sec</t>
  </si>
  <si>
    <t>sec/day</t>
  </si>
  <si>
    <t>Daily Rate</t>
  </si>
  <si>
    <t>Weekly Rate</t>
  </si>
  <si>
    <t>Yearly Rate (100% up)</t>
  </si>
  <si>
    <t xml:space="preserve">However, in section 4.1, Page 10 </t>
  </si>
  <si>
    <t>protons/day</t>
  </si>
  <si>
    <t>protons/week</t>
  </si>
  <si>
    <t>protons/year</t>
  </si>
  <si>
    <t>Delivered Yearly rate</t>
  </si>
  <si>
    <t>Loss rate</t>
  </si>
  <si>
    <t>Lost yearly</t>
  </si>
  <si>
    <t xml:space="preserve"> LI103</t>
  </si>
  <si>
    <t xml:space="preserve"> 30-APR-2012 06:25:00</t>
  </si>
  <si>
    <t xml:space="preserve"> LI104</t>
  </si>
  <si>
    <t xml:space="preserve"> 09-SEP-2012 23:45:02</t>
  </si>
  <si>
    <t xml:space="preserve"> LI105</t>
  </si>
  <si>
    <t xml:space="preserve"> LI106</t>
  </si>
  <si>
    <t xml:space="preserve"> LI113</t>
  </si>
  <si>
    <t xml:space="preserve"> LI114</t>
  </si>
  <si>
    <t xml:space="preserve"> 18-APR-2013 23:45:01</t>
  </si>
  <si>
    <t xml:space="preserve"> LI115</t>
  </si>
  <si>
    <t xml:space="preserve"> LI116</t>
  </si>
  <si>
    <t>103-106</t>
  </si>
  <si>
    <t>113-116</t>
  </si>
  <si>
    <t>103+/Col</t>
  </si>
  <si>
    <t>Analysis of Transmission and Loss Data</t>
  </si>
  <si>
    <t>Emphasize 3rd year for Al Tag Data</t>
  </si>
  <si>
    <t>Tags placed</t>
  </si>
  <si>
    <t>Collected 1</t>
  </si>
  <si>
    <t>Collected 2</t>
  </si>
  <si>
    <t>Collected 3</t>
  </si>
  <si>
    <t>Begin</t>
  </si>
  <si>
    <t>End</t>
  </si>
  <si>
    <t>Loss</t>
  </si>
  <si>
    <t>error 852</t>
  </si>
  <si>
    <t>NuMI+Pbar</t>
  </si>
  <si>
    <t>err N&amp;P</t>
  </si>
  <si>
    <t>1% in Quad</t>
  </si>
  <si>
    <t>TOR003GCK</t>
  </si>
  <si>
    <t>Compare Loss at 103 - 106 with GCK beam delivered</t>
  </si>
  <si>
    <t>protons</t>
  </si>
  <si>
    <t>frac 852</t>
  </si>
  <si>
    <t>Construct some data sums:  August 2009 through August 2010</t>
  </si>
  <si>
    <t>Sum 103 - 106</t>
  </si>
  <si>
    <t>2nd year</t>
  </si>
  <si>
    <t>3rd year</t>
  </si>
  <si>
    <t>Rads</t>
  </si>
  <si>
    <t>GCK Fraction</t>
  </si>
  <si>
    <t>Abort Gp Protons</t>
  </si>
  <si>
    <t>Loss Calib 103 - 106</t>
  </si>
  <si>
    <t>Rads/Tp</t>
  </si>
  <si>
    <t>Tp/Rad</t>
  </si>
  <si>
    <t>Loss 103-6</t>
  </si>
  <si>
    <t>GapLoss</t>
  </si>
  <si>
    <t>Error</t>
  </si>
  <si>
    <t>113+/Col</t>
  </si>
  <si>
    <t>Loss at 113 - 116</t>
  </si>
  <si>
    <t>Nominal Col BLM Cal</t>
  </si>
  <si>
    <t>Factor for whole reg</t>
  </si>
  <si>
    <t>Calib for 113 - 116</t>
  </si>
  <si>
    <t>Lost at 113 - 116</t>
  </si>
  <si>
    <t xml:space="preserve">Tp </t>
  </si>
  <si>
    <t>113 - 116</t>
  </si>
  <si>
    <t>S103--106</t>
  </si>
  <si>
    <t>103/Sum</t>
  </si>
  <si>
    <t>104/Sum</t>
  </si>
  <si>
    <t>105/Sum</t>
  </si>
  <si>
    <t>106/Sum</t>
  </si>
  <si>
    <t>S113--116</t>
  </si>
  <si>
    <t>113/Sum</t>
  </si>
  <si>
    <t>114/Sum</t>
  </si>
  <si>
    <t>115/Sum</t>
  </si>
  <si>
    <t>116/Sum</t>
  </si>
  <si>
    <t>Year 3 Averages</t>
  </si>
  <si>
    <t>104/sum</t>
  </si>
  <si>
    <t>105/sum</t>
  </si>
  <si>
    <t>106/sum</t>
  </si>
  <si>
    <t>Loss Fraction</t>
  </si>
  <si>
    <t>Ring Loss</t>
  </si>
  <si>
    <t>Fraction:</t>
  </si>
  <si>
    <t>Sum103-6</t>
  </si>
  <si>
    <t>Sum113-6</t>
  </si>
  <si>
    <t>Jan-Mar11</t>
  </si>
  <si>
    <t>Mar-Sep11</t>
  </si>
  <si>
    <t>Summed Data</t>
  </si>
  <si>
    <t>Col</t>
  </si>
  <si>
    <t>1+3+7+9</t>
  </si>
  <si>
    <t>Col+10-14</t>
  </si>
  <si>
    <t>Rads/sec</t>
  </si>
  <si>
    <t>Lost in Col</t>
  </si>
  <si>
    <t>Rads/Tproton</t>
  </si>
  <si>
    <t>TProtons/Rad</t>
  </si>
  <si>
    <t>Frac</t>
  </si>
  <si>
    <t>Seconds/Week</t>
  </si>
  <si>
    <t>Calibrate Loss 103 - 106 - Use year 3</t>
  </si>
  <si>
    <t>5B + 6B</t>
  </si>
  <si>
    <t>5B+6B/Acol</t>
  </si>
  <si>
    <t>305B+306B/Acol</t>
  </si>
  <si>
    <t>BBMData worksheet data is copied from AlTagDataNewAnal from April 2014</t>
  </si>
  <si>
    <t xml:space="preserve"> LI107 </t>
  </si>
  <si>
    <t xml:space="preserve"> 21-JUL-2014 00:00:00</t>
  </si>
  <si>
    <t xml:space="preserve"> 28-JUL-2014 00:00:00</t>
  </si>
  <si>
    <t xml:space="preserve"> 04-AUG-2014 00:00:00</t>
  </si>
  <si>
    <t xml:space="preserve"> 11-AUG-2014 00:00:00</t>
  </si>
  <si>
    <t xml:space="preserve"> 18-AUG-2014 00:00:00</t>
  </si>
  <si>
    <t xml:space="preserve"> 25-AUG-2014 00:00:00</t>
  </si>
  <si>
    <t xml:space="preserve"> 01-SEP-2014 00:00:00</t>
  </si>
  <si>
    <t xml:space="preserve"> 05-SEP-2014 08:05:01</t>
  </si>
  <si>
    <t>Loss history comparing beam intensity change with BLM calibrated in protons</t>
  </si>
  <si>
    <t>Date</t>
  </si>
  <si>
    <t>LI301</t>
  </si>
  <si>
    <t>LI303</t>
  </si>
  <si>
    <t>LI307</t>
  </si>
  <si>
    <t>LI309</t>
  </si>
  <si>
    <t>LI230</t>
  </si>
  <si>
    <t>Calibration Set 1</t>
  </si>
  <si>
    <t>Calibration Set 2</t>
  </si>
  <si>
    <t>Rads/p</t>
  </si>
  <si>
    <t>Calib Set</t>
  </si>
  <si>
    <t>Set 1</t>
  </si>
  <si>
    <t>Set 2</t>
  </si>
  <si>
    <t>LossFrac</t>
  </si>
  <si>
    <t>BBM-BLM</t>
  </si>
  <si>
    <t xml:space="preserve"> LI307</t>
  </si>
  <si>
    <t>Calibration Set 3</t>
  </si>
  <si>
    <t>DifferSum</t>
  </si>
  <si>
    <t>start</t>
  </si>
  <si>
    <t>error^2</t>
  </si>
  <si>
    <t>p/Rad</t>
  </si>
  <si>
    <t>error^2/BBMerr</t>
  </si>
  <si>
    <t>230/Acol</t>
  </si>
  <si>
    <t>MI Clean</t>
  </si>
  <si>
    <t xml:space="preserve"> 29-DEC-2008</t>
  </si>
  <si>
    <t xml:space="preserve"> 25-AUG-2008</t>
  </si>
  <si>
    <t xml:space="preserve"> 04-AUG-2008</t>
  </si>
  <si>
    <t xml:space="preserve"> 02-JUN-2008</t>
  </si>
  <si>
    <t xml:space="preserve"> 19-MAY-2008</t>
  </si>
  <si>
    <t xml:space="preserve"> 17-MAR-2008</t>
  </si>
  <si>
    <t xml:space="preserve"> 04-FEB-2008</t>
  </si>
  <si>
    <t xml:space="preserve"> 28-JAN-2008</t>
  </si>
  <si>
    <t xml:space="preserve"> 09-APR-2007</t>
  </si>
  <si>
    <t xml:space="preserve"> 02-APR-2007</t>
  </si>
  <si>
    <t xml:space="preserve"> 26-MAR-2007</t>
  </si>
  <si>
    <t xml:space="preserve"> 22-JAN-2007</t>
  </si>
  <si>
    <t>week ending</t>
  </si>
  <si>
    <t>RingLossError</t>
  </si>
  <si>
    <t>ErrorFrac</t>
  </si>
  <si>
    <t>Loss103-6</t>
  </si>
  <si>
    <t>BLM/BBM</t>
  </si>
  <si>
    <t>From Loss</t>
  </si>
  <si>
    <t>2006-7</t>
  </si>
  <si>
    <t>2007-8</t>
  </si>
  <si>
    <t>Yr 1</t>
  </si>
  <si>
    <t>2008-9</t>
  </si>
  <si>
    <t>Yr 2</t>
  </si>
  <si>
    <t>Yr 3</t>
  </si>
  <si>
    <t>2009-10</t>
  </si>
  <si>
    <t>ProtonDiff</t>
  </si>
  <si>
    <t>ChiSum</t>
  </si>
  <si>
    <t>2009-2012</t>
  </si>
  <si>
    <t>Counts</t>
  </si>
  <si>
    <t>2010-11</t>
  </si>
  <si>
    <t>2011-12</t>
  </si>
  <si>
    <t>2010-2012</t>
  </si>
  <si>
    <t>Fit Calibration</t>
  </si>
  <si>
    <t>2007-2012</t>
  </si>
  <si>
    <t>BBMLoss</t>
  </si>
  <si>
    <t>BLMLoss</t>
  </si>
  <si>
    <t>Diff/Loss</t>
  </si>
  <si>
    <t>.</t>
  </si>
  <si>
    <t>|Diff/Loss|</t>
  </si>
  <si>
    <t>Yr1 Good</t>
  </si>
  <si>
    <t>2008 half</t>
  </si>
  <si>
    <t>Yr2 Good</t>
  </si>
  <si>
    <t>Yr3 Good</t>
  </si>
  <si>
    <t>TevEGood</t>
  </si>
  <si>
    <t>2010-2011</t>
  </si>
  <si>
    <t xml:space="preserve">ColGood </t>
  </si>
  <si>
    <t>2007-12</t>
  </si>
  <si>
    <t>NuMIGood</t>
  </si>
  <si>
    <t>Bad NuMI</t>
  </si>
  <si>
    <t>RTevEGood</t>
  </si>
  <si>
    <t>RColGood</t>
  </si>
  <si>
    <t>R2010-11</t>
  </si>
  <si>
    <t>R2007-12</t>
  </si>
  <si>
    <t>FitErrFrac</t>
  </si>
  <si>
    <t>Corrected</t>
  </si>
  <si>
    <t>Affter BBM 3% correction</t>
  </si>
  <si>
    <t>CorTor852</t>
  </si>
  <si>
    <t xml:space="preserve">Loss </t>
  </si>
  <si>
    <t>Frac of 852</t>
  </si>
  <si>
    <t>Total Activation</t>
  </si>
  <si>
    <t>pCi/gm</t>
  </si>
  <si>
    <t xml:space="preserve">Calib </t>
  </si>
  <si>
    <t>Collimator</t>
  </si>
  <si>
    <t>Activation</t>
  </si>
  <si>
    <t>BLM Sum</t>
  </si>
  <si>
    <t>BLM Calib</t>
  </si>
  <si>
    <t>C301</t>
  </si>
  <si>
    <t>C303</t>
  </si>
  <si>
    <t>C307</t>
  </si>
  <si>
    <t>C308</t>
  </si>
  <si>
    <t>pCi/gm/p</t>
  </si>
  <si>
    <t>Rad/p</t>
  </si>
  <si>
    <t xml:space="preserve"> date(sec)</t>
  </si>
  <si>
    <t xml:space="preserve"> Meas</t>
  </si>
  <si>
    <t xml:space="preserve"> Fit</t>
  </si>
  <si>
    <t>blm</t>
  </si>
  <si>
    <t xml:space="preserve"> barcode</t>
  </si>
  <si>
    <t xml:space="preserve"> C301</t>
  </si>
  <si>
    <t xml:space="preserve"> Tau_1</t>
  </si>
  <si>
    <t xml:space="preserve"> 312.3 days</t>
  </si>
  <si>
    <t xml:space="preserve"> Tau_2</t>
  </si>
  <si>
    <t xml:space="preserve"> 5.591 days</t>
  </si>
  <si>
    <t xml:space="preserve"> Tau_3</t>
  </si>
  <si>
    <t xml:space="preserve"> 2.5789 hours</t>
  </si>
  <si>
    <t xml:space="preserve"> Quanta cut applied:</t>
  </si>
  <si>
    <t xml:space="preserve"> E1*10000</t>
  </si>
  <si>
    <t xml:space="preserve"> E2*10000</t>
  </si>
  <si>
    <t xml:space="preserve"> E3*10000</t>
  </si>
  <si>
    <t xml:space="preserve"> Chisqr</t>
  </si>
  <si>
    <t xml:space="preserve"> DegreesOfFreedom</t>
  </si>
  <si>
    <t xml:space="preserve"> C303</t>
  </si>
  <si>
    <t xml:space="preserve"> C307</t>
  </si>
  <si>
    <t xml:space="preserve"> C308</t>
  </si>
  <si>
    <t>Calibration for BLM vs Al Tag assuming Yr3 and equal Activation/proton</t>
  </si>
  <si>
    <t>Calibration for BLM vs Residual Radiation assuming Yr3 and equal Activation/proton</t>
  </si>
  <si>
    <t xml:space="preserve">Residual Radiation Fits  </t>
  </si>
  <si>
    <t>E2/E1</t>
  </si>
  <si>
    <t>E3/E1</t>
  </si>
  <si>
    <t>mR/hr</t>
  </si>
  <si>
    <t>p</t>
  </si>
  <si>
    <t>Halflife (sec)</t>
  </si>
  <si>
    <t>Shutdowns</t>
  </si>
  <si>
    <t>On 10/13/07</t>
  </si>
  <si>
    <t>Off 6/13/09</t>
  </si>
  <si>
    <t>On 9/10/09</t>
  </si>
  <si>
    <t>Off 7/17/10</t>
  </si>
  <si>
    <t>On 8/18/10</t>
  </si>
  <si>
    <t>Evaluate for Set 1 Calibration</t>
  </si>
  <si>
    <t>C230</t>
  </si>
  <si>
    <t>Evaluate for Set 2 Calibration</t>
  </si>
  <si>
    <t>Evaluate for Set 3 Calibration</t>
  </si>
  <si>
    <t>BLM p</t>
  </si>
  <si>
    <t>Some sums for error calculations</t>
  </si>
  <si>
    <t>Use Liw</t>
  </si>
  <si>
    <t>mR/hr/p</t>
  </si>
  <si>
    <t xml:space="preserve">Comparisons with average of 301,307 for each isotope </t>
  </si>
  <si>
    <t>Yr3 Results</t>
  </si>
  <si>
    <t>Comp S 2</t>
  </si>
  <si>
    <t>Aug10-End</t>
  </si>
  <si>
    <t>Oct11-End</t>
  </si>
  <si>
    <t>Col Fract</t>
  </si>
  <si>
    <t>Data and Analysis for Al Tag Activation Study for MI Collimator Installation</t>
  </si>
  <si>
    <t>Weighted</t>
  </si>
  <si>
    <t>Activ/BLM</t>
  </si>
  <si>
    <t>Protons Lost</t>
  </si>
  <si>
    <t>Location</t>
  </si>
  <si>
    <t>Tag ID</t>
  </si>
  <si>
    <t>Date Inst</t>
  </si>
  <si>
    <t>Date Rem</t>
  </si>
  <si>
    <t>Date Meas</t>
  </si>
  <si>
    <t>Activity</t>
  </si>
  <si>
    <t>Act Error</t>
  </si>
  <si>
    <t>BLM ID</t>
  </si>
  <si>
    <t>UnWt BLM</t>
  </si>
  <si>
    <t>Wt BLM</t>
  </si>
  <si>
    <t>Cooling Factor</t>
  </si>
  <si>
    <t>Wt Error</t>
  </si>
  <si>
    <t>Yearly</t>
  </si>
  <si>
    <t>BBM</t>
  </si>
  <si>
    <t>E+018</t>
  </si>
  <si>
    <t>Act/BLM/(RR/BLM)</t>
  </si>
  <si>
    <t>Yr Avg</t>
  </si>
  <si>
    <t>Average S1,S2,S3</t>
  </si>
  <si>
    <t>Average S4</t>
  </si>
  <si>
    <t>s1+s2+s3</t>
  </si>
  <si>
    <t>Sum S1,2,3</t>
  </si>
  <si>
    <t>1st year</t>
  </si>
  <si>
    <t>C308/Sum</t>
  </si>
  <si>
    <t>Yr 3 Avg</t>
  </si>
  <si>
    <t>Activation Sum</t>
  </si>
  <si>
    <t>1e18p</t>
  </si>
  <si>
    <t>1st Year</t>
  </si>
  <si>
    <t>2 Years</t>
  </si>
  <si>
    <t>3 Years</t>
  </si>
  <si>
    <t>2nd Year</t>
  </si>
  <si>
    <t>3rd Year</t>
  </si>
  <si>
    <t>Copied (values) from AlTagResults in LI_fit_to_C</t>
  </si>
  <si>
    <t>4th year</t>
  </si>
  <si>
    <t>ProdAct</t>
  </si>
  <si>
    <t>Yr 4</t>
  </si>
  <si>
    <t>Set 3</t>
  </si>
  <si>
    <t>MARS</t>
  </si>
  <si>
    <t>BD-4519</t>
  </si>
  <si>
    <t>LosswoCorr</t>
  </si>
  <si>
    <t>loss Frac</t>
  </si>
  <si>
    <t>(Toroid loss- BLM loss)/Toroid loss</t>
  </si>
  <si>
    <t>14 + 19</t>
  </si>
  <si>
    <t>113/SecCol</t>
  </si>
  <si>
    <t xml:space="preserve"> LI522A</t>
  </si>
  <si>
    <t xml:space="preserve"> 08-SEP-2014 00:00:00</t>
  </si>
  <si>
    <t xml:space="preserve"> 15-SEP-2014 00:00:00</t>
  </si>
  <si>
    <t xml:space="preserve"> 22-SEP-2014 00:00:00</t>
  </si>
  <si>
    <t xml:space="preserve"> 29-SEP-2014 00:00:00</t>
  </si>
  <si>
    <t xml:space="preserve"> 06-OCT-2014 00:00:00</t>
  </si>
  <si>
    <t xml:space="preserve"> 13-OCT-2014 00:00:00</t>
  </si>
  <si>
    <t xml:space="preserve"> 20-OCT-2014 00:00:00</t>
  </si>
  <si>
    <t xml:space="preserve"> 27-OCT-2014 00:00:00</t>
  </si>
  <si>
    <t xml:space="preserve"> 03-NOV-2014 00:00:00</t>
  </si>
  <si>
    <t xml:space="preserve"> 10-NOV-2014 00:00:00</t>
  </si>
  <si>
    <t xml:space="preserve"> 17-NOV-2014 00:00:00</t>
  </si>
  <si>
    <t xml:space="preserve"> 24-NOV-2014 00:00:00</t>
  </si>
  <si>
    <t xml:space="preserve"> 01-DEC-2014 00:00:00</t>
  </si>
  <si>
    <t xml:space="preserve"> 08-DEC-2014 00:00:00</t>
  </si>
  <si>
    <t xml:space="preserve"> 15-DEC-2014 00:00:00</t>
  </si>
  <si>
    <t xml:space="preserve"> 22-DEC-2014 00:00:00</t>
  </si>
  <si>
    <t xml:space="preserve"> 29-DEC-2014 00:00:00</t>
  </si>
  <si>
    <t xml:space="preserve"> 05-JAN-2015 00:00:00</t>
  </si>
  <si>
    <t xml:space="preserve"> 12-JAN-2015 00:00:00</t>
  </si>
  <si>
    <t xml:space="preserve"> 19-JAN-2015 00:00:00</t>
  </si>
  <si>
    <t xml:space="preserve"> 26-JAN-2015 00:00:00</t>
  </si>
  <si>
    <t xml:space="preserve"> 26-JAN-2015 23:45:00</t>
  </si>
  <si>
    <t xml:space="preserve"> LI522B</t>
  </si>
  <si>
    <t>103..106</t>
  </si>
  <si>
    <t>Fraction</t>
  </si>
  <si>
    <t>/TOR852</t>
  </si>
  <si>
    <t>Uncorr</t>
  </si>
  <si>
    <t>852-Pbar-Numi</t>
  </si>
  <si>
    <t>UcorFrac</t>
  </si>
  <si>
    <t>Summary Calculations for 103…106 area losses</t>
  </si>
  <si>
    <t>103..106/(852-NuMI-Pbar)</t>
  </si>
  <si>
    <t>Loss at 105/(103..106)</t>
  </si>
  <si>
    <t>103..106/Col</t>
  </si>
  <si>
    <t>TOR003/852-Pbar-Numi)</t>
  </si>
  <si>
    <t>fraction</t>
  </si>
  <si>
    <t>Coll Loss Dist</t>
  </si>
  <si>
    <t>522A+B</t>
  </si>
  <si>
    <t>B/(A+B)</t>
  </si>
  <si>
    <t>A/(A+B)</t>
  </si>
  <si>
    <t>522/Col</t>
  </si>
  <si>
    <t>522sum/Col</t>
  </si>
  <si>
    <t>Trans</t>
  </si>
  <si>
    <t>852-N-PB/852</t>
  </si>
  <si>
    <t>uncorr</t>
  </si>
  <si>
    <t>loss</t>
  </si>
  <si>
    <t>Loss Frac</t>
  </si>
  <si>
    <t>19Tr852</t>
  </si>
  <si>
    <t>14Tr852</t>
  </si>
  <si>
    <t>NuMI Eff</t>
  </si>
  <si>
    <t>Pbar Eff</t>
  </si>
  <si>
    <t>Sum852</t>
  </si>
  <si>
    <t>Imp/Corr</t>
  </si>
  <si>
    <t>Imp/Uncorr</t>
  </si>
  <si>
    <t>LossSum</t>
  </si>
  <si>
    <t>wks</t>
  </si>
  <si>
    <t>Year 3</t>
  </si>
  <si>
    <t>Weekly Averages</t>
  </si>
  <si>
    <t>Sum Ratios</t>
  </si>
  <si>
    <t>#of weeks</t>
  </si>
  <si>
    <t>starting row</t>
  </si>
  <si>
    <t>clinks</t>
  </si>
  <si>
    <t>BLMLossSum</t>
  </si>
  <si>
    <t>BBM Loss</t>
  </si>
  <si>
    <t>Calib1 Sum</t>
  </si>
  <si>
    <t>Calib2 Sum</t>
  </si>
  <si>
    <t>Calib3 Sum</t>
  </si>
  <si>
    <t>Calib 1</t>
  </si>
  <si>
    <t>Calib 2</t>
  </si>
  <si>
    <t>Calib 3</t>
  </si>
  <si>
    <t>(T - L)/T</t>
  </si>
  <si>
    <t>Analysis with activation shared downstream of secondary collimators</t>
  </si>
  <si>
    <t>Loss Point</t>
  </si>
  <si>
    <t>units</t>
  </si>
  <si>
    <t>per proton</t>
  </si>
  <si>
    <t>Response</t>
  </si>
  <si>
    <t>Units</t>
  </si>
  <si>
    <t>Per Rad</t>
  </si>
  <si>
    <t>RR C301</t>
  </si>
  <si>
    <t>RR C303</t>
  </si>
  <si>
    <t>RR C307</t>
  </si>
  <si>
    <t>RR C308</t>
  </si>
  <si>
    <t>Al Tag 301</t>
  </si>
  <si>
    <t>Al Tag 303</t>
  </si>
  <si>
    <t>Al Tag 307</t>
  </si>
  <si>
    <t>Al Tag 308</t>
  </si>
  <si>
    <t>R/hr</t>
  </si>
  <si>
    <t>/R/hr</t>
  </si>
  <si>
    <t>RR PCH230</t>
  </si>
  <si>
    <t>Al Tag 230</t>
  </si>
  <si>
    <t>CPH230</t>
  </si>
  <si>
    <t>Loss in Year 3 at Primary</t>
  </si>
  <si>
    <t>Calib corr for Primary</t>
  </si>
  <si>
    <t>230/1,3,7,9</t>
  </si>
  <si>
    <t>Q230DS</t>
  </si>
  <si>
    <t>Inj Beam</t>
  </si>
  <si>
    <t>Ratio</t>
  </si>
  <si>
    <t>Calibration Set 2 (BLM from RR)</t>
  </si>
  <si>
    <t>Set 3 for Fitting</t>
  </si>
  <si>
    <t>Fitting Area</t>
  </si>
  <si>
    <t>Weeks</t>
  </si>
  <si>
    <t>Start</t>
  </si>
  <si>
    <t>Days</t>
  </si>
  <si>
    <t>Label</t>
  </si>
  <si>
    <t>Start Row</t>
  </si>
  <si>
    <t>End Row</t>
  </si>
  <si>
    <t>All</t>
  </si>
  <si>
    <t>PreCol</t>
  </si>
  <si>
    <t>EndTev</t>
  </si>
  <si>
    <t>AH</t>
  </si>
  <si>
    <t>AE</t>
  </si>
  <si>
    <t>ProtonDif</t>
  </si>
  <si>
    <t>BBM: O</t>
  </si>
  <si>
    <t>BLM loss</t>
  </si>
  <si>
    <t>AB</t>
  </si>
  <si>
    <t>Diff/LossBBM</t>
  </si>
  <si>
    <t>I / J</t>
  </si>
  <si>
    <t>| L |</t>
  </si>
  <si>
    <t>GoodCol</t>
  </si>
  <si>
    <t>Keep after NuMI fit to 307,309 with &lt; 6% diff/loss</t>
  </si>
  <si>
    <t>After fitting for 301,303….even better</t>
  </si>
  <si>
    <t>not to targets</t>
  </si>
  <si>
    <t>To Abort</t>
  </si>
  <si>
    <t>To (103..106)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</si>
</sst>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[$-409]d\-mmm\-yyyy;@"/>
    <numFmt numFmtId="165" formatCode="0.000E+00"/>
    <numFmt numFmtId="166" formatCode="0.0000"/>
    <numFmt numFmtId="167" formatCode="m/d/yyyy;@"/>
    <numFmt numFmtId="168" formatCode="0.00000"/>
    <numFmt numFmtId="169" formatCode="[$-409]d\-mmm\-yy;@"/>
    <numFmt numFmtId="170" formatCode="[$-409]dd\-mmm\-yy;@"/>
    <numFmt numFmtId="171" formatCode="0.000000"/>
    <numFmt numFmtId="172" formatCode="0.0000E+00"/>
    <numFmt numFmtId="173" formatCode="m/d/yy;@"/>
    <numFmt numFmtId="174" formatCode="0.0000E+00;\_x0000_"/>
    <numFmt numFmtId="175" formatCode="[$-409]General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</borders>
  <cellStyleXfs count="47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5" fontId="22" fillId="0" borderId="0"/>
  </cellStyleXfs>
  <cellXfs count="49">
    <xf numFmtId="0" fontId="0" fillId="0" borderId="0" xfId="0"/>
    <xf numFmtId="0" fontId="0" fillId="0" borderId="0" xfId="0" quotePrefix="1"/>
    <xf numFmtId="164" fontId="0" fillId="0" borderId="0" xfId="0" applyNumberFormat="1"/>
    <xf numFmtId="11" fontId="0" fillId="0" borderId="0" xfId="0" applyNumberFormat="1"/>
    <xf numFmtId="14" fontId="0" fillId="0" borderId="0" xfId="0" applyNumberFormat="1"/>
    <xf numFmtId="165" fontId="0" fillId="0" borderId="0" xfId="0" applyNumberFormat="1"/>
    <xf numFmtId="15" fontId="1" fillId="0" borderId="0" xfId="0" applyNumberFormat="1" applyFont="1" applyAlignment="1">
      <alignment vertical="center"/>
    </xf>
    <xf numFmtId="11" fontId="1" fillId="0" borderId="0" xfId="0" applyNumberFormat="1" applyFont="1" applyAlignment="1">
      <alignment vertical="center"/>
    </xf>
    <xf numFmtId="9" fontId="0" fillId="0" borderId="0" xfId="0" applyNumberFormat="1"/>
    <xf numFmtId="0" fontId="0" fillId="0" borderId="0" xfId="0" applyNumberFormat="1"/>
    <xf numFmtId="0" fontId="2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1" fontId="0" fillId="0" borderId="0" xfId="0" applyNumberFormat="1"/>
    <xf numFmtId="166" fontId="0" fillId="0" borderId="0" xfId="0" applyNumberFormat="1"/>
    <xf numFmtId="0" fontId="16" fillId="0" borderId="0" xfId="0" applyFont="1"/>
    <xf numFmtId="0" fontId="1" fillId="0" borderId="0" xfId="0" applyFont="1" applyAlignment="1">
      <alignment vertical="center"/>
    </xf>
    <xf numFmtId="15" fontId="0" fillId="0" borderId="0" xfId="0" applyNumberFormat="1"/>
    <xf numFmtId="167" fontId="0" fillId="0" borderId="0" xfId="0" applyNumberFormat="1"/>
    <xf numFmtId="167" fontId="1" fillId="0" borderId="0" xfId="0" applyNumberFormat="1" applyFont="1" applyAlignment="1">
      <alignment vertical="center"/>
    </xf>
    <xf numFmtId="0" fontId="0" fillId="0" borderId="0" xfId="0" applyAlignment="1">
      <alignment wrapText="1"/>
    </xf>
    <xf numFmtId="14" fontId="1" fillId="0" borderId="0" xfId="0" applyNumberFormat="1" applyFont="1" applyAlignment="1">
      <alignment vertical="center"/>
    </xf>
    <xf numFmtId="0" fontId="0" fillId="0" borderId="10" xfId="0" applyBorder="1" applyAlignment="1">
      <alignment vertical="top" wrapText="1"/>
    </xf>
    <xf numFmtId="11" fontId="0" fillId="0" borderId="10" xfId="0" applyNumberFormat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Border="1" applyAlignment="1"/>
    <xf numFmtId="0" fontId="0" fillId="0" borderId="0" xfId="0" applyFill="1" applyBorder="1" applyAlignment="1">
      <alignment vertical="top"/>
    </xf>
    <xf numFmtId="0" fontId="0" fillId="0" borderId="0" xfId="0" applyBorder="1" applyAlignment="1">
      <alignment vertical="top" wrapText="1"/>
    </xf>
    <xf numFmtId="0" fontId="0" fillId="0" borderId="10" xfId="0" applyBorder="1"/>
    <xf numFmtId="11" fontId="0" fillId="0" borderId="10" xfId="0" applyNumberFormat="1" applyBorder="1"/>
    <xf numFmtId="0" fontId="0" fillId="0" borderId="0" xfId="0" applyBorder="1"/>
    <xf numFmtId="11" fontId="0" fillId="0" borderId="0" xfId="0" applyNumberFormat="1" applyBorder="1"/>
    <xf numFmtId="0" fontId="0" fillId="0" borderId="11" xfId="0" applyBorder="1" applyAlignment="1">
      <alignment vertical="top" wrapText="1"/>
    </xf>
    <xf numFmtId="49" fontId="0" fillId="0" borderId="0" xfId="0" applyNumberFormat="1" applyFill="1" applyBorder="1" applyAlignment="1">
      <alignment vertical="top"/>
    </xf>
    <xf numFmtId="2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0" fontId="0" fillId="0" borderId="0" xfId="0" applyFont="1"/>
    <xf numFmtId="168" fontId="0" fillId="0" borderId="0" xfId="0" applyNumberFormat="1" applyFon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69" fontId="22" fillId="0" borderId="0" xfId="46" applyNumberFormat="1"/>
    <xf numFmtId="175" fontId="22" fillId="0" borderId="0" xfId="46"/>
    <xf numFmtId="175" fontId="0" fillId="0" borderId="0" xfId="0" applyNumberFormat="1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cel Built-in Normal" xfId="46"/>
    <cellStyle name="Explanatory Text" xfId="16" builtinId="53" customBuiltin="1"/>
    <cellStyle name="Followed Hyperlink" xfId="43" builtinId="9" hidden="1"/>
    <cellStyle name="Followed Hyperlink" xfId="45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hartsheet" Target="chartsheets/sheet3.xml"/><Relationship Id="rId47" Type="http://schemas.openxmlformats.org/officeDocument/2006/relationships/worksheet" Target="worksheets/sheet42.xml"/><Relationship Id="rId50" Type="http://schemas.openxmlformats.org/officeDocument/2006/relationships/worksheet" Target="worksheets/sheet44.xml"/><Relationship Id="rId55" Type="http://schemas.openxmlformats.org/officeDocument/2006/relationships/worksheet" Target="worksheets/sheet4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hartsheet" Target="chartsheets/sheet5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hartsheet" Target="chartsheets/sheet2.xml"/><Relationship Id="rId54" Type="http://schemas.openxmlformats.org/officeDocument/2006/relationships/worksheet" Target="worksheets/sheet4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hartsheet" Target="chartsheets/sheet1.xml"/><Relationship Id="rId45" Type="http://schemas.openxmlformats.org/officeDocument/2006/relationships/worksheet" Target="worksheets/sheet41.xml"/><Relationship Id="rId53" Type="http://schemas.openxmlformats.org/officeDocument/2006/relationships/worksheet" Target="worksheets/sheet46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hartsheet" Target="chartsheets/sheet6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hartsheet" Target="chartsheets/sheet4.xml"/><Relationship Id="rId52" Type="http://schemas.openxmlformats.org/officeDocument/2006/relationships/chartsheet" Target="chartsheets/sheet7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0.xml"/><Relationship Id="rId48" Type="http://schemas.openxmlformats.org/officeDocument/2006/relationships/worksheet" Target="worksheets/sheet43.xml"/><Relationship Id="rId56" Type="http://schemas.openxmlformats.org/officeDocument/2006/relationships/worksheet" Target="worksheets/sheet4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5.xml"/><Relationship Id="rId3" Type="http://schemas.openxmlformats.org/officeDocument/2006/relationships/worksheet" Target="worksheets/sheet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Set 1</c:v>
          </c:tx>
          <c:xVal>
            <c:multiLvlStrRef>
              <c:f>Analysis!$A$92:$B$107</c:f>
              <c:multiLvlStrCache>
                <c:ptCount val="16"/>
                <c:lvl>
                  <c:pt idx="0">
                    <c:v>1st year</c:v>
                  </c:pt>
                  <c:pt idx="1">
                    <c:v>2nd year</c:v>
                  </c:pt>
                  <c:pt idx="2">
                    <c:v>3rd year</c:v>
                  </c:pt>
                  <c:pt idx="4">
                    <c:v>1st year</c:v>
                  </c:pt>
                  <c:pt idx="5">
                    <c:v>2nd year</c:v>
                  </c:pt>
                  <c:pt idx="6">
                    <c:v>3rd year</c:v>
                  </c:pt>
                  <c:pt idx="8">
                    <c:v>1st year</c:v>
                  </c:pt>
                  <c:pt idx="9">
                    <c:v>2nd year</c:v>
                  </c:pt>
                  <c:pt idx="10">
                    <c:v>3rd year</c:v>
                  </c:pt>
                  <c:pt idx="11">
                    <c:v>4th year</c:v>
                  </c:pt>
                  <c:pt idx="13">
                    <c:v>1st year</c:v>
                  </c:pt>
                  <c:pt idx="14">
                    <c:v>2nd year</c:v>
                  </c:pt>
                  <c:pt idx="15">
                    <c:v>3rd year</c:v>
                  </c:pt>
                </c:lvl>
                <c:lvl>
                  <c:pt idx="0">
                    <c:v>C301</c:v>
                  </c:pt>
                  <c:pt idx="4">
                    <c:v>C303</c:v>
                  </c:pt>
                  <c:pt idx="8">
                    <c:v>C307</c:v>
                  </c:pt>
                  <c:pt idx="13">
                    <c:v>C308</c:v>
                  </c:pt>
                </c:lvl>
              </c:multiLvlStrCache>
            </c:multiLvlStrRef>
          </c:xVal>
          <c:yVal>
            <c:numRef>
              <c:f>Analysis!$D$92:$D$107</c:f>
              <c:numCache>
                <c:formatCode>General</c:formatCode>
                <c:ptCount val="16"/>
                <c:pt idx="0">
                  <c:v>2.2013417322048062E-16</c:v>
                </c:pt>
                <c:pt idx="1">
                  <c:v>2.4344697006406078E-16</c:v>
                </c:pt>
                <c:pt idx="2">
                  <c:v>3.5060222045941451E-16</c:v>
                </c:pt>
                <c:pt idx="4">
                  <c:v>2.1310685731171465E-16</c:v>
                </c:pt>
                <c:pt idx="5">
                  <c:v>2.4864904104715293E-16</c:v>
                </c:pt>
                <c:pt idx="6">
                  <c:v>3.5060222036197954E-16</c:v>
                </c:pt>
                <c:pt idx="8">
                  <c:v>2.1551699596024241E-16</c:v>
                </c:pt>
                <c:pt idx="9">
                  <c:v>2.6684058978650787E-16</c:v>
                </c:pt>
                <c:pt idx="10">
                  <c:v>3.5060222033775628E-16</c:v>
                </c:pt>
                <c:pt idx="11">
                  <c:v>1.7488264490503082E-16</c:v>
                </c:pt>
                <c:pt idx="13">
                  <c:v>5.5321954312574412E-16</c:v>
                </c:pt>
                <c:pt idx="14">
                  <c:v>9.3270927099775508E-16</c:v>
                </c:pt>
                <c:pt idx="15">
                  <c:v>3.506022204691917E-16</c:v>
                </c:pt>
              </c:numCache>
            </c:numRef>
          </c:yVal>
          <c:smooth val="0"/>
        </c:ser>
        <c:ser>
          <c:idx val="1"/>
          <c:order val="1"/>
          <c:tx>
            <c:v>Set 2</c:v>
          </c:tx>
          <c:xVal>
            <c:multiLvlStrRef>
              <c:f>Analysis!$A$92:$B$107</c:f>
              <c:multiLvlStrCache>
                <c:ptCount val="16"/>
                <c:lvl>
                  <c:pt idx="0">
                    <c:v>1st year</c:v>
                  </c:pt>
                  <c:pt idx="1">
                    <c:v>2nd year</c:v>
                  </c:pt>
                  <c:pt idx="2">
                    <c:v>3rd year</c:v>
                  </c:pt>
                  <c:pt idx="4">
                    <c:v>1st year</c:v>
                  </c:pt>
                  <c:pt idx="5">
                    <c:v>2nd year</c:v>
                  </c:pt>
                  <c:pt idx="6">
                    <c:v>3rd year</c:v>
                  </c:pt>
                  <c:pt idx="8">
                    <c:v>1st year</c:v>
                  </c:pt>
                  <c:pt idx="9">
                    <c:v>2nd year</c:v>
                  </c:pt>
                  <c:pt idx="10">
                    <c:v>3rd year</c:v>
                  </c:pt>
                  <c:pt idx="11">
                    <c:v>4th year</c:v>
                  </c:pt>
                  <c:pt idx="13">
                    <c:v>1st year</c:v>
                  </c:pt>
                  <c:pt idx="14">
                    <c:v>2nd year</c:v>
                  </c:pt>
                  <c:pt idx="15">
                    <c:v>3rd year</c:v>
                  </c:pt>
                </c:lvl>
                <c:lvl>
                  <c:pt idx="0">
                    <c:v>C301</c:v>
                  </c:pt>
                  <c:pt idx="4">
                    <c:v>C303</c:v>
                  </c:pt>
                  <c:pt idx="8">
                    <c:v>C307</c:v>
                  </c:pt>
                  <c:pt idx="13">
                    <c:v>C308</c:v>
                  </c:pt>
                </c:lvl>
              </c:multiLvlStrCache>
            </c:multiLvlStrRef>
          </c:xVal>
          <c:yVal>
            <c:numRef>
              <c:f>Analysis!$E$92:$E$107</c:f>
              <c:numCache>
                <c:formatCode>General</c:formatCode>
                <c:ptCount val="16"/>
                <c:pt idx="0">
                  <c:v>1.4396656385608831E-16</c:v>
                </c:pt>
                <c:pt idx="1">
                  <c:v>1.5921300745157565E-16</c:v>
                </c:pt>
                <c:pt idx="2">
                  <c:v>2.2929196417542255E-16</c:v>
                </c:pt>
                <c:pt idx="4">
                  <c:v>2.8105457106936117E-16</c:v>
                </c:pt>
                <c:pt idx="5">
                  <c:v>3.2792914531180579E-16</c:v>
                </c:pt>
                <c:pt idx="6">
                  <c:v>4.62389422390422E-16</c:v>
                </c:pt>
                <c:pt idx="8">
                  <c:v>1.5554052907177403E-16</c:v>
                </c:pt>
                <c:pt idx="9">
                  <c:v>1.9258122232213286E-16</c:v>
                </c:pt>
                <c:pt idx="10">
                  <c:v>2.5303273462076872E-16</c:v>
                </c:pt>
                <c:pt idx="11">
                  <c:v>1.2621435721486047E-16</c:v>
                </c:pt>
                <c:pt idx="13">
                  <c:v>7.6876542665352849E-16</c:v>
                </c:pt>
                <c:pt idx="14">
                  <c:v>1.2961122750851781E-15</c:v>
                </c:pt>
                <c:pt idx="15">
                  <c:v>4.8720416506220528E-16</c:v>
                </c:pt>
              </c:numCache>
            </c:numRef>
          </c:yVal>
          <c:smooth val="0"/>
        </c:ser>
        <c:ser>
          <c:idx val="2"/>
          <c:order val="2"/>
          <c:tx>
            <c:v>Set 3</c:v>
          </c:tx>
          <c:xVal>
            <c:multiLvlStrRef>
              <c:f>Analysis!$A$92:$B$107</c:f>
              <c:multiLvlStrCache>
                <c:ptCount val="16"/>
                <c:lvl>
                  <c:pt idx="0">
                    <c:v>1st year</c:v>
                  </c:pt>
                  <c:pt idx="1">
                    <c:v>2nd year</c:v>
                  </c:pt>
                  <c:pt idx="2">
                    <c:v>3rd year</c:v>
                  </c:pt>
                  <c:pt idx="4">
                    <c:v>1st year</c:v>
                  </c:pt>
                  <c:pt idx="5">
                    <c:v>2nd year</c:v>
                  </c:pt>
                  <c:pt idx="6">
                    <c:v>3rd year</c:v>
                  </c:pt>
                  <c:pt idx="8">
                    <c:v>1st year</c:v>
                  </c:pt>
                  <c:pt idx="9">
                    <c:v>2nd year</c:v>
                  </c:pt>
                  <c:pt idx="10">
                    <c:v>3rd year</c:v>
                  </c:pt>
                  <c:pt idx="11">
                    <c:v>4th year</c:v>
                  </c:pt>
                  <c:pt idx="13">
                    <c:v>1st year</c:v>
                  </c:pt>
                  <c:pt idx="14">
                    <c:v>2nd year</c:v>
                  </c:pt>
                  <c:pt idx="15">
                    <c:v>3rd year</c:v>
                  </c:pt>
                </c:lvl>
                <c:lvl>
                  <c:pt idx="0">
                    <c:v>C301</c:v>
                  </c:pt>
                  <c:pt idx="4">
                    <c:v>C303</c:v>
                  </c:pt>
                  <c:pt idx="8">
                    <c:v>C307</c:v>
                  </c:pt>
                  <c:pt idx="13">
                    <c:v>C308</c:v>
                  </c:pt>
                </c:lvl>
              </c:multiLvlStrCache>
            </c:multiLvlStrRef>
          </c:xVal>
          <c:yVal>
            <c:numRef>
              <c:f>Analysis!$F$92:$F$107</c:f>
              <c:numCache>
                <c:formatCode>General</c:formatCode>
                <c:ptCount val="16"/>
                <c:pt idx="0">
                  <c:v>2.0346922091310048E-16</c:v>
                </c:pt>
                <c:pt idx="1">
                  <c:v>2.2501715480121038E-16</c:v>
                </c:pt>
                <c:pt idx="2">
                  <c:v>2.2929196417542255E-16</c:v>
                </c:pt>
                <c:pt idx="4">
                  <c:v>1.6324855526967654E-16</c:v>
                </c:pt>
                <c:pt idx="5">
                  <c:v>1.9047531943453262E-16</c:v>
                </c:pt>
                <c:pt idx="6">
                  <c:v>2.6857561821539588E-16</c:v>
                </c:pt>
                <c:pt idx="8">
                  <c:v>2.1969883794534118E-16</c:v>
                </c:pt>
                <c:pt idx="9">
                  <c:v>2.7201830292567772E-16</c:v>
                </c:pt>
                <c:pt idx="10">
                  <c:v>3.5740522479939858E-16</c:v>
                </c:pt>
                <c:pt idx="11">
                  <c:v>1.7827602733257686E-16</c:v>
                </c:pt>
                <c:pt idx="13">
                  <c:v>7.8065690237671259E-16</c:v>
                </c:pt>
                <c:pt idx="14">
                  <c:v>1.3161608973558072E-15</c:v>
                </c:pt>
                <c:pt idx="15">
                  <c:v>4.9474037350785694E-16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20160"/>
        <c:axId val="166621952"/>
      </c:scatterChart>
      <c:valAx>
        <c:axId val="16662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21952"/>
        <c:crosses val="autoZero"/>
        <c:crossBetween val="midCat"/>
      </c:valAx>
      <c:valAx>
        <c:axId val="16662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62016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LossLocal!$K$6</c:f>
              <c:strCache>
                <c:ptCount val="1"/>
                <c:pt idx="0">
                  <c:v>113/Sum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LossLocal!$K$8:$K$297</c:f>
              <c:numCache>
                <c:formatCode>General</c:formatCode>
                <c:ptCount val="290"/>
                <c:pt idx="0">
                  <c:v>0.32640373032834658</c:v>
                </c:pt>
                <c:pt idx="1">
                  <c:v>0.23981552651806301</c:v>
                </c:pt>
                <c:pt idx="2">
                  <c:v>0.19633152173913046</c:v>
                </c:pt>
                <c:pt idx="3">
                  <c:v>0.11180476730987514</c:v>
                </c:pt>
                <c:pt idx="4">
                  <c:v>0.27430607095146209</c:v>
                </c:pt>
                <c:pt idx="5">
                  <c:v>0.24819211352162643</c:v>
                </c:pt>
                <c:pt idx="6">
                  <c:v>0.25949796472184528</c:v>
                </c:pt>
                <c:pt idx="7">
                  <c:v>0.27113402061855674</c:v>
                </c:pt>
                <c:pt idx="8">
                  <c:v>0.21468484577559233</c:v>
                </c:pt>
                <c:pt idx="9">
                  <c:v>0.29736024844720499</c:v>
                </c:pt>
                <c:pt idx="10">
                  <c:v>0.31140542907180385</c:v>
                </c:pt>
                <c:pt idx="11">
                  <c:v>0.35630237118916031</c:v>
                </c:pt>
                <c:pt idx="12">
                  <c:v>0.35326035221323177</c:v>
                </c:pt>
                <c:pt idx="13">
                  <c:v>0.37819434117324779</c:v>
                </c:pt>
                <c:pt idx="14">
                  <c:v>0.41775997790360453</c:v>
                </c:pt>
                <c:pt idx="15">
                  <c:v>0.36752581148332464</c:v>
                </c:pt>
                <c:pt idx="16">
                  <c:v>0.33201506591337104</c:v>
                </c:pt>
                <c:pt idx="17">
                  <c:v>8.7428917593262059E-2</c:v>
                </c:pt>
                <c:pt idx="18">
                  <c:v>0.30494489642836536</c:v>
                </c:pt>
                <c:pt idx="19">
                  <c:v>0.37172398540307416</c:v>
                </c:pt>
                <c:pt idx="20">
                  <c:v>0.42103202568318843</c:v>
                </c:pt>
                <c:pt idx="21">
                  <c:v>0.37215923280555424</c:v>
                </c:pt>
                <c:pt idx="22">
                  <c:v>0.39906526026927364</c:v>
                </c:pt>
                <c:pt idx="23">
                  <c:v>0.4254845757581831</c:v>
                </c:pt>
                <c:pt idx="24">
                  <c:v>0.42032037479592071</c:v>
                </c:pt>
                <c:pt idx="25">
                  <c:v>0.37431492654170312</c:v>
                </c:pt>
                <c:pt idx="26">
                  <c:v>0.40873696989994557</c:v>
                </c:pt>
                <c:pt idx="27">
                  <c:v>0.39496224093420518</c:v>
                </c:pt>
                <c:pt idx="28">
                  <c:v>0.39503520397597852</c:v>
                </c:pt>
                <c:pt idx="29">
                  <c:v>0.42710369235645235</c:v>
                </c:pt>
                <c:pt idx="30">
                  <c:v>0.21582667768291564</c:v>
                </c:pt>
                <c:pt idx="31">
                  <c:v>0.38299557145789948</c:v>
                </c:pt>
                <c:pt idx="32">
                  <c:v>0.40631416837782341</c:v>
                </c:pt>
                <c:pt idx="33">
                  <c:v>0.39345392469058799</c:v>
                </c:pt>
                <c:pt idx="34">
                  <c:v>0.4344243306747857</c:v>
                </c:pt>
                <c:pt idx="35">
                  <c:v>0.42645409117177147</c:v>
                </c:pt>
                <c:pt idx="36">
                  <c:v>0.42355365143735491</c:v>
                </c:pt>
                <c:pt idx="37">
                  <c:v>0.47171727972626176</c:v>
                </c:pt>
                <c:pt idx="38">
                  <c:v>0.456144101769202</c:v>
                </c:pt>
                <c:pt idx="39">
                  <c:v>0.46807342515456046</c:v>
                </c:pt>
                <c:pt idx="40">
                  <c:v>0.34277282618415955</c:v>
                </c:pt>
                <c:pt idx="41">
                  <c:v>0.30010190217391303</c:v>
                </c:pt>
                <c:pt idx="42">
                  <c:v>0.28213111918353223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0.41666666666666669</c:v>
                </c:pt>
                <c:pt idx="53">
                  <c:v>0.25275898896404414</c:v>
                </c:pt>
                <c:pt idx="54">
                  <c:v>0.41474450943604463</c:v>
                </c:pt>
                <c:pt idx="55">
                  <c:v>0.35322343908772724</c:v>
                </c:pt>
                <c:pt idx="56">
                  <c:v>0.34367123287671236</c:v>
                </c:pt>
                <c:pt idx="57">
                  <c:v>0.3322553430821148</c:v>
                </c:pt>
                <c:pt idx="58">
                  <c:v>0.45933519108280257</c:v>
                </c:pt>
                <c:pt idx="59">
                  <c:v>0.4358662261635658</c:v>
                </c:pt>
                <c:pt idx="60">
                  <c:v>0.38429159535593688</c:v>
                </c:pt>
                <c:pt idx="61">
                  <c:v>0.24898624473244815</c:v>
                </c:pt>
                <c:pt idx="62">
                  <c:v>0.24784313725490198</c:v>
                </c:pt>
                <c:pt idx="63">
                  <c:v>0.28762252108502395</c:v>
                </c:pt>
                <c:pt idx="64">
                  <c:v>0.31729111145947647</c:v>
                </c:pt>
                <c:pt idx="65">
                  <c:v>0.26757749082099064</c:v>
                </c:pt>
                <c:pt idx="66">
                  <c:v>0.27525063737611899</c:v>
                </c:pt>
                <c:pt idx="67">
                  <c:v>0.26101885098743266</c:v>
                </c:pt>
                <c:pt idx="68">
                  <c:v>0.27426648438321588</c:v>
                </c:pt>
                <c:pt idx="69">
                  <c:v>0.25518258108414604</c:v>
                </c:pt>
                <c:pt idx="70">
                  <c:v>0.26012757572721501</c:v>
                </c:pt>
                <c:pt idx="71">
                  <c:v>0.27703703703703703</c:v>
                </c:pt>
                <c:pt idx="72">
                  <c:v>0.28157757572247638</c:v>
                </c:pt>
                <c:pt idx="73">
                  <c:v>0.27561986967927565</c:v>
                </c:pt>
                <c:pt idx="74">
                  <c:v>0.28147745051357048</c:v>
                </c:pt>
                <c:pt idx="75">
                  <c:v>0.30083190035785656</c:v>
                </c:pt>
                <c:pt idx="76">
                  <c:v>0.32745285478404451</c:v>
                </c:pt>
                <c:pt idx="77">
                  <c:v>0.26717843100542971</c:v>
                </c:pt>
                <c:pt idx="78">
                  <c:v>0.2698329853862213</c:v>
                </c:pt>
                <c:pt idx="79">
                  <c:v>0.28396419035652587</c:v>
                </c:pt>
                <c:pt idx="80">
                  <c:v>0.27082447938801529</c:v>
                </c:pt>
                <c:pt idx="81">
                  <c:v>0.29189754312598015</c:v>
                </c:pt>
                <c:pt idx="82">
                  <c:v>0.29350136653507441</c:v>
                </c:pt>
                <c:pt idx="83">
                  <c:v>0.32238282961016207</c:v>
                </c:pt>
                <c:pt idx="84">
                  <c:v>0.33945307484914622</c:v>
                </c:pt>
                <c:pt idx="85">
                  <c:v>0.34967919340054998</c:v>
                </c:pt>
                <c:pt idx="86">
                  <c:v>0.32114882506527415</c:v>
                </c:pt>
                <c:pt idx="87">
                  <c:v>0.29236499068901306</c:v>
                </c:pt>
                <c:pt idx="88">
                  <c:v>0.29948927477017362</c:v>
                </c:pt>
                <c:pt idx="89">
                  <c:v>0.30064787252670283</c:v>
                </c:pt>
                <c:pt idx="90">
                  <c:v>0.28588215544737289</c:v>
                </c:pt>
                <c:pt idx="91">
                  <c:v>0.2874774232390126</c:v>
                </c:pt>
                <c:pt idx="92">
                  <c:v>0.31350401606425704</c:v>
                </c:pt>
                <c:pt idx="93">
                  <c:v>0.30396022629864566</c:v>
                </c:pt>
                <c:pt idx="94">
                  <c:v>0.30384701409080744</c:v>
                </c:pt>
                <c:pt idx="95">
                  <c:v>0.2923675795912693</c:v>
                </c:pt>
                <c:pt idx="96">
                  <c:v>0.30995521172638441</c:v>
                </c:pt>
                <c:pt idx="97">
                  <c:v>0.30031651461552783</c:v>
                </c:pt>
                <c:pt idx="98">
                  <c:v>0.29523465051089615</c:v>
                </c:pt>
                <c:pt idx="99">
                  <c:v>0.28206478799051882</c:v>
                </c:pt>
                <c:pt idx="100">
                  <c:v>0.30989682842949945</c:v>
                </c:pt>
                <c:pt idx="101">
                  <c:v>0.29143561306223043</c:v>
                </c:pt>
                <c:pt idx="102">
                  <c:v>0.27958398881314456</c:v>
                </c:pt>
                <c:pt idx="103">
                  <c:v>0.27879470571669956</c:v>
                </c:pt>
                <c:pt idx="104">
                  <c:v>0.33936261843238585</c:v>
                </c:pt>
                <c:pt idx="105">
                  <c:v>0.26422885869890472</c:v>
                </c:pt>
                <c:pt idx="106">
                  <c:v>0.26060944925915569</c:v>
                </c:pt>
                <c:pt idx="107">
                  <c:v>0.27320937101429821</c:v>
                </c:pt>
                <c:pt idx="108">
                  <c:v>0.2620651573716179</c:v>
                </c:pt>
                <c:pt idx="109">
                  <c:v>0.26078327599894152</c:v>
                </c:pt>
                <c:pt idx="110">
                  <c:v>0.28017476788640083</c:v>
                </c:pt>
                <c:pt idx="111">
                  <c:v>0.31597222222222227</c:v>
                </c:pt>
                <c:pt idx="112">
                  <c:v>0.30562448304383788</c:v>
                </c:pt>
                <c:pt idx="113">
                  <c:v>0.27523291925465837</c:v>
                </c:pt>
                <c:pt idx="114">
                  <c:v>0.30600054303556884</c:v>
                </c:pt>
                <c:pt idx="115">
                  <c:v>0.29451338017640905</c:v>
                </c:pt>
                <c:pt idx="116">
                  <c:v>0.32688691915122209</c:v>
                </c:pt>
                <c:pt idx="117">
                  <c:v>0.20277523236025657</c:v>
                </c:pt>
                <c:pt idx="118">
                  <c:v>0.12820512820512822</c:v>
                </c:pt>
                <c:pt idx="119">
                  <c:v>0.1851206434316354</c:v>
                </c:pt>
                <c:pt idx="120">
                  <c:v>0.20303574343071651</c:v>
                </c:pt>
                <c:pt idx="121">
                  <c:v>0.36247256766642283</c:v>
                </c:pt>
                <c:pt idx="122">
                  <c:v>0.35875169606512897</c:v>
                </c:pt>
                <c:pt idx="123">
                  <c:v>0.33661202185792349</c:v>
                </c:pt>
                <c:pt idx="124">
                  <c:v>0.29187163270086669</c:v>
                </c:pt>
                <c:pt idx="125">
                  <c:v>0.30057803468208094</c:v>
                </c:pt>
                <c:pt idx="126">
                  <c:v>0.30862133036046074</c:v>
                </c:pt>
                <c:pt idx="127">
                  <c:v>0.32340862422997946</c:v>
                </c:pt>
                <c:pt idx="128">
                  <c:v>0.27116402116402116</c:v>
                </c:pt>
                <c:pt idx="129">
                  <c:v>0.30036427861794901</c:v>
                </c:pt>
                <c:pt idx="130">
                  <c:v>0.39350590372388738</c:v>
                </c:pt>
                <c:pt idx="131">
                  <c:v>0.44448489261012009</c:v>
                </c:pt>
                <c:pt idx="132">
                  <c:v>0.44473081328751429</c:v>
                </c:pt>
                <c:pt idx="133">
                  <c:v>0.49209486166007899</c:v>
                </c:pt>
                <c:pt idx="134">
                  <c:v>0.35080033698399327</c:v>
                </c:pt>
                <c:pt idx="135">
                  <c:v>0.33858267716535434</c:v>
                </c:pt>
                <c:pt idx="136">
                  <c:v>0.33754110533573772</c:v>
                </c:pt>
                <c:pt idx="137">
                  <c:v>0.34095463654581887</c:v>
                </c:pt>
                <c:pt idx="138">
                  <c:v>0.35615171137835339</c:v>
                </c:pt>
                <c:pt idx="139">
                  <c:v>0.34580960130187133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0.61849710982658956</c:v>
                </c:pt>
                <c:pt idx="153">
                  <c:v>0.33701155394002336</c:v>
                </c:pt>
                <c:pt idx="154">
                  <c:v>0.3432698621142482</c:v>
                </c:pt>
                <c:pt idx="155">
                  <c:v>0.33039552880481515</c:v>
                </c:pt>
                <c:pt idx="156">
                  <c:v>0.34061482246405589</c:v>
                </c:pt>
                <c:pt idx="157">
                  <c:v>0.33311066577599646</c:v>
                </c:pt>
                <c:pt idx="158">
                  <c:v>0.32126634549208533</c:v>
                </c:pt>
                <c:pt idx="159">
                  <c:v>0.32005879994654551</c:v>
                </c:pt>
                <c:pt idx="160">
                  <c:v>0.2893784258971972</c:v>
                </c:pt>
                <c:pt idx="161">
                  <c:v>0.3143356088267979</c:v>
                </c:pt>
                <c:pt idx="162">
                  <c:v>0.33420669577874818</c:v>
                </c:pt>
                <c:pt idx="163">
                  <c:v>0.41245791245791252</c:v>
                </c:pt>
                <c:pt idx="164">
                  <c:v>0.3543522960932145</c:v>
                </c:pt>
                <c:pt idx="165">
                  <c:v>0.36405228758169939</c:v>
                </c:pt>
                <c:pt idx="166">
                  <c:v>0.32210646496360779</c:v>
                </c:pt>
                <c:pt idx="167">
                  <c:v>0.32452193475815527</c:v>
                </c:pt>
                <c:pt idx="168">
                  <c:v>0.37709278673134095</c:v>
                </c:pt>
                <c:pt idx="169">
                  <c:v>0.33735610842926111</c:v>
                </c:pt>
                <c:pt idx="170">
                  <c:v>0.37122416534181235</c:v>
                </c:pt>
                <c:pt idx="171">
                  <c:v>0.36526016049702303</c:v>
                </c:pt>
                <c:pt idx="172">
                  <c:v>0.32401524777636598</c:v>
                </c:pt>
                <c:pt idx="173">
                  <c:v>0.3325451418744626</c:v>
                </c:pt>
                <c:pt idx="174">
                  <c:v>0.32690284110838297</c:v>
                </c:pt>
                <c:pt idx="175">
                  <c:v>0.30906058921623125</c:v>
                </c:pt>
                <c:pt idx="176">
                  <c:v>0.31569900687547742</c:v>
                </c:pt>
                <c:pt idx="177">
                  <c:v>0.32560039209279529</c:v>
                </c:pt>
                <c:pt idx="178">
                  <c:v>0.37127821631352997</c:v>
                </c:pt>
                <c:pt idx="179">
                  <c:v>0.30693505730238024</c:v>
                </c:pt>
                <c:pt idx="180">
                  <c:v>0.30832375636184539</c:v>
                </c:pt>
                <c:pt idx="181">
                  <c:v>0.30439814814814814</c:v>
                </c:pt>
                <c:pt idx="182">
                  <c:v>0.34240202988440938</c:v>
                </c:pt>
                <c:pt idx="183">
                  <c:v>0.31719449510860548</c:v>
                </c:pt>
                <c:pt idx="184">
                  <c:v>0.30857039318717161</c:v>
                </c:pt>
                <c:pt idx="185">
                  <c:v>0.31854480922803907</c:v>
                </c:pt>
                <c:pt idx="186">
                  <c:v>0.31148748159057432</c:v>
                </c:pt>
                <c:pt idx="187">
                  <c:v>0.31389901093180633</c:v>
                </c:pt>
                <c:pt idx="188">
                  <c:v>0.31388152077807246</c:v>
                </c:pt>
                <c:pt idx="189">
                  <c:v>0.30009282588516106</c:v>
                </c:pt>
                <c:pt idx="190">
                  <c:v>0.32732010422930446</c:v>
                </c:pt>
                <c:pt idx="191">
                  <c:v>0.38124999999999992</c:v>
                </c:pt>
                <c:pt idx="192">
                  <c:v>0.39311353363467161</c:v>
                </c:pt>
                <c:pt idx="193">
                  <c:v>0.31484049930651864</c:v>
                </c:pt>
                <c:pt idx="194">
                  <c:v>0.31976166832174774</c:v>
                </c:pt>
                <c:pt idx="195">
                  <c:v>0.34815756035578149</c:v>
                </c:pt>
                <c:pt idx="196">
                  <c:v>0.31163194444444448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0.50415800415800416</c:v>
                </c:pt>
                <c:pt idx="202">
                  <c:v>0.53097169998020977</c:v>
                </c:pt>
                <c:pt idx="203">
                  <c:v>0.50837937384898713</c:v>
                </c:pt>
                <c:pt idx="204">
                  <c:v>0.4489896500739281</c:v>
                </c:pt>
                <c:pt idx="205">
                  <c:v>0.43485102811582038</c:v>
                </c:pt>
                <c:pt idx="206">
                  <c:v>0.34518711599329732</c:v>
                </c:pt>
                <c:pt idx="207">
                  <c:v>0.37954333643988813</c:v>
                </c:pt>
                <c:pt idx="208">
                  <c:v>0.40415569212759733</c:v>
                </c:pt>
                <c:pt idx="209">
                  <c:v>0.33639523336643495</c:v>
                </c:pt>
                <c:pt idx="210">
                  <c:v>0.33116883116883117</c:v>
                </c:pt>
                <c:pt idx="211">
                  <c:v>0.43003952569169956</c:v>
                </c:pt>
                <c:pt idx="212">
                  <c:v>0.50249238438105781</c:v>
                </c:pt>
                <c:pt idx="213">
                  <c:v>0.51484860248447206</c:v>
                </c:pt>
                <c:pt idx="214">
                  <c:v>0.43678481719229695</c:v>
                </c:pt>
                <c:pt idx="215">
                  <c:v>0.45443661034987359</c:v>
                </c:pt>
                <c:pt idx="216">
                  <c:v>0.49849752294323069</c:v>
                </c:pt>
                <c:pt idx="217">
                  <c:v>0.49466506217408746</c:v>
                </c:pt>
                <c:pt idx="218">
                  <c:v>0.44339208980092948</c:v>
                </c:pt>
                <c:pt idx="219">
                  <c:v>0.46180714612918</c:v>
                </c:pt>
                <c:pt idx="220">
                  <c:v>0.40180063114906256</c:v>
                </c:pt>
                <c:pt idx="221">
                  <c:v>0.40448226270373927</c:v>
                </c:pt>
                <c:pt idx="222">
                  <c:v>0.25134885154925235</c:v>
                </c:pt>
                <c:pt idx="223">
                  <c:v>0.25640228097459827</c:v>
                </c:pt>
                <c:pt idx="224">
                  <c:v>0.26165844985048087</c:v>
                </c:pt>
                <c:pt idx="225">
                  <c:v>0.25355805243445689</c:v>
                </c:pt>
                <c:pt idx="226">
                  <c:v>0.25785676238438815</c:v>
                </c:pt>
                <c:pt idx="227">
                  <c:v>0.25717301964332845</c:v>
                </c:pt>
                <c:pt idx="228">
                  <c:v>0.27633370065469631</c:v>
                </c:pt>
                <c:pt idx="229">
                  <c:v>0.27320125130344108</c:v>
                </c:pt>
                <c:pt idx="230">
                  <c:v>0.94915254237288127</c:v>
                </c:pt>
                <c:pt idx="231">
                  <c:v>0.89473684210526316</c:v>
                </c:pt>
                <c:pt idx="232">
                  <c:v>0.72289156626506013</c:v>
                </c:pt>
                <c:pt idx="233">
                  <c:v>0.91463414634146345</c:v>
                </c:pt>
                <c:pt idx="234">
                  <c:v>0.68</c:v>
                </c:pt>
                <c:pt idx="235">
                  <c:v>0.94285714285714295</c:v>
                </c:pt>
                <c:pt idx="236">
                  <c:v>0.80097087378640786</c:v>
                </c:pt>
                <c:pt idx="237">
                  <c:v>0.72727272727272729</c:v>
                </c:pt>
                <c:pt idx="238">
                  <c:v>0.79503105590062106</c:v>
                </c:pt>
                <c:pt idx="239">
                  <c:v>0.82038834951456319</c:v>
                </c:pt>
                <c:pt idx="240">
                  <c:v>0.95735607675906176</c:v>
                </c:pt>
                <c:pt idx="241">
                  <c:v>0.95612009237875284</c:v>
                </c:pt>
                <c:pt idx="242">
                  <c:v>0.88194444444444442</c:v>
                </c:pt>
                <c:pt idx="243">
                  <c:v>0.81313131313131315</c:v>
                </c:pt>
                <c:pt idx="244">
                  <c:v>0.84750733137829903</c:v>
                </c:pt>
                <c:pt idx="245">
                  <c:v>0.91851851851851851</c:v>
                </c:pt>
                <c:pt idx="246">
                  <c:v>0.97341211225997049</c:v>
                </c:pt>
                <c:pt idx="247">
                  <c:v>0.96843177189409368</c:v>
                </c:pt>
                <c:pt idx="248">
                  <c:v>0.92495921696574235</c:v>
                </c:pt>
                <c:pt idx="249">
                  <c:v>0.80792682926829262</c:v>
                </c:pt>
                <c:pt idx="250">
                  <c:v>0.84328358208955223</c:v>
                </c:pt>
                <c:pt idx="251">
                  <c:v>0.56183745583038869</c:v>
                </c:pt>
                <c:pt idx="252">
                  <c:v>0.57692307692307698</c:v>
                </c:pt>
                <c:pt idx="253">
                  <c:v>0.75303643724696356</c:v>
                </c:pt>
                <c:pt idx="254">
                  <c:v>0.63428571428571434</c:v>
                </c:pt>
                <c:pt idx="255">
                  <c:v>0.61302681992337171</c:v>
                </c:pt>
                <c:pt idx="256">
                  <c:v>0.71808510638297873</c:v>
                </c:pt>
                <c:pt idx="257">
                  <c:v>0.84513274336283195</c:v>
                </c:pt>
                <c:pt idx="258">
                  <c:v>0.72180451127819545</c:v>
                </c:pt>
                <c:pt idx="259">
                  <c:v>0.80314960629921262</c:v>
                </c:pt>
                <c:pt idx="260">
                  <c:v>0.77083333333333326</c:v>
                </c:pt>
                <c:pt idx="261">
                  <c:v>0.81679389312977102</c:v>
                </c:pt>
                <c:pt idx="262">
                  <c:v>0.74301675977653625</c:v>
                </c:pt>
                <c:pt idx="263">
                  <c:v>0.75784753363228707</c:v>
                </c:pt>
                <c:pt idx="264">
                  <c:v>0.77489177489177496</c:v>
                </c:pt>
                <c:pt idx="265">
                  <c:v>0.72</c:v>
                </c:pt>
                <c:pt idx="266">
                  <c:v>0.75333333333333341</c:v>
                </c:pt>
                <c:pt idx="267">
                  <c:v>0.72043010752688175</c:v>
                </c:pt>
                <c:pt idx="268">
                  <c:v>0.68060836501901134</c:v>
                </c:pt>
                <c:pt idx="269">
                  <c:v>0.34285714285714286</c:v>
                </c:pt>
                <c:pt idx="270">
                  <c:v>0.66798418972332019</c:v>
                </c:pt>
                <c:pt idx="271">
                  <c:v>0.75</c:v>
                </c:pt>
                <c:pt idx="272">
                  <c:v>0.66666666666666663</c:v>
                </c:pt>
                <c:pt idx="273">
                  <c:v>0.67755102040816328</c:v>
                </c:pt>
                <c:pt idx="274">
                  <c:v>0.32138442521631638</c:v>
                </c:pt>
                <c:pt idx="275">
                  <c:v>0.65217391304347827</c:v>
                </c:pt>
                <c:pt idx="276">
                  <c:v>0.70303030303030289</c:v>
                </c:pt>
                <c:pt idx="277">
                  <c:v>0.76</c:v>
                </c:pt>
                <c:pt idx="278">
                  <c:v>0.74418604651162801</c:v>
                </c:pt>
                <c:pt idx="279">
                  <c:v>0.71764705882352942</c:v>
                </c:pt>
                <c:pt idx="280">
                  <c:v>0.73972602739726023</c:v>
                </c:pt>
                <c:pt idx="281">
                  <c:v>0.75882352941176467</c:v>
                </c:pt>
                <c:pt idx="282">
                  <c:v>0.76969696969696966</c:v>
                </c:pt>
                <c:pt idx="283">
                  <c:v>0.73809523809523814</c:v>
                </c:pt>
                <c:pt idx="284">
                  <c:v>0.57823129251700689</c:v>
                </c:pt>
                <c:pt idx="285">
                  <c:v>0.69291338582677164</c:v>
                </c:pt>
                <c:pt idx="286">
                  <c:v>0.71875</c:v>
                </c:pt>
                <c:pt idx="287">
                  <c:v>0.76712328767123283</c:v>
                </c:pt>
                <c:pt idx="288">
                  <c:v>0.74149659863945572</c:v>
                </c:pt>
                <c:pt idx="289">
                  <c:v>0.68152866242038224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LossLocal!$L$6</c:f>
              <c:strCache>
                <c:ptCount val="1"/>
                <c:pt idx="0">
                  <c:v>114/Sum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LossLocal!$L$8:$L$297</c:f>
              <c:numCache>
                <c:formatCode>General</c:formatCode>
                <c:ptCount val="290"/>
                <c:pt idx="0">
                  <c:v>0.2108024091703905</c:v>
                </c:pt>
                <c:pt idx="1">
                  <c:v>0.22482705611068407</c:v>
                </c:pt>
                <c:pt idx="2">
                  <c:v>0.24977355072463769</c:v>
                </c:pt>
                <c:pt idx="3">
                  <c:v>0.31838819523269013</c:v>
                </c:pt>
                <c:pt idx="4">
                  <c:v>0.28113403592103309</c:v>
                </c:pt>
                <c:pt idx="5">
                  <c:v>0.28298540046391052</c:v>
                </c:pt>
                <c:pt idx="6">
                  <c:v>0.29387155133423787</c:v>
                </c:pt>
                <c:pt idx="7">
                  <c:v>0.33484536082474231</c:v>
                </c:pt>
                <c:pt idx="8">
                  <c:v>0.44635672776039342</c:v>
                </c:pt>
                <c:pt idx="9">
                  <c:v>0.28711180124223606</c:v>
                </c:pt>
                <c:pt idx="10">
                  <c:v>0.27692644483362522</c:v>
                </c:pt>
                <c:pt idx="11">
                  <c:v>0.26502050276341599</c:v>
                </c:pt>
                <c:pt idx="12">
                  <c:v>0.2877201332698715</c:v>
                </c:pt>
                <c:pt idx="13">
                  <c:v>0.29976910734551715</c:v>
                </c:pt>
                <c:pt idx="14">
                  <c:v>0.3005109791465268</c:v>
                </c:pt>
                <c:pt idx="15">
                  <c:v>0.29168833098120772</c:v>
                </c:pt>
                <c:pt idx="16">
                  <c:v>0.28173258003766477</c:v>
                </c:pt>
                <c:pt idx="17">
                  <c:v>0.12520274363433842</c:v>
                </c:pt>
                <c:pt idx="18">
                  <c:v>0.27361375569788238</c:v>
                </c:pt>
                <c:pt idx="19">
                  <c:v>0.28121198717239854</c:v>
                </c:pt>
                <c:pt idx="20">
                  <c:v>0.29653120350794765</c:v>
                </c:pt>
                <c:pt idx="21">
                  <c:v>0.28574996253933377</c:v>
                </c:pt>
                <c:pt idx="22">
                  <c:v>0.27797787496784154</c:v>
                </c:pt>
                <c:pt idx="23">
                  <c:v>0.29058509891960149</c:v>
                </c:pt>
                <c:pt idx="24">
                  <c:v>0.28500106476113857</c:v>
                </c:pt>
                <c:pt idx="25">
                  <c:v>0.28816837839082582</c:v>
                </c:pt>
                <c:pt idx="26">
                  <c:v>0.29650018838698877</c:v>
                </c:pt>
                <c:pt idx="27">
                  <c:v>0.29280768210003139</c:v>
                </c:pt>
                <c:pt idx="28">
                  <c:v>0.28810312694139578</c:v>
                </c:pt>
                <c:pt idx="29">
                  <c:v>0.29074005599281599</c:v>
                </c:pt>
                <c:pt idx="30">
                  <c:v>0.16335261176902599</c:v>
                </c:pt>
                <c:pt idx="31">
                  <c:v>0.28841247030530548</c:v>
                </c:pt>
                <c:pt idx="32">
                  <c:v>0.29019507186858318</c:v>
                </c:pt>
                <c:pt idx="33">
                  <c:v>0.2805226355011326</c:v>
                </c:pt>
                <c:pt idx="34">
                  <c:v>0.28828143098255948</c:v>
                </c:pt>
                <c:pt idx="35">
                  <c:v>0.29139613148859506</c:v>
                </c:pt>
                <c:pt idx="36">
                  <c:v>0.29188605814828139</c:v>
                </c:pt>
                <c:pt idx="37">
                  <c:v>0.30012296834901631</c:v>
                </c:pt>
                <c:pt idx="38">
                  <c:v>0.29958843337431179</c:v>
                </c:pt>
                <c:pt idx="39">
                  <c:v>0.29680376196500613</c:v>
                </c:pt>
                <c:pt idx="40">
                  <c:v>0.29054758994843055</c:v>
                </c:pt>
                <c:pt idx="41">
                  <c:v>0.27615489130434778</c:v>
                </c:pt>
                <c:pt idx="42">
                  <c:v>0.25531914893617019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0.25631897472410115</c:v>
                </c:pt>
                <c:pt idx="54">
                  <c:v>0.28882021851892725</c:v>
                </c:pt>
                <c:pt idx="55">
                  <c:v>0.2807383990064356</c:v>
                </c:pt>
                <c:pt idx="56">
                  <c:v>0.27024657534246577</c:v>
                </c:pt>
                <c:pt idx="57">
                  <c:v>0.27467660292463442</c:v>
                </c:pt>
                <c:pt idx="58">
                  <c:v>0.29544187898089175</c:v>
                </c:pt>
                <c:pt idx="59">
                  <c:v>0.28545760157653743</c:v>
                </c:pt>
                <c:pt idx="60">
                  <c:v>0.28969887598871363</c:v>
                </c:pt>
                <c:pt idx="61">
                  <c:v>0.27112984018446368</c:v>
                </c:pt>
                <c:pt idx="62">
                  <c:v>0.27372549019607845</c:v>
                </c:pt>
                <c:pt idx="63">
                  <c:v>0.268201504444951</c:v>
                </c:pt>
                <c:pt idx="64">
                  <c:v>0.25834770340178714</c:v>
                </c:pt>
                <c:pt idx="65">
                  <c:v>0.29018158203661615</c:v>
                </c:pt>
                <c:pt idx="66">
                  <c:v>0.31623440105814021</c:v>
                </c:pt>
                <c:pt idx="67">
                  <c:v>0.32722172351885098</c:v>
                </c:pt>
                <c:pt idx="68">
                  <c:v>0.33512987695867075</c:v>
                </c:pt>
                <c:pt idx="69">
                  <c:v>0.33370378770696302</c:v>
                </c:pt>
                <c:pt idx="70">
                  <c:v>0.32311391644123832</c:v>
                </c:pt>
                <c:pt idx="71">
                  <c:v>0.27602962962962962</c:v>
                </c:pt>
                <c:pt idx="72">
                  <c:v>0.27578618173394331</c:v>
                </c:pt>
                <c:pt idx="73">
                  <c:v>0.27223491579927223</c:v>
                </c:pt>
                <c:pt idx="74">
                  <c:v>0.28188558601455682</c:v>
                </c:pt>
                <c:pt idx="75">
                  <c:v>0.28117302597945815</c:v>
                </c:pt>
                <c:pt idx="76">
                  <c:v>0.27539758407925613</c:v>
                </c:pt>
                <c:pt idx="77">
                  <c:v>0.27448043437558511</c:v>
                </c:pt>
                <c:pt idx="78">
                  <c:v>0.27139874739039666</c:v>
                </c:pt>
                <c:pt idx="79">
                  <c:v>0.26888644573582537</c:v>
                </c:pt>
                <c:pt idx="80">
                  <c:v>0.29728006799830003</c:v>
                </c:pt>
                <c:pt idx="81">
                  <c:v>0.27924725561944591</c:v>
                </c:pt>
                <c:pt idx="82">
                  <c:v>0.26662617673853628</c:v>
                </c:pt>
                <c:pt idx="83">
                  <c:v>0.23499780989925537</c:v>
                </c:pt>
                <c:pt idx="84">
                  <c:v>0.25869816407754526</c:v>
                </c:pt>
                <c:pt idx="85">
                  <c:v>0.22410632447296058</c:v>
                </c:pt>
                <c:pt idx="86">
                  <c:v>0.21820216337187615</c:v>
                </c:pt>
                <c:pt idx="87">
                  <c:v>0.24261771747805269</c:v>
                </c:pt>
                <c:pt idx="88">
                  <c:v>0.24841675178753828</c:v>
                </c:pt>
                <c:pt idx="89">
                  <c:v>0.2551216949746104</c:v>
                </c:pt>
                <c:pt idx="90">
                  <c:v>0.25029377203290248</c:v>
                </c:pt>
                <c:pt idx="91">
                  <c:v>0.24984948826008427</c:v>
                </c:pt>
                <c:pt idx="92">
                  <c:v>0.26506024096385544</c:v>
                </c:pt>
                <c:pt idx="93">
                  <c:v>0.26564375107148985</c:v>
                </c:pt>
                <c:pt idx="94">
                  <c:v>0.25352270185640802</c:v>
                </c:pt>
                <c:pt idx="95">
                  <c:v>0.26984568330321146</c:v>
                </c:pt>
                <c:pt idx="96">
                  <c:v>0.26384364820846906</c:v>
                </c:pt>
                <c:pt idx="97">
                  <c:v>0.25712157884937631</c:v>
                </c:pt>
                <c:pt idx="98">
                  <c:v>0.25382041775929109</c:v>
                </c:pt>
                <c:pt idx="99">
                  <c:v>0.25467474321833028</c:v>
                </c:pt>
                <c:pt idx="100">
                  <c:v>0.27178066488345431</c:v>
                </c:pt>
                <c:pt idx="101">
                  <c:v>0.26432532347504617</c:v>
                </c:pt>
                <c:pt idx="102">
                  <c:v>0.25834644292955777</c:v>
                </c:pt>
                <c:pt idx="103">
                  <c:v>0.27259926781188398</c:v>
                </c:pt>
                <c:pt idx="104">
                  <c:v>0.28165374677002586</c:v>
                </c:pt>
                <c:pt idx="105">
                  <c:v>0.27847267939433834</c:v>
                </c:pt>
                <c:pt idx="106">
                  <c:v>0.27592954990215263</c:v>
                </c:pt>
                <c:pt idx="107">
                  <c:v>0.26629522722695848</c:v>
                </c:pt>
                <c:pt idx="108">
                  <c:v>0.27686361126449477</c:v>
                </c:pt>
                <c:pt idx="109">
                  <c:v>0.25377083884625562</c:v>
                </c:pt>
                <c:pt idx="110">
                  <c:v>0.16602949208083015</c:v>
                </c:pt>
                <c:pt idx="111">
                  <c:v>6.4814814814814811E-2</c:v>
                </c:pt>
                <c:pt idx="112">
                  <c:v>0.17411083540115799</c:v>
                </c:pt>
                <c:pt idx="113">
                  <c:v>0.22729037267080743</c:v>
                </c:pt>
                <c:pt idx="114">
                  <c:v>0.27016019549280479</c:v>
                </c:pt>
                <c:pt idx="115">
                  <c:v>0.29541037524293617</c:v>
                </c:pt>
                <c:pt idx="116">
                  <c:v>0.24402363685200107</c:v>
                </c:pt>
                <c:pt idx="117">
                  <c:v>0.19073177117423745</c:v>
                </c:pt>
                <c:pt idx="118">
                  <c:v>7.3922531369339878E-2</c:v>
                </c:pt>
                <c:pt idx="119">
                  <c:v>0.13780160857908846</c:v>
                </c:pt>
                <c:pt idx="120">
                  <c:v>0.1501550514117839</c:v>
                </c:pt>
                <c:pt idx="121">
                  <c:v>0.23884418434528165</c:v>
                </c:pt>
                <c:pt idx="122">
                  <c:v>0.26540027137042066</c:v>
                </c:pt>
                <c:pt idx="123">
                  <c:v>0.27409836065573767</c:v>
                </c:pt>
                <c:pt idx="124">
                  <c:v>0.29187163270086669</c:v>
                </c:pt>
                <c:pt idx="125">
                  <c:v>0.27815028901734107</c:v>
                </c:pt>
                <c:pt idx="126">
                  <c:v>0.25994054254923821</c:v>
                </c:pt>
                <c:pt idx="127">
                  <c:v>0.16632443531827515</c:v>
                </c:pt>
                <c:pt idx="128">
                  <c:v>0.29210758377425045</c:v>
                </c:pt>
                <c:pt idx="129">
                  <c:v>0.30411745225742359</c:v>
                </c:pt>
                <c:pt idx="130">
                  <c:v>0.24500454132606725</c:v>
                </c:pt>
                <c:pt idx="131">
                  <c:v>0.24208227156898432</c:v>
                </c:pt>
                <c:pt idx="132">
                  <c:v>0.25386597938144334</c:v>
                </c:pt>
                <c:pt idx="133">
                  <c:v>0.25610323180655664</c:v>
                </c:pt>
                <c:pt idx="134">
                  <c:v>0.26099410278011792</c:v>
                </c:pt>
                <c:pt idx="135">
                  <c:v>0.23622047244094488</c:v>
                </c:pt>
                <c:pt idx="136">
                  <c:v>0.27484883844277075</c:v>
                </c:pt>
                <c:pt idx="137">
                  <c:v>0.27126981235197672</c:v>
                </c:pt>
                <c:pt idx="138">
                  <c:v>0.2223250077089115</c:v>
                </c:pt>
                <c:pt idx="139">
                  <c:v>0.1342554922701383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2.8901734104046246E-2</c:v>
                </c:pt>
                <c:pt idx="153">
                  <c:v>0.24289237959236662</c:v>
                </c:pt>
                <c:pt idx="154">
                  <c:v>0.23992120814182535</c:v>
                </c:pt>
                <c:pt idx="155">
                  <c:v>0.24473344797936372</c:v>
                </c:pt>
                <c:pt idx="156">
                  <c:v>0.26165700214472948</c:v>
                </c:pt>
                <c:pt idx="157">
                  <c:v>0.2629703852148742</c:v>
                </c:pt>
                <c:pt idx="158">
                  <c:v>0.25450791465932548</c:v>
                </c:pt>
                <c:pt idx="159">
                  <c:v>0.25096886275557928</c:v>
                </c:pt>
                <c:pt idx="160">
                  <c:v>0.269727996690454</c:v>
                </c:pt>
                <c:pt idx="161">
                  <c:v>0.25496110493729163</c:v>
                </c:pt>
                <c:pt idx="162">
                  <c:v>0.23377001455604074</c:v>
                </c:pt>
                <c:pt idx="163">
                  <c:v>0.19259259259259262</c:v>
                </c:pt>
                <c:pt idx="164">
                  <c:v>0.25131368517249253</c:v>
                </c:pt>
                <c:pt idx="165">
                  <c:v>0.22026143790849675</c:v>
                </c:pt>
                <c:pt idx="166">
                  <c:v>0.28971028971028973</c:v>
                </c:pt>
                <c:pt idx="167">
                  <c:v>0.29077615298087739</c:v>
                </c:pt>
                <c:pt idx="168">
                  <c:v>0.29025191675794093</c:v>
                </c:pt>
                <c:pt idx="169">
                  <c:v>0.28258447827701449</c:v>
                </c:pt>
                <c:pt idx="170">
                  <c:v>0.27291997880233176</c:v>
                </c:pt>
                <c:pt idx="171">
                  <c:v>0.279575459487445</c:v>
                </c:pt>
                <c:pt idx="172">
                  <c:v>0.27922490470139771</c:v>
                </c:pt>
                <c:pt idx="173">
                  <c:v>0.26891659501289766</c:v>
                </c:pt>
                <c:pt idx="174">
                  <c:v>0.25640126271483688</c:v>
                </c:pt>
                <c:pt idx="175">
                  <c:v>0.26153418565869929</c:v>
                </c:pt>
                <c:pt idx="176">
                  <c:v>0.27731092436974786</c:v>
                </c:pt>
                <c:pt idx="177">
                  <c:v>0.27854925665740887</c:v>
                </c:pt>
                <c:pt idx="178">
                  <c:v>0.27170751973410889</c:v>
                </c:pt>
                <c:pt idx="179">
                  <c:v>0.27314134587129002</c:v>
                </c:pt>
                <c:pt idx="180">
                  <c:v>0.27483171892956826</c:v>
                </c:pt>
                <c:pt idx="181">
                  <c:v>0.25138888888888888</c:v>
                </c:pt>
                <c:pt idx="182">
                  <c:v>0.24739216239075276</c:v>
                </c:pt>
                <c:pt idx="183">
                  <c:v>0.26612502072624772</c:v>
                </c:pt>
                <c:pt idx="184">
                  <c:v>0.25004529806124298</c:v>
                </c:pt>
                <c:pt idx="185">
                  <c:v>0.23225377107364686</c:v>
                </c:pt>
                <c:pt idx="186">
                  <c:v>0.22631320569464897</c:v>
                </c:pt>
                <c:pt idx="187">
                  <c:v>0.22306090577824048</c:v>
                </c:pt>
                <c:pt idx="188">
                  <c:v>0.20453875626289417</c:v>
                </c:pt>
                <c:pt idx="189">
                  <c:v>0.24094947619679086</c:v>
                </c:pt>
                <c:pt idx="190">
                  <c:v>0.20144317498496694</c:v>
                </c:pt>
                <c:pt idx="191">
                  <c:v>9.6634615384615374E-2</c:v>
                </c:pt>
                <c:pt idx="192">
                  <c:v>0.22799787290614196</c:v>
                </c:pt>
                <c:pt idx="193">
                  <c:v>0.14036061026352287</c:v>
                </c:pt>
                <c:pt idx="194">
                  <c:v>0.11949685534591194</c:v>
                </c:pt>
                <c:pt idx="195">
                  <c:v>3.4307496823379927E-2</c:v>
                </c:pt>
                <c:pt idx="196">
                  <c:v>0.11284722222222224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0.20997920997920999</c:v>
                </c:pt>
                <c:pt idx="202">
                  <c:v>0.26558480110825256</c:v>
                </c:pt>
                <c:pt idx="203">
                  <c:v>0.27633517495395948</c:v>
                </c:pt>
                <c:pt idx="204">
                  <c:v>0.27367457579384641</c:v>
                </c:pt>
                <c:pt idx="205">
                  <c:v>0.26049097775912711</c:v>
                </c:pt>
                <c:pt idx="206">
                  <c:v>0.23850307205362131</c:v>
                </c:pt>
                <c:pt idx="207">
                  <c:v>0.22786579683131403</c:v>
                </c:pt>
                <c:pt idx="208">
                  <c:v>0.22797775826748609</c:v>
                </c:pt>
                <c:pt idx="209">
                  <c:v>0.22715988083416086</c:v>
                </c:pt>
                <c:pt idx="210">
                  <c:v>0.22943722943722947</c:v>
                </c:pt>
                <c:pt idx="211">
                  <c:v>0.25059288537549407</c:v>
                </c:pt>
                <c:pt idx="212">
                  <c:v>0.28773193021323734</c:v>
                </c:pt>
                <c:pt idx="213">
                  <c:v>0.28464673913043481</c:v>
                </c:pt>
                <c:pt idx="214">
                  <c:v>0.28991068936645265</c:v>
                </c:pt>
                <c:pt idx="215">
                  <c:v>0.29233736863110277</c:v>
                </c:pt>
                <c:pt idx="216">
                  <c:v>0.29375456834240232</c:v>
                </c:pt>
                <c:pt idx="217">
                  <c:v>0.29787404733253114</c:v>
                </c:pt>
                <c:pt idx="218">
                  <c:v>0.29413312286240462</c:v>
                </c:pt>
                <c:pt idx="219">
                  <c:v>0.29878607420980302</c:v>
                </c:pt>
                <c:pt idx="220">
                  <c:v>0.2910246890662706</c:v>
                </c:pt>
                <c:pt idx="221">
                  <c:v>0.29745925215723873</c:v>
                </c:pt>
                <c:pt idx="222">
                  <c:v>0.28229535995067057</c:v>
                </c:pt>
                <c:pt idx="223">
                  <c:v>0.28310005184033177</c:v>
                </c:pt>
                <c:pt idx="224">
                  <c:v>0.28554109755111939</c:v>
                </c:pt>
                <c:pt idx="225">
                  <c:v>0.28408239700374532</c:v>
                </c:pt>
                <c:pt idx="226">
                  <c:v>0.28991332138879472</c:v>
                </c:pt>
                <c:pt idx="227">
                  <c:v>0.28842891075670174</c:v>
                </c:pt>
                <c:pt idx="228">
                  <c:v>0.28657548454009202</c:v>
                </c:pt>
                <c:pt idx="229">
                  <c:v>0.27111574556830031</c:v>
                </c:pt>
                <c:pt idx="230">
                  <c:v>2.1186440677966101E-2</c:v>
                </c:pt>
                <c:pt idx="231">
                  <c:v>2.2556390977443608E-2</c:v>
                </c:pt>
                <c:pt idx="232">
                  <c:v>7.2289156626506021E-2</c:v>
                </c:pt>
                <c:pt idx="233">
                  <c:v>2.4390243902439029E-2</c:v>
                </c:pt>
                <c:pt idx="234">
                  <c:v>5.1428571428571428E-2</c:v>
                </c:pt>
                <c:pt idx="235">
                  <c:v>9.5238095238095247E-3</c:v>
                </c:pt>
                <c:pt idx="236">
                  <c:v>1.9417475728155342E-2</c:v>
                </c:pt>
                <c:pt idx="237">
                  <c:v>4.8951048951048959E-2</c:v>
                </c:pt>
                <c:pt idx="238">
                  <c:v>1.2422360248447204E-2</c:v>
                </c:pt>
                <c:pt idx="239">
                  <c:v>9.7087378640776708E-3</c:v>
                </c:pt>
                <c:pt idx="240">
                  <c:v>6.396588486140724E-3</c:v>
                </c:pt>
                <c:pt idx="241">
                  <c:v>4.6189376443418013E-3</c:v>
                </c:pt>
                <c:pt idx="242">
                  <c:v>6.9444444444444441E-3</c:v>
                </c:pt>
                <c:pt idx="243">
                  <c:v>1.01010101010101E-2</c:v>
                </c:pt>
                <c:pt idx="244">
                  <c:v>0</c:v>
                </c:pt>
                <c:pt idx="245">
                  <c:v>7.4074074074074068E-3</c:v>
                </c:pt>
                <c:pt idx="246">
                  <c:v>0</c:v>
                </c:pt>
                <c:pt idx="247">
                  <c:v>7.1283095723014252E-3</c:v>
                </c:pt>
                <c:pt idx="248">
                  <c:v>1.1419249592169658E-2</c:v>
                </c:pt>
                <c:pt idx="249">
                  <c:v>2.7439024390243903E-2</c:v>
                </c:pt>
                <c:pt idx="250">
                  <c:v>7.4626865671641781E-3</c:v>
                </c:pt>
                <c:pt idx="251">
                  <c:v>3.5335689045936395E-3</c:v>
                </c:pt>
                <c:pt idx="252">
                  <c:v>5.4945054945054941E-3</c:v>
                </c:pt>
                <c:pt idx="253">
                  <c:v>0</c:v>
                </c:pt>
                <c:pt idx="254">
                  <c:v>0</c:v>
                </c:pt>
                <c:pt idx="255">
                  <c:v>7.6628352490421452E-3</c:v>
                </c:pt>
                <c:pt idx="256">
                  <c:v>1.0638297872340425E-2</c:v>
                </c:pt>
                <c:pt idx="257">
                  <c:v>1.7699115044247787E-2</c:v>
                </c:pt>
                <c:pt idx="258">
                  <c:v>0</c:v>
                </c:pt>
                <c:pt idx="259">
                  <c:v>3.937007874015748E-3</c:v>
                </c:pt>
                <c:pt idx="260">
                  <c:v>3.6458333333333329E-2</c:v>
                </c:pt>
                <c:pt idx="261">
                  <c:v>7.6335877862595426E-3</c:v>
                </c:pt>
                <c:pt idx="262">
                  <c:v>5.586592178770949E-3</c:v>
                </c:pt>
                <c:pt idx="263">
                  <c:v>8.9686098654708519E-3</c:v>
                </c:pt>
                <c:pt idx="264">
                  <c:v>1.7316017316017316E-2</c:v>
                </c:pt>
                <c:pt idx="265">
                  <c:v>9.9999999999999985E-3</c:v>
                </c:pt>
                <c:pt idx="266">
                  <c:v>6.6666666666666671E-3</c:v>
                </c:pt>
                <c:pt idx="267">
                  <c:v>7.1684587813620063E-3</c:v>
                </c:pt>
                <c:pt idx="268">
                  <c:v>7.6045627376425855E-3</c:v>
                </c:pt>
                <c:pt idx="269">
                  <c:v>2.7210884353741499E-2</c:v>
                </c:pt>
                <c:pt idx="270">
                  <c:v>1.58102766798419E-2</c:v>
                </c:pt>
                <c:pt idx="271">
                  <c:v>1.9607843137254902E-2</c:v>
                </c:pt>
                <c:pt idx="272">
                  <c:v>1.9607843137254902E-2</c:v>
                </c:pt>
                <c:pt idx="273">
                  <c:v>2.0408163265306124E-2</c:v>
                </c:pt>
                <c:pt idx="274">
                  <c:v>2.3485784919653894E-2</c:v>
                </c:pt>
                <c:pt idx="275">
                  <c:v>5.7971014492753631E-2</c:v>
                </c:pt>
                <c:pt idx="276">
                  <c:v>4.8484848484848478E-2</c:v>
                </c:pt>
                <c:pt idx="277">
                  <c:v>3.9999999999999994E-2</c:v>
                </c:pt>
                <c:pt idx="278">
                  <c:v>7.7519379844961239E-3</c:v>
                </c:pt>
                <c:pt idx="279">
                  <c:v>5.8823529411764705E-3</c:v>
                </c:pt>
                <c:pt idx="280">
                  <c:v>6.8493150684931503E-3</c:v>
                </c:pt>
                <c:pt idx="281">
                  <c:v>1.1764705882352941E-2</c:v>
                </c:pt>
                <c:pt idx="282">
                  <c:v>6.0606060606060606E-3</c:v>
                </c:pt>
                <c:pt idx="283">
                  <c:v>5.9523809523809521E-3</c:v>
                </c:pt>
                <c:pt idx="284">
                  <c:v>1.3605442176870748E-2</c:v>
                </c:pt>
                <c:pt idx="285">
                  <c:v>2.3622047244094488E-2</c:v>
                </c:pt>
                <c:pt idx="286">
                  <c:v>1.0416666666666668E-2</c:v>
                </c:pt>
                <c:pt idx="287">
                  <c:v>1.3698630136986301E-2</c:v>
                </c:pt>
                <c:pt idx="288">
                  <c:v>6.802721088435373E-3</c:v>
                </c:pt>
                <c:pt idx="289">
                  <c:v>4.4585987261146501E-2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LossLocal!$M$6</c:f>
              <c:strCache>
                <c:ptCount val="1"/>
                <c:pt idx="0">
                  <c:v>115/Sum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LossLocal!$M$8:$M$297</c:f>
              <c:numCache>
                <c:formatCode>General</c:formatCode>
                <c:ptCount val="290"/>
                <c:pt idx="0">
                  <c:v>0.25510005828638038</c:v>
                </c:pt>
                <c:pt idx="1">
                  <c:v>0.29131437355880091</c:v>
                </c:pt>
                <c:pt idx="2">
                  <c:v>0.32110507246376813</c:v>
                </c:pt>
                <c:pt idx="3">
                  <c:v>0.3632236095346198</c:v>
                </c:pt>
                <c:pt idx="4">
                  <c:v>0.27846222354163574</c:v>
                </c:pt>
                <c:pt idx="5">
                  <c:v>0.29349160867785512</c:v>
                </c:pt>
                <c:pt idx="6">
                  <c:v>0.27905924920850295</c:v>
                </c:pt>
                <c:pt idx="7">
                  <c:v>0.2282474226804124</c:v>
                </c:pt>
                <c:pt idx="8">
                  <c:v>0.20283862315601253</c:v>
                </c:pt>
                <c:pt idx="9">
                  <c:v>0.23307453416149068</c:v>
                </c:pt>
                <c:pt idx="10">
                  <c:v>0.23281523642732049</c:v>
                </c:pt>
                <c:pt idx="11">
                  <c:v>0.18283116420039222</c:v>
                </c:pt>
                <c:pt idx="12">
                  <c:v>0.21784864350309377</c:v>
                </c:pt>
                <c:pt idx="13">
                  <c:v>0.20795992642742536</c:v>
                </c:pt>
                <c:pt idx="14">
                  <c:v>0.19955807208949045</c:v>
                </c:pt>
                <c:pt idx="15">
                  <c:v>0.23650003713882492</c:v>
                </c:pt>
                <c:pt idx="16">
                  <c:v>0.26986817325800377</c:v>
                </c:pt>
                <c:pt idx="17">
                  <c:v>0.6283391632306099</c:v>
                </c:pt>
                <c:pt idx="18">
                  <c:v>0.23085800011540017</c:v>
                </c:pt>
                <c:pt idx="19">
                  <c:v>0.21646577463231229</c:v>
                </c:pt>
                <c:pt idx="20">
                  <c:v>0.18608566282984887</c:v>
                </c:pt>
                <c:pt idx="21">
                  <c:v>0.22261625293441889</c:v>
                </c:pt>
                <c:pt idx="22">
                  <c:v>0.19869650973329905</c:v>
                </c:pt>
                <c:pt idx="23">
                  <c:v>0.19234701036300586</c:v>
                </c:pt>
                <c:pt idx="24">
                  <c:v>0.19993848046754842</c:v>
                </c:pt>
                <c:pt idx="25">
                  <c:v>0.24512964583429284</c:v>
                </c:pt>
                <c:pt idx="26">
                  <c:v>0.21317034370159504</c:v>
                </c:pt>
                <c:pt idx="27">
                  <c:v>0.22674741235795118</c:v>
                </c:pt>
                <c:pt idx="28">
                  <c:v>0.22696210395527028</c:v>
                </c:pt>
                <c:pt idx="29">
                  <c:v>0.20366066240557812</c:v>
                </c:pt>
                <c:pt idx="30">
                  <c:v>0.14067749931148446</c:v>
                </c:pt>
                <c:pt idx="31">
                  <c:v>0.23887732058538871</c:v>
                </c:pt>
                <c:pt idx="32">
                  <c:v>0.22150924024640659</c:v>
                </c:pt>
                <c:pt idx="33">
                  <c:v>0.23784511342372211</c:v>
                </c:pt>
                <c:pt idx="34">
                  <c:v>0.20468610384882682</c:v>
                </c:pt>
                <c:pt idx="35">
                  <c:v>0.20858687153686645</c:v>
                </c:pt>
                <c:pt idx="36">
                  <c:v>0.21375543709324002</c:v>
                </c:pt>
                <c:pt idx="37">
                  <c:v>0.16900128314798976</c:v>
                </c:pt>
                <c:pt idx="38">
                  <c:v>0.17932545833556043</c:v>
                </c:pt>
                <c:pt idx="39">
                  <c:v>0.17434893657651634</c:v>
                </c:pt>
                <c:pt idx="40">
                  <c:v>0.2808000715414195</c:v>
                </c:pt>
                <c:pt idx="41">
                  <c:v>0.32942708333333331</c:v>
                </c:pt>
                <c:pt idx="42">
                  <c:v>0.35270714409271747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8.3333333333333329E-2</c:v>
                </c:pt>
                <c:pt idx="53">
                  <c:v>0.34959060163759348</c:v>
                </c:pt>
                <c:pt idx="54">
                  <c:v>0.21896037964904538</c:v>
                </c:pt>
                <c:pt idx="55">
                  <c:v>0.26538331263407478</c:v>
                </c:pt>
                <c:pt idx="56">
                  <c:v>0.26750684931506852</c:v>
                </c:pt>
                <c:pt idx="57">
                  <c:v>0.27734814398200225</c:v>
                </c:pt>
                <c:pt idx="58">
                  <c:v>0.17629378980891722</c:v>
                </c:pt>
                <c:pt idx="59">
                  <c:v>0.19431403234220138</c:v>
                </c:pt>
                <c:pt idx="60">
                  <c:v>0.23132429807114113</c:v>
                </c:pt>
                <c:pt idx="61">
                  <c:v>0.35258805756539718</c:v>
                </c:pt>
                <c:pt idx="62">
                  <c:v>0.34898823529411765</c:v>
                </c:pt>
                <c:pt idx="63">
                  <c:v>0.31597902894916796</c:v>
                </c:pt>
                <c:pt idx="64">
                  <c:v>0.30341746355228094</c:v>
                </c:pt>
                <c:pt idx="65">
                  <c:v>0.30346929090591207</c:v>
                </c:pt>
                <c:pt idx="66">
                  <c:v>0.29100772519025436</c:v>
                </c:pt>
                <c:pt idx="67">
                  <c:v>0.29468132854578094</c:v>
                </c:pt>
                <c:pt idx="68">
                  <c:v>0.29514144494689243</c:v>
                </c:pt>
                <c:pt idx="69">
                  <c:v>0.29984123383987299</c:v>
                </c:pt>
                <c:pt idx="70">
                  <c:v>0.30708345857128544</c:v>
                </c:pt>
                <c:pt idx="71">
                  <c:v>0.36586666666666662</c:v>
                </c:pt>
                <c:pt idx="72">
                  <c:v>0.3566340418138646</c:v>
                </c:pt>
                <c:pt idx="73">
                  <c:v>0.3723449268003724</c:v>
                </c:pt>
                <c:pt idx="74">
                  <c:v>0.35208489218420513</c:v>
                </c:pt>
                <c:pt idx="75">
                  <c:v>0.34744620532602133</c:v>
                </c:pt>
                <c:pt idx="76">
                  <c:v>0.34700617015729557</c:v>
                </c:pt>
                <c:pt idx="77">
                  <c:v>0.40217187792548215</c:v>
                </c:pt>
                <c:pt idx="78">
                  <c:v>0.40605427974947811</c:v>
                </c:pt>
                <c:pt idx="79">
                  <c:v>0.41448091722946445</c:v>
                </c:pt>
                <c:pt idx="80">
                  <c:v>0.38259668508287292</c:v>
                </c:pt>
                <c:pt idx="81">
                  <c:v>0.3866178776790381</c:v>
                </c:pt>
                <c:pt idx="82">
                  <c:v>0.4101123595505618</c:v>
                </c:pt>
                <c:pt idx="83">
                  <c:v>0.4213753832676303</c:v>
                </c:pt>
                <c:pt idx="84">
                  <c:v>0.36590062909230969</c:v>
                </c:pt>
                <c:pt idx="85">
                  <c:v>0.39390467461044915</c:v>
                </c:pt>
                <c:pt idx="86">
                  <c:v>0.42596046251398728</c:v>
                </c:pt>
                <c:pt idx="87">
                  <c:v>0.40941739824421391</c:v>
                </c:pt>
                <c:pt idx="88">
                  <c:v>0.39550561797752803</c:v>
                </c:pt>
                <c:pt idx="89">
                  <c:v>0.39064962353353178</c:v>
                </c:pt>
                <c:pt idx="90">
                  <c:v>0.4037267080745342</c:v>
                </c:pt>
                <c:pt idx="91">
                  <c:v>0.39012642986152918</c:v>
                </c:pt>
                <c:pt idx="92">
                  <c:v>0.34830990629183406</c:v>
                </c:pt>
                <c:pt idx="93">
                  <c:v>0.35993485342019543</c:v>
                </c:pt>
                <c:pt idx="94">
                  <c:v>0.37944531424737205</c:v>
                </c:pt>
                <c:pt idx="95">
                  <c:v>0.36410398999026833</c:v>
                </c:pt>
                <c:pt idx="96">
                  <c:v>0.36899429967426717</c:v>
                </c:pt>
                <c:pt idx="97">
                  <c:v>0.38093464904114693</c:v>
                </c:pt>
                <c:pt idx="98">
                  <c:v>0.38692467673388192</c:v>
                </c:pt>
                <c:pt idx="99">
                  <c:v>0.39074708102888245</c:v>
                </c:pt>
                <c:pt idx="100">
                  <c:v>0.36004967520061143</c:v>
                </c:pt>
                <c:pt idx="101">
                  <c:v>0.39166153214212363</c:v>
                </c:pt>
                <c:pt idx="102">
                  <c:v>0.40132843908407623</c:v>
                </c:pt>
                <c:pt idx="103">
                  <c:v>0.38336618792828314</c:v>
                </c:pt>
                <c:pt idx="104">
                  <c:v>0.32149009474590873</c:v>
                </c:pt>
                <c:pt idx="105">
                  <c:v>0.3830869591238254</c:v>
                </c:pt>
                <c:pt idx="106">
                  <c:v>0.38646910819122166</c:v>
                </c:pt>
                <c:pt idx="107">
                  <c:v>0.39007853930321545</c:v>
                </c:pt>
                <c:pt idx="108">
                  <c:v>0.38774157923799002</c:v>
                </c:pt>
                <c:pt idx="109">
                  <c:v>0.41082296903942839</c:v>
                </c:pt>
                <c:pt idx="110">
                  <c:v>0.51447296559257238</c:v>
                </c:pt>
                <c:pt idx="111">
                  <c:v>0.61574074074074081</c:v>
                </c:pt>
                <c:pt idx="112">
                  <c:v>0.50165425971877586</c:v>
                </c:pt>
                <c:pt idx="113">
                  <c:v>0.44895186335403725</c:v>
                </c:pt>
                <c:pt idx="114">
                  <c:v>0.40157480314960631</c:v>
                </c:pt>
                <c:pt idx="115">
                  <c:v>0.36477799372103453</c:v>
                </c:pt>
                <c:pt idx="116">
                  <c:v>0.30781627719580984</c:v>
                </c:pt>
                <c:pt idx="117">
                  <c:v>0.23733472967665925</c:v>
                </c:pt>
                <c:pt idx="118">
                  <c:v>0.17703218767048554</c:v>
                </c:pt>
                <c:pt idx="119">
                  <c:v>0.20656836461126005</c:v>
                </c:pt>
                <c:pt idx="120">
                  <c:v>0.22115227680757304</c:v>
                </c:pt>
                <c:pt idx="121">
                  <c:v>0.38295537673738111</c:v>
                </c:pt>
                <c:pt idx="122">
                  <c:v>0.34165535956580734</c:v>
                </c:pt>
                <c:pt idx="123">
                  <c:v>0.35890710382513663</c:v>
                </c:pt>
                <c:pt idx="124">
                  <c:v>0.3914265635980323</c:v>
                </c:pt>
                <c:pt idx="125">
                  <c:v>0.40046242774566476</c:v>
                </c:pt>
                <c:pt idx="126">
                  <c:v>0.39483463396506874</c:v>
                </c:pt>
                <c:pt idx="127">
                  <c:v>0.50154004106776184</c:v>
                </c:pt>
                <c:pt idx="128">
                  <c:v>0.39660493827160492</c:v>
                </c:pt>
                <c:pt idx="129">
                  <c:v>0.34462965007175189</c:v>
                </c:pt>
                <c:pt idx="130">
                  <c:v>0.34059945504087197</c:v>
                </c:pt>
                <c:pt idx="131">
                  <c:v>0.30269384783400072</c:v>
                </c:pt>
                <c:pt idx="132">
                  <c:v>0.28064146620847652</c:v>
                </c:pt>
                <c:pt idx="133">
                  <c:v>0.23099279237386655</c:v>
                </c:pt>
                <c:pt idx="134">
                  <c:v>0.34153327716933446</c:v>
                </c:pt>
                <c:pt idx="135">
                  <c:v>0.39164669633687094</c:v>
                </c:pt>
                <c:pt idx="136">
                  <c:v>0.32205367561260206</c:v>
                </c:pt>
                <c:pt idx="137">
                  <c:v>0.32364729458917835</c:v>
                </c:pt>
                <c:pt idx="138">
                  <c:v>0.39068763490595126</c:v>
                </c:pt>
                <c:pt idx="139">
                  <c:v>0.50203417412530504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0.35260115606936415</c:v>
                </c:pt>
                <c:pt idx="153">
                  <c:v>0.39465143450603662</c:v>
                </c:pt>
                <c:pt idx="154">
                  <c:v>0.40039395929087329</c:v>
                </c:pt>
                <c:pt idx="155">
                  <c:v>0.40584694754944112</c:v>
                </c:pt>
                <c:pt idx="156">
                  <c:v>0.37000556040988158</c:v>
                </c:pt>
                <c:pt idx="157">
                  <c:v>0.38710754843019379</c:v>
                </c:pt>
                <c:pt idx="158">
                  <c:v>0.40949759119064005</c:v>
                </c:pt>
                <c:pt idx="159">
                  <c:v>0.40598690364826939</c:v>
                </c:pt>
                <c:pt idx="160">
                  <c:v>0.40603992139828315</c:v>
                </c:pt>
                <c:pt idx="161">
                  <c:v>0.41308144149865061</c:v>
                </c:pt>
                <c:pt idx="162">
                  <c:v>0.42299854439592433</c:v>
                </c:pt>
                <c:pt idx="163">
                  <c:v>0.38888888888888895</c:v>
                </c:pt>
                <c:pt idx="164">
                  <c:v>0.37925519762394327</c:v>
                </c:pt>
                <c:pt idx="165">
                  <c:v>0.40980392156862744</c:v>
                </c:pt>
                <c:pt idx="166">
                  <c:v>0.35550164121592692</c:v>
                </c:pt>
                <c:pt idx="167">
                  <c:v>0.3726096737907762</c:v>
                </c:pt>
                <c:pt idx="168">
                  <c:v>0.32890001564700366</c:v>
                </c:pt>
                <c:pt idx="169">
                  <c:v>0.37801708132194584</c:v>
                </c:pt>
                <c:pt idx="170">
                  <c:v>0.3534711181770005</c:v>
                </c:pt>
                <c:pt idx="171">
                  <c:v>0.34946932435930622</c:v>
                </c:pt>
                <c:pt idx="172">
                  <c:v>0.38214739517153751</c:v>
                </c:pt>
                <c:pt idx="173">
                  <c:v>0.39445399828030958</c:v>
                </c:pt>
                <c:pt idx="174">
                  <c:v>0.41424061732725354</c:v>
                </c:pt>
                <c:pt idx="175">
                  <c:v>0.42440244580322406</c:v>
                </c:pt>
                <c:pt idx="176">
                  <c:v>0.40049656226126812</c:v>
                </c:pt>
                <c:pt idx="177">
                  <c:v>0.38719163535370038</c:v>
                </c:pt>
                <c:pt idx="178">
                  <c:v>0.33651848774407978</c:v>
                </c:pt>
                <c:pt idx="179">
                  <c:v>0.39582721128416104</c:v>
                </c:pt>
                <c:pt idx="180">
                  <c:v>0.39911344606796917</c:v>
                </c:pt>
                <c:pt idx="181">
                  <c:v>0.43564814814814812</c:v>
                </c:pt>
                <c:pt idx="182">
                  <c:v>0.38920214265576547</c:v>
                </c:pt>
                <c:pt idx="183">
                  <c:v>0.39131155695572872</c:v>
                </c:pt>
                <c:pt idx="184">
                  <c:v>0.42308389200942198</c:v>
                </c:pt>
                <c:pt idx="185">
                  <c:v>0.4412156166814552</c:v>
                </c:pt>
                <c:pt idx="186">
                  <c:v>0.45090819833087875</c:v>
                </c:pt>
                <c:pt idx="187">
                  <c:v>0.4541905257678292</c:v>
                </c:pt>
                <c:pt idx="188">
                  <c:v>0.47155909224874742</c:v>
                </c:pt>
                <c:pt idx="189">
                  <c:v>0.41983821774300484</c:v>
                </c:pt>
                <c:pt idx="190">
                  <c:v>0.44357586690719591</c:v>
                </c:pt>
                <c:pt idx="191">
                  <c:v>0.51682692307692302</c:v>
                </c:pt>
                <c:pt idx="192">
                  <c:v>0.35163520340335014</c:v>
                </c:pt>
                <c:pt idx="193">
                  <c:v>0.53176144244105406</c:v>
                </c:pt>
                <c:pt idx="194">
                  <c:v>0.55643826547500819</c:v>
                </c:pt>
                <c:pt idx="195">
                  <c:v>0.60864040660736984</c:v>
                </c:pt>
                <c:pt idx="196">
                  <c:v>0.56336805555555558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0.26923076923076927</c:v>
                </c:pt>
                <c:pt idx="202">
                  <c:v>0.19602216505046507</c:v>
                </c:pt>
                <c:pt idx="203">
                  <c:v>0.20423572744014731</c:v>
                </c:pt>
                <c:pt idx="204">
                  <c:v>0.24614518059564883</c:v>
                </c:pt>
                <c:pt idx="205">
                  <c:v>0.27454888795635751</c:v>
                </c:pt>
                <c:pt idx="206">
                  <c:v>0.37162539564326941</c:v>
                </c:pt>
                <c:pt idx="207">
                  <c:v>0.36020503261882569</c:v>
                </c:pt>
                <c:pt idx="208">
                  <c:v>0.32718759145449228</c:v>
                </c:pt>
                <c:pt idx="209">
                  <c:v>0.37735849056603771</c:v>
                </c:pt>
                <c:pt idx="210">
                  <c:v>0.38404452690166979</c:v>
                </c:pt>
                <c:pt idx="211">
                  <c:v>0.29538866930171276</c:v>
                </c:pt>
                <c:pt idx="212">
                  <c:v>0.18485184159512599</c:v>
                </c:pt>
                <c:pt idx="213">
                  <c:v>0.18876164596273293</c:v>
                </c:pt>
                <c:pt idx="214">
                  <c:v>0.25453530560982418</c:v>
                </c:pt>
                <c:pt idx="215">
                  <c:v>0.23613143541306369</c:v>
                </c:pt>
                <c:pt idx="216">
                  <c:v>0.20263136522374722</c:v>
                </c:pt>
                <c:pt idx="217">
                  <c:v>0.19422382671480146</c:v>
                </c:pt>
                <c:pt idx="218">
                  <c:v>0.24739103744628604</c:v>
                </c:pt>
                <c:pt idx="219">
                  <c:v>0.21633073751717818</c:v>
                </c:pt>
                <c:pt idx="220">
                  <c:v>0.23463894560980134</c:v>
                </c:pt>
                <c:pt idx="221">
                  <c:v>0.26360258868648134</c:v>
                </c:pt>
                <c:pt idx="222">
                  <c:v>0.38800678279636197</c:v>
                </c:pt>
                <c:pt idx="223">
                  <c:v>0.39559357179885951</c:v>
                </c:pt>
                <c:pt idx="224">
                  <c:v>0.38394083892346242</c:v>
                </c:pt>
                <c:pt idx="225">
                  <c:v>0.39138576779026218</c:v>
                </c:pt>
                <c:pt idx="226">
                  <c:v>0.38463028424773615</c:v>
                </c:pt>
                <c:pt idx="227">
                  <c:v>0.37899181842174717</c:v>
                </c:pt>
                <c:pt idx="228">
                  <c:v>0.36591689894341084</c:v>
                </c:pt>
                <c:pt idx="229">
                  <c:v>0.40224191866527637</c:v>
                </c:pt>
                <c:pt idx="230">
                  <c:v>2.542372881355932E-2</c:v>
                </c:pt>
                <c:pt idx="231">
                  <c:v>7.5187969924812026E-2</c:v>
                </c:pt>
                <c:pt idx="232">
                  <c:v>4.8192771084337338E-2</c:v>
                </c:pt>
                <c:pt idx="233">
                  <c:v>6.0975609756097573E-2</c:v>
                </c:pt>
                <c:pt idx="234">
                  <c:v>8.5714285714285715E-2</c:v>
                </c:pt>
                <c:pt idx="235">
                  <c:v>1.6326530612244899E-2</c:v>
                </c:pt>
                <c:pt idx="236">
                  <c:v>6.3106796116504854E-2</c:v>
                </c:pt>
                <c:pt idx="237">
                  <c:v>7.6923076923076927E-2</c:v>
                </c:pt>
                <c:pt idx="238">
                  <c:v>3.1055900621118012E-2</c:v>
                </c:pt>
                <c:pt idx="239">
                  <c:v>6.7961165048543701E-2</c:v>
                </c:pt>
                <c:pt idx="240">
                  <c:v>2.5586353944562896E-2</c:v>
                </c:pt>
                <c:pt idx="241">
                  <c:v>3.2332563510392612E-2</c:v>
                </c:pt>
                <c:pt idx="242">
                  <c:v>0.1111111111111111</c:v>
                </c:pt>
                <c:pt idx="243">
                  <c:v>0.17171717171717171</c:v>
                </c:pt>
                <c:pt idx="244">
                  <c:v>0.15249266862170088</c:v>
                </c:pt>
                <c:pt idx="245">
                  <c:v>7.2222222222222215E-2</c:v>
                </c:pt>
                <c:pt idx="246">
                  <c:v>2.6587887740029542E-2</c:v>
                </c:pt>
                <c:pt idx="247">
                  <c:v>2.4439918533604887E-2</c:v>
                </c:pt>
                <c:pt idx="248">
                  <c:v>6.1990212071778149E-2</c:v>
                </c:pt>
                <c:pt idx="249">
                  <c:v>0.16463414634146339</c:v>
                </c:pt>
                <c:pt idx="250">
                  <c:v>0.1492537313432836</c:v>
                </c:pt>
                <c:pt idx="251">
                  <c:v>0.43109540636042404</c:v>
                </c:pt>
                <c:pt idx="252">
                  <c:v>0.4175824175824176</c:v>
                </c:pt>
                <c:pt idx="253">
                  <c:v>0.24696356275303644</c:v>
                </c:pt>
                <c:pt idx="254">
                  <c:v>0.36571428571428571</c:v>
                </c:pt>
                <c:pt idx="255">
                  <c:v>0.36781609195402298</c:v>
                </c:pt>
                <c:pt idx="256">
                  <c:v>0.25531914893617025</c:v>
                </c:pt>
                <c:pt idx="257">
                  <c:v>0.13716814159292037</c:v>
                </c:pt>
                <c:pt idx="258">
                  <c:v>0.2781954887218045</c:v>
                </c:pt>
                <c:pt idx="259">
                  <c:v>0.19291338582677164</c:v>
                </c:pt>
                <c:pt idx="260">
                  <c:v>0.13020833333333334</c:v>
                </c:pt>
                <c:pt idx="261">
                  <c:v>0.15267175572519087</c:v>
                </c:pt>
                <c:pt idx="262">
                  <c:v>0.25139664804469275</c:v>
                </c:pt>
                <c:pt idx="263">
                  <c:v>0.22869955156950675</c:v>
                </c:pt>
                <c:pt idx="264">
                  <c:v>0.16450216450216454</c:v>
                </c:pt>
                <c:pt idx="265">
                  <c:v>0.26500000000000001</c:v>
                </c:pt>
                <c:pt idx="266">
                  <c:v>0.23</c:v>
                </c:pt>
                <c:pt idx="267">
                  <c:v>0.26164874551971323</c:v>
                </c:pt>
                <c:pt idx="268">
                  <c:v>0.28517110266159695</c:v>
                </c:pt>
                <c:pt idx="269">
                  <c:v>0.11428571428571428</c:v>
                </c:pt>
                <c:pt idx="270">
                  <c:v>0.29644268774703558</c:v>
                </c:pt>
                <c:pt idx="271">
                  <c:v>0.13725490196078433</c:v>
                </c:pt>
                <c:pt idx="272">
                  <c:v>0.13333333333333333</c:v>
                </c:pt>
                <c:pt idx="273">
                  <c:v>0.1306122448979592</c:v>
                </c:pt>
                <c:pt idx="274">
                  <c:v>4.2027194066749068E-2</c:v>
                </c:pt>
                <c:pt idx="275">
                  <c:v>0.15458937198067632</c:v>
                </c:pt>
                <c:pt idx="276">
                  <c:v>0.21212121212121207</c:v>
                </c:pt>
                <c:pt idx="277">
                  <c:v>0.2</c:v>
                </c:pt>
                <c:pt idx="278">
                  <c:v>0.2170542635658915</c:v>
                </c:pt>
                <c:pt idx="279">
                  <c:v>0.25882352941176473</c:v>
                </c:pt>
                <c:pt idx="280">
                  <c:v>0.23287671232876714</c:v>
                </c:pt>
                <c:pt idx="281">
                  <c:v>0.21176470588235297</c:v>
                </c:pt>
                <c:pt idx="282">
                  <c:v>0.1878787878787879</c:v>
                </c:pt>
                <c:pt idx="283">
                  <c:v>0.24404761904761907</c:v>
                </c:pt>
                <c:pt idx="284">
                  <c:v>0.34693877551020408</c:v>
                </c:pt>
                <c:pt idx="285">
                  <c:v>0.17322834645669291</c:v>
                </c:pt>
                <c:pt idx="286">
                  <c:v>0.20833333333333337</c:v>
                </c:pt>
                <c:pt idx="287">
                  <c:v>0.17808219178082191</c:v>
                </c:pt>
                <c:pt idx="288">
                  <c:v>0.21768707482993194</c:v>
                </c:pt>
                <c:pt idx="289">
                  <c:v>0.2356687898089172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LossLocal!$N$6</c:f>
              <c:strCache>
                <c:ptCount val="1"/>
                <c:pt idx="0">
                  <c:v>116/Sum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LossLocal!$N$8:$N$297</c:f>
              <c:numCache>
                <c:formatCode>General</c:formatCode>
                <c:ptCount val="290"/>
                <c:pt idx="0">
                  <c:v>0.20769380221488246</c:v>
                </c:pt>
                <c:pt idx="1">
                  <c:v>0.24404304381245195</c:v>
                </c:pt>
                <c:pt idx="2">
                  <c:v>0.2327898550724638</c:v>
                </c:pt>
                <c:pt idx="3">
                  <c:v>0.206583427922815</c:v>
                </c:pt>
                <c:pt idx="4">
                  <c:v>0.16609766958586908</c:v>
                </c:pt>
                <c:pt idx="5">
                  <c:v>0.17533087733660799</c:v>
                </c:pt>
                <c:pt idx="6">
                  <c:v>0.16757123473541383</c:v>
                </c:pt>
                <c:pt idx="7">
                  <c:v>0.16577319587628869</c:v>
                </c:pt>
                <c:pt idx="8">
                  <c:v>0.13611980330800177</c:v>
                </c:pt>
                <c:pt idx="9">
                  <c:v>0.18245341614906835</c:v>
                </c:pt>
                <c:pt idx="10">
                  <c:v>0.17885288966725044</c:v>
                </c:pt>
                <c:pt idx="11">
                  <c:v>0.1958459618470316</c:v>
                </c:pt>
                <c:pt idx="12">
                  <c:v>0.14117087101380293</c:v>
                </c:pt>
                <c:pt idx="13">
                  <c:v>0.11407662505380974</c:v>
                </c:pt>
                <c:pt idx="14">
                  <c:v>8.2170970860378417E-2</c:v>
                </c:pt>
                <c:pt idx="15">
                  <c:v>0.10428582039664265</c:v>
                </c:pt>
                <c:pt idx="16">
                  <c:v>0.11638418079096045</c:v>
                </c:pt>
                <c:pt idx="17">
                  <c:v>0.15902917554178958</c:v>
                </c:pt>
                <c:pt idx="18">
                  <c:v>0.19058334775835209</c:v>
                </c:pt>
                <c:pt idx="19">
                  <c:v>0.13059825279221496</c:v>
                </c:pt>
                <c:pt idx="20">
                  <c:v>9.6351107979014944E-2</c:v>
                </c:pt>
                <c:pt idx="21">
                  <c:v>0.11947455172069329</c:v>
                </c:pt>
                <c:pt idx="22">
                  <c:v>0.12426035502958581</c:v>
                </c:pt>
                <c:pt idx="23">
                  <c:v>9.1583314959209447E-2</c:v>
                </c:pt>
                <c:pt idx="24">
                  <c:v>9.4740079975392175E-2</c:v>
                </c:pt>
                <c:pt idx="25">
                  <c:v>9.2387049233178281E-2</c:v>
                </c:pt>
                <c:pt idx="26">
                  <c:v>8.1592498011470685E-2</c:v>
                </c:pt>
                <c:pt idx="27">
                  <c:v>8.5482664607812411E-2</c:v>
                </c:pt>
                <c:pt idx="28">
                  <c:v>8.9899565127355571E-2</c:v>
                </c:pt>
                <c:pt idx="29">
                  <c:v>7.849558924515343E-2</c:v>
                </c:pt>
                <c:pt idx="30">
                  <c:v>0.48014321123657394</c:v>
                </c:pt>
                <c:pt idx="31">
                  <c:v>8.9714637651406276E-2</c:v>
                </c:pt>
                <c:pt idx="32">
                  <c:v>8.1981519507186851E-2</c:v>
                </c:pt>
                <c:pt idx="33">
                  <c:v>8.8178326384557304E-2</c:v>
                </c:pt>
                <c:pt idx="34">
                  <c:v>7.2608134493827983E-2</c:v>
                </c:pt>
                <c:pt idx="35">
                  <c:v>7.3562905802767115E-2</c:v>
                </c:pt>
                <c:pt idx="36">
                  <c:v>7.0804853321123712E-2</c:v>
                </c:pt>
                <c:pt idx="37">
                  <c:v>5.9158468776732261E-2</c:v>
                </c:pt>
                <c:pt idx="38">
                  <c:v>6.4942006520925757E-2</c:v>
                </c:pt>
                <c:pt idx="39">
                  <c:v>6.0773876303917125E-2</c:v>
                </c:pt>
                <c:pt idx="40">
                  <c:v>8.5879512325990393E-2</c:v>
                </c:pt>
                <c:pt idx="41">
                  <c:v>9.4316123188405779E-2</c:v>
                </c:pt>
                <c:pt idx="42">
                  <c:v>0.10984258778758001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0.5</c:v>
                </c:pt>
                <c:pt idx="53">
                  <c:v>0.14133143467426132</c:v>
                </c:pt>
                <c:pt idx="54">
                  <c:v>7.7474892395982792E-2</c:v>
                </c:pt>
                <c:pt idx="55">
                  <c:v>0.10065484927176245</c:v>
                </c:pt>
                <c:pt idx="56">
                  <c:v>0.11857534246575344</c:v>
                </c:pt>
                <c:pt idx="57">
                  <c:v>0.11571991001124859</c:v>
                </c:pt>
                <c:pt idx="58">
                  <c:v>6.892914012738853E-2</c:v>
                </c:pt>
                <c:pt idx="59">
                  <c:v>8.4362139917695478E-2</c:v>
                </c:pt>
                <c:pt idx="60">
                  <c:v>9.4685230584208344E-2</c:v>
                </c:pt>
                <c:pt idx="61">
                  <c:v>0.12729585751769101</c:v>
                </c:pt>
                <c:pt idx="62">
                  <c:v>0.12944313725490197</c:v>
                </c:pt>
                <c:pt idx="63">
                  <c:v>0.12819694552085706</c:v>
                </c:pt>
                <c:pt idx="64">
                  <c:v>0.12094372158645558</c:v>
                </c:pt>
                <c:pt idx="65">
                  <c:v>0.13877163623648128</c:v>
                </c:pt>
                <c:pt idx="66">
                  <c:v>0.11750723637548641</c:v>
                </c:pt>
                <c:pt idx="67">
                  <c:v>0.11707809694793536</c:v>
                </c:pt>
                <c:pt idx="68">
                  <c:v>9.5462193711220944E-2</c:v>
                </c:pt>
                <c:pt idx="69">
                  <c:v>0.11127239736901791</c:v>
                </c:pt>
                <c:pt idx="70">
                  <c:v>0.10967504926026116</c:v>
                </c:pt>
                <c:pt idx="71">
                  <c:v>8.1066666666666662E-2</c:v>
                </c:pt>
                <c:pt idx="72">
                  <c:v>8.6002200729715636E-2</c:v>
                </c:pt>
                <c:pt idx="73">
                  <c:v>7.9800287721079805E-2</c:v>
                </c:pt>
                <c:pt idx="74">
                  <c:v>8.4552071287667493E-2</c:v>
                </c:pt>
                <c:pt idx="75">
                  <c:v>7.0548868336664045E-2</c:v>
                </c:pt>
                <c:pt idx="76">
                  <c:v>5.0143390979403846E-2</c:v>
                </c:pt>
                <c:pt idx="77">
                  <c:v>5.6169256693503082E-2</c:v>
                </c:pt>
                <c:pt idx="78">
                  <c:v>5.2713987473903968E-2</c:v>
                </c:pt>
                <c:pt idx="79">
                  <c:v>3.2668446678184387E-2</c:v>
                </c:pt>
                <c:pt idx="80">
                  <c:v>4.9298767530811728E-2</c:v>
                </c:pt>
                <c:pt idx="81">
                  <c:v>4.2237323575535807E-2</c:v>
                </c:pt>
                <c:pt idx="82">
                  <c:v>2.9760097175827512E-2</c:v>
                </c:pt>
                <c:pt idx="83">
                  <c:v>2.1243977222952258E-2</c:v>
                </c:pt>
                <c:pt idx="84">
                  <c:v>3.5948131980998839E-2</c:v>
                </c:pt>
                <c:pt idx="85">
                  <c:v>3.2309807516040331E-2</c:v>
                </c:pt>
                <c:pt idx="86">
                  <c:v>3.4688549048862358E-2</c:v>
                </c:pt>
                <c:pt idx="87">
                  <c:v>5.559989358872041E-2</c:v>
                </c:pt>
                <c:pt idx="88">
                  <c:v>5.6588355464759953E-2</c:v>
                </c:pt>
                <c:pt idx="89">
                  <c:v>5.3580808965154963E-2</c:v>
                </c:pt>
                <c:pt idx="90">
                  <c:v>6.0097364445190531E-2</c:v>
                </c:pt>
                <c:pt idx="91">
                  <c:v>7.2546658639373859E-2</c:v>
                </c:pt>
                <c:pt idx="92">
                  <c:v>7.3125836680053555E-2</c:v>
                </c:pt>
                <c:pt idx="93">
                  <c:v>7.0461169209669133E-2</c:v>
                </c:pt>
                <c:pt idx="94">
                  <c:v>6.3184969805412661E-2</c:v>
                </c:pt>
                <c:pt idx="95">
                  <c:v>7.3682747115250941E-2</c:v>
                </c:pt>
                <c:pt idx="96">
                  <c:v>5.7206840390879483E-2</c:v>
                </c:pt>
                <c:pt idx="97">
                  <c:v>6.1627257493948991E-2</c:v>
                </c:pt>
                <c:pt idx="98">
                  <c:v>6.402025499593092E-2</c:v>
                </c:pt>
                <c:pt idx="99">
                  <c:v>7.2513387762268455E-2</c:v>
                </c:pt>
                <c:pt idx="100">
                  <c:v>5.8272831486434848E-2</c:v>
                </c:pt>
                <c:pt idx="101">
                  <c:v>5.257753132059971E-2</c:v>
                </c:pt>
                <c:pt idx="102">
                  <c:v>6.074112917322147E-2</c:v>
                </c:pt>
                <c:pt idx="103">
                  <c:v>6.5239838543133394E-2</c:v>
                </c:pt>
                <c:pt idx="104">
                  <c:v>5.7493540051679587E-2</c:v>
                </c:pt>
                <c:pt idx="105">
                  <c:v>7.4211502782931343E-2</c:v>
                </c:pt>
                <c:pt idx="106">
                  <c:v>7.6991892647469945E-2</c:v>
                </c:pt>
                <c:pt idx="107">
                  <c:v>7.0416862455527959E-2</c:v>
                </c:pt>
                <c:pt idx="108">
                  <c:v>7.3329652125897288E-2</c:v>
                </c:pt>
                <c:pt idx="109">
                  <c:v>7.4622916115374444E-2</c:v>
                </c:pt>
                <c:pt idx="110">
                  <c:v>3.9322774440196613E-2</c:v>
                </c:pt>
                <c:pt idx="111">
                  <c:v>3.4722222222222225E-3</c:v>
                </c:pt>
                <c:pt idx="112">
                  <c:v>1.861042183622829E-2</c:v>
                </c:pt>
                <c:pt idx="113">
                  <c:v>4.8524844720496896E-2</c:v>
                </c:pt>
                <c:pt idx="114">
                  <c:v>2.2264458322020092E-2</c:v>
                </c:pt>
                <c:pt idx="115">
                  <c:v>4.5298250859620276E-2</c:v>
                </c:pt>
                <c:pt idx="116">
                  <c:v>0.12127316680096696</c:v>
                </c:pt>
                <c:pt idx="117">
                  <c:v>0.36915826678884672</c:v>
                </c:pt>
                <c:pt idx="118">
                  <c:v>0.62084015275504645</c:v>
                </c:pt>
                <c:pt idx="119">
                  <c:v>0.47050938337801607</c:v>
                </c:pt>
                <c:pt idx="120">
                  <c:v>0.42565692834992652</c:v>
                </c:pt>
                <c:pt idx="121">
                  <c:v>1.5727871250914412E-2</c:v>
                </c:pt>
                <c:pt idx="122">
                  <c:v>3.4192672998643155E-2</c:v>
                </c:pt>
                <c:pt idx="123">
                  <c:v>3.0382513661202183E-2</c:v>
                </c:pt>
                <c:pt idx="124">
                  <c:v>2.4830171000234245E-2</c:v>
                </c:pt>
                <c:pt idx="125">
                  <c:v>2.0809248554913298E-2</c:v>
                </c:pt>
                <c:pt idx="126">
                  <c:v>3.6603493125232249E-2</c:v>
                </c:pt>
                <c:pt idx="127">
                  <c:v>8.7268993839835721E-3</c:v>
                </c:pt>
                <c:pt idx="128">
                  <c:v>4.0123456790123455E-2</c:v>
                </c:pt>
                <c:pt idx="129">
                  <c:v>5.0888619052875596E-2</c:v>
                </c:pt>
                <c:pt idx="130">
                  <c:v>2.0890099909173478E-2</c:v>
                </c:pt>
                <c:pt idx="131">
                  <c:v>1.0738987986894794E-2</c:v>
                </c:pt>
                <c:pt idx="132">
                  <c:v>2.0761741122565867E-2</c:v>
                </c:pt>
                <c:pt idx="133">
                  <c:v>2.080911415949779E-2</c:v>
                </c:pt>
                <c:pt idx="134">
                  <c:v>4.667228306655434E-2</c:v>
                </c:pt>
                <c:pt idx="135">
                  <c:v>3.3550154056829852E-2</c:v>
                </c:pt>
                <c:pt idx="136">
                  <c:v>6.5556380608889339E-2</c:v>
                </c:pt>
                <c:pt idx="137">
                  <c:v>6.4128256513026047E-2</c:v>
                </c:pt>
                <c:pt idx="138">
                  <c:v>3.0835646006783846E-2</c:v>
                </c:pt>
                <c:pt idx="139">
                  <c:v>1.7900732302685105E-2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2.5444631961573413E-2</c:v>
                </c:pt>
                <c:pt idx="154">
                  <c:v>1.6414970453053183E-2</c:v>
                </c:pt>
                <c:pt idx="155">
                  <c:v>1.902407566638005E-2</c:v>
                </c:pt>
                <c:pt idx="156">
                  <c:v>2.772261498133291E-2</c:v>
                </c:pt>
                <c:pt idx="157">
                  <c:v>1.6811400578935654E-2</c:v>
                </c:pt>
                <c:pt idx="158">
                  <c:v>1.472814865794907E-2</c:v>
                </c:pt>
                <c:pt idx="159">
                  <c:v>2.2985433649605775E-2</c:v>
                </c:pt>
                <c:pt idx="160">
                  <c:v>3.4853656014065572E-2</c:v>
                </c:pt>
                <c:pt idx="161">
                  <c:v>1.7621844737259883E-2</c:v>
                </c:pt>
                <c:pt idx="162">
                  <c:v>9.0247452692867533E-3</c:v>
                </c:pt>
                <c:pt idx="163">
                  <c:v>6.0606060606060615E-3</c:v>
                </c:pt>
                <c:pt idx="164">
                  <c:v>1.5078821110349553E-2</c:v>
                </c:pt>
                <c:pt idx="165">
                  <c:v>5.8823529411764714E-3</c:v>
                </c:pt>
                <c:pt idx="166">
                  <c:v>3.2681604110175538E-2</c:v>
                </c:pt>
                <c:pt idx="167">
                  <c:v>1.2092238470191228E-2</c:v>
                </c:pt>
                <c:pt idx="168">
                  <c:v>3.7552808637145991E-3</c:v>
                </c:pt>
                <c:pt idx="169">
                  <c:v>2.0423319717786858E-3</c:v>
                </c:pt>
                <c:pt idx="170">
                  <c:v>2.3847376788553262E-3</c:v>
                </c:pt>
                <c:pt idx="171">
                  <c:v>5.695055656225731E-3</c:v>
                </c:pt>
                <c:pt idx="172">
                  <c:v>1.4612452350698855E-2</c:v>
                </c:pt>
                <c:pt idx="173">
                  <c:v>4.0842648323301811E-3</c:v>
                </c:pt>
                <c:pt idx="174">
                  <c:v>2.4552788495264817E-3</c:v>
                </c:pt>
                <c:pt idx="175">
                  <c:v>5.0027793218454701E-3</c:v>
                </c:pt>
                <c:pt idx="176">
                  <c:v>6.4935064935064931E-3</c:v>
                </c:pt>
                <c:pt idx="177">
                  <c:v>8.6587158960954088E-3</c:v>
                </c:pt>
                <c:pt idx="178">
                  <c:v>2.0495776208281403E-2</c:v>
                </c:pt>
                <c:pt idx="179">
                  <c:v>2.4096385542168672E-2</c:v>
                </c:pt>
                <c:pt idx="180">
                  <c:v>1.7731078640617307E-2</c:v>
                </c:pt>
                <c:pt idx="181">
                  <c:v>8.564814814814815E-3</c:v>
                </c:pt>
                <c:pt idx="182">
                  <c:v>2.1003665069072454E-2</c:v>
                </c:pt>
                <c:pt idx="183">
                  <c:v>2.5368927209418003E-2</c:v>
                </c:pt>
                <c:pt idx="184">
                  <c:v>1.8300416742163438E-2</c:v>
                </c:pt>
                <c:pt idx="185">
                  <c:v>7.9858030168589184E-3</c:v>
                </c:pt>
                <c:pt idx="186">
                  <c:v>1.1291114383897889E-2</c:v>
                </c:pt>
                <c:pt idx="187">
                  <c:v>8.8495575221238937E-3</c:v>
                </c:pt>
                <c:pt idx="188">
                  <c:v>1.0020630710285881E-2</c:v>
                </c:pt>
                <c:pt idx="189">
                  <c:v>3.9119480175043096E-2</c:v>
                </c:pt>
                <c:pt idx="190">
                  <c:v>2.7660853878532773E-2</c:v>
                </c:pt>
                <c:pt idx="191">
                  <c:v>5.2884615384615379E-3</c:v>
                </c:pt>
                <c:pt idx="192">
                  <c:v>2.725339005583621E-2</c:v>
                </c:pt>
                <c:pt idx="193">
                  <c:v>1.3037447988904298E-2</c:v>
                </c:pt>
                <c:pt idx="194">
                  <c:v>4.3032108573320084E-3</c:v>
                </c:pt>
                <c:pt idx="195">
                  <c:v>8.8945362134688691E-3</c:v>
                </c:pt>
                <c:pt idx="196">
                  <c:v>1.215277777777778E-2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1.6632016632016633E-2</c:v>
                </c:pt>
                <c:pt idx="202">
                  <c:v>7.4213338610726294E-3</c:v>
                </c:pt>
                <c:pt idx="203">
                  <c:v>1.1049723756906079E-2</c:v>
                </c:pt>
                <c:pt idx="204">
                  <c:v>3.1190593536576782E-2</c:v>
                </c:pt>
                <c:pt idx="205">
                  <c:v>3.0109106168694919E-2</c:v>
                </c:pt>
                <c:pt idx="206">
                  <c:v>4.4684416309811958E-2</c:v>
                </c:pt>
                <c:pt idx="207">
                  <c:v>3.2385834109972034E-2</c:v>
                </c:pt>
                <c:pt idx="208">
                  <c:v>4.0678958150424348E-2</c:v>
                </c:pt>
                <c:pt idx="209">
                  <c:v>5.908639523336643E-2</c:v>
                </c:pt>
                <c:pt idx="210">
                  <c:v>5.5349412492269635E-2</c:v>
                </c:pt>
                <c:pt idx="211">
                  <c:v>2.3978919631093543E-2</c:v>
                </c:pt>
                <c:pt idx="212">
                  <c:v>2.4923843810578789E-2</c:v>
                </c:pt>
                <c:pt idx="213">
                  <c:v>1.174301242236025E-2</c:v>
                </c:pt>
                <c:pt idx="214">
                  <c:v>1.8769187831426178E-2</c:v>
                </c:pt>
                <c:pt idx="215">
                  <c:v>1.7094585605959823E-2</c:v>
                </c:pt>
                <c:pt idx="216">
                  <c:v>5.1165434906196702E-3</c:v>
                </c:pt>
                <c:pt idx="217">
                  <c:v>1.3237063778580025E-2</c:v>
                </c:pt>
                <c:pt idx="218">
                  <c:v>1.5083749890379724E-2</c:v>
                </c:pt>
                <c:pt idx="219">
                  <c:v>2.3076042143838751E-2</c:v>
                </c:pt>
                <c:pt idx="220">
                  <c:v>7.2535734174865404E-2</c:v>
                </c:pt>
                <c:pt idx="221">
                  <c:v>3.4455896452540755E-2</c:v>
                </c:pt>
                <c:pt idx="222">
                  <c:v>7.8349005703715127E-2</c:v>
                </c:pt>
                <c:pt idx="223">
                  <c:v>6.4904095386210475E-2</c:v>
                </c:pt>
                <c:pt idx="224">
                  <c:v>6.8859613674937356E-2</c:v>
                </c:pt>
                <c:pt idx="225">
                  <c:v>7.0973782771535585E-2</c:v>
                </c:pt>
                <c:pt idx="226">
                  <c:v>6.7599631979080907E-2</c:v>
                </c:pt>
                <c:pt idx="227">
                  <c:v>7.540625117822268E-2</c:v>
                </c:pt>
                <c:pt idx="228">
                  <c:v>7.1173915861800732E-2</c:v>
                </c:pt>
                <c:pt idx="229">
                  <c:v>5.344108446298227E-2</c:v>
                </c:pt>
                <c:pt idx="230">
                  <c:v>4.2372881355932195E-3</c:v>
                </c:pt>
                <c:pt idx="231">
                  <c:v>7.5187969924812026E-3</c:v>
                </c:pt>
                <c:pt idx="232">
                  <c:v>0.15662650602409636</c:v>
                </c:pt>
                <c:pt idx="233">
                  <c:v>0</c:v>
                </c:pt>
                <c:pt idx="234">
                  <c:v>0.18285714285714286</c:v>
                </c:pt>
                <c:pt idx="235">
                  <c:v>3.1292517006802724E-2</c:v>
                </c:pt>
                <c:pt idx="236">
                  <c:v>0.11650485436893206</c:v>
                </c:pt>
                <c:pt idx="237">
                  <c:v>0.14685314685314688</c:v>
                </c:pt>
                <c:pt idx="238">
                  <c:v>0.16149068322981364</c:v>
                </c:pt>
                <c:pt idx="239">
                  <c:v>0.10194174757281554</c:v>
                </c:pt>
                <c:pt idx="240">
                  <c:v>1.0660980810234541E-2</c:v>
                </c:pt>
                <c:pt idx="241">
                  <c:v>6.9284064665127024E-3</c:v>
                </c:pt>
                <c:pt idx="242">
                  <c:v>0</c:v>
                </c:pt>
                <c:pt idx="243">
                  <c:v>5.0505050505050501E-3</c:v>
                </c:pt>
                <c:pt idx="244">
                  <c:v>0</c:v>
                </c:pt>
                <c:pt idx="245">
                  <c:v>1.8518518518518517E-3</c:v>
                </c:pt>
                <c:pt idx="246">
                  <c:v>0</c:v>
                </c:pt>
                <c:pt idx="247">
                  <c:v>0</c:v>
                </c:pt>
                <c:pt idx="248">
                  <c:v>1.6313213703099511E-3</c:v>
                </c:pt>
                <c:pt idx="249">
                  <c:v>0</c:v>
                </c:pt>
                <c:pt idx="250">
                  <c:v>0</c:v>
                </c:pt>
                <c:pt idx="251">
                  <c:v>3.5335689045936395E-3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1.1494252873563218E-2</c:v>
                </c:pt>
                <c:pt idx="256">
                  <c:v>1.5957446808510641E-2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6.25E-2</c:v>
                </c:pt>
                <c:pt idx="261">
                  <c:v>2.2900763358778629E-2</c:v>
                </c:pt>
                <c:pt idx="262">
                  <c:v>0</c:v>
                </c:pt>
                <c:pt idx="263">
                  <c:v>4.4843049327354259E-3</c:v>
                </c:pt>
                <c:pt idx="264">
                  <c:v>4.3290043290043295E-2</c:v>
                </c:pt>
                <c:pt idx="265">
                  <c:v>4.9999999999999992E-3</c:v>
                </c:pt>
                <c:pt idx="266">
                  <c:v>1.0000000000000002E-2</c:v>
                </c:pt>
                <c:pt idx="267">
                  <c:v>1.0752688172043012E-2</c:v>
                </c:pt>
                <c:pt idx="268">
                  <c:v>2.6615969581749048E-2</c:v>
                </c:pt>
                <c:pt idx="269">
                  <c:v>0.5156462585034014</c:v>
                </c:pt>
                <c:pt idx="270">
                  <c:v>1.9762845849802375E-2</c:v>
                </c:pt>
                <c:pt idx="271">
                  <c:v>9.3137254901960786E-2</c:v>
                </c:pt>
                <c:pt idx="272">
                  <c:v>0.1803921568627451</c:v>
                </c:pt>
                <c:pt idx="273">
                  <c:v>0.17142857142857143</c:v>
                </c:pt>
                <c:pt idx="274">
                  <c:v>0.61310259579728055</c:v>
                </c:pt>
                <c:pt idx="275">
                  <c:v>0.13526570048309181</c:v>
                </c:pt>
                <c:pt idx="276">
                  <c:v>3.6363636363636362E-2</c:v>
                </c:pt>
                <c:pt idx="277">
                  <c:v>0</c:v>
                </c:pt>
                <c:pt idx="278">
                  <c:v>3.1007751937984496E-2</c:v>
                </c:pt>
                <c:pt idx="279">
                  <c:v>1.7647058823529415E-2</c:v>
                </c:pt>
                <c:pt idx="280">
                  <c:v>2.0547945205479454E-2</c:v>
                </c:pt>
                <c:pt idx="281">
                  <c:v>1.7647058823529415E-2</c:v>
                </c:pt>
                <c:pt idx="282">
                  <c:v>3.6363636363636362E-2</c:v>
                </c:pt>
                <c:pt idx="283">
                  <c:v>1.1904761904761904E-2</c:v>
                </c:pt>
                <c:pt idx="284">
                  <c:v>6.1224489795918373E-2</c:v>
                </c:pt>
                <c:pt idx="285">
                  <c:v>0.11023622047244094</c:v>
                </c:pt>
                <c:pt idx="286">
                  <c:v>6.2500000000000014E-2</c:v>
                </c:pt>
                <c:pt idx="287">
                  <c:v>4.1095890410958909E-2</c:v>
                </c:pt>
                <c:pt idx="288">
                  <c:v>3.4013605442176867E-2</c:v>
                </c:pt>
                <c:pt idx="289">
                  <c:v>3.8216560509554146E-2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271808"/>
        <c:axId val="183273344"/>
      </c:scatterChart>
      <c:valAx>
        <c:axId val="1832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273344"/>
        <c:crosses val="autoZero"/>
        <c:crossBetween val="midCat"/>
      </c:valAx>
      <c:valAx>
        <c:axId val="18327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27180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LossLocal!$D$6</c:f>
              <c:strCache>
                <c:ptCount val="1"/>
                <c:pt idx="0">
                  <c:v>S103--106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LossLocal!$D$8:$D$297</c:f>
              <c:numCache>
                <c:formatCode>General</c:formatCode>
                <c:ptCount val="290"/>
                <c:pt idx="0">
                  <c:v>7.6357999999999995E-2</c:v>
                </c:pt>
                <c:pt idx="1">
                  <c:v>6.3885999999999998E-2</c:v>
                </c:pt>
                <c:pt idx="2">
                  <c:v>3.9396E-2</c:v>
                </c:pt>
                <c:pt idx="3">
                  <c:v>3.7199999999999999E-4</c:v>
                </c:pt>
                <c:pt idx="4">
                  <c:v>7.0692999999999992E-2</c:v>
                </c:pt>
                <c:pt idx="5">
                  <c:v>4.4359999999999997E-2</c:v>
                </c:pt>
                <c:pt idx="6">
                  <c:v>6.2023000000000002E-2</c:v>
                </c:pt>
                <c:pt idx="7">
                  <c:v>8.8607000000000005E-2</c:v>
                </c:pt>
                <c:pt idx="8">
                  <c:v>6.9454000000000002E-2</c:v>
                </c:pt>
                <c:pt idx="9">
                  <c:v>6.4242000000000007E-2</c:v>
                </c:pt>
                <c:pt idx="10">
                  <c:v>7.6311999999999991E-2</c:v>
                </c:pt>
                <c:pt idx="11">
                  <c:v>0.10916899999999999</c:v>
                </c:pt>
                <c:pt idx="12">
                  <c:v>8.0237000000000003E-2</c:v>
                </c:pt>
                <c:pt idx="13">
                  <c:v>5.4138000000000006E-2</c:v>
                </c:pt>
                <c:pt idx="14">
                  <c:v>4.0632000000000008E-2</c:v>
                </c:pt>
                <c:pt idx="15">
                  <c:v>2.0451E-2</c:v>
                </c:pt>
                <c:pt idx="16">
                  <c:v>1.0031999999999999E-2</c:v>
                </c:pt>
                <c:pt idx="17">
                  <c:v>2.6546999999999998E-2</c:v>
                </c:pt>
                <c:pt idx="18">
                  <c:v>3.4981999999999999E-2</c:v>
                </c:pt>
                <c:pt idx="19">
                  <c:v>3.4139999999999997E-2</c:v>
                </c:pt>
                <c:pt idx="20">
                  <c:v>4.8937999999999995E-2</c:v>
                </c:pt>
                <c:pt idx="21">
                  <c:v>4.2314999999999998E-2</c:v>
                </c:pt>
                <c:pt idx="22">
                  <c:v>3.1748999999999999E-2</c:v>
                </c:pt>
                <c:pt idx="23">
                  <c:v>2.9918E-2</c:v>
                </c:pt>
                <c:pt idx="24">
                  <c:v>2.6720000000000001E-2</c:v>
                </c:pt>
                <c:pt idx="25">
                  <c:v>2.3306E-2</c:v>
                </c:pt>
                <c:pt idx="26">
                  <c:v>3.4189999999999998E-2</c:v>
                </c:pt>
                <c:pt idx="27">
                  <c:v>1.5145E-2</c:v>
                </c:pt>
                <c:pt idx="28">
                  <c:v>1.4987999999999998E-2</c:v>
                </c:pt>
                <c:pt idx="29">
                  <c:v>1.2404E-2</c:v>
                </c:pt>
                <c:pt idx="30">
                  <c:v>1.1727E-2</c:v>
                </c:pt>
                <c:pt idx="31">
                  <c:v>1.6470000000000002E-2</c:v>
                </c:pt>
                <c:pt idx="32">
                  <c:v>1.5989E-2</c:v>
                </c:pt>
                <c:pt idx="33">
                  <c:v>2.1107000000000001E-2</c:v>
                </c:pt>
                <c:pt idx="34">
                  <c:v>1.1619000000000001E-2</c:v>
                </c:pt>
                <c:pt idx="35">
                  <c:v>1.1165E-2</c:v>
                </c:pt>
                <c:pt idx="36">
                  <c:v>9.9979999999999999E-3</c:v>
                </c:pt>
                <c:pt idx="37">
                  <c:v>1.2688999999999999E-2</c:v>
                </c:pt>
                <c:pt idx="38">
                  <c:v>1.9874999999999997E-2</c:v>
                </c:pt>
                <c:pt idx="39">
                  <c:v>2.4801E-2</c:v>
                </c:pt>
                <c:pt idx="40">
                  <c:v>1.3345999999999998E-2</c:v>
                </c:pt>
                <c:pt idx="41">
                  <c:v>1.3080000000000001E-3</c:v>
                </c:pt>
                <c:pt idx="42">
                  <c:v>3.2899999999999997E-4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3.9999999999999996E-5</c:v>
                </c:pt>
                <c:pt idx="53">
                  <c:v>2.6800000000000001E-4</c:v>
                </c:pt>
                <c:pt idx="54">
                  <c:v>7.1500000000000003E-4</c:v>
                </c:pt>
                <c:pt idx="55">
                  <c:v>8.4800000000000001E-4</c:v>
                </c:pt>
                <c:pt idx="56">
                  <c:v>5.4500000000000002E-4</c:v>
                </c:pt>
                <c:pt idx="57">
                  <c:v>1.565E-3</c:v>
                </c:pt>
                <c:pt idx="58">
                  <c:v>9.555000000000001E-3</c:v>
                </c:pt>
                <c:pt idx="59">
                  <c:v>8.1630000000000001E-3</c:v>
                </c:pt>
                <c:pt idx="60">
                  <c:v>6.7969999999999992E-3</c:v>
                </c:pt>
                <c:pt idx="61">
                  <c:v>1.3554E-2</c:v>
                </c:pt>
                <c:pt idx="62">
                  <c:v>2.6681000000000003E-2</c:v>
                </c:pt>
                <c:pt idx="63">
                  <c:v>1.6181999999999998E-2</c:v>
                </c:pt>
                <c:pt idx="64">
                  <c:v>1.4926999999999999E-2</c:v>
                </c:pt>
                <c:pt idx="65">
                  <c:v>2.5176999999999998E-2</c:v>
                </c:pt>
                <c:pt idx="66">
                  <c:v>3.0769999999999999E-2</c:v>
                </c:pt>
                <c:pt idx="67">
                  <c:v>3.6039000000000002E-2</c:v>
                </c:pt>
                <c:pt idx="68">
                  <c:v>3.1085000000000002E-2</c:v>
                </c:pt>
                <c:pt idx="69">
                  <c:v>3.3364999999999999E-2</c:v>
                </c:pt>
                <c:pt idx="70">
                  <c:v>3.6789999999999996E-2</c:v>
                </c:pt>
                <c:pt idx="71">
                  <c:v>1.2585000000000001E-2</c:v>
                </c:pt>
                <c:pt idx="72">
                  <c:v>3.869E-3</c:v>
                </c:pt>
                <c:pt idx="73">
                  <c:v>1.2034000000000001E-2</c:v>
                </c:pt>
                <c:pt idx="74">
                  <c:v>3.1017000000000003E-2</c:v>
                </c:pt>
                <c:pt idx="75">
                  <c:v>3.7783000000000004E-2</c:v>
                </c:pt>
                <c:pt idx="76">
                  <c:v>4.0209000000000002E-2</c:v>
                </c:pt>
                <c:pt idx="77">
                  <c:v>9.4459999999999995E-3</c:v>
                </c:pt>
                <c:pt idx="78">
                  <c:v>2.849E-3</c:v>
                </c:pt>
                <c:pt idx="79">
                  <c:v>2.334E-2</c:v>
                </c:pt>
                <c:pt idx="80">
                  <c:v>2.9157000000000002E-2</c:v>
                </c:pt>
                <c:pt idx="81">
                  <c:v>2.2393E-2</c:v>
                </c:pt>
                <c:pt idx="82">
                  <c:v>3.4172000000000001E-2</c:v>
                </c:pt>
                <c:pt idx="83">
                  <c:v>3.6669999999999994E-2</c:v>
                </c:pt>
                <c:pt idx="84">
                  <c:v>3.5408000000000002E-2</c:v>
                </c:pt>
                <c:pt idx="85">
                  <c:v>3.4785999999999997E-2</c:v>
                </c:pt>
                <c:pt idx="86">
                  <c:v>4.7609999999999996E-3</c:v>
                </c:pt>
                <c:pt idx="87">
                  <c:v>2.0699999999999996E-4</c:v>
                </c:pt>
                <c:pt idx="88">
                  <c:v>2.2899999999999998E-4</c:v>
                </c:pt>
                <c:pt idx="89">
                  <c:v>2.2400000000000002E-4</c:v>
                </c:pt>
                <c:pt idx="90">
                  <c:v>2.7700000000000001E-4</c:v>
                </c:pt>
                <c:pt idx="91">
                  <c:v>3.6180000000000001E-3</c:v>
                </c:pt>
                <c:pt idx="92">
                  <c:v>1.3408E-2</c:v>
                </c:pt>
                <c:pt idx="93">
                  <c:v>2.2123999999999998E-2</c:v>
                </c:pt>
                <c:pt idx="94">
                  <c:v>2.3165999999999999E-2</c:v>
                </c:pt>
                <c:pt idx="95">
                  <c:v>2.6566000000000003E-2</c:v>
                </c:pt>
                <c:pt idx="96">
                  <c:v>2.1505E-2</c:v>
                </c:pt>
                <c:pt idx="97">
                  <c:v>1.7791999999999999E-2</c:v>
                </c:pt>
                <c:pt idx="98">
                  <c:v>1.7926999999999998E-2</c:v>
                </c:pt>
                <c:pt idx="99">
                  <c:v>1.9581000000000001E-2</c:v>
                </c:pt>
                <c:pt idx="100">
                  <c:v>2.0513E-2</c:v>
                </c:pt>
                <c:pt idx="101">
                  <c:v>1.9916999999999997E-2</c:v>
                </c:pt>
                <c:pt idx="102">
                  <c:v>2.1466999999999997E-2</c:v>
                </c:pt>
                <c:pt idx="103">
                  <c:v>1.7881000000000001E-2</c:v>
                </c:pt>
                <c:pt idx="104">
                  <c:v>5.4340000000000005E-3</c:v>
                </c:pt>
                <c:pt idx="105">
                  <c:v>1.7364000000000001E-2</c:v>
                </c:pt>
                <c:pt idx="106">
                  <c:v>1.4022999999999999E-2</c:v>
                </c:pt>
                <c:pt idx="107">
                  <c:v>1.9713000000000001E-2</c:v>
                </c:pt>
                <c:pt idx="108">
                  <c:v>1.7913999999999999E-2</c:v>
                </c:pt>
                <c:pt idx="109">
                  <c:v>2.2899000000000003E-2</c:v>
                </c:pt>
                <c:pt idx="110">
                  <c:v>3.2579999999999996E-3</c:v>
                </c:pt>
                <c:pt idx="111">
                  <c:v>2.5599999999999999E-4</c:v>
                </c:pt>
                <c:pt idx="112">
                  <c:v>4.5100000000000001E-4</c:v>
                </c:pt>
                <c:pt idx="113">
                  <c:v>9.1660000000000023E-3</c:v>
                </c:pt>
                <c:pt idx="114">
                  <c:v>2.1645000000000001E-2</c:v>
                </c:pt>
                <c:pt idx="115">
                  <c:v>1.3719E-2</c:v>
                </c:pt>
                <c:pt idx="116">
                  <c:v>1.7194000000000001E-2</c:v>
                </c:pt>
                <c:pt idx="117">
                  <c:v>2.2650999999999998E-2</c:v>
                </c:pt>
                <c:pt idx="118">
                  <c:v>2.2553000000000004E-2</c:v>
                </c:pt>
                <c:pt idx="119">
                  <c:v>2.1304999999999998E-2</c:v>
                </c:pt>
                <c:pt idx="120">
                  <c:v>2.0296000000000002E-2</c:v>
                </c:pt>
                <c:pt idx="121">
                  <c:v>2.7193000000000002E-2</c:v>
                </c:pt>
                <c:pt idx="122">
                  <c:v>2.2058000000000001E-2</c:v>
                </c:pt>
                <c:pt idx="123">
                  <c:v>1.9126000000000001E-2</c:v>
                </c:pt>
                <c:pt idx="124">
                  <c:v>1.6532000000000002E-2</c:v>
                </c:pt>
                <c:pt idx="125">
                  <c:v>1.4116999999999999E-2</c:v>
                </c:pt>
                <c:pt idx="126">
                  <c:v>2.6302000000000002E-2</c:v>
                </c:pt>
                <c:pt idx="127">
                  <c:v>2.0676E-2</c:v>
                </c:pt>
                <c:pt idx="128">
                  <c:v>1.2029E-2</c:v>
                </c:pt>
                <c:pt idx="129">
                  <c:v>9.9239999999999988E-3</c:v>
                </c:pt>
                <c:pt idx="130">
                  <c:v>1.4947000000000002E-2</c:v>
                </c:pt>
                <c:pt idx="131">
                  <c:v>1.4254000000000001E-2</c:v>
                </c:pt>
                <c:pt idx="132">
                  <c:v>1.3672999999999999E-2</c:v>
                </c:pt>
                <c:pt idx="133">
                  <c:v>1.4597000000000001E-2</c:v>
                </c:pt>
                <c:pt idx="134">
                  <c:v>1.4553E-2</c:v>
                </c:pt>
                <c:pt idx="135">
                  <c:v>1.4621E-2</c:v>
                </c:pt>
                <c:pt idx="136">
                  <c:v>1.2137E-2</c:v>
                </c:pt>
                <c:pt idx="137">
                  <c:v>1.4528000000000001E-2</c:v>
                </c:pt>
                <c:pt idx="138">
                  <c:v>7.4260000000000003E-3</c:v>
                </c:pt>
                <c:pt idx="139">
                  <c:v>3.4310000000000005E-3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7.1299999999999998E-4</c:v>
                </c:pt>
                <c:pt idx="153">
                  <c:v>2.0089000000000003E-2</c:v>
                </c:pt>
                <c:pt idx="154">
                  <c:v>1.4439E-2</c:v>
                </c:pt>
                <c:pt idx="155">
                  <c:v>2.0723999999999999E-2</c:v>
                </c:pt>
                <c:pt idx="156">
                  <c:v>3.3581E-2</c:v>
                </c:pt>
                <c:pt idx="157">
                  <c:v>3.0453000000000001E-2</c:v>
                </c:pt>
                <c:pt idx="158">
                  <c:v>2.7216000000000001E-2</c:v>
                </c:pt>
                <c:pt idx="159">
                  <c:v>2.3241999999999999E-2</c:v>
                </c:pt>
                <c:pt idx="160">
                  <c:v>1.9209999999999998E-2</c:v>
                </c:pt>
                <c:pt idx="161">
                  <c:v>2.6044999999999999E-2</c:v>
                </c:pt>
                <c:pt idx="162">
                  <c:v>1.823E-2</c:v>
                </c:pt>
                <c:pt idx="163">
                  <c:v>2.7144999999999999E-2</c:v>
                </c:pt>
                <c:pt idx="164">
                  <c:v>2.8709999999999999E-2</c:v>
                </c:pt>
                <c:pt idx="165">
                  <c:v>1.7601000000000002E-2</c:v>
                </c:pt>
                <c:pt idx="166">
                  <c:v>2.0558E-2</c:v>
                </c:pt>
                <c:pt idx="167">
                  <c:v>4.6401999999999999E-2</c:v>
                </c:pt>
                <c:pt idx="168">
                  <c:v>4.4653999999999999E-2</c:v>
                </c:pt>
                <c:pt idx="169">
                  <c:v>3.5235000000000002E-2</c:v>
                </c:pt>
                <c:pt idx="170">
                  <c:v>2.5488E-2</c:v>
                </c:pt>
                <c:pt idx="171">
                  <c:v>1.9505000000000002E-2</c:v>
                </c:pt>
                <c:pt idx="172">
                  <c:v>1.4841E-2</c:v>
                </c:pt>
                <c:pt idx="173">
                  <c:v>2.9886000000000003E-2</c:v>
                </c:pt>
                <c:pt idx="174">
                  <c:v>2.4233000000000001E-2</c:v>
                </c:pt>
                <c:pt idx="175">
                  <c:v>3.1058999999999996E-2</c:v>
                </c:pt>
                <c:pt idx="176">
                  <c:v>2.6245000000000001E-2</c:v>
                </c:pt>
                <c:pt idx="177">
                  <c:v>2.9548999999999999E-2</c:v>
                </c:pt>
                <c:pt idx="178">
                  <c:v>2.1825000000000001E-2</c:v>
                </c:pt>
                <c:pt idx="179">
                  <c:v>1.9008999999999998E-2</c:v>
                </c:pt>
                <c:pt idx="180">
                  <c:v>1.8169000000000001E-2</c:v>
                </c:pt>
                <c:pt idx="181">
                  <c:v>2.1735999999999998E-2</c:v>
                </c:pt>
                <c:pt idx="182">
                  <c:v>2.026E-2</c:v>
                </c:pt>
                <c:pt idx="183">
                  <c:v>1.8311999999999998E-2</c:v>
                </c:pt>
                <c:pt idx="184">
                  <c:v>2.4989000000000001E-2</c:v>
                </c:pt>
                <c:pt idx="185">
                  <c:v>2.7154999999999999E-2</c:v>
                </c:pt>
                <c:pt idx="186">
                  <c:v>1.7317000000000003E-2</c:v>
                </c:pt>
                <c:pt idx="187">
                  <c:v>2.0567999999999999E-2</c:v>
                </c:pt>
                <c:pt idx="188">
                  <c:v>1.7561E-2</c:v>
                </c:pt>
                <c:pt idx="189">
                  <c:v>1.8556E-2</c:v>
                </c:pt>
                <c:pt idx="190">
                  <c:v>1.9979E-2</c:v>
                </c:pt>
                <c:pt idx="191">
                  <c:v>1.6650999999999999E-2</c:v>
                </c:pt>
                <c:pt idx="192">
                  <c:v>1.6001999999999999E-2</c:v>
                </c:pt>
                <c:pt idx="193">
                  <c:v>1.7795999999999999E-2</c:v>
                </c:pt>
                <c:pt idx="194">
                  <c:v>2.1000000000000001E-2</c:v>
                </c:pt>
                <c:pt idx="195">
                  <c:v>3.0800000000000003E-3</c:v>
                </c:pt>
                <c:pt idx="196">
                  <c:v>1.94E-4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2.6499999999999999E-4</c:v>
                </c:pt>
                <c:pt idx="202">
                  <c:v>1.7770000000000001E-2</c:v>
                </c:pt>
                <c:pt idx="203">
                  <c:v>1.8755999999999998E-2</c:v>
                </c:pt>
                <c:pt idx="204">
                  <c:v>1.7288999999999999E-2</c:v>
                </c:pt>
                <c:pt idx="205">
                  <c:v>1.5476E-2</c:v>
                </c:pt>
                <c:pt idx="206">
                  <c:v>1.2899999999999999E-4</c:v>
                </c:pt>
                <c:pt idx="207">
                  <c:v>6.2000000000000003E-5</c:v>
                </c:pt>
                <c:pt idx="208">
                  <c:v>6.1000000000000005E-5</c:v>
                </c:pt>
                <c:pt idx="209">
                  <c:v>6.2000000000000003E-5</c:v>
                </c:pt>
                <c:pt idx="210">
                  <c:v>5.7000000000000003E-5</c:v>
                </c:pt>
                <c:pt idx="211">
                  <c:v>1.0099999999999999E-4</c:v>
                </c:pt>
                <c:pt idx="212">
                  <c:v>1.8976E-2</c:v>
                </c:pt>
                <c:pt idx="213">
                  <c:v>1.9211000000000002E-2</c:v>
                </c:pt>
                <c:pt idx="214">
                  <c:v>2.8147999999999999E-2</c:v>
                </c:pt>
                <c:pt idx="215">
                  <c:v>2.6626999999999998E-2</c:v>
                </c:pt>
                <c:pt idx="216">
                  <c:v>2.2418E-2</c:v>
                </c:pt>
                <c:pt idx="217">
                  <c:v>2.0086999999999997E-2</c:v>
                </c:pt>
                <c:pt idx="218">
                  <c:v>1.7274999999999999E-2</c:v>
                </c:pt>
                <c:pt idx="219">
                  <c:v>1.8209999999999999E-3</c:v>
                </c:pt>
                <c:pt idx="220">
                  <c:v>6.411E-3</c:v>
                </c:pt>
                <c:pt idx="221">
                  <c:v>1.3079999999999999E-3</c:v>
                </c:pt>
                <c:pt idx="222">
                  <c:v>5.840000000000001E-4</c:v>
                </c:pt>
                <c:pt idx="223">
                  <c:v>6.2700000000000006E-4</c:v>
                </c:pt>
                <c:pt idx="224">
                  <c:v>6.9200000000000002E-4</c:v>
                </c:pt>
                <c:pt idx="225">
                  <c:v>6.3499999999999993E-4</c:v>
                </c:pt>
                <c:pt idx="226">
                  <c:v>9.5800000000000008E-4</c:v>
                </c:pt>
                <c:pt idx="227">
                  <c:v>1.078E-3</c:v>
                </c:pt>
                <c:pt idx="228">
                  <c:v>4.3100000000000007E-4</c:v>
                </c:pt>
                <c:pt idx="229">
                  <c:v>1.22E-4</c:v>
                </c:pt>
                <c:pt idx="230">
                  <c:v>1.2E-4</c:v>
                </c:pt>
                <c:pt idx="231">
                  <c:v>1.0899999999999999E-4</c:v>
                </c:pt>
                <c:pt idx="232">
                  <c:v>6.900000000000001E-5</c:v>
                </c:pt>
                <c:pt idx="233">
                  <c:v>1.26E-4</c:v>
                </c:pt>
                <c:pt idx="234">
                  <c:v>2.4900000000000004E-4</c:v>
                </c:pt>
                <c:pt idx="235">
                  <c:v>5.4500000000000002E-4</c:v>
                </c:pt>
                <c:pt idx="236">
                  <c:v>4.6900000000000002E-4</c:v>
                </c:pt>
                <c:pt idx="237">
                  <c:v>4.2600000000000005E-4</c:v>
                </c:pt>
                <c:pt idx="238">
                  <c:v>3.57E-4</c:v>
                </c:pt>
                <c:pt idx="239">
                  <c:v>4.6799999999999999E-4</c:v>
                </c:pt>
                <c:pt idx="240">
                  <c:v>1.08E-4</c:v>
                </c:pt>
                <c:pt idx="241">
                  <c:v>9.8999999999999994E-5</c:v>
                </c:pt>
                <c:pt idx="242">
                  <c:v>1.1999999999999999E-4</c:v>
                </c:pt>
                <c:pt idx="243">
                  <c:v>2.6699999999999998E-4</c:v>
                </c:pt>
                <c:pt idx="244">
                  <c:v>8.6400000000000008E-4</c:v>
                </c:pt>
                <c:pt idx="245">
                  <c:v>8.8199999999999997E-4</c:v>
                </c:pt>
                <c:pt idx="246">
                  <c:v>1.1639999999999999E-3</c:v>
                </c:pt>
                <c:pt idx="247">
                  <c:v>1.1209999999999998E-3</c:v>
                </c:pt>
                <c:pt idx="248">
                  <c:v>2.8499999999999999E-4</c:v>
                </c:pt>
                <c:pt idx="249">
                  <c:v>2.8099999999999995E-4</c:v>
                </c:pt>
                <c:pt idx="250">
                  <c:v>2.41E-4</c:v>
                </c:pt>
                <c:pt idx="251">
                  <c:v>9.1000000000000011E-4</c:v>
                </c:pt>
                <c:pt idx="252">
                  <c:v>1.2110000000000001E-3</c:v>
                </c:pt>
                <c:pt idx="253">
                  <c:v>1.7259999999999999E-3</c:v>
                </c:pt>
                <c:pt idx="254">
                  <c:v>1.3320000000000001E-3</c:v>
                </c:pt>
                <c:pt idx="255">
                  <c:v>1.5330000000000001E-3</c:v>
                </c:pt>
                <c:pt idx="256">
                  <c:v>1.5690000000000001E-3</c:v>
                </c:pt>
                <c:pt idx="257">
                  <c:v>9.2400000000000002E-4</c:v>
                </c:pt>
                <c:pt idx="258">
                  <c:v>8.03E-4</c:v>
                </c:pt>
                <c:pt idx="259">
                  <c:v>1.544E-3</c:v>
                </c:pt>
                <c:pt idx="260">
                  <c:v>1.1669999999999999E-3</c:v>
                </c:pt>
                <c:pt idx="261">
                  <c:v>1.4740000000000003E-3</c:v>
                </c:pt>
                <c:pt idx="262">
                  <c:v>8.9500000000000007E-4</c:v>
                </c:pt>
                <c:pt idx="263">
                  <c:v>8.6200000000000003E-4</c:v>
                </c:pt>
                <c:pt idx="264">
                  <c:v>1.0150000000000001E-3</c:v>
                </c:pt>
                <c:pt idx="265">
                  <c:v>9.4600000000000001E-4</c:v>
                </c:pt>
                <c:pt idx="266">
                  <c:v>9.0999999999999989E-4</c:v>
                </c:pt>
                <c:pt idx="267">
                  <c:v>6.6900000000000011E-4</c:v>
                </c:pt>
                <c:pt idx="268">
                  <c:v>1.0169999999999999E-3</c:v>
                </c:pt>
                <c:pt idx="269">
                  <c:v>7.3700000000000002E-4</c:v>
                </c:pt>
                <c:pt idx="270">
                  <c:v>6.8899999999999994E-4</c:v>
                </c:pt>
                <c:pt idx="271">
                  <c:v>1.611E-3</c:v>
                </c:pt>
                <c:pt idx="272">
                  <c:v>7.4300000000000006E-4</c:v>
                </c:pt>
                <c:pt idx="273">
                  <c:v>7.5100000000000004E-4</c:v>
                </c:pt>
                <c:pt idx="274">
                  <c:v>1.1299999999999999E-3</c:v>
                </c:pt>
                <c:pt idx="275">
                  <c:v>7.3999999999999999E-4</c:v>
                </c:pt>
                <c:pt idx="276">
                  <c:v>2.1939999999999998E-3</c:v>
                </c:pt>
                <c:pt idx="277">
                  <c:v>1.2299999999999998E-4</c:v>
                </c:pt>
                <c:pt idx="278">
                  <c:v>5.2400000000000005E-4</c:v>
                </c:pt>
                <c:pt idx="279">
                  <c:v>8.1999999999999998E-4</c:v>
                </c:pt>
                <c:pt idx="280">
                  <c:v>6.3600000000000006E-4</c:v>
                </c:pt>
                <c:pt idx="281">
                  <c:v>7.9199999999999995E-4</c:v>
                </c:pt>
                <c:pt idx="282">
                  <c:v>8.2399999999999997E-4</c:v>
                </c:pt>
                <c:pt idx="283">
                  <c:v>9.59E-4</c:v>
                </c:pt>
                <c:pt idx="284">
                  <c:v>1.292E-3</c:v>
                </c:pt>
                <c:pt idx="285">
                  <c:v>9.6700000000000009E-4</c:v>
                </c:pt>
                <c:pt idx="286">
                  <c:v>7.9299999999999998E-4</c:v>
                </c:pt>
                <c:pt idx="287">
                  <c:v>6.910000000000001E-4</c:v>
                </c:pt>
                <c:pt idx="288">
                  <c:v>7.4799999999999997E-4</c:v>
                </c:pt>
                <c:pt idx="289">
                  <c:v>8.2200000000000003E-4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305728"/>
        <c:axId val="183307264"/>
      </c:scatterChart>
      <c:valAx>
        <c:axId val="18330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307264"/>
        <c:crosses val="autoZero"/>
        <c:crossBetween val="midCat"/>
      </c:valAx>
      <c:valAx>
        <c:axId val="18330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30572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6850393700793E-2"/>
          <c:y val="2.82524059492563E-2"/>
          <c:w val="0.85523381452318503"/>
          <c:h val="0.72112459900845705"/>
        </c:manualLayout>
      </c:layout>
      <c:scatterChart>
        <c:scatterStyle val="lineMarker"/>
        <c:varyColors val="0"/>
        <c:ser>
          <c:idx val="0"/>
          <c:order val="0"/>
          <c:tx>
            <c:strRef>
              <c:f>InjAreaLoss!$G$4</c:f>
              <c:strCache>
                <c:ptCount val="1"/>
                <c:pt idx="0">
                  <c:v>103+/Col</c:v>
                </c:pt>
              </c:strCache>
            </c:strRef>
          </c:tx>
          <c:spPr>
            <a:ln w="28575">
              <a:noFill/>
            </a:ln>
          </c:spPr>
          <c:xVal>
            <c:strRef>
              <c:f>InjAreaLoss!$A$8:$A$298</c:f>
              <c:strCache>
                <c:ptCount val="291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  <c:pt idx="290">
                  <c:v> 30-APR-2012 06:25:00</c:v>
                </c:pt>
              </c:strCache>
            </c:strRef>
          </c:xVal>
          <c:yVal>
            <c:numRef>
              <c:f>InjAreaLoss!$G$8:$G$298</c:f>
              <c:numCache>
                <c:formatCode>General</c:formatCode>
                <c:ptCount val="291"/>
                <c:pt idx="0">
                  <c:v>8.5069073083778957</c:v>
                </c:pt>
                <c:pt idx="1">
                  <c:v>6.6451008945288113</c:v>
                </c:pt>
                <c:pt idx="2">
                  <c:v>6.7435809654227992</c:v>
                </c:pt>
                <c:pt idx="3">
                  <c:v>0.34669151910531221</c:v>
                </c:pt>
                <c:pt idx="4">
                  <c:v>12.881377551020405</c:v>
                </c:pt>
                <c:pt idx="5">
                  <c:v>1.4470722557494697</c:v>
                </c:pt>
                <c:pt idx="6">
                  <c:v>1.1162443308617092</c:v>
                </c:pt>
                <c:pt idx="7">
                  <c:v>1.0796778281425159</c:v>
                </c:pt>
                <c:pt idx="8">
                  <c:v>1.2297967278135844</c:v>
                </c:pt>
                <c:pt idx="9">
                  <c:v>0.63125933495794362</c:v>
                </c:pt>
                <c:pt idx="10">
                  <c:v>0.83001055024417825</c:v>
                </c:pt>
                <c:pt idx="11">
                  <c:v>1.4776129503803359</c:v>
                </c:pt>
                <c:pt idx="12">
                  <c:v>0.50983295102904447</c:v>
                </c:pt>
                <c:pt idx="13">
                  <c:v>0.34307767377900011</c:v>
                </c:pt>
                <c:pt idx="14">
                  <c:v>0.44986713906111614</c:v>
                </c:pt>
                <c:pt idx="15">
                  <c:v>0.37726903778040138</c:v>
                </c:pt>
                <c:pt idx="16">
                  <c:v>0.47443840151336009</c:v>
                </c:pt>
                <c:pt idx="17">
                  <c:v>0.18126015649537749</c:v>
                </c:pt>
                <c:pt idx="18">
                  <c:v>1.4462543409955351</c:v>
                </c:pt>
                <c:pt idx="19">
                  <c:v>1.2732629694551147</c:v>
                </c:pt>
                <c:pt idx="20">
                  <c:v>1.2363388323270088</c:v>
                </c:pt>
                <c:pt idx="21">
                  <c:v>0.98604185114414888</c:v>
                </c:pt>
                <c:pt idx="22">
                  <c:v>0.76874092009685235</c:v>
                </c:pt>
                <c:pt idx="23">
                  <c:v>0.58728382702235826</c:v>
                </c:pt>
                <c:pt idx="24">
                  <c:v>0.7303140459726134</c:v>
                </c:pt>
                <c:pt idx="25">
                  <c:v>0.91238647040400866</c:v>
                </c:pt>
                <c:pt idx="26">
                  <c:v>1.0853968253968256</c:v>
                </c:pt>
                <c:pt idx="27">
                  <c:v>0.52513869625520115</c:v>
                </c:pt>
                <c:pt idx="28">
                  <c:v>0.50868856910127613</c:v>
                </c:pt>
                <c:pt idx="29">
                  <c:v>0.48643137254901958</c:v>
                </c:pt>
                <c:pt idx="30">
                  <c:v>9.6672876856874354E-2</c:v>
                </c:pt>
                <c:pt idx="31">
                  <c:v>0.67098508922023958</c:v>
                </c:pt>
                <c:pt idx="32">
                  <c:v>0.65437505115822214</c:v>
                </c:pt>
                <c:pt idx="33">
                  <c:v>0.95771132991515062</c:v>
                </c:pt>
                <c:pt idx="34">
                  <c:v>0.48983979763912316</c:v>
                </c:pt>
                <c:pt idx="35">
                  <c:v>0.53311368953827054</c:v>
                </c:pt>
                <c:pt idx="36">
                  <c:v>0.40244736948033649</c:v>
                </c:pt>
                <c:pt idx="37">
                  <c:v>0.43549438857809653</c:v>
                </c:pt>
                <c:pt idx="38">
                  <c:v>0.59044591663943424</c:v>
                </c:pt>
                <c:pt idx="39">
                  <c:v>0.9206355098555995</c:v>
                </c:pt>
                <c:pt idx="40">
                  <c:v>0.41698431544085479</c:v>
                </c:pt>
                <c:pt idx="41">
                  <c:v>6.456389752702503E-2</c:v>
                </c:pt>
                <c:pt idx="42">
                  <c:v>3.9292965484294763E-2</c:v>
                </c:pt>
                <c:pt idx="52">
                  <c:v>0.47058823529411764</c:v>
                </c:pt>
                <c:pt idx="53">
                  <c:v>0.14831211953514112</c:v>
                </c:pt>
                <c:pt idx="54">
                  <c:v>0.26257803892765336</c:v>
                </c:pt>
                <c:pt idx="55">
                  <c:v>0.10408739413280962</c:v>
                </c:pt>
                <c:pt idx="56">
                  <c:v>8.1379722263700174E-2</c:v>
                </c:pt>
                <c:pt idx="57">
                  <c:v>6.1386993017965005E-2</c:v>
                </c:pt>
                <c:pt idx="58">
                  <c:v>0.25659272785863907</c:v>
                </c:pt>
                <c:pt idx="59">
                  <c:v>0.14016621449912428</c:v>
                </c:pt>
                <c:pt idx="60">
                  <c:v>0.22629511253162868</c:v>
                </c:pt>
                <c:pt idx="61">
                  <c:v>0.33957158962795941</c:v>
                </c:pt>
                <c:pt idx="62">
                  <c:v>0.6645992128730136</c:v>
                </c:pt>
                <c:pt idx="63">
                  <c:v>0.44630150587456557</c:v>
                </c:pt>
                <c:pt idx="64">
                  <c:v>0.3690326089643749</c:v>
                </c:pt>
                <c:pt idx="65">
                  <c:v>1.3262220817530552</c:v>
                </c:pt>
                <c:pt idx="66">
                  <c:v>1.1598627916619546</c:v>
                </c:pt>
                <c:pt idx="67">
                  <c:v>1.0933167490823041</c:v>
                </c:pt>
                <c:pt idx="68">
                  <c:v>0.55016725367692609</c:v>
                </c:pt>
                <c:pt idx="69">
                  <c:v>0.56942690377854377</c:v>
                </c:pt>
                <c:pt idx="70">
                  <c:v>0.15984185258401579</c:v>
                </c:pt>
                <c:pt idx="71">
                  <c:v>9.1595886373064928E-2</c:v>
                </c:pt>
                <c:pt idx="72">
                  <c:v>1.1306253652834599</c:v>
                </c:pt>
                <c:pt idx="73">
                  <c:v>0.14761297286688588</c:v>
                </c:pt>
                <c:pt idx="74">
                  <c:v>0.13069419572316446</c:v>
                </c:pt>
                <c:pt idx="75">
                  <c:v>0.10565095450211259</c:v>
                </c:pt>
                <c:pt idx="76">
                  <c:v>8.6444755461247247E-2</c:v>
                </c:pt>
                <c:pt idx="77">
                  <c:v>4.6389195825659903E-2</c:v>
                </c:pt>
                <c:pt idx="78">
                  <c:v>3.4903949818680786E-2</c:v>
                </c:pt>
                <c:pt idx="79">
                  <c:v>5.0775556377401179E-2</c:v>
                </c:pt>
                <c:pt idx="80">
                  <c:v>6.0752736342250625E-2</c:v>
                </c:pt>
                <c:pt idx="81">
                  <c:v>4.9343351989775686E-2</c:v>
                </c:pt>
                <c:pt idx="82">
                  <c:v>6.2698501525629294E-2</c:v>
                </c:pt>
                <c:pt idx="83">
                  <c:v>6.0008018524427845E-2</c:v>
                </c:pt>
                <c:pt idx="84">
                  <c:v>6.2837854625347411E-2</c:v>
                </c:pt>
                <c:pt idx="85">
                  <c:v>7.4977099072108283E-2</c:v>
                </c:pt>
                <c:pt idx="86">
                  <c:v>3.1301569351943774E-2</c:v>
                </c:pt>
                <c:pt idx="87">
                  <c:v>1.7286012526096031E-3</c:v>
                </c:pt>
                <c:pt idx="88">
                  <c:v>1.8460744717727958E-3</c:v>
                </c:pt>
                <c:pt idx="89">
                  <c:v>2.1667424381656207E-3</c:v>
                </c:pt>
                <c:pt idx="90">
                  <c:v>2.838667363523637E-3</c:v>
                </c:pt>
                <c:pt idx="91">
                  <c:v>4.2472764838467313E-2</c:v>
                </c:pt>
                <c:pt idx="92">
                  <c:v>6.1928427586971382E-2</c:v>
                </c:pt>
                <c:pt idx="93">
                  <c:v>6.2857094152108259E-2</c:v>
                </c:pt>
                <c:pt idx="94">
                  <c:v>5.7514697703980301E-2</c:v>
                </c:pt>
                <c:pt idx="95">
                  <c:v>5.9987896742959353E-2</c:v>
                </c:pt>
                <c:pt idx="96">
                  <c:v>5.5370172972249256E-2</c:v>
                </c:pt>
                <c:pt idx="97">
                  <c:v>4.406076185098784E-2</c:v>
                </c:pt>
                <c:pt idx="98">
                  <c:v>4.428628599943675E-2</c:v>
                </c:pt>
                <c:pt idx="99">
                  <c:v>4.4032327702520378E-2</c:v>
                </c:pt>
                <c:pt idx="100">
                  <c:v>4.3448515426097491E-2</c:v>
                </c:pt>
                <c:pt idx="101">
                  <c:v>4.0266624614862079E-2</c:v>
                </c:pt>
                <c:pt idx="102">
                  <c:v>4.0982417288711548E-2</c:v>
                </c:pt>
                <c:pt idx="103">
                  <c:v>4.3295714012450449E-2</c:v>
                </c:pt>
                <c:pt idx="104">
                  <c:v>5.4569190600522205E-2</c:v>
                </c:pt>
                <c:pt idx="105">
                  <c:v>4.3193922403178098E-2</c:v>
                </c:pt>
                <c:pt idx="106">
                  <c:v>3.3885649525291599E-2</c:v>
                </c:pt>
                <c:pt idx="107">
                  <c:v>4.1885695587691604E-2</c:v>
                </c:pt>
                <c:pt idx="108">
                  <c:v>6.4627850512469914E-2</c:v>
                </c:pt>
                <c:pt idx="109">
                  <c:v>4.7211707365347987E-2</c:v>
                </c:pt>
                <c:pt idx="110">
                  <c:v>1.7809215093555771E-2</c:v>
                </c:pt>
                <c:pt idx="111">
                  <c:v>1.4638274513391735E-3</c:v>
                </c:pt>
                <c:pt idx="112">
                  <c:v>2.429668897005743E-3</c:v>
                </c:pt>
                <c:pt idx="113">
                  <c:v>3.4917829197491833E-2</c:v>
                </c:pt>
                <c:pt idx="114">
                  <c:v>4.8182552773752364E-2</c:v>
                </c:pt>
                <c:pt idx="115">
                  <c:v>2.7470470095653062E-2</c:v>
                </c:pt>
                <c:pt idx="116">
                  <c:v>3.6309958735803553E-2</c:v>
                </c:pt>
                <c:pt idx="117">
                  <c:v>4.0058714817533092E-2</c:v>
                </c:pt>
                <c:pt idx="118">
                  <c:v>4.3629659579160367E-2</c:v>
                </c:pt>
                <c:pt idx="119">
                  <c:v>3.6515554032050729E-2</c:v>
                </c:pt>
                <c:pt idx="120">
                  <c:v>3.4297224588014222E-2</c:v>
                </c:pt>
                <c:pt idx="121">
                  <c:v>4.4565465001368446E-2</c:v>
                </c:pt>
                <c:pt idx="122">
                  <c:v>4.4255759689098166E-2</c:v>
                </c:pt>
                <c:pt idx="123">
                  <c:v>3.1424158780231332E-2</c:v>
                </c:pt>
                <c:pt idx="124">
                  <c:v>2.934634617398698E-2</c:v>
                </c:pt>
                <c:pt idx="125">
                  <c:v>2.5552287433820531E-2</c:v>
                </c:pt>
                <c:pt idx="126">
                  <c:v>4.0567156674486439E-2</c:v>
                </c:pt>
                <c:pt idx="127">
                  <c:v>3.3858281900164253E-2</c:v>
                </c:pt>
                <c:pt idx="128">
                  <c:v>2.0137879772053065E-2</c:v>
                </c:pt>
                <c:pt idx="129">
                  <c:v>1.6170214152685013E-2</c:v>
                </c:pt>
                <c:pt idx="130">
                  <c:v>3.1653021723201773E-2</c:v>
                </c:pt>
                <c:pt idx="131">
                  <c:v>2.0794127343971104E-2</c:v>
                </c:pt>
                <c:pt idx="132">
                  <c:v>2.6175184018837398E-2</c:v>
                </c:pt>
                <c:pt idx="133">
                  <c:v>2.6200677408758921E-2</c:v>
                </c:pt>
                <c:pt idx="134">
                  <c:v>2.7097531002122668E-2</c:v>
                </c:pt>
                <c:pt idx="135">
                  <c:v>3.0743254609070115E-2</c:v>
                </c:pt>
                <c:pt idx="136">
                  <c:v>3.0048326879846307E-2</c:v>
                </c:pt>
                <c:pt idx="137">
                  <c:v>2.7283141467445399E-2</c:v>
                </c:pt>
                <c:pt idx="138">
                  <c:v>3.045839348995932E-2</c:v>
                </c:pt>
                <c:pt idx="139">
                  <c:v>2.4225606699287573E-2</c:v>
                </c:pt>
                <c:pt idx="152">
                  <c:v>0.22288215067208503</c:v>
                </c:pt>
                <c:pt idx="153">
                  <c:v>9.168872660885441E-2</c:v>
                </c:pt>
                <c:pt idx="154">
                  <c:v>3.5403763258941054E-2</c:v>
                </c:pt>
                <c:pt idx="155">
                  <c:v>4.2293100738966027E-2</c:v>
                </c:pt>
                <c:pt idx="156">
                  <c:v>6.7337076398636439E-2</c:v>
                </c:pt>
                <c:pt idx="157">
                  <c:v>6.8943892670933454E-2</c:v>
                </c:pt>
                <c:pt idx="158">
                  <c:v>5.2297629158772188E-2</c:v>
                </c:pt>
                <c:pt idx="159">
                  <c:v>4.6665154128326149E-2</c:v>
                </c:pt>
                <c:pt idx="160">
                  <c:v>4.5241409195710895E-2</c:v>
                </c:pt>
                <c:pt idx="161">
                  <c:v>5.7711184824251777E-2</c:v>
                </c:pt>
                <c:pt idx="162">
                  <c:v>6.1828467549381379E-2</c:v>
                </c:pt>
                <c:pt idx="163">
                  <c:v>7.1613054707677856E-2</c:v>
                </c:pt>
                <c:pt idx="164">
                  <c:v>7.9917827437619007E-2</c:v>
                </c:pt>
                <c:pt idx="165">
                  <c:v>7.8092694311092961E-2</c:v>
                </c:pt>
                <c:pt idx="166">
                  <c:v>7.0412308282471262E-2</c:v>
                </c:pt>
                <c:pt idx="167">
                  <c:v>9.4263194246942683E-2</c:v>
                </c:pt>
                <c:pt idx="168">
                  <c:v>8.2589814157196975E-2</c:v>
                </c:pt>
                <c:pt idx="169">
                  <c:v>6.6919772242966177E-2</c:v>
                </c:pt>
                <c:pt idx="170">
                  <c:v>6.7430890480360439E-2</c:v>
                </c:pt>
                <c:pt idx="171">
                  <c:v>5.4857435355131941E-2</c:v>
                </c:pt>
                <c:pt idx="172">
                  <c:v>5.9207691693928033E-2</c:v>
                </c:pt>
                <c:pt idx="173">
                  <c:v>6.0290619912487214E-2</c:v>
                </c:pt>
                <c:pt idx="174">
                  <c:v>5.8742394492521756E-2</c:v>
                </c:pt>
                <c:pt idx="175">
                  <c:v>6.3659449920371883E-2</c:v>
                </c:pt>
                <c:pt idx="176">
                  <c:v>6.5032410894818232E-2</c:v>
                </c:pt>
                <c:pt idx="177">
                  <c:v>6.714476264488875E-2</c:v>
                </c:pt>
                <c:pt idx="178">
                  <c:v>5.5121292098650063E-2</c:v>
                </c:pt>
                <c:pt idx="179">
                  <c:v>5.218009530711288E-2</c:v>
                </c:pt>
                <c:pt idx="180">
                  <c:v>4.1243876638382304E-2</c:v>
                </c:pt>
                <c:pt idx="181">
                  <c:v>4.3128182132043349E-2</c:v>
                </c:pt>
                <c:pt idx="182">
                  <c:v>4.3210824460824471E-2</c:v>
                </c:pt>
                <c:pt idx="183">
                  <c:v>5.119502587428814E-2</c:v>
                </c:pt>
                <c:pt idx="184">
                  <c:v>4.9346171618595502E-2</c:v>
                </c:pt>
                <c:pt idx="185">
                  <c:v>5.4535230501973148E-2</c:v>
                </c:pt>
                <c:pt idx="186">
                  <c:v>4.2870334382171575E-2</c:v>
                </c:pt>
                <c:pt idx="187">
                  <c:v>4.581325884892181E-2</c:v>
                </c:pt>
                <c:pt idx="188">
                  <c:v>4.0660533974850248E-2</c:v>
                </c:pt>
                <c:pt idx="189">
                  <c:v>4.0460776639330863E-2</c:v>
                </c:pt>
                <c:pt idx="190">
                  <c:v>4.1382895870617088E-2</c:v>
                </c:pt>
                <c:pt idx="191">
                  <c:v>3.9823876627538765E-2</c:v>
                </c:pt>
                <c:pt idx="192">
                  <c:v>3.9010999726957131E-2</c:v>
                </c:pt>
                <c:pt idx="193">
                  <c:v>3.9740600798563661E-2</c:v>
                </c:pt>
                <c:pt idx="194">
                  <c:v>4.9501099631570393E-2</c:v>
                </c:pt>
                <c:pt idx="195">
                  <c:v>2.5579270824682337E-2</c:v>
                </c:pt>
                <c:pt idx="196">
                  <c:v>3.1762664134385547E-3</c:v>
                </c:pt>
                <c:pt idx="201">
                  <c:v>9.3891723356009076E-3</c:v>
                </c:pt>
                <c:pt idx="202">
                  <c:v>3.9001029346244429E-2</c:v>
                </c:pt>
                <c:pt idx="203">
                  <c:v>5.1590685290218243E-2</c:v>
                </c:pt>
                <c:pt idx="204">
                  <c:v>4.6749264515012545E-2</c:v>
                </c:pt>
                <c:pt idx="205">
                  <c:v>4.4495557919553778E-2</c:v>
                </c:pt>
                <c:pt idx="206">
                  <c:v>1.136974589939978E-3</c:v>
                </c:pt>
                <c:pt idx="207">
                  <c:v>5.3708949470273823E-4</c:v>
                </c:pt>
                <c:pt idx="208">
                  <c:v>5.8820126125778657E-4</c:v>
                </c:pt>
                <c:pt idx="209">
                  <c:v>7.0354609929078012E-4</c:v>
                </c:pt>
                <c:pt idx="210">
                  <c:v>7.1385632702134069E-4</c:v>
                </c:pt>
                <c:pt idx="211">
                  <c:v>1.0478700226173926E-3</c:v>
                </c:pt>
                <c:pt idx="212">
                  <c:v>4.9313160397706883E-2</c:v>
                </c:pt>
                <c:pt idx="213">
                  <c:v>4.5239289490478118E-2</c:v>
                </c:pt>
                <c:pt idx="214">
                  <c:v>5.9398126557597061E-2</c:v>
                </c:pt>
                <c:pt idx="215">
                  <c:v>5.2301588081044188E-2</c:v>
                </c:pt>
                <c:pt idx="216">
                  <c:v>4.6728504429390305E-2</c:v>
                </c:pt>
                <c:pt idx="217">
                  <c:v>4.8488169437028376E-2</c:v>
                </c:pt>
                <c:pt idx="218">
                  <c:v>3.860887367131835E-2</c:v>
                </c:pt>
                <c:pt idx="219">
                  <c:v>3.9453586246492832E-3</c:v>
                </c:pt>
                <c:pt idx="220">
                  <c:v>1.4722734464885671E-2</c:v>
                </c:pt>
                <c:pt idx="221">
                  <c:v>3.0931199364349665E-3</c:v>
                </c:pt>
                <c:pt idx="222">
                  <c:v>1.3500392990891861E-3</c:v>
                </c:pt>
                <c:pt idx="223">
                  <c:v>1.2855631463696681E-3</c:v>
                </c:pt>
                <c:pt idx="224">
                  <c:v>1.3981294966935857E-3</c:v>
                </c:pt>
                <c:pt idx="225">
                  <c:v>2.0580799896285727E-3</c:v>
                </c:pt>
                <c:pt idx="226">
                  <c:v>2.0975606551921194E-3</c:v>
                </c:pt>
                <c:pt idx="227">
                  <c:v>2.3725314558495662E-3</c:v>
                </c:pt>
                <c:pt idx="228">
                  <c:v>1.595043891463E-3</c:v>
                </c:pt>
                <c:pt idx="229">
                  <c:v>1.4228234882500436E-3</c:v>
                </c:pt>
                <c:pt idx="230">
                  <c:v>2.6216328403207137E-3</c:v>
                </c:pt>
                <c:pt idx="231">
                  <c:v>8.2607674177144193E-4</c:v>
                </c:pt>
                <c:pt idx="232">
                  <c:v>6.1744966442953035E-3</c:v>
                </c:pt>
                <c:pt idx="233">
                  <c:v>1.4689081116370166E-3</c:v>
                </c:pt>
                <c:pt idx="234">
                  <c:v>1.4722489933719234E-3</c:v>
                </c:pt>
                <c:pt idx="235">
                  <c:v>1.6734988408333715E-3</c:v>
                </c:pt>
                <c:pt idx="236">
                  <c:v>2.5399266724794346E-3</c:v>
                </c:pt>
                <c:pt idx="237">
                  <c:v>1.6884594195028955E-3</c:v>
                </c:pt>
                <c:pt idx="238">
                  <c:v>1.4556871699728841E-3</c:v>
                </c:pt>
                <c:pt idx="239">
                  <c:v>1.7995085957296273E-3</c:v>
                </c:pt>
                <c:pt idx="240">
                  <c:v>9.4537815126050399E-4</c:v>
                </c:pt>
                <c:pt idx="241">
                  <c:v>1.1764286478200419E-3</c:v>
                </c:pt>
                <c:pt idx="242">
                  <c:v>1.378011529363129E-3</c:v>
                </c:pt>
                <c:pt idx="243">
                  <c:v>1.7355242973401625E-3</c:v>
                </c:pt>
                <c:pt idx="244">
                  <c:v>2.1203442614502275E-3</c:v>
                </c:pt>
                <c:pt idx="245">
                  <c:v>2.7311913196422818E-3</c:v>
                </c:pt>
                <c:pt idx="246">
                  <c:v>2.9433927912163489E-3</c:v>
                </c:pt>
                <c:pt idx="247">
                  <c:v>3.8286434443446384E-3</c:v>
                </c:pt>
                <c:pt idx="248">
                  <c:v>2.3148524180054905E-3</c:v>
                </c:pt>
                <c:pt idx="249">
                  <c:v>2.7870901192200109E-3</c:v>
                </c:pt>
                <c:pt idx="250">
                  <c:v>2.9968042378044988E-3</c:v>
                </c:pt>
                <c:pt idx="251">
                  <c:v>1.6885435106118467E-3</c:v>
                </c:pt>
                <c:pt idx="252">
                  <c:v>2.5952817734496889E-3</c:v>
                </c:pt>
                <c:pt idx="253">
                  <c:v>3.3239162126613088E-3</c:v>
                </c:pt>
                <c:pt idx="254">
                  <c:v>3.5595081892739085E-3</c:v>
                </c:pt>
                <c:pt idx="255">
                  <c:v>2.670010711393265E-3</c:v>
                </c:pt>
                <c:pt idx="256">
                  <c:v>2.5389006835128424E-3</c:v>
                </c:pt>
                <c:pt idx="257">
                  <c:v>3.9973178170491655E-3</c:v>
                </c:pt>
                <c:pt idx="258">
                  <c:v>3.3639848348379795E-3</c:v>
                </c:pt>
                <c:pt idx="259">
                  <c:v>2.6660910856896179E-3</c:v>
                </c:pt>
                <c:pt idx="260">
                  <c:v>2.8752765636626135E-3</c:v>
                </c:pt>
                <c:pt idx="261">
                  <c:v>4.2961736656795769E-3</c:v>
                </c:pt>
                <c:pt idx="262">
                  <c:v>2.7101501937984501E-3</c:v>
                </c:pt>
                <c:pt idx="263">
                  <c:v>2.3856836838055807E-3</c:v>
                </c:pt>
                <c:pt idx="264">
                  <c:v>2.7222232652196424E-3</c:v>
                </c:pt>
                <c:pt idx="265">
                  <c:v>3.3840584376095524E-3</c:v>
                </c:pt>
                <c:pt idx="266">
                  <c:v>2.692044859525549E-3</c:v>
                </c:pt>
                <c:pt idx="267">
                  <c:v>2.20423978438647E-3</c:v>
                </c:pt>
                <c:pt idx="268">
                  <c:v>3.0006550102382231E-3</c:v>
                </c:pt>
                <c:pt idx="269">
                  <c:v>1.8807401490811932E-3</c:v>
                </c:pt>
                <c:pt idx="270">
                  <c:v>1.7010917601979092E-3</c:v>
                </c:pt>
                <c:pt idx="271">
                  <c:v>4.5889852958770332E-3</c:v>
                </c:pt>
                <c:pt idx="272">
                  <c:v>1.9939724601004236E-3</c:v>
                </c:pt>
                <c:pt idx="273">
                  <c:v>2.4588365872264912E-3</c:v>
                </c:pt>
                <c:pt idx="274">
                  <c:v>3.9196506307862542E-3</c:v>
                </c:pt>
                <c:pt idx="275">
                  <c:v>2.6156173563884684E-3</c:v>
                </c:pt>
                <c:pt idx="276">
                  <c:v>6.7651529868119594E-3</c:v>
                </c:pt>
                <c:pt idx="277">
                  <c:v>2.0724864782894403E-3</c:v>
                </c:pt>
                <c:pt idx="278">
                  <c:v>2.5627106044377934E-3</c:v>
                </c:pt>
                <c:pt idx="279">
                  <c:v>2.3451822235187455E-3</c:v>
                </c:pt>
                <c:pt idx="280">
                  <c:v>2.165946954733071E-3</c:v>
                </c:pt>
                <c:pt idx="281">
                  <c:v>2.0927909692898777E-3</c:v>
                </c:pt>
                <c:pt idx="282">
                  <c:v>2.563639870822418E-3</c:v>
                </c:pt>
                <c:pt idx="283">
                  <c:v>2.6701563391850315E-3</c:v>
                </c:pt>
                <c:pt idx="284">
                  <c:v>3.6612909167679742E-3</c:v>
                </c:pt>
                <c:pt idx="285">
                  <c:v>2.7734278650628397E-3</c:v>
                </c:pt>
                <c:pt idx="286">
                  <c:v>2.5709357817200952E-3</c:v>
                </c:pt>
                <c:pt idx="287">
                  <c:v>2.0970722928496206E-3</c:v>
                </c:pt>
                <c:pt idx="288">
                  <c:v>2.4276728743257365E-3</c:v>
                </c:pt>
                <c:pt idx="289">
                  <c:v>3.1604444615325467E-3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InjAreaLoss!$H$4</c:f>
              <c:strCache>
                <c:ptCount val="1"/>
                <c:pt idx="0">
                  <c:v>113+/Col</c:v>
                </c:pt>
              </c:strCache>
            </c:strRef>
          </c:tx>
          <c:spPr>
            <a:ln w="28575">
              <a:noFill/>
            </a:ln>
          </c:spPr>
          <c:xVal>
            <c:strRef>
              <c:f>InjAreaLoss!$A$8:$A$298</c:f>
              <c:strCache>
                <c:ptCount val="291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  <c:pt idx="290">
                  <c:v> 30-APR-2012 06:25:00</c:v>
                </c:pt>
              </c:strCache>
            </c:strRef>
          </c:xVal>
          <c:yVal>
            <c:numRef>
              <c:f>InjAreaLoss!$H$8:$H$298</c:f>
              <c:numCache>
                <c:formatCode>General</c:formatCode>
                <c:ptCount val="291"/>
                <c:pt idx="0">
                  <c:v>0.57341800356506245</c:v>
                </c:pt>
                <c:pt idx="1">
                  <c:v>0.54129394632827121</c:v>
                </c:pt>
                <c:pt idx="2">
                  <c:v>0.7559055118110235</c:v>
                </c:pt>
                <c:pt idx="3">
                  <c:v>1.6421248835041937</c:v>
                </c:pt>
                <c:pt idx="4">
                  <c:v>1.2275874635568511</c:v>
                </c:pt>
                <c:pt idx="5">
                  <c:v>0.23908008481487519</c:v>
                </c:pt>
                <c:pt idx="6">
                  <c:v>0.15916780649341303</c:v>
                </c:pt>
                <c:pt idx="7">
                  <c:v>0.11819466783642829</c:v>
                </c:pt>
                <c:pt idx="8">
                  <c:v>0.15843898293080241</c:v>
                </c:pt>
                <c:pt idx="9">
                  <c:v>6.3281188585803005E-2</c:v>
                </c:pt>
                <c:pt idx="10">
                  <c:v>9.9368073003339108E-2</c:v>
                </c:pt>
                <c:pt idx="11">
                  <c:v>0.15183671259576079</c:v>
                </c:pt>
                <c:pt idx="12">
                  <c:v>0.1334993868305174</c:v>
                </c:pt>
                <c:pt idx="13">
                  <c:v>0.16193180017870606</c:v>
                </c:pt>
                <c:pt idx="14">
                  <c:v>0.24051151461470324</c:v>
                </c:pt>
                <c:pt idx="15">
                  <c:v>0.24835817591499409</c:v>
                </c:pt>
                <c:pt idx="16">
                  <c:v>0.50224639394655946</c:v>
                </c:pt>
                <c:pt idx="17">
                  <c:v>0.34940392467465076</c:v>
                </c:pt>
                <c:pt idx="18">
                  <c:v>0.71651232015875643</c:v>
                </c:pt>
                <c:pt idx="19">
                  <c:v>0.67452355200835412</c:v>
                </c:pt>
                <c:pt idx="20">
                  <c:v>0.64527701285905559</c:v>
                </c:pt>
                <c:pt idx="21">
                  <c:v>0.46653772661602272</c:v>
                </c:pt>
                <c:pt idx="22">
                  <c:v>0.56469733656174337</c:v>
                </c:pt>
                <c:pt idx="23">
                  <c:v>0.9793102094497772</c:v>
                </c:pt>
                <c:pt idx="24">
                  <c:v>1.1551370705441826</c:v>
                </c:pt>
                <c:pt idx="25">
                  <c:v>1.700046977763858</c:v>
                </c:pt>
                <c:pt idx="26">
                  <c:v>1.5166349206349208</c:v>
                </c:pt>
                <c:pt idx="27">
                  <c:v>1.4371359223300968</c:v>
                </c:pt>
                <c:pt idx="28">
                  <c:v>1.3111593809394515</c:v>
                </c:pt>
                <c:pt idx="29">
                  <c:v>1.4847843137254904</c:v>
                </c:pt>
                <c:pt idx="30">
                  <c:v>0.44898850840024401</c:v>
                </c:pt>
                <c:pt idx="31">
                  <c:v>1.3891061680110812</c:v>
                </c:pt>
                <c:pt idx="32">
                  <c:v>1.5944994679544897</c:v>
                </c:pt>
                <c:pt idx="33">
                  <c:v>1.3821407504877721</c:v>
                </c:pt>
                <c:pt idx="34">
                  <c:v>1.273903878583474</c:v>
                </c:pt>
                <c:pt idx="35">
                  <c:v>1.4046220694265386</c:v>
                </c:pt>
                <c:pt idx="36">
                  <c:v>1.2308094835567363</c:v>
                </c:pt>
                <c:pt idx="37">
                  <c:v>1.2838658750042899</c:v>
                </c:pt>
                <c:pt idx="38">
                  <c:v>1.1116128457265082</c:v>
                </c:pt>
                <c:pt idx="39">
                  <c:v>1.5551059801774376</c:v>
                </c:pt>
                <c:pt idx="40">
                  <c:v>1.0481472223958008</c:v>
                </c:pt>
                <c:pt idx="41">
                  <c:v>0.87190878128239313</c:v>
                </c:pt>
                <c:pt idx="42">
                  <c:v>0.69043353636689375</c:v>
                </c:pt>
                <c:pt idx="52">
                  <c:v>0.14117647058823532</c:v>
                </c:pt>
                <c:pt idx="53">
                  <c:v>1.5545102379634752</c:v>
                </c:pt>
                <c:pt idx="54">
                  <c:v>3.3275798751377161</c:v>
                </c:pt>
                <c:pt idx="55">
                  <c:v>2.174297287345035</c:v>
                </c:pt>
                <c:pt idx="56">
                  <c:v>1.3625503956995668</c:v>
                </c:pt>
                <c:pt idx="57">
                  <c:v>0.55793520043931899</c:v>
                </c:pt>
                <c:pt idx="58">
                  <c:v>1.3491594607658843</c:v>
                </c:pt>
                <c:pt idx="59">
                  <c:v>0.59249974243620995</c:v>
                </c:pt>
                <c:pt idx="60">
                  <c:v>0.71976960980157145</c:v>
                </c:pt>
                <c:pt idx="61">
                  <c:v>0.63018915194788927</c:v>
                </c:pt>
                <c:pt idx="62">
                  <c:v>0.79397698400836947</c:v>
                </c:pt>
                <c:pt idx="63">
                  <c:v>0.60496993766892826</c:v>
                </c:pt>
                <c:pt idx="64">
                  <c:v>0.63081905609532984</c:v>
                </c:pt>
                <c:pt idx="65">
                  <c:v>2.1089865149599665</c:v>
                </c:pt>
                <c:pt idx="66">
                  <c:v>1.9664141128576273</c:v>
                </c:pt>
                <c:pt idx="67">
                  <c:v>1.3518187058216786</c:v>
                </c:pt>
                <c:pt idx="68">
                  <c:v>0.67319162492699247</c:v>
                </c:pt>
                <c:pt idx="69">
                  <c:v>0.75246612281120928</c:v>
                </c:pt>
                <c:pt idx="70">
                  <c:v>0.1300936284839137</c:v>
                </c:pt>
                <c:pt idx="71">
                  <c:v>0.12281927553003343</c:v>
                </c:pt>
                <c:pt idx="72">
                  <c:v>5.0458796025715955</c:v>
                </c:pt>
                <c:pt idx="73">
                  <c:v>0.14495118002060745</c:v>
                </c:pt>
                <c:pt idx="74">
                  <c:v>0.12388918150215948</c:v>
                </c:pt>
                <c:pt idx="75">
                  <c:v>6.0167048355661439E-2</c:v>
                </c:pt>
                <c:pt idx="76">
                  <c:v>2.473873513622751E-2</c:v>
                </c:pt>
                <c:pt idx="77">
                  <c:v>2.6229588704726824E-2</c:v>
                </c:pt>
                <c:pt idx="78">
                  <c:v>2.3473488189748117E-2</c:v>
                </c:pt>
                <c:pt idx="79">
                  <c:v>1.3851241107751213E-2</c:v>
                </c:pt>
                <c:pt idx="80">
                  <c:v>1.9611234161719754E-2</c:v>
                </c:pt>
                <c:pt idx="81">
                  <c:v>2.1076638314750346E-2</c:v>
                </c:pt>
                <c:pt idx="82">
                  <c:v>1.2083938050093482E-2</c:v>
                </c:pt>
                <c:pt idx="83">
                  <c:v>7.4719556199219408E-3</c:v>
                </c:pt>
                <c:pt idx="84">
                  <c:v>1.3822979261094411E-2</c:v>
                </c:pt>
                <c:pt idx="85">
                  <c:v>9.4060846418294874E-3</c:v>
                </c:pt>
                <c:pt idx="86">
                  <c:v>1.7626445585499112E-2</c:v>
                </c:pt>
                <c:pt idx="87">
                  <c:v>3.1390396659707727E-2</c:v>
                </c:pt>
                <c:pt idx="88">
                  <c:v>3.9460849516715447E-2</c:v>
                </c:pt>
                <c:pt idx="89">
                  <c:v>5.5242259215910076E-2</c:v>
                </c:pt>
                <c:pt idx="90">
                  <c:v>6.1046720160687011E-2</c:v>
                </c:pt>
                <c:pt idx="91">
                  <c:v>7.7995867768595045E-2</c:v>
                </c:pt>
                <c:pt idx="92">
                  <c:v>5.5203502872873053E-2</c:v>
                </c:pt>
                <c:pt idx="93">
                  <c:v>3.3144587795086562E-2</c:v>
                </c:pt>
                <c:pt idx="94">
                  <c:v>2.2200484626996104E-2</c:v>
                </c:pt>
                <c:pt idx="95">
                  <c:v>3.2484599960257966E-2</c:v>
                </c:pt>
                <c:pt idx="96">
                  <c:v>2.5294423588903821E-2</c:v>
                </c:pt>
                <c:pt idx="97">
                  <c:v>2.6601883082470291E-2</c:v>
                </c:pt>
                <c:pt idx="98">
                  <c:v>2.7319799010864676E-2</c:v>
                </c:pt>
                <c:pt idx="99">
                  <c:v>2.5615251767499597E-2</c:v>
                </c:pt>
                <c:pt idx="100">
                  <c:v>2.2172235142611442E-2</c:v>
                </c:pt>
                <c:pt idx="101">
                  <c:v>1.9687522744365464E-2</c:v>
                </c:pt>
                <c:pt idx="102">
                  <c:v>2.1843798323819705E-2</c:v>
                </c:pt>
                <c:pt idx="103">
                  <c:v>2.5794376230335807E-2</c:v>
                </c:pt>
                <c:pt idx="104">
                  <c:v>4.6635870656758387E-2</c:v>
                </c:pt>
                <c:pt idx="105">
                  <c:v>4.1564573222454666E-2</c:v>
                </c:pt>
                <c:pt idx="106">
                  <c:v>4.3217916405893203E-2</c:v>
                </c:pt>
                <c:pt idx="107">
                  <c:v>3.1652777718756242E-2</c:v>
                </c:pt>
                <c:pt idx="108">
                  <c:v>3.2667477190488729E-2</c:v>
                </c:pt>
                <c:pt idx="109">
                  <c:v>3.1165211080597409E-2</c:v>
                </c:pt>
                <c:pt idx="110">
                  <c:v>1.0008800747790246E-2</c:v>
                </c:pt>
                <c:pt idx="111">
                  <c:v>4.9404176482697104E-3</c:v>
                </c:pt>
                <c:pt idx="112">
                  <c:v>1.3026473155121699E-2</c:v>
                </c:pt>
                <c:pt idx="113">
                  <c:v>1.9626517131298048E-2</c:v>
                </c:pt>
                <c:pt idx="114">
                  <c:v>8.1984911926879164E-3</c:v>
                </c:pt>
                <c:pt idx="115">
                  <c:v>1.3393831508843452E-2</c:v>
                </c:pt>
                <c:pt idx="116">
                  <c:v>1.5724319689821638E-2</c:v>
                </c:pt>
                <c:pt idx="117">
                  <c:v>1.3509713588412667E-2</c:v>
                </c:pt>
                <c:pt idx="118">
                  <c:v>7.0920202198023257E-3</c:v>
                </c:pt>
                <c:pt idx="119">
                  <c:v>1.2786014225726283E-2</c:v>
                </c:pt>
                <c:pt idx="120">
                  <c:v>1.035371970096389E-2</c:v>
                </c:pt>
                <c:pt idx="121">
                  <c:v>4.4806377124164791E-3</c:v>
                </c:pt>
                <c:pt idx="122">
                  <c:v>7.3933481935953725E-3</c:v>
                </c:pt>
                <c:pt idx="123">
                  <c:v>7.5167586750788636E-3</c:v>
                </c:pt>
                <c:pt idx="124">
                  <c:v>7.5780033762854106E-3</c:v>
                </c:pt>
                <c:pt idx="125">
                  <c:v>7.8284085252726364E-3</c:v>
                </c:pt>
                <c:pt idx="126">
                  <c:v>8.3009823291797583E-3</c:v>
                </c:pt>
                <c:pt idx="127">
                  <c:v>3.1899754856606673E-3</c:v>
                </c:pt>
                <c:pt idx="128">
                  <c:v>7.5937669503726574E-3</c:v>
                </c:pt>
                <c:pt idx="129">
                  <c:v>1.4760778920714788E-2</c:v>
                </c:pt>
                <c:pt idx="130">
                  <c:v>9.3262800340523574E-3</c:v>
                </c:pt>
                <c:pt idx="131">
                  <c:v>8.0147983462731335E-3</c:v>
                </c:pt>
                <c:pt idx="132">
                  <c:v>1.3369961616877086E-2</c:v>
                </c:pt>
                <c:pt idx="133">
                  <c:v>1.5440037478258837E-2</c:v>
                </c:pt>
                <c:pt idx="134">
                  <c:v>1.1050906788813169E-2</c:v>
                </c:pt>
                <c:pt idx="135">
                  <c:v>6.1419223523079E-3</c:v>
                </c:pt>
                <c:pt idx="136">
                  <c:v>2.3339011081512002E-2</c:v>
                </c:pt>
                <c:pt idx="137">
                  <c:v>2.061634960280944E-2</c:v>
                </c:pt>
                <c:pt idx="138">
                  <c:v>1.3301450321564512E-2</c:v>
                </c:pt>
                <c:pt idx="139">
                  <c:v>8.6777238803335561E-3</c:v>
                </c:pt>
                <c:pt idx="152">
                  <c:v>5.4079399812441392E-2</c:v>
                </c:pt>
                <c:pt idx="153">
                  <c:v>3.5157462345960747E-2</c:v>
                </c:pt>
                <c:pt idx="154">
                  <c:v>1.8671629421485984E-2</c:v>
                </c:pt>
                <c:pt idx="155">
                  <c:v>1.8987406353760852E-2</c:v>
                </c:pt>
                <c:pt idx="156">
                  <c:v>2.5243633446962101E-2</c:v>
                </c:pt>
                <c:pt idx="157">
                  <c:v>2.033474678916114E-2</c:v>
                </c:pt>
                <c:pt idx="158">
                  <c:v>1.3960254109291591E-2</c:v>
                </c:pt>
                <c:pt idx="159">
                  <c:v>1.5024324427427271E-2</c:v>
                </c:pt>
                <c:pt idx="160">
                  <c:v>2.2771430791948398E-2</c:v>
                </c:pt>
                <c:pt idx="161">
                  <c:v>1.395748716482864E-2</c:v>
                </c:pt>
                <c:pt idx="162">
                  <c:v>1.1650070544823097E-2</c:v>
                </c:pt>
                <c:pt idx="163">
                  <c:v>7.835357247441636E-3</c:v>
                </c:pt>
                <c:pt idx="164">
                  <c:v>1.2183919564418616E-2</c:v>
                </c:pt>
                <c:pt idx="165">
                  <c:v>6.7883542012369879E-3</c:v>
                </c:pt>
                <c:pt idx="166">
                  <c:v>2.3999369789633046E-2</c:v>
                </c:pt>
                <c:pt idx="167">
                  <c:v>1.4447649616056556E-2</c:v>
                </c:pt>
                <c:pt idx="168">
                  <c:v>1.1820475260416666E-2</c:v>
                </c:pt>
                <c:pt idx="169">
                  <c:v>1.0229314411823917E-2</c:v>
                </c:pt>
                <c:pt idx="170">
                  <c:v>9.9844703653829379E-3</c:v>
                </c:pt>
                <c:pt idx="171">
                  <c:v>1.0864612805786961E-2</c:v>
                </c:pt>
                <c:pt idx="172">
                  <c:v>1.2558844650123675E-2</c:v>
                </c:pt>
                <c:pt idx="173">
                  <c:v>9.3847274253125376E-3</c:v>
                </c:pt>
                <c:pt idx="174">
                  <c:v>6.9110125324218846E-3</c:v>
                </c:pt>
                <c:pt idx="175">
                  <c:v>7.3745677843297603E-3</c:v>
                </c:pt>
                <c:pt idx="176">
                  <c:v>1.2974269515918013E-2</c:v>
                </c:pt>
                <c:pt idx="177">
                  <c:v>1.3908866362630347E-2</c:v>
                </c:pt>
                <c:pt idx="178">
                  <c:v>1.8237381454494939E-2</c:v>
                </c:pt>
                <c:pt idx="179">
                  <c:v>1.8682609745920897E-2</c:v>
                </c:pt>
                <c:pt idx="180">
                  <c:v>1.3826652683383046E-2</c:v>
                </c:pt>
                <c:pt idx="181">
                  <c:v>8.5716666732806087E-3</c:v>
                </c:pt>
                <c:pt idx="182">
                  <c:v>1.5130187005187009E-2</c:v>
                </c:pt>
                <c:pt idx="183">
                  <c:v>1.6860921857133674E-2</c:v>
                </c:pt>
                <c:pt idx="184">
                  <c:v>1.0898456167234725E-2</c:v>
                </c:pt>
                <c:pt idx="185">
                  <c:v>9.0533905027764677E-3</c:v>
                </c:pt>
                <c:pt idx="186">
                  <c:v>1.0085681253852686E-2</c:v>
                </c:pt>
                <c:pt idx="187">
                  <c:v>8.5576886667423965E-3</c:v>
                </c:pt>
                <c:pt idx="188">
                  <c:v>7.8561125093483796E-3</c:v>
                </c:pt>
                <c:pt idx="189">
                  <c:v>1.6442914239986745E-2</c:v>
                </c:pt>
                <c:pt idx="190">
                  <c:v>1.0333813879498905E-2</c:v>
                </c:pt>
                <c:pt idx="191">
                  <c:v>4.9746960173731695E-3</c:v>
                </c:pt>
                <c:pt idx="192">
                  <c:v>1.8337754027382303E-2</c:v>
                </c:pt>
                <c:pt idx="193">
                  <c:v>8.0503970487088121E-3</c:v>
                </c:pt>
                <c:pt idx="194">
                  <c:v>7.1210867612844838E-3</c:v>
                </c:pt>
                <c:pt idx="195">
                  <c:v>6.5360019931899336E-3</c:v>
                </c:pt>
                <c:pt idx="196">
                  <c:v>1.8861128393202135E-2</c:v>
                </c:pt>
                <c:pt idx="201">
                  <c:v>3.4084467120181407E-2</c:v>
                </c:pt>
                <c:pt idx="202">
                  <c:v>2.2180326537599673E-2</c:v>
                </c:pt>
                <c:pt idx="203">
                  <c:v>2.9871765954988812E-2</c:v>
                </c:pt>
                <c:pt idx="204">
                  <c:v>3.8404754694124771E-2</c:v>
                </c:pt>
                <c:pt idx="205">
                  <c:v>2.7405767516747649E-2</c:v>
                </c:pt>
                <c:pt idx="206">
                  <c:v>4.7338686221454436E-2</c:v>
                </c:pt>
                <c:pt idx="207">
                  <c:v>3.7180453407486339E-2</c:v>
                </c:pt>
                <c:pt idx="208">
                  <c:v>3.294891327406322E-2</c:v>
                </c:pt>
                <c:pt idx="209">
                  <c:v>4.5707801418439713E-2</c:v>
                </c:pt>
                <c:pt idx="210">
                  <c:v>4.0501953712052903E-2</c:v>
                </c:pt>
                <c:pt idx="211">
                  <c:v>3.9372937978544603E-2</c:v>
                </c:pt>
                <c:pt idx="212">
                  <c:v>3.7535797258878491E-2</c:v>
                </c:pt>
                <c:pt idx="213">
                  <c:v>2.426451714694115E-2</c:v>
                </c:pt>
                <c:pt idx="214">
                  <c:v>3.024349686739666E-2</c:v>
                </c:pt>
                <c:pt idx="215">
                  <c:v>2.9530254073324765E-2</c:v>
                </c:pt>
                <c:pt idx="216">
                  <c:v>2.5665450755601879E-2</c:v>
                </c:pt>
                <c:pt idx="217">
                  <c:v>3.008936287312982E-2</c:v>
                </c:pt>
                <c:pt idx="218">
                  <c:v>2.5485209057831738E-2</c:v>
                </c:pt>
                <c:pt idx="219">
                  <c:v>3.7837310829695263E-2</c:v>
                </c:pt>
                <c:pt idx="220">
                  <c:v>4.9484555022516995E-2</c:v>
                </c:pt>
                <c:pt idx="221">
                  <c:v>3.946329166607547E-2</c:v>
                </c:pt>
                <c:pt idx="222">
                  <c:v>5.9984280364325675E-2</c:v>
                </c:pt>
                <c:pt idx="223">
                  <c:v>3.9551057565344327E-2</c:v>
                </c:pt>
                <c:pt idx="224">
                  <c:v>4.9997272435230451E-2</c:v>
                </c:pt>
                <c:pt idx="225">
                  <c:v>5.1921955013936594E-2</c:v>
                </c:pt>
                <c:pt idx="226">
                  <c:v>4.5215788194543277E-2</c:v>
                </c:pt>
                <c:pt idx="227">
                  <c:v>5.8373517442948088E-2</c:v>
                </c:pt>
                <c:pt idx="228">
                  <c:v>5.7092209080277727E-2</c:v>
                </c:pt>
                <c:pt idx="229">
                  <c:v>8.9474604933232255E-2</c:v>
                </c:pt>
                <c:pt idx="230">
                  <c:v>5.1558779192974035E-3</c:v>
                </c:pt>
                <c:pt idx="231">
                  <c:v>1.0079651986752457E-3</c:v>
                </c:pt>
                <c:pt idx="232">
                  <c:v>7.4272930648769594E-3</c:v>
                </c:pt>
                <c:pt idx="233">
                  <c:v>1.9119121453053229E-3</c:v>
                </c:pt>
                <c:pt idx="234">
                  <c:v>1.0347131479521549E-3</c:v>
                </c:pt>
                <c:pt idx="235">
                  <c:v>2.2569204550688588E-3</c:v>
                </c:pt>
                <c:pt idx="236">
                  <c:v>1.1156181120058921E-3</c:v>
                </c:pt>
                <c:pt idx="237">
                  <c:v>5.6678332626505638E-4</c:v>
                </c:pt>
                <c:pt idx="238">
                  <c:v>1.3129727415441702E-3</c:v>
                </c:pt>
                <c:pt idx="239">
                  <c:v>7.9209139042799818E-4</c:v>
                </c:pt>
                <c:pt idx="240">
                  <c:v>4.1053921568627453E-3</c:v>
                </c:pt>
                <c:pt idx="241">
                  <c:v>5.1453899445058401E-3</c:v>
                </c:pt>
                <c:pt idx="242">
                  <c:v>3.3072276704715102E-3</c:v>
                </c:pt>
                <c:pt idx="243">
                  <c:v>1.2870180182522556E-3</c:v>
                </c:pt>
                <c:pt idx="244">
                  <c:v>8.3684883466959197E-4</c:v>
                </c:pt>
                <c:pt idx="245">
                  <c:v>1.6721579508013971E-3</c:v>
                </c:pt>
                <c:pt idx="246">
                  <c:v>1.711921752279612E-3</c:v>
                </c:pt>
                <c:pt idx="247">
                  <c:v>3.3539053187746971E-3</c:v>
                </c:pt>
                <c:pt idx="248">
                  <c:v>4.9789632710083003E-3</c:v>
                </c:pt>
                <c:pt idx="249">
                  <c:v>3.2532582174525401E-3</c:v>
                </c:pt>
                <c:pt idx="250">
                  <c:v>1.6662728957087256E-3</c:v>
                </c:pt>
                <c:pt idx="251">
                  <c:v>5.2511847637709075E-4</c:v>
                </c:pt>
                <c:pt idx="252">
                  <c:v>3.9004234745486653E-4</c:v>
                </c:pt>
                <c:pt idx="253">
                  <c:v>4.7567051247238888E-4</c:v>
                </c:pt>
                <c:pt idx="254">
                  <c:v>4.6765310294514563E-4</c:v>
                </c:pt>
                <c:pt idx="255">
                  <c:v>4.545810800219453E-4</c:v>
                </c:pt>
                <c:pt idx="256">
                  <c:v>3.04214995857498E-4</c:v>
                </c:pt>
                <c:pt idx="257">
                  <c:v>9.7769894659427642E-4</c:v>
                </c:pt>
                <c:pt idx="258">
                  <c:v>5.5717307974277868E-4</c:v>
                </c:pt>
                <c:pt idx="259">
                  <c:v>4.3859270451111591E-4</c:v>
                </c:pt>
                <c:pt idx="260">
                  <c:v>4.7305321355888767E-4</c:v>
                </c:pt>
                <c:pt idx="261">
                  <c:v>3.8181733392403285E-4</c:v>
                </c:pt>
                <c:pt idx="262">
                  <c:v>5.4203003875969E-4</c:v>
                </c:pt>
                <c:pt idx="263">
                  <c:v>6.1717802956919314E-4</c:v>
                </c:pt>
                <c:pt idx="264">
                  <c:v>6.1954046725688403E-4</c:v>
                </c:pt>
                <c:pt idx="265">
                  <c:v>7.1544575847982083E-4</c:v>
                </c:pt>
                <c:pt idx="266">
                  <c:v>8.8748731632710411E-4</c:v>
                </c:pt>
                <c:pt idx="267">
                  <c:v>9.1925695043920035E-4</c:v>
                </c:pt>
                <c:pt idx="268">
                  <c:v>7.7598059753456513E-4</c:v>
                </c:pt>
                <c:pt idx="269">
                  <c:v>1.8756363766277843E-3</c:v>
                </c:pt>
                <c:pt idx="270">
                  <c:v>6.2463891920184469E-4</c:v>
                </c:pt>
                <c:pt idx="271">
                  <c:v>5.8110055888200792E-4</c:v>
                </c:pt>
                <c:pt idx="272">
                  <c:v>6.8433778913271613E-4</c:v>
                </c:pt>
                <c:pt idx="273">
                  <c:v>8.0215041793673812E-4</c:v>
                </c:pt>
                <c:pt idx="274">
                  <c:v>2.8061923542531684E-3</c:v>
                </c:pt>
                <c:pt idx="275">
                  <c:v>7.3166593617893651E-4</c:v>
                </c:pt>
                <c:pt idx="276">
                  <c:v>5.0877403957336989E-4</c:v>
                </c:pt>
                <c:pt idx="277">
                  <c:v>4.2123708908321962E-4</c:v>
                </c:pt>
                <c:pt idx="278">
                  <c:v>6.3089631292457117E-4</c:v>
                </c:pt>
                <c:pt idx="279">
                  <c:v>4.8619631463193497E-4</c:v>
                </c:pt>
                <c:pt idx="280">
                  <c:v>4.9721423803620809E-4</c:v>
                </c:pt>
                <c:pt idx="281">
                  <c:v>4.4921018280212025E-4</c:v>
                </c:pt>
                <c:pt idx="282">
                  <c:v>5.133502168515765E-4</c:v>
                </c:pt>
                <c:pt idx="283">
                  <c:v>4.677646141638011E-4</c:v>
                </c:pt>
                <c:pt idx="284">
                  <c:v>4.1657102535982369E-4</c:v>
                </c:pt>
                <c:pt idx="285">
                  <c:v>3.6424543832779791E-4</c:v>
                </c:pt>
                <c:pt idx="286">
                  <c:v>3.1123560535325237E-4</c:v>
                </c:pt>
                <c:pt idx="287">
                  <c:v>4.4308618633291544E-4</c:v>
                </c:pt>
                <c:pt idx="288">
                  <c:v>4.7709613974048572E-4</c:v>
                </c:pt>
                <c:pt idx="289">
                  <c:v>6.0363720250682454E-4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32320"/>
        <c:axId val="183433856"/>
      </c:scatterChart>
      <c:valAx>
        <c:axId val="18343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433856"/>
        <c:crosses val="autoZero"/>
        <c:crossBetween val="midCat"/>
      </c:valAx>
      <c:valAx>
        <c:axId val="183433856"/>
        <c:scaling>
          <c:orientation val="minMax"/>
          <c:max val="0.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43232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InjAreaLoss!$G$4</c:f>
              <c:strCache>
                <c:ptCount val="1"/>
                <c:pt idx="0">
                  <c:v>103+/Col</c:v>
                </c:pt>
              </c:strCache>
            </c:strRef>
          </c:tx>
          <c:spPr>
            <a:ln w="28575">
              <a:noFill/>
            </a:ln>
          </c:spPr>
          <c:xVal>
            <c:strRef>
              <c:f>InjAreaLoss!$A$8:$A$298</c:f>
              <c:strCache>
                <c:ptCount val="291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  <c:pt idx="290">
                  <c:v> 30-APR-2012 06:25:00</c:v>
                </c:pt>
              </c:strCache>
            </c:strRef>
          </c:xVal>
          <c:yVal>
            <c:numRef>
              <c:f>InjAreaLoss!$G$8:$G$298</c:f>
              <c:numCache>
                <c:formatCode>General</c:formatCode>
                <c:ptCount val="291"/>
                <c:pt idx="0">
                  <c:v>8.5069073083778957</c:v>
                </c:pt>
                <c:pt idx="1">
                  <c:v>6.6451008945288113</c:v>
                </c:pt>
                <c:pt idx="2">
                  <c:v>6.7435809654227992</c:v>
                </c:pt>
                <c:pt idx="3">
                  <c:v>0.34669151910531221</c:v>
                </c:pt>
                <c:pt idx="4">
                  <c:v>12.881377551020405</c:v>
                </c:pt>
                <c:pt idx="5">
                  <c:v>1.4470722557494697</c:v>
                </c:pt>
                <c:pt idx="6">
                  <c:v>1.1162443308617092</c:v>
                </c:pt>
                <c:pt idx="7">
                  <c:v>1.0796778281425159</c:v>
                </c:pt>
                <c:pt idx="8">
                  <c:v>1.2297967278135844</c:v>
                </c:pt>
                <c:pt idx="9">
                  <c:v>0.63125933495794362</c:v>
                </c:pt>
                <c:pt idx="10">
                  <c:v>0.83001055024417825</c:v>
                </c:pt>
                <c:pt idx="11">
                  <c:v>1.4776129503803359</c:v>
                </c:pt>
                <c:pt idx="12">
                  <c:v>0.50983295102904447</c:v>
                </c:pt>
                <c:pt idx="13">
                  <c:v>0.34307767377900011</c:v>
                </c:pt>
                <c:pt idx="14">
                  <c:v>0.44986713906111614</c:v>
                </c:pt>
                <c:pt idx="15">
                  <c:v>0.37726903778040138</c:v>
                </c:pt>
                <c:pt idx="16">
                  <c:v>0.47443840151336009</c:v>
                </c:pt>
                <c:pt idx="17">
                  <c:v>0.18126015649537749</c:v>
                </c:pt>
                <c:pt idx="18">
                  <c:v>1.4462543409955351</c:v>
                </c:pt>
                <c:pt idx="19">
                  <c:v>1.2732629694551147</c:v>
                </c:pt>
                <c:pt idx="20">
                  <c:v>1.2363388323270088</c:v>
                </c:pt>
                <c:pt idx="21">
                  <c:v>0.98604185114414888</c:v>
                </c:pt>
                <c:pt idx="22">
                  <c:v>0.76874092009685235</c:v>
                </c:pt>
                <c:pt idx="23">
                  <c:v>0.58728382702235826</c:v>
                </c:pt>
                <c:pt idx="24">
                  <c:v>0.7303140459726134</c:v>
                </c:pt>
                <c:pt idx="25">
                  <c:v>0.91238647040400866</c:v>
                </c:pt>
                <c:pt idx="26">
                  <c:v>1.0853968253968256</c:v>
                </c:pt>
                <c:pt idx="27">
                  <c:v>0.52513869625520115</c:v>
                </c:pt>
                <c:pt idx="28">
                  <c:v>0.50868856910127613</c:v>
                </c:pt>
                <c:pt idx="29">
                  <c:v>0.48643137254901958</c:v>
                </c:pt>
                <c:pt idx="30">
                  <c:v>9.6672876856874354E-2</c:v>
                </c:pt>
                <c:pt idx="31">
                  <c:v>0.67098508922023958</c:v>
                </c:pt>
                <c:pt idx="32">
                  <c:v>0.65437505115822214</c:v>
                </c:pt>
                <c:pt idx="33">
                  <c:v>0.95771132991515062</c:v>
                </c:pt>
                <c:pt idx="34">
                  <c:v>0.48983979763912316</c:v>
                </c:pt>
                <c:pt idx="35">
                  <c:v>0.53311368953827054</c:v>
                </c:pt>
                <c:pt idx="36">
                  <c:v>0.40244736948033649</c:v>
                </c:pt>
                <c:pt idx="37">
                  <c:v>0.43549438857809653</c:v>
                </c:pt>
                <c:pt idx="38">
                  <c:v>0.59044591663943424</c:v>
                </c:pt>
                <c:pt idx="39">
                  <c:v>0.9206355098555995</c:v>
                </c:pt>
                <c:pt idx="40">
                  <c:v>0.41698431544085479</c:v>
                </c:pt>
                <c:pt idx="41">
                  <c:v>6.456389752702503E-2</c:v>
                </c:pt>
                <c:pt idx="42">
                  <c:v>3.9292965484294763E-2</c:v>
                </c:pt>
                <c:pt idx="52">
                  <c:v>0.47058823529411764</c:v>
                </c:pt>
                <c:pt idx="53">
                  <c:v>0.14831211953514112</c:v>
                </c:pt>
                <c:pt idx="54">
                  <c:v>0.26257803892765336</c:v>
                </c:pt>
                <c:pt idx="55">
                  <c:v>0.10408739413280962</c:v>
                </c:pt>
                <c:pt idx="56">
                  <c:v>8.1379722263700174E-2</c:v>
                </c:pt>
                <c:pt idx="57">
                  <c:v>6.1386993017965005E-2</c:v>
                </c:pt>
                <c:pt idx="58">
                  <c:v>0.25659272785863907</c:v>
                </c:pt>
                <c:pt idx="59">
                  <c:v>0.14016621449912428</c:v>
                </c:pt>
                <c:pt idx="60">
                  <c:v>0.22629511253162868</c:v>
                </c:pt>
                <c:pt idx="61">
                  <c:v>0.33957158962795941</c:v>
                </c:pt>
                <c:pt idx="62">
                  <c:v>0.6645992128730136</c:v>
                </c:pt>
                <c:pt idx="63">
                  <c:v>0.44630150587456557</c:v>
                </c:pt>
                <c:pt idx="64">
                  <c:v>0.3690326089643749</c:v>
                </c:pt>
                <c:pt idx="65">
                  <c:v>1.3262220817530552</c:v>
                </c:pt>
                <c:pt idx="66">
                  <c:v>1.1598627916619546</c:v>
                </c:pt>
                <c:pt idx="67">
                  <c:v>1.0933167490823041</c:v>
                </c:pt>
                <c:pt idx="68">
                  <c:v>0.55016725367692609</c:v>
                </c:pt>
                <c:pt idx="69">
                  <c:v>0.56942690377854377</c:v>
                </c:pt>
                <c:pt idx="70">
                  <c:v>0.15984185258401579</c:v>
                </c:pt>
                <c:pt idx="71">
                  <c:v>9.1595886373064928E-2</c:v>
                </c:pt>
                <c:pt idx="72">
                  <c:v>1.1306253652834599</c:v>
                </c:pt>
                <c:pt idx="73">
                  <c:v>0.14761297286688588</c:v>
                </c:pt>
                <c:pt idx="74">
                  <c:v>0.13069419572316446</c:v>
                </c:pt>
                <c:pt idx="75">
                  <c:v>0.10565095450211259</c:v>
                </c:pt>
                <c:pt idx="76">
                  <c:v>8.6444755461247247E-2</c:v>
                </c:pt>
                <c:pt idx="77">
                  <c:v>4.6389195825659903E-2</c:v>
                </c:pt>
                <c:pt idx="78">
                  <c:v>3.4903949818680786E-2</c:v>
                </c:pt>
                <c:pt idx="79">
                  <c:v>5.0775556377401179E-2</c:v>
                </c:pt>
                <c:pt idx="80">
                  <c:v>6.0752736342250625E-2</c:v>
                </c:pt>
                <c:pt idx="81">
                  <c:v>4.9343351989775686E-2</c:v>
                </c:pt>
                <c:pt idx="82">
                  <c:v>6.2698501525629294E-2</c:v>
                </c:pt>
                <c:pt idx="83">
                  <c:v>6.0008018524427845E-2</c:v>
                </c:pt>
                <c:pt idx="84">
                  <c:v>6.2837854625347411E-2</c:v>
                </c:pt>
                <c:pt idx="85">
                  <c:v>7.4977099072108283E-2</c:v>
                </c:pt>
                <c:pt idx="86">
                  <c:v>3.1301569351943774E-2</c:v>
                </c:pt>
                <c:pt idx="87">
                  <c:v>1.7286012526096031E-3</c:v>
                </c:pt>
                <c:pt idx="88">
                  <c:v>1.8460744717727958E-3</c:v>
                </c:pt>
                <c:pt idx="89">
                  <c:v>2.1667424381656207E-3</c:v>
                </c:pt>
                <c:pt idx="90">
                  <c:v>2.838667363523637E-3</c:v>
                </c:pt>
                <c:pt idx="91">
                  <c:v>4.2472764838467313E-2</c:v>
                </c:pt>
                <c:pt idx="92">
                  <c:v>6.1928427586971382E-2</c:v>
                </c:pt>
                <c:pt idx="93">
                  <c:v>6.2857094152108259E-2</c:v>
                </c:pt>
                <c:pt idx="94">
                  <c:v>5.7514697703980301E-2</c:v>
                </c:pt>
                <c:pt idx="95">
                  <c:v>5.9987896742959353E-2</c:v>
                </c:pt>
                <c:pt idx="96">
                  <c:v>5.5370172972249256E-2</c:v>
                </c:pt>
                <c:pt idx="97">
                  <c:v>4.406076185098784E-2</c:v>
                </c:pt>
                <c:pt idx="98">
                  <c:v>4.428628599943675E-2</c:v>
                </c:pt>
                <c:pt idx="99">
                  <c:v>4.4032327702520378E-2</c:v>
                </c:pt>
                <c:pt idx="100">
                  <c:v>4.3448515426097491E-2</c:v>
                </c:pt>
                <c:pt idx="101">
                  <c:v>4.0266624614862079E-2</c:v>
                </c:pt>
                <c:pt idx="102">
                  <c:v>4.0982417288711548E-2</c:v>
                </c:pt>
                <c:pt idx="103">
                  <c:v>4.3295714012450449E-2</c:v>
                </c:pt>
                <c:pt idx="104">
                  <c:v>5.4569190600522205E-2</c:v>
                </c:pt>
                <c:pt idx="105">
                  <c:v>4.3193922403178098E-2</c:v>
                </c:pt>
                <c:pt idx="106">
                  <c:v>3.3885649525291599E-2</c:v>
                </c:pt>
                <c:pt idx="107">
                  <c:v>4.1885695587691604E-2</c:v>
                </c:pt>
                <c:pt idx="108">
                  <c:v>6.4627850512469914E-2</c:v>
                </c:pt>
                <c:pt idx="109">
                  <c:v>4.7211707365347987E-2</c:v>
                </c:pt>
                <c:pt idx="110">
                  <c:v>1.7809215093555771E-2</c:v>
                </c:pt>
                <c:pt idx="111">
                  <c:v>1.4638274513391735E-3</c:v>
                </c:pt>
                <c:pt idx="112">
                  <c:v>2.429668897005743E-3</c:v>
                </c:pt>
                <c:pt idx="113">
                  <c:v>3.4917829197491833E-2</c:v>
                </c:pt>
                <c:pt idx="114">
                  <c:v>4.8182552773752364E-2</c:v>
                </c:pt>
                <c:pt idx="115">
                  <c:v>2.7470470095653062E-2</c:v>
                </c:pt>
                <c:pt idx="116">
                  <c:v>3.6309958735803553E-2</c:v>
                </c:pt>
                <c:pt idx="117">
                  <c:v>4.0058714817533092E-2</c:v>
                </c:pt>
                <c:pt idx="118">
                  <c:v>4.3629659579160367E-2</c:v>
                </c:pt>
                <c:pt idx="119">
                  <c:v>3.6515554032050729E-2</c:v>
                </c:pt>
                <c:pt idx="120">
                  <c:v>3.4297224588014222E-2</c:v>
                </c:pt>
                <c:pt idx="121">
                  <c:v>4.4565465001368446E-2</c:v>
                </c:pt>
                <c:pt idx="122">
                  <c:v>4.4255759689098166E-2</c:v>
                </c:pt>
                <c:pt idx="123">
                  <c:v>3.1424158780231332E-2</c:v>
                </c:pt>
                <c:pt idx="124">
                  <c:v>2.934634617398698E-2</c:v>
                </c:pt>
                <c:pt idx="125">
                  <c:v>2.5552287433820531E-2</c:v>
                </c:pt>
                <c:pt idx="126">
                  <c:v>4.0567156674486439E-2</c:v>
                </c:pt>
                <c:pt idx="127">
                  <c:v>3.3858281900164253E-2</c:v>
                </c:pt>
                <c:pt idx="128">
                  <c:v>2.0137879772053065E-2</c:v>
                </c:pt>
                <c:pt idx="129">
                  <c:v>1.6170214152685013E-2</c:v>
                </c:pt>
                <c:pt idx="130">
                  <c:v>3.1653021723201773E-2</c:v>
                </c:pt>
                <c:pt idx="131">
                  <c:v>2.0794127343971104E-2</c:v>
                </c:pt>
                <c:pt idx="132">
                  <c:v>2.6175184018837398E-2</c:v>
                </c:pt>
                <c:pt idx="133">
                  <c:v>2.6200677408758921E-2</c:v>
                </c:pt>
                <c:pt idx="134">
                  <c:v>2.7097531002122668E-2</c:v>
                </c:pt>
                <c:pt idx="135">
                  <c:v>3.0743254609070115E-2</c:v>
                </c:pt>
                <c:pt idx="136">
                  <c:v>3.0048326879846307E-2</c:v>
                </c:pt>
                <c:pt idx="137">
                  <c:v>2.7283141467445399E-2</c:v>
                </c:pt>
                <c:pt idx="138">
                  <c:v>3.045839348995932E-2</c:v>
                </c:pt>
                <c:pt idx="139">
                  <c:v>2.4225606699287573E-2</c:v>
                </c:pt>
                <c:pt idx="152">
                  <c:v>0.22288215067208503</c:v>
                </c:pt>
                <c:pt idx="153">
                  <c:v>9.168872660885441E-2</c:v>
                </c:pt>
                <c:pt idx="154">
                  <c:v>3.5403763258941054E-2</c:v>
                </c:pt>
                <c:pt idx="155">
                  <c:v>4.2293100738966027E-2</c:v>
                </c:pt>
                <c:pt idx="156">
                  <c:v>6.7337076398636439E-2</c:v>
                </c:pt>
                <c:pt idx="157">
                  <c:v>6.8943892670933454E-2</c:v>
                </c:pt>
                <c:pt idx="158">
                  <c:v>5.2297629158772188E-2</c:v>
                </c:pt>
                <c:pt idx="159">
                  <c:v>4.6665154128326149E-2</c:v>
                </c:pt>
                <c:pt idx="160">
                  <c:v>4.5241409195710895E-2</c:v>
                </c:pt>
                <c:pt idx="161">
                  <c:v>5.7711184824251777E-2</c:v>
                </c:pt>
                <c:pt idx="162">
                  <c:v>6.1828467549381379E-2</c:v>
                </c:pt>
                <c:pt idx="163">
                  <c:v>7.1613054707677856E-2</c:v>
                </c:pt>
                <c:pt idx="164">
                  <c:v>7.9917827437619007E-2</c:v>
                </c:pt>
                <c:pt idx="165">
                  <c:v>7.8092694311092961E-2</c:v>
                </c:pt>
                <c:pt idx="166">
                  <c:v>7.0412308282471262E-2</c:v>
                </c:pt>
                <c:pt idx="167">
                  <c:v>9.4263194246942683E-2</c:v>
                </c:pt>
                <c:pt idx="168">
                  <c:v>8.2589814157196975E-2</c:v>
                </c:pt>
                <c:pt idx="169">
                  <c:v>6.6919772242966177E-2</c:v>
                </c:pt>
                <c:pt idx="170">
                  <c:v>6.7430890480360439E-2</c:v>
                </c:pt>
                <c:pt idx="171">
                  <c:v>5.4857435355131941E-2</c:v>
                </c:pt>
                <c:pt idx="172">
                  <c:v>5.9207691693928033E-2</c:v>
                </c:pt>
                <c:pt idx="173">
                  <c:v>6.0290619912487214E-2</c:v>
                </c:pt>
                <c:pt idx="174">
                  <c:v>5.8742394492521756E-2</c:v>
                </c:pt>
                <c:pt idx="175">
                  <c:v>6.3659449920371883E-2</c:v>
                </c:pt>
                <c:pt idx="176">
                  <c:v>6.5032410894818232E-2</c:v>
                </c:pt>
                <c:pt idx="177">
                  <c:v>6.714476264488875E-2</c:v>
                </c:pt>
                <c:pt idx="178">
                  <c:v>5.5121292098650063E-2</c:v>
                </c:pt>
                <c:pt idx="179">
                  <c:v>5.218009530711288E-2</c:v>
                </c:pt>
                <c:pt idx="180">
                  <c:v>4.1243876638382304E-2</c:v>
                </c:pt>
                <c:pt idx="181">
                  <c:v>4.3128182132043349E-2</c:v>
                </c:pt>
                <c:pt idx="182">
                  <c:v>4.3210824460824471E-2</c:v>
                </c:pt>
                <c:pt idx="183">
                  <c:v>5.119502587428814E-2</c:v>
                </c:pt>
                <c:pt idx="184">
                  <c:v>4.9346171618595502E-2</c:v>
                </c:pt>
                <c:pt idx="185">
                  <c:v>5.4535230501973148E-2</c:v>
                </c:pt>
                <c:pt idx="186">
                  <c:v>4.2870334382171575E-2</c:v>
                </c:pt>
                <c:pt idx="187">
                  <c:v>4.581325884892181E-2</c:v>
                </c:pt>
                <c:pt idx="188">
                  <c:v>4.0660533974850248E-2</c:v>
                </c:pt>
                <c:pt idx="189">
                  <c:v>4.0460776639330863E-2</c:v>
                </c:pt>
                <c:pt idx="190">
                  <c:v>4.1382895870617088E-2</c:v>
                </c:pt>
                <c:pt idx="191">
                  <c:v>3.9823876627538765E-2</c:v>
                </c:pt>
                <c:pt idx="192">
                  <c:v>3.9010999726957131E-2</c:v>
                </c:pt>
                <c:pt idx="193">
                  <c:v>3.9740600798563661E-2</c:v>
                </c:pt>
                <c:pt idx="194">
                  <c:v>4.9501099631570393E-2</c:v>
                </c:pt>
                <c:pt idx="195">
                  <c:v>2.5579270824682337E-2</c:v>
                </c:pt>
                <c:pt idx="196">
                  <c:v>3.1762664134385547E-3</c:v>
                </c:pt>
                <c:pt idx="201">
                  <c:v>9.3891723356009076E-3</c:v>
                </c:pt>
                <c:pt idx="202">
                  <c:v>3.9001029346244429E-2</c:v>
                </c:pt>
                <c:pt idx="203">
                  <c:v>5.1590685290218243E-2</c:v>
                </c:pt>
                <c:pt idx="204">
                  <c:v>4.6749264515012545E-2</c:v>
                </c:pt>
                <c:pt idx="205">
                  <c:v>4.4495557919553778E-2</c:v>
                </c:pt>
                <c:pt idx="206">
                  <c:v>1.136974589939978E-3</c:v>
                </c:pt>
                <c:pt idx="207">
                  <c:v>5.3708949470273823E-4</c:v>
                </c:pt>
                <c:pt idx="208">
                  <c:v>5.8820126125778657E-4</c:v>
                </c:pt>
                <c:pt idx="209">
                  <c:v>7.0354609929078012E-4</c:v>
                </c:pt>
                <c:pt idx="210">
                  <c:v>7.1385632702134069E-4</c:v>
                </c:pt>
                <c:pt idx="211">
                  <c:v>1.0478700226173926E-3</c:v>
                </c:pt>
                <c:pt idx="212">
                  <c:v>4.9313160397706883E-2</c:v>
                </c:pt>
                <c:pt idx="213">
                  <c:v>4.5239289490478118E-2</c:v>
                </c:pt>
                <c:pt idx="214">
                  <c:v>5.9398126557597061E-2</c:v>
                </c:pt>
                <c:pt idx="215">
                  <c:v>5.2301588081044188E-2</c:v>
                </c:pt>
                <c:pt idx="216">
                  <c:v>4.6728504429390305E-2</c:v>
                </c:pt>
                <c:pt idx="217">
                  <c:v>4.8488169437028376E-2</c:v>
                </c:pt>
                <c:pt idx="218">
                  <c:v>3.860887367131835E-2</c:v>
                </c:pt>
                <c:pt idx="219">
                  <c:v>3.9453586246492832E-3</c:v>
                </c:pt>
                <c:pt idx="220">
                  <c:v>1.4722734464885671E-2</c:v>
                </c:pt>
                <c:pt idx="221">
                  <c:v>3.0931199364349665E-3</c:v>
                </c:pt>
                <c:pt idx="222">
                  <c:v>1.3500392990891861E-3</c:v>
                </c:pt>
                <c:pt idx="223">
                  <c:v>1.2855631463696681E-3</c:v>
                </c:pt>
                <c:pt idx="224">
                  <c:v>1.3981294966935857E-3</c:v>
                </c:pt>
                <c:pt idx="225">
                  <c:v>2.0580799896285727E-3</c:v>
                </c:pt>
                <c:pt idx="226">
                  <c:v>2.0975606551921194E-3</c:v>
                </c:pt>
                <c:pt idx="227">
                  <c:v>2.3725314558495662E-3</c:v>
                </c:pt>
                <c:pt idx="228">
                  <c:v>1.595043891463E-3</c:v>
                </c:pt>
                <c:pt idx="229">
                  <c:v>1.4228234882500436E-3</c:v>
                </c:pt>
                <c:pt idx="230">
                  <c:v>2.6216328403207137E-3</c:v>
                </c:pt>
                <c:pt idx="231">
                  <c:v>8.2607674177144193E-4</c:v>
                </c:pt>
                <c:pt idx="232">
                  <c:v>6.1744966442953035E-3</c:v>
                </c:pt>
                <c:pt idx="233">
                  <c:v>1.4689081116370166E-3</c:v>
                </c:pt>
                <c:pt idx="234">
                  <c:v>1.4722489933719234E-3</c:v>
                </c:pt>
                <c:pt idx="235">
                  <c:v>1.6734988408333715E-3</c:v>
                </c:pt>
                <c:pt idx="236">
                  <c:v>2.5399266724794346E-3</c:v>
                </c:pt>
                <c:pt idx="237">
                  <c:v>1.6884594195028955E-3</c:v>
                </c:pt>
                <c:pt idx="238">
                  <c:v>1.4556871699728841E-3</c:v>
                </c:pt>
                <c:pt idx="239">
                  <c:v>1.7995085957296273E-3</c:v>
                </c:pt>
                <c:pt idx="240">
                  <c:v>9.4537815126050399E-4</c:v>
                </c:pt>
                <c:pt idx="241">
                  <c:v>1.1764286478200419E-3</c:v>
                </c:pt>
                <c:pt idx="242">
                  <c:v>1.378011529363129E-3</c:v>
                </c:pt>
                <c:pt idx="243">
                  <c:v>1.7355242973401625E-3</c:v>
                </c:pt>
                <c:pt idx="244">
                  <c:v>2.1203442614502275E-3</c:v>
                </c:pt>
                <c:pt idx="245">
                  <c:v>2.7311913196422818E-3</c:v>
                </c:pt>
                <c:pt idx="246">
                  <c:v>2.9433927912163489E-3</c:v>
                </c:pt>
                <c:pt idx="247">
                  <c:v>3.8286434443446384E-3</c:v>
                </c:pt>
                <c:pt idx="248">
                  <c:v>2.3148524180054905E-3</c:v>
                </c:pt>
                <c:pt idx="249">
                  <c:v>2.7870901192200109E-3</c:v>
                </c:pt>
                <c:pt idx="250">
                  <c:v>2.9968042378044988E-3</c:v>
                </c:pt>
                <c:pt idx="251">
                  <c:v>1.6885435106118467E-3</c:v>
                </c:pt>
                <c:pt idx="252">
                  <c:v>2.5952817734496889E-3</c:v>
                </c:pt>
                <c:pt idx="253">
                  <c:v>3.3239162126613088E-3</c:v>
                </c:pt>
                <c:pt idx="254">
                  <c:v>3.5595081892739085E-3</c:v>
                </c:pt>
                <c:pt idx="255">
                  <c:v>2.670010711393265E-3</c:v>
                </c:pt>
                <c:pt idx="256">
                  <c:v>2.5389006835128424E-3</c:v>
                </c:pt>
                <c:pt idx="257">
                  <c:v>3.9973178170491655E-3</c:v>
                </c:pt>
                <c:pt idx="258">
                  <c:v>3.3639848348379795E-3</c:v>
                </c:pt>
                <c:pt idx="259">
                  <c:v>2.6660910856896179E-3</c:v>
                </c:pt>
                <c:pt idx="260">
                  <c:v>2.8752765636626135E-3</c:v>
                </c:pt>
                <c:pt idx="261">
                  <c:v>4.2961736656795769E-3</c:v>
                </c:pt>
                <c:pt idx="262">
                  <c:v>2.7101501937984501E-3</c:v>
                </c:pt>
                <c:pt idx="263">
                  <c:v>2.3856836838055807E-3</c:v>
                </c:pt>
                <c:pt idx="264">
                  <c:v>2.7222232652196424E-3</c:v>
                </c:pt>
                <c:pt idx="265">
                  <c:v>3.3840584376095524E-3</c:v>
                </c:pt>
                <c:pt idx="266">
                  <c:v>2.692044859525549E-3</c:v>
                </c:pt>
                <c:pt idx="267">
                  <c:v>2.20423978438647E-3</c:v>
                </c:pt>
                <c:pt idx="268">
                  <c:v>3.0006550102382231E-3</c:v>
                </c:pt>
                <c:pt idx="269">
                  <c:v>1.8807401490811932E-3</c:v>
                </c:pt>
                <c:pt idx="270">
                  <c:v>1.7010917601979092E-3</c:v>
                </c:pt>
                <c:pt idx="271">
                  <c:v>4.5889852958770332E-3</c:v>
                </c:pt>
                <c:pt idx="272">
                  <c:v>1.9939724601004236E-3</c:v>
                </c:pt>
                <c:pt idx="273">
                  <c:v>2.4588365872264912E-3</c:v>
                </c:pt>
                <c:pt idx="274">
                  <c:v>3.9196506307862542E-3</c:v>
                </c:pt>
                <c:pt idx="275">
                  <c:v>2.6156173563884684E-3</c:v>
                </c:pt>
                <c:pt idx="276">
                  <c:v>6.7651529868119594E-3</c:v>
                </c:pt>
                <c:pt idx="277">
                  <c:v>2.0724864782894403E-3</c:v>
                </c:pt>
                <c:pt idx="278">
                  <c:v>2.5627106044377934E-3</c:v>
                </c:pt>
                <c:pt idx="279">
                  <c:v>2.3451822235187455E-3</c:v>
                </c:pt>
                <c:pt idx="280">
                  <c:v>2.165946954733071E-3</c:v>
                </c:pt>
                <c:pt idx="281">
                  <c:v>2.0927909692898777E-3</c:v>
                </c:pt>
                <c:pt idx="282">
                  <c:v>2.563639870822418E-3</c:v>
                </c:pt>
                <c:pt idx="283">
                  <c:v>2.6701563391850315E-3</c:v>
                </c:pt>
                <c:pt idx="284">
                  <c:v>3.6612909167679742E-3</c:v>
                </c:pt>
                <c:pt idx="285">
                  <c:v>2.7734278650628397E-3</c:v>
                </c:pt>
                <c:pt idx="286">
                  <c:v>2.5709357817200952E-3</c:v>
                </c:pt>
                <c:pt idx="287">
                  <c:v>2.0970722928496206E-3</c:v>
                </c:pt>
                <c:pt idx="288">
                  <c:v>2.4276728743257365E-3</c:v>
                </c:pt>
                <c:pt idx="289">
                  <c:v>3.1604444615325467E-3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InjAreaLoss!$H$4</c:f>
              <c:strCache>
                <c:ptCount val="1"/>
                <c:pt idx="0">
                  <c:v>113+/Col</c:v>
                </c:pt>
              </c:strCache>
            </c:strRef>
          </c:tx>
          <c:spPr>
            <a:ln w="28575">
              <a:noFill/>
            </a:ln>
          </c:spPr>
          <c:xVal>
            <c:strRef>
              <c:f>InjAreaLoss!$A$8:$A$298</c:f>
              <c:strCache>
                <c:ptCount val="291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  <c:pt idx="290">
                  <c:v> 30-APR-2012 06:25:00</c:v>
                </c:pt>
              </c:strCache>
            </c:strRef>
          </c:xVal>
          <c:yVal>
            <c:numRef>
              <c:f>InjAreaLoss!$H$8:$H$298</c:f>
              <c:numCache>
                <c:formatCode>General</c:formatCode>
                <c:ptCount val="291"/>
                <c:pt idx="0">
                  <c:v>0.57341800356506245</c:v>
                </c:pt>
                <c:pt idx="1">
                  <c:v>0.54129394632827121</c:v>
                </c:pt>
                <c:pt idx="2">
                  <c:v>0.7559055118110235</c:v>
                </c:pt>
                <c:pt idx="3">
                  <c:v>1.6421248835041937</c:v>
                </c:pt>
                <c:pt idx="4">
                  <c:v>1.2275874635568511</c:v>
                </c:pt>
                <c:pt idx="5">
                  <c:v>0.23908008481487519</c:v>
                </c:pt>
                <c:pt idx="6">
                  <c:v>0.15916780649341303</c:v>
                </c:pt>
                <c:pt idx="7">
                  <c:v>0.11819466783642829</c:v>
                </c:pt>
                <c:pt idx="8">
                  <c:v>0.15843898293080241</c:v>
                </c:pt>
                <c:pt idx="9">
                  <c:v>6.3281188585803005E-2</c:v>
                </c:pt>
                <c:pt idx="10">
                  <c:v>9.9368073003339108E-2</c:v>
                </c:pt>
                <c:pt idx="11">
                  <c:v>0.15183671259576079</c:v>
                </c:pt>
                <c:pt idx="12">
                  <c:v>0.1334993868305174</c:v>
                </c:pt>
                <c:pt idx="13">
                  <c:v>0.16193180017870606</c:v>
                </c:pt>
                <c:pt idx="14">
                  <c:v>0.24051151461470324</c:v>
                </c:pt>
                <c:pt idx="15">
                  <c:v>0.24835817591499409</c:v>
                </c:pt>
                <c:pt idx="16">
                  <c:v>0.50224639394655946</c:v>
                </c:pt>
                <c:pt idx="17">
                  <c:v>0.34940392467465076</c:v>
                </c:pt>
                <c:pt idx="18">
                  <c:v>0.71651232015875643</c:v>
                </c:pt>
                <c:pt idx="19">
                  <c:v>0.67452355200835412</c:v>
                </c:pt>
                <c:pt idx="20">
                  <c:v>0.64527701285905559</c:v>
                </c:pt>
                <c:pt idx="21">
                  <c:v>0.46653772661602272</c:v>
                </c:pt>
                <c:pt idx="22">
                  <c:v>0.56469733656174337</c:v>
                </c:pt>
                <c:pt idx="23">
                  <c:v>0.9793102094497772</c:v>
                </c:pt>
                <c:pt idx="24">
                  <c:v>1.1551370705441826</c:v>
                </c:pt>
                <c:pt idx="25">
                  <c:v>1.700046977763858</c:v>
                </c:pt>
                <c:pt idx="26">
                  <c:v>1.5166349206349208</c:v>
                </c:pt>
                <c:pt idx="27">
                  <c:v>1.4371359223300968</c:v>
                </c:pt>
                <c:pt idx="28">
                  <c:v>1.3111593809394515</c:v>
                </c:pt>
                <c:pt idx="29">
                  <c:v>1.4847843137254904</c:v>
                </c:pt>
                <c:pt idx="30">
                  <c:v>0.44898850840024401</c:v>
                </c:pt>
                <c:pt idx="31">
                  <c:v>1.3891061680110812</c:v>
                </c:pt>
                <c:pt idx="32">
                  <c:v>1.5944994679544897</c:v>
                </c:pt>
                <c:pt idx="33">
                  <c:v>1.3821407504877721</c:v>
                </c:pt>
                <c:pt idx="34">
                  <c:v>1.273903878583474</c:v>
                </c:pt>
                <c:pt idx="35">
                  <c:v>1.4046220694265386</c:v>
                </c:pt>
                <c:pt idx="36">
                  <c:v>1.2308094835567363</c:v>
                </c:pt>
                <c:pt idx="37">
                  <c:v>1.2838658750042899</c:v>
                </c:pt>
                <c:pt idx="38">
                  <c:v>1.1116128457265082</c:v>
                </c:pt>
                <c:pt idx="39">
                  <c:v>1.5551059801774376</c:v>
                </c:pt>
                <c:pt idx="40">
                  <c:v>1.0481472223958008</c:v>
                </c:pt>
                <c:pt idx="41">
                  <c:v>0.87190878128239313</c:v>
                </c:pt>
                <c:pt idx="42">
                  <c:v>0.69043353636689375</c:v>
                </c:pt>
                <c:pt idx="52">
                  <c:v>0.14117647058823532</c:v>
                </c:pt>
                <c:pt idx="53">
                  <c:v>1.5545102379634752</c:v>
                </c:pt>
                <c:pt idx="54">
                  <c:v>3.3275798751377161</c:v>
                </c:pt>
                <c:pt idx="55">
                  <c:v>2.174297287345035</c:v>
                </c:pt>
                <c:pt idx="56">
                  <c:v>1.3625503956995668</c:v>
                </c:pt>
                <c:pt idx="57">
                  <c:v>0.55793520043931899</c:v>
                </c:pt>
                <c:pt idx="58">
                  <c:v>1.3491594607658843</c:v>
                </c:pt>
                <c:pt idx="59">
                  <c:v>0.59249974243620995</c:v>
                </c:pt>
                <c:pt idx="60">
                  <c:v>0.71976960980157145</c:v>
                </c:pt>
                <c:pt idx="61">
                  <c:v>0.63018915194788927</c:v>
                </c:pt>
                <c:pt idx="62">
                  <c:v>0.79397698400836947</c:v>
                </c:pt>
                <c:pt idx="63">
                  <c:v>0.60496993766892826</c:v>
                </c:pt>
                <c:pt idx="64">
                  <c:v>0.63081905609532984</c:v>
                </c:pt>
                <c:pt idx="65">
                  <c:v>2.1089865149599665</c:v>
                </c:pt>
                <c:pt idx="66">
                  <c:v>1.9664141128576273</c:v>
                </c:pt>
                <c:pt idx="67">
                  <c:v>1.3518187058216786</c:v>
                </c:pt>
                <c:pt idx="68">
                  <c:v>0.67319162492699247</c:v>
                </c:pt>
                <c:pt idx="69">
                  <c:v>0.75246612281120928</c:v>
                </c:pt>
                <c:pt idx="70">
                  <c:v>0.1300936284839137</c:v>
                </c:pt>
                <c:pt idx="71">
                  <c:v>0.12281927553003343</c:v>
                </c:pt>
                <c:pt idx="72">
                  <c:v>5.0458796025715955</c:v>
                </c:pt>
                <c:pt idx="73">
                  <c:v>0.14495118002060745</c:v>
                </c:pt>
                <c:pt idx="74">
                  <c:v>0.12388918150215948</c:v>
                </c:pt>
                <c:pt idx="75">
                  <c:v>6.0167048355661439E-2</c:v>
                </c:pt>
                <c:pt idx="76">
                  <c:v>2.473873513622751E-2</c:v>
                </c:pt>
                <c:pt idx="77">
                  <c:v>2.6229588704726824E-2</c:v>
                </c:pt>
                <c:pt idx="78">
                  <c:v>2.3473488189748117E-2</c:v>
                </c:pt>
                <c:pt idx="79">
                  <c:v>1.3851241107751213E-2</c:v>
                </c:pt>
                <c:pt idx="80">
                  <c:v>1.9611234161719754E-2</c:v>
                </c:pt>
                <c:pt idx="81">
                  <c:v>2.1076638314750346E-2</c:v>
                </c:pt>
                <c:pt idx="82">
                  <c:v>1.2083938050093482E-2</c:v>
                </c:pt>
                <c:pt idx="83">
                  <c:v>7.4719556199219408E-3</c:v>
                </c:pt>
                <c:pt idx="84">
                  <c:v>1.3822979261094411E-2</c:v>
                </c:pt>
                <c:pt idx="85">
                  <c:v>9.4060846418294874E-3</c:v>
                </c:pt>
                <c:pt idx="86">
                  <c:v>1.7626445585499112E-2</c:v>
                </c:pt>
                <c:pt idx="87">
                  <c:v>3.1390396659707727E-2</c:v>
                </c:pt>
                <c:pt idx="88">
                  <c:v>3.9460849516715447E-2</c:v>
                </c:pt>
                <c:pt idx="89">
                  <c:v>5.5242259215910076E-2</c:v>
                </c:pt>
                <c:pt idx="90">
                  <c:v>6.1046720160687011E-2</c:v>
                </c:pt>
                <c:pt idx="91">
                  <c:v>7.7995867768595045E-2</c:v>
                </c:pt>
                <c:pt idx="92">
                  <c:v>5.5203502872873053E-2</c:v>
                </c:pt>
                <c:pt idx="93">
                  <c:v>3.3144587795086562E-2</c:v>
                </c:pt>
                <c:pt idx="94">
                  <c:v>2.2200484626996104E-2</c:v>
                </c:pt>
                <c:pt idx="95">
                  <c:v>3.2484599960257966E-2</c:v>
                </c:pt>
                <c:pt idx="96">
                  <c:v>2.5294423588903821E-2</c:v>
                </c:pt>
                <c:pt idx="97">
                  <c:v>2.6601883082470291E-2</c:v>
                </c:pt>
                <c:pt idx="98">
                  <c:v>2.7319799010864676E-2</c:v>
                </c:pt>
                <c:pt idx="99">
                  <c:v>2.5615251767499597E-2</c:v>
                </c:pt>
                <c:pt idx="100">
                  <c:v>2.2172235142611442E-2</c:v>
                </c:pt>
                <c:pt idx="101">
                  <c:v>1.9687522744365464E-2</c:v>
                </c:pt>
                <c:pt idx="102">
                  <c:v>2.1843798323819705E-2</c:v>
                </c:pt>
                <c:pt idx="103">
                  <c:v>2.5794376230335807E-2</c:v>
                </c:pt>
                <c:pt idx="104">
                  <c:v>4.6635870656758387E-2</c:v>
                </c:pt>
                <c:pt idx="105">
                  <c:v>4.1564573222454666E-2</c:v>
                </c:pt>
                <c:pt idx="106">
                  <c:v>4.3217916405893203E-2</c:v>
                </c:pt>
                <c:pt idx="107">
                  <c:v>3.1652777718756242E-2</c:v>
                </c:pt>
                <c:pt idx="108">
                  <c:v>3.2667477190488729E-2</c:v>
                </c:pt>
                <c:pt idx="109">
                  <c:v>3.1165211080597409E-2</c:v>
                </c:pt>
                <c:pt idx="110">
                  <c:v>1.0008800747790246E-2</c:v>
                </c:pt>
                <c:pt idx="111">
                  <c:v>4.9404176482697104E-3</c:v>
                </c:pt>
                <c:pt idx="112">
                  <c:v>1.3026473155121699E-2</c:v>
                </c:pt>
                <c:pt idx="113">
                  <c:v>1.9626517131298048E-2</c:v>
                </c:pt>
                <c:pt idx="114">
                  <c:v>8.1984911926879164E-3</c:v>
                </c:pt>
                <c:pt idx="115">
                  <c:v>1.3393831508843452E-2</c:v>
                </c:pt>
                <c:pt idx="116">
                  <c:v>1.5724319689821638E-2</c:v>
                </c:pt>
                <c:pt idx="117">
                  <c:v>1.3509713588412667E-2</c:v>
                </c:pt>
                <c:pt idx="118">
                  <c:v>7.0920202198023257E-3</c:v>
                </c:pt>
                <c:pt idx="119">
                  <c:v>1.2786014225726283E-2</c:v>
                </c:pt>
                <c:pt idx="120">
                  <c:v>1.035371970096389E-2</c:v>
                </c:pt>
                <c:pt idx="121">
                  <c:v>4.4806377124164791E-3</c:v>
                </c:pt>
                <c:pt idx="122">
                  <c:v>7.3933481935953725E-3</c:v>
                </c:pt>
                <c:pt idx="123">
                  <c:v>7.5167586750788636E-3</c:v>
                </c:pt>
                <c:pt idx="124">
                  <c:v>7.5780033762854106E-3</c:v>
                </c:pt>
                <c:pt idx="125">
                  <c:v>7.8284085252726364E-3</c:v>
                </c:pt>
                <c:pt idx="126">
                  <c:v>8.3009823291797583E-3</c:v>
                </c:pt>
                <c:pt idx="127">
                  <c:v>3.1899754856606673E-3</c:v>
                </c:pt>
                <c:pt idx="128">
                  <c:v>7.5937669503726574E-3</c:v>
                </c:pt>
                <c:pt idx="129">
                  <c:v>1.4760778920714788E-2</c:v>
                </c:pt>
                <c:pt idx="130">
                  <c:v>9.3262800340523574E-3</c:v>
                </c:pt>
                <c:pt idx="131">
                  <c:v>8.0147983462731335E-3</c:v>
                </c:pt>
                <c:pt idx="132">
                  <c:v>1.3369961616877086E-2</c:v>
                </c:pt>
                <c:pt idx="133">
                  <c:v>1.5440037478258837E-2</c:v>
                </c:pt>
                <c:pt idx="134">
                  <c:v>1.1050906788813169E-2</c:v>
                </c:pt>
                <c:pt idx="135">
                  <c:v>6.1419223523079E-3</c:v>
                </c:pt>
                <c:pt idx="136">
                  <c:v>2.3339011081512002E-2</c:v>
                </c:pt>
                <c:pt idx="137">
                  <c:v>2.061634960280944E-2</c:v>
                </c:pt>
                <c:pt idx="138">
                  <c:v>1.3301450321564512E-2</c:v>
                </c:pt>
                <c:pt idx="139">
                  <c:v>8.6777238803335561E-3</c:v>
                </c:pt>
                <c:pt idx="152">
                  <c:v>5.4079399812441392E-2</c:v>
                </c:pt>
                <c:pt idx="153">
                  <c:v>3.5157462345960747E-2</c:v>
                </c:pt>
                <c:pt idx="154">
                  <c:v>1.8671629421485984E-2</c:v>
                </c:pt>
                <c:pt idx="155">
                  <c:v>1.8987406353760852E-2</c:v>
                </c:pt>
                <c:pt idx="156">
                  <c:v>2.5243633446962101E-2</c:v>
                </c:pt>
                <c:pt idx="157">
                  <c:v>2.033474678916114E-2</c:v>
                </c:pt>
                <c:pt idx="158">
                  <c:v>1.3960254109291591E-2</c:v>
                </c:pt>
                <c:pt idx="159">
                  <c:v>1.5024324427427271E-2</c:v>
                </c:pt>
                <c:pt idx="160">
                  <c:v>2.2771430791948398E-2</c:v>
                </c:pt>
                <c:pt idx="161">
                  <c:v>1.395748716482864E-2</c:v>
                </c:pt>
                <c:pt idx="162">
                  <c:v>1.1650070544823097E-2</c:v>
                </c:pt>
                <c:pt idx="163">
                  <c:v>7.835357247441636E-3</c:v>
                </c:pt>
                <c:pt idx="164">
                  <c:v>1.2183919564418616E-2</c:v>
                </c:pt>
                <c:pt idx="165">
                  <c:v>6.7883542012369879E-3</c:v>
                </c:pt>
                <c:pt idx="166">
                  <c:v>2.3999369789633046E-2</c:v>
                </c:pt>
                <c:pt idx="167">
                  <c:v>1.4447649616056556E-2</c:v>
                </c:pt>
                <c:pt idx="168">
                  <c:v>1.1820475260416666E-2</c:v>
                </c:pt>
                <c:pt idx="169">
                  <c:v>1.0229314411823917E-2</c:v>
                </c:pt>
                <c:pt idx="170">
                  <c:v>9.9844703653829379E-3</c:v>
                </c:pt>
                <c:pt idx="171">
                  <c:v>1.0864612805786961E-2</c:v>
                </c:pt>
                <c:pt idx="172">
                  <c:v>1.2558844650123675E-2</c:v>
                </c:pt>
                <c:pt idx="173">
                  <c:v>9.3847274253125376E-3</c:v>
                </c:pt>
                <c:pt idx="174">
                  <c:v>6.9110125324218846E-3</c:v>
                </c:pt>
                <c:pt idx="175">
                  <c:v>7.3745677843297603E-3</c:v>
                </c:pt>
                <c:pt idx="176">
                  <c:v>1.2974269515918013E-2</c:v>
                </c:pt>
                <c:pt idx="177">
                  <c:v>1.3908866362630347E-2</c:v>
                </c:pt>
                <c:pt idx="178">
                  <c:v>1.8237381454494939E-2</c:v>
                </c:pt>
                <c:pt idx="179">
                  <c:v>1.8682609745920897E-2</c:v>
                </c:pt>
                <c:pt idx="180">
                  <c:v>1.3826652683383046E-2</c:v>
                </c:pt>
                <c:pt idx="181">
                  <c:v>8.5716666732806087E-3</c:v>
                </c:pt>
                <c:pt idx="182">
                  <c:v>1.5130187005187009E-2</c:v>
                </c:pt>
                <c:pt idx="183">
                  <c:v>1.6860921857133674E-2</c:v>
                </c:pt>
                <c:pt idx="184">
                  <c:v>1.0898456167234725E-2</c:v>
                </c:pt>
                <c:pt idx="185">
                  <c:v>9.0533905027764677E-3</c:v>
                </c:pt>
                <c:pt idx="186">
                  <c:v>1.0085681253852686E-2</c:v>
                </c:pt>
                <c:pt idx="187">
                  <c:v>8.5576886667423965E-3</c:v>
                </c:pt>
                <c:pt idx="188">
                  <c:v>7.8561125093483796E-3</c:v>
                </c:pt>
                <c:pt idx="189">
                  <c:v>1.6442914239986745E-2</c:v>
                </c:pt>
                <c:pt idx="190">
                  <c:v>1.0333813879498905E-2</c:v>
                </c:pt>
                <c:pt idx="191">
                  <c:v>4.9746960173731695E-3</c:v>
                </c:pt>
                <c:pt idx="192">
                  <c:v>1.8337754027382303E-2</c:v>
                </c:pt>
                <c:pt idx="193">
                  <c:v>8.0503970487088121E-3</c:v>
                </c:pt>
                <c:pt idx="194">
                  <c:v>7.1210867612844838E-3</c:v>
                </c:pt>
                <c:pt idx="195">
                  <c:v>6.5360019931899336E-3</c:v>
                </c:pt>
                <c:pt idx="196">
                  <c:v>1.8861128393202135E-2</c:v>
                </c:pt>
                <c:pt idx="201">
                  <c:v>3.4084467120181407E-2</c:v>
                </c:pt>
                <c:pt idx="202">
                  <c:v>2.2180326537599673E-2</c:v>
                </c:pt>
                <c:pt idx="203">
                  <c:v>2.9871765954988812E-2</c:v>
                </c:pt>
                <c:pt idx="204">
                  <c:v>3.8404754694124771E-2</c:v>
                </c:pt>
                <c:pt idx="205">
                  <c:v>2.7405767516747649E-2</c:v>
                </c:pt>
                <c:pt idx="206">
                  <c:v>4.7338686221454436E-2</c:v>
                </c:pt>
                <c:pt idx="207">
                  <c:v>3.7180453407486339E-2</c:v>
                </c:pt>
                <c:pt idx="208">
                  <c:v>3.294891327406322E-2</c:v>
                </c:pt>
                <c:pt idx="209">
                  <c:v>4.5707801418439713E-2</c:v>
                </c:pt>
                <c:pt idx="210">
                  <c:v>4.0501953712052903E-2</c:v>
                </c:pt>
                <c:pt idx="211">
                  <c:v>3.9372937978544603E-2</c:v>
                </c:pt>
                <c:pt idx="212">
                  <c:v>3.7535797258878491E-2</c:v>
                </c:pt>
                <c:pt idx="213">
                  <c:v>2.426451714694115E-2</c:v>
                </c:pt>
                <c:pt idx="214">
                  <c:v>3.024349686739666E-2</c:v>
                </c:pt>
                <c:pt idx="215">
                  <c:v>2.9530254073324765E-2</c:v>
                </c:pt>
                <c:pt idx="216">
                  <c:v>2.5665450755601879E-2</c:v>
                </c:pt>
                <c:pt idx="217">
                  <c:v>3.008936287312982E-2</c:v>
                </c:pt>
                <c:pt idx="218">
                  <c:v>2.5485209057831738E-2</c:v>
                </c:pt>
                <c:pt idx="219">
                  <c:v>3.7837310829695263E-2</c:v>
                </c:pt>
                <c:pt idx="220">
                  <c:v>4.9484555022516995E-2</c:v>
                </c:pt>
                <c:pt idx="221">
                  <c:v>3.946329166607547E-2</c:v>
                </c:pt>
                <c:pt idx="222">
                  <c:v>5.9984280364325675E-2</c:v>
                </c:pt>
                <c:pt idx="223">
                  <c:v>3.9551057565344327E-2</c:v>
                </c:pt>
                <c:pt idx="224">
                  <c:v>4.9997272435230451E-2</c:v>
                </c:pt>
                <c:pt idx="225">
                  <c:v>5.1921955013936594E-2</c:v>
                </c:pt>
                <c:pt idx="226">
                  <c:v>4.5215788194543277E-2</c:v>
                </c:pt>
                <c:pt idx="227">
                  <c:v>5.8373517442948088E-2</c:v>
                </c:pt>
                <c:pt idx="228">
                  <c:v>5.7092209080277727E-2</c:v>
                </c:pt>
                <c:pt idx="229">
                  <c:v>8.9474604933232255E-2</c:v>
                </c:pt>
                <c:pt idx="230">
                  <c:v>5.1558779192974035E-3</c:v>
                </c:pt>
                <c:pt idx="231">
                  <c:v>1.0079651986752457E-3</c:v>
                </c:pt>
                <c:pt idx="232">
                  <c:v>7.4272930648769594E-3</c:v>
                </c:pt>
                <c:pt idx="233">
                  <c:v>1.9119121453053229E-3</c:v>
                </c:pt>
                <c:pt idx="234">
                  <c:v>1.0347131479521549E-3</c:v>
                </c:pt>
                <c:pt idx="235">
                  <c:v>2.2569204550688588E-3</c:v>
                </c:pt>
                <c:pt idx="236">
                  <c:v>1.1156181120058921E-3</c:v>
                </c:pt>
                <c:pt idx="237">
                  <c:v>5.6678332626505638E-4</c:v>
                </c:pt>
                <c:pt idx="238">
                  <c:v>1.3129727415441702E-3</c:v>
                </c:pt>
                <c:pt idx="239">
                  <c:v>7.9209139042799818E-4</c:v>
                </c:pt>
                <c:pt idx="240">
                  <c:v>4.1053921568627453E-3</c:v>
                </c:pt>
                <c:pt idx="241">
                  <c:v>5.1453899445058401E-3</c:v>
                </c:pt>
                <c:pt idx="242">
                  <c:v>3.3072276704715102E-3</c:v>
                </c:pt>
                <c:pt idx="243">
                  <c:v>1.2870180182522556E-3</c:v>
                </c:pt>
                <c:pt idx="244">
                  <c:v>8.3684883466959197E-4</c:v>
                </c:pt>
                <c:pt idx="245">
                  <c:v>1.6721579508013971E-3</c:v>
                </c:pt>
                <c:pt idx="246">
                  <c:v>1.711921752279612E-3</c:v>
                </c:pt>
                <c:pt idx="247">
                  <c:v>3.3539053187746971E-3</c:v>
                </c:pt>
                <c:pt idx="248">
                  <c:v>4.9789632710083003E-3</c:v>
                </c:pt>
                <c:pt idx="249">
                  <c:v>3.2532582174525401E-3</c:v>
                </c:pt>
                <c:pt idx="250">
                  <c:v>1.6662728957087256E-3</c:v>
                </c:pt>
                <c:pt idx="251">
                  <c:v>5.2511847637709075E-4</c:v>
                </c:pt>
                <c:pt idx="252">
                  <c:v>3.9004234745486653E-4</c:v>
                </c:pt>
                <c:pt idx="253">
                  <c:v>4.7567051247238888E-4</c:v>
                </c:pt>
                <c:pt idx="254">
                  <c:v>4.6765310294514563E-4</c:v>
                </c:pt>
                <c:pt idx="255">
                  <c:v>4.545810800219453E-4</c:v>
                </c:pt>
                <c:pt idx="256">
                  <c:v>3.04214995857498E-4</c:v>
                </c:pt>
                <c:pt idx="257">
                  <c:v>9.7769894659427642E-4</c:v>
                </c:pt>
                <c:pt idx="258">
                  <c:v>5.5717307974277868E-4</c:v>
                </c:pt>
                <c:pt idx="259">
                  <c:v>4.3859270451111591E-4</c:v>
                </c:pt>
                <c:pt idx="260">
                  <c:v>4.7305321355888767E-4</c:v>
                </c:pt>
                <c:pt idx="261">
                  <c:v>3.8181733392403285E-4</c:v>
                </c:pt>
                <c:pt idx="262">
                  <c:v>5.4203003875969E-4</c:v>
                </c:pt>
                <c:pt idx="263">
                  <c:v>6.1717802956919314E-4</c:v>
                </c:pt>
                <c:pt idx="264">
                  <c:v>6.1954046725688403E-4</c:v>
                </c:pt>
                <c:pt idx="265">
                  <c:v>7.1544575847982083E-4</c:v>
                </c:pt>
                <c:pt idx="266">
                  <c:v>8.8748731632710411E-4</c:v>
                </c:pt>
                <c:pt idx="267">
                  <c:v>9.1925695043920035E-4</c:v>
                </c:pt>
                <c:pt idx="268">
                  <c:v>7.7598059753456513E-4</c:v>
                </c:pt>
                <c:pt idx="269">
                  <c:v>1.8756363766277843E-3</c:v>
                </c:pt>
                <c:pt idx="270">
                  <c:v>6.2463891920184469E-4</c:v>
                </c:pt>
                <c:pt idx="271">
                  <c:v>5.8110055888200792E-4</c:v>
                </c:pt>
                <c:pt idx="272">
                  <c:v>6.8433778913271613E-4</c:v>
                </c:pt>
                <c:pt idx="273">
                  <c:v>8.0215041793673812E-4</c:v>
                </c:pt>
                <c:pt idx="274">
                  <c:v>2.8061923542531684E-3</c:v>
                </c:pt>
                <c:pt idx="275">
                  <c:v>7.3166593617893651E-4</c:v>
                </c:pt>
                <c:pt idx="276">
                  <c:v>5.0877403957336989E-4</c:v>
                </c:pt>
                <c:pt idx="277">
                  <c:v>4.2123708908321962E-4</c:v>
                </c:pt>
                <c:pt idx="278">
                  <c:v>6.3089631292457117E-4</c:v>
                </c:pt>
                <c:pt idx="279">
                  <c:v>4.8619631463193497E-4</c:v>
                </c:pt>
                <c:pt idx="280">
                  <c:v>4.9721423803620809E-4</c:v>
                </c:pt>
                <c:pt idx="281">
                  <c:v>4.4921018280212025E-4</c:v>
                </c:pt>
                <c:pt idx="282">
                  <c:v>5.133502168515765E-4</c:v>
                </c:pt>
                <c:pt idx="283">
                  <c:v>4.677646141638011E-4</c:v>
                </c:pt>
                <c:pt idx="284">
                  <c:v>4.1657102535982369E-4</c:v>
                </c:pt>
                <c:pt idx="285">
                  <c:v>3.6424543832779791E-4</c:v>
                </c:pt>
                <c:pt idx="286">
                  <c:v>3.1123560535325237E-4</c:v>
                </c:pt>
                <c:pt idx="287">
                  <c:v>4.4308618633291544E-4</c:v>
                </c:pt>
                <c:pt idx="288">
                  <c:v>4.7709613974048572E-4</c:v>
                </c:pt>
                <c:pt idx="289">
                  <c:v>6.0363720250682454E-4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54720"/>
        <c:axId val="183497472"/>
      </c:scatterChart>
      <c:valAx>
        <c:axId val="18345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497472"/>
        <c:crosses val="autoZero"/>
        <c:crossBetween val="midCat"/>
      </c:valAx>
      <c:valAx>
        <c:axId val="183497472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45472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InjAreaLoss!$G$4</c:f>
              <c:strCache>
                <c:ptCount val="1"/>
                <c:pt idx="0">
                  <c:v>103+/Col</c:v>
                </c:pt>
              </c:strCache>
            </c:strRef>
          </c:tx>
          <c:spPr>
            <a:ln w="28575">
              <a:noFill/>
            </a:ln>
          </c:spPr>
          <c:xVal>
            <c:strRef>
              <c:f>InjAreaLoss!$A$8:$A$298</c:f>
              <c:strCache>
                <c:ptCount val="291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  <c:pt idx="290">
                  <c:v> 30-APR-2012 06:25:00</c:v>
                </c:pt>
              </c:strCache>
            </c:strRef>
          </c:xVal>
          <c:yVal>
            <c:numRef>
              <c:f>InjAreaLoss!$G$8:$G$298</c:f>
              <c:numCache>
                <c:formatCode>General</c:formatCode>
                <c:ptCount val="291"/>
                <c:pt idx="0">
                  <c:v>8.5069073083778957</c:v>
                </c:pt>
                <c:pt idx="1">
                  <c:v>6.6451008945288113</c:v>
                </c:pt>
                <c:pt idx="2">
                  <c:v>6.7435809654227992</c:v>
                </c:pt>
                <c:pt idx="3">
                  <c:v>0.34669151910531221</c:v>
                </c:pt>
                <c:pt idx="4">
                  <c:v>12.881377551020405</c:v>
                </c:pt>
                <c:pt idx="5">
                  <c:v>1.4470722557494697</c:v>
                </c:pt>
                <c:pt idx="6">
                  <c:v>1.1162443308617092</c:v>
                </c:pt>
                <c:pt idx="7">
                  <c:v>1.0796778281425159</c:v>
                </c:pt>
                <c:pt idx="8">
                  <c:v>1.2297967278135844</c:v>
                </c:pt>
                <c:pt idx="9">
                  <c:v>0.63125933495794362</c:v>
                </c:pt>
                <c:pt idx="10">
                  <c:v>0.83001055024417825</c:v>
                </c:pt>
                <c:pt idx="11">
                  <c:v>1.4776129503803359</c:v>
                </c:pt>
                <c:pt idx="12">
                  <c:v>0.50983295102904447</c:v>
                </c:pt>
                <c:pt idx="13">
                  <c:v>0.34307767377900011</c:v>
                </c:pt>
                <c:pt idx="14">
                  <c:v>0.44986713906111614</c:v>
                </c:pt>
                <c:pt idx="15">
                  <c:v>0.37726903778040138</c:v>
                </c:pt>
                <c:pt idx="16">
                  <c:v>0.47443840151336009</c:v>
                </c:pt>
                <c:pt idx="17">
                  <c:v>0.18126015649537749</c:v>
                </c:pt>
                <c:pt idx="18">
                  <c:v>1.4462543409955351</c:v>
                </c:pt>
                <c:pt idx="19">
                  <c:v>1.2732629694551147</c:v>
                </c:pt>
                <c:pt idx="20">
                  <c:v>1.2363388323270088</c:v>
                </c:pt>
                <c:pt idx="21">
                  <c:v>0.98604185114414888</c:v>
                </c:pt>
                <c:pt idx="22">
                  <c:v>0.76874092009685235</c:v>
                </c:pt>
                <c:pt idx="23">
                  <c:v>0.58728382702235826</c:v>
                </c:pt>
                <c:pt idx="24">
                  <c:v>0.7303140459726134</c:v>
                </c:pt>
                <c:pt idx="25">
                  <c:v>0.91238647040400866</c:v>
                </c:pt>
                <c:pt idx="26">
                  <c:v>1.0853968253968256</c:v>
                </c:pt>
                <c:pt idx="27">
                  <c:v>0.52513869625520115</c:v>
                </c:pt>
                <c:pt idx="28">
                  <c:v>0.50868856910127613</c:v>
                </c:pt>
                <c:pt idx="29">
                  <c:v>0.48643137254901958</c:v>
                </c:pt>
                <c:pt idx="30">
                  <c:v>9.6672876856874354E-2</c:v>
                </c:pt>
                <c:pt idx="31">
                  <c:v>0.67098508922023958</c:v>
                </c:pt>
                <c:pt idx="32">
                  <c:v>0.65437505115822214</c:v>
                </c:pt>
                <c:pt idx="33">
                  <c:v>0.95771132991515062</c:v>
                </c:pt>
                <c:pt idx="34">
                  <c:v>0.48983979763912316</c:v>
                </c:pt>
                <c:pt idx="35">
                  <c:v>0.53311368953827054</c:v>
                </c:pt>
                <c:pt idx="36">
                  <c:v>0.40244736948033649</c:v>
                </c:pt>
                <c:pt idx="37">
                  <c:v>0.43549438857809653</c:v>
                </c:pt>
                <c:pt idx="38">
                  <c:v>0.59044591663943424</c:v>
                </c:pt>
                <c:pt idx="39">
                  <c:v>0.9206355098555995</c:v>
                </c:pt>
                <c:pt idx="40">
                  <c:v>0.41698431544085479</c:v>
                </c:pt>
                <c:pt idx="41">
                  <c:v>6.456389752702503E-2</c:v>
                </c:pt>
                <c:pt idx="42">
                  <c:v>3.9292965484294763E-2</c:v>
                </c:pt>
                <c:pt idx="52">
                  <c:v>0.47058823529411764</c:v>
                </c:pt>
                <c:pt idx="53">
                  <c:v>0.14831211953514112</c:v>
                </c:pt>
                <c:pt idx="54">
                  <c:v>0.26257803892765336</c:v>
                </c:pt>
                <c:pt idx="55">
                  <c:v>0.10408739413280962</c:v>
                </c:pt>
                <c:pt idx="56">
                  <c:v>8.1379722263700174E-2</c:v>
                </c:pt>
                <c:pt idx="57">
                  <c:v>6.1386993017965005E-2</c:v>
                </c:pt>
                <c:pt idx="58">
                  <c:v>0.25659272785863907</c:v>
                </c:pt>
                <c:pt idx="59">
                  <c:v>0.14016621449912428</c:v>
                </c:pt>
                <c:pt idx="60">
                  <c:v>0.22629511253162868</c:v>
                </c:pt>
                <c:pt idx="61">
                  <c:v>0.33957158962795941</c:v>
                </c:pt>
                <c:pt idx="62">
                  <c:v>0.6645992128730136</c:v>
                </c:pt>
                <c:pt idx="63">
                  <c:v>0.44630150587456557</c:v>
                </c:pt>
                <c:pt idx="64">
                  <c:v>0.3690326089643749</c:v>
                </c:pt>
                <c:pt idx="65">
                  <c:v>1.3262220817530552</c:v>
                </c:pt>
                <c:pt idx="66">
                  <c:v>1.1598627916619546</c:v>
                </c:pt>
                <c:pt idx="67">
                  <c:v>1.0933167490823041</c:v>
                </c:pt>
                <c:pt idx="68">
                  <c:v>0.55016725367692609</c:v>
                </c:pt>
                <c:pt idx="69">
                  <c:v>0.56942690377854377</c:v>
                </c:pt>
                <c:pt idx="70">
                  <c:v>0.15984185258401579</c:v>
                </c:pt>
                <c:pt idx="71">
                  <c:v>9.1595886373064928E-2</c:v>
                </c:pt>
                <c:pt idx="72">
                  <c:v>1.1306253652834599</c:v>
                </c:pt>
                <c:pt idx="73">
                  <c:v>0.14761297286688588</c:v>
                </c:pt>
                <c:pt idx="74">
                  <c:v>0.13069419572316446</c:v>
                </c:pt>
                <c:pt idx="75">
                  <c:v>0.10565095450211259</c:v>
                </c:pt>
                <c:pt idx="76">
                  <c:v>8.6444755461247247E-2</c:v>
                </c:pt>
                <c:pt idx="77">
                  <c:v>4.6389195825659903E-2</c:v>
                </c:pt>
                <c:pt idx="78">
                  <c:v>3.4903949818680786E-2</c:v>
                </c:pt>
                <c:pt idx="79">
                  <c:v>5.0775556377401179E-2</c:v>
                </c:pt>
                <c:pt idx="80">
                  <c:v>6.0752736342250625E-2</c:v>
                </c:pt>
                <c:pt idx="81">
                  <c:v>4.9343351989775686E-2</c:v>
                </c:pt>
                <c:pt idx="82">
                  <c:v>6.2698501525629294E-2</c:v>
                </c:pt>
                <c:pt idx="83">
                  <c:v>6.0008018524427845E-2</c:v>
                </c:pt>
                <c:pt idx="84">
                  <c:v>6.2837854625347411E-2</c:v>
                </c:pt>
                <c:pt idx="85">
                  <c:v>7.4977099072108283E-2</c:v>
                </c:pt>
                <c:pt idx="86">
                  <c:v>3.1301569351943774E-2</c:v>
                </c:pt>
                <c:pt idx="87">
                  <c:v>1.7286012526096031E-3</c:v>
                </c:pt>
                <c:pt idx="88">
                  <c:v>1.8460744717727958E-3</c:v>
                </c:pt>
                <c:pt idx="89">
                  <c:v>2.1667424381656207E-3</c:v>
                </c:pt>
                <c:pt idx="90">
                  <c:v>2.838667363523637E-3</c:v>
                </c:pt>
                <c:pt idx="91">
                  <c:v>4.2472764838467313E-2</c:v>
                </c:pt>
                <c:pt idx="92">
                  <c:v>6.1928427586971382E-2</c:v>
                </c:pt>
                <c:pt idx="93">
                  <c:v>6.2857094152108259E-2</c:v>
                </c:pt>
                <c:pt idx="94">
                  <c:v>5.7514697703980301E-2</c:v>
                </c:pt>
                <c:pt idx="95">
                  <c:v>5.9987896742959353E-2</c:v>
                </c:pt>
                <c:pt idx="96">
                  <c:v>5.5370172972249256E-2</c:v>
                </c:pt>
                <c:pt idx="97">
                  <c:v>4.406076185098784E-2</c:v>
                </c:pt>
                <c:pt idx="98">
                  <c:v>4.428628599943675E-2</c:v>
                </c:pt>
                <c:pt idx="99">
                  <c:v>4.4032327702520378E-2</c:v>
                </c:pt>
                <c:pt idx="100">
                  <c:v>4.3448515426097491E-2</c:v>
                </c:pt>
                <c:pt idx="101">
                  <c:v>4.0266624614862079E-2</c:v>
                </c:pt>
                <c:pt idx="102">
                  <c:v>4.0982417288711548E-2</c:v>
                </c:pt>
                <c:pt idx="103">
                  <c:v>4.3295714012450449E-2</c:v>
                </c:pt>
                <c:pt idx="104">
                  <c:v>5.4569190600522205E-2</c:v>
                </c:pt>
                <c:pt idx="105">
                  <c:v>4.3193922403178098E-2</c:v>
                </c:pt>
                <c:pt idx="106">
                  <c:v>3.3885649525291599E-2</c:v>
                </c:pt>
                <c:pt idx="107">
                  <c:v>4.1885695587691604E-2</c:v>
                </c:pt>
                <c:pt idx="108">
                  <c:v>6.4627850512469914E-2</c:v>
                </c:pt>
                <c:pt idx="109">
                  <c:v>4.7211707365347987E-2</c:v>
                </c:pt>
                <c:pt idx="110">
                  <c:v>1.7809215093555771E-2</c:v>
                </c:pt>
                <c:pt idx="111">
                  <c:v>1.4638274513391735E-3</c:v>
                </c:pt>
                <c:pt idx="112">
                  <c:v>2.429668897005743E-3</c:v>
                </c:pt>
                <c:pt idx="113">
                  <c:v>3.4917829197491833E-2</c:v>
                </c:pt>
                <c:pt idx="114">
                  <c:v>4.8182552773752364E-2</c:v>
                </c:pt>
                <c:pt idx="115">
                  <c:v>2.7470470095653062E-2</c:v>
                </c:pt>
                <c:pt idx="116">
                  <c:v>3.6309958735803553E-2</c:v>
                </c:pt>
                <c:pt idx="117">
                  <c:v>4.0058714817533092E-2</c:v>
                </c:pt>
                <c:pt idx="118">
                  <c:v>4.3629659579160367E-2</c:v>
                </c:pt>
                <c:pt idx="119">
                  <c:v>3.6515554032050729E-2</c:v>
                </c:pt>
                <c:pt idx="120">
                  <c:v>3.4297224588014222E-2</c:v>
                </c:pt>
                <c:pt idx="121">
                  <c:v>4.4565465001368446E-2</c:v>
                </c:pt>
                <c:pt idx="122">
                  <c:v>4.4255759689098166E-2</c:v>
                </c:pt>
                <c:pt idx="123">
                  <c:v>3.1424158780231332E-2</c:v>
                </c:pt>
                <c:pt idx="124">
                  <c:v>2.934634617398698E-2</c:v>
                </c:pt>
                <c:pt idx="125">
                  <c:v>2.5552287433820531E-2</c:v>
                </c:pt>
                <c:pt idx="126">
                  <c:v>4.0567156674486439E-2</c:v>
                </c:pt>
                <c:pt idx="127">
                  <c:v>3.3858281900164253E-2</c:v>
                </c:pt>
                <c:pt idx="128">
                  <c:v>2.0137879772053065E-2</c:v>
                </c:pt>
                <c:pt idx="129">
                  <c:v>1.6170214152685013E-2</c:v>
                </c:pt>
                <c:pt idx="130">
                  <c:v>3.1653021723201773E-2</c:v>
                </c:pt>
                <c:pt idx="131">
                  <c:v>2.0794127343971104E-2</c:v>
                </c:pt>
                <c:pt idx="132">
                  <c:v>2.6175184018837398E-2</c:v>
                </c:pt>
                <c:pt idx="133">
                  <c:v>2.6200677408758921E-2</c:v>
                </c:pt>
                <c:pt idx="134">
                  <c:v>2.7097531002122668E-2</c:v>
                </c:pt>
                <c:pt idx="135">
                  <c:v>3.0743254609070115E-2</c:v>
                </c:pt>
                <c:pt idx="136">
                  <c:v>3.0048326879846307E-2</c:v>
                </c:pt>
                <c:pt idx="137">
                  <c:v>2.7283141467445399E-2</c:v>
                </c:pt>
                <c:pt idx="138">
                  <c:v>3.045839348995932E-2</c:v>
                </c:pt>
                <c:pt idx="139">
                  <c:v>2.4225606699287573E-2</c:v>
                </c:pt>
                <c:pt idx="152">
                  <c:v>0.22288215067208503</c:v>
                </c:pt>
                <c:pt idx="153">
                  <c:v>9.168872660885441E-2</c:v>
                </c:pt>
                <c:pt idx="154">
                  <c:v>3.5403763258941054E-2</c:v>
                </c:pt>
                <c:pt idx="155">
                  <c:v>4.2293100738966027E-2</c:v>
                </c:pt>
                <c:pt idx="156">
                  <c:v>6.7337076398636439E-2</c:v>
                </c:pt>
                <c:pt idx="157">
                  <c:v>6.8943892670933454E-2</c:v>
                </c:pt>
                <c:pt idx="158">
                  <c:v>5.2297629158772188E-2</c:v>
                </c:pt>
                <c:pt idx="159">
                  <c:v>4.6665154128326149E-2</c:v>
                </c:pt>
                <c:pt idx="160">
                  <c:v>4.5241409195710895E-2</c:v>
                </c:pt>
                <c:pt idx="161">
                  <c:v>5.7711184824251777E-2</c:v>
                </c:pt>
                <c:pt idx="162">
                  <c:v>6.1828467549381379E-2</c:v>
                </c:pt>
                <c:pt idx="163">
                  <c:v>7.1613054707677856E-2</c:v>
                </c:pt>
                <c:pt idx="164">
                  <c:v>7.9917827437619007E-2</c:v>
                </c:pt>
                <c:pt idx="165">
                  <c:v>7.8092694311092961E-2</c:v>
                </c:pt>
                <c:pt idx="166">
                  <c:v>7.0412308282471262E-2</c:v>
                </c:pt>
                <c:pt idx="167">
                  <c:v>9.4263194246942683E-2</c:v>
                </c:pt>
                <c:pt idx="168">
                  <c:v>8.2589814157196975E-2</c:v>
                </c:pt>
                <c:pt idx="169">
                  <c:v>6.6919772242966177E-2</c:v>
                </c:pt>
                <c:pt idx="170">
                  <c:v>6.7430890480360439E-2</c:v>
                </c:pt>
                <c:pt idx="171">
                  <c:v>5.4857435355131941E-2</c:v>
                </c:pt>
                <c:pt idx="172">
                  <c:v>5.9207691693928033E-2</c:v>
                </c:pt>
                <c:pt idx="173">
                  <c:v>6.0290619912487214E-2</c:v>
                </c:pt>
                <c:pt idx="174">
                  <c:v>5.8742394492521756E-2</c:v>
                </c:pt>
                <c:pt idx="175">
                  <c:v>6.3659449920371883E-2</c:v>
                </c:pt>
                <c:pt idx="176">
                  <c:v>6.5032410894818232E-2</c:v>
                </c:pt>
                <c:pt idx="177">
                  <c:v>6.714476264488875E-2</c:v>
                </c:pt>
                <c:pt idx="178">
                  <c:v>5.5121292098650063E-2</c:v>
                </c:pt>
                <c:pt idx="179">
                  <c:v>5.218009530711288E-2</c:v>
                </c:pt>
                <c:pt idx="180">
                  <c:v>4.1243876638382304E-2</c:v>
                </c:pt>
                <c:pt idx="181">
                  <c:v>4.3128182132043349E-2</c:v>
                </c:pt>
                <c:pt idx="182">
                  <c:v>4.3210824460824471E-2</c:v>
                </c:pt>
                <c:pt idx="183">
                  <c:v>5.119502587428814E-2</c:v>
                </c:pt>
                <c:pt idx="184">
                  <c:v>4.9346171618595502E-2</c:v>
                </c:pt>
                <c:pt idx="185">
                  <c:v>5.4535230501973148E-2</c:v>
                </c:pt>
                <c:pt idx="186">
                  <c:v>4.2870334382171575E-2</c:v>
                </c:pt>
                <c:pt idx="187">
                  <c:v>4.581325884892181E-2</c:v>
                </c:pt>
                <c:pt idx="188">
                  <c:v>4.0660533974850248E-2</c:v>
                </c:pt>
                <c:pt idx="189">
                  <c:v>4.0460776639330863E-2</c:v>
                </c:pt>
                <c:pt idx="190">
                  <c:v>4.1382895870617088E-2</c:v>
                </c:pt>
                <c:pt idx="191">
                  <c:v>3.9823876627538765E-2</c:v>
                </c:pt>
                <c:pt idx="192">
                  <c:v>3.9010999726957131E-2</c:v>
                </c:pt>
                <c:pt idx="193">
                  <c:v>3.9740600798563661E-2</c:v>
                </c:pt>
                <c:pt idx="194">
                  <c:v>4.9501099631570393E-2</c:v>
                </c:pt>
                <c:pt idx="195">
                  <c:v>2.5579270824682337E-2</c:v>
                </c:pt>
                <c:pt idx="196">
                  <c:v>3.1762664134385547E-3</c:v>
                </c:pt>
                <c:pt idx="201">
                  <c:v>9.3891723356009076E-3</c:v>
                </c:pt>
                <c:pt idx="202">
                  <c:v>3.9001029346244429E-2</c:v>
                </c:pt>
                <c:pt idx="203">
                  <c:v>5.1590685290218243E-2</c:v>
                </c:pt>
                <c:pt idx="204">
                  <c:v>4.6749264515012545E-2</c:v>
                </c:pt>
                <c:pt idx="205">
                  <c:v>4.4495557919553778E-2</c:v>
                </c:pt>
                <c:pt idx="206">
                  <c:v>1.136974589939978E-3</c:v>
                </c:pt>
                <c:pt idx="207">
                  <c:v>5.3708949470273823E-4</c:v>
                </c:pt>
                <c:pt idx="208">
                  <c:v>5.8820126125778657E-4</c:v>
                </c:pt>
                <c:pt idx="209">
                  <c:v>7.0354609929078012E-4</c:v>
                </c:pt>
                <c:pt idx="210">
                  <c:v>7.1385632702134069E-4</c:v>
                </c:pt>
                <c:pt idx="211">
                  <c:v>1.0478700226173926E-3</c:v>
                </c:pt>
                <c:pt idx="212">
                  <c:v>4.9313160397706883E-2</c:v>
                </c:pt>
                <c:pt idx="213">
                  <c:v>4.5239289490478118E-2</c:v>
                </c:pt>
                <c:pt idx="214">
                  <c:v>5.9398126557597061E-2</c:v>
                </c:pt>
                <c:pt idx="215">
                  <c:v>5.2301588081044188E-2</c:v>
                </c:pt>
                <c:pt idx="216">
                  <c:v>4.6728504429390305E-2</c:v>
                </c:pt>
                <c:pt idx="217">
                  <c:v>4.8488169437028376E-2</c:v>
                </c:pt>
                <c:pt idx="218">
                  <c:v>3.860887367131835E-2</c:v>
                </c:pt>
                <c:pt idx="219">
                  <c:v>3.9453586246492832E-3</c:v>
                </c:pt>
                <c:pt idx="220">
                  <c:v>1.4722734464885671E-2</c:v>
                </c:pt>
                <c:pt idx="221">
                  <c:v>3.0931199364349665E-3</c:v>
                </c:pt>
                <c:pt idx="222">
                  <c:v>1.3500392990891861E-3</c:v>
                </c:pt>
                <c:pt idx="223">
                  <c:v>1.2855631463696681E-3</c:v>
                </c:pt>
                <c:pt idx="224">
                  <c:v>1.3981294966935857E-3</c:v>
                </c:pt>
                <c:pt idx="225">
                  <c:v>2.0580799896285727E-3</c:v>
                </c:pt>
                <c:pt idx="226">
                  <c:v>2.0975606551921194E-3</c:v>
                </c:pt>
                <c:pt idx="227">
                  <c:v>2.3725314558495662E-3</c:v>
                </c:pt>
                <c:pt idx="228">
                  <c:v>1.595043891463E-3</c:v>
                </c:pt>
                <c:pt idx="229">
                  <c:v>1.4228234882500436E-3</c:v>
                </c:pt>
                <c:pt idx="230">
                  <c:v>2.6216328403207137E-3</c:v>
                </c:pt>
                <c:pt idx="231">
                  <c:v>8.2607674177144193E-4</c:v>
                </c:pt>
                <c:pt idx="232">
                  <c:v>6.1744966442953035E-3</c:v>
                </c:pt>
                <c:pt idx="233">
                  <c:v>1.4689081116370166E-3</c:v>
                </c:pt>
                <c:pt idx="234">
                  <c:v>1.4722489933719234E-3</c:v>
                </c:pt>
                <c:pt idx="235">
                  <c:v>1.6734988408333715E-3</c:v>
                </c:pt>
                <c:pt idx="236">
                  <c:v>2.5399266724794346E-3</c:v>
                </c:pt>
                <c:pt idx="237">
                  <c:v>1.6884594195028955E-3</c:v>
                </c:pt>
                <c:pt idx="238">
                  <c:v>1.4556871699728841E-3</c:v>
                </c:pt>
                <c:pt idx="239">
                  <c:v>1.7995085957296273E-3</c:v>
                </c:pt>
                <c:pt idx="240">
                  <c:v>9.4537815126050399E-4</c:v>
                </c:pt>
                <c:pt idx="241">
                  <c:v>1.1764286478200419E-3</c:v>
                </c:pt>
                <c:pt idx="242">
                  <c:v>1.378011529363129E-3</c:v>
                </c:pt>
                <c:pt idx="243">
                  <c:v>1.7355242973401625E-3</c:v>
                </c:pt>
                <c:pt idx="244">
                  <c:v>2.1203442614502275E-3</c:v>
                </c:pt>
                <c:pt idx="245">
                  <c:v>2.7311913196422818E-3</c:v>
                </c:pt>
                <c:pt idx="246">
                  <c:v>2.9433927912163489E-3</c:v>
                </c:pt>
                <c:pt idx="247">
                  <c:v>3.8286434443446384E-3</c:v>
                </c:pt>
                <c:pt idx="248">
                  <c:v>2.3148524180054905E-3</c:v>
                </c:pt>
                <c:pt idx="249">
                  <c:v>2.7870901192200109E-3</c:v>
                </c:pt>
                <c:pt idx="250">
                  <c:v>2.9968042378044988E-3</c:v>
                </c:pt>
                <c:pt idx="251">
                  <c:v>1.6885435106118467E-3</c:v>
                </c:pt>
                <c:pt idx="252">
                  <c:v>2.5952817734496889E-3</c:v>
                </c:pt>
                <c:pt idx="253">
                  <c:v>3.3239162126613088E-3</c:v>
                </c:pt>
                <c:pt idx="254">
                  <c:v>3.5595081892739085E-3</c:v>
                </c:pt>
                <c:pt idx="255">
                  <c:v>2.670010711393265E-3</c:v>
                </c:pt>
                <c:pt idx="256">
                  <c:v>2.5389006835128424E-3</c:v>
                </c:pt>
                <c:pt idx="257">
                  <c:v>3.9973178170491655E-3</c:v>
                </c:pt>
                <c:pt idx="258">
                  <c:v>3.3639848348379795E-3</c:v>
                </c:pt>
                <c:pt idx="259">
                  <c:v>2.6660910856896179E-3</c:v>
                </c:pt>
                <c:pt idx="260">
                  <c:v>2.8752765636626135E-3</c:v>
                </c:pt>
                <c:pt idx="261">
                  <c:v>4.2961736656795769E-3</c:v>
                </c:pt>
                <c:pt idx="262">
                  <c:v>2.7101501937984501E-3</c:v>
                </c:pt>
                <c:pt idx="263">
                  <c:v>2.3856836838055807E-3</c:v>
                </c:pt>
                <c:pt idx="264">
                  <c:v>2.7222232652196424E-3</c:v>
                </c:pt>
                <c:pt idx="265">
                  <c:v>3.3840584376095524E-3</c:v>
                </c:pt>
                <c:pt idx="266">
                  <c:v>2.692044859525549E-3</c:v>
                </c:pt>
                <c:pt idx="267">
                  <c:v>2.20423978438647E-3</c:v>
                </c:pt>
                <c:pt idx="268">
                  <c:v>3.0006550102382231E-3</c:v>
                </c:pt>
                <c:pt idx="269">
                  <c:v>1.8807401490811932E-3</c:v>
                </c:pt>
                <c:pt idx="270">
                  <c:v>1.7010917601979092E-3</c:v>
                </c:pt>
                <c:pt idx="271">
                  <c:v>4.5889852958770332E-3</c:v>
                </c:pt>
                <c:pt idx="272">
                  <c:v>1.9939724601004236E-3</c:v>
                </c:pt>
                <c:pt idx="273">
                  <c:v>2.4588365872264912E-3</c:v>
                </c:pt>
                <c:pt idx="274">
                  <c:v>3.9196506307862542E-3</c:v>
                </c:pt>
                <c:pt idx="275">
                  <c:v>2.6156173563884684E-3</c:v>
                </c:pt>
                <c:pt idx="276">
                  <c:v>6.7651529868119594E-3</c:v>
                </c:pt>
                <c:pt idx="277">
                  <c:v>2.0724864782894403E-3</c:v>
                </c:pt>
                <c:pt idx="278">
                  <c:v>2.5627106044377934E-3</c:v>
                </c:pt>
                <c:pt idx="279">
                  <c:v>2.3451822235187455E-3</c:v>
                </c:pt>
                <c:pt idx="280">
                  <c:v>2.165946954733071E-3</c:v>
                </c:pt>
                <c:pt idx="281">
                  <c:v>2.0927909692898777E-3</c:v>
                </c:pt>
                <c:pt idx="282">
                  <c:v>2.563639870822418E-3</c:v>
                </c:pt>
                <c:pt idx="283">
                  <c:v>2.6701563391850315E-3</c:v>
                </c:pt>
                <c:pt idx="284">
                  <c:v>3.6612909167679742E-3</c:v>
                </c:pt>
                <c:pt idx="285">
                  <c:v>2.7734278650628397E-3</c:v>
                </c:pt>
                <c:pt idx="286">
                  <c:v>2.5709357817200952E-3</c:v>
                </c:pt>
                <c:pt idx="287">
                  <c:v>2.0970722928496206E-3</c:v>
                </c:pt>
                <c:pt idx="288">
                  <c:v>2.4276728743257365E-3</c:v>
                </c:pt>
                <c:pt idx="289">
                  <c:v>3.1604444615325467E-3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InjAreaLoss!$H$4</c:f>
              <c:strCache>
                <c:ptCount val="1"/>
                <c:pt idx="0">
                  <c:v>113+/Col</c:v>
                </c:pt>
              </c:strCache>
            </c:strRef>
          </c:tx>
          <c:spPr>
            <a:ln w="28575">
              <a:noFill/>
            </a:ln>
          </c:spPr>
          <c:xVal>
            <c:strRef>
              <c:f>InjAreaLoss!$A$8:$A$298</c:f>
              <c:strCache>
                <c:ptCount val="291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  <c:pt idx="290">
                  <c:v> 30-APR-2012 06:25:00</c:v>
                </c:pt>
              </c:strCache>
            </c:strRef>
          </c:xVal>
          <c:yVal>
            <c:numRef>
              <c:f>InjAreaLoss!$H$8:$H$298</c:f>
              <c:numCache>
                <c:formatCode>General</c:formatCode>
                <c:ptCount val="291"/>
                <c:pt idx="0">
                  <c:v>0.57341800356506245</c:v>
                </c:pt>
                <c:pt idx="1">
                  <c:v>0.54129394632827121</c:v>
                </c:pt>
                <c:pt idx="2">
                  <c:v>0.7559055118110235</c:v>
                </c:pt>
                <c:pt idx="3">
                  <c:v>1.6421248835041937</c:v>
                </c:pt>
                <c:pt idx="4">
                  <c:v>1.2275874635568511</c:v>
                </c:pt>
                <c:pt idx="5">
                  <c:v>0.23908008481487519</c:v>
                </c:pt>
                <c:pt idx="6">
                  <c:v>0.15916780649341303</c:v>
                </c:pt>
                <c:pt idx="7">
                  <c:v>0.11819466783642829</c:v>
                </c:pt>
                <c:pt idx="8">
                  <c:v>0.15843898293080241</c:v>
                </c:pt>
                <c:pt idx="9">
                  <c:v>6.3281188585803005E-2</c:v>
                </c:pt>
                <c:pt idx="10">
                  <c:v>9.9368073003339108E-2</c:v>
                </c:pt>
                <c:pt idx="11">
                  <c:v>0.15183671259576079</c:v>
                </c:pt>
                <c:pt idx="12">
                  <c:v>0.1334993868305174</c:v>
                </c:pt>
                <c:pt idx="13">
                  <c:v>0.16193180017870606</c:v>
                </c:pt>
                <c:pt idx="14">
                  <c:v>0.24051151461470324</c:v>
                </c:pt>
                <c:pt idx="15">
                  <c:v>0.24835817591499409</c:v>
                </c:pt>
                <c:pt idx="16">
                  <c:v>0.50224639394655946</c:v>
                </c:pt>
                <c:pt idx="17">
                  <c:v>0.34940392467465076</c:v>
                </c:pt>
                <c:pt idx="18">
                  <c:v>0.71651232015875643</c:v>
                </c:pt>
                <c:pt idx="19">
                  <c:v>0.67452355200835412</c:v>
                </c:pt>
                <c:pt idx="20">
                  <c:v>0.64527701285905559</c:v>
                </c:pt>
                <c:pt idx="21">
                  <c:v>0.46653772661602272</c:v>
                </c:pt>
                <c:pt idx="22">
                  <c:v>0.56469733656174337</c:v>
                </c:pt>
                <c:pt idx="23">
                  <c:v>0.9793102094497772</c:v>
                </c:pt>
                <c:pt idx="24">
                  <c:v>1.1551370705441826</c:v>
                </c:pt>
                <c:pt idx="25">
                  <c:v>1.700046977763858</c:v>
                </c:pt>
                <c:pt idx="26">
                  <c:v>1.5166349206349208</c:v>
                </c:pt>
                <c:pt idx="27">
                  <c:v>1.4371359223300968</c:v>
                </c:pt>
                <c:pt idx="28">
                  <c:v>1.3111593809394515</c:v>
                </c:pt>
                <c:pt idx="29">
                  <c:v>1.4847843137254904</c:v>
                </c:pt>
                <c:pt idx="30">
                  <c:v>0.44898850840024401</c:v>
                </c:pt>
                <c:pt idx="31">
                  <c:v>1.3891061680110812</c:v>
                </c:pt>
                <c:pt idx="32">
                  <c:v>1.5944994679544897</c:v>
                </c:pt>
                <c:pt idx="33">
                  <c:v>1.3821407504877721</c:v>
                </c:pt>
                <c:pt idx="34">
                  <c:v>1.273903878583474</c:v>
                </c:pt>
                <c:pt idx="35">
                  <c:v>1.4046220694265386</c:v>
                </c:pt>
                <c:pt idx="36">
                  <c:v>1.2308094835567363</c:v>
                </c:pt>
                <c:pt idx="37">
                  <c:v>1.2838658750042899</c:v>
                </c:pt>
                <c:pt idx="38">
                  <c:v>1.1116128457265082</c:v>
                </c:pt>
                <c:pt idx="39">
                  <c:v>1.5551059801774376</c:v>
                </c:pt>
                <c:pt idx="40">
                  <c:v>1.0481472223958008</c:v>
                </c:pt>
                <c:pt idx="41">
                  <c:v>0.87190878128239313</c:v>
                </c:pt>
                <c:pt idx="42">
                  <c:v>0.69043353636689375</c:v>
                </c:pt>
                <c:pt idx="52">
                  <c:v>0.14117647058823532</c:v>
                </c:pt>
                <c:pt idx="53">
                  <c:v>1.5545102379634752</c:v>
                </c:pt>
                <c:pt idx="54">
                  <c:v>3.3275798751377161</c:v>
                </c:pt>
                <c:pt idx="55">
                  <c:v>2.174297287345035</c:v>
                </c:pt>
                <c:pt idx="56">
                  <c:v>1.3625503956995668</c:v>
                </c:pt>
                <c:pt idx="57">
                  <c:v>0.55793520043931899</c:v>
                </c:pt>
                <c:pt idx="58">
                  <c:v>1.3491594607658843</c:v>
                </c:pt>
                <c:pt idx="59">
                  <c:v>0.59249974243620995</c:v>
                </c:pt>
                <c:pt idx="60">
                  <c:v>0.71976960980157145</c:v>
                </c:pt>
                <c:pt idx="61">
                  <c:v>0.63018915194788927</c:v>
                </c:pt>
                <c:pt idx="62">
                  <c:v>0.79397698400836947</c:v>
                </c:pt>
                <c:pt idx="63">
                  <c:v>0.60496993766892826</c:v>
                </c:pt>
                <c:pt idx="64">
                  <c:v>0.63081905609532984</c:v>
                </c:pt>
                <c:pt idx="65">
                  <c:v>2.1089865149599665</c:v>
                </c:pt>
                <c:pt idx="66">
                  <c:v>1.9664141128576273</c:v>
                </c:pt>
                <c:pt idx="67">
                  <c:v>1.3518187058216786</c:v>
                </c:pt>
                <c:pt idx="68">
                  <c:v>0.67319162492699247</c:v>
                </c:pt>
                <c:pt idx="69">
                  <c:v>0.75246612281120928</c:v>
                </c:pt>
                <c:pt idx="70">
                  <c:v>0.1300936284839137</c:v>
                </c:pt>
                <c:pt idx="71">
                  <c:v>0.12281927553003343</c:v>
                </c:pt>
                <c:pt idx="72">
                  <c:v>5.0458796025715955</c:v>
                </c:pt>
                <c:pt idx="73">
                  <c:v>0.14495118002060745</c:v>
                </c:pt>
                <c:pt idx="74">
                  <c:v>0.12388918150215948</c:v>
                </c:pt>
                <c:pt idx="75">
                  <c:v>6.0167048355661439E-2</c:v>
                </c:pt>
                <c:pt idx="76">
                  <c:v>2.473873513622751E-2</c:v>
                </c:pt>
                <c:pt idx="77">
                  <c:v>2.6229588704726824E-2</c:v>
                </c:pt>
                <c:pt idx="78">
                  <c:v>2.3473488189748117E-2</c:v>
                </c:pt>
                <c:pt idx="79">
                  <c:v>1.3851241107751213E-2</c:v>
                </c:pt>
                <c:pt idx="80">
                  <c:v>1.9611234161719754E-2</c:v>
                </c:pt>
                <c:pt idx="81">
                  <c:v>2.1076638314750346E-2</c:v>
                </c:pt>
                <c:pt idx="82">
                  <c:v>1.2083938050093482E-2</c:v>
                </c:pt>
                <c:pt idx="83">
                  <c:v>7.4719556199219408E-3</c:v>
                </c:pt>
                <c:pt idx="84">
                  <c:v>1.3822979261094411E-2</c:v>
                </c:pt>
                <c:pt idx="85">
                  <c:v>9.4060846418294874E-3</c:v>
                </c:pt>
                <c:pt idx="86">
                  <c:v>1.7626445585499112E-2</c:v>
                </c:pt>
                <c:pt idx="87">
                  <c:v>3.1390396659707727E-2</c:v>
                </c:pt>
                <c:pt idx="88">
                  <c:v>3.9460849516715447E-2</c:v>
                </c:pt>
                <c:pt idx="89">
                  <c:v>5.5242259215910076E-2</c:v>
                </c:pt>
                <c:pt idx="90">
                  <c:v>6.1046720160687011E-2</c:v>
                </c:pt>
                <c:pt idx="91">
                  <c:v>7.7995867768595045E-2</c:v>
                </c:pt>
                <c:pt idx="92">
                  <c:v>5.5203502872873053E-2</c:v>
                </c:pt>
                <c:pt idx="93">
                  <c:v>3.3144587795086562E-2</c:v>
                </c:pt>
                <c:pt idx="94">
                  <c:v>2.2200484626996104E-2</c:v>
                </c:pt>
                <c:pt idx="95">
                  <c:v>3.2484599960257966E-2</c:v>
                </c:pt>
                <c:pt idx="96">
                  <c:v>2.5294423588903821E-2</c:v>
                </c:pt>
                <c:pt idx="97">
                  <c:v>2.6601883082470291E-2</c:v>
                </c:pt>
                <c:pt idx="98">
                  <c:v>2.7319799010864676E-2</c:v>
                </c:pt>
                <c:pt idx="99">
                  <c:v>2.5615251767499597E-2</c:v>
                </c:pt>
                <c:pt idx="100">
                  <c:v>2.2172235142611442E-2</c:v>
                </c:pt>
                <c:pt idx="101">
                  <c:v>1.9687522744365464E-2</c:v>
                </c:pt>
                <c:pt idx="102">
                  <c:v>2.1843798323819705E-2</c:v>
                </c:pt>
                <c:pt idx="103">
                  <c:v>2.5794376230335807E-2</c:v>
                </c:pt>
                <c:pt idx="104">
                  <c:v>4.6635870656758387E-2</c:v>
                </c:pt>
                <c:pt idx="105">
                  <c:v>4.1564573222454666E-2</c:v>
                </c:pt>
                <c:pt idx="106">
                  <c:v>4.3217916405893203E-2</c:v>
                </c:pt>
                <c:pt idx="107">
                  <c:v>3.1652777718756242E-2</c:v>
                </c:pt>
                <c:pt idx="108">
                  <c:v>3.2667477190488729E-2</c:v>
                </c:pt>
                <c:pt idx="109">
                  <c:v>3.1165211080597409E-2</c:v>
                </c:pt>
                <c:pt idx="110">
                  <c:v>1.0008800747790246E-2</c:v>
                </c:pt>
                <c:pt idx="111">
                  <c:v>4.9404176482697104E-3</c:v>
                </c:pt>
                <c:pt idx="112">
                  <c:v>1.3026473155121699E-2</c:v>
                </c:pt>
                <c:pt idx="113">
                  <c:v>1.9626517131298048E-2</c:v>
                </c:pt>
                <c:pt idx="114">
                  <c:v>8.1984911926879164E-3</c:v>
                </c:pt>
                <c:pt idx="115">
                  <c:v>1.3393831508843452E-2</c:v>
                </c:pt>
                <c:pt idx="116">
                  <c:v>1.5724319689821638E-2</c:v>
                </c:pt>
                <c:pt idx="117">
                  <c:v>1.3509713588412667E-2</c:v>
                </c:pt>
                <c:pt idx="118">
                  <c:v>7.0920202198023257E-3</c:v>
                </c:pt>
                <c:pt idx="119">
                  <c:v>1.2786014225726283E-2</c:v>
                </c:pt>
                <c:pt idx="120">
                  <c:v>1.035371970096389E-2</c:v>
                </c:pt>
                <c:pt idx="121">
                  <c:v>4.4806377124164791E-3</c:v>
                </c:pt>
                <c:pt idx="122">
                  <c:v>7.3933481935953725E-3</c:v>
                </c:pt>
                <c:pt idx="123">
                  <c:v>7.5167586750788636E-3</c:v>
                </c:pt>
                <c:pt idx="124">
                  <c:v>7.5780033762854106E-3</c:v>
                </c:pt>
                <c:pt idx="125">
                  <c:v>7.8284085252726364E-3</c:v>
                </c:pt>
                <c:pt idx="126">
                  <c:v>8.3009823291797583E-3</c:v>
                </c:pt>
                <c:pt idx="127">
                  <c:v>3.1899754856606673E-3</c:v>
                </c:pt>
                <c:pt idx="128">
                  <c:v>7.5937669503726574E-3</c:v>
                </c:pt>
                <c:pt idx="129">
                  <c:v>1.4760778920714788E-2</c:v>
                </c:pt>
                <c:pt idx="130">
                  <c:v>9.3262800340523574E-3</c:v>
                </c:pt>
                <c:pt idx="131">
                  <c:v>8.0147983462731335E-3</c:v>
                </c:pt>
                <c:pt idx="132">
                  <c:v>1.3369961616877086E-2</c:v>
                </c:pt>
                <c:pt idx="133">
                  <c:v>1.5440037478258837E-2</c:v>
                </c:pt>
                <c:pt idx="134">
                  <c:v>1.1050906788813169E-2</c:v>
                </c:pt>
                <c:pt idx="135">
                  <c:v>6.1419223523079E-3</c:v>
                </c:pt>
                <c:pt idx="136">
                  <c:v>2.3339011081512002E-2</c:v>
                </c:pt>
                <c:pt idx="137">
                  <c:v>2.061634960280944E-2</c:v>
                </c:pt>
                <c:pt idx="138">
                  <c:v>1.3301450321564512E-2</c:v>
                </c:pt>
                <c:pt idx="139">
                  <c:v>8.6777238803335561E-3</c:v>
                </c:pt>
                <c:pt idx="152">
                  <c:v>5.4079399812441392E-2</c:v>
                </c:pt>
                <c:pt idx="153">
                  <c:v>3.5157462345960747E-2</c:v>
                </c:pt>
                <c:pt idx="154">
                  <c:v>1.8671629421485984E-2</c:v>
                </c:pt>
                <c:pt idx="155">
                  <c:v>1.8987406353760852E-2</c:v>
                </c:pt>
                <c:pt idx="156">
                  <c:v>2.5243633446962101E-2</c:v>
                </c:pt>
                <c:pt idx="157">
                  <c:v>2.033474678916114E-2</c:v>
                </c:pt>
                <c:pt idx="158">
                  <c:v>1.3960254109291591E-2</c:v>
                </c:pt>
                <c:pt idx="159">
                  <c:v>1.5024324427427271E-2</c:v>
                </c:pt>
                <c:pt idx="160">
                  <c:v>2.2771430791948398E-2</c:v>
                </c:pt>
                <c:pt idx="161">
                  <c:v>1.395748716482864E-2</c:v>
                </c:pt>
                <c:pt idx="162">
                  <c:v>1.1650070544823097E-2</c:v>
                </c:pt>
                <c:pt idx="163">
                  <c:v>7.835357247441636E-3</c:v>
                </c:pt>
                <c:pt idx="164">
                  <c:v>1.2183919564418616E-2</c:v>
                </c:pt>
                <c:pt idx="165">
                  <c:v>6.7883542012369879E-3</c:v>
                </c:pt>
                <c:pt idx="166">
                  <c:v>2.3999369789633046E-2</c:v>
                </c:pt>
                <c:pt idx="167">
                  <c:v>1.4447649616056556E-2</c:v>
                </c:pt>
                <c:pt idx="168">
                  <c:v>1.1820475260416666E-2</c:v>
                </c:pt>
                <c:pt idx="169">
                  <c:v>1.0229314411823917E-2</c:v>
                </c:pt>
                <c:pt idx="170">
                  <c:v>9.9844703653829379E-3</c:v>
                </c:pt>
                <c:pt idx="171">
                  <c:v>1.0864612805786961E-2</c:v>
                </c:pt>
                <c:pt idx="172">
                  <c:v>1.2558844650123675E-2</c:v>
                </c:pt>
                <c:pt idx="173">
                  <c:v>9.3847274253125376E-3</c:v>
                </c:pt>
                <c:pt idx="174">
                  <c:v>6.9110125324218846E-3</c:v>
                </c:pt>
                <c:pt idx="175">
                  <c:v>7.3745677843297603E-3</c:v>
                </c:pt>
                <c:pt idx="176">
                  <c:v>1.2974269515918013E-2</c:v>
                </c:pt>
                <c:pt idx="177">
                  <c:v>1.3908866362630347E-2</c:v>
                </c:pt>
                <c:pt idx="178">
                  <c:v>1.8237381454494939E-2</c:v>
                </c:pt>
                <c:pt idx="179">
                  <c:v>1.8682609745920897E-2</c:v>
                </c:pt>
                <c:pt idx="180">
                  <c:v>1.3826652683383046E-2</c:v>
                </c:pt>
                <c:pt idx="181">
                  <c:v>8.5716666732806087E-3</c:v>
                </c:pt>
                <c:pt idx="182">
                  <c:v>1.5130187005187009E-2</c:v>
                </c:pt>
                <c:pt idx="183">
                  <c:v>1.6860921857133674E-2</c:v>
                </c:pt>
                <c:pt idx="184">
                  <c:v>1.0898456167234725E-2</c:v>
                </c:pt>
                <c:pt idx="185">
                  <c:v>9.0533905027764677E-3</c:v>
                </c:pt>
                <c:pt idx="186">
                  <c:v>1.0085681253852686E-2</c:v>
                </c:pt>
                <c:pt idx="187">
                  <c:v>8.5576886667423965E-3</c:v>
                </c:pt>
                <c:pt idx="188">
                  <c:v>7.8561125093483796E-3</c:v>
                </c:pt>
                <c:pt idx="189">
                  <c:v>1.6442914239986745E-2</c:v>
                </c:pt>
                <c:pt idx="190">
                  <c:v>1.0333813879498905E-2</c:v>
                </c:pt>
                <c:pt idx="191">
                  <c:v>4.9746960173731695E-3</c:v>
                </c:pt>
                <c:pt idx="192">
                  <c:v>1.8337754027382303E-2</c:v>
                </c:pt>
                <c:pt idx="193">
                  <c:v>8.0503970487088121E-3</c:v>
                </c:pt>
                <c:pt idx="194">
                  <c:v>7.1210867612844838E-3</c:v>
                </c:pt>
                <c:pt idx="195">
                  <c:v>6.5360019931899336E-3</c:v>
                </c:pt>
                <c:pt idx="196">
                  <c:v>1.8861128393202135E-2</c:v>
                </c:pt>
                <c:pt idx="201">
                  <c:v>3.4084467120181407E-2</c:v>
                </c:pt>
                <c:pt idx="202">
                  <c:v>2.2180326537599673E-2</c:v>
                </c:pt>
                <c:pt idx="203">
                  <c:v>2.9871765954988812E-2</c:v>
                </c:pt>
                <c:pt idx="204">
                  <c:v>3.8404754694124771E-2</c:v>
                </c:pt>
                <c:pt idx="205">
                  <c:v>2.7405767516747649E-2</c:v>
                </c:pt>
                <c:pt idx="206">
                  <c:v>4.7338686221454436E-2</c:v>
                </c:pt>
                <c:pt idx="207">
                  <c:v>3.7180453407486339E-2</c:v>
                </c:pt>
                <c:pt idx="208">
                  <c:v>3.294891327406322E-2</c:v>
                </c:pt>
                <c:pt idx="209">
                  <c:v>4.5707801418439713E-2</c:v>
                </c:pt>
                <c:pt idx="210">
                  <c:v>4.0501953712052903E-2</c:v>
                </c:pt>
                <c:pt idx="211">
                  <c:v>3.9372937978544603E-2</c:v>
                </c:pt>
                <c:pt idx="212">
                  <c:v>3.7535797258878491E-2</c:v>
                </c:pt>
                <c:pt idx="213">
                  <c:v>2.426451714694115E-2</c:v>
                </c:pt>
                <c:pt idx="214">
                  <c:v>3.024349686739666E-2</c:v>
                </c:pt>
                <c:pt idx="215">
                  <c:v>2.9530254073324765E-2</c:v>
                </c:pt>
                <c:pt idx="216">
                  <c:v>2.5665450755601879E-2</c:v>
                </c:pt>
                <c:pt idx="217">
                  <c:v>3.008936287312982E-2</c:v>
                </c:pt>
                <c:pt idx="218">
                  <c:v>2.5485209057831738E-2</c:v>
                </c:pt>
                <c:pt idx="219">
                  <c:v>3.7837310829695263E-2</c:v>
                </c:pt>
                <c:pt idx="220">
                  <c:v>4.9484555022516995E-2</c:v>
                </c:pt>
                <c:pt idx="221">
                  <c:v>3.946329166607547E-2</c:v>
                </c:pt>
                <c:pt idx="222">
                  <c:v>5.9984280364325675E-2</c:v>
                </c:pt>
                <c:pt idx="223">
                  <c:v>3.9551057565344327E-2</c:v>
                </c:pt>
                <c:pt idx="224">
                  <c:v>4.9997272435230451E-2</c:v>
                </c:pt>
                <c:pt idx="225">
                  <c:v>5.1921955013936594E-2</c:v>
                </c:pt>
                <c:pt idx="226">
                  <c:v>4.5215788194543277E-2</c:v>
                </c:pt>
                <c:pt idx="227">
                  <c:v>5.8373517442948088E-2</c:v>
                </c:pt>
                <c:pt idx="228">
                  <c:v>5.7092209080277727E-2</c:v>
                </c:pt>
                <c:pt idx="229">
                  <c:v>8.9474604933232255E-2</c:v>
                </c:pt>
                <c:pt idx="230">
                  <c:v>5.1558779192974035E-3</c:v>
                </c:pt>
                <c:pt idx="231">
                  <c:v>1.0079651986752457E-3</c:v>
                </c:pt>
                <c:pt idx="232">
                  <c:v>7.4272930648769594E-3</c:v>
                </c:pt>
                <c:pt idx="233">
                  <c:v>1.9119121453053229E-3</c:v>
                </c:pt>
                <c:pt idx="234">
                  <c:v>1.0347131479521549E-3</c:v>
                </c:pt>
                <c:pt idx="235">
                  <c:v>2.2569204550688588E-3</c:v>
                </c:pt>
                <c:pt idx="236">
                  <c:v>1.1156181120058921E-3</c:v>
                </c:pt>
                <c:pt idx="237">
                  <c:v>5.6678332626505638E-4</c:v>
                </c:pt>
                <c:pt idx="238">
                  <c:v>1.3129727415441702E-3</c:v>
                </c:pt>
                <c:pt idx="239">
                  <c:v>7.9209139042799818E-4</c:v>
                </c:pt>
                <c:pt idx="240">
                  <c:v>4.1053921568627453E-3</c:v>
                </c:pt>
                <c:pt idx="241">
                  <c:v>5.1453899445058401E-3</c:v>
                </c:pt>
                <c:pt idx="242">
                  <c:v>3.3072276704715102E-3</c:v>
                </c:pt>
                <c:pt idx="243">
                  <c:v>1.2870180182522556E-3</c:v>
                </c:pt>
                <c:pt idx="244">
                  <c:v>8.3684883466959197E-4</c:v>
                </c:pt>
                <c:pt idx="245">
                  <c:v>1.6721579508013971E-3</c:v>
                </c:pt>
                <c:pt idx="246">
                  <c:v>1.711921752279612E-3</c:v>
                </c:pt>
                <c:pt idx="247">
                  <c:v>3.3539053187746971E-3</c:v>
                </c:pt>
                <c:pt idx="248">
                  <c:v>4.9789632710083003E-3</c:v>
                </c:pt>
                <c:pt idx="249">
                  <c:v>3.2532582174525401E-3</c:v>
                </c:pt>
                <c:pt idx="250">
                  <c:v>1.6662728957087256E-3</c:v>
                </c:pt>
                <c:pt idx="251">
                  <c:v>5.2511847637709075E-4</c:v>
                </c:pt>
                <c:pt idx="252">
                  <c:v>3.9004234745486653E-4</c:v>
                </c:pt>
                <c:pt idx="253">
                  <c:v>4.7567051247238888E-4</c:v>
                </c:pt>
                <c:pt idx="254">
                  <c:v>4.6765310294514563E-4</c:v>
                </c:pt>
                <c:pt idx="255">
                  <c:v>4.545810800219453E-4</c:v>
                </c:pt>
                <c:pt idx="256">
                  <c:v>3.04214995857498E-4</c:v>
                </c:pt>
                <c:pt idx="257">
                  <c:v>9.7769894659427642E-4</c:v>
                </c:pt>
                <c:pt idx="258">
                  <c:v>5.5717307974277868E-4</c:v>
                </c:pt>
                <c:pt idx="259">
                  <c:v>4.3859270451111591E-4</c:v>
                </c:pt>
                <c:pt idx="260">
                  <c:v>4.7305321355888767E-4</c:v>
                </c:pt>
                <c:pt idx="261">
                  <c:v>3.8181733392403285E-4</c:v>
                </c:pt>
                <c:pt idx="262">
                  <c:v>5.4203003875969E-4</c:v>
                </c:pt>
                <c:pt idx="263">
                  <c:v>6.1717802956919314E-4</c:v>
                </c:pt>
                <c:pt idx="264">
                  <c:v>6.1954046725688403E-4</c:v>
                </c:pt>
                <c:pt idx="265">
                  <c:v>7.1544575847982083E-4</c:v>
                </c:pt>
                <c:pt idx="266">
                  <c:v>8.8748731632710411E-4</c:v>
                </c:pt>
                <c:pt idx="267">
                  <c:v>9.1925695043920035E-4</c:v>
                </c:pt>
                <c:pt idx="268">
                  <c:v>7.7598059753456513E-4</c:v>
                </c:pt>
                <c:pt idx="269">
                  <c:v>1.8756363766277843E-3</c:v>
                </c:pt>
                <c:pt idx="270">
                  <c:v>6.2463891920184469E-4</c:v>
                </c:pt>
                <c:pt idx="271">
                  <c:v>5.8110055888200792E-4</c:v>
                </c:pt>
                <c:pt idx="272">
                  <c:v>6.8433778913271613E-4</c:v>
                </c:pt>
                <c:pt idx="273">
                  <c:v>8.0215041793673812E-4</c:v>
                </c:pt>
                <c:pt idx="274">
                  <c:v>2.8061923542531684E-3</c:v>
                </c:pt>
                <c:pt idx="275">
                  <c:v>7.3166593617893651E-4</c:v>
                </c:pt>
                <c:pt idx="276">
                  <c:v>5.0877403957336989E-4</c:v>
                </c:pt>
                <c:pt idx="277">
                  <c:v>4.2123708908321962E-4</c:v>
                </c:pt>
                <c:pt idx="278">
                  <c:v>6.3089631292457117E-4</c:v>
                </c:pt>
                <c:pt idx="279">
                  <c:v>4.8619631463193497E-4</c:v>
                </c:pt>
                <c:pt idx="280">
                  <c:v>4.9721423803620809E-4</c:v>
                </c:pt>
                <c:pt idx="281">
                  <c:v>4.4921018280212025E-4</c:v>
                </c:pt>
                <c:pt idx="282">
                  <c:v>5.133502168515765E-4</c:v>
                </c:pt>
                <c:pt idx="283">
                  <c:v>4.677646141638011E-4</c:v>
                </c:pt>
                <c:pt idx="284">
                  <c:v>4.1657102535982369E-4</c:v>
                </c:pt>
                <c:pt idx="285">
                  <c:v>3.6424543832779791E-4</c:v>
                </c:pt>
                <c:pt idx="286">
                  <c:v>3.1123560535325237E-4</c:v>
                </c:pt>
                <c:pt idx="287">
                  <c:v>4.4308618633291544E-4</c:v>
                </c:pt>
                <c:pt idx="288">
                  <c:v>4.7709613974048572E-4</c:v>
                </c:pt>
                <c:pt idx="289">
                  <c:v>6.0363720250682454E-4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78784"/>
        <c:axId val="183880320"/>
      </c:scatterChart>
      <c:valAx>
        <c:axId val="18387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3880320"/>
        <c:crosses val="autoZero"/>
        <c:crossBetween val="midCat"/>
      </c:valAx>
      <c:valAx>
        <c:axId val="183880320"/>
        <c:scaling>
          <c:orientation val="minMax"/>
          <c:max val="0.02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8787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'522LossFrac'!$G$8:$G$297</c:f>
              <c:numCache>
                <c:formatCode>General</c:formatCode>
                <c:ptCount val="290"/>
                <c:pt idx="0">
                  <c:v>42.218582887700535</c:v>
                </c:pt>
                <c:pt idx="1">
                  <c:v>53.753276471811937</c:v>
                </c:pt>
                <c:pt idx="2">
                  <c:v>26.211913728175276</c:v>
                </c:pt>
                <c:pt idx="3">
                  <c:v>344.91612301957127</c:v>
                </c:pt>
                <c:pt idx="4">
                  <c:v>135.46647230320698</c:v>
                </c:pt>
                <c:pt idx="5">
                  <c:v>16.036992334040121</c:v>
                </c:pt>
                <c:pt idx="6">
                  <c:v>5.8607191706860569</c:v>
                </c:pt>
                <c:pt idx="7">
                  <c:v>2.7741507042939997</c:v>
                </c:pt>
                <c:pt idx="8">
                  <c:v>5.5484807705928167</c:v>
                </c:pt>
                <c:pt idx="9">
                  <c:v>3.3515839949689497</c:v>
                </c:pt>
                <c:pt idx="10">
                  <c:v>2.6906603147670789</c:v>
                </c:pt>
                <c:pt idx="11">
                  <c:v>3.4671909260713023</c:v>
                </c:pt>
                <c:pt idx="12">
                  <c:v>1.0790448535065034</c:v>
                </c:pt>
                <c:pt idx="13">
                  <c:v>1.0173826528348995</c:v>
                </c:pt>
                <c:pt idx="14">
                  <c:v>4.2265611160318866</c:v>
                </c:pt>
                <c:pt idx="15">
                  <c:v>4.496126033057851</c:v>
                </c:pt>
                <c:pt idx="16">
                  <c:v>9.4976117285410258</c:v>
                </c:pt>
                <c:pt idx="17">
                  <c:v>1.2740785754277677</c:v>
                </c:pt>
                <c:pt idx="18">
                  <c:v>9.0568463701008781</c:v>
                </c:pt>
                <c:pt idx="19">
                  <c:v>10.321858799835899</c:v>
                </c:pt>
                <c:pt idx="20">
                  <c:v>5.7897077028017065</c:v>
                </c:pt>
                <c:pt idx="21">
                  <c:v>3.4041571515123281</c:v>
                </c:pt>
                <c:pt idx="22">
                  <c:v>2.1912348668280872</c:v>
                </c:pt>
                <c:pt idx="23">
                  <c:v>1.6758141452211295</c:v>
                </c:pt>
                <c:pt idx="24">
                  <c:v>1.1408150435947195</c:v>
                </c:pt>
                <c:pt idx="25">
                  <c:v>5.8915205136235498</c:v>
                </c:pt>
                <c:pt idx="26">
                  <c:v>1.7659365079365081</c:v>
                </c:pt>
                <c:pt idx="27">
                  <c:v>1.5057558945908462</c:v>
                </c:pt>
                <c:pt idx="28">
                  <c:v>0.65527423296225906</c:v>
                </c:pt>
                <c:pt idx="29">
                  <c:v>0.96372549019607834</c:v>
                </c:pt>
                <c:pt idx="30">
                  <c:v>0.182324040030996</c:v>
                </c:pt>
                <c:pt idx="31">
                  <c:v>0.91359080909313117</c:v>
                </c:pt>
                <c:pt idx="32">
                  <c:v>1.2229679954162234</c:v>
                </c:pt>
                <c:pt idx="33">
                  <c:v>0.79627024819637926</c:v>
                </c:pt>
                <c:pt idx="34">
                  <c:v>0.21306913996627322</c:v>
                </c:pt>
                <c:pt idx="35">
                  <c:v>0.32335386525330662</c:v>
                </c:pt>
                <c:pt idx="36">
                  <c:v>0.51817413355874897</c:v>
                </c:pt>
                <c:pt idx="37">
                  <c:v>0.83968836874077635</c:v>
                </c:pt>
                <c:pt idx="38">
                  <c:v>0.4373904518582335</c:v>
                </c:pt>
                <c:pt idx="39">
                  <c:v>16.144474553621141</c:v>
                </c:pt>
                <c:pt idx="40">
                  <c:v>9.772917577954134</c:v>
                </c:pt>
                <c:pt idx="41">
                  <c:v>3.6855718446122712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816.41176470588255</c:v>
                </c:pt>
                <c:pt idx="53">
                  <c:v>153.56281128942999</c:v>
                </c:pt>
                <c:pt idx="54">
                  <c:v>27.163422695556378</c:v>
                </c:pt>
                <c:pt idx="55">
                  <c:v>7.7773413526451458</c:v>
                </c:pt>
                <c:pt idx="56">
                  <c:v>9.7924443780797379</c:v>
                </c:pt>
                <c:pt idx="57">
                  <c:v>1.6459166862791244</c:v>
                </c:pt>
                <c:pt idx="58">
                  <c:v>0.37271067189430152</c:v>
                </c:pt>
                <c:pt idx="59">
                  <c:v>0.2273086301040558</c:v>
                </c:pt>
                <c:pt idx="60">
                  <c:v>1.7670129178319349</c:v>
                </c:pt>
                <c:pt idx="61">
                  <c:v>0.97384441939120625</c:v>
                </c:pt>
                <c:pt idx="62">
                  <c:v>1.2732526279081353</c:v>
                </c:pt>
                <c:pt idx="63">
                  <c:v>2.983865629654145</c:v>
                </c:pt>
                <c:pt idx="64">
                  <c:v>4.5452297955450067</c:v>
                </c:pt>
                <c:pt idx="65">
                  <c:v>11.541034555415088</c:v>
                </c:pt>
                <c:pt idx="66">
                  <c:v>10.181499491122921</c:v>
                </c:pt>
                <c:pt idx="67">
                  <c:v>6.8940327033340392</c:v>
                </c:pt>
                <c:pt idx="68">
                  <c:v>3.8830817153678696</c:v>
                </c:pt>
                <c:pt idx="69">
                  <c:v>3.7645663378502912</c:v>
                </c:pt>
                <c:pt idx="70">
                  <c:v>0.40791171550843958</c:v>
                </c:pt>
                <c:pt idx="71">
                  <c:v>0.49665567661593774</c:v>
                </c:pt>
                <c:pt idx="72">
                  <c:v>15.189070718877849</c:v>
                </c:pt>
                <c:pt idx="73">
                  <c:v>2.6715568421569116</c:v>
                </c:pt>
                <c:pt idx="74">
                  <c:v>0.77122932687243229</c:v>
                </c:pt>
                <c:pt idx="75">
                  <c:v>0.42356852645677973</c:v>
                </c:pt>
                <c:pt idx="76">
                  <c:v>0.17819112914148613</c:v>
                </c:pt>
                <c:pt idx="77">
                  <c:v>6.9627992633517488E-2</c:v>
                </c:pt>
                <c:pt idx="78">
                  <c:v>0.74641036949916706</c:v>
                </c:pt>
                <c:pt idx="79">
                  <c:v>0.1564861748645768</c:v>
                </c:pt>
                <c:pt idx="80">
                  <c:v>0.15197873018717348</c:v>
                </c:pt>
                <c:pt idx="81">
                  <c:v>0.30811995945529064</c:v>
                </c:pt>
                <c:pt idx="82">
                  <c:v>0.19234488212380807</c:v>
                </c:pt>
                <c:pt idx="83">
                  <c:v>0.13582725807375404</c:v>
                </c:pt>
                <c:pt idx="84">
                  <c:v>0.26232781171359515</c:v>
                </c:pt>
                <c:pt idx="85">
                  <c:v>0.13827418607408046</c:v>
                </c:pt>
                <c:pt idx="86">
                  <c:v>0.53320490989539848</c:v>
                </c:pt>
                <c:pt idx="87">
                  <c:v>0.50107724425887268</c:v>
                </c:pt>
                <c:pt idx="88">
                  <c:v>0.31828258643901103</c:v>
                </c:pt>
                <c:pt idx="89">
                  <c:v>0.26529052727290314</c:v>
                </c:pt>
                <c:pt idx="90">
                  <c:v>0.286971849027987</c:v>
                </c:pt>
                <c:pt idx="91">
                  <c:v>1.0288669233658903</c:v>
                </c:pt>
                <c:pt idx="92">
                  <c:v>0.47566371681415931</c:v>
                </c:pt>
                <c:pt idx="93">
                  <c:v>0.24613535697340427</c:v>
                </c:pt>
                <c:pt idx="94">
                  <c:v>0.22583568364185272</c:v>
                </c:pt>
                <c:pt idx="95">
                  <c:v>0.19564373069349858</c:v>
                </c:pt>
                <c:pt idx="96">
                  <c:v>0.22927448466216599</c:v>
                </c:pt>
                <c:pt idx="97">
                  <c:v>0.22276538733946494</c:v>
                </c:pt>
                <c:pt idx="98">
                  <c:v>0.26043359898023211</c:v>
                </c:pt>
                <c:pt idx="99">
                  <c:v>0.21722704948998869</c:v>
                </c:pt>
                <c:pt idx="100">
                  <c:v>0.24473335281982195</c:v>
                </c:pt>
                <c:pt idx="101">
                  <c:v>0.2585235773146688</c:v>
                </c:pt>
                <c:pt idx="102">
                  <c:v>0.1650617590347645</c:v>
                </c:pt>
                <c:pt idx="103">
                  <c:v>3.1356159972106334E-2</c:v>
                </c:pt>
                <c:pt idx="104">
                  <c:v>0.76492267523599133</c:v>
                </c:pt>
                <c:pt idx="105">
                  <c:v>0.33176036875530157</c:v>
                </c:pt>
                <c:pt idx="106">
                  <c:v>0.45546875188783886</c:v>
                </c:pt>
                <c:pt idx="107">
                  <c:v>0.11947611540079638</c:v>
                </c:pt>
                <c:pt idx="108">
                  <c:v>0.37441149837474336</c:v>
                </c:pt>
                <c:pt idx="109">
                  <c:v>0.10320022761572528</c:v>
                </c:pt>
                <c:pt idx="110">
                  <c:v>0.25811336019110193</c:v>
                </c:pt>
                <c:pt idx="111">
                  <c:v>0.18028521762997191</c:v>
                </c:pt>
                <c:pt idx="112">
                  <c:v>0.48623546777860382</c:v>
                </c:pt>
                <c:pt idx="113">
                  <c:v>0.70105751575226094</c:v>
                </c:pt>
                <c:pt idx="114">
                  <c:v>0.31939389487321618</c:v>
                </c:pt>
                <c:pt idx="115">
                  <c:v>0.2712686395319267</c:v>
                </c:pt>
                <c:pt idx="116">
                  <c:v>0.37263005401935229</c:v>
                </c:pt>
                <c:pt idx="117">
                  <c:v>0.28882207818620736</c:v>
                </c:pt>
                <c:pt idx="118">
                  <c:v>0.27949446625099861</c:v>
                </c:pt>
                <c:pt idx="119">
                  <c:v>0.17605621732796298</c:v>
                </c:pt>
                <c:pt idx="120">
                  <c:v>0.16707392086087788</c:v>
                </c:pt>
                <c:pt idx="121">
                  <c:v>0.10136992138398276</c:v>
                </c:pt>
                <c:pt idx="122">
                  <c:v>0.13055629678524777</c:v>
                </c:pt>
                <c:pt idx="123">
                  <c:v>0.12950841219768663</c:v>
                </c:pt>
                <c:pt idx="124">
                  <c:v>2.8954043820705391E-2</c:v>
                </c:pt>
                <c:pt idx="125">
                  <c:v>0.11839087741526763</c:v>
                </c:pt>
                <c:pt idx="126">
                  <c:v>0.27939391415531878</c:v>
                </c:pt>
                <c:pt idx="127">
                  <c:v>0.16937328772170576</c:v>
                </c:pt>
                <c:pt idx="128">
                  <c:v>0.23224103178801742</c:v>
                </c:pt>
                <c:pt idx="129">
                  <c:v>0.20537833966900274</c:v>
                </c:pt>
                <c:pt idx="130">
                  <c:v>0.30743900011435493</c:v>
                </c:pt>
                <c:pt idx="131">
                  <c:v>0.1439045810101505</c:v>
                </c:pt>
                <c:pt idx="132">
                  <c:v>0.23853052941908431</c:v>
                </c:pt>
                <c:pt idx="133">
                  <c:v>0.22841275624951757</c:v>
                </c:pt>
                <c:pt idx="134">
                  <c:v>0.20350426395561017</c:v>
                </c:pt>
                <c:pt idx="135">
                  <c:v>0.21987913807024628</c:v>
                </c:pt>
                <c:pt idx="136">
                  <c:v>0.44308222501708272</c:v>
                </c:pt>
                <c:pt idx="137">
                  <c:v>0.10789122800428178</c:v>
                </c:pt>
                <c:pt idx="138">
                  <c:v>0.15387107888174303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3.4823382306970929</c:v>
                </c:pt>
                <c:pt idx="153">
                  <c:v>9.4167047010497482E-2</c:v>
                </c:pt>
                <c:pt idx="154">
                  <c:v>2.7501115639052762E-2</c:v>
                </c:pt>
                <c:pt idx="155">
                  <c:v>1.7513964029232117E-2</c:v>
                </c:pt>
                <c:pt idx="156">
                  <c:v>2.0782033286545012E-2</c:v>
                </c:pt>
                <c:pt idx="157">
                  <c:v>5.8004514304731421E-2</c:v>
                </c:pt>
                <c:pt idx="158">
                  <c:v>3.7582195439714375E-2</c:v>
                </c:pt>
                <c:pt idx="159">
                  <c:v>2.2115853744235119E-2</c:v>
                </c:pt>
                <c:pt idx="160">
                  <c:v>2.7177816872384377E-2</c:v>
                </c:pt>
                <c:pt idx="161">
                  <c:v>1.4409515642622743E-2</c:v>
                </c:pt>
                <c:pt idx="162">
                  <c:v>0.22640818319947903</c:v>
                </c:pt>
                <c:pt idx="163">
                  <c:v>8.4914694856364978E-2</c:v>
                </c:pt>
                <c:pt idx="164">
                  <c:v>3.472848537484273E-2</c:v>
                </c:pt>
                <c:pt idx="165">
                  <c:v>0.17584943164171685</c:v>
                </c:pt>
                <c:pt idx="166">
                  <c:v>9.2332668872402962E-2</c:v>
                </c:pt>
                <c:pt idx="167">
                  <c:v>4.1845772559216676E-2</c:v>
                </c:pt>
                <c:pt idx="168">
                  <c:v>9.038751775568182E-3</c:v>
                </c:pt>
                <c:pt idx="169">
                  <c:v>1.7782597630506377E-2</c:v>
                </c:pt>
                <c:pt idx="170">
                  <c:v>5.3435700169582559E-2</c:v>
                </c:pt>
                <c:pt idx="171">
                  <c:v>5.932365464987429E-2</c:v>
                </c:pt>
                <c:pt idx="172">
                  <c:v>0.10721694725923561</c:v>
                </c:pt>
                <c:pt idx="173">
                  <c:v>1.8684726013165245E-2</c:v>
                </c:pt>
                <c:pt idx="174">
                  <c:v>1.7237534239934064E-2</c:v>
                </c:pt>
                <c:pt idx="175">
                  <c:v>8.3481419081642919E-3</c:v>
                </c:pt>
                <c:pt idx="176">
                  <c:v>1.1891428458153275E-2</c:v>
                </c:pt>
                <c:pt idx="177">
                  <c:v>1.2618189006973748E-2</c:v>
                </c:pt>
                <c:pt idx="178">
                  <c:v>1.0332243114573992E-2</c:v>
                </c:pt>
                <c:pt idx="179">
                  <c:v>1.5226628895184136E-2</c:v>
                </c:pt>
                <c:pt idx="180">
                  <c:v>8.4853107421582388E-3</c:v>
                </c:pt>
                <c:pt idx="181">
                  <c:v>1.355990047342585E-2</c:v>
                </c:pt>
                <c:pt idx="182">
                  <c:v>5.4706695331695346E-3</c:v>
                </c:pt>
                <c:pt idx="183">
                  <c:v>7.2380909779670172E-3</c:v>
                </c:pt>
                <c:pt idx="184">
                  <c:v>1.992488181326298E-2</c:v>
                </c:pt>
                <c:pt idx="185">
                  <c:v>2.1723718959301919E-2</c:v>
                </c:pt>
                <c:pt idx="186">
                  <c:v>1.6425747451966757E-2</c:v>
                </c:pt>
                <c:pt idx="187">
                  <c:v>1.1477816163384582E-2</c:v>
                </c:pt>
                <c:pt idx="188">
                  <c:v>1.4510538489857439E-2</c:v>
                </c:pt>
                <c:pt idx="189">
                  <c:v>9.8753426061397656E-3</c:v>
                </c:pt>
                <c:pt idx="190">
                  <c:v>2.3161496652747398E-2</c:v>
                </c:pt>
                <c:pt idx="191">
                  <c:v>2.8224224856259979E-2</c:v>
                </c:pt>
                <c:pt idx="192">
                  <c:v>2.5651402270156415E-2</c:v>
                </c:pt>
                <c:pt idx="193">
                  <c:v>1.523434359675215E-2</c:v>
                </c:pt>
                <c:pt idx="194">
                  <c:v>2.7027600398837434E-2</c:v>
                </c:pt>
                <c:pt idx="195">
                  <c:v>5.7844032887633921E-2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0.27405753968253971</c:v>
                </c:pt>
                <c:pt idx="202">
                  <c:v>1.026931999499593E-2</c:v>
                </c:pt>
                <c:pt idx="203">
                  <c:v>1.9059066878648015E-2</c:v>
                </c:pt>
                <c:pt idx="204">
                  <c:v>2.0945098208877737E-2</c:v>
                </c:pt>
                <c:pt idx="205">
                  <c:v>1.7978206492050258E-2</c:v>
                </c:pt>
                <c:pt idx="206">
                  <c:v>4.2385355062181045E-2</c:v>
                </c:pt>
                <c:pt idx="207">
                  <c:v>2.4957336036106271E-2</c:v>
                </c:pt>
                <c:pt idx="208">
                  <c:v>3.0875744894220201E-2</c:v>
                </c:pt>
                <c:pt idx="209">
                  <c:v>3.7707801418439713E-2</c:v>
                </c:pt>
                <c:pt idx="210">
                  <c:v>5.7146077547339948E-2</c:v>
                </c:pt>
                <c:pt idx="211">
                  <c:v>9.7109538729691039E-2</c:v>
                </c:pt>
                <c:pt idx="212">
                  <c:v>2.1561514113605292E-2</c:v>
                </c:pt>
                <c:pt idx="213">
                  <c:v>1.9936277384123041E-2</c:v>
                </c:pt>
                <c:pt idx="214">
                  <c:v>1.2737213723946848E-2</c:v>
                </c:pt>
                <c:pt idx="215">
                  <c:v>1.6426866756366565E-2</c:v>
                </c:pt>
                <c:pt idx="216">
                  <c:v>1.5376758728504431E-2</c:v>
                </c:pt>
                <c:pt idx="217">
                  <c:v>1.3715825097883969E-2</c:v>
                </c:pt>
                <c:pt idx="218">
                  <c:v>1.0182461849292411E-2</c:v>
                </c:pt>
                <c:pt idx="219">
                  <c:v>9.149505476053775E-3</c:v>
                </c:pt>
                <c:pt idx="220">
                  <c:v>1.5427753881625633E-2</c:v>
                </c:pt>
                <c:pt idx="221">
                  <c:v>1.4950079692769007E-2</c:v>
                </c:pt>
                <c:pt idx="222">
                  <c:v>1.9524712191964496E-2</c:v>
                </c:pt>
                <c:pt idx="223">
                  <c:v>1.7530406541404565E-2</c:v>
                </c:pt>
                <c:pt idx="224">
                  <c:v>1.0235439350071828E-2</c:v>
                </c:pt>
                <c:pt idx="225">
                  <c:v>2.2065210345498149E-2</c:v>
                </c:pt>
                <c:pt idx="226">
                  <c:v>2.7544168102627206E-2</c:v>
                </c:pt>
                <c:pt idx="227">
                  <c:v>1.1743810620049429E-2</c:v>
                </c:pt>
                <c:pt idx="228">
                  <c:v>2.1009429633028882E-2</c:v>
                </c:pt>
                <c:pt idx="229">
                  <c:v>1.0951075864481895E-2</c:v>
                </c:pt>
                <c:pt idx="230">
                  <c:v>0.10514932383719662</c:v>
                </c:pt>
                <c:pt idx="231">
                  <c:v>1.3050496782847917E-2</c:v>
                </c:pt>
                <c:pt idx="232">
                  <c:v>0.48697986577181207</c:v>
                </c:pt>
                <c:pt idx="233">
                  <c:v>7.6966121849425265E-2</c:v>
                </c:pt>
                <c:pt idx="234">
                  <c:v>5.0884236293007118E-2</c:v>
                </c:pt>
                <c:pt idx="235">
                  <c:v>1.3280518324044645E-2</c:v>
                </c:pt>
                <c:pt idx="236">
                  <c:v>2.8989824046444377E-2</c:v>
                </c:pt>
                <c:pt idx="237">
                  <c:v>1.7269055612145808E-2</c:v>
                </c:pt>
                <c:pt idx="238">
                  <c:v>1.8748598340435071E-2</c:v>
                </c:pt>
                <c:pt idx="239">
                  <c:v>3.4429059756758723E-2</c:v>
                </c:pt>
                <c:pt idx="240">
                  <c:v>6.476715686274509E-2</c:v>
                </c:pt>
                <c:pt idx="241">
                  <c:v>8.8148966762919917E-2</c:v>
                </c:pt>
                <c:pt idx="242">
                  <c:v>0.12847660825428908</c:v>
                </c:pt>
                <c:pt idx="243">
                  <c:v>5.5634278879904318E-2</c:v>
                </c:pt>
                <c:pt idx="244">
                  <c:v>1.2847224778578635E-2</c:v>
                </c:pt>
                <c:pt idx="245">
                  <c:v>2.4444471969678201E-2</c:v>
                </c:pt>
                <c:pt idx="246">
                  <c:v>2.5623195148965005E-2</c:v>
                </c:pt>
                <c:pt idx="247">
                  <c:v>2.150666170297787E-2</c:v>
                </c:pt>
                <c:pt idx="248">
                  <c:v>0.13581279747884142</c:v>
                </c:pt>
                <c:pt idx="249">
                  <c:v>5.7378349963301663E-2</c:v>
                </c:pt>
                <c:pt idx="250">
                  <c:v>0.2008231885499695</c:v>
                </c:pt>
                <c:pt idx="251">
                  <c:v>2.4409659211097626E-2</c:v>
                </c:pt>
                <c:pt idx="252">
                  <c:v>2.4778404512489926E-2</c:v>
                </c:pt>
                <c:pt idx="253">
                  <c:v>1.4071758844679132E-2</c:v>
                </c:pt>
                <c:pt idx="254">
                  <c:v>3.4985796707187697E-2</c:v>
                </c:pt>
                <c:pt idx="255">
                  <c:v>1.7831421828600289E-2</c:v>
                </c:pt>
                <c:pt idx="256">
                  <c:v>2.459610604805303E-2</c:v>
                </c:pt>
                <c:pt idx="257">
                  <c:v>5.4296900348251173E-2</c:v>
                </c:pt>
                <c:pt idx="258">
                  <c:v>4.7020380804759003E-2</c:v>
                </c:pt>
                <c:pt idx="259">
                  <c:v>1.502439024390244E-2</c:v>
                </c:pt>
                <c:pt idx="260">
                  <c:v>1.7066872970429244E-2</c:v>
                </c:pt>
                <c:pt idx="261">
                  <c:v>2.7018676988364774E-2</c:v>
                </c:pt>
                <c:pt idx="262">
                  <c:v>2.3452640503875969E-2</c:v>
                </c:pt>
                <c:pt idx="263">
                  <c:v>1.505859039859184E-2</c:v>
                </c:pt>
                <c:pt idx="264">
                  <c:v>1.3436786757389565E-2</c:v>
                </c:pt>
                <c:pt idx="265">
                  <c:v>2.0640610132142832E-2</c:v>
                </c:pt>
                <c:pt idx="266">
                  <c:v>1.4134714658036347E-2</c:v>
                </c:pt>
                <c:pt idx="267">
                  <c:v>1.4134811173419965E-2</c:v>
                </c:pt>
                <c:pt idx="268">
                  <c:v>1.5926780477154307E-2</c:v>
                </c:pt>
                <c:pt idx="269">
                  <c:v>2.0683037867439715E-2</c:v>
                </c:pt>
                <c:pt idx="270">
                  <c:v>1.2895213735143223E-2</c:v>
                </c:pt>
                <c:pt idx="271">
                  <c:v>1.8441397148049606E-2</c:v>
                </c:pt>
                <c:pt idx="272">
                  <c:v>1.5334533831781724E-2</c:v>
                </c:pt>
                <c:pt idx="273">
                  <c:v>1.5470043774494235E-2</c:v>
                </c:pt>
                <c:pt idx="274">
                  <c:v>1.5068108265606627E-2</c:v>
                </c:pt>
                <c:pt idx="275">
                  <c:v>1.6365281567673799E-2</c:v>
                </c:pt>
                <c:pt idx="276">
                  <c:v>1.9025065601016315E-3</c:v>
                </c:pt>
                <c:pt idx="277">
                  <c:v>6.8223558947918247E-2</c:v>
                </c:pt>
                <c:pt idx="278">
                  <c:v>2.6839991979302688E-2</c:v>
                </c:pt>
                <c:pt idx="279">
                  <c:v>1.3624936722979639E-2</c:v>
                </c:pt>
                <c:pt idx="280">
                  <c:v>2.031426664305467E-2</c:v>
                </c:pt>
                <c:pt idx="281">
                  <c:v>1.7180968285761093E-2</c:v>
                </c:pt>
                <c:pt idx="282">
                  <c:v>2.5247497028791172E-2</c:v>
                </c:pt>
                <c:pt idx="283">
                  <c:v>2.6027759602400079E-2</c:v>
                </c:pt>
                <c:pt idx="284">
                  <c:v>2.3923078884949878E-2</c:v>
                </c:pt>
                <c:pt idx="285">
                  <c:v>4.2682681993655817E-2</c:v>
                </c:pt>
                <c:pt idx="286">
                  <c:v>5.6336886606494448E-2</c:v>
                </c:pt>
                <c:pt idx="287">
                  <c:v>5.6888017553496574E-2</c:v>
                </c:pt>
                <c:pt idx="288">
                  <c:v>9.4507227844239483E-2</c:v>
                </c:pt>
                <c:pt idx="289">
                  <c:v>3.8448229459033414E-5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97664"/>
        <c:axId val="182899456"/>
      </c:lineChart>
      <c:catAx>
        <c:axId val="18289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2899456"/>
        <c:crosses val="autoZero"/>
        <c:auto val="1"/>
        <c:lblAlgn val="ctr"/>
        <c:lblOffset val="100"/>
        <c:noMultiLvlLbl val="0"/>
      </c:catAx>
      <c:valAx>
        <c:axId val="182899456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89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BBMLoss</c:v>
          </c:tx>
          <c:spPr>
            <a:ln w="28575">
              <a:noFill/>
            </a:ln>
          </c:spPr>
          <c:xVal>
            <c:strRef>
              <c:f>BBMData!$A$8:$A$298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BBMData!$Q$8:$Q$298</c:f>
              <c:numCache>
                <c:formatCode>0.0000</c:formatCode>
                <c:ptCount val="291"/>
                <c:pt idx="0">
                  <c:v>8.3327285589554316E-3</c:v>
                </c:pt>
                <c:pt idx="1">
                  <c:v>5.8637698043540097E-2</c:v>
                </c:pt>
                <c:pt idx="2">
                  <c:v>7.8293748777995761E-2</c:v>
                </c:pt>
                <c:pt idx="3">
                  <c:v>9.378199148652043E-2</c:v>
                </c:pt>
                <c:pt idx="4">
                  <c:v>5.8544350274892583E-2</c:v>
                </c:pt>
                <c:pt idx="5">
                  <c:v>8.3147090954720976E-2</c:v>
                </c:pt>
                <c:pt idx="6">
                  <c:v>7.0266528288806654E-2</c:v>
                </c:pt>
                <c:pt idx="7">
                  <c:v>5.5996548333585597E-2</c:v>
                </c:pt>
                <c:pt idx="8">
                  <c:v>5.488107445355974E-2</c:v>
                </c:pt>
                <c:pt idx="9">
                  <c:v>5.9759408010681588E-2</c:v>
                </c:pt>
                <c:pt idx="10">
                  <c:v>6.2691690840734657E-2</c:v>
                </c:pt>
                <c:pt idx="11">
                  <c:v>5.0566834475783091E-2</c:v>
                </c:pt>
                <c:pt idx="12">
                  <c:v>2.3614284827268378E-2</c:v>
                </c:pt>
                <c:pt idx="13">
                  <c:v>3.3069011456951777E-2</c:v>
                </c:pt>
                <c:pt idx="14">
                  <c:v>3.4917491827924786E-2</c:v>
                </c:pt>
                <c:pt idx="15">
                  <c:v>4.2518477495156741E-2</c:v>
                </c:pt>
                <c:pt idx="16">
                  <c:v>4.0875285846760104E-2</c:v>
                </c:pt>
                <c:pt idx="17">
                  <c:v>3.648705974552513E-2</c:v>
                </c:pt>
                <c:pt idx="18">
                  <c:v>2.9536849659239438E-2</c:v>
                </c:pt>
                <c:pt idx="19">
                  <c:v>-7.1701074329935874E-2</c:v>
                </c:pt>
                <c:pt idx="20">
                  <c:v>3.8729249611694126E-2</c:v>
                </c:pt>
                <c:pt idx="21">
                  <c:v>4.0367923216782411E-2</c:v>
                </c:pt>
                <c:pt idx="22">
                  <c:v>4.195138561487137E-2</c:v>
                </c:pt>
                <c:pt idx="23">
                  <c:v>4.7414350285612437E-2</c:v>
                </c:pt>
                <c:pt idx="24">
                  <c:v>4.3860298115980793E-2</c:v>
                </c:pt>
                <c:pt idx="25">
                  <c:v>4.312636768048108E-2</c:v>
                </c:pt>
                <c:pt idx="26">
                  <c:v>8.3356091059043874E-2</c:v>
                </c:pt>
                <c:pt idx="27">
                  <c:v>9.2932414927425225E-2</c:v>
                </c:pt>
                <c:pt idx="28">
                  <c:v>9.1775108646738685E-2</c:v>
                </c:pt>
                <c:pt idx="29">
                  <c:v>9.7342978119084989E-2</c:v>
                </c:pt>
                <c:pt idx="30">
                  <c:v>1.1264041778722938E-2</c:v>
                </c:pt>
                <c:pt idx="31">
                  <c:v>9.4847424577824843E-2</c:v>
                </c:pt>
                <c:pt idx="32">
                  <c:v>9.6360808791712396E-2</c:v>
                </c:pt>
                <c:pt idx="33">
                  <c:v>8.9909848817045251E-2</c:v>
                </c:pt>
                <c:pt idx="34">
                  <c:v>8.9469926395261634E-2</c:v>
                </c:pt>
                <c:pt idx="35">
                  <c:v>1.4884545474720892E-2</c:v>
                </c:pt>
                <c:pt idx="36">
                  <c:v>7.7359531285073044E-2</c:v>
                </c:pt>
                <c:pt idx="37">
                  <c:v>7.9608862510304829E-2</c:v>
                </c:pt>
                <c:pt idx="38">
                  <c:v>8.0201308216674483E-2</c:v>
                </c:pt>
                <c:pt idx="39">
                  <c:v>8.1238528976869187E-2</c:v>
                </c:pt>
                <c:pt idx="40">
                  <c:v>0.16126440986112558</c:v>
                </c:pt>
                <c:pt idx="41">
                  <c:v>0.20705357355189163</c:v>
                </c:pt>
                <c:pt idx="42">
                  <c:v>0.16850230612931535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0.99993803056027164</c:v>
                </c:pt>
                <c:pt idx="51">
                  <c:v>1</c:v>
                </c:pt>
                <c:pt idx="52">
                  <c:v>0.95719345750472118</c:v>
                </c:pt>
                <c:pt idx="53">
                  <c:v>0.19089561485053735</c:v>
                </c:pt>
                <c:pt idx="54">
                  <c:v>0.20217750921123795</c:v>
                </c:pt>
                <c:pt idx="55">
                  <c:v>0.19342952509642522</c:v>
                </c:pt>
                <c:pt idx="56">
                  <c:v>0.19285339740642971</c:v>
                </c:pt>
                <c:pt idx="57">
                  <c:v>0.13526673757520827</c:v>
                </c:pt>
                <c:pt idx="58">
                  <c:v>7.9902820511606396E-2</c:v>
                </c:pt>
                <c:pt idx="59">
                  <c:v>6.7647861228836148E-2</c:v>
                </c:pt>
                <c:pt idx="60">
                  <c:v>6.4792189936167408E-2</c:v>
                </c:pt>
                <c:pt idx="61">
                  <c:v>6.4230108004239395E-2</c:v>
                </c:pt>
                <c:pt idx="62">
                  <c:v>6.3150219456953857E-2</c:v>
                </c:pt>
                <c:pt idx="63">
                  <c:v>6.3897565949201693E-2</c:v>
                </c:pt>
                <c:pt idx="64">
                  <c:v>6.0834361593614932E-2</c:v>
                </c:pt>
                <c:pt idx="65">
                  <c:v>6.1340569457486137E-2</c:v>
                </c:pt>
                <c:pt idx="66">
                  <c:v>6.3769533660072181E-2</c:v>
                </c:pt>
                <c:pt idx="67">
                  <c:v>6.2972020630000763E-2</c:v>
                </c:pt>
                <c:pt idx="68">
                  <c:v>5.8921494150667733E-2</c:v>
                </c:pt>
                <c:pt idx="69">
                  <c:v>6.4422713885296051E-2</c:v>
                </c:pt>
                <c:pt idx="70">
                  <c:v>6.6822344078556889E-2</c:v>
                </c:pt>
                <c:pt idx="71">
                  <c:v>9.8875864691131868E-2</c:v>
                </c:pt>
                <c:pt idx="72">
                  <c:v>0.18108896858896126</c:v>
                </c:pt>
                <c:pt idx="73">
                  <c:v>0.10501795211756249</c:v>
                </c:pt>
                <c:pt idx="74">
                  <c:v>7.3605330618533221E-2</c:v>
                </c:pt>
                <c:pt idx="75">
                  <c:v>6.5165763661713949E-2</c:v>
                </c:pt>
                <c:pt idx="76">
                  <c:v>7.3310318309535785E-2</c:v>
                </c:pt>
                <c:pt idx="77">
                  <c:v>9.4602493026801529E-2</c:v>
                </c:pt>
                <c:pt idx="78">
                  <c:v>7.2477246831537764E-2</c:v>
                </c:pt>
                <c:pt idx="79">
                  <c:v>6.6687699127565531E-2</c:v>
                </c:pt>
                <c:pt idx="80">
                  <c:v>7.4333650209964963E-2</c:v>
                </c:pt>
                <c:pt idx="81">
                  <c:v>7.6514310735023836E-2</c:v>
                </c:pt>
                <c:pt idx="82">
                  <c:v>7.9635572073043323E-2</c:v>
                </c:pt>
                <c:pt idx="83">
                  <c:v>8.2491143352837012E-2</c:v>
                </c:pt>
                <c:pt idx="84">
                  <c:v>8.284720896679458E-2</c:v>
                </c:pt>
                <c:pt idx="85">
                  <c:v>9.1162850484271071E-2</c:v>
                </c:pt>
                <c:pt idx="86">
                  <c:v>0.14995189352664559</c:v>
                </c:pt>
                <c:pt idx="87">
                  <c:v>0.2078580503387307</c:v>
                </c:pt>
                <c:pt idx="88">
                  <c:v>0.20743052836772194</c:v>
                </c:pt>
                <c:pt idx="89">
                  <c:v>0.19293004553659643</c:v>
                </c:pt>
                <c:pt idx="90">
                  <c:v>0.19750689271073427</c:v>
                </c:pt>
                <c:pt idx="91">
                  <c:v>0.1449834893101993</c:v>
                </c:pt>
                <c:pt idx="92">
                  <c:v>9.4081191181560456E-2</c:v>
                </c:pt>
                <c:pt idx="93">
                  <c:v>7.0452778891839499E-2</c:v>
                </c:pt>
                <c:pt idx="94">
                  <c:v>7.2786270423438729E-2</c:v>
                </c:pt>
                <c:pt idx="95">
                  <c:v>7.6690129483379554E-2</c:v>
                </c:pt>
                <c:pt idx="96">
                  <c:v>7.6731684402257666E-2</c:v>
                </c:pt>
                <c:pt idx="97">
                  <c:v>7.3460443721602403E-2</c:v>
                </c:pt>
                <c:pt idx="98">
                  <c:v>7.5274211323353796E-2</c:v>
                </c:pt>
                <c:pt idx="99">
                  <c:v>8.1151239737747391E-2</c:v>
                </c:pt>
                <c:pt idx="100">
                  <c:v>8.2610539531297017E-2</c:v>
                </c:pt>
                <c:pt idx="101">
                  <c:v>8.3143782875875746E-2</c:v>
                </c:pt>
                <c:pt idx="102">
                  <c:v>8.0333530292712035E-2</c:v>
                </c:pt>
                <c:pt idx="103">
                  <c:v>7.1976077168196526E-2</c:v>
                </c:pt>
                <c:pt idx="104">
                  <c:v>8.0054669118503327E-2</c:v>
                </c:pt>
                <c:pt idx="105">
                  <c:v>7.4310884851912035E-2</c:v>
                </c:pt>
                <c:pt idx="106">
                  <c:v>7.367560669413542E-2</c:v>
                </c:pt>
                <c:pt idx="107">
                  <c:v>7.6852167742623642E-2</c:v>
                </c:pt>
                <c:pt idx="108">
                  <c:v>7.9095567173640829E-2</c:v>
                </c:pt>
                <c:pt idx="109">
                  <c:v>7.9421322326479721E-2</c:v>
                </c:pt>
                <c:pt idx="110">
                  <c:v>0.19456638492812717</c:v>
                </c:pt>
                <c:pt idx="111">
                  <c:v>0.22265898610972756</c:v>
                </c:pt>
                <c:pt idx="112">
                  <c:v>0.21492126198502096</c:v>
                </c:pt>
                <c:pt idx="113">
                  <c:v>0.12278956177522295</c:v>
                </c:pt>
                <c:pt idx="114">
                  <c:v>8.0122744423547429E-2</c:v>
                </c:pt>
                <c:pt idx="115">
                  <c:v>8.0625427692861851E-2</c:v>
                </c:pt>
                <c:pt idx="116">
                  <c:v>8.235018844222862E-2</c:v>
                </c:pt>
                <c:pt idx="117">
                  <c:v>8.2932375353583054E-2</c:v>
                </c:pt>
                <c:pt idx="118">
                  <c:v>8.0303283111404888E-2</c:v>
                </c:pt>
                <c:pt idx="119">
                  <c:v>8.1681786558375991E-2</c:v>
                </c:pt>
                <c:pt idx="120">
                  <c:v>8.6371045619168335E-2</c:v>
                </c:pt>
                <c:pt idx="121">
                  <c:v>8.3931179106671028E-2</c:v>
                </c:pt>
                <c:pt idx="122">
                  <c:v>8.5374703547367897E-2</c:v>
                </c:pt>
                <c:pt idx="123">
                  <c:v>8.0453636075375132E-2</c:v>
                </c:pt>
                <c:pt idx="124">
                  <c:v>6.4086516860787035E-2</c:v>
                </c:pt>
                <c:pt idx="125">
                  <c:v>8.4192952886063474E-2</c:v>
                </c:pt>
                <c:pt idx="126">
                  <c:v>8.8125760492635402E-2</c:v>
                </c:pt>
                <c:pt idx="127">
                  <c:v>8.7541934569596316E-2</c:v>
                </c:pt>
                <c:pt idx="128">
                  <c:v>8.736621947789841E-2</c:v>
                </c:pt>
                <c:pt idx="129">
                  <c:v>8.0130439192674249E-2</c:v>
                </c:pt>
                <c:pt idx="130">
                  <c:v>8.3529791255253061E-2</c:v>
                </c:pt>
                <c:pt idx="131">
                  <c:v>8.7559058475714727E-2</c:v>
                </c:pt>
                <c:pt idx="132">
                  <c:v>8.4344486435941016E-2</c:v>
                </c:pt>
                <c:pt idx="133">
                  <c:v>8.337140732203531E-2</c:v>
                </c:pt>
                <c:pt idx="134">
                  <c:v>8.6782370556125685E-2</c:v>
                </c:pt>
                <c:pt idx="135">
                  <c:v>8.100037586419094E-2</c:v>
                </c:pt>
                <c:pt idx="136">
                  <c:v>6.862804728598812E-2</c:v>
                </c:pt>
                <c:pt idx="137">
                  <c:v>7.2156421841966106E-2</c:v>
                </c:pt>
                <c:pt idx="138">
                  <c:v>5.3058066224020969E-2</c:v>
                </c:pt>
                <c:pt idx="139">
                  <c:v>4.0165047062692409E-2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0.14382355698174959</c:v>
                </c:pt>
                <c:pt idx="153">
                  <c:v>7.1972939892580939E-2</c:v>
                </c:pt>
                <c:pt idx="154">
                  <c:v>5.7615823995573801E-2</c:v>
                </c:pt>
                <c:pt idx="155">
                  <c:v>6.3712470797293183E-2</c:v>
                </c:pt>
                <c:pt idx="156">
                  <c:v>6.0006408625014419E-2</c:v>
                </c:pt>
                <c:pt idx="157">
                  <c:v>5.2002714561088216E-2</c:v>
                </c:pt>
                <c:pt idx="158">
                  <c:v>5.2697331739309607E-2</c:v>
                </c:pt>
                <c:pt idx="159">
                  <c:v>5.0810197375269366E-2</c:v>
                </c:pt>
                <c:pt idx="160">
                  <c:v>4.4981391105905842E-2</c:v>
                </c:pt>
                <c:pt idx="161">
                  <c:v>4.8584283731547447E-2</c:v>
                </c:pt>
                <c:pt idx="162">
                  <c:v>3.7809069611286543E-2</c:v>
                </c:pt>
                <c:pt idx="163">
                  <c:v>3.7782209259494735E-2</c:v>
                </c:pt>
                <c:pt idx="164">
                  <c:v>4.1888967007349669E-2</c:v>
                </c:pt>
                <c:pt idx="165">
                  <c:v>3.6573667586397914E-2</c:v>
                </c:pt>
                <c:pt idx="166">
                  <c:v>3.7612688467757061E-2</c:v>
                </c:pt>
                <c:pt idx="167">
                  <c:v>4.2980504594244816E-2</c:v>
                </c:pt>
                <c:pt idx="168">
                  <c:v>4.4740701886035128E-2</c:v>
                </c:pt>
                <c:pt idx="169">
                  <c:v>6.2630503632020537E-2</c:v>
                </c:pt>
                <c:pt idx="170">
                  <c:v>4.4233477307117144E-2</c:v>
                </c:pt>
                <c:pt idx="171">
                  <c:v>4.1768448917254938E-2</c:v>
                </c:pt>
                <c:pt idx="172">
                  <c:v>7.4830613774826707E-2</c:v>
                </c:pt>
                <c:pt idx="173">
                  <c:v>5.4123366842228099E-2</c:v>
                </c:pt>
                <c:pt idx="174">
                  <c:v>5.3110099656113879E-2</c:v>
                </c:pt>
                <c:pt idx="175">
                  <c:v>5.414785637455348E-2</c:v>
                </c:pt>
                <c:pt idx="176">
                  <c:v>4.8992125366015465E-2</c:v>
                </c:pt>
                <c:pt idx="177">
                  <c:v>5.1349185493209007E-2</c:v>
                </c:pt>
                <c:pt idx="178">
                  <c:v>5.0898484214862698E-2</c:v>
                </c:pt>
                <c:pt idx="179">
                  <c:v>4.8102257244913051E-2</c:v>
                </c:pt>
                <c:pt idx="180">
                  <c:v>4.6847447610442801E-2</c:v>
                </c:pt>
                <c:pt idx="181">
                  <c:v>4.8120246096428891E-2</c:v>
                </c:pt>
                <c:pt idx="182">
                  <c:v>5.5678074876107569E-2</c:v>
                </c:pt>
                <c:pt idx="183">
                  <c:v>5.0949128669497898E-2</c:v>
                </c:pt>
                <c:pt idx="184">
                  <c:v>4.7824002802886997E-2</c:v>
                </c:pt>
                <c:pt idx="185">
                  <c:v>5.1809393956214971E-2</c:v>
                </c:pt>
                <c:pt idx="186">
                  <c:v>5.0245212015131165E-2</c:v>
                </c:pt>
                <c:pt idx="187">
                  <c:v>5.1901518712314652E-2</c:v>
                </c:pt>
                <c:pt idx="188">
                  <c:v>4.9578355213672223E-2</c:v>
                </c:pt>
                <c:pt idx="189">
                  <c:v>4.7058417757075713E-2</c:v>
                </c:pt>
                <c:pt idx="190">
                  <c:v>4.6977302968937186E-2</c:v>
                </c:pt>
                <c:pt idx="191">
                  <c:v>4.6327682713643681E-2</c:v>
                </c:pt>
                <c:pt idx="192">
                  <c:v>4.2805703994401312E-2</c:v>
                </c:pt>
                <c:pt idx="193">
                  <c:v>4.049406360334383E-2</c:v>
                </c:pt>
                <c:pt idx="194">
                  <c:v>4.0012381056461148E-2</c:v>
                </c:pt>
                <c:pt idx="195">
                  <c:v>1.4453665590404854E-2</c:v>
                </c:pt>
                <c:pt idx="196">
                  <c:v>5.4404492011701798E-2</c:v>
                </c:pt>
                <c:pt idx="197">
                  <c:v>1</c:v>
                </c:pt>
                <c:pt idx="198">
                  <c:v>0.99974753363228697</c:v>
                </c:pt>
                <c:pt idx="199">
                  <c:v>1</c:v>
                </c:pt>
                <c:pt idx="200">
                  <c:v>0.99897094430992739</c:v>
                </c:pt>
                <c:pt idx="201">
                  <c:v>9.956607777654182E-2</c:v>
                </c:pt>
                <c:pt idx="202">
                  <c:v>5.3014030523146599E-2</c:v>
                </c:pt>
                <c:pt idx="203">
                  <c:v>4.5543508140922687E-2</c:v>
                </c:pt>
                <c:pt idx="204">
                  <c:v>5.7620432012566322E-2</c:v>
                </c:pt>
                <c:pt idx="205">
                  <c:v>5.60378617622172E-2</c:v>
                </c:pt>
                <c:pt idx="206">
                  <c:v>8.257988812344734E-2</c:v>
                </c:pt>
                <c:pt idx="207">
                  <c:v>7.878826660633724E-2</c:v>
                </c:pt>
                <c:pt idx="208">
                  <c:v>8.6648701659732388E-2</c:v>
                </c:pt>
                <c:pt idx="209">
                  <c:v>8.7911073303170301E-2</c:v>
                </c:pt>
                <c:pt idx="210">
                  <c:v>7.2698491491842807E-2</c:v>
                </c:pt>
                <c:pt idx="211">
                  <c:v>7.6066226392373038E-2</c:v>
                </c:pt>
                <c:pt idx="212">
                  <c:v>5.6502305879186976E-2</c:v>
                </c:pt>
                <c:pt idx="213">
                  <c:v>5.5893876001499289E-2</c:v>
                </c:pt>
                <c:pt idx="214">
                  <c:v>5.9037882175625979E-2</c:v>
                </c:pt>
                <c:pt idx="215">
                  <c:v>5.757316399475388E-2</c:v>
                </c:pt>
                <c:pt idx="216">
                  <c:v>4.6593055838306308E-2</c:v>
                </c:pt>
                <c:pt idx="217">
                  <c:v>5.4427591861802009E-2</c:v>
                </c:pt>
                <c:pt idx="218">
                  <c:v>5.0486476630516253E-2</c:v>
                </c:pt>
                <c:pt idx="219">
                  <c:v>5.9140498273068741E-2</c:v>
                </c:pt>
                <c:pt idx="220">
                  <c:v>6.2389454661909004E-2</c:v>
                </c:pt>
                <c:pt idx="221">
                  <c:v>5.7888192634148239E-2</c:v>
                </c:pt>
                <c:pt idx="222">
                  <c:v>5.5482825512521275E-2</c:v>
                </c:pt>
                <c:pt idx="223">
                  <c:v>5.3112975677230757E-2</c:v>
                </c:pt>
                <c:pt idx="224">
                  <c:v>4.0335416971528731E-2</c:v>
                </c:pt>
                <c:pt idx="225">
                  <c:v>5.6054151196285609E-2</c:v>
                </c:pt>
                <c:pt idx="226">
                  <c:v>5.899367096919212E-2</c:v>
                </c:pt>
                <c:pt idx="227">
                  <c:v>6.0663489532583645E-2</c:v>
                </c:pt>
                <c:pt idx="228">
                  <c:v>5.895191715234769E-2</c:v>
                </c:pt>
                <c:pt idx="229">
                  <c:v>6.1294345022854788E-2</c:v>
                </c:pt>
                <c:pt idx="230">
                  <c:v>0.10556933893396349</c:v>
                </c:pt>
                <c:pt idx="231">
                  <c:v>8.1547415336413936E-2</c:v>
                </c:pt>
                <c:pt idx="232">
                  <c:v>0.16371334148604821</c:v>
                </c:pt>
                <c:pt idx="233">
                  <c:v>7.6957885115369579E-2</c:v>
                </c:pt>
                <c:pt idx="234">
                  <c:v>6.4662207696011567E-2</c:v>
                </c:pt>
                <c:pt idx="235">
                  <c:v>5.4272758042778146E-2</c:v>
                </c:pt>
                <c:pt idx="236">
                  <c:v>3.8223153795326696E-2</c:v>
                </c:pt>
                <c:pt idx="237">
                  <c:v>4.1417930215497951E-2</c:v>
                </c:pt>
                <c:pt idx="238">
                  <c:v>4.2756514352361705E-2</c:v>
                </c:pt>
                <c:pt idx="239">
                  <c:v>3.8131364182095957E-2</c:v>
                </c:pt>
                <c:pt idx="240">
                  <c:v>6.3999740592335888E-2</c:v>
                </c:pt>
                <c:pt idx="241">
                  <c:v>5.6413080632737665E-2</c:v>
                </c:pt>
                <c:pt idx="242">
                  <c:v>5.4184588771094534E-2</c:v>
                </c:pt>
                <c:pt idx="243">
                  <c:v>-1.1448198865073281E-3</c:v>
                </c:pt>
                <c:pt idx="244">
                  <c:v>2.3882747766676957E-2</c:v>
                </c:pt>
                <c:pt idx="245">
                  <c:v>2.8938019284152645E-2</c:v>
                </c:pt>
                <c:pt idx="246">
                  <c:v>5.2335796347844084E-2</c:v>
                </c:pt>
                <c:pt idx="247">
                  <c:v>5.610523518888557E-2</c:v>
                </c:pt>
                <c:pt idx="248">
                  <c:v>8.1493797122754508E-2</c:v>
                </c:pt>
                <c:pt idx="249">
                  <c:v>3.2914498788914982E-2</c:v>
                </c:pt>
                <c:pt idx="250">
                  <c:v>6.1716021249289175E-2</c:v>
                </c:pt>
                <c:pt idx="251">
                  <c:v>6.8834533420920399E-2</c:v>
                </c:pt>
                <c:pt idx="252">
                  <c:v>6.3396150704660495E-2</c:v>
                </c:pt>
                <c:pt idx="253">
                  <c:v>6.1719327285863414E-2</c:v>
                </c:pt>
                <c:pt idx="254">
                  <c:v>5.6106108736339103E-2</c:v>
                </c:pt>
                <c:pt idx="255">
                  <c:v>5.6582192080304919E-2</c:v>
                </c:pt>
                <c:pt idx="256">
                  <c:v>5.8647412677068439E-2</c:v>
                </c:pt>
                <c:pt idx="257">
                  <c:v>6.3221449526393803E-2</c:v>
                </c:pt>
                <c:pt idx="258">
                  <c:v>6.4996523531185721E-2</c:v>
                </c:pt>
                <c:pt idx="259">
                  <c:v>6.6595299273960157E-2</c:v>
                </c:pt>
                <c:pt idx="260">
                  <c:v>5.641783606036771E-2</c:v>
                </c:pt>
                <c:pt idx="261">
                  <c:v>3.7622918164997451E-2</c:v>
                </c:pt>
                <c:pt idx="262">
                  <c:v>3.9566871977572464E-2</c:v>
                </c:pt>
                <c:pt idx="263">
                  <c:v>3.4982123603764216E-2</c:v>
                </c:pt>
                <c:pt idx="264">
                  <c:v>3.8492039731165113E-2</c:v>
                </c:pt>
                <c:pt idx="265">
                  <c:v>3.4224226542491409E-2</c:v>
                </c:pt>
                <c:pt idx="266">
                  <c:v>3.8277132575898348E-2</c:v>
                </c:pt>
                <c:pt idx="267">
                  <c:v>3.676901181060039E-2</c:v>
                </c:pt>
                <c:pt idx="268">
                  <c:v>3.7358965280426162E-2</c:v>
                </c:pt>
                <c:pt idx="269">
                  <c:v>3.5578576646538788E-2</c:v>
                </c:pt>
                <c:pt idx="270">
                  <c:v>3.9724279395973811E-2</c:v>
                </c:pt>
                <c:pt idx="271">
                  <c:v>3.9068857410518229E-2</c:v>
                </c:pt>
                <c:pt idx="272">
                  <c:v>4.0096236356630247E-2</c:v>
                </c:pt>
                <c:pt idx="273">
                  <c:v>3.1743446163256771E-2</c:v>
                </c:pt>
                <c:pt idx="274">
                  <c:v>3.3326974783850126E-2</c:v>
                </c:pt>
                <c:pt idx="275">
                  <c:v>3.4011500412353263E-2</c:v>
                </c:pt>
                <c:pt idx="276">
                  <c:v>3.5167299080380882E-2</c:v>
                </c:pt>
                <c:pt idx="277">
                  <c:v>3.6725419009050901E-2</c:v>
                </c:pt>
                <c:pt idx="278">
                  <c:v>3.4041630369250717E-2</c:v>
                </c:pt>
                <c:pt idx="279">
                  <c:v>2.4739514950135134E-2</c:v>
                </c:pt>
                <c:pt idx="280">
                  <c:v>3.3878764028926422E-2</c:v>
                </c:pt>
                <c:pt idx="281">
                  <c:v>3.1980133550329436E-2</c:v>
                </c:pt>
                <c:pt idx="282">
                  <c:v>3.6458055313420237E-2</c:v>
                </c:pt>
                <c:pt idx="283">
                  <c:v>4.1221600593335586E-2</c:v>
                </c:pt>
                <c:pt idx="284">
                  <c:v>4.749957581032653E-2</c:v>
                </c:pt>
                <c:pt idx="285">
                  <c:v>4.4376277327277204E-2</c:v>
                </c:pt>
                <c:pt idx="286">
                  <c:v>4.1225260903240836E-2</c:v>
                </c:pt>
                <c:pt idx="287">
                  <c:v>3.3562316317080766E-2</c:v>
                </c:pt>
                <c:pt idx="288">
                  <c:v>3.727494431500309E-2</c:v>
                </c:pt>
                <c:pt idx="289">
                  <c:v>3.2391232488029581E-2</c:v>
                </c:pt>
              </c:numCache>
            </c:numRef>
          </c:yVal>
          <c:smooth val="0"/>
        </c:ser>
        <c:ser>
          <c:idx val="1"/>
          <c:order val="1"/>
          <c:tx>
            <c:v>BLMLossFrac</c:v>
          </c:tx>
          <c:spPr>
            <a:ln w="28575">
              <a:noFill/>
            </a:ln>
          </c:spPr>
          <c:xVal>
            <c:strRef>
              <c:f>BBMData!$A$8:$A$298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BLMLossSum!$J$8:$J$298</c:f>
              <c:numCache>
                <c:formatCode>0.000000</c:formatCode>
                <c:ptCount val="291"/>
                <c:pt idx="0">
                  <c:v>2.1245378762395498E-3</c:v>
                </c:pt>
                <c:pt idx="1">
                  <c:v>1.5143624999655663E-3</c:v>
                </c:pt>
                <c:pt idx="2">
                  <c:v>7.8873829468417494E-4</c:v>
                </c:pt>
                <c:pt idx="3">
                  <c:v>2.7022710728308145E-4</c:v>
                </c:pt>
                <c:pt idx="4">
                  <c:v>9.8944631615865432E-4</c:v>
                </c:pt>
                <c:pt idx="5">
                  <c:v>2.4150274447842682E-3</c:v>
                </c:pt>
                <c:pt idx="6">
                  <c:v>1.9548971064448262E-3</c:v>
                </c:pt>
                <c:pt idx="7">
                  <c:v>3.132349933173332E-3</c:v>
                </c:pt>
                <c:pt idx="8">
                  <c:v>3.1241464172668894E-3</c:v>
                </c:pt>
                <c:pt idx="9">
                  <c:v>3.9815583708333706E-3</c:v>
                </c:pt>
                <c:pt idx="10">
                  <c:v>3.1219264614807942E-3</c:v>
                </c:pt>
                <c:pt idx="11">
                  <c:v>3.3869751085454283E-3</c:v>
                </c:pt>
                <c:pt idx="12">
                  <c:v>7.0036843547545075E-3</c:v>
                </c:pt>
                <c:pt idx="13">
                  <c:v>7.0600054573069374E-3</c:v>
                </c:pt>
                <c:pt idx="14">
                  <c:v>6.3631917167420969E-3</c:v>
                </c:pt>
                <c:pt idx="15">
                  <c:v>7.4906895607839202E-3</c:v>
                </c:pt>
                <c:pt idx="16">
                  <c:v>7.7617488420991228E-3</c:v>
                </c:pt>
                <c:pt idx="17">
                  <c:v>3.7972121271626205E-2</c:v>
                </c:pt>
                <c:pt idx="18">
                  <c:v>4.1407528920909629E-3</c:v>
                </c:pt>
                <c:pt idx="19">
                  <c:v>5.1808305998062498E-3</c:v>
                </c:pt>
                <c:pt idx="20">
                  <c:v>7.8959759431652659E-3</c:v>
                </c:pt>
                <c:pt idx="21">
                  <c:v>9.2717035619971737E-3</c:v>
                </c:pt>
                <c:pt idx="22">
                  <c:v>9.3688386228982529E-3</c:v>
                </c:pt>
                <c:pt idx="23">
                  <c:v>1.0609631137783751E-2</c:v>
                </c:pt>
                <c:pt idx="24">
                  <c:v>7.6983348084244466E-3</c:v>
                </c:pt>
                <c:pt idx="25">
                  <c:v>3.515788253985025E-3</c:v>
                </c:pt>
                <c:pt idx="26">
                  <c:v>4.5112855324700493E-3</c:v>
                </c:pt>
                <c:pt idx="27">
                  <c:v>3.9590980548151796E-3</c:v>
                </c:pt>
                <c:pt idx="28">
                  <c:v>4.166438623140329E-3</c:v>
                </c:pt>
                <c:pt idx="29">
                  <c:v>4.0142584956507823E-3</c:v>
                </c:pt>
                <c:pt idx="30">
                  <c:v>1.5838334441664333E-2</c:v>
                </c:pt>
                <c:pt idx="31">
                  <c:v>3.5427299988143512E-3</c:v>
                </c:pt>
                <c:pt idx="32">
                  <c:v>3.4942969249154385E-3</c:v>
                </c:pt>
                <c:pt idx="33">
                  <c:v>3.0551913807473721E-3</c:v>
                </c:pt>
                <c:pt idx="34">
                  <c:v>3.573698262561942E-3</c:v>
                </c:pt>
                <c:pt idx="35">
                  <c:v>3.5620509954352076E-3</c:v>
                </c:pt>
                <c:pt idx="36">
                  <c:v>3.653809179332381E-3</c:v>
                </c:pt>
                <c:pt idx="37">
                  <c:v>5.5731080047283889E-3</c:v>
                </c:pt>
                <c:pt idx="38">
                  <c:v>5.8526917681988345E-3</c:v>
                </c:pt>
                <c:pt idx="39">
                  <c:v>4.8402548993823954E-3</c:v>
                </c:pt>
                <c:pt idx="40">
                  <c:v>1.0163808618963394E-2</c:v>
                </c:pt>
                <c:pt idx="41">
                  <c:v>9.6135484296406819E-3</c:v>
                </c:pt>
                <c:pt idx="42">
                  <c:v>8.2858722673128781E-3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5.9063757601644652E-2</c:v>
                </c:pt>
                <c:pt idx="53">
                  <c:v>1.2456686368807913E-2</c:v>
                </c:pt>
                <c:pt idx="54">
                  <c:v>1.4240803974213952E-2</c:v>
                </c:pt>
                <c:pt idx="55">
                  <c:v>1.1244093967128783E-2</c:v>
                </c:pt>
                <c:pt idx="56">
                  <c:v>1.3044728646368235E-2</c:v>
                </c:pt>
                <c:pt idx="57">
                  <c:v>2.1050053605473205E-2</c:v>
                </c:pt>
                <c:pt idx="58">
                  <c:v>1.0132765583065938E-2</c:v>
                </c:pt>
                <c:pt idx="59">
                  <c:v>1.0231324231127119E-2</c:v>
                </c:pt>
                <c:pt idx="60">
                  <c:v>8.9034244435772861E-3</c:v>
                </c:pt>
                <c:pt idx="61">
                  <c:v>1.3880286500741031E-2</c:v>
                </c:pt>
                <c:pt idx="62">
                  <c:v>8.8604832091697082E-3</c:v>
                </c:pt>
                <c:pt idx="63">
                  <c:v>9.3737287869428108E-3</c:v>
                </c:pt>
                <c:pt idx="64">
                  <c:v>6.7827720701011821E-3</c:v>
                </c:pt>
                <c:pt idx="65">
                  <c:v>4.6355364909076678E-3</c:v>
                </c:pt>
                <c:pt idx="66">
                  <c:v>4.3788003362163789E-3</c:v>
                </c:pt>
                <c:pt idx="67">
                  <c:v>5.2269172312802252E-3</c:v>
                </c:pt>
                <c:pt idx="68">
                  <c:v>7.3957717994679881E-3</c:v>
                </c:pt>
                <c:pt idx="69">
                  <c:v>7.7459314773731412E-3</c:v>
                </c:pt>
                <c:pt idx="70">
                  <c:v>3.2568410433848005E-2</c:v>
                </c:pt>
                <c:pt idx="71">
                  <c:v>4.076236262408748E-2</c:v>
                </c:pt>
                <c:pt idx="72">
                  <c:v>3.7962044813592572E-3</c:v>
                </c:pt>
                <c:pt idx="73">
                  <c:v>4.4719748632422542E-2</c:v>
                </c:pt>
                <c:pt idx="74">
                  <c:v>3.6965190703180821E-2</c:v>
                </c:pt>
                <c:pt idx="75">
                  <c:v>4.8604734674180618E-2</c:v>
                </c:pt>
                <c:pt idx="76">
                  <c:v>6.7694889264138622E-2</c:v>
                </c:pt>
                <c:pt idx="77">
                  <c:v>7.5240480264458939E-2</c:v>
                </c:pt>
                <c:pt idx="78">
                  <c:v>6.8635036059196311E-2</c:v>
                </c:pt>
                <c:pt idx="79">
                  <c:v>6.9603037395860018E-2</c:v>
                </c:pt>
                <c:pt idx="80">
                  <c:v>6.2921464857164155E-2</c:v>
                </c:pt>
                <c:pt idx="81">
                  <c:v>6.1939476738398454E-2</c:v>
                </c:pt>
                <c:pt idx="82">
                  <c:v>6.7976919867704877E-2</c:v>
                </c:pt>
                <c:pt idx="83">
                  <c:v>6.7115106901899785E-2</c:v>
                </c:pt>
                <c:pt idx="84">
                  <c:v>6.5435526064596697E-2</c:v>
                </c:pt>
                <c:pt idx="85">
                  <c:v>6.9958479871938858E-2</c:v>
                </c:pt>
                <c:pt idx="86">
                  <c:v>5.2873414818158118E-2</c:v>
                </c:pt>
                <c:pt idx="87">
                  <c:v>6.2660492791938915E-2</c:v>
                </c:pt>
                <c:pt idx="88">
                  <c:v>5.7807249174480817E-2</c:v>
                </c:pt>
                <c:pt idx="89">
                  <c:v>4.2212009941091921E-2</c:v>
                </c:pt>
                <c:pt idx="90">
                  <c:v>4.1276378988631804E-2</c:v>
                </c:pt>
                <c:pt idx="91">
                  <c:v>4.2948592881766008E-2</c:v>
                </c:pt>
                <c:pt idx="92">
                  <c:v>5.3472613348441791E-2</c:v>
                </c:pt>
                <c:pt idx="93">
                  <c:v>5.133832579150778E-2</c:v>
                </c:pt>
                <c:pt idx="94">
                  <c:v>5.8916173014441464E-2</c:v>
                </c:pt>
                <c:pt idx="95">
                  <c:v>6.0425147336816976E-2</c:v>
                </c:pt>
                <c:pt idx="96">
                  <c:v>5.288226468268372E-2</c:v>
                </c:pt>
                <c:pt idx="97">
                  <c:v>5.1727547238064137E-2</c:v>
                </c:pt>
                <c:pt idx="98">
                  <c:v>4.9163928235564106E-2</c:v>
                </c:pt>
                <c:pt idx="99">
                  <c:v>5.4933555759208517E-2</c:v>
                </c:pt>
                <c:pt idx="100">
                  <c:v>6.0289245623443233E-2</c:v>
                </c:pt>
                <c:pt idx="101">
                  <c:v>6.3471880250240698E-2</c:v>
                </c:pt>
                <c:pt idx="102">
                  <c:v>6.5359911839644957E-2</c:v>
                </c:pt>
                <c:pt idx="103">
                  <c:v>6.0112547752396939E-2</c:v>
                </c:pt>
                <c:pt idx="104">
                  <c:v>5.9926706128867233E-2</c:v>
                </c:pt>
                <c:pt idx="105">
                  <c:v>5.5621598299920312E-2</c:v>
                </c:pt>
                <c:pt idx="106">
                  <c:v>5.4835485497180897E-2</c:v>
                </c:pt>
                <c:pt idx="107">
                  <c:v>5.9006615316124417E-2</c:v>
                </c:pt>
                <c:pt idx="108">
                  <c:v>6.0843174759531819E-2</c:v>
                </c:pt>
                <c:pt idx="109">
                  <c:v>5.8793552627900543E-2</c:v>
                </c:pt>
                <c:pt idx="110">
                  <c:v>0.10862667797659431</c:v>
                </c:pt>
                <c:pt idx="111">
                  <c:v>0.12541858594910144</c:v>
                </c:pt>
                <c:pt idx="112">
                  <c:v>8.923957114665397E-2</c:v>
                </c:pt>
                <c:pt idx="113">
                  <c:v>6.4519031954180489E-2</c:v>
                </c:pt>
                <c:pt idx="114">
                  <c:v>5.7621855359142403E-2</c:v>
                </c:pt>
                <c:pt idx="115">
                  <c:v>6.2009258927094649E-2</c:v>
                </c:pt>
                <c:pt idx="116">
                  <c:v>6.2839377909051766E-2</c:v>
                </c:pt>
                <c:pt idx="117">
                  <c:v>7.2322779781242214E-2</c:v>
                </c:pt>
                <c:pt idx="118">
                  <c:v>7.2308591292250229E-2</c:v>
                </c:pt>
                <c:pt idx="119">
                  <c:v>7.599260773401062E-2</c:v>
                </c:pt>
                <c:pt idx="120">
                  <c:v>7.4845130897842491E-2</c:v>
                </c:pt>
                <c:pt idx="121">
                  <c:v>7.5956943182472134E-2</c:v>
                </c:pt>
                <c:pt idx="122">
                  <c:v>7.5608580414646465E-2</c:v>
                </c:pt>
                <c:pt idx="123">
                  <c:v>7.0231798051365715E-2</c:v>
                </c:pt>
                <c:pt idx="124">
                  <c:v>7.4660155050461974E-2</c:v>
                </c:pt>
                <c:pt idx="125">
                  <c:v>6.8911271790264475E-2</c:v>
                </c:pt>
                <c:pt idx="126">
                  <c:v>7.6283173880342114E-2</c:v>
                </c:pt>
                <c:pt idx="127">
                  <c:v>7.4478312172759728E-2</c:v>
                </c:pt>
                <c:pt idx="128">
                  <c:v>7.0949826347439085E-2</c:v>
                </c:pt>
                <c:pt idx="129">
                  <c:v>6.5066923945213753E-2</c:v>
                </c:pt>
                <c:pt idx="130">
                  <c:v>6.5774398894517458E-2</c:v>
                </c:pt>
                <c:pt idx="131">
                  <c:v>6.9999052979475229E-2</c:v>
                </c:pt>
                <c:pt idx="132">
                  <c:v>6.8079639272961998E-2</c:v>
                </c:pt>
                <c:pt idx="133">
                  <c:v>6.5087856808964215E-2</c:v>
                </c:pt>
                <c:pt idx="134">
                  <c:v>6.7699284420556033E-2</c:v>
                </c:pt>
                <c:pt idx="135">
                  <c:v>6.9624389630067729E-2</c:v>
                </c:pt>
                <c:pt idx="136">
                  <c:v>6.7158936093477506E-2</c:v>
                </c:pt>
                <c:pt idx="137">
                  <c:v>6.5104371494057858E-2</c:v>
                </c:pt>
                <c:pt idx="138">
                  <c:v>4.7085759954119989E-2</c:v>
                </c:pt>
                <c:pt idx="139">
                  <c:v>4.2020421813734742E-2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2.1013784610834373E-2</c:v>
                </c:pt>
                <c:pt idx="153">
                  <c:v>6.4236729671775641E-2</c:v>
                </c:pt>
                <c:pt idx="154">
                  <c:v>6.2211033693903947E-2</c:v>
                </c:pt>
                <c:pt idx="155">
                  <c:v>6.7948083290365682E-2</c:v>
                </c:pt>
                <c:pt idx="156">
                  <c:v>6.7882928235538903E-2</c:v>
                </c:pt>
                <c:pt idx="157">
                  <c:v>5.7363667620177791E-2</c:v>
                </c:pt>
                <c:pt idx="158">
                  <c:v>5.7369526292469428E-2</c:v>
                </c:pt>
                <c:pt idx="159">
                  <c:v>5.2071948465125376E-2</c:v>
                </c:pt>
                <c:pt idx="160">
                  <c:v>5.0065708443568627E-2</c:v>
                </c:pt>
                <c:pt idx="161">
                  <c:v>5.4214005182277224E-2</c:v>
                </c:pt>
                <c:pt idx="162">
                  <c:v>4.3659105145437409E-2</c:v>
                </c:pt>
                <c:pt idx="163">
                  <c:v>4.3220399618521192E-2</c:v>
                </c:pt>
                <c:pt idx="164">
                  <c:v>4.8944363144154554E-2</c:v>
                </c:pt>
                <c:pt idx="165">
                  <c:v>4.3637164097201531E-2</c:v>
                </c:pt>
                <c:pt idx="166">
                  <c:v>4.7470496665907455E-2</c:v>
                </c:pt>
                <c:pt idx="167">
                  <c:v>5.6092099864691082E-2</c:v>
                </c:pt>
                <c:pt idx="168">
                  <c:v>5.8020531733804802E-2</c:v>
                </c:pt>
                <c:pt idx="169">
                  <c:v>5.6799340888012383E-2</c:v>
                </c:pt>
                <c:pt idx="170">
                  <c:v>5.4993215959049192E-2</c:v>
                </c:pt>
                <c:pt idx="171">
                  <c:v>5.0674540494896739E-2</c:v>
                </c:pt>
                <c:pt idx="172">
                  <c:v>5.5643110304184291E-2</c:v>
                </c:pt>
                <c:pt idx="173">
                  <c:v>5.9185344517470845E-2</c:v>
                </c:pt>
                <c:pt idx="174">
                  <c:v>5.9572030568244276E-2</c:v>
                </c:pt>
                <c:pt idx="175">
                  <c:v>5.9642414165489287E-2</c:v>
                </c:pt>
                <c:pt idx="176">
                  <c:v>5.4160745963310795E-2</c:v>
                </c:pt>
                <c:pt idx="177">
                  <c:v>5.0737246276892606E-2</c:v>
                </c:pt>
                <c:pt idx="178">
                  <c:v>5.1893577951711858E-2</c:v>
                </c:pt>
                <c:pt idx="179">
                  <c:v>5.0737013064603272E-2</c:v>
                </c:pt>
                <c:pt idx="180">
                  <c:v>5.017458901638179E-2</c:v>
                </c:pt>
                <c:pt idx="181">
                  <c:v>5.0052445514669218E-2</c:v>
                </c:pt>
                <c:pt idx="182">
                  <c:v>5.0250325512818182E-2</c:v>
                </c:pt>
                <c:pt idx="183">
                  <c:v>5.281493344863529E-2</c:v>
                </c:pt>
                <c:pt idx="184">
                  <c:v>5.0747567347585905E-2</c:v>
                </c:pt>
                <c:pt idx="185">
                  <c:v>4.8975598496919667E-2</c:v>
                </c:pt>
                <c:pt idx="186">
                  <c:v>4.7607855908992705E-2</c:v>
                </c:pt>
                <c:pt idx="187">
                  <c:v>5.1136755016428621E-2</c:v>
                </c:pt>
                <c:pt idx="188">
                  <c:v>4.909136721482734E-2</c:v>
                </c:pt>
                <c:pt idx="189">
                  <c:v>4.6875512126634142E-2</c:v>
                </c:pt>
                <c:pt idx="190">
                  <c:v>4.5136701571728111E-2</c:v>
                </c:pt>
                <c:pt idx="191">
                  <c:v>4.5501627717248333E-2</c:v>
                </c:pt>
                <c:pt idx="192">
                  <c:v>4.4055750371164153E-2</c:v>
                </c:pt>
                <c:pt idx="193">
                  <c:v>4.2552089096971481E-2</c:v>
                </c:pt>
                <c:pt idx="194">
                  <c:v>4.1449700481883907E-2</c:v>
                </c:pt>
                <c:pt idx="195">
                  <c:v>1.8396134483112392E-2</c:v>
                </c:pt>
                <c:pt idx="196">
                  <c:v>3.9334550042320414E-2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5.365787966625675E-2</c:v>
                </c:pt>
                <c:pt idx="202">
                  <c:v>5.3072783510595932E-2</c:v>
                </c:pt>
                <c:pt idx="203">
                  <c:v>4.6614150068763086E-2</c:v>
                </c:pt>
                <c:pt idx="204">
                  <c:v>5.0576111959927318E-2</c:v>
                </c:pt>
                <c:pt idx="205">
                  <c:v>5.0244614551268815E-2</c:v>
                </c:pt>
                <c:pt idx="206">
                  <c:v>5.491229148994111E-2</c:v>
                </c:pt>
                <c:pt idx="207">
                  <c:v>5.1908440119273661E-2</c:v>
                </c:pt>
                <c:pt idx="208">
                  <c:v>6.9545477243875164E-2</c:v>
                </c:pt>
                <c:pt idx="209">
                  <c:v>6.3871559225416416E-2</c:v>
                </c:pt>
                <c:pt idx="210">
                  <c:v>6.1851306137108458E-2</c:v>
                </c:pt>
                <c:pt idx="211">
                  <c:v>6.3286167104159324E-2</c:v>
                </c:pt>
                <c:pt idx="212">
                  <c:v>5.1998918535763362E-2</c:v>
                </c:pt>
                <c:pt idx="213">
                  <c:v>5.0849529775566088E-2</c:v>
                </c:pt>
                <c:pt idx="214">
                  <c:v>4.9648706743549625E-2</c:v>
                </c:pt>
                <c:pt idx="215">
                  <c:v>4.9667702123978932E-2</c:v>
                </c:pt>
                <c:pt idx="216">
                  <c:v>5.1013285135294628E-2</c:v>
                </c:pt>
                <c:pt idx="217">
                  <c:v>5.1160654653993574E-2</c:v>
                </c:pt>
                <c:pt idx="218">
                  <c:v>5.2100908948667597E-2</c:v>
                </c:pt>
                <c:pt idx="219">
                  <c:v>5.2646418660454393E-2</c:v>
                </c:pt>
                <c:pt idx="220">
                  <c:v>5.3735357813892777E-2</c:v>
                </c:pt>
                <c:pt idx="221">
                  <c:v>5.3670499604907093E-2</c:v>
                </c:pt>
                <c:pt idx="222">
                  <c:v>5.2036459575537826E-2</c:v>
                </c:pt>
                <c:pt idx="223">
                  <c:v>5.1724744503350309E-2</c:v>
                </c:pt>
                <c:pt idx="224">
                  <c:v>5.4362291094657053E-2</c:v>
                </c:pt>
                <c:pt idx="225">
                  <c:v>5.4716493248822162E-2</c:v>
                </c:pt>
                <c:pt idx="226">
                  <c:v>5.6583938800694913E-2</c:v>
                </c:pt>
                <c:pt idx="227">
                  <c:v>5.4019161033448455E-2</c:v>
                </c:pt>
                <c:pt idx="228">
                  <c:v>5.5014874948588595E-2</c:v>
                </c:pt>
                <c:pt idx="229">
                  <c:v>4.9826499282530953E-2</c:v>
                </c:pt>
                <c:pt idx="230">
                  <c:v>0.15158448423459742</c:v>
                </c:pt>
                <c:pt idx="231">
                  <c:v>0.12301400037099379</c:v>
                </c:pt>
                <c:pt idx="232">
                  <c:v>0.10305769340131092</c:v>
                </c:pt>
                <c:pt idx="233">
                  <c:v>9.5603923922272377E-2</c:v>
                </c:pt>
                <c:pt idx="234">
                  <c:v>7.2999517582942958E-2</c:v>
                </c:pt>
                <c:pt idx="235">
                  <c:v>5.8990558822916608E-2</c:v>
                </c:pt>
                <c:pt idx="236">
                  <c:v>4.1729799273850662E-2</c:v>
                </c:pt>
                <c:pt idx="237">
                  <c:v>4.3572643508575905E-2</c:v>
                </c:pt>
                <c:pt idx="238">
                  <c:v>5.0490264567032907E-2</c:v>
                </c:pt>
                <c:pt idx="239">
                  <c:v>4.7652412146238741E-2</c:v>
                </c:pt>
                <c:pt idx="240">
                  <c:v>7.9705618412918122E-2</c:v>
                </c:pt>
                <c:pt idx="241">
                  <c:v>7.5669747317444053E-2</c:v>
                </c:pt>
                <c:pt idx="242">
                  <c:v>7.3350092235660913E-2</c:v>
                </c:pt>
                <c:pt idx="243">
                  <c:v>6.2544502032449129E-2</c:v>
                </c:pt>
                <c:pt idx="244">
                  <c:v>5.2435080904184306E-2</c:v>
                </c:pt>
                <c:pt idx="245">
                  <c:v>5.1498578145361011E-2</c:v>
                </c:pt>
                <c:pt idx="246">
                  <c:v>5.6792281088406435E-2</c:v>
                </c:pt>
                <c:pt idx="247">
                  <c:v>5.8073592207517906E-2</c:v>
                </c:pt>
                <c:pt idx="248">
                  <c:v>9.9794528173903899E-2</c:v>
                </c:pt>
                <c:pt idx="249">
                  <c:v>7.9897536069932829E-2</c:v>
                </c:pt>
                <c:pt idx="250">
                  <c:v>7.185590546196309E-2</c:v>
                </c:pt>
                <c:pt idx="251">
                  <c:v>8.9580089041798927E-2</c:v>
                </c:pt>
                <c:pt idx="252">
                  <c:v>6.961263512746968E-2</c:v>
                </c:pt>
                <c:pt idx="253">
                  <c:v>6.5749924786085157E-2</c:v>
                </c:pt>
                <c:pt idx="254">
                  <c:v>6.0675542120555336E-2</c:v>
                </c:pt>
                <c:pt idx="255">
                  <c:v>6.3351252637225478E-2</c:v>
                </c:pt>
                <c:pt idx="256">
                  <c:v>6.8851270208291016E-2</c:v>
                </c:pt>
                <c:pt idx="257">
                  <c:v>7.1852264824489004E-2</c:v>
                </c:pt>
                <c:pt idx="258">
                  <c:v>7.0383121219337458E-2</c:v>
                </c:pt>
                <c:pt idx="259">
                  <c:v>7.3705879081741768E-2</c:v>
                </c:pt>
                <c:pt idx="260">
                  <c:v>6.6939251179476106E-2</c:v>
                </c:pt>
                <c:pt idx="261">
                  <c:v>4.3652697722431903E-2</c:v>
                </c:pt>
                <c:pt idx="262">
                  <c:v>4.5058013006325476E-2</c:v>
                </c:pt>
                <c:pt idx="263">
                  <c:v>4.68115742409222E-2</c:v>
                </c:pt>
                <c:pt idx="264">
                  <c:v>4.2599286165098921E-2</c:v>
                </c:pt>
                <c:pt idx="265">
                  <c:v>4.1729840897752064E-2</c:v>
                </c:pt>
                <c:pt idx="266">
                  <c:v>4.5124441119526931E-2</c:v>
                </c:pt>
                <c:pt idx="267">
                  <c:v>4.4549161178483836E-2</c:v>
                </c:pt>
                <c:pt idx="268">
                  <c:v>4.8787903725520047E-2</c:v>
                </c:pt>
                <c:pt idx="269">
                  <c:v>4.9792569522043965E-2</c:v>
                </c:pt>
                <c:pt idx="270">
                  <c:v>4.9650062846998369E-2</c:v>
                </c:pt>
                <c:pt idx="271">
                  <c:v>4.6334871875755829E-2</c:v>
                </c:pt>
                <c:pt idx="272">
                  <c:v>4.0584228247929489E-2</c:v>
                </c:pt>
                <c:pt idx="273">
                  <c:v>3.8132402545375185E-2</c:v>
                </c:pt>
                <c:pt idx="274">
                  <c:v>4.0716418914128229E-2</c:v>
                </c:pt>
                <c:pt idx="275">
                  <c:v>4.2177282900733123E-2</c:v>
                </c:pt>
                <c:pt idx="276">
                  <c:v>4.3906551109388438E-2</c:v>
                </c:pt>
                <c:pt idx="277">
                  <c:v>4.7772135396793945E-2</c:v>
                </c:pt>
                <c:pt idx="278">
                  <c:v>4.1280232754535622E-2</c:v>
                </c:pt>
                <c:pt idx="279">
                  <c:v>4.2810772886148089E-2</c:v>
                </c:pt>
                <c:pt idx="280">
                  <c:v>3.9533304500484735E-2</c:v>
                </c:pt>
                <c:pt idx="281">
                  <c:v>4.295367044732782E-2</c:v>
                </c:pt>
                <c:pt idx="282">
                  <c:v>4.3468197612573693E-2</c:v>
                </c:pt>
                <c:pt idx="283">
                  <c:v>4.2791505281618999E-2</c:v>
                </c:pt>
                <c:pt idx="284">
                  <c:v>4.5014404184772039E-2</c:v>
                </c:pt>
                <c:pt idx="285">
                  <c:v>4.1656616371865518E-2</c:v>
                </c:pt>
                <c:pt idx="286">
                  <c:v>3.7221901573695808E-2</c:v>
                </c:pt>
                <c:pt idx="287">
                  <c:v>3.7537475958977426E-2</c:v>
                </c:pt>
                <c:pt idx="288">
                  <c:v>4.0925255014402528E-2</c:v>
                </c:pt>
                <c:pt idx="289">
                  <c:v>3.6539502058847817E-2</c:v>
                </c:pt>
              </c:numCache>
            </c:numRef>
          </c:yVal>
          <c:smooth val="0"/>
        </c:ser>
        <c:ser>
          <c:idx val="2"/>
          <c:order val="2"/>
          <c:tx>
            <c:v>BLMLoss2Frac</c:v>
          </c:tx>
          <c:spPr>
            <a:ln w="28575">
              <a:noFill/>
            </a:ln>
          </c:spPr>
          <c:xVal>
            <c:strRef>
              <c:f>BBMData!$A$8:$A$298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BLMLossSum!$S$8:$S$298</c:f>
              <c:numCache>
                <c:formatCode>0.00000</c:formatCode>
                <c:ptCount val="291"/>
                <c:pt idx="0">
                  <c:v>3.1386925509841578E-3</c:v>
                </c:pt>
                <c:pt idx="1">
                  <c:v>2.0677902975354012E-3</c:v>
                </c:pt>
                <c:pt idx="2">
                  <c:v>1.0505817194008827E-3</c:v>
                </c:pt>
                <c:pt idx="3">
                  <c:v>2.3087032571605362E-4</c:v>
                </c:pt>
                <c:pt idx="4">
                  <c:v>1.590432771339042E-3</c:v>
                </c:pt>
                <c:pt idx="5">
                  <c:v>2.532462856449915E-3</c:v>
                </c:pt>
                <c:pt idx="6">
                  <c:v>1.9723249595852738E-3</c:v>
                </c:pt>
                <c:pt idx="7">
                  <c:v>3.0235593980195703E-3</c:v>
                </c:pt>
                <c:pt idx="8">
                  <c:v>3.0735065488584055E-3</c:v>
                </c:pt>
                <c:pt idx="9">
                  <c:v>3.9881045276624442E-3</c:v>
                </c:pt>
                <c:pt idx="10">
                  <c:v>3.0674392802853192E-3</c:v>
                </c:pt>
                <c:pt idx="11">
                  <c:v>3.8927016883286971E-3</c:v>
                </c:pt>
                <c:pt idx="12">
                  <c:v>7.2689711423117752E-3</c:v>
                </c:pt>
                <c:pt idx="13">
                  <c:v>7.1969349064532574E-3</c:v>
                </c:pt>
                <c:pt idx="14">
                  <c:v>6.1690398093521628E-3</c:v>
                </c:pt>
                <c:pt idx="15">
                  <c:v>6.1613858697022149E-3</c:v>
                </c:pt>
                <c:pt idx="16">
                  <c:v>6.5259836435171215E-3</c:v>
                </c:pt>
                <c:pt idx="17">
                  <c:v>4.9467711467383151E-2</c:v>
                </c:pt>
                <c:pt idx="18">
                  <c:v>3.7814625382330356E-3</c:v>
                </c:pt>
                <c:pt idx="19">
                  <c:v>4.5606784132226751E-3</c:v>
                </c:pt>
                <c:pt idx="20">
                  <c:v>6.3755769148668654E-3</c:v>
                </c:pt>
                <c:pt idx="21">
                  <c:v>7.5161361640962059E-3</c:v>
                </c:pt>
                <c:pt idx="22">
                  <c:v>7.9336647703469147E-3</c:v>
                </c:pt>
                <c:pt idx="23">
                  <c:v>9.0672968235553913E-3</c:v>
                </c:pt>
                <c:pt idx="24">
                  <c:v>7.0585449015135374E-3</c:v>
                </c:pt>
                <c:pt idx="25">
                  <c:v>3.8130635484128652E-3</c:v>
                </c:pt>
                <c:pt idx="26">
                  <c:v>4.5774941591514295E-3</c:v>
                </c:pt>
                <c:pt idx="27">
                  <c:v>4.1426519878577173E-3</c:v>
                </c:pt>
                <c:pt idx="28">
                  <c:v>4.334035036758074E-3</c:v>
                </c:pt>
                <c:pt idx="29">
                  <c:v>4.0160844006495236E-3</c:v>
                </c:pt>
                <c:pt idx="30">
                  <c:v>1.3136584277297088E-2</c:v>
                </c:pt>
                <c:pt idx="31">
                  <c:v>3.9019331543886358E-3</c:v>
                </c:pt>
                <c:pt idx="32">
                  <c:v>3.6645323060330698E-3</c:v>
                </c:pt>
                <c:pt idx="33">
                  <c:v>3.0293635920208522E-3</c:v>
                </c:pt>
                <c:pt idx="34">
                  <c:v>3.9884868636437957E-3</c:v>
                </c:pt>
                <c:pt idx="35">
                  <c:v>3.6816401846126619E-3</c:v>
                </c:pt>
                <c:pt idx="36">
                  <c:v>3.2539003161733879E-3</c:v>
                </c:pt>
                <c:pt idx="37">
                  <c:v>5.0632685467647803E-3</c:v>
                </c:pt>
                <c:pt idx="38">
                  <c:v>5.7230888709380728E-3</c:v>
                </c:pt>
                <c:pt idx="39">
                  <c:v>4.670979063856372E-3</c:v>
                </c:pt>
                <c:pt idx="40">
                  <c:v>9.2763052346081926E-3</c:v>
                </c:pt>
                <c:pt idx="41">
                  <c:v>8.7644105754181717E-3</c:v>
                </c:pt>
                <c:pt idx="42">
                  <c:v>8.4682715883271729E-3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4.7028844728301752E-2</c:v>
                </c:pt>
                <c:pt idx="53">
                  <c:v>9.9280796278943418E-3</c:v>
                </c:pt>
                <c:pt idx="54">
                  <c:v>1.129383462474785E-2</c:v>
                </c:pt>
                <c:pt idx="55">
                  <c:v>8.9700747066381245E-3</c:v>
                </c:pt>
                <c:pt idx="56">
                  <c:v>1.065654877418174E-2</c:v>
                </c:pt>
                <c:pt idx="57">
                  <c:v>1.6287289536295012E-2</c:v>
                </c:pt>
                <c:pt idx="58">
                  <c:v>8.0802159453988998E-3</c:v>
                </c:pt>
                <c:pt idx="59">
                  <c:v>8.4034877049889347E-3</c:v>
                </c:pt>
                <c:pt idx="60">
                  <c:v>7.5060999649732302E-3</c:v>
                </c:pt>
                <c:pt idx="61">
                  <c:v>1.0893206594109904E-2</c:v>
                </c:pt>
                <c:pt idx="62">
                  <c:v>7.433523830721326E-3</c:v>
                </c:pt>
                <c:pt idx="63">
                  <c:v>7.7831167360840831E-3</c:v>
                </c:pt>
                <c:pt idx="64">
                  <c:v>6.0070075881896333E-3</c:v>
                </c:pt>
                <c:pt idx="65">
                  <c:v>4.6993792442185265E-3</c:v>
                </c:pt>
                <c:pt idx="66">
                  <c:v>4.2700615012933752E-3</c:v>
                </c:pt>
                <c:pt idx="67">
                  <c:v>5.119796542642034E-3</c:v>
                </c:pt>
                <c:pt idx="68">
                  <c:v>8.191716286629824E-3</c:v>
                </c:pt>
                <c:pt idx="69">
                  <c:v>8.5054687016467567E-3</c:v>
                </c:pt>
                <c:pt idx="70">
                  <c:v>4.3152037774483884E-2</c:v>
                </c:pt>
                <c:pt idx="71">
                  <c:v>5.2556102615095364E-2</c:v>
                </c:pt>
                <c:pt idx="72">
                  <c:v>3.1782962666235385E-3</c:v>
                </c:pt>
                <c:pt idx="73">
                  <c:v>5.6624823235564045E-2</c:v>
                </c:pt>
                <c:pt idx="74">
                  <c:v>4.401358050649682E-2</c:v>
                </c:pt>
                <c:pt idx="75">
                  <c:v>5.6992026598566101E-2</c:v>
                </c:pt>
                <c:pt idx="76">
                  <c:v>8.1433148461011462E-2</c:v>
                </c:pt>
                <c:pt idx="77">
                  <c:v>8.5673577695461536E-2</c:v>
                </c:pt>
                <c:pt idx="78">
                  <c:v>7.9941711294486711E-2</c:v>
                </c:pt>
                <c:pt idx="79">
                  <c:v>8.4045428910033401E-2</c:v>
                </c:pt>
                <c:pt idx="80">
                  <c:v>7.7700187498622106E-2</c:v>
                </c:pt>
                <c:pt idx="81">
                  <c:v>7.6815762078444358E-2</c:v>
                </c:pt>
                <c:pt idx="82">
                  <c:v>8.656464563985429E-2</c:v>
                </c:pt>
                <c:pt idx="83">
                  <c:v>7.9002626141675178E-2</c:v>
                </c:pt>
                <c:pt idx="84">
                  <c:v>7.5884512804756055E-2</c:v>
                </c:pt>
                <c:pt idx="85">
                  <c:v>7.8051205130531542E-2</c:v>
                </c:pt>
                <c:pt idx="86">
                  <c:v>5.3636708550590405E-2</c:v>
                </c:pt>
                <c:pt idx="87">
                  <c:v>5.6992278078200724E-2</c:v>
                </c:pt>
                <c:pt idx="88">
                  <c:v>5.1719179425724696E-2</c:v>
                </c:pt>
                <c:pt idx="89">
                  <c:v>3.8161381764266623E-2</c:v>
                </c:pt>
                <c:pt idx="90">
                  <c:v>4.0284709232492368E-2</c:v>
                </c:pt>
                <c:pt idx="91">
                  <c:v>4.7343878846238953E-2</c:v>
                </c:pt>
                <c:pt idx="92">
                  <c:v>6.5496848473927963E-2</c:v>
                </c:pt>
                <c:pt idx="93">
                  <c:v>6.1594528937752871E-2</c:v>
                </c:pt>
                <c:pt idx="94">
                  <c:v>7.0648027741396849E-2</c:v>
                </c:pt>
                <c:pt idx="95">
                  <c:v>7.0112432044846323E-2</c:v>
                </c:pt>
                <c:pt idx="96">
                  <c:v>5.8207714183355609E-2</c:v>
                </c:pt>
                <c:pt idx="97">
                  <c:v>5.5359692392260636E-2</c:v>
                </c:pt>
                <c:pt idx="98">
                  <c:v>5.2140125486230454E-2</c:v>
                </c:pt>
                <c:pt idx="99">
                  <c:v>5.8005919045949456E-2</c:v>
                </c:pt>
                <c:pt idx="100">
                  <c:v>6.5416004107799269E-2</c:v>
                </c:pt>
                <c:pt idx="101">
                  <c:v>6.7094318746136625E-2</c:v>
                </c:pt>
                <c:pt idx="102">
                  <c:v>7.0272602799819103E-2</c:v>
                </c:pt>
                <c:pt idx="103">
                  <c:v>6.4754336797421999E-2</c:v>
                </c:pt>
                <c:pt idx="104">
                  <c:v>6.0127569894259318E-2</c:v>
                </c:pt>
                <c:pt idx="105">
                  <c:v>5.7365129056526021E-2</c:v>
                </c:pt>
                <c:pt idx="106">
                  <c:v>5.6687132626186749E-2</c:v>
                </c:pt>
                <c:pt idx="107">
                  <c:v>6.1896029942573608E-2</c:v>
                </c:pt>
                <c:pt idx="108">
                  <c:v>6.3701963235377676E-2</c:v>
                </c:pt>
                <c:pt idx="109">
                  <c:v>6.1767163013123669E-2</c:v>
                </c:pt>
                <c:pt idx="110">
                  <c:v>9.6082262928953832E-2</c:v>
                </c:pt>
                <c:pt idx="111">
                  <c:v>0.11121429175216686</c:v>
                </c:pt>
                <c:pt idx="112">
                  <c:v>8.2798543381336714E-2</c:v>
                </c:pt>
                <c:pt idx="113">
                  <c:v>6.4598335252128714E-2</c:v>
                </c:pt>
                <c:pt idx="114">
                  <c:v>6.20684498372309E-2</c:v>
                </c:pt>
                <c:pt idx="115">
                  <c:v>6.8111158749641521E-2</c:v>
                </c:pt>
                <c:pt idx="116">
                  <c:v>6.658605629762783E-2</c:v>
                </c:pt>
                <c:pt idx="117">
                  <c:v>9.1952856421551446E-2</c:v>
                </c:pt>
                <c:pt idx="118">
                  <c:v>9.6802998288360934E-2</c:v>
                </c:pt>
                <c:pt idx="119">
                  <c:v>0.10049068173169645</c:v>
                </c:pt>
                <c:pt idx="120">
                  <c:v>9.8715741427084946E-2</c:v>
                </c:pt>
                <c:pt idx="121">
                  <c:v>0.10339423726549903</c:v>
                </c:pt>
                <c:pt idx="122">
                  <c:v>0.10285595239498074</c:v>
                </c:pt>
                <c:pt idx="123">
                  <c:v>9.4207186995717146E-2</c:v>
                </c:pt>
                <c:pt idx="124">
                  <c:v>0.10059318396429733</c:v>
                </c:pt>
                <c:pt idx="125">
                  <c:v>9.1351975587281697E-2</c:v>
                </c:pt>
                <c:pt idx="126">
                  <c:v>0.10219641327937259</c:v>
                </c:pt>
                <c:pt idx="127">
                  <c:v>9.9118780042196417E-2</c:v>
                </c:pt>
                <c:pt idx="128">
                  <c:v>9.2726988316353676E-2</c:v>
                </c:pt>
                <c:pt idx="129">
                  <c:v>8.6485962792091683E-2</c:v>
                </c:pt>
                <c:pt idx="130">
                  <c:v>8.6872371539678611E-2</c:v>
                </c:pt>
                <c:pt idx="131">
                  <c:v>8.8842575614735644E-2</c:v>
                </c:pt>
                <c:pt idx="132">
                  <c:v>8.6356269030543761E-2</c:v>
                </c:pt>
                <c:pt idx="133">
                  <c:v>8.4107662574858411E-2</c:v>
                </c:pt>
                <c:pt idx="134">
                  <c:v>8.5878532070194996E-2</c:v>
                </c:pt>
                <c:pt idx="135">
                  <c:v>8.857077859102834E-2</c:v>
                </c:pt>
                <c:pt idx="136">
                  <c:v>8.2435214189551173E-2</c:v>
                </c:pt>
                <c:pt idx="137">
                  <c:v>8.096379964611973E-2</c:v>
                </c:pt>
                <c:pt idx="138">
                  <c:v>6.0525051538671479E-2</c:v>
                </c:pt>
                <c:pt idx="139">
                  <c:v>5.2990990771407294E-2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1.9902280647758841E-2</c:v>
                </c:pt>
                <c:pt idx="153">
                  <c:v>6.3959040270037903E-2</c:v>
                </c:pt>
                <c:pt idx="154">
                  <c:v>6.2540821700997576E-2</c:v>
                </c:pt>
                <c:pt idx="155">
                  <c:v>6.8132012328065317E-2</c:v>
                </c:pt>
                <c:pt idx="156">
                  <c:v>6.7247695739538746E-2</c:v>
                </c:pt>
                <c:pt idx="157">
                  <c:v>5.6876244302908059E-2</c:v>
                </c:pt>
                <c:pt idx="158">
                  <c:v>5.9359334823991527E-2</c:v>
                </c:pt>
                <c:pt idx="159">
                  <c:v>5.4911720334026359E-2</c:v>
                </c:pt>
                <c:pt idx="160">
                  <c:v>5.1373306320687276E-2</c:v>
                </c:pt>
                <c:pt idx="161">
                  <c:v>5.7206867479030019E-2</c:v>
                </c:pt>
                <c:pt idx="162">
                  <c:v>4.6081549931206375E-2</c:v>
                </c:pt>
                <c:pt idx="163">
                  <c:v>4.6865097609711248E-2</c:v>
                </c:pt>
                <c:pt idx="164">
                  <c:v>5.2390454981919569E-2</c:v>
                </c:pt>
                <c:pt idx="165">
                  <c:v>4.8000330175104987E-2</c:v>
                </c:pt>
                <c:pt idx="166">
                  <c:v>4.7246186245246118E-2</c:v>
                </c:pt>
                <c:pt idx="167">
                  <c:v>5.7944856754895177E-2</c:v>
                </c:pt>
                <c:pt idx="168">
                  <c:v>6.1316171935307695E-2</c:v>
                </c:pt>
                <c:pt idx="169">
                  <c:v>6.1030085670729928E-2</c:v>
                </c:pt>
                <c:pt idx="170">
                  <c:v>5.7685286179221362E-2</c:v>
                </c:pt>
                <c:pt idx="171">
                  <c:v>5.3109188075533935E-2</c:v>
                </c:pt>
                <c:pt idx="172">
                  <c:v>5.7841336755283503E-2</c:v>
                </c:pt>
                <c:pt idx="173">
                  <c:v>6.2025933981337329E-2</c:v>
                </c:pt>
                <c:pt idx="174">
                  <c:v>6.3431259922481525E-2</c:v>
                </c:pt>
                <c:pt idx="175">
                  <c:v>6.4108880411307564E-2</c:v>
                </c:pt>
                <c:pt idx="176">
                  <c:v>5.6657381741762596E-2</c:v>
                </c:pt>
                <c:pt idx="177">
                  <c:v>5.3500622982593435E-2</c:v>
                </c:pt>
                <c:pt idx="178">
                  <c:v>5.5311284698309357E-2</c:v>
                </c:pt>
                <c:pt idx="179">
                  <c:v>5.2767774976156E-2</c:v>
                </c:pt>
                <c:pt idx="180">
                  <c:v>5.3511975775775003E-2</c:v>
                </c:pt>
                <c:pt idx="181">
                  <c:v>5.5016800160601925E-2</c:v>
                </c:pt>
                <c:pt idx="182">
                  <c:v>5.4475491752939503E-2</c:v>
                </c:pt>
                <c:pt idx="183">
                  <c:v>5.5630065382236749E-2</c:v>
                </c:pt>
                <c:pt idx="184">
                  <c:v>5.5411786012795561E-2</c:v>
                </c:pt>
                <c:pt idx="185">
                  <c:v>5.3786920153538191E-2</c:v>
                </c:pt>
                <c:pt idx="186">
                  <c:v>5.1534280704579827E-2</c:v>
                </c:pt>
                <c:pt idx="187">
                  <c:v>5.5747960519821879E-2</c:v>
                </c:pt>
                <c:pt idx="188">
                  <c:v>5.3777148820062237E-2</c:v>
                </c:pt>
                <c:pt idx="189">
                  <c:v>5.1442708846401376E-2</c:v>
                </c:pt>
                <c:pt idx="190">
                  <c:v>5.0248888722318634E-2</c:v>
                </c:pt>
                <c:pt idx="191">
                  <c:v>5.0659476585007357E-2</c:v>
                </c:pt>
                <c:pt idx="192">
                  <c:v>4.8369471975826306E-2</c:v>
                </c:pt>
                <c:pt idx="193">
                  <c:v>4.5878709158010719E-2</c:v>
                </c:pt>
                <c:pt idx="194">
                  <c:v>4.4773073484631498E-2</c:v>
                </c:pt>
                <c:pt idx="195">
                  <c:v>1.9761599325088273E-2</c:v>
                </c:pt>
                <c:pt idx="196">
                  <c:v>3.8061028044531285E-2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5.1970531984550268E-2</c:v>
                </c:pt>
                <c:pt idx="202">
                  <c:v>5.5842517960362957E-2</c:v>
                </c:pt>
                <c:pt idx="203">
                  <c:v>5.0858313482326251E-2</c:v>
                </c:pt>
                <c:pt idx="204">
                  <c:v>5.3222553383961965E-2</c:v>
                </c:pt>
                <c:pt idx="205">
                  <c:v>5.3501510070093947E-2</c:v>
                </c:pt>
                <c:pt idx="206">
                  <c:v>4.9504641602833223E-2</c:v>
                </c:pt>
                <c:pt idx="207">
                  <c:v>4.7416854950123211E-2</c:v>
                </c:pt>
                <c:pt idx="208">
                  <c:v>6.0612273198284335E-2</c:v>
                </c:pt>
                <c:pt idx="209">
                  <c:v>5.6237156498261533E-2</c:v>
                </c:pt>
                <c:pt idx="210">
                  <c:v>5.219087121451111E-2</c:v>
                </c:pt>
                <c:pt idx="211">
                  <c:v>5.4765351130563758E-2</c:v>
                </c:pt>
                <c:pt idx="212">
                  <c:v>5.4522353334891957E-2</c:v>
                </c:pt>
                <c:pt idx="213">
                  <c:v>5.5557841196461816E-2</c:v>
                </c:pt>
                <c:pt idx="214">
                  <c:v>5.39529605747847E-2</c:v>
                </c:pt>
                <c:pt idx="215">
                  <c:v>5.4472773417218713E-2</c:v>
                </c:pt>
                <c:pt idx="216">
                  <c:v>5.5433009398377919E-2</c:v>
                </c:pt>
                <c:pt idx="217">
                  <c:v>5.4906912304298623E-2</c:v>
                </c:pt>
                <c:pt idx="218">
                  <c:v>5.442192610051174E-2</c:v>
                </c:pt>
                <c:pt idx="219">
                  <c:v>5.5604746177951671E-2</c:v>
                </c:pt>
                <c:pt idx="220">
                  <c:v>5.4499011458201387E-2</c:v>
                </c:pt>
                <c:pt idx="221">
                  <c:v>5.564382074518498E-2</c:v>
                </c:pt>
                <c:pt idx="222">
                  <c:v>5.395616331080183E-2</c:v>
                </c:pt>
                <c:pt idx="223">
                  <c:v>5.4654914146830089E-2</c:v>
                </c:pt>
                <c:pt idx="224">
                  <c:v>5.6721446519513052E-2</c:v>
                </c:pt>
                <c:pt idx="225">
                  <c:v>5.6836869678754572E-2</c:v>
                </c:pt>
                <c:pt idx="226">
                  <c:v>5.9396208498631239E-2</c:v>
                </c:pt>
                <c:pt idx="227">
                  <c:v>5.6744172245294412E-2</c:v>
                </c:pt>
                <c:pt idx="228">
                  <c:v>5.6036451829684683E-2</c:v>
                </c:pt>
                <c:pt idx="229">
                  <c:v>4.3750253798064687E-2</c:v>
                </c:pt>
                <c:pt idx="230">
                  <c:v>0.12566459026119933</c:v>
                </c:pt>
                <c:pt idx="231">
                  <c:v>0.10296739276935414</c:v>
                </c:pt>
                <c:pt idx="232">
                  <c:v>8.9163401116108848E-2</c:v>
                </c:pt>
                <c:pt idx="233">
                  <c:v>8.0548170566002136E-2</c:v>
                </c:pt>
                <c:pt idx="234">
                  <c:v>6.7234768323700025E-2</c:v>
                </c:pt>
                <c:pt idx="235">
                  <c:v>5.7147134417704512E-2</c:v>
                </c:pt>
                <c:pt idx="236">
                  <c:v>4.1862640555421542E-2</c:v>
                </c:pt>
                <c:pt idx="237">
                  <c:v>4.6002869245085488E-2</c:v>
                </c:pt>
                <c:pt idx="238">
                  <c:v>4.8770396757779347E-2</c:v>
                </c:pt>
                <c:pt idx="239">
                  <c:v>4.7884066427652916E-2</c:v>
                </c:pt>
                <c:pt idx="240">
                  <c:v>6.6835189125896713E-2</c:v>
                </c:pt>
                <c:pt idx="241">
                  <c:v>6.2410402556959052E-2</c:v>
                </c:pt>
                <c:pt idx="242">
                  <c:v>6.2868678332201555E-2</c:v>
                </c:pt>
                <c:pt idx="243">
                  <c:v>6.0513523732477884E-2</c:v>
                </c:pt>
                <c:pt idx="244">
                  <c:v>5.5459282865013657E-2</c:v>
                </c:pt>
                <c:pt idx="245">
                  <c:v>5.4465651664605819E-2</c:v>
                </c:pt>
                <c:pt idx="246">
                  <c:v>5.8461189449638913E-2</c:v>
                </c:pt>
                <c:pt idx="247">
                  <c:v>5.7842163190142341E-2</c:v>
                </c:pt>
                <c:pt idx="248">
                  <c:v>8.2534847394166569E-2</c:v>
                </c:pt>
                <c:pt idx="249">
                  <c:v>7.0510715419262404E-2</c:v>
                </c:pt>
                <c:pt idx="250">
                  <c:v>6.9135175618099384E-2</c:v>
                </c:pt>
                <c:pt idx="251">
                  <c:v>8.490510033854913E-2</c:v>
                </c:pt>
                <c:pt idx="252">
                  <c:v>6.9453862805599731E-2</c:v>
                </c:pt>
                <c:pt idx="253">
                  <c:v>6.6866325563797777E-2</c:v>
                </c:pt>
                <c:pt idx="254">
                  <c:v>6.3012186972561599E-2</c:v>
                </c:pt>
                <c:pt idx="255">
                  <c:v>6.7165842163956949E-2</c:v>
                </c:pt>
                <c:pt idx="256">
                  <c:v>6.9660594434213102E-2</c:v>
                </c:pt>
                <c:pt idx="257">
                  <c:v>6.9558509330673535E-2</c:v>
                </c:pt>
                <c:pt idx="258">
                  <c:v>6.7347867840581999E-2</c:v>
                </c:pt>
                <c:pt idx="259">
                  <c:v>7.2277046654448937E-2</c:v>
                </c:pt>
                <c:pt idx="260">
                  <c:v>6.3188196461270038E-2</c:v>
                </c:pt>
                <c:pt idx="261">
                  <c:v>4.2578689562697142E-2</c:v>
                </c:pt>
                <c:pt idx="262">
                  <c:v>4.3930352693411778E-2</c:v>
                </c:pt>
                <c:pt idx="263">
                  <c:v>4.36432087802235E-2</c:v>
                </c:pt>
                <c:pt idx="264">
                  <c:v>3.9869911736496053E-2</c:v>
                </c:pt>
                <c:pt idx="265">
                  <c:v>4.0881712444664181E-2</c:v>
                </c:pt>
                <c:pt idx="266">
                  <c:v>4.2100340620516145E-2</c:v>
                </c:pt>
                <c:pt idx="267">
                  <c:v>4.1620423477553362E-2</c:v>
                </c:pt>
                <c:pt idx="268">
                  <c:v>4.4541217554729153E-2</c:v>
                </c:pt>
                <c:pt idx="269">
                  <c:v>4.5346439059619895E-2</c:v>
                </c:pt>
                <c:pt idx="270">
                  <c:v>4.7171021503830665E-2</c:v>
                </c:pt>
                <c:pt idx="271">
                  <c:v>4.4561203714461532E-2</c:v>
                </c:pt>
                <c:pt idx="272">
                  <c:v>4.0676427129531768E-2</c:v>
                </c:pt>
                <c:pt idx="273">
                  <c:v>3.7431042516081259E-2</c:v>
                </c:pt>
                <c:pt idx="274">
                  <c:v>3.8305157665614729E-2</c:v>
                </c:pt>
                <c:pt idx="275">
                  <c:v>3.9472592057789448E-2</c:v>
                </c:pt>
                <c:pt idx="276">
                  <c:v>4.1114956929690839E-2</c:v>
                </c:pt>
                <c:pt idx="277">
                  <c:v>4.4846150988486128E-2</c:v>
                </c:pt>
                <c:pt idx="278">
                  <c:v>4.0073559234327101E-2</c:v>
                </c:pt>
                <c:pt idx="279">
                  <c:v>4.3130257428993839E-2</c:v>
                </c:pt>
                <c:pt idx="280">
                  <c:v>4.0137300074852285E-2</c:v>
                </c:pt>
                <c:pt idx="281">
                  <c:v>4.3201530521763926E-2</c:v>
                </c:pt>
                <c:pt idx="282">
                  <c:v>4.3410964684928319E-2</c:v>
                </c:pt>
                <c:pt idx="283">
                  <c:v>4.3394007014849613E-2</c:v>
                </c:pt>
                <c:pt idx="284">
                  <c:v>4.5422627781613725E-2</c:v>
                </c:pt>
                <c:pt idx="285">
                  <c:v>4.2406580253819458E-2</c:v>
                </c:pt>
                <c:pt idx="286">
                  <c:v>3.8221569056695277E-2</c:v>
                </c:pt>
                <c:pt idx="287">
                  <c:v>3.8166933811407081E-2</c:v>
                </c:pt>
                <c:pt idx="288">
                  <c:v>4.1870863982719414E-2</c:v>
                </c:pt>
                <c:pt idx="289">
                  <c:v>3.7075538004738388E-2</c:v>
                </c:pt>
              </c:numCache>
            </c:numRef>
          </c:yVal>
          <c:smooth val="0"/>
        </c:ser>
        <c:ser>
          <c:idx val="3"/>
          <c:order val="3"/>
          <c:tx>
            <c:v>BLM3LossFrac</c:v>
          </c:tx>
          <c:spPr>
            <a:ln w="28575">
              <a:noFill/>
            </a:ln>
          </c:spPr>
          <c:marker>
            <c:symbol val="circle"/>
            <c:size val="7"/>
          </c:marker>
          <c:xVal>
            <c:strRef>
              <c:f>BBMData!$A$8:$A$298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BLMLossSum!$AC$8:$AC$298</c:f>
              <c:numCache>
                <c:formatCode>0.00E+00</c:formatCode>
                <c:ptCount val="291"/>
                <c:pt idx="0">
                  <c:v>2.3259285396758276E-3</c:v>
                </c:pt>
                <c:pt idx="1">
                  <c:v>1.7108054560872723E-3</c:v>
                </c:pt>
                <c:pt idx="2">
                  <c:v>8.9235457023684748E-4</c:v>
                </c:pt>
                <c:pt idx="3">
                  <c:v>3.5539643803745143E-4</c:v>
                </c:pt>
                <c:pt idx="4">
                  <c:v>1.4010195403322905E-3</c:v>
                </c:pt>
                <c:pt idx="5">
                  <c:v>3.1193036647897592E-3</c:v>
                </c:pt>
                <c:pt idx="6">
                  <c:v>2.5462699358359533E-3</c:v>
                </c:pt>
                <c:pt idx="7">
                  <c:v>4.0038006030083638E-3</c:v>
                </c:pt>
                <c:pt idx="8">
                  <c:v>3.9403087427501999E-3</c:v>
                </c:pt>
                <c:pt idx="9">
                  <c:v>5.0741945403164727E-3</c:v>
                </c:pt>
                <c:pt idx="10">
                  <c:v>4.0132876791970865E-3</c:v>
                </c:pt>
                <c:pt idx="11">
                  <c:v>4.4226854351400186E-3</c:v>
                </c:pt>
                <c:pt idx="12">
                  <c:v>7.5595724321705152E-3</c:v>
                </c:pt>
                <c:pt idx="13">
                  <c:v>7.5226154518992453E-3</c:v>
                </c:pt>
                <c:pt idx="14">
                  <c:v>6.8741227651237993E-3</c:v>
                </c:pt>
                <c:pt idx="15">
                  <c:v>7.7176564986203514E-3</c:v>
                </c:pt>
                <c:pt idx="16">
                  <c:v>8.2368470104235321E-3</c:v>
                </c:pt>
                <c:pt idx="17">
                  <c:v>4.1528189609748321E-2</c:v>
                </c:pt>
                <c:pt idx="18">
                  <c:v>4.4905415654943681E-3</c:v>
                </c:pt>
                <c:pt idx="19">
                  <c:v>5.506423448342017E-3</c:v>
                </c:pt>
                <c:pt idx="20">
                  <c:v>7.9848612530707339E-3</c:v>
                </c:pt>
                <c:pt idx="21">
                  <c:v>9.4925133846607973E-3</c:v>
                </c:pt>
                <c:pt idx="22">
                  <c:v>9.7511784480437767E-3</c:v>
                </c:pt>
                <c:pt idx="23">
                  <c:v>1.102310992640267E-2</c:v>
                </c:pt>
                <c:pt idx="24">
                  <c:v>8.2478399501350139E-3</c:v>
                </c:pt>
                <c:pt idx="25">
                  <c:v>4.3958684340544545E-3</c:v>
                </c:pt>
                <c:pt idx="26">
                  <c:v>5.4358464776823046E-3</c:v>
                </c:pt>
                <c:pt idx="27">
                  <c:v>4.884406579878358E-3</c:v>
                </c:pt>
                <c:pt idx="28">
                  <c:v>5.0159423079551195E-3</c:v>
                </c:pt>
                <c:pt idx="29">
                  <c:v>4.7167411469388508E-3</c:v>
                </c:pt>
                <c:pt idx="30">
                  <c:v>2.0386317927430543E-2</c:v>
                </c:pt>
                <c:pt idx="31">
                  <c:v>4.4125394886749469E-3</c:v>
                </c:pt>
                <c:pt idx="32">
                  <c:v>4.2578106178016916E-3</c:v>
                </c:pt>
                <c:pt idx="33">
                  <c:v>3.6528651916314598E-3</c:v>
                </c:pt>
                <c:pt idx="34">
                  <c:v>4.3884393708021885E-3</c:v>
                </c:pt>
                <c:pt idx="35">
                  <c:v>4.2985614578618615E-3</c:v>
                </c:pt>
                <c:pt idx="36">
                  <c:v>4.0859334444354077E-3</c:v>
                </c:pt>
                <c:pt idx="37">
                  <c:v>5.9768632975891736E-3</c:v>
                </c:pt>
                <c:pt idx="38">
                  <c:v>6.4869550870749713E-3</c:v>
                </c:pt>
                <c:pt idx="39">
                  <c:v>5.3246186009821171E-3</c:v>
                </c:pt>
                <c:pt idx="40">
                  <c:v>1.1427340719688112E-2</c:v>
                </c:pt>
                <c:pt idx="41">
                  <c:v>1.0829446563397233E-2</c:v>
                </c:pt>
                <c:pt idx="42">
                  <c:v>9.5113230145823825E-3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5.6198206811341925E-2</c:v>
                </c:pt>
                <c:pt idx="53">
                  <c:v>1.1056658012262363E-2</c:v>
                </c:pt>
                <c:pt idx="54">
                  <c:v>1.1963085591223452E-2</c:v>
                </c:pt>
                <c:pt idx="55">
                  <c:v>9.4883468298518694E-3</c:v>
                </c:pt>
                <c:pt idx="56">
                  <c:v>1.1837557073145542E-2</c:v>
                </c:pt>
                <c:pt idx="57">
                  <c:v>2.2348777784240232E-2</c:v>
                </c:pt>
                <c:pt idx="58">
                  <c:v>9.8577952476398886E-3</c:v>
                </c:pt>
                <c:pt idx="59">
                  <c:v>1.1143662930921488E-2</c:v>
                </c:pt>
                <c:pt idx="60">
                  <c:v>9.339788675032875E-3</c:v>
                </c:pt>
                <c:pt idx="61">
                  <c:v>1.2643853598547593E-2</c:v>
                </c:pt>
                <c:pt idx="62">
                  <c:v>7.8263555615117608E-3</c:v>
                </c:pt>
                <c:pt idx="63">
                  <c:v>8.4192994565391067E-3</c:v>
                </c:pt>
                <c:pt idx="64">
                  <c:v>7.499510986171392E-3</c:v>
                </c:pt>
                <c:pt idx="65">
                  <c:v>5.0350694244437125E-3</c:v>
                </c:pt>
                <c:pt idx="66">
                  <c:v>5.2383684163849172E-3</c:v>
                </c:pt>
                <c:pt idx="67">
                  <c:v>6.2811819824221985E-3</c:v>
                </c:pt>
                <c:pt idx="68">
                  <c:v>8.9974514330056401E-3</c:v>
                </c:pt>
                <c:pt idx="69">
                  <c:v>9.3414726571572366E-3</c:v>
                </c:pt>
                <c:pt idx="70">
                  <c:v>4.1509003966202135E-2</c:v>
                </c:pt>
                <c:pt idx="71">
                  <c:v>5.0487228350778825E-2</c:v>
                </c:pt>
                <c:pt idx="72">
                  <c:v>4.2484963391446725E-3</c:v>
                </c:pt>
                <c:pt idx="73">
                  <c:v>5.5385284467922617E-2</c:v>
                </c:pt>
                <c:pt idx="74">
                  <c:v>4.4691449179284144E-2</c:v>
                </c:pt>
                <c:pt idx="75">
                  <c:v>5.8674556253622431E-2</c:v>
                </c:pt>
                <c:pt idx="76">
                  <c:v>8.2858458273827221E-2</c:v>
                </c:pt>
                <c:pt idx="77">
                  <c:v>8.678359911958862E-2</c:v>
                </c:pt>
                <c:pt idx="78">
                  <c:v>8.3382141377881497E-2</c:v>
                </c:pt>
                <c:pt idx="79">
                  <c:v>8.485942526924628E-2</c:v>
                </c:pt>
                <c:pt idx="80">
                  <c:v>7.7429208080873349E-2</c:v>
                </c:pt>
                <c:pt idx="81">
                  <c:v>7.6440579956137664E-2</c:v>
                </c:pt>
                <c:pt idx="82">
                  <c:v>8.3879463374957122E-2</c:v>
                </c:pt>
                <c:pt idx="83">
                  <c:v>7.6880242684970165E-2</c:v>
                </c:pt>
                <c:pt idx="84">
                  <c:v>7.3505854430690534E-2</c:v>
                </c:pt>
                <c:pt idx="85">
                  <c:v>7.6559250573556503E-2</c:v>
                </c:pt>
                <c:pt idx="86">
                  <c:v>5.5134742255584013E-2</c:v>
                </c:pt>
                <c:pt idx="87">
                  <c:v>6.2761681439032879E-2</c:v>
                </c:pt>
                <c:pt idx="88">
                  <c:v>5.5704316483172291E-2</c:v>
                </c:pt>
                <c:pt idx="89">
                  <c:v>4.1904996430063221E-2</c:v>
                </c:pt>
                <c:pt idx="90">
                  <c:v>4.2101430010098549E-2</c:v>
                </c:pt>
                <c:pt idx="91">
                  <c:v>4.6279522110324905E-2</c:v>
                </c:pt>
                <c:pt idx="92">
                  <c:v>6.1028460940104529E-2</c:v>
                </c:pt>
                <c:pt idx="93">
                  <c:v>5.7584142561787767E-2</c:v>
                </c:pt>
                <c:pt idx="94">
                  <c:v>6.6710115877896867E-2</c:v>
                </c:pt>
                <c:pt idx="95">
                  <c:v>6.638003539947579E-2</c:v>
                </c:pt>
                <c:pt idx="96">
                  <c:v>5.691635361116533E-2</c:v>
                </c:pt>
                <c:pt idx="97">
                  <c:v>5.4339032298260904E-2</c:v>
                </c:pt>
                <c:pt idx="98">
                  <c:v>5.1934271357848928E-2</c:v>
                </c:pt>
                <c:pt idx="99">
                  <c:v>5.741934300743972E-2</c:v>
                </c:pt>
                <c:pt idx="100">
                  <c:v>6.473857604313131E-2</c:v>
                </c:pt>
                <c:pt idx="101">
                  <c:v>6.7817930871572993E-2</c:v>
                </c:pt>
                <c:pt idx="102">
                  <c:v>7.1080253263591742E-2</c:v>
                </c:pt>
                <c:pt idx="103">
                  <c:v>6.460735871034215E-2</c:v>
                </c:pt>
                <c:pt idx="104">
                  <c:v>6.063605773175159E-2</c:v>
                </c:pt>
                <c:pt idx="105">
                  <c:v>5.7020843735616479E-2</c:v>
                </c:pt>
                <c:pt idx="106">
                  <c:v>5.7150918180373739E-2</c:v>
                </c:pt>
                <c:pt idx="107">
                  <c:v>6.3417525166349797E-2</c:v>
                </c:pt>
                <c:pt idx="108">
                  <c:v>6.4704015606476178E-2</c:v>
                </c:pt>
                <c:pt idx="109">
                  <c:v>6.2347825981479428E-2</c:v>
                </c:pt>
                <c:pt idx="110">
                  <c:v>9.5158749853033422E-2</c:v>
                </c:pt>
                <c:pt idx="111">
                  <c:v>0.11145168216929806</c:v>
                </c:pt>
                <c:pt idx="112">
                  <c:v>7.9767518303878876E-2</c:v>
                </c:pt>
                <c:pt idx="113">
                  <c:v>6.4412066007833682E-2</c:v>
                </c:pt>
                <c:pt idx="114">
                  <c:v>6.245748603856624E-2</c:v>
                </c:pt>
                <c:pt idx="115">
                  <c:v>6.7413880147652414E-2</c:v>
                </c:pt>
                <c:pt idx="116">
                  <c:v>6.4525670149438927E-2</c:v>
                </c:pt>
                <c:pt idx="117">
                  <c:v>8.0730211201327631E-2</c:v>
                </c:pt>
                <c:pt idx="118">
                  <c:v>8.3944339628162765E-2</c:v>
                </c:pt>
                <c:pt idx="119">
                  <c:v>8.71080220466912E-2</c:v>
                </c:pt>
                <c:pt idx="120">
                  <c:v>8.5921718186053583E-2</c:v>
                </c:pt>
                <c:pt idx="121">
                  <c:v>8.9121876418569529E-2</c:v>
                </c:pt>
                <c:pt idx="122">
                  <c:v>8.8541568179687405E-2</c:v>
                </c:pt>
                <c:pt idx="123">
                  <c:v>8.1012571906852751E-2</c:v>
                </c:pt>
                <c:pt idx="124">
                  <c:v>8.7068497837377579E-2</c:v>
                </c:pt>
                <c:pt idx="125">
                  <c:v>7.8841829698615057E-2</c:v>
                </c:pt>
                <c:pt idx="126">
                  <c:v>8.813146596524582E-2</c:v>
                </c:pt>
                <c:pt idx="127">
                  <c:v>8.6320608207684751E-2</c:v>
                </c:pt>
                <c:pt idx="128">
                  <c:v>8.109494078557046E-2</c:v>
                </c:pt>
                <c:pt idx="129">
                  <c:v>7.5942586729976239E-2</c:v>
                </c:pt>
                <c:pt idx="130">
                  <c:v>7.9516526631587134E-2</c:v>
                </c:pt>
                <c:pt idx="131">
                  <c:v>8.1965800254369961E-2</c:v>
                </c:pt>
                <c:pt idx="132">
                  <c:v>8.0608647085767413E-2</c:v>
                </c:pt>
                <c:pt idx="133">
                  <c:v>7.7833250647866906E-2</c:v>
                </c:pt>
                <c:pt idx="134">
                  <c:v>7.9866793137631995E-2</c:v>
                </c:pt>
                <c:pt idx="135">
                  <c:v>8.2695770682148353E-2</c:v>
                </c:pt>
                <c:pt idx="136">
                  <c:v>7.7066644990851529E-2</c:v>
                </c:pt>
                <c:pt idx="137">
                  <c:v>7.6633309173757422E-2</c:v>
                </c:pt>
                <c:pt idx="138">
                  <c:v>5.5970905020488293E-2</c:v>
                </c:pt>
                <c:pt idx="139">
                  <c:v>4.932673186891251E-2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2.2407475764005938E-2</c:v>
                </c:pt>
                <c:pt idx="153">
                  <c:v>6.691716660271918E-2</c:v>
                </c:pt>
                <c:pt idx="154">
                  <c:v>6.3158165951997913E-2</c:v>
                </c:pt>
                <c:pt idx="155">
                  <c:v>6.8381455597039731E-2</c:v>
                </c:pt>
                <c:pt idx="156">
                  <c:v>6.8022498791312419E-2</c:v>
                </c:pt>
                <c:pt idx="157">
                  <c:v>5.665652276233997E-2</c:v>
                </c:pt>
                <c:pt idx="158">
                  <c:v>5.9652272081978555E-2</c:v>
                </c:pt>
                <c:pt idx="159">
                  <c:v>5.6234725472955473E-2</c:v>
                </c:pt>
                <c:pt idx="160">
                  <c:v>5.2685905719521697E-2</c:v>
                </c:pt>
                <c:pt idx="161">
                  <c:v>5.6154578408962409E-2</c:v>
                </c:pt>
                <c:pt idx="162">
                  <c:v>4.6017278730741948E-2</c:v>
                </c:pt>
                <c:pt idx="163">
                  <c:v>4.6897956301180287E-2</c:v>
                </c:pt>
                <c:pt idx="164">
                  <c:v>5.2014425980466648E-2</c:v>
                </c:pt>
                <c:pt idx="165">
                  <c:v>4.7307710615328111E-2</c:v>
                </c:pt>
                <c:pt idx="166">
                  <c:v>4.7237334294487003E-2</c:v>
                </c:pt>
                <c:pt idx="167">
                  <c:v>5.8954589782808445E-2</c:v>
                </c:pt>
                <c:pt idx="168">
                  <c:v>6.2270108693090846E-2</c:v>
                </c:pt>
                <c:pt idx="169">
                  <c:v>6.0841884688426093E-2</c:v>
                </c:pt>
                <c:pt idx="170">
                  <c:v>5.7898112799516691E-2</c:v>
                </c:pt>
                <c:pt idx="171">
                  <c:v>5.3448381722733057E-2</c:v>
                </c:pt>
                <c:pt idx="172">
                  <c:v>5.7870245107893292E-2</c:v>
                </c:pt>
                <c:pt idx="173">
                  <c:v>6.2179718615319748E-2</c:v>
                </c:pt>
                <c:pt idx="174">
                  <c:v>6.283609101646076E-2</c:v>
                </c:pt>
                <c:pt idx="175">
                  <c:v>6.309146229290187E-2</c:v>
                </c:pt>
                <c:pt idx="176">
                  <c:v>5.6409914119301748E-2</c:v>
                </c:pt>
                <c:pt idx="177">
                  <c:v>5.2834992213780026E-2</c:v>
                </c:pt>
                <c:pt idx="178">
                  <c:v>5.3936856334132734E-2</c:v>
                </c:pt>
                <c:pt idx="179">
                  <c:v>5.2605148317874335E-2</c:v>
                </c:pt>
                <c:pt idx="180">
                  <c:v>5.429971068609634E-2</c:v>
                </c:pt>
                <c:pt idx="181">
                  <c:v>5.5835751601493643E-2</c:v>
                </c:pt>
                <c:pt idx="182">
                  <c:v>5.5304606125997496E-2</c:v>
                </c:pt>
                <c:pt idx="183">
                  <c:v>5.6240075739787745E-2</c:v>
                </c:pt>
                <c:pt idx="184">
                  <c:v>5.661785694118919E-2</c:v>
                </c:pt>
                <c:pt idx="185">
                  <c:v>5.4471013725676733E-2</c:v>
                </c:pt>
                <c:pt idx="186">
                  <c:v>5.3131640238675025E-2</c:v>
                </c:pt>
                <c:pt idx="187">
                  <c:v>5.7376230709638633E-2</c:v>
                </c:pt>
                <c:pt idx="188">
                  <c:v>5.5440454746489579E-2</c:v>
                </c:pt>
                <c:pt idx="189">
                  <c:v>5.2561072129704373E-2</c:v>
                </c:pt>
                <c:pt idx="190">
                  <c:v>5.0836778914537334E-2</c:v>
                </c:pt>
                <c:pt idx="191">
                  <c:v>5.1417876701847456E-2</c:v>
                </c:pt>
                <c:pt idx="192">
                  <c:v>4.9489097033362808E-2</c:v>
                </c:pt>
                <c:pt idx="193">
                  <c:v>4.8201743708698334E-2</c:v>
                </c:pt>
                <c:pt idx="194">
                  <c:v>4.684953624305882E-2</c:v>
                </c:pt>
                <c:pt idx="195">
                  <c:v>2.1261739535301114E-2</c:v>
                </c:pt>
                <c:pt idx="196">
                  <c:v>4.3599663903851775E-2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5.9842263605968928E-2</c:v>
                </c:pt>
                <c:pt idx="202">
                  <c:v>6.1350673534859776E-2</c:v>
                </c:pt>
                <c:pt idx="203">
                  <c:v>5.2932456528729313E-2</c:v>
                </c:pt>
                <c:pt idx="204">
                  <c:v>5.6423047582893973E-2</c:v>
                </c:pt>
                <c:pt idx="205">
                  <c:v>5.6218590906494365E-2</c:v>
                </c:pt>
                <c:pt idx="206">
                  <c:v>5.8613166596715907E-2</c:v>
                </c:pt>
                <c:pt idx="207">
                  <c:v>5.5171645082782488E-2</c:v>
                </c:pt>
                <c:pt idx="208">
                  <c:v>6.7534831188703931E-2</c:v>
                </c:pt>
                <c:pt idx="209">
                  <c:v>6.3663626243734797E-2</c:v>
                </c:pt>
                <c:pt idx="210">
                  <c:v>6.1734658910926651E-2</c:v>
                </c:pt>
                <c:pt idx="211">
                  <c:v>6.4638849239639223E-2</c:v>
                </c:pt>
                <c:pt idx="212">
                  <c:v>5.6245935425754352E-2</c:v>
                </c:pt>
                <c:pt idx="213">
                  <c:v>5.6731372786028425E-2</c:v>
                </c:pt>
                <c:pt idx="214">
                  <c:v>5.4719142897017202E-2</c:v>
                </c:pt>
                <c:pt idx="215">
                  <c:v>5.4548008776652314E-2</c:v>
                </c:pt>
                <c:pt idx="216">
                  <c:v>5.5309063940952301E-2</c:v>
                </c:pt>
                <c:pt idx="217">
                  <c:v>5.5558928972505854E-2</c:v>
                </c:pt>
                <c:pt idx="218">
                  <c:v>5.5728702865024869E-2</c:v>
                </c:pt>
                <c:pt idx="219">
                  <c:v>5.665965061817884E-2</c:v>
                </c:pt>
                <c:pt idx="220">
                  <c:v>5.3728961842738621E-2</c:v>
                </c:pt>
                <c:pt idx="221">
                  <c:v>5.6485988835367346E-2</c:v>
                </c:pt>
                <c:pt idx="222">
                  <c:v>5.5055868910491523E-2</c:v>
                </c:pt>
                <c:pt idx="223">
                  <c:v>5.551696640587276E-2</c:v>
                </c:pt>
                <c:pt idx="224">
                  <c:v>5.746648383956772E-2</c:v>
                </c:pt>
                <c:pt idx="225">
                  <c:v>5.7746825761819193E-2</c:v>
                </c:pt>
                <c:pt idx="226">
                  <c:v>6.0246183943501272E-2</c:v>
                </c:pt>
                <c:pt idx="227">
                  <c:v>5.7876678725056779E-2</c:v>
                </c:pt>
                <c:pt idx="228">
                  <c:v>5.8115933160822052E-2</c:v>
                </c:pt>
                <c:pt idx="229">
                  <c:v>5.214530262017774E-2</c:v>
                </c:pt>
                <c:pt idx="230">
                  <c:v>0.13059147510170241</c:v>
                </c:pt>
                <c:pt idx="231">
                  <c:v>0.10572755553533715</c:v>
                </c:pt>
                <c:pt idx="232">
                  <c:v>9.1334942292683713E-2</c:v>
                </c:pt>
                <c:pt idx="233">
                  <c:v>8.504617554260431E-2</c:v>
                </c:pt>
                <c:pt idx="234">
                  <c:v>6.9670234811370538E-2</c:v>
                </c:pt>
                <c:pt idx="235">
                  <c:v>5.7724558603145223E-2</c:v>
                </c:pt>
                <c:pt idx="236">
                  <c:v>4.0657193168945602E-2</c:v>
                </c:pt>
                <c:pt idx="237">
                  <c:v>4.4968889331751541E-2</c:v>
                </c:pt>
                <c:pt idx="238">
                  <c:v>4.8292557011729985E-2</c:v>
                </c:pt>
                <c:pt idx="239">
                  <c:v>4.6790196510261381E-2</c:v>
                </c:pt>
                <c:pt idx="240">
                  <c:v>7.1927934562079535E-2</c:v>
                </c:pt>
                <c:pt idx="241">
                  <c:v>6.6495716269791699E-2</c:v>
                </c:pt>
                <c:pt idx="242">
                  <c:v>6.7426086889392625E-2</c:v>
                </c:pt>
                <c:pt idx="243">
                  <c:v>6.2250007587417812E-2</c:v>
                </c:pt>
                <c:pt idx="244">
                  <c:v>5.5683336645678531E-2</c:v>
                </c:pt>
                <c:pt idx="245">
                  <c:v>5.3928111380797762E-2</c:v>
                </c:pt>
                <c:pt idx="246">
                  <c:v>5.9164907909292186E-2</c:v>
                </c:pt>
                <c:pt idx="247">
                  <c:v>5.8201527672373604E-2</c:v>
                </c:pt>
                <c:pt idx="248">
                  <c:v>8.8629217729163587E-2</c:v>
                </c:pt>
                <c:pt idx="249">
                  <c:v>7.7726663742769347E-2</c:v>
                </c:pt>
                <c:pt idx="250">
                  <c:v>6.989914924561072E-2</c:v>
                </c:pt>
                <c:pt idx="251">
                  <c:v>8.6366843786173139E-2</c:v>
                </c:pt>
                <c:pt idx="252">
                  <c:v>7.1689310444396248E-2</c:v>
                </c:pt>
                <c:pt idx="253">
                  <c:v>6.8497248143129255E-2</c:v>
                </c:pt>
                <c:pt idx="254">
                  <c:v>6.4595082633897086E-2</c:v>
                </c:pt>
                <c:pt idx="255">
                  <c:v>6.7893903412975354E-2</c:v>
                </c:pt>
                <c:pt idx="256">
                  <c:v>6.9835402972081725E-2</c:v>
                </c:pt>
                <c:pt idx="257">
                  <c:v>7.0867588665185208E-2</c:v>
                </c:pt>
                <c:pt idx="258">
                  <c:v>7.0112029148189259E-2</c:v>
                </c:pt>
                <c:pt idx="259">
                  <c:v>7.2293874502137964E-2</c:v>
                </c:pt>
                <c:pt idx="260">
                  <c:v>6.5462404581959274E-2</c:v>
                </c:pt>
                <c:pt idx="261">
                  <c:v>4.4829448774061663E-2</c:v>
                </c:pt>
                <c:pt idx="262">
                  <c:v>4.5992233149484606E-2</c:v>
                </c:pt>
                <c:pt idx="263">
                  <c:v>4.5219041117095821E-2</c:v>
                </c:pt>
                <c:pt idx="264">
                  <c:v>4.1089634601756693E-2</c:v>
                </c:pt>
                <c:pt idx="265">
                  <c:v>4.1227840861055895E-2</c:v>
                </c:pt>
                <c:pt idx="266">
                  <c:v>4.3472738179797639E-2</c:v>
                </c:pt>
                <c:pt idx="267">
                  <c:v>4.2103351722912727E-2</c:v>
                </c:pt>
                <c:pt idx="268">
                  <c:v>4.5354119868799898E-2</c:v>
                </c:pt>
                <c:pt idx="269">
                  <c:v>4.6132275187781298E-2</c:v>
                </c:pt>
                <c:pt idx="270">
                  <c:v>4.8626061683085121E-2</c:v>
                </c:pt>
                <c:pt idx="271">
                  <c:v>4.5954475916148048E-2</c:v>
                </c:pt>
                <c:pt idx="272">
                  <c:v>4.1506123941385961E-2</c:v>
                </c:pt>
                <c:pt idx="273">
                  <c:v>3.8352650170164614E-2</c:v>
                </c:pt>
                <c:pt idx="274">
                  <c:v>3.9914355304474132E-2</c:v>
                </c:pt>
                <c:pt idx="275">
                  <c:v>4.0962224004968462E-2</c:v>
                </c:pt>
                <c:pt idx="276">
                  <c:v>4.2458257123230425E-2</c:v>
                </c:pt>
                <c:pt idx="277">
                  <c:v>4.6148159699396139E-2</c:v>
                </c:pt>
                <c:pt idx="278">
                  <c:v>4.2298143412911424E-2</c:v>
                </c:pt>
                <c:pt idx="279">
                  <c:v>4.4072575879743239E-2</c:v>
                </c:pt>
                <c:pt idx="280">
                  <c:v>4.0471151271517222E-2</c:v>
                </c:pt>
                <c:pt idx="281">
                  <c:v>4.3381695096033249E-2</c:v>
                </c:pt>
                <c:pt idx="282">
                  <c:v>4.3432822540404474E-2</c:v>
                </c:pt>
                <c:pt idx="283">
                  <c:v>4.3198981735005443E-2</c:v>
                </c:pt>
                <c:pt idx="284">
                  <c:v>4.6332436192292589E-2</c:v>
                </c:pt>
                <c:pt idx="285">
                  <c:v>4.5261270838129419E-2</c:v>
                </c:pt>
                <c:pt idx="286">
                  <c:v>4.0565858043035578E-2</c:v>
                </c:pt>
                <c:pt idx="287">
                  <c:v>4.0702973814260059E-2</c:v>
                </c:pt>
                <c:pt idx="288">
                  <c:v>4.3894372883159172E-2</c:v>
                </c:pt>
                <c:pt idx="289">
                  <c:v>3.9475072507529595E-2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039808"/>
        <c:axId val="194041344"/>
      </c:scatterChart>
      <c:valAx>
        <c:axId val="194039808"/>
        <c:scaling>
          <c:orientation val="minMax"/>
        </c:scaling>
        <c:delete val="0"/>
        <c:axPos val="b"/>
        <c:numFmt formatCode="m/d/yyyy;@" sourceLinked="1"/>
        <c:majorTickMark val="out"/>
        <c:minorTickMark val="none"/>
        <c:tickLblPos val="nextTo"/>
        <c:crossAx val="194041344"/>
        <c:crosses val="autoZero"/>
        <c:crossBetween val="midCat"/>
      </c:valAx>
      <c:valAx>
        <c:axId val="194041344"/>
        <c:scaling>
          <c:orientation val="minMax"/>
          <c:max val="0.15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94039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'230'!$B$2</c:f>
              <c:strCache>
                <c:ptCount val="1"/>
                <c:pt idx="0">
                  <c:v> LI230</c:v>
                </c:pt>
              </c:strCache>
            </c:strRef>
          </c:tx>
          <c:spPr>
            <a:ln w="28575">
              <a:noFill/>
            </a:ln>
          </c:spPr>
          <c:xVal>
            <c:numRef>
              <c:f>InjAreaLoss!$C$8:$C$298</c:f>
              <c:numCache>
                <c:formatCode>m/d/yyyy</c:formatCode>
                <c:ptCount val="291"/>
                <c:pt idx="0">
                  <c:v>39006</c:v>
                </c:pt>
                <c:pt idx="1">
                  <c:v>39013</c:v>
                </c:pt>
                <c:pt idx="2">
                  <c:v>39020.041666666664</c:v>
                </c:pt>
                <c:pt idx="3">
                  <c:v>39027.041666666664</c:v>
                </c:pt>
                <c:pt idx="4">
                  <c:v>39034.041666666664</c:v>
                </c:pt>
                <c:pt idx="5">
                  <c:v>39041.041666666664</c:v>
                </c:pt>
                <c:pt idx="6">
                  <c:v>39048.041666666664</c:v>
                </c:pt>
                <c:pt idx="7">
                  <c:v>39055.041666666664</c:v>
                </c:pt>
                <c:pt idx="8">
                  <c:v>39062.041666666664</c:v>
                </c:pt>
                <c:pt idx="9">
                  <c:v>39069.041666666664</c:v>
                </c:pt>
                <c:pt idx="10">
                  <c:v>39076.041666666664</c:v>
                </c:pt>
                <c:pt idx="11">
                  <c:v>39083.041666666664</c:v>
                </c:pt>
                <c:pt idx="12">
                  <c:v>39090.041666666664</c:v>
                </c:pt>
                <c:pt idx="13">
                  <c:v>39097.041666666664</c:v>
                </c:pt>
                <c:pt idx="14">
                  <c:v>39104.041666666664</c:v>
                </c:pt>
                <c:pt idx="15">
                  <c:v>39111.041666666664</c:v>
                </c:pt>
                <c:pt idx="16">
                  <c:v>39118.041666666664</c:v>
                </c:pt>
                <c:pt idx="17">
                  <c:v>39125.041666666664</c:v>
                </c:pt>
                <c:pt idx="18">
                  <c:v>39132.041666666664</c:v>
                </c:pt>
                <c:pt idx="19">
                  <c:v>39139.041666666664</c:v>
                </c:pt>
                <c:pt idx="20">
                  <c:v>39146.041666666664</c:v>
                </c:pt>
                <c:pt idx="21">
                  <c:v>39153</c:v>
                </c:pt>
                <c:pt idx="22">
                  <c:v>39160</c:v>
                </c:pt>
                <c:pt idx="23">
                  <c:v>39167</c:v>
                </c:pt>
                <c:pt idx="24">
                  <c:v>39174</c:v>
                </c:pt>
                <c:pt idx="25">
                  <c:v>39181</c:v>
                </c:pt>
                <c:pt idx="26">
                  <c:v>39188</c:v>
                </c:pt>
                <c:pt idx="27">
                  <c:v>39195</c:v>
                </c:pt>
                <c:pt idx="28">
                  <c:v>39202</c:v>
                </c:pt>
                <c:pt idx="29">
                  <c:v>39209</c:v>
                </c:pt>
                <c:pt idx="30">
                  <c:v>39216</c:v>
                </c:pt>
                <c:pt idx="31">
                  <c:v>39223</c:v>
                </c:pt>
                <c:pt idx="32">
                  <c:v>39230</c:v>
                </c:pt>
                <c:pt idx="33">
                  <c:v>39237</c:v>
                </c:pt>
                <c:pt idx="34">
                  <c:v>39244</c:v>
                </c:pt>
                <c:pt idx="35">
                  <c:v>39251</c:v>
                </c:pt>
                <c:pt idx="36">
                  <c:v>39258</c:v>
                </c:pt>
                <c:pt idx="37">
                  <c:v>39265</c:v>
                </c:pt>
                <c:pt idx="38">
                  <c:v>39272</c:v>
                </c:pt>
                <c:pt idx="39">
                  <c:v>39279</c:v>
                </c:pt>
                <c:pt idx="40">
                  <c:v>39286</c:v>
                </c:pt>
                <c:pt idx="41">
                  <c:v>39293</c:v>
                </c:pt>
                <c:pt idx="42">
                  <c:v>39300</c:v>
                </c:pt>
                <c:pt idx="43">
                  <c:v>39307</c:v>
                </c:pt>
                <c:pt idx="44">
                  <c:v>39314</c:v>
                </c:pt>
                <c:pt idx="45">
                  <c:v>39321</c:v>
                </c:pt>
                <c:pt idx="46">
                  <c:v>39328</c:v>
                </c:pt>
                <c:pt idx="47">
                  <c:v>39335</c:v>
                </c:pt>
                <c:pt idx="48">
                  <c:v>39342</c:v>
                </c:pt>
                <c:pt idx="49">
                  <c:v>39349</c:v>
                </c:pt>
                <c:pt idx="50">
                  <c:v>39356</c:v>
                </c:pt>
                <c:pt idx="51">
                  <c:v>39363</c:v>
                </c:pt>
                <c:pt idx="52">
                  <c:v>39370</c:v>
                </c:pt>
                <c:pt idx="53">
                  <c:v>39377</c:v>
                </c:pt>
                <c:pt idx="54">
                  <c:v>39384</c:v>
                </c:pt>
                <c:pt idx="55">
                  <c:v>39391.041666666664</c:v>
                </c:pt>
                <c:pt idx="56">
                  <c:v>39398.041666666664</c:v>
                </c:pt>
                <c:pt idx="57">
                  <c:v>39405.041666666664</c:v>
                </c:pt>
                <c:pt idx="58">
                  <c:v>39412.041666666664</c:v>
                </c:pt>
                <c:pt idx="59">
                  <c:v>39419.041666666664</c:v>
                </c:pt>
                <c:pt idx="60">
                  <c:v>39426.041666666664</c:v>
                </c:pt>
                <c:pt idx="61">
                  <c:v>39433.041666666664</c:v>
                </c:pt>
                <c:pt idx="62">
                  <c:v>39440.041666666664</c:v>
                </c:pt>
                <c:pt idx="63">
                  <c:v>39447.041666666664</c:v>
                </c:pt>
                <c:pt idx="64">
                  <c:v>39454.041666666664</c:v>
                </c:pt>
                <c:pt idx="65">
                  <c:v>39461.041666666664</c:v>
                </c:pt>
                <c:pt idx="66">
                  <c:v>39468.041666666664</c:v>
                </c:pt>
                <c:pt idx="67">
                  <c:v>39475.041666666664</c:v>
                </c:pt>
                <c:pt idx="68">
                  <c:v>39482.041666666664</c:v>
                </c:pt>
                <c:pt idx="69">
                  <c:v>39489.041666666664</c:v>
                </c:pt>
                <c:pt idx="70">
                  <c:v>39496.041666666664</c:v>
                </c:pt>
                <c:pt idx="71">
                  <c:v>39503.041666666664</c:v>
                </c:pt>
                <c:pt idx="72">
                  <c:v>39510.041666666664</c:v>
                </c:pt>
                <c:pt idx="73">
                  <c:v>39517</c:v>
                </c:pt>
                <c:pt idx="74">
                  <c:v>39524</c:v>
                </c:pt>
                <c:pt idx="75">
                  <c:v>39531</c:v>
                </c:pt>
                <c:pt idx="76">
                  <c:v>39538</c:v>
                </c:pt>
                <c:pt idx="77">
                  <c:v>39545</c:v>
                </c:pt>
                <c:pt idx="78">
                  <c:v>39552</c:v>
                </c:pt>
                <c:pt idx="79">
                  <c:v>39559</c:v>
                </c:pt>
                <c:pt idx="80">
                  <c:v>39566</c:v>
                </c:pt>
                <c:pt idx="81">
                  <c:v>39573</c:v>
                </c:pt>
                <c:pt idx="82">
                  <c:v>39580</c:v>
                </c:pt>
                <c:pt idx="83">
                  <c:v>39587</c:v>
                </c:pt>
                <c:pt idx="84">
                  <c:v>39594</c:v>
                </c:pt>
                <c:pt idx="85">
                  <c:v>39601</c:v>
                </c:pt>
                <c:pt idx="86">
                  <c:v>39608</c:v>
                </c:pt>
                <c:pt idx="87">
                  <c:v>39615</c:v>
                </c:pt>
                <c:pt idx="88">
                  <c:v>39622</c:v>
                </c:pt>
                <c:pt idx="89">
                  <c:v>39629</c:v>
                </c:pt>
                <c:pt idx="90">
                  <c:v>39636</c:v>
                </c:pt>
                <c:pt idx="91">
                  <c:v>39643</c:v>
                </c:pt>
                <c:pt idx="92">
                  <c:v>39650</c:v>
                </c:pt>
                <c:pt idx="93">
                  <c:v>39657</c:v>
                </c:pt>
                <c:pt idx="94">
                  <c:v>39664</c:v>
                </c:pt>
                <c:pt idx="95">
                  <c:v>39671</c:v>
                </c:pt>
                <c:pt idx="96">
                  <c:v>39678</c:v>
                </c:pt>
                <c:pt idx="97">
                  <c:v>39685</c:v>
                </c:pt>
                <c:pt idx="98">
                  <c:v>39692</c:v>
                </c:pt>
                <c:pt idx="99">
                  <c:v>39699</c:v>
                </c:pt>
                <c:pt idx="100">
                  <c:v>39706</c:v>
                </c:pt>
                <c:pt idx="101">
                  <c:v>39713</c:v>
                </c:pt>
                <c:pt idx="102">
                  <c:v>39720</c:v>
                </c:pt>
                <c:pt idx="103">
                  <c:v>39727</c:v>
                </c:pt>
                <c:pt idx="104">
                  <c:v>39734</c:v>
                </c:pt>
                <c:pt idx="105">
                  <c:v>39741</c:v>
                </c:pt>
                <c:pt idx="106">
                  <c:v>39748</c:v>
                </c:pt>
                <c:pt idx="107">
                  <c:v>39755.041666666664</c:v>
                </c:pt>
                <c:pt idx="108">
                  <c:v>39762.041666666664</c:v>
                </c:pt>
                <c:pt idx="109">
                  <c:v>39769.041666666664</c:v>
                </c:pt>
                <c:pt idx="110">
                  <c:v>39776.041666666664</c:v>
                </c:pt>
                <c:pt idx="111">
                  <c:v>39783.041666666664</c:v>
                </c:pt>
                <c:pt idx="112">
                  <c:v>39790.041666666664</c:v>
                </c:pt>
                <c:pt idx="113">
                  <c:v>39797.041666666664</c:v>
                </c:pt>
                <c:pt idx="114">
                  <c:v>39804.041666666664</c:v>
                </c:pt>
                <c:pt idx="115">
                  <c:v>39811.041666666664</c:v>
                </c:pt>
                <c:pt idx="116">
                  <c:v>39818.041666666664</c:v>
                </c:pt>
                <c:pt idx="117">
                  <c:v>39825.041666666664</c:v>
                </c:pt>
                <c:pt idx="118">
                  <c:v>39832.041666666664</c:v>
                </c:pt>
                <c:pt idx="119">
                  <c:v>39839.041666666664</c:v>
                </c:pt>
                <c:pt idx="120">
                  <c:v>39846.041666666664</c:v>
                </c:pt>
                <c:pt idx="121">
                  <c:v>39853.041666666664</c:v>
                </c:pt>
                <c:pt idx="122">
                  <c:v>39860.041666666664</c:v>
                </c:pt>
                <c:pt idx="123">
                  <c:v>39867.041666666664</c:v>
                </c:pt>
                <c:pt idx="124">
                  <c:v>39874.041666666664</c:v>
                </c:pt>
                <c:pt idx="125">
                  <c:v>39881</c:v>
                </c:pt>
                <c:pt idx="126">
                  <c:v>39888</c:v>
                </c:pt>
                <c:pt idx="127">
                  <c:v>39895</c:v>
                </c:pt>
                <c:pt idx="128">
                  <c:v>39902</c:v>
                </c:pt>
                <c:pt idx="129">
                  <c:v>39909</c:v>
                </c:pt>
                <c:pt idx="130">
                  <c:v>39916</c:v>
                </c:pt>
                <c:pt idx="131">
                  <c:v>39923</c:v>
                </c:pt>
                <c:pt idx="132">
                  <c:v>39930</c:v>
                </c:pt>
                <c:pt idx="133">
                  <c:v>39937</c:v>
                </c:pt>
                <c:pt idx="134">
                  <c:v>39944</c:v>
                </c:pt>
                <c:pt idx="135">
                  <c:v>39951</c:v>
                </c:pt>
                <c:pt idx="136">
                  <c:v>39958</c:v>
                </c:pt>
                <c:pt idx="137">
                  <c:v>39965</c:v>
                </c:pt>
                <c:pt idx="138">
                  <c:v>39972</c:v>
                </c:pt>
                <c:pt idx="139">
                  <c:v>39979</c:v>
                </c:pt>
                <c:pt idx="140">
                  <c:v>39986</c:v>
                </c:pt>
                <c:pt idx="141">
                  <c:v>39993</c:v>
                </c:pt>
                <c:pt idx="142">
                  <c:v>40000</c:v>
                </c:pt>
                <c:pt idx="143">
                  <c:v>40007</c:v>
                </c:pt>
                <c:pt idx="144">
                  <c:v>40014</c:v>
                </c:pt>
                <c:pt idx="145">
                  <c:v>40021</c:v>
                </c:pt>
                <c:pt idx="146">
                  <c:v>40028</c:v>
                </c:pt>
                <c:pt idx="147">
                  <c:v>40035</c:v>
                </c:pt>
                <c:pt idx="148">
                  <c:v>40042</c:v>
                </c:pt>
                <c:pt idx="149">
                  <c:v>40049</c:v>
                </c:pt>
                <c:pt idx="150">
                  <c:v>40056</c:v>
                </c:pt>
                <c:pt idx="151">
                  <c:v>40063</c:v>
                </c:pt>
                <c:pt idx="152">
                  <c:v>40070</c:v>
                </c:pt>
                <c:pt idx="153">
                  <c:v>40077</c:v>
                </c:pt>
                <c:pt idx="154">
                  <c:v>40084</c:v>
                </c:pt>
                <c:pt idx="155">
                  <c:v>40091</c:v>
                </c:pt>
                <c:pt idx="156">
                  <c:v>40098</c:v>
                </c:pt>
                <c:pt idx="157">
                  <c:v>40105</c:v>
                </c:pt>
                <c:pt idx="158">
                  <c:v>40112</c:v>
                </c:pt>
                <c:pt idx="159">
                  <c:v>40119.041666666664</c:v>
                </c:pt>
                <c:pt idx="160">
                  <c:v>40126.041666666664</c:v>
                </c:pt>
                <c:pt idx="161">
                  <c:v>40133.041666666664</c:v>
                </c:pt>
                <c:pt idx="162">
                  <c:v>40140.041666666664</c:v>
                </c:pt>
                <c:pt idx="163">
                  <c:v>40147.041666666664</c:v>
                </c:pt>
                <c:pt idx="164">
                  <c:v>40154.041666666664</c:v>
                </c:pt>
                <c:pt idx="165">
                  <c:v>40161.041666666664</c:v>
                </c:pt>
                <c:pt idx="166">
                  <c:v>40168.041666666664</c:v>
                </c:pt>
                <c:pt idx="167">
                  <c:v>40175.041666666664</c:v>
                </c:pt>
                <c:pt idx="168">
                  <c:v>40182.041666666664</c:v>
                </c:pt>
                <c:pt idx="169">
                  <c:v>40189.041666666664</c:v>
                </c:pt>
                <c:pt idx="170">
                  <c:v>40196.041666666664</c:v>
                </c:pt>
                <c:pt idx="171">
                  <c:v>40203.041666666664</c:v>
                </c:pt>
                <c:pt idx="172">
                  <c:v>40210.041666666664</c:v>
                </c:pt>
                <c:pt idx="173">
                  <c:v>40217.041666666664</c:v>
                </c:pt>
                <c:pt idx="174">
                  <c:v>40224.041666666664</c:v>
                </c:pt>
                <c:pt idx="175">
                  <c:v>40231.041666666664</c:v>
                </c:pt>
                <c:pt idx="176">
                  <c:v>40238.041666666664</c:v>
                </c:pt>
                <c:pt idx="177">
                  <c:v>40245.041666666664</c:v>
                </c:pt>
                <c:pt idx="178">
                  <c:v>40252</c:v>
                </c:pt>
                <c:pt idx="179">
                  <c:v>40259</c:v>
                </c:pt>
                <c:pt idx="180">
                  <c:v>40266</c:v>
                </c:pt>
                <c:pt idx="181">
                  <c:v>40273</c:v>
                </c:pt>
                <c:pt idx="182">
                  <c:v>40280</c:v>
                </c:pt>
                <c:pt idx="183">
                  <c:v>40287</c:v>
                </c:pt>
                <c:pt idx="184">
                  <c:v>40294</c:v>
                </c:pt>
                <c:pt idx="185">
                  <c:v>40301</c:v>
                </c:pt>
                <c:pt idx="186">
                  <c:v>40308</c:v>
                </c:pt>
                <c:pt idx="187">
                  <c:v>40315</c:v>
                </c:pt>
                <c:pt idx="188">
                  <c:v>40322</c:v>
                </c:pt>
                <c:pt idx="189">
                  <c:v>40329</c:v>
                </c:pt>
                <c:pt idx="190">
                  <c:v>40336</c:v>
                </c:pt>
                <c:pt idx="191">
                  <c:v>40343</c:v>
                </c:pt>
                <c:pt idx="192">
                  <c:v>40350</c:v>
                </c:pt>
                <c:pt idx="193">
                  <c:v>40357</c:v>
                </c:pt>
                <c:pt idx="194">
                  <c:v>40364</c:v>
                </c:pt>
                <c:pt idx="195">
                  <c:v>40371</c:v>
                </c:pt>
                <c:pt idx="196">
                  <c:v>40378</c:v>
                </c:pt>
                <c:pt idx="197">
                  <c:v>40385</c:v>
                </c:pt>
                <c:pt idx="198">
                  <c:v>40392</c:v>
                </c:pt>
                <c:pt idx="199">
                  <c:v>40399</c:v>
                </c:pt>
                <c:pt idx="200">
                  <c:v>40406</c:v>
                </c:pt>
                <c:pt idx="201">
                  <c:v>40413</c:v>
                </c:pt>
                <c:pt idx="202">
                  <c:v>40420</c:v>
                </c:pt>
                <c:pt idx="203">
                  <c:v>40427</c:v>
                </c:pt>
                <c:pt idx="204">
                  <c:v>40434</c:v>
                </c:pt>
                <c:pt idx="205">
                  <c:v>40441</c:v>
                </c:pt>
                <c:pt idx="206">
                  <c:v>40448</c:v>
                </c:pt>
                <c:pt idx="207">
                  <c:v>40455</c:v>
                </c:pt>
                <c:pt idx="208">
                  <c:v>40462</c:v>
                </c:pt>
                <c:pt idx="209">
                  <c:v>40469</c:v>
                </c:pt>
                <c:pt idx="210">
                  <c:v>40476</c:v>
                </c:pt>
                <c:pt idx="211">
                  <c:v>40483</c:v>
                </c:pt>
                <c:pt idx="212">
                  <c:v>40490.041666666664</c:v>
                </c:pt>
                <c:pt idx="213">
                  <c:v>40497.041666666664</c:v>
                </c:pt>
                <c:pt idx="214">
                  <c:v>40504.041666666664</c:v>
                </c:pt>
                <c:pt idx="215">
                  <c:v>40511.041666666664</c:v>
                </c:pt>
                <c:pt idx="216">
                  <c:v>40518.041666666664</c:v>
                </c:pt>
                <c:pt idx="217">
                  <c:v>40525.041666666664</c:v>
                </c:pt>
                <c:pt idx="218">
                  <c:v>40532.041666666664</c:v>
                </c:pt>
                <c:pt idx="219">
                  <c:v>40539.041666666664</c:v>
                </c:pt>
                <c:pt idx="220">
                  <c:v>40546.041666666664</c:v>
                </c:pt>
                <c:pt idx="221">
                  <c:v>40553.041666666664</c:v>
                </c:pt>
                <c:pt idx="222">
                  <c:v>40560.041666666664</c:v>
                </c:pt>
                <c:pt idx="223">
                  <c:v>40567.041666666664</c:v>
                </c:pt>
                <c:pt idx="224">
                  <c:v>40574.041666666664</c:v>
                </c:pt>
                <c:pt idx="225">
                  <c:v>40581.041666666664</c:v>
                </c:pt>
                <c:pt idx="226">
                  <c:v>40588.041666666664</c:v>
                </c:pt>
                <c:pt idx="227">
                  <c:v>40595.041666666664</c:v>
                </c:pt>
                <c:pt idx="228">
                  <c:v>40602.041666666664</c:v>
                </c:pt>
                <c:pt idx="229">
                  <c:v>40609.041666666664</c:v>
                </c:pt>
                <c:pt idx="230">
                  <c:v>40616</c:v>
                </c:pt>
                <c:pt idx="231">
                  <c:v>40623</c:v>
                </c:pt>
                <c:pt idx="232">
                  <c:v>40630</c:v>
                </c:pt>
                <c:pt idx="233">
                  <c:v>40637</c:v>
                </c:pt>
                <c:pt idx="234">
                  <c:v>40644</c:v>
                </c:pt>
                <c:pt idx="235">
                  <c:v>40651</c:v>
                </c:pt>
                <c:pt idx="236">
                  <c:v>40658</c:v>
                </c:pt>
                <c:pt idx="237">
                  <c:v>40665</c:v>
                </c:pt>
                <c:pt idx="238">
                  <c:v>40672</c:v>
                </c:pt>
                <c:pt idx="239">
                  <c:v>40679</c:v>
                </c:pt>
                <c:pt idx="240">
                  <c:v>40686</c:v>
                </c:pt>
                <c:pt idx="241">
                  <c:v>40693</c:v>
                </c:pt>
                <c:pt idx="242">
                  <c:v>40700</c:v>
                </c:pt>
                <c:pt idx="243">
                  <c:v>40707</c:v>
                </c:pt>
                <c:pt idx="244">
                  <c:v>40714</c:v>
                </c:pt>
                <c:pt idx="245">
                  <c:v>40721</c:v>
                </c:pt>
                <c:pt idx="246">
                  <c:v>40728</c:v>
                </c:pt>
                <c:pt idx="247">
                  <c:v>40735</c:v>
                </c:pt>
                <c:pt idx="248">
                  <c:v>40742</c:v>
                </c:pt>
                <c:pt idx="249">
                  <c:v>40749</c:v>
                </c:pt>
                <c:pt idx="250">
                  <c:v>40756</c:v>
                </c:pt>
                <c:pt idx="251">
                  <c:v>40763</c:v>
                </c:pt>
                <c:pt idx="252">
                  <c:v>40770</c:v>
                </c:pt>
                <c:pt idx="253">
                  <c:v>40777</c:v>
                </c:pt>
                <c:pt idx="254">
                  <c:v>40784</c:v>
                </c:pt>
                <c:pt idx="255">
                  <c:v>40791</c:v>
                </c:pt>
                <c:pt idx="256">
                  <c:v>40798</c:v>
                </c:pt>
                <c:pt idx="257">
                  <c:v>40805</c:v>
                </c:pt>
                <c:pt idx="258">
                  <c:v>40812</c:v>
                </c:pt>
                <c:pt idx="259">
                  <c:v>40819</c:v>
                </c:pt>
                <c:pt idx="260">
                  <c:v>40826</c:v>
                </c:pt>
                <c:pt idx="261">
                  <c:v>40833</c:v>
                </c:pt>
                <c:pt idx="262">
                  <c:v>40840</c:v>
                </c:pt>
                <c:pt idx="263">
                  <c:v>40847</c:v>
                </c:pt>
                <c:pt idx="264">
                  <c:v>40854.041666666664</c:v>
                </c:pt>
                <c:pt idx="265">
                  <c:v>40861.041666666664</c:v>
                </c:pt>
                <c:pt idx="266">
                  <c:v>40868.041666666664</c:v>
                </c:pt>
                <c:pt idx="267">
                  <c:v>40875.041666666664</c:v>
                </c:pt>
                <c:pt idx="268">
                  <c:v>40882.041666666664</c:v>
                </c:pt>
                <c:pt idx="269">
                  <c:v>40889.041666666664</c:v>
                </c:pt>
                <c:pt idx="270">
                  <c:v>40896.041666666664</c:v>
                </c:pt>
                <c:pt idx="271">
                  <c:v>40903.041666666664</c:v>
                </c:pt>
                <c:pt idx="272">
                  <c:v>40910.041666666664</c:v>
                </c:pt>
                <c:pt idx="273">
                  <c:v>40917.041666666664</c:v>
                </c:pt>
                <c:pt idx="274">
                  <c:v>40924.041666666664</c:v>
                </c:pt>
                <c:pt idx="275">
                  <c:v>40931.041666666664</c:v>
                </c:pt>
                <c:pt idx="276">
                  <c:v>40938.041666666664</c:v>
                </c:pt>
                <c:pt idx="277">
                  <c:v>40945.041666666664</c:v>
                </c:pt>
                <c:pt idx="278">
                  <c:v>40952.041666666664</c:v>
                </c:pt>
                <c:pt idx="279">
                  <c:v>40959.041666666664</c:v>
                </c:pt>
                <c:pt idx="280">
                  <c:v>40966.041666666664</c:v>
                </c:pt>
                <c:pt idx="281">
                  <c:v>40973.041666666664</c:v>
                </c:pt>
                <c:pt idx="282">
                  <c:v>40980</c:v>
                </c:pt>
                <c:pt idx="283">
                  <c:v>40987</c:v>
                </c:pt>
                <c:pt idx="284">
                  <c:v>40994</c:v>
                </c:pt>
                <c:pt idx="285">
                  <c:v>41001</c:v>
                </c:pt>
                <c:pt idx="286">
                  <c:v>41008</c:v>
                </c:pt>
                <c:pt idx="287">
                  <c:v>41015</c:v>
                </c:pt>
                <c:pt idx="288">
                  <c:v>41022</c:v>
                </c:pt>
                <c:pt idx="289">
                  <c:v>41029</c:v>
                </c:pt>
                <c:pt idx="290">
                  <c:v>41029.267361111109</c:v>
                </c:pt>
              </c:numCache>
            </c:numRef>
          </c:xVal>
          <c:yVal>
            <c:numRef>
              <c:f>'230'!$C$8:$C$413</c:f>
              <c:numCache>
                <c:formatCode>General</c:formatCode>
                <c:ptCount val="406"/>
                <c:pt idx="0">
                  <c:v>3.0000000000000001E-5</c:v>
                </c:pt>
                <c:pt idx="1">
                  <c:v>3.6000000000000001E-5</c:v>
                </c:pt>
                <c:pt idx="2">
                  <c:v>4.5000000000000003E-5</c:v>
                </c:pt>
                <c:pt idx="3">
                  <c:v>2.9E-5</c:v>
                </c:pt>
                <c:pt idx="4">
                  <c:v>2.624E-3</c:v>
                </c:pt>
                <c:pt idx="5">
                  <c:v>1.315E-3</c:v>
                </c:pt>
                <c:pt idx="6">
                  <c:v>1.5479999999999999E-3</c:v>
                </c:pt>
                <c:pt idx="7">
                  <c:v>1.7329999999999999E-3</c:v>
                </c:pt>
                <c:pt idx="8">
                  <c:v>1.511E-3</c:v>
                </c:pt>
                <c:pt idx="9">
                  <c:v>2.4689999999999998E-3</c:v>
                </c:pt>
                <c:pt idx="10">
                  <c:v>1.9959999999999999E-3</c:v>
                </c:pt>
                <c:pt idx="11">
                  <c:v>4.3930000000000002E-3</c:v>
                </c:pt>
                <c:pt idx="12">
                  <c:v>5.0809999999999996E-3</c:v>
                </c:pt>
                <c:pt idx="13">
                  <c:v>4.1729999999999996E-3</c:v>
                </c:pt>
                <c:pt idx="14">
                  <c:v>3.1250000000000002E-3</c:v>
                </c:pt>
                <c:pt idx="15">
                  <c:v>6.0800000000000003E-4</c:v>
                </c:pt>
                <c:pt idx="16">
                  <c:v>4.7600000000000002E-4</c:v>
                </c:pt>
                <c:pt idx="17">
                  <c:v>3.4396000000000003E-2</c:v>
                </c:pt>
                <c:pt idx="18">
                  <c:v>2.049E-3</c:v>
                </c:pt>
                <c:pt idx="19">
                  <c:v>1.655E-3</c:v>
                </c:pt>
                <c:pt idx="20">
                  <c:v>1.0579999999999999E-3</c:v>
                </c:pt>
                <c:pt idx="21">
                  <c:v>1.129E-3</c:v>
                </c:pt>
                <c:pt idx="22">
                  <c:v>2.0769999999999999E-3</c:v>
                </c:pt>
                <c:pt idx="23">
                  <c:v>2.3649999999999999E-3</c:v>
                </c:pt>
                <c:pt idx="24">
                  <c:v>3.3639999999999998E-3</c:v>
                </c:pt>
                <c:pt idx="25">
                  <c:v>3.385E-3</c:v>
                </c:pt>
                <c:pt idx="26">
                  <c:v>3.094E-3</c:v>
                </c:pt>
                <c:pt idx="27">
                  <c:v>3.1970000000000002E-3</c:v>
                </c:pt>
                <c:pt idx="28">
                  <c:v>3.6050000000000001E-3</c:v>
                </c:pt>
                <c:pt idx="29">
                  <c:v>2.9350000000000001E-3</c:v>
                </c:pt>
                <c:pt idx="30">
                  <c:v>2.941E-3</c:v>
                </c:pt>
                <c:pt idx="31">
                  <c:v>3.8349999999999999E-3</c:v>
                </c:pt>
                <c:pt idx="32">
                  <c:v>3.1830000000000001E-3</c:v>
                </c:pt>
                <c:pt idx="33">
                  <c:v>2.3389999999999999E-3</c:v>
                </c:pt>
                <c:pt idx="34">
                  <c:v>4.3639999999999998E-3</c:v>
                </c:pt>
                <c:pt idx="35">
                  <c:v>2.8579999999999999E-3</c:v>
                </c:pt>
                <c:pt idx="36">
                  <c:v>1.3159999999999999E-3</c:v>
                </c:pt>
                <c:pt idx="37">
                  <c:v>1.8220000000000001E-3</c:v>
                </c:pt>
                <c:pt idx="38">
                  <c:v>3.2550000000000001E-3</c:v>
                </c:pt>
                <c:pt idx="39">
                  <c:v>2.4160000000000002E-3</c:v>
                </c:pt>
                <c:pt idx="40">
                  <c:v>1.4729999999999999E-3</c:v>
                </c:pt>
                <c:pt idx="41">
                  <c:v>1.085E-3</c:v>
                </c:pt>
                <c:pt idx="42">
                  <c:v>1.194E-3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9.9999999999999995E-7</c:v>
                </c:pt>
                <c:pt idx="53">
                  <c:v>1.11E-4</c:v>
                </c:pt>
                <c:pt idx="54">
                  <c:v>1.3799999999999999E-4</c:v>
                </c:pt>
                <c:pt idx="55">
                  <c:v>2.5700000000000001E-4</c:v>
                </c:pt>
                <c:pt idx="56">
                  <c:v>1.8100000000000001E-4</c:v>
                </c:pt>
                <c:pt idx="57">
                  <c:v>2.4800000000000001E-4</c:v>
                </c:pt>
                <c:pt idx="58">
                  <c:v>7.4899999999999999E-4</c:v>
                </c:pt>
                <c:pt idx="59">
                  <c:v>8.2899999999999998E-4</c:v>
                </c:pt>
                <c:pt idx="60">
                  <c:v>6.6200000000000005E-4</c:v>
                </c:pt>
                <c:pt idx="61">
                  <c:v>7.2499999999999995E-4</c:v>
                </c:pt>
                <c:pt idx="62">
                  <c:v>1.356E-3</c:v>
                </c:pt>
                <c:pt idx="63">
                  <c:v>8.52E-4</c:v>
                </c:pt>
                <c:pt idx="64">
                  <c:v>2.4510000000000001E-3</c:v>
                </c:pt>
                <c:pt idx="65">
                  <c:v>3.156E-3</c:v>
                </c:pt>
                <c:pt idx="66">
                  <c:v>2.2000000000000001E-3</c:v>
                </c:pt>
                <c:pt idx="67">
                  <c:v>2.137E-3</c:v>
                </c:pt>
                <c:pt idx="68">
                  <c:v>4.8960000000000002E-3</c:v>
                </c:pt>
                <c:pt idx="69">
                  <c:v>6.0920000000000002E-3</c:v>
                </c:pt>
                <c:pt idx="70">
                  <c:v>5.9431999999999999E-2</c:v>
                </c:pt>
                <c:pt idx="71">
                  <c:v>2.8483000000000001E-2</c:v>
                </c:pt>
                <c:pt idx="72">
                  <c:v>8.0000000000000007E-5</c:v>
                </c:pt>
                <c:pt idx="73">
                  <c:v>1.4877E-2</c:v>
                </c:pt>
                <c:pt idx="74">
                  <c:v>3.771E-2</c:v>
                </c:pt>
                <c:pt idx="75">
                  <c:v>5.4627000000000002E-2</c:v>
                </c:pt>
                <c:pt idx="76">
                  <c:v>7.4334999999999998E-2</c:v>
                </c:pt>
                <c:pt idx="77">
                  <c:v>3.3223999999999997E-2</c:v>
                </c:pt>
                <c:pt idx="78">
                  <c:v>1.2508999999999999E-2</c:v>
                </c:pt>
                <c:pt idx="79">
                  <c:v>8.3099000000000006E-2</c:v>
                </c:pt>
                <c:pt idx="80">
                  <c:v>9.7110000000000002E-2</c:v>
                </c:pt>
                <c:pt idx="81">
                  <c:v>9.1000999999999999E-2</c:v>
                </c:pt>
                <c:pt idx="82">
                  <c:v>0.12117</c:v>
                </c:pt>
                <c:pt idx="83">
                  <c:v>8.2017000000000007E-2</c:v>
                </c:pt>
                <c:pt idx="84">
                  <c:v>6.6365999999999994E-2</c:v>
                </c:pt>
                <c:pt idx="85">
                  <c:v>5.3341E-2</c:v>
                </c:pt>
                <c:pt idx="86">
                  <c:v>7.7229999999999998E-3</c:v>
                </c:pt>
                <c:pt idx="87">
                  <c:v>1.4610000000000001E-3</c:v>
                </c:pt>
                <c:pt idx="88">
                  <c:v>9.3499999999999996E-4</c:v>
                </c:pt>
                <c:pt idx="89">
                  <c:v>5.7899999999999998E-4</c:v>
                </c:pt>
                <c:pt idx="90">
                  <c:v>4.6709999999999998E-3</c:v>
                </c:pt>
                <c:pt idx="91">
                  <c:v>9.6220000000000003E-3</c:v>
                </c:pt>
                <c:pt idx="92">
                  <c:v>3.9227999999999999E-2</c:v>
                </c:pt>
                <c:pt idx="93">
                  <c:v>6.3108999999999998E-2</c:v>
                </c:pt>
                <c:pt idx="94">
                  <c:v>7.4704999999999994E-2</c:v>
                </c:pt>
                <c:pt idx="95">
                  <c:v>7.9190999999999998E-2</c:v>
                </c:pt>
                <c:pt idx="96">
                  <c:v>4.2178E-2</c:v>
                </c:pt>
                <c:pt idx="97">
                  <c:v>3.7123999999999997E-2</c:v>
                </c:pt>
                <c:pt idx="98">
                  <c:v>3.5216999999999998E-2</c:v>
                </c:pt>
                <c:pt idx="99">
                  <c:v>3.7546000000000003E-2</c:v>
                </c:pt>
                <c:pt idx="100">
                  <c:v>3.8737000000000001E-2</c:v>
                </c:pt>
                <c:pt idx="101">
                  <c:v>4.2654999999999998E-2</c:v>
                </c:pt>
                <c:pt idx="102">
                  <c:v>5.1306999999999998E-2</c:v>
                </c:pt>
                <c:pt idx="103">
                  <c:v>4.3262000000000002E-2</c:v>
                </c:pt>
                <c:pt idx="104">
                  <c:v>8.2920000000000008E-3</c:v>
                </c:pt>
                <c:pt idx="105">
                  <c:v>3.3294999999999998E-2</c:v>
                </c:pt>
                <c:pt idx="106">
                  <c:v>2.6522E-2</c:v>
                </c:pt>
                <c:pt idx="107">
                  <c:v>2.8816999999999999E-2</c:v>
                </c:pt>
                <c:pt idx="108">
                  <c:v>1.8633E-2</c:v>
                </c:pt>
                <c:pt idx="109">
                  <c:v>2.9654E-2</c:v>
                </c:pt>
                <c:pt idx="110">
                  <c:v>4.4229999999999998E-3</c:v>
                </c:pt>
                <c:pt idx="111">
                  <c:v>4.8999999999999998E-3</c:v>
                </c:pt>
                <c:pt idx="112">
                  <c:v>3.0590000000000001E-3</c:v>
                </c:pt>
                <c:pt idx="113">
                  <c:v>1.2302E-2</c:v>
                </c:pt>
                <c:pt idx="114">
                  <c:v>3.3805000000000002E-2</c:v>
                </c:pt>
                <c:pt idx="115">
                  <c:v>4.7469999999999998E-2</c:v>
                </c:pt>
                <c:pt idx="116">
                  <c:v>3.8517000000000003E-2</c:v>
                </c:pt>
                <c:pt idx="117">
                  <c:v>0.13417899999999999</c:v>
                </c:pt>
                <c:pt idx="118">
                  <c:v>0.136763</c:v>
                </c:pt>
                <c:pt idx="119">
                  <c:v>0.14812500000000001</c:v>
                </c:pt>
                <c:pt idx="120">
                  <c:v>0.15637899999999999</c:v>
                </c:pt>
                <c:pt idx="121">
                  <c:v>0.16494300000000001</c:v>
                </c:pt>
                <c:pt idx="122">
                  <c:v>0.13070100000000001</c:v>
                </c:pt>
                <c:pt idx="123">
                  <c:v>0.14734900000000001</c:v>
                </c:pt>
                <c:pt idx="124">
                  <c:v>0.144209</c:v>
                </c:pt>
                <c:pt idx="125">
                  <c:v>0.12606700000000001</c:v>
                </c:pt>
                <c:pt idx="126">
                  <c:v>0.15765000000000001</c:v>
                </c:pt>
                <c:pt idx="127">
                  <c:v>0.146145</c:v>
                </c:pt>
                <c:pt idx="128">
                  <c:v>0.12554299999999999</c:v>
                </c:pt>
                <c:pt idx="129">
                  <c:v>0.131138</c:v>
                </c:pt>
                <c:pt idx="130">
                  <c:v>0.104812</c:v>
                </c:pt>
                <c:pt idx="131">
                  <c:v>0.13220699999999999</c:v>
                </c:pt>
                <c:pt idx="132">
                  <c:v>0.10472099999999999</c:v>
                </c:pt>
                <c:pt idx="133">
                  <c:v>0.117497</c:v>
                </c:pt>
                <c:pt idx="134">
                  <c:v>0.10992499999999999</c:v>
                </c:pt>
                <c:pt idx="135">
                  <c:v>0.104059</c:v>
                </c:pt>
                <c:pt idx="136">
                  <c:v>7.6916999999999999E-2</c:v>
                </c:pt>
                <c:pt idx="137">
                  <c:v>0.109335</c:v>
                </c:pt>
                <c:pt idx="138">
                  <c:v>5.8979999999999998E-2</c:v>
                </c:pt>
                <c:pt idx="139">
                  <c:v>3.3843999999999999E-2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2.3000000000000001E-4</c:v>
                </c:pt>
                <c:pt idx="153">
                  <c:v>8.9560000000000004E-3</c:v>
                </c:pt>
                <c:pt idx="154">
                  <c:v>1.5479E-2</c:v>
                </c:pt>
                <c:pt idx="155">
                  <c:v>1.6423E-2</c:v>
                </c:pt>
                <c:pt idx="156">
                  <c:v>1.4548999999999999E-2</c:v>
                </c:pt>
                <c:pt idx="157">
                  <c:v>1.2213E-2</c:v>
                </c:pt>
                <c:pt idx="158">
                  <c:v>1.8370000000000001E-2</c:v>
                </c:pt>
                <c:pt idx="159">
                  <c:v>1.6957E-2</c:v>
                </c:pt>
                <c:pt idx="160">
                  <c:v>1.3443E-2</c:v>
                </c:pt>
                <c:pt idx="161">
                  <c:v>1.9602999999999999E-2</c:v>
                </c:pt>
                <c:pt idx="162">
                  <c:v>1.1941E-2</c:v>
                </c:pt>
                <c:pt idx="163">
                  <c:v>1.6952999999999999E-2</c:v>
                </c:pt>
                <c:pt idx="164">
                  <c:v>1.8244E-2</c:v>
                </c:pt>
                <c:pt idx="165">
                  <c:v>1.3472E-2</c:v>
                </c:pt>
                <c:pt idx="166">
                  <c:v>1.4203E-2</c:v>
                </c:pt>
                <c:pt idx="167">
                  <c:v>2.6825999999999999E-2</c:v>
                </c:pt>
                <c:pt idx="168">
                  <c:v>2.9357999999999999E-2</c:v>
                </c:pt>
                <c:pt idx="169">
                  <c:v>3.5011E-2</c:v>
                </c:pt>
                <c:pt idx="170">
                  <c:v>2.4639000000000001E-2</c:v>
                </c:pt>
                <c:pt idx="171">
                  <c:v>2.4695999999999999E-2</c:v>
                </c:pt>
                <c:pt idx="172">
                  <c:v>1.4215E-2</c:v>
                </c:pt>
                <c:pt idx="173">
                  <c:v>2.4837999999999999E-2</c:v>
                </c:pt>
                <c:pt idx="174">
                  <c:v>2.7209000000000001E-2</c:v>
                </c:pt>
                <c:pt idx="175">
                  <c:v>3.2607999999999998E-2</c:v>
                </c:pt>
                <c:pt idx="176">
                  <c:v>2.3234999999999999E-2</c:v>
                </c:pt>
                <c:pt idx="177">
                  <c:v>2.4058E-2</c:v>
                </c:pt>
                <c:pt idx="178">
                  <c:v>1.9606999999999999E-2</c:v>
                </c:pt>
                <c:pt idx="179">
                  <c:v>1.7628999999999999E-2</c:v>
                </c:pt>
                <c:pt idx="180">
                  <c:v>2.0206999999999999E-2</c:v>
                </c:pt>
                <c:pt idx="181">
                  <c:v>2.1439E-2</c:v>
                </c:pt>
                <c:pt idx="182">
                  <c:v>1.8534999999999999E-2</c:v>
                </c:pt>
                <c:pt idx="183">
                  <c:v>1.106E-2</c:v>
                </c:pt>
                <c:pt idx="184">
                  <c:v>1.8695E-2</c:v>
                </c:pt>
                <c:pt idx="185">
                  <c:v>1.8169999999999999E-2</c:v>
                </c:pt>
                <c:pt idx="186">
                  <c:v>1.3372E-2</c:v>
                </c:pt>
                <c:pt idx="187">
                  <c:v>1.7675E-2</c:v>
                </c:pt>
                <c:pt idx="188">
                  <c:v>1.6458E-2</c:v>
                </c:pt>
                <c:pt idx="189">
                  <c:v>1.5618999999999999E-2</c:v>
                </c:pt>
                <c:pt idx="190">
                  <c:v>1.736E-2</c:v>
                </c:pt>
                <c:pt idx="191">
                  <c:v>1.4699E-2</c:v>
                </c:pt>
                <c:pt idx="192">
                  <c:v>1.5115E-2</c:v>
                </c:pt>
                <c:pt idx="193">
                  <c:v>1.4644000000000001E-2</c:v>
                </c:pt>
                <c:pt idx="194">
                  <c:v>1.558E-2</c:v>
                </c:pt>
                <c:pt idx="195">
                  <c:v>5.6030000000000003E-3</c:v>
                </c:pt>
                <c:pt idx="196">
                  <c:v>1.304E-3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1.008E-3</c:v>
                </c:pt>
                <c:pt idx="202">
                  <c:v>1.4548E-2</c:v>
                </c:pt>
                <c:pt idx="203">
                  <c:v>1.4588E-2</c:v>
                </c:pt>
                <c:pt idx="204">
                  <c:v>1.255E-2</c:v>
                </c:pt>
                <c:pt idx="205">
                  <c:v>1.2211E-2</c:v>
                </c:pt>
                <c:pt idx="206">
                  <c:v>1.0790000000000001E-3</c:v>
                </c:pt>
                <c:pt idx="207">
                  <c:v>1.109E-3</c:v>
                </c:pt>
                <c:pt idx="208">
                  <c:v>1.077E-3</c:v>
                </c:pt>
                <c:pt idx="209">
                  <c:v>1.224E-3</c:v>
                </c:pt>
                <c:pt idx="210">
                  <c:v>7.9900000000000001E-4</c:v>
                </c:pt>
                <c:pt idx="211">
                  <c:v>8.9599999999999999E-4</c:v>
                </c:pt>
                <c:pt idx="212">
                  <c:v>1.4657E-2</c:v>
                </c:pt>
                <c:pt idx="213">
                  <c:v>1.8185E-2</c:v>
                </c:pt>
                <c:pt idx="214">
                  <c:v>2.0896999999999999E-2</c:v>
                </c:pt>
                <c:pt idx="215">
                  <c:v>1.9185000000000001E-2</c:v>
                </c:pt>
                <c:pt idx="216">
                  <c:v>1.4035000000000001E-2</c:v>
                </c:pt>
                <c:pt idx="217">
                  <c:v>1.2076E-2</c:v>
                </c:pt>
                <c:pt idx="218">
                  <c:v>1.1660999999999999E-2</c:v>
                </c:pt>
                <c:pt idx="219">
                  <c:v>1.2259000000000001E-2</c:v>
                </c:pt>
                <c:pt idx="220">
                  <c:v>1.0527E-2</c:v>
                </c:pt>
                <c:pt idx="221">
                  <c:v>1.0106E-2</c:v>
                </c:pt>
                <c:pt idx="222">
                  <c:v>1.1976000000000001E-2</c:v>
                </c:pt>
                <c:pt idx="223">
                  <c:v>1.3291000000000001E-2</c:v>
                </c:pt>
                <c:pt idx="224">
                  <c:v>1.3121000000000001E-2</c:v>
                </c:pt>
                <c:pt idx="225">
                  <c:v>7.9880000000000003E-3</c:v>
                </c:pt>
                <c:pt idx="226">
                  <c:v>1.1316E-2</c:v>
                </c:pt>
                <c:pt idx="227">
                  <c:v>9.3069999999999993E-3</c:v>
                </c:pt>
                <c:pt idx="228">
                  <c:v>5.6030000000000003E-3</c:v>
                </c:pt>
                <c:pt idx="229">
                  <c:v>1.2160000000000001E-3</c:v>
                </c:pt>
                <c:pt idx="230">
                  <c:v>3.5799999999999997E-4</c:v>
                </c:pt>
                <c:pt idx="231">
                  <c:v>2.343E-3</c:v>
                </c:pt>
                <c:pt idx="232">
                  <c:v>1.8699999999999999E-4</c:v>
                </c:pt>
                <c:pt idx="233">
                  <c:v>8.5899999999999995E-4</c:v>
                </c:pt>
                <c:pt idx="234">
                  <c:v>1.98E-3</c:v>
                </c:pt>
                <c:pt idx="235">
                  <c:v>3.7139999999999999E-3</c:v>
                </c:pt>
                <c:pt idx="236">
                  <c:v>1.9E-3</c:v>
                </c:pt>
                <c:pt idx="237">
                  <c:v>3.5370000000000002E-3</c:v>
                </c:pt>
                <c:pt idx="238">
                  <c:v>2.5170000000000001E-3</c:v>
                </c:pt>
                <c:pt idx="239">
                  <c:v>2.0969999999999999E-3</c:v>
                </c:pt>
                <c:pt idx="240">
                  <c:v>1.09E-3</c:v>
                </c:pt>
                <c:pt idx="241">
                  <c:v>9.3599999999999998E-4</c:v>
                </c:pt>
                <c:pt idx="242">
                  <c:v>1.06E-3</c:v>
                </c:pt>
                <c:pt idx="243">
                  <c:v>2.016E-3</c:v>
                </c:pt>
                <c:pt idx="244">
                  <c:v>7.0499999999999998E-3</c:v>
                </c:pt>
                <c:pt idx="245">
                  <c:v>5.2950000000000002E-3</c:v>
                </c:pt>
                <c:pt idx="246">
                  <c:v>6.5539999999999999E-3</c:v>
                </c:pt>
                <c:pt idx="247">
                  <c:v>3.9750000000000002E-3</c:v>
                </c:pt>
                <c:pt idx="248">
                  <c:v>6.7400000000000001E-4</c:v>
                </c:pt>
                <c:pt idx="249">
                  <c:v>7.9299999999999998E-4</c:v>
                </c:pt>
                <c:pt idx="250">
                  <c:v>8.6600000000000002E-4</c:v>
                </c:pt>
                <c:pt idx="251">
                  <c:v>5.8659999999999997E-3</c:v>
                </c:pt>
                <c:pt idx="252">
                  <c:v>9.4129999999999995E-3</c:v>
                </c:pt>
                <c:pt idx="253">
                  <c:v>1.0789E-2</c:v>
                </c:pt>
                <c:pt idx="254">
                  <c:v>9.4610000000000007E-3</c:v>
                </c:pt>
                <c:pt idx="255">
                  <c:v>1.4168999999999999E-2</c:v>
                </c:pt>
                <c:pt idx="256">
                  <c:v>1.3764E-2</c:v>
                </c:pt>
                <c:pt idx="257">
                  <c:v>4.3689999999999996E-3</c:v>
                </c:pt>
                <c:pt idx="258">
                  <c:v>3.8969999999999999E-3</c:v>
                </c:pt>
                <c:pt idx="259">
                  <c:v>1.0359999999999999E-2</c:v>
                </c:pt>
                <c:pt idx="260">
                  <c:v>6.1130000000000004E-3</c:v>
                </c:pt>
                <c:pt idx="261">
                  <c:v>4.2079999999999999E-3</c:v>
                </c:pt>
                <c:pt idx="262">
                  <c:v>3.0959999999999998E-3</c:v>
                </c:pt>
                <c:pt idx="263">
                  <c:v>2.758E-3</c:v>
                </c:pt>
                <c:pt idx="264">
                  <c:v>2.5430000000000001E-3</c:v>
                </c:pt>
                <c:pt idx="265">
                  <c:v>1.8959999999999999E-3</c:v>
                </c:pt>
                <c:pt idx="266">
                  <c:v>2.349E-3</c:v>
                </c:pt>
                <c:pt idx="267">
                  <c:v>1.1559999999999999E-3</c:v>
                </c:pt>
                <c:pt idx="268">
                  <c:v>1.3140000000000001E-3</c:v>
                </c:pt>
                <c:pt idx="269">
                  <c:v>2.0349999999999999E-3</c:v>
                </c:pt>
                <c:pt idx="270">
                  <c:v>1.949E-3</c:v>
                </c:pt>
                <c:pt idx="271">
                  <c:v>2.6970000000000002E-3</c:v>
                </c:pt>
                <c:pt idx="272">
                  <c:v>3.9919999999999999E-3</c:v>
                </c:pt>
                <c:pt idx="273">
                  <c:v>3.7450000000000001E-3</c:v>
                </c:pt>
                <c:pt idx="274">
                  <c:v>4.4770000000000001E-3</c:v>
                </c:pt>
                <c:pt idx="275">
                  <c:v>2.8349999999999998E-3</c:v>
                </c:pt>
                <c:pt idx="276">
                  <c:v>2.3969999999999998E-3</c:v>
                </c:pt>
                <c:pt idx="277">
                  <c:v>4.3300000000000001E-4</c:v>
                </c:pt>
                <c:pt idx="278">
                  <c:v>2.5500000000000002E-3</c:v>
                </c:pt>
                <c:pt idx="279">
                  <c:v>3.3739999999999998E-3</c:v>
                </c:pt>
                <c:pt idx="280">
                  <c:v>3.0839999999999999E-3</c:v>
                </c:pt>
                <c:pt idx="281">
                  <c:v>3.7450000000000001E-3</c:v>
                </c:pt>
                <c:pt idx="282">
                  <c:v>3.797E-3</c:v>
                </c:pt>
                <c:pt idx="283">
                  <c:v>5.1390000000000003E-3</c:v>
                </c:pt>
                <c:pt idx="284">
                  <c:v>6.4650000000000003E-3</c:v>
                </c:pt>
                <c:pt idx="285">
                  <c:v>6.8269999999999997E-3</c:v>
                </c:pt>
                <c:pt idx="286">
                  <c:v>4.9810000000000002E-3</c:v>
                </c:pt>
                <c:pt idx="287">
                  <c:v>5.2240000000000003E-3</c:v>
                </c:pt>
                <c:pt idx="288">
                  <c:v>5.5389999999999997E-3</c:v>
                </c:pt>
                <c:pt idx="289">
                  <c:v>4.9230000000000003E-3</c:v>
                </c:pt>
                <c:pt idx="290">
                  <c:v>9.9999999999999995E-7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5.0000000000000004E-6</c:v>
                </c:pt>
                <c:pt idx="356">
                  <c:v>1.9999999999999999E-6</c:v>
                </c:pt>
                <c:pt idx="357">
                  <c:v>0</c:v>
                </c:pt>
                <c:pt idx="358">
                  <c:v>0</c:v>
                </c:pt>
                <c:pt idx="359">
                  <c:v>1.2E-5</c:v>
                </c:pt>
                <c:pt idx="360">
                  <c:v>5.5999999999999999E-5</c:v>
                </c:pt>
                <c:pt idx="361">
                  <c:v>9.1000000000000003E-5</c:v>
                </c:pt>
                <c:pt idx="362">
                  <c:v>9.7999999999999997E-5</c:v>
                </c:pt>
                <c:pt idx="363">
                  <c:v>1.26E-4</c:v>
                </c:pt>
                <c:pt idx="364">
                  <c:v>8.8999999999999995E-5</c:v>
                </c:pt>
                <c:pt idx="365">
                  <c:v>5.8E-5</c:v>
                </c:pt>
                <c:pt idx="366">
                  <c:v>1E-4</c:v>
                </c:pt>
                <c:pt idx="367">
                  <c:v>9.7999999999999997E-5</c:v>
                </c:pt>
                <c:pt idx="368">
                  <c:v>8.7000000000000001E-5</c:v>
                </c:pt>
                <c:pt idx="369">
                  <c:v>8.6000000000000003E-5</c:v>
                </c:pt>
                <c:pt idx="370">
                  <c:v>1.0900000000000001E-4</c:v>
                </c:pt>
                <c:pt idx="371">
                  <c:v>8.8999999999999995E-5</c:v>
                </c:pt>
                <c:pt idx="372">
                  <c:v>9.2999999999999997E-5</c:v>
                </c:pt>
                <c:pt idx="373">
                  <c:v>5.3999999999999998E-5</c:v>
                </c:pt>
                <c:pt idx="374">
                  <c:v>1.03E-4</c:v>
                </c:pt>
                <c:pt idx="375">
                  <c:v>8.6000000000000003E-5</c:v>
                </c:pt>
                <c:pt idx="376">
                  <c:v>8.7000000000000001E-5</c:v>
                </c:pt>
                <c:pt idx="377">
                  <c:v>1.02E-4</c:v>
                </c:pt>
                <c:pt idx="378">
                  <c:v>1.0399999999999999E-4</c:v>
                </c:pt>
                <c:pt idx="379">
                  <c:v>8.5000000000000006E-5</c:v>
                </c:pt>
                <c:pt idx="380">
                  <c:v>8.7000000000000001E-5</c:v>
                </c:pt>
                <c:pt idx="381">
                  <c:v>8.7000000000000001E-5</c:v>
                </c:pt>
                <c:pt idx="382">
                  <c:v>7.7999999999999999E-5</c:v>
                </c:pt>
                <c:pt idx="383">
                  <c:v>7.7999999999999999E-5</c:v>
                </c:pt>
                <c:pt idx="384">
                  <c:v>5.1E-5</c:v>
                </c:pt>
                <c:pt idx="385">
                  <c:v>9.2E-5</c:v>
                </c:pt>
                <c:pt idx="386">
                  <c:v>9.0000000000000006E-5</c:v>
                </c:pt>
                <c:pt idx="387">
                  <c:v>8.8999999999999995E-5</c:v>
                </c:pt>
                <c:pt idx="388">
                  <c:v>1.0250000000000001E-3</c:v>
                </c:pt>
                <c:pt idx="389">
                  <c:v>1.335E-3</c:v>
                </c:pt>
                <c:pt idx="390">
                  <c:v>2.2000000000000001E-4</c:v>
                </c:pt>
                <c:pt idx="391">
                  <c:v>2.2499999999999999E-4</c:v>
                </c:pt>
                <c:pt idx="392">
                  <c:v>5.5999999999999999E-5</c:v>
                </c:pt>
                <c:pt idx="393">
                  <c:v>2.3E-5</c:v>
                </c:pt>
                <c:pt idx="394">
                  <c:v>2.1599999999999999E-4</c:v>
                </c:pt>
                <c:pt idx="395">
                  <c:v>1.224E-3</c:v>
                </c:pt>
                <c:pt idx="396">
                  <c:v>2.9999999999999997E-4</c:v>
                </c:pt>
                <c:pt idx="397">
                  <c:v>4.0099999999999999E-4</c:v>
                </c:pt>
                <c:pt idx="398">
                  <c:v>9.1000000000000003E-5</c:v>
                </c:pt>
                <c:pt idx="399">
                  <c:v>9.2E-5</c:v>
                </c:pt>
                <c:pt idx="400">
                  <c:v>8.6000000000000003E-5</c:v>
                </c:pt>
                <c:pt idx="401">
                  <c:v>5.5999999999999999E-5</c:v>
                </c:pt>
                <c:pt idx="402">
                  <c:v>5.3999999999999998E-5</c:v>
                </c:pt>
                <c:pt idx="403">
                  <c:v>6.3E-5</c:v>
                </c:pt>
                <c:pt idx="404">
                  <c:v>8.8999999999999995E-5</c:v>
                </c:pt>
                <c:pt idx="405">
                  <c:v>5.3999999999999998E-5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'301'!$B$2</c:f>
              <c:strCache>
                <c:ptCount val="1"/>
                <c:pt idx="0">
                  <c:v> LI301</c:v>
                </c:pt>
              </c:strCache>
            </c:strRef>
          </c:tx>
          <c:spPr>
            <a:ln w="28575">
              <a:noFill/>
            </a:ln>
          </c:spPr>
          <c:xVal>
            <c:numRef>
              <c:f>InjAreaLoss!$C$8:$C$298</c:f>
              <c:numCache>
                <c:formatCode>m/d/yyyy</c:formatCode>
                <c:ptCount val="291"/>
                <c:pt idx="0">
                  <c:v>39006</c:v>
                </c:pt>
                <c:pt idx="1">
                  <c:v>39013</c:v>
                </c:pt>
                <c:pt idx="2">
                  <c:v>39020.041666666664</c:v>
                </c:pt>
                <c:pt idx="3">
                  <c:v>39027.041666666664</c:v>
                </c:pt>
                <c:pt idx="4">
                  <c:v>39034.041666666664</c:v>
                </c:pt>
                <c:pt idx="5">
                  <c:v>39041.041666666664</c:v>
                </c:pt>
                <c:pt idx="6">
                  <c:v>39048.041666666664</c:v>
                </c:pt>
                <c:pt idx="7">
                  <c:v>39055.041666666664</c:v>
                </c:pt>
                <c:pt idx="8">
                  <c:v>39062.041666666664</c:v>
                </c:pt>
                <c:pt idx="9">
                  <c:v>39069.041666666664</c:v>
                </c:pt>
                <c:pt idx="10">
                  <c:v>39076.041666666664</c:v>
                </c:pt>
                <c:pt idx="11">
                  <c:v>39083.041666666664</c:v>
                </c:pt>
                <c:pt idx="12">
                  <c:v>39090.041666666664</c:v>
                </c:pt>
                <c:pt idx="13">
                  <c:v>39097.041666666664</c:v>
                </c:pt>
                <c:pt idx="14">
                  <c:v>39104.041666666664</c:v>
                </c:pt>
                <c:pt idx="15">
                  <c:v>39111.041666666664</c:v>
                </c:pt>
                <c:pt idx="16">
                  <c:v>39118.041666666664</c:v>
                </c:pt>
                <c:pt idx="17">
                  <c:v>39125.041666666664</c:v>
                </c:pt>
                <c:pt idx="18">
                  <c:v>39132.041666666664</c:v>
                </c:pt>
                <c:pt idx="19">
                  <c:v>39139.041666666664</c:v>
                </c:pt>
                <c:pt idx="20">
                  <c:v>39146.041666666664</c:v>
                </c:pt>
                <c:pt idx="21">
                  <c:v>39153</c:v>
                </c:pt>
                <c:pt idx="22">
                  <c:v>39160</c:v>
                </c:pt>
                <c:pt idx="23">
                  <c:v>39167</c:v>
                </c:pt>
                <c:pt idx="24">
                  <c:v>39174</c:v>
                </c:pt>
                <c:pt idx="25">
                  <c:v>39181</c:v>
                </c:pt>
                <c:pt idx="26">
                  <c:v>39188</c:v>
                </c:pt>
                <c:pt idx="27">
                  <c:v>39195</c:v>
                </c:pt>
                <c:pt idx="28">
                  <c:v>39202</c:v>
                </c:pt>
                <c:pt idx="29">
                  <c:v>39209</c:v>
                </c:pt>
                <c:pt idx="30">
                  <c:v>39216</c:v>
                </c:pt>
                <c:pt idx="31">
                  <c:v>39223</c:v>
                </c:pt>
                <c:pt idx="32">
                  <c:v>39230</c:v>
                </c:pt>
                <c:pt idx="33">
                  <c:v>39237</c:v>
                </c:pt>
                <c:pt idx="34">
                  <c:v>39244</c:v>
                </c:pt>
                <c:pt idx="35">
                  <c:v>39251</c:v>
                </c:pt>
                <c:pt idx="36">
                  <c:v>39258</c:v>
                </c:pt>
                <c:pt idx="37">
                  <c:v>39265</c:v>
                </c:pt>
                <c:pt idx="38">
                  <c:v>39272</c:v>
                </c:pt>
                <c:pt idx="39">
                  <c:v>39279</c:v>
                </c:pt>
                <c:pt idx="40">
                  <c:v>39286</c:v>
                </c:pt>
                <c:pt idx="41">
                  <c:v>39293</c:v>
                </c:pt>
                <c:pt idx="42">
                  <c:v>39300</c:v>
                </c:pt>
                <c:pt idx="43">
                  <c:v>39307</c:v>
                </c:pt>
                <c:pt idx="44">
                  <c:v>39314</c:v>
                </c:pt>
                <c:pt idx="45">
                  <c:v>39321</c:v>
                </c:pt>
                <c:pt idx="46">
                  <c:v>39328</c:v>
                </c:pt>
                <c:pt idx="47">
                  <c:v>39335</c:v>
                </c:pt>
                <c:pt idx="48">
                  <c:v>39342</c:v>
                </c:pt>
                <c:pt idx="49">
                  <c:v>39349</c:v>
                </c:pt>
                <c:pt idx="50">
                  <c:v>39356</c:v>
                </c:pt>
                <c:pt idx="51">
                  <c:v>39363</c:v>
                </c:pt>
                <c:pt idx="52">
                  <c:v>39370</c:v>
                </c:pt>
                <c:pt idx="53">
                  <c:v>39377</c:v>
                </c:pt>
                <c:pt idx="54">
                  <c:v>39384</c:v>
                </c:pt>
                <c:pt idx="55">
                  <c:v>39391.041666666664</c:v>
                </c:pt>
                <c:pt idx="56">
                  <c:v>39398.041666666664</c:v>
                </c:pt>
                <c:pt idx="57">
                  <c:v>39405.041666666664</c:v>
                </c:pt>
                <c:pt idx="58">
                  <c:v>39412.041666666664</c:v>
                </c:pt>
                <c:pt idx="59">
                  <c:v>39419.041666666664</c:v>
                </c:pt>
                <c:pt idx="60">
                  <c:v>39426.041666666664</c:v>
                </c:pt>
                <c:pt idx="61">
                  <c:v>39433.041666666664</c:v>
                </c:pt>
                <c:pt idx="62">
                  <c:v>39440.041666666664</c:v>
                </c:pt>
                <c:pt idx="63">
                  <c:v>39447.041666666664</c:v>
                </c:pt>
                <c:pt idx="64">
                  <c:v>39454.041666666664</c:v>
                </c:pt>
                <c:pt idx="65">
                  <c:v>39461.041666666664</c:v>
                </c:pt>
                <c:pt idx="66">
                  <c:v>39468.041666666664</c:v>
                </c:pt>
                <c:pt idx="67">
                  <c:v>39475.041666666664</c:v>
                </c:pt>
                <c:pt idx="68">
                  <c:v>39482.041666666664</c:v>
                </c:pt>
                <c:pt idx="69">
                  <c:v>39489.041666666664</c:v>
                </c:pt>
                <c:pt idx="70">
                  <c:v>39496.041666666664</c:v>
                </c:pt>
                <c:pt idx="71">
                  <c:v>39503.041666666664</c:v>
                </c:pt>
                <c:pt idx="72">
                  <c:v>39510.041666666664</c:v>
                </c:pt>
                <c:pt idx="73">
                  <c:v>39517</c:v>
                </c:pt>
                <c:pt idx="74">
                  <c:v>39524</c:v>
                </c:pt>
                <c:pt idx="75">
                  <c:v>39531</c:v>
                </c:pt>
                <c:pt idx="76">
                  <c:v>39538</c:v>
                </c:pt>
                <c:pt idx="77">
                  <c:v>39545</c:v>
                </c:pt>
                <c:pt idx="78">
                  <c:v>39552</c:v>
                </c:pt>
                <c:pt idx="79">
                  <c:v>39559</c:v>
                </c:pt>
                <c:pt idx="80">
                  <c:v>39566</c:v>
                </c:pt>
                <c:pt idx="81">
                  <c:v>39573</c:v>
                </c:pt>
                <c:pt idx="82">
                  <c:v>39580</c:v>
                </c:pt>
                <c:pt idx="83">
                  <c:v>39587</c:v>
                </c:pt>
                <c:pt idx="84">
                  <c:v>39594</c:v>
                </c:pt>
                <c:pt idx="85">
                  <c:v>39601</c:v>
                </c:pt>
                <c:pt idx="86">
                  <c:v>39608</c:v>
                </c:pt>
                <c:pt idx="87">
                  <c:v>39615</c:v>
                </c:pt>
                <c:pt idx="88">
                  <c:v>39622</c:v>
                </c:pt>
                <c:pt idx="89">
                  <c:v>39629</c:v>
                </c:pt>
                <c:pt idx="90">
                  <c:v>39636</c:v>
                </c:pt>
                <c:pt idx="91">
                  <c:v>39643</c:v>
                </c:pt>
                <c:pt idx="92">
                  <c:v>39650</c:v>
                </c:pt>
                <c:pt idx="93">
                  <c:v>39657</c:v>
                </c:pt>
                <c:pt idx="94">
                  <c:v>39664</c:v>
                </c:pt>
                <c:pt idx="95">
                  <c:v>39671</c:v>
                </c:pt>
                <c:pt idx="96">
                  <c:v>39678</c:v>
                </c:pt>
                <c:pt idx="97">
                  <c:v>39685</c:v>
                </c:pt>
                <c:pt idx="98">
                  <c:v>39692</c:v>
                </c:pt>
                <c:pt idx="99">
                  <c:v>39699</c:v>
                </c:pt>
                <c:pt idx="100">
                  <c:v>39706</c:v>
                </c:pt>
                <c:pt idx="101">
                  <c:v>39713</c:v>
                </c:pt>
                <c:pt idx="102">
                  <c:v>39720</c:v>
                </c:pt>
                <c:pt idx="103">
                  <c:v>39727</c:v>
                </c:pt>
                <c:pt idx="104">
                  <c:v>39734</c:v>
                </c:pt>
                <c:pt idx="105">
                  <c:v>39741</c:v>
                </c:pt>
                <c:pt idx="106">
                  <c:v>39748</c:v>
                </c:pt>
                <c:pt idx="107">
                  <c:v>39755.041666666664</c:v>
                </c:pt>
                <c:pt idx="108">
                  <c:v>39762.041666666664</c:v>
                </c:pt>
                <c:pt idx="109">
                  <c:v>39769.041666666664</c:v>
                </c:pt>
                <c:pt idx="110">
                  <c:v>39776.041666666664</c:v>
                </c:pt>
                <c:pt idx="111">
                  <c:v>39783.041666666664</c:v>
                </c:pt>
                <c:pt idx="112">
                  <c:v>39790.041666666664</c:v>
                </c:pt>
                <c:pt idx="113">
                  <c:v>39797.041666666664</c:v>
                </c:pt>
                <c:pt idx="114">
                  <c:v>39804.041666666664</c:v>
                </c:pt>
                <c:pt idx="115">
                  <c:v>39811.041666666664</c:v>
                </c:pt>
                <c:pt idx="116">
                  <c:v>39818.041666666664</c:v>
                </c:pt>
                <c:pt idx="117">
                  <c:v>39825.041666666664</c:v>
                </c:pt>
                <c:pt idx="118">
                  <c:v>39832.041666666664</c:v>
                </c:pt>
                <c:pt idx="119">
                  <c:v>39839.041666666664</c:v>
                </c:pt>
                <c:pt idx="120">
                  <c:v>39846.041666666664</c:v>
                </c:pt>
                <c:pt idx="121">
                  <c:v>39853.041666666664</c:v>
                </c:pt>
                <c:pt idx="122">
                  <c:v>39860.041666666664</c:v>
                </c:pt>
                <c:pt idx="123">
                  <c:v>39867.041666666664</c:v>
                </c:pt>
                <c:pt idx="124">
                  <c:v>39874.041666666664</c:v>
                </c:pt>
                <c:pt idx="125">
                  <c:v>39881</c:v>
                </c:pt>
                <c:pt idx="126">
                  <c:v>39888</c:v>
                </c:pt>
                <c:pt idx="127">
                  <c:v>39895</c:v>
                </c:pt>
                <c:pt idx="128">
                  <c:v>39902</c:v>
                </c:pt>
                <c:pt idx="129">
                  <c:v>39909</c:v>
                </c:pt>
                <c:pt idx="130">
                  <c:v>39916</c:v>
                </c:pt>
                <c:pt idx="131">
                  <c:v>39923</c:v>
                </c:pt>
                <c:pt idx="132">
                  <c:v>39930</c:v>
                </c:pt>
                <c:pt idx="133">
                  <c:v>39937</c:v>
                </c:pt>
                <c:pt idx="134">
                  <c:v>39944</c:v>
                </c:pt>
                <c:pt idx="135">
                  <c:v>39951</c:v>
                </c:pt>
                <c:pt idx="136">
                  <c:v>39958</c:v>
                </c:pt>
                <c:pt idx="137">
                  <c:v>39965</c:v>
                </c:pt>
                <c:pt idx="138">
                  <c:v>39972</c:v>
                </c:pt>
                <c:pt idx="139">
                  <c:v>39979</c:v>
                </c:pt>
                <c:pt idx="140">
                  <c:v>39986</c:v>
                </c:pt>
                <c:pt idx="141">
                  <c:v>39993</c:v>
                </c:pt>
                <c:pt idx="142">
                  <c:v>40000</c:v>
                </c:pt>
                <c:pt idx="143">
                  <c:v>40007</c:v>
                </c:pt>
                <c:pt idx="144">
                  <c:v>40014</c:v>
                </c:pt>
                <c:pt idx="145">
                  <c:v>40021</c:v>
                </c:pt>
                <c:pt idx="146">
                  <c:v>40028</c:v>
                </c:pt>
                <c:pt idx="147">
                  <c:v>40035</c:v>
                </c:pt>
                <c:pt idx="148">
                  <c:v>40042</c:v>
                </c:pt>
                <c:pt idx="149">
                  <c:v>40049</c:v>
                </c:pt>
                <c:pt idx="150">
                  <c:v>40056</c:v>
                </c:pt>
                <c:pt idx="151">
                  <c:v>40063</c:v>
                </c:pt>
                <c:pt idx="152">
                  <c:v>40070</c:v>
                </c:pt>
                <c:pt idx="153">
                  <c:v>40077</c:v>
                </c:pt>
                <c:pt idx="154">
                  <c:v>40084</c:v>
                </c:pt>
                <c:pt idx="155">
                  <c:v>40091</c:v>
                </c:pt>
                <c:pt idx="156">
                  <c:v>40098</c:v>
                </c:pt>
                <c:pt idx="157">
                  <c:v>40105</c:v>
                </c:pt>
                <c:pt idx="158">
                  <c:v>40112</c:v>
                </c:pt>
                <c:pt idx="159">
                  <c:v>40119.041666666664</c:v>
                </c:pt>
                <c:pt idx="160">
                  <c:v>40126.041666666664</c:v>
                </c:pt>
                <c:pt idx="161">
                  <c:v>40133.041666666664</c:v>
                </c:pt>
                <c:pt idx="162">
                  <c:v>40140.041666666664</c:v>
                </c:pt>
                <c:pt idx="163">
                  <c:v>40147.041666666664</c:v>
                </c:pt>
                <c:pt idx="164">
                  <c:v>40154.041666666664</c:v>
                </c:pt>
                <c:pt idx="165">
                  <c:v>40161.041666666664</c:v>
                </c:pt>
                <c:pt idx="166">
                  <c:v>40168.041666666664</c:v>
                </c:pt>
                <c:pt idx="167">
                  <c:v>40175.041666666664</c:v>
                </c:pt>
                <c:pt idx="168">
                  <c:v>40182.041666666664</c:v>
                </c:pt>
                <c:pt idx="169">
                  <c:v>40189.041666666664</c:v>
                </c:pt>
                <c:pt idx="170">
                  <c:v>40196.041666666664</c:v>
                </c:pt>
                <c:pt idx="171">
                  <c:v>40203.041666666664</c:v>
                </c:pt>
                <c:pt idx="172">
                  <c:v>40210.041666666664</c:v>
                </c:pt>
                <c:pt idx="173">
                  <c:v>40217.041666666664</c:v>
                </c:pt>
                <c:pt idx="174">
                  <c:v>40224.041666666664</c:v>
                </c:pt>
                <c:pt idx="175">
                  <c:v>40231.041666666664</c:v>
                </c:pt>
                <c:pt idx="176">
                  <c:v>40238.041666666664</c:v>
                </c:pt>
                <c:pt idx="177">
                  <c:v>40245.041666666664</c:v>
                </c:pt>
                <c:pt idx="178">
                  <c:v>40252</c:v>
                </c:pt>
                <c:pt idx="179">
                  <c:v>40259</c:v>
                </c:pt>
                <c:pt idx="180">
                  <c:v>40266</c:v>
                </c:pt>
                <c:pt idx="181">
                  <c:v>40273</c:v>
                </c:pt>
                <c:pt idx="182">
                  <c:v>40280</c:v>
                </c:pt>
                <c:pt idx="183">
                  <c:v>40287</c:v>
                </c:pt>
                <c:pt idx="184">
                  <c:v>40294</c:v>
                </c:pt>
                <c:pt idx="185">
                  <c:v>40301</c:v>
                </c:pt>
                <c:pt idx="186">
                  <c:v>40308</c:v>
                </c:pt>
                <c:pt idx="187">
                  <c:v>40315</c:v>
                </c:pt>
                <c:pt idx="188">
                  <c:v>40322</c:v>
                </c:pt>
                <c:pt idx="189">
                  <c:v>40329</c:v>
                </c:pt>
                <c:pt idx="190">
                  <c:v>40336</c:v>
                </c:pt>
                <c:pt idx="191">
                  <c:v>40343</c:v>
                </c:pt>
                <c:pt idx="192">
                  <c:v>40350</c:v>
                </c:pt>
                <c:pt idx="193">
                  <c:v>40357</c:v>
                </c:pt>
                <c:pt idx="194">
                  <c:v>40364</c:v>
                </c:pt>
                <c:pt idx="195">
                  <c:v>40371</c:v>
                </c:pt>
                <c:pt idx="196">
                  <c:v>40378</c:v>
                </c:pt>
                <c:pt idx="197">
                  <c:v>40385</c:v>
                </c:pt>
                <c:pt idx="198">
                  <c:v>40392</c:v>
                </c:pt>
                <c:pt idx="199">
                  <c:v>40399</c:v>
                </c:pt>
                <c:pt idx="200">
                  <c:v>40406</c:v>
                </c:pt>
                <c:pt idx="201">
                  <c:v>40413</c:v>
                </c:pt>
                <c:pt idx="202">
                  <c:v>40420</c:v>
                </c:pt>
                <c:pt idx="203">
                  <c:v>40427</c:v>
                </c:pt>
                <c:pt idx="204">
                  <c:v>40434</c:v>
                </c:pt>
                <c:pt idx="205">
                  <c:v>40441</c:v>
                </c:pt>
                <c:pt idx="206">
                  <c:v>40448</c:v>
                </c:pt>
                <c:pt idx="207">
                  <c:v>40455</c:v>
                </c:pt>
                <c:pt idx="208">
                  <c:v>40462</c:v>
                </c:pt>
                <c:pt idx="209">
                  <c:v>40469</c:v>
                </c:pt>
                <c:pt idx="210">
                  <c:v>40476</c:v>
                </c:pt>
                <c:pt idx="211">
                  <c:v>40483</c:v>
                </c:pt>
                <c:pt idx="212">
                  <c:v>40490.041666666664</c:v>
                </c:pt>
                <c:pt idx="213">
                  <c:v>40497.041666666664</c:v>
                </c:pt>
                <c:pt idx="214">
                  <c:v>40504.041666666664</c:v>
                </c:pt>
                <c:pt idx="215">
                  <c:v>40511.041666666664</c:v>
                </c:pt>
                <c:pt idx="216">
                  <c:v>40518.041666666664</c:v>
                </c:pt>
                <c:pt idx="217">
                  <c:v>40525.041666666664</c:v>
                </c:pt>
                <c:pt idx="218">
                  <c:v>40532.041666666664</c:v>
                </c:pt>
                <c:pt idx="219">
                  <c:v>40539.041666666664</c:v>
                </c:pt>
                <c:pt idx="220">
                  <c:v>40546.041666666664</c:v>
                </c:pt>
                <c:pt idx="221">
                  <c:v>40553.041666666664</c:v>
                </c:pt>
                <c:pt idx="222">
                  <c:v>40560.041666666664</c:v>
                </c:pt>
                <c:pt idx="223">
                  <c:v>40567.041666666664</c:v>
                </c:pt>
                <c:pt idx="224">
                  <c:v>40574.041666666664</c:v>
                </c:pt>
                <c:pt idx="225">
                  <c:v>40581.041666666664</c:v>
                </c:pt>
                <c:pt idx="226">
                  <c:v>40588.041666666664</c:v>
                </c:pt>
                <c:pt idx="227">
                  <c:v>40595.041666666664</c:v>
                </c:pt>
                <c:pt idx="228">
                  <c:v>40602.041666666664</c:v>
                </c:pt>
                <c:pt idx="229">
                  <c:v>40609.041666666664</c:v>
                </c:pt>
                <c:pt idx="230">
                  <c:v>40616</c:v>
                </c:pt>
                <c:pt idx="231">
                  <c:v>40623</c:v>
                </c:pt>
                <c:pt idx="232">
                  <c:v>40630</c:v>
                </c:pt>
                <c:pt idx="233">
                  <c:v>40637</c:v>
                </c:pt>
                <c:pt idx="234">
                  <c:v>40644</c:v>
                </c:pt>
                <c:pt idx="235">
                  <c:v>40651</c:v>
                </c:pt>
                <c:pt idx="236">
                  <c:v>40658</c:v>
                </c:pt>
                <c:pt idx="237">
                  <c:v>40665</c:v>
                </c:pt>
                <c:pt idx="238">
                  <c:v>40672</c:v>
                </c:pt>
                <c:pt idx="239">
                  <c:v>40679</c:v>
                </c:pt>
                <c:pt idx="240">
                  <c:v>40686</c:v>
                </c:pt>
                <c:pt idx="241">
                  <c:v>40693</c:v>
                </c:pt>
                <c:pt idx="242">
                  <c:v>40700</c:v>
                </c:pt>
                <c:pt idx="243">
                  <c:v>40707</c:v>
                </c:pt>
                <c:pt idx="244">
                  <c:v>40714</c:v>
                </c:pt>
                <c:pt idx="245">
                  <c:v>40721</c:v>
                </c:pt>
                <c:pt idx="246">
                  <c:v>40728</c:v>
                </c:pt>
                <c:pt idx="247">
                  <c:v>40735</c:v>
                </c:pt>
                <c:pt idx="248">
                  <c:v>40742</c:v>
                </c:pt>
                <c:pt idx="249">
                  <c:v>40749</c:v>
                </c:pt>
                <c:pt idx="250">
                  <c:v>40756</c:v>
                </c:pt>
                <c:pt idx="251">
                  <c:v>40763</c:v>
                </c:pt>
                <c:pt idx="252">
                  <c:v>40770</c:v>
                </c:pt>
                <c:pt idx="253">
                  <c:v>40777</c:v>
                </c:pt>
                <c:pt idx="254">
                  <c:v>40784</c:v>
                </c:pt>
                <c:pt idx="255">
                  <c:v>40791</c:v>
                </c:pt>
                <c:pt idx="256">
                  <c:v>40798</c:v>
                </c:pt>
                <c:pt idx="257">
                  <c:v>40805</c:v>
                </c:pt>
                <c:pt idx="258">
                  <c:v>40812</c:v>
                </c:pt>
                <c:pt idx="259">
                  <c:v>40819</c:v>
                </c:pt>
                <c:pt idx="260">
                  <c:v>40826</c:v>
                </c:pt>
                <c:pt idx="261">
                  <c:v>40833</c:v>
                </c:pt>
                <c:pt idx="262">
                  <c:v>40840</c:v>
                </c:pt>
                <c:pt idx="263">
                  <c:v>40847</c:v>
                </c:pt>
                <c:pt idx="264">
                  <c:v>40854.041666666664</c:v>
                </c:pt>
                <c:pt idx="265">
                  <c:v>40861.041666666664</c:v>
                </c:pt>
                <c:pt idx="266">
                  <c:v>40868.041666666664</c:v>
                </c:pt>
                <c:pt idx="267">
                  <c:v>40875.041666666664</c:v>
                </c:pt>
                <c:pt idx="268">
                  <c:v>40882.041666666664</c:v>
                </c:pt>
                <c:pt idx="269">
                  <c:v>40889.041666666664</c:v>
                </c:pt>
                <c:pt idx="270">
                  <c:v>40896.041666666664</c:v>
                </c:pt>
                <c:pt idx="271">
                  <c:v>40903.041666666664</c:v>
                </c:pt>
                <c:pt idx="272">
                  <c:v>40910.041666666664</c:v>
                </c:pt>
                <c:pt idx="273">
                  <c:v>40917.041666666664</c:v>
                </c:pt>
                <c:pt idx="274">
                  <c:v>40924.041666666664</c:v>
                </c:pt>
                <c:pt idx="275">
                  <c:v>40931.041666666664</c:v>
                </c:pt>
                <c:pt idx="276">
                  <c:v>40938.041666666664</c:v>
                </c:pt>
                <c:pt idx="277">
                  <c:v>40945.041666666664</c:v>
                </c:pt>
                <c:pt idx="278">
                  <c:v>40952.041666666664</c:v>
                </c:pt>
                <c:pt idx="279">
                  <c:v>40959.041666666664</c:v>
                </c:pt>
                <c:pt idx="280">
                  <c:v>40966.041666666664</c:v>
                </c:pt>
                <c:pt idx="281">
                  <c:v>40973.041666666664</c:v>
                </c:pt>
                <c:pt idx="282">
                  <c:v>40980</c:v>
                </c:pt>
                <c:pt idx="283">
                  <c:v>40987</c:v>
                </c:pt>
                <c:pt idx="284">
                  <c:v>40994</c:v>
                </c:pt>
                <c:pt idx="285">
                  <c:v>41001</c:v>
                </c:pt>
                <c:pt idx="286">
                  <c:v>41008</c:v>
                </c:pt>
                <c:pt idx="287">
                  <c:v>41015</c:v>
                </c:pt>
                <c:pt idx="288">
                  <c:v>41022</c:v>
                </c:pt>
                <c:pt idx="289">
                  <c:v>41029</c:v>
                </c:pt>
                <c:pt idx="290">
                  <c:v>41029.267361111109</c:v>
                </c:pt>
              </c:numCache>
            </c:numRef>
          </c:xVal>
          <c:yVal>
            <c:numRef>
              <c:f>'301'!$C$8:$C$298</c:f>
              <c:numCache>
                <c:formatCode>General</c:formatCode>
                <c:ptCount val="291"/>
                <c:pt idx="0">
                  <c:v>2.8140000000000001E-3</c:v>
                </c:pt>
                <c:pt idx="1">
                  <c:v>2.8E-3</c:v>
                </c:pt>
                <c:pt idx="2">
                  <c:v>1.3979999999999999E-3</c:v>
                </c:pt>
                <c:pt idx="3">
                  <c:v>9.9999999999999995E-7</c:v>
                </c:pt>
                <c:pt idx="4">
                  <c:v>1.9999999999999999E-6</c:v>
                </c:pt>
                <c:pt idx="5">
                  <c:v>8.5000000000000006E-5</c:v>
                </c:pt>
                <c:pt idx="6">
                  <c:v>1.7899999999999999E-4</c:v>
                </c:pt>
                <c:pt idx="7">
                  <c:v>3.3700000000000001E-4</c:v>
                </c:pt>
                <c:pt idx="8">
                  <c:v>2.2000000000000001E-4</c:v>
                </c:pt>
                <c:pt idx="9">
                  <c:v>4.6000000000000001E-4</c:v>
                </c:pt>
                <c:pt idx="10">
                  <c:v>3.4200000000000002E-4</c:v>
                </c:pt>
                <c:pt idx="11">
                  <c:v>3.9100000000000002E-4</c:v>
                </c:pt>
                <c:pt idx="12">
                  <c:v>5.1900000000000004E-4</c:v>
                </c:pt>
                <c:pt idx="13">
                  <c:v>4.6999999999999999E-4</c:v>
                </c:pt>
                <c:pt idx="14">
                  <c:v>3.79E-4</c:v>
                </c:pt>
                <c:pt idx="15">
                  <c:v>2.2000000000000001E-4</c:v>
                </c:pt>
                <c:pt idx="16">
                  <c:v>1.27E-4</c:v>
                </c:pt>
                <c:pt idx="17">
                  <c:v>1.5744000000000001E-2</c:v>
                </c:pt>
                <c:pt idx="18">
                  <c:v>8.3999999999999995E-5</c:v>
                </c:pt>
                <c:pt idx="19">
                  <c:v>1.6000000000000001E-4</c:v>
                </c:pt>
                <c:pt idx="20">
                  <c:v>3.4000000000000002E-4</c:v>
                </c:pt>
                <c:pt idx="21">
                  <c:v>4.6799999999999999E-4</c:v>
                </c:pt>
                <c:pt idx="22">
                  <c:v>4.8299999999999998E-4</c:v>
                </c:pt>
                <c:pt idx="23">
                  <c:v>8.0800000000000002E-4</c:v>
                </c:pt>
                <c:pt idx="24">
                  <c:v>5.9999999999999995E-4</c:v>
                </c:pt>
                <c:pt idx="25">
                  <c:v>4.3899999999999999E-4</c:v>
                </c:pt>
                <c:pt idx="26">
                  <c:v>5.1099999999999995E-4</c:v>
                </c:pt>
                <c:pt idx="27">
                  <c:v>4.7899999999999999E-4</c:v>
                </c:pt>
                <c:pt idx="28">
                  <c:v>5.0299999999999997E-4</c:v>
                </c:pt>
                <c:pt idx="29">
                  <c:v>3.9399999999999998E-4</c:v>
                </c:pt>
                <c:pt idx="30">
                  <c:v>3.5E-4</c:v>
                </c:pt>
                <c:pt idx="31">
                  <c:v>3.9300000000000001E-4</c:v>
                </c:pt>
                <c:pt idx="32">
                  <c:v>4.46E-4</c:v>
                </c:pt>
                <c:pt idx="33">
                  <c:v>3.4200000000000002E-4</c:v>
                </c:pt>
                <c:pt idx="34">
                  <c:v>3.7800000000000003E-4</c:v>
                </c:pt>
                <c:pt idx="35">
                  <c:v>2.9100000000000003E-4</c:v>
                </c:pt>
                <c:pt idx="36">
                  <c:v>3.21E-4</c:v>
                </c:pt>
                <c:pt idx="37">
                  <c:v>3.9199999999999999E-4</c:v>
                </c:pt>
                <c:pt idx="38">
                  <c:v>4.66E-4</c:v>
                </c:pt>
                <c:pt idx="39">
                  <c:v>4.3800000000000002E-4</c:v>
                </c:pt>
                <c:pt idx="40">
                  <c:v>4.3600000000000003E-4</c:v>
                </c:pt>
                <c:pt idx="41">
                  <c:v>2.34E-4</c:v>
                </c:pt>
                <c:pt idx="42">
                  <c:v>7.4999999999999993E-5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9.9999999999999995E-7</c:v>
                </c:pt>
                <c:pt idx="53">
                  <c:v>2.6999999999999999E-5</c:v>
                </c:pt>
                <c:pt idx="54">
                  <c:v>4.3000000000000002E-5</c:v>
                </c:pt>
                <c:pt idx="55">
                  <c:v>1.02E-4</c:v>
                </c:pt>
                <c:pt idx="56">
                  <c:v>7.1000000000000005E-5</c:v>
                </c:pt>
                <c:pt idx="57">
                  <c:v>7.4999999999999993E-5</c:v>
                </c:pt>
                <c:pt idx="58">
                  <c:v>1.46E-4</c:v>
                </c:pt>
                <c:pt idx="59">
                  <c:v>1.3999999999999999E-4</c:v>
                </c:pt>
                <c:pt idx="60">
                  <c:v>7.8999999999999996E-5</c:v>
                </c:pt>
                <c:pt idx="61">
                  <c:v>1.45E-4</c:v>
                </c:pt>
                <c:pt idx="62">
                  <c:v>2.6200000000000003E-4</c:v>
                </c:pt>
                <c:pt idx="63">
                  <c:v>5.9199999999999997E-4</c:v>
                </c:pt>
                <c:pt idx="64">
                  <c:v>5.0500000000000002E-4</c:v>
                </c:pt>
                <c:pt idx="65">
                  <c:v>6.9499999999999998E-4</c:v>
                </c:pt>
                <c:pt idx="66">
                  <c:v>1.0579999999999999E-3</c:v>
                </c:pt>
                <c:pt idx="67">
                  <c:v>1.9849999999999998E-3</c:v>
                </c:pt>
                <c:pt idx="68">
                  <c:v>3.3029999999999999E-3</c:v>
                </c:pt>
                <c:pt idx="69">
                  <c:v>3.4659999999999999E-3</c:v>
                </c:pt>
                <c:pt idx="70">
                  <c:v>1.2762000000000001E-2</c:v>
                </c:pt>
                <c:pt idx="71">
                  <c:v>6.6400000000000001E-3</c:v>
                </c:pt>
                <c:pt idx="72">
                  <c:v>1.3999999999999999E-4</c:v>
                </c:pt>
                <c:pt idx="73">
                  <c:v>4.4749999999999998E-3</c:v>
                </c:pt>
                <c:pt idx="74">
                  <c:v>1.0591E-2</c:v>
                </c:pt>
                <c:pt idx="75">
                  <c:v>1.4911000000000001E-2</c:v>
                </c:pt>
                <c:pt idx="76">
                  <c:v>2.1735999999999998E-2</c:v>
                </c:pt>
                <c:pt idx="77">
                  <c:v>9.5980000000000006E-3</c:v>
                </c:pt>
                <c:pt idx="78">
                  <c:v>4.4999999999999997E-3</c:v>
                </c:pt>
                <c:pt idx="79">
                  <c:v>2.5732000000000001E-2</c:v>
                </c:pt>
                <c:pt idx="80">
                  <c:v>2.6567E-2</c:v>
                </c:pt>
                <c:pt idx="81">
                  <c:v>2.5152000000000001E-2</c:v>
                </c:pt>
                <c:pt idx="82">
                  <c:v>2.7212E-2</c:v>
                </c:pt>
                <c:pt idx="83">
                  <c:v>2.3496E-2</c:v>
                </c:pt>
                <c:pt idx="84">
                  <c:v>2.0424000000000001E-2</c:v>
                </c:pt>
                <c:pt idx="85">
                  <c:v>1.6896000000000001E-2</c:v>
                </c:pt>
                <c:pt idx="86">
                  <c:v>3.5300000000000002E-3</c:v>
                </c:pt>
                <c:pt idx="87">
                  <c:v>2.63E-3</c:v>
                </c:pt>
                <c:pt idx="88">
                  <c:v>2.1519999999999998E-3</c:v>
                </c:pt>
                <c:pt idx="89">
                  <c:v>1.7179999999999999E-3</c:v>
                </c:pt>
                <c:pt idx="90">
                  <c:v>1.415E-3</c:v>
                </c:pt>
                <c:pt idx="91">
                  <c:v>1.902E-3</c:v>
                </c:pt>
                <c:pt idx="92">
                  <c:v>6.4380000000000001E-3</c:v>
                </c:pt>
                <c:pt idx="93">
                  <c:v>8.5609999999999992E-3</c:v>
                </c:pt>
                <c:pt idx="94">
                  <c:v>1.0437E-2</c:v>
                </c:pt>
                <c:pt idx="95">
                  <c:v>1.1124E-2</c:v>
                </c:pt>
                <c:pt idx="96">
                  <c:v>1.2054E-2</c:v>
                </c:pt>
                <c:pt idx="97">
                  <c:v>1.2439E-2</c:v>
                </c:pt>
                <c:pt idx="98">
                  <c:v>1.2652E-2</c:v>
                </c:pt>
                <c:pt idx="99">
                  <c:v>1.2512000000000001E-2</c:v>
                </c:pt>
                <c:pt idx="100">
                  <c:v>1.4879E-2</c:v>
                </c:pt>
                <c:pt idx="101">
                  <c:v>1.6535999999999999E-2</c:v>
                </c:pt>
                <c:pt idx="102">
                  <c:v>1.7409000000000001E-2</c:v>
                </c:pt>
                <c:pt idx="103">
                  <c:v>1.3519E-2</c:v>
                </c:pt>
                <c:pt idx="104">
                  <c:v>2.5999999999999999E-3</c:v>
                </c:pt>
                <c:pt idx="105">
                  <c:v>1.0683E-2</c:v>
                </c:pt>
                <c:pt idx="106">
                  <c:v>1.2382000000000001E-2</c:v>
                </c:pt>
                <c:pt idx="107">
                  <c:v>1.5165E-2</c:v>
                </c:pt>
                <c:pt idx="108">
                  <c:v>9.8259999999999997E-3</c:v>
                </c:pt>
                <c:pt idx="109">
                  <c:v>1.5717999999999999E-2</c:v>
                </c:pt>
                <c:pt idx="110">
                  <c:v>2.3040000000000001E-3</c:v>
                </c:pt>
                <c:pt idx="111">
                  <c:v>2.4599999999999999E-3</c:v>
                </c:pt>
                <c:pt idx="112">
                  <c:v>1.9400000000000001E-3</c:v>
                </c:pt>
                <c:pt idx="113">
                  <c:v>6.2170000000000003E-3</c:v>
                </c:pt>
                <c:pt idx="114">
                  <c:v>1.3939E-2</c:v>
                </c:pt>
                <c:pt idx="115">
                  <c:v>1.5427E-2</c:v>
                </c:pt>
                <c:pt idx="116">
                  <c:v>1.6784E-2</c:v>
                </c:pt>
                <c:pt idx="117">
                  <c:v>1.2677000000000001E-2</c:v>
                </c:pt>
                <c:pt idx="118">
                  <c:v>1.0529999999999999E-2</c:v>
                </c:pt>
                <c:pt idx="119">
                  <c:v>1.1133000000000001E-2</c:v>
                </c:pt>
                <c:pt idx="120">
                  <c:v>1.2364999999999999E-2</c:v>
                </c:pt>
                <c:pt idx="121">
                  <c:v>1.2160000000000001E-2</c:v>
                </c:pt>
                <c:pt idx="122">
                  <c:v>9.9570000000000006E-3</c:v>
                </c:pt>
                <c:pt idx="123">
                  <c:v>1.1615E-2</c:v>
                </c:pt>
                <c:pt idx="124">
                  <c:v>1.1923E-2</c:v>
                </c:pt>
                <c:pt idx="125">
                  <c:v>1.0756E-2</c:v>
                </c:pt>
                <c:pt idx="126">
                  <c:v>1.2704E-2</c:v>
                </c:pt>
                <c:pt idx="127">
                  <c:v>1.3119E-2</c:v>
                </c:pt>
                <c:pt idx="128">
                  <c:v>1.3566E-2</c:v>
                </c:pt>
                <c:pt idx="129">
                  <c:v>1.5528999999999999E-2</c:v>
                </c:pt>
                <c:pt idx="130">
                  <c:v>1.5741999999999999E-2</c:v>
                </c:pt>
                <c:pt idx="131">
                  <c:v>2.1956E-2</c:v>
                </c:pt>
                <c:pt idx="132">
                  <c:v>1.8596000000000001E-2</c:v>
                </c:pt>
                <c:pt idx="133">
                  <c:v>1.9081000000000001E-2</c:v>
                </c:pt>
                <c:pt idx="134">
                  <c:v>1.7982999999999999E-2</c:v>
                </c:pt>
                <c:pt idx="135">
                  <c:v>1.6875999999999999E-2</c:v>
                </c:pt>
                <c:pt idx="136">
                  <c:v>1.3646E-2</c:v>
                </c:pt>
                <c:pt idx="137">
                  <c:v>2.0719000000000001E-2</c:v>
                </c:pt>
                <c:pt idx="138">
                  <c:v>7.7869999999999997E-3</c:v>
                </c:pt>
                <c:pt idx="139">
                  <c:v>4.5209999999999998E-3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6.8999999999999997E-5</c:v>
                </c:pt>
                <c:pt idx="153">
                  <c:v>1.2441000000000001E-2</c:v>
                </c:pt>
                <c:pt idx="154">
                  <c:v>1.6095999999999999E-2</c:v>
                </c:pt>
                <c:pt idx="155">
                  <c:v>2.7659E-2</c:v>
                </c:pt>
                <c:pt idx="156">
                  <c:v>2.8136000000000001E-2</c:v>
                </c:pt>
                <c:pt idx="157">
                  <c:v>2.2454999999999999E-2</c:v>
                </c:pt>
                <c:pt idx="158">
                  <c:v>3.0068000000000001E-2</c:v>
                </c:pt>
                <c:pt idx="159">
                  <c:v>3.1960000000000002E-2</c:v>
                </c:pt>
                <c:pt idx="160">
                  <c:v>2.7306E-2</c:v>
                </c:pt>
                <c:pt idx="161">
                  <c:v>2.4117E-2</c:v>
                </c:pt>
                <c:pt idx="162">
                  <c:v>1.6986999999999999E-2</c:v>
                </c:pt>
                <c:pt idx="163">
                  <c:v>2.2370000000000001E-2</c:v>
                </c:pt>
                <c:pt idx="164">
                  <c:v>2.1127E-2</c:v>
                </c:pt>
                <c:pt idx="165">
                  <c:v>1.4522E-2</c:v>
                </c:pt>
                <c:pt idx="166">
                  <c:v>1.4749E-2</c:v>
                </c:pt>
                <c:pt idx="167">
                  <c:v>3.0759999999999999E-2</c:v>
                </c:pt>
                <c:pt idx="168">
                  <c:v>3.8780000000000002E-2</c:v>
                </c:pt>
                <c:pt idx="169">
                  <c:v>3.2737000000000002E-2</c:v>
                </c:pt>
                <c:pt idx="170">
                  <c:v>2.2216E-2</c:v>
                </c:pt>
                <c:pt idx="171">
                  <c:v>1.8963000000000001E-2</c:v>
                </c:pt>
                <c:pt idx="172">
                  <c:v>1.2659999999999999E-2</c:v>
                </c:pt>
                <c:pt idx="173">
                  <c:v>2.8535000000000001E-2</c:v>
                </c:pt>
                <c:pt idx="174">
                  <c:v>2.4299999999999999E-2</c:v>
                </c:pt>
                <c:pt idx="175">
                  <c:v>2.8273E-2</c:v>
                </c:pt>
                <c:pt idx="176">
                  <c:v>2.3484000000000001E-2</c:v>
                </c:pt>
                <c:pt idx="177">
                  <c:v>2.5312999999999999E-2</c:v>
                </c:pt>
                <c:pt idx="178">
                  <c:v>2.1437999999999999E-2</c:v>
                </c:pt>
                <c:pt idx="179">
                  <c:v>2.0188999999999999E-2</c:v>
                </c:pt>
                <c:pt idx="180">
                  <c:v>3.8501000000000001E-2</c:v>
                </c:pt>
                <c:pt idx="181">
                  <c:v>5.5114999999999997E-2</c:v>
                </c:pt>
                <c:pt idx="182">
                  <c:v>4.7671999999999999E-2</c:v>
                </c:pt>
                <c:pt idx="183">
                  <c:v>3.7136000000000002E-2</c:v>
                </c:pt>
                <c:pt idx="184">
                  <c:v>5.7706E-2</c:v>
                </c:pt>
                <c:pt idx="185">
                  <c:v>5.2763999999999998E-2</c:v>
                </c:pt>
                <c:pt idx="186">
                  <c:v>4.1979000000000002E-2</c:v>
                </c:pt>
                <c:pt idx="187">
                  <c:v>4.7947999999999998E-2</c:v>
                </c:pt>
                <c:pt idx="188">
                  <c:v>4.6800000000000001E-2</c:v>
                </c:pt>
                <c:pt idx="189">
                  <c:v>4.8522000000000003E-2</c:v>
                </c:pt>
                <c:pt idx="190">
                  <c:v>5.4183000000000002E-2</c:v>
                </c:pt>
                <c:pt idx="191">
                  <c:v>4.6730000000000001E-2</c:v>
                </c:pt>
                <c:pt idx="192">
                  <c:v>4.1805000000000002E-2</c:v>
                </c:pt>
                <c:pt idx="193">
                  <c:v>4.19E-2</c:v>
                </c:pt>
                <c:pt idx="194">
                  <c:v>3.9743000000000001E-2</c:v>
                </c:pt>
                <c:pt idx="195">
                  <c:v>9.1170000000000001E-3</c:v>
                </c:pt>
                <c:pt idx="196">
                  <c:v>3.3019999999999998E-3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1.3359999999999999E-3</c:v>
                </c:pt>
                <c:pt idx="202">
                  <c:v>4.0613999999999997E-2</c:v>
                </c:pt>
                <c:pt idx="203">
                  <c:v>3.3578999999999998E-2</c:v>
                </c:pt>
                <c:pt idx="204">
                  <c:v>2.9721999999999998E-2</c:v>
                </c:pt>
                <c:pt idx="205">
                  <c:v>2.9524000000000002E-2</c:v>
                </c:pt>
                <c:pt idx="206">
                  <c:v>3.6819999999999999E-3</c:v>
                </c:pt>
                <c:pt idx="207">
                  <c:v>4.2389999999999997E-3</c:v>
                </c:pt>
                <c:pt idx="208">
                  <c:v>3.29E-3</c:v>
                </c:pt>
                <c:pt idx="209">
                  <c:v>3.0999999999999999E-3</c:v>
                </c:pt>
                <c:pt idx="210">
                  <c:v>2.0739999999999999E-3</c:v>
                </c:pt>
                <c:pt idx="211">
                  <c:v>3.0890000000000002E-3</c:v>
                </c:pt>
                <c:pt idx="212">
                  <c:v>3.1313000000000001E-2</c:v>
                </c:pt>
                <c:pt idx="213">
                  <c:v>3.9560999999999999E-2</c:v>
                </c:pt>
                <c:pt idx="214">
                  <c:v>4.1069000000000001E-2</c:v>
                </c:pt>
                <c:pt idx="215">
                  <c:v>5.1088000000000001E-2</c:v>
                </c:pt>
                <c:pt idx="216">
                  <c:v>4.9398999999999998E-2</c:v>
                </c:pt>
                <c:pt idx="217">
                  <c:v>4.1597000000000002E-2</c:v>
                </c:pt>
                <c:pt idx="218">
                  <c:v>4.0119000000000002E-2</c:v>
                </c:pt>
                <c:pt idx="219">
                  <c:v>4.3671000000000001E-2</c:v>
                </c:pt>
                <c:pt idx="220">
                  <c:v>4.2229999999999997E-2</c:v>
                </c:pt>
                <c:pt idx="221">
                  <c:v>3.7823000000000002E-2</c:v>
                </c:pt>
                <c:pt idx="222">
                  <c:v>3.8440000000000002E-2</c:v>
                </c:pt>
                <c:pt idx="223">
                  <c:v>4.6469000000000003E-2</c:v>
                </c:pt>
                <c:pt idx="224">
                  <c:v>4.6268999999999998E-2</c:v>
                </c:pt>
                <c:pt idx="225">
                  <c:v>2.9259E-2</c:v>
                </c:pt>
                <c:pt idx="226">
                  <c:v>4.3411999999999999E-2</c:v>
                </c:pt>
                <c:pt idx="227">
                  <c:v>4.7381E-2</c:v>
                </c:pt>
                <c:pt idx="228">
                  <c:v>2.4849E-2</c:v>
                </c:pt>
                <c:pt idx="229">
                  <c:v>3.1050000000000001E-3</c:v>
                </c:pt>
                <c:pt idx="230">
                  <c:v>2.4250000000000001E-3</c:v>
                </c:pt>
                <c:pt idx="231">
                  <c:v>5.5149999999999999E-3</c:v>
                </c:pt>
                <c:pt idx="232">
                  <c:v>4.0499999999999998E-4</c:v>
                </c:pt>
                <c:pt idx="233">
                  <c:v>3.0240000000000002E-3</c:v>
                </c:pt>
                <c:pt idx="234">
                  <c:v>1.1292999999999999E-2</c:v>
                </c:pt>
                <c:pt idx="235">
                  <c:v>2.5575000000000001E-2</c:v>
                </c:pt>
                <c:pt idx="236">
                  <c:v>1.9782000000000001E-2</c:v>
                </c:pt>
                <c:pt idx="237">
                  <c:v>2.8294E-2</c:v>
                </c:pt>
                <c:pt idx="238">
                  <c:v>2.4459999999999999E-2</c:v>
                </c:pt>
                <c:pt idx="239">
                  <c:v>2.9694000000000002E-2</c:v>
                </c:pt>
                <c:pt idx="240">
                  <c:v>4.8479999999999999E-3</c:v>
                </c:pt>
                <c:pt idx="241">
                  <c:v>2.8869999999999998E-3</c:v>
                </c:pt>
                <c:pt idx="242">
                  <c:v>3.8969999999999999E-3</c:v>
                </c:pt>
                <c:pt idx="243">
                  <c:v>1.2704999999999999E-2</c:v>
                </c:pt>
                <c:pt idx="244">
                  <c:v>4.0993000000000002E-2</c:v>
                </c:pt>
                <c:pt idx="245">
                  <c:v>3.4854000000000003E-2</c:v>
                </c:pt>
                <c:pt idx="246">
                  <c:v>3.9739999999999998E-2</c:v>
                </c:pt>
                <c:pt idx="247">
                  <c:v>2.6003999999999999E-2</c:v>
                </c:pt>
                <c:pt idx="248">
                  <c:v>5.3449999999999999E-3</c:v>
                </c:pt>
                <c:pt idx="249">
                  <c:v>4.5050000000000003E-3</c:v>
                </c:pt>
                <c:pt idx="250">
                  <c:v>6.2030000000000002E-3</c:v>
                </c:pt>
                <c:pt idx="251">
                  <c:v>5.1707000000000003E-2</c:v>
                </c:pt>
                <c:pt idx="252">
                  <c:v>3.7414999999999997E-2</c:v>
                </c:pt>
                <c:pt idx="253">
                  <c:v>4.4650000000000002E-2</c:v>
                </c:pt>
                <c:pt idx="254">
                  <c:v>3.6387000000000003E-2</c:v>
                </c:pt>
                <c:pt idx="255">
                  <c:v>6.2691999999999998E-2</c:v>
                </c:pt>
                <c:pt idx="256">
                  <c:v>6.8776000000000004E-2</c:v>
                </c:pt>
                <c:pt idx="257">
                  <c:v>2.2672000000000001E-2</c:v>
                </c:pt>
                <c:pt idx="258">
                  <c:v>2.0111E-2</c:v>
                </c:pt>
                <c:pt idx="259">
                  <c:v>6.1074999999999997E-2</c:v>
                </c:pt>
                <c:pt idx="260">
                  <c:v>3.2658E-2</c:v>
                </c:pt>
                <c:pt idx="261">
                  <c:v>3.0615E-2</c:v>
                </c:pt>
                <c:pt idx="262">
                  <c:v>3.3738999999999998E-2</c:v>
                </c:pt>
                <c:pt idx="263">
                  <c:v>3.2619000000000002E-2</c:v>
                </c:pt>
                <c:pt idx="264">
                  <c:v>3.4873000000000001E-2</c:v>
                </c:pt>
                <c:pt idx="265">
                  <c:v>3.0589000000000002E-2</c:v>
                </c:pt>
                <c:pt idx="266">
                  <c:v>3.0328000000000001E-2</c:v>
                </c:pt>
                <c:pt idx="267">
                  <c:v>2.9395999999999999E-2</c:v>
                </c:pt>
                <c:pt idx="268">
                  <c:v>2.7982E-2</c:v>
                </c:pt>
                <c:pt idx="269">
                  <c:v>2.9638999999999999E-2</c:v>
                </c:pt>
                <c:pt idx="270">
                  <c:v>3.7257999999999999E-2</c:v>
                </c:pt>
                <c:pt idx="271">
                  <c:v>3.2010999999999998E-2</c:v>
                </c:pt>
                <c:pt idx="272">
                  <c:v>3.5534999999999997E-2</c:v>
                </c:pt>
                <c:pt idx="273">
                  <c:v>2.5808999999999999E-2</c:v>
                </c:pt>
                <c:pt idx="274">
                  <c:v>2.3148999999999999E-2</c:v>
                </c:pt>
                <c:pt idx="275">
                  <c:v>2.3553999999999999E-2</c:v>
                </c:pt>
                <c:pt idx="276">
                  <c:v>2.7623999999999999E-2</c:v>
                </c:pt>
                <c:pt idx="277">
                  <c:v>4.9979999999999998E-3</c:v>
                </c:pt>
                <c:pt idx="278">
                  <c:v>1.6312E-2</c:v>
                </c:pt>
                <c:pt idx="279">
                  <c:v>3.6063999999999999E-2</c:v>
                </c:pt>
                <c:pt idx="280">
                  <c:v>3.1489000000000003E-2</c:v>
                </c:pt>
                <c:pt idx="281">
                  <c:v>4.3264999999999998E-2</c:v>
                </c:pt>
                <c:pt idx="282">
                  <c:v>3.3996999999999999E-2</c:v>
                </c:pt>
                <c:pt idx="283">
                  <c:v>3.5880000000000002E-2</c:v>
                </c:pt>
                <c:pt idx="284">
                  <c:v>3.3701000000000002E-2</c:v>
                </c:pt>
                <c:pt idx="285">
                  <c:v>3.0103000000000001E-2</c:v>
                </c:pt>
                <c:pt idx="286">
                  <c:v>2.8965000000000001E-2</c:v>
                </c:pt>
                <c:pt idx="287">
                  <c:v>2.8066000000000001E-2</c:v>
                </c:pt>
                <c:pt idx="288">
                  <c:v>2.6852000000000001E-2</c:v>
                </c:pt>
                <c:pt idx="289">
                  <c:v>2.2594E-2</c:v>
                </c:pt>
                <c:pt idx="2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'303'!$B$2</c:f>
              <c:strCache>
                <c:ptCount val="1"/>
                <c:pt idx="0">
                  <c:v> LI303</c:v>
                </c:pt>
              </c:strCache>
            </c:strRef>
          </c:tx>
          <c:spPr>
            <a:ln w="28575">
              <a:noFill/>
            </a:ln>
          </c:spPr>
          <c:xVal>
            <c:numRef>
              <c:f>InjAreaLoss!$C$8:$C$298</c:f>
              <c:numCache>
                <c:formatCode>m/d/yyyy</c:formatCode>
                <c:ptCount val="291"/>
                <c:pt idx="0">
                  <c:v>39006</c:v>
                </c:pt>
                <c:pt idx="1">
                  <c:v>39013</c:v>
                </c:pt>
                <c:pt idx="2">
                  <c:v>39020.041666666664</c:v>
                </c:pt>
                <c:pt idx="3">
                  <c:v>39027.041666666664</c:v>
                </c:pt>
                <c:pt idx="4">
                  <c:v>39034.041666666664</c:v>
                </c:pt>
                <c:pt idx="5">
                  <c:v>39041.041666666664</c:v>
                </c:pt>
                <c:pt idx="6">
                  <c:v>39048.041666666664</c:v>
                </c:pt>
                <c:pt idx="7">
                  <c:v>39055.041666666664</c:v>
                </c:pt>
                <c:pt idx="8">
                  <c:v>39062.041666666664</c:v>
                </c:pt>
                <c:pt idx="9">
                  <c:v>39069.041666666664</c:v>
                </c:pt>
                <c:pt idx="10">
                  <c:v>39076.041666666664</c:v>
                </c:pt>
                <c:pt idx="11">
                  <c:v>39083.041666666664</c:v>
                </c:pt>
                <c:pt idx="12">
                  <c:v>39090.041666666664</c:v>
                </c:pt>
                <c:pt idx="13">
                  <c:v>39097.041666666664</c:v>
                </c:pt>
                <c:pt idx="14">
                  <c:v>39104.041666666664</c:v>
                </c:pt>
                <c:pt idx="15">
                  <c:v>39111.041666666664</c:v>
                </c:pt>
                <c:pt idx="16">
                  <c:v>39118.041666666664</c:v>
                </c:pt>
                <c:pt idx="17">
                  <c:v>39125.041666666664</c:v>
                </c:pt>
                <c:pt idx="18">
                  <c:v>39132.041666666664</c:v>
                </c:pt>
                <c:pt idx="19">
                  <c:v>39139.041666666664</c:v>
                </c:pt>
                <c:pt idx="20">
                  <c:v>39146.041666666664</c:v>
                </c:pt>
                <c:pt idx="21">
                  <c:v>39153</c:v>
                </c:pt>
                <c:pt idx="22">
                  <c:v>39160</c:v>
                </c:pt>
                <c:pt idx="23">
                  <c:v>39167</c:v>
                </c:pt>
                <c:pt idx="24">
                  <c:v>39174</c:v>
                </c:pt>
                <c:pt idx="25">
                  <c:v>39181</c:v>
                </c:pt>
                <c:pt idx="26">
                  <c:v>39188</c:v>
                </c:pt>
                <c:pt idx="27">
                  <c:v>39195</c:v>
                </c:pt>
                <c:pt idx="28">
                  <c:v>39202</c:v>
                </c:pt>
                <c:pt idx="29">
                  <c:v>39209</c:v>
                </c:pt>
                <c:pt idx="30">
                  <c:v>39216</c:v>
                </c:pt>
                <c:pt idx="31">
                  <c:v>39223</c:v>
                </c:pt>
                <c:pt idx="32">
                  <c:v>39230</c:v>
                </c:pt>
                <c:pt idx="33">
                  <c:v>39237</c:v>
                </c:pt>
                <c:pt idx="34">
                  <c:v>39244</c:v>
                </c:pt>
                <c:pt idx="35">
                  <c:v>39251</c:v>
                </c:pt>
                <c:pt idx="36">
                  <c:v>39258</c:v>
                </c:pt>
                <c:pt idx="37">
                  <c:v>39265</c:v>
                </c:pt>
                <c:pt idx="38">
                  <c:v>39272</c:v>
                </c:pt>
                <c:pt idx="39">
                  <c:v>39279</c:v>
                </c:pt>
                <c:pt idx="40">
                  <c:v>39286</c:v>
                </c:pt>
                <c:pt idx="41">
                  <c:v>39293</c:v>
                </c:pt>
                <c:pt idx="42">
                  <c:v>39300</c:v>
                </c:pt>
                <c:pt idx="43">
                  <c:v>39307</c:v>
                </c:pt>
                <c:pt idx="44">
                  <c:v>39314</c:v>
                </c:pt>
                <c:pt idx="45">
                  <c:v>39321</c:v>
                </c:pt>
                <c:pt idx="46">
                  <c:v>39328</c:v>
                </c:pt>
                <c:pt idx="47">
                  <c:v>39335</c:v>
                </c:pt>
                <c:pt idx="48">
                  <c:v>39342</c:v>
                </c:pt>
                <c:pt idx="49">
                  <c:v>39349</c:v>
                </c:pt>
                <c:pt idx="50">
                  <c:v>39356</c:v>
                </c:pt>
                <c:pt idx="51">
                  <c:v>39363</c:v>
                </c:pt>
                <c:pt idx="52">
                  <c:v>39370</c:v>
                </c:pt>
                <c:pt idx="53">
                  <c:v>39377</c:v>
                </c:pt>
                <c:pt idx="54">
                  <c:v>39384</c:v>
                </c:pt>
                <c:pt idx="55">
                  <c:v>39391.041666666664</c:v>
                </c:pt>
                <c:pt idx="56">
                  <c:v>39398.041666666664</c:v>
                </c:pt>
                <c:pt idx="57">
                  <c:v>39405.041666666664</c:v>
                </c:pt>
                <c:pt idx="58">
                  <c:v>39412.041666666664</c:v>
                </c:pt>
                <c:pt idx="59">
                  <c:v>39419.041666666664</c:v>
                </c:pt>
                <c:pt idx="60">
                  <c:v>39426.041666666664</c:v>
                </c:pt>
                <c:pt idx="61">
                  <c:v>39433.041666666664</c:v>
                </c:pt>
                <c:pt idx="62">
                  <c:v>39440.041666666664</c:v>
                </c:pt>
                <c:pt idx="63">
                  <c:v>39447.041666666664</c:v>
                </c:pt>
                <c:pt idx="64">
                  <c:v>39454.041666666664</c:v>
                </c:pt>
                <c:pt idx="65">
                  <c:v>39461.041666666664</c:v>
                </c:pt>
                <c:pt idx="66">
                  <c:v>39468.041666666664</c:v>
                </c:pt>
                <c:pt idx="67">
                  <c:v>39475.041666666664</c:v>
                </c:pt>
                <c:pt idx="68">
                  <c:v>39482.041666666664</c:v>
                </c:pt>
                <c:pt idx="69">
                  <c:v>39489.041666666664</c:v>
                </c:pt>
                <c:pt idx="70">
                  <c:v>39496.041666666664</c:v>
                </c:pt>
                <c:pt idx="71">
                  <c:v>39503.041666666664</c:v>
                </c:pt>
                <c:pt idx="72">
                  <c:v>39510.041666666664</c:v>
                </c:pt>
                <c:pt idx="73">
                  <c:v>39517</c:v>
                </c:pt>
                <c:pt idx="74">
                  <c:v>39524</c:v>
                </c:pt>
                <c:pt idx="75">
                  <c:v>39531</c:v>
                </c:pt>
                <c:pt idx="76">
                  <c:v>39538</c:v>
                </c:pt>
                <c:pt idx="77">
                  <c:v>39545</c:v>
                </c:pt>
                <c:pt idx="78">
                  <c:v>39552</c:v>
                </c:pt>
                <c:pt idx="79">
                  <c:v>39559</c:v>
                </c:pt>
                <c:pt idx="80">
                  <c:v>39566</c:v>
                </c:pt>
                <c:pt idx="81">
                  <c:v>39573</c:v>
                </c:pt>
                <c:pt idx="82">
                  <c:v>39580</c:v>
                </c:pt>
                <c:pt idx="83">
                  <c:v>39587</c:v>
                </c:pt>
                <c:pt idx="84">
                  <c:v>39594</c:v>
                </c:pt>
                <c:pt idx="85">
                  <c:v>39601</c:v>
                </c:pt>
                <c:pt idx="86">
                  <c:v>39608</c:v>
                </c:pt>
                <c:pt idx="87">
                  <c:v>39615</c:v>
                </c:pt>
                <c:pt idx="88">
                  <c:v>39622</c:v>
                </c:pt>
                <c:pt idx="89">
                  <c:v>39629</c:v>
                </c:pt>
                <c:pt idx="90">
                  <c:v>39636</c:v>
                </c:pt>
                <c:pt idx="91">
                  <c:v>39643</c:v>
                </c:pt>
                <c:pt idx="92">
                  <c:v>39650</c:v>
                </c:pt>
                <c:pt idx="93">
                  <c:v>39657</c:v>
                </c:pt>
                <c:pt idx="94">
                  <c:v>39664</c:v>
                </c:pt>
                <c:pt idx="95">
                  <c:v>39671</c:v>
                </c:pt>
                <c:pt idx="96">
                  <c:v>39678</c:v>
                </c:pt>
                <c:pt idx="97">
                  <c:v>39685</c:v>
                </c:pt>
                <c:pt idx="98">
                  <c:v>39692</c:v>
                </c:pt>
                <c:pt idx="99">
                  <c:v>39699</c:v>
                </c:pt>
                <c:pt idx="100">
                  <c:v>39706</c:v>
                </c:pt>
                <c:pt idx="101">
                  <c:v>39713</c:v>
                </c:pt>
                <c:pt idx="102">
                  <c:v>39720</c:v>
                </c:pt>
                <c:pt idx="103">
                  <c:v>39727</c:v>
                </c:pt>
                <c:pt idx="104">
                  <c:v>39734</c:v>
                </c:pt>
                <c:pt idx="105">
                  <c:v>39741</c:v>
                </c:pt>
                <c:pt idx="106">
                  <c:v>39748</c:v>
                </c:pt>
                <c:pt idx="107">
                  <c:v>39755.041666666664</c:v>
                </c:pt>
                <c:pt idx="108">
                  <c:v>39762.041666666664</c:v>
                </c:pt>
                <c:pt idx="109">
                  <c:v>39769.041666666664</c:v>
                </c:pt>
                <c:pt idx="110">
                  <c:v>39776.041666666664</c:v>
                </c:pt>
                <c:pt idx="111">
                  <c:v>39783.041666666664</c:v>
                </c:pt>
                <c:pt idx="112">
                  <c:v>39790.041666666664</c:v>
                </c:pt>
                <c:pt idx="113">
                  <c:v>39797.041666666664</c:v>
                </c:pt>
                <c:pt idx="114">
                  <c:v>39804.041666666664</c:v>
                </c:pt>
                <c:pt idx="115">
                  <c:v>39811.041666666664</c:v>
                </c:pt>
                <c:pt idx="116">
                  <c:v>39818.041666666664</c:v>
                </c:pt>
                <c:pt idx="117">
                  <c:v>39825.041666666664</c:v>
                </c:pt>
                <c:pt idx="118">
                  <c:v>39832.041666666664</c:v>
                </c:pt>
                <c:pt idx="119">
                  <c:v>39839.041666666664</c:v>
                </c:pt>
                <c:pt idx="120">
                  <c:v>39846.041666666664</c:v>
                </c:pt>
                <c:pt idx="121">
                  <c:v>39853.041666666664</c:v>
                </c:pt>
                <c:pt idx="122">
                  <c:v>39860.041666666664</c:v>
                </c:pt>
                <c:pt idx="123">
                  <c:v>39867.041666666664</c:v>
                </c:pt>
                <c:pt idx="124">
                  <c:v>39874.041666666664</c:v>
                </c:pt>
                <c:pt idx="125">
                  <c:v>39881</c:v>
                </c:pt>
                <c:pt idx="126">
                  <c:v>39888</c:v>
                </c:pt>
                <c:pt idx="127">
                  <c:v>39895</c:v>
                </c:pt>
                <c:pt idx="128">
                  <c:v>39902</c:v>
                </c:pt>
                <c:pt idx="129">
                  <c:v>39909</c:v>
                </c:pt>
                <c:pt idx="130">
                  <c:v>39916</c:v>
                </c:pt>
                <c:pt idx="131">
                  <c:v>39923</c:v>
                </c:pt>
                <c:pt idx="132">
                  <c:v>39930</c:v>
                </c:pt>
                <c:pt idx="133">
                  <c:v>39937</c:v>
                </c:pt>
                <c:pt idx="134">
                  <c:v>39944</c:v>
                </c:pt>
                <c:pt idx="135">
                  <c:v>39951</c:v>
                </c:pt>
                <c:pt idx="136">
                  <c:v>39958</c:v>
                </c:pt>
                <c:pt idx="137">
                  <c:v>39965</c:v>
                </c:pt>
                <c:pt idx="138">
                  <c:v>39972</c:v>
                </c:pt>
                <c:pt idx="139">
                  <c:v>39979</c:v>
                </c:pt>
                <c:pt idx="140">
                  <c:v>39986</c:v>
                </c:pt>
                <c:pt idx="141">
                  <c:v>39993</c:v>
                </c:pt>
                <c:pt idx="142">
                  <c:v>40000</c:v>
                </c:pt>
                <c:pt idx="143">
                  <c:v>40007</c:v>
                </c:pt>
                <c:pt idx="144">
                  <c:v>40014</c:v>
                </c:pt>
                <c:pt idx="145">
                  <c:v>40021</c:v>
                </c:pt>
                <c:pt idx="146">
                  <c:v>40028</c:v>
                </c:pt>
                <c:pt idx="147">
                  <c:v>40035</c:v>
                </c:pt>
                <c:pt idx="148">
                  <c:v>40042</c:v>
                </c:pt>
                <c:pt idx="149">
                  <c:v>40049</c:v>
                </c:pt>
                <c:pt idx="150">
                  <c:v>40056</c:v>
                </c:pt>
                <c:pt idx="151">
                  <c:v>40063</c:v>
                </c:pt>
                <c:pt idx="152">
                  <c:v>40070</c:v>
                </c:pt>
                <c:pt idx="153">
                  <c:v>40077</c:v>
                </c:pt>
                <c:pt idx="154">
                  <c:v>40084</c:v>
                </c:pt>
                <c:pt idx="155">
                  <c:v>40091</c:v>
                </c:pt>
                <c:pt idx="156">
                  <c:v>40098</c:v>
                </c:pt>
                <c:pt idx="157">
                  <c:v>40105</c:v>
                </c:pt>
                <c:pt idx="158">
                  <c:v>40112</c:v>
                </c:pt>
                <c:pt idx="159">
                  <c:v>40119.041666666664</c:v>
                </c:pt>
                <c:pt idx="160">
                  <c:v>40126.041666666664</c:v>
                </c:pt>
                <c:pt idx="161">
                  <c:v>40133.041666666664</c:v>
                </c:pt>
                <c:pt idx="162">
                  <c:v>40140.041666666664</c:v>
                </c:pt>
                <c:pt idx="163">
                  <c:v>40147.041666666664</c:v>
                </c:pt>
                <c:pt idx="164">
                  <c:v>40154.041666666664</c:v>
                </c:pt>
                <c:pt idx="165">
                  <c:v>40161.041666666664</c:v>
                </c:pt>
                <c:pt idx="166">
                  <c:v>40168.041666666664</c:v>
                </c:pt>
                <c:pt idx="167">
                  <c:v>40175.041666666664</c:v>
                </c:pt>
                <c:pt idx="168">
                  <c:v>40182.041666666664</c:v>
                </c:pt>
                <c:pt idx="169">
                  <c:v>40189.041666666664</c:v>
                </c:pt>
                <c:pt idx="170">
                  <c:v>40196.041666666664</c:v>
                </c:pt>
                <c:pt idx="171">
                  <c:v>40203.041666666664</c:v>
                </c:pt>
                <c:pt idx="172">
                  <c:v>40210.041666666664</c:v>
                </c:pt>
                <c:pt idx="173">
                  <c:v>40217.041666666664</c:v>
                </c:pt>
                <c:pt idx="174">
                  <c:v>40224.041666666664</c:v>
                </c:pt>
                <c:pt idx="175">
                  <c:v>40231.041666666664</c:v>
                </c:pt>
                <c:pt idx="176">
                  <c:v>40238.041666666664</c:v>
                </c:pt>
                <c:pt idx="177">
                  <c:v>40245.041666666664</c:v>
                </c:pt>
                <c:pt idx="178">
                  <c:v>40252</c:v>
                </c:pt>
                <c:pt idx="179">
                  <c:v>40259</c:v>
                </c:pt>
                <c:pt idx="180">
                  <c:v>40266</c:v>
                </c:pt>
                <c:pt idx="181">
                  <c:v>40273</c:v>
                </c:pt>
                <c:pt idx="182">
                  <c:v>40280</c:v>
                </c:pt>
                <c:pt idx="183">
                  <c:v>40287</c:v>
                </c:pt>
                <c:pt idx="184">
                  <c:v>40294</c:v>
                </c:pt>
                <c:pt idx="185">
                  <c:v>40301</c:v>
                </c:pt>
                <c:pt idx="186">
                  <c:v>40308</c:v>
                </c:pt>
                <c:pt idx="187">
                  <c:v>40315</c:v>
                </c:pt>
                <c:pt idx="188">
                  <c:v>40322</c:v>
                </c:pt>
                <c:pt idx="189">
                  <c:v>40329</c:v>
                </c:pt>
                <c:pt idx="190">
                  <c:v>40336</c:v>
                </c:pt>
                <c:pt idx="191">
                  <c:v>40343</c:v>
                </c:pt>
                <c:pt idx="192">
                  <c:v>40350</c:v>
                </c:pt>
                <c:pt idx="193">
                  <c:v>40357</c:v>
                </c:pt>
                <c:pt idx="194">
                  <c:v>40364</c:v>
                </c:pt>
                <c:pt idx="195">
                  <c:v>40371</c:v>
                </c:pt>
                <c:pt idx="196">
                  <c:v>40378</c:v>
                </c:pt>
                <c:pt idx="197">
                  <c:v>40385</c:v>
                </c:pt>
                <c:pt idx="198">
                  <c:v>40392</c:v>
                </c:pt>
                <c:pt idx="199">
                  <c:v>40399</c:v>
                </c:pt>
                <c:pt idx="200">
                  <c:v>40406</c:v>
                </c:pt>
                <c:pt idx="201">
                  <c:v>40413</c:v>
                </c:pt>
                <c:pt idx="202">
                  <c:v>40420</c:v>
                </c:pt>
                <c:pt idx="203">
                  <c:v>40427</c:v>
                </c:pt>
                <c:pt idx="204">
                  <c:v>40434</c:v>
                </c:pt>
                <c:pt idx="205">
                  <c:v>40441</c:v>
                </c:pt>
                <c:pt idx="206">
                  <c:v>40448</c:v>
                </c:pt>
                <c:pt idx="207">
                  <c:v>40455</c:v>
                </c:pt>
                <c:pt idx="208">
                  <c:v>40462</c:v>
                </c:pt>
                <c:pt idx="209">
                  <c:v>40469</c:v>
                </c:pt>
                <c:pt idx="210">
                  <c:v>40476</c:v>
                </c:pt>
                <c:pt idx="211">
                  <c:v>40483</c:v>
                </c:pt>
                <c:pt idx="212">
                  <c:v>40490.041666666664</c:v>
                </c:pt>
                <c:pt idx="213">
                  <c:v>40497.041666666664</c:v>
                </c:pt>
                <c:pt idx="214">
                  <c:v>40504.041666666664</c:v>
                </c:pt>
                <c:pt idx="215">
                  <c:v>40511.041666666664</c:v>
                </c:pt>
                <c:pt idx="216">
                  <c:v>40518.041666666664</c:v>
                </c:pt>
                <c:pt idx="217">
                  <c:v>40525.041666666664</c:v>
                </c:pt>
                <c:pt idx="218">
                  <c:v>40532.041666666664</c:v>
                </c:pt>
                <c:pt idx="219">
                  <c:v>40539.041666666664</c:v>
                </c:pt>
                <c:pt idx="220">
                  <c:v>40546.041666666664</c:v>
                </c:pt>
                <c:pt idx="221">
                  <c:v>40553.041666666664</c:v>
                </c:pt>
                <c:pt idx="222">
                  <c:v>40560.041666666664</c:v>
                </c:pt>
                <c:pt idx="223">
                  <c:v>40567.041666666664</c:v>
                </c:pt>
                <c:pt idx="224">
                  <c:v>40574.041666666664</c:v>
                </c:pt>
                <c:pt idx="225">
                  <c:v>40581.041666666664</c:v>
                </c:pt>
                <c:pt idx="226">
                  <c:v>40588.041666666664</c:v>
                </c:pt>
                <c:pt idx="227">
                  <c:v>40595.041666666664</c:v>
                </c:pt>
                <c:pt idx="228">
                  <c:v>40602.041666666664</c:v>
                </c:pt>
                <c:pt idx="229">
                  <c:v>40609.041666666664</c:v>
                </c:pt>
                <c:pt idx="230">
                  <c:v>40616</c:v>
                </c:pt>
                <c:pt idx="231">
                  <c:v>40623</c:v>
                </c:pt>
                <c:pt idx="232">
                  <c:v>40630</c:v>
                </c:pt>
                <c:pt idx="233">
                  <c:v>40637</c:v>
                </c:pt>
                <c:pt idx="234">
                  <c:v>40644</c:v>
                </c:pt>
                <c:pt idx="235">
                  <c:v>40651</c:v>
                </c:pt>
                <c:pt idx="236">
                  <c:v>40658</c:v>
                </c:pt>
                <c:pt idx="237">
                  <c:v>40665</c:v>
                </c:pt>
                <c:pt idx="238">
                  <c:v>40672</c:v>
                </c:pt>
                <c:pt idx="239">
                  <c:v>40679</c:v>
                </c:pt>
                <c:pt idx="240">
                  <c:v>40686</c:v>
                </c:pt>
                <c:pt idx="241">
                  <c:v>40693</c:v>
                </c:pt>
                <c:pt idx="242">
                  <c:v>40700</c:v>
                </c:pt>
                <c:pt idx="243">
                  <c:v>40707</c:v>
                </c:pt>
                <c:pt idx="244">
                  <c:v>40714</c:v>
                </c:pt>
                <c:pt idx="245">
                  <c:v>40721</c:v>
                </c:pt>
                <c:pt idx="246">
                  <c:v>40728</c:v>
                </c:pt>
                <c:pt idx="247">
                  <c:v>40735</c:v>
                </c:pt>
                <c:pt idx="248">
                  <c:v>40742</c:v>
                </c:pt>
                <c:pt idx="249">
                  <c:v>40749</c:v>
                </c:pt>
                <c:pt idx="250">
                  <c:v>40756</c:v>
                </c:pt>
                <c:pt idx="251">
                  <c:v>40763</c:v>
                </c:pt>
                <c:pt idx="252">
                  <c:v>40770</c:v>
                </c:pt>
                <c:pt idx="253">
                  <c:v>40777</c:v>
                </c:pt>
                <c:pt idx="254">
                  <c:v>40784</c:v>
                </c:pt>
                <c:pt idx="255">
                  <c:v>40791</c:v>
                </c:pt>
                <c:pt idx="256">
                  <c:v>40798</c:v>
                </c:pt>
                <c:pt idx="257">
                  <c:v>40805</c:v>
                </c:pt>
                <c:pt idx="258">
                  <c:v>40812</c:v>
                </c:pt>
                <c:pt idx="259">
                  <c:v>40819</c:v>
                </c:pt>
                <c:pt idx="260">
                  <c:v>40826</c:v>
                </c:pt>
                <c:pt idx="261">
                  <c:v>40833</c:v>
                </c:pt>
                <c:pt idx="262">
                  <c:v>40840</c:v>
                </c:pt>
                <c:pt idx="263">
                  <c:v>40847</c:v>
                </c:pt>
                <c:pt idx="264">
                  <c:v>40854.041666666664</c:v>
                </c:pt>
                <c:pt idx="265">
                  <c:v>40861.041666666664</c:v>
                </c:pt>
                <c:pt idx="266">
                  <c:v>40868.041666666664</c:v>
                </c:pt>
                <c:pt idx="267">
                  <c:v>40875.041666666664</c:v>
                </c:pt>
                <c:pt idx="268">
                  <c:v>40882.041666666664</c:v>
                </c:pt>
                <c:pt idx="269">
                  <c:v>40889.041666666664</c:v>
                </c:pt>
                <c:pt idx="270">
                  <c:v>40896.041666666664</c:v>
                </c:pt>
                <c:pt idx="271">
                  <c:v>40903.041666666664</c:v>
                </c:pt>
                <c:pt idx="272">
                  <c:v>40910.041666666664</c:v>
                </c:pt>
                <c:pt idx="273">
                  <c:v>40917.041666666664</c:v>
                </c:pt>
                <c:pt idx="274">
                  <c:v>40924.041666666664</c:v>
                </c:pt>
                <c:pt idx="275">
                  <c:v>40931.041666666664</c:v>
                </c:pt>
                <c:pt idx="276">
                  <c:v>40938.041666666664</c:v>
                </c:pt>
                <c:pt idx="277">
                  <c:v>40945.041666666664</c:v>
                </c:pt>
                <c:pt idx="278">
                  <c:v>40952.041666666664</c:v>
                </c:pt>
                <c:pt idx="279">
                  <c:v>40959.041666666664</c:v>
                </c:pt>
                <c:pt idx="280">
                  <c:v>40966.041666666664</c:v>
                </c:pt>
                <c:pt idx="281">
                  <c:v>40973.041666666664</c:v>
                </c:pt>
                <c:pt idx="282">
                  <c:v>40980</c:v>
                </c:pt>
                <c:pt idx="283">
                  <c:v>40987</c:v>
                </c:pt>
                <c:pt idx="284">
                  <c:v>40994</c:v>
                </c:pt>
                <c:pt idx="285">
                  <c:v>41001</c:v>
                </c:pt>
                <c:pt idx="286">
                  <c:v>41008</c:v>
                </c:pt>
                <c:pt idx="287">
                  <c:v>41015</c:v>
                </c:pt>
                <c:pt idx="288">
                  <c:v>41022</c:v>
                </c:pt>
                <c:pt idx="289">
                  <c:v>41029</c:v>
                </c:pt>
                <c:pt idx="290">
                  <c:v>41029.267361111109</c:v>
                </c:pt>
              </c:numCache>
            </c:numRef>
          </c:xVal>
          <c:yVal>
            <c:numRef>
              <c:f>'303'!$C$8:$C$298</c:f>
              <c:numCache>
                <c:formatCode>General</c:formatCode>
                <c:ptCount val="291"/>
                <c:pt idx="0">
                  <c:v>2.5799999999999998E-4</c:v>
                </c:pt>
                <c:pt idx="1">
                  <c:v>1.06E-3</c:v>
                </c:pt>
                <c:pt idx="2">
                  <c:v>6.3900000000000003E-4</c:v>
                </c:pt>
                <c:pt idx="3">
                  <c:v>3.0899999999999998E-4</c:v>
                </c:pt>
                <c:pt idx="4">
                  <c:v>5.2899999999999996E-4</c:v>
                </c:pt>
                <c:pt idx="5">
                  <c:v>3.4520000000000002E-3</c:v>
                </c:pt>
                <c:pt idx="6">
                  <c:v>5.4850000000000003E-3</c:v>
                </c:pt>
                <c:pt idx="7">
                  <c:v>8.2889999999999995E-3</c:v>
                </c:pt>
                <c:pt idx="8">
                  <c:v>5.7580000000000001E-3</c:v>
                </c:pt>
                <c:pt idx="9">
                  <c:v>9.5969999999999996E-3</c:v>
                </c:pt>
                <c:pt idx="10">
                  <c:v>8.6709999999999999E-3</c:v>
                </c:pt>
                <c:pt idx="11">
                  <c:v>7.3210000000000003E-3</c:v>
                </c:pt>
                <c:pt idx="12">
                  <c:v>8.9049999999999997E-3</c:v>
                </c:pt>
                <c:pt idx="13">
                  <c:v>8.3599999999999994E-3</c:v>
                </c:pt>
                <c:pt idx="14">
                  <c:v>8.0560000000000007E-3</c:v>
                </c:pt>
                <c:pt idx="15">
                  <c:v>7.5570000000000003E-3</c:v>
                </c:pt>
                <c:pt idx="16">
                  <c:v>4.5180000000000003E-3</c:v>
                </c:pt>
                <c:pt idx="17">
                  <c:v>8.0199999999999994E-3</c:v>
                </c:pt>
                <c:pt idx="18">
                  <c:v>6.4120000000000002E-3</c:v>
                </c:pt>
                <c:pt idx="19">
                  <c:v>7.221E-3</c:v>
                </c:pt>
                <c:pt idx="20">
                  <c:v>1.3220000000000001E-2</c:v>
                </c:pt>
                <c:pt idx="21">
                  <c:v>1.5847E-2</c:v>
                </c:pt>
                <c:pt idx="22">
                  <c:v>1.4690999999999999E-2</c:v>
                </c:pt>
                <c:pt idx="23">
                  <c:v>1.6961E-2</c:v>
                </c:pt>
                <c:pt idx="24">
                  <c:v>1.1370999999999999E-2</c:v>
                </c:pt>
                <c:pt idx="25">
                  <c:v>6.6E-3</c:v>
                </c:pt>
                <c:pt idx="26">
                  <c:v>8.3250000000000008E-3</c:v>
                </c:pt>
                <c:pt idx="27">
                  <c:v>7.6759999999999997E-3</c:v>
                </c:pt>
                <c:pt idx="28">
                  <c:v>7.8230000000000001E-3</c:v>
                </c:pt>
                <c:pt idx="29">
                  <c:v>7.1570000000000002E-3</c:v>
                </c:pt>
                <c:pt idx="30">
                  <c:v>4.3787E-2</c:v>
                </c:pt>
                <c:pt idx="31">
                  <c:v>6.5079999999999999E-3</c:v>
                </c:pt>
                <c:pt idx="32">
                  <c:v>6.8180000000000003E-3</c:v>
                </c:pt>
                <c:pt idx="33">
                  <c:v>6.5690000000000002E-3</c:v>
                </c:pt>
                <c:pt idx="34">
                  <c:v>6.1809999999999999E-3</c:v>
                </c:pt>
                <c:pt idx="35">
                  <c:v>6.0439999999999999E-3</c:v>
                </c:pt>
                <c:pt idx="36">
                  <c:v>7.7920000000000003E-3</c:v>
                </c:pt>
                <c:pt idx="37">
                  <c:v>8.1510000000000003E-3</c:v>
                </c:pt>
                <c:pt idx="38">
                  <c:v>8.7869999999999997E-3</c:v>
                </c:pt>
                <c:pt idx="39">
                  <c:v>7.0429999999999998E-3</c:v>
                </c:pt>
                <c:pt idx="40">
                  <c:v>8.7329999999999994E-3</c:v>
                </c:pt>
                <c:pt idx="41">
                  <c:v>5.7060000000000001E-3</c:v>
                </c:pt>
                <c:pt idx="42">
                  <c:v>2.2030000000000001E-3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3.4999999999999997E-5</c:v>
                </c:pt>
                <c:pt idx="53">
                  <c:v>5.3600000000000002E-4</c:v>
                </c:pt>
                <c:pt idx="54">
                  <c:v>4.9799999999999996E-4</c:v>
                </c:pt>
                <c:pt idx="55">
                  <c:v>1.266E-3</c:v>
                </c:pt>
                <c:pt idx="56">
                  <c:v>1.2359999999999999E-3</c:v>
                </c:pt>
                <c:pt idx="57">
                  <c:v>1.0170999999999999E-2</c:v>
                </c:pt>
                <c:pt idx="58">
                  <c:v>1.0205000000000001E-2</c:v>
                </c:pt>
                <c:pt idx="59">
                  <c:v>1.7239000000000001E-2</c:v>
                </c:pt>
                <c:pt idx="60">
                  <c:v>7.3429999999999997E-3</c:v>
                </c:pt>
                <c:pt idx="61">
                  <c:v>9.9139999999999992E-3</c:v>
                </c:pt>
                <c:pt idx="62">
                  <c:v>5.3959999999999998E-3</c:v>
                </c:pt>
                <c:pt idx="63">
                  <c:v>6.1000000000000004E-3</c:v>
                </c:pt>
                <c:pt idx="64">
                  <c:v>1.2493000000000001E-2</c:v>
                </c:pt>
                <c:pt idx="65">
                  <c:v>5.0540000000000003E-3</c:v>
                </c:pt>
                <c:pt idx="66">
                  <c:v>9.3650000000000001E-3</c:v>
                </c:pt>
                <c:pt idx="67">
                  <c:v>1.2146000000000001E-2</c:v>
                </c:pt>
                <c:pt idx="68">
                  <c:v>1.2519000000000001E-2</c:v>
                </c:pt>
                <c:pt idx="69">
                  <c:v>1.4655E-2</c:v>
                </c:pt>
                <c:pt idx="70">
                  <c:v>4.1686000000000001E-2</c:v>
                </c:pt>
                <c:pt idx="71">
                  <c:v>2.1239999999999998E-2</c:v>
                </c:pt>
                <c:pt idx="72">
                  <c:v>1.5839999999999999E-3</c:v>
                </c:pt>
                <c:pt idx="73">
                  <c:v>1.3913999999999999E-2</c:v>
                </c:pt>
                <c:pt idx="74">
                  <c:v>4.2326999999999997E-2</c:v>
                </c:pt>
                <c:pt idx="75">
                  <c:v>7.0859000000000005E-2</c:v>
                </c:pt>
                <c:pt idx="76">
                  <c:v>9.9227999999999997E-2</c:v>
                </c:pt>
                <c:pt idx="77">
                  <c:v>4.1054E-2</c:v>
                </c:pt>
                <c:pt idx="78">
                  <c:v>1.9465E-2</c:v>
                </c:pt>
                <c:pt idx="79">
                  <c:v>0.103325</c:v>
                </c:pt>
                <c:pt idx="80">
                  <c:v>0.104686</c:v>
                </c:pt>
                <c:pt idx="81">
                  <c:v>9.8197999999999994E-2</c:v>
                </c:pt>
                <c:pt idx="82">
                  <c:v>0.10402500000000001</c:v>
                </c:pt>
                <c:pt idx="83">
                  <c:v>0.10127700000000001</c:v>
                </c:pt>
                <c:pt idx="84">
                  <c:v>8.8474999999999998E-2</c:v>
                </c:pt>
                <c:pt idx="85">
                  <c:v>7.6878000000000002E-2</c:v>
                </c:pt>
                <c:pt idx="86">
                  <c:v>2.349E-2</c:v>
                </c:pt>
                <c:pt idx="87">
                  <c:v>2.1572999999999998E-2</c:v>
                </c:pt>
                <c:pt idx="88">
                  <c:v>1.9723000000000001E-2</c:v>
                </c:pt>
                <c:pt idx="89">
                  <c:v>1.7056000000000002E-2</c:v>
                </c:pt>
                <c:pt idx="90">
                  <c:v>1.5433000000000001E-2</c:v>
                </c:pt>
                <c:pt idx="91">
                  <c:v>1.2642E-2</c:v>
                </c:pt>
                <c:pt idx="92">
                  <c:v>3.0415000000000001E-2</c:v>
                </c:pt>
                <c:pt idx="93">
                  <c:v>4.6803999999999998E-2</c:v>
                </c:pt>
                <c:pt idx="94">
                  <c:v>5.7745999999999999E-2</c:v>
                </c:pt>
                <c:pt idx="95">
                  <c:v>6.1920000000000003E-2</c:v>
                </c:pt>
                <c:pt idx="96">
                  <c:v>6.1669000000000002E-2</c:v>
                </c:pt>
                <c:pt idx="97">
                  <c:v>6.3302999999999998E-2</c:v>
                </c:pt>
                <c:pt idx="98">
                  <c:v>6.6682000000000005E-2</c:v>
                </c:pt>
                <c:pt idx="99">
                  <c:v>6.9287000000000001E-2</c:v>
                </c:pt>
                <c:pt idx="100">
                  <c:v>7.6761999999999997E-2</c:v>
                </c:pt>
                <c:pt idx="101">
                  <c:v>9.2773999999999995E-2</c:v>
                </c:pt>
                <c:pt idx="102">
                  <c:v>0.101391</c:v>
                </c:pt>
                <c:pt idx="103">
                  <c:v>7.4748999999999996E-2</c:v>
                </c:pt>
                <c:pt idx="104">
                  <c:v>1.6643999999999999E-2</c:v>
                </c:pt>
                <c:pt idx="105">
                  <c:v>6.4132999999999996E-2</c:v>
                </c:pt>
                <c:pt idx="106">
                  <c:v>7.2364999999999999E-2</c:v>
                </c:pt>
                <c:pt idx="107">
                  <c:v>9.1776999999999997E-2</c:v>
                </c:pt>
                <c:pt idx="108">
                  <c:v>5.2755000000000003E-2</c:v>
                </c:pt>
                <c:pt idx="109">
                  <c:v>8.7157999999999999E-2</c:v>
                </c:pt>
                <c:pt idx="110">
                  <c:v>2.1507999999999999E-2</c:v>
                </c:pt>
                <c:pt idx="111">
                  <c:v>2.3082999999999999E-2</c:v>
                </c:pt>
                <c:pt idx="112">
                  <c:v>1.8405999999999999E-2</c:v>
                </c:pt>
                <c:pt idx="113">
                  <c:v>4.1050999999999997E-2</c:v>
                </c:pt>
                <c:pt idx="114">
                  <c:v>8.1383999999999998E-2</c:v>
                </c:pt>
                <c:pt idx="115">
                  <c:v>8.4362999999999994E-2</c:v>
                </c:pt>
                <c:pt idx="116">
                  <c:v>7.1202000000000001E-2</c:v>
                </c:pt>
                <c:pt idx="117">
                  <c:v>4.1377999999999998E-2</c:v>
                </c:pt>
                <c:pt idx="118">
                  <c:v>3.6097999999999998E-2</c:v>
                </c:pt>
                <c:pt idx="119">
                  <c:v>3.8524000000000003E-2</c:v>
                </c:pt>
                <c:pt idx="120">
                  <c:v>4.0277E-2</c:v>
                </c:pt>
                <c:pt idx="121">
                  <c:v>3.9112000000000001E-2</c:v>
                </c:pt>
                <c:pt idx="122">
                  <c:v>3.1871999999999998E-2</c:v>
                </c:pt>
                <c:pt idx="123">
                  <c:v>3.7013999999999998E-2</c:v>
                </c:pt>
                <c:pt idx="124">
                  <c:v>3.8164999999999998E-2</c:v>
                </c:pt>
                <c:pt idx="125">
                  <c:v>3.5168999999999999E-2</c:v>
                </c:pt>
                <c:pt idx="126">
                  <c:v>4.0947999999999998E-2</c:v>
                </c:pt>
                <c:pt idx="127">
                  <c:v>4.4072E-2</c:v>
                </c:pt>
                <c:pt idx="128">
                  <c:v>4.4273E-2</c:v>
                </c:pt>
                <c:pt idx="129">
                  <c:v>5.0175999999999998E-2</c:v>
                </c:pt>
                <c:pt idx="130">
                  <c:v>5.8894000000000002E-2</c:v>
                </c:pt>
                <c:pt idx="131">
                  <c:v>8.5223999999999994E-2</c:v>
                </c:pt>
                <c:pt idx="132">
                  <c:v>7.2598999999999997E-2</c:v>
                </c:pt>
                <c:pt idx="133">
                  <c:v>7.4121999999999993E-2</c:v>
                </c:pt>
                <c:pt idx="134">
                  <c:v>7.2065000000000004E-2</c:v>
                </c:pt>
                <c:pt idx="135">
                  <c:v>6.6869999999999999E-2</c:v>
                </c:pt>
                <c:pt idx="136">
                  <c:v>5.4133000000000001E-2</c:v>
                </c:pt>
                <c:pt idx="137">
                  <c:v>8.1460000000000005E-2</c:v>
                </c:pt>
                <c:pt idx="138">
                  <c:v>3.2031999999999998E-2</c:v>
                </c:pt>
                <c:pt idx="139">
                  <c:v>1.9113999999999999E-2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7.2900000000000005E-4</c:v>
                </c:pt>
                <c:pt idx="153">
                  <c:v>4.6412000000000002E-2</c:v>
                </c:pt>
                <c:pt idx="154">
                  <c:v>6.8408999999999998E-2</c:v>
                </c:pt>
                <c:pt idx="155">
                  <c:v>8.3780999999999994E-2</c:v>
                </c:pt>
                <c:pt idx="156">
                  <c:v>8.6064000000000002E-2</c:v>
                </c:pt>
                <c:pt idx="157">
                  <c:v>6.8645999999999999E-2</c:v>
                </c:pt>
                <c:pt idx="158">
                  <c:v>9.1966999999999993E-2</c:v>
                </c:pt>
                <c:pt idx="159">
                  <c:v>9.6882999999999997E-2</c:v>
                </c:pt>
                <c:pt idx="160">
                  <c:v>8.3413000000000001E-2</c:v>
                </c:pt>
                <c:pt idx="161">
                  <c:v>7.4843999999999994E-2</c:v>
                </c:pt>
                <c:pt idx="162">
                  <c:v>5.5384999999999997E-2</c:v>
                </c:pt>
                <c:pt idx="163">
                  <c:v>7.4829000000000007E-2</c:v>
                </c:pt>
                <c:pt idx="164">
                  <c:v>6.8015999999999993E-2</c:v>
                </c:pt>
                <c:pt idx="165">
                  <c:v>4.3789000000000002E-2</c:v>
                </c:pt>
                <c:pt idx="166">
                  <c:v>5.0819000000000003E-2</c:v>
                </c:pt>
                <c:pt idx="167">
                  <c:v>0.101449</c:v>
                </c:pt>
                <c:pt idx="168">
                  <c:v>0.115119</c:v>
                </c:pt>
                <c:pt idx="169">
                  <c:v>0.106527</c:v>
                </c:pt>
                <c:pt idx="170">
                  <c:v>7.5774999999999995E-2</c:v>
                </c:pt>
                <c:pt idx="171">
                  <c:v>7.0002999999999996E-2</c:v>
                </c:pt>
                <c:pt idx="172">
                  <c:v>4.6327E-2</c:v>
                </c:pt>
                <c:pt idx="173">
                  <c:v>9.9332000000000004E-2</c:v>
                </c:pt>
                <c:pt idx="174">
                  <c:v>8.0522999999999997E-2</c:v>
                </c:pt>
                <c:pt idx="175">
                  <c:v>9.3895000000000006E-2</c:v>
                </c:pt>
                <c:pt idx="176">
                  <c:v>7.7066999999999997E-2</c:v>
                </c:pt>
                <c:pt idx="177">
                  <c:v>8.0544000000000004E-2</c:v>
                </c:pt>
                <c:pt idx="178">
                  <c:v>6.9017999999999996E-2</c:v>
                </c:pt>
                <c:pt idx="179">
                  <c:v>6.8200999999999998E-2</c:v>
                </c:pt>
                <c:pt idx="180">
                  <c:v>9.2495999999999995E-2</c:v>
                </c:pt>
                <c:pt idx="181">
                  <c:v>0.110411</c:v>
                </c:pt>
                <c:pt idx="182">
                  <c:v>0.100021</c:v>
                </c:pt>
                <c:pt idx="183">
                  <c:v>7.3076000000000002E-2</c:v>
                </c:pt>
                <c:pt idx="184">
                  <c:v>0.11269700000000001</c:v>
                </c:pt>
                <c:pt idx="185">
                  <c:v>0.10603600000000001</c:v>
                </c:pt>
                <c:pt idx="186">
                  <c:v>8.8553000000000007E-2</c:v>
                </c:pt>
                <c:pt idx="187">
                  <c:v>0.101165</c:v>
                </c:pt>
                <c:pt idx="188">
                  <c:v>9.7742999999999997E-2</c:v>
                </c:pt>
                <c:pt idx="189">
                  <c:v>9.8366999999999996E-2</c:v>
                </c:pt>
                <c:pt idx="190">
                  <c:v>0.10038999999999999</c:v>
                </c:pt>
                <c:pt idx="191">
                  <c:v>8.8841000000000003E-2</c:v>
                </c:pt>
                <c:pt idx="192">
                  <c:v>8.7079000000000004E-2</c:v>
                </c:pt>
                <c:pt idx="193">
                  <c:v>0.10005</c:v>
                </c:pt>
                <c:pt idx="194">
                  <c:v>9.6561999999999995E-2</c:v>
                </c:pt>
                <c:pt idx="195">
                  <c:v>2.6882E-2</c:v>
                </c:pt>
                <c:pt idx="196">
                  <c:v>1.2537E-2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7.4590000000000004E-3</c:v>
                </c:pt>
                <c:pt idx="202">
                  <c:v>0.121656</c:v>
                </c:pt>
                <c:pt idx="203">
                  <c:v>8.5930000000000006E-2</c:v>
                </c:pt>
                <c:pt idx="204">
                  <c:v>8.8477E-2</c:v>
                </c:pt>
                <c:pt idx="205">
                  <c:v>8.0465999999999996E-2</c:v>
                </c:pt>
                <c:pt idx="206">
                  <c:v>2.4398E-2</c:v>
                </c:pt>
                <c:pt idx="207">
                  <c:v>2.3296000000000001E-2</c:v>
                </c:pt>
                <c:pt idx="208">
                  <c:v>1.9203000000000001E-2</c:v>
                </c:pt>
                <c:pt idx="209">
                  <c:v>1.9276000000000001E-2</c:v>
                </c:pt>
                <c:pt idx="210">
                  <c:v>1.9356000000000002E-2</c:v>
                </c:pt>
                <c:pt idx="211">
                  <c:v>2.3633999999999999E-2</c:v>
                </c:pt>
                <c:pt idx="212">
                  <c:v>8.2406999999999994E-2</c:v>
                </c:pt>
                <c:pt idx="213">
                  <c:v>9.2876E-2</c:v>
                </c:pt>
                <c:pt idx="214">
                  <c:v>9.7166000000000002E-2</c:v>
                </c:pt>
                <c:pt idx="215">
                  <c:v>0.100769</c:v>
                </c:pt>
                <c:pt idx="216">
                  <c:v>9.5429E-2</c:v>
                </c:pt>
                <c:pt idx="217">
                  <c:v>8.9069999999999996E-2</c:v>
                </c:pt>
                <c:pt idx="218">
                  <c:v>9.5060000000000006E-2</c:v>
                </c:pt>
                <c:pt idx="219">
                  <c:v>9.7389000000000003E-2</c:v>
                </c:pt>
                <c:pt idx="220">
                  <c:v>6.8539000000000003E-2</c:v>
                </c:pt>
                <c:pt idx="221">
                  <c:v>8.6454000000000003E-2</c:v>
                </c:pt>
                <c:pt idx="222">
                  <c:v>9.3997999999999998E-2</c:v>
                </c:pt>
                <c:pt idx="223">
                  <c:v>0.105458</c:v>
                </c:pt>
                <c:pt idx="224">
                  <c:v>0.10466399999999999</c:v>
                </c:pt>
                <c:pt idx="225">
                  <c:v>6.5594E-2</c:v>
                </c:pt>
                <c:pt idx="226">
                  <c:v>9.6157000000000006E-2</c:v>
                </c:pt>
                <c:pt idx="227">
                  <c:v>9.3850000000000003E-2</c:v>
                </c:pt>
                <c:pt idx="228">
                  <c:v>5.6852E-2</c:v>
                </c:pt>
                <c:pt idx="229">
                  <c:v>2.2709E-2</c:v>
                </c:pt>
                <c:pt idx="230">
                  <c:v>7.2199999999999999E-3</c:v>
                </c:pt>
                <c:pt idx="231">
                  <c:v>2.0288E-2</c:v>
                </c:pt>
                <c:pt idx="232">
                  <c:v>1.702E-3</c:v>
                </c:pt>
                <c:pt idx="233">
                  <c:v>1.5140000000000001E-2</c:v>
                </c:pt>
                <c:pt idx="234">
                  <c:v>2.9874999999999999E-2</c:v>
                </c:pt>
                <c:pt idx="235">
                  <c:v>5.5664999999999999E-2</c:v>
                </c:pt>
                <c:pt idx="236">
                  <c:v>2.5981000000000001E-2</c:v>
                </c:pt>
                <c:pt idx="237">
                  <c:v>3.9893999999999999E-2</c:v>
                </c:pt>
                <c:pt idx="238">
                  <c:v>3.6118999999999998E-2</c:v>
                </c:pt>
                <c:pt idx="239">
                  <c:v>3.7749999999999999E-2</c:v>
                </c:pt>
                <c:pt idx="240">
                  <c:v>2.0400000000000001E-2</c:v>
                </c:pt>
                <c:pt idx="241">
                  <c:v>1.4298999999999999E-2</c:v>
                </c:pt>
                <c:pt idx="242">
                  <c:v>1.5687E-2</c:v>
                </c:pt>
                <c:pt idx="243">
                  <c:v>2.7446000000000002E-2</c:v>
                </c:pt>
                <c:pt idx="244">
                  <c:v>7.4846999999999997E-2</c:v>
                </c:pt>
                <c:pt idx="245">
                  <c:v>5.5021E-2</c:v>
                </c:pt>
                <c:pt idx="246">
                  <c:v>7.2543999999999997E-2</c:v>
                </c:pt>
                <c:pt idx="247">
                  <c:v>4.9272999999999997E-2</c:v>
                </c:pt>
                <c:pt idx="248">
                  <c:v>2.1177000000000001E-2</c:v>
                </c:pt>
                <c:pt idx="249">
                  <c:v>1.9647000000000001E-2</c:v>
                </c:pt>
                <c:pt idx="250">
                  <c:v>1.2933999999999999E-2</c:v>
                </c:pt>
                <c:pt idx="251">
                  <c:v>9.3202999999999994E-2</c:v>
                </c:pt>
                <c:pt idx="252">
                  <c:v>9.2647999999999994E-2</c:v>
                </c:pt>
                <c:pt idx="253">
                  <c:v>9.6892000000000006E-2</c:v>
                </c:pt>
                <c:pt idx="254">
                  <c:v>7.9666000000000001E-2</c:v>
                </c:pt>
                <c:pt idx="255">
                  <c:v>0.119447</c:v>
                </c:pt>
                <c:pt idx="256">
                  <c:v>0.116606</c:v>
                </c:pt>
                <c:pt idx="257">
                  <c:v>4.3202999999999998E-2</c:v>
                </c:pt>
                <c:pt idx="258">
                  <c:v>4.6710000000000002E-2</c:v>
                </c:pt>
                <c:pt idx="259">
                  <c:v>0.100837</c:v>
                </c:pt>
                <c:pt idx="260">
                  <c:v>7.9932000000000003E-2</c:v>
                </c:pt>
                <c:pt idx="261">
                  <c:v>7.4278999999999998E-2</c:v>
                </c:pt>
                <c:pt idx="262">
                  <c:v>6.7835000000000006E-2</c:v>
                </c:pt>
                <c:pt idx="263">
                  <c:v>6.6155000000000005E-2</c:v>
                </c:pt>
                <c:pt idx="264">
                  <c:v>6.4829999999999999E-2</c:v>
                </c:pt>
                <c:pt idx="265">
                  <c:v>4.6692999999999998E-2</c:v>
                </c:pt>
                <c:pt idx="266">
                  <c:v>6.1143000000000003E-2</c:v>
                </c:pt>
                <c:pt idx="267">
                  <c:v>4.8021000000000001E-2</c:v>
                </c:pt>
                <c:pt idx="268">
                  <c:v>5.2468000000000001E-2</c:v>
                </c:pt>
                <c:pt idx="269">
                  <c:v>5.8285999999999998E-2</c:v>
                </c:pt>
                <c:pt idx="270">
                  <c:v>7.0231000000000002E-2</c:v>
                </c:pt>
                <c:pt idx="271">
                  <c:v>6.6007999999999997E-2</c:v>
                </c:pt>
                <c:pt idx="272">
                  <c:v>7.0096000000000006E-2</c:v>
                </c:pt>
                <c:pt idx="273">
                  <c:v>5.8386E-2</c:v>
                </c:pt>
                <c:pt idx="274">
                  <c:v>5.6307000000000003E-2</c:v>
                </c:pt>
                <c:pt idx="275">
                  <c:v>5.2062999999999998E-2</c:v>
                </c:pt>
                <c:pt idx="276">
                  <c:v>5.8125999999999997E-2</c:v>
                </c:pt>
                <c:pt idx="277">
                  <c:v>1.0544E-2</c:v>
                </c:pt>
                <c:pt idx="278">
                  <c:v>4.3011000000000001E-2</c:v>
                </c:pt>
                <c:pt idx="279">
                  <c:v>6.5723000000000004E-2</c:v>
                </c:pt>
                <c:pt idx="280">
                  <c:v>5.1865000000000001E-2</c:v>
                </c:pt>
                <c:pt idx="281">
                  <c:v>6.5292000000000003E-2</c:v>
                </c:pt>
                <c:pt idx="282">
                  <c:v>5.4053999999999998E-2</c:v>
                </c:pt>
                <c:pt idx="283">
                  <c:v>6.1237E-2</c:v>
                </c:pt>
                <c:pt idx="284">
                  <c:v>6.9099999999999995E-2</c:v>
                </c:pt>
                <c:pt idx="285">
                  <c:v>8.3971000000000004E-2</c:v>
                </c:pt>
                <c:pt idx="286">
                  <c:v>7.1235000000000007E-2</c:v>
                </c:pt>
                <c:pt idx="287">
                  <c:v>7.6134999999999994E-2</c:v>
                </c:pt>
                <c:pt idx="288">
                  <c:v>6.7596000000000003E-2</c:v>
                </c:pt>
                <c:pt idx="289">
                  <c:v>6.0693999999999998E-2</c:v>
                </c:pt>
                <c:pt idx="290">
                  <c:v>3.9999999999999998E-6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'307'!$B$2</c:f>
              <c:strCache>
                <c:ptCount val="1"/>
                <c:pt idx="0">
                  <c:v> LI307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</c:spPr>
          </c:marker>
          <c:xVal>
            <c:numRef>
              <c:f>InjAreaLoss!$C$8:$C$298</c:f>
              <c:numCache>
                <c:formatCode>m/d/yyyy</c:formatCode>
                <c:ptCount val="291"/>
                <c:pt idx="0">
                  <c:v>39006</c:v>
                </c:pt>
                <c:pt idx="1">
                  <c:v>39013</c:v>
                </c:pt>
                <c:pt idx="2">
                  <c:v>39020.041666666664</c:v>
                </c:pt>
                <c:pt idx="3">
                  <c:v>39027.041666666664</c:v>
                </c:pt>
                <c:pt idx="4">
                  <c:v>39034.041666666664</c:v>
                </c:pt>
                <c:pt idx="5">
                  <c:v>39041.041666666664</c:v>
                </c:pt>
                <c:pt idx="6">
                  <c:v>39048.041666666664</c:v>
                </c:pt>
                <c:pt idx="7">
                  <c:v>39055.041666666664</c:v>
                </c:pt>
                <c:pt idx="8">
                  <c:v>39062.041666666664</c:v>
                </c:pt>
                <c:pt idx="9">
                  <c:v>39069.041666666664</c:v>
                </c:pt>
                <c:pt idx="10">
                  <c:v>39076.041666666664</c:v>
                </c:pt>
                <c:pt idx="11">
                  <c:v>39083.041666666664</c:v>
                </c:pt>
                <c:pt idx="12">
                  <c:v>39090.041666666664</c:v>
                </c:pt>
                <c:pt idx="13">
                  <c:v>39097.041666666664</c:v>
                </c:pt>
                <c:pt idx="14">
                  <c:v>39104.041666666664</c:v>
                </c:pt>
                <c:pt idx="15">
                  <c:v>39111.041666666664</c:v>
                </c:pt>
                <c:pt idx="16">
                  <c:v>39118.041666666664</c:v>
                </c:pt>
                <c:pt idx="17">
                  <c:v>39125.041666666664</c:v>
                </c:pt>
                <c:pt idx="18">
                  <c:v>39132.041666666664</c:v>
                </c:pt>
                <c:pt idx="19">
                  <c:v>39139.041666666664</c:v>
                </c:pt>
                <c:pt idx="20">
                  <c:v>39146.041666666664</c:v>
                </c:pt>
                <c:pt idx="21">
                  <c:v>39153</c:v>
                </c:pt>
                <c:pt idx="22">
                  <c:v>39160</c:v>
                </c:pt>
                <c:pt idx="23">
                  <c:v>39167</c:v>
                </c:pt>
                <c:pt idx="24">
                  <c:v>39174</c:v>
                </c:pt>
                <c:pt idx="25">
                  <c:v>39181</c:v>
                </c:pt>
                <c:pt idx="26">
                  <c:v>39188</c:v>
                </c:pt>
                <c:pt idx="27">
                  <c:v>39195</c:v>
                </c:pt>
                <c:pt idx="28">
                  <c:v>39202</c:v>
                </c:pt>
                <c:pt idx="29">
                  <c:v>39209</c:v>
                </c:pt>
                <c:pt idx="30">
                  <c:v>39216</c:v>
                </c:pt>
                <c:pt idx="31">
                  <c:v>39223</c:v>
                </c:pt>
                <c:pt idx="32">
                  <c:v>39230</c:v>
                </c:pt>
                <c:pt idx="33">
                  <c:v>39237</c:v>
                </c:pt>
                <c:pt idx="34">
                  <c:v>39244</c:v>
                </c:pt>
                <c:pt idx="35">
                  <c:v>39251</c:v>
                </c:pt>
                <c:pt idx="36">
                  <c:v>39258</c:v>
                </c:pt>
                <c:pt idx="37">
                  <c:v>39265</c:v>
                </c:pt>
                <c:pt idx="38">
                  <c:v>39272</c:v>
                </c:pt>
                <c:pt idx="39">
                  <c:v>39279</c:v>
                </c:pt>
                <c:pt idx="40">
                  <c:v>39286</c:v>
                </c:pt>
                <c:pt idx="41">
                  <c:v>39293</c:v>
                </c:pt>
                <c:pt idx="42">
                  <c:v>39300</c:v>
                </c:pt>
                <c:pt idx="43">
                  <c:v>39307</c:v>
                </c:pt>
                <c:pt idx="44">
                  <c:v>39314</c:v>
                </c:pt>
                <c:pt idx="45">
                  <c:v>39321</c:v>
                </c:pt>
                <c:pt idx="46">
                  <c:v>39328</c:v>
                </c:pt>
                <c:pt idx="47">
                  <c:v>39335</c:v>
                </c:pt>
                <c:pt idx="48">
                  <c:v>39342</c:v>
                </c:pt>
                <c:pt idx="49">
                  <c:v>39349</c:v>
                </c:pt>
                <c:pt idx="50">
                  <c:v>39356</c:v>
                </c:pt>
                <c:pt idx="51">
                  <c:v>39363</c:v>
                </c:pt>
                <c:pt idx="52">
                  <c:v>39370</c:v>
                </c:pt>
                <c:pt idx="53">
                  <c:v>39377</c:v>
                </c:pt>
                <c:pt idx="54">
                  <c:v>39384</c:v>
                </c:pt>
                <c:pt idx="55">
                  <c:v>39391.041666666664</c:v>
                </c:pt>
                <c:pt idx="56">
                  <c:v>39398.041666666664</c:v>
                </c:pt>
                <c:pt idx="57">
                  <c:v>39405.041666666664</c:v>
                </c:pt>
                <c:pt idx="58">
                  <c:v>39412.041666666664</c:v>
                </c:pt>
                <c:pt idx="59">
                  <c:v>39419.041666666664</c:v>
                </c:pt>
                <c:pt idx="60">
                  <c:v>39426.041666666664</c:v>
                </c:pt>
                <c:pt idx="61">
                  <c:v>39433.041666666664</c:v>
                </c:pt>
                <c:pt idx="62">
                  <c:v>39440.041666666664</c:v>
                </c:pt>
                <c:pt idx="63">
                  <c:v>39447.041666666664</c:v>
                </c:pt>
                <c:pt idx="64">
                  <c:v>39454.041666666664</c:v>
                </c:pt>
                <c:pt idx="65">
                  <c:v>39461.041666666664</c:v>
                </c:pt>
                <c:pt idx="66">
                  <c:v>39468.041666666664</c:v>
                </c:pt>
                <c:pt idx="67">
                  <c:v>39475.041666666664</c:v>
                </c:pt>
                <c:pt idx="68">
                  <c:v>39482.041666666664</c:v>
                </c:pt>
                <c:pt idx="69">
                  <c:v>39489.041666666664</c:v>
                </c:pt>
                <c:pt idx="70">
                  <c:v>39496.041666666664</c:v>
                </c:pt>
                <c:pt idx="71">
                  <c:v>39503.041666666664</c:v>
                </c:pt>
                <c:pt idx="72">
                  <c:v>39510.041666666664</c:v>
                </c:pt>
                <c:pt idx="73">
                  <c:v>39517</c:v>
                </c:pt>
                <c:pt idx="74">
                  <c:v>39524</c:v>
                </c:pt>
                <c:pt idx="75">
                  <c:v>39531</c:v>
                </c:pt>
                <c:pt idx="76">
                  <c:v>39538</c:v>
                </c:pt>
                <c:pt idx="77">
                  <c:v>39545</c:v>
                </c:pt>
                <c:pt idx="78">
                  <c:v>39552</c:v>
                </c:pt>
                <c:pt idx="79">
                  <c:v>39559</c:v>
                </c:pt>
                <c:pt idx="80">
                  <c:v>39566</c:v>
                </c:pt>
                <c:pt idx="81">
                  <c:v>39573</c:v>
                </c:pt>
                <c:pt idx="82">
                  <c:v>39580</c:v>
                </c:pt>
                <c:pt idx="83">
                  <c:v>39587</c:v>
                </c:pt>
                <c:pt idx="84">
                  <c:v>39594</c:v>
                </c:pt>
                <c:pt idx="85">
                  <c:v>39601</c:v>
                </c:pt>
                <c:pt idx="86">
                  <c:v>39608</c:v>
                </c:pt>
                <c:pt idx="87">
                  <c:v>39615</c:v>
                </c:pt>
                <c:pt idx="88">
                  <c:v>39622</c:v>
                </c:pt>
                <c:pt idx="89">
                  <c:v>39629</c:v>
                </c:pt>
                <c:pt idx="90">
                  <c:v>39636</c:v>
                </c:pt>
                <c:pt idx="91">
                  <c:v>39643</c:v>
                </c:pt>
                <c:pt idx="92">
                  <c:v>39650</c:v>
                </c:pt>
                <c:pt idx="93">
                  <c:v>39657</c:v>
                </c:pt>
                <c:pt idx="94">
                  <c:v>39664</c:v>
                </c:pt>
                <c:pt idx="95">
                  <c:v>39671</c:v>
                </c:pt>
                <c:pt idx="96">
                  <c:v>39678</c:v>
                </c:pt>
                <c:pt idx="97">
                  <c:v>39685</c:v>
                </c:pt>
                <c:pt idx="98">
                  <c:v>39692</c:v>
                </c:pt>
                <c:pt idx="99">
                  <c:v>39699</c:v>
                </c:pt>
                <c:pt idx="100">
                  <c:v>39706</c:v>
                </c:pt>
                <c:pt idx="101">
                  <c:v>39713</c:v>
                </c:pt>
                <c:pt idx="102">
                  <c:v>39720</c:v>
                </c:pt>
                <c:pt idx="103">
                  <c:v>39727</c:v>
                </c:pt>
                <c:pt idx="104">
                  <c:v>39734</c:v>
                </c:pt>
                <c:pt idx="105">
                  <c:v>39741</c:v>
                </c:pt>
                <c:pt idx="106">
                  <c:v>39748</c:v>
                </c:pt>
                <c:pt idx="107">
                  <c:v>39755.041666666664</c:v>
                </c:pt>
                <c:pt idx="108">
                  <c:v>39762.041666666664</c:v>
                </c:pt>
                <c:pt idx="109">
                  <c:v>39769.041666666664</c:v>
                </c:pt>
                <c:pt idx="110">
                  <c:v>39776.041666666664</c:v>
                </c:pt>
                <c:pt idx="111">
                  <c:v>39783.041666666664</c:v>
                </c:pt>
                <c:pt idx="112">
                  <c:v>39790.041666666664</c:v>
                </c:pt>
                <c:pt idx="113">
                  <c:v>39797.041666666664</c:v>
                </c:pt>
                <c:pt idx="114">
                  <c:v>39804.041666666664</c:v>
                </c:pt>
                <c:pt idx="115">
                  <c:v>39811.041666666664</c:v>
                </c:pt>
                <c:pt idx="116">
                  <c:v>39818.041666666664</c:v>
                </c:pt>
                <c:pt idx="117">
                  <c:v>39825.041666666664</c:v>
                </c:pt>
                <c:pt idx="118">
                  <c:v>39832.041666666664</c:v>
                </c:pt>
                <c:pt idx="119">
                  <c:v>39839.041666666664</c:v>
                </c:pt>
                <c:pt idx="120">
                  <c:v>39846.041666666664</c:v>
                </c:pt>
                <c:pt idx="121">
                  <c:v>39853.041666666664</c:v>
                </c:pt>
                <c:pt idx="122">
                  <c:v>39860.041666666664</c:v>
                </c:pt>
                <c:pt idx="123">
                  <c:v>39867.041666666664</c:v>
                </c:pt>
                <c:pt idx="124">
                  <c:v>39874.041666666664</c:v>
                </c:pt>
                <c:pt idx="125">
                  <c:v>39881</c:v>
                </c:pt>
                <c:pt idx="126">
                  <c:v>39888</c:v>
                </c:pt>
                <c:pt idx="127">
                  <c:v>39895</c:v>
                </c:pt>
                <c:pt idx="128">
                  <c:v>39902</c:v>
                </c:pt>
                <c:pt idx="129">
                  <c:v>39909</c:v>
                </c:pt>
                <c:pt idx="130">
                  <c:v>39916</c:v>
                </c:pt>
                <c:pt idx="131">
                  <c:v>39923</c:v>
                </c:pt>
                <c:pt idx="132">
                  <c:v>39930</c:v>
                </c:pt>
                <c:pt idx="133">
                  <c:v>39937</c:v>
                </c:pt>
                <c:pt idx="134">
                  <c:v>39944</c:v>
                </c:pt>
                <c:pt idx="135">
                  <c:v>39951</c:v>
                </c:pt>
                <c:pt idx="136">
                  <c:v>39958</c:v>
                </c:pt>
                <c:pt idx="137">
                  <c:v>39965</c:v>
                </c:pt>
                <c:pt idx="138">
                  <c:v>39972</c:v>
                </c:pt>
                <c:pt idx="139">
                  <c:v>39979</c:v>
                </c:pt>
                <c:pt idx="140">
                  <c:v>39986</c:v>
                </c:pt>
                <c:pt idx="141">
                  <c:v>39993</c:v>
                </c:pt>
                <c:pt idx="142">
                  <c:v>40000</c:v>
                </c:pt>
                <c:pt idx="143">
                  <c:v>40007</c:v>
                </c:pt>
                <c:pt idx="144">
                  <c:v>40014</c:v>
                </c:pt>
                <c:pt idx="145">
                  <c:v>40021</c:v>
                </c:pt>
                <c:pt idx="146">
                  <c:v>40028</c:v>
                </c:pt>
                <c:pt idx="147">
                  <c:v>40035</c:v>
                </c:pt>
                <c:pt idx="148">
                  <c:v>40042</c:v>
                </c:pt>
                <c:pt idx="149">
                  <c:v>40049</c:v>
                </c:pt>
                <c:pt idx="150">
                  <c:v>40056</c:v>
                </c:pt>
                <c:pt idx="151">
                  <c:v>40063</c:v>
                </c:pt>
                <c:pt idx="152">
                  <c:v>40070</c:v>
                </c:pt>
                <c:pt idx="153">
                  <c:v>40077</c:v>
                </c:pt>
                <c:pt idx="154">
                  <c:v>40084</c:v>
                </c:pt>
                <c:pt idx="155">
                  <c:v>40091</c:v>
                </c:pt>
                <c:pt idx="156">
                  <c:v>40098</c:v>
                </c:pt>
                <c:pt idx="157">
                  <c:v>40105</c:v>
                </c:pt>
                <c:pt idx="158">
                  <c:v>40112</c:v>
                </c:pt>
                <c:pt idx="159">
                  <c:v>40119.041666666664</c:v>
                </c:pt>
                <c:pt idx="160">
                  <c:v>40126.041666666664</c:v>
                </c:pt>
                <c:pt idx="161">
                  <c:v>40133.041666666664</c:v>
                </c:pt>
                <c:pt idx="162">
                  <c:v>40140.041666666664</c:v>
                </c:pt>
                <c:pt idx="163">
                  <c:v>40147.041666666664</c:v>
                </c:pt>
                <c:pt idx="164">
                  <c:v>40154.041666666664</c:v>
                </c:pt>
                <c:pt idx="165">
                  <c:v>40161.041666666664</c:v>
                </c:pt>
                <c:pt idx="166">
                  <c:v>40168.041666666664</c:v>
                </c:pt>
                <c:pt idx="167">
                  <c:v>40175.041666666664</c:v>
                </c:pt>
                <c:pt idx="168">
                  <c:v>40182.041666666664</c:v>
                </c:pt>
                <c:pt idx="169">
                  <c:v>40189.041666666664</c:v>
                </c:pt>
                <c:pt idx="170">
                  <c:v>40196.041666666664</c:v>
                </c:pt>
                <c:pt idx="171">
                  <c:v>40203.041666666664</c:v>
                </c:pt>
                <c:pt idx="172">
                  <c:v>40210.041666666664</c:v>
                </c:pt>
                <c:pt idx="173">
                  <c:v>40217.041666666664</c:v>
                </c:pt>
                <c:pt idx="174">
                  <c:v>40224.041666666664</c:v>
                </c:pt>
                <c:pt idx="175">
                  <c:v>40231.041666666664</c:v>
                </c:pt>
                <c:pt idx="176">
                  <c:v>40238.041666666664</c:v>
                </c:pt>
                <c:pt idx="177">
                  <c:v>40245.041666666664</c:v>
                </c:pt>
                <c:pt idx="178">
                  <c:v>40252</c:v>
                </c:pt>
                <c:pt idx="179">
                  <c:v>40259</c:v>
                </c:pt>
                <c:pt idx="180">
                  <c:v>40266</c:v>
                </c:pt>
                <c:pt idx="181">
                  <c:v>40273</c:v>
                </c:pt>
                <c:pt idx="182">
                  <c:v>40280</c:v>
                </c:pt>
                <c:pt idx="183">
                  <c:v>40287</c:v>
                </c:pt>
                <c:pt idx="184">
                  <c:v>40294</c:v>
                </c:pt>
                <c:pt idx="185">
                  <c:v>40301</c:v>
                </c:pt>
                <c:pt idx="186">
                  <c:v>40308</c:v>
                </c:pt>
                <c:pt idx="187">
                  <c:v>40315</c:v>
                </c:pt>
                <c:pt idx="188">
                  <c:v>40322</c:v>
                </c:pt>
                <c:pt idx="189">
                  <c:v>40329</c:v>
                </c:pt>
                <c:pt idx="190">
                  <c:v>40336</c:v>
                </c:pt>
                <c:pt idx="191">
                  <c:v>40343</c:v>
                </c:pt>
                <c:pt idx="192">
                  <c:v>40350</c:v>
                </c:pt>
                <c:pt idx="193">
                  <c:v>40357</c:v>
                </c:pt>
                <c:pt idx="194">
                  <c:v>40364</c:v>
                </c:pt>
                <c:pt idx="195">
                  <c:v>40371</c:v>
                </c:pt>
                <c:pt idx="196">
                  <c:v>40378</c:v>
                </c:pt>
                <c:pt idx="197">
                  <c:v>40385</c:v>
                </c:pt>
                <c:pt idx="198">
                  <c:v>40392</c:v>
                </c:pt>
                <c:pt idx="199">
                  <c:v>40399</c:v>
                </c:pt>
                <c:pt idx="200">
                  <c:v>40406</c:v>
                </c:pt>
                <c:pt idx="201">
                  <c:v>40413</c:v>
                </c:pt>
                <c:pt idx="202">
                  <c:v>40420</c:v>
                </c:pt>
                <c:pt idx="203">
                  <c:v>40427</c:v>
                </c:pt>
                <c:pt idx="204">
                  <c:v>40434</c:v>
                </c:pt>
                <c:pt idx="205">
                  <c:v>40441</c:v>
                </c:pt>
                <c:pt idx="206">
                  <c:v>40448</c:v>
                </c:pt>
                <c:pt idx="207">
                  <c:v>40455</c:v>
                </c:pt>
                <c:pt idx="208">
                  <c:v>40462</c:v>
                </c:pt>
                <c:pt idx="209">
                  <c:v>40469</c:v>
                </c:pt>
                <c:pt idx="210">
                  <c:v>40476</c:v>
                </c:pt>
                <c:pt idx="211">
                  <c:v>40483</c:v>
                </c:pt>
                <c:pt idx="212">
                  <c:v>40490.041666666664</c:v>
                </c:pt>
                <c:pt idx="213">
                  <c:v>40497.041666666664</c:v>
                </c:pt>
                <c:pt idx="214">
                  <c:v>40504.041666666664</c:v>
                </c:pt>
                <c:pt idx="215">
                  <c:v>40511.041666666664</c:v>
                </c:pt>
                <c:pt idx="216">
                  <c:v>40518.041666666664</c:v>
                </c:pt>
                <c:pt idx="217">
                  <c:v>40525.041666666664</c:v>
                </c:pt>
                <c:pt idx="218">
                  <c:v>40532.041666666664</c:v>
                </c:pt>
                <c:pt idx="219">
                  <c:v>40539.041666666664</c:v>
                </c:pt>
                <c:pt idx="220">
                  <c:v>40546.041666666664</c:v>
                </c:pt>
                <c:pt idx="221">
                  <c:v>40553.041666666664</c:v>
                </c:pt>
                <c:pt idx="222">
                  <c:v>40560.041666666664</c:v>
                </c:pt>
                <c:pt idx="223">
                  <c:v>40567.041666666664</c:v>
                </c:pt>
                <c:pt idx="224">
                  <c:v>40574.041666666664</c:v>
                </c:pt>
                <c:pt idx="225">
                  <c:v>40581.041666666664</c:v>
                </c:pt>
                <c:pt idx="226">
                  <c:v>40588.041666666664</c:v>
                </c:pt>
                <c:pt idx="227">
                  <c:v>40595.041666666664</c:v>
                </c:pt>
                <c:pt idx="228">
                  <c:v>40602.041666666664</c:v>
                </c:pt>
                <c:pt idx="229">
                  <c:v>40609.041666666664</c:v>
                </c:pt>
                <c:pt idx="230">
                  <c:v>40616</c:v>
                </c:pt>
                <c:pt idx="231">
                  <c:v>40623</c:v>
                </c:pt>
                <c:pt idx="232">
                  <c:v>40630</c:v>
                </c:pt>
                <c:pt idx="233">
                  <c:v>40637</c:v>
                </c:pt>
                <c:pt idx="234">
                  <c:v>40644</c:v>
                </c:pt>
                <c:pt idx="235">
                  <c:v>40651</c:v>
                </c:pt>
                <c:pt idx="236">
                  <c:v>40658</c:v>
                </c:pt>
                <c:pt idx="237">
                  <c:v>40665</c:v>
                </c:pt>
                <c:pt idx="238">
                  <c:v>40672</c:v>
                </c:pt>
                <c:pt idx="239">
                  <c:v>40679</c:v>
                </c:pt>
                <c:pt idx="240">
                  <c:v>40686</c:v>
                </c:pt>
                <c:pt idx="241">
                  <c:v>40693</c:v>
                </c:pt>
                <c:pt idx="242">
                  <c:v>40700</c:v>
                </c:pt>
                <c:pt idx="243">
                  <c:v>40707</c:v>
                </c:pt>
                <c:pt idx="244">
                  <c:v>40714</c:v>
                </c:pt>
                <c:pt idx="245">
                  <c:v>40721</c:v>
                </c:pt>
                <c:pt idx="246">
                  <c:v>40728</c:v>
                </c:pt>
                <c:pt idx="247">
                  <c:v>40735</c:v>
                </c:pt>
                <c:pt idx="248">
                  <c:v>40742</c:v>
                </c:pt>
                <c:pt idx="249">
                  <c:v>40749</c:v>
                </c:pt>
                <c:pt idx="250">
                  <c:v>40756</c:v>
                </c:pt>
                <c:pt idx="251">
                  <c:v>40763</c:v>
                </c:pt>
                <c:pt idx="252">
                  <c:v>40770</c:v>
                </c:pt>
                <c:pt idx="253">
                  <c:v>40777</c:v>
                </c:pt>
                <c:pt idx="254">
                  <c:v>40784</c:v>
                </c:pt>
                <c:pt idx="255">
                  <c:v>40791</c:v>
                </c:pt>
                <c:pt idx="256">
                  <c:v>40798</c:v>
                </c:pt>
                <c:pt idx="257">
                  <c:v>40805</c:v>
                </c:pt>
                <c:pt idx="258">
                  <c:v>40812</c:v>
                </c:pt>
                <c:pt idx="259">
                  <c:v>40819</c:v>
                </c:pt>
                <c:pt idx="260">
                  <c:v>40826</c:v>
                </c:pt>
                <c:pt idx="261">
                  <c:v>40833</c:v>
                </c:pt>
                <c:pt idx="262">
                  <c:v>40840</c:v>
                </c:pt>
                <c:pt idx="263">
                  <c:v>40847</c:v>
                </c:pt>
                <c:pt idx="264">
                  <c:v>40854.041666666664</c:v>
                </c:pt>
                <c:pt idx="265">
                  <c:v>40861.041666666664</c:v>
                </c:pt>
                <c:pt idx="266">
                  <c:v>40868.041666666664</c:v>
                </c:pt>
                <c:pt idx="267">
                  <c:v>40875.041666666664</c:v>
                </c:pt>
                <c:pt idx="268">
                  <c:v>40882.041666666664</c:v>
                </c:pt>
                <c:pt idx="269">
                  <c:v>40889.041666666664</c:v>
                </c:pt>
                <c:pt idx="270">
                  <c:v>40896.041666666664</c:v>
                </c:pt>
                <c:pt idx="271">
                  <c:v>40903.041666666664</c:v>
                </c:pt>
                <c:pt idx="272">
                  <c:v>40910.041666666664</c:v>
                </c:pt>
                <c:pt idx="273">
                  <c:v>40917.041666666664</c:v>
                </c:pt>
                <c:pt idx="274">
                  <c:v>40924.041666666664</c:v>
                </c:pt>
                <c:pt idx="275">
                  <c:v>40931.041666666664</c:v>
                </c:pt>
                <c:pt idx="276">
                  <c:v>40938.041666666664</c:v>
                </c:pt>
                <c:pt idx="277">
                  <c:v>40945.041666666664</c:v>
                </c:pt>
                <c:pt idx="278">
                  <c:v>40952.041666666664</c:v>
                </c:pt>
                <c:pt idx="279">
                  <c:v>40959.041666666664</c:v>
                </c:pt>
                <c:pt idx="280">
                  <c:v>40966.041666666664</c:v>
                </c:pt>
                <c:pt idx="281">
                  <c:v>40973.041666666664</c:v>
                </c:pt>
                <c:pt idx="282">
                  <c:v>40980</c:v>
                </c:pt>
                <c:pt idx="283">
                  <c:v>40987</c:v>
                </c:pt>
                <c:pt idx="284">
                  <c:v>40994</c:v>
                </c:pt>
                <c:pt idx="285">
                  <c:v>41001</c:v>
                </c:pt>
                <c:pt idx="286">
                  <c:v>41008</c:v>
                </c:pt>
                <c:pt idx="287">
                  <c:v>41015</c:v>
                </c:pt>
                <c:pt idx="288">
                  <c:v>41022</c:v>
                </c:pt>
                <c:pt idx="289">
                  <c:v>41029</c:v>
                </c:pt>
                <c:pt idx="290">
                  <c:v>41029.267361111109</c:v>
                </c:pt>
              </c:numCache>
            </c:numRef>
          </c:xVal>
          <c:yVal>
            <c:numRef>
              <c:f>'307'!$C$8:$C$298</c:f>
              <c:numCache>
                <c:formatCode>General</c:formatCode>
                <c:ptCount val="291"/>
                <c:pt idx="0">
                  <c:v>1.9999999999999999E-6</c:v>
                </c:pt>
                <c:pt idx="1">
                  <c:v>3.9999999999999998E-6</c:v>
                </c:pt>
                <c:pt idx="2">
                  <c:v>3.0000000000000001E-6</c:v>
                </c:pt>
                <c:pt idx="3">
                  <c:v>9.9999999999999995E-7</c:v>
                </c:pt>
                <c:pt idx="4">
                  <c:v>1.5E-5</c:v>
                </c:pt>
                <c:pt idx="5">
                  <c:v>9.8999999999999994E-5</c:v>
                </c:pt>
                <c:pt idx="6">
                  <c:v>1.1900000000000001E-4</c:v>
                </c:pt>
                <c:pt idx="7">
                  <c:v>2.05E-4</c:v>
                </c:pt>
                <c:pt idx="8">
                  <c:v>1.3999999999999999E-4</c:v>
                </c:pt>
                <c:pt idx="9">
                  <c:v>3.8299999999999999E-4</c:v>
                </c:pt>
                <c:pt idx="10">
                  <c:v>2.63E-4</c:v>
                </c:pt>
                <c:pt idx="11">
                  <c:v>2.0000000000000001E-4</c:v>
                </c:pt>
                <c:pt idx="12">
                  <c:v>2.5209999999999998E-3</c:v>
                </c:pt>
                <c:pt idx="13">
                  <c:v>2.529E-3</c:v>
                </c:pt>
                <c:pt idx="14">
                  <c:v>1.1069999999999999E-3</c:v>
                </c:pt>
                <c:pt idx="15">
                  <c:v>4.8899999999999996E-4</c:v>
                </c:pt>
                <c:pt idx="16">
                  <c:v>2.7399999999999999E-4</c:v>
                </c:pt>
                <c:pt idx="17">
                  <c:v>9.6710000000000008E-3</c:v>
                </c:pt>
                <c:pt idx="18">
                  <c:v>2.5500000000000002E-4</c:v>
                </c:pt>
                <c:pt idx="19">
                  <c:v>3.5100000000000002E-4</c:v>
                </c:pt>
                <c:pt idx="20">
                  <c:v>5.9299999999999999E-4</c:v>
                </c:pt>
                <c:pt idx="21">
                  <c:v>7.67E-4</c:v>
                </c:pt>
                <c:pt idx="22">
                  <c:v>7.9199999999999995E-4</c:v>
                </c:pt>
                <c:pt idx="23">
                  <c:v>1.0629999999999999E-3</c:v>
                </c:pt>
                <c:pt idx="24">
                  <c:v>5.6300000000000002E-4</c:v>
                </c:pt>
                <c:pt idx="25">
                  <c:v>9.2999999999999997E-5</c:v>
                </c:pt>
                <c:pt idx="26">
                  <c:v>2.7599999999999999E-4</c:v>
                </c:pt>
                <c:pt idx="27">
                  <c:v>2.2100000000000001E-4</c:v>
                </c:pt>
                <c:pt idx="28">
                  <c:v>1.7799999999999999E-4</c:v>
                </c:pt>
                <c:pt idx="29">
                  <c:v>1.17E-4</c:v>
                </c:pt>
                <c:pt idx="30">
                  <c:v>9.1000000000000003E-5</c:v>
                </c:pt>
                <c:pt idx="31">
                  <c:v>9.7E-5</c:v>
                </c:pt>
                <c:pt idx="32">
                  <c:v>9.3999999999999994E-5</c:v>
                </c:pt>
                <c:pt idx="33">
                  <c:v>8.6000000000000003E-5</c:v>
                </c:pt>
                <c:pt idx="34">
                  <c:v>5.3000000000000001E-5</c:v>
                </c:pt>
                <c:pt idx="35">
                  <c:v>4.1999999999999998E-5</c:v>
                </c:pt>
                <c:pt idx="36">
                  <c:v>3.8499999999999998E-4</c:v>
                </c:pt>
                <c:pt idx="37">
                  <c:v>7.6000000000000004E-4</c:v>
                </c:pt>
                <c:pt idx="38">
                  <c:v>9.6599999999999995E-4</c:v>
                </c:pt>
                <c:pt idx="39">
                  <c:v>6.9200000000000002E-4</c:v>
                </c:pt>
                <c:pt idx="40">
                  <c:v>7.4700000000000005E-4</c:v>
                </c:pt>
                <c:pt idx="41">
                  <c:v>4.0200000000000001E-4</c:v>
                </c:pt>
                <c:pt idx="42">
                  <c:v>1.05E-4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3.9999999999999998E-6</c:v>
                </c:pt>
                <c:pt idx="53">
                  <c:v>9.0000000000000002E-6</c:v>
                </c:pt>
                <c:pt idx="54">
                  <c:v>2.3E-5</c:v>
                </c:pt>
                <c:pt idx="55">
                  <c:v>1.7799999999999999E-4</c:v>
                </c:pt>
                <c:pt idx="56">
                  <c:v>1.5200000000000001E-4</c:v>
                </c:pt>
                <c:pt idx="57">
                  <c:v>2.33E-4</c:v>
                </c:pt>
                <c:pt idx="58">
                  <c:v>6.9499999999999998E-4</c:v>
                </c:pt>
                <c:pt idx="59">
                  <c:v>1.377E-3</c:v>
                </c:pt>
                <c:pt idx="60">
                  <c:v>8.2100000000000001E-4</c:v>
                </c:pt>
                <c:pt idx="61">
                  <c:v>8.9700000000000001E-4</c:v>
                </c:pt>
                <c:pt idx="62">
                  <c:v>1.4220000000000001E-3</c:v>
                </c:pt>
                <c:pt idx="63">
                  <c:v>1.129E-3</c:v>
                </c:pt>
                <c:pt idx="64">
                  <c:v>3.0800000000000001E-4</c:v>
                </c:pt>
                <c:pt idx="65">
                  <c:v>7.6000000000000004E-5</c:v>
                </c:pt>
                <c:pt idx="66">
                  <c:v>1.4300000000000001E-4</c:v>
                </c:pt>
                <c:pt idx="67">
                  <c:v>1.94E-4</c:v>
                </c:pt>
                <c:pt idx="68">
                  <c:v>3.8299999999999999E-4</c:v>
                </c:pt>
                <c:pt idx="69">
                  <c:v>5.4000000000000001E-4</c:v>
                </c:pt>
                <c:pt idx="70">
                  <c:v>1.5510000000000001E-3</c:v>
                </c:pt>
                <c:pt idx="71">
                  <c:v>1.9469999999999999E-3</c:v>
                </c:pt>
                <c:pt idx="72">
                  <c:v>9.9999999999999995E-7</c:v>
                </c:pt>
                <c:pt idx="73">
                  <c:v>1.2750000000000001E-3</c:v>
                </c:pt>
                <c:pt idx="74">
                  <c:v>1.5820000000000001E-3</c:v>
                </c:pt>
                <c:pt idx="75">
                  <c:v>5.8919999999999997E-3</c:v>
                </c:pt>
                <c:pt idx="76">
                  <c:v>1.515E-2</c:v>
                </c:pt>
                <c:pt idx="77">
                  <c:v>4.4530000000000004E-3</c:v>
                </c:pt>
                <c:pt idx="78">
                  <c:v>1.683E-3</c:v>
                </c:pt>
                <c:pt idx="79">
                  <c:v>1.3081000000000001E-2</c:v>
                </c:pt>
                <c:pt idx="80">
                  <c:v>1.2985999999999999E-2</c:v>
                </c:pt>
                <c:pt idx="81">
                  <c:v>1.2851E-2</c:v>
                </c:pt>
                <c:pt idx="82">
                  <c:v>1.7714000000000001E-2</c:v>
                </c:pt>
                <c:pt idx="83">
                  <c:v>3.7537000000000001E-2</c:v>
                </c:pt>
                <c:pt idx="84">
                  <c:v>3.8981000000000002E-2</c:v>
                </c:pt>
                <c:pt idx="85">
                  <c:v>3.0325999999999999E-2</c:v>
                </c:pt>
                <c:pt idx="86">
                  <c:v>9.2630000000000004E-3</c:v>
                </c:pt>
                <c:pt idx="87">
                  <c:v>6.3099999999999996E-3</c:v>
                </c:pt>
                <c:pt idx="88">
                  <c:v>7.2690000000000003E-3</c:v>
                </c:pt>
                <c:pt idx="89">
                  <c:v>5.8939999999999999E-3</c:v>
                </c:pt>
                <c:pt idx="90">
                  <c:v>5.8370000000000002E-3</c:v>
                </c:pt>
                <c:pt idx="91">
                  <c:v>5.7780000000000001E-3</c:v>
                </c:pt>
                <c:pt idx="92">
                  <c:v>1.6671999999999999E-2</c:v>
                </c:pt>
                <c:pt idx="93">
                  <c:v>2.4995E-2</c:v>
                </c:pt>
                <c:pt idx="94">
                  <c:v>2.5818000000000001E-2</c:v>
                </c:pt>
                <c:pt idx="95">
                  <c:v>2.7814999999999999E-2</c:v>
                </c:pt>
                <c:pt idx="96">
                  <c:v>2.7734999999999999E-2</c:v>
                </c:pt>
                <c:pt idx="97">
                  <c:v>3.0129E-2</c:v>
                </c:pt>
                <c:pt idx="98">
                  <c:v>2.7656E-2</c:v>
                </c:pt>
                <c:pt idx="99">
                  <c:v>3.1685999999999999E-2</c:v>
                </c:pt>
                <c:pt idx="100">
                  <c:v>3.5964999999999997E-2</c:v>
                </c:pt>
                <c:pt idx="101">
                  <c:v>3.5332000000000002E-2</c:v>
                </c:pt>
                <c:pt idx="102">
                  <c:v>3.6454E-2</c:v>
                </c:pt>
                <c:pt idx="103">
                  <c:v>2.8812000000000001E-2</c:v>
                </c:pt>
                <c:pt idx="104">
                  <c:v>6.2560000000000003E-3</c:v>
                </c:pt>
                <c:pt idx="105">
                  <c:v>2.9132999999999999E-2</c:v>
                </c:pt>
                <c:pt idx="106">
                  <c:v>3.2960000000000003E-2</c:v>
                </c:pt>
                <c:pt idx="107">
                  <c:v>3.8404000000000001E-2</c:v>
                </c:pt>
                <c:pt idx="108">
                  <c:v>2.1724E-2</c:v>
                </c:pt>
                <c:pt idx="109">
                  <c:v>4.0122999999999999E-2</c:v>
                </c:pt>
                <c:pt idx="110">
                  <c:v>1.5164E-2</c:v>
                </c:pt>
                <c:pt idx="111">
                  <c:v>1.3828999999999999E-2</c:v>
                </c:pt>
                <c:pt idx="112">
                  <c:v>1.8631999999999999E-2</c:v>
                </c:pt>
                <c:pt idx="113">
                  <c:v>2.3657000000000001E-2</c:v>
                </c:pt>
                <c:pt idx="114">
                  <c:v>3.6296000000000002E-2</c:v>
                </c:pt>
                <c:pt idx="115">
                  <c:v>3.7656000000000002E-2</c:v>
                </c:pt>
                <c:pt idx="116">
                  <c:v>4.0087999999999999E-2</c:v>
                </c:pt>
                <c:pt idx="117">
                  <c:v>4.0818E-2</c:v>
                </c:pt>
                <c:pt idx="118">
                  <c:v>3.8353999999999999E-2</c:v>
                </c:pt>
                <c:pt idx="119">
                  <c:v>4.3901999999999997E-2</c:v>
                </c:pt>
                <c:pt idx="120">
                  <c:v>3.9861000000000001E-2</c:v>
                </c:pt>
                <c:pt idx="121">
                  <c:v>4.3562999999999998E-2</c:v>
                </c:pt>
                <c:pt idx="122">
                  <c:v>3.7455000000000002E-2</c:v>
                </c:pt>
                <c:pt idx="123">
                  <c:v>4.8405999999999998E-2</c:v>
                </c:pt>
                <c:pt idx="124">
                  <c:v>4.0918000000000003E-2</c:v>
                </c:pt>
                <c:pt idx="125">
                  <c:v>4.5258E-2</c:v>
                </c:pt>
                <c:pt idx="126">
                  <c:v>5.0192000000000001E-2</c:v>
                </c:pt>
                <c:pt idx="127">
                  <c:v>4.4652999999999998E-2</c:v>
                </c:pt>
                <c:pt idx="128">
                  <c:v>4.5783999999999998E-2</c:v>
                </c:pt>
                <c:pt idx="129">
                  <c:v>4.5238E-2</c:v>
                </c:pt>
                <c:pt idx="130">
                  <c:v>2.6114999999999999E-2</c:v>
                </c:pt>
                <c:pt idx="131">
                  <c:v>4.1064999999999997E-2</c:v>
                </c:pt>
                <c:pt idx="132">
                  <c:v>2.8213999999999999E-2</c:v>
                </c:pt>
                <c:pt idx="133">
                  <c:v>3.0584E-2</c:v>
                </c:pt>
                <c:pt idx="134">
                  <c:v>2.9059999999999999E-2</c:v>
                </c:pt>
                <c:pt idx="135">
                  <c:v>2.2697999999999999E-2</c:v>
                </c:pt>
                <c:pt idx="136">
                  <c:v>2.2304999999999998E-2</c:v>
                </c:pt>
                <c:pt idx="137">
                  <c:v>2.4566000000000001E-2</c:v>
                </c:pt>
                <c:pt idx="138">
                  <c:v>1.09E-2</c:v>
                </c:pt>
                <c:pt idx="139">
                  <c:v>5.9329999999999999E-3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7.1000000000000005E-5</c:v>
                </c:pt>
                <c:pt idx="153">
                  <c:v>1.2758E-2</c:v>
                </c:pt>
                <c:pt idx="154">
                  <c:v>3.1337999999999998E-2</c:v>
                </c:pt>
                <c:pt idx="155">
                  <c:v>3.4354999999999997E-2</c:v>
                </c:pt>
                <c:pt idx="156">
                  <c:v>3.2936E-2</c:v>
                </c:pt>
                <c:pt idx="157">
                  <c:v>3.2108999999999999E-2</c:v>
                </c:pt>
                <c:pt idx="158">
                  <c:v>3.7914999999999997E-2</c:v>
                </c:pt>
                <c:pt idx="159">
                  <c:v>3.2800999999999997E-2</c:v>
                </c:pt>
                <c:pt idx="160">
                  <c:v>2.7820999999999999E-2</c:v>
                </c:pt>
                <c:pt idx="161">
                  <c:v>3.9285E-2</c:v>
                </c:pt>
                <c:pt idx="162">
                  <c:v>2.5642999999999999E-2</c:v>
                </c:pt>
                <c:pt idx="163">
                  <c:v>3.4248000000000001E-2</c:v>
                </c:pt>
                <c:pt idx="164">
                  <c:v>3.1454999999999997E-2</c:v>
                </c:pt>
                <c:pt idx="165">
                  <c:v>2.026E-2</c:v>
                </c:pt>
                <c:pt idx="166">
                  <c:v>2.1455999999999999E-2</c:v>
                </c:pt>
                <c:pt idx="167">
                  <c:v>3.3597000000000002E-2</c:v>
                </c:pt>
                <c:pt idx="168">
                  <c:v>3.6624999999999998E-2</c:v>
                </c:pt>
                <c:pt idx="169">
                  <c:v>4.3290000000000002E-2</c:v>
                </c:pt>
                <c:pt idx="170">
                  <c:v>2.8812999999999998E-2</c:v>
                </c:pt>
                <c:pt idx="171">
                  <c:v>2.6001E-2</c:v>
                </c:pt>
                <c:pt idx="172">
                  <c:v>1.9880999999999999E-2</c:v>
                </c:pt>
                <c:pt idx="173">
                  <c:v>4.3672999999999997E-2</c:v>
                </c:pt>
                <c:pt idx="174">
                  <c:v>3.5743999999999998E-2</c:v>
                </c:pt>
                <c:pt idx="175">
                  <c:v>4.5221999999999998E-2</c:v>
                </c:pt>
                <c:pt idx="176">
                  <c:v>3.3078999999999997E-2</c:v>
                </c:pt>
                <c:pt idx="177">
                  <c:v>3.8059999999999997E-2</c:v>
                </c:pt>
                <c:pt idx="178">
                  <c:v>3.9315000000000003E-2</c:v>
                </c:pt>
                <c:pt idx="179">
                  <c:v>3.1078999999999999E-2</c:v>
                </c:pt>
                <c:pt idx="180">
                  <c:v>2.4383999999999999E-2</c:v>
                </c:pt>
                <c:pt idx="181">
                  <c:v>2.1869E-2</c:v>
                </c:pt>
                <c:pt idx="182">
                  <c:v>2.2275E-2</c:v>
                </c:pt>
                <c:pt idx="183">
                  <c:v>1.6289999999999999E-2</c:v>
                </c:pt>
                <c:pt idx="184">
                  <c:v>1.9224999999999999E-2</c:v>
                </c:pt>
                <c:pt idx="185">
                  <c:v>2.3751999999999999E-2</c:v>
                </c:pt>
                <c:pt idx="186">
                  <c:v>1.6E-2</c:v>
                </c:pt>
                <c:pt idx="187">
                  <c:v>1.7642999999999999E-2</c:v>
                </c:pt>
                <c:pt idx="188">
                  <c:v>1.6449999999999999E-2</c:v>
                </c:pt>
                <c:pt idx="189">
                  <c:v>1.9380000000000001E-2</c:v>
                </c:pt>
                <c:pt idx="190">
                  <c:v>1.8651999999999998E-2</c:v>
                </c:pt>
                <c:pt idx="191">
                  <c:v>1.6936E-2</c:v>
                </c:pt>
                <c:pt idx="192">
                  <c:v>1.7038999999999999E-2</c:v>
                </c:pt>
                <c:pt idx="193">
                  <c:v>1.7073999999999999E-2</c:v>
                </c:pt>
                <c:pt idx="194">
                  <c:v>1.7689E-2</c:v>
                </c:pt>
                <c:pt idx="195">
                  <c:v>3.5460000000000001E-3</c:v>
                </c:pt>
                <c:pt idx="196">
                  <c:v>9.0600000000000001E-4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9.6699999999999998E-4</c:v>
                </c:pt>
                <c:pt idx="202">
                  <c:v>1.6476999999999999E-2</c:v>
                </c:pt>
                <c:pt idx="203">
                  <c:v>1.9224000000000002E-2</c:v>
                </c:pt>
                <c:pt idx="204">
                  <c:v>1.9584000000000001E-2</c:v>
                </c:pt>
                <c:pt idx="205">
                  <c:v>1.7448999999999999E-2</c:v>
                </c:pt>
                <c:pt idx="206">
                  <c:v>3.1819999999999999E-3</c:v>
                </c:pt>
                <c:pt idx="207">
                  <c:v>3.0990000000000002E-3</c:v>
                </c:pt>
                <c:pt idx="208">
                  <c:v>3.2750000000000001E-3</c:v>
                </c:pt>
                <c:pt idx="209">
                  <c:v>2.9659999999999999E-3</c:v>
                </c:pt>
                <c:pt idx="210">
                  <c:v>2.1090000000000002E-3</c:v>
                </c:pt>
                <c:pt idx="211">
                  <c:v>2.8279999999999998E-3</c:v>
                </c:pt>
                <c:pt idx="212">
                  <c:v>2.0508999999999999E-2</c:v>
                </c:pt>
                <c:pt idx="213">
                  <c:v>2.2870000000000001E-2</c:v>
                </c:pt>
                <c:pt idx="214">
                  <c:v>2.5909999999999999E-2</c:v>
                </c:pt>
                <c:pt idx="215">
                  <c:v>2.5870000000000001E-2</c:v>
                </c:pt>
                <c:pt idx="216">
                  <c:v>2.7591999999999998E-2</c:v>
                </c:pt>
                <c:pt idx="217">
                  <c:v>2.4732000000000001E-2</c:v>
                </c:pt>
                <c:pt idx="218">
                  <c:v>2.5793E-2</c:v>
                </c:pt>
                <c:pt idx="219">
                  <c:v>2.5985999999999999E-2</c:v>
                </c:pt>
                <c:pt idx="220">
                  <c:v>1.6923000000000001E-2</c:v>
                </c:pt>
                <c:pt idx="221">
                  <c:v>2.5586999999999999E-2</c:v>
                </c:pt>
                <c:pt idx="222">
                  <c:v>2.7778000000000001E-2</c:v>
                </c:pt>
                <c:pt idx="223">
                  <c:v>3.0546E-2</c:v>
                </c:pt>
                <c:pt idx="224">
                  <c:v>3.1094E-2</c:v>
                </c:pt>
                <c:pt idx="225">
                  <c:v>1.8373E-2</c:v>
                </c:pt>
                <c:pt idx="226">
                  <c:v>2.7716000000000001E-2</c:v>
                </c:pt>
                <c:pt idx="227">
                  <c:v>2.0427000000000001E-2</c:v>
                </c:pt>
                <c:pt idx="228">
                  <c:v>1.1766E-2</c:v>
                </c:pt>
                <c:pt idx="229">
                  <c:v>2.2889999999999998E-3</c:v>
                </c:pt>
                <c:pt idx="230">
                  <c:v>1.101E-3</c:v>
                </c:pt>
                <c:pt idx="231">
                  <c:v>5.1650000000000003E-3</c:v>
                </c:pt>
                <c:pt idx="232">
                  <c:v>6.0300000000000002E-4</c:v>
                </c:pt>
                <c:pt idx="233">
                  <c:v>3.8170000000000001E-3</c:v>
                </c:pt>
                <c:pt idx="234">
                  <c:v>6.9899999999999997E-3</c:v>
                </c:pt>
                <c:pt idx="235">
                  <c:v>1.7042000000000002E-2</c:v>
                </c:pt>
                <c:pt idx="236">
                  <c:v>6.5420000000000001E-3</c:v>
                </c:pt>
                <c:pt idx="237">
                  <c:v>9.6069999999999992E-3</c:v>
                </c:pt>
                <c:pt idx="238">
                  <c:v>7.1170000000000001E-3</c:v>
                </c:pt>
                <c:pt idx="239">
                  <c:v>7.0330000000000002E-3</c:v>
                </c:pt>
                <c:pt idx="240">
                  <c:v>2.794E-3</c:v>
                </c:pt>
                <c:pt idx="241">
                  <c:v>2.4499999999999999E-3</c:v>
                </c:pt>
                <c:pt idx="242">
                  <c:v>2.4759999999999999E-3</c:v>
                </c:pt>
                <c:pt idx="243">
                  <c:v>5.6140000000000001E-3</c:v>
                </c:pt>
                <c:pt idx="244">
                  <c:v>1.8889E-2</c:v>
                </c:pt>
                <c:pt idx="245">
                  <c:v>1.3001E-2</c:v>
                </c:pt>
                <c:pt idx="246">
                  <c:v>1.5063999999999999E-2</c:v>
                </c:pt>
                <c:pt idx="247">
                  <c:v>1.2581999999999999E-2</c:v>
                </c:pt>
                <c:pt idx="248">
                  <c:v>2.5999999999999999E-3</c:v>
                </c:pt>
                <c:pt idx="249">
                  <c:v>3.16E-3</c:v>
                </c:pt>
                <c:pt idx="250">
                  <c:v>3.5739999999999999E-3</c:v>
                </c:pt>
                <c:pt idx="251">
                  <c:v>1.4670000000000001E-2</c:v>
                </c:pt>
                <c:pt idx="252">
                  <c:v>2.3188E-2</c:v>
                </c:pt>
                <c:pt idx="253">
                  <c:v>2.1788999999999999E-2</c:v>
                </c:pt>
                <c:pt idx="254">
                  <c:v>1.8294999999999999E-2</c:v>
                </c:pt>
                <c:pt idx="255">
                  <c:v>2.7276999999999999E-2</c:v>
                </c:pt>
                <c:pt idx="256">
                  <c:v>2.2242000000000001E-2</c:v>
                </c:pt>
                <c:pt idx="257">
                  <c:v>7.1999999999999998E-3</c:v>
                </c:pt>
                <c:pt idx="258">
                  <c:v>8.0630000000000007E-3</c:v>
                </c:pt>
                <c:pt idx="259">
                  <c:v>1.9042E-2</c:v>
                </c:pt>
                <c:pt idx="260">
                  <c:v>1.7035999999999999E-2</c:v>
                </c:pt>
                <c:pt idx="261">
                  <c:v>1.3442000000000001E-2</c:v>
                </c:pt>
                <c:pt idx="262">
                  <c:v>7.9609999999999993E-3</c:v>
                </c:pt>
                <c:pt idx="263">
                  <c:v>9.0629999999999999E-3</c:v>
                </c:pt>
                <c:pt idx="264">
                  <c:v>7.6309999999999998E-3</c:v>
                </c:pt>
                <c:pt idx="265">
                  <c:v>5.921E-3</c:v>
                </c:pt>
                <c:pt idx="266">
                  <c:v>9.3100000000000006E-3</c:v>
                </c:pt>
                <c:pt idx="267">
                  <c:v>6.9740000000000002E-3</c:v>
                </c:pt>
                <c:pt idx="268">
                  <c:v>9.3220000000000004E-3</c:v>
                </c:pt>
                <c:pt idx="269">
                  <c:v>1.1721000000000001E-2</c:v>
                </c:pt>
                <c:pt idx="270">
                  <c:v>1.0030000000000001E-2</c:v>
                </c:pt>
                <c:pt idx="271">
                  <c:v>1.2448000000000001E-2</c:v>
                </c:pt>
                <c:pt idx="272">
                  <c:v>1.5687E-2</c:v>
                </c:pt>
                <c:pt idx="273">
                  <c:v>1.5167999999999999E-2</c:v>
                </c:pt>
                <c:pt idx="274">
                  <c:v>1.0155000000000001E-2</c:v>
                </c:pt>
                <c:pt idx="275">
                  <c:v>8.7309999999999992E-3</c:v>
                </c:pt>
                <c:pt idx="276">
                  <c:v>1.0177E-2</c:v>
                </c:pt>
                <c:pt idx="277">
                  <c:v>2.055E-3</c:v>
                </c:pt>
                <c:pt idx="278">
                  <c:v>8.7089999999999997E-3</c:v>
                </c:pt>
                <c:pt idx="279">
                  <c:v>1.1709000000000001E-2</c:v>
                </c:pt>
                <c:pt idx="280">
                  <c:v>9.2599999999999991E-3</c:v>
                </c:pt>
                <c:pt idx="281">
                  <c:v>9.1479999999999999E-3</c:v>
                </c:pt>
                <c:pt idx="282">
                  <c:v>1.0114E-2</c:v>
                </c:pt>
                <c:pt idx="283">
                  <c:v>1.5755999999999999E-2</c:v>
                </c:pt>
                <c:pt idx="284">
                  <c:v>1.5514E-2</c:v>
                </c:pt>
                <c:pt idx="285">
                  <c:v>1.6910999999999999E-2</c:v>
                </c:pt>
                <c:pt idx="286">
                  <c:v>1.2867E-2</c:v>
                </c:pt>
                <c:pt idx="287">
                  <c:v>1.5361E-2</c:v>
                </c:pt>
                <c:pt idx="288">
                  <c:v>1.5058999999999999E-2</c:v>
                </c:pt>
                <c:pt idx="289">
                  <c:v>1.1677999999999999E-2</c:v>
                </c:pt>
                <c:pt idx="2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'309'!$B$2</c:f>
              <c:strCache>
                <c:ptCount val="1"/>
                <c:pt idx="0">
                  <c:v> LI309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InjAreaLoss!$C$8:$C$298</c:f>
              <c:numCache>
                <c:formatCode>m/d/yyyy</c:formatCode>
                <c:ptCount val="291"/>
                <c:pt idx="0">
                  <c:v>39006</c:v>
                </c:pt>
                <c:pt idx="1">
                  <c:v>39013</c:v>
                </c:pt>
                <c:pt idx="2">
                  <c:v>39020.041666666664</c:v>
                </c:pt>
                <c:pt idx="3">
                  <c:v>39027.041666666664</c:v>
                </c:pt>
                <c:pt idx="4">
                  <c:v>39034.041666666664</c:v>
                </c:pt>
                <c:pt idx="5">
                  <c:v>39041.041666666664</c:v>
                </c:pt>
                <c:pt idx="6">
                  <c:v>39048.041666666664</c:v>
                </c:pt>
                <c:pt idx="7">
                  <c:v>39055.041666666664</c:v>
                </c:pt>
                <c:pt idx="8">
                  <c:v>39062.041666666664</c:v>
                </c:pt>
                <c:pt idx="9">
                  <c:v>39069.041666666664</c:v>
                </c:pt>
                <c:pt idx="10">
                  <c:v>39076.041666666664</c:v>
                </c:pt>
                <c:pt idx="11">
                  <c:v>39083.041666666664</c:v>
                </c:pt>
                <c:pt idx="12">
                  <c:v>39090.041666666664</c:v>
                </c:pt>
                <c:pt idx="13">
                  <c:v>39097.041666666664</c:v>
                </c:pt>
                <c:pt idx="14">
                  <c:v>39104.041666666664</c:v>
                </c:pt>
                <c:pt idx="15">
                  <c:v>39111.041666666664</c:v>
                </c:pt>
                <c:pt idx="16">
                  <c:v>39118.041666666664</c:v>
                </c:pt>
                <c:pt idx="17">
                  <c:v>39125.041666666664</c:v>
                </c:pt>
                <c:pt idx="18">
                  <c:v>39132.041666666664</c:v>
                </c:pt>
                <c:pt idx="19">
                  <c:v>39139.041666666664</c:v>
                </c:pt>
                <c:pt idx="20">
                  <c:v>39146.041666666664</c:v>
                </c:pt>
                <c:pt idx="21">
                  <c:v>39153</c:v>
                </c:pt>
                <c:pt idx="22">
                  <c:v>39160</c:v>
                </c:pt>
                <c:pt idx="23">
                  <c:v>39167</c:v>
                </c:pt>
                <c:pt idx="24">
                  <c:v>39174</c:v>
                </c:pt>
                <c:pt idx="25">
                  <c:v>39181</c:v>
                </c:pt>
                <c:pt idx="26">
                  <c:v>39188</c:v>
                </c:pt>
                <c:pt idx="27">
                  <c:v>39195</c:v>
                </c:pt>
                <c:pt idx="28">
                  <c:v>39202</c:v>
                </c:pt>
                <c:pt idx="29">
                  <c:v>39209</c:v>
                </c:pt>
                <c:pt idx="30">
                  <c:v>39216</c:v>
                </c:pt>
                <c:pt idx="31">
                  <c:v>39223</c:v>
                </c:pt>
                <c:pt idx="32">
                  <c:v>39230</c:v>
                </c:pt>
                <c:pt idx="33">
                  <c:v>39237</c:v>
                </c:pt>
                <c:pt idx="34">
                  <c:v>39244</c:v>
                </c:pt>
                <c:pt idx="35">
                  <c:v>39251</c:v>
                </c:pt>
                <c:pt idx="36">
                  <c:v>39258</c:v>
                </c:pt>
                <c:pt idx="37">
                  <c:v>39265</c:v>
                </c:pt>
                <c:pt idx="38">
                  <c:v>39272</c:v>
                </c:pt>
                <c:pt idx="39">
                  <c:v>39279</c:v>
                </c:pt>
                <c:pt idx="40">
                  <c:v>39286</c:v>
                </c:pt>
                <c:pt idx="41">
                  <c:v>39293</c:v>
                </c:pt>
                <c:pt idx="42">
                  <c:v>39300</c:v>
                </c:pt>
                <c:pt idx="43">
                  <c:v>39307</c:v>
                </c:pt>
                <c:pt idx="44">
                  <c:v>39314</c:v>
                </c:pt>
                <c:pt idx="45">
                  <c:v>39321</c:v>
                </c:pt>
                <c:pt idx="46">
                  <c:v>39328</c:v>
                </c:pt>
                <c:pt idx="47">
                  <c:v>39335</c:v>
                </c:pt>
                <c:pt idx="48">
                  <c:v>39342</c:v>
                </c:pt>
                <c:pt idx="49">
                  <c:v>39349</c:v>
                </c:pt>
                <c:pt idx="50">
                  <c:v>39356</c:v>
                </c:pt>
                <c:pt idx="51">
                  <c:v>39363</c:v>
                </c:pt>
                <c:pt idx="52">
                  <c:v>39370</c:v>
                </c:pt>
                <c:pt idx="53">
                  <c:v>39377</c:v>
                </c:pt>
                <c:pt idx="54">
                  <c:v>39384</c:v>
                </c:pt>
                <c:pt idx="55">
                  <c:v>39391.041666666664</c:v>
                </c:pt>
                <c:pt idx="56">
                  <c:v>39398.041666666664</c:v>
                </c:pt>
                <c:pt idx="57">
                  <c:v>39405.041666666664</c:v>
                </c:pt>
                <c:pt idx="58">
                  <c:v>39412.041666666664</c:v>
                </c:pt>
                <c:pt idx="59">
                  <c:v>39419.041666666664</c:v>
                </c:pt>
                <c:pt idx="60">
                  <c:v>39426.041666666664</c:v>
                </c:pt>
                <c:pt idx="61">
                  <c:v>39433.041666666664</c:v>
                </c:pt>
                <c:pt idx="62">
                  <c:v>39440.041666666664</c:v>
                </c:pt>
                <c:pt idx="63">
                  <c:v>39447.041666666664</c:v>
                </c:pt>
                <c:pt idx="64">
                  <c:v>39454.041666666664</c:v>
                </c:pt>
                <c:pt idx="65">
                  <c:v>39461.041666666664</c:v>
                </c:pt>
                <c:pt idx="66">
                  <c:v>39468.041666666664</c:v>
                </c:pt>
                <c:pt idx="67">
                  <c:v>39475.041666666664</c:v>
                </c:pt>
                <c:pt idx="68">
                  <c:v>39482.041666666664</c:v>
                </c:pt>
                <c:pt idx="69">
                  <c:v>39489.041666666664</c:v>
                </c:pt>
                <c:pt idx="70">
                  <c:v>39496.041666666664</c:v>
                </c:pt>
                <c:pt idx="71">
                  <c:v>39503.041666666664</c:v>
                </c:pt>
                <c:pt idx="72">
                  <c:v>39510.041666666664</c:v>
                </c:pt>
                <c:pt idx="73">
                  <c:v>39517</c:v>
                </c:pt>
                <c:pt idx="74">
                  <c:v>39524</c:v>
                </c:pt>
                <c:pt idx="75">
                  <c:v>39531</c:v>
                </c:pt>
                <c:pt idx="76">
                  <c:v>39538</c:v>
                </c:pt>
                <c:pt idx="77">
                  <c:v>39545</c:v>
                </c:pt>
                <c:pt idx="78">
                  <c:v>39552</c:v>
                </c:pt>
                <c:pt idx="79">
                  <c:v>39559</c:v>
                </c:pt>
                <c:pt idx="80">
                  <c:v>39566</c:v>
                </c:pt>
                <c:pt idx="81">
                  <c:v>39573</c:v>
                </c:pt>
                <c:pt idx="82">
                  <c:v>39580</c:v>
                </c:pt>
                <c:pt idx="83">
                  <c:v>39587</c:v>
                </c:pt>
                <c:pt idx="84">
                  <c:v>39594</c:v>
                </c:pt>
                <c:pt idx="85">
                  <c:v>39601</c:v>
                </c:pt>
                <c:pt idx="86">
                  <c:v>39608</c:v>
                </c:pt>
                <c:pt idx="87">
                  <c:v>39615</c:v>
                </c:pt>
                <c:pt idx="88">
                  <c:v>39622</c:v>
                </c:pt>
                <c:pt idx="89">
                  <c:v>39629</c:v>
                </c:pt>
                <c:pt idx="90">
                  <c:v>39636</c:v>
                </c:pt>
                <c:pt idx="91">
                  <c:v>39643</c:v>
                </c:pt>
                <c:pt idx="92">
                  <c:v>39650</c:v>
                </c:pt>
                <c:pt idx="93">
                  <c:v>39657</c:v>
                </c:pt>
                <c:pt idx="94">
                  <c:v>39664</c:v>
                </c:pt>
                <c:pt idx="95">
                  <c:v>39671</c:v>
                </c:pt>
                <c:pt idx="96">
                  <c:v>39678</c:v>
                </c:pt>
                <c:pt idx="97">
                  <c:v>39685</c:v>
                </c:pt>
                <c:pt idx="98">
                  <c:v>39692</c:v>
                </c:pt>
                <c:pt idx="99">
                  <c:v>39699</c:v>
                </c:pt>
                <c:pt idx="100">
                  <c:v>39706</c:v>
                </c:pt>
                <c:pt idx="101">
                  <c:v>39713</c:v>
                </c:pt>
                <c:pt idx="102">
                  <c:v>39720</c:v>
                </c:pt>
                <c:pt idx="103">
                  <c:v>39727</c:v>
                </c:pt>
                <c:pt idx="104">
                  <c:v>39734</c:v>
                </c:pt>
                <c:pt idx="105">
                  <c:v>39741</c:v>
                </c:pt>
                <c:pt idx="106">
                  <c:v>39748</c:v>
                </c:pt>
                <c:pt idx="107">
                  <c:v>39755.041666666664</c:v>
                </c:pt>
                <c:pt idx="108">
                  <c:v>39762.041666666664</c:v>
                </c:pt>
                <c:pt idx="109">
                  <c:v>39769.041666666664</c:v>
                </c:pt>
                <c:pt idx="110">
                  <c:v>39776.041666666664</c:v>
                </c:pt>
                <c:pt idx="111">
                  <c:v>39783.041666666664</c:v>
                </c:pt>
                <c:pt idx="112">
                  <c:v>39790.041666666664</c:v>
                </c:pt>
                <c:pt idx="113">
                  <c:v>39797.041666666664</c:v>
                </c:pt>
                <c:pt idx="114">
                  <c:v>39804.041666666664</c:v>
                </c:pt>
                <c:pt idx="115">
                  <c:v>39811.041666666664</c:v>
                </c:pt>
                <c:pt idx="116">
                  <c:v>39818.041666666664</c:v>
                </c:pt>
                <c:pt idx="117">
                  <c:v>39825.041666666664</c:v>
                </c:pt>
                <c:pt idx="118">
                  <c:v>39832.041666666664</c:v>
                </c:pt>
                <c:pt idx="119">
                  <c:v>39839.041666666664</c:v>
                </c:pt>
                <c:pt idx="120">
                  <c:v>39846.041666666664</c:v>
                </c:pt>
                <c:pt idx="121">
                  <c:v>39853.041666666664</c:v>
                </c:pt>
                <c:pt idx="122">
                  <c:v>39860.041666666664</c:v>
                </c:pt>
                <c:pt idx="123">
                  <c:v>39867.041666666664</c:v>
                </c:pt>
                <c:pt idx="124">
                  <c:v>39874.041666666664</c:v>
                </c:pt>
                <c:pt idx="125">
                  <c:v>39881</c:v>
                </c:pt>
                <c:pt idx="126">
                  <c:v>39888</c:v>
                </c:pt>
                <c:pt idx="127">
                  <c:v>39895</c:v>
                </c:pt>
                <c:pt idx="128">
                  <c:v>39902</c:v>
                </c:pt>
                <c:pt idx="129">
                  <c:v>39909</c:v>
                </c:pt>
                <c:pt idx="130">
                  <c:v>39916</c:v>
                </c:pt>
                <c:pt idx="131">
                  <c:v>39923</c:v>
                </c:pt>
                <c:pt idx="132">
                  <c:v>39930</c:v>
                </c:pt>
                <c:pt idx="133">
                  <c:v>39937</c:v>
                </c:pt>
                <c:pt idx="134">
                  <c:v>39944</c:v>
                </c:pt>
                <c:pt idx="135">
                  <c:v>39951</c:v>
                </c:pt>
                <c:pt idx="136">
                  <c:v>39958</c:v>
                </c:pt>
                <c:pt idx="137">
                  <c:v>39965</c:v>
                </c:pt>
                <c:pt idx="138">
                  <c:v>39972</c:v>
                </c:pt>
                <c:pt idx="139">
                  <c:v>39979</c:v>
                </c:pt>
                <c:pt idx="140">
                  <c:v>39986</c:v>
                </c:pt>
                <c:pt idx="141">
                  <c:v>39993</c:v>
                </c:pt>
                <c:pt idx="142">
                  <c:v>40000</c:v>
                </c:pt>
                <c:pt idx="143">
                  <c:v>40007</c:v>
                </c:pt>
                <c:pt idx="144">
                  <c:v>40014</c:v>
                </c:pt>
                <c:pt idx="145">
                  <c:v>40021</c:v>
                </c:pt>
                <c:pt idx="146">
                  <c:v>40028</c:v>
                </c:pt>
                <c:pt idx="147">
                  <c:v>40035</c:v>
                </c:pt>
                <c:pt idx="148">
                  <c:v>40042</c:v>
                </c:pt>
                <c:pt idx="149">
                  <c:v>40049</c:v>
                </c:pt>
                <c:pt idx="150">
                  <c:v>40056</c:v>
                </c:pt>
                <c:pt idx="151">
                  <c:v>40063</c:v>
                </c:pt>
                <c:pt idx="152">
                  <c:v>40070</c:v>
                </c:pt>
                <c:pt idx="153">
                  <c:v>40077</c:v>
                </c:pt>
                <c:pt idx="154">
                  <c:v>40084</c:v>
                </c:pt>
                <c:pt idx="155">
                  <c:v>40091</c:v>
                </c:pt>
                <c:pt idx="156">
                  <c:v>40098</c:v>
                </c:pt>
                <c:pt idx="157">
                  <c:v>40105</c:v>
                </c:pt>
                <c:pt idx="158">
                  <c:v>40112</c:v>
                </c:pt>
                <c:pt idx="159">
                  <c:v>40119.041666666664</c:v>
                </c:pt>
                <c:pt idx="160">
                  <c:v>40126.041666666664</c:v>
                </c:pt>
                <c:pt idx="161">
                  <c:v>40133.041666666664</c:v>
                </c:pt>
                <c:pt idx="162">
                  <c:v>40140.041666666664</c:v>
                </c:pt>
                <c:pt idx="163">
                  <c:v>40147.041666666664</c:v>
                </c:pt>
                <c:pt idx="164">
                  <c:v>40154.041666666664</c:v>
                </c:pt>
                <c:pt idx="165">
                  <c:v>40161.041666666664</c:v>
                </c:pt>
                <c:pt idx="166">
                  <c:v>40168.041666666664</c:v>
                </c:pt>
                <c:pt idx="167">
                  <c:v>40175.041666666664</c:v>
                </c:pt>
                <c:pt idx="168">
                  <c:v>40182.041666666664</c:v>
                </c:pt>
                <c:pt idx="169">
                  <c:v>40189.041666666664</c:v>
                </c:pt>
                <c:pt idx="170">
                  <c:v>40196.041666666664</c:v>
                </c:pt>
                <c:pt idx="171">
                  <c:v>40203.041666666664</c:v>
                </c:pt>
                <c:pt idx="172">
                  <c:v>40210.041666666664</c:v>
                </c:pt>
                <c:pt idx="173">
                  <c:v>40217.041666666664</c:v>
                </c:pt>
                <c:pt idx="174">
                  <c:v>40224.041666666664</c:v>
                </c:pt>
                <c:pt idx="175">
                  <c:v>40231.041666666664</c:v>
                </c:pt>
                <c:pt idx="176">
                  <c:v>40238.041666666664</c:v>
                </c:pt>
                <c:pt idx="177">
                  <c:v>40245.041666666664</c:v>
                </c:pt>
                <c:pt idx="178">
                  <c:v>40252</c:v>
                </c:pt>
                <c:pt idx="179">
                  <c:v>40259</c:v>
                </c:pt>
                <c:pt idx="180">
                  <c:v>40266</c:v>
                </c:pt>
                <c:pt idx="181">
                  <c:v>40273</c:v>
                </c:pt>
                <c:pt idx="182">
                  <c:v>40280</c:v>
                </c:pt>
                <c:pt idx="183">
                  <c:v>40287</c:v>
                </c:pt>
                <c:pt idx="184">
                  <c:v>40294</c:v>
                </c:pt>
                <c:pt idx="185">
                  <c:v>40301</c:v>
                </c:pt>
                <c:pt idx="186">
                  <c:v>40308</c:v>
                </c:pt>
                <c:pt idx="187">
                  <c:v>40315</c:v>
                </c:pt>
                <c:pt idx="188">
                  <c:v>40322</c:v>
                </c:pt>
                <c:pt idx="189">
                  <c:v>40329</c:v>
                </c:pt>
                <c:pt idx="190">
                  <c:v>40336</c:v>
                </c:pt>
                <c:pt idx="191">
                  <c:v>40343</c:v>
                </c:pt>
                <c:pt idx="192">
                  <c:v>40350</c:v>
                </c:pt>
                <c:pt idx="193">
                  <c:v>40357</c:v>
                </c:pt>
                <c:pt idx="194">
                  <c:v>40364</c:v>
                </c:pt>
                <c:pt idx="195">
                  <c:v>40371</c:v>
                </c:pt>
                <c:pt idx="196">
                  <c:v>40378</c:v>
                </c:pt>
                <c:pt idx="197">
                  <c:v>40385</c:v>
                </c:pt>
                <c:pt idx="198">
                  <c:v>40392</c:v>
                </c:pt>
                <c:pt idx="199">
                  <c:v>40399</c:v>
                </c:pt>
                <c:pt idx="200">
                  <c:v>40406</c:v>
                </c:pt>
                <c:pt idx="201">
                  <c:v>40413</c:v>
                </c:pt>
                <c:pt idx="202">
                  <c:v>40420</c:v>
                </c:pt>
                <c:pt idx="203">
                  <c:v>40427</c:v>
                </c:pt>
                <c:pt idx="204">
                  <c:v>40434</c:v>
                </c:pt>
                <c:pt idx="205">
                  <c:v>40441</c:v>
                </c:pt>
                <c:pt idx="206">
                  <c:v>40448</c:v>
                </c:pt>
                <c:pt idx="207">
                  <c:v>40455</c:v>
                </c:pt>
                <c:pt idx="208">
                  <c:v>40462</c:v>
                </c:pt>
                <c:pt idx="209">
                  <c:v>40469</c:v>
                </c:pt>
                <c:pt idx="210">
                  <c:v>40476</c:v>
                </c:pt>
                <c:pt idx="211">
                  <c:v>40483</c:v>
                </c:pt>
                <c:pt idx="212">
                  <c:v>40490.041666666664</c:v>
                </c:pt>
                <c:pt idx="213">
                  <c:v>40497.041666666664</c:v>
                </c:pt>
                <c:pt idx="214">
                  <c:v>40504.041666666664</c:v>
                </c:pt>
                <c:pt idx="215">
                  <c:v>40511.041666666664</c:v>
                </c:pt>
                <c:pt idx="216">
                  <c:v>40518.041666666664</c:v>
                </c:pt>
                <c:pt idx="217">
                  <c:v>40525.041666666664</c:v>
                </c:pt>
                <c:pt idx="218">
                  <c:v>40532.041666666664</c:v>
                </c:pt>
                <c:pt idx="219">
                  <c:v>40539.041666666664</c:v>
                </c:pt>
                <c:pt idx="220">
                  <c:v>40546.041666666664</c:v>
                </c:pt>
                <c:pt idx="221">
                  <c:v>40553.041666666664</c:v>
                </c:pt>
                <c:pt idx="222">
                  <c:v>40560.041666666664</c:v>
                </c:pt>
                <c:pt idx="223">
                  <c:v>40567.041666666664</c:v>
                </c:pt>
                <c:pt idx="224">
                  <c:v>40574.041666666664</c:v>
                </c:pt>
                <c:pt idx="225">
                  <c:v>40581.041666666664</c:v>
                </c:pt>
                <c:pt idx="226">
                  <c:v>40588.041666666664</c:v>
                </c:pt>
                <c:pt idx="227">
                  <c:v>40595.041666666664</c:v>
                </c:pt>
                <c:pt idx="228">
                  <c:v>40602.041666666664</c:v>
                </c:pt>
                <c:pt idx="229">
                  <c:v>40609.041666666664</c:v>
                </c:pt>
                <c:pt idx="230">
                  <c:v>40616</c:v>
                </c:pt>
                <c:pt idx="231">
                  <c:v>40623</c:v>
                </c:pt>
                <c:pt idx="232">
                  <c:v>40630</c:v>
                </c:pt>
                <c:pt idx="233">
                  <c:v>40637</c:v>
                </c:pt>
                <c:pt idx="234">
                  <c:v>40644</c:v>
                </c:pt>
                <c:pt idx="235">
                  <c:v>40651</c:v>
                </c:pt>
                <c:pt idx="236">
                  <c:v>40658</c:v>
                </c:pt>
                <c:pt idx="237">
                  <c:v>40665</c:v>
                </c:pt>
                <c:pt idx="238">
                  <c:v>40672</c:v>
                </c:pt>
                <c:pt idx="239">
                  <c:v>40679</c:v>
                </c:pt>
                <c:pt idx="240">
                  <c:v>40686</c:v>
                </c:pt>
                <c:pt idx="241">
                  <c:v>40693</c:v>
                </c:pt>
                <c:pt idx="242">
                  <c:v>40700</c:v>
                </c:pt>
                <c:pt idx="243">
                  <c:v>40707</c:v>
                </c:pt>
                <c:pt idx="244">
                  <c:v>40714</c:v>
                </c:pt>
                <c:pt idx="245">
                  <c:v>40721</c:v>
                </c:pt>
                <c:pt idx="246">
                  <c:v>40728</c:v>
                </c:pt>
                <c:pt idx="247">
                  <c:v>40735</c:v>
                </c:pt>
                <c:pt idx="248">
                  <c:v>40742</c:v>
                </c:pt>
                <c:pt idx="249">
                  <c:v>40749</c:v>
                </c:pt>
                <c:pt idx="250">
                  <c:v>40756</c:v>
                </c:pt>
                <c:pt idx="251">
                  <c:v>40763</c:v>
                </c:pt>
                <c:pt idx="252">
                  <c:v>40770</c:v>
                </c:pt>
                <c:pt idx="253">
                  <c:v>40777</c:v>
                </c:pt>
                <c:pt idx="254">
                  <c:v>40784</c:v>
                </c:pt>
                <c:pt idx="255">
                  <c:v>40791</c:v>
                </c:pt>
                <c:pt idx="256">
                  <c:v>40798</c:v>
                </c:pt>
                <c:pt idx="257">
                  <c:v>40805</c:v>
                </c:pt>
                <c:pt idx="258">
                  <c:v>40812</c:v>
                </c:pt>
                <c:pt idx="259">
                  <c:v>40819</c:v>
                </c:pt>
                <c:pt idx="260">
                  <c:v>40826</c:v>
                </c:pt>
                <c:pt idx="261">
                  <c:v>40833</c:v>
                </c:pt>
                <c:pt idx="262">
                  <c:v>40840</c:v>
                </c:pt>
                <c:pt idx="263">
                  <c:v>40847</c:v>
                </c:pt>
                <c:pt idx="264">
                  <c:v>40854.041666666664</c:v>
                </c:pt>
                <c:pt idx="265">
                  <c:v>40861.041666666664</c:v>
                </c:pt>
                <c:pt idx="266">
                  <c:v>40868.041666666664</c:v>
                </c:pt>
                <c:pt idx="267">
                  <c:v>40875.041666666664</c:v>
                </c:pt>
                <c:pt idx="268">
                  <c:v>40882.041666666664</c:v>
                </c:pt>
                <c:pt idx="269">
                  <c:v>40889.041666666664</c:v>
                </c:pt>
                <c:pt idx="270">
                  <c:v>40896.041666666664</c:v>
                </c:pt>
                <c:pt idx="271">
                  <c:v>40903.041666666664</c:v>
                </c:pt>
                <c:pt idx="272">
                  <c:v>40910.041666666664</c:v>
                </c:pt>
                <c:pt idx="273">
                  <c:v>40917.041666666664</c:v>
                </c:pt>
                <c:pt idx="274">
                  <c:v>40924.041666666664</c:v>
                </c:pt>
                <c:pt idx="275">
                  <c:v>40931.041666666664</c:v>
                </c:pt>
                <c:pt idx="276">
                  <c:v>40938.041666666664</c:v>
                </c:pt>
                <c:pt idx="277">
                  <c:v>40945.041666666664</c:v>
                </c:pt>
                <c:pt idx="278">
                  <c:v>40952.041666666664</c:v>
                </c:pt>
                <c:pt idx="279">
                  <c:v>40959.041666666664</c:v>
                </c:pt>
                <c:pt idx="280">
                  <c:v>40966.041666666664</c:v>
                </c:pt>
                <c:pt idx="281">
                  <c:v>40973.041666666664</c:v>
                </c:pt>
                <c:pt idx="282">
                  <c:v>40980</c:v>
                </c:pt>
                <c:pt idx="283">
                  <c:v>40987</c:v>
                </c:pt>
                <c:pt idx="284">
                  <c:v>40994</c:v>
                </c:pt>
                <c:pt idx="285">
                  <c:v>41001</c:v>
                </c:pt>
                <c:pt idx="286">
                  <c:v>41008</c:v>
                </c:pt>
                <c:pt idx="287">
                  <c:v>41015</c:v>
                </c:pt>
                <c:pt idx="288">
                  <c:v>41022</c:v>
                </c:pt>
                <c:pt idx="289">
                  <c:v>41029</c:v>
                </c:pt>
                <c:pt idx="290">
                  <c:v>41029.267361111109</c:v>
                </c:pt>
              </c:numCache>
            </c:numRef>
          </c:xVal>
          <c:yVal>
            <c:numRef>
              <c:f>'309'!$C$8:$C$413</c:f>
              <c:numCache>
                <c:formatCode>General</c:formatCode>
                <c:ptCount val="406"/>
                <c:pt idx="0">
                  <c:v>1.8E-5</c:v>
                </c:pt>
                <c:pt idx="1">
                  <c:v>1.1E-5</c:v>
                </c:pt>
                <c:pt idx="2">
                  <c:v>3.3000000000000003E-5</c:v>
                </c:pt>
                <c:pt idx="3">
                  <c:v>0</c:v>
                </c:pt>
                <c:pt idx="4">
                  <c:v>0</c:v>
                </c:pt>
                <c:pt idx="5">
                  <c:v>1.56E-4</c:v>
                </c:pt>
                <c:pt idx="6">
                  <c:v>1.08E-4</c:v>
                </c:pt>
                <c:pt idx="7">
                  <c:v>2.9500000000000001E-4</c:v>
                </c:pt>
                <c:pt idx="8">
                  <c:v>3.8200000000000002E-4</c:v>
                </c:pt>
                <c:pt idx="9">
                  <c:v>3.8499999999999998E-4</c:v>
                </c:pt>
                <c:pt idx="10">
                  <c:v>2.43E-4</c:v>
                </c:pt>
                <c:pt idx="11">
                  <c:v>3.3399999999999999E-4</c:v>
                </c:pt>
                <c:pt idx="12">
                  <c:v>4.7780000000000001E-3</c:v>
                </c:pt>
                <c:pt idx="13">
                  <c:v>4.6410000000000002E-3</c:v>
                </c:pt>
                <c:pt idx="14">
                  <c:v>3.7759999999999998E-3</c:v>
                </c:pt>
                <c:pt idx="15">
                  <c:v>3.5699999999999998E-3</c:v>
                </c:pt>
                <c:pt idx="16">
                  <c:v>1.774E-3</c:v>
                </c:pt>
                <c:pt idx="17">
                  <c:v>1.5923E-2</c:v>
                </c:pt>
                <c:pt idx="18">
                  <c:v>2.823E-3</c:v>
                </c:pt>
                <c:pt idx="19">
                  <c:v>3.3110000000000001E-3</c:v>
                </c:pt>
                <c:pt idx="20">
                  <c:v>7.1479999999999998E-3</c:v>
                </c:pt>
                <c:pt idx="21">
                  <c:v>7.7629999999999999E-3</c:v>
                </c:pt>
                <c:pt idx="22">
                  <c:v>7.0260000000000001E-3</c:v>
                </c:pt>
                <c:pt idx="23">
                  <c:v>8.1989999999999997E-3</c:v>
                </c:pt>
                <c:pt idx="24">
                  <c:v>5.3200000000000001E-3</c:v>
                </c:pt>
                <c:pt idx="25">
                  <c:v>8.2299999999999995E-4</c:v>
                </c:pt>
                <c:pt idx="26">
                  <c:v>1.42E-3</c:v>
                </c:pt>
                <c:pt idx="27">
                  <c:v>1.0009999999999999E-3</c:v>
                </c:pt>
                <c:pt idx="28">
                  <c:v>1.5460000000000001E-3</c:v>
                </c:pt>
                <c:pt idx="29">
                  <c:v>1.7700000000000001E-3</c:v>
                </c:pt>
                <c:pt idx="30">
                  <c:v>9.6900000000000003E-4</c:v>
                </c:pt>
                <c:pt idx="31">
                  <c:v>9.6699999999999998E-4</c:v>
                </c:pt>
                <c:pt idx="32">
                  <c:v>1.1820000000000001E-3</c:v>
                </c:pt>
                <c:pt idx="33">
                  <c:v>1.2620000000000001E-3</c:v>
                </c:pt>
                <c:pt idx="34">
                  <c:v>1.294E-3</c:v>
                </c:pt>
                <c:pt idx="35">
                  <c:v>1.2260000000000001E-3</c:v>
                </c:pt>
                <c:pt idx="36">
                  <c:v>2.186E-3</c:v>
                </c:pt>
                <c:pt idx="37">
                  <c:v>3.4090000000000001E-3</c:v>
                </c:pt>
                <c:pt idx="38">
                  <c:v>3.3050000000000002E-3</c:v>
                </c:pt>
                <c:pt idx="39">
                  <c:v>2.7539999999999999E-3</c:v>
                </c:pt>
                <c:pt idx="40">
                  <c:v>2.2469999999999999E-3</c:v>
                </c:pt>
                <c:pt idx="41">
                  <c:v>1.5139999999999999E-3</c:v>
                </c:pt>
                <c:pt idx="42">
                  <c:v>7.6800000000000002E-4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2.6999999999999999E-5</c:v>
                </c:pt>
                <c:pt idx="53">
                  <c:v>8.2100000000000001E-4</c:v>
                </c:pt>
                <c:pt idx="54">
                  <c:v>1.273E-3</c:v>
                </c:pt>
                <c:pt idx="55">
                  <c:v>2.983E-3</c:v>
                </c:pt>
                <c:pt idx="56">
                  <c:v>1.56E-3</c:v>
                </c:pt>
                <c:pt idx="57">
                  <c:v>3.5750000000000001E-3</c:v>
                </c:pt>
                <c:pt idx="58">
                  <c:v>7.0990000000000003E-3</c:v>
                </c:pt>
                <c:pt idx="59">
                  <c:v>4.9569999999999996E-3</c:v>
                </c:pt>
                <c:pt idx="60">
                  <c:v>3.0179999999999998E-3</c:v>
                </c:pt>
                <c:pt idx="61">
                  <c:v>1.086E-2</c:v>
                </c:pt>
                <c:pt idx="62">
                  <c:v>9.4850000000000004E-3</c:v>
                </c:pt>
                <c:pt idx="63">
                  <c:v>8.5059999999999997E-3</c:v>
                </c:pt>
                <c:pt idx="64">
                  <c:v>4.0930000000000003E-3</c:v>
                </c:pt>
                <c:pt idx="65">
                  <c:v>2.9719999999999998E-3</c:v>
                </c:pt>
                <c:pt idx="66">
                  <c:v>1.392E-3</c:v>
                </c:pt>
                <c:pt idx="67">
                  <c:v>1.405E-3</c:v>
                </c:pt>
                <c:pt idx="68">
                  <c:v>1.4710000000000001E-3</c:v>
                </c:pt>
                <c:pt idx="69">
                  <c:v>2.1679999999999998E-3</c:v>
                </c:pt>
                <c:pt idx="70">
                  <c:v>6.6160000000000004E-3</c:v>
                </c:pt>
                <c:pt idx="71">
                  <c:v>4.9309999999999996E-3</c:v>
                </c:pt>
                <c:pt idx="72">
                  <c:v>3.79E-4</c:v>
                </c:pt>
                <c:pt idx="73">
                  <c:v>2.457E-3</c:v>
                </c:pt>
                <c:pt idx="74">
                  <c:v>1.073E-2</c:v>
                </c:pt>
                <c:pt idx="75">
                  <c:v>1.5682000000000001E-2</c:v>
                </c:pt>
                <c:pt idx="76">
                  <c:v>1.4678E-2</c:v>
                </c:pt>
                <c:pt idx="77">
                  <c:v>1.5779999999999999E-2</c:v>
                </c:pt>
                <c:pt idx="78">
                  <c:v>3.2420000000000001E-3</c:v>
                </c:pt>
                <c:pt idx="79">
                  <c:v>1.8164E-2</c:v>
                </c:pt>
                <c:pt idx="80">
                  <c:v>1.8016999999999998E-2</c:v>
                </c:pt>
                <c:pt idx="81">
                  <c:v>1.5663E-2</c:v>
                </c:pt>
                <c:pt idx="82">
                  <c:v>2.0168999999999999E-2</c:v>
                </c:pt>
                <c:pt idx="83">
                  <c:v>3.4535999999999997E-2</c:v>
                </c:pt>
                <c:pt idx="84">
                  <c:v>3.4507000000000003E-2</c:v>
                </c:pt>
                <c:pt idx="85">
                  <c:v>3.8871999999999997E-2</c:v>
                </c:pt>
                <c:pt idx="86">
                  <c:v>1.2959E-2</c:v>
                </c:pt>
                <c:pt idx="87">
                  <c:v>1.2378999999999999E-2</c:v>
                </c:pt>
                <c:pt idx="88">
                  <c:v>1.5036000000000001E-2</c:v>
                </c:pt>
                <c:pt idx="89">
                  <c:v>9.9559999999999996E-3</c:v>
                </c:pt>
                <c:pt idx="90">
                  <c:v>9.9439999999999997E-3</c:v>
                </c:pt>
                <c:pt idx="91">
                  <c:v>7.7060000000000002E-3</c:v>
                </c:pt>
                <c:pt idx="92">
                  <c:v>1.4730999999999999E-2</c:v>
                </c:pt>
                <c:pt idx="93">
                  <c:v>2.8908E-2</c:v>
                </c:pt>
                <c:pt idx="94">
                  <c:v>3.2410000000000001E-2</c:v>
                </c:pt>
                <c:pt idx="95">
                  <c:v>4.5978999999999999E-2</c:v>
                </c:pt>
                <c:pt idx="96">
                  <c:v>3.5664000000000001E-2</c:v>
                </c:pt>
                <c:pt idx="97">
                  <c:v>4.1735000000000001E-2</c:v>
                </c:pt>
                <c:pt idx="98">
                  <c:v>4.0163999999999998E-2</c:v>
                </c:pt>
                <c:pt idx="99">
                  <c:v>4.598E-2</c:v>
                </c:pt>
                <c:pt idx="100">
                  <c:v>3.7918E-2</c:v>
                </c:pt>
                <c:pt idx="101">
                  <c:v>4.7356000000000002E-2</c:v>
                </c:pt>
                <c:pt idx="102">
                  <c:v>4.6095999999999998E-2</c:v>
                </c:pt>
                <c:pt idx="103">
                  <c:v>4.0603E-2</c:v>
                </c:pt>
                <c:pt idx="104">
                  <c:v>1.4024999999999999E-2</c:v>
                </c:pt>
                <c:pt idx="105">
                  <c:v>4.9195999999999997E-2</c:v>
                </c:pt>
                <c:pt idx="106">
                  <c:v>4.1342999999999998E-2</c:v>
                </c:pt>
                <c:pt idx="107">
                  <c:v>3.6644000000000003E-2</c:v>
                </c:pt>
                <c:pt idx="108">
                  <c:v>2.4785000000000001E-2</c:v>
                </c:pt>
                <c:pt idx="109">
                  <c:v>4.0769E-2</c:v>
                </c:pt>
                <c:pt idx="110">
                  <c:v>4.3916999999999998E-2</c:v>
                </c:pt>
                <c:pt idx="111">
                  <c:v>4.1230000000000003E-2</c:v>
                </c:pt>
                <c:pt idx="112">
                  <c:v>3.2649999999999998E-2</c:v>
                </c:pt>
                <c:pt idx="113">
                  <c:v>3.1503000000000003E-2</c:v>
                </c:pt>
                <c:pt idx="114">
                  <c:v>3.3194000000000001E-2</c:v>
                </c:pt>
                <c:pt idx="115">
                  <c:v>3.9305E-2</c:v>
                </c:pt>
                <c:pt idx="116">
                  <c:v>5.4706999999999999E-2</c:v>
                </c:pt>
                <c:pt idx="117">
                  <c:v>5.4487000000000001E-2</c:v>
                </c:pt>
                <c:pt idx="118">
                  <c:v>3.7371000000000001E-2</c:v>
                </c:pt>
                <c:pt idx="119">
                  <c:v>4.5606000000000001E-2</c:v>
                </c:pt>
                <c:pt idx="120">
                  <c:v>4.9052999999999999E-2</c:v>
                </c:pt>
                <c:pt idx="121">
                  <c:v>4.0134999999999997E-2</c:v>
                </c:pt>
                <c:pt idx="122">
                  <c:v>3.1731000000000002E-2</c:v>
                </c:pt>
                <c:pt idx="123">
                  <c:v>4.0821999999999997E-2</c:v>
                </c:pt>
                <c:pt idx="124">
                  <c:v>3.7212000000000002E-2</c:v>
                </c:pt>
                <c:pt idx="125">
                  <c:v>3.7744E-2</c:v>
                </c:pt>
                <c:pt idx="126">
                  <c:v>4.3541999999999997E-2</c:v>
                </c:pt>
                <c:pt idx="127">
                  <c:v>4.0278000000000001E-2</c:v>
                </c:pt>
                <c:pt idx="128">
                  <c:v>3.9238000000000002E-2</c:v>
                </c:pt>
                <c:pt idx="129">
                  <c:v>3.2857999999999998E-2</c:v>
                </c:pt>
                <c:pt idx="130">
                  <c:v>1.9477999999999999E-2</c:v>
                </c:pt>
                <c:pt idx="131">
                  <c:v>3.7213000000000003E-2</c:v>
                </c:pt>
                <c:pt idx="132">
                  <c:v>2.7068999999999999E-2</c:v>
                </c:pt>
                <c:pt idx="133">
                  <c:v>2.6096000000000001E-2</c:v>
                </c:pt>
                <c:pt idx="134">
                  <c:v>2.9706E-2</c:v>
                </c:pt>
                <c:pt idx="135">
                  <c:v>2.7015999999999998E-2</c:v>
                </c:pt>
                <c:pt idx="136">
                  <c:v>2.8804E-2</c:v>
                </c:pt>
                <c:pt idx="137">
                  <c:v>3.2667000000000002E-2</c:v>
                </c:pt>
                <c:pt idx="138">
                  <c:v>1.5337E-2</c:v>
                </c:pt>
                <c:pt idx="139">
                  <c:v>1.0366999999999999E-2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3.5599999999999998E-4</c:v>
                </c:pt>
                <c:pt idx="153">
                  <c:v>2.3102000000000001E-2</c:v>
                </c:pt>
                <c:pt idx="154">
                  <c:v>4.3082000000000002E-2</c:v>
                </c:pt>
                <c:pt idx="155">
                  <c:v>5.6813000000000002E-2</c:v>
                </c:pt>
                <c:pt idx="156">
                  <c:v>5.8909999999999997E-2</c:v>
                </c:pt>
                <c:pt idx="157">
                  <c:v>5.3671000000000003E-2</c:v>
                </c:pt>
                <c:pt idx="158">
                  <c:v>4.5814000000000001E-2</c:v>
                </c:pt>
                <c:pt idx="159">
                  <c:v>3.1435999999999999E-2</c:v>
                </c:pt>
                <c:pt idx="160">
                  <c:v>3.5713000000000002E-2</c:v>
                </c:pt>
                <c:pt idx="161">
                  <c:v>4.0703000000000003E-2</c:v>
                </c:pt>
                <c:pt idx="162">
                  <c:v>2.3907000000000001E-2</c:v>
                </c:pt>
                <c:pt idx="163">
                  <c:v>2.2983E-2</c:v>
                </c:pt>
                <c:pt idx="164">
                  <c:v>2.8707E-2</c:v>
                </c:pt>
                <c:pt idx="165">
                  <c:v>1.532E-2</c:v>
                </c:pt>
                <c:pt idx="166">
                  <c:v>4.1051999999999998E-2</c:v>
                </c:pt>
                <c:pt idx="167">
                  <c:v>5.0089000000000002E-2</c:v>
                </c:pt>
                <c:pt idx="168">
                  <c:v>4.5554999999999998E-2</c:v>
                </c:pt>
                <c:pt idx="169">
                  <c:v>4.5456999999999997E-2</c:v>
                </c:pt>
                <c:pt idx="170">
                  <c:v>3.8880999999999999E-2</c:v>
                </c:pt>
                <c:pt idx="171">
                  <c:v>3.6409999999999998E-2</c:v>
                </c:pt>
                <c:pt idx="172">
                  <c:v>2.5826000000000002E-2</c:v>
                </c:pt>
                <c:pt idx="173">
                  <c:v>4.6704000000000002E-2</c:v>
                </c:pt>
                <c:pt idx="174">
                  <c:v>4.0398000000000003E-2</c:v>
                </c:pt>
                <c:pt idx="175">
                  <c:v>4.5649000000000002E-2</c:v>
                </c:pt>
                <c:pt idx="176">
                  <c:v>4.2313000000000003E-2</c:v>
                </c:pt>
                <c:pt idx="177">
                  <c:v>4.3763000000000003E-2</c:v>
                </c:pt>
                <c:pt idx="178">
                  <c:v>3.6704000000000001E-2</c:v>
                </c:pt>
                <c:pt idx="179">
                  <c:v>3.6974E-2</c:v>
                </c:pt>
                <c:pt idx="180">
                  <c:v>3.2598000000000002E-2</c:v>
                </c:pt>
                <c:pt idx="181">
                  <c:v>2.5981000000000001E-2</c:v>
                </c:pt>
                <c:pt idx="182">
                  <c:v>2.7708E-2</c:v>
                </c:pt>
                <c:pt idx="183">
                  <c:v>2.8924999999999999E-2</c:v>
                </c:pt>
                <c:pt idx="184">
                  <c:v>2.5807E-2</c:v>
                </c:pt>
                <c:pt idx="185">
                  <c:v>2.4445000000000001E-2</c:v>
                </c:pt>
                <c:pt idx="186">
                  <c:v>1.9613999999999999E-2</c:v>
                </c:pt>
                <c:pt idx="187">
                  <c:v>2.1689E-2</c:v>
                </c:pt>
                <c:pt idx="188">
                  <c:v>1.8699E-2</c:v>
                </c:pt>
                <c:pt idx="189">
                  <c:v>0.02</c:v>
                </c:pt>
                <c:pt idx="190">
                  <c:v>1.9389E-2</c:v>
                </c:pt>
                <c:pt idx="191">
                  <c:v>1.5876000000000001E-2</c:v>
                </c:pt>
                <c:pt idx="192">
                  <c:v>1.7784999999999999E-2</c:v>
                </c:pt>
                <c:pt idx="193">
                  <c:v>1.7750999999999999E-2</c:v>
                </c:pt>
                <c:pt idx="194">
                  <c:v>1.8095E-2</c:v>
                </c:pt>
                <c:pt idx="195">
                  <c:v>4.2560000000000002E-3</c:v>
                </c:pt>
                <c:pt idx="196">
                  <c:v>3.2569999999999999E-3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1.8370000000000001E-3</c:v>
                </c:pt>
                <c:pt idx="202">
                  <c:v>1.5573999999999999E-2</c:v>
                </c:pt>
                <c:pt idx="203">
                  <c:v>1.4356000000000001E-2</c:v>
                </c:pt>
                <c:pt idx="204">
                  <c:v>1.9213000000000001E-2</c:v>
                </c:pt>
                <c:pt idx="205">
                  <c:v>1.6969999999999999E-2</c:v>
                </c:pt>
                <c:pt idx="206">
                  <c:v>8.1359999999999991E-3</c:v>
                </c:pt>
                <c:pt idx="207">
                  <c:v>8.1419999999999999E-3</c:v>
                </c:pt>
                <c:pt idx="208">
                  <c:v>1.4153000000000001E-2</c:v>
                </c:pt>
                <c:pt idx="209">
                  <c:v>1.1712E-2</c:v>
                </c:pt>
                <c:pt idx="210">
                  <c:v>1.1122999999999999E-2</c:v>
                </c:pt>
                <c:pt idx="211">
                  <c:v>1.1390000000000001E-2</c:v>
                </c:pt>
                <c:pt idx="212">
                  <c:v>2.7775999999999999E-2</c:v>
                </c:pt>
                <c:pt idx="213">
                  <c:v>2.1196E-2</c:v>
                </c:pt>
                <c:pt idx="214">
                  <c:v>2.6925000000000001E-2</c:v>
                </c:pt>
                <c:pt idx="215">
                  <c:v>2.8128E-2</c:v>
                </c:pt>
                <c:pt idx="216">
                  <c:v>2.9010999999999999E-2</c:v>
                </c:pt>
                <c:pt idx="217">
                  <c:v>2.6217000000000001E-2</c:v>
                </c:pt>
                <c:pt idx="218">
                  <c:v>3.3288999999999999E-2</c:v>
                </c:pt>
                <c:pt idx="219">
                  <c:v>3.1931000000000001E-2</c:v>
                </c:pt>
                <c:pt idx="220">
                  <c:v>5.1298000000000003E-2</c:v>
                </c:pt>
                <c:pt idx="221">
                  <c:v>3.5777000000000003E-2</c:v>
                </c:pt>
                <c:pt idx="222">
                  <c:v>3.7114000000000001E-2</c:v>
                </c:pt>
                <c:pt idx="223">
                  <c:v>3.5303000000000001E-2</c:v>
                </c:pt>
                <c:pt idx="224">
                  <c:v>4.1751000000000003E-2</c:v>
                </c:pt>
                <c:pt idx="225">
                  <c:v>2.6699000000000001E-2</c:v>
                </c:pt>
                <c:pt idx="226">
                  <c:v>3.508E-2</c:v>
                </c:pt>
                <c:pt idx="227">
                  <c:v>3.2120999999999997E-2</c:v>
                </c:pt>
                <c:pt idx="228">
                  <c:v>2.2772000000000001E-2</c:v>
                </c:pt>
                <c:pt idx="229">
                  <c:v>9.2449999999999997E-3</c:v>
                </c:pt>
                <c:pt idx="230">
                  <c:v>1.4123999999999999E-2</c:v>
                </c:pt>
                <c:pt idx="231">
                  <c:v>4.3020999999999997E-2</c:v>
                </c:pt>
                <c:pt idx="232">
                  <c:v>2.833E-3</c:v>
                </c:pt>
                <c:pt idx="233">
                  <c:v>2.2200000000000001E-2</c:v>
                </c:pt>
                <c:pt idx="234">
                  <c:v>2.7754000000000001E-2</c:v>
                </c:pt>
                <c:pt idx="235">
                  <c:v>4.3553000000000001E-2</c:v>
                </c:pt>
                <c:pt idx="236">
                  <c:v>2.3427E-2</c:v>
                </c:pt>
                <c:pt idx="237">
                  <c:v>2.0926E-2</c:v>
                </c:pt>
                <c:pt idx="238">
                  <c:v>3.6804999999999997E-2</c:v>
                </c:pt>
                <c:pt idx="239">
                  <c:v>3.1452000000000001E-2</c:v>
                </c:pt>
                <c:pt idx="240">
                  <c:v>2.6492999999999999E-2</c:v>
                </c:pt>
                <c:pt idx="241">
                  <c:v>2.2803E-2</c:v>
                </c:pt>
                <c:pt idx="242">
                  <c:v>1.8206E-2</c:v>
                </c:pt>
                <c:pt idx="243">
                  <c:v>1.8773000000000001E-2</c:v>
                </c:pt>
                <c:pt idx="244">
                  <c:v>2.7902E-2</c:v>
                </c:pt>
                <c:pt idx="245">
                  <c:v>2.4591999999999999E-2</c:v>
                </c:pt>
                <c:pt idx="246">
                  <c:v>3.3798000000000002E-2</c:v>
                </c:pt>
                <c:pt idx="247">
                  <c:v>3.2493000000000001E-2</c:v>
                </c:pt>
                <c:pt idx="248">
                  <c:v>3.041E-2</c:v>
                </c:pt>
                <c:pt idx="249">
                  <c:v>1.4323000000000001E-2</c:v>
                </c:pt>
                <c:pt idx="250">
                  <c:v>1.0711999999999999E-2</c:v>
                </c:pt>
                <c:pt idx="251">
                  <c:v>8.4497000000000003E-2</c:v>
                </c:pt>
                <c:pt idx="252">
                  <c:v>4.7222E-2</c:v>
                </c:pt>
                <c:pt idx="253">
                  <c:v>4.5481000000000001E-2</c:v>
                </c:pt>
                <c:pt idx="254">
                  <c:v>2.9961000000000002E-2</c:v>
                </c:pt>
                <c:pt idx="255">
                  <c:v>4.1789E-2</c:v>
                </c:pt>
                <c:pt idx="256">
                  <c:v>7.3704000000000006E-2</c:v>
                </c:pt>
                <c:pt idx="257">
                  <c:v>3.3590000000000002E-2</c:v>
                </c:pt>
                <c:pt idx="258">
                  <c:v>3.1834000000000001E-2</c:v>
                </c:pt>
                <c:pt idx="259">
                  <c:v>8.43E-2</c:v>
                </c:pt>
                <c:pt idx="260">
                  <c:v>6.2418000000000001E-2</c:v>
                </c:pt>
                <c:pt idx="261">
                  <c:v>3.7234999999999997E-2</c:v>
                </c:pt>
                <c:pt idx="262">
                  <c:v>3.6617999999999998E-2</c:v>
                </c:pt>
                <c:pt idx="263">
                  <c:v>5.6375000000000001E-2</c:v>
                </c:pt>
                <c:pt idx="264">
                  <c:v>5.6607999999999999E-2</c:v>
                </c:pt>
                <c:pt idx="265">
                  <c:v>3.4868000000000003E-2</c:v>
                </c:pt>
                <c:pt idx="266">
                  <c:v>5.3136000000000003E-2</c:v>
                </c:pt>
                <c:pt idx="267">
                  <c:v>5.0013000000000002E-2</c:v>
                </c:pt>
                <c:pt idx="268">
                  <c:v>6.0656000000000002E-2</c:v>
                </c:pt>
                <c:pt idx="269">
                  <c:v>6.9431000000000007E-2</c:v>
                </c:pt>
                <c:pt idx="270">
                  <c:v>5.3384000000000001E-2</c:v>
                </c:pt>
                <c:pt idx="271">
                  <c:v>4.5102000000000003E-2</c:v>
                </c:pt>
                <c:pt idx="272">
                  <c:v>3.7096999999999998E-2</c:v>
                </c:pt>
                <c:pt idx="273">
                  <c:v>3.5636000000000001E-2</c:v>
                </c:pt>
                <c:pt idx="274">
                  <c:v>4.3295E-2</c:v>
                </c:pt>
                <c:pt idx="275">
                  <c:v>4.2537999999999999E-2</c:v>
                </c:pt>
                <c:pt idx="276">
                  <c:v>4.8854000000000002E-2</c:v>
                </c:pt>
                <c:pt idx="277">
                  <c:v>8.94E-3</c:v>
                </c:pt>
                <c:pt idx="278">
                  <c:v>2.1819000000000002E-2</c:v>
                </c:pt>
                <c:pt idx="279">
                  <c:v>3.3007000000000002E-2</c:v>
                </c:pt>
                <c:pt idx="280">
                  <c:v>2.8174999999999999E-2</c:v>
                </c:pt>
                <c:pt idx="281">
                  <c:v>4.0969999999999999E-2</c:v>
                </c:pt>
                <c:pt idx="282">
                  <c:v>3.7428999999999997E-2</c:v>
                </c:pt>
                <c:pt idx="283">
                  <c:v>3.8514E-2</c:v>
                </c:pt>
                <c:pt idx="284">
                  <c:v>3.5883999999999999E-2</c:v>
                </c:pt>
                <c:pt idx="285">
                  <c:v>2.3696999999999999E-2</c:v>
                </c:pt>
                <c:pt idx="286">
                  <c:v>1.9222E-2</c:v>
                </c:pt>
                <c:pt idx="287">
                  <c:v>2.1541999999999999E-2</c:v>
                </c:pt>
                <c:pt idx="288">
                  <c:v>2.2034000000000002E-2</c:v>
                </c:pt>
                <c:pt idx="289">
                  <c:v>1.8457999999999999E-2</c:v>
                </c:pt>
                <c:pt idx="290">
                  <c:v>1.9999999999999999E-6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2.6970000000000002E-3</c:v>
                </c:pt>
                <c:pt idx="312">
                  <c:v>3.437E-3</c:v>
                </c:pt>
                <c:pt idx="313">
                  <c:v>4.8799999999999999E-4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9.5000000000000005E-5</c:v>
                </c:pt>
                <c:pt idx="324">
                  <c:v>1.47E-4</c:v>
                </c:pt>
                <c:pt idx="325">
                  <c:v>1.47E-4</c:v>
                </c:pt>
                <c:pt idx="326">
                  <c:v>1E-4</c:v>
                </c:pt>
                <c:pt idx="327">
                  <c:v>1.34E-4</c:v>
                </c:pt>
                <c:pt idx="328">
                  <c:v>1.47E-4</c:v>
                </c:pt>
                <c:pt idx="329">
                  <c:v>1.47E-4</c:v>
                </c:pt>
                <c:pt idx="330">
                  <c:v>1.4100000000000001E-4</c:v>
                </c:pt>
                <c:pt idx="331">
                  <c:v>1.36E-4</c:v>
                </c:pt>
                <c:pt idx="332">
                  <c:v>1.3999999999999999E-4</c:v>
                </c:pt>
                <c:pt idx="333">
                  <c:v>1.3899999999999999E-4</c:v>
                </c:pt>
                <c:pt idx="334">
                  <c:v>1.0399999999999999E-4</c:v>
                </c:pt>
                <c:pt idx="335">
                  <c:v>1.47E-4</c:v>
                </c:pt>
                <c:pt idx="336">
                  <c:v>1.47E-4</c:v>
                </c:pt>
                <c:pt idx="337">
                  <c:v>1.47E-4</c:v>
                </c:pt>
                <c:pt idx="338">
                  <c:v>1.46E-4</c:v>
                </c:pt>
                <c:pt idx="339">
                  <c:v>3.1999999999999999E-5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2.1100000000000001E-4</c:v>
                </c:pt>
                <c:pt idx="353">
                  <c:v>0</c:v>
                </c:pt>
                <c:pt idx="354">
                  <c:v>0</c:v>
                </c:pt>
                <c:pt idx="355">
                  <c:v>5.0000000000000002E-5</c:v>
                </c:pt>
                <c:pt idx="356">
                  <c:v>1.7E-5</c:v>
                </c:pt>
                <c:pt idx="357">
                  <c:v>0</c:v>
                </c:pt>
                <c:pt idx="358">
                  <c:v>0</c:v>
                </c:pt>
                <c:pt idx="359">
                  <c:v>8.2000000000000001E-5</c:v>
                </c:pt>
                <c:pt idx="360">
                  <c:v>6.3500000000000004E-4</c:v>
                </c:pt>
                <c:pt idx="361">
                  <c:v>8.8699999999999998E-4</c:v>
                </c:pt>
                <c:pt idx="362">
                  <c:v>1.4530000000000001E-3</c:v>
                </c:pt>
                <c:pt idx="363">
                  <c:v>2.6159999999999998E-3</c:v>
                </c:pt>
                <c:pt idx="364">
                  <c:v>2.2569999999999999E-3</c:v>
                </c:pt>
                <c:pt idx="365">
                  <c:v>8.0099999999999995E-4</c:v>
                </c:pt>
                <c:pt idx="366">
                  <c:v>2.2030000000000001E-3</c:v>
                </c:pt>
                <c:pt idx="367">
                  <c:v>8.9800000000000004E-4</c:v>
                </c:pt>
                <c:pt idx="368">
                  <c:v>8.5999999999999998E-4</c:v>
                </c:pt>
                <c:pt idx="369">
                  <c:v>7.0299999999999996E-4</c:v>
                </c:pt>
                <c:pt idx="370">
                  <c:v>9.1500000000000001E-4</c:v>
                </c:pt>
                <c:pt idx="371">
                  <c:v>8.5700000000000001E-4</c:v>
                </c:pt>
                <c:pt idx="372">
                  <c:v>8.6499999999999999E-4</c:v>
                </c:pt>
                <c:pt idx="373">
                  <c:v>5.1199999999999998E-4</c:v>
                </c:pt>
                <c:pt idx="374">
                  <c:v>8.1800000000000004E-4</c:v>
                </c:pt>
                <c:pt idx="375">
                  <c:v>8.4900000000000004E-4</c:v>
                </c:pt>
                <c:pt idx="376">
                  <c:v>8.3600000000000005E-4</c:v>
                </c:pt>
                <c:pt idx="377">
                  <c:v>8.25E-4</c:v>
                </c:pt>
                <c:pt idx="378">
                  <c:v>7.9699999999999997E-4</c:v>
                </c:pt>
                <c:pt idx="379">
                  <c:v>7.5100000000000004E-4</c:v>
                </c:pt>
                <c:pt idx="380">
                  <c:v>7.4700000000000005E-4</c:v>
                </c:pt>
                <c:pt idx="381">
                  <c:v>7.2199999999999999E-4</c:v>
                </c:pt>
                <c:pt idx="382">
                  <c:v>6.96E-4</c:v>
                </c:pt>
                <c:pt idx="383">
                  <c:v>6.6200000000000005E-4</c:v>
                </c:pt>
                <c:pt idx="384">
                  <c:v>4.2700000000000002E-4</c:v>
                </c:pt>
                <c:pt idx="385">
                  <c:v>7.1000000000000002E-4</c:v>
                </c:pt>
                <c:pt idx="386">
                  <c:v>8.4500000000000005E-4</c:v>
                </c:pt>
                <c:pt idx="387">
                  <c:v>1.201E-3</c:v>
                </c:pt>
                <c:pt idx="388">
                  <c:v>3.241E-3</c:v>
                </c:pt>
                <c:pt idx="389">
                  <c:v>2.7999999999999998E-4</c:v>
                </c:pt>
                <c:pt idx="390">
                  <c:v>3.4900000000000003E-4</c:v>
                </c:pt>
                <c:pt idx="391">
                  <c:v>7.2099999999999996E-4</c:v>
                </c:pt>
                <c:pt idx="392">
                  <c:v>9.7799999999999992E-4</c:v>
                </c:pt>
                <c:pt idx="393">
                  <c:v>1.2489999999999999E-3</c:v>
                </c:pt>
                <c:pt idx="394">
                  <c:v>2.81E-4</c:v>
                </c:pt>
                <c:pt idx="395">
                  <c:v>2.2100000000000001E-4</c:v>
                </c:pt>
                <c:pt idx="396">
                  <c:v>1.2E-4</c:v>
                </c:pt>
                <c:pt idx="397">
                  <c:v>8.4000000000000003E-4</c:v>
                </c:pt>
                <c:pt idx="398">
                  <c:v>1.029E-3</c:v>
                </c:pt>
                <c:pt idx="399">
                  <c:v>1.0499999999999999E-3</c:v>
                </c:pt>
                <c:pt idx="400">
                  <c:v>9.5500000000000001E-4</c:v>
                </c:pt>
                <c:pt idx="401">
                  <c:v>8.2899999999999998E-4</c:v>
                </c:pt>
                <c:pt idx="402">
                  <c:v>4.75E-4</c:v>
                </c:pt>
                <c:pt idx="403">
                  <c:v>4.8999999999999998E-4</c:v>
                </c:pt>
                <c:pt idx="404">
                  <c:v>4.2499999999999998E-4</c:v>
                </c:pt>
                <c:pt idx="405">
                  <c:v>4.2499999999999998E-4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610368"/>
        <c:axId val="201611904"/>
      </c:scatterChart>
      <c:valAx>
        <c:axId val="2016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01611904"/>
        <c:crosses val="autoZero"/>
        <c:crossBetween val="midCat"/>
      </c:valAx>
      <c:valAx>
        <c:axId val="20161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16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BBMData!$Q$2</c:f>
              <c:strCache>
                <c:ptCount val="1"/>
                <c:pt idx="0">
                  <c:v>LossFrac</c:v>
                </c:pt>
              </c:strCache>
            </c:strRef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BBMData!$Q$8:$Q$297</c:f>
              <c:numCache>
                <c:formatCode>0.0000</c:formatCode>
                <c:ptCount val="290"/>
                <c:pt idx="0">
                  <c:v>8.3327285589554316E-3</c:v>
                </c:pt>
                <c:pt idx="1">
                  <c:v>5.8637698043540097E-2</c:v>
                </c:pt>
                <c:pt idx="2">
                  <c:v>7.8293748777995761E-2</c:v>
                </c:pt>
                <c:pt idx="3">
                  <c:v>9.378199148652043E-2</c:v>
                </c:pt>
                <c:pt idx="4">
                  <c:v>5.8544350274892583E-2</c:v>
                </c:pt>
                <c:pt idx="5">
                  <c:v>8.3147090954720976E-2</c:v>
                </c:pt>
                <c:pt idx="6">
                  <c:v>7.0266528288806654E-2</c:v>
                </c:pt>
                <c:pt idx="7">
                  <c:v>5.5996548333585597E-2</c:v>
                </c:pt>
                <c:pt idx="8">
                  <c:v>5.488107445355974E-2</c:v>
                </c:pt>
                <c:pt idx="9">
                  <c:v>5.9759408010681588E-2</c:v>
                </c:pt>
                <c:pt idx="10">
                  <c:v>6.2691690840734657E-2</c:v>
                </c:pt>
                <c:pt idx="11">
                  <c:v>5.0566834475783091E-2</c:v>
                </c:pt>
                <c:pt idx="12">
                  <c:v>2.3614284827268378E-2</c:v>
                </c:pt>
                <c:pt idx="13">
                  <c:v>3.3069011456951777E-2</c:v>
                </c:pt>
                <c:pt idx="14">
                  <c:v>3.4917491827924786E-2</c:v>
                </c:pt>
                <c:pt idx="15">
                  <c:v>4.2518477495156741E-2</c:v>
                </c:pt>
                <c:pt idx="16">
                  <c:v>4.0875285846760104E-2</c:v>
                </c:pt>
                <c:pt idx="17">
                  <c:v>3.648705974552513E-2</c:v>
                </c:pt>
                <c:pt idx="18">
                  <c:v>2.9536849659239438E-2</c:v>
                </c:pt>
                <c:pt idx="19">
                  <c:v>-7.1701074329935874E-2</c:v>
                </c:pt>
                <c:pt idx="20">
                  <c:v>3.8729249611694126E-2</c:v>
                </c:pt>
                <c:pt idx="21">
                  <c:v>4.0367923216782411E-2</c:v>
                </c:pt>
                <c:pt idx="22">
                  <c:v>4.195138561487137E-2</c:v>
                </c:pt>
                <c:pt idx="23">
                  <c:v>4.7414350285612437E-2</c:v>
                </c:pt>
                <c:pt idx="24">
                  <c:v>4.3860298115980793E-2</c:v>
                </c:pt>
                <c:pt idx="25">
                  <c:v>4.312636768048108E-2</c:v>
                </c:pt>
                <c:pt idx="26">
                  <c:v>8.3356091059043874E-2</c:v>
                </c:pt>
                <c:pt idx="27">
                  <c:v>9.2932414927425225E-2</c:v>
                </c:pt>
                <c:pt idx="28">
                  <c:v>9.1775108646738685E-2</c:v>
                </c:pt>
                <c:pt idx="29">
                  <c:v>9.7342978119084989E-2</c:v>
                </c:pt>
                <c:pt idx="30">
                  <c:v>1.1264041778722938E-2</c:v>
                </c:pt>
                <c:pt idx="31">
                  <c:v>9.4847424577824843E-2</c:v>
                </c:pt>
                <c:pt idx="32">
                  <c:v>9.6360808791712396E-2</c:v>
                </c:pt>
                <c:pt idx="33">
                  <c:v>8.9909848817045251E-2</c:v>
                </c:pt>
                <c:pt idx="34">
                  <c:v>8.9469926395261634E-2</c:v>
                </c:pt>
                <c:pt idx="35">
                  <c:v>1.4884545474720892E-2</c:v>
                </c:pt>
                <c:pt idx="36">
                  <c:v>7.7359531285073044E-2</c:v>
                </c:pt>
                <c:pt idx="37">
                  <c:v>7.9608862510304829E-2</c:v>
                </c:pt>
                <c:pt idx="38">
                  <c:v>8.0201308216674483E-2</c:v>
                </c:pt>
                <c:pt idx="39">
                  <c:v>8.1238528976869187E-2</c:v>
                </c:pt>
                <c:pt idx="40">
                  <c:v>0.16126440986112558</c:v>
                </c:pt>
                <c:pt idx="41">
                  <c:v>0.20705357355189163</c:v>
                </c:pt>
                <c:pt idx="42">
                  <c:v>0.16850230612931535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0.99993803056027164</c:v>
                </c:pt>
                <c:pt idx="51">
                  <c:v>1</c:v>
                </c:pt>
                <c:pt idx="52">
                  <c:v>0.95719345750472118</c:v>
                </c:pt>
                <c:pt idx="53">
                  <c:v>0.19089561485053735</c:v>
                </c:pt>
                <c:pt idx="54">
                  <c:v>0.20217750921123795</c:v>
                </c:pt>
                <c:pt idx="55">
                  <c:v>0.19342952509642522</c:v>
                </c:pt>
                <c:pt idx="56">
                  <c:v>0.19285339740642971</c:v>
                </c:pt>
                <c:pt idx="57">
                  <c:v>0.13526673757520827</c:v>
                </c:pt>
                <c:pt idx="58">
                  <c:v>7.9902820511606396E-2</c:v>
                </c:pt>
                <c:pt idx="59">
                  <c:v>6.7647861228836148E-2</c:v>
                </c:pt>
                <c:pt idx="60">
                  <c:v>6.4792189936167408E-2</c:v>
                </c:pt>
                <c:pt idx="61">
                  <c:v>6.4230108004239395E-2</c:v>
                </c:pt>
                <c:pt idx="62">
                  <c:v>6.3150219456953857E-2</c:v>
                </c:pt>
                <c:pt idx="63">
                  <c:v>6.3897565949201693E-2</c:v>
                </c:pt>
                <c:pt idx="64">
                  <c:v>6.0834361593614932E-2</c:v>
                </c:pt>
                <c:pt idx="65">
                  <c:v>6.1340569457486137E-2</c:v>
                </c:pt>
                <c:pt idx="66">
                  <c:v>6.3769533660072181E-2</c:v>
                </c:pt>
                <c:pt idx="67">
                  <c:v>6.2972020630000763E-2</c:v>
                </c:pt>
                <c:pt idx="68">
                  <c:v>5.8921494150667733E-2</c:v>
                </c:pt>
                <c:pt idx="69">
                  <c:v>6.4422713885296051E-2</c:v>
                </c:pt>
                <c:pt idx="70">
                  <c:v>6.6822344078556889E-2</c:v>
                </c:pt>
                <c:pt idx="71">
                  <c:v>9.8875864691131868E-2</c:v>
                </c:pt>
                <c:pt idx="72">
                  <c:v>0.18108896858896126</c:v>
                </c:pt>
                <c:pt idx="73">
                  <c:v>0.10501795211756249</c:v>
                </c:pt>
                <c:pt idx="74">
                  <c:v>7.3605330618533221E-2</c:v>
                </c:pt>
                <c:pt idx="75">
                  <c:v>6.5165763661713949E-2</c:v>
                </c:pt>
                <c:pt idx="76">
                  <c:v>7.3310318309535785E-2</c:v>
                </c:pt>
                <c:pt idx="77">
                  <c:v>9.4602493026801529E-2</c:v>
                </c:pt>
                <c:pt idx="78">
                  <c:v>7.2477246831537764E-2</c:v>
                </c:pt>
                <c:pt idx="79">
                  <c:v>6.6687699127565531E-2</c:v>
                </c:pt>
                <c:pt idx="80">
                  <c:v>7.4333650209964963E-2</c:v>
                </c:pt>
                <c:pt idx="81">
                  <c:v>7.6514310735023836E-2</c:v>
                </c:pt>
                <c:pt idx="82">
                  <c:v>7.9635572073043323E-2</c:v>
                </c:pt>
                <c:pt idx="83">
                  <c:v>8.2491143352837012E-2</c:v>
                </c:pt>
                <c:pt idx="84">
                  <c:v>8.284720896679458E-2</c:v>
                </c:pt>
                <c:pt idx="85">
                  <c:v>9.1162850484271071E-2</c:v>
                </c:pt>
                <c:pt idx="86">
                  <c:v>0.14995189352664559</c:v>
                </c:pt>
                <c:pt idx="87">
                  <c:v>0.2078580503387307</c:v>
                </c:pt>
                <c:pt idx="88">
                  <c:v>0.20743052836772194</c:v>
                </c:pt>
                <c:pt idx="89">
                  <c:v>0.19293004553659643</c:v>
                </c:pt>
                <c:pt idx="90">
                  <c:v>0.19750689271073427</c:v>
                </c:pt>
                <c:pt idx="91">
                  <c:v>0.1449834893101993</c:v>
                </c:pt>
                <c:pt idx="92">
                  <c:v>9.4081191181560456E-2</c:v>
                </c:pt>
                <c:pt idx="93">
                  <c:v>7.0452778891839499E-2</c:v>
                </c:pt>
                <c:pt idx="94">
                  <c:v>7.2786270423438729E-2</c:v>
                </c:pt>
                <c:pt idx="95">
                  <c:v>7.6690129483379554E-2</c:v>
                </c:pt>
                <c:pt idx="96">
                  <c:v>7.6731684402257666E-2</c:v>
                </c:pt>
                <c:pt idx="97">
                  <c:v>7.3460443721602403E-2</c:v>
                </c:pt>
                <c:pt idx="98">
                  <c:v>7.5274211323353796E-2</c:v>
                </c:pt>
                <c:pt idx="99">
                  <c:v>8.1151239737747391E-2</c:v>
                </c:pt>
                <c:pt idx="100">
                  <c:v>8.2610539531297017E-2</c:v>
                </c:pt>
                <c:pt idx="101">
                  <c:v>8.3143782875875746E-2</c:v>
                </c:pt>
                <c:pt idx="102">
                  <c:v>8.0333530292712035E-2</c:v>
                </c:pt>
                <c:pt idx="103">
                  <c:v>7.1976077168196526E-2</c:v>
                </c:pt>
                <c:pt idx="104">
                  <c:v>8.0054669118503327E-2</c:v>
                </c:pt>
                <c:pt idx="105">
                  <c:v>7.4310884851912035E-2</c:v>
                </c:pt>
                <c:pt idx="106">
                  <c:v>7.367560669413542E-2</c:v>
                </c:pt>
                <c:pt idx="107">
                  <c:v>7.6852167742623642E-2</c:v>
                </c:pt>
                <c:pt idx="108">
                  <c:v>7.9095567173640829E-2</c:v>
                </c:pt>
                <c:pt idx="109">
                  <c:v>7.9421322326479721E-2</c:v>
                </c:pt>
                <c:pt idx="110">
                  <c:v>0.19456638492812717</c:v>
                </c:pt>
                <c:pt idx="111">
                  <c:v>0.22265898610972756</c:v>
                </c:pt>
                <c:pt idx="112">
                  <c:v>0.21492126198502096</c:v>
                </c:pt>
                <c:pt idx="113">
                  <c:v>0.12278956177522295</c:v>
                </c:pt>
                <c:pt idx="114">
                  <c:v>8.0122744423547429E-2</c:v>
                </c:pt>
                <c:pt idx="115">
                  <c:v>8.0625427692861851E-2</c:v>
                </c:pt>
                <c:pt idx="116">
                  <c:v>8.235018844222862E-2</c:v>
                </c:pt>
                <c:pt idx="117">
                  <c:v>8.2932375353583054E-2</c:v>
                </c:pt>
                <c:pt idx="118">
                  <c:v>8.0303283111404888E-2</c:v>
                </c:pt>
                <c:pt idx="119">
                  <c:v>8.1681786558375991E-2</c:v>
                </c:pt>
                <c:pt idx="120">
                  <c:v>8.6371045619168335E-2</c:v>
                </c:pt>
                <c:pt idx="121">
                  <c:v>8.3931179106671028E-2</c:v>
                </c:pt>
                <c:pt idx="122">
                  <c:v>8.5374703547367897E-2</c:v>
                </c:pt>
                <c:pt idx="123">
                  <c:v>8.0453636075375132E-2</c:v>
                </c:pt>
                <c:pt idx="124">
                  <c:v>6.4086516860787035E-2</c:v>
                </c:pt>
                <c:pt idx="125">
                  <c:v>8.4192952886063474E-2</c:v>
                </c:pt>
                <c:pt idx="126">
                  <c:v>8.8125760492635402E-2</c:v>
                </c:pt>
                <c:pt idx="127">
                  <c:v>8.7541934569596316E-2</c:v>
                </c:pt>
                <c:pt idx="128">
                  <c:v>8.736621947789841E-2</c:v>
                </c:pt>
                <c:pt idx="129">
                  <c:v>8.0130439192674249E-2</c:v>
                </c:pt>
                <c:pt idx="130">
                  <c:v>8.3529791255253061E-2</c:v>
                </c:pt>
                <c:pt idx="131">
                  <c:v>8.7559058475714727E-2</c:v>
                </c:pt>
                <c:pt idx="132">
                  <c:v>8.4344486435941016E-2</c:v>
                </c:pt>
                <c:pt idx="133">
                  <c:v>8.337140732203531E-2</c:v>
                </c:pt>
                <c:pt idx="134">
                  <c:v>8.6782370556125685E-2</c:v>
                </c:pt>
                <c:pt idx="135">
                  <c:v>8.100037586419094E-2</c:v>
                </c:pt>
                <c:pt idx="136">
                  <c:v>6.862804728598812E-2</c:v>
                </c:pt>
                <c:pt idx="137">
                  <c:v>7.2156421841966106E-2</c:v>
                </c:pt>
                <c:pt idx="138">
                  <c:v>5.3058066224020969E-2</c:v>
                </c:pt>
                <c:pt idx="139">
                  <c:v>4.0165047062692409E-2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0.14382355698174959</c:v>
                </c:pt>
                <c:pt idx="153">
                  <c:v>7.1972939892580939E-2</c:v>
                </c:pt>
                <c:pt idx="154">
                  <c:v>5.7615823995573801E-2</c:v>
                </c:pt>
                <c:pt idx="155">
                  <c:v>6.3712470797293183E-2</c:v>
                </c:pt>
                <c:pt idx="156">
                  <c:v>6.0006408625014419E-2</c:v>
                </c:pt>
                <c:pt idx="157">
                  <c:v>5.2002714561088216E-2</c:v>
                </c:pt>
                <c:pt idx="158">
                  <c:v>5.2697331739309607E-2</c:v>
                </c:pt>
                <c:pt idx="159">
                  <c:v>5.0810197375269366E-2</c:v>
                </c:pt>
                <c:pt idx="160">
                  <c:v>4.4981391105905842E-2</c:v>
                </c:pt>
                <c:pt idx="161">
                  <c:v>4.8584283731547447E-2</c:v>
                </c:pt>
                <c:pt idx="162">
                  <c:v>3.7809069611286543E-2</c:v>
                </c:pt>
                <c:pt idx="163">
                  <c:v>3.7782209259494735E-2</c:v>
                </c:pt>
                <c:pt idx="164">
                  <c:v>4.1888967007349669E-2</c:v>
                </c:pt>
                <c:pt idx="165">
                  <c:v>3.6573667586397914E-2</c:v>
                </c:pt>
                <c:pt idx="166">
                  <c:v>3.7612688467757061E-2</c:v>
                </c:pt>
                <c:pt idx="167">
                  <c:v>4.2980504594244816E-2</c:v>
                </c:pt>
                <c:pt idx="168">
                  <c:v>4.4740701886035128E-2</c:v>
                </c:pt>
                <c:pt idx="169">
                  <c:v>6.2630503632020537E-2</c:v>
                </c:pt>
                <c:pt idx="170">
                  <c:v>4.4233477307117144E-2</c:v>
                </c:pt>
                <c:pt idx="171">
                  <c:v>4.1768448917254938E-2</c:v>
                </c:pt>
                <c:pt idx="172">
                  <c:v>7.4830613774826707E-2</c:v>
                </c:pt>
                <c:pt idx="173">
                  <c:v>5.4123366842228099E-2</c:v>
                </c:pt>
                <c:pt idx="174">
                  <c:v>5.3110099656113879E-2</c:v>
                </c:pt>
                <c:pt idx="175">
                  <c:v>5.414785637455348E-2</c:v>
                </c:pt>
                <c:pt idx="176">
                  <c:v>4.8992125366015465E-2</c:v>
                </c:pt>
                <c:pt idx="177">
                  <c:v>5.1349185493209007E-2</c:v>
                </c:pt>
                <c:pt idx="178">
                  <c:v>5.0898484214862698E-2</c:v>
                </c:pt>
                <c:pt idx="179">
                  <c:v>4.8102257244913051E-2</c:v>
                </c:pt>
                <c:pt idx="180">
                  <c:v>4.6847447610442801E-2</c:v>
                </c:pt>
                <c:pt idx="181">
                  <c:v>4.8120246096428891E-2</c:v>
                </c:pt>
                <c:pt idx="182">
                  <c:v>5.5678074876107569E-2</c:v>
                </c:pt>
                <c:pt idx="183">
                  <c:v>5.0949128669497898E-2</c:v>
                </c:pt>
                <c:pt idx="184">
                  <c:v>4.7824002802886997E-2</c:v>
                </c:pt>
                <c:pt idx="185">
                  <c:v>5.1809393956214971E-2</c:v>
                </c:pt>
                <c:pt idx="186">
                  <c:v>5.0245212015131165E-2</c:v>
                </c:pt>
                <c:pt idx="187">
                  <c:v>5.1901518712314652E-2</c:v>
                </c:pt>
                <c:pt idx="188">
                  <c:v>4.9578355213672223E-2</c:v>
                </c:pt>
                <c:pt idx="189">
                  <c:v>4.7058417757075713E-2</c:v>
                </c:pt>
                <c:pt idx="190">
                  <c:v>4.6977302968937186E-2</c:v>
                </c:pt>
                <c:pt idx="191">
                  <c:v>4.6327682713643681E-2</c:v>
                </c:pt>
                <c:pt idx="192">
                  <c:v>4.2805703994401312E-2</c:v>
                </c:pt>
                <c:pt idx="193">
                  <c:v>4.049406360334383E-2</c:v>
                </c:pt>
                <c:pt idx="194">
                  <c:v>4.0012381056461148E-2</c:v>
                </c:pt>
                <c:pt idx="195">
                  <c:v>1.4453665590404854E-2</c:v>
                </c:pt>
                <c:pt idx="196">
                  <c:v>5.4404492011701798E-2</c:v>
                </c:pt>
                <c:pt idx="197">
                  <c:v>1</c:v>
                </c:pt>
                <c:pt idx="198">
                  <c:v>0.99974753363228697</c:v>
                </c:pt>
                <c:pt idx="199">
                  <c:v>1</c:v>
                </c:pt>
                <c:pt idx="200">
                  <c:v>0.99897094430992739</c:v>
                </c:pt>
                <c:pt idx="201">
                  <c:v>9.956607777654182E-2</c:v>
                </c:pt>
                <c:pt idx="202">
                  <c:v>5.3014030523146599E-2</c:v>
                </c:pt>
                <c:pt idx="203">
                  <c:v>4.5543508140922687E-2</c:v>
                </c:pt>
                <c:pt idx="204">
                  <c:v>5.7620432012566322E-2</c:v>
                </c:pt>
                <c:pt idx="205">
                  <c:v>5.60378617622172E-2</c:v>
                </c:pt>
                <c:pt idx="206">
                  <c:v>8.257988812344734E-2</c:v>
                </c:pt>
                <c:pt idx="207">
                  <c:v>7.878826660633724E-2</c:v>
                </c:pt>
                <c:pt idx="208">
                  <c:v>8.6648701659732388E-2</c:v>
                </c:pt>
                <c:pt idx="209">
                  <c:v>8.7911073303170301E-2</c:v>
                </c:pt>
                <c:pt idx="210">
                  <c:v>7.2698491491842807E-2</c:v>
                </c:pt>
                <c:pt idx="211">
                  <c:v>7.6066226392373038E-2</c:v>
                </c:pt>
                <c:pt idx="212">
                  <c:v>5.6502305879186976E-2</c:v>
                </c:pt>
                <c:pt idx="213">
                  <c:v>5.5893876001499289E-2</c:v>
                </c:pt>
                <c:pt idx="214">
                  <c:v>5.9037882175625979E-2</c:v>
                </c:pt>
                <c:pt idx="215">
                  <c:v>5.757316399475388E-2</c:v>
                </c:pt>
                <c:pt idx="216">
                  <c:v>4.6593055838306308E-2</c:v>
                </c:pt>
                <c:pt idx="217">
                  <c:v>5.4427591861802009E-2</c:v>
                </c:pt>
                <c:pt idx="218">
                  <c:v>5.0486476630516253E-2</c:v>
                </c:pt>
                <c:pt idx="219">
                  <c:v>5.9140498273068741E-2</c:v>
                </c:pt>
                <c:pt idx="220">
                  <c:v>6.2389454661909004E-2</c:v>
                </c:pt>
                <c:pt idx="221">
                  <c:v>5.7888192634148239E-2</c:v>
                </c:pt>
                <c:pt idx="222">
                  <c:v>5.5482825512521275E-2</c:v>
                </c:pt>
                <c:pt idx="223">
                  <c:v>5.3112975677230757E-2</c:v>
                </c:pt>
                <c:pt idx="224">
                  <c:v>4.0335416971528731E-2</c:v>
                </c:pt>
                <c:pt idx="225">
                  <c:v>5.6054151196285609E-2</c:v>
                </c:pt>
                <c:pt idx="226">
                  <c:v>5.899367096919212E-2</c:v>
                </c:pt>
                <c:pt idx="227">
                  <c:v>6.0663489532583645E-2</c:v>
                </c:pt>
                <c:pt idx="228">
                  <c:v>5.895191715234769E-2</c:v>
                </c:pt>
                <c:pt idx="229">
                  <c:v>6.1294345022854788E-2</c:v>
                </c:pt>
                <c:pt idx="230">
                  <c:v>0.10556933893396349</c:v>
                </c:pt>
                <c:pt idx="231">
                  <c:v>8.1547415336413936E-2</c:v>
                </c:pt>
                <c:pt idx="232">
                  <c:v>0.16371334148604821</c:v>
                </c:pt>
                <c:pt idx="233">
                  <c:v>7.6957885115369579E-2</c:v>
                </c:pt>
                <c:pt idx="234">
                  <c:v>6.4662207696011567E-2</c:v>
                </c:pt>
                <c:pt idx="235">
                  <c:v>5.4272758042778146E-2</c:v>
                </c:pt>
                <c:pt idx="236">
                  <c:v>3.8223153795326696E-2</c:v>
                </c:pt>
                <c:pt idx="237">
                  <c:v>4.1417930215497951E-2</c:v>
                </c:pt>
                <c:pt idx="238">
                  <c:v>4.2756514352361705E-2</c:v>
                </c:pt>
                <c:pt idx="239">
                  <c:v>3.8131364182095957E-2</c:v>
                </c:pt>
                <c:pt idx="240">
                  <c:v>6.3999740592335888E-2</c:v>
                </c:pt>
                <c:pt idx="241">
                  <c:v>5.6413080632737665E-2</c:v>
                </c:pt>
                <c:pt idx="242">
                  <c:v>5.4184588771094534E-2</c:v>
                </c:pt>
                <c:pt idx="243">
                  <c:v>-1.1448198865073281E-3</c:v>
                </c:pt>
                <c:pt idx="244">
                  <c:v>2.3882747766676957E-2</c:v>
                </c:pt>
                <c:pt idx="245">
                  <c:v>2.8938019284152645E-2</c:v>
                </c:pt>
                <c:pt idx="246">
                  <c:v>5.2335796347844084E-2</c:v>
                </c:pt>
                <c:pt idx="247">
                  <c:v>5.610523518888557E-2</c:v>
                </c:pt>
                <c:pt idx="248">
                  <c:v>8.1493797122754508E-2</c:v>
                </c:pt>
                <c:pt idx="249">
                  <c:v>3.2914498788914982E-2</c:v>
                </c:pt>
                <c:pt idx="250">
                  <c:v>6.1716021249289175E-2</c:v>
                </c:pt>
                <c:pt idx="251">
                  <c:v>6.8834533420920399E-2</c:v>
                </c:pt>
                <c:pt idx="252">
                  <c:v>6.3396150704660495E-2</c:v>
                </c:pt>
                <c:pt idx="253">
                  <c:v>6.1719327285863414E-2</c:v>
                </c:pt>
                <c:pt idx="254">
                  <c:v>5.6106108736339103E-2</c:v>
                </c:pt>
                <c:pt idx="255">
                  <c:v>5.6582192080304919E-2</c:v>
                </c:pt>
                <c:pt idx="256">
                  <c:v>5.8647412677068439E-2</c:v>
                </c:pt>
                <c:pt idx="257">
                  <c:v>6.3221449526393803E-2</c:v>
                </c:pt>
                <c:pt idx="258">
                  <c:v>6.4996523531185721E-2</c:v>
                </c:pt>
                <c:pt idx="259">
                  <c:v>6.6595299273960157E-2</c:v>
                </c:pt>
                <c:pt idx="260">
                  <c:v>5.641783606036771E-2</c:v>
                </c:pt>
                <c:pt idx="261">
                  <c:v>3.7622918164997451E-2</c:v>
                </c:pt>
                <c:pt idx="262">
                  <c:v>3.9566871977572464E-2</c:v>
                </c:pt>
                <c:pt idx="263">
                  <c:v>3.4982123603764216E-2</c:v>
                </c:pt>
                <c:pt idx="264">
                  <c:v>3.8492039731165113E-2</c:v>
                </c:pt>
                <c:pt idx="265">
                  <c:v>3.4224226542491409E-2</c:v>
                </c:pt>
                <c:pt idx="266">
                  <c:v>3.8277132575898348E-2</c:v>
                </c:pt>
                <c:pt idx="267">
                  <c:v>3.676901181060039E-2</c:v>
                </c:pt>
                <c:pt idx="268">
                  <c:v>3.7358965280426162E-2</c:v>
                </c:pt>
                <c:pt idx="269">
                  <c:v>3.5578576646538788E-2</c:v>
                </c:pt>
                <c:pt idx="270">
                  <c:v>3.9724279395973811E-2</c:v>
                </c:pt>
                <c:pt idx="271">
                  <c:v>3.9068857410518229E-2</c:v>
                </c:pt>
                <c:pt idx="272">
                  <c:v>4.0096236356630247E-2</c:v>
                </c:pt>
                <c:pt idx="273">
                  <c:v>3.1743446163256771E-2</c:v>
                </c:pt>
                <c:pt idx="274">
                  <c:v>3.3326974783850126E-2</c:v>
                </c:pt>
                <c:pt idx="275">
                  <c:v>3.4011500412353263E-2</c:v>
                </c:pt>
                <c:pt idx="276">
                  <c:v>3.5167299080380882E-2</c:v>
                </c:pt>
                <c:pt idx="277">
                  <c:v>3.6725419009050901E-2</c:v>
                </c:pt>
                <c:pt idx="278">
                  <c:v>3.4041630369250717E-2</c:v>
                </c:pt>
                <c:pt idx="279">
                  <c:v>2.4739514950135134E-2</c:v>
                </c:pt>
                <c:pt idx="280">
                  <c:v>3.3878764028926422E-2</c:v>
                </c:pt>
                <c:pt idx="281">
                  <c:v>3.1980133550329436E-2</c:v>
                </c:pt>
                <c:pt idx="282">
                  <c:v>3.6458055313420237E-2</c:v>
                </c:pt>
                <c:pt idx="283">
                  <c:v>4.1221600593335586E-2</c:v>
                </c:pt>
                <c:pt idx="284">
                  <c:v>4.749957581032653E-2</c:v>
                </c:pt>
                <c:pt idx="285">
                  <c:v>4.4376277327277204E-2</c:v>
                </c:pt>
                <c:pt idx="286">
                  <c:v>4.1225260903240836E-2</c:v>
                </c:pt>
                <c:pt idx="287">
                  <c:v>3.3562316317080766E-2</c:v>
                </c:pt>
                <c:pt idx="288">
                  <c:v>3.727494431500309E-2</c:v>
                </c:pt>
                <c:pt idx="289">
                  <c:v>3.2391232488029581E-2</c:v>
                </c:pt>
              </c:numCache>
            </c:numRef>
          </c:yVal>
          <c:smooth val="0"/>
        </c:ser>
        <c:ser>
          <c:idx val="1"/>
          <c:order val="1"/>
          <c:tx>
            <c:v>Calib1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BLMLossSum!$L$8:$L$297</c:f>
              <c:numCache>
                <c:formatCode>General</c:formatCode>
                <c:ptCount val="290"/>
                <c:pt idx="0">
                  <c:v>6.2081906827158818E-3</c:v>
                </c:pt>
                <c:pt idx="1">
                  <c:v>5.712333554357453E-2</c:v>
                </c:pt>
                <c:pt idx="2">
                  <c:v>7.7505010483311584E-2</c:v>
                </c:pt>
                <c:pt idx="3">
                  <c:v>9.3511764379237347E-2</c:v>
                </c:pt>
                <c:pt idx="4">
                  <c:v>5.755490395873393E-2</c:v>
                </c:pt>
                <c:pt idx="5">
                  <c:v>8.0732063509936711E-2</c:v>
                </c:pt>
                <c:pt idx="6">
                  <c:v>6.8311631182361832E-2</c:v>
                </c:pt>
                <c:pt idx="7">
                  <c:v>5.2864198400412267E-2</c:v>
                </c:pt>
                <c:pt idx="8">
                  <c:v>5.1756928036292851E-2</c:v>
                </c:pt>
                <c:pt idx="9">
                  <c:v>5.577784963984822E-2</c:v>
                </c:pt>
                <c:pt idx="10">
                  <c:v>5.9569764379253862E-2</c:v>
                </c:pt>
                <c:pt idx="11">
                  <c:v>4.7179859367237661E-2</c:v>
                </c:pt>
                <c:pt idx="12">
                  <c:v>1.6610600472513871E-2</c:v>
                </c:pt>
                <c:pt idx="13">
                  <c:v>2.6009005999644841E-2</c:v>
                </c:pt>
                <c:pt idx="14">
                  <c:v>2.8554300111182689E-2</c:v>
                </c:pt>
                <c:pt idx="15">
                  <c:v>3.502778793437282E-2</c:v>
                </c:pt>
                <c:pt idx="16">
                  <c:v>3.3113537004660978E-2</c:v>
                </c:pt>
                <c:pt idx="17">
                  <c:v>-1.4850615261010752E-3</c:v>
                </c:pt>
                <c:pt idx="18">
                  <c:v>2.5396096767148477E-2</c:v>
                </c:pt>
                <c:pt idx="19">
                  <c:v>-7.6881904929742118E-2</c:v>
                </c:pt>
                <c:pt idx="20">
                  <c:v>3.0833273668528859E-2</c:v>
                </c:pt>
                <c:pt idx="21">
                  <c:v>3.1096219654785238E-2</c:v>
                </c:pt>
                <c:pt idx="22">
                  <c:v>3.2582546991973119E-2</c:v>
                </c:pt>
                <c:pt idx="23">
                  <c:v>3.6804719147828686E-2</c:v>
                </c:pt>
                <c:pt idx="24">
                  <c:v>3.6161963307556347E-2</c:v>
                </c:pt>
                <c:pt idx="25">
                  <c:v>3.9610579426496054E-2</c:v>
                </c:pt>
                <c:pt idx="26">
                  <c:v>7.884480552657383E-2</c:v>
                </c:pt>
                <c:pt idx="27">
                  <c:v>8.897331687261005E-2</c:v>
                </c:pt>
                <c:pt idx="28">
                  <c:v>8.7608670023598359E-2</c:v>
                </c:pt>
                <c:pt idx="29">
                  <c:v>9.3328719623434211E-2</c:v>
                </c:pt>
                <c:pt idx="30">
                  <c:v>-4.5742926629413951E-3</c:v>
                </c:pt>
                <c:pt idx="31">
                  <c:v>9.1304694579010498E-2</c:v>
                </c:pt>
                <c:pt idx="32">
                  <c:v>9.2866511866796952E-2</c:v>
                </c:pt>
                <c:pt idx="33">
                  <c:v>8.6854657436297875E-2</c:v>
                </c:pt>
                <c:pt idx="34">
                  <c:v>8.589622813269969E-2</c:v>
                </c:pt>
                <c:pt idx="35">
                  <c:v>1.1322494479285685E-2</c:v>
                </c:pt>
                <c:pt idx="36">
                  <c:v>7.3705722105740668E-2</c:v>
                </c:pt>
                <c:pt idx="37">
                  <c:v>7.4035754505576437E-2</c:v>
                </c:pt>
                <c:pt idx="38">
                  <c:v>7.4348616448475652E-2</c:v>
                </c:pt>
                <c:pt idx="39">
                  <c:v>7.6398274077486797E-2</c:v>
                </c:pt>
                <c:pt idx="40">
                  <c:v>0.15110060124216218</c:v>
                </c:pt>
                <c:pt idx="41">
                  <c:v>0.19744002512225095</c:v>
                </c:pt>
                <c:pt idx="42">
                  <c:v>0.16021643386200249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0.99993803056027164</c:v>
                </c:pt>
                <c:pt idx="51">
                  <c:v>1</c:v>
                </c:pt>
                <c:pt idx="52">
                  <c:v>0.89812969990307656</c:v>
                </c:pt>
                <c:pt idx="53">
                  <c:v>0.17843892848172943</c:v>
                </c:pt>
                <c:pt idx="54">
                  <c:v>0.18793670523702399</c:v>
                </c:pt>
                <c:pt idx="55">
                  <c:v>0.18218543112929644</c:v>
                </c:pt>
                <c:pt idx="56">
                  <c:v>0.17980866876006146</c:v>
                </c:pt>
                <c:pt idx="57">
                  <c:v>0.11421668396973506</c:v>
                </c:pt>
                <c:pt idx="58">
                  <c:v>6.9770054928540465E-2</c:v>
                </c:pt>
                <c:pt idx="59">
                  <c:v>5.7416536997709031E-2</c:v>
                </c:pt>
                <c:pt idx="60">
                  <c:v>5.5888765492590121E-2</c:v>
                </c:pt>
                <c:pt idx="61">
                  <c:v>5.0349821503498364E-2</c:v>
                </c:pt>
                <c:pt idx="62">
                  <c:v>5.4289736247784146E-2</c:v>
                </c:pt>
                <c:pt idx="63">
                  <c:v>5.4523837162258879E-2</c:v>
                </c:pt>
                <c:pt idx="64">
                  <c:v>5.405158952351375E-2</c:v>
                </c:pt>
                <c:pt idx="65">
                  <c:v>5.6705032966578472E-2</c:v>
                </c:pt>
                <c:pt idx="66">
                  <c:v>5.9390733323855804E-2</c:v>
                </c:pt>
                <c:pt idx="67">
                  <c:v>5.7745103398720535E-2</c:v>
                </c:pt>
                <c:pt idx="68">
                  <c:v>5.1525722351199746E-2</c:v>
                </c:pt>
                <c:pt idx="69">
                  <c:v>5.6676782407922913E-2</c:v>
                </c:pt>
                <c:pt idx="70">
                  <c:v>3.4253933644708884E-2</c:v>
                </c:pt>
                <c:pt idx="71">
                  <c:v>5.8113502067044388E-2</c:v>
                </c:pt>
                <c:pt idx="72">
                  <c:v>0.177292764107602</c:v>
                </c:pt>
                <c:pt idx="73">
                  <c:v>6.0298203485139944E-2</c:v>
                </c:pt>
                <c:pt idx="74">
                  <c:v>3.66401399153524E-2</c:v>
                </c:pt>
                <c:pt idx="75">
                  <c:v>1.6561028987533331E-2</c:v>
                </c:pt>
                <c:pt idx="76">
                  <c:v>5.6154290453971634E-3</c:v>
                </c:pt>
                <c:pt idx="77">
                  <c:v>1.936201276234259E-2</c:v>
                </c:pt>
                <c:pt idx="78">
                  <c:v>3.8422107723414534E-3</c:v>
                </c:pt>
                <c:pt idx="79">
                  <c:v>-2.9153382682944873E-3</c:v>
                </c:pt>
                <c:pt idx="80">
                  <c:v>1.1412185352800808E-2</c:v>
                </c:pt>
                <c:pt idx="81">
                  <c:v>1.4574833996625382E-2</c:v>
                </c:pt>
                <c:pt idx="82">
                  <c:v>1.1658652205338446E-2</c:v>
                </c:pt>
                <c:pt idx="83">
                  <c:v>1.5376036450937228E-2</c:v>
                </c:pt>
                <c:pt idx="84">
                  <c:v>1.7411682902197884E-2</c:v>
                </c:pt>
                <c:pt idx="85">
                  <c:v>2.1204370612332213E-2</c:v>
                </c:pt>
                <c:pt idx="86">
                  <c:v>9.7078478708487473E-2</c:v>
                </c:pt>
                <c:pt idx="87">
                  <c:v>0.14519755754679178</c:v>
                </c:pt>
                <c:pt idx="88">
                  <c:v>0.14962327919324112</c:v>
                </c:pt>
                <c:pt idx="89">
                  <c:v>0.15071803559550451</c:v>
                </c:pt>
                <c:pt idx="90">
                  <c:v>0.15623051372210245</c:v>
                </c:pt>
                <c:pt idx="91">
                  <c:v>0.1020348964284333</c:v>
                </c:pt>
                <c:pt idx="92">
                  <c:v>4.0608577833118664E-2</c:v>
                </c:pt>
                <c:pt idx="93">
                  <c:v>1.9114453100331719E-2</c:v>
                </c:pt>
                <c:pt idx="94">
                  <c:v>1.3870097408997265E-2</c:v>
                </c:pt>
                <c:pt idx="95">
                  <c:v>1.6264982146562579E-2</c:v>
                </c:pt>
                <c:pt idx="96">
                  <c:v>2.3849419719573946E-2</c:v>
                </c:pt>
                <c:pt idx="97">
                  <c:v>2.1732896483538267E-2</c:v>
                </c:pt>
                <c:pt idx="98">
                  <c:v>2.611028308778969E-2</c:v>
                </c:pt>
                <c:pt idx="99">
                  <c:v>2.6217683978538874E-2</c:v>
                </c:pt>
                <c:pt idx="100">
                  <c:v>2.2321293907853784E-2</c:v>
                </c:pt>
                <c:pt idx="101">
                  <c:v>1.9671902625635049E-2</c:v>
                </c:pt>
                <c:pt idx="102">
                  <c:v>1.4973618453067078E-2</c:v>
                </c:pt>
                <c:pt idx="103">
                  <c:v>1.1863529415799587E-2</c:v>
                </c:pt>
                <c:pt idx="104">
                  <c:v>2.0127962989636095E-2</c:v>
                </c:pt>
                <c:pt idx="105">
                  <c:v>1.8689286551991723E-2</c:v>
                </c:pt>
                <c:pt idx="106">
                  <c:v>1.8840121196954523E-2</c:v>
                </c:pt>
                <c:pt idx="107">
                  <c:v>1.7845552426499225E-2</c:v>
                </c:pt>
                <c:pt idx="108">
                  <c:v>1.825239241410901E-2</c:v>
                </c:pt>
                <c:pt idx="109">
                  <c:v>2.0627769698579178E-2</c:v>
                </c:pt>
                <c:pt idx="110">
                  <c:v>8.5939706951532857E-2</c:v>
                </c:pt>
                <c:pt idx="111">
                  <c:v>9.7240400160626128E-2</c:v>
                </c:pt>
                <c:pt idx="112">
                  <c:v>0.125681690838367</c:v>
                </c:pt>
                <c:pt idx="113">
                  <c:v>5.8270529821042458E-2</c:v>
                </c:pt>
                <c:pt idx="114">
                  <c:v>2.2500889064405026E-2</c:v>
                </c:pt>
                <c:pt idx="115">
                  <c:v>1.8616168765767202E-2</c:v>
                </c:pt>
                <c:pt idx="116">
                  <c:v>1.9510810533176853E-2</c:v>
                </c:pt>
                <c:pt idx="117">
                  <c:v>1.0609595572340841E-2</c:v>
                </c:pt>
                <c:pt idx="118">
                  <c:v>7.994691819154659E-3</c:v>
                </c:pt>
                <c:pt idx="119">
                  <c:v>5.6891788243653707E-3</c:v>
                </c:pt>
                <c:pt idx="120">
                  <c:v>1.1525914721325844E-2</c:v>
                </c:pt>
                <c:pt idx="121">
                  <c:v>7.9742359241988942E-3</c:v>
                </c:pt>
                <c:pt idx="122">
                  <c:v>9.7661231327214326E-3</c:v>
                </c:pt>
                <c:pt idx="123">
                  <c:v>1.0221838024009416E-2</c:v>
                </c:pt>
                <c:pt idx="124">
                  <c:v>-1.0573638189674939E-2</c:v>
                </c:pt>
                <c:pt idx="125">
                  <c:v>1.5281681095798999E-2</c:v>
                </c:pt>
                <c:pt idx="126">
                  <c:v>1.1842586612293288E-2</c:v>
                </c:pt>
                <c:pt idx="127">
                  <c:v>1.3063622396836588E-2</c:v>
                </c:pt>
                <c:pt idx="128">
                  <c:v>1.6416393130459325E-2</c:v>
                </c:pt>
                <c:pt idx="129">
                  <c:v>1.5063515247460496E-2</c:v>
                </c:pt>
                <c:pt idx="130">
                  <c:v>1.7755392360735603E-2</c:v>
                </c:pt>
                <c:pt idx="131">
                  <c:v>1.7560005496239497E-2</c:v>
                </c:pt>
                <c:pt idx="132">
                  <c:v>1.6264847162979018E-2</c:v>
                </c:pt>
                <c:pt idx="133">
                  <c:v>1.8283550513071095E-2</c:v>
                </c:pt>
                <c:pt idx="134">
                  <c:v>1.9083086135569652E-2</c:v>
                </c:pt>
                <c:pt idx="135">
                  <c:v>1.1375986234123212E-2</c:v>
                </c:pt>
                <c:pt idx="136">
                  <c:v>1.4691111925106137E-3</c:v>
                </c:pt>
                <c:pt idx="137">
                  <c:v>7.052050347908248E-3</c:v>
                </c:pt>
                <c:pt idx="138">
                  <c:v>5.9723062699009802E-3</c:v>
                </c:pt>
                <c:pt idx="139">
                  <c:v>-1.8553747510423324E-3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0.12280977237091521</c:v>
                </c:pt>
                <c:pt idx="153">
                  <c:v>7.736210220805298E-3</c:v>
                </c:pt>
                <c:pt idx="154">
                  <c:v>-4.5952096983301466E-3</c:v>
                </c:pt>
                <c:pt idx="155">
                  <c:v>-4.2356124930724992E-3</c:v>
                </c:pt>
                <c:pt idx="156">
                  <c:v>-7.8765196105244836E-3</c:v>
                </c:pt>
                <c:pt idx="157">
                  <c:v>-5.3609530590895751E-3</c:v>
                </c:pt>
                <c:pt idx="158">
                  <c:v>-4.6721945531598211E-3</c:v>
                </c:pt>
                <c:pt idx="159">
                  <c:v>-1.26175108985601E-3</c:v>
                </c:pt>
                <c:pt idx="160">
                  <c:v>-5.0843173376627845E-3</c:v>
                </c:pt>
                <c:pt idx="161">
                  <c:v>-5.6297214507297771E-3</c:v>
                </c:pt>
                <c:pt idx="162">
                  <c:v>-5.8500355341508659E-3</c:v>
                </c:pt>
                <c:pt idx="163">
                  <c:v>-5.4381903590264569E-3</c:v>
                </c:pt>
                <c:pt idx="164">
                  <c:v>-7.0553961368048854E-3</c:v>
                </c:pt>
                <c:pt idx="165">
                  <c:v>-7.0634965108036171E-3</c:v>
                </c:pt>
                <c:pt idx="166">
                  <c:v>-9.8578081981503946E-3</c:v>
                </c:pt>
                <c:pt idx="167">
                  <c:v>-1.3111595270446266E-2</c:v>
                </c:pt>
                <c:pt idx="168">
                  <c:v>-1.3279829847769674E-2</c:v>
                </c:pt>
                <c:pt idx="169">
                  <c:v>5.8311627440081545E-3</c:v>
                </c:pt>
                <c:pt idx="170">
                  <c:v>-1.0759738651932048E-2</c:v>
                </c:pt>
                <c:pt idx="171">
                  <c:v>-8.9060915776418004E-3</c:v>
                </c:pt>
                <c:pt idx="172">
                  <c:v>1.9187503470642416E-2</c:v>
                </c:pt>
                <c:pt idx="173">
                  <c:v>-5.0619776752427459E-3</c:v>
                </c:pt>
                <c:pt idx="174">
                  <c:v>-6.4619309121303967E-3</c:v>
                </c:pt>
                <c:pt idx="175">
                  <c:v>-5.494557790935807E-3</c:v>
                </c:pt>
                <c:pt idx="176">
                  <c:v>-5.16862059729533E-3</c:v>
                </c:pt>
                <c:pt idx="177">
                  <c:v>6.1193921631640114E-4</c:v>
                </c:pt>
                <c:pt idx="178">
                  <c:v>-9.9509373684916053E-4</c:v>
                </c:pt>
                <c:pt idx="179">
                  <c:v>-2.634755819690221E-3</c:v>
                </c:pt>
                <c:pt idx="180">
                  <c:v>-3.3271414059389895E-3</c:v>
                </c:pt>
                <c:pt idx="181">
                  <c:v>-1.9321994182403268E-3</c:v>
                </c:pt>
                <c:pt idx="182">
                  <c:v>5.4277493632893872E-3</c:v>
                </c:pt>
                <c:pt idx="183">
                  <c:v>-1.8658047791373922E-3</c:v>
                </c:pt>
                <c:pt idx="184">
                  <c:v>-2.9235645446989075E-3</c:v>
                </c:pt>
                <c:pt idx="185">
                  <c:v>2.8337954592953032E-3</c:v>
                </c:pt>
                <c:pt idx="186">
                  <c:v>2.6373561061384596E-3</c:v>
                </c:pt>
                <c:pt idx="187">
                  <c:v>7.6476369588603099E-4</c:v>
                </c:pt>
                <c:pt idx="188">
                  <c:v>4.8698799884488303E-4</c:v>
                </c:pt>
                <c:pt idx="189">
                  <c:v>1.8290563044157104E-4</c:v>
                </c:pt>
                <c:pt idx="190">
                  <c:v>1.8406013972090754E-3</c:v>
                </c:pt>
                <c:pt idx="191">
                  <c:v>8.2605499639534785E-4</c:v>
                </c:pt>
                <c:pt idx="192">
                  <c:v>-1.2500463767628409E-3</c:v>
                </c:pt>
                <c:pt idx="193">
                  <c:v>-2.0580254936276507E-3</c:v>
                </c:pt>
                <c:pt idx="194">
                  <c:v>-1.4373194254227589E-3</c:v>
                </c:pt>
                <c:pt idx="195">
                  <c:v>-3.9424688927075374E-3</c:v>
                </c:pt>
                <c:pt idx="196">
                  <c:v>1.5069941969381384E-2</c:v>
                </c:pt>
                <c:pt idx="197">
                  <c:v>1</c:v>
                </c:pt>
                <c:pt idx="198">
                  <c:v>0.99974753363228697</c:v>
                </c:pt>
                <c:pt idx="199">
                  <c:v>1</c:v>
                </c:pt>
                <c:pt idx="200">
                  <c:v>0.99897094430992739</c:v>
                </c:pt>
                <c:pt idx="201">
                  <c:v>4.590819811028507E-2</c:v>
                </c:pt>
                <c:pt idx="202">
                  <c:v>-5.8752987449332827E-5</c:v>
                </c:pt>
                <c:pt idx="203">
                  <c:v>-1.0706419278403989E-3</c:v>
                </c:pt>
                <c:pt idx="204">
                  <c:v>7.044320052639004E-3</c:v>
                </c:pt>
                <c:pt idx="205">
                  <c:v>5.7932472109483851E-3</c:v>
                </c:pt>
                <c:pt idx="206">
                  <c:v>2.7667596633506229E-2</c:v>
                </c:pt>
                <c:pt idx="207">
                  <c:v>2.6879826487063579E-2</c:v>
                </c:pt>
                <c:pt idx="208">
                  <c:v>1.7103224415857224E-2</c:v>
                </c:pt>
                <c:pt idx="209">
                  <c:v>2.4039514077753885E-2</c:v>
                </c:pt>
                <c:pt idx="210">
                  <c:v>1.0847185354734348E-2</c:v>
                </c:pt>
                <c:pt idx="211">
                  <c:v>1.2780059288213713E-2</c:v>
                </c:pt>
                <c:pt idx="212">
                  <c:v>4.5033873434236135E-3</c:v>
                </c:pt>
                <c:pt idx="213">
                  <c:v>5.0443462259332009E-3</c:v>
                </c:pt>
                <c:pt idx="214">
                  <c:v>9.3891754320763535E-3</c:v>
                </c:pt>
                <c:pt idx="215">
                  <c:v>7.9054618707749477E-3</c:v>
                </c:pt>
                <c:pt idx="216">
                  <c:v>-4.4202292969883206E-3</c:v>
                </c:pt>
                <c:pt idx="217">
                  <c:v>3.2669372078084347E-3</c:v>
                </c:pt>
                <c:pt idx="218">
                  <c:v>-1.6144323181513445E-3</c:v>
                </c:pt>
                <c:pt idx="219">
                  <c:v>6.494079612614348E-3</c:v>
                </c:pt>
                <c:pt idx="220">
                  <c:v>8.6540968480162267E-3</c:v>
                </c:pt>
                <c:pt idx="221">
                  <c:v>4.2176930292411458E-3</c:v>
                </c:pt>
                <c:pt idx="222">
                  <c:v>3.446365936983449E-3</c:v>
                </c:pt>
                <c:pt idx="223">
                  <c:v>1.3882311738804484E-3</c:v>
                </c:pt>
                <c:pt idx="224">
                  <c:v>-1.4026874123128322E-2</c:v>
                </c:pt>
                <c:pt idx="225">
                  <c:v>1.337657947463447E-3</c:v>
                </c:pt>
                <c:pt idx="226">
                  <c:v>2.409732168497207E-3</c:v>
                </c:pt>
                <c:pt idx="227">
                  <c:v>6.6443284991351895E-3</c:v>
                </c:pt>
                <c:pt idx="228">
                  <c:v>3.9370422037590946E-3</c:v>
                </c:pt>
                <c:pt idx="229">
                  <c:v>1.1467845740323834E-2</c:v>
                </c:pt>
                <c:pt idx="230">
                  <c:v>-4.6015145300633928E-2</c:v>
                </c:pt>
                <c:pt idx="231">
                  <c:v>-4.1466585034579853E-2</c:v>
                </c:pt>
                <c:pt idx="232">
                  <c:v>6.0655648084737293E-2</c:v>
                </c:pt>
                <c:pt idx="233">
                  <c:v>-1.8646038806902798E-2</c:v>
                </c:pt>
                <c:pt idx="234">
                  <c:v>-8.3373098869313905E-3</c:v>
                </c:pt>
                <c:pt idx="235">
                  <c:v>-4.7178007801384619E-3</c:v>
                </c:pt>
                <c:pt idx="236">
                  <c:v>-3.5066454785239662E-3</c:v>
                </c:pt>
                <c:pt idx="237">
                  <c:v>-2.1547132930779533E-3</c:v>
                </c:pt>
                <c:pt idx="238">
                  <c:v>-7.733750214671202E-3</c:v>
                </c:pt>
                <c:pt idx="239">
                  <c:v>-9.5210479641427842E-3</c:v>
                </c:pt>
                <c:pt idx="240">
                  <c:v>-1.5705877820582234E-2</c:v>
                </c:pt>
                <c:pt idx="241">
                  <c:v>-1.9256666684706387E-2</c:v>
                </c:pt>
                <c:pt idx="242">
                  <c:v>-1.9165503464566379E-2</c:v>
                </c:pt>
                <c:pt idx="243">
                  <c:v>-6.368932191895646E-2</c:v>
                </c:pt>
                <c:pt idx="244">
                  <c:v>-2.8552333137507348E-2</c:v>
                </c:pt>
                <c:pt idx="245">
                  <c:v>-2.2560558861208366E-2</c:v>
                </c:pt>
                <c:pt idx="246">
                  <c:v>-4.4564847405623512E-3</c:v>
                </c:pt>
                <c:pt idx="247">
                  <c:v>-1.9683570186323357E-3</c:v>
                </c:pt>
                <c:pt idx="248">
                  <c:v>-1.8300731051149391E-2</c:v>
                </c:pt>
                <c:pt idx="249">
                  <c:v>-4.6983037281017846E-2</c:v>
                </c:pt>
                <c:pt idx="250">
                  <c:v>-1.0139884212673915E-2</c:v>
                </c:pt>
                <c:pt idx="251">
                  <c:v>-2.0745555620878528E-2</c:v>
                </c:pt>
                <c:pt idx="252">
                  <c:v>-6.2164844228091848E-3</c:v>
                </c:pt>
                <c:pt idx="253">
                  <c:v>-4.0305975002217428E-3</c:v>
                </c:pt>
                <c:pt idx="254">
                  <c:v>-4.569433384216233E-3</c:v>
                </c:pt>
                <c:pt idx="255">
                  <c:v>-6.7690605569205586E-3</c:v>
                </c:pt>
                <c:pt idx="256">
                  <c:v>-1.0203857531222577E-2</c:v>
                </c:pt>
                <c:pt idx="257">
                  <c:v>-8.6308152980952013E-3</c:v>
                </c:pt>
                <c:pt idx="258">
                  <c:v>-5.3865976881517369E-3</c:v>
                </c:pt>
                <c:pt idx="259">
                  <c:v>-7.1105798077816113E-3</c:v>
                </c:pt>
                <c:pt idx="260">
                  <c:v>-1.0521415119108396E-2</c:v>
                </c:pt>
                <c:pt idx="261">
                  <c:v>-6.0297795574344518E-3</c:v>
                </c:pt>
                <c:pt idx="262">
                  <c:v>-5.4911410287530119E-3</c:v>
                </c:pt>
                <c:pt idx="263">
                  <c:v>-1.1829450637157984E-2</c:v>
                </c:pt>
                <c:pt idx="264">
                  <c:v>-4.1072464339338075E-3</c:v>
                </c:pt>
                <c:pt idx="265">
                  <c:v>-7.505614355260655E-3</c:v>
                </c:pt>
                <c:pt idx="266">
                  <c:v>-6.847308543628583E-3</c:v>
                </c:pt>
                <c:pt idx="267">
                  <c:v>-7.780149367883446E-3</c:v>
                </c:pt>
                <c:pt idx="268">
                  <c:v>-1.1428938445093885E-2</c:v>
                </c:pt>
                <c:pt idx="269">
                  <c:v>-1.4213992875505177E-2</c:v>
                </c:pt>
                <c:pt idx="270">
                  <c:v>-9.9257834510245585E-3</c:v>
                </c:pt>
                <c:pt idx="271">
                  <c:v>-7.2660144652375996E-3</c:v>
                </c:pt>
                <c:pt idx="272">
                  <c:v>-4.8799189129924286E-4</c:v>
                </c:pt>
                <c:pt idx="273">
                  <c:v>-6.3889563821184145E-3</c:v>
                </c:pt>
                <c:pt idx="274">
                  <c:v>-7.3894441302781028E-3</c:v>
                </c:pt>
                <c:pt idx="275">
                  <c:v>-8.1657824883798608E-3</c:v>
                </c:pt>
                <c:pt idx="276">
                  <c:v>-8.7392520290075562E-3</c:v>
                </c:pt>
                <c:pt idx="277">
                  <c:v>-1.1046716387743044E-2</c:v>
                </c:pt>
                <c:pt idx="278">
                  <c:v>-7.2386023852849049E-3</c:v>
                </c:pt>
                <c:pt idx="279">
                  <c:v>-1.8071257936012955E-2</c:v>
                </c:pt>
                <c:pt idx="280">
                  <c:v>-5.6545404715583128E-3</c:v>
                </c:pt>
                <c:pt idx="281">
                  <c:v>-1.0973536896998384E-2</c:v>
                </c:pt>
                <c:pt idx="282">
                  <c:v>-7.0101422991534559E-3</c:v>
                </c:pt>
                <c:pt idx="283">
                  <c:v>-1.5699046882834133E-3</c:v>
                </c:pt>
                <c:pt idx="284">
                  <c:v>2.4851716255544914E-3</c:v>
                </c:pt>
                <c:pt idx="285">
                  <c:v>2.719660955411686E-3</c:v>
                </c:pt>
                <c:pt idx="286">
                  <c:v>4.0033593295450282E-3</c:v>
                </c:pt>
                <c:pt idx="287">
                  <c:v>-3.9751596418966598E-3</c:v>
                </c:pt>
                <c:pt idx="288">
                  <c:v>-3.650310699399438E-3</c:v>
                </c:pt>
                <c:pt idx="289">
                  <c:v>-4.148269570818236E-3</c:v>
                </c:pt>
              </c:numCache>
            </c:numRef>
          </c:yVal>
          <c:smooth val="0"/>
        </c:ser>
        <c:ser>
          <c:idx val="2"/>
          <c:order val="2"/>
          <c:tx>
            <c:v>Calib 2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BLMLossSum!$U$8:$U$297</c:f>
              <c:numCache>
                <c:formatCode>0.00000</c:formatCode>
                <c:ptCount val="290"/>
                <c:pt idx="0">
                  <c:v>5.1940360079712738E-3</c:v>
                </c:pt>
                <c:pt idx="1">
                  <c:v>5.6569907746004698E-2</c:v>
                </c:pt>
                <c:pt idx="2">
                  <c:v>7.724316705859488E-2</c:v>
                </c:pt>
                <c:pt idx="3">
                  <c:v>9.3551121160804371E-2</c:v>
                </c:pt>
                <c:pt idx="4">
                  <c:v>5.6953917503553539E-2</c:v>
                </c:pt>
                <c:pt idx="5">
                  <c:v>8.0614628098271066E-2</c:v>
                </c:pt>
                <c:pt idx="6">
                  <c:v>6.8294203329221384E-2</c:v>
                </c:pt>
                <c:pt idx="7">
                  <c:v>5.2972988935566026E-2</c:v>
                </c:pt>
                <c:pt idx="8">
                  <c:v>5.1807567904701333E-2</c:v>
                </c:pt>
                <c:pt idx="9">
                  <c:v>5.5771303483019147E-2</c:v>
                </c:pt>
                <c:pt idx="10">
                  <c:v>5.9624251560449336E-2</c:v>
                </c:pt>
                <c:pt idx="11">
                  <c:v>4.6674132787454393E-2</c:v>
                </c:pt>
                <c:pt idx="12">
                  <c:v>1.6345313684956602E-2</c:v>
                </c:pt>
                <c:pt idx="13">
                  <c:v>2.5872076550498519E-2</c:v>
                </c:pt>
                <c:pt idx="14">
                  <c:v>2.8748452018572623E-2</c:v>
                </c:pt>
                <c:pt idx="15">
                  <c:v>3.635709162545453E-2</c:v>
                </c:pt>
                <c:pt idx="16">
                  <c:v>3.4349302203242983E-2</c:v>
                </c:pt>
                <c:pt idx="17">
                  <c:v>-1.2980651721858021E-2</c:v>
                </c:pt>
                <c:pt idx="18">
                  <c:v>2.5755387121006404E-2</c:v>
                </c:pt>
                <c:pt idx="19">
                  <c:v>-7.6261752743158551E-2</c:v>
                </c:pt>
                <c:pt idx="20">
                  <c:v>3.2353672696827263E-2</c:v>
                </c:pt>
                <c:pt idx="21">
                  <c:v>3.2851787052686203E-2</c:v>
                </c:pt>
                <c:pt idx="22">
                  <c:v>3.4017720844524452E-2</c:v>
                </c:pt>
                <c:pt idx="23">
                  <c:v>3.8347053462057044E-2</c:v>
                </c:pt>
                <c:pt idx="24">
                  <c:v>3.6801753214467256E-2</c:v>
                </c:pt>
                <c:pt idx="25">
                  <c:v>3.9313304132068218E-2</c:v>
                </c:pt>
                <c:pt idx="26">
                  <c:v>7.8778596899892445E-2</c:v>
                </c:pt>
                <c:pt idx="27">
                  <c:v>8.8789762939567501E-2</c:v>
                </c:pt>
                <c:pt idx="28">
                  <c:v>8.7441073609980616E-2</c:v>
                </c:pt>
                <c:pt idx="29">
                  <c:v>9.3326893718435472E-2</c:v>
                </c:pt>
                <c:pt idx="30">
                  <c:v>-1.8725424985741503E-3</c:v>
                </c:pt>
                <c:pt idx="31">
                  <c:v>9.0945491423436206E-2</c:v>
                </c:pt>
                <c:pt idx="32">
                  <c:v>9.2696276485679324E-2</c:v>
                </c:pt>
                <c:pt idx="33">
                  <c:v>8.6880485225024395E-2</c:v>
                </c:pt>
                <c:pt idx="34">
                  <c:v>8.5481439531617839E-2</c:v>
                </c:pt>
                <c:pt idx="35">
                  <c:v>1.120290529010823E-2</c:v>
                </c:pt>
                <c:pt idx="36">
                  <c:v>7.4105630968899661E-2</c:v>
                </c:pt>
                <c:pt idx="37">
                  <c:v>7.4545593963540047E-2</c:v>
                </c:pt>
                <c:pt idx="38">
                  <c:v>7.447821934573641E-2</c:v>
                </c:pt>
                <c:pt idx="39">
                  <c:v>7.6567549913012817E-2</c:v>
                </c:pt>
                <c:pt idx="40">
                  <c:v>0.15198810462651741</c:v>
                </c:pt>
                <c:pt idx="41">
                  <c:v>0.19828916297647348</c:v>
                </c:pt>
                <c:pt idx="42">
                  <c:v>0.16003403454098819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0.99993803056027164</c:v>
                </c:pt>
                <c:pt idx="51">
                  <c:v>1</c:v>
                </c:pt>
                <c:pt idx="52">
                  <c:v>0.91016461277641947</c:v>
                </c:pt>
                <c:pt idx="53">
                  <c:v>0.180967535222643</c:v>
                </c:pt>
                <c:pt idx="54">
                  <c:v>0.19088367458649011</c:v>
                </c:pt>
                <c:pt idx="55">
                  <c:v>0.18445945038978709</c:v>
                </c:pt>
                <c:pt idx="56">
                  <c:v>0.18219684863224797</c:v>
                </c:pt>
                <c:pt idx="57">
                  <c:v>0.11897944803891325</c:v>
                </c:pt>
                <c:pt idx="58">
                  <c:v>7.1822604566207496E-2</c:v>
                </c:pt>
                <c:pt idx="59">
                  <c:v>5.9244373523847212E-2</c:v>
                </c:pt>
                <c:pt idx="60">
                  <c:v>5.7286089971194179E-2</c:v>
                </c:pt>
                <c:pt idx="61">
                  <c:v>5.3336901410129492E-2</c:v>
                </c:pt>
                <c:pt idx="62">
                  <c:v>5.5716695626232535E-2</c:v>
                </c:pt>
                <c:pt idx="63">
                  <c:v>5.6114449213117611E-2</c:v>
                </c:pt>
                <c:pt idx="64">
                  <c:v>5.4827354005425301E-2</c:v>
                </c:pt>
                <c:pt idx="65">
                  <c:v>5.6641190213267613E-2</c:v>
                </c:pt>
                <c:pt idx="66">
                  <c:v>5.9499472158778807E-2</c:v>
                </c:pt>
                <c:pt idx="67">
                  <c:v>5.7852224087358732E-2</c:v>
                </c:pt>
                <c:pt idx="68">
                  <c:v>5.0729777864037907E-2</c:v>
                </c:pt>
                <c:pt idx="69">
                  <c:v>5.5917245183649295E-2</c:v>
                </c:pt>
                <c:pt idx="70">
                  <c:v>2.3670306304073005E-2</c:v>
                </c:pt>
                <c:pt idx="71">
                  <c:v>4.6319762076036504E-2</c:v>
                </c:pt>
                <c:pt idx="72">
                  <c:v>0.17791067232233773</c:v>
                </c:pt>
                <c:pt idx="73">
                  <c:v>4.839312888199844E-2</c:v>
                </c:pt>
                <c:pt idx="74">
                  <c:v>2.9591750112036401E-2</c:v>
                </c:pt>
                <c:pt idx="75">
                  <c:v>8.1737370631478484E-3</c:v>
                </c:pt>
                <c:pt idx="76">
                  <c:v>-8.1228301514756768E-3</c:v>
                </c:pt>
                <c:pt idx="77">
                  <c:v>8.9289153313399927E-3</c:v>
                </c:pt>
                <c:pt idx="78">
                  <c:v>-7.4644644629489471E-3</c:v>
                </c:pt>
                <c:pt idx="79">
                  <c:v>-1.7357729782467871E-2</c:v>
                </c:pt>
                <c:pt idx="80">
                  <c:v>-3.3665372886571426E-3</c:v>
                </c:pt>
                <c:pt idx="81">
                  <c:v>-3.0145134342052238E-4</c:v>
                </c:pt>
                <c:pt idx="82">
                  <c:v>-6.9290735668109671E-3</c:v>
                </c:pt>
                <c:pt idx="83">
                  <c:v>3.4885172111618346E-3</c:v>
                </c:pt>
                <c:pt idx="84">
                  <c:v>6.9626961620385258E-3</c:v>
                </c:pt>
                <c:pt idx="85">
                  <c:v>1.3111645353739529E-2</c:v>
                </c:pt>
                <c:pt idx="86">
                  <c:v>9.6315184976055179E-2</c:v>
                </c:pt>
                <c:pt idx="87">
                  <c:v>0.15086577226052997</c:v>
                </c:pt>
                <c:pt idx="88">
                  <c:v>0.15571134894199723</c:v>
                </c:pt>
                <c:pt idx="89">
                  <c:v>0.15476866377232981</c:v>
                </c:pt>
                <c:pt idx="90">
                  <c:v>0.15722218347824191</c:v>
                </c:pt>
                <c:pt idx="91">
                  <c:v>9.7639610463960358E-2</c:v>
                </c:pt>
                <c:pt idx="92">
                  <c:v>2.8584342707632493E-2</c:v>
                </c:pt>
                <c:pt idx="93">
                  <c:v>8.8582499540866277E-3</c:v>
                </c:pt>
                <c:pt idx="94">
                  <c:v>2.1382426820418798E-3</c:v>
                </c:pt>
                <c:pt idx="95">
                  <c:v>6.577697438533231E-3</c:v>
                </c:pt>
                <c:pt idx="96">
                  <c:v>1.8523970218902057E-2</c:v>
                </c:pt>
                <c:pt idx="97">
                  <c:v>1.8100751329341767E-2</c:v>
                </c:pt>
                <c:pt idx="98">
                  <c:v>2.3134085837123342E-2</c:v>
                </c:pt>
                <c:pt idx="99">
                  <c:v>2.3145320691797935E-2</c:v>
                </c:pt>
                <c:pt idx="100">
                  <c:v>1.7194535423497748E-2</c:v>
                </c:pt>
                <c:pt idx="101">
                  <c:v>1.6049464129739122E-2</c:v>
                </c:pt>
                <c:pt idx="102">
                  <c:v>1.0060927492892932E-2</c:v>
                </c:pt>
                <c:pt idx="103">
                  <c:v>7.2217403707745265E-3</c:v>
                </c:pt>
                <c:pt idx="104">
                  <c:v>1.9927099224244009E-2</c:v>
                </c:pt>
                <c:pt idx="105">
                  <c:v>1.6945755795386014E-2</c:v>
                </c:pt>
                <c:pt idx="106">
                  <c:v>1.6988474067948671E-2</c:v>
                </c:pt>
                <c:pt idx="107">
                  <c:v>1.4956137800050034E-2</c:v>
                </c:pt>
                <c:pt idx="108">
                  <c:v>1.5393603938263153E-2</c:v>
                </c:pt>
                <c:pt idx="109">
                  <c:v>1.7654159313356052E-2</c:v>
                </c:pt>
                <c:pt idx="110">
                  <c:v>9.8484121999173335E-2</c:v>
                </c:pt>
                <c:pt idx="111">
                  <c:v>0.1114446943575607</c:v>
                </c:pt>
                <c:pt idx="112">
                  <c:v>0.13212271860368424</c:v>
                </c:pt>
                <c:pt idx="113">
                  <c:v>5.8191226523094233E-2</c:v>
                </c:pt>
                <c:pt idx="114">
                  <c:v>1.8054294586316529E-2</c:v>
                </c:pt>
                <c:pt idx="115">
                  <c:v>1.251426894322033E-2</c:v>
                </c:pt>
                <c:pt idx="116">
                  <c:v>1.576413214460079E-2</c:v>
                </c:pt>
                <c:pt idx="117">
                  <c:v>-9.0204810679683917E-3</c:v>
                </c:pt>
                <c:pt idx="118">
                  <c:v>-1.6499715176956045E-2</c:v>
                </c:pt>
                <c:pt idx="119">
                  <c:v>-1.8808895173320461E-2</c:v>
                </c:pt>
                <c:pt idx="120">
                  <c:v>-1.2344695807916611E-2</c:v>
                </c:pt>
                <c:pt idx="121">
                  <c:v>-1.9463058158827998E-2</c:v>
                </c:pt>
                <c:pt idx="122">
                  <c:v>-1.7481248847612846E-2</c:v>
                </c:pt>
                <c:pt idx="123">
                  <c:v>-1.3753550920342014E-2</c:v>
                </c:pt>
                <c:pt idx="124">
                  <c:v>-3.650666710351029E-2</c:v>
                </c:pt>
                <c:pt idx="125">
                  <c:v>-7.1590227012182234E-3</c:v>
                </c:pt>
                <c:pt idx="126">
                  <c:v>-1.4070652786737192E-2</c:v>
                </c:pt>
                <c:pt idx="127">
                  <c:v>-1.15768454726001E-2</c:v>
                </c:pt>
                <c:pt idx="128">
                  <c:v>-5.3607688384552654E-3</c:v>
                </c:pt>
                <c:pt idx="129">
                  <c:v>-6.3555235994174342E-3</c:v>
                </c:pt>
                <c:pt idx="130">
                  <c:v>-3.3425802844255503E-3</c:v>
                </c:pt>
                <c:pt idx="131">
                  <c:v>-1.2835171390209177E-3</c:v>
                </c:pt>
                <c:pt idx="132">
                  <c:v>-2.0117825946027457E-3</c:v>
                </c:pt>
                <c:pt idx="133">
                  <c:v>-7.3625525282310089E-4</c:v>
                </c:pt>
                <c:pt idx="134">
                  <c:v>9.0383848593068861E-4</c:v>
                </c:pt>
                <c:pt idx="135">
                  <c:v>-7.5704027268373997E-3</c:v>
                </c:pt>
                <c:pt idx="136">
                  <c:v>-1.3807166903563053E-2</c:v>
                </c:pt>
                <c:pt idx="137">
                  <c:v>-8.8073778041536238E-3</c:v>
                </c:pt>
                <c:pt idx="138">
                  <c:v>-7.4669853146505094E-3</c:v>
                </c:pt>
                <c:pt idx="139">
                  <c:v>-1.2825943708714885E-2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0.12392127633399075</c:v>
                </c:pt>
                <c:pt idx="153">
                  <c:v>8.0138996225430359E-3</c:v>
                </c:pt>
                <c:pt idx="154">
                  <c:v>-4.9249977054237754E-3</c:v>
                </c:pt>
                <c:pt idx="155">
                  <c:v>-4.4195415307721336E-3</c:v>
                </c:pt>
                <c:pt idx="156">
                  <c:v>-7.2412871145243266E-3</c:v>
                </c:pt>
                <c:pt idx="157">
                  <c:v>-4.8735297418198431E-3</c:v>
                </c:pt>
                <c:pt idx="158">
                  <c:v>-6.6620030846819209E-3</c:v>
                </c:pt>
                <c:pt idx="159">
                  <c:v>-4.1015229587569937E-3</c:v>
                </c:pt>
                <c:pt idx="160">
                  <c:v>-6.3919152147814337E-3</c:v>
                </c:pt>
                <c:pt idx="161">
                  <c:v>-8.622583747482572E-3</c:v>
                </c:pt>
                <c:pt idx="162">
                  <c:v>-8.2724803199198324E-3</c:v>
                </c:pt>
                <c:pt idx="163">
                  <c:v>-9.0828883502165128E-3</c:v>
                </c:pt>
                <c:pt idx="164">
                  <c:v>-1.0501487974569901E-2</c:v>
                </c:pt>
                <c:pt idx="165">
                  <c:v>-1.1426662588707073E-2</c:v>
                </c:pt>
                <c:pt idx="166">
                  <c:v>-9.6334977774890571E-3</c:v>
                </c:pt>
                <c:pt idx="167">
                  <c:v>-1.4964352160650361E-2</c:v>
                </c:pt>
                <c:pt idx="168">
                  <c:v>-1.6575470049272567E-2</c:v>
                </c:pt>
                <c:pt idx="169">
                  <c:v>1.6004179612906094E-3</c:v>
                </c:pt>
                <c:pt idx="170">
                  <c:v>-1.3451808872104218E-2</c:v>
                </c:pt>
                <c:pt idx="171">
                  <c:v>-1.1340739158278997E-2</c:v>
                </c:pt>
                <c:pt idx="172">
                  <c:v>1.6989277019543204E-2</c:v>
                </c:pt>
                <c:pt idx="173">
                  <c:v>-7.9025671391092303E-3</c:v>
                </c:pt>
                <c:pt idx="174">
                  <c:v>-1.0321160266367646E-2</c:v>
                </c:pt>
                <c:pt idx="175">
                  <c:v>-9.9610240367540848E-3</c:v>
                </c:pt>
                <c:pt idx="176">
                  <c:v>-7.6652563757471301E-3</c:v>
                </c:pt>
                <c:pt idx="177">
                  <c:v>-2.1514374893844279E-3</c:v>
                </c:pt>
                <c:pt idx="178">
                  <c:v>-4.4128004834466591E-3</c:v>
                </c:pt>
                <c:pt idx="179">
                  <c:v>-4.6655177312429491E-3</c:v>
                </c:pt>
                <c:pt idx="180">
                  <c:v>-6.6645281653322022E-3</c:v>
                </c:pt>
                <c:pt idx="181">
                  <c:v>-6.8965540641730341E-3</c:v>
                </c:pt>
                <c:pt idx="182">
                  <c:v>1.2025831231680661E-3</c:v>
                </c:pt>
                <c:pt idx="183">
                  <c:v>-4.6809367127388507E-3</c:v>
                </c:pt>
                <c:pt idx="184">
                  <c:v>-7.5877832099085635E-3</c:v>
                </c:pt>
                <c:pt idx="185">
                  <c:v>-1.9775261973232205E-3</c:v>
                </c:pt>
                <c:pt idx="186">
                  <c:v>-1.2890686894486622E-3</c:v>
                </c:pt>
                <c:pt idx="187">
                  <c:v>-3.8464418075072268E-3</c:v>
                </c:pt>
                <c:pt idx="188">
                  <c:v>-4.1987936063900139E-3</c:v>
                </c:pt>
                <c:pt idx="189">
                  <c:v>-4.3842910893256634E-3</c:v>
                </c:pt>
                <c:pt idx="190">
                  <c:v>-3.271585753381448E-3</c:v>
                </c:pt>
                <c:pt idx="191">
                  <c:v>-4.3317938713636761E-3</c:v>
                </c:pt>
                <c:pt idx="192">
                  <c:v>-5.5637679814249941E-3</c:v>
                </c:pt>
                <c:pt idx="193">
                  <c:v>-5.3846455546668892E-3</c:v>
                </c:pt>
                <c:pt idx="194">
                  <c:v>-4.7606924281703503E-3</c:v>
                </c:pt>
                <c:pt idx="195">
                  <c:v>-5.3079337346834191E-3</c:v>
                </c:pt>
                <c:pt idx="196">
                  <c:v>1.6343463967170513E-2</c:v>
                </c:pt>
                <c:pt idx="197">
                  <c:v>1</c:v>
                </c:pt>
                <c:pt idx="198">
                  <c:v>0.99974753363228697</c:v>
                </c:pt>
                <c:pt idx="199">
                  <c:v>1</c:v>
                </c:pt>
                <c:pt idx="200">
                  <c:v>0.99897094430992739</c:v>
                </c:pt>
                <c:pt idx="201">
                  <c:v>4.7595545791991552E-2</c:v>
                </c:pt>
                <c:pt idx="202">
                  <c:v>-2.8284874372163579E-3</c:v>
                </c:pt>
                <c:pt idx="203">
                  <c:v>-5.314805341403564E-3</c:v>
                </c:pt>
                <c:pt idx="204">
                  <c:v>4.397878628604357E-3</c:v>
                </c:pt>
                <c:pt idx="205">
                  <c:v>2.5363516921232537E-3</c:v>
                </c:pt>
                <c:pt idx="206">
                  <c:v>3.3075246520614117E-2</c:v>
                </c:pt>
                <c:pt idx="207">
                  <c:v>3.1371411656214029E-2</c:v>
                </c:pt>
                <c:pt idx="208">
                  <c:v>2.6036428461448054E-2</c:v>
                </c:pt>
                <c:pt idx="209">
                  <c:v>3.1673916804908768E-2</c:v>
                </c:pt>
                <c:pt idx="210">
                  <c:v>2.0507620277331697E-2</c:v>
                </c:pt>
                <c:pt idx="211">
                  <c:v>2.1300875261809279E-2</c:v>
                </c:pt>
                <c:pt idx="212">
                  <c:v>1.9799525442950189E-3</c:v>
                </c:pt>
                <c:pt idx="213">
                  <c:v>3.3603480503747313E-4</c:v>
                </c:pt>
                <c:pt idx="214">
                  <c:v>5.0849216008412787E-3</c:v>
                </c:pt>
                <c:pt idx="215">
                  <c:v>3.100390577535167E-3</c:v>
                </c:pt>
                <c:pt idx="216">
                  <c:v>-8.8399535600716117E-3</c:v>
                </c:pt>
                <c:pt idx="217">
                  <c:v>-4.793204424966141E-4</c:v>
                </c:pt>
                <c:pt idx="218">
                  <c:v>-3.9354494699954876E-3</c:v>
                </c:pt>
                <c:pt idx="219">
                  <c:v>3.5357520951170701E-3</c:v>
                </c:pt>
                <c:pt idx="220">
                  <c:v>7.8904432037076172E-3</c:v>
                </c:pt>
                <c:pt idx="221">
                  <c:v>2.2443718889632591E-3</c:v>
                </c:pt>
                <c:pt idx="222">
                  <c:v>1.5266622017194448E-3</c:v>
                </c:pt>
                <c:pt idx="223">
                  <c:v>-1.5419384695993313E-3</c:v>
                </c:pt>
                <c:pt idx="224">
                  <c:v>-1.6386029547984321E-2</c:v>
                </c:pt>
                <c:pt idx="225">
                  <c:v>-7.8271848246896231E-4</c:v>
                </c:pt>
                <c:pt idx="226">
                  <c:v>-4.0253752943911897E-4</c:v>
                </c:pt>
                <c:pt idx="227">
                  <c:v>3.9193172872892326E-3</c:v>
                </c:pt>
                <c:pt idx="228">
                  <c:v>2.9154653226630065E-3</c:v>
                </c:pt>
                <c:pt idx="229">
                  <c:v>1.7544091224790101E-2</c:v>
                </c:pt>
                <c:pt idx="230">
                  <c:v>-2.0095251327235844E-2</c:v>
                </c:pt>
                <c:pt idx="231">
                  <c:v>-2.1419977432940204E-2</c:v>
                </c:pt>
                <c:pt idx="232">
                  <c:v>7.4549940369939366E-2</c:v>
                </c:pt>
                <c:pt idx="233">
                  <c:v>-3.5902854506325577E-3</c:v>
                </c:pt>
                <c:pt idx="234">
                  <c:v>-2.5725606276884583E-3</c:v>
                </c:pt>
                <c:pt idx="235">
                  <c:v>-2.8743763749263657E-3</c:v>
                </c:pt>
                <c:pt idx="236">
                  <c:v>-3.6394867600948455E-3</c:v>
                </c:pt>
                <c:pt idx="237">
                  <c:v>-4.584939029587537E-3</c:v>
                </c:pt>
                <c:pt idx="238">
                  <c:v>-6.0138824054176421E-3</c:v>
                </c:pt>
                <c:pt idx="239">
                  <c:v>-9.7527022455569587E-3</c:v>
                </c:pt>
                <c:pt idx="240">
                  <c:v>-2.8354485335608248E-3</c:v>
                </c:pt>
                <c:pt idx="241">
                  <c:v>-5.9973219242213868E-3</c:v>
                </c:pt>
                <c:pt idx="242">
                  <c:v>-8.684089561107021E-3</c:v>
                </c:pt>
                <c:pt idx="243">
                  <c:v>-6.1658343618985215E-2</c:v>
                </c:pt>
                <c:pt idx="244">
                  <c:v>-3.1576535098336703E-2</c:v>
                </c:pt>
                <c:pt idx="245">
                  <c:v>-2.5527632380453174E-2</c:v>
                </c:pt>
                <c:pt idx="246">
                  <c:v>-6.1253931017948293E-3</c:v>
                </c:pt>
                <c:pt idx="247">
                  <c:v>-1.7369280012567712E-3</c:v>
                </c:pt>
                <c:pt idx="248">
                  <c:v>-1.0410502714120612E-3</c:v>
                </c:pt>
                <c:pt idx="249">
                  <c:v>-3.7596216630347422E-2</c:v>
                </c:pt>
                <c:pt idx="250">
                  <c:v>-7.4191543688102088E-3</c:v>
                </c:pt>
                <c:pt idx="251">
                  <c:v>-1.6070566917628731E-2</c:v>
                </c:pt>
                <c:pt idx="252">
                  <c:v>-6.057712100939236E-3</c:v>
                </c:pt>
                <c:pt idx="253">
                  <c:v>-5.1469982779343629E-3</c:v>
                </c:pt>
                <c:pt idx="254">
                  <c:v>-6.9060782362224959E-3</c:v>
                </c:pt>
                <c:pt idx="255">
                  <c:v>-1.058365008365203E-2</c:v>
                </c:pt>
                <c:pt idx="256">
                  <c:v>-1.1013181757144663E-2</c:v>
                </c:pt>
                <c:pt idx="257">
                  <c:v>-6.3370598042797321E-3</c:v>
                </c:pt>
                <c:pt idx="258">
                  <c:v>-2.3513443093962777E-3</c:v>
                </c:pt>
                <c:pt idx="259">
                  <c:v>-5.6817473804887803E-3</c:v>
                </c:pt>
                <c:pt idx="260">
                  <c:v>-6.7703604009023283E-3</c:v>
                </c:pt>
                <c:pt idx="261">
                  <c:v>-4.9557713976996903E-3</c:v>
                </c:pt>
                <c:pt idx="262">
                  <c:v>-4.3634807158393144E-3</c:v>
                </c:pt>
                <c:pt idx="263">
                  <c:v>-8.6610851764592836E-3</c:v>
                </c:pt>
                <c:pt idx="264">
                  <c:v>-1.3778720053309393E-3</c:v>
                </c:pt>
                <c:pt idx="265">
                  <c:v>-6.6574859021727717E-3</c:v>
                </c:pt>
                <c:pt idx="266">
                  <c:v>-3.8232080446177971E-3</c:v>
                </c:pt>
                <c:pt idx="267">
                  <c:v>-4.8514116669529719E-3</c:v>
                </c:pt>
                <c:pt idx="268">
                  <c:v>-7.1822522743029901E-3</c:v>
                </c:pt>
                <c:pt idx="269">
                  <c:v>-9.7678624130811062E-3</c:v>
                </c:pt>
                <c:pt idx="270">
                  <c:v>-7.4467421078568546E-3</c:v>
                </c:pt>
                <c:pt idx="271">
                  <c:v>-5.4923463039433032E-3</c:v>
                </c:pt>
                <c:pt idx="272">
                  <c:v>-5.8019077290152182E-4</c:v>
                </c:pt>
                <c:pt idx="273">
                  <c:v>-5.687596352824488E-3</c:v>
                </c:pt>
                <c:pt idx="274">
                  <c:v>-4.9781828817646034E-3</c:v>
                </c:pt>
                <c:pt idx="275">
                  <c:v>-5.4610916454361849E-3</c:v>
                </c:pt>
                <c:pt idx="276">
                  <c:v>-5.9476578493099577E-3</c:v>
                </c:pt>
                <c:pt idx="277">
                  <c:v>-8.1207319794352265E-3</c:v>
                </c:pt>
                <c:pt idx="278">
                  <c:v>-6.0319288650763844E-3</c:v>
                </c:pt>
                <c:pt idx="279">
                  <c:v>-1.8390742478858704E-2</c:v>
                </c:pt>
                <c:pt idx="280">
                  <c:v>-6.2585360459258624E-3</c:v>
                </c:pt>
                <c:pt idx="281">
                  <c:v>-1.122139697143449E-2</c:v>
                </c:pt>
                <c:pt idx="282">
                  <c:v>-6.9529093715080814E-3</c:v>
                </c:pt>
                <c:pt idx="283">
                  <c:v>-2.1724064215140268E-3</c:v>
                </c:pt>
                <c:pt idx="284">
                  <c:v>2.076948028712805E-3</c:v>
                </c:pt>
                <c:pt idx="285">
                  <c:v>1.9696970734577463E-3</c:v>
                </c:pt>
                <c:pt idx="286">
                  <c:v>3.0036918465455587E-3</c:v>
                </c:pt>
                <c:pt idx="287">
                  <c:v>-4.6046174943263143E-3</c:v>
                </c:pt>
                <c:pt idx="288">
                  <c:v>-4.5959196677163236E-3</c:v>
                </c:pt>
                <c:pt idx="289">
                  <c:v>-4.6843055167088074E-3</c:v>
                </c:pt>
              </c:numCache>
            </c:numRef>
          </c:yVal>
          <c:smooth val="0"/>
        </c:ser>
        <c:ser>
          <c:idx val="3"/>
          <c:order val="3"/>
          <c:tx>
            <c:v>Calib 3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BLMLossSum!$AC$8:$AC$297</c:f>
              <c:numCache>
                <c:formatCode>0.00E+00</c:formatCode>
                <c:ptCount val="290"/>
                <c:pt idx="0">
                  <c:v>2.3259285396758276E-3</c:v>
                </c:pt>
                <c:pt idx="1">
                  <c:v>1.7108054560872723E-3</c:v>
                </c:pt>
                <c:pt idx="2">
                  <c:v>8.9235457023684748E-4</c:v>
                </c:pt>
                <c:pt idx="3">
                  <c:v>3.5539643803745143E-4</c:v>
                </c:pt>
                <c:pt idx="4">
                  <c:v>1.4010195403322905E-3</c:v>
                </c:pt>
                <c:pt idx="5">
                  <c:v>3.1193036647897592E-3</c:v>
                </c:pt>
                <c:pt idx="6">
                  <c:v>2.5462699358359533E-3</c:v>
                </c:pt>
                <c:pt idx="7">
                  <c:v>4.0038006030083638E-3</c:v>
                </c:pt>
                <c:pt idx="8">
                  <c:v>3.9403087427501999E-3</c:v>
                </c:pt>
                <c:pt idx="9">
                  <c:v>5.0741945403164727E-3</c:v>
                </c:pt>
                <c:pt idx="10">
                  <c:v>4.0132876791970865E-3</c:v>
                </c:pt>
                <c:pt idx="11">
                  <c:v>4.4226854351400186E-3</c:v>
                </c:pt>
                <c:pt idx="12">
                  <c:v>7.5595724321705152E-3</c:v>
                </c:pt>
                <c:pt idx="13">
                  <c:v>7.5226154518992453E-3</c:v>
                </c:pt>
                <c:pt idx="14">
                  <c:v>6.8741227651237993E-3</c:v>
                </c:pt>
                <c:pt idx="15">
                  <c:v>7.7176564986203514E-3</c:v>
                </c:pt>
                <c:pt idx="16">
                  <c:v>8.2368470104235321E-3</c:v>
                </c:pt>
                <c:pt idx="17">
                  <c:v>4.1528189609748321E-2</c:v>
                </c:pt>
                <c:pt idx="18">
                  <c:v>4.4905415654943681E-3</c:v>
                </c:pt>
                <c:pt idx="19">
                  <c:v>5.506423448342017E-3</c:v>
                </c:pt>
                <c:pt idx="20">
                  <c:v>7.9848612530707339E-3</c:v>
                </c:pt>
                <c:pt idx="21">
                  <c:v>9.4925133846607973E-3</c:v>
                </c:pt>
                <c:pt idx="22">
                  <c:v>9.7511784480437767E-3</c:v>
                </c:pt>
                <c:pt idx="23">
                  <c:v>1.102310992640267E-2</c:v>
                </c:pt>
                <c:pt idx="24">
                  <c:v>8.2478399501350139E-3</c:v>
                </c:pt>
                <c:pt idx="25">
                  <c:v>4.3958684340544545E-3</c:v>
                </c:pt>
                <c:pt idx="26">
                  <c:v>5.4358464776823046E-3</c:v>
                </c:pt>
                <c:pt idx="27">
                  <c:v>4.884406579878358E-3</c:v>
                </c:pt>
                <c:pt idx="28">
                  <c:v>5.0159423079551195E-3</c:v>
                </c:pt>
                <c:pt idx="29">
                  <c:v>4.7167411469388508E-3</c:v>
                </c:pt>
                <c:pt idx="30">
                  <c:v>2.0386317927430543E-2</c:v>
                </c:pt>
                <c:pt idx="31">
                  <c:v>4.4125394886749469E-3</c:v>
                </c:pt>
                <c:pt idx="32">
                  <c:v>4.2578106178016916E-3</c:v>
                </c:pt>
                <c:pt idx="33">
                  <c:v>3.6528651916314598E-3</c:v>
                </c:pt>
                <c:pt idx="34">
                  <c:v>4.3884393708021885E-3</c:v>
                </c:pt>
                <c:pt idx="35">
                  <c:v>4.2985614578618615E-3</c:v>
                </c:pt>
                <c:pt idx="36">
                  <c:v>4.0859334444354077E-3</c:v>
                </c:pt>
                <c:pt idx="37">
                  <c:v>5.9768632975891736E-3</c:v>
                </c:pt>
                <c:pt idx="38">
                  <c:v>6.4869550870749713E-3</c:v>
                </c:pt>
                <c:pt idx="39">
                  <c:v>5.3246186009821171E-3</c:v>
                </c:pt>
                <c:pt idx="40">
                  <c:v>1.1427340719688112E-2</c:v>
                </c:pt>
                <c:pt idx="41">
                  <c:v>1.0829446563397233E-2</c:v>
                </c:pt>
                <c:pt idx="42">
                  <c:v>9.5113230145823825E-3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5.6198206811341925E-2</c:v>
                </c:pt>
                <c:pt idx="53">
                  <c:v>1.1056658012262363E-2</c:v>
                </c:pt>
                <c:pt idx="54">
                  <c:v>1.1963085591223452E-2</c:v>
                </c:pt>
                <c:pt idx="55">
                  <c:v>9.4883468298518694E-3</c:v>
                </c:pt>
                <c:pt idx="56">
                  <c:v>1.1837557073145542E-2</c:v>
                </c:pt>
                <c:pt idx="57">
                  <c:v>2.2348777784240232E-2</c:v>
                </c:pt>
                <c:pt idx="58">
                  <c:v>9.8577952476398886E-3</c:v>
                </c:pt>
                <c:pt idx="59">
                  <c:v>1.1143662930921488E-2</c:v>
                </c:pt>
                <c:pt idx="60">
                  <c:v>9.339788675032875E-3</c:v>
                </c:pt>
                <c:pt idx="61">
                  <c:v>1.2643853598547593E-2</c:v>
                </c:pt>
                <c:pt idx="62">
                  <c:v>7.8263555615117608E-3</c:v>
                </c:pt>
                <c:pt idx="63">
                  <c:v>8.4192994565391067E-3</c:v>
                </c:pt>
                <c:pt idx="64">
                  <c:v>7.499510986171392E-3</c:v>
                </c:pt>
                <c:pt idx="65">
                  <c:v>5.0350694244437125E-3</c:v>
                </c:pt>
                <c:pt idx="66">
                  <c:v>5.2383684163849172E-3</c:v>
                </c:pt>
                <c:pt idx="67">
                  <c:v>6.2811819824221985E-3</c:v>
                </c:pt>
                <c:pt idx="68">
                  <c:v>8.9974514330056401E-3</c:v>
                </c:pt>
                <c:pt idx="69">
                  <c:v>9.3414726571572366E-3</c:v>
                </c:pt>
                <c:pt idx="70">
                  <c:v>4.1509003966202135E-2</c:v>
                </c:pt>
                <c:pt idx="71">
                  <c:v>5.0487228350778825E-2</c:v>
                </c:pt>
                <c:pt idx="72">
                  <c:v>4.2484963391446725E-3</c:v>
                </c:pt>
                <c:pt idx="73">
                  <c:v>5.5385284467922617E-2</c:v>
                </c:pt>
                <c:pt idx="74">
                  <c:v>4.4691449179284144E-2</c:v>
                </c:pt>
                <c:pt idx="75">
                  <c:v>5.8674556253622431E-2</c:v>
                </c:pt>
                <c:pt idx="76">
                  <c:v>8.2858458273827221E-2</c:v>
                </c:pt>
                <c:pt idx="77">
                  <c:v>8.678359911958862E-2</c:v>
                </c:pt>
                <c:pt idx="78">
                  <c:v>8.3382141377881497E-2</c:v>
                </c:pt>
                <c:pt idx="79">
                  <c:v>8.485942526924628E-2</c:v>
                </c:pt>
                <c:pt idx="80">
                  <c:v>7.7429208080873349E-2</c:v>
                </c:pt>
                <c:pt idx="81">
                  <c:v>7.6440579956137664E-2</c:v>
                </c:pt>
                <c:pt idx="82">
                  <c:v>8.3879463374957122E-2</c:v>
                </c:pt>
                <c:pt idx="83">
                  <c:v>7.6880242684970165E-2</c:v>
                </c:pt>
                <c:pt idx="84">
                  <c:v>7.3505854430690534E-2</c:v>
                </c:pt>
                <c:pt idx="85">
                  <c:v>7.6559250573556503E-2</c:v>
                </c:pt>
                <c:pt idx="86">
                  <c:v>5.5134742255584013E-2</c:v>
                </c:pt>
                <c:pt idx="87">
                  <c:v>6.2761681439032879E-2</c:v>
                </c:pt>
                <c:pt idx="88">
                  <c:v>5.5704316483172291E-2</c:v>
                </c:pt>
                <c:pt idx="89">
                  <c:v>4.1904996430063221E-2</c:v>
                </c:pt>
                <c:pt idx="90">
                  <c:v>4.2101430010098549E-2</c:v>
                </c:pt>
                <c:pt idx="91">
                  <c:v>4.6279522110324905E-2</c:v>
                </c:pt>
                <c:pt idx="92">
                  <c:v>6.1028460940104529E-2</c:v>
                </c:pt>
                <c:pt idx="93">
                  <c:v>5.7584142561787767E-2</c:v>
                </c:pt>
                <c:pt idx="94">
                  <c:v>6.6710115877896867E-2</c:v>
                </c:pt>
                <c:pt idx="95">
                  <c:v>6.638003539947579E-2</c:v>
                </c:pt>
                <c:pt idx="96">
                  <c:v>5.691635361116533E-2</c:v>
                </c:pt>
                <c:pt idx="97">
                  <c:v>5.4339032298260904E-2</c:v>
                </c:pt>
                <c:pt idx="98">
                  <c:v>5.1934271357848928E-2</c:v>
                </c:pt>
                <c:pt idx="99">
                  <c:v>5.741934300743972E-2</c:v>
                </c:pt>
                <c:pt idx="100">
                  <c:v>6.473857604313131E-2</c:v>
                </c:pt>
                <c:pt idx="101">
                  <c:v>6.7817930871572993E-2</c:v>
                </c:pt>
                <c:pt idx="102">
                  <c:v>7.1080253263591742E-2</c:v>
                </c:pt>
                <c:pt idx="103">
                  <c:v>6.460735871034215E-2</c:v>
                </c:pt>
                <c:pt idx="104">
                  <c:v>6.063605773175159E-2</c:v>
                </c:pt>
                <c:pt idx="105">
                  <c:v>5.7020843735616479E-2</c:v>
                </c:pt>
                <c:pt idx="106">
                  <c:v>5.7150918180373739E-2</c:v>
                </c:pt>
                <c:pt idx="107">
                  <c:v>6.3417525166349797E-2</c:v>
                </c:pt>
                <c:pt idx="108">
                  <c:v>6.4704015606476178E-2</c:v>
                </c:pt>
                <c:pt idx="109">
                  <c:v>6.2347825981479428E-2</c:v>
                </c:pt>
                <c:pt idx="110">
                  <c:v>9.5158749853033422E-2</c:v>
                </c:pt>
                <c:pt idx="111">
                  <c:v>0.11145168216929806</c:v>
                </c:pt>
                <c:pt idx="112">
                  <c:v>7.9767518303878876E-2</c:v>
                </c:pt>
                <c:pt idx="113">
                  <c:v>6.4412066007833682E-2</c:v>
                </c:pt>
                <c:pt idx="114">
                  <c:v>6.245748603856624E-2</c:v>
                </c:pt>
                <c:pt idx="115">
                  <c:v>6.7413880147652414E-2</c:v>
                </c:pt>
                <c:pt idx="116">
                  <c:v>6.4525670149438927E-2</c:v>
                </c:pt>
                <c:pt idx="117">
                  <c:v>8.0730211201327631E-2</c:v>
                </c:pt>
                <c:pt idx="118">
                  <c:v>8.3944339628162765E-2</c:v>
                </c:pt>
                <c:pt idx="119">
                  <c:v>8.71080220466912E-2</c:v>
                </c:pt>
                <c:pt idx="120">
                  <c:v>8.5921718186053583E-2</c:v>
                </c:pt>
                <c:pt idx="121">
                  <c:v>8.9121876418569529E-2</c:v>
                </c:pt>
                <c:pt idx="122">
                  <c:v>8.8541568179687405E-2</c:v>
                </c:pt>
                <c:pt idx="123">
                  <c:v>8.1012571906852751E-2</c:v>
                </c:pt>
                <c:pt idx="124">
                  <c:v>8.7068497837377579E-2</c:v>
                </c:pt>
                <c:pt idx="125">
                  <c:v>7.8841829698615057E-2</c:v>
                </c:pt>
                <c:pt idx="126">
                  <c:v>8.813146596524582E-2</c:v>
                </c:pt>
                <c:pt idx="127">
                  <c:v>8.6320608207684751E-2</c:v>
                </c:pt>
                <c:pt idx="128">
                  <c:v>8.109494078557046E-2</c:v>
                </c:pt>
                <c:pt idx="129">
                  <c:v>7.5942586729976239E-2</c:v>
                </c:pt>
                <c:pt idx="130">
                  <c:v>7.9516526631587134E-2</c:v>
                </c:pt>
                <c:pt idx="131">
                  <c:v>8.1965800254369961E-2</c:v>
                </c:pt>
                <c:pt idx="132">
                  <c:v>8.0608647085767413E-2</c:v>
                </c:pt>
                <c:pt idx="133">
                  <c:v>7.7833250647866906E-2</c:v>
                </c:pt>
                <c:pt idx="134">
                  <c:v>7.9866793137631995E-2</c:v>
                </c:pt>
                <c:pt idx="135">
                  <c:v>8.2695770682148353E-2</c:v>
                </c:pt>
                <c:pt idx="136">
                  <c:v>7.7066644990851529E-2</c:v>
                </c:pt>
                <c:pt idx="137">
                  <c:v>7.6633309173757422E-2</c:v>
                </c:pt>
                <c:pt idx="138">
                  <c:v>5.5970905020488293E-2</c:v>
                </c:pt>
                <c:pt idx="139">
                  <c:v>4.932673186891251E-2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2.2407475764005938E-2</c:v>
                </c:pt>
                <c:pt idx="153">
                  <c:v>6.691716660271918E-2</c:v>
                </c:pt>
                <c:pt idx="154">
                  <c:v>6.3158165951997913E-2</c:v>
                </c:pt>
                <c:pt idx="155">
                  <c:v>6.8381455597039731E-2</c:v>
                </c:pt>
                <c:pt idx="156">
                  <c:v>6.8022498791312419E-2</c:v>
                </c:pt>
                <c:pt idx="157">
                  <c:v>5.665652276233997E-2</c:v>
                </c:pt>
                <c:pt idx="158">
                  <c:v>5.9652272081978555E-2</c:v>
                </c:pt>
                <c:pt idx="159">
                  <c:v>5.6234725472955473E-2</c:v>
                </c:pt>
                <c:pt idx="160">
                  <c:v>5.2685905719521697E-2</c:v>
                </c:pt>
                <c:pt idx="161">
                  <c:v>5.6154578408962409E-2</c:v>
                </c:pt>
                <c:pt idx="162">
                  <c:v>4.6017278730741948E-2</c:v>
                </c:pt>
                <c:pt idx="163">
                  <c:v>4.6897956301180287E-2</c:v>
                </c:pt>
                <c:pt idx="164">
                  <c:v>5.2014425980466648E-2</c:v>
                </c:pt>
                <c:pt idx="165">
                  <c:v>4.7307710615328111E-2</c:v>
                </c:pt>
                <c:pt idx="166">
                  <c:v>4.7237334294487003E-2</c:v>
                </c:pt>
                <c:pt idx="167">
                  <c:v>5.8954589782808445E-2</c:v>
                </c:pt>
                <c:pt idx="168">
                  <c:v>6.2270108693090846E-2</c:v>
                </c:pt>
                <c:pt idx="169">
                  <c:v>6.0841884688426093E-2</c:v>
                </c:pt>
                <c:pt idx="170">
                  <c:v>5.7898112799516691E-2</c:v>
                </c:pt>
                <c:pt idx="171">
                  <c:v>5.3448381722733057E-2</c:v>
                </c:pt>
                <c:pt idx="172">
                  <c:v>5.7870245107893292E-2</c:v>
                </c:pt>
                <c:pt idx="173">
                  <c:v>6.2179718615319748E-2</c:v>
                </c:pt>
                <c:pt idx="174">
                  <c:v>6.283609101646076E-2</c:v>
                </c:pt>
                <c:pt idx="175">
                  <c:v>6.309146229290187E-2</c:v>
                </c:pt>
                <c:pt idx="176">
                  <c:v>5.6409914119301748E-2</c:v>
                </c:pt>
                <c:pt idx="177">
                  <c:v>5.2834992213780026E-2</c:v>
                </c:pt>
                <c:pt idx="178">
                  <c:v>5.3936856334132734E-2</c:v>
                </c:pt>
                <c:pt idx="179">
                  <c:v>5.2605148317874335E-2</c:v>
                </c:pt>
                <c:pt idx="180">
                  <c:v>5.429971068609634E-2</c:v>
                </c:pt>
                <c:pt idx="181">
                  <c:v>5.5835751601493643E-2</c:v>
                </c:pt>
                <c:pt idx="182">
                  <c:v>5.5304606125997496E-2</c:v>
                </c:pt>
                <c:pt idx="183">
                  <c:v>5.6240075739787745E-2</c:v>
                </c:pt>
                <c:pt idx="184">
                  <c:v>5.661785694118919E-2</c:v>
                </c:pt>
                <c:pt idx="185">
                  <c:v>5.4471013725676733E-2</c:v>
                </c:pt>
                <c:pt idx="186">
                  <c:v>5.3131640238675025E-2</c:v>
                </c:pt>
                <c:pt idx="187">
                  <c:v>5.7376230709638633E-2</c:v>
                </c:pt>
                <c:pt idx="188">
                  <c:v>5.5440454746489579E-2</c:v>
                </c:pt>
                <c:pt idx="189">
                  <c:v>5.2561072129704373E-2</c:v>
                </c:pt>
                <c:pt idx="190">
                  <c:v>5.0836778914537334E-2</c:v>
                </c:pt>
                <c:pt idx="191">
                  <c:v>5.1417876701847456E-2</c:v>
                </c:pt>
                <c:pt idx="192">
                  <c:v>4.9489097033362808E-2</c:v>
                </c:pt>
                <c:pt idx="193">
                  <c:v>4.8201743708698334E-2</c:v>
                </c:pt>
                <c:pt idx="194">
                  <c:v>4.684953624305882E-2</c:v>
                </c:pt>
                <c:pt idx="195">
                  <c:v>2.1261739535301114E-2</c:v>
                </c:pt>
                <c:pt idx="196">
                  <c:v>4.3599663903851775E-2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5.9842263605968928E-2</c:v>
                </c:pt>
                <c:pt idx="202">
                  <c:v>6.1350673534859776E-2</c:v>
                </c:pt>
                <c:pt idx="203">
                  <c:v>5.2932456528729313E-2</c:v>
                </c:pt>
                <c:pt idx="204">
                  <c:v>5.6423047582893973E-2</c:v>
                </c:pt>
                <c:pt idx="205">
                  <c:v>5.6218590906494365E-2</c:v>
                </c:pt>
                <c:pt idx="206">
                  <c:v>5.8613166596715907E-2</c:v>
                </c:pt>
                <c:pt idx="207">
                  <c:v>5.5171645082782488E-2</c:v>
                </c:pt>
                <c:pt idx="208">
                  <c:v>6.7534831188703931E-2</c:v>
                </c:pt>
                <c:pt idx="209">
                  <c:v>6.3663626243734797E-2</c:v>
                </c:pt>
                <c:pt idx="210">
                  <c:v>6.1734658910926651E-2</c:v>
                </c:pt>
                <c:pt idx="211">
                  <c:v>6.4638849239639223E-2</c:v>
                </c:pt>
                <c:pt idx="212">
                  <c:v>5.6245935425754352E-2</c:v>
                </c:pt>
                <c:pt idx="213">
                  <c:v>5.6731372786028425E-2</c:v>
                </c:pt>
                <c:pt idx="214">
                  <c:v>5.4719142897017202E-2</c:v>
                </c:pt>
                <c:pt idx="215">
                  <c:v>5.4548008776652314E-2</c:v>
                </c:pt>
                <c:pt idx="216">
                  <c:v>5.5309063940952301E-2</c:v>
                </c:pt>
                <c:pt idx="217">
                  <c:v>5.5558928972505854E-2</c:v>
                </c:pt>
                <c:pt idx="218">
                  <c:v>5.5728702865024869E-2</c:v>
                </c:pt>
                <c:pt idx="219">
                  <c:v>5.665965061817884E-2</c:v>
                </c:pt>
                <c:pt idx="220">
                  <c:v>5.3728961842738621E-2</c:v>
                </c:pt>
                <c:pt idx="221">
                  <c:v>5.6485988835367346E-2</c:v>
                </c:pt>
                <c:pt idx="222">
                  <c:v>5.5055868910491523E-2</c:v>
                </c:pt>
                <c:pt idx="223">
                  <c:v>5.551696640587276E-2</c:v>
                </c:pt>
                <c:pt idx="224">
                  <c:v>5.746648383956772E-2</c:v>
                </c:pt>
                <c:pt idx="225">
                  <c:v>5.7746825761819193E-2</c:v>
                </c:pt>
                <c:pt idx="226">
                  <c:v>6.0246183943501272E-2</c:v>
                </c:pt>
                <c:pt idx="227">
                  <c:v>5.7876678725056779E-2</c:v>
                </c:pt>
                <c:pt idx="228">
                  <c:v>5.8115933160822052E-2</c:v>
                </c:pt>
                <c:pt idx="229">
                  <c:v>5.214530262017774E-2</c:v>
                </c:pt>
                <c:pt idx="230">
                  <c:v>0.13059147510170241</c:v>
                </c:pt>
                <c:pt idx="231">
                  <c:v>0.10572755553533715</c:v>
                </c:pt>
                <c:pt idx="232">
                  <c:v>9.1334942292683713E-2</c:v>
                </c:pt>
                <c:pt idx="233">
                  <c:v>8.504617554260431E-2</c:v>
                </c:pt>
                <c:pt idx="234">
                  <c:v>6.9670234811370538E-2</c:v>
                </c:pt>
                <c:pt idx="235">
                  <c:v>5.7724558603145223E-2</c:v>
                </c:pt>
                <c:pt idx="236">
                  <c:v>4.0657193168945602E-2</c:v>
                </c:pt>
                <c:pt idx="237">
                  <c:v>4.4968889331751541E-2</c:v>
                </c:pt>
                <c:pt idx="238">
                  <c:v>4.8292557011729985E-2</c:v>
                </c:pt>
                <c:pt idx="239">
                  <c:v>4.6790196510261381E-2</c:v>
                </c:pt>
                <c:pt idx="240">
                  <c:v>7.1927934562079535E-2</c:v>
                </c:pt>
                <c:pt idx="241">
                  <c:v>6.6495716269791699E-2</c:v>
                </c:pt>
                <c:pt idx="242">
                  <c:v>6.7426086889392625E-2</c:v>
                </c:pt>
                <c:pt idx="243">
                  <c:v>6.2250007587417812E-2</c:v>
                </c:pt>
                <c:pt idx="244">
                  <c:v>5.5683336645678531E-2</c:v>
                </c:pt>
                <c:pt idx="245">
                  <c:v>5.3928111380797762E-2</c:v>
                </c:pt>
                <c:pt idx="246">
                  <c:v>5.9164907909292186E-2</c:v>
                </c:pt>
                <c:pt idx="247">
                  <c:v>5.8201527672373604E-2</c:v>
                </c:pt>
                <c:pt idx="248">
                  <c:v>8.8629217729163587E-2</c:v>
                </c:pt>
                <c:pt idx="249">
                  <c:v>7.7726663742769347E-2</c:v>
                </c:pt>
                <c:pt idx="250">
                  <c:v>6.989914924561072E-2</c:v>
                </c:pt>
                <c:pt idx="251">
                  <c:v>8.6366843786173139E-2</c:v>
                </c:pt>
                <c:pt idx="252">
                  <c:v>7.1689310444396248E-2</c:v>
                </c:pt>
                <c:pt idx="253">
                  <c:v>6.8497248143129255E-2</c:v>
                </c:pt>
                <c:pt idx="254">
                  <c:v>6.4595082633897086E-2</c:v>
                </c:pt>
                <c:pt idx="255">
                  <c:v>6.7893903412975354E-2</c:v>
                </c:pt>
                <c:pt idx="256">
                  <c:v>6.9835402972081725E-2</c:v>
                </c:pt>
                <c:pt idx="257">
                  <c:v>7.0867588665185208E-2</c:v>
                </c:pt>
                <c:pt idx="258">
                  <c:v>7.0112029148189259E-2</c:v>
                </c:pt>
                <c:pt idx="259">
                  <c:v>7.2293874502137964E-2</c:v>
                </c:pt>
                <c:pt idx="260">
                  <c:v>6.5462404581959274E-2</c:v>
                </c:pt>
                <c:pt idx="261">
                  <c:v>4.4829448774061663E-2</c:v>
                </c:pt>
                <c:pt idx="262">
                  <c:v>4.5992233149484606E-2</c:v>
                </c:pt>
                <c:pt idx="263">
                  <c:v>4.5219041117095821E-2</c:v>
                </c:pt>
                <c:pt idx="264">
                  <c:v>4.1089634601756693E-2</c:v>
                </c:pt>
                <c:pt idx="265">
                  <c:v>4.1227840861055895E-2</c:v>
                </c:pt>
                <c:pt idx="266">
                  <c:v>4.3472738179797639E-2</c:v>
                </c:pt>
                <c:pt idx="267">
                  <c:v>4.2103351722912727E-2</c:v>
                </c:pt>
                <c:pt idx="268">
                  <c:v>4.5354119868799898E-2</c:v>
                </c:pt>
                <c:pt idx="269">
                  <c:v>4.6132275187781298E-2</c:v>
                </c:pt>
                <c:pt idx="270">
                  <c:v>4.8626061683085121E-2</c:v>
                </c:pt>
                <c:pt idx="271">
                  <c:v>4.5954475916148048E-2</c:v>
                </c:pt>
                <c:pt idx="272">
                  <c:v>4.1506123941385961E-2</c:v>
                </c:pt>
                <c:pt idx="273">
                  <c:v>3.8352650170164614E-2</c:v>
                </c:pt>
                <c:pt idx="274">
                  <c:v>3.9914355304474132E-2</c:v>
                </c:pt>
                <c:pt idx="275">
                  <c:v>4.0962224004968462E-2</c:v>
                </c:pt>
                <c:pt idx="276">
                  <c:v>4.2458257123230425E-2</c:v>
                </c:pt>
                <c:pt idx="277">
                  <c:v>4.6148159699396139E-2</c:v>
                </c:pt>
                <c:pt idx="278">
                  <c:v>4.2298143412911424E-2</c:v>
                </c:pt>
                <c:pt idx="279">
                  <c:v>4.4072575879743239E-2</c:v>
                </c:pt>
                <c:pt idx="280">
                  <c:v>4.0471151271517222E-2</c:v>
                </c:pt>
                <c:pt idx="281">
                  <c:v>4.3381695096033249E-2</c:v>
                </c:pt>
                <c:pt idx="282">
                  <c:v>4.3432822540404474E-2</c:v>
                </c:pt>
                <c:pt idx="283">
                  <c:v>4.3198981735005443E-2</c:v>
                </c:pt>
                <c:pt idx="284">
                  <c:v>4.6332436192292589E-2</c:v>
                </c:pt>
                <c:pt idx="285">
                  <c:v>4.5261270838129419E-2</c:v>
                </c:pt>
                <c:pt idx="286">
                  <c:v>4.0565858043035578E-2</c:v>
                </c:pt>
                <c:pt idx="287">
                  <c:v>4.0702973814260059E-2</c:v>
                </c:pt>
                <c:pt idx="288">
                  <c:v>4.3894372883159172E-2</c:v>
                </c:pt>
                <c:pt idx="289">
                  <c:v>3.9475072507529595E-2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66080"/>
        <c:axId val="234367616"/>
      </c:scatterChart>
      <c:valAx>
        <c:axId val="234366080"/>
        <c:scaling>
          <c:orientation val="minMax"/>
        </c:scaling>
        <c:delete val="0"/>
        <c:axPos val="b"/>
        <c:numFmt formatCode="[$-409]d\-mmm\-yyyy;@" sourceLinked="1"/>
        <c:majorTickMark val="out"/>
        <c:minorTickMark val="none"/>
        <c:tickLblPos val="nextTo"/>
        <c:crossAx val="234367616"/>
        <c:crosses val="autoZero"/>
        <c:crossBetween val="midCat"/>
      </c:valAx>
      <c:valAx>
        <c:axId val="234367616"/>
        <c:scaling>
          <c:orientation val="minMax"/>
          <c:max val="0.24"/>
          <c:min val="-0.12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234366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LossFraction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BBMData!$Q$8:$Q$297</c:f>
              <c:numCache>
                <c:formatCode>0.0000</c:formatCode>
                <c:ptCount val="290"/>
                <c:pt idx="0">
                  <c:v>8.3327285589554316E-3</c:v>
                </c:pt>
                <c:pt idx="1">
                  <c:v>5.8637698043540097E-2</c:v>
                </c:pt>
                <c:pt idx="2">
                  <c:v>7.8293748777995761E-2</c:v>
                </c:pt>
                <c:pt idx="3">
                  <c:v>9.378199148652043E-2</c:v>
                </c:pt>
                <c:pt idx="4">
                  <c:v>5.8544350274892583E-2</c:v>
                </c:pt>
                <c:pt idx="5">
                  <c:v>8.3147090954720976E-2</c:v>
                </c:pt>
                <c:pt idx="6">
                  <c:v>7.0266528288806654E-2</c:v>
                </c:pt>
                <c:pt idx="7">
                  <c:v>5.5996548333585597E-2</c:v>
                </c:pt>
                <c:pt idx="8">
                  <c:v>5.488107445355974E-2</c:v>
                </c:pt>
                <c:pt idx="9">
                  <c:v>5.9759408010681588E-2</c:v>
                </c:pt>
                <c:pt idx="10">
                  <c:v>6.2691690840734657E-2</c:v>
                </c:pt>
                <c:pt idx="11">
                  <c:v>5.0566834475783091E-2</c:v>
                </c:pt>
                <c:pt idx="12">
                  <c:v>2.3614284827268378E-2</c:v>
                </c:pt>
                <c:pt idx="13">
                  <c:v>3.3069011456951777E-2</c:v>
                </c:pt>
                <c:pt idx="14">
                  <c:v>3.4917491827924786E-2</c:v>
                </c:pt>
                <c:pt idx="15">
                  <c:v>4.2518477495156741E-2</c:v>
                </c:pt>
                <c:pt idx="16">
                  <c:v>4.0875285846760104E-2</c:v>
                </c:pt>
                <c:pt idx="17">
                  <c:v>3.648705974552513E-2</c:v>
                </c:pt>
                <c:pt idx="18">
                  <c:v>2.9536849659239438E-2</c:v>
                </c:pt>
                <c:pt idx="19">
                  <c:v>-7.1701074329935874E-2</c:v>
                </c:pt>
                <c:pt idx="20">
                  <c:v>3.8729249611694126E-2</c:v>
                </c:pt>
                <c:pt idx="21">
                  <c:v>4.0367923216782411E-2</c:v>
                </c:pt>
                <c:pt idx="22">
                  <c:v>4.195138561487137E-2</c:v>
                </c:pt>
                <c:pt idx="23">
                  <c:v>4.7414350285612437E-2</c:v>
                </c:pt>
                <c:pt idx="24">
                  <c:v>4.3860298115980793E-2</c:v>
                </c:pt>
                <c:pt idx="25">
                  <c:v>4.312636768048108E-2</c:v>
                </c:pt>
                <c:pt idx="26">
                  <c:v>8.3356091059043874E-2</c:v>
                </c:pt>
                <c:pt idx="27">
                  <c:v>9.2932414927425225E-2</c:v>
                </c:pt>
                <c:pt idx="28">
                  <c:v>9.1775108646738685E-2</c:v>
                </c:pt>
                <c:pt idx="29">
                  <c:v>9.7342978119084989E-2</c:v>
                </c:pt>
                <c:pt idx="30">
                  <c:v>1.1264041778722938E-2</c:v>
                </c:pt>
                <c:pt idx="31">
                  <c:v>9.4847424577824843E-2</c:v>
                </c:pt>
                <c:pt idx="32">
                  <c:v>9.6360808791712396E-2</c:v>
                </c:pt>
                <c:pt idx="33">
                  <c:v>8.9909848817045251E-2</c:v>
                </c:pt>
                <c:pt idx="34">
                  <c:v>8.9469926395261634E-2</c:v>
                </c:pt>
                <c:pt idx="35">
                  <c:v>1.4884545474720892E-2</c:v>
                </c:pt>
                <c:pt idx="36">
                  <c:v>7.7359531285073044E-2</c:v>
                </c:pt>
                <c:pt idx="37">
                  <c:v>7.9608862510304829E-2</c:v>
                </c:pt>
                <c:pt idx="38">
                  <c:v>8.0201308216674483E-2</c:v>
                </c:pt>
                <c:pt idx="39">
                  <c:v>8.1238528976869187E-2</c:v>
                </c:pt>
                <c:pt idx="40">
                  <c:v>0.16126440986112558</c:v>
                </c:pt>
                <c:pt idx="41">
                  <c:v>0.20705357355189163</c:v>
                </c:pt>
                <c:pt idx="42">
                  <c:v>0.16850230612931535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0.99993803056027164</c:v>
                </c:pt>
                <c:pt idx="51">
                  <c:v>1</c:v>
                </c:pt>
                <c:pt idx="52">
                  <c:v>0.95719345750472118</c:v>
                </c:pt>
                <c:pt idx="53">
                  <c:v>0.19089561485053735</c:v>
                </c:pt>
                <c:pt idx="54">
                  <c:v>0.20217750921123795</c:v>
                </c:pt>
                <c:pt idx="55">
                  <c:v>0.19342952509642522</c:v>
                </c:pt>
                <c:pt idx="56">
                  <c:v>0.19285339740642971</c:v>
                </c:pt>
                <c:pt idx="57">
                  <c:v>0.13526673757520827</c:v>
                </c:pt>
                <c:pt idx="58">
                  <c:v>7.9902820511606396E-2</c:v>
                </c:pt>
                <c:pt idx="59">
                  <c:v>6.7647861228836148E-2</c:v>
                </c:pt>
                <c:pt idx="60">
                  <c:v>6.4792189936167408E-2</c:v>
                </c:pt>
                <c:pt idx="61">
                  <c:v>6.4230108004239395E-2</c:v>
                </c:pt>
                <c:pt idx="62">
                  <c:v>6.3150219456953857E-2</c:v>
                </c:pt>
                <c:pt idx="63">
                  <c:v>6.3897565949201693E-2</c:v>
                </c:pt>
                <c:pt idx="64">
                  <c:v>6.0834361593614932E-2</c:v>
                </c:pt>
                <c:pt idx="65">
                  <c:v>6.1340569457486137E-2</c:v>
                </c:pt>
                <c:pt idx="66">
                  <c:v>6.3769533660072181E-2</c:v>
                </c:pt>
                <c:pt idx="67">
                  <c:v>6.2972020630000763E-2</c:v>
                </c:pt>
                <c:pt idx="68">
                  <c:v>5.8921494150667733E-2</c:v>
                </c:pt>
                <c:pt idx="69">
                  <c:v>6.4422713885296051E-2</c:v>
                </c:pt>
                <c:pt idx="70">
                  <c:v>6.6822344078556889E-2</c:v>
                </c:pt>
                <c:pt idx="71">
                  <c:v>9.8875864691131868E-2</c:v>
                </c:pt>
                <c:pt idx="72">
                  <c:v>0.18108896858896126</c:v>
                </c:pt>
                <c:pt idx="73">
                  <c:v>0.10501795211756249</c:v>
                </c:pt>
                <c:pt idx="74">
                  <c:v>7.3605330618533221E-2</c:v>
                </c:pt>
                <c:pt idx="75">
                  <c:v>6.5165763661713949E-2</c:v>
                </c:pt>
                <c:pt idx="76">
                  <c:v>7.3310318309535785E-2</c:v>
                </c:pt>
                <c:pt idx="77">
                  <c:v>9.4602493026801529E-2</c:v>
                </c:pt>
                <c:pt idx="78">
                  <c:v>7.2477246831537764E-2</c:v>
                </c:pt>
                <c:pt idx="79">
                  <c:v>6.6687699127565531E-2</c:v>
                </c:pt>
                <c:pt idx="80">
                  <c:v>7.4333650209964963E-2</c:v>
                </c:pt>
                <c:pt idx="81">
                  <c:v>7.6514310735023836E-2</c:v>
                </c:pt>
                <c:pt idx="82">
                  <c:v>7.9635572073043323E-2</c:v>
                </c:pt>
                <c:pt idx="83">
                  <c:v>8.2491143352837012E-2</c:v>
                </c:pt>
                <c:pt idx="84">
                  <c:v>8.284720896679458E-2</c:v>
                </c:pt>
                <c:pt idx="85">
                  <c:v>9.1162850484271071E-2</c:v>
                </c:pt>
                <c:pt idx="86">
                  <c:v>0.14995189352664559</c:v>
                </c:pt>
                <c:pt idx="87">
                  <c:v>0.2078580503387307</c:v>
                </c:pt>
                <c:pt idx="88">
                  <c:v>0.20743052836772194</c:v>
                </c:pt>
                <c:pt idx="89">
                  <c:v>0.19293004553659643</c:v>
                </c:pt>
                <c:pt idx="90">
                  <c:v>0.19750689271073427</c:v>
                </c:pt>
                <c:pt idx="91">
                  <c:v>0.1449834893101993</c:v>
                </c:pt>
                <c:pt idx="92">
                  <c:v>9.4081191181560456E-2</c:v>
                </c:pt>
                <c:pt idx="93">
                  <c:v>7.0452778891839499E-2</c:v>
                </c:pt>
                <c:pt idx="94">
                  <c:v>7.2786270423438729E-2</c:v>
                </c:pt>
                <c:pt idx="95">
                  <c:v>7.6690129483379554E-2</c:v>
                </c:pt>
                <c:pt idx="96">
                  <c:v>7.6731684402257666E-2</c:v>
                </c:pt>
                <c:pt idx="97">
                  <c:v>7.3460443721602403E-2</c:v>
                </c:pt>
                <c:pt idx="98">
                  <c:v>7.5274211323353796E-2</c:v>
                </c:pt>
                <c:pt idx="99">
                  <c:v>8.1151239737747391E-2</c:v>
                </c:pt>
                <c:pt idx="100">
                  <c:v>8.2610539531297017E-2</c:v>
                </c:pt>
                <c:pt idx="101">
                  <c:v>8.3143782875875746E-2</c:v>
                </c:pt>
                <c:pt idx="102">
                  <c:v>8.0333530292712035E-2</c:v>
                </c:pt>
                <c:pt idx="103">
                  <c:v>7.1976077168196526E-2</c:v>
                </c:pt>
                <c:pt idx="104">
                  <c:v>8.0054669118503327E-2</c:v>
                </c:pt>
                <c:pt idx="105">
                  <c:v>7.4310884851912035E-2</c:v>
                </c:pt>
                <c:pt idx="106">
                  <c:v>7.367560669413542E-2</c:v>
                </c:pt>
                <c:pt idx="107">
                  <c:v>7.6852167742623642E-2</c:v>
                </c:pt>
                <c:pt idx="108">
                  <c:v>7.9095567173640829E-2</c:v>
                </c:pt>
                <c:pt idx="109">
                  <c:v>7.9421322326479721E-2</c:v>
                </c:pt>
                <c:pt idx="110">
                  <c:v>0.19456638492812717</c:v>
                </c:pt>
                <c:pt idx="111">
                  <c:v>0.22265898610972756</c:v>
                </c:pt>
                <c:pt idx="112">
                  <c:v>0.21492126198502096</c:v>
                </c:pt>
                <c:pt idx="113">
                  <c:v>0.12278956177522295</c:v>
                </c:pt>
                <c:pt idx="114">
                  <c:v>8.0122744423547429E-2</c:v>
                </c:pt>
                <c:pt idx="115">
                  <c:v>8.0625427692861851E-2</c:v>
                </c:pt>
                <c:pt idx="116">
                  <c:v>8.235018844222862E-2</c:v>
                </c:pt>
                <c:pt idx="117">
                  <c:v>8.2932375353583054E-2</c:v>
                </c:pt>
                <c:pt idx="118">
                  <c:v>8.0303283111404888E-2</c:v>
                </c:pt>
                <c:pt idx="119">
                  <c:v>8.1681786558375991E-2</c:v>
                </c:pt>
                <c:pt idx="120">
                  <c:v>8.6371045619168335E-2</c:v>
                </c:pt>
                <c:pt idx="121">
                  <c:v>8.3931179106671028E-2</c:v>
                </c:pt>
                <c:pt idx="122">
                  <c:v>8.5374703547367897E-2</c:v>
                </c:pt>
                <c:pt idx="123">
                  <c:v>8.0453636075375132E-2</c:v>
                </c:pt>
                <c:pt idx="124">
                  <c:v>6.4086516860787035E-2</c:v>
                </c:pt>
                <c:pt idx="125">
                  <c:v>8.4192952886063474E-2</c:v>
                </c:pt>
                <c:pt idx="126">
                  <c:v>8.8125760492635402E-2</c:v>
                </c:pt>
                <c:pt idx="127">
                  <c:v>8.7541934569596316E-2</c:v>
                </c:pt>
                <c:pt idx="128">
                  <c:v>8.736621947789841E-2</c:v>
                </c:pt>
                <c:pt idx="129">
                  <c:v>8.0130439192674249E-2</c:v>
                </c:pt>
                <c:pt idx="130">
                  <c:v>8.3529791255253061E-2</c:v>
                </c:pt>
                <c:pt idx="131">
                  <c:v>8.7559058475714727E-2</c:v>
                </c:pt>
                <c:pt idx="132">
                  <c:v>8.4344486435941016E-2</c:v>
                </c:pt>
                <c:pt idx="133">
                  <c:v>8.337140732203531E-2</c:v>
                </c:pt>
                <c:pt idx="134">
                  <c:v>8.6782370556125685E-2</c:v>
                </c:pt>
                <c:pt idx="135">
                  <c:v>8.100037586419094E-2</c:v>
                </c:pt>
                <c:pt idx="136">
                  <c:v>6.862804728598812E-2</c:v>
                </c:pt>
                <c:pt idx="137">
                  <c:v>7.2156421841966106E-2</c:v>
                </c:pt>
                <c:pt idx="138">
                  <c:v>5.3058066224020969E-2</c:v>
                </c:pt>
                <c:pt idx="139">
                  <c:v>4.0165047062692409E-2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0.14382355698174959</c:v>
                </c:pt>
                <c:pt idx="153">
                  <c:v>7.1972939892580939E-2</c:v>
                </c:pt>
                <c:pt idx="154">
                  <c:v>5.7615823995573801E-2</c:v>
                </c:pt>
                <c:pt idx="155">
                  <c:v>6.3712470797293183E-2</c:v>
                </c:pt>
                <c:pt idx="156">
                  <c:v>6.0006408625014419E-2</c:v>
                </c:pt>
                <c:pt idx="157">
                  <c:v>5.2002714561088216E-2</c:v>
                </c:pt>
                <c:pt idx="158">
                  <c:v>5.2697331739309607E-2</c:v>
                </c:pt>
                <c:pt idx="159">
                  <c:v>5.0810197375269366E-2</c:v>
                </c:pt>
                <c:pt idx="160">
                  <c:v>4.4981391105905842E-2</c:v>
                </c:pt>
                <c:pt idx="161">
                  <c:v>4.8584283731547447E-2</c:v>
                </c:pt>
                <c:pt idx="162">
                  <c:v>3.7809069611286543E-2</c:v>
                </c:pt>
                <c:pt idx="163">
                  <c:v>3.7782209259494735E-2</c:v>
                </c:pt>
                <c:pt idx="164">
                  <c:v>4.1888967007349669E-2</c:v>
                </c:pt>
                <c:pt idx="165">
                  <c:v>3.6573667586397914E-2</c:v>
                </c:pt>
                <c:pt idx="166">
                  <c:v>3.7612688467757061E-2</c:v>
                </c:pt>
                <c:pt idx="167">
                  <c:v>4.2980504594244816E-2</c:v>
                </c:pt>
                <c:pt idx="168">
                  <c:v>4.4740701886035128E-2</c:v>
                </c:pt>
                <c:pt idx="169">
                  <c:v>6.2630503632020537E-2</c:v>
                </c:pt>
                <c:pt idx="170">
                  <c:v>4.4233477307117144E-2</c:v>
                </c:pt>
                <c:pt idx="171">
                  <c:v>4.1768448917254938E-2</c:v>
                </c:pt>
                <c:pt idx="172">
                  <c:v>7.4830613774826707E-2</c:v>
                </c:pt>
                <c:pt idx="173">
                  <c:v>5.4123366842228099E-2</c:v>
                </c:pt>
                <c:pt idx="174">
                  <c:v>5.3110099656113879E-2</c:v>
                </c:pt>
                <c:pt idx="175">
                  <c:v>5.414785637455348E-2</c:v>
                </c:pt>
                <c:pt idx="176">
                  <c:v>4.8992125366015465E-2</c:v>
                </c:pt>
                <c:pt idx="177">
                  <c:v>5.1349185493209007E-2</c:v>
                </c:pt>
                <c:pt idx="178">
                  <c:v>5.0898484214862698E-2</c:v>
                </c:pt>
                <c:pt idx="179">
                  <c:v>4.8102257244913051E-2</c:v>
                </c:pt>
                <c:pt idx="180">
                  <c:v>4.6847447610442801E-2</c:v>
                </c:pt>
                <c:pt idx="181">
                  <c:v>4.8120246096428891E-2</c:v>
                </c:pt>
                <c:pt idx="182">
                  <c:v>5.5678074876107569E-2</c:v>
                </c:pt>
                <c:pt idx="183">
                  <c:v>5.0949128669497898E-2</c:v>
                </c:pt>
                <c:pt idx="184">
                  <c:v>4.7824002802886997E-2</c:v>
                </c:pt>
                <c:pt idx="185">
                  <c:v>5.1809393956214971E-2</c:v>
                </c:pt>
                <c:pt idx="186">
                  <c:v>5.0245212015131165E-2</c:v>
                </c:pt>
                <c:pt idx="187">
                  <c:v>5.1901518712314652E-2</c:v>
                </c:pt>
                <c:pt idx="188">
                  <c:v>4.9578355213672223E-2</c:v>
                </c:pt>
                <c:pt idx="189">
                  <c:v>4.7058417757075713E-2</c:v>
                </c:pt>
                <c:pt idx="190">
                  <c:v>4.6977302968937186E-2</c:v>
                </c:pt>
                <c:pt idx="191">
                  <c:v>4.6327682713643681E-2</c:v>
                </c:pt>
                <c:pt idx="192">
                  <c:v>4.2805703994401312E-2</c:v>
                </c:pt>
                <c:pt idx="193">
                  <c:v>4.049406360334383E-2</c:v>
                </c:pt>
                <c:pt idx="194">
                  <c:v>4.0012381056461148E-2</c:v>
                </c:pt>
                <c:pt idx="195">
                  <c:v>1.4453665590404854E-2</c:v>
                </c:pt>
                <c:pt idx="196">
                  <c:v>5.4404492011701798E-2</c:v>
                </c:pt>
                <c:pt idx="197">
                  <c:v>1</c:v>
                </c:pt>
                <c:pt idx="198">
                  <c:v>0.99974753363228697</c:v>
                </c:pt>
                <c:pt idx="199">
                  <c:v>1</c:v>
                </c:pt>
                <c:pt idx="200">
                  <c:v>0.99897094430992739</c:v>
                </c:pt>
                <c:pt idx="201">
                  <c:v>9.956607777654182E-2</c:v>
                </c:pt>
                <c:pt idx="202">
                  <c:v>5.3014030523146599E-2</c:v>
                </c:pt>
                <c:pt idx="203">
                  <c:v>4.5543508140922687E-2</c:v>
                </c:pt>
                <c:pt idx="204">
                  <c:v>5.7620432012566322E-2</c:v>
                </c:pt>
                <c:pt idx="205">
                  <c:v>5.60378617622172E-2</c:v>
                </c:pt>
                <c:pt idx="206">
                  <c:v>8.257988812344734E-2</c:v>
                </c:pt>
                <c:pt idx="207">
                  <c:v>7.878826660633724E-2</c:v>
                </c:pt>
                <c:pt idx="208">
                  <c:v>8.6648701659732388E-2</c:v>
                </c:pt>
                <c:pt idx="209">
                  <c:v>8.7911073303170301E-2</c:v>
                </c:pt>
                <c:pt idx="210">
                  <c:v>7.2698491491842807E-2</c:v>
                </c:pt>
                <c:pt idx="211">
                  <c:v>7.6066226392373038E-2</c:v>
                </c:pt>
                <c:pt idx="212">
                  <c:v>5.6502305879186976E-2</c:v>
                </c:pt>
                <c:pt idx="213">
                  <c:v>5.5893876001499289E-2</c:v>
                </c:pt>
                <c:pt idx="214">
                  <c:v>5.9037882175625979E-2</c:v>
                </c:pt>
                <c:pt idx="215">
                  <c:v>5.757316399475388E-2</c:v>
                </c:pt>
                <c:pt idx="216">
                  <c:v>4.6593055838306308E-2</c:v>
                </c:pt>
                <c:pt idx="217">
                  <c:v>5.4427591861802009E-2</c:v>
                </c:pt>
                <c:pt idx="218">
                  <c:v>5.0486476630516253E-2</c:v>
                </c:pt>
                <c:pt idx="219">
                  <c:v>5.9140498273068741E-2</c:v>
                </c:pt>
                <c:pt idx="220">
                  <c:v>6.2389454661909004E-2</c:v>
                </c:pt>
                <c:pt idx="221">
                  <c:v>5.7888192634148239E-2</c:v>
                </c:pt>
                <c:pt idx="222">
                  <c:v>5.5482825512521275E-2</c:v>
                </c:pt>
                <c:pt idx="223">
                  <c:v>5.3112975677230757E-2</c:v>
                </c:pt>
                <c:pt idx="224">
                  <c:v>4.0335416971528731E-2</c:v>
                </c:pt>
                <c:pt idx="225">
                  <c:v>5.6054151196285609E-2</c:v>
                </c:pt>
                <c:pt idx="226">
                  <c:v>5.899367096919212E-2</c:v>
                </c:pt>
                <c:pt idx="227">
                  <c:v>6.0663489532583645E-2</c:v>
                </c:pt>
                <c:pt idx="228">
                  <c:v>5.895191715234769E-2</c:v>
                </c:pt>
                <c:pt idx="229">
                  <c:v>6.1294345022854788E-2</c:v>
                </c:pt>
                <c:pt idx="230">
                  <c:v>0.10556933893396349</c:v>
                </c:pt>
                <c:pt idx="231">
                  <c:v>8.1547415336413936E-2</c:v>
                </c:pt>
                <c:pt idx="232">
                  <c:v>0.16371334148604821</c:v>
                </c:pt>
                <c:pt idx="233">
                  <c:v>7.6957885115369579E-2</c:v>
                </c:pt>
                <c:pt idx="234">
                  <c:v>6.4662207696011567E-2</c:v>
                </c:pt>
                <c:pt idx="235">
                  <c:v>5.4272758042778146E-2</c:v>
                </c:pt>
                <c:pt idx="236">
                  <c:v>3.8223153795326696E-2</c:v>
                </c:pt>
                <c:pt idx="237">
                  <c:v>4.1417930215497951E-2</c:v>
                </c:pt>
                <c:pt idx="238">
                  <c:v>4.2756514352361705E-2</c:v>
                </c:pt>
                <c:pt idx="239">
                  <c:v>3.8131364182095957E-2</c:v>
                </c:pt>
                <c:pt idx="240">
                  <c:v>6.3999740592335888E-2</c:v>
                </c:pt>
                <c:pt idx="241">
                  <c:v>5.6413080632737665E-2</c:v>
                </c:pt>
                <c:pt idx="242">
                  <c:v>5.4184588771094534E-2</c:v>
                </c:pt>
                <c:pt idx="243">
                  <c:v>-1.1448198865073281E-3</c:v>
                </c:pt>
                <c:pt idx="244">
                  <c:v>2.3882747766676957E-2</c:v>
                </c:pt>
                <c:pt idx="245">
                  <c:v>2.8938019284152645E-2</c:v>
                </c:pt>
                <c:pt idx="246">
                  <c:v>5.2335796347844084E-2</c:v>
                </c:pt>
                <c:pt idx="247">
                  <c:v>5.610523518888557E-2</c:v>
                </c:pt>
                <c:pt idx="248">
                  <c:v>8.1493797122754508E-2</c:v>
                </c:pt>
                <c:pt idx="249">
                  <c:v>3.2914498788914982E-2</c:v>
                </c:pt>
                <c:pt idx="250">
                  <c:v>6.1716021249289175E-2</c:v>
                </c:pt>
                <c:pt idx="251">
                  <c:v>6.8834533420920399E-2</c:v>
                </c:pt>
                <c:pt idx="252">
                  <c:v>6.3396150704660495E-2</c:v>
                </c:pt>
                <c:pt idx="253">
                  <c:v>6.1719327285863414E-2</c:v>
                </c:pt>
                <c:pt idx="254">
                  <c:v>5.6106108736339103E-2</c:v>
                </c:pt>
                <c:pt idx="255">
                  <c:v>5.6582192080304919E-2</c:v>
                </c:pt>
                <c:pt idx="256">
                  <c:v>5.8647412677068439E-2</c:v>
                </c:pt>
                <c:pt idx="257">
                  <c:v>6.3221449526393803E-2</c:v>
                </c:pt>
                <c:pt idx="258">
                  <c:v>6.4996523531185721E-2</c:v>
                </c:pt>
                <c:pt idx="259">
                  <c:v>6.6595299273960157E-2</c:v>
                </c:pt>
                <c:pt idx="260">
                  <c:v>5.641783606036771E-2</c:v>
                </c:pt>
                <c:pt idx="261">
                  <c:v>3.7622918164997451E-2</c:v>
                </c:pt>
                <c:pt idx="262">
                  <c:v>3.9566871977572464E-2</c:v>
                </c:pt>
                <c:pt idx="263">
                  <c:v>3.4982123603764216E-2</c:v>
                </c:pt>
                <c:pt idx="264">
                  <c:v>3.8492039731165113E-2</c:v>
                </c:pt>
                <c:pt idx="265">
                  <c:v>3.4224226542491409E-2</c:v>
                </c:pt>
                <c:pt idx="266">
                  <c:v>3.8277132575898348E-2</c:v>
                </c:pt>
                <c:pt idx="267">
                  <c:v>3.676901181060039E-2</c:v>
                </c:pt>
                <c:pt idx="268">
                  <c:v>3.7358965280426162E-2</c:v>
                </c:pt>
                <c:pt idx="269">
                  <c:v>3.5578576646538788E-2</c:v>
                </c:pt>
                <c:pt idx="270">
                  <c:v>3.9724279395973811E-2</c:v>
                </c:pt>
                <c:pt idx="271">
                  <c:v>3.9068857410518229E-2</c:v>
                </c:pt>
                <c:pt idx="272">
                  <c:v>4.0096236356630247E-2</c:v>
                </c:pt>
                <c:pt idx="273">
                  <c:v>3.1743446163256771E-2</c:v>
                </c:pt>
                <c:pt idx="274">
                  <c:v>3.3326974783850126E-2</c:v>
                </c:pt>
                <c:pt idx="275">
                  <c:v>3.4011500412353263E-2</c:v>
                </c:pt>
                <c:pt idx="276">
                  <c:v>3.5167299080380882E-2</c:v>
                </c:pt>
                <c:pt idx="277">
                  <c:v>3.6725419009050901E-2</c:v>
                </c:pt>
                <c:pt idx="278">
                  <c:v>3.4041630369250717E-2</c:v>
                </c:pt>
                <c:pt idx="279">
                  <c:v>2.4739514950135134E-2</c:v>
                </c:pt>
                <c:pt idx="280">
                  <c:v>3.3878764028926422E-2</c:v>
                </c:pt>
                <c:pt idx="281">
                  <c:v>3.1980133550329436E-2</c:v>
                </c:pt>
                <c:pt idx="282">
                  <c:v>3.6458055313420237E-2</c:v>
                </c:pt>
                <c:pt idx="283">
                  <c:v>4.1221600593335586E-2</c:v>
                </c:pt>
                <c:pt idx="284">
                  <c:v>4.749957581032653E-2</c:v>
                </c:pt>
                <c:pt idx="285">
                  <c:v>4.4376277327277204E-2</c:v>
                </c:pt>
                <c:pt idx="286">
                  <c:v>4.1225260903240836E-2</c:v>
                </c:pt>
                <c:pt idx="287">
                  <c:v>3.3562316317080766E-2</c:v>
                </c:pt>
                <c:pt idx="288">
                  <c:v>3.727494431500309E-2</c:v>
                </c:pt>
                <c:pt idx="289">
                  <c:v>3.2391232488029581E-2</c:v>
                </c:pt>
              </c:numCache>
            </c:numRef>
          </c:yVal>
          <c:smooth val="0"/>
        </c:ser>
        <c:ser>
          <c:idx val="1"/>
          <c:order val="1"/>
          <c:tx>
            <c:v>FracNotDelivered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BBMData!$Y$8:$Y$297</c:f>
              <c:numCache>
                <c:formatCode>0.00E+00</c:formatCode>
                <c:ptCount val="290"/>
                <c:pt idx="0">
                  <c:v>7.7202072538860106E-2</c:v>
                </c:pt>
                <c:pt idx="1">
                  <c:v>9.375E-2</c:v>
                </c:pt>
                <c:pt idx="2">
                  <c:v>0.10136157337367625</c:v>
                </c:pt>
                <c:pt idx="3">
                  <c:v>9.8353909465020581E-2</c:v>
                </c:pt>
                <c:pt idx="4">
                  <c:v>9.657320872274143E-2</c:v>
                </c:pt>
                <c:pt idx="5">
                  <c:v>0.12325581395348838</c:v>
                </c:pt>
                <c:pt idx="6">
                  <c:v>9.8554533508541389E-2</c:v>
                </c:pt>
                <c:pt idx="7">
                  <c:v>9.9573257467994308E-2</c:v>
                </c:pt>
                <c:pt idx="8">
                  <c:v>0.1</c:v>
                </c:pt>
                <c:pt idx="9">
                  <c:v>9.224011713030747E-2</c:v>
                </c:pt>
                <c:pt idx="10">
                  <c:v>9.7986577181208054E-2</c:v>
                </c:pt>
                <c:pt idx="11">
                  <c:v>9.9737532808398949E-2</c:v>
                </c:pt>
                <c:pt idx="12">
                  <c:v>5.9278350515463915E-2</c:v>
                </c:pt>
                <c:pt idx="13">
                  <c:v>5.9722222222222225E-2</c:v>
                </c:pt>
                <c:pt idx="14">
                  <c:v>5.8084772370486655E-2</c:v>
                </c:pt>
                <c:pt idx="15">
                  <c:v>6.413301662707839E-2</c:v>
                </c:pt>
                <c:pt idx="16">
                  <c:v>6.255506607929516E-2</c:v>
                </c:pt>
                <c:pt idx="17">
                  <c:v>5.272407732864675E-2</c:v>
                </c:pt>
                <c:pt idx="18">
                  <c:v>4.8245614035087717E-2</c:v>
                </c:pt>
                <c:pt idx="19">
                  <c:v>-5.1070840197693576E-2</c:v>
                </c:pt>
                <c:pt idx="20">
                  <c:v>6.2841530054644809E-2</c:v>
                </c:pt>
                <c:pt idx="21">
                  <c:v>6.3025210084033612E-2</c:v>
                </c:pt>
                <c:pt idx="22">
                  <c:v>5.9347181008902079E-2</c:v>
                </c:pt>
                <c:pt idx="23">
                  <c:v>6.2857142857142861E-2</c:v>
                </c:pt>
                <c:pt idx="24">
                  <c:v>5.8737151248164463E-2</c:v>
                </c:pt>
                <c:pt idx="25">
                  <c:v>5.6851311953352766E-2</c:v>
                </c:pt>
                <c:pt idx="26">
                  <c:v>0.1027190332326284</c:v>
                </c:pt>
                <c:pt idx="27">
                  <c:v>0.10279001468428781</c:v>
                </c:pt>
                <c:pt idx="28">
                  <c:v>0.10096818810511757</c:v>
                </c:pt>
                <c:pt idx="29">
                  <c:v>0.10359712230215827</c:v>
                </c:pt>
                <c:pt idx="30">
                  <c:v>2.003338898163606E-2</c:v>
                </c:pt>
                <c:pt idx="31">
                  <c:v>0.10364145658263306</c:v>
                </c:pt>
                <c:pt idx="32">
                  <c:v>0.10533515731874145</c:v>
                </c:pt>
                <c:pt idx="33">
                  <c:v>0.10196078431372549</c:v>
                </c:pt>
                <c:pt idx="34">
                  <c:v>9.5872170439414109E-2</c:v>
                </c:pt>
                <c:pt idx="35">
                  <c:v>2.3219814241486069E-2</c:v>
                </c:pt>
                <c:pt idx="36">
                  <c:v>8.2138200782268578E-2</c:v>
                </c:pt>
                <c:pt idx="37">
                  <c:v>8.7363494539781594E-2</c:v>
                </c:pt>
                <c:pt idx="38">
                  <c:v>9.1703056768558958E-2</c:v>
                </c:pt>
                <c:pt idx="39">
                  <c:v>9.4736842105263161E-2</c:v>
                </c:pt>
                <c:pt idx="40">
                  <c:v>0.1858974358974359</c:v>
                </c:pt>
                <c:pt idx="41">
                  <c:v>0.22222222222222221</c:v>
                </c:pt>
                <c:pt idx="42">
                  <c:v>0.18196721311475411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0.99993803056027164</c:v>
                </c:pt>
                <c:pt idx="51">
                  <c:v>1</c:v>
                </c:pt>
                <c:pt idx="52">
                  <c:v>1</c:v>
                </c:pt>
                <c:pt idx="53">
                  <c:v>0.23076923076923078</c:v>
                </c:pt>
                <c:pt idx="54">
                  <c:v>0.3273542600896861</c:v>
                </c:pt>
                <c:pt idx="55">
                  <c:v>0.21323529411764705</c:v>
                </c:pt>
                <c:pt idx="56">
                  <c:v>0.2302357836338419</c:v>
                </c:pt>
                <c:pt idx="57">
                  <c:v>0.15636363636363637</c:v>
                </c:pt>
                <c:pt idx="58">
                  <c:v>8.9463220675944338E-2</c:v>
                </c:pt>
                <c:pt idx="59">
                  <c:v>7.5571177504393669E-2</c:v>
                </c:pt>
                <c:pt idx="60">
                  <c:v>7.3573573573573567E-2</c:v>
                </c:pt>
                <c:pt idx="61">
                  <c:v>7.6271186440677971E-2</c:v>
                </c:pt>
                <c:pt idx="62">
                  <c:v>7.9383116883116889E-2</c:v>
                </c:pt>
                <c:pt idx="63">
                  <c:v>7.5091575091575088E-2</c:v>
                </c:pt>
                <c:pt idx="64">
                  <c:v>6.9264069264069264E-2</c:v>
                </c:pt>
                <c:pt idx="65">
                  <c:v>7.6562500000000006E-2</c:v>
                </c:pt>
                <c:pt idx="66">
                  <c:v>8.0394922425952045E-2</c:v>
                </c:pt>
                <c:pt idx="67">
                  <c:v>8.0536912751677847E-2</c:v>
                </c:pt>
                <c:pt idx="68">
                  <c:v>7.6119402985074622E-2</c:v>
                </c:pt>
                <c:pt idx="69">
                  <c:v>8.0519480519480519E-2</c:v>
                </c:pt>
                <c:pt idx="70">
                  <c:v>8.3847102342786681E-2</c:v>
                </c:pt>
                <c:pt idx="71">
                  <c:v>0.11594202898550725</c:v>
                </c:pt>
                <c:pt idx="72">
                  <c:v>0.21804511278195488</c:v>
                </c:pt>
                <c:pt idx="73">
                  <c:v>0.13825136612021857</c:v>
                </c:pt>
                <c:pt idx="74">
                  <c:v>9.4098883572567779E-2</c:v>
                </c:pt>
                <c:pt idx="75">
                  <c:v>8.4224598930481287E-2</c:v>
                </c:pt>
                <c:pt idx="76">
                  <c:v>9.6467391304347824E-2</c:v>
                </c:pt>
                <c:pt idx="77">
                  <c:v>0.1098159509202454</c:v>
                </c:pt>
                <c:pt idx="78">
                  <c:v>8.5074626865671646E-2</c:v>
                </c:pt>
                <c:pt idx="79">
                  <c:v>7.8305519897304235E-2</c:v>
                </c:pt>
                <c:pt idx="80">
                  <c:v>8.6527929901423883E-2</c:v>
                </c:pt>
                <c:pt idx="81">
                  <c:v>8.6605080831408776E-2</c:v>
                </c:pt>
                <c:pt idx="82">
                  <c:v>9.2729188619599584E-2</c:v>
                </c:pt>
                <c:pt idx="83">
                  <c:v>9.6251266464032426E-2</c:v>
                </c:pt>
                <c:pt idx="84">
                  <c:v>9.6739130434782605E-2</c:v>
                </c:pt>
                <c:pt idx="85">
                  <c:v>0.11082138200782268</c:v>
                </c:pt>
                <c:pt idx="86">
                  <c:v>0.16173285198555956</c:v>
                </c:pt>
                <c:pt idx="87">
                  <c:v>0.22459893048128343</c:v>
                </c:pt>
                <c:pt idx="88">
                  <c:v>0.21860462813953488</c:v>
                </c:pt>
                <c:pt idx="89">
                  <c:v>0.1981981981981982</c:v>
                </c:pt>
                <c:pt idx="90">
                  <c:v>0.20234725738396625</c:v>
                </c:pt>
                <c:pt idx="91">
                  <c:v>0.16244343891402716</c:v>
                </c:pt>
                <c:pt idx="92">
                  <c:v>0.10743801652892562</c:v>
                </c:pt>
                <c:pt idx="93">
                  <c:v>8.1409477521263665E-2</c:v>
                </c:pt>
                <c:pt idx="94">
                  <c:v>8.4541062801932368E-2</c:v>
                </c:pt>
                <c:pt idx="95">
                  <c:v>8.7700534759358295E-2</c:v>
                </c:pt>
                <c:pt idx="96">
                  <c:v>8.771929824561403E-2</c:v>
                </c:pt>
                <c:pt idx="97">
                  <c:v>8.143322475570032E-2</c:v>
                </c:pt>
                <c:pt idx="98">
                  <c:v>8.3245521601685982E-2</c:v>
                </c:pt>
                <c:pt idx="99">
                  <c:v>8.9439655172413798E-2</c:v>
                </c:pt>
                <c:pt idx="100">
                  <c:v>9.2723004694835687E-2</c:v>
                </c:pt>
                <c:pt idx="101">
                  <c:v>9.2274678111587988E-2</c:v>
                </c:pt>
                <c:pt idx="102">
                  <c:v>8.9770354906054284E-2</c:v>
                </c:pt>
                <c:pt idx="103">
                  <c:v>8.0856123662306781E-2</c:v>
                </c:pt>
                <c:pt idx="104">
                  <c:v>9.295774647887324E-2</c:v>
                </c:pt>
                <c:pt idx="105">
                  <c:v>8.3710407239818999E-2</c:v>
                </c:pt>
                <c:pt idx="106">
                  <c:v>8.0183276059564726E-2</c:v>
                </c:pt>
                <c:pt idx="107">
                  <c:v>8.6516853932584264E-2</c:v>
                </c:pt>
                <c:pt idx="108">
                  <c:v>9.1886792452830185E-2</c:v>
                </c:pt>
                <c:pt idx="109">
                  <c:v>8.9227421109902061E-2</c:v>
                </c:pt>
                <c:pt idx="110">
                  <c:v>0.20887096774193548</c:v>
                </c:pt>
                <c:pt idx="111">
                  <c:v>0.23671497584541062</c:v>
                </c:pt>
                <c:pt idx="112">
                  <c:v>0.22924901185770752</c:v>
                </c:pt>
                <c:pt idx="113">
                  <c:v>0.13152400835073069</c:v>
                </c:pt>
                <c:pt idx="114">
                  <c:v>9.005847953216374E-2</c:v>
                </c:pt>
                <c:pt idx="115">
                  <c:v>8.6763070077864296E-2</c:v>
                </c:pt>
                <c:pt idx="116">
                  <c:v>9.0322580645161285E-2</c:v>
                </c:pt>
                <c:pt idx="117">
                  <c:v>9.1649694501018328E-2</c:v>
                </c:pt>
                <c:pt idx="118">
                  <c:v>9.0069284064665134E-2</c:v>
                </c:pt>
                <c:pt idx="119">
                  <c:v>9.0810810810810813E-2</c:v>
                </c:pt>
                <c:pt idx="120">
                  <c:v>9.4552929085303189E-2</c:v>
                </c:pt>
                <c:pt idx="121">
                  <c:v>9.5137420718816063E-2</c:v>
                </c:pt>
                <c:pt idx="122">
                  <c:v>9.7262059973924384E-2</c:v>
                </c:pt>
                <c:pt idx="123">
                  <c:v>8.8056680161943318E-2</c:v>
                </c:pt>
                <c:pt idx="124">
                  <c:v>8.8838268792710701E-2</c:v>
                </c:pt>
                <c:pt idx="125">
                  <c:v>9.0507726269315678E-2</c:v>
                </c:pt>
                <c:pt idx="126">
                  <c:v>9.8867147270854785E-2</c:v>
                </c:pt>
                <c:pt idx="127">
                  <c:v>9.6256684491978606E-2</c:v>
                </c:pt>
                <c:pt idx="128">
                  <c:v>9.3073593073593072E-2</c:v>
                </c:pt>
                <c:pt idx="129">
                  <c:v>8.4158415841584164E-2</c:v>
                </c:pt>
                <c:pt idx="130">
                  <c:v>9.1836734693877556E-2</c:v>
                </c:pt>
                <c:pt idx="131">
                  <c:v>9.3457943925233641E-2</c:v>
                </c:pt>
                <c:pt idx="132">
                  <c:v>9.0803259604190917E-2</c:v>
                </c:pt>
                <c:pt idx="133">
                  <c:v>8.956796628029505E-2</c:v>
                </c:pt>
                <c:pt idx="134">
                  <c:v>9.3959731543624164E-2</c:v>
                </c:pt>
                <c:pt idx="135">
                  <c:v>8.8272383354350573E-2</c:v>
                </c:pt>
                <c:pt idx="136">
                  <c:v>7.857142857142857E-2</c:v>
                </c:pt>
                <c:pt idx="137">
                  <c:v>7.8756476683937829E-2</c:v>
                </c:pt>
                <c:pt idx="138">
                  <c:v>5.8158319870759291E-2</c:v>
                </c:pt>
                <c:pt idx="139">
                  <c:v>4.3961352657004828E-2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0.30452913239893442</c:v>
                </c:pt>
                <c:pt idx="153">
                  <c:v>9.0755450397160611E-2</c:v>
                </c:pt>
                <c:pt idx="154">
                  <c:v>6.487828574512873E-2</c:v>
                </c:pt>
                <c:pt idx="155">
                  <c:v>7.2397139407448796E-2</c:v>
                </c:pt>
                <c:pt idx="156">
                  <c:v>7.3542580304456637E-2</c:v>
                </c:pt>
                <c:pt idx="157">
                  <c:v>6.370376967780722E-2</c:v>
                </c:pt>
                <c:pt idx="158">
                  <c:v>6.2252180808881841E-2</c:v>
                </c:pt>
                <c:pt idx="159">
                  <c:v>5.9153237914122712E-2</c:v>
                </c:pt>
                <c:pt idx="160">
                  <c:v>5.1923944164193346E-2</c:v>
                </c:pt>
                <c:pt idx="161">
                  <c:v>5.8307262687131246E-2</c:v>
                </c:pt>
                <c:pt idx="162">
                  <c:v>4.5911506691426136E-2</c:v>
                </c:pt>
                <c:pt idx="163">
                  <c:v>4.766765336327447E-2</c:v>
                </c:pt>
                <c:pt idx="164">
                  <c:v>5.4501795176689252E-2</c:v>
                </c:pt>
                <c:pt idx="165">
                  <c:v>4.9255441008018326E-2</c:v>
                </c:pt>
                <c:pt idx="166">
                  <c:v>4.6668883715774184E-2</c:v>
                </c:pt>
                <c:pt idx="167">
                  <c:v>5.769578585639356E-2</c:v>
                </c:pt>
                <c:pt idx="168">
                  <c:v>5.818626594443474E-2</c:v>
                </c:pt>
                <c:pt idx="169">
                  <c:v>7.3024054982817874E-2</c:v>
                </c:pt>
                <c:pt idx="170">
                  <c:v>5.4237288135593219E-2</c:v>
                </c:pt>
                <c:pt idx="171">
                  <c:v>4.9605411499436196E-2</c:v>
                </c:pt>
                <c:pt idx="172">
                  <c:v>8.4267631103074142E-2</c:v>
                </c:pt>
                <c:pt idx="173">
                  <c:v>6.4761904761904757E-2</c:v>
                </c:pt>
                <c:pt idx="174">
                  <c:v>6.2709966405375142E-2</c:v>
                </c:pt>
                <c:pt idx="175">
                  <c:v>6.4761904761904757E-2</c:v>
                </c:pt>
                <c:pt idx="176">
                  <c:v>5.8885383806519455E-2</c:v>
                </c:pt>
                <c:pt idx="177">
                  <c:v>6.1111111111111109E-2</c:v>
                </c:pt>
                <c:pt idx="178">
                  <c:v>5.9139784946236562E-2</c:v>
                </c:pt>
                <c:pt idx="179">
                  <c:v>5.6179775280898875E-2</c:v>
                </c:pt>
                <c:pt idx="180">
                  <c:v>5.3398058252427182E-2</c:v>
                </c:pt>
                <c:pt idx="181">
                  <c:v>5.4867256637167967E-2</c:v>
                </c:pt>
                <c:pt idx="182">
                  <c:v>6.2857142857142861E-2</c:v>
                </c:pt>
                <c:pt idx="183">
                  <c:v>5.9045226130653265E-2</c:v>
                </c:pt>
                <c:pt idx="184">
                  <c:v>5.5855855855855854E-2</c:v>
                </c:pt>
                <c:pt idx="185">
                  <c:v>6.0360360360360361E-2</c:v>
                </c:pt>
                <c:pt idx="186">
                  <c:v>5.7458563535911708E-2</c:v>
                </c:pt>
                <c:pt idx="187">
                  <c:v>5.9190031152647975E-2</c:v>
                </c:pt>
                <c:pt idx="188">
                  <c:v>5.5907172995780588E-2</c:v>
                </c:pt>
                <c:pt idx="189">
                  <c:v>5.3398058252427182E-2</c:v>
                </c:pt>
                <c:pt idx="190">
                  <c:v>5.3153153153153151E-2</c:v>
                </c:pt>
                <c:pt idx="191">
                  <c:v>5.2301255230125521E-2</c:v>
                </c:pt>
                <c:pt idx="192">
                  <c:v>4.8503611971104234E-2</c:v>
                </c:pt>
                <c:pt idx="193">
                  <c:v>4.6226415094339619E-2</c:v>
                </c:pt>
                <c:pt idx="194">
                  <c:v>4.6728971962617015E-2</c:v>
                </c:pt>
                <c:pt idx="195">
                  <c:v>1.6155088852988692E-2</c:v>
                </c:pt>
                <c:pt idx="196">
                  <c:v>5.503875968992248E-2</c:v>
                </c:pt>
                <c:pt idx="197">
                  <c:v>1</c:v>
                </c:pt>
                <c:pt idx="198">
                  <c:v>0.99974753363228697</c:v>
                </c:pt>
                <c:pt idx="199">
                  <c:v>1</c:v>
                </c:pt>
                <c:pt idx="200">
                  <c:v>0.99897094430992739</c:v>
                </c:pt>
                <c:pt idx="201">
                  <c:v>0.10144144144144145</c:v>
                </c:pt>
                <c:pt idx="202">
                  <c:v>5.9866962305986697E-2</c:v>
                </c:pt>
                <c:pt idx="203">
                  <c:v>5.3191489361702239E-2</c:v>
                </c:pt>
                <c:pt idx="204">
                  <c:v>6.5000000000000002E-2</c:v>
                </c:pt>
                <c:pt idx="205">
                  <c:v>6.3257065948855995E-2</c:v>
                </c:pt>
                <c:pt idx="206">
                  <c:v>8.2872928176795577E-2</c:v>
                </c:pt>
                <c:pt idx="207">
                  <c:v>7.8947368421052627E-2</c:v>
                </c:pt>
                <c:pt idx="208">
                  <c:v>8.6956521739130432E-2</c:v>
                </c:pt>
                <c:pt idx="209">
                  <c:v>8.8050314465408799E-2</c:v>
                </c:pt>
                <c:pt idx="210">
                  <c:v>7.2847682119205295E-2</c:v>
                </c:pt>
                <c:pt idx="211">
                  <c:v>7.6308823529411762E-2</c:v>
                </c:pt>
                <c:pt idx="212">
                  <c:v>6.4209274673008326E-2</c:v>
                </c:pt>
                <c:pt idx="213">
                  <c:v>6.3043478260869465E-2</c:v>
                </c:pt>
                <c:pt idx="214">
                  <c:v>6.8269230769230763E-2</c:v>
                </c:pt>
                <c:pt idx="215">
                  <c:v>6.576576576576576E-2</c:v>
                </c:pt>
                <c:pt idx="216">
                  <c:v>5.4028255059182892E-2</c:v>
                </c:pt>
                <c:pt idx="217">
                  <c:v>6.2112332634640888E-2</c:v>
                </c:pt>
                <c:pt idx="218">
                  <c:v>5.7004244996967858E-2</c:v>
                </c:pt>
                <c:pt idx="219">
                  <c:v>6.3156841157041343E-2</c:v>
                </c:pt>
                <c:pt idx="220">
                  <c:v>6.5564495851143975E-2</c:v>
                </c:pt>
                <c:pt idx="221">
                  <c:v>6.1618922583561116E-2</c:v>
                </c:pt>
                <c:pt idx="222">
                  <c:v>6.0382916053019146E-2</c:v>
                </c:pt>
                <c:pt idx="223">
                  <c:v>5.7821604661586735E-2</c:v>
                </c:pt>
                <c:pt idx="224">
                  <c:v>4.5035268583830709E-2</c:v>
                </c:pt>
                <c:pt idx="225">
                  <c:v>6.1135371179039298E-2</c:v>
                </c:pt>
                <c:pt idx="226">
                  <c:v>6.3091482649842268E-2</c:v>
                </c:pt>
                <c:pt idx="227">
                  <c:v>6.5887353878852278E-2</c:v>
                </c:pt>
                <c:pt idx="228">
                  <c:v>6.4171122994652413E-2</c:v>
                </c:pt>
                <c:pt idx="229">
                  <c:v>6.1855670103092786E-2</c:v>
                </c:pt>
                <c:pt idx="230">
                  <c:v>0.10748560460652579</c:v>
                </c:pt>
                <c:pt idx="231">
                  <c:v>8.2051282051282051E-2</c:v>
                </c:pt>
                <c:pt idx="232">
                  <c:v>0.16568047337278108</c:v>
                </c:pt>
                <c:pt idx="233">
                  <c:v>7.746478873239436E-2</c:v>
                </c:pt>
                <c:pt idx="234">
                  <c:v>6.6666666666666666E-2</c:v>
                </c:pt>
                <c:pt idx="235">
                  <c:v>5.7522123893805309E-2</c:v>
                </c:pt>
                <c:pt idx="236">
                  <c:v>4.0540540540540543E-2</c:v>
                </c:pt>
                <c:pt idx="237">
                  <c:v>4.3902439024390241E-2</c:v>
                </c:pt>
                <c:pt idx="238">
                  <c:v>4.4999999999999998E-2</c:v>
                </c:pt>
                <c:pt idx="239">
                  <c:v>4.1533546325878593E-2</c:v>
                </c:pt>
                <c:pt idx="240">
                  <c:v>6.4734299516908095E-2</c:v>
                </c:pt>
                <c:pt idx="241">
                  <c:v>5.7019428571428568E-2</c:v>
                </c:pt>
                <c:pt idx="242">
                  <c:v>5.4878048780487805E-2</c:v>
                </c:pt>
                <c:pt idx="243">
                  <c:v>3.4843205574912892E-3</c:v>
                </c:pt>
                <c:pt idx="244">
                  <c:v>3.0525030525030524E-2</c:v>
                </c:pt>
                <c:pt idx="245">
                  <c:v>3.463855421686747E-2</c:v>
                </c:pt>
                <c:pt idx="246">
                  <c:v>5.774278215223097E-2</c:v>
                </c:pt>
                <c:pt idx="247">
                  <c:v>6.2608695652173918E-2</c:v>
                </c:pt>
                <c:pt idx="248">
                  <c:v>8.2417582417582416E-2</c:v>
                </c:pt>
                <c:pt idx="249">
                  <c:v>3.4346206896551726E-2</c:v>
                </c:pt>
                <c:pt idx="250">
                  <c:v>7.1969696969696975E-2</c:v>
                </c:pt>
                <c:pt idx="251">
                  <c:v>7.8461538461538458E-2</c:v>
                </c:pt>
                <c:pt idx="252">
                  <c:v>7.1428571428571425E-2</c:v>
                </c:pt>
                <c:pt idx="253">
                  <c:v>6.9767441860465115E-2</c:v>
                </c:pt>
                <c:pt idx="254">
                  <c:v>6.3800277392510402E-2</c:v>
                </c:pt>
                <c:pt idx="255">
                  <c:v>6.5714285714285711E-2</c:v>
                </c:pt>
                <c:pt idx="256">
                  <c:v>6.8421052631578952E-2</c:v>
                </c:pt>
                <c:pt idx="257">
                  <c:v>7.1090047393364927E-2</c:v>
                </c:pt>
                <c:pt idx="258">
                  <c:v>7.0921985815602953E-2</c:v>
                </c:pt>
                <c:pt idx="259">
                  <c:v>7.4757281553398058E-2</c:v>
                </c:pt>
                <c:pt idx="260">
                  <c:v>6.5270935960591012E-2</c:v>
                </c:pt>
                <c:pt idx="261">
                  <c:v>4.6218487394957986E-2</c:v>
                </c:pt>
                <c:pt idx="262">
                  <c:v>4.8331415420023012E-2</c:v>
                </c:pt>
                <c:pt idx="263">
                  <c:v>4.334677419354839E-2</c:v>
                </c:pt>
                <c:pt idx="264">
                  <c:v>4.5871559633027525E-2</c:v>
                </c:pt>
                <c:pt idx="265">
                  <c:v>4.2038216560509552E-2</c:v>
                </c:pt>
                <c:pt idx="266">
                  <c:v>4.5548654244306312E-2</c:v>
                </c:pt>
                <c:pt idx="267">
                  <c:v>4.3728423475258918E-2</c:v>
                </c:pt>
                <c:pt idx="268">
                  <c:v>4.4345898004434704E-2</c:v>
                </c:pt>
                <c:pt idx="269">
                  <c:v>4.2999999999999997E-2</c:v>
                </c:pt>
                <c:pt idx="270">
                  <c:v>4.8167539267015703E-2</c:v>
                </c:pt>
                <c:pt idx="271">
                  <c:v>4.6536796536796536E-2</c:v>
                </c:pt>
                <c:pt idx="272">
                  <c:v>4.7619047619047616E-2</c:v>
                </c:pt>
                <c:pt idx="273">
                  <c:v>3.9175257731958762E-2</c:v>
                </c:pt>
                <c:pt idx="274">
                  <c:v>4.1170097508125676E-2</c:v>
                </c:pt>
                <c:pt idx="275">
                  <c:v>4.1176470588235294E-2</c:v>
                </c:pt>
                <c:pt idx="276">
                  <c:v>4.1890440386680987E-2</c:v>
                </c:pt>
                <c:pt idx="277">
                  <c:v>4.4585987261146494E-2</c:v>
                </c:pt>
                <c:pt idx="278">
                  <c:v>4.1166380789022301E-2</c:v>
                </c:pt>
                <c:pt idx="279">
                  <c:v>3.2858707557502843E-2</c:v>
                </c:pt>
                <c:pt idx="280">
                  <c:v>4.12621359223301E-2</c:v>
                </c:pt>
                <c:pt idx="281">
                  <c:v>4.0594059405940595E-2</c:v>
                </c:pt>
                <c:pt idx="282">
                  <c:v>4.5034642032332567E-2</c:v>
                </c:pt>
                <c:pt idx="283">
                  <c:v>4.5972159672466734E-2</c:v>
                </c:pt>
                <c:pt idx="284">
                  <c:v>4.9230934479054779E-2</c:v>
                </c:pt>
                <c:pt idx="285">
                  <c:v>4.6210748155953531E-2</c:v>
                </c:pt>
                <c:pt idx="286">
                  <c:v>4.3135405105438514E-2</c:v>
                </c:pt>
                <c:pt idx="287">
                  <c:v>4.3785564853556377E-2</c:v>
                </c:pt>
                <c:pt idx="288">
                  <c:v>4.9166746698679473E-2</c:v>
                </c:pt>
                <c:pt idx="289">
                  <c:v>4.2576441102756893E-2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209856"/>
        <c:axId val="239240320"/>
      </c:scatterChart>
      <c:valAx>
        <c:axId val="239209856"/>
        <c:scaling>
          <c:orientation val="minMax"/>
          <c:max val="300"/>
          <c:min val="0"/>
        </c:scaling>
        <c:delete val="0"/>
        <c:axPos val="b"/>
        <c:numFmt formatCode="dd\-mmm\-yy" sourceLinked="0"/>
        <c:majorTickMark val="out"/>
        <c:minorTickMark val="none"/>
        <c:tickLblPos val="nextTo"/>
        <c:crossAx val="239240320"/>
        <c:crosses val="autoZero"/>
        <c:crossBetween val="midCat"/>
        <c:majorUnit val="104"/>
      </c:valAx>
      <c:valAx>
        <c:axId val="239240320"/>
        <c:scaling>
          <c:orientation val="minMax"/>
          <c:max val="0.15"/>
          <c:min val="-0.05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23920985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Fraction of 852 beam in Gaps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TOR003 GCK</c:v>
          </c:tx>
          <c:val>
            <c:numRef>
              <c:f>GCKData!$E$6:$E$145</c:f>
              <c:numCache>
                <c:formatCode>General</c:formatCode>
                <c:ptCount val="14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2.6744117647058824E-4</c:v>
                </c:pt>
                <c:pt idx="69">
                  <c:v>3.0864271844660194E-3</c:v>
                </c:pt>
                <c:pt idx="70">
                  <c:v>7.5586686991869914E-4</c:v>
                </c:pt>
                <c:pt idx="71">
                  <c:v>3.0215970772442587E-3</c:v>
                </c:pt>
                <c:pt idx="72">
                  <c:v>4.3895238095238093E-3</c:v>
                </c:pt>
                <c:pt idx="73">
                  <c:v>4.2070434782608699E-3</c:v>
                </c:pt>
                <c:pt idx="74">
                  <c:v>4.1645614035087722E-3</c:v>
                </c:pt>
                <c:pt idx="75">
                  <c:v>4.3489082969432316E-3</c:v>
                </c:pt>
                <c:pt idx="76">
                  <c:v>3.3985278654048369E-3</c:v>
                </c:pt>
                <c:pt idx="77">
                  <c:v>4.6395324123273103E-3</c:v>
                </c:pt>
                <c:pt idx="78">
                  <c:v>4.7795008912655968E-3</c:v>
                </c:pt>
                <c:pt idx="79">
                  <c:v>2.9581958762886599E-4</c:v>
                </c:pt>
                <c:pt idx="80">
                  <c:v>8.3877159309021115E-4</c:v>
                </c:pt>
                <c:pt idx="81">
                  <c:v>1.5261538461538461E-4</c:v>
                </c:pt>
                <c:pt idx="82">
                  <c:v>2.3449704142011835E-4</c:v>
                </c:pt>
                <c:pt idx="83">
                  <c:v>1.2817605633802816E-4</c:v>
                </c:pt>
                <c:pt idx="84">
                  <c:v>1.6333333333333334E-3</c:v>
                </c:pt>
                <c:pt idx="85">
                  <c:v>2.7634218289085545E-3</c:v>
                </c:pt>
                <c:pt idx="86">
                  <c:v>1.9891891891891892E-3</c:v>
                </c:pt>
                <c:pt idx="87">
                  <c:v>2.2429268292682926E-3</c:v>
                </c:pt>
                <c:pt idx="88">
                  <c:v>1.9956666666666669E-3</c:v>
                </c:pt>
                <c:pt idx="89">
                  <c:v>3.1118210862619809E-3</c:v>
                </c:pt>
                <c:pt idx="90">
                  <c:v>4.7777777777777781E-4</c:v>
                </c:pt>
                <c:pt idx="91">
                  <c:v>2.8125714285714287E-4</c:v>
                </c:pt>
                <c:pt idx="92">
                  <c:v>3.0908536585365852E-4</c:v>
                </c:pt>
                <c:pt idx="93">
                  <c:v>4.209059233449477E-3</c:v>
                </c:pt>
                <c:pt idx="94">
                  <c:v>6.0622710622710626E-3</c:v>
                </c:pt>
                <c:pt idx="95">
                  <c:v>4.7484939759036143E-3</c:v>
                </c:pt>
                <c:pt idx="96">
                  <c:v>4.5826771653543303E-3</c:v>
                </c:pt>
                <c:pt idx="97">
                  <c:v>5.5269565217391306E-3</c:v>
                </c:pt>
                <c:pt idx="98">
                  <c:v>2.3373626373626374E-4</c:v>
                </c:pt>
                <c:pt idx="99">
                  <c:v>3.2393103448275862E-4</c:v>
                </c:pt>
                <c:pt idx="100">
                  <c:v>9.304318181818181E-3</c:v>
                </c:pt>
                <c:pt idx="101">
                  <c:v>8.1517692307692315E-3</c:v>
                </c:pt>
                <c:pt idx="102">
                  <c:v>7.0616071428571429E-3</c:v>
                </c:pt>
                <c:pt idx="103">
                  <c:v>6.8976744186046513E-3</c:v>
                </c:pt>
                <c:pt idx="104">
                  <c:v>6.4496532593619968E-3</c:v>
                </c:pt>
                <c:pt idx="105">
                  <c:v>8.3657142857142854E-3</c:v>
                </c:pt>
                <c:pt idx="106">
                  <c:v>9.1447368421052628E-3</c:v>
                </c:pt>
                <c:pt idx="107">
                  <c:v>6.9504739336492894E-3</c:v>
                </c:pt>
                <c:pt idx="108">
                  <c:v>5.0444444444444434E-3</c:v>
                </c:pt>
                <c:pt idx="109">
                  <c:v>6.9042718446601942E-3</c:v>
                </c:pt>
                <c:pt idx="110">
                  <c:v>8.1903608374384249E-3</c:v>
                </c:pt>
                <c:pt idx="111">
                  <c:v>8.0574180672268909E-3</c:v>
                </c:pt>
                <c:pt idx="112">
                  <c:v>8.4133831990794022E-3</c:v>
                </c:pt>
                <c:pt idx="113">
                  <c:v>8.0645205947580643E-3</c:v>
                </c:pt>
                <c:pt idx="114">
                  <c:v>7.0550458715596329E-3</c:v>
                </c:pt>
                <c:pt idx="115">
                  <c:v>7.4020853503184714E-3</c:v>
                </c:pt>
                <c:pt idx="116">
                  <c:v>6.9359275362318841E-3</c:v>
                </c:pt>
                <c:pt idx="117">
                  <c:v>6.6756731875719216E-3</c:v>
                </c:pt>
                <c:pt idx="118">
                  <c:v>6.563321507760532E-3</c:v>
                </c:pt>
                <c:pt idx="119">
                  <c:v>7.1100134000000002E-3</c:v>
                </c:pt>
                <c:pt idx="120">
                  <c:v>8.1675792670157076E-3</c:v>
                </c:pt>
                <c:pt idx="121">
                  <c:v>6.8723301948051948E-3</c:v>
                </c:pt>
                <c:pt idx="122">
                  <c:v>7.257142857142857E-3</c:v>
                </c:pt>
                <c:pt idx="123">
                  <c:v>7.1649823711340205E-3</c:v>
                </c:pt>
                <c:pt idx="124">
                  <c:v>7.4106713976164681E-3</c:v>
                </c:pt>
                <c:pt idx="125">
                  <c:v>6.8588279529411761E-3</c:v>
                </c:pt>
                <c:pt idx="126">
                  <c:v>5.9076262083780882E-3</c:v>
                </c:pt>
                <c:pt idx="127">
                  <c:v>7.5939490445859877E-3</c:v>
                </c:pt>
                <c:pt idx="128">
                  <c:v>6.7763396226415097E-3</c:v>
                </c:pt>
                <c:pt idx="129">
                  <c:v>7.7985399780941943E-3</c:v>
                </c:pt>
                <c:pt idx="130">
                  <c:v>7.1125485436893208E-3</c:v>
                </c:pt>
                <c:pt idx="131">
                  <c:v>8.2674633663366338E-3</c:v>
                </c:pt>
                <c:pt idx="132">
                  <c:v>8.2449618937644343E-3</c:v>
                </c:pt>
                <c:pt idx="133">
                  <c:v>4.4120542476970316E-3</c:v>
                </c:pt>
                <c:pt idx="134">
                  <c:v>1.2590762620837809E-3</c:v>
                </c:pt>
                <c:pt idx="135">
                  <c:v>1.48768177028451E-3</c:v>
                </c:pt>
                <c:pt idx="136">
                  <c:v>1.610599334073252E-3</c:v>
                </c:pt>
                <c:pt idx="137">
                  <c:v>9.8958891213389143E-3</c:v>
                </c:pt>
                <c:pt idx="138">
                  <c:v>1.1489457382953181E-2</c:v>
                </c:pt>
                <c:pt idx="139">
                  <c:v>9.8122305764411031E-3</c:v>
                </c:pt>
              </c:numCache>
            </c:numRef>
          </c:val>
          <c:smooth val="0"/>
        </c:ser>
        <c:ser>
          <c:idx val="1"/>
          <c:order val="1"/>
          <c:tx>
            <c:v>LossSum 103 - 107</c:v>
          </c:tx>
          <c:val>
            <c:numRef>
              <c:f>GCKData!$H$6:$H$145</c:f>
              <c:numCache>
                <c:formatCode>General</c:formatCode>
                <c:ptCount val="140"/>
                <c:pt idx="1">
                  <c:v>0</c:v>
                </c:pt>
                <c:pt idx="2">
                  <c:v>0</c:v>
                </c:pt>
                <c:pt idx="3">
                  <c:v>5.6824933291127185E-4</c:v>
                </c:pt>
                <c:pt idx="4">
                  <c:v>8.9483351124238861E-3</c:v>
                </c:pt>
                <c:pt idx="5">
                  <c:v>5.5335193168470345E-3</c:v>
                </c:pt>
                <c:pt idx="6">
                  <c:v>7.853703957732338E-3</c:v>
                </c:pt>
                <c:pt idx="7">
                  <c:v>1.2341271817597123E-2</c:v>
                </c:pt>
                <c:pt idx="8">
                  <c:v>9.9649247374416754E-3</c:v>
                </c:pt>
                <c:pt idx="9">
                  <c:v>8.9921667392082183E-3</c:v>
                </c:pt>
                <c:pt idx="10">
                  <c:v>8.0463192292658976E-3</c:v>
                </c:pt>
                <c:pt idx="11">
                  <c:v>6.657223794916207E-3</c:v>
                </c:pt>
                <c:pt idx="12">
                  <c:v>1.1010467545778625E-2</c:v>
                </c:pt>
                <c:pt idx="13">
                  <c:v>6.1424633604227714E-3</c:v>
                </c:pt>
                <c:pt idx="14">
                  <c:v>1.034464679560247E-2</c:v>
                </c:pt>
                <c:pt idx="15">
                  <c:v>1.5508504585021654E-2</c:v>
                </c:pt>
                <c:pt idx="16">
                  <c:v>7.1563103201340919E-3</c:v>
                </c:pt>
                <c:pt idx="17">
                  <c:v>6.1369599648356315E-3</c:v>
                </c:pt>
                <c:pt idx="18">
                  <c:v>1.338233730481702E-2</c:v>
                </c:pt>
                <c:pt idx="19">
                  <c:v>1.266357718437016E-2</c:v>
                </c:pt>
                <c:pt idx="20">
                  <c:v>1.3549032511105204E-2</c:v>
                </c:pt>
                <c:pt idx="21">
                  <c:v>9.7788867905313718E-3</c:v>
                </c:pt>
                <c:pt idx="22">
                  <c:v>1.2003229313552927E-2</c:v>
                </c:pt>
                <c:pt idx="23">
                  <c:v>4.8100672214484086E-3</c:v>
                </c:pt>
                <c:pt idx="24">
                  <c:v>1.1389210319888579E-2</c:v>
                </c:pt>
                <c:pt idx="25">
                  <c:v>7.8540771496098168E-3</c:v>
                </c:pt>
                <c:pt idx="26">
                  <c:v>1.111435416058764E-2</c:v>
                </c:pt>
                <c:pt idx="27">
                  <c:v>8.2698970156660067E-3</c:v>
                </c:pt>
                <c:pt idx="28">
                  <c:v>1.0812773835843306E-2</c:v>
                </c:pt>
                <c:pt idx="29">
                  <c:v>8.3452917754805508E-3</c:v>
                </c:pt>
                <c:pt idx="30">
                  <c:v>6.2805738369197906E-3</c:v>
                </c:pt>
                <c:pt idx="31">
                  <c:v>5.4717955409238194E-3</c:v>
                </c:pt>
                <c:pt idx="32">
                  <c:v>7.0447827724144322E-3</c:v>
                </c:pt>
                <c:pt idx="33">
                  <c:v>8.6617102764912756E-3</c:v>
                </c:pt>
                <c:pt idx="34">
                  <c:v>5.6142284496213252E-3</c:v>
                </c:pt>
                <c:pt idx="35">
                  <c:v>7.6613125124283168E-3</c:v>
                </c:pt>
                <c:pt idx="36">
                  <c:v>1.0211240561990475E-2</c:v>
                </c:pt>
                <c:pt idx="37">
                  <c:v>6.119608646216401E-3</c:v>
                </c:pt>
                <c:pt idx="38">
                  <c:v>7.3834783544736229E-3</c:v>
                </c:pt>
                <c:pt idx="39">
                  <c:v>5.8021546188725586E-3</c:v>
                </c:pt>
                <c:pt idx="40">
                  <c:v>5.6890357749657776E-3</c:v>
                </c:pt>
                <c:pt idx="41">
                  <c:v>7.1120227034306774E-3</c:v>
                </c:pt>
                <c:pt idx="42">
                  <c:v>5.8478176736394645E-3</c:v>
                </c:pt>
                <c:pt idx="43">
                  <c:v>5.1374271975708728E-3</c:v>
                </c:pt>
                <c:pt idx="44">
                  <c:v>5.6599930658462983E-3</c:v>
                </c:pt>
                <c:pt idx="45">
                  <c:v>1.1545318690770244E-2</c:v>
                </c:pt>
                <c:pt idx="46">
                  <c:v>8.1252790661968562E-3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9.9980801997703343E-5</c:v>
                </c:pt>
                <c:pt idx="53">
                  <c:v>7.1481613098366027E-3</c:v>
                </c:pt>
                <c:pt idx="54">
                  <c:v>7.9786151409743829E-3</c:v>
                </c:pt>
                <c:pt idx="55">
                  <c:v>7.9187811439393602E-3</c:v>
                </c:pt>
                <c:pt idx="56">
                  <c:v>2.9097617186036574E-2</c:v>
                </c:pt>
                <c:pt idx="57">
                  <c:v>2.3105394555806883E-4</c:v>
                </c:pt>
                <c:pt idx="58">
                  <c:v>1.3105183103057688E-4</c:v>
                </c:pt>
                <c:pt idx="59">
                  <c:v>1.3055995461060005E-4</c:v>
                </c:pt>
                <c:pt idx="60">
                  <c:v>1.3973076023789983E-4</c:v>
                </c:pt>
                <c:pt idx="61">
                  <c:v>1.1410461606903261E-4</c:v>
                </c:pt>
                <c:pt idx="62">
                  <c:v>4.0869813670135593E-5</c:v>
                </c:pt>
                <c:pt idx="63">
                  <c:v>7.0193051691345102E-3</c:v>
                </c:pt>
                <c:pt idx="64">
                  <c:v>6.2862827679043796E-3</c:v>
                </c:pt>
                <c:pt idx="65">
                  <c:v>8.629822105719805E-3</c:v>
                </c:pt>
                <c:pt idx="66">
                  <c:v>8.3902666350214802E-3</c:v>
                </c:pt>
                <c:pt idx="67">
                  <c:v>7.9140194022721023E-3</c:v>
                </c:pt>
                <c:pt idx="68">
                  <c:v>6.7018111783001691E-3</c:v>
                </c:pt>
                <c:pt idx="69">
                  <c:v>5.7076602153079805E-3</c:v>
                </c:pt>
                <c:pt idx="70">
                  <c:v>6.2978473107421244E-4</c:v>
                </c:pt>
                <c:pt idx="71">
                  <c:v>2.2773907247400759E-3</c:v>
                </c:pt>
                <c:pt idx="72">
                  <c:v>4.2393153599181441E-4</c:v>
                </c:pt>
                <c:pt idx="73">
                  <c:v>1.7281931782354783E-4</c:v>
                </c:pt>
                <c:pt idx="74">
                  <c:v>1.8717160706060616E-4</c:v>
                </c:pt>
                <c:pt idx="75">
                  <c:v>3.4278881060193048E-4</c:v>
                </c:pt>
                <c:pt idx="76">
                  <c:v>2.2723252171586824E-4</c:v>
                </c:pt>
                <c:pt idx="77">
                  <c:v>3.4646005132655915E-4</c:v>
                </c:pt>
                <c:pt idx="78">
                  <c:v>6.539328874131694E-4</c:v>
                </c:pt>
                <c:pt idx="79">
                  <c:v>7.5605400790179254E-4</c:v>
                </c:pt>
                <c:pt idx="80">
                  <c:v>7.9689185347736689E-4</c:v>
                </c:pt>
                <c:pt idx="81">
                  <c:v>2.0942277713074814E-4</c:v>
                </c:pt>
                <c:pt idx="82">
                  <c:v>2.1949117987741869E-3</c:v>
                </c:pt>
                <c:pt idx="83">
                  <c:v>1.6536287947736011E-4</c:v>
                </c:pt>
                <c:pt idx="84">
                  <c:v>1.4293104539173559E-4</c:v>
                </c:pt>
                <c:pt idx="85">
                  <c:v>1.2498184542260912E-4</c:v>
                </c:pt>
                <c:pt idx="86">
                  <c:v>3.5805028377687033E-4</c:v>
                </c:pt>
                <c:pt idx="87">
                  <c:v>2.5952249434271779E-4</c:v>
                </c:pt>
                <c:pt idx="88">
                  <c:v>2.4162152911460071E-4</c:v>
                </c:pt>
                <c:pt idx="89">
                  <c:v>1.9407570061178155E-4</c:v>
                </c:pt>
                <c:pt idx="90">
                  <c:v>7.6940107250209652E-4</c:v>
                </c:pt>
                <c:pt idx="91">
                  <c:v>2.1002112792255028E-4</c:v>
                </c:pt>
                <c:pt idx="92">
                  <c:v>2.0543225165188479E-4</c:v>
                </c:pt>
                <c:pt idx="93">
                  <c:v>1.4229073707489853E-4</c:v>
                </c:pt>
                <c:pt idx="94">
                  <c:v>1.1094420931331299E-4</c:v>
                </c:pt>
                <c:pt idx="95">
                  <c:v>4.4281563116200362E-4</c:v>
                </c:pt>
                <c:pt idx="96">
                  <c:v>3.9390445580399566E-4</c:v>
                </c:pt>
                <c:pt idx="97">
                  <c:v>6.8890988337880004E-4</c:v>
                </c:pt>
                <c:pt idx="98">
                  <c:v>2.0960976175318628E-3</c:v>
                </c:pt>
                <c:pt idx="99">
                  <c:v>6.6888912868053594E-4</c:v>
                </c:pt>
                <c:pt idx="100">
                  <c:v>7.2445208793430176E-4</c:v>
                </c:pt>
                <c:pt idx="101">
                  <c:v>1.0514768601772979E-4</c:v>
                </c:pt>
                <c:pt idx="102">
                  <c:v>3.9500501490062986E-4</c:v>
                </c:pt>
                <c:pt idx="103">
                  <c:v>4.7920679947229184E-4</c:v>
                </c:pt>
                <c:pt idx="104">
                  <c:v>8.1467203073157528E-4</c:v>
                </c:pt>
                <c:pt idx="105">
                  <c:v>4.3171009628524217E-4</c:v>
                </c:pt>
                <c:pt idx="106">
                  <c:v>4.5763010147353947E-4</c:v>
                </c:pt>
                <c:pt idx="107">
                  <c:v>1.2652832894359805E-3</c:v>
                </c:pt>
                <c:pt idx="108">
                  <c:v>7.4337659541801005E-4</c:v>
                </c:pt>
                <c:pt idx="109">
                  <c:v>2.653112100082378E-4</c:v>
                </c:pt>
                <c:pt idx="110">
                  <c:v>6.4709574854808765E-4</c:v>
                </c:pt>
                <c:pt idx="111">
                  <c:v>4.1716819220727146E-4</c:v>
                </c:pt>
                <c:pt idx="112">
                  <c:v>5.77238097724309E-4</c:v>
                </c:pt>
                <c:pt idx="113">
                  <c:v>3.0703553577573773E-4</c:v>
                </c:pt>
                <c:pt idx="114">
                  <c:v>2.6912748171183066E-4</c:v>
                </c:pt>
                <c:pt idx="115">
                  <c:v>4.4002126500640475E-4</c:v>
                </c:pt>
                <c:pt idx="116">
                  <c:v>3.3326621547023039E-4</c:v>
                </c:pt>
                <c:pt idx="117">
                  <c:v>3.563681607388881E-4</c:v>
                </c:pt>
                <c:pt idx="118">
                  <c:v>2.5240436428854168E-4</c:v>
                </c:pt>
                <c:pt idx="119">
                  <c:v>3.4609731705570256E-4</c:v>
                </c:pt>
                <c:pt idx="120">
                  <c:v>2.6262822351959399E-4</c:v>
                </c:pt>
                <c:pt idx="121">
                  <c:v>2.5376079745131371E-4</c:v>
                </c:pt>
                <c:pt idx="122">
                  <c:v>5.2213585969634034E-4</c:v>
                </c:pt>
                <c:pt idx="123">
                  <c:v>2.6067198509096602E-4</c:v>
                </c:pt>
                <c:pt idx="124">
                  <c:v>2.7689525638237999E-4</c:v>
                </c:pt>
                <c:pt idx="125">
                  <c:v>4.524147935368661E-4</c:v>
                </c:pt>
                <c:pt idx="126">
                  <c:v>2.7049504779777083E-4</c:v>
                </c:pt>
                <c:pt idx="127">
                  <c:v>4.7556978099706987E-3</c:v>
                </c:pt>
                <c:pt idx="128">
                  <c:v>7.1798246276172001E-5</c:v>
                </c:pt>
                <c:pt idx="129">
                  <c:v>1.9531598546202852E-4</c:v>
                </c:pt>
                <c:pt idx="130">
                  <c:v>3.3866001277514792E-4</c:v>
                </c:pt>
                <c:pt idx="131">
                  <c:v>2.1429548531151307E-4</c:v>
                </c:pt>
                <c:pt idx="132">
                  <c:v>3.1123223344950673E-4</c:v>
                </c:pt>
                <c:pt idx="133">
                  <c:v>2.8701852464490456E-4</c:v>
                </c:pt>
                <c:pt idx="134">
                  <c:v>3.50546960591976E-4</c:v>
                </c:pt>
                <c:pt idx="135">
                  <c:v>4.6331203433720307E-4</c:v>
                </c:pt>
                <c:pt idx="136">
                  <c:v>3.6524052876118693E-4</c:v>
                </c:pt>
                <c:pt idx="137">
                  <c:v>2.8228810269886016E-4</c:v>
                </c:pt>
                <c:pt idx="138">
                  <c:v>2.8229964090118712E-4</c:v>
                </c:pt>
                <c:pt idx="139">
                  <c:v>3.1898920501556935E-4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37184"/>
        <c:axId val="168638720"/>
      </c:lineChart>
      <c:catAx>
        <c:axId val="16863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38720"/>
        <c:crosses val="autoZero"/>
        <c:auto val="1"/>
        <c:lblAlgn val="ctr"/>
        <c:lblOffset val="100"/>
        <c:noMultiLvlLbl val="0"/>
      </c:catAx>
      <c:valAx>
        <c:axId val="168638720"/>
        <c:scaling>
          <c:orientation val="minMax"/>
          <c:max val="1.6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Loss / TOR852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863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BBMData!$C$8:$C$297</c:f>
              <c:numCache>
                <c:formatCode>0.00E+00</c:formatCode>
                <c:ptCount val="290"/>
                <c:pt idx="0">
                  <c:v>3.86E+18</c:v>
                </c:pt>
                <c:pt idx="1">
                  <c:v>6.4E+18</c:v>
                </c:pt>
                <c:pt idx="2">
                  <c:v>6.61E+18</c:v>
                </c:pt>
                <c:pt idx="3">
                  <c:v>2.43E+18</c:v>
                </c:pt>
                <c:pt idx="4">
                  <c:v>6.42E+18</c:v>
                </c:pt>
                <c:pt idx="5">
                  <c:v>4.3E+18</c:v>
                </c:pt>
                <c:pt idx="6">
                  <c:v>7.61E+18</c:v>
                </c:pt>
                <c:pt idx="7">
                  <c:v>7.03E+18</c:v>
                </c:pt>
                <c:pt idx="8">
                  <c:v>5.3E+18</c:v>
                </c:pt>
                <c:pt idx="9">
                  <c:v>6.83E+18</c:v>
                </c:pt>
                <c:pt idx="10">
                  <c:v>7.45E+18</c:v>
                </c:pt>
                <c:pt idx="11">
                  <c:v>7.62E+18</c:v>
                </c:pt>
                <c:pt idx="12">
                  <c:v>7.76E+18</c:v>
                </c:pt>
                <c:pt idx="13">
                  <c:v>7.2E+18</c:v>
                </c:pt>
                <c:pt idx="14">
                  <c:v>6.37E+18</c:v>
                </c:pt>
                <c:pt idx="15">
                  <c:v>4.21E+18</c:v>
                </c:pt>
                <c:pt idx="16">
                  <c:v>2.27E+18</c:v>
                </c:pt>
                <c:pt idx="17">
                  <c:v>5.69E+18</c:v>
                </c:pt>
                <c:pt idx="18">
                  <c:v>6.84E+18</c:v>
                </c:pt>
                <c:pt idx="19">
                  <c:v>6.07E+18</c:v>
                </c:pt>
                <c:pt idx="20">
                  <c:v>7.32E+18</c:v>
                </c:pt>
                <c:pt idx="21">
                  <c:v>7.14E+18</c:v>
                </c:pt>
                <c:pt idx="22">
                  <c:v>6.74E+18</c:v>
                </c:pt>
                <c:pt idx="23">
                  <c:v>7E+18</c:v>
                </c:pt>
                <c:pt idx="24">
                  <c:v>6.81E+18</c:v>
                </c:pt>
                <c:pt idx="25">
                  <c:v>6.86E+18</c:v>
                </c:pt>
                <c:pt idx="26">
                  <c:v>6.62E+18</c:v>
                </c:pt>
                <c:pt idx="27">
                  <c:v>6.81E+18</c:v>
                </c:pt>
                <c:pt idx="28">
                  <c:v>7.23E+18</c:v>
                </c:pt>
                <c:pt idx="29">
                  <c:v>6.95E+18</c:v>
                </c:pt>
                <c:pt idx="30">
                  <c:v>5.99E+18</c:v>
                </c:pt>
                <c:pt idx="31">
                  <c:v>7.14E+18</c:v>
                </c:pt>
                <c:pt idx="32">
                  <c:v>7.31E+18</c:v>
                </c:pt>
                <c:pt idx="33">
                  <c:v>7.65E+18</c:v>
                </c:pt>
                <c:pt idx="34">
                  <c:v>7.51E+18</c:v>
                </c:pt>
                <c:pt idx="35">
                  <c:v>6.46E+18</c:v>
                </c:pt>
                <c:pt idx="36">
                  <c:v>7.67E+18</c:v>
                </c:pt>
                <c:pt idx="37">
                  <c:v>6.41E+18</c:v>
                </c:pt>
                <c:pt idx="38">
                  <c:v>6.87E+18</c:v>
                </c:pt>
                <c:pt idx="39">
                  <c:v>6.65E+18</c:v>
                </c:pt>
                <c:pt idx="40">
                  <c:v>3.12E+18</c:v>
                </c:pt>
                <c:pt idx="41">
                  <c:v>2.16E+18</c:v>
                </c:pt>
                <c:pt idx="42">
                  <c:v>1.22E+18</c:v>
                </c:pt>
                <c:pt idx="43">
                  <c:v>6200000000000000</c:v>
                </c:pt>
                <c:pt idx="44">
                  <c:v>1500000000000</c:v>
                </c:pt>
                <c:pt idx="45">
                  <c:v>509000000000</c:v>
                </c:pt>
                <c:pt idx="46">
                  <c:v>139000000000</c:v>
                </c:pt>
                <c:pt idx="47">
                  <c:v>152000000000</c:v>
                </c:pt>
                <c:pt idx="48">
                  <c:v>1.09E+18</c:v>
                </c:pt>
                <c:pt idx="49">
                  <c:v>1.82E+18</c:v>
                </c:pt>
                <c:pt idx="50">
                  <c:v>5.89E+17</c:v>
                </c:pt>
                <c:pt idx="51">
                  <c:v>4420000000000</c:v>
                </c:pt>
                <c:pt idx="52">
                  <c:v>3180000000000000</c:v>
                </c:pt>
                <c:pt idx="53">
                  <c:v>3.64E+17</c:v>
                </c:pt>
                <c:pt idx="54">
                  <c:v>4.46E+17</c:v>
                </c:pt>
                <c:pt idx="55">
                  <c:v>1.36E+18</c:v>
                </c:pt>
                <c:pt idx="56">
                  <c:v>7.21E+17</c:v>
                </c:pt>
                <c:pt idx="57">
                  <c:v>1.65E+18</c:v>
                </c:pt>
                <c:pt idx="58">
                  <c:v>5.03E+18</c:v>
                </c:pt>
                <c:pt idx="59">
                  <c:v>5.69E+18</c:v>
                </c:pt>
                <c:pt idx="60">
                  <c:v>3.33E+18</c:v>
                </c:pt>
                <c:pt idx="61">
                  <c:v>4.72E+18</c:v>
                </c:pt>
                <c:pt idx="62">
                  <c:v>6.16E+18</c:v>
                </c:pt>
                <c:pt idx="63">
                  <c:v>5.46E+18</c:v>
                </c:pt>
                <c:pt idx="64">
                  <c:v>6.93E+18</c:v>
                </c:pt>
                <c:pt idx="65">
                  <c:v>6.4E+18</c:v>
                </c:pt>
                <c:pt idx="66">
                  <c:v>7.09E+18</c:v>
                </c:pt>
                <c:pt idx="67">
                  <c:v>7.45E+18</c:v>
                </c:pt>
                <c:pt idx="68">
                  <c:v>6.7E+18</c:v>
                </c:pt>
                <c:pt idx="69">
                  <c:v>7.7E+18</c:v>
                </c:pt>
                <c:pt idx="70">
                  <c:v>8.11E+18</c:v>
                </c:pt>
                <c:pt idx="71">
                  <c:v>3.45E+18</c:v>
                </c:pt>
                <c:pt idx="72">
                  <c:v>1.33E+18</c:v>
                </c:pt>
                <c:pt idx="73">
                  <c:v>1.83E+18</c:v>
                </c:pt>
                <c:pt idx="74">
                  <c:v>6.27E+18</c:v>
                </c:pt>
                <c:pt idx="75">
                  <c:v>7.48E+18</c:v>
                </c:pt>
                <c:pt idx="76">
                  <c:v>7.36E+18</c:v>
                </c:pt>
                <c:pt idx="77">
                  <c:v>3.26E+18</c:v>
                </c:pt>
                <c:pt idx="78">
                  <c:v>1.34E+18</c:v>
                </c:pt>
                <c:pt idx="79">
                  <c:v>7.79E+18</c:v>
                </c:pt>
                <c:pt idx="80">
                  <c:v>9.13E+18</c:v>
                </c:pt>
                <c:pt idx="81">
                  <c:v>8.66E+18</c:v>
                </c:pt>
                <c:pt idx="82">
                  <c:v>9.49E+18</c:v>
                </c:pt>
                <c:pt idx="83">
                  <c:v>9.87E+18</c:v>
                </c:pt>
                <c:pt idx="84">
                  <c:v>9.2E+18</c:v>
                </c:pt>
                <c:pt idx="85">
                  <c:v>7.67E+18</c:v>
                </c:pt>
                <c:pt idx="86">
                  <c:v>2.77E+18</c:v>
                </c:pt>
                <c:pt idx="87">
                  <c:v>1.87E+18</c:v>
                </c:pt>
                <c:pt idx="88">
                  <c:v>2.15E+18</c:v>
                </c:pt>
                <c:pt idx="89">
                  <c:v>2.22E+18</c:v>
                </c:pt>
                <c:pt idx="90">
                  <c:v>2.37E+18</c:v>
                </c:pt>
                <c:pt idx="91">
                  <c:v>2.21E+18</c:v>
                </c:pt>
                <c:pt idx="92">
                  <c:v>4.84E+18</c:v>
                </c:pt>
                <c:pt idx="93">
                  <c:v>8.23E+18</c:v>
                </c:pt>
                <c:pt idx="94">
                  <c:v>8.28E+18</c:v>
                </c:pt>
                <c:pt idx="95">
                  <c:v>9.35E+18</c:v>
                </c:pt>
                <c:pt idx="96">
                  <c:v>8.55E+18</c:v>
                </c:pt>
                <c:pt idx="97">
                  <c:v>9.21E+18</c:v>
                </c:pt>
                <c:pt idx="98">
                  <c:v>9.49E+18</c:v>
                </c:pt>
                <c:pt idx="99">
                  <c:v>9.28E+18</c:v>
                </c:pt>
                <c:pt idx="100">
                  <c:v>8.52E+18</c:v>
                </c:pt>
                <c:pt idx="101">
                  <c:v>9.32E+18</c:v>
                </c:pt>
                <c:pt idx="102">
                  <c:v>9.58E+18</c:v>
                </c:pt>
                <c:pt idx="103">
                  <c:v>8.41E+18</c:v>
                </c:pt>
                <c:pt idx="104">
                  <c:v>2.13E+18</c:v>
                </c:pt>
                <c:pt idx="105">
                  <c:v>8.84E+18</c:v>
                </c:pt>
                <c:pt idx="106">
                  <c:v>8.73E+18</c:v>
                </c:pt>
                <c:pt idx="107">
                  <c:v>8.9E+18</c:v>
                </c:pt>
                <c:pt idx="108">
                  <c:v>5.3E+18</c:v>
                </c:pt>
                <c:pt idx="109">
                  <c:v>9.19E+18</c:v>
                </c:pt>
                <c:pt idx="110">
                  <c:v>2.48E+18</c:v>
                </c:pt>
                <c:pt idx="111">
                  <c:v>2.07E+18</c:v>
                </c:pt>
                <c:pt idx="112">
                  <c:v>2.53E+18</c:v>
                </c:pt>
                <c:pt idx="113">
                  <c:v>4.79E+18</c:v>
                </c:pt>
                <c:pt idx="114">
                  <c:v>8.55E+18</c:v>
                </c:pt>
                <c:pt idx="115">
                  <c:v>8.99E+18</c:v>
                </c:pt>
                <c:pt idx="116">
                  <c:v>9.3E+18</c:v>
                </c:pt>
                <c:pt idx="117">
                  <c:v>9.82E+18</c:v>
                </c:pt>
                <c:pt idx="118">
                  <c:v>8.66E+18</c:v>
                </c:pt>
                <c:pt idx="119">
                  <c:v>9.25E+18</c:v>
                </c:pt>
                <c:pt idx="120">
                  <c:v>9.73E+18</c:v>
                </c:pt>
                <c:pt idx="121">
                  <c:v>9.46E+18</c:v>
                </c:pt>
                <c:pt idx="122">
                  <c:v>7.67E+18</c:v>
                </c:pt>
                <c:pt idx="123">
                  <c:v>9.88E+18</c:v>
                </c:pt>
                <c:pt idx="124">
                  <c:v>8.78E+18</c:v>
                </c:pt>
                <c:pt idx="125">
                  <c:v>9.06E+18</c:v>
                </c:pt>
                <c:pt idx="126">
                  <c:v>9.71E+18</c:v>
                </c:pt>
                <c:pt idx="127">
                  <c:v>9.35E+18</c:v>
                </c:pt>
                <c:pt idx="128">
                  <c:v>9.24E+18</c:v>
                </c:pt>
                <c:pt idx="129">
                  <c:v>1.01E+19</c:v>
                </c:pt>
                <c:pt idx="130">
                  <c:v>7.84E+18</c:v>
                </c:pt>
                <c:pt idx="131">
                  <c:v>1.07E+19</c:v>
                </c:pt>
                <c:pt idx="132">
                  <c:v>8.59E+18</c:v>
                </c:pt>
                <c:pt idx="133">
                  <c:v>9.49E+18</c:v>
                </c:pt>
                <c:pt idx="134">
                  <c:v>8.94E+18</c:v>
                </c:pt>
                <c:pt idx="135">
                  <c:v>7.93E+18</c:v>
                </c:pt>
                <c:pt idx="136">
                  <c:v>7E+18</c:v>
                </c:pt>
                <c:pt idx="137">
                  <c:v>9.65E+18</c:v>
                </c:pt>
                <c:pt idx="138">
                  <c:v>6.19E+18</c:v>
                </c:pt>
                <c:pt idx="139">
                  <c:v>4.14E+18</c:v>
                </c:pt>
                <c:pt idx="140">
                  <c:v>497000000000</c:v>
                </c:pt>
                <c:pt idx="141">
                  <c:v>982000000000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>
                  <c:v>1660000000000</c:v>
                </c:pt>
                <c:pt idx="149">
                  <c:v>494000000000000</c:v>
                </c:pt>
                <c:pt idx="150">
                  <c:v>0</c:v>
                </c:pt>
                <c:pt idx="151" formatCode="General">
                  <c:v>0</c:v>
                </c:pt>
                <c:pt idx="152" formatCode="General">
                  <c:v>1.78E+17</c:v>
                </c:pt>
                <c:pt idx="153" formatCode="General">
                  <c:v>4.2699999999999995E+18</c:v>
                </c:pt>
                <c:pt idx="154" formatCode="General">
                  <c:v>7.64E+18</c:v>
                </c:pt>
                <c:pt idx="155" formatCode="General">
                  <c:v>8.880000000000001E+18</c:v>
                </c:pt>
                <c:pt idx="156" formatCode="General">
                  <c:v>8.98E+18</c:v>
                </c:pt>
                <c:pt idx="157" formatCode="General">
                  <c:v>9.26E+18</c:v>
                </c:pt>
                <c:pt idx="158" formatCode="General">
                  <c:v>1.04E+19</c:v>
                </c:pt>
                <c:pt idx="159" formatCode="General">
                  <c:v>1.03E+19</c:v>
                </c:pt>
                <c:pt idx="160" formatCode="General">
                  <c:v>9.83E+18</c:v>
                </c:pt>
                <c:pt idx="161" formatCode="General">
                  <c:v>9.82E+18</c:v>
                </c:pt>
                <c:pt idx="162" formatCode="General">
                  <c:v>8.050000000000001E+18</c:v>
                </c:pt>
                <c:pt idx="163" formatCode="General">
                  <c:v>1.01E+19</c:v>
                </c:pt>
                <c:pt idx="164" formatCode="General">
                  <c:v>8.93E+18</c:v>
                </c:pt>
                <c:pt idx="165" formatCode="General">
                  <c:v>6.3E+18</c:v>
                </c:pt>
                <c:pt idx="166" formatCode="General">
                  <c:v>8.369999999999999E+18</c:v>
                </c:pt>
                <c:pt idx="167" formatCode="General">
                  <c:v>1.14E+19</c:v>
                </c:pt>
                <c:pt idx="168" formatCode="General">
                  <c:v>1.18E+19</c:v>
                </c:pt>
                <c:pt idx="169" formatCode="General">
                  <c:v>1.2E+19</c:v>
                </c:pt>
                <c:pt idx="170" formatCode="General">
                  <c:v>8.85E+18</c:v>
                </c:pt>
                <c:pt idx="171" formatCode="General">
                  <c:v>8.869999999999999E+18</c:v>
                </c:pt>
                <c:pt idx="172" formatCode="General">
                  <c:v>5.53E+18</c:v>
                </c:pt>
                <c:pt idx="173" formatCode="General">
                  <c:v>1.05E+19</c:v>
                </c:pt>
                <c:pt idx="174" formatCode="General">
                  <c:v>8.93E+18</c:v>
                </c:pt>
                <c:pt idx="175" formatCode="General">
                  <c:v>1.05E+19</c:v>
                </c:pt>
                <c:pt idx="176" formatCode="General">
                  <c:v>9.51E+18</c:v>
                </c:pt>
                <c:pt idx="177" formatCode="General">
                  <c:v>1.08E+19</c:v>
                </c:pt>
                <c:pt idx="178" formatCode="General">
                  <c:v>9.3E+18</c:v>
                </c:pt>
                <c:pt idx="179" formatCode="General">
                  <c:v>8.9E+18</c:v>
                </c:pt>
                <c:pt idx="180" formatCode="General">
                  <c:v>1.03E+19</c:v>
                </c:pt>
                <c:pt idx="181" formatCode="General">
                  <c:v>1.1299999999999998E+19</c:v>
                </c:pt>
                <c:pt idx="182" formatCode="General">
                  <c:v>1.05E+19</c:v>
                </c:pt>
                <c:pt idx="183" formatCode="General">
                  <c:v>7.96E+18</c:v>
                </c:pt>
                <c:pt idx="184" formatCode="General">
                  <c:v>1.11E+19</c:v>
                </c:pt>
                <c:pt idx="185" formatCode="General">
                  <c:v>1.11E+19</c:v>
                </c:pt>
                <c:pt idx="186" formatCode="General">
                  <c:v>9.050000000000001E+18</c:v>
                </c:pt>
                <c:pt idx="187" formatCode="General">
                  <c:v>9.63E+18</c:v>
                </c:pt>
                <c:pt idx="188" formatCode="General">
                  <c:v>9.48E+18</c:v>
                </c:pt>
                <c:pt idx="189" formatCode="General">
                  <c:v>1.03E+19</c:v>
                </c:pt>
                <c:pt idx="190" formatCode="General">
                  <c:v>1.11E+19</c:v>
                </c:pt>
                <c:pt idx="191" formatCode="General">
                  <c:v>9.56E+18</c:v>
                </c:pt>
                <c:pt idx="192" formatCode="General">
                  <c:v>9.69E+18</c:v>
                </c:pt>
                <c:pt idx="193" formatCode="General">
                  <c:v>1.06E+19</c:v>
                </c:pt>
                <c:pt idx="194" formatCode="General">
                  <c:v>1.07E+19</c:v>
                </c:pt>
                <c:pt idx="195" formatCode="General">
                  <c:v>6.19E+18</c:v>
                </c:pt>
                <c:pt idx="196" formatCode="General">
                  <c:v>1.29E+18</c:v>
                </c:pt>
                <c:pt idx="197" formatCode="General">
                  <c:v>19100000000000</c:v>
                </c:pt>
                <c:pt idx="198" formatCode="General">
                  <c:v>22300000000000</c:v>
                </c:pt>
                <c:pt idx="199" formatCode="General">
                  <c:v>3200000000000000</c:v>
                </c:pt>
                <c:pt idx="200" formatCode="General">
                  <c:v>82600000000000</c:v>
                </c:pt>
                <c:pt idx="201" formatCode="General">
                  <c:v>5.55E+17</c:v>
                </c:pt>
                <c:pt idx="202" formatCode="General">
                  <c:v>9.02E+18</c:v>
                </c:pt>
                <c:pt idx="203" formatCode="General">
                  <c:v>8.460000000000001E+18</c:v>
                </c:pt>
                <c:pt idx="204" formatCode="General">
                  <c:v>8E+18</c:v>
                </c:pt>
                <c:pt idx="205" formatCode="General">
                  <c:v>7.43E+18</c:v>
                </c:pt>
                <c:pt idx="206" formatCode="General">
                  <c:v>1.81E+18</c:v>
                </c:pt>
                <c:pt idx="207" formatCode="General">
                  <c:v>1.9E+18</c:v>
                </c:pt>
                <c:pt idx="208" formatCode="General">
                  <c:v>1.61E+18</c:v>
                </c:pt>
                <c:pt idx="209" formatCode="General">
                  <c:v>1.59E+18</c:v>
                </c:pt>
                <c:pt idx="210" formatCode="General">
                  <c:v>1.51E+18</c:v>
                </c:pt>
                <c:pt idx="211" formatCode="General">
                  <c:v>1.7E+18</c:v>
                </c:pt>
                <c:pt idx="212" formatCode="General">
                  <c:v>8.41E+18</c:v>
                </c:pt>
                <c:pt idx="213" formatCode="General">
                  <c:v>9.199999999999999E+18</c:v>
                </c:pt>
                <c:pt idx="214" formatCode="General">
                  <c:v>1.04E+19</c:v>
                </c:pt>
                <c:pt idx="215" formatCode="General">
                  <c:v>1.11E+19</c:v>
                </c:pt>
                <c:pt idx="216" formatCode="General">
                  <c:v>1.08E+19</c:v>
                </c:pt>
                <c:pt idx="217" formatCode="General">
                  <c:v>9.64E+18</c:v>
                </c:pt>
                <c:pt idx="218" formatCode="General">
                  <c:v>1.02E+19</c:v>
                </c:pt>
                <c:pt idx="219" formatCode="General">
                  <c:v>1.03E+19</c:v>
                </c:pt>
                <c:pt idx="220" formatCode="General">
                  <c:v>9.84E+18</c:v>
                </c:pt>
                <c:pt idx="221" formatCode="General">
                  <c:v>9.58E+18</c:v>
                </c:pt>
                <c:pt idx="222" formatCode="General">
                  <c:v>1.05E+19</c:v>
                </c:pt>
                <c:pt idx="223" formatCode="General">
                  <c:v>1.15E+19</c:v>
                </c:pt>
                <c:pt idx="224" formatCode="General">
                  <c:v>1.14E+19</c:v>
                </c:pt>
                <c:pt idx="225" formatCode="General">
                  <c:v>6.87E+18</c:v>
                </c:pt>
                <c:pt idx="226" formatCode="General">
                  <c:v>9.51E+18</c:v>
                </c:pt>
                <c:pt idx="227" formatCode="General">
                  <c:v>9.41E+18</c:v>
                </c:pt>
                <c:pt idx="228" formatCode="General">
                  <c:v>5.61E+18</c:v>
                </c:pt>
                <c:pt idx="229" formatCode="General">
                  <c:v>1.94E+18</c:v>
                </c:pt>
                <c:pt idx="230" formatCode="General">
                  <c:v>5.21E+17</c:v>
                </c:pt>
                <c:pt idx="231" formatCode="General">
                  <c:v>1.95E+18</c:v>
                </c:pt>
                <c:pt idx="232" formatCode="General">
                  <c:v>1.69E+17</c:v>
                </c:pt>
                <c:pt idx="233" formatCode="General">
                  <c:v>1.42E+18</c:v>
                </c:pt>
                <c:pt idx="234" formatCode="General">
                  <c:v>3E+18</c:v>
                </c:pt>
                <c:pt idx="235" formatCode="General">
                  <c:v>6.78E+18</c:v>
                </c:pt>
                <c:pt idx="236" formatCode="General">
                  <c:v>5.18E+18</c:v>
                </c:pt>
                <c:pt idx="237" formatCode="General">
                  <c:v>6.15E+18</c:v>
                </c:pt>
                <c:pt idx="238" formatCode="General">
                  <c:v>6E+18</c:v>
                </c:pt>
                <c:pt idx="239" formatCode="General">
                  <c:v>6.26E+18</c:v>
                </c:pt>
                <c:pt idx="240" formatCode="General">
                  <c:v>2.0699999999999997E+18</c:v>
                </c:pt>
                <c:pt idx="241" formatCode="General">
                  <c:v>1.75E+18</c:v>
                </c:pt>
                <c:pt idx="242" formatCode="General">
                  <c:v>1.64E+18</c:v>
                </c:pt>
                <c:pt idx="243" formatCode="General">
                  <c:v>2.87E+18</c:v>
                </c:pt>
                <c:pt idx="244" formatCode="General">
                  <c:v>8.19E+18</c:v>
                </c:pt>
                <c:pt idx="245" formatCode="General">
                  <c:v>6.64E+18</c:v>
                </c:pt>
                <c:pt idx="246" formatCode="General">
                  <c:v>7.62E+18</c:v>
                </c:pt>
                <c:pt idx="247" formatCode="General">
                  <c:v>5.75E+18</c:v>
                </c:pt>
                <c:pt idx="248" formatCode="General">
                  <c:v>1.82E+18</c:v>
                </c:pt>
                <c:pt idx="249" formatCode="General">
                  <c:v>1.45E+18</c:v>
                </c:pt>
                <c:pt idx="250" formatCode="General">
                  <c:v>1.32E+18</c:v>
                </c:pt>
                <c:pt idx="251" formatCode="General">
                  <c:v>7.8E+18</c:v>
                </c:pt>
                <c:pt idx="252" formatCode="General">
                  <c:v>7.84E+18</c:v>
                </c:pt>
                <c:pt idx="253" formatCode="General">
                  <c:v>8.6E+18</c:v>
                </c:pt>
                <c:pt idx="254" formatCode="General">
                  <c:v>7.21E+18</c:v>
                </c:pt>
                <c:pt idx="255" formatCode="General">
                  <c:v>1.05E+19</c:v>
                </c:pt>
                <c:pt idx="256" formatCode="General">
                  <c:v>1.14E+19</c:v>
                </c:pt>
                <c:pt idx="257" formatCode="General">
                  <c:v>4.22E+18</c:v>
                </c:pt>
                <c:pt idx="258" formatCode="General">
                  <c:v>4.2300000000000005E+18</c:v>
                </c:pt>
                <c:pt idx="259" formatCode="General">
                  <c:v>1.03E+19</c:v>
                </c:pt>
                <c:pt idx="260" formatCode="General">
                  <c:v>8.119999999999999E+18</c:v>
                </c:pt>
                <c:pt idx="261" formatCode="General">
                  <c:v>9.52E+18</c:v>
                </c:pt>
                <c:pt idx="262" formatCode="General">
                  <c:v>8.69E+18</c:v>
                </c:pt>
                <c:pt idx="263" formatCode="General">
                  <c:v>9.92E+18</c:v>
                </c:pt>
                <c:pt idx="264" formatCode="General">
                  <c:v>1.09E+19</c:v>
                </c:pt>
                <c:pt idx="265" formatCode="General">
                  <c:v>7.85E+18</c:v>
                </c:pt>
                <c:pt idx="266" formatCode="General">
                  <c:v>9.66E+18</c:v>
                </c:pt>
                <c:pt idx="267" formatCode="General">
                  <c:v>8.69E+18</c:v>
                </c:pt>
                <c:pt idx="268" formatCode="General">
                  <c:v>9.02E+18</c:v>
                </c:pt>
                <c:pt idx="269" formatCode="General">
                  <c:v>1E+19</c:v>
                </c:pt>
                <c:pt idx="270" formatCode="General">
                  <c:v>9.55E+18</c:v>
                </c:pt>
                <c:pt idx="271" formatCode="General">
                  <c:v>9.24E+18</c:v>
                </c:pt>
                <c:pt idx="272" formatCode="General">
                  <c:v>1.05E+19</c:v>
                </c:pt>
                <c:pt idx="273" formatCode="General">
                  <c:v>9.7E+18</c:v>
                </c:pt>
                <c:pt idx="274" formatCode="General">
                  <c:v>9.23E+18</c:v>
                </c:pt>
                <c:pt idx="275" formatCode="General">
                  <c:v>8.5E+18</c:v>
                </c:pt>
                <c:pt idx="276" formatCode="General">
                  <c:v>9.31E+18</c:v>
                </c:pt>
                <c:pt idx="277" formatCode="General">
                  <c:v>1.57E+18</c:v>
                </c:pt>
                <c:pt idx="278" formatCode="General">
                  <c:v>5.83E+18</c:v>
                </c:pt>
                <c:pt idx="279" formatCode="General">
                  <c:v>9.130000000000001E+18</c:v>
                </c:pt>
                <c:pt idx="280" formatCode="General">
                  <c:v>8.24E+18</c:v>
                </c:pt>
                <c:pt idx="281" formatCode="General">
                  <c:v>1.01E+19</c:v>
                </c:pt>
                <c:pt idx="282" formatCode="General">
                  <c:v>8.66E+18</c:v>
                </c:pt>
                <c:pt idx="283" formatCode="General">
                  <c:v>9.77E+18</c:v>
                </c:pt>
                <c:pt idx="284" formatCode="General">
                  <c:v>9.31E+18</c:v>
                </c:pt>
                <c:pt idx="285" formatCode="General">
                  <c:v>9.49E+18</c:v>
                </c:pt>
                <c:pt idx="286" formatCode="General">
                  <c:v>9.01E+18</c:v>
                </c:pt>
                <c:pt idx="287" formatCode="General">
                  <c:v>9.56E+18</c:v>
                </c:pt>
                <c:pt idx="288" formatCode="General">
                  <c:v>8.33E+18</c:v>
                </c:pt>
                <c:pt idx="289" formatCode="General">
                  <c:v>7.98E+18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BBMData!$E$8:$E$297</c:f>
              <c:numCache>
                <c:formatCode>0.00E+00</c:formatCode>
                <c:ptCount val="290"/>
                <c:pt idx="0">
                  <c:v>2.02E+17</c:v>
                </c:pt>
                <c:pt idx="1">
                  <c:v>1.6E+17</c:v>
                </c:pt>
                <c:pt idx="2">
                  <c:v>1.23E+18</c:v>
                </c:pt>
                <c:pt idx="3">
                  <c:v>3.21E+17</c:v>
                </c:pt>
                <c:pt idx="4">
                  <c:v>1.18E+18</c:v>
                </c:pt>
                <c:pt idx="5">
                  <c:v>1.18E+18</c:v>
                </c:pt>
                <c:pt idx="6">
                  <c:v>1.55E+18</c:v>
                </c:pt>
                <c:pt idx="7">
                  <c:v>1.38E+18</c:v>
                </c:pt>
                <c:pt idx="8">
                  <c:v>1.13E+18</c:v>
                </c:pt>
                <c:pt idx="9">
                  <c:v>1.39E+18</c:v>
                </c:pt>
                <c:pt idx="10">
                  <c:v>1.51E+18</c:v>
                </c:pt>
                <c:pt idx="11">
                  <c:v>1.53E+18</c:v>
                </c:pt>
                <c:pt idx="12">
                  <c:v>1.66E+18</c:v>
                </c:pt>
                <c:pt idx="13">
                  <c:v>1.45E+18</c:v>
                </c:pt>
                <c:pt idx="14">
                  <c:v>1.41E+18</c:v>
                </c:pt>
                <c:pt idx="15">
                  <c:v>1.05E+18</c:v>
                </c:pt>
                <c:pt idx="16">
                  <c:v>6.68E+17</c:v>
                </c:pt>
                <c:pt idx="17">
                  <c:v>1.17E+18</c:v>
                </c:pt>
                <c:pt idx="18">
                  <c:v>1.4E+18</c:v>
                </c:pt>
                <c:pt idx="19">
                  <c:v>1.45E+18</c:v>
                </c:pt>
                <c:pt idx="20">
                  <c:v>1.63E+18</c:v>
                </c:pt>
                <c:pt idx="21">
                  <c:v>1.42E+18</c:v>
                </c:pt>
                <c:pt idx="22">
                  <c:v>1.31E+18</c:v>
                </c:pt>
                <c:pt idx="23">
                  <c:v>1.47E+18</c:v>
                </c:pt>
                <c:pt idx="24">
                  <c:v>1.31E+18</c:v>
                </c:pt>
                <c:pt idx="25">
                  <c:v>1.46E+18</c:v>
                </c:pt>
                <c:pt idx="26">
                  <c:v>1.37E+18</c:v>
                </c:pt>
                <c:pt idx="27">
                  <c:v>1.45E+18</c:v>
                </c:pt>
                <c:pt idx="28">
                  <c:v>1.5E+18</c:v>
                </c:pt>
                <c:pt idx="29">
                  <c:v>1.37E+18</c:v>
                </c:pt>
                <c:pt idx="30">
                  <c:v>1.34E+18</c:v>
                </c:pt>
                <c:pt idx="31">
                  <c:v>1.34E+18</c:v>
                </c:pt>
                <c:pt idx="32">
                  <c:v>1.39E+18</c:v>
                </c:pt>
                <c:pt idx="33">
                  <c:v>1.64E+18</c:v>
                </c:pt>
                <c:pt idx="34">
                  <c:v>1.66E+18</c:v>
                </c:pt>
                <c:pt idx="35">
                  <c:v>1.44E+18</c:v>
                </c:pt>
                <c:pt idx="36">
                  <c:v>1.72E+18</c:v>
                </c:pt>
                <c:pt idx="37">
                  <c:v>1.38E+18</c:v>
                </c:pt>
                <c:pt idx="38">
                  <c:v>1.48E+18</c:v>
                </c:pt>
                <c:pt idx="39">
                  <c:v>1.34E+18</c:v>
                </c:pt>
                <c:pt idx="40">
                  <c:v>1.51E+18</c:v>
                </c:pt>
                <c:pt idx="41">
                  <c:v>1.68E+18</c:v>
                </c:pt>
                <c:pt idx="42">
                  <c:v>9.98E+17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>
                  <c:v>36500000000000</c:v>
                </c:pt>
                <c:pt idx="51" formatCode="General">
                  <c:v>0</c:v>
                </c:pt>
                <c:pt idx="52" formatCode="General">
                  <c:v>0</c:v>
                </c:pt>
                <c:pt idx="53">
                  <c:v>2.8E+17</c:v>
                </c:pt>
                <c:pt idx="54">
                  <c:v>3E+17</c:v>
                </c:pt>
                <c:pt idx="55">
                  <c:v>1.07E+18</c:v>
                </c:pt>
                <c:pt idx="56">
                  <c:v>5.55E+17</c:v>
                </c:pt>
                <c:pt idx="57">
                  <c:v>8.56E+17</c:v>
                </c:pt>
                <c:pt idx="58">
                  <c:v>1.3E+18</c:v>
                </c:pt>
                <c:pt idx="59">
                  <c:v>1.13E+18</c:v>
                </c:pt>
                <c:pt idx="60">
                  <c:v>8.45E+17</c:v>
                </c:pt>
                <c:pt idx="61">
                  <c:v>1.13E+18</c:v>
                </c:pt>
                <c:pt idx="62">
                  <c:v>7.91E+17</c:v>
                </c:pt>
                <c:pt idx="63">
                  <c:v>2.4E+17</c:v>
                </c:pt>
                <c:pt idx="64">
                  <c:v>1.39E+18</c:v>
                </c:pt>
                <c:pt idx="65">
                  <c:v>1.3E+18</c:v>
                </c:pt>
                <c:pt idx="66">
                  <c:v>1.1E+18</c:v>
                </c:pt>
                <c:pt idx="67">
                  <c:v>1.35E+18</c:v>
                </c:pt>
                <c:pt idx="68">
                  <c:v>1.23E+18</c:v>
                </c:pt>
                <c:pt idx="69">
                  <c:v>1.53E+18</c:v>
                </c:pt>
                <c:pt idx="70">
                  <c:v>1.6E+18</c:v>
                </c:pt>
                <c:pt idx="71">
                  <c:v>1.1E+18</c:v>
                </c:pt>
                <c:pt idx="72">
                  <c:v>1.04E+18</c:v>
                </c:pt>
                <c:pt idx="73">
                  <c:v>7.54E+17</c:v>
                </c:pt>
                <c:pt idx="74">
                  <c:v>1.67E+18</c:v>
                </c:pt>
                <c:pt idx="75">
                  <c:v>1.35E+18</c:v>
                </c:pt>
                <c:pt idx="76">
                  <c:v>1.36E+18</c:v>
                </c:pt>
                <c:pt idx="77">
                  <c:v>9.42E+17</c:v>
                </c:pt>
                <c:pt idx="78">
                  <c:v>3.78E+17</c:v>
                </c:pt>
                <c:pt idx="79">
                  <c:v>1.45E+18</c:v>
                </c:pt>
                <c:pt idx="80">
                  <c:v>1.71E+18</c:v>
                </c:pt>
                <c:pt idx="81">
                  <c:v>1.48E+18</c:v>
                </c:pt>
                <c:pt idx="82">
                  <c:v>1.73E+18</c:v>
                </c:pt>
                <c:pt idx="83">
                  <c:v>1.69E+18</c:v>
                </c:pt>
                <c:pt idx="84">
                  <c:v>1.54E+18</c:v>
                </c:pt>
                <c:pt idx="85">
                  <c:v>1.59E+18</c:v>
                </c:pt>
                <c:pt idx="86">
                  <c:v>1.57E+18</c:v>
                </c:pt>
                <c:pt idx="87">
                  <c:v>1.45E+18</c:v>
                </c:pt>
                <c:pt idx="88">
                  <c:v>1.68E+18</c:v>
                </c:pt>
                <c:pt idx="89">
                  <c:v>1.78E+18</c:v>
                </c:pt>
                <c:pt idx="90">
                  <c:v>1.89E+18</c:v>
                </c:pt>
                <c:pt idx="91">
                  <c:v>1.3E+18</c:v>
                </c:pt>
                <c:pt idx="92">
                  <c:v>1.47E+18</c:v>
                </c:pt>
                <c:pt idx="93">
                  <c:v>1.35E+18</c:v>
                </c:pt>
                <c:pt idx="94">
                  <c:v>1.32E+18</c:v>
                </c:pt>
                <c:pt idx="95">
                  <c:v>1.52E+18</c:v>
                </c:pt>
                <c:pt idx="96">
                  <c:v>1.46E+18</c:v>
                </c:pt>
                <c:pt idx="97">
                  <c:v>1.53E+18</c:v>
                </c:pt>
                <c:pt idx="98">
                  <c:v>1.63E+18</c:v>
                </c:pt>
                <c:pt idx="99">
                  <c:v>1.63E+18</c:v>
                </c:pt>
                <c:pt idx="100">
                  <c:v>1.41E+18</c:v>
                </c:pt>
                <c:pt idx="101">
                  <c:v>1.68E+18</c:v>
                </c:pt>
                <c:pt idx="102">
                  <c:v>1.83E+18</c:v>
                </c:pt>
                <c:pt idx="103">
                  <c:v>1.17E+18</c:v>
                </c:pt>
                <c:pt idx="104">
                  <c:v>2.32E+17</c:v>
                </c:pt>
                <c:pt idx="105">
                  <c:v>1.64E+18</c:v>
                </c:pt>
                <c:pt idx="106">
                  <c:v>1.62E+18</c:v>
                </c:pt>
                <c:pt idx="107">
                  <c:v>1.42E+18</c:v>
                </c:pt>
                <c:pt idx="108">
                  <c:v>6.53E+17</c:v>
                </c:pt>
                <c:pt idx="109">
                  <c:v>1.41E+18</c:v>
                </c:pt>
                <c:pt idx="110">
                  <c:v>1.66E+18</c:v>
                </c:pt>
                <c:pt idx="111">
                  <c:v>1.58E+18</c:v>
                </c:pt>
                <c:pt idx="112">
                  <c:v>1.95E+18</c:v>
                </c:pt>
                <c:pt idx="113">
                  <c:v>1.83E+18</c:v>
                </c:pt>
                <c:pt idx="114">
                  <c:v>1.69E+18</c:v>
                </c:pt>
                <c:pt idx="115">
                  <c:v>1.72E+18</c:v>
                </c:pt>
                <c:pt idx="116">
                  <c:v>1.62E+18</c:v>
                </c:pt>
                <c:pt idx="117">
                  <c:v>1.81E+18</c:v>
                </c:pt>
                <c:pt idx="118">
                  <c:v>1.52E+18</c:v>
                </c:pt>
                <c:pt idx="119">
                  <c:v>1.7E+18</c:v>
                </c:pt>
                <c:pt idx="120">
                  <c:v>1.89E+18</c:v>
                </c:pt>
                <c:pt idx="121">
                  <c:v>1.75E+18</c:v>
                </c:pt>
                <c:pt idx="122">
                  <c:v>9.84E+17</c:v>
                </c:pt>
                <c:pt idx="123">
                  <c:v>1.74E+18</c:v>
                </c:pt>
                <c:pt idx="124">
                  <c:v>1.54E+18</c:v>
                </c:pt>
                <c:pt idx="125">
                  <c:v>1.58E+18</c:v>
                </c:pt>
                <c:pt idx="126">
                  <c:v>1.64E+18</c:v>
                </c:pt>
                <c:pt idx="127">
                  <c:v>1.79E+18</c:v>
                </c:pt>
                <c:pt idx="128">
                  <c:v>1.75E+18</c:v>
                </c:pt>
                <c:pt idx="129">
                  <c:v>1.63E+18</c:v>
                </c:pt>
                <c:pt idx="130">
                  <c:v>1.12E+18</c:v>
                </c:pt>
                <c:pt idx="131">
                  <c:v>1.85E+18</c:v>
                </c:pt>
                <c:pt idx="132">
                  <c:v>1.54E+18</c:v>
                </c:pt>
                <c:pt idx="133">
                  <c:v>1.74E+18</c:v>
                </c:pt>
                <c:pt idx="134">
                  <c:v>1.72E+18</c:v>
                </c:pt>
                <c:pt idx="135">
                  <c:v>1.49E+18</c:v>
                </c:pt>
                <c:pt idx="136">
                  <c:v>1.35E+18</c:v>
                </c:pt>
                <c:pt idx="137">
                  <c:v>1.75E+18</c:v>
                </c:pt>
                <c:pt idx="138">
                  <c:v>1.26E+18</c:v>
                </c:pt>
                <c:pt idx="139">
                  <c:v>9.18E+17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>
                  <c:v>0</c:v>
                </c:pt>
                <c:pt idx="151" formatCode="General">
                  <c:v>0</c:v>
                </c:pt>
                <c:pt idx="152" formatCode="General">
                  <c:v>1.1399999999999998E+17</c:v>
                </c:pt>
                <c:pt idx="153" formatCode="General">
                  <c:v>7.46E+17</c:v>
                </c:pt>
                <c:pt idx="154" formatCode="General">
                  <c:v>1.07E+18</c:v>
                </c:pt>
                <c:pt idx="155" formatCode="General">
                  <c:v>1.43E+18</c:v>
                </c:pt>
                <c:pt idx="156" formatCode="General">
                  <c:v>1.58E+18</c:v>
                </c:pt>
                <c:pt idx="157" formatCode="General">
                  <c:v>1.69E+18</c:v>
                </c:pt>
                <c:pt idx="158" formatCode="General">
                  <c:v>1.87E+18</c:v>
                </c:pt>
                <c:pt idx="159" formatCode="General">
                  <c:v>1.71E+18</c:v>
                </c:pt>
                <c:pt idx="160" formatCode="General">
                  <c:v>1.72E+18</c:v>
                </c:pt>
                <c:pt idx="161" formatCode="General">
                  <c:v>1.7E+18</c:v>
                </c:pt>
                <c:pt idx="162" formatCode="General">
                  <c:v>1.24E+18</c:v>
                </c:pt>
                <c:pt idx="163" formatCode="General">
                  <c:v>1.76E+18</c:v>
                </c:pt>
                <c:pt idx="164" formatCode="General">
                  <c:v>1.54E+18</c:v>
                </c:pt>
                <c:pt idx="165" formatCode="General">
                  <c:v>1.1100000000000001E+18</c:v>
                </c:pt>
                <c:pt idx="166" formatCode="General">
                  <c:v>1.37E+18</c:v>
                </c:pt>
                <c:pt idx="167" formatCode="General">
                  <c:v>1.92E+18</c:v>
                </c:pt>
                <c:pt idx="168" formatCode="General">
                  <c:v>1.92E+18</c:v>
                </c:pt>
                <c:pt idx="169" formatCode="General">
                  <c:v>1.52E+18</c:v>
                </c:pt>
                <c:pt idx="170" formatCode="General">
                  <c:v>1.52E+18</c:v>
                </c:pt>
                <c:pt idx="171" formatCode="General">
                  <c:v>1.47E+18</c:v>
                </c:pt>
                <c:pt idx="172" formatCode="General">
                  <c:v>8.64E+17</c:v>
                </c:pt>
                <c:pt idx="173" formatCode="General">
                  <c:v>1.83E+18</c:v>
                </c:pt>
                <c:pt idx="174" formatCode="General">
                  <c:v>1.49E+18</c:v>
                </c:pt>
                <c:pt idx="175" formatCode="General">
                  <c:v>1.91E+18</c:v>
                </c:pt>
                <c:pt idx="176" formatCode="General">
                  <c:v>1.72E+18</c:v>
                </c:pt>
                <c:pt idx="177" formatCode="General">
                  <c:v>1.81E+18</c:v>
                </c:pt>
                <c:pt idx="178" formatCode="General">
                  <c:v>1.56E+18</c:v>
                </c:pt>
                <c:pt idx="179" formatCode="General">
                  <c:v>1.66E+18</c:v>
                </c:pt>
                <c:pt idx="180" formatCode="General">
                  <c:v>1.94E+18</c:v>
                </c:pt>
                <c:pt idx="181" formatCode="General">
                  <c:v>2E+18</c:v>
                </c:pt>
                <c:pt idx="182" formatCode="General">
                  <c:v>1.8E+18</c:v>
                </c:pt>
                <c:pt idx="183" formatCode="General">
                  <c:v>1.39E+18</c:v>
                </c:pt>
                <c:pt idx="184" formatCode="General">
                  <c:v>1.78E+18</c:v>
                </c:pt>
                <c:pt idx="185" formatCode="General">
                  <c:v>1.96E+18</c:v>
                </c:pt>
                <c:pt idx="186" formatCode="General">
                  <c:v>1.81E+18</c:v>
                </c:pt>
                <c:pt idx="187" formatCode="General">
                  <c:v>1.73E+18</c:v>
                </c:pt>
                <c:pt idx="188" formatCode="General">
                  <c:v>1.72E+18</c:v>
                </c:pt>
                <c:pt idx="189" formatCode="General">
                  <c:v>1.39E+18</c:v>
                </c:pt>
                <c:pt idx="190" formatCode="General">
                  <c:v>1.94E+18</c:v>
                </c:pt>
                <c:pt idx="191" formatCode="General">
                  <c:v>1.69E+18</c:v>
                </c:pt>
                <c:pt idx="192" formatCode="General">
                  <c:v>1.71E+18</c:v>
                </c:pt>
                <c:pt idx="193" formatCode="General">
                  <c:v>1.85E+18</c:v>
                </c:pt>
                <c:pt idx="194" formatCode="General">
                  <c:v>1.8399999999999997E+18</c:v>
                </c:pt>
                <c:pt idx="195" formatCode="General">
                  <c:v>1.21E+18</c:v>
                </c:pt>
                <c:pt idx="196" formatCode="General">
                  <c:v>1.0900000000000001E+18</c:v>
                </c:pt>
                <c:pt idx="197" formatCode="General">
                  <c:v>0</c:v>
                </c:pt>
                <c:pt idx="198" formatCode="General">
                  <c:v>5630000000</c:v>
                </c:pt>
                <c:pt idx="199" formatCode="General">
                  <c:v>0</c:v>
                </c:pt>
                <c:pt idx="200" formatCode="General">
                  <c:v>85000000000</c:v>
                </c:pt>
                <c:pt idx="201" formatCode="General">
                  <c:v>4.25E+17</c:v>
                </c:pt>
                <c:pt idx="202" formatCode="General">
                  <c:v>1.67E+18</c:v>
                </c:pt>
                <c:pt idx="203" formatCode="General">
                  <c:v>1.49E+18</c:v>
                </c:pt>
                <c:pt idx="204" formatCode="General">
                  <c:v>1.86E+18</c:v>
                </c:pt>
                <c:pt idx="205" formatCode="General">
                  <c:v>1.76E+18</c:v>
                </c:pt>
                <c:pt idx="206" formatCode="General">
                  <c:v>1.66E+18</c:v>
                </c:pt>
                <c:pt idx="207" formatCode="General">
                  <c:v>1.75E+18</c:v>
                </c:pt>
                <c:pt idx="208" formatCode="General">
                  <c:v>1.47E+18</c:v>
                </c:pt>
                <c:pt idx="209" formatCode="General">
                  <c:v>1.45E+18</c:v>
                </c:pt>
                <c:pt idx="210" formatCode="General">
                  <c:v>1.4E+18</c:v>
                </c:pt>
                <c:pt idx="211" formatCode="General">
                  <c:v>1.57E+18</c:v>
                </c:pt>
                <c:pt idx="212" formatCode="General">
                  <c:v>1.56E+18</c:v>
                </c:pt>
                <c:pt idx="213" formatCode="General">
                  <c:v>1.44E+18</c:v>
                </c:pt>
                <c:pt idx="214" formatCode="General">
                  <c:v>1.82E+18</c:v>
                </c:pt>
                <c:pt idx="215" formatCode="General">
                  <c:v>1.97E+18</c:v>
                </c:pt>
                <c:pt idx="216" formatCode="General">
                  <c:v>1.82E+18</c:v>
                </c:pt>
                <c:pt idx="217" formatCode="General">
                  <c:v>1.66E+18</c:v>
                </c:pt>
                <c:pt idx="218" formatCode="General">
                  <c:v>1.73E+18</c:v>
                </c:pt>
                <c:pt idx="219" formatCode="General">
                  <c:v>1.49E+18</c:v>
                </c:pt>
                <c:pt idx="220" formatCode="General">
                  <c:v>1.19E+17</c:v>
                </c:pt>
                <c:pt idx="221" formatCode="General">
                  <c:v>1.1100000000000001E+18</c:v>
                </c:pt>
                <c:pt idx="222" formatCode="General">
                  <c:v>1.75E+18</c:v>
                </c:pt>
                <c:pt idx="223" formatCode="General">
                  <c:v>1.86E+18</c:v>
                </c:pt>
                <c:pt idx="224" formatCode="General">
                  <c:v>1.91E+18</c:v>
                </c:pt>
                <c:pt idx="225" formatCode="General">
                  <c:v>1.31E+18</c:v>
                </c:pt>
                <c:pt idx="226" formatCode="General">
                  <c:v>1.58E+18</c:v>
                </c:pt>
                <c:pt idx="227" formatCode="General">
                  <c:v>1.24E+18</c:v>
                </c:pt>
                <c:pt idx="228" formatCode="General">
                  <c:v>1.27E+18</c:v>
                </c:pt>
                <c:pt idx="229" formatCode="General">
                  <c:v>1.82E+18</c:v>
                </c:pt>
                <c:pt idx="230" formatCode="General">
                  <c:v>4.6500000000000006E+17</c:v>
                </c:pt>
                <c:pt idx="231" formatCode="General">
                  <c:v>1.79E+18</c:v>
                </c:pt>
                <c:pt idx="232" formatCode="General">
                  <c:v>1.41E+17</c:v>
                </c:pt>
                <c:pt idx="233" formatCode="General">
                  <c:v>1.31E+18</c:v>
                </c:pt>
                <c:pt idx="234" formatCode="General">
                  <c:v>1.64E+18</c:v>
                </c:pt>
                <c:pt idx="235" formatCode="General">
                  <c:v>1.5E+18</c:v>
                </c:pt>
                <c:pt idx="236" formatCode="General">
                  <c:v>1.61E+18</c:v>
                </c:pt>
                <c:pt idx="237" formatCode="General">
                  <c:v>1.82E+18</c:v>
                </c:pt>
                <c:pt idx="238" formatCode="General">
                  <c:v>1.76E+18</c:v>
                </c:pt>
                <c:pt idx="239" formatCode="General">
                  <c:v>1.85E+18</c:v>
                </c:pt>
                <c:pt idx="240" formatCode="General">
                  <c:v>1.8E+18</c:v>
                </c:pt>
                <c:pt idx="241" formatCode="General">
                  <c:v>1.65E+18</c:v>
                </c:pt>
                <c:pt idx="242" formatCode="General">
                  <c:v>1.55E+18</c:v>
                </c:pt>
                <c:pt idx="243" formatCode="General">
                  <c:v>1.59E+18</c:v>
                </c:pt>
                <c:pt idx="244" formatCode="General">
                  <c:v>1.95E+18</c:v>
                </c:pt>
                <c:pt idx="245" formatCode="General">
                  <c:v>1.8E+18</c:v>
                </c:pt>
                <c:pt idx="246" formatCode="General">
                  <c:v>1.78E+18</c:v>
                </c:pt>
                <c:pt idx="247" formatCode="General">
                  <c:v>1.62E+18</c:v>
                </c:pt>
                <c:pt idx="248" formatCode="General">
                  <c:v>1.67E+18</c:v>
                </c:pt>
                <c:pt idx="249" formatCode="General">
                  <c:v>1.4E+18</c:v>
                </c:pt>
                <c:pt idx="250" formatCode="General">
                  <c:v>3.43E+17</c:v>
                </c:pt>
                <c:pt idx="251" formatCode="General">
                  <c:v>6.18E+17</c:v>
                </c:pt>
                <c:pt idx="252" formatCode="General">
                  <c:v>1.34E+18</c:v>
                </c:pt>
                <c:pt idx="253" formatCode="General">
                  <c:v>1.37E+18</c:v>
                </c:pt>
                <c:pt idx="254" formatCode="General">
                  <c:v>1.2E+18</c:v>
                </c:pt>
                <c:pt idx="255" formatCode="General">
                  <c:v>1.73E+18</c:v>
                </c:pt>
                <c:pt idx="256" formatCode="General">
                  <c:v>1.89E+18</c:v>
                </c:pt>
                <c:pt idx="257" formatCode="General">
                  <c:v>1.32E+18</c:v>
                </c:pt>
                <c:pt idx="258" formatCode="General">
                  <c:v>1.83E+18</c:v>
                </c:pt>
                <c:pt idx="259" formatCode="General">
                  <c:v>1.32E+18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852000000000000</c:v>
                </c:pt>
                <c:pt idx="284" formatCode="General">
                  <c:v>1660000000000000</c:v>
                </c:pt>
                <c:pt idx="285" formatCode="General">
                  <c:v>1460000000000000</c:v>
                </c:pt>
                <c:pt idx="286" formatCode="General">
                  <c:v>1350000000000000</c:v>
                </c:pt>
                <c:pt idx="287" formatCode="General">
                  <c:v>1410000000000000</c:v>
                </c:pt>
                <c:pt idx="288" formatCode="General">
                  <c:v>441000000000000</c:v>
                </c:pt>
                <c:pt idx="289" formatCode="General">
                  <c:v>240000000000000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BBMData!$F$8:$F$297</c:f>
              <c:numCache>
                <c:formatCode>0.00E+00</c:formatCode>
                <c:ptCount val="290"/>
                <c:pt idx="0">
                  <c:v>3.36E+18</c:v>
                </c:pt>
                <c:pt idx="1">
                  <c:v>5.64E+18</c:v>
                </c:pt>
                <c:pt idx="2">
                  <c:v>4.71E+18</c:v>
                </c:pt>
                <c:pt idx="3">
                  <c:v>1.87E+18</c:v>
                </c:pt>
                <c:pt idx="4">
                  <c:v>4.62E+18</c:v>
                </c:pt>
                <c:pt idx="5">
                  <c:v>2.59E+18</c:v>
                </c:pt>
                <c:pt idx="6">
                  <c:v>5.31E+18</c:v>
                </c:pt>
                <c:pt idx="7">
                  <c:v>4.95E+18</c:v>
                </c:pt>
                <c:pt idx="8">
                  <c:v>3.64E+18</c:v>
                </c:pt>
                <c:pt idx="9">
                  <c:v>4.81E+18</c:v>
                </c:pt>
                <c:pt idx="10">
                  <c:v>5.21E+18</c:v>
                </c:pt>
                <c:pt idx="11">
                  <c:v>5.33E+18</c:v>
                </c:pt>
                <c:pt idx="12">
                  <c:v>5.64E+18</c:v>
                </c:pt>
                <c:pt idx="13">
                  <c:v>5.32E+18</c:v>
                </c:pt>
                <c:pt idx="14">
                  <c:v>4.59E+18</c:v>
                </c:pt>
                <c:pt idx="15">
                  <c:v>2.89E+18</c:v>
                </c:pt>
                <c:pt idx="16">
                  <c:v>1.46E+18</c:v>
                </c:pt>
                <c:pt idx="17">
                  <c:v>4.22E+18</c:v>
                </c:pt>
                <c:pt idx="18">
                  <c:v>5.11E+18</c:v>
                </c:pt>
                <c:pt idx="19">
                  <c:v>4.93E+18</c:v>
                </c:pt>
                <c:pt idx="20">
                  <c:v>5.23E+18</c:v>
                </c:pt>
                <c:pt idx="21">
                  <c:v>5.27E+18</c:v>
                </c:pt>
                <c:pt idx="22">
                  <c:v>5.03E+18</c:v>
                </c:pt>
                <c:pt idx="23">
                  <c:v>5.09E+18</c:v>
                </c:pt>
                <c:pt idx="24">
                  <c:v>5.1E+18</c:v>
                </c:pt>
                <c:pt idx="25">
                  <c:v>5.01E+18</c:v>
                </c:pt>
                <c:pt idx="26">
                  <c:v>4.57E+18</c:v>
                </c:pt>
                <c:pt idx="27">
                  <c:v>4.66E+18</c:v>
                </c:pt>
                <c:pt idx="28">
                  <c:v>5E+18</c:v>
                </c:pt>
                <c:pt idx="29">
                  <c:v>4.86E+18</c:v>
                </c:pt>
                <c:pt idx="30">
                  <c:v>4.53E+18</c:v>
                </c:pt>
                <c:pt idx="31">
                  <c:v>5.06E+18</c:v>
                </c:pt>
                <c:pt idx="32">
                  <c:v>5.15E+18</c:v>
                </c:pt>
                <c:pt idx="33">
                  <c:v>5.23E+18</c:v>
                </c:pt>
                <c:pt idx="34">
                  <c:v>5.13E+18</c:v>
                </c:pt>
                <c:pt idx="35">
                  <c:v>4.87E+18</c:v>
                </c:pt>
                <c:pt idx="36">
                  <c:v>5.32E+18</c:v>
                </c:pt>
                <c:pt idx="37">
                  <c:v>4.47E+18</c:v>
                </c:pt>
                <c:pt idx="38">
                  <c:v>4.76E+18</c:v>
                </c:pt>
                <c:pt idx="39">
                  <c:v>4.68E+18</c:v>
                </c:pt>
                <c:pt idx="40">
                  <c:v>1.03E+18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>
                  <c:v>5.36E+17</c:v>
                </c:pt>
                <c:pt idx="58">
                  <c:v>3.28E+18</c:v>
                </c:pt>
                <c:pt idx="59">
                  <c:v>4.13E+18</c:v>
                </c:pt>
                <c:pt idx="60">
                  <c:v>2.24E+18</c:v>
                </c:pt>
                <c:pt idx="61">
                  <c:v>3.23E+18</c:v>
                </c:pt>
                <c:pt idx="62">
                  <c:v>4.88E+18</c:v>
                </c:pt>
                <c:pt idx="63">
                  <c:v>4.81E+18</c:v>
                </c:pt>
                <c:pt idx="64">
                  <c:v>5.06E+18</c:v>
                </c:pt>
                <c:pt idx="65">
                  <c:v>4.61E+18</c:v>
                </c:pt>
                <c:pt idx="66">
                  <c:v>5.42E+18</c:v>
                </c:pt>
                <c:pt idx="67">
                  <c:v>5.5E+18</c:v>
                </c:pt>
                <c:pt idx="68">
                  <c:v>4.96E+18</c:v>
                </c:pt>
                <c:pt idx="69">
                  <c:v>5.55E+18</c:v>
                </c:pt>
                <c:pt idx="70">
                  <c:v>5.83E+18</c:v>
                </c:pt>
                <c:pt idx="71">
                  <c:v>1.95E+18</c:v>
                </c:pt>
                <c:pt idx="72" formatCode="General">
                  <c:v>0</c:v>
                </c:pt>
                <c:pt idx="73">
                  <c:v>8.23E+17</c:v>
                </c:pt>
                <c:pt idx="74">
                  <c:v>4.01E+18</c:v>
                </c:pt>
                <c:pt idx="75">
                  <c:v>5.5E+18</c:v>
                </c:pt>
                <c:pt idx="76">
                  <c:v>5.29E+18</c:v>
                </c:pt>
                <c:pt idx="77">
                  <c:v>1.96E+18</c:v>
                </c:pt>
                <c:pt idx="78">
                  <c:v>8.48E+17</c:v>
                </c:pt>
                <c:pt idx="79">
                  <c:v>5.73E+18</c:v>
                </c:pt>
                <c:pt idx="80">
                  <c:v>6.63E+18</c:v>
                </c:pt>
                <c:pt idx="81">
                  <c:v>6.43E+18</c:v>
                </c:pt>
                <c:pt idx="82">
                  <c:v>6.88E+18</c:v>
                </c:pt>
                <c:pt idx="83">
                  <c:v>7.23E+18</c:v>
                </c:pt>
                <c:pt idx="84">
                  <c:v>6.77E+18</c:v>
                </c:pt>
                <c:pt idx="85">
                  <c:v>5.23E+18</c:v>
                </c:pt>
                <c:pt idx="86">
                  <c:v>7.52E+17</c:v>
                </c:pt>
                <c:pt idx="87" formatCode="General">
                  <c:v>0</c:v>
                </c:pt>
                <c:pt idx="88">
                  <c:v>49500000000</c:v>
                </c:pt>
                <c:pt idx="89" formatCode="General">
                  <c:v>0</c:v>
                </c:pt>
                <c:pt idx="90">
                  <c:v>437000000000000</c:v>
                </c:pt>
                <c:pt idx="91">
                  <c:v>5.51E+17</c:v>
                </c:pt>
                <c:pt idx="92">
                  <c:v>2.85E+18</c:v>
                </c:pt>
                <c:pt idx="93">
                  <c:v>6.21E+18</c:v>
                </c:pt>
                <c:pt idx="94">
                  <c:v>6.26E+18</c:v>
                </c:pt>
                <c:pt idx="95">
                  <c:v>7.01E+18</c:v>
                </c:pt>
                <c:pt idx="96">
                  <c:v>6.34E+18</c:v>
                </c:pt>
                <c:pt idx="97">
                  <c:v>6.93E+18</c:v>
                </c:pt>
                <c:pt idx="98">
                  <c:v>7.07E+18</c:v>
                </c:pt>
                <c:pt idx="99">
                  <c:v>6.82E+18</c:v>
                </c:pt>
                <c:pt idx="100">
                  <c:v>6.32E+18</c:v>
                </c:pt>
                <c:pt idx="101">
                  <c:v>6.78E+18</c:v>
                </c:pt>
                <c:pt idx="102">
                  <c:v>6.89E+18</c:v>
                </c:pt>
                <c:pt idx="103">
                  <c:v>6.56E+18</c:v>
                </c:pt>
                <c:pt idx="104">
                  <c:v>1.7E+18</c:v>
                </c:pt>
                <c:pt idx="105">
                  <c:v>6.46E+18</c:v>
                </c:pt>
                <c:pt idx="106">
                  <c:v>6.41E+18</c:v>
                </c:pt>
                <c:pt idx="107">
                  <c:v>6.71E+18</c:v>
                </c:pt>
                <c:pt idx="108">
                  <c:v>4.16E+18</c:v>
                </c:pt>
                <c:pt idx="109">
                  <c:v>6.96E+18</c:v>
                </c:pt>
                <c:pt idx="110">
                  <c:v>3.02E+17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>
                  <c:v>2.33E+18</c:v>
                </c:pt>
                <c:pt idx="114">
                  <c:v>6.09E+18</c:v>
                </c:pt>
                <c:pt idx="115">
                  <c:v>6.49E+18</c:v>
                </c:pt>
                <c:pt idx="116">
                  <c:v>6.84E+18</c:v>
                </c:pt>
                <c:pt idx="117">
                  <c:v>7.11E+18</c:v>
                </c:pt>
                <c:pt idx="118">
                  <c:v>6.36E+18</c:v>
                </c:pt>
                <c:pt idx="119">
                  <c:v>6.71E+18</c:v>
                </c:pt>
                <c:pt idx="120">
                  <c:v>6.92E+18</c:v>
                </c:pt>
                <c:pt idx="121">
                  <c:v>6.81E+18</c:v>
                </c:pt>
                <c:pt idx="122">
                  <c:v>5.94E+18</c:v>
                </c:pt>
                <c:pt idx="123">
                  <c:v>7.27E+18</c:v>
                </c:pt>
                <c:pt idx="124">
                  <c:v>6.46E+18</c:v>
                </c:pt>
                <c:pt idx="125">
                  <c:v>6.66E+18</c:v>
                </c:pt>
                <c:pt idx="126">
                  <c:v>7.11E+18</c:v>
                </c:pt>
                <c:pt idx="127">
                  <c:v>6.66E+18</c:v>
                </c:pt>
                <c:pt idx="128">
                  <c:v>6.63E+18</c:v>
                </c:pt>
                <c:pt idx="129">
                  <c:v>7.62E+18</c:v>
                </c:pt>
                <c:pt idx="130">
                  <c:v>6E+18</c:v>
                </c:pt>
                <c:pt idx="131">
                  <c:v>7.85E+18</c:v>
                </c:pt>
                <c:pt idx="132">
                  <c:v>6.27E+18</c:v>
                </c:pt>
                <c:pt idx="133">
                  <c:v>6.9E+18</c:v>
                </c:pt>
                <c:pt idx="134">
                  <c:v>6.38E+18</c:v>
                </c:pt>
                <c:pt idx="135">
                  <c:v>5.74E+18</c:v>
                </c:pt>
                <c:pt idx="136">
                  <c:v>5.1E+18</c:v>
                </c:pt>
                <c:pt idx="137">
                  <c:v>7.14E+18</c:v>
                </c:pt>
                <c:pt idx="138">
                  <c:v>4.57E+18</c:v>
                </c:pt>
                <c:pt idx="139">
                  <c:v>3.04E+18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6080000000000000</c:v>
                </c:pt>
                <c:pt idx="153" formatCode="General">
                  <c:v>3.02E+18</c:v>
                </c:pt>
                <c:pt idx="154" formatCode="General">
                  <c:v>5.86E+18</c:v>
                </c:pt>
                <c:pt idx="155" formatCode="General">
                  <c:v>6.56E+18</c:v>
                </c:pt>
                <c:pt idx="156" formatCode="General">
                  <c:v>6.49E+18</c:v>
                </c:pt>
                <c:pt idx="157" formatCode="General">
                  <c:v>6.72E+18</c:v>
                </c:pt>
                <c:pt idx="158" formatCode="General">
                  <c:v>7.59E+18</c:v>
                </c:pt>
                <c:pt idx="159" formatCode="General">
                  <c:v>7.69E+18</c:v>
                </c:pt>
                <c:pt idx="160" formatCode="General">
                  <c:v>7.32E+18</c:v>
                </c:pt>
                <c:pt idx="161" formatCode="General">
                  <c:v>7.27E+18</c:v>
                </c:pt>
                <c:pt idx="162" formatCode="General">
                  <c:v>6.21E+18</c:v>
                </c:pt>
                <c:pt idx="163" formatCode="General">
                  <c:v>7.57E+18</c:v>
                </c:pt>
                <c:pt idx="164" formatCode="General">
                  <c:v>6.65E+18</c:v>
                </c:pt>
                <c:pt idx="165" formatCode="General">
                  <c:v>4.7E+18</c:v>
                </c:pt>
                <c:pt idx="166" formatCode="General">
                  <c:v>6.37E+18</c:v>
                </c:pt>
                <c:pt idx="167" formatCode="General">
                  <c:v>8.5E+18</c:v>
                </c:pt>
                <c:pt idx="168" formatCode="General">
                  <c:v>8.859999999999999E+18</c:v>
                </c:pt>
                <c:pt idx="169" formatCode="General">
                  <c:v>9.27E+18</c:v>
                </c:pt>
                <c:pt idx="170" formatCode="General">
                  <c:v>6.85E+18</c:v>
                </c:pt>
                <c:pt idx="171" formatCode="General">
                  <c:v>6.96E+18</c:v>
                </c:pt>
                <c:pt idx="172" formatCode="General">
                  <c:v>4.2E+18</c:v>
                </c:pt>
                <c:pt idx="173" formatCode="General">
                  <c:v>7.99E+18</c:v>
                </c:pt>
                <c:pt idx="174" formatCode="General">
                  <c:v>6.88E+18</c:v>
                </c:pt>
                <c:pt idx="175" formatCode="General">
                  <c:v>7.91E+18</c:v>
                </c:pt>
                <c:pt idx="176" formatCode="General">
                  <c:v>7.23E+18</c:v>
                </c:pt>
                <c:pt idx="177" formatCode="General">
                  <c:v>8.33E+18</c:v>
                </c:pt>
                <c:pt idx="178" formatCode="General">
                  <c:v>7.19E+18</c:v>
                </c:pt>
                <c:pt idx="179" formatCode="General">
                  <c:v>6.74E+18</c:v>
                </c:pt>
                <c:pt idx="180" formatCode="General">
                  <c:v>7.81E+18</c:v>
                </c:pt>
                <c:pt idx="181" formatCode="General">
                  <c:v>8.68E+18</c:v>
                </c:pt>
                <c:pt idx="182" formatCode="General">
                  <c:v>8.039999999999999E+18</c:v>
                </c:pt>
                <c:pt idx="183" formatCode="General">
                  <c:v>6.1E+18</c:v>
                </c:pt>
                <c:pt idx="184" formatCode="General">
                  <c:v>8.699999999999999E+18</c:v>
                </c:pt>
                <c:pt idx="185" formatCode="General">
                  <c:v>8.470000000000001E+18</c:v>
                </c:pt>
                <c:pt idx="186" formatCode="General">
                  <c:v>6.72E+18</c:v>
                </c:pt>
                <c:pt idx="187" formatCode="General">
                  <c:v>7.33E+18</c:v>
                </c:pt>
                <c:pt idx="188" formatCode="General">
                  <c:v>7.23E+18</c:v>
                </c:pt>
                <c:pt idx="189" formatCode="General">
                  <c:v>8.359999999999999E+18</c:v>
                </c:pt>
                <c:pt idx="190" formatCode="General">
                  <c:v>8.57E+18</c:v>
                </c:pt>
                <c:pt idx="191" formatCode="General">
                  <c:v>7.37E+18</c:v>
                </c:pt>
                <c:pt idx="192" formatCode="General">
                  <c:v>7.51E+18</c:v>
                </c:pt>
                <c:pt idx="193" formatCode="General">
                  <c:v>8.26E+18</c:v>
                </c:pt>
                <c:pt idx="194" formatCode="General">
                  <c:v>8.359999999999999E+18</c:v>
                </c:pt>
                <c:pt idx="195" formatCode="General">
                  <c:v>4.88E+18</c:v>
                </c:pt>
                <c:pt idx="196" formatCode="General">
                  <c:v>1.29E+17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7.37E+16</c:v>
                </c:pt>
                <c:pt idx="202" formatCode="General">
                  <c:v>6.81E+18</c:v>
                </c:pt>
                <c:pt idx="203" formatCode="General">
                  <c:v>6.52E+18</c:v>
                </c:pt>
                <c:pt idx="204" formatCode="General">
                  <c:v>5.62E+18</c:v>
                </c:pt>
                <c:pt idx="205" formatCode="General">
                  <c:v>5.2E+18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275000000000000</c:v>
                </c:pt>
                <c:pt idx="212" formatCode="General">
                  <c:v>6.31E+18</c:v>
                </c:pt>
                <c:pt idx="213" formatCode="General">
                  <c:v>7.18E+18</c:v>
                </c:pt>
                <c:pt idx="214" formatCode="General">
                  <c:v>7.87E+18</c:v>
                </c:pt>
                <c:pt idx="215" formatCode="General">
                  <c:v>8.4E+18</c:v>
                </c:pt>
                <c:pt idx="216" formatCode="General">
                  <c:v>8.09E+18</c:v>
                </c:pt>
                <c:pt idx="217" formatCode="General">
                  <c:v>7.11E+18</c:v>
                </c:pt>
                <c:pt idx="218" formatCode="General">
                  <c:v>7.6E+18</c:v>
                </c:pt>
                <c:pt idx="219" formatCode="General">
                  <c:v>7.87E+18</c:v>
                </c:pt>
                <c:pt idx="220" formatCode="General">
                  <c:v>8.800000000000001E+18</c:v>
                </c:pt>
                <c:pt idx="221" formatCode="General">
                  <c:v>7.61E+18</c:v>
                </c:pt>
                <c:pt idx="222" formatCode="General">
                  <c:v>7.82E+18</c:v>
                </c:pt>
                <c:pt idx="223" formatCode="General">
                  <c:v>8.65E+18</c:v>
                </c:pt>
                <c:pt idx="224" formatCode="General">
                  <c:v>8.65E+18</c:v>
                </c:pt>
                <c:pt idx="225" formatCode="General">
                  <c:v>5.14E+18</c:v>
                </c:pt>
                <c:pt idx="226" formatCode="General">
                  <c:v>7.33E+18</c:v>
                </c:pt>
                <c:pt idx="227" formatCode="General">
                  <c:v>7.55E+18</c:v>
                </c:pt>
                <c:pt idx="228" formatCode="General">
                  <c:v>3.98E+18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1.16E+18</c:v>
                </c:pt>
                <c:pt idx="235" formatCode="General">
                  <c:v>4.89E+18</c:v>
                </c:pt>
                <c:pt idx="236" formatCode="General">
                  <c:v>3.36E+18</c:v>
                </c:pt>
                <c:pt idx="237" formatCode="General">
                  <c:v>4.0599999999999995E+18</c:v>
                </c:pt>
                <c:pt idx="238" formatCode="General">
                  <c:v>3.97E+18</c:v>
                </c:pt>
                <c:pt idx="239" formatCode="General">
                  <c:v>4.1500000000000005E+18</c:v>
                </c:pt>
                <c:pt idx="240" formatCode="General">
                  <c:v>1.3600000000000002E+17</c:v>
                </c:pt>
                <c:pt idx="241" formatCode="General">
                  <c:v>216000000000000</c:v>
                </c:pt>
                <c:pt idx="242" formatCode="General">
                  <c:v>0</c:v>
                </c:pt>
                <c:pt idx="243" formatCode="General">
                  <c:v>1.27E+18</c:v>
                </c:pt>
                <c:pt idx="244" formatCode="General">
                  <c:v>5.99E+18</c:v>
                </c:pt>
                <c:pt idx="245" formatCode="General">
                  <c:v>4.6100000000000005E+18</c:v>
                </c:pt>
                <c:pt idx="246" formatCode="General">
                  <c:v>5.4E+18</c:v>
                </c:pt>
                <c:pt idx="247" formatCode="General">
                  <c:v>3.77E+18</c:v>
                </c:pt>
                <c:pt idx="248" formatCode="General">
                  <c:v>0</c:v>
                </c:pt>
                <c:pt idx="249" formatCode="General">
                  <c:v>198000000000000</c:v>
                </c:pt>
                <c:pt idx="250" formatCode="General">
                  <c:v>8.82E+17</c:v>
                </c:pt>
                <c:pt idx="251" formatCode="General">
                  <c:v>6.57E+18</c:v>
                </c:pt>
                <c:pt idx="252" formatCode="General">
                  <c:v>5.94E+18</c:v>
                </c:pt>
                <c:pt idx="253" formatCode="General">
                  <c:v>6.63E+18</c:v>
                </c:pt>
                <c:pt idx="254" formatCode="General">
                  <c:v>5.55E+18</c:v>
                </c:pt>
                <c:pt idx="255" formatCode="General">
                  <c:v>8.08E+18</c:v>
                </c:pt>
                <c:pt idx="256" formatCode="General">
                  <c:v>8.73E+18</c:v>
                </c:pt>
                <c:pt idx="257" formatCode="General">
                  <c:v>2.6E+18</c:v>
                </c:pt>
                <c:pt idx="258" formatCode="General">
                  <c:v>2.1E+18</c:v>
                </c:pt>
                <c:pt idx="259" formatCode="General">
                  <c:v>8.210000000000001E+18</c:v>
                </c:pt>
                <c:pt idx="260" formatCode="General">
                  <c:v>7.59E+18</c:v>
                </c:pt>
                <c:pt idx="261" formatCode="General">
                  <c:v>9.08E+18</c:v>
                </c:pt>
                <c:pt idx="262" formatCode="General">
                  <c:v>8.27E+18</c:v>
                </c:pt>
                <c:pt idx="263" formatCode="General">
                  <c:v>9.49E+18</c:v>
                </c:pt>
                <c:pt idx="264" formatCode="General">
                  <c:v>1.04E+19</c:v>
                </c:pt>
                <c:pt idx="265" formatCode="General">
                  <c:v>7.52E+18</c:v>
                </c:pt>
                <c:pt idx="266" formatCode="General">
                  <c:v>9.220000000000001E+18</c:v>
                </c:pt>
                <c:pt idx="267" formatCode="General">
                  <c:v>8.31E+18</c:v>
                </c:pt>
                <c:pt idx="268" formatCode="General">
                  <c:v>8.619999999999999E+18</c:v>
                </c:pt>
                <c:pt idx="269" formatCode="General">
                  <c:v>9.57E+18</c:v>
                </c:pt>
                <c:pt idx="270" formatCode="General">
                  <c:v>9.09E+18</c:v>
                </c:pt>
                <c:pt idx="271" formatCode="General">
                  <c:v>8.81E+18</c:v>
                </c:pt>
                <c:pt idx="272" formatCode="General">
                  <c:v>1E+19</c:v>
                </c:pt>
                <c:pt idx="273" formatCode="General">
                  <c:v>9.32E+18</c:v>
                </c:pt>
                <c:pt idx="274" formatCode="General">
                  <c:v>8.85E+18</c:v>
                </c:pt>
                <c:pt idx="275" formatCode="General">
                  <c:v>8.15E+18</c:v>
                </c:pt>
                <c:pt idx="276" formatCode="General">
                  <c:v>8.92E+18</c:v>
                </c:pt>
                <c:pt idx="277" formatCode="General">
                  <c:v>1.5E+18</c:v>
                </c:pt>
                <c:pt idx="278" formatCode="General">
                  <c:v>5.59E+18</c:v>
                </c:pt>
                <c:pt idx="279" formatCode="General">
                  <c:v>8.83E+18</c:v>
                </c:pt>
                <c:pt idx="280" formatCode="General">
                  <c:v>7.9E+18</c:v>
                </c:pt>
                <c:pt idx="281" formatCode="General">
                  <c:v>9.69E+18</c:v>
                </c:pt>
                <c:pt idx="282" formatCode="General">
                  <c:v>8.27E+18</c:v>
                </c:pt>
                <c:pt idx="283" formatCode="General">
                  <c:v>9.32E+18</c:v>
                </c:pt>
                <c:pt idx="284" formatCode="General">
                  <c:v>8.85E+18</c:v>
                </c:pt>
                <c:pt idx="285" formatCode="General">
                  <c:v>9.050000000000001E+18</c:v>
                </c:pt>
                <c:pt idx="286" formatCode="General">
                  <c:v>8.619999999999999E+18</c:v>
                </c:pt>
                <c:pt idx="287" formatCode="General">
                  <c:v>9.140000000000001E+18</c:v>
                </c:pt>
                <c:pt idx="288" formatCode="General">
                  <c:v>7.92E+18</c:v>
                </c:pt>
                <c:pt idx="289" formatCode="General">
                  <c:v>7.64E+18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343296"/>
        <c:axId val="240349184"/>
      </c:scatterChart>
      <c:valAx>
        <c:axId val="240343296"/>
        <c:scaling>
          <c:orientation val="minMax"/>
          <c:max val="300"/>
        </c:scaling>
        <c:delete val="0"/>
        <c:axPos val="b"/>
        <c:numFmt formatCode="[$-409]d\-mmm\-yy;@" sourceLinked="0"/>
        <c:majorTickMark val="out"/>
        <c:minorTickMark val="none"/>
        <c:tickLblPos val="nextTo"/>
        <c:crossAx val="240349184"/>
        <c:crosses val="autoZero"/>
        <c:crossBetween val="midCat"/>
        <c:majorUnit val="104"/>
      </c:valAx>
      <c:valAx>
        <c:axId val="24034918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4034329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01 Nov 2010 thru 21 Feb 2011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BBMData!$AK$2</c:f>
              <c:strCache>
                <c:ptCount val="1"/>
                <c:pt idx="0">
                  <c:v>Imp/Corr</c:v>
                </c:pt>
              </c:strCache>
            </c:strRef>
          </c:tx>
          <c:val>
            <c:numRef>
              <c:f>BBMData!$AK$220:$AK$236</c:f>
              <c:numCache>
                <c:formatCode>0.0000</c:formatCode>
                <c:ptCount val="17"/>
                <c:pt idx="0">
                  <c:v>1.0329221073519594</c:v>
                </c:pt>
                <c:pt idx="1">
                  <c:v>1.0334877628478021</c:v>
                </c:pt>
                <c:pt idx="2">
                  <c:v>1.0169778892604979</c:v>
                </c:pt>
                <c:pt idx="3">
                  <c:v>1.0131456077402023</c:v>
                </c:pt>
                <c:pt idx="4">
                  <c:v>1.0080991371560291</c:v>
                </c:pt>
                <c:pt idx="5">
                  <c:v>1.0007767963656513</c:v>
                </c:pt>
                <c:pt idx="6">
                  <c:v>1.003945666549596</c:v>
                </c:pt>
                <c:pt idx="7">
                  <c:v>1.0027774262146854</c:v>
                </c:pt>
                <c:pt idx="8">
                  <c:v>1.0050639952819418</c:v>
                </c:pt>
                <c:pt idx="9">
                  <c:v>0.99785746429312294</c:v>
                </c:pt>
                <c:pt idx="10">
                  <c:v>0.99958101895854323</c:v>
                </c:pt>
                <c:pt idx="11">
                  <c:v>1.0048128885902003</c:v>
                </c:pt>
                <c:pt idx="12">
                  <c:v>1.0196836114723618</c:v>
                </c:pt>
                <c:pt idx="13">
                  <c:v>1.0035966513404651</c:v>
                </c:pt>
                <c:pt idx="14">
                  <c:v>1.0012593990647085</c:v>
                </c:pt>
                <c:pt idx="15">
                  <c:v>0.99915841014594853</c:v>
                </c:pt>
                <c:pt idx="16">
                  <c:v>1.0035021299101401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BBMData!$AL$2</c:f>
              <c:strCache>
                <c:ptCount val="1"/>
                <c:pt idx="0">
                  <c:v>Imp/Uncorr</c:v>
                </c:pt>
              </c:strCache>
            </c:strRef>
          </c:tx>
          <c:val>
            <c:numRef>
              <c:f>BBMData!$AL$220:$AL$236</c:f>
              <c:numCache>
                <c:formatCode>0.0000</c:formatCode>
                <c:ptCount val="17"/>
                <c:pt idx="0">
                  <c:v>1.0329221073519594</c:v>
                </c:pt>
                <c:pt idx="1">
                  <c:v>1.0334877628478021</c:v>
                </c:pt>
                <c:pt idx="2">
                  <c:v>1.0169778892604979</c:v>
                </c:pt>
                <c:pt idx="3">
                  <c:v>1.0131456077402023</c:v>
                </c:pt>
                <c:pt idx="4">
                  <c:v>0.97785616304134826</c:v>
                </c:pt>
                <c:pt idx="5">
                  <c:v>0.97075349247468179</c:v>
                </c:pt>
                <c:pt idx="6">
                  <c:v>0.97382729655310818</c:v>
                </c:pt>
                <c:pt idx="7">
                  <c:v>0.97269410342824469</c:v>
                </c:pt>
                <c:pt idx="8">
                  <c:v>0.97491207542348368</c:v>
                </c:pt>
                <c:pt idx="9">
                  <c:v>0.96792174036432921</c:v>
                </c:pt>
                <c:pt idx="10">
                  <c:v>0.96959358838978693</c:v>
                </c:pt>
                <c:pt idx="11">
                  <c:v>0.97466850193249432</c:v>
                </c:pt>
                <c:pt idx="12">
                  <c:v>0.98909310312819088</c:v>
                </c:pt>
                <c:pt idx="13">
                  <c:v>1.0035966513404651</c:v>
                </c:pt>
                <c:pt idx="14">
                  <c:v>1.0012593990647085</c:v>
                </c:pt>
                <c:pt idx="15">
                  <c:v>0.99915841014594853</c:v>
                </c:pt>
                <c:pt idx="16">
                  <c:v>1.0035021299101401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378240"/>
        <c:axId val="240379776"/>
      </c:lineChart>
      <c:catAx>
        <c:axId val="24037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240379776"/>
        <c:crosses val="autoZero"/>
        <c:auto val="1"/>
        <c:lblAlgn val="ctr"/>
        <c:lblOffset val="100"/>
        <c:noMultiLvlLbl val="0"/>
      </c:catAx>
      <c:valAx>
        <c:axId val="240379776"/>
        <c:scaling>
          <c:orientation val="minMax"/>
          <c:min val="0.96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240378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14 Sep 2009 thru 22 Feb 2010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BBMData!$AK$2</c:f>
              <c:strCache>
                <c:ptCount val="1"/>
                <c:pt idx="0">
                  <c:v>Imp/Corr</c:v>
                </c:pt>
              </c:strCache>
            </c:strRef>
          </c:tx>
          <c:val>
            <c:numRef>
              <c:f>BBMData!$AK$161:$AK$184</c:f>
              <c:numCache>
                <c:formatCode>0.0000</c:formatCode>
                <c:ptCount val="24"/>
                <c:pt idx="0">
                  <c:v>0.99720803698289351</c:v>
                </c:pt>
                <c:pt idx="1">
                  <c:v>1.0079379918707319</c:v>
                </c:pt>
                <c:pt idx="2">
                  <c:v>1.0000241645626862</c:v>
                </c:pt>
                <c:pt idx="3">
                  <c:v>1.0053576590144448</c:v>
                </c:pt>
                <c:pt idx="4">
                  <c:v>1.0097070556954102</c:v>
                </c:pt>
                <c:pt idx="5">
                  <c:v>1.006814634391954</c:v>
                </c:pt>
                <c:pt idx="6">
                  <c:v>1.0025107753690328</c:v>
                </c:pt>
                <c:pt idx="7">
                  <c:v>1.0074163505450999</c:v>
                </c:pt>
                <c:pt idx="8">
                  <c:v>1.0059431186103034</c:v>
                </c:pt>
                <c:pt idx="9">
                  <c:v>1.0038952098170395</c:v>
                </c:pt>
                <c:pt idx="10">
                  <c:v>1.0043630753232111</c:v>
                </c:pt>
                <c:pt idx="11">
                  <c:v>1.0034873405187763</c:v>
                </c:pt>
                <c:pt idx="12">
                  <c:v>1.0038587338708473</c:v>
                </c:pt>
                <c:pt idx="13">
                  <c:v>1.0010720512105662</c:v>
                </c:pt>
                <c:pt idx="14">
                  <c:v>1.0085407217742333</c:v>
                </c:pt>
                <c:pt idx="15">
                  <c:v>1.0088309344941102</c:v>
                </c:pt>
                <c:pt idx="16">
                  <c:v>0.98703452066782937</c:v>
                </c:pt>
                <c:pt idx="17">
                  <c:v>1.0014350541054184</c:v>
                </c:pt>
                <c:pt idx="18">
                  <c:v>1.0061039319538001</c:v>
                </c:pt>
                <c:pt idx="19">
                  <c:v>0.98686107380059451</c:v>
                </c:pt>
                <c:pt idx="20">
                  <c:v>1.0097511295667978</c:v>
                </c:pt>
                <c:pt idx="21">
                  <c:v>1.0117818700703503</c:v>
                </c:pt>
                <c:pt idx="22">
                  <c:v>1.0099311850463923</c:v>
                </c:pt>
                <c:pt idx="23">
                  <c:v>1.0086269030378521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BBMData!$AL$2</c:f>
              <c:strCache>
                <c:ptCount val="1"/>
                <c:pt idx="0">
                  <c:v>Imp/Uncorr</c:v>
                </c:pt>
              </c:strCache>
            </c:strRef>
          </c:tx>
          <c:val>
            <c:numRef>
              <c:f>BBMData!$AL$161:$AL$184</c:f>
              <c:numCache>
                <c:formatCode>0.0000</c:formatCode>
                <c:ptCount val="24"/>
                <c:pt idx="0">
                  <c:v>0.96729179587340675</c:v>
                </c:pt>
                <c:pt idx="1">
                  <c:v>0.97769985211460997</c:v>
                </c:pt>
                <c:pt idx="2">
                  <c:v>0.97002343962580562</c:v>
                </c:pt>
                <c:pt idx="3">
                  <c:v>0.97519692924401158</c:v>
                </c:pt>
                <c:pt idx="4">
                  <c:v>0.97941584402454784</c:v>
                </c:pt>
                <c:pt idx="5">
                  <c:v>0.97661019536019533</c:v>
                </c:pt>
                <c:pt idx="6">
                  <c:v>0.97243545210796167</c:v>
                </c:pt>
                <c:pt idx="7">
                  <c:v>0.97719386002874686</c:v>
                </c:pt>
                <c:pt idx="8">
                  <c:v>0.97576482505199424</c:v>
                </c:pt>
                <c:pt idx="9">
                  <c:v>0.97377835352252828</c:v>
                </c:pt>
                <c:pt idx="10">
                  <c:v>0.97423218306351467</c:v>
                </c:pt>
                <c:pt idx="11">
                  <c:v>0.97338272030321304</c:v>
                </c:pt>
                <c:pt idx="12">
                  <c:v>0.97374297185472192</c:v>
                </c:pt>
                <c:pt idx="13">
                  <c:v>0.97103988967424926</c:v>
                </c:pt>
                <c:pt idx="14">
                  <c:v>0.97828450012100621</c:v>
                </c:pt>
                <c:pt idx="15">
                  <c:v>0.97856600645928682</c:v>
                </c:pt>
                <c:pt idx="16">
                  <c:v>0.95742348504779451</c:v>
                </c:pt>
                <c:pt idx="17">
                  <c:v>1.0014350541054184</c:v>
                </c:pt>
                <c:pt idx="18">
                  <c:v>1.0061039319538001</c:v>
                </c:pt>
                <c:pt idx="19">
                  <c:v>0.98686107380059451</c:v>
                </c:pt>
                <c:pt idx="20">
                  <c:v>1.0097511295667978</c:v>
                </c:pt>
                <c:pt idx="21">
                  <c:v>1.0117818700703503</c:v>
                </c:pt>
                <c:pt idx="22">
                  <c:v>1.0099311850463923</c:v>
                </c:pt>
                <c:pt idx="23">
                  <c:v>1.0086269030378521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507712"/>
        <c:axId val="241529984"/>
      </c:lineChart>
      <c:catAx>
        <c:axId val="24150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41529984"/>
        <c:crosses val="autoZero"/>
        <c:auto val="1"/>
        <c:lblAlgn val="ctr"/>
        <c:lblOffset val="100"/>
        <c:noMultiLvlLbl val="0"/>
      </c:catAx>
      <c:valAx>
        <c:axId val="241529984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2415077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Weekly</a:t>
            </a:r>
            <a:r>
              <a:rPr lang="en-US" baseline="0"/>
              <a:t> </a:t>
            </a:r>
            <a:r>
              <a:rPr lang="en-US"/>
              <a:t>Loss Sum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TorLoss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BBMData!$O$8:$O$297</c:f>
              <c:numCache>
                <c:formatCode>0.00E+00</c:formatCode>
                <c:ptCount val="290"/>
                <c:pt idx="0">
                  <c:v>3.2164332237567968E+16</c:v>
                </c:pt>
                <c:pt idx="1">
                  <c:v>3.7528126747865664E+17</c:v>
                </c:pt>
                <c:pt idx="2">
                  <c:v>5.17521679422552E+17</c:v>
                </c:pt>
                <c:pt idx="3">
                  <c:v>2.2789023931224464E+17</c:v>
                </c:pt>
                <c:pt idx="4">
                  <c:v>3.7585472876481037E+17</c:v>
                </c:pt>
                <c:pt idx="5">
                  <c:v>3.5753249110530022E+17</c:v>
                </c:pt>
                <c:pt idx="6">
                  <c:v>5.3472828027781862E+17</c:v>
                </c:pt>
                <c:pt idx="7">
                  <c:v>3.9365573478510675E+17</c:v>
                </c:pt>
                <c:pt idx="8">
                  <c:v>2.9086969460386662E+17</c:v>
                </c:pt>
                <c:pt idx="9">
                  <c:v>4.0815675671295526E+17</c:v>
                </c:pt>
                <c:pt idx="10">
                  <c:v>4.6705309676347322E+17</c:v>
                </c:pt>
                <c:pt idx="11">
                  <c:v>3.8531927870546714E+17</c:v>
                </c:pt>
                <c:pt idx="12">
                  <c:v>1.8324685025960262E+17</c:v>
                </c:pt>
                <c:pt idx="13">
                  <c:v>2.380968824900528E+17</c:v>
                </c:pt>
                <c:pt idx="14">
                  <c:v>2.224244229438809E+17</c:v>
                </c:pt>
                <c:pt idx="15">
                  <c:v>1.7900279025460989E+17</c:v>
                </c:pt>
                <c:pt idx="16">
                  <c:v>9.278689887214544E+16</c:v>
                </c:pt>
                <c:pt idx="17">
                  <c:v>2.0761136995203798E+17</c:v>
                </c:pt>
                <c:pt idx="18">
                  <c:v>2.0203205166919776E+17</c:v>
                </c:pt>
                <c:pt idx="19">
                  <c:v>-4.3522552118271078E+17</c:v>
                </c:pt>
                <c:pt idx="20">
                  <c:v>2.8349810715760102E+17</c:v>
                </c:pt>
                <c:pt idx="21">
                  <c:v>2.882269717678264E+17</c:v>
                </c:pt>
                <c:pt idx="22">
                  <c:v>2.8275233904423302E+17</c:v>
                </c:pt>
                <c:pt idx="23">
                  <c:v>3.3190045199928704E+17</c:v>
                </c:pt>
                <c:pt idx="24">
                  <c:v>2.9868863016982918E+17</c:v>
                </c:pt>
                <c:pt idx="25">
                  <c:v>2.9584688228810022E+17</c:v>
                </c:pt>
                <c:pt idx="26">
                  <c:v>5.5181732281087046E+17</c:v>
                </c:pt>
                <c:pt idx="27">
                  <c:v>6.3286974565576576E+17</c:v>
                </c:pt>
                <c:pt idx="28">
                  <c:v>6.6353403551592064E+17</c:v>
                </c:pt>
                <c:pt idx="29">
                  <c:v>6.765336979276407E+17</c:v>
                </c:pt>
                <c:pt idx="30">
                  <c:v>6.74716102545504E+16</c:v>
                </c:pt>
                <c:pt idx="31">
                  <c:v>6.7721061148566938E+17</c:v>
                </c:pt>
                <c:pt idx="32">
                  <c:v>7.043975122674176E+17</c:v>
                </c:pt>
                <c:pt idx="33">
                  <c:v>6.8781034345039616E+17</c:v>
                </c:pt>
                <c:pt idx="34">
                  <c:v>6.7191914722841485E+17</c:v>
                </c:pt>
                <c:pt idx="35">
                  <c:v>9.615416376669696E+16</c:v>
                </c:pt>
                <c:pt idx="36">
                  <c:v>5.9334760495651021E+17</c:v>
                </c:pt>
                <c:pt idx="37">
                  <c:v>5.1029280869105395E+17</c:v>
                </c:pt>
                <c:pt idx="38">
                  <c:v>5.5098298744855373E+17</c:v>
                </c:pt>
                <c:pt idx="39">
                  <c:v>5.402362176961801E+17</c:v>
                </c:pt>
                <c:pt idx="40">
                  <c:v>5.0314495876671181E+17</c:v>
                </c:pt>
                <c:pt idx="41">
                  <c:v>4.4723571887208595E+17</c:v>
                </c:pt>
                <c:pt idx="42">
                  <c:v>2.0557281347776474E+17</c:v>
                </c:pt>
                <c:pt idx="43">
                  <c:v>6200000000000000</c:v>
                </c:pt>
                <c:pt idx="44">
                  <c:v>1500000000000</c:v>
                </c:pt>
                <c:pt idx="45">
                  <c:v>509000000000</c:v>
                </c:pt>
                <c:pt idx="46">
                  <c:v>139000000000</c:v>
                </c:pt>
                <c:pt idx="47">
                  <c:v>152000000000</c:v>
                </c:pt>
                <c:pt idx="48">
                  <c:v>1.09E+18</c:v>
                </c:pt>
                <c:pt idx="49">
                  <c:v>1.82E+18</c:v>
                </c:pt>
                <c:pt idx="50">
                  <c:v>5.889635E+17</c:v>
                </c:pt>
                <c:pt idx="51">
                  <c:v>4420000000000</c:v>
                </c:pt>
                <c:pt idx="52">
                  <c:v>3043875194865013.5</c:v>
                </c:pt>
                <c:pt idx="53">
                  <c:v>6.9486003805595592E+16</c:v>
                </c:pt>
                <c:pt idx="54">
                  <c:v>9.0171169108212128E+16</c:v>
                </c:pt>
                <c:pt idx="55">
                  <c:v>2.630641541311383E+17</c:v>
                </c:pt>
                <c:pt idx="56">
                  <c:v>1.3904729953003581E+17</c:v>
                </c:pt>
                <c:pt idx="57">
                  <c:v>2.2319011699909366E+17</c:v>
                </c:pt>
                <c:pt idx="58">
                  <c:v>4.0191118717338016E+17</c:v>
                </c:pt>
                <c:pt idx="59">
                  <c:v>3.849163303920777E+17</c:v>
                </c:pt>
                <c:pt idx="60">
                  <c:v>2.1575799248743747E+17</c:v>
                </c:pt>
                <c:pt idx="61">
                  <c:v>3.0316610978000992E+17</c:v>
                </c:pt>
                <c:pt idx="62">
                  <c:v>3.8900535185483578E+17</c:v>
                </c:pt>
                <c:pt idx="63">
                  <c:v>3.4888071008264128E+17</c:v>
                </c:pt>
                <c:pt idx="64">
                  <c:v>4.2158212584375149E+17</c:v>
                </c:pt>
                <c:pt idx="65">
                  <c:v>3.925796445279113E+17</c:v>
                </c:pt>
                <c:pt idx="66">
                  <c:v>4.5212599364991181E+17</c:v>
                </c:pt>
                <c:pt idx="67">
                  <c:v>4.6914155369350573E+17</c:v>
                </c:pt>
                <c:pt idx="68">
                  <c:v>3.9477401080947379E+17</c:v>
                </c:pt>
                <c:pt idx="69">
                  <c:v>4.9605489691677958E+17</c:v>
                </c:pt>
                <c:pt idx="70">
                  <c:v>5.4192921047709638E+17</c:v>
                </c:pt>
                <c:pt idx="71">
                  <c:v>3.4112173318440493E+17</c:v>
                </c:pt>
                <c:pt idx="72">
                  <c:v>2.4084832822331846E+17</c:v>
                </c:pt>
                <c:pt idx="73">
                  <c:v>1.9218285237513936E+17</c:v>
                </c:pt>
                <c:pt idx="74">
                  <c:v>4.6150542297820326E+17</c:v>
                </c:pt>
                <c:pt idx="75">
                  <c:v>4.8743991218962035E+17</c:v>
                </c:pt>
                <c:pt idx="76">
                  <c:v>5.3956394275818342E+17</c:v>
                </c:pt>
                <c:pt idx="77">
                  <c:v>3.0840412726737299E+17</c:v>
                </c:pt>
                <c:pt idx="78">
                  <c:v>9.7119510754260608E+16</c:v>
                </c:pt>
                <c:pt idx="79">
                  <c:v>5.1949717620373549E+17</c:v>
                </c:pt>
                <c:pt idx="80">
                  <c:v>6.786662264169801E+17</c:v>
                </c:pt>
                <c:pt idx="81">
                  <c:v>6.6261393096530637E+17</c:v>
                </c:pt>
                <c:pt idx="82">
                  <c:v>7.5574157897318118E+17</c:v>
                </c:pt>
                <c:pt idx="83">
                  <c:v>8.1418758489250138E+17</c:v>
                </c:pt>
                <c:pt idx="84">
                  <c:v>7.6219432249451008E+17</c:v>
                </c:pt>
                <c:pt idx="85">
                  <c:v>6.9921906321435917E+17</c:v>
                </c:pt>
                <c:pt idx="86">
                  <c:v>4.1536674506880826E+17</c:v>
                </c:pt>
                <c:pt idx="87">
                  <c:v>3.8869455413342643E+17</c:v>
                </c:pt>
                <c:pt idx="88">
                  <c:v>4.4597563599060218E+17</c:v>
                </c:pt>
                <c:pt idx="89">
                  <c:v>4.283047010912441E+17</c:v>
                </c:pt>
                <c:pt idx="90">
                  <c:v>4.6809133572444019E+17</c:v>
                </c:pt>
                <c:pt idx="91">
                  <c:v>3.2041351137554048E+17</c:v>
                </c:pt>
                <c:pt idx="92">
                  <c:v>4.5535296531875258E+17</c:v>
                </c:pt>
                <c:pt idx="93">
                  <c:v>5.798263702798391E+17</c:v>
                </c:pt>
                <c:pt idx="94">
                  <c:v>6.026703191060727E+17</c:v>
                </c:pt>
                <c:pt idx="95">
                  <c:v>7.1705271066959885E+17</c:v>
                </c:pt>
                <c:pt idx="96">
                  <c:v>6.5605590163930304E+17</c:v>
                </c:pt>
                <c:pt idx="97">
                  <c:v>6.7657068667595814E+17</c:v>
                </c:pt>
                <c:pt idx="98">
                  <c:v>7.1435226545862758E+17</c:v>
                </c:pt>
                <c:pt idx="99">
                  <c:v>7.5308350476629581E+17</c:v>
                </c:pt>
                <c:pt idx="100">
                  <c:v>7.0384179680665062E+17</c:v>
                </c:pt>
                <c:pt idx="101">
                  <c:v>7.7490005640316198E+17</c:v>
                </c:pt>
                <c:pt idx="102">
                  <c:v>7.6959522020418125E+17</c:v>
                </c:pt>
                <c:pt idx="103">
                  <c:v>6.0531880898453274E+17</c:v>
                </c:pt>
                <c:pt idx="104">
                  <c:v>1.705164452224121E+17</c:v>
                </c:pt>
                <c:pt idx="105">
                  <c:v>6.569082220909024E+17</c:v>
                </c:pt>
                <c:pt idx="106">
                  <c:v>6.4318804643980224E+17</c:v>
                </c:pt>
                <c:pt idx="107">
                  <c:v>6.839842929093504E+17</c:v>
                </c:pt>
                <c:pt idx="108">
                  <c:v>4.1920650602029638E+17</c:v>
                </c:pt>
                <c:pt idx="109">
                  <c:v>7.2988195218034867E+17</c:v>
                </c:pt>
                <c:pt idx="110">
                  <c:v>4.8252463462175539E+17</c:v>
                </c:pt>
                <c:pt idx="111">
                  <c:v>4.6090410124713606E+17</c:v>
                </c:pt>
                <c:pt idx="112">
                  <c:v>5.4375079282210304E+17</c:v>
                </c:pt>
                <c:pt idx="113">
                  <c:v>5.8816200090331789E+17</c:v>
                </c:pt>
                <c:pt idx="114">
                  <c:v>6.8504946482133056E+17</c:v>
                </c:pt>
                <c:pt idx="115">
                  <c:v>7.2482259495882803E+17</c:v>
                </c:pt>
                <c:pt idx="116">
                  <c:v>7.6585675251272614E+17</c:v>
                </c:pt>
                <c:pt idx="117">
                  <c:v>8.143959259721856E+17</c:v>
                </c:pt>
                <c:pt idx="118">
                  <c:v>6.9542643174476634E+17</c:v>
                </c:pt>
                <c:pt idx="119">
                  <c:v>7.5555652566497792E+17</c:v>
                </c:pt>
                <c:pt idx="120">
                  <c:v>8.403902738745079E+17</c:v>
                </c:pt>
                <c:pt idx="121">
                  <c:v>7.9398895434910797E+17</c:v>
                </c:pt>
                <c:pt idx="122">
                  <c:v>6.5482397620831181E+17</c:v>
                </c:pt>
                <c:pt idx="123">
                  <c:v>7.948819244247063E+17</c:v>
                </c:pt>
                <c:pt idx="124">
                  <c:v>5.6267961803771014E+17</c:v>
                </c:pt>
                <c:pt idx="125">
                  <c:v>7.6278815314773504E+17</c:v>
                </c:pt>
                <c:pt idx="126">
                  <c:v>8.5570113438348979E+17</c:v>
                </c:pt>
                <c:pt idx="127">
                  <c:v>8.1851708822572557E+17</c:v>
                </c:pt>
                <c:pt idx="128">
                  <c:v>8.0726386797578125E+17</c:v>
                </c:pt>
                <c:pt idx="129">
                  <c:v>8.0931743584600986E+17</c:v>
                </c:pt>
                <c:pt idx="130">
                  <c:v>6.54873563441184E+17</c:v>
                </c:pt>
                <c:pt idx="131">
                  <c:v>9.3688192569014758E+17</c:v>
                </c:pt>
                <c:pt idx="132">
                  <c:v>7.2451913848473331E+17</c:v>
                </c:pt>
                <c:pt idx="133">
                  <c:v>7.9119465548611507E+17</c:v>
                </c:pt>
                <c:pt idx="134">
                  <c:v>7.7583439277176358E+17</c:v>
                </c:pt>
                <c:pt idx="135">
                  <c:v>6.4233298060303411E+17</c:v>
                </c:pt>
                <c:pt idx="136">
                  <c:v>4.803963310019168E+17</c:v>
                </c:pt>
                <c:pt idx="137">
                  <c:v>6.9630947077497293E+17</c:v>
                </c:pt>
                <c:pt idx="138">
                  <c:v>3.2842942992668979E+17</c:v>
                </c:pt>
                <c:pt idx="139">
                  <c:v>1.6628329483954656E+17</c:v>
                </c:pt>
                <c:pt idx="140">
                  <c:v>497000000000</c:v>
                </c:pt>
                <c:pt idx="141">
                  <c:v>982000000000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1660000000000</c:v>
                </c:pt>
                <c:pt idx="149">
                  <c:v>494000000000000</c:v>
                </c:pt>
                <c:pt idx="150">
                  <c:v>0</c:v>
                </c:pt>
                <c:pt idx="151">
                  <c:v>0</c:v>
                </c:pt>
                <c:pt idx="152">
                  <c:v>2.4832575348468884E+16</c:v>
                </c:pt>
                <c:pt idx="153">
                  <c:v>2.9810471974108096E+17</c:v>
                </c:pt>
                <c:pt idx="154">
                  <c:v>4.2697934846639834E+17</c:v>
                </c:pt>
                <c:pt idx="155">
                  <c:v>5.4879373845956461E+17</c:v>
                </c:pt>
                <c:pt idx="156">
                  <c:v>5.2269182296905062E+17</c:v>
                </c:pt>
                <c:pt idx="157">
                  <c:v>4.6709878273060659E+17</c:v>
                </c:pt>
                <c:pt idx="158">
                  <c:v>5.3161068258615533E+17</c:v>
                </c:pt>
                <c:pt idx="159">
                  <c:v>5.0764468197631622E+17</c:v>
                </c:pt>
                <c:pt idx="160">
                  <c:v>4.2890206233392282E+17</c:v>
                </c:pt>
                <c:pt idx="161">
                  <c:v>4.6278473625648205E+17</c:v>
                </c:pt>
                <c:pt idx="162">
                  <c:v>2.9523212005973101E+17</c:v>
                </c:pt>
                <c:pt idx="163">
                  <c:v>3.7015230411526995E+17</c:v>
                </c:pt>
                <c:pt idx="164">
                  <c:v>3.6284642111436358E+17</c:v>
                </c:pt>
                <c:pt idx="165">
                  <c:v>2.2350168262047766E+17</c:v>
                </c:pt>
                <c:pt idx="166">
                  <c:v>3.0537365640087277E+17</c:v>
                </c:pt>
                <c:pt idx="167">
                  <c:v>4.7527841980315917E+17</c:v>
                </c:pt>
                <c:pt idx="168">
                  <c:v>5.1210207378755808E+17</c:v>
                </c:pt>
                <c:pt idx="169">
                  <c:v>7.2901906227671898E+17</c:v>
                </c:pt>
                <c:pt idx="170">
                  <c:v>3.9146627416798675E+17</c:v>
                </c:pt>
                <c:pt idx="171">
                  <c:v>3.7048614189605126E+17</c:v>
                </c:pt>
                <c:pt idx="172">
                  <c:v>4.1381329417479168E+17</c:v>
                </c:pt>
                <c:pt idx="173">
                  <c:v>5.6829535184339501E+17</c:v>
                </c:pt>
                <c:pt idx="174">
                  <c:v>4.7427318992909696E+17</c:v>
                </c:pt>
                <c:pt idx="175">
                  <c:v>5.6855249193281152E+17</c:v>
                </c:pt>
                <c:pt idx="176">
                  <c:v>4.659151122308071E+17</c:v>
                </c:pt>
                <c:pt idx="177">
                  <c:v>5.5457120332665728E+17</c:v>
                </c:pt>
                <c:pt idx="178">
                  <c:v>4.733559031982231E+17</c:v>
                </c:pt>
                <c:pt idx="179">
                  <c:v>4.2811008947972614E+17</c:v>
                </c:pt>
                <c:pt idx="180">
                  <c:v>4.8252871038756083E+17</c:v>
                </c:pt>
                <c:pt idx="181">
                  <c:v>5.437587808896464E+17</c:v>
                </c:pt>
                <c:pt idx="182">
                  <c:v>5.8461978619912947E+17</c:v>
                </c:pt>
                <c:pt idx="183">
                  <c:v>4.0555506420920326E+17</c:v>
                </c:pt>
                <c:pt idx="184">
                  <c:v>5.308464311120457E+17</c:v>
                </c:pt>
                <c:pt idx="185">
                  <c:v>5.7508427291398618E+17</c:v>
                </c:pt>
                <c:pt idx="186">
                  <c:v>4.5471916873693709E+17</c:v>
                </c:pt>
                <c:pt idx="187">
                  <c:v>4.9981162519959008E+17</c:v>
                </c:pt>
                <c:pt idx="188">
                  <c:v>4.7000280742561267E+17</c:v>
                </c:pt>
                <c:pt idx="189">
                  <c:v>4.8470170289787987E+17</c:v>
                </c:pt>
                <c:pt idx="190">
                  <c:v>5.2144806295520275E+17</c:v>
                </c:pt>
                <c:pt idx="191">
                  <c:v>4.428926467424336E+17</c:v>
                </c:pt>
                <c:pt idx="192">
                  <c:v>4.1478727170574874E+17</c:v>
                </c:pt>
                <c:pt idx="193">
                  <c:v>4.2923707419544461E+17</c:v>
                </c:pt>
                <c:pt idx="194">
                  <c:v>4.2813247730413427E+17</c:v>
                </c:pt>
                <c:pt idx="195">
                  <c:v>8.9468190004606048E+16</c:v>
                </c:pt>
                <c:pt idx="196">
                  <c:v>7.018179469509532E+16</c:v>
                </c:pt>
                <c:pt idx="197">
                  <c:v>19100000000000</c:v>
                </c:pt>
                <c:pt idx="198">
                  <c:v>22294370000000</c:v>
                </c:pt>
                <c:pt idx="199">
                  <c:v>3200000000000000</c:v>
                </c:pt>
                <c:pt idx="200">
                  <c:v>82515000000000</c:v>
                </c:pt>
                <c:pt idx="201">
                  <c:v>5.5259173165980712E+16</c:v>
                </c:pt>
                <c:pt idx="202">
                  <c:v>4.7818655531878234E+17</c:v>
                </c:pt>
                <c:pt idx="203">
                  <c:v>3.8529807887220595E+17</c:v>
                </c:pt>
                <c:pt idx="204">
                  <c:v>4.6096345610053056E+17</c:v>
                </c:pt>
                <c:pt idx="205">
                  <c:v>4.1636131289327379E+17</c:v>
                </c:pt>
                <c:pt idx="206">
                  <c:v>1.4946959750343968E+17</c:v>
                </c:pt>
                <c:pt idx="207">
                  <c:v>1.4969770655204077E+17</c:v>
                </c:pt>
                <c:pt idx="208">
                  <c:v>1.3950440967216915E+17</c:v>
                </c:pt>
                <c:pt idx="209">
                  <c:v>1.3977860655204077E+17</c:v>
                </c:pt>
                <c:pt idx="210">
                  <c:v>1.0977472215268264E+17</c:v>
                </c:pt>
                <c:pt idx="211">
                  <c:v>1.2931258486703416E+17</c:v>
                </c:pt>
                <c:pt idx="212">
                  <c:v>4.751843924439625E+17</c:v>
                </c:pt>
                <c:pt idx="213">
                  <c:v>5.1422365921379341E+17</c:v>
                </c:pt>
                <c:pt idx="214">
                  <c:v>6.1399397462651021E+17</c:v>
                </c:pt>
                <c:pt idx="215">
                  <c:v>6.3906212034176806E+17</c:v>
                </c:pt>
                <c:pt idx="216">
                  <c:v>4.881088529620969E+17</c:v>
                </c:pt>
                <c:pt idx="217">
                  <c:v>5.0894152598133824E+17</c:v>
                </c:pt>
                <c:pt idx="218">
                  <c:v>4.9951319978232781E+17</c:v>
                </c:pt>
                <c:pt idx="219">
                  <c:v>5.9087271824622976E+17</c:v>
                </c:pt>
                <c:pt idx="220">
                  <c:v>5.9549486685698906E+17</c:v>
                </c:pt>
                <c:pt idx="221">
                  <c:v>5.3793181887208595E+17</c:v>
                </c:pt>
                <c:pt idx="222">
                  <c:v>5.6509257784502918E+17</c:v>
                </c:pt>
                <c:pt idx="223">
                  <c:v>5.9247524367950912E+17</c:v>
                </c:pt>
                <c:pt idx="224">
                  <c:v>4.4602904087116474E+17</c:v>
                </c:pt>
                <c:pt idx="225">
                  <c:v>3.8509201871848211E+17</c:v>
                </c:pt>
                <c:pt idx="226">
                  <c:v>5.6102981091701709E+17</c:v>
                </c:pt>
                <c:pt idx="227">
                  <c:v>5.708434365016121E+17</c:v>
                </c:pt>
                <c:pt idx="228">
                  <c:v>3.3072025522467053E+17</c:v>
                </c:pt>
                <c:pt idx="229">
                  <c:v>1.1891102934433829E+17</c:v>
                </c:pt>
                <c:pt idx="230">
                  <c:v>5.5001625584594976E+16</c:v>
                </c:pt>
                <c:pt idx="231">
                  <c:v>1.5901745990600717E+17</c:v>
                </c:pt>
                <c:pt idx="232">
                  <c:v>2.7667554711142148E+16</c:v>
                </c:pt>
                <c:pt idx="233">
                  <c:v>1.092801968638248E+17</c:v>
                </c:pt>
                <c:pt idx="234">
                  <c:v>1.9398662308803472E+17</c:v>
                </c:pt>
                <c:pt idx="235">
                  <c:v>3.6796929953003584E+17</c:v>
                </c:pt>
                <c:pt idx="236">
                  <c:v>1.9799593665979229E+17</c:v>
                </c:pt>
                <c:pt idx="237">
                  <c:v>2.5472027082531238E+17</c:v>
                </c:pt>
                <c:pt idx="238">
                  <c:v>2.5653908611417024E+17</c:v>
                </c:pt>
                <c:pt idx="239">
                  <c:v>2.3870233977992067E+17</c:v>
                </c:pt>
                <c:pt idx="240">
                  <c:v>1.3247946302613528E+17</c:v>
                </c:pt>
                <c:pt idx="241">
                  <c:v>9.8722891107290912E+16</c:v>
                </c:pt>
                <c:pt idx="242">
                  <c:v>8.886272558459504E+16</c:v>
                </c:pt>
                <c:pt idx="243">
                  <c:v>-3285633074276031.5</c:v>
                </c:pt>
                <c:pt idx="244">
                  <c:v>1.9559970420908429E+17</c:v>
                </c:pt>
                <c:pt idx="245">
                  <c:v>1.9214844804677357E+17</c:v>
                </c:pt>
                <c:pt idx="246">
                  <c:v>3.987987681705719E+17</c:v>
                </c:pt>
                <c:pt idx="247">
                  <c:v>3.2260510233609203E+17</c:v>
                </c:pt>
                <c:pt idx="248">
                  <c:v>1.4831871076341322E+17</c:v>
                </c:pt>
                <c:pt idx="249">
                  <c:v>4.772602324392672E+16</c:v>
                </c:pt>
                <c:pt idx="250">
                  <c:v>8.1465148049061712E+16</c:v>
                </c:pt>
                <c:pt idx="251">
                  <c:v>5.3690936068317907E+17</c:v>
                </c:pt>
                <c:pt idx="252">
                  <c:v>4.970258215245383E+17</c:v>
                </c:pt>
                <c:pt idx="253">
                  <c:v>5.3078621465842534E+17</c:v>
                </c:pt>
                <c:pt idx="254">
                  <c:v>4.0452504398900493E+17</c:v>
                </c:pt>
                <c:pt idx="255">
                  <c:v>5.9411301684320166E+17</c:v>
                </c:pt>
                <c:pt idx="256">
                  <c:v>6.6858050451858022E+17</c:v>
                </c:pt>
                <c:pt idx="257">
                  <c:v>2.6679451700138182E+17</c:v>
                </c:pt>
                <c:pt idx="258">
                  <c:v>2.7493529453691565E+17</c:v>
                </c:pt>
                <c:pt idx="259">
                  <c:v>6.8593158252178957E+17</c:v>
                </c:pt>
                <c:pt idx="260">
                  <c:v>4.5811282881018573E+17</c:v>
                </c:pt>
                <c:pt idx="261">
                  <c:v>3.5817018093077574E+17</c:v>
                </c:pt>
                <c:pt idx="262">
                  <c:v>3.438361174851047E+17</c:v>
                </c:pt>
                <c:pt idx="263">
                  <c:v>3.4702266614934106E+17</c:v>
                </c:pt>
                <c:pt idx="264">
                  <c:v>4.1956323306969971E+17</c:v>
                </c:pt>
                <c:pt idx="265">
                  <c:v>2.6866017835855757E+17</c:v>
                </c:pt>
                <c:pt idx="266">
                  <c:v>3.6975710068317805E+17</c:v>
                </c:pt>
                <c:pt idx="267">
                  <c:v>3.1952271263411738E+17</c:v>
                </c:pt>
                <c:pt idx="268">
                  <c:v>3.3697786682944397E+17</c:v>
                </c:pt>
                <c:pt idx="269">
                  <c:v>3.557857664653879E+17</c:v>
                </c:pt>
                <c:pt idx="270">
                  <c:v>3.7936686823154989E+17</c:v>
                </c:pt>
                <c:pt idx="271">
                  <c:v>3.6099624247318842E+17</c:v>
                </c:pt>
                <c:pt idx="272">
                  <c:v>4.210104817446176E+17</c:v>
                </c:pt>
                <c:pt idx="273">
                  <c:v>3.0791142778359066E+17</c:v>
                </c:pt>
                <c:pt idx="274">
                  <c:v>3.0760797725493664E+17</c:v>
                </c:pt>
                <c:pt idx="275">
                  <c:v>2.8909775350500275E+17</c:v>
                </c:pt>
                <c:pt idx="276">
                  <c:v>3.2740755443834598E+17</c:v>
                </c:pt>
                <c:pt idx="277">
                  <c:v>5.765890784420992E+16</c:v>
                </c:pt>
                <c:pt idx="278">
                  <c:v>1.9846270505273168E+17</c:v>
                </c:pt>
                <c:pt idx="279">
                  <c:v>2.2587177149473379E+17</c:v>
                </c:pt>
                <c:pt idx="280">
                  <c:v>2.7916101559835373E+17</c:v>
                </c:pt>
                <c:pt idx="281">
                  <c:v>3.229993488583273E+17</c:v>
                </c:pt>
                <c:pt idx="282">
                  <c:v>3.1572675901421926E+17</c:v>
                </c:pt>
                <c:pt idx="283">
                  <c:v>4.027350377968887E+17</c:v>
                </c:pt>
                <c:pt idx="284">
                  <c:v>4.4222105079413997E+17</c:v>
                </c:pt>
                <c:pt idx="285">
                  <c:v>4.2113087183586067E+17</c:v>
                </c:pt>
                <c:pt idx="286">
                  <c:v>3.7143960073819994E+17</c:v>
                </c:pt>
                <c:pt idx="287">
                  <c:v>3.208557439912921E+17</c:v>
                </c:pt>
                <c:pt idx="288">
                  <c:v>3.1050028614397574E+17</c:v>
                </c:pt>
                <c:pt idx="289">
                  <c:v>2.5848203525447603E+17</c:v>
                </c:pt>
              </c:numCache>
            </c:numRef>
          </c:yVal>
          <c:smooth val="0"/>
        </c:ser>
        <c:ser>
          <c:idx val="1"/>
          <c:order val="1"/>
          <c:tx>
            <c:v>BLM Loss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BLMLossSum!$I$8:$I$297</c:f>
              <c:numCache>
                <c:formatCode>General</c:formatCode>
                <c:ptCount val="290"/>
                <c:pt idx="0">
                  <c:v>8200716202284663</c:v>
                </c:pt>
                <c:pt idx="1">
                  <c:v>9691919999779624</c:v>
                </c:pt>
                <c:pt idx="2">
                  <c:v>5213560127862396</c:v>
                </c:pt>
                <c:pt idx="3">
                  <c:v>656651870697887.87</c:v>
                </c:pt>
                <c:pt idx="4">
                  <c:v>6352245349738561</c:v>
                </c:pt>
                <c:pt idx="5">
                  <c:v>1.0384618012572354E+16</c:v>
                </c:pt>
                <c:pt idx="6">
                  <c:v>1.4876766980045126E+16</c:v>
                </c:pt>
                <c:pt idx="7">
                  <c:v>2.2020420030208524E+16</c:v>
                </c:pt>
                <c:pt idx="8">
                  <c:v>1.6557976011514514E+16</c:v>
                </c:pt>
                <c:pt idx="9">
                  <c:v>2.7194043672791924E+16</c:v>
                </c:pt>
                <c:pt idx="10">
                  <c:v>2.3258352138031916E+16</c:v>
                </c:pt>
                <c:pt idx="11">
                  <c:v>2.5808750327116164E+16</c:v>
                </c:pt>
                <c:pt idx="12">
                  <c:v>5.4348590592894976E+16</c:v>
                </c:pt>
                <c:pt idx="13">
                  <c:v>5.0832039292609952E+16</c:v>
                </c:pt>
                <c:pt idx="14">
                  <c:v>4.053353123564716E+16</c:v>
                </c:pt>
                <c:pt idx="15">
                  <c:v>3.1535803050900304E+16</c:v>
                </c:pt>
                <c:pt idx="16">
                  <c:v>1.7619169871565008E+16</c:v>
                </c:pt>
                <c:pt idx="17">
                  <c:v>2.1606137003555312E+17</c:v>
                </c:pt>
                <c:pt idx="18">
                  <c:v>2.8322749781902184E+16</c:v>
                </c:pt>
                <c:pt idx="19">
                  <c:v>3.1447641740823936E+16</c:v>
                </c:pt>
                <c:pt idx="20">
                  <c:v>5.7798543903969744E+16</c:v>
                </c:pt>
                <c:pt idx="21">
                  <c:v>6.6199963432659824E+16</c:v>
                </c:pt>
                <c:pt idx="22">
                  <c:v>6.3145972318334224E+16</c:v>
                </c:pt>
                <c:pt idx="23">
                  <c:v>7.4267417964486256E+16</c:v>
                </c:pt>
                <c:pt idx="24">
                  <c:v>5.242566004537048E+16</c:v>
                </c:pt>
                <c:pt idx="25">
                  <c:v>2.4118307422337272E+16</c:v>
                </c:pt>
                <c:pt idx="26">
                  <c:v>2.9864710224951728E+16</c:v>
                </c:pt>
                <c:pt idx="27">
                  <c:v>2.6961457753291372E+16</c:v>
                </c:pt>
                <c:pt idx="28">
                  <c:v>3.0123351245304576E+16</c:v>
                </c:pt>
                <c:pt idx="29">
                  <c:v>2.7899096544772936E+16</c:v>
                </c:pt>
                <c:pt idx="30">
                  <c:v>9.487162330556936E+16</c:v>
                </c:pt>
                <c:pt idx="31">
                  <c:v>2.5295092191534468E+16</c:v>
                </c:pt>
                <c:pt idx="32">
                  <c:v>2.5543310521131856E+16</c:v>
                </c:pt>
                <c:pt idx="33">
                  <c:v>2.3372214062717396E+16</c:v>
                </c:pt>
                <c:pt idx="34">
                  <c:v>2.6838473951840184E+16</c:v>
                </c:pt>
                <c:pt idx="35">
                  <c:v>2.301084943051144E+16</c:v>
                </c:pt>
                <c:pt idx="36">
                  <c:v>2.8024716405479364E+16</c:v>
                </c:pt>
                <c:pt idx="37">
                  <c:v>3.5723622310308972E+16</c:v>
                </c:pt>
                <c:pt idx="38">
                  <c:v>4.0207992447525992E+16</c:v>
                </c:pt>
                <c:pt idx="39">
                  <c:v>3.2187695080892928E+16</c:v>
                </c:pt>
                <c:pt idx="40">
                  <c:v>3.1711082891165792E+16</c:v>
                </c:pt>
                <c:pt idx="41">
                  <c:v>2.0765264608023872E+16</c:v>
                </c:pt>
                <c:pt idx="42">
                  <c:v>1.0108764166121712E+16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187822749173230</c:v>
                </c:pt>
                <c:pt idx="53">
                  <c:v>4534233838246080</c:v>
                </c:pt>
                <c:pt idx="54">
                  <c:v>6351398572499423</c:v>
                </c:pt>
                <c:pt idx="55">
                  <c:v>1.5291967795295146E+16</c:v>
                </c:pt>
                <c:pt idx="56">
                  <c:v>9405249354031498</c:v>
                </c:pt>
                <c:pt idx="57">
                  <c:v>3.4732588449030788E+16</c:v>
                </c:pt>
                <c:pt idx="58">
                  <c:v>5.0967810882821664E+16</c:v>
                </c:pt>
                <c:pt idx="59">
                  <c:v>5.8216234875113304E+16</c:v>
                </c:pt>
                <c:pt idx="60">
                  <c:v>2.964840339711236E+16</c:v>
                </c:pt>
                <c:pt idx="61">
                  <c:v>6.5514952283497664E+16</c:v>
                </c:pt>
                <c:pt idx="62">
                  <c:v>5.45805765684854E+16</c:v>
                </c:pt>
                <c:pt idx="63">
                  <c:v>5.1180559176707744E+16</c:v>
                </c:pt>
                <c:pt idx="64">
                  <c:v>4.7004610445801192E+16</c:v>
                </c:pt>
                <c:pt idx="65">
                  <c:v>2.9667433541809072E+16</c:v>
                </c:pt>
                <c:pt idx="66">
                  <c:v>3.1045694383774128E+16</c:v>
                </c:pt>
                <c:pt idx="67">
                  <c:v>3.894053337303768E+16</c:v>
                </c:pt>
                <c:pt idx="68">
                  <c:v>4.955167105643552E+16</c:v>
                </c:pt>
                <c:pt idx="69">
                  <c:v>5.9643672375773184E+16</c:v>
                </c:pt>
                <c:pt idx="70">
                  <c:v>2.641298086185073E+17</c:v>
                </c:pt>
                <c:pt idx="71">
                  <c:v>1.4063015105310181E+17</c:v>
                </c:pt>
                <c:pt idx="72">
                  <c:v>5048951960207812</c:v>
                </c:pt>
                <c:pt idx="73">
                  <c:v>8.1837139997333248E+16</c:v>
                </c:pt>
                <c:pt idx="74">
                  <c:v>2.3177174570894374E+17</c:v>
                </c:pt>
                <c:pt idx="75">
                  <c:v>3.6356341536287104E+17</c:v>
                </c:pt>
                <c:pt idx="76">
                  <c:v>4.9823438498406029E+17</c:v>
                </c:pt>
                <c:pt idx="77">
                  <c:v>2.4528396566213616E+17</c:v>
                </c:pt>
                <c:pt idx="78">
                  <c:v>9.1970948319323056E+16</c:v>
                </c:pt>
                <c:pt idx="79">
                  <c:v>5.422076613137495E+17</c:v>
                </c:pt>
                <c:pt idx="80">
                  <c:v>5.744729741459088E+17</c:v>
                </c:pt>
                <c:pt idx="81">
                  <c:v>5.3639586855453062E+17</c:v>
                </c:pt>
                <c:pt idx="82">
                  <c:v>6.451009695445193E+17</c:v>
                </c:pt>
                <c:pt idx="83">
                  <c:v>6.6242610512175091E+17</c:v>
                </c:pt>
                <c:pt idx="84">
                  <c:v>6.0200683979428966E+17</c:v>
                </c:pt>
                <c:pt idx="85">
                  <c:v>5.3658154061777101E+17</c:v>
                </c:pt>
                <c:pt idx="86">
                  <c:v>1.4645935904629798E+17</c:v>
                </c:pt>
                <c:pt idx="87">
                  <c:v>1.1717512152092576E+17</c:v>
                </c:pt>
                <c:pt idx="88">
                  <c:v>1.2428558572513376E+17</c:v>
                </c:pt>
                <c:pt idx="89">
                  <c:v>9.3710662069224064E+16</c:v>
                </c:pt>
                <c:pt idx="90">
                  <c:v>9.7825018203057376E+16</c:v>
                </c:pt>
                <c:pt idx="91">
                  <c:v>9.491639026870288E+16</c:v>
                </c:pt>
                <c:pt idx="92">
                  <c:v>2.5880744860645827E+17</c:v>
                </c:pt>
                <c:pt idx="93">
                  <c:v>4.2251442126410906E+17</c:v>
                </c:pt>
                <c:pt idx="94">
                  <c:v>4.878259125595753E+17</c:v>
                </c:pt>
                <c:pt idx="95">
                  <c:v>5.6497512759923872E+17</c:v>
                </c:pt>
                <c:pt idx="96">
                  <c:v>4.5214336303694579E+17</c:v>
                </c:pt>
                <c:pt idx="97">
                  <c:v>4.7641071006257069E+17</c:v>
                </c:pt>
                <c:pt idx="98">
                  <c:v>4.6656567895550336E+17</c:v>
                </c:pt>
                <c:pt idx="99">
                  <c:v>5.0978339744545504E+17</c:v>
                </c:pt>
                <c:pt idx="100">
                  <c:v>5.1366437271173632E+17</c:v>
                </c:pt>
                <c:pt idx="101">
                  <c:v>5.9155792393224333E+17</c:v>
                </c:pt>
                <c:pt idx="102">
                  <c:v>6.2614795542379866E+17</c:v>
                </c:pt>
                <c:pt idx="103">
                  <c:v>5.0554652659765824E+17</c:v>
                </c:pt>
                <c:pt idx="104">
                  <c:v>1.276438840544872E+17</c:v>
                </c:pt>
                <c:pt idx="105">
                  <c:v>4.9169492897129555E+17</c:v>
                </c:pt>
                <c:pt idx="106">
                  <c:v>4.7871378839038925E+17</c:v>
                </c:pt>
                <c:pt idx="107">
                  <c:v>5.2515887631350733E+17</c:v>
                </c:pt>
                <c:pt idx="108">
                  <c:v>3.2246882622551866E+17</c:v>
                </c:pt>
                <c:pt idx="109">
                  <c:v>5.4031274865040602E+17</c:v>
                </c:pt>
                <c:pt idx="110">
                  <c:v>2.6939416138195389E+17</c:v>
                </c:pt>
                <c:pt idx="111">
                  <c:v>2.5961647291464E+17</c:v>
                </c:pt>
                <c:pt idx="112">
                  <c:v>2.2577611500103453E+17</c:v>
                </c:pt>
                <c:pt idx="113">
                  <c:v>3.0904616306052454E+17</c:v>
                </c:pt>
                <c:pt idx="114">
                  <c:v>4.9266686332066752E+17</c:v>
                </c:pt>
                <c:pt idx="115">
                  <c:v>5.5746323775458086E+17</c:v>
                </c:pt>
                <c:pt idx="116">
                  <c:v>5.8440621455418138E+17</c:v>
                </c:pt>
                <c:pt idx="117">
                  <c:v>7.1020969745179853E+17</c:v>
                </c:pt>
                <c:pt idx="118">
                  <c:v>6.2619240059088704E+17</c:v>
                </c:pt>
                <c:pt idx="119">
                  <c:v>7.0293162153959821E+17</c:v>
                </c:pt>
                <c:pt idx="120">
                  <c:v>7.2824312363600742E+17</c:v>
                </c:pt>
                <c:pt idx="121">
                  <c:v>7.1855268250618637E+17</c:v>
                </c:pt>
                <c:pt idx="122">
                  <c:v>5.7991781178033843E+17</c:v>
                </c:pt>
                <c:pt idx="123">
                  <c:v>6.9389016474749325E+17</c:v>
                </c:pt>
                <c:pt idx="124">
                  <c:v>6.5551616134305613E+17</c:v>
                </c:pt>
                <c:pt idx="125">
                  <c:v>6.243361224197961E+17</c:v>
                </c:pt>
                <c:pt idx="126">
                  <c:v>7.4070961837812198E+17</c:v>
                </c:pt>
                <c:pt idx="127">
                  <c:v>6.9637221881530342E+17</c:v>
                </c:pt>
                <c:pt idx="128">
                  <c:v>6.5557639545033715E+17</c:v>
                </c:pt>
                <c:pt idx="129">
                  <c:v>6.5717593184665894E+17</c:v>
                </c:pt>
                <c:pt idx="130">
                  <c:v>5.156712873330169E+17</c:v>
                </c:pt>
                <c:pt idx="131">
                  <c:v>7.4898986688038502E+17</c:v>
                </c:pt>
                <c:pt idx="132">
                  <c:v>5.8480410135474355E+17</c:v>
                </c:pt>
                <c:pt idx="133">
                  <c:v>6.1768376111707034E+17</c:v>
                </c:pt>
                <c:pt idx="134">
                  <c:v>6.0523160271977088E+17</c:v>
                </c:pt>
                <c:pt idx="135">
                  <c:v>5.5212140976643712E+17</c:v>
                </c:pt>
                <c:pt idx="136">
                  <c:v>4.7011255265434253E+17</c:v>
                </c:pt>
                <c:pt idx="137">
                  <c:v>6.2825718491765837E+17</c:v>
                </c:pt>
                <c:pt idx="138">
                  <c:v>2.9146085411600275E+17</c:v>
                </c:pt>
                <c:pt idx="139">
                  <c:v>1.7396454630886182E+17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3628240050906663</c:v>
                </c:pt>
                <c:pt idx="153">
                  <c:v>2.6606211062752749E+17</c:v>
                </c:pt>
                <c:pt idx="154">
                  <c:v>4.6103352849878336E+17</c:v>
                </c:pt>
                <c:pt idx="155">
                  <c:v>5.8527761022989389E+17</c:v>
                </c:pt>
                <c:pt idx="156">
                  <c:v>5.9130103468848512E+17</c:v>
                </c:pt>
                <c:pt idx="157">
                  <c:v>5.1525193529796096E+17</c:v>
                </c:pt>
                <c:pt idx="158">
                  <c:v>5.7874378123843162E+17</c:v>
                </c:pt>
                <c:pt idx="159">
                  <c:v>5.2025083711506765E+17</c:v>
                </c:pt>
                <c:pt idx="160">
                  <c:v>4.7738153658027123E+17</c:v>
                </c:pt>
                <c:pt idx="161">
                  <c:v>5.1641008496326349E+17</c:v>
                </c:pt>
                <c:pt idx="162">
                  <c:v>3.4091212252814803E+17</c:v>
                </c:pt>
                <c:pt idx="163">
                  <c:v>4.234302550626521E+17</c:v>
                </c:pt>
                <c:pt idx="164">
                  <c:v>4.2396096799098118E+17</c:v>
                </c:pt>
                <c:pt idx="165">
                  <c:v>2.6666670979799856E+17</c:v>
                </c:pt>
                <c:pt idx="166">
                  <c:v>3.8540821538083597E+17</c:v>
                </c:pt>
                <c:pt idx="167">
                  <c:v>6.2026644030375398E+17</c:v>
                </c:pt>
                <c:pt idx="168">
                  <c:v>6.6410300622512973E+17</c:v>
                </c:pt>
                <c:pt idx="169">
                  <c:v>6.6114432793646413E+17</c:v>
                </c:pt>
                <c:pt idx="170">
                  <c:v>4.8668996123758534E+17</c:v>
                </c:pt>
                <c:pt idx="171">
                  <c:v>4.4948317418973402E+17</c:v>
                </c:pt>
                <c:pt idx="172">
                  <c:v>3.0770639998213914E+17</c:v>
                </c:pt>
                <c:pt idx="173">
                  <c:v>6.2144611743344384E+17</c:v>
                </c:pt>
                <c:pt idx="174">
                  <c:v>5.3197823297442138E+17</c:v>
                </c:pt>
                <c:pt idx="175">
                  <c:v>6.262453487376375E+17</c:v>
                </c:pt>
                <c:pt idx="176">
                  <c:v>5.1506869411108563E+17</c:v>
                </c:pt>
                <c:pt idx="177">
                  <c:v>5.4796225979044013E+17</c:v>
                </c:pt>
                <c:pt idx="178">
                  <c:v>4.8261027495092026E+17</c:v>
                </c:pt>
                <c:pt idx="179">
                  <c:v>4.5155941627496909E+17</c:v>
                </c:pt>
                <c:pt idx="180">
                  <c:v>5.1679826686873242E+17</c:v>
                </c:pt>
                <c:pt idx="181">
                  <c:v>5.6559263431576205E+17</c:v>
                </c:pt>
                <c:pt idx="182">
                  <c:v>5.2762841788459091E+17</c:v>
                </c:pt>
                <c:pt idx="183">
                  <c:v>4.204068702511369E+17</c:v>
                </c:pt>
                <c:pt idx="184">
                  <c:v>5.6329799755820352E+17</c:v>
                </c:pt>
                <c:pt idx="185">
                  <c:v>5.4362914331580832E+17</c:v>
                </c:pt>
                <c:pt idx="186">
                  <c:v>4.30851095976384E+17</c:v>
                </c:pt>
                <c:pt idx="187">
                  <c:v>4.9244695080820762E+17</c:v>
                </c:pt>
                <c:pt idx="188">
                  <c:v>4.653861611965632E+17</c:v>
                </c:pt>
                <c:pt idx="189">
                  <c:v>4.8281777490433165E+17</c:v>
                </c:pt>
                <c:pt idx="190">
                  <c:v>5.0101738744618202E+17</c:v>
                </c:pt>
                <c:pt idx="191">
                  <c:v>4.3499556097689408E+17</c:v>
                </c:pt>
                <c:pt idx="192">
                  <c:v>4.2690022109658061E+17</c:v>
                </c:pt>
                <c:pt idx="193">
                  <c:v>4.5105214442789773E+17</c:v>
                </c:pt>
                <c:pt idx="194">
                  <c:v>4.4351179515615782E+17</c:v>
                </c:pt>
                <c:pt idx="195">
                  <c:v>1.138720724504657E+17</c:v>
                </c:pt>
                <c:pt idx="196">
                  <c:v>5.0741569554593336E+16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2.9780123214772496E+16</c:v>
                </c:pt>
                <c:pt idx="202">
                  <c:v>4.787165072655753E+17</c:v>
                </c:pt>
                <c:pt idx="203">
                  <c:v>3.9435570958173574E+17</c:v>
                </c:pt>
                <c:pt idx="204">
                  <c:v>4.0460889567941856E+17</c:v>
                </c:pt>
                <c:pt idx="205">
                  <c:v>3.733174861159273E+17</c:v>
                </c:pt>
                <c:pt idx="206">
                  <c:v>9.9391247596793408E+16</c:v>
                </c:pt>
                <c:pt idx="207">
                  <c:v>9.8626036226619952E+16</c:v>
                </c:pt>
                <c:pt idx="208">
                  <c:v>1.1196821836263901E+17</c:v>
                </c:pt>
                <c:pt idx="209">
                  <c:v>1.015557791684121E+17</c:v>
                </c:pt>
                <c:pt idx="210">
                  <c:v>9.3395472267033776E+16</c:v>
                </c:pt>
                <c:pt idx="211">
                  <c:v>1.0758648407707085E+17</c:v>
                </c:pt>
                <c:pt idx="212">
                  <c:v>4.3731090488576986E+17</c:v>
                </c:pt>
                <c:pt idx="213">
                  <c:v>4.6781567393520794E+17</c:v>
                </c:pt>
                <c:pt idx="214">
                  <c:v>5.163465501329161E+17</c:v>
                </c:pt>
                <c:pt idx="215">
                  <c:v>5.5131149357616614E+17</c:v>
                </c:pt>
                <c:pt idx="216">
                  <c:v>5.3441517507734656E+17</c:v>
                </c:pt>
                <c:pt idx="217">
                  <c:v>4.7839304953856314E+17</c:v>
                </c:pt>
                <c:pt idx="218">
                  <c:v>5.1548639313811718E+17</c:v>
                </c:pt>
                <c:pt idx="219">
                  <c:v>5.2599036883659987E+17</c:v>
                </c:pt>
                <c:pt idx="220">
                  <c:v>5.1289324326204378E+17</c:v>
                </c:pt>
                <c:pt idx="221">
                  <c:v>4.9873848462855968E+17</c:v>
                </c:pt>
                <c:pt idx="222">
                  <c:v>5.2999134077685274E+17</c:v>
                </c:pt>
                <c:pt idx="223">
                  <c:v>5.769895249348727E+17</c:v>
                </c:pt>
                <c:pt idx="224">
                  <c:v>6.011382149247177E+17</c:v>
                </c:pt>
                <c:pt idx="225">
                  <c:v>3.7590230861940826E+17</c:v>
                </c:pt>
                <c:pt idx="226">
                  <c:v>5.3811325799460864E+17</c:v>
                </c:pt>
                <c:pt idx="227">
                  <c:v>5.0832030532474995E+17</c:v>
                </c:pt>
                <c:pt idx="228">
                  <c:v>3.0863344846158202E+17</c:v>
                </c:pt>
                <c:pt idx="229">
                  <c:v>9.6663408608110048E+16</c:v>
                </c:pt>
                <c:pt idx="230">
                  <c:v>7.8975516286225248E+16</c:v>
                </c:pt>
                <c:pt idx="231">
                  <c:v>2.3987730072343789E+17</c:v>
                </c:pt>
                <c:pt idx="232">
                  <c:v>1.7416750184821546E+16</c:v>
                </c:pt>
                <c:pt idx="233">
                  <c:v>1.3575757196962678E+17</c:v>
                </c:pt>
                <c:pt idx="234">
                  <c:v>2.1899855274882886E+17</c:v>
                </c:pt>
                <c:pt idx="235">
                  <c:v>3.9995598881937459E+17</c:v>
                </c:pt>
                <c:pt idx="236">
                  <c:v>2.1616036023854643E+17</c:v>
                </c:pt>
                <c:pt idx="237">
                  <c:v>2.6797175757774182E+17</c:v>
                </c:pt>
                <c:pt idx="238">
                  <c:v>3.0294158740219744E+17</c:v>
                </c:pt>
                <c:pt idx="239">
                  <c:v>2.9830410003545453E+17</c:v>
                </c:pt>
                <c:pt idx="240">
                  <c:v>1.6499063011474048E+17</c:v>
                </c:pt>
                <c:pt idx="241">
                  <c:v>1.324220578055271E+17</c:v>
                </c:pt>
                <c:pt idx="242">
                  <c:v>1.2029415126648389E+17</c:v>
                </c:pt>
                <c:pt idx="243">
                  <c:v>1.7950272083312899E+17</c:v>
                </c:pt>
                <c:pt idx="244">
                  <c:v>4.2944331260526944E+17</c:v>
                </c:pt>
                <c:pt idx="245">
                  <c:v>3.4195055888519712E+17</c:v>
                </c:pt>
                <c:pt idx="246">
                  <c:v>4.3275718189365702E+17</c:v>
                </c:pt>
                <c:pt idx="247">
                  <c:v>3.3392315519322797E+17</c:v>
                </c:pt>
                <c:pt idx="248">
                  <c:v>1.8162604127650509E+17</c:v>
                </c:pt>
                <c:pt idx="249">
                  <c:v>1.1585142730140259E+17</c:v>
                </c:pt>
                <c:pt idx="250">
                  <c:v>9.484979520979128E+16</c:v>
                </c:pt>
                <c:pt idx="251">
                  <c:v>6.9872469452603162E+17</c:v>
                </c:pt>
                <c:pt idx="252">
                  <c:v>5.457630593993623E+17</c:v>
                </c:pt>
                <c:pt idx="253">
                  <c:v>5.6544935316033229E+17</c:v>
                </c:pt>
                <c:pt idx="254">
                  <c:v>4.3747065868920397E+17</c:v>
                </c:pt>
                <c:pt idx="255">
                  <c:v>6.6518815269086758E+17</c:v>
                </c:pt>
                <c:pt idx="256">
                  <c:v>7.849044803745175E+17</c:v>
                </c:pt>
                <c:pt idx="257">
                  <c:v>3.0321655755934362E+17</c:v>
                </c:pt>
                <c:pt idx="258">
                  <c:v>2.977206027577975E+17</c:v>
                </c:pt>
                <c:pt idx="259">
                  <c:v>7.5917055454194022E+17</c:v>
                </c:pt>
                <c:pt idx="260">
                  <c:v>5.4354671957734592E+17</c:v>
                </c:pt>
                <c:pt idx="261">
                  <c:v>4.1557368231755174E+17</c:v>
                </c:pt>
                <c:pt idx="262">
                  <c:v>3.9155413302496838E+17</c:v>
                </c:pt>
                <c:pt idx="263">
                  <c:v>4.6437081646994822E+17</c:v>
                </c:pt>
                <c:pt idx="264">
                  <c:v>4.6433221919957824E+17</c:v>
                </c:pt>
                <c:pt idx="265">
                  <c:v>3.2757925104735373E+17</c:v>
                </c:pt>
                <c:pt idx="266">
                  <c:v>4.3590210121463014E+17</c:v>
                </c:pt>
                <c:pt idx="267">
                  <c:v>3.8713221064102451E+17</c:v>
                </c:pt>
                <c:pt idx="268">
                  <c:v>4.4006689160419085E+17</c:v>
                </c:pt>
                <c:pt idx="269">
                  <c:v>4.9792569522043968E+17</c:v>
                </c:pt>
                <c:pt idx="270">
                  <c:v>4.7415810018883443E+17</c:v>
                </c:pt>
                <c:pt idx="271">
                  <c:v>4.2813421613198387E+17</c:v>
                </c:pt>
                <c:pt idx="272">
                  <c:v>4.2613439660325965E+17</c:v>
                </c:pt>
                <c:pt idx="273">
                  <c:v>3.6988430469013933E+17</c:v>
                </c:pt>
                <c:pt idx="274">
                  <c:v>3.7581254657740352E+17</c:v>
                </c:pt>
                <c:pt idx="275">
                  <c:v>3.5850690465623155E+17</c:v>
                </c:pt>
                <c:pt idx="276">
                  <c:v>4.0876999082840634E+17</c:v>
                </c:pt>
                <c:pt idx="277">
                  <c:v>7.5002252572966496E+16</c:v>
                </c:pt>
                <c:pt idx="278">
                  <c:v>2.4066375695894266E+17</c:v>
                </c:pt>
                <c:pt idx="279">
                  <c:v>3.908623564505321E+17</c:v>
                </c:pt>
                <c:pt idx="280">
                  <c:v>3.2575442908399424E+17</c:v>
                </c:pt>
                <c:pt idx="281">
                  <c:v>4.3383207151801101E+17</c:v>
                </c:pt>
                <c:pt idx="282">
                  <c:v>3.7643459132488819E+17</c:v>
                </c:pt>
                <c:pt idx="283">
                  <c:v>4.180730066014176E+17</c:v>
                </c:pt>
                <c:pt idx="284">
                  <c:v>4.1908410296022771E+17</c:v>
                </c:pt>
                <c:pt idx="285">
                  <c:v>3.9532128936900378E+17</c:v>
                </c:pt>
                <c:pt idx="286">
                  <c:v>3.3536933317899923E+17</c:v>
                </c:pt>
                <c:pt idx="287">
                  <c:v>3.5885827016782419E+17</c:v>
                </c:pt>
                <c:pt idx="288">
                  <c:v>3.4090737426997306E+17</c:v>
                </c:pt>
                <c:pt idx="289">
                  <c:v>2.9158522642960557E+17</c:v>
                </c:pt>
              </c:numCache>
            </c:numRef>
          </c:yVal>
          <c:smooth val="0"/>
        </c:ser>
        <c:ser>
          <c:idx val="2"/>
          <c:order val="2"/>
          <c:tx>
            <c:v>BLMTrans2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BLMLossSum!$R$8:$R$298</c:f>
              <c:numCache>
                <c:formatCode>General</c:formatCode>
                <c:ptCount val="291"/>
                <c:pt idx="0">
                  <c:v>1.211535324679885E+16</c:v>
                </c:pt>
                <c:pt idx="1">
                  <c:v>1.3233857904226568E+16</c:v>
                </c:pt>
                <c:pt idx="2">
                  <c:v>6944345165239834</c:v>
                </c:pt>
                <c:pt idx="3">
                  <c:v>561014891490010.31</c:v>
                </c:pt>
                <c:pt idx="4">
                  <c:v>1.021057839199665E+16</c:v>
                </c:pt>
                <c:pt idx="5">
                  <c:v>1.0889590282734634E+16</c:v>
                </c:pt>
                <c:pt idx="6">
                  <c:v>1.5009392942443934E+16</c:v>
                </c:pt>
                <c:pt idx="7">
                  <c:v>2.125562256807758E+16</c:v>
                </c:pt>
                <c:pt idx="8">
                  <c:v>1.628958470894955E+16</c:v>
                </c:pt>
                <c:pt idx="9">
                  <c:v>2.7238753923934496E+16</c:v>
                </c:pt>
                <c:pt idx="10">
                  <c:v>2.2852422638125628E+16</c:v>
                </c:pt>
                <c:pt idx="11">
                  <c:v>2.9662386865064672E+16</c:v>
                </c:pt>
                <c:pt idx="12">
                  <c:v>5.6407216064339376E+16</c:v>
                </c:pt>
                <c:pt idx="13">
                  <c:v>5.1817931326463456E+16</c:v>
                </c:pt>
                <c:pt idx="14">
                  <c:v>3.929678358557328E+16</c:v>
                </c:pt>
                <c:pt idx="15">
                  <c:v>2.5939434511446324E+16</c:v>
                </c:pt>
                <c:pt idx="16">
                  <c:v>1.4813982870783866E+16</c:v>
                </c:pt>
                <c:pt idx="17">
                  <c:v>2.8147127824941011E+17</c:v>
                </c:pt>
                <c:pt idx="18">
                  <c:v>2.5865203761513964E+16</c:v>
                </c:pt>
                <c:pt idx="19">
                  <c:v>2.7683317968261636E+16</c:v>
                </c:pt>
                <c:pt idx="20">
                  <c:v>4.6669223016825456E+16</c:v>
                </c:pt>
                <c:pt idx="21">
                  <c:v>5.3665212211646912E+16</c:v>
                </c:pt>
                <c:pt idx="22">
                  <c:v>5.3472900552138208E+16</c:v>
                </c:pt>
                <c:pt idx="23">
                  <c:v>6.3471077764887744E+16</c:v>
                </c:pt>
                <c:pt idx="24">
                  <c:v>4.8068690779307192E+16</c:v>
                </c:pt>
                <c:pt idx="25">
                  <c:v>2.6157615942112256E+16</c:v>
                </c:pt>
                <c:pt idx="26">
                  <c:v>3.0303011333582464E+16</c:v>
                </c:pt>
                <c:pt idx="27">
                  <c:v>2.8211460037311056E+16</c:v>
                </c:pt>
                <c:pt idx="28">
                  <c:v>3.1335073315760876E+16</c:v>
                </c:pt>
                <c:pt idx="29">
                  <c:v>2.7911786584514192E+16</c:v>
                </c:pt>
                <c:pt idx="30">
                  <c:v>7.8688139821009552E+16</c:v>
                </c:pt>
                <c:pt idx="31">
                  <c:v>2.785980272233486E+16</c:v>
                </c:pt>
                <c:pt idx="32">
                  <c:v>2.678773115710174E+16</c:v>
                </c:pt>
                <c:pt idx="33">
                  <c:v>2.317463147895952E+16</c:v>
                </c:pt>
                <c:pt idx="34">
                  <c:v>2.9953536345964904E+16</c:v>
                </c:pt>
                <c:pt idx="35">
                  <c:v>2.3783395592597796E+16</c:v>
                </c:pt>
                <c:pt idx="36">
                  <c:v>2.4957415425049884E+16</c:v>
                </c:pt>
                <c:pt idx="37">
                  <c:v>3.245555138476224E+16</c:v>
                </c:pt>
                <c:pt idx="38">
                  <c:v>3.931762054334456E+16</c:v>
                </c:pt>
                <c:pt idx="39">
                  <c:v>3.1062010774644876E+16</c:v>
                </c:pt>
                <c:pt idx="40">
                  <c:v>2.894207233197756E+16</c:v>
                </c:pt>
                <c:pt idx="41">
                  <c:v>1.8931126842903252E+16</c:v>
                </c:pt>
                <c:pt idx="42">
                  <c:v>1.033129133775915E+16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149551726235999.56</c:v>
                </c:pt>
                <c:pt idx="53">
                  <c:v>3613820984553540.5</c:v>
                </c:pt>
                <c:pt idx="54">
                  <c:v>5037050242637541</c:v>
                </c:pt>
                <c:pt idx="55">
                  <c:v>1.219930160102785E+16</c:v>
                </c:pt>
                <c:pt idx="56">
                  <c:v>7683371666185034</c:v>
                </c:pt>
                <c:pt idx="57">
                  <c:v>2.6874027734886768E+16</c:v>
                </c:pt>
                <c:pt idx="58">
                  <c:v>4.0643486205356464E+16</c:v>
                </c:pt>
                <c:pt idx="59">
                  <c:v>4.781584504138704E+16</c:v>
                </c:pt>
                <c:pt idx="60">
                  <c:v>2.4995312883360856E+16</c:v>
                </c:pt>
                <c:pt idx="61">
                  <c:v>5.1415935124198752E+16</c:v>
                </c:pt>
                <c:pt idx="62">
                  <c:v>4.5790506797243368E+16</c:v>
                </c:pt>
                <c:pt idx="63">
                  <c:v>4.2495817379019096E+16</c:v>
                </c:pt>
                <c:pt idx="64">
                  <c:v>4.162856258615416E+16</c:v>
                </c:pt>
                <c:pt idx="65">
                  <c:v>3.0076027162998568E+16</c:v>
                </c:pt>
                <c:pt idx="66">
                  <c:v>3.0274736044170028E+16</c:v>
                </c:pt>
                <c:pt idx="67">
                  <c:v>3.8142484242683152E+16</c:v>
                </c:pt>
                <c:pt idx="68">
                  <c:v>5.4884499120419816E+16</c:v>
                </c:pt>
                <c:pt idx="69">
                  <c:v>6.5492109002680032E+16</c:v>
                </c:pt>
                <c:pt idx="70">
                  <c:v>3.4996302635106432E+17</c:v>
                </c:pt>
                <c:pt idx="71">
                  <c:v>1.8131855402207901E+17</c:v>
                </c:pt>
                <c:pt idx="72">
                  <c:v>4227134034609306.5</c:v>
                </c:pt>
                <c:pt idx="73">
                  <c:v>1.0362342652108221E+17</c:v>
                </c:pt>
                <c:pt idx="74">
                  <c:v>2.7596514977573507E+17</c:v>
                </c:pt>
                <c:pt idx="75">
                  <c:v>4.2630035895727443E+17</c:v>
                </c:pt>
                <c:pt idx="76">
                  <c:v>5.9934797267304435E+17</c:v>
                </c:pt>
                <c:pt idx="77">
                  <c:v>2.7929586328720461E+17</c:v>
                </c:pt>
                <c:pt idx="78">
                  <c:v>1.0712189313461219E+17</c:v>
                </c:pt>
                <c:pt idx="79">
                  <c:v>6.5471389120916019E+17</c:v>
                </c:pt>
                <c:pt idx="80">
                  <c:v>7.0940271186241984E+17</c:v>
                </c:pt>
                <c:pt idx="81">
                  <c:v>6.6522449959932813E+17</c:v>
                </c:pt>
                <c:pt idx="82">
                  <c:v>8.2149848712221722E+17</c:v>
                </c:pt>
                <c:pt idx="83">
                  <c:v>7.7975592001833395E+17</c:v>
                </c:pt>
                <c:pt idx="84">
                  <c:v>6.9813751780375565E+17</c:v>
                </c:pt>
                <c:pt idx="85">
                  <c:v>5.9865274335117696E+17</c:v>
                </c:pt>
                <c:pt idx="86">
                  <c:v>1.4857368268513542E+17</c:v>
                </c:pt>
                <c:pt idx="87">
                  <c:v>1.0657556000623536E+17</c:v>
                </c:pt>
                <c:pt idx="88">
                  <c:v>1.111962357653081E+17</c:v>
                </c:pt>
                <c:pt idx="89">
                  <c:v>8.4718267516671904E+16</c:v>
                </c:pt>
                <c:pt idx="90">
                  <c:v>9.5474760881006912E+16</c:v>
                </c:pt>
                <c:pt idx="91">
                  <c:v>1.0462997225018808E+17</c:v>
                </c:pt>
                <c:pt idx="92">
                  <c:v>3.1700474661381133E+17</c:v>
                </c:pt>
                <c:pt idx="93">
                  <c:v>5.0692297315770611E+17</c:v>
                </c:pt>
                <c:pt idx="94">
                  <c:v>5.8496566969876595E+17</c:v>
                </c:pt>
                <c:pt idx="95">
                  <c:v>6.5555123961931315E+17</c:v>
                </c:pt>
                <c:pt idx="96">
                  <c:v>4.9767595626769043E+17</c:v>
                </c:pt>
                <c:pt idx="97">
                  <c:v>5.0986276693272045E+17</c:v>
                </c:pt>
                <c:pt idx="98">
                  <c:v>4.9480979086432704E+17</c:v>
                </c:pt>
                <c:pt idx="99">
                  <c:v>5.3829492874641094E+17</c:v>
                </c:pt>
                <c:pt idx="100">
                  <c:v>5.5734435499844973E+17</c:v>
                </c:pt>
                <c:pt idx="101">
                  <c:v>6.2531905071399334E+17</c:v>
                </c:pt>
                <c:pt idx="102">
                  <c:v>6.7321153482226701E+17</c:v>
                </c:pt>
                <c:pt idx="103">
                  <c:v>5.4458397246631898E+17</c:v>
                </c:pt>
                <c:pt idx="104">
                  <c:v>1.2807172387477235E+17</c:v>
                </c:pt>
                <c:pt idx="105">
                  <c:v>5.0710774085969005E+17</c:v>
                </c:pt>
                <c:pt idx="106">
                  <c:v>4.948786678266103E+17</c:v>
                </c:pt>
                <c:pt idx="107">
                  <c:v>5.5087466648890509E+17</c:v>
                </c:pt>
                <c:pt idx="108">
                  <c:v>3.376204051475017E+17</c:v>
                </c:pt>
                <c:pt idx="109">
                  <c:v>5.6764022809060653E+17</c:v>
                </c:pt>
                <c:pt idx="110">
                  <c:v>2.382840120638055E+17</c:v>
                </c:pt>
                <c:pt idx="111">
                  <c:v>2.3021358392698541E+17</c:v>
                </c:pt>
                <c:pt idx="112">
                  <c:v>2.0948031475478189E+17</c:v>
                </c:pt>
                <c:pt idx="113">
                  <c:v>3.0942602585769651E+17</c:v>
                </c:pt>
                <c:pt idx="114">
                  <c:v>5.3068524610832422E+17</c:v>
                </c:pt>
                <c:pt idx="115">
                  <c:v>6.1231931715927731E+17</c:v>
                </c:pt>
                <c:pt idx="116">
                  <c:v>6.1925032356793882E+17</c:v>
                </c:pt>
                <c:pt idx="117">
                  <c:v>9.029770500596352E+17</c:v>
                </c:pt>
                <c:pt idx="118">
                  <c:v>8.3831396517720563E+17</c:v>
                </c:pt>
                <c:pt idx="119">
                  <c:v>9.2953880601819213E+17</c:v>
                </c:pt>
                <c:pt idx="120">
                  <c:v>9.6050416408553651E+17</c:v>
                </c:pt>
                <c:pt idx="121">
                  <c:v>9.7810948453162074E+17</c:v>
                </c:pt>
                <c:pt idx="122">
                  <c:v>7.8890515486950234E+17</c:v>
                </c:pt>
                <c:pt idx="123">
                  <c:v>9.3076700751768538E+17</c:v>
                </c:pt>
                <c:pt idx="124">
                  <c:v>8.8320815520653056E+17</c:v>
                </c:pt>
                <c:pt idx="125">
                  <c:v>8.2764889882077222E+17</c:v>
                </c:pt>
                <c:pt idx="126">
                  <c:v>9.9232717294270784E+17</c:v>
                </c:pt>
                <c:pt idx="127">
                  <c:v>9.2676059339453645E+17</c:v>
                </c:pt>
                <c:pt idx="128">
                  <c:v>8.5679737204310797E+17</c:v>
                </c:pt>
                <c:pt idx="129">
                  <c:v>8.7350822420012595E+17</c:v>
                </c:pt>
                <c:pt idx="130">
                  <c:v>6.8107939287108032E+17</c:v>
                </c:pt>
                <c:pt idx="131">
                  <c:v>9.5061555907767142E+17</c:v>
                </c:pt>
                <c:pt idx="132">
                  <c:v>7.4180035097237094E+17</c:v>
                </c:pt>
                <c:pt idx="133">
                  <c:v>7.9818171783540634E+17</c:v>
                </c:pt>
                <c:pt idx="134">
                  <c:v>7.677540767075433E+17</c:v>
                </c:pt>
                <c:pt idx="135">
                  <c:v>7.0236627422685478E+17</c:v>
                </c:pt>
                <c:pt idx="136">
                  <c:v>5.7704649932685824E+17</c:v>
                </c:pt>
                <c:pt idx="137">
                  <c:v>7.8130066658505536E+17</c:v>
                </c:pt>
                <c:pt idx="138">
                  <c:v>3.7465006902437645E+17</c:v>
                </c:pt>
                <c:pt idx="139">
                  <c:v>2.1938270179362621E+17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3436327776642041.5</c:v>
                </c:pt>
                <c:pt idx="153">
                  <c:v>2.6491194889446995E+17</c:v>
                </c:pt>
                <c:pt idx="154">
                  <c:v>4.6347752146175283E+17</c:v>
                </c:pt>
                <c:pt idx="155">
                  <c:v>5.8686190138902349E+17</c:v>
                </c:pt>
                <c:pt idx="156">
                  <c:v>5.8576777850882624E+17</c:v>
                </c:pt>
                <c:pt idx="157">
                  <c:v>5.108738015775808E+17</c:v>
                </c:pt>
                <c:pt idx="158">
                  <c:v>5.988169697044265E+17</c:v>
                </c:pt>
                <c:pt idx="159">
                  <c:v>5.4862299785725734E+17</c:v>
                </c:pt>
                <c:pt idx="160">
                  <c:v>4.8984961309838522E+17</c:v>
                </c:pt>
                <c:pt idx="161">
                  <c:v>5.4491829548475251E+17</c:v>
                </c:pt>
                <c:pt idx="162">
                  <c:v>3.5982778263782502E+17</c:v>
                </c:pt>
                <c:pt idx="163">
                  <c:v>4.5913736128234112E+17</c:v>
                </c:pt>
                <c:pt idx="164">
                  <c:v>4.538113600988855E+17</c:v>
                </c:pt>
                <c:pt idx="165">
                  <c:v>2.9333001770006656E+17</c:v>
                </c:pt>
                <c:pt idx="166">
                  <c:v>3.8358706150652864E+17</c:v>
                </c:pt>
                <c:pt idx="167">
                  <c:v>6.4075422599563085E+17</c:v>
                </c:pt>
                <c:pt idx="168">
                  <c:v>7.018249039715319E+17</c:v>
                </c:pt>
                <c:pt idx="169">
                  <c:v>7.1039019720729638E+17</c:v>
                </c:pt>
                <c:pt idx="170">
                  <c:v>5.1051478268610906E+17</c:v>
                </c:pt>
                <c:pt idx="171">
                  <c:v>4.7107849822998592E+17</c:v>
                </c:pt>
                <c:pt idx="172">
                  <c:v>3.1986259225671776E+17</c:v>
                </c:pt>
                <c:pt idx="173">
                  <c:v>6.5127230680404198E+17</c:v>
                </c:pt>
                <c:pt idx="174">
                  <c:v>5.6644115110776006E+17</c:v>
                </c:pt>
                <c:pt idx="175">
                  <c:v>6.7314324431872947E+17</c:v>
                </c:pt>
                <c:pt idx="176">
                  <c:v>5.388117003641623E+17</c:v>
                </c:pt>
                <c:pt idx="177">
                  <c:v>5.7780672821200909E+17</c:v>
                </c:pt>
                <c:pt idx="178">
                  <c:v>5.1439494769427699E+17</c:v>
                </c:pt>
                <c:pt idx="179">
                  <c:v>4.6963319728778842E+17</c:v>
                </c:pt>
                <c:pt idx="180">
                  <c:v>5.5117335049048256E+17</c:v>
                </c:pt>
                <c:pt idx="181">
                  <c:v>6.2168984181480166E+17</c:v>
                </c:pt>
                <c:pt idx="182">
                  <c:v>5.7199266340586477E+17</c:v>
                </c:pt>
                <c:pt idx="183">
                  <c:v>4.4281532044260454E+17</c:v>
                </c:pt>
                <c:pt idx="184">
                  <c:v>6.1507082474203072E+17</c:v>
                </c:pt>
                <c:pt idx="185">
                  <c:v>5.9703481370427392E+17</c:v>
                </c:pt>
                <c:pt idx="186">
                  <c:v>4.6638524037644749E+17</c:v>
                </c:pt>
                <c:pt idx="187">
                  <c:v>5.3685285980588467E+17</c:v>
                </c:pt>
                <c:pt idx="188">
                  <c:v>5.0980737081419002E+17</c:v>
                </c:pt>
                <c:pt idx="189">
                  <c:v>5.2985990111793421E+17</c:v>
                </c:pt>
                <c:pt idx="190">
                  <c:v>5.5776266481773683E+17</c:v>
                </c:pt>
                <c:pt idx="191">
                  <c:v>4.8430459615267034E+17</c:v>
                </c:pt>
                <c:pt idx="192">
                  <c:v>4.6870018344575693E+17</c:v>
                </c:pt>
                <c:pt idx="193">
                  <c:v>4.863143170749136E+17</c:v>
                </c:pt>
                <c:pt idx="194">
                  <c:v>4.7907188628555706E+17</c:v>
                </c:pt>
                <c:pt idx="195">
                  <c:v>1.2232429982229642E+17</c:v>
                </c:pt>
                <c:pt idx="196">
                  <c:v>4.909872617744536E+16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2.88436452514254E+16</c:v>
                </c:pt>
                <c:pt idx="202">
                  <c:v>5.0369951200247386E+17</c:v>
                </c:pt>
                <c:pt idx="203">
                  <c:v>4.3026133206048013E+17</c:v>
                </c:pt>
                <c:pt idx="204">
                  <c:v>4.2578042707169574E+17</c:v>
                </c:pt>
                <c:pt idx="205">
                  <c:v>3.9751621982079802E+17</c:v>
                </c:pt>
                <c:pt idx="206">
                  <c:v>8.9603401301128128E+16</c:v>
                </c:pt>
                <c:pt idx="207">
                  <c:v>9.0092024405234096E+16</c:v>
                </c:pt>
                <c:pt idx="208">
                  <c:v>9.7585759849237776E+16</c:v>
                </c:pt>
                <c:pt idx="209">
                  <c:v>8.941707883223584E+16</c:v>
                </c:pt>
                <c:pt idx="210">
                  <c:v>7.8808215533911776E+16</c:v>
                </c:pt>
                <c:pt idx="211">
                  <c:v>9.3101096921958384E+16</c:v>
                </c:pt>
                <c:pt idx="212">
                  <c:v>4.5853299154644134E+17</c:v>
                </c:pt>
                <c:pt idx="213">
                  <c:v>5.1113213900744864E+17</c:v>
                </c:pt>
                <c:pt idx="214">
                  <c:v>5.611107899777609E+17</c:v>
                </c:pt>
                <c:pt idx="215">
                  <c:v>6.0464778493112768E+17</c:v>
                </c:pt>
                <c:pt idx="216">
                  <c:v>5.807162064574071E+17</c:v>
                </c:pt>
                <c:pt idx="217">
                  <c:v>5.1342355557503558E+17</c:v>
                </c:pt>
                <c:pt idx="218">
                  <c:v>5.3845053683846317E+17</c:v>
                </c:pt>
                <c:pt idx="219">
                  <c:v>5.5554701906391514E+17</c:v>
                </c:pt>
                <c:pt idx="220">
                  <c:v>5.2018216456624058E+17</c:v>
                </c:pt>
                <c:pt idx="221">
                  <c:v>5.1707576865670592E+17</c:v>
                </c:pt>
                <c:pt idx="222">
                  <c:v>5.4954352332051661E+17</c:v>
                </c:pt>
                <c:pt idx="223">
                  <c:v>6.0967556730788966E+17</c:v>
                </c:pt>
                <c:pt idx="224">
                  <c:v>6.272257556127753E+17</c:v>
                </c:pt>
                <c:pt idx="225">
                  <c:v>3.904692946930439E+17</c:v>
                </c:pt>
                <c:pt idx="226">
                  <c:v>5.648579428219831E+17</c:v>
                </c:pt>
                <c:pt idx="227">
                  <c:v>5.3396266082822042E+17</c:v>
                </c:pt>
                <c:pt idx="228">
                  <c:v>3.1436449476453107E+17</c:v>
                </c:pt>
                <c:pt idx="229">
                  <c:v>8.4875492368245488E+16</c:v>
                </c:pt>
                <c:pt idx="230">
                  <c:v>6.5471251526084848E+16</c:v>
                </c:pt>
                <c:pt idx="231">
                  <c:v>2.0078641590024058E+17</c:v>
                </c:pt>
                <c:pt idx="232">
                  <c:v>1.5068614788622396E+16</c:v>
                </c:pt>
                <c:pt idx="233">
                  <c:v>1.1437840220372304E+17</c:v>
                </c:pt>
                <c:pt idx="234">
                  <c:v>2.0170430497110006E+17</c:v>
                </c:pt>
                <c:pt idx="235">
                  <c:v>3.8745757135203661E+17</c:v>
                </c:pt>
                <c:pt idx="236">
                  <c:v>2.1684847807708358E+17</c:v>
                </c:pt>
                <c:pt idx="237">
                  <c:v>2.8291764585727574E+17</c:v>
                </c:pt>
                <c:pt idx="238">
                  <c:v>2.926223805466761E+17</c:v>
                </c:pt>
                <c:pt idx="239">
                  <c:v>2.9975425583710726E+17</c:v>
                </c:pt>
                <c:pt idx="240">
                  <c:v>1.3834884149060618E+17</c:v>
                </c:pt>
                <c:pt idx="241">
                  <c:v>1.0921820447467834E+17</c:v>
                </c:pt>
                <c:pt idx="242">
                  <c:v>1.0310463246481056E+17</c:v>
                </c:pt>
                <c:pt idx="243">
                  <c:v>1.7367381311221152E+17</c:v>
                </c:pt>
                <c:pt idx="244">
                  <c:v>4.5421152666446182E+17</c:v>
                </c:pt>
                <c:pt idx="245">
                  <c:v>3.6165192705298266E+17</c:v>
                </c:pt>
                <c:pt idx="246">
                  <c:v>4.4547426360624851E+17</c:v>
                </c:pt>
                <c:pt idx="247">
                  <c:v>3.3259243834331846E+17</c:v>
                </c:pt>
                <c:pt idx="248">
                  <c:v>1.5021342225738317E+17</c:v>
                </c:pt>
                <c:pt idx="249">
                  <c:v>1.022405373579305E+17</c:v>
                </c:pt>
                <c:pt idx="250">
                  <c:v>9.1258431815891184E+16</c:v>
                </c:pt>
                <c:pt idx="251">
                  <c:v>6.6225978264068326E+17</c:v>
                </c:pt>
                <c:pt idx="252">
                  <c:v>5.4451828439590189E+17</c:v>
                </c:pt>
                <c:pt idx="253">
                  <c:v>5.7505039984866086E+17</c:v>
                </c:pt>
                <c:pt idx="254">
                  <c:v>4.5431786807216915E+17</c:v>
                </c:pt>
                <c:pt idx="255">
                  <c:v>7.0524134272154803E+17</c:v>
                </c:pt>
                <c:pt idx="256">
                  <c:v>7.9413077655002944E+17</c:v>
                </c:pt>
                <c:pt idx="257">
                  <c:v>2.935369093754423E+17</c:v>
                </c:pt>
                <c:pt idx="258">
                  <c:v>2.8488148096566189E+17</c:v>
                </c:pt>
                <c:pt idx="259">
                  <c:v>7.4445358054082406E+17</c:v>
                </c:pt>
                <c:pt idx="260">
                  <c:v>5.1308815526551264E+17</c:v>
                </c:pt>
                <c:pt idx="261">
                  <c:v>4.053491246368768E+17</c:v>
                </c:pt>
                <c:pt idx="262">
                  <c:v>3.8175476490574835E+17</c:v>
                </c:pt>
                <c:pt idx="263">
                  <c:v>4.3294063109981709E+17</c:v>
                </c:pt>
                <c:pt idx="264">
                  <c:v>4.3458203792780698E+17</c:v>
                </c:pt>
                <c:pt idx="265">
                  <c:v>3.2092144269061382E+17</c:v>
                </c:pt>
                <c:pt idx="266">
                  <c:v>4.0668929039418598E+17</c:v>
                </c:pt>
                <c:pt idx="267">
                  <c:v>3.6168148001993869E+17</c:v>
                </c:pt>
                <c:pt idx="268">
                  <c:v>4.0176178234365696E+17</c:v>
                </c:pt>
                <c:pt idx="269">
                  <c:v>4.5346439059619898E+17</c:v>
                </c:pt>
                <c:pt idx="270">
                  <c:v>4.5048325536158285E+17</c:v>
                </c:pt>
                <c:pt idx="271">
                  <c:v>4.1174552232162458E+17</c:v>
                </c:pt>
                <c:pt idx="272">
                  <c:v>4.2710248486008358E+17</c:v>
                </c:pt>
                <c:pt idx="273">
                  <c:v>3.6308111240598822E+17</c:v>
                </c:pt>
                <c:pt idx="274">
                  <c:v>3.5355660525362394E+17</c:v>
                </c:pt>
                <c:pt idx="275">
                  <c:v>3.355170324912103E+17</c:v>
                </c:pt>
                <c:pt idx="276">
                  <c:v>3.827802490154217E+17</c:v>
                </c:pt>
                <c:pt idx="277">
                  <c:v>7.0408457051923216E+16</c:v>
                </c:pt>
                <c:pt idx="278">
                  <c:v>2.3362885033612701E+17</c:v>
                </c:pt>
                <c:pt idx="279">
                  <c:v>3.9377925032671379E+17</c:v>
                </c:pt>
                <c:pt idx="280">
                  <c:v>3.3073135261678285E+17</c:v>
                </c:pt>
                <c:pt idx="281">
                  <c:v>4.3633545826981562E+17</c:v>
                </c:pt>
                <c:pt idx="282">
                  <c:v>3.7593895417147923E+17</c:v>
                </c:pt>
                <c:pt idx="283">
                  <c:v>4.239594485350807E+17</c:v>
                </c:pt>
                <c:pt idx="284">
                  <c:v>4.2288466464682381E+17</c:v>
                </c:pt>
                <c:pt idx="285">
                  <c:v>4.0243844660874662E+17</c:v>
                </c:pt>
                <c:pt idx="286">
                  <c:v>3.4437633720082445E+17</c:v>
                </c:pt>
                <c:pt idx="287">
                  <c:v>3.6487588723705171E+17</c:v>
                </c:pt>
                <c:pt idx="288">
                  <c:v>3.4878429697605274E+17</c:v>
                </c:pt>
                <c:pt idx="289">
                  <c:v>2.9586279327781235E+17</c:v>
                </c:pt>
              </c:numCache>
            </c:numRef>
          </c:yVal>
          <c:smooth val="0"/>
        </c:ser>
        <c:ser>
          <c:idx val="3"/>
          <c:order val="3"/>
          <c:tx>
            <c:v>BLM Trans 3</c:v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BLMLossSum!$AB$8:$AB$297</c:f>
              <c:numCache>
                <c:formatCode>General</c:formatCode>
                <c:ptCount val="290"/>
                <c:pt idx="0">
                  <c:v>8978084163148694</c:v>
                </c:pt>
                <c:pt idx="1">
                  <c:v>1.0949154918958542E+16</c:v>
                </c:pt>
                <c:pt idx="2">
                  <c:v>5898463709265562</c:v>
                </c:pt>
                <c:pt idx="3">
                  <c:v>863613344431007</c:v>
                </c:pt>
                <c:pt idx="4">
                  <c:v>8994545448933305</c:v>
                </c:pt>
                <c:pt idx="5">
                  <c:v>1.3413005758595964E+16</c:v>
                </c:pt>
                <c:pt idx="6">
                  <c:v>1.9377114211711604E+16</c:v>
                </c:pt>
                <c:pt idx="7">
                  <c:v>2.81467182391488E+16</c:v>
                </c:pt>
                <c:pt idx="8">
                  <c:v>2.088363633657606E+16</c:v>
                </c:pt>
                <c:pt idx="9">
                  <c:v>3.4656748710361508E+16</c:v>
                </c:pt>
                <c:pt idx="10">
                  <c:v>2.9898993210018296E+16</c:v>
                </c:pt>
                <c:pt idx="11">
                  <c:v>3.370086301576694E+16</c:v>
                </c:pt>
                <c:pt idx="12">
                  <c:v>5.86622820736432E+16</c:v>
                </c:pt>
                <c:pt idx="13">
                  <c:v>5.4162831253674568E+16</c:v>
                </c:pt>
                <c:pt idx="14">
                  <c:v>4.37881620138386E+16</c:v>
                </c:pt>
                <c:pt idx="15">
                  <c:v>3.249133385919168E+16</c:v>
                </c:pt>
                <c:pt idx="16">
                  <c:v>1.8697642713661416E+16</c:v>
                </c:pt>
                <c:pt idx="17">
                  <c:v>2.3629539887946797E+17</c:v>
                </c:pt>
                <c:pt idx="18">
                  <c:v>3.071530430798148E+16</c:v>
                </c:pt>
                <c:pt idx="19">
                  <c:v>3.3423990331436044E+16</c:v>
                </c:pt>
                <c:pt idx="20">
                  <c:v>5.8449184372477768E+16</c:v>
                </c:pt>
                <c:pt idx="21">
                  <c:v>6.7776545566478088E+16</c:v>
                </c:pt>
                <c:pt idx="22">
                  <c:v>6.5722942739815056E+16</c:v>
                </c:pt>
                <c:pt idx="23">
                  <c:v>7.7161769484818688E+16</c:v>
                </c:pt>
                <c:pt idx="24">
                  <c:v>5.6167790060419448E+16</c:v>
                </c:pt>
                <c:pt idx="25">
                  <c:v>3.015565745761356E+16</c:v>
                </c:pt>
                <c:pt idx="26">
                  <c:v>3.5985303682256856E+16</c:v>
                </c:pt>
                <c:pt idx="27">
                  <c:v>3.3262808808971616E+16</c:v>
                </c:pt>
                <c:pt idx="28">
                  <c:v>3.6265262886515512E+16</c:v>
                </c:pt>
                <c:pt idx="29">
                  <c:v>3.2781350971225016E+16</c:v>
                </c:pt>
                <c:pt idx="30">
                  <c:v>1.2211404438530896E+17</c:v>
                </c:pt>
                <c:pt idx="31">
                  <c:v>3.150553194913912E+16</c:v>
                </c:pt>
                <c:pt idx="32">
                  <c:v>3.1124595616130368E+16</c:v>
                </c:pt>
                <c:pt idx="33">
                  <c:v>2.7944418715980668E+16</c:v>
                </c:pt>
                <c:pt idx="34">
                  <c:v>3.2957179674724436E+16</c:v>
                </c:pt>
                <c:pt idx="35">
                  <c:v>2.7768707017787628E+16</c:v>
                </c:pt>
                <c:pt idx="36">
                  <c:v>3.1339109518819576E+16</c:v>
                </c:pt>
                <c:pt idx="37">
                  <c:v>3.83116937375466E+16</c:v>
                </c:pt>
                <c:pt idx="38">
                  <c:v>4.4565381448205056E+16</c:v>
                </c:pt>
                <c:pt idx="39">
                  <c:v>3.540871369653108E+16</c:v>
                </c:pt>
                <c:pt idx="40">
                  <c:v>3.5653303045426912E+16</c:v>
                </c:pt>
                <c:pt idx="41">
                  <c:v>2.3391604576938024E+16</c:v>
                </c:pt>
                <c:pt idx="42">
                  <c:v>1.1603814077790506E+16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178710297660067.31</c:v>
                </c:pt>
                <c:pt idx="53">
                  <c:v>4024623516463500.5</c:v>
                </c:pt>
                <c:pt idx="54">
                  <c:v>5335536173685660</c:v>
                </c:pt>
                <c:pt idx="55">
                  <c:v>1.2904151688598542E+16</c:v>
                </c:pt>
                <c:pt idx="56">
                  <c:v>8534878649737936</c:v>
                </c:pt>
                <c:pt idx="57">
                  <c:v>3.6875483343996384E+16</c:v>
                </c:pt>
                <c:pt idx="58">
                  <c:v>4.958471009562864E+16</c:v>
                </c:pt>
                <c:pt idx="59">
                  <c:v>6.3407442076943264E+16</c:v>
                </c:pt>
                <c:pt idx="60">
                  <c:v>3.1101496287859472E+16</c:v>
                </c:pt>
                <c:pt idx="61">
                  <c:v>5.967898898514464E+16</c:v>
                </c:pt>
                <c:pt idx="62">
                  <c:v>4.8210350258912448E+16</c:v>
                </c:pt>
                <c:pt idx="63">
                  <c:v>4.596937503270352E+16</c:v>
                </c:pt>
                <c:pt idx="64">
                  <c:v>5.1971611134167744E+16</c:v>
                </c:pt>
                <c:pt idx="65">
                  <c:v>3.222444431643976E+16</c:v>
                </c:pt>
                <c:pt idx="66">
                  <c:v>3.7140032072169064E+16</c:v>
                </c:pt>
                <c:pt idx="67">
                  <c:v>4.6794805769045376E+16</c:v>
                </c:pt>
                <c:pt idx="68">
                  <c:v>6.0282924601137784E+16</c:v>
                </c:pt>
                <c:pt idx="69">
                  <c:v>7.192933946011072E+16</c:v>
                </c:pt>
                <c:pt idx="70">
                  <c:v>3.3663802216589933E+17</c:v>
                </c:pt>
                <c:pt idx="71">
                  <c:v>1.7418093781018694E+17</c:v>
                </c:pt>
                <c:pt idx="72">
                  <c:v>5650500131062414</c:v>
                </c:pt>
                <c:pt idx="73">
                  <c:v>1.0135507057629838E+17</c:v>
                </c:pt>
                <c:pt idx="74">
                  <c:v>2.8021538635411158E+17</c:v>
                </c:pt>
                <c:pt idx="75">
                  <c:v>4.3888568077709581E+17</c:v>
                </c:pt>
                <c:pt idx="76">
                  <c:v>6.0983825289536832E+17</c:v>
                </c:pt>
                <c:pt idx="77">
                  <c:v>2.8291453312985888E+17</c:v>
                </c:pt>
                <c:pt idx="78">
                  <c:v>1.117320694463612E+17</c:v>
                </c:pt>
                <c:pt idx="79">
                  <c:v>6.6105492284742848E+17</c:v>
                </c:pt>
                <c:pt idx="80">
                  <c:v>7.0692866977837363E+17</c:v>
                </c:pt>
                <c:pt idx="81">
                  <c:v>6.6197542242015219E+17</c:v>
                </c:pt>
                <c:pt idx="82">
                  <c:v>7.9601610742834304E+17</c:v>
                </c:pt>
                <c:pt idx="83">
                  <c:v>7.5880799530065549E+17</c:v>
                </c:pt>
                <c:pt idx="84">
                  <c:v>6.762538607623529E+17</c:v>
                </c:pt>
                <c:pt idx="85">
                  <c:v>5.8720945189917837E+17</c:v>
                </c:pt>
                <c:pt idx="86">
                  <c:v>1.5272323604796771E+17</c:v>
                </c:pt>
                <c:pt idx="87">
                  <c:v>1.1736434429099147E+17</c:v>
                </c:pt>
                <c:pt idx="88">
                  <c:v>1.1976428043882043E+17</c:v>
                </c:pt>
                <c:pt idx="89">
                  <c:v>9.3029092074740352E+16</c:v>
                </c:pt>
                <c:pt idx="90">
                  <c:v>9.9780389123933568E+16</c:v>
                </c:pt>
                <c:pt idx="91">
                  <c:v>1.0227774386381805E+17</c:v>
                </c:pt>
                <c:pt idx="92">
                  <c:v>2.9537775095010592E+17</c:v>
                </c:pt>
                <c:pt idx="93">
                  <c:v>4.7391749328351334E+17</c:v>
                </c:pt>
                <c:pt idx="94">
                  <c:v>5.5235975946898611E+17</c:v>
                </c:pt>
                <c:pt idx="95">
                  <c:v>6.2065333098509862E+17</c:v>
                </c:pt>
                <c:pt idx="96">
                  <c:v>4.8663482337546355E+17</c:v>
                </c:pt>
                <c:pt idx="97">
                  <c:v>5.0046248746698291E+17</c:v>
                </c:pt>
                <c:pt idx="98">
                  <c:v>4.928562351859863E+17</c:v>
                </c:pt>
                <c:pt idx="99">
                  <c:v>5.3285150310904058E+17</c:v>
                </c:pt>
                <c:pt idx="100">
                  <c:v>5.5157266788747878E+17</c:v>
                </c:pt>
                <c:pt idx="101">
                  <c:v>6.3206311572306035E+17</c:v>
                </c:pt>
                <c:pt idx="102">
                  <c:v>6.8094882626520883E+17</c:v>
                </c:pt>
                <c:pt idx="103">
                  <c:v>5.4334788675397754E+17</c:v>
                </c:pt>
                <c:pt idx="104">
                  <c:v>1.2915480296863088E+17</c:v>
                </c:pt>
                <c:pt idx="105">
                  <c:v>5.0406425862284966E+17</c:v>
                </c:pt>
                <c:pt idx="106">
                  <c:v>4.9892751571466272E+17</c:v>
                </c:pt>
                <c:pt idx="107">
                  <c:v>5.6441597398051315E+17</c:v>
                </c:pt>
                <c:pt idx="108">
                  <c:v>3.4293128271432371E+17</c:v>
                </c:pt>
                <c:pt idx="109">
                  <c:v>5.7297652076979597E+17</c:v>
                </c:pt>
                <c:pt idx="110">
                  <c:v>2.3599369963552288E+17</c:v>
                </c:pt>
                <c:pt idx="111">
                  <c:v>2.3070498209044698E+17</c:v>
                </c:pt>
                <c:pt idx="112">
                  <c:v>2.0181182130881357E+17</c:v>
                </c:pt>
                <c:pt idx="113">
                  <c:v>3.0853379617752333E+17</c:v>
                </c:pt>
                <c:pt idx="114">
                  <c:v>5.3401150562974138E+17</c:v>
                </c:pt>
                <c:pt idx="115">
                  <c:v>6.060507825273952E+17</c:v>
                </c:pt>
                <c:pt idx="116">
                  <c:v>6.0008873238978202E+17</c:v>
                </c:pt>
                <c:pt idx="117">
                  <c:v>7.9277067399703731E+17</c:v>
                </c:pt>
                <c:pt idx="118">
                  <c:v>7.2695798117988954E+17</c:v>
                </c:pt>
                <c:pt idx="119">
                  <c:v>8.0574920393189363E+17</c:v>
                </c:pt>
                <c:pt idx="120">
                  <c:v>8.3601831795030131E+17</c:v>
                </c:pt>
                <c:pt idx="121">
                  <c:v>8.4309295091966771E+17</c:v>
                </c:pt>
                <c:pt idx="122">
                  <c:v>6.7911382793820237E+17</c:v>
                </c:pt>
                <c:pt idx="123">
                  <c:v>8.0040421043970522E+17</c:v>
                </c:pt>
                <c:pt idx="124">
                  <c:v>7.644614110121751E+17</c:v>
                </c:pt>
                <c:pt idx="125">
                  <c:v>7.1430697706945242E+17</c:v>
                </c:pt>
                <c:pt idx="126">
                  <c:v>8.5575653452253696E+17</c:v>
                </c:pt>
                <c:pt idx="127">
                  <c:v>8.0709768674185242E+17</c:v>
                </c:pt>
                <c:pt idx="128">
                  <c:v>7.493172528586711E+17</c:v>
                </c:pt>
                <c:pt idx="129">
                  <c:v>7.6702012597276006E+17</c:v>
                </c:pt>
                <c:pt idx="130">
                  <c:v>6.2340956879164314E+17</c:v>
                </c:pt>
                <c:pt idx="131">
                  <c:v>8.7703406272175859E+17</c:v>
                </c:pt>
                <c:pt idx="132">
                  <c:v>6.9242827846674202E+17</c:v>
                </c:pt>
                <c:pt idx="133">
                  <c:v>7.386375486482569E+17</c:v>
                </c:pt>
                <c:pt idx="134">
                  <c:v>7.1400913065043008E+17</c:v>
                </c:pt>
                <c:pt idx="135">
                  <c:v>6.5577746150943642E+17</c:v>
                </c:pt>
                <c:pt idx="136">
                  <c:v>5.394665149359607E+17</c:v>
                </c:pt>
                <c:pt idx="137">
                  <c:v>7.3951143352675917E+17</c:v>
                </c:pt>
                <c:pt idx="138">
                  <c:v>3.4645990207682253E+17</c:v>
                </c:pt>
                <c:pt idx="139">
                  <c:v>2.0421266993729779E+17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3868874765413265.5</c:v>
                </c:pt>
                <c:pt idx="153">
                  <c:v>2.7716421235180253E+17</c:v>
                </c:pt>
                <c:pt idx="154">
                  <c:v>4.6805253623706611E+17</c:v>
                </c:pt>
                <c:pt idx="155">
                  <c:v>5.890105059306615E+17</c:v>
                </c:pt>
                <c:pt idx="156">
                  <c:v>5.9251677797160602E+17</c:v>
                </c:pt>
                <c:pt idx="157">
                  <c:v>5.0890021875589005E+17</c:v>
                </c:pt>
                <c:pt idx="158">
                  <c:v>6.0177212076299968E+17</c:v>
                </c:pt>
                <c:pt idx="159">
                  <c:v>5.6184114220029811E+17</c:v>
                </c:pt>
                <c:pt idx="160">
                  <c:v>5.0236537962621133E+17</c:v>
                </c:pt>
                <c:pt idx="161">
                  <c:v>5.3489482117673056E+17</c:v>
                </c:pt>
                <c:pt idx="162">
                  <c:v>3.5932592096899853E+17</c:v>
                </c:pt>
                <c:pt idx="163">
                  <c:v>4.594592778826633E+17</c:v>
                </c:pt>
                <c:pt idx="164">
                  <c:v>4.5055415928540013E+17</c:v>
                </c:pt>
                <c:pt idx="165">
                  <c:v>2.8909741957027008E+17</c:v>
                </c:pt>
                <c:pt idx="166">
                  <c:v>3.8351519340351046E+17</c:v>
                </c:pt>
                <c:pt idx="167">
                  <c:v>6.5191985381829581E+17</c:v>
                </c:pt>
                <c:pt idx="168">
                  <c:v>7.1274366410111782E+17</c:v>
                </c:pt>
                <c:pt idx="169">
                  <c:v>7.0819953777327974E+17</c:v>
                </c:pt>
                <c:pt idx="170">
                  <c:v>5.1239829827572269E+17</c:v>
                </c:pt>
                <c:pt idx="171">
                  <c:v>4.7408714588064218E+17</c:v>
                </c:pt>
                <c:pt idx="172">
                  <c:v>3.2002245544664992E+17</c:v>
                </c:pt>
                <c:pt idx="173">
                  <c:v>6.5288704546085734E+17</c:v>
                </c:pt>
                <c:pt idx="174">
                  <c:v>5.6112629277699462E+17</c:v>
                </c:pt>
                <c:pt idx="175">
                  <c:v>6.624603540754697E+17</c:v>
                </c:pt>
                <c:pt idx="176">
                  <c:v>5.3645828327455962E+17</c:v>
                </c:pt>
                <c:pt idx="177">
                  <c:v>5.7061791590882426E+17</c:v>
                </c:pt>
                <c:pt idx="178">
                  <c:v>5.0161276390743443E+17</c:v>
                </c:pt>
                <c:pt idx="179">
                  <c:v>4.681858200290816E+17</c:v>
                </c:pt>
                <c:pt idx="180">
                  <c:v>5.5928702006679232E+17</c:v>
                </c:pt>
                <c:pt idx="181">
                  <c:v>6.3094399309687808E+17</c:v>
                </c:pt>
                <c:pt idx="182">
                  <c:v>5.806983643229737E+17</c:v>
                </c:pt>
                <c:pt idx="183">
                  <c:v>4.4767100288871046E+17</c:v>
                </c:pt>
                <c:pt idx="184">
                  <c:v>6.284582120472E+17</c:v>
                </c:pt>
                <c:pt idx="185">
                  <c:v>6.0462825235501171E+17</c:v>
                </c:pt>
                <c:pt idx="186">
                  <c:v>4.8084134416000902E+17</c:v>
                </c:pt>
                <c:pt idx="187">
                  <c:v>5.5253310173382003E+17</c:v>
                </c:pt>
                <c:pt idx="188">
                  <c:v>5.2557551099672122E+17</c:v>
                </c:pt>
                <c:pt idx="189">
                  <c:v>5.4137904293595501E+17</c:v>
                </c:pt>
                <c:pt idx="190">
                  <c:v>5.6428824595136442E+17</c:v>
                </c:pt>
                <c:pt idx="191">
                  <c:v>4.915549012696617E+17</c:v>
                </c:pt>
                <c:pt idx="192">
                  <c:v>4.7954935025328563E+17</c:v>
                </c:pt>
                <c:pt idx="193">
                  <c:v>5.1093848331220237E+17</c:v>
                </c:pt>
                <c:pt idx="194">
                  <c:v>5.0129003780072934E+17</c:v>
                </c:pt>
                <c:pt idx="195">
                  <c:v>1.316101677235139E+17</c:v>
                </c:pt>
                <c:pt idx="196">
                  <c:v>5.6243566435968792E+16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3.3212456301312756E+16</c:v>
                </c:pt>
                <c:pt idx="202">
                  <c:v>5.533830752844352E+17</c:v>
                </c:pt>
                <c:pt idx="203">
                  <c:v>4.4780858223305005E+17</c:v>
                </c:pt>
                <c:pt idx="204">
                  <c:v>4.5138438066315181E+17</c:v>
                </c:pt>
                <c:pt idx="205">
                  <c:v>4.1770413043525312E+17</c:v>
                </c:pt>
                <c:pt idx="206">
                  <c:v>1.0608983154005579E+17</c:v>
                </c:pt>
                <c:pt idx="207">
                  <c:v>1.0482612565728672E+17</c:v>
                </c:pt>
                <c:pt idx="208">
                  <c:v>1.0873107821381333E+17</c:v>
                </c:pt>
                <c:pt idx="209">
                  <c:v>1.0122516572753834E+17</c:v>
                </c:pt>
                <c:pt idx="210">
                  <c:v>9.3219334955499248E+16</c:v>
                </c:pt>
                <c:pt idx="211">
                  <c:v>1.0988604370738669E+17</c:v>
                </c:pt>
                <c:pt idx="212">
                  <c:v>4.7302831693059411E+17</c:v>
                </c:pt>
                <c:pt idx="213">
                  <c:v>5.2192862963146144E+17</c:v>
                </c:pt>
                <c:pt idx="214">
                  <c:v>5.6907908612897888E+17</c:v>
                </c:pt>
                <c:pt idx="215">
                  <c:v>6.054828974208407E+17</c:v>
                </c:pt>
                <c:pt idx="216">
                  <c:v>5.7941775384541632E+17</c:v>
                </c:pt>
                <c:pt idx="217">
                  <c:v>5.1952043303610771E+17</c:v>
                </c:pt>
                <c:pt idx="218">
                  <c:v>5.5137978614655603E+17</c:v>
                </c:pt>
                <c:pt idx="219">
                  <c:v>5.6608656932622477E+17</c:v>
                </c:pt>
                <c:pt idx="220">
                  <c:v>5.1283219499657158E+17</c:v>
                </c:pt>
                <c:pt idx="221">
                  <c:v>5.2490169985153459E+17</c:v>
                </c:pt>
                <c:pt idx="222">
                  <c:v>5.6074402485335616E+17</c:v>
                </c:pt>
                <c:pt idx="223">
                  <c:v>6.1929176025751066E+17</c:v>
                </c:pt>
                <c:pt idx="224">
                  <c:v>6.3546437829793984E+17</c:v>
                </c:pt>
                <c:pt idx="225">
                  <c:v>3.9672069298369786E+17</c:v>
                </c:pt>
                <c:pt idx="226">
                  <c:v>5.7294120930269709E+17</c:v>
                </c:pt>
                <c:pt idx="227">
                  <c:v>5.4461954680278432E+17</c:v>
                </c:pt>
                <c:pt idx="228">
                  <c:v>3.2603038503221171E+17</c:v>
                </c:pt>
                <c:pt idx="229">
                  <c:v>1.0116188708314482E+17</c:v>
                </c:pt>
                <c:pt idx="230">
                  <c:v>6.8038158527986952E+16</c:v>
                </c:pt>
                <c:pt idx="231">
                  <c:v>2.0616873329390746E+17</c:v>
                </c:pt>
                <c:pt idx="232">
                  <c:v>1.5435605247463548E+16</c:v>
                </c:pt>
                <c:pt idx="233">
                  <c:v>1.2076556927049811E+17</c:v>
                </c:pt>
                <c:pt idx="234">
                  <c:v>2.0901070443411162E+17</c:v>
                </c:pt>
                <c:pt idx="235">
                  <c:v>3.9137250732932461E+17</c:v>
                </c:pt>
                <c:pt idx="236">
                  <c:v>2.1060426061513821E+17</c:v>
                </c:pt>
                <c:pt idx="237">
                  <c:v>2.7655866939027197E+17</c:v>
                </c:pt>
                <c:pt idx="238">
                  <c:v>2.897553420703799E+17</c:v>
                </c:pt>
                <c:pt idx="239">
                  <c:v>2.9290663015423622E+17</c:v>
                </c:pt>
                <c:pt idx="240">
                  <c:v>1.4889082454350461E+17</c:v>
                </c:pt>
                <c:pt idx="241">
                  <c:v>1.1636750347213547E+17</c:v>
                </c:pt>
                <c:pt idx="242">
                  <c:v>1.105787824986039E+17</c:v>
                </c:pt>
                <c:pt idx="243">
                  <c:v>1.7865752177588912E+17</c:v>
                </c:pt>
                <c:pt idx="244">
                  <c:v>4.560465271281072E+17</c:v>
                </c:pt>
                <c:pt idx="245">
                  <c:v>3.5808265956849715E+17</c:v>
                </c:pt>
                <c:pt idx="246">
                  <c:v>4.5083659826880646E+17</c:v>
                </c:pt>
                <c:pt idx="247">
                  <c:v>3.3465878411614822E+17</c:v>
                </c:pt>
                <c:pt idx="248">
                  <c:v>1.6130517626707773E+17</c:v>
                </c:pt>
                <c:pt idx="249">
                  <c:v>1.1270366242701555E+17</c:v>
                </c:pt>
                <c:pt idx="250">
                  <c:v>9.2266877004206144E+16</c:v>
                </c:pt>
                <c:pt idx="251">
                  <c:v>6.7366138153215053E+17</c:v>
                </c:pt>
                <c:pt idx="252">
                  <c:v>5.6204419388406656E+17</c:v>
                </c:pt>
                <c:pt idx="253">
                  <c:v>5.8907633403091162E+17</c:v>
                </c:pt>
                <c:pt idx="254">
                  <c:v>4.6573054579039802E+17</c:v>
                </c:pt>
                <c:pt idx="255">
                  <c:v>7.1288598583624115E+17</c:v>
                </c:pt>
                <c:pt idx="256">
                  <c:v>7.9612359388173171E+17</c:v>
                </c:pt>
                <c:pt idx="257">
                  <c:v>2.990612241670816E+17</c:v>
                </c:pt>
                <c:pt idx="258">
                  <c:v>2.9657388329684058E+17</c:v>
                </c:pt>
                <c:pt idx="259">
                  <c:v>7.4462690737202099E+17</c:v>
                </c:pt>
                <c:pt idx="260">
                  <c:v>5.3155472520550925E+17</c:v>
                </c:pt>
                <c:pt idx="261">
                  <c:v>4.2677635232906701E+17</c:v>
                </c:pt>
                <c:pt idx="262">
                  <c:v>3.9967250606902125E+17</c:v>
                </c:pt>
                <c:pt idx="263">
                  <c:v>4.4857288788159053E+17</c:v>
                </c:pt>
                <c:pt idx="264">
                  <c:v>4.4787701715914797E+17</c:v>
                </c:pt>
                <c:pt idx="265">
                  <c:v>3.2363855075928877E+17</c:v>
                </c:pt>
                <c:pt idx="266">
                  <c:v>4.1994665081684518E+17</c:v>
                </c:pt>
                <c:pt idx="267">
                  <c:v>3.6587812647211162E+17</c:v>
                </c:pt>
                <c:pt idx="268">
                  <c:v>4.090941612165751E+17</c:v>
                </c:pt>
                <c:pt idx="269">
                  <c:v>4.6132275187781299E+17</c:v>
                </c:pt>
                <c:pt idx="270">
                  <c:v>4.6437888907346291E+17</c:v>
                </c:pt>
                <c:pt idx="271">
                  <c:v>4.2461935746520794E+17</c:v>
                </c:pt>
                <c:pt idx="272">
                  <c:v>4.3581430138455258E+17</c:v>
                </c:pt>
                <c:pt idx="273">
                  <c:v>3.7202070665059674E+17</c:v>
                </c:pt>
                <c:pt idx="274">
                  <c:v>3.6840949946029626E+17</c:v>
                </c:pt>
                <c:pt idx="275">
                  <c:v>3.4817890404223194E+17</c:v>
                </c:pt>
                <c:pt idx="276">
                  <c:v>3.9528637381727526E+17</c:v>
                </c:pt>
                <c:pt idx="277">
                  <c:v>7.2452610728051936E+16</c:v>
                </c:pt>
                <c:pt idx="278">
                  <c:v>2.465981760972736E+17</c:v>
                </c:pt>
                <c:pt idx="279">
                  <c:v>4.0238261778205581E+17</c:v>
                </c:pt>
                <c:pt idx="280">
                  <c:v>3.3348228647730189E+17</c:v>
                </c:pt>
                <c:pt idx="281">
                  <c:v>4.3815512046993581E+17</c:v>
                </c:pt>
                <c:pt idx="282">
                  <c:v>3.7612824319990272E+17</c:v>
                </c:pt>
                <c:pt idx="283">
                  <c:v>4.220540515510032E+17</c:v>
                </c:pt>
                <c:pt idx="284">
                  <c:v>4.3135498095024403E+17</c:v>
                </c:pt>
                <c:pt idx="285">
                  <c:v>4.2952946025384819E+17</c:v>
                </c:pt>
                <c:pt idx="286">
                  <c:v>3.6549838096775059E+17</c:v>
                </c:pt>
                <c:pt idx="287">
                  <c:v>3.8912042966432614E+17</c:v>
                </c:pt>
                <c:pt idx="288">
                  <c:v>3.656401261167159E+17</c:v>
                </c:pt>
                <c:pt idx="289">
                  <c:v>3.1501107861008614E+17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924544"/>
        <c:axId val="242934912"/>
      </c:scatterChart>
      <c:valAx>
        <c:axId val="242924544"/>
        <c:scaling>
          <c:orientation val="minMax"/>
          <c:max val="320"/>
          <c:min val="0"/>
        </c:scaling>
        <c:delete val="0"/>
        <c:axPos val="b"/>
        <c:title>
          <c:overlay val="0"/>
        </c:title>
        <c:numFmt formatCode="[$-409]d\-mmm\-yyyy;@" sourceLinked="1"/>
        <c:majorTickMark val="out"/>
        <c:minorTickMark val="none"/>
        <c:tickLblPos val="nextTo"/>
        <c:crossAx val="242934912"/>
        <c:crosses val="autoZero"/>
        <c:crossBetween val="midCat"/>
      </c:valAx>
      <c:valAx>
        <c:axId val="242934912"/>
        <c:scaling>
          <c:orientation val="minMax"/>
          <c:max val="2E+18"/>
          <c:min val="-1E+17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4292454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74907583192406E-2"/>
          <c:y val="2.82524059492563E-2"/>
          <c:w val="0.81277838293928695"/>
          <c:h val="0.81870771361913097"/>
        </c:manualLayout>
      </c:layout>
      <c:lineChart>
        <c:grouping val="standard"/>
        <c:varyColors val="0"/>
        <c:ser>
          <c:idx val="0"/>
          <c:order val="0"/>
          <c:tx>
            <c:v>305A</c:v>
          </c:tx>
          <c:val>
            <c:numRef>
              <c:f>'305A'!$C$8:$C$297</c:f>
              <c:numCache>
                <c:formatCode>General</c:formatCode>
                <c:ptCount val="290"/>
                <c:pt idx="0">
                  <c:v>2.8800000000000001E-4</c:v>
                </c:pt>
                <c:pt idx="1">
                  <c:v>3.2699999999999998E-4</c:v>
                </c:pt>
                <c:pt idx="2">
                  <c:v>1.76E-4</c:v>
                </c:pt>
                <c:pt idx="3">
                  <c:v>2.4000000000000001E-5</c:v>
                </c:pt>
                <c:pt idx="4">
                  <c:v>6.6000000000000005E-5</c:v>
                </c:pt>
                <c:pt idx="5">
                  <c:v>2.4889999999999999E-3</c:v>
                </c:pt>
                <c:pt idx="6">
                  <c:v>4.9129999999999998E-3</c:v>
                </c:pt>
                <c:pt idx="7">
                  <c:v>7.3810000000000004E-3</c:v>
                </c:pt>
                <c:pt idx="8">
                  <c:v>5.1250000000000002E-3</c:v>
                </c:pt>
                <c:pt idx="9">
                  <c:v>9.9120000000000007E-3</c:v>
                </c:pt>
                <c:pt idx="10">
                  <c:v>9.0670000000000004E-3</c:v>
                </c:pt>
                <c:pt idx="11">
                  <c:v>6.5890000000000002E-3</c:v>
                </c:pt>
                <c:pt idx="12">
                  <c:v>1.3797E-2</c:v>
                </c:pt>
                <c:pt idx="13">
                  <c:v>1.4345999999999999E-2</c:v>
                </c:pt>
                <c:pt idx="14">
                  <c:v>7.5510000000000004E-3</c:v>
                </c:pt>
                <c:pt idx="15">
                  <c:v>4.2440000000000004E-3</c:v>
                </c:pt>
                <c:pt idx="16">
                  <c:v>2.9819999999999998E-3</c:v>
                </c:pt>
                <c:pt idx="17">
                  <c:v>2.5066000000000001E-2</c:v>
                </c:pt>
                <c:pt idx="18">
                  <c:v>4.2979999999999997E-3</c:v>
                </c:pt>
                <c:pt idx="19">
                  <c:v>4.8849999999999996E-3</c:v>
                </c:pt>
                <c:pt idx="20">
                  <c:v>5.7390000000000002E-3</c:v>
                </c:pt>
                <c:pt idx="21">
                  <c:v>5.1879999999999999E-3</c:v>
                </c:pt>
                <c:pt idx="22">
                  <c:v>4.8300000000000001E-3</c:v>
                </c:pt>
                <c:pt idx="23">
                  <c:v>6.7489999999999998E-3</c:v>
                </c:pt>
                <c:pt idx="24">
                  <c:v>4.7470000000000004E-3</c:v>
                </c:pt>
                <c:pt idx="25">
                  <c:v>4.6709999999999998E-3</c:v>
                </c:pt>
                <c:pt idx="26">
                  <c:v>6.417E-3</c:v>
                </c:pt>
                <c:pt idx="27">
                  <c:v>5.8539999999999998E-3</c:v>
                </c:pt>
                <c:pt idx="28">
                  <c:v>5.9309999999999996E-3</c:v>
                </c:pt>
                <c:pt idx="29">
                  <c:v>5.0829999999999998E-3</c:v>
                </c:pt>
                <c:pt idx="30">
                  <c:v>4.372E-3</c:v>
                </c:pt>
                <c:pt idx="31">
                  <c:v>4.8190000000000004E-3</c:v>
                </c:pt>
                <c:pt idx="32">
                  <c:v>5.0860000000000002E-3</c:v>
                </c:pt>
                <c:pt idx="33">
                  <c:v>5.1510000000000002E-3</c:v>
                </c:pt>
                <c:pt idx="34">
                  <c:v>4.5669999999999999E-3</c:v>
                </c:pt>
                <c:pt idx="35">
                  <c:v>4.4819999999999999E-3</c:v>
                </c:pt>
                <c:pt idx="36">
                  <c:v>5.96E-3</c:v>
                </c:pt>
                <c:pt idx="37">
                  <c:v>6.1529999999999996E-3</c:v>
                </c:pt>
                <c:pt idx="38">
                  <c:v>6.8219999999999999E-3</c:v>
                </c:pt>
                <c:pt idx="39">
                  <c:v>5.1279999999999997E-3</c:v>
                </c:pt>
                <c:pt idx="40">
                  <c:v>8.0350000000000005E-3</c:v>
                </c:pt>
                <c:pt idx="41">
                  <c:v>5.0809999999999996E-3</c:v>
                </c:pt>
                <c:pt idx="42">
                  <c:v>1.717E-3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9.9999999999999995E-7</c:v>
                </c:pt>
                <c:pt idx="53">
                  <c:v>6.9999999999999999E-6</c:v>
                </c:pt>
                <c:pt idx="54">
                  <c:v>5.5000000000000002E-5</c:v>
                </c:pt>
                <c:pt idx="55">
                  <c:v>5.3700000000000004E-4</c:v>
                </c:pt>
                <c:pt idx="56">
                  <c:v>6.29E-4</c:v>
                </c:pt>
                <c:pt idx="57">
                  <c:v>3.1459999999999999E-3</c:v>
                </c:pt>
                <c:pt idx="58">
                  <c:v>3.8080000000000002E-3</c:v>
                </c:pt>
                <c:pt idx="59">
                  <c:v>7.2919999999999999E-3</c:v>
                </c:pt>
                <c:pt idx="60">
                  <c:v>3.6549999999999998E-3</c:v>
                </c:pt>
                <c:pt idx="61">
                  <c:v>4.1009999999999996E-3</c:v>
                </c:pt>
                <c:pt idx="62">
                  <c:v>4.4840000000000001E-3</c:v>
                </c:pt>
                <c:pt idx="63">
                  <c:v>4.0010000000000002E-3</c:v>
                </c:pt>
                <c:pt idx="64">
                  <c:v>6.1960000000000001E-3</c:v>
                </c:pt>
                <c:pt idx="65">
                  <c:v>1.2830000000000001E-3</c:v>
                </c:pt>
                <c:pt idx="66">
                  <c:v>2.9979999999999998E-3</c:v>
                </c:pt>
                <c:pt idx="67">
                  <c:v>3.3969999999999998E-3</c:v>
                </c:pt>
                <c:pt idx="68">
                  <c:v>5.091E-3</c:v>
                </c:pt>
                <c:pt idx="69">
                  <c:v>5.372E-3</c:v>
                </c:pt>
                <c:pt idx="70">
                  <c:v>1.5266E-2</c:v>
                </c:pt>
                <c:pt idx="71">
                  <c:v>9.7850000000000003E-3</c:v>
                </c:pt>
                <c:pt idx="72">
                  <c:v>2.8600000000000001E-4</c:v>
                </c:pt>
                <c:pt idx="73">
                  <c:v>6.1659999999999996E-3</c:v>
                </c:pt>
                <c:pt idx="74">
                  <c:v>1.4630000000000001E-2</c:v>
                </c:pt>
                <c:pt idx="75">
                  <c:v>2.2695E-2</c:v>
                </c:pt>
                <c:pt idx="76">
                  <c:v>1.9262999999999999E-2</c:v>
                </c:pt>
                <c:pt idx="77">
                  <c:v>6.8479999999999999E-3</c:v>
                </c:pt>
                <c:pt idx="78">
                  <c:v>2.3830000000000001E-3</c:v>
                </c:pt>
                <c:pt idx="79">
                  <c:v>6.796E-3</c:v>
                </c:pt>
                <c:pt idx="80">
                  <c:v>7.2259999999999998E-3</c:v>
                </c:pt>
                <c:pt idx="81">
                  <c:v>7.1520000000000004E-3</c:v>
                </c:pt>
                <c:pt idx="82">
                  <c:v>9.7020000000000006E-3</c:v>
                </c:pt>
                <c:pt idx="83">
                  <c:v>7.5909999999999997E-3</c:v>
                </c:pt>
                <c:pt idx="84">
                  <c:v>5.5710000000000004E-3</c:v>
                </c:pt>
                <c:pt idx="85">
                  <c:v>5.496E-3</c:v>
                </c:pt>
                <c:pt idx="86">
                  <c:v>3.7980000000000002E-3</c:v>
                </c:pt>
                <c:pt idx="87">
                  <c:v>4.2209999999999999E-3</c:v>
                </c:pt>
                <c:pt idx="88">
                  <c:v>3.3159999999999999E-3</c:v>
                </c:pt>
                <c:pt idx="89">
                  <c:v>2.539E-3</c:v>
                </c:pt>
                <c:pt idx="90">
                  <c:v>3.6289999999999998E-3</c:v>
                </c:pt>
                <c:pt idx="91">
                  <c:v>3.2560000000000002E-3</c:v>
                </c:pt>
                <c:pt idx="92">
                  <c:v>4.5040000000000002E-3</c:v>
                </c:pt>
                <c:pt idx="93">
                  <c:v>1.0734E-2</c:v>
                </c:pt>
                <c:pt idx="94">
                  <c:v>1.4559000000000001E-2</c:v>
                </c:pt>
                <c:pt idx="95">
                  <c:v>1.5566999999999999E-2</c:v>
                </c:pt>
                <c:pt idx="96">
                  <c:v>1.5679999999999999E-2</c:v>
                </c:pt>
                <c:pt idx="97">
                  <c:v>1.6039000000000001E-2</c:v>
                </c:pt>
                <c:pt idx="98">
                  <c:v>1.7998E-2</c:v>
                </c:pt>
                <c:pt idx="99">
                  <c:v>2.0537E-2</c:v>
                </c:pt>
                <c:pt idx="100">
                  <c:v>1.9092999999999999E-2</c:v>
                </c:pt>
                <c:pt idx="101">
                  <c:v>1.8678E-2</c:v>
                </c:pt>
                <c:pt idx="102">
                  <c:v>2.0065E-2</c:v>
                </c:pt>
                <c:pt idx="103">
                  <c:v>1.4800000000000001E-2</c:v>
                </c:pt>
                <c:pt idx="104">
                  <c:v>4.4470000000000004E-3</c:v>
                </c:pt>
                <c:pt idx="105">
                  <c:v>1.3823999999999999E-2</c:v>
                </c:pt>
                <c:pt idx="106">
                  <c:v>1.3287999999999999E-2</c:v>
                </c:pt>
                <c:pt idx="107">
                  <c:v>1.4992E-2</c:v>
                </c:pt>
                <c:pt idx="108">
                  <c:v>9.9290000000000003E-3</c:v>
                </c:pt>
                <c:pt idx="109">
                  <c:v>1.6959999999999999E-2</c:v>
                </c:pt>
                <c:pt idx="110">
                  <c:v>1.341E-3</c:v>
                </c:pt>
                <c:pt idx="111">
                  <c:v>8.8900000000000003E-4</c:v>
                </c:pt>
                <c:pt idx="112">
                  <c:v>8.9599999999999999E-4</c:v>
                </c:pt>
                <c:pt idx="113">
                  <c:v>6.4450000000000002E-3</c:v>
                </c:pt>
                <c:pt idx="114">
                  <c:v>1.6285999999999998E-2</c:v>
                </c:pt>
                <c:pt idx="115">
                  <c:v>2.0545999999999998E-2</c:v>
                </c:pt>
                <c:pt idx="116">
                  <c:v>9.6659999999999992E-3</c:v>
                </c:pt>
                <c:pt idx="117">
                  <c:v>4.9360000000000003E-3</c:v>
                </c:pt>
                <c:pt idx="118">
                  <c:v>4.3049999999999998E-3</c:v>
                </c:pt>
                <c:pt idx="119">
                  <c:v>4.7270000000000003E-3</c:v>
                </c:pt>
                <c:pt idx="120">
                  <c:v>4.5490000000000001E-3</c:v>
                </c:pt>
                <c:pt idx="121">
                  <c:v>4.7159999999999997E-3</c:v>
                </c:pt>
                <c:pt idx="122">
                  <c:v>3.9309999999999996E-3</c:v>
                </c:pt>
                <c:pt idx="123">
                  <c:v>4.5300000000000002E-3</c:v>
                </c:pt>
                <c:pt idx="124">
                  <c:v>4.5069999999999997E-3</c:v>
                </c:pt>
                <c:pt idx="125">
                  <c:v>3.9969999999999997E-3</c:v>
                </c:pt>
                <c:pt idx="126">
                  <c:v>4.6560000000000004E-3</c:v>
                </c:pt>
                <c:pt idx="127">
                  <c:v>4.385E-3</c:v>
                </c:pt>
                <c:pt idx="128">
                  <c:v>4.1840000000000002E-3</c:v>
                </c:pt>
                <c:pt idx="129">
                  <c:v>4.0379999999999999E-3</c:v>
                </c:pt>
                <c:pt idx="130">
                  <c:v>2.5200000000000001E-3</c:v>
                </c:pt>
                <c:pt idx="131">
                  <c:v>3.186E-3</c:v>
                </c:pt>
                <c:pt idx="132">
                  <c:v>2.6120000000000002E-3</c:v>
                </c:pt>
                <c:pt idx="133">
                  <c:v>2.6159999999999998E-3</c:v>
                </c:pt>
                <c:pt idx="134">
                  <c:v>2.7439999999999999E-3</c:v>
                </c:pt>
                <c:pt idx="135">
                  <c:v>2.6059999999999998E-3</c:v>
                </c:pt>
                <c:pt idx="136">
                  <c:v>2.029E-3</c:v>
                </c:pt>
                <c:pt idx="137">
                  <c:v>2.9970000000000001E-3</c:v>
                </c:pt>
                <c:pt idx="138">
                  <c:v>1.1950000000000001E-3</c:v>
                </c:pt>
                <c:pt idx="139">
                  <c:v>6.8599999999999998E-4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2.4499999999999999E-4</c:v>
                </c:pt>
                <c:pt idx="153">
                  <c:v>1.174E-2</c:v>
                </c:pt>
                <c:pt idx="154">
                  <c:v>1.9230000000000001E-2</c:v>
                </c:pt>
                <c:pt idx="155">
                  <c:v>1.2149999999999999E-2</c:v>
                </c:pt>
                <c:pt idx="156">
                  <c:v>1.6372999999999999E-2</c:v>
                </c:pt>
                <c:pt idx="157">
                  <c:v>1.2005999999999999E-2</c:v>
                </c:pt>
                <c:pt idx="158">
                  <c:v>1.5980999999999999E-2</c:v>
                </c:pt>
                <c:pt idx="159">
                  <c:v>1.9452000000000001E-2</c:v>
                </c:pt>
                <c:pt idx="160">
                  <c:v>1.3806000000000001E-2</c:v>
                </c:pt>
                <c:pt idx="161">
                  <c:v>1.2678999999999999E-2</c:v>
                </c:pt>
                <c:pt idx="162">
                  <c:v>9.5790000000000007E-3</c:v>
                </c:pt>
                <c:pt idx="163">
                  <c:v>1.3157E-2</c:v>
                </c:pt>
                <c:pt idx="164">
                  <c:v>1.1896E-2</c:v>
                </c:pt>
                <c:pt idx="165">
                  <c:v>5.4990000000000004E-3</c:v>
                </c:pt>
                <c:pt idx="166">
                  <c:v>1.038E-2</c:v>
                </c:pt>
                <c:pt idx="167">
                  <c:v>1.8700000000000001E-2</c:v>
                </c:pt>
                <c:pt idx="168">
                  <c:v>1.5384999999999999E-2</c:v>
                </c:pt>
                <c:pt idx="169">
                  <c:v>1.5395000000000001E-2</c:v>
                </c:pt>
                <c:pt idx="170">
                  <c:v>1.2416999999999999E-2</c:v>
                </c:pt>
                <c:pt idx="171">
                  <c:v>1.3958E-2</c:v>
                </c:pt>
                <c:pt idx="172">
                  <c:v>1.0227E-2</c:v>
                </c:pt>
                <c:pt idx="173">
                  <c:v>1.4793000000000001E-2</c:v>
                </c:pt>
                <c:pt idx="174">
                  <c:v>1.0859000000000001E-2</c:v>
                </c:pt>
                <c:pt idx="175">
                  <c:v>1.2655E-2</c:v>
                </c:pt>
                <c:pt idx="176">
                  <c:v>1.1592E-2</c:v>
                </c:pt>
                <c:pt idx="177">
                  <c:v>1.1653E-2</c:v>
                </c:pt>
                <c:pt idx="178">
                  <c:v>1.0714E-2</c:v>
                </c:pt>
                <c:pt idx="179">
                  <c:v>1.2652E-2</c:v>
                </c:pt>
                <c:pt idx="180">
                  <c:v>1.0211E-2</c:v>
                </c:pt>
                <c:pt idx="181">
                  <c:v>7.4749999999999999E-3</c:v>
                </c:pt>
                <c:pt idx="182">
                  <c:v>9.5510000000000005E-3</c:v>
                </c:pt>
                <c:pt idx="183">
                  <c:v>5.0699999999999999E-3</c:v>
                </c:pt>
                <c:pt idx="184">
                  <c:v>6.7089999999999997E-3</c:v>
                </c:pt>
                <c:pt idx="185">
                  <c:v>8.4340000000000005E-3</c:v>
                </c:pt>
                <c:pt idx="186">
                  <c:v>9.4549999999999999E-3</c:v>
                </c:pt>
                <c:pt idx="187">
                  <c:v>9.7669999999999996E-3</c:v>
                </c:pt>
                <c:pt idx="188">
                  <c:v>9.0799999999999995E-3</c:v>
                </c:pt>
                <c:pt idx="189">
                  <c:v>9.1660000000000005E-3</c:v>
                </c:pt>
                <c:pt idx="190">
                  <c:v>1.1247E-2</c:v>
                </c:pt>
                <c:pt idx="191">
                  <c:v>8.6110000000000006E-3</c:v>
                </c:pt>
                <c:pt idx="192">
                  <c:v>1.2362E-2</c:v>
                </c:pt>
                <c:pt idx="193">
                  <c:v>1.8262E-2</c:v>
                </c:pt>
                <c:pt idx="194">
                  <c:v>1.6027E-2</c:v>
                </c:pt>
                <c:pt idx="195">
                  <c:v>7.7489999999999998E-3</c:v>
                </c:pt>
                <c:pt idx="196">
                  <c:v>6.1159999999999999E-3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2.1229999999999999E-3</c:v>
                </c:pt>
                <c:pt idx="202">
                  <c:v>1.7698999999999999E-2</c:v>
                </c:pt>
                <c:pt idx="203">
                  <c:v>1.4334E-2</c:v>
                </c:pt>
                <c:pt idx="204">
                  <c:v>1.8917E-2</c:v>
                </c:pt>
                <c:pt idx="205">
                  <c:v>1.6535999999999999E-2</c:v>
                </c:pt>
                <c:pt idx="206">
                  <c:v>1.1034E-2</c:v>
                </c:pt>
                <c:pt idx="207">
                  <c:v>1.0463999999999999E-2</c:v>
                </c:pt>
                <c:pt idx="208">
                  <c:v>7.7689999999999999E-3</c:v>
                </c:pt>
                <c:pt idx="209">
                  <c:v>6.3449999999999999E-3</c:v>
                </c:pt>
                <c:pt idx="210">
                  <c:v>6.2139999999999999E-3</c:v>
                </c:pt>
                <c:pt idx="211">
                  <c:v>7.4409999999999997E-3</c:v>
                </c:pt>
                <c:pt idx="212">
                  <c:v>1.7951999999999999E-2</c:v>
                </c:pt>
                <c:pt idx="213">
                  <c:v>1.6459000000000001E-2</c:v>
                </c:pt>
                <c:pt idx="214">
                  <c:v>2.0674999999999999E-2</c:v>
                </c:pt>
                <c:pt idx="215">
                  <c:v>1.7263000000000001E-2</c:v>
                </c:pt>
                <c:pt idx="216">
                  <c:v>1.2699E-2</c:v>
                </c:pt>
                <c:pt idx="217">
                  <c:v>9.4459999999999995E-3</c:v>
                </c:pt>
                <c:pt idx="218">
                  <c:v>1.3063999999999999E-2</c:v>
                </c:pt>
                <c:pt idx="219">
                  <c:v>1.2292000000000001E-2</c:v>
                </c:pt>
                <c:pt idx="220">
                  <c:v>1.5664999999999998E-2</c:v>
                </c:pt>
                <c:pt idx="221">
                  <c:v>9.1940000000000008E-3</c:v>
                </c:pt>
                <c:pt idx="222">
                  <c:v>8.6899999999999998E-3</c:v>
                </c:pt>
                <c:pt idx="223">
                  <c:v>8.7939999999999997E-3</c:v>
                </c:pt>
                <c:pt idx="224">
                  <c:v>8.4740000000000006E-3</c:v>
                </c:pt>
                <c:pt idx="225">
                  <c:v>5.8900000000000003E-3</c:v>
                </c:pt>
                <c:pt idx="226">
                  <c:v>8.9529999999999992E-3</c:v>
                </c:pt>
                <c:pt idx="227">
                  <c:v>1.1261E-2</c:v>
                </c:pt>
                <c:pt idx="228">
                  <c:v>9.4050000000000002E-3</c:v>
                </c:pt>
                <c:pt idx="229">
                  <c:v>6.9540000000000001E-3</c:v>
                </c:pt>
                <c:pt idx="230">
                  <c:v>1.756E-3</c:v>
                </c:pt>
                <c:pt idx="231">
                  <c:v>5.6930000000000001E-3</c:v>
                </c:pt>
                <c:pt idx="232">
                  <c:v>4.9299999999999995E-4</c:v>
                </c:pt>
                <c:pt idx="233">
                  <c:v>3.9569999999999996E-3</c:v>
                </c:pt>
                <c:pt idx="234">
                  <c:v>6.6160000000000004E-3</c:v>
                </c:pt>
                <c:pt idx="235">
                  <c:v>7.4720000000000003E-3</c:v>
                </c:pt>
                <c:pt idx="236">
                  <c:v>4.1520000000000003E-3</c:v>
                </c:pt>
                <c:pt idx="237">
                  <c:v>6.3049999999999998E-3</c:v>
                </c:pt>
                <c:pt idx="238">
                  <c:v>7.1679999999999999E-3</c:v>
                </c:pt>
                <c:pt idx="239">
                  <c:v>5.5279999999999999E-3</c:v>
                </c:pt>
                <c:pt idx="240">
                  <c:v>7.8989999999999998E-3</c:v>
                </c:pt>
                <c:pt idx="241">
                  <c:v>5.3930000000000002E-3</c:v>
                </c:pt>
                <c:pt idx="242">
                  <c:v>6.0610000000000004E-3</c:v>
                </c:pt>
                <c:pt idx="243">
                  <c:v>6.2760000000000003E-3</c:v>
                </c:pt>
                <c:pt idx="244">
                  <c:v>1.0717000000000001E-2</c:v>
                </c:pt>
                <c:pt idx="245">
                  <c:v>8.933E-3</c:v>
                </c:pt>
                <c:pt idx="246">
                  <c:v>1.1846000000000001E-2</c:v>
                </c:pt>
                <c:pt idx="247">
                  <c:v>8.6960000000000006E-3</c:v>
                </c:pt>
                <c:pt idx="248">
                  <c:v>7.8609999999999999E-3</c:v>
                </c:pt>
                <c:pt idx="249">
                  <c:v>7.3410000000000003E-3</c:v>
                </c:pt>
                <c:pt idx="250">
                  <c:v>3.2940000000000001E-3</c:v>
                </c:pt>
                <c:pt idx="251">
                  <c:v>1.7361000000000001E-2</c:v>
                </c:pt>
                <c:pt idx="252">
                  <c:v>2.1748E-2</c:v>
                </c:pt>
                <c:pt idx="253">
                  <c:v>3.0764E-2</c:v>
                </c:pt>
                <c:pt idx="254">
                  <c:v>1.1554999999999999E-2</c:v>
                </c:pt>
                <c:pt idx="255">
                  <c:v>1.1884E-2</c:v>
                </c:pt>
                <c:pt idx="256">
                  <c:v>1.3556E-2</c:v>
                </c:pt>
                <c:pt idx="257">
                  <c:v>7.3200000000000001E-3</c:v>
                </c:pt>
                <c:pt idx="258">
                  <c:v>9.0779999999999993E-3</c:v>
                </c:pt>
                <c:pt idx="259">
                  <c:v>1.2824E-2</c:v>
                </c:pt>
                <c:pt idx="260">
                  <c:v>8.6709999999999999E-3</c:v>
                </c:pt>
                <c:pt idx="261">
                  <c:v>3.7910000000000001E-3</c:v>
                </c:pt>
                <c:pt idx="262">
                  <c:v>5.2240000000000003E-3</c:v>
                </c:pt>
                <c:pt idx="263">
                  <c:v>7.5750000000000001E-3</c:v>
                </c:pt>
                <c:pt idx="264">
                  <c:v>9.2460000000000007E-3</c:v>
                </c:pt>
                <c:pt idx="265">
                  <c:v>4.7910000000000001E-3</c:v>
                </c:pt>
                <c:pt idx="266">
                  <c:v>6.1060000000000003E-3</c:v>
                </c:pt>
                <c:pt idx="267">
                  <c:v>4.352E-3</c:v>
                </c:pt>
                <c:pt idx="268">
                  <c:v>8.0700000000000008E-3</c:v>
                </c:pt>
                <c:pt idx="269">
                  <c:v>1.3616E-2</c:v>
                </c:pt>
                <c:pt idx="270">
                  <c:v>1.1032999999999999E-2</c:v>
                </c:pt>
                <c:pt idx="271">
                  <c:v>5.7840000000000001E-3</c:v>
                </c:pt>
                <c:pt idx="272">
                  <c:v>4.2100000000000002E-3</c:v>
                </c:pt>
                <c:pt idx="273">
                  <c:v>3.7200000000000002E-3</c:v>
                </c:pt>
                <c:pt idx="274">
                  <c:v>6.4019999999999997E-3</c:v>
                </c:pt>
                <c:pt idx="275">
                  <c:v>5.2170000000000003E-3</c:v>
                </c:pt>
                <c:pt idx="276">
                  <c:v>4.6699999999999997E-3</c:v>
                </c:pt>
                <c:pt idx="277">
                  <c:v>7.1299999999999998E-4</c:v>
                </c:pt>
                <c:pt idx="278">
                  <c:v>3.5690000000000001E-3</c:v>
                </c:pt>
                <c:pt idx="279">
                  <c:v>4.797E-3</c:v>
                </c:pt>
                <c:pt idx="280">
                  <c:v>3.9370000000000004E-3</c:v>
                </c:pt>
                <c:pt idx="281">
                  <c:v>5.1960000000000001E-3</c:v>
                </c:pt>
                <c:pt idx="282">
                  <c:v>4.4689999999999999E-3</c:v>
                </c:pt>
                <c:pt idx="283">
                  <c:v>4.927E-3</c:v>
                </c:pt>
                <c:pt idx="284">
                  <c:v>5.1929999999999997E-3</c:v>
                </c:pt>
                <c:pt idx="285">
                  <c:v>3.9849999999999998E-3</c:v>
                </c:pt>
                <c:pt idx="286">
                  <c:v>3.9360000000000003E-3</c:v>
                </c:pt>
                <c:pt idx="287">
                  <c:v>5.2319999999999997E-3</c:v>
                </c:pt>
                <c:pt idx="288">
                  <c:v>4.0220000000000004E-3</c:v>
                </c:pt>
                <c:pt idx="289">
                  <c:v>3.5539999999999999E-3</c:v>
                </c:pt>
              </c:numCache>
            </c:numRef>
          </c:val>
          <c:smooth val="0"/>
        </c:ser>
        <c:ser>
          <c:idx val="1"/>
          <c:order val="1"/>
          <c:tx>
            <c:v>305B</c:v>
          </c:tx>
          <c:val>
            <c:numRef>
              <c:f>'305B'!$C$8:$C$297</c:f>
              <c:numCache>
                <c:formatCode>General</c:formatCode>
                <c:ptCount val="290"/>
                <c:pt idx="0">
                  <c:v>3.127E-3</c:v>
                </c:pt>
                <c:pt idx="1">
                  <c:v>3.32E-3</c:v>
                </c:pt>
                <c:pt idx="2">
                  <c:v>1.769E-3</c:v>
                </c:pt>
                <c:pt idx="3">
                  <c:v>3.4E-5</c:v>
                </c:pt>
                <c:pt idx="4">
                  <c:v>1.4E-5</c:v>
                </c:pt>
                <c:pt idx="5">
                  <c:v>1.9362000000000001E-2</c:v>
                </c:pt>
                <c:pt idx="6">
                  <c:v>3.7546999999999997E-2</c:v>
                </c:pt>
                <c:pt idx="7">
                  <c:v>5.6370000000000003E-2</c:v>
                </c:pt>
                <c:pt idx="8">
                  <c:v>3.7557E-2</c:v>
                </c:pt>
                <c:pt idx="9">
                  <c:v>6.9195000000000007E-2</c:v>
                </c:pt>
                <c:pt idx="10">
                  <c:v>6.3145000000000007E-2</c:v>
                </c:pt>
                <c:pt idx="11">
                  <c:v>4.6025999999999997E-2</c:v>
                </c:pt>
                <c:pt idx="12">
                  <c:v>0.101547</c:v>
                </c:pt>
                <c:pt idx="13">
                  <c:v>0.10297000000000001</c:v>
                </c:pt>
                <c:pt idx="14">
                  <c:v>5.4265000000000001E-2</c:v>
                </c:pt>
                <c:pt idx="15">
                  <c:v>3.1423E-2</c:v>
                </c:pt>
                <c:pt idx="16">
                  <c:v>6.7409999999999996E-3</c:v>
                </c:pt>
                <c:pt idx="17">
                  <c:v>1.6445000000000001E-2</c:v>
                </c:pt>
                <c:pt idx="18">
                  <c:v>1.67E-3</c:v>
                </c:pt>
                <c:pt idx="19">
                  <c:v>1.905E-3</c:v>
                </c:pt>
                <c:pt idx="20">
                  <c:v>2.1930000000000001E-3</c:v>
                </c:pt>
                <c:pt idx="21">
                  <c:v>1.9840000000000001E-3</c:v>
                </c:pt>
                <c:pt idx="22">
                  <c:v>1.7930000000000001E-3</c:v>
                </c:pt>
                <c:pt idx="23">
                  <c:v>2.2360000000000001E-3</c:v>
                </c:pt>
                <c:pt idx="24">
                  <c:v>1.524E-3</c:v>
                </c:pt>
                <c:pt idx="25">
                  <c:v>1.4170000000000001E-3</c:v>
                </c:pt>
                <c:pt idx="26">
                  <c:v>2.0019999999999999E-3</c:v>
                </c:pt>
                <c:pt idx="27">
                  <c:v>1.854E-3</c:v>
                </c:pt>
                <c:pt idx="28">
                  <c:v>1.8220000000000001E-3</c:v>
                </c:pt>
                <c:pt idx="29">
                  <c:v>1.4959999999999999E-3</c:v>
                </c:pt>
                <c:pt idx="30">
                  <c:v>2.3706000000000001E-2</c:v>
                </c:pt>
                <c:pt idx="31">
                  <c:v>1.403E-3</c:v>
                </c:pt>
                <c:pt idx="32">
                  <c:v>1.181E-3</c:v>
                </c:pt>
                <c:pt idx="33">
                  <c:v>1.031E-3</c:v>
                </c:pt>
                <c:pt idx="34">
                  <c:v>9.6299999999999999E-4</c:v>
                </c:pt>
                <c:pt idx="35">
                  <c:v>9.3599999999999998E-4</c:v>
                </c:pt>
                <c:pt idx="36">
                  <c:v>1.33E-3</c:v>
                </c:pt>
                <c:pt idx="37">
                  <c:v>1.537E-3</c:v>
                </c:pt>
                <c:pt idx="38">
                  <c:v>1.7600000000000001E-3</c:v>
                </c:pt>
                <c:pt idx="39">
                  <c:v>1.371E-3</c:v>
                </c:pt>
                <c:pt idx="40">
                  <c:v>2.1310000000000001E-3</c:v>
                </c:pt>
                <c:pt idx="41">
                  <c:v>1.335E-3</c:v>
                </c:pt>
                <c:pt idx="42">
                  <c:v>4.55E-4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9.9999999999999995E-7</c:v>
                </c:pt>
                <c:pt idx="53">
                  <c:v>5.0000000000000004E-6</c:v>
                </c:pt>
                <c:pt idx="54">
                  <c:v>4.5000000000000003E-5</c:v>
                </c:pt>
                <c:pt idx="55">
                  <c:v>3.6299999999999999E-4</c:v>
                </c:pt>
                <c:pt idx="56">
                  <c:v>4.8200000000000001E-4</c:v>
                </c:pt>
                <c:pt idx="57">
                  <c:v>1.5039999999999999E-3</c:v>
                </c:pt>
                <c:pt idx="58">
                  <c:v>2.408E-3</c:v>
                </c:pt>
                <c:pt idx="59">
                  <c:v>4.7280000000000004E-3</c:v>
                </c:pt>
                <c:pt idx="60">
                  <c:v>2.6059999999999998E-3</c:v>
                </c:pt>
                <c:pt idx="61">
                  <c:v>2.4889999999999999E-3</c:v>
                </c:pt>
                <c:pt idx="62">
                  <c:v>3.5339999999999998E-3</c:v>
                </c:pt>
                <c:pt idx="63">
                  <c:v>2.8609999999999998E-3</c:v>
                </c:pt>
                <c:pt idx="64">
                  <c:v>2.6800000000000001E-3</c:v>
                </c:pt>
                <c:pt idx="65">
                  <c:v>5.2099999999999998E-4</c:v>
                </c:pt>
                <c:pt idx="66">
                  <c:v>1.24E-3</c:v>
                </c:pt>
                <c:pt idx="67">
                  <c:v>1.459E-3</c:v>
                </c:pt>
                <c:pt idx="68">
                  <c:v>2.575E-3</c:v>
                </c:pt>
                <c:pt idx="69">
                  <c:v>2.5739999999999999E-3</c:v>
                </c:pt>
                <c:pt idx="70">
                  <c:v>8.1469999999999997E-3</c:v>
                </c:pt>
                <c:pt idx="71">
                  <c:v>8.9829999999999997E-3</c:v>
                </c:pt>
                <c:pt idx="72">
                  <c:v>9.5000000000000005E-5</c:v>
                </c:pt>
                <c:pt idx="73">
                  <c:v>5.9259999999999998E-3</c:v>
                </c:pt>
                <c:pt idx="74">
                  <c:v>1.2159E-2</c:v>
                </c:pt>
                <c:pt idx="75">
                  <c:v>1.7212999999999999E-2</c:v>
                </c:pt>
                <c:pt idx="76">
                  <c:v>1.2385E-2</c:v>
                </c:pt>
                <c:pt idx="77">
                  <c:v>4.3750000000000004E-3</c:v>
                </c:pt>
                <c:pt idx="78">
                  <c:v>1.4400000000000001E-3</c:v>
                </c:pt>
                <c:pt idx="79">
                  <c:v>3.9589999999999998E-3</c:v>
                </c:pt>
                <c:pt idx="80">
                  <c:v>4.3270000000000001E-3</c:v>
                </c:pt>
                <c:pt idx="81">
                  <c:v>4.4359999999999998E-3</c:v>
                </c:pt>
                <c:pt idx="82">
                  <c:v>6.43E-3</c:v>
                </c:pt>
                <c:pt idx="83">
                  <c:v>4.6319999999999998E-3</c:v>
                </c:pt>
                <c:pt idx="84">
                  <c:v>3.3630000000000001E-3</c:v>
                </c:pt>
                <c:pt idx="85">
                  <c:v>3.3409999999999998E-3</c:v>
                </c:pt>
                <c:pt idx="86">
                  <c:v>2.5360000000000001E-3</c:v>
                </c:pt>
                <c:pt idx="87">
                  <c:v>2.8860000000000001E-3</c:v>
                </c:pt>
                <c:pt idx="88">
                  <c:v>2.1350000000000002E-3</c:v>
                </c:pt>
                <c:pt idx="89">
                  <c:v>1.505E-3</c:v>
                </c:pt>
                <c:pt idx="90">
                  <c:v>2.2520000000000001E-3</c:v>
                </c:pt>
                <c:pt idx="91">
                  <c:v>2.0049999999999998E-3</c:v>
                </c:pt>
                <c:pt idx="92">
                  <c:v>2.8440000000000002E-3</c:v>
                </c:pt>
                <c:pt idx="93">
                  <c:v>6.2139999999999999E-3</c:v>
                </c:pt>
                <c:pt idx="94">
                  <c:v>8.5520000000000006E-3</c:v>
                </c:pt>
                <c:pt idx="95">
                  <c:v>8.9870000000000002E-3</c:v>
                </c:pt>
                <c:pt idx="96">
                  <c:v>8.9580000000000007E-3</c:v>
                </c:pt>
                <c:pt idx="97">
                  <c:v>9.4029999999999999E-3</c:v>
                </c:pt>
                <c:pt idx="98">
                  <c:v>1.0116E-2</c:v>
                </c:pt>
                <c:pt idx="99">
                  <c:v>1.1606999999999999E-2</c:v>
                </c:pt>
                <c:pt idx="100">
                  <c:v>1.0730999999999999E-2</c:v>
                </c:pt>
                <c:pt idx="101">
                  <c:v>1.0718999999999999E-2</c:v>
                </c:pt>
                <c:pt idx="102">
                  <c:v>1.1672E-2</c:v>
                </c:pt>
                <c:pt idx="103">
                  <c:v>8.7449999999999993E-3</c:v>
                </c:pt>
                <c:pt idx="104">
                  <c:v>2.552E-3</c:v>
                </c:pt>
                <c:pt idx="105">
                  <c:v>8.3289999999999996E-3</c:v>
                </c:pt>
                <c:pt idx="106">
                  <c:v>8.4779999999999994E-3</c:v>
                </c:pt>
                <c:pt idx="107">
                  <c:v>9.4640000000000002E-3</c:v>
                </c:pt>
                <c:pt idx="108">
                  <c:v>6.3200000000000001E-3</c:v>
                </c:pt>
                <c:pt idx="109">
                  <c:v>1.0474000000000001E-2</c:v>
                </c:pt>
                <c:pt idx="110">
                  <c:v>1.2160000000000001E-3</c:v>
                </c:pt>
                <c:pt idx="111">
                  <c:v>1.031E-3</c:v>
                </c:pt>
                <c:pt idx="112">
                  <c:v>1.0889999999999999E-3</c:v>
                </c:pt>
                <c:pt idx="113">
                  <c:v>4.3480000000000003E-3</c:v>
                </c:pt>
                <c:pt idx="114">
                  <c:v>9.4929999999999997E-3</c:v>
                </c:pt>
                <c:pt idx="115">
                  <c:v>1.1350000000000001E-2</c:v>
                </c:pt>
                <c:pt idx="116">
                  <c:v>6.5950000000000002E-3</c:v>
                </c:pt>
                <c:pt idx="117">
                  <c:v>3.6110000000000001E-3</c:v>
                </c:pt>
                <c:pt idx="118">
                  <c:v>2.9640000000000001E-3</c:v>
                </c:pt>
                <c:pt idx="119">
                  <c:v>3.2290000000000001E-3</c:v>
                </c:pt>
                <c:pt idx="120">
                  <c:v>3.1120000000000002E-3</c:v>
                </c:pt>
                <c:pt idx="121">
                  <c:v>3.2910000000000001E-3</c:v>
                </c:pt>
                <c:pt idx="122">
                  <c:v>2.8140000000000001E-3</c:v>
                </c:pt>
                <c:pt idx="123">
                  <c:v>3.4060000000000002E-3</c:v>
                </c:pt>
                <c:pt idx="124">
                  <c:v>3.323E-3</c:v>
                </c:pt>
                <c:pt idx="125">
                  <c:v>2.8999999999999998E-3</c:v>
                </c:pt>
                <c:pt idx="126">
                  <c:v>3.0969999999999999E-3</c:v>
                </c:pt>
                <c:pt idx="127">
                  <c:v>2.8370000000000001E-3</c:v>
                </c:pt>
                <c:pt idx="128">
                  <c:v>2.7030000000000001E-3</c:v>
                </c:pt>
                <c:pt idx="129">
                  <c:v>2.7409999999999999E-3</c:v>
                </c:pt>
                <c:pt idx="130">
                  <c:v>1.6770000000000001E-3</c:v>
                </c:pt>
                <c:pt idx="131">
                  <c:v>2.0209999999999998E-3</c:v>
                </c:pt>
                <c:pt idx="132">
                  <c:v>1.5200000000000001E-3</c:v>
                </c:pt>
                <c:pt idx="133">
                  <c:v>1.4660000000000001E-3</c:v>
                </c:pt>
                <c:pt idx="134">
                  <c:v>1.5870000000000001E-3</c:v>
                </c:pt>
                <c:pt idx="135">
                  <c:v>1.5120000000000001E-3</c:v>
                </c:pt>
                <c:pt idx="136">
                  <c:v>1.1329999999999999E-3</c:v>
                </c:pt>
                <c:pt idx="137">
                  <c:v>1.66E-3</c:v>
                </c:pt>
                <c:pt idx="138">
                  <c:v>5.2300000000000003E-4</c:v>
                </c:pt>
                <c:pt idx="139">
                  <c:v>2.7E-4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1.4999999999999999E-4</c:v>
                </c:pt>
                <c:pt idx="153">
                  <c:v>5.8910000000000004E-3</c:v>
                </c:pt>
                <c:pt idx="154">
                  <c:v>9.5610000000000001E-3</c:v>
                </c:pt>
                <c:pt idx="155">
                  <c:v>6.3969999999999999E-3</c:v>
                </c:pt>
                <c:pt idx="156">
                  <c:v>8.2690000000000003E-3</c:v>
                </c:pt>
                <c:pt idx="157">
                  <c:v>6.1939999999999999E-3</c:v>
                </c:pt>
                <c:pt idx="158">
                  <c:v>8.6499999999999997E-3</c:v>
                </c:pt>
                <c:pt idx="159">
                  <c:v>1.0482E-2</c:v>
                </c:pt>
                <c:pt idx="160">
                  <c:v>7.456E-3</c:v>
                </c:pt>
                <c:pt idx="161">
                  <c:v>7.0559999999999998E-3</c:v>
                </c:pt>
                <c:pt idx="162">
                  <c:v>5.5399999999999998E-3</c:v>
                </c:pt>
                <c:pt idx="163">
                  <c:v>7.6649999999999999E-3</c:v>
                </c:pt>
                <c:pt idx="164">
                  <c:v>6.4720000000000003E-3</c:v>
                </c:pt>
                <c:pt idx="165">
                  <c:v>3.1029999999999999E-3</c:v>
                </c:pt>
                <c:pt idx="166">
                  <c:v>5.7130000000000002E-3</c:v>
                </c:pt>
                <c:pt idx="167">
                  <c:v>1.0017E-2</c:v>
                </c:pt>
                <c:pt idx="168">
                  <c:v>8.5749999999999993E-3</c:v>
                </c:pt>
                <c:pt idx="169">
                  <c:v>8.4930000000000005E-3</c:v>
                </c:pt>
                <c:pt idx="170">
                  <c:v>6.8300000000000001E-3</c:v>
                </c:pt>
                <c:pt idx="171">
                  <c:v>7.5900000000000004E-3</c:v>
                </c:pt>
                <c:pt idx="172">
                  <c:v>5.8710000000000004E-3</c:v>
                </c:pt>
                <c:pt idx="173">
                  <c:v>8.5939999999999992E-3</c:v>
                </c:pt>
                <c:pt idx="174">
                  <c:v>6.2979999999999998E-3</c:v>
                </c:pt>
                <c:pt idx="175">
                  <c:v>7.4330000000000004E-3</c:v>
                </c:pt>
                <c:pt idx="176">
                  <c:v>7.1710000000000003E-3</c:v>
                </c:pt>
                <c:pt idx="177">
                  <c:v>7.489E-3</c:v>
                </c:pt>
                <c:pt idx="178">
                  <c:v>6.2370000000000004E-3</c:v>
                </c:pt>
                <c:pt idx="179">
                  <c:v>6.8380000000000003E-3</c:v>
                </c:pt>
                <c:pt idx="180">
                  <c:v>5.9750000000000003E-3</c:v>
                </c:pt>
                <c:pt idx="181">
                  <c:v>4.5339999999999998E-3</c:v>
                </c:pt>
                <c:pt idx="182">
                  <c:v>5.4970000000000001E-3</c:v>
                </c:pt>
                <c:pt idx="183">
                  <c:v>2.9150000000000001E-3</c:v>
                </c:pt>
                <c:pt idx="184">
                  <c:v>3.8860000000000001E-3</c:v>
                </c:pt>
                <c:pt idx="185">
                  <c:v>4.8910000000000004E-3</c:v>
                </c:pt>
                <c:pt idx="186">
                  <c:v>5.2389999999999997E-3</c:v>
                </c:pt>
                <c:pt idx="187">
                  <c:v>5.4980000000000003E-3</c:v>
                </c:pt>
                <c:pt idx="188">
                  <c:v>4.9959999999999996E-3</c:v>
                </c:pt>
                <c:pt idx="189">
                  <c:v>5.0210000000000003E-3</c:v>
                </c:pt>
                <c:pt idx="190">
                  <c:v>6.0559999999999998E-3</c:v>
                </c:pt>
                <c:pt idx="191">
                  <c:v>4.8209999999999998E-3</c:v>
                </c:pt>
                <c:pt idx="192">
                  <c:v>6.5760000000000002E-3</c:v>
                </c:pt>
                <c:pt idx="193">
                  <c:v>9.2040000000000004E-3</c:v>
                </c:pt>
                <c:pt idx="194">
                  <c:v>8.0730000000000003E-3</c:v>
                </c:pt>
                <c:pt idx="195">
                  <c:v>3.7090000000000001E-3</c:v>
                </c:pt>
                <c:pt idx="196">
                  <c:v>2.9680000000000002E-3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1.034E-3</c:v>
                </c:pt>
                <c:pt idx="202">
                  <c:v>9.0819999999999998E-3</c:v>
                </c:pt>
                <c:pt idx="203">
                  <c:v>7.3619999999999996E-3</c:v>
                </c:pt>
                <c:pt idx="204">
                  <c:v>9.5840000000000005E-3</c:v>
                </c:pt>
                <c:pt idx="205">
                  <c:v>8.3960000000000007E-3</c:v>
                </c:pt>
                <c:pt idx="206">
                  <c:v>6.2179999999999996E-3</c:v>
                </c:pt>
                <c:pt idx="207">
                  <c:v>6.0549999999999996E-3</c:v>
                </c:pt>
                <c:pt idx="208">
                  <c:v>4.45E-3</c:v>
                </c:pt>
                <c:pt idx="209">
                  <c:v>3.2320000000000001E-3</c:v>
                </c:pt>
                <c:pt idx="210">
                  <c:v>3.091E-3</c:v>
                </c:pt>
                <c:pt idx="211">
                  <c:v>3.6480000000000002E-3</c:v>
                </c:pt>
                <c:pt idx="212">
                  <c:v>9.2530000000000008E-3</c:v>
                </c:pt>
                <c:pt idx="213">
                  <c:v>8.6759999999999997E-3</c:v>
                </c:pt>
                <c:pt idx="214">
                  <c:v>1.0803999999999999E-2</c:v>
                </c:pt>
                <c:pt idx="215">
                  <c:v>9.7619999999999998E-3</c:v>
                </c:pt>
                <c:pt idx="216">
                  <c:v>7.2150000000000001E-3</c:v>
                </c:pt>
                <c:pt idx="217">
                  <c:v>5.2919999999999998E-3</c:v>
                </c:pt>
                <c:pt idx="218">
                  <c:v>7.025E-3</c:v>
                </c:pt>
                <c:pt idx="219">
                  <c:v>6.8259999999999996E-3</c:v>
                </c:pt>
                <c:pt idx="220">
                  <c:v>9.0889999999999999E-3</c:v>
                </c:pt>
                <c:pt idx="221">
                  <c:v>5.2319999999999997E-3</c:v>
                </c:pt>
                <c:pt idx="222">
                  <c:v>5.2680000000000001E-3</c:v>
                </c:pt>
                <c:pt idx="223">
                  <c:v>5.3530000000000001E-3</c:v>
                </c:pt>
                <c:pt idx="224">
                  <c:v>5.4060000000000002E-3</c:v>
                </c:pt>
                <c:pt idx="225">
                  <c:v>3.7650000000000001E-3</c:v>
                </c:pt>
                <c:pt idx="226">
                  <c:v>5.587E-3</c:v>
                </c:pt>
                <c:pt idx="227">
                  <c:v>6.581E-3</c:v>
                </c:pt>
                <c:pt idx="228">
                  <c:v>5.1330000000000004E-3</c:v>
                </c:pt>
                <c:pt idx="229">
                  <c:v>3.4529999999999999E-3</c:v>
                </c:pt>
                <c:pt idx="230">
                  <c:v>8.2100000000000001E-4</c:v>
                </c:pt>
                <c:pt idx="231">
                  <c:v>2.8419999999999999E-3</c:v>
                </c:pt>
                <c:pt idx="232">
                  <c:v>2.33E-4</c:v>
                </c:pt>
                <c:pt idx="233">
                  <c:v>2.0400000000000001E-3</c:v>
                </c:pt>
                <c:pt idx="234">
                  <c:v>3.238E-3</c:v>
                </c:pt>
                <c:pt idx="235">
                  <c:v>3.7230000000000002E-3</c:v>
                </c:pt>
                <c:pt idx="236">
                  <c:v>2.0860000000000002E-3</c:v>
                </c:pt>
                <c:pt idx="237">
                  <c:v>3.2390000000000001E-3</c:v>
                </c:pt>
                <c:pt idx="238">
                  <c:v>3.5699999999999998E-3</c:v>
                </c:pt>
                <c:pt idx="239">
                  <c:v>2.787E-3</c:v>
                </c:pt>
                <c:pt idx="240">
                  <c:v>3.7209999999999999E-3</c:v>
                </c:pt>
                <c:pt idx="241">
                  <c:v>2.617E-3</c:v>
                </c:pt>
                <c:pt idx="242">
                  <c:v>2.9610000000000001E-3</c:v>
                </c:pt>
                <c:pt idx="243">
                  <c:v>3.2780000000000001E-3</c:v>
                </c:pt>
                <c:pt idx="244">
                  <c:v>5.8240000000000002E-3</c:v>
                </c:pt>
                <c:pt idx="245">
                  <c:v>4.8770000000000003E-3</c:v>
                </c:pt>
                <c:pt idx="246">
                  <c:v>6.1130000000000004E-3</c:v>
                </c:pt>
                <c:pt idx="247">
                  <c:v>4.5329999999999997E-3</c:v>
                </c:pt>
                <c:pt idx="248">
                  <c:v>3.7620000000000002E-3</c:v>
                </c:pt>
                <c:pt idx="249">
                  <c:v>3.5040000000000002E-3</c:v>
                </c:pt>
                <c:pt idx="250">
                  <c:v>1.647E-3</c:v>
                </c:pt>
                <c:pt idx="251">
                  <c:v>8.5959999999999995E-3</c:v>
                </c:pt>
                <c:pt idx="252">
                  <c:v>1.0978999999999999E-2</c:v>
                </c:pt>
                <c:pt idx="253">
                  <c:v>1.5632E-2</c:v>
                </c:pt>
                <c:pt idx="254">
                  <c:v>6.2500000000000003E-3</c:v>
                </c:pt>
                <c:pt idx="255">
                  <c:v>6.7749999999999998E-3</c:v>
                </c:pt>
                <c:pt idx="256">
                  <c:v>7.8829999999999994E-3</c:v>
                </c:pt>
                <c:pt idx="257">
                  <c:v>3.9300000000000003E-3</c:v>
                </c:pt>
                <c:pt idx="258">
                  <c:v>4.7530000000000003E-3</c:v>
                </c:pt>
                <c:pt idx="259">
                  <c:v>7.6439999999999998E-3</c:v>
                </c:pt>
                <c:pt idx="260">
                  <c:v>5.0390000000000001E-3</c:v>
                </c:pt>
                <c:pt idx="261">
                  <c:v>2.3600000000000001E-3</c:v>
                </c:pt>
                <c:pt idx="262">
                  <c:v>2.8319999999999999E-3</c:v>
                </c:pt>
                <c:pt idx="263">
                  <c:v>3.8779999999999999E-3</c:v>
                </c:pt>
                <c:pt idx="264">
                  <c:v>4.594E-3</c:v>
                </c:pt>
                <c:pt idx="265">
                  <c:v>2.4559999999999998E-3</c:v>
                </c:pt>
                <c:pt idx="266">
                  <c:v>3.1220000000000002E-3</c:v>
                </c:pt>
                <c:pt idx="267">
                  <c:v>2.0839999999999999E-3</c:v>
                </c:pt>
                <c:pt idx="268">
                  <c:v>3.9119999999999997E-3</c:v>
                </c:pt>
                <c:pt idx="269">
                  <c:v>7.1180000000000002E-3</c:v>
                </c:pt>
                <c:pt idx="270">
                  <c:v>5.7990000000000003E-3</c:v>
                </c:pt>
                <c:pt idx="271">
                  <c:v>3.0019999999999999E-3</c:v>
                </c:pt>
                <c:pt idx="272">
                  <c:v>2.467E-3</c:v>
                </c:pt>
                <c:pt idx="273">
                  <c:v>2.248E-3</c:v>
                </c:pt>
                <c:pt idx="274">
                  <c:v>3.5330000000000001E-3</c:v>
                </c:pt>
                <c:pt idx="275">
                  <c:v>2.7550000000000001E-3</c:v>
                </c:pt>
                <c:pt idx="276">
                  <c:v>2.4629999999999999E-3</c:v>
                </c:pt>
                <c:pt idx="277">
                  <c:v>3.8699999999999997E-4</c:v>
                </c:pt>
                <c:pt idx="278">
                  <c:v>2.0170000000000001E-3</c:v>
                </c:pt>
                <c:pt idx="279">
                  <c:v>2.7299999999999998E-3</c:v>
                </c:pt>
                <c:pt idx="280">
                  <c:v>2.2590000000000002E-3</c:v>
                </c:pt>
                <c:pt idx="281">
                  <c:v>2.9190000000000002E-3</c:v>
                </c:pt>
                <c:pt idx="282">
                  <c:v>2.5799999999999998E-3</c:v>
                </c:pt>
                <c:pt idx="283">
                  <c:v>3.068E-3</c:v>
                </c:pt>
                <c:pt idx="284">
                  <c:v>3.215E-3</c:v>
                </c:pt>
                <c:pt idx="285">
                  <c:v>2.5270000000000002E-3</c:v>
                </c:pt>
                <c:pt idx="286">
                  <c:v>2.428E-3</c:v>
                </c:pt>
                <c:pt idx="287">
                  <c:v>3.032E-3</c:v>
                </c:pt>
                <c:pt idx="288">
                  <c:v>2.4499999999999999E-3</c:v>
                </c:pt>
                <c:pt idx="289">
                  <c:v>2.1210000000000001E-3</c:v>
                </c:pt>
              </c:numCache>
            </c:numRef>
          </c:val>
          <c:smooth val="0"/>
        </c:ser>
        <c:ser>
          <c:idx val="2"/>
          <c:order val="2"/>
          <c:tx>
            <c:v>306A</c:v>
          </c:tx>
          <c:val>
            <c:numRef>
              <c:f>'306A'!$C$8:$C$297</c:f>
              <c:numCache>
                <c:formatCode>General</c:formatCode>
                <c:ptCount val="290"/>
                <c:pt idx="0">
                  <c:v>7.5900000000000002E-4</c:v>
                </c:pt>
                <c:pt idx="1">
                  <c:v>8.6399999999999997E-4</c:v>
                </c:pt>
                <c:pt idx="2">
                  <c:v>8.1099999999999998E-4</c:v>
                </c:pt>
                <c:pt idx="3">
                  <c:v>3.0699999999999998E-4</c:v>
                </c:pt>
                <c:pt idx="4">
                  <c:v>7.7800000000000005E-4</c:v>
                </c:pt>
                <c:pt idx="5">
                  <c:v>1.2669999999999999E-3</c:v>
                </c:pt>
                <c:pt idx="6">
                  <c:v>1.807E-3</c:v>
                </c:pt>
                <c:pt idx="7">
                  <c:v>2.2599999999999999E-3</c:v>
                </c:pt>
                <c:pt idx="8">
                  <c:v>1.5560000000000001E-3</c:v>
                </c:pt>
                <c:pt idx="9">
                  <c:v>2.6870000000000002E-3</c:v>
                </c:pt>
                <c:pt idx="10">
                  <c:v>2.5439999999999998E-3</c:v>
                </c:pt>
                <c:pt idx="11">
                  <c:v>2.1670000000000001E-3</c:v>
                </c:pt>
                <c:pt idx="12">
                  <c:v>7.757E-3</c:v>
                </c:pt>
                <c:pt idx="13">
                  <c:v>8.0529999999999994E-3</c:v>
                </c:pt>
                <c:pt idx="14">
                  <c:v>3.9449999999999997E-3</c:v>
                </c:pt>
                <c:pt idx="15">
                  <c:v>1.7440000000000001E-3</c:v>
                </c:pt>
                <c:pt idx="16">
                  <c:v>1.237E-3</c:v>
                </c:pt>
                <c:pt idx="17">
                  <c:v>2.4620000000000002E-3</c:v>
                </c:pt>
                <c:pt idx="18">
                  <c:v>2.062E-3</c:v>
                </c:pt>
                <c:pt idx="19">
                  <c:v>2.3270000000000001E-3</c:v>
                </c:pt>
                <c:pt idx="20">
                  <c:v>2.3960000000000001E-3</c:v>
                </c:pt>
                <c:pt idx="21">
                  <c:v>2.2390000000000001E-3</c:v>
                </c:pt>
                <c:pt idx="22">
                  <c:v>2.0330000000000001E-3</c:v>
                </c:pt>
                <c:pt idx="23">
                  <c:v>2.3709999999999998E-3</c:v>
                </c:pt>
                <c:pt idx="24">
                  <c:v>1.5629999999999999E-3</c:v>
                </c:pt>
                <c:pt idx="25">
                  <c:v>1.6559999999999999E-3</c:v>
                </c:pt>
                <c:pt idx="26">
                  <c:v>2.1810000000000002E-3</c:v>
                </c:pt>
                <c:pt idx="27">
                  <c:v>1.92E-3</c:v>
                </c:pt>
                <c:pt idx="28">
                  <c:v>1.7340000000000001E-3</c:v>
                </c:pt>
                <c:pt idx="29">
                  <c:v>1.5989999999999999E-3</c:v>
                </c:pt>
                <c:pt idx="30">
                  <c:v>2.4648E-2</c:v>
                </c:pt>
                <c:pt idx="31">
                  <c:v>1.402E-3</c:v>
                </c:pt>
                <c:pt idx="32">
                  <c:v>1.4009999999999999E-3</c:v>
                </c:pt>
                <c:pt idx="33">
                  <c:v>1.137E-3</c:v>
                </c:pt>
                <c:pt idx="34">
                  <c:v>8.9099999999999997E-4</c:v>
                </c:pt>
                <c:pt idx="35">
                  <c:v>8.6499999999999999E-4</c:v>
                </c:pt>
                <c:pt idx="36">
                  <c:v>1.1440000000000001E-3</c:v>
                </c:pt>
                <c:pt idx="37">
                  <c:v>1.2310000000000001E-3</c:v>
                </c:pt>
                <c:pt idx="38">
                  <c:v>1.4289999999999999E-3</c:v>
                </c:pt>
                <c:pt idx="39">
                  <c:v>1.1180000000000001E-3</c:v>
                </c:pt>
                <c:pt idx="40">
                  <c:v>1.707E-3</c:v>
                </c:pt>
                <c:pt idx="41">
                  <c:v>1.0640000000000001E-3</c:v>
                </c:pt>
                <c:pt idx="42">
                  <c:v>3.39E-4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1.9999999999999999E-6</c:v>
                </c:pt>
                <c:pt idx="53">
                  <c:v>1.5999999999999999E-5</c:v>
                </c:pt>
                <c:pt idx="54">
                  <c:v>5.1E-5</c:v>
                </c:pt>
                <c:pt idx="55">
                  <c:v>4.5199999999999998E-4</c:v>
                </c:pt>
                <c:pt idx="56">
                  <c:v>5.1500000000000005E-4</c:v>
                </c:pt>
                <c:pt idx="57">
                  <c:v>1.4809999999999999E-3</c:v>
                </c:pt>
                <c:pt idx="58">
                  <c:v>2.5209999999999998E-3</c:v>
                </c:pt>
                <c:pt idx="59">
                  <c:v>4.5869999999999999E-3</c:v>
                </c:pt>
                <c:pt idx="60">
                  <c:v>2.2929999999999999E-3</c:v>
                </c:pt>
                <c:pt idx="61">
                  <c:v>1.5479999999999999E-3</c:v>
                </c:pt>
                <c:pt idx="62">
                  <c:v>2.6029999999999998E-3</c:v>
                </c:pt>
                <c:pt idx="63">
                  <c:v>2.1519999999999998E-3</c:v>
                </c:pt>
                <c:pt idx="64">
                  <c:v>1.8289999999999999E-3</c:v>
                </c:pt>
                <c:pt idx="65">
                  <c:v>7.7200000000000001E-4</c:v>
                </c:pt>
                <c:pt idx="66">
                  <c:v>5.6899999999999995E-4</c:v>
                </c:pt>
                <c:pt idx="67">
                  <c:v>6.9200000000000002E-4</c:v>
                </c:pt>
                <c:pt idx="68">
                  <c:v>1.7769999999999999E-3</c:v>
                </c:pt>
                <c:pt idx="69">
                  <c:v>1.799E-3</c:v>
                </c:pt>
                <c:pt idx="70">
                  <c:v>7.1130000000000004E-3</c:v>
                </c:pt>
                <c:pt idx="71">
                  <c:v>8.4189999999999994E-3</c:v>
                </c:pt>
                <c:pt idx="72">
                  <c:v>3.0000000000000001E-6</c:v>
                </c:pt>
                <c:pt idx="73">
                  <c:v>5.6049999999999997E-3</c:v>
                </c:pt>
                <c:pt idx="74">
                  <c:v>1.1271E-2</c:v>
                </c:pt>
                <c:pt idx="75">
                  <c:v>1.6088000000000002E-2</c:v>
                </c:pt>
                <c:pt idx="76">
                  <c:v>1.1568E-2</c:v>
                </c:pt>
                <c:pt idx="77">
                  <c:v>3.9779999999999998E-3</c:v>
                </c:pt>
                <c:pt idx="78">
                  <c:v>1.3290000000000001E-3</c:v>
                </c:pt>
                <c:pt idx="79">
                  <c:v>4.0169999999999997E-3</c:v>
                </c:pt>
                <c:pt idx="80">
                  <c:v>4.7450000000000001E-3</c:v>
                </c:pt>
                <c:pt idx="81">
                  <c:v>4.7720000000000002E-3</c:v>
                </c:pt>
                <c:pt idx="82">
                  <c:v>6.7999999999999996E-3</c:v>
                </c:pt>
                <c:pt idx="83">
                  <c:v>5.045E-3</c:v>
                </c:pt>
                <c:pt idx="84">
                  <c:v>3.6709999999999998E-3</c:v>
                </c:pt>
                <c:pt idx="85">
                  <c:v>3.5370000000000002E-3</c:v>
                </c:pt>
                <c:pt idx="86">
                  <c:v>2.6480000000000002E-3</c:v>
                </c:pt>
                <c:pt idx="87">
                  <c:v>2.918E-3</c:v>
                </c:pt>
                <c:pt idx="88">
                  <c:v>2.1689999999999999E-3</c:v>
                </c:pt>
                <c:pt idx="89">
                  <c:v>1.542E-3</c:v>
                </c:pt>
                <c:pt idx="90">
                  <c:v>2.3549999999999999E-3</c:v>
                </c:pt>
                <c:pt idx="91">
                  <c:v>2.0609999999999999E-3</c:v>
                </c:pt>
                <c:pt idx="92">
                  <c:v>2.928E-3</c:v>
                </c:pt>
                <c:pt idx="93">
                  <c:v>6.2310000000000004E-3</c:v>
                </c:pt>
                <c:pt idx="94">
                  <c:v>8.6049999999999998E-3</c:v>
                </c:pt>
                <c:pt idx="95">
                  <c:v>8.9689999999999995E-3</c:v>
                </c:pt>
                <c:pt idx="96">
                  <c:v>8.9890000000000005E-3</c:v>
                </c:pt>
                <c:pt idx="97">
                  <c:v>9.5930000000000008E-3</c:v>
                </c:pt>
                <c:pt idx="98">
                  <c:v>1.0192E-2</c:v>
                </c:pt>
                <c:pt idx="99">
                  <c:v>1.1571E-2</c:v>
                </c:pt>
                <c:pt idx="100">
                  <c:v>1.0541E-2</c:v>
                </c:pt>
                <c:pt idx="101">
                  <c:v>1.0602E-2</c:v>
                </c:pt>
                <c:pt idx="102">
                  <c:v>1.1538E-2</c:v>
                </c:pt>
                <c:pt idx="103">
                  <c:v>8.7510000000000001E-3</c:v>
                </c:pt>
                <c:pt idx="104">
                  <c:v>2.5019999999999999E-3</c:v>
                </c:pt>
                <c:pt idx="105">
                  <c:v>8.3420000000000005E-3</c:v>
                </c:pt>
                <c:pt idx="106">
                  <c:v>8.1060000000000004E-3</c:v>
                </c:pt>
                <c:pt idx="107">
                  <c:v>8.7950000000000007E-3</c:v>
                </c:pt>
                <c:pt idx="108">
                  <c:v>5.9560000000000004E-3</c:v>
                </c:pt>
                <c:pt idx="109">
                  <c:v>9.6729999999999993E-3</c:v>
                </c:pt>
                <c:pt idx="110">
                  <c:v>7.4399999999999998E-4</c:v>
                </c:pt>
                <c:pt idx="111">
                  <c:v>5.4299999999999997E-4</c:v>
                </c:pt>
                <c:pt idx="112">
                  <c:v>5.3600000000000002E-4</c:v>
                </c:pt>
                <c:pt idx="113">
                  <c:v>3.6800000000000001E-3</c:v>
                </c:pt>
                <c:pt idx="114">
                  <c:v>8.2579999999999997E-3</c:v>
                </c:pt>
                <c:pt idx="115">
                  <c:v>9.776E-3</c:v>
                </c:pt>
                <c:pt idx="116">
                  <c:v>5.8409999999999998E-3</c:v>
                </c:pt>
                <c:pt idx="117">
                  <c:v>3.2690000000000002E-3</c:v>
                </c:pt>
                <c:pt idx="118">
                  <c:v>2.673E-3</c:v>
                </c:pt>
                <c:pt idx="119">
                  <c:v>2.931E-3</c:v>
                </c:pt>
                <c:pt idx="120">
                  <c:v>2.6749999999999999E-3</c:v>
                </c:pt>
                <c:pt idx="121">
                  <c:v>2.8890000000000001E-3</c:v>
                </c:pt>
                <c:pt idx="122">
                  <c:v>3.1289999999999998E-3</c:v>
                </c:pt>
                <c:pt idx="123">
                  <c:v>3.369E-3</c:v>
                </c:pt>
                <c:pt idx="124">
                  <c:v>3.3110000000000001E-3</c:v>
                </c:pt>
                <c:pt idx="125">
                  <c:v>3.104E-3</c:v>
                </c:pt>
                <c:pt idx="126">
                  <c:v>3.6440000000000001E-3</c:v>
                </c:pt>
                <c:pt idx="127">
                  <c:v>3.3279999999999998E-3</c:v>
                </c:pt>
                <c:pt idx="128">
                  <c:v>3.1949999999999999E-3</c:v>
                </c:pt>
                <c:pt idx="129">
                  <c:v>3.3430000000000001E-3</c:v>
                </c:pt>
                <c:pt idx="130">
                  <c:v>2.0639999999999999E-3</c:v>
                </c:pt>
                <c:pt idx="131">
                  <c:v>2.4819999999999998E-3</c:v>
                </c:pt>
                <c:pt idx="132">
                  <c:v>1.8550000000000001E-3</c:v>
                </c:pt>
                <c:pt idx="133">
                  <c:v>1.7179999999999999E-3</c:v>
                </c:pt>
                <c:pt idx="134">
                  <c:v>1.836E-3</c:v>
                </c:pt>
                <c:pt idx="135">
                  <c:v>1.755E-3</c:v>
                </c:pt>
                <c:pt idx="136">
                  <c:v>1.322E-3</c:v>
                </c:pt>
                <c:pt idx="137">
                  <c:v>1.9070000000000001E-3</c:v>
                </c:pt>
                <c:pt idx="138">
                  <c:v>6.5499999999999998E-4</c:v>
                </c:pt>
                <c:pt idx="139">
                  <c:v>3.4900000000000003E-4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1.6200000000000001E-4</c:v>
                </c:pt>
                <c:pt idx="153">
                  <c:v>5.7860000000000003E-3</c:v>
                </c:pt>
                <c:pt idx="154">
                  <c:v>9.195E-3</c:v>
                </c:pt>
                <c:pt idx="155">
                  <c:v>5.816E-3</c:v>
                </c:pt>
                <c:pt idx="156">
                  <c:v>7.3130000000000001E-3</c:v>
                </c:pt>
                <c:pt idx="157">
                  <c:v>5.2719999999999998E-3</c:v>
                </c:pt>
                <c:pt idx="158">
                  <c:v>7.6519999999999999E-3</c:v>
                </c:pt>
                <c:pt idx="159">
                  <c:v>1.0008E-2</c:v>
                </c:pt>
                <c:pt idx="160">
                  <c:v>6.8929999999999998E-3</c:v>
                </c:pt>
                <c:pt idx="161">
                  <c:v>6.5750000000000001E-3</c:v>
                </c:pt>
                <c:pt idx="162">
                  <c:v>5.0959999999999998E-3</c:v>
                </c:pt>
                <c:pt idx="163">
                  <c:v>7.1349999999999998E-3</c:v>
                </c:pt>
                <c:pt idx="164">
                  <c:v>5.8269999999999997E-3</c:v>
                </c:pt>
                <c:pt idx="165">
                  <c:v>2.6670000000000001E-3</c:v>
                </c:pt>
                <c:pt idx="166">
                  <c:v>4.8050000000000002E-3</c:v>
                </c:pt>
                <c:pt idx="167">
                  <c:v>8.8660000000000006E-3</c:v>
                </c:pt>
                <c:pt idx="168">
                  <c:v>7.7380000000000001E-3</c:v>
                </c:pt>
                <c:pt idx="169">
                  <c:v>7.8139999999999998E-3</c:v>
                </c:pt>
                <c:pt idx="170">
                  <c:v>6.1789999999999996E-3</c:v>
                </c:pt>
                <c:pt idx="171">
                  <c:v>6.9820000000000004E-3</c:v>
                </c:pt>
                <c:pt idx="172">
                  <c:v>5.4079999999999996E-3</c:v>
                </c:pt>
                <c:pt idx="173">
                  <c:v>7.7060000000000002E-3</c:v>
                </c:pt>
                <c:pt idx="174">
                  <c:v>5.6360000000000004E-3</c:v>
                </c:pt>
                <c:pt idx="175">
                  <c:v>7.0879999999999997E-3</c:v>
                </c:pt>
                <c:pt idx="176">
                  <c:v>7.3080000000000003E-3</c:v>
                </c:pt>
                <c:pt idx="177">
                  <c:v>7.2899999999999996E-3</c:v>
                </c:pt>
                <c:pt idx="178">
                  <c:v>6.646E-3</c:v>
                </c:pt>
                <c:pt idx="179">
                  <c:v>7.0309999999999999E-3</c:v>
                </c:pt>
                <c:pt idx="180">
                  <c:v>6.3460000000000001E-3</c:v>
                </c:pt>
                <c:pt idx="181">
                  <c:v>4.9350000000000002E-3</c:v>
                </c:pt>
                <c:pt idx="182">
                  <c:v>5.7580000000000001E-3</c:v>
                </c:pt>
                <c:pt idx="183">
                  <c:v>3.1259999999999999E-3</c:v>
                </c:pt>
                <c:pt idx="184">
                  <c:v>4.1960000000000001E-3</c:v>
                </c:pt>
                <c:pt idx="185">
                  <c:v>5.0610000000000004E-3</c:v>
                </c:pt>
                <c:pt idx="186">
                  <c:v>5.1939999999999998E-3</c:v>
                </c:pt>
                <c:pt idx="187">
                  <c:v>5.5459999999999997E-3</c:v>
                </c:pt>
                <c:pt idx="188">
                  <c:v>4.9820000000000003E-3</c:v>
                </c:pt>
                <c:pt idx="189">
                  <c:v>4.9160000000000002E-3</c:v>
                </c:pt>
                <c:pt idx="190">
                  <c:v>6.0130000000000001E-3</c:v>
                </c:pt>
                <c:pt idx="191">
                  <c:v>4.823E-3</c:v>
                </c:pt>
                <c:pt idx="192">
                  <c:v>6.437E-3</c:v>
                </c:pt>
                <c:pt idx="193">
                  <c:v>8.8629999999999994E-3</c:v>
                </c:pt>
                <c:pt idx="194">
                  <c:v>7.8569999999999994E-3</c:v>
                </c:pt>
                <c:pt idx="195">
                  <c:v>3.418E-3</c:v>
                </c:pt>
                <c:pt idx="196">
                  <c:v>2.6970000000000002E-3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9.3899999999999995E-4</c:v>
                </c:pt>
                <c:pt idx="202">
                  <c:v>8.5260000000000006E-3</c:v>
                </c:pt>
                <c:pt idx="203">
                  <c:v>6.966E-3</c:v>
                </c:pt>
                <c:pt idx="204">
                  <c:v>9.0139999999999994E-3</c:v>
                </c:pt>
                <c:pt idx="205">
                  <c:v>7.8949999999999992E-3</c:v>
                </c:pt>
                <c:pt idx="206">
                  <c:v>5.7920000000000003E-3</c:v>
                </c:pt>
                <c:pt idx="207">
                  <c:v>5.7470000000000004E-3</c:v>
                </c:pt>
                <c:pt idx="208">
                  <c:v>4.0860000000000002E-3</c:v>
                </c:pt>
                <c:pt idx="209">
                  <c:v>2.869E-3</c:v>
                </c:pt>
                <c:pt idx="210">
                  <c:v>2.6069999999999999E-3</c:v>
                </c:pt>
                <c:pt idx="211">
                  <c:v>3.1280000000000001E-3</c:v>
                </c:pt>
                <c:pt idx="212">
                  <c:v>8.182E-3</c:v>
                </c:pt>
                <c:pt idx="213">
                  <c:v>7.5890000000000003E-3</c:v>
                </c:pt>
                <c:pt idx="214">
                  <c:v>9.6950000000000005E-3</c:v>
                </c:pt>
                <c:pt idx="215">
                  <c:v>8.8889999999999993E-3</c:v>
                </c:pt>
                <c:pt idx="216">
                  <c:v>6.5139999999999998E-3</c:v>
                </c:pt>
                <c:pt idx="217">
                  <c:v>4.5599999999999998E-3</c:v>
                </c:pt>
                <c:pt idx="218">
                  <c:v>5.9690000000000003E-3</c:v>
                </c:pt>
                <c:pt idx="219">
                  <c:v>5.9500000000000004E-3</c:v>
                </c:pt>
                <c:pt idx="220">
                  <c:v>8.7329999999999994E-3</c:v>
                </c:pt>
                <c:pt idx="221">
                  <c:v>4.581E-3</c:v>
                </c:pt>
                <c:pt idx="222">
                  <c:v>4.7299999999999998E-3</c:v>
                </c:pt>
                <c:pt idx="223">
                  <c:v>4.6860000000000001E-3</c:v>
                </c:pt>
                <c:pt idx="224">
                  <c:v>4.7819999999999998E-3</c:v>
                </c:pt>
                <c:pt idx="225">
                  <c:v>3.2889999999999998E-3</c:v>
                </c:pt>
                <c:pt idx="226">
                  <c:v>5.2339999999999999E-3</c:v>
                </c:pt>
                <c:pt idx="227">
                  <c:v>7.345E-3</c:v>
                </c:pt>
                <c:pt idx="228">
                  <c:v>5.4339999999999996E-3</c:v>
                </c:pt>
                <c:pt idx="229">
                  <c:v>2.7309999999999999E-3</c:v>
                </c:pt>
                <c:pt idx="230">
                  <c:v>8.3100000000000003E-4</c:v>
                </c:pt>
                <c:pt idx="231">
                  <c:v>2.771E-3</c:v>
                </c:pt>
                <c:pt idx="232">
                  <c:v>2.32E-4</c:v>
                </c:pt>
                <c:pt idx="233">
                  <c:v>1.7329999999999999E-3</c:v>
                </c:pt>
                <c:pt idx="234">
                  <c:v>3.1800000000000001E-3</c:v>
                </c:pt>
                <c:pt idx="235">
                  <c:v>3.8370000000000001E-3</c:v>
                </c:pt>
                <c:pt idx="236">
                  <c:v>2.294E-3</c:v>
                </c:pt>
                <c:pt idx="237">
                  <c:v>3.4499999999999999E-3</c:v>
                </c:pt>
                <c:pt idx="238">
                  <c:v>3.5980000000000001E-3</c:v>
                </c:pt>
                <c:pt idx="239">
                  <c:v>2.8040000000000001E-3</c:v>
                </c:pt>
                <c:pt idx="240">
                  <c:v>3.3110000000000001E-3</c:v>
                </c:pt>
                <c:pt idx="241">
                  <c:v>2.3570000000000002E-3</c:v>
                </c:pt>
                <c:pt idx="242">
                  <c:v>2.6150000000000001E-3</c:v>
                </c:pt>
                <c:pt idx="243">
                  <c:v>3.1470000000000001E-3</c:v>
                </c:pt>
                <c:pt idx="244">
                  <c:v>5.855E-3</c:v>
                </c:pt>
                <c:pt idx="245">
                  <c:v>5.2300000000000003E-3</c:v>
                </c:pt>
                <c:pt idx="246">
                  <c:v>5.9319999999999998E-3</c:v>
                </c:pt>
                <c:pt idx="247">
                  <c:v>4.2230000000000002E-3</c:v>
                </c:pt>
                <c:pt idx="248">
                  <c:v>3.5760000000000002E-3</c:v>
                </c:pt>
                <c:pt idx="249">
                  <c:v>3.2720000000000002E-3</c:v>
                </c:pt>
                <c:pt idx="250">
                  <c:v>1.601E-3</c:v>
                </c:pt>
                <c:pt idx="251">
                  <c:v>8.3859999999999994E-3</c:v>
                </c:pt>
                <c:pt idx="252">
                  <c:v>1.0062E-2</c:v>
                </c:pt>
                <c:pt idx="253">
                  <c:v>1.4425E-2</c:v>
                </c:pt>
                <c:pt idx="254">
                  <c:v>5.9090000000000002E-3</c:v>
                </c:pt>
                <c:pt idx="255">
                  <c:v>6.7780000000000002E-3</c:v>
                </c:pt>
                <c:pt idx="256">
                  <c:v>8.0529999999999994E-3</c:v>
                </c:pt>
                <c:pt idx="257">
                  <c:v>3.715E-3</c:v>
                </c:pt>
                <c:pt idx="258">
                  <c:v>4.4679999999999997E-3</c:v>
                </c:pt>
                <c:pt idx="259">
                  <c:v>8.0750000000000006E-3</c:v>
                </c:pt>
                <c:pt idx="260">
                  <c:v>5.2290000000000001E-3</c:v>
                </c:pt>
                <c:pt idx="261">
                  <c:v>2.3379999999999998E-3</c:v>
                </c:pt>
                <c:pt idx="262">
                  <c:v>2.4919999999999999E-3</c:v>
                </c:pt>
                <c:pt idx="263">
                  <c:v>3.2360000000000002E-3</c:v>
                </c:pt>
                <c:pt idx="264">
                  <c:v>3.7390000000000001E-3</c:v>
                </c:pt>
                <c:pt idx="265">
                  <c:v>1.9780000000000002E-3</c:v>
                </c:pt>
                <c:pt idx="266">
                  <c:v>2.3600000000000001E-3</c:v>
                </c:pt>
                <c:pt idx="267">
                  <c:v>1.338E-3</c:v>
                </c:pt>
                <c:pt idx="268">
                  <c:v>2.957E-3</c:v>
                </c:pt>
                <c:pt idx="269">
                  <c:v>5.8560000000000001E-3</c:v>
                </c:pt>
                <c:pt idx="270">
                  <c:v>4.7200000000000002E-3</c:v>
                </c:pt>
                <c:pt idx="271">
                  <c:v>2.2680000000000001E-3</c:v>
                </c:pt>
                <c:pt idx="272">
                  <c:v>1.8389999999999999E-3</c:v>
                </c:pt>
                <c:pt idx="273">
                  <c:v>1.671E-3</c:v>
                </c:pt>
                <c:pt idx="274">
                  <c:v>2.856E-3</c:v>
                </c:pt>
                <c:pt idx="275">
                  <c:v>2.0089999999999999E-3</c:v>
                </c:pt>
                <c:pt idx="276">
                  <c:v>1.6180000000000001E-3</c:v>
                </c:pt>
                <c:pt idx="277">
                  <c:v>2.61E-4</c:v>
                </c:pt>
                <c:pt idx="278">
                  <c:v>1.567E-3</c:v>
                </c:pt>
                <c:pt idx="279">
                  <c:v>2.0999999999999999E-3</c:v>
                </c:pt>
                <c:pt idx="280">
                  <c:v>1.6750000000000001E-3</c:v>
                </c:pt>
                <c:pt idx="281">
                  <c:v>2.2260000000000001E-3</c:v>
                </c:pt>
                <c:pt idx="282">
                  <c:v>2.029E-3</c:v>
                </c:pt>
                <c:pt idx="283">
                  <c:v>2.5929999999999998E-3</c:v>
                </c:pt>
                <c:pt idx="284">
                  <c:v>3.3110000000000001E-3</c:v>
                </c:pt>
                <c:pt idx="285">
                  <c:v>2.5769999999999999E-3</c:v>
                </c:pt>
                <c:pt idx="286">
                  <c:v>2.2399999999999998E-3</c:v>
                </c:pt>
                <c:pt idx="287">
                  <c:v>2.421E-3</c:v>
                </c:pt>
                <c:pt idx="288">
                  <c:v>2.1619999999999999E-3</c:v>
                </c:pt>
                <c:pt idx="289">
                  <c:v>1.6180000000000001E-3</c:v>
                </c:pt>
              </c:numCache>
            </c:numRef>
          </c:val>
          <c:smooth val="0"/>
        </c:ser>
        <c:ser>
          <c:idx val="3"/>
          <c:order val="3"/>
          <c:tx>
            <c:v>306B</c:v>
          </c:tx>
          <c:val>
            <c:numRef>
              <c:f>'306B'!$C$8:$C$297</c:f>
              <c:numCache>
                <c:formatCode>General</c:formatCode>
                <c:ptCount val="290"/>
                <c:pt idx="0">
                  <c:v>7.9999999999999996E-6</c:v>
                </c:pt>
                <c:pt idx="1">
                  <c:v>9.0000000000000002E-6</c:v>
                </c:pt>
                <c:pt idx="2">
                  <c:v>1.2E-5</c:v>
                </c:pt>
                <c:pt idx="3">
                  <c:v>3.0000000000000001E-6</c:v>
                </c:pt>
                <c:pt idx="4">
                  <c:v>1.11E-4</c:v>
                </c:pt>
                <c:pt idx="5">
                  <c:v>2.8200000000000002E-4</c:v>
                </c:pt>
                <c:pt idx="6">
                  <c:v>5.1400000000000003E-4</c:v>
                </c:pt>
                <c:pt idx="7">
                  <c:v>7.9500000000000003E-4</c:v>
                </c:pt>
                <c:pt idx="8">
                  <c:v>5.5699999999999999E-4</c:v>
                </c:pt>
                <c:pt idx="9">
                  <c:v>1.155E-3</c:v>
                </c:pt>
                <c:pt idx="10">
                  <c:v>1.0070000000000001E-3</c:v>
                </c:pt>
                <c:pt idx="11">
                  <c:v>7.1900000000000002E-4</c:v>
                </c:pt>
                <c:pt idx="12">
                  <c:v>5.0870000000000004E-3</c:v>
                </c:pt>
                <c:pt idx="13">
                  <c:v>5.3119999999999999E-3</c:v>
                </c:pt>
                <c:pt idx="14">
                  <c:v>2.3050000000000002E-3</c:v>
                </c:pt>
                <c:pt idx="15">
                  <c:v>7.45E-4</c:v>
                </c:pt>
                <c:pt idx="16">
                  <c:v>5.3499999999999999E-4</c:v>
                </c:pt>
                <c:pt idx="17">
                  <c:v>1.5479999999999999E-3</c:v>
                </c:pt>
                <c:pt idx="18">
                  <c:v>8.2100000000000001E-4</c:v>
                </c:pt>
                <c:pt idx="19">
                  <c:v>9.7400000000000004E-4</c:v>
                </c:pt>
                <c:pt idx="20">
                  <c:v>9.3400000000000004E-4</c:v>
                </c:pt>
                <c:pt idx="21">
                  <c:v>8.1099999999999998E-4</c:v>
                </c:pt>
                <c:pt idx="22">
                  <c:v>8.0199999999999998E-4</c:v>
                </c:pt>
                <c:pt idx="23">
                  <c:v>1.232E-3</c:v>
                </c:pt>
                <c:pt idx="24">
                  <c:v>8.2399999999999997E-4</c:v>
                </c:pt>
                <c:pt idx="25">
                  <c:v>7.7700000000000002E-4</c:v>
                </c:pt>
                <c:pt idx="26">
                  <c:v>1.0250000000000001E-3</c:v>
                </c:pt>
                <c:pt idx="27">
                  <c:v>9.3099999999999997E-4</c:v>
                </c:pt>
                <c:pt idx="28">
                  <c:v>8.8999999999999995E-4</c:v>
                </c:pt>
                <c:pt idx="29">
                  <c:v>6.8599999999999998E-4</c:v>
                </c:pt>
                <c:pt idx="30">
                  <c:v>5.9500000000000004E-4</c:v>
                </c:pt>
                <c:pt idx="31">
                  <c:v>6.5899999999999997E-4</c:v>
                </c:pt>
                <c:pt idx="32">
                  <c:v>7.0399999999999998E-4</c:v>
                </c:pt>
                <c:pt idx="33">
                  <c:v>6.1899999999999998E-4</c:v>
                </c:pt>
                <c:pt idx="34">
                  <c:v>4.4900000000000002E-4</c:v>
                </c:pt>
                <c:pt idx="35">
                  <c:v>4.3199999999999998E-4</c:v>
                </c:pt>
                <c:pt idx="36">
                  <c:v>6.5399999999999996E-4</c:v>
                </c:pt>
                <c:pt idx="37">
                  <c:v>6.8800000000000003E-4</c:v>
                </c:pt>
                <c:pt idx="38">
                  <c:v>7.0799999999999997E-4</c:v>
                </c:pt>
                <c:pt idx="39">
                  <c:v>4.3800000000000002E-4</c:v>
                </c:pt>
                <c:pt idx="40">
                  <c:v>9.4499999999999998E-4</c:v>
                </c:pt>
                <c:pt idx="41">
                  <c:v>5.1099999999999995E-4</c:v>
                </c:pt>
                <c:pt idx="42">
                  <c:v>1.0900000000000001E-4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3.0000000000000001E-6</c:v>
                </c:pt>
                <c:pt idx="54">
                  <c:v>1.2E-5</c:v>
                </c:pt>
                <c:pt idx="55">
                  <c:v>1.26E-4</c:v>
                </c:pt>
                <c:pt idx="56">
                  <c:v>1.75E-4</c:v>
                </c:pt>
                <c:pt idx="57">
                  <c:v>7.1599999999999995E-4</c:v>
                </c:pt>
                <c:pt idx="58">
                  <c:v>9.990000000000001E-4</c:v>
                </c:pt>
                <c:pt idx="59">
                  <c:v>2.5850000000000001E-3</c:v>
                </c:pt>
                <c:pt idx="60">
                  <c:v>1.464E-3</c:v>
                </c:pt>
                <c:pt idx="61">
                  <c:v>1.212E-3</c:v>
                </c:pt>
                <c:pt idx="62">
                  <c:v>1.8569999999999999E-3</c:v>
                </c:pt>
                <c:pt idx="63">
                  <c:v>1.547E-3</c:v>
                </c:pt>
                <c:pt idx="64">
                  <c:v>1.372E-3</c:v>
                </c:pt>
                <c:pt idx="65">
                  <c:v>5.1999999999999997E-5</c:v>
                </c:pt>
                <c:pt idx="66">
                  <c:v>4.8200000000000001E-4</c:v>
                </c:pt>
                <c:pt idx="67">
                  <c:v>7.0200000000000004E-4</c:v>
                </c:pt>
                <c:pt idx="68">
                  <c:v>1.519E-3</c:v>
                </c:pt>
                <c:pt idx="69">
                  <c:v>1.601E-3</c:v>
                </c:pt>
                <c:pt idx="70">
                  <c:v>5.4510000000000001E-3</c:v>
                </c:pt>
                <c:pt idx="71">
                  <c:v>6.136E-3</c:v>
                </c:pt>
                <c:pt idx="72">
                  <c:v>1.0000000000000001E-5</c:v>
                </c:pt>
                <c:pt idx="73">
                  <c:v>4.0670000000000003E-3</c:v>
                </c:pt>
                <c:pt idx="74">
                  <c:v>8.3110000000000007E-3</c:v>
                </c:pt>
                <c:pt idx="75">
                  <c:v>1.1831E-2</c:v>
                </c:pt>
                <c:pt idx="76">
                  <c:v>8.6719999999999992E-3</c:v>
                </c:pt>
                <c:pt idx="77">
                  <c:v>2.921E-3</c:v>
                </c:pt>
                <c:pt idx="78">
                  <c:v>9.6199999999999996E-4</c:v>
                </c:pt>
                <c:pt idx="79">
                  <c:v>2.7209999999999999E-3</c:v>
                </c:pt>
                <c:pt idx="80">
                  <c:v>3.1359999999999999E-3</c:v>
                </c:pt>
                <c:pt idx="81">
                  <c:v>3.163E-3</c:v>
                </c:pt>
                <c:pt idx="82">
                  <c:v>4.5779999999999996E-3</c:v>
                </c:pt>
                <c:pt idx="83">
                  <c:v>3.264E-3</c:v>
                </c:pt>
                <c:pt idx="84">
                  <c:v>2.2030000000000001E-3</c:v>
                </c:pt>
                <c:pt idx="85">
                  <c:v>1.9919999999999998E-3</c:v>
                </c:pt>
                <c:pt idx="86">
                  <c:v>1.5100000000000001E-3</c:v>
                </c:pt>
                <c:pt idx="87">
                  <c:v>1.7979999999999999E-3</c:v>
                </c:pt>
                <c:pt idx="88">
                  <c:v>1.219E-3</c:v>
                </c:pt>
                <c:pt idx="89">
                  <c:v>7.94E-4</c:v>
                </c:pt>
                <c:pt idx="90">
                  <c:v>1.407E-3</c:v>
                </c:pt>
                <c:pt idx="91">
                  <c:v>1.348E-3</c:v>
                </c:pt>
                <c:pt idx="92">
                  <c:v>1.9689999999999998E-3</c:v>
                </c:pt>
                <c:pt idx="93">
                  <c:v>4.3670000000000002E-3</c:v>
                </c:pt>
                <c:pt idx="94">
                  <c:v>6.1289999999999999E-3</c:v>
                </c:pt>
                <c:pt idx="95">
                  <c:v>6.3579999999999999E-3</c:v>
                </c:pt>
                <c:pt idx="96">
                  <c:v>6.1159999999999999E-3</c:v>
                </c:pt>
                <c:pt idx="97">
                  <c:v>6.4510000000000001E-3</c:v>
                </c:pt>
                <c:pt idx="98">
                  <c:v>6.8929999999999998E-3</c:v>
                </c:pt>
                <c:pt idx="99">
                  <c:v>7.9030000000000003E-3</c:v>
                </c:pt>
                <c:pt idx="100">
                  <c:v>7.136E-3</c:v>
                </c:pt>
                <c:pt idx="101">
                  <c:v>7.1159999999999999E-3</c:v>
                </c:pt>
                <c:pt idx="102">
                  <c:v>7.8549999999999991E-3</c:v>
                </c:pt>
                <c:pt idx="103">
                  <c:v>5.9439999999999996E-3</c:v>
                </c:pt>
                <c:pt idx="104">
                  <c:v>1.684E-3</c:v>
                </c:pt>
                <c:pt idx="105">
                  <c:v>5.7010000000000003E-3</c:v>
                </c:pt>
                <c:pt idx="106">
                  <c:v>6.0419999999999996E-3</c:v>
                </c:pt>
                <c:pt idx="107">
                  <c:v>6.6550000000000003E-3</c:v>
                </c:pt>
                <c:pt idx="108">
                  <c:v>4.3940000000000003E-3</c:v>
                </c:pt>
                <c:pt idx="109">
                  <c:v>7.2760000000000003E-3</c:v>
                </c:pt>
                <c:pt idx="110">
                  <c:v>6.87E-4</c:v>
                </c:pt>
                <c:pt idx="111">
                  <c:v>6.1899999999999998E-4</c:v>
                </c:pt>
                <c:pt idx="112">
                  <c:v>6.5200000000000002E-4</c:v>
                </c:pt>
                <c:pt idx="113">
                  <c:v>3.0209999999999998E-3</c:v>
                </c:pt>
                <c:pt idx="114">
                  <c:v>6.4180000000000001E-3</c:v>
                </c:pt>
                <c:pt idx="115">
                  <c:v>7.548E-3</c:v>
                </c:pt>
                <c:pt idx="116">
                  <c:v>4.731E-3</c:v>
                </c:pt>
                <c:pt idx="117">
                  <c:v>3.0730000000000002E-3</c:v>
                </c:pt>
                <c:pt idx="118">
                  <c:v>2.5179999999999998E-3</c:v>
                </c:pt>
                <c:pt idx="119">
                  <c:v>2.7369999999999998E-3</c:v>
                </c:pt>
                <c:pt idx="120">
                  <c:v>2.5079999999999998E-3</c:v>
                </c:pt>
                <c:pt idx="121">
                  <c:v>2.643E-3</c:v>
                </c:pt>
                <c:pt idx="122">
                  <c:v>2.2899999999999999E-3</c:v>
                </c:pt>
                <c:pt idx="123">
                  <c:v>2.6900000000000001E-3</c:v>
                </c:pt>
                <c:pt idx="124">
                  <c:v>2.7360000000000002E-3</c:v>
                </c:pt>
                <c:pt idx="125">
                  <c:v>2.48E-3</c:v>
                </c:pt>
                <c:pt idx="126">
                  <c:v>2.8800000000000002E-3</c:v>
                </c:pt>
                <c:pt idx="127">
                  <c:v>2.6310000000000001E-3</c:v>
                </c:pt>
                <c:pt idx="128">
                  <c:v>2.581E-3</c:v>
                </c:pt>
                <c:pt idx="129">
                  <c:v>2.5890000000000002E-3</c:v>
                </c:pt>
                <c:pt idx="130">
                  <c:v>1.5839999999999999E-3</c:v>
                </c:pt>
                <c:pt idx="131">
                  <c:v>1.9919999999999998E-3</c:v>
                </c:pt>
                <c:pt idx="132">
                  <c:v>1.6720000000000001E-3</c:v>
                </c:pt>
                <c:pt idx="133">
                  <c:v>1.7409999999999999E-3</c:v>
                </c:pt>
                <c:pt idx="134">
                  <c:v>1.817E-3</c:v>
                </c:pt>
                <c:pt idx="135">
                  <c:v>1.737E-3</c:v>
                </c:pt>
                <c:pt idx="136">
                  <c:v>1.3450000000000001E-3</c:v>
                </c:pt>
                <c:pt idx="137">
                  <c:v>1.931E-3</c:v>
                </c:pt>
                <c:pt idx="138">
                  <c:v>9.5799999999999998E-4</c:v>
                </c:pt>
                <c:pt idx="139">
                  <c:v>5.8299999999999997E-4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1.4300000000000001E-4</c:v>
                </c:pt>
                <c:pt idx="153">
                  <c:v>4.4089999999999997E-3</c:v>
                </c:pt>
                <c:pt idx="154">
                  <c:v>7.071E-3</c:v>
                </c:pt>
                <c:pt idx="155">
                  <c:v>4.999E-3</c:v>
                </c:pt>
                <c:pt idx="156">
                  <c:v>6.1419999999999999E-3</c:v>
                </c:pt>
                <c:pt idx="157">
                  <c:v>4.6719999999999999E-3</c:v>
                </c:pt>
                <c:pt idx="158">
                  <c:v>6.5040000000000002E-3</c:v>
                </c:pt>
                <c:pt idx="159">
                  <c:v>7.4380000000000002E-3</c:v>
                </c:pt>
                <c:pt idx="160">
                  <c:v>5.3049999999999998E-3</c:v>
                </c:pt>
                <c:pt idx="161">
                  <c:v>5.0860000000000002E-3</c:v>
                </c:pt>
                <c:pt idx="162">
                  <c:v>4.0159999999999996E-3</c:v>
                </c:pt>
                <c:pt idx="163">
                  <c:v>5.587E-3</c:v>
                </c:pt>
                <c:pt idx="164">
                  <c:v>4.6750000000000003E-3</c:v>
                </c:pt>
                <c:pt idx="165">
                  <c:v>2.2550000000000001E-3</c:v>
                </c:pt>
                <c:pt idx="166">
                  <c:v>3.9659999999999999E-3</c:v>
                </c:pt>
                <c:pt idx="167">
                  <c:v>7.1110000000000001E-3</c:v>
                </c:pt>
                <c:pt idx="168">
                  <c:v>6.2680000000000001E-3</c:v>
                </c:pt>
                <c:pt idx="169">
                  <c:v>6.3870000000000003E-3</c:v>
                </c:pt>
                <c:pt idx="170">
                  <c:v>5.0379999999999999E-3</c:v>
                </c:pt>
                <c:pt idx="171">
                  <c:v>5.4339999999999996E-3</c:v>
                </c:pt>
                <c:pt idx="172">
                  <c:v>4.1390000000000003E-3</c:v>
                </c:pt>
                <c:pt idx="173">
                  <c:v>6.228E-3</c:v>
                </c:pt>
                <c:pt idx="174">
                  <c:v>4.5989999999999998E-3</c:v>
                </c:pt>
                <c:pt idx="175">
                  <c:v>5.3680000000000004E-3</c:v>
                </c:pt>
                <c:pt idx="176">
                  <c:v>5.1219999999999998E-3</c:v>
                </c:pt>
                <c:pt idx="177">
                  <c:v>5.2059999999999997E-3</c:v>
                </c:pt>
                <c:pt idx="178">
                  <c:v>4.6430000000000004E-3</c:v>
                </c:pt>
                <c:pt idx="179">
                  <c:v>5.0520000000000001E-3</c:v>
                </c:pt>
                <c:pt idx="180">
                  <c:v>4.3930000000000002E-3</c:v>
                </c:pt>
                <c:pt idx="181">
                  <c:v>3.4199999999999999E-3</c:v>
                </c:pt>
                <c:pt idx="182">
                  <c:v>4.2399999999999998E-3</c:v>
                </c:pt>
                <c:pt idx="183">
                  <c:v>2.2910000000000001E-3</c:v>
                </c:pt>
                <c:pt idx="184">
                  <c:v>3.0309999999999998E-3</c:v>
                </c:pt>
                <c:pt idx="185">
                  <c:v>3.7290000000000001E-3</c:v>
                </c:pt>
                <c:pt idx="186">
                  <c:v>3.8409999999999998E-3</c:v>
                </c:pt>
                <c:pt idx="187">
                  <c:v>4.0969999999999999E-3</c:v>
                </c:pt>
                <c:pt idx="188">
                  <c:v>3.7469999999999999E-3</c:v>
                </c:pt>
                <c:pt idx="189">
                  <c:v>3.9399999999999999E-3</c:v>
                </c:pt>
                <c:pt idx="190">
                  <c:v>4.7939999999999997E-3</c:v>
                </c:pt>
                <c:pt idx="191">
                  <c:v>3.8839999999999999E-3</c:v>
                </c:pt>
                <c:pt idx="192">
                  <c:v>5.1599999999999997E-3</c:v>
                </c:pt>
                <c:pt idx="193">
                  <c:v>7.1180000000000002E-3</c:v>
                </c:pt>
                <c:pt idx="194">
                  <c:v>6.3429999999999997E-3</c:v>
                </c:pt>
                <c:pt idx="195">
                  <c:v>3.176E-3</c:v>
                </c:pt>
                <c:pt idx="196">
                  <c:v>2.2669999999999999E-3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8.03E-4</c:v>
                </c:pt>
                <c:pt idx="202">
                  <c:v>6.6709999999999998E-3</c:v>
                </c:pt>
                <c:pt idx="203">
                  <c:v>5.5890000000000002E-3</c:v>
                </c:pt>
                <c:pt idx="204">
                  <c:v>6.9480000000000002E-3</c:v>
                </c:pt>
                <c:pt idx="205">
                  <c:v>6.1549999999999999E-3</c:v>
                </c:pt>
                <c:pt idx="206">
                  <c:v>4.4520000000000002E-3</c:v>
                </c:pt>
                <c:pt idx="207">
                  <c:v>4.3049999999999998E-3</c:v>
                </c:pt>
                <c:pt idx="208">
                  <c:v>3.0630000000000002E-3</c:v>
                </c:pt>
                <c:pt idx="209">
                  <c:v>2.2079999999999999E-3</c:v>
                </c:pt>
                <c:pt idx="210">
                  <c:v>2.0430000000000001E-3</c:v>
                </c:pt>
                <c:pt idx="211">
                  <c:v>2.431E-3</c:v>
                </c:pt>
                <c:pt idx="212">
                  <c:v>6.5560000000000002E-3</c:v>
                </c:pt>
                <c:pt idx="213">
                  <c:v>6.1850000000000004E-3</c:v>
                </c:pt>
                <c:pt idx="214">
                  <c:v>7.809E-3</c:v>
                </c:pt>
                <c:pt idx="215">
                  <c:v>7.2249999999999997E-3</c:v>
                </c:pt>
                <c:pt idx="216">
                  <c:v>5.5030000000000001E-3</c:v>
                </c:pt>
                <c:pt idx="217">
                  <c:v>3.9500000000000004E-3</c:v>
                </c:pt>
                <c:pt idx="218">
                  <c:v>4.9969999999999997E-3</c:v>
                </c:pt>
                <c:pt idx="219">
                  <c:v>5.0759999999999998E-3</c:v>
                </c:pt>
                <c:pt idx="220">
                  <c:v>7.5129999999999997E-3</c:v>
                </c:pt>
                <c:pt idx="221">
                  <c:v>4.0990000000000002E-3</c:v>
                </c:pt>
                <c:pt idx="222">
                  <c:v>4.2370000000000003E-3</c:v>
                </c:pt>
                <c:pt idx="223">
                  <c:v>4.248E-3</c:v>
                </c:pt>
                <c:pt idx="224">
                  <c:v>4.3620000000000004E-3</c:v>
                </c:pt>
                <c:pt idx="225">
                  <c:v>3.0209999999999998E-3</c:v>
                </c:pt>
                <c:pt idx="226">
                  <c:v>4.6730000000000001E-3</c:v>
                </c:pt>
                <c:pt idx="227">
                  <c:v>5.4840000000000002E-3</c:v>
                </c:pt>
                <c:pt idx="228">
                  <c:v>4.1070000000000004E-3</c:v>
                </c:pt>
                <c:pt idx="229">
                  <c:v>2.238E-3</c:v>
                </c:pt>
                <c:pt idx="230">
                  <c:v>5.7799999999999995E-4</c:v>
                </c:pt>
                <c:pt idx="231">
                  <c:v>2.0539999999999998E-3</c:v>
                </c:pt>
                <c:pt idx="232">
                  <c:v>1.84E-4</c:v>
                </c:pt>
                <c:pt idx="233">
                  <c:v>1.3179999999999999E-3</c:v>
                </c:pt>
                <c:pt idx="234">
                  <c:v>2.3530000000000001E-3</c:v>
                </c:pt>
                <c:pt idx="235">
                  <c:v>3.1580000000000002E-3</c:v>
                </c:pt>
                <c:pt idx="236">
                  <c:v>1.9589999999999998E-3</c:v>
                </c:pt>
                <c:pt idx="237">
                  <c:v>3.0219999999999999E-3</c:v>
                </c:pt>
                <c:pt idx="238">
                  <c:v>3.1210000000000001E-3</c:v>
                </c:pt>
                <c:pt idx="239">
                  <c:v>3.1840000000000002E-3</c:v>
                </c:pt>
                <c:pt idx="240">
                  <c:v>3.055E-3</c:v>
                </c:pt>
                <c:pt idx="241">
                  <c:v>2.3119999999999998E-3</c:v>
                </c:pt>
                <c:pt idx="242">
                  <c:v>2.6800000000000001E-3</c:v>
                </c:pt>
                <c:pt idx="243">
                  <c:v>3.2060000000000001E-3</c:v>
                </c:pt>
                <c:pt idx="244">
                  <c:v>5.5760000000000002E-3</c:v>
                </c:pt>
                <c:pt idx="245">
                  <c:v>5.019E-3</c:v>
                </c:pt>
                <c:pt idx="246">
                  <c:v>5.9930000000000001E-3</c:v>
                </c:pt>
                <c:pt idx="247">
                  <c:v>4.4489999999999998E-3</c:v>
                </c:pt>
                <c:pt idx="248">
                  <c:v>3.346E-3</c:v>
                </c:pt>
                <c:pt idx="249">
                  <c:v>3.2799999999999999E-3</c:v>
                </c:pt>
                <c:pt idx="250">
                  <c:v>1.58E-3</c:v>
                </c:pt>
                <c:pt idx="251">
                  <c:v>7.5170000000000002E-3</c:v>
                </c:pt>
                <c:pt idx="252">
                  <c:v>8.4910000000000003E-3</c:v>
                </c:pt>
                <c:pt idx="253">
                  <c:v>1.2102E-2</c:v>
                </c:pt>
                <c:pt idx="254">
                  <c:v>5.5120000000000004E-3</c:v>
                </c:pt>
                <c:pt idx="255">
                  <c:v>6.5469999999999999E-3</c:v>
                </c:pt>
                <c:pt idx="256">
                  <c:v>7.2870000000000001E-3</c:v>
                </c:pt>
                <c:pt idx="257">
                  <c:v>3.4259999999999998E-3</c:v>
                </c:pt>
                <c:pt idx="258">
                  <c:v>4.0429999999999997E-3</c:v>
                </c:pt>
                <c:pt idx="259">
                  <c:v>7.3639999999999999E-3</c:v>
                </c:pt>
                <c:pt idx="260">
                  <c:v>4.7730000000000003E-3</c:v>
                </c:pt>
                <c:pt idx="261">
                  <c:v>2.6740000000000002E-3</c:v>
                </c:pt>
                <c:pt idx="262">
                  <c:v>2.7729999999999999E-3</c:v>
                </c:pt>
                <c:pt idx="263">
                  <c:v>3.434E-3</c:v>
                </c:pt>
                <c:pt idx="264">
                  <c:v>3.9649999999999998E-3</c:v>
                </c:pt>
                <c:pt idx="265">
                  <c:v>2.398E-3</c:v>
                </c:pt>
                <c:pt idx="266">
                  <c:v>2.9640000000000001E-3</c:v>
                </c:pt>
                <c:pt idx="267">
                  <c:v>2.1129999999999999E-3</c:v>
                </c:pt>
                <c:pt idx="268">
                  <c:v>3.359E-3</c:v>
                </c:pt>
                <c:pt idx="269">
                  <c:v>5.5770000000000004E-3</c:v>
                </c:pt>
                <c:pt idx="270">
                  <c:v>4.7299999999999998E-3</c:v>
                </c:pt>
                <c:pt idx="271">
                  <c:v>2.9880000000000002E-3</c:v>
                </c:pt>
                <c:pt idx="272">
                  <c:v>2.833E-3</c:v>
                </c:pt>
                <c:pt idx="273">
                  <c:v>2.5969999999999999E-3</c:v>
                </c:pt>
                <c:pt idx="274">
                  <c:v>3.4009999999999999E-3</c:v>
                </c:pt>
                <c:pt idx="275">
                  <c:v>2.6159999999999998E-3</c:v>
                </c:pt>
                <c:pt idx="276">
                  <c:v>2.5040000000000001E-3</c:v>
                </c:pt>
                <c:pt idx="277">
                  <c:v>4.0999999999999999E-4</c:v>
                </c:pt>
                <c:pt idx="278">
                  <c:v>2.0330000000000001E-3</c:v>
                </c:pt>
                <c:pt idx="279">
                  <c:v>2.882E-3</c:v>
                </c:pt>
                <c:pt idx="280">
                  <c:v>2.4529999999999999E-3</c:v>
                </c:pt>
                <c:pt idx="281">
                  <c:v>3.081E-3</c:v>
                </c:pt>
                <c:pt idx="282">
                  <c:v>2.7980000000000001E-3</c:v>
                </c:pt>
                <c:pt idx="283">
                  <c:v>3.467E-3</c:v>
                </c:pt>
                <c:pt idx="284">
                  <c:v>3.7490000000000002E-3</c:v>
                </c:pt>
                <c:pt idx="285">
                  <c:v>3.1449999999999998E-3</c:v>
                </c:pt>
                <c:pt idx="286">
                  <c:v>2.882E-3</c:v>
                </c:pt>
                <c:pt idx="287">
                  <c:v>3.2030000000000001E-3</c:v>
                </c:pt>
                <c:pt idx="288">
                  <c:v>2.8869999999999998E-3</c:v>
                </c:pt>
                <c:pt idx="289">
                  <c:v>2.5539999999999998E-3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68704"/>
        <c:axId val="243370240"/>
      </c:lineChart>
      <c:catAx>
        <c:axId val="24336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3370240"/>
        <c:crosses val="autoZero"/>
        <c:auto val="1"/>
        <c:lblAlgn val="ctr"/>
        <c:lblOffset val="100"/>
        <c:noMultiLvlLbl val="0"/>
      </c:catAx>
      <c:valAx>
        <c:axId val="243370240"/>
        <c:scaling>
          <c:orientation val="minMax"/>
          <c:max val="2.500000000000000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Weekly Average BLM (Rads/sec)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3368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'BLMlossSum(AVG)'!$J$8:$J$79</c:f>
              <c:numCache>
                <c:formatCode>General</c:formatCode>
                <c:ptCount val="72"/>
                <c:pt idx="0">
                  <c:v>0.95951272214135264</c:v>
                </c:pt>
                <c:pt idx="1">
                  <c:v>0.9095360095200038</c:v>
                </c:pt>
                <c:pt idx="2">
                  <c:v>0.80811356855973426</c:v>
                </c:pt>
                <c:pt idx="3">
                  <c:v>-0.29356184042940453</c:v>
                </c:pt>
                <c:pt idx="4">
                  <c:v>0.78691265910748531</c:v>
                </c:pt>
                <c:pt idx="5">
                  <c:v>0.94819761903209343</c:v>
                </c:pt>
                <c:pt idx="6">
                  <c:v>0.91832516677082487</c:v>
                </c:pt>
                <c:pt idx="7">
                  <c:v>0.95059305611017619</c:v>
                </c:pt>
                <c:pt idx="8">
                  <c:v>0.93356143326435415</c:v>
                </c:pt>
                <c:pt idx="9">
                  <c:v>0.95315089716607626</c:v>
                </c:pt>
                <c:pt idx="10">
                  <c:v>1</c:v>
                </c:pt>
                <c:pt idx="11">
                  <c:v>0.99992213025261845</c:v>
                </c:pt>
                <c:pt idx="12">
                  <c:v>0.93665924390079358</c:v>
                </c:pt>
                <c:pt idx="13">
                  <c:v>0.85840390869778926</c:v>
                </c:pt>
                <c:pt idx="14">
                  <c:v>0.85076194450079012</c:v>
                </c:pt>
                <c:pt idx="15">
                  <c:v>0.91267500829267756</c:v>
                </c:pt>
                <c:pt idx="16">
                  <c:v>0.71020625580112606</c:v>
                </c:pt>
                <c:pt idx="17">
                  <c:v>0.30064128649034672</c:v>
                </c:pt>
                <c:pt idx="18">
                  <c:v>9.3379498247519288E-2</c:v>
                </c:pt>
                <c:pt idx="19">
                  <c:v>0.1832573470833814</c:v>
                </c:pt>
                <c:pt idx="20">
                  <c:v>0.5257156537337474</c:v>
                </c:pt>
                <c:pt idx="21">
                  <c:v>0.67391954146675159</c:v>
                </c:pt>
                <c:pt idx="22">
                  <c:v>0.24579166306251357</c:v>
                </c:pt>
                <c:pt idx="23">
                  <c:v>0.30950528820654888</c:v>
                </c:pt>
                <c:pt idx="24">
                  <c:v>0.202313521531503</c:v>
                </c:pt>
                <c:pt idx="25">
                  <c:v>0.243520907462003</c:v>
                </c:pt>
                <c:pt idx="26">
                  <c:v>0.41584863156837748</c:v>
                </c:pt>
                <c:pt idx="27">
                  <c:v>0.29679476866078947</c:v>
                </c:pt>
                <c:pt idx="28">
                  <c:v>0.10889164548755374</c:v>
                </c:pt>
                <c:pt idx="29">
                  <c:v>5.6477727461726884E-2</c:v>
                </c:pt>
                <c:pt idx="30">
                  <c:v>0.1625252673348537</c:v>
                </c:pt>
                <c:pt idx="31">
                  <c:v>0.19802676212380924</c:v>
                </c:pt>
                <c:pt idx="32">
                  <c:v>0.16529701710003514</c:v>
                </c:pt>
                <c:pt idx="33">
                  <c:v>8.1728171770596533E-2</c:v>
                </c:pt>
                <c:pt idx="34">
                  <c:v>1</c:v>
                </c:pt>
                <c:pt idx="35">
                  <c:v>1</c:v>
                </c:pt>
                <c:pt idx="36">
                  <c:v>0.8567417820615052</c:v>
                </c:pt>
                <c:pt idx="37">
                  <c:v>-5.9616200030215429E-2</c:v>
                </c:pt>
                <c:pt idx="38">
                  <c:v>-8.0801642607760613E-2</c:v>
                </c:pt>
                <c:pt idx="39">
                  <c:v>-0.14332368597894984</c:v>
                </c:pt>
                <c:pt idx="40">
                  <c:v>-0.27712245523355267</c:v>
                </c:pt>
                <c:pt idx="41">
                  <c:v>-1.2552117899304149E-4</c:v>
                </c:pt>
                <c:pt idx="42">
                  <c:v>-0.10481389442664721</c:v>
                </c:pt>
                <c:pt idx="43">
                  <c:v>-3.1138642897747787E-2</c:v>
                </c:pt>
                <c:pt idx="44">
                  <c:v>-5.8823977530524478E-3</c:v>
                </c:pt>
                <c:pt idx="45">
                  <c:v>3.3658692415683561E-2</c:v>
                </c:pt>
                <c:pt idx="46">
                  <c:v>9.7105116576473825E-3</c:v>
                </c:pt>
                <c:pt idx="47">
                  <c:v>-4.1452542344843968E-2</c:v>
                </c:pt>
                <c:pt idx="48">
                  <c:v>1</c:v>
                </c:pt>
                <c:pt idx="49">
                  <c:v>5.2363301715866409E-2</c:v>
                </c:pt>
                <c:pt idx="50">
                  <c:v>0.20084608777934351</c:v>
                </c:pt>
                <c:pt idx="51">
                  <c:v>0.13371772694538608</c:v>
                </c:pt>
                <c:pt idx="52">
                  <c:v>8.2247340362961496E-2</c:v>
                </c:pt>
                <c:pt idx="53">
                  <c:v>7.3837073410991841E-2</c:v>
                </c:pt>
                <c:pt idx="54">
                  <c:v>-3.0505724517562199E-2</c:v>
                </c:pt>
                <c:pt idx="55">
                  <c:v>6.3168867002546314E-2</c:v>
                </c:pt>
                <c:pt idx="56">
                  <c:v>-0.20059837421458462</c:v>
                </c:pt>
                <c:pt idx="57">
                  <c:v>-0.11693128079726653</c:v>
                </c:pt>
                <c:pt idx="58">
                  <c:v>-0.17198530883164986</c:v>
                </c:pt>
                <c:pt idx="59">
                  <c:v>-1.268130956989598</c:v>
                </c:pt>
                <c:pt idx="60">
                  <c:v>-0.21507876345272112</c:v>
                </c:pt>
                <c:pt idx="61">
                  <c:v>-0.25110137179580699</c:v>
                </c:pt>
                <c:pt idx="62">
                  <c:v>-0.11601788459470072</c:v>
                </c:pt>
                <c:pt idx="63">
                  <c:v>-0.12924637748653087</c:v>
                </c:pt>
                <c:pt idx="64">
                  <c:v>-0.18196927221014572</c:v>
                </c:pt>
                <c:pt idx="65">
                  <c:v>-0.22840259253455381</c:v>
                </c:pt>
                <c:pt idx="66">
                  <c:v>-0.20379734496114249</c:v>
                </c:pt>
                <c:pt idx="67">
                  <c:v>-0.22803847261336369</c:v>
                </c:pt>
                <c:pt idx="68">
                  <c:v>-0.35620682883782595</c:v>
                </c:pt>
                <c:pt idx="69">
                  <c:v>-0.1103616234873309</c:v>
                </c:pt>
                <c:pt idx="70">
                  <c:v>-4.5857453064097886E-3</c:v>
                </c:pt>
                <c:pt idx="71">
                  <c:v>-0.12806766684013218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'BLMlossSum(AVG)'!$K$8:$K$79</c:f>
              <c:numCache>
                <c:formatCode>General</c:formatCode>
                <c:ptCount val="72"/>
                <c:pt idx="0">
                  <c:v>0.95976360620663759</c:v>
                </c:pt>
                <c:pt idx="1">
                  <c:v>0.90569120061049257</c:v>
                </c:pt>
                <c:pt idx="2">
                  <c:v>0.81992878261595115</c:v>
                </c:pt>
                <c:pt idx="3">
                  <c:v>-0.47989660104270471</c:v>
                </c:pt>
                <c:pt idx="4">
                  <c:v>0.81800629694875304</c:v>
                </c:pt>
                <c:pt idx="5">
                  <c:v>0.94589389824781311</c:v>
                </c:pt>
                <c:pt idx="6">
                  <c:v>0.92414074080339648</c:v>
                </c:pt>
                <c:pt idx="7">
                  <c:v>0.95028917386693668</c:v>
                </c:pt>
                <c:pt idx="8">
                  <c:v>0.93738777541891738</c:v>
                </c:pt>
                <c:pt idx="9">
                  <c:v>0.95559639953230979</c:v>
                </c:pt>
                <c:pt idx="10">
                  <c:v>1</c:v>
                </c:pt>
                <c:pt idx="11">
                  <c:v>0.99993799709995856</c:v>
                </c:pt>
                <c:pt idx="12">
                  <c:v>0.94920765748637714</c:v>
                </c:pt>
                <c:pt idx="13">
                  <c:v>0.88551846784351229</c:v>
                </c:pt>
                <c:pt idx="14">
                  <c:v>0.87602449758701684</c:v>
                </c:pt>
                <c:pt idx="15">
                  <c:v>0.91023303097864872</c:v>
                </c:pt>
                <c:pt idx="16">
                  <c:v>0.62900134152866949</c:v>
                </c:pt>
                <c:pt idx="17">
                  <c:v>0.16389392049134785</c:v>
                </c:pt>
                <c:pt idx="18">
                  <c:v>-9.1568563647074774E-2</c:v>
                </c:pt>
                <c:pt idx="19">
                  <c:v>1.0057974568189021E-2</c:v>
                </c:pt>
                <c:pt idx="20">
                  <c:v>0.50494023227508911</c:v>
                </c:pt>
                <c:pt idx="21">
                  <c:v>0.64009015726683005</c:v>
                </c:pt>
                <c:pt idx="22">
                  <c:v>0.12149351182885289</c:v>
                </c:pt>
                <c:pt idx="23">
                  <c:v>0.26249165881378256</c:v>
                </c:pt>
                <c:pt idx="24">
                  <c:v>0.15047177300830869</c:v>
                </c:pt>
                <c:pt idx="25">
                  <c:v>0.21337675140055012</c:v>
                </c:pt>
                <c:pt idx="26">
                  <c:v>0.43816707403773475</c:v>
                </c:pt>
                <c:pt idx="27">
                  <c:v>0.25044762882745147</c:v>
                </c:pt>
                <c:pt idx="28">
                  <c:v>-0.16922211583439228</c:v>
                </c:pt>
                <c:pt idx="29">
                  <c:v>-0.27601994550355485</c:v>
                </c:pt>
                <c:pt idx="30">
                  <c:v>-0.11073793687884564</c:v>
                </c:pt>
                <c:pt idx="31">
                  <c:v>-3.8844308916209616E-2</c:v>
                </c:pt>
                <c:pt idx="32">
                  <c:v>-5.784542230840678E-2</c:v>
                </c:pt>
                <c:pt idx="33">
                  <c:v>-0.15474998588699973</c:v>
                </c:pt>
                <c:pt idx="34">
                  <c:v>1</c:v>
                </c:pt>
                <c:pt idx="35">
                  <c:v>1</c:v>
                </c:pt>
                <c:pt idx="36">
                  <c:v>0.864319287966828</c:v>
                </c:pt>
                <c:pt idx="37">
                  <c:v>-5.8138309194915375E-2</c:v>
                </c:pt>
                <c:pt idx="38">
                  <c:v>-0.11001497969702127</c:v>
                </c:pt>
                <c:pt idx="39">
                  <c:v>-0.21909846013766354</c:v>
                </c:pt>
                <c:pt idx="40">
                  <c:v>-0.3318967457455736</c:v>
                </c:pt>
                <c:pt idx="41">
                  <c:v>-5.6206506587707775E-2</c:v>
                </c:pt>
                <c:pt idx="42">
                  <c:v>-0.16977665860487653</c:v>
                </c:pt>
                <c:pt idx="43">
                  <c:v>-8.9985239458297075E-2</c:v>
                </c:pt>
                <c:pt idx="44">
                  <c:v>-9.0464157125411185E-2</c:v>
                </c:pt>
                <c:pt idx="45">
                  <c:v>-5.5241759861072465E-2</c:v>
                </c:pt>
                <c:pt idx="46">
                  <c:v>-9.4857197909214319E-2</c:v>
                </c:pt>
                <c:pt idx="47">
                  <c:v>-0.1177850463016671</c:v>
                </c:pt>
                <c:pt idx="48">
                  <c:v>1</c:v>
                </c:pt>
                <c:pt idx="49">
                  <c:v>-6.4344467581683891E-3</c:v>
                </c:pt>
                <c:pt idx="50">
                  <c:v>0.21079375372997425</c:v>
                </c:pt>
                <c:pt idx="51">
                  <c:v>0.15712297300986244</c:v>
                </c:pt>
                <c:pt idx="52">
                  <c:v>-9.8356142376027577E-4</c:v>
                </c:pt>
                <c:pt idx="53">
                  <c:v>3.0626185313690081E-2</c:v>
                </c:pt>
                <c:pt idx="54">
                  <c:v>-7.5643130557653399E-2</c:v>
                </c:pt>
                <c:pt idx="55">
                  <c:v>2.3830423383710539E-2</c:v>
                </c:pt>
                <c:pt idx="56">
                  <c:v>-1.5541157113314465E-2</c:v>
                </c:pt>
                <c:pt idx="57">
                  <c:v>-5.8852754107261124E-2</c:v>
                </c:pt>
                <c:pt idx="58">
                  <c:v>-0.14868069393313457</c:v>
                </c:pt>
                <c:pt idx="59">
                  <c:v>-1.2116579814075958</c:v>
                </c:pt>
                <c:pt idx="60">
                  <c:v>-0.21477280728696777</c:v>
                </c:pt>
                <c:pt idx="61">
                  <c:v>-0.20389073121414511</c:v>
                </c:pt>
                <c:pt idx="62">
                  <c:v>-0.15047083163386443</c:v>
                </c:pt>
                <c:pt idx="63">
                  <c:v>-8.9090164768004965E-2</c:v>
                </c:pt>
                <c:pt idx="64">
                  <c:v>-0.12667530253458045</c:v>
                </c:pt>
                <c:pt idx="65">
                  <c:v>-0.15146608385607963</c:v>
                </c:pt>
                <c:pt idx="66">
                  <c:v>-0.14872287007882179</c:v>
                </c:pt>
                <c:pt idx="67">
                  <c:v>-0.16469660392871771</c:v>
                </c:pt>
                <c:pt idx="68">
                  <c:v>-0.3512999600935377</c:v>
                </c:pt>
                <c:pt idx="69">
                  <c:v>-0.11824387296537256</c:v>
                </c:pt>
                <c:pt idx="70">
                  <c:v>-2.5667381879476016E-2</c:v>
                </c:pt>
                <c:pt idx="71">
                  <c:v>-0.14461646429909489</c:v>
                </c:pt>
              </c:numCache>
            </c:numRef>
          </c:val>
          <c:smooth val="0"/>
        </c:ser>
        <c:ser>
          <c:idx val="2"/>
          <c:order val="2"/>
          <c:val>
            <c:numRef>
              <c:f>'BLMlossSum(AVG)'!$L$8:$L$79</c:f>
              <c:numCache>
                <c:formatCode>General</c:formatCode>
                <c:ptCount val="72"/>
                <c:pt idx="0">
                  <c:v>0.94810934132606695</c:v>
                </c:pt>
                <c:pt idx="1">
                  <c:v>0.89131354938843621</c:v>
                </c:pt>
                <c:pt idx="2">
                  <c:v>0.79634339652399344</c:v>
                </c:pt>
                <c:pt idx="3">
                  <c:v>-0.39147578018245466</c:v>
                </c:pt>
                <c:pt idx="4">
                  <c:v>0.77793270078492194</c:v>
                </c:pt>
                <c:pt idx="5">
                  <c:v>0.93672353968992506</c:v>
                </c:pt>
                <c:pt idx="6">
                  <c:v>0.8976645895939056</c:v>
                </c:pt>
                <c:pt idx="7">
                  <c:v>0.94143686107817226</c:v>
                </c:pt>
                <c:pt idx="8">
                  <c:v>0.92685787093496885</c:v>
                </c:pt>
                <c:pt idx="9">
                  <c:v>0.94689698648449339</c:v>
                </c:pt>
                <c:pt idx="10">
                  <c:v>1</c:v>
                </c:pt>
                <c:pt idx="11">
                  <c:v>0.99992590819911575</c:v>
                </c:pt>
                <c:pt idx="12">
                  <c:v>0.94517459934303627</c:v>
                </c:pt>
                <c:pt idx="13">
                  <c:v>0.85236357469461066</c:v>
                </c:pt>
                <c:pt idx="14">
                  <c:v>0.85927423843805317</c:v>
                </c:pt>
                <c:pt idx="15">
                  <c:v>0.89673415823123548</c:v>
                </c:pt>
                <c:pt idx="16">
                  <c:v>0.63678058867397358</c:v>
                </c:pt>
                <c:pt idx="17">
                  <c:v>0.1489848944871337</c:v>
                </c:pt>
                <c:pt idx="18">
                  <c:v>-9.9111079987283038E-2</c:v>
                </c:pt>
                <c:pt idx="19">
                  <c:v>3.3954239468783093E-2</c:v>
                </c:pt>
                <c:pt idx="20">
                  <c:v>0.49875167065005915</c:v>
                </c:pt>
                <c:pt idx="21">
                  <c:v>0.64688541260671273</c:v>
                </c:pt>
                <c:pt idx="22">
                  <c:v>0.16514283105527525</c:v>
                </c:pt>
                <c:pt idx="23">
                  <c:v>0.27041657119738227</c:v>
                </c:pt>
                <c:pt idx="24">
                  <c:v>0.14429663992134406</c:v>
                </c:pt>
                <c:pt idx="25">
                  <c:v>0.20511408857574379</c:v>
                </c:pt>
                <c:pt idx="26">
                  <c:v>0.44003040307359736</c:v>
                </c:pt>
                <c:pt idx="27">
                  <c:v>0.25876781856106901</c:v>
                </c:pt>
                <c:pt idx="28">
                  <c:v>-1.7943065624333721E-2</c:v>
                </c:pt>
                <c:pt idx="29">
                  <c:v>-0.10002155093288945</c:v>
                </c:pt>
                <c:pt idx="30">
                  <c:v>3.6307638911329626E-2</c:v>
                </c:pt>
                <c:pt idx="31">
                  <c:v>5.3013964760849942E-2</c:v>
                </c:pt>
                <c:pt idx="32">
                  <c:v>1.5565600517691389E-2</c:v>
                </c:pt>
                <c:pt idx="33">
                  <c:v>-8.3257282687113063E-2</c:v>
                </c:pt>
                <c:pt idx="34">
                  <c:v>1</c:v>
                </c:pt>
                <c:pt idx="35">
                  <c:v>1</c:v>
                </c:pt>
                <c:pt idx="36">
                  <c:v>0.84724050874698476</c:v>
                </c:pt>
                <c:pt idx="37">
                  <c:v>-7.245719882363208E-2</c:v>
                </c:pt>
                <c:pt idx="38">
                  <c:v>-0.1238196010049662</c:v>
                </c:pt>
                <c:pt idx="39">
                  <c:v>-0.21007064020297428</c:v>
                </c:pt>
                <c:pt idx="40">
                  <c:v>-0.34362294744387584</c:v>
                </c:pt>
                <c:pt idx="41">
                  <c:v>-5.7708706225941035E-2</c:v>
                </c:pt>
                <c:pt idx="42">
                  <c:v>-0.16171881760891729</c:v>
                </c:pt>
                <c:pt idx="43">
                  <c:v>-8.3122071315004042E-2</c:v>
                </c:pt>
                <c:pt idx="44">
                  <c:v>-0.10799770590842496</c:v>
                </c:pt>
                <c:pt idx="45">
                  <c:v>-8.1995833843398841E-2</c:v>
                </c:pt>
                <c:pt idx="46">
                  <c:v>-0.11424963230416207</c:v>
                </c:pt>
                <c:pt idx="47">
                  <c:v>-0.17999921590224391</c:v>
                </c:pt>
                <c:pt idx="48">
                  <c:v>1</c:v>
                </c:pt>
                <c:pt idx="49">
                  <c:v>-7.6886767094792516E-2</c:v>
                </c:pt>
                <c:pt idx="50">
                  <c:v>0.13763428675918063</c:v>
                </c:pt>
                <c:pt idx="51">
                  <c:v>8.9797338815414088E-2</c:v>
                </c:pt>
                <c:pt idx="52">
                  <c:v>-9.0981038999355252E-3</c:v>
                </c:pt>
                <c:pt idx="53">
                  <c:v>2.0504314694910319E-2</c:v>
                </c:pt>
                <c:pt idx="54">
                  <c:v>-9.286505650478559E-2</c:v>
                </c:pt>
                <c:pt idx="55">
                  <c:v>3.9907696169834981E-3</c:v>
                </c:pt>
                <c:pt idx="56">
                  <c:v>-8.3768468732602158E-2</c:v>
                </c:pt>
                <c:pt idx="57">
                  <c:v>-7.1926690997684173E-2</c:v>
                </c:pt>
                <c:pt idx="58">
                  <c:v>-0.14241210875645541</c:v>
                </c:pt>
                <c:pt idx="59">
                  <c:v>-1.2680996128320337</c:v>
                </c:pt>
                <c:pt idx="60">
                  <c:v>-0.22885282882236577</c:v>
                </c:pt>
                <c:pt idx="61">
                  <c:v>-0.23862391262254606</c:v>
                </c:pt>
                <c:pt idx="62">
                  <c:v>-0.16642897361148465</c:v>
                </c:pt>
                <c:pt idx="63">
                  <c:v>-0.11036028113801365</c:v>
                </c:pt>
                <c:pt idx="64">
                  <c:v>-0.17316350053707957</c:v>
                </c:pt>
                <c:pt idx="65">
                  <c:v>-0.17270565023921094</c:v>
                </c:pt>
                <c:pt idx="66">
                  <c:v>-0.17728918145994674</c:v>
                </c:pt>
                <c:pt idx="67">
                  <c:v>-0.20443646002759158</c:v>
                </c:pt>
                <c:pt idx="68">
                  <c:v>-0.38594178933801399</c:v>
                </c:pt>
                <c:pt idx="69">
                  <c:v>-0.12402265131044053</c:v>
                </c:pt>
                <c:pt idx="70">
                  <c:v>-8.8390723856767189E-2</c:v>
                </c:pt>
                <c:pt idx="71">
                  <c:v>-0.21869621732108835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753344"/>
        <c:axId val="243754880"/>
      </c:lineChart>
      <c:catAx>
        <c:axId val="24375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3754880"/>
        <c:crosses val="autoZero"/>
        <c:auto val="1"/>
        <c:lblAlgn val="ctr"/>
        <c:lblOffset val="100"/>
        <c:noMultiLvlLbl val="0"/>
      </c:catAx>
      <c:valAx>
        <c:axId val="24375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75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BLMLossSum!$AI$4</c:f>
              <c:strCache>
                <c:ptCount val="1"/>
                <c:pt idx="0">
                  <c:v>FitErrFrac</c:v>
                </c:pt>
              </c:strCache>
            </c:strRef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BLMLossSum!$AI$8:$AI$297</c:f>
              <c:numCache>
                <c:formatCode>0.00E+00</c:formatCode>
                <c:ptCount val="290"/>
                <c:pt idx="0">
                  <c:v>0.72086831783616867</c:v>
                </c:pt>
                <c:pt idx="1">
                  <c:v>0.97082413680671864</c:v>
                </c:pt>
                <c:pt idx="2">
                  <c:v>0.98860247996596584</c:v>
                </c:pt>
                <c:pt idx="3">
                  <c:v>0.99621039783433762</c:v>
                </c:pt>
                <c:pt idx="4">
                  <c:v>0.97606909063378677</c:v>
                </c:pt>
                <c:pt idx="5">
                  <c:v>0.96248451233864063</c:v>
                </c:pt>
                <c:pt idx="6">
                  <c:v>0.9637626904609492</c:v>
                </c:pt>
                <c:pt idx="7">
                  <c:v>0.92849915357002522</c:v>
                </c:pt>
                <c:pt idx="8">
                  <c:v>0.92820277696850706</c:v>
                </c:pt>
                <c:pt idx="9">
                  <c:v>0.91508961167403968</c:v>
                </c:pt>
                <c:pt idx="10">
                  <c:v>0.93598373842886673</c:v>
                </c:pt>
                <c:pt idx="11">
                  <c:v>0.91253782284398133</c:v>
                </c:pt>
                <c:pt idx="12">
                  <c:v>0.67987290373320275</c:v>
                </c:pt>
                <c:pt idx="13">
                  <c:v>0.77251767983170727</c:v>
                </c:pt>
                <c:pt idx="14">
                  <c:v>0.80313240140500841</c:v>
                </c:pt>
                <c:pt idx="15">
                  <c:v>0.81848699781172862</c:v>
                </c:pt>
                <c:pt idx="16">
                  <c:v>0.79848833250235474</c:v>
                </c:pt>
                <c:pt idx="17">
                  <c:v>-0.13816212924203775</c:v>
                </c:pt>
                <c:pt idx="18">
                  <c:v>0.84796816121892404</c:v>
                </c:pt>
                <c:pt idx="19">
                  <c:v>1.076796944812904</c:v>
                </c:pt>
                <c:pt idx="20">
                  <c:v>0.79382866094416304</c:v>
                </c:pt>
                <c:pt idx="21">
                  <c:v>0.76485009313745389</c:v>
                </c:pt>
                <c:pt idx="22">
                  <c:v>0.76756003871807577</c:v>
                </c:pt>
                <c:pt idx="23">
                  <c:v>0.76751532268180089</c:v>
                </c:pt>
                <c:pt idx="24">
                  <c:v>0.8119520316910509</c:v>
                </c:pt>
                <c:pt idx="25">
                  <c:v>0.89807005156049768</c:v>
                </c:pt>
                <c:pt idx="26">
                  <c:v>0.93478765128475239</c:v>
                </c:pt>
                <c:pt idx="27">
                  <c:v>0.94744130362163947</c:v>
                </c:pt>
                <c:pt idx="28">
                  <c:v>0.94534528608119106</c:v>
                </c:pt>
                <c:pt idx="29">
                  <c:v>0.95154513208781644</c:v>
                </c:pt>
                <c:pt idx="30">
                  <c:v>-0.80985815996696742</c:v>
                </c:pt>
                <c:pt idx="31">
                  <c:v>0.95347749811536175</c:v>
                </c:pt>
                <c:pt idx="32">
                  <c:v>0.95581387629274572</c:v>
                </c:pt>
                <c:pt idx="33">
                  <c:v>0.95937191264702759</c:v>
                </c:pt>
                <c:pt idx="34">
                  <c:v>0.95095067641595143</c:v>
                </c:pt>
                <c:pt idx="35">
                  <c:v>0.71120640095041487</c:v>
                </c:pt>
                <c:pt idx="36">
                  <c:v>0.94718254652579814</c:v>
                </c:pt>
                <c:pt idx="37">
                  <c:v>0.92492213669281464</c:v>
                </c:pt>
                <c:pt idx="38">
                  <c:v>0.91911659259285894</c:v>
                </c:pt>
                <c:pt idx="39">
                  <c:v>0.93445697912011461</c:v>
                </c:pt>
                <c:pt idx="40">
                  <c:v>0.92913910310694781</c:v>
                </c:pt>
                <c:pt idx="41">
                  <c:v>0.94769736944103899</c:v>
                </c:pt>
                <c:pt idx="42">
                  <c:v>0.94355375167813427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0.94128855941217626</c:v>
                </c:pt>
                <c:pt idx="53">
                  <c:v>0.94208008381481556</c:v>
                </c:pt>
                <c:pt idx="54">
                  <c:v>0.94082880119606049</c:v>
                </c:pt>
                <c:pt idx="55">
                  <c:v>0.95094675011417262</c:v>
                </c:pt>
                <c:pt idx="56">
                  <c:v>0.93861888236172253</c:v>
                </c:pt>
                <c:pt idx="57">
                  <c:v>0.83477994527801547</c:v>
                </c:pt>
                <c:pt idx="58">
                  <c:v>0.87662769368438032</c:v>
                </c:pt>
                <c:pt idx="59">
                  <c:v>0.83526954542989618</c:v>
                </c:pt>
                <c:pt idx="60">
                  <c:v>0.85585008495261017</c:v>
                </c:pt>
                <c:pt idx="61">
                  <c:v>0.80314755818699446</c:v>
                </c:pt>
                <c:pt idx="62">
                  <c:v>0.87606764269684656</c:v>
                </c:pt>
                <c:pt idx="63">
                  <c:v>0.86823755597775965</c:v>
                </c:pt>
                <c:pt idx="64">
                  <c:v>0.87672245109976588</c:v>
                </c:pt>
                <c:pt idx="65">
                  <c:v>0.91791616105009577</c:v>
                </c:pt>
                <c:pt idx="66">
                  <c:v>0.91785468521208891</c:v>
                </c:pt>
                <c:pt idx="67">
                  <c:v>0.90025439997665002</c:v>
                </c:pt>
                <c:pt idx="68">
                  <c:v>0.84729763624122767</c:v>
                </c:pt>
                <c:pt idx="69">
                  <c:v>0.85499721924491368</c:v>
                </c:pt>
                <c:pt idx="70">
                  <c:v>0.37881550642096878</c:v>
                </c:pt>
                <c:pt idx="71">
                  <c:v>0.48938774382918743</c:v>
                </c:pt>
                <c:pt idx="72">
                  <c:v>0.97653917644874344</c:v>
                </c:pt>
                <c:pt idx="73">
                  <c:v>0.47261126930068603</c:v>
                </c:pt>
                <c:pt idx="74">
                  <c:v>0.39282319903021801</c:v>
                </c:pt>
                <c:pt idx="75">
                  <c:v>9.961070113117107E-2</c:v>
                </c:pt>
                <c:pt idx="76">
                  <c:v>-0.13024278416002263</c:v>
                </c:pt>
                <c:pt idx="77">
                  <c:v>8.2649977363680807E-2</c:v>
                </c:pt>
                <c:pt idx="78">
                  <c:v>-0.15045955831752933</c:v>
                </c:pt>
                <c:pt idx="79">
                  <c:v>-0.27248992511977993</c:v>
                </c:pt>
                <c:pt idx="80">
                  <c:v>-4.164409876502205E-2</c:v>
                </c:pt>
                <c:pt idx="81">
                  <c:v>9.6362076816584093E-4</c:v>
                </c:pt>
                <c:pt idx="82">
                  <c:v>-5.3291402214342198E-2</c:v>
                </c:pt>
                <c:pt idx="83">
                  <c:v>6.8018219166480848E-2</c:v>
                </c:pt>
                <c:pt idx="84">
                  <c:v>0.11275400405882215</c:v>
                </c:pt>
                <c:pt idx="85">
                  <c:v>0.16019244498321419</c:v>
                </c:pt>
                <c:pt idx="86">
                  <c:v>0.63231713212219698</c:v>
                </c:pt>
                <c:pt idx="87">
                  <c:v>0.69805508453122278</c:v>
                </c:pt>
                <c:pt idx="88">
                  <c:v>0.73145555323263411</c:v>
                </c:pt>
                <c:pt idx="89">
                  <c:v>0.78279693910032089</c:v>
                </c:pt>
                <c:pt idx="90">
                  <c:v>0.78683564187423227</c:v>
                </c:pt>
                <c:pt idx="91">
                  <c:v>0.68079453508455989</c:v>
                </c:pt>
                <c:pt idx="92">
                  <c:v>0.35132134092211759</c:v>
                </c:pt>
                <c:pt idx="93">
                  <c:v>0.18265619231014177</c:v>
                </c:pt>
                <c:pt idx="94">
                  <c:v>8.3479404978348881E-2</c:v>
                </c:pt>
                <c:pt idx="95">
                  <c:v>0.13443834497812646</c:v>
                </c:pt>
                <c:pt idx="96">
                  <c:v>0.2582418325031493</c:v>
                </c:pt>
                <c:pt idx="97">
                  <c:v>0.26029534337972554</c:v>
                </c:pt>
                <c:pt idx="98">
                  <c:v>0.31006555306496669</c:v>
                </c:pt>
                <c:pt idx="99">
                  <c:v>0.2924403472701208</c:v>
                </c:pt>
                <c:pt idx="100">
                  <c:v>0.21633999232500972</c:v>
                </c:pt>
                <c:pt idx="101">
                  <c:v>0.18432950094636072</c:v>
                </c:pt>
                <c:pt idx="102">
                  <c:v>0.11518573869969417</c:v>
                </c:pt>
                <c:pt idx="103">
                  <c:v>0.10237732796460765</c:v>
                </c:pt>
                <c:pt idx="104">
                  <c:v>0.24256688086495942</c:v>
                </c:pt>
                <c:pt idx="105">
                  <c:v>0.23267171627348321</c:v>
                </c:pt>
                <c:pt idx="106">
                  <c:v>0.22428981932057915</c:v>
                </c:pt>
                <c:pt idx="107">
                  <c:v>0.17481149811240451</c:v>
                </c:pt>
                <c:pt idx="108">
                  <c:v>0.18195143016764084</c:v>
                </c:pt>
                <c:pt idx="109">
                  <c:v>0.21497371039499616</c:v>
                </c:pt>
                <c:pt idx="110">
                  <c:v>0.51091885739571574</c:v>
                </c:pt>
                <c:pt idx="111">
                  <c:v>0.49945122756296906</c:v>
                </c:pt>
                <c:pt idx="112">
                  <c:v>0.62885236403721512</c:v>
                </c:pt>
                <c:pt idx="113">
                  <c:v>0.47542718553108271</c:v>
                </c:pt>
                <c:pt idx="114">
                  <c:v>0.2204774500933035</c:v>
                </c:pt>
                <c:pt idx="115">
                  <c:v>0.1638632863510269</c:v>
                </c:pt>
                <c:pt idx="116">
                  <c:v>0.216447814266924</c:v>
                </c:pt>
                <c:pt idx="117">
                  <c:v>2.6553733000730734E-2</c:v>
                </c:pt>
                <c:pt idx="118">
                  <c:v>-4.5341315767957219E-2</c:v>
                </c:pt>
                <c:pt idx="119">
                  <c:v>-6.6431400645690003E-2</c:v>
                </c:pt>
                <c:pt idx="120">
                  <c:v>5.202292387381245E-3</c:v>
                </c:pt>
                <c:pt idx="121">
                  <c:v>-6.1844684742263144E-2</c:v>
                </c:pt>
                <c:pt idx="122">
                  <c:v>-3.7093711611688909E-2</c:v>
                </c:pt>
                <c:pt idx="123">
                  <c:v>-6.9473035495122779E-3</c:v>
                </c:pt>
                <c:pt idx="124">
                  <c:v>-0.35860867624485693</c:v>
                </c:pt>
                <c:pt idx="125">
                  <c:v>6.3557851387989375E-2</c:v>
                </c:pt>
                <c:pt idx="126">
                  <c:v>-6.4742392899925686E-5</c:v>
                </c:pt>
                <c:pt idx="127">
                  <c:v>1.3951329359081114E-2</c:v>
                </c:pt>
                <c:pt idx="128">
                  <c:v>7.1781504680014499E-2</c:v>
                </c:pt>
                <c:pt idx="129">
                  <c:v>5.226294158488607E-2</c:v>
                </c:pt>
                <c:pt idx="130">
                  <c:v>4.8045907494274245E-2</c:v>
                </c:pt>
                <c:pt idx="131">
                  <c:v>6.3879835150307207E-2</c:v>
                </c:pt>
                <c:pt idx="132">
                  <c:v>4.4292632607478732E-2</c:v>
                </c:pt>
                <c:pt idx="133">
                  <c:v>6.6427530157628215E-2</c:v>
                </c:pt>
                <c:pt idx="134">
                  <c:v>7.9688736020654058E-2</c:v>
                </c:pt>
                <c:pt idx="135">
                  <c:v>-2.0930703096983087E-2</c:v>
                </c:pt>
                <c:pt idx="136">
                  <c:v>-0.12296135528522222</c:v>
                </c:pt>
                <c:pt idx="137">
                  <c:v>-6.2044198111658122E-2</c:v>
                </c:pt>
                <c:pt idx="138">
                  <c:v>-5.4899075744087242E-2</c:v>
                </c:pt>
                <c:pt idx="139">
                  <c:v>-0.22810093542078783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0.84420162987034653</c:v>
                </c:pt>
                <c:pt idx="153">
                  <c:v>7.0245474165811006E-2</c:v>
                </c:pt>
                <c:pt idx="154">
                  <c:v>-9.6194787682805413E-2</c:v>
                </c:pt>
                <c:pt idx="155">
                  <c:v>-7.3282117948326564E-2</c:v>
                </c:pt>
                <c:pt idx="156">
                  <c:v>-0.13358723426344826</c:v>
                </c:pt>
                <c:pt idx="157">
                  <c:v>-8.9491639821703231E-2</c:v>
                </c:pt>
                <c:pt idx="158">
                  <c:v>-0.13197898476292125</c:v>
                </c:pt>
                <c:pt idx="159">
                  <c:v>-0.10676061849597074</c:v>
                </c:pt>
                <c:pt idx="160">
                  <c:v>-0.1712822663815812</c:v>
                </c:pt>
                <c:pt idx="161">
                  <c:v>-0.15581776854516666</c:v>
                </c:pt>
                <c:pt idx="162">
                  <c:v>-0.21709630001064972</c:v>
                </c:pt>
                <c:pt idx="163">
                  <c:v>-0.24127088437515726</c:v>
                </c:pt>
                <c:pt idx="164">
                  <c:v>-0.24172138146401179</c:v>
                </c:pt>
                <c:pt idx="165">
                  <c:v>-0.29349102065230898</c:v>
                </c:pt>
                <c:pt idx="166">
                  <c:v>-0.25588827118754165</c:v>
                </c:pt>
                <c:pt idx="167">
                  <c:v>-0.37165885648309949</c:v>
                </c:pt>
                <c:pt idx="168">
                  <c:v>-0.39179999571100055</c:v>
                </c:pt>
                <c:pt idx="169">
                  <c:v>2.8558271766474901E-2</c:v>
                </c:pt>
                <c:pt idx="170">
                  <c:v>-0.30892067104570381</c:v>
                </c:pt>
                <c:pt idx="171">
                  <c:v>-0.27963530148358057</c:v>
                </c:pt>
                <c:pt idx="172">
                  <c:v>0.22665013436838788</c:v>
                </c:pt>
                <c:pt idx="173">
                  <c:v>-0.14885163734503543</c:v>
                </c:pt>
                <c:pt idx="174">
                  <c:v>-0.18312884787116485</c:v>
                </c:pt>
                <c:pt idx="175">
                  <c:v>-0.16517008275421596</c:v>
                </c:pt>
                <c:pt idx="176">
                  <c:v>-0.15140777620625132</c:v>
                </c:pt>
                <c:pt idx="177">
                  <c:v>-2.8935351287461337E-2</c:v>
                </c:pt>
                <c:pt idx="178">
                  <c:v>-5.9694746634179924E-2</c:v>
                </c:pt>
                <c:pt idx="179">
                  <c:v>-9.3610806038369035E-2</c:v>
                </c:pt>
                <c:pt idx="180">
                  <c:v>-0.15907511413689809</c:v>
                </c:pt>
                <c:pt idx="181">
                  <c:v>-0.16033803089043919</c:v>
                </c:pt>
                <c:pt idx="182">
                  <c:v>6.7076448124526638E-3</c:v>
                </c:pt>
                <c:pt idx="183">
                  <c:v>-0.10384764584712949</c:v>
                </c:pt>
                <c:pt idx="184">
                  <c:v>-0.1838795086757424</c:v>
                </c:pt>
                <c:pt idx="185">
                  <c:v>-5.1373304457317949E-2</c:v>
                </c:pt>
                <c:pt idx="186">
                  <c:v>-5.7446831405042587E-2</c:v>
                </c:pt>
                <c:pt idx="187">
                  <c:v>-0.10548269363117885</c:v>
                </c:pt>
                <c:pt idx="188">
                  <c:v>-0.11823908856098489</c:v>
                </c:pt>
                <c:pt idx="189">
                  <c:v>-0.11693241368705545</c:v>
                </c:pt>
                <c:pt idx="190">
                  <c:v>-8.2156183979998854E-2</c:v>
                </c:pt>
                <c:pt idx="191">
                  <c:v>-0.109873701641129</c:v>
                </c:pt>
                <c:pt idx="192">
                  <c:v>-0.15613323495008136</c:v>
                </c:pt>
                <c:pt idx="193">
                  <c:v>-0.19034098876453678</c:v>
                </c:pt>
                <c:pt idx="194">
                  <c:v>-0.17087598903323989</c:v>
                </c:pt>
                <c:pt idx="195">
                  <c:v>-0.47102749834034063</c:v>
                </c:pt>
                <c:pt idx="196">
                  <c:v>0.19860176445588398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0.39896935841668746</c:v>
                </c:pt>
                <c:pt idx="202">
                  <c:v>-0.15725352193459982</c:v>
                </c:pt>
                <c:pt idx="203">
                  <c:v>-0.16223933309975655</c:v>
                </c:pt>
                <c:pt idx="204">
                  <c:v>2.0780552797854915E-2</c:v>
                </c:pt>
                <c:pt idx="205">
                  <c:v>-3.2251256310250262E-3</c:v>
                </c:pt>
                <c:pt idx="206">
                  <c:v>0.29022467905144128</c:v>
                </c:pt>
                <c:pt idx="207">
                  <c:v>0.29974795157703327</c:v>
                </c:pt>
                <c:pt idx="208">
                  <c:v>0.22059038514031318</c:v>
                </c:pt>
                <c:pt idx="209">
                  <c:v>0.27581789356405306</c:v>
                </c:pt>
                <c:pt idx="210">
                  <c:v>0.15081238077885509</c:v>
                </c:pt>
                <c:pt idx="211">
                  <c:v>0.15022931588308161</c:v>
                </c:pt>
                <c:pt idx="212">
                  <c:v>4.5373449710317355E-3</c:v>
                </c:pt>
                <c:pt idx="213">
                  <c:v>-1.4983694895424126E-2</c:v>
                </c:pt>
                <c:pt idx="214">
                  <c:v>7.315200206134409E-2</c:v>
                </c:pt>
                <c:pt idx="215">
                  <c:v>5.2544536520126271E-2</c:v>
                </c:pt>
                <c:pt idx="216">
                  <c:v>-0.18706667647843264</c:v>
                </c:pt>
                <c:pt idx="217">
                  <c:v>-2.0786095287412994E-2</c:v>
                </c:pt>
                <c:pt idx="218">
                  <c:v>-0.10383426581485745</c:v>
                </c:pt>
                <c:pt idx="219">
                  <c:v>4.1948372559106807E-2</c:v>
                </c:pt>
                <c:pt idx="220">
                  <c:v>0.138813407908467</c:v>
                </c:pt>
                <c:pt idx="221">
                  <c:v>2.4222621833139366E-2</c:v>
                </c:pt>
                <c:pt idx="222">
                  <c:v>7.6952930584509817E-3</c:v>
                </c:pt>
                <c:pt idx="223">
                  <c:v>-4.526183475863093E-2</c:v>
                </c:pt>
                <c:pt idx="224">
                  <c:v>-0.42471525409372035</c:v>
                </c:pt>
                <c:pt idx="225">
                  <c:v>-3.0197131334775279E-2</c:v>
                </c:pt>
                <c:pt idx="226">
                  <c:v>-2.1231310981871934E-2</c:v>
                </c:pt>
                <c:pt idx="227">
                  <c:v>4.5938847715478147E-2</c:v>
                </c:pt>
                <c:pt idx="228">
                  <c:v>1.4180777011292559E-2</c:v>
                </c:pt>
                <c:pt idx="229">
                  <c:v>0.14926405362950937</c:v>
                </c:pt>
                <c:pt idx="230">
                  <c:v>-0.23702086628950997</c:v>
                </c:pt>
                <c:pt idx="231">
                  <c:v>-0.29651632855769861</c:v>
                </c:pt>
                <c:pt idx="232">
                  <c:v>0.44210446464763314</c:v>
                </c:pt>
                <c:pt idx="233">
                  <c:v>-0.10510021702271781</c:v>
                </c:pt>
                <c:pt idx="234">
                  <c:v>-7.7449058635649784E-2</c:v>
                </c:pt>
                <c:pt idx="235">
                  <c:v>-6.3600979291421722E-2</c:v>
                </c:pt>
                <c:pt idx="236">
                  <c:v>-6.3679710644821211E-2</c:v>
                </c:pt>
                <c:pt idx="237">
                  <c:v>-8.5734827833692115E-2</c:v>
                </c:pt>
                <c:pt idx="238">
                  <c:v>-0.1294783436681734</c:v>
                </c:pt>
                <c:pt idx="239">
                  <c:v>-0.22707900737081566</c:v>
                </c:pt>
                <c:pt idx="240">
                  <c:v>-0.12387853288725761</c:v>
                </c:pt>
                <c:pt idx="241">
                  <c:v>-0.1787286835600124</c:v>
                </c:pt>
                <c:pt idx="242">
                  <c:v>-0.24437756968568033</c:v>
                </c:pt>
                <c:pt idx="243">
                  <c:v>55.375372336807629</c:v>
                </c:pt>
                <c:pt idx="244">
                  <c:v>-1.3315297381054367</c:v>
                </c:pt>
                <c:pt idx="245">
                  <c:v>-0.86357299894158501</c:v>
                </c:pt>
                <c:pt idx="246">
                  <c:v>-0.1304864363973593</c:v>
                </c:pt>
                <c:pt idx="247">
                  <c:v>-3.7363580714537457E-2</c:v>
                </c:pt>
                <c:pt idx="248">
                  <c:v>-8.7557837017472051E-2</c:v>
                </c:pt>
                <c:pt idx="249">
                  <c:v>-1.3614718924095028</c:v>
                </c:pt>
                <c:pt idx="250">
                  <c:v>-0.13259325262183505</c:v>
                </c:pt>
                <c:pt idx="251">
                  <c:v>-0.25470224746121806</c:v>
                </c:pt>
                <c:pt idx="252">
                  <c:v>-0.13081487830973443</c:v>
                </c:pt>
                <c:pt idx="253">
                  <c:v>-0.10981844999497109</c:v>
                </c:pt>
                <c:pt idx="254">
                  <c:v>-0.15130213249060709</c:v>
                </c:pt>
                <c:pt idx="255">
                  <c:v>-0.19991645634047109</c:v>
                </c:pt>
                <c:pt idx="256">
                  <c:v>-0.19076698841972739</c:v>
                </c:pt>
                <c:pt idx="257">
                  <c:v>-0.12094216750913458</c:v>
                </c:pt>
                <c:pt idx="258">
                  <c:v>-7.8704295846670602E-2</c:v>
                </c:pt>
                <c:pt idx="259">
                  <c:v>-8.5570232288242662E-2</c:v>
                </c:pt>
                <c:pt idx="260">
                  <c:v>-0.16031399204878719</c:v>
                </c:pt>
                <c:pt idx="261">
                  <c:v>-0.19154629573015994</c:v>
                </c:pt>
                <c:pt idx="262">
                  <c:v>-0.16239244728656357</c:v>
                </c:pt>
                <c:pt idx="263">
                  <c:v>-0.29263282095973342</c:v>
                </c:pt>
                <c:pt idx="264">
                  <c:v>-6.7483949635655141E-2</c:v>
                </c:pt>
                <c:pt idx="265">
                  <c:v>-0.20463908248939039</c:v>
                </c:pt>
                <c:pt idx="266">
                  <c:v>-0.1357365417484476</c:v>
                </c:pt>
                <c:pt idx="267">
                  <c:v>-0.14507705400922599</c:v>
                </c:pt>
                <c:pt idx="268">
                  <c:v>-0.21400899431662573</c:v>
                </c:pt>
                <c:pt idx="269">
                  <c:v>-0.29663071252371781</c:v>
                </c:pt>
                <c:pt idx="270">
                  <c:v>-0.22408920746875868</c:v>
                </c:pt>
                <c:pt idx="271">
                  <c:v>-0.17624315022266437</c:v>
                </c:pt>
                <c:pt idx="272">
                  <c:v>-3.5162591626198239E-2</c:v>
                </c:pt>
                <c:pt idx="273">
                  <c:v>-0.20820688380576766</c:v>
                </c:pt>
                <c:pt idx="274">
                  <c:v>-0.19765912037765218</c:v>
                </c:pt>
                <c:pt idx="275">
                  <c:v>-0.20436392127207173</c:v>
                </c:pt>
                <c:pt idx="276">
                  <c:v>-0.2073220927824117</c:v>
                </c:pt>
                <c:pt idx="277">
                  <c:v>-0.2565727211450744</c:v>
                </c:pt>
                <c:pt idx="278">
                  <c:v>-0.24254164545299475</c:v>
                </c:pt>
                <c:pt idx="279">
                  <c:v>-0.78146483342845419</c:v>
                </c:pt>
                <c:pt idx="280">
                  <c:v>-0.19458759584505719</c:v>
                </c:pt>
                <c:pt idx="281">
                  <c:v>-0.35652013546973954</c:v>
                </c:pt>
                <c:pt idx="282">
                  <c:v>-0.19130935994868645</c:v>
                </c:pt>
                <c:pt idx="283">
                  <c:v>-4.7969538135536276E-2</c:v>
                </c:pt>
                <c:pt idx="284">
                  <c:v>2.4571579811460045E-2</c:v>
                </c:pt>
                <c:pt idx="285">
                  <c:v>-1.9942941683128233E-2</c:v>
                </c:pt>
                <c:pt idx="286">
                  <c:v>1.5995116725954234E-2</c:v>
                </c:pt>
                <c:pt idx="287">
                  <c:v>-0.21275818479623892</c:v>
                </c:pt>
                <c:pt idx="288">
                  <c:v>-0.1775838620231493</c:v>
                </c:pt>
                <c:pt idx="289">
                  <c:v>-0.21869621732108835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338496"/>
        <c:axId val="192356736"/>
      </c:scatterChart>
      <c:valAx>
        <c:axId val="249338496"/>
        <c:scaling>
          <c:orientation val="minMax"/>
          <c:max val="300"/>
        </c:scaling>
        <c:delete val="0"/>
        <c:axPos val="b"/>
        <c:numFmt formatCode="m/d/yyyy" sourceLinked="0"/>
        <c:majorTickMark val="out"/>
        <c:minorTickMark val="none"/>
        <c:tickLblPos val="nextTo"/>
        <c:crossAx val="192356736"/>
        <c:crosses val="autoZero"/>
        <c:crossBetween val="midCat"/>
        <c:majorUnit val="104"/>
      </c:valAx>
      <c:valAx>
        <c:axId val="192356736"/>
        <c:scaling>
          <c:orientation val="minMax"/>
          <c:max val="0.5"/>
          <c:min val="-0.2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49338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BLMLossSum!$AI$4</c:f>
              <c:strCache>
                <c:ptCount val="1"/>
                <c:pt idx="0">
                  <c:v>FitErrFrac</c:v>
                </c:pt>
              </c:strCache>
            </c:strRef>
          </c:tx>
          <c:spPr>
            <a:ln w="28575">
              <a:noFill/>
            </a:ln>
          </c:spPr>
          <c:xVal>
            <c:strRef>
              <c:f>BBMData!$A$8:$A$297</c:f>
              <c:strCache>
                <c:ptCount val="290"/>
                <c:pt idx="0">
                  <c:v>10/9/2006</c:v>
                </c:pt>
                <c:pt idx="1">
                  <c:v>10/16/2006</c:v>
                </c:pt>
                <c:pt idx="2">
                  <c:v>10/23/2006</c:v>
                </c:pt>
                <c:pt idx="3">
                  <c:v>10/30/2006</c:v>
                </c:pt>
                <c:pt idx="4">
                  <c:v>11/6/2006</c:v>
                </c:pt>
                <c:pt idx="5">
                  <c:v>11/13/2006</c:v>
                </c:pt>
                <c:pt idx="6">
                  <c:v>11/20/2006</c:v>
                </c:pt>
                <c:pt idx="7">
                  <c:v>11/27/2006</c:v>
                </c:pt>
                <c:pt idx="8">
                  <c:v>12/4/2006</c:v>
                </c:pt>
                <c:pt idx="9">
                  <c:v>12/11/2006</c:v>
                </c:pt>
                <c:pt idx="10">
                  <c:v>12/18/2006</c:v>
                </c:pt>
                <c:pt idx="11">
                  <c:v>12/25/2006</c:v>
                </c:pt>
                <c:pt idx="12">
                  <c:v>1/1/2007</c:v>
                </c:pt>
                <c:pt idx="13">
                  <c:v>1/8/2007</c:v>
                </c:pt>
                <c:pt idx="14">
                  <c:v>1/15/2007</c:v>
                </c:pt>
                <c:pt idx="15">
                  <c:v> 22-JAN-2007</c:v>
                </c:pt>
                <c:pt idx="16">
                  <c:v>1/29/2007</c:v>
                </c:pt>
                <c:pt idx="17">
                  <c:v>2/5/2007</c:v>
                </c:pt>
                <c:pt idx="18">
                  <c:v>2/12/2007</c:v>
                </c:pt>
                <c:pt idx="19">
                  <c:v>2/19/2007</c:v>
                </c:pt>
                <c:pt idx="20">
                  <c:v>2/26/2007</c:v>
                </c:pt>
                <c:pt idx="21">
                  <c:v>3/5/2007</c:v>
                </c:pt>
                <c:pt idx="22">
                  <c:v>3/12/2007</c:v>
                </c:pt>
                <c:pt idx="23">
                  <c:v>3/19/2007</c:v>
                </c:pt>
                <c:pt idx="24">
                  <c:v> 26-MAR-2007</c:v>
                </c:pt>
                <c:pt idx="25">
                  <c:v> 02-APR-2007</c:v>
                </c:pt>
                <c:pt idx="26">
                  <c:v> 09-APR-2007</c:v>
                </c:pt>
                <c:pt idx="27">
                  <c:v>4/16/2007</c:v>
                </c:pt>
                <c:pt idx="28">
                  <c:v>4/23/2007</c:v>
                </c:pt>
                <c:pt idx="29">
                  <c:v>4/30/2007</c:v>
                </c:pt>
                <c:pt idx="30">
                  <c:v>5/7/2007</c:v>
                </c:pt>
                <c:pt idx="31">
                  <c:v>5/14/2007</c:v>
                </c:pt>
                <c:pt idx="32">
                  <c:v>5/21/2007</c:v>
                </c:pt>
                <c:pt idx="33">
                  <c:v>5/28/2007</c:v>
                </c:pt>
                <c:pt idx="34">
                  <c:v>6/4/2007</c:v>
                </c:pt>
                <c:pt idx="35">
                  <c:v>6/11/2007</c:v>
                </c:pt>
                <c:pt idx="36">
                  <c:v>6/18/2007</c:v>
                </c:pt>
                <c:pt idx="37">
                  <c:v>6/25/2007</c:v>
                </c:pt>
                <c:pt idx="38">
                  <c:v>7/2/2007</c:v>
                </c:pt>
                <c:pt idx="39">
                  <c:v>7/9/2007</c:v>
                </c:pt>
                <c:pt idx="40">
                  <c:v>7/16/2007</c:v>
                </c:pt>
                <c:pt idx="41">
                  <c:v>7/23/2007</c:v>
                </c:pt>
                <c:pt idx="42">
                  <c:v>7/30/2007</c:v>
                </c:pt>
                <c:pt idx="43">
                  <c:v>8/6/2007</c:v>
                </c:pt>
                <c:pt idx="44">
                  <c:v>8/13/2007</c:v>
                </c:pt>
                <c:pt idx="45">
                  <c:v>8/20/2007</c:v>
                </c:pt>
                <c:pt idx="46">
                  <c:v>8/27/2007</c:v>
                </c:pt>
                <c:pt idx="47">
                  <c:v>9/3/2007</c:v>
                </c:pt>
                <c:pt idx="48">
                  <c:v>9/10/2007</c:v>
                </c:pt>
                <c:pt idx="49">
                  <c:v>9/17/2007</c:v>
                </c:pt>
                <c:pt idx="50">
                  <c:v>9/24/2007</c:v>
                </c:pt>
                <c:pt idx="51">
                  <c:v>10/1/2007</c:v>
                </c:pt>
                <c:pt idx="52">
                  <c:v>10/8/2007</c:v>
                </c:pt>
                <c:pt idx="53">
                  <c:v>10/15/2007</c:v>
                </c:pt>
                <c:pt idx="54">
                  <c:v>10/22/2007</c:v>
                </c:pt>
                <c:pt idx="55">
                  <c:v>10/29/2007</c:v>
                </c:pt>
                <c:pt idx="56">
                  <c:v>11/5/2007</c:v>
                </c:pt>
                <c:pt idx="57">
                  <c:v>11/12/2007</c:v>
                </c:pt>
                <c:pt idx="58">
                  <c:v>11/19/2007</c:v>
                </c:pt>
                <c:pt idx="59">
                  <c:v>11/26/2007</c:v>
                </c:pt>
                <c:pt idx="60">
                  <c:v>12/3/2007</c:v>
                </c:pt>
                <c:pt idx="61">
                  <c:v>12/10/2007</c:v>
                </c:pt>
                <c:pt idx="62">
                  <c:v>12/17/2007</c:v>
                </c:pt>
                <c:pt idx="63">
                  <c:v>12/24/2007</c:v>
                </c:pt>
                <c:pt idx="64">
                  <c:v>12/31/2007</c:v>
                </c:pt>
                <c:pt idx="65">
                  <c:v>1/7/2008</c:v>
                </c:pt>
                <c:pt idx="66">
                  <c:v>1/14/2008</c:v>
                </c:pt>
                <c:pt idx="67">
                  <c:v>1/21/2008</c:v>
                </c:pt>
                <c:pt idx="68">
                  <c:v> 28-JAN-2008</c:v>
                </c:pt>
                <c:pt idx="69">
                  <c:v> 04-FEB-2008</c:v>
                </c:pt>
                <c:pt idx="70">
                  <c:v>2/11/2008</c:v>
                </c:pt>
                <c:pt idx="71">
                  <c:v>2/18/2008</c:v>
                </c:pt>
                <c:pt idx="72">
                  <c:v>2/25/2008</c:v>
                </c:pt>
                <c:pt idx="73">
                  <c:v>3/3/2008</c:v>
                </c:pt>
                <c:pt idx="74">
                  <c:v>3/10/2008</c:v>
                </c:pt>
                <c:pt idx="75">
                  <c:v> 17-MAR-2008</c:v>
                </c:pt>
                <c:pt idx="76">
                  <c:v>3/24/2008</c:v>
                </c:pt>
                <c:pt idx="77">
                  <c:v>3/31/2008</c:v>
                </c:pt>
                <c:pt idx="78">
                  <c:v>4/7/2008</c:v>
                </c:pt>
                <c:pt idx="79">
                  <c:v>4/14/2008</c:v>
                </c:pt>
                <c:pt idx="80">
                  <c:v>4/21/2008</c:v>
                </c:pt>
                <c:pt idx="81">
                  <c:v>4/28/2008</c:v>
                </c:pt>
                <c:pt idx="82">
                  <c:v>5/5/2008</c:v>
                </c:pt>
                <c:pt idx="83">
                  <c:v>5/12/2008</c:v>
                </c:pt>
                <c:pt idx="84">
                  <c:v> 19-MAY-2008</c:v>
                </c:pt>
                <c:pt idx="85">
                  <c:v>5/26/2008</c:v>
                </c:pt>
                <c:pt idx="86">
                  <c:v> 02-JUN-2008</c:v>
                </c:pt>
                <c:pt idx="87">
                  <c:v>6/9/2008</c:v>
                </c:pt>
                <c:pt idx="88">
                  <c:v>6/16/2008</c:v>
                </c:pt>
                <c:pt idx="89">
                  <c:v>6/23/2008</c:v>
                </c:pt>
                <c:pt idx="90">
                  <c:v>6/30/2008</c:v>
                </c:pt>
                <c:pt idx="91">
                  <c:v>7/7/2008</c:v>
                </c:pt>
                <c:pt idx="92">
                  <c:v>7/14/2008</c:v>
                </c:pt>
                <c:pt idx="93">
                  <c:v>7/21/2008</c:v>
                </c:pt>
                <c:pt idx="94">
                  <c:v>7/28/2008</c:v>
                </c:pt>
                <c:pt idx="95">
                  <c:v> 04-AUG-2008</c:v>
                </c:pt>
                <c:pt idx="96">
                  <c:v>8/11/2008</c:v>
                </c:pt>
                <c:pt idx="97">
                  <c:v>8/18/2008</c:v>
                </c:pt>
                <c:pt idx="98">
                  <c:v> 25-AUG-2008</c:v>
                </c:pt>
                <c:pt idx="99">
                  <c:v>9/1/2008</c:v>
                </c:pt>
                <c:pt idx="100">
                  <c:v>9/8/2008</c:v>
                </c:pt>
                <c:pt idx="101">
                  <c:v>9/15/2008</c:v>
                </c:pt>
                <c:pt idx="102">
                  <c:v>9/22/2008</c:v>
                </c:pt>
                <c:pt idx="103">
                  <c:v>9/29/2008</c:v>
                </c:pt>
                <c:pt idx="104">
                  <c:v>10/6/2008</c:v>
                </c:pt>
                <c:pt idx="105">
                  <c:v>10/13/2008</c:v>
                </c:pt>
                <c:pt idx="106">
                  <c:v>10/20/2008</c:v>
                </c:pt>
                <c:pt idx="107">
                  <c:v>10/27/2008</c:v>
                </c:pt>
                <c:pt idx="108">
                  <c:v>11/3/2008</c:v>
                </c:pt>
                <c:pt idx="109">
                  <c:v>11/10/2008</c:v>
                </c:pt>
                <c:pt idx="110">
                  <c:v>11/17/2008</c:v>
                </c:pt>
                <c:pt idx="111">
                  <c:v>11/24/2008</c:v>
                </c:pt>
                <c:pt idx="112">
                  <c:v>12/1/2008</c:v>
                </c:pt>
                <c:pt idx="113">
                  <c:v>12/8/2008</c:v>
                </c:pt>
                <c:pt idx="114">
                  <c:v>12/15/2008</c:v>
                </c:pt>
                <c:pt idx="115">
                  <c:v>12/22/2008</c:v>
                </c:pt>
                <c:pt idx="116">
                  <c:v> 29-DEC-2008</c:v>
                </c:pt>
                <c:pt idx="117">
                  <c:v>1/5/2009</c:v>
                </c:pt>
                <c:pt idx="118">
                  <c:v>1/12/2009</c:v>
                </c:pt>
                <c:pt idx="119">
                  <c:v>1/19/2009</c:v>
                </c:pt>
                <c:pt idx="120">
                  <c:v>1/26/2009</c:v>
                </c:pt>
                <c:pt idx="121">
                  <c:v>2/2/2009</c:v>
                </c:pt>
                <c:pt idx="122">
                  <c:v>2/9/2009</c:v>
                </c:pt>
                <c:pt idx="123">
                  <c:v>2/16/2009</c:v>
                </c:pt>
                <c:pt idx="124">
                  <c:v>2/23/2009</c:v>
                </c:pt>
                <c:pt idx="125">
                  <c:v>3/2/2009</c:v>
                </c:pt>
                <c:pt idx="126">
                  <c:v>3/9/2009</c:v>
                </c:pt>
                <c:pt idx="127">
                  <c:v>3/16/2009</c:v>
                </c:pt>
                <c:pt idx="128">
                  <c:v>3/23/2009</c:v>
                </c:pt>
                <c:pt idx="129">
                  <c:v>3/30/2009</c:v>
                </c:pt>
                <c:pt idx="130">
                  <c:v>4/6/2009</c:v>
                </c:pt>
                <c:pt idx="131">
                  <c:v>4/13/2009</c:v>
                </c:pt>
                <c:pt idx="132">
                  <c:v>4/20/2009</c:v>
                </c:pt>
                <c:pt idx="133">
                  <c:v>4/27/2009</c:v>
                </c:pt>
                <c:pt idx="134">
                  <c:v>5/4/2009</c:v>
                </c:pt>
                <c:pt idx="135">
                  <c:v>5/11/2009</c:v>
                </c:pt>
                <c:pt idx="136">
                  <c:v>5/18/2009</c:v>
                </c:pt>
                <c:pt idx="137">
                  <c:v>5/25/2009</c:v>
                </c:pt>
                <c:pt idx="138">
                  <c:v>6/1/2009</c:v>
                </c:pt>
                <c:pt idx="139">
                  <c:v>6/8/2009</c:v>
                </c:pt>
                <c:pt idx="140">
                  <c:v>6/15/2009</c:v>
                </c:pt>
                <c:pt idx="141">
                  <c:v>6/22/2009</c:v>
                </c:pt>
                <c:pt idx="142">
                  <c:v>6/29/2009</c:v>
                </c:pt>
                <c:pt idx="143">
                  <c:v>7/6/2009</c:v>
                </c:pt>
                <c:pt idx="144">
                  <c:v>7/13/2009</c:v>
                </c:pt>
                <c:pt idx="145">
                  <c:v>7/20/2009</c:v>
                </c:pt>
                <c:pt idx="146">
                  <c:v>7/27/2009</c:v>
                </c:pt>
                <c:pt idx="147">
                  <c:v>8/3/2009</c:v>
                </c:pt>
                <c:pt idx="148">
                  <c:v>8/10/2009</c:v>
                </c:pt>
                <c:pt idx="149">
                  <c:v>8/17/2009</c:v>
                </c:pt>
                <c:pt idx="150">
                  <c:v>8/24/2009</c:v>
                </c:pt>
                <c:pt idx="151">
                  <c:v>8/31/2009</c:v>
                </c:pt>
                <c:pt idx="152">
                  <c:v>9/7/2009</c:v>
                </c:pt>
                <c:pt idx="153">
                  <c:v>9/14/2009</c:v>
                </c:pt>
                <c:pt idx="154">
                  <c:v>9/21/2009</c:v>
                </c:pt>
                <c:pt idx="155">
                  <c:v>9/28/2009</c:v>
                </c:pt>
                <c:pt idx="156">
                  <c:v>10/5/2009</c:v>
                </c:pt>
                <c:pt idx="157">
                  <c:v>10/12/2009</c:v>
                </c:pt>
                <c:pt idx="158">
                  <c:v>10/19/2009</c:v>
                </c:pt>
                <c:pt idx="159">
                  <c:v>10/26/2009</c:v>
                </c:pt>
                <c:pt idx="160">
                  <c:v>11/2/2009</c:v>
                </c:pt>
                <c:pt idx="161">
                  <c:v>11/9/2009</c:v>
                </c:pt>
                <c:pt idx="162">
                  <c:v>11/16/2009</c:v>
                </c:pt>
                <c:pt idx="163">
                  <c:v>11/23/2009</c:v>
                </c:pt>
                <c:pt idx="164">
                  <c:v>11/30/2009</c:v>
                </c:pt>
                <c:pt idx="165">
                  <c:v>12/7/2009</c:v>
                </c:pt>
                <c:pt idx="166">
                  <c:v>12/14/2009</c:v>
                </c:pt>
                <c:pt idx="167">
                  <c:v>12/21/2009</c:v>
                </c:pt>
                <c:pt idx="168">
                  <c:v>12/28/2009</c:v>
                </c:pt>
                <c:pt idx="169">
                  <c:v>1/4/2010</c:v>
                </c:pt>
                <c:pt idx="170">
                  <c:v>1/11/2010</c:v>
                </c:pt>
                <c:pt idx="171">
                  <c:v>1/18/2010</c:v>
                </c:pt>
                <c:pt idx="172">
                  <c:v>1/25/2010</c:v>
                </c:pt>
                <c:pt idx="173">
                  <c:v>2/1/2010</c:v>
                </c:pt>
                <c:pt idx="174">
                  <c:v>2/8/2010</c:v>
                </c:pt>
                <c:pt idx="175">
                  <c:v>2/15/2010</c:v>
                </c:pt>
                <c:pt idx="176">
                  <c:v>2/22/2010</c:v>
                </c:pt>
                <c:pt idx="177">
                  <c:v>3/1/2010</c:v>
                </c:pt>
                <c:pt idx="178">
                  <c:v>3/8/2010</c:v>
                </c:pt>
                <c:pt idx="179">
                  <c:v>3/15/2010</c:v>
                </c:pt>
                <c:pt idx="180">
                  <c:v>3/22/2010</c:v>
                </c:pt>
                <c:pt idx="181">
                  <c:v>3/29/2010</c:v>
                </c:pt>
                <c:pt idx="182">
                  <c:v>4/5/2010</c:v>
                </c:pt>
                <c:pt idx="183">
                  <c:v>4/12/2010</c:v>
                </c:pt>
                <c:pt idx="184">
                  <c:v>4/19/2010</c:v>
                </c:pt>
                <c:pt idx="185">
                  <c:v>4/26/2010</c:v>
                </c:pt>
                <c:pt idx="186">
                  <c:v>5/3/2010</c:v>
                </c:pt>
                <c:pt idx="187">
                  <c:v>5/10/2010</c:v>
                </c:pt>
                <c:pt idx="188">
                  <c:v>5/17/2010</c:v>
                </c:pt>
                <c:pt idx="189">
                  <c:v>5/24/2010</c:v>
                </c:pt>
                <c:pt idx="190">
                  <c:v>5/31/2010</c:v>
                </c:pt>
                <c:pt idx="191">
                  <c:v>6/7/2010</c:v>
                </c:pt>
                <c:pt idx="192">
                  <c:v>6/14/2010</c:v>
                </c:pt>
                <c:pt idx="193">
                  <c:v>6/21/2010</c:v>
                </c:pt>
                <c:pt idx="194">
                  <c:v>6/28/2010</c:v>
                </c:pt>
                <c:pt idx="195">
                  <c:v>7/5/2010</c:v>
                </c:pt>
                <c:pt idx="196">
                  <c:v>7/12/2010</c:v>
                </c:pt>
                <c:pt idx="197">
                  <c:v>7/19/2010</c:v>
                </c:pt>
                <c:pt idx="198">
                  <c:v>7/26/2010</c:v>
                </c:pt>
                <c:pt idx="199">
                  <c:v>8/2/2010</c:v>
                </c:pt>
                <c:pt idx="200">
                  <c:v>8/9/2010</c:v>
                </c:pt>
                <c:pt idx="201">
                  <c:v>8/16/2010</c:v>
                </c:pt>
                <c:pt idx="202">
                  <c:v>8/23/2010</c:v>
                </c:pt>
                <c:pt idx="203">
                  <c:v>8/30/2010</c:v>
                </c:pt>
                <c:pt idx="204">
                  <c:v>9/6/2010</c:v>
                </c:pt>
                <c:pt idx="205">
                  <c:v>9/13/2010</c:v>
                </c:pt>
                <c:pt idx="206">
                  <c:v>9/20/2010</c:v>
                </c:pt>
                <c:pt idx="207">
                  <c:v>9/27/2010</c:v>
                </c:pt>
                <c:pt idx="208">
                  <c:v>10/4/2010</c:v>
                </c:pt>
                <c:pt idx="209">
                  <c:v>10/11/2010</c:v>
                </c:pt>
                <c:pt idx="210">
                  <c:v>10/18/2010</c:v>
                </c:pt>
                <c:pt idx="211">
                  <c:v>10/25/2010</c:v>
                </c:pt>
                <c:pt idx="212">
                  <c:v>11/1/2010</c:v>
                </c:pt>
                <c:pt idx="213">
                  <c:v>11/8/2010</c:v>
                </c:pt>
                <c:pt idx="214">
                  <c:v>11/15/2010</c:v>
                </c:pt>
                <c:pt idx="215">
                  <c:v>11/22/2010</c:v>
                </c:pt>
                <c:pt idx="216">
                  <c:v>11/29/2010</c:v>
                </c:pt>
                <c:pt idx="217">
                  <c:v>12/6/2010</c:v>
                </c:pt>
                <c:pt idx="218">
                  <c:v>12/13/2010</c:v>
                </c:pt>
                <c:pt idx="219">
                  <c:v>12/20/2010</c:v>
                </c:pt>
                <c:pt idx="220">
                  <c:v>12/27/2010</c:v>
                </c:pt>
                <c:pt idx="221">
                  <c:v>1/3/2011</c:v>
                </c:pt>
                <c:pt idx="222">
                  <c:v>1/10/2011</c:v>
                </c:pt>
                <c:pt idx="223">
                  <c:v>1/17/2011</c:v>
                </c:pt>
                <c:pt idx="224">
                  <c:v>1/24/2011</c:v>
                </c:pt>
                <c:pt idx="225">
                  <c:v>1/31/2011</c:v>
                </c:pt>
                <c:pt idx="226">
                  <c:v>2/7/2011</c:v>
                </c:pt>
                <c:pt idx="227">
                  <c:v>2/14/2011</c:v>
                </c:pt>
                <c:pt idx="228">
                  <c:v>2/21/2011</c:v>
                </c:pt>
                <c:pt idx="229">
                  <c:v>2/28/2011</c:v>
                </c:pt>
                <c:pt idx="230">
                  <c:v>3/7/2011</c:v>
                </c:pt>
                <c:pt idx="231">
                  <c:v>3/14/2011</c:v>
                </c:pt>
                <c:pt idx="232">
                  <c:v>3/21/2011</c:v>
                </c:pt>
                <c:pt idx="233">
                  <c:v>3/28/2011</c:v>
                </c:pt>
                <c:pt idx="234">
                  <c:v>4/4/2011</c:v>
                </c:pt>
                <c:pt idx="235">
                  <c:v>4/11/2011</c:v>
                </c:pt>
                <c:pt idx="236">
                  <c:v>4/18/2011</c:v>
                </c:pt>
                <c:pt idx="237">
                  <c:v>4/25/2011</c:v>
                </c:pt>
                <c:pt idx="238">
                  <c:v>5/2/2011</c:v>
                </c:pt>
                <c:pt idx="239">
                  <c:v>5/9/2011</c:v>
                </c:pt>
                <c:pt idx="240">
                  <c:v>5/16/2011</c:v>
                </c:pt>
                <c:pt idx="241">
                  <c:v>5/23/2011</c:v>
                </c:pt>
                <c:pt idx="242">
                  <c:v>5/30/2011</c:v>
                </c:pt>
                <c:pt idx="243">
                  <c:v>6/6/2011</c:v>
                </c:pt>
                <c:pt idx="244">
                  <c:v>6/13/2011</c:v>
                </c:pt>
                <c:pt idx="245">
                  <c:v>6/20/2011</c:v>
                </c:pt>
                <c:pt idx="246">
                  <c:v>6/27/2011</c:v>
                </c:pt>
                <c:pt idx="247">
                  <c:v>7/4/2011</c:v>
                </c:pt>
                <c:pt idx="248">
                  <c:v>7/11/2011</c:v>
                </c:pt>
                <c:pt idx="249">
                  <c:v>7/18/2011</c:v>
                </c:pt>
                <c:pt idx="250">
                  <c:v>7/25/2011</c:v>
                </c:pt>
                <c:pt idx="251">
                  <c:v>8/1/2011</c:v>
                </c:pt>
                <c:pt idx="252">
                  <c:v>8/8/2011</c:v>
                </c:pt>
                <c:pt idx="253">
                  <c:v>8/15/2011</c:v>
                </c:pt>
                <c:pt idx="254">
                  <c:v>8/22/2011</c:v>
                </c:pt>
                <c:pt idx="255">
                  <c:v>8/29/2011</c:v>
                </c:pt>
                <c:pt idx="256">
                  <c:v>9/5/2011</c:v>
                </c:pt>
                <c:pt idx="257">
                  <c:v>9/12/2011</c:v>
                </c:pt>
                <c:pt idx="258">
                  <c:v>9/19/2011</c:v>
                </c:pt>
                <c:pt idx="259">
                  <c:v>9/26/2011</c:v>
                </c:pt>
                <c:pt idx="260">
                  <c:v>10/3/2011</c:v>
                </c:pt>
                <c:pt idx="261">
                  <c:v>10/10/2011</c:v>
                </c:pt>
                <c:pt idx="262">
                  <c:v>10/17/2011</c:v>
                </c:pt>
                <c:pt idx="263">
                  <c:v>10/24/2011</c:v>
                </c:pt>
                <c:pt idx="264">
                  <c:v>10/31/2011</c:v>
                </c:pt>
                <c:pt idx="265">
                  <c:v>11/7/2011</c:v>
                </c:pt>
                <c:pt idx="266">
                  <c:v>11/14/2011</c:v>
                </c:pt>
                <c:pt idx="267">
                  <c:v>11/21/2011</c:v>
                </c:pt>
                <c:pt idx="268">
                  <c:v>11/28/2011</c:v>
                </c:pt>
                <c:pt idx="269">
                  <c:v>12/5/2011</c:v>
                </c:pt>
                <c:pt idx="270">
                  <c:v>12/12/2011</c:v>
                </c:pt>
                <c:pt idx="271">
                  <c:v>12/19/2011</c:v>
                </c:pt>
                <c:pt idx="272">
                  <c:v>12/26/2011</c:v>
                </c:pt>
                <c:pt idx="273">
                  <c:v>1/2/2012</c:v>
                </c:pt>
                <c:pt idx="274">
                  <c:v>1/9/2012</c:v>
                </c:pt>
                <c:pt idx="275">
                  <c:v>1/16/2012</c:v>
                </c:pt>
                <c:pt idx="276">
                  <c:v>1/23/2012</c:v>
                </c:pt>
                <c:pt idx="277">
                  <c:v>1/30/2012</c:v>
                </c:pt>
                <c:pt idx="278">
                  <c:v>2/6/2012</c:v>
                </c:pt>
                <c:pt idx="279">
                  <c:v>2/13/2012</c:v>
                </c:pt>
                <c:pt idx="280">
                  <c:v>2/20/2012</c:v>
                </c:pt>
                <c:pt idx="281">
                  <c:v>2/27/2012</c:v>
                </c:pt>
                <c:pt idx="282">
                  <c:v>3/5/2012</c:v>
                </c:pt>
                <c:pt idx="283">
                  <c:v>3/12/2012</c:v>
                </c:pt>
                <c:pt idx="284">
                  <c:v>3/19/2012</c:v>
                </c:pt>
                <c:pt idx="285">
                  <c:v>3/26/2012</c:v>
                </c:pt>
                <c:pt idx="286">
                  <c:v>4/2/2012</c:v>
                </c:pt>
                <c:pt idx="287">
                  <c:v>4/9/2012</c:v>
                </c:pt>
                <c:pt idx="288">
                  <c:v>4/16/2012</c:v>
                </c:pt>
                <c:pt idx="289">
                  <c:v>4/23/2012</c:v>
                </c:pt>
              </c:strCache>
            </c:strRef>
          </c:xVal>
          <c:yVal>
            <c:numRef>
              <c:f>BLMLossSum!$AI$8:$AI$297</c:f>
              <c:numCache>
                <c:formatCode>0.00E+00</c:formatCode>
                <c:ptCount val="290"/>
                <c:pt idx="0">
                  <c:v>0.72086831783616867</c:v>
                </c:pt>
                <c:pt idx="1">
                  <c:v>0.97082413680671864</c:v>
                </c:pt>
                <c:pt idx="2">
                  <c:v>0.98860247996596584</c:v>
                </c:pt>
                <c:pt idx="3">
                  <c:v>0.99621039783433762</c:v>
                </c:pt>
                <c:pt idx="4">
                  <c:v>0.97606909063378677</c:v>
                </c:pt>
                <c:pt idx="5">
                  <c:v>0.96248451233864063</c:v>
                </c:pt>
                <c:pt idx="6">
                  <c:v>0.9637626904609492</c:v>
                </c:pt>
                <c:pt idx="7">
                  <c:v>0.92849915357002522</c:v>
                </c:pt>
                <c:pt idx="8">
                  <c:v>0.92820277696850706</c:v>
                </c:pt>
                <c:pt idx="9">
                  <c:v>0.91508961167403968</c:v>
                </c:pt>
                <c:pt idx="10">
                  <c:v>0.93598373842886673</c:v>
                </c:pt>
                <c:pt idx="11">
                  <c:v>0.91253782284398133</c:v>
                </c:pt>
                <c:pt idx="12">
                  <c:v>0.67987290373320275</c:v>
                </c:pt>
                <c:pt idx="13">
                  <c:v>0.77251767983170727</c:v>
                </c:pt>
                <c:pt idx="14">
                  <c:v>0.80313240140500841</c:v>
                </c:pt>
                <c:pt idx="15">
                  <c:v>0.81848699781172862</c:v>
                </c:pt>
                <c:pt idx="16">
                  <c:v>0.79848833250235474</c:v>
                </c:pt>
                <c:pt idx="17">
                  <c:v>-0.13816212924203775</c:v>
                </c:pt>
                <c:pt idx="18">
                  <c:v>0.84796816121892404</c:v>
                </c:pt>
                <c:pt idx="19">
                  <c:v>1.076796944812904</c:v>
                </c:pt>
                <c:pt idx="20">
                  <c:v>0.79382866094416304</c:v>
                </c:pt>
                <c:pt idx="21">
                  <c:v>0.76485009313745389</c:v>
                </c:pt>
                <c:pt idx="22">
                  <c:v>0.76756003871807577</c:v>
                </c:pt>
                <c:pt idx="23">
                  <c:v>0.76751532268180089</c:v>
                </c:pt>
                <c:pt idx="24">
                  <c:v>0.8119520316910509</c:v>
                </c:pt>
                <c:pt idx="25">
                  <c:v>0.89807005156049768</c:v>
                </c:pt>
                <c:pt idx="26">
                  <c:v>0.93478765128475239</c:v>
                </c:pt>
                <c:pt idx="27">
                  <c:v>0.94744130362163947</c:v>
                </c:pt>
                <c:pt idx="28">
                  <c:v>0.94534528608119106</c:v>
                </c:pt>
                <c:pt idx="29">
                  <c:v>0.95154513208781644</c:v>
                </c:pt>
                <c:pt idx="30">
                  <c:v>-0.80985815996696742</c:v>
                </c:pt>
                <c:pt idx="31">
                  <c:v>0.95347749811536175</c:v>
                </c:pt>
                <c:pt idx="32">
                  <c:v>0.95581387629274572</c:v>
                </c:pt>
                <c:pt idx="33">
                  <c:v>0.95937191264702759</c:v>
                </c:pt>
                <c:pt idx="34">
                  <c:v>0.95095067641595143</c:v>
                </c:pt>
                <c:pt idx="35">
                  <c:v>0.71120640095041487</c:v>
                </c:pt>
                <c:pt idx="36">
                  <c:v>0.94718254652579814</c:v>
                </c:pt>
                <c:pt idx="37">
                  <c:v>0.92492213669281464</c:v>
                </c:pt>
                <c:pt idx="38">
                  <c:v>0.91911659259285894</c:v>
                </c:pt>
                <c:pt idx="39">
                  <c:v>0.93445697912011461</c:v>
                </c:pt>
                <c:pt idx="40">
                  <c:v>0.92913910310694781</c:v>
                </c:pt>
                <c:pt idx="41">
                  <c:v>0.94769736944103899</c:v>
                </c:pt>
                <c:pt idx="42">
                  <c:v>0.94355375167813427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0.94128855941217626</c:v>
                </c:pt>
                <c:pt idx="53">
                  <c:v>0.94208008381481556</c:v>
                </c:pt>
                <c:pt idx="54">
                  <c:v>0.94082880119606049</c:v>
                </c:pt>
                <c:pt idx="55">
                  <c:v>0.95094675011417262</c:v>
                </c:pt>
                <c:pt idx="56">
                  <c:v>0.93861888236172253</c:v>
                </c:pt>
                <c:pt idx="57">
                  <c:v>0.83477994527801547</c:v>
                </c:pt>
                <c:pt idx="58">
                  <c:v>0.87662769368438032</c:v>
                </c:pt>
                <c:pt idx="59">
                  <c:v>0.83526954542989618</c:v>
                </c:pt>
                <c:pt idx="60">
                  <c:v>0.85585008495261017</c:v>
                </c:pt>
                <c:pt idx="61">
                  <c:v>0.80314755818699446</c:v>
                </c:pt>
                <c:pt idx="62">
                  <c:v>0.87606764269684656</c:v>
                </c:pt>
                <c:pt idx="63">
                  <c:v>0.86823755597775965</c:v>
                </c:pt>
                <c:pt idx="64">
                  <c:v>0.87672245109976588</c:v>
                </c:pt>
                <c:pt idx="65">
                  <c:v>0.91791616105009577</c:v>
                </c:pt>
                <c:pt idx="66">
                  <c:v>0.91785468521208891</c:v>
                </c:pt>
                <c:pt idx="67">
                  <c:v>0.90025439997665002</c:v>
                </c:pt>
                <c:pt idx="68">
                  <c:v>0.84729763624122767</c:v>
                </c:pt>
                <c:pt idx="69">
                  <c:v>0.85499721924491368</c:v>
                </c:pt>
                <c:pt idx="70">
                  <c:v>0.37881550642096878</c:v>
                </c:pt>
                <c:pt idx="71">
                  <c:v>0.48938774382918743</c:v>
                </c:pt>
                <c:pt idx="72">
                  <c:v>0.97653917644874344</c:v>
                </c:pt>
                <c:pt idx="73">
                  <c:v>0.47261126930068603</c:v>
                </c:pt>
                <c:pt idx="74">
                  <c:v>0.39282319903021801</c:v>
                </c:pt>
                <c:pt idx="75">
                  <c:v>9.961070113117107E-2</c:v>
                </c:pt>
                <c:pt idx="76">
                  <c:v>-0.13024278416002263</c:v>
                </c:pt>
                <c:pt idx="77">
                  <c:v>8.2649977363680807E-2</c:v>
                </c:pt>
                <c:pt idx="78">
                  <c:v>-0.15045955831752933</c:v>
                </c:pt>
                <c:pt idx="79">
                  <c:v>-0.27248992511977993</c:v>
                </c:pt>
                <c:pt idx="80">
                  <c:v>-4.164409876502205E-2</c:v>
                </c:pt>
                <c:pt idx="81">
                  <c:v>9.6362076816584093E-4</c:v>
                </c:pt>
                <c:pt idx="82">
                  <c:v>-5.3291402214342198E-2</c:v>
                </c:pt>
                <c:pt idx="83">
                  <c:v>6.8018219166480848E-2</c:v>
                </c:pt>
                <c:pt idx="84">
                  <c:v>0.11275400405882215</c:v>
                </c:pt>
                <c:pt idx="85">
                  <c:v>0.16019244498321419</c:v>
                </c:pt>
                <c:pt idx="86">
                  <c:v>0.63231713212219698</c:v>
                </c:pt>
                <c:pt idx="87">
                  <c:v>0.69805508453122278</c:v>
                </c:pt>
                <c:pt idx="88">
                  <c:v>0.73145555323263411</c:v>
                </c:pt>
                <c:pt idx="89">
                  <c:v>0.78279693910032089</c:v>
                </c:pt>
                <c:pt idx="90">
                  <c:v>0.78683564187423227</c:v>
                </c:pt>
                <c:pt idx="91">
                  <c:v>0.68079453508455989</c:v>
                </c:pt>
                <c:pt idx="92">
                  <c:v>0.35132134092211759</c:v>
                </c:pt>
                <c:pt idx="93">
                  <c:v>0.18265619231014177</c:v>
                </c:pt>
                <c:pt idx="94">
                  <c:v>8.3479404978348881E-2</c:v>
                </c:pt>
                <c:pt idx="95">
                  <c:v>0.13443834497812646</c:v>
                </c:pt>
                <c:pt idx="96">
                  <c:v>0.2582418325031493</c:v>
                </c:pt>
                <c:pt idx="97">
                  <c:v>0.26029534337972554</c:v>
                </c:pt>
                <c:pt idx="98">
                  <c:v>0.31006555306496669</c:v>
                </c:pt>
                <c:pt idx="99">
                  <c:v>0.2924403472701208</c:v>
                </c:pt>
                <c:pt idx="100">
                  <c:v>0.21633999232500972</c:v>
                </c:pt>
                <c:pt idx="101">
                  <c:v>0.18432950094636072</c:v>
                </c:pt>
                <c:pt idx="102">
                  <c:v>0.11518573869969417</c:v>
                </c:pt>
                <c:pt idx="103">
                  <c:v>0.10237732796460765</c:v>
                </c:pt>
                <c:pt idx="104">
                  <c:v>0.24256688086495942</c:v>
                </c:pt>
                <c:pt idx="105">
                  <c:v>0.23267171627348321</c:v>
                </c:pt>
                <c:pt idx="106">
                  <c:v>0.22428981932057915</c:v>
                </c:pt>
                <c:pt idx="107">
                  <c:v>0.17481149811240451</c:v>
                </c:pt>
                <c:pt idx="108">
                  <c:v>0.18195143016764084</c:v>
                </c:pt>
                <c:pt idx="109">
                  <c:v>0.21497371039499616</c:v>
                </c:pt>
                <c:pt idx="110">
                  <c:v>0.51091885739571574</c:v>
                </c:pt>
                <c:pt idx="111">
                  <c:v>0.49945122756296906</c:v>
                </c:pt>
                <c:pt idx="112">
                  <c:v>0.62885236403721512</c:v>
                </c:pt>
                <c:pt idx="113">
                  <c:v>0.47542718553108271</c:v>
                </c:pt>
                <c:pt idx="114">
                  <c:v>0.2204774500933035</c:v>
                </c:pt>
                <c:pt idx="115">
                  <c:v>0.1638632863510269</c:v>
                </c:pt>
                <c:pt idx="116">
                  <c:v>0.216447814266924</c:v>
                </c:pt>
                <c:pt idx="117">
                  <c:v>2.6553733000730734E-2</c:v>
                </c:pt>
                <c:pt idx="118">
                  <c:v>-4.5341315767957219E-2</c:v>
                </c:pt>
                <c:pt idx="119">
                  <c:v>-6.6431400645690003E-2</c:v>
                </c:pt>
                <c:pt idx="120">
                  <c:v>5.202292387381245E-3</c:v>
                </c:pt>
                <c:pt idx="121">
                  <c:v>-6.1844684742263144E-2</c:v>
                </c:pt>
                <c:pt idx="122">
                  <c:v>-3.7093711611688909E-2</c:v>
                </c:pt>
                <c:pt idx="123">
                  <c:v>-6.9473035495122779E-3</c:v>
                </c:pt>
                <c:pt idx="124">
                  <c:v>-0.35860867624485693</c:v>
                </c:pt>
                <c:pt idx="125">
                  <c:v>6.3557851387989375E-2</c:v>
                </c:pt>
                <c:pt idx="126">
                  <c:v>-6.4742392899925686E-5</c:v>
                </c:pt>
                <c:pt idx="127">
                  <c:v>1.3951329359081114E-2</c:v>
                </c:pt>
                <c:pt idx="128">
                  <c:v>7.1781504680014499E-2</c:v>
                </c:pt>
                <c:pt idx="129">
                  <c:v>5.226294158488607E-2</c:v>
                </c:pt>
                <c:pt idx="130">
                  <c:v>4.8045907494274245E-2</c:v>
                </c:pt>
                <c:pt idx="131">
                  <c:v>6.3879835150307207E-2</c:v>
                </c:pt>
                <c:pt idx="132">
                  <c:v>4.4292632607478732E-2</c:v>
                </c:pt>
                <c:pt idx="133">
                  <c:v>6.6427530157628215E-2</c:v>
                </c:pt>
                <c:pt idx="134">
                  <c:v>7.9688736020654058E-2</c:v>
                </c:pt>
                <c:pt idx="135">
                  <c:v>-2.0930703096983087E-2</c:v>
                </c:pt>
                <c:pt idx="136">
                  <c:v>-0.12296135528522222</c:v>
                </c:pt>
                <c:pt idx="137">
                  <c:v>-6.2044198111658122E-2</c:v>
                </c:pt>
                <c:pt idx="138">
                  <c:v>-5.4899075744087242E-2</c:v>
                </c:pt>
                <c:pt idx="139">
                  <c:v>-0.22810093542078783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0.84420162987034653</c:v>
                </c:pt>
                <c:pt idx="153">
                  <c:v>7.0245474165811006E-2</c:v>
                </c:pt>
                <c:pt idx="154">
                  <c:v>-9.6194787682805413E-2</c:v>
                </c:pt>
                <c:pt idx="155">
                  <c:v>-7.3282117948326564E-2</c:v>
                </c:pt>
                <c:pt idx="156">
                  <c:v>-0.13358723426344826</c:v>
                </c:pt>
                <c:pt idx="157">
                  <c:v>-8.9491639821703231E-2</c:v>
                </c:pt>
                <c:pt idx="158">
                  <c:v>-0.13197898476292125</c:v>
                </c:pt>
                <c:pt idx="159">
                  <c:v>-0.10676061849597074</c:v>
                </c:pt>
                <c:pt idx="160">
                  <c:v>-0.1712822663815812</c:v>
                </c:pt>
                <c:pt idx="161">
                  <c:v>-0.15581776854516666</c:v>
                </c:pt>
                <c:pt idx="162">
                  <c:v>-0.21709630001064972</c:v>
                </c:pt>
                <c:pt idx="163">
                  <c:v>-0.24127088437515726</c:v>
                </c:pt>
                <c:pt idx="164">
                  <c:v>-0.24172138146401179</c:v>
                </c:pt>
                <c:pt idx="165">
                  <c:v>-0.29349102065230898</c:v>
                </c:pt>
                <c:pt idx="166">
                  <c:v>-0.25588827118754165</c:v>
                </c:pt>
                <c:pt idx="167">
                  <c:v>-0.37165885648309949</c:v>
                </c:pt>
                <c:pt idx="168">
                  <c:v>-0.39179999571100055</c:v>
                </c:pt>
                <c:pt idx="169">
                  <c:v>2.8558271766474901E-2</c:v>
                </c:pt>
                <c:pt idx="170">
                  <c:v>-0.30892067104570381</c:v>
                </c:pt>
                <c:pt idx="171">
                  <c:v>-0.27963530148358057</c:v>
                </c:pt>
                <c:pt idx="172">
                  <c:v>0.22665013436838788</c:v>
                </c:pt>
                <c:pt idx="173">
                  <c:v>-0.14885163734503543</c:v>
                </c:pt>
                <c:pt idx="174">
                  <c:v>-0.18312884787116485</c:v>
                </c:pt>
                <c:pt idx="175">
                  <c:v>-0.16517008275421596</c:v>
                </c:pt>
                <c:pt idx="176">
                  <c:v>-0.15140777620625132</c:v>
                </c:pt>
                <c:pt idx="177">
                  <c:v>-2.8935351287461337E-2</c:v>
                </c:pt>
                <c:pt idx="178">
                  <c:v>-5.9694746634179924E-2</c:v>
                </c:pt>
                <c:pt idx="179">
                  <c:v>-9.3610806038369035E-2</c:v>
                </c:pt>
                <c:pt idx="180">
                  <c:v>-0.15907511413689809</c:v>
                </c:pt>
                <c:pt idx="181">
                  <c:v>-0.16033803089043919</c:v>
                </c:pt>
                <c:pt idx="182">
                  <c:v>6.7076448124526638E-3</c:v>
                </c:pt>
                <c:pt idx="183">
                  <c:v>-0.10384764584712949</c:v>
                </c:pt>
                <c:pt idx="184">
                  <c:v>-0.1838795086757424</c:v>
                </c:pt>
                <c:pt idx="185">
                  <c:v>-5.1373304457317949E-2</c:v>
                </c:pt>
                <c:pt idx="186">
                  <c:v>-5.7446831405042587E-2</c:v>
                </c:pt>
                <c:pt idx="187">
                  <c:v>-0.10548269363117885</c:v>
                </c:pt>
                <c:pt idx="188">
                  <c:v>-0.11823908856098489</c:v>
                </c:pt>
                <c:pt idx="189">
                  <c:v>-0.11693241368705545</c:v>
                </c:pt>
                <c:pt idx="190">
                  <c:v>-8.2156183979998854E-2</c:v>
                </c:pt>
                <c:pt idx="191">
                  <c:v>-0.109873701641129</c:v>
                </c:pt>
                <c:pt idx="192">
                  <c:v>-0.15613323495008136</c:v>
                </c:pt>
                <c:pt idx="193">
                  <c:v>-0.19034098876453678</c:v>
                </c:pt>
                <c:pt idx="194">
                  <c:v>-0.17087598903323989</c:v>
                </c:pt>
                <c:pt idx="195">
                  <c:v>-0.47102749834034063</c:v>
                </c:pt>
                <c:pt idx="196">
                  <c:v>0.19860176445588398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0.39896935841668746</c:v>
                </c:pt>
                <c:pt idx="202">
                  <c:v>-0.15725352193459982</c:v>
                </c:pt>
                <c:pt idx="203">
                  <c:v>-0.16223933309975655</c:v>
                </c:pt>
                <c:pt idx="204">
                  <c:v>2.0780552797854915E-2</c:v>
                </c:pt>
                <c:pt idx="205">
                  <c:v>-3.2251256310250262E-3</c:v>
                </c:pt>
                <c:pt idx="206">
                  <c:v>0.29022467905144128</c:v>
                </c:pt>
                <c:pt idx="207">
                  <c:v>0.29974795157703327</c:v>
                </c:pt>
                <c:pt idx="208">
                  <c:v>0.22059038514031318</c:v>
                </c:pt>
                <c:pt idx="209">
                  <c:v>0.27581789356405306</c:v>
                </c:pt>
                <c:pt idx="210">
                  <c:v>0.15081238077885509</c:v>
                </c:pt>
                <c:pt idx="211">
                  <c:v>0.15022931588308161</c:v>
                </c:pt>
                <c:pt idx="212">
                  <c:v>4.5373449710317355E-3</c:v>
                </c:pt>
                <c:pt idx="213">
                  <c:v>-1.4983694895424126E-2</c:v>
                </c:pt>
                <c:pt idx="214">
                  <c:v>7.315200206134409E-2</c:v>
                </c:pt>
                <c:pt idx="215">
                  <c:v>5.2544536520126271E-2</c:v>
                </c:pt>
                <c:pt idx="216">
                  <c:v>-0.18706667647843264</c:v>
                </c:pt>
                <c:pt idx="217">
                  <c:v>-2.0786095287412994E-2</c:v>
                </c:pt>
                <c:pt idx="218">
                  <c:v>-0.10383426581485745</c:v>
                </c:pt>
                <c:pt idx="219">
                  <c:v>4.1948372559106807E-2</c:v>
                </c:pt>
                <c:pt idx="220">
                  <c:v>0.138813407908467</c:v>
                </c:pt>
                <c:pt idx="221">
                  <c:v>2.4222621833139366E-2</c:v>
                </c:pt>
                <c:pt idx="222">
                  <c:v>7.6952930584509817E-3</c:v>
                </c:pt>
                <c:pt idx="223">
                  <c:v>-4.526183475863093E-2</c:v>
                </c:pt>
                <c:pt idx="224">
                  <c:v>-0.42471525409372035</c:v>
                </c:pt>
                <c:pt idx="225">
                  <c:v>-3.0197131334775279E-2</c:v>
                </c:pt>
                <c:pt idx="226">
                  <c:v>-2.1231310981871934E-2</c:v>
                </c:pt>
                <c:pt idx="227">
                  <c:v>4.5938847715478147E-2</c:v>
                </c:pt>
                <c:pt idx="228">
                  <c:v>1.4180777011292559E-2</c:v>
                </c:pt>
                <c:pt idx="229">
                  <c:v>0.14926405362950937</c:v>
                </c:pt>
                <c:pt idx="230">
                  <c:v>-0.23702086628950997</c:v>
                </c:pt>
                <c:pt idx="231">
                  <c:v>-0.29651632855769861</c:v>
                </c:pt>
                <c:pt idx="232">
                  <c:v>0.44210446464763314</c:v>
                </c:pt>
                <c:pt idx="233">
                  <c:v>-0.10510021702271781</c:v>
                </c:pt>
                <c:pt idx="234">
                  <c:v>-7.7449058635649784E-2</c:v>
                </c:pt>
                <c:pt idx="235">
                  <c:v>-6.3600979291421722E-2</c:v>
                </c:pt>
                <c:pt idx="236">
                  <c:v>-6.3679710644821211E-2</c:v>
                </c:pt>
                <c:pt idx="237">
                  <c:v>-8.5734827833692115E-2</c:v>
                </c:pt>
                <c:pt idx="238">
                  <c:v>-0.1294783436681734</c:v>
                </c:pt>
                <c:pt idx="239">
                  <c:v>-0.22707900737081566</c:v>
                </c:pt>
                <c:pt idx="240">
                  <c:v>-0.12387853288725761</c:v>
                </c:pt>
                <c:pt idx="241">
                  <c:v>-0.1787286835600124</c:v>
                </c:pt>
                <c:pt idx="242">
                  <c:v>-0.24437756968568033</c:v>
                </c:pt>
                <c:pt idx="243">
                  <c:v>55.375372336807629</c:v>
                </c:pt>
                <c:pt idx="244">
                  <c:v>-1.3315297381054367</c:v>
                </c:pt>
                <c:pt idx="245">
                  <c:v>-0.86357299894158501</c:v>
                </c:pt>
                <c:pt idx="246">
                  <c:v>-0.1304864363973593</c:v>
                </c:pt>
                <c:pt idx="247">
                  <c:v>-3.7363580714537457E-2</c:v>
                </c:pt>
                <c:pt idx="248">
                  <c:v>-8.7557837017472051E-2</c:v>
                </c:pt>
                <c:pt idx="249">
                  <c:v>-1.3614718924095028</c:v>
                </c:pt>
                <c:pt idx="250">
                  <c:v>-0.13259325262183505</c:v>
                </c:pt>
                <c:pt idx="251">
                  <c:v>-0.25470224746121806</c:v>
                </c:pt>
                <c:pt idx="252">
                  <c:v>-0.13081487830973443</c:v>
                </c:pt>
                <c:pt idx="253">
                  <c:v>-0.10981844999497109</c:v>
                </c:pt>
                <c:pt idx="254">
                  <c:v>-0.15130213249060709</c:v>
                </c:pt>
                <c:pt idx="255">
                  <c:v>-0.19991645634047109</c:v>
                </c:pt>
                <c:pt idx="256">
                  <c:v>-0.19076698841972739</c:v>
                </c:pt>
                <c:pt idx="257">
                  <c:v>-0.12094216750913458</c:v>
                </c:pt>
                <c:pt idx="258">
                  <c:v>-7.8704295846670602E-2</c:v>
                </c:pt>
                <c:pt idx="259">
                  <c:v>-8.5570232288242662E-2</c:v>
                </c:pt>
                <c:pt idx="260">
                  <c:v>-0.16031399204878719</c:v>
                </c:pt>
                <c:pt idx="261">
                  <c:v>-0.19154629573015994</c:v>
                </c:pt>
                <c:pt idx="262">
                  <c:v>-0.16239244728656357</c:v>
                </c:pt>
                <c:pt idx="263">
                  <c:v>-0.29263282095973342</c:v>
                </c:pt>
                <c:pt idx="264">
                  <c:v>-6.7483949635655141E-2</c:v>
                </c:pt>
                <c:pt idx="265">
                  <c:v>-0.20463908248939039</c:v>
                </c:pt>
                <c:pt idx="266">
                  <c:v>-0.1357365417484476</c:v>
                </c:pt>
                <c:pt idx="267">
                  <c:v>-0.14507705400922599</c:v>
                </c:pt>
                <c:pt idx="268">
                  <c:v>-0.21400899431662573</c:v>
                </c:pt>
                <c:pt idx="269">
                  <c:v>-0.29663071252371781</c:v>
                </c:pt>
                <c:pt idx="270">
                  <c:v>-0.22408920746875868</c:v>
                </c:pt>
                <c:pt idx="271">
                  <c:v>-0.17624315022266437</c:v>
                </c:pt>
                <c:pt idx="272">
                  <c:v>-3.5162591626198239E-2</c:v>
                </c:pt>
                <c:pt idx="273">
                  <c:v>-0.20820688380576766</c:v>
                </c:pt>
                <c:pt idx="274">
                  <c:v>-0.19765912037765218</c:v>
                </c:pt>
                <c:pt idx="275">
                  <c:v>-0.20436392127207173</c:v>
                </c:pt>
                <c:pt idx="276">
                  <c:v>-0.2073220927824117</c:v>
                </c:pt>
                <c:pt idx="277">
                  <c:v>-0.2565727211450744</c:v>
                </c:pt>
                <c:pt idx="278">
                  <c:v>-0.24254164545299475</c:v>
                </c:pt>
                <c:pt idx="279">
                  <c:v>-0.78146483342845419</c:v>
                </c:pt>
                <c:pt idx="280">
                  <c:v>-0.19458759584505719</c:v>
                </c:pt>
                <c:pt idx="281">
                  <c:v>-0.35652013546973954</c:v>
                </c:pt>
                <c:pt idx="282">
                  <c:v>-0.19130935994868645</c:v>
                </c:pt>
                <c:pt idx="283">
                  <c:v>-4.7969538135536276E-2</c:v>
                </c:pt>
                <c:pt idx="284">
                  <c:v>2.4571579811460045E-2</c:v>
                </c:pt>
                <c:pt idx="285">
                  <c:v>-1.9942941683128233E-2</c:v>
                </c:pt>
                <c:pt idx="286">
                  <c:v>1.5995116725954234E-2</c:v>
                </c:pt>
                <c:pt idx="287">
                  <c:v>-0.21275818479623892</c:v>
                </c:pt>
                <c:pt idx="288">
                  <c:v>-0.1775838620231493</c:v>
                </c:pt>
                <c:pt idx="289">
                  <c:v>-0.21869621732108835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743232"/>
        <c:axId val="247744768"/>
      </c:scatterChart>
      <c:valAx>
        <c:axId val="247743232"/>
        <c:scaling>
          <c:orientation val="minMax"/>
          <c:max val="300"/>
        </c:scaling>
        <c:delete val="0"/>
        <c:axPos val="b"/>
        <c:numFmt formatCode="m/d/yyyy" sourceLinked="0"/>
        <c:majorTickMark val="out"/>
        <c:minorTickMark val="none"/>
        <c:tickLblPos val="nextTo"/>
        <c:crossAx val="247744768"/>
        <c:crosses val="autoZero"/>
        <c:crossBetween val="midCat"/>
        <c:majorUnit val="104"/>
      </c:valAx>
      <c:valAx>
        <c:axId val="247744768"/>
        <c:scaling>
          <c:orientation val="minMax"/>
          <c:max val="1.1000000000000001"/>
          <c:min val="-0.2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477432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'CopyFor Avg'!$N$8:$N$79</c:f>
              <c:numCache>
                <c:formatCode>General</c:formatCode>
                <c:ptCount val="72"/>
                <c:pt idx="0">
                  <c:v>0.95951272214135264</c:v>
                </c:pt>
                <c:pt idx="1">
                  <c:v>0.9095360095200038</c:v>
                </c:pt>
                <c:pt idx="2">
                  <c:v>0.80811356855973426</c:v>
                </c:pt>
                <c:pt idx="3">
                  <c:v>-0.29356184042940453</c:v>
                </c:pt>
                <c:pt idx="4">
                  <c:v>0.78691265910748531</c:v>
                </c:pt>
                <c:pt idx="5">
                  <c:v>0.94819761903209343</c:v>
                </c:pt>
                <c:pt idx="6">
                  <c:v>0.91832516677082487</c:v>
                </c:pt>
                <c:pt idx="7">
                  <c:v>0.95059305611017619</c:v>
                </c:pt>
                <c:pt idx="8">
                  <c:v>0.93356143326435415</c:v>
                </c:pt>
                <c:pt idx="9">
                  <c:v>0.95315089716607626</c:v>
                </c:pt>
                <c:pt idx="10">
                  <c:v>1</c:v>
                </c:pt>
                <c:pt idx="11">
                  <c:v>0.99992213025261845</c:v>
                </c:pt>
                <c:pt idx="12">
                  <c:v>0.93665924390079358</c:v>
                </c:pt>
                <c:pt idx="13">
                  <c:v>0.85840390869778926</c:v>
                </c:pt>
                <c:pt idx="14">
                  <c:v>0.85076194450079012</c:v>
                </c:pt>
                <c:pt idx="15">
                  <c:v>0.91267500829267756</c:v>
                </c:pt>
                <c:pt idx="16">
                  <c:v>0.71020625580112606</c:v>
                </c:pt>
                <c:pt idx="17">
                  <c:v>0.30064128649034672</c:v>
                </c:pt>
                <c:pt idx="18">
                  <c:v>9.3379498247519288E-2</c:v>
                </c:pt>
                <c:pt idx="19">
                  <c:v>0.1832573470833814</c:v>
                </c:pt>
                <c:pt idx="20">
                  <c:v>0.5257156537337474</c:v>
                </c:pt>
                <c:pt idx="21">
                  <c:v>0.67391954146675159</c:v>
                </c:pt>
                <c:pt idx="22">
                  <c:v>0.24579166306251357</c:v>
                </c:pt>
                <c:pt idx="23">
                  <c:v>0.30950528820654888</c:v>
                </c:pt>
                <c:pt idx="24">
                  <c:v>0.202313521531503</c:v>
                </c:pt>
                <c:pt idx="25">
                  <c:v>0.243520907462003</c:v>
                </c:pt>
                <c:pt idx="26">
                  <c:v>0.41584863156837748</c:v>
                </c:pt>
                <c:pt idx="27">
                  <c:v>0.29679476866078947</c:v>
                </c:pt>
                <c:pt idx="28">
                  <c:v>0.10889164548755374</c:v>
                </c:pt>
                <c:pt idx="29">
                  <c:v>5.6477727461726884E-2</c:v>
                </c:pt>
                <c:pt idx="30">
                  <c:v>0.1625252673348537</c:v>
                </c:pt>
                <c:pt idx="31">
                  <c:v>0.19802676212380924</c:v>
                </c:pt>
                <c:pt idx="32">
                  <c:v>0.16529701710003514</c:v>
                </c:pt>
                <c:pt idx="33">
                  <c:v>8.1728171770596533E-2</c:v>
                </c:pt>
                <c:pt idx="34">
                  <c:v>1</c:v>
                </c:pt>
                <c:pt idx="35">
                  <c:v>1</c:v>
                </c:pt>
                <c:pt idx="36">
                  <c:v>0.8567417820615052</c:v>
                </c:pt>
                <c:pt idx="37">
                  <c:v>-5.9616200030215429E-2</c:v>
                </c:pt>
                <c:pt idx="38">
                  <c:v>-8.0801642607760613E-2</c:v>
                </c:pt>
                <c:pt idx="39">
                  <c:v>-0.14332368597894984</c:v>
                </c:pt>
                <c:pt idx="40">
                  <c:v>-0.27712245523355267</c:v>
                </c:pt>
                <c:pt idx="41">
                  <c:v>-1.2552117899304149E-4</c:v>
                </c:pt>
                <c:pt idx="42">
                  <c:v>-0.10481389442664721</c:v>
                </c:pt>
                <c:pt idx="43">
                  <c:v>-3.1138642897747787E-2</c:v>
                </c:pt>
                <c:pt idx="44">
                  <c:v>-5.8823977530524478E-3</c:v>
                </c:pt>
                <c:pt idx="45">
                  <c:v>3.3658692415683561E-2</c:v>
                </c:pt>
                <c:pt idx="46">
                  <c:v>9.7105116576473825E-3</c:v>
                </c:pt>
                <c:pt idx="47">
                  <c:v>-4.1452542344843968E-2</c:v>
                </c:pt>
                <c:pt idx="48">
                  <c:v>1</c:v>
                </c:pt>
                <c:pt idx="49">
                  <c:v>5.2363301715866409E-2</c:v>
                </c:pt>
                <c:pt idx="50">
                  <c:v>0.20084608777934351</c:v>
                </c:pt>
                <c:pt idx="51">
                  <c:v>0.13371772694538608</c:v>
                </c:pt>
                <c:pt idx="52">
                  <c:v>8.2247340362961496E-2</c:v>
                </c:pt>
                <c:pt idx="53">
                  <c:v>0.10907250985310105</c:v>
                </c:pt>
                <c:pt idx="54">
                  <c:v>-2.5274134633920059E-2</c:v>
                </c:pt>
                <c:pt idx="55">
                  <c:v>6.8490906781598457E-2</c:v>
                </c:pt>
                <c:pt idx="56">
                  <c:v>-0.19585831918547847</c:v>
                </c:pt>
                <c:pt idx="57">
                  <c:v>-0.1108901960907533</c:v>
                </c:pt>
                <c:pt idx="58">
                  <c:v>-0.16587500268315386</c:v>
                </c:pt>
                <c:pt idx="59">
                  <c:v>-1.2410296821624724</c:v>
                </c:pt>
                <c:pt idx="60">
                  <c:v>-0.20178333092271991</c:v>
                </c:pt>
                <c:pt idx="61">
                  <c:v>-0.24150085591569381</c:v>
                </c:pt>
                <c:pt idx="62">
                  <c:v>-0.10547454713854434</c:v>
                </c:pt>
                <c:pt idx="63">
                  <c:v>-0.11921916296549007</c:v>
                </c:pt>
                <c:pt idx="64">
                  <c:v>-0.17045304961892643</c:v>
                </c:pt>
                <c:pt idx="65">
                  <c:v>-0.21707336305481259</c:v>
                </c:pt>
                <c:pt idx="66">
                  <c:v>-0.19367632088670597</c:v>
                </c:pt>
                <c:pt idx="67">
                  <c:v>-0.21191984547897447</c:v>
                </c:pt>
                <c:pt idx="68">
                  <c:v>-0.34357386256089839</c:v>
                </c:pt>
                <c:pt idx="69">
                  <c:v>-0.10059959846621715</c:v>
                </c:pt>
                <c:pt idx="70">
                  <c:v>3.0365049376694887E-3</c:v>
                </c:pt>
                <c:pt idx="71">
                  <c:v>-0.11605688043532494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'CopyFor Avg'!$O$8:$O$79</c:f>
              <c:numCache>
                <c:formatCode>General</c:formatCode>
                <c:ptCount val="72"/>
                <c:pt idx="0">
                  <c:v>0.95976360620663759</c:v>
                </c:pt>
                <c:pt idx="1">
                  <c:v>0.90569120061049257</c:v>
                </c:pt>
                <c:pt idx="2">
                  <c:v>0.81992878261595115</c:v>
                </c:pt>
                <c:pt idx="3">
                  <c:v>-0.47989660104270471</c:v>
                </c:pt>
                <c:pt idx="4">
                  <c:v>0.81800629694875304</c:v>
                </c:pt>
                <c:pt idx="5">
                  <c:v>0.94589389824781311</c:v>
                </c:pt>
                <c:pt idx="6">
                  <c:v>0.92414074080339648</c:v>
                </c:pt>
                <c:pt idx="7">
                  <c:v>0.95028917386693668</c:v>
                </c:pt>
                <c:pt idx="8">
                  <c:v>0.93738777541891738</c:v>
                </c:pt>
                <c:pt idx="9">
                  <c:v>0.95559639953230979</c:v>
                </c:pt>
                <c:pt idx="10">
                  <c:v>1</c:v>
                </c:pt>
                <c:pt idx="11">
                  <c:v>0.99993799709995856</c:v>
                </c:pt>
                <c:pt idx="12">
                  <c:v>0.94920765748637714</c:v>
                </c:pt>
                <c:pt idx="13">
                  <c:v>0.88551846784351229</c:v>
                </c:pt>
                <c:pt idx="14">
                  <c:v>0.87602449758701684</c:v>
                </c:pt>
                <c:pt idx="15">
                  <c:v>0.91023303097864872</c:v>
                </c:pt>
                <c:pt idx="16">
                  <c:v>0.62900134152866949</c:v>
                </c:pt>
                <c:pt idx="17">
                  <c:v>0.16389392049134785</c:v>
                </c:pt>
                <c:pt idx="18">
                  <c:v>-9.1568563647074774E-2</c:v>
                </c:pt>
                <c:pt idx="19">
                  <c:v>1.0057974568189021E-2</c:v>
                </c:pt>
                <c:pt idx="20">
                  <c:v>0.50494023227508911</c:v>
                </c:pt>
                <c:pt idx="21">
                  <c:v>0.64009015726683005</c:v>
                </c:pt>
                <c:pt idx="22">
                  <c:v>0.12149351182885289</c:v>
                </c:pt>
                <c:pt idx="23">
                  <c:v>0.26249165881378256</c:v>
                </c:pt>
                <c:pt idx="24">
                  <c:v>0.15047177300830869</c:v>
                </c:pt>
                <c:pt idx="25">
                  <c:v>0.21337675140055012</c:v>
                </c:pt>
                <c:pt idx="26">
                  <c:v>0.43816707403773475</c:v>
                </c:pt>
                <c:pt idx="27">
                  <c:v>0.25044762882745147</c:v>
                </c:pt>
                <c:pt idx="28">
                  <c:v>-0.16922211583439228</c:v>
                </c:pt>
                <c:pt idx="29">
                  <c:v>-0.27601994550355485</c:v>
                </c:pt>
                <c:pt idx="30">
                  <c:v>-0.11073793687884564</c:v>
                </c:pt>
                <c:pt idx="31">
                  <c:v>-3.8844308916209616E-2</c:v>
                </c:pt>
                <c:pt idx="32">
                  <c:v>-5.784542230840678E-2</c:v>
                </c:pt>
                <c:pt idx="33">
                  <c:v>-0.15474998588699973</c:v>
                </c:pt>
                <c:pt idx="34">
                  <c:v>1</c:v>
                </c:pt>
                <c:pt idx="35">
                  <c:v>1</c:v>
                </c:pt>
                <c:pt idx="36">
                  <c:v>0.864319287966828</c:v>
                </c:pt>
                <c:pt idx="37">
                  <c:v>-5.8138309194915375E-2</c:v>
                </c:pt>
                <c:pt idx="38">
                  <c:v>-0.11001497969702127</c:v>
                </c:pt>
                <c:pt idx="39">
                  <c:v>-0.21909846013766354</c:v>
                </c:pt>
                <c:pt idx="40">
                  <c:v>-0.3318967457455736</c:v>
                </c:pt>
                <c:pt idx="41">
                  <c:v>-5.6206506587707775E-2</c:v>
                </c:pt>
                <c:pt idx="42">
                  <c:v>-0.16977665860487653</c:v>
                </c:pt>
                <c:pt idx="43">
                  <c:v>-8.9985239458297075E-2</c:v>
                </c:pt>
                <c:pt idx="44">
                  <c:v>-9.0464157125411185E-2</c:v>
                </c:pt>
                <c:pt idx="45">
                  <c:v>-5.5241759861072465E-2</c:v>
                </c:pt>
                <c:pt idx="46">
                  <c:v>-9.4857197909214319E-2</c:v>
                </c:pt>
                <c:pt idx="47">
                  <c:v>-0.1177850463016671</c:v>
                </c:pt>
                <c:pt idx="48">
                  <c:v>1</c:v>
                </c:pt>
                <c:pt idx="49">
                  <c:v>-6.4344467581683891E-3</c:v>
                </c:pt>
                <c:pt idx="50">
                  <c:v>0.21079375372997425</c:v>
                </c:pt>
                <c:pt idx="51">
                  <c:v>0.15712297300986244</c:v>
                </c:pt>
                <c:pt idx="52">
                  <c:v>-9.8356142376027577E-4</c:v>
                </c:pt>
                <c:pt idx="53">
                  <c:v>6.7505559833483983E-2</c:v>
                </c:pt>
                <c:pt idx="54">
                  <c:v>-7.0182390664268485E-2</c:v>
                </c:pt>
                <c:pt idx="55">
                  <c:v>2.9375940750570401E-2</c:v>
                </c:pt>
                <c:pt idx="56">
                  <c:v>-1.153172225780892E-2</c:v>
                </c:pt>
                <c:pt idx="57">
                  <c:v>-5.3125795529540151E-2</c:v>
                </c:pt>
                <c:pt idx="58">
                  <c:v>-0.14269188959070189</c:v>
                </c:pt>
                <c:pt idx="59">
                  <c:v>-1.1852314866794045</c:v>
                </c:pt>
                <c:pt idx="60">
                  <c:v>-0.20148072253958058</c:v>
                </c:pt>
                <c:pt idx="61">
                  <c:v>-0.19465249333550511</c:v>
                </c:pt>
                <c:pt idx="62">
                  <c:v>-0.13960200741624373</c:v>
                </c:pt>
                <c:pt idx="63">
                  <c:v>-7.9419519873671685E-2</c:v>
                </c:pt>
                <c:pt idx="64">
                  <c:v>-0.11569782293584625</c:v>
                </c:pt>
                <c:pt idx="65">
                  <c:v>-0.14084641927589639</c:v>
                </c:pt>
                <c:pt idx="66">
                  <c:v>-0.13906488913079199</c:v>
                </c:pt>
                <c:pt idx="67">
                  <c:v>-0.1494093709127477</c:v>
                </c:pt>
                <c:pt idx="68">
                  <c:v>-0.33871270093594752</c:v>
                </c:pt>
                <c:pt idx="69">
                  <c:v>-0.10841254915456754</c:v>
                </c:pt>
                <c:pt idx="70">
                  <c:v>-1.7885175643321982E-2</c:v>
                </c:pt>
                <c:pt idx="71">
                  <c:v>-0.13241903369857905</c:v>
                </c:pt>
              </c:numCache>
            </c:numRef>
          </c:val>
          <c:smooth val="0"/>
        </c:ser>
        <c:ser>
          <c:idx val="2"/>
          <c:order val="2"/>
          <c:val>
            <c:numRef>
              <c:f>'CopyFor Avg'!$P$8:$P$79</c:f>
              <c:numCache>
                <c:formatCode>General</c:formatCode>
                <c:ptCount val="72"/>
                <c:pt idx="0">
                  <c:v>0.94810934132606695</c:v>
                </c:pt>
                <c:pt idx="1">
                  <c:v>0.89131354938843621</c:v>
                </c:pt>
                <c:pt idx="2">
                  <c:v>0.79634339652399344</c:v>
                </c:pt>
                <c:pt idx="3">
                  <c:v>-0.39147578018245466</c:v>
                </c:pt>
                <c:pt idx="4">
                  <c:v>0.77793270078492194</c:v>
                </c:pt>
                <c:pt idx="5">
                  <c:v>0.93672353968992506</c:v>
                </c:pt>
                <c:pt idx="6">
                  <c:v>0.8976645895939056</c:v>
                </c:pt>
                <c:pt idx="7">
                  <c:v>0.94143686107817226</c:v>
                </c:pt>
                <c:pt idx="8">
                  <c:v>0.92685787093496885</c:v>
                </c:pt>
                <c:pt idx="9">
                  <c:v>0.94689698648449339</c:v>
                </c:pt>
                <c:pt idx="10">
                  <c:v>1</c:v>
                </c:pt>
                <c:pt idx="11">
                  <c:v>0.99992590819911575</c:v>
                </c:pt>
                <c:pt idx="12">
                  <c:v>0.94517459934303627</c:v>
                </c:pt>
                <c:pt idx="13">
                  <c:v>0.85236357469461066</c:v>
                </c:pt>
                <c:pt idx="14">
                  <c:v>0.85927423843805317</c:v>
                </c:pt>
                <c:pt idx="15">
                  <c:v>0.89673415823123548</c:v>
                </c:pt>
                <c:pt idx="16">
                  <c:v>0.63678058867397358</c:v>
                </c:pt>
                <c:pt idx="17">
                  <c:v>0.1489848944871337</c:v>
                </c:pt>
                <c:pt idx="18">
                  <c:v>-9.9111079987283038E-2</c:v>
                </c:pt>
                <c:pt idx="19">
                  <c:v>3.3954239468783093E-2</c:v>
                </c:pt>
                <c:pt idx="20">
                  <c:v>0.49875167065005915</c:v>
                </c:pt>
                <c:pt idx="21">
                  <c:v>0.64688541260671273</c:v>
                </c:pt>
                <c:pt idx="22">
                  <c:v>0.16514283105527525</c:v>
                </c:pt>
                <c:pt idx="23">
                  <c:v>0.27041657119738227</c:v>
                </c:pt>
                <c:pt idx="24">
                  <c:v>0.14429663992134406</c:v>
                </c:pt>
                <c:pt idx="25">
                  <c:v>0.20511408857574379</c:v>
                </c:pt>
                <c:pt idx="26">
                  <c:v>0.44003040307359736</c:v>
                </c:pt>
                <c:pt idx="27">
                  <c:v>0.25876781856106901</c:v>
                </c:pt>
                <c:pt idx="28">
                  <c:v>-1.7943065624333721E-2</c:v>
                </c:pt>
                <c:pt idx="29">
                  <c:v>-0.10002155093288945</c:v>
                </c:pt>
                <c:pt idx="30">
                  <c:v>3.6307638911329626E-2</c:v>
                </c:pt>
                <c:pt idx="31">
                  <c:v>5.3013964760849942E-2</c:v>
                </c:pt>
                <c:pt idx="32">
                  <c:v>1.5565600517691389E-2</c:v>
                </c:pt>
                <c:pt idx="33">
                  <c:v>-8.3257282687113063E-2</c:v>
                </c:pt>
                <c:pt idx="34">
                  <c:v>1</c:v>
                </c:pt>
                <c:pt idx="35">
                  <c:v>1</c:v>
                </c:pt>
                <c:pt idx="36">
                  <c:v>0.84724050874698476</c:v>
                </c:pt>
                <c:pt idx="37">
                  <c:v>-7.245719882363208E-2</c:v>
                </c:pt>
                <c:pt idx="38">
                  <c:v>-0.1238196010049662</c:v>
                </c:pt>
                <c:pt idx="39">
                  <c:v>-0.21007064020297428</c:v>
                </c:pt>
                <c:pt idx="40">
                  <c:v>-0.34362294744387584</c:v>
                </c:pt>
                <c:pt idx="41">
                  <c:v>-5.7708706225941035E-2</c:v>
                </c:pt>
                <c:pt idx="42">
                  <c:v>-0.16171881760891729</c:v>
                </c:pt>
                <c:pt idx="43">
                  <c:v>-8.3122071315004042E-2</c:v>
                </c:pt>
                <c:pt idx="44">
                  <c:v>-0.10799770590842496</c:v>
                </c:pt>
                <c:pt idx="45">
                  <c:v>-8.1995833843398841E-2</c:v>
                </c:pt>
                <c:pt idx="46">
                  <c:v>-0.11424963230416207</c:v>
                </c:pt>
                <c:pt idx="47">
                  <c:v>-0.17999921590224391</c:v>
                </c:pt>
                <c:pt idx="48">
                  <c:v>1</c:v>
                </c:pt>
                <c:pt idx="49">
                  <c:v>-7.6886767094792516E-2</c:v>
                </c:pt>
                <c:pt idx="50">
                  <c:v>0.13763428675918063</c:v>
                </c:pt>
                <c:pt idx="51">
                  <c:v>8.9797338815414088E-2</c:v>
                </c:pt>
                <c:pt idx="52">
                  <c:v>-9.0981038999355252E-3</c:v>
                </c:pt>
                <c:pt idx="53">
                  <c:v>5.7768771060051648E-2</c:v>
                </c:pt>
                <c:pt idx="54">
                  <c:v>-8.7316885701102687E-2</c:v>
                </c:pt>
                <c:pt idx="55">
                  <c:v>9.648993983888618E-3</c:v>
                </c:pt>
                <c:pt idx="56">
                  <c:v>-7.9489667185862367E-2</c:v>
                </c:pt>
                <c:pt idx="57">
                  <c:v>-6.6129020137515274E-2</c:v>
                </c:pt>
                <c:pt idx="58">
                  <c:v>-0.1364559865425945</c:v>
                </c:pt>
                <c:pt idx="59">
                  <c:v>-1.2409987125276516</c:v>
                </c:pt>
                <c:pt idx="60">
                  <c:v>-0.21540668000771354</c:v>
                </c:pt>
                <c:pt idx="61">
                  <c:v>-0.2291191444153528</c:v>
                </c:pt>
                <c:pt idx="62">
                  <c:v>-0.15540938830090495</c:v>
                </c:pt>
                <c:pt idx="63">
                  <c:v>-0.1005007669021605</c:v>
                </c:pt>
                <c:pt idx="64">
                  <c:v>-0.16173307478428811</c:v>
                </c:pt>
                <c:pt idx="65">
                  <c:v>-0.16189009880314911</c:v>
                </c:pt>
                <c:pt idx="66">
                  <c:v>-0.16739102692587574</c:v>
                </c:pt>
                <c:pt idx="67">
                  <c:v>-0.18862762126626664</c:v>
                </c:pt>
                <c:pt idx="68">
                  <c:v>-0.37303184410385276</c:v>
                </c:pt>
                <c:pt idx="69">
                  <c:v>-0.1141405219083734</c:v>
                </c:pt>
                <c:pt idx="70">
                  <c:v>-8.0132607016735288E-2</c:v>
                </c:pt>
                <c:pt idx="71">
                  <c:v>-0.20571884523022096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16960"/>
        <c:axId val="247818496"/>
      </c:lineChart>
      <c:catAx>
        <c:axId val="24781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7818496"/>
        <c:crosses val="autoZero"/>
        <c:auto val="1"/>
        <c:lblAlgn val="ctr"/>
        <c:lblOffset val="100"/>
        <c:noMultiLvlLbl val="0"/>
      </c:catAx>
      <c:valAx>
        <c:axId val="24781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81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Col BLM over Sum 301+303+307+309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LossSums!$H$8:$H$297</c:f>
              <c:numCache>
                <c:formatCode>General</c:formatCode>
                <c:ptCount val="290"/>
                <c:pt idx="0">
                  <c:v>2.9029754204398448</c:v>
                </c:pt>
                <c:pt idx="1">
                  <c:v>2.4810322580645163</c:v>
                </c:pt>
                <c:pt idx="2">
                  <c:v>2.8181379643029434</c:v>
                </c:pt>
                <c:pt idx="3">
                  <c:v>3.4501607717041796</c:v>
                </c:pt>
                <c:pt idx="4">
                  <c:v>10.051282051282051</c:v>
                </c:pt>
                <c:pt idx="5">
                  <c:v>8.0841244725738388</c:v>
                </c:pt>
                <c:pt idx="6">
                  <c:v>9.4320149380410783</c:v>
                </c:pt>
                <c:pt idx="7">
                  <c:v>8.9927679158448406</c:v>
                </c:pt>
                <c:pt idx="8">
                  <c:v>8.6886153846153853</c:v>
                </c:pt>
                <c:pt idx="9">
                  <c:v>9.4012009237875294</c:v>
                </c:pt>
                <c:pt idx="10">
                  <c:v>9.658682634730539</c:v>
                </c:pt>
                <c:pt idx="11">
                  <c:v>8.9597380548144567</c:v>
                </c:pt>
                <c:pt idx="12">
                  <c:v>9.4109310530407217</c:v>
                </c:pt>
                <c:pt idx="13">
                  <c:v>9.862562500000001</c:v>
                </c:pt>
                <c:pt idx="14">
                  <c:v>6.781799068929268</c:v>
                </c:pt>
                <c:pt idx="15">
                  <c:v>4.5799256505576214</c:v>
                </c:pt>
                <c:pt idx="16">
                  <c:v>3.1592708800239051</c:v>
                </c:pt>
                <c:pt idx="17">
                  <c:v>2.967259613436525</c:v>
                </c:pt>
                <c:pt idx="18">
                  <c:v>2.5264257363693337</c:v>
                </c:pt>
                <c:pt idx="19">
                  <c:v>2.428053970841257</c:v>
                </c:pt>
                <c:pt idx="20">
                  <c:v>1.8582695648091643</c:v>
                </c:pt>
                <c:pt idx="21">
                  <c:v>1.7272690682229823</c:v>
                </c:pt>
                <c:pt idx="22">
                  <c:v>1.7962769659011828</c:v>
                </c:pt>
                <c:pt idx="23">
                  <c:v>1.8846139617476232</c:v>
                </c:pt>
                <c:pt idx="24">
                  <c:v>2.0492326649490309</c:v>
                </c:pt>
                <c:pt idx="25">
                  <c:v>3.2110622250157137</c:v>
                </c:pt>
                <c:pt idx="26">
                  <c:v>2.9908849221420426</c:v>
                </c:pt>
                <c:pt idx="27">
                  <c:v>3.075610536418897</c:v>
                </c:pt>
                <c:pt idx="28">
                  <c:v>2.9317412935323381</c:v>
                </c:pt>
                <c:pt idx="29">
                  <c:v>2.7018436109345201</c:v>
                </c:pt>
                <c:pt idx="30">
                  <c:v>2.6839391995043917</c:v>
                </c:pt>
                <c:pt idx="31">
                  <c:v>3.0817325800376651</c:v>
                </c:pt>
                <c:pt idx="32">
                  <c:v>2.8611241217798593</c:v>
                </c:pt>
                <c:pt idx="33">
                  <c:v>2.6684828671752019</c:v>
                </c:pt>
                <c:pt idx="34">
                  <c:v>3.0002529724260052</c:v>
                </c:pt>
                <c:pt idx="35">
                  <c:v>2.7545705642509533</c:v>
                </c:pt>
                <c:pt idx="36">
                  <c:v>2.3252527143391988</c:v>
                </c:pt>
                <c:pt idx="37">
                  <c:v>2.2920862177470105</c:v>
                </c:pt>
                <c:pt idx="38">
                  <c:v>2.4889825495415563</c:v>
                </c:pt>
                <c:pt idx="39">
                  <c:v>2.4653610323052995</c:v>
                </c:pt>
                <c:pt idx="40">
                  <c:v>2.6314231686261613</c:v>
                </c:pt>
                <c:pt idx="41">
                  <c:v>2.5787932790224031</c:v>
                </c:pt>
                <c:pt idx="42">
                  <c:v>2.6572516661377334</c:v>
                </c:pt>
                <c:pt idx="52">
                  <c:v>1.2686567164179103</c:v>
                </c:pt>
                <c:pt idx="53">
                  <c:v>1.2972002871500359</c:v>
                </c:pt>
                <c:pt idx="54">
                  <c:v>1.4823081110506258</c:v>
                </c:pt>
                <c:pt idx="55">
                  <c:v>1.7988518436741001</c:v>
                </c:pt>
                <c:pt idx="56">
                  <c:v>2.2182842000662473</c:v>
                </c:pt>
                <c:pt idx="57">
                  <c:v>1.8140031307812723</c:v>
                </c:pt>
                <c:pt idx="58">
                  <c:v>2.052245797740424</c:v>
                </c:pt>
                <c:pt idx="59">
                  <c:v>2.455952431155906</c:v>
                </c:pt>
                <c:pt idx="60">
                  <c:v>2.6672586804013854</c:v>
                </c:pt>
                <c:pt idx="61">
                  <c:v>1.8296204620462047</c:v>
                </c:pt>
                <c:pt idx="62">
                  <c:v>2.4235436160579535</c:v>
                </c:pt>
                <c:pt idx="63">
                  <c:v>2.2207386537637039</c:v>
                </c:pt>
                <c:pt idx="64">
                  <c:v>2.3247887809644232</c:v>
                </c:pt>
                <c:pt idx="65">
                  <c:v>2.158008411958622</c:v>
                </c:pt>
                <c:pt idx="66">
                  <c:v>2.2185148018063225</c:v>
                </c:pt>
                <c:pt idx="67">
                  <c:v>2.0955499046408139</c:v>
                </c:pt>
                <c:pt idx="68">
                  <c:v>3.196481104322245</c:v>
                </c:pt>
                <c:pt idx="69">
                  <c:v>2.8130971242018346</c:v>
                </c:pt>
                <c:pt idx="70">
                  <c:v>3.6758763874470972</c:v>
                </c:pt>
                <c:pt idx="71">
                  <c:v>3.952960469532194</c:v>
                </c:pt>
                <c:pt idx="72">
                  <c:v>1.626425855513308</c:v>
                </c:pt>
                <c:pt idx="73">
                  <c:v>3.6853668459834537</c:v>
                </c:pt>
                <c:pt idx="74">
                  <c:v>3.6382799325463746</c:v>
                </c:pt>
                <c:pt idx="75">
                  <c:v>3.3315415859293482</c:v>
                </c:pt>
                <c:pt idx="76">
                  <c:v>3.0846530319910874</c:v>
                </c:pt>
                <c:pt idx="77">
                  <c:v>2.8726105664103834</c:v>
                </c:pt>
                <c:pt idx="78">
                  <c:v>2.8253374870197296</c:v>
                </c:pt>
                <c:pt idx="79">
                  <c:v>2.8675250464747788</c:v>
                </c:pt>
                <c:pt idx="80">
                  <c:v>2.9578505571442659</c:v>
                </c:pt>
                <c:pt idx="81">
                  <c:v>2.988331665174103</c:v>
                </c:pt>
                <c:pt idx="82">
                  <c:v>3.2226880321665088</c:v>
                </c:pt>
                <c:pt idx="83">
                  <c:v>3.1043810897859241</c:v>
                </c:pt>
                <c:pt idx="84">
                  <c:v>3.0894855444741118</c:v>
                </c:pt>
                <c:pt idx="85">
                  <c:v>2.8468387207618493</c:v>
                </c:pt>
                <c:pt idx="86">
                  <c:v>3.0888469192965351</c:v>
                </c:pt>
                <c:pt idx="87">
                  <c:v>2.7918959246479531</c:v>
                </c:pt>
                <c:pt idx="88">
                  <c:v>2.8077636939791755</c:v>
                </c:pt>
                <c:pt idx="89">
                  <c:v>2.9858190850277264</c:v>
                </c:pt>
                <c:pt idx="90">
                  <c:v>2.9906218394679573</c:v>
                </c:pt>
                <c:pt idx="91">
                  <c:v>3.0392464678178968</c:v>
                </c:pt>
                <c:pt idx="92">
                  <c:v>3.1719995311767466</c:v>
                </c:pt>
                <c:pt idx="93">
                  <c:v>3.2211901014020565</c:v>
                </c:pt>
                <c:pt idx="94">
                  <c:v>3.186304989280996</c:v>
                </c:pt>
                <c:pt idx="95">
                  <c:v>3.0159495498440454</c:v>
                </c:pt>
                <c:pt idx="96">
                  <c:v>2.8324120126602588</c:v>
                </c:pt>
                <c:pt idx="97">
                  <c:v>2.7357018007398075</c:v>
                </c:pt>
                <c:pt idx="98">
                  <c:v>2.7508460524348641</c:v>
                </c:pt>
                <c:pt idx="99">
                  <c:v>2.7886746307967267</c:v>
                </c:pt>
                <c:pt idx="100">
                  <c:v>2.8522872816026679</c:v>
                </c:pt>
                <c:pt idx="101">
                  <c:v>2.5762143355659952</c:v>
                </c:pt>
                <c:pt idx="102">
                  <c:v>2.6014899428855225</c:v>
                </c:pt>
                <c:pt idx="103">
                  <c:v>2.6191599601732589</c:v>
                </c:pt>
                <c:pt idx="104">
                  <c:v>2.5194180898165714</c:v>
                </c:pt>
                <c:pt idx="105">
                  <c:v>2.6249697998628756</c:v>
                </c:pt>
                <c:pt idx="106">
                  <c:v>2.6019050613014776</c:v>
                </c:pt>
                <c:pt idx="107">
                  <c:v>2.5860651684158467</c:v>
                </c:pt>
                <c:pt idx="108">
                  <c:v>2.5409020075167295</c:v>
                </c:pt>
                <c:pt idx="109">
                  <c:v>2.6393496147316182</c:v>
                </c:pt>
                <c:pt idx="110">
                  <c:v>2.2069294150290135</c:v>
                </c:pt>
                <c:pt idx="111">
                  <c:v>2.1697228356616458</c:v>
                </c:pt>
                <c:pt idx="112">
                  <c:v>2.5914726084771322</c:v>
                </c:pt>
                <c:pt idx="113">
                  <c:v>2.5627953294021166</c:v>
                </c:pt>
                <c:pt idx="114">
                  <c:v>2.7256891143295738</c:v>
                </c:pt>
                <c:pt idx="115">
                  <c:v>2.8254946223783741</c:v>
                </c:pt>
                <c:pt idx="116">
                  <c:v>2.5907178536062281</c:v>
                </c:pt>
                <c:pt idx="117">
                  <c:v>3.7857860203535085</c:v>
                </c:pt>
                <c:pt idx="118">
                  <c:v>4.2248167188381167</c:v>
                </c:pt>
                <c:pt idx="119">
                  <c:v>4.1925052994646643</c:v>
                </c:pt>
                <c:pt idx="120">
                  <c:v>4.1804515527423778</c:v>
                </c:pt>
                <c:pt idx="121">
                  <c:v>4.520863895680522</c:v>
                </c:pt>
                <c:pt idx="122">
                  <c:v>4.4896725667702571</c:v>
                </c:pt>
                <c:pt idx="123">
                  <c:v>4.4150097564867945</c:v>
                </c:pt>
                <c:pt idx="124">
                  <c:v>4.3936186806844599</c:v>
                </c:pt>
                <c:pt idx="125">
                  <c:v>4.2851768830423413</c:v>
                </c:pt>
                <c:pt idx="126">
                  <c:v>4.3990406144409917</c:v>
                </c:pt>
                <c:pt idx="127">
                  <c:v>4.2967520862357693</c:v>
                </c:pt>
                <c:pt idx="128">
                  <c:v>4.1812111073001033</c:v>
                </c:pt>
                <c:pt idx="129">
                  <c:v>4.2678493195457605</c:v>
                </c:pt>
                <c:pt idx="130">
                  <c:v>3.9276214557219968</c:v>
                </c:pt>
                <c:pt idx="131">
                  <c:v>3.6961576205933424</c:v>
                </c:pt>
                <c:pt idx="132">
                  <c:v>3.5661669329182546</c:v>
                </c:pt>
                <c:pt idx="133">
                  <c:v>3.7170526343881574</c:v>
                </c:pt>
                <c:pt idx="134">
                  <c:v>3.6089346432459308</c:v>
                </c:pt>
                <c:pt idx="135">
                  <c:v>3.5634946800539486</c:v>
                </c:pt>
                <c:pt idx="136">
                  <c:v>3.3974497005585089</c:v>
                </c:pt>
                <c:pt idx="137">
                  <c:v>3.3403382430431838</c:v>
                </c:pt>
                <c:pt idx="138">
                  <c:v>3.6909289088046493</c:v>
                </c:pt>
                <c:pt idx="139">
                  <c:v>3.5464379616877419</c:v>
                </c:pt>
                <c:pt idx="152">
                  <c:v>2.6114285714285717</c:v>
                </c:pt>
                <c:pt idx="153">
                  <c:v>2.3133044038305197</c:v>
                </c:pt>
                <c:pt idx="154">
                  <c:v>2.5662293534686169</c:v>
                </c:pt>
                <c:pt idx="155">
                  <c:v>2.4185076601121374</c:v>
                </c:pt>
                <c:pt idx="156">
                  <c:v>2.4203333236267635</c:v>
                </c:pt>
                <c:pt idx="157">
                  <c:v>2.4971986815994929</c:v>
                </c:pt>
                <c:pt idx="158">
                  <c:v>2.5291401800120532</c:v>
                </c:pt>
                <c:pt idx="159">
                  <c:v>2.5795473378910305</c:v>
                </c:pt>
                <c:pt idx="160">
                  <c:v>2.4367500129122597</c:v>
                </c:pt>
                <c:pt idx="161">
                  <c:v>2.5219420058228881</c:v>
                </c:pt>
                <c:pt idx="162">
                  <c:v>2.4183330325946097</c:v>
                </c:pt>
                <c:pt idx="163">
                  <c:v>2.4545166094670723</c:v>
                </c:pt>
                <c:pt idx="164">
                  <c:v>2.4061083017983322</c:v>
                </c:pt>
                <c:pt idx="165">
                  <c:v>2.4005069708491766</c:v>
                </c:pt>
                <c:pt idx="166">
                  <c:v>2.279630844186264</c:v>
                </c:pt>
                <c:pt idx="167">
                  <c:v>2.2800898584960279</c:v>
                </c:pt>
                <c:pt idx="168">
                  <c:v>2.2902164106083132</c:v>
                </c:pt>
                <c:pt idx="169">
                  <c:v>2.3092131519970525</c:v>
                </c:pt>
                <c:pt idx="170">
                  <c:v>2.2813592057217007</c:v>
                </c:pt>
                <c:pt idx="171">
                  <c:v>2.3488244581409332</c:v>
                </c:pt>
                <c:pt idx="172">
                  <c:v>2.3942155233346707</c:v>
                </c:pt>
                <c:pt idx="173">
                  <c:v>2.2713064276681147</c:v>
                </c:pt>
                <c:pt idx="174">
                  <c:v>2.279612079683917</c:v>
                </c:pt>
                <c:pt idx="175">
                  <c:v>2.2901581400588626</c:v>
                </c:pt>
                <c:pt idx="176">
                  <c:v>2.293742859903491</c:v>
                </c:pt>
                <c:pt idx="177">
                  <c:v>2.3448369565217391</c:v>
                </c:pt>
                <c:pt idx="178">
                  <c:v>2.3784051659408325</c:v>
                </c:pt>
                <c:pt idx="179">
                  <c:v>2.3286180909340786</c:v>
                </c:pt>
                <c:pt idx="180">
                  <c:v>2.3434851765356766</c:v>
                </c:pt>
                <c:pt idx="181">
                  <c:v>2.361961982603479</c:v>
                </c:pt>
                <c:pt idx="182">
                  <c:v>2.3718812602440353</c:v>
                </c:pt>
                <c:pt idx="183">
                  <c:v>2.3013440393239266</c:v>
                </c:pt>
                <c:pt idx="184">
                  <c:v>2.3506022698261657</c:v>
                </c:pt>
                <c:pt idx="185">
                  <c:v>2.4055179543664882</c:v>
                </c:pt>
                <c:pt idx="186">
                  <c:v>2.4312291598955138</c:v>
                </c:pt>
                <c:pt idx="187">
                  <c:v>2.3824086603518277</c:v>
                </c:pt>
                <c:pt idx="188">
                  <c:v>2.4035182423257582</c:v>
                </c:pt>
                <c:pt idx="189">
                  <c:v>2.4621219848713416</c:v>
                </c:pt>
                <c:pt idx="190">
                  <c:v>2.5064844715337413</c:v>
                </c:pt>
                <c:pt idx="191">
                  <c:v>2.4831247810052086</c:v>
                </c:pt>
                <c:pt idx="192">
                  <c:v>2.5056319788892418</c:v>
                </c:pt>
                <c:pt idx="193">
                  <c:v>2.5331862537123464</c:v>
                </c:pt>
                <c:pt idx="194">
                  <c:v>2.4651953349720199</c:v>
                </c:pt>
                <c:pt idx="195">
                  <c:v>2.7490239948859614</c:v>
                </c:pt>
                <c:pt idx="196">
                  <c:v>3.053594640535946</c:v>
                </c:pt>
                <c:pt idx="201">
                  <c:v>2.4333132166566083</c:v>
                </c:pt>
                <c:pt idx="202">
                  <c:v>2.3447234215550554</c:v>
                </c:pt>
                <c:pt idx="203">
                  <c:v>2.3747885217095934</c:v>
                </c:pt>
                <c:pt idx="204">
                  <c:v>2.3556268949527377</c:v>
                </c:pt>
                <c:pt idx="205">
                  <c:v>2.4085063950307806</c:v>
                </c:pt>
                <c:pt idx="206">
                  <c:v>2.8798162343266163</c:v>
                </c:pt>
                <c:pt idx="207">
                  <c:v>2.9770218691974417</c:v>
                </c:pt>
                <c:pt idx="208">
                  <c:v>2.5977806167180177</c:v>
                </c:pt>
                <c:pt idx="209">
                  <c:v>2.3782857451287311</c:v>
                </c:pt>
                <c:pt idx="210">
                  <c:v>2.3036177947031331</c:v>
                </c:pt>
                <c:pt idx="211">
                  <c:v>2.354265894824259</c:v>
                </c:pt>
                <c:pt idx="212">
                  <c:v>2.3752723681367867</c:v>
                </c:pt>
                <c:pt idx="213">
                  <c:v>2.4059251117544744</c:v>
                </c:pt>
                <c:pt idx="214">
                  <c:v>2.4801748050452717</c:v>
                </c:pt>
                <c:pt idx="215">
                  <c:v>2.4731242865123506</c:v>
                </c:pt>
                <c:pt idx="216">
                  <c:v>2.3817088730135874</c:v>
                </c:pt>
                <c:pt idx="217">
                  <c:v>2.2809994714122106</c:v>
                </c:pt>
                <c:pt idx="218">
                  <c:v>2.3032724015628459</c:v>
                </c:pt>
                <c:pt idx="219">
                  <c:v>2.3196399583871505</c:v>
                </c:pt>
                <c:pt idx="220">
                  <c:v>2.4328118889323425</c:v>
                </c:pt>
                <c:pt idx="221">
                  <c:v>2.2779127455680586</c:v>
                </c:pt>
                <c:pt idx="222">
                  <c:v>2.1921654081994624</c:v>
                </c:pt>
                <c:pt idx="223">
                  <c:v>2.2395672617735656</c:v>
                </c:pt>
                <c:pt idx="224">
                  <c:v>2.2117768502712507</c:v>
                </c:pt>
                <c:pt idx="225">
                  <c:v>2.2050384134357697</c:v>
                </c:pt>
                <c:pt idx="226">
                  <c:v>2.2569169569836687</c:v>
                </c:pt>
                <c:pt idx="227">
                  <c:v>2.3447690410209576</c:v>
                </c:pt>
                <c:pt idx="228">
                  <c:v>2.3246242655218987</c:v>
                </c:pt>
                <c:pt idx="229">
                  <c:v>2.295839134625683</c:v>
                </c:pt>
                <c:pt idx="230">
                  <c:v>1.8404905508644951</c:v>
                </c:pt>
                <c:pt idx="231">
                  <c:v>1.7833596886023599</c:v>
                </c:pt>
                <c:pt idx="232">
                  <c:v>2.0160562872090928</c:v>
                </c:pt>
                <c:pt idx="233">
                  <c:v>1.9415133202055181</c:v>
                </c:pt>
                <c:pt idx="234">
                  <c:v>2.2279613236378966</c:v>
                </c:pt>
                <c:pt idx="235">
                  <c:v>2.2960834772799381</c:v>
                </c:pt>
                <c:pt idx="236">
                  <c:v>2.4382163418370042</c:v>
                </c:pt>
                <c:pt idx="237">
                  <c:v>2.5556973693540379</c:v>
                </c:pt>
                <c:pt idx="238">
                  <c:v>2.3468196476588745</c:v>
                </c:pt>
                <c:pt idx="239">
                  <c:v>2.4551444835691836</c:v>
                </c:pt>
                <c:pt idx="240">
                  <c:v>2.0948015036215279</c:v>
                </c:pt>
                <c:pt idx="241">
                  <c:v>1.9829166568486534</c:v>
                </c:pt>
                <c:pt idx="242">
                  <c:v>2.1626682560969552</c:v>
                </c:pt>
                <c:pt idx="243">
                  <c:v>2.3837739006476806</c:v>
                </c:pt>
                <c:pt idx="244">
                  <c:v>2.5055555213950598</c:v>
                </c:pt>
                <c:pt idx="245">
                  <c:v>2.5334672231462014</c:v>
                </c:pt>
                <c:pt idx="246">
                  <c:v>2.4540602931503113</c:v>
                </c:pt>
                <c:pt idx="247">
                  <c:v>2.4328054373836752</c:v>
                </c:pt>
                <c:pt idx="248">
                  <c:v>2.0680978297386279</c:v>
                </c:pt>
                <c:pt idx="249">
                  <c:v>2.4215683919779032</c:v>
                </c:pt>
                <c:pt idx="250">
                  <c:v>2.4060975974628249</c:v>
                </c:pt>
                <c:pt idx="251">
                  <c:v>2.2080163227178309</c:v>
                </c:pt>
                <c:pt idx="252">
                  <c:v>2.327575284452271</c:v>
                </c:pt>
                <c:pt idx="253">
                  <c:v>2.4867680018389748</c:v>
                </c:pt>
                <c:pt idx="254">
                  <c:v>2.2774711062692856</c:v>
                </c:pt>
                <c:pt idx="255">
                  <c:v>2.285603391652236</c:v>
                </c:pt>
                <c:pt idx="256">
                  <c:v>2.1966672353978267</c:v>
                </c:pt>
                <c:pt idx="257">
                  <c:v>2.1671119861247834</c:v>
                </c:pt>
                <c:pt idx="258">
                  <c:v>2.2367829232182013</c:v>
                </c:pt>
                <c:pt idx="259">
                  <c:v>2.1832847007019689</c:v>
                </c:pt>
                <c:pt idx="260">
                  <c:v>2.1134427527025061</c:v>
                </c:pt>
                <c:pt idx="261">
                  <c:v>2.205398178323724</c:v>
                </c:pt>
                <c:pt idx="262">
                  <c:v>2.2595499237100847</c:v>
                </c:pt>
                <c:pt idx="263">
                  <c:v>2.2003385867049912</c:v>
                </c:pt>
                <c:pt idx="264">
                  <c:v>2.2743226262946648</c:v>
                </c:pt>
                <c:pt idx="265">
                  <c:v>2.3676093198160428</c:v>
                </c:pt>
                <c:pt idx="266">
                  <c:v>2.1962031484501385</c:v>
                </c:pt>
                <c:pt idx="267">
                  <c:v>2.2581619594654927</c:v>
                </c:pt>
                <c:pt idx="268">
                  <c:v>2.2530778844364079</c:v>
                </c:pt>
                <c:pt idx="269">
                  <c:v>2.3176836589246319</c:v>
                </c:pt>
                <c:pt idx="270">
                  <c:v>2.3699642487258856</c:v>
                </c:pt>
                <c:pt idx="271">
                  <c:v>2.2566063933045792</c:v>
                </c:pt>
                <c:pt idx="272">
                  <c:v>2.3521951835369119</c:v>
                </c:pt>
                <c:pt idx="273">
                  <c:v>2.2624537959540443</c:v>
                </c:pt>
                <c:pt idx="274">
                  <c:v>2.1691345763170959</c:v>
                </c:pt>
                <c:pt idx="275">
                  <c:v>2.2296864902353293</c:v>
                </c:pt>
                <c:pt idx="276">
                  <c:v>2.2399969609271935</c:v>
                </c:pt>
                <c:pt idx="277">
                  <c:v>2.2364622979236537</c:v>
                </c:pt>
                <c:pt idx="278">
                  <c:v>2.2756674939622261</c:v>
                </c:pt>
                <c:pt idx="279">
                  <c:v>2.3866610240063348</c:v>
                </c:pt>
                <c:pt idx="280">
                  <c:v>2.4309829537457879</c:v>
                </c:pt>
                <c:pt idx="281">
                  <c:v>2.3850133921537733</c:v>
                </c:pt>
                <c:pt idx="282">
                  <c:v>2.3704441199463102</c:v>
                </c:pt>
                <c:pt idx="283">
                  <c:v>2.3724296009564889</c:v>
                </c:pt>
                <c:pt idx="284">
                  <c:v>2.2884778759914144</c:v>
                </c:pt>
                <c:pt idx="285">
                  <c:v>2.2540825694004472</c:v>
                </c:pt>
                <c:pt idx="286">
                  <c:v>2.331622432704155</c:v>
                </c:pt>
                <c:pt idx="287">
                  <c:v>2.3352066560834568</c:v>
                </c:pt>
                <c:pt idx="288">
                  <c:v>2.3423419314130194</c:v>
                </c:pt>
                <c:pt idx="289">
                  <c:v>2.2930773028635913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71520"/>
        <c:axId val="169373056"/>
      </c:lineChart>
      <c:catAx>
        <c:axId val="16937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73056"/>
        <c:crosses val="autoZero"/>
        <c:auto val="1"/>
        <c:lblAlgn val="ctr"/>
        <c:lblOffset val="100"/>
        <c:noMultiLvlLbl val="0"/>
      </c:catAx>
      <c:valAx>
        <c:axId val="169373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37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Loss in 310 thru 314 / Col BLM Sum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LossSums!$I$8:$I$297</c:f>
              <c:numCache>
                <c:formatCode>General</c:formatCode>
                <c:ptCount val="290"/>
                <c:pt idx="0">
                  <c:v>1.4594474153297685E-2</c:v>
                </c:pt>
                <c:pt idx="1">
                  <c:v>4.0565841481173285E-3</c:v>
                </c:pt>
                <c:pt idx="2">
                  <c:v>3.0811365970558023E-3</c:v>
                </c:pt>
                <c:pt idx="3">
                  <c:v>1.863932898415657E-3</c:v>
                </c:pt>
                <c:pt idx="4">
                  <c:v>2.1865889212827984E-2</c:v>
                </c:pt>
                <c:pt idx="5">
                  <c:v>8.8403196868373831E-3</c:v>
                </c:pt>
                <c:pt idx="6">
                  <c:v>1.0906342235980132E-2</c:v>
                </c:pt>
                <c:pt idx="7">
                  <c:v>9.2118730808597726E-3</c:v>
                </c:pt>
                <c:pt idx="8">
                  <c:v>1.7352503718393648E-2</c:v>
                </c:pt>
                <c:pt idx="9">
                  <c:v>1.4916280166653566E-2</c:v>
                </c:pt>
                <c:pt idx="10">
                  <c:v>7.7658498384833756E-3</c:v>
                </c:pt>
                <c:pt idx="11">
                  <c:v>2.7124333396497117E-2</c:v>
                </c:pt>
                <c:pt idx="12">
                  <c:v>1.9284656783941947E-2</c:v>
                </c:pt>
                <c:pt idx="13">
                  <c:v>1.898593798518387E-2</c:v>
                </c:pt>
                <c:pt idx="14">
                  <c:v>2.6583259521700618E-2</c:v>
                </c:pt>
                <c:pt idx="15">
                  <c:v>1.4001623376623376E-2</c:v>
                </c:pt>
                <c:pt idx="16">
                  <c:v>1.8065736580751949E-2</c:v>
                </c:pt>
                <c:pt idx="17">
                  <c:v>0.11440139835311146</c:v>
                </c:pt>
                <c:pt idx="18">
                  <c:v>2.6211344468331406E-2</c:v>
                </c:pt>
                <c:pt idx="19">
                  <c:v>4.0912989967553048E-2</c:v>
                </c:pt>
                <c:pt idx="20">
                  <c:v>2.9709723871358909E-2</c:v>
                </c:pt>
                <c:pt idx="21">
                  <c:v>8.1185627068089697E-2</c:v>
                </c:pt>
                <c:pt idx="22">
                  <c:v>8.9418886198547223E-2</c:v>
                </c:pt>
                <c:pt idx="23">
                  <c:v>7.8499499440551193E-2</c:v>
                </c:pt>
                <c:pt idx="24">
                  <c:v>7.7869188509579912E-2</c:v>
                </c:pt>
                <c:pt idx="25">
                  <c:v>5.7939242092076404E-2</c:v>
                </c:pt>
                <c:pt idx="26">
                  <c:v>5.1174603174603192E-2</c:v>
                </c:pt>
                <c:pt idx="27">
                  <c:v>5.8772538141470182E-2</c:v>
                </c:pt>
                <c:pt idx="28">
                  <c:v>7.4090415422210162E-2</c:v>
                </c:pt>
                <c:pt idx="29">
                  <c:v>7.9764705882352946E-2</c:v>
                </c:pt>
                <c:pt idx="30">
                  <c:v>0.43077011854318825</c:v>
                </c:pt>
                <c:pt idx="31">
                  <c:v>8.5798093375702753E-2</c:v>
                </c:pt>
                <c:pt idx="32">
                  <c:v>7.0434640255381833E-2</c:v>
                </c:pt>
                <c:pt idx="33">
                  <c:v>6.6200825808793509E-2</c:v>
                </c:pt>
                <c:pt idx="34">
                  <c:v>0.12508431703204048</c:v>
                </c:pt>
                <c:pt idx="35">
                  <c:v>9.9842429451367995E-2</c:v>
                </c:pt>
                <c:pt idx="36">
                  <c:v>6.0620697983335345E-2</c:v>
                </c:pt>
                <c:pt idx="37">
                  <c:v>7.9040395373579986E-2</c:v>
                </c:pt>
                <c:pt idx="38">
                  <c:v>8.3212025786518498E-2</c:v>
                </c:pt>
                <c:pt idx="39">
                  <c:v>6.4070678198893796E-2</c:v>
                </c:pt>
                <c:pt idx="40">
                  <c:v>4.3679310129350744E-2</c:v>
                </c:pt>
                <c:pt idx="41">
                  <c:v>5.3260279382003069E-2</c:v>
                </c:pt>
                <c:pt idx="42">
                  <c:v>0.12086468410366655</c:v>
                </c:pt>
                <c:pt idx="52">
                  <c:v>0.2</c:v>
                </c:pt>
                <c:pt idx="53">
                  <c:v>0.14001106806862204</c:v>
                </c:pt>
                <c:pt idx="54">
                  <c:v>0.12596401028277635</c:v>
                </c:pt>
                <c:pt idx="55">
                  <c:v>0.11022462256045172</c:v>
                </c:pt>
                <c:pt idx="56">
                  <c:v>6.7194266089293714E-2</c:v>
                </c:pt>
                <c:pt idx="57">
                  <c:v>4.3657331136738045E-2</c:v>
                </c:pt>
                <c:pt idx="58">
                  <c:v>5.6420860411407703E-2</c:v>
                </c:pt>
                <c:pt idx="59">
                  <c:v>2.3592843160822833E-2</c:v>
                </c:pt>
                <c:pt idx="60">
                  <c:v>2.0941536822479692E-2</c:v>
                </c:pt>
                <c:pt idx="61">
                  <c:v>9.3097832894901658E-2</c:v>
                </c:pt>
                <c:pt idx="62">
                  <c:v>6.6656703033926165E-2</c:v>
                </c:pt>
                <c:pt idx="63">
                  <c:v>7.5266148160405971E-2</c:v>
                </c:pt>
                <c:pt idx="64">
                  <c:v>2.5958614551657648E-2</c:v>
                </c:pt>
                <c:pt idx="65">
                  <c:v>5.6784660766961655E-2</c:v>
                </c:pt>
                <c:pt idx="66">
                  <c:v>8.0553356703984308E-2</c:v>
                </c:pt>
                <c:pt idx="67">
                  <c:v>6.325273791827199E-2</c:v>
                </c:pt>
                <c:pt idx="68">
                  <c:v>0.25289817879329568</c:v>
                </c:pt>
                <c:pt idx="69">
                  <c:v>0.15143188722394782</c:v>
                </c:pt>
                <c:pt idx="70">
                  <c:v>4.6301566267677528E-2</c:v>
                </c:pt>
                <c:pt idx="71">
                  <c:v>3.7613630574175563E-2</c:v>
                </c:pt>
                <c:pt idx="72">
                  <c:v>0.15020455873758037</c:v>
                </c:pt>
                <c:pt idx="73">
                  <c:v>3.3462538638928417E-2</c:v>
                </c:pt>
                <c:pt idx="74">
                  <c:v>2.4274728747498159E-2</c:v>
                </c:pt>
                <c:pt idx="75">
                  <c:v>1.7210957969470475E-2</c:v>
                </c:pt>
                <c:pt idx="76">
                  <c:v>1.7091591581907425E-2</c:v>
                </c:pt>
                <c:pt idx="77">
                  <c:v>3.1926335174953961E-2</c:v>
                </c:pt>
                <c:pt idx="78">
                  <c:v>1.6980299911790654E-2</c:v>
                </c:pt>
                <c:pt idx="79">
                  <c:v>1.7917201470620231E-2</c:v>
                </c:pt>
                <c:pt idx="80">
                  <c:v>1.7112947956885286E-2</c:v>
                </c:pt>
                <c:pt idx="81">
                  <c:v>1.6781984046538276E-2</c:v>
                </c:pt>
                <c:pt idx="82">
                  <c:v>1.9292834588025051E-2</c:v>
                </c:pt>
                <c:pt idx="83">
                  <c:v>4.1390313949777845E-2</c:v>
                </c:pt>
                <c:pt idx="84">
                  <c:v>4.6851540954280707E-2</c:v>
                </c:pt>
                <c:pt idx="85">
                  <c:v>5.3007295966203627E-2</c:v>
                </c:pt>
                <c:pt idx="86">
                  <c:v>5.9664302009848721E-2</c:v>
                </c:pt>
                <c:pt idx="87">
                  <c:v>6.5536534446764091E-2</c:v>
                </c:pt>
                <c:pt idx="88">
                  <c:v>7.549557828887439E-2</c:v>
                </c:pt>
                <c:pt idx="89">
                  <c:v>6.3377216316344395E-2</c:v>
                </c:pt>
                <c:pt idx="90">
                  <c:v>5.6670868304280544E-2</c:v>
                </c:pt>
                <c:pt idx="91">
                  <c:v>5.0925056348610061E-2</c:v>
                </c:pt>
                <c:pt idx="92">
                  <c:v>4.5291628946736377E-2</c:v>
                </c:pt>
                <c:pt idx="93">
                  <c:v>4.7921289417085983E-2</c:v>
                </c:pt>
                <c:pt idx="94">
                  <c:v>4.441586557559387E-2</c:v>
                </c:pt>
                <c:pt idx="95">
                  <c:v>4.9916903011362618E-2</c:v>
                </c:pt>
                <c:pt idx="96">
                  <c:v>5.001210136307694E-2</c:v>
                </c:pt>
                <c:pt idx="97">
                  <c:v>5.4167100043089986E-2</c:v>
                </c:pt>
                <c:pt idx="98">
                  <c:v>5.0358450387600728E-2</c:v>
                </c:pt>
                <c:pt idx="99">
                  <c:v>5.3989691834421719E-2</c:v>
                </c:pt>
                <c:pt idx="100">
                  <c:v>5.1831941743871283E-2</c:v>
                </c:pt>
                <c:pt idx="101">
                  <c:v>5.1068681918532713E-2</c:v>
                </c:pt>
                <c:pt idx="102">
                  <c:v>4.7431320516981346E-2</c:v>
                </c:pt>
                <c:pt idx="103">
                  <c:v>5.0085109577067147E-2</c:v>
                </c:pt>
                <c:pt idx="104">
                  <c:v>5.9098212492468376E-2</c:v>
                </c:pt>
                <c:pt idx="105">
                  <c:v>6.0270994350760318E-2</c:v>
                </c:pt>
                <c:pt idx="106">
                  <c:v>5.7760014305287391E-2</c:v>
                </c:pt>
                <c:pt idx="107">
                  <c:v>5.2095240928271828E-2</c:v>
                </c:pt>
                <c:pt idx="108">
                  <c:v>5.1914411570528195E-2</c:v>
                </c:pt>
                <c:pt idx="109">
                  <c:v>5.3650510898339887E-2</c:v>
                </c:pt>
                <c:pt idx="110">
                  <c:v>9.9311792455408623E-2</c:v>
                </c:pt>
                <c:pt idx="111">
                  <c:v>9.4205301800050309E-2</c:v>
                </c:pt>
                <c:pt idx="112">
                  <c:v>9.4218357737768141E-2</c:v>
                </c:pt>
                <c:pt idx="113">
                  <c:v>6.7652817883292304E-2</c:v>
                </c:pt>
                <c:pt idx="114">
                  <c:v>4.8952761286559864E-2</c:v>
                </c:pt>
                <c:pt idx="115">
                  <c:v>4.8237016153092956E-2</c:v>
                </c:pt>
                <c:pt idx="116">
                  <c:v>6.3908821753031447E-2</c:v>
                </c:pt>
                <c:pt idx="117">
                  <c:v>6.0318863903651106E-2</c:v>
                </c:pt>
                <c:pt idx="118">
                  <c:v>5.5809517545302056E-2</c:v>
                </c:pt>
                <c:pt idx="119">
                  <c:v>5.9257862713171648E-2</c:v>
                </c:pt>
                <c:pt idx="120">
                  <c:v>5.6545808492517328E-2</c:v>
                </c:pt>
                <c:pt idx="121">
                  <c:v>5.3120303647606198E-2</c:v>
                </c:pt>
                <c:pt idx="122">
                  <c:v>5.5601589820653621E-2</c:v>
                </c:pt>
                <c:pt idx="123">
                  <c:v>5.9789037854889579E-2</c:v>
                </c:pt>
                <c:pt idx="124">
                  <c:v>5.6819936770091291E-2</c:v>
                </c:pt>
                <c:pt idx="125">
                  <c:v>6.1979275080320376E-2</c:v>
                </c:pt>
                <c:pt idx="126">
                  <c:v>5.9636897573404776E-2</c:v>
                </c:pt>
                <c:pt idx="127">
                  <c:v>5.6513985618909288E-2</c:v>
                </c:pt>
                <c:pt idx="128">
                  <c:v>5.9283614472353731E-2</c:v>
                </c:pt>
                <c:pt idx="129">
                  <c:v>5.560181255000237E-2</c:v>
                </c:pt>
                <c:pt idx="130">
                  <c:v>4.4812309673156664E-2</c:v>
                </c:pt>
                <c:pt idx="131">
                  <c:v>5.113773957594802E-2</c:v>
                </c:pt>
                <c:pt idx="132">
                  <c:v>4.6099949269189158E-2</c:v>
                </c:pt>
                <c:pt idx="133">
                  <c:v>4.6467297167770844E-2</c:v>
                </c:pt>
                <c:pt idx="134">
                  <c:v>4.8082150970096459E-2</c:v>
                </c:pt>
                <c:pt idx="135">
                  <c:v>4.6012902032027993E-2</c:v>
                </c:pt>
                <c:pt idx="136">
                  <c:v>5.0072292258786483E-2</c:v>
                </c:pt>
                <c:pt idx="137">
                  <c:v>4.2179195853443256E-2</c:v>
                </c:pt>
                <c:pt idx="138">
                  <c:v>4.1503970337314615E-2</c:v>
                </c:pt>
                <c:pt idx="139">
                  <c:v>4.2216526509775684E-2</c:v>
                </c:pt>
                <c:pt idx="148">
                  <c:v>0</c:v>
                </c:pt>
                <c:pt idx="152">
                  <c:v>0.11878712097530479</c:v>
                </c:pt>
                <c:pt idx="153">
                  <c:v>2.2469192149703332E-2</c:v>
                </c:pt>
                <c:pt idx="154">
                  <c:v>2.167282107111157E-2</c:v>
                </c:pt>
                <c:pt idx="155">
                  <c:v>2.3315898279419361E-2</c:v>
                </c:pt>
                <c:pt idx="156">
                  <c:v>2.3661519951874873E-2</c:v>
                </c:pt>
                <c:pt idx="157">
                  <c:v>2.3422766675646984E-2</c:v>
                </c:pt>
                <c:pt idx="158">
                  <c:v>1.7914858783334552E-2</c:v>
                </c:pt>
                <c:pt idx="159">
                  <c:v>1.3341792839804117E-2</c:v>
                </c:pt>
                <c:pt idx="160">
                  <c:v>1.6784774770319189E-2</c:v>
                </c:pt>
                <c:pt idx="161">
                  <c:v>1.8796850868271368E-2</c:v>
                </c:pt>
                <c:pt idx="162">
                  <c:v>1.6703521814629911E-2</c:v>
                </c:pt>
                <c:pt idx="163">
                  <c:v>1.3623496574339602E-2</c:v>
                </c:pt>
                <c:pt idx="164">
                  <c:v>1.6854839607620447E-2</c:v>
                </c:pt>
                <c:pt idx="165">
                  <c:v>1.4672606106856678E-2</c:v>
                </c:pt>
                <c:pt idx="166">
                  <c:v>2.7057945103196954E-2</c:v>
                </c:pt>
                <c:pt idx="167">
                  <c:v>1.907325397147849E-2</c:v>
                </c:pt>
                <c:pt idx="168">
                  <c:v>1.5808105468750003E-2</c:v>
                </c:pt>
                <c:pt idx="169">
                  <c:v>1.6204327991400237E-2</c:v>
                </c:pt>
                <c:pt idx="170">
                  <c:v>1.8503281858899913E-2</c:v>
                </c:pt>
                <c:pt idx="171">
                  <c:v>1.8688934013578656E-2</c:v>
                </c:pt>
                <c:pt idx="172">
                  <c:v>2.0306391127423603E-2</c:v>
                </c:pt>
                <c:pt idx="173">
                  <c:v>1.8555615403702649E-2</c:v>
                </c:pt>
                <c:pt idx="174">
                  <c:v>1.914769834921097E-2</c:v>
                </c:pt>
                <c:pt idx="175">
                  <c:v>1.8659829101872746E-2</c:v>
                </c:pt>
                <c:pt idx="176">
                  <c:v>2.0207251318241286E-2</c:v>
                </c:pt>
                <c:pt idx="177">
                  <c:v>1.9641927926576822E-2</c:v>
                </c:pt>
                <c:pt idx="178">
                  <c:v>1.9348646908030155E-2</c:v>
                </c:pt>
                <c:pt idx="179">
                  <c:v>2.0351582229835078E-2</c:v>
                </c:pt>
                <c:pt idx="180">
                  <c:v>1.3334059737677232E-2</c:v>
                </c:pt>
                <c:pt idx="181">
                  <c:v>8.5796034016817936E-3</c:v>
                </c:pt>
                <c:pt idx="182">
                  <c:v>1.0194853944853949E-2</c:v>
                </c:pt>
                <c:pt idx="183">
                  <c:v>1.4778118543659196E-2</c:v>
                </c:pt>
                <c:pt idx="184">
                  <c:v>8.6295077823547294E-3</c:v>
                </c:pt>
                <c:pt idx="185">
                  <c:v>8.4187695181097925E-3</c:v>
                </c:pt>
                <c:pt idx="186">
                  <c:v>8.1373672757520318E-3</c:v>
                </c:pt>
                <c:pt idx="187">
                  <c:v>7.7758696344606216E-3</c:v>
                </c:pt>
                <c:pt idx="188">
                  <c:v>6.8975417522395563E-3</c:v>
                </c:pt>
                <c:pt idx="189">
                  <c:v>7.1562981747296779E-3</c:v>
                </c:pt>
                <c:pt idx="190">
                  <c:v>6.1311062504142639E-3</c:v>
                </c:pt>
                <c:pt idx="191">
                  <c:v>5.771125716308393E-3</c:v>
                </c:pt>
                <c:pt idx="192">
                  <c:v>6.9650310098685487E-3</c:v>
                </c:pt>
                <c:pt idx="193">
                  <c:v>6.6747952229100245E-3</c:v>
                </c:pt>
                <c:pt idx="194">
                  <c:v>6.8028654065101024E-3</c:v>
                </c:pt>
                <c:pt idx="195">
                  <c:v>8.9776596628187016E-3</c:v>
                </c:pt>
                <c:pt idx="196">
                  <c:v>1.2508595566325031E-2</c:v>
                </c:pt>
                <c:pt idx="201">
                  <c:v>1.6794217687074831E-2</c:v>
                </c:pt>
                <c:pt idx="202">
                  <c:v>4.96017593261184E-3</c:v>
                </c:pt>
                <c:pt idx="203">
                  <c:v>6.1091337187873076E-3</c:v>
                </c:pt>
                <c:pt idx="204">
                  <c:v>8.3391018430388503E-3</c:v>
                </c:pt>
                <c:pt idx="205">
                  <c:v>7.8289870906529425E-3</c:v>
                </c:pt>
                <c:pt idx="206">
                  <c:v>1.3670136348813224E-2</c:v>
                </c:pt>
                <c:pt idx="207">
                  <c:v>1.322799449050131E-2</c:v>
                </c:pt>
                <c:pt idx="208">
                  <c:v>2.3450909301294044E-2</c:v>
                </c:pt>
                <c:pt idx="209">
                  <c:v>2.1617021276595746E-2</c:v>
                </c:pt>
                <c:pt idx="210">
                  <c:v>2.4646828975052604E-2</c:v>
                </c:pt>
                <c:pt idx="211">
                  <c:v>2.1579897495486899E-2</c:v>
                </c:pt>
                <c:pt idx="212">
                  <c:v>1.2187959647198847E-2</c:v>
                </c:pt>
                <c:pt idx="213">
                  <c:v>7.7616312612886294E-3</c:v>
                </c:pt>
                <c:pt idx="214">
                  <c:v>9.3060159911540086E-3</c:v>
                </c:pt>
                <c:pt idx="215">
                  <c:v>9.2809931153691305E-3</c:v>
                </c:pt>
                <c:pt idx="216">
                  <c:v>9.4215737363209998E-3</c:v>
                </c:pt>
                <c:pt idx="217">
                  <c:v>1.0008062452627057E-2</c:v>
                </c:pt>
                <c:pt idx="218">
                  <c:v>1.1988306707551471E-2</c:v>
                </c:pt>
                <c:pt idx="219">
                  <c:v>1.1350759931102468E-2</c:v>
                </c:pt>
                <c:pt idx="220">
                  <c:v>2.0553497654145492E-2</c:v>
                </c:pt>
                <c:pt idx="221">
                  <c:v>1.3774788707747461E-2</c:v>
                </c:pt>
                <c:pt idx="222">
                  <c:v>1.2589578806232373E-2</c:v>
                </c:pt>
                <c:pt idx="223">
                  <c:v>1.0393173188114587E-2</c:v>
                </c:pt>
                <c:pt idx="224">
                  <c:v>1.2173020545634182E-2</c:v>
                </c:pt>
                <c:pt idx="225">
                  <c:v>1.2769819148246582E-2</c:v>
                </c:pt>
                <c:pt idx="226">
                  <c:v>1.1562857849759483E-2</c:v>
                </c:pt>
                <c:pt idx="227">
                  <c:v>1.0566348348361567E-2</c:v>
                </c:pt>
                <c:pt idx="228">
                  <c:v>1.3100824537770344E-2</c:v>
                </c:pt>
                <c:pt idx="229">
                  <c:v>1.7085544346609131E-2</c:v>
                </c:pt>
                <c:pt idx="230">
                  <c:v>5.487951412404693E-2</c:v>
                </c:pt>
                <c:pt idx="231">
                  <c:v>5.6506680611448354E-2</c:v>
                </c:pt>
                <c:pt idx="232">
                  <c:v>6.3266219239373617E-2</c:v>
                </c:pt>
                <c:pt idx="233">
                  <c:v>4.510480542796521E-2</c:v>
                </c:pt>
                <c:pt idx="234">
                  <c:v>2.8723636987151822E-2</c:v>
                </c:pt>
                <c:pt idx="235">
                  <c:v>2.330001688852041E-2</c:v>
                </c:pt>
                <c:pt idx="236">
                  <c:v>2.0205685319873712E-2</c:v>
                </c:pt>
                <c:pt idx="237">
                  <c:v>1.258813877075398E-2</c:v>
                </c:pt>
                <c:pt idx="238">
                  <c:v>2.4294073273665111E-2</c:v>
                </c:pt>
                <c:pt idx="239">
                  <c:v>1.7372179135697555E-2</c:v>
                </c:pt>
                <c:pt idx="240">
                  <c:v>3.6186974789915956E-2</c:v>
                </c:pt>
                <c:pt idx="241">
                  <c:v>4.3123833969080129E-2</c:v>
                </c:pt>
                <c:pt idx="242">
                  <c:v>3.3577547598814914E-2</c:v>
                </c:pt>
                <c:pt idx="243">
                  <c:v>1.8148254075557056E-2</c:v>
                </c:pt>
                <c:pt idx="244">
                  <c:v>1.0491286710300602E-2</c:v>
                </c:pt>
                <c:pt idx="245">
                  <c:v>1.1057918596873682E-2</c:v>
                </c:pt>
                <c:pt idx="246">
                  <c:v>1.3386874086511472E-2</c:v>
                </c:pt>
                <c:pt idx="247">
                  <c:v>1.7445772269145777E-2</c:v>
                </c:pt>
                <c:pt idx="248">
                  <c:v>3.8597118211796802E-2</c:v>
                </c:pt>
                <c:pt idx="249">
                  <c:v>1.9013707325782073E-2</c:v>
                </c:pt>
                <c:pt idx="250">
                  <c:v>1.8204653129235623E-2</c:v>
                </c:pt>
                <c:pt idx="251">
                  <c:v>2.3582087336665891E-2</c:v>
                </c:pt>
                <c:pt idx="252">
                  <c:v>1.4114389562295333E-2</c:v>
                </c:pt>
                <c:pt idx="253">
                  <c:v>1.1470014462694529E-2</c:v>
                </c:pt>
                <c:pt idx="254">
                  <c:v>9.2622037417592843E-3</c:v>
                </c:pt>
                <c:pt idx="255">
                  <c:v>8.7589588177408549E-3</c:v>
                </c:pt>
                <c:pt idx="256">
                  <c:v>1.6291683927091967E-2</c:v>
                </c:pt>
                <c:pt idx="257">
                  <c:v>2.0194241958858772E-2</c:v>
                </c:pt>
                <c:pt idx="258">
                  <c:v>1.8524957583628324E-2</c:v>
                </c:pt>
                <c:pt idx="259">
                  <c:v>2.1375350744657885E-2</c:v>
                </c:pt>
                <c:pt idx="260">
                  <c:v>2.3963101849342403E-2</c:v>
                </c:pt>
                <c:pt idx="261">
                  <c:v>1.4319607340219646E-2</c:v>
                </c:pt>
                <c:pt idx="262">
                  <c:v>1.4895227713178295E-2</c:v>
                </c:pt>
                <c:pt idx="263">
                  <c:v>2.2951826902319818E-2</c:v>
                </c:pt>
                <c:pt idx="264">
                  <c:v>2.2040621471502483E-2</c:v>
                </c:pt>
                <c:pt idx="265">
                  <c:v>1.7682241920828769E-2</c:v>
                </c:pt>
                <c:pt idx="266">
                  <c:v>2.3334999837293993E-2</c:v>
                </c:pt>
                <c:pt idx="267">
                  <c:v>2.4984679050826009E-2</c:v>
                </c:pt>
                <c:pt idx="268">
                  <c:v>2.8492945362704546E-2</c:v>
                </c:pt>
                <c:pt idx="269">
                  <c:v>2.9703955678840016E-2</c:v>
                </c:pt>
                <c:pt idx="270">
                  <c:v>2.089701111511626E-2</c:v>
                </c:pt>
                <c:pt idx="271">
                  <c:v>1.9429837804579294E-2</c:v>
                </c:pt>
                <c:pt idx="272">
                  <c:v>1.4945400579137631E-2</c:v>
                </c:pt>
                <c:pt idx="273">
                  <c:v>1.7401752944219442E-2</c:v>
                </c:pt>
                <c:pt idx="274">
                  <c:v>2.490885945104079E-2</c:v>
                </c:pt>
                <c:pt idx="275">
                  <c:v>2.4512576171018957E-2</c:v>
                </c:pt>
                <c:pt idx="276">
                  <c:v>2.4516741749380989E-2</c:v>
                </c:pt>
                <c:pt idx="277">
                  <c:v>2.5324773795683164E-2</c:v>
                </c:pt>
                <c:pt idx="278">
                  <c:v>1.8770387976779105E-2</c:v>
                </c:pt>
                <c:pt idx="279">
                  <c:v>1.5689841071004681E-2</c:v>
                </c:pt>
                <c:pt idx="280">
                  <c:v>1.6288874661145088E-2</c:v>
                </c:pt>
                <c:pt idx="281">
                  <c:v>1.9207698934050658E-2</c:v>
                </c:pt>
                <c:pt idx="282">
                  <c:v>2.1006913116253603E-2</c:v>
                </c:pt>
                <c:pt idx="283">
                  <c:v>1.8705015940192953E-2</c:v>
                </c:pt>
                <c:pt idx="284">
                  <c:v>1.7223936681204137E-2</c:v>
                </c:pt>
                <c:pt idx="285">
                  <c:v>8.6415079187531912E-3</c:v>
                </c:pt>
                <c:pt idx="286">
                  <c:v>6.7791005291005287E-3</c:v>
                </c:pt>
                <c:pt idx="287">
                  <c:v>8.1637112413393328E-3</c:v>
                </c:pt>
                <c:pt idx="288">
                  <c:v>8.9966700636777298E-3</c:v>
                </c:pt>
                <c:pt idx="289">
                  <c:v>9.8465915644584574E-3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01728"/>
        <c:axId val="169407616"/>
      </c:lineChart>
      <c:catAx>
        <c:axId val="16940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07616"/>
        <c:crosses val="autoZero"/>
        <c:auto val="1"/>
        <c:lblAlgn val="ctr"/>
        <c:lblOffset val="100"/>
        <c:noMultiLvlLbl val="0"/>
      </c:catAx>
      <c:valAx>
        <c:axId val="169407616"/>
        <c:scaling>
          <c:orientation val="minMax"/>
          <c:max val="0.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401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LossSums!$D$6</c:f>
              <c:strCache>
                <c:ptCount val="1"/>
                <c:pt idx="0">
                  <c:v>ColSum</c:v>
                </c:pt>
              </c:strCache>
            </c:strRef>
          </c:tx>
          <c:val>
            <c:numRef>
              <c:f>LossSums!$D$8:$D$297</c:f>
              <c:numCache>
                <c:formatCode>General</c:formatCode>
                <c:ptCount val="290"/>
                <c:pt idx="0">
                  <c:v>8.9759999999999996E-3</c:v>
                </c:pt>
                <c:pt idx="1">
                  <c:v>9.614000000000001E-3</c:v>
                </c:pt>
                <c:pt idx="2">
                  <c:v>5.8420000000000008E-3</c:v>
                </c:pt>
                <c:pt idx="3">
                  <c:v>1.073E-3</c:v>
                </c:pt>
                <c:pt idx="4">
                  <c:v>5.4880000000000007E-3</c:v>
                </c:pt>
                <c:pt idx="5">
                  <c:v>3.0655000000000002E-2</c:v>
                </c:pt>
                <c:pt idx="6">
                  <c:v>5.5563999999999995E-2</c:v>
                </c:pt>
                <c:pt idx="7">
                  <c:v>8.2068000000000016E-2</c:v>
                </c:pt>
                <c:pt idx="8">
                  <c:v>5.6476000000000012E-2</c:v>
                </c:pt>
                <c:pt idx="9">
                  <c:v>0.101768</c:v>
                </c:pt>
                <c:pt idx="10">
                  <c:v>9.1940999999999995E-2</c:v>
                </c:pt>
                <c:pt idx="11">
                  <c:v>7.3882000000000003E-2</c:v>
                </c:pt>
                <c:pt idx="12">
                  <c:v>0.15737900000000002</c:v>
                </c:pt>
                <c:pt idx="13">
                  <c:v>0.15780100000000002</c:v>
                </c:pt>
                <c:pt idx="14">
                  <c:v>9.0319999999999998E-2</c:v>
                </c:pt>
                <c:pt idx="15">
                  <c:v>5.4208000000000006E-2</c:v>
                </c:pt>
                <c:pt idx="16">
                  <c:v>2.1145000000000001E-2</c:v>
                </c:pt>
                <c:pt idx="17">
                  <c:v>0.146458</c:v>
                </c:pt>
                <c:pt idx="18">
                  <c:v>2.4187999999999998E-2</c:v>
                </c:pt>
                <c:pt idx="19">
                  <c:v>2.6813000000000003E-2</c:v>
                </c:pt>
                <c:pt idx="20">
                  <c:v>3.9583000000000007E-2</c:v>
                </c:pt>
                <c:pt idx="21">
                  <c:v>4.2913999999999994E-2</c:v>
                </c:pt>
                <c:pt idx="22">
                  <c:v>4.1299999999999996E-2</c:v>
                </c:pt>
                <c:pt idx="23">
                  <c:v>5.0943000000000002E-2</c:v>
                </c:pt>
                <c:pt idx="24">
                  <c:v>3.6586999999999995E-2</c:v>
                </c:pt>
                <c:pt idx="25">
                  <c:v>2.5544000000000004E-2</c:v>
                </c:pt>
                <c:pt idx="26">
                  <c:v>3.1499999999999993E-2</c:v>
                </c:pt>
                <c:pt idx="27">
                  <c:v>2.8839999999999998E-2</c:v>
                </c:pt>
                <c:pt idx="28">
                  <c:v>2.9463999999999997E-2</c:v>
                </c:pt>
                <c:pt idx="29">
                  <c:v>2.5500000000000002E-2</c:v>
                </c:pt>
                <c:pt idx="30">
                  <c:v>0.121306</c:v>
                </c:pt>
                <c:pt idx="31">
                  <c:v>2.4546000000000002E-2</c:v>
                </c:pt>
                <c:pt idx="32">
                  <c:v>2.4434000000000001E-2</c:v>
                </c:pt>
                <c:pt idx="33">
                  <c:v>2.2038999999999996E-2</c:v>
                </c:pt>
                <c:pt idx="34">
                  <c:v>2.3719999999999998E-2</c:v>
                </c:pt>
                <c:pt idx="35">
                  <c:v>2.0943E-2</c:v>
                </c:pt>
                <c:pt idx="36">
                  <c:v>2.4843E-2</c:v>
                </c:pt>
                <c:pt idx="37">
                  <c:v>2.9137E-2</c:v>
                </c:pt>
                <c:pt idx="38">
                  <c:v>3.3661000000000003E-2</c:v>
                </c:pt>
                <c:pt idx="39">
                  <c:v>2.6939000000000005E-2</c:v>
                </c:pt>
                <c:pt idx="40">
                  <c:v>3.2006E-2</c:v>
                </c:pt>
                <c:pt idx="41">
                  <c:v>2.0258999999999999E-2</c:v>
                </c:pt>
                <c:pt idx="42">
                  <c:v>8.3729999999999985E-3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8.4999999999999993E-5</c:v>
                </c:pt>
                <c:pt idx="53">
                  <c:v>1.807E-3</c:v>
                </c:pt>
                <c:pt idx="54">
                  <c:v>2.7229999999999997E-3</c:v>
                </c:pt>
                <c:pt idx="55">
                  <c:v>8.1469999999999997E-3</c:v>
                </c:pt>
                <c:pt idx="56">
                  <c:v>6.6969999999999998E-3</c:v>
                </c:pt>
                <c:pt idx="57">
                  <c:v>2.5494000000000003E-2</c:v>
                </c:pt>
                <c:pt idx="58">
                  <c:v>3.7238E-2</c:v>
                </c:pt>
                <c:pt idx="59">
                  <c:v>5.8237999999999998E-2</c:v>
                </c:pt>
                <c:pt idx="60">
                  <c:v>3.0036E-2</c:v>
                </c:pt>
                <c:pt idx="61">
                  <c:v>3.9914999999999999E-2</c:v>
                </c:pt>
                <c:pt idx="62">
                  <c:v>4.0146000000000001E-2</c:v>
                </c:pt>
                <c:pt idx="63">
                  <c:v>3.6257999999999999E-2</c:v>
                </c:pt>
                <c:pt idx="64">
                  <c:v>4.0448999999999999E-2</c:v>
                </c:pt>
                <c:pt idx="65">
                  <c:v>1.8983999999999997E-2</c:v>
                </c:pt>
                <c:pt idx="66">
                  <c:v>2.6529000000000004E-2</c:v>
                </c:pt>
                <c:pt idx="67">
                  <c:v>3.2963000000000006E-2</c:v>
                </c:pt>
                <c:pt idx="68">
                  <c:v>5.6501000000000003E-2</c:v>
                </c:pt>
                <c:pt idx="69">
                  <c:v>5.8594000000000007E-2</c:v>
                </c:pt>
                <c:pt idx="70">
                  <c:v>0.23016500000000001</c:v>
                </c:pt>
                <c:pt idx="71">
                  <c:v>0.13739699999999999</c:v>
                </c:pt>
                <c:pt idx="72">
                  <c:v>3.4220000000000001E-3</c:v>
                </c:pt>
                <c:pt idx="73">
                  <c:v>8.1523999999999985E-2</c:v>
                </c:pt>
                <c:pt idx="74">
                  <c:v>0.23732500000000001</c:v>
                </c:pt>
                <c:pt idx="75">
                  <c:v>0.35762099999999997</c:v>
                </c:pt>
                <c:pt idx="76">
                  <c:v>0.46514099999999997</c:v>
                </c:pt>
                <c:pt idx="77">
                  <c:v>0.20362500000000003</c:v>
                </c:pt>
                <c:pt idx="78">
                  <c:v>8.1623999999999988E-2</c:v>
                </c:pt>
                <c:pt idx="79">
                  <c:v>0.45966999999999997</c:v>
                </c:pt>
                <c:pt idx="80">
                  <c:v>0.47992900000000005</c:v>
                </c:pt>
                <c:pt idx="81">
                  <c:v>0.45381999999999995</c:v>
                </c:pt>
                <c:pt idx="82">
                  <c:v>0.54502099999999998</c:v>
                </c:pt>
                <c:pt idx="83">
                  <c:v>0.6110850000000001</c:v>
                </c:pt>
                <c:pt idx="84">
                  <c:v>0.56348199999999993</c:v>
                </c:pt>
                <c:pt idx="85">
                  <c:v>0.46395500000000001</c:v>
                </c:pt>
                <c:pt idx="86">
                  <c:v>0.15210099999999999</c:v>
                </c:pt>
                <c:pt idx="87">
                  <c:v>0.11975</c:v>
                </c:pt>
                <c:pt idx="88">
                  <c:v>0.12404699999999999</c:v>
                </c:pt>
                <c:pt idx="89">
                  <c:v>0.103381</c:v>
                </c:pt>
                <c:pt idx="90">
                  <c:v>9.7581000000000001E-2</c:v>
                </c:pt>
                <c:pt idx="91">
                  <c:v>8.518400000000001E-2</c:v>
                </c:pt>
                <c:pt idx="92">
                  <c:v>0.21650800000000001</c:v>
                </c:pt>
                <c:pt idx="93">
                  <c:v>0.35197299999999992</c:v>
                </c:pt>
                <c:pt idx="94">
                  <c:v>0.40278399999999998</c:v>
                </c:pt>
                <c:pt idx="95">
                  <c:v>0.44285599999999992</c:v>
                </c:pt>
                <c:pt idx="96">
                  <c:v>0.38838600000000001</c:v>
                </c:pt>
                <c:pt idx="97">
                  <c:v>0.40380600000000005</c:v>
                </c:pt>
                <c:pt idx="98">
                  <c:v>0.40479799999999999</c:v>
                </c:pt>
                <c:pt idx="99">
                  <c:v>0.44469599999999998</c:v>
                </c:pt>
                <c:pt idx="100">
                  <c:v>0.47212200000000004</c:v>
                </c:pt>
                <c:pt idx="101">
                  <c:v>0.49462799999999996</c:v>
                </c:pt>
                <c:pt idx="102">
                  <c:v>0.52381</c:v>
                </c:pt>
                <c:pt idx="103">
                  <c:v>0.41299700000000006</c:v>
                </c:pt>
                <c:pt idx="104">
                  <c:v>9.9579999999999988E-2</c:v>
                </c:pt>
                <c:pt idx="105">
                  <c:v>0.40200100000000005</c:v>
                </c:pt>
                <c:pt idx="106">
                  <c:v>0.41383300000000001</c:v>
                </c:pt>
                <c:pt idx="107">
                  <c:v>0.470638</c:v>
                </c:pt>
                <c:pt idx="108">
                  <c:v>0.27718700000000002</c:v>
                </c:pt>
                <c:pt idx="109">
                  <c:v>0.48502800000000001</c:v>
                </c:pt>
                <c:pt idx="110">
                  <c:v>0.18293900000000002</c:v>
                </c:pt>
                <c:pt idx="111">
                  <c:v>0.17488399999999998</c:v>
                </c:pt>
                <c:pt idx="112">
                  <c:v>0.18562200000000001</c:v>
                </c:pt>
                <c:pt idx="113">
                  <c:v>0.26250200000000001</c:v>
                </c:pt>
                <c:pt idx="114">
                  <c:v>0.44922899999999999</c:v>
                </c:pt>
                <c:pt idx="115">
                  <c:v>0.49940899999999999</c:v>
                </c:pt>
                <c:pt idx="116">
                  <c:v>0.47353400000000007</c:v>
                </c:pt>
                <c:pt idx="117">
                  <c:v>0.56544499999999998</c:v>
                </c:pt>
                <c:pt idx="118">
                  <c:v>0.51691900000000013</c:v>
                </c:pt>
                <c:pt idx="119">
                  <c:v>0.58345000000000002</c:v>
                </c:pt>
                <c:pt idx="120">
                  <c:v>0.59176800000000007</c:v>
                </c:pt>
                <c:pt idx="121">
                  <c:v>0.61018100000000008</c:v>
                </c:pt>
                <c:pt idx="122">
                  <c:v>0.49842100000000006</c:v>
                </c:pt>
                <c:pt idx="123">
                  <c:v>0.60864000000000007</c:v>
                </c:pt>
                <c:pt idx="124">
                  <c:v>0.56334100000000009</c:v>
                </c:pt>
                <c:pt idx="125">
                  <c:v>0.55247500000000005</c:v>
                </c:pt>
                <c:pt idx="126">
                  <c:v>0.64835699999999996</c:v>
                </c:pt>
                <c:pt idx="127">
                  <c:v>0.61066299999999996</c:v>
                </c:pt>
                <c:pt idx="128">
                  <c:v>0.59733199999999997</c:v>
                </c:pt>
                <c:pt idx="129">
                  <c:v>0.61372099999999996</c:v>
                </c:pt>
                <c:pt idx="130">
                  <c:v>0.47221399999999997</c:v>
                </c:pt>
                <c:pt idx="131">
                  <c:v>0.68548200000000004</c:v>
                </c:pt>
                <c:pt idx="132">
                  <c:v>0.52236500000000008</c:v>
                </c:pt>
                <c:pt idx="133">
                  <c:v>0.55712300000000015</c:v>
                </c:pt>
                <c:pt idx="134">
                  <c:v>0.53705999999999998</c:v>
                </c:pt>
                <c:pt idx="135">
                  <c:v>0.47558399999999995</c:v>
                </c:pt>
                <c:pt idx="136">
                  <c:v>0.403916</c:v>
                </c:pt>
                <c:pt idx="137">
                  <c:v>0.53249000000000002</c:v>
                </c:pt>
                <c:pt idx="138">
                  <c:v>0.24380799999999994</c:v>
                </c:pt>
                <c:pt idx="139">
                  <c:v>0.14162699999999998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3.199E-3</c:v>
                </c:pt>
                <c:pt idx="153">
                  <c:v>0.21910000000000002</c:v>
                </c:pt>
                <c:pt idx="154">
                  <c:v>0.40783799999999998</c:v>
                </c:pt>
                <c:pt idx="155">
                  <c:v>0.49000899999999992</c:v>
                </c:pt>
                <c:pt idx="156">
                  <c:v>0.49870000000000009</c:v>
                </c:pt>
                <c:pt idx="157">
                  <c:v>0.44170699999999996</c:v>
                </c:pt>
                <c:pt idx="158">
                  <c:v>0.52040600000000004</c:v>
                </c:pt>
                <c:pt idx="159">
                  <c:v>0.49805900000000008</c:v>
                </c:pt>
                <c:pt idx="160">
                  <c:v>0.42461099999999996</c:v>
                </c:pt>
                <c:pt idx="161">
                  <c:v>0.45129899999999995</c:v>
                </c:pt>
                <c:pt idx="162">
                  <c:v>0.294848</c:v>
                </c:pt>
                <c:pt idx="163">
                  <c:v>0.37905099999999997</c:v>
                </c:pt>
                <c:pt idx="164">
                  <c:v>0.35924399999999995</c:v>
                </c:pt>
                <c:pt idx="165">
                  <c:v>0.22538600000000003</c:v>
                </c:pt>
                <c:pt idx="166">
                  <c:v>0.29196599999999995</c:v>
                </c:pt>
                <c:pt idx="167">
                  <c:v>0.49225999999999992</c:v>
                </c:pt>
                <c:pt idx="168">
                  <c:v>0.54067199999999993</c:v>
                </c:pt>
                <c:pt idx="169">
                  <c:v>0.52652599999999994</c:v>
                </c:pt>
                <c:pt idx="170">
                  <c:v>0.37798699999999996</c:v>
                </c:pt>
                <c:pt idx="171">
                  <c:v>0.35555799999999999</c:v>
                </c:pt>
                <c:pt idx="172">
                  <c:v>0.25065999999999999</c:v>
                </c:pt>
                <c:pt idx="173">
                  <c:v>0.49569900000000006</c:v>
                </c:pt>
                <c:pt idx="174">
                  <c:v>0.41253000000000001</c:v>
                </c:pt>
                <c:pt idx="175">
                  <c:v>0.48789299999999997</c:v>
                </c:pt>
                <c:pt idx="176">
                  <c:v>0.40356799999999998</c:v>
                </c:pt>
                <c:pt idx="177">
                  <c:v>0.440079</c:v>
                </c:pt>
                <c:pt idx="178">
                  <c:v>0.39594500000000005</c:v>
                </c:pt>
                <c:pt idx="179">
                  <c:v>0.36429600000000006</c:v>
                </c:pt>
                <c:pt idx="180">
                  <c:v>0.44052599999999997</c:v>
                </c:pt>
                <c:pt idx="181">
                  <c:v>0.50398599999999993</c:v>
                </c:pt>
                <c:pt idx="182">
                  <c:v>0.46886399999999989</c:v>
                </c:pt>
                <c:pt idx="183">
                  <c:v>0.35769099999999998</c:v>
                </c:pt>
                <c:pt idx="184">
                  <c:v>0.50640200000000002</c:v>
                </c:pt>
                <c:pt idx="185">
                  <c:v>0.49793499999999996</c:v>
                </c:pt>
                <c:pt idx="186">
                  <c:v>0.40393899999999999</c:v>
                </c:pt>
                <c:pt idx="187">
                  <c:v>0.4489530000000001</c:v>
                </c:pt>
                <c:pt idx="188">
                  <c:v>0.43189300000000008</c:v>
                </c:pt>
                <c:pt idx="189">
                  <c:v>0.45861699999999994</c:v>
                </c:pt>
                <c:pt idx="190">
                  <c:v>0.48278399999999999</c:v>
                </c:pt>
                <c:pt idx="191">
                  <c:v>0.41811600000000004</c:v>
                </c:pt>
                <c:pt idx="192">
                  <c:v>0.410192</c:v>
                </c:pt>
                <c:pt idx="193">
                  <c:v>0.44780399999999998</c:v>
                </c:pt>
                <c:pt idx="194">
                  <c:v>0.42423299999999997</c:v>
                </c:pt>
                <c:pt idx="195">
                  <c:v>0.12041</c:v>
                </c:pt>
                <c:pt idx="196">
                  <c:v>6.1077999999999986E-2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2.8223999999999999E-2</c:v>
                </c:pt>
                <c:pt idx="202">
                  <c:v>0.45562899999999995</c:v>
                </c:pt>
                <c:pt idx="203">
                  <c:v>0.36355399999999993</c:v>
                </c:pt>
                <c:pt idx="204">
                  <c:v>0.36982399999999999</c:v>
                </c:pt>
                <c:pt idx="205">
                  <c:v>0.34781000000000001</c:v>
                </c:pt>
                <c:pt idx="206">
                  <c:v>0.11345900000000002</c:v>
                </c:pt>
                <c:pt idx="207">
                  <c:v>0.11543700000000001</c:v>
                </c:pt>
                <c:pt idx="208">
                  <c:v>0.10370599999999999</c:v>
                </c:pt>
                <c:pt idx="209">
                  <c:v>8.8125000000000009E-2</c:v>
                </c:pt>
                <c:pt idx="210">
                  <c:v>7.9847999999999988E-2</c:v>
                </c:pt>
                <c:pt idx="211">
                  <c:v>9.6385999999999999E-2</c:v>
                </c:pt>
                <c:pt idx="212">
                  <c:v>0.38480600000000009</c:v>
                </c:pt>
                <c:pt idx="213">
                  <c:v>0.42465299999999995</c:v>
                </c:pt>
                <c:pt idx="214">
                  <c:v>0.473887</c:v>
                </c:pt>
                <c:pt idx="215">
                  <c:v>0.50910499999999992</c:v>
                </c:pt>
                <c:pt idx="216">
                  <c:v>0.47975000000000001</c:v>
                </c:pt>
                <c:pt idx="217">
                  <c:v>0.41426600000000002</c:v>
                </c:pt>
                <c:pt idx="218">
                  <c:v>0.447436</c:v>
                </c:pt>
                <c:pt idx="219">
                  <c:v>0.46155500000000005</c:v>
                </c:pt>
                <c:pt idx="220">
                  <c:v>0.43544899999999997</c:v>
                </c:pt>
                <c:pt idx="221">
                  <c:v>0.42287399999999997</c:v>
                </c:pt>
                <c:pt idx="222">
                  <c:v>0.43257999999999996</c:v>
                </c:pt>
                <c:pt idx="223">
                  <c:v>0.48772400000000005</c:v>
                </c:pt>
                <c:pt idx="224">
                  <c:v>0.49494699999999991</c:v>
                </c:pt>
                <c:pt idx="225">
                  <c:v>0.30854000000000004</c:v>
                </c:pt>
                <c:pt idx="226">
                  <c:v>0.45672100000000004</c:v>
                </c:pt>
                <c:pt idx="227">
                  <c:v>0.45436700000000008</c:v>
                </c:pt>
                <c:pt idx="228">
                  <c:v>0.27021199999999995</c:v>
                </c:pt>
                <c:pt idx="229">
                  <c:v>8.5745000000000002E-2</c:v>
                </c:pt>
                <c:pt idx="230">
                  <c:v>4.5772999999999994E-2</c:v>
                </c:pt>
                <c:pt idx="231">
                  <c:v>0.13194900000000001</c:v>
                </c:pt>
                <c:pt idx="232">
                  <c:v>1.1174999999999999E-2</c:v>
                </c:pt>
                <c:pt idx="233">
                  <c:v>8.5777999999999993E-2</c:v>
                </c:pt>
                <c:pt idx="234">
                  <c:v>0.169129</c:v>
                </c:pt>
                <c:pt idx="235">
                  <c:v>0.32566500000000004</c:v>
                </c:pt>
                <c:pt idx="236">
                  <c:v>0.18465099999999998</c:v>
                </c:pt>
                <c:pt idx="237">
                  <c:v>0.252301</c:v>
                </c:pt>
                <c:pt idx="238">
                  <c:v>0.24524500000000002</c:v>
                </c:pt>
                <c:pt idx="239">
                  <c:v>0.26007100000000005</c:v>
                </c:pt>
                <c:pt idx="240">
                  <c:v>0.11424000000000002</c:v>
                </c:pt>
                <c:pt idx="241">
                  <c:v>8.4153000000000006E-2</c:v>
                </c:pt>
                <c:pt idx="242">
                  <c:v>8.7081999999999993E-2</c:v>
                </c:pt>
                <c:pt idx="243">
                  <c:v>0.15384400000000001</c:v>
                </c:pt>
                <c:pt idx="244">
                  <c:v>0.40748099999999998</c:v>
                </c:pt>
                <c:pt idx="245">
                  <c:v>0.322936</c:v>
                </c:pt>
                <c:pt idx="246">
                  <c:v>0.39546200000000004</c:v>
                </c:pt>
                <c:pt idx="247">
                  <c:v>0.29279300000000003</c:v>
                </c:pt>
                <c:pt idx="248">
                  <c:v>0.12311800000000001</c:v>
                </c:pt>
                <c:pt idx="249">
                  <c:v>0.10082199999999999</c:v>
                </c:pt>
                <c:pt idx="250">
                  <c:v>8.0419000000000004E-2</c:v>
                </c:pt>
                <c:pt idx="251">
                  <c:v>0.53892600000000002</c:v>
                </c:pt>
                <c:pt idx="252">
                  <c:v>0.46661600000000003</c:v>
                </c:pt>
                <c:pt idx="253">
                  <c:v>0.51926700000000003</c:v>
                </c:pt>
                <c:pt idx="254">
                  <c:v>0.37420900000000001</c:v>
                </c:pt>
                <c:pt idx="255">
                  <c:v>0.57415499999999997</c:v>
                </c:pt>
                <c:pt idx="256">
                  <c:v>0.61798399999999987</c:v>
                </c:pt>
                <c:pt idx="257">
                  <c:v>0.23115500000000003</c:v>
                </c:pt>
                <c:pt idx="258">
                  <c:v>0.23870500000000003</c:v>
                </c:pt>
                <c:pt idx="259">
                  <c:v>0.579125</c:v>
                </c:pt>
                <c:pt idx="260">
                  <c:v>0.40587400000000007</c:v>
                </c:pt>
                <c:pt idx="261">
                  <c:v>0.34309600000000001</c:v>
                </c:pt>
                <c:pt idx="262">
                  <c:v>0.33023999999999998</c:v>
                </c:pt>
                <c:pt idx="263">
                  <c:v>0.36132199999999998</c:v>
                </c:pt>
                <c:pt idx="264">
                  <c:v>0.37285699999999994</c:v>
                </c:pt>
                <c:pt idx="265">
                  <c:v>0.27954600000000002</c:v>
                </c:pt>
                <c:pt idx="266">
                  <c:v>0.33803299999999997</c:v>
                </c:pt>
                <c:pt idx="267">
                  <c:v>0.30350600000000005</c:v>
                </c:pt>
                <c:pt idx="268">
                  <c:v>0.33892599999999995</c:v>
                </c:pt>
                <c:pt idx="269">
                  <c:v>0.39186700000000002</c:v>
                </c:pt>
                <c:pt idx="270">
                  <c:v>0.40503400000000001</c:v>
                </c:pt>
                <c:pt idx="271">
                  <c:v>0.35105800000000009</c:v>
                </c:pt>
                <c:pt idx="272">
                  <c:v>0.37262299999999993</c:v>
                </c:pt>
                <c:pt idx="273">
                  <c:v>0.30542900000000001</c:v>
                </c:pt>
                <c:pt idx="274">
                  <c:v>0.28829099999999996</c:v>
                </c:pt>
                <c:pt idx="275">
                  <c:v>0.282916</c:v>
                </c:pt>
                <c:pt idx="276">
                  <c:v>0.32430900000000001</c:v>
                </c:pt>
                <c:pt idx="277">
                  <c:v>5.9348999999999999E-2</c:v>
                </c:pt>
                <c:pt idx="278">
                  <c:v>0.20447099999999999</c:v>
                </c:pt>
                <c:pt idx="279">
                  <c:v>0.34965300000000005</c:v>
                </c:pt>
                <c:pt idx="280">
                  <c:v>0.29363600000000001</c:v>
                </c:pt>
                <c:pt idx="281">
                  <c:v>0.378442</c:v>
                </c:pt>
                <c:pt idx="282">
                  <c:v>0.32141799999999998</c:v>
                </c:pt>
                <c:pt idx="283">
                  <c:v>0.359155</c:v>
                </c:pt>
                <c:pt idx="284">
                  <c:v>0.35288100000000011</c:v>
                </c:pt>
                <c:pt idx="285">
                  <c:v>0.34866600000000003</c:v>
                </c:pt>
                <c:pt idx="286">
                  <c:v>0.308448</c:v>
                </c:pt>
                <c:pt idx="287">
                  <c:v>0.32950700000000005</c:v>
                </c:pt>
                <c:pt idx="288">
                  <c:v>0.308114</c:v>
                </c:pt>
                <c:pt idx="289">
                  <c:v>0.26008999999999999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LossSums!$G$6</c:f>
              <c:strCache>
                <c:ptCount val="1"/>
                <c:pt idx="0">
                  <c:v>1,3,7,9 Sum</c:v>
                </c:pt>
              </c:strCache>
            </c:strRef>
          </c:tx>
          <c:val>
            <c:numRef>
              <c:f>LossSums!$G$8:$G$297</c:f>
              <c:numCache>
                <c:formatCode>General</c:formatCode>
                <c:ptCount val="290"/>
                <c:pt idx="0">
                  <c:v>3.0919999999999997E-3</c:v>
                </c:pt>
                <c:pt idx="1">
                  <c:v>3.875E-3</c:v>
                </c:pt>
                <c:pt idx="2">
                  <c:v>2.0729999999999998E-3</c:v>
                </c:pt>
                <c:pt idx="3">
                  <c:v>3.1100000000000002E-4</c:v>
                </c:pt>
                <c:pt idx="4">
                  <c:v>5.4600000000000004E-4</c:v>
                </c:pt>
                <c:pt idx="5">
                  <c:v>3.7920000000000002E-3</c:v>
                </c:pt>
                <c:pt idx="6">
                  <c:v>5.8910000000000004E-3</c:v>
                </c:pt>
                <c:pt idx="7">
                  <c:v>9.1260000000000004E-3</c:v>
                </c:pt>
                <c:pt idx="8">
                  <c:v>6.5000000000000006E-3</c:v>
                </c:pt>
                <c:pt idx="9">
                  <c:v>1.0825E-2</c:v>
                </c:pt>
                <c:pt idx="10">
                  <c:v>9.5189999999999997E-3</c:v>
                </c:pt>
                <c:pt idx="11">
                  <c:v>8.2459999999999999E-3</c:v>
                </c:pt>
                <c:pt idx="12">
                  <c:v>1.6723000000000002E-2</c:v>
                </c:pt>
                <c:pt idx="13">
                  <c:v>1.6E-2</c:v>
                </c:pt>
                <c:pt idx="14">
                  <c:v>1.3318000000000002E-2</c:v>
                </c:pt>
                <c:pt idx="15">
                  <c:v>1.1836000000000001E-2</c:v>
                </c:pt>
                <c:pt idx="16">
                  <c:v>6.693000000000001E-3</c:v>
                </c:pt>
                <c:pt idx="17">
                  <c:v>4.9357999999999999E-2</c:v>
                </c:pt>
                <c:pt idx="18">
                  <c:v>9.5739999999999992E-3</c:v>
                </c:pt>
                <c:pt idx="19">
                  <c:v>1.1043000000000001E-2</c:v>
                </c:pt>
                <c:pt idx="20">
                  <c:v>2.1301E-2</c:v>
                </c:pt>
                <c:pt idx="21">
                  <c:v>2.4844999999999999E-2</c:v>
                </c:pt>
                <c:pt idx="22">
                  <c:v>2.2992000000000002E-2</c:v>
                </c:pt>
                <c:pt idx="23">
                  <c:v>2.7030999999999999E-2</c:v>
                </c:pt>
                <c:pt idx="24">
                  <c:v>1.7853999999999998E-2</c:v>
                </c:pt>
                <c:pt idx="25">
                  <c:v>7.9550000000000003E-3</c:v>
                </c:pt>
                <c:pt idx="26">
                  <c:v>1.0532E-2</c:v>
                </c:pt>
                <c:pt idx="27">
                  <c:v>9.3769999999999999E-3</c:v>
                </c:pt>
                <c:pt idx="28">
                  <c:v>1.005E-2</c:v>
                </c:pt>
                <c:pt idx="29">
                  <c:v>9.4380000000000002E-3</c:v>
                </c:pt>
                <c:pt idx="30">
                  <c:v>4.5197000000000001E-2</c:v>
                </c:pt>
                <c:pt idx="31">
                  <c:v>7.9649999999999999E-3</c:v>
                </c:pt>
                <c:pt idx="32">
                  <c:v>8.5400000000000007E-3</c:v>
                </c:pt>
                <c:pt idx="33">
                  <c:v>8.2590000000000007E-3</c:v>
                </c:pt>
                <c:pt idx="34">
                  <c:v>7.9059999999999998E-3</c:v>
                </c:pt>
                <c:pt idx="35">
                  <c:v>7.6030000000000004E-3</c:v>
                </c:pt>
                <c:pt idx="36">
                  <c:v>1.0684000000000001E-2</c:v>
                </c:pt>
                <c:pt idx="37">
                  <c:v>1.2712000000000001E-2</c:v>
                </c:pt>
                <c:pt idx="38">
                  <c:v>1.3524E-2</c:v>
                </c:pt>
                <c:pt idx="39">
                  <c:v>1.0926999999999999E-2</c:v>
                </c:pt>
                <c:pt idx="40">
                  <c:v>1.2163E-2</c:v>
                </c:pt>
                <c:pt idx="41">
                  <c:v>7.8560000000000001E-3</c:v>
                </c:pt>
                <c:pt idx="42">
                  <c:v>3.1510000000000002E-3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6.7000000000000002E-5</c:v>
                </c:pt>
                <c:pt idx="53">
                  <c:v>1.3930000000000001E-3</c:v>
                </c:pt>
                <c:pt idx="54">
                  <c:v>1.8370000000000001E-3</c:v>
                </c:pt>
                <c:pt idx="55">
                  <c:v>4.529E-3</c:v>
                </c:pt>
                <c:pt idx="56">
                  <c:v>3.019E-3</c:v>
                </c:pt>
                <c:pt idx="57">
                  <c:v>1.4054000000000001E-2</c:v>
                </c:pt>
                <c:pt idx="58">
                  <c:v>1.8145000000000001E-2</c:v>
                </c:pt>
                <c:pt idx="59">
                  <c:v>2.3713000000000001E-2</c:v>
                </c:pt>
                <c:pt idx="60">
                  <c:v>1.1261E-2</c:v>
                </c:pt>
                <c:pt idx="61">
                  <c:v>2.1815999999999999E-2</c:v>
                </c:pt>
                <c:pt idx="62">
                  <c:v>1.6565E-2</c:v>
                </c:pt>
                <c:pt idx="63">
                  <c:v>1.6327000000000001E-2</c:v>
                </c:pt>
                <c:pt idx="64">
                  <c:v>1.7399000000000001E-2</c:v>
                </c:pt>
                <c:pt idx="65">
                  <c:v>8.7969999999999993E-3</c:v>
                </c:pt>
                <c:pt idx="66">
                  <c:v>1.1958E-2</c:v>
                </c:pt>
                <c:pt idx="67">
                  <c:v>1.5730000000000001E-2</c:v>
                </c:pt>
                <c:pt idx="68">
                  <c:v>1.7676000000000001E-2</c:v>
                </c:pt>
                <c:pt idx="69">
                  <c:v>2.0828999999999997E-2</c:v>
                </c:pt>
                <c:pt idx="70">
                  <c:v>6.2615000000000004E-2</c:v>
                </c:pt>
                <c:pt idx="71">
                  <c:v>3.4757999999999997E-2</c:v>
                </c:pt>
                <c:pt idx="72">
                  <c:v>2.104E-3</c:v>
                </c:pt>
                <c:pt idx="73">
                  <c:v>2.2121000000000002E-2</c:v>
                </c:pt>
                <c:pt idx="74">
                  <c:v>6.5229999999999996E-2</c:v>
                </c:pt>
                <c:pt idx="75">
                  <c:v>0.10734400000000001</c:v>
                </c:pt>
                <c:pt idx="76">
                  <c:v>0.15079199999999998</c:v>
                </c:pt>
                <c:pt idx="77">
                  <c:v>7.0885000000000004E-2</c:v>
                </c:pt>
                <c:pt idx="78">
                  <c:v>2.8889999999999999E-2</c:v>
                </c:pt>
                <c:pt idx="79">
                  <c:v>0.160302</c:v>
                </c:pt>
                <c:pt idx="80">
                  <c:v>0.16225600000000001</c:v>
                </c:pt>
                <c:pt idx="81">
                  <c:v>0.151864</c:v>
                </c:pt>
                <c:pt idx="82">
                  <c:v>0.16911999999999999</c:v>
                </c:pt>
                <c:pt idx="83">
                  <c:v>0.19684600000000002</c:v>
                </c:pt>
                <c:pt idx="84">
                  <c:v>0.18238700000000002</c:v>
                </c:pt>
                <c:pt idx="85">
                  <c:v>0.16297199999999998</c:v>
                </c:pt>
                <c:pt idx="86">
                  <c:v>4.9242000000000001E-2</c:v>
                </c:pt>
                <c:pt idx="87">
                  <c:v>4.2892E-2</c:v>
                </c:pt>
                <c:pt idx="88">
                  <c:v>4.4180000000000004E-2</c:v>
                </c:pt>
                <c:pt idx="89">
                  <c:v>3.4624000000000002E-2</c:v>
                </c:pt>
                <c:pt idx="90">
                  <c:v>3.2629000000000005E-2</c:v>
                </c:pt>
                <c:pt idx="91">
                  <c:v>2.8028000000000001E-2</c:v>
                </c:pt>
                <c:pt idx="92">
                  <c:v>6.8255999999999997E-2</c:v>
                </c:pt>
                <c:pt idx="93">
                  <c:v>0.109268</c:v>
                </c:pt>
                <c:pt idx="94">
                  <c:v>0.126411</c:v>
                </c:pt>
                <c:pt idx="95">
                  <c:v>0.146838</c:v>
                </c:pt>
                <c:pt idx="96">
                  <c:v>0.13712199999999999</c:v>
                </c:pt>
                <c:pt idx="97">
                  <c:v>0.14760600000000001</c:v>
                </c:pt>
                <c:pt idx="98">
                  <c:v>0.14715400000000001</c:v>
                </c:pt>
                <c:pt idx="99">
                  <c:v>0.159465</c:v>
                </c:pt>
                <c:pt idx="100">
                  <c:v>0.165524</c:v>
                </c:pt>
                <c:pt idx="101">
                  <c:v>0.191998</c:v>
                </c:pt>
                <c:pt idx="102">
                  <c:v>0.20135</c:v>
                </c:pt>
                <c:pt idx="103">
                  <c:v>0.15768300000000002</c:v>
                </c:pt>
                <c:pt idx="104">
                  <c:v>3.9524999999999998E-2</c:v>
                </c:pt>
                <c:pt idx="105">
                  <c:v>0.15314499999999998</c:v>
                </c:pt>
                <c:pt idx="106">
                  <c:v>0.15905</c:v>
                </c:pt>
                <c:pt idx="107">
                  <c:v>0.18199000000000001</c:v>
                </c:pt>
                <c:pt idx="108">
                  <c:v>0.10908999999999999</c:v>
                </c:pt>
                <c:pt idx="109">
                  <c:v>0.18376799999999999</c:v>
                </c:pt>
                <c:pt idx="110">
                  <c:v>8.2892999999999994E-2</c:v>
                </c:pt>
                <c:pt idx="111">
                  <c:v>8.0602000000000007E-2</c:v>
                </c:pt>
                <c:pt idx="112">
                  <c:v>7.1627999999999997E-2</c:v>
                </c:pt>
                <c:pt idx="113">
                  <c:v>0.10242800000000001</c:v>
                </c:pt>
                <c:pt idx="114">
                  <c:v>0.16481299999999999</c:v>
                </c:pt>
                <c:pt idx="115">
                  <c:v>0.17675099999999999</c:v>
                </c:pt>
                <c:pt idx="116">
                  <c:v>0.18278100000000003</c:v>
                </c:pt>
                <c:pt idx="117">
                  <c:v>0.14935999999999999</c:v>
                </c:pt>
                <c:pt idx="118">
                  <c:v>0.122353</c:v>
                </c:pt>
                <c:pt idx="119">
                  <c:v>0.13916500000000001</c:v>
                </c:pt>
                <c:pt idx="120">
                  <c:v>0.14155600000000002</c:v>
                </c:pt>
                <c:pt idx="121">
                  <c:v>0.13497000000000001</c:v>
                </c:pt>
                <c:pt idx="122">
                  <c:v>0.111015</c:v>
                </c:pt>
                <c:pt idx="123">
                  <c:v>0.13785700000000001</c:v>
                </c:pt>
                <c:pt idx="124">
                  <c:v>0.128218</c:v>
                </c:pt>
                <c:pt idx="125">
                  <c:v>0.12892700000000001</c:v>
                </c:pt>
                <c:pt idx="126">
                  <c:v>0.14738599999999999</c:v>
                </c:pt>
                <c:pt idx="127">
                  <c:v>0.142122</c:v>
                </c:pt>
                <c:pt idx="128">
                  <c:v>0.14286099999999999</c:v>
                </c:pt>
                <c:pt idx="129">
                  <c:v>0.14380100000000001</c:v>
                </c:pt>
                <c:pt idx="130">
                  <c:v>0.120229</c:v>
                </c:pt>
                <c:pt idx="131">
                  <c:v>0.18545799999999998</c:v>
                </c:pt>
                <c:pt idx="132">
                  <c:v>0.146478</c:v>
                </c:pt>
                <c:pt idx="133">
                  <c:v>0.14988299999999999</c:v>
                </c:pt>
                <c:pt idx="134">
                  <c:v>0.148814</c:v>
                </c:pt>
                <c:pt idx="135">
                  <c:v>0.13346</c:v>
                </c:pt>
                <c:pt idx="136">
                  <c:v>0.11888799999999999</c:v>
                </c:pt>
                <c:pt idx="137">
                  <c:v>0.159412</c:v>
                </c:pt>
                <c:pt idx="138">
                  <c:v>6.6056000000000004E-2</c:v>
                </c:pt>
                <c:pt idx="139">
                  <c:v>3.9934999999999998E-2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1.225E-3</c:v>
                </c:pt>
                <c:pt idx="153">
                  <c:v>9.4713000000000006E-2</c:v>
                </c:pt>
                <c:pt idx="154">
                  <c:v>0.15892500000000001</c:v>
                </c:pt>
                <c:pt idx="155">
                  <c:v>0.20260800000000001</c:v>
                </c:pt>
                <c:pt idx="156">
                  <c:v>0.20604599999999998</c:v>
                </c:pt>
                <c:pt idx="157">
                  <c:v>0.17688100000000001</c:v>
                </c:pt>
                <c:pt idx="158">
                  <c:v>0.20576399999999997</c:v>
                </c:pt>
                <c:pt idx="159">
                  <c:v>0.19307999999999997</c:v>
                </c:pt>
                <c:pt idx="160">
                  <c:v>0.17425299999999999</c:v>
                </c:pt>
                <c:pt idx="161">
                  <c:v>0.17894899999999997</c:v>
                </c:pt>
                <c:pt idx="162">
                  <c:v>0.12192199999999999</c:v>
                </c:pt>
                <c:pt idx="163">
                  <c:v>0.15443000000000001</c:v>
                </c:pt>
                <c:pt idx="164">
                  <c:v>0.14930499999999999</c:v>
                </c:pt>
                <c:pt idx="165">
                  <c:v>9.3891000000000002E-2</c:v>
                </c:pt>
                <c:pt idx="166">
                  <c:v>0.128076</c:v>
                </c:pt>
                <c:pt idx="167">
                  <c:v>0.215895</c:v>
                </c:pt>
                <c:pt idx="168">
                  <c:v>0.23607899999999998</c:v>
                </c:pt>
                <c:pt idx="169">
                  <c:v>0.22801099999999999</c:v>
                </c:pt>
                <c:pt idx="170">
                  <c:v>0.165685</c:v>
                </c:pt>
                <c:pt idx="171">
                  <c:v>0.15137699999999998</c:v>
                </c:pt>
                <c:pt idx="172">
                  <c:v>0.104694</c:v>
                </c:pt>
                <c:pt idx="173">
                  <c:v>0.21824399999999999</c:v>
                </c:pt>
                <c:pt idx="174">
                  <c:v>0.18096499999999999</c:v>
                </c:pt>
                <c:pt idx="175">
                  <c:v>0.21303899999999998</c:v>
                </c:pt>
                <c:pt idx="176">
                  <c:v>0.17594300000000002</c:v>
                </c:pt>
                <c:pt idx="177">
                  <c:v>0.18768000000000001</c:v>
                </c:pt>
                <c:pt idx="178">
                  <c:v>0.16647499999999998</c:v>
                </c:pt>
                <c:pt idx="179">
                  <c:v>0.156443</c:v>
                </c:pt>
                <c:pt idx="180">
                  <c:v>0.18797900000000001</c:v>
                </c:pt>
                <c:pt idx="181">
                  <c:v>0.21337600000000001</c:v>
                </c:pt>
                <c:pt idx="182">
                  <c:v>0.19767599999999999</c:v>
                </c:pt>
                <c:pt idx="183">
                  <c:v>0.15542700000000001</c:v>
                </c:pt>
                <c:pt idx="184">
                  <c:v>0.21543499999999999</c:v>
                </c:pt>
                <c:pt idx="185">
                  <c:v>0.20699699999999999</c:v>
                </c:pt>
                <c:pt idx="186">
                  <c:v>0.16614599999999999</c:v>
                </c:pt>
                <c:pt idx="187">
                  <c:v>0.18844499999999997</c:v>
                </c:pt>
                <c:pt idx="188">
                  <c:v>0.17969199999999999</c:v>
                </c:pt>
                <c:pt idx="189">
                  <c:v>0.18626899999999999</c:v>
                </c:pt>
                <c:pt idx="190">
                  <c:v>0.19261399999999998</c:v>
                </c:pt>
                <c:pt idx="191">
                  <c:v>0.168383</c:v>
                </c:pt>
                <c:pt idx="192">
                  <c:v>0.16370799999999999</c:v>
                </c:pt>
                <c:pt idx="193">
                  <c:v>0.17677499999999999</c:v>
                </c:pt>
                <c:pt idx="194">
                  <c:v>0.17208900000000002</c:v>
                </c:pt>
                <c:pt idx="195">
                  <c:v>4.3801000000000007E-2</c:v>
                </c:pt>
                <c:pt idx="196">
                  <c:v>2.0001999999999999E-2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1.1599E-2</c:v>
                </c:pt>
                <c:pt idx="202">
                  <c:v>0.19432099999999999</c:v>
                </c:pt>
                <c:pt idx="203">
                  <c:v>0.153089</c:v>
                </c:pt>
                <c:pt idx="204">
                  <c:v>0.156996</c:v>
                </c:pt>
                <c:pt idx="205">
                  <c:v>0.14440900000000001</c:v>
                </c:pt>
                <c:pt idx="206">
                  <c:v>3.9397999999999996E-2</c:v>
                </c:pt>
                <c:pt idx="207">
                  <c:v>3.8776000000000005E-2</c:v>
                </c:pt>
                <c:pt idx="208">
                  <c:v>3.9921000000000005E-2</c:v>
                </c:pt>
                <c:pt idx="209">
                  <c:v>3.7054000000000004E-2</c:v>
                </c:pt>
                <c:pt idx="210">
                  <c:v>3.4661999999999998E-2</c:v>
                </c:pt>
                <c:pt idx="211">
                  <c:v>4.0941000000000005E-2</c:v>
                </c:pt>
                <c:pt idx="212">
                  <c:v>0.16200499999999998</c:v>
                </c:pt>
                <c:pt idx="213">
                  <c:v>0.17650299999999999</c:v>
                </c:pt>
                <c:pt idx="214">
                  <c:v>0.19106999999999999</c:v>
                </c:pt>
                <c:pt idx="215">
                  <c:v>0.20585500000000001</c:v>
                </c:pt>
                <c:pt idx="216">
                  <c:v>0.20143100000000003</c:v>
                </c:pt>
                <c:pt idx="217">
                  <c:v>0.181616</c:v>
                </c:pt>
                <c:pt idx="218">
                  <c:v>0.19426100000000002</c:v>
                </c:pt>
                <c:pt idx="219">
                  <c:v>0.19897700000000001</c:v>
                </c:pt>
                <c:pt idx="220">
                  <c:v>0.17899000000000001</c:v>
                </c:pt>
                <c:pt idx="221">
                  <c:v>0.185641</c:v>
                </c:pt>
                <c:pt idx="222">
                  <c:v>0.19733000000000001</c:v>
                </c:pt>
                <c:pt idx="223">
                  <c:v>0.217776</c:v>
                </c:pt>
                <c:pt idx="224">
                  <c:v>0.223778</c:v>
                </c:pt>
                <c:pt idx="225">
                  <c:v>0.13992499999999999</c:v>
                </c:pt>
                <c:pt idx="226">
                  <c:v>0.20236499999999999</c:v>
                </c:pt>
                <c:pt idx="227">
                  <c:v>0.19377899999999998</c:v>
                </c:pt>
                <c:pt idx="228">
                  <c:v>0.116239</c:v>
                </c:pt>
                <c:pt idx="229">
                  <c:v>3.7347999999999999E-2</c:v>
                </c:pt>
                <c:pt idx="230">
                  <c:v>2.487E-2</c:v>
                </c:pt>
                <c:pt idx="231">
                  <c:v>7.3988999999999999E-2</c:v>
                </c:pt>
                <c:pt idx="232">
                  <c:v>5.5429999999999993E-3</c:v>
                </c:pt>
                <c:pt idx="233">
                  <c:v>4.4180999999999998E-2</c:v>
                </c:pt>
                <c:pt idx="234">
                  <c:v>7.5911999999999993E-2</c:v>
                </c:pt>
                <c:pt idx="235">
                  <c:v>0.14183500000000002</c:v>
                </c:pt>
                <c:pt idx="236">
                  <c:v>7.5731999999999994E-2</c:v>
                </c:pt>
                <c:pt idx="237">
                  <c:v>9.8721000000000003E-2</c:v>
                </c:pt>
                <c:pt idx="238">
                  <c:v>0.10450099999999998</c:v>
                </c:pt>
                <c:pt idx="239">
                  <c:v>0.105929</c:v>
                </c:pt>
                <c:pt idx="240">
                  <c:v>5.4535E-2</c:v>
                </c:pt>
                <c:pt idx="241">
                  <c:v>4.2439000000000004E-2</c:v>
                </c:pt>
                <c:pt idx="242">
                  <c:v>4.0265999999999996E-2</c:v>
                </c:pt>
                <c:pt idx="243">
                  <c:v>6.4537999999999998E-2</c:v>
                </c:pt>
                <c:pt idx="244">
                  <c:v>0.162631</c:v>
                </c:pt>
                <c:pt idx="245">
                  <c:v>0.127468</c:v>
                </c:pt>
                <c:pt idx="246">
                  <c:v>0.16114599999999998</c:v>
                </c:pt>
                <c:pt idx="247">
                  <c:v>0.12035199999999999</c:v>
                </c:pt>
                <c:pt idx="248">
                  <c:v>5.9532000000000002E-2</c:v>
                </c:pt>
                <c:pt idx="249">
                  <c:v>4.1634999999999998E-2</c:v>
                </c:pt>
                <c:pt idx="250">
                  <c:v>3.3423000000000001E-2</c:v>
                </c:pt>
                <c:pt idx="251">
                  <c:v>0.24407699999999999</c:v>
                </c:pt>
                <c:pt idx="252">
                  <c:v>0.20047299999999996</c:v>
                </c:pt>
                <c:pt idx="253">
                  <c:v>0.208812</c:v>
                </c:pt>
                <c:pt idx="254">
                  <c:v>0.16430899999999998</c:v>
                </c:pt>
                <c:pt idx="255">
                  <c:v>0.25120500000000001</c:v>
                </c:pt>
                <c:pt idx="256">
                  <c:v>0.28132800000000002</c:v>
                </c:pt>
                <c:pt idx="257">
                  <c:v>0.10666500000000001</c:v>
                </c:pt>
                <c:pt idx="258">
                  <c:v>0.10671800000000001</c:v>
                </c:pt>
                <c:pt idx="259">
                  <c:v>0.26525399999999999</c:v>
                </c:pt>
                <c:pt idx="260">
                  <c:v>0.19204399999999999</c:v>
                </c:pt>
                <c:pt idx="261">
                  <c:v>0.15557099999999999</c:v>
                </c:pt>
                <c:pt idx="262">
                  <c:v>0.14615299999999998</c:v>
                </c:pt>
                <c:pt idx="263">
                  <c:v>0.164212</c:v>
                </c:pt>
                <c:pt idx="264">
                  <c:v>0.163942</c:v>
                </c:pt>
                <c:pt idx="265">
                  <c:v>0.11807100000000001</c:v>
                </c:pt>
                <c:pt idx="266">
                  <c:v>0.153917</c:v>
                </c:pt>
                <c:pt idx="267">
                  <c:v>0.134404</c:v>
                </c:pt>
                <c:pt idx="268">
                  <c:v>0.15042800000000001</c:v>
                </c:pt>
                <c:pt idx="269">
                  <c:v>0.16907700000000001</c:v>
                </c:pt>
                <c:pt idx="270">
                  <c:v>0.170903</c:v>
                </c:pt>
                <c:pt idx="271">
                  <c:v>0.15556900000000001</c:v>
                </c:pt>
                <c:pt idx="272">
                  <c:v>0.158415</c:v>
                </c:pt>
                <c:pt idx="273">
                  <c:v>0.13499899999999998</c:v>
                </c:pt>
                <c:pt idx="274">
                  <c:v>0.132906</c:v>
                </c:pt>
                <c:pt idx="275">
                  <c:v>0.126886</c:v>
                </c:pt>
                <c:pt idx="276">
                  <c:v>0.14478099999999999</c:v>
                </c:pt>
                <c:pt idx="277">
                  <c:v>2.6537000000000002E-2</c:v>
                </c:pt>
                <c:pt idx="278">
                  <c:v>8.9851E-2</c:v>
                </c:pt>
                <c:pt idx="279">
                  <c:v>0.14650299999999999</c:v>
                </c:pt>
                <c:pt idx="280">
                  <c:v>0.12078900000000001</c:v>
                </c:pt>
                <c:pt idx="281">
                  <c:v>0.15867500000000001</c:v>
                </c:pt>
                <c:pt idx="282">
                  <c:v>0.13559399999999999</c:v>
                </c:pt>
                <c:pt idx="283">
                  <c:v>0.15138699999999999</c:v>
                </c:pt>
                <c:pt idx="284">
                  <c:v>0.154199</c:v>
                </c:pt>
                <c:pt idx="285">
                  <c:v>0.15468200000000001</c:v>
                </c:pt>
                <c:pt idx="286">
                  <c:v>0.13228900000000002</c:v>
                </c:pt>
                <c:pt idx="287">
                  <c:v>0.14110399999999998</c:v>
                </c:pt>
                <c:pt idx="288">
                  <c:v>0.13154100000000002</c:v>
                </c:pt>
                <c:pt idx="289">
                  <c:v>0.113424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1744"/>
        <c:axId val="177233280"/>
      </c:lineChart>
      <c:catAx>
        <c:axId val="17723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33280"/>
        <c:crosses val="autoZero"/>
        <c:auto val="1"/>
        <c:lblAlgn val="ctr"/>
        <c:lblOffset val="100"/>
        <c:noMultiLvlLbl val="0"/>
      </c:catAx>
      <c:valAx>
        <c:axId val="17723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23174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Loss (305B + 306B) / All Coll Loss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(LossSums!$K$8:$K$152,LossSums!$K$160:$K$297)</c:f>
              <c:numCache>
                <c:formatCode>General</c:formatCode>
                <c:ptCount val="283"/>
                <c:pt idx="0">
                  <c:v>0.34424069397167023</c:v>
                </c:pt>
                <c:pt idx="1">
                  <c:v>0.3448668807624572</c:v>
                </c:pt>
                <c:pt idx="2">
                  <c:v>0.30392491467576788</c:v>
                </c:pt>
                <c:pt idx="3">
                  <c:v>3.4418604651162789E-2</c:v>
                </c:pt>
                <c:pt idx="4">
                  <c:v>2.2289586305278171E-2</c:v>
                </c:pt>
                <c:pt idx="5">
                  <c:v>0.63519368815883082</c:v>
                </c:pt>
                <c:pt idx="6">
                  <c:v>0.67760370304432971</c:v>
                </c:pt>
                <c:pt idx="7">
                  <c:v>0.6901984931903794</c:v>
                </c:pt>
                <c:pt idx="8">
                  <c:v>0.66335978835978826</c:v>
                </c:pt>
                <c:pt idx="9">
                  <c:v>0.68111844780512376</c:v>
                </c:pt>
                <c:pt idx="10">
                  <c:v>0.69237493929091787</c:v>
                </c:pt>
                <c:pt idx="11">
                  <c:v>0.61598977413488643</c:v>
                </c:pt>
                <c:pt idx="12">
                  <c:v>0.66474247883601167</c:v>
                </c:pt>
                <c:pt idx="13">
                  <c:v>0.67340808597175317</c:v>
                </c:pt>
                <c:pt idx="14">
                  <c:v>0.61010989959124695</c:v>
                </c:pt>
                <c:pt idx="15">
                  <c:v>0.58522386158968098</c:v>
                </c:pt>
                <c:pt idx="16">
                  <c:v>0.33799414688530677</c:v>
                </c:pt>
                <c:pt idx="17">
                  <c:v>0.11024244392297183</c:v>
                </c:pt>
                <c:pt idx="18">
                  <c:v>0.10035452421239226</c:v>
                </c:pt>
                <c:pt idx="19">
                  <c:v>0.10315299175922607</c:v>
                </c:pt>
                <c:pt idx="20">
                  <c:v>7.6719252189700424E-2</c:v>
                </c:pt>
                <c:pt idx="21">
                  <c:v>6.0239665502823406E-2</c:v>
                </c:pt>
                <c:pt idx="22">
                  <c:v>5.7675638432645081E-2</c:v>
                </c:pt>
                <c:pt idx="23">
                  <c:v>6.3121109533690073E-2</c:v>
                </c:pt>
                <c:pt idx="24">
                  <c:v>5.9539507049396499E-2</c:v>
                </c:pt>
                <c:pt idx="25">
                  <c:v>8.1187092954410886E-2</c:v>
                </c:pt>
                <c:pt idx="26">
                  <c:v>9.141700893935735E-2</c:v>
                </c:pt>
                <c:pt idx="27">
                  <c:v>9.1206811855248093E-2</c:v>
                </c:pt>
                <c:pt idx="28">
                  <c:v>8.5695326571238989E-2</c:v>
                </c:pt>
                <c:pt idx="29">
                  <c:v>7.9247475848042412E-2</c:v>
                </c:pt>
                <c:pt idx="30">
                  <c:v>0.14001417369109423</c:v>
                </c:pt>
                <c:pt idx="31">
                  <c:v>7.7367552153684516E-2</c:v>
                </c:pt>
                <c:pt idx="32">
                  <c:v>7.2070349837507167E-2</c:v>
                </c:pt>
                <c:pt idx="33">
                  <c:v>7.021874202059751E-2</c:v>
                </c:pt>
                <c:pt idx="34">
                  <c:v>5.2909656387004914E-2</c:v>
                </c:pt>
                <c:pt idx="35">
                  <c:v>5.9390466267257094E-2</c:v>
                </c:pt>
                <c:pt idx="36">
                  <c:v>7.5296975217275797E-2</c:v>
                </c:pt>
                <c:pt idx="37">
                  <c:v>7.0769720101781161E-2</c:v>
                </c:pt>
                <c:pt idx="38">
                  <c:v>6.7686906916790079E-2</c:v>
                </c:pt>
                <c:pt idx="39">
                  <c:v>6.3108320251177394E-2</c:v>
                </c:pt>
                <c:pt idx="40">
                  <c:v>9.2084780265836427E-2</c:v>
                </c:pt>
                <c:pt idx="41">
                  <c:v>8.6512325428812445E-2</c:v>
                </c:pt>
                <c:pt idx="42">
                  <c:v>6.0095897709110301E-2</c:v>
                </c:pt>
                <c:pt idx="52">
                  <c:v>9.8039215686274526E-3</c:v>
                </c:pt>
                <c:pt idx="53">
                  <c:v>3.8834951456310682E-3</c:v>
                </c:pt>
                <c:pt idx="54">
                  <c:v>1.859099804305284E-2</c:v>
                </c:pt>
                <c:pt idx="55">
                  <c:v>5.4063018242122722E-2</c:v>
                </c:pt>
                <c:pt idx="56">
                  <c:v>9.1926682524136008E-2</c:v>
                </c:pt>
                <c:pt idx="57">
                  <c:v>8.3436689592964242E-2</c:v>
                </c:pt>
                <c:pt idx="58">
                  <c:v>8.6606166908157312E-2</c:v>
                </c:pt>
                <c:pt idx="59">
                  <c:v>0.1226766422867879</c:v>
                </c:pt>
                <c:pt idx="60">
                  <c:v>0.13272460459807597</c:v>
                </c:pt>
                <c:pt idx="61">
                  <c:v>8.4825009740780638E-2</c:v>
                </c:pt>
                <c:pt idx="62">
                  <c:v>0.12589323245060952</c:v>
                </c:pt>
                <c:pt idx="63">
                  <c:v>0.11306332880190832</c:v>
                </c:pt>
                <c:pt idx="64">
                  <c:v>9.7640907009807459E-2</c:v>
                </c:pt>
                <c:pt idx="65">
                  <c:v>2.8561459475625564E-2</c:v>
                </c:pt>
                <c:pt idx="66">
                  <c:v>6.0071164445684777E-2</c:v>
                </c:pt>
                <c:pt idx="67">
                  <c:v>6.1658297192421808E-2</c:v>
                </c:pt>
                <c:pt idx="68">
                  <c:v>5.7833027263737818E-2</c:v>
                </c:pt>
                <c:pt idx="69">
                  <c:v>6.1882105325566573E-2</c:v>
                </c:pt>
                <c:pt idx="70">
                  <c:v>5.6464940910714134E-2</c:v>
                </c:pt>
                <c:pt idx="71">
                  <c:v>0.1060498719882159</c:v>
                </c:pt>
                <c:pt idx="72">
                  <c:v>2.6676829268292682E-2</c:v>
                </c:pt>
                <c:pt idx="73">
                  <c:v>0.11860846033328588</c:v>
                </c:pt>
                <c:pt idx="74">
                  <c:v>8.4208880807615419E-2</c:v>
                </c:pt>
                <c:pt idx="75">
                  <c:v>7.9840341308937371E-2</c:v>
                </c:pt>
                <c:pt idx="76">
                  <c:v>4.4509407281051634E-2</c:v>
                </c:pt>
                <c:pt idx="77">
                  <c:v>3.4722023928500038E-2</c:v>
                </c:pt>
                <c:pt idx="78">
                  <c:v>2.8936272738224314E-2</c:v>
                </c:pt>
                <c:pt idx="79">
                  <c:v>1.4276371749881387E-2</c:v>
                </c:pt>
                <c:pt idx="80">
                  <c:v>1.5288584059556439E-2</c:v>
                </c:pt>
                <c:pt idx="81">
                  <c:v>1.6468155930616599E-2</c:v>
                </c:pt>
                <c:pt idx="82">
                  <c:v>1.9815097491431698E-2</c:v>
                </c:pt>
                <c:pt idx="83">
                  <c:v>1.2407719940035637E-2</c:v>
                </c:pt>
                <c:pt idx="84">
                  <c:v>9.4357854621771823E-3</c:v>
                </c:pt>
                <c:pt idx="85">
                  <c:v>1.0916020534318019E-2</c:v>
                </c:pt>
                <c:pt idx="86">
                  <c:v>2.5102993001439422E-2</c:v>
                </c:pt>
                <c:pt idx="87">
                  <c:v>3.6709039326635218E-2</c:v>
                </c:pt>
                <c:pt idx="88">
                  <c:v>2.5140167301292239E-2</c:v>
                </c:pt>
                <c:pt idx="89">
                  <c:v>2.0912737758452874E-2</c:v>
                </c:pt>
                <c:pt idx="90">
                  <c:v>3.5486029618566395E-2</c:v>
                </c:pt>
                <c:pt idx="91">
                  <c:v>3.7454480462902971E-2</c:v>
                </c:pt>
                <c:pt idx="92">
                  <c:v>2.1266912343027824E-2</c:v>
                </c:pt>
                <c:pt idx="93">
                  <c:v>2.8687235657737776E-2</c:v>
                </c:pt>
                <c:pt idx="94">
                  <c:v>3.4898757707868801E-2</c:v>
                </c:pt>
                <c:pt idx="95">
                  <c:v>3.3002696994593114E-2</c:v>
                </c:pt>
                <c:pt idx="96">
                  <c:v>3.6963291728991446E-2</c:v>
                </c:pt>
                <c:pt idx="97">
                  <c:v>3.7244026602204945E-2</c:v>
                </c:pt>
                <c:pt idx="98">
                  <c:v>4.0003951239819091E-2</c:v>
                </c:pt>
                <c:pt idx="99">
                  <c:v>4.162532936495237E-2</c:v>
                </c:pt>
                <c:pt idx="100">
                  <c:v>3.59791620099357E-2</c:v>
                </c:pt>
                <c:pt idx="101">
                  <c:v>3.4305465792632266E-2</c:v>
                </c:pt>
                <c:pt idx="102">
                  <c:v>3.5590671733603085E-2</c:v>
                </c:pt>
                <c:pt idx="103">
                  <c:v>3.3870439630881606E-2</c:v>
                </c:pt>
                <c:pt idx="104">
                  <c:v>4.0164983643862902E-2</c:v>
                </c:pt>
                <c:pt idx="105">
                  <c:v>3.2916500480960981E-2</c:v>
                </c:pt>
                <c:pt idx="106">
                  <c:v>3.3170678217007504E-2</c:v>
                </c:pt>
                <c:pt idx="107">
                  <c:v>3.2553377117514486E-2</c:v>
                </c:pt>
                <c:pt idx="108">
                  <c:v>3.6745010751876861E-2</c:v>
                </c:pt>
                <c:pt idx="109">
                  <c:v>3.4732413658154784E-2</c:v>
                </c:pt>
                <c:pt idx="110">
                  <c:v>9.462624374089415E-3</c:v>
                </c:pt>
                <c:pt idx="111">
                  <c:v>8.6225366980387658E-3</c:v>
                </c:pt>
                <c:pt idx="112">
                  <c:v>8.571667708789775E-3</c:v>
                </c:pt>
                <c:pt idx="113">
                  <c:v>2.6293347986341305E-2</c:v>
                </c:pt>
                <c:pt idx="114">
                  <c:v>3.3765544756164854E-2</c:v>
                </c:pt>
                <c:pt idx="115">
                  <c:v>3.6099400380898539E-2</c:v>
                </c:pt>
                <c:pt idx="116">
                  <c:v>2.2481277181086824E-2</c:v>
                </c:pt>
                <c:pt idx="117">
                  <c:v>1.1148324081981215E-2</c:v>
                </c:pt>
                <c:pt idx="118">
                  <c:v>1.0044561058911477E-2</c:v>
                </c:pt>
                <c:pt idx="119">
                  <c:v>9.6533467955936987E-3</c:v>
                </c:pt>
                <c:pt idx="120">
                  <c:v>8.9886921612846466E-3</c:v>
                </c:pt>
                <c:pt idx="121">
                  <c:v>9.2344466334886403E-3</c:v>
                </c:pt>
                <c:pt idx="122">
                  <c:v>9.7009507083746713E-3</c:v>
                </c:pt>
                <c:pt idx="123">
                  <c:v>9.450723222175713E-3</c:v>
                </c:pt>
                <c:pt idx="124">
                  <c:v>1.0177206685143193E-2</c:v>
                </c:pt>
                <c:pt idx="125">
                  <c:v>9.1696678296350701E-3</c:v>
                </c:pt>
                <c:pt idx="126">
                  <c:v>8.6998542989099349E-3</c:v>
                </c:pt>
                <c:pt idx="127">
                  <c:v>8.4752330379091554E-3</c:v>
                </c:pt>
                <c:pt idx="128">
                  <c:v>8.3509286536103088E-3</c:v>
                </c:pt>
                <c:pt idx="129">
                  <c:v>8.2272765862204684E-3</c:v>
                </c:pt>
                <c:pt idx="130">
                  <c:v>6.6095768938434262E-3</c:v>
                </c:pt>
                <c:pt idx="131">
                  <c:v>5.5694649538676746E-3</c:v>
                </c:pt>
                <c:pt idx="132">
                  <c:v>5.8413823140804396E-3</c:v>
                </c:pt>
                <c:pt idx="133">
                  <c:v>5.5007538451247043E-3</c:v>
                </c:pt>
                <c:pt idx="134">
                  <c:v>6.0474379222680372E-3</c:v>
                </c:pt>
                <c:pt idx="135">
                  <c:v>6.5310864841285968E-3</c:v>
                </c:pt>
                <c:pt idx="136">
                  <c:v>5.8423967501373374E-3</c:v>
                </c:pt>
                <c:pt idx="137">
                  <c:v>6.4708532300207216E-3</c:v>
                </c:pt>
                <c:pt idx="138">
                  <c:v>5.8323848980218742E-3</c:v>
                </c:pt>
                <c:pt idx="139">
                  <c:v>5.7788978767800772E-3</c:v>
                </c:pt>
                <c:pt idx="145">
                  <c:v>8.1866443140542033E-2</c:v>
                </c:pt>
                <c:pt idx="146">
                  <c:v>4.5977421961137917E-2</c:v>
                </c:pt>
                <c:pt idx="147">
                  <c:v>3.9915810087909828E-2</c:v>
                </c:pt>
                <c:pt idx="148">
                  <c:v>2.2726819481726411E-2</c:v>
                </c:pt>
                <c:pt idx="149">
                  <c:v>2.8229187071498529E-2</c:v>
                </c:pt>
                <c:pt idx="150">
                  <c:v>2.4037004510533061E-2</c:v>
                </c:pt>
                <c:pt idx="151">
                  <c:v>2.8607080224039086E-2</c:v>
                </c:pt>
                <c:pt idx="152">
                  <c:v>3.5505959928988078E-2</c:v>
                </c:pt>
                <c:pt idx="153">
                  <c:v>2.95572777934766E-2</c:v>
                </c:pt>
                <c:pt idx="154">
                  <c:v>2.6408167348874034E-2</c:v>
                </c:pt>
                <c:pt idx="155">
                  <c:v>3.1877453940148036E-2</c:v>
                </c:pt>
                <c:pt idx="156">
                  <c:v>3.4491105240555417E-2</c:v>
                </c:pt>
                <c:pt idx="157">
                  <c:v>3.0514729030191715E-2</c:v>
                </c:pt>
                <c:pt idx="158">
                  <c:v>2.3428788812950109E-2</c:v>
                </c:pt>
                <c:pt idx="159">
                  <c:v>3.2277750728658808E-2</c:v>
                </c:pt>
                <c:pt idx="160">
                  <c:v>3.4143395083016219E-2</c:v>
                </c:pt>
                <c:pt idx="161">
                  <c:v>2.7025649149064402E-2</c:v>
                </c:pt>
                <c:pt idx="162">
                  <c:v>2.781006918876085E-2</c:v>
                </c:pt>
                <c:pt idx="163">
                  <c:v>3.0827495382889029E-2</c:v>
                </c:pt>
                <c:pt idx="164">
                  <c:v>3.5957736407484203E-2</c:v>
                </c:pt>
                <c:pt idx="165">
                  <c:v>3.9139784946236565E-2</c:v>
                </c:pt>
                <c:pt idx="166">
                  <c:v>2.9356482609324271E-2</c:v>
                </c:pt>
                <c:pt idx="167">
                  <c:v>2.5918763929224674E-2</c:v>
                </c:pt>
                <c:pt idx="168">
                  <c:v>2.5756694708418765E-2</c:v>
                </c:pt>
                <c:pt idx="169">
                  <c:v>2.9857452704852534E-2</c:v>
                </c:pt>
                <c:pt idx="170">
                  <c:v>2.8291395805430077E-2</c:v>
                </c:pt>
                <c:pt idx="171">
                  <c:v>2.6956982800057483E-2</c:v>
                </c:pt>
                <c:pt idx="172">
                  <c:v>3.1987301928923087E-2</c:v>
                </c:pt>
                <c:pt idx="173">
                  <c:v>2.3225806451612905E-2</c:v>
                </c:pt>
                <c:pt idx="174">
                  <c:v>1.5647931380456809E-2</c:v>
                </c:pt>
                <c:pt idx="175">
                  <c:v>2.0557634003597641E-2</c:v>
                </c:pt>
                <c:pt idx="176">
                  <c:v>1.4342506550001792E-2</c:v>
                </c:pt>
                <c:pt idx="177">
                  <c:v>1.3542245855293554E-2</c:v>
                </c:pt>
                <c:pt idx="178">
                  <c:v>1.7166971702378086E-2</c:v>
                </c:pt>
                <c:pt idx="179">
                  <c:v>2.229720106280051E-2</c:v>
                </c:pt>
                <c:pt idx="180">
                  <c:v>2.1207044407705697E-2</c:v>
                </c:pt>
                <c:pt idx="181">
                  <c:v>2.0104766460015813E-2</c:v>
                </c:pt>
                <c:pt idx="182">
                  <c:v>1.9400345097088326E-2</c:v>
                </c:pt>
                <c:pt idx="183">
                  <c:v>2.2336868803320264E-2</c:v>
                </c:pt>
                <c:pt idx="184">
                  <c:v>2.0700118184477166E-2</c:v>
                </c:pt>
                <c:pt idx="185">
                  <c:v>2.8413093846008583E-2</c:v>
                </c:pt>
                <c:pt idx="186">
                  <c:v>3.6207305792237236E-2</c:v>
                </c:pt>
                <c:pt idx="187">
                  <c:v>3.3751717905314449E-2</c:v>
                </c:pt>
                <c:pt idx="188">
                  <c:v>5.6670864508482112E-2</c:v>
                </c:pt>
                <c:pt idx="189">
                  <c:v>8.4651207916949661E-2</c:v>
                </c:pt>
                <c:pt idx="194">
                  <c:v>6.4011429367900205E-2</c:v>
                </c:pt>
                <c:pt idx="195">
                  <c:v>3.4403534481064195E-2</c:v>
                </c:pt>
                <c:pt idx="196">
                  <c:v>3.5407012507689163E-2</c:v>
                </c:pt>
                <c:pt idx="197">
                  <c:v>4.4332650412434171E-2</c:v>
                </c:pt>
                <c:pt idx="198">
                  <c:v>4.1511070284395483E-2</c:v>
                </c:pt>
                <c:pt idx="199">
                  <c:v>9.277454134423091E-2</c:v>
                </c:pt>
                <c:pt idx="200">
                  <c:v>8.8574262166136578E-2</c:v>
                </c:pt>
                <c:pt idx="201">
                  <c:v>7.078520416815845E-2</c:v>
                </c:pt>
                <c:pt idx="202">
                  <c:v>6.042430301010774E-2</c:v>
                </c:pt>
                <c:pt idx="203">
                  <c:v>6.2750562237215216E-2</c:v>
                </c:pt>
                <c:pt idx="204">
                  <c:v>6.1737046290089984E-2</c:v>
                </c:pt>
                <c:pt idx="205">
                  <c:v>4.0588350072914732E-2</c:v>
                </c:pt>
                <c:pt idx="206">
                  <c:v>3.4726100540017617E-2</c:v>
                </c:pt>
                <c:pt idx="207">
                  <c:v>3.8915151046316404E-2</c:v>
                </c:pt>
                <c:pt idx="208">
                  <c:v>3.3059572232061192E-2</c:v>
                </c:pt>
                <c:pt idx="209">
                  <c:v>2.6262209098230325E-2</c:v>
                </c:pt>
                <c:pt idx="210">
                  <c:v>2.2088276626865386E-2</c:v>
                </c:pt>
                <c:pt idx="211">
                  <c:v>2.655035335689046E-2</c:v>
                </c:pt>
                <c:pt idx="212">
                  <c:v>2.549732858605723E-2</c:v>
                </c:pt>
                <c:pt idx="213">
                  <c:v>3.735831988820857E-2</c:v>
                </c:pt>
                <c:pt idx="214">
                  <c:v>2.1765854364017644E-2</c:v>
                </c:pt>
                <c:pt idx="215">
                  <c:v>2.1699625136407427E-2</c:v>
                </c:pt>
                <c:pt idx="216">
                  <c:v>1.9482825445978329E-2</c:v>
                </c:pt>
                <c:pt idx="217">
                  <c:v>1.9498095701955407E-2</c:v>
                </c:pt>
                <c:pt idx="218">
                  <c:v>2.1716589861751151E-2</c:v>
                </c:pt>
                <c:pt idx="219">
                  <c:v>2.2207696070579781E-2</c:v>
                </c:pt>
                <c:pt idx="220">
                  <c:v>2.6275785769043134E-2</c:v>
                </c:pt>
                <c:pt idx="221">
                  <c:v>3.3753178058973099E-2</c:v>
                </c:pt>
                <c:pt idx="222">
                  <c:v>6.5256277949776398E-2</c:v>
                </c:pt>
                <c:pt idx="223">
                  <c:v>2.8973801387594495E-2</c:v>
                </c:pt>
                <c:pt idx="224">
                  <c:v>3.5120691510347544E-2</c:v>
                </c:pt>
                <c:pt idx="225">
                  <c:v>3.5095101834707966E-2</c:v>
                </c:pt>
                <c:pt idx="226">
                  <c:v>3.7458029828103562E-2</c:v>
                </c:pt>
                <c:pt idx="227">
                  <c:v>3.2134584767827483E-2</c:v>
                </c:pt>
                <c:pt idx="228">
                  <c:v>2.0647976162255104E-2</c:v>
                </c:pt>
                <c:pt idx="229">
                  <c:v>2.1472327504750987E-2</c:v>
                </c:pt>
                <c:pt idx="230">
                  <c:v>2.4507098486360807E-2</c:v>
                </c:pt>
                <c:pt idx="231">
                  <c:v>2.6635828393769181E-2</c:v>
                </c:pt>
                <c:pt idx="232">
                  <c:v>2.2567075728771788E-2</c:v>
                </c:pt>
                <c:pt idx="233">
                  <c:v>5.7242299829354408E-2</c:v>
                </c:pt>
                <c:pt idx="234">
                  <c:v>5.6150463648583983E-2</c:v>
                </c:pt>
                <c:pt idx="235">
                  <c:v>6.26735995378086E-2</c:v>
                </c:pt>
                <c:pt idx="236">
                  <c:v>4.139533695957507E-2</c:v>
                </c:pt>
                <c:pt idx="237">
                  <c:v>2.7686299653192671E-2</c:v>
                </c:pt>
                <c:pt idx="238">
                  <c:v>3.030869169726836E-2</c:v>
                </c:pt>
                <c:pt idx="239">
                  <c:v>3.0207907055664791E-2</c:v>
                </c:pt>
                <c:pt idx="240">
                  <c:v>3.0150956190143702E-2</c:v>
                </c:pt>
                <c:pt idx="241">
                  <c:v>5.5587706264174544E-2</c:v>
                </c:pt>
                <c:pt idx="242">
                  <c:v>6.6031399955226347E-2</c:v>
                </c:pt>
                <c:pt idx="243">
                  <c:v>3.9409889720699046E-2</c:v>
                </c:pt>
                <c:pt idx="244">
                  <c:v>2.9209531664959619E-2</c:v>
                </c:pt>
                <c:pt idx="245">
                  <c:v>4.1145219166444778E-2</c:v>
                </c:pt>
                <c:pt idx="246">
                  <c:v>5.2804237438192923E-2</c:v>
                </c:pt>
                <c:pt idx="247">
                  <c:v>3.1143178658899848E-2</c:v>
                </c:pt>
                <c:pt idx="248">
                  <c:v>2.3001326003480763E-2</c:v>
                </c:pt>
                <c:pt idx="249">
                  <c:v>2.4154050938457329E-2</c:v>
                </c:pt>
                <c:pt idx="250">
                  <c:v>3.1192886190066271E-2</c:v>
                </c:pt>
                <c:pt idx="251">
                  <c:v>3.6178622695134638E-2</c:v>
                </c:pt>
                <c:pt idx="252">
                  <c:v>2.5372609483621411E-2</c:v>
                </c:pt>
                <c:pt idx="253">
                  <c:v>2.3609239653512991E-2</c:v>
                </c:pt>
                <c:pt idx="254">
                  <c:v>1.4465143142849754E-2</c:v>
                </c:pt>
                <c:pt idx="255">
                  <c:v>1.6723405905853639E-2</c:v>
                </c:pt>
                <c:pt idx="256">
                  <c:v>1.9782746912327693E-2</c:v>
                </c:pt>
                <c:pt idx="257">
                  <c:v>2.2460145640621931E-2</c:v>
                </c:pt>
                <c:pt idx="258">
                  <c:v>1.7062171120851774E-2</c:v>
                </c:pt>
                <c:pt idx="259">
                  <c:v>1.7593612414395197E-2</c:v>
                </c:pt>
                <c:pt idx="260">
                  <c:v>1.3491315989957854E-2</c:v>
                </c:pt>
                <c:pt idx="261">
                  <c:v>2.0858733787935728E-2</c:v>
                </c:pt>
                <c:pt idx="262">
                  <c:v>3.146165989685433E-2</c:v>
                </c:pt>
                <c:pt idx="263">
                  <c:v>2.5463242869373005E-2</c:v>
                </c:pt>
                <c:pt idx="264">
                  <c:v>1.6737500663632117E-2</c:v>
                </c:pt>
                <c:pt idx="265">
                  <c:v>1.4014045775690657E-2</c:v>
                </c:pt>
                <c:pt idx="266">
                  <c:v>1.5591612388332518E-2</c:v>
                </c:pt>
                <c:pt idx="267">
                  <c:v>2.3467536687063414E-2</c:v>
                </c:pt>
                <c:pt idx="268">
                  <c:v>1.8530210349455407E-2</c:v>
                </c:pt>
                <c:pt idx="269">
                  <c:v>1.494913621862397E-2</c:v>
                </c:pt>
                <c:pt idx="270">
                  <c:v>1.3097350949845528E-2</c:v>
                </c:pt>
                <c:pt idx="271">
                  <c:v>1.9442270857236123E-2</c:v>
                </c:pt>
                <c:pt idx="272">
                  <c:v>1.5802263339143263E-2</c:v>
                </c:pt>
                <c:pt idx="273">
                  <c:v>1.5789879330739665E-2</c:v>
                </c:pt>
                <c:pt idx="274">
                  <c:v>1.5555688066972422E-2</c:v>
                </c:pt>
                <c:pt idx="275">
                  <c:v>1.6387847761830759E-2</c:v>
                </c:pt>
                <c:pt idx="276">
                  <c:v>1.7861389061231629E-2</c:v>
                </c:pt>
                <c:pt idx="277">
                  <c:v>1.9400544351861906E-2</c:v>
                </c:pt>
                <c:pt idx="278">
                  <c:v>1.6128344313990881E-2</c:v>
                </c:pt>
                <c:pt idx="279">
                  <c:v>1.7099301537005014E-2</c:v>
                </c:pt>
                <c:pt idx="280">
                  <c:v>1.8768983464630924E-2</c:v>
                </c:pt>
                <c:pt idx="281">
                  <c:v>1.7167064454494573E-2</c:v>
                </c:pt>
                <c:pt idx="282">
                  <c:v>1.7799284982733744E-2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46912"/>
        <c:axId val="177252992"/>
      </c:lineChart>
      <c:catAx>
        <c:axId val="16864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52992"/>
        <c:crosses val="autoZero"/>
        <c:auto val="1"/>
        <c:lblAlgn val="ctr"/>
        <c:lblOffset val="100"/>
        <c:noMultiLvlLbl val="0"/>
      </c:catAx>
      <c:valAx>
        <c:axId val="17725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646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Loss (305B + 306B) / All Coll Loss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(LossSums!$K$8:$K$152,LossSums!$K$160:$K$297)</c:f>
              <c:numCache>
                <c:formatCode>General</c:formatCode>
                <c:ptCount val="283"/>
                <c:pt idx="0">
                  <c:v>0.34424069397167023</c:v>
                </c:pt>
                <c:pt idx="1">
                  <c:v>0.3448668807624572</c:v>
                </c:pt>
                <c:pt idx="2">
                  <c:v>0.30392491467576788</c:v>
                </c:pt>
                <c:pt idx="3">
                  <c:v>3.4418604651162789E-2</c:v>
                </c:pt>
                <c:pt idx="4">
                  <c:v>2.2289586305278171E-2</c:v>
                </c:pt>
                <c:pt idx="5">
                  <c:v>0.63519368815883082</c:v>
                </c:pt>
                <c:pt idx="6">
                  <c:v>0.67760370304432971</c:v>
                </c:pt>
                <c:pt idx="7">
                  <c:v>0.6901984931903794</c:v>
                </c:pt>
                <c:pt idx="8">
                  <c:v>0.66335978835978826</c:v>
                </c:pt>
                <c:pt idx="9">
                  <c:v>0.68111844780512376</c:v>
                </c:pt>
                <c:pt idx="10">
                  <c:v>0.69237493929091787</c:v>
                </c:pt>
                <c:pt idx="11">
                  <c:v>0.61598977413488643</c:v>
                </c:pt>
                <c:pt idx="12">
                  <c:v>0.66474247883601167</c:v>
                </c:pt>
                <c:pt idx="13">
                  <c:v>0.67340808597175317</c:v>
                </c:pt>
                <c:pt idx="14">
                  <c:v>0.61010989959124695</c:v>
                </c:pt>
                <c:pt idx="15">
                  <c:v>0.58522386158968098</c:v>
                </c:pt>
                <c:pt idx="16">
                  <c:v>0.33799414688530677</c:v>
                </c:pt>
                <c:pt idx="17">
                  <c:v>0.11024244392297183</c:v>
                </c:pt>
                <c:pt idx="18">
                  <c:v>0.10035452421239226</c:v>
                </c:pt>
                <c:pt idx="19">
                  <c:v>0.10315299175922607</c:v>
                </c:pt>
                <c:pt idx="20">
                  <c:v>7.6719252189700424E-2</c:v>
                </c:pt>
                <c:pt idx="21">
                  <c:v>6.0239665502823406E-2</c:v>
                </c:pt>
                <c:pt idx="22">
                  <c:v>5.7675638432645081E-2</c:v>
                </c:pt>
                <c:pt idx="23">
                  <c:v>6.3121109533690073E-2</c:v>
                </c:pt>
                <c:pt idx="24">
                  <c:v>5.9539507049396499E-2</c:v>
                </c:pt>
                <c:pt idx="25">
                  <c:v>8.1187092954410886E-2</c:v>
                </c:pt>
                <c:pt idx="26">
                  <c:v>9.141700893935735E-2</c:v>
                </c:pt>
                <c:pt idx="27">
                  <c:v>9.1206811855248093E-2</c:v>
                </c:pt>
                <c:pt idx="28">
                  <c:v>8.5695326571238989E-2</c:v>
                </c:pt>
                <c:pt idx="29">
                  <c:v>7.9247475848042412E-2</c:v>
                </c:pt>
                <c:pt idx="30">
                  <c:v>0.14001417369109423</c:v>
                </c:pt>
                <c:pt idx="31">
                  <c:v>7.7367552153684516E-2</c:v>
                </c:pt>
                <c:pt idx="32">
                  <c:v>7.2070349837507167E-2</c:v>
                </c:pt>
                <c:pt idx="33">
                  <c:v>7.021874202059751E-2</c:v>
                </c:pt>
                <c:pt idx="34">
                  <c:v>5.2909656387004914E-2</c:v>
                </c:pt>
                <c:pt idx="35">
                  <c:v>5.9390466267257094E-2</c:v>
                </c:pt>
                <c:pt idx="36">
                  <c:v>7.5296975217275797E-2</c:v>
                </c:pt>
                <c:pt idx="37">
                  <c:v>7.0769720101781161E-2</c:v>
                </c:pt>
                <c:pt idx="38">
                  <c:v>6.7686906916790079E-2</c:v>
                </c:pt>
                <c:pt idx="39">
                  <c:v>6.3108320251177394E-2</c:v>
                </c:pt>
                <c:pt idx="40">
                  <c:v>9.2084780265836427E-2</c:v>
                </c:pt>
                <c:pt idx="41">
                  <c:v>8.6512325428812445E-2</c:v>
                </c:pt>
                <c:pt idx="42">
                  <c:v>6.0095897709110301E-2</c:v>
                </c:pt>
                <c:pt idx="52">
                  <c:v>9.8039215686274526E-3</c:v>
                </c:pt>
                <c:pt idx="53">
                  <c:v>3.8834951456310682E-3</c:v>
                </c:pt>
                <c:pt idx="54">
                  <c:v>1.859099804305284E-2</c:v>
                </c:pt>
                <c:pt idx="55">
                  <c:v>5.4063018242122722E-2</c:v>
                </c:pt>
                <c:pt idx="56">
                  <c:v>9.1926682524136008E-2</c:v>
                </c:pt>
                <c:pt idx="57">
                  <c:v>8.3436689592964242E-2</c:v>
                </c:pt>
                <c:pt idx="58">
                  <c:v>8.6606166908157312E-2</c:v>
                </c:pt>
                <c:pt idx="59">
                  <c:v>0.1226766422867879</c:v>
                </c:pt>
                <c:pt idx="60">
                  <c:v>0.13272460459807597</c:v>
                </c:pt>
                <c:pt idx="61">
                  <c:v>8.4825009740780638E-2</c:v>
                </c:pt>
                <c:pt idx="62">
                  <c:v>0.12589323245060952</c:v>
                </c:pt>
                <c:pt idx="63">
                  <c:v>0.11306332880190832</c:v>
                </c:pt>
                <c:pt idx="64">
                  <c:v>9.7640907009807459E-2</c:v>
                </c:pt>
                <c:pt idx="65">
                  <c:v>2.8561459475625564E-2</c:v>
                </c:pt>
                <c:pt idx="66">
                  <c:v>6.0071164445684777E-2</c:v>
                </c:pt>
                <c:pt idx="67">
                  <c:v>6.1658297192421808E-2</c:v>
                </c:pt>
                <c:pt idx="68">
                  <c:v>5.7833027263737818E-2</c:v>
                </c:pt>
                <c:pt idx="69">
                  <c:v>6.1882105325566573E-2</c:v>
                </c:pt>
                <c:pt idx="70">
                  <c:v>5.6464940910714134E-2</c:v>
                </c:pt>
                <c:pt idx="71">
                  <c:v>0.1060498719882159</c:v>
                </c:pt>
                <c:pt idx="72">
                  <c:v>2.6676829268292682E-2</c:v>
                </c:pt>
                <c:pt idx="73">
                  <c:v>0.11860846033328588</c:v>
                </c:pt>
                <c:pt idx="74">
                  <c:v>8.4208880807615419E-2</c:v>
                </c:pt>
                <c:pt idx="75">
                  <c:v>7.9840341308937371E-2</c:v>
                </c:pt>
                <c:pt idx="76">
                  <c:v>4.4509407281051634E-2</c:v>
                </c:pt>
                <c:pt idx="77">
                  <c:v>3.4722023928500038E-2</c:v>
                </c:pt>
                <c:pt idx="78">
                  <c:v>2.8936272738224314E-2</c:v>
                </c:pt>
                <c:pt idx="79">
                  <c:v>1.4276371749881387E-2</c:v>
                </c:pt>
                <c:pt idx="80">
                  <c:v>1.5288584059556439E-2</c:v>
                </c:pt>
                <c:pt idx="81">
                  <c:v>1.6468155930616599E-2</c:v>
                </c:pt>
                <c:pt idx="82">
                  <c:v>1.9815097491431698E-2</c:v>
                </c:pt>
                <c:pt idx="83">
                  <c:v>1.2407719940035637E-2</c:v>
                </c:pt>
                <c:pt idx="84">
                  <c:v>9.4357854621771823E-3</c:v>
                </c:pt>
                <c:pt idx="85">
                  <c:v>1.0916020534318019E-2</c:v>
                </c:pt>
                <c:pt idx="86">
                  <c:v>2.5102993001439422E-2</c:v>
                </c:pt>
                <c:pt idx="87">
                  <c:v>3.6709039326635218E-2</c:v>
                </c:pt>
                <c:pt idx="88">
                  <c:v>2.5140167301292239E-2</c:v>
                </c:pt>
                <c:pt idx="89">
                  <c:v>2.0912737758452874E-2</c:v>
                </c:pt>
                <c:pt idx="90">
                  <c:v>3.5486029618566395E-2</c:v>
                </c:pt>
                <c:pt idx="91">
                  <c:v>3.7454480462902971E-2</c:v>
                </c:pt>
                <c:pt idx="92">
                  <c:v>2.1266912343027824E-2</c:v>
                </c:pt>
                <c:pt idx="93">
                  <c:v>2.8687235657737776E-2</c:v>
                </c:pt>
                <c:pt idx="94">
                  <c:v>3.4898757707868801E-2</c:v>
                </c:pt>
                <c:pt idx="95">
                  <c:v>3.3002696994593114E-2</c:v>
                </c:pt>
                <c:pt idx="96">
                  <c:v>3.6963291728991446E-2</c:v>
                </c:pt>
                <c:pt idx="97">
                  <c:v>3.7244026602204945E-2</c:v>
                </c:pt>
                <c:pt idx="98">
                  <c:v>4.0003951239819091E-2</c:v>
                </c:pt>
                <c:pt idx="99">
                  <c:v>4.162532936495237E-2</c:v>
                </c:pt>
                <c:pt idx="100">
                  <c:v>3.59791620099357E-2</c:v>
                </c:pt>
                <c:pt idx="101">
                  <c:v>3.4305465792632266E-2</c:v>
                </c:pt>
                <c:pt idx="102">
                  <c:v>3.5590671733603085E-2</c:v>
                </c:pt>
                <c:pt idx="103">
                  <c:v>3.3870439630881606E-2</c:v>
                </c:pt>
                <c:pt idx="104">
                  <c:v>4.0164983643862902E-2</c:v>
                </c:pt>
                <c:pt idx="105">
                  <c:v>3.2916500480960981E-2</c:v>
                </c:pt>
                <c:pt idx="106">
                  <c:v>3.3170678217007504E-2</c:v>
                </c:pt>
                <c:pt idx="107">
                  <c:v>3.2553377117514486E-2</c:v>
                </c:pt>
                <c:pt idx="108">
                  <c:v>3.6745010751876861E-2</c:v>
                </c:pt>
                <c:pt idx="109">
                  <c:v>3.4732413658154784E-2</c:v>
                </c:pt>
                <c:pt idx="110">
                  <c:v>9.462624374089415E-3</c:v>
                </c:pt>
                <c:pt idx="111">
                  <c:v>8.6225366980387658E-3</c:v>
                </c:pt>
                <c:pt idx="112">
                  <c:v>8.571667708789775E-3</c:v>
                </c:pt>
                <c:pt idx="113">
                  <c:v>2.6293347986341305E-2</c:v>
                </c:pt>
                <c:pt idx="114">
                  <c:v>3.3765544756164854E-2</c:v>
                </c:pt>
                <c:pt idx="115">
                  <c:v>3.6099400380898539E-2</c:v>
                </c:pt>
                <c:pt idx="116">
                  <c:v>2.2481277181086824E-2</c:v>
                </c:pt>
                <c:pt idx="117">
                  <c:v>1.1148324081981215E-2</c:v>
                </c:pt>
                <c:pt idx="118">
                  <c:v>1.0044561058911477E-2</c:v>
                </c:pt>
                <c:pt idx="119">
                  <c:v>9.6533467955936987E-3</c:v>
                </c:pt>
                <c:pt idx="120">
                  <c:v>8.9886921612846466E-3</c:v>
                </c:pt>
                <c:pt idx="121">
                  <c:v>9.2344466334886403E-3</c:v>
                </c:pt>
                <c:pt idx="122">
                  <c:v>9.7009507083746713E-3</c:v>
                </c:pt>
                <c:pt idx="123">
                  <c:v>9.450723222175713E-3</c:v>
                </c:pt>
                <c:pt idx="124">
                  <c:v>1.0177206685143193E-2</c:v>
                </c:pt>
                <c:pt idx="125">
                  <c:v>9.1696678296350701E-3</c:v>
                </c:pt>
                <c:pt idx="126">
                  <c:v>8.6998542989099349E-3</c:v>
                </c:pt>
                <c:pt idx="127">
                  <c:v>8.4752330379091554E-3</c:v>
                </c:pt>
                <c:pt idx="128">
                  <c:v>8.3509286536103088E-3</c:v>
                </c:pt>
                <c:pt idx="129">
                  <c:v>8.2272765862204684E-3</c:v>
                </c:pt>
                <c:pt idx="130">
                  <c:v>6.6095768938434262E-3</c:v>
                </c:pt>
                <c:pt idx="131">
                  <c:v>5.5694649538676746E-3</c:v>
                </c:pt>
                <c:pt idx="132">
                  <c:v>5.8413823140804396E-3</c:v>
                </c:pt>
                <c:pt idx="133">
                  <c:v>5.5007538451247043E-3</c:v>
                </c:pt>
                <c:pt idx="134">
                  <c:v>6.0474379222680372E-3</c:v>
                </c:pt>
                <c:pt idx="135">
                  <c:v>6.5310864841285968E-3</c:v>
                </c:pt>
                <c:pt idx="136">
                  <c:v>5.8423967501373374E-3</c:v>
                </c:pt>
                <c:pt idx="137">
                  <c:v>6.4708532300207216E-3</c:v>
                </c:pt>
                <c:pt idx="138">
                  <c:v>5.8323848980218742E-3</c:v>
                </c:pt>
                <c:pt idx="139">
                  <c:v>5.7788978767800772E-3</c:v>
                </c:pt>
                <c:pt idx="145">
                  <c:v>8.1866443140542033E-2</c:v>
                </c:pt>
                <c:pt idx="146">
                  <c:v>4.5977421961137917E-2</c:v>
                </c:pt>
                <c:pt idx="147">
                  <c:v>3.9915810087909828E-2</c:v>
                </c:pt>
                <c:pt idx="148">
                  <c:v>2.2726819481726411E-2</c:v>
                </c:pt>
                <c:pt idx="149">
                  <c:v>2.8229187071498529E-2</c:v>
                </c:pt>
                <c:pt idx="150">
                  <c:v>2.4037004510533061E-2</c:v>
                </c:pt>
                <c:pt idx="151">
                  <c:v>2.8607080224039086E-2</c:v>
                </c:pt>
                <c:pt idx="152">
                  <c:v>3.5505959928988078E-2</c:v>
                </c:pt>
                <c:pt idx="153">
                  <c:v>2.95572777934766E-2</c:v>
                </c:pt>
                <c:pt idx="154">
                  <c:v>2.6408167348874034E-2</c:v>
                </c:pt>
                <c:pt idx="155">
                  <c:v>3.1877453940148036E-2</c:v>
                </c:pt>
                <c:pt idx="156">
                  <c:v>3.4491105240555417E-2</c:v>
                </c:pt>
                <c:pt idx="157">
                  <c:v>3.0514729030191715E-2</c:v>
                </c:pt>
                <c:pt idx="158">
                  <c:v>2.3428788812950109E-2</c:v>
                </c:pt>
                <c:pt idx="159">
                  <c:v>3.2277750728658808E-2</c:v>
                </c:pt>
                <c:pt idx="160">
                  <c:v>3.4143395083016219E-2</c:v>
                </c:pt>
                <c:pt idx="161">
                  <c:v>2.7025649149064402E-2</c:v>
                </c:pt>
                <c:pt idx="162">
                  <c:v>2.781006918876085E-2</c:v>
                </c:pt>
                <c:pt idx="163">
                  <c:v>3.0827495382889029E-2</c:v>
                </c:pt>
                <c:pt idx="164">
                  <c:v>3.5957736407484203E-2</c:v>
                </c:pt>
                <c:pt idx="165">
                  <c:v>3.9139784946236565E-2</c:v>
                </c:pt>
                <c:pt idx="166">
                  <c:v>2.9356482609324271E-2</c:v>
                </c:pt>
                <c:pt idx="167">
                  <c:v>2.5918763929224674E-2</c:v>
                </c:pt>
                <c:pt idx="168">
                  <c:v>2.5756694708418765E-2</c:v>
                </c:pt>
                <c:pt idx="169">
                  <c:v>2.9857452704852534E-2</c:v>
                </c:pt>
                <c:pt idx="170">
                  <c:v>2.8291395805430077E-2</c:v>
                </c:pt>
                <c:pt idx="171">
                  <c:v>2.6956982800057483E-2</c:v>
                </c:pt>
                <c:pt idx="172">
                  <c:v>3.1987301928923087E-2</c:v>
                </c:pt>
                <c:pt idx="173">
                  <c:v>2.3225806451612905E-2</c:v>
                </c:pt>
                <c:pt idx="174">
                  <c:v>1.5647931380456809E-2</c:v>
                </c:pt>
                <c:pt idx="175">
                  <c:v>2.0557634003597641E-2</c:v>
                </c:pt>
                <c:pt idx="176">
                  <c:v>1.4342506550001792E-2</c:v>
                </c:pt>
                <c:pt idx="177">
                  <c:v>1.3542245855293554E-2</c:v>
                </c:pt>
                <c:pt idx="178">
                  <c:v>1.7166971702378086E-2</c:v>
                </c:pt>
                <c:pt idx="179">
                  <c:v>2.229720106280051E-2</c:v>
                </c:pt>
                <c:pt idx="180">
                  <c:v>2.1207044407705697E-2</c:v>
                </c:pt>
                <c:pt idx="181">
                  <c:v>2.0104766460015813E-2</c:v>
                </c:pt>
                <c:pt idx="182">
                  <c:v>1.9400345097088326E-2</c:v>
                </c:pt>
                <c:pt idx="183">
                  <c:v>2.2336868803320264E-2</c:v>
                </c:pt>
                <c:pt idx="184">
                  <c:v>2.0700118184477166E-2</c:v>
                </c:pt>
                <c:pt idx="185">
                  <c:v>2.8413093846008583E-2</c:v>
                </c:pt>
                <c:pt idx="186">
                  <c:v>3.6207305792237236E-2</c:v>
                </c:pt>
                <c:pt idx="187">
                  <c:v>3.3751717905314449E-2</c:v>
                </c:pt>
                <c:pt idx="188">
                  <c:v>5.6670864508482112E-2</c:v>
                </c:pt>
                <c:pt idx="189">
                  <c:v>8.4651207916949661E-2</c:v>
                </c:pt>
                <c:pt idx="194">
                  <c:v>6.4011429367900205E-2</c:v>
                </c:pt>
                <c:pt idx="195">
                  <c:v>3.4403534481064195E-2</c:v>
                </c:pt>
                <c:pt idx="196">
                  <c:v>3.5407012507689163E-2</c:v>
                </c:pt>
                <c:pt idx="197">
                  <c:v>4.4332650412434171E-2</c:v>
                </c:pt>
                <c:pt idx="198">
                  <c:v>4.1511070284395483E-2</c:v>
                </c:pt>
                <c:pt idx="199">
                  <c:v>9.277454134423091E-2</c:v>
                </c:pt>
                <c:pt idx="200">
                  <c:v>8.8574262166136578E-2</c:v>
                </c:pt>
                <c:pt idx="201">
                  <c:v>7.078520416815845E-2</c:v>
                </c:pt>
                <c:pt idx="202">
                  <c:v>6.042430301010774E-2</c:v>
                </c:pt>
                <c:pt idx="203">
                  <c:v>6.2750562237215216E-2</c:v>
                </c:pt>
                <c:pt idx="204">
                  <c:v>6.1737046290089984E-2</c:v>
                </c:pt>
                <c:pt idx="205">
                  <c:v>4.0588350072914732E-2</c:v>
                </c:pt>
                <c:pt idx="206">
                  <c:v>3.4726100540017617E-2</c:v>
                </c:pt>
                <c:pt idx="207">
                  <c:v>3.8915151046316404E-2</c:v>
                </c:pt>
                <c:pt idx="208">
                  <c:v>3.3059572232061192E-2</c:v>
                </c:pt>
                <c:pt idx="209">
                  <c:v>2.6262209098230325E-2</c:v>
                </c:pt>
                <c:pt idx="210">
                  <c:v>2.2088276626865386E-2</c:v>
                </c:pt>
                <c:pt idx="211">
                  <c:v>2.655035335689046E-2</c:v>
                </c:pt>
                <c:pt idx="212">
                  <c:v>2.549732858605723E-2</c:v>
                </c:pt>
                <c:pt idx="213">
                  <c:v>3.735831988820857E-2</c:v>
                </c:pt>
                <c:pt idx="214">
                  <c:v>2.1765854364017644E-2</c:v>
                </c:pt>
                <c:pt idx="215">
                  <c:v>2.1699625136407427E-2</c:v>
                </c:pt>
                <c:pt idx="216">
                  <c:v>1.9482825445978329E-2</c:v>
                </c:pt>
                <c:pt idx="217">
                  <c:v>1.9498095701955407E-2</c:v>
                </c:pt>
                <c:pt idx="218">
                  <c:v>2.1716589861751151E-2</c:v>
                </c:pt>
                <c:pt idx="219">
                  <c:v>2.2207696070579781E-2</c:v>
                </c:pt>
                <c:pt idx="220">
                  <c:v>2.6275785769043134E-2</c:v>
                </c:pt>
                <c:pt idx="221">
                  <c:v>3.3753178058973099E-2</c:v>
                </c:pt>
                <c:pt idx="222">
                  <c:v>6.5256277949776398E-2</c:v>
                </c:pt>
                <c:pt idx="223">
                  <c:v>2.8973801387594495E-2</c:v>
                </c:pt>
                <c:pt idx="224">
                  <c:v>3.5120691510347544E-2</c:v>
                </c:pt>
                <c:pt idx="225">
                  <c:v>3.5095101834707966E-2</c:v>
                </c:pt>
                <c:pt idx="226">
                  <c:v>3.7458029828103562E-2</c:v>
                </c:pt>
                <c:pt idx="227">
                  <c:v>3.2134584767827483E-2</c:v>
                </c:pt>
                <c:pt idx="228">
                  <c:v>2.0647976162255104E-2</c:v>
                </c:pt>
                <c:pt idx="229">
                  <c:v>2.1472327504750987E-2</c:v>
                </c:pt>
                <c:pt idx="230">
                  <c:v>2.4507098486360807E-2</c:v>
                </c:pt>
                <c:pt idx="231">
                  <c:v>2.6635828393769181E-2</c:v>
                </c:pt>
                <c:pt idx="232">
                  <c:v>2.2567075728771788E-2</c:v>
                </c:pt>
                <c:pt idx="233">
                  <c:v>5.7242299829354408E-2</c:v>
                </c:pt>
                <c:pt idx="234">
                  <c:v>5.6150463648583983E-2</c:v>
                </c:pt>
                <c:pt idx="235">
                  <c:v>6.26735995378086E-2</c:v>
                </c:pt>
                <c:pt idx="236">
                  <c:v>4.139533695957507E-2</c:v>
                </c:pt>
                <c:pt idx="237">
                  <c:v>2.7686299653192671E-2</c:v>
                </c:pt>
                <c:pt idx="238">
                  <c:v>3.030869169726836E-2</c:v>
                </c:pt>
                <c:pt idx="239">
                  <c:v>3.0207907055664791E-2</c:v>
                </c:pt>
                <c:pt idx="240">
                  <c:v>3.0150956190143702E-2</c:v>
                </c:pt>
                <c:pt idx="241">
                  <c:v>5.5587706264174544E-2</c:v>
                </c:pt>
                <c:pt idx="242">
                  <c:v>6.6031399955226347E-2</c:v>
                </c:pt>
                <c:pt idx="243">
                  <c:v>3.9409889720699046E-2</c:v>
                </c:pt>
                <c:pt idx="244">
                  <c:v>2.9209531664959619E-2</c:v>
                </c:pt>
                <c:pt idx="245">
                  <c:v>4.1145219166444778E-2</c:v>
                </c:pt>
                <c:pt idx="246">
                  <c:v>5.2804237438192923E-2</c:v>
                </c:pt>
                <c:pt idx="247">
                  <c:v>3.1143178658899848E-2</c:v>
                </c:pt>
                <c:pt idx="248">
                  <c:v>2.3001326003480763E-2</c:v>
                </c:pt>
                <c:pt idx="249">
                  <c:v>2.4154050938457329E-2</c:v>
                </c:pt>
                <c:pt idx="250">
                  <c:v>3.1192886190066271E-2</c:v>
                </c:pt>
                <c:pt idx="251">
                  <c:v>3.6178622695134638E-2</c:v>
                </c:pt>
                <c:pt idx="252">
                  <c:v>2.5372609483621411E-2</c:v>
                </c:pt>
                <c:pt idx="253">
                  <c:v>2.3609239653512991E-2</c:v>
                </c:pt>
                <c:pt idx="254">
                  <c:v>1.4465143142849754E-2</c:v>
                </c:pt>
                <c:pt idx="255">
                  <c:v>1.6723405905853639E-2</c:v>
                </c:pt>
                <c:pt idx="256">
                  <c:v>1.9782746912327693E-2</c:v>
                </c:pt>
                <c:pt idx="257">
                  <c:v>2.2460145640621931E-2</c:v>
                </c:pt>
                <c:pt idx="258">
                  <c:v>1.7062171120851774E-2</c:v>
                </c:pt>
                <c:pt idx="259">
                  <c:v>1.7593612414395197E-2</c:v>
                </c:pt>
                <c:pt idx="260">
                  <c:v>1.3491315989957854E-2</c:v>
                </c:pt>
                <c:pt idx="261">
                  <c:v>2.0858733787935728E-2</c:v>
                </c:pt>
                <c:pt idx="262">
                  <c:v>3.146165989685433E-2</c:v>
                </c:pt>
                <c:pt idx="263">
                  <c:v>2.5463242869373005E-2</c:v>
                </c:pt>
                <c:pt idx="264">
                  <c:v>1.6737500663632117E-2</c:v>
                </c:pt>
                <c:pt idx="265">
                  <c:v>1.4014045775690657E-2</c:v>
                </c:pt>
                <c:pt idx="266">
                  <c:v>1.5591612388332518E-2</c:v>
                </c:pt>
                <c:pt idx="267">
                  <c:v>2.3467536687063414E-2</c:v>
                </c:pt>
                <c:pt idx="268">
                  <c:v>1.8530210349455407E-2</c:v>
                </c:pt>
                <c:pt idx="269">
                  <c:v>1.494913621862397E-2</c:v>
                </c:pt>
                <c:pt idx="270">
                  <c:v>1.3097350949845528E-2</c:v>
                </c:pt>
                <c:pt idx="271">
                  <c:v>1.9442270857236123E-2</c:v>
                </c:pt>
                <c:pt idx="272">
                  <c:v>1.5802263339143263E-2</c:v>
                </c:pt>
                <c:pt idx="273">
                  <c:v>1.5789879330739665E-2</c:v>
                </c:pt>
                <c:pt idx="274">
                  <c:v>1.5555688066972422E-2</c:v>
                </c:pt>
                <c:pt idx="275">
                  <c:v>1.6387847761830759E-2</c:v>
                </c:pt>
                <c:pt idx="276">
                  <c:v>1.7861389061231629E-2</c:v>
                </c:pt>
                <c:pt idx="277">
                  <c:v>1.9400544351861906E-2</c:v>
                </c:pt>
                <c:pt idx="278">
                  <c:v>1.6128344313990881E-2</c:v>
                </c:pt>
                <c:pt idx="279">
                  <c:v>1.7099301537005014E-2</c:v>
                </c:pt>
                <c:pt idx="280">
                  <c:v>1.8768983464630924E-2</c:v>
                </c:pt>
                <c:pt idx="281">
                  <c:v>1.7167064454494573E-2</c:v>
                </c:pt>
                <c:pt idx="282">
                  <c:v>1.7799284982733744E-2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73088"/>
        <c:axId val="182403072"/>
      </c:lineChart>
      <c:catAx>
        <c:axId val="17727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2403072"/>
        <c:crosses val="autoZero"/>
        <c:auto val="1"/>
        <c:lblAlgn val="ctr"/>
        <c:lblOffset val="100"/>
        <c:noMultiLvlLbl val="0"/>
      </c:catAx>
      <c:valAx>
        <c:axId val="182403072"/>
        <c:scaling>
          <c:orientation val="minMax"/>
          <c:max val="0.12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2730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LossSums!$L$6</c:f>
              <c:strCache>
                <c:ptCount val="1"/>
                <c:pt idx="0">
                  <c:v>230/Acol</c:v>
                </c:pt>
              </c:strCache>
            </c:strRef>
          </c:tx>
          <c:spPr>
            <a:ln w="28575">
              <a:noFill/>
            </a:ln>
          </c:spPr>
          <c:yVal>
            <c:numRef>
              <c:f>LossSums!$L$8:$L$297</c:f>
              <c:numCache>
                <c:formatCode>General</c:formatCode>
                <c:ptCount val="290"/>
                <c:pt idx="0">
                  <c:v>3.294169320303064E-3</c:v>
                </c:pt>
                <c:pt idx="1">
                  <c:v>3.7294105459442653E-3</c:v>
                </c:pt>
                <c:pt idx="2">
                  <c:v>7.6791808873720134E-3</c:v>
                </c:pt>
                <c:pt idx="3">
                  <c:v>2.6976744186046512E-2</c:v>
                </c:pt>
                <c:pt idx="4">
                  <c:v>0.46790299572039934</c:v>
                </c:pt>
                <c:pt idx="5">
                  <c:v>4.2520856237470088E-2</c:v>
                </c:pt>
                <c:pt idx="6">
                  <c:v>2.7559195299982197E-2</c:v>
                </c:pt>
                <c:pt idx="7">
                  <c:v>2.0923886796097742E-2</c:v>
                </c:pt>
                <c:pt idx="8">
                  <c:v>2.6298384851016422E-2</c:v>
                </c:pt>
                <c:pt idx="9">
                  <c:v>2.3904498189493251E-2</c:v>
                </c:pt>
                <c:pt idx="10">
                  <c:v>2.1542280502941016E-2</c:v>
                </c:pt>
                <c:pt idx="11">
                  <c:v>5.7889465777613787E-2</c:v>
                </c:pt>
                <c:pt idx="12">
                  <c:v>3.1674292767464175E-2</c:v>
                </c:pt>
                <c:pt idx="13">
                  <c:v>2.59519767159835E-2</c:v>
                </c:pt>
                <c:pt idx="14">
                  <c:v>3.3703260318590181E-2</c:v>
                </c:pt>
                <c:pt idx="15">
                  <c:v>1.1061182163843759E-2</c:v>
                </c:pt>
                <c:pt idx="16">
                  <c:v>2.2111766618664933E-2</c:v>
                </c:pt>
                <c:pt idx="17">
                  <c:v>0.21074301679400539</c:v>
                </c:pt>
                <c:pt idx="18">
                  <c:v>8.2547739908146012E-2</c:v>
                </c:pt>
                <c:pt idx="19">
                  <c:v>5.9297742744536003E-2</c:v>
                </c:pt>
                <c:pt idx="20">
                  <c:v>2.5957457248705802E-2</c:v>
                </c:pt>
                <c:pt idx="21">
                  <c:v>2.4332945385576968E-2</c:v>
                </c:pt>
                <c:pt idx="22">
                  <c:v>4.6162736425666213E-2</c:v>
                </c:pt>
                <c:pt idx="23">
                  <c:v>4.3045393323868801E-2</c:v>
                </c:pt>
                <c:pt idx="24">
                  <c:v>8.5302769043513554E-2</c:v>
                </c:pt>
                <c:pt idx="25">
                  <c:v>0.12525902901124925</c:v>
                </c:pt>
                <c:pt idx="26">
                  <c:v>9.3440444551824126E-2</c:v>
                </c:pt>
                <c:pt idx="27">
                  <c:v>0.1046995251350909</c:v>
                </c:pt>
                <c:pt idx="28">
                  <c:v>0.11391285113912854</c:v>
                </c:pt>
                <c:pt idx="29">
                  <c:v>0.10659548194958959</c:v>
                </c:pt>
                <c:pt idx="30">
                  <c:v>1.6945051019526276E-2</c:v>
                </c:pt>
                <c:pt idx="31">
                  <c:v>0.14389164040222122</c:v>
                </c:pt>
                <c:pt idx="32">
                  <c:v>0.12169757216593385</c:v>
                </c:pt>
                <c:pt idx="33">
                  <c:v>9.9540386415865198E-2</c:v>
                </c:pt>
                <c:pt idx="34">
                  <c:v>0.1635253119496384</c:v>
                </c:pt>
                <c:pt idx="35">
                  <c:v>0.12407745072501519</c:v>
                </c:pt>
                <c:pt idx="36">
                  <c:v>4.9944969448555913E-2</c:v>
                </c:pt>
                <c:pt idx="37">
                  <c:v>5.7951653944020354E-2</c:v>
                </c:pt>
                <c:pt idx="38">
                  <c:v>8.9271021885798912E-2</c:v>
                </c:pt>
                <c:pt idx="39">
                  <c:v>8.4283969998255714E-2</c:v>
                </c:pt>
                <c:pt idx="40">
                  <c:v>4.409651538737875E-2</c:v>
                </c:pt>
                <c:pt idx="41">
                  <c:v>5.0848251944887062E-2</c:v>
                </c:pt>
                <c:pt idx="42">
                  <c:v>0.12722429408630798</c:v>
                </c:pt>
                <c:pt idx="52">
                  <c:v>9.8039215686274526E-3</c:v>
                </c:pt>
                <c:pt idx="53">
                  <c:v>5.3883495145631066E-2</c:v>
                </c:pt>
                <c:pt idx="54">
                  <c:v>4.5009784735812138E-2</c:v>
                </c:pt>
                <c:pt idx="55">
                  <c:v>2.8413488114980658E-2</c:v>
                </c:pt>
                <c:pt idx="56">
                  <c:v>2.5325311319434732E-2</c:v>
                </c:pt>
                <c:pt idx="57">
                  <c:v>9.3208554139887993E-3</c:v>
                </c:pt>
                <c:pt idx="58">
                  <c:v>1.9039629883830296E-2</c:v>
                </c:pt>
                <c:pt idx="59">
                  <c:v>1.3906595987385091E-2</c:v>
                </c:pt>
                <c:pt idx="60">
                  <c:v>2.1588129789662482E-2</c:v>
                </c:pt>
                <c:pt idx="61">
                  <c:v>1.6616625793587129E-2</c:v>
                </c:pt>
                <c:pt idx="62">
                  <c:v>3.1665966092195602E-2</c:v>
                </c:pt>
                <c:pt idx="63">
                  <c:v>2.1853438325595709E-2</c:v>
                </c:pt>
                <c:pt idx="64">
                  <c:v>5.9061664136485219E-2</c:v>
                </c:pt>
                <c:pt idx="65">
                  <c:v>0.15731233177150836</c:v>
                </c:pt>
                <c:pt idx="66">
                  <c:v>7.6745970836531077E-2</c:v>
                </c:pt>
                <c:pt idx="67">
                  <c:v>6.0973522026934471E-2</c:v>
                </c:pt>
                <c:pt idx="68">
                  <c:v>6.9162311060884302E-2</c:v>
                </c:pt>
                <c:pt idx="69">
                  <c:v>9.0295996561281816E-2</c:v>
                </c:pt>
                <c:pt idx="70">
                  <c:v>0.24678808414513623</c:v>
                </c:pt>
                <c:pt idx="71">
                  <c:v>0.1997895696699751</c:v>
                </c:pt>
                <c:pt idx="72">
                  <c:v>2.032520325203252E-2</c:v>
                </c:pt>
                <c:pt idx="73">
                  <c:v>0.17657741062526711</c:v>
                </c:pt>
                <c:pt idx="74">
                  <c:v>0.15513028310968136</c:v>
                </c:pt>
                <c:pt idx="75">
                  <c:v>0.15016658603096411</c:v>
                </c:pt>
                <c:pt idx="76">
                  <c:v>0.15712621884584574</c:v>
                </c:pt>
                <c:pt idx="77">
                  <c:v>0.15811465501651387</c:v>
                </c:pt>
                <c:pt idx="78">
                  <c:v>0.15069268762799665</c:v>
                </c:pt>
                <c:pt idx="79">
                  <c:v>0.17759763713224452</c:v>
                </c:pt>
                <c:pt idx="80">
                  <c:v>0.19893801393856703</c:v>
                </c:pt>
                <c:pt idx="81">
                  <c:v>0.19721261453375985</c:v>
                </c:pt>
                <c:pt idx="82">
                  <c:v>0.21811367760145156</c:v>
                </c:pt>
                <c:pt idx="83">
                  <c:v>0.12888094811574252</c:v>
                </c:pt>
                <c:pt idx="84">
                  <c:v>0.1125072472121543</c:v>
                </c:pt>
                <c:pt idx="85">
                  <c:v>0.10918272104276346</c:v>
                </c:pt>
                <c:pt idx="86">
                  <c:v>4.7916563260038722E-2</c:v>
                </c:pt>
                <c:pt idx="87">
                  <c:v>1.1450022727628961E-2</c:v>
                </c:pt>
                <c:pt idx="88">
                  <c:v>7.0083650646118783E-3</c:v>
                </c:pt>
                <c:pt idx="89">
                  <c:v>5.2668443506499411E-3</c:v>
                </c:pt>
                <c:pt idx="90">
                  <c:v>4.5300695367128621E-2</c:v>
                </c:pt>
                <c:pt idx="91">
                  <c:v>0.10748195974173946</c:v>
                </c:pt>
                <c:pt idx="92">
                  <c:v>0.17333439380683474</c:v>
                </c:pt>
                <c:pt idx="93">
                  <c:v>0.17110129053248022</c:v>
                </c:pt>
                <c:pt idx="94">
                  <c:v>0.1775840674726748</c:v>
                </c:pt>
                <c:pt idx="95">
                  <c:v>0.17031714419673008</c:v>
                </c:pt>
                <c:pt idx="96">
                  <c:v>0.1034256148696697</c:v>
                </c:pt>
                <c:pt idx="97">
                  <c:v>8.7211255429560763E-2</c:v>
                </c:pt>
                <c:pt idx="98">
                  <c:v>8.2827864707667051E-2</c:v>
                </c:pt>
                <c:pt idx="99">
                  <c:v>8.0105823492388609E-2</c:v>
                </c:pt>
                <c:pt idx="100">
                  <c:v>7.8005529679234298E-2</c:v>
                </c:pt>
                <c:pt idx="101">
                  <c:v>8.2046517711507103E-2</c:v>
                </c:pt>
                <c:pt idx="102">
                  <c:v>9.3514139122034795E-2</c:v>
                </c:pt>
                <c:pt idx="103">
                  <c:v>9.9755120111049103E-2</c:v>
                </c:pt>
                <c:pt idx="104">
                  <c:v>7.8623239937420014E-2</c:v>
                </c:pt>
                <c:pt idx="105">
                  <c:v>7.8115102174882087E-2</c:v>
                </c:pt>
                <c:pt idx="106">
                  <c:v>6.0589030831368677E-2</c:v>
                </c:pt>
                <c:pt idx="107">
                  <c:v>5.8197820484857297E-2</c:v>
                </c:pt>
                <c:pt idx="108">
                  <c:v>6.3904217410838293E-2</c:v>
                </c:pt>
                <c:pt idx="109">
                  <c:v>5.8025633499657565E-2</c:v>
                </c:pt>
                <c:pt idx="110">
                  <c:v>2.1993267265684437E-2</c:v>
                </c:pt>
                <c:pt idx="111">
                  <c:v>2.5606321103266636E-2</c:v>
                </c:pt>
                <c:pt idx="112">
                  <c:v>1.5060730339568019E-2</c:v>
                </c:pt>
                <c:pt idx="113">
                  <c:v>4.3894798063233917E-2</c:v>
                </c:pt>
                <c:pt idx="114">
                  <c:v>7.1739314969653245E-2</c:v>
                </c:pt>
                <c:pt idx="115">
                  <c:v>9.0678301200193323E-2</c:v>
                </c:pt>
                <c:pt idx="116">
                  <c:v>7.6453412783323446E-2</c:v>
                </c:pt>
                <c:pt idx="117">
                  <c:v>0.22379876974807855</c:v>
                </c:pt>
                <c:pt idx="118">
                  <c:v>0.25058816200290224</c:v>
                </c:pt>
                <c:pt idx="119">
                  <c:v>0.23967515824628169</c:v>
                </c:pt>
                <c:pt idx="120">
                  <c:v>0.25011435791628678</c:v>
                </c:pt>
                <c:pt idx="121">
                  <c:v>0.25668306893621784</c:v>
                </c:pt>
                <c:pt idx="122">
                  <c:v>0.24841770347478015</c:v>
                </c:pt>
                <c:pt idx="123">
                  <c:v>0.22843743701843322</c:v>
                </c:pt>
                <c:pt idx="124">
                  <c:v>0.24222558159066093</c:v>
                </c:pt>
                <c:pt idx="125">
                  <c:v>0.21486849707780753</c:v>
                </c:pt>
                <c:pt idx="126">
                  <c:v>0.22946830018791223</c:v>
                </c:pt>
                <c:pt idx="127">
                  <c:v>0.22652028755033529</c:v>
                </c:pt>
                <c:pt idx="128">
                  <c:v>0.19841041558671435</c:v>
                </c:pt>
                <c:pt idx="129">
                  <c:v>0.2024218756029606</c:v>
                </c:pt>
                <c:pt idx="130">
                  <c:v>0.2124388142893337</c:v>
                </c:pt>
                <c:pt idx="131">
                  <c:v>0.18348423951058654</c:v>
                </c:pt>
                <c:pt idx="132">
                  <c:v>0.19164016206541903</c:v>
                </c:pt>
                <c:pt idx="133">
                  <c:v>0.20153479093876439</c:v>
                </c:pt>
                <c:pt idx="134">
                  <c:v>0.19528925194045652</c:v>
                </c:pt>
                <c:pt idx="135">
                  <c:v>0.20917769419881121</c:v>
                </c:pt>
                <c:pt idx="136">
                  <c:v>0.18134771219948084</c:v>
                </c:pt>
                <c:pt idx="137">
                  <c:v>0.19701774934678798</c:v>
                </c:pt>
                <c:pt idx="138">
                  <c:v>0.23227147959846731</c:v>
                </c:pt>
                <c:pt idx="139">
                  <c:v>0.22928607238188151</c:v>
                </c:pt>
                <c:pt idx="152">
                  <c:v>6.4263760827046656E-2</c:v>
                </c:pt>
                <c:pt idx="153">
                  <c:v>3.997803796931565E-2</c:v>
                </c:pt>
                <c:pt idx="154">
                  <c:v>3.7148678712767925E-2</c:v>
                </c:pt>
                <c:pt idx="155">
                  <c:v>3.2752067071638545E-2</c:v>
                </c:pt>
                <c:pt idx="156">
                  <c:v>2.8499510284035256E-2</c:v>
                </c:pt>
                <c:pt idx="157">
                  <c:v>2.7016743611921613E-2</c:v>
                </c:pt>
                <c:pt idx="158">
                  <c:v>3.4678108995354229E-2</c:v>
                </c:pt>
                <c:pt idx="159">
                  <c:v>3.3597910854679176E-2</c:v>
                </c:pt>
                <c:pt idx="160">
                  <c:v>3.1136939532772193E-2</c:v>
                </c:pt>
                <c:pt idx="161">
                  <c:v>4.26354228743187E-2</c:v>
                </c:pt>
                <c:pt idx="162">
                  <c:v>3.9833473995323124E-2</c:v>
                </c:pt>
                <c:pt idx="163">
                  <c:v>4.4123732805850892E-2</c:v>
                </c:pt>
                <c:pt idx="164">
                  <c:v>4.9942649719818571E-2</c:v>
                </c:pt>
                <c:pt idx="165">
                  <c:v>5.8908667952232895E-2</c:v>
                </c:pt>
                <c:pt idx="166">
                  <c:v>4.7364489471964151E-2</c:v>
                </c:pt>
                <c:pt idx="167">
                  <c:v>5.3475637348026218E-2</c:v>
                </c:pt>
                <c:pt idx="168">
                  <c:v>5.3454086621183908E-2</c:v>
                </c:pt>
                <c:pt idx="169">
                  <c:v>6.543402771288348E-2</c:v>
                </c:pt>
                <c:pt idx="170">
                  <c:v>6.4000561066650058E-2</c:v>
                </c:pt>
                <c:pt idx="171">
                  <c:v>6.8182759391832756E-2</c:v>
                </c:pt>
                <c:pt idx="172">
                  <c:v>5.5581622678396878E-2</c:v>
                </c:pt>
                <c:pt idx="173">
                  <c:v>4.9194192082741624E-2</c:v>
                </c:pt>
                <c:pt idx="174">
                  <c:v>6.471722930625623E-2</c:v>
                </c:pt>
                <c:pt idx="175">
                  <c:v>6.5610053984229283E-2</c:v>
                </c:pt>
                <c:pt idx="176">
                  <c:v>5.6433573057613977E-2</c:v>
                </c:pt>
                <c:pt idx="177">
                  <c:v>5.3614367883972967E-2</c:v>
                </c:pt>
                <c:pt idx="178">
                  <c:v>4.8579555308890347E-2</c:v>
                </c:pt>
                <c:pt idx="179">
                  <c:v>4.7426757418417578E-2</c:v>
                </c:pt>
                <c:pt idx="180">
                  <c:v>4.5266577060931901E-2</c:v>
                </c:pt>
                <c:pt idx="181">
                  <c:v>4.2177017961480205E-2</c:v>
                </c:pt>
                <c:pt idx="182">
                  <c:v>3.9132766381501725E-2</c:v>
                </c:pt>
                <c:pt idx="183">
                  <c:v>3.0470250181140954E-2</c:v>
                </c:pt>
                <c:pt idx="184">
                  <c:v>3.6601458184865265E-2</c:v>
                </c:pt>
                <c:pt idx="185">
                  <c:v>3.6186064481694868E-2</c:v>
                </c:pt>
                <c:pt idx="186">
                  <c:v>3.2836803151075816E-2</c:v>
                </c:pt>
                <c:pt idx="187">
                  <c:v>3.9065608119457869E-2</c:v>
                </c:pt>
                <c:pt idx="188">
                  <c:v>3.7845618940745777E-2</c:v>
                </c:pt>
                <c:pt idx="189">
                  <c:v>3.381475170978937E-2</c:v>
                </c:pt>
                <c:pt idx="190">
                  <c:v>3.5738990085312429E-2</c:v>
                </c:pt>
                <c:pt idx="191">
                  <c:v>3.4953594163541629E-2</c:v>
                </c:pt>
                <c:pt idx="192">
                  <c:v>3.6593721326041218E-2</c:v>
                </c:pt>
                <c:pt idx="193">
                  <c:v>3.2484976474789984E-2</c:v>
                </c:pt>
                <c:pt idx="194">
                  <c:v>3.6476953729522692E-2</c:v>
                </c:pt>
                <c:pt idx="195">
                  <c:v>4.6118642533191763E-2</c:v>
                </c:pt>
                <c:pt idx="196">
                  <c:v>2.1085993337861004E-2</c:v>
                </c:pt>
                <c:pt idx="201">
                  <c:v>3.5124398912816227E-2</c:v>
                </c:pt>
                <c:pt idx="202">
                  <c:v>3.1771892314512912E-2</c:v>
                </c:pt>
                <c:pt idx="203">
                  <c:v>3.9882441391565868E-2</c:v>
                </c:pt>
                <c:pt idx="204">
                  <c:v>3.3654413421004649E-2</c:v>
                </c:pt>
                <c:pt idx="205">
                  <c:v>3.483552190521292E-2</c:v>
                </c:pt>
                <c:pt idx="206">
                  <c:v>9.3817928875749926E-3</c:v>
                </c:pt>
                <c:pt idx="207">
                  <c:v>9.4815498785951226E-3</c:v>
                </c:pt>
                <c:pt idx="208">
                  <c:v>1.0147166895927944E-2</c:v>
                </c:pt>
                <c:pt idx="209">
                  <c:v>1.359546817727424E-2</c:v>
                </c:pt>
                <c:pt idx="210">
                  <c:v>9.7658159773149518E-3</c:v>
                </c:pt>
                <c:pt idx="211">
                  <c:v>9.0995876749334799E-3</c:v>
                </c:pt>
                <c:pt idx="212">
                  <c:v>3.7630681701480879E-2</c:v>
                </c:pt>
                <c:pt idx="213">
                  <c:v>4.2493381220659474E-2</c:v>
                </c:pt>
                <c:pt idx="214">
                  <c:v>4.3690426659585987E-2</c:v>
                </c:pt>
                <c:pt idx="215">
                  <c:v>3.7337251620185676E-2</c:v>
                </c:pt>
                <c:pt idx="216">
                  <c:v>2.8981766370000207E-2</c:v>
                </c:pt>
                <c:pt idx="217">
                  <c:v>2.8861504928156936E-2</c:v>
                </c:pt>
                <c:pt idx="218">
                  <c:v>2.5753091872791518E-2</c:v>
                </c:pt>
                <c:pt idx="219">
                  <c:v>2.6262119907282441E-2</c:v>
                </c:pt>
                <c:pt idx="220">
                  <c:v>2.3688172115598819E-2</c:v>
                </c:pt>
                <c:pt idx="221">
                  <c:v>2.3573649576975921E-2</c:v>
                </c:pt>
                <c:pt idx="222">
                  <c:v>2.7340842781022133E-2</c:v>
                </c:pt>
                <c:pt idx="223">
                  <c:v>2.6970756483959794E-2</c:v>
                </c:pt>
                <c:pt idx="224">
                  <c:v>2.619108453167044E-2</c:v>
                </c:pt>
                <c:pt idx="225">
                  <c:v>2.5563236047107012E-2</c:v>
                </c:pt>
                <c:pt idx="226">
                  <c:v>2.4493400461469861E-2</c:v>
                </c:pt>
                <c:pt idx="227">
                  <c:v>2.0269269635514665E-2</c:v>
                </c:pt>
                <c:pt idx="228">
                  <c:v>2.0467430374937905E-2</c:v>
                </c:pt>
                <c:pt idx="229">
                  <c:v>1.3943355119825709E-2</c:v>
                </c:pt>
                <c:pt idx="230">
                  <c:v>7.4143108625867246E-3</c:v>
                </c:pt>
                <c:pt idx="231">
                  <c:v>1.680714465047882E-2</c:v>
                </c:pt>
                <c:pt idx="232">
                  <c:v>1.5738091230432589E-2</c:v>
                </c:pt>
                <c:pt idx="233">
                  <c:v>9.5820272847948074E-3</c:v>
                </c:pt>
                <c:pt idx="234">
                  <c:v>1.1380160586710502E-2</c:v>
                </c:pt>
                <c:pt idx="235">
                  <c:v>1.1144685869294499E-2</c:v>
                </c:pt>
                <c:pt idx="236">
                  <c:v>1.0085889310019004E-2</c:v>
                </c:pt>
                <c:pt idx="237">
                  <c:v>1.3844690520085957E-2</c:v>
                </c:pt>
                <c:pt idx="238">
                  <c:v>1.0019784795563747E-2</c:v>
                </c:pt>
                <c:pt idx="239">
                  <c:v>7.9254995483561269E-3</c:v>
                </c:pt>
                <c:pt idx="240">
                  <c:v>9.2081031307550635E-3</c:v>
                </c:pt>
                <c:pt idx="241">
                  <c:v>1.0662778246109681E-2</c:v>
                </c:pt>
                <c:pt idx="242">
                  <c:v>1.1776992644934783E-2</c:v>
                </c:pt>
                <c:pt idx="243">
                  <c:v>1.2870604458745116E-2</c:v>
                </c:pt>
                <c:pt idx="244">
                  <c:v>1.7121790575000729E-2</c:v>
                </c:pt>
                <c:pt idx="245">
                  <c:v>1.6217110199781323E-2</c:v>
                </c:pt>
                <c:pt idx="246">
                  <c:v>1.635409076844763E-2</c:v>
                </c:pt>
                <c:pt idx="247">
                  <c:v>1.3343359035384238E-2</c:v>
                </c:pt>
                <c:pt idx="248">
                  <c:v>5.2709783373738953E-3</c:v>
                </c:pt>
                <c:pt idx="249">
                  <c:v>7.7185878780210047E-3</c:v>
                </c:pt>
                <c:pt idx="250">
                  <c:v>1.0576065850054347E-2</c:v>
                </c:pt>
                <c:pt idx="251">
                  <c:v>1.0633843030264576E-2</c:v>
                </c:pt>
                <c:pt idx="252">
                  <c:v>1.9892139086478924E-2</c:v>
                </c:pt>
                <c:pt idx="253">
                  <c:v>2.0541750837263409E-2</c:v>
                </c:pt>
                <c:pt idx="254">
                  <c:v>2.505063877672602E-2</c:v>
                </c:pt>
                <c:pt idx="255">
                  <c:v>2.4463728279786736E-2</c:v>
                </c:pt>
                <c:pt idx="256">
                  <c:v>2.1915382802697871E-2</c:v>
                </c:pt>
                <c:pt idx="257">
                  <c:v>1.8526606819521417E-2</c:v>
                </c:pt>
                <c:pt idx="258">
                  <c:v>1.6028659918478818E-2</c:v>
                </c:pt>
                <c:pt idx="259">
                  <c:v>1.7514674456977467E-2</c:v>
                </c:pt>
                <c:pt idx="260">
                  <c:v>1.4708854667949949E-2</c:v>
                </c:pt>
                <c:pt idx="261">
                  <c:v>1.2091641308127088E-2</c:v>
                </c:pt>
                <c:pt idx="262">
                  <c:v>9.2374067233760692E-3</c:v>
                </c:pt>
                <c:pt idx="263">
                  <c:v>7.4618183785831209E-3</c:v>
                </c:pt>
                <c:pt idx="264">
                  <c:v>6.6732270550416599E-3</c:v>
                </c:pt>
                <c:pt idx="265">
                  <c:v>6.6645810558580466E-3</c:v>
                </c:pt>
                <c:pt idx="266">
                  <c:v>6.7905677885991313E-3</c:v>
                </c:pt>
                <c:pt idx="267">
                  <c:v>3.7159783856066902E-3</c:v>
                </c:pt>
                <c:pt idx="268">
                  <c:v>3.7695469945464928E-3</c:v>
                </c:pt>
                <c:pt idx="269">
                  <c:v>5.0432830161558535E-3</c:v>
                </c:pt>
                <c:pt idx="270">
                  <c:v>4.7134448050534699E-3</c:v>
                </c:pt>
                <c:pt idx="271">
                  <c:v>7.5360666594016393E-3</c:v>
                </c:pt>
                <c:pt idx="272">
                  <c:v>1.0555485044633415E-2</c:v>
                </c:pt>
                <c:pt idx="273">
                  <c:v>1.2051721030816363E-2</c:v>
                </c:pt>
                <c:pt idx="274">
                  <c:v>1.5152027941733906E-2</c:v>
                </c:pt>
                <c:pt idx="275">
                  <c:v>9.7808874214682703E-3</c:v>
                </c:pt>
                <c:pt idx="276">
                  <c:v>7.2142298200204655E-3</c:v>
                </c:pt>
                <c:pt idx="277">
                  <c:v>7.1156247945835804E-3</c:v>
                </c:pt>
                <c:pt idx="278">
                  <c:v>1.2241429799000525E-2</c:v>
                </c:pt>
                <c:pt idx="279">
                  <c:v>9.5005054358997445E-3</c:v>
                </c:pt>
                <c:pt idx="280">
                  <c:v>1.0334462617996844E-2</c:v>
                </c:pt>
                <c:pt idx="281">
                  <c:v>9.7093419684686193E-3</c:v>
                </c:pt>
                <c:pt idx="282">
                  <c:v>1.1570222750403756E-2</c:v>
                </c:pt>
                <c:pt idx="283">
                  <c:v>1.4045857442336549E-2</c:v>
                </c:pt>
                <c:pt idx="284">
                  <c:v>1.8010413445546703E-2</c:v>
                </c:pt>
                <c:pt idx="285">
                  <c:v>1.9412589321511946E-2</c:v>
                </c:pt>
                <c:pt idx="286">
                  <c:v>1.603985328734877E-2</c:v>
                </c:pt>
                <c:pt idx="287">
                  <c:v>1.5725608599716431E-2</c:v>
                </c:pt>
                <c:pt idx="288">
                  <c:v>1.781682031355545E-2</c:v>
                </c:pt>
                <c:pt idx="289">
                  <c:v>1.8743503736898016E-2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35840"/>
        <c:axId val="182437376"/>
      </c:scatterChart>
      <c:valAx>
        <c:axId val="182435840"/>
        <c:scaling>
          <c:orientation val="minMax"/>
          <c:max val="290"/>
        </c:scaling>
        <c:delete val="0"/>
        <c:axPos val="b"/>
        <c:majorTickMark val="out"/>
        <c:minorTickMark val="none"/>
        <c:tickLblPos val="nextTo"/>
        <c:crossAx val="182437376"/>
        <c:crosses val="autoZero"/>
        <c:crossBetween val="midCat"/>
      </c:valAx>
      <c:valAx>
        <c:axId val="18243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4358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LossLocal!$E$6</c:f>
              <c:strCache>
                <c:ptCount val="1"/>
                <c:pt idx="0">
                  <c:v>103/Sum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LossLocal!$E$8:$E$297</c:f>
              <c:numCache>
                <c:formatCode>General</c:formatCode>
                <c:ptCount val="290"/>
                <c:pt idx="0">
                  <c:v>4.7146336991539853E-4</c:v>
                </c:pt>
                <c:pt idx="1">
                  <c:v>7.2003255799392668E-4</c:v>
                </c:pt>
                <c:pt idx="2">
                  <c:v>1.0153315057366231E-3</c:v>
                </c:pt>
                <c:pt idx="3">
                  <c:v>1.6129032258064516E-2</c:v>
                </c:pt>
                <c:pt idx="4">
                  <c:v>6.7899226231734407E-4</c:v>
                </c:pt>
                <c:pt idx="5">
                  <c:v>1.6005410279531112E-3</c:v>
                </c:pt>
                <c:pt idx="6">
                  <c:v>1.080244425455073E-3</c:v>
                </c:pt>
                <c:pt idx="7">
                  <c:v>2.4490164433961198E-3</c:v>
                </c:pt>
                <c:pt idx="8">
                  <c:v>5.8311976272064957E-3</c:v>
                </c:pt>
                <c:pt idx="9">
                  <c:v>7.4717474549360226E-4</c:v>
                </c:pt>
                <c:pt idx="10">
                  <c:v>8.7797463046440942E-4</c:v>
                </c:pt>
                <c:pt idx="11">
                  <c:v>5.2212624462988583E-4</c:v>
                </c:pt>
                <c:pt idx="12">
                  <c:v>9.9704625048294441E-4</c:v>
                </c:pt>
                <c:pt idx="13">
                  <c:v>1.4961764379917987E-3</c:v>
                </c:pt>
                <c:pt idx="14">
                  <c:v>2.1411695215593617E-3</c:v>
                </c:pt>
                <c:pt idx="15">
                  <c:v>3.5646178670969635E-2</c:v>
                </c:pt>
                <c:pt idx="16">
                  <c:v>4.3161881977671457E-2</c:v>
                </c:pt>
                <c:pt idx="17">
                  <c:v>2.4861566278675559E-3</c:v>
                </c:pt>
                <c:pt idx="18">
                  <c:v>5.1455034017494714E-4</c:v>
                </c:pt>
                <c:pt idx="19">
                  <c:v>5.7996485061511428E-3</c:v>
                </c:pt>
                <c:pt idx="20">
                  <c:v>2.4725162450447507E-3</c:v>
                </c:pt>
                <c:pt idx="21">
                  <c:v>6.8769939737681682E-3</c:v>
                </c:pt>
                <c:pt idx="22">
                  <c:v>2.6457526221298306E-3</c:v>
                </c:pt>
                <c:pt idx="23">
                  <c:v>2.5068520623036297E-3</c:v>
                </c:pt>
                <c:pt idx="24">
                  <c:v>6.54940119760479E-3</c:v>
                </c:pt>
                <c:pt idx="25">
                  <c:v>9.053462627649533E-3</c:v>
                </c:pt>
                <c:pt idx="26">
                  <c:v>5.9666569172272593E-3</c:v>
                </c:pt>
                <c:pt idx="27">
                  <c:v>1.2743479696269395E-2</c:v>
                </c:pt>
                <c:pt idx="28">
                  <c:v>1.8414731785428344E-2</c:v>
                </c:pt>
                <c:pt idx="29">
                  <c:v>4.9177684617865199E-3</c:v>
                </c:pt>
                <c:pt idx="30">
                  <c:v>7.4187771808646719E-3</c:v>
                </c:pt>
                <c:pt idx="31">
                  <c:v>4.1894353369763201E-3</c:v>
                </c:pt>
                <c:pt idx="32">
                  <c:v>8.1931327787854152E-3</c:v>
                </c:pt>
                <c:pt idx="33">
                  <c:v>1.3550007106647085E-2</c:v>
                </c:pt>
                <c:pt idx="34">
                  <c:v>1.8073844564936742E-2</c:v>
                </c:pt>
                <c:pt idx="35">
                  <c:v>2.0868786386027766E-2</c:v>
                </c:pt>
                <c:pt idx="36">
                  <c:v>3.2606521304260852E-2</c:v>
                </c:pt>
                <c:pt idx="37">
                  <c:v>2.1593506186460717E-2</c:v>
                </c:pt>
                <c:pt idx="38">
                  <c:v>1.116981132075472E-2</c:v>
                </c:pt>
                <c:pt idx="39">
                  <c:v>5.5642917624289341E-3</c:v>
                </c:pt>
                <c:pt idx="40">
                  <c:v>6.2415705080173842E-2</c:v>
                </c:pt>
                <c:pt idx="41">
                  <c:v>0.37996941896024466</c:v>
                </c:pt>
                <c:pt idx="42">
                  <c:v>0.49848024316109429</c:v>
                </c:pt>
                <c:pt idx="52">
                  <c:v>0.70000000000000007</c:v>
                </c:pt>
                <c:pt idx="53">
                  <c:v>0.30597014925373134</c:v>
                </c:pt>
                <c:pt idx="54">
                  <c:v>0.17902097902097899</c:v>
                </c:pt>
                <c:pt idx="55">
                  <c:v>0.38443396226415094</c:v>
                </c:pt>
                <c:pt idx="56">
                  <c:v>0.34128440366972473</c:v>
                </c:pt>
                <c:pt idx="57">
                  <c:v>0.19169329073482427</c:v>
                </c:pt>
                <c:pt idx="58">
                  <c:v>5.9131344845630547E-2</c:v>
                </c:pt>
                <c:pt idx="59">
                  <c:v>7.7667524194536319E-2</c:v>
                </c:pt>
                <c:pt idx="60">
                  <c:v>5.2670295718699425E-2</c:v>
                </c:pt>
                <c:pt idx="61">
                  <c:v>4.2791795779843586E-2</c:v>
                </c:pt>
                <c:pt idx="62">
                  <c:v>2.5748660095198828E-2</c:v>
                </c:pt>
                <c:pt idx="63">
                  <c:v>3.720182919293042E-2</c:v>
                </c:pt>
                <c:pt idx="64">
                  <c:v>4.8368727808668854E-2</c:v>
                </c:pt>
                <c:pt idx="65">
                  <c:v>6.4781348055765187E-2</c:v>
                </c:pt>
                <c:pt idx="66">
                  <c:v>5.3396165095872604E-2</c:v>
                </c:pt>
                <c:pt idx="67">
                  <c:v>3.5600321873525902E-2</c:v>
                </c:pt>
                <c:pt idx="68">
                  <c:v>3.6416277947563129E-2</c:v>
                </c:pt>
                <c:pt idx="69">
                  <c:v>3.8273640041960134E-2</c:v>
                </c:pt>
                <c:pt idx="70">
                  <c:v>2.9247078010328893E-2</c:v>
                </c:pt>
                <c:pt idx="71">
                  <c:v>5.8641239570917762E-2</c:v>
                </c:pt>
                <c:pt idx="72">
                  <c:v>0.17756526234169034</c:v>
                </c:pt>
                <c:pt idx="73">
                  <c:v>3.4818015622403185E-2</c:v>
                </c:pt>
                <c:pt idx="74">
                  <c:v>3.4239288132314534E-2</c:v>
                </c:pt>
                <c:pt idx="75">
                  <c:v>1.7574041235476269E-2</c:v>
                </c:pt>
                <c:pt idx="76">
                  <c:v>1.1116914123703648E-2</c:v>
                </c:pt>
                <c:pt idx="77">
                  <c:v>1.7150116451408005E-2</c:v>
                </c:pt>
                <c:pt idx="78">
                  <c:v>2.1060021060021059E-2</c:v>
                </c:pt>
                <c:pt idx="79">
                  <c:v>6.8980291345329915E-3</c:v>
                </c:pt>
                <c:pt idx="80">
                  <c:v>1.4816339129540074E-2</c:v>
                </c:pt>
                <c:pt idx="81">
                  <c:v>3.7020497476890096E-2</c:v>
                </c:pt>
                <c:pt idx="82">
                  <c:v>4.0939950836942525E-2</c:v>
                </c:pt>
                <c:pt idx="83">
                  <c:v>1.9198254704117811E-2</c:v>
                </c:pt>
                <c:pt idx="84">
                  <c:v>1.4572977858111159E-2</c:v>
                </c:pt>
                <c:pt idx="85">
                  <c:v>1.5638475248663256E-2</c:v>
                </c:pt>
                <c:pt idx="86">
                  <c:v>3.2556185675278307E-2</c:v>
                </c:pt>
                <c:pt idx="87">
                  <c:v>0.14009661835748796</c:v>
                </c:pt>
                <c:pt idx="88">
                  <c:v>0.21834061135371183</c:v>
                </c:pt>
                <c:pt idx="89">
                  <c:v>0.2857142857142857</c:v>
                </c:pt>
                <c:pt idx="90">
                  <c:v>0.20216606498194944</c:v>
                </c:pt>
                <c:pt idx="91">
                  <c:v>0.34245439469320066</c:v>
                </c:pt>
                <c:pt idx="92">
                  <c:v>8.3084725536992837E-2</c:v>
                </c:pt>
                <c:pt idx="93">
                  <c:v>7.9235219670945586E-2</c:v>
                </c:pt>
                <c:pt idx="94">
                  <c:v>9.1427091427091434E-2</c:v>
                </c:pt>
                <c:pt idx="95">
                  <c:v>6.2674094707520889E-2</c:v>
                </c:pt>
                <c:pt idx="96">
                  <c:v>8.2492443617763311E-2</c:v>
                </c:pt>
                <c:pt idx="97">
                  <c:v>0.13826438848920863</c:v>
                </c:pt>
                <c:pt idx="98">
                  <c:v>0.10537178557483128</c:v>
                </c:pt>
                <c:pt idx="99">
                  <c:v>0.13079005158061385</c:v>
                </c:pt>
                <c:pt idx="100">
                  <c:v>0.11992395066543167</c:v>
                </c:pt>
                <c:pt idx="101">
                  <c:v>3.9262941206004931E-2</c:v>
                </c:pt>
                <c:pt idx="102">
                  <c:v>1.8493501653701033E-2</c:v>
                </c:pt>
                <c:pt idx="103">
                  <c:v>1.1800234886192047E-2</c:v>
                </c:pt>
                <c:pt idx="104">
                  <c:v>6.4777327935222659E-2</c:v>
                </c:pt>
                <c:pt idx="105">
                  <c:v>2.9716655148583272E-2</c:v>
                </c:pt>
                <c:pt idx="106">
                  <c:v>4.0077016330314484E-2</c:v>
                </c:pt>
                <c:pt idx="107">
                  <c:v>3.1907878050017754E-2</c:v>
                </c:pt>
                <c:pt idx="108">
                  <c:v>1.8142235123367198E-2</c:v>
                </c:pt>
                <c:pt idx="109">
                  <c:v>2.18350146294598E-2</c:v>
                </c:pt>
                <c:pt idx="110">
                  <c:v>0.62553713934929411</c:v>
                </c:pt>
                <c:pt idx="111">
                  <c:v>0.78515625000000011</c:v>
                </c:pt>
                <c:pt idx="112">
                  <c:v>0.78492239467849223</c:v>
                </c:pt>
                <c:pt idx="113">
                  <c:v>4.4403229325769136E-2</c:v>
                </c:pt>
                <c:pt idx="114">
                  <c:v>3.2155232155232152E-2</c:v>
                </c:pt>
                <c:pt idx="115">
                  <c:v>5.6563889496318971E-2</c:v>
                </c:pt>
                <c:pt idx="116">
                  <c:v>8.8112132139118296E-2</c:v>
                </c:pt>
                <c:pt idx="117">
                  <c:v>5.4655423601606995E-2</c:v>
                </c:pt>
                <c:pt idx="118">
                  <c:v>2.4786059504278809E-2</c:v>
                </c:pt>
                <c:pt idx="119">
                  <c:v>2.3844168035672381E-2</c:v>
                </c:pt>
                <c:pt idx="120">
                  <c:v>6.2376823019314145E-2</c:v>
                </c:pt>
                <c:pt idx="121">
                  <c:v>1.4305152061192218E-2</c:v>
                </c:pt>
                <c:pt idx="122">
                  <c:v>1.5323238734246077E-2</c:v>
                </c:pt>
                <c:pt idx="123">
                  <c:v>2.1802781553905679E-2</c:v>
                </c:pt>
                <c:pt idx="124">
                  <c:v>1.9174933462375997E-2</c:v>
                </c:pt>
                <c:pt idx="125">
                  <c:v>1.8346674222568537E-2</c:v>
                </c:pt>
                <c:pt idx="126">
                  <c:v>1.0113299368869287E-2</c:v>
                </c:pt>
                <c:pt idx="127">
                  <c:v>8.2220932482104866E-3</c:v>
                </c:pt>
                <c:pt idx="128">
                  <c:v>1.8954194031091529E-2</c:v>
                </c:pt>
                <c:pt idx="129">
                  <c:v>2.0354695687222896E-2</c:v>
                </c:pt>
                <c:pt idx="130">
                  <c:v>1.8799759148993105E-2</c:v>
                </c:pt>
                <c:pt idx="131">
                  <c:v>2.216921565876245E-2</c:v>
                </c:pt>
                <c:pt idx="132">
                  <c:v>1.8649893951583413E-2</c:v>
                </c:pt>
                <c:pt idx="133">
                  <c:v>1.0961156402000412E-2</c:v>
                </c:pt>
                <c:pt idx="134">
                  <c:v>5.3597196454339309E-3</c:v>
                </c:pt>
                <c:pt idx="135">
                  <c:v>4.5824499008275772E-3</c:v>
                </c:pt>
                <c:pt idx="136">
                  <c:v>1.9444673313009805E-2</c:v>
                </c:pt>
                <c:pt idx="137">
                  <c:v>1.817180616740088E-2</c:v>
                </c:pt>
                <c:pt idx="138">
                  <c:v>1.1176945865876649E-2</c:v>
                </c:pt>
                <c:pt idx="139">
                  <c:v>1.3115709705625181E-2</c:v>
                </c:pt>
                <c:pt idx="152">
                  <c:v>5.890603085553997E-2</c:v>
                </c:pt>
                <c:pt idx="153">
                  <c:v>6.3716461745233696E-3</c:v>
                </c:pt>
                <c:pt idx="154">
                  <c:v>9.6959623242606815E-3</c:v>
                </c:pt>
                <c:pt idx="155">
                  <c:v>8.9751013317892307E-3</c:v>
                </c:pt>
                <c:pt idx="156">
                  <c:v>6.6406598969655463E-3</c:v>
                </c:pt>
                <c:pt idx="157">
                  <c:v>4.8271106294946308E-3</c:v>
                </c:pt>
                <c:pt idx="158">
                  <c:v>5.033803644914756E-3</c:v>
                </c:pt>
                <c:pt idx="159">
                  <c:v>6.1526546768780662E-3</c:v>
                </c:pt>
                <c:pt idx="160">
                  <c:v>2.8110359187922961E-3</c:v>
                </c:pt>
                <c:pt idx="161">
                  <c:v>1.996544442311384E-3</c:v>
                </c:pt>
                <c:pt idx="162">
                  <c:v>2.084476138233681E-3</c:v>
                </c:pt>
                <c:pt idx="163">
                  <c:v>1.7682814514643581E-3</c:v>
                </c:pt>
                <c:pt idx="164">
                  <c:v>2.6819923371647512E-3</c:v>
                </c:pt>
                <c:pt idx="165">
                  <c:v>2.2157831941366966E-3</c:v>
                </c:pt>
                <c:pt idx="166">
                  <c:v>3.4536433505204787E-3</c:v>
                </c:pt>
                <c:pt idx="167">
                  <c:v>1.6163096418257833E-3</c:v>
                </c:pt>
                <c:pt idx="168">
                  <c:v>1.7243695973485019E-3</c:v>
                </c:pt>
                <c:pt idx="169">
                  <c:v>1.901518376614162E-3</c:v>
                </c:pt>
                <c:pt idx="170">
                  <c:v>2.0401757689893284E-3</c:v>
                </c:pt>
                <c:pt idx="171">
                  <c:v>2.5121763650346064E-3</c:v>
                </c:pt>
                <c:pt idx="172">
                  <c:v>2.4257125530624622E-3</c:v>
                </c:pt>
                <c:pt idx="173">
                  <c:v>3.0449039684133038E-3</c:v>
                </c:pt>
                <c:pt idx="174">
                  <c:v>2.5997606569553911E-3</c:v>
                </c:pt>
                <c:pt idx="175">
                  <c:v>2.7367268746579096E-3</c:v>
                </c:pt>
                <c:pt idx="176">
                  <c:v>9.0302914840922066E-3</c:v>
                </c:pt>
                <c:pt idx="177">
                  <c:v>1.1912416663846492E-2</c:v>
                </c:pt>
                <c:pt idx="178">
                  <c:v>3.1156930126002291E-2</c:v>
                </c:pt>
                <c:pt idx="179">
                  <c:v>6.2601925403756127E-3</c:v>
                </c:pt>
                <c:pt idx="180">
                  <c:v>6.3294622709009849E-3</c:v>
                </c:pt>
                <c:pt idx="181">
                  <c:v>1.4262053735737948E-3</c:v>
                </c:pt>
                <c:pt idx="182">
                  <c:v>1.6781836130306022E-3</c:v>
                </c:pt>
                <c:pt idx="183">
                  <c:v>2.9488859764089125E-3</c:v>
                </c:pt>
                <c:pt idx="184">
                  <c:v>1.4406338789067189E-3</c:v>
                </c:pt>
                <c:pt idx="185">
                  <c:v>1.0679432885288161E-3</c:v>
                </c:pt>
                <c:pt idx="186">
                  <c:v>5.0239648899924926E-3</c:v>
                </c:pt>
                <c:pt idx="187">
                  <c:v>3.2574873590042789E-3</c:v>
                </c:pt>
                <c:pt idx="188">
                  <c:v>2.0499971527817322E-3</c:v>
                </c:pt>
                <c:pt idx="189">
                  <c:v>8.9458935115326581E-3</c:v>
                </c:pt>
                <c:pt idx="190">
                  <c:v>7.8582511637219077E-3</c:v>
                </c:pt>
                <c:pt idx="191">
                  <c:v>6.0657017596540755E-3</c:v>
                </c:pt>
                <c:pt idx="192">
                  <c:v>1.249843769528809E-2</c:v>
                </c:pt>
                <c:pt idx="193">
                  <c:v>6.7430883344571819E-3</c:v>
                </c:pt>
                <c:pt idx="194">
                  <c:v>3.7619047619047614E-3</c:v>
                </c:pt>
                <c:pt idx="195">
                  <c:v>2.3376623376623374E-2</c:v>
                </c:pt>
                <c:pt idx="196">
                  <c:v>0.23195876288659795</c:v>
                </c:pt>
                <c:pt idx="201">
                  <c:v>0.19622641509433961</c:v>
                </c:pt>
                <c:pt idx="202">
                  <c:v>5.8525604952166565E-3</c:v>
                </c:pt>
                <c:pt idx="203">
                  <c:v>2.393900618468757E-2</c:v>
                </c:pt>
                <c:pt idx="204">
                  <c:v>1.2551333217652843E-2</c:v>
                </c:pt>
                <c:pt idx="205">
                  <c:v>1.6154044972861205E-3</c:v>
                </c:pt>
                <c:pt idx="206">
                  <c:v>0.186046511627907</c:v>
                </c:pt>
                <c:pt idx="207">
                  <c:v>0.16129032258064516</c:v>
                </c:pt>
                <c:pt idx="208">
                  <c:v>0.14754098360655737</c:v>
                </c:pt>
                <c:pt idx="209">
                  <c:v>0.12903225806451613</c:v>
                </c:pt>
                <c:pt idx="210">
                  <c:v>0.12280701754385964</c:v>
                </c:pt>
                <c:pt idx="211">
                  <c:v>0.10891089108910892</c:v>
                </c:pt>
                <c:pt idx="212">
                  <c:v>1.475548060708263E-3</c:v>
                </c:pt>
                <c:pt idx="213">
                  <c:v>2.186247462391338E-3</c:v>
                </c:pt>
                <c:pt idx="214">
                  <c:v>1.1723745914452182E-3</c:v>
                </c:pt>
                <c:pt idx="215">
                  <c:v>1.3520111165358471E-3</c:v>
                </c:pt>
                <c:pt idx="216">
                  <c:v>2.1857435988937462E-3</c:v>
                </c:pt>
                <c:pt idx="217">
                  <c:v>4.8289938766366315E-3</c:v>
                </c:pt>
                <c:pt idx="218">
                  <c:v>1.0593342981186686E-2</c:v>
                </c:pt>
                <c:pt idx="219">
                  <c:v>6.8094453596924773E-2</c:v>
                </c:pt>
                <c:pt idx="220">
                  <c:v>2.6516924036811731E-2</c:v>
                </c:pt>
                <c:pt idx="221">
                  <c:v>6.116207951070337E-2</c:v>
                </c:pt>
                <c:pt idx="222">
                  <c:v>0.29452054794520544</c:v>
                </c:pt>
                <c:pt idx="223">
                  <c:v>0.37001594896331735</c:v>
                </c:pt>
                <c:pt idx="224">
                  <c:v>0.30780346820809246</c:v>
                </c:pt>
                <c:pt idx="225">
                  <c:v>0.3322834645669292</c:v>
                </c:pt>
                <c:pt idx="226">
                  <c:v>0.19415448851774528</c:v>
                </c:pt>
                <c:pt idx="227">
                  <c:v>0.18460111317254177</c:v>
                </c:pt>
                <c:pt idx="228">
                  <c:v>0.33178654292343385</c:v>
                </c:pt>
                <c:pt idx="229">
                  <c:v>0.22950819672131148</c:v>
                </c:pt>
                <c:pt idx="230">
                  <c:v>0.23333333333333334</c:v>
                </c:pt>
                <c:pt idx="231">
                  <c:v>0.12844036697247707</c:v>
                </c:pt>
                <c:pt idx="232">
                  <c:v>0.21739130434782605</c:v>
                </c:pt>
                <c:pt idx="233">
                  <c:v>0.1111111111111111</c:v>
                </c:pt>
                <c:pt idx="234">
                  <c:v>8.8353413654618462E-2</c:v>
                </c:pt>
                <c:pt idx="235">
                  <c:v>0.2880733944954128</c:v>
                </c:pt>
                <c:pt idx="236">
                  <c:v>0.40511727078891258</c:v>
                </c:pt>
                <c:pt idx="237">
                  <c:v>0.33098591549295775</c:v>
                </c:pt>
                <c:pt idx="238">
                  <c:v>0.23529411764705882</c:v>
                </c:pt>
                <c:pt idx="239">
                  <c:v>0.15598290598290598</c:v>
                </c:pt>
                <c:pt idx="240">
                  <c:v>5.5555555555555559E-2</c:v>
                </c:pt>
                <c:pt idx="241">
                  <c:v>3.0303030303030307E-2</c:v>
                </c:pt>
                <c:pt idx="242">
                  <c:v>4.1666666666666671E-2</c:v>
                </c:pt>
                <c:pt idx="243">
                  <c:v>7.1161048689138584E-2</c:v>
                </c:pt>
                <c:pt idx="244">
                  <c:v>0.17824074074074073</c:v>
                </c:pt>
                <c:pt idx="245">
                  <c:v>0.12585034013605442</c:v>
                </c:pt>
                <c:pt idx="246">
                  <c:v>0.21821305841924402</c:v>
                </c:pt>
                <c:pt idx="247">
                  <c:v>0.13380909901873328</c:v>
                </c:pt>
                <c:pt idx="248">
                  <c:v>8.0701754385964913E-2</c:v>
                </c:pt>
                <c:pt idx="249">
                  <c:v>0.23843416370106768</c:v>
                </c:pt>
                <c:pt idx="250">
                  <c:v>0.31535269709543567</c:v>
                </c:pt>
                <c:pt idx="251">
                  <c:v>0.12307692307692306</c:v>
                </c:pt>
                <c:pt idx="252">
                  <c:v>1.4037985136251031E-2</c:v>
                </c:pt>
                <c:pt idx="253">
                  <c:v>4.0556199304750875E-3</c:v>
                </c:pt>
                <c:pt idx="254">
                  <c:v>6.7567567567567563E-3</c:v>
                </c:pt>
                <c:pt idx="255">
                  <c:v>1.5003261578604044E-2</c:v>
                </c:pt>
                <c:pt idx="256">
                  <c:v>2.5493945188017845E-3</c:v>
                </c:pt>
                <c:pt idx="257">
                  <c:v>0.21861471861471862</c:v>
                </c:pt>
                <c:pt idx="258">
                  <c:v>4.9813200498132005E-3</c:v>
                </c:pt>
                <c:pt idx="259">
                  <c:v>1.3601036269430052E-2</c:v>
                </c:pt>
                <c:pt idx="260">
                  <c:v>5.1413881748071984E-3</c:v>
                </c:pt>
                <c:pt idx="261">
                  <c:v>4.0705563093622792E-3</c:v>
                </c:pt>
                <c:pt idx="262">
                  <c:v>2.3463687150837985E-2</c:v>
                </c:pt>
                <c:pt idx="263">
                  <c:v>2.0881670533642691E-2</c:v>
                </c:pt>
                <c:pt idx="264">
                  <c:v>1.1822660098522167E-2</c:v>
                </c:pt>
                <c:pt idx="265">
                  <c:v>2.748414376321353E-2</c:v>
                </c:pt>
                <c:pt idx="266">
                  <c:v>1.7582417582417582E-2</c:v>
                </c:pt>
                <c:pt idx="267">
                  <c:v>8.9686098654708502E-3</c:v>
                </c:pt>
                <c:pt idx="268">
                  <c:v>0.31071779744346117</c:v>
                </c:pt>
                <c:pt idx="269">
                  <c:v>1.2211668928086838E-2</c:v>
                </c:pt>
                <c:pt idx="270">
                  <c:v>1.8867924528301886E-2</c:v>
                </c:pt>
                <c:pt idx="271">
                  <c:v>4.3451272501551829E-3</c:v>
                </c:pt>
                <c:pt idx="272">
                  <c:v>1.4804845222072677E-2</c:v>
                </c:pt>
                <c:pt idx="273">
                  <c:v>1.4647137150466043E-2</c:v>
                </c:pt>
                <c:pt idx="274">
                  <c:v>3.1858407079646017E-2</c:v>
                </c:pt>
                <c:pt idx="275">
                  <c:v>5.2702702702702706E-2</c:v>
                </c:pt>
                <c:pt idx="276">
                  <c:v>1.8687329079307202E-2</c:v>
                </c:pt>
                <c:pt idx="277">
                  <c:v>4.8780487804878057E-2</c:v>
                </c:pt>
                <c:pt idx="278">
                  <c:v>5.7251908396946563E-2</c:v>
                </c:pt>
                <c:pt idx="279">
                  <c:v>0.1</c:v>
                </c:pt>
                <c:pt idx="280">
                  <c:v>2.20125786163522E-2</c:v>
                </c:pt>
                <c:pt idx="281">
                  <c:v>3.4090909090909088E-2</c:v>
                </c:pt>
                <c:pt idx="282">
                  <c:v>0.17111650485436894</c:v>
                </c:pt>
                <c:pt idx="283">
                  <c:v>1.6684045881126174E-2</c:v>
                </c:pt>
                <c:pt idx="284">
                  <c:v>1.4705882352941178E-2</c:v>
                </c:pt>
                <c:pt idx="285">
                  <c:v>1.0341261633919338E-2</c:v>
                </c:pt>
                <c:pt idx="286">
                  <c:v>1.0088272383354351E-2</c:v>
                </c:pt>
                <c:pt idx="287">
                  <c:v>1.5918958031837915E-2</c:v>
                </c:pt>
                <c:pt idx="288">
                  <c:v>3.4759358288770054E-2</c:v>
                </c:pt>
                <c:pt idx="289">
                  <c:v>7.0559610705596104E-2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LossLocal!$F$6</c:f>
              <c:strCache>
                <c:ptCount val="1"/>
                <c:pt idx="0">
                  <c:v>104/Sum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LossLocal!$F$8:$F$297</c:f>
              <c:numCache>
                <c:formatCode>General</c:formatCode>
                <c:ptCount val="290"/>
                <c:pt idx="0">
                  <c:v>8.5898006757641643E-2</c:v>
                </c:pt>
                <c:pt idx="1">
                  <c:v>0.15339824061609741</c:v>
                </c:pt>
                <c:pt idx="2">
                  <c:v>0.15486343791247842</c:v>
                </c:pt>
                <c:pt idx="3">
                  <c:v>2.6881720430107531E-2</c:v>
                </c:pt>
                <c:pt idx="4">
                  <c:v>0.12914998656161147</c:v>
                </c:pt>
                <c:pt idx="5">
                  <c:v>9.0464382326420206E-2</c:v>
                </c:pt>
                <c:pt idx="6">
                  <c:v>0.11352240297953985</c:v>
                </c:pt>
                <c:pt idx="7">
                  <c:v>8.9586601510038708E-2</c:v>
                </c:pt>
                <c:pt idx="8">
                  <c:v>8.5768998185849613E-2</c:v>
                </c:pt>
                <c:pt idx="9">
                  <c:v>8.6781233460975674E-2</c:v>
                </c:pt>
                <c:pt idx="10">
                  <c:v>0.12737184191215012</c:v>
                </c:pt>
                <c:pt idx="11">
                  <c:v>0.13457116947118689</c:v>
                </c:pt>
                <c:pt idx="12">
                  <c:v>0.25764921420292386</c:v>
                </c:pt>
                <c:pt idx="13">
                  <c:v>0.36974029332446706</c:v>
                </c:pt>
                <c:pt idx="14">
                  <c:v>0.35971647962197278</c:v>
                </c:pt>
                <c:pt idx="15">
                  <c:v>0.35636399198083224</c:v>
                </c:pt>
                <c:pt idx="16">
                  <c:v>0.3461921850079745</c:v>
                </c:pt>
                <c:pt idx="17">
                  <c:v>0.36392059366406754</c:v>
                </c:pt>
                <c:pt idx="18">
                  <c:v>0.374849922817449</c:v>
                </c:pt>
                <c:pt idx="19">
                  <c:v>0.35872876391329822</c:v>
                </c:pt>
                <c:pt idx="20">
                  <c:v>0.35826964730883981</c:v>
                </c:pt>
                <c:pt idx="21">
                  <c:v>0.35755642207255112</c:v>
                </c:pt>
                <c:pt idx="22">
                  <c:v>0.37213770512457089</c:v>
                </c:pt>
                <c:pt idx="23">
                  <c:v>0.38301357042583062</c:v>
                </c:pt>
                <c:pt idx="24">
                  <c:v>0.36100299401197605</c:v>
                </c:pt>
                <c:pt idx="25">
                  <c:v>0.3695185789067193</c:v>
                </c:pt>
                <c:pt idx="26">
                  <c:v>0.36402456858730625</c:v>
                </c:pt>
                <c:pt idx="27">
                  <c:v>0.39900957411687021</c:v>
                </c:pt>
                <c:pt idx="28">
                  <c:v>0.38704296770749935</c:v>
                </c:pt>
                <c:pt idx="29">
                  <c:v>0.37762012254111577</c:v>
                </c:pt>
                <c:pt idx="30">
                  <c:v>0.39370683039140442</c:v>
                </c:pt>
                <c:pt idx="31">
                  <c:v>0.38536733454766237</c:v>
                </c:pt>
                <c:pt idx="32">
                  <c:v>0.38232534867721563</c:v>
                </c:pt>
                <c:pt idx="33">
                  <c:v>0.35523759890083861</c:v>
                </c:pt>
                <c:pt idx="34">
                  <c:v>0.33057922368534293</c:v>
                </c:pt>
                <c:pt idx="35">
                  <c:v>0.33784146887595168</c:v>
                </c:pt>
                <c:pt idx="36">
                  <c:v>0.31726345269053807</c:v>
                </c:pt>
                <c:pt idx="37">
                  <c:v>0.30554023169674521</c:v>
                </c:pt>
                <c:pt idx="38">
                  <c:v>0.29549685534591197</c:v>
                </c:pt>
                <c:pt idx="39">
                  <c:v>0.23652272085802992</c:v>
                </c:pt>
                <c:pt idx="40">
                  <c:v>0.20440581447624759</c:v>
                </c:pt>
                <c:pt idx="41">
                  <c:v>1.5290519877675839E-3</c:v>
                </c:pt>
                <c:pt idx="42">
                  <c:v>3.0395136778115501E-3</c:v>
                </c:pt>
                <c:pt idx="52">
                  <c:v>0</c:v>
                </c:pt>
                <c:pt idx="53">
                  <c:v>3.731343283582089E-3</c:v>
                </c:pt>
                <c:pt idx="54">
                  <c:v>0</c:v>
                </c:pt>
                <c:pt idx="55">
                  <c:v>0</c:v>
                </c:pt>
                <c:pt idx="56">
                  <c:v>0.11192660550458715</c:v>
                </c:pt>
                <c:pt idx="57">
                  <c:v>0.1584664536741214</c:v>
                </c:pt>
                <c:pt idx="58">
                  <c:v>0.26132914704343274</c:v>
                </c:pt>
                <c:pt idx="59">
                  <c:v>0.27502143819674141</c:v>
                </c:pt>
                <c:pt idx="60">
                  <c:v>0.30101515374429899</c:v>
                </c:pt>
                <c:pt idx="61">
                  <c:v>0.23808469824406078</c:v>
                </c:pt>
                <c:pt idx="62">
                  <c:v>0.30107567182639328</c:v>
                </c:pt>
                <c:pt idx="63">
                  <c:v>0.29162031887282169</c:v>
                </c:pt>
                <c:pt idx="64">
                  <c:v>0.29892141756548535</c:v>
                </c:pt>
                <c:pt idx="65">
                  <c:v>0.23183858283353856</c:v>
                </c:pt>
                <c:pt idx="66">
                  <c:v>0.22908677283067924</c:v>
                </c:pt>
                <c:pt idx="67">
                  <c:v>0.27342601071061906</c:v>
                </c:pt>
                <c:pt idx="68">
                  <c:v>0.27122406305291935</c:v>
                </c:pt>
                <c:pt idx="69">
                  <c:v>0.26770567960437586</c:v>
                </c:pt>
                <c:pt idx="70">
                  <c:v>0.29206306061429738</c:v>
                </c:pt>
                <c:pt idx="71">
                  <c:v>0.23480333730631706</c:v>
                </c:pt>
                <c:pt idx="72">
                  <c:v>8.7878004652364953E-3</c:v>
                </c:pt>
                <c:pt idx="73">
                  <c:v>0.2604287851088582</c:v>
                </c:pt>
                <c:pt idx="74">
                  <c:v>0.22735919012154623</c:v>
                </c:pt>
                <c:pt idx="75">
                  <c:v>0.23769949448164515</c:v>
                </c:pt>
                <c:pt idx="76">
                  <c:v>0.35330398666965107</c:v>
                </c:pt>
                <c:pt idx="77">
                  <c:v>0.27842473004446328</c:v>
                </c:pt>
                <c:pt idx="78">
                  <c:v>0.30466830466830463</c:v>
                </c:pt>
                <c:pt idx="79">
                  <c:v>0.30569837189374466</c:v>
                </c:pt>
                <c:pt idx="80">
                  <c:v>0.31426415612031411</c:v>
                </c:pt>
                <c:pt idx="81">
                  <c:v>0.28919751708123076</c:v>
                </c:pt>
                <c:pt idx="82">
                  <c:v>0.30141636427484492</c:v>
                </c:pt>
                <c:pt idx="83">
                  <c:v>0.30474502317971097</c:v>
                </c:pt>
                <c:pt idx="84">
                  <c:v>0.34297333935833707</c:v>
                </c:pt>
                <c:pt idx="85">
                  <c:v>0.34858851262001955</c:v>
                </c:pt>
                <c:pt idx="86">
                  <c:v>0.34341524889729053</c:v>
                </c:pt>
                <c:pt idx="87">
                  <c:v>0.25120772946859904</c:v>
                </c:pt>
                <c:pt idx="88">
                  <c:v>8.7336244541484712E-3</c:v>
                </c:pt>
                <c:pt idx="89">
                  <c:v>4.464285714285714E-3</c:v>
                </c:pt>
                <c:pt idx="90">
                  <c:v>1.8050541516245487E-2</c:v>
                </c:pt>
                <c:pt idx="91">
                  <c:v>0.19734660033167495</c:v>
                </c:pt>
                <c:pt idx="92">
                  <c:v>0.26909307875894989</c:v>
                </c:pt>
                <c:pt idx="93">
                  <c:v>0.28349303923341168</c:v>
                </c:pt>
                <c:pt idx="94">
                  <c:v>0.27251143917810583</c:v>
                </c:pt>
                <c:pt idx="95">
                  <c:v>0.28988180380938039</c:v>
                </c:pt>
                <c:pt idx="96">
                  <c:v>0.28830504533829343</c:v>
                </c:pt>
                <c:pt idx="97">
                  <c:v>0.25539568345323743</c:v>
                </c:pt>
                <c:pt idx="98">
                  <c:v>0.26379204551793384</c:v>
                </c:pt>
                <c:pt idx="99">
                  <c:v>0.27225371533629539</c:v>
                </c:pt>
                <c:pt idx="100">
                  <c:v>0.27119387705357578</c:v>
                </c:pt>
                <c:pt idx="101">
                  <c:v>0.29728372746899639</c:v>
                </c:pt>
                <c:pt idx="102">
                  <c:v>0.30251083057716499</c:v>
                </c:pt>
                <c:pt idx="103">
                  <c:v>0.29830546390022927</c:v>
                </c:pt>
                <c:pt idx="104">
                  <c:v>0.32480677217519321</c:v>
                </c:pt>
                <c:pt idx="105">
                  <c:v>0.31415572448744528</c:v>
                </c:pt>
                <c:pt idx="106">
                  <c:v>0.31020466376666905</c:v>
                </c:pt>
                <c:pt idx="107">
                  <c:v>0.33292750976512958</c:v>
                </c:pt>
                <c:pt idx="108">
                  <c:v>0.35268505079825835</c:v>
                </c:pt>
                <c:pt idx="109">
                  <c:v>0.33809336652255551</c:v>
                </c:pt>
                <c:pt idx="110">
                  <c:v>0.13812154696132597</c:v>
                </c:pt>
                <c:pt idx="111">
                  <c:v>7.8125E-3</c:v>
                </c:pt>
                <c:pt idx="112">
                  <c:v>1.9955654101995565E-2</c:v>
                </c:pt>
                <c:pt idx="113">
                  <c:v>0.34147938031856856</c:v>
                </c:pt>
                <c:pt idx="114">
                  <c:v>0.3492261492261492</c:v>
                </c:pt>
                <c:pt idx="115">
                  <c:v>0.34142430206283253</c:v>
                </c:pt>
                <c:pt idx="116">
                  <c:v>0.31586599976736068</c:v>
                </c:pt>
                <c:pt idx="117">
                  <c:v>0.33022824599355438</c:v>
                </c:pt>
                <c:pt idx="118">
                  <c:v>0.34860107302797844</c:v>
                </c:pt>
                <c:pt idx="119">
                  <c:v>0.34883830086834083</c:v>
                </c:pt>
                <c:pt idx="120">
                  <c:v>0.32824201813165155</c:v>
                </c:pt>
                <c:pt idx="121">
                  <c:v>0.35413525539660939</c:v>
                </c:pt>
                <c:pt idx="122">
                  <c:v>0.34858101369117778</c:v>
                </c:pt>
                <c:pt idx="123">
                  <c:v>0.34100177768482692</c:v>
                </c:pt>
                <c:pt idx="124">
                  <c:v>0.35113718848294218</c:v>
                </c:pt>
                <c:pt idx="125">
                  <c:v>0.3366154282071262</c:v>
                </c:pt>
                <c:pt idx="126">
                  <c:v>0.35297695992700173</c:v>
                </c:pt>
                <c:pt idx="127">
                  <c:v>0.35045463339137162</c:v>
                </c:pt>
                <c:pt idx="128">
                  <c:v>0.20409011555407766</c:v>
                </c:pt>
                <c:pt idx="129">
                  <c:v>0.16455058444175735</c:v>
                </c:pt>
                <c:pt idx="130">
                  <c:v>0.20579380477687828</c:v>
                </c:pt>
                <c:pt idx="131">
                  <c:v>0.18436929984565736</c:v>
                </c:pt>
                <c:pt idx="132">
                  <c:v>0.18576757112557596</c:v>
                </c:pt>
                <c:pt idx="133">
                  <c:v>0.18031102281290673</c:v>
                </c:pt>
                <c:pt idx="134">
                  <c:v>0.19081976224833366</c:v>
                </c:pt>
                <c:pt idx="135">
                  <c:v>0.18377675945557759</c:v>
                </c:pt>
                <c:pt idx="136">
                  <c:v>0.17838015984180602</c:v>
                </c:pt>
                <c:pt idx="137">
                  <c:v>0.16939702643171806</c:v>
                </c:pt>
                <c:pt idx="138">
                  <c:v>0.12577430649070831</c:v>
                </c:pt>
                <c:pt idx="139">
                  <c:v>7.4905275429903814E-2</c:v>
                </c:pt>
                <c:pt idx="152">
                  <c:v>0.25666199158485276</c:v>
                </c:pt>
                <c:pt idx="153">
                  <c:v>0.24087809248842648</c:v>
                </c:pt>
                <c:pt idx="154">
                  <c:v>0.16801717570468869</c:v>
                </c:pt>
                <c:pt idx="155">
                  <c:v>0.18012931866435053</c:v>
                </c:pt>
                <c:pt idx="156">
                  <c:v>0.2096423572853697</c:v>
                </c:pt>
                <c:pt idx="157">
                  <c:v>0.21528256657800546</c:v>
                </c:pt>
                <c:pt idx="158">
                  <c:v>0.20175631981187536</c:v>
                </c:pt>
                <c:pt idx="159">
                  <c:v>0.19950950864813699</c:v>
                </c:pt>
                <c:pt idx="160">
                  <c:v>0.19692868297761584</c:v>
                </c:pt>
                <c:pt idx="161">
                  <c:v>0.21055864849299291</c:v>
                </c:pt>
                <c:pt idx="162">
                  <c:v>0.19950630828304991</c:v>
                </c:pt>
                <c:pt idx="163">
                  <c:v>0.19834223613925217</c:v>
                </c:pt>
                <c:pt idx="164">
                  <c:v>0.2023685127133403</c:v>
                </c:pt>
                <c:pt idx="165">
                  <c:v>0.20044315663882731</c:v>
                </c:pt>
                <c:pt idx="166">
                  <c:v>0.20517560073937155</c:v>
                </c:pt>
                <c:pt idx="167">
                  <c:v>0.22636955303650705</c:v>
                </c:pt>
                <c:pt idx="168">
                  <c:v>0.22251086128902228</c:v>
                </c:pt>
                <c:pt idx="169">
                  <c:v>0.21963956293458209</c:v>
                </c:pt>
                <c:pt idx="170">
                  <c:v>0.21790646578782172</c:v>
                </c:pt>
                <c:pt idx="171">
                  <c:v>0.21522686490643425</c:v>
                </c:pt>
                <c:pt idx="172">
                  <c:v>0.22047031871167713</c:v>
                </c:pt>
                <c:pt idx="173">
                  <c:v>0.22726360168640833</c:v>
                </c:pt>
                <c:pt idx="174">
                  <c:v>0.22770602071555318</c:v>
                </c:pt>
                <c:pt idx="175">
                  <c:v>0.22399304549405971</c:v>
                </c:pt>
                <c:pt idx="176">
                  <c:v>0.22469041722232808</c:v>
                </c:pt>
                <c:pt idx="177">
                  <c:v>0.22633591661308339</c:v>
                </c:pt>
                <c:pt idx="178">
                  <c:v>0.20778923253150056</c:v>
                </c:pt>
                <c:pt idx="179">
                  <c:v>0.22399915829343994</c:v>
                </c:pt>
                <c:pt idx="180">
                  <c:v>0.20826682811382025</c:v>
                </c:pt>
                <c:pt idx="181">
                  <c:v>0.22133787265366214</c:v>
                </c:pt>
                <c:pt idx="182">
                  <c:v>0.21535044422507402</c:v>
                </c:pt>
                <c:pt idx="183">
                  <c:v>0.29658147662734824</c:v>
                </c:pt>
                <c:pt idx="184">
                  <c:v>0.33734843331065667</c:v>
                </c:pt>
                <c:pt idx="185">
                  <c:v>0.33791198674277301</c:v>
                </c:pt>
                <c:pt idx="186">
                  <c:v>0.32944505399318585</c:v>
                </c:pt>
                <c:pt idx="187">
                  <c:v>0.33576429404900815</c:v>
                </c:pt>
                <c:pt idx="188">
                  <c:v>0.33625647742155912</c:v>
                </c:pt>
                <c:pt idx="189">
                  <c:v>0.32361500323345549</c:v>
                </c:pt>
                <c:pt idx="190">
                  <c:v>0.31738325241503579</c:v>
                </c:pt>
                <c:pt idx="191">
                  <c:v>0.31817908834304248</c:v>
                </c:pt>
                <c:pt idx="192">
                  <c:v>0.31658542682164731</c:v>
                </c:pt>
                <c:pt idx="193">
                  <c:v>0.3271521690267476</c:v>
                </c:pt>
                <c:pt idx="194">
                  <c:v>0.33176190476190476</c:v>
                </c:pt>
                <c:pt idx="195">
                  <c:v>0.18636363636363634</c:v>
                </c:pt>
                <c:pt idx="196">
                  <c:v>2.5773195876288662E-2</c:v>
                </c:pt>
                <c:pt idx="201">
                  <c:v>0.23018867924528302</c:v>
                </c:pt>
                <c:pt idx="202">
                  <c:v>0.41412492965672482</c:v>
                </c:pt>
                <c:pt idx="203">
                  <c:v>0.42477074002985715</c:v>
                </c:pt>
                <c:pt idx="204">
                  <c:v>0.43721441378911446</c:v>
                </c:pt>
                <c:pt idx="205">
                  <c:v>0.44055311449987078</c:v>
                </c:pt>
                <c:pt idx="206">
                  <c:v>3.1007751937984496E-2</c:v>
                </c:pt>
                <c:pt idx="207">
                  <c:v>8.0645161290322578E-2</c:v>
                </c:pt>
                <c:pt idx="208">
                  <c:v>6.5573770491803268E-2</c:v>
                </c:pt>
                <c:pt idx="209">
                  <c:v>6.4516129032258063E-2</c:v>
                </c:pt>
                <c:pt idx="210">
                  <c:v>3.5087719298245612E-2</c:v>
                </c:pt>
                <c:pt idx="211">
                  <c:v>9.9009900990099011E-3</c:v>
                </c:pt>
                <c:pt idx="212">
                  <c:v>0.40704047217537942</c:v>
                </c:pt>
                <c:pt idx="213">
                  <c:v>0.43589610119202532</c:v>
                </c:pt>
                <c:pt idx="214">
                  <c:v>0.44631945431291742</c:v>
                </c:pt>
                <c:pt idx="215">
                  <c:v>0.44049273294024865</c:v>
                </c:pt>
                <c:pt idx="216">
                  <c:v>0.45012936033544471</c:v>
                </c:pt>
                <c:pt idx="217">
                  <c:v>0.45397520784587053</c:v>
                </c:pt>
                <c:pt idx="218">
                  <c:v>0.47502170767004342</c:v>
                </c:pt>
                <c:pt idx="219">
                  <c:v>0.37946183415705659</c:v>
                </c:pt>
                <c:pt idx="220">
                  <c:v>0.43097800655124002</c:v>
                </c:pt>
                <c:pt idx="221">
                  <c:v>0.33409785932721714</c:v>
                </c:pt>
                <c:pt idx="222">
                  <c:v>4.7945205479452045E-2</c:v>
                </c:pt>
                <c:pt idx="223">
                  <c:v>9.5693779904306216E-3</c:v>
                </c:pt>
                <c:pt idx="224">
                  <c:v>3.6127167630057806E-2</c:v>
                </c:pt>
                <c:pt idx="225">
                  <c:v>0.10393700787401576</c:v>
                </c:pt>
                <c:pt idx="226">
                  <c:v>0.18789144050104384</c:v>
                </c:pt>
                <c:pt idx="227">
                  <c:v>0.20871985157699444</c:v>
                </c:pt>
                <c:pt idx="228">
                  <c:v>0.15081206496519717</c:v>
                </c:pt>
                <c:pt idx="229">
                  <c:v>0.1721311475409836</c:v>
                </c:pt>
                <c:pt idx="230">
                  <c:v>0.2</c:v>
                </c:pt>
                <c:pt idx="231">
                  <c:v>0.34862385321100919</c:v>
                </c:pt>
                <c:pt idx="232">
                  <c:v>0.36231884057971009</c:v>
                </c:pt>
                <c:pt idx="233">
                  <c:v>0.27777777777777773</c:v>
                </c:pt>
                <c:pt idx="234">
                  <c:v>0.49799196787148592</c:v>
                </c:pt>
                <c:pt idx="235">
                  <c:v>0.2880733944954128</c:v>
                </c:pt>
                <c:pt idx="236">
                  <c:v>0.23240938166311301</c:v>
                </c:pt>
                <c:pt idx="237">
                  <c:v>0.2464788732394366</c:v>
                </c:pt>
                <c:pt idx="238">
                  <c:v>0.18487394957983194</c:v>
                </c:pt>
                <c:pt idx="239">
                  <c:v>0.20299145299145302</c:v>
                </c:pt>
                <c:pt idx="240">
                  <c:v>0.32407407407407407</c:v>
                </c:pt>
                <c:pt idx="241">
                  <c:v>0.4646464646464647</c:v>
                </c:pt>
                <c:pt idx="242">
                  <c:v>0.43333333333333335</c:v>
                </c:pt>
                <c:pt idx="243">
                  <c:v>0.29588014981273408</c:v>
                </c:pt>
                <c:pt idx="244">
                  <c:v>0.20023148148148145</c:v>
                </c:pt>
                <c:pt idx="245">
                  <c:v>0.15646258503401361</c:v>
                </c:pt>
                <c:pt idx="246">
                  <c:v>0.15635738831615123</c:v>
                </c:pt>
                <c:pt idx="247">
                  <c:v>0.3380909901873328</c:v>
                </c:pt>
                <c:pt idx="248">
                  <c:v>0.37192982456140355</c:v>
                </c:pt>
                <c:pt idx="249">
                  <c:v>0.22775800711743777</c:v>
                </c:pt>
                <c:pt idx="250">
                  <c:v>0.22406639004149376</c:v>
                </c:pt>
                <c:pt idx="251">
                  <c:v>0.29230769230769227</c:v>
                </c:pt>
                <c:pt idx="252">
                  <c:v>0.55573905862923201</c:v>
                </c:pt>
                <c:pt idx="253">
                  <c:v>0.53360370799536505</c:v>
                </c:pt>
                <c:pt idx="254">
                  <c:v>0.50975975975975973</c:v>
                </c:pt>
                <c:pt idx="255">
                  <c:v>0.43183300717547296</c:v>
                </c:pt>
                <c:pt idx="256">
                  <c:v>0.55003186743148502</c:v>
                </c:pt>
                <c:pt idx="257">
                  <c:v>0.53246753246753253</c:v>
                </c:pt>
                <c:pt idx="258">
                  <c:v>0.83312577833125778</c:v>
                </c:pt>
                <c:pt idx="259">
                  <c:v>0.70142487046632118</c:v>
                </c:pt>
                <c:pt idx="260">
                  <c:v>0.65552699228791778</c:v>
                </c:pt>
                <c:pt idx="261">
                  <c:v>0.50949796472184528</c:v>
                </c:pt>
                <c:pt idx="262">
                  <c:v>0.74860335195530725</c:v>
                </c:pt>
                <c:pt idx="263">
                  <c:v>0.68793503480278417</c:v>
                </c:pt>
                <c:pt idx="264">
                  <c:v>0.65615763546798034</c:v>
                </c:pt>
                <c:pt idx="265">
                  <c:v>0.62050739957716694</c:v>
                </c:pt>
                <c:pt idx="266">
                  <c:v>0.80219780219780223</c:v>
                </c:pt>
                <c:pt idx="267">
                  <c:v>0.85949177877428984</c:v>
                </c:pt>
                <c:pt idx="268">
                  <c:v>0.55260570304818102</c:v>
                </c:pt>
                <c:pt idx="269">
                  <c:v>0.83039348710990502</c:v>
                </c:pt>
                <c:pt idx="270">
                  <c:v>0.85921625544267055</c:v>
                </c:pt>
                <c:pt idx="271">
                  <c:v>0.65301055245189321</c:v>
                </c:pt>
                <c:pt idx="272">
                  <c:v>0.87079407806191111</c:v>
                </c:pt>
                <c:pt idx="273">
                  <c:v>0.86151797603195734</c:v>
                </c:pt>
                <c:pt idx="274">
                  <c:v>0.89734513274336281</c:v>
                </c:pt>
                <c:pt idx="275">
                  <c:v>0.86081081081081079</c:v>
                </c:pt>
                <c:pt idx="276">
                  <c:v>0.65952597994530537</c:v>
                </c:pt>
                <c:pt idx="277">
                  <c:v>0.87804878048780499</c:v>
                </c:pt>
                <c:pt idx="278">
                  <c:v>0.81488549618320605</c:v>
                </c:pt>
                <c:pt idx="279">
                  <c:v>0.80243902439024384</c:v>
                </c:pt>
                <c:pt idx="280">
                  <c:v>0.8867924528301887</c:v>
                </c:pt>
                <c:pt idx="281">
                  <c:v>0.87247474747474751</c:v>
                </c:pt>
                <c:pt idx="282">
                  <c:v>0.75</c:v>
                </c:pt>
                <c:pt idx="283">
                  <c:v>0.91657977059436913</c:v>
                </c:pt>
                <c:pt idx="284">
                  <c:v>0.94814241486068107</c:v>
                </c:pt>
                <c:pt idx="285">
                  <c:v>0.8821096173733195</c:v>
                </c:pt>
                <c:pt idx="286">
                  <c:v>0.8827238335435057</c:v>
                </c:pt>
                <c:pt idx="287">
                  <c:v>0.81331403762662791</c:v>
                </c:pt>
                <c:pt idx="288">
                  <c:v>0.84224598930481287</c:v>
                </c:pt>
                <c:pt idx="289">
                  <c:v>0.82360097323600967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LossLocal!$G$6:$G$7</c:f>
              <c:strCache>
                <c:ptCount val="1"/>
                <c:pt idx="0">
                  <c:v>105/Sum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LossLocal!$G$8:$G$297</c:f>
              <c:numCache>
                <c:formatCode>General</c:formatCode>
                <c:ptCount val="290"/>
                <c:pt idx="0">
                  <c:v>0.69162366746116977</c:v>
                </c:pt>
                <c:pt idx="1">
                  <c:v>0.65053376326581724</c:v>
                </c:pt>
                <c:pt idx="2">
                  <c:v>0.64072494669509594</c:v>
                </c:pt>
                <c:pt idx="3">
                  <c:v>0.68817204301075263</c:v>
                </c:pt>
                <c:pt idx="4">
                  <c:v>0.6674776852022124</c:v>
                </c:pt>
                <c:pt idx="5">
                  <c:v>0.67935076645626691</c:v>
                </c:pt>
                <c:pt idx="6">
                  <c:v>0.6800219273495316</c:v>
                </c:pt>
                <c:pt idx="7">
                  <c:v>0.69602853047727598</c:v>
                </c:pt>
                <c:pt idx="8">
                  <c:v>0.69313502462061227</c:v>
                </c:pt>
                <c:pt idx="9">
                  <c:v>0.70648485414526319</c:v>
                </c:pt>
                <c:pt idx="10">
                  <c:v>0.66798144459586961</c:v>
                </c:pt>
                <c:pt idx="11">
                  <c:v>0.66080114318167249</c:v>
                </c:pt>
                <c:pt idx="12">
                  <c:v>0.55979161733364902</c:v>
                </c:pt>
                <c:pt idx="13">
                  <c:v>0.47787136576896078</c:v>
                </c:pt>
                <c:pt idx="14">
                  <c:v>0.48899881866509148</c:v>
                </c:pt>
                <c:pt idx="15">
                  <c:v>0.47611363747494012</c:v>
                </c:pt>
                <c:pt idx="16">
                  <c:v>0.48793859649122812</c:v>
                </c:pt>
                <c:pt idx="17">
                  <c:v>0.5035973933024448</c:v>
                </c:pt>
                <c:pt idx="18">
                  <c:v>0.50523126179177857</c:v>
                </c:pt>
                <c:pt idx="19">
                  <c:v>0.50852372583479799</c:v>
                </c:pt>
                <c:pt idx="20">
                  <c:v>0.49683272712411625</c:v>
                </c:pt>
                <c:pt idx="21">
                  <c:v>0.49880656977431176</c:v>
                </c:pt>
                <c:pt idx="22">
                  <c:v>0.50152760716872968</c:v>
                </c:pt>
                <c:pt idx="23">
                  <c:v>0.50100274082492147</c:v>
                </c:pt>
                <c:pt idx="24">
                  <c:v>0.50707335329341319</c:v>
                </c:pt>
                <c:pt idx="25">
                  <c:v>0.49918475928945338</c:v>
                </c:pt>
                <c:pt idx="26">
                  <c:v>0.49347762503656045</c:v>
                </c:pt>
                <c:pt idx="27">
                  <c:v>0.5216903268405414</c:v>
                </c:pt>
                <c:pt idx="28">
                  <c:v>0.52235121430477716</c:v>
                </c:pt>
                <c:pt idx="29">
                  <c:v>0.54829087391164133</c:v>
                </c:pt>
                <c:pt idx="30">
                  <c:v>0.52656263323953267</c:v>
                </c:pt>
                <c:pt idx="31">
                  <c:v>0.52082574377656343</c:v>
                </c:pt>
                <c:pt idx="32">
                  <c:v>0.52567390080680465</c:v>
                </c:pt>
                <c:pt idx="33">
                  <c:v>0.4996920452930308</c:v>
                </c:pt>
                <c:pt idx="34">
                  <c:v>0.53162922798863932</c:v>
                </c:pt>
                <c:pt idx="35">
                  <c:v>0.51742051052395888</c:v>
                </c:pt>
                <c:pt idx="36">
                  <c:v>0.53860772154430892</c:v>
                </c:pt>
                <c:pt idx="37">
                  <c:v>0.52714949956655377</c:v>
                </c:pt>
                <c:pt idx="38">
                  <c:v>0.52271698113207554</c:v>
                </c:pt>
                <c:pt idx="39">
                  <c:v>0.55384863513568006</c:v>
                </c:pt>
                <c:pt idx="40">
                  <c:v>0.52330286228083323</c:v>
                </c:pt>
                <c:pt idx="41">
                  <c:v>0.51299694189602441</c:v>
                </c:pt>
                <c:pt idx="42">
                  <c:v>0.48024316109422494</c:v>
                </c:pt>
                <c:pt idx="52">
                  <c:v>0.30000000000000004</c:v>
                </c:pt>
                <c:pt idx="53">
                  <c:v>0.52238805970149249</c:v>
                </c:pt>
                <c:pt idx="54">
                  <c:v>0.6685314685314685</c:v>
                </c:pt>
                <c:pt idx="55">
                  <c:v>0.59669811320754718</c:v>
                </c:pt>
                <c:pt idx="56">
                  <c:v>0.53577981651376139</c:v>
                </c:pt>
                <c:pt idx="57">
                  <c:v>0.62939297124600635</c:v>
                </c:pt>
                <c:pt idx="58">
                  <c:v>0.58021978021978016</c:v>
                </c:pt>
                <c:pt idx="59">
                  <c:v>0.58471150312385156</c:v>
                </c:pt>
                <c:pt idx="60">
                  <c:v>0.5656907459173165</c:v>
                </c:pt>
                <c:pt idx="61">
                  <c:v>0.59819979341891694</c:v>
                </c:pt>
                <c:pt idx="62">
                  <c:v>0.53480004497582545</c:v>
                </c:pt>
                <c:pt idx="63">
                  <c:v>0.55629712025707578</c:v>
                </c:pt>
                <c:pt idx="64">
                  <c:v>0.57030883633683926</c:v>
                </c:pt>
                <c:pt idx="65">
                  <c:v>0.53918258728204316</c:v>
                </c:pt>
                <c:pt idx="66">
                  <c:v>0.53665908352291192</c:v>
                </c:pt>
                <c:pt idx="67">
                  <c:v>0.52889924803684896</c:v>
                </c:pt>
                <c:pt idx="68">
                  <c:v>0.54119350168891744</c:v>
                </c:pt>
                <c:pt idx="69">
                  <c:v>0.53702982166941404</c:v>
                </c:pt>
                <c:pt idx="70">
                  <c:v>0.52862190812720855</c:v>
                </c:pt>
                <c:pt idx="71">
                  <c:v>0.55931664680174809</c:v>
                </c:pt>
                <c:pt idx="72">
                  <c:v>0.64306022227965887</c:v>
                </c:pt>
                <c:pt idx="73">
                  <c:v>0.52584344357653312</c:v>
                </c:pt>
                <c:pt idx="74">
                  <c:v>0.55356739852339043</c:v>
                </c:pt>
                <c:pt idx="75">
                  <c:v>0.55882275097265965</c:v>
                </c:pt>
                <c:pt idx="76">
                  <c:v>0.49148200651595408</c:v>
                </c:pt>
                <c:pt idx="77">
                  <c:v>0.57092949396569981</c:v>
                </c:pt>
                <c:pt idx="78">
                  <c:v>0.56195156195156193</c:v>
                </c:pt>
                <c:pt idx="79">
                  <c:v>0.54961439588688954</c:v>
                </c:pt>
                <c:pt idx="80">
                  <c:v>0.53002709469424147</c:v>
                </c:pt>
                <c:pt idx="81">
                  <c:v>0.53454204438887154</c:v>
                </c:pt>
                <c:pt idx="82">
                  <c:v>0.50687697530141629</c:v>
                </c:pt>
                <c:pt idx="83">
                  <c:v>0.51739841832560685</c:v>
                </c:pt>
                <c:pt idx="84">
                  <c:v>0.49539652056032535</c:v>
                </c:pt>
                <c:pt idx="85">
                  <c:v>0.48413154717415052</c:v>
                </c:pt>
                <c:pt idx="86">
                  <c:v>0.47826086956521741</c:v>
                </c:pt>
                <c:pt idx="87">
                  <c:v>0.49758454106280198</c:v>
                </c:pt>
                <c:pt idx="88">
                  <c:v>0.64628820960698696</c:v>
                </c:pt>
                <c:pt idx="89">
                  <c:v>0.6294642857142857</c:v>
                </c:pt>
                <c:pt idx="90">
                  <c:v>0.67148014440433212</c:v>
                </c:pt>
                <c:pt idx="91">
                  <c:v>0.34881149806522943</c:v>
                </c:pt>
                <c:pt idx="92">
                  <c:v>0.46934665871121717</c:v>
                </c:pt>
                <c:pt idx="93">
                  <c:v>0.46876694991864043</c:v>
                </c:pt>
                <c:pt idx="94">
                  <c:v>0.46438746438746442</c:v>
                </c:pt>
                <c:pt idx="95">
                  <c:v>0.47861928781148833</c:v>
                </c:pt>
                <c:pt idx="96">
                  <c:v>0.47347128574750058</c:v>
                </c:pt>
                <c:pt idx="97">
                  <c:v>0.45351843525179858</c:v>
                </c:pt>
                <c:pt idx="98">
                  <c:v>0.47816143247615334</c:v>
                </c:pt>
                <c:pt idx="99">
                  <c:v>0.45375619222715896</c:v>
                </c:pt>
                <c:pt idx="100">
                  <c:v>0.45907473309608543</c:v>
                </c:pt>
                <c:pt idx="101">
                  <c:v>0.50589948285384356</c:v>
                </c:pt>
                <c:pt idx="102">
                  <c:v>0.51143615782363627</c:v>
                </c:pt>
                <c:pt idx="103">
                  <c:v>0.51456853643532241</c:v>
                </c:pt>
                <c:pt idx="104">
                  <c:v>0.47110783952889218</c:v>
                </c:pt>
                <c:pt idx="105">
                  <c:v>0.50420410043768715</c:v>
                </c:pt>
                <c:pt idx="106">
                  <c:v>0.51073236825215718</c:v>
                </c:pt>
                <c:pt idx="107">
                  <c:v>0.50286612895043881</c:v>
                </c:pt>
                <c:pt idx="108">
                  <c:v>0.48241598749581338</c:v>
                </c:pt>
                <c:pt idx="109">
                  <c:v>0.50124459583387915</c:v>
                </c:pt>
                <c:pt idx="110">
                  <c:v>0.1893799877225292</c:v>
                </c:pt>
                <c:pt idx="111">
                  <c:v>0.20703125</c:v>
                </c:pt>
                <c:pt idx="112">
                  <c:v>0.19290465631929046</c:v>
                </c:pt>
                <c:pt idx="113">
                  <c:v>0.52792930394937809</c:v>
                </c:pt>
                <c:pt idx="114">
                  <c:v>0.53430353430353428</c:v>
                </c:pt>
                <c:pt idx="115">
                  <c:v>0.56848166776004083</c:v>
                </c:pt>
                <c:pt idx="116">
                  <c:v>0.52861463301151557</c:v>
                </c:pt>
                <c:pt idx="117">
                  <c:v>0.52849763807337435</c:v>
                </c:pt>
                <c:pt idx="118">
                  <c:v>0.53363188932736216</c:v>
                </c:pt>
                <c:pt idx="119">
                  <c:v>0.5511851678009857</c:v>
                </c:pt>
                <c:pt idx="120">
                  <c:v>0.54473787938510043</c:v>
                </c:pt>
                <c:pt idx="121">
                  <c:v>0.53274739822748496</c:v>
                </c:pt>
                <c:pt idx="122">
                  <c:v>0.52570495965182695</c:v>
                </c:pt>
                <c:pt idx="123">
                  <c:v>0.54914775698002716</c:v>
                </c:pt>
                <c:pt idx="124">
                  <c:v>0.56581175901282355</c:v>
                </c:pt>
                <c:pt idx="125">
                  <c:v>0.60133172770418652</c:v>
                </c:pt>
                <c:pt idx="126">
                  <c:v>0.52448483005094659</c:v>
                </c:pt>
                <c:pt idx="127">
                  <c:v>0.5471561230412072</c:v>
                </c:pt>
                <c:pt idx="128">
                  <c:v>0.67561725829246</c:v>
                </c:pt>
                <c:pt idx="129">
                  <c:v>0.71029826682789199</c:v>
                </c:pt>
                <c:pt idx="130">
                  <c:v>0.62621261791663874</c:v>
                </c:pt>
                <c:pt idx="131">
                  <c:v>0.69089378420092606</c:v>
                </c:pt>
                <c:pt idx="132">
                  <c:v>0.64097125722226278</c:v>
                </c:pt>
                <c:pt idx="133">
                  <c:v>0.62046995958073581</c:v>
                </c:pt>
                <c:pt idx="134">
                  <c:v>0.60805332233903653</c:v>
                </c:pt>
                <c:pt idx="135">
                  <c:v>0.60228438547294982</c:v>
                </c:pt>
                <c:pt idx="136">
                  <c:v>0.59479278240092281</c:v>
                </c:pt>
                <c:pt idx="137">
                  <c:v>0.60799834801762109</c:v>
                </c:pt>
                <c:pt idx="138">
                  <c:v>0.67896579585241035</c:v>
                </c:pt>
                <c:pt idx="139">
                  <c:v>0.74030894782862133</c:v>
                </c:pt>
                <c:pt idx="152">
                  <c:v>0.52734922861150069</c:v>
                </c:pt>
                <c:pt idx="153">
                  <c:v>0.5445766339787943</c:v>
                </c:pt>
                <c:pt idx="154">
                  <c:v>0.6244892305561327</c:v>
                </c:pt>
                <c:pt idx="155">
                  <c:v>0.5982435823200154</c:v>
                </c:pt>
                <c:pt idx="156">
                  <c:v>0.56737440814746432</c:v>
                </c:pt>
                <c:pt idx="157">
                  <c:v>0.56900797950940796</c:v>
                </c:pt>
                <c:pt idx="158">
                  <c:v>0.61180922986478536</c:v>
                </c:pt>
                <c:pt idx="159">
                  <c:v>0.6092418896824715</c:v>
                </c:pt>
                <c:pt idx="160">
                  <c:v>0.61665799062988036</c:v>
                </c:pt>
                <c:pt idx="161">
                  <c:v>0.59754271453253993</c:v>
                </c:pt>
                <c:pt idx="162">
                  <c:v>0.6125617114646188</c:v>
                </c:pt>
                <c:pt idx="163">
                  <c:v>0.60836249769755024</c:v>
                </c:pt>
                <c:pt idx="164">
                  <c:v>0.60330895158481368</c:v>
                </c:pt>
                <c:pt idx="165">
                  <c:v>0.61854440088631324</c:v>
                </c:pt>
                <c:pt idx="166">
                  <c:v>0.6338165191166456</c:v>
                </c:pt>
                <c:pt idx="167">
                  <c:v>0.5899314684711866</c:v>
                </c:pt>
                <c:pt idx="168">
                  <c:v>0.59421328436422272</c:v>
                </c:pt>
                <c:pt idx="169">
                  <c:v>0.6161203348942812</c:v>
                </c:pt>
                <c:pt idx="170">
                  <c:v>0.62539234149403633</c:v>
                </c:pt>
                <c:pt idx="171">
                  <c:v>0.64352730069213016</c:v>
                </c:pt>
                <c:pt idx="172">
                  <c:v>0.62900074118994675</c:v>
                </c:pt>
                <c:pt idx="173">
                  <c:v>0.62557719333467177</c:v>
                </c:pt>
                <c:pt idx="174">
                  <c:v>0.62398382371146788</c:v>
                </c:pt>
                <c:pt idx="175">
                  <c:v>0.61975594835635406</c:v>
                </c:pt>
                <c:pt idx="176">
                  <c:v>0.61554581825109544</c:v>
                </c:pt>
                <c:pt idx="177">
                  <c:v>0.61047751192933775</c:v>
                </c:pt>
                <c:pt idx="178">
                  <c:v>0.61589919816723937</c:v>
                </c:pt>
                <c:pt idx="179">
                  <c:v>0.60697564311641861</c:v>
                </c:pt>
                <c:pt idx="180">
                  <c:v>0.62782761847102209</c:v>
                </c:pt>
                <c:pt idx="181">
                  <c:v>0.63461538461538469</c:v>
                </c:pt>
                <c:pt idx="182">
                  <c:v>0.59476801579466931</c:v>
                </c:pt>
                <c:pt idx="183">
                  <c:v>0.55116863259065096</c:v>
                </c:pt>
                <c:pt idx="184">
                  <c:v>0.53235423586378006</c:v>
                </c:pt>
                <c:pt idx="185">
                  <c:v>0.5255385748480943</c:v>
                </c:pt>
                <c:pt idx="186">
                  <c:v>0.52792054050932602</c:v>
                </c:pt>
                <c:pt idx="187">
                  <c:v>0.52445546479968885</c:v>
                </c:pt>
                <c:pt idx="188">
                  <c:v>0.52844371049484651</c:v>
                </c:pt>
                <c:pt idx="189">
                  <c:v>0.51277214917007974</c:v>
                </c:pt>
                <c:pt idx="190">
                  <c:v>0.51393963661844932</c:v>
                </c:pt>
                <c:pt idx="191">
                  <c:v>0.51522431085220111</c:v>
                </c:pt>
                <c:pt idx="192">
                  <c:v>0.4963754530683665</c:v>
                </c:pt>
                <c:pt idx="193">
                  <c:v>0.49494268374915712</c:v>
                </c:pt>
                <c:pt idx="194">
                  <c:v>0.49790476190476185</c:v>
                </c:pt>
                <c:pt idx="195">
                  <c:v>0.59448051948051939</c:v>
                </c:pt>
                <c:pt idx="196">
                  <c:v>0.33505154639175255</c:v>
                </c:pt>
                <c:pt idx="201">
                  <c:v>0.32075471698113212</c:v>
                </c:pt>
                <c:pt idx="202">
                  <c:v>0.44710185706246486</c:v>
                </c:pt>
                <c:pt idx="203">
                  <c:v>0.42823629771806354</c:v>
                </c:pt>
                <c:pt idx="204">
                  <c:v>0.44114755046561399</c:v>
                </c:pt>
                <c:pt idx="205">
                  <c:v>0.44527009563194625</c:v>
                </c:pt>
                <c:pt idx="206">
                  <c:v>0.24806201550387597</c:v>
                </c:pt>
                <c:pt idx="207">
                  <c:v>0.62903225806451613</c:v>
                </c:pt>
                <c:pt idx="208">
                  <c:v>0.78688524590163933</c:v>
                </c:pt>
                <c:pt idx="209">
                  <c:v>0.80645161290322576</c:v>
                </c:pt>
                <c:pt idx="210">
                  <c:v>0.84210526315789469</c:v>
                </c:pt>
                <c:pt idx="211">
                  <c:v>0.88118811881188119</c:v>
                </c:pt>
                <c:pt idx="212">
                  <c:v>0.483927065767285</c:v>
                </c:pt>
                <c:pt idx="213">
                  <c:v>0.48076622768205707</c:v>
                </c:pt>
                <c:pt idx="214">
                  <c:v>0.4496234190706267</c:v>
                </c:pt>
                <c:pt idx="215">
                  <c:v>0.45607841664475912</c:v>
                </c:pt>
                <c:pt idx="216">
                  <c:v>0.46226246765991619</c:v>
                </c:pt>
                <c:pt idx="217">
                  <c:v>0.47408771842485198</c:v>
                </c:pt>
                <c:pt idx="218">
                  <c:v>0.45643994211287992</c:v>
                </c:pt>
                <c:pt idx="219">
                  <c:v>0.50796265788028561</c:v>
                </c:pt>
                <c:pt idx="220">
                  <c:v>0.53766963032288251</c:v>
                </c:pt>
                <c:pt idx="221">
                  <c:v>0.59633027522935778</c:v>
                </c:pt>
                <c:pt idx="222">
                  <c:v>0.65410958904109584</c:v>
                </c:pt>
                <c:pt idx="223">
                  <c:v>0.62041467304625197</c:v>
                </c:pt>
                <c:pt idx="224">
                  <c:v>0.65462427745664742</c:v>
                </c:pt>
                <c:pt idx="225">
                  <c:v>0.56377952755905514</c:v>
                </c:pt>
                <c:pt idx="226">
                  <c:v>0.615866388308977</c:v>
                </c:pt>
                <c:pt idx="227">
                  <c:v>0.60204081632653061</c:v>
                </c:pt>
                <c:pt idx="228">
                  <c:v>0.50580046403712298</c:v>
                </c:pt>
                <c:pt idx="229">
                  <c:v>0.56557377049180324</c:v>
                </c:pt>
                <c:pt idx="230">
                  <c:v>0.55833333333333335</c:v>
                </c:pt>
                <c:pt idx="231">
                  <c:v>0.51376146788990829</c:v>
                </c:pt>
                <c:pt idx="232">
                  <c:v>0.37681159420289845</c:v>
                </c:pt>
                <c:pt idx="233">
                  <c:v>0.51587301587301582</c:v>
                </c:pt>
                <c:pt idx="234">
                  <c:v>0.40160642570281119</c:v>
                </c:pt>
                <c:pt idx="235">
                  <c:v>0.42201834862385323</c:v>
                </c:pt>
                <c:pt idx="236">
                  <c:v>0.36034115138592748</c:v>
                </c:pt>
                <c:pt idx="237">
                  <c:v>0.42018779342722995</c:v>
                </c:pt>
                <c:pt idx="238">
                  <c:v>0.57703081232492992</c:v>
                </c:pt>
                <c:pt idx="239">
                  <c:v>0.61752136752136744</c:v>
                </c:pt>
                <c:pt idx="240">
                  <c:v>0.59259259259259256</c:v>
                </c:pt>
                <c:pt idx="241">
                  <c:v>0.48484848484848492</c:v>
                </c:pt>
                <c:pt idx="242">
                  <c:v>0.3666666666666667</c:v>
                </c:pt>
                <c:pt idx="243">
                  <c:v>0.43820224719101125</c:v>
                </c:pt>
                <c:pt idx="244">
                  <c:v>0.46527777777777773</c:v>
                </c:pt>
                <c:pt idx="245">
                  <c:v>0.50113378684807264</c:v>
                </c:pt>
                <c:pt idx="246">
                  <c:v>0.47250859106529219</c:v>
                </c:pt>
                <c:pt idx="247">
                  <c:v>0.41926851025869766</c:v>
                </c:pt>
                <c:pt idx="248">
                  <c:v>0.4456140350877193</c:v>
                </c:pt>
                <c:pt idx="249">
                  <c:v>0.43416370106761576</c:v>
                </c:pt>
                <c:pt idx="250">
                  <c:v>0.37759336099585061</c:v>
                </c:pt>
                <c:pt idx="251">
                  <c:v>0.47032967032967027</c:v>
                </c:pt>
                <c:pt idx="252">
                  <c:v>0.36003303055326175</c:v>
                </c:pt>
                <c:pt idx="253">
                  <c:v>0.37601390498261877</c:v>
                </c:pt>
                <c:pt idx="254">
                  <c:v>0.3963963963963964</c:v>
                </c:pt>
                <c:pt idx="255">
                  <c:v>0.45205479452054798</c:v>
                </c:pt>
                <c:pt idx="256">
                  <c:v>0.36902485659655826</c:v>
                </c:pt>
                <c:pt idx="257">
                  <c:v>0.2067099567099567</c:v>
                </c:pt>
                <c:pt idx="258">
                  <c:v>0.14321295143212953</c:v>
                </c:pt>
                <c:pt idx="259">
                  <c:v>0.24028497409326427</c:v>
                </c:pt>
                <c:pt idx="260">
                  <c:v>0.25706940874035988</c:v>
                </c:pt>
                <c:pt idx="261">
                  <c:v>0.34531886024423331</c:v>
                </c:pt>
                <c:pt idx="262">
                  <c:v>0.16648044692737426</c:v>
                </c:pt>
                <c:pt idx="263">
                  <c:v>0.21345707656612528</c:v>
                </c:pt>
                <c:pt idx="264">
                  <c:v>0.26699507389162558</c:v>
                </c:pt>
                <c:pt idx="265">
                  <c:v>0.27589852008456661</c:v>
                </c:pt>
                <c:pt idx="266">
                  <c:v>0.16593406593406596</c:v>
                </c:pt>
                <c:pt idx="267">
                  <c:v>0.12855007473841554</c:v>
                </c:pt>
                <c:pt idx="268">
                  <c:v>0.12586037364798427</c:v>
                </c:pt>
                <c:pt idx="269">
                  <c:v>0.15332428765264586</c:v>
                </c:pt>
                <c:pt idx="270">
                  <c:v>0.11611030478955009</c:v>
                </c:pt>
                <c:pt idx="271">
                  <c:v>0.29174425822470512</c:v>
                </c:pt>
                <c:pt idx="272">
                  <c:v>0.11440107671601615</c:v>
                </c:pt>
                <c:pt idx="273">
                  <c:v>0.12250332889480692</c:v>
                </c:pt>
                <c:pt idx="274">
                  <c:v>6.8141592920353988E-2</c:v>
                </c:pt>
                <c:pt idx="275">
                  <c:v>8.6486486486486477E-2</c:v>
                </c:pt>
                <c:pt idx="276">
                  <c:v>0.29808568824065634</c:v>
                </c:pt>
                <c:pt idx="277">
                  <c:v>7.3170731707317083E-2</c:v>
                </c:pt>
                <c:pt idx="278">
                  <c:v>0.12404580152671753</c:v>
                </c:pt>
                <c:pt idx="279">
                  <c:v>9.7560975609756101E-2</c:v>
                </c:pt>
                <c:pt idx="280">
                  <c:v>9.1194968553459113E-2</c:v>
                </c:pt>
                <c:pt idx="281">
                  <c:v>9.3434343434343439E-2</c:v>
                </c:pt>
                <c:pt idx="282">
                  <c:v>7.7669902912621352E-2</c:v>
                </c:pt>
                <c:pt idx="283">
                  <c:v>5.526590198123045E-2</c:v>
                </c:pt>
                <c:pt idx="284">
                  <c:v>3.7151702786377708E-2</c:v>
                </c:pt>
                <c:pt idx="285">
                  <c:v>0.1013443640124095</c:v>
                </c:pt>
                <c:pt idx="286">
                  <c:v>0.10466582597730138</c:v>
                </c:pt>
                <c:pt idx="287">
                  <c:v>0.16931982633863962</c:v>
                </c:pt>
                <c:pt idx="288">
                  <c:v>0.12299465240641712</c:v>
                </c:pt>
                <c:pt idx="289">
                  <c:v>0.10462287104622871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LossLocal!$H$6</c:f>
              <c:strCache>
                <c:ptCount val="1"/>
                <c:pt idx="0">
                  <c:v>106/Sum</c:v>
                </c:pt>
              </c:strCache>
            </c:strRef>
          </c:tx>
          <c:spPr>
            <a:ln w="28575">
              <a:noFill/>
            </a:ln>
          </c:spPr>
          <c:xVal>
            <c:strRef>
              <c:f>LossLocal!$A$8:$A$297</c:f>
              <c:strCache>
                <c:ptCount val="290"/>
                <c:pt idx="0">
                  <c:v> 16-OCT-2006 00:00:00</c:v>
                </c:pt>
                <c:pt idx="1">
                  <c:v> 23-OCT-2006 00:00:00</c:v>
                </c:pt>
                <c:pt idx="2">
                  <c:v> 30-OCT-2006 00:00:00</c:v>
                </c:pt>
                <c:pt idx="3">
                  <c:v> 06-NOV-2006 00:00:00</c:v>
                </c:pt>
                <c:pt idx="4">
                  <c:v> 13-NOV-2006 00:00:00</c:v>
                </c:pt>
                <c:pt idx="5">
                  <c:v> 20-NOV-2006 00:00:00</c:v>
                </c:pt>
                <c:pt idx="6">
                  <c:v> 27-NOV-2006 00:00:00</c:v>
                </c:pt>
                <c:pt idx="7">
                  <c:v> 04-DEC-2006 00:00:00</c:v>
                </c:pt>
                <c:pt idx="8">
                  <c:v> 11-DEC-2006 00:00:00</c:v>
                </c:pt>
                <c:pt idx="9">
                  <c:v> 18-DEC-2006 00:00:00</c:v>
                </c:pt>
                <c:pt idx="10">
                  <c:v> 25-DEC-2006 00:00:00</c:v>
                </c:pt>
                <c:pt idx="11">
                  <c:v> 01-JAN-2007 00:00:00</c:v>
                </c:pt>
                <c:pt idx="12">
                  <c:v> 08-JAN-2007 00:00:00</c:v>
                </c:pt>
                <c:pt idx="13">
                  <c:v> 15-JAN-2007 00:00:00</c:v>
                </c:pt>
                <c:pt idx="14">
                  <c:v> 22-JAN-2007 00:00:00</c:v>
                </c:pt>
                <c:pt idx="15">
                  <c:v> 29-JAN-2007 00:00:00</c:v>
                </c:pt>
                <c:pt idx="16">
                  <c:v> 05-FEB-2007 00:00:00</c:v>
                </c:pt>
                <c:pt idx="17">
                  <c:v> 12-FEB-2007 00:00:00</c:v>
                </c:pt>
                <c:pt idx="18">
                  <c:v> 19-FEB-2007 00:00:00</c:v>
                </c:pt>
                <c:pt idx="19">
                  <c:v> 26-FEB-2007 00:00:00</c:v>
                </c:pt>
                <c:pt idx="20">
                  <c:v> 05-MAR-2007 00:00:00</c:v>
                </c:pt>
                <c:pt idx="21">
                  <c:v> 12-MAR-2007 00:00:00</c:v>
                </c:pt>
                <c:pt idx="22">
                  <c:v> 19-MAR-2007 00:00:00</c:v>
                </c:pt>
                <c:pt idx="23">
                  <c:v> 26-MAR-2007 00:00:00</c:v>
                </c:pt>
                <c:pt idx="24">
                  <c:v> 02-APR-2007 00:00:00</c:v>
                </c:pt>
                <c:pt idx="25">
                  <c:v> 09-APR-2007 00:00:00</c:v>
                </c:pt>
                <c:pt idx="26">
                  <c:v> 16-APR-2007 00:00:00</c:v>
                </c:pt>
                <c:pt idx="27">
                  <c:v> 23-APR-2007 00:00:00</c:v>
                </c:pt>
                <c:pt idx="28">
                  <c:v> 30-APR-2007 00:00:00</c:v>
                </c:pt>
                <c:pt idx="29">
                  <c:v> 07-MAY-2007 00:00:00</c:v>
                </c:pt>
                <c:pt idx="30">
                  <c:v> 14-MAY-2007 00:00:00</c:v>
                </c:pt>
                <c:pt idx="31">
                  <c:v> 21-MAY-2007 00:00:00</c:v>
                </c:pt>
                <c:pt idx="32">
                  <c:v> 28-MAY-2007 00:00:00</c:v>
                </c:pt>
                <c:pt idx="33">
                  <c:v> 04-JUN-2007 00:00:00</c:v>
                </c:pt>
                <c:pt idx="34">
                  <c:v> 11-JUN-2007 00:00:00</c:v>
                </c:pt>
                <c:pt idx="35">
                  <c:v> 18-JUN-2007 00:00:00</c:v>
                </c:pt>
                <c:pt idx="36">
                  <c:v> 25-JUN-2007 00:00:00</c:v>
                </c:pt>
                <c:pt idx="37">
                  <c:v> 02-JUL-2007 00:00:00</c:v>
                </c:pt>
                <c:pt idx="38">
                  <c:v> 09-JUL-2007 00:00:00</c:v>
                </c:pt>
                <c:pt idx="39">
                  <c:v> 16-JUL-2007 00:00:00</c:v>
                </c:pt>
                <c:pt idx="40">
                  <c:v> 23-JUL-2007 00:00:00</c:v>
                </c:pt>
                <c:pt idx="41">
                  <c:v> 30-JUL-2007 00:00:00</c:v>
                </c:pt>
                <c:pt idx="42">
                  <c:v> 06-AUG-2007 00:00:00</c:v>
                </c:pt>
                <c:pt idx="43">
                  <c:v> 13-AUG-2007 00:00:00</c:v>
                </c:pt>
                <c:pt idx="44">
                  <c:v> 20-AUG-2007 00:00:00</c:v>
                </c:pt>
                <c:pt idx="45">
                  <c:v> 27-AUG-2007 00:00:00</c:v>
                </c:pt>
                <c:pt idx="46">
                  <c:v> 03-SEP-2007 00:00:00</c:v>
                </c:pt>
                <c:pt idx="47">
                  <c:v> 10-SEP-2007 00:00:00</c:v>
                </c:pt>
                <c:pt idx="48">
                  <c:v> 17-SEP-2007 00:00:00</c:v>
                </c:pt>
                <c:pt idx="49">
                  <c:v> 24-SEP-2007 00:00:00</c:v>
                </c:pt>
                <c:pt idx="50">
                  <c:v> 01-OCT-2007 00:00:00</c:v>
                </c:pt>
                <c:pt idx="51">
                  <c:v> 08-OCT-2007 00:00:00</c:v>
                </c:pt>
                <c:pt idx="52">
                  <c:v> 15-OCT-2007 00:00:00</c:v>
                </c:pt>
                <c:pt idx="53">
                  <c:v> 22-OCT-2007 00:00:00</c:v>
                </c:pt>
                <c:pt idx="54">
                  <c:v> 29-OCT-2007 00:00:00</c:v>
                </c:pt>
                <c:pt idx="55">
                  <c:v> 05-NOV-2007 00:00:00</c:v>
                </c:pt>
                <c:pt idx="56">
                  <c:v> 12-NOV-2007 00:00:00</c:v>
                </c:pt>
                <c:pt idx="57">
                  <c:v> 19-NOV-2007 00:00:00</c:v>
                </c:pt>
                <c:pt idx="58">
                  <c:v> 26-NOV-2007 00:00:00</c:v>
                </c:pt>
                <c:pt idx="59">
                  <c:v> 03-DEC-2007 00:00:00</c:v>
                </c:pt>
                <c:pt idx="60">
                  <c:v> 10-DEC-2007 00:00:00</c:v>
                </c:pt>
                <c:pt idx="61">
                  <c:v> 17-DEC-2007 00:00:00</c:v>
                </c:pt>
                <c:pt idx="62">
                  <c:v> 24-DEC-2007 00:00:00</c:v>
                </c:pt>
                <c:pt idx="63">
                  <c:v> 31-DEC-2007 00:00:00</c:v>
                </c:pt>
                <c:pt idx="64">
                  <c:v> 07-JAN-2008 00:00:00</c:v>
                </c:pt>
                <c:pt idx="65">
                  <c:v> 14-JAN-2008 00:00:00</c:v>
                </c:pt>
                <c:pt idx="66">
                  <c:v> 21-JAN-2008 00:00:00</c:v>
                </c:pt>
                <c:pt idx="67">
                  <c:v> 28-JAN-2008 00:00:00</c:v>
                </c:pt>
                <c:pt idx="68">
                  <c:v> 04-FEB-2008 00:00:00</c:v>
                </c:pt>
                <c:pt idx="69">
                  <c:v> 11-FEB-2008 00:00:00</c:v>
                </c:pt>
                <c:pt idx="70">
                  <c:v> 18-FEB-2008 00:00:00</c:v>
                </c:pt>
                <c:pt idx="71">
                  <c:v> 25-FEB-2008 00:00:00</c:v>
                </c:pt>
                <c:pt idx="72">
                  <c:v> 03-MAR-2008 00:00:00</c:v>
                </c:pt>
                <c:pt idx="73">
                  <c:v> 10-MAR-2008 00:00:00</c:v>
                </c:pt>
                <c:pt idx="74">
                  <c:v> 17-MAR-2008 00:00:00</c:v>
                </c:pt>
                <c:pt idx="75">
                  <c:v> 24-MAR-2008 00:00:00</c:v>
                </c:pt>
                <c:pt idx="76">
                  <c:v> 31-MAR-2008 00:00:00</c:v>
                </c:pt>
                <c:pt idx="77">
                  <c:v> 07-APR-2008 00:00:00</c:v>
                </c:pt>
                <c:pt idx="78">
                  <c:v> 14-APR-2008 00:00:00</c:v>
                </c:pt>
                <c:pt idx="79">
                  <c:v> 21-APR-2008 00:00:00</c:v>
                </c:pt>
                <c:pt idx="80">
                  <c:v> 28-APR-2008 00:00:00</c:v>
                </c:pt>
                <c:pt idx="81">
                  <c:v> 05-MAY-2008 00:00:00</c:v>
                </c:pt>
                <c:pt idx="82">
                  <c:v> 12-MAY-2008 00:00:00</c:v>
                </c:pt>
                <c:pt idx="83">
                  <c:v> 19-MAY-2008 00:00:00</c:v>
                </c:pt>
                <c:pt idx="84">
                  <c:v> 26-MAY-2008 00:00:00</c:v>
                </c:pt>
                <c:pt idx="85">
                  <c:v> 02-JUN-2008 00:00:00</c:v>
                </c:pt>
                <c:pt idx="86">
                  <c:v> 09-JUN-2008 00:00:00</c:v>
                </c:pt>
                <c:pt idx="87">
                  <c:v> 16-JUN-2008 00:00:00</c:v>
                </c:pt>
                <c:pt idx="88">
                  <c:v> 23-JUN-2008 00:00:00</c:v>
                </c:pt>
                <c:pt idx="89">
                  <c:v> 30-JUN-2008 00:00:00</c:v>
                </c:pt>
                <c:pt idx="90">
                  <c:v> 07-JUL-2008 00:00:00</c:v>
                </c:pt>
                <c:pt idx="91">
                  <c:v> 14-JUL-2008 00:00:00</c:v>
                </c:pt>
                <c:pt idx="92">
                  <c:v> 21-JUL-2008 00:00:00</c:v>
                </c:pt>
                <c:pt idx="93">
                  <c:v> 28-JUL-2008 00:00:00</c:v>
                </c:pt>
                <c:pt idx="94">
                  <c:v> 04-AUG-2008 00:00:00</c:v>
                </c:pt>
                <c:pt idx="95">
                  <c:v> 11-AUG-2008 00:00:00</c:v>
                </c:pt>
                <c:pt idx="96">
                  <c:v> 18-AUG-2008 00:00:00</c:v>
                </c:pt>
                <c:pt idx="97">
                  <c:v> 25-AUG-2008 00:00:00</c:v>
                </c:pt>
                <c:pt idx="98">
                  <c:v> 01-SEP-2008 00:00:00</c:v>
                </c:pt>
                <c:pt idx="99">
                  <c:v> 08-SEP-2008 00:00:00</c:v>
                </c:pt>
                <c:pt idx="100">
                  <c:v> 15-SEP-2008 00:00:00</c:v>
                </c:pt>
                <c:pt idx="101">
                  <c:v> 22-SEP-2008 00:00:00</c:v>
                </c:pt>
                <c:pt idx="102">
                  <c:v> 29-SEP-2008 00:00:00</c:v>
                </c:pt>
                <c:pt idx="103">
                  <c:v> 06-OCT-2008 00:00:00</c:v>
                </c:pt>
                <c:pt idx="104">
                  <c:v> 13-OCT-2008 00:00:00</c:v>
                </c:pt>
                <c:pt idx="105">
                  <c:v> 20-OCT-2008 00:00:00</c:v>
                </c:pt>
                <c:pt idx="106">
                  <c:v> 27-OCT-2008 00:00:00</c:v>
                </c:pt>
                <c:pt idx="107">
                  <c:v> 03-NOV-2008 00:00:00</c:v>
                </c:pt>
                <c:pt idx="108">
                  <c:v> 10-NOV-2008 00:00:00</c:v>
                </c:pt>
                <c:pt idx="109">
                  <c:v> 17-NOV-2008 00:00:00</c:v>
                </c:pt>
                <c:pt idx="110">
                  <c:v> 24-NOV-2008 00:00:00</c:v>
                </c:pt>
                <c:pt idx="111">
                  <c:v> 01-DEC-2008 00:00:00</c:v>
                </c:pt>
                <c:pt idx="112">
                  <c:v> 08-DEC-2008 00:00:00</c:v>
                </c:pt>
                <c:pt idx="113">
                  <c:v> 15-DEC-2008 00:00:00</c:v>
                </c:pt>
                <c:pt idx="114">
                  <c:v> 22-DEC-2008 00:00:00</c:v>
                </c:pt>
                <c:pt idx="115">
                  <c:v> 29-DEC-2008 00:00:00</c:v>
                </c:pt>
                <c:pt idx="116">
                  <c:v> 05-JAN-2009 00:00:00</c:v>
                </c:pt>
                <c:pt idx="117">
                  <c:v> 12-JAN-2009 00:00:00</c:v>
                </c:pt>
                <c:pt idx="118">
                  <c:v> 19-JAN-2009 00:00:00</c:v>
                </c:pt>
                <c:pt idx="119">
                  <c:v> 26-JAN-2009 00:00:00</c:v>
                </c:pt>
                <c:pt idx="120">
                  <c:v> 02-FEB-2009 00:00:00</c:v>
                </c:pt>
                <c:pt idx="121">
                  <c:v> 09-FEB-2009 00:00:00</c:v>
                </c:pt>
                <c:pt idx="122">
                  <c:v> 16-FEB-2009 00:00:00</c:v>
                </c:pt>
                <c:pt idx="123">
                  <c:v> 23-FEB-2009 00:00:00</c:v>
                </c:pt>
                <c:pt idx="124">
                  <c:v> 02-MAR-2009 00:00:00</c:v>
                </c:pt>
                <c:pt idx="125">
                  <c:v> 09-MAR-2009 00:00:00</c:v>
                </c:pt>
                <c:pt idx="126">
                  <c:v> 16-MAR-2009 00:00:00</c:v>
                </c:pt>
                <c:pt idx="127">
                  <c:v> 23-MAR-2009 00:00:00</c:v>
                </c:pt>
                <c:pt idx="128">
                  <c:v> 30-MAR-2009 00:00:00</c:v>
                </c:pt>
                <c:pt idx="129">
                  <c:v> 06-APR-2009 00:00:00</c:v>
                </c:pt>
                <c:pt idx="130">
                  <c:v> 13-APR-2009 00:00:00</c:v>
                </c:pt>
                <c:pt idx="131">
                  <c:v> 20-APR-2009 00:00:00</c:v>
                </c:pt>
                <c:pt idx="132">
                  <c:v> 27-APR-2009 00:00:00</c:v>
                </c:pt>
                <c:pt idx="133">
                  <c:v> 04-MAY-2009 00:00:00</c:v>
                </c:pt>
                <c:pt idx="134">
                  <c:v> 11-MAY-2009 00:00:00</c:v>
                </c:pt>
                <c:pt idx="135">
                  <c:v> 18-MAY-2009 00:00:00</c:v>
                </c:pt>
                <c:pt idx="136">
                  <c:v> 25-MAY-2009 00:00:00</c:v>
                </c:pt>
                <c:pt idx="137">
                  <c:v> 01-JUN-2009 00:00:00</c:v>
                </c:pt>
                <c:pt idx="138">
                  <c:v> 08-JUN-2009 00:00:00</c:v>
                </c:pt>
                <c:pt idx="139">
                  <c:v> 15-JUN-2009 00:00:00</c:v>
                </c:pt>
                <c:pt idx="140">
                  <c:v> 22-JUN-2009 00:00:00</c:v>
                </c:pt>
                <c:pt idx="141">
                  <c:v> 29-JUN-2009 00:00:00</c:v>
                </c:pt>
                <c:pt idx="142">
                  <c:v> 06-JUL-2009 00:00:00</c:v>
                </c:pt>
                <c:pt idx="143">
                  <c:v> 13-JUL-2009 00:00:00</c:v>
                </c:pt>
                <c:pt idx="144">
                  <c:v> 20-JUL-2009 00:00:00</c:v>
                </c:pt>
                <c:pt idx="145">
                  <c:v> 27-JUL-2009 00:00:00</c:v>
                </c:pt>
                <c:pt idx="146">
                  <c:v> 03-AUG-2009 00:00:00</c:v>
                </c:pt>
                <c:pt idx="147">
                  <c:v> 10-AUG-2009 00:00:00</c:v>
                </c:pt>
                <c:pt idx="148">
                  <c:v> 17-AUG-2009 00:00:00</c:v>
                </c:pt>
                <c:pt idx="149">
                  <c:v> 24-AUG-2009 00:00:00</c:v>
                </c:pt>
                <c:pt idx="150">
                  <c:v> 31-AUG-2009 00:00:00</c:v>
                </c:pt>
                <c:pt idx="151">
                  <c:v> 07-SEP-2009 00:00:00</c:v>
                </c:pt>
                <c:pt idx="152">
                  <c:v> 14-SEP-2009 00:00:00</c:v>
                </c:pt>
                <c:pt idx="153">
                  <c:v> 21-SEP-2009 00:00:00</c:v>
                </c:pt>
                <c:pt idx="154">
                  <c:v> 28-SEP-2009 00:00:00</c:v>
                </c:pt>
                <c:pt idx="155">
                  <c:v> 05-OCT-2009 00:00:00</c:v>
                </c:pt>
                <c:pt idx="156">
                  <c:v> 12-OCT-2009 00:00:00</c:v>
                </c:pt>
                <c:pt idx="157">
                  <c:v> 19-OCT-2009 00:00:00</c:v>
                </c:pt>
                <c:pt idx="158">
                  <c:v> 26-OCT-2009 00:00:00</c:v>
                </c:pt>
                <c:pt idx="159">
                  <c:v> 02-NOV-2009 00:00:00</c:v>
                </c:pt>
                <c:pt idx="160">
                  <c:v> 09-NOV-2009 00:00:00</c:v>
                </c:pt>
                <c:pt idx="161">
                  <c:v> 16-NOV-2009 00:00:00</c:v>
                </c:pt>
                <c:pt idx="162">
                  <c:v> 23-NOV-2009 00:00:00</c:v>
                </c:pt>
                <c:pt idx="163">
                  <c:v> 30-NOV-2009 00:00:00</c:v>
                </c:pt>
                <c:pt idx="164">
                  <c:v> 07-DEC-2009 00:00:00</c:v>
                </c:pt>
                <c:pt idx="165">
                  <c:v> 14-DEC-2009 00:00:00</c:v>
                </c:pt>
                <c:pt idx="166">
                  <c:v> 21-DEC-2009 00:00:00</c:v>
                </c:pt>
                <c:pt idx="167">
                  <c:v> 28-DEC-2009 00:00:00</c:v>
                </c:pt>
                <c:pt idx="168">
                  <c:v> 04-JAN-2010 00:00:00</c:v>
                </c:pt>
                <c:pt idx="169">
                  <c:v> 11-JAN-2010 00:00:00</c:v>
                </c:pt>
                <c:pt idx="170">
                  <c:v> 18-JAN-2010 00:00:00</c:v>
                </c:pt>
                <c:pt idx="171">
                  <c:v> 25-JAN-2010 00:00:00</c:v>
                </c:pt>
                <c:pt idx="172">
                  <c:v> 01-FEB-2010 00:00:00</c:v>
                </c:pt>
                <c:pt idx="173">
                  <c:v> 08-FEB-2010 00:00:00</c:v>
                </c:pt>
                <c:pt idx="174">
                  <c:v> 15-FEB-2010 00:00:00</c:v>
                </c:pt>
                <c:pt idx="175">
                  <c:v> 22-FEB-2010 00:00:00</c:v>
                </c:pt>
                <c:pt idx="176">
                  <c:v> 01-MAR-2010 00:00:00</c:v>
                </c:pt>
                <c:pt idx="177">
                  <c:v> 08-MAR-2010 00:00:00</c:v>
                </c:pt>
                <c:pt idx="178">
                  <c:v> 15-MAR-2010 00:00:00</c:v>
                </c:pt>
                <c:pt idx="179">
                  <c:v> 22-MAR-2010 00:00:00</c:v>
                </c:pt>
                <c:pt idx="180">
                  <c:v> 29-MAR-2010 00:00:00</c:v>
                </c:pt>
                <c:pt idx="181">
                  <c:v> 05-APR-2010 00:00:00</c:v>
                </c:pt>
                <c:pt idx="182">
                  <c:v> 12-APR-2010 00:00:00</c:v>
                </c:pt>
                <c:pt idx="183">
                  <c:v> 19-APR-2010 00:00:00</c:v>
                </c:pt>
                <c:pt idx="184">
                  <c:v> 26-APR-2010 00:00:00</c:v>
                </c:pt>
                <c:pt idx="185">
                  <c:v> 03-MAY-2010 00:00:00</c:v>
                </c:pt>
                <c:pt idx="186">
                  <c:v> 10-MAY-2010 00:00:00</c:v>
                </c:pt>
                <c:pt idx="187">
                  <c:v> 17-MAY-2010 00:00:00</c:v>
                </c:pt>
                <c:pt idx="188">
                  <c:v> 24-MAY-2010 00:00:00</c:v>
                </c:pt>
                <c:pt idx="189">
                  <c:v> 31-MAY-2010 00:00:00</c:v>
                </c:pt>
                <c:pt idx="190">
                  <c:v> 07-JUN-2010 00:00:00</c:v>
                </c:pt>
                <c:pt idx="191">
                  <c:v> 14-JUN-2010 00:00:00</c:v>
                </c:pt>
                <c:pt idx="192">
                  <c:v> 21-JUN-2010 00:00:00</c:v>
                </c:pt>
                <c:pt idx="193">
                  <c:v> 28-JUN-2010 00:00:00</c:v>
                </c:pt>
                <c:pt idx="194">
                  <c:v> 05-JUL-2010 00:00:00</c:v>
                </c:pt>
                <c:pt idx="195">
                  <c:v> 12-JUL-2010 00:00:00</c:v>
                </c:pt>
                <c:pt idx="196">
                  <c:v> 19-JUL-2010 00:00:00</c:v>
                </c:pt>
                <c:pt idx="197">
                  <c:v> 26-JUL-2010 00:00:00</c:v>
                </c:pt>
                <c:pt idx="198">
                  <c:v> 02-AUG-2010 00:00:00</c:v>
                </c:pt>
                <c:pt idx="199">
                  <c:v> 09-AUG-2010 00:00:00</c:v>
                </c:pt>
                <c:pt idx="200">
                  <c:v> 16-AUG-2010 00:00:00</c:v>
                </c:pt>
                <c:pt idx="201">
                  <c:v> 23-AUG-2010 00:00:00</c:v>
                </c:pt>
                <c:pt idx="202">
                  <c:v> 30-AUG-2010 00:00:00</c:v>
                </c:pt>
                <c:pt idx="203">
                  <c:v> 06-SEP-2010 00:00:00</c:v>
                </c:pt>
                <c:pt idx="204">
                  <c:v> 13-SEP-2010 00:00:00</c:v>
                </c:pt>
                <c:pt idx="205">
                  <c:v> 20-SEP-2010 00:00:00</c:v>
                </c:pt>
                <c:pt idx="206">
                  <c:v> 27-SEP-2010 00:00:00</c:v>
                </c:pt>
                <c:pt idx="207">
                  <c:v> 04-OCT-2010 00:00:00</c:v>
                </c:pt>
                <c:pt idx="208">
                  <c:v> 11-OCT-2010 00:00:00</c:v>
                </c:pt>
                <c:pt idx="209">
                  <c:v> 18-OCT-2010 00:00:00</c:v>
                </c:pt>
                <c:pt idx="210">
                  <c:v> 25-OCT-2010 00:00:00</c:v>
                </c:pt>
                <c:pt idx="211">
                  <c:v> 01-NOV-2010 00:00:00</c:v>
                </c:pt>
                <c:pt idx="212">
                  <c:v> 08-NOV-2010 00:00:00</c:v>
                </c:pt>
                <c:pt idx="213">
                  <c:v> 15-NOV-2010 00:00:00</c:v>
                </c:pt>
                <c:pt idx="214">
                  <c:v> 22-NOV-2010 00:00:00</c:v>
                </c:pt>
                <c:pt idx="215">
                  <c:v> 29-NOV-2010 00:00:00</c:v>
                </c:pt>
                <c:pt idx="216">
                  <c:v> 06-DEC-2010 00:00:00</c:v>
                </c:pt>
                <c:pt idx="217">
                  <c:v> 13-DEC-2010 00:00:00</c:v>
                </c:pt>
                <c:pt idx="218">
                  <c:v> 20-DEC-2010 00:00:00</c:v>
                </c:pt>
                <c:pt idx="219">
                  <c:v> 27-DEC-2010 00:00:00</c:v>
                </c:pt>
                <c:pt idx="220">
                  <c:v> 03-JAN-2011 00:00:00</c:v>
                </c:pt>
                <c:pt idx="221">
                  <c:v> 10-JAN-2011 00:00:00</c:v>
                </c:pt>
                <c:pt idx="222">
                  <c:v> 17-JAN-2011 00:00:00</c:v>
                </c:pt>
                <c:pt idx="223">
                  <c:v> 24-JAN-2011 00:00:00</c:v>
                </c:pt>
                <c:pt idx="224">
                  <c:v> 31-JAN-2011 00:00:00</c:v>
                </c:pt>
                <c:pt idx="225">
                  <c:v> 07-FEB-2011 00:00:00</c:v>
                </c:pt>
                <c:pt idx="226">
                  <c:v> 14-FEB-2011 00:00:00</c:v>
                </c:pt>
                <c:pt idx="227">
                  <c:v> 21-FEB-2011 00:00:00</c:v>
                </c:pt>
                <c:pt idx="228">
                  <c:v> 28-FEB-2011 00:00:00</c:v>
                </c:pt>
                <c:pt idx="229">
                  <c:v> 07-MAR-2011 00:00:00</c:v>
                </c:pt>
                <c:pt idx="230">
                  <c:v> 14-MAR-2011 00:00:00</c:v>
                </c:pt>
                <c:pt idx="231">
                  <c:v> 21-MAR-2011 00:00:00</c:v>
                </c:pt>
                <c:pt idx="232">
                  <c:v> 28-MAR-2011 00:00:00</c:v>
                </c:pt>
                <c:pt idx="233">
                  <c:v> 04-APR-2011 00:00:00</c:v>
                </c:pt>
                <c:pt idx="234">
                  <c:v> 11-APR-2011 00:00:00</c:v>
                </c:pt>
                <c:pt idx="235">
                  <c:v> 18-APR-2011 00:00:00</c:v>
                </c:pt>
                <c:pt idx="236">
                  <c:v> 25-APR-2011 00:00:00</c:v>
                </c:pt>
                <c:pt idx="237">
                  <c:v> 02-MAY-2011 00:00:00</c:v>
                </c:pt>
                <c:pt idx="238">
                  <c:v> 09-MAY-2011 00:00:00</c:v>
                </c:pt>
                <c:pt idx="239">
                  <c:v> 16-MAY-2011 00:00:00</c:v>
                </c:pt>
                <c:pt idx="240">
                  <c:v> 23-MAY-2011 00:00:00</c:v>
                </c:pt>
                <c:pt idx="241">
                  <c:v> 30-MAY-2011 00:00:00</c:v>
                </c:pt>
                <c:pt idx="242">
                  <c:v> 06-JUN-2011 00:00:00</c:v>
                </c:pt>
                <c:pt idx="243">
                  <c:v> 13-JUN-2011 00:00:00</c:v>
                </c:pt>
                <c:pt idx="244">
                  <c:v> 20-JUN-2011 00:00:00</c:v>
                </c:pt>
                <c:pt idx="245">
                  <c:v> 27-JUN-2011 00:00:00</c:v>
                </c:pt>
                <c:pt idx="246">
                  <c:v> 04-JUL-2011 00:00:00</c:v>
                </c:pt>
                <c:pt idx="247">
                  <c:v> 11-JUL-2011 00:00:00</c:v>
                </c:pt>
                <c:pt idx="248">
                  <c:v> 18-JUL-2011 00:00:00</c:v>
                </c:pt>
                <c:pt idx="249">
                  <c:v> 25-JUL-2011 00:00:00</c:v>
                </c:pt>
                <c:pt idx="250">
                  <c:v> 01-AUG-2011 00:00:00</c:v>
                </c:pt>
                <c:pt idx="251">
                  <c:v> 08-AUG-2011 00:00:00</c:v>
                </c:pt>
                <c:pt idx="252">
                  <c:v> 15-AUG-2011 00:00:00</c:v>
                </c:pt>
                <c:pt idx="253">
                  <c:v> 22-AUG-2011 00:00:00</c:v>
                </c:pt>
                <c:pt idx="254">
                  <c:v> 29-AUG-2011 00:00:00</c:v>
                </c:pt>
                <c:pt idx="255">
                  <c:v> 05-SEP-2011 00:00:00</c:v>
                </c:pt>
                <c:pt idx="256">
                  <c:v> 12-SEP-2011 00:00:00</c:v>
                </c:pt>
                <c:pt idx="257">
                  <c:v> 19-SEP-2011 00:00:00</c:v>
                </c:pt>
                <c:pt idx="258">
                  <c:v> 26-SEP-2011 00:00:00</c:v>
                </c:pt>
                <c:pt idx="259">
                  <c:v> 03-OCT-2011 00:00:00</c:v>
                </c:pt>
                <c:pt idx="260">
                  <c:v> 10-OCT-2011 00:00:00</c:v>
                </c:pt>
                <c:pt idx="261">
                  <c:v> 17-OCT-2011 00:00:00</c:v>
                </c:pt>
                <c:pt idx="262">
                  <c:v> 24-OCT-2011 00:00:00</c:v>
                </c:pt>
                <c:pt idx="263">
                  <c:v> 31-OCT-2011 00:00:00</c:v>
                </c:pt>
                <c:pt idx="264">
                  <c:v> 07-NOV-2011 00:00:00</c:v>
                </c:pt>
                <c:pt idx="265">
                  <c:v> 14-NOV-2011 00:00:00</c:v>
                </c:pt>
                <c:pt idx="266">
                  <c:v> 21-NOV-2011 00:00:00</c:v>
                </c:pt>
                <c:pt idx="267">
                  <c:v> 28-NOV-2011 00:00:00</c:v>
                </c:pt>
                <c:pt idx="268">
                  <c:v> 05-DEC-2011 00:00:00</c:v>
                </c:pt>
                <c:pt idx="269">
                  <c:v> 12-DEC-2011 00:00:00</c:v>
                </c:pt>
                <c:pt idx="270">
                  <c:v> 19-DEC-2011 00:00:00</c:v>
                </c:pt>
                <c:pt idx="271">
                  <c:v> 26-DEC-2011 00:00:00</c:v>
                </c:pt>
                <c:pt idx="272">
                  <c:v> 02-JAN-2012 00:00:00</c:v>
                </c:pt>
                <c:pt idx="273">
                  <c:v> 09-JAN-2012 00:00:00</c:v>
                </c:pt>
                <c:pt idx="274">
                  <c:v> 16-JAN-2012 00:00:00</c:v>
                </c:pt>
                <c:pt idx="275">
                  <c:v> 23-JAN-2012 00:00:00</c:v>
                </c:pt>
                <c:pt idx="276">
                  <c:v> 30-JAN-2012 00:00:00</c:v>
                </c:pt>
                <c:pt idx="277">
                  <c:v> 06-FEB-2012 00:00:00</c:v>
                </c:pt>
                <c:pt idx="278">
                  <c:v> 13-FEB-2012 00:00:00</c:v>
                </c:pt>
                <c:pt idx="279">
                  <c:v> 20-FEB-2012 00:00:00</c:v>
                </c:pt>
                <c:pt idx="280">
                  <c:v> 27-FEB-2012 00:00:00</c:v>
                </c:pt>
                <c:pt idx="281">
                  <c:v> 05-MAR-2012 00:00:00</c:v>
                </c:pt>
                <c:pt idx="282">
                  <c:v> 12-MAR-2012 00:00:00</c:v>
                </c:pt>
                <c:pt idx="283">
                  <c:v> 19-MAR-2012 00:00:00</c:v>
                </c:pt>
                <c:pt idx="284">
                  <c:v> 26-MAR-2012 00:00:00</c:v>
                </c:pt>
                <c:pt idx="285">
                  <c:v> 02-APR-2012 00:00:00</c:v>
                </c:pt>
                <c:pt idx="286">
                  <c:v> 09-APR-2012 00:00:00</c:v>
                </c:pt>
                <c:pt idx="287">
                  <c:v> 16-APR-2012 00:00:00</c:v>
                </c:pt>
                <c:pt idx="288">
                  <c:v> 23-APR-2012 00:00:00</c:v>
                </c:pt>
                <c:pt idx="289">
                  <c:v> 30-APR-2012 00:00:00</c:v>
                </c:pt>
              </c:strCache>
            </c:strRef>
          </c:xVal>
          <c:yVal>
            <c:numRef>
              <c:f>LossLocal!$H$8:$H$297</c:f>
              <c:numCache>
                <c:formatCode>General</c:formatCode>
                <c:ptCount val="290"/>
                <c:pt idx="0">
                  <c:v>0.22200686241127321</c:v>
                </c:pt>
                <c:pt idx="1">
                  <c:v>0.1953479635600914</c:v>
                </c:pt>
                <c:pt idx="2">
                  <c:v>0.20339628388668898</c:v>
                </c:pt>
                <c:pt idx="3">
                  <c:v>0.26881720430107531</c:v>
                </c:pt>
                <c:pt idx="4">
                  <c:v>0.20269333597385883</c:v>
                </c:pt>
                <c:pt idx="5">
                  <c:v>0.22858431018935979</c:v>
                </c:pt>
                <c:pt idx="6">
                  <c:v>0.20537542524547345</c:v>
                </c:pt>
                <c:pt idx="7">
                  <c:v>0.2119358515692891</c:v>
                </c:pt>
                <c:pt idx="8">
                  <c:v>0.21526477956633167</c:v>
                </c:pt>
                <c:pt idx="9">
                  <c:v>0.20598673764826747</c:v>
                </c:pt>
                <c:pt idx="10">
                  <c:v>0.20376873886151589</c:v>
                </c:pt>
                <c:pt idx="11">
                  <c:v>0.2041055611025108</c:v>
                </c:pt>
                <c:pt idx="12">
                  <c:v>0.18156212221294413</c:v>
                </c:pt>
                <c:pt idx="13">
                  <c:v>0.15089216446858025</c:v>
                </c:pt>
                <c:pt idx="14">
                  <c:v>0.14914353219137624</c:v>
                </c:pt>
                <c:pt idx="15">
                  <c:v>0.13187619187325803</c:v>
                </c:pt>
                <c:pt idx="16">
                  <c:v>0.12270733652312601</c:v>
                </c:pt>
                <c:pt idx="17">
                  <c:v>0.12999585640562022</c:v>
                </c:pt>
                <c:pt idx="18">
                  <c:v>0.11940426505059745</c:v>
                </c:pt>
                <c:pt idx="19">
                  <c:v>0.12694786174575279</c:v>
                </c:pt>
                <c:pt idx="20">
                  <c:v>0.14242510932199928</c:v>
                </c:pt>
                <c:pt idx="21">
                  <c:v>0.136760014179369</c:v>
                </c:pt>
                <c:pt idx="22">
                  <c:v>0.12368893508456959</c:v>
                </c:pt>
                <c:pt idx="23">
                  <c:v>0.11347683668694432</c:v>
                </c:pt>
                <c:pt idx="24">
                  <c:v>0.12537425149700598</c:v>
                </c:pt>
                <c:pt idx="25">
                  <c:v>0.12224319917617781</c:v>
                </c:pt>
                <c:pt idx="26">
                  <c:v>0.13653114945890613</c:v>
                </c:pt>
                <c:pt idx="27">
                  <c:v>6.6556619346318915E-2</c:v>
                </c:pt>
                <c:pt idx="28">
                  <c:v>7.2191086202295182E-2</c:v>
                </c:pt>
                <c:pt idx="29">
                  <c:v>6.9171235085456306E-2</c:v>
                </c:pt>
                <c:pt idx="30">
                  <c:v>7.2311759188198182E-2</c:v>
                </c:pt>
                <c:pt idx="31">
                  <c:v>8.9617486338797805E-2</c:v>
                </c:pt>
                <c:pt idx="32">
                  <c:v>8.380761773719432E-2</c:v>
                </c:pt>
                <c:pt idx="33">
                  <c:v>0.13152034869948356</c:v>
                </c:pt>
                <c:pt idx="34">
                  <c:v>0.11971770376108098</c:v>
                </c:pt>
                <c:pt idx="35">
                  <c:v>0.12386923421406179</c:v>
                </c:pt>
                <c:pt idx="36">
                  <c:v>0.11152230446089219</c:v>
                </c:pt>
                <c:pt idx="37">
                  <c:v>0.14571676255024038</c:v>
                </c:pt>
                <c:pt idx="38">
                  <c:v>0.1706163522012579</c:v>
                </c:pt>
                <c:pt idx="39">
                  <c:v>0.20406435224386116</c:v>
                </c:pt>
                <c:pt idx="40">
                  <c:v>0.20987561816274541</c:v>
                </c:pt>
                <c:pt idx="41">
                  <c:v>0.10550458715596328</c:v>
                </c:pt>
                <c:pt idx="42">
                  <c:v>1.8237082066869303E-2</c:v>
                </c:pt>
                <c:pt idx="52">
                  <c:v>0</c:v>
                </c:pt>
                <c:pt idx="53">
                  <c:v>0.16791044776119404</c:v>
                </c:pt>
                <c:pt idx="54">
                  <c:v>0.15244755244755245</c:v>
                </c:pt>
                <c:pt idx="55">
                  <c:v>1.8867924528301886E-2</c:v>
                </c:pt>
                <c:pt idx="56">
                  <c:v>1.1009174311926606E-2</c:v>
                </c:pt>
                <c:pt idx="57">
                  <c:v>2.0447284345047924E-2</c:v>
                </c:pt>
                <c:pt idx="58">
                  <c:v>9.9319727891156451E-2</c:v>
                </c:pt>
                <c:pt idx="59">
                  <c:v>6.2599534484870753E-2</c:v>
                </c:pt>
                <c:pt idx="60">
                  <c:v>8.0623804619685158E-2</c:v>
                </c:pt>
                <c:pt idx="61">
                  <c:v>0.12092371255717869</c:v>
                </c:pt>
                <c:pt idx="62">
                  <c:v>0.13837562310258233</c:v>
                </c:pt>
                <c:pt idx="63">
                  <c:v>0.11488073167717218</c:v>
                </c:pt>
                <c:pt idx="64">
                  <c:v>8.2401018289006506E-2</c:v>
                </c:pt>
                <c:pt idx="65">
                  <c:v>0.16419748182865312</c:v>
                </c:pt>
                <c:pt idx="66">
                  <c:v>0.18085797855053623</c:v>
                </c:pt>
                <c:pt idx="67">
                  <c:v>0.16207441937900607</c:v>
                </c:pt>
                <c:pt idx="68">
                  <c:v>0.15116615731059996</c:v>
                </c:pt>
                <c:pt idx="69">
                  <c:v>0.15699085868424995</c:v>
                </c:pt>
                <c:pt idx="70">
                  <c:v>0.15006795324816527</c:v>
                </c:pt>
                <c:pt idx="71">
                  <c:v>0.14723877632101709</c:v>
                </c:pt>
                <c:pt idx="72">
                  <c:v>0.17058671491341432</c:v>
                </c:pt>
                <c:pt idx="73">
                  <c:v>0.17890975569220541</c:v>
                </c:pt>
                <c:pt idx="74">
                  <c:v>0.18483412322274881</c:v>
                </c:pt>
                <c:pt idx="75">
                  <c:v>0.18590371331021885</c:v>
                </c:pt>
                <c:pt idx="76">
                  <c:v>0.14409709269069113</c:v>
                </c:pt>
                <c:pt idx="77">
                  <c:v>0.13349565953842896</c:v>
                </c:pt>
                <c:pt idx="78">
                  <c:v>0.11232011232011233</c:v>
                </c:pt>
                <c:pt idx="79">
                  <c:v>0.13778920308483292</c:v>
                </c:pt>
                <c:pt idx="80">
                  <c:v>0.14089241005590422</c:v>
                </c:pt>
                <c:pt idx="81">
                  <c:v>0.13923994105300763</c:v>
                </c:pt>
                <c:pt idx="82">
                  <c:v>0.15076670958679622</c:v>
                </c:pt>
                <c:pt idx="83">
                  <c:v>0.15865830379056453</c:v>
                </c:pt>
                <c:pt idx="84">
                  <c:v>0.14705716222322637</c:v>
                </c:pt>
                <c:pt idx="85">
                  <c:v>0.15164146495716668</c:v>
                </c:pt>
                <c:pt idx="86">
                  <c:v>0.14576769586221383</c:v>
                </c:pt>
                <c:pt idx="87">
                  <c:v>0.11111111111111113</c:v>
                </c:pt>
                <c:pt idx="88">
                  <c:v>0.12663755458515286</c:v>
                </c:pt>
                <c:pt idx="89">
                  <c:v>8.0357142857142849E-2</c:v>
                </c:pt>
                <c:pt idx="90">
                  <c:v>0.10830324909747292</c:v>
                </c:pt>
                <c:pt idx="91">
                  <c:v>0.11138750690989496</c:v>
                </c:pt>
                <c:pt idx="92">
                  <c:v>0.17847553699284011</c:v>
                </c:pt>
                <c:pt idx="93">
                  <c:v>0.16850479117700237</c:v>
                </c:pt>
                <c:pt idx="94">
                  <c:v>0.17167400500733834</c:v>
                </c:pt>
                <c:pt idx="95">
                  <c:v>0.16882481367161031</c:v>
                </c:pt>
                <c:pt idx="96">
                  <c:v>0.15573122529644268</c:v>
                </c:pt>
                <c:pt idx="97">
                  <c:v>0.15282149280575541</c:v>
                </c:pt>
                <c:pt idx="98">
                  <c:v>0.15267473643108162</c:v>
                </c:pt>
                <c:pt idx="99">
                  <c:v>0.14320004085593177</c:v>
                </c:pt>
                <c:pt idx="100">
                  <c:v>0.14980743918490713</c:v>
                </c:pt>
                <c:pt idx="101">
                  <c:v>0.15755384847115533</c:v>
                </c:pt>
                <c:pt idx="102">
                  <c:v>0.16755950994549776</c:v>
                </c:pt>
                <c:pt idx="103">
                  <c:v>0.17532576477825626</c:v>
                </c:pt>
                <c:pt idx="104">
                  <c:v>0.13930806036069193</c:v>
                </c:pt>
                <c:pt idx="105">
                  <c:v>0.15192351992628428</c:v>
                </c:pt>
                <c:pt idx="106">
                  <c:v>0.13898595165085931</c:v>
                </c:pt>
                <c:pt idx="107">
                  <c:v>0.13229848323441384</c:v>
                </c:pt>
                <c:pt idx="108">
                  <c:v>0.14675672658256111</c:v>
                </c:pt>
                <c:pt idx="109">
                  <c:v>0.13882702301410541</c:v>
                </c:pt>
                <c:pt idx="110">
                  <c:v>4.6961325966850834E-2</c:v>
                </c:pt>
                <c:pt idx="111">
                  <c:v>0</c:v>
                </c:pt>
                <c:pt idx="112">
                  <c:v>2.2172949002217295E-3</c:v>
                </c:pt>
                <c:pt idx="113">
                  <c:v>8.6188086406284073E-2</c:v>
                </c:pt>
                <c:pt idx="114">
                  <c:v>8.4315084315084318E-2</c:v>
                </c:pt>
                <c:pt idx="115">
                  <c:v>3.3530140680807639E-2</c:v>
                </c:pt>
                <c:pt idx="116">
                  <c:v>6.7407235082005357E-2</c:v>
                </c:pt>
                <c:pt idx="117">
                  <c:v>8.6618692331464409E-2</c:v>
                </c:pt>
                <c:pt idx="118">
                  <c:v>9.2980978140380421E-2</c:v>
                </c:pt>
                <c:pt idx="119">
                  <c:v>7.6132363295001185E-2</c:v>
                </c:pt>
                <c:pt idx="120">
                  <c:v>6.4643279463933778E-2</c:v>
                </c:pt>
                <c:pt idx="121">
                  <c:v>9.8812194314713345E-2</c:v>
                </c:pt>
                <c:pt idx="122">
                  <c:v>0.11039078792274912</c:v>
                </c:pt>
                <c:pt idx="123">
                  <c:v>8.8047683781240185E-2</c:v>
                </c:pt>
                <c:pt idx="124">
                  <c:v>6.3876119041858206E-2</c:v>
                </c:pt>
                <c:pt idx="125">
                  <c:v>4.3706169866118867E-2</c:v>
                </c:pt>
                <c:pt idx="126">
                  <c:v>0.11242491065318226</c:v>
                </c:pt>
                <c:pt idx="127">
                  <c:v>9.4167150319210677E-2</c:v>
                </c:pt>
                <c:pt idx="128">
                  <c:v>0.10133843212237094</c:v>
                </c:pt>
                <c:pt idx="129">
                  <c:v>0.10479645304312778</c:v>
                </c:pt>
                <c:pt idx="130">
                  <c:v>0.1491938181574898</c:v>
                </c:pt>
                <c:pt idx="131">
                  <c:v>0.10256770029465412</c:v>
                </c:pt>
                <c:pt idx="132">
                  <c:v>0.15461127770057778</c:v>
                </c:pt>
                <c:pt idx="133">
                  <c:v>0.18825786120435706</c:v>
                </c:pt>
                <c:pt idx="134">
                  <c:v>0.19576719576719576</c:v>
                </c:pt>
                <c:pt idx="135">
                  <c:v>0.20935640517064497</c:v>
                </c:pt>
                <c:pt idx="136">
                  <c:v>0.20738238444426135</c:v>
                </c:pt>
                <c:pt idx="137">
                  <c:v>0.20443281938325988</c:v>
                </c:pt>
                <c:pt idx="138">
                  <c:v>0.18408295179100456</c:v>
                </c:pt>
                <c:pt idx="139">
                  <c:v>0.17167006703584958</c:v>
                </c:pt>
                <c:pt idx="152">
                  <c:v>0.15708274894810659</c:v>
                </c:pt>
                <c:pt idx="153">
                  <c:v>0.20817362735825573</c:v>
                </c:pt>
                <c:pt idx="154">
                  <c:v>0.19779763141491793</c:v>
                </c:pt>
                <c:pt idx="155">
                  <c:v>0.21265199768384485</c:v>
                </c:pt>
                <c:pt idx="156">
                  <c:v>0.2163425746702004</c:v>
                </c:pt>
                <c:pt idx="157">
                  <c:v>0.21088234328309197</c:v>
                </c:pt>
                <c:pt idx="158">
                  <c:v>0.18140064667842445</c:v>
                </c:pt>
                <c:pt idx="159">
                  <c:v>0.18509594699251358</c:v>
                </c:pt>
                <c:pt idx="160">
                  <c:v>0.18360229047371163</c:v>
                </c:pt>
                <c:pt idx="161">
                  <c:v>0.1899020925321559</c:v>
                </c:pt>
                <c:pt idx="162">
                  <c:v>0.18584750411409764</c:v>
                </c:pt>
                <c:pt idx="163">
                  <c:v>0.19152698471173327</c:v>
                </c:pt>
                <c:pt idx="164">
                  <c:v>0.19164054336468131</c:v>
                </c:pt>
                <c:pt idx="165">
                  <c:v>0.17879665928072266</c:v>
                </c:pt>
                <c:pt idx="166">
                  <c:v>0.15755423679346239</c:v>
                </c:pt>
                <c:pt idx="167">
                  <c:v>0.18208266885048058</c:v>
                </c:pt>
                <c:pt idx="168">
                  <c:v>0.18155148474940655</c:v>
                </c:pt>
                <c:pt idx="169">
                  <c:v>0.16233858379452248</c:v>
                </c:pt>
                <c:pt idx="170">
                  <c:v>0.15466101694915255</c:v>
                </c:pt>
                <c:pt idx="171">
                  <c:v>0.13873365803640092</c:v>
                </c:pt>
                <c:pt idx="172">
                  <c:v>0.14810322754531366</c:v>
                </c:pt>
                <c:pt idx="173">
                  <c:v>0.14411430101050657</c:v>
                </c:pt>
                <c:pt idx="174">
                  <c:v>0.14571039491602358</c:v>
                </c:pt>
                <c:pt idx="175">
                  <c:v>0.15351427927492836</c:v>
                </c:pt>
                <c:pt idx="176">
                  <c:v>0.1507334730424843</c:v>
                </c:pt>
                <c:pt idx="177">
                  <c:v>0.15127415479373246</c:v>
                </c:pt>
                <c:pt idx="178">
                  <c:v>0.14515463917525773</c:v>
                </c:pt>
                <c:pt idx="179">
                  <c:v>0.1627650060497659</c:v>
                </c:pt>
                <c:pt idx="180">
                  <c:v>0.15757609114425669</c:v>
                </c:pt>
                <c:pt idx="181">
                  <c:v>0.14262053735737948</c:v>
                </c:pt>
                <c:pt idx="182">
                  <c:v>0.18820335636722607</c:v>
                </c:pt>
                <c:pt idx="183">
                  <c:v>0.14930100480559197</c:v>
                </c:pt>
                <c:pt idx="184">
                  <c:v>0.12885669694665652</c:v>
                </c:pt>
                <c:pt idx="185">
                  <c:v>0.13548149512060395</c:v>
                </c:pt>
                <c:pt idx="186">
                  <c:v>0.1376104406074955</c:v>
                </c:pt>
                <c:pt idx="187">
                  <c:v>0.13652275379229872</c:v>
                </c:pt>
                <c:pt idx="188">
                  <c:v>0.13324981493081259</c:v>
                </c:pt>
                <c:pt idx="189">
                  <c:v>0.15466695408493211</c:v>
                </c:pt>
                <c:pt idx="190">
                  <c:v>0.16081885980279295</c:v>
                </c:pt>
                <c:pt idx="191">
                  <c:v>0.1605308990451024</c:v>
                </c:pt>
                <c:pt idx="192">
                  <c:v>0.17454068241469817</c:v>
                </c:pt>
                <c:pt idx="193">
                  <c:v>0.17116205888963815</c:v>
                </c:pt>
                <c:pt idx="194">
                  <c:v>0.16657142857142856</c:v>
                </c:pt>
                <c:pt idx="195">
                  <c:v>0.19577922077922078</c:v>
                </c:pt>
                <c:pt idx="196">
                  <c:v>0.40721649484536082</c:v>
                </c:pt>
                <c:pt idx="201">
                  <c:v>0.25283018867924528</c:v>
                </c:pt>
                <c:pt idx="202">
                  <c:v>0.13292065278559367</c:v>
                </c:pt>
                <c:pt idx="203">
                  <c:v>0.12305395606739179</c:v>
                </c:pt>
                <c:pt idx="204">
                  <c:v>0.10908670252761873</c:v>
                </c:pt>
                <c:pt idx="205">
                  <c:v>0.11256138537089687</c:v>
                </c:pt>
                <c:pt idx="206">
                  <c:v>0.53488372093023262</c:v>
                </c:pt>
                <c:pt idx="207">
                  <c:v>0.12903225806451613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0.10755691399662731</c:v>
                </c:pt>
                <c:pt idx="213">
                  <c:v>8.1151423663526095E-2</c:v>
                </c:pt>
                <c:pt idx="214">
                  <c:v>0.10288475202501067</c:v>
                </c:pt>
                <c:pt idx="215">
                  <c:v>0.10207683929845646</c:v>
                </c:pt>
                <c:pt idx="216">
                  <c:v>8.5422428405745376E-2</c:v>
                </c:pt>
                <c:pt idx="217">
                  <c:v>6.7108079852641028E-2</c:v>
                </c:pt>
                <c:pt idx="218">
                  <c:v>5.7945007235890016E-2</c:v>
                </c:pt>
                <c:pt idx="219">
                  <c:v>4.4481054365733116E-2</c:v>
                </c:pt>
                <c:pt idx="220">
                  <c:v>4.8354390890656684E-3</c:v>
                </c:pt>
                <c:pt idx="221">
                  <c:v>8.4097859327217136E-3</c:v>
                </c:pt>
                <c:pt idx="222">
                  <c:v>3.4246575342465747E-3</c:v>
                </c:pt>
                <c:pt idx="223">
                  <c:v>0</c:v>
                </c:pt>
                <c:pt idx="224">
                  <c:v>1.4450867052023121E-3</c:v>
                </c:pt>
                <c:pt idx="225">
                  <c:v>0</c:v>
                </c:pt>
                <c:pt idx="226">
                  <c:v>2.0876826722338203E-3</c:v>
                </c:pt>
                <c:pt idx="227">
                  <c:v>4.6382189239332098E-3</c:v>
                </c:pt>
                <c:pt idx="228">
                  <c:v>1.1600928074245939E-2</c:v>
                </c:pt>
                <c:pt idx="229">
                  <c:v>3.2786885245901641E-2</c:v>
                </c:pt>
                <c:pt idx="230">
                  <c:v>8.3333333333333332E-3</c:v>
                </c:pt>
                <c:pt idx="231">
                  <c:v>9.1743119266055051E-3</c:v>
                </c:pt>
                <c:pt idx="232">
                  <c:v>4.3478260869565209E-2</c:v>
                </c:pt>
                <c:pt idx="233">
                  <c:v>9.5238095238095247E-2</c:v>
                </c:pt>
                <c:pt idx="234">
                  <c:v>1.2048192771084336E-2</c:v>
                </c:pt>
                <c:pt idx="235">
                  <c:v>1.8348623853211008E-3</c:v>
                </c:pt>
                <c:pt idx="236">
                  <c:v>2.1321961620469083E-3</c:v>
                </c:pt>
                <c:pt idx="237">
                  <c:v>2.3474178403755865E-3</c:v>
                </c:pt>
                <c:pt idx="238">
                  <c:v>2.8011204481792717E-3</c:v>
                </c:pt>
                <c:pt idx="239">
                  <c:v>2.3504273504273504E-2</c:v>
                </c:pt>
                <c:pt idx="240">
                  <c:v>2.777777777777778E-2</c:v>
                </c:pt>
                <c:pt idx="241">
                  <c:v>2.0202020202020204E-2</c:v>
                </c:pt>
                <c:pt idx="242">
                  <c:v>0.15833333333333335</c:v>
                </c:pt>
                <c:pt idx="243">
                  <c:v>0.19475655430711611</c:v>
                </c:pt>
                <c:pt idx="244">
                  <c:v>0.15625</c:v>
                </c:pt>
                <c:pt idx="245">
                  <c:v>0.21655328798185944</c:v>
                </c:pt>
                <c:pt idx="246">
                  <c:v>0.15292096219931273</c:v>
                </c:pt>
                <c:pt idx="247">
                  <c:v>0.10883140053523641</c:v>
                </c:pt>
                <c:pt idx="248">
                  <c:v>0.10175438596491229</c:v>
                </c:pt>
                <c:pt idx="249">
                  <c:v>9.9644128113879016E-2</c:v>
                </c:pt>
                <c:pt idx="250">
                  <c:v>8.2987551867219927E-2</c:v>
                </c:pt>
                <c:pt idx="251">
                  <c:v>0.11428571428571427</c:v>
                </c:pt>
                <c:pt idx="252">
                  <c:v>7.0189925681255164E-2</c:v>
                </c:pt>
                <c:pt idx="253">
                  <c:v>8.6326767091541134E-2</c:v>
                </c:pt>
                <c:pt idx="254">
                  <c:v>8.7087087087087081E-2</c:v>
                </c:pt>
                <c:pt idx="255">
                  <c:v>0.10110893672537508</c:v>
                </c:pt>
                <c:pt idx="256">
                  <c:v>7.8393881453154873E-2</c:v>
                </c:pt>
                <c:pt idx="257">
                  <c:v>4.2207792207792208E-2</c:v>
                </c:pt>
                <c:pt idx="258">
                  <c:v>1.8679950186799504E-2</c:v>
                </c:pt>
                <c:pt idx="259">
                  <c:v>4.4689119170984455E-2</c:v>
                </c:pt>
                <c:pt idx="260">
                  <c:v>8.2262210796915175E-2</c:v>
                </c:pt>
                <c:pt idx="261">
                  <c:v>0.14111261872455899</c:v>
                </c:pt>
                <c:pt idx="262">
                  <c:v>6.1452513966480445E-2</c:v>
                </c:pt>
                <c:pt idx="263">
                  <c:v>7.77262180974478E-2</c:v>
                </c:pt>
                <c:pt idx="264">
                  <c:v>6.5024630541871922E-2</c:v>
                </c:pt>
                <c:pt idx="265">
                  <c:v>7.6109936575052856E-2</c:v>
                </c:pt>
                <c:pt idx="266">
                  <c:v>1.4285714285714287E-2</c:v>
                </c:pt>
                <c:pt idx="267">
                  <c:v>2.9895366218236166E-3</c:v>
                </c:pt>
                <c:pt idx="268">
                  <c:v>1.0816125860373648E-2</c:v>
                </c:pt>
                <c:pt idx="269">
                  <c:v>4.0705563093622792E-3</c:v>
                </c:pt>
                <c:pt idx="270">
                  <c:v>5.8055152394775036E-3</c:v>
                </c:pt>
                <c:pt idx="271">
                  <c:v>5.0900062073246433E-2</c:v>
                </c:pt>
                <c:pt idx="272">
                  <c:v>0</c:v>
                </c:pt>
                <c:pt idx="273">
                  <c:v>1.3315579227696404E-3</c:v>
                </c:pt>
                <c:pt idx="274">
                  <c:v>2.6548672566371685E-3</c:v>
                </c:pt>
                <c:pt idx="275">
                  <c:v>0</c:v>
                </c:pt>
                <c:pt idx="276">
                  <c:v>2.3701002734731087E-2</c:v>
                </c:pt>
                <c:pt idx="277">
                  <c:v>0</c:v>
                </c:pt>
                <c:pt idx="278">
                  <c:v>3.8167938931297704E-3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1.2135922330097086E-3</c:v>
                </c:pt>
                <c:pt idx="283">
                  <c:v>1.1470281543274244E-2</c:v>
                </c:pt>
                <c:pt idx="284">
                  <c:v>0</c:v>
                </c:pt>
                <c:pt idx="285">
                  <c:v>6.2047569803516025E-3</c:v>
                </c:pt>
                <c:pt idx="286">
                  <c:v>2.5220680958385876E-3</c:v>
                </c:pt>
                <c:pt idx="287">
                  <c:v>1.4471780028943557E-3</c:v>
                </c:pt>
                <c:pt idx="288">
                  <c:v>0</c:v>
                </c:pt>
                <c:pt idx="289">
                  <c:v>1.2165450121654499E-3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161600"/>
        <c:axId val="183163136"/>
      </c:scatterChart>
      <c:valAx>
        <c:axId val="183161600"/>
        <c:scaling>
          <c:orientation val="minMax"/>
          <c:max val="300"/>
        </c:scaling>
        <c:delete val="0"/>
        <c:axPos val="b"/>
        <c:majorTickMark val="out"/>
        <c:minorTickMark val="none"/>
        <c:tickLblPos val="nextTo"/>
        <c:crossAx val="183163136"/>
        <c:crosses val="autoZero"/>
        <c:crossBetween val="midCat"/>
      </c:valAx>
      <c:valAx>
        <c:axId val="18316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16160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  <sheetView zoomScale="93" workbookViewId="1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  <sheetView zoomScale="93" workbookViewId="1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7" workbookViewId="0" zoomToFit="1"/>
    <sheetView zoomScale="93" workbookViewId="1" zoomToFit="1"/>
  </sheetViews>
  <pageMargins left="0.7" right="0.7" top="0.75" bottom="0.75" header="0.3" footer="0.3"/>
  <pageSetup orientation="landscape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  <sheetView zoomScale="93" workbookViewId="1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  <sheetView zoomScale="93" workbookViewId="1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  <sheetView zoomScale="93" workbookViewId="1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  <sheetView zoomScale="93" workbookViewId="1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108</xdr:row>
      <xdr:rowOff>47625</xdr:rowOff>
    </xdr:from>
    <xdr:to>
      <xdr:col>7</xdr:col>
      <xdr:colOff>180975</xdr:colOff>
      <xdr:row>122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52387</xdr:colOff>
      <xdr:row>338</xdr:row>
      <xdr:rowOff>4762</xdr:rowOff>
    </xdr:from>
    <xdr:to>
      <xdr:col>25</xdr:col>
      <xdr:colOff>90487</xdr:colOff>
      <xdr:row>352</xdr:row>
      <xdr:rowOff>80962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42862</xdr:colOff>
      <xdr:row>323</xdr:row>
      <xdr:rowOff>33337</xdr:rowOff>
    </xdr:from>
    <xdr:to>
      <xdr:col>25</xdr:col>
      <xdr:colOff>80962</xdr:colOff>
      <xdr:row>337</xdr:row>
      <xdr:rowOff>109537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138112</xdr:colOff>
      <xdr:row>220</xdr:row>
      <xdr:rowOff>4762</xdr:rowOff>
    </xdr:from>
    <xdr:to>
      <xdr:col>45</xdr:col>
      <xdr:colOff>176212</xdr:colOff>
      <xdr:row>234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290512</xdr:colOff>
      <xdr:row>166</xdr:row>
      <xdr:rowOff>90487</xdr:rowOff>
    </xdr:from>
    <xdr:to>
      <xdr:col>45</xdr:col>
      <xdr:colOff>328612</xdr:colOff>
      <xdr:row>180</xdr:row>
      <xdr:rowOff>166687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285749</xdr:colOff>
      <xdr:row>1</xdr:row>
      <xdr:rowOff>176211</xdr:rowOff>
    </xdr:from>
    <xdr:to>
      <xdr:col>18</xdr:col>
      <xdr:colOff>85724</xdr:colOff>
      <xdr:row>28</xdr:row>
      <xdr:rowOff>123824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6934200" cy="4286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171450</xdr:colOff>
      <xdr:row>5</xdr:row>
      <xdr:rowOff>109537</xdr:rowOff>
    </xdr:from>
    <xdr:to>
      <xdr:col>18</xdr:col>
      <xdr:colOff>476250</xdr:colOff>
      <xdr:row>19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0.53958</cdr:x>
      <cdr:y>0.13021</cdr:y>
    </cdr:from>
    <cdr:to>
      <cdr:x>0.85</cdr:x>
      <cdr:y>0.38021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6975" y="357188"/>
          <a:ext cx="1419225" cy="68580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  <a:prstDash val="solid"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Beam</a:t>
          </a:r>
          <a:r>
            <a:rPr lang="en-US" sz="1200" b="1" baseline="0"/>
            <a:t> in Gaps from</a:t>
          </a:r>
        </a:p>
        <a:p xmlns:a="http://schemas.openxmlformats.org/drawingml/2006/main">
          <a:r>
            <a:rPr lang="en-US" sz="1200" b="1" baseline="0"/>
            <a:t> Aug 2009 </a:t>
          </a:r>
        </a:p>
        <a:p xmlns:a="http://schemas.openxmlformats.org/drawingml/2006/main">
          <a:r>
            <a:rPr lang="en-US" sz="1200" b="1" baseline="0"/>
            <a:t>to April 2012.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528637</xdr:colOff>
      <xdr:row>3</xdr:row>
      <xdr:rowOff>152399</xdr:rowOff>
    </xdr:from>
    <xdr:to>
      <xdr:col>21</xdr:col>
      <xdr:colOff>242887</xdr:colOff>
      <xdr:row>21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500062</xdr:colOff>
      <xdr:row>21</xdr:row>
      <xdr:rowOff>95250</xdr:rowOff>
    </xdr:from>
    <xdr:to>
      <xdr:col>21</xdr:col>
      <xdr:colOff>214312</xdr:colOff>
      <xdr:row>35</xdr:row>
      <xdr:rowOff>171450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528637</xdr:colOff>
      <xdr:row>36</xdr:row>
      <xdr:rowOff>28575</xdr:rowOff>
    </xdr:from>
    <xdr:to>
      <xdr:col>21</xdr:col>
      <xdr:colOff>242887</xdr:colOff>
      <xdr:row>50</xdr:row>
      <xdr:rowOff>104775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62</xdr:row>
      <xdr:rowOff>185737</xdr:rowOff>
    </xdr:from>
    <xdr:to>
      <xdr:col>21</xdr:col>
      <xdr:colOff>38100</xdr:colOff>
      <xdr:row>77</xdr:row>
      <xdr:rowOff>71437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476250</xdr:colOff>
      <xdr:row>77</xdr:row>
      <xdr:rowOff>114300</xdr:rowOff>
    </xdr:from>
    <xdr:to>
      <xdr:col>21</xdr:col>
      <xdr:colOff>66675</xdr:colOff>
      <xdr:row>92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504825</xdr:colOff>
      <xdr:row>92</xdr:row>
      <xdr:rowOff>114300</xdr:rowOff>
    </xdr:from>
    <xdr:to>
      <xdr:col>21</xdr:col>
      <xdr:colOff>95250</xdr:colOff>
      <xdr:row>107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0.54479</cdr:x>
      <cdr:y>0.33044</cdr:y>
    </cdr:from>
    <cdr:to>
      <cdr:x>0.70729</cdr:x>
      <cdr:y>0.6087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90788" y="1085851"/>
          <a:ext cx="742950" cy="91440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/>
            <a:t>Yr 3 ratio </a:t>
          </a:r>
        </a:p>
        <a:p xmlns:a="http://schemas.openxmlformats.org/drawingml/2006/main">
          <a:r>
            <a:rPr lang="en-US" sz="1400"/>
            <a:t>average</a:t>
          </a:r>
        </a:p>
        <a:p xmlns:a="http://schemas.openxmlformats.org/drawingml/2006/main">
          <a:r>
            <a:rPr lang="en-US" sz="1400"/>
            <a:t>2.42</a:t>
          </a:r>
        </a:p>
        <a:p xmlns:a="http://schemas.openxmlformats.org/drawingml/2006/main">
          <a:endParaRPr lang="en-US" sz="16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6</xdr:row>
      <xdr:rowOff>180975</xdr:rowOff>
    </xdr:from>
    <xdr:to>
      <xdr:col>22</xdr:col>
      <xdr:colOff>19050</xdr:colOff>
      <xdr:row>21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323850</xdr:colOff>
      <xdr:row>21</xdr:row>
      <xdr:rowOff>128587</xdr:rowOff>
    </xdr:from>
    <xdr:to>
      <xdr:col>22</xdr:col>
      <xdr:colOff>19050</xdr:colOff>
      <xdr:row>36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</xdr:colOff>
      <xdr:row>52</xdr:row>
      <xdr:rowOff>138112</xdr:rowOff>
    </xdr:from>
    <xdr:to>
      <xdr:col>22</xdr:col>
      <xdr:colOff>309562</xdr:colOff>
      <xdr:row>67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381000</xdr:colOff>
      <xdr:row>3</xdr:row>
      <xdr:rowOff>47625</xdr:rowOff>
    </xdr:from>
    <xdr:to>
      <xdr:col>28</xdr:col>
      <xdr:colOff>76200</xdr:colOff>
      <xdr:row>17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352425</xdr:colOff>
      <xdr:row>18</xdr:row>
      <xdr:rowOff>171450</xdr:rowOff>
    </xdr:from>
    <xdr:to>
      <xdr:col>28</xdr:col>
      <xdr:colOff>47625</xdr:colOff>
      <xdr:row>33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400050</xdr:colOff>
      <xdr:row>35</xdr:row>
      <xdr:rowOff>85725</xdr:rowOff>
    </xdr:from>
    <xdr:to>
      <xdr:col>28</xdr:col>
      <xdr:colOff>95250</xdr:colOff>
      <xdr:row>49</xdr:row>
      <xdr:rowOff>161925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299</xdr:row>
      <xdr:rowOff>90487</xdr:rowOff>
    </xdr:from>
    <xdr:to>
      <xdr:col>7</xdr:col>
      <xdr:colOff>409575</xdr:colOff>
      <xdr:row>313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"/>
  <sheetViews>
    <sheetView workbookViewId="0">
      <selection activeCell="I51" sqref="I51"/>
    </sheetView>
    <sheetView topLeftCell="A49" workbookViewId="1">
      <selection activeCell="L77" sqref="L77"/>
    </sheetView>
  </sheetViews>
  <sheetFormatPr defaultColWidth="8.85546875" defaultRowHeight="15" x14ac:dyDescent="0.25"/>
  <cols>
    <col min="3" max="3" width="12" bestFit="1" customWidth="1"/>
    <col min="4" max="4" width="9.7109375" bestFit="1" customWidth="1"/>
    <col min="5" max="5" width="9.85546875" bestFit="1" customWidth="1"/>
    <col min="6" max="6" width="10.85546875" customWidth="1"/>
    <col min="8" max="8" width="12" bestFit="1" customWidth="1"/>
    <col min="9" max="9" width="12.140625" customWidth="1"/>
    <col min="12" max="12" width="12" bestFit="1" customWidth="1"/>
  </cols>
  <sheetData>
    <row r="1" spans="1:3" x14ac:dyDescent="0.25">
      <c r="A1" t="s">
        <v>0</v>
      </c>
    </row>
    <row r="2" spans="1:3" x14ac:dyDescent="0.25">
      <c r="A2" t="s">
        <v>479</v>
      </c>
    </row>
    <row r="4" spans="1:3" x14ac:dyDescent="0.25">
      <c r="A4" t="s">
        <v>584</v>
      </c>
      <c r="C4">
        <f>7*24*60*60</f>
        <v>604800</v>
      </c>
    </row>
    <row r="7" spans="1:3" x14ac:dyDescent="0.25">
      <c r="A7" t="s">
        <v>1</v>
      </c>
    </row>
    <row r="8" spans="1:3" x14ac:dyDescent="0.25">
      <c r="A8" t="s">
        <v>3</v>
      </c>
    </row>
    <row r="9" spans="1:3" x14ac:dyDescent="0.25">
      <c r="A9" t="s">
        <v>4</v>
      </c>
    </row>
    <row r="10" spans="1:3" x14ac:dyDescent="0.25">
      <c r="A10" t="s">
        <v>5</v>
      </c>
    </row>
    <row r="11" spans="1:3" x14ac:dyDescent="0.25">
      <c r="A11" t="s">
        <v>6</v>
      </c>
    </row>
    <row r="12" spans="1:3" x14ac:dyDescent="0.25">
      <c r="A12" t="s">
        <v>2</v>
      </c>
    </row>
    <row r="13" spans="1:3" x14ac:dyDescent="0.25">
      <c r="A13" s="1" t="s">
        <v>446</v>
      </c>
    </row>
    <row r="14" spans="1:3" x14ac:dyDescent="0.25">
      <c r="A14" t="s">
        <v>447</v>
      </c>
    </row>
    <row r="16" spans="1:3" x14ac:dyDescent="0.25">
      <c r="A16" t="s">
        <v>589</v>
      </c>
    </row>
    <row r="18" spans="1:9" x14ac:dyDescent="0.25">
      <c r="A18" t="s">
        <v>533</v>
      </c>
    </row>
    <row r="20" spans="1:9" x14ac:dyDescent="0.25">
      <c r="A20" t="s">
        <v>480</v>
      </c>
      <c r="C20" s="15">
        <f>SUM(BBMData!C158:C208)</f>
        <v>4.0805132400000002E+20</v>
      </c>
      <c r="D20" t="s">
        <v>481</v>
      </c>
    </row>
    <row r="21" spans="1:9" x14ac:dyDescent="0.25">
      <c r="A21" t="s">
        <v>482</v>
      </c>
      <c r="C21">
        <f>SUM(BBMData!E158:E208)</f>
        <v>7.0694000090630005E+19</v>
      </c>
      <c r="D21" t="s">
        <v>481</v>
      </c>
    </row>
    <row r="22" spans="1:9" x14ac:dyDescent="0.25">
      <c r="A22" t="s">
        <v>473</v>
      </c>
      <c r="C22">
        <f>SUM(BBMData!F158:F208)</f>
        <v>3.0945507999999997E+20</v>
      </c>
      <c r="D22" t="s">
        <v>481</v>
      </c>
    </row>
    <row r="23" spans="1:9" x14ac:dyDescent="0.25">
      <c r="A23" t="s">
        <v>483</v>
      </c>
      <c r="C23">
        <f>SUM(BBMData!M158:M208)</f>
        <v>3.8014908009063003E+20</v>
      </c>
      <c r="D23" t="s">
        <v>481</v>
      </c>
      <c r="F23" t="s">
        <v>468</v>
      </c>
      <c r="H23">
        <f>C23/C20</f>
        <v>0.93162074898850222</v>
      </c>
    </row>
    <row r="24" spans="1:9" x14ac:dyDescent="0.25">
      <c r="A24" t="s">
        <v>484</v>
      </c>
      <c r="C24">
        <f>SUM(BBMData!N158:N208)</f>
        <v>2.3207003909370003E+19</v>
      </c>
      <c r="D24" t="s">
        <v>481</v>
      </c>
      <c r="F24" t="s">
        <v>568</v>
      </c>
      <c r="H24">
        <f>C24/C20</f>
        <v>5.6872757284252805E-2</v>
      </c>
    </row>
    <row r="26" spans="1:9" x14ac:dyDescent="0.25">
      <c r="A26" t="s">
        <v>585</v>
      </c>
      <c r="F26" t="s">
        <v>665</v>
      </c>
    </row>
    <row r="27" spans="1:9" x14ac:dyDescent="0.25">
      <c r="A27" t="s">
        <v>534</v>
      </c>
      <c r="C27" s="5">
        <f>C4*SUM(InjAreaLoss!D155:D207)</f>
        <v>601904.21760000009</v>
      </c>
      <c r="D27" t="s">
        <v>537</v>
      </c>
      <c r="F27" s="43">
        <f>C4*SUM(InjAreaLoss!D178:D204)</f>
        <v>327175.63200000004</v>
      </c>
    </row>
    <row r="28" spans="1:9" x14ac:dyDescent="0.25">
      <c r="A28" t="s">
        <v>538</v>
      </c>
      <c r="C28" s="3">
        <v>8.3000000000000001E-3</v>
      </c>
      <c r="F28" s="15">
        <v>8.3000000000000001E-3</v>
      </c>
      <c r="H28" s="15">
        <f>BBMData!K307/BBMData!C307</f>
        <v>4.1732981866180342E-3</v>
      </c>
    </row>
    <row r="29" spans="1:9" x14ac:dyDescent="0.25">
      <c r="A29" t="s">
        <v>539</v>
      </c>
      <c r="C29" s="3">
        <f>C28*C20</f>
        <v>3.3868259892E+18</v>
      </c>
      <c r="D29" t="s">
        <v>481</v>
      </c>
      <c r="F29" s="15">
        <f>SUM(BBMData!C178:C204)*F28</f>
        <v>2.087782E+18</v>
      </c>
    </row>
    <row r="30" spans="1:9" x14ac:dyDescent="0.25">
      <c r="A30" t="s">
        <v>540</v>
      </c>
      <c r="C30" s="3">
        <f>C27*1000000000000/C29</f>
        <v>0.17771926267229796</v>
      </c>
      <c r="D30" t="s">
        <v>541</v>
      </c>
      <c r="F30" s="15">
        <f>F27*1000000000000/F29</f>
        <v>0.15670967179523534</v>
      </c>
    </row>
    <row r="31" spans="1:9" x14ac:dyDescent="0.25">
      <c r="A31" t="s">
        <v>540</v>
      </c>
      <c r="C31" s="3">
        <f>1/C30</f>
        <v>5.626852064111536</v>
      </c>
      <c r="D31" t="s">
        <v>542</v>
      </c>
      <c r="F31" s="15">
        <f>1/F30</f>
        <v>6.3812270713364123</v>
      </c>
      <c r="I31" s="15">
        <f>F31/C31</f>
        <v>1.1340669700624144</v>
      </c>
    </row>
    <row r="32" spans="1:9" x14ac:dyDescent="0.25">
      <c r="C32" s="3"/>
    </row>
    <row r="33" spans="1:5" x14ac:dyDescent="0.25">
      <c r="A33" t="s">
        <v>547</v>
      </c>
      <c r="C33" s="5">
        <f>C4*SUM(InjAreaLoss!E155:E207)</f>
        <v>144020.41919999995</v>
      </c>
      <c r="D33" t="s">
        <v>537</v>
      </c>
    </row>
    <row r="34" spans="1:5" x14ac:dyDescent="0.25">
      <c r="A34" t="s">
        <v>548</v>
      </c>
      <c r="C34" s="3">
        <v>5.6</v>
      </c>
      <c r="D34" t="s">
        <v>542</v>
      </c>
    </row>
    <row r="35" spans="1:5" x14ac:dyDescent="0.25">
      <c r="A35" t="s">
        <v>549</v>
      </c>
      <c r="C35" s="3">
        <v>2.68</v>
      </c>
    </row>
    <row r="36" spans="1:5" x14ac:dyDescent="0.25">
      <c r="A36" t="s">
        <v>550</v>
      </c>
      <c r="C36" s="3">
        <f>C34/C35</f>
        <v>2.08955223880597</v>
      </c>
      <c r="D36" t="s">
        <v>542</v>
      </c>
    </row>
    <row r="37" spans="1:5" x14ac:dyDescent="0.25">
      <c r="A37" t="s">
        <v>551</v>
      </c>
      <c r="C37" s="3">
        <f>C36*C33</f>
        <v>300938.18937313417</v>
      </c>
      <c r="D37" t="s">
        <v>552</v>
      </c>
    </row>
    <row r="38" spans="1:5" x14ac:dyDescent="0.25">
      <c r="C38" s="3"/>
    </row>
    <row r="40" spans="1:5" x14ac:dyDescent="0.25">
      <c r="A40" t="s">
        <v>485</v>
      </c>
    </row>
    <row r="41" spans="1:5" x14ac:dyDescent="0.25">
      <c r="A41" t="s">
        <v>486</v>
      </c>
      <c r="C41" s="3">
        <v>55000000000000</v>
      </c>
    </row>
    <row r="42" spans="1:5" x14ac:dyDescent="0.25">
      <c r="A42" t="s">
        <v>488</v>
      </c>
      <c r="C42">
        <v>2.2000000000000002</v>
      </c>
      <c r="D42" t="s">
        <v>487</v>
      </c>
    </row>
    <row r="43" spans="1:5" x14ac:dyDescent="0.25">
      <c r="A43" t="s">
        <v>489</v>
      </c>
      <c r="C43" s="3">
        <f>C41/C42</f>
        <v>24999999999999.996</v>
      </c>
      <c r="D43" t="s">
        <v>490</v>
      </c>
    </row>
    <row r="44" spans="1:5" x14ac:dyDescent="0.25">
      <c r="A44" t="s">
        <v>491</v>
      </c>
      <c r="C44">
        <f>60*60*24</f>
        <v>86400</v>
      </c>
    </row>
    <row r="45" spans="1:5" x14ac:dyDescent="0.25">
      <c r="A45" t="s">
        <v>492</v>
      </c>
      <c r="C45" s="3">
        <f>C43*C44</f>
        <v>2.1599999999999997E+18</v>
      </c>
      <c r="D45" t="s">
        <v>496</v>
      </c>
    </row>
    <row r="46" spans="1:5" x14ac:dyDescent="0.25">
      <c r="A46" t="s">
        <v>493</v>
      </c>
      <c r="C46" s="3">
        <f>7*C45</f>
        <v>1.5119999999999998E+19</v>
      </c>
      <c r="D46" t="s">
        <v>497</v>
      </c>
    </row>
    <row r="47" spans="1:5" x14ac:dyDescent="0.25">
      <c r="A47" t="s">
        <v>494</v>
      </c>
      <c r="C47" s="3">
        <f>365.24/7*C46</f>
        <v>7.889184E+20</v>
      </c>
      <c r="D47" t="s">
        <v>498</v>
      </c>
      <c r="E47" s="3"/>
    </row>
    <row r="49" spans="1:17" x14ac:dyDescent="0.25">
      <c r="A49" t="s">
        <v>495</v>
      </c>
    </row>
    <row r="50" spans="1:17" x14ac:dyDescent="0.25">
      <c r="A50" t="s">
        <v>499</v>
      </c>
      <c r="C50" s="3">
        <v>3.7E+20</v>
      </c>
      <c r="D50" t="s">
        <v>498</v>
      </c>
    </row>
    <row r="51" spans="1:17" x14ac:dyDescent="0.25">
      <c r="A51" t="s">
        <v>500</v>
      </c>
      <c r="C51">
        <v>0.05</v>
      </c>
    </row>
    <row r="52" spans="1:17" x14ac:dyDescent="0.25">
      <c r="A52" t="s">
        <v>501</v>
      </c>
      <c r="C52" s="3">
        <f>C50*C51</f>
        <v>1.85E+19</v>
      </c>
      <c r="D52" t="s">
        <v>498</v>
      </c>
      <c r="H52">
        <v>1.1227794314328567</v>
      </c>
    </row>
    <row r="53" spans="1:17" s="14" customFormat="1" x14ac:dyDescent="0.25">
      <c r="C53" s="15"/>
      <c r="H53" s="15">
        <v>1E-13</v>
      </c>
    </row>
    <row r="54" spans="1:17" x14ac:dyDescent="0.25">
      <c r="A54" t="s">
        <v>609</v>
      </c>
      <c r="C54" s="14" t="s">
        <v>617</v>
      </c>
      <c r="D54" t="s">
        <v>610</v>
      </c>
      <c r="F54" t="s">
        <v>611</v>
      </c>
      <c r="H54" t="s">
        <v>655</v>
      </c>
    </row>
    <row r="55" spans="1:17" x14ac:dyDescent="0.25">
      <c r="A55" s="13" t="s">
        <v>7</v>
      </c>
      <c r="C55" s="14"/>
      <c r="D55" s="14" t="s">
        <v>608</v>
      </c>
      <c r="F55" s="14" t="s">
        <v>608</v>
      </c>
      <c r="H55" s="14" t="s">
        <v>608</v>
      </c>
      <c r="I55" t="s">
        <v>619</v>
      </c>
      <c r="J55" s="32"/>
      <c r="K55" s="32"/>
    </row>
    <row r="56" spans="1:17" s="14" customFormat="1" x14ac:dyDescent="0.25">
      <c r="A56" s="14" t="s">
        <v>605</v>
      </c>
      <c r="B56" s="15">
        <v>9.9999999999999998E-13</v>
      </c>
      <c r="C56" s="14">
        <v>8E-14</v>
      </c>
      <c r="D56" s="15">
        <v>2.9999999999999998E-13</v>
      </c>
      <c r="F56" s="15">
        <v>1.6928864798285003E-13</v>
      </c>
      <c r="G56" s="14">
        <v>2.081917597206151</v>
      </c>
      <c r="H56" s="15">
        <f>$H$53*G56</f>
        <v>2.0819175972061511E-13</v>
      </c>
      <c r="I56" s="15">
        <f>1/H56</f>
        <v>4803264074149.5215</v>
      </c>
      <c r="J56" s="32"/>
      <c r="K56" s="33"/>
      <c r="O56" s="17"/>
    </row>
    <row r="57" spans="1:17" x14ac:dyDescent="0.25">
      <c r="A57" s="12" t="s">
        <v>601</v>
      </c>
      <c r="B57" s="14">
        <v>1.5953630662508711E-13</v>
      </c>
      <c r="C57" s="14">
        <v>9.6569940962319336E-14</v>
      </c>
      <c r="D57" s="11">
        <v>2.2482473896508618E-13</v>
      </c>
      <c r="F57" s="14">
        <v>1.4703416859420228E-13</v>
      </c>
      <c r="G57" s="14">
        <v>2.0780469388276384</v>
      </c>
      <c r="H57" s="15">
        <f t="shared" ref="H57:H60" si="0">$H$53*G57</f>
        <v>2.0780469388276384E-13</v>
      </c>
      <c r="I57" s="15">
        <f t="shared" ref="I57:I60" si="1">1/H57</f>
        <v>4812210837567.3418</v>
      </c>
      <c r="J57" s="32"/>
      <c r="K57" s="33"/>
    </row>
    <row r="58" spans="1:17" x14ac:dyDescent="0.25">
      <c r="A58" s="12" t="s">
        <v>602</v>
      </c>
      <c r="B58" s="14">
        <v>2.2375013928996771E-13</v>
      </c>
      <c r="C58" s="14">
        <v>7.1383718799537931E-13</v>
      </c>
      <c r="D58" s="11">
        <v>3.1531735759375031E-13</v>
      </c>
      <c r="F58" s="14">
        <v>4.1585421420582454E-13</v>
      </c>
      <c r="G58" s="14">
        <v>2.415459724195467</v>
      </c>
      <c r="H58" s="15">
        <f t="shared" si="0"/>
        <v>2.4154597241954668E-13</v>
      </c>
      <c r="I58" s="15">
        <f t="shared" si="1"/>
        <v>4139998651118.377</v>
      </c>
      <c r="J58" s="32"/>
      <c r="K58" s="33"/>
      <c r="L58" s="15"/>
    </row>
    <row r="59" spans="1:17" x14ac:dyDescent="0.25">
      <c r="A59" s="12" t="s">
        <v>603</v>
      </c>
      <c r="B59" s="14">
        <v>1.52463247128388E-13</v>
      </c>
      <c r="C59" s="14">
        <v>7.8525587576470961E-14</v>
      </c>
      <c r="D59" s="11">
        <v>2.1485710964882594E-13</v>
      </c>
      <c r="F59" s="14">
        <v>1.5506428326318883E-13</v>
      </c>
      <c r="G59" s="36">
        <v>2.1902614735243322</v>
      </c>
      <c r="H59" s="15">
        <f t="shared" si="0"/>
        <v>2.1902614735243323E-13</v>
      </c>
      <c r="I59" s="15">
        <f t="shared" si="1"/>
        <v>4565664931278.3096</v>
      </c>
      <c r="J59" s="32"/>
      <c r="K59" s="33"/>
      <c r="Q59" s="15"/>
    </row>
    <row r="60" spans="1:17" x14ac:dyDescent="0.25">
      <c r="A60" s="12" t="s">
        <v>604</v>
      </c>
      <c r="B60" s="14">
        <v>1.1064755106184751E-13</v>
      </c>
      <c r="C60" s="14">
        <v>1.2792710210370423E-13</v>
      </c>
      <c r="D60" s="11">
        <v>1.5592881214029543E-13</v>
      </c>
      <c r="F60" s="14">
        <v>2.166819326651402E-13</v>
      </c>
      <c r="G60" s="14">
        <v>2.200336285825236</v>
      </c>
      <c r="H60" s="15">
        <f t="shared" si="0"/>
        <v>2.2003362858252359E-13</v>
      </c>
      <c r="I60" s="15">
        <f t="shared" si="1"/>
        <v>4544759846220.2793</v>
      </c>
      <c r="P60" s="17"/>
    </row>
    <row r="61" spans="1:17" x14ac:dyDescent="0.25">
      <c r="G61" t="s">
        <v>660</v>
      </c>
      <c r="H61" s="15"/>
      <c r="I61" s="14" t="s">
        <v>613</v>
      </c>
    </row>
    <row r="62" spans="1:17" x14ac:dyDescent="0.25">
      <c r="A62" t="s">
        <v>616</v>
      </c>
      <c r="H62" t="s">
        <v>651</v>
      </c>
      <c r="I62" s="14" t="s">
        <v>648</v>
      </c>
      <c r="J62" s="14" t="s">
        <v>649</v>
      </c>
      <c r="K62" t="s">
        <v>657</v>
      </c>
      <c r="L62" t="s">
        <v>658</v>
      </c>
      <c r="M62" t="s">
        <v>659</v>
      </c>
      <c r="N62" t="s">
        <v>661</v>
      </c>
    </row>
    <row r="63" spans="1:17" s="14" customFormat="1" x14ac:dyDescent="0.25">
      <c r="A63" s="14">
        <f>B63/7</f>
        <v>237.42857142857142</v>
      </c>
      <c r="B63" s="14">
        <f>D63-C63</f>
        <v>1662</v>
      </c>
      <c r="C63" s="6">
        <v>39367</v>
      </c>
      <c r="D63" s="19">
        <v>41029</v>
      </c>
      <c r="E63" s="19">
        <v>41029</v>
      </c>
      <c r="G63" s="14" t="s">
        <v>656</v>
      </c>
      <c r="H63" s="14">
        <f>COUNT(BLMLossSum!AH60:AH297)</f>
        <v>222</v>
      </c>
      <c r="I63" s="15">
        <f>SUM(BLMLossSum!AE60:AE297)</f>
        <v>5.1672649645202924E+18</v>
      </c>
      <c r="J63" s="14">
        <f>SUM(BLMLossSum!AH60:AH297)</f>
        <v>10819.678078650039</v>
      </c>
      <c r="K63" s="15">
        <f>SUM(BBMData!O60:O297)</f>
        <v>9.6955629635987374E+19</v>
      </c>
      <c r="L63" s="14">
        <f>SUM(BLMLossSum!AB60:AB297)</f>
        <v>9.1788364671467028E+19</v>
      </c>
      <c r="M63" s="16">
        <f>I63/K63</f>
        <v>5.3295151441132407E-2</v>
      </c>
      <c r="N63" s="14">
        <f>ABS(M63)</f>
        <v>5.3295151441132407E-2</v>
      </c>
    </row>
    <row r="64" spans="1:17" s="14" customFormat="1" x14ac:dyDescent="0.25">
      <c r="A64" s="14">
        <f t="shared" ref="A64:A71" si="2">B64/7</f>
        <v>52.571428571428569</v>
      </c>
      <c r="B64" s="14">
        <f>D64-C64</f>
        <v>368</v>
      </c>
      <c r="C64" s="19">
        <v>38999</v>
      </c>
      <c r="D64" s="6">
        <v>39367</v>
      </c>
      <c r="E64" s="19">
        <v>39363</v>
      </c>
      <c r="G64" s="14" t="s">
        <v>641</v>
      </c>
      <c r="H64" s="14">
        <f>COUNT(BLMLossSum!AH8:AH59)</f>
        <v>43</v>
      </c>
      <c r="I64" s="15">
        <f>SUM(BLMLossSum!AE8:AE59)</f>
        <v>1.7611203628136987E+19</v>
      </c>
      <c r="J64" s="14">
        <f>SUM(BLMLossSum!AH8:AH59)</f>
        <v>1511.9171691084689</v>
      </c>
      <c r="K64" s="15">
        <f>SUM(BBMData!O8:O59)</f>
        <v>1.9322618228127719E+19</v>
      </c>
      <c r="L64" s="14">
        <f>SUM(BLMLossSum!AB8:AB59)</f>
        <v>1.7114145999907318E+18</v>
      </c>
      <c r="M64" s="16">
        <f t="shared" ref="M64:M71" si="3">I64/K64</f>
        <v>0.91142946676349246</v>
      </c>
      <c r="N64" s="14">
        <f t="shared" ref="N64:N71" si="4">ABS(M64)</f>
        <v>0.91142946676349246</v>
      </c>
    </row>
    <row r="65" spans="1:14" s="14" customFormat="1" x14ac:dyDescent="0.25">
      <c r="A65" s="14">
        <f t="shared" si="2"/>
        <v>51.714285714285715</v>
      </c>
      <c r="B65" s="14">
        <f t="shared" ref="B65:B71" si="5">D65-C65</f>
        <v>362</v>
      </c>
      <c r="C65" s="6">
        <v>39367</v>
      </c>
      <c r="D65" s="6">
        <v>39729</v>
      </c>
      <c r="E65" s="19">
        <v>39727</v>
      </c>
      <c r="F65" s="14" t="s">
        <v>643</v>
      </c>
      <c r="G65" s="14" t="s">
        <v>642</v>
      </c>
      <c r="H65" s="14">
        <f>COUNT(BLMLossSum!AH60:AH111)</f>
        <v>52</v>
      </c>
      <c r="I65" s="15">
        <f>SUM(BLMLossSum!AE60:AE111)</f>
        <v>9.1318097852675604E+18</v>
      </c>
      <c r="J65" s="14">
        <f>SUM(BLMLossSum!AH60:AH111)</f>
        <v>10267.09133659589</v>
      </c>
      <c r="K65" s="15">
        <f>SUM(BBMData!O60:O111)</f>
        <v>2.4035600539045863E+19</v>
      </c>
      <c r="L65" s="14">
        <f>SUM(BLMLossSum!AB60:AB111)</f>
        <v>1.4903790753778307E+19</v>
      </c>
      <c r="M65" s="16">
        <f t="shared" si="3"/>
        <v>0.37992850523676008</v>
      </c>
      <c r="N65" s="14">
        <f t="shared" si="4"/>
        <v>0.37992850523676008</v>
      </c>
    </row>
    <row r="66" spans="1:14" s="14" customFormat="1" x14ac:dyDescent="0.25">
      <c r="A66" s="14">
        <f t="shared" si="2"/>
        <v>46</v>
      </c>
      <c r="B66" s="14">
        <f t="shared" si="5"/>
        <v>322</v>
      </c>
      <c r="C66" s="6">
        <v>39729</v>
      </c>
      <c r="D66" s="6">
        <v>40051</v>
      </c>
      <c r="E66" s="19">
        <v>40049</v>
      </c>
      <c r="F66" s="14" t="s">
        <v>645</v>
      </c>
      <c r="G66" s="14" t="s">
        <v>644</v>
      </c>
      <c r="H66" s="14">
        <f>COUNT(BLMLossSum!AH112:AH157)</f>
        <v>36</v>
      </c>
      <c r="I66" s="15">
        <f>SUM(BLMLossSum!AE112:AE157)</f>
        <v>2.1153600382961746E+18</v>
      </c>
      <c r="J66" s="14">
        <f>SUM(BLMLossSum!AH112:AH157)</f>
        <v>306.75589693156144</v>
      </c>
      <c r="K66" s="15">
        <f>SUM(BBMData!O112:O157)</f>
        <v>2.3718039438625432E+19</v>
      </c>
      <c r="L66" s="14">
        <f>SUM(BLMLossSum!AB112:AB157)</f>
        <v>2.1602679400329257E+19</v>
      </c>
      <c r="M66" s="16">
        <f t="shared" si="3"/>
        <v>8.9187811824414834E-2</v>
      </c>
      <c r="N66" s="14">
        <f t="shared" si="4"/>
        <v>8.9187811824414834E-2</v>
      </c>
    </row>
    <row r="67" spans="1:14" s="14" customFormat="1" x14ac:dyDescent="0.25">
      <c r="A67" s="14">
        <f t="shared" si="2"/>
        <v>50.142857142857146</v>
      </c>
      <c r="B67" s="14">
        <f t="shared" si="5"/>
        <v>351</v>
      </c>
      <c r="C67" s="6">
        <v>40051</v>
      </c>
      <c r="D67" s="6">
        <v>40402</v>
      </c>
      <c r="E67" s="19">
        <v>40406</v>
      </c>
      <c r="F67" s="14" t="s">
        <v>646</v>
      </c>
      <c r="G67" s="14" t="s">
        <v>647</v>
      </c>
      <c r="H67" s="14">
        <f>COUNT(BLMLossSum!AH158:AH208)</f>
        <v>45</v>
      </c>
      <c r="I67" s="15">
        <f>SUM(BLMLossSum!AE158:AE208)</f>
        <v>-2.5696608687992479E+18</v>
      </c>
      <c r="J67" s="14">
        <f>SUM(BLMLossSum!AH158:AH208)</f>
        <v>115.05487946019775</v>
      </c>
      <c r="K67" s="15">
        <f>SUM(BBMData!O158:O208)</f>
        <v>1.9632887720170004E+19</v>
      </c>
      <c r="L67" s="14">
        <f>SUM(BLMLossSum!AB158:AB208)</f>
        <v>2.2202548588969255E+19</v>
      </c>
      <c r="M67" s="16">
        <f t="shared" si="3"/>
        <v>-0.13088552766281478</v>
      </c>
      <c r="N67" s="14">
        <f t="shared" si="4"/>
        <v>0.13088552766281478</v>
      </c>
    </row>
    <row r="68" spans="1:14" x14ac:dyDescent="0.25">
      <c r="A68" s="14">
        <f t="shared" si="2"/>
        <v>59.142857142857146</v>
      </c>
      <c r="B68" s="14">
        <f t="shared" si="5"/>
        <v>414</v>
      </c>
      <c r="C68" s="6">
        <v>40402</v>
      </c>
      <c r="D68" s="19">
        <v>40816</v>
      </c>
      <c r="E68" s="19">
        <v>40819</v>
      </c>
      <c r="G68" t="s">
        <v>652</v>
      </c>
      <c r="H68">
        <f>COUNT(BLMLossSum!AH209:AH267)</f>
        <v>59</v>
      </c>
      <c r="I68" s="15">
        <f>SUM(BLMLossSum!AE209:AE267)</f>
        <v>-1.7778467569595387E+18</v>
      </c>
      <c r="J68">
        <f>SUM(BLMLossSum!AH209:AH267)</f>
        <v>121.45011611713301</v>
      </c>
      <c r="K68" s="15">
        <f>SUM(BBMData!O209:O267)</f>
        <v>1.9671049846881624E+19</v>
      </c>
      <c r="L68" s="14">
        <f>SUM(BLMLossSum!AB209:AB267)</f>
        <v>2.1448896603841159E+19</v>
      </c>
      <c r="M68" s="16">
        <f t="shared" si="3"/>
        <v>-9.0378844586242249E-2</v>
      </c>
      <c r="N68" s="14">
        <f t="shared" si="4"/>
        <v>9.0378844586242249E-2</v>
      </c>
    </row>
    <row r="69" spans="1:14" x14ac:dyDescent="0.25">
      <c r="A69" s="14">
        <f t="shared" si="2"/>
        <v>30.428571428571427</v>
      </c>
      <c r="B69" s="14">
        <f t="shared" si="5"/>
        <v>213</v>
      </c>
      <c r="C69" s="19">
        <v>40816</v>
      </c>
      <c r="D69" s="19">
        <v>41029</v>
      </c>
      <c r="E69" s="19">
        <v>41029</v>
      </c>
      <c r="G69" t="s">
        <v>653</v>
      </c>
      <c r="H69">
        <f>COUNT(BLMLossSum!AH268:AH298)</f>
        <v>30</v>
      </c>
      <c r="I69" s="15">
        <f>SUM(BLMLossSum!AE268:AE298)</f>
        <v>-1.7323972332846564E+18</v>
      </c>
      <c r="J69">
        <f>SUM(BLMLossSum!AH268:AH298)</f>
        <v>9.3258495452605263</v>
      </c>
      <c r="K69" s="15">
        <f>SUM(BBMData!O268:O298)</f>
        <v>9.8980520912644321E+18</v>
      </c>
      <c r="L69" s="14">
        <f>SUM(BLMLossSum!AB268:AB298)</f>
        <v>1.1630449324549087E+19</v>
      </c>
      <c r="M69" s="16">
        <f t="shared" si="3"/>
        <v>-0.17502405698729256</v>
      </c>
      <c r="N69" s="14">
        <f t="shared" si="4"/>
        <v>0.17502405698729256</v>
      </c>
    </row>
    <row r="70" spans="1:14" x14ac:dyDescent="0.25">
      <c r="A70" s="14">
        <f t="shared" si="2"/>
        <v>139.71428571428572</v>
      </c>
      <c r="B70" s="14">
        <f t="shared" si="5"/>
        <v>978</v>
      </c>
      <c r="C70" s="6">
        <v>40051</v>
      </c>
      <c r="D70" s="19">
        <v>41029</v>
      </c>
      <c r="E70" s="19">
        <v>41029</v>
      </c>
      <c r="G70" t="s">
        <v>650</v>
      </c>
      <c r="H70">
        <f>COUNT(BLMLossSum!AH158:AH298)</f>
        <v>134</v>
      </c>
      <c r="I70" s="15">
        <f>SUM(BLMLossSum!AE158:AE298)</f>
        <v>-6.0799048590434406E+18</v>
      </c>
      <c r="J70">
        <f>SUM(BLMLossSum!AH158:AH298)</f>
        <v>245.8308451225912</v>
      </c>
      <c r="K70" s="15">
        <f>SUM(BBMData!O158:O298)</f>
        <v>4.9201989658316063E+19</v>
      </c>
      <c r="L70" s="14">
        <f>SUM(BLMLossSum!AB158:AB298)</f>
        <v>5.5281894517359526E+19</v>
      </c>
      <c r="M70" s="16">
        <f t="shared" si="3"/>
        <v>-0.12357030480404205</v>
      </c>
      <c r="N70" s="14">
        <f t="shared" si="4"/>
        <v>0.12357030480404205</v>
      </c>
    </row>
    <row r="71" spans="1:14" x14ac:dyDescent="0.25">
      <c r="A71" s="14">
        <f t="shared" si="2"/>
        <v>89.571428571428569</v>
      </c>
      <c r="B71" s="14">
        <f t="shared" si="5"/>
        <v>627</v>
      </c>
      <c r="C71" s="6">
        <v>40402</v>
      </c>
      <c r="D71" s="19">
        <v>41029</v>
      </c>
      <c r="E71" s="19">
        <v>41029</v>
      </c>
      <c r="G71" t="s">
        <v>654</v>
      </c>
      <c r="H71">
        <f>COUNT(BLMLossSum!AH209:AH298)</f>
        <v>89</v>
      </c>
      <c r="I71" s="15">
        <f>SUM(BLMLossSum!AE209:AE298)</f>
        <v>-3.5102439902441953E+18</v>
      </c>
      <c r="J71">
        <f>SUM(BLMLossSum!AH209:AH298)</f>
        <v>130.77596566239353</v>
      </c>
      <c r="K71" s="15">
        <f>SUM(BBMData!O209:O298)</f>
        <v>2.9569101938146058E+19</v>
      </c>
      <c r="L71" s="14">
        <f>SUM(BLMLossSum!AB209:AB298)</f>
        <v>3.3079345928390238E+19</v>
      </c>
      <c r="M71" s="16">
        <f t="shared" si="3"/>
        <v>-0.11871324322216743</v>
      </c>
      <c r="N71" s="14">
        <f t="shared" si="4"/>
        <v>0.11871324322216743</v>
      </c>
    </row>
    <row r="72" spans="1:14" x14ac:dyDescent="0.25">
      <c r="C72" s="19">
        <v>39524</v>
      </c>
      <c r="D72" s="6">
        <v>39729</v>
      </c>
      <c r="E72" s="19">
        <v>39727</v>
      </c>
      <c r="F72" t="s">
        <v>662</v>
      </c>
      <c r="G72" t="s">
        <v>663</v>
      </c>
      <c r="H72">
        <f>COUNT(BLMLossSum!AH82:AH93,BLMLossSum!AH100:AH111)</f>
        <v>24</v>
      </c>
      <c r="I72" s="15">
        <f>SUM(BLMLossSum!AE82:AE93,BLMLossSum!AE100:AE111)</f>
        <v>1.859895171927006E+18</v>
      </c>
      <c r="J72">
        <f>SUM(BLMLossSum!AH82:AH93,BLMLossSum!AH100:AH111)</f>
        <v>37.918854822199748</v>
      </c>
      <c r="K72" s="15">
        <f>SUM(BBMData!O82:O93,BBMData!O100:O111)</f>
        <v>1.4794773405421185E+19</v>
      </c>
      <c r="L72">
        <f>SUM(BLMLossSum!AB82:AB93,BLMLossSum!AB100:AB111)</f>
        <v>1.2934878233494182E+19</v>
      </c>
      <c r="M72" s="16">
        <f t="shared" ref="M72:M77" si="6">I72/K72</f>
        <v>0.12571298802356057</v>
      </c>
      <c r="N72" s="14">
        <f t="shared" ref="N72:N77" si="7">ABS(M72)</f>
        <v>0.12571298802356057</v>
      </c>
    </row>
    <row r="73" spans="1:14" x14ac:dyDescent="0.25">
      <c r="C73" s="6">
        <v>39729</v>
      </c>
      <c r="D73" s="6">
        <v>40051</v>
      </c>
      <c r="E73" s="19">
        <v>40049</v>
      </c>
      <c r="F73" t="s">
        <v>664</v>
      </c>
      <c r="G73" t="s">
        <v>644</v>
      </c>
      <c r="H73">
        <f>COUNT(BLMLossSum!AH112:AH117,BLMLossSum!AH122:AH147)</f>
        <v>32</v>
      </c>
      <c r="I73" s="15">
        <f>SUM(BLMLossSum!AE112:AE117,BLMLossSum!AE122:AE147)</f>
        <v>1.0165656689141688E+18</v>
      </c>
      <c r="J73">
        <f>SUM(BLMLossSum!AH112:AH117,BLMLossSum!AH122:AH147)</f>
        <v>21.848762841099198</v>
      </c>
      <c r="K73" s="15">
        <f>SUM(BBMData!O112:O117,BBMData!O122:O147)</f>
        <v>2.164220077003112E+19</v>
      </c>
      <c r="L73">
        <f>SUM(BLMLossSum!AB112:AB117,BLMLossSum!AB122:AB147)</f>
        <v>2.0625635101116948E+19</v>
      </c>
      <c r="M73" s="16">
        <f t="shared" si="6"/>
        <v>4.6971455431734595E-2</v>
      </c>
      <c r="N73" s="14">
        <f t="shared" si="7"/>
        <v>4.6971455431734595E-2</v>
      </c>
    </row>
    <row r="74" spans="1:14" x14ac:dyDescent="0.25">
      <c r="C74" s="6">
        <v>40051</v>
      </c>
      <c r="D74" s="6">
        <v>40402</v>
      </c>
      <c r="E74" s="19">
        <v>40406</v>
      </c>
      <c r="F74" t="s">
        <v>665</v>
      </c>
      <c r="G74" t="s">
        <v>647</v>
      </c>
      <c r="H74">
        <f>COUNT(BLMLossSum!AH178:AH204)</f>
        <v>27</v>
      </c>
      <c r="I74" s="15">
        <f>SUM(BLMLossSum!AE178:AE204)</f>
        <v>-1.4107320526332306E+18</v>
      </c>
      <c r="J74">
        <f>SUM(BLMLossSum!AH178:AH204)</f>
        <v>9.95932165100883</v>
      </c>
      <c r="K74" s="15">
        <f>SUM(BBMData!O178:O204)</f>
        <v>1.2136614919753804E+19</v>
      </c>
      <c r="L74">
        <f>SUM(BLMLossSum!AB178:AB204)</f>
        <v>1.3547346972387033E+19</v>
      </c>
      <c r="M74" s="16">
        <f t="shared" si="6"/>
        <v>-0.11623768752332202</v>
      </c>
      <c r="N74" s="14">
        <f t="shared" si="7"/>
        <v>0.11623768752332202</v>
      </c>
    </row>
    <row r="75" spans="1:14" x14ac:dyDescent="0.25">
      <c r="D75" s="15"/>
      <c r="F75" t="s">
        <v>666</v>
      </c>
      <c r="G75" t="s">
        <v>667</v>
      </c>
      <c r="H75">
        <f>COUNT(BLMLossSum!AH210:AH223,BLMLossSum!AH233:AH267)</f>
        <v>49</v>
      </c>
      <c r="I75" s="15">
        <f>SUM(BLMLossSum!AE210:AE223,BLMLossSum!AE233:AE267)</f>
        <v>-1.5547147183097595E+18</v>
      </c>
      <c r="J75">
        <f>SUM(BLMLossSum!AH210:AH223,BLMLossSum!AH233:AH267)</f>
        <v>108.7956165293318</v>
      </c>
      <c r="K75" s="15">
        <f>SUM(BBMData!O210:O223,BBMData!O233:O267)</f>
        <v>1.4791330828618875E+19</v>
      </c>
      <c r="L75">
        <f>SUM(BLMLossSum!AB210:AB223,BLMLossSum!AB233:AB267)</f>
        <v>1.634604554692863E+19</v>
      </c>
      <c r="M75" s="16">
        <f t="shared" si="6"/>
        <v>-0.10510986038535718</v>
      </c>
      <c r="N75" s="14">
        <f t="shared" si="7"/>
        <v>0.10510986038535718</v>
      </c>
    </row>
    <row r="76" spans="1:14" ht="15" customHeight="1" x14ac:dyDescent="0.25">
      <c r="D76" s="15"/>
      <c r="F76" s="22" t="s">
        <v>670</v>
      </c>
      <c r="G76" t="s">
        <v>653</v>
      </c>
      <c r="H76">
        <f>COUNT(BLMLossSum!AH267:AH298)</f>
        <v>31</v>
      </c>
      <c r="I76" s="15">
        <f>SUM(BLMLossSum!AE267:AE298)</f>
        <v>-1.7910925581348882E+18</v>
      </c>
      <c r="J76">
        <f>SUM(BLMLossSum!AH267:AH298)</f>
        <v>9.5224433745289474</v>
      </c>
      <c r="K76" s="15">
        <f>SUM(BBMData!O267:O298)</f>
        <v>1.0583983673786221E+19</v>
      </c>
      <c r="L76">
        <f>SUM(BLMLossSum!AB267:AB298)</f>
        <v>1.2375076231921109E+19</v>
      </c>
      <c r="M76" s="16">
        <f t="shared" si="6"/>
        <v>-0.16922669321296852</v>
      </c>
      <c r="N76" s="14">
        <f t="shared" si="7"/>
        <v>0.16922669321296852</v>
      </c>
    </row>
    <row r="77" spans="1:14" x14ac:dyDescent="0.25">
      <c r="D77" s="15"/>
      <c r="F77" t="s">
        <v>668</v>
      </c>
      <c r="G77" t="s">
        <v>669</v>
      </c>
      <c r="H77">
        <f>COUNT(BLMLossSum!AH82:AH93,BLMLossSum!AH100:AH111,BLMLossSum!AH112:AH117,BLMLossSum!AH122:AH147,BLMLossSum!AH178:AH204,BLMLossSum!AH210:AH223,BLMLossSum!AH233:AH298)</f>
        <v>162</v>
      </c>
      <c r="I77" s="15">
        <f>SUM(BLMLossSum!AE82:AE93,BLMLossSum!AE100:AE111,BLMLossSum!AE112:AE117,BLMLossSum!AE122:AE147,BLMLossSum!AE178:AE204,BLMLossSum!AE210:AE223,BLMLossSum!AE233:AE298)</f>
        <v>-1.8213831633864701E+18</v>
      </c>
      <c r="J77">
        <f>SUM(BLMLossSum!AH82:AH93,BLMLossSum!AH100:AH111,BLMLossSum!AH112:AH117,BLMLossSum!AH122:AH147,BLMLossSum!AH178:AH204,BLMLossSum!AH210:AH223,BLMLossSum!AH233:AH298)</f>
        <v>187.84840538890001</v>
      </c>
      <c r="K77" s="15">
        <f>SUM(BBMData!O82:O93,BBMData!O100:O111,BBMData!O112:O117,BBMData!O122:O147,BBMData!O178:O204,BBMData!O210:O223,BBMData!O233:O298)</f>
        <v>7.3262972015089443E+19</v>
      </c>
      <c r="L77">
        <f>SUM(BLMLossSum!AB82:AB93,BLMLossSum!AB100:AB111,BLMLossSum!AB112:AB117,BLMLossSum!AB122:AB147,BLMLossSum!AB178:AB204,BLMLossSum!AB210:AB223,BLMLossSum!AB233:AB298)</f>
        <v>7.5084355178475864E+19</v>
      </c>
      <c r="M77" s="16">
        <f t="shared" si="6"/>
        <v>-2.4860896484124793E-2</v>
      </c>
      <c r="N77" s="14">
        <f t="shared" si="7"/>
        <v>2.4860896484124793E-2</v>
      </c>
    </row>
    <row r="78" spans="1:14" x14ac:dyDescent="0.25">
      <c r="D78" s="15"/>
      <c r="F78" t="s">
        <v>671</v>
      </c>
      <c r="H78">
        <f>COUNT(BLMLossSum!AH237:AH241,BLMLossSum!AH250:AH251,BLMLossSum!AH256:AH258)</f>
        <v>10</v>
      </c>
      <c r="I78" s="15">
        <f>SUM(BLMLossSum!AE237:AE241,BLMLossSum!AE250:AE251,BLMLossSum!AE256:AE258)</f>
        <v>-3.3411713241916531E+17</v>
      </c>
      <c r="J78">
        <f>SUM(BLMLossSum!AH237:AH241,BLMLossSum!AH250:AH251,BLMLossSum!AH256:AH258)</f>
        <v>77.124442624932371</v>
      </c>
      <c r="K78" s="15">
        <f>SUM(BBMData!O237:O241,BBMData!O250:O251,BBMData!O256:O258)</f>
        <v>8.329648409766281E+17</v>
      </c>
      <c r="L78">
        <f>SUM(BLMLossSum!AB237:AB241,BLMLossSum!AB250:AB251,BLMLossSum!AB256:AB258)</f>
        <v>1.1670819733957934E+18</v>
      </c>
      <c r="M78" s="16">
        <f t="shared" ref="M78:M79" si="8">I78/K78</f>
        <v>-0.40111792957242021</v>
      </c>
      <c r="N78" s="14">
        <f t="shared" ref="N78:N79" si="9">ABS(M78)</f>
        <v>0.40111792957242021</v>
      </c>
    </row>
    <row r="79" spans="1:14" x14ac:dyDescent="0.25">
      <c r="D79" s="15"/>
      <c r="F79" t="s">
        <v>672</v>
      </c>
      <c r="G79" t="s">
        <v>674</v>
      </c>
      <c r="H79">
        <f>H75-H78</f>
        <v>39</v>
      </c>
      <c r="I79" s="14">
        <f>I75-I78</f>
        <v>-1.2205975858905943E+18</v>
      </c>
      <c r="J79" s="14">
        <f>J75-J78</f>
        <v>31.671173904399424</v>
      </c>
      <c r="K79" s="14">
        <f>K75-K78</f>
        <v>1.3958365987642247E+19</v>
      </c>
      <c r="L79" s="14">
        <f>L75-L78</f>
        <v>1.5178963573532836E+19</v>
      </c>
      <c r="M79" s="16">
        <f t="shared" si="8"/>
        <v>-8.7445592626760563E-2</v>
      </c>
      <c r="N79" s="14">
        <f t="shared" si="9"/>
        <v>8.7445592626760563E-2</v>
      </c>
    </row>
    <row r="80" spans="1:14" x14ac:dyDescent="0.25">
      <c r="F80" t="s">
        <v>673</v>
      </c>
      <c r="G80" t="s">
        <v>675</v>
      </c>
      <c r="H80">
        <f>H77-H78</f>
        <v>152</v>
      </c>
      <c r="I80" s="14">
        <f>I77-I78</f>
        <v>-1.4872660309673047E+18</v>
      </c>
      <c r="J80" s="14">
        <f>J77-J78</f>
        <v>110.72396276396763</v>
      </c>
      <c r="K80" s="14">
        <f>K77-K78</f>
        <v>7.2430007174112813E+19</v>
      </c>
      <c r="L80" s="14">
        <f>L77-L78</f>
        <v>7.3917273205080064E+19</v>
      </c>
      <c r="M80" s="16">
        <f t="shared" ref="M80" si="10">I80/K80</f>
        <v>-2.0533837962932965E-2</v>
      </c>
      <c r="N80" s="14">
        <f t="shared" ref="N80" si="11">ABS(M80)</f>
        <v>2.0533837962932965E-2</v>
      </c>
    </row>
    <row r="82" spans="4:5" x14ac:dyDescent="0.25">
      <c r="D82" s="15"/>
    </row>
    <row r="83" spans="4:5" x14ac:dyDescent="0.25">
      <c r="D83" s="15"/>
      <c r="E83" s="14"/>
    </row>
    <row r="84" spans="4:5" x14ac:dyDescent="0.25">
      <c r="D84" s="15"/>
    </row>
    <row r="85" spans="4:5" x14ac:dyDescent="0.25">
      <c r="D85" s="15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16"/>
  <sheetViews>
    <sheetView workbookViewId="0">
      <selection activeCell="C4" sqref="C4"/>
    </sheetView>
    <sheetView workbookViewId="1"/>
  </sheetViews>
  <sheetFormatPr defaultColWidth="8.85546875" defaultRowHeight="15" x14ac:dyDescent="0.25"/>
  <cols>
    <col min="1" max="1" width="16.7109375" customWidth="1"/>
  </cols>
  <sheetData>
    <row r="2" spans="1:6" x14ac:dyDescent="0.25">
      <c r="A2" t="s">
        <v>7</v>
      </c>
      <c r="B2" t="s">
        <v>504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6.5589999999999997E-3</v>
      </c>
      <c r="D8">
        <v>6.3999999999999997E-5</v>
      </c>
      <c r="E8">
        <v>7.1100000000000004E-4</v>
      </c>
      <c r="F8">
        <v>3.2000000000000002E-3</v>
      </c>
    </row>
    <row r="9" spans="1:6" x14ac:dyDescent="0.25">
      <c r="A9" t="s">
        <v>18</v>
      </c>
      <c r="B9">
        <v>1098486000</v>
      </c>
      <c r="C9">
        <v>9.7999999999999997E-3</v>
      </c>
      <c r="D9">
        <v>2.14E-4</v>
      </c>
      <c r="E9">
        <v>2.1610000000000002E-3</v>
      </c>
      <c r="F9">
        <v>6.9699999999999996E-3</v>
      </c>
    </row>
    <row r="10" spans="1:6" x14ac:dyDescent="0.25">
      <c r="A10" t="s">
        <v>19</v>
      </c>
      <c r="B10">
        <v>1099094400</v>
      </c>
      <c r="C10">
        <v>6.1009999999999997E-3</v>
      </c>
      <c r="D10">
        <v>3.0400000000000002E-4</v>
      </c>
      <c r="E10">
        <v>2.7590000000000002E-3</v>
      </c>
      <c r="F10">
        <v>5.8339999999999998E-3</v>
      </c>
    </row>
    <row r="11" spans="1:6" x14ac:dyDescent="0.25">
      <c r="A11" t="s">
        <v>20</v>
      </c>
      <c r="B11">
        <v>1099699200</v>
      </c>
      <c r="C11">
        <v>1.0000000000000001E-5</v>
      </c>
      <c r="D11">
        <v>2.9999999999999997E-4</v>
      </c>
      <c r="E11">
        <v>2.317E-3</v>
      </c>
      <c r="F11">
        <v>2.4559999999999998E-3</v>
      </c>
    </row>
    <row r="12" spans="1:6" x14ac:dyDescent="0.25">
      <c r="A12" t="s">
        <v>21</v>
      </c>
      <c r="B12">
        <v>1100304000</v>
      </c>
      <c r="C12">
        <v>9.1299999999999992E-3</v>
      </c>
      <c r="D12">
        <v>4.35E-4</v>
      </c>
      <c r="E12">
        <v>3.408E-3</v>
      </c>
      <c r="F12">
        <v>6.3530000000000001E-3</v>
      </c>
    </row>
    <row r="13" spans="1:6" x14ac:dyDescent="0.25">
      <c r="A13" t="s">
        <v>22</v>
      </c>
      <c r="B13">
        <v>1100908800</v>
      </c>
      <c r="C13">
        <v>4.0130000000000001E-3</v>
      </c>
      <c r="D13">
        <v>4.8999999999999998E-4</v>
      </c>
      <c r="E13">
        <v>3.5040000000000002E-3</v>
      </c>
      <c r="F13">
        <v>5.0559999999999997E-3</v>
      </c>
    </row>
    <row r="14" spans="1:6" x14ac:dyDescent="0.25">
      <c r="A14" t="s">
        <v>23</v>
      </c>
      <c r="B14">
        <v>1101513600</v>
      </c>
      <c r="C14">
        <v>7.0410000000000004E-3</v>
      </c>
      <c r="D14">
        <v>5.9100000000000005E-4</v>
      </c>
      <c r="E14">
        <v>4.0660000000000002E-3</v>
      </c>
      <c r="F14">
        <v>6.1630000000000001E-3</v>
      </c>
    </row>
    <row r="15" spans="1:6" x14ac:dyDescent="0.25">
      <c r="A15" t="s">
        <v>24</v>
      </c>
      <c r="B15">
        <v>1102118400</v>
      </c>
      <c r="C15">
        <v>7.9380000000000006E-3</v>
      </c>
      <c r="D15">
        <v>7.0399999999999998E-4</v>
      </c>
      <c r="E15">
        <v>4.692E-3</v>
      </c>
      <c r="F15">
        <v>7.3439999999999998E-3</v>
      </c>
    </row>
    <row r="16" spans="1:6" x14ac:dyDescent="0.25">
      <c r="A16" t="s">
        <v>25</v>
      </c>
      <c r="B16">
        <v>1102723200</v>
      </c>
      <c r="C16">
        <v>5.9569999999999996E-3</v>
      </c>
      <c r="D16">
        <v>7.8399999999999997E-4</v>
      </c>
      <c r="E16">
        <v>4.8789999999999997E-3</v>
      </c>
      <c r="F16">
        <v>6.3299999999999997E-3</v>
      </c>
    </row>
    <row r="17" spans="1:6" x14ac:dyDescent="0.25">
      <c r="A17" t="s">
        <v>26</v>
      </c>
      <c r="B17">
        <v>1103328000</v>
      </c>
      <c r="C17">
        <v>5.5750000000000001E-3</v>
      </c>
      <c r="D17">
        <v>8.5700000000000001E-4</v>
      </c>
      <c r="E17">
        <v>4.9789999999999999E-3</v>
      </c>
      <c r="F17">
        <v>5.7409999999999996E-3</v>
      </c>
    </row>
    <row r="18" spans="1:6" x14ac:dyDescent="0.25">
      <c r="A18" t="s">
        <v>27</v>
      </c>
      <c r="B18">
        <v>1103932800</v>
      </c>
      <c r="C18">
        <v>9.7199999999999995E-3</v>
      </c>
      <c r="D18">
        <v>9.9299999999999996E-4</v>
      </c>
      <c r="E18">
        <v>5.7419999999999997E-3</v>
      </c>
      <c r="F18">
        <v>8.149E-3</v>
      </c>
    </row>
    <row r="19" spans="1:6" x14ac:dyDescent="0.25">
      <c r="A19" t="s">
        <v>28</v>
      </c>
      <c r="B19">
        <v>1104537600</v>
      </c>
      <c r="C19">
        <v>1.4690999999999999E-2</v>
      </c>
      <c r="D19">
        <v>1.2030000000000001E-3</v>
      </c>
      <c r="E19">
        <v>7.1549999999999999E-3</v>
      </c>
      <c r="F19">
        <v>1.1613999999999999E-2</v>
      </c>
    </row>
    <row r="20" spans="1:6" x14ac:dyDescent="0.25">
      <c r="A20" t="s">
        <v>29</v>
      </c>
      <c r="B20">
        <v>1105142400</v>
      </c>
      <c r="C20">
        <v>2.0673E-2</v>
      </c>
      <c r="D20">
        <v>1.5020000000000001E-3</v>
      </c>
      <c r="E20">
        <v>9.3270000000000002E-3</v>
      </c>
      <c r="F20">
        <v>1.7070999999999999E-2</v>
      </c>
    </row>
    <row r="21" spans="1:6" x14ac:dyDescent="0.25">
      <c r="A21" t="s">
        <v>30</v>
      </c>
      <c r="B21">
        <v>1105747200</v>
      </c>
      <c r="C21">
        <v>2.0017E-2</v>
      </c>
      <c r="D21">
        <v>1.786E-3</v>
      </c>
      <c r="E21">
        <v>1.1017000000000001E-2</v>
      </c>
      <c r="F21">
        <v>1.8513999999999999E-2</v>
      </c>
    </row>
    <row r="22" spans="1:6" x14ac:dyDescent="0.25">
      <c r="A22" t="s">
        <v>31</v>
      </c>
      <c r="B22">
        <v>1106352000</v>
      </c>
      <c r="C22">
        <v>1.4616000000000001E-2</v>
      </c>
      <c r="D22">
        <v>1.983E-3</v>
      </c>
      <c r="E22">
        <v>1.1547E-2</v>
      </c>
      <c r="F22">
        <v>1.5520000000000001E-2</v>
      </c>
    </row>
    <row r="23" spans="1:6" x14ac:dyDescent="0.25">
      <c r="A23" t="s">
        <v>32</v>
      </c>
      <c r="B23">
        <v>1106956800</v>
      </c>
      <c r="C23">
        <v>7.2880000000000002E-3</v>
      </c>
      <c r="D23">
        <v>2.0639999999999999E-3</v>
      </c>
      <c r="E23">
        <v>1.0828000000000001E-2</v>
      </c>
      <c r="F23">
        <v>1.0174000000000001E-2</v>
      </c>
    </row>
    <row r="24" spans="1:6" x14ac:dyDescent="0.25">
      <c r="A24" t="s">
        <v>33</v>
      </c>
      <c r="B24">
        <v>1107561600</v>
      </c>
      <c r="C24">
        <v>3.473E-3</v>
      </c>
      <c r="D24">
        <v>2.085E-3</v>
      </c>
      <c r="E24">
        <v>9.665E-3</v>
      </c>
      <c r="F24">
        <v>6.6410000000000002E-3</v>
      </c>
    </row>
    <row r="25" spans="1:6" x14ac:dyDescent="0.25">
      <c r="A25" t="s">
        <v>34</v>
      </c>
      <c r="B25">
        <v>1108166400</v>
      </c>
      <c r="C25">
        <v>9.6609999999999994E-3</v>
      </c>
      <c r="D25">
        <v>2.202E-3</v>
      </c>
      <c r="E25">
        <v>9.6939999999999995E-3</v>
      </c>
      <c r="F25">
        <v>9.0130000000000002E-3</v>
      </c>
    </row>
    <row r="26" spans="1:6" x14ac:dyDescent="0.25">
      <c r="A26" t="s">
        <v>35</v>
      </c>
      <c r="B26">
        <v>1108771200</v>
      </c>
      <c r="C26">
        <v>1.3113E-2</v>
      </c>
      <c r="D26">
        <v>2.369E-3</v>
      </c>
      <c r="E26">
        <v>1.0240000000000001E-2</v>
      </c>
      <c r="F26">
        <v>1.1487000000000001E-2</v>
      </c>
    </row>
    <row r="27" spans="1:6" x14ac:dyDescent="0.25">
      <c r="A27" t="s">
        <v>36</v>
      </c>
      <c r="B27">
        <v>1109376000</v>
      </c>
      <c r="C27">
        <v>1.2246999999999999E-2</v>
      </c>
      <c r="D27">
        <v>2.5209999999999998E-3</v>
      </c>
      <c r="E27">
        <v>1.0548E-2</v>
      </c>
      <c r="F27">
        <v>1.1783999999999999E-2</v>
      </c>
    </row>
    <row r="28" spans="1:6" x14ac:dyDescent="0.25">
      <c r="A28" t="s">
        <v>37</v>
      </c>
      <c r="B28">
        <v>1109980800</v>
      </c>
      <c r="C28">
        <v>1.7533E-2</v>
      </c>
      <c r="D28">
        <v>2.751E-3</v>
      </c>
      <c r="E28">
        <v>1.1665999999999999E-2</v>
      </c>
      <c r="F28">
        <v>1.52E-2</v>
      </c>
    </row>
    <row r="29" spans="1:6" x14ac:dyDescent="0.25">
      <c r="A29" t="s">
        <v>38</v>
      </c>
      <c r="B29">
        <v>1110582000</v>
      </c>
      <c r="C29">
        <v>1.5129999999999999E-2</v>
      </c>
      <c r="D29">
        <v>2.9390000000000002E-3</v>
      </c>
      <c r="E29">
        <v>1.2181000000000001E-2</v>
      </c>
      <c r="F29">
        <v>1.4621E-2</v>
      </c>
    </row>
    <row r="30" spans="1:6" x14ac:dyDescent="0.25">
      <c r="A30" t="s">
        <v>39</v>
      </c>
      <c r="B30">
        <v>1111186800</v>
      </c>
      <c r="C30">
        <v>1.1815000000000001E-2</v>
      </c>
      <c r="D30">
        <v>3.075E-3</v>
      </c>
      <c r="E30">
        <v>1.2101000000000001E-2</v>
      </c>
      <c r="F30">
        <v>1.2759E-2</v>
      </c>
    </row>
    <row r="31" spans="1:6" x14ac:dyDescent="0.25">
      <c r="A31" t="s">
        <v>40</v>
      </c>
      <c r="B31">
        <v>1111791600</v>
      </c>
      <c r="C31">
        <v>1.1459E-2</v>
      </c>
      <c r="D31">
        <v>3.2039999999999998E-3</v>
      </c>
      <c r="E31">
        <v>1.1993E-2</v>
      </c>
      <c r="F31">
        <v>1.2063000000000001E-2</v>
      </c>
    </row>
    <row r="32" spans="1:6" x14ac:dyDescent="0.25">
      <c r="A32" t="s">
        <v>41</v>
      </c>
      <c r="B32">
        <v>1112396400</v>
      </c>
      <c r="C32">
        <v>9.6460000000000001E-3</v>
      </c>
      <c r="D32">
        <v>3.3019999999999998E-3</v>
      </c>
      <c r="E32">
        <v>1.1612000000000001E-2</v>
      </c>
      <c r="F32">
        <v>1.0685E-2</v>
      </c>
    </row>
    <row r="33" spans="1:6" x14ac:dyDescent="0.25">
      <c r="A33" t="s">
        <v>42</v>
      </c>
      <c r="B33">
        <v>1113001200</v>
      </c>
      <c r="C33">
        <v>8.6119999999999999E-3</v>
      </c>
      <c r="D33">
        <v>3.3839999999999999E-3</v>
      </c>
      <c r="E33">
        <v>1.1131E-2</v>
      </c>
      <c r="F33">
        <v>9.6249999999999999E-3</v>
      </c>
    </row>
    <row r="34" spans="1:6" x14ac:dyDescent="0.25">
      <c r="A34" t="s">
        <v>43</v>
      </c>
      <c r="B34">
        <v>1113606000</v>
      </c>
      <c r="C34">
        <v>1.2446E-2</v>
      </c>
      <c r="D34">
        <v>3.522E-3</v>
      </c>
      <c r="E34">
        <v>1.1306E-2</v>
      </c>
      <c r="F34">
        <v>1.0746E-2</v>
      </c>
    </row>
    <row r="35" spans="1:6" x14ac:dyDescent="0.25">
      <c r="A35" t="s">
        <v>44</v>
      </c>
      <c r="B35">
        <v>1114210800</v>
      </c>
      <c r="C35">
        <v>6.0429999999999998E-3</v>
      </c>
      <c r="D35">
        <v>3.5609999999999999E-3</v>
      </c>
      <c r="E35">
        <v>1.0455000000000001E-2</v>
      </c>
      <c r="F35">
        <v>8.0009999999999994E-3</v>
      </c>
    </row>
    <row r="36" spans="1:6" x14ac:dyDescent="0.25">
      <c r="A36" t="s">
        <v>45</v>
      </c>
      <c r="B36">
        <v>1114815600</v>
      </c>
      <c r="C36">
        <v>5.8009999999999997E-3</v>
      </c>
      <c r="D36">
        <v>3.5950000000000001E-3</v>
      </c>
      <c r="E36">
        <v>9.7009999999999996E-3</v>
      </c>
      <c r="F36">
        <v>6.6689999999999996E-3</v>
      </c>
    </row>
    <row r="37" spans="1:6" x14ac:dyDescent="0.25">
      <c r="A37" t="s">
        <v>46</v>
      </c>
      <c r="B37">
        <v>1115420400</v>
      </c>
      <c r="C37">
        <v>4.6839999999999998E-3</v>
      </c>
      <c r="D37">
        <v>3.6110000000000001E-3</v>
      </c>
      <c r="E37">
        <v>8.8830000000000003E-3</v>
      </c>
      <c r="F37">
        <v>5.3550000000000004E-3</v>
      </c>
    </row>
    <row r="38" spans="1:6" x14ac:dyDescent="0.25">
      <c r="A38" t="s">
        <v>47</v>
      </c>
      <c r="B38">
        <v>1116025200</v>
      </c>
      <c r="C38">
        <v>4.6169999999999996E-3</v>
      </c>
      <c r="D38">
        <v>3.6259999999999999E-3</v>
      </c>
      <c r="E38">
        <v>8.2030000000000002E-3</v>
      </c>
      <c r="F38">
        <v>5.0800000000000003E-3</v>
      </c>
    </row>
    <row r="39" spans="1:6" x14ac:dyDescent="0.25">
      <c r="A39" t="s">
        <v>48</v>
      </c>
      <c r="B39">
        <v>1116630000</v>
      </c>
      <c r="C39">
        <v>6.3470000000000002E-3</v>
      </c>
      <c r="D39">
        <v>3.6679999999999998E-3</v>
      </c>
      <c r="E39">
        <v>7.8980000000000005E-3</v>
      </c>
      <c r="F39">
        <v>5.7489999999999998E-3</v>
      </c>
    </row>
    <row r="40" spans="1:6" x14ac:dyDescent="0.25">
      <c r="A40" t="s">
        <v>49</v>
      </c>
      <c r="B40">
        <v>1117234800</v>
      </c>
      <c r="C40">
        <v>6.1130000000000004E-3</v>
      </c>
      <c r="D40">
        <v>3.705E-3</v>
      </c>
      <c r="E40">
        <v>7.6179999999999998E-3</v>
      </c>
      <c r="F40">
        <v>6.1450000000000003E-3</v>
      </c>
    </row>
    <row r="41" spans="1:6" x14ac:dyDescent="0.25">
      <c r="A41" t="s">
        <v>50</v>
      </c>
      <c r="B41">
        <v>1117839600</v>
      </c>
      <c r="C41">
        <v>7.4980000000000003E-3</v>
      </c>
      <c r="D41">
        <v>3.7629999999999999E-3</v>
      </c>
      <c r="E41">
        <v>7.5750000000000001E-3</v>
      </c>
      <c r="F41">
        <v>6.5649999999999997E-3</v>
      </c>
    </row>
    <row r="42" spans="1:6" x14ac:dyDescent="0.25">
      <c r="A42" t="s">
        <v>51</v>
      </c>
      <c r="B42">
        <v>1118444400</v>
      </c>
      <c r="C42">
        <v>3.8409999999999998E-3</v>
      </c>
      <c r="D42">
        <v>3.764E-3</v>
      </c>
      <c r="E42">
        <v>6.9699999999999996E-3</v>
      </c>
      <c r="F42">
        <v>4.9389999999999998E-3</v>
      </c>
    </row>
    <row r="43" spans="1:6" x14ac:dyDescent="0.25">
      <c r="A43" t="s">
        <v>52</v>
      </c>
      <c r="B43">
        <v>1119049200</v>
      </c>
      <c r="C43">
        <v>3.7720000000000002E-3</v>
      </c>
      <c r="D43">
        <v>3.764E-3</v>
      </c>
      <c r="E43">
        <v>6.4559999999999999E-3</v>
      </c>
      <c r="F43">
        <v>4.3039999999999997E-3</v>
      </c>
    </row>
    <row r="44" spans="1:6" x14ac:dyDescent="0.25">
      <c r="A44" t="s">
        <v>53</v>
      </c>
      <c r="B44">
        <v>1119654000</v>
      </c>
      <c r="C44">
        <v>3.1719999999999999E-3</v>
      </c>
      <c r="D44">
        <v>3.754E-3</v>
      </c>
      <c r="E44">
        <v>5.9249999999999997E-3</v>
      </c>
      <c r="F44">
        <v>3.6289999999999998E-3</v>
      </c>
    </row>
    <row r="45" spans="1:6" x14ac:dyDescent="0.25">
      <c r="A45" t="s">
        <v>54</v>
      </c>
      <c r="B45">
        <v>1120258800</v>
      </c>
      <c r="C45">
        <v>3.8769999999999998E-3</v>
      </c>
      <c r="D45">
        <v>3.7559999999999998E-3</v>
      </c>
      <c r="E45">
        <v>5.6020000000000002E-3</v>
      </c>
      <c r="F45">
        <v>3.9069999999999999E-3</v>
      </c>
    </row>
    <row r="46" spans="1:6" x14ac:dyDescent="0.25">
      <c r="A46" t="s">
        <v>55</v>
      </c>
      <c r="B46">
        <v>1120863600</v>
      </c>
      <c r="C46">
        <v>5.8729999999999997E-3</v>
      </c>
      <c r="D46">
        <v>3.7880000000000001E-3</v>
      </c>
      <c r="E46">
        <v>5.6429999999999996E-3</v>
      </c>
      <c r="F46">
        <v>5.0460000000000001E-3</v>
      </c>
    </row>
    <row r="47" spans="1:6" x14ac:dyDescent="0.25">
      <c r="A47" t="s">
        <v>56</v>
      </c>
      <c r="B47">
        <v>1121468400</v>
      </c>
      <c r="C47">
        <v>5.8659999999999997E-3</v>
      </c>
      <c r="D47">
        <v>3.82E-3</v>
      </c>
      <c r="E47">
        <v>5.6889999999999996E-3</v>
      </c>
      <c r="F47">
        <v>5.7670000000000004E-3</v>
      </c>
    </row>
    <row r="48" spans="1:6" x14ac:dyDescent="0.25">
      <c r="A48" t="s">
        <v>57</v>
      </c>
      <c r="B48">
        <v>1122073200</v>
      </c>
      <c r="C48">
        <v>2.728E-3</v>
      </c>
      <c r="D48">
        <v>3.803E-3</v>
      </c>
      <c r="E48">
        <v>5.182E-3</v>
      </c>
      <c r="F48">
        <v>3.5239999999999998E-3</v>
      </c>
    </row>
    <row r="49" spans="1:6" x14ac:dyDescent="0.25">
      <c r="A49" t="s">
        <v>58</v>
      </c>
      <c r="B49">
        <v>1122678000</v>
      </c>
      <c r="C49">
        <v>1.9999999999999999E-6</v>
      </c>
      <c r="D49">
        <v>3.7439999999999999E-3</v>
      </c>
      <c r="E49">
        <v>4.3499999999999997E-3</v>
      </c>
      <c r="F49">
        <v>1.4809999999999999E-3</v>
      </c>
    </row>
    <row r="50" spans="1:6" x14ac:dyDescent="0.25">
      <c r="A50" t="s">
        <v>59</v>
      </c>
      <c r="B50">
        <v>1123282800</v>
      </c>
      <c r="C50">
        <v>9.9999999999999995E-7</v>
      </c>
      <c r="D50">
        <v>3.686E-3</v>
      </c>
      <c r="E50">
        <v>3.6510000000000002E-3</v>
      </c>
      <c r="F50">
        <v>6.2200000000000005E-4</v>
      </c>
    </row>
    <row r="51" spans="1:6" x14ac:dyDescent="0.25">
      <c r="A51" t="s">
        <v>60</v>
      </c>
      <c r="B51">
        <v>1123887600</v>
      </c>
      <c r="C51">
        <v>0</v>
      </c>
      <c r="D51">
        <v>3.63E-3</v>
      </c>
      <c r="E51">
        <v>3.0639999999999999E-3</v>
      </c>
      <c r="F51">
        <v>2.61E-4</v>
      </c>
    </row>
    <row r="52" spans="1:6" x14ac:dyDescent="0.25">
      <c r="A52" t="s">
        <v>61</v>
      </c>
      <c r="B52">
        <v>1124492400</v>
      </c>
      <c r="C52">
        <v>0</v>
      </c>
      <c r="D52">
        <v>3.5739999999999999E-3</v>
      </c>
      <c r="E52">
        <v>2.5720000000000001E-3</v>
      </c>
      <c r="F52">
        <v>1.1E-4</v>
      </c>
    </row>
    <row r="53" spans="1:6" x14ac:dyDescent="0.25">
      <c r="A53" t="s">
        <v>62</v>
      </c>
      <c r="B53">
        <v>1125097200</v>
      </c>
      <c r="C53">
        <v>0</v>
      </c>
      <c r="D53">
        <v>3.519E-3</v>
      </c>
      <c r="E53">
        <v>2.1589999999999999E-3</v>
      </c>
      <c r="F53">
        <v>4.6E-5</v>
      </c>
    </row>
    <row r="54" spans="1:6" x14ac:dyDescent="0.25">
      <c r="A54" t="s">
        <v>63</v>
      </c>
      <c r="B54">
        <v>1125702000</v>
      </c>
      <c r="C54">
        <v>0</v>
      </c>
      <c r="D54">
        <v>3.4640000000000001E-3</v>
      </c>
      <c r="E54">
        <v>1.812E-3</v>
      </c>
      <c r="F54">
        <v>1.9000000000000001E-5</v>
      </c>
    </row>
    <row r="55" spans="1:6" x14ac:dyDescent="0.25">
      <c r="A55" t="s">
        <v>64</v>
      </c>
      <c r="B55">
        <v>1126306800</v>
      </c>
      <c r="C55">
        <v>0</v>
      </c>
      <c r="D55">
        <v>3.411E-3</v>
      </c>
      <c r="E55">
        <v>1.521E-3</v>
      </c>
      <c r="F55">
        <v>7.9999999999999996E-6</v>
      </c>
    </row>
    <row r="56" spans="1:6" x14ac:dyDescent="0.25">
      <c r="A56" t="s">
        <v>65</v>
      </c>
      <c r="B56">
        <v>1126911600</v>
      </c>
      <c r="C56">
        <v>0</v>
      </c>
      <c r="D56">
        <v>3.3579999999999999E-3</v>
      </c>
      <c r="E56">
        <v>1.276E-3</v>
      </c>
      <c r="F56">
        <v>3.0000000000000001E-6</v>
      </c>
    </row>
    <row r="57" spans="1:6" x14ac:dyDescent="0.25">
      <c r="A57" t="s">
        <v>66</v>
      </c>
      <c r="B57">
        <v>1127516400</v>
      </c>
      <c r="C57">
        <v>0</v>
      </c>
      <c r="D57">
        <v>3.307E-3</v>
      </c>
      <c r="E57">
        <v>1.0709999999999999E-3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3.2560000000000002E-3</v>
      </c>
      <c r="E58">
        <v>8.9899999999999995E-4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3.2049999999999999E-3</v>
      </c>
      <c r="E59">
        <v>7.5500000000000003E-4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3.156E-3</v>
      </c>
      <c r="E60">
        <v>6.3299999999999999E-4</v>
      </c>
      <c r="F60">
        <v>0</v>
      </c>
    </row>
    <row r="61" spans="1:6" x14ac:dyDescent="0.25">
      <c r="A61" t="s">
        <v>70</v>
      </c>
      <c r="B61">
        <v>1129935600</v>
      </c>
      <c r="C61">
        <v>9.9999999999999995E-7</v>
      </c>
      <c r="D61">
        <v>3.107E-3</v>
      </c>
      <c r="E61">
        <v>5.3200000000000003E-4</v>
      </c>
      <c r="F61">
        <v>9.9999999999999995E-7</v>
      </c>
    </row>
    <row r="62" spans="1:6" x14ac:dyDescent="0.25">
      <c r="A62" t="s">
        <v>71</v>
      </c>
      <c r="B62">
        <v>1130540400</v>
      </c>
      <c r="C62">
        <v>0</v>
      </c>
      <c r="D62">
        <v>3.0590000000000001E-3</v>
      </c>
      <c r="E62">
        <v>4.46E-4</v>
      </c>
      <c r="F62">
        <v>0</v>
      </c>
    </row>
    <row r="63" spans="1:6" x14ac:dyDescent="0.25">
      <c r="A63" t="s">
        <v>72</v>
      </c>
      <c r="B63">
        <v>1131148800</v>
      </c>
      <c r="C63">
        <v>0</v>
      </c>
      <c r="D63">
        <v>3.0119999999999999E-3</v>
      </c>
      <c r="E63">
        <v>3.7399999999999998E-4</v>
      </c>
      <c r="F63">
        <v>0</v>
      </c>
    </row>
    <row r="64" spans="1:6" x14ac:dyDescent="0.25">
      <c r="A64" t="s">
        <v>73</v>
      </c>
      <c r="B64">
        <v>1131753600</v>
      </c>
      <c r="C64">
        <v>6.0999999999999999E-5</v>
      </c>
      <c r="D64">
        <v>2.967E-3</v>
      </c>
      <c r="E64">
        <v>3.2400000000000001E-4</v>
      </c>
      <c r="F64">
        <v>3.4E-5</v>
      </c>
    </row>
    <row r="65" spans="1:6" x14ac:dyDescent="0.25">
      <c r="A65" t="s">
        <v>74</v>
      </c>
      <c r="B65">
        <v>1132358400</v>
      </c>
      <c r="C65">
        <v>2.4800000000000001E-4</v>
      </c>
      <c r="D65">
        <v>2.9250000000000001E-3</v>
      </c>
      <c r="E65">
        <v>3.1500000000000001E-4</v>
      </c>
      <c r="F65">
        <v>2.13E-4</v>
      </c>
    </row>
    <row r="66" spans="1:6" x14ac:dyDescent="0.25">
      <c r="A66" t="s">
        <v>75</v>
      </c>
      <c r="B66">
        <v>1132963200</v>
      </c>
      <c r="C66">
        <v>2.4970000000000001E-3</v>
      </c>
      <c r="D66">
        <v>2.918E-3</v>
      </c>
      <c r="E66">
        <v>6.7500000000000004E-4</v>
      </c>
      <c r="F66">
        <v>1.745E-3</v>
      </c>
    </row>
    <row r="67" spans="1:6" x14ac:dyDescent="0.25">
      <c r="A67" t="s">
        <v>76</v>
      </c>
      <c r="B67">
        <v>1133568000</v>
      </c>
      <c r="C67">
        <v>2.245E-3</v>
      </c>
      <c r="D67">
        <v>2.9069999999999999E-3</v>
      </c>
      <c r="E67">
        <v>9.1799999999999998E-4</v>
      </c>
      <c r="F67">
        <v>1.9009999999999999E-3</v>
      </c>
    </row>
    <row r="68" spans="1:6" x14ac:dyDescent="0.25">
      <c r="A68" t="s">
        <v>77</v>
      </c>
      <c r="B68">
        <v>1134172800</v>
      </c>
      <c r="C68">
        <v>2.0460000000000001E-3</v>
      </c>
      <c r="D68">
        <v>2.8939999999999999E-3</v>
      </c>
      <c r="E68">
        <v>1.1100000000000001E-3</v>
      </c>
      <c r="F68">
        <v>2.2130000000000001E-3</v>
      </c>
    </row>
    <row r="69" spans="1:6" x14ac:dyDescent="0.25">
      <c r="A69" t="s">
        <v>78</v>
      </c>
      <c r="B69">
        <v>1134777600</v>
      </c>
      <c r="C69">
        <v>3.2269999999999998E-3</v>
      </c>
      <c r="D69">
        <v>2.8990000000000001E-3</v>
      </c>
      <c r="E69">
        <v>1.462E-3</v>
      </c>
      <c r="F69">
        <v>3.0400000000000002E-3</v>
      </c>
    </row>
    <row r="70" spans="1:6" x14ac:dyDescent="0.25">
      <c r="A70" t="s">
        <v>79</v>
      </c>
      <c r="B70">
        <v>1135382400</v>
      </c>
      <c r="C70">
        <v>8.0330000000000002E-3</v>
      </c>
      <c r="D70">
        <v>2.9780000000000002E-3</v>
      </c>
      <c r="E70">
        <v>2.5360000000000001E-3</v>
      </c>
      <c r="F70">
        <v>6.3800000000000003E-3</v>
      </c>
    </row>
    <row r="71" spans="1:6" x14ac:dyDescent="0.25">
      <c r="A71" t="s">
        <v>80</v>
      </c>
      <c r="B71">
        <v>1135987200</v>
      </c>
      <c r="C71">
        <v>4.7190000000000001E-3</v>
      </c>
      <c r="D71">
        <v>3.0040000000000002E-3</v>
      </c>
      <c r="E71">
        <v>2.8890000000000001E-3</v>
      </c>
      <c r="F71">
        <v>5.4929999999999996E-3</v>
      </c>
    </row>
    <row r="72" spans="1:6" x14ac:dyDescent="0.25">
      <c r="A72" t="s">
        <v>81</v>
      </c>
      <c r="B72">
        <v>1136592000</v>
      </c>
      <c r="C72">
        <v>4.4619999999999998E-3</v>
      </c>
      <c r="D72">
        <v>3.0270000000000002E-3</v>
      </c>
      <c r="E72">
        <v>3.1519999999999999E-3</v>
      </c>
      <c r="F72">
        <v>5.1399999999999996E-3</v>
      </c>
    </row>
    <row r="73" spans="1:6" x14ac:dyDescent="0.25">
      <c r="A73" t="s">
        <v>82</v>
      </c>
      <c r="B73">
        <v>1137196800</v>
      </c>
      <c r="C73">
        <v>5.8370000000000002E-3</v>
      </c>
      <c r="D73">
        <v>3.0699999999999998E-3</v>
      </c>
      <c r="E73">
        <v>3.5980000000000001E-3</v>
      </c>
      <c r="F73">
        <v>5.888E-3</v>
      </c>
    </row>
    <row r="74" spans="1:6" x14ac:dyDescent="0.25">
      <c r="A74" t="s">
        <v>83</v>
      </c>
      <c r="B74">
        <v>1137801600</v>
      </c>
      <c r="C74">
        <v>7.0489999999999997E-3</v>
      </c>
      <c r="D74">
        <v>3.13E-3</v>
      </c>
      <c r="E74">
        <v>4.1330000000000004E-3</v>
      </c>
      <c r="F74">
        <v>6.2880000000000002E-3</v>
      </c>
    </row>
    <row r="75" spans="1:6" x14ac:dyDescent="0.25">
      <c r="A75" t="s">
        <v>84</v>
      </c>
      <c r="B75">
        <v>1138406400</v>
      </c>
      <c r="C75">
        <v>9.8539999999999999E-3</v>
      </c>
      <c r="D75">
        <v>3.2339999999999999E-3</v>
      </c>
      <c r="E75">
        <v>5.084E-3</v>
      </c>
      <c r="F75">
        <v>9.0310000000000008E-3</v>
      </c>
    </row>
    <row r="76" spans="1:6" x14ac:dyDescent="0.25">
      <c r="A76" t="s">
        <v>85</v>
      </c>
      <c r="B76">
        <v>1139011200</v>
      </c>
      <c r="C76">
        <v>8.4309999999999993E-3</v>
      </c>
      <c r="D76">
        <v>3.313E-3</v>
      </c>
      <c r="E76">
        <v>5.62E-3</v>
      </c>
      <c r="F76">
        <v>8.7740000000000005E-3</v>
      </c>
    </row>
    <row r="77" spans="1:6" x14ac:dyDescent="0.25">
      <c r="A77" t="s">
        <v>86</v>
      </c>
      <c r="B77">
        <v>1139616000</v>
      </c>
      <c r="C77">
        <v>8.9320000000000007E-3</v>
      </c>
      <c r="D77">
        <v>3.3990000000000001E-3</v>
      </c>
      <c r="E77">
        <v>6.1609999999999998E-3</v>
      </c>
      <c r="F77">
        <v>9.1190000000000004E-3</v>
      </c>
    </row>
    <row r="78" spans="1:6" x14ac:dyDescent="0.25">
      <c r="A78" t="s">
        <v>87</v>
      </c>
      <c r="B78">
        <v>1140220800</v>
      </c>
      <c r="C78">
        <v>1.0744999999999999E-2</v>
      </c>
      <c r="D78">
        <v>3.5119999999999999E-3</v>
      </c>
      <c r="E78">
        <v>6.8840000000000004E-3</v>
      </c>
      <c r="F78">
        <v>9.9520000000000008E-3</v>
      </c>
    </row>
    <row r="79" spans="1:6" x14ac:dyDescent="0.25">
      <c r="A79" t="s">
        <v>88</v>
      </c>
      <c r="B79">
        <v>1140825600</v>
      </c>
      <c r="C79">
        <v>2.9550000000000002E-3</v>
      </c>
      <c r="D79">
        <v>3.503E-3</v>
      </c>
      <c r="E79">
        <v>6.2269999999999999E-3</v>
      </c>
      <c r="F79">
        <v>5.4689999999999999E-3</v>
      </c>
    </row>
    <row r="80" spans="1:6" x14ac:dyDescent="0.25">
      <c r="A80" t="s">
        <v>89</v>
      </c>
      <c r="B80">
        <v>1141430400</v>
      </c>
      <c r="C80">
        <v>3.4E-5</v>
      </c>
      <c r="D80">
        <v>3.4489999999999998E-3</v>
      </c>
      <c r="E80">
        <v>5.2319999999999997E-3</v>
      </c>
      <c r="F80">
        <v>2.317E-3</v>
      </c>
    </row>
    <row r="81" spans="1:6" x14ac:dyDescent="0.25">
      <c r="A81" t="s">
        <v>90</v>
      </c>
      <c r="B81">
        <v>1142031600</v>
      </c>
      <c r="C81">
        <v>3.1340000000000001E-3</v>
      </c>
      <c r="D81">
        <v>3.4450000000000001E-3</v>
      </c>
      <c r="E81">
        <v>4.9300000000000004E-3</v>
      </c>
      <c r="F81">
        <v>3.4740000000000001E-3</v>
      </c>
    </row>
    <row r="82" spans="1:6" x14ac:dyDescent="0.25">
      <c r="A82" t="s">
        <v>91</v>
      </c>
      <c r="B82">
        <v>1142636400</v>
      </c>
      <c r="C82">
        <v>7.0520000000000001E-3</v>
      </c>
      <c r="D82">
        <v>3.5000000000000001E-3</v>
      </c>
      <c r="E82">
        <v>5.293E-3</v>
      </c>
      <c r="F82">
        <v>6.0060000000000001E-3</v>
      </c>
    </row>
    <row r="83" spans="1:6" x14ac:dyDescent="0.25">
      <c r="A83" t="s">
        <v>92</v>
      </c>
      <c r="B83">
        <v>1143241200</v>
      </c>
      <c r="C83">
        <v>8.9809999999999994E-3</v>
      </c>
      <c r="D83">
        <v>3.5839999999999999E-3</v>
      </c>
      <c r="E83">
        <v>5.8910000000000004E-3</v>
      </c>
      <c r="F83">
        <v>7.9299999999999995E-3</v>
      </c>
    </row>
    <row r="84" spans="1:6" x14ac:dyDescent="0.25">
      <c r="A84" t="s">
        <v>93</v>
      </c>
      <c r="B84">
        <v>1143846000</v>
      </c>
      <c r="C84">
        <v>1.4206E-2</v>
      </c>
      <c r="D84">
        <v>3.7460000000000002E-3</v>
      </c>
      <c r="E84">
        <v>7.182E-3</v>
      </c>
      <c r="F84">
        <v>1.0944000000000001E-2</v>
      </c>
    </row>
    <row r="85" spans="1:6" x14ac:dyDescent="0.25">
      <c r="A85" t="s">
        <v>94</v>
      </c>
      <c r="B85">
        <v>1144450800</v>
      </c>
      <c r="C85">
        <v>2.63E-3</v>
      </c>
      <c r="D85">
        <v>3.7290000000000001E-3</v>
      </c>
      <c r="E85">
        <v>6.4689999999999999E-3</v>
      </c>
      <c r="F85">
        <v>6.4770000000000001E-3</v>
      </c>
    </row>
    <row r="86" spans="1:6" x14ac:dyDescent="0.25">
      <c r="A86" t="s">
        <v>95</v>
      </c>
      <c r="B86">
        <v>1145055600</v>
      </c>
      <c r="C86">
        <v>8.6799999999999996E-4</v>
      </c>
      <c r="D86">
        <v>3.6849999999999999E-3</v>
      </c>
      <c r="E86">
        <v>5.5589999999999997E-3</v>
      </c>
      <c r="F86">
        <v>3.0669999999999998E-3</v>
      </c>
    </row>
    <row r="87" spans="1:6" x14ac:dyDescent="0.25">
      <c r="A87" t="s">
        <v>96</v>
      </c>
      <c r="B87">
        <v>1145660400</v>
      </c>
      <c r="C87">
        <v>7.1349999999999998E-3</v>
      </c>
      <c r="D87">
        <v>3.738E-3</v>
      </c>
      <c r="E87">
        <v>5.8269999999999997E-3</v>
      </c>
      <c r="F87">
        <v>5.7600000000000004E-3</v>
      </c>
    </row>
    <row r="88" spans="1:6" x14ac:dyDescent="0.25">
      <c r="A88" t="s">
        <v>97</v>
      </c>
      <c r="B88">
        <v>1146265200</v>
      </c>
      <c r="C88">
        <v>9.1629999999999993E-3</v>
      </c>
      <c r="D88">
        <v>3.8210000000000002E-3</v>
      </c>
      <c r="E88">
        <v>6.3449999999999999E-3</v>
      </c>
      <c r="F88">
        <v>7.4949999999999999E-3</v>
      </c>
    </row>
    <row r="89" spans="1:6" x14ac:dyDescent="0.25">
      <c r="A89" t="s">
        <v>98</v>
      </c>
      <c r="B89">
        <v>1146870000</v>
      </c>
      <c r="C89">
        <v>6.476E-3</v>
      </c>
      <c r="D89">
        <v>3.8609999999999998E-3</v>
      </c>
      <c r="E89">
        <v>6.3740000000000003E-3</v>
      </c>
      <c r="F89">
        <v>7.1170000000000001E-3</v>
      </c>
    </row>
    <row r="90" spans="1:6" x14ac:dyDescent="0.25">
      <c r="A90" t="s">
        <v>99</v>
      </c>
      <c r="B90">
        <v>1147474800</v>
      </c>
      <c r="C90">
        <v>1.03E-2</v>
      </c>
      <c r="D90">
        <v>3.96E-3</v>
      </c>
      <c r="E90">
        <v>7.0029999999999997E-3</v>
      </c>
      <c r="F90">
        <v>9.0109999999999999E-3</v>
      </c>
    </row>
    <row r="91" spans="1:6" x14ac:dyDescent="0.25">
      <c r="A91" t="s">
        <v>100</v>
      </c>
      <c r="B91">
        <v>1148079600</v>
      </c>
      <c r="C91">
        <v>1.1174999999999999E-2</v>
      </c>
      <c r="D91">
        <v>4.0699999999999998E-3</v>
      </c>
      <c r="E91">
        <v>7.6699999999999997E-3</v>
      </c>
      <c r="F91">
        <v>1.0335E-2</v>
      </c>
    </row>
    <row r="92" spans="1:6" x14ac:dyDescent="0.25">
      <c r="A92" t="s">
        <v>101</v>
      </c>
      <c r="B92">
        <v>1148684400</v>
      </c>
      <c r="C92">
        <v>1.2144E-2</v>
      </c>
      <c r="D92">
        <v>4.1939999999999998E-3</v>
      </c>
      <c r="E92">
        <v>8.3929999999999994E-3</v>
      </c>
      <c r="F92">
        <v>1.1587999999999999E-2</v>
      </c>
    </row>
    <row r="93" spans="1:6" x14ac:dyDescent="0.25">
      <c r="A93" t="s">
        <v>102</v>
      </c>
      <c r="B93">
        <v>1149289200</v>
      </c>
      <c r="C93">
        <v>1.2126E-2</v>
      </c>
      <c r="D93">
        <v>4.3160000000000004E-3</v>
      </c>
      <c r="E93">
        <v>9.0019999999999996E-3</v>
      </c>
      <c r="F93">
        <v>1.2112E-2</v>
      </c>
    </row>
    <row r="94" spans="1:6" x14ac:dyDescent="0.25">
      <c r="A94" t="s">
        <v>103</v>
      </c>
      <c r="B94">
        <v>1149894000</v>
      </c>
      <c r="C94">
        <v>1.635E-3</v>
      </c>
      <c r="D94">
        <v>4.274E-3</v>
      </c>
      <c r="E94">
        <v>7.7990000000000004E-3</v>
      </c>
      <c r="F94">
        <v>5.7419999999999997E-3</v>
      </c>
    </row>
    <row r="95" spans="1:6" x14ac:dyDescent="0.25">
      <c r="A95" t="s">
        <v>104</v>
      </c>
      <c r="B95">
        <v>1150498800</v>
      </c>
      <c r="C95">
        <v>5.1999999999999997E-5</v>
      </c>
      <c r="D95">
        <v>4.2090000000000001E-3</v>
      </c>
      <c r="E95">
        <v>6.5539999999999999E-3</v>
      </c>
      <c r="F95">
        <v>2.441E-3</v>
      </c>
    </row>
    <row r="96" spans="1:6" x14ac:dyDescent="0.25">
      <c r="A96" t="s">
        <v>105</v>
      </c>
      <c r="B96">
        <v>1151103600</v>
      </c>
      <c r="C96">
        <v>1.9999999999999999E-6</v>
      </c>
      <c r="D96">
        <v>4.1440000000000001E-3</v>
      </c>
      <c r="E96">
        <v>5.5009999999999998E-3</v>
      </c>
      <c r="F96">
        <v>1.026E-3</v>
      </c>
    </row>
    <row r="97" spans="1:6" x14ac:dyDescent="0.25">
      <c r="A97" t="s">
        <v>106</v>
      </c>
      <c r="B97">
        <v>1151708400</v>
      </c>
      <c r="C97">
        <v>9.9999999999999995E-7</v>
      </c>
      <c r="D97">
        <v>4.0800000000000003E-3</v>
      </c>
      <c r="E97">
        <v>4.6179999999999997E-3</v>
      </c>
      <c r="F97">
        <v>4.3100000000000001E-4</v>
      </c>
    </row>
    <row r="98" spans="1:6" x14ac:dyDescent="0.25">
      <c r="A98" t="s">
        <v>107</v>
      </c>
      <c r="B98">
        <v>1152313200</v>
      </c>
      <c r="C98">
        <v>5.0000000000000004E-6</v>
      </c>
      <c r="D98">
        <v>4.0169999999999997E-3</v>
      </c>
      <c r="E98">
        <v>3.8760000000000001E-3</v>
      </c>
      <c r="F98">
        <v>1.83E-4</v>
      </c>
    </row>
    <row r="99" spans="1:6" x14ac:dyDescent="0.25">
      <c r="A99" t="s">
        <v>108</v>
      </c>
      <c r="B99">
        <v>1152918000</v>
      </c>
      <c r="C99">
        <v>7.1400000000000001E-4</v>
      </c>
      <c r="D99">
        <v>3.9659999999999999E-3</v>
      </c>
      <c r="E99">
        <v>3.3769999999999998E-3</v>
      </c>
      <c r="F99">
        <v>6.6200000000000005E-4</v>
      </c>
    </row>
    <row r="100" spans="1:6" x14ac:dyDescent="0.25">
      <c r="A100" t="s">
        <v>109</v>
      </c>
      <c r="B100">
        <v>1153522800</v>
      </c>
      <c r="C100">
        <v>3.6080000000000001E-3</v>
      </c>
      <c r="D100">
        <v>3.9610000000000001E-3</v>
      </c>
      <c r="E100">
        <v>3.437E-3</v>
      </c>
      <c r="F100">
        <v>2.8140000000000001E-3</v>
      </c>
    </row>
    <row r="101" spans="1:6" x14ac:dyDescent="0.25">
      <c r="A101" t="s">
        <v>110</v>
      </c>
      <c r="B101">
        <v>1154127600</v>
      </c>
      <c r="C101">
        <v>6.2719999999999998E-3</v>
      </c>
      <c r="D101">
        <v>3.9960000000000004E-3</v>
      </c>
      <c r="E101">
        <v>3.8830000000000002E-3</v>
      </c>
      <c r="F101">
        <v>4.7289999999999997E-3</v>
      </c>
    </row>
    <row r="102" spans="1:6" x14ac:dyDescent="0.25">
      <c r="A102" t="s">
        <v>111</v>
      </c>
      <c r="B102">
        <v>1154732400</v>
      </c>
      <c r="C102">
        <v>6.313E-3</v>
      </c>
      <c r="D102">
        <v>4.0309999999999999E-3</v>
      </c>
      <c r="E102">
        <v>4.2750000000000002E-3</v>
      </c>
      <c r="F102">
        <v>5.7450000000000001E-3</v>
      </c>
    </row>
    <row r="103" spans="1:6" x14ac:dyDescent="0.25">
      <c r="A103" t="s">
        <v>112</v>
      </c>
      <c r="B103">
        <v>1155337200</v>
      </c>
      <c r="C103">
        <v>7.7010000000000004E-3</v>
      </c>
      <c r="D103">
        <v>4.0870000000000004E-3</v>
      </c>
      <c r="E103">
        <v>4.823E-3</v>
      </c>
      <c r="F103">
        <v>6.9090000000000002E-3</v>
      </c>
    </row>
    <row r="104" spans="1:6" x14ac:dyDescent="0.25">
      <c r="A104" t="s">
        <v>113</v>
      </c>
      <c r="B104">
        <v>1155942000</v>
      </c>
      <c r="C104">
        <v>6.1999999999999998E-3</v>
      </c>
      <c r="D104">
        <v>4.1200000000000004E-3</v>
      </c>
      <c r="E104">
        <v>5.0309999999999999E-3</v>
      </c>
      <c r="F104">
        <v>6.3270000000000002E-3</v>
      </c>
    </row>
    <row r="105" spans="1:6" x14ac:dyDescent="0.25">
      <c r="A105" t="s">
        <v>114</v>
      </c>
      <c r="B105">
        <v>1156546800</v>
      </c>
      <c r="C105">
        <v>4.5440000000000003E-3</v>
      </c>
      <c r="D105">
        <v>4.1260000000000003E-3</v>
      </c>
      <c r="E105">
        <v>4.9490000000000003E-3</v>
      </c>
      <c r="F105">
        <v>5.2849999999999998E-3</v>
      </c>
    </row>
    <row r="106" spans="1:6" x14ac:dyDescent="0.25">
      <c r="A106" t="s">
        <v>115</v>
      </c>
      <c r="B106">
        <v>1157151600</v>
      </c>
      <c r="C106">
        <v>4.7289999999999997E-3</v>
      </c>
      <c r="D106">
        <v>4.1349999999999998E-3</v>
      </c>
      <c r="E106">
        <v>4.9170000000000004E-3</v>
      </c>
      <c r="F106">
        <v>5.0629999999999998E-3</v>
      </c>
    </row>
    <row r="107" spans="1:6" x14ac:dyDescent="0.25">
      <c r="A107" t="s">
        <v>116</v>
      </c>
      <c r="B107">
        <v>1157756400</v>
      </c>
      <c r="C107">
        <v>5.3309999999999998E-3</v>
      </c>
      <c r="D107">
        <v>4.1529999999999996E-3</v>
      </c>
      <c r="E107">
        <v>4.9760000000000004E-3</v>
      </c>
      <c r="F107">
        <v>5.1359999999999999E-3</v>
      </c>
    </row>
    <row r="108" spans="1:6" x14ac:dyDescent="0.25">
      <c r="A108" t="s">
        <v>117</v>
      </c>
      <c r="B108">
        <v>1158361200</v>
      </c>
      <c r="C108">
        <v>5.5630000000000002E-3</v>
      </c>
      <c r="D108">
        <v>4.1739999999999998E-3</v>
      </c>
      <c r="E108">
        <v>5.0720000000000001E-3</v>
      </c>
      <c r="F108">
        <v>5.4739999999999997E-3</v>
      </c>
    </row>
    <row r="109" spans="1:6" x14ac:dyDescent="0.25">
      <c r="A109" t="s">
        <v>118</v>
      </c>
      <c r="B109">
        <v>1158966000</v>
      </c>
      <c r="C109">
        <v>5.921E-3</v>
      </c>
      <c r="D109">
        <v>4.2009999999999999E-3</v>
      </c>
      <c r="E109">
        <v>5.2069999999999998E-3</v>
      </c>
      <c r="F109">
        <v>5.7720000000000002E-3</v>
      </c>
    </row>
    <row r="110" spans="1:6" x14ac:dyDescent="0.25">
      <c r="A110" t="s">
        <v>119</v>
      </c>
      <c r="B110">
        <v>1159570800</v>
      </c>
      <c r="C110">
        <v>6.4939999999999998E-3</v>
      </c>
      <c r="D110">
        <v>4.2360000000000002E-3</v>
      </c>
      <c r="E110">
        <v>5.4089999999999997E-3</v>
      </c>
      <c r="F110">
        <v>6.1609999999999998E-3</v>
      </c>
    </row>
    <row r="111" spans="1:6" x14ac:dyDescent="0.25">
      <c r="A111" t="s">
        <v>120</v>
      </c>
      <c r="B111">
        <v>1160175600</v>
      </c>
      <c r="C111">
        <v>5.3340000000000002E-3</v>
      </c>
      <c r="D111">
        <v>4.2519999999999997E-3</v>
      </c>
      <c r="E111">
        <v>5.3839999999999999E-3</v>
      </c>
      <c r="F111">
        <v>5.4999999999999997E-3</v>
      </c>
    </row>
    <row r="112" spans="1:6" x14ac:dyDescent="0.25">
      <c r="A112" t="s">
        <v>121</v>
      </c>
      <c r="B112">
        <v>1160780400</v>
      </c>
      <c r="C112">
        <v>1.7650000000000001E-3</v>
      </c>
      <c r="D112">
        <v>4.2139999999999999E-3</v>
      </c>
      <c r="E112">
        <v>4.8199999999999996E-3</v>
      </c>
      <c r="F112">
        <v>3.679E-3</v>
      </c>
    </row>
    <row r="113" spans="1:6" x14ac:dyDescent="0.25">
      <c r="A113" t="s">
        <v>122</v>
      </c>
      <c r="B113">
        <v>1161385200</v>
      </c>
      <c r="C113">
        <v>5.4549999999999998E-3</v>
      </c>
      <c r="D113">
        <v>4.2329999999999998E-3</v>
      </c>
      <c r="E113">
        <v>4.9240000000000004E-3</v>
      </c>
      <c r="F113">
        <v>4.7920000000000003E-3</v>
      </c>
    </row>
    <row r="114" spans="1:6" x14ac:dyDescent="0.25">
      <c r="A114" t="s">
        <v>123</v>
      </c>
      <c r="B114">
        <v>1161990000</v>
      </c>
      <c r="C114">
        <v>4.3499999999999997E-3</v>
      </c>
      <c r="D114">
        <v>4.2339999999999999E-3</v>
      </c>
      <c r="E114">
        <v>4.8320000000000004E-3</v>
      </c>
      <c r="F114">
        <v>4.581E-3</v>
      </c>
    </row>
    <row r="115" spans="1:6" x14ac:dyDescent="0.25">
      <c r="A115" t="s">
        <v>124</v>
      </c>
      <c r="B115">
        <v>1162598400</v>
      </c>
      <c r="C115">
        <v>6.5630000000000003E-3</v>
      </c>
      <c r="D115">
        <v>4.2700000000000004E-3</v>
      </c>
      <c r="E115">
        <v>5.1029999999999999E-3</v>
      </c>
      <c r="F115">
        <v>5.6249999999999998E-3</v>
      </c>
    </row>
    <row r="116" spans="1:6" x14ac:dyDescent="0.25">
      <c r="A116" t="s">
        <v>125</v>
      </c>
      <c r="B116">
        <v>1163203200</v>
      </c>
      <c r="C116">
        <v>6.3179999999999998E-3</v>
      </c>
      <c r="D116">
        <v>4.3010000000000001E-3</v>
      </c>
      <c r="E116">
        <v>5.3179999999999998E-3</v>
      </c>
      <c r="F116">
        <v>6.4910000000000002E-3</v>
      </c>
    </row>
    <row r="117" spans="1:6" x14ac:dyDescent="0.25">
      <c r="A117" t="s">
        <v>126</v>
      </c>
      <c r="B117">
        <v>1163808000</v>
      </c>
      <c r="C117">
        <v>7.7419999999999998E-3</v>
      </c>
      <c r="D117">
        <v>4.3540000000000002E-3</v>
      </c>
      <c r="E117">
        <v>5.7089999999999997E-3</v>
      </c>
      <c r="F117">
        <v>7.3369999999999998E-3</v>
      </c>
    </row>
    <row r="118" spans="1:6" x14ac:dyDescent="0.25">
      <c r="A118" t="s">
        <v>127</v>
      </c>
      <c r="B118">
        <v>1164412800</v>
      </c>
      <c r="C118">
        <v>4.4999999999999999E-4</v>
      </c>
      <c r="D118">
        <v>4.2929999999999999E-3</v>
      </c>
      <c r="E118">
        <v>4.8589999999999996E-3</v>
      </c>
      <c r="F118">
        <v>3.258E-3</v>
      </c>
    </row>
    <row r="119" spans="1:6" x14ac:dyDescent="0.25">
      <c r="A119" t="s">
        <v>128</v>
      </c>
      <c r="B119">
        <v>1165017600</v>
      </c>
      <c r="C119">
        <v>1.9999999999999999E-6</v>
      </c>
      <c r="D119">
        <v>4.2269999999999999E-3</v>
      </c>
      <c r="E119">
        <v>4.078E-3</v>
      </c>
      <c r="F119">
        <v>1.369E-3</v>
      </c>
    </row>
    <row r="120" spans="1:6" x14ac:dyDescent="0.25">
      <c r="A120" t="s">
        <v>129</v>
      </c>
      <c r="B120">
        <v>1165622400</v>
      </c>
      <c r="C120">
        <v>9.0000000000000002E-6</v>
      </c>
      <c r="D120">
        <v>4.1619999999999999E-3</v>
      </c>
      <c r="E120">
        <v>3.424E-3</v>
      </c>
      <c r="F120">
        <v>5.8E-4</v>
      </c>
    </row>
    <row r="121" spans="1:6" x14ac:dyDescent="0.25">
      <c r="A121" t="s">
        <v>130</v>
      </c>
      <c r="B121">
        <v>1166227200</v>
      </c>
      <c r="C121">
        <v>3.13E-3</v>
      </c>
      <c r="D121">
        <v>4.1460000000000004E-3</v>
      </c>
      <c r="E121">
        <v>3.4020000000000001E-3</v>
      </c>
      <c r="F121">
        <v>2.545E-3</v>
      </c>
    </row>
    <row r="122" spans="1:6" x14ac:dyDescent="0.25">
      <c r="A122" t="s">
        <v>131</v>
      </c>
      <c r="B122">
        <v>1166832000</v>
      </c>
      <c r="C122">
        <v>7.5589999999999997E-3</v>
      </c>
      <c r="D122">
        <v>4.1980000000000003E-3</v>
      </c>
      <c r="E122">
        <v>4.0670000000000003E-3</v>
      </c>
      <c r="F122">
        <v>5.4770000000000001E-3</v>
      </c>
    </row>
    <row r="123" spans="1:6" x14ac:dyDescent="0.25">
      <c r="A123" t="s">
        <v>132</v>
      </c>
      <c r="B123">
        <v>1167436800</v>
      </c>
      <c r="C123">
        <v>4.6839999999999998E-3</v>
      </c>
      <c r="D123">
        <v>4.2059999999999997E-3</v>
      </c>
      <c r="E123">
        <v>4.1650000000000003E-3</v>
      </c>
      <c r="F123">
        <v>5.0400000000000002E-3</v>
      </c>
    </row>
    <row r="124" spans="1:6" x14ac:dyDescent="0.25">
      <c r="A124" t="s">
        <v>133</v>
      </c>
      <c r="B124">
        <v>1168041600</v>
      </c>
      <c r="C124">
        <v>5.4310000000000001E-3</v>
      </c>
      <c r="D124">
        <v>4.2240000000000003E-3</v>
      </c>
      <c r="E124">
        <v>4.3680000000000004E-3</v>
      </c>
      <c r="F124">
        <v>5.3189999999999999E-3</v>
      </c>
    </row>
    <row r="125" spans="1:6" x14ac:dyDescent="0.25">
      <c r="A125" t="s">
        <v>134</v>
      </c>
      <c r="B125">
        <v>1168646400</v>
      </c>
      <c r="C125">
        <v>7.4799999999999997E-3</v>
      </c>
      <c r="D125">
        <v>4.274E-3</v>
      </c>
      <c r="E125">
        <v>4.8659999999999997E-3</v>
      </c>
      <c r="F125">
        <v>6.5849999999999997E-3</v>
      </c>
    </row>
    <row r="126" spans="1:6" x14ac:dyDescent="0.25">
      <c r="A126" t="s">
        <v>135</v>
      </c>
      <c r="B126">
        <v>1169251200</v>
      </c>
      <c r="C126">
        <v>7.8619999999999992E-3</v>
      </c>
      <c r="D126">
        <v>4.3290000000000004E-3</v>
      </c>
      <c r="E126">
        <v>5.359E-3</v>
      </c>
      <c r="F126">
        <v>7.626E-3</v>
      </c>
    </row>
    <row r="127" spans="1:6" x14ac:dyDescent="0.25">
      <c r="A127" t="s">
        <v>136</v>
      </c>
      <c r="B127">
        <v>1169856000</v>
      </c>
      <c r="C127">
        <v>7.4320000000000002E-3</v>
      </c>
      <c r="D127">
        <v>4.3759999999999997E-3</v>
      </c>
      <c r="E127">
        <v>5.6680000000000003E-3</v>
      </c>
      <c r="F127">
        <v>7.1570000000000002E-3</v>
      </c>
    </row>
    <row r="128" spans="1:6" x14ac:dyDescent="0.25">
      <c r="A128" t="s">
        <v>137</v>
      </c>
      <c r="B128">
        <v>1170460800</v>
      </c>
      <c r="C128">
        <v>6.6620000000000004E-3</v>
      </c>
      <c r="D128">
        <v>4.411E-3</v>
      </c>
      <c r="E128">
        <v>5.8370000000000002E-3</v>
      </c>
      <c r="F128">
        <v>7.1069999999999996E-3</v>
      </c>
    </row>
    <row r="129" spans="1:6" x14ac:dyDescent="0.25">
      <c r="A129" t="s">
        <v>138</v>
      </c>
      <c r="B129">
        <v>1171065600</v>
      </c>
      <c r="C129">
        <v>9.6299999999999997E-3</v>
      </c>
      <c r="D129">
        <v>4.4910000000000002E-3</v>
      </c>
      <c r="E129">
        <v>6.4330000000000003E-3</v>
      </c>
      <c r="F129">
        <v>8.4449999999999994E-3</v>
      </c>
    </row>
    <row r="130" spans="1:6" x14ac:dyDescent="0.25">
      <c r="A130" t="s">
        <v>139</v>
      </c>
      <c r="B130">
        <v>1171670400</v>
      </c>
      <c r="C130">
        <v>7.6889999999999997E-3</v>
      </c>
      <c r="D130">
        <v>4.5389999999999996E-3</v>
      </c>
      <c r="E130">
        <v>6.6350000000000003E-3</v>
      </c>
      <c r="F130">
        <v>8.1250000000000003E-3</v>
      </c>
    </row>
    <row r="131" spans="1:6" x14ac:dyDescent="0.25">
      <c r="A131" t="s">
        <v>140</v>
      </c>
      <c r="B131">
        <v>1172275200</v>
      </c>
      <c r="C131">
        <v>6.522E-3</v>
      </c>
      <c r="D131">
        <v>4.5690000000000001E-3</v>
      </c>
      <c r="E131">
        <v>6.6049999999999998E-3</v>
      </c>
      <c r="F131">
        <v>7.0619999999999997E-3</v>
      </c>
    </row>
    <row r="132" spans="1:6" x14ac:dyDescent="0.25">
      <c r="A132" t="s">
        <v>141</v>
      </c>
      <c r="B132">
        <v>1172880000</v>
      </c>
      <c r="C132">
        <v>5.8050000000000003E-3</v>
      </c>
      <c r="D132">
        <v>4.5880000000000001E-3</v>
      </c>
      <c r="E132">
        <v>6.4749999999999999E-3</v>
      </c>
      <c r="F132">
        <v>6.3879999999999996E-3</v>
      </c>
    </row>
    <row r="133" spans="1:6" x14ac:dyDescent="0.25">
      <c r="A133" t="s">
        <v>142</v>
      </c>
      <c r="B133">
        <v>1173481200</v>
      </c>
      <c r="C133">
        <v>4.7520000000000001E-3</v>
      </c>
      <c r="D133">
        <v>4.5900000000000003E-3</v>
      </c>
      <c r="E133">
        <v>6.1939999999999999E-3</v>
      </c>
      <c r="F133">
        <v>5.4019999999999997E-3</v>
      </c>
    </row>
    <row r="134" spans="1:6" x14ac:dyDescent="0.25">
      <c r="A134" t="s">
        <v>143</v>
      </c>
      <c r="B134">
        <v>1174086000</v>
      </c>
      <c r="C134">
        <v>9.2840000000000006E-3</v>
      </c>
      <c r="D134">
        <v>4.6620000000000003E-3</v>
      </c>
      <c r="E134">
        <v>6.718E-3</v>
      </c>
      <c r="F134">
        <v>8.2699999999999996E-3</v>
      </c>
    </row>
    <row r="135" spans="1:6" x14ac:dyDescent="0.25">
      <c r="A135" t="s">
        <v>144</v>
      </c>
      <c r="B135">
        <v>1174690800</v>
      </c>
      <c r="C135">
        <v>7.2459999999999998E-3</v>
      </c>
      <c r="D135">
        <v>4.7010000000000003E-3</v>
      </c>
      <c r="E135">
        <v>6.7840000000000001E-3</v>
      </c>
      <c r="F135">
        <v>7.4510000000000002E-3</v>
      </c>
    </row>
    <row r="136" spans="1:6" x14ac:dyDescent="0.25">
      <c r="A136" t="s">
        <v>145</v>
      </c>
      <c r="B136">
        <v>1175295600</v>
      </c>
      <c r="C136">
        <v>2.4550000000000002E-3</v>
      </c>
      <c r="D136">
        <v>4.6670000000000001E-3</v>
      </c>
      <c r="E136">
        <v>6.0769999999999999E-3</v>
      </c>
      <c r="F136">
        <v>4.3790000000000001E-3</v>
      </c>
    </row>
    <row r="137" spans="1:6" x14ac:dyDescent="0.25">
      <c r="A137" t="s">
        <v>146</v>
      </c>
      <c r="B137">
        <v>1175900400</v>
      </c>
      <c r="C137">
        <v>1.6329999999999999E-3</v>
      </c>
      <c r="D137">
        <v>4.62E-3</v>
      </c>
      <c r="E137">
        <v>5.3619999999999996E-3</v>
      </c>
      <c r="F137">
        <v>2.777E-3</v>
      </c>
    </row>
    <row r="138" spans="1:6" x14ac:dyDescent="0.25">
      <c r="A138" t="s">
        <v>147</v>
      </c>
      <c r="B138">
        <v>1176505200</v>
      </c>
      <c r="C138">
        <v>3.0760000000000002E-3</v>
      </c>
      <c r="D138">
        <v>4.5960000000000003E-3</v>
      </c>
      <c r="E138">
        <v>5.0020000000000004E-3</v>
      </c>
      <c r="F138">
        <v>3.0980000000000001E-3</v>
      </c>
    </row>
    <row r="139" spans="1:6" x14ac:dyDescent="0.25">
      <c r="A139" t="s">
        <v>148</v>
      </c>
      <c r="B139">
        <v>1177110000</v>
      </c>
      <c r="C139">
        <v>2.6280000000000001E-3</v>
      </c>
      <c r="D139">
        <v>4.5649999999999996E-3</v>
      </c>
      <c r="E139">
        <v>4.6179999999999997E-3</v>
      </c>
      <c r="F139">
        <v>2.8219999999999999E-3</v>
      </c>
    </row>
    <row r="140" spans="1:6" x14ac:dyDescent="0.25">
      <c r="A140" t="s">
        <v>149</v>
      </c>
      <c r="B140">
        <v>1177714800</v>
      </c>
      <c r="C140">
        <v>2.5400000000000002E-3</v>
      </c>
      <c r="D140">
        <v>4.5339999999999998E-3</v>
      </c>
      <c r="E140">
        <v>4.28E-3</v>
      </c>
      <c r="F140">
        <v>2.6159999999999998E-3</v>
      </c>
    </row>
    <row r="141" spans="1:6" x14ac:dyDescent="0.25">
      <c r="A141" t="s">
        <v>150</v>
      </c>
      <c r="B141">
        <v>1178319600</v>
      </c>
      <c r="C141">
        <v>2.6319999999999998E-3</v>
      </c>
      <c r="D141">
        <v>4.5040000000000002E-3</v>
      </c>
      <c r="E141">
        <v>4.0109999999999998E-3</v>
      </c>
      <c r="F141">
        <v>2.5820000000000001E-3</v>
      </c>
    </row>
    <row r="142" spans="1:6" x14ac:dyDescent="0.25">
      <c r="A142" t="s">
        <v>151</v>
      </c>
      <c r="B142">
        <v>1178924400</v>
      </c>
      <c r="C142">
        <v>2.777E-3</v>
      </c>
      <c r="D142">
        <v>4.4770000000000001E-3</v>
      </c>
      <c r="E142">
        <v>3.813E-3</v>
      </c>
      <c r="F142">
        <v>2.7239999999999999E-3</v>
      </c>
    </row>
    <row r="143" spans="1:6" x14ac:dyDescent="0.25">
      <c r="A143" t="s">
        <v>152</v>
      </c>
      <c r="B143">
        <v>1179529200</v>
      </c>
      <c r="C143">
        <v>2.6870000000000002E-3</v>
      </c>
      <c r="D143">
        <v>4.45E-3</v>
      </c>
      <c r="E143">
        <v>3.6240000000000001E-3</v>
      </c>
      <c r="F143">
        <v>2.5899999999999999E-3</v>
      </c>
    </row>
    <row r="144" spans="1:6" x14ac:dyDescent="0.25">
      <c r="A144" t="s">
        <v>153</v>
      </c>
      <c r="B144">
        <v>1180134000</v>
      </c>
      <c r="C144">
        <v>2.1649999999999998E-3</v>
      </c>
      <c r="D144">
        <v>4.4140000000000004E-3</v>
      </c>
      <c r="E144">
        <v>3.3939999999999999E-3</v>
      </c>
      <c r="F144">
        <v>2.4420000000000002E-3</v>
      </c>
    </row>
    <row r="145" spans="1:6" x14ac:dyDescent="0.25">
      <c r="A145" t="s">
        <v>154</v>
      </c>
      <c r="B145">
        <v>1180738800</v>
      </c>
      <c r="C145">
        <v>2.4610000000000001E-3</v>
      </c>
      <c r="D145">
        <v>4.3839999999999999E-3</v>
      </c>
      <c r="E145">
        <v>3.2390000000000001E-3</v>
      </c>
      <c r="F145">
        <v>2.3839999999999998E-3</v>
      </c>
    </row>
    <row r="146" spans="1:6" x14ac:dyDescent="0.25">
      <c r="A146" t="s">
        <v>155</v>
      </c>
      <c r="B146">
        <v>1181343600</v>
      </c>
      <c r="C146">
        <v>9.3400000000000004E-4</v>
      </c>
      <c r="D146">
        <v>4.3309999999999998E-3</v>
      </c>
      <c r="E146">
        <v>2.8649999999999999E-3</v>
      </c>
      <c r="F146">
        <v>1.4829999999999999E-3</v>
      </c>
    </row>
    <row r="147" spans="1:6" x14ac:dyDescent="0.25">
      <c r="A147" t="s">
        <v>156</v>
      </c>
      <c r="B147">
        <v>1181948400</v>
      </c>
      <c r="C147">
        <v>2.5700000000000001E-4</v>
      </c>
      <c r="D147">
        <v>4.2680000000000001E-3</v>
      </c>
      <c r="E147">
        <v>2.444E-3</v>
      </c>
      <c r="F147">
        <v>7.5000000000000002E-4</v>
      </c>
    </row>
    <row r="148" spans="1:6" x14ac:dyDescent="0.25">
      <c r="A148" t="s">
        <v>157</v>
      </c>
      <c r="B148">
        <v>1182553200</v>
      </c>
      <c r="C148">
        <v>0</v>
      </c>
      <c r="D148">
        <v>4.202E-3</v>
      </c>
      <c r="E148">
        <v>2.0509999999999999E-3</v>
      </c>
      <c r="F148">
        <v>3.1500000000000001E-4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4.1370000000000001E-3</v>
      </c>
      <c r="E149">
        <v>1.722E-3</v>
      </c>
      <c r="F149">
        <v>1.3200000000000001E-4</v>
      </c>
    </row>
    <row r="150" spans="1:6" x14ac:dyDescent="0.25">
      <c r="A150" t="s">
        <v>159</v>
      </c>
      <c r="B150">
        <v>1183762800</v>
      </c>
      <c r="C150">
        <v>0</v>
      </c>
      <c r="D150">
        <v>4.0730000000000002E-3</v>
      </c>
      <c r="E150">
        <v>1.4450000000000001E-3</v>
      </c>
      <c r="F150">
        <v>5.5000000000000002E-5</v>
      </c>
    </row>
    <row r="151" spans="1:6" x14ac:dyDescent="0.25">
      <c r="A151" t="s">
        <v>160</v>
      </c>
      <c r="B151">
        <v>1184367600</v>
      </c>
      <c r="C151">
        <v>0</v>
      </c>
      <c r="D151">
        <v>4.0109999999999998E-3</v>
      </c>
      <c r="E151">
        <v>1.2130000000000001E-3</v>
      </c>
      <c r="F151">
        <v>2.3E-5</v>
      </c>
    </row>
    <row r="152" spans="1:6" x14ac:dyDescent="0.25">
      <c r="A152" t="s">
        <v>161</v>
      </c>
      <c r="B152">
        <v>1184972400</v>
      </c>
      <c r="C152">
        <v>0</v>
      </c>
      <c r="D152">
        <v>3.9490000000000003E-3</v>
      </c>
      <c r="E152">
        <v>1.018E-3</v>
      </c>
      <c r="F152">
        <v>1.0000000000000001E-5</v>
      </c>
    </row>
    <row r="153" spans="1:6" x14ac:dyDescent="0.25">
      <c r="A153" t="s">
        <v>162</v>
      </c>
      <c r="B153">
        <v>1185577200</v>
      </c>
      <c r="C153">
        <v>0</v>
      </c>
      <c r="D153">
        <v>3.888E-3</v>
      </c>
      <c r="E153">
        <v>8.5400000000000005E-4</v>
      </c>
      <c r="F153">
        <v>3.9999999999999998E-6</v>
      </c>
    </row>
    <row r="154" spans="1:6" x14ac:dyDescent="0.25">
      <c r="A154" t="s">
        <v>163</v>
      </c>
      <c r="B154">
        <v>1186182000</v>
      </c>
      <c r="C154">
        <v>0</v>
      </c>
      <c r="D154">
        <v>3.8279999999999998E-3</v>
      </c>
      <c r="E154">
        <v>7.1699999999999997E-4</v>
      </c>
      <c r="F154">
        <v>1.9999999999999999E-6</v>
      </c>
    </row>
    <row r="155" spans="1:6" x14ac:dyDescent="0.25">
      <c r="A155" t="s">
        <v>164</v>
      </c>
      <c r="B155">
        <v>1186786800</v>
      </c>
      <c r="C155">
        <v>0</v>
      </c>
      <c r="D155">
        <v>3.7690000000000002E-3</v>
      </c>
      <c r="E155">
        <v>6.02E-4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3.7109999999999999E-3</v>
      </c>
      <c r="E156">
        <v>5.0500000000000002E-4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3.6540000000000001E-3</v>
      </c>
      <c r="E157">
        <v>4.2400000000000001E-4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3.5969999999999999E-3</v>
      </c>
      <c r="E158">
        <v>3.5599999999999998E-4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3.542E-3</v>
      </c>
      <c r="E159">
        <v>2.99E-4</v>
      </c>
      <c r="F159">
        <v>0</v>
      </c>
    </row>
    <row r="160" spans="1:6" x14ac:dyDescent="0.25">
      <c r="A160" t="s">
        <v>169</v>
      </c>
      <c r="B160">
        <v>1189810800</v>
      </c>
      <c r="C160">
        <v>1.83E-4</v>
      </c>
      <c r="D160">
        <v>3.49E-3</v>
      </c>
      <c r="E160">
        <v>2.8200000000000002E-4</v>
      </c>
      <c r="F160">
        <v>1.2899999999999999E-4</v>
      </c>
    </row>
    <row r="161" spans="1:6" x14ac:dyDescent="0.25">
      <c r="A161" t="s">
        <v>170</v>
      </c>
      <c r="B161">
        <v>1190415600</v>
      </c>
      <c r="C161">
        <v>4.8390000000000004E-3</v>
      </c>
      <c r="D161">
        <v>3.5109999999999998E-3</v>
      </c>
      <c r="E161">
        <v>1.0330000000000001E-3</v>
      </c>
      <c r="F161">
        <v>3.241E-3</v>
      </c>
    </row>
    <row r="162" spans="1:6" x14ac:dyDescent="0.25">
      <c r="A162" t="s">
        <v>171</v>
      </c>
      <c r="B162">
        <v>1191020400</v>
      </c>
      <c r="C162">
        <v>2.4260000000000002E-3</v>
      </c>
      <c r="D162">
        <v>3.4940000000000001E-3</v>
      </c>
      <c r="E162">
        <v>1.235E-3</v>
      </c>
      <c r="F162">
        <v>2.431E-3</v>
      </c>
    </row>
    <row r="163" spans="1:6" x14ac:dyDescent="0.25">
      <c r="A163" t="s">
        <v>172</v>
      </c>
      <c r="B163">
        <v>1191625200</v>
      </c>
      <c r="C163">
        <v>3.7330000000000002E-3</v>
      </c>
      <c r="D163">
        <v>3.4970000000000001E-3</v>
      </c>
      <c r="E163">
        <v>1.6459999999999999E-3</v>
      </c>
      <c r="F163">
        <v>3.385E-3</v>
      </c>
    </row>
    <row r="164" spans="1:6" x14ac:dyDescent="0.25">
      <c r="A164" t="s">
        <v>173</v>
      </c>
      <c r="B164">
        <v>1192230000</v>
      </c>
      <c r="C164">
        <v>7.0400000000000003E-3</v>
      </c>
      <c r="D164">
        <v>3.5509999999999999E-3</v>
      </c>
      <c r="E164">
        <v>2.516E-3</v>
      </c>
      <c r="F164">
        <v>5.6379999999999998E-3</v>
      </c>
    </row>
    <row r="165" spans="1:6" x14ac:dyDescent="0.25">
      <c r="A165" t="s">
        <v>174</v>
      </c>
      <c r="B165">
        <v>1192834800</v>
      </c>
      <c r="C165">
        <v>6.5560000000000002E-3</v>
      </c>
      <c r="D165">
        <v>3.5969999999999999E-3</v>
      </c>
      <c r="E165">
        <v>3.143E-3</v>
      </c>
      <c r="F165">
        <v>5.8479999999999999E-3</v>
      </c>
    </row>
    <row r="166" spans="1:6" x14ac:dyDescent="0.25">
      <c r="A166" t="s">
        <v>175</v>
      </c>
      <c r="B166">
        <v>1193439600</v>
      </c>
      <c r="C166">
        <v>5.4910000000000002E-3</v>
      </c>
      <c r="D166">
        <v>3.6259999999999999E-3</v>
      </c>
      <c r="E166">
        <v>3.5230000000000001E-3</v>
      </c>
      <c r="F166">
        <v>5.7429999999999998E-3</v>
      </c>
    </row>
    <row r="167" spans="1:6" x14ac:dyDescent="0.25">
      <c r="A167" t="s">
        <v>176</v>
      </c>
      <c r="B167">
        <v>1194048000</v>
      </c>
      <c r="C167">
        <v>4.6369999999999996E-3</v>
      </c>
      <c r="D167">
        <v>3.6410000000000001E-3</v>
      </c>
      <c r="E167">
        <v>3.6979999999999999E-3</v>
      </c>
      <c r="F167">
        <v>5.0499999999999998E-3</v>
      </c>
    </row>
    <row r="168" spans="1:6" x14ac:dyDescent="0.25">
      <c r="A168" t="s">
        <v>177</v>
      </c>
      <c r="B168">
        <v>1194652800</v>
      </c>
      <c r="C168">
        <v>3.7829999999999999E-3</v>
      </c>
      <c r="D168">
        <v>3.643E-3</v>
      </c>
      <c r="E168">
        <v>3.7130000000000002E-3</v>
      </c>
      <c r="F168">
        <v>4.3920000000000001E-3</v>
      </c>
    </row>
    <row r="169" spans="1:6" x14ac:dyDescent="0.25">
      <c r="A169" t="s">
        <v>178</v>
      </c>
      <c r="B169">
        <v>1195257600</v>
      </c>
      <c r="C169">
        <v>5.4840000000000002E-3</v>
      </c>
      <c r="D169">
        <v>3.6709999999999998E-3</v>
      </c>
      <c r="E169">
        <v>3.9969999999999997E-3</v>
      </c>
      <c r="F169">
        <v>5.0660000000000002E-3</v>
      </c>
    </row>
    <row r="170" spans="1:6" x14ac:dyDescent="0.25">
      <c r="A170" t="s">
        <v>179</v>
      </c>
      <c r="B170">
        <v>1195862400</v>
      </c>
      <c r="C170">
        <v>3.637E-3</v>
      </c>
      <c r="D170">
        <v>3.6700000000000001E-3</v>
      </c>
      <c r="E170">
        <v>3.9230000000000003E-3</v>
      </c>
      <c r="F170">
        <v>3.9890000000000004E-3</v>
      </c>
    </row>
    <row r="171" spans="1:6" x14ac:dyDescent="0.25">
      <c r="A171" t="s">
        <v>180</v>
      </c>
      <c r="B171">
        <v>1196467200</v>
      </c>
      <c r="C171">
        <v>5.3839999999999999E-3</v>
      </c>
      <c r="D171">
        <v>3.6970000000000002E-3</v>
      </c>
      <c r="E171">
        <v>4.1660000000000004E-3</v>
      </c>
      <c r="F171">
        <v>4.9909999999999998E-3</v>
      </c>
    </row>
    <row r="172" spans="1:6" x14ac:dyDescent="0.25">
      <c r="A172" t="s">
        <v>181</v>
      </c>
      <c r="B172">
        <v>1197072000</v>
      </c>
      <c r="C172">
        <v>5.8100000000000001E-3</v>
      </c>
      <c r="D172">
        <v>3.7290000000000001E-3</v>
      </c>
      <c r="E172">
        <v>4.4390000000000002E-3</v>
      </c>
      <c r="F172">
        <v>5.7109999999999999E-3</v>
      </c>
    </row>
    <row r="173" spans="1:6" x14ac:dyDescent="0.25">
      <c r="A173" t="s">
        <v>182</v>
      </c>
      <c r="B173">
        <v>1197676800</v>
      </c>
      <c r="C173">
        <v>3.5279999999999999E-3</v>
      </c>
      <c r="D173">
        <v>3.725E-3</v>
      </c>
      <c r="E173">
        <v>4.2700000000000004E-3</v>
      </c>
      <c r="F173">
        <v>4.0759999999999998E-3</v>
      </c>
    </row>
    <row r="174" spans="1:6" x14ac:dyDescent="0.25">
      <c r="A174" t="s">
        <v>183</v>
      </c>
      <c r="B174">
        <v>1198281600</v>
      </c>
      <c r="C174">
        <v>4.2180000000000004E-3</v>
      </c>
      <c r="D174">
        <v>3.7330000000000002E-3</v>
      </c>
      <c r="E174">
        <v>4.2640000000000004E-3</v>
      </c>
      <c r="F174">
        <v>4.241E-3</v>
      </c>
    </row>
    <row r="175" spans="1:6" x14ac:dyDescent="0.25">
      <c r="A175" t="s">
        <v>184</v>
      </c>
      <c r="B175">
        <v>1198886400</v>
      </c>
      <c r="C175">
        <v>1.0503999999999999E-2</v>
      </c>
      <c r="D175">
        <v>3.8370000000000001E-3</v>
      </c>
      <c r="E175">
        <v>5.2760000000000003E-3</v>
      </c>
      <c r="F175">
        <v>8.1560000000000001E-3</v>
      </c>
    </row>
    <row r="176" spans="1:6" x14ac:dyDescent="0.25">
      <c r="A176" t="s">
        <v>185</v>
      </c>
      <c r="B176">
        <v>1199491200</v>
      </c>
      <c r="C176">
        <v>9.9360000000000004E-3</v>
      </c>
      <c r="D176">
        <v>3.9300000000000003E-3</v>
      </c>
      <c r="E176">
        <v>6.0109999999999999E-3</v>
      </c>
      <c r="F176">
        <v>9.0469999999999995E-3</v>
      </c>
    </row>
    <row r="177" spans="1:6" x14ac:dyDescent="0.25">
      <c r="A177" t="s">
        <v>186</v>
      </c>
      <c r="B177">
        <v>1200096000</v>
      </c>
      <c r="C177">
        <v>7.7390000000000002E-3</v>
      </c>
      <c r="D177">
        <v>3.9880000000000002E-3</v>
      </c>
      <c r="E177">
        <v>6.2769999999999996E-3</v>
      </c>
      <c r="F177">
        <v>8.1539999999999998E-3</v>
      </c>
    </row>
    <row r="178" spans="1:6" x14ac:dyDescent="0.25">
      <c r="A178" t="s">
        <v>187</v>
      </c>
      <c r="B178">
        <v>1200700800</v>
      </c>
      <c r="C178">
        <v>5.5539999999999999E-3</v>
      </c>
      <c r="D178">
        <v>4.0119999999999999E-3</v>
      </c>
      <c r="E178">
        <v>6.1619999999999999E-3</v>
      </c>
      <c r="F178">
        <v>6.7299999999999999E-3</v>
      </c>
    </row>
    <row r="179" spans="1:6" x14ac:dyDescent="0.25">
      <c r="A179" t="s">
        <v>188</v>
      </c>
      <c r="B179">
        <v>1201305600</v>
      </c>
      <c r="C179">
        <v>4.1980000000000003E-3</v>
      </c>
      <c r="D179">
        <v>4.0140000000000002E-3</v>
      </c>
      <c r="E179">
        <v>5.8320000000000004E-3</v>
      </c>
      <c r="F179">
        <v>5.0410000000000003E-3</v>
      </c>
    </row>
    <row r="180" spans="1:6" x14ac:dyDescent="0.25">
      <c r="A180" t="s">
        <v>189</v>
      </c>
      <c r="B180">
        <v>1201910400</v>
      </c>
      <c r="C180">
        <v>3.2720000000000002E-3</v>
      </c>
      <c r="D180">
        <v>4.0029999999999996E-3</v>
      </c>
      <c r="E180">
        <v>5.4359999999999999E-3</v>
      </c>
      <c r="F180">
        <v>4.3340000000000002E-3</v>
      </c>
    </row>
    <row r="181" spans="1:6" x14ac:dyDescent="0.25">
      <c r="A181" t="s">
        <v>190</v>
      </c>
      <c r="B181">
        <v>1202515200</v>
      </c>
      <c r="C181">
        <v>6.7920000000000003E-3</v>
      </c>
      <c r="D181">
        <v>4.045E-3</v>
      </c>
      <c r="E181">
        <v>5.6550000000000003E-3</v>
      </c>
      <c r="F181">
        <v>5.868E-3</v>
      </c>
    </row>
    <row r="182" spans="1:6" x14ac:dyDescent="0.25">
      <c r="A182" t="s">
        <v>191</v>
      </c>
      <c r="B182">
        <v>1203120000</v>
      </c>
      <c r="C182">
        <v>5.5180000000000003E-3</v>
      </c>
      <c r="D182">
        <v>4.0679999999999996E-3</v>
      </c>
      <c r="E182">
        <v>5.6319999999999999E-3</v>
      </c>
      <c r="F182">
        <v>5.705E-3</v>
      </c>
    </row>
    <row r="183" spans="1:6" x14ac:dyDescent="0.25">
      <c r="A183" t="s">
        <v>192</v>
      </c>
      <c r="B183">
        <v>1203724800</v>
      </c>
      <c r="C183">
        <v>6.9569999999999996E-3</v>
      </c>
      <c r="D183">
        <v>4.1120000000000002E-3</v>
      </c>
      <c r="E183">
        <v>5.842E-3</v>
      </c>
      <c r="F183">
        <v>6.4510000000000001E-3</v>
      </c>
    </row>
    <row r="184" spans="1:6" x14ac:dyDescent="0.25">
      <c r="A184" t="s">
        <v>193</v>
      </c>
      <c r="B184">
        <v>1204329600</v>
      </c>
      <c r="C184">
        <v>5.8970000000000003E-3</v>
      </c>
      <c r="D184">
        <v>4.1390000000000003E-3</v>
      </c>
      <c r="E184">
        <v>5.8479999999999999E-3</v>
      </c>
      <c r="F184">
        <v>6.1460000000000004E-3</v>
      </c>
    </row>
    <row r="185" spans="1:6" x14ac:dyDescent="0.25">
      <c r="A185" t="s">
        <v>194</v>
      </c>
      <c r="B185">
        <v>1204934400</v>
      </c>
      <c r="C185">
        <v>6.6880000000000004E-3</v>
      </c>
      <c r="D185">
        <v>4.1780000000000003E-3</v>
      </c>
      <c r="E185">
        <v>5.9740000000000001E-3</v>
      </c>
      <c r="F185">
        <v>6.3920000000000001E-3</v>
      </c>
    </row>
    <row r="186" spans="1:6" x14ac:dyDescent="0.25">
      <c r="A186" t="s">
        <v>195</v>
      </c>
      <c r="B186">
        <v>1205535600</v>
      </c>
      <c r="C186">
        <v>4.535E-3</v>
      </c>
      <c r="D186">
        <v>4.1830000000000001E-3</v>
      </c>
      <c r="E186">
        <v>5.731E-3</v>
      </c>
      <c r="F186">
        <v>5.1260000000000003E-3</v>
      </c>
    </row>
    <row r="187" spans="1:6" x14ac:dyDescent="0.25">
      <c r="A187" t="s">
        <v>196</v>
      </c>
      <c r="B187">
        <v>1206140400</v>
      </c>
      <c r="C187">
        <v>4.2579999999999996E-3</v>
      </c>
      <c r="D187">
        <v>4.1840000000000002E-3</v>
      </c>
      <c r="E187">
        <v>5.4939999999999998E-3</v>
      </c>
      <c r="F187">
        <v>4.666E-3</v>
      </c>
    </row>
    <row r="188" spans="1:6" x14ac:dyDescent="0.25">
      <c r="A188" t="s">
        <v>197</v>
      </c>
      <c r="B188">
        <v>1206745200</v>
      </c>
      <c r="C188">
        <v>3.784E-3</v>
      </c>
      <c r="D188">
        <v>4.1770000000000002E-3</v>
      </c>
      <c r="E188">
        <v>5.2170000000000003E-3</v>
      </c>
      <c r="F188">
        <v>4.1580000000000002E-3</v>
      </c>
    </row>
    <row r="189" spans="1:6" x14ac:dyDescent="0.25">
      <c r="A189" t="s">
        <v>198</v>
      </c>
      <c r="B189">
        <v>1207350000</v>
      </c>
      <c r="C189">
        <v>4.8110000000000002E-3</v>
      </c>
      <c r="D189">
        <v>4.1869999999999997E-3</v>
      </c>
      <c r="E189">
        <v>5.1590000000000004E-3</v>
      </c>
      <c r="F189">
        <v>4.7099999999999998E-3</v>
      </c>
    </row>
    <row r="190" spans="1:6" x14ac:dyDescent="0.25">
      <c r="A190" t="s">
        <v>199</v>
      </c>
      <c r="B190">
        <v>1207954800</v>
      </c>
      <c r="C190">
        <v>4.3629999999999997E-3</v>
      </c>
      <c r="D190">
        <v>4.189E-3</v>
      </c>
      <c r="E190">
        <v>5.0379999999999999E-3</v>
      </c>
      <c r="F190">
        <v>4.6860000000000001E-3</v>
      </c>
    </row>
    <row r="191" spans="1:6" x14ac:dyDescent="0.25">
      <c r="A191" t="s">
        <v>200</v>
      </c>
      <c r="B191">
        <v>1208559600</v>
      </c>
      <c r="C191">
        <v>5.4310000000000001E-3</v>
      </c>
      <c r="D191">
        <v>4.2079999999999999E-3</v>
      </c>
      <c r="E191">
        <v>5.1019999999999998E-3</v>
      </c>
      <c r="F191">
        <v>5.1700000000000001E-3</v>
      </c>
    </row>
    <row r="192" spans="1:6" x14ac:dyDescent="0.25">
      <c r="A192" t="s">
        <v>201</v>
      </c>
      <c r="B192">
        <v>1209164400</v>
      </c>
      <c r="C192">
        <v>8.43E-3</v>
      </c>
      <c r="D192">
        <v>4.2729999999999999E-3</v>
      </c>
      <c r="E192">
        <v>5.6340000000000001E-3</v>
      </c>
      <c r="F192">
        <v>7.1029999999999999E-3</v>
      </c>
    </row>
    <row r="193" spans="1:6" x14ac:dyDescent="0.25">
      <c r="A193" t="s">
        <v>202</v>
      </c>
      <c r="B193">
        <v>1209769200</v>
      </c>
      <c r="C193">
        <v>9.1760000000000001E-3</v>
      </c>
      <c r="D193">
        <v>4.3470000000000002E-3</v>
      </c>
      <c r="E193">
        <v>6.2009999999999999E-3</v>
      </c>
      <c r="F193">
        <v>8.3400000000000002E-3</v>
      </c>
    </row>
    <row r="194" spans="1:6" x14ac:dyDescent="0.25">
      <c r="A194" t="s">
        <v>203</v>
      </c>
      <c r="B194">
        <v>1210374000</v>
      </c>
      <c r="C194">
        <v>5.705E-3</v>
      </c>
      <c r="D194">
        <v>4.3680000000000004E-3</v>
      </c>
      <c r="E194">
        <v>6.1219999999999998E-3</v>
      </c>
      <c r="F194">
        <v>6.8770000000000003E-3</v>
      </c>
    </row>
    <row r="195" spans="1:6" x14ac:dyDescent="0.25">
      <c r="A195" t="s">
        <v>204</v>
      </c>
      <c r="B195">
        <v>1210978800</v>
      </c>
      <c r="C195">
        <v>6.9059999999999998E-3</v>
      </c>
      <c r="D195">
        <v>4.4070000000000003E-3</v>
      </c>
      <c r="E195">
        <v>6.2570000000000004E-3</v>
      </c>
      <c r="F195">
        <v>7.1199999999999996E-3</v>
      </c>
    </row>
    <row r="196" spans="1:6" x14ac:dyDescent="0.25">
      <c r="A196" t="s">
        <v>205</v>
      </c>
      <c r="B196">
        <v>1211583600</v>
      </c>
      <c r="C196">
        <v>5.9049999999999997E-3</v>
      </c>
      <c r="D196">
        <v>4.4289999999999998E-3</v>
      </c>
      <c r="E196">
        <v>6.1869999999999998E-3</v>
      </c>
      <c r="F196">
        <v>6.2329999999999998E-3</v>
      </c>
    </row>
    <row r="197" spans="1:6" x14ac:dyDescent="0.25">
      <c r="A197" t="s">
        <v>206</v>
      </c>
      <c r="B197">
        <v>1212188400</v>
      </c>
      <c r="C197">
        <v>6.0049999999999999E-3</v>
      </c>
      <c r="D197">
        <v>4.4530000000000004E-3</v>
      </c>
      <c r="E197">
        <v>6.1510000000000002E-3</v>
      </c>
      <c r="F197">
        <v>6.032E-3</v>
      </c>
    </row>
    <row r="198" spans="1:6" x14ac:dyDescent="0.25">
      <c r="A198" t="s">
        <v>207</v>
      </c>
      <c r="B198">
        <v>1212793200</v>
      </c>
      <c r="C198">
        <v>6.3410000000000003E-3</v>
      </c>
      <c r="D198">
        <v>4.4819999999999999E-3</v>
      </c>
      <c r="E198">
        <v>6.1789999999999996E-3</v>
      </c>
      <c r="F198">
        <v>6.2290000000000002E-3</v>
      </c>
    </row>
    <row r="199" spans="1:6" x14ac:dyDescent="0.25">
      <c r="A199" t="s">
        <v>208</v>
      </c>
      <c r="B199">
        <v>1213398000</v>
      </c>
      <c r="C199">
        <v>5.2979999999999998E-3</v>
      </c>
      <c r="D199">
        <v>4.4939999999999997E-3</v>
      </c>
      <c r="E199">
        <v>6.0359999999999997E-3</v>
      </c>
      <c r="F199">
        <v>5.7340000000000004E-3</v>
      </c>
    </row>
    <row r="200" spans="1:6" x14ac:dyDescent="0.25">
      <c r="A200" t="s">
        <v>209</v>
      </c>
      <c r="B200">
        <v>1214002800</v>
      </c>
      <c r="C200">
        <v>5.0660000000000002E-3</v>
      </c>
      <c r="D200">
        <v>4.5030000000000001E-3</v>
      </c>
      <c r="E200">
        <v>5.8739999999999999E-3</v>
      </c>
      <c r="F200">
        <v>5.28E-3</v>
      </c>
    </row>
    <row r="201" spans="1:6" x14ac:dyDescent="0.25">
      <c r="A201" t="s">
        <v>210</v>
      </c>
      <c r="B201">
        <v>1214607600</v>
      </c>
      <c r="C201">
        <v>5.8219999999999999E-3</v>
      </c>
      <c r="D201">
        <v>4.5230000000000001E-3</v>
      </c>
      <c r="E201">
        <v>5.862E-3</v>
      </c>
      <c r="F201">
        <v>5.6030000000000003E-3</v>
      </c>
    </row>
    <row r="202" spans="1:6" x14ac:dyDescent="0.25">
      <c r="A202" t="s">
        <v>211</v>
      </c>
      <c r="B202">
        <v>1215212400</v>
      </c>
      <c r="C202">
        <v>6.9670000000000001E-3</v>
      </c>
      <c r="D202">
        <v>4.5599999999999998E-3</v>
      </c>
      <c r="E202">
        <v>6.0460000000000002E-3</v>
      </c>
      <c r="F202">
        <v>6.574E-3</v>
      </c>
    </row>
    <row r="203" spans="1:6" x14ac:dyDescent="0.25">
      <c r="A203" t="s">
        <v>212</v>
      </c>
      <c r="B203">
        <v>1215817200</v>
      </c>
      <c r="C203">
        <v>5.7399999999999997E-4</v>
      </c>
      <c r="D203">
        <v>4.4980000000000003E-3</v>
      </c>
      <c r="E203">
        <v>5.1630000000000001E-3</v>
      </c>
      <c r="F203">
        <v>3.0379999999999999E-3</v>
      </c>
    </row>
    <row r="204" spans="1:6" x14ac:dyDescent="0.25">
      <c r="A204" t="s">
        <v>213</v>
      </c>
      <c r="B204">
        <v>1216422000</v>
      </c>
      <c r="C204">
        <v>5.0000000000000004E-6</v>
      </c>
      <c r="D204">
        <v>4.4289999999999998E-3</v>
      </c>
      <c r="E204">
        <v>4.3340000000000002E-3</v>
      </c>
      <c r="F204">
        <v>1.2769999999999999E-3</v>
      </c>
    </row>
    <row r="205" spans="1:6" x14ac:dyDescent="0.25">
      <c r="A205" t="s">
        <v>214</v>
      </c>
      <c r="B205">
        <v>1217026800</v>
      </c>
      <c r="C205">
        <v>0</v>
      </c>
      <c r="D205">
        <v>4.3610000000000003E-3</v>
      </c>
      <c r="E205">
        <v>3.6380000000000002E-3</v>
      </c>
      <c r="F205">
        <v>5.3600000000000002E-4</v>
      </c>
    </row>
    <row r="206" spans="1:6" x14ac:dyDescent="0.25">
      <c r="A206" t="s">
        <v>215</v>
      </c>
      <c r="B206">
        <v>1217631600</v>
      </c>
      <c r="C206">
        <v>0</v>
      </c>
      <c r="D206">
        <v>4.2940000000000001E-3</v>
      </c>
      <c r="E206">
        <v>3.0530000000000002E-3</v>
      </c>
      <c r="F206">
        <v>2.2499999999999999E-4</v>
      </c>
    </row>
    <row r="207" spans="1:6" x14ac:dyDescent="0.25">
      <c r="A207" t="s">
        <v>216</v>
      </c>
      <c r="B207">
        <v>1218236400</v>
      </c>
      <c r="C207">
        <v>0</v>
      </c>
      <c r="D207">
        <v>4.2269999999999999E-3</v>
      </c>
      <c r="E207">
        <v>2.5630000000000002E-3</v>
      </c>
      <c r="F207">
        <v>9.5000000000000005E-5</v>
      </c>
    </row>
    <row r="208" spans="1:6" x14ac:dyDescent="0.25">
      <c r="A208" t="s">
        <v>217</v>
      </c>
      <c r="B208">
        <v>1218841200</v>
      </c>
      <c r="C208">
        <v>0</v>
      </c>
      <c r="D208">
        <v>4.1619999999999999E-3</v>
      </c>
      <c r="E208">
        <v>2.1510000000000001E-3</v>
      </c>
      <c r="F208">
        <v>4.0000000000000003E-5</v>
      </c>
    </row>
    <row r="209" spans="1:6" x14ac:dyDescent="0.25">
      <c r="A209" t="s">
        <v>218</v>
      </c>
      <c r="B209">
        <v>1219446000</v>
      </c>
      <c r="C209">
        <v>6.0999999999999999E-5</v>
      </c>
      <c r="D209">
        <v>4.0990000000000002E-3</v>
      </c>
      <c r="E209">
        <v>1.8159999999999999E-3</v>
      </c>
      <c r="F209">
        <v>6.8999999999999997E-5</v>
      </c>
    </row>
    <row r="210" spans="1:6" x14ac:dyDescent="0.25">
      <c r="A210" t="s">
        <v>219</v>
      </c>
      <c r="B210">
        <v>1220050800</v>
      </c>
      <c r="C210">
        <v>7.3590000000000001E-3</v>
      </c>
      <c r="D210">
        <v>4.1489999999999999E-3</v>
      </c>
      <c r="E210">
        <v>2.7160000000000001E-3</v>
      </c>
      <c r="F210">
        <v>4.5199999999999997E-3</v>
      </c>
    </row>
    <row r="211" spans="1:6" x14ac:dyDescent="0.25">
      <c r="A211" t="s">
        <v>220</v>
      </c>
      <c r="B211">
        <v>1220655600</v>
      </c>
      <c r="C211">
        <v>7.9670000000000001E-3</v>
      </c>
      <c r="D211">
        <v>4.2069999999999998E-3</v>
      </c>
      <c r="E211">
        <v>3.5599999999999998E-3</v>
      </c>
      <c r="F211">
        <v>6.6280000000000002E-3</v>
      </c>
    </row>
    <row r="212" spans="1:6" x14ac:dyDescent="0.25">
      <c r="A212" t="s">
        <v>221</v>
      </c>
      <c r="B212">
        <v>1221260400</v>
      </c>
      <c r="C212">
        <v>7.5589999999999997E-3</v>
      </c>
      <c r="D212">
        <v>4.2579999999999996E-3</v>
      </c>
      <c r="E212">
        <v>4.1970000000000002E-3</v>
      </c>
      <c r="F212">
        <v>7.2030000000000002E-3</v>
      </c>
    </row>
    <row r="213" spans="1:6" x14ac:dyDescent="0.25">
      <c r="A213" t="s">
        <v>222</v>
      </c>
      <c r="B213">
        <v>1221865200</v>
      </c>
      <c r="C213">
        <v>6.8180000000000003E-3</v>
      </c>
      <c r="D213">
        <v>4.2969999999999996E-3</v>
      </c>
      <c r="E213">
        <v>4.5779999999999996E-3</v>
      </c>
      <c r="F213">
        <v>6.3280000000000003E-3</v>
      </c>
    </row>
    <row r="214" spans="1:6" x14ac:dyDescent="0.25">
      <c r="A214" t="s">
        <v>223</v>
      </c>
      <c r="B214">
        <v>1222470000</v>
      </c>
      <c r="C214">
        <v>3.9999999999999998E-6</v>
      </c>
      <c r="D214">
        <v>4.2310000000000004E-3</v>
      </c>
      <c r="E214">
        <v>3.8430000000000001E-3</v>
      </c>
      <c r="F214">
        <v>2.6589999999999999E-3</v>
      </c>
    </row>
    <row r="215" spans="1:6" x14ac:dyDescent="0.25">
      <c r="A215" t="s">
        <v>224</v>
      </c>
      <c r="B215">
        <v>1223074800</v>
      </c>
      <c r="C215">
        <v>5.0000000000000004E-6</v>
      </c>
      <c r="D215">
        <v>4.1660000000000004E-3</v>
      </c>
      <c r="E215">
        <v>3.2269999999999998E-3</v>
      </c>
      <c r="F215">
        <v>1.119E-3</v>
      </c>
    </row>
    <row r="216" spans="1:6" x14ac:dyDescent="0.25">
      <c r="A216" t="s">
        <v>225</v>
      </c>
      <c r="B216">
        <v>1223679600</v>
      </c>
      <c r="C216">
        <v>3.9999999999999998E-6</v>
      </c>
      <c r="D216">
        <v>4.1009999999999996E-3</v>
      </c>
      <c r="E216">
        <v>2.709E-3</v>
      </c>
      <c r="F216">
        <v>4.7199999999999998E-4</v>
      </c>
    </row>
    <row r="217" spans="1:6" x14ac:dyDescent="0.25">
      <c r="A217" t="s">
        <v>226</v>
      </c>
      <c r="B217">
        <v>1224284400</v>
      </c>
      <c r="C217">
        <v>3.9999999999999998E-6</v>
      </c>
      <c r="D217">
        <v>4.0379999999999999E-3</v>
      </c>
      <c r="E217">
        <v>2.274E-3</v>
      </c>
      <c r="F217">
        <v>2.0100000000000001E-4</v>
      </c>
    </row>
    <row r="218" spans="1:6" x14ac:dyDescent="0.25">
      <c r="A218" t="s">
        <v>227</v>
      </c>
      <c r="B218">
        <v>1224889200</v>
      </c>
      <c r="C218">
        <v>1.9999999999999999E-6</v>
      </c>
      <c r="D218">
        <v>3.9760000000000004E-3</v>
      </c>
      <c r="E218">
        <v>1.9090000000000001E-3</v>
      </c>
      <c r="F218">
        <v>8.5000000000000006E-5</v>
      </c>
    </row>
    <row r="219" spans="1:6" x14ac:dyDescent="0.25">
      <c r="A219" t="s">
        <v>228</v>
      </c>
      <c r="B219">
        <v>1225494000</v>
      </c>
      <c r="C219">
        <v>9.9999999999999995E-7</v>
      </c>
      <c r="D219">
        <v>3.9150000000000001E-3</v>
      </c>
      <c r="E219">
        <v>1.603E-3</v>
      </c>
      <c r="F219">
        <v>3.6000000000000001E-5</v>
      </c>
    </row>
    <row r="220" spans="1:6" x14ac:dyDescent="0.25">
      <c r="A220" t="s">
        <v>229</v>
      </c>
      <c r="B220">
        <v>1226102400</v>
      </c>
      <c r="C220">
        <v>7.724E-3</v>
      </c>
      <c r="D220">
        <v>3.973E-3</v>
      </c>
      <c r="E220">
        <v>2.598E-3</v>
      </c>
      <c r="F220">
        <v>4.6950000000000004E-3</v>
      </c>
    </row>
    <row r="221" spans="1:6" x14ac:dyDescent="0.25">
      <c r="A221" t="s">
        <v>230</v>
      </c>
      <c r="B221">
        <v>1226707200</v>
      </c>
      <c r="C221">
        <v>8.3739999999999995E-3</v>
      </c>
      <c r="D221">
        <v>4.0400000000000002E-3</v>
      </c>
      <c r="E221">
        <v>3.519E-3</v>
      </c>
      <c r="F221">
        <v>6.783E-3</v>
      </c>
    </row>
    <row r="222" spans="1:6" x14ac:dyDescent="0.25">
      <c r="A222" t="s">
        <v>231</v>
      </c>
      <c r="B222">
        <v>1227312000</v>
      </c>
      <c r="C222">
        <v>1.2563E-2</v>
      </c>
      <c r="D222">
        <v>4.1710000000000002E-3</v>
      </c>
      <c r="E222">
        <v>4.9919999999999999E-3</v>
      </c>
      <c r="F222">
        <v>1.0626E-2</v>
      </c>
    </row>
    <row r="223" spans="1:6" x14ac:dyDescent="0.25">
      <c r="A223" t="s">
        <v>232</v>
      </c>
      <c r="B223">
        <v>1227916800</v>
      </c>
      <c r="C223">
        <v>1.1729E-2</v>
      </c>
      <c r="D223">
        <v>4.287E-3</v>
      </c>
      <c r="E223">
        <v>6.0559999999999998E-3</v>
      </c>
      <c r="F223">
        <v>1.1065999999999999E-2</v>
      </c>
    </row>
    <row r="224" spans="1:6" x14ac:dyDescent="0.25">
      <c r="A224" t="s">
        <v>233</v>
      </c>
      <c r="B224">
        <v>1228521600</v>
      </c>
      <c r="C224">
        <v>1.0090999999999999E-2</v>
      </c>
      <c r="D224">
        <v>4.3759999999999997E-3</v>
      </c>
      <c r="E224">
        <v>6.692E-3</v>
      </c>
      <c r="F224">
        <v>1.039E-2</v>
      </c>
    </row>
    <row r="225" spans="1:6" x14ac:dyDescent="0.25">
      <c r="A225" t="s">
        <v>234</v>
      </c>
      <c r="B225">
        <v>1229126400</v>
      </c>
      <c r="C225">
        <v>9.1190000000000004E-3</v>
      </c>
      <c r="D225">
        <v>4.4479999999999997E-3</v>
      </c>
      <c r="E225">
        <v>7.0809999999999996E-3</v>
      </c>
      <c r="F225">
        <v>9.7400000000000004E-3</v>
      </c>
    </row>
    <row r="226" spans="1:6" x14ac:dyDescent="0.25">
      <c r="A226" t="s">
        <v>235</v>
      </c>
      <c r="B226">
        <v>1229731200</v>
      </c>
      <c r="C226">
        <v>8.2059999999999998E-3</v>
      </c>
      <c r="D226">
        <v>4.5050000000000003E-3</v>
      </c>
      <c r="E226">
        <v>7.2589999999999998E-3</v>
      </c>
      <c r="F226">
        <v>8.9040000000000005E-3</v>
      </c>
    </row>
    <row r="227" spans="1:6" x14ac:dyDescent="0.25">
      <c r="A227" t="s">
        <v>236</v>
      </c>
      <c r="B227">
        <v>1230336000</v>
      </c>
      <c r="C227">
        <v>6.9099999999999999E-4</v>
      </c>
      <c r="D227">
        <v>4.4470000000000004E-3</v>
      </c>
      <c r="E227">
        <v>6.1939999999999999E-3</v>
      </c>
      <c r="F227">
        <v>3.9979999999999998E-3</v>
      </c>
    </row>
    <row r="228" spans="1:6" x14ac:dyDescent="0.25">
      <c r="A228" t="s">
        <v>237</v>
      </c>
      <c r="B228">
        <v>1230940800</v>
      </c>
      <c r="C228">
        <v>2.7629999999999998E-3</v>
      </c>
      <c r="D228">
        <v>4.4200000000000003E-3</v>
      </c>
      <c r="E228">
        <v>5.6470000000000001E-3</v>
      </c>
      <c r="F228">
        <v>3.3639999999999998E-3</v>
      </c>
    </row>
    <row r="229" spans="1:6" x14ac:dyDescent="0.25">
      <c r="A229" t="s">
        <v>238</v>
      </c>
      <c r="B229">
        <v>1231545600</v>
      </c>
      <c r="C229">
        <v>4.37E-4</v>
      </c>
      <c r="D229">
        <v>4.359E-3</v>
      </c>
      <c r="E229">
        <v>4.8050000000000002E-3</v>
      </c>
      <c r="F229">
        <v>1.5920000000000001E-3</v>
      </c>
    </row>
    <row r="230" spans="1:6" x14ac:dyDescent="0.25">
      <c r="A230" t="s">
        <v>239</v>
      </c>
      <c r="B230">
        <v>1232150400</v>
      </c>
      <c r="C230">
        <v>2.8E-5</v>
      </c>
      <c r="D230">
        <v>4.2919999999999998E-3</v>
      </c>
      <c r="E230">
        <v>4.0369999999999998E-3</v>
      </c>
      <c r="F230">
        <v>6.8199999999999999E-4</v>
      </c>
    </row>
    <row r="231" spans="1:6" x14ac:dyDescent="0.25">
      <c r="A231" t="s">
        <v>240</v>
      </c>
      <c r="B231">
        <v>1232755200</v>
      </c>
      <c r="C231">
        <v>6.0000000000000002E-6</v>
      </c>
      <c r="D231">
        <v>4.2259999999999997E-3</v>
      </c>
      <c r="E231">
        <v>3.3899999999999998E-3</v>
      </c>
      <c r="F231">
        <v>2.9E-4</v>
      </c>
    </row>
    <row r="232" spans="1:6" x14ac:dyDescent="0.25">
      <c r="A232" t="s">
        <v>241</v>
      </c>
      <c r="B232">
        <v>1233360000</v>
      </c>
      <c r="C232">
        <v>2.5000000000000001E-5</v>
      </c>
      <c r="D232">
        <v>4.1609999999999998E-3</v>
      </c>
      <c r="E232">
        <v>2.849E-3</v>
      </c>
      <c r="F232">
        <v>1.34E-4</v>
      </c>
    </row>
    <row r="233" spans="1:6" x14ac:dyDescent="0.25">
      <c r="A233" t="s">
        <v>242</v>
      </c>
      <c r="B233">
        <v>1233964800</v>
      </c>
      <c r="C233">
        <v>6.6000000000000005E-5</v>
      </c>
      <c r="D233">
        <v>4.0980000000000001E-3</v>
      </c>
      <c r="E233">
        <v>2.4020000000000001E-3</v>
      </c>
      <c r="F233">
        <v>1.02E-4</v>
      </c>
    </row>
    <row r="234" spans="1:6" x14ac:dyDescent="0.25">
      <c r="A234" t="s">
        <v>243</v>
      </c>
      <c r="B234">
        <v>1234569600</v>
      </c>
      <c r="C234">
        <v>1.8000000000000001E-4</v>
      </c>
      <c r="D234">
        <v>4.0379999999999999E-3</v>
      </c>
      <c r="E234">
        <v>2.0449999999999999E-3</v>
      </c>
      <c r="F234">
        <v>1.4799999999999999E-4</v>
      </c>
    </row>
    <row r="235" spans="1:6" x14ac:dyDescent="0.25">
      <c r="A235" t="s">
        <v>244</v>
      </c>
      <c r="B235">
        <v>1235174400</v>
      </c>
      <c r="C235">
        <v>2.2499999999999999E-4</v>
      </c>
      <c r="D235">
        <v>3.9789999999999999E-3</v>
      </c>
      <c r="E235">
        <v>1.751E-3</v>
      </c>
      <c r="F235">
        <v>1.64E-4</v>
      </c>
    </row>
    <row r="236" spans="1:6" x14ac:dyDescent="0.25">
      <c r="A236" t="s">
        <v>245</v>
      </c>
      <c r="B236">
        <v>1235779200</v>
      </c>
      <c r="C236">
        <v>6.4999999999999994E-5</v>
      </c>
      <c r="D236">
        <v>3.9179999999999996E-3</v>
      </c>
      <c r="E236">
        <v>1.4790000000000001E-3</v>
      </c>
      <c r="F236">
        <v>9.5000000000000005E-5</v>
      </c>
    </row>
    <row r="237" spans="1:6" x14ac:dyDescent="0.25">
      <c r="A237" t="s">
        <v>246</v>
      </c>
      <c r="B237">
        <v>1236384000</v>
      </c>
      <c r="C237">
        <v>2.0999999999999999E-5</v>
      </c>
      <c r="D237">
        <v>3.8579999999999999E-3</v>
      </c>
      <c r="E237">
        <v>1.245E-3</v>
      </c>
      <c r="F237">
        <v>5.3000000000000001E-5</v>
      </c>
    </row>
    <row r="238" spans="1:6" x14ac:dyDescent="0.25">
      <c r="A238" t="s">
        <v>247</v>
      </c>
      <c r="B238">
        <v>1236985200</v>
      </c>
      <c r="C238">
        <v>2.4000000000000001E-5</v>
      </c>
      <c r="D238">
        <v>3.7989999999999999E-3</v>
      </c>
      <c r="E238">
        <v>1.0499999999999999E-3</v>
      </c>
      <c r="F238">
        <v>3.8999999999999999E-5</v>
      </c>
    </row>
    <row r="239" spans="1:6" x14ac:dyDescent="0.25">
      <c r="A239" t="s">
        <v>248</v>
      </c>
      <c r="B239">
        <v>1237590000</v>
      </c>
      <c r="C239">
        <v>3.8000000000000002E-5</v>
      </c>
      <c r="D239">
        <v>3.741E-3</v>
      </c>
      <c r="E239">
        <v>8.8699999999999998E-4</v>
      </c>
      <c r="F239">
        <v>4.0000000000000003E-5</v>
      </c>
    </row>
    <row r="240" spans="1:6" x14ac:dyDescent="0.25">
      <c r="A240" t="s">
        <v>249</v>
      </c>
      <c r="B240">
        <v>1238194800</v>
      </c>
      <c r="C240">
        <v>2.5000000000000001E-5</v>
      </c>
      <c r="D240">
        <v>3.6840000000000002E-3</v>
      </c>
      <c r="E240">
        <v>7.4899999999999999E-4</v>
      </c>
      <c r="F240">
        <v>3.0000000000000001E-5</v>
      </c>
    </row>
    <row r="241" spans="1:6" x14ac:dyDescent="0.25">
      <c r="A241" t="s">
        <v>250</v>
      </c>
      <c r="B241">
        <v>1238799600</v>
      </c>
      <c r="C241">
        <v>3.4999999999999997E-5</v>
      </c>
      <c r="D241">
        <v>3.6280000000000001E-3</v>
      </c>
      <c r="E241">
        <v>6.3400000000000001E-4</v>
      </c>
      <c r="F241">
        <v>3.4E-5</v>
      </c>
    </row>
    <row r="242" spans="1:6" x14ac:dyDescent="0.25">
      <c r="A242" t="s">
        <v>251</v>
      </c>
      <c r="B242">
        <v>1239404400</v>
      </c>
      <c r="C242">
        <v>1.2400000000000001E-4</v>
      </c>
      <c r="D242">
        <v>3.5739999999999999E-3</v>
      </c>
      <c r="E242">
        <v>5.53E-4</v>
      </c>
      <c r="F242">
        <v>9.8999999999999994E-5</v>
      </c>
    </row>
    <row r="243" spans="1:6" x14ac:dyDescent="0.25">
      <c r="A243" t="s">
        <v>252</v>
      </c>
      <c r="B243">
        <v>1240009200</v>
      </c>
      <c r="C243">
        <v>1.5699999999999999E-4</v>
      </c>
      <c r="D243">
        <v>3.5209999999999998E-3</v>
      </c>
      <c r="E243">
        <v>4.8899999999999996E-4</v>
      </c>
      <c r="F243">
        <v>1.26E-4</v>
      </c>
    </row>
    <row r="244" spans="1:6" x14ac:dyDescent="0.25">
      <c r="A244" t="s">
        <v>253</v>
      </c>
      <c r="B244">
        <v>1240614000</v>
      </c>
      <c r="C244">
        <v>1.0900000000000001E-4</v>
      </c>
      <c r="D244">
        <v>3.4689999999999999E-3</v>
      </c>
      <c r="E244">
        <v>4.28E-4</v>
      </c>
      <c r="F244">
        <v>1.15E-4</v>
      </c>
    </row>
    <row r="245" spans="1:6" x14ac:dyDescent="0.25">
      <c r="A245" t="s">
        <v>254</v>
      </c>
      <c r="B245">
        <v>1241218800</v>
      </c>
      <c r="C245">
        <v>1.05E-4</v>
      </c>
      <c r="D245">
        <v>3.4169999999999999E-3</v>
      </c>
      <c r="E245">
        <v>3.7599999999999998E-4</v>
      </c>
      <c r="F245">
        <v>1.0900000000000001E-4</v>
      </c>
    </row>
    <row r="246" spans="1:6" x14ac:dyDescent="0.25">
      <c r="A246" t="s">
        <v>255</v>
      </c>
      <c r="B246">
        <v>1241823600</v>
      </c>
      <c r="C246">
        <v>6.6000000000000005E-5</v>
      </c>
      <c r="D246">
        <v>3.3649999999999999E-3</v>
      </c>
      <c r="E246">
        <v>3.2600000000000001E-4</v>
      </c>
      <c r="F246">
        <v>8.2000000000000001E-5</v>
      </c>
    </row>
    <row r="247" spans="1:6" x14ac:dyDescent="0.25">
      <c r="A247" t="s">
        <v>256</v>
      </c>
      <c r="B247">
        <v>1242428400</v>
      </c>
      <c r="C247">
        <v>9.5000000000000005E-5</v>
      </c>
      <c r="D247">
        <v>3.3149999999999998E-3</v>
      </c>
      <c r="E247">
        <v>2.8899999999999998E-4</v>
      </c>
      <c r="F247">
        <v>9.2E-5</v>
      </c>
    </row>
    <row r="248" spans="1:6" x14ac:dyDescent="0.25">
      <c r="A248" t="s">
        <v>257</v>
      </c>
      <c r="B248">
        <v>1243033200</v>
      </c>
      <c r="C248">
        <v>3.4999999999999997E-5</v>
      </c>
      <c r="D248">
        <v>3.264E-3</v>
      </c>
      <c r="E248">
        <v>2.4800000000000001E-4</v>
      </c>
      <c r="F248">
        <v>5.8E-5</v>
      </c>
    </row>
    <row r="249" spans="1:6" x14ac:dyDescent="0.25">
      <c r="A249" t="s">
        <v>258</v>
      </c>
      <c r="B249">
        <v>1243638000</v>
      </c>
      <c r="C249">
        <v>4.6E-5</v>
      </c>
      <c r="D249">
        <v>3.215E-3</v>
      </c>
      <c r="E249">
        <v>2.1499999999999999E-4</v>
      </c>
      <c r="F249">
        <v>5.1E-5</v>
      </c>
    </row>
    <row r="250" spans="1:6" x14ac:dyDescent="0.25">
      <c r="A250" t="s">
        <v>259</v>
      </c>
      <c r="B250">
        <v>1244242800</v>
      </c>
      <c r="C250">
        <v>5.1999999999999997E-5</v>
      </c>
      <c r="D250">
        <v>3.166E-3</v>
      </c>
      <c r="E250">
        <v>1.8900000000000001E-4</v>
      </c>
      <c r="F250">
        <v>5.1999999999999997E-5</v>
      </c>
    </row>
    <row r="251" spans="1:6" x14ac:dyDescent="0.25">
      <c r="A251" t="s">
        <v>260</v>
      </c>
      <c r="B251">
        <v>1244847600</v>
      </c>
      <c r="C251">
        <v>7.8999999999999996E-5</v>
      </c>
      <c r="D251">
        <v>3.1180000000000001E-3</v>
      </c>
      <c r="E251">
        <v>1.7200000000000001E-4</v>
      </c>
      <c r="F251">
        <v>7.4999999999999993E-5</v>
      </c>
    </row>
    <row r="252" spans="1:6" x14ac:dyDescent="0.25">
      <c r="A252" t="s">
        <v>261</v>
      </c>
      <c r="B252">
        <v>1245452400</v>
      </c>
      <c r="C252">
        <v>1.73E-4</v>
      </c>
      <c r="D252">
        <v>3.0730000000000002E-3</v>
      </c>
      <c r="E252">
        <v>1.7200000000000001E-4</v>
      </c>
      <c r="F252">
        <v>1.3100000000000001E-4</v>
      </c>
    </row>
    <row r="253" spans="1:6" x14ac:dyDescent="0.25">
      <c r="A253" t="s">
        <v>262</v>
      </c>
      <c r="B253">
        <v>1246057200</v>
      </c>
      <c r="C253">
        <v>1.3799999999999999E-4</v>
      </c>
      <c r="D253">
        <v>3.0279999999999999E-3</v>
      </c>
      <c r="E253">
        <v>1.66E-4</v>
      </c>
      <c r="F253">
        <v>1.3799999999999999E-4</v>
      </c>
    </row>
    <row r="254" spans="1:6" x14ac:dyDescent="0.25">
      <c r="A254" t="s">
        <v>263</v>
      </c>
      <c r="B254">
        <v>1246662000</v>
      </c>
      <c r="C254">
        <v>1.8200000000000001E-4</v>
      </c>
      <c r="D254">
        <v>2.9840000000000001E-3</v>
      </c>
      <c r="E254">
        <v>1.6899999999999999E-4</v>
      </c>
      <c r="F254">
        <v>1.7000000000000001E-4</v>
      </c>
    </row>
    <row r="255" spans="1:6" x14ac:dyDescent="0.25">
      <c r="A255" t="s">
        <v>264</v>
      </c>
      <c r="B255">
        <v>1247266800</v>
      </c>
      <c r="C255">
        <v>3.79E-4</v>
      </c>
      <c r="D255">
        <v>2.9429999999999999E-3</v>
      </c>
      <c r="E255">
        <v>2.02E-4</v>
      </c>
      <c r="F255">
        <v>2.72E-4</v>
      </c>
    </row>
    <row r="256" spans="1:6" x14ac:dyDescent="0.25">
      <c r="A256" t="s">
        <v>265</v>
      </c>
      <c r="B256">
        <v>1247871600</v>
      </c>
      <c r="C256">
        <v>1.06E-4</v>
      </c>
      <c r="D256">
        <v>2.8999999999999998E-3</v>
      </c>
      <c r="E256">
        <v>1.8599999999999999E-4</v>
      </c>
      <c r="F256">
        <v>1.75E-4</v>
      </c>
    </row>
    <row r="257" spans="1:6" x14ac:dyDescent="0.25">
      <c r="A257" t="s">
        <v>266</v>
      </c>
      <c r="B257">
        <v>1248476400</v>
      </c>
      <c r="C257">
        <v>6.3999999999999997E-5</v>
      </c>
      <c r="D257">
        <v>2.856E-3</v>
      </c>
      <c r="E257">
        <v>1.6699999999999999E-4</v>
      </c>
      <c r="F257">
        <v>1.0900000000000001E-4</v>
      </c>
    </row>
    <row r="258" spans="1:6" x14ac:dyDescent="0.25">
      <c r="A258" t="s">
        <v>267</v>
      </c>
      <c r="B258">
        <v>1249081200</v>
      </c>
      <c r="C258">
        <v>5.3999999999999998E-5</v>
      </c>
      <c r="D258">
        <v>2.813E-3</v>
      </c>
      <c r="E258">
        <v>1.4899999999999999E-4</v>
      </c>
      <c r="F258">
        <v>8.1000000000000004E-5</v>
      </c>
    </row>
    <row r="259" spans="1:6" x14ac:dyDescent="0.25">
      <c r="A259" t="s">
        <v>268</v>
      </c>
      <c r="B259">
        <v>1249686000</v>
      </c>
      <c r="C259">
        <v>2.6600000000000001E-4</v>
      </c>
      <c r="D259">
        <v>2.774E-3</v>
      </c>
      <c r="E259">
        <v>1.6799999999999999E-4</v>
      </c>
      <c r="F259">
        <v>2.03E-4</v>
      </c>
    </row>
    <row r="260" spans="1:6" x14ac:dyDescent="0.25">
      <c r="A260" t="s">
        <v>269</v>
      </c>
      <c r="B260">
        <v>1250290800</v>
      </c>
      <c r="C260">
        <v>6.7299999999999999E-4</v>
      </c>
      <c r="D260">
        <v>2.7409999999999999E-3</v>
      </c>
      <c r="E260">
        <v>2.4800000000000001E-4</v>
      </c>
      <c r="F260">
        <v>4.5100000000000001E-4</v>
      </c>
    </row>
    <row r="261" spans="1:6" x14ac:dyDescent="0.25">
      <c r="A261" t="s">
        <v>270</v>
      </c>
      <c r="B261">
        <v>1250895600</v>
      </c>
      <c r="C261">
        <v>9.2100000000000005E-4</v>
      </c>
      <c r="D261">
        <v>2.7130000000000001E-3</v>
      </c>
      <c r="E261">
        <v>3.57E-4</v>
      </c>
      <c r="F261">
        <v>7.5000000000000002E-4</v>
      </c>
    </row>
    <row r="262" spans="1:6" x14ac:dyDescent="0.25">
      <c r="A262" t="s">
        <v>271</v>
      </c>
      <c r="B262">
        <v>1251500400</v>
      </c>
      <c r="C262">
        <v>6.7900000000000002E-4</v>
      </c>
      <c r="D262">
        <v>2.6819999999999999E-3</v>
      </c>
      <c r="E262">
        <v>4.08E-4</v>
      </c>
      <c r="F262">
        <v>7.0799999999999997E-4</v>
      </c>
    </row>
    <row r="263" spans="1:6" x14ac:dyDescent="0.25">
      <c r="A263" t="s">
        <v>272</v>
      </c>
      <c r="B263">
        <v>1252105200</v>
      </c>
      <c r="C263">
        <v>6.6200000000000005E-4</v>
      </c>
      <c r="D263">
        <v>2.65E-3</v>
      </c>
      <c r="E263">
        <v>4.4700000000000002E-4</v>
      </c>
      <c r="F263">
        <v>6.5700000000000003E-4</v>
      </c>
    </row>
    <row r="264" spans="1:6" x14ac:dyDescent="0.25">
      <c r="A264" t="s">
        <v>273</v>
      </c>
      <c r="B264">
        <v>1252710000</v>
      </c>
      <c r="C264">
        <v>8.6300000000000005E-4</v>
      </c>
      <c r="D264">
        <v>2.6229999999999999E-3</v>
      </c>
      <c r="E264">
        <v>5.1199999999999998E-4</v>
      </c>
      <c r="F264">
        <v>7.6300000000000001E-4</v>
      </c>
    </row>
    <row r="265" spans="1:6" x14ac:dyDescent="0.25">
      <c r="A265" t="s">
        <v>274</v>
      </c>
      <c r="B265">
        <v>1253314800</v>
      </c>
      <c r="C265">
        <v>4.9200000000000003E-4</v>
      </c>
      <c r="D265">
        <v>2.5899999999999999E-3</v>
      </c>
      <c r="E265">
        <v>5.0799999999999999E-4</v>
      </c>
      <c r="F265">
        <v>5.9800000000000001E-4</v>
      </c>
    </row>
    <row r="266" spans="1:6" x14ac:dyDescent="0.25">
      <c r="A266" t="s">
        <v>275</v>
      </c>
      <c r="B266">
        <v>1253919600</v>
      </c>
      <c r="C266">
        <v>6.69E-4</v>
      </c>
      <c r="D266">
        <v>2.5600000000000002E-3</v>
      </c>
      <c r="E266">
        <v>5.3600000000000002E-4</v>
      </c>
      <c r="F266">
        <v>6.7299999999999999E-4</v>
      </c>
    </row>
    <row r="267" spans="1:6" x14ac:dyDescent="0.25">
      <c r="A267" t="s">
        <v>276</v>
      </c>
      <c r="B267">
        <v>1254524400</v>
      </c>
      <c r="C267">
        <v>1.083E-3</v>
      </c>
      <c r="D267">
        <v>2.5370000000000002E-3</v>
      </c>
      <c r="E267">
        <v>6.2200000000000005E-4</v>
      </c>
      <c r="F267">
        <v>8.8400000000000002E-4</v>
      </c>
    </row>
    <row r="268" spans="1:6" x14ac:dyDescent="0.25">
      <c r="A268" t="s">
        <v>277</v>
      </c>
      <c r="B268">
        <v>1255129200</v>
      </c>
      <c r="C268">
        <v>7.6499999999999995E-4</v>
      </c>
      <c r="D268">
        <v>2.5100000000000001E-3</v>
      </c>
      <c r="E268">
        <v>6.4499999999999996E-4</v>
      </c>
      <c r="F268">
        <v>8.2200000000000003E-4</v>
      </c>
    </row>
    <row r="269" spans="1:6" x14ac:dyDescent="0.25">
      <c r="A269" t="s">
        <v>278</v>
      </c>
      <c r="B269">
        <v>1255734000</v>
      </c>
      <c r="C269">
        <v>7.5100000000000004E-4</v>
      </c>
      <c r="D269">
        <v>2.483E-3</v>
      </c>
      <c r="E269">
        <v>6.6E-4</v>
      </c>
      <c r="F269">
        <v>7.5299999999999998E-4</v>
      </c>
    </row>
    <row r="270" spans="1:6" x14ac:dyDescent="0.25">
      <c r="A270" t="s">
        <v>279</v>
      </c>
      <c r="B270">
        <v>1256338800</v>
      </c>
      <c r="C270">
        <v>6.7000000000000002E-4</v>
      </c>
      <c r="D270">
        <v>2.4550000000000002E-3</v>
      </c>
      <c r="E270">
        <v>6.6100000000000002E-4</v>
      </c>
      <c r="F270">
        <v>7.0200000000000004E-4</v>
      </c>
    </row>
    <row r="271" spans="1:6" x14ac:dyDescent="0.25">
      <c r="A271" t="s">
        <v>280</v>
      </c>
      <c r="B271">
        <v>1256943600</v>
      </c>
      <c r="C271">
        <v>5.9299999999999999E-4</v>
      </c>
      <c r="D271">
        <v>2.4260000000000002E-3</v>
      </c>
      <c r="E271">
        <v>6.4999999999999997E-4</v>
      </c>
      <c r="F271">
        <v>6.4300000000000002E-4</v>
      </c>
    </row>
    <row r="272" spans="1:6" x14ac:dyDescent="0.25">
      <c r="A272" t="s">
        <v>281</v>
      </c>
      <c r="B272">
        <v>1257552000</v>
      </c>
      <c r="C272">
        <v>6.6600000000000003E-4</v>
      </c>
      <c r="D272">
        <v>2.3990000000000001E-3</v>
      </c>
      <c r="E272">
        <v>6.5200000000000002E-4</v>
      </c>
      <c r="F272">
        <v>6.4899999999999995E-4</v>
      </c>
    </row>
    <row r="273" spans="1:6" x14ac:dyDescent="0.25">
      <c r="A273" t="s">
        <v>282</v>
      </c>
      <c r="B273">
        <v>1258156800</v>
      </c>
      <c r="C273">
        <v>5.8699999999999996E-4</v>
      </c>
      <c r="D273">
        <v>2.3709999999999998E-3</v>
      </c>
      <c r="E273">
        <v>6.38E-4</v>
      </c>
      <c r="F273">
        <v>5.7200000000000003E-4</v>
      </c>
    </row>
    <row r="274" spans="1:6" x14ac:dyDescent="0.25">
      <c r="A274" t="s">
        <v>283</v>
      </c>
      <c r="B274">
        <v>1258761600</v>
      </c>
      <c r="C274">
        <v>7.2999999999999996E-4</v>
      </c>
      <c r="D274">
        <v>2.3449999999999999E-3</v>
      </c>
      <c r="E274">
        <v>6.5200000000000002E-4</v>
      </c>
      <c r="F274">
        <v>6.5799999999999995E-4</v>
      </c>
    </row>
    <row r="275" spans="1:6" x14ac:dyDescent="0.25">
      <c r="A275" t="s">
        <v>284</v>
      </c>
      <c r="B275">
        <v>1259366400</v>
      </c>
      <c r="C275">
        <v>5.7499999999999999E-4</v>
      </c>
      <c r="D275">
        <v>2.3180000000000002E-3</v>
      </c>
      <c r="E275">
        <v>6.3900000000000003E-4</v>
      </c>
      <c r="F275">
        <v>6.02E-4</v>
      </c>
    </row>
    <row r="276" spans="1:6" x14ac:dyDescent="0.25">
      <c r="A276" t="s">
        <v>285</v>
      </c>
      <c r="B276">
        <v>1259971200</v>
      </c>
      <c r="C276">
        <v>5.62E-4</v>
      </c>
      <c r="D276">
        <v>2.2910000000000001E-3</v>
      </c>
      <c r="E276">
        <v>6.2699999999999995E-4</v>
      </c>
      <c r="F276">
        <v>5.8699999999999996E-4</v>
      </c>
    </row>
    <row r="277" spans="1:6" x14ac:dyDescent="0.25">
      <c r="A277" t="s">
        <v>286</v>
      </c>
      <c r="B277">
        <v>1260576000</v>
      </c>
      <c r="C277">
        <v>6.1200000000000002E-4</v>
      </c>
      <c r="D277">
        <v>2.2650000000000001E-3</v>
      </c>
      <c r="E277">
        <v>6.2399999999999999E-4</v>
      </c>
      <c r="F277">
        <v>5.9900000000000003E-4</v>
      </c>
    </row>
    <row r="278" spans="1:6" x14ac:dyDescent="0.25">
      <c r="A278" t="s">
        <v>287</v>
      </c>
      <c r="B278">
        <v>1261180800</v>
      </c>
      <c r="C278">
        <v>5.9199999999999997E-4</v>
      </c>
      <c r="D278">
        <v>2.2390000000000001E-3</v>
      </c>
      <c r="E278">
        <v>6.1799999999999995E-4</v>
      </c>
      <c r="F278">
        <v>5.8699999999999996E-4</v>
      </c>
    </row>
    <row r="279" spans="1:6" x14ac:dyDescent="0.25">
      <c r="A279" t="s">
        <v>288</v>
      </c>
      <c r="B279">
        <v>1261785600</v>
      </c>
      <c r="C279">
        <v>1.052E-3</v>
      </c>
      <c r="D279">
        <v>2.2209999999999999E-3</v>
      </c>
      <c r="E279">
        <v>6.8300000000000001E-4</v>
      </c>
      <c r="F279">
        <v>7.8100000000000001E-4</v>
      </c>
    </row>
    <row r="280" spans="1:6" x14ac:dyDescent="0.25">
      <c r="A280" t="s">
        <v>289</v>
      </c>
      <c r="B280">
        <v>1262390400</v>
      </c>
      <c r="C280">
        <v>6.4700000000000001E-4</v>
      </c>
      <c r="D280">
        <v>2.196E-3</v>
      </c>
      <c r="E280">
        <v>6.7699999999999998E-4</v>
      </c>
      <c r="F280">
        <v>7.0299999999999996E-4</v>
      </c>
    </row>
    <row r="281" spans="1:6" x14ac:dyDescent="0.25">
      <c r="A281" t="s">
        <v>290</v>
      </c>
      <c r="B281">
        <v>1262995200</v>
      </c>
      <c r="C281">
        <v>6.4700000000000001E-4</v>
      </c>
      <c r="D281">
        <v>2.173E-3</v>
      </c>
      <c r="E281">
        <v>6.7100000000000005E-4</v>
      </c>
      <c r="F281">
        <v>6.69E-4</v>
      </c>
    </row>
    <row r="282" spans="1:6" x14ac:dyDescent="0.25">
      <c r="A282" t="s">
        <v>291</v>
      </c>
      <c r="B282">
        <v>1263600000</v>
      </c>
      <c r="C282">
        <v>1.0139999999999999E-3</v>
      </c>
      <c r="D282">
        <v>2.1549999999999998E-3</v>
      </c>
      <c r="E282">
        <v>7.2499999999999995E-4</v>
      </c>
      <c r="F282">
        <v>8.5700000000000001E-4</v>
      </c>
    </row>
    <row r="283" spans="1:6" x14ac:dyDescent="0.25">
      <c r="A283" t="s">
        <v>292</v>
      </c>
      <c r="B283">
        <v>1264204800</v>
      </c>
      <c r="C283">
        <v>6.3699999999999998E-4</v>
      </c>
      <c r="D283">
        <v>2.1310000000000001E-3</v>
      </c>
      <c r="E283">
        <v>7.1100000000000004E-4</v>
      </c>
      <c r="F283">
        <v>7.3300000000000004E-4</v>
      </c>
    </row>
    <row r="284" spans="1:6" x14ac:dyDescent="0.25">
      <c r="A284" t="s">
        <v>293</v>
      </c>
      <c r="B284">
        <v>1264809600</v>
      </c>
      <c r="C284">
        <v>1.4469999999999999E-3</v>
      </c>
      <c r="D284">
        <v>2.1199999999999999E-3</v>
      </c>
      <c r="E284">
        <v>8.2899999999999998E-4</v>
      </c>
      <c r="F284">
        <v>1.1410000000000001E-3</v>
      </c>
    </row>
    <row r="285" spans="1:6" x14ac:dyDescent="0.25">
      <c r="A285" t="s">
        <v>294</v>
      </c>
      <c r="B285">
        <v>1265414400</v>
      </c>
      <c r="C285">
        <v>1.08E-4</v>
      </c>
      <c r="D285">
        <v>2.0890000000000001E-3</v>
      </c>
      <c r="E285">
        <v>7.1100000000000004E-4</v>
      </c>
      <c r="F285">
        <v>5.2099999999999998E-4</v>
      </c>
    </row>
    <row r="286" spans="1:6" x14ac:dyDescent="0.25">
      <c r="A286" t="s">
        <v>295</v>
      </c>
      <c r="B286">
        <v>1266019200</v>
      </c>
      <c r="C286">
        <v>4.2700000000000002E-4</v>
      </c>
      <c r="D286">
        <v>2.0639999999999999E-3</v>
      </c>
      <c r="E286">
        <v>6.6799999999999997E-4</v>
      </c>
      <c r="F286">
        <v>5.04E-4</v>
      </c>
    </row>
    <row r="287" spans="1:6" x14ac:dyDescent="0.25">
      <c r="A287" t="s">
        <v>296</v>
      </c>
      <c r="B287">
        <v>1266624000</v>
      </c>
      <c r="C287">
        <v>6.5799999999999995E-4</v>
      </c>
      <c r="D287">
        <v>2.042E-3</v>
      </c>
      <c r="E287">
        <v>6.6600000000000003E-4</v>
      </c>
      <c r="F287">
        <v>5.9400000000000002E-4</v>
      </c>
    </row>
    <row r="288" spans="1:6" x14ac:dyDescent="0.25">
      <c r="A288" t="s">
        <v>297</v>
      </c>
      <c r="B288">
        <v>1267228800</v>
      </c>
      <c r="C288">
        <v>5.6400000000000005E-4</v>
      </c>
      <c r="D288">
        <v>2.019E-3</v>
      </c>
      <c r="E288">
        <v>6.4800000000000003E-4</v>
      </c>
      <c r="F288">
        <v>5.5800000000000001E-4</v>
      </c>
    </row>
    <row r="289" spans="1:6" x14ac:dyDescent="0.25">
      <c r="A289" t="s">
        <v>298</v>
      </c>
      <c r="B289">
        <v>1267833600</v>
      </c>
      <c r="C289">
        <v>6.9099999999999999E-4</v>
      </c>
      <c r="D289">
        <v>1.9989999999999999E-3</v>
      </c>
      <c r="E289">
        <v>6.5499999999999998E-4</v>
      </c>
      <c r="F289">
        <v>6.3400000000000001E-4</v>
      </c>
    </row>
    <row r="290" spans="1:6" x14ac:dyDescent="0.25">
      <c r="A290" t="s">
        <v>299</v>
      </c>
      <c r="B290">
        <v>1268434800</v>
      </c>
      <c r="C290">
        <v>6.1799999999999995E-4</v>
      </c>
      <c r="D290">
        <v>1.977E-3</v>
      </c>
      <c r="E290">
        <v>6.4800000000000003E-4</v>
      </c>
      <c r="F290">
        <v>6.2100000000000002E-4</v>
      </c>
    </row>
    <row r="291" spans="1:6" x14ac:dyDescent="0.25">
      <c r="A291" t="s">
        <v>300</v>
      </c>
      <c r="B291">
        <v>1269039600</v>
      </c>
      <c r="C291">
        <v>8.7900000000000001E-4</v>
      </c>
      <c r="D291">
        <v>1.9610000000000001E-3</v>
      </c>
      <c r="E291">
        <v>6.8499999999999995E-4</v>
      </c>
      <c r="F291">
        <v>7.85E-4</v>
      </c>
    </row>
    <row r="292" spans="1:6" x14ac:dyDescent="0.25">
      <c r="A292" t="s">
        <v>301</v>
      </c>
      <c r="B292">
        <v>1269644400</v>
      </c>
      <c r="C292">
        <v>1.225E-3</v>
      </c>
      <c r="D292">
        <v>1.949E-3</v>
      </c>
      <c r="E292">
        <v>7.7200000000000001E-4</v>
      </c>
      <c r="F292">
        <v>1.052E-3</v>
      </c>
    </row>
    <row r="293" spans="1:6" x14ac:dyDescent="0.25">
      <c r="A293" t="s">
        <v>302</v>
      </c>
      <c r="B293">
        <v>1270249200</v>
      </c>
      <c r="C293">
        <v>8.5300000000000003E-4</v>
      </c>
      <c r="D293">
        <v>1.9319999999999999E-3</v>
      </c>
      <c r="E293">
        <v>7.8399999999999997E-4</v>
      </c>
      <c r="F293">
        <v>9.2199999999999997E-4</v>
      </c>
    </row>
    <row r="294" spans="1:6" x14ac:dyDescent="0.25">
      <c r="A294" t="s">
        <v>303</v>
      </c>
      <c r="B294">
        <v>1270854000</v>
      </c>
      <c r="C294">
        <v>6.9999999999999999E-4</v>
      </c>
      <c r="D294">
        <v>1.913E-3</v>
      </c>
      <c r="E294">
        <v>7.6900000000000004E-4</v>
      </c>
      <c r="F294">
        <v>7.7800000000000005E-4</v>
      </c>
    </row>
    <row r="295" spans="1:6" x14ac:dyDescent="0.25">
      <c r="A295" t="s">
        <v>304</v>
      </c>
      <c r="B295">
        <v>1271458800</v>
      </c>
      <c r="C295">
        <v>5.62E-4</v>
      </c>
      <c r="D295">
        <v>1.892E-3</v>
      </c>
      <c r="E295">
        <v>7.36E-4</v>
      </c>
      <c r="F295">
        <v>6.5499999999999998E-4</v>
      </c>
    </row>
    <row r="296" spans="1:6" x14ac:dyDescent="0.25">
      <c r="A296" t="s">
        <v>305</v>
      </c>
      <c r="B296">
        <v>1272063600</v>
      </c>
      <c r="C296">
        <v>6.3000000000000003E-4</v>
      </c>
      <c r="D296">
        <v>1.8730000000000001E-3</v>
      </c>
      <c r="E296">
        <v>7.1900000000000002E-4</v>
      </c>
      <c r="F296">
        <v>6.5200000000000002E-4</v>
      </c>
    </row>
    <row r="297" spans="1:6" x14ac:dyDescent="0.25">
      <c r="A297" t="s">
        <v>306</v>
      </c>
      <c r="B297">
        <v>1272668400</v>
      </c>
      <c r="C297">
        <v>6.7699999999999998E-4</v>
      </c>
      <c r="D297">
        <v>1.854E-3</v>
      </c>
      <c r="E297">
        <v>7.1199999999999996E-4</v>
      </c>
      <c r="F297">
        <v>6.6299999999999996E-4</v>
      </c>
    </row>
    <row r="298" spans="1:6" x14ac:dyDescent="0.25">
      <c r="A298" t="s">
        <v>307</v>
      </c>
      <c r="B298">
        <v>1273273200</v>
      </c>
      <c r="C298">
        <v>3.9999999999999998E-6</v>
      </c>
      <c r="D298">
        <v>1.8259999999999999E-3</v>
      </c>
      <c r="E298">
        <v>5.9800000000000001E-4</v>
      </c>
      <c r="F298">
        <v>2.7999999999999998E-4</v>
      </c>
    </row>
    <row r="299" spans="1:6" x14ac:dyDescent="0.25">
      <c r="A299" t="s">
        <v>308</v>
      </c>
      <c r="B299">
        <v>1273878000</v>
      </c>
      <c r="C299">
        <v>0</v>
      </c>
      <c r="D299">
        <v>1.7979999999999999E-3</v>
      </c>
      <c r="E299">
        <v>5.0199999999999995E-4</v>
      </c>
      <c r="F299">
        <v>1.17E-4</v>
      </c>
    </row>
    <row r="300" spans="1:6" x14ac:dyDescent="0.25">
      <c r="A300" t="s">
        <v>309</v>
      </c>
      <c r="B300">
        <v>1274482800</v>
      </c>
      <c r="C300">
        <v>9.9999999999999995E-7</v>
      </c>
      <c r="D300">
        <v>1.7700000000000001E-3</v>
      </c>
      <c r="E300">
        <v>4.2099999999999999E-4</v>
      </c>
      <c r="F300">
        <v>5.0000000000000002E-5</v>
      </c>
    </row>
    <row r="301" spans="1:6" x14ac:dyDescent="0.25">
      <c r="A301" t="s">
        <v>310</v>
      </c>
      <c r="B301">
        <v>1275087600</v>
      </c>
      <c r="C301">
        <v>1.9999999999999999E-6</v>
      </c>
      <c r="D301">
        <v>1.743E-3</v>
      </c>
      <c r="E301">
        <v>3.5399999999999999E-4</v>
      </c>
      <c r="F301">
        <v>2.1999999999999999E-5</v>
      </c>
    </row>
    <row r="302" spans="1:6" x14ac:dyDescent="0.25">
      <c r="A302" t="s">
        <v>311</v>
      </c>
      <c r="B302">
        <v>1275692400</v>
      </c>
      <c r="C302">
        <v>1.9999999999999999E-6</v>
      </c>
      <c r="D302">
        <v>1.7160000000000001E-3</v>
      </c>
      <c r="E302">
        <v>2.9700000000000001E-4</v>
      </c>
      <c r="F302">
        <v>1.0000000000000001E-5</v>
      </c>
    </row>
    <row r="303" spans="1:6" x14ac:dyDescent="0.25">
      <c r="A303" t="s">
        <v>312</v>
      </c>
      <c r="B303">
        <v>1276297200</v>
      </c>
      <c r="C303">
        <v>1.3999999999999999E-4</v>
      </c>
      <c r="D303">
        <v>1.691E-3</v>
      </c>
      <c r="E303">
        <v>2.7300000000000002E-4</v>
      </c>
      <c r="F303">
        <v>1.03E-4</v>
      </c>
    </row>
    <row r="304" spans="1:6" x14ac:dyDescent="0.25">
      <c r="A304" t="s">
        <v>313</v>
      </c>
      <c r="B304">
        <v>1276902000</v>
      </c>
      <c r="C304">
        <v>2.8600000000000001E-4</v>
      </c>
      <c r="D304">
        <v>1.67E-3</v>
      </c>
      <c r="E304">
        <v>2.7500000000000002E-4</v>
      </c>
      <c r="F304">
        <v>2.1000000000000001E-4</v>
      </c>
    </row>
    <row r="305" spans="1:6" x14ac:dyDescent="0.25">
      <c r="A305" t="s">
        <v>314</v>
      </c>
      <c r="B305">
        <v>1277506800</v>
      </c>
      <c r="C305">
        <v>2.9999999999999997E-4</v>
      </c>
      <c r="D305">
        <v>1.6490000000000001E-3</v>
      </c>
      <c r="E305">
        <v>2.7900000000000001E-4</v>
      </c>
      <c r="F305">
        <v>2.61E-4</v>
      </c>
    </row>
    <row r="306" spans="1:6" x14ac:dyDescent="0.25">
      <c r="A306" t="s">
        <v>315</v>
      </c>
      <c r="B306">
        <v>1278111600</v>
      </c>
      <c r="C306">
        <v>2.9999999999999997E-4</v>
      </c>
      <c r="D306">
        <v>1.6280000000000001E-3</v>
      </c>
      <c r="E306">
        <v>2.8200000000000002E-4</v>
      </c>
      <c r="F306">
        <v>2.8299999999999999E-4</v>
      </c>
    </row>
    <row r="307" spans="1:6" x14ac:dyDescent="0.25">
      <c r="A307" t="s">
        <v>316</v>
      </c>
      <c r="B307">
        <v>1278716400</v>
      </c>
      <c r="C307">
        <v>2.9999999999999997E-4</v>
      </c>
      <c r="D307">
        <v>1.6069999999999999E-3</v>
      </c>
      <c r="E307">
        <v>2.8499999999999999E-4</v>
      </c>
      <c r="F307">
        <v>2.92E-4</v>
      </c>
    </row>
    <row r="308" spans="1:6" x14ac:dyDescent="0.25">
      <c r="A308" t="s">
        <v>317</v>
      </c>
      <c r="B308">
        <v>1279321200</v>
      </c>
      <c r="C308">
        <v>3.1999999999999999E-5</v>
      </c>
      <c r="D308">
        <v>1.583E-3</v>
      </c>
      <c r="E308">
        <v>2.4399999999999999E-4</v>
      </c>
      <c r="F308">
        <v>1.35E-4</v>
      </c>
    </row>
    <row r="309" spans="1:6" x14ac:dyDescent="0.25">
      <c r="A309" t="s">
        <v>318</v>
      </c>
      <c r="B309">
        <v>1279926000</v>
      </c>
      <c r="C309">
        <v>0</v>
      </c>
      <c r="D309">
        <v>1.5590000000000001E-3</v>
      </c>
      <c r="E309">
        <v>2.04E-4</v>
      </c>
      <c r="F309">
        <v>5.7000000000000003E-5</v>
      </c>
    </row>
    <row r="310" spans="1:6" x14ac:dyDescent="0.25">
      <c r="A310" t="s">
        <v>319</v>
      </c>
      <c r="B310">
        <v>1280530800</v>
      </c>
      <c r="C310">
        <v>0</v>
      </c>
      <c r="D310">
        <v>1.5349999999999999E-3</v>
      </c>
      <c r="E310">
        <v>1.7200000000000001E-4</v>
      </c>
      <c r="F310">
        <v>2.4000000000000001E-5</v>
      </c>
    </row>
    <row r="311" spans="1:6" x14ac:dyDescent="0.25">
      <c r="A311" t="s">
        <v>320</v>
      </c>
      <c r="B311">
        <v>1281135600</v>
      </c>
      <c r="C311">
        <v>0</v>
      </c>
      <c r="D311">
        <v>1.511E-3</v>
      </c>
      <c r="E311">
        <v>1.44E-4</v>
      </c>
      <c r="F311">
        <v>1.0000000000000001E-5</v>
      </c>
    </row>
    <row r="312" spans="1:6" x14ac:dyDescent="0.25">
      <c r="A312" t="s">
        <v>321</v>
      </c>
      <c r="B312">
        <v>1281740400</v>
      </c>
      <c r="C312">
        <v>0</v>
      </c>
      <c r="D312">
        <v>1.488E-3</v>
      </c>
      <c r="E312">
        <v>1.21E-4</v>
      </c>
      <c r="F312">
        <v>3.9999999999999998E-6</v>
      </c>
    </row>
    <row r="313" spans="1:6" x14ac:dyDescent="0.25">
      <c r="A313" t="s">
        <v>322</v>
      </c>
      <c r="B313">
        <v>1282345200</v>
      </c>
      <c r="C313">
        <v>1.4100000000000001E-4</v>
      </c>
      <c r="D313">
        <v>1.467E-3</v>
      </c>
      <c r="E313">
        <v>1.25E-4</v>
      </c>
      <c r="F313">
        <v>1.01E-4</v>
      </c>
    </row>
    <row r="314" spans="1:6" x14ac:dyDescent="0.25">
      <c r="A314" t="s">
        <v>323</v>
      </c>
      <c r="B314">
        <v>1282950000</v>
      </c>
      <c r="C314">
        <v>2.8200000000000002E-4</v>
      </c>
      <c r="D314">
        <v>1.449E-3</v>
      </c>
      <c r="E314">
        <v>1.4999999999999999E-4</v>
      </c>
      <c r="F314">
        <v>2.05E-4</v>
      </c>
    </row>
    <row r="315" spans="1:6" x14ac:dyDescent="0.25">
      <c r="A315" t="s">
        <v>324</v>
      </c>
      <c r="B315">
        <v>1283554800</v>
      </c>
      <c r="C315">
        <v>2.8200000000000002E-4</v>
      </c>
      <c r="D315">
        <v>1.431E-3</v>
      </c>
      <c r="E315">
        <v>1.7100000000000001E-4</v>
      </c>
      <c r="F315">
        <v>2.4899999999999998E-4</v>
      </c>
    </row>
    <row r="316" spans="1:6" x14ac:dyDescent="0.25">
      <c r="A316" t="s">
        <v>505</v>
      </c>
      <c r="B316">
        <v>1284158702</v>
      </c>
      <c r="C316">
        <v>2.8200000000000002E-4</v>
      </c>
      <c r="D316">
        <v>1.413E-3</v>
      </c>
      <c r="E316">
        <v>1.8900000000000001E-4</v>
      </c>
      <c r="F316">
        <v>2.6699999999999998E-4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16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506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5.2810999999999997E-2</v>
      </c>
      <c r="D8">
        <v>5.1900000000000004E-4</v>
      </c>
      <c r="E8">
        <v>5.6740000000000002E-3</v>
      </c>
      <c r="F8">
        <v>2.4753000000000001E-2</v>
      </c>
    </row>
    <row r="9" spans="1:6" x14ac:dyDescent="0.25">
      <c r="A9" t="s">
        <v>18</v>
      </c>
      <c r="B9">
        <v>1098486000</v>
      </c>
      <c r="C9">
        <v>4.156E-2</v>
      </c>
      <c r="D9">
        <v>1.1479999999999999E-3</v>
      </c>
      <c r="E9">
        <v>1.1356E-2</v>
      </c>
      <c r="F9">
        <v>3.3481999999999998E-2</v>
      </c>
    </row>
    <row r="10" spans="1:6" x14ac:dyDescent="0.25">
      <c r="A10" t="s">
        <v>19</v>
      </c>
      <c r="B10">
        <v>1099094400</v>
      </c>
      <c r="C10">
        <v>2.5242000000000001E-2</v>
      </c>
      <c r="D10">
        <v>1.519E-3</v>
      </c>
      <c r="E10">
        <v>1.3461000000000001E-2</v>
      </c>
      <c r="F10">
        <v>2.6384999999999999E-2</v>
      </c>
    </row>
    <row r="11" spans="1:6" x14ac:dyDescent="0.25">
      <c r="A11" t="s">
        <v>20</v>
      </c>
      <c r="B11">
        <v>1099699200</v>
      </c>
      <c r="C11">
        <v>2.5599999999999999E-4</v>
      </c>
      <c r="D11">
        <v>1.5E-3</v>
      </c>
      <c r="E11">
        <v>1.1343000000000001E-2</v>
      </c>
      <c r="F11">
        <v>1.1292999999999999E-2</v>
      </c>
    </row>
    <row r="12" spans="1:6" x14ac:dyDescent="0.25">
      <c r="A12" t="s">
        <v>21</v>
      </c>
      <c r="B12">
        <v>1100304000</v>
      </c>
      <c r="C12">
        <v>4.7185999999999999E-2</v>
      </c>
      <c r="D12">
        <v>2.2009999999999998E-3</v>
      </c>
      <c r="E12">
        <v>1.7111999999999999E-2</v>
      </c>
      <c r="F12">
        <v>3.2784000000000001E-2</v>
      </c>
    </row>
    <row r="13" spans="1:6" x14ac:dyDescent="0.25">
      <c r="A13" t="s">
        <v>22</v>
      </c>
      <c r="B13">
        <v>1100908800</v>
      </c>
      <c r="C13">
        <v>3.0136E-2</v>
      </c>
      <c r="D13">
        <v>2.63E-3</v>
      </c>
      <c r="E13">
        <v>1.9198E-2</v>
      </c>
      <c r="F13">
        <v>3.1613000000000002E-2</v>
      </c>
    </row>
    <row r="14" spans="1:6" x14ac:dyDescent="0.25">
      <c r="A14" t="s">
        <v>23</v>
      </c>
      <c r="B14">
        <v>1101513600</v>
      </c>
      <c r="C14">
        <v>4.2176999999999999E-2</v>
      </c>
      <c r="D14">
        <v>3.2369999999999999E-3</v>
      </c>
      <c r="E14">
        <v>2.2893E-2</v>
      </c>
      <c r="F14">
        <v>3.8240999999999997E-2</v>
      </c>
    </row>
    <row r="15" spans="1:6" x14ac:dyDescent="0.25">
      <c r="A15" t="s">
        <v>24</v>
      </c>
      <c r="B15">
        <v>1102118400</v>
      </c>
      <c r="C15">
        <v>6.1672999999999999E-2</v>
      </c>
      <c r="D15">
        <v>4.1339999999999997E-3</v>
      </c>
      <c r="E15">
        <v>2.9198000000000002E-2</v>
      </c>
      <c r="F15">
        <v>5.3781000000000002E-2</v>
      </c>
    </row>
    <row r="16" spans="1:6" x14ac:dyDescent="0.25">
      <c r="A16" t="s">
        <v>25</v>
      </c>
      <c r="B16">
        <v>1102723200</v>
      </c>
      <c r="C16">
        <v>4.8141000000000003E-2</v>
      </c>
      <c r="D16">
        <v>4.8089999999999999E-3</v>
      </c>
      <c r="E16">
        <v>3.2127000000000003E-2</v>
      </c>
      <c r="F16">
        <v>4.9089000000000001E-2</v>
      </c>
    </row>
    <row r="17" spans="1:6" x14ac:dyDescent="0.25">
      <c r="A17" t="s">
        <v>26</v>
      </c>
      <c r="B17">
        <v>1103328000</v>
      </c>
      <c r="C17">
        <v>4.5386000000000003E-2</v>
      </c>
      <c r="D17">
        <v>5.4310000000000001E-3</v>
      </c>
      <c r="E17">
        <v>3.4202999999999997E-2</v>
      </c>
      <c r="F17">
        <v>4.6498999999999999E-2</v>
      </c>
    </row>
    <row r="18" spans="1:6" x14ac:dyDescent="0.25">
      <c r="A18" t="s">
        <v>27</v>
      </c>
      <c r="B18">
        <v>1103932800</v>
      </c>
      <c r="C18">
        <v>5.0974999999999999E-2</v>
      </c>
      <c r="D18">
        <v>6.1289999999999999E-3</v>
      </c>
      <c r="E18">
        <v>3.6852000000000003E-2</v>
      </c>
      <c r="F18">
        <v>4.8819000000000001E-2</v>
      </c>
    </row>
    <row r="19" spans="1:6" x14ac:dyDescent="0.25">
      <c r="A19" t="s">
        <v>28</v>
      </c>
      <c r="B19">
        <v>1104537600</v>
      </c>
      <c r="C19">
        <v>7.2138999999999995E-2</v>
      </c>
      <c r="D19">
        <v>7.1440000000000002E-3</v>
      </c>
      <c r="E19">
        <v>4.2744999999999998E-2</v>
      </c>
      <c r="F19">
        <v>6.7194000000000004E-2</v>
      </c>
    </row>
    <row r="20" spans="1:6" x14ac:dyDescent="0.25">
      <c r="A20" t="s">
        <v>29</v>
      </c>
      <c r="B20">
        <v>1105142400</v>
      </c>
      <c r="C20">
        <v>4.4915999999999998E-2</v>
      </c>
      <c r="D20">
        <v>7.7219999999999997E-3</v>
      </c>
      <c r="E20">
        <v>4.2869999999999998E-2</v>
      </c>
      <c r="F20">
        <v>5.1043999999999999E-2</v>
      </c>
    </row>
    <row r="21" spans="1:6" x14ac:dyDescent="0.25">
      <c r="A21" t="s">
        <v>30</v>
      </c>
      <c r="B21">
        <v>1105747200</v>
      </c>
      <c r="C21">
        <v>2.5871000000000002E-2</v>
      </c>
      <c r="D21">
        <v>8.0000000000000002E-3</v>
      </c>
      <c r="E21">
        <v>4.011E-2</v>
      </c>
      <c r="F21">
        <v>3.6228999999999997E-2</v>
      </c>
    </row>
    <row r="22" spans="1:6" x14ac:dyDescent="0.25">
      <c r="A22" t="s">
        <v>31</v>
      </c>
      <c r="B22">
        <v>1106352000</v>
      </c>
      <c r="C22">
        <v>1.9869000000000001E-2</v>
      </c>
      <c r="D22">
        <v>8.1810000000000008E-3</v>
      </c>
      <c r="E22">
        <v>3.6790000000000003E-2</v>
      </c>
      <c r="F22">
        <v>2.5715999999999999E-2</v>
      </c>
    </row>
    <row r="23" spans="1:6" x14ac:dyDescent="0.25">
      <c r="A23" t="s">
        <v>32</v>
      </c>
      <c r="B23">
        <v>1106956800</v>
      </c>
      <c r="C23">
        <v>9.7370000000000009E-3</v>
      </c>
      <c r="D23">
        <v>8.2039999999999995E-3</v>
      </c>
      <c r="E23">
        <v>3.2397000000000002E-2</v>
      </c>
      <c r="F23">
        <v>1.5665999999999999E-2</v>
      </c>
    </row>
    <row r="24" spans="1:6" x14ac:dyDescent="0.25">
      <c r="A24" t="s">
        <v>33</v>
      </c>
      <c r="B24">
        <v>1107561600</v>
      </c>
      <c r="C24">
        <v>4.895E-3</v>
      </c>
      <c r="D24">
        <v>8.1530000000000005E-3</v>
      </c>
      <c r="E24">
        <v>2.8004999999999999E-2</v>
      </c>
      <c r="F24">
        <v>9.9209999999999993E-3</v>
      </c>
    </row>
    <row r="25" spans="1:6" x14ac:dyDescent="0.25">
      <c r="A25" t="s">
        <v>34</v>
      </c>
      <c r="B25">
        <v>1108166400</v>
      </c>
      <c r="C25">
        <v>1.3369000000000001E-2</v>
      </c>
      <c r="D25">
        <v>8.2330000000000007E-3</v>
      </c>
      <c r="E25">
        <v>2.5693000000000001E-2</v>
      </c>
      <c r="F25">
        <v>1.2773E-2</v>
      </c>
    </row>
    <row r="26" spans="1:6" x14ac:dyDescent="0.25">
      <c r="A26" t="s">
        <v>35</v>
      </c>
      <c r="B26">
        <v>1108771200</v>
      </c>
      <c r="C26">
        <v>1.7673999999999999E-2</v>
      </c>
      <c r="D26">
        <v>8.3770000000000008E-3</v>
      </c>
      <c r="E26">
        <v>2.4400000000000002E-2</v>
      </c>
      <c r="F26">
        <v>1.5751999999999999E-2</v>
      </c>
    </row>
    <row r="27" spans="1:6" x14ac:dyDescent="0.25">
      <c r="A27" t="s">
        <v>36</v>
      </c>
      <c r="B27">
        <v>1109376000</v>
      </c>
      <c r="C27">
        <v>1.7361000000000001E-2</v>
      </c>
      <c r="D27">
        <v>8.5140000000000007E-3</v>
      </c>
      <c r="E27">
        <v>2.325E-2</v>
      </c>
      <c r="F27">
        <v>1.6504999999999999E-2</v>
      </c>
    </row>
    <row r="28" spans="1:6" x14ac:dyDescent="0.25">
      <c r="A28" t="s">
        <v>37</v>
      </c>
      <c r="B28">
        <v>1109980800</v>
      </c>
      <c r="C28">
        <v>2.4313999999999999E-2</v>
      </c>
      <c r="D28">
        <v>8.7559999999999999E-3</v>
      </c>
      <c r="E28">
        <v>2.3414000000000001E-2</v>
      </c>
      <c r="F28">
        <v>2.1142000000000001E-2</v>
      </c>
    </row>
    <row r="29" spans="1:6" x14ac:dyDescent="0.25">
      <c r="A29" t="s">
        <v>38</v>
      </c>
      <c r="B29">
        <v>1110582000</v>
      </c>
      <c r="C29">
        <v>2.1107000000000001E-2</v>
      </c>
      <c r="D29">
        <v>8.9440000000000006E-3</v>
      </c>
      <c r="E29">
        <v>2.2997E-2</v>
      </c>
      <c r="F29">
        <v>2.0459999999999999E-2</v>
      </c>
    </row>
    <row r="30" spans="1:6" x14ac:dyDescent="0.25">
      <c r="A30" t="s">
        <v>39</v>
      </c>
      <c r="B30">
        <v>1111186800</v>
      </c>
      <c r="C30">
        <v>1.5923E-2</v>
      </c>
      <c r="D30">
        <v>9.0500000000000008E-3</v>
      </c>
      <c r="E30">
        <v>2.1829999999999999E-2</v>
      </c>
      <c r="F30">
        <v>1.7493999999999999E-2</v>
      </c>
    </row>
    <row r="31" spans="1:6" x14ac:dyDescent="0.25">
      <c r="A31" t="s">
        <v>40</v>
      </c>
      <c r="B31">
        <v>1111791600</v>
      </c>
      <c r="C31">
        <v>1.4989000000000001E-2</v>
      </c>
      <c r="D31">
        <v>9.1400000000000006E-3</v>
      </c>
      <c r="E31">
        <v>2.0722000000000001E-2</v>
      </c>
      <c r="F31">
        <v>1.6059E-2</v>
      </c>
    </row>
    <row r="32" spans="1:6" x14ac:dyDescent="0.25">
      <c r="A32" t="s">
        <v>41</v>
      </c>
      <c r="B32">
        <v>1112396400</v>
      </c>
      <c r="C32">
        <v>1.3549E-2</v>
      </c>
      <c r="D32">
        <v>9.2079999999999992E-3</v>
      </c>
      <c r="E32">
        <v>1.9567999999999999E-2</v>
      </c>
      <c r="F32">
        <v>1.4714E-2</v>
      </c>
    </row>
    <row r="33" spans="1:6" x14ac:dyDescent="0.25">
      <c r="A33" t="s">
        <v>42</v>
      </c>
      <c r="B33">
        <v>1113001200</v>
      </c>
      <c r="C33">
        <v>1.1634E-2</v>
      </c>
      <c r="D33">
        <v>9.2440000000000005E-3</v>
      </c>
      <c r="E33">
        <v>1.8296E-2</v>
      </c>
      <c r="F33">
        <v>1.3135000000000001E-2</v>
      </c>
    </row>
    <row r="34" spans="1:6" x14ac:dyDescent="0.25">
      <c r="A34" t="s">
        <v>43</v>
      </c>
      <c r="B34">
        <v>1113606000</v>
      </c>
      <c r="C34">
        <v>1.6872000000000002E-2</v>
      </c>
      <c r="D34">
        <v>9.3600000000000003E-3</v>
      </c>
      <c r="E34">
        <v>1.8013999999999999E-2</v>
      </c>
      <c r="F34">
        <v>1.4545000000000001E-2</v>
      </c>
    </row>
    <row r="35" spans="1:6" x14ac:dyDescent="0.25">
      <c r="A35" t="s">
        <v>44</v>
      </c>
      <c r="B35">
        <v>1114210800</v>
      </c>
      <c r="C35">
        <v>7.901E-3</v>
      </c>
      <c r="D35">
        <v>9.3369999999999998E-3</v>
      </c>
      <c r="E35">
        <v>1.6381E-2</v>
      </c>
      <c r="F35">
        <v>1.0645999999999999E-2</v>
      </c>
    </row>
    <row r="36" spans="1:6" x14ac:dyDescent="0.25">
      <c r="A36" t="s">
        <v>45</v>
      </c>
      <c r="B36">
        <v>1114815600</v>
      </c>
      <c r="C36">
        <v>7.8289999999999992E-3</v>
      </c>
      <c r="D36">
        <v>9.3130000000000001E-3</v>
      </c>
      <c r="E36">
        <v>1.5001E-2</v>
      </c>
      <c r="F36">
        <v>8.9829999999999997E-3</v>
      </c>
    </row>
    <row r="37" spans="1:6" x14ac:dyDescent="0.25">
      <c r="A37" t="s">
        <v>46</v>
      </c>
      <c r="B37">
        <v>1115420400</v>
      </c>
      <c r="C37">
        <v>6.8009999999999998E-3</v>
      </c>
      <c r="D37">
        <v>9.2739999999999993E-3</v>
      </c>
      <c r="E37">
        <v>1.3665E-2</v>
      </c>
      <c r="F37">
        <v>7.4619999999999999E-3</v>
      </c>
    </row>
    <row r="38" spans="1:6" x14ac:dyDescent="0.25">
      <c r="A38" t="s">
        <v>47</v>
      </c>
      <c r="B38">
        <v>1116025200</v>
      </c>
      <c r="C38">
        <v>6.1749999999999999E-3</v>
      </c>
      <c r="D38">
        <v>9.2259999999999998E-3</v>
      </c>
      <c r="E38">
        <v>1.2468E-2</v>
      </c>
      <c r="F38">
        <v>6.9069999999999999E-3</v>
      </c>
    </row>
    <row r="39" spans="1:6" x14ac:dyDescent="0.25">
      <c r="A39" t="s">
        <v>48</v>
      </c>
      <c r="B39">
        <v>1116630000</v>
      </c>
      <c r="C39">
        <v>8.5780000000000006E-3</v>
      </c>
      <c r="D39">
        <v>9.2149999999999992E-3</v>
      </c>
      <c r="E39">
        <v>1.1835E-2</v>
      </c>
      <c r="F39">
        <v>7.8050000000000003E-3</v>
      </c>
    </row>
    <row r="40" spans="1:6" x14ac:dyDescent="0.25">
      <c r="A40" t="s">
        <v>49</v>
      </c>
      <c r="B40">
        <v>1117234800</v>
      </c>
      <c r="C40">
        <v>8.4049999999999993E-3</v>
      </c>
      <c r="D40">
        <v>9.2020000000000001E-3</v>
      </c>
      <c r="E40">
        <v>1.1291000000000001E-2</v>
      </c>
      <c r="F40">
        <v>8.3660000000000002E-3</v>
      </c>
    </row>
    <row r="41" spans="1:6" x14ac:dyDescent="0.25">
      <c r="A41" t="s">
        <v>50</v>
      </c>
      <c r="B41">
        <v>1117839600</v>
      </c>
      <c r="C41">
        <v>1.0547000000000001E-2</v>
      </c>
      <c r="D41">
        <v>9.2219999999999993E-3</v>
      </c>
      <c r="E41">
        <v>1.1147000000000001E-2</v>
      </c>
      <c r="F41">
        <v>9.2879999999999994E-3</v>
      </c>
    </row>
    <row r="42" spans="1:6" x14ac:dyDescent="0.25">
      <c r="A42" t="s">
        <v>51</v>
      </c>
      <c r="B42">
        <v>1118444400</v>
      </c>
      <c r="C42">
        <v>6.1770000000000002E-3</v>
      </c>
      <c r="D42">
        <v>9.1750000000000009E-3</v>
      </c>
      <c r="E42">
        <v>1.034E-2</v>
      </c>
      <c r="F42">
        <v>7.4019999999999997E-3</v>
      </c>
    </row>
    <row r="43" spans="1:6" x14ac:dyDescent="0.25">
      <c r="A43" t="s">
        <v>52</v>
      </c>
      <c r="B43">
        <v>1119049200</v>
      </c>
      <c r="C43">
        <v>5.777E-3</v>
      </c>
      <c r="D43">
        <v>9.1219999999999999E-3</v>
      </c>
      <c r="E43">
        <v>9.606E-3</v>
      </c>
      <c r="F43">
        <v>6.5180000000000004E-3</v>
      </c>
    </row>
    <row r="44" spans="1:6" x14ac:dyDescent="0.25">
      <c r="A44" t="s">
        <v>53</v>
      </c>
      <c r="B44">
        <v>1119654000</v>
      </c>
      <c r="C44">
        <v>5.385E-3</v>
      </c>
      <c r="D44">
        <v>9.0639999999999991E-3</v>
      </c>
      <c r="E44">
        <v>8.9239999999999996E-3</v>
      </c>
      <c r="F44">
        <v>5.8570000000000002E-3</v>
      </c>
    </row>
    <row r="45" spans="1:6" x14ac:dyDescent="0.25">
      <c r="A45" t="s">
        <v>54</v>
      </c>
      <c r="B45">
        <v>1120258800</v>
      </c>
      <c r="C45">
        <v>6.6889999999999996E-3</v>
      </c>
      <c r="D45">
        <v>9.0270000000000003E-3</v>
      </c>
      <c r="E45">
        <v>8.5749999999999993E-3</v>
      </c>
      <c r="F45">
        <v>6.5659999999999998E-3</v>
      </c>
    </row>
    <row r="46" spans="1:6" x14ac:dyDescent="0.25">
      <c r="A46" t="s">
        <v>55</v>
      </c>
      <c r="B46">
        <v>1120863600</v>
      </c>
      <c r="C46">
        <v>1.0389000000000001E-2</v>
      </c>
      <c r="D46">
        <v>9.0469999999999995E-3</v>
      </c>
      <c r="E46">
        <v>8.8690000000000001E-3</v>
      </c>
      <c r="F46">
        <v>8.9099999999999995E-3</v>
      </c>
    </row>
    <row r="47" spans="1:6" x14ac:dyDescent="0.25">
      <c r="A47" t="s">
        <v>56</v>
      </c>
      <c r="B47">
        <v>1121468400</v>
      </c>
      <c r="C47">
        <v>1.3736E-2</v>
      </c>
      <c r="D47">
        <v>9.1190000000000004E-3</v>
      </c>
      <c r="E47">
        <v>9.6620000000000004E-3</v>
      </c>
      <c r="F47">
        <v>1.2048E-2</v>
      </c>
    </row>
    <row r="48" spans="1:6" x14ac:dyDescent="0.25">
      <c r="A48" t="s">
        <v>57</v>
      </c>
      <c r="B48">
        <v>1122073200</v>
      </c>
      <c r="C48">
        <v>6.9839999999999998E-3</v>
      </c>
      <c r="D48">
        <v>9.0849999999999993E-3</v>
      </c>
      <c r="E48">
        <v>9.1839999999999995E-3</v>
      </c>
      <c r="F48">
        <v>8.3840000000000008E-3</v>
      </c>
    </row>
    <row r="49" spans="1:6" x14ac:dyDescent="0.25">
      <c r="A49" t="s">
        <v>58</v>
      </c>
      <c r="B49">
        <v>1122678000</v>
      </c>
      <c r="C49">
        <v>6.7100000000000005E-4</v>
      </c>
      <c r="D49">
        <v>8.9549999999999994E-3</v>
      </c>
      <c r="E49">
        <v>7.8130000000000005E-3</v>
      </c>
      <c r="F49">
        <v>3.8649999999999999E-3</v>
      </c>
    </row>
    <row r="50" spans="1:6" x14ac:dyDescent="0.25">
      <c r="A50" t="s">
        <v>59</v>
      </c>
      <c r="B50">
        <v>1123282800</v>
      </c>
      <c r="C50">
        <v>1.5799999999999999E-4</v>
      </c>
      <c r="D50">
        <v>8.8199999999999997E-3</v>
      </c>
      <c r="E50">
        <v>6.581E-3</v>
      </c>
      <c r="F50">
        <v>1.6949999999999999E-3</v>
      </c>
    </row>
    <row r="51" spans="1:6" x14ac:dyDescent="0.25">
      <c r="A51" t="s">
        <v>60</v>
      </c>
      <c r="B51">
        <v>1123887600</v>
      </c>
      <c r="C51">
        <v>0</v>
      </c>
      <c r="D51">
        <v>8.6840000000000007E-3</v>
      </c>
      <c r="E51">
        <v>5.5240000000000003E-3</v>
      </c>
      <c r="F51">
        <v>7.1199999999999996E-4</v>
      </c>
    </row>
    <row r="52" spans="1:6" x14ac:dyDescent="0.25">
      <c r="A52" t="s">
        <v>61</v>
      </c>
      <c r="B52">
        <v>1124492400</v>
      </c>
      <c r="C52">
        <v>0</v>
      </c>
      <c r="D52">
        <v>8.5500000000000003E-3</v>
      </c>
      <c r="E52">
        <v>4.6360000000000004E-3</v>
      </c>
      <c r="F52">
        <v>2.99E-4</v>
      </c>
    </row>
    <row r="53" spans="1:6" x14ac:dyDescent="0.25">
      <c r="A53" t="s">
        <v>62</v>
      </c>
      <c r="B53">
        <v>1125097200</v>
      </c>
      <c r="C53">
        <v>0</v>
      </c>
      <c r="D53">
        <v>8.4180000000000001E-3</v>
      </c>
      <c r="E53">
        <v>3.8909999999999999E-3</v>
      </c>
      <c r="F53">
        <v>1.25E-4</v>
      </c>
    </row>
    <row r="54" spans="1:6" x14ac:dyDescent="0.25">
      <c r="A54" t="s">
        <v>63</v>
      </c>
      <c r="B54">
        <v>1125702000</v>
      </c>
      <c r="C54">
        <v>0</v>
      </c>
      <c r="D54">
        <v>8.2880000000000002E-3</v>
      </c>
      <c r="E54">
        <v>3.2659999999999998E-3</v>
      </c>
      <c r="F54">
        <v>5.3000000000000001E-5</v>
      </c>
    </row>
    <row r="55" spans="1:6" x14ac:dyDescent="0.25">
      <c r="A55" t="s">
        <v>64</v>
      </c>
      <c r="B55">
        <v>1126306800</v>
      </c>
      <c r="C55">
        <v>0</v>
      </c>
      <c r="D55">
        <v>8.1609999999999999E-3</v>
      </c>
      <c r="E55">
        <v>2.7409999999999999E-3</v>
      </c>
      <c r="F55">
        <v>2.1999999999999999E-5</v>
      </c>
    </row>
    <row r="56" spans="1:6" x14ac:dyDescent="0.25">
      <c r="A56" t="s">
        <v>65</v>
      </c>
      <c r="B56">
        <v>1126911600</v>
      </c>
      <c r="C56">
        <v>0</v>
      </c>
      <c r="D56">
        <v>8.0350000000000005E-3</v>
      </c>
      <c r="E56">
        <v>2.3010000000000001E-3</v>
      </c>
      <c r="F56">
        <v>9.0000000000000002E-6</v>
      </c>
    </row>
    <row r="57" spans="1:6" x14ac:dyDescent="0.25">
      <c r="A57" t="s">
        <v>66</v>
      </c>
      <c r="B57">
        <v>1127516400</v>
      </c>
      <c r="C57">
        <v>0</v>
      </c>
      <c r="D57">
        <v>7.9109999999999996E-3</v>
      </c>
      <c r="E57">
        <v>1.931E-3</v>
      </c>
      <c r="F57">
        <v>3.9999999999999998E-6</v>
      </c>
    </row>
    <row r="58" spans="1:6" x14ac:dyDescent="0.25">
      <c r="A58" t="s">
        <v>67</v>
      </c>
      <c r="B58">
        <v>1128121200</v>
      </c>
      <c r="C58">
        <v>0</v>
      </c>
      <c r="D58">
        <v>7.7889999999999999E-3</v>
      </c>
      <c r="E58">
        <v>1.621E-3</v>
      </c>
      <c r="F58">
        <v>1.9999999999999999E-6</v>
      </c>
    </row>
    <row r="59" spans="1:6" x14ac:dyDescent="0.25">
      <c r="A59" t="s">
        <v>68</v>
      </c>
      <c r="B59">
        <v>1128726000</v>
      </c>
      <c r="C59">
        <v>0</v>
      </c>
      <c r="D59">
        <v>7.6689999999999996E-3</v>
      </c>
      <c r="E59">
        <v>1.3600000000000001E-3</v>
      </c>
      <c r="F59">
        <v>9.9999999999999995E-7</v>
      </c>
    </row>
    <row r="60" spans="1:6" x14ac:dyDescent="0.25">
      <c r="A60" t="s">
        <v>69</v>
      </c>
      <c r="B60">
        <v>1129330800</v>
      </c>
      <c r="C60">
        <v>1.2E-5</v>
      </c>
      <c r="D60">
        <v>7.5510000000000004E-3</v>
      </c>
      <c r="E60">
        <v>1.1440000000000001E-3</v>
      </c>
      <c r="F60">
        <v>1.2E-5</v>
      </c>
    </row>
    <row r="61" spans="1:6" x14ac:dyDescent="0.25">
      <c r="A61" t="s">
        <v>70</v>
      </c>
      <c r="B61">
        <v>1129935600</v>
      </c>
      <c r="C61">
        <v>1.3999999999999999E-4</v>
      </c>
      <c r="D61">
        <v>7.437E-3</v>
      </c>
      <c r="E61">
        <v>9.8400000000000007E-4</v>
      </c>
      <c r="F61">
        <v>1.13E-4</v>
      </c>
    </row>
    <row r="62" spans="1:6" x14ac:dyDescent="0.25">
      <c r="A62" t="s">
        <v>71</v>
      </c>
      <c r="B62">
        <v>1130540400</v>
      </c>
      <c r="C62">
        <v>4.7800000000000002E-4</v>
      </c>
      <c r="D62">
        <v>7.3289999999999996E-3</v>
      </c>
      <c r="E62">
        <v>9.0200000000000002E-4</v>
      </c>
      <c r="F62">
        <v>3.1500000000000001E-4</v>
      </c>
    </row>
    <row r="63" spans="1:6" x14ac:dyDescent="0.25">
      <c r="A63" t="s">
        <v>72</v>
      </c>
      <c r="B63">
        <v>1131148800</v>
      </c>
      <c r="C63">
        <v>5.0600000000000005E-4</v>
      </c>
      <c r="D63">
        <v>7.2230000000000003E-3</v>
      </c>
      <c r="E63">
        <v>8.3699999999999996E-4</v>
      </c>
      <c r="F63">
        <v>4.2099999999999999E-4</v>
      </c>
    </row>
    <row r="64" spans="1:6" x14ac:dyDescent="0.25">
      <c r="A64" t="s">
        <v>73</v>
      </c>
      <c r="B64">
        <v>1131753600</v>
      </c>
      <c r="C64">
        <v>2.92E-4</v>
      </c>
      <c r="D64">
        <v>7.1159999999999999E-3</v>
      </c>
      <c r="E64">
        <v>7.5000000000000002E-4</v>
      </c>
      <c r="F64">
        <v>3.5199999999999999E-4</v>
      </c>
    </row>
    <row r="65" spans="1:6" x14ac:dyDescent="0.25">
      <c r="A65" t="s">
        <v>74</v>
      </c>
      <c r="B65">
        <v>1132358400</v>
      </c>
      <c r="C65">
        <v>9.8499999999999998E-4</v>
      </c>
      <c r="D65">
        <v>7.0219999999999996E-3</v>
      </c>
      <c r="E65">
        <v>7.9299999999999998E-4</v>
      </c>
      <c r="F65">
        <v>8.3500000000000002E-4</v>
      </c>
    </row>
    <row r="66" spans="1:6" x14ac:dyDescent="0.25">
      <c r="A66" t="s">
        <v>75</v>
      </c>
      <c r="B66">
        <v>1132963200</v>
      </c>
      <c r="C66">
        <v>5.5440000000000003E-3</v>
      </c>
      <c r="D66">
        <v>6.999E-3</v>
      </c>
      <c r="E66">
        <v>1.573E-3</v>
      </c>
      <c r="F66">
        <v>3.9170000000000003E-3</v>
      </c>
    </row>
    <row r="67" spans="1:6" x14ac:dyDescent="0.25">
      <c r="A67" t="s">
        <v>76</v>
      </c>
      <c r="B67">
        <v>1133568000</v>
      </c>
      <c r="C67">
        <v>4.7730000000000003E-3</v>
      </c>
      <c r="D67">
        <v>6.9639999999999997E-3</v>
      </c>
      <c r="E67">
        <v>2.0720000000000001E-3</v>
      </c>
      <c r="F67">
        <v>4.1989999999999996E-3</v>
      </c>
    </row>
    <row r="68" spans="1:6" x14ac:dyDescent="0.25">
      <c r="A68" t="s">
        <v>77</v>
      </c>
      <c r="B68">
        <v>1134172800</v>
      </c>
      <c r="C68">
        <v>3.8449999999999999E-3</v>
      </c>
      <c r="D68">
        <v>6.9160000000000003E-3</v>
      </c>
      <c r="E68">
        <v>2.3700000000000001E-3</v>
      </c>
      <c r="F68">
        <v>4.3020000000000003E-3</v>
      </c>
    </row>
    <row r="69" spans="1:6" x14ac:dyDescent="0.25">
      <c r="A69" t="s">
        <v>78</v>
      </c>
      <c r="B69">
        <v>1134777600</v>
      </c>
      <c r="C69">
        <v>8.1080000000000006E-3</v>
      </c>
      <c r="D69">
        <v>6.9340000000000001E-3</v>
      </c>
      <c r="E69">
        <v>3.3159999999999999E-3</v>
      </c>
      <c r="F69">
        <v>7.0299999999999998E-3</v>
      </c>
    </row>
    <row r="70" spans="1:6" x14ac:dyDescent="0.25">
      <c r="A70" t="s">
        <v>79</v>
      </c>
      <c r="B70">
        <v>1135382400</v>
      </c>
      <c r="C70">
        <v>1.4269E-2</v>
      </c>
      <c r="D70">
        <v>7.0460000000000002E-3</v>
      </c>
      <c r="E70">
        <v>5.0949999999999997E-3</v>
      </c>
      <c r="F70">
        <v>1.1750999999999999E-2</v>
      </c>
    </row>
    <row r="71" spans="1:6" x14ac:dyDescent="0.25">
      <c r="A71" t="s">
        <v>80</v>
      </c>
      <c r="B71">
        <v>1135987200</v>
      </c>
      <c r="C71">
        <v>9.0019999999999996E-3</v>
      </c>
      <c r="D71">
        <v>7.0759999999999998E-3</v>
      </c>
      <c r="E71">
        <v>5.7210000000000004E-3</v>
      </c>
      <c r="F71">
        <v>1.0238000000000001E-2</v>
      </c>
    </row>
    <row r="72" spans="1:6" x14ac:dyDescent="0.25">
      <c r="A72" t="s">
        <v>81</v>
      </c>
      <c r="B72">
        <v>1136592000</v>
      </c>
      <c r="C72">
        <v>8.5129999999999997E-3</v>
      </c>
      <c r="D72">
        <v>7.0980000000000001E-3</v>
      </c>
      <c r="E72">
        <v>6.1780000000000003E-3</v>
      </c>
      <c r="F72">
        <v>9.502E-3</v>
      </c>
    </row>
    <row r="73" spans="1:6" x14ac:dyDescent="0.25">
      <c r="A73" t="s">
        <v>82</v>
      </c>
      <c r="B73">
        <v>1137196800</v>
      </c>
      <c r="C73">
        <v>1.3575E-2</v>
      </c>
      <c r="D73">
        <v>7.1970000000000003E-3</v>
      </c>
      <c r="E73">
        <v>7.3969999999999999E-3</v>
      </c>
      <c r="F73">
        <v>1.2578000000000001E-2</v>
      </c>
    </row>
    <row r="74" spans="1:6" x14ac:dyDescent="0.25">
      <c r="A74" t="s">
        <v>83</v>
      </c>
      <c r="B74">
        <v>1137801600</v>
      </c>
      <c r="C74">
        <v>1.6513E-2</v>
      </c>
      <c r="D74">
        <v>7.339E-3</v>
      </c>
      <c r="E74">
        <v>8.8120000000000004E-3</v>
      </c>
      <c r="F74">
        <v>1.4135999999999999E-2</v>
      </c>
    </row>
    <row r="75" spans="1:6" x14ac:dyDescent="0.25">
      <c r="A75" t="s">
        <v>84</v>
      </c>
      <c r="B75">
        <v>1138406400</v>
      </c>
      <c r="C75">
        <v>1.9061000000000002E-2</v>
      </c>
      <c r="D75">
        <v>7.5189999999999996E-3</v>
      </c>
      <c r="E75">
        <v>1.0506E-2</v>
      </c>
      <c r="F75">
        <v>1.8043E-2</v>
      </c>
    </row>
    <row r="76" spans="1:6" x14ac:dyDescent="0.25">
      <c r="A76" t="s">
        <v>85</v>
      </c>
      <c r="B76">
        <v>1139011200</v>
      </c>
      <c r="C76">
        <v>1.6823000000000001E-2</v>
      </c>
      <c r="D76">
        <v>7.6610000000000003E-3</v>
      </c>
      <c r="E76">
        <v>1.1521E-2</v>
      </c>
      <c r="F76">
        <v>1.7564E-2</v>
      </c>
    </row>
    <row r="77" spans="1:6" x14ac:dyDescent="0.25">
      <c r="A77" t="s">
        <v>86</v>
      </c>
      <c r="B77">
        <v>1139616000</v>
      </c>
      <c r="C77">
        <v>1.7918E-2</v>
      </c>
      <c r="D77">
        <v>7.8180000000000003E-3</v>
      </c>
      <c r="E77">
        <v>1.2553999999999999E-2</v>
      </c>
      <c r="F77">
        <v>1.8067E-2</v>
      </c>
    </row>
    <row r="78" spans="1:6" x14ac:dyDescent="0.25">
      <c r="A78" t="s">
        <v>87</v>
      </c>
      <c r="B78">
        <v>1140220800</v>
      </c>
      <c r="C78">
        <v>1.9448E-2</v>
      </c>
      <c r="D78">
        <v>7.9959999999999996E-3</v>
      </c>
      <c r="E78">
        <v>1.3637E-2</v>
      </c>
      <c r="F78">
        <v>1.8631000000000002E-2</v>
      </c>
    </row>
    <row r="79" spans="1:6" x14ac:dyDescent="0.25">
      <c r="A79" t="s">
        <v>88</v>
      </c>
      <c r="B79">
        <v>1140825600</v>
      </c>
      <c r="C79">
        <v>7.0390000000000001E-3</v>
      </c>
      <c r="D79">
        <v>7.9810000000000002E-3</v>
      </c>
      <c r="E79">
        <v>1.2540000000000001E-2</v>
      </c>
      <c r="F79">
        <v>1.1368E-2</v>
      </c>
    </row>
    <row r="80" spans="1:6" x14ac:dyDescent="0.25">
      <c r="A80" t="s">
        <v>89</v>
      </c>
      <c r="B80">
        <v>1141430400</v>
      </c>
      <c r="C80">
        <v>2.4880000000000002E-3</v>
      </c>
      <c r="D80">
        <v>7.8960000000000002E-3</v>
      </c>
      <c r="E80">
        <v>1.0914E-2</v>
      </c>
      <c r="F80">
        <v>6.0289999999999996E-3</v>
      </c>
    </row>
    <row r="81" spans="1:6" x14ac:dyDescent="0.25">
      <c r="A81" t="s">
        <v>90</v>
      </c>
      <c r="B81">
        <v>1142031600</v>
      </c>
      <c r="C81">
        <v>6.3280000000000003E-3</v>
      </c>
      <c r="D81">
        <v>7.8720000000000005E-3</v>
      </c>
      <c r="E81">
        <v>1.0244E-2</v>
      </c>
      <c r="F81">
        <v>7.4689999999999999E-3</v>
      </c>
    </row>
    <row r="82" spans="1:6" x14ac:dyDescent="0.25">
      <c r="A82" t="s">
        <v>91</v>
      </c>
      <c r="B82">
        <v>1142636400</v>
      </c>
      <c r="C82">
        <v>1.7170000000000001E-2</v>
      </c>
      <c r="D82">
        <v>8.0140000000000003E-3</v>
      </c>
      <c r="E82">
        <v>1.1396E-2</v>
      </c>
      <c r="F82">
        <v>1.3960999999999999E-2</v>
      </c>
    </row>
    <row r="83" spans="1:6" x14ac:dyDescent="0.25">
      <c r="A83" t="s">
        <v>92</v>
      </c>
      <c r="B83">
        <v>1143241200</v>
      </c>
      <c r="C83">
        <v>2.1114000000000001E-2</v>
      </c>
      <c r="D83">
        <v>8.2150000000000001E-3</v>
      </c>
      <c r="E83">
        <v>1.2956000000000001E-2</v>
      </c>
      <c r="F83">
        <v>1.8332999999999999E-2</v>
      </c>
    </row>
    <row r="84" spans="1:6" x14ac:dyDescent="0.25">
      <c r="A84" t="s">
        <v>93</v>
      </c>
      <c r="B84">
        <v>1143846000</v>
      </c>
      <c r="C84">
        <v>1.9761999999999998E-2</v>
      </c>
      <c r="D84">
        <v>8.3909999999999992E-3</v>
      </c>
      <c r="E84">
        <v>1.4010999999999999E-2</v>
      </c>
      <c r="F84">
        <v>1.8664E-2</v>
      </c>
    </row>
    <row r="85" spans="1:6" x14ac:dyDescent="0.25">
      <c r="A85" t="s">
        <v>94</v>
      </c>
      <c r="B85">
        <v>1144450800</v>
      </c>
      <c r="C85">
        <v>5.3930000000000002E-3</v>
      </c>
      <c r="D85">
        <v>8.345E-3</v>
      </c>
      <c r="E85">
        <v>1.2652999999999999E-2</v>
      </c>
      <c r="F85">
        <v>1.1502999999999999E-2</v>
      </c>
    </row>
    <row r="86" spans="1:6" x14ac:dyDescent="0.25">
      <c r="A86" t="s">
        <v>95</v>
      </c>
      <c r="B86">
        <v>1145055600</v>
      </c>
      <c r="C86">
        <v>1.601E-3</v>
      </c>
      <c r="D86">
        <v>8.2410000000000001E-3</v>
      </c>
      <c r="E86">
        <v>1.0859000000000001E-2</v>
      </c>
      <c r="F86">
        <v>5.47E-3</v>
      </c>
    </row>
    <row r="87" spans="1:6" x14ac:dyDescent="0.25">
      <c r="A87" t="s">
        <v>96</v>
      </c>
      <c r="B87">
        <v>1145660400</v>
      </c>
      <c r="C87">
        <v>1.2828000000000001E-2</v>
      </c>
      <c r="D87">
        <v>8.3110000000000007E-3</v>
      </c>
      <c r="E87">
        <v>1.1197E-2</v>
      </c>
      <c r="F87">
        <v>1.0241999999999999E-2</v>
      </c>
    </row>
    <row r="88" spans="1:6" x14ac:dyDescent="0.25">
      <c r="A88" t="s">
        <v>97</v>
      </c>
      <c r="B88">
        <v>1146265200</v>
      </c>
      <c r="C88">
        <v>1.5454000000000001E-2</v>
      </c>
      <c r="D88">
        <v>8.4200000000000004E-3</v>
      </c>
      <c r="E88">
        <v>1.1860000000000001E-2</v>
      </c>
      <c r="F88">
        <v>1.3043000000000001E-2</v>
      </c>
    </row>
    <row r="89" spans="1:6" x14ac:dyDescent="0.25">
      <c r="A89" t="s">
        <v>98</v>
      </c>
      <c r="B89">
        <v>1146870000</v>
      </c>
      <c r="C89">
        <v>1.197E-2</v>
      </c>
      <c r="D89">
        <v>8.4740000000000006E-3</v>
      </c>
      <c r="E89">
        <v>1.1887999999999999E-2</v>
      </c>
      <c r="F89">
        <v>1.2736000000000001E-2</v>
      </c>
    </row>
    <row r="90" spans="1:6" x14ac:dyDescent="0.25">
      <c r="A90" t="s">
        <v>99</v>
      </c>
      <c r="B90">
        <v>1147474800</v>
      </c>
      <c r="C90">
        <v>1.7321E-2</v>
      </c>
      <c r="D90">
        <v>8.6090000000000003E-3</v>
      </c>
      <c r="E90">
        <v>1.2755000000000001E-2</v>
      </c>
      <c r="F90">
        <v>1.5448E-2</v>
      </c>
    </row>
    <row r="91" spans="1:6" x14ac:dyDescent="0.25">
      <c r="A91" t="s">
        <v>100</v>
      </c>
      <c r="B91">
        <v>1148079600</v>
      </c>
      <c r="C91">
        <v>1.8973E-2</v>
      </c>
      <c r="D91">
        <v>8.7679999999999998E-3</v>
      </c>
      <c r="E91">
        <v>1.3746E-2</v>
      </c>
      <c r="F91">
        <v>1.755E-2</v>
      </c>
    </row>
    <row r="92" spans="1:6" x14ac:dyDescent="0.25">
      <c r="A92" t="s">
        <v>101</v>
      </c>
      <c r="B92">
        <v>1148684400</v>
      </c>
      <c r="C92">
        <v>1.7541000000000001E-2</v>
      </c>
      <c r="D92">
        <v>8.9020000000000002E-3</v>
      </c>
      <c r="E92">
        <v>1.4357999999999999E-2</v>
      </c>
      <c r="F92">
        <v>1.7773000000000001E-2</v>
      </c>
    </row>
    <row r="93" spans="1:6" x14ac:dyDescent="0.25">
      <c r="A93" t="s">
        <v>102</v>
      </c>
      <c r="B93">
        <v>1149289200</v>
      </c>
      <c r="C93">
        <v>1.6840999999999998E-2</v>
      </c>
      <c r="D93">
        <v>9.0229999999999998E-3</v>
      </c>
      <c r="E93">
        <v>1.477E-2</v>
      </c>
      <c r="F93">
        <v>1.7541999999999999E-2</v>
      </c>
    </row>
    <row r="94" spans="1:6" x14ac:dyDescent="0.25">
      <c r="A94" t="s">
        <v>103</v>
      </c>
      <c r="B94">
        <v>1149894000</v>
      </c>
      <c r="C94">
        <v>2.2769999999999999E-3</v>
      </c>
      <c r="D94">
        <v>8.9189999999999998E-3</v>
      </c>
      <c r="E94">
        <v>1.2734000000000001E-2</v>
      </c>
      <c r="F94">
        <v>8.2439999999999996E-3</v>
      </c>
    </row>
    <row r="95" spans="1:6" x14ac:dyDescent="0.25">
      <c r="A95" t="s">
        <v>104</v>
      </c>
      <c r="B95">
        <v>1150498800</v>
      </c>
      <c r="C95">
        <v>1.03E-4</v>
      </c>
      <c r="D95">
        <v>8.7829999999999991E-3</v>
      </c>
      <c r="E95">
        <v>1.0704E-2</v>
      </c>
      <c r="F95">
        <v>3.5209999999999998E-3</v>
      </c>
    </row>
    <row r="96" spans="1:6" x14ac:dyDescent="0.25">
      <c r="A96" t="s">
        <v>105</v>
      </c>
      <c r="B96">
        <v>1151103600</v>
      </c>
      <c r="C96">
        <v>1.4799999999999999E-4</v>
      </c>
      <c r="D96">
        <v>8.6499999999999997E-3</v>
      </c>
      <c r="E96">
        <v>9.0080000000000004E-3</v>
      </c>
      <c r="F96">
        <v>1.5610000000000001E-3</v>
      </c>
    </row>
    <row r="97" spans="1:6" x14ac:dyDescent="0.25">
      <c r="A97" t="s">
        <v>106</v>
      </c>
      <c r="B97">
        <v>1151708400</v>
      </c>
      <c r="C97">
        <v>1.4100000000000001E-4</v>
      </c>
      <c r="D97">
        <v>8.5179999999999995E-3</v>
      </c>
      <c r="E97">
        <v>7.5830000000000003E-3</v>
      </c>
      <c r="F97">
        <v>7.36E-4</v>
      </c>
    </row>
    <row r="98" spans="1:6" x14ac:dyDescent="0.25">
      <c r="A98" t="s">
        <v>107</v>
      </c>
      <c r="B98">
        <v>1152313200</v>
      </c>
      <c r="C98">
        <v>1.8599999999999999E-4</v>
      </c>
      <c r="D98">
        <v>8.3899999999999999E-3</v>
      </c>
      <c r="E98">
        <v>6.3940000000000004E-3</v>
      </c>
      <c r="F98">
        <v>4.1800000000000002E-4</v>
      </c>
    </row>
    <row r="99" spans="1:6" x14ac:dyDescent="0.25">
      <c r="A99" t="s">
        <v>108</v>
      </c>
      <c r="B99">
        <v>1152918000</v>
      </c>
      <c r="C99">
        <v>1.2620000000000001E-3</v>
      </c>
      <c r="D99">
        <v>8.2799999999999992E-3</v>
      </c>
      <c r="E99">
        <v>5.5830000000000003E-3</v>
      </c>
      <c r="F99">
        <v>1.183E-3</v>
      </c>
    </row>
    <row r="100" spans="1:6" x14ac:dyDescent="0.25">
      <c r="A100" t="s">
        <v>109</v>
      </c>
      <c r="B100">
        <v>1153522800</v>
      </c>
      <c r="C100">
        <v>6.293E-3</v>
      </c>
      <c r="D100">
        <v>8.2489999999999994E-3</v>
      </c>
      <c r="E100">
        <v>5.7359999999999998E-3</v>
      </c>
      <c r="F100">
        <v>4.908E-3</v>
      </c>
    </row>
    <row r="101" spans="1:6" x14ac:dyDescent="0.25">
      <c r="A101" t="s">
        <v>110</v>
      </c>
      <c r="B101">
        <v>1154127600</v>
      </c>
      <c r="C101">
        <v>1.0371E-2</v>
      </c>
      <c r="D101">
        <v>8.2810000000000002E-3</v>
      </c>
      <c r="E101">
        <v>6.4669999999999997E-3</v>
      </c>
      <c r="F101">
        <v>7.9629999999999996E-3</v>
      </c>
    </row>
    <row r="102" spans="1:6" x14ac:dyDescent="0.25">
      <c r="A102" t="s">
        <v>111</v>
      </c>
      <c r="B102">
        <v>1154732400</v>
      </c>
      <c r="C102">
        <v>1.0758E-2</v>
      </c>
      <c r="D102">
        <v>8.319E-3</v>
      </c>
      <c r="E102">
        <v>7.1590000000000004E-3</v>
      </c>
      <c r="F102">
        <v>9.7459999999999995E-3</v>
      </c>
    </row>
    <row r="103" spans="1:6" x14ac:dyDescent="0.25">
      <c r="A103" t="s">
        <v>112</v>
      </c>
      <c r="B103">
        <v>1155337200</v>
      </c>
      <c r="C103">
        <v>1.2715000000000001E-2</v>
      </c>
      <c r="D103">
        <v>8.3859999999999994E-3</v>
      </c>
      <c r="E103">
        <v>8.0470000000000003E-3</v>
      </c>
      <c r="F103">
        <v>1.1488E-2</v>
      </c>
    </row>
    <row r="104" spans="1:6" x14ac:dyDescent="0.25">
      <c r="A104" t="s">
        <v>113</v>
      </c>
      <c r="B104">
        <v>1155942000</v>
      </c>
      <c r="C104">
        <v>1.0182E-2</v>
      </c>
      <c r="D104">
        <v>8.4130000000000003E-3</v>
      </c>
      <c r="E104">
        <v>8.3669999999999994E-3</v>
      </c>
      <c r="F104">
        <v>1.0437E-2</v>
      </c>
    </row>
    <row r="105" spans="1:6" x14ac:dyDescent="0.25">
      <c r="A105" t="s">
        <v>114</v>
      </c>
      <c r="B105">
        <v>1156546800</v>
      </c>
      <c r="C105">
        <v>8.0689999999999998E-3</v>
      </c>
      <c r="D105">
        <v>8.4069999999999995E-3</v>
      </c>
      <c r="E105">
        <v>8.3129999999999992E-3</v>
      </c>
      <c r="F105">
        <v>9.0570000000000008E-3</v>
      </c>
    </row>
    <row r="106" spans="1:6" x14ac:dyDescent="0.25">
      <c r="A106" t="s">
        <v>115</v>
      </c>
      <c r="B106">
        <v>1157151600</v>
      </c>
      <c r="C106">
        <v>8.5719999999999998E-3</v>
      </c>
      <c r="D106">
        <v>8.4089999999999998E-3</v>
      </c>
      <c r="E106">
        <v>8.3569999999999998E-3</v>
      </c>
      <c r="F106">
        <v>8.8979999999999997E-3</v>
      </c>
    </row>
    <row r="107" spans="1:6" x14ac:dyDescent="0.25">
      <c r="A107" t="s">
        <v>116</v>
      </c>
      <c r="B107">
        <v>1157756400</v>
      </c>
      <c r="C107">
        <v>8.8850000000000005E-3</v>
      </c>
      <c r="D107">
        <v>8.4150000000000006E-3</v>
      </c>
      <c r="E107">
        <v>8.43E-3</v>
      </c>
      <c r="F107">
        <v>8.7760000000000008E-3</v>
      </c>
    </row>
    <row r="108" spans="1:6" x14ac:dyDescent="0.25">
      <c r="A108" t="s">
        <v>117</v>
      </c>
      <c r="B108">
        <v>1158361200</v>
      </c>
      <c r="C108">
        <v>9.417E-3</v>
      </c>
      <c r="D108">
        <v>8.43E-3</v>
      </c>
      <c r="E108">
        <v>8.5889999999999994E-3</v>
      </c>
      <c r="F108">
        <v>9.2350000000000002E-3</v>
      </c>
    </row>
    <row r="109" spans="1:6" x14ac:dyDescent="0.25">
      <c r="A109" t="s">
        <v>118</v>
      </c>
      <c r="B109">
        <v>1158966000</v>
      </c>
      <c r="C109">
        <v>1.0076E-2</v>
      </c>
      <c r="D109">
        <v>8.4550000000000007E-3</v>
      </c>
      <c r="E109">
        <v>8.8249999999999995E-3</v>
      </c>
      <c r="F109">
        <v>9.7929999999999996E-3</v>
      </c>
    </row>
    <row r="110" spans="1:6" x14ac:dyDescent="0.25">
      <c r="A110" t="s">
        <v>119</v>
      </c>
      <c r="B110">
        <v>1159570800</v>
      </c>
      <c r="C110">
        <v>1.0978999999999999E-2</v>
      </c>
      <c r="D110">
        <v>8.4930000000000005E-3</v>
      </c>
      <c r="E110">
        <v>9.1649999999999995E-3</v>
      </c>
      <c r="F110">
        <v>1.0472E-2</v>
      </c>
    </row>
    <row r="111" spans="1:6" x14ac:dyDescent="0.25">
      <c r="A111" t="s">
        <v>120</v>
      </c>
      <c r="B111">
        <v>1160175600</v>
      </c>
      <c r="C111">
        <v>9.2010000000000008E-3</v>
      </c>
      <c r="D111">
        <v>8.5030000000000001E-3</v>
      </c>
      <c r="E111">
        <v>9.1450000000000004E-3</v>
      </c>
      <c r="F111">
        <v>9.3519999999999992E-3</v>
      </c>
    </row>
    <row r="112" spans="1:6" x14ac:dyDescent="0.25">
      <c r="A112" t="s">
        <v>121</v>
      </c>
      <c r="B112">
        <v>1160780400</v>
      </c>
      <c r="C112">
        <v>2.5600000000000002E-3</v>
      </c>
      <c r="D112">
        <v>8.4119999999999993E-3</v>
      </c>
      <c r="E112">
        <v>8.1130000000000004E-3</v>
      </c>
      <c r="F112">
        <v>5.9170000000000004E-3</v>
      </c>
    </row>
    <row r="113" spans="1:6" x14ac:dyDescent="0.25">
      <c r="A113" t="s">
        <v>122</v>
      </c>
      <c r="B113">
        <v>1161385200</v>
      </c>
      <c r="C113">
        <v>8.7550000000000006E-3</v>
      </c>
      <c r="D113">
        <v>8.4159999999999999E-3</v>
      </c>
      <c r="E113">
        <v>8.2190000000000006E-3</v>
      </c>
      <c r="F113">
        <v>7.7060000000000002E-3</v>
      </c>
    </row>
    <row r="114" spans="1:6" x14ac:dyDescent="0.25">
      <c r="A114" t="s">
        <v>123</v>
      </c>
      <c r="B114">
        <v>1161990000</v>
      </c>
      <c r="C114">
        <v>7.162E-3</v>
      </c>
      <c r="D114">
        <v>8.397E-3</v>
      </c>
      <c r="E114">
        <v>8.0490000000000006E-3</v>
      </c>
      <c r="F114">
        <v>7.4479999999999998E-3</v>
      </c>
    </row>
    <row r="115" spans="1:6" x14ac:dyDescent="0.25">
      <c r="A115" t="s">
        <v>124</v>
      </c>
      <c r="B115">
        <v>1162598400</v>
      </c>
      <c r="C115">
        <v>9.9129999999999999E-3</v>
      </c>
      <c r="D115">
        <v>8.4189999999999994E-3</v>
      </c>
      <c r="E115">
        <v>8.3370000000000007E-3</v>
      </c>
      <c r="F115">
        <v>8.737E-3</v>
      </c>
    </row>
    <row r="116" spans="1:6" x14ac:dyDescent="0.25">
      <c r="A116" t="s">
        <v>125</v>
      </c>
      <c r="B116">
        <v>1163203200</v>
      </c>
      <c r="C116">
        <v>8.6420000000000004E-3</v>
      </c>
      <c r="D116">
        <v>8.4220000000000007E-3</v>
      </c>
      <c r="E116">
        <v>8.4080000000000005E-3</v>
      </c>
      <c r="F116">
        <v>9.2090000000000002E-3</v>
      </c>
    </row>
    <row r="117" spans="1:6" x14ac:dyDescent="0.25">
      <c r="A117" t="s">
        <v>126</v>
      </c>
      <c r="B117">
        <v>1163808000</v>
      </c>
      <c r="C117">
        <v>1.1478E-2</v>
      </c>
      <c r="D117">
        <v>8.4690000000000008E-3</v>
      </c>
      <c r="E117">
        <v>8.9040000000000005E-3</v>
      </c>
      <c r="F117">
        <v>1.0717000000000001E-2</v>
      </c>
    </row>
    <row r="118" spans="1:6" x14ac:dyDescent="0.25">
      <c r="A118" t="s">
        <v>127</v>
      </c>
      <c r="B118">
        <v>1164412800</v>
      </c>
      <c r="C118">
        <v>6.1700000000000004E-4</v>
      </c>
      <c r="D118">
        <v>8.3479999999999995E-3</v>
      </c>
      <c r="E118">
        <v>7.5649999999999997E-3</v>
      </c>
      <c r="F118">
        <v>4.7429999999999998E-3</v>
      </c>
    </row>
    <row r="119" spans="1:6" x14ac:dyDescent="0.25">
      <c r="A119" t="s">
        <v>128</v>
      </c>
      <c r="B119">
        <v>1165017600</v>
      </c>
      <c r="C119">
        <v>5.3000000000000001E-5</v>
      </c>
      <c r="D119">
        <v>8.2199999999999999E-3</v>
      </c>
      <c r="E119">
        <v>6.3579999999999999E-3</v>
      </c>
      <c r="F119">
        <v>2.0219999999999999E-3</v>
      </c>
    </row>
    <row r="120" spans="1:6" x14ac:dyDescent="0.25">
      <c r="A120" t="s">
        <v>129</v>
      </c>
      <c r="B120">
        <v>1165622400</v>
      </c>
      <c r="C120">
        <v>8.7000000000000001E-5</v>
      </c>
      <c r="D120">
        <v>8.0940000000000005E-3</v>
      </c>
      <c r="E120">
        <v>5.3509999999999999E-3</v>
      </c>
      <c r="F120">
        <v>9.0200000000000002E-4</v>
      </c>
    </row>
    <row r="121" spans="1:6" x14ac:dyDescent="0.25">
      <c r="A121" t="s">
        <v>130</v>
      </c>
      <c r="B121">
        <v>1166227200</v>
      </c>
      <c r="C121">
        <v>4.8390000000000004E-3</v>
      </c>
      <c r="D121">
        <v>8.0440000000000008E-3</v>
      </c>
      <c r="E121">
        <v>5.3070000000000001E-3</v>
      </c>
      <c r="F121">
        <v>3.9319999999999997E-3</v>
      </c>
    </row>
    <row r="122" spans="1:6" x14ac:dyDescent="0.25">
      <c r="A122" t="s">
        <v>131</v>
      </c>
      <c r="B122">
        <v>1166832000</v>
      </c>
      <c r="C122">
        <v>1.1565000000000001E-2</v>
      </c>
      <c r="D122">
        <v>8.0979999999999993E-3</v>
      </c>
      <c r="E122">
        <v>6.306E-3</v>
      </c>
      <c r="F122">
        <v>8.3770000000000008E-3</v>
      </c>
    </row>
    <row r="123" spans="1:6" x14ac:dyDescent="0.25">
      <c r="A123" t="s">
        <v>132</v>
      </c>
      <c r="B123">
        <v>1167436800</v>
      </c>
      <c r="C123">
        <v>7.7990000000000004E-3</v>
      </c>
      <c r="D123">
        <v>8.0929999999999995E-3</v>
      </c>
      <c r="E123">
        <v>6.5459999999999997E-3</v>
      </c>
      <c r="F123">
        <v>8.1189999999999995E-3</v>
      </c>
    </row>
    <row r="124" spans="1:6" x14ac:dyDescent="0.25">
      <c r="A124" t="s">
        <v>133</v>
      </c>
      <c r="B124">
        <v>1168041600</v>
      </c>
      <c r="C124">
        <v>9.0889999999999999E-3</v>
      </c>
      <c r="D124">
        <v>8.1069999999999996E-3</v>
      </c>
      <c r="E124">
        <v>6.9550000000000002E-3</v>
      </c>
      <c r="F124">
        <v>8.7659999999999995E-3</v>
      </c>
    </row>
    <row r="125" spans="1:6" x14ac:dyDescent="0.25">
      <c r="A125" t="s">
        <v>134</v>
      </c>
      <c r="B125">
        <v>1168646400</v>
      </c>
      <c r="C125">
        <v>1.1971000000000001E-2</v>
      </c>
      <c r="D125">
        <v>8.1659999999999996E-3</v>
      </c>
      <c r="E125">
        <v>7.7559999999999999E-3</v>
      </c>
      <c r="F125">
        <v>1.0633E-2</v>
      </c>
    </row>
    <row r="126" spans="1:6" x14ac:dyDescent="0.25">
      <c r="A126" t="s">
        <v>135</v>
      </c>
      <c r="B126">
        <v>1169251200</v>
      </c>
      <c r="C126">
        <v>1.2035000000000001E-2</v>
      </c>
      <c r="D126">
        <v>8.2249999999999997E-3</v>
      </c>
      <c r="E126">
        <v>8.4580000000000002E-3</v>
      </c>
      <c r="F126">
        <v>1.1842999999999999E-2</v>
      </c>
    </row>
    <row r="127" spans="1:6" x14ac:dyDescent="0.25">
      <c r="A127" t="s">
        <v>136</v>
      </c>
      <c r="B127">
        <v>1169856000</v>
      </c>
      <c r="C127">
        <v>1.1743E-2</v>
      </c>
      <c r="D127">
        <v>8.2780000000000006E-3</v>
      </c>
      <c r="E127">
        <v>8.9540000000000002E-3</v>
      </c>
      <c r="F127">
        <v>1.1320999999999999E-2</v>
      </c>
    </row>
    <row r="128" spans="1:6" x14ac:dyDescent="0.25">
      <c r="A128" t="s">
        <v>137</v>
      </c>
      <c r="B128">
        <v>1170460800</v>
      </c>
      <c r="C128">
        <v>1.1056E-2</v>
      </c>
      <c r="D128">
        <v>8.3210000000000003E-3</v>
      </c>
      <c r="E128">
        <v>9.3030000000000005E-3</v>
      </c>
      <c r="F128">
        <v>1.1512E-2</v>
      </c>
    </row>
    <row r="129" spans="1:6" x14ac:dyDescent="0.25">
      <c r="A129" t="s">
        <v>138</v>
      </c>
      <c r="B129">
        <v>1171065600</v>
      </c>
      <c r="C129">
        <v>1.4487E-2</v>
      </c>
      <c r="D129">
        <v>8.4150000000000006E-3</v>
      </c>
      <c r="E129">
        <v>1.0119E-2</v>
      </c>
      <c r="F129">
        <v>1.3093E-2</v>
      </c>
    </row>
    <row r="130" spans="1:6" x14ac:dyDescent="0.25">
      <c r="A130" t="s">
        <v>139</v>
      </c>
      <c r="B130">
        <v>1171670400</v>
      </c>
      <c r="C130">
        <v>1.1596E-2</v>
      </c>
      <c r="D130">
        <v>8.463E-3</v>
      </c>
      <c r="E130">
        <v>1.0355E-2</v>
      </c>
      <c r="F130">
        <v>1.2378E-2</v>
      </c>
    </row>
    <row r="131" spans="1:6" x14ac:dyDescent="0.25">
      <c r="A131" t="s">
        <v>140</v>
      </c>
      <c r="B131">
        <v>1172275200</v>
      </c>
      <c r="C131">
        <v>1.0503E-2</v>
      </c>
      <c r="D131">
        <v>8.4939999999999998E-3</v>
      </c>
      <c r="E131">
        <v>1.0362E-2</v>
      </c>
      <c r="F131">
        <v>1.112E-2</v>
      </c>
    </row>
    <row r="132" spans="1:6" x14ac:dyDescent="0.25">
      <c r="A132" t="s">
        <v>141</v>
      </c>
      <c r="B132">
        <v>1172880000</v>
      </c>
      <c r="C132">
        <v>9.3539999999999995E-3</v>
      </c>
      <c r="D132">
        <v>8.5059999999999997E-3</v>
      </c>
      <c r="E132">
        <v>1.0196E-2</v>
      </c>
      <c r="F132">
        <v>1.0141000000000001E-2</v>
      </c>
    </row>
    <row r="133" spans="1:6" x14ac:dyDescent="0.25">
      <c r="A133" t="s">
        <v>142</v>
      </c>
      <c r="B133">
        <v>1173481200</v>
      </c>
      <c r="C133">
        <v>8.489E-3</v>
      </c>
      <c r="D133">
        <v>8.5050000000000004E-3</v>
      </c>
      <c r="E133">
        <v>9.9150000000000002E-3</v>
      </c>
      <c r="F133">
        <v>9.1400000000000006E-3</v>
      </c>
    </row>
    <row r="134" spans="1:6" x14ac:dyDescent="0.25">
      <c r="A134" t="s">
        <v>143</v>
      </c>
      <c r="B134">
        <v>1174086000</v>
      </c>
      <c r="C134">
        <v>1.3795E-2</v>
      </c>
      <c r="D134">
        <v>8.5859999999999999E-3</v>
      </c>
      <c r="E134">
        <v>1.0569E-2</v>
      </c>
      <c r="F134">
        <v>1.2564000000000001E-2</v>
      </c>
    </row>
    <row r="135" spans="1:6" x14ac:dyDescent="0.25">
      <c r="A135" t="s">
        <v>144</v>
      </c>
      <c r="B135">
        <v>1174690800</v>
      </c>
      <c r="C135">
        <v>1.1313E-2</v>
      </c>
      <c r="D135">
        <v>8.6269999999999993E-3</v>
      </c>
      <c r="E135">
        <v>1.0664E-2</v>
      </c>
      <c r="F135">
        <v>1.1549E-2</v>
      </c>
    </row>
    <row r="136" spans="1:6" x14ac:dyDescent="0.25">
      <c r="A136" t="s">
        <v>145</v>
      </c>
      <c r="B136">
        <v>1175295600</v>
      </c>
      <c r="C136">
        <v>8.1270000000000005E-3</v>
      </c>
      <c r="D136">
        <v>8.6189999999999999E-3</v>
      </c>
      <c r="E136">
        <v>1.0233000000000001E-2</v>
      </c>
      <c r="F136">
        <v>9.2320000000000006E-3</v>
      </c>
    </row>
    <row r="137" spans="1:6" x14ac:dyDescent="0.25">
      <c r="A137" t="s">
        <v>146</v>
      </c>
      <c r="B137">
        <v>1175900400</v>
      </c>
      <c r="C137">
        <v>7.0489999999999997E-3</v>
      </c>
      <c r="D137">
        <v>8.5939999999999992E-3</v>
      </c>
      <c r="E137">
        <v>9.7129999999999994E-3</v>
      </c>
      <c r="F137">
        <v>7.8899999999999994E-3</v>
      </c>
    </row>
    <row r="138" spans="1:6" x14ac:dyDescent="0.25">
      <c r="A138" t="s">
        <v>147</v>
      </c>
      <c r="B138">
        <v>1176505200</v>
      </c>
      <c r="C138">
        <v>9.3600000000000003E-3</v>
      </c>
      <c r="D138">
        <v>8.6060000000000008E-3</v>
      </c>
      <c r="E138">
        <v>9.6760000000000006E-3</v>
      </c>
      <c r="F138">
        <v>9.1500000000000001E-3</v>
      </c>
    </row>
    <row r="139" spans="1:6" x14ac:dyDescent="0.25">
      <c r="A139" t="s">
        <v>148</v>
      </c>
      <c r="B139">
        <v>1177110000</v>
      </c>
      <c r="C139">
        <v>9.8480000000000009E-3</v>
      </c>
      <c r="D139">
        <v>8.6239999999999997E-3</v>
      </c>
      <c r="E139">
        <v>9.6970000000000008E-3</v>
      </c>
      <c r="F139">
        <v>9.5549999999999993E-3</v>
      </c>
    </row>
    <row r="140" spans="1:6" x14ac:dyDescent="0.25">
      <c r="A140" t="s">
        <v>149</v>
      </c>
      <c r="B140">
        <v>1177714800</v>
      </c>
      <c r="C140">
        <v>8.7639999999999992E-3</v>
      </c>
      <c r="D140">
        <v>8.626E-3</v>
      </c>
      <c r="E140">
        <v>9.5300000000000003E-3</v>
      </c>
      <c r="F140">
        <v>8.914E-3</v>
      </c>
    </row>
    <row r="141" spans="1:6" x14ac:dyDescent="0.25">
      <c r="A141" t="s">
        <v>150</v>
      </c>
      <c r="B141">
        <v>1178319600</v>
      </c>
      <c r="C141">
        <v>9.0570000000000008E-3</v>
      </c>
      <c r="D141">
        <v>8.6309999999999998E-3</v>
      </c>
      <c r="E141">
        <v>9.443E-3</v>
      </c>
      <c r="F141">
        <v>8.8900000000000003E-3</v>
      </c>
    </row>
    <row r="142" spans="1:6" x14ac:dyDescent="0.25">
      <c r="A142" t="s">
        <v>151</v>
      </c>
      <c r="B142">
        <v>1178924400</v>
      </c>
      <c r="C142">
        <v>8.8489999999999992E-3</v>
      </c>
      <c r="D142">
        <v>8.6339999999999993E-3</v>
      </c>
      <c r="E142">
        <v>9.3469999999999994E-3</v>
      </c>
      <c r="F142">
        <v>8.9470000000000001E-3</v>
      </c>
    </row>
    <row r="143" spans="1:6" x14ac:dyDescent="0.25">
      <c r="A143" t="s">
        <v>152</v>
      </c>
      <c r="B143">
        <v>1179529200</v>
      </c>
      <c r="C143">
        <v>8.8059999999999996E-3</v>
      </c>
      <c r="D143">
        <v>8.6359999999999996E-3</v>
      </c>
      <c r="E143">
        <v>9.2440000000000005E-3</v>
      </c>
      <c r="F143">
        <v>8.6730000000000002E-3</v>
      </c>
    </row>
    <row r="144" spans="1:6" x14ac:dyDescent="0.25">
      <c r="A144" t="s">
        <v>153</v>
      </c>
      <c r="B144">
        <v>1180134000</v>
      </c>
      <c r="C144">
        <v>7.2189999999999997E-3</v>
      </c>
      <c r="D144">
        <v>8.6140000000000001E-3</v>
      </c>
      <c r="E144">
        <v>8.9289999999999994E-3</v>
      </c>
      <c r="F144">
        <v>8.0909999999999992E-3</v>
      </c>
    </row>
    <row r="145" spans="1:6" x14ac:dyDescent="0.25">
      <c r="A145" t="s">
        <v>154</v>
      </c>
      <c r="B145">
        <v>1180738800</v>
      </c>
      <c r="C145">
        <v>8.8330000000000006E-3</v>
      </c>
      <c r="D145">
        <v>8.6169999999999997E-3</v>
      </c>
      <c r="E145">
        <v>8.8979999999999997E-3</v>
      </c>
      <c r="F145">
        <v>8.3320000000000009E-3</v>
      </c>
    </row>
    <row r="146" spans="1:6" x14ac:dyDescent="0.25">
      <c r="A146" t="s">
        <v>155</v>
      </c>
      <c r="B146">
        <v>1181343600</v>
      </c>
      <c r="C146">
        <v>5.0419999999999996E-3</v>
      </c>
      <c r="D146">
        <v>8.5609999999999992E-3</v>
      </c>
      <c r="E146">
        <v>8.267E-3</v>
      </c>
      <c r="F146">
        <v>6.2659999999999999E-3</v>
      </c>
    </row>
    <row r="147" spans="1:6" x14ac:dyDescent="0.25">
      <c r="A147" t="s">
        <v>156</v>
      </c>
      <c r="B147">
        <v>1181948400</v>
      </c>
      <c r="C147">
        <v>2.5400000000000002E-3</v>
      </c>
      <c r="D147">
        <v>8.4679999999999998E-3</v>
      </c>
      <c r="E147">
        <v>7.3340000000000002E-3</v>
      </c>
      <c r="F147">
        <v>3.9060000000000002E-3</v>
      </c>
    </row>
    <row r="148" spans="1:6" x14ac:dyDescent="0.25">
      <c r="A148" t="s">
        <v>157</v>
      </c>
      <c r="B148">
        <v>1182553200</v>
      </c>
      <c r="C148">
        <v>0</v>
      </c>
      <c r="D148">
        <v>8.3370000000000007E-3</v>
      </c>
      <c r="E148">
        <v>6.156E-3</v>
      </c>
      <c r="F148">
        <v>1.64E-3</v>
      </c>
    </row>
    <row r="149" spans="1:6" x14ac:dyDescent="0.25">
      <c r="A149" t="s">
        <v>158</v>
      </c>
      <c r="B149">
        <v>1183158000</v>
      </c>
      <c r="C149">
        <v>0</v>
      </c>
      <c r="D149">
        <v>8.2089999999999993E-3</v>
      </c>
      <c r="E149">
        <v>5.1669999999999997E-3</v>
      </c>
      <c r="F149">
        <v>6.8900000000000005E-4</v>
      </c>
    </row>
    <row r="150" spans="1:6" x14ac:dyDescent="0.25">
      <c r="A150" t="s">
        <v>159</v>
      </c>
      <c r="B150">
        <v>1183762800</v>
      </c>
      <c r="C150">
        <v>0</v>
      </c>
      <c r="D150">
        <v>8.0820000000000006E-3</v>
      </c>
      <c r="E150">
        <v>4.3369999999999997E-3</v>
      </c>
      <c r="F150">
        <v>2.8899999999999998E-4</v>
      </c>
    </row>
    <row r="151" spans="1:6" x14ac:dyDescent="0.25">
      <c r="A151" t="s">
        <v>160</v>
      </c>
      <c r="B151">
        <v>1184367600</v>
      </c>
      <c r="C151">
        <v>0</v>
      </c>
      <c r="D151">
        <v>7.9579999999999998E-3</v>
      </c>
      <c r="E151">
        <v>3.64E-3</v>
      </c>
      <c r="F151">
        <v>1.21E-4</v>
      </c>
    </row>
    <row r="152" spans="1:6" x14ac:dyDescent="0.25">
      <c r="A152" t="s">
        <v>161</v>
      </c>
      <c r="B152">
        <v>1184972400</v>
      </c>
      <c r="C152">
        <v>0</v>
      </c>
      <c r="D152">
        <v>7.835E-3</v>
      </c>
      <c r="E152">
        <v>3.055E-3</v>
      </c>
      <c r="F152">
        <v>5.1E-5</v>
      </c>
    </row>
    <row r="153" spans="1:6" x14ac:dyDescent="0.25">
      <c r="A153" t="s">
        <v>162</v>
      </c>
      <c r="B153">
        <v>1185577200</v>
      </c>
      <c r="C153">
        <v>0</v>
      </c>
      <c r="D153">
        <v>7.7140000000000004E-3</v>
      </c>
      <c r="E153">
        <v>2.5639999999999999E-3</v>
      </c>
      <c r="F153">
        <v>2.0999999999999999E-5</v>
      </c>
    </row>
    <row r="154" spans="1:6" x14ac:dyDescent="0.25">
      <c r="A154" t="s">
        <v>163</v>
      </c>
      <c r="B154">
        <v>1186182000</v>
      </c>
      <c r="C154">
        <v>0</v>
      </c>
      <c r="D154">
        <v>7.5950000000000002E-3</v>
      </c>
      <c r="E154">
        <v>2.1519999999999998E-3</v>
      </c>
      <c r="F154">
        <v>9.0000000000000002E-6</v>
      </c>
    </row>
    <row r="155" spans="1:6" x14ac:dyDescent="0.25">
      <c r="A155" t="s">
        <v>164</v>
      </c>
      <c r="B155">
        <v>1186786800</v>
      </c>
      <c r="C155">
        <v>0</v>
      </c>
      <c r="D155">
        <v>7.4780000000000003E-3</v>
      </c>
      <c r="E155">
        <v>1.8060000000000001E-3</v>
      </c>
      <c r="F155">
        <v>3.9999999999999998E-6</v>
      </c>
    </row>
    <row r="156" spans="1:6" x14ac:dyDescent="0.25">
      <c r="A156" t="s">
        <v>165</v>
      </c>
      <c r="B156">
        <v>1187391600</v>
      </c>
      <c r="C156">
        <v>0</v>
      </c>
      <c r="D156">
        <v>7.3629999999999998E-3</v>
      </c>
      <c r="E156">
        <v>1.516E-3</v>
      </c>
      <c r="F156">
        <v>1.9999999999999999E-6</v>
      </c>
    </row>
    <row r="157" spans="1:6" x14ac:dyDescent="0.25">
      <c r="A157" t="s">
        <v>166</v>
      </c>
      <c r="B157">
        <v>1187996400</v>
      </c>
      <c r="C157">
        <v>0</v>
      </c>
      <c r="D157">
        <v>7.2490000000000002E-3</v>
      </c>
      <c r="E157">
        <v>1.2719999999999999E-3</v>
      </c>
      <c r="F157">
        <v>9.9999999999999995E-7</v>
      </c>
    </row>
    <row r="158" spans="1:6" x14ac:dyDescent="0.25">
      <c r="A158" t="s">
        <v>167</v>
      </c>
      <c r="B158">
        <v>1188601200</v>
      </c>
      <c r="C158">
        <v>0</v>
      </c>
      <c r="D158">
        <v>7.1380000000000002E-3</v>
      </c>
      <c r="E158">
        <v>1.0679999999999999E-3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7.0280000000000004E-3</v>
      </c>
      <c r="E159">
        <v>8.9599999999999999E-4</v>
      </c>
      <c r="F159">
        <v>0</v>
      </c>
    </row>
    <row r="160" spans="1:6" x14ac:dyDescent="0.25">
      <c r="A160" t="s">
        <v>169</v>
      </c>
      <c r="B160">
        <v>1189810800</v>
      </c>
      <c r="C160">
        <v>3.7599999999999998E-4</v>
      </c>
      <c r="D160">
        <v>6.9249999999999997E-3</v>
      </c>
      <c r="E160">
        <v>8.1599999999999999E-4</v>
      </c>
      <c r="F160">
        <v>2.81E-4</v>
      </c>
    </row>
    <row r="161" spans="1:6" x14ac:dyDescent="0.25">
      <c r="A161" t="s">
        <v>170</v>
      </c>
      <c r="B161">
        <v>1190415600</v>
      </c>
      <c r="C161">
        <v>1.094E-2</v>
      </c>
      <c r="D161">
        <v>6.9870000000000002E-3</v>
      </c>
      <c r="E161">
        <v>2.503E-3</v>
      </c>
      <c r="F161">
        <v>7.6569999999999997E-3</v>
      </c>
    </row>
    <row r="162" spans="1:6" x14ac:dyDescent="0.25">
      <c r="A162" t="s">
        <v>171</v>
      </c>
      <c r="B162">
        <v>1191020400</v>
      </c>
      <c r="C162">
        <v>9.0170000000000007E-3</v>
      </c>
      <c r="D162">
        <v>7.0169999999999998E-3</v>
      </c>
      <c r="E162">
        <v>3.4979999999999998E-3</v>
      </c>
      <c r="F162">
        <v>7.6889999999999997E-3</v>
      </c>
    </row>
    <row r="163" spans="1:6" x14ac:dyDescent="0.25">
      <c r="A163" t="s">
        <v>172</v>
      </c>
      <c r="B163">
        <v>1191625200</v>
      </c>
      <c r="C163">
        <v>1.2397999999999999E-2</v>
      </c>
      <c r="D163">
        <v>7.0990000000000003E-3</v>
      </c>
      <c r="E163">
        <v>4.947E-3</v>
      </c>
      <c r="F163">
        <v>1.089E-2</v>
      </c>
    </row>
    <row r="164" spans="1:6" x14ac:dyDescent="0.25">
      <c r="A164" t="s">
        <v>173</v>
      </c>
      <c r="B164">
        <v>1192230000</v>
      </c>
      <c r="C164">
        <v>1.9053E-2</v>
      </c>
      <c r="D164">
        <v>7.2820000000000003E-3</v>
      </c>
      <c r="E164">
        <v>7.2129999999999998E-3</v>
      </c>
      <c r="F164">
        <v>1.5790999999999999E-2</v>
      </c>
    </row>
    <row r="165" spans="1:6" x14ac:dyDescent="0.25">
      <c r="A165" t="s">
        <v>174</v>
      </c>
      <c r="B165">
        <v>1192834800</v>
      </c>
      <c r="C165">
        <v>1.7328E-2</v>
      </c>
      <c r="D165">
        <v>7.4359999999999999E-3</v>
      </c>
      <c r="E165">
        <v>8.7880000000000007E-3</v>
      </c>
      <c r="F165">
        <v>1.5975E-2</v>
      </c>
    </row>
    <row r="166" spans="1:6" x14ac:dyDescent="0.25">
      <c r="A166" t="s">
        <v>175</v>
      </c>
      <c r="B166">
        <v>1193439600</v>
      </c>
      <c r="C166">
        <v>1.6650999999999999E-2</v>
      </c>
      <c r="D166">
        <v>7.5770000000000004E-3</v>
      </c>
      <c r="E166">
        <v>1.0057E-2</v>
      </c>
      <c r="F166">
        <v>1.6612999999999999E-2</v>
      </c>
    </row>
    <row r="167" spans="1:6" x14ac:dyDescent="0.25">
      <c r="A167" t="s">
        <v>176</v>
      </c>
      <c r="B167">
        <v>1194048000</v>
      </c>
      <c r="C167">
        <v>1.4160000000000001E-2</v>
      </c>
      <c r="D167">
        <v>7.6779999999999999E-3</v>
      </c>
      <c r="E167">
        <v>1.0704999999999999E-2</v>
      </c>
      <c r="F167">
        <v>1.5066E-2</v>
      </c>
    </row>
    <row r="168" spans="1:6" x14ac:dyDescent="0.25">
      <c r="A168" t="s">
        <v>177</v>
      </c>
      <c r="B168">
        <v>1194652800</v>
      </c>
      <c r="C168">
        <v>1.1846000000000001E-2</v>
      </c>
      <c r="D168">
        <v>7.7409999999999996E-3</v>
      </c>
      <c r="E168">
        <v>1.089E-2</v>
      </c>
      <c r="F168">
        <v>1.3376000000000001E-2</v>
      </c>
    </row>
    <row r="169" spans="1:6" x14ac:dyDescent="0.25">
      <c r="A169" t="s">
        <v>178</v>
      </c>
      <c r="B169">
        <v>1195257600</v>
      </c>
      <c r="C169">
        <v>1.5563E-2</v>
      </c>
      <c r="D169">
        <v>7.8609999999999999E-3</v>
      </c>
      <c r="E169">
        <v>1.1639E-2</v>
      </c>
      <c r="F169">
        <v>1.4739E-2</v>
      </c>
    </row>
    <row r="170" spans="1:6" x14ac:dyDescent="0.25">
      <c r="A170" t="s">
        <v>179</v>
      </c>
      <c r="B170">
        <v>1195862400</v>
      </c>
      <c r="C170">
        <v>1.1167E-2</v>
      </c>
      <c r="D170">
        <v>7.9109999999999996E-3</v>
      </c>
      <c r="E170">
        <v>1.1520000000000001E-2</v>
      </c>
      <c r="F170">
        <v>1.2057999999999999E-2</v>
      </c>
    </row>
    <row r="171" spans="1:6" x14ac:dyDescent="0.25">
      <c r="A171" t="s">
        <v>180</v>
      </c>
      <c r="B171">
        <v>1196467200</v>
      </c>
      <c r="C171">
        <v>1.6514000000000001E-2</v>
      </c>
      <c r="D171">
        <v>8.0429999999999998E-3</v>
      </c>
      <c r="E171">
        <v>1.2342000000000001E-2</v>
      </c>
      <c r="F171">
        <v>1.5155999999999999E-2</v>
      </c>
    </row>
    <row r="172" spans="1:6" x14ac:dyDescent="0.25">
      <c r="A172" t="s">
        <v>181</v>
      </c>
      <c r="B172">
        <v>1197072000</v>
      </c>
      <c r="C172">
        <v>1.7321E-2</v>
      </c>
      <c r="D172">
        <v>8.1849999999999996E-3</v>
      </c>
      <c r="E172">
        <v>1.3167999999999999E-2</v>
      </c>
      <c r="F172">
        <v>1.7097999999999999E-2</v>
      </c>
    </row>
    <row r="173" spans="1:6" x14ac:dyDescent="0.25">
      <c r="A173" t="s">
        <v>182</v>
      </c>
      <c r="B173">
        <v>1197676800</v>
      </c>
      <c r="C173">
        <v>1.0887000000000001E-2</v>
      </c>
      <c r="D173">
        <v>8.2249999999999997E-3</v>
      </c>
      <c r="E173">
        <v>1.2737999999999999E-2</v>
      </c>
      <c r="F173">
        <v>1.2488000000000001E-2</v>
      </c>
    </row>
    <row r="174" spans="1:6" x14ac:dyDescent="0.25">
      <c r="A174" t="s">
        <v>183</v>
      </c>
      <c r="B174">
        <v>1198281600</v>
      </c>
      <c r="C174">
        <v>1.303E-2</v>
      </c>
      <c r="D174">
        <v>8.2979999999999998E-3</v>
      </c>
      <c r="E174">
        <v>1.2787E-2</v>
      </c>
      <c r="F174">
        <v>1.2966E-2</v>
      </c>
    </row>
    <row r="175" spans="1:6" x14ac:dyDescent="0.25">
      <c r="A175" t="s">
        <v>184</v>
      </c>
      <c r="B175">
        <v>1198886400</v>
      </c>
      <c r="C175">
        <v>2.7373999999999999E-2</v>
      </c>
      <c r="D175">
        <v>8.5909999999999997E-3</v>
      </c>
      <c r="E175">
        <v>1.5154000000000001E-2</v>
      </c>
      <c r="F175">
        <v>2.2013000000000001E-2</v>
      </c>
    </row>
    <row r="176" spans="1:6" x14ac:dyDescent="0.25">
      <c r="A176" t="s">
        <v>185</v>
      </c>
      <c r="B176">
        <v>1199491200</v>
      </c>
      <c r="C176">
        <v>2.6533999999999999E-2</v>
      </c>
      <c r="D176">
        <v>8.8660000000000006E-3</v>
      </c>
      <c r="E176">
        <v>1.6948000000000001E-2</v>
      </c>
      <c r="F176">
        <v>2.4315E-2</v>
      </c>
    </row>
    <row r="177" spans="1:6" x14ac:dyDescent="0.25">
      <c r="A177" t="s">
        <v>186</v>
      </c>
      <c r="B177">
        <v>1200096000</v>
      </c>
      <c r="C177">
        <v>2.1708999999999999E-2</v>
      </c>
      <c r="D177">
        <v>9.0620000000000006E-3</v>
      </c>
      <c r="E177">
        <v>1.7683999999999998E-2</v>
      </c>
      <c r="F177">
        <v>2.2501E-2</v>
      </c>
    </row>
    <row r="178" spans="1:6" x14ac:dyDescent="0.25">
      <c r="A178" t="s">
        <v>187</v>
      </c>
      <c r="B178">
        <v>1200700800</v>
      </c>
      <c r="C178">
        <v>1.5939999999999999E-2</v>
      </c>
      <c r="D178">
        <v>9.1669999999999998E-3</v>
      </c>
      <c r="E178">
        <v>1.7408E-2</v>
      </c>
      <c r="F178">
        <v>1.8936000000000001E-2</v>
      </c>
    </row>
    <row r="179" spans="1:6" x14ac:dyDescent="0.25">
      <c r="A179" t="s">
        <v>188</v>
      </c>
      <c r="B179">
        <v>1201305600</v>
      </c>
      <c r="C179">
        <v>1.2552000000000001E-2</v>
      </c>
      <c r="D179">
        <v>9.2180000000000005E-3</v>
      </c>
      <c r="E179">
        <v>1.6591000000000002E-2</v>
      </c>
      <c r="F179">
        <v>1.4692999999999999E-2</v>
      </c>
    </row>
    <row r="180" spans="1:6" x14ac:dyDescent="0.25">
      <c r="A180" t="s">
        <v>189</v>
      </c>
      <c r="B180">
        <v>1201910400</v>
      </c>
      <c r="C180">
        <v>9.3349999999999995E-3</v>
      </c>
      <c r="D180">
        <v>9.2200000000000008E-3</v>
      </c>
      <c r="E180">
        <v>1.5462999999999999E-2</v>
      </c>
      <c r="F180">
        <v>1.2411999999999999E-2</v>
      </c>
    </row>
    <row r="181" spans="1:6" x14ac:dyDescent="0.25">
      <c r="A181" t="s">
        <v>190</v>
      </c>
      <c r="B181">
        <v>1202515200</v>
      </c>
      <c r="C181">
        <v>1.8696000000000001E-2</v>
      </c>
      <c r="D181">
        <v>9.3650000000000001E-3</v>
      </c>
      <c r="E181">
        <v>1.5984999999999999E-2</v>
      </c>
      <c r="F181">
        <v>1.6313999999999999E-2</v>
      </c>
    </row>
    <row r="182" spans="1:6" x14ac:dyDescent="0.25">
      <c r="A182" t="s">
        <v>191</v>
      </c>
      <c r="B182">
        <v>1203120000</v>
      </c>
      <c r="C182">
        <v>1.5121000000000001E-2</v>
      </c>
      <c r="D182">
        <v>9.4520000000000003E-3</v>
      </c>
      <c r="E182">
        <v>1.5842999999999999E-2</v>
      </c>
      <c r="F182">
        <v>1.5748000000000002E-2</v>
      </c>
    </row>
    <row r="183" spans="1:6" x14ac:dyDescent="0.25">
      <c r="A183" t="s">
        <v>192</v>
      </c>
      <c r="B183">
        <v>1203724800</v>
      </c>
      <c r="C183">
        <v>1.9248999999999999E-2</v>
      </c>
      <c r="D183">
        <v>9.6019999999999994E-3</v>
      </c>
      <c r="E183">
        <v>1.6382000000000001E-2</v>
      </c>
      <c r="F183">
        <v>1.7831E-2</v>
      </c>
    </row>
    <row r="184" spans="1:6" x14ac:dyDescent="0.25">
      <c r="A184" t="s">
        <v>193</v>
      </c>
      <c r="B184">
        <v>1204329600</v>
      </c>
      <c r="C184">
        <v>1.6154999999999999E-2</v>
      </c>
      <c r="D184">
        <v>9.7020000000000006E-3</v>
      </c>
      <c r="E184">
        <v>1.6337999999999998E-2</v>
      </c>
      <c r="F184">
        <v>1.6910999999999999E-2</v>
      </c>
    </row>
    <row r="185" spans="1:6" x14ac:dyDescent="0.25">
      <c r="A185" t="s">
        <v>194</v>
      </c>
      <c r="B185">
        <v>1204934400</v>
      </c>
      <c r="C185">
        <v>1.8038999999999999E-2</v>
      </c>
      <c r="D185">
        <v>9.8289999999999992E-3</v>
      </c>
      <c r="E185">
        <v>1.6591999999999999E-2</v>
      </c>
      <c r="F185">
        <v>1.7420999999999999E-2</v>
      </c>
    </row>
    <row r="186" spans="1:6" x14ac:dyDescent="0.25">
      <c r="A186" t="s">
        <v>195</v>
      </c>
      <c r="B186">
        <v>1205535600</v>
      </c>
      <c r="C186">
        <v>1.3442000000000001E-2</v>
      </c>
      <c r="D186">
        <v>9.8829999999999994E-3</v>
      </c>
      <c r="E186">
        <v>1.6056000000000001E-2</v>
      </c>
      <c r="F186">
        <v>1.4683999999999999E-2</v>
      </c>
    </row>
    <row r="187" spans="1:6" x14ac:dyDescent="0.25">
      <c r="A187" t="s">
        <v>196</v>
      </c>
      <c r="B187">
        <v>1206140400</v>
      </c>
      <c r="C187">
        <v>1.1538E-2</v>
      </c>
      <c r="D187">
        <v>9.9080000000000001E-3</v>
      </c>
      <c r="E187">
        <v>1.5329000000000001E-2</v>
      </c>
      <c r="F187">
        <v>1.2978E-2</v>
      </c>
    </row>
    <row r="188" spans="1:6" x14ac:dyDescent="0.25">
      <c r="A188" t="s">
        <v>197</v>
      </c>
      <c r="B188">
        <v>1206745200</v>
      </c>
      <c r="C188">
        <v>1.1407E-2</v>
      </c>
      <c r="D188">
        <v>9.9299999999999996E-3</v>
      </c>
      <c r="E188">
        <v>1.4696000000000001E-2</v>
      </c>
      <c r="F188">
        <v>1.2118E-2</v>
      </c>
    </row>
    <row r="189" spans="1:6" x14ac:dyDescent="0.25">
      <c r="A189" t="s">
        <v>198</v>
      </c>
      <c r="B189">
        <v>1207350000</v>
      </c>
      <c r="C189">
        <v>1.3794000000000001E-2</v>
      </c>
      <c r="D189">
        <v>9.9889999999999996E-3</v>
      </c>
      <c r="E189">
        <v>1.4563E-2</v>
      </c>
      <c r="F189">
        <v>1.3450999999999999E-2</v>
      </c>
    </row>
    <row r="190" spans="1:6" x14ac:dyDescent="0.25">
      <c r="A190" t="s">
        <v>199</v>
      </c>
      <c r="B190">
        <v>1207954800</v>
      </c>
      <c r="C190">
        <v>1.205E-2</v>
      </c>
      <c r="D190">
        <v>1.0019999999999999E-2</v>
      </c>
      <c r="E190">
        <v>1.4177E-2</v>
      </c>
      <c r="F190">
        <v>1.3089999999999999E-2</v>
      </c>
    </row>
    <row r="191" spans="1:6" x14ac:dyDescent="0.25">
      <c r="A191" t="s">
        <v>200</v>
      </c>
      <c r="B191">
        <v>1208559600</v>
      </c>
      <c r="C191">
        <v>1.0093E-2</v>
      </c>
      <c r="D191">
        <v>1.0021E-2</v>
      </c>
      <c r="E191">
        <v>1.3506000000000001E-2</v>
      </c>
      <c r="F191">
        <v>1.1183E-2</v>
      </c>
    </row>
    <row r="192" spans="1:6" x14ac:dyDescent="0.25">
      <c r="A192" t="s">
        <v>201</v>
      </c>
      <c r="B192">
        <v>1209164400</v>
      </c>
      <c r="C192">
        <v>1.3303000000000001E-2</v>
      </c>
      <c r="D192">
        <v>1.0070000000000001E-2</v>
      </c>
      <c r="E192">
        <v>1.3471E-2</v>
      </c>
      <c r="F192">
        <v>1.2511E-2</v>
      </c>
    </row>
    <row r="193" spans="1:6" x14ac:dyDescent="0.25">
      <c r="A193" t="s">
        <v>202</v>
      </c>
      <c r="B193">
        <v>1209769200</v>
      </c>
      <c r="C193">
        <v>1.4271000000000001E-2</v>
      </c>
      <c r="D193">
        <v>1.0134000000000001E-2</v>
      </c>
      <c r="E193">
        <v>1.3594E-2</v>
      </c>
      <c r="F193">
        <v>1.3556E-2</v>
      </c>
    </row>
    <row r="194" spans="1:6" x14ac:dyDescent="0.25">
      <c r="A194" t="s">
        <v>203</v>
      </c>
      <c r="B194">
        <v>1210374000</v>
      </c>
      <c r="C194">
        <v>9.1420000000000008E-3</v>
      </c>
      <c r="D194">
        <v>1.0118E-2</v>
      </c>
      <c r="E194">
        <v>1.2881999999999999E-2</v>
      </c>
      <c r="F194">
        <v>1.1129999999999999E-2</v>
      </c>
    </row>
    <row r="195" spans="1:6" x14ac:dyDescent="0.25">
      <c r="A195" t="s">
        <v>204</v>
      </c>
      <c r="B195">
        <v>1210978800</v>
      </c>
      <c r="C195">
        <v>1.0787E-2</v>
      </c>
      <c r="D195">
        <v>1.0128E-2</v>
      </c>
      <c r="E195">
        <v>1.2557E-2</v>
      </c>
      <c r="F195">
        <v>1.1247E-2</v>
      </c>
    </row>
    <row r="196" spans="1:6" x14ac:dyDescent="0.25">
      <c r="A196" t="s">
        <v>205</v>
      </c>
      <c r="B196">
        <v>1211583600</v>
      </c>
      <c r="C196">
        <v>9.2800000000000001E-3</v>
      </c>
      <c r="D196">
        <v>1.0114E-2</v>
      </c>
      <c r="E196">
        <v>1.201E-2</v>
      </c>
      <c r="F196">
        <v>9.8410000000000008E-3</v>
      </c>
    </row>
    <row r="197" spans="1:6" x14ac:dyDescent="0.25">
      <c r="A197" t="s">
        <v>206</v>
      </c>
      <c r="B197">
        <v>1212188400</v>
      </c>
      <c r="C197">
        <v>9.5149999999999992E-3</v>
      </c>
      <c r="D197">
        <v>1.0104E-2</v>
      </c>
      <c r="E197">
        <v>1.1599E-2</v>
      </c>
      <c r="F197">
        <v>9.5600000000000008E-3</v>
      </c>
    </row>
    <row r="198" spans="1:6" x14ac:dyDescent="0.25">
      <c r="A198" t="s">
        <v>207</v>
      </c>
      <c r="B198">
        <v>1212793200</v>
      </c>
      <c r="C198">
        <v>1.0267999999999999E-2</v>
      </c>
      <c r="D198">
        <v>1.0106E-2</v>
      </c>
      <c r="E198">
        <v>1.1379999999999999E-2</v>
      </c>
      <c r="F198">
        <v>9.9760000000000005E-3</v>
      </c>
    </row>
    <row r="199" spans="1:6" x14ac:dyDescent="0.25">
      <c r="A199" t="s">
        <v>208</v>
      </c>
      <c r="B199">
        <v>1213398000</v>
      </c>
      <c r="C199">
        <v>8.5789999999999998E-3</v>
      </c>
      <c r="D199">
        <v>1.0082000000000001E-2</v>
      </c>
      <c r="E199">
        <v>1.0928E-2</v>
      </c>
      <c r="F199">
        <v>9.2200000000000008E-3</v>
      </c>
    </row>
    <row r="200" spans="1:6" x14ac:dyDescent="0.25">
      <c r="A200" t="s">
        <v>209</v>
      </c>
      <c r="B200">
        <v>1214002800</v>
      </c>
      <c r="C200">
        <v>7.9430000000000004E-3</v>
      </c>
      <c r="D200">
        <v>1.0048E-2</v>
      </c>
      <c r="E200">
        <v>1.0437E-2</v>
      </c>
      <c r="F200">
        <v>8.3719999999999992E-3</v>
      </c>
    </row>
    <row r="201" spans="1:6" x14ac:dyDescent="0.25">
      <c r="A201" t="s">
        <v>210</v>
      </c>
      <c r="B201">
        <v>1214607600</v>
      </c>
      <c r="C201">
        <v>8.8079999999999999E-3</v>
      </c>
      <c r="D201">
        <v>1.0029E-2</v>
      </c>
      <c r="E201">
        <v>1.017E-2</v>
      </c>
      <c r="F201">
        <v>8.6189999999999999E-3</v>
      </c>
    </row>
    <row r="202" spans="1:6" x14ac:dyDescent="0.25">
      <c r="A202" t="s">
        <v>211</v>
      </c>
      <c r="B202">
        <v>1215212400</v>
      </c>
      <c r="C202">
        <v>1.0456E-2</v>
      </c>
      <c r="D202">
        <v>1.0035000000000001E-2</v>
      </c>
      <c r="E202">
        <v>1.0225E-2</v>
      </c>
      <c r="F202">
        <v>9.9520000000000008E-3</v>
      </c>
    </row>
    <row r="203" spans="1:6" x14ac:dyDescent="0.25">
      <c r="A203" t="s">
        <v>212</v>
      </c>
      <c r="B203">
        <v>1215817200</v>
      </c>
      <c r="C203">
        <v>1.8309999999999999E-3</v>
      </c>
      <c r="D203">
        <v>9.9080000000000001E-3</v>
      </c>
      <c r="E203">
        <v>8.8690000000000001E-3</v>
      </c>
      <c r="F203">
        <v>5.1380000000000002E-3</v>
      </c>
    </row>
    <row r="204" spans="1:6" x14ac:dyDescent="0.25">
      <c r="A204" t="s">
        <v>213</v>
      </c>
      <c r="B204">
        <v>1216422000</v>
      </c>
      <c r="C204">
        <v>6.4999999999999994E-5</v>
      </c>
      <c r="D204">
        <v>9.7560000000000008E-3</v>
      </c>
      <c r="E204">
        <v>7.4539999999999997E-3</v>
      </c>
      <c r="F204">
        <v>2.1870000000000001E-3</v>
      </c>
    </row>
    <row r="205" spans="1:6" x14ac:dyDescent="0.25">
      <c r="A205" t="s">
        <v>214</v>
      </c>
      <c r="B205">
        <v>1217026800</v>
      </c>
      <c r="C205">
        <v>0</v>
      </c>
      <c r="D205">
        <v>9.606E-3</v>
      </c>
      <c r="E205">
        <v>6.2560000000000003E-3</v>
      </c>
      <c r="F205">
        <v>9.1799999999999998E-4</v>
      </c>
    </row>
    <row r="206" spans="1:6" x14ac:dyDescent="0.25">
      <c r="A206" t="s">
        <v>215</v>
      </c>
      <c r="B206">
        <v>1217631600</v>
      </c>
      <c r="C206">
        <v>0</v>
      </c>
      <c r="D206">
        <v>9.4579999999999994E-3</v>
      </c>
      <c r="E206">
        <v>5.2509999999999996E-3</v>
      </c>
      <c r="F206">
        <v>3.8499999999999998E-4</v>
      </c>
    </row>
    <row r="207" spans="1:6" x14ac:dyDescent="0.25">
      <c r="A207" t="s">
        <v>216</v>
      </c>
      <c r="B207">
        <v>1218236400</v>
      </c>
      <c r="C207">
        <v>0</v>
      </c>
      <c r="D207">
        <v>9.3120000000000008E-3</v>
      </c>
      <c r="E207">
        <v>4.4070000000000003E-3</v>
      </c>
      <c r="F207">
        <v>1.6200000000000001E-4</v>
      </c>
    </row>
    <row r="208" spans="1:6" x14ac:dyDescent="0.25">
      <c r="A208" t="s">
        <v>217</v>
      </c>
      <c r="B208">
        <v>1218841200</v>
      </c>
      <c r="C208">
        <v>0</v>
      </c>
      <c r="D208">
        <v>9.1680000000000008E-3</v>
      </c>
      <c r="E208">
        <v>3.699E-3</v>
      </c>
      <c r="F208">
        <v>6.7999999999999999E-5</v>
      </c>
    </row>
    <row r="209" spans="1:6" x14ac:dyDescent="0.25">
      <c r="A209" t="s">
        <v>218</v>
      </c>
      <c r="B209">
        <v>1219446000</v>
      </c>
      <c r="C209">
        <v>8.5000000000000006E-5</v>
      </c>
      <c r="D209">
        <v>9.0279999999999996E-3</v>
      </c>
      <c r="E209">
        <v>3.1189999999999998E-3</v>
      </c>
      <c r="F209">
        <v>9.7999999999999997E-5</v>
      </c>
    </row>
    <row r="210" spans="1:6" x14ac:dyDescent="0.25">
      <c r="A210" t="s">
        <v>219</v>
      </c>
      <c r="B210">
        <v>1220050800</v>
      </c>
      <c r="C210">
        <v>7.9450000000000007E-3</v>
      </c>
      <c r="D210">
        <v>9.0109999999999999E-3</v>
      </c>
      <c r="E210">
        <v>3.9039999999999999E-3</v>
      </c>
      <c r="F210">
        <v>4.875E-3</v>
      </c>
    </row>
    <row r="211" spans="1:6" x14ac:dyDescent="0.25">
      <c r="A211" t="s">
        <v>220</v>
      </c>
      <c r="B211">
        <v>1220655600</v>
      </c>
      <c r="C211">
        <v>8.0319999999999992E-3</v>
      </c>
      <c r="D211">
        <v>8.9960000000000005E-3</v>
      </c>
      <c r="E211">
        <v>4.5659999999999997E-3</v>
      </c>
      <c r="F211">
        <v>6.7990000000000004E-3</v>
      </c>
    </row>
    <row r="212" spans="1:6" x14ac:dyDescent="0.25">
      <c r="A212" t="s">
        <v>221</v>
      </c>
      <c r="B212">
        <v>1221260400</v>
      </c>
      <c r="C212">
        <v>7.6270000000000001E-3</v>
      </c>
      <c r="D212">
        <v>8.9739999999999993E-3</v>
      </c>
      <c r="E212">
        <v>5.0540000000000003E-3</v>
      </c>
      <c r="F212">
        <v>7.3419999999999996E-3</v>
      </c>
    </row>
    <row r="213" spans="1:6" x14ac:dyDescent="0.25">
      <c r="A213" t="s">
        <v>222</v>
      </c>
      <c r="B213">
        <v>1221865200</v>
      </c>
      <c r="C213">
        <v>6.8910000000000004E-3</v>
      </c>
      <c r="D213">
        <v>8.9409999999999993E-3</v>
      </c>
      <c r="E213">
        <v>5.3090000000000004E-3</v>
      </c>
      <c r="F213">
        <v>6.4270000000000004E-3</v>
      </c>
    </row>
    <row r="214" spans="1:6" x14ac:dyDescent="0.25">
      <c r="A214" t="s">
        <v>223</v>
      </c>
      <c r="B214">
        <v>1222470000</v>
      </c>
      <c r="C214">
        <v>3.1999999999999999E-5</v>
      </c>
      <c r="D214">
        <v>8.8039999999999993E-3</v>
      </c>
      <c r="E214">
        <v>4.4609999999999997E-3</v>
      </c>
      <c r="F214">
        <v>2.715E-3</v>
      </c>
    </row>
    <row r="215" spans="1:6" x14ac:dyDescent="0.25">
      <c r="A215" t="s">
        <v>224</v>
      </c>
      <c r="B215">
        <v>1223074800</v>
      </c>
      <c r="C215">
        <v>3.8999999999999999E-5</v>
      </c>
      <c r="D215">
        <v>8.6689999999999996E-3</v>
      </c>
      <c r="E215">
        <v>3.751E-3</v>
      </c>
      <c r="F215">
        <v>1.163E-3</v>
      </c>
    </row>
    <row r="216" spans="1:6" x14ac:dyDescent="0.25">
      <c r="A216" t="s">
        <v>225</v>
      </c>
      <c r="B216">
        <v>1223679600</v>
      </c>
      <c r="C216">
        <v>4.8000000000000001E-5</v>
      </c>
      <c r="D216">
        <v>8.5360000000000002E-3</v>
      </c>
      <c r="E216">
        <v>3.156E-3</v>
      </c>
      <c r="F216">
        <v>5.1699999999999999E-4</v>
      </c>
    </row>
    <row r="217" spans="1:6" x14ac:dyDescent="0.25">
      <c r="A217" t="s">
        <v>226</v>
      </c>
      <c r="B217">
        <v>1224284400</v>
      </c>
      <c r="C217">
        <v>5.0000000000000002E-5</v>
      </c>
      <c r="D217">
        <v>8.4049999999999993E-3</v>
      </c>
      <c r="E217">
        <v>2.6570000000000001E-3</v>
      </c>
      <c r="F217">
        <v>2.4699999999999999E-4</v>
      </c>
    </row>
    <row r="218" spans="1:6" x14ac:dyDescent="0.25">
      <c r="A218" t="s">
        <v>227</v>
      </c>
      <c r="B218">
        <v>1224889200</v>
      </c>
      <c r="C218">
        <v>4.8000000000000001E-5</v>
      </c>
      <c r="D218">
        <v>8.2760000000000004E-3</v>
      </c>
      <c r="E218">
        <v>2.2369999999999998E-3</v>
      </c>
      <c r="F218">
        <v>1.3100000000000001E-4</v>
      </c>
    </row>
    <row r="219" spans="1:6" x14ac:dyDescent="0.25">
      <c r="A219" t="s">
        <v>228</v>
      </c>
      <c r="B219">
        <v>1225494000</v>
      </c>
      <c r="C219">
        <v>8.8999999999999995E-5</v>
      </c>
      <c r="D219">
        <v>8.1499999999999993E-3</v>
      </c>
      <c r="E219">
        <v>1.892E-3</v>
      </c>
      <c r="F219">
        <v>1.0399999999999999E-4</v>
      </c>
    </row>
    <row r="220" spans="1:6" x14ac:dyDescent="0.25">
      <c r="A220" t="s">
        <v>229</v>
      </c>
      <c r="B220">
        <v>1226102400</v>
      </c>
      <c r="C220">
        <v>9.1830000000000002E-3</v>
      </c>
      <c r="D220">
        <v>8.1650000000000004E-3</v>
      </c>
      <c r="E220">
        <v>3.0739999999999999E-3</v>
      </c>
      <c r="F220">
        <v>5.5380000000000004E-3</v>
      </c>
    </row>
    <row r="221" spans="1:6" x14ac:dyDescent="0.25">
      <c r="A221" t="s">
        <v>230</v>
      </c>
      <c r="B221">
        <v>1226707200</v>
      </c>
      <c r="C221">
        <v>9.2359999999999994E-3</v>
      </c>
      <c r="D221">
        <v>8.1810000000000008E-3</v>
      </c>
      <c r="E221">
        <v>4.0540000000000003E-3</v>
      </c>
      <c r="F221">
        <v>7.6039999999999996E-3</v>
      </c>
    </row>
    <row r="222" spans="1:6" x14ac:dyDescent="0.25">
      <c r="A222" t="s">
        <v>231</v>
      </c>
      <c r="B222">
        <v>1227312000</v>
      </c>
      <c r="C222">
        <v>1.2656000000000001E-2</v>
      </c>
      <c r="D222">
        <v>8.2500000000000004E-3</v>
      </c>
      <c r="E222">
        <v>5.4549999999999998E-3</v>
      </c>
      <c r="F222">
        <v>1.0983E-2</v>
      </c>
    </row>
    <row r="223" spans="1:6" x14ac:dyDescent="0.25">
      <c r="A223" t="s">
        <v>232</v>
      </c>
      <c r="B223">
        <v>1227916800</v>
      </c>
      <c r="C223">
        <v>1.2144E-2</v>
      </c>
      <c r="D223">
        <v>8.3090000000000004E-3</v>
      </c>
      <c r="E223">
        <v>6.5100000000000002E-3</v>
      </c>
      <c r="F223">
        <v>1.1445E-2</v>
      </c>
    </row>
    <row r="224" spans="1:6" x14ac:dyDescent="0.25">
      <c r="A224" t="s">
        <v>233</v>
      </c>
      <c r="B224">
        <v>1228521600</v>
      </c>
      <c r="C224">
        <v>1.0363000000000001E-2</v>
      </c>
      <c r="D224">
        <v>8.3400000000000002E-3</v>
      </c>
      <c r="E224">
        <v>7.1170000000000001E-3</v>
      </c>
      <c r="F224">
        <v>1.0713E-2</v>
      </c>
    </row>
    <row r="225" spans="1:6" x14ac:dyDescent="0.25">
      <c r="A225" t="s">
        <v>234</v>
      </c>
      <c r="B225">
        <v>1229126400</v>
      </c>
      <c r="C225">
        <v>9.5230000000000002E-3</v>
      </c>
      <c r="D225">
        <v>8.3569999999999998E-3</v>
      </c>
      <c r="E225">
        <v>7.502E-3</v>
      </c>
      <c r="F225">
        <v>1.0097E-2</v>
      </c>
    </row>
    <row r="226" spans="1:6" x14ac:dyDescent="0.25">
      <c r="A226" t="s">
        <v>235</v>
      </c>
      <c r="B226">
        <v>1229731200</v>
      </c>
      <c r="C226">
        <v>7.8849999999999996E-3</v>
      </c>
      <c r="D226">
        <v>8.3499999999999998E-3</v>
      </c>
      <c r="E226">
        <v>7.5579999999999996E-3</v>
      </c>
      <c r="F226">
        <v>8.8249999999999995E-3</v>
      </c>
    </row>
    <row r="227" spans="1:6" x14ac:dyDescent="0.25">
      <c r="A227" t="s">
        <v>236</v>
      </c>
      <c r="B227">
        <v>1230336000</v>
      </c>
      <c r="C227">
        <v>9.2500000000000004E-4</v>
      </c>
      <c r="D227">
        <v>8.2349999999999993E-3</v>
      </c>
      <c r="E227">
        <v>6.4840000000000002E-3</v>
      </c>
      <c r="F227">
        <v>4.1149999999999997E-3</v>
      </c>
    </row>
    <row r="228" spans="1:6" x14ac:dyDescent="0.25">
      <c r="A228" t="s">
        <v>237</v>
      </c>
      <c r="B228">
        <v>1230940800</v>
      </c>
      <c r="C228">
        <v>3.447E-3</v>
      </c>
      <c r="D228">
        <v>8.1609999999999999E-3</v>
      </c>
      <c r="E228">
        <v>6.0010000000000003E-3</v>
      </c>
      <c r="F228">
        <v>3.8340000000000002E-3</v>
      </c>
    </row>
    <row r="229" spans="1:6" x14ac:dyDescent="0.25">
      <c r="A229" t="s">
        <v>238</v>
      </c>
      <c r="B229">
        <v>1231545600</v>
      </c>
      <c r="C229">
        <v>7.7999999999999999E-4</v>
      </c>
      <c r="D229">
        <v>8.0470000000000003E-3</v>
      </c>
      <c r="E229">
        <v>5.1570000000000001E-3</v>
      </c>
      <c r="F229">
        <v>1.9819999999999998E-3</v>
      </c>
    </row>
    <row r="230" spans="1:6" x14ac:dyDescent="0.25">
      <c r="A230" t="s">
        <v>239</v>
      </c>
      <c r="B230">
        <v>1232150400</v>
      </c>
      <c r="C230">
        <v>3.8200000000000002E-4</v>
      </c>
      <c r="D230">
        <v>7.9290000000000003E-3</v>
      </c>
      <c r="E230">
        <v>4.3889999999999997E-3</v>
      </c>
      <c r="F230">
        <v>1.0460000000000001E-3</v>
      </c>
    </row>
    <row r="231" spans="1:6" x14ac:dyDescent="0.25">
      <c r="A231" t="s">
        <v>240</v>
      </c>
      <c r="B231">
        <v>1232755200</v>
      </c>
      <c r="C231">
        <v>3.8900000000000002E-4</v>
      </c>
      <c r="D231">
        <v>7.8130000000000005E-3</v>
      </c>
      <c r="E231">
        <v>3.7460000000000002E-3</v>
      </c>
      <c r="F231">
        <v>6.6E-4</v>
      </c>
    </row>
    <row r="232" spans="1:6" x14ac:dyDescent="0.25">
      <c r="A232" t="s">
        <v>241</v>
      </c>
      <c r="B232">
        <v>1233360000</v>
      </c>
      <c r="C232">
        <v>4.5300000000000001E-4</v>
      </c>
      <c r="D232">
        <v>7.6990000000000001E-3</v>
      </c>
      <c r="E232">
        <v>3.2160000000000001E-3</v>
      </c>
      <c r="F232">
        <v>5.4500000000000002E-4</v>
      </c>
    </row>
    <row r="233" spans="1:6" x14ac:dyDescent="0.25">
      <c r="A233" t="s">
        <v>242</v>
      </c>
      <c r="B233">
        <v>1233964800</v>
      </c>
      <c r="C233">
        <v>3.5799999999999997E-4</v>
      </c>
      <c r="D233">
        <v>7.5859999999999999E-3</v>
      </c>
      <c r="E233">
        <v>2.758E-3</v>
      </c>
      <c r="F233">
        <v>4.5199999999999998E-4</v>
      </c>
    </row>
    <row r="234" spans="1:6" x14ac:dyDescent="0.25">
      <c r="A234" t="s">
        <v>243</v>
      </c>
      <c r="B234">
        <v>1234569600</v>
      </c>
      <c r="C234">
        <v>5.9000000000000003E-4</v>
      </c>
      <c r="D234">
        <v>7.4780000000000003E-3</v>
      </c>
      <c r="E234">
        <v>2.4090000000000001E-3</v>
      </c>
      <c r="F234">
        <v>5.2800000000000004E-4</v>
      </c>
    </row>
    <row r="235" spans="1:6" x14ac:dyDescent="0.25">
      <c r="A235" t="s">
        <v>244</v>
      </c>
      <c r="B235">
        <v>1235174400</v>
      </c>
      <c r="C235">
        <v>6.4899999999999995E-4</v>
      </c>
      <c r="D235">
        <v>7.3730000000000002E-3</v>
      </c>
      <c r="E235">
        <v>2.1229999999999999E-3</v>
      </c>
      <c r="F235">
        <v>5.5599999999999996E-4</v>
      </c>
    </row>
    <row r="236" spans="1:6" x14ac:dyDescent="0.25">
      <c r="A236" t="s">
        <v>245</v>
      </c>
      <c r="B236">
        <v>1235779200</v>
      </c>
      <c r="C236">
        <v>2.1800000000000001E-4</v>
      </c>
      <c r="D236">
        <v>7.2620000000000002E-3</v>
      </c>
      <c r="E236">
        <v>1.815E-3</v>
      </c>
      <c r="F236">
        <v>3.3399999999999999E-4</v>
      </c>
    </row>
    <row r="237" spans="1:6" x14ac:dyDescent="0.25">
      <c r="A237" t="s">
        <v>246</v>
      </c>
      <c r="B237">
        <v>1236384000</v>
      </c>
      <c r="C237">
        <v>6.8999999999999997E-5</v>
      </c>
      <c r="D237">
        <v>7.1510000000000002E-3</v>
      </c>
      <c r="E237">
        <v>1.5349999999999999E-3</v>
      </c>
      <c r="F237">
        <v>1.8100000000000001E-4</v>
      </c>
    </row>
    <row r="238" spans="1:6" x14ac:dyDescent="0.25">
      <c r="A238" t="s">
        <v>247</v>
      </c>
      <c r="B238">
        <v>1236985200</v>
      </c>
      <c r="C238">
        <v>6.7000000000000002E-5</v>
      </c>
      <c r="D238">
        <v>7.0429999999999998E-3</v>
      </c>
      <c r="E238">
        <v>1.2999999999999999E-3</v>
      </c>
      <c r="F238">
        <v>1.13E-4</v>
      </c>
    </row>
    <row r="239" spans="1:6" x14ac:dyDescent="0.25">
      <c r="A239" t="s">
        <v>248</v>
      </c>
      <c r="B239">
        <v>1237590000</v>
      </c>
      <c r="C239">
        <v>5.5999999999999999E-5</v>
      </c>
      <c r="D239">
        <v>6.9350000000000002E-3</v>
      </c>
      <c r="E239">
        <v>1.1000000000000001E-3</v>
      </c>
      <c r="F239">
        <v>7.7999999999999999E-5</v>
      </c>
    </row>
    <row r="240" spans="1:6" x14ac:dyDescent="0.25">
      <c r="A240" t="s">
        <v>249</v>
      </c>
      <c r="B240">
        <v>1238194800</v>
      </c>
      <c r="C240">
        <v>2.5999999999999998E-5</v>
      </c>
      <c r="D240">
        <v>6.8279999999999999E-3</v>
      </c>
      <c r="E240">
        <v>9.2699999999999998E-4</v>
      </c>
      <c r="F240">
        <v>4.6E-5</v>
      </c>
    </row>
    <row r="241" spans="1:6" x14ac:dyDescent="0.25">
      <c r="A241" t="s">
        <v>250</v>
      </c>
      <c r="B241">
        <v>1238799600</v>
      </c>
      <c r="C241">
        <v>6.4999999999999994E-5</v>
      </c>
      <c r="D241">
        <v>6.7239999999999999E-3</v>
      </c>
      <c r="E241">
        <v>7.8899999999999999E-4</v>
      </c>
      <c r="F241">
        <v>5.7000000000000003E-5</v>
      </c>
    </row>
    <row r="242" spans="1:6" x14ac:dyDescent="0.25">
      <c r="A242" t="s">
        <v>251</v>
      </c>
      <c r="B242">
        <v>1239404400</v>
      </c>
      <c r="C242">
        <v>1E-4</v>
      </c>
      <c r="D242">
        <v>6.6220000000000003E-3</v>
      </c>
      <c r="E242">
        <v>6.78E-4</v>
      </c>
      <c r="F242">
        <v>8.8999999999999995E-5</v>
      </c>
    </row>
    <row r="243" spans="1:6" x14ac:dyDescent="0.25">
      <c r="A243" t="s">
        <v>252</v>
      </c>
      <c r="B243">
        <v>1240009200</v>
      </c>
      <c r="C243">
        <v>2.3000000000000001E-4</v>
      </c>
      <c r="D243">
        <v>6.5240000000000003E-3</v>
      </c>
      <c r="E243">
        <v>6.0599999999999998E-4</v>
      </c>
      <c r="F243">
        <v>1.7200000000000001E-4</v>
      </c>
    </row>
    <row r="244" spans="1:6" x14ac:dyDescent="0.25">
      <c r="A244" t="s">
        <v>253</v>
      </c>
      <c r="B244">
        <v>1240614000</v>
      </c>
      <c r="C244">
        <v>1.6899999999999999E-4</v>
      </c>
      <c r="D244">
        <v>6.4250000000000002E-3</v>
      </c>
      <c r="E244">
        <v>5.3499999999999999E-4</v>
      </c>
      <c r="F244">
        <v>1.5899999999999999E-4</v>
      </c>
    </row>
    <row r="245" spans="1:6" x14ac:dyDescent="0.25">
      <c r="A245" t="s">
        <v>254</v>
      </c>
      <c r="B245">
        <v>1241218800</v>
      </c>
      <c r="C245">
        <v>1.7899999999999999E-4</v>
      </c>
      <c r="D245">
        <v>6.3290000000000004E-3</v>
      </c>
      <c r="E245">
        <v>4.7800000000000002E-4</v>
      </c>
      <c r="F245">
        <v>1.74E-4</v>
      </c>
    </row>
    <row r="246" spans="1:6" x14ac:dyDescent="0.25">
      <c r="A246" t="s">
        <v>255</v>
      </c>
      <c r="B246">
        <v>1241823600</v>
      </c>
      <c r="C246">
        <v>2.0599999999999999E-4</v>
      </c>
      <c r="D246">
        <v>6.2350000000000001E-3</v>
      </c>
      <c r="E246">
        <v>4.3399999999999998E-4</v>
      </c>
      <c r="F246">
        <v>1.9100000000000001E-4</v>
      </c>
    </row>
    <row r="247" spans="1:6" x14ac:dyDescent="0.25">
      <c r="A247" t="s">
        <v>256</v>
      </c>
      <c r="B247">
        <v>1242428400</v>
      </c>
      <c r="C247">
        <v>2.8899999999999998E-4</v>
      </c>
      <c r="D247">
        <v>6.143E-3</v>
      </c>
      <c r="E247">
        <v>4.1100000000000002E-4</v>
      </c>
      <c r="F247">
        <v>2.4699999999999999E-4</v>
      </c>
    </row>
    <row r="248" spans="1:6" x14ac:dyDescent="0.25">
      <c r="A248" t="s">
        <v>257</v>
      </c>
      <c r="B248">
        <v>1243033200</v>
      </c>
      <c r="C248">
        <v>6.3999999999999997E-5</v>
      </c>
      <c r="D248">
        <v>6.0489999999999997E-3</v>
      </c>
      <c r="E248">
        <v>3.5500000000000001E-4</v>
      </c>
      <c r="F248">
        <v>1.3899999999999999E-4</v>
      </c>
    </row>
    <row r="249" spans="1:6" x14ac:dyDescent="0.25">
      <c r="A249" t="s">
        <v>258</v>
      </c>
      <c r="B249">
        <v>1243638000</v>
      </c>
      <c r="C249">
        <v>4.8000000000000001E-5</v>
      </c>
      <c r="D249">
        <v>5.9569999999999996E-3</v>
      </c>
      <c r="E249">
        <v>3.0499999999999999E-4</v>
      </c>
      <c r="F249">
        <v>8.6000000000000003E-5</v>
      </c>
    </row>
    <row r="250" spans="1:6" x14ac:dyDescent="0.25">
      <c r="A250" t="s">
        <v>259</v>
      </c>
      <c r="B250">
        <v>1244242800</v>
      </c>
      <c r="C250">
        <v>4.3999999999999999E-5</v>
      </c>
      <c r="D250">
        <v>5.8659999999999997E-3</v>
      </c>
      <c r="E250">
        <v>2.63E-4</v>
      </c>
      <c r="F250">
        <v>6.0999999999999999E-5</v>
      </c>
    </row>
    <row r="251" spans="1:6" x14ac:dyDescent="0.25">
      <c r="A251" t="s">
        <v>260</v>
      </c>
      <c r="B251">
        <v>1244847600</v>
      </c>
      <c r="C251">
        <v>1.17E-4</v>
      </c>
      <c r="D251">
        <v>5.777E-3</v>
      </c>
      <c r="E251">
        <v>2.4000000000000001E-4</v>
      </c>
      <c r="F251">
        <v>1.06E-4</v>
      </c>
    </row>
    <row r="252" spans="1:6" x14ac:dyDescent="0.25">
      <c r="A252" t="s">
        <v>261</v>
      </c>
      <c r="B252">
        <v>1245452400</v>
      </c>
      <c r="C252">
        <v>4.0200000000000001E-4</v>
      </c>
      <c r="D252">
        <v>5.6940000000000003E-3</v>
      </c>
      <c r="E252">
        <v>2.6699999999999998E-4</v>
      </c>
      <c r="F252">
        <v>2.9399999999999999E-4</v>
      </c>
    </row>
    <row r="253" spans="1:6" x14ac:dyDescent="0.25">
      <c r="A253" t="s">
        <v>262</v>
      </c>
      <c r="B253">
        <v>1246057200</v>
      </c>
      <c r="C253">
        <v>4.4200000000000001E-4</v>
      </c>
      <c r="D253">
        <v>5.6129999999999999E-3</v>
      </c>
      <c r="E253">
        <v>2.9500000000000001E-4</v>
      </c>
      <c r="F253">
        <v>3.86E-4</v>
      </c>
    </row>
    <row r="254" spans="1:6" x14ac:dyDescent="0.25">
      <c r="A254" t="s">
        <v>263</v>
      </c>
      <c r="B254">
        <v>1246662000</v>
      </c>
      <c r="C254">
        <v>5.5000000000000003E-4</v>
      </c>
      <c r="D254">
        <v>5.535E-3</v>
      </c>
      <c r="E254">
        <v>3.3599999999999998E-4</v>
      </c>
      <c r="F254">
        <v>4.86E-4</v>
      </c>
    </row>
    <row r="255" spans="1:6" x14ac:dyDescent="0.25">
      <c r="A255" t="s">
        <v>264</v>
      </c>
      <c r="B255">
        <v>1247266800</v>
      </c>
      <c r="C255">
        <v>4.6999999999999999E-4</v>
      </c>
      <c r="D255">
        <v>5.457E-3</v>
      </c>
      <c r="E255">
        <v>3.5599999999999998E-4</v>
      </c>
      <c r="F255">
        <v>4.44E-4</v>
      </c>
    </row>
    <row r="256" spans="1:6" x14ac:dyDescent="0.25">
      <c r="A256" t="s">
        <v>265</v>
      </c>
      <c r="B256">
        <v>1247871600</v>
      </c>
      <c r="C256">
        <v>1.27E-4</v>
      </c>
      <c r="D256">
        <v>5.3749999999999996E-3</v>
      </c>
      <c r="E256">
        <v>3.19E-4</v>
      </c>
      <c r="F256">
        <v>2.5999999999999998E-4</v>
      </c>
    </row>
    <row r="257" spans="1:6" x14ac:dyDescent="0.25">
      <c r="A257" t="s">
        <v>266</v>
      </c>
      <c r="B257">
        <v>1248476400</v>
      </c>
      <c r="C257">
        <v>1.22E-4</v>
      </c>
      <c r="D257">
        <v>5.2940000000000001E-3</v>
      </c>
      <c r="E257">
        <v>2.8699999999999998E-4</v>
      </c>
      <c r="F257">
        <v>1.8000000000000001E-4</v>
      </c>
    </row>
    <row r="258" spans="1:6" x14ac:dyDescent="0.25">
      <c r="A258" t="s">
        <v>267</v>
      </c>
      <c r="B258">
        <v>1249081200</v>
      </c>
      <c r="C258">
        <v>9.1000000000000003E-5</v>
      </c>
      <c r="D258">
        <v>5.2139999999999999E-3</v>
      </c>
      <c r="E258">
        <v>2.5599999999999999E-4</v>
      </c>
      <c r="F258">
        <v>1.35E-4</v>
      </c>
    </row>
    <row r="259" spans="1:6" x14ac:dyDescent="0.25">
      <c r="A259" t="s">
        <v>268</v>
      </c>
      <c r="B259">
        <v>1249686000</v>
      </c>
      <c r="C259">
        <v>4.28E-4</v>
      </c>
      <c r="D259">
        <v>5.1399999999999996E-3</v>
      </c>
      <c r="E259">
        <v>2.8299999999999999E-4</v>
      </c>
      <c r="F259">
        <v>3.0699999999999998E-4</v>
      </c>
    </row>
    <row r="260" spans="1:6" x14ac:dyDescent="0.25">
      <c r="A260" t="s">
        <v>269</v>
      </c>
      <c r="B260">
        <v>1250290800</v>
      </c>
      <c r="C260">
        <v>4.3600000000000003E-4</v>
      </c>
      <c r="D260">
        <v>5.0670000000000003E-3</v>
      </c>
      <c r="E260">
        <v>3.0699999999999998E-4</v>
      </c>
      <c r="F260">
        <v>3.6999999999999999E-4</v>
      </c>
    </row>
    <row r="261" spans="1:6" x14ac:dyDescent="0.25">
      <c r="A261" t="s">
        <v>270</v>
      </c>
      <c r="B261">
        <v>1250895600</v>
      </c>
      <c r="C261">
        <v>6.4899999999999995E-4</v>
      </c>
      <c r="D261">
        <v>4.999E-3</v>
      </c>
      <c r="E261">
        <v>3.6299999999999999E-4</v>
      </c>
      <c r="F261">
        <v>5.6099999999999998E-4</v>
      </c>
    </row>
    <row r="262" spans="1:6" x14ac:dyDescent="0.25">
      <c r="A262" t="s">
        <v>271</v>
      </c>
      <c r="B262">
        <v>1251500400</v>
      </c>
      <c r="C262">
        <v>5.2800000000000004E-4</v>
      </c>
      <c r="D262">
        <v>4.9300000000000004E-3</v>
      </c>
      <c r="E262">
        <v>3.8999999999999999E-4</v>
      </c>
      <c r="F262">
        <v>5.5599999999999996E-4</v>
      </c>
    </row>
    <row r="263" spans="1:6" x14ac:dyDescent="0.25">
      <c r="A263" t="s">
        <v>272</v>
      </c>
      <c r="B263">
        <v>1252105200</v>
      </c>
      <c r="C263">
        <v>6.9300000000000004E-4</v>
      </c>
      <c r="D263">
        <v>4.8650000000000004E-3</v>
      </c>
      <c r="E263">
        <v>4.3899999999999999E-4</v>
      </c>
      <c r="F263">
        <v>6.4400000000000004E-4</v>
      </c>
    </row>
    <row r="264" spans="1:6" x14ac:dyDescent="0.25">
      <c r="A264" t="s">
        <v>273</v>
      </c>
      <c r="B264">
        <v>1252710000</v>
      </c>
      <c r="C264">
        <v>5.7899999999999998E-4</v>
      </c>
      <c r="D264">
        <v>4.7990000000000003E-3</v>
      </c>
      <c r="E264">
        <v>4.6099999999999998E-4</v>
      </c>
      <c r="F264">
        <v>6.0300000000000002E-4</v>
      </c>
    </row>
    <row r="265" spans="1:6" x14ac:dyDescent="0.25">
      <c r="A265" t="s">
        <v>274</v>
      </c>
      <c r="B265">
        <v>1253314800</v>
      </c>
      <c r="C265">
        <v>1.9100000000000001E-4</v>
      </c>
      <c r="D265">
        <v>4.7280000000000004E-3</v>
      </c>
      <c r="E265">
        <v>4.1599999999999997E-4</v>
      </c>
      <c r="F265">
        <v>3.4000000000000002E-4</v>
      </c>
    </row>
    <row r="266" spans="1:6" x14ac:dyDescent="0.25">
      <c r="A266" t="s">
        <v>275</v>
      </c>
      <c r="B266">
        <v>1253919600</v>
      </c>
      <c r="C266">
        <v>1.15E-4</v>
      </c>
      <c r="D266">
        <v>4.6560000000000004E-3</v>
      </c>
      <c r="E266">
        <v>3.68E-4</v>
      </c>
      <c r="F266">
        <v>2.2699999999999999E-4</v>
      </c>
    </row>
    <row r="267" spans="1:6" x14ac:dyDescent="0.25">
      <c r="A267" t="s">
        <v>276</v>
      </c>
      <c r="B267">
        <v>1254524400</v>
      </c>
      <c r="C267">
        <v>3.7100000000000002E-4</v>
      </c>
      <c r="D267">
        <v>4.5900000000000003E-3</v>
      </c>
      <c r="E267">
        <v>3.68E-4</v>
      </c>
      <c r="F267">
        <v>3.0400000000000002E-4</v>
      </c>
    </row>
    <row r="268" spans="1:6" x14ac:dyDescent="0.25">
      <c r="A268" t="s">
        <v>277</v>
      </c>
      <c r="B268">
        <v>1255129200</v>
      </c>
      <c r="C268">
        <v>2.9999999999999997E-4</v>
      </c>
      <c r="D268">
        <v>4.5240000000000002E-3</v>
      </c>
      <c r="E268">
        <v>3.57E-4</v>
      </c>
      <c r="F268">
        <v>3.0299999999999999E-4</v>
      </c>
    </row>
    <row r="269" spans="1:6" x14ac:dyDescent="0.25">
      <c r="A269" t="s">
        <v>278</v>
      </c>
      <c r="B269">
        <v>1255734000</v>
      </c>
      <c r="C269">
        <v>5.0900000000000001E-4</v>
      </c>
      <c r="D269">
        <v>4.4619999999999998E-3</v>
      </c>
      <c r="E269">
        <v>3.8200000000000002E-4</v>
      </c>
      <c r="F269">
        <v>4.3800000000000002E-4</v>
      </c>
    </row>
    <row r="270" spans="1:6" x14ac:dyDescent="0.25">
      <c r="A270" t="s">
        <v>279</v>
      </c>
      <c r="B270">
        <v>1256338800</v>
      </c>
      <c r="C270">
        <v>1.4899999999999999E-4</v>
      </c>
      <c r="D270">
        <v>4.3959999999999997E-3</v>
      </c>
      <c r="E270">
        <v>3.4400000000000001E-4</v>
      </c>
      <c r="F270">
        <v>2.6200000000000003E-4</v>
      </c>
    </row>
    <row r="271" spans="1:6" x14ac:dyDescent="0.25">
      <c r="A271" t="s">
        <v>280</v>
      </c>
      <c r="B271">
        <v>1256943600</v>
      </c>
      <c r="C271">
        <v>1.84E-4</v>
      </c>
      <c r="D271">
        <v>4.3309999999999998E-3</v>
      </c>
      <c r="E271">
        <v>3.1799999999999998E-4</v>
      </c>
      <c r="F271">
        <v>2.1699999999999999E-4</v>
      </c>
    </row>
    <row r="272" spans="1:6" x14ac:dyDescent="0.25">
      <c r="A272" t="s">
        <v>281</v>
      </c>
      <c r="B272">
        <v>1257552000</v>
      </c>
      <c r="C272">
        <v>2.7099999999999997E-4</v>
      </c>
      <c r="D272">
        <v>4.2680000000000001E-3</v>
      </c>
      <c r="E272">
        <v>3.1100000000000002E-4</v>
      </c>
      <c r="F272">
        <v>2.5900000000000001E-4</v>
      </c>
    </row>
    <row r="273" spans="1:6" x14ac:dyDescent="0.25">
      <c r="A273" t="s">
        <v>282</v>
      </c>
      <c r="B273">
        <v>1258156800</v>
      </c>
      <c r="C273">
        <v>2.61E-4</v>
      </c>
      <c r="D273">
        <v>4.2059999999999997E-3</v>
      </c>
      <c r="E273">
        <v>3.01E-4</v>
      </c>
      <c r="F273">
        <v>2.3499999999999999E-4</v>
      </c>
    </row>
    <row r="274" spans="1:6" x14ac:dyDescent="0.25">
      <c r="A274" t="s">
        <v>283</v>
      </c>
      <c r="B274">
        <v>1258761600</v>
      </c>
      <c r="C274">
        <v>1.5100000000000001E-4</v>
      </c>
      <c r="D274">
        <v>4.1440000000000001E-3</v>
      </c>
      <c r="E274">
        <v>2.7700000000000001E-4</v>
      </c>
      <c r="F274">
        <v>1.84E-4</v>
      </c>
    </row>
    <row r="275" spans="1:6" x14ac:dyDescent="0.25">
      <c r="A275" t="s">
        <v>284</v>
      </c>
      <c r="B275">
        <v>1259366400</v>
      </c>
      <c r="C275">
        <v>8.6000000000000003E-5</v>
      </c>
      <c r="D275">
        <v>4.0810000000000004E-3</v>
      </c>
      <c r="E275">
        <v>2.4600000000000002E-4</v>
      </c>
      <c r="F275">
        <v>1.25E-4</v>
      </c>
    </row>
    <row r="276" spans="1:6" x14ac:dyDescent="0.25">
      <c r="A276" t="s">
        <v>285</v>
      </c>
      <c r="B276">
        <v>1259971200</v>
      </c>
      <c r="C276">
        <v>1.2799999999999999E-4</v>
      </c>
      <c r="D276">
        <v>4.0200000000000001E-3</v>
      </c>
      <c r="E276">
        <v>2.2699999999999999E-4</v>
      </c>
      <c r="F276">
        <v>1.2999999999999999E-4</v>
      </c>
    </row>
    <row r="277" spans="1:6" x14ac:dyDescent="0.25">
      <c r="A277" t="s">
        <v>286</v>
      </c>
      <c r="B277">
        <v>1260576000</v>
      </c>
      <c r="C277">
        <v>1.13E-4</v>
      </c>
      <c r="D277">
        <v>3.96E-3</v>
      </c>
      <c r="E277">
        <v>2.0900000000000001E-4</v>
      </c>
      <c r="F277">
        <v>1.18E-4</v>
      </c>
    </row>
    <row r="278" spans="1:6" x14ac:dyDescent="0.25">
      <c r="A278" t="s">
        <v>287</v>
      </c>
      <c r="B278">
        <v>1261180800</v>
      </c>
      <c r="C278">
        <v>8.0000000000000007E-5</v>
      </c>
      <c r="D278">
        <v>3.8999999999999998E-3</v>
      </c>
      <c r="E278">
        <v>1.8799999999999999E-4</v>
      </c>
      <c r="F278">
        <v>9.5000000000000005E-5</v>
      </c>
    </row>
    <row r="279" spans="1:6" x14ac:dyDescent="0.25">
      <c r="A279" t="s">
        <v>288</v>
      </c>
      <c r="B279">
        <v>1261785600</v>
      </c>
      <c r="C279">
        <v>4.6999999999999999E-4</v>
      </c>
      <c r="D279">
        <v>3.8470000000000002E-3</v>
      </c>
      <c r="E279">
        <v>2.2900000000000001E-4</v>
      </c>
      <c r="F279">
        <v>2.5099999999999998E-4</v>
      </c>
    </row>
    <row r="280" spans="1:6" x14ac:dyDescent="0.25">
      <c r="A280" t="s">
        <v>289</v>
      </c>
      <c r="B280">
        <v>1262390400</v>
      </c>
      <c r="C280">
        <v>8.5000000000000006E-5</v>
      </c>
      <c r="D280">
        <v>3.7889999999999998E-3</v>
      </c>
      <c r="E280">
        <v>2.0599999999999999E-4</v>
      </c>
      <c r="F280">
        <v>1.54E-4</v>
      </c>
    </row>
    <row r="281" spans="1:6" x14ac:dyDescent="0.25">
      <c r="A281" t="s">
        <v>290</v>
      </c>
      <c r="B281">
        <v>1262995200</v>
      </c>
      <c r="C281">
        <v>9.2E-5</v>
      </c>
      <c r="D281">
        <v>3.7320000000000001E-3</v>
      </c>
      <c r="E281">
        <v>1.8799999999999999E-4</v>
      </c>
      <c r="F281">
        <v>1.17E-4</v>
      </c>
    </row>
    <row r="282" spans="1:6" x14ac:dyDescent="0.25">
      <c r="A282" t="s">
        <v>291</v>
      </c>
      <c r="B282">
        <v>1263600000</v>
      </c>
      <c r="C282">
        <v>7.7000000000000001E-5</v>
      </c>
      <c r="D282">
        <v>3.676E-3</v>
      </c>
      <c r="E282">
        <v>1.7000000000000001E-4</v>
      </c>
      <c r="F282">
        <v>9.5000000000000005E-5</v>
      </c>
    </row>
    <row r="283" spans="1:6" x14ac:dyDescent="0.25">
      <c r="A283" t="s">
        <v>292</v>
      </c>
      <c r="B283">
        <v>1264204800</v>
      </c>
      <c r="C283">
        <v>6.3999999999999997E-5</v>
      </c>
      <c r="D283">
        <v>3.62E-3</v>
      </c>
      <c r="E283">
        <v>1.5300000000000001E-4</v>
      </c>
      <c r="F283">
        <v>7.7000000000000001E-5</v>
      </c>
    </row>
    <row r="284" spans="1:6" x14ac:dyDescent="0.25">
      <c r="A284" t="s">
        <v>293</v>
      </c>
      <c r="B284">
        <v>1264809600</v>
      </c>
      <c r="C284">
        <v>6.5399999999999996E-4</v>
      </c>
      <c r="D284">
        <v>3.5739999999999999E-3</v>
      </c>
      <c r="E284">
        <v>2.33E-4</v>
      </c>
      <c r="F284">
        <v>4.0900000000000002E-4</v>
      </c>
    </row>
    <row r="285" spans="1:6" x14ac:dyDescent="0.25">
      <c r="A285" t="s">
        <v>294</v>
      </c>
      <c r="B285">
        <v>1265414400</v>
      </c>
      <c r="C285">
        <v>9.0000000000000002E-6</v>
      </c>
      <c r="D285">
        <v>3.519E-3</v>
      </c>
      <c r="E285">
        <v>1.9699999999999999E-4</v>
      </c>
      <c r="F285">
        <v>1.75E-4</v>
      </c>
    </row>
    <row r="286" spans="1:6" x14ac:dyDescent="0.25">
      <c r="A286" t="s">
        <v>295</v>
      </c>
      <c r="B286">
        <v>1266019200</v>
      </c>
      <c r="C286">
        <v>6.4999999999999994E-5</v>
      </c>
      <c r="D286">
        <v>3.4659999999999999E-3</v>
      </c>
      <c r="E286">
        <v>1.76E-4</v>
      </c>
      <c r="F286">
        <v>1.1900000000000001E-4</v>
      </c>
    </row>
    <row r="287" spans="1:6" x14ac:dyDescent="0.25">
      <c r="A287" t="s">
        <v>296</v>
      </c>
      <c r="B287">
        <v>1266624000</v>
      </c>
      <c r="C287">
        <v>8.0000000000000007E-5</v>
      </c>
      <c r="D287">
        <v>3.4139999999999999E-3</v>
      </c>
      <c r="E287">
        <v>1.6100000000000001E-4</v>
      </c>
      <c r="F287">
        <v>9.6000000000000002E-5</v>
      </c>
    </row>
    <row r="288" spans="1:6" x14ac:dyDescent="0.25">
      <c r="A288" t="s">
        <v>297</v>
      </c>
      <c r="B288">
        <v>1267228800</v>
      </c>
      <c r="C288">
        <v>5.8E-5</v>
      </c>
      <c r="D288">
        <v>3.362E-3</v>
      </c>
      <c r="E288">
        <v>1.44E-4</v>
      </c>
      <c r="F288">
        <v>7.1000000000000005E-5</v>
      </c>
    </row>
    <row r="289" spans="1:6" x14ac:dyDescent="0.25">
      <c r="A289" t="s">
        <v>298</v>
      </c>
      <c r="B289">
        <v>1267833600</v>
      </c>
      <c r="C289">
        <v>7.3999999999999996E-5</v>
      </c>
      <c r="D289">
        <v>3.3110000000000001E-3</v>
      </c>
      <c r="E289">
        <v>1.3300000000000001E-4</v>
      </c>
      <c r="F289">
        <v>7.2999999999999999E-5</v>
      </c>
    </row>
    <row r="290" spans="1:6" x14ac:dyDescent="0.25">
      <c r="A290" t="s">
        <v>299</v>
      </c>
      <c r="B290">
        <v>1268434800</v>
      </c>
      <c r="C290">
        <v>6.3999999999999997E-5</v>
      </c>
      <c r="D290">
        <v>3.2620000000000001E-3</v>
      </c>
      <c r="E290">
        <v>1.22E-4</v>
      </c>
      <c r="F290">
        <v>6.7999999999999999E-5</v>
      </c>
    </row>
    <row r="291" spans="1:6" x14ac:dyDescent="0.25">
      <c r="A291" t="s">
        <v>300</v>
      </c>
      <c r="B291">
        <v>1269039600</v>
      </c>
      <c r="C291">
        <v>5.3000000000000001E-5</v>
      </c>
      <c r="D291">
        <v>3.212E-3</v>
      </c>
      <c r="E291">
        <v>1.11E-4</v>
      </c>
      <c r="F291">
        <v>5.8E-5</v>
      </c>
    </row>
    <row r="292" spans="1:6" x14ac:dyDescent="0.25">
      <c r="A292" t="s">
        <v>301</v>
      </c>
      <c r="B292">
        <v>1269644400</v>
      </c>
      <c r="C292">
        <v>4.8000000000000001E-5</v>
      </c>
      <c r="D292">
        <v>3.163E-3</v>
      </c>
      <c r="E292">
        <v>1.01E-4</v>
      </c>
      <c r="F292">
        <v>5.1999999999999997E-5</v>
      </c>
    </row>
    <row r="293" spans="1:6" x14ac:dyDescent="0.25">
      <c r="A293" t="s">
        <v>302</v>
      </c>
      <c r="B293">
        <v>1270249200</v>
      </c>
      <c r="C293">
        <v>9.7999999999999997E-5</v>
      </c>
      <c r="D293">
        <v>3.1159999999999998E-3</v>
      </c>
      <c r="E293">
        <v>1E-4</v>
      </c>
      <c r="F293">
        <v>7.6000000000000004E-5</v>
      </c>
    </row>
    <row r="294" spans="1:6" x14ac:dyDescent="0.25">
      <c r="A294" t="s">
        <v>303</v>
      </c>
      <c r="B294">
        <v>1270854000</v>
      </c>
      <c r="C294">
        <v>8.2999999999999998E-5</v>
      </c>
      <c r="D294">
        <v>3.0690000000000001E-3</v>
      </c>
      <c r="E294">
        <v>9.7E-5</v>
      </c>
      <c r="F294">
        <v>8.1000000000000004E-5</v>
      </c>
    </row>
    <row r="295" spans="1:6" x14ac:dyDescent="0.25">
      <c r="A295" t="s">
        <v>304</v>
      </c>
      <c r="B295">
        <v>1271458800</v>
      </c>
      <c r="C295">
        <v>1.17E-4</v>
      </c>
      <c r="D295">
        <v>3.0240000000000002E-3</v>
      </c>
      <c r="E295">
        <v>1E-4</v>
      </c>
      <c r="F295">
        <v>1.02E-4</v>
      </c>
    </row>
    <row r="296" spans="1:6" x14ac:dyDescent="0.25">
      <c r="A296" t="s">
        <v>305</v>
      </c>
      <c r="B296">
        <v>1272063600</v>
      </c>
      <c r="C296">
        <v>9.2E-5</v>
      </c>
      <c r="D296">
        <v>2.9789999999999999E-3</v>
      </c>
      <c r="E296">
        <v>9.8999999999999994E-5</v>
      </c>
      <c r="F296">
        <v>9.7E-5</v>
      </c>
    </row>
    <row r="297" spans="1:6" x14ac:dyDescent="0.25">
      <c r="A297" t="s">
        <v>306</v>
      </c>
      <c r="B297">
        <v>1272668400</v>
      </c>
      <c r="C297">
        <v>8.6000000000000003E-5</v>
      </c>
      <c r="D297">
        <v>2.934E-3</v>
      </c>
      <c r="E297">
        <v>9.7E-5</v>
      </c>
      <c r="F297">
        <v>8.7999999999999998E-5</v>
      </c>
    </row>
    <row r="298" spans="1:6" x14ac:dyDescent="0.25">
      <c r="A298" t="s">
        <v>307</v>
      </c>
      <c r="B298">
        <v>1273273200</v>
      </c>
      <c r="C298">
        <v>0</v>
      </c>
      <c r="D298">
        <v>2.8890000000000001E-3</v>
      </c>
      <c r="E298">
        <v>8.1000000000000004E-5</v>
      </c>
      <c r="F298">
        <v>3.6999999999999998E-5</v>
      </c>
    </row>
    <row r="299" spans="1:6" x14ac:dyDescent="0.25">
      <c r="A299" t="s">
        <v>308</v>
      </c>
      <c r="B299">
        <v>1273878000</v>
      </c>
      <c r="C299">
        <v>0</v>
      </c>
      <c r="D299">
        <v>2.8440000000000002E-3</v>
      </c>
      <c r="E299">
        <v>6.7999999999999999E-5</v>
      </c>
      <c r="F299">
        <v>1.5999999999999999E-5</v>
      </c>
    </row>
    <row r="300" spans="1:6" x14ac:dyDescent="0.25">
      <c r="A300" t="s">
        <v>309</v>
      </c>
      <c r="B300">
        <v>1274482800</v>
      </c>
      <c r="C300">
        <v>0</v>
      </c>
      <c r="D300">
        <v>2.8E-3</v>
      </c>
      <c r="E300">
        <v>5.7000000000000003E-5</v>
      </c>
      <c r="F300">
        <v>6.9999999999999999E-6</v>
      </c>
    </row>
    <row r="301" spans="1:6" x14ac:dyDescent="0.25">
      <c r="A301" t="s">
        <v>310</v>
      </c>
      <c r="B301">
        <v>1275087600</v>
      </c>
      <c r="C301">
        <v>0</v>
      </c>
      <c r="D301">
        <v>2.7569999999999999E-3</v>
      </c>
      <c r="E301">
        <v>4.8000000000000001E-5</v>
      </c>
      <c r="F301">
        <v>3.0000000000000001E-6</v>
      </c>
    </row>
    <row r="302" spans="1:6" x14ac:dyDescent="0.25">
      <c r="A302" t="s">
        <v>311</v>
      </c>
      <c r="B302">
        <v>1275692400</v>
      </c>
      <c r="C302">
        <v>0</v>
      </c>
      <c r="D302">
        <v>2.715E-3</v>
      </c>
      <c r="E302">
        <v>4.0000000000000003E-5</v>
      </c>
      <c r="F302">
        <v>9.9999999999999995E-7</v>
      </c>
    </row>
    <row r="303" spans="1:6" x14ac:dyDescent="0.25">
      <c r="A303" t="s">
        <v>312</v>
      </c>
      <c r="B303">
        <v>1276297200</v>
      </c>
      <c r="C303">
        <v>0</v>
      </c>
      <c r="D303">
        <v>2.673E-3</v>
      </c>
      <c r="E303">
        <v>3.4E-5</v>
      </c>
      <c r="F303">
        <v>0</v>
      </c>
    </row>
    <row r="304" spans="1:6" x14ac:dyDescent="0.25">
      <c r="A304" t="s">
        <v>313</v>
      </c>
      <c r="B304">
        <v>1276902000</v>
      </c>
      <c r="C304">
        <v>0</v>
      </c>
      <c r="D304">
        <v>2.6319999999999998E-3</v>
      </c>
      <c r="E304">
        <v>2.8E-5</v>
      </c>
      <c r="F304">
        <v>0</v>
      </c>
    </row>
    <row r="305" spans="1:6" x14ac:dyDescent="0.25">
      <c r="A305" t="s">
        <v>314</v>
      </c>
      <c r="B305">
        <v>1277506800</v>
      </c>
      <c r="C305">
        <v>0</v>
      </c>
      <c r="D305">
        <v>2.591E-3</v>
      </c>
      <c r="E305">
        <v>2.4000000000000001E-5</v>
      </c>
      <c r="F305">
        <v>0</v>
      </c>
    </row>
    <row r="306" spans="1:6" x14ac:dyDescent="0.25">
      <c r="A306" t="s">
        <v>315</v>
      </c>
      <c r="B306">
        <v>1278111600</v>
      </c>
      <c r="C306">
        <v>0</v>
      </c>
      <c r="D306">
        <v>2.5509999999999999E-3</v>
      </c>
      <c r="E306">
        <v>2.0000000000000002E-5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2.5119999999999999E-3</v>
      </c>
      <c r="E307">
        <v>1.7E-5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2.4729999999999999E-3</v>
      </c>
      <c r="E308">
        <v>1.4E-5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2.4350000000000001E-3</v>
      </c>
      <c r="E309">
        <v>1.2E-5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2.3969999999999998E-3</v>
      </c>
      <c r="E310">
        <v>1.0000000000000001E-5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2.3600000000000001E-3</v>
      </c>
      <c r="E311">
        <v>7.9999999999999996E-6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2.3240000000000001E-3</v>
      </c>
      <c r="E312">
        <v>6.9999999999999999E-6</v>
      </c>
      <c r="F312">
        <v>0</v>
      </c>
    </row>
    <row r="313" spans="1:6" x14ac:dyDescent="0.25">
      <c r="A313" t="s">
        <v>322</v>
      </c>
      <c r="B313">
        <v>1282345200</v>
      </c>
      <c r="C313">
        <v>1.25E-4</v>
      </c>
      <c r="D313">
        <v>2.2899999999999999E-3</v>
      </c>
      <c r="E313">
        <v>2.6999999999999999E-5</v>
      </c>
      <c r="F313">
        <v>8.8999999999999995E-5</v>
      </c>
    </row>
    <row r="314" spans="1:6" x14ac:dyDescent="0.25">
      <c r="A314" t="s">
        <v>323</v>
      </c>
      <c r="B314">
        <v>1282950000</v>
      </c>
      <c r="C314">
        <v>2.5500000000000002E-4</v>
      </c>
      <c r="D314">
        <v>2.2590000000000002E-3</v>
      </c>
      <c r="E314">
        <v>6.3E-5</v>
      </c>
      <c r="F314">
        <v>1.85E-4</v>
      </c>
    </row>
    <row r="315" spans="1:6" x14ac:dyDescent="0.25">
      <c r="A315" t="s">
        <v>324</v>
      </c>
      <c r="B315">
        <v>1283554800</v>
      </c>
      <c r="C315">
        <v>2.5500000000000002E-4</v>
      </c>
      <c r="D315">
        <v>2.2279999999999999E-3</v>
      </c>
      <c r="E315">
        <v>9.3999999999999994E-5</v>
      </c>
      <c r="F315">
        <v>2.24E-4</v>
      </c>
    </row>
    <row r="316" spans="1:6" x14ac:dyDescent="0.25">
      <c r="A316" t="s">
        <v>505</v>
      </c>
      <c r="B316">
        <v>1284158702</v>
      </c>
      <c r="C316">
        <v>2.5399999999999999E-4</v>
      </c>
      <c r="D316">
        <v>2.1970000000000002E-3</v>
      </c>
      <c r="E316">
        <v>1.2E-4</v>
      </c>
      <c r="F316">
        <v>2.41E-4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7"/>
  <sheetViews>
    <sheetView workbookViewId="0"/>
    <sheetView workbookViewId="1"/>
  </sheetViews>
  <sheetFormatPr defaultColWidth="8.85546875" defaultRowHeight="15" x14ac:dyDescent="0.25"/>
  <cols>
    <col min="1" max="1" width="16.7109375" customWidth="1"/>
  </cols>
  <sheetData>
    <row r="2" spans="1:6" x14ac:dyDescent="0.25">
      <c r="A2" t="s">
        <v>7</v>
      </c>
      <c r="B2" t="s">
        <v>507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1.6951999999999998E-2</v>
      </c>
      <c r="D8">
        <v>1.55E-4</v>
      </c>
      <c r="E8">
        <v>1.6930000000000001E-3</v>
      </c>
      <c r="F8">
        <v>7.4219999999999998E-3</v>
      </c>
    </row>
    <row r="9" spans="1:6" x14ac:dyDescent="0.25">
      <c r="A9" t="s">
        <v>18</v>
      </c>
      <c r="B9">
        <v>1098486000</v>
      </c>
      <c r="C9">
        <v>1.248E-2</v>
      </c>
      <c r="D9">
        <v>3.4400000000000001E-4</v>
      </c>
      <c r="E9">
        <v>3.4030000000000002E-3</v>
      </c>
      <c r="F9">
        <v>1.008E-2</v>
      </c>
    </row>
    <row r="10" spans="1:6" x14ac:dyDescent="0.25">
      <c r="A10" t="s">
        <v>19</v>
      </c>
      <c r="B10">
        <v>1099094400</v>
      </c>
      <c r="C10">
        <v>8.0129999999999993E-3</v>
      </c>
      <c r="D10">
        <v>4.6200000000000001E-4</v>
      </c>
      <c r="E10">
        <v>4.1050000000000001E-3</v>
      </c>
      <c r="F10">
        <v>8.1630000000000001E-3</v>
      </c>
    </row>
    <row r="11" spans="1:6" x14ac:dyDescent="0.25">
      <c r="A11" t="s">
        <v>20</v>
      </c>
      <c r="B11">
        <v>1099699200</v>
      </c>
      <c r="C11">
        <v>1E-4</v>
      </c>
      <c r="D11">
        <v>4.5600000000000003E-4</v>
      </c>
      <c r="E11">
        <v>3.4629999999999999E-3</v>
      </c>
      <c r="F11">
        <v>3.5119999999999999E-3</v>
      </c>
    </row>
    <row r="12" spans="1:6" x14ac:dyDescent="0.25">
      <c r="A12" t="s">
        <v>21</v>
      </c>
      <c r="B12">
        <v>1100304000</v>
      </c>
      <c r="C12">
        <v>1.4329E-2</v>
      </c>
      <c r="D12">
        <v>6.69E-4</v>
      </c>
      <c r="E12">
        <v>5.2119999999999996E-3</v>
      </c>
      <c r="F12">
        <v>9.9919999999999991E-3</v>
      </c>
    </row>
    <row r="13" spans="1:6" x14ac:dyDescent="0.25">
      <c r="A13" t="s">
        <v>22</v>
      </c>
      <c r="B13">
        <v>1100908800</v>
      </c>
      <c r="C13">
        <v>1.014E-2</v>
      </c>
      <c r="D13">
        <v>8.1400000000000005E-4</v>
      </c>
      <c r="E13">
        <v>5.9979999999999999E-3</v>
      </c>
      <c r="F13">
        <v>1.0146000000000001E-2</v>
      </c>
    </row>
    <row r="14" spans="1:6" x14ac:dyDescent="0.25">
      <c r="A14" t="s">
        <v>23</v>
      </c>
      <c r="B14">
        <v>1101513600</v>
      </c>
      <c r="C14">
        <v>1.2737999999999999E-2</v>
      </c>
      <c r="D14">
        <v>9.9700000000000006E-4</v>
      </c>
      <c r="E14">
        <v>7.0790000000000002E-3</v>
      </c>
      <c r="F14">
        <v>1.1747E-2</v>
      </c>
    </row>
    <row r="15" spans="1:6" x14ac:dyDescent="0.25">
      <c r="A15" t="s">
        <v>24</v>
      </c>
      <c r="B15">
        <v>1102118400</v>
      </c>
      <c r="C15">
        <v>1.8779000000000001E-2</v>
      </c>
      <c r="D15">
        <v>1.271E-3</v>
      </c>
      <c r="E15">
        <v>8.9879999999999995E-3</v>
      </c>
      <c r="F15">
        <v>1.6531000000000001E-2</v>
      </c>
    </row>
    <row r="16" spans="1:6" x14ac:dyDescent="0.25">
      <c r="A16" t="s">
        <v>25</v>
      </c>
      <c r="B16">
        <v>1102723200</v>
      </c>
      <c r="C16">
        <v>1.4951000000000001E-2</v>
      </c>
      <c r="D16">
        <v>1.48E-3</v>
      </c>
      <c r="E16">
        <v>9.9159999999999995E-3</v>
      </c>
      <c r="F16">
        <v>1.5272000000000001E-2</v>
      </c>
    </row>
    <row r="17" spans="1:6" x14ac:dyDescent="0.25">
      <c r="A17" t="s">
        <v>26</v>
      </c>
      <c r="B17">
        <v>1103328000</v>
      </c>
      <c r="C17">
        <v>1.3233E-2</v>
      </c>
      <c r="D17">
        <v>1.66E-3</v>
      </c>
      <c r="E17">
        <v>1.0429000000000001E-2</v>
      </c>
      <c r="F17">
        <v>1.3894999999999999E-2</v>
      </c>
    </row>
    <row r="18" spans="1:6" x14ac:dyDescent="0.25">
      <c r="A18" t="s">
        <v>27</v>
      </c>
      <c r="B18">
        <v>1103932800</v>
      </c>
      <c r="C18">
        <v>1.555E-2</v>
      </c>
      <c r="D18">
        <v>1.8730000000000001E-3</v>
      </c>
      <c r="E18">
        <v>1.124E-2</v>
      </c>
      <c r="F18">
        <v>1.4806E-2</v>
      </c>
    </row>
    <row r="19" spans="1:6" x14ac:dyDescent="0.25">
      <c r="A19" t="s">
        <v>28</v>
      </c>
      <c r="B19">
        <v>1104537600</v>
      </c>
      <c r="C19">
        <v>2.2282E-2</v>
      </c>
      <c r="D19">
        <v>2.1870000000000001E-3</v>
      </c>
      <c r="E19">
        <v>1.3089E-2</v>
      </c>
      <c r="F19">
        <v>2.0750999999999999E-2</v>
      </c>
    </row>
    <row r="20" spans="1:6" x14ac:dyDescent="0.25">
      <c r="A20" t="s">
        <v>29</v>
      </c>
      <c r="B20">
        <v>1105142400</v>
      </c>
      <c r="C20">
        <v>1.4567999999999999E-2</v>
      </c>
      <c r="D20">
        <v>2.3770000000000002E-3</v>
      </c>
      <c r="E20">
        <v>1.3251000000000001E-2</v>
      </c>
      <c r="F20">
        <v>1.6056999999999998E-2</v>
      </c>
    </row>
    <row r="21" spans="1:6" x14ac:dyDescent="0.25">
      <c r="A21" t="s">
        <v>30</v>
      </c>
      <c r="B21">
        <v>1105747200</v>
      </c>
      <c r="C21">
        <v>8.1689999999999992E-3</v>
      </c>
      <c r="D21">
        <v>2.4650000000000002E-3</v>
      </c>
      <c r="E21">
        <v>1.2425E-2</v>
      </c>
      <c r="F21">
        <v>1.1410999999999999E-2</v>
      </c>
    </row>
    <row r="22" spans="1:6" x14ac:dyDescent="0.25">
      <c r="A22" t="s">
        <v>31</v>
      </c>
      <c r="B22">
        <v>1106352000</v>
      </c>
      <c r="C22">
        <v>6.0600000000000003E-3</v>
      </c>
      <c r="D22">
        <v>2.5200000000000001E-3</v>
      </c>
      <c r="E22">
        <v>1.1379999999999999E-2</v>
      </c>
      <c r="F22">
        <v>7.9620000000000003E-3</v>
      </c>
    </row>
    <row r="23" spans="1:6" x14ac:dyDescent="0.25">
      <c r="A23" t="s">
        <v>32</v>
      </c>
      <c r="B23">
        <v>1106956800</v>
      </c>
      <c r="C23">
        <v>2.6970000000000002E-3</v>
      </c>
      <c r="D23">
        <v>2.5230000000000001E-3</v>
      </c>
      <c r="E23">
        <v>9.9729999999999992E-3</v>
      </c>
      <c r="F23">
        <v>4.7060000000000001E-3</v>
      </c>
    </row>
    <row r="24" spans="1:6" x14ac:dyDescent="0.25">
      <c r="A24" t="s">
        <v>33</v>
      </c>
      <c r="B24">
        <v>1107561600</v>
      </c>
      <c r="C24">
        <v>1.2310000000000001E-3</v>
      </c>
      <c r="D24">
        <v>2.503E-3</v>
      </c>
      <c r="E24">
        <v>8.5749999999999993E-3</v>
      </c>
      <c r="F24">
        <v>2.8210000000000002E-3</v>
      </c>
    </row>
    <row r="25" spans="1:6" x14ac:dyDescent="0.25">
      <c r="A25" t="s">
        <v>34</v>
      </c>
      <c r="B25">
        <v>1108166400</v>
      </c>
      <c r="C25">
        <v>3.4510000000000001E-3</v>
      </c>
      <c r="D25">
        <v>2.5170000000000001E-3</v>
      </c>
      <c r="E25">
        <v>7.7650000000000002E-3</v>
      </c>
      <c r="F25">
        <v>3.46E-3</v>
      </c>
    </row>
    <row r="26" spans="1:6" x14ac:dyDescent="0.25">
      <c r="A26" t="s">
        <v>35</v>
      </c>
      <c r="B26">
        <v>1108771200</v>
      </c>
      <c r="C26">
        <v>4.1770000000000002E-3</v>
      </c>
      <c r="D26">
        <v>2.542E-3</v>
      </c>
      <c r="E26">
        <v>7.1879999999999999E-3</v>
      </c>
      <c r="F26">
        <v>3.9110000000000004E-3</v>
      </c>
    </row>
    <row r="27" spans="1:6" x14ac:dyDescent="0.25">
      <c r="A27" t="s">
        <v>36</v>
      </c>
      <c r="B27">
        <v>1109376000</v>
      </c>
      <c r="C27">
        <v>4.3340000000000002E-3</v>
      </c>
      <c r="D27">
        <v>2.5699999999999998E-3</v>
      </c>
      <c r="E27">
        <v>6.7229999999999998E-3</v>
      </c>
      <c r="F27">
        <v>4.0899999999999999E-3</v>
      </c>
    </row>
    <row r="28" spans="1:6" x14ac:dyDescent="0.25">
      <c r="A28" t="s">
        <v>37</v>
      </c>
      <c r="B28">
        <v>1109980800</v>
      </c>
      <c r="C28">
        <v>6.9699999999999996E-3</v>
      </c>
      <c r="D28">
        <v>2.637E-3</v>
      </c>
      <c r="E28">
        <v>6.7629999999999999E-3</v>
      </c>
      <c r="F28">
        <v>5.8219999999999999E-3</v>
      </c>
    </row>
    <row r="29" spans="1:6" x14ac:dyDescent="0.25">
      <c r="A29" t="s">
        <v>38</v>
      </c>
      <c r="B29">
        <v>1110582000</v>
      </c>
      <c r="C29">
        <v>5.7869999999999996E-3</v>
      </c>
      <c r="D29">
        <v>2.6849999999999999E-3</v>
      </c>
      <c r="E29">
        <v>6.5900000000000004E-3</v>
      </c>
      <c r="F29">
        <v>5.5570000000000003E-3</v>
      </c>
    </row>
    <row r="30" spans="1:6" x14ac:dyDescent="0.25">
      <c r="A30" t="s">
        <v>39</v>
      </c>
      <c r="B30">
        <v>1111186800</v>
      </c>
      <c r="C30">
        <v>3.9269999999999999E-3</v>
      </c>
      <c r="D30">
        <v>2.7039999999999998E-3</v>
      </c>
      <c r="E30">
        <v>6.1529999999999996E-3</v>
      </c>
      <c r="F30">
        <v>4.4910000000000002E-3</v>
      </c>
    </row>
    <row r="31" spans="1:6" x14ac:dyDescent="0.25">
      <c r="A31" t="s">
        <v>40</v>
      </c>
      <c r="B31">
        <v>1111791600</v>
      </c>
      <c r="C31">
        <v>3.395E-3</v>
      </c>
      <c r="D31">
        <v>2.7139999999999998E-3</v>
      </c>
      <c r="E31">
        <v>5.7080000000000004E-3</v>
      </c>
      <c r="F31">
        <v>3.875E-3</v>
      </c>
    </row>
    <row r="32" spans="1:6" x14ac:dyDescent="0.25">
      <c r="A32" t="s">
        <v>41</v>
      </c>
      <c r="B32">
        <v>1112396400</v>
      </c>
      <c r="C32">
        <v>3.3500000000000001E-3</v>
      </c>
      <c r="D32">
        <v>2.7239999999999999E-3</v>
      </c>
      <c r="E32">
        <v>5.3309999999999998E-3</v>
      </c>
      <c r="F32">
        <v>3.6259999999999999E-3</v>
      </c>
    </row>
    <row r="33" spans="1:6" x14ac:dyDescent="0.25">
      <c r="A33" t="s">
        <v>42</v>
      </c>
      <c r="B33">
        <v>1113001200</v>
      </c>
      <c r="C33">
        <v>2.849E-3</v>
      </c>
      <c r="D33">
        <v>2.7260000000000001E-3</v>
      </c>
      <c r="E33">
        <v>4.934E-3</v>
      </c>
      <c r="F33">
        <v>3.2499999999999999E-3</v>
      </c>
    </row>
    <row r="34" spans="1:6" x14ac:dyDescent="0.25">
      <c r="A34" t="s">
        <v>43</v>
      </c>
      <c r="B34">
        <v>1113606000</v>
      </c>
      <c r="C34">
        <v>4.6680000000000003E-3</v>
      </c>
      <c r="D34">
        <v>2.7550000000000001E-3</v>
      </c>
      <c r="E34">
        <v>4.8690000000000001E-3</v>
      </c>
      <c r="F34">
        <v>3.7330000000000002E-3</v>
      </c>
    </row>
    <row r="35" spans="1:6" x14ac:dyDescent="0.25">
      <c r="A35" t="s">
        <v>44</v>
      </c>
      <c r="B35">
        <v>1114210800</v>
      </c>
      <c r="C35">
        <v>1.008E-3</v>
      </c>
      <c r="D35">
        <v>2.728E-3</v>
      </c>
      <c r="E35">
        <v>4.2469999999999999E-3</v>
      </c>
      <c r="F35">
        <v>2.137E-3</v>
      </c>
    </row>
    <row r="36" spans="1:6" x14ac:dyDescent="0.25">
      <c r="A36" t="s">
        <v>45</v>
      </c>
      <c r="B36">
        <v>1114815600</v>
      </c>
      <c r="C36">
        <v>1.0820000000000001E-3</v>
      </c>
      <c r="D36">
        <v>2.7030000000000001E-3</v>
      </c>
      <c r="E36">
        <v>3.7369999999999999E-3</v>
      </c>
      <c r="F36">
        <v>1.519E-3</v>
      </c>
    </row>
    <row r="37" spans="1:6" x14ac:dyDescent="0.25">
      <c r="A37" t="s">
        <v>46</v>
      </c>
      <c r="B37">
        <v>1115420400</v>
      </c>
      <c r="C37">
        <v>8.5800000000000004E-4</v>
      </c>
      <c r="D37">
        <v>2.6740000000000002E-3</v>
      </c>
      <c r="E37">
        <v>3.271E-3</v>
      </c>
      <c r="F37">
        <v>1.0889999999999999E-3</v>
      </c>
    </row>
    <row r="38" spans="1:6" x14ac:dyDescent="0.25">
      <c r="A38" t="s">
        <v>47</v>
      </c>
      <c r="B38">
        <v>1116025200</v>
      </c>
      <c r="C38">
        <v>8.4800000000000001E-4</v>
      </c>
      <c r="D38">
        <v>2.6459999999999999E-3</v>
      </c>
      <c r="E38">
        <v>2.885E-3</v>
      </c>
      <c r="F38">
        <v>1.0059999999999999E-3</v>
      </c>
    </row>
    <row r="39" spans="1:6" x14ac:dyDescent="0.25">
      <c r="A39" t="s">
        <v>48</v>
      </c>
      <c r="B39">
        <v>1116630000</v>
      </c>
      <c r="C39">
        <v>1.4760000000000001E-3</v>
      </c>
      <c r="D39">
        <v>2.6280000000000001E-3</v>
      </c>
      <c r="E39">
        <v>2.6559999999999999E-3</v>
      </c>
      <c r="F39">
        <v>1.2489999999999999E-3</v>
      </c>
    </row>
    <row r="40" spans="1:6" x14ac:dyDescent="0.25">
      <c r="A40" t="s">
        <v>49</v>
      </c>
      <c r="B40">
        <v>1117234800</v>
      </c>
      <c r="C40">
        <v>1.34E-3</v>
      </c>
      <c r="D40">
        <v>2.6080000000000001E-3</v>
      </c>
      <c r="E40">
        <v>2.4489999999999998E-3</v>
      </c>
      <c r="F40">
        <v>1.3849999999999999E-3</v>
      </c>
    </row>
    <row r="41" spans="1:6" x14ac:dyDescent="0.25">
      <c r="A41" t="s">
        <v>50</v>
      </c>
      <c r="B41">
        <v>1117839600</v>
      </c>
      <c r="C41">
        <v>2.7759999999999998E-3</v>
      </c>
      <c r="D41">
        <v>2.6099999999999999E-3</v>
      </c>
      <c r="E41">
        <v>2.4949999999999998E-3</v>
      </c>
      <c r="F41">
        <v>2.0939999999999999E-3</v>
      </c>
    </row>
    <row r="42" spans="1:6" x14ac:dyDescent="0.25">
      <c r="A42" t="s">
        <v>51</v>
      </c>
      <c r="B42">
        <v>1118444400</v>
      </c>
      <c r="C42">
        <v>1.3910000000000001E-3</v>
      </c>
      <c r="D42">
        <v>2.591E-3</v>
      </c>
      <c r="E42">
        <v>2.3149999999999998E-3</v>
      </c>
      <c r="F42">
        <v>1.6590000000000001E-3</v>
      </c>
    </row>
    <row r="43" spans="1:6" x14ac:dyDescent="0.25">
      <c r="A43" t="s">
        <v>52</v>
      </c>
      <c r="B43">
        <v>1119049200</v>
      </c>
      <c r="C43">
        <v>1.3829999999999999E-3</v>
      </c>
      <c r="D43">
        <v>2.5730000000000002E-3</v>
      </c>
      <c r="E43">
        <v>2.1670000000000001E-3</v>
      </c>
      <c r="F43">
        <v>1.542E-3</v>
      </c>
    </row>
    <row r="44" spans="1:6" x14ac:dyDescent="0.25">
      <c r="A44" t="s">
        <v>53</v>
      </c>
      <c r="B44">
        <v>1119654000</v>
      </c>
      <c r="C44">
        <v>1.1150000000000001E-3</v>
      </c>
      <c r="D44">
        <v>2.5500000000000002E-3</v>
      </c>
      <c r="E44">
        <v>1.9959999999999999E-3</v>
      </c>
      <c r="F44">
        <v>1.286E-3</v>
      </c>
    </row>
    <row r="45" spans="1:6" x14ac:dyDescent="0.25">
      <c r="A45" t="s">
        <v>54</v>
      </c>
      <c r="B45">
        <v>1120258800</v>
      </c>
      <c r="C45">
        <v>1.8489999999999999E-3</v>
      </c>
      <c r="D45">
        <v>2.539E-3</v>
      </c>
      <c r="E45">
        <v>1.9750000000000002E-3</v>
      </c>
      <c r="F45">
        <v>1.676E-3</v>
      </c>
    </row>
    <row r="46" spans="1:6" x14ac:dyDescent="0.25">
      <c r="A46" t="s">
        <v>55</v>
      </c>
      <c r="B46">
        <v>1120863600</v>
      </c>
      <c r="C46">
        <v>3.3909999999999999E-3</v>
      </c>
      <c r="D46">
        <v>2.552E-3</v>
      </c>
      <c r="E46">
        <v>2.2060000000000001E-3</v>
      </c>
      <c r="F46">
        <v>2.7550000000000001E-3</v>
      </c>
    </row>
    <row r="47" spans="1:6" x14ac:dyDescent="0.25">
      <c r="A47" t="s">
        <v>56</v>
      </c>
      <c r="B47">
        <v>1121468400</v>
      </c>
      <c r="C47">
        <v>5.0610000000000004E-3</v>
      </c>
      <c r="D47">
        <v>2.5899999999999999E-3</v>
      </c>
      <c r="E47">
        <v>2.6689999999999999E-3</v>
      </c>
      <c r="F47">
        <v>4.2180000000000004E-3</v>
      </c>
    </row>
    <row r="48" spans="1:6" x14ac:dyDescent="0.25">
      <c r="A48" t="s">
        <v>57</v>
      </c>
      <c r="B48">
        <v>1122073200</v>
      </c>
      <c r="C48">
        <v>2.8010000000000001E-3</v>
      </c>
      <c r="D48">
        <v>2.5929999999999998E-3</v>
      </c>
      <c r="E48">
        <v>2.6740000000000002E-3</v>
      </c>
      <c r="F48">
        <v>3.1470000000000001E-3</v>
      </c>
    </row>
    <row r="49" spans="1:6" x14ac:dyDescent="0.25">
      <c r="A49" t="s">
        <v>58</v>
      </c>
      <c r="B49">
        <v>1122678000</v>
      </c>
      <c r="C49">
        <v>1.3799999999999999E-4</v>
      </c>
      <c r="D49">
        <v>2.555E-3</v>
      </c>
      <c r="E49">
        <v>2.2650000000000001E-3</v>
      </c>
      <c r="F49">
        <v>1.377E-3</v>
      </c>
    </row>
    <row r="50" spans="1:6" x14ac:dyDescent="0.25">
      <c r="A50" t="s">
        <v>59</v>
      </c>
      <c r="B50">
        <v>1123282800</v>
      </c>
      <c r="C50">
        <v>6.0000000000000002E-6</v>
      </c>
      <c r="D50">
        <v>2.516E-3</v>
      </c>
      <c r="E50">
        <v>1.902E-3</v>
      </c>
      <c r="F50">
        <v>5.8100000000000003E-4</v>
      </c>
    </row>
    <row r="51" spans="1:6" x14ac:dyDescent="0.25">
      <c r="A51" t="s">
        <v>60</v>
      </c>
      <c r="B51">
        <v>1123887600</v>
      </c>
      <c r="C51">
        <v>0</v>
      </c>
      <c r="D51">
        <v>2.477E-3</v>
      </c>
      <c r="E51">
        <v>1.596E-3</v>
      </c>
      <c r="F51">
        <v>2.4399999999999999E-4</v>
      </c>
    </row>
    <row r="52" spans="1:6" x14ac:dyDescent="0.25">
      <c r="A52" t="s">
        <v>61</v>
      </c>
      <c r="B52">
        <v>1124492400</v>
      </c>
      <c r="C52">
        <v>0</v>
      </c>
      <c r="D52">
        <v>2.4390000000000002E-3</v>
      </c>
      <c r="E52">
        <v>1.34E-3</v>
      </c>
      <c r="F52">
        <v>1.02E-4</v>
      </c>
    </row>
    <row r="53" spans="1:6" x14ac:dyDescent="0.25">
      <c r="A53" t="s">
        <v>62</v>
      </c>
      <c r="B53">
        <v>1125097200</v>
      </c>
      <c r="C53">
        <v>0</v>
      </c>
      <c r="D53">
        <v>2.4020000000000001E-3</v>
      </c>
      <c r="E53">
        <v>1.124E-3</v>
      </c>
      <c r="F53">
        <v>4.3000000000000002E-5</v>
      </c>
    </row>
    <row r="54" spans="1:6" x14ac:dyDescent="0.25">
      <c r="A54" t="s">
        <v>63</v>
      </c>
      <c r="B54">
        <v>1125702000</v>
      </c>
      <c r="C54">
        <v>0</v>
      </c>
      <c r="D54">
        <v>2.3649999999999999E-3</v>
      </c>
      <c r="E54">
        <v>9.4399999999999996E-4</v>
      </c>
      <c r="F54">
        <v>1.8E-5</v>
      </c>
    </row>
    <row r="55" spans="1:6" x14ac:dyDescent="0.25">
      <c r="A55" t="s">
        <v>64</v>
      </c>
      <c r="B55">
        <v>1126306800</v>
      </c>
      <c r="C55">
        <v>0</v>
      </c>
      <c r="D55">
        <v>2.3280000000000002E-3</v>
      </c>
      <c r="E55">
        <v>7.9199999999999995E-4</v>
      </c>
      <c r="F55">
        <v>7.9999999999999996E-6</v>
      </c>
    </row>
    <row r="56" spans="1:6" x14ac:dyDescent="0.25">
      <c r="A56" t="s">
        <v>65</v>
      </c>
      <c r="B56">
        <v>1126911600</v>
      </c>
      <c r="C56">
        <v>0</v>
      </c>
      <c r="D56">
        <v>2.2920000000000002E-3</v>
      </c>
      <c r="E56">
        <v>6.6500000000000001E-4</v>
      </c>
      <c r="F56">
        <v>3.0000000000000001E-6</v>
      </c>
    </row>
    <row r="57" spans="1:6" x14ac:dyDescent="0.25">
      <c r="A57" t="s">
        <v>66</v>
      </c>
      <c r="B57">
        <v>1127516400</v>
      </c>
      <c r="C57">
        <v>0</v>
      </c>
      <c r="D57">
        <v>2.2569999999999999E-3</v>
      </c>
      <c r="E57">
        <v>5.5800000000000001E-4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2.222E-3</v>
      </c>
      <c r="E58">
        <v>4.6799999999999999E-4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2.1879999999999998E-3</v>
      </c>
      <c r="E59">
        <v>3.9300000000000001E-4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2.1540000000000001E-3</v>
      </c>
      <c r="E60">
        <v>3.3E-4</v>
      </c>
      <c r="F60">
        <v>0</v>
      </c>
    </row>
    <row r="61" spans="1:6" x14ac:dyDescent="0.25">
      <c r="A61" t="s">
        <v>70</v>
      </c>
      <c r="B61">
        <v>1129935600</v>
      </c>
      <c r="C61">
        <v>4.5000000000000003E-5</v>
      </c>
      <c r="D61">
        <v>2.1220000000000002E-3</v>
      </c>
      <c r="E61">
        <v>2.8499999999999999E-4</v>
      </c>
      <c r="F61">
        <v>3.8000000000000002E-5</v>
      </c>
    </row>
    <row r="62" spans="1:6" x14ac:dyDescent="0.25">
      <c r="A62" t="s">
        <v>71</v>
      </c>
      <c r="B62">
        <v>1130540400</v>
      </c>
      <c r="C62">
        <v>1.0900000000000001E-4</v>
      </c>
      <c r="D62">
        <v>2.091E-3</v>
      </c>
      <c r="E62">
        <v>2.5599999999999999E-4</v>
      </c>
      <c r="F62">
        <v>6.4999999999999994E-5</v>
      </c>
    </row>
    <row r="63" spans="1:6" x14ac:dyDescent="0.25">
      <c r="A63" t="s">
        <v>72</v>
      </c>
      <c r="B63">
        <v>1131148800</v>
      </c>
      <c r="C63">
        <v>1.5999999999999999E-5</v>
      </c>
      <c r="D63">
        <v>2.0579999999999999E-3</v>
      </c>
      <c r="E63">
        <v>2.1699999999999999E-4</v>
      </c>
      <c r="F63">
        <v>3.6000000000000001E-5</v>
      </c>
    </row>
    <row r="64" spans="1:6" x14ac:dyDescent="0.25">
      <c r="A64" t="s">
        <v>73</v>
      </c>
      <c r="B64">
        <v>1131753600</v>
      </c>
      <c r="C64">
        <v>6.0000000000000002E-6</v>
      </c>
      <c r="D64">
        <v>2.0270000000000002E-3</v>
      </c>
      <c r="E64">
        <v>1.83E-4</v>
      </c>
      <c r="F64">
        <v>1.8E-5</v>
      </c>
    </row>
    <row r="65" spans="1:6" x14ac:dyDescent="0.25">
      <c r="A65" t="s">
        <v>74</v>
      </c>
      <c r="B65">
        <v>1132358400</v>
      </c>
      <c r="C65">
        <v>3.1999999999999999E-5</v>
      </c>
      <c r="D65">
        <v>1.9959999999999999E-3</v>
      </c>
      <c r="E65">
        <v>1.5899999999999999E-4</v>
      </c>
      <c r="F65">
        <v>3.1999999999999999E-5</v>
      </c>
    </row>
    <row r="66" spans="1:6" x14ac:dyDescent="0.25">
      <c r="A66" t="s">
        <v>75</v>
      </c>
      <c r="B66">
        <v>1132963200</v>
      </c>
      <c r="C66">
        <v>9.4899999999999997E-4</v>
      </c>
      <c r="D66">
        <v>1.98E-3</v>
      </c>
      <c r="E66">
        <v>2.9E-4</v>
      </c>
      <c r="F66">
        <v>6.4400000000000004E-4</v>
      </c>
    </row>
    <row r="67" spans="1:6" x14ac:dyDescent="0.25">
      <c r="A67" t="s">
        <v>76</v>
      </c>
      <c r="B67">
        <v>1133568000</v>
      </c>
      <c r="C67">
        <v>5.1099999999999995E-4</v>
      </c>
      <c r="D67">
        <v>1.957E-3</v>
      </c>
      <c r="E67">
        <v>3.2200000000000002E-4</v>
      </c>
      <c r="F67">
        <v>5.13E-4</v>
      </c>
    </row>
    <row r="68" spans="1:6" x14ac:dyDescent="0.25">
      <c r="A68" t="s">
        <v>77</v>
      </c>
      <c r="B68">
        <v>1134172800</v>
      </c>
      <c r="C68">
        <v>5.4799999999999998E-4</v>
      </c>
      <c r="D68">
        <v>1.9350000000000001E-3</v>
      </c>
      <c r="E68">
        <v>3.6299999999999999E-4</v>
      </c>
      <c r="F68">
        <v>6.2799999999999998E-4</v>
      </c>
    </row>
    <row r="69" spans="1:6" x14ac:dyDescent="0.25">
      <c r="A69" t="s">
        <v>78</v>
      </c>
      <c r="B69">
        <v>1134777600</v>
      </c>
      <c r="C69">
        <v>1.639E-3</v>
      </c>
      <c r="D69">
        <v>1.931E-3</v>
      </c>
      <c r="E69">
        <v>5.7700000000000004E-4</v>
      </c>
      <c r="F69">
        <v>1.3910000000000001E-3</v>
      </c>
    </row>
    <row r="70" spans="1:6" x14ac:dyDescent="0.25">
      <c r="A70" t="s">
        <v>79</v>
      </c>
      <c r="B70">
        <v>1135382400</v>
      </c>
      <c r="C70">
        <v>3.692E-3</v>
      </c>
      <c r="D70">
        <v>1.9580000000000001E-3</v>
      </c>
      <c r="E70">
        <v>1.083E-3</v>
      </c>
      <c r="F70">
        <v>2.8900000000000002E-3</v>
      </c>
    </row>
    <row r="71" spans="1:6" x14ac:dyDescent="0.25">
      <c r="A71" t="s">
        <v>80</v>
      </c>
      <c r="B71">
        <v>1135987200</v>
      </c>
      <c r="C71">
        <v>1.859E-3</v>
      </c>
      <c r="D71">
        <v>1.9559999999999998E-3</v>
      </c>
      <c r="E71">
        <v>1.207E-3</v>
      </c>
      <c r="F71">
        <v>2.2989999999999998E-3</v>
      </c>
    </row>
    <row r="72" spans="1:6" x14ac:dyDescent="0.25">
      <c r="A72" t="s">
        <v>81</v>
      </c>
      <c r="B72">
        <v>1136592000</v>
      </c>
      <c r="C72">
        <v>1.23E-3</v>
      </c>
      <c r="D72">
        <v>1.9449999999999999E-3</v>
      </c>
      <c r="E72">
        <v>1.2149999999999999E-3</v>
      </c>
      <c r="F72">
        <v>1.7639999999999999E-3</v>
      </c>
    </row>
    <row r="73" spans="1:6" x14ac:dyDescent="0.25">
      <c r="A73" t="s">
        <v>82</v>
      </c>
      <c r="B73">
        <v>1137196800</v>
      </c>
      <c r="C73">
        <v>4.1339999999999997E-3</v>
      </c>
      <c r="D73">
        <v>1.9780000000000002E-3</v>
      </c>
      <c r="E73">
        <v>1.701E-3</v>
      </c>
      <c r="F73">
        <v>3.496E-3</v>
      </c>
    </row>
    <row r="74" spans="1:6" x14ac:dyDescent="0.25">
      <c r="A74" t="s">
        <v>83</v>
      </c>
      <c r="B74">
        <v>1137801600</v>
      </c>
      <c r="C74">
        <v>5.5649999999999996E-3</v>
      </c>
      <c r="D74">
        <v>2.0330000000000001E-3</v>
      </c>
      <c r="E74">
        <v>2.3E-3</v>
      </c>
      <c r="F74">
        <v>4.3530000000000001E-3</v>
      </c>
    </row>
    <row r="75" spans="1:6" x14ac:dyDescent="0.25">
      <c r="A75" t="s">
        <v>84</v>
      </c>
      <c r="B75">
        <v>1138406400</v>
      </c>
      <c r="C75">
        <v>5.8409999999999998E-3</v>
      </c>
      <c r="D75">
        <v>2.0920000000000001E-3</v>
      </c>
      <c r="E75">
        <v>2.8879999999999999E-3</v>
      </c>
      <c r="F75">
        <v>5.6239999999999997E-3</v>
      </c>
    </row>
    <row r="76" spans="1:6" x14ac:dyDescent="0.25">
      <c r="A76" t="s">
        <v>85</v>
      </c>
      <c r="B76">
        <v>1139011200</v>
      </c>
      <c r="C76">
        <v>4.6990000000000001E-3</v>
      </c>
      <c r="D76">
        <v>2.1320000000000002E-3</v>
      </c>
      <c r="E76">
        <v>3.179E-3</v>
      </c>
      <c r="F76">
        <v>5.1440000000000001E-3</v>
      </c>
    </row>
    <row r="77" spans="1:6" x14ac:dyDescent="0.25">
      <c r="A77" t="s">
        <v>86</v>
      </c>
      <c r="B77">
        <v>1139616000</v>
      </c>
      <c r="C77">
        <v>5.2379999999999996E-3</v>
      </c>
      <c r="D77">
        <v>2.1789999999999999E-3</v>
      </c>
      <c r="E77">
        <v>3.5130000000000001E-3</v>
      </c>
      <c r="F77">
        <v>5.3239999999999997E-3</v>
      </c>
    </row>
    <row r="78" spans="1:6" x14ac:dyDescent="0.25">
      <c r="A78" t="s">
        <v>87</v>
      </c>
      <c r="B78">
        <v>1140220800</v>
      </c>
      <c r="C78">
        <v>5.5209999999999999E-3</v>
      </c>
      <c r="D78">
        <v>2.2300000000000002E-3</v>
      </c>
      <c r="E78">
        <v>3.8270000000000001E-3</v>
      </c>
      <c r="F78">
        <v>5.3400000000000001E-3</v>
      </c>
    </row>
    <row r="79" spans="1:6" x14ac:dyDescent="0.25">
      <c r="A79" t="s">
        <v>88</v>
      </c>
      <c r="B79">
        <v>1140825600</v>
      </c>
      <c r="C79">
        <v>1.853E-3</v>
      </c>
      <c r="D79">
        <v>2.2239999999999998E-3</v>
      </c>
      <c r="E79">
        <v>3.4989999999999999E-3</v>
      </c>
      <c r="F79">
        <v>3.1519999999999999E-3</v>
      </c>
    </row>
    <row r="80" spans="1:6" x14ac:dyDescent="0.25">
      <c r="A80" t="s">
        <v>89</v>
      </c>
      <c r="B80">
        <v>1141430400</v>
      </c>
      <c r="C80">
        <v>6.6E-4</v>
      </c>
      <c r="D80">
        <v>2.2000000000000001E-3</v>
      </c>
      <c r="E80">
        <v>3.0400000000000002E-3</v>
      </c>
      <c r="F80">
        <v>1.665E-3</v>
      </c>
    </row>
    <row r="81" spans="1:6" x14ac:dyDescent="0.25">
      <c r="A81" t="s">
        <v>90</v>
      </c>
      <c r="B81">
        <v>1142031600</v>
      </c>
      <c r="C81">
        <v>2.153E-3</v>
      </c>
      <c r="D81">
        <v>2.199E-3</v>
      </c>
      <c r="E81">
        <v>2.9199999999999999E-3</v>
      </c>
      <c r="F81">
        <v>2.392E-3</v>
      </c>
    </row>
    <row r="82" spans="1:6" x14ac:dyDescent="0.25">
      <c r="A82" t="s">
        <v>91</v>
      </c>
      <c r="B82">
        <v>1142636400</v>
      </c>
      <c r="C82">
        <v>5.7330000000000002E-3</v>
      </c>
      <c r="D82">
        <v>2.2539999999999999E-3</v>
      </c>
      <c r="E82">
        <v>3.3869999999999998E-3</v>
      </c>
      <c r="F82">
        <v>4.646E-3</v>
      </c>
    </row>
    <row r="83" spans="1:6" x14ac:dyDescent="0.25">
      <c r="A83" t="s">
        <v>92</v>
      </c>
      <c r="B83">
        <v>1143241200</v>
      </c>
      <c r="C83">
        <v>7.0239999999999999E-3</v>
      </c>
      <c r="D83">
        <v>2.3270000000000001E-3</v>
      </c>
      <c r="E83">
        <v>3.9709999999999997E-3</v>
      </c>
      <c r="F83">
        <v>6.1040000000000001E-3</v>
      </c>
    </row>
    <row r="84" spans="1:6" x14ac:dyDescent="0.25">
      <c r="A84" t="s">
        <v>93</v>
      </c>
      <c r="B84">
        <v>1143846000</v>
      </c>
      <c r="C84">
        <v>5.7939999999999997E-3</v>
      </c>
      <c r="D84">
        <v>2.3800000000000002E-3</v>
      </c>
      <c r="E84">
        <v>4.2519999999999997E-3</v>
      </c>
      <c r="F84">
        <v>5.7759999999999999E-3</v>
      </c>
    </row>
    <row r="85" spans="1:6" x14ac:dyDescent="0.25">
      <c r="A85" t="s">
        <v>94</v>
      </c>
      <c r="B85">
        <v>1144450800</v>
      </c>
      <c r="C85">
        <v>1.261E-3</v>
      </c>
      <c r="D85">
        <v>2.362E-3</v>
      </c>
      <c r="E85">
        <v>3.7789999999999998E-3</v>
      </c>
      <c r="F85">
        <v>3.3040000000000001E-3</v>
      </c>
    </row>
    <row r="86" spans="1:6" x14ac:dyDescent="0.25">
      <c r="A86" t="s">
        <v>95</v>
      </c>
      <c r="B86">
        <v>1145055600</v>
      </c>
      <c r="C86">
        <v>3.2000000000000003E-4</v>
      </c>
      <c r="D86">
        <v>2.3310000000000002E-3</v>
      </c>
      <c r="E86">
        <v>3.2200000000000002E-3</v>
      </c>
      <c r="F86">
        <v>1.5169999999999999E-3</v>
      </c>
    </row>
    <row r="87" spans="1:6" x14ac:dyDescent="0.25">
      <c r="A87" t="s">
        <v>96</v>
      </c>
      <c r="B87">
        <v>1145660400</v>
      </c>
      <c r="C87">
        <v>3.2160000000000001E-3</v>
      </c>
      <c r="D87">
        <v>2.3440000000000002E-3</v>
      </c>
      <c r="E87">
        <v>3.2230000000000002E-3</v>
      </c>
      <c r="F87">
        <v>2.6059999999999998E-3</v>
      </c>
    </row>
    <row r="88" spans="1:6" x14ac:dyDescent="0.25">
      <c r="A88" t="s">
        <v>97</v>
      </c>
      <c r="B88">
        <v>1146265200</v>
      </c>
      <c r="C88">
        <v>4.1079999999999997E-3</v>
      </c>
      <c r="D88">
        <v>2.3709999999999998E-3</v>
      </c>
      <c r="E88">
        <v>3.3630000000000001E-3</v>
      </c>
      <c r="F88">
        <v>3.46E-3</v>
      </c>
    </row>
    <row r="89" spans="1:6" x14ac:dyDescent="0.25">
      <c r="A89" t="s">
        <v>98</v>
      </c>
      <c r="B89">
        <v>1146870000</v>
      </c>
      <c r="C89">
        <v>3.1180000000000001E-3</v>
      </c>
      <c r="D89">
        <v>2.3830000000000001E-3</v>
      </c>
      <c r="E89">
        <v>3.326E-3</v>
      </c>
      <c r="F89">
        <v>3.3430000000000001E-3</v>
      </c>
    </row>
    <row r="90" spans="1:6" x14ac:dyDescent="0.25">
      <c r="A90" t="s">
        <v>99</v>
      </c>
      <c r="B90">
        <v>1147474800</v>
      </c>
      <c r="C90">
        <v>5.1520000000000003E-3</v>
      </c>
      <c r="D90">
        <v>2.4250000000000001E-3</v>
      </c>
      <c r="E90">
        <v>3.6189999999999998E-3</v>
      </c>
      <c r="F90">
        <v>4.4339999999999996E-3</v>
      </c>
    </row>
    <row r="91" spans="1:6" x14ac:dyDescent="0.25">
      <c r="A91" t="s">
        <v>100</v>
      </c>
      <c r="B91">
        <v>1148079600</v>
      </c>
      <c r="C91">
        <v>5.8180000000000003E-3</v>
      </c>
      <c r="D91">
        <v>2.477E-3</v>
      </c>
      <c r="E91">
        <v>3.9709999999999997E-3</v>
      </c>
      <c r="F91">
        <v>5.2649999999999997E-3</v>
      </c>
    </row>
    <row r="92" spans="1:6" x14ac:dyDescent="0.25">
      <c r="A92" t="s">
        <v>101</v>
      </c>
      <c r="B92">
        <v>1148684400</v>
      </c>
      <c r="C92">
        <v>5.2069999999999998E-3</v>
      </c>
      <c r="D92">
        <v>2.519E-3</v>
      </c>
      <c r="E92">
        <v>4.1700000000000001E-3</v>
      </c>
      <c r="F92">
        <v>5.3090000000000004E-3</v>
      </c>
    </row>
    <row r="93" spans="1:6" x14ac:dyDescent="0.25">
      <c r="A93" t="s">
        <v>102</v>
      </c>
      <c r="B93">
        <v>1149289200</v>
      </c>
      <c r="C93">
        <v>5.2750000000000002E-3</v>
      </c>
      <c r="D93">
        <v>2.5609999999999999E-3</v>
      </c>
      <c r="E93">
        <v>4.3499999999999997E-3</v>
      </c>
      <c r="F93">
        <v>5.352E-3</v>
      </c>
    </row>
    <row r="94" spans="1:6" x14ac:dyDescent="0.25">
      <c r="A94" t="s">
        <v>103</v>
      </c>
      <c r="B94">
        <v>1149894000</v>
      </c>
      <c r="C94">
        <v>6.9399999999999996E-4</v>
      </c>
      <c r="D94">
        <v>2.532E-3</v>
      </c>
      <c r="E94">
        <v>3.754E-3</v>
      </c>
      <c r="F94">
        <v>2.513E-3</v>
      </c>
    </row>
    <row r="95" spans="1:6" x14ac:dyDescent="0.25">
      <c r="A95" t="s">
        <v>104</v>
      </c>
      <c r="B95">
        <v>1150498800</v>
      </c>
      <c r="C95">
        <v>2.3E-5</v>
      </c>
      <c r="D95">
        <v>2.493E-3</v>
      </c>
      <c r="E95">
        <v>3.1540000000000001E-3</v>
      </c>
      <c r="F95">
        <v>1.0660000000000001E-3</v>
      </c>
    </row>
    <row r="96" spans="1:6" x14ac:dyDescent="0.25">
      <c r="A96" t="s">
        <v>105</v>
      </c>
      <c r="B96">
        <v>1151103600</v>
      </c>
      <c r="C96">
        <v>2.9E-5</v>
      </c>
      <c r="D96">
        <v>2.4550000000000002E-3</v>
      </c>
      <c r="E96">
        <v>2.6519999999999998E-3</v>
      </c>
      <c r="F96">
        <v>4.6200000000000001E-4</v>
      </c>
    </row>
    <row r="97" spans="1:6" x14ac:dyDescent="0.25">
      <c r="A97" t="s">
        <v>106</v>
      </c>
      <c r="B97">
        <v>1151708400</v>
      </c>
      <c r="C97">
        <v>1.8E-5</v>
      </c>
      <c r="D97">
        <v>2.418E-3</v>
      </c>
      <c r="E97">
        <v>2.2290000000000001E-3</v>
      </c>
      <c r="F97">
        <v>2.0599999999999999E-4</v>
      </c>
    </row>
    <row r="98" spans="1:6" x14ac:dyDescent="0.25">
      <c r="A98" t="s">
        <v>107</v>
      </c>
      <c r="B98">
        <v>1152313200</v>
      </c>
      <c r="C98">
        <v>3.0000000000000001E-5</v>
      </c>
      <c r="D98">
        <v>2.3809999999999999E-3</v>
      </c>
      <c r="E98">
        <v>1.8749999999999999E-3</v>
      </c>
      <c r="F98">
        <v>1.01E-4</v>
      </c>
    </row>
    <row r="99" spans="1:6" x14ac:dyDescent="0.25">
      <c r="A99" t="s">
        <v>108</v>
      </c>
      <c r="B99">
        <v>1152918000</v>
      </c>
      <c r="C99">
        <v>4.0299999999999998E-4</v>
      </c>
      <c r="D99">
        <v>2.3500000000000001E-3</v>
      </c>
      <c r="E99">
        <v>1.6429999999999999E-3</v>
      </c>
      <c r="F99">
        <v>3.68E-4</v>
      </c>
    </row>
    <row r="100" spans="1:6" x14ac:dyDescent="0.25">
      <c r="A100" t="s">
        <v>109</v>
      </c>
      <c r="B100">
        <v>1153522800</v>
      </c>
      <c r="C100">
        <v>2.3930000000000002E-3</v>
      </c>
      <c r="D100">
        <v>2.3509999999999998E-3</v>
      </c>
      <c r="E100">
        <v>1.779E-3</v>
      </c>
      <c r="F100">
        <v>1.836E-3</v>
      </c>
    </row>
    <row r="101" spans="1:6" x14ac:dyDescent="0.25">
      <c r="A101" t="s">
        <v>110</v>
      </c>
      <c r="B101">
        <v>1154127600</v>
      </c>
      <c r="C101">
        <v>3.728E-3</v>
      </c>
      <c r="D101">
        <v>2.372E-3</v>
      </c>
      <c r="E101">
        <v>2.0869999999999999E-3</v>
      </c>
      <c r="F101">
        <v>2.8839999999999998E-3</v>
      </c>
    </row>
    <row r="102" spans="1:6" x14ac:dyDescent="0.25">
      <c r="A102" t="s">
        <v>111</v>
      </c>
      <c r="B102">
        <v>1154732400</v>
      </c>
      <c r="C102">
        <v>3.9769999999999996E-3</v>
      </c>
      <c r="D102">
        <v>2.3960000000000001E-3</v>
      </c>
      <c r="E102">
        <v>2.3909999999999999E-3</v>
      </c>
      <c r="F102">
        <v>3.5750000000000001E-3</v>
      </c>
    </row>
    <row r="103" spans="1:6" x14ac:dyDescent="0.25">
      <c r="A103" t="s">
        <v>112</v>
      </c>
      <c r="B103">
        <v>1155337200</v>
      </c>
      <c r="C103">
        <v>4.4850000000000003E-3</v>
      </c>
      <c r="D103">
        <v>2.428E-3</v>
      </c>
      <c r="E103">
        <v>2.7239999999999999E-3</v>
      </c>
      <c r="F103">
        <v>4.0860000000000002E-3</v>
      </c>
    </row>
    <row r="104" spans="1:6" x14ac:dyDescent="0.25">
      <c r="A104" t="s">
        <v>113</v>
      </c>
      <c r="B104">
        <v>1155942000</v>
      </c>
      <c r="C104">
        <v>3.349E-3</v>
      </c>
      <c r="D104">
        <v>2.4420000000000002E-3</v>
      </c>
      <c r="E104">
        <v>2.8159999999999999E-3</v>
      </c>
      <c r="F104">
        <v>3.5500000000000002E-3</v>
      </c>
    </row>
    <row r="105" spans="1:6" x14ac:dyDescent="0.25">
      <c r="A105" t="s">
        <v>114</v>
      </c>
      <c r="B105">
        <v>1156546800</v>
      </c>
      <c r="C105">
        <v>2.7190000000000001E-3</v>
      </c>
      <c r="D105">
        <v>2.4459999999999998E-3</v>
      </c>
      <c r="E105">
        <v>2.8E-3</v>
      </c>
      <c r="F105">
        <v>3.0760000000000002E-3</v>
      </c>
    </row>
    <row r="106" spans="1:6" x14ac:dyDescent="0.25">
      <c r="A106" t="s">
        <v>115</v>
      </c>
      <c r="B106">
        <v>1157151600</v>
      </c>
      <c r="C106">
        <v>2.7369999999999998E-3</v>
      </c>
      <c r="D106">
        <v>2.4510000000000001E-3</v>
      </c>
      <c r="E106">
        <v>2.7910000000000001E-3</v>
      </c>
      <c r="F106">
        <v>2.9359999999999998E-3</v>
      </c>
    </row>
    <row r="107" spans="1:6" x14ac:dyDescent="0.25">
      <c r="A107" t="s">
        <v>116</v>
      </c>
      <c r="B107">
        <v>1157756400</v>
      </c>
      <c r="C107">
        <v>2.8040000000000001E-3</v>
      </c>
      <c r="D107">
        <v>2.4559999999999998E-3</v>
      </c>
      <c r="E107">
        <v>2.7889999999999998E-3</v>
      </c>
      <c r="F107">
        <v>2.8040000000000001E-3</v>
      </c>
    </row>
    <row r="108" spans="1:6" x14ac:dyDescent="0.25">
      <c r="A108" t="s">
        <v>117</v>
      </c>
      <c r="B108">
        <v>1158361200</v>
      </c>
      <c r="C108">
        <v>3.0730000000000002E-3</v>
      </c>
      <c r="D108">
        <v>2.4650000000000002E-3</v>
      </c>
      <c r="E108">
        <v>2.8349999999999998E-3</v>
      </c>
      <c r="F108">
        <v>3.0010000000000002E-3</v>
      </c>
    </row>
    <row r="109" spans="1:6" x14ac:dyDescent="0.25">
      <c r="A109" t="s">
        <v>118</v>
      </c>
      <c r="B109">
        <v>1158966000</v>
      </c>
      <c r="C109">
        <v>3.1380000000000002E-3</v>
      </c>
      <c r="D109">
        <v>2.4750000000000002E-3</v>
      </c>
      <c r="E109">
        <v>2.8830000000000001E-3</v>
      </c>
      <c r="F109">
        <v>3.1059999999999998E-3</v>
      </c>
    </row>
    <row r="110" spans="1:6" x14ac:dyDescent="0.25">
      <c r="A110" t="s">
        <v>119</v>
      </c>
      <c r="B110">
        <v>1159570800</v>
      </c>
      <c r="C110">
        <v>3.5969999999999999E-3</v>
      </c>
      <c r="D110">
        <v>2.4919999999999999E-3</v>
      </c>
      <c r="E110">
        <v>2.996E-3</v>
      </c>
      <c r="F110">
        <v>3.3960000000000001E-3</v>
      </c>
    </row>
    <row r="111" spans="1:6" x14ac:dyDescent="0.25">
      <c r="A111" t="s">
        <v>120</v>
      </c>
      <c r="B111">
        <v>1160175600</v>
      </c>
      <c r="C111">
        <v>3.1350000000000002E-3</v>
      </c>
      <c r="D111">
        <v>2.5019999999999999E-3</v>
      </c>
      <c r="E111">
        <v>3.0100000000000001E-3</v>
      </c>
      <c r="F111">
        <v>3.1099999999999999E-3</v>
      </c>
    </row>
    <row r="112" spans="1:6" x14ac:dyDescent="0.25">
      <c r="A112" t="s">
        <v>121</v>
      </c>
      <c r="B112">
        <v>1160780400</v>
      </c>
      <c r="C112">
        <v>7.5699999999999997E-4</v>
      </c>
      <c r="D112">
        <v>2.4750000000000002E-3</v>
      </c>
      <c r="E112">
        <v>2.6549999999999998E-3</v>
      </c>
      <c r="F112">
        <v>1.8929999999999999E-3</v>
      </c>
    </row>
    <row r="113" spans="1:6" x14ac:dyDescent="0.25">
      <c r="A113" t="s">
        <v>122</v>
      </c>
      <c r="B113">
        <v>1161385200</v>
      </c>
      <c r="C113">
        <v>2.6380000000000002E-3</v>
      </c>
      <c r="D113">
        <v>2.477E-3</v>
      </c>
      <c r="E113">
        <v>2.6540000000000001E-3</v>
      </c>
      <c r="F113">
        <v>2.382E-3</v>
      </c>
    </row>
    <row r="114" spans="1:6" x14ac:dyDescent="0.25">
      <c r="A114" t="s">
        <v>123</v>
      </c>
      <c r="B114">
        <v>1161990000</v>
      </c>
      <c r="C114">
        <v>1.949E-3</v>
      </c>
      <c r="D114">
        <v>2.4689999999999998E-3</v>
      </c>
      <c r="E114">
        <v>2.5400000000000002E-3</v>
      </c>
      <c r="F114">
        <v>2.137E-3</v>
      </c>
    </row>
    <row r="115" spans="1:6" x14ac:dyDescent="0.25">
      <c r="A115" t="s">
        <v>124</v>
      </c>
      <c r="B115">
        <v>1162598400</v>
      </c>
      <c r="C115">
        <v>2.6080000000000001E-3</v>
      </c>
      <c r="D115">
        <v>2.4710000000000001E-3</v>
      </c>
      <c r="E115">
        <v>2.545E-3</v>
      </c>
      <c r="F115">
        <v>2.3180000000000002E-3</v>
      </c>
    </row>
    <row r="116" spans="1:6" x14ac:dyDescent="0.25">
      <c r="A116" t="s">
        <v>125</v>
      </c>
      <c r="B116">
        <v>1163203200</v>
      </c>
      <c r="C116">
        <v>2.6289999999999998E-3</v>
      </c>
      <c r="D116">
        <v>2.4729999999999999E-3</v>
      </c>
      <c r="E116">
        <v>2.5690000000000001E-3</v>
      </c>
      <c r="F116">
        <v>2.7360000000000002E-3</v>
      </c>
    </row>
    <row r="117" spans="1:6" x14ac:dyDescent="0.25">
      <c r="A117" t="s">
        <v>126</v>
      </c>
      <c r="B117">
        <v>1163808000</v>
      </c>
      <c r="C117">
        <v>3.179E-3</v>
      </c>
      <c r="D117">
        <v>2.4840000000000001E-3</v>
      </c>
      <c r="E117">
        <v>2.6689999999999999E-3</v>
      </c>
      <c r="F117">
        <v>3.0630000000000002E-3</v>
      </c>
    </row>
    <row r="118" spans="1:6" x14ac:dyDescent="0.25">
      <c r="A118" t="s">
        <v>127</v>
      </c>
      <c r="B118">
        <v>1164412800</v>
      </c>
      <c r="C118">
        <v>1.5300000000000001E-4</v>
      </c>
      <c r="D118">
        <v>2.4480000000000001E-3</v>
      </c>
      <c r="E118">
        <v>2.2629999999999998E-3</v>
      </c>
      <c r="F118">
        <v>1.343E-3</v>
      </c>
    </row>
    <row r="119" spans="1:6" x14ac:dyDescent="0.25">
      <c r="A119" t="s">
        <v>128</v>
      </c>
      <c r="B119">
        <v>1165017600</v>
      </c>
      <c r="C119">
        <v>0</v>
      </c>
      <c r="D119">
        <v>2.4099999999999998E-3</v>
      </c>
      <c r="E119">
        <v>1.8990000000000001E-3</v>
      </c>
      <c r="F119">
        <v>5.6400000000000005E-4</v>
      </c>
    </row>
    <row r="120" spans="1:6" x14ac:dyDescent="0.25">
      <c r="A120" t="s">
        <v>129</v>
      </c>
      <c r="B120">
        <v>1165622400</v>
      </c>
      <c r="C120">
        <v>9.9999999999999995E-7</v>
      </c>
      <c r="D120">
        <v>2.3730000000000001E-3</v>
      </c>
      <c r="E120">
        <v>1.5939999999999999E-3</v>
      </c>
      <c r="F120">
        <v>2.3699999999999999E-4</v>
      </c>
    </row>
    <row r="121" spans="1:6" x14ac:dyDescent="0.25">
      <c r="A121" t="s">
        <v>130</v>
      </c>
      <c r="B121">
        <v>1166227200</v>
      </c>
      <c r="C121">
        <v>7.9000000000000001E-4</v>
      </c>
      <c r="D121">
        <v>2.349E-3</v>
      </c>
      <c r="E121">
        <v>1.4710000000000001E-3</v>
      </c>
      <c r="F121">
        <v>6.7500000000000004E-4</v>
      </c>
    </row>
    <row r="122" spans="1:6" x14ac:dyDescent="0.25">
      <c r="A122" t="s">
        <v>131</v>
      </c>
      <c r="B122">
        <v>1166832000</v>
      </c>
      <c r="C122">
        <v>1.825E-3</v>
      </c>
      <c r="D122">
        <v>2.3410000000000002E-3</v>
      </c>
      <c r="E122">
        <v>1.5280000000000001E-3</v>
      </c>
      <c r="F122">
        <v>1.3619999999999999E-3</v>
      </c>
    </row>
    <row r="123" spans="1:6" x14ac:dyDescent="0.25">
      <c r="A123" t="s">
        <v>132</v>
      </c>
      <c r="B123">
        <v>1167436800</v>
      </c>
      <c r="C123">
        <v>4.6000000000000001E-4</v>
      </c>
      <c r="D123">
        <v>2.3119999999999998E-3</v>
      </c>
      <c r="E123">
        <v>1.3550000000000001E-3</v>
      </c>
      <c r="F123">
        <v>8.1899999999999996E-4</v>
      </c>
    </row>
    <row r="124" spans="1:6" x14ac:dyDescent="0.25">
      <c r="A124" t="s">
        <v>133</v>
      </c>
      <c r="B124">
        <v>1168041600</v>
      </c>
      <c r="C124">
        <v>1.1590000000000001E-3</v>
      </c>
      <c r="D124">
        <v>2.294E-3</v>
      </c>
      <c r="E124">
        <v>1.325E-3</v>
      </c>
      <c r="F124">
        <v>1.059E-3</v>
      </c>
    </row>
    <row r="125" spans="1:6" x14ac:dyDescent="0.25">
      <c r="A125" t="s">
        <v>134</v>
      </c>
      <c r="B125">
        <v>1168646400</v>
      </c>
      <c r="C125">
        <v>1.9620000000000002E-3</v>
      </c>
      <c r="D125">
        <v>2.2889999999999998E-3</v>
      </c>
      <c r="E125">
        <v>1.426E-3</v>
      </c>
      <c r="F125">
        <v>1.565E-3</v>
      </c>
    </row>
    <row r="126" spans="1:6" x14ac:dyDescent="0.25">
      <c r="A126" t="s">
        <v>135</v>
      </c>
      <c r="B126">
        <v>1169251200</v>
      </c>
      <c r="C126">
        <v>2.0969999999999999E-3</v>
      </c>
      <c r="D126">
        <v>2.2859999999999998E-3</v>
      </c>
      <c r="E126">
        <v>1.5399999999999999E-3</v>
      </c>
      <c r="F126">
        <v>1.9970000000000001E-3</v>
      </c>
    </row>
    <row r="127" spans="1:6" x14ac:dyDescent="0.25">
      <c r="A127" t="s">
        <v>136</v>
      </c>
      <c r="B127">
        <v>1169856000</v>
      </c>
      <c r="C127">
        <v>1.622E-3</v>
      </c>
      <c r="D127">
        <v>2.2750000000000001E-3</v>
      </c>
      <c r="E127">
        <v>1.5449999999999999E-3</v>
      </c>
      <c r="F127">
        <v>1.652E-3</v>
      </c>
    </row>
    <row r="128" spans="1:6" x14ac:dyDescent="0.25">
      <c r="A128" t="s">
        <v>137</v>
      </c>
      <c r="B128">
        <v>1170460800</v>
      </c>
      <c r="C128">
        <v>1.312E-3</v>
      </c>
      <c r="D128">
        <v>2.2599999999999999E-3</v>
      </c>
      <c r="E128">
        <v>1.513E-3</v>
      </c>
      <c r="F128">
        <v>1.57E-3</v>
      </c>
    </row>
    <row r="129" spans="1:6" x14ac:dyDescent="0.25">
      <c r="A129" t="s">
        <v>138</v>
      </c>
      <c r="B129">
        <v>1171065600</v>
      </c>
      <c r="C129">
        <v>2.6870000000000002E-3</v>
      </c>
      <c r="D129">
        <v>2.2669999999999999E-3</v>
      </c>
      <c r="E129">
        <v>1.696E-3</v>
      </c>
      <c r="F129">
        <v>2.1489999999999999E-3</v>
      </c>
    </row>
    <row r="130" spans="1:6" x14ac:dyDescent="0.25">
      <c r="A130" t="s">
        <v>139</v>
      </c>
      <c r="B130">
        <v>1171670400</v>
      </c>
      <c r="C130">
        <v>2.4350000000000001E-3</v>
      </c>
      <c r="D130">
        <v>2.2690000000000002E-3</v>
      </c>
      <c r="E130">
        <v>1.8190000000000001E-3</v>
      </c>
      <c r="F130">
        <v>2.431E-3</v>
      </c>
    </row>
    <row r="131" spans="1:6" x14ac:dyDescent="0.25">
      <c r="A131" t="s">
        <v>140</v>
      </c>
      <c r="B131">
        <v>1172275200</v>
      </c>
      <c r="C131">
        <v>1.684E-3</v>
      </c>
      <c r="D131">
        <v>2.2599999999999999E-3</v>
      </c>
      <c r="E131">
        <v>1.792E-3</v>
      </c>
      <c r="F131">
        <v>1.918E-3</v>
      </c>
    </row>
    <row r="132" spans="1:6" x14ac:dyDescent="0.25">
      <c r="A132" t="s">
        <v>141</v>
      </c>
      <c r="B132">
        <v>1172880000</v>
      </c>
      <c r="C132">
        <v>1.0560000000000001E-3</v>
      </c>
      <c r="D132">
        <v>2.2409999999999999E-3</v>
      </c>
      <c r="E132">
        <v>1.673E-3</v>
      </c>
      <c r="F132">
        <v>1.4339999999999999E-3</v>
      </c>
    </row>
    <row r="133" spans="1:6" x14ac:dyDescent="0.25">
      <c r="A133" t="s">
        <v>142</v>
      </c>
      <c r="B133">
        <v>1173481200</v>
      </c>
      <c r="C133">
        <v>6.1700000000000004E-4</v>
      </c>
      <c r="D133">
        <v>2.2160000000000001E-3</v>
      </c>
      <c r="E133">
        <v>1.5039999999999999E-3</v>
      </c>
      <c r="F133">
        <v>9.5799999999999998E-4</v>
      </c>
    </row>
    <row r="134" spans="1:6" x14ac:dyDescent="0.25">
      <c r="A134" t="s">
        <v>143</v>
      </c>
      <c r="B134">
        <v>1174086000</v>
      </c>
      <c r="C134">
        <v>2.957E-3</v>
      </c>
      <c r="D134">
        <v>2.2279999999999999E-3</v>
      </c>
      <c r="E134">
        <v>1.7520000000000001E-3</v>
      </c>
      <c r="F134">
        <v>2.4220000000000001E-3</v>
      </c>
    </row>
    <row r="135" spans="1:6" x14ac:dyDescent="0.25">
      <c r="A135" t="s">
        <v>144</v>
      </c>
      <c r="B135">
        <v>1174690800</v>
      </c>
      <c r="C135">
        <v>1.9469999999999999E-3</v>
      </c>
      <c r="D135">
        <v>2.2230000000000001E-3</v>
      </c>
      <c r="E135">
        <v>1.776E-3</v>
      </c>
      <c r="F135">
        <v>2.0500000000000002E-3</v>
      </c>
    </row>
    <row r="136" spans="1:6" x14ac:dyDescent="0.25">
      <c r="A136" t="s">
        <v>145</v>
      </c>
      <c r="B136">
        <v>1175295600</v>
      </c>
      <c r="C136">
        <v>1.219E-3</v>
      </c>
      <c r="D136">
        <v>2.2079999999999999E-3</v>
      </c>
      <c r="E136">
        <v>1.6819999999999999E-3</v>
      </c>
      <c r="F136">
        <v>1.5039999999999999E-3</v>
      </c>
    </row>
    <row r="137" spans="1:6" x14ac:dyDescent="0.25">
      <c r="A137" t="s">
        <v>146</v>
      </c>
      <c r="B137">
        <v>1175900400</v>
      </c>
      <c r="C137">
        <v>1.0399999999999999E-3</v>
      </c>
      <c r="D137">
        <v>2.1900000000000001E-3</v>
      </c>
      <c r="E137">
        <v>1.5790000000000001E-3</v>
      </c>
      <c r="F137">
        <v>1.235E-3</v>
      </c>
    </row>
    <row r="138" spans="1:6" x14ac:dyDescent="0.25">
      <c r="A138" t="s">
        <v>147</v>
      </c>
      <c r="B138">
        <v>1176505200</v>
      </c>
      <c r="C138">
        <v>2.2300000000000002E-3</v>
      </c>
      <c r="D138">
        <v>2.1900000000000001E-3</v>
      </c>
      <c r="E138">
        <v>1.688E-3</v>
      </c>
      <c r="F138">
        <v>1.9059999999999999E-3</v>
      </c>
    </row>
    <row r="139" spans="1:6" x14ac:dyDescent="0.25">
      <c r="A139" t="s">
        <v>148</v>
      </c>
      <c r="B139">
        <v>1177110000</v>
      </c>
      <c r="C139">
        <v>1.462E-3</v>
      </c>
      <c r="D139">
        <v>2.1789999999999999E-3</v>
      </c>
      <c r="E139">
        <v>1.6490000000000001E-3</v>
      </c>
      <c r="F139">
        <v>1.6280000000000001E-3</v>
      </c>
    </row>
    <row r="140" spans="1:6" x14ac:dyDescent="0.25">
      <c r="A140" t="s">
        <v>149</v>
      </c>
      <c r="B140">
        <v>1177714800</v>
      </c>
      <c r="C140">
        <v>2.114E-3</v>
      </c>
      <c r="D140">
        <v>2.1779999999999998E-3</v>
      </c>
      <c r="E140">
        <v>1.722E-3</v>
      </c>
      <c r="F140">
        <v>1.8929999999999999E-3</v>
      </c>
    </row>
    <row r="141" spans="1:6" x14ac:dyDescent="0.25">
      <c r="A141" t="s">
        <v>150</v>
      </c>
      <c r="B141">
        <v>1178319600</v>
      </c>
      <c r="C141">
        <v>2.748E-3</v>
      </c>
      <c r="D141">
        <v>2.186E-3</v>
      </c>
      <c r="E141">
        <v>1.884E-3</v>
      </c>
      <c r="F141">
        <v>2.3640000000000002E-3</v>
      </c>
    </row>
    <row r="142" spans="1:6" x14ac:dyDescent="0.25">
      <c r="A142" t="s">
        <v>151</v>
      </c>
      <c r="B142">
        <v>1178924400</v>
      </c>
      <c r="C142">
        <v>2.849E-3</v>
      </c>
      <c r="D142">
        <v>2.196E-3</v>
      </c>
      <c r="E142">
        <v>2.039E-3</v>
      </c>
      <c r="F142">
        <v>2.679E-3</v>
      </c>
    </row>
    <row r="143" spans="1:6" x14ac:dyDescent="0.25">
      <c r="A143" t="s">
        <v>152</v>
      </c>
      <c r="B143">
        <v>1179529200</v>
      </c>
      <c r="C143">
        <v>3.0609999999999999E-3</v>
      </c>
      <c r="D143">
        <v>2.209E-3</v>
      </c>
      <c r="E143">
        <v>2.1970000000000002E-3</v>
      </c>
      <c r="F143">
        <v>2.8279999999999998E-3</v>
      </c>
    </row>
    <row r="144" spans="1:6" x14ac:dyDescent="0.25">
      <c r="A144" t="s">
        <v>153</v>
      </c>
      <c r="B144">
        <v>1180134000</v>
      </c>
      <c r="C144">
        <v>2.5170000000000001E-3</v>
      </c>
      <c r="D144">
        <v>2.2139999999999998E-3</v>
      </c>
      <c r="E144">
        <v>2.2529999999999998E-3</v>
      </c>
      <c r="F144">
        <v>2.7490000000000001E-3</v>
      </c>
    </row>
    <row r="145" spans="1:6" x14ac:dyDescent="0.25">
      <c r="A145" t="s">
        <v>154</v>
      </c>
      <c r="B145">
        <v>1180738800</v>
      </c>
      <c r="C145">
        <v>2.97E-3</v>
      </c>
      <c r="D145">
        <v>2.225E-3</v>
      </c>
      <c r="E145">
        <v>2.3609999999999998E-3</v>
      </c>
      <c r="F145">
        <v>2.7910000000000001E-3</v>
      </c>
    </row>
    <row r="146" spans="1:6" x14ac:dyDescent="0.25">
      <c r="A146" t="s">
        <v>155</v>
      </c>
      <c r="B146">
        <v>1181343600</v>
      </c>
      <c r="C146">
        <v>1.3669999999999999E-3</v>
      </c>
      <c r="D146">
        <v>2.212E-3</v>
      </c>
      <c r="E146">
        <v>2.1970000000000002E-3</v>
      </c>
      <c r="F146">
        <v>1.905E-3</v>
      </c>
    </row>
    <row r="147" spans="1:6" x14ac:dyDescent="0.25">
      <c r="A147" t="s">
        <v>156</v>
      </c>
      <c r="B147">
        <v>1181948400</v>
      </c>
      <c r="C147">
        <v>5.8900000000000001E-4</v>
      </c>
      <c r="D147">
        <v>2.1870000000000001E-3</v>
      </c>
      <c r="E147">
        <v>1.936E-3</v>
      </c>
      <c r="F147">
        <v>1.0950000000000001E-3</v>
      </c>
    </row>
    <row r="148" spans="1:6" x14ac:dyDescent="0.25">
      <c r="A148" t="s">
        <v>157</v>
      </c>
      <c r="B148">
        <v>1182553200</v>
      </c>
      <c r="C148">
        <v>0</v>
      </c>
      <c r="D148">
        <v>2.153E-3</v>
      </c>
      <c r="E148">
        <v>1.6249999999999999E-3</v>
      </c>
      <c r="F148">
        <v>4.6000000000000001E-4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2.1199999999999999E-3</v>
      </c>
      <c r="E149">
        <v>1.364E-3</v>
      </c>
      <c r="F149">
        <v>1.93E-4</v>
      </c>
    </row>
    <row r="150" spans="1:6" x14ac:dyDescent="0.25">
      <c r="A150" t="s">
        <v>159</v>
      </c>
      <c r="B150">
        <v>1183762800</v>
      </c>
      <c r="C150">
        <v>0</v>
      </c>
      <c r="D150">
        <v>2.0869999999999999E-3</v>
      </c>
      <c r="E150">
        <v>1.145E-3</v>
      </c>
      <c r="F150">
        <v>8.1000000000000004E-5</v>
      </c>
    </row>
    <row r="151" spans="1:6" x14ac:dyDescent="0.25">
      <c r="A151" t="s">
        <v>160</v>
      </c>
      <c r="B151">
        <v>1184367600</v>
      </c>
      <c r="C151">
        <v>0</v>
      </c>
      <c r="D151">
        <v>2.055E-3</v>
      </c>
      <c r="E151">
        <v>9.6100000000000005E-4</v>
      </c>
      <c r="F151">
        <v>3.4E-5</v>
      </c>
    </row>
    <row r="152" spans="1:6" x14ac:dyDescent="0.25">
      <c r="A152" t="s">
        <v>161</v>
      </c>
      <c r="B152">
        <v>1184972400</v>
      </c>
      <c r="C152">
        <v>0</v>
      </c>
      <c r="D152">
        <v>2.0230000000000001E-3</v>
      </c>
      <c r="E152">
        <v>8.0599999999999997E-4</v>
      </c>
      <c r="F152">
        <v>1.4E-5</v>
      </c>
    </row>
    <row r="153" spans="1:6" x14ac:dyDescent="0.25">
      <c r="A153" t="s">
        <v>162</v>
      </c>
      <c r="B153">
        <v>1185577200</v>
      </c>
      <c r="C153">
        <v>0</v>
      </c>
      <c r="D153">
        <v>1.9919999999999998E-3</v>
      </c>
      <c r="E153">
        <v>6.7699999999999998E-4</v>
      </c>
      <c r="F153">
        <v>6.0000000000000002E-6</v>
      </c>
    </row>
    <row r="154" spans="1:6" x14ac:dyDescent="0.25">
      <c r="A154" t="s">
        <v>163</v>
      </c>
      <c r="B154">
        <v>1186182000</v>
      </c>
      <c r="C154">
        <v>0</v>
      </c>
      <c r="D154">
        <v>1.9610000000000001E-3</v>
      </c>
      <c r="E154">
        <v>5.6800000000000004E-4</v>
      </c>
      <c r="F154">
        <v>3.0000000000000001E-6</v>
      </c>
    </row>
    <row r="155" spans="1:6" x14ac:dyDescent="0.25">
      <c r="A155" t="s">
        <v>164</v>
      </c>
      <c r="B155">
        <v>1186786800</v>
      </c>
      <c r="C155">
        <v>0</v>
      </c>
      <c r="D155">
        <v>1.931E-3</v>
      </c>
      <c r="E155">
        <v>4.7699999999999999E-4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1.9009999999999999E-3</v>
      </c>
      <c r="E156">
        <v>4.0000000000000002E-4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1.872E-3</v>
      </c>
      <c r="E157">
        <v>3.3599999999999998E-4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1.843E-3</v>
      </c>
      <c r="E158">
        <v>2.8200000000000002E-4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1.815E-3</v>
      </c>
      <c r="E159">
        <v>2.3699999999999999E-4</v>
      </c>
      <c r="F159">
        <v>0</v>
      </c>
    </row>
    <row r="160" spans="1:6" x14ac:dyDescent="0.25">
      <c r="A160" t="s">
        <v>169</v>
      </c>
      <c r="B160">
        <v>1189810800</v>
      </c>
      <c r="C160">
        <v>1.12E-4</v>
      </c>
      <c r="D160">
        <v>1.789E-3</v>
      </c>
      <c r="E160">
        <v>2.1800000000000001E-4</v>
      </c>
      <c r="F160">
        <v>8.3999999999999995E-5</v>
      </c>
    </row>
    <row r="161" spans="1:6" x14ac:dyDescent="0.25">
      <c r="A161" t="s">
        <v>170</v>
      </c>
      <c r="B161">
        <v>1190415600</v>
      </c>
      <c r="C161">
        <v>4.182E-3</v>
      </c>
      <c r="D161">
        <v>1.825E-3</v>
      </c>
      <c r="E161">
        <v>8.7500000000000002E-4</v>
      </c>
      <c r="F161">
        <v>2.8660000000000001E-3</v>
      </c>
    </row>
    <row r="162" spans="1:6" x14ac:dyDescent="0.25">
      <c r="A162" t="s">
        <v>171</v>
      </c>
      <c r="B162">
        <v>1191020400</v>
      </c>
      <c r="C162">
        <v>2.856E-3</v>
      </c>
      <c r="D162">
        <v>1.841E-3</v>
      </c>
      <c r="E162">
        <v>1.176E-3</v>
      </c>
      <c r="F162">
        <v>2.6029999999999998E-3</v>
      </c>
    </row>
    <row r="163" spans="1:6" x14ac:dyDescent="0.25">
      <c r="A163" t="s">
        <v>172</v>
      </c>
      <c r="B163">
        <v>1191625200</v>
      </c>
      <c r="C163">
        <v>4.4070000000000003E-3</v>
      </c>
      <c r="D163">
        <v>1.8799999999999999E-3</v>
      </c>
      <c r="E163">
        <v>1.702E-3</v>
      </c>
      <c r="F163">
        <v>3.8119999999999999E-3</v>
      </c>
    </row>
    <row r="164" spans="1:6" x14ac:dyDescent="0.25">
      <c r="A164" t="s">
        <v>173</v>
      </c>
      <c r="B164">
        <v>1192230000</v>
      </c>
      <c r="C164">
        <v>7.2649999999999998E-3</v>
      </c>
      <c r="D164">
        <v>1.9629999999999999E-3</v>
      </c>
      <c r="E164">
        <v>2.5969999999999999E-3</v>
      </c>
      <c r="F164">
        <v>5.9100000000000003E-3</v>
      </c>
    </row>
    <row r="165" spans="1:6" x14ac:dyDescent="0.25">
      <c r="A165" t="s">
        <v>174</v>
      </c>
      <c r="B165">
        <v>1192834800</v>
      </c>
      <c r="C165">
        <v>6.4219999999999998E-3</v>
      </c>
      <c r="D165">
        <v>2.0309999999999998E-3</v>
      </c>
      <c r="E165">
        <v>3.1879999999999999E-3</v>
      </c>
      <c r="F165">
        <v>5.8459999999999996E-3</v>
      </c>
    </row>
    <row r="166" spans="1:6" x14ac:dyDescent="0.25">
      <c r="A166" t="s">
        <v>175</v>
      </c>
      <c r="B166">
        <v>1193439600</v>
      </c>
      <c r="C166">
        <v>4.9370000000000004E-3</v>
      </c>
      <c r="D166">
        <v>2.0760000000000002E-3</v>
      </c>
      <c r="E166">
        <v>3.4719999999999998E-3</v>
      </c>
      <c r="F166">
        <v>5.4299999999999999E-3</v>
      </c>
    </row>
    <row r="167" spans="1:6" x14ac:dyDescent="0.25">
      <c r="A167" t="s">
        <v>176</v>
      </c>
      <c r="B167">
        <v>1194048000</v>
      </c>
      <c r="C167">
        <v>4.3020000000000003E-3</v>
      </c>
      <c r="D167">
        <v>2.1099999999999999E-3</v>
      </c>
      <c r="E167">
        <v>3.6020000000000002E-3</v>
      </c>
      <c r="F167">
        <v>4.7320000000000001E-3</v>
      </c>
    </row>
    <row r="168" spans="1:6" x14ac:dyDescent="0.25">
      <c r="A168" t="s">
        <v>177</v>
      </c>
      <c r="B168">
        <v>1194652800</v>
      </c>
      <c r="C168">
        <v>3.5270000000000002E-3</v>
      </c>
      <c r="D168">
        <v>2.1310000000000001E-3</v>
      </c>
      <c r="E168">
        <v>3.5899999999999999E-3</v>
      </c>
      <c r="F168">
        <v>4.084E-3</v>
      </c>
    </row>
    <row r="169" spans="1:6" x14ac:dyDescent="0.25">
      <c r="A169" t="s">
        <v>178</v>
      </c>
      <c r="B169">
        <v>1195257600</v>
      </c>
      <c r="C169">
        <v>4.9459999999999999E-3</v>
      </c>
      <c r="D169">
        <v>2.1740000000000002E-3</v>
      </c>
      <c r="E169">
        <v>3.8080000000000002E-3</v>
      </c>
      <c r="F169">
        <v>4.6259999999999999E-3</v>
      </c>
    </row>
    <row r="170" spans="1:6" x14ac:dyDescent="0.25">
      <c r="A170" t="s">
        <v>179</v>
      </c>
      <c r="B170">
        <v>1195862400</v>
      </c>
      <c r="C170">
        <v>3.388E-3</v>
      </c>
      <c r="D170">
        <v>2.1930000000000001E-3</v>
      </c>
      <c r="E170">
        <v>3.725E-3</v>
      </c>
      <c r="F170">
        <v>3.6809999999999998E-3</v>
      </c>
    </row>
    <row r="171" spans="1:6" x14ac:dyDescent="0.25">
      <c r="A171" t="s">
        <v>180</v>
      </c>
      <c r="B171">
        <v>1196467200</v>
      </c>
      <c r="C171">
        <v>5.1989999999999996E-3</v>
      </c>
      <c r="D171">
        <v>2.2390000000000001E-3</v>
      </c>
      <c r="E171">
        <v>3.9699999999999996E-3</v>
      </c>
      <c r="F171">
        <v>4.7479999999999996E-3</v>
      </c>
    </row>
    <row r="172" spans="1:6" x14ac:dyDescent="0.25">
      <c r="A172" t="s">
        <v>181</v>
      </c>
      <c r="B172">
        <v>1197072000</v>
      </c>
      <c r="C172">
        <v>5.5019999999999999E-3</v>
      </c>
      <c r="D172">
        <v>2.2889999999999998E-3</v>
      </c>
      <c r="E172">
        <v>4.2249999999999996E-3</v>
      </c>
      <c r="F172">
        <v>5.4130000000000003E-3</v>
      </c>
    </row>
    <row r="173" spans="1:6" x14ac:dyDescent="0.25">
      <c r="A173" t="s">
        <v>182</v>
      </c>
      <c r="B173">
        <v>1197676800</v>
      </c>
      <c r="C173">
        <v>3.1470000000000001E-3</v>
      </c>
      <c r="D173">
        <v>2.3019999999999998E-3</v>
      </c>
      <c r="E173">
        <v>4.0309999999999999E-3</v>
      </c>
      <c r="F173">
        <v>3.7620000000000002E-3</v>
      </c>
    </row>
    <row r="174" spans="1:6" x14ac:dyDescent="0.25">
      <c r="A174" t="s">
        <v>183</v>
      </c>
      <c r="B174">
        <v>1198281600</v>
      </c>
      <c r="C174">
        <v>3.2390000000000001E-3</v>
      </c>
      <c r="D174">
        <v>2.3159999999999999E-3</v>
      </c>
      <c r="E174">
        <v>3.9060000000000002E-3</v>
      </c>
      <c r="F174">
        <v>3.5300000000000002E-3</v>
      </c>
    </row>
    <row r="175" spans="1:6" x14ac:dyDescent="0.25">
      <c r="A175" t="s">
        <v>184</v>
      </c>
      <c r="B175">
        <v>1198886400</v>
      </c>
      <c r="C175">
        <v>8.4489999999999999E-3</v>
      </c>
      <c r="D175">
        <v>2.4099999999999998E-3</v>
      </c>
      <c r="E175">
        <v>4.646E-3</v>
      </c>
      <c r="F175">
        <v>6.6579999999999999E-3</v>
      </c>
    </row>
    <row r="176" spans="1:6" x14ac:dyDescent="0.25">
      <c r="A176" t="s">
        <v>185</v>
      </c>
      <c r="B176">
        <v>1199491200</v>
      </c>
      <c r="C176">
        <v>8.1069999999999996E-3</v>
      </c>
      <c r="D176">
        <v>2.4970000000000001E-3</v>
      </c>
      <c r="E176">
        <v>5.1900000000000002E-3</v>
      </c>
      <c r="F176">
        <v>7.3660000000000002E-3</v>
      </c>
    </row>
    <row r="177" spans="1:6" x14ac:dyDescent="0.25">
      <c r="A177" t="s">
        <v>186</v>
      </c>
      <c r="B177">
        <v>1200096000</v>
      </c>
      <c r="C177">
        <v>5.7200000000000003E-3</v>
      </c>
      <c r="D177">
        <v>2.5469999999999998E-3</v>
      </c>
      <c r="E177">
        <v>5.2649999999999997E-3</v>
      </c>
      <c r="F177">
        <v>6.2919999999999998E-3</v>
      </c>
    </row>
    <row r="178" spans="1:6" x14ac:dyDescent="0.25">
      <c r="A178" t="s">
        <v>187</v>
      </c>
      <c r="B178">
        <v>1200700800</v>
      </c>
      <c r="C178">
        <v>3.9420000000000002E-3</v>
      </c>
      <c r="D178">
        <v>2.568E-3</v>
      </c>
      <c r="E178">
        <v>5.0540000000000003E-3</v>
      </c>
      <c r="F178">
        <v>4.9969999999999997E-3</v>
      </c>
    </row>
    <row r="179" spans="1:6" x14ac:dyDescent="0.25">
      <c r="A179" t="s">
        <v>188</v>
      </c>
      <c r="B179">
        <v>1201305600</v>
      </c>
      <c r="C179">
        <v>2.7060000000000001E-3</v>
      </c>
      <c r="D179">
        <v>2.5699999999999998E-3</v>
      </c>
      <c r="E179">
        <v>4.6649999999999999E-3</v>
      </c>
      <c r="F179">
        <v>3.4789999999999999E-3</v>
      </c>
    </row>
    <row r="180" spans="1:6" x14ac:dyDescent="0.25">
      <c r="A180" t="s">
        <v>189</v>
      </c>
      <c r="B180">
        <v>1201910400</v>
      </c>
      <c r="C180">
        <v>2.1979999999999999E-3</v>
      </c>
      <c r="D180">
        <v>2.5639999999999999E-3</v>
      </c>
      <c r="E180">
        <v>4.2779999999999997E-3</v>
      </c>
      <c r="F180">
        <v>2.944E-3</v>
      </c>
    </row>
    <row r="181" spans="1:6" x14ac:dyDescent="0.25">
      <c r="A181" t="s">
        <v>190</v>
      </c>
      <c r="B181">
        <v>1202515200</v>
      </c>
      <c r="C181">
        <v>4.3070000000000001E-3</v>
      </c>
      <c r="D181">
        <v>2.591E-3</v>
      </c>
      <c r="E181">
        <v>4.2839999999999996E-3</v>
      </c>
      <c r="F181">
        <v>3.8080000000000002E-3</v>
      </c>
    </row>
    <row r="182" spans="1:6" x14ac:dyDescent="0.25">
      <c r="A182" t="s">
        <v>191</v>
      </c>
      <c r="B182">
        <v>1203120000</v>
      </c>
      <c r="C182">
        <v>3.5309999999999999E-3</v>
      </c>
      <c r="D182">
        <v>2.6050000000000001E-3</v>
      </c>
      <c r="E182">
        <v>4.163E-3</v>
      </c>
      <c r="F182">
        <v>3.6830000000000001E-3</v>
      </c>
    </row>
    <row r="183" spans="1:6" x14ac:dyDescent="0.25">
      <c r="A183" t="s">
        <v>192</v>
      </c>
      <c r="B183">
        <v>1203724800</v>
      </c>
      <c r="C183">
        <v>4.7679999999999997E-3</v>
      </c>
      <c r="D183">
        <v>2.6380000000000002E-3</v>
      </c>
      <c r="E183">
        <v>4.2579999999999996E-3</v>
      </c>
      <c r="F183">
        <v>4.3220000000000003E-3</v>
      </c>
    </row>
    <row r="184" spans="1:6" x14ac:dyDescent="0.25">
      <c r="A184" t="s">
        <v>193</v>
      </c>
      <c r="B184">
        <v>1204329600</v>
      </c>
      <c r="C184">
        <v>3.9560000000000003E-3</v>
      </c>
      <c r="D184">
        <v>2.6580000000000002E-3</v>
      </c>
      <c r="E184">
        <v>4.2059999999999997E-3</v>
      </c>
      <c r="F184">
        <v>4.1009999999999996E-3</v>
      </c>
    </row>
    <row r="185" spans="1:6" x14ac:dyDescent="0.25">
      <c r="A185" t="s">
        <v>194</v>
      </c>
      <c r="B185">
        <v>1204934400</v>
      </c>
      <c r="C185">
        <v>4.47E-3</v>
      </c>
      <c r="D185">
        <v>2.6849999999999999E-3</v>
      </c>
      <c r="E185">
        <v>4.2430000000000002E-3</v>
      </c>
      <c r="F185">
        <v>4.2700000000000004E-3</v>
      </c>
    </row>
    <row r="186" spans="1:6" x14ac:dyDescent="0.25">
      <c r="A186" t="s">
        <v>195</v>
      </c>
      <c r="B186">
        <v>1205535600</v>
      </c>
      <c r="C186">
        <v>3.1679999999999998E-3</v>
      </c>
      <c r="D186">
        <v>2.6930000000000001E-3</v>
      </c>
      <c r="E186">
        <v>4.0660000000000002E-3</v>
      </c>
      <c r="F186">
        <v>3.571E-3</v>
      </c>
    </row>
    <row r="187" spans="1:6" x14ac:dyDescent="0.25">
      <c r="A187" t="s">
        <v>196</v>
      </c>
      <c r="B187">
        <v>1206140400</v>
      </c>
      <c r="C187">
        <v>3.094E-3</v>
      </c>
      <c r="D187">
        <v>2.699E-3</v>
      </c>
      <c r="E187">
        <v>3.9100000000000003E-3</v>
      </c>
      <c r="F187">
        <v>3.3400000000000001E-3</v>
      </c>
    </row>
    <row r="188" spans="1:6" x14ac:dyDescent="0.25">
      <c r="A188" t="s">
        <v>197</v>
      </c>
      <c r="B188">
        <v>1206745200</v>
      </c>
      <c r="C188">
        <v>2.8630000000000001E-3</v>
      </c>
      <c r="D188">
        <v>2.7009999999999998E-3</v>
      </c>
      <c r="E188">
        <v>3.7390000000000001E-3</v>
      </c>
      <c r="F188">
        <v>3.045E-3</v>
      </c>
    </row>
    <row r="189" spans="1:6" x14ac:dyDescent="0.25">
      <c r="A189" t="s">
        <v>198</v>
      </c>
      <c r="B189">
        <v>1207350000</v>
      </c>
      <c r="C189">
        <v>3.0999999999999999E-3</v>
      </c>
      <c r="D189">
        <v>2.7070000000000002E-3</v>
      </c>
      <c r="E189">
        <v>3.643E-3</v>
      </c>
      <c r="F189">
        <v>3.2179999999999999E-3</v>
      </c>
    </row>
    <row r="190" spans="1:6" x14ac:dyDescent="0.25">
      <c r="A190" t="s">
        <v>199</v>
      </c>
      <c r="B190">
        <v>1207954800</v>
      </c>
      <c r="C190">
        <v>3.813E-3</v>
      </c>
      <c r="D190">
        <v>2.7239999999999999E-3</v>
      </c>
      <c r="E190">
        <v>3.6740000000000002E-3</v>
      </c>
      <c r="F190">
        <v>3.686E-3</v>
      </c>
    </row>
    <row r="191" spans="1:6" x14ac:dyDescent="0.25">
      <c r="A191" t="s">
        <v>200</v>
      </c>
      <c r="B191">
        <v>1208559600</v>
      </c>
      <c r="C191">
        <v>2.7339999999999999E-3</v>
      </c>
      <c r="D191">
        <v>2.7239999999999999E-3</v>
      </c>
      <c r="E191">
        <v>3.5179999999999999E-3</v>
      </c>
      <c r="F191">
        <v>3.0769999999999999E-3</v>
      </c>
    </row>
    <row r="192" spans="1:6" x14ac:dyDescent="0.25">
      <c r="A192" t="s">
        <v>201</v>
      </c>
      <c r="B192">
        <v>1209164400</v>
      </c>
      <c r="C192">
        <v>3.2200000000000002E-3</v>
      </c>
      <c r="D192">
        <v>2.7309999999999999E-3</v>
      </c>
      <c r="E192">
        <v>3.4680000000000002E-3</v>
      </c>
      <c r="F192">
        <v>3.1519999999999999E-3</v>
      </c>
    </row>
    <row r="193" spans="1:6" x14ac:dyDescent="0.25">
      <c r="A193" t="s">
        <v>202</v>
      </c>
      <c r="B193">
        <v>1209769200</v>
      </c>
      <c r="C193">
        <v>3.679E-3</v>
      </c>
      <c r="D193">
        <v>2.7460000000000002E-3</v>
      </c>
      <c r="E193">
        <v>3.5000000000000001E-3</v>
      </c>
      <c r="F193">
        <v>3.457E-3</v>
      </c>
    </row>
    <row r="194" spans="1:6" x14ac:dyDescent="0.25">
      <c r="A194" t="s">
        <v>203</v>
      </c>
      <c r="B194">
        <v>1210374000</v>
      </c>
      <c r="C194">
        <v>2.3830000000000001E-3</v>
      </c>
      <c r="D194">
        <v>2.7399999999999998E-3</v>
      </c>
      <c r="E194">
        <v>3.3210000000000002E-3</v>
      </c>
      <c r="F194">
        <v>2.862E-3</v>
      </c>
    </row>
    <row r="195" spans="1:6" x14ac:dyDescent="0.25">
      <c r="A195" t="s">
        <v>204</v>
      </c>
      <c r="B195">
        <v>1210978800</v>
      </c>
      <c r="C195">
        <v>2.8080000000000002E-3</v>
      </c>
      <c r="D195">
        <v>2.7409999999999999E-3</v>
      </c>
      <c r="E195">
        <v>3.2420000000000001E-3</v>
      </c>
      <c r="F195">
        <v>2.918E-3</v>
      </c>
    </row>
    <row r="196" spans="1:6" x14ac:dyDescent="0.25">
      <c r="A196" t="s">
        <v>205</v>
      </c>
      <c r="B196">
        <v>1211583600</v>
      </c>
      <c r="C196">
        <v>2.3400000000000001E-3</v>
      </c>
      <c r="D196">
        <v>2.7339999999999999E-3</v>
      </c>
      <c r="E196">
        <v>3.0920000000000001E-3</v>
      </c>
      <c r="F196">
        <v>2.5100000000000001E-3</v>
      </c>
    </row>
    <row r="197" spans="1:6" x14ac:dyDescent="0.25">
      <c r="A197" t="s">
        <v>206</v>
      </c>
      <c r="B197">
        <v>1212188400</v>
      </c>
      <c r="C197">
        <v>2.8700000000000002E-3</v>
      </c>
      <c r="D197">
        <v>2.7360000000000002E-3</v>
      </c>
      <c r="E197">
        <v>3.0530000000000002E-3</v>
      </c>
      <c r="F197">
        <v>2.6879999999999999E-3</v>
      </c>
    </row>
    <row r="198" spans="1:6" x14ac:dyDescent="0.25">
      <c r="A198" t="s">
        <v>207</v>
      </c>
      <c r="B198">
        <v>1212793200</v>
      </c>
      <c r="C198">
        <v>3.2130000000000001E-3</v>
      </c>
      <c r="D198">
        <v>2.7430000000000002E-3</v>
      </c>
      <c r="E198">
        <v>3.0760000000000002E-3</v>
      </c>
      <c r="F198">
        <v>2.977E-3</v>
      </c>
    </row>
    <row r="199" spans="1:6" x14ac:dyDescent="0.25">
      <c r="A199" t="s">
        <v>208</v>
      </c>
      <c r="B199">
        <v>1213398000</v>
      </c>
      <c r="C199">
        <v>2.673E-3</v>
      </c>
      <c r="D199">
        <v>2.7420000000000001E-3</v>
      </c>
      <c r="E199">
        <v>3.0119999999999999E-3</v>
      </c>
      <c r="F199">
        <v>2.8509999999999998E-3</v>
      </c>
    </row>
    <row r="200" spans="1:6" x14ac:dyDescent="0.25">
      <c r="A200" t="s">
        <v>209</v>
      </c>
      <c r="B200">
        <v>1214002800</v>
      </c>
      <c r="C200">
        <v>2.7929999999999999E-3</v>
      </c>
      <c r="D200">
        <v>2.7430000000000002E-3</v>
      </c>
      <c r="E200">
        <v>2.9740000000000001E-3</v>
      </c>
      <c r="F200">
        <v>2.794E-3</v>
      </c>
    </row>
    <row r="201" spans="1:6" x14ac:dyDescent="0.25">
      <c r="A201" t="s">
        <v>210</v>
      </c>
      <c r="B201">
        <v>1214607600</v>
      </c>
      <c r="C201">
        <v>3.0460000000000001E-3</v>
      </c>
      <c r="D201">
        <v>2.7469999999999999E-3</v>
      </c>
      <c r="E201">
        <v>2.983E-3</v>
      </c>
      <c r="F201">
        <v>2.928E-3</v>
      </c>
    </row>
    <row r="202" spans="1:6" x14ac:dyDescent="0.25">
      <c r="A202" t="s">
        <v>211</v>
      </c>
      <c r="B202">
        <v>1215212400</v>
      </c>
      <c r="C202">
        <v>3.4979999999999998E-3</v>
      </c>
      <c r="D202">
        <v>2.758E-3</v>
      </c>
      <c r="E202">
        <v>3.0690000000000001E-3</v>
      </c>
      <c r="F202">
        <v>3.3540000000000002E-3</v>
      </c>
    </row>
    <row r="203" spans="1:6" x14ac:dyDescent="0.25">
      <c r="A203" t="s">
        <v>212</v>
      </c>
      <c r="B203">
        <v>1215817200</v>
      </c>
      <c r="C203">
        <v>6.0300000000000002E-4</v>
      </c>
      <c r="D203">
        <v>2.725E-3</v>
      </c>
      <c r="E203">
        <v>2.6710000000000002E-3</v>
      </c>
      <c r="F203">
        <v>1.743E-3</v>
      </c>
    </row>
    <row r="204" spans="1:6" x14ac:dyDescent="0.25">
      <c r="A204" t="s">
        <v>213</v>
      </c>
      <c r="B204">
        <v>1216422000</v>
      </c>
      <c r="C204">
        <v>7.8999999999999996E-5</v>
      </c>
      <c r="D204">
        <v>2.6840000000000002E-3</v>
      </c>
      <c r="E204">
        <v>2.2539999999999999E-3</v>
      </c>
      <c r="F204">
        <v>7.7099999999999998E-4</v>
      </c>
    </row>
    <row r="205" spans="1:6" x14ac:dyDescent="0.25">
      <c r="A205" t="s">
        <v>214</v>
      </c>
      <c r="B205">
        <v>1217026800</v>
      </c>
      <c r="C205">
        <v>0</v>
      </c>
      <c r="D205">
        <v>2.643E-3</v>
      </c>
      <c r="E205">
        <v>1.892E-3</v>
      </c>
      <c r="F205">
        <v>3.2400000000000001E-4</v>
      </c>
    </row>
    <row r="206" spans="1:6" x14ac:dyDescent="0.25">
      <c r="A206" t="s">
        <v>215</v>
      </c>
      <c r="B206">
        <v>1217631600</v>
      </c>
      <c r="C206">
        <v>0</v>
      </c>
      <c r="D206">
        <v>2.6020000000000001E-3</v>
      </c>
      <c r="E206">
        <v>1.588E-3</v>
      </c>
      <c r="F206">
        <v>1.36E-4</v>
      </c>
    </row>
    <row r="207" spans="1:6" x14ac:dyDescent="0.25">
      <c r="A207" t="s">
        <v>216</v>
      </c>
      <c r="B207">
        <v>1218236400</v>
      </c>
      <c r="C207">
        <v>0</v>
      </c>
      <c r="D207">
        <v>2.562E-3</v>
      </c>
      <c r="E207">
        <v>1.333E-3</v>
      </c>
      <c r="F207">
        <v>5.7000000000000003E-5</v>
      </c>
    </row>
    <row r="208" spans="1:6" x14ac:dyDescent="0.25">
      <c r="A208" t="s">
        <v>217</v>
      </c>
      <c r="B208">
        <v>1218841200</v>
      </c>
      <c r="C208">
        <v>0</v>
      </c>
      <c r="D208">
        <v>2.5230000000000001E-3</v>
      </c>
      <c r="E208">
        <v>1.119E-3</v>
      </c>
      <c r="F208">
        <v>2.4000000000000001E-5</v>
      </c>
    </row>
    <row r="209" spans="1:6" x14ac:dyDescent="0.25">
      <c r="A209" t="s">
        <v>218</v>
      </c>
      <c r="B209">
        <v>1219446000</v>
      </c>
      <c r="C209">
        <v>6.7000000000000002E-5</v>
      </c>
      <c r="D209">
        <v>2.4849999999999998E-3</v>
      </c>
      <c r="E209">
        <v>9.5E-4</v>
      </c>
      <c r="F209">
        <v>6.0000000000000002E-5</v>
      </c>
    </row>
    <row r="210" spans="1:6" x14ac:dyDescent="0.25">
      <c r="A210" t="s">
        <v>219</v>
      </c>
      <c r="B210">
        <v>1220050800</v>
      </c>
      <c r="C210">
        <v>2.362E-3</v>
      </c>
      <c r="D210">
        <v>2.483E-3</v>
      </c>
      <c r="E210">
        <v>1.1789999999999999E-3</v>
      </c>
      <c r="F210">
        <v>1.4549999999999999E-3</v>
      </c>
    </row>
    <row r="211" spans="1:6" x14ac:dyDescent="0.25">
      <c r="A211" t="s">
        <v>220</v>
      </c>
      <c r="B211">
        <v>1220655600</v>
      </c>
      <c r="C211">
        <v>2.3080000000000002E-3</v>
      </c>
      <c r="D211">
        <v>2.48E-3</v>
      </c>
      <c r="E211">
        <v>1.358E-3</v>
      </c>
      <c r="F211">
        <v>1.939E-3</v>
      </c>
    </row>
    <row r="212" spans="1:6" x14ac:dyDescent="0.25">
      <c r="A212" t="s">
        <v>221</v>
      </c>
      <c r="B212">
        <v>1221260400</v>
      </c>
      <c r="C212">
        <v>1.8860000000000001E-3</v>
      </c>
      <c r="D212">
        <v>2.4710000000000001E-3</v>
      </c>
      <c r="E212">
        <v>1.4419999999999999E-3</v>
      </c>
      <c r="F212">
        <v>1.923E-3</v>
      </c>
    </row>
    <row r="213" spans="1:6" x14ac:dyDescent="0.25">
      <c r="A213" t="s">
        <v>222</v>
      </c>
      <c r="B213">
        <v>1221865200</v>
      </c>
      <c r="C213">
        <v>1.7420000000000001E-3</v>
      </c>
      <c r="D213">
        <v>2.4589999999999998E-3</v>
      </c>
      <c r="E213">
        <v>1.48E-3</v>
      </c>
      <c r="F213">
        <v>1.6559999999999999E-3</v>
      </c>
    </row>
    <row r="214" spans="1:6" x14ac:dyDescent="0.25">
      <c r="A214" t="s">
        <v>223</v>
      </c>
      <c r="B214">
        <v>1222470000</v>
      </c>
      <c r="C214">
        <v>6.8999999999999997E-5</v>
      </c>
      <c r="D214">
        <v>2.4220000000000001E-3</v>
      </c>
      <c r="E214">
        <v>1.2539999999999999E-3</v>
      </c>
      <c r="F214">
        <v>7.3899999999999997E-4</v>
      </c>
    </row>
    <row r="215" spans="1:6" x14ac:dyDescent="0.25">
      <c r="A215" t="s">
        <v>224</v>
      </c>
      <c r="B215">
        <v>1223074800</v>
      </c>
      <c r="C215">
        <v>7.9999999999999996E-6</v>
      </c>
      <c r="D215">
        <v>2.385E-3</v>
      </c>
      <c r="E215">
        <v>1.054E-3</v>
      </c>
      <c r="F215">
        <v>3.1500000000000001E-4</v>
      </c>
    </row>
    <row r="216" spans="1:6" x14ac:dyDescent="0.25">
      <c r="A216" t="s">
        <v>225</v>
      </c>
      <c r="B216">
        <v>1223679600</v>
      </c>
      <c r="C216">
        <v>0</v>
      </c>
      <c r="D216">
        <v>2.3479999999999998E-3</v>
      </c>
      <c r="E216">
        <v>8.8400000000000002E-4</v>
      </c>
      <c r="F216">
        <v>1.3200000000000001E-4</v>
      </c>
    </row>
    <row r="217" spans="1:6" x14ac:dyDescent="0.25">
      <c r="A217" t="s">
        <v>226</v>
      </c>
      <c r="B217">
        <v>1224284400</v>
      </c>
      <c r="C217">
        <v>0</v>
      </c>
      <c r="D217">
        <v>2.3119999999999998E-3</v>
      </c>
      <c r="E217">
        <v>7.4200000000000004E-4</v>
      </c>
      <c r="F217">
        <v>5.5999999999999999E-5</v>
      </c>
    </row>
    <row r="218" spans="1:6" x14ac:dyDescent="0.25">
      <c r="A218" t="s">
        <v>227</v>
      </c>
      <c r="B218">
        <v>1224889200</v>
      </c>
      <c r="C218">
        <v>0</v>
      </c>
      <c r="D218">
        <v>2.2759999999999998E-3</v>
      </c>
      <c r="E218">
        <v>6.2299999999999996E-4</v>
      </c>
      <c r="F218">
        <v>2.3E-5</v>
      </c>
    </row>
    <row r="219" spans="1:6" x14ac:dyDescent="0.25">
      <c r="A219" t="s">
        <v>228</v>
      </c>
      <c r="B219">
        <v>1225494000</v>
      </c>
      <c r="C219">
        <v>0</v>
      </c>
      <c r="D219">
        <v>2.2409999999999999E-3</v>
      </c>
      <c r="E219">
        <v>5.2300000000000003E-4</v>
      </c>
      <c r="F219">
        <v>1.0000000000000001E-5</v>
      </c>
    </row>
    <row r="220" spans="1:6" x14ac:dyDescent="0.25">
      <c r="A220" t="s">
        <v>229</v>
      </c>
      <c r="B220">
        <v>1226102400</v>
      </c>
      <c r="C220">
        <v>2.0409999999999998E-3</v>
      </c>
      <c r="D220">
        <v>2.238E-3</v>
      </c>
      <c r="E220">
        <v>7.6900000000000004E-4</v>
      </c>
      <c r="F220">
        <v>1.217E-3</v>
      </c>
    </row>
    <row r="221" spans="1:6" x14ac:dyDescent="0.25">
      <c r="A221" t="s">
        <v>230</v>
      </c>
      <c r="B221">
        <v>1226707200</v>
      </c>
      <c r="C221">
        <v>1.5590000000000001E-3</v>
      </c>
      <c r="D221">
        <v>2.2279999999999999E-3</v>
      </c>
      <c r="E221">
        <v>8.9499999999999996E-4</v>
      </c>
      <c r="F221">
        <v>1.4170000000000001E-3</v>
      </c>
    </row>
    <row r="222" spans="1:6" x14ac:dyDescent="0.25">
      <c r="A222" t="s">
        <v>231</v>
      </c>
      <c r="B222">
        <v>1227312000</v>
      </c>
      <c r="C222">
        <v>2.8960000000000001E-3</v>
      </c>
      <c r="D222">
        <v>2.238E-3</v>
      </c>
      <c r="E222">
        <v>1.222E-3</v>
      </c>
      <c r="F222">
        <v>2.4020000000000001E-3</v>
      </c>
    </row>
    <row r="223" spans="1:6" x14ac:dyDescent="0.25">
      <c r="A223" t="s">
        <v>232</v>
      </c>
      <c r="B223">
        <v>1227916800</v>
      </c>
      <c r="C223">
        <v>2.7179999999999999E-3</v>
      </c>
      <c r="D223">
        <v>2.245E-3</v>
      </c>
      <c r="E223">
        <v>1.457E-3</v>
      </c>
      <c r="F223">
        <v>2.5230000000000001E-3</v>
      </c>
    </row>
    <row r="224" spans="1:6" x14ac:dyDescent="0.25">
      <c r="A224" t="s">
        <v>233</v>
      </c>
      <c r="B224">
        <v>1228521600</v>
      </c>
      <c r="C224">
        <v>1.915E-3</v>
      </c>
      <c r="D224">
        <v>2.2399999999999998E-3</v>
      </c>
      <c r="E224">
        <v>1.5280000000000001E-3</v>
      </c>
      <c r="F224">
        <v>2.1350000000000002E-3</v>
      </c>
    </row>
    <row r="225" spans="1:6" x14ac:dyDescent="0.25">
      <c r="A225" t="s">
        <v>234</v>
      </c>
      <c r="B225">
        <v>1229126400</v>
      </c>
      <c r="C225">
        <v>1.348E-3</v>
      </c>
      <c r="D225">
        <v>2.2260000000000001E-3</v>
      </c>
      <c r="E225">
        <v>1.4989999999999999E-3</v>
      </c>
      <c r="F225">
        <v>1.6900000000000001E-3</v>
      </c>
    </row>
    <row r="226" spans="1:6" x14ac:dyDescent="0.25">
      <c r="A226" t="s">
        <v>235</v>
      </c>
      <c r="B226">
        <v>1229731200</v>
      </c>
      <c r="C226">
        <v>1.0009999999999999E-3</v>
      </c>
      <c r="D226">
        <v>2.2070000000000002E-3</v>
      </c>
      <c r="E226">
        <v>1.418E-3</v>
      </c>
      <c r="F226">
        <v>1.289E-3</v>
      </c>
    </row>
    <row r="227" spans="1:6" x14ac:dyDescent="0.25">
      <c r="A227" t="s">
        <v>236</v>
      </c>
      <c r="B227">
        <v>1230336000</v>
      </c>
      <c r="C227">
        <v>8.1000000000000004E-5</v>
      </c>
      <c r="D227">
        <v>2.1740000000000002E-3</v>
      </c>
      <c r="E227">
        <v>1.2019999999999999E-3</v>
      </c>
      <c r="F227">
        <v>5.71E-4</v>
      </c>
    </row>
    <row r="228" spans="1:6" x14ac:dyDescent="0.25">
      <c r="A228" t="s">
        <v>237</v>
      </c>
      <c r="B228">
        <v>1230940800</v>
      </c>
      <c r="C228">
        <v>3.1000000000000001E-5</v>
      </c>
      <c r="D228">
        <v>2.1410000000000001E-3</v>
      </c>
      <c r="E228">
        <v>1.0139999999999999E-3</v>
      </c>
      <c r="F228">
        <v>2.5700000000000001E-4</v>
      </c>
    </row>
    <row r="229" spans="1:6" x14ac:dyDescent="0.25">
      <c r="A229" t="s">
        <v>238</v>
      </c>
      <c r="B229">
        <v>1231545600</v>
      </c>
      <c r="C229">
        <v>1.1E-5</v>
      </c>
      <c r="D229">
        <v>2.1080000000000001E-3</v>
      </c>
      <c r="E229">
        <v>8.5300000000000003E-4</v>
      </c>
      <c r="F229">
        <v>1.13E-4</v>
      </c>
    </row>
    <row r="230" spans="1:6" x14ac:dyDescent="0.25">
      <c r="A230" t="s">
        <v>239</v>
      </c>
      <c r="B230">
        <v>1232150400</v>
      </c>
      <c r="C230">
        <v>1.9999999999999999E-6</v>
      </c>
      <c r="D230">
        <v>2.0760000000000002E-3</v>
      </c>
      <c r="E230">
        <v>7.1599999999999995E-4</v>
      </c>
      <c r="F230">
        <v>4.8000000000000001E-5</v>
      </c>
    </row>
    <row r="231" spans="1:6" x14ac:dyDescent="0.25">
      <c r="A231" t="s">
        <v>240</v>
      </c>
      <c r="B231">
        <v>1232755200</v>
      </c>
      <c r="C231">
        <v>0</v>
      </c>
      <c r="D231">
        <v>2.0439999999999998E-3</v>
      </c>
      <c r="E231">
        <v>6.0099999999999997E-4</v>
      </c>
      <c r="F231">
        <v>2.0000000000000002E-5</v>
      </c>
    </row>
    <row r="232" spans="1:6" x14ac:dyDescent="0.25">
      <c r="A232" t="s">
        <v>241</v>
      </c>
      <c r="B232">
        <v>1233360000</v>
      </c>
      <c r="C232">
        <v>9.9999999999999995E-7</v>
      </c>
      <c r="D232">
        <v>2.0119999999999999E-3</v>
      </c>
      <c r="E232">
        <v>5.04E-4</v>
      </c>
      <c r="F232">
        <v>9.0000000000000002E-6</v>
      </c>
    </row>
    <row r="233" spans="1:6" x14ac:dyDescent="0.25">
      <c r="A233" t="s">
        <v>242</v>
      </c>
      <c r="B233">
        <v>1233964800</v>
      </c>
      <c r="C233">
        <v>0</v>
      </c>
      <c r="D233">
        <v>1.9810000000000001E-3</v>
      </c>
      <c r="E233">
        <v>4.2299999999999998E-4</v>
      </c>
      <c r="F233">
        <v>3.9999999999999998E-6</v>
      </c>
    </row>
    <row r="234" spans="1:6" x14ac:dyDescent="0.25">
      <c r="A234" t="s">
        <v>243</v>
      </c>
      <c r="B234">
        <v>1234569600</v>
      </c>
      <c r="C234">
        <v>1.9999999999999999E-6</v>
      </c>
      <c r="D234">
        <v>1.951E-3</v>
      </c>
      <c r="E234">
        <v>3.5599999999999998E-4</v>
      </c>
      <c r="F234">
        <v>3.0000000000000001E-6</v>
      </c>
    </row>
    <row r="235" spans="1:6" x14ac:dyDescent="0.25">
      <c r="A235" t="s">
        <v>244</v>
      </c>
      <c r="B235">
        <v>1235174400</v>
      </c>
      <c r="C235">
        <v>5.0000000000000004E-6</v>
      </c>
      <c r="D235">
        <v>1.921E-3</v>
      </c>
      <c r="E235">
        <v>2.99E-4</v>
      </c>
      <c r="F235">
        <v>3.0000000000000001E-6</v>
      </c>
    </row>
    <row r="236" spans="1:6" x14ac:dyDescent="0.25">
      <c r="A236" t="s">
        <v>245</v>
      </c>
      <c r="B236">
        <v>1235779200</v>
      </c>
      <c r="C236">
        <v>5.0000000000000004E-6</v>
      </c>
      <c r="D236">
        <v>1.8910000000000001E-3</v>
      </c>
      <c r="E236">
        <v>2.52E-4</v>
      </c>
      <c r="F236">
        <v>3.9999999999999998E-6</v>
      </c>
    </row>
    <row r="237" spans="1:6" x14ac:dyDescent="0.25">
      <c r="A237" t="s">
        <v>246</v>
      </c>
      <c r="B237">
        <v>1236384000</v>
      </c>
      <c r="C237">
        <v>3.9999999999999998E-6</v>
      </c>
      <c r="D237">
        <v>1.8619999999999999E-3</v>
      </c>
      <c r="E237">
        <v>2.12E-4</v>
      </c>
      <c r="F237">
        <v>3.9999999999999998E-6</v>
      </c>
    </row>
    <row r="238" spans="1:6" x14ac:dyDescent="0.25">
      <c r="A238" t="s">
        <v>247</v>
      </c>
      <c r="B238">
        <v>1236985200</v>
      </c>
      <c r="C238">
        <v>9.9999999999999995E-7</v>
      </c>
      <c r="D238">
        <v>1.8339999999999999E-3</v>
      </c>
      <c r="E238">
        <v>1.7799999999999999E-4</v>
      </c>
      <c r="F238">
        <v>1.9999999999999999E-6</v>
      </c>
    </row>
    <row r="239" spans="1:6" x14ac:dyDescent="0.25">
      <c r="A239" t="s">
        <v>248</v>
      </c>
      <c r="B239">
        <v>1237590000</v>
      </c>
      <c r="C239">
        <v>9.9999999999999995E-7</v>
      </c>
      <c r="D239">
        <v>1.805E-3</v>
      </c>
      <c r="E239">
        <v>1.4999999999999999E-4</v>
      </c>
      <c r="F239">
        <v>9.9999999999999995E-7</v>
      </c>
    </row>
    <row r="240" spans="1:6" x14ac:dyDescent="0.25">
      <c r="A240" t="s">
        <v>249</v>
      </c>
      <c r="B240">
        <v>1238194800</v>
      </c>
      <c r="C240">
        <v>3.0000000000000001E-6</v>
      </c>
      <c r="D240">
        <v>1.7780000000000001E-3</v>
      </c>
      <c r="E240">
        <v>1.26E-4</v>
      </c>
      <c r="F240">
        <v>1.9999999999999999E-6</v>
      </c>
    </row>
    <row r="241" spans="1:6" x14ac:dyDescent="0.25">
      <c r="A241" t="s">
        <v>250</v>
      </c>
      <c r="B241">
        <v>1238799600</v>
      </c>
      <c r="C241">
        <v>1.2E-5</v>
      </c>
      <c r="D241">
        <v>1.75E-3</v>
      </c>
      <c r="E241">
        <v>1.08E-4</v>
      </c>
      <c r="F241">
        <v>6.0000000000000002E-6</v>
      </c>
    </row>
    <row r="242" spans="1:6" x14ac:dyDescent="0.25">
      <c r="A242" t="s">
        <v>251</v>
      </c>
      <c r="B242">
        <v>1239404400</v>
      </c>
      <c r="C242">
        <v>3.0000000000000001E-6</v>
      </c>
      <c r="D242">
        <v>1.7229999999999999E-3</v>
      </c>
      <c r="E242">
        <v>9.1000000000000003E-5</v>
      </c>
      <c r="F242">
        <v>3.9999999999999998E-6</v>
      </c>
    </row>
    <row r="243" spans="1:6" x14ac:dyDescent="0.25">
      <c r="A243" t="s">
        <v>252</v>
      </c>
      <c r="B243">
        <v>1240009200</v>
      </c>
      <c r="C243">
        <v>9.9999999999999995E-7</v>
      </c>
      <c r="D243">
        <v>1.6969999999999999E-3</v>
      </c>
      <c r="E243">
        <v>7.6000000000000004E-5</v>
      </c>
      <c r="F243">
        <v>1.9999999999999999E-6</v>
      </c>
    </row>
    <row r="244" spans="1:6" x14ac:dyDescent="0.25">
      <c r="A244" t="s">
        <v>253</v>
      </c>
      <c r="B244">
        <v>1240614000</v>
      </c>
      <c r="C244">
        <v>9.9999999999999995E-7</v>
      </c>
      <c r="D244">
        <v>1.671E-3</v>
      </c>
      <c r="E244">
        <v>6.3999999999999997E-5</v>
      </c>
      <c r="F244">
        <v>9.9999999999999995E-7</v>
      </c>
    </row>
    <row r="245" spans="1:6" x14ac:dyDescent="0.25">
      <c r="A245" t="s">
        <v>254</v>
      </c>
      <c r="B245">
        <v>1241218800</v>
      </c>
      <c r="C245">
        <v>9.9999999999999995E-7</v>
      </c>
      <c r="D245">
        <v>1.645E-3</v>
      </c>
      <c r="E245">
        <v>5.3999999999999998E-5</v>
      </c>
      <c r="F245">
        <v>9.9999999999999995E-7</v>
      </c>
    </row>
    <row r="246" spans="1:6" x14ac:dyDescent="0.25">
      <c r="A246" t="s">
        <v>255</v>
      </c>
      <c r="B246">
        <v>1241823600</v>
      </c>
      <c r="C246">
        <v>9.9999999999999995E-7</v>
      </c>
      <c r="D246">
        <v>1.6199999999999999E-3</v>
      </c>
      <c r="E246">
        <v>4.6E-5</v>
      </c>
      <c r="F246">
        <v>9.9999999999999995E-7</v>
      </c>
    </row>
    <row r="247" spans="1:6" x14ac:dyDescent="0.25">
      <c r="A247" t="s">
        <v>256</v>
      </c>
      <c r="B247">
        <v>1242428400</v>
      </c>
      <c r="C247">
        <v>1.1E-5</v>
      </c>
      <c r="D247">
        <v>1.5950000000000001E-3</v>
      </c>
      <c r="E247">
        <v>4.0000000000000003E-5</v>
      </c>
      <c r="F247">
        <v>6.9999999999999999E-6</v>
      </c>
    </row>
    <row r="248" spans="1:6" x14ac:dyDescent="0.25">
      <c r="A248" t="s">
        <v>257</v>
      </c>
      <c r="B248">
        <v>1243033200</v>
      </c>
      <c r="C248">
        <v>3.0000000000000001E-6</v>
      </c>
      <c r="D248">
        <v>1.57E-3</v>
      </c>
      <c r="E248">
        <v>3.4E-5</v>
      </c>
      <c r="F248">
        <v>5.0000000000000004E-6</v>
      </c>
    </row>
    <row r="249" spans="1:6" x14ac:dyDescent="0.25">
      <c r="A249" t="s">
        <v>258</v>
      </c>
      <c r="B249">
        <v>1243638000</v>
      </c>
      <c r="C249">
        <v>1.9999999999999999E-6</v>
      </c>
      <c r="D249">
        <v>1.5460000000000001E-3</v>
      </c>
      <c r="E249">
        <v>2.9E-5</v>
      </c>
      <c r="F249">
        <v>3.0000000000000001E-6</v>
      </c>
    </row>
    <row r="250" spans="1:6" x14ac:dyDescent="0.25">
      <c r="A250" t="s">
        <v>259</v>
      </c>
      <c r="B250">
        <v>1244242800</v>
      </c>
      <c r="C250">
        <v>1.9000000000000001E-5</v>
      </c>
      <c r="D250">
        <v>1.523E-3</v>
      </c>
      <c r="E250">
        <v>2.6999999999999999E-5</v>
      </c>
      <c r="F250">
        <v>1.2999999999999999E-5</v>
      </c>
    </row>
    <row r="251" spans="1:6" x14ac:dyDescent="0.25">
      <c r="A251" t="s">
        <v>260</v>
      </c>
      <c r="B251">
        <v>1244847600</v>
      </c>
      <c r="C251">
        <v>5.1999999999999997E-5</v>
      </c>
      <c r="D251">
        <v>1.5E-3</v>
      </c>
      <c r="E251">
        <v>3.1999999999999999E-5</v>
      </c>
      <c r="F251">
        <v>3.8999999999999999E-5</v>
      </c>
    </row>
    <row r="252" spans="1:6" x14ac:dyDescent="0.25">
      <c r="A252" t="s">
        <v>261</v>
      </c>
      <c r="B252">
        <v>1245452400</v>
      </c>
      <c r="C252">
        <v>1.35E-4</v>
      </c>
      <c r="D252">
        <v>1.4790000000000001E-3</v>
      </c>
      <c r="E252">
        <v>4.8000000000000001E-5</v>
      </c>
      <c r="F252">
        <v>1.02E-4</v>
      </c>
    </row>
    <row r="253" spans="1:6" x14ac:dyDescent="0.25">
      <c r="A253" t="s">
        <v>262</v>
      </c>
      <c r="B253">
        <v>1246057200</v>
      </c>
      <c r="C253">
        <v>1.9100000000000001E-4</v>
      </c>
      <c r="D253">
        <v>1.459E-3</v>
      </c>
      <c r="E253">
        <v>7.1000000000000005E-5</v>
      </c>
      <c r="F253">
        <v>1.56E-4</v>
      </c>
    </row>
    <row r="254" spans="1:6" x14ac:dyDescent="0.25">
      <c r="A254" t="s">
        <v>263</v>
      </c>
      <c r="B254">
        <v>1246662000</v>
      </c>
      <c r="C254">
        <v>1.7799999999999999E-4</v>
      </c>
      <c r="D254">
        <v>1.439E-3</v>
      </c>
      <c r="E254">
        <v>8.7999999999999998E-5</v>
      </c>
      <c r="F254">
        <v>1.63E-4</v>
      </c>
    </row>
    <row r="255" spans="1:6" x14ac:dyDescent="0.25">
      <c r="A255" t="s">
        <v>264</v>
      </c>
      <c r="B255">
        <v>1247266800</v>
      </c>
      <c r="C255">
        <v>1.22E-4</v>
      </c>
      <c r="D255">
        <v>1.4189999999999999E-3</v>
      </c>
      <c r="E255">
        <v>9.2999999999999997E-5</v>
      </c>
      <c r="F255">
        <v>1.3100000000000001E-4</v>
      </c>
    </row>
    <row r="256" spans="1:6" x14ac:dyDescent="0.25">
      <c r="A256" t="s">
        <v>265</v>
      </c>
      <c r="B256">
        <v>1247871600</v>
      </c>
      <c r="C256">
        <v>2.9E-5</v>
      </c>
      <c r="D256">
        <v>1.397E-3</v>
      </c>
      <c r="E256">
        <v>8.2999999999999998E-5</v>
      </c>
      <c r="F256">
        <v>7.1000000000000005E-5</v>
      </c>
    </row>
    <row r="257" spans="1:6" x14ac:dyDescent="0.25">
      <c r="A257" t="s">
        <v>266</v>
      </c>
      <c r="B257">
        <v>1248476400</v>
      </c>
      <c r="C257">
        <v>2.8E-5</v>
      </c>
      <c r="D257">
        <v>1.3760000000000001E-3</v>
      </c>
      <c r="E257">
        <v>7.3999999999999996E-5</v>
      </c>
      <c r="F257">
        <v>4.6E-5</v>
      </c>
    </row>
    <row r="258" spans="1:6" x14ac:dyDescent="0.25">
      <c r="A258" t="s">
        <v>267</v>
      </c>
      <c r="B258">
        <v>1249081200</v>
      </c>
      <c r="C258">
        <v>2.0000000000000002E-5</v>
      </c>
      <c r="D258">
        <v>1.3550000000000001E-3</v>
      </c>
      <c r="E258">
        <v>6.4999999999999994E-5</v>
      </c>
      <c r="F258">
        <v>3.1999999999999999E-5</v>
      </c>
    </row>
    <row r="259" spans="1:6" x14ac:dyDescent="0.25">
      <c r="A259" t="s">
        <v>268</v>
      </c>
      <c r="B259">
        <v>1249686000</v>
      </c>
      <c r="C259">
        <v>1.0399999999999999E-4</v>
      </c>
      <c r="D259">
        <v>1.3359999999999999E-3</v>
      </c>
      <c r="E259">
        <v>7.1000000000000005E-5</v>
      </c>
      <c r="F259">
        <v>7.3999999999999996E-5</v>
      </c>
    </row>
    <row r="260" spans="1:6" x14ac:dyDescent="0.25">
      <c r="A260" t="s">
        <v>269</v>
      </c>
      <c r="B260">
        <v>1250290800</v>
      </c>
      <c r="C260">
        <v>8.5000000000000006E-5</v>
      </c>
      <c r="D260">
        <v>1.317E-3</v>
      </c>
      <c r="E260">
        <v>7.3999999999999996E-5</v>
      </c>
      <c r="F260">
        <v>7.8999999999999996E-5</v>
      </c>
    </row>
    <row r="261" spans="1:6" x14ac:dyDescent="0.25">
      <c r="A261" t="s">
        <v>270</v>
      </c>
      <c r="B261">
        <v>1250895600</v>
      </c>
      <c r="C261">
        <v>1.4899999999999999E-4</v>
      </c>
      <c r="D261">
        <v>1.299E-3</v>
      </c>
      <c r="E261">
        <v>8.6000000000000003E-5</v>
      </c>
      <c r="F261">
        <v>1.3100000000000001E-4</v>
      </c>
    </row>
    <row r="262" spans="1:6" x14ac:dyDescent="0.25">
      <c r="A262" t="s">
        <v>271</v>
      </c>
      <c r="B262">
        <v>1251500400</v>
      </c>
      <c r="C262">
        <v>1.16E-4</v>
      </c>
      <c r="D262">
        <v>1.281E-3</v>
      </c>
      <c r="E262">
        <v>9.1000000000000003E-5</v>
      </c>
      <c r="F262">
        <v>1.25E-4</v>
      </c>
    </row>
    <row r="263" spans="1:6" x14ac:dyDescent="0.25">
      <c r="A263" t="s">
        <v>272</v>
      </c>
      <c r="B263">
        <v>1252105200</v>
      </c>
      <c r="C263">
        <v>1.55E-4</v>
      </c>
      <c r="D263">
        <v>1.263E-3</v>
      </c>
      <c r="E263">
        <v>1.01E-4</v>
      </c>
      <c r="F263">
        <v>1.4200000000000001E-4</v>
      </c>
    </row>
    <row r="264" spans="1:6" x14ac:dyDescent="0.25">
      <c r="A264" t="s">
        <v>273</v>
      </c>
      <c r="B264">
        <v>1252710000</v>
      </c>
      <c r="C264">
        <v>1.2300000000000001E-4</v>
      </c>
      <c r="D264">
        <v>1.2459999999999999E-3</v>
      </c>
      <c r="E264">
        <v>1.05E-4</v>
      </c>
      <c r="F264">
        <v>1.2999999999999999E-4</v>
      </c>
    </row>
    <row r="265" spans="1:6" x14ac:dyDescent="0.25">
      <c r="A265" t="s">
        <v>274</v>
      </c>
      <c r="B265">
        <v>1253314800</v>
      </c>
      <c r="C265">
        <v>3.8999999999999999E-5</v>
      </c>
      <c r="D265">
        <v>1.227E-3</v>
      </c>
      <c r="E265">
        <v>9.3999999999999994E-5</v>
      </c>
      <c r="F265">
        <v>7.2999999999999999E-5</v>
      </c>
    </row>
    <row r="266" spans="1:6" x14ac:dyDescent="0.25">
      <c r="A266" t="s">
        <v>275</v>
      </c>
      <c r="B266">
        <v>1253919600</v>
      </c>
      <c r="C266">
        <v>1.5E-5</v>
      </c>
      <c r="D266">
        <v>1.2080000000000001E-3</v>
      </c>
      <c r="E266">
        <v>8.1000000000000004E-5</v>
      </c>
      <c r="F266">
        <v>4.1E-5</v>
      </c>
    </row>
    <row r="267" spans="1:6" x14ac:dyDescent="0.25">
      <c r="A267" t="s">
        <v>276</v>
      </c>
      <c r="B267">
        <v>1254524400</v>
      </c>
      <c r="C267">
        <v>6.8999999999999997E-5</v>
      </c>
      <c r="D267">
        <v>1.191E-3</v>
      </c>
      <c r="E267">
        <v>7.8999999999999996E-5</v>
      </c>
      <c r="F267">
        <v>5.8999999999999998E-5</v>
      </c>
    </row>
    <row r="268" spans="1:6" x14ac:dyDescent="0.25">
      <c r="A268" t="s">
        <v>277</v>
      </c>
      <c r="B268">
        <v>1255129200</v>
      </c>
      <c r="C268">
        <v>9.6000000000000002E-5</v>
      </c>
      <c r="D268">
        <v>1.1739999999999999E-3</v>
      </c>
      <c r="E268">
        <v>8.2000000000000001E-5</v>
      </c>
      <c r="F268">
        <v>8.2999999999999998E-5</v>
      </c>
    </row>
    <row r="269" spans="1:6" x14ac:dyDescent="0.25">
      <c r="A269" t="s">
        <v>278</v>
      </c>
      <c r="B269">
        <v>1255734000</v>
      </c>
      <c r="C269">
        <v>2.0799999999999999E-4</v>
      </c>
      <c r="D269">
        <v>1.1590000000000001E-3</v>
      </c>
      <c r="E269">
        <v>1.03E-4</v>
      </c>
      <c r="F269">
        <v>1.6200000000000001E-4</v>
      </c>
    </row>
    <row r="270" spans="1:6" x14ac:dyDescent="0.25">
      <c r="A270" t="s">
        <v>279</v>
      </c>
      <c r="B270">
        <v>1256338800</v>
      </c>
      <c r="C270">
        <v>5.5000000000000002E-5</v>
      </c>
      <c r="D270">
        <v>1.142E-3</v>
      </c>
      <c r="E270">
        <v>9.5000000000000005E-5</v>
      </c>
      <c r="F270">
        <v>9.6000000000000002E-5</v>
      </c>
    </row>
    <row r="271" spans="1:6" x14ac:dyDescent="0.25">
      <c r="A271" t="s">
        <v>280</v>
      </c>
      <c r="B271">
        <v>1256943600</v>
      </c>
      <c r="C271">
        <v>6.7000000000000002E-5</v>
      </c>
      <c r="D271">
        <v>1.1249999999999999E-3</v>
      </c>
      <c r="E271">
        <v>9.0000000000000006E-5</v>
      </c>
      <c r="F271">
        <v>7.4999999999999993E-5</v>
      </c>
    </row>
    <row r="272" spans="1:6" x14ac:dyDescent="0.25">
      <c r="A272" t="s">
        <v>281</v>
      </c>
      <c r="B272">
        <v>1257552000</v>
      </c>
      <c r="C272">
        <v>6.6000000000000005E-5</v>
      </c>
      <c r="D272">
        <v>1.109E-3</v>
      </c>
      <c r="E272">
        <v>8.6000000000000003E-5</v>
      </c>
      <c r="F272">
        <v>7.7999999999999999E-5</v>
      </c>
    </row>
    <row r="273" spans="1:6" x14ac:dyDescent="0.25">
      <c r="A273" t="s">
        <v>282</v>
      </c>
      <c r="B273">
        <v>1258156800</v>
      </c>
      <c r="C273">
        <v>7.2000000000000002E-5</v>
      </c>
      <c r="D273">
        <v>1.093E-3</v>
      </c>
      <c r="E273">
        <v>8.3999999999999995E-5</v>
      </c>
      <c r="F273">
        <v>6.6000000000000005E-5</v>
      </c>
    </row>
    <row r="274" spans="1:6" x14ac:dyDescent="0.25">
      <c r="A274" t="s">
        <v>283</v>
      </c>
      <c r="B274">
        <v>1258761600</v>
      </c>
      <c r="C274">
        <v>1.2999999999999999E-5</v>
      </c>
      <c r="D274">
        <v>1.0759999999999999E-3</v>
      </c>
      <c r="E274">
        <v>7.2000000000000002E-5</v>
      </c>
      <c r="F274">
        <v>3.4999999999999997E-5</v>
      </c>
    </row>
    <row r="275" spans="1:6" x14ac:dyDescent="0.25">
      <c r="A275" t="s">
        <v>284</v>
      </c>
      <c r="B275">
        <v>1259366400</v>
      </c>
      <c r="C275">
        <v>1.9999999999999999E-6</v>
      </c>
      <c r="D275">
        <v>1.06E-3</v>
      </c>
      <c r="E275">
        <v>6.0999999999999999E-5</v>
      </c>
      <c r="F275">
        <v>1.5999999999999999E-5</v>
      </c>
    </row>
    <row r="276" spans="1:6" x14ac:dyDescent="0.25">
      <c r="A276" t="s">
        <v>285</v>
      </c>
      <c r="B276">
        <v>1259971200</v>
      </c>
      <c r="C276">
        <v>1.1E-5</v>
      </c>
      <c r="D276">
        <v>1.044E-3</v>
      </c>
      <c r="E276">
        <v>5.3000000000000001E-5</v>
      </c>
      <c r="F276">
        <v>1.2999999999999999E-5</v>
      </c>
    </row>
    <row r="277" spans="1:6" x14ac:dyDescent="0.25">
      <c r="A277" t="s">
        <v>286</v>
      </c>
      <c r="B277">
        <v>1260576000</v>
      </c>
      <c r="C277">
        <v>3.0000000000000001E-6</v>
      </c>
      <c r="D277">
        <v>1.0269999999999999E-3</v>
      </c>
      <c r="E277">
        <v>4.5000000000000003E-5</v>
      </c>
      <c r="F277">
        <v>6.9999999999999999E-6</v>
      </c>
    </row>
    <row r="278" spans="1:6" x14ac:dyDescent="0.25">
      <c r="A278" t="s">
        <v>287</v>
      </c>
      <c r="B278">
        <v>1261180800</v>
      </c>
      <c r="C278">
        <v>3.9999999999999998E-6</v>
      </c>
      <c r="D278">
        <v>1.0120000000000001E-3</v>
      </c>
      <c r="E278">
        <v>3.8000000000000002E-5</v>
      </c>
      <c r="F278">
        <v>5.0000000000000004E-6</v>
      </c>
    </row>
    <row r="279" spans="1:6" x14ac:dyDescent="0.25">
      <c r="A279" t="s">
        <v>288</v>
      </c>
      <c r="B279">
        <v>1261785600</v>
      </c>
      <c r="C279">
        <v>8.2000000000000001E-5</v>
      </c>
      <c r="D279">
        <v>9.9700000000000006E-4</v>
      </c>
      <c r="E279">
        <v>4.3999999999999999E-5</v>
      </c>
      <c r="F279">
        <v>3.6000000000000001E-5</v>
      </c>
    </row>
    <row r="280" spans="1:6" x14ac:dyDescent="0.25">
      <c r="A280" t="s">
        <v>289</v>
      </c>
      <c r="B280">
        <v>1262390400</v>
      </c>
      <c r="C280">
        <v>0</v>
      </c>
      <c r="D280">
        <v>9.8200000000000002E-4</v>
      </c>
      <c r="E280">
        <v>3.6999999999999998E-5</v>
      </c>
      <c r="F280">
        <v>1.5E-5</v>
      </c>
    </row>
    <row r="281" spans="1:6" x14ac:dyDescent="0.25">
      <c r="A281" t="s">
        <v>290</v>
      </c>
      <c r="B281">
        <v>1262995200</v>
      </c>
      <c r="C281">
        <v>9.9999999999999995E-7</v>
      </c>
      <c r="D281">
        <v>9.6699999999999998E-4</v>
      </c>
      <c r="E281">
        <v>3.1000000000000001E-5</v>
      </c>
      <c r="F281">
        <v>6.9999999999999999E-6</v>
      </c>
    </row>
    <row r="282" spans="1:6" x14ac:dyDescent="0.25">
      <c r="A282" t="s">
        <v>291</v>
      </c>
      <c r="B282">
        <v>1263600000</v>
      </c>
      <c r="C282">
        <v>3.0000000000000001E-6</v>
      </c>
      <c r="D282">
        <v>9.5200000000000005E-4</v>
      </c>
      <c r="E282">
        <v>2.6999999999999999E-5</v>
      </c>
      <c r="F282">
        <v>5.0000000000000004E-6</v>
      </c>
    </row>
    <row r="283" spans="1:6" x14ac:dyDescent="0.25">
      <c r="A283" t="s">
        <v>292</v>
      </c>
      <c r="B283">
        <v>1264204800</v>
      </c>
      <c r="C283">
        <v>0</v>
      </c>
      <c r="D283">
        <v>9.3700000000000001E-4</v>
      </c>
      <c r="E283">
        <v>2.3E-5</v>
      </c>
      <c r="F283">
        <v>1.9999999999999999E-6</v>
      </c>
    </row>
    <row r="284" spans="1:6" x14ac:dyDescent="0.25">
      <c r="A284" t="s">
        <v>293</v>
      </c>
      <c r="B284">
        <v>1264809600</v>
      </c>
      <c r="C284">
        <v>5.1999999999999997E-5</v>
      </c>
      <c r="D284">
        <v>9.2400000000000002E-4</v>
      </c>
      <c r="E284">
        <v>2.6999999999999999E-5</v>
      </c>
      <c r="F284">
        <v>3.0000000000000001E-5</v>
      </c>
    </row>
    <row r="285" spans="1:6" x14ac:dyDescent="0.25">
      <c r="A285" t="s">
        <v>294</v>
      </c>
      <c r="B285">
        <v>1265414400</v>
      </c>
      <c r="C285">
        <v>0</v>
      </c>
      <c r="D285">
        <v>9.0899999999999998E-4</v>
      </c>
      <c r="E285">
        <v>2.3E-5</v>
      </c>
      <c r="F285">
        <v>1.2999999999999999E-5</v>
      </c>
    </row>
    <row r="286" spans="1:6" x14ac:dyDescent="0.25">
      <c r="A286" t="s">
        <v>295</v>
      </c>
      <c r="B286">
        <v>1266019200</v>
      </c>
      <c r="C286">
        <v>1.9999999999999999E-6</v>
      </c>
      <c r="D286">
        <v>8.9499999999999996E-4</v>
      </c>
      <c r="E286">
        <v>2.0000000000000002E-5</v>
      </c>
      <c r="F286">
        <v>6.9999999999999999E-6</v>
      </c>
    </row>
    <row r="287" spans="1:6" x14ac:dyDescent="0.25">
      <c r="A287" t="s">
        <v>296</v>
      </c>
      <c r="B287">
        <v>1266624000</v>
      </c>
      <c r="C287">
        <v>0</v>
      </c>
      <c r="D287">
        <v>8.8199999999999997E-4</v>
      </c>
      <c r="E287">
        <v>1.5999999999999999E-5</v>
      </c>
      <c r="F287">
        <v>3.0000000000000001E-6</v>
      </c>
    </row>
    <row r="288" spans="1:6" x14ac:dyDescent="0.25">
      <c r="A288" t="s">
        <v>297</v>
      </c>
      <c r="B288">
        <v>1267228800</v>
      </c>
      <c r="C288">
        <v>0</v>
      </c>
      <c r="D288">
        <v>8.6799999999999996E-4</v>
      </c>
      <c r="E288">
        <v>1.4E-5</v>
      </c>
      <c r="F288">
        <v>9.9999999999999995E-7</v>
      </c>
    </row>
    <row r="289" spans="1:6" x14ac:dyDescent="0.25">
      <c r="A289" t="s">
        <v>298</v>
      </c>
      <c r="B289">
        <v>1267833600</v>
      </c>
      <c r="C289">
        <v>0</v>
      </c>
      <c r="D289">
        <v>8.5499999999999997E-4</v>
      </c>
      <c r="E289">
        <v>1.2E-5</v>
      </c>
      <c r="F289">
        <v>9.9999999999999995E-7</v>
      </c>
    </row>
    <row r="290" spans="1:6" x14ac:dyDescent="0.25">
      <c r="A290" t="s">
        <v>299</v>
      </c>
      <c r="B290">
        <v>1268434800</v>
      </c>
      <c r="C290">
        <v>9.9999999999999995E-7</v>
      </c>
      <c r="D290">
        <v>8.4199999999999998E-4</v>
      </c>
      <c r="E290">
        <v>1.0000000000000001E-5</v>
      </c>
      <c r="F290">
        <v>9.9999999999999995E-7</v>
      </c>
    </row>
    <row r="291" spans="1:6" x14ac:dyDescent="0.25">
      <c r="A291" t="s">
        <v>300</v>
      </c>
      <c r="B291">
        <v>1269039600</v>
      </c>
      <c r="C291">
        <v>1.1E-5</v>
      </c>
      <c r="D291">
        <v>8.2899999999999998E-4</v>
      </c>
      <c r="E291">
        <v>1.0000000000000001E-5</v>
      </c>
      <c r="F291">
        <v>5.0000000000000004E-6</v>
      </c>
    </row>
    <row r="292" spans="1:6" x14ac:dyDescent="0.25">
      <c r="A292" t="s">
        <v>301</v>
      </c>
      <c r="B292">
        <v>1269644400</v>
      </c>
      <c r="C292">
        <v>0</v>
      </c>
      <c r="D292">
        <v>8.1599999999999999E-4</v>
      </c>
      <c r="E292">
        <v>7.9999999999999996E-6</v>
      </c>
      <c r="F292">
        <v>1.9999999999999999E-6</v>
      </c>
    </row>
    <row r="293" spans="1:6" x14ac:dyDescent="0.25">
      <c r="A293" t="s">
        <v>302</v>
      </c>
      <c r="B293">
        <v>1270249200</v>
      </c>
      <c r="C293">
        <v>6.0000000000000002E-6</v>
      </c>
      <c r="D293">
        <v>8.03E-4</v>
      </c>
      <c r="E293">
        <v>7.9999999999999996E-6</v>
      </c>
      <c r="F293">
        <v>3.9999999999999998E-6</v>
      </c>
    </row>
    <row r="294" spans="1:6" x14ac:dyDescent="0.25">
      <c r="A294" t="s">
        <v>303</v>
      </c>
      <c r="B294">
        <v>1270854000</v>
      </c>
      <c r="C294">
        <v>1.9999999999999999E-6</v>
      </c>
      <c r="D294">
        <v>7.9100000000000004E-4</v>
      </c>
      <c r="E294">
        <v>6.9999999999999999E-6</v>
      </c>
      <c r="F294">
        <v>3.0000000000000001E-6</v>
      </c>
    </row>
    <row r="295" spans="1:6" x14ac:dyDescent="0.25">
      <c r="A295" t="s">
        <v>304</v>
      </c>
      <c r="B295">
        <v>1271458800</v>
      </c>
      <c r="C295">
        <v>9.9999999999999995E-7</v>
      </c>
      <c r="D295">
        <v>7.7899999999999996E-4</v>
      </c>
      <c r="E295">
        <v>6.0000000000000002E-6</v>
      </c>
      <c r="F295">
        <v>9.9999999999999995E-7</v>
      </c>
    </row>
    <row r="296" spans="1:6" x14ac:dyDescent="0.25">
      <c r="A296" t="s">
        <v>305</v>
      </c>
      <c r="B296">
        <v>1272063600</v>
      </c>
      <c r="C296">
        <v>0</v>
      </c>
      <c r="D296">
        <v>7.67E-4</v>
      </c>
      <c r="E296">
        <v>5.0000000000000004E-6</v>
      </c>
      <c r="F296">
        <v>9.9999999999999995E-7</v>
      </c>
    </row>
    <row r="297" spans="1:6" x14ac:dyDescent="0.25">
      <c r="A297" t="s">
        <v>306</v>
      </c>
      <c r="B297">
        <v>1272668400</v>
      </c>
      <c r="C297">
        <v>9.9999999999999995E-7</v>
      </c>
      <c r="D297">
        <v>7.5500000000000003E-4</v>
      </c>
      <c r="E297">
        <v>3.9999999999999998E-6</v>
      </c>
      <c r="F297">
        <v>9.9999999999999995E-7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20"/>
  <sheetViews>
    <sheetView workbookViewId="0"/>
    <sheetView workbookViewId="1"/>
  </sheetViews>
  <sheetFormatPr defaultColWidth="8.85546875" defaultRowHeight="15" x14ac:dyDescent="0.25"/>
  <cols>
    <col min="1" max="1" width="17.140625" customWidth="1"/>
  </cols>
  <sheetData>
    <row r="2" spans="1:6" x14ac:dyDescent="0.25">
      <c r="A2" t="s">
        <v>7</v>
      </c>
      <c r="B2" t="s">
        <v>590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6.7000000000000002E-5</v>
      </c>
      <c r="D8">
        <v>9.9999999999999995E-7</v>
      </c>
      <c r="E8">
        <v>6.9999999999999999E-6</v>
      </c>
      <c r="F8">
        <v>2.6999999999999999E-5</v>
      </c>
    </row>
    <row r="9" spans="1:6" x14ac:dyDescent="0.25">
      <c r="A9" t="s">
        <v>18</v>
      </c>
      <c r="B9">
        <v>1098486000</v>
      </c>
      <c r="C9">
        <v>2.0999999999999999E-5</v>
      </c>
      <c r="D9">
        <v>9.9999999999999995E-7</v>
      </c>
      <c r="E9">
        <v>9.0000000000000002E-6</v>
      </c>
      <c r="F9">
        <v>2.4000000000000001E-5</v>
      </c>
    </row>
    <row r="10" spans="1:6" x14ac:dyDescent="0.25">
      <c r="A10" t="s">
        <v>19</v>
      </c>
      <c r="B10">
        <v>1099094400</v>
      </c>
      <c r="C10">
        <v>2.0999999999999999E-5</v>
      </c>
      <c r="D10">
        <v>9.9999999999999995E-7</v>
      </c>
      <c r="E10">
        <v>1.1E-5</v>
      </c>
      <c r="F10">
        <v>2.1999999999999999E-5</v>
      </c>
    </row>
    <row r="11" spans="1:6" x14ac:dyDescent="0.25">
      <c r="A11" t="s">
        <v>20</v>
      </c>
      <c r="B11">
        <v>1099699200</v>
      </c>
      <c r="C11">
        <v>9.0000000000000002E-6</v>
      </c>
      <c r="D11">
        <v>9.9999999999999995E-7</v>
      </c>
      <c r="E11">
        <v>1.1E-5</v>
      </c>
      <c r="F11">
        <v>1.4E-5</v>
      </c>
    </row>
    <row r="12" spans="1:6" x14ac:dyDescent="0.25">
      <c r="A12" t="s">
        <v>21</v>
      </c>
      <c r="B12">
        <v>1100304000</v>
      </c>
      <c r="C12">
        <v>1.5E-5</v>
      </c>
      <c r="D12">
        <v>1.9999999999999999E-6</v>
      </c>
      <c r="E12">
        <v>1.1E-5</v>
      </c>
      <c r="F12">
        <v>1.4E-5</v>
      </c>
    </row>
    <row r="13" spans="1:6" x14ac:dyDescent="0.25">
      <c r="A13" t="s">
        <v>22</v>
      </c>
      <c r="B13">
        <v>1100908800</v>
      </c>
      <c r="C13">
        <v>1.0000000000000001E-5</v>
      </c>
      <c r="D13">
        <v>1.9999999999999999E-6</v>
      </c>
      <c r="E13">
        <v>1.1E-5</v>
      </c>
      <c r="F13">
        <v>1.1E-5</v>
      </c>
    </row>
    <row r="14" spans="1:6" x14ac:dyDescent="0.25">
      <c r="A14" t="s">
        <v>23</v>
      </c>
      <c r="B14">
        <v>1101513600</v>
      </c>
      <c r="C14">
        <v>1.2E-5</v>
      </c>
      <c r="D14">
        <v>1.9999999999999999E-6</v>
      </c>
      <c r="E14">
        <v>1.1E-5</v>
      </c>
      <c r="F14">
        <v>1.2E-5</v>
      </c>
    </row>
    <row r="15" spans="1:6" x14ac:dyDescent="0.25">
      <c r="A15" t="s">
        <v>24</v>
      </c>
      <c r="B15">
        <v>1102118400</v>
      </c>
      <c r="C15">
        <v>2.8E-5</v>
      </c>
      <c r="D15">
        <v>1.9999999999999999E-6</v>
      </c>
      <c r="E15">
        <v>1.4E-5</v>
      </c>
      <c r="F15">
        <v>2.5000000000000001E-5</v>
      </c>
    </row>
    <row r="16" spans="1:6" x14ac:dyDescent="0.25">
      <c r="A16" t="s">
        <v>25</v>
      </c>
      <c r="B16">
        <v>1102723200</v>
      </c>
      <c r="C16">
        <v>3.4099999999999999E-4</v>
      </c>
      <c r="D16">
        <v>6.9999999999999999E-6</v>
      </c>
      <c r="E16">
        <v>6.6000000000000005E-5</v>
      </c>
      <c r="F16">
        <v>1.9900000000000001E-4</v>
      </c>
    </row>
    <row r="17" spans="1:6" x14ac:dyDescent="0.25">
      <c r="A17" t="s">
        <v>26</v>
      </c>
      <c r="B17">
        <v>1103328000</v>
      </c>
      <c r="C17">
        <v>4.8000000000000001E-5</v>
      </c>
      <c r="D17">
        <v>7.9999999999999996E-6</v>
      </c>
      <c r="E17">
        <v>6.3E-5</v>
      </c>
      <c r="F17">
        <v>1.03E-4</v>
      </c>
    </row>
    <row r="18" spans="1:6" x14ac:dyDescent="0.25">
      <c r="A18" t="s">
        <v>27</v>
      </c>
      <c r="B18">
        <v>1103932800</v>
      </c>
      <c r="C18">
        <v>1.9999999999999999E-6</v>
      </c>
      <c r="D18">
        <v>7.9999999999999996E-6</v>
      </c>
      <c r="E18">
        <v>5.3000000000000001E-5</v>
      </c>
      <c r="F18">
        <v>4.3999999999999999E-5</v>
      </c>
    </row>
    <row r="19" spans="1:6" x14ac:dyDescent="0.25">
      <c r="A19" t="s">
        <v>28</v>
      </c>
      <c r="B19">
        <v>1104537600</v>
      </c>
      <c r="C19">
        <v>0</v>
      </c>
      <c r="D19">
        <v>7.9999999999999996E-6</v>
      </c>
      <c r="E19">
        <v>4.3999999999999999E-5</v>
      </c>
      <c r="F19">
        <v>1.9000000000000001E-5</v>
      </c>
    </row>
    <row r="20" spans="1:6" x14ac:dyDescent="0.25">
      <c r="A20" t="s">
        <v>29</v>
      </c>
      <c r="B20">
        <v>1105142400</v>
      </c>
      <c r="C20">
        <v>0</v>
      </c>
      <c r="D20">
        <v>7.9999999999999996E-6</v>
      </c>
      <c r="E20">
        <v>3.6999999999999998E-5</v>
      </c>
      <c r="F20">
        <v>7.9999999999999996E-6</v>
      </c>
    </row>
    <row r="21" spans="1:6" x14ac:dyDescent="0.25">
      <c r="A21" t="s">
        <v>30</v>
      </c>
      <c r="B21">
        <v>1105747200</v>
      </c>
      <c r="C21">
        <v>9.9999999999999995E-7</v>
      </c>
      <c r="D21">
        <v>7.9999999999999996E-6</v>
      </c>
      <c r="E21">
        <v>3.1000000000000001E-5</v>
      </c>
      <c r="F21">
        <v>3.9999999999999998E-6</v>
      </c>
    </row>
    <row r="22" spans="1:6" x14ac:dyDescent="0.25">
      <c r="A22" t="s">
        <v>31</v>
      </c>
      <c r="B22">
        <v>1106352000</v>
      </c>
      <c r="C22">
        <v>1.0000000000000001E-5</v>
      </c>
      <c r="D22">
        <v>7.9999999999999996E-6</v>
      </c>
      <c r="E22">
        <v>2.8E-5</v>
      </c>
      <c r="F22">
        <v>7.9999999999999996E-6</v>
      </c>
    </row>
    <row r="23" spans="1:6" x14ac:dyDescent="0.25">
      <c r="A23" t="s">
        <v>32</v>
      </c>
      <c r="B23">
        <v>1106956800</v>
      </c>
      <c r="C23">
        <v>1.9999999999999999E-6</v>
      </c>
      <c r="D23">
        <v>7.9999999999999996E-6</v>
      </c>
      <c r="E23">
        <v>2.4000000000000001E-5</v>
      </c>
      <c r="F23">
        <v>5.0000000000000004E-6</v>
      </c>
    </row>
    <row r="24" spans="1:6" x14ac:dyDescent="0.25">
      <c r="A24" t="s">
        <v>33</v>
      </c>
      <c r="B24">
        <v>1107561600</v>
      </c>
      <c r="C24">
        <v>9.9999999999999995E-7</v>
      </c>
      <c r="D24">
        <v>7.9999999999999996E-6</v>
      </c>
      <c r="E24">
        <v>2.0000000000000002E-5</v>
      </c>
      <c r="F24">
        <v>1.9999999999999999E-6</v>
      </c>
    </row>
    <row r="25" spans="1:6" x14ac:dyDescent="0.25">
      <c r="A25" t="s">
        <v>34</v>
      </c>
      <c r="B25">
        <v>1108166400</v>
      </c>
      <c r="C25">
        <v>3.9999999999999998E-6</v>
      </c>
      <c r="D25">
        <v>6.9999999999999999E-6</v>
      </c>
      <c r="E25">
        <v>1.8E-5</v>
      </c>
      <c r="F25">
        <v>3.0000000000000001E-6</v>
      </c>
    </row>
    <row r="26" spans="1:6" x14ac:dyDescent="0.25">
      <c r="A26" t="s">
        <v>35</v>
      </c>
      <c r="B26">
        <v>1108771200</v>
      </c>
      <c r="C26">
        <v>1.9999999999999999E-6</v>
      </c>
      <c r="D26">
        <v>6.9999999999999999E-6</v>
      </c>
      <c r="E26">
        <v>1.5E-5</v>
      </c>
      <c r="F26">
        <v>1.9999999999999999E-6</v>
      </c>
    </row>
    <row r="27" spans="1:6" x14ac:dyDescent="0.25">
      <c r="A27" t="s">
        <v>36</v>
      </c>
      <c r="B27">
        <v>1109376000</v>
      </c>
      <c r="C27">
        <v>7.7999999999999999E-5</v>
      </c>
      <c r="D27">
        <v>7.9999999999999996E-6</v>
      </c>
      <c r="E27">
        <v>2.5000000000000001E-5</v>
      </c>
      <c r="F27">
        <v>4.6E-5</v>
      </c>
    </row>
    <row r="28" spans="1:6" x14ac:dyDescent="0.25">
      <c r="A28" t="s">
        <v>37</v>
      </c>
      <c r="B28">
        <v>1109980800</v>
      </c>
      <c r="C28">
        <v>9.9999999999999995E-7</v>
      </c>
      <c r="D28">
        <v>7.9999999999999996E-6</v>
      </c>
      <c r="E28">
        <v>2.0999999999999999E-5</v>
      </c>
      <c r="F28">
        <v>1.9000000000000001E-5</v>
      </c>
    </row>
    <row r="29" spans="1:6" x14ac:dyDescent="0.25">
      <c r="A29" t="s">
        <v>38</v>
      </c>
      <c r="B29">
        <v>1110582000</v>
      </c>
      <c r="C29">
        <v>4.6999999999999997E-5</v>
      </c>
      <c r="D29">
        <v>9.0000000000000002E-6</v>
      </c>
      <c r="E29">
        <v>2.5000000000000001E-5</v>
      </c>
      <c r="F29">
        <v>3.3000000000000003E-5</v>
      </c>
    </row>
    <row r="30" spans="1:6" x14ac:dyDescent="0.25">
      <c r="A30" t="s">
        <v>39</v>
      </c>
      <c r="B30">
        <v>1111186800</v>
      </c>
      <c r="C30">
        <v>3.9999999999999998E-6</v>
      </c>
      <c r="D30">
        <v>9.0000000000000002E-6</v>
      </c>
      <c r="E30">
        <v>2.1999999999999999E-5</v>
      </c>
      <c r="F30">
        <v>1.5999999999999999E-5</v>
      </c>
    </row>
    <row r="31" spans="1:6" x14ac:dyDescent="0.25">
      <c r="A31" t="s">
        <v>40</v>
      </c>
      <c r="B31">
        <v>1111791600</v>
      </c>
      <c r="C31">
        <v>2.3E-5</v>
      </c>
      <c r="D31">
        <v>9.0000000000000002E-6</v>
      </c>
      <c r="E31">
        <v>2.1999999999999999E-5</v>
      </c>
      <c r="F31">
        <v>2.0999999999999999E-5</v>
      </c>
    </row>
    <row r="32" spans="1:6" x14ac:dyDescent="0.25">
      <c r="A32" t="s">
        <v>41</v>
      </c>
      <c r="B32">
        <v>1112396400</v>
      </c>
      <c r="C32">
        <v>1.11E-4</v>
      </c>
      <c r="D32">
        <v>1.1E-5</v>
      </c>
      <c r="E32">
        <v>3.6000000000000001E-5</v>
      </c>
      <c r="F32">
        <v>6.3E-5</v>
      </c>
    </row>
    <row r="33" spans="1:6" x14ac:dyDescent="0.25">
      <c r="A33" t="s">
        <v>42</v>
      </c>
      <c r="B33">
        <v>1113001200</v>
      </c>
      <c r="C33">
        <v>1.7E-5</v>
      </c>
      <c r="D33">
        <v>1.1E-5</v>
      </c>
      <c r="E33">
        <v>3.3000000000000003E-5</v>
      </c>
      <c r="F33">
        <v>3.6000000000000001E-5</v>
      </c>
    </row>
    <row r="34" spans="1:6" x14ac:dyDescent="0.25">
      <c r="A34" t="s">
        <v>43</v>
      </c>
      <c r="B34">
        <v>1113606000</v>
      </c>
      <c r="C34">
        <v>6.0000000000000002E-6</v>
      </c>
      <c r="D34">
        <v>1.1E-5</v>
      </c>
      <c r="E34">
        <v>2.8E-5</v>
      </c>
      <c r="F34">
        <v>1.9000000000000001E-5</v>
      </c>
    </row>
    <row r="35" spans="1:6" x14ac:dyDescent="0.25">
      <c r="A35" t="s">
        <v>44</v>
      </c>
      <c r="B35">
        <v>1114210800</v>
      </c>
      <c r="C35">
        <v>1.5E-5</v>
      </c>
      <c r="D35">
        <v>1.1E-5</v>
      </c>
      <c r="E35">
        <v>2.5999999999999998E-5</v>
      </c>
      <c r="F35">
        <v>1.5999999999999999E-5</v>
      </c>
    </row>
    <row r="36" spans="1:6" x14ac:dyDescent="0.25">
      <c r="A36" t="s">
        <v>45</v>
      </c>
      <c r="B36">
        <v>1114815600</v>
      </c>
      <c r="C36">
        <v>4.1999999999999998E-5</v>
      </c>
      <c r="D36">
        <v>1.1E-5</v>
      </c>
      <c r="E36">
        <v>2.8E-5</v>
      </c>
      <c r="F36">
        <v>2.9E-5</v>
      </c>
    </row>
    <row r="37" spans="1:6" x14ac:dyDescent="0.25">
      <c r="A37" t="s">
        <v>46</v>
      </c>
      <c r="B37">
        <v>1115420400</v>
      </c>
      <c r="C37">
        <v>3.8999999999999999E-5</v>
      </c>
      <c r="D37">
        <v>1.2E-5</v>
      </c>
      <c r="E37">
        <v>3.0000000000000001E-5</v>
      </c>
      <c r="F37">
        <v>3.6000000000000001E-5</v>
      </c>
    </row>
    <row r="38" spans="1:6" x14ac:dyDescent="0.25">
      <c r="A38" t="s">
        <v>47</v>
      </c>
      <c r="B38">
        <v>1116025200</v>
      </c>
      <c r="C38">
        <v>3.6999999999999998E-5</v>
      </c>
      <c r="D38">
        <v>1.2E-5</v>
      </c>
      <c r="E38">
        <v>3.1000000000000001E-5</v>
      </c>
      <c r="F38">
        <v>3.6000000000000001E-5</v>
      </c>
    </row>
    <row r="39" spans="1:6" x14ac:dyDescent="0.25">
      <c r="A39" t="s">
        <v>48</v>
      </c>
      <c r="B39">
        <v>1116630000</v>
      </c>
      <c r="C39">
        <v>3.4E-5</v>
      </c>
      <c r="D39">
        <v>1.2E-5</v>
      </c>
      <c r="E39">
        <v>3.1000000000000001E-5</v>
      </c>
      <c r="F39">
        <v>3.3000000000000003E-5</v>
      </c>
    </row>
    <row r="40" spans="1:6" x14ac:dyDescent="0.25">
      <c r="A40" t="s">
        <v>49</v>
      </c>
      <c r="B40">
        <v>1117234800</v>
      </c>
      <c r="C40">
        <v>1.76E-4</v>
      </c>
      <c r="D40">
        <v>1.5E-5</v>
      </c>
      <c r="E40">
        <v>5.5999999999999999E-5</v>
      </c>
      <c r="F40">
        <v>1.3999999999999999E-4</v>
      </c>
    </row>
    <row r="41" spans="1:6" x14ac:dyDescent="0.25">
      <c r="A41" t="s">
        <v>50</v>
      </c>
      <c r="B41">
        <v>1117839600</v>
      </c>
      <c r="C41">
        <v>1.9000000000000001E-4</v>
      </c>
      <c r="D41">
        <v>1.8E-5</v>
      </c>
      <c r="E41">
        <v>7.6000000000000004E-5</v>
      </c>
      <c r="F41">
        <v>1.4899999999999999E-4</v>
      </c>
    </row>
    <row r="42" spans="1:6" x14ac:dyDescent="0.25">
      <c r="A42" t="s">
        <v>51</v>
      </c>
      <c r="B42">
        <v>1118444400</v>
      </c>
      <c r="C42">
        <v>3.1000000000000001E-5</v>
      </c>
      <c r="D42">
        <v>1.8E-5</v>
      </c>
      <c r="E42">
        <v>6.8999999999999997E-5</v>
      </c>
      <c r="F42">
        <v>8.0000000000000007E-5</v>
      </c>
    </row>
    <row r="43" spans="1:6" x14ac:dyDescent="0.25">
      <c r="A43" t="s">
        <v>52</v>
      </c>
      <c r="B43">
        <v>1119049200</v>
      </c>
      <c r="C43">
        <v>1.5999999999999999E-5</v>
      </c>
      <c r="D43">
        <v>1.8E-5</v>
      </c>
      <c r="E43">
        <v>6.0000000000000002E-5</v>
      </c>
      <c r="F43">
        <v>4.1999999999999998E-5</v>
      </c>
    </row>
    <row r="44" spans="1:6" x14ac:dyDescent="0.25">
      <c r="A44" t="s">
        <v>53</v>
      </c>
      <c r="B44">
        <v>1119654000</v>
      </c>
      <c r="C44">
        <v>1.1E-5</v>
      </c>
      <c r="D44">
        <v>1.8E-5</v>
      </c>
      <c r="E44">
        <v>5.1999999999999997E-5</v>
      </c>
      <c r="F44">
        <v>2.4000000000000001E-5</v>
      </c>
    </row>
    <row r="45" spans="1:6" x14ac:dyDescent="0.25">
      <c r="A45" t="s">
        <v>54</v>
      </c>
      <c r="B45">
        <v>1120258800</v>
      </c>
      <c r="C45">
        <v>2.9E-5</v>
      </c>
      <c r="D45">
        <v>1.8E-5</v>
      </c>
      <c r="E45">
        <v>4.8999999999999998E-5</v>
      </c>
      <c r="F45">
        <v>2.5999999999999998E-5</v>
      </c>
    </row>
    <row r="46" spans="1:6" x14ac:dyDescent="0.25">
      <c r="A46" t="s">
        <v>55</v>
      </c>
      <c r="B46">
        <v>1120863600</v>
      </c>
      <c r="C46">
        <v>1.2799999999999999E-4</v>
      </c>
      <c r="D46">
        <v>1.9000000000000001E-5</v>
      </c>
      <c r="E46">
        <v>6.0999999999999999E-5</v>
      </c>
      <c r="F46">
        <v>8.6000000000000003E-5</v>
      </c>
    </row>
    <row r="47" spans="1:6" x14ac:dyDescent="0.25">
      <c r="A47" t="s">
        <v>56</v>
      </c>
      <c r="B47">
        <v>1121468400</v>
      </c>
      <c r="C47">
        <v>3.4999999999999997E-5</v>
      </c>
      <c r="D47">
        <v>2.0000000000000002E-5</v>
      </c>
      <c r="E47">
        <v>5.7000000000000003E-5</v>
      </c>
      <c r="F47">
        <v>5.5999999999999999E-5</v>
      </c>
    </row>
    <row r="48" spans="1:6" x14ac:dyDescent="0.25">
      <c r="A48" t="s">
        <v>57</v>
      </c>
      <c r="B48">
        <v>1122073200</v>
      </c>
      <c r="C48">
        <v>1.18E-4</v>
      </c>
      <c r="D48">
        <v>2.0999999999999999E-5</v>
      </c>
      <c r="E48">
        <v>6.7000000000000002E-5</v>
      </c>
      <c r="F48">
        <v>9.1000000000000003E-5</v>
      </c>
    </row>
    <row r="49" spans="1:6" x14ac:dyDescent="0.25">
      <c r="A49" t="s">
        <v>58</v>
      </c>
      <c r="B49">
        <v>1122678000</v>
      </c>
      <c r="C49">
        <v>2.2699999999999999E-4</v>
      </c>
      <c r="D49">
        <v>2.4000000000000001E-5</v>
      </c>
      <c r="E49">
        <v>9.2999999999999997E-5</v>
      </c>
      <c r="F49">
        <v>1.76E-4</v>
      </c>
    </row>
    <row r="50" spans="1:6" x14ac:dyDescent="0.25">
      <c r="A50" t="s">
        <v>59</v>
      </c>
      <c r="B50">
        <v>1123282800</v>
      </c>
      <c r="C50">
        <v>4.0000000000000003E-5</v>
      </c>
      <c r="D50">
        <v>2.5000000000000001E-5</v>
      </c>
      <c r="E50">
        <v>8.3999999999999995E-5</v>
      </c>
      <c r="F50">
        <v>9.0000000000000006E-5</v>
      </c>
    </row>
    <row r="51" spans="1:6" x14ac:dyDescent="0.25">
      <c r="A51" t="s">
        <v>60</v>
      </c>
      <c r="B51">
        <v>1123887600</v>
      </c>
      <c r="C51">
        <v>0</v>
      </c>
      <c r="D51">
        <v>2.4000000000000001E-5</v>
      </c>
      <c r="E51">
        <v>6.9999999999999994E-5</v>
      </c>
      <c r="F51">
        <v>3.8000000000000002E-5</v>
      </c>
    </row>
    <row r="52" spans="1:6" x14ac:dyDescent="0.25">
      <c r="A52" t="s">
        <v>61</v>
      </c>
      <c r="B52">
        <v>1124492400</v>
      </c>
      <c r="C52">
        <v>0</v>
      </c>
      <c r="D52">
        <v>2.4000000000000001E-5</v>
      </c>
      <c r="E52">
        <v>5.8999999999999998E-5</v>
      </c>
      <c r="F52">
        <v>1.5999999999999999E-5</v>
      </c>
    </row>
    <row r="53" spans="1:6" x14ac:dyDescent="0.25">
      <c r="A53" t="s">
        <v>62</v>
      </c>
      <c r="B53">
        <v>1125097200</v>
      </c>
      <c r="C53">
        <v>0</v>
      </c>
      <c r="D53">
        <v>2.3E-5</v>
      </c>
      <c r="E53">
        <v>5.0000000000000002E-5</v>
      </c>
      <c r="F53">
        <v>6.9999999999999999E-6</v>
      </c>
    </row>
    <row r="54" spans="1:6" x14ac:dyDescent="0.25">
      <c r="A54" t="s">
        <v>63</v>
      </c>
      <c r="B54">
        <v>1125702000</v>
      </c>
      <c r="C54">
        <v>0</v>
      </c>
      <c r="D54">
        <v>2.3E-5</v>
      </c>
      <c r="E54">
        <v>4.1999999999999998E-5</v>
      </c>
      <c r="F54">
        <v>3.0000000000000001E-6</v>
      </c>
    </row>
    <row r="55" spans="1:6" x14ac:dyDescent="0.25">
      <c r="A55" t="s">
        <v>64</v>
      </c>
      <c r="B55">
        <v>1126306800</v>
      </c>
      <c r="C55">
        <v>0</v>
      </c>
      <c r="D55">
        <v>2.3E-5</v>
      </c>
      <c r="E55">
        <v>3.4999999999999997E-5</v>
      </c>
      <c r="F55">
        <v>9.9999999999999995E-7</v>
      </c>
    </row>
    <row r="56" spans="1:6" x14ac:dyDescent="0.25">
      <c r="A56" t="s">
        <v>65</v>
      </c>
      <c r="B56">
        <v>1126911600</v>
      </c>
      <c r="C56">
        <v>0</v>
      </c>
      <c r="D56">
        <v>2.1999999999999999E-5</v>
      </c>
      <c r="E56">
        <v>2.9E-5</v>
      </c>
      <c r="F56">
        <v>0</v>
      </c>
    </row>
    <row r="57" spans="1:6" x14ac:dyDescent="0.25">
      <c r="A57" t="s">
        <v>66</v>
      </c>
      <c r="B57">
        <v>1127516400</v>
      </c>
      <c r="C57">
        <v>0</v>
      </c>
      <c r="D57">
        <v>2.1999999999999999E-5</v>
      </c>
      <c r="E57">
        <v>2.5000000000000001E-5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2.1999999999999999E-5</v>
      </c>
      <c r="E58">
        <v>2.0999999999999999E-5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2.0999999999999999E-5</v>
      </c>
      <c r="E59">
        <v>1.7E-5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2.0999999999999999E-5</v>
      </c>
      <c r="E60">
        <v>1.5E-5</v>
      </c>
      <c r="F60">
        <v>0</v>
      </c>
    </row>
    <row r="61" spans="1:6" x14ac:dyDescent="0.25">
      <c r="A61" t="s">
        <v>70</v>
      </c>
      <c r="B61">
        <v>1129935600</v>
      </c>
      <c r="C61">
        <v>1.2999999999999999E-5</v>
      </c>
      <c r="D61">
        <v>2.0999999999999999E-5</v>
      </c>
      <c r="E61">
        <v>1.4E-5</v>
      </c>
      <c r="F61">
        <v>6.9999999999999999E-6</v>
      </c>
    </row>
    <row r="62" spans="1:6" x14ac:dyDescent="0.25">
      <c r="A62" t="s">
        <v>71</v>
      </c>
      <c r="B62">
        <v>1130540400</v>
      </c>
      <c r="C62">
        <v>1.2999999999999999E-5</v>
      </c>
      <c r="D62">
        <v>2.0999999999999999E-5</v>
      </c>
      <c r="E62">
        <v>1.4E-5</v>
      </c>
      <c r="F62">
        <v>1.1E-5</v>
      </c>
    </row>
    <row r="63" spans="1:6" x14ac:dyDescent="0.25">
      <c r="A63" t="s">
        <v>72</v>
      </c>
      <c r="B63">
        <v>1131148800</v>
      </c>
      <c r="C63">
        <v>1.7E-5</v>
      </c>
      <c r="D63">
        <v>2.0999999999999999E-5</v>
      </c>
      <c r="E63">
        <v>1.5E-5</v>
      </c>
      <c r="F63">
        <v>1.5E-5</v>
      </c>
    </row>
    <row r="64" spans="1:6" x14ac:dyDescent="0.25">
      <c r="A64" t="s">
        <v>73</v>
      </c>
      <c r="B64">
        <v>1131753600</v>
      </c>
      <c r="C64">
        <v>9.0000000000000002E-6</v>
      </c>
      <c r="D64">
        <v>2.0999999999999999E-5</v>
      </c>
      <c r="E64">
        <v>1.4E-5</v>
      </c>
      <c r="F64">
        <v>1.2E-5</v>
      </c>
    </row>
    <row r="65" spans="1:6" x14ac:dyDescent="0.25">
      <c r="A65" t="s">
        <v>74</v>
      </c>
      <c r="B65">
        <v>1132358400</v>
      </c>
      <c r="C65">
        <v>4.6E-5</v>
      </c>
      <c r="D65">
        <v>2.0999999999999999E-5</v>
      </c>
      <c r="E65">
        <v>1.9000000000000001E-5</v>
      </c>
      <c r="F65">
        <v>3.8999999999999999E-5</v>
      </c>
    </row>
    <row r="66" spans="1:6" x14ac:dyDescent="0.25">
      <c r="A66" t="s">
        <v>75</v>
      </c>
      <c r="B66">
        <v>1132963200</v>
      </c>
      <c r="C66">
        <v>4.8999999999999998E-5</v>
      </c>
      <c r="D66">
        <v>2.0999999999999999E-5</v>
      </c>
      <c r="E66">
        <v>2.4000000000000001E-5</v>
      </c>
      <c r="F66">
        <v>3.8999999999999999E-5</v>
      </c>
    </row>
    <row r="67" spans="1:6" x14ac:dyDescent="0.25">
      <c r="A67" t="s">
        <v>76</v>
      </c>
      <c r="B67">
        <v>1133568000</v>
      </c>
      <c r="C67">
        <v>6.6000000000000005E-5</v>
      </c>
      <c r="D67">
        <v>2.1999999999999999E-5</v>
      </c>
      <c r="E67">
        <v>3.1000000000000001E-5</v>
      </c>
      <c r="F67">
        <v>5.5999999999999999E-5</v>
      </c>
    </row>
    <row r="68" spans="1:6" x14ac:dyDescent="0.25">
      <c r="A68" t="s">
        <v>77</v>
      </c>
      <c r="B68">
        <v>1134172800</v>
      </c>
      <c r="C68">
        <v>2.1999999999999999E-5</v>
      </c>
      <c r="D68">
        <v>2.1999999999999999E-5</v>
      </c>
      <c r="E68">
        <v>2.9E-5</v>
      </c>
      <c r="F68">
        <v>3.6000000000000001E-5</v>
      </c>
    </row>
    <row r="69" spans="1:6" x14ac:dyDescent="0.25">
      <c r="A69" t="s">
        <v>78</v>
      </c>
      <c r="B69">
        <v>1134777600</v>
      </c>
      <c r="C69">
        <v>1.4E-5</v>
      </c>
      <c r="D69">
        <v>2.1999999999999999E-5</v>
      </c>
      <c r="E69">
        <v>2.6999999999999999E-5</v>
      </c>
      <c r="F69">
        <v>2.1999999999999999E-5</v>
      </c>
    </row>
    <row r="70" spans="1:6" x14ac:dyDescent="0.25">
      <c r="A70" t="s">
        <v>79</v>
      </c>
      <c r="B70">
        <v>1135382400</v>
      </c>
      <c r="C70">
        <v>1.1E-5</v>
      </c>
      <c r="D70">
        <v>2.1999999999999999E-5</v>
      </c>
      <c r="E70">
        <v>2.4000000000000001E-5</v>
      </c>
      <c r="F70">
        <v>1.5E-5</v>
      </c>
    </row>
    <row r="71" spans="1:6" x14ac:dyDescent="0.25">
      <c r="A71" t="s">
        <v>80</v>
      </c>
      <c r="B71">
        <v>1135987200</v>
      </c>
      <c r="C71">
        <v>1.2899999999999999E-4</v>
      </c>
      <c r="D71">
        <v>2.3E-5</v>
      </c>
      <c r="E71">
        <v>4.1E-5</v>
      </c>
      <c r="F71">
        <v>7.3999999999999996E-5</v>
      </c>
    </row>
    <row r="72" spans="1:6" x14ac:dyDescent="0.25">
      <c r="A72" t="s">
        <v>81</v>
      </c>
      <c r="B72">
        <v>1136592000</v>
      </c>
      <c r="C72">
        <v>0</v>
      </c>
      <c r="D72">
        <v>2.3E-5</v>
      </c>
      <c r="E72">
        <v>3.4E-5</v>
      </c>
      <c r="F72">
        <v>3.1000000000000001E-5</v>
      </c>
    </row>
    <row r="73" spans="1:6" x14ac:dyDescent="0.25">
      <c r="A73" t="s">
        <v>82</v>
      </c>
      <c r="B73">
        <v>1137196800</v>
      </c>
      <c r="C73">
        <v>4.3000000000000002E-5</v>
      </c>
      <c r="D73">
        <v>2.3E-5</v>
      </c>
      <c r="E73">
        <v>3.6000000000000001E-5</v>
      </c>
      <c r="F73">
        <v>3.8999999999999999E-5</v>
      </c>
    </row>
    <row r="74" spans="1:6" x14ac:dyDescent="0.25">
      <c r="A74" t="s">
        <v>83</v>
      </c>
      <c r="B74">
        <v>1137801600</v>
      </c>
      <c r="C74">
        <v>7.6000000000000004E-5</v>
      </c>
      <c r="D74">
        <v>2.4000000000000001E-5</v>
      </c>
      <c r="E74">
        <v>4.1999999999999998E-5</v>
      </c>
      <c r="F74">
        <v>6.2000000000000003E-5</v>
      </c>
    </row>
    <row r="75" spans="1:6" x14ac:dyDescent="0.25">
      <c r="A75" t="s">
        <v>84</v>
      </c>
      <c r="B75">
        <v>1138406400</v>
      </c>
      <c r="C75">
        <v>5.3000000000000001E-5</v>
      </c>
      <c r="D75">
        <v>2.5000000000000001E-5</v>
      </c>
      <c r="E75">
        <v>4.3999999999999999E-5</v>
      </c>
      <c r="F75">
        <v>5.8E-5</v>
      </c>
    </row>
    <row r="76" spans="1:6" x14ac:dyDescent="0.25">
      <c r="A76" t="s">
        <v>85</v>
      </c>
      <c r="B76">
        <v>1139011200</v>
      </c>
      <c r="C76">
        <v>1.5E-5</v>
      </c>
      <c r="D76">
        <v>2.4000000000000001E-5</v>
      </c>
      <c r="E76">
        <v>3.8999999999999999E-5</v>
      </c>
      <c r="F76">
        <v>3.3000000000000003E-5</v>
      </c>
    </row>
    <row r="77" spans="1:6" x14ac:dyDescent="0.25">
      <c r="A77" t="s">
        <v>86</v>
      </c>
      <c r="B77">
        <v>1139616000</v>
      </c>
      <c r="C77">
        <v>1.2999999999999999E-4</v>
      </c>
      <c r="D77">
        <v>2.5999999999999998E-5</v>
      </c>
      <c r="E77">
        <v>5.3999999999999998E-5</v>
      </c>
      <c r="F77">
        <v>9.0000000000000006E-5</v>
      </c>
    </row>
    <row r="78" spans="1:6" x14ac:dyDescent="0.25">
      <c r="A78" t="s">
        <v>87</v>
      </c>
      <c r="B78">
        <v>1140220800</v>
      </c>
      <c r="C78">
        <v>8.3999999999999995E-5</v>
      </c>
      <c r="D78">
        <v>2.6999999999999999E-5</v>
      </c>
      <c r="E78">
        <v>5.8999999999999998E-5</v>
      </c>
      <c r="F78">
        <v>8.5000000000000006E-5</v>
      </c>
    </row>
    <row r="79" spans="1:6" x14ac:dyDescent="0.25">
      <c r="A79" t="s">
        <v>88</v>
      </c>
      <c r="B79">
        <v>1140825600</v>
      </c>
      <c r="C79">
        <v>4.6E-5</v>
      </c>
      <c r="D79">
        <v>2.6999999999999999E-5</v>
      </c>
      <c r="E79">
        <v>5.5999999999999999E-5</v>
      </c>
      <c r="F79">
        <v>6.0000000000000002E-5</v>
      </c>
    </row>
    <row r="80" spans="1:6" x14ac:dyDescent="0.25">
      <c r="A80" t="s">
        <v>89</v>
      </c>
      <c r="B80">
        <v>1141430400</v>
      </c>
      <c r="C80">
        <v>1.9999999999999999E-6</v>
      </c>
      <c r="D80">
        <v>2.6999999999999999E-5</v>
      </c>
      <c r="E80">
        <v>4.8000000000000001E-5</v>
      </c>
      <c r="F80">
        <v>2.5999999999999998E-5</v>
      </c>
    </row>
    <row r="81" spans="1:6" x14ac:dyDescent="0.25">
      <c r="A81" t="s">
        <v>90</v>
      </c>
      <c r="B81">
        <v>1142031600</v>
      </c>
      <c r="C81">
        <v>1.7E-5</v>
      </c>
      <c r="D81">
        <v>2.6999999999999999E-5</v>
      </c>
      <c r="E81">
        <v>4.3000000000000002E-5</v>
      </c>
      <c r="F81">
        <v>2.5000000000000001E-5</v>
      </c>
    </row>
    <row r="82" spans="1:6" x14ac:dyDescent="0.25">
      <c r="A82" t="s">
        <v>91</v>
      </c>
      <c r="B82">
        <v>1142636400</v>
      </c>
      <c r="C82">
        <v>3.0000000000000001E-5</v>
      </c>
      <c r="D82">
        <v>2.6999999999999999E-5</v>
      </c>
      <c r="E82">
        <v>4.1E-5</v>
      </c>
      <c r="F82">
        <v>2.5999999999999998E-5</v>
      </c>
    </row>
    <row r="83" spans="1:6" x14ac:dyDescent="0.25">
      <c r="A83" t="s">
        <v>92</v>
      </c>
      <c r="B83">
        <v>1143241200</v>
      </c>
      <c r="C83">
        <v>1.0000000000000001E-5</v>
      </c>
      <c r="D83">
        <v>2.6999999999999999E-5</v>
      </c>
      <c r="E83">
        <v>3.6000000000000001E-5</v>
      </c>
      <c r="F83">
        <v>1.5E-5</v>
      </c>
    </row>
    <row r="84" spans="1:6" x14ac:dyDescent="0.25">
      <c r="A84" t="s">
        <v>93</v>
      </c>
      <c r="B84">
        <v>1143846000</v>
      </c>
      <c r="C84">
        <v>9.9999999999999995E-7</v>
      </c>
      <c r="D84">
        <v>2.5999999999999998E-5</v>
      </c>
      <c r="E84">
        <v>3.0000000000000001E-5</v>
      </c>
      <c r="F84">
        <v>6.9999999999999999E-6</v>
      </c>
    </row>
    <row r="85" spans="1:6" x14ac:dyDescent="0.25">
      <c r="A85" t="s">
        <v>94</v>
      </c>
      <c r="B85">
        <v>1144450800</v>
      </c>
      <c r="C85">
        <v>1.9999999999999999E-6</v>
      </c>
      <c r="D85">
        <v>2.5999999999999998E-5</v>
      </c>
      <c r="E85">
        <v>2.5999999999999998E-5</v>
      </c>
      <c r="F85">
        <v>3.9999999999999998E-6</v>
      </c>
    </row>
    <row r="86" spans="1:6" x14ac:dyDescent="0.25">
      <c r="A86" t="s">
        <v>95</v>
      </c>
      <c r="B86">
        <v>1145055600</v>
      </c>
      <c r="C86">
        <v>9.9999999999999995E-7</v>
      </c>
      <c r="D86">
        <v>2.5000000000000001E-5</v>
      </c>
      <c r="E86">
        <v>2.1999999999999999E-5</v>
      </c>
      <c r="F86">
        <v>1.9999999999999999E-6</v>
      </c>
    </row>
    <row r="87" spans="1:6" x14ac:dyDescent="0.25">
      <c r="A87" t="s">
        <v>96</v>
      </c>
      <c r="B87">
        <v>1145660400</v>
      </c>
      <c r="C87">
        <v>9.9999999999999995E-7</v>
      </c>
      <c r="D87">
        <v>2.5000000000000001E-5</v>
      </c>
      <c r="E87">
        <v>1.8E-5</v>
      </c>
      <c r="F87">
        <v>1.9999999999999999E-6</v>
      </c>
    </row>
    <row r="88" spans="1:6" x14ac:dyDescent="0.25">
      <c r="A88" t="s">
        <v>97</v>
      </c>
      <c r="B88">
        <v>1146265200</v>
      </c>
      <c r="C88">
        <v>3.0000000000000001E-6</v>
      </c>
      <c r="D88">
        <v>2.5000000000000001E-5</v>
      </c>
      <c r="E88">
        <v>1.5999999999999999E-5</v>
      </c>
      <c r="F88">
        <v>1.9999999999999999E-6</v>
      </c>
    </row>
    <row r="89" spans="1:6" x14ac:dyDescent="0.25">
      <c r="A89" t="s">
        <v>98</v>
      </c>
      <c r="B89">
        <v>1146870000</v>
      </c>
      <c r="C89">
        <v>9.9999999999999995E-7</v>
      </c>
      <c r="D89">
        <v>2.4000000000000001E-5</v>
      </c>
      <c r="E89">
        <v>1.2999999999999999E-5</v>
      </c>
      <c r="F89">
        <v>1.9999999999999999E-6</v>
      </c>
    </row>
    <row r="90" spans="1:6" x14ac:dyDescent="0.25">
      <c r="A90" t="s">
        <v>99</v>
      </c>
      <c r="B90">
        <v>1147474800</v>
      </c>
      <c r="C90">
        <v>1.9999999999999999E-6</v>
      </c>
      <c r="D90">
        <v>2.4000000000000001E-5</v>
      </c>
      <c r="E90">
        <v>1.2E-5</v>
      </c>
      <c r="F90">
        <v>1.9999999999999999E-6</v>
      </c>
    </row>
    <row r="91" spans="1:6" x14ac:dyDescent="0.25">
      <c r="A91" t="s">
        <v>100</v>
      </c>
      <c r="B91">
        <v>1148079600</v>
      </c>
      <c r="C91">
        <v>5.0000000000000004E-6</v>
      </c>
      <c r="D91">
        <v>2.4000000000000001E-5</v>
      </c>
      <c r="E91">
        <v>1.1E-5</v>
      </c>
      <c r="F91">
        <v>3.9999999999999998E-6</v>
      </c>
    </row>
    <row r="92" spans="1:6" x14ac:dyDescent="0.25">
      <c r="A92" t="s">
        <v>101</v>
      </c>
      <c r="B92">
        <v>1148684400</v>
      </c>
      <c r="C92">
        <v>3.9999999999999998E-6</v>
      </c>
      <c r="D92">
        <v>2.3E-5</v>
      </c>
      <c r="E92">
        <v>9.0000000000000002E-6</v>
      </c>
      <c r="F92">
        <v>3.9999999999999998E-6</v>
      </c>
    </row>
    <row r="93" spans="1:6" x14ac:dyDescent="0.25">
      <c r="A93" t="s">
        <v>102</v>
      </c>
      <c r="B93">
        <v>1149289200</v>
      </c>
      <c r="C93">
        <v>3.9999999999999998E-6</v>
      </c>
      <c r="D93">
        <v>2.3E-5</v>
      </c>
      <c r="E93">
        <v>9.0000000000000002E-6</v>
      </c>
      <c r="F93">
        <v>3.9999999999999998E-6</v>
      </c>
    </row>
    <row r="94" spans="1:6" x14ac:dyDescent="0.25">
      <c r="A94" t="s">
        <v>103</v>
      </c>
      <c r="B94">
        <v>1149894000</v>
      </c>
      <c r="C94">
        <v>1.9999999999999999E-6</v>
      </c>
      <c r="D94">
        <v>2.3E-5</v>
      </c>
      <c r="E94">
        <v>6.9999999999999999E-6</v>
      </c>
      <c r="F94">
        <v>1.9999999999999999E-6</v>
      </c>
    </row>
    <row r="95" spans="1:6" x14ac:dyDescent="0.25">
      <c r="A95" t="s">
        <v>104</v>
      </c>
      <c r="B95">
        <v>1150498800</v>
      </c>
      <c r="C95">
        <v>1.9999999999999999E-6</v>
      </c>
      <c r="D95">
        <v>2.1999999999999999E-5</v>
      </c>
      <c r="E95">
        <v>6.9999999999999999E-6</v>
      </c>
      <c r="F95">
        <v>1.9999999999999999E-6</v>
      </c>
    </row>
    <row r="96" spans="1:6" x14ac:dyDescent="0.25">
      <c r="A96" t="s">
        <v>105</v>
      </c>
      <c r="B96">
        <v>1151103600</v>
      </c>
      <c r="C96">
        <v>1.9999999999999999E-6</v>
      </c>
      <c r="D96">
        <v>2.1999999999999999E-5</v>
      </c>
      <c r="E96">
        <v>6.0000000000000002E-6</v>
      </c>
      <c r="F96">
        <v>1.9999999999999999E-6</v>
      </c>
    </row>
    <row r="97" spans="1:6" x14ac:dyDescent="0.25">
      <c r="A97" t="s">
        <v>106</v>
      </c>
      <c r="B97">
        <v>1151708400</v>
      </c>
      <c r="C97">
        <v>1.9999999999999999E-6</v>
      </c>
      <c r="D97">
        <v>2.1999999999999999E-5</v>
      </c>
      <c r="E97">
        <v>5.0000000000000004E-6</v>
      </c>
      <c r="F97">
        <v>1.9999999999999999E-6</v>
      </c>
    </row>
    <row r="98" spans="1:6" x14ac:dyDescent="0.25">
      <c r="A98" t="s">
        <v>107</v>
      </c>
      <c r="B98">
        <v>1152313200</v>
      </c>
      <c r="C98">
        <v>9.9999999999999995E-7</v>
      </c>
      <c r="D98">
        <v>2.0999999999999999E-5</v>
      </c>
      <c r="E98">
        <v>5.0000000000000004E-6</v>
      </c>
      <c r="F98">
        <v>1.9999999999999999E-6</v>
      </c>
    </row>
    <row r="99" spans="1:6" x14ac:dyDescent="0.25">
      <c r="A99" t="s">
        <v>108</v>
      </c>
      <c r="B99">
        <v>1152918000</v>
      </c>
      <c r="C99">
        <v>1.9999999999999999E-6</v>
      </c>
      <c r="D99">
        <v>2.0999999999999999E-5</v>
      </c>
      <c r="E99">
        <v>3.9999999999999998E-6</v>
      </c>
      <c r="F99">
        <v>1.9999999999999999E-6</v>
      </c>
    </row>
    <row r="100" spans="1:6" x14ac:dyDescent="0.25">
      <c r="A100" t="s">
        <v>109</v>
      </c>
      <c r="B100">
        <v>1153522800</v>
      </c>
      <c r="C100">
        <v>6.9999999999999999E-6</v>
      </c>
      <c r="D100">
        <v>2.0999999999999999E-5</v>
      </c>
      <c r="E100">
        <v>5.0000000000000004E-6</v>
      </c>
      <c r="F100">
        <v>6.0000000000000002E-6</v>
      </c>
    </row>
    <row r="101" spans="1:6" x14ac:dyDescent="0.25">
      <c r="A101" t="s">
        <v>110</v>
      </c>
      <c r="B101">
        <v>1154127600</v>
      </c>
      <c r="C101">
        <v>1.4E-5</v>
      </c>
      <c r="D101">
        <v>2.0999999999999999E-5</v>
      </c>
      <c r="E101">
        <v>6.0000000000000002E-6</v>
      </c>
      <c r="F101">
        <v>1.1E-5</v>
      </c>
    </row>
    <row r="102" spans="1:6" x14ac:dyDescent="0.25">
      <c r="A102" t="s">
        <v>111</v>
      </c>
      <c r="B102">
        <v>1154732400</v>
      </c>
      <c r="C102">
        <v>2.0999999999999999E-5</v>
      </c>
      <c r="D102">
        <v>2.0999999999999999E-5</v>
      </c>
      <c r="E102">
        <v>9.0000000000000002E-6</v>
      </c>
      <c r="F102">
        <v>1.7E-5</v>
      </c>
    </row>
    <row r="103" spans="1:6" x14ac:dyDescent="0.25">
      <c r="A103" t="s">
        <v>112</v>
      </c>
      <c r="B103">
        <v>1155337200</v>
      </c>
      <c r="C103">
        <v>1.4E-5</v>
      </c>
      <c r="D103">
        <v>2.0999999999999999E-5</v>
      </c>
      <c r="E103">
        <v>1.0000000000000001E-5</v>
      </c>
      <c r="F103">
        <v>1.5999999999999999E-5</v>
      </c>
    </row>
    <row r="104" spans="1:6" x14ac:dyDescent="0.25">
      <c r="A104" t="s">
        <v>113</v>
      </c>
      <c r="B104">
        <v>1155942000</v>
      </c>
      <c r="C104">
        <v>1.5999999999999999E-5</v>
      </c>
      <c r="D104">
        <v>2.0999999999999999E-5</v>
      </c>
      <c r="E104">
        <v>1.1E-5</v>
      </c>
      <c r="F104">
        <v>1.5999999999999999E-5</v>
      </c>
    </row>
    <row r="105" spans="1:6" x14ac:dyDescent="0.25">
      <c r="A105" t="s">
        <v>114</v>
      </c>
      <c r="B105">
        <v>1156546800</v>
      </c>
      <c r="C105">
        <v>1.5E-5</v>
      </c>
      <c r="D105">
        <v>2.0999999999999999E-5</v>
      </c>
      <c r="E105">
        <v>1.1E-5</v>
      </c>
      <c r="F105">
        <v>1.5E-5</v>
      </c>
    </row>
    <row r="106" spans="1:6" x14ac:dyDescent="0.25">
      <c r="A106" t="s">
        <v>115</v>
      </c>
      <c r="B106">
        <v>1157151600</v>
      </c>
      <c r="C106">
        <v>1.1E-5</v>
      </c>
      <c r="D106">
        <v>2.0000000000000002E-5</v>
      </c>
      <c r="E106">
        <v>1.1E-5</v>
      </c>
      <c r="F106">
        <v>1.2999999999999999E-5</v>
      </c>
    </row>
    <row r="107" spans="1:6" x14ac:dyDescent="0.25">
      <c r="A107" t="s">
        <v>116</v>
      </c>
      <c r="B107">
        <v>1157756400</v>
      </c>
      <c r="C107">
        <v>2.5000000000000001E-5</v>
      </c>
      <c r="D107">
        <v>2.0000000000000002E-5</v>
      </c>
      <c r="E107">
        <v>1.2999999999999999E-5</v>
      </c>
      <c r="F107">
        <v>2.0000000000000002E-5</v>
      </c>
    </row>
    <row r="108" spans="1:6" x14ac:dyDescent="0.25">
      <c r="A108" t="s">
        <v>117</v>
      </c>
      <c r="B108">
        <v>1158361200</v>
      </c>
      <c r="C108">
        <v>1.7E-5</v>
      </c>
      <c r="D108">
        <v>2.0000000000000002E-5</v>
      </c>
      <c r="E108">
        <v>1.4E-5</v>
      </c>
      <c r="F108">
        <v>1.7E-5</v>
      </c>
    </row>
    <row r="109" spans="1:6" x14ac:dyDescent="0.25">
      <c r="A109" t="s">
        <v>118</v>
      </c>
      <c r="B109">
        <v>1158966000</v>
      </c>
      <c r="C109">
        <v>5.0000000000000004E-6</v>
      </c>
      <c r="D109">
        <v>2.0000000000000002E-5</v>
      </c>
      <c r="E109">
        <v>1.2E-5</v>
      </c>
      <c r="F109">
        <v>1.0000000000000001E-5</v>
      </c>
    </row>
    <row r="110" spans="1:6" x14ac:dyDescent="0.25">
      <c r="A110" t="s">
        <v>119</v>
      </c>
      <c r="B110">
        <v>1159570800</v>
      </c>
      <c r="C110">
        <v>3.9999999999999998E-6</v>
      </c>
      <c r="D110">
        <v>2.0000000000000002E-5</v>
      </c>
      <c r="E110">
        <v>1.1E-5</v>
      </c>
      <c r="F110">
        <v>6.0000000000000002E-6</v>
      </c>
    </row>
    <row r="111" spans="1:6" x14ac:dyDescent="0.25">
      <c r="A111" t="s">
        <v>120</v>
      </c>
      <c r="B111">
        <v>1160175600</v>
      </c>
      <c r="C111">
        <v>3.9999999999999998E-6</v>
      </c>
      <c r="D111">
        <v>2.0000000000000002E-5</v>
      </c>
      <c r="E111">
        <v>1.0000000000000001E-5</v>
      </c>
      <c r="F111">
        <v>5.0000000000000004E-6</v>
      </c>
    </row>
    <row r="112" spans="1:6" x14ac:dyDescent="0.25">
      <c r="A112" t="s">
        <v>121</v>
      </c>
      <c r="B112">
        <v>1160780400</v>
      </c>
      <c r="C112">
        <v>9.9999999999999995E-7</v>
      </c>
      <c r="D112">
        <v>1.9000000000000001E-5</v>
      </c>
      <c r="E112">
        <v>7.9999999999999996E-6</v>
      </c>
      <c r="F112">
        <v>3.0000000000000001E-6</v>
      </c>
    </row>
    <row r="113" spans="1:6" x14ac:dyDescent="0.25">
      <c r="A113" t="s">
        <v>122</v>
      </c>
      <c r="B113">
        <v>1161385200</v>
      </c>
      <c r="C113">
        <v>7.9999999999999996E-6</v>
      </c>
      <c r="D113">
        <v>1.9000000000000001E-5</v>
      </c>
      <c r="E113">
        <v>7.9999999999999996E-6</v>
      </c>
      <c r="F113">
        <v>6.0000000000000002E-6</v>
      </c>
    </row>
    <row r="114" spans="1:6" x14ac:dyDescent="0.25">
      <c r="A114" t="s">
        <v>123</v>
      </c>
      <c r="B114">
        <v>1161990000</v>
      </c>
      <c r="C114">
        <v>1.1E-5</v>
      </c>
      <c r="D114">
        <v>1.9000000000000001E-5</v>
      </c>
      <c r="E114">
        <v>9.0000000000000002E-6</v>
      </c>
      <c r="F114">
        <v>9.0000000000000002E-6</v>
      </c>
    </row>
    <row r="115" spans="1:6" x14ac:dyDescent="0.25">
      <c r="A115" t="s">
        <v>124</v>
      </c>
      <c r="B115">
        <v>1162598400</v>
      </c>
      <c r="C115">
        <v>1.4E-5</v>
      </c>
      <c r="D115">
        <v>1.9000000000000001E-5</v>
      </c>
      <c r="E115">
        <v>1.0000000000000001E-5</v>
      </c>
      <c r="F115">
        <v>1.1E-5</v>
      </c>
    </row>
    <row r="116" spans="1:6" x14ac:dyDescent="0.25">
      <c r="A116" t="s">
        <v>125</v>
      </c>
      <c r="B116">
        <v>1163203200</v>
      </c>
      <c r="C116">
        <v>3.9999999999999998E-6</v>
      </c>
      <c r="D116">
        <v>1.9000000000000001E-5</v>
      </c>
      <c r="E116">
        <v>9.0000000000000002E-6</v>
      </c>
      <c r="F116">
        <v>6.9999999999999999E-6</v>
      </c>
    </row>
    <row r="117" spans="1:6" x14ac:dyDescent="0.25">
      <c r="A117" t="s">
        <v>126</v>
      </c>
      <c r="B117">
        <v>1163808000</v>
      </c>
      <c r="C117">
        <v>6.9999999999999999E-6</v>
      </c>
      <c r="D117">
        <v>1.9000000000000001E-5</v>
      </c>
      <c r="E117">
        <v>7.9999999999999996E-6</v>
      </c>
      <c r="F117">
        <v>6.9999999999999999E-6</v>
      </c>
    </row>
    <row r="118" spans="1:6" x14ac:dyDescent="0.25">
      <c r="A118" t="s">
        <v>127</v>
      </c>
      <c r="B118">
        <v>1164412800</v>
      </c>
      <c r="C118">
        <v>1.2E-5</v>
      </c>
      <c r="D118">
        <v>1.8E-5</v>
      </c>
      <c r="E118">
        <v>9.0000000000000002E-6</v>
      </c>
      <c r="F118">
        <v>9.0000000000000002E-6</v>
      </c>
    </row>
    <row r="119" spans="1:6" x14ac:dyDescent="0.25">
      <c r="A119" t="s">
        <v>128</v>
      </c>
      <c r="B119">
        <v>1165017600</v>
      </c>
      <c r="C119">
        <v>9.9999999999999995E-7</v>
      </c>
      <c r="D119">
        <v>1.8E-5</v>
      </c>
      <c r="E119">
        <v>7.9999999999999996E-6</v>
      </c>
      <c r="F119">
        <v>3.9999999999999998E-6</v>
      </c>
    </row>
    <row r="120" spans="1:6" x14ac:dyDescent="0.25">
      <c r="A120" t="s">
        <v>129</v>
      </c>
      <c r="B120">
        <v>1165622400</v>
      </c>
      <c r="C120">
        <v>5.0000000000000004E-6</v>
      </c>
      <c r="D120">
        <v>1.8E-5</v>
      </c>
      <c r="E120">
        <v>6.9999999999999999E-6</v>
      </c>
      <c r="F120">
        <v>5.0000000000000004E-6</v>
      </c>
    </row>
    <row r="121" spans="1:6" x14ac:dyDescent="0.25">
      <c r="A121" t="s">
        <v>130</v>
      </c>
      <c r="B121">
        <v>1166227200</v>
      </c>
      <c r="C121">
        <v>6.9999999999999999E-6</v>
      </c>
      <c r="D121">
        <v>1.8E-5</v>
      </c>
      <c r="E121">
        <v>6.9999999999999999E-6</v>
      </c>
      <c r="F121">
        <v>6.9999999999999999E-6</v>
      </c>
    </row>
    <row r="122" spans="1:6" x14ac:dyDescent="0.25">
      <c r="A122" t="s">
        <v>131</v>
      </c>
      <c r="B122">
        <v>1166832000</v>
      </c>
      <c r="C122">
        <v>9.0000000000000002E-6</v>
      </c>
      <c r="D122">
        <v>1.8E-5</v>
      </c>
      <c r="E122">
        <v>7.9999999999999996E-6</v>
      </c>
      <c r="F122">
        <v>7.9999999999999996E-6</v>
      </c>
    </row>
    <row r="123" spans="1:6" x14ac:dyDescent="0.25">
      <c r="A123" t="s">
        <v>132</v>
      </c>
      <c r="B123">
        <v>1167436800</v>
      </c>
      <c r="C123">
        <v>7.9999999999999996E-6</v>
      </c>
      <c r="D123">
        <v>1.8E-5</v>
      </c>
      <c r="E123">
        <v>7.9999999999999996E-6</v>
      </c>
      <c r="F123">
        <v>7.9999999999999996E-6</v>
      </c>
    </row>
    <row r="124" spans="1:6" x14ac:dyDescent="0.25">
      <c r="A124" t="s">
        <v>133</v>
      </c>
      <c r="B124">
        <v>1168041600</v>
      </c>
      <c r="C124">
        <v>2.0999999999999999E-5</v>
      </c>
      <c r="D124">
        <v>1.8E-5</v>
      </c>
      <c r="E124">
        <v>1.0000000000000001E-5</v>
      </c>
      <c r="F124">
        <v>1.5999999999999999E-5</v>
      </c>
    </row>
    <row r="125" spans="1:6" x14ac:dyDescent="0.25">
      <c r="A125" t="s">
        <v>134</v>
      </c>
      <c r="B125">
        <v>1168646400</v>
      </c>
      <c r="C125">
        <v>1.7E-5</v>
      </c>
      <c r="D125">
        <v>1.8E-5</v>
      </c>
      <c r="E125">
        <v>1.1E-5</v>
      </c>
      <c r="F125">
        <v>1.5999999999999999E-5</v>
      </c>
    </row>
    <row r="126" spans="1:6" x14ac:dyDescent="0.25">
      <c r="A126" t="s">
        <v>135</v>
      </c>
      <c r="B126">
        <v>1169251200</v>
      </c>
      <c r="C126">
        <v>1.2E-5</v>
      </c>
      <c r="D126">
        <v>1.8E-5</v>
      </c>
      <c r="E126">
        <v>1.1E-5</v>
      </c>
      <c r="F126">
        <v>1.2999999999999999E-5</v>
      </c>
    </row>
    <row r="127" spans="1:6" x14ac:dyDescent="0.25">
      <c r="A127" t="s">
        <v>136</v>
      </c>
      <c r="B127">
        <v>1169856000</v>
      </c>
      <c r="C127">
        <v>6.0000000000000002E-6</v>
      </c>
      <c r="D127">
        <v>1.7E-5</v>
      </c>
      <c r="E127">
        <v>1.0000000000000001E-5</v>
      </c>
      <c r="F127">
        <v>9.0000000000000002E-6</v>
      </c>
    </row>
    <row r="128" spans="1:6" x14ac:dyDescent="0.25">
      <c r="A128" t="s">
        <v>137</v>
      </c>
      <c r="B128">
        <v>1170460800</v>
      </c>
      <c r="C128">
        <v>1.5999999999999999E-5</v>
      </c>
      <c r="D128">
        <v>1.7E-5</v>
      </c>
      <c r="E128">
        <v>1.1E-5</v>
      </c>
      <c r="F128">
        <v>1.2999999999999999E-5</v>
      </c>
    </row>
    <row r="129" spans="1:6" x14ac:dyDescent="0.25">
      <c r="A129" t="s">
        <v>138</v>
      </c>
      <c r="B129">
        <v>1171065600</v>
      </c>
      <c r="C129">
        <v>5.0000000000000004E-6</v>
      </c>
      <c r="D129">
        <v>1.7E-5</v>
      </c>
      <c r="E129">
        <v>1.0000000000000001E-5</v>
      </c>
      <c r="F129">
        <v>7.9999999999999996E-6</v>
      </c>
    </row>
    <row r="130" spans="1:6" x14ac:dyDescent="0.25">
      <c r="A130" t="s">
        <v>139</v>
      </c>
      <c r="B130">
        <v>1171670400</v>
      </c>
      <c r="C130">
        <v>3.9999999999999998E-6</v>
      </c>
      <c r="D130">
        <v>1.7E-5</v>
      </c>
      <c r="E130">
        <v>9.0000000000000002E-6</v>
      </c>
      <c r="F130">
        <v>6.0000000000000002E-6</v>
      </c>
    </row>
    <row r="131" spans="1:6" x14ac:dyDescent="0.25">
      <c r="A131" t="s">
        <v>140</v>
      </c>
      <c r="B131">
        <v>1172275200</v>
      </c>
      <c r="C131">
        <v>5.0000000000000004E-6</v>
      </c>
      <c r="D131">
        <v>1.7E-5</v>
      </c>
      <c r="E131">
        <v>9.0000000000000002E-6</v>
      </c>
      <c r="F131">
        <v>6.0000000000000002E-6</v>
      </c>
    </row>
    <row r="132" spans="1:6" x14ac:dyDescent="0.25">
      <c r="A132" t="s">
        <v>141</v>
      </c>
      <c r="B132">
        <v>1172880000</v>
      </c>
      <c r="C132">
        <v>3.9999999999999998E-6</v>
      </c>
      <c r="D132">
        <v>1.7E-5</v>
      </c>
      <c r="E132">
        <v>7.9999999999999996E-6</v>
      </c>
      <c r="F132">
        <v>3.9999999999999998E-6</v>
      </c>
    </row>
    <row r="133" spans="1:6" x14ac:dyDescent="0.25">
      <c r="A133" t="s">
        <v>142</v>
      </c>
      <c r="B133">
        <v>1173481200</v>
      </c>
      <c r="C133">
        <v>3.0000000000000001E-6</v>
      </c>
      <c r="D133">
        <v>1.5999999999999999E-5</v>
      </c>
      <c r="E133">
        <v>6.9999999999999999E-6</v>
      </c>
      <c r="F133">
        <v>3.0000000000000001E-6</v>
      </c>
    </row>
    <row r="134" spans="1:6" x14ac:dyDescent="0.25">
      <c r="A134" t="s">
        <v>143</v>
      </c>
      <c r="B134">
        <v>1174086000</v>
      </c>
      <c r="C134">
        <v>3.0000000000000001E-6</v>
      </c>
      <c r="D134">
        <v>1.5999999999999999E-5</v>
      </c>
      <c r="E134">
        <v>6.0000000000000002E-6</v>
      </c>
      <c r="F134">
        <v>3.0000000000000001E-6</v>
      </c>
    </row>
    <row r="135" spans="1:6" x14ac:dyDescent="0.25">
      <c r="A135" t="s">
        <v>144</v>
      </c>
      <c r="B135">
        <v>1174690800</v>
      </c>
      <c r="C135">
        <v>5.0000000000000004E-6</v>
      </c>
      <c r="D135">
        <v>1.5999999999999999E-5</v>
      </c>
      <c r="E135">
        <v>6.0000000000000002E-6</v>
      </c>
      <c r="F135">
        <v>3.9999999999999998E-6</v>
      </c>
    </row>
    <row r="136" spans="1:6" x14ac:dyDescent="0.25">
      <c r="A136" t="s">
        <v>145</v>
      </c>
      <c r="B136">
        <v>1175295600</v>
      </c>
      <c r="C136">
        <v>3.9999999999999998E-6</v>
      </c>
      <c r="D136">
        <v>1.5999999999999999E-5</v>
      </c>
      <c r="E136">
        <v>6.0000000000000002E-6</v>
      </c>
      <c r="F136">
        <v>3.9999999999999998E-6</v>
      </c>
    </row>
    <row r="137" spans="1:6" x14ac:dyDescent="0.25">
      <c r="A137" t="s">
        <v>146</v>
      </c>
      <c r="B137">
        <v>1175900400</v>
      </c>
      <c r="C137">
        <v>5.0000000000000004E-6</v>
      </c>
      <c r="D137">
        <v>1.5999999999999999E-5</v>
      </c>
      <c r="E137">
        <v>6.0000000000000002E-6</v>
      </c>
      <c r="F137">
        <v>5.0000000000000004E-6</v>
      </c>
    </row>
    <row r="138" spans="1:6" x14ac:dyDescent="0.25">
      <c r="A138" t="s">
        <v>147</v>
      </c>
      <c r="B138">
        <v>1176505200</v>
      </c>
      <c r="C138">
        <v>9.0000000000000002E-6</v>
      </c>
      <c r="D138">
        <v>1.5999999999999999E-5</v>
      </c>
      <c r="E138">
        <v>6.0000000000000002E-6</v>
      </c>
      <c r="F138">
        <v>6.9999999999999999E-6</v>
      </c>
    </row>
    <row r="139" spans="1:6" x14ac:dyDescent="0.25">
      <c r="A139" t="s">
        <v>148</v>
      </c>
      <c r="B139">
        <v>1177110000</v>
      </c>
      <c r="C139">
        <v>5.0000000000000004E-6</v>
      </c>
      <c r="D139">
        <v>1.5E-5</v>
      </c>
      <c r="E139">
        <v>6.0000000000000002E-6</v>
      </c>
      <c r="F139">
        <v>6.0000000000000002E-6</v>
      </c>
    </row>
    <row r="140" spans="1:6" x14ac:dyDescent="0.25">
      <c r="A140" t="s">
        <v>149</v>
      </c>
      <c r="B140">
        <v>1177714800</v>
      </c>
      <c r="C140">
        <v>1.2999999999999999E-5</v>
      </c>
      <c r="D140">
        <v>1.5E-5</v>
      </c>
      <c r="E140">
        <v>6.9999999999999999E-6</v>
      </c>
      <c r="F140">
        <v>1.0000000000000001E-5</v>
      </c>
    </row>
    <row r="141" spans="1:6" x14ac:dyDescent="0.25">
      <c r="A141" t="s">
        <v>150</v>
      </c>
      <c r="B141">
        <v>1178319600</v>
      </c>
      <c r="C141">
        <v>6.8999999999999997E-5</v>
      </c>
      <c r="D141">
        <v>1.5999999999999999E-5</v>
      </c>
      <c r="E141">
        <v>1.7E-5</v>
      </c>
      <c r="F141">
        <v>5.0000000000000002E-5</v>
      </c>
    </row>
    <row r="142" spans="1:6" x14ac:dyDescent="0.25">
      <c r="A142" t="s">
        <v>151</v>
      </c>
      <c r="B142">
        <v>1178924400</v>
      </c>
      <c r="C142">
        <v>3.8999999999999999E-5</v>
      </c>
      <c r="D142">
        <v>1.5999999999999999E-5</v>
      </c>
      <c r="E142">
        <v>2.0000000000000002E-5</v>
      </c>
      <c r="F142">
        <v>4.0000000000000003E-5</v>
      </c>
    </row>
    <row r="143" spans="1:6" x14ac:dyDescent="0.25">
      <c r="A143" t="s">
        <v>152</v>
      </c>
      <c r="B143">
        <v>1179529200</v>
      </c>
      <c r="C143">
        <v>2.0000000000000002E-5</v>
      </c>
      <c r="D143">
        <v>1.7E-5</v>
      </c>
      <c r="E143">
        <v>2.0000000000000002E-5</v>
      </c>
      <c r="F143">
        <v>2.6999999999999999E-5</v>
      </c>
    </row>
    <row r="144" spans="1:6" x14ac:dyDescent="0.25">
      <c r="A144" t="s">
        <v>153</v>
      </c>
      <c r="B144">
        <v>1180134000</v>
      </c>
      <c r="C144">
        <v>3.0000000000000001E-6</v>
      </c>
      <c r="D144">
        <v>1.5999999999999999E-5</v>
      </c>
      <c r="E144">
        <v>1.8E-5</v>
      </c>
      <c r="F144">
        <v>1.2999999999999999E-5</v>
      </c>
    </row>
    <row r="145" spans="1:6" x14ac:dyDescent="0.25">
      <c r="A145" t="s">
        <v>154</v>
      </c>
      <c r="B145">
        <v>1180738800</v>
      </c>
      <c r="C145">
        <v>3.9999999999999998E-6</v>
      </c>
      <c r="D145">
        <v>1.5999999999999999E-5</v>
      </c>
      <c r="E145">
        <v>1.5E-5</v>
      </c>
      <c r="F145">
        <v>9.0000000000000002E-6</v>
      </c>
    </row>
    <row r="146" spans="1:6" x14ac:dyDescent="0.25">
      <c r="A146" t="s">
        <v>155</v>
      </c>
      <c r="B146">
        <v>1181343600</v>
      </c>
      <c r="C146">
        <v>9.9999999999999995E-7</v>
      </c>
      <c r="D146">
        <v>1.5999999999999999E-5</v>
      </c>
      <c r="E146">
        <v>1.2999999999999999E-5</v>
      </c>
      <c r="F146">
        <v>3.9999999999999998E-6</v>
      </c>
    </row>
    <row r="147" spans="1:6" x14ac:dyDescent="0.25">
      <c r="A147" t="s">
        <v>156</v>
      </c>
      <c r="B147">
        <v>1181948400</v>
      </c>
      <c r="C147">
        <v>0</v>
      </c>
      <c r="D147">
        <v>1.5999999999999999E-5</v>
      </c>
      <c r="E147">
        <v>1.1E-5</v>
      </c>
      <c r="F147">
        <v>1.9999999999999999E-6</v>
      </c>
    </row>
    <row r="148" spans="1:6" x14ac:dyDescent="0.25">
      <c r="A148" t="s">
        <v>157</v>
      </c>
      <c r="B148">
        <v>1182553200</v>
      </c>
      <c r="C148">
        <v>0</v>
      </c>
      <c r="D148">
        <v>1.5E-5</v>
      </c>
      <c r="E148">
        <v>9.0000000000000002E-6</v>
      </c>
      <c r="F148">
        <v>9.9999999999999995E-7</v>
      </c>
    </row>
    <row r="149" spans="1:6" x14ac:dyDescent="0.25">
      <c r="A149" t="s">
        <v>158</v>
      </c>
      <c r="B149">
        <v>1183158000</v>
      </c>
      <c r="C149">
        <v>0</v>
      </c>
      <c r="D149">
        <v>1.5E-5</v>
      </c>
      <c r="E149">
        <v>7.9999999999999996E-6</v>
      </c>
      <c r="F149">
        <v>0</v>
      </c>
    </row>
    <row r="150" spans="1:6" x14ac:dyDescent="0.25">
      <c r="A150" t="s">
        <v>159</v>
      </c>
      <c r="B150">
        <v>1183762800</v>
      </c>
      <c r="C150">
        <v>0</v>
      </c>
      <c r="D150">
        <v>1.5E-5</v>
      </c>
      <c r="E150">
        <v>6.9999999999999999E-6</v>
      </c>
      <c r="F150">
        <v>0</v>
      </c>
    </row>
    <row r="151" spans="1:6" x14ac:dyDescent="0.25">
      <c r="A151" t="s">
        <v>160</v>
      </c>
      <c r="B151">
        <v>1184367600</v>
      </c>
      <c r="C151">
        <v>0</v>
      </c>
      <c r="D151">
        <v>1.5E-5</v>
      </c>
      <c r="E151">
        <v>5.0000000000000004E-6</v>
      </c>
      <c r="F151">
        <v>0</v>
      </c>
    </row>
    <row r="152" spans="1:6" x14ac:dyDescent="0.25">
      <c r="A152" t="s">
        <v>161</v>
      </c>
      <c r="B152">
        <v>1184972400</v>
      </c>
      <c r="C152">
        <v>0</v>
      </c>
      <c r="D152">
        <v>1.4E-5</v>
      </c>
      <c r="E152">
        <v>5.0000000000000004E-6</v>
      </c>
      <c r="F152">
        <v>0</v>
      </c>
    </row>
    <row r="153" spans="1:6" x14ac:dyDescent="0.25">
      <c r="A153" t="s">
        <v>162</v>
      </c>
      <c r="B153">
        <v>1185577200</v>
      </c>
      <c r="C153">
        <v>0</v>
      </c>
      <c r="D153">
        <v>1.4E-5</v>
      </c>
      <c r="E153">
        <v>3.9999999999999998E-6</v>
      </c>
      <c r="F153">
        <v>0</v>
      </c>
    </row>
    <row r="154" spans="1:6" x14ac:dyDescent="0.25">
      <c r="A154" t="s">
        <v>163</v>
      </c>
      <c r="B154">
        <v>1186182000</v>
      </c>
      <c r="C154">
        <v>0</v>
      </c>
      <c r="D154">
        <v>1.4E-5</v>
      </c>
      <c r="E154">
        <v>3.0000000000000001E-6</v>
      </c>
      <c r="F154">
        <v>0</v>
      </c>
    </row>
    <row r="155" spans="1:6" x14ac:dyDescent="0.25">
      <c r="A155" t="s">
        <v>164</v>
      </c>
      <c r="B155">
        <v>1186786800</v>
      </c>
      <c r="C155">
        <v>0</v>
      </c>
      <c r="D155">
        <v>1.4E-5</v>
      </c>
      <c r="E155">
        <v>3.0000000000000001E-6</v>
      </c>
      <c r="F155">
        <v>0</v>
      </c>
    </row>
    <row r="156" spans="1:6" x14ac:dyDescent="0.25">
      <c r="A156" t="s">
        <v>165</v>
      </c>
      <c r="B156">
        <v>1187391600</v>
      </c>
      <c r="C156">
        <v>0</v>
      </c>
      <c r="D156">
        <v>1.4E-5</v>
      </c>
      <c r="E156">
        <v>1.9999999999999999E-6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1.2999999999999999E-5</v>
      </c>
      <c r="E157">
        <v>1.9999999999999999E-6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1.2999999999999999E-5</v>
      </c>
      <c r="E158">
        <v>1.9999999999999999E-6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1.2999999999999999E-5</v>
      </c>
      <c r="E159">
        <v>9.9999999999999995E-7</v>
      </c>
      <c r="F159">
        <v>0</v>
      </c>
    </row>
    <row r="160" spans="1:6" x14ac:dyDescent="0.25">
      <c r="A160" t="s">
        <v>169</v>
      </c>
      <c r="B160">
        <v>1189810800</v>
      </c>
      <c r="C160">
        <v>0</v>
      </c>
      <c r="D160">
        <v>1.2999999999999999E-5</v>
      </c>
      <c r="E160">
        <v>9.9999999999999995E-7</v>
      </c>
      <c r="F160">
        <v>9.9999999999999995E-7</v>
      </c>
    </row>
    <row r="161" spans="1:6" x14ac:dyDescent="0.25">
      <c r="A161" t="s">
        <v>170</v>
      </c>
      <c r="B161">
        <v>1190415600</v>
      </c>
      <c r="C161">
        <v>2.4000000000000001E-5</v>
      </c>
      <c r="D161">
        <v>1.2999999999999999E-5</v>
      </c>
      <c r="E161">
        <v>5.0000000000000004E-6</v>
      </c>
      <c r="F161">
        <v>1.0000000000000001E-5</v>
      </c>
    </row>
    <row r="162" spans="1:6" x14ac:dyDescent="0.25">
      <c r="A162" t="s">
        <v>171</v>
      </c>
      <c r="B162">
        <v>1191020400</v>
      </c>
      <c r="C162">
        <v>9.9999999999999995E-7</v>
      </c>
      <c r="D162">
        <v>1.2999999999999999E-5</v>
      </c>
      <c r="E162">
        <v>3.9999999999999998E-6</v>
      </c>
      <c r="F162">
        <v>5.0000000000000004E-6</v>
      </c>
    </row>
    <row r="163" spans="1:6" x14ac:dyDescent="0.25">
      <c r="A163" t="s">
        <v>172</v>
      </c>
      <c r="B163">
        <v>1191625200</v>
      </c>
      <c r="C163">
        <v>9.9999999999999995E-7</v>
      </c>
      <c r="D163">
        <v>1.2999999999999999E-5</v>
      </c>
      <c r="E163">
        <v>3.9999999999999998E-6</v>
      </c>
      <c r="F163">
        <v>3.0000000000000001E-6</v>
      </c>
    </row>
    <row r="164" spans="1:6" x14ac:dyDescent="0.25">
      <c r="A164" t="s">
        <v>173</v>
      </c>
      <c r="B164">
        <v>1192230000</v>
      </c>
      <c r="C164">
        <v>9.9999999999999995E-7</v>
      </c>
      <c r="D164">
        <v>1.2E-5</v>
      </c>
      <c r="E164">
        <v>3.0000000000000001E-6</v>
      </c>
      <c r="F164">
        <v>1.9999999999999999E-6</v>
      </c>
    </row>
    <row r="165" spans="1:6" x14ac:dyDescent="0.25">
      <c r="A165" t="s">
        <v>174</v>
      </c>
      <c r="B165">
        <v>1192834800</v>
      </c>
      <c r="C165">
        <v>1.9999999999999999E-6</v>
      </c>
      <c r="D165">
        <v>1.2E-5</v>
      </c>
      <c r="E165">
        <v>3.0000000000000001E-6</v>
      </c>
      <c r="F165">
        <v>1.9999999999999999E-6</v>
      </c>
    </row>
    <row r="166" spans="1:6" x14ac:dyDescent="0.25">
      <c r="A166" t="s">
        <v>175</v>
      </c>
      <c r="B166">
        <v>1193439600</v>
      </c>
      <c r="C166">
        <v>3.0000000000000001E-6</v>
      </c>
      <c r="D166">
        <v>1.2E-5</v>
      </c>
      <c r="E166">
        <v>3.0000000000000001E-6</v>
      </c>
      <c r="F166">
        <v>1.9999999999999999E-6</v>
      </c>
    </row>
    <row r="167" spans="1:6" x14ac:dyDescent="0.25">
      <c r="A167" t="s">
        <v>176</v>
      </c>
      <c r="B167">
        <v>1194048000</v>
      </c>
      <c r="C167">
        <v>5.0000000000000004E-6</v>
      </c>
      <c r="D167">
        <v>1.2E-5</v>
      </c>
      <c r="E167">
        <v>3.0000000000000001E-6</v>
      </c>
      <c r="F167">
        <v>3.9999999999999998E-6</v>
      </c>
    </row>
    <row r="168" spans="1:6" x14ac:dyDescent="0.25">
      <c r="A168" t="s">
        <v>177</v>
      </c>
      <c r="B168">
        <v>1194652800</v>
      </c>
      <c r="C168">
        <v>9.9999999999999995E-7</v>
      </c>
      <c r="D168">
        <v>1.2E-5</v>
      </c>
      <c r="E168">
        <v>3.0000000000000001E-6</v>
      </c>
      <c r="F168">
        <v>1.9999999999999999E-6</v>
      </c>
    </row>
    <row r="169" spans="1:6" x14ac:dyDescent="0.25">
      <c r="A169" t="s">
        <v>178</v>
      </c>
      <c r="B169">
        <v>1195257600</v>
      </c>
      <c r="C169">
        <v>3.0000000000000001E-6</v>
      </c>
      <c r="D169">
        <v>1.2E-5</v>
      </c>
      <c r="E169">
        <v>3.0000000000000001E-6</v>
      </c>
      <c r="F169">
        <v>1.9999999999999999E-6</v>
      </c>
    </row>
    <row r="170" spans="1:6" x14ac:dyDescent="0.25">
      <c r="A170" t="s">
        <v>179</v>
      </c>
      <c r="B170">
        <v>1195862400</v>
      </c>
      <c r="C170">
        <v>3.9999999999999998E-6</v>
      </c>
      <c r="D170">
        <v>1.2E-5</v>
      </c>
      <c r="E170">
        <v>3.0000000000000001E-6</v>
      </c>
      <c r="F170">
        <v>3.0000000000000001E-6</v>
      </c>
    </row>
    <row r="171" spans="1:6" x14ac:dyDescent="0.25">
      <c r="A171" t="s">
        <v>180</v>
      </c>
      <c r="B171">
        <v>1196467200</v>
      </c>
      <c r="C171">
        <v>1.2999999999999999E-5</v>
      </c>
      <c r="D171">
        <v>1.2E-5</v>
      </c>
      <c r="E171">
        <v>5.0000000000000004E-6</v>
      </c>
      <c r="F171">
        <v>1.0000000000000001E-5</v>
      </c>
    </row>
    <row r="172" spans="1:6" x14ac:dyDescent="0.25">
      <c r="A172" t="s">
        <v>181</v>
      </c>
      <c r="B172">
        <v>1197072000</v>
      </c>
      <c r="C172">
        <v>9.0000000000000002E-6</v>
      </c>
      <c r="D172">
        <v>1.2E-5</v>
      </c>
      <c r="E172">
        <v>5.0000000000000004E-6</v>
      </c>
      <c r="F172">
        <v>9.0000000000000002E-6</v>
      </c>
    </row>
    <row r="173" spans="1:6" x14ac:dyDescent="0.25">
      <c r="A173" t="s">
        <v>182</v>
      </c>
      <c r="B173">
        <v>1197676800</v>
      </c>
      <c r="C173">
        <v>1.9999999999999999E-6</v>
      </c>
      <c r="D173">
        <v>1.1E-5</v>
      </c>
      <c r="E173">
        <v>5.0000000000000004E-6</v>
      </c>
      <c r="F173">
        <v>5.0000000000000004E-6</v>
      </c>
    </row>
    <row r="174" spans="1:6" x14ac:dyDescent="0.25">
      <c r="A174" t="s">
        <v>183</v>
      </c>
      <c r="B174">
        <v>1198281600</v>
      </c>
      <c r="C174">
        <v>9.9999999999999995E-7</v>
      </c>
      <c r="D174">
        <v>1.1E-5</v>
      </c>
      <c r="E174">
        <v>3.9999999999999998E-6</v>
      </c>
      <c r="F174">
        <v>1.9999999999999999E-6</v>
      </c>
    </row>
    <row r="175" spans="1:6" x14ac:dyDescent="0.25">
      <c r="A175" t="s">
        <v>184</v>
      </c>
      <c r="B175">
        <v>1198886400</v>
      </c>
      <c r="C175">
        <v>9.9999999999999995E-7</v>
      </c>
      <c r="D175">
        <v>1.1E-5</v>
      </c>
      <c r="E175">
        <v>3.9999999999999998E-6</v>
      </c>
      <c r="F175">
        <v>1.9999999999999999E-6</v>
      </c>
    </row>
    <row r="176" spans="1:6" x14ac:dyDescent="0.25">
      <c r="A176" t="s">
        <v>185</v>
      </c>
      <c r="B176">
        <v>1199491200</v>
      </c>
      <c r="C176">
        <v>1.9999999999999999E-6</v>
      </c>
      <c r="D176">
        <v>1.1E-5</v>
      </c>
      <c r="E176">
        <v>3.0000000000000001E-6</v>
      </c>
      <c r="F176">
        <v>1.9999999999999999E-6</v>
      </c>
    </row>
    <row r="177" spans="1:6" x14ac:dyDescent="0.25">
      <c r="A177" t="s">
        <v>186</v>
      </c>
      <c r="B177">
        <v>1200096000</v>
      </c>
      <c r="C177">
        <v>9.9999999999999995E-7</v>
      </c>
      <c r="D177">
        <v>1.1E-5</v>
      </c>
      <c r="E177">
        <v>3.0000000000000001E-6</v>
      </c>
      <c r="F177">
        <v>9.9999999999999995E-7</v>
      </c>
    </row>
    <row r="178" spans="1:6" x14ac:dyDescent="0.25">
      <c r="A178" t="s">
        <v>187</v>
      </c>
      <c r="B178">
        <v>1200700800</v>
      </c>
      <c r="C178">
        <v>9.9999999999999995E-7</v>
      </c>
      <c r="D178">
        <v>1.1E-5</v>
      </c>
      <c r="E178">
        <v>3.0000000000000001E-6</v>
      </c>
      <c r="F178">
        <v>9.9999999999999995E-7</v>
      </c>
    </row>
    <row r="179" spans="1:6" x14ac:dyDescent="0.25">
      <c r="A179" t="s">
        <v>188</v>
      </c>
      <c r="B179">
        <v>1201305600</v>
      </c>
      <c r="C179">
        <v>3.9999999999999998E-6</v>
      </c>
      <c r="D179">
        <v>1.1E-5</v>
      </c>
      <c r="E179">
        <v>3.0000000000000001E-6</v>
      </c>
      <c r="F179">
        <v>3.0000000000000001E-6</v>
      </c>
    </row>
    <row r="180" spans="1:6" x14ac:dyDescent="0.25">
      <c r="A180" t="s">
        <v>189</v>
      </c>
      <c r="B180">
        <v>1201910400</v>
      </c>
      <c r="C180">
        <v>5.0000000000000004E-6</v>
      </c>
      <c r="D180">
        <v>1.0000000000000001E-5</v>
      </c>
      <c r="E180">
        <v>3.0000000000000001E-6</v>
      </c>
      <c r="F180">
        <v>5.0000000000000004E-6</v>
      </c>
    </row>
    <row r="181" spans="1:6" x14ac:dyDescent="0.25">
      <c r="A181" t="s">
        <v>190</v>
      </c>
      <c r="B181">
        <v>1202515200</v>
      </c>
      <c r="C181">
        <v>8.6000000000000003E-5</v>
      </c>
      <c r="D181">
        <v>1.2E-5</v>
      </c>
      <c r="E181">
        <v>1.7E-5</v>
      </c>
      <c r="F181">
        <v>5.5000000000000002E-5</v>
      </c>
    </row>
    <row r="182" spans="1:6" x14ac:dyDescent="0.25">
      <c r="A182" t="s">
        <v>191</v>
      </c>
      <c r="B182">
        <v>1203120000</v>
      </c>
      <c r="C182">
        <v>2.0000000000000002E-5</v>
      </c>
      <c r="D182">
        <v>1.2E-5</v>
      </c>
      <c r="E182">
        <v>1.7E-5</v>
      </c>
      <c r="F182">
        <v>3.4E-5</v>
      </c>
    </row>
    <row r="183" spans="1:6" x14ac:dyDescent="0.25">
      <c r="A183" t="s">
        <v>192</v>
      </c>
      <c r="B183">
        <v>1203724800</v>
      </c>
      <c r="C183">
        <v>6.0000000000000002E-6</v>
      </c>
      <c r="D183">
        <v>1.2E-5</v>
      </c>
      <c r="E183">
        <v>1.5999999999999999E-5</v>
      </c>
      <c r="F183">
        <v>1.8E-5</v>
      </c>
    </row>
    <row r="184" spans="1:6" x14ac:dyDescent="0.25">
      <c r="A184" t="s">
        <v>193</v>
      </c>
      <c r="B184">
        <v>1204329600</v>
      </c>
      <c r="C184">
        <v>7.9999999999999996E-6</v>
      </c>
      <c r="D184">
        <v>1.2E-5</v>
      </c>
      <c r="E184">
        <v>1.4E-5</v>
      </c>
      <c r="F184">
        <v>1.2E-5</v>
      </c>
    </row>
    <row r="185" spans="1:6" x14ac:dyDescent="0.25">
      <c r="A185" t="s">
        <v>194</v>
      </c>
      <c r="B185">
        <v>1204934400</v>
      </c>
      <c r="C185">
        <v>1.5999999999999999E-5</v>
      </c>
      <c r="D185">
        <v>1.2E-5</v>
      </c>
      <c r="E185">
        <v>1.5E-5</v>
      </c>
      <c r="F185">
        <v>1.5E-5</v>
      </c>
    </row>
    <row r="186" spans="1:6" x14ac:dyDescent="0.25">
      <c r="A186" t="s">
        <v>195</v>
      </c>
      <c r="B186">
        <v>1205535600</v>
      </c>
      <c r="C186">
        <v>1.5999999999999999E-5</v>
      </c>
      <c r="D186">
        <v>1.2E-5</v>
      </c>
      <c r="E186">
        <v>1.5E-5</v>
      </c>
      <c r="F186">
        <v>1.5E-5</v>
      </c>
    </row>
    <row r="187" spans="1:6" x14ac:dyDescent="0.25">
      <c r="A187" t="s">
        <v>196</v>
      </c>
      <c r="B187">
        <v>1206140400</v>
      </c>
      <c r="C187">
        <v>5.0000000000000004E-6</v>
      </c>
      <c r="D187">
        <v>1.2E-5</v>
      </c>
      <c r="E187">
        <v>1.2999999999999999E-5</v>
      </c>
      <c r="F187">
        <v>9.0000000000000002E-6</v>
      </c>
    </row>
    <row r="188" spans="1:6" x14ac:dyDescent="0.25">
      <c r="A188" t="s">
        <v>197</v>
      </c>
      <c r="B188">
        <v>1206745200</v>
      </c>
      <c r="C188">
        <v>6.9999999999999999E-6</v>
      </c>
      <c r="D188">
        <v>1.2E-5</v>
      </c>
      <c r="E188">
        <v>1.2E-5</v>
      </c>
      <c r="F188">
        <v>7.9999999999999996E-6</v>
      </c>
    </row>
    <row r="189" spans="1:6" x14ac:dyDescent="0.25">
      <c r="A189" t="s">
        <v>198</v>
      </c>
      <c r="B189">
        <v>1207350000</v>
      </c>
      <c r="C189">
        <v>5.0000000000000004E-6</v>
      </c>
      <c r="D189">
        <v>1.1E-5</v>
      </c>
      <c r="E189">
        <v>1.1E-5</v>
      </c>
      <c r="F189">
        <v>6.0000000000000002E-6</v>
      </c>
    </row>
    <row r="190" spans="1:6" x14ac:dyDescent="0.25">
      <c r="A190" t="s">
        <v>199</v>
      </c>
      <c r="B190">
        <v>1207954800</v>
      </c>
      <c r="C190">
        <v>2.0999999999999999E-5</v>
      </c>
      <c r="D190">
        <v>1.2E-5</v>
      </c>
      <c r="E190">
        <v>1.2999999999999999E-5</v>
      </c>
      <c r="F190">
        <v>1.5999999999999999E-5</v>
      </c>
    </row>
    <row r="191" spans="1:6" x14ac:dyDescent="0.25">
      <c r="A191" t="s">
        <v>200</v>
      </c>
      <c r="B191">
        <v>1208559600</v>
      </c>
      <c r="C191">
        <v>1.8E-5</v>
      </c>
      <c r="D191">
        <v>1.2E-5</v>
      </c>
      <c r="E191">
        <v>1.4E-5</v>
      </c>
      <c r="F191">
        <v>1.7E-5</v>
      </c>
    </row>
    <row r="192" spans="1:6" x14ac:dyDescent="0.25">
      <c r="A192" t="s">
        <v>201</v>
      </c>
      <c r="B192">
        <v>1209164400</v>
      </c>
      <c r="C192">
        <v>2.3E-5</v>
      </c>
      <c r="D192">
        <v>1.2E-5</v>
      </c>
      <c r="E192">
        <v>1.5E-5</v>
      </c>
      <c r="F192">
        <v>2.0999999999999999E-5</v>
      </c>
    </row>
    <row r="193" spans="1:6" x14ac:dyDescent="0.25">
      <c r="A193" t="s">
        <v>202</v>
      </c>
      <c r="B193">
        <v>1209769200</v>
      </c>
      <c r="C193">
        <v>2.3E-5</v>
      </c>
      <c r="D193">
        <v>1.2E-5</v>
      </c>
      <c r="E193">
        <v>1.5999999999999999E-5</v>
      </c>
      <c r="F193">
        <v>2.1999999999999999E-5</v>
      </c>
    </row>
    <row r="194" spans="1:6" x14ac:dyDescent="0.25">
      <c r="A194" t="s">
        <v>203</v>
      </c>
      <c r="B194">
        <v>1210374000</v>
      </c>
      <c r="C194">
        <v>1.4E-5</v>
      </c>
      <c r="D194">
        <v>1.2E-5</v>
      </c>
      <c r="E194">
        <v>1.5999999999999999E-5</v>
      </c>
      <c r="F194">
        <v>1.8E-5</v>
      </c>
    </row>
    <row r="195" spans="1:6" x14ac:dyDescent="0.25">
      <c r="A195" t="s">
        <v>204</v>
      </c>
      <c r="B195">
        <v>1210978800</v>
      </c>
      <c r="C195">
        <v>1.7E-5</v>
      </c>
      <c r="D195">
        <v>1.2E-5</v>
      </c>
      <c r="E195">
        <v>1.5999999999999999E-5</v>
      </c>
      <c r="F195">
        <v>1.8E-5</v>
      </c>
    </row>
    <row r="196" spans="1:6" x14ac:dyDescent="0.25">
      <c r="A196" t="s">
        <v>205</v>
      </c>
      <c r="B196">
        <v>1211583600</v>
      </c>
      <c r="C196">
        <v>1.4E-5</v>
      </c>
      <c r="D196">
        <v>1.2E-5</v>
      </c>
      <c r="E196">
        <v>1.5999999999999999E-5</v>
      </c>
      <c r="F196">
        <v>1.5E-5</v>
      </c>
    </row>
    <row r="197" spans="1:6" x14ac:dyDescent="0.25">
      <c r="A197" t="s">
        <v>206</v>
      </c>
      <c r="B197">
        <v>1212188400</v>
      </c>
      <c r="C197">
        <v>1.5999999999999999E-5</v>
      </c>
      <c r="D197">
        <v>1.2E-5</v>
      </c>
      <c r="E197">
        <v>1.5999999999999999E-5</v>
      </c>
      <c r="F197">
        <v>1.5E-5</v>
      </c>
    </row>
    <row r="198" spans="1:6" x14ac:dyDescent="0.25">
      <c r="A198" t="s">
        <v>207</v>
      </c>
      <c r="B198">
        <v>1212793200</v>
      </c>
      <c r="C198">
        <v>1.5999999999999999E-5</v>
      </c>
      <c r="D198">
        <v>1.2E-5</v>
      </c>
      <c r="E198">
        <v>1.5999999999999999E-5</v>
      </c>
      <c r="F198">
        <v>1.5999999999999999E-5</v>
      </c>
    </row>
    <row r="199" spans="1:6" x14ac:dyDescent="0.25">
      <c r="A199" t="s">
        <v>208</v>
      </c>
      <c r="B199">
        <v>1213398000</v>
      </c>
      <c r="C199">
        <v>1.2999999999999999E-5</v>
      </c>
      <c r="D199">
        <v>1.2E-5</v>
      </c>
      <c r="E199">
        <v>1.5E-5</v>
      </c>
      <c r="F199">
        <v>1.5E-5</v>
      </c>
    </row>
    <row r="200" spans="1:6" x14ac:dyDescent="0.25">
      <c r="A200" t="s">
        <v>209</v>
      </c>
      <c r="B200">
        <v>1214002800</v>
      </c>
      <c r="C200">
        <v>1.5E-5</v>
      </c>
      <c r="D200">
        <v>1.2E-5</v>
      </c>
      <c r="E200">
        <v>1.5E-5</v>
      </c>
      <c r="F200">
        <v>1.5E-5</v>
      </c>
    </row>
    <row r="201" spans="1:6" x14ac:dyDescent="0.25">
      <c r="A201" t="s">
        <v>210</v>
      </c>
      <c r="B201">
        <v>1214607600</v>
      </c>
      <c r="C201">
        <v>2.0000000000000002E-5</v>
      </c>
      <c r="D201">
        <v>1.2E-5</v>
      </c>
      <c r="E201">
        <v>1.5999999999999999E-5</v>
      </c>
      <c r="F201">
        <v>1.8E-5</v>
      </c>
    </row>
    <row r="202" spans="1:6" x14ac:dyDescent="0.25">
      <c r="A202" t="s">
        <v>211</v>
      </c>
      <c r="B202">
        <v>1215212400</v>
      </c>
      <c r="C202">
        <v>2.0999999999999999E-5</v>
      </c>
      <c r="D202">
        <v>1.2999999999999999E-5</v>
      </c>
      <c r="E202">
        <v>1.7E-5</v>
      </c>
      <c r="F202">
        <v>2.0000000000000002E-5</v>
      </c>
    </row>
    <row r="203" spans="1:6" x14ac:dyDescent="0.25">
      <c r="A203" t="s">
        <v>212</v>
      </c>
      <c r="B203">
        <v>1215817200</v>
      </c>
      <c r="C203">
        <v>6.0000000000000002E-6</v>
      </c>
      <c r="D203">
        <v>1.2999999999999999E-5</v>
      </c>
      <c r="E203">
        <v>1.5E-5</v>
      </c>
      <c r="F203">
        <v>1.1E-5</v>
      </c>
    </row>
    <row r="204" spans="1:6" x14ac:dyDescent="0.25">
      <c r="A204" t="s">
        <v>213</v>
      </c>
      <c r="B204">
        <v>1216422000</v>
      </c>
      <c r="C204">
        <v>9.9999999999999995E-7</v>
      </c>
      <c r="D204">
        <v>1.2E-5</v>
      </c>
      <c r="E204">
        <v>1.2999999999999999E-5</v>
      </c>
      <c r="F204">
        <v>5.0000000000000004E-6</v>
      </c>
    </row>
    <row r="205" spans="1:6" x14ac:dyDescent="0.25">
      <c r="A205" t="s">
        <v>214</v>
      </c>
      <c r="B205">
        <v>1217026800</v>
      </c>
      <c r="C205">
        <v>0</v>
      </c>
      <c r="D205">
        <v>1.2E-5</v>
      </c>
      <c r="E205">
        <v>1.1E-5</v>
      </c>
      <c r="F205">
        <v>1.9999999999999999E-6</v>
      </c>
    </row>
    <row r="206" spans="1:6" x14ac:dyDescent="0.25">
      <c r="A206" t="s">
        <v>215</v>
      </c>
      <c r="B206">
        <v>1217631600</v>
      </c>
      <c r="C206">
        <v>0</v>
      </c>
      <c r="D206">
        <v>1.2E-5</v>
      </c>
      <c r="E206">
        <v>9.0000000000000002E-6</v>
      </c>
      <c r="F206">
        <v>9.9999999999999995E-7</v>
      </c>
    </row>
    <row r="207" spans="1:6" x14ac:dyDescent="0.25">
      <c r="A207" t="s">
        <v>216</v>
      </c>
      <c r="B207">
        <v>1218236400</v>
      </c>
      <c r="C207">
        <v>0</v>
      </c>
      <c r="D207">
        <v>1.2E-5</v>
      </c>
      <c r="E207">
        <v>7.9999999999999996E-6</v>
      </c>
      <c r="F207">
        <v>0</v>
      </c>
    </row>
    <row r="208" spans="1:6" x14ac:dyDescent="0.25">
      <c r="A208" t="s">
        <v>217</v>
      </c>
      <c r="B208">
        <v>1218841200</v>
      </c>
      <c r="C208">
        <v>0</v>
      </c>
      <c r="D208">
        <v>1.2E-5</v>
      </c>
      <c r="E208">
        <v>6.0000000000000002E-6</v>
      </c>
      <c r="F208">
        <v>0</v>
      </c>
    </row>
    <row r="209" spans="1:6" x14ac:dyDescent="0.25">
      <c r="A209" t="s">
        <v>218</v>
      </c>
      <c r="B209">
        <v>1219446000</v>
      </c>
      <c r="C209">
        <v>9.9999999999999995E-7</v>
      </c>
      <c r="D209">
        <v>1.1E-5</v>
      </c>
      <c r="E209">
        <v>5.0000000000000004E-6</v>
      </c>
      <c r="F209">
        <v>9.9999999999999995E-7</v>
      </c>
    </row>
    <row r="210" spans="1:6" x14ac:dyDescent="0.25">
      <c r="A210" t="s">
        <v>219</v>
      </c>
      <c r="B210">
        <v>1220050800</v>
      </c>
      <c r="C210">
        <v>6.0000000000000002E-6</v>
      </c>
      <c r="D210">
        <v>1.1E-5</v>
      </c>
      <c r="E210">
        <v>6.0000000000000002E-6</v>
      </c>
      <c r="F210">
        <v>3.9999999999999998E-6</v>
      </c>
    </row>
    <row r="211" spans="1:6" x14ac:dyDescent="0.25">
      <c r="A211" t="s">
        <v>220</v>
      </c>
      <c r="B211">
        <v>1220655600</v>
      </c>
      <c r="C211">
        <v>6.0000000000000002E-6</v>
      </c>
      <c r="D211">
        <v>1.1E-5</v>
      </c>
      <c r="E211">
        <v>6.0000000000000002E-6</v>
      </c>
      <c r="F211">
        <v>5.0000000000000004E-6</v>
      </c>
    </row>
    <row r="212" spans="1:6" x14ac:dyDescent="0.25">
      <c r="A212" t="s">
        <v>221</v>
      </c>
      <c r="B212">
        <v>1221260400</v>
      </c>
      <c r="C212">
        <v>6.0000000000000002E-6</v>
      </c>
      <c r="D212">
        <v>1.1E-5</v>
      </c>
      <c r="E212">
        <v>6.0000000000000002E-6</v>
      </c>
      <c r="F212">
        <v>5.0000000000000004E-6</v>
      </c>
    </row>
    <row r="213" spans="1:6" x14ac:dyDescent="0.25">
      <c r="A213" t="s">
        <v>222</v>
      </c>
      <c r="B213">
        <v>1221865200</v>
      </c>
      <c r="C213">
        <v>5.0000000000000004E-6</v>
      </c>
      <c r="D213">
        <v>1.1E-5</v>
      </c>
      <c r="E213">
        <v>5.0000000000000004E-6</v>
      </c>
      <c r="F213">
        <v>5.0000000000000004E-6</v>
      </c>
    </row>
    <row r="214" spans="1:6" x14ac:dyDescent="0.25">
      <c r="A214" t="s">
        <v>223</v>
      </c>
      <c r="B214">
        <v>1222470000</v>
      </c>
      <c r="C214">
        <v>9.9999999999999995E-7</v>
      </c>
      <c r="D214">
        <v>1.1E-5</v>
      </c>
      <c r="E214">
        <v>5.0000000000000004E-6</v>
      </c>
      <c r="F214">
        <v>3.0000000000000001E-6</v>
      </c>
    </row>
    <row r="215" spans="1:6" x14ac:dyDescent="0.25">
      <c r="A215" t="s">
        <v>224</v>
      </c>
      <c r="B215">
        <v>1223074800</v>
      </c>
      <c r="C215">
        <v>9.9999999999999995E-7</v>
      </c>
      <c r="D215">
        <v>1.1E-5</v>
      </c>
      <c r="E215">
        <v>3.9999999999999998E-6</v>
      </c>
      <c r="F215">
        <v>1.9999999999999999E-6</v>
      </c>
    </row>
    <row r="216" spans="1:6" x14ac:dyDescent="0.25">
      <c r="A216" t="s">
        <v>225</v>
      </c>
      <c r="B216">
        <v>1223679600</v>
      </c>
      <c r="C216">
        <v>9.9999999999999995E-7</v>
      </c>
      <c r="D216">
        <v>1.1E-5</v>
      </c>
      <c r="E216">
        <v>3.9999999999999998E-6</v>
      </c>
      <c r="F216">
        <v>9.9999999999999995E-7</v>
      </c>
    </row>
    <row r="217" spans="1:6" x14ac:dyDescent="0.25">
      <c r="A217" t="s">
        <v>226</v>
      </c>
      <c r="B217">
        <v>1224284400</v>
      </c>
      <c r="C217">
        <v>9.9999999999999995E-7</v>
      </c>
      <c r="D217">
        <v>1.0000000000000001E-5</v>
      </c>
      <c r="E217">
        <v>3.0000000000000001E-6</v>
      </c>
      <c r="F217">
        <v>9.9999999999999995E-7</v>
      </c>
    </row>
    <row r="218" spans="1:6" x14ac:dyDescent="0.25">
      <c r="A218" t="s">
        <v>227</v>
      </c>
      <c r="B218">
        <v>1224889200</v>
      </c>
      <c r="C218">
        <v>9.9999999999999995E-7</v>
      </c>
      <c r="D218">
        <v>1.0000000000000001E-5</v>
      </c>
      <c r="E218">
        <v>3.0000000000000001E-6</v>
      </c>
      <c r="F218">
        <v>9.9999999999999995E-7</v>
      </c>
    </row>
    <row r="219" spans="1:6" x14ac:dyDescent="0.25">
      <c r="A219" t="s">
        <v>228</v>
      </c>
      <c r="B219">
        <v>1225494000</v>
      </c>
      <c r="C219">
        <v>1.9999999999999999E-6</v>
      </c>
      <c r="D219">
        <v>1.0000000000000001E-5</v>
      </c>
      <c r="E219">
        <v>3.0000000000000001E-6</v>
      </c>
      <c r="F219">
        <v>9.9999999999999995E-7</v>
      </c>
    </row>
    <row r="220" spans="1:6" x14ac:dyDescent="0.25">
      <c r="A220" t="s">
        <v>229</v>
      </c>
      <c r="B220">
        <v>1226102400</v>
      </c>
      <c r="C220">
        <v>1.1E-5</v>
      </c>
      <c r="D220">
        <v>1.0000000000000001E-5</v>
      </c>
      <c r="E220">
        <v>3.9999999999999998E-6</v>
      </c>
      <c r="F220">
        <v>6.9999999999999999E-6</v>
      </c>
    </row>
    <row r="221" spans="1:6" x14ac:dyDescent="0.25">
      <c r="A221" t="s">
        <v>230</v>
      </c>
      <c r="B221">
        <v>1226707200</v>
      </c>
      <c r="C221">
        <v>7.9999999999999996E-6</v>
      </c>
      <c r="D221">
        <v>1.0000000000000001E-5</v>
      </c>
      <c r="E221">
        <v>5.0000000000000004E-6</v>
      </c>
      <c r="F221">
        <v>7.9999999999999996E-6</v>
      </c>
    </row>
    <row r="222" spans="1:6" x14ac:dyDescent="0.25">
      <c r="A222" t="s">
        <v>231</v>
      </c>
      <c r="B222">
        <v>1227312000</v>
      </c>
      <c r="C222">
        <v>1.2999999999999999E-5</v>
      </c>
      <c r="D222">
        <v>1.0000000000000001E-5</v>
      </c>
      <c r="E222">
        <v>6.0000000000000002E-6</v>
      </c>
      <c r="F222">
        <v>1.2E-5</v>
      </c>
    </row>
    <row r="223" spans="1:6" x14ac:dyDescent="0.25">
      <c r="A223" t="s">
        <v>232</v>
      </c>
      <c r="B223">
        <v>1227916800</v>
      </c>
      <c r="C223">
        <v>1.2999999999999999E-5</v>
      </c>
      <c r="D223">
        <v>1.0000000000000001E-5</v>
      </c>
      <c r="E223">
        <v>6.9999999999999999E-6</v>
      </c>
      <c r="F223">
        <v>1.2E-5</v>
      </c>
    </row>
    <row r="224" spans="1:6" x14ac:dyDescent="0.25">
      <c r="A224" t="s">
        <v>233</v>
      </c>
      <c r="B224">
        <v>1228521600</v>
      </c>
      <c r="C224">
        <v>1.2E-5</v>
      </c>
      <c r="D224">
        <v>1.0000000000000001E-5</v>
      </c>
      <c r="E224">
        <v>7.9999999999999996E-6</v>
      </c>
      <c r="F224">
        <v>1.2E-5</v>
      </c>
    </row>
    <row r="225" spans="1:6" x14ac:dyDescent="0.25">
      <c r="A225" t="s">
        <v>234</v>
      </c>
      <c r="B225">
        <v>1229126400</v>
      </c>
      <c r="C225">
        <v>1.7E-5</v>
      </c>
      <c r="D225">
        <v>1.0000000000000001E-5</v>
      </c>
      <c r="E225">
        <v>1.0000000000000001E-5</v>
      </c>
      <c r="F225">
        <v>1.5999999999999999E-5</v>
      </c>
    </row>
    <row r="226" spans="1:6" x14ac:dyDescent="0.25">
      <c r="A226" t="s">
        <v>235</v>
      </c>
      <c r="B226">
        <v>1229731200</v>
      </c>
      <c r="C226">
        <v>2.0000000000000002E-5</v>
      </c>
      <c r="D226">
        <v>1.1E-5</v>
      </c>
      <c r="E226">
        <v>1.1E-5</v>
      </c>
      <c r="F226">
        <v>1.8E-5</v>
      </c>
    </row>
    <row r="227" spans="1:6" x14ac:dyDescent="0.25">
      <c r="A227" t="s">
        <v>236</v>
      </c>
      <c r="B227">
        <v>1230336000</v>
      </c>
      <c r="C227">
        <v>1.0000000000000001E-5</v>
      </c>
      <c r="D227">
        <v>1.1E-5</v>
      </c>
      <c r="E227">
        <v>1.1E-5</v>
      </c>
      <c r="F227">
        <v>1.2999999999999999E-5</v>
      </c>
    </row>
    <row r="228" spans="1:6" x14ac:dyDescent="0.25">
      <c r="A228" t="s">
        <v>237</v>
      </c>
      <c r="B228">
        <v>1230940800</v>
      </c>
      <c r="C228">
        <v>1.2E-5</v>
      </c>
      <c r="D228">
        <v>1.1E-5</v>
      </c>
      <c r="E228">
        <v>1.1E-5</v>
      </c>
      <c r="F228">
        <v>1.2E-5</v>
      </c>
    </row>
    <row r="229" spans="1:6" x14ac:dyDescent="0.25">
      <c r="A229" t="s">
        <v>238</v>
      </c>
      <c r="B229">
        <v>1231545600</v>
      </c>
      <c r="C229">
        <v>1.0000000000000001E-5</v>
      </c>
      <c r="D229">
        <v>1.1E-5</v>
      </c>
      <c r="E229">
        <v>1.1E-5</v>
      </c>
      <c r="F229">
        <v>1.1E-5</v>
      </c>
    </row>
    <row r="230" spans="1:6" x14ac:dyDescent="0.25">
      <c r="A230" t="s">
        <v>239</v>
      </c>
      <c r="B230">
        <v>1232150400</v>
      </c>
      <c r="C230">
        <v>7.9999999999999996E-6</v>
      </c>
      <c r="D230">
        <v>1.0000000000000001E-5</v>
      </c>
      <c r="E230">
        <v>1.0000000000000001E-5</v>
      </c>
      <c r="F230">
        <v>9.0000000000000002E-6</v>
      </c>
    </row>
    <row r="231" spans="1:6" x14ac:dyDescent="0.25">
      <c r="A231" t="s">
        <v>240</v>
      </c>
      <c r="B231">
        <v>1232755200</v>
      </c>
      <c r="C231">
        <v>1.0000000000000001E-5</v>
      </c>
      <c r="D231">
        <v>1.0000000000000001E-5</v>
      </c>
      <c r="E231">
        <v>1.0000000000000001E-5</v>
      </c>
      <c r="F231">
        <v>1.0000000000000001E-5</v>
      </c>
    </row>
    <row r="232" spans="1:6" x14ac:dyDescent="0.25">
      <c r="A232" t="s">
        <v>241</v>
      </c>
      <c r="B232">
        <v>1233360000</v>
      </c>
      <c r="C232">
        <v>1.2999999999999999E-5</v>
      </c>
      <c r="D232">
        <v>1.1E-5</v>
      </c>
      <c r="E232">
        <v>1.1E-5</v>
      </c>
      <c r="F232">
        <v>1.1E-5</v>
      </c>
    </row>
    <row r="233" spans="1:6" x14ac:dyDescent="0.25">
      <c r="A233" t="s">
        <v>242</v>
      </c>
      <c r="B233">
        <v>1233964800</v>
      </c>
      <c r="C233">
        <v>6.0000000000000002E-6</v>
      </c>
      <c r="D233">
        <v>1.0000000000000001E-5</v>
      </c>
      <c r="E233">
        <v>1.0000000000000001E-5</v>
      </c>
      <c r="F233">
        <v>7.9999999999999996E-6</v>
      </c>
    </row>
    <row r="234" spans="1:6" x14ac:dyDescent="0.25">
      <c r="A234" t="s">
        <v>243</v>
      </c>
      <c r="B234">
        <v>1234569600</v>
      </c>
      <c r="C234">
        <v>7.9999999999999996E-6</v>
      </c>
      <c r="D234">
        <v>1.0000000000000001E-5</v>
      </c>
      <c r="E234">
        <v>1.0000000000000001E-5</v>
      </c>
      <c r="F234">
        <v>7.9999999999999996E-6</v>
      </c>
    </row>
    <row r="235" spans="1:6" x14ac:dyDescent="0.25">
      <c r="A235" t="s">
        <v>244</v>
      </c>
      <c r="B235">
        <v>1235174400</v>
      </c>
      <c r="C235">
        <v>7.9999999999999996E-6</v>
      </c>
      <c r="D235">
        <v>1.0000000000000001E-5</v>
      </c>
      <c r="E235">
        <v>9.0000000000000002E-6</v>
      </c>
      <c r="F235">
        <v>7.9999999999999996E-6</v>
      </c>
    </row>
    <row r="236" spans="1:6" x14ac:dyDescent="0.25">
      <c r="A236" t="s">
        <v>245</v>
      </c>
      <c r="B236">
        <v>1235779200</v>
      </c>
      <c r="C236">
        <v>5.0000000000000004E-6</v>
      </c>
      <c r="D236">
        <v>1.0000000000000001E-5</v>
      </c>
      <c r="E236">
        <v>9.0000000000000002E-6</v>
      </c>
      <c r="F236">
        <v>6.0000000000000002E-6</v>
      </c>
    </row>
    <row r="237" spans="1:6" x14ac:dyDescent="0.25">
      <c r="A237" t="s">
        <v>246</v>
      </c>
      <c r="B237">
        <v>1236384000</v>
      </c>
      <c r="C237">
        <v>3.9999999999999998E-6</v>
      </c>
      <c r="D237">
        <v>1.0000000000000001E-5</v>
      </c>
      <c r="E237">
        <v>7.9999999999999996E-6</v>
      </c>
      <c r="F237">
        <v>5.0000000000000004E-6</v>
      </c>
    </row>
    <row r="238" spans="1:6" x14ac:dyDescent="0.25">
      <c r="A238" t="s">
        <v>247</v>
      </c>
      <c r="B238">
        <v>1236985200</v>
      </c>
      <c r="C238">
        <v>1.1E-5</v>
      </c>
      <c r="D238">
        <v>1.0000000000000001E-5</v>
      </c>
      <c r="E238">
        <v>7.9999999999999996E-6</v>
      </c>
      <c r="F238">
        <v>7.9999999999999996E-6</v>
      </c>
    </row>
    <row r="239" spans="1:6" x14ac:dyDescent="0.25">
      <c r="A239" t="s">
        <v>248</v>
      </c>
      <c r="B239">
        <v>1237590000</v>
      </c>
      <c r="C239">
        <v>6.9999999999999999E-6</v>
      </c>
      <c r="D239">
        <v>1.0000000000000001E-5</v>
      </c>
      <c r="E239">
        <v>7.9999999999999996E-6</v>
      </c>
      <c r="F239">
        <v>6.9999999999999999E-6</v>
      </c>
    </row>
    <row r="240" spans="1:6" x14ac:dyDescent="0.25">
      <c r="A240" t="s">
        <v>249</v>
      </c>
      <c r="B240">
        <v>1238194800</v>
      </c>
      <c r="C240">
        <v>1.9999999999999999E-6</v>
      </c>
      <c r="D240">
        <v>1.0000000000000001E-5</v>
      </c>
      <c r="E240">
        <v>6.9999999999999999E-6</v>
      </c>
      <c r="F240">
        <v>3.9999999999999998E-6</v>
      </c>
    </row>
    <row r="241" spans="1:6" x14ac:dyDescent="0.25">
      <c r="A241" t="s">
        <v>250</v>
      </c>
      <c r="B241">
        <v>1238799600</v>
      </c>
      <c r="C241">
        <v>6.9999999999999999E-6</v>
      </c>
      <c r="D241">
        <v>1.0000000000000001E-5</v>
      </c>
      <c r="E241">
        <v>6.9999999999999999E-6</v>
      </c>
      <c r="F241">
        <v>6.0000000000000002E-6</v>
      </c>
    </row>
    <row r="242" spans="1:6" x14ac:dyDescent="0.25">
      <c r="A242" t="s">
        <v>251</v>
      </c>
      <c r="B242">
        <v>1239404400</v>
      </c>
      <c r="C242">
        <v>6.0000000000000002E-6</v>
      </c>
      <c r="D242">
        <v>1.0000000000000001E-5</v>
      </c>
      <c r="E242">
        <v>6.9999999999999999E-6</v>
      </c>
      <c r="F242">
        <v>6.0000000000000002E-6</v>
      </c>
    </row>
    <row r="243" spans="1:6" x14ac:dyDescent="0.25">
      <c r="A243" t="s">
        <v>252</v>
      </c>
      <c r="B243">
        <v>1240009200</v>
      </c>
      <c r="C243">
        <v>7.9999999999999996E-6</v>
      </c>
      <c r="D243">
        <v>1.0000000000000001E-5</v>
      </c>
      <c r="E243">
        <v>6.9999999999999999E-6</v>
      </c>
      <c r="F243">
        <v>7.9999999999999996E-6</v>
      </c>
    </row>
    <row r="244" spans="1:6" x14ac:dyDescent="0.25">
      <c r="A244" t="s">
        <v>253</v>
      </c>
      <c r="B244">
        <v>1240614000</v>
      </c>
      <c r="C244">
        <v>7.9999999999999996E-6</v>
      </c>
      <c r="D244">
        <v>1.0000000000000001E-5</v>
      </c>
      <c r="E244">
        <v>6.9999999999999999E-6</v>
      </c>
      <c r="F244">
        <v>6.9999999999999999E-6</v>
      </c>
    </row>
    <row r="245" spans="1:6" x14ac:dyDescent="0.25">
      <c r="A245" t="s">
        <v>254</v>
      </c>
      <c r="B245">
        <v>1241218800</v>
      </c>
      <c r="C245">
        <v>7.9999999999999996E-6</v>
      </c>
      <c r="D245">
        <v>1.0000000000000001E-5</v>
      </c>
      <c r="E245">
        <v>6.9999999999999999E-6</v>
      </c>
      <c r="F245">
        <v>7.9999999999999996E-6</v>
      </c>
    </row>
    <row r="246" spans="1:6" x14ac:dyDescent="0.25">
      <c r="A246" t="s">
        <v>255</v>
      </c>
      <c r="B246">
        <v>1241823600</v>
      </c>
      <c r="C246">
        <v>7.9999999999999996E-6</v>
      </c>
      <c r="D246">
        <v>1.0000000000000001E-5</v>
      </c>
      <c r="E246">
        <v>6.9999999999999999E-6</v>
      </c>
      <c r="F246">
        <v>7.9999999999999996E-6</v>
      </c>
    </row>
    <row r="247" spans="1:6" x14ac:dyDescent="0.25">
      <c r="A247" t="s">
        <v>256</v>
      </c>
      <c r="B247">
        <v>1242428400</v>
      </c>
      <c r="C247">
        <v>7.9999999999999996E-6</v>
      </c>
      <c r="D247">
        <v>1.0000000000000001E-5</v>
      </c>
      <c r="E247">
        <v>6.9999999999999999E-6</v>
      </c>
      <c r="F247">
        <v>7.9999999999999996E-6</v>
      </c>
    </row>
    <row r="248" spans="1:6" x14ac:dyDescent="0.25">
      <c r="A248" t="s">
        <v>257</v>
      </c>
      <c r="B248">
        <v>1243033200</v>
      </c>
      <c r="C248">
        <v>3.9999999999999998E-6</v>
      </c>
      <c r="D248">
        <v>1.0000000000000001E-5</v>
      </c>
      <c r="E248">
        <v>6.9999999999999999E-6</v>
      </c>
      <c r="F248">
        <v>5.0000000000000004E-6</v>
      </c>
    </row>
    <row r="249" spans="1:6" x14ac:dyDescent="0.25">
      <c r="A249" t="s">
        <v>258</v>
      </c>
      <c r="B249">
        <v>1243638000</v>
      </c>
      <c r="C249">
        <v>3.0000000000000001E-6</v>
      </c>
      <c r="D249">
        <v>1.0000000000000001E-5</v>
      </c>
      <c r="E249">
        <v>6.0000000000000002E-6</v>
      </c>
      <c r="F249">
        <v>3.9999999999999998E-6</v>
      </c>
    </row>
    <row r="250" spans="1:6" x14ac:dyDescent="0.25">
      <c r="A250" t="s">
        <v>259</v>
      </c>
      <c r="B250">
        <v>1244242800</v>
      </c>
      <c r="C250">
        <v>3.0000000000000001E-6</v>
      </c>
      <c r="D250">
        <v>9.0000000000000002E-6</v>
      </c>
      <c r="E250">
        <v>6.0000000000000002E-6</v>
      </c>
      <c r="F250">
        <v>3.0000000000000001E-6</v>
      </c>
    </row>
    <row r="251" spans="1:6" x14ac:dyDescent="0.25">
      <c r="A251" t="s">
        <v>260</v>
      </c>
      <c r="B251">
        <v>1244847600</v>
      </c>
      <c r="C251">
        <v>3.0000000000000001E-6</v>
      </c>
      <c r="D251">
        <v>9.0000000000000002E-6</v>
      </c>
      <c r="E251">
        <v>5.0000000000000004E-6</v>
      </c>
      <c r="F251">
        <v>3.0000000000000001E-6</v>
      </c>
    </row>
    <row r="252" spans="1:6" x14ac:dyDescent="0.25">
      <c r="A252" t="s">
        <v>261</v>
      </c>
      <c r="B252">
        <v>1245452400</v>
      </c>
      <c r="C252">
        <v>3.9999999999999998E-6</v>
      </c>
      <c r="D252">
        <v>9.0000000000000002E-6</v>
      </c>
      <c r="E252">
        <v>5.0000000000000004E-6</v>
      </c>
      <c r="F252">
        <v>3.9999999999999998E-6</v>
      </c>
    </row>
    <row r="253" spans="1:6" x14ac:dyDescent="0.25">
      <c r="A253" t="s">
        <v>262</v>
      </c>
      <c r="B253">
        <v>1246057200</v>
      </c>
      <c r="C253">
        <v>5.0000000000000004E-6</v>
      </c>
      <c r="D253">
        <v>9.0000000000000002E-6</v>
      </c>
      <c r="E253">
        <v>5.0000000000000004E-6</v>
      </c>
      <c r="F253">
        <v>5.0000000000000004E-6</v>
      </c>
    </row>
    <row r="254" spans="1:6" x14ac:dyDescent="0.25">
      <c r="A254" t="s">
        <v>263</v>
      </c>
      <c r="B254">
        <v>1246662000</v>
      </c>
      <c r="C254">
        <v>6.9999999999999999E-6</v>
      </c>
      <c r="D254">
        <v>9.0000000000000002E-6</v>
      </c>
      <c r="E254">
        <v>5.0000000000000004E-6</v>
      </c>
      <c r="F254">
        <v>6.0000000000000002E-6</v>
      </c>
    </row>
    <row r="255" spans="1:6" x14ac:dyDescent="0.25">
      <c r="A255" t="s">
        <v>264</v>
      </c>
      <c r="B255">
        <v>1247266800</v>
      </c>
      <c r="C255">
        <v>7.9999999999999996E-6</v>
      </c>
      <c r="D255">
        <v>9.0000000000000002E-6</v>
      </c>
      <c r="E255">
        <v>6.0000000000000002E-6</v>
      </c>
      <c r="F255">
        <v>6.9999999999999999E-6</v>
      </c>
    </row>
    <row r="256" spans="1:6" x14ac:dyDescent="0.25">
      <c r="A256" t="s">
        <v>265</v>
      </c>
      <c r="B256">
        <v>1247871600</v>
      </c>
      <c r="C256">
        <v>5.0000000000000004E-6</v>
      </c>
      <c r="D256">
        <v>9.0000000000000002E-6</v>
      </c>
      <c r="E256">
        <v>6.0000000000000002E-6</v>
      </c>
      <c r="F256">
        <v>6.0000000000000002E-6</v>
      </c>
    </row>
    <row r="257" spans="1:6" x14ac:dyDescent="0.25">
      <c r="A257" t="s">
        <v>266</v>
      </c>
      <c r="B257">
        <v>1248476400</v>
      </c>
      <c r="C257">
        <v>9.0000000000000002E-6</v>
      </c>
      <c r="D257">
        <v>9.0000000000000002E-6</v>
      </c>
      <c r="E257">
        <v>6.0000000000000002E-6</v>
      </c>
      <c r="F257">
        <v>6.9999999999999999E-6</v>
      </c>
    </row>
    <row r="258" spans="1:6" x14ac:dyDescent="0.25">
      <c r="A258" t="s">
        <v>267</v>
      </c>
      <c r="B258">
        <v>1249081200</v>
      </c>
      <c r="C258">
        <v>5.0000000000000004E-6</v>
      </c>
      <c r="D258">
        <v>9.0000000000000002E-6</v>
      </c>
      <c r="E258">
        <v>6.0000000000000002E-6</v>
      </c>
      <c r="F258">
        <v>6.0000000000000002E-6</v>
      </c>
    </row>
    <row r="259" spans="1:6" x14ac:dyDescent="0.25">
      <c r="A259" t="s">
        <v>268</v>
      </c>
      <c r="B259">
        <v>1249686000</v>
      </c>
      <c r="C259">
        <v>1.5999999999999999E-5</v>
      </c>
      <c r="D259">
        <v>9.0000000000000002E-6</v>
      </c>
      <c r="E259">
        <v>7.9999999999999996E-6</v>
      </c>
      <c r="F259">
        <v>1.2E-5</v>
      </c>
    </row>
    <row r="260" spans="1:6" x14ac:dyDescent="0.25">
      <c r="A260" t="s">
        <v>269</v>
      </c>
      <c r="B260">
        <v>1250290800</v>
      </c>
      <c r="C260">
        <v>1.4E-5</v>
      </c>
      <c r="D260">
        <v>9.0000000000000002E-6</v>
      </c>
      <c r="E260">
        <v>9.0000000000000002E-6</v>
      </c>
      <c r="F260">
        <v>1.2E-5</v>
      </c>
    </row>
    <row r="261" spans="1:6" x14ac:dyDescent="0.25">
      <c r="A261" t="s">
        <v>270</v>
      </c>
      <c r="B261">
        <v>1250895600</v>
      </c>
      <c r="C261">
        <v>1.5999999999999999E-5</v>
      </c>
      <c r="D261">
        <v>9.0000000000000002E-6</v>
      </c>
      <c r="E261">
        <v>1.0000000000000001E-5</v>
      </c>
      <c r="F261">
        <v>1.4E-5</v>
      </c>
    </row>
    <row r="262" spans="1:6" x14ac:dyDescent="0.25">
      <c r="A262" t="s">
        <v>271</v>
      </c>
      <c r="B262">
        <v>1251500400</v>
      </c>
      <c r="C262">
        <v>1.5999999999999999E-5</v>
      </c>
      <c r="D262">
        <v>9.0000000000000002E-6</v>
      </c>
      <c r="E262">
        <v>1.1E-5</v>
      </c>
      <c r="F262">
        <v>1.5999999999999999E-5</v>
      </c>
    </row>
    <row r="263" spans="1:6" x14ac:dyDescent="0.25">
      <c r="A263" t="s">
        <v>272</v>
      </c>
      <c r="B263">
        <v>1252105200</v>
      </c>
      <c r="C263">
        <v>2.1999999999999999E-5</v>
      </c>
      <c r="D263">
        <v>1.0000000000000001E-5</v>
      </c>
      <c r="E263">
        <v>1.2999999999999999E-5</v>
      </c>
      <c r="F263">
        <v>1.9000000000000001E-5</v>
      </c>
    </row>
    <row r="264" spans="1:6" x14ac:dyDescent="0.25">
      <c r="A264" t="s">
        <v>273</v>
      </c>
      <c r="B264">
        <v>1252710000</v>
      </c>
      <c r="C264">
        <v>2.0000000000000002E-5</v>
      </c>
      <c r="D264">
        <v>1.0000000000000001E-5</v>
      </c>
      <c r="E264">
        <v>1.4E-5</v>
      </c>
      <c r="F264">
        <v>1.9000000000000001E-5</v>
      </c>
    </row>
    <row r="265" spans="1:6" x14ac:dyDescent="0.25">
      <c r="A265" t="s">
        <v>274</v>
      </c>
      <c r="B265">
        <v>1253314800</v>
      </c>
      <c r="C265">
        <v>1.2999999999999999E-5</v>
      </c>
      <c r="D265">
        <v>1.0000000000000001E-5</v>
      </c>
      <c r="E265">
        <v>1.4E-5</v>
      </c>
      <c r="F265">
        <v>1.5999999999999999E-5</v>
      </c>
    </row>
    <row r="266" spans="1:6" x14ac:dyDescent="0.25">
      <c r="A266" t="s">
        <v>275</v>
      </c>
      <c r="B266">
        <v>1253919600</v>
      </c>
      <c r="C266">
        <v>1.0000000000000001E-5</v>
      </c>
      <c r="D266">
        <v>1.0000000000000001E-5</v>
      </c>
      <c r="E266">
        <v>1.2999999999999999E-5</v>
      </c>
      <c r="F266">
        <v>1.2999999999999999E-5</v>
      </c>
    </row>
    <row r="267" spans="1:6" x14ac:dyDescent="0.25">
      <c r="A267" t="s">
        <v>276</v>
      </c>
      <c r="B267">
        <v>1254524400</v>
      </c>
      <c r="C267">
        <v>1.5999999999999999E-5</v>
      </c>
      <c r="D267">
        <v>1.0000000000000001E-5</v>
      </c>
      <c r="E267">
        <v>1.2999999999999999E-5</v>
      </c>
      <c r="F267">
        <v>1.5E-5</v>
      </c>
    </row>
    <row r="268" spans="1:6" x14ac:dyDescent="0.25">
      <c r="A268" t="s">
        <v>277</v>
      </c>
      <c r="B268">
        <v>1255129200</v>
      </c>
      <c r="C268">
        <v>9.0000000000000002E-6</v>
      </c>
      <c r="D268">
        <v>1.0000000000000001E-5</v>
      </c>
      <c r="E268">
        <v>1.2999999999999999E-5</v>
      </c>
      <c r="F268">
        <v>1.1E-5</v>
      </c>
    </row>
    <row r="269" spans="1:6" x14ac:dyDescent="0.25">
      <c r="A269" t="s">
        <v>278</v>
      </c>
      <c r="B269">
        <v>1255734000</v>
      </c>
      <c r="C269">
        <v>1.7E-5</v>
      </c>
      <c r="D269">
        <v>1.0000000000000001E-5</v>
      </c>
      <c r="E269">
        <v>1.2999999999999999E-5</v>
      </c>
      <c r="F269">
        <v>1.5E-5</v>
      </c>
    </row>
    <row r="270" spans="1:6" x14ac:dyDescent="0.25">
      <c r="A270" t="s">
        <v>279</v>
      </c>
      <c r="B270">
        <v>1256338800</v>
      </c>
      <c r="C270">
        <v>1.2999999999999999E-5</v>
      </c>
      <c r="D270">
        <v>1.0000000000000001E-5</v>
      </c>
      <c r="E270">
        <v>1.2999999999999999E-5</v>
      </c>
      <c r="F270">
        <v>1.4E-5</v>
      </c>
    </row>
    <row r="271" spans="1:6" x14ac:dyDescent="0.25">
      <c r="A271" t="s">
        <v>280</v>
      </c>
      <c r="B271">
        <v>1256943600</v>
      </c>
      <c r="C271">
        <v>1.0000000000000001E-5</v>
      </c>
      <c r="D271">
        <v>1.0000000000000001E-5</v>
      </c>
      <c r="E271">
        <v>1.2999999999999999E-5</v>
      </c>
      <c r="F271">
        <v>1.1E-5</v>
      </c>
    </row>
    <row r="272" spans="1:6" x14ac:dyDescent="0.25">
      <c r="A272" t="s">
        <v>281</v>
      </c>
      <c r="B272">
        <v>1257552000</v>
      </c>
      <c r="C272">
        <v>5.0000000000000004E-6</v>
      </c>
      <c r="D272">
        <v>1.0000000000000001E-5</v>
      </c>
      <c r="E272">
        <v>1.2E-5</v>
      </c>
      <c r="F272">
        <v>7.9999999999999996E-6</v>
      </c>
    </row>
    <row r="273" spans="1:6" x14ac:dyDescent="0.25">
      <c r="A273" t="s">
        <v>282</v>
      </c>
      <c r="B273">
        <v>1258156800</v>
      </c>
      <c r="C273">
        <v>7.9999999999999996E-6</v>
      </c>
      <c r="D273">
        <v>1.0000000000000001E-5</v>
      </c>
      <c r="E273">
        <v>1.1E-5</v>
      </c>
      <c r="F273">
        <v>7.9999999999999996E-6</v>
      </c>
    </row>
    <row r="274" spans="1:6" x14ac:dyDescent="0.25">
      <c r="A274" t="s">
        <v>283</v>
      </c>
      <c r="B274">
        <v>1258761600</v>
      </c>
      <c r="C274">
        <v>6.0000000000000002E-6</v>
      </c>
      <c r="D274">
        <v>1.0000000000000001E-5</v>
      </c>
      <c r="E274">
        <v>1.0000000000000001E-5</v>
      </c>
      <c r="F274">
        <v>6.9999999999999999E-6</v>
      </c>
    </row>
    <row r="275" spans="1:6" x14ac:dyDescent="0.25">
      <c r="A275" t="s">
        <v>284</v>
      </c>
      <c r="B275">
        <v>1259366400</v>
      </c>
      <c r="C275">
        <v>5.0000000000000004E-6</v>
      </c>
      <c r="D275">
        <v>1.0000000000000001E-5</v>
      </c>
      <c r="E275">
        <v>9.0000000000000002E-6</v>
      </c>
      <c r="F275">
        <v>5.0000000000000004E-6</v>
      </c>
    </row>
    <row r="276" spans="1:6" x14ac:dyDescent="0.25">
      <c r="A276" t="s">
        <v>285</v>
      </c>
      <c r="B276">
        <v>1259971200</v>
      </c>
      <c r="C276">
        <v>6.0000000000000002E-6</v>
      </c>
      <c r="D276">
        <v>1.0000000000000001E-5</v>
      </c>
      <c r="E276">
        <v>9.0000000000000002E-6</v>
      </c>
      <c r="F276">
        <v>6.0000000000000002E-6</v>
      </c>
    </row>
    <row r="277" spans="1:6" x14ac:dyDescent="0.25">
      <c r="A277" t="s">
        <v>286</v>
      </c>
      <c r="B277">
        <v>1260576000</v>
      </c>
      <c r="C277">
        <v>6.0000000000000002E-6</v>
      </c>
      <c r="D277">
        <v>1.0000000000000001E-5</v>
      </c>
      <c r="E277">
        <v>7.9999999999999996E-6</v>
      </c>
      <c r="F277">
        <v>6.0000000000000002E-6</v>
      </c>
    </row>
    <row r="278" spans="1:6" x14ac:dyDescent="0.25">
      <c r="A278" t="s">
        <v>287</v>
      </c>
      <c r="B278">
        <v>1261180800</v>
      </c>
      <c r="C278">
        <v>5.0000000000000004E-6</v>
      </c>
      <c r="D278">
        <v>1.0000000000000001E-5</v>
      </c>
      <c r="E278">
        <v>7.9999999999999996E-6</v>
      </c>
      <c r="F278">
        <v>5.0000000000000004E-6</v>
      </c>
    </row>
    <row r="279" spans="1:6" x14ac:dyDescent="0.25">
      <c r="A279" t="s">
        <v>288</v>
      </c>
      <c r="B279">
        <v>1261785600</v>
      </c>
      <c r="C279">
        <v>5.0000000000000004E-6</v>
      </c>
      <c r="D279">
        <v>1.0000000000000001E-5</v>
      </c>
      <c r="E279">
        <v>6.9999999999999999E-6</v>
      </c>
      <c r="F279">
        <v>5.0000000000000004E-6</v>
      </c>
    </row>
    <row r="280" spans="1:6" x14ac:dyDescent="0.25">
      <c r="A280" t="s">
        <v>289</v>
      </c>
      <c r="B280">
        <v>1262390400</v>
      </c>
      <c r="C280">
        <v>5.0000000000000004E-6</v>
      </c>
      <c r="D280">
        <v>9.0000000000000002E-6</v>
      </c>
      <c r="E280">
        <v>6.9999999999999999E-6</v>
      </c>
      <c r="F280">
        <v>5.0000000000000004E-6</v>
      </c>
    </row>
    <row r="281" spans="1:6" x14ac:dyDescent="0.25">
      <c r="A281" t="s">
        <v>290</v>
      </c>
      <c r="B281">
        <v>1262995200</v>
      </c>
      <c r="C281">
        <v>3.9999999999999998E-6</v>
      </c>
      <c r="D281">
        <v>9.0000000000000002E-6</v>
      </c>
      <c r="E281">
        <v>6.0000000000000002E-6</v>
      </c>
      <c r="F281">
        <v>3.9999999999999998E-6</v>
      </c>
    </row>
    <row r="282" spans="1:6" x14ac:dyDescent="0.25">
      <c r="A282" t="s">
        <v>291</v>
      </c>
      <c r="B282">
        <v>1263600000</v>
      </c>
      <c r="C282">
        <v>6.0000000000000002E-6</v>
      </c>
      <c r="D282">
        <v>9.0000000000000002E-6</v>
      </c>
      <c r="E282">
        <v>6.0000000000000002E-6</v>
      </c>
      <c r="F282">
        <v>6.0000000000000002E-6</v>
      </c>
    </row>
    <row r="283" spans="1:6" x14ac:dyDescent="0.25">
      <c r="A283" t="s">
        <v>292</v>
      </c>
      <c r="B283">
        <v>1264204800</v>
      </c>
      <c r="C283">
        <v>5.0000000000000004E-6</v>
      </c>
      <c r="D283">
        <v>9.0000000000000002E-6</v>
      </c>
      <c r="E283">
        <v>6.0000000000000002E-6</v>
      </c>
      <c r="F283">
        <v>5.0000000000000004E-6</v>
      </c>
    </row>
    <row r="284" spans="1:6" x14ac:dyDescent="0.25">
      <c r="A284" t="s">
        <v>293</v>
      </c>
      <c r="B284">
        <v>1264809600</v>
      </c>
      <c r="C284">
        <v>6.0000000000000002E-6</v>
      </c>
      <c r="D284">
        <v>9.0000000000000002E-6</v>
      </c>
      <c r="E284">
        <v>6.0000000000000002E-6</v>
      </c>
      <c r="F284">
        <v>6.0000000000000002E-6</v>
      </c>
    </row>
    <row r="285" spans="1:6" x14ac:dyDescent="0.25">
      <c r="A285" t="s">
        <v>294</v>
      </c>
      <c r="B285">
        <v>1265414400</v>
      </c>
      <c r="C285">
        <v>0</v>
      </c>
      <c r="D285">
        <v>9.0000000000000002E-6</v>
      </c>
      <c r="E285">
        <v>5.0000000000000004E-6</v>
      </c>
      <c r="F285">
        <v>3.0000000000000001E-6</v>
      </c>
    </row>
    <row r="286" spans="1:6" x14ac:dyDescent="0.25">
      <c r="A286" t="s">
        <v>295</v>
      </c>
      <c r="B286">
        <v>1266019200</v>
      </c>
      <c r="C286">
        <v>3.9999999999999998E-6</v>
      </c>
      <c r="D286">
        <v>9.0000000000000002E-6</v>
      </c>
      <c r="E286">
        <v>5.0000000000000004E-6</v>
      </c>
      <c r="F286">
        <v>3.9999999999999998E-6</v>
      </c>
    </row>
    <row r="287" spans="1:6" x14ac:dyDescent="0.25">
      <c r="A287" t="s">
        <v>296</v>
      </c>
      <c r="B287">
        <v>1266624000</v>
      </c>
      <c r="C287">
        <v>6.9999999999999999E-6</v>
      </c>
      <c r="D287">
        <v>9.0000000000000002E-6</v>
      </c>
      <c r="E287">
        <v>5.0000000000000004E-6</v>
      </c>
      <c r="F287">
        <v>6.0000000000000002E-6</v>
      </c>
    </row>
    <row r="288" spans="1:6" x14ac:dyDescent="0.25">
      <c r="A288" t="s">
        <v>297</v>
      </c>
      <c r="B288">
        <v>1267228800</v>
      </c>
      <c r="C288">
        <v>3.0000000000000001E-6</v>
      </c>
      <c r="D288">
        <v>9.0000000000000002E-6</v>
      </c>
      <c r="E288">
        <v>5.0000000000000004E-6</v>
      </c>
      <c r="F288">
        <v>3.9999999999999998E-6</v>
      </c>
    </row>
    <row r="289" spans="1:6" x14ac:dyDescent="0.25">
      <c r="A289" t="s">
        <v>298</v>
      </c>
      <c r="B289">
        <v>1267833600</v>
      </c>
      <c r="C289">
        <v>5.0000000000000004E-6</v>
      </c>
      <c r="D289">
        <v>9.0000000000000002E-6</v>
      </c>
      <c r="E289">
        <v>5.0000000000000004E-6</v>
      </c>
      <c r="F289">
        <v>5.0000000000000004E-6</v>
      </c>
    </row>
    <row r="290" spans="1:6" x14ac:dyDescent="0.25">
      <c r="A290" t="s">
        <v>299</v>
      </c>
      <c r="B290">
        <v>1268434800</v>
      </c>
      <c r="C290">
        <v>7.9999999999999996E-6</v>
      </c>
      <c r="D290">
        <v>9.0000000000000002E-6</v>
      </c>
      <c r="E290">
        <v>6.0000000000000002E-6</v>
      </c>
      <c r="F290">
        <v>6.9999999999999999E-6</v>
      </c>
    </row>
    <row r="291" spans="1:6" x14ac:dyDescent="0.25">
      <c r="A291" t="s">
        <v>300</v>
      </c>
      <c r="B291">
        <v>1269039600</v>
      </c>
      <c r="C291">
        <v>9.0000000000000002E-6</v>
      </c>
      <c r="D291">
        <v>9.0000000000000002E-6</v>
      </c>
      <c r="E291">
        <v>6.0000000000000002E-6</v>
      </c>
      <c r="F291">
        <v>7.9999999999999996E-6</v>
      </c>
    </row>
    <row r="292" spans="1:6" x14ac:dyDescent="0.25">
      <c r="A292" t="s">
        <v>301</v>
      </c>
      <c r="B292">
        <v>1269644400</v>
      </c>
      <c r="C292">
        <v>5.0000000000000004E-6</v>
      </c>
      <c r="D292">
        <v>9.0000000000000002E-6</v>
      </c>
      <c r="E292">
        <v>6.0000000000000002E-6</v>
      </c>
      <c r="F292">
        <v>6.0000000000000002E-6</v>
      </c>
    </row>
    <row r="293" spans="1:6" x14ac:dyDescent="0.25">
      <c r="A293" t="s">
        <v>302</v>
      </c>
      <c r="B293">
        <v>1270249200</v>
      </c>
      <c r="C293">
        <v>7.9999999999999996E-6</v>
      </c>
      <c r="D293">
        <v>9.0000000000000002E-6</v>
      </c>
      <c r="E293">
        <v>6.0000000000000002E-6</v>
      </c>
      <c r="F293">
        <v>6.9999999999999999E-6</v>
      </c>
    </row>
    <row r="294" spans="1:6" x14ac:dyDescent="0.25">
      <c r="A294" t="s">
        <v>303</v>
      </c>
      <c r="B294">
        <v>1270854000</v>
      </c>
      <c r="C294">
        <v>6.9999999999999999E-6</v>
      </c>
      <c r="D294">
        <v>9.0000000000000002E-6</v>
      </c>
      <c r="E294">
        <v>6.0000000000000002E-6</v>
      </c>
      <c r="F294">
        <v>6.9999999999999999E-6</v>
      </c>
    </row>
    <row r="295" spans="1:6" x14ac:dyDescent="0.25">
      <c r="A295" t="s">
        <v>304</v>
      </c>
      <c r="B295">
        <v>1271458800</v>
      </c>
      <c r="C295">
        <v>1.4E-5</v>
      </c>
      <c r="D295">
        <v>9.0000000000000002E-6</v>
      </c>
      <c r="E295">
        <v>7.9999999999999996E-6</v>
      </c>
      <c r="F295">
        <v>1.1E-5</v>
      </c>
    </row>
    <row r="296" spans="1:6" x14ac:dyDescent="0.25">
      <c r="A296" t="s">
        <v>305</v>
      </c>
      <c r="B296">
        <v>1272063600</v>
      </c>
      <c r="C296">
        <v>6.9999999999999999E-6</v>
      </c>
      <c r="D296">
        <v>9.0000000000000002E-6</v>
      </c>
      <c r="E296">
        <v>6.9999999999999999E-6</v>
      </c>
      <c r="F296">
        <v>7.9999999999999996E-6</v>
      </c>
    </row>
    <row r="297" spans="1:6" x14ac:dyDescent="0.25">
      <c r="A297" t="s">
        <v>306</v>
      </c>
      <c r="B297">
        <v>1272668400</v>
      </c>
      <c r="C297">
        <v>1.2E-5</v>
      </c>
      <c r="D297">
        <v>9.0000000000000002E-6</v>
      </c>
      <c r="E297">
        <v>7.9999999999999996E-6</v>
      </c>
      <c r="F297">
        <v>1.1E-5</v>
      </c>
    </row>
    <row r="298" spans="1:6" x14ac:dyDescent="0.25">
      <c r="A298" t="s">
        <v>307</v>
      </c>
      <c r="B298">
        <v>1273273200</v>
      </c>
      <c r="C298">
        <v>0</v>
      </c>
      <c r="D298">
        <v>9.0000000000000002E-6</v>
      </c>
      <c r="E298">
        <v>6.9999999999999999E-6</v>
      </c>
      <c r="F298">
        <v>3.9999999999999998E-6</v>
      </c>
    </row>
    <row r="299" spans="1:6" x14ac:dyDescent="0.25">
      <c r="A299" t="s">
        <v>308</v>
      </c>
      <c r="B299">
        <v>1273878000</v>
      </c>
      <c r="C299">
        <v>0</v>
      </c>
      <c r="D299">
        <v>9.0000000000000002E-6</v>
      </c>
      <c r="E299">
        <v>6.0000000000000002E-6</v>
      </c>
      <c r="F299">
        <v>1.9999999999999999E-6</v>
      </c>
    </row>
    <row r="300" spans="1:6" x14ac:dyDescent="0.25">
      <c r="A300" t="s">
        <v>309</v>
      </c>
      <c r="B300">
        <v>1274482800</v>
      </c>
      <c r="C300">
        <v>0</v>
      </c>
      <c r="D300">
        <v>7.9999999999999996E-6</v>
      </c>
      <c r="E300">
        <v>5.0000000000000004E-6</v>
      </c>
      <c r="F300">
        <v>9.9999999999999995E-7</v>
      </c>
    </row>
    <row r="301" spans="1:6" x14ac:dyDescent="0.25">
      <c r="A301" t="s">
        <v>310</v>
      </c>
      <c r="B301">
        <v>1275087600</v>
      </c>
      <c r="C301">
        <v>0</v>
      </c>
      <c r="D301">
        <v>7.9999999999999996E-6</v>
      </c>
      <c r="E301">
        <v>3.9999999999999998E-6</v>
      </c>
      <c r="F301">
        <v>0</v>
      </c>
    </row>
    <row r="302" spans="1:6" x14ac:dyDescent="0.25">
      <c r="A302" t="s">
        <v>311</v>
      </c>
      <c r="B302">
        <v>1275692400</v>
      </c>
      <c r="C302">
        <v>0</v>
      </c>
      <c r="D302">
        <v>7.9999999999999996E-6</v>
      </c>
      <c r="E302">
        <v>3.0000000000000001E-6</v>
      </c>
      <c r="F302">
        <v>0</v>
      </c>
    </row>
    <row r="303" spans="1:6" x14ac:dyDescent="0.25">
      <c r="A303" t="s">
        <v>312</v>
      </c>
      <c r="B303">
        <v>1276297200</v>
      </c>
      <c r="C303">
        <v>0</v>
      </c>
      <c r="D303">
        <v>7.9999999999999996E-6</v>
      </c>
      <c r="E303">
        <v>3.0000000000000001E-6</v>
      </c>
      <c r="F303">
        <v>0</v>
      </c>
    </row>
    <row r="304" spans="1:6" x14ac:dyDescent="0.25">
      <c r="A304" t="s">
        <v>313</v>
      </c>
      <c r="B304">
        <v>1276902000</v>
      </c>
      <c r="C304">
        <v>0</v>
      </c>
      <c r="D304">
        <v>7.9999999999999996E-6</v>
      </c>
      <c r="E304">
        <v>1.9999999999999999E-6</v>
      </c>
      <c r="F304">
        <v>0</v>
      </c>
    </row>
    <row r="305" spans="1:6" x14ac:dyDescent="0.25">
      <c r="A305" t="s">
        <v>314</v>
      </c>
      <c r="B305">
        <v>1277506800</v>
      </c>
      <c r="C305">
        <v>0</v>
      </c>
      <c r="D305">
        <v>7.9999999999999996E-6</v>
      </c>
      <c r="E305">
        <v>1.9999999999999999E-6</v>
      </c>
      <c r="F305">
        <v>0</v>
      </c>
    </row>
    <row r="306" spans="1:6" x14ac:dyDescent="0.25">
      <c r="A306" t="s">
        <v>315</v>
      </c>
      <c r="B306">
        <v>1278111600</v>
      </c>
      <c r="C306">
        <v>0</v>
      </c>
      <c r="D306">
        <v>7.9999999999999996E-6</v>
      </c>
      <c r="E306">
        <v>1.9999999999999999E-6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7.9999999999999996E-6</v>
      </c>
      <c r="E307">
        <v>9.9999999999999995E-7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6.9999999999999999E-6</v>
      </c>
      <c r="E308">
        <v>9.9999999999999995E-7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6.9999999999999999E-6</v>
      </c>
      <c r="E309">
        <v>9.9999999999999995E-7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6.9999999999999999E-6</v>
      </c>
      <c r="E310">
        <v>9.9999999999999995E-7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6.9999999999999999E-6</v>
      </c>
      <c r="E311">
        <v>9.9999999999999995E-7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6.9999999999999999E-6</v>
      </c>
      <c r="E312">
        <v>9.9999999999999995E-7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6.9999999999999999E-6</v>
      </c>
      <c r="E313">
        <v>0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6.9999999999999999E-6</v>
      </c>
      <c r="E314">
        <v>0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6.9999999999999999E-6</v>
      </c>
      <c r="E315">
        <v>0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6.9999999999999999E-6</v>
      </c>
      <c r="E316">
        <v>0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6.0000000000000002E-6</v>
      </c>
      <c r="E317">
        <v>0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6.0000000000000002E-6</v>
      </c>
      <c r="E318">
        <v>0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6.0000000000000002E-6</v>
      </c>
      <c r="E319">
        <v>0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6.0000000000000002E-6</v>
      </c>
      <c r="E320">
        <v>0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6.0000000000000002E-6</v>
      </c>
      <c r="E321">
        <v>0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6.0000000000000002E-6</v>
      </c>
      <c r="E322">
        <v>0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6.0000000000000002E-6</v>
      </c>
      <c r="E323">
        <v>0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6.0000000000000002E-6</v>
      </c>
      <c r="E324">
        <v>0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6.0000000000000002E-6</v>
      </c>
      <c r="E325">
        <v>0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6.0000000000000002E-6</v>
      </c>
      <c r="E326">
        <v>0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6.0000000000000002E-6</v>
      </c>
      <c r="E327">
        <v>0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5.0000000000000004E-6</v>
      </c>
      <c r="E328">
        <v>0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5.0000000000000004E-6</v>
      </c>
      <c r="E329">
        <v>0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5.0000000000000004E-6</v>
      </c>
      <c r="E330">
        <v>0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5.0000000000000004E-6</v>
      </c>
      <c r="E331">
        <v>0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5.0000000000000004E-6</v>
      </c>
      <c r="E332">
        <v>0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5.0000000000000004E-6</v>
      </c>
      <c r="E333">
        <v>0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5.0000000000000004E-6</v>
      </c>
      <c r="E334">
        <v>0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5.0000000000000004E-6</v>
      </c>
      <c r="E335">
        <v>0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5.0000000000000004E-6</v>
      </c>
      <c r="E336">
        <v>0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5.0000000000000004E-6</v>
      </c>
      <c r="E337">
        <v>0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5.0000000000000004E-6</v>
      </c>
      <c r="E338">
        <v>0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5.0000000000000004E-6</v>
      </c>
      <c r="E339">
        <v>0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5.0000000000000004E-6</v>
      </c>
      <c r="E340">
        <v>0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3.9999999999999998E-6</v>
      </c>
      <c r="E341">
        <v>0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3.9999999999999998E-6</v>
      </c>
      <c r="E342">
        <v>0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3.9999999999999998E-6</v>
      </c>
      <c r="E343">
        <v>0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3.9999999999999998E-6</v>
      </c>
      <c r="E344">
        <v>0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3.9999999999999998E-6</v>
      </c>
      <c r="E345">
        <v>0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3.9999999999999998E-6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3.9999999999999998E-6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3.9999999999999998E-6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3.9999999999999998E-6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3.9999999999999998E-6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3.9999999999999998E-6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3.9999999999999998E-6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3.9999999999999998E-6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3.9999999999999998E-6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3.9999999999999998E-6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3.9999999999999998E-6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3.0000000000000001E-6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3.0000000000000001E-6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3.0000000000000001E-6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1.5200000000000001E-3</v>
      </c>
      <c r="D360">
        <v>3.3000000000000003E-5</v>
      </c>
      <c r="E360">
        <v>2.9500000000000001E-4</v>
      </c>
      <c r="F360">
        <v>8.3299999999999997E-4</v>
      </c>
    </row>
    <row r="361" spans="1:6" x14ac:dyDescent="0.25">
      <c r="A361" t="s">
        <v>370</v>
      </c>
      <c r="B361">
        <v>1311375600</v>
      </c>
      <c r="C361">
        <v>0</v>
      </c>
      <c r="D361">
        <v>3.3000000000000003E-5</v>
      </c>
      <c r="E361">
        <v>2.4800000000000001E-4</v>
      </c>
      <c r="F361">
        <v>3.5E-4</v>
      </c>
    </row>
    <row r="362" spans="1:6" x14ac:dyDescent="0.25">
      <c r="A362" t="s">
        <v>371</v>
      </c>
      <c r="B362">
        <v>1311980400</v>
      </c>
      <c r="C362">
        <v>0</v>
      </c>
      <c r="D362">
        <v>3.1999999999999999E-5</v>
      </c>
      <c r="E362">
        <v>2.0799999999999999E-4</v>
      </c>
      <c r="F362">
        <v>1.47E-4</v>
      </c>
    </row>
    <row r="363" spans="1:6" x14ac:dyDescent="0.25">
      <c r="A363" t="s">
        <v>372</v>
      </c>
      <c r="B363">
        <v>1312585200</v>
      </c>
      <c r="C363">
        <v>1.9999999999999999E-6</v>
      </c>
      <c r="D363">
        <v>3.1999999999999999E-5</v>
      </c>
      <c r="E363">
        <v>1.75E-4</v>
      </c>
      <c r="F363">
        <v>6.3E-5</v>
      </c>
    </row>
    <row r="364" spans="1:6" x14ac:dyDescent="0.25">
      <c r="A364" t="s">
        <v>373</v>
      </c>
      <c r="B364">
        <v>1313190000</v>
      </c>
      <c r="C364">
        <v>0</v>
      </c>
      <c r="D364">
        <v>3.1000000000000001E-5</v>
      </c>
      <c r="E364">
        <v>1.47E-4</v>
      </c>
      <c r="F364">
        <v>2.5999999999999998E-5</v>
      </c>
    </row>
    <row r="365" spans="1:6" x14ac:dyDescent="0.25">
      <c r="A365" t="s">
        <v>374</v>
      </c>
      <c r="B365">
        <v>1313794800</v>
      </c>
      <c r="C365">
        <v>0</v>
      </c>
      <c r="D365">
        <v>3.1000000000000001E-5</v>
      </c>
      <c r="E365">
        <v>1.2300000000000001E-4</v>
      </c>
      <c r="F365">
        <v>1.1E-5</v>
      </c>
    </row>
    <row r="366" spans="1:6" x14ac:dyDescent="0.25">
      <c r="A366" t="s">
        <v>375</v>
      </c>
      <c r="B366">
        <v>1314399600</v>
      </c>
      <c r="C366">
        <v>0</v>
      </c>
      <c r="D366">
        <v>3.0000000000000001E-5</v>
      </c>
      <c r="E366">
        <v>1.03E-4</v>
      </c>
      <c r="F366">
        <v>5.0000000000000004E-6</v>
      </c>
    </row>
    <row r="367" spans="1:6" x14ac:dyDescent="0.25">
      <c r="A367" t="s">
        <v>376</v>
      </c>
      <c r="B367">
        <v>1315004400</v>
      </c>
      <c r="C367">
        <v>3.9999999999999998E-6</v>
      </c>
      <c r="D367">
        <v>3.0000000000000001E-5</v>
      </c>
      <c r="E367">
        <v>8.7999999999999998E-5</v>
      </c>
      <c r="F367">
        <v>5.0000000000000004E-6</v>
      </c>
    </row>
    <row r="368" spans="1:6" x14ac:dyDescent="0.25">
      <c r="A368" t="s">
        <v>377</v>
      </c>
      <c r="B368">
        <v>1315609200</v>
      </c>
      <c r="C368">
        <v>1.4E-5</v>
      </c>
      <c r="D368">
        <v>3.0000000000000001E-5</v>
      </c>
      <c r="E368">
        <v>7.6000000000000004E-5</v>
      </c>
      <c r="F368">
        <v>1.1E-5</v>
      </c>
    </row>
    <row r="369" spans="1:6" x14ac:dyDescent="0.25">
      <c r="A369" t="s">
        <v>378</v>
      </c>
      <c r="B369">
        <v>1316214000</v>
      </c>
      <c r="C369">
        <v>3.3000000000000003E-5</v>
      </c>
      <c r="D369">
        <v>3.0000000000000001E-5</v>
      </c>
      <c r="E369">
        <v>6.8999999999999997E-5</v>
      </c>
      <c r="F369">
        <v>2.5000000000000001E-5</v>
      </c>
    </row>
    <row r="370" spans="1:6" x14ac:dyDescent="0.25">
      <c r="A370" t="s">
        <v>379</v>
      </c>
      <c r="B370">
        <v>1316818800</v>
      </c>
      <c r="C370">
        <v>1.47E-4</v>
      </c>
      <c r="D370">
        <v>3.1000000000000001E-5</v>
      </c>
      <c r="E370">
        <v>8.1000000000000004E-5</v>
      </c>
      <c r="F370">
        <v>9.2E-5</v>
      </c>
    </row>
    <row r="371" spans="1:6" x14ac:dyDescent="0.25">
      <c r="A371" t="s">
        <v>380</v>
      </c>
      <c r="B371">
        <v>1317423600</v>
      </c>
      <c r="C371">
        <v>7.7999999999999999E-5</v>
      </c>
      <c r="D371">
        <v>3.1999999999999999E-5</v>
      </c>
      <c r="E371">
        <v>8.0000000000000007E-5</v>
      </c>
      <c r="F371">
        <v>7.6000000000000004E-5</v>
      </c>
    </row>
    <row r="372" spans="1:6" x14ac:dyDescent="0.25">
      <c r="A372" t="s">
        <v>381</v>
      </c>
      <c r="B372">
        <v>1318028400</v>
      </c>
      <c r="C372">
        <v>3.3000000000000003E-5</v>
      </c>
      <c r="D372">
        <v>3.1999999999999999E-5</v>
      </c>
      <c r="E372">
        <v>7.2999999999999999E-5</v>
      </c>
      <c r="F372">
        <v>5.1E-5</v>
      </c>
    </row>
    <row r="373" spans="1:6" x14ac:dyDescent="0.25">
      <c r="A373" t="s">
        <v>382</v>
      </c>
      <c r="B373">
        <v>1318633200</v>
      </c>
      <c r="C373">
        <v>2.5999999999999998E-5</v>
      </c>
      <c r="D373">
        <v>3.1999999999999999E-5</v>
      </c>
      <c r="E373">
        <v>6.4999999999999994E-5</v>
      </c>
      <c r="F373">
        <v>3.6999999999999998E-5</v>
      </c>
    </row>
    <row r="374" spans="1:6" x14ac:dyDescent="0.25">
      <c r="A374" t="s">
        <v>383</v>
      </c>
      <c r="B374">
        <v>1319238000</v>
      </c>
      <c r="C374">
        <v>1.35E-4</v>
      </c>
      <c r="D374">
        <v>3.4E-5</v>
      </c>
      <c r="E374">
        <v>7.6000000000000004E-5</v>
      </c>
      <c r="F374">
        <v>9.6000000000000002E-5</v>
      </c>
    </row>
    <row r="375" spans="1:6" x14ac:dyDescent="0.25">
      <c r="A375" t="s">
        <v>384</v>
      </c>
      <c r="B375">
        <v>1319842800</v>
      </c>
      <c r="C375">
        <v>1.5999999999999999E-5</v>
      </c>
      <c r="D375">
        <v>3.3000000000000003E-5</v>
      </c>
      <c r="E375">
        <v>6.7000000000000002E-5</v>
      </c>
      <c r="F375">
        <v>5.0000000000000002E-5</v>
      </c>
    </row>
    <row r="376" spans="1:6" x14ac:dyDescent="0.25">
      <c r="A376" t="s">
        <v>385</v>
      </c>
      <c r="B376">
        <v>1320451200</v>
      </c>
      <c r="C376">
        <v>1.7E-5</v>
      </c>
      <c r="D376">
        <v>3.3000000000000003E-5</v>
      </c>
      <c r="E376">
        <v>5.8999999999999998E-5</v>
      </c>
      <c r="F376">
        <v>3.1000000000000001E-5</v>
      </c>
    </row>
    <row r="377" spans="1:6" x14ac:dyDescent="0.25">
      <c r="A377" t="s">
        <v>386</v>
      </c>
      <c r="B377">
        <v>1321056000</v>
      </c>
      <c r="C377">
        <v>1.2999999999999999E-5</v>
      </c>
      <c r="D377">
        <v>3.3000000000000003E-5</v>
      </c>
      <c r="E377">
        <v>5.1E-5</v>
      </c>
      <c r="F377">
        <v>2.0999999999999999E-5</v>
      </c>
    </row>
    <row r="378" spans="1:6" x14ac:dyDescent="0.25">
      <c r="A378" t="s">
        <v>387</v>
      </c>
      <c r="B378">
        <v>1321660800</v>
      </c>
      <c r="C378">
        <v>1.7E-5</v>
      </c>
      <c r="D378">
        <v>3.3000000000000003E-5</v>
      </c>
      <c r="E378">
        <v>4.6E-5</v>
      </c>
      <c r="F378">
        <v>1.7E-5</v>
      </c>
    </row>
    <row r="379" spans="1:6" x14ac:dyDescent="0.25">
      <c r="A379" t="s">
        <v>388</v>
      </c>
      <c r="B379">
        <v>1322265600</v>
      </c>
      <c r="C379">
        <v>1.5E-5</v>
      </c>
      <c r="D379">
        <v>3.1999999999999999E-5</v>
      </c>
      <c r="E379">
        <v>4.1E-5</v>
      </c>
      <c r="F379">
        <v>1.5999999999999999E-5</v>
      </c>
    </row>
    <row r="380" spans="1:6" x14ac:dyDescent="0.25">
      <c r="A380" t="s">
        <v>389</v>
      </c>
      <c r="B380">
        <v>1322870400</v>
      </c>
      <c r="C380">
        <v>1.8E-5</v>
      </c>
      <c r="D380">
        <v>3.1999999999999999E-5</v>
      </c>
      <c r="E380">
        <v>3.6999999999999998E-5</v>
      </c>
      <c r="F380">
        <v>1.7E-5</v>
      </c>
    </row>
    <row r="381" spans="1:6" x14ac:dyDescent="0.25">
      <c r="A381" t="s">
        <v>390</v>
      </c>
      <c r="B381">
        <v>1323475200</v>
      </c>
      <c r="C381">
        <v>1.1E-5</v>
      </c>
      <c r="D381">
        <v>3.1999999999999999E-5</v>
      </c>
      <c r="E381">
        <v>3.3000000000000003E-5</v>
      </c>
      <c r="F381">
        <v>1.2999999999999999E-5</v>
      </c>
    </row>
    <row r="382" spans="1:6" x14ac:dyDescent="0.25">
      <c r="A382" t="s">
        <v>391</v>
      </c>
      <c r="B382">
        <v>1324080000</v>
      </c>
      <c r="C382">
        <v>2.1999999999999999E-5</v>
      </c>
      <c r="D382">
        <v>3.1999999999999999E-5</v>
      </c>
      <c r="E382">
        <v>3.1000000000000001E-5</v>
      </c>
      <c r="F382">
        <v>1.8E-5</v>
      </c>
    </row>
    <row r="383" spans="1:6" x14ac:dyDescent="0.25">
      <c r="A383" t="s">
        <v>392</v>
      </c>
      <c r="B383">
        <v>1324684800</v>
      </c>
      <c r="C383">
        <v>2.0999999999999999E-5</v>
      </c>
      <c r="D383">
        <v>3.1000000000000001E-5</v>
      </c>
      <c r="E383">
        <v>2.9E-5</v>
      </c>
      <c r="F383">
        <v>1.9000000000000001E-5</v>
      </c>
    </row>
    <row r="384" spans="1:6" x14ac:dyDescent="0.25">
      <c r="A384" t="s">
        <v>393</v>
      </c>
      <c r="B384">
        <v>1325289600</v>
      </c>
      <c r="C384">
        <v>2.1999999999999999E-5</v>
      </c>
      <c r="D384">
        <v>3.1000000000000001E-5</v>
      </c>
      <c r="E384">
        <v>2.8E-5</v>
      </c>
      <c r="F384">
        <v>2.0999999999999999E-5</v>
      </c>
    </row>
    <row r="385" spans="1:6" x14ac:dyDescent="0.25">
      <c r="A385" t="s">
        <v>394</v>
      </c>
      <c r="B385">
        <v>1325894400</v>
      </c>
      <c r="C385">
        <v>2.4000000000000001E-5</v>
      </c>
      <c r="D385">
        <v>3.1000000000000001E-5</v>
      </c>
      <c r="E385">
        <v>2.6999999999999999E-5</v>
      </c>
      <c r="F385">
        <v>2.3E-5</v>
      </c>
    </row>
    <row r="386" spans="1:6" x14ac:dyDescent="0.25">
      <c r="A386" t="s">
        <v>395</v>
      </c>
      <c r="B386">
        <v>1326499200</v>
      </c>
      <c r="C386">
        <v>2.0000000000000002E-5</v>
      </c>
      <c r="D386">
        <v>3.1000000000000001E-5</v>
      </c>
      <c r="E386">
        <v>2.5999999999999998E-5</v>
      </c>
      <c r="F386">
        <v>2.0999999999999999E-5</v>
      </c>
    </row>
    <row r="387" spans="1:6" x14ac:dyDescent="0.25">
      <c r="A387" t="s">
        <v>396</v>
      </c>
      <c r="B387">
        <v>1327104000</v>
      </c>
      <c r="C387">
        <v>1.0000000000000001E-5</v>
      </c>
      <c r="D387">
        <v>3.1000000000000001E-5</v>
      </c>
      <c r="E387">
        <v>2.4000000000000001E-5</v>
      </c>
      <c r="F387">
        <v>1.2999999999999999E-5</v>
      </c>
    </row>
    <row r="388" spans="1:6" x14ac:dyDescent="0.25">
      <c r="A388" t="s">
        <v>397</v>
      </c>
      <c r="B388">
        <v>1327708800</v>
      </c>
      <c r="C388">
        <v>1.2999999999999999E-5</v>
      </c>
      <c r="D388">
        <v>3.0000000000000001E-5</v>
      </c>
      <c r="E388">
        <v>2.1999999999999999E-5</v>
      </c>
      <c r="F388">
        <v>1.2999999999999999E-5</v>
      </c>
    </row>
    <row r="389" spans="1:6" x14ac:dyDescent="0.25">
      <c r="A389" t="s">
        <v>398</v>
      </c>
      <c r="B389">
        <v>1328313600</v>
      </c>
      <c r="C389">
        <v>2.4000000000000001E-5</v>
      </c>
      <c r="D389">
        <v>3.0000000000000001E-5</v>
      </c>
      <c r="E389">
        <v>2.1999999999999999E-5</v>
      </c>
      <c r="F389">
        <v>1.9000000000000001E-5</v>
      </c>
    </row>
    <row r="390" spans="1:6" x14ac:dyDescent="0.25">
      <c r="A390" t="s">
        <v>399</v>
      </c>
      <c r="B390">
        <v>1328918400</v>
      </c>
      <c r="C390">
        <v>1.5999999999999999E-5</v>
      </c>
      <c r="D390">
        <v>3.0000000000000001E-5</v>
      </c>
      <c r="E390">
        <v>2.0999999999999999E-5</v>
      </c>
      <c r="F390">
        <v>1.5999999999999999E-5</v>
      </c>
    </row>
    <row r="391" spans="1:6" x14ac:dyDescent="0.25">
      <c r="A391" t="s">
        <v>400</v>
      </c>
      <c r="B391">
        <v>1329523200</v>
      </c>
      <c r="C391">
        <v>1.5E-5</v>
      </c>
      <c r="D391">
        <v>3.0000000000000001E-5</v>
      </c>
      <c r="E391">
        <v>2.0000000000000002E-5</v>
      </c>
      <c r="F391">
        <v>1.5999999999999999E-5</v>
      </c>
    </row>
    <row r="392" spans="1:6" x14ac:dyDescent="0.25">
      <c r="A392" t="s">
        <v>401</v>
      </c>
      <c r="B392">
        <v>1330128000</v>
      </c>
      <c r="C392">
        <v>6.0000000000000002E-6</v>
      </c>
      <c r="D392">
        <v>2.9E-5</v>
      </c>
      <c r="E392">
        <v>1.8E-5</v>
      </c>
      <c r="F392">
        <v>1.0000000000000001E-5</v>
      </c>
    </row>
    <row r="393" spans="1:6" x14ac:dyDescent="0.25">
      <c r="A393" t="s">
        <v>402</v>
      </c>
      <c r="B393">
        <v>1330732800</v>
      </c>
      <c r="C393">
        <v>1.5999999999999999E-5</v>
      </c>
      <c r="D393">
        <v>2.9E-5</v>
      </c>
      <c r="E393">
        <v>1.8E-5</v>
      </c>
      <c r="F393">
        <v>1.2999999999999999E-5</v>
      </c>
    </row>
    <row r="394" spans="1:6" x14ac:dyDescent="0.25">
      <c r="A394" t="s">
        <v>403</v>
      </c>
      <c r="B394">
        <v>1331334000</v>
      </c>
      <c r="C394">
        <v>1.1E-5</v>
      </c>
      <c r="D394">
        <v>2.9E-5</v>
      </c>
      <c r="E394">
        <v>1.7E-5</v>
      </c>
      <c r="F394">
        <v>1.2E-5</v>
      </c>
    </row>
    <row r="395" spans="1:6" x14ac:dyDescent="0.25">
      <c r="A395" t="s">
        <v>404</v>
      </c>
      <c r="B395">
        <v>1331938800</v>
      </c>
      <c r="C395">
        <v>2.5000000000000001E-5</v>
      </c>
      <c r="D395">
        <v>2.9E-5</v>
      </c>
      <c r="E395">
        <v>1.8E-5</v>
      </c>
      <c r="F395">
        <v>2.0000000000000002E-5</v>
      </c>
    </row>
    <row r="396" spans="1:6" x14ac:dyDescent="0.25">
      <c r="A396" t="s">
        <v>405</v>
      </c>
      <c r="B396">
        <v>1332543600</v>
      </c>
      <c r="C396">
        <v>9.2999999999999997E-5</v>
      </c>
      <c r="D396">
        <v>3.0000000000000001E-5</v>
      </c>
      <c r="E396">
        <v>3.0000000000000001E-5</v>
      </c>
      <c r="F396">
        <v>7.2000000000000002E-5</v>
      </c>
    </row>
    <row r="397" spans="1:6" x14ac:dyDescent="0.25">
      <c r="A397" t="s">
        <v>406</v>
      </c>
      <c r="B397">
        <v>1333148400</v>
      </c>
      <c r="C397">
        <v>2.2000000000000001E-4</v>
      </c>
      <c r="D397">
        <v>3.3000000000000003E-5</v>
      </c>
      <c r="E397">
        <v>6.0000000000000002E-5</v>
      </c>
      <c r="F397">
        <v>1.4799999999999999E-4</v>
      </c>
    </row>
    <row r="398" spans="1:6" x14ac:dyDescent="0.25">
      <c r="A398" t="s">
        <v>407</v>
      </c>
      <c r="B398">
        <v>1333753200</v>
      </c>
      <c r="C398">
        <v>1.2300000000000001E-4</v>
      </c>
      <c r="D398">
        <v>3.4E-5</v>
      </c>
      <c r="E398">
        <v>7.1000000000000005E-5</v>
      </c>
      <c r="F398">
        <v>1.3899999999999999E-4</v>
      </c>
    </row>
    <row r="399" spans="1:6" x14ac:dyDescent="0.25">
      <c r="A399" t="s">
        <v>408</v>
      </c>
      <c r="B399">
        <v>1334358000</v>
      </c>
      <c r="C399">
        <v>2.23E-4</v>
      </c>
      <c r="D399">
        <v>3.6999999999999998E-5</v>
      </c>
      <c r="E399">
        <v>9.5000000000000005E-5</v>
      </c>
      <c r="F399">
        <v>1.84E-4</v>
      </c>
    </row>
    <row r="400" spans="1:6" x14ac:dyDescent="0.25">
      <c r="A400" t="s">
        <v>409</v>
      </c>
      <c r="B400">
        <v>1334962800</v>
      </c>
      <c r="C400">
        <v>2.24E-4</v>
      </c>
      <c r="D400">
        <v>4.0000000000000003E-5</v>
      </c>
      <c r="E400">
        <v>1.17E-4</v>
      </c>
      <c r="F400">
        <v>2.2800000000000001E-4</v>
      </c>
    </row>
    <row r="401" spans="1:6" x14ac:dyDescent="0.25">
      <c r="A401" t="s">
        <v>410</v>
      </c>
      <c r="B401">
        <v>1335567600</v>
      </c>
      <c r="C401">
        <v>1.2899999999999999E-4</v>
      </c>
      <c r="D401">
        <v>4.1E-5</v>
      </c>
      <c r="E401">
        <v>1.18E-4</v>
      </c>
      <c r="F401">
        <v>1.6100000000000001E-4</v>
      </c>
    </row>
    <row r="402" spans="1:6" x14ac:dyDescent="0.25">
      <c r="A402" t="s">
        <v>411</v>
      </c>
      <c r="B402">
        <v>1336172400</v>
      </c>
      <c r="C402">
        <v>2.3E-5</v>
      </c>
      <c r="D402">
        <v>4.1E-5</v>
      </c>
      <c r="E402">
        <v>1.03E-4</v>
      </c>
      <c r="F402">
        <v>8.2000000000000001E-5</v>
      </c>
    </row>
    <row r="403" spans="1:6" x14ac:dyDescent="0.25">
      <c r="A403" t="s">
        <v>412</v>
      </c>
      <c r="B403">
        <v>1336777200</v>
      </c>
      <c r="C403">
        <v>1.2999999999999999E-5</v>
      </c>
      <c r="D403">
        <v>4.1E-5</v>
      </c>
      <c r="E403">
        <v>8.7999999999999998E-5</v>
      </c>
      <c r="F403">
        <v>4.1E-5</v>
      </c>
    </row>
    <row r="404" spans="1:6" x14ac:dyDescent="0.25">
      <c r="A404" t="s">
        <v>413</v>
      </c>
      <c r="B404">
        <v>1337382000</v>
      </c>
      <c r="C404">
        <v>1.7899999999999999E-4</v>
      </c>
      <c r="D404">
        <v>4.3000000000000002E-5</v>
      </c>
      <c r="E404">
        <v>1.03E-4</v>
      </c>
      <c r="F404">
        <v>1.27E-4</v>
      </c>
    </row>
    <row r="405" spans="1:6" x14ac:dyDescent="0.25">
      <c r="A405" t="s">
        <v>414</v>
      </c>
      <c r="B405">
        <v>1337986800</v>
      </c>
      <c r="C405">
        <v>9.2999999999999997E-5</v>
      </c>
      <c r="D405">
        <v>4.3999999999999999E-5</v>
      </c>
      <c r="E405">
        <v>1.02E-4</v>
      </c>
      <c r="F405">
        <v>1.06E-4</v>
      </c>
    </row>
    <row r="406" spans="1:6" x14ac:dyDescent="0.25">
      <c r="A406" t="s">
        <v>415</v>
      </c>
      <c r="B406">
        <v>1338591600</v>
      </c>
      <c r="C406">
        <v>1.05E-4</v>
      </c>
      <c r="D406">
        <v>4.3999999999999999E-5</v>
      </c>
      <c r="E406">
        <v>1.02E-4</v>
      </c>
      <c r="F406">
        <v>1.05E-4</v>
      </c>
    </row>
    <row r="407" spans="1:6" x14ac:dyDescent="0.25">
      <c r="A407" t="s">
        <v>416</v>
      </c>
      <c r="B407">
        <v>1339196400</v>
      </c>
      <c r="C407">
        <v>7.7999999999999999E-5</v>
      </c>
      <c r="D407">
        <v>4.5000000000000003E-5</v>
      </c>
      <c r="E407">
        <v>9.7999999999999997E-5</v>
      </c>
      <c r="F407">
        <v>8.7000000000000001E-5</v>
      </c>
    </row>
    <row r="408" spans="1:6" x14ac:dyDescent="0.25">
      <c r="A408" t="s">
        <v>417</v>
      </c>
      <c r="B408">
        <v>1339801200</v>
      </c>
      <c r="C408">
        <v>4.3000000000000002E-5</v>
      </c>
      <c r="D408">
        <v>4.5000000000000003E-5</v>
      </c>
      <c r="E408">
        <v>8.8999999999999995E-5</v>
      </c>
      <c r="F408">
        <v>6.3E-5</v>
      </c>
    </row>
    <row r="409" spans="1:6" x14ac:dyDescent="0.25">
      <c r="A409" t="s">
        <v>418</v>
      </c>
      <c r="B409">
        <v>1340406000</v>
      </c>
      <c r="C409">
        <v>6.0000000000000002E-5</v>
      </c>
      <c r="D409">
        <v>4.5000000000000003E-5</v>
      </c>
      <c r="E409">
        <v>8.3999999999999995E-5</v>
      </c>
      <c r="F409">
        <v>6.2000000000000003E-5</v>
      </c>
    </row>
    <row r="410" spans="1:6" x14ac:dyDescent="0.25">
      <c r="A410" t="s">
        <v>419</v>
      </c>
      <c r="B410">
        <v>1341010800</v>
      </c>
      <c r="C410">
        <v>5.3999999999999998E-5</v>
      </c>
      <c r="D410">
        <v>4.5000000000000003E-5</v>
      </c>
      <c r="E410">
        <v>7.8999999999999996E-5</v>
      </c>
      <c r="F410">
        <v>5.5999999999999999E-5</v>
      </c>
    </row>
    <row r="411" spans="1:6" x14ac:dyDescent="0.25">
      <c r="A411" t="s">
        <v>420</v>
      </c>
      <c r="B411">
        <v>1341615600</v>
      </c>
      <c r="C411">
        <v>2.5000000000000001E-5</v>
      </c>
      <c r="D411">
        <v>4.5000000000000003E-5</v>
      </c>
      <c r="E411">
        <v>7.1000000000000005E-5</v>
      </c>
      <c r="F411">
        <v>3.6999999999999998E-5</v>
      </c>
    </row>
    <row r="412" spans="1:6" x14ac:dyDescent="0.25">
      <c r="A412" t="s">
        <v>423</v>
      </c>
      <c r="B412">
        <v>1342220400</v>
      </c>
      <c r="C412">
        <v>4.8999999999999998E-5</v>
      </c>
      <c r="D412">
        <v>4.5000000000000003E-5</v>
      </c>
      <c r="E412">
        <v>6.7000000000000002E-5</v>
      </c>
      <c r="F412">
        <v>4.5000000000000003E-5</v>
      </c>
    </row>
    <row r="413" spans="1:6" x14ac:dyDescent="0.25">
      <c r="A413" t="s">
        <v>591</v>
      </c>
      <c r="B413">
        <v>1342825200</v>
      </c>
      <c r="C413">
        <v>4.1999999999999998E-5</v>
      </c>
      <c r="D413">
        <v>4.5000000000000003E-5</v>
      </c>
      <c r="E413">
        <v>6.3E-5</v>
      </c>
      <c r="F413">
        <v>4.3000000000000002E-5</v>
      </c>
    </row>
    <row r="414" spans="1:6" x14ac:dyDescent="0.25">
      <c r="A414" t="s">
        <v>592</v>
      </c>
      <c r="B414">
        <v>1343430000</v>
      </c>
      <c r="C414">
        <v>2.9E-5</v>
      </c>
      <c r="D414">
        <v>4.5000000000000003E-5</v>
      </c>
      <c r="E414">
        <v>5.8E-5</v>
      </c>
      <c r="F414">
        <v>3.6999999999999998E-5</v>
      </c>
    </row>
    <row r="415" spans="1:6" x14ac:dyDescent="0.25">
      <c r="A415" t="s">
        <v>593</v>
      </c>
      <c r="B415">
        <v>1344034800</v>
      </c>
      <c r="C415">
        <v>5.5000000000000002E-5</v>
      </c>
      <c r="D415">
        <v>4.5000000000000003E-5</v>
      </c>
      <c r="E415">
        <v>5.7000000000000003E-5</v>
      </c>
      <c r="F415">
        <v>5.1E-5</v>
      </c>
    </row>
    <row r="416" spans="1:6" x14ac:dyDescent="0.25">
      <c r="A416" t="s">
        <v>594</v>
      </c>
      <c r="B416">
        <v>1344639600</v>
      </c>
      <c r="C416">
        <v>5.1E-5</v>
      </c>
      <c r="D416">
        <v>4.5000000000000003E-5</v>
      </c>
      <c r="E416">
        <v>5.5999999999999999E-5</v>
      </c>
      <c r="F416">
        <v>4.8999999999999998E-5</v>
      </c>
    </row>
    <row r="417" spans="1:6" x14ac:dyDescent="0.25">
      <c r="A417" t="s">
        <v>595</v>
      </c>
      <c r="B417">
        <v>1345244400</v>
      </c>
      <c r="C417">
        <v>3.6999999999999998E-5</v>
      </c>
      <c r="D417">
        <v>4.5000000000000003E-5</v>
      </c>
      <c r="E417">
        <v>5.3000000000000001E-5</v>
      </c>
      <c r="F417">
        <v>4.1999999999999998E-5</v>
      </c>
    </row>
    <row r="418" spans="1:6" x14ac:dyDescent="0.25">
      <c r="A418" t="s">
        <v>596</v>
      </c>
      <c r="B418">
        <v>1345849200</v>
      </c>
      <c r="C418">
        <v>6.0999999999999999E-5</v>
      </c>
      <c r="D418">
        <v>4.5000000000000003E-5</v>
      </c>
      <c r="E418">
        <v>5.3999999999999998E-5</v>
      </c>
      <c r="F418">
        <v>5.3999999999999998E-5</v>
      </c>
    </row>
    <row r="419" spans="1:6" x14ac:dyDescent="0.25">
      <c r="A419" t="s">
        <v>597</v>
      </c>
      <c r="B419">
        <v>1346454000</v>
      </c>
      <c r="C419">
        <v>7.2999999999999999E-5</v>
      </c>
      <c r="D419">
        <v>4.6E-5</v>
      </c>
      <c r="E419">
        <v>5.8E-5</v>
      </c>
      <c r="F419">
        <v>6.7000000000000002E-5</v>
      </c>
    </row>
    <row r="420" spans="1:6" x14ac:dyDescent="0.25">
      <c r="A420" t="s">
        <v>598</v>
      </c>
      <c r="B420">
        <v>1346828701</v>
      </c>
      <c r="C420">
        <v>1.3899999999999999E-4</v>
      </c>
      <c r="D420">
        <v>4.6E-5</v>
      </c>
      <c r="E420">
        <v>6.6000000000000005E-5</v>
      </c>
      <c r="F420">
        <v>9.6000000000000002E-5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8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508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1.6800000000000001E-3</v>
      </c>
      <c r="D8">
        <v>1.5999999999999999E-5</v>
      </c>
      <c r="E8">
        <v>1.8100000000000001E-4</v>
      </c>
      <c r="F8">
        <v>8.0000000000000004E-4</v>
      </c>
    </row>
    <row r="9" spans="1:6" x14ac:dyDescent="0.25">
      <c r="A9" t="s">
        <v>18</v>
      </c>
      <c r="B9">
        <v>1098486000</v>
      </c>
      <c r="C9">
        <v>1.248E-3</v>
      </c>
      <c r="D9">
        <v>3.4999999999999997E-5</v>
      </c>
      <c r="E9">
        <v>3.48E-4</v>
      </c>
      <c r="F9">
        <v>9.9799999999999997E-4</v>
      </c>
    </row>
    <row r="10" spans="1:6" x14ac:dyDescent="0.25">
      <c r="A10" t="s">
        <v>19</v>
      </c>
      <c r="B10">
        <v>1099094400</v>
      </c>
      <c r="C10">
        <v>8.6700000000000004E-4</v>
      </c>
      <c r="D10">
        <v>4.8000000000000001E-5</v>
      </c>
      <c r="E10">
        <v>4.2900000000000002E-4</v>
      </c>
      <c r="F10">
        <v>8.7900000000000001E-4</v>
      </c>
    </row>
    <row r="11" spans="1:6" x14ac:dyDescent="0.25">
      <c r="A11" t="s">
        <v>20</v>
      </c>
      <c r="B11">
        <v>1099699200</v>
      </c>
      <c r="C11">
        <v>1.9699999999999999E-4</v>
      </c>
      <c r="D11">
        <v>5.0000000000000002E-5</v>
      </c>
      <c r="E11">
        <v>3.9100000000000002E-4</v>
      </c>
      <c r="F11">
        <v>4.8000000000000001E-4</v>
      </c>
    </row>
    <row r="12" spans="1:6" x14ac:dyDescent="0.25">
      <c r="A12" t="s">
        <v>21</v>
      </c>
      <c r="B12">
        <v>1100304000</v>
      </c>
      <c r="C12">
        <v>1.848E-3</v>
      </c>
      <c r="D12">
        <v>7.7999999999999999E-5</v>
      </c>
      <c r="E12">
        <v>6.2299999999999996E-4</v>
      </c>
      <c r="F12">
        <v>1.2570000000000001E-3</v>
      </c>
    </row>
    <row r="13" spans="1:6" x14ac:dyDescent="0.25">
      <c r="A13" t="s">
        <v>22</v>
      </c>
      <c r="B13">
        <v>1100908800</v>
      </c>
      <c r="C13">
        <v>1.8190000000000001E-3</v>
      </c>
      <c r="D13">
        <v>1.05E-4</v>
      </c>
      <c r="E13">
        <v>8.1400000000000005E-4</v>
      </c>
      <c r="F13">
        <v>1.58E-3</v>
      </c>
    </row>
    <row r="14" spans="1:6" x14ac:dyDescent="0.25">
      <c r="A14" t="s">
        <v>23</v>
      </c>
      <c r="B14">
        <v>1101513600</v>
      </c>
      <c r="C14">
        <v>2.2950000000000002E-3</v>
      </c>
      <c r="D14">
        <v>1.3799999999999999E-4</v>
      </c>
      <c r="E14">
        <v>1.0499999999999999E-3</v>
      </c>
      <c r="F14">
        <v>1.9840000000000001E-3</v>
      </c>
    </row>
    <row r="15" spans="1:6" x14ac:dyDescent="0.25">
      <c r="A15" t="s">
        <v>24</v>
      </c>
      <c r="B15">
        <v>1102118400</v>
      </c>
      <c r="C15">
        <v>2.63E-3</v>
      </c>
      <c r="D15">
        <v>1.7699999999999999E-4</v>
      </c>
      <c r="E15">
        <v>1.3079999999999999E-3</v>
      </c>
      <c r="F15">
        <v>2.4589999999999998E-3</v>
      </c>
    </row>
    <row r="16" spans="1:6" x14ac:dyDescent="0.25">
      <c r="A16" t="s">
        <v>25</v>
      </c>
      <c r="B16">
        <v>1102723200</v>
      </c>
      <c r="C16">
        <v>1.921E-3</v>
      </c>
      <c r="D16">
        <v>2.03E-4</v>
      </c>
      <c r="E16">
        <v>1.402E-3</v>
      </c>
      <c r="F16">
        <v>2.0929999999999998E-3</v>
      </c>
    </row>
    <row r="17" spans="1:6" x14ac:dyDescent="0.25">
      <c r="A17" t="s">
        <v>26</v>
      </c>
      <c r="B17">
        <v>1103328000</v>
      </c>
      <c r="C17">
        <v>1.915E-3</v>
      </c>
      <c r="D17">
        <v>2.3000000000000001E-4</v>
      </c>
      <c r="E17">
        <v>1.4809999999999999E-3</v>
      </c>
      <c r="F17">
        <v>1.9419999999999999E-3</v>
      </c>
    </row>
    <row r="18" spans="1:6" x14ac:dyDescent="0.25">
      <c r="A18" t="s">
        <v>27</v>
      </c>
      <c r="B18">
        <v>1103932800</v>
      </c>
      <c r="C18">
        <v>2.8449999999999999E-3</v>
      </c>
      <c r="D18">
        <v>2.7E-4</v>
      </c>
      <c r="E18">
        <v>1.6999999999999999E-3</v>
      </c>
      <c r="F18">
        <v>2.4819999999999998E-3</v>
      </c>
    </row>
    <row r="19" spans="1:6" x14ac:dyDescent="0.25">
      <c r="A19" t="s">
        <v>28</v>
      </c>
      <c r="B19">
        <v>1104537600</v>
      </c>
      <c r="C19">
        <v>3.9969999999999997E-3</v>
      </c>
      <c r="D19">
        <v>3.2699999999999998E-4</v>
      </c>
      <c r="E19">
        <v>2.0720000000000001E-3</v>
      </c>
      <c r="F19">
        <v>3.4610000000000001E-3</v>
      </c>
    </row>
    <row r="20" spans="1:6" x14ac:dyDescent="0.25">
      <c r="A20" t="s">
        <v>29</v>
      </c>
      <c r="B20">
        <v>1105142400</v>
      </c>
      <c r="C20">
        <v>7.4219999999999998E-3</v>
      </c>
      <c r="D20">
        <v>4.3600000000000003E-4</v>
      </c>
      <c r="E20">
        <v>2.9269999999999999E-3</v>
      </c>
      <c r="F20">
        <v>5.7549999999999997E-3</v>
      </c>
    </row>
    <row r="21" spans="1:6" x14ac:dyDescent="0.25">
      <c r="A21" t="s">
        <v>30</v>
      </c>
      <c r="B21">
        <v>1105747200</v>
      </c>
      <c r="C21">
        <v>9.6640000000000007E-3</v>
      </c>
      <c r="D21">
        <v>5.7799999999999995E-4</v>
      </c>
      <c r="E21">
        <v>4.0299999999999997E-3</v>
      </c>
      <c r="F21">
        <v>8.4969999999999993E-3</v>
      </c>
    </row>
    <row r="22" spans="1:6" x14ac:dyDescent="0.25">
      <c r="A22" t="s">
        <v>31</v>
      </c>
      <c r="B22">
        <v>1106352000</v>
      </c>
      <c r="C22">
        <v>9.0749999999999997E-3</v>
      </c>
      <c r="D22">
        <v>7.0799999999999997E-4</v>
      </c>
      <c r="E22">
        <v>4.797E-3</v>
      </c>
      <c r="F22">
        <v>8.1679999999999999E-3</v>
      </c>
    </row>
    <row r="23" spans="1:6" x14ac:dyDescent="0.25">
      <c r="A23" t="s">
        <v>32</v>
      </c>
      <c r="B23">
        <v>1106956800</v>
      </c>
      <c r="C23">
        <v>4.9480000000000001E-3</v>
      </c>
      <c r="D23">
        <v>7.7300000000000003E-4</v>
      </c>
      <c r="E23">
        <v>4.8040000000000001E-3</v>
      </c>
      <c r="F23">
        <v>6.0280000000000004E-3</v>
      </c>
    </row>
    <row r="24" spans="1:6" x14ac:dyDescent="0.25">
      <c r="A24" t="s">
        <v>33</v>
      </c>
      <c r="B24">
        <v>1107561600</v>
      </c>
      <c r="C24">
        <v>3.5260000000000001E-3</v>
      </c>
      <c r="D24">
        <v>8.1499999999999997E-4</v>
      </c>
      <c r="E24">
        <v>4.6090000000000002E-3</v>
      </c>
      <c r="F24">
        <v>4.8040000000000001E-3</v>
      </c>
    </row>
    <row r="25" spans="1:6" x14ac:dyDescent="0.25">
      <c r="A25" t="s">
        <v>34</v>
      </c>
      <c r="B25">
        <v>1108166400</v>
      </c>
      <c r="C25">
        <v>4.4739999999999997E-3</v>
      </c>
      <c r="D25">
        <v>8.7100000000000003E-4</v>
      </c>
      <c r="E25">
        <v>4.5789999999999997E-3</v>
      </c>
      <c r="F25">
        <v>4.4939999999999997E-3</v>
      </c>
    </row>
    <row r="26" spans="1:6" x14ac:dyDescent="0.25">
      <c r="A26" t="s">
        <v>35</v>
      </c>
      <c r="B26">
        <v>1108771200</v>
      </c>
      <c r="C26">
        <v>5.2849999999999998E-3</v>
      </c>
      <c r="D26">
        <v>9.3899999999999995E-4</v>
      </c>
      <c r="E26">
        <v>4.6950000000000004E-3</v>
      </c>
      <c r="F26">
        <v>5.0499999999999998E-3</v>
      </c>
    </row>
    <row r="27" spans="1:6" x14ac:dyDescent="0.25">
      <c r="A27" t="s">
        <v>36</v>
      </c>
      <c r="B27">
        <v>1109376000</v>
      </c>
      <c r="C27">
        <v>6.7229999999999998E-3</v>
      </c>
      <c r="D27">
        <v>1.0269999999999999E-3</v>
      </c>
      <c r="E27">
        <v>5.0150000000000004E-3</v>
      </c>
      <c r="F27">
        <v>5.9829999999999996E-3</v>
      </c>
    </row>
    <row r="28" spans="1:6" x14ac:dyDescent="0.25">
      <c r="A28" t="s">
        <v>37</v>
      </c>
      <c r="B28">
        <v>1109980800</v>
      </c>
      <c r="C28">
        <v>1.0754E-2</v>
      </c>
      <c r="D28">
        <v>1.1770000000000001E-3</v>
      </c>
      <c r="E28">
        <v>5.9369999999999996E-3</v>
      </c>
      <c r="F28">
        <v>8.8509999999999995E-3</v>
      </c>
    </row>
    <row r="29" spans="1:6" x14ac:dyDescent="0.25">
      <c r="A29" t="s">
        <v>38</v>
      </c>
      <c r="B29">
        <v>1110582000</v>
      </c>
      <c r="C29">
        <v>7.4510000000000002E-3</v>
      </c>
      <c r="D29">
        <v>1.2719999999999999E-3</v>
      </c>
      <c r="E29">
        <v>6.1640000000000002E-3</v>
      </c>
      <c r="F29">
        <v>7.8630000000000002E-3</v>
      </c>
    </row>
    <row r="30" spans="1:6" x14ac:dyDescent="0.25">
      <c r="A30" t="s">
        <v>39</v>
      </c>
      <c r="B30">
        <v>1111186800</v>
      </c>
      <c r="C30">
        <v>9.3069999999999993E-3</v>
      </c>
      <c r="D30">
        <v>1.3960000000000001E-3</v>
      </c>
      <c r="E30">
        <v>6.6779999999999999E-3</v>
      </c>
      <c r="F30">
        <v>8.9800000000000001E-3</v>
      </c>
    </row>
    <row r="31" spans="1:6" x14ac:dyDescent="0.25">
      <c r="A31" t="s">
        <v>40</v>
      </c>
      <c r="B31">
        <v>1111791600</v>
      </c>
      <c r="C31">
        <v>2.1226999999999999E-2</v>
      </c>
      <c r="D31">
        <v>1.6999999999999999E-3</v>
      </c>
      <c r="E31">
        <v>9.0270000000000003E-3</v>
      </c>
      <c r="F31">
        <v>1.6480000000000002E-2</v>
      </c>
    </row>
    <row r="32" spans="1:6" x14ac:dyDescent="0.25">
      <c r="A32" t="s">
        <v>41</v>
      </c>
      <c r="B32">
        <v>1112396400</v>
      </c>
      <c r="C32">
        <v>1.7763999999999999E-2</v>
      </c>
      <c r="D32">
        <v>1.9469999999999999E-3</v>
      </c>
      <c r="E32">
        <v>1.0446E-2</v>
      </c>
      <c r="F32">
        <v>1.7721000000000001E-2</v>
      </c>
    </row>
    <row r="33" spans="1:6" x14ac:dyDescent="0.25">
      <c r="A33" t="s">
        <v>42</v>
      </c>
      <c r="B33">
        <v>1113001200</v>
      </c>
      <c r="C33">
        <v>1.6254999999999999E-2</v>
      </c>
      <c r="D33">
        <v>2.166E-3</v>
      </c>
      <c r="E33">
        <v>1.1377E-2</v>
      </c>
      <c r="F33">
        <v>1.7035999999999999E-2</v>
      </c>
    </row>
    <row r="34" spans="1:6" x14ac:dyDescent="0.25">
      <c r="A34" t="s">
        <v>43</v>
      </c>
      <c r="B34">
        <v>1113606000</v>
      </c>
      <c r="C34">
        <v>1.9526999999999999E-2</v>
      </c>
      <c r="D34">
        <v>2.4320000000000001E-3</v>
      </c>
      <c r="E34">
        <v>1.2648E-2</v>
      </c>
      <c r="F34">
        <v>1.8019E-2</v>
      </c>
    </row>
    <row r="35" spans="1:6" x14ac:dyDescent="0.25">
      <c r="A35" t="s">
        <v>44</v>
      </c>
      <c r="B35">
        <v>1114210800</v>
      </c>
      <c r="C35">
        <v>1.6369999999999999E-2</v>
      </c>
      <c r="D35">
        <v>2.6459999999999999E-3</v>
      </c>
      <c r="E35">
        <v>1.3236E-2</v>
      </c>
      <c r="F35">
        <v>1.7031000000000001E-2</v>
      </c>
    </row>
    <row r="36" spans="1:6" x14ac:dyDescent="0.25">
      <c r="A36" t="s">
        <v>45</v>
      </c>
      <c r="B36">
        <v>1114815600</v>
      </c>
      <c r="C36">
        <v>1.5261E-2</v>
      </c>
      <c r="D36">
        <v>2.8400000000000001E-3</v>
      </c>
      <c r="E36">
        <v>1.3578E-2</v>
      </c>
      <c r="F36">
        <v>1.6471E-2</v>
      </c>
    </row>
    <row r="37" spans="1:6" x14ac:dyDescent="0.25">
      <c r="A37" t="s">
        <v>46</v>
      </c>
      <c r="B37">
        <v>1115420400</v>
      </c>
      <c r="C37">
        <v>1.6171000000000001E-2</v>
      </c>
      <c r="D37">
        <v>3.0439999999999998E-3</v>
      </c>
      <c r="E37">
        <v>1.3953999999999999E-2</v>
      </c>
      <c r="F37">
        <v>1.5744000000000001E-2</v>
      </c>
    </row>
    <row r="38" spans="1:6" x14ac:dyDescent="0.25">
      <c r="A38" t="s">
        <v>47</v>
      </c>
      <c r="B38">
        <v>1116025200</v>
      </c>
      <c r="C38">
        <v>1.1755E-2</v>
      </c>
      <c r="D38">
        <v>3.1770000000000001E-3</v>
      </c>
      <c r="E38">
        <v>1.3603000000000001E-2</v>
      </c>
      <c r="F38">
        <v>1.3631000000000001E-2</v>
      </c>
    </row>
    <row r="39" spans="1:6" x14ac:dyDescent="0.25">
      <c r="A39" t="s">
        <v>48</v>
      </c>
      <c r="B39">
        <v>1116630000</v>
      </c>
      <c r="C39">
        <v>1.3058999999999999E-2</v>
      </c>
      <c r="D39">
        <v>3.3289999999999999E-3</v>
      </c>
      <c r="E39">
        <v>1.3514999999999999E-2</v>
      </c>
      <c r="F39">
        <v>1.3426E-2</v>
      </c>
    </row>
    <row r="40" spans="1:6" x14ac:dyDescent="0.25">
      <c r="A40" t="s">
        <v>49</v>
      </c>
      <c r="B40">
        <v>1117234800</v>
      </c>
      <c r="C40">
        <v>1.583E-2</v>
      </c>
      <c r="D40">
        <v>3.5200000000000001E-3</v>
      </c>
      <c r="E40">
        <v>1.3867000000000001E-2</v>
      </c>
      <c r="F40">
        <v>1.4652999999999999E-2</v>
      </c>
    </row>
    <row r="41" spans="1:6" x14ac:dyDescent="0.25">
      <c r="A41" t="s">
        <v>50</v>
      </c>
      <c r="B41">
        <v>1117839600</v>
      </c>
      <c r="C41">
        <v>1.1985000000000001E-2</v>
      </c>
      <c r="D41">
        <v>3.65E-3</v>
      </c>
      <c r="E41">
        <v>1.3528999999999999E-2</v>
      </c>
      <c r="F41">
        <v>1.2626999999999999E-2</v>
      </c>
    </row>
    <row r="42" spans="1:6" x14ac:dyDescent="0.25">
      <c r="A42" t="s">
        <v>51</v>
      </c>
      <c r="B42">
        <v>1118444400</v>
      </c>
      <c r="C42">
        <v>1.3127E-2</v>
      </c>
      <c r="D42">
        <v>3.7950000000000002E-3</v>
      </c>
      <c r="E42">
        <v>1.3461000000000001E-2</v>
      </c>
      <c r="F42">
        <v>1.2966999999999999E-2</v>
      </c>
    </row>
    <row r="43" spans="1:6" x14ac:dyDescent="0.25">
      <c r="A43" t="s">
        <v>52</v>
      </c>
      <c r="B43">
        <v>1119049200</v>
      </c>
      <c r="C43">
        <v>1.2545000000000001E-2</v>
      </c>
      <c r="D43">
        <v>3.9290000000000002E-3</v>
      </c>
      <c r="E43">
        <v>1.3298000000000001E-2</v>
      </c>
      <c r="F43">
        <v>1.2574999999999999E-2</v>
      </c>
    </row>
    <row r="44" spans="1:6" x14ac:dyDescent="0.25">
      <c r="A44" t="s">
        <v>53</v>
      </c>
      <c r="B44">
        <v>1119654000</v>
      </c>
      <c r="C44">
        <v>1.2951000000000001E-2</v>
      </c>
      <c r="D44">
        <v>4.0670000000000003E-3</v>
      </c>
      <c r="E44">
        <v>1.3249E-2</v>
      </c>
      <c r="F44">
        <v>1.3048000000000001E-2</v>
      </c>
    </row>
    <row r="45" spans="1:6" x14ac:dyDescent="0.25">
      <c r="A45" t="s">
        <v>54</v>
      </c>
      <c r="B45">
        <v>1120258800</v>
      </c>
      <c r="C45">
        <v>1.7645999999999998E-2</v>
      </c>
      <c r="D45">
        <v>4.2760000000000003E-3</v>
      </c>
      <c r="E45">
        <v>1.4002000000000001E-2</v>
      </c>
      <c r="F45">
        <v>1.6712999999999999E-2</v>
      </c>
    </row>
    <row r="46" spans="1:6" x14ac:dyDescent="0.25">
      <c r="A46" t="s">
        <v>55</v>
      </c>
      <c r="B46">
        <v>1120863600</v>
      </c>
      <c r="C46">
        <v>1.7068E-2</v>
      </c>
      <c r="D46">
        <v>4.4720000000000003E-3</v>
      </c>
      <c r="E46">
        <v>1.4454E-2</v>
      </c>
      <c r="F46">
        <v>1.6355000000000001E-2</v>
      </c>
    </row>
    <row r="47" spans="1:6" x14ac:dyDescent="0.25">
      <c r="A47" t="s">
        <v>56</v>
      </c>
      <c r="B47">
        <v>1121468400</v>
      </c>
      <c r="C47">
        <v>1.9609000000000001E-2</v>
      </c>
      <c r="D47">
        <v>4.7039999999999998E-3</v>
      </c>
      <c r="E47">
        <v>1.5304999999999999E-2</v>
      </c>
      <c r="F47">
        <v>1.8838000000000001E-2</v>
      </c>
    </row>
    <row r="48" spans="1:6" x14ac:dyDescent="0.25">
      <c r="A48" t="s">
        <v>57</v>
      </c>
      <c r="B48">
        <v>1122073200</v>
      </c>
      <c r="C48">
        <v>1.1499000000000001E-2</v>
      </c>
      <c r="D48">
        <v>4.8079999999999998E-3</v>
      </c>
      <c r="E48">
        <v>1.4659999999999999E-2</v>
      </c>
      <c r="F48">
        <v>1.4164E-2</v>
      </c>
    </row>
    <row r="49" spans="1:6" x14ac:dyDescent="0.25">
      <c r="A49" t="s">
        <v>58</v>
      </c>
      <c r="B49">
        <v>1122678000</v>
      </c>
      <c r="C49">
        <v>5.3010000000000002E-3</v>
      </c>
      <c r="D49">
        <v>4.8149999999999998E-3</v>
      </c>
      <c r="E49">
        <v>1.3143999999999999E-2</v>
      </c>
      <c r="F49">
        <v>8.8739999999999999E-3</v>
      </c>
    </row>
    <row r="50" spans="1:6" x14ac:dyDescent="0.25">
      <c r="A50" t="s">
        <v>59</v>
      </c>
      <c r="B50">
        <v>1123282800</v>
      </c>
      <c r="C50">
        <v>1.6310000000000001E-3</v>
      </c>
      <c r="D50">
        <v>4.7660000000000003E-3</v>
      </c>
      <c r="E50">
        <v>1.1280999999999999E-2</v>
      </c>
      <c r="F50">
        <v>4.457E-3</v>
      </c>
    </row>
    <row r="51" spans="1:6" x14ac:dyDescent="0.25">
      <c r="A51" t="s">
        <v>60</v>
      </c>
      <c r="B51">
        <v>1123887600</v>
      </c>
      <c r="C51">
        <v>0</v>
      </c>
      <c r="D51">
        <v>4.692E-3</v>
      </c>
      <c r="E51">
        <v>9.4680000000000007E-3</v>
      </c>
      <c r="F51">
        <v>1.8710000000000001E-3</v>
      </c>
    </row>
    <row r="52" spans="1:6" x14ac:dyDescent="0.25">
      <c r="A52" t="s">
        <v>61</v>
      </c>
      <c r="B52">
        <v>1124492400</v>
      </c>
      <c r="C52">
        <v>0</v>
      </c>
      <c r="D52">
        <v>4.62E-3</v>
      </c>
      <c r="E52">
        <v>7.9469999999999992E-3</v>
      </c>
      <c r="F52">
        <v>7.8600000000000002E-4</v>
      </c>
    </row>
    <row r="53" spans="1:6" x14ac:dyDescent="0.25">
      <c r="A53" t="s">
        <v>62</v>
      </c>
      <c r="B53">
        <v>1125097200</v>
      </c>
      <c r="C53">
        <v>0</v>
      </c>
      <c r="D53">
        <v>4.5490000000000001E-3</v>
      </c>
      <c r="E53">
        <v>6.6699999999999997E-3</v>
      </c>
      <c r="F53">
        <v>3.3E-4</v>
      </c>
    </row>
    <row r="54" spans="1:6" x14ac:dyDescent="0.25">
      <c r="A54" t="s">
        <v>63</v>
      </c>
      <c r="B54">
        <v>1125702000</v>
      </c>
      <c r="C54">
        <v>0</v>
      </c>
      <c r="D54">
        <v>4.4780000000000002E-3</v>
      </c>
      <c r="E54">
        <v>5.5979999999999997E-3</v>
      </c>
      <c r="F54">
        <v>1.3799999999999999E-4</v>
      </c>
    </row>
    <row r="55" spans="1:6" x14ac:dyDescent="0.25">
      <c r="A55" t="s">
        <v>64</v>
      </c>
      <c r="B55">
        <v>1126306800</v>
      </c>
      <c r="C55">
        <v>0</v>
      </c>
      <c r="D55">
        <v>4.4089999999999997E-3</v>
      </c>
      <c r="E55">
        <v>4.6990000000000001E-3</v>
      </c>
      <c r="F55">
        <v>5.8E-5</v>
      </c>
    </row>
    <row r="56" spans="1:6" x14ac:dyDescent="0.25">
      <c r="A56" t="s">
        <v>65</v>
      </c>
      <c r="B56">
        <v>1126911600</v>
      </c>
      <c r="C56">
        <v>0</v>
      </c>
      <c r="D56">
        <v>4.3410000000000002E-3</v>
      </c>
      <c r="E56">
        <v>3.9439999999999996E-3</v>
      </c>
      <c r="F56">
        <v>2.4000000000000001E-5</v>
      </c>
    </row>
    <row r="57" spans="1:6" x14ac:dyDescent="0.25">
      <c r="A57" t="s">
        <v>66</v>
      </c>
      <c r="B57">
        <v>1127516400</v>
      </c>
      <c r="C57">
        <v>0</v>
      </c>
      <c r="D57">
        <v>4.274E-3</v>
      </c>
      <c r="E57">
        <v>3.31E-3</v>
      </c>
      <c r="F57">
        <v>1.0000000000000001E-5</v>
      </c>
    </row>
    <row r="58" spans="1:6" x14ac:dyDescent="0.25">
      <c r="A58" t="s">
        <v>67</v>
      </c>
      <c r="B58">
        <v>1128121200</v>
      </c>
      <c r="C58">
        <v>0</v>
      </c>
      <c r="D58">
        <v>4.2090000000000001E-3</v>
      </c>
      <c r="E58">
        <v>2.7780000000000001E-3</v>
      </c>
      <c r="F58">
        <v>3.9999999999999998E-6</v>
      </c>
    </row>
    <row r="59" spans="1:6" x14ac:dyDescent="0.25">
      <c r="A59" t="s">
        <v>68</v>
      </c>
      <c r="B59">
        <v>1128726000</v>
      </c>
      <c r="C59">
        <v>0</v>
      </c>
      <c r="D59">
        <v>4.1440000000000001E-3</v>
      </c>
      <c r="E59">
        <v>2.3319999999999999E-3</v>
      </c>
      <c r="F59">
        <v>1.9999999999999999E-6</v>
      </c>
    </row>
    <row r="60" spans="1:6" x14ac:dyDescent="0.25">
      <c r="A60" t="s">
        <v>69</v>
      </c>
      <c r="B60">
        <v>1129330800</v>
      </c>
      <c r="C60">
        <v>5.0000000000000004E-6</v>
      </c>
      <c r="D60">
        <v>4.0800000000000003E-3</v>
      </c>
      <c r="E60">
        <v>1.9580000000000001E-3</v>
      </c>
      <c r="F60">
        <v>6.0000000000000002E-6</v>
      </c>
    </row>
    <row r="61" spans="1:6" x14ac:dyDescent="0.25">
      <c r="A61" t="s">
        <v>70</v>
      </c>
      <c r="B61">
        <v>1129935600</v>
      </c>
      <c r="C61">
        <v>7.1000000000000002E-4</v>
      </c>
      <c r="D61">
        <v>4.0280000000000003E-3</v>
      </c>
      <c r="E61">
        <v>1.7639999999999999E-3</v>
      </c>
      <c r="F61">
        <v>5.3300000000000005E-4</v>
      </c>
    </row>
    <row r="62" spans="1:6" x14ac:dyDescent="0.25">
      <c r="A62" t="s">
        <v>71</v>
      </c>
      <c r="B62">
        <v>1130540400</v>
      </c>
      <c r="C62">
        <v>3.7580000000000001E-3</v>
      </c>
      <c r="D62">
        <v>4.0239999999999998E-3</v>
      </c>
      <c r="E62">
        <v>2.0890000000000001E-3</v>
      </c>
      <c r="F62">
        <v>2.5170000000000001E-3</v>
      </c>
    </row>
    <row r="63" spans="1:6" x14ac:dyDescent="0.25">
      <c r="A63" t="s">
        <v>72</v>
      </c>
      <c r="B63">
        <v>1131148800</v>
      </c>
      <c r="C63">
        <v>6.2570000000000004E-3</v>
      </c>
      <c r="D63">
        <v>4.058E-3</v>
      </c>
      <c r="E63">
        <v>2.7499999999999998E-3</v>
      </c>
      <c r="F63">
        <v>4.5329999999999997E-3</v>
      </c>
    </row>
    <row r="64" spans="1:6" x14ac:dyDescent="0.25">
      <c r="A64" t="s">
        <v>73</v>
      </c>
      <c r="B64">
        <v>1131753600</v>
      </c>
      <c r="C64">
        <v>3.1359999999999999E-3</v>
      </c>
      <c r="D64">
        <v>4.0429999999999997E-3</v>
      </c>
      <c r="E64">
        <v>2.8140000000000001E-3</v>
      </c>
      <c r="F64">
        <v>3.81E-3</v>
      </c>
    </row>
    <row r="65" spans="1:6" x14ac:dyDescent="0.25">
      <c r="A65" t="s">
        <v>74</v>
      </c>
      <c r="B65">
        <v>1132358400</v>
      </c>
      <c r="C65">
        <v>4.7260000000000002E-3</v>
      </c>
      <c r="D65">
        <v>4.0540000000000003E-3</v>
      </c>
      <c r="E65">
        <v>3.1359999999999999E-3</v>
      </c>
      <c r="F65">
        <v>4.6629999999999996E-3</v>
      </c>
    </row>
    <row r="66" spans="1:6" x14ac:dyDescent="0.25">
      <c r="A66" t="s">
        <v>75</v>
      </c>
      <c r="B66">
        <v>1132963200</v>
      </c>
      <c r="C66">
        <v>2.3077E-2</v>
      </c>
      <c r="D66">
        <v>4.346E-3</v>
      </c>
      <c r="E66">
        <v>6.3730000000000002E-3</v>
      </c>
      <c r="F66">
        <v>1.6143000000000001E-2</v>
      </c>
    </row>
    <row r="67" spans="1:6" x14ac:dyDescent="0.25">
      <c r="A67" t="s">
        <v>76</v>
      </c>
      <c r="B67">
        <v>1133568000</v>
      </c>
      <c r="C67">
        <v>1.504E-2</v>
      </c>
      <c r="D67">
        <v>4.509E-3</v>
      </c>
      <c r="E67">
        <v>7.7260000000000002E-3</v>
      </c>
      <c r="F67">
        <v>1.4985999999999999E-2</v>
      </c>
    </row>
    <row r="68" spans="1:6" x14ac:dyDescent="0.25">
      <c r="A68" t="s">
        <v>77</v>
      </c>
      <c r="B68">
        <v>1134172800</v>
      </c>
      <c r="C68">
        <v>8.3079999999999994E-3</v>
      </c>
      <c r="D68">
        <v>4.5669999999999999E-3</v>
      </c>
      <c r="E68">
        <v>7.8230000000000001E-3</v>
      </c>
      <c r="F68">
        <v>1.1291000000000001E-2</v>
      </c>
    </row>
    <row r="69" spans="1:6" x14ac:dyDescent="0.25">
      <c r="A69" t="s">
        <v>78</v>
      </c>
      <c r="B69">
        <v>1134777600</v>
      </c>
      <c r="C69">
        <v>6.2630000000000003E-3</v>
      </c>
      <c r="D69">
        <v>4.5929999999999999E-3</v>
      </c>
      <c r="E69">
        <v>7.5709999999999996E-3</v>
      </c>
      <c r="F69">
        <v>8.4440000000000001E-3</v>
      </c>
    </row>
    <row r="70" spans="1:6" x14ac:dyDescent="0.25">
      <c r="A70" t="s">
        <v>79</v>
      </c>
      <c r="B70">
        <v>1135382400</v>
      </c>
      <c r="C70">
        <v>7.9000000000000008E-3</v>
      </c>
      <c r="D70">
        <v>4.6430000000000004E-3</v>
      </c>
      <c r="E70">
        <v>7.6090000000000003E-3</v>
      </c>
      <c r="F70">
        <v>7.9570000000000005E-3</v>
      </c>
    </row>
    <row r="71" spans="1:6" x14ac:dyDescent="0.25">
      <c r="A71" t="s">
        <v>80</v>
      </c>
      <c r="B71">
        <v>1135987200</v>
      </c>
      <c r="C71">
        <v>6.3090000000000004E-3</v>
      </c>
      <c r="D71">
        <v>4.6690000000000004E-3</v>
      </c>
      <c r="E71">
        <v>7.4029999999999999E-3</v>
      </c>
      <c r="F71">
        <v>7.1329999999999996E-3</v>
      </c>
    </row>
    <row r="72" spans="1:6" x14ac:dyDescent="0.25">
      <c r="A72" t="s">
        <v>81</v>
      </c>
      <c r="B72">
        <v>1136592000</v>
      </c>
      <c r="C72">
        <v>8.0960000000000008E-3</v>
      </c>
      <c r="D72">
        <v>4.7210000000000004E-3</v>
      </c>
      <c r="E72">
        <v>7.5240000000000003E-3</v>
      </c>
      <c r="F72">
        <v>7.986E-3</v>
      </c>
    </row>
    <row r="73" spans="1:6" x14ac:dyDescent="0.25">
      <c r="A73" t="s">
        <v>82</v>
      </c>
      <c r="B73">
        <v>1137196800</v>
      </c>
      <c r="C73">
        <v>1.0713E-2</v>
      </c>
      <c r="D73">
        <v>4.8129999999999996E-3</v>
      </c>
      <c r="E73">
        <v>8.0450000000000001E-3</v>
      </c>
      <c r="F73">
        <v>9.8390000000000005E-3</v>
      </c>
    </row>
    <row r="74" spans="1:6" x14ac:dyDescent="0.25">
      <c r="A74" t="s">
        <v>83</v>
      </c>
      <c r="B74">
        <v>1137801600</v>
      </c>
      <c r="C74">
        <v>1.4359E-2</v>
      </c>
      <c r="D74">
        <v>4.9589999999999999E-3</v>
      </c>
      <c r="E74">
        <v>9.0150000000000004E-3</v>
      </c>
      <c r="F74">
        <v>1.1814E-2</v>
      </c>
    </row>
    <row r="75" spans="1:6" x14ac:dyDescent="0.25">
      <c r="A75" t="s">
        <v>84</v>
      </c>
      <c r="B75">
        <v>1138406400</v>
      </c>
      <c r="C75">
        <v>1.1631000000000001E-2</v>
      </c>
      <c r="D75">
        <v>5.0610000000000004E-3</v>
      </c>
      <c r="E75">
        <v>9.4409999999999997E-3</v>
      </c>
      <c r="F75">
        <v>1.1912000000000001E-2</v>
      </c>
    </row>
    <row r="76" spans="1:6" x14ac:dyDescent="0.25">
      <c r="A76" t="s">
        <v>85</v>
      </c>
      <c r="B76">
        <v>1139011200</v>
      </c>
      <c r="C76">
        <v>1.0432E-2</v>
      </c>
      <c r="D76">
        <v>5.143E-3</v>
      </c>
      <c r="E76">
        <v>9.6080000000000002E-3</v>
      </c>
      <c r="F76">
        <v>1.1313999999999999E-2</v>
      </c>
    </row>
    <row r="77" spans="1:6" x14ac:dyDescent="0.25">
      <c r="A77" t="s">
        <v>86</v>
      </c>
      <c r="B77">
        <v>1139616000</v>
      </c>
      <c r="C77">
        <v>1.1251000000000001E-2</v>
      </c>
      <c r="D77">
        <v>5.2370000000000003E-3</v>
      </c>
      <c r="E77">
        <v>9.8650000000000005E-3</v>
      </c>
      <c r="F77">
        <v>1.1282E-2</v>
      </c>
    </row>
    <row r="78" spans="1:6" x14ac:dyDescent="0.25">
      <c r="A78" t="s">
        <v>87</v>
      </c>
      <c r="B78">
        <v>1140220800</v>
      </c>
      <c r="C78">
        <v>7.7889999999999999E-3</v>
      </c>
      <c r="D78">
        <v>5.2750000000000002E-3</v>
      </c>
      <c r="E78">
        <v>9.5029999999999993E-3</v>
      </c>
      <c r="F78">
        <v>8.8310000000000003E-3</v>
      </c>
    </row>
    <row r="79" spans="1:6" x14ac:dyDescent="0.25">
      <c r="A79" t="s">
        <v>88</v>
      </c>
      <c r="B79">
        <v>1140825600</v>
      </c>
      <c r="C79">
        <v>4.6750000000000003E-3</v>
      </c>
      <c r="D79">
        <v>5.2659999999999998E-3</v>
      </c>
      <c r="E79">
        <v>8.737E-3</v>
      </c>
      <c r="F79">
        <v>6.6410000000000002E-3</v>
      </c>
    </row>
    <row r="80" spans="1:6" x14ac:dyDescent="0.25">
      <c r="A80" t="s">
        <v>89</v>
      </c>
      <c r="B80">
        <v>1141430400</v>
      </c>
      <c r="C80">
        <v>4.862E-3</v>
      </c>
      <c r="D80">
        <v>5.2589999999999998E-3</v>
      </c>
      <c r="E80">
        <v>8.0920000000000002E-3</v>
      </c>
      <c r="F80">
        <v>5.2459999999999998E-3</v>
      </c>
    </row>
    <row r="81" spans="1:6" x14ac:dyDescent="0.25">
      <c r="A81" t="s">
        <v>90</v>
      </c>
      <c r="B81">
        <v>1142031600</v>
      </c>
      <c r="C81">
        <v>3.2569999999999999E-3</v>
      </c>
      <c r="D81">
        <v>5.228E-3</v>
      </c>
      <c r="E81">
        <v>7.3400000000000002E-3</v>
      </c>
      <c r="F81">
        <v>4.5120000000000004E-3</v>
      </c>
    </row>
    <row r="82" spans="1:6" x14ac:dyDescent="0.25">
      <c r="A82" t="s">
        <v>91</v>
      </c>
      <c r="B82">
        <v>1142636400</v>
      </c>
      <c r="C82">
        <v>8.2760000000000004E-3</v>
      </c>
      <c r="D82">
        <v>5.274E-3</v>
      </c>
      <c r="E82">
        <v>7.4720000000000003E-3</v>
      </c>
      <c r="F82">
        <v>6.463E-3</v>
      </c>
    </row>
    <row r="83" spans="1:6" x14ac:dyDescent="0.25">
      <c r="A83" t="s">
        <v>92</v>
      </c>
      <c r="B83">
        <v>1143241200</v>
      </c>
      <c r="C83">
        <v>6.4729999999999996E-3</v>
      </c>
      <c r="D83">
        <v>5.2919999999999998E-3</v>
      </c>
      <c r="E83">
        <v>7.3049999999999999E-3</v>
      </c>
      <c r="F83">
        <v>6.4180000000000001E-3</v>
      </c>
    </row>
    <row r="84" spans="1:6" x14ac:dyDescent="0.25">
      <c r="A84" t="s">
        <v>93</v>
      </c>
      <c r="B84">
        <v>1143846000</v>
      </c>
      <c r="C84">
        <v>3.7680000000000001E-3</v>
      </c>
      <c r="D84">
        <v>5.2690000000000002E-3</v>
      </c>
      <c r="E84">
        <v>6.718E-3</v>
      </c>
      <c r="F84">
        <v>4.6010000000000001E-3</v>
      </c>
    </row>
    <row r="85" spans="1:6" x14ac:dyDescent="0.25">
      <c r="A85" t="s">
        <v>94</v>
      </c>
      <c r="B85">
        <v>1144450800</v>
      </c>
      <c r="C85">
        <v>1.4270000000000001E-3</v>
      </c>
      <c r="D85">
        <v>5.2090000000000001E-3</v>
      </c>
      <c r="E85">
        <v>5.868E-3</v>
      </c>
      <c r="F85">
        <v>2.7810000000000001E-3</v>
      </c>
    </row>
    <row r="86" spans="1:6" x14ac:dyDescent="0.25">
      <c r="A86" t="s">
        <v>95</v>
      </c>
      <c r="B86">
        <v>1145055600</v>
      </c>
      <c r="C86">
        <v>5.1699999999999999E-4</v>
      </c>
      <c r="D86">
        <v>5.1370000000000001E-3</v>
      </c>
      <c r="E86">
        <v>5.0029999999999996E-3</v>
      </c>
      <c r="F86">
        <v>1.3829999999999999E-3</v>
      </c>
    </row>
    <row r="87" spans="1:6" x14ac:dyDescent="0.25">
      <c r="A87" t="s">
        <v>96</v>
      </c>
      <c r="B87">
        <v>1145660400</v>
      </c>
      <c r="C87">
        <v>1.8079999999999999E-3</v>
      </c>
      <c r="D87">
        <v>5.0850000000000001E-3</v>
      </c>
      <c r="E87">
        <v>4.4920000000000003E-3</v>
      </c>
      <c r="F87">
        <v>1.6949999999999999E-3</v>
      </c>
    </row>
    <row r="88" spans="1:6" x14ac:dyDescent="0.25">
      <c r="A88" t="s">
        <v>97</v>
      </c>
      <c r="B88">
        <v>1146265200</v>
      </c>
      <c r="C88">
        <v>2.5490000000000001E-3</v>
      </c>
      <c r="D88">
        <v>5.0460000000000001E-3</v>
      </c>
      <c r="E88">
        <v>4.1809999999999998E-3</v>
      </c>
      <c r="F88">
        <v>2.2399999999999998E-3</v>
      </c>
    </row>
    <row r="89" spans="1:6" x14ac:dyDescent="0.25">
      <c r="A89" t="s">
        <v>98</v>
      </c>
      <c r="B89">
        <v>1146870000</v>
      </c>
      <c r="C89">
        <v>2.7920000000000002E-3</v>
      </c>
      <c r="D89">
        <v>5.0109999999999998E-3</v>
      </c>
      <c r="E89">
        <v>3.9569999999999996E-3</v>
      </c>
      <c r="F89">
        <v>2.5699999999999998E-3</v>
      </c>
    </row>
    <row r="90" spans="1:6" x14ac:dyDescent="0.25">
      <c r="A90" t="s">
        <v>99</v>
      </c>
      <c r="B90">
        <v>1147474800</v>
      </c>
      <c r="C90">
        <v>1.933E-3</v>
      </c>
      <c r="D90">
        <v>4.9639999999999997E-3</v>
      </c>
      <c r="E90">
        <v>3.63E-3</v>
      </c>
      <c r="F90">
        <v>2.1930000000000001E-3</v>
      </c>
    </row>
    <row r="91" spans="1:6" x14ac:dyDescent="0.25">
      <c r="A91" t="s">
        <v>100</v>
      </c>
      <c r="B91">
        <v>1148079600</v>
      </c>
      <c r="C91">
        <v>1.472E-3</v>
      </c>
      <c r="D91">
        <v>4.9100000000000003E-3</v>
      </c>
      <c r="E91">
        <v>3.2799999999999999E-3</v>
      </c>
      <c r="F91">
        <v>1.7240000000000001E-3</v>
      </c>
    </row>
    <row r="92" spans="1:6" x14ac:dyDescent="0.25">
      <c r="A92" t="s">
        <v>101</v>
      </c>
      <c r="B92">
        <v>1148684400</v>
      </c>
      <c r="C92">
        <v>2.6440000000000001E-3</v>
      </c>
      <c r="D92">
        <v>4.875E-3</v>
      </c>
      <c r="E92">
        <v>3.1819999999999999E-3</v>
      </c>
      <c r="F92">
        <v>2.3609999999999998E-3</v>
      </c>
    </row>
    <row r="93" spans="1:6" x14ac:dyDescent="0.25">
      <c r="A93" t="s">
        <v>102</v>
      </c>
      <c r="B93">
        <v>1149289200</v>
      </c>
      <c r="C93">
        <v>1.526E-3</v>
      </c>
      <c r="D93">
        <v>4.823E-3</v>
      </c>
      <c r="E93">
        <v>2.9129999999999998E-3</v>
      </c>
      <c r="F93">
        <v>1.8500000000000001E-3</v>
      </c>
    </row>
    <row r="94" spans="1:6" x14ac:dyDescent="0.25">
      <c r="A94" t="s">
        <v>103</v>
      </c>
      <c r="B94">
        <v>1149894000</v>
      </c>
      <c r="C94">
        <v>8.61E-4</v>
      </c>
      <c r="D94">
        <v>4.7619999999999997E-3</v>
      </c>
      <c r="E94">
        <v>2.5820000000000001E-3</v>
      </c>
      <c r="F94">
        <v>1.258E-3</v>
      </c>
    </row>
    <row r="95" spans="1:6" x14ac:dyDescent="0.25">
      <c r="A95" t="s">
        <v>104</v>
      </c>
      <c r="B95">
        <v>1150498800</v>
      </c>
      <c r="C95">
        <v>1.0989999999999999E-3</v>
      </c>
      <c r="D95">
        <v>4.705E-3</v>
      </c>
      <c r="E95">
        <v>2.3440000000000002E-3</v>
      </c>
      <c r="F95">
        <v>1.1919999999999999E-3</v>
      </c>
    </row>
    <row r="96" spans="1:6" x14ac:dyDescent="0.25">
      <c r="A96" t="s">
        <v>105</v>
      </c>
      <c r="B96">
        <v>1151103600</v>
      </c>
      <c r="C96">
        <v>1.4660000000000001E-3</v>
      </c>
      <c r="D96">
        <v>4.6550000000000003E-3</v>
      </c>
      <c r="E96">
        <v>2.2000000000000001E-3</v>
      </c>
      <c r="F96">
        <v>1.3129999999999999E-3</v>
      </c>
    </row>
    <row r="97" spans="1:6" x14ac:dyDescent="0.25">
      <c r="A97" t="s">
        <v>106</v>
      </c>
      <c r="B97">
        <v>1151708400</v>
      </c>
      <c r="C97">
        <v>1.717E-3</v>
      </c>
      <c r="D97">
        <v>4.6100000000000004E-3</v>
      </c>
      <c r="E97">
        <v>2.1210000000000001E-3</v>
      </c>
      <c r="F97">
        <v>1.539E-3</v>
      </c>
    </row>
    <row r="98" spans="1:6" x14ac:dyDescent="0.25">
      <c r="A98" t="s">
        <v>107</v>
      </c>
      <c r="B98">
        <v>1152313200</v>
      </c>
      <c r="C98">
        <v>1.7030000000000001E-3</v>
      </c>
      <c r="D98">
        <v>4.5649999999999996E-3</v>
      </c>
      <c r="E98">
        <v>2.055E-3</v>
      </c>
      <c r="F98">
        <v>1.6639999999999999E-3</v>
      </c>
    </row>
    <row r="99" spans="1:6" x14ac:dyDescent="0.25">
      <c r="A99" t="s">
        <v>108</v>
      </c>
      <c r="B99">
        <v>1152918000</v>
      </c>
      <c r="C99">
        <v>1.91E-3</v>
      </c>
      <c r="D99">
        <v>4.5240000000000002E-3</v>
      </c>
      <c r="E99">
        <v>2.0349999999999999E-3</v>
      </c>
      <c r="F99">
        <v>1.8860000000000001E-3</v>
      </c>
    </row>
    <row r="100" spans="1:6" x14ac:dyDescent="0.25">
      <c r="A100" t="s">
        <v>109</v>
      </c>
      <c r="B100">
        <v>1153522800</v>
      </c>
      <c r="C100">
        <v>3.7469999999999999E-3</v>
      </c>
      <c r="D100">
        <v>4.5120000000000004E-3</v>
      </c>
      <c r="E100">
        <v>2.317E-3</v>
      </c>
      <c r="F100">
        <v>3.1459999999999999E-3</v>
      </c>
    </row>
    <row r="101" spans="1:6" x14ac:dyDescent="0.25">
      <c r="A101" t="s">
        <v>110</v>
      </c>
      <c r="B101">
        <v>1154127600</v>
      </c>
      <c r="C101">
        <v>3.5460000000000001E-3</v>
      </c>
      <c r="D101">
        <v>4.4970000000000001E-3</v>
      </c>
      <c r="E101">
        <v>2.5089999999999999E-3</v>
      </c>
      <c r="F101">
        <v>3.3189999999999999E-3</v>
      </c>
    </row>
    <row r="102" spans="1:6" x14ac:dyDescent="0.25">
      <c r="A102" t="s">
        <v>111</v>
      </c>
      <c r="B102">
        <v>1154732400</v>
      </c>
      <c r="C102">
        <v>2.7169999999999998E-3</v>
      </c>
      <c r="D102">
        <v>4.4689999999999999E-3</v>
      </c>
      <c r="E102">
        <v>2.5439999999999998E-3</v>
      </c>
      <c r="F102">
        <v>3.0309999999999998E-3</v>
      </c>
    </row>
    <row r="103" spans="1:6" x14ac:dyDescent="0.25">
      <c r="A103" t="s">
        <v>112</v>
      </c>
      <c r="B103">
        <v>1155337200</v>
      </c>
      <c r="C103">
        <v>4.2059999999999997E-3</v>
      </c>
      <c r="D103">
        <v>4.4650000000000002E-3</v>
      </c>
      <c r="E103">
        <v>2.8050000000000002E-3</v>
      </c>
      <c r="F103">
        <v>3.643E-3</v>
      </c>
    </row>
    <row r="104" spans="1:6" x14ac:dyDescent="0.25">
      <c r="A104" t="s">
        <v>113</v>
      </c>
      <c r="B104">
        <v>1155942000</v>
      </c>
      <c r="C104">
        <v>3.045E-3</v>
      </c>
      <c r="D104">
        <v>4.4419999999999998E-3</v>
      </c>
      <c r="E104">
        <v>2.8379999999999998E-3</v>
      </c>
      <c r="F104">
        <v>3.2309999999999999E-3</v>
      </c>
    </row>
    <row r="105" spans="1:6" x14ac:dyDescent="0.25">
      <c r="A105" t="s">
        <v>114</v>
      </c>
      <c r="B105">
        <v>1156546800</v>
      </c>
      <c r="C105">
        <v>3.2260000000000001E-3</v>
      </c>
      <c r="D105">
        <v>4.4229999999999998E-3</v>
      </c>
      <c r="E105">
        <v>2.898E-3</v>
      </c>
      <c r="F105">
        <v>3.2290000000000001E-3</v>
      </c>
    </row>
    <row r="106" spans="1:6" x14ac:dyDescent="0.25">
      <c r="A106" t="s">
        <v>115</v>
      </c>
      <c r="B106">
        <v>1157151600</v>
      </c>
      <c r="C106">
        <v>3.2650000000000001E-3</v>
      </c>
      <c r="D106">
        <v>4.4050000000000001E-3</v>
      </c>
      <c r="E106">
        <v>2.954E-3</v>
      </c>
      <c r="F106">
        <v>3.225E-3</v>
      </c>
    </row>
    <row r="107" spans="1:6" x14ac:dyDescent="0.25">
      <c r="A107" t="s">
        <v>116</v>
      </c>
      <c r="B107">
        <v>1157756400</v>
      </c>
      <c r="C107">
        <v>3.2130000000000001E-3</v>
      </c>
      <c r="D107">
        <v>4.3870000000000003E-3</v>
      </c>
      <c r="E107">
        <v>2.9940000000000001E-3</v>
      </c>
      <c r="F107">
        <v>3.2439999999999999E-3</v>
      </c>
    </row>
    <row r="108" spans="1:6" x14ac:dyDescent="0.25">
      <c r="A108" t="s">
        <v>117</v>
      </c>
      <c r="B108">
        <v>1158361200</v>
      </c>
      <c r="C108">
        <v>3.2439999999999999E-3</v>
      </c>
      <c r="D108">
        <v>4.3689999999999996E-3</v>
      </c>
      <c r="E108">
        <v>3.0230000000000001E-3</v>
      </c>
      <c r="F108">
        <v>3.0790000000000001E-3</v>
      </c>
    </row>
    <row r="109" spans="1:6" x14ac:dyDescent="0.25">
      <c r="A109" t="s">
        <v>118</v>
      </c>
      <c r="B109">
        <v>1158966000</v>
      </c>
      <c r="C109">
        <v>2.8379999999999998E-3</v>
      </c>
      <c r="D109">
        <v>4.3449999999999999E-3</v>
      </c>
      <c r="E109">
        <v>2.9919999999999999E-3</v>
      </c>
      <c r="F109">
        <v>2.9390000000000002E-3</v>
      </c>
    </row>
    <row r="110" spans="1:6" x14ac:dyDescent="0.25">
      <c r="A110" t="s">
        <v>119</v>
      </c>
      <c r="B110">
        <v>1159570800</v>
      </c>
      <c r="C110">
        <v>3.199E-3</v>
      </c>
      <c r="D110">
        <v>4.3270000000000001E-3</v>
      </c>
      <c r="E110">
        <v>3.0230000000000001E-3</v>
      </c>
      <c r="F110">
        <v>3.0839999999999999E-3</v>
      </c>
    </row>
    <row r="111" spans="1:6" x14ac:dyDescent="0.25">
      <c r="A111" t="s">
        <v>120</v>
      </c>
      <c r="B111">
        <v>1160175600</v>
      </c>
      <c r="C111">
        <v>2.97E-3</v>
      </c>
      <c r="D111">
        <v>4.3059999999999999E-3</v>
      </c>
      <c r="E111">
        <v>3.009E-3</v>
      </c>
      <c r="F111">
        <v>2.9380000000000001E-3</v>
      </c>
    </row>
    <row r="112" spans="1:6" x14ac:dyDescent="0.25">
      <c r="A112" t="s">
        <v>121</v>
      </c>
      <c r="B112">
        <v>1160780400</v>
      </c>
      <c r="C112">
        <v>1.5759999999999999E-3</v>
      </c>
      <c r="D112">
        <v>4.2640000000000004E-3</v>
      </c>
      <c r="E112">
        <v>2.7929999999999999E-3</v>
      </c>
      <c r="F112">
        <v>2.4239999999999999E-3</v>
      </c>
    </row>
    <row r="113" spans="1:6" x14ac:dyDescent="0.25">
      <c r="A113" t="s">
        <v>122</v>
      </c>
      <c r="B113">
        <v>1161385200</v>
      </c>
      <c r="C113">
        <v>4.4149999999999997E-3</v>
      </c>
      <c r="D113">
        <v>4.2659999999999998E-3</v>
      </c>
      <c r="E113">
        <v>3.0509999999999999E-3</v>
      </c>
      <c r="F113">
        <v>3.5769999999999999E-3</v>
      </c>
    </row>
    <row r="114" spans="1:6" x14ac:dyDescent="0.25">
      <c r="A114" t="s">
        <v>123</v>
      </c>
      <c r="B114">
        <v>1161990000</v>
      </c>
      <c r="C114">
        <v>4.6610000000000002E-3</v>
      </c>
      <c r="D114">
        <v>4.2719999999999998E-3</v>
      </c>
      <c r="E114">
        <v>3.3080000000000002E-3</v>
      </c>
      <c r="F114">
        <v>4.2319999999999997E-3</v>
      </c>
    </row>
    <row r="115" spans="1:6" x14ac:dyDescent="0.25">
      <c r="A115" t="s">
        <v>124</v>
      </c>
      <c r="B115">
        <v>1162598400</v>
      </c>
      <c r="C115">
        <v>4.0699999999999998E-3</v>
      </c>
      <c r="D115">
        <v>4.2680000000000001E-3</v>
      </c>
      <c r="E115">
        <v>3.4220000000000001E-3</v>
      </c>
      <c r="F115">
        <v>4.0029999999999996E-3</v>
      </c>
    </row>
    <row r="116" spans="1:6" x14ac:dyDescent="0.25">
      <c r="A116" t="s">
        <v>125</v>
      </c>
      <c r="B116">
        <v>1163203200</v>
      </c>
      <c r="C116">
        <v>2.3730000000000001E-3</v>
      </c>
      <c r="D116">
        <v>4.2389999999999997E-3</v>
      </c>
      <c r="E116">
        <v>3.2529999999999998E-3</v>
      </c>
      <c r="F116">
        <v>3.0869999999999999E-3</v>
      </c>
    </row>
    <row r="117" spans="1:6" x14ac:dyDescent="0.25">
      <c r="A117" t="s">
        <v>126</v>
      </c>
      <c r="B117">
        <v>1163808000</v>
      </c>
      <c r="C117">
        <v>3.9420000000000002E-3</v>
      </c>
      <c r="D117">
        <v>4.2339999999999999E-3</v>
      </c>
      <c r="E117">
        <v>3.3639999999999998E-3</v>
      </c>
      <c r="F117">
        <v>3.6380000000000002E-3</v>
      </c>
    </row>
    <row r="118" spans="1:6" x14ac:dyDescent="0.25">
      <c r="A118" t="s">
        <v>127</v>
      </c>
      <c r="B118">
        <v>1164412800</v>
      </c>
      <c r="C118">
        <v>5.13E-4</v>
      </c>
      <c r="D118">
        <v>4.1770000000000002E-3</v>
      </c>
      <c r="E118">
        <v>2.9030000000000002E-3</v>
      </c>
      <c r="F118">
        <v>1.786E-3</v>
      </c>
    </row>
    <row r="119" spans="1:6" x14ac:dyDescent="0.25">
      <c r="A119" t="s">
        <v>128</v>
      </c>
      <c r="B119">
        <v>1165017600</v>
      </c>
      <c r="C119">
        <v>2.7300000000000002E-4</v>
      </c>
      <c r="D119">
        <v>4.1159999999999999E-3</v>
      </c>
      <c r="E119">
        <v>2.48E-3</v>
      </c>
      <c r="F119">
        <v>9.0700000000000004E-4</v>
      </c>
    </row>
    <row r="120" spans="1:6" x14ac:dyDescent="0.25">
      <c r="A120" t="s">
        <v>129</v>
      </c>
      <c r="B120">
        <v>1165622400</v>
      </c>
      <c r="C120">
        <v>7.3899999999999997E-4</v>
      </c>
      <c r="D120">
        <v>4.0639999999999999E-3</v>
      </c>
      <c r="E120">
        <v>2.2009999999999998E-3</v>
      </c>
      <c r="F120">
        <v>8.34E-4</v>
      </c>
    </row>
    <row r="121" spans="1:6" x14ac:dyDescent="0.25">
      <c r="A121" t="s">
        <v>130</v>
      </c>
      <c r="B121">
        <v>1166227200</v>
      </c>
      <c r="C121">
        <v>1.418E-3</v>
      </c>
      <c r="D121">
        <v>4.0229999999999997E-3</v>
      </c>
      <c r="E121">
        <v>2.081E-3</v>
      </c>
      <c r="F121">
        <v>1.294E-3</v>
      </c>
    </row>
    <row r="122" spans="1:6" x14ac:dyDescent="0.25">
      <c r="A122" t="s">
        <v>131</v>
      </c>
      <c r="B122">
        <v>1166832000</v>
      </c>
      <c r="C122">
        <v>1.127E-3</v>
      </c>
      <c r="D122">
        <v>3.9789999999999999E-3</v>
      </c>
      <c r="E122">
        <v>1.928E-3</v>
      </c>
      <c r="F122">
        <v>1.207E-3</v>
      </c>
    </row>
    <row r="123" spans="1:6" x14ac:dyDescent="0.25">
      <c r="A123" t="s">
        <v>132</v>
      </c>
      <c r="B123">
        <v>1167436800</v>
      </c>
      <c r="C123">
        <v>1.97E-3</v>
      </c>
      <c r="D123">
        <v>3.9480000000000001E-3</v>
      </c>
      <c r="E123">
        <v>1.9319999999999999E-3</v>
      </c>
      <c r="F123">
        <v>1.611E-3</v>
      </c>
    </row>
    <row r="124" spans="1:6" x14ac:dyDescent="0.25">
      <c r="A124" t="s">
        <v>133</v>
      </c>
      <c r="B124">
        <v>1168041600</v>
      </c>
      <c r="C124">
        <v>2.434E-3</v>
      </c>
      <c r="D124">
        <v>3.9240000000000004E-3</v>
      </c>
      <c r="E124">
        <v>2.0149999999999999E-3</v>
      </c>
      <c r="F124">
        <v>2.1429999999999999E-3</v>
      </c>
    </row>
    <row r="125" spans="1:6" x14ac:dyDescent="0.25">
      <c r="A125" t="s">
        <v>134</v>
      </c>
      <c r="B125">
        <v>1168646400</v>
      </c>
      <c r="C125">
        <v>1.549E-3</v>
      </c>
      <c r="D125">
        <v>3.8869999999999998E-3</v>
      </c>
      <c r="E125">
        <v>1.934E-3</v>
      </c>
      <c r="F125">
        <v>1.712E-3</v>
      </c>
    </row>
    <row r="126" spans="1:6" x14ac:dyDescent="0.25">
      <c r="A126" t="s">
        <v>135</v>
      </c>
      <c r="B126">
        <v>1169251200</v>
      </c>
      <c r="C126">
        <v>4.6999999999999999E-4</v>
      </c>
      <c r="D126">
        <v>3.8349999999999999E-3</v>
      </c>
      <c r="E126">
        <v>1.699E-3</v>
      </c>
      <c r="F126">
        <v>9.9099999999999991E-4</v>
      </c>
    </row>
    <row r="127" spans="1:6" x14ac:dyDescent="0.25">
      <c r="A127" t="s">
        <v>136</v>
      </c>
      <c r="B127">
        <v>1169856000</v>
      </c>
      <c r="C127">
        <v>1.3810000000000001E-3</v>
      </c>
      <c r="D127">
        <v>3.797E-3</v>
      </c>
      <c r="E127">
        <v>1.647E-3</v>
      </c>
      <c r="F127">
        <v>1.217E-3</v>
      </c>
    </row>
    <row r="128" spans="1:6" x14ac:dyDescent="0.25">
      <c r="A128" t="s">
        <v>137</v>
      </c>
      <c r="B128">
        <v>1170460800</v>
      </c>
      <c r="C128">
        <v>1.2440000000000001E-3</v>
      </c>
      <c r="D128">
        <v>3.7569999999999999E-3</v>
      </c>
      <c r="E128">
        <v>1.585E-3</v>
      </c>
      <c r="F128">
        <v>1.2979999999999999E-3</v>
      </c>
    </row>
    <row r="129" spans="1:6" x14ac:dyDescent="0.25">
      <c r="A129" t="s">
        <v>138</v>
      </c>
      <c r="B129">
        <v>1171065600</v>
      </c>
      <c r="C129">
        <v>9.9099999999999991E-4</v>
      </c>
      <c r="D129">
        <v>3.715E-3</v>
      </c>
      <c r="E129">
        <v>1.487E-3</v>
      </c>
      <c r="F129">
        <v>1.0859999999999999E-3</v>
      </c>
    </row>
    <row r="130" spans="1:6" x14ac:dyDescent="0.25">
      <c r="A130" t="s">
        <v>139</v>
      </c>
      <c r="B130">
        <v>1171670400</v>
      </c>
      <c r="C130">
        <v>1.322E-3</v>
      </c>
      <c r="D130">
        <v>3.6779999999999998E-3</v>
      </c>
      <c r="E130">
        <v>1.467E-3</v>
      </c>
      <c r="F130">
        <v>1.3630000000000001E-3</v>
      </c>
    </row>
    <row r="131" spans="1:6" x14ac:dyDescent="0.25">
      <c r="A131" t="s">
        <v>140</v>
      </c>
      <c r="B131">
        <v>1172275200</v>
      </c>
      <c r="C131">
        <v>1.5399999999999999E-3</v>
      </c>
      <c r="D131">
        <v>3.6449999999999998E-3</v>
      </c>
      <c r="E131">
        <v>1.477E-3</v>
      </c>
      <c r="F131">
        <v>1.451E-3</v>
      </c>
    </row>
    <row r="132" spans="1:6" x14ac:dyDescent="0.25">
      <c r="A132" t="s">
        <v>141</v>
      </c>
      <c r="B132">
        <v>1172880000</v>
      </c>
      <c r="C132">
        <v>1.2459999999999999E-3</v>
      </c>
      <c r="D132">
        <v>3.6080000000000001E-3</v>
      </c>
      <c r="E132">
        <v>1.438E-3</v>
      </c>
      <c r="F132">
        <v>1.3079999999999999E-3</v>
      </c>
    </row>
    <row r="133" spans="1:6" x14ac:dyDescent="0.25">
      <c r="A133" t="s">
        <v>142</v>
      </c>
      <c r="B133">
        <v>1173481200</v>
      </c>
      <c r="C133">
        <v>1.2999999999999999E-3</v>
      </c>
      <c r="D133">
        <v>3.5720000000000001E-3</v>
      </c>
      <c r="E133">
        <v>1.4139999999999999E-3</v>
      </c>
      <c r="F133">
        <v>1.289E-3</v>
      </c>
    </row>
    <row r="134" spans="1:6" x14ac:dyDescent="0.25">
      <c r="A134" t="s">
        <v>143</v>
      </c>
      <c r="B134">
        <v>1174086000</v>
      </c>
      <c r="C134">
        <v>1.6609999999999999E-3</v>
      </c>
      <c r="D134">
        <v>3.542E-3</v>
      </c>
      <c r="E134">
        <v>1.4469999999999999E-3</v>
      </c>
      <c r="F134">
        <v>1.3960000000000001E-3</v>
      </c>
    </row>
    <row r="135" spans="1:6" x14ac:dyDescent="0.25">
      <c r="A135" t="s">
        <v>144</v>
      </c>
      <c r="B135">
        <v>1174690800</v>
      </c>
      <c r="C135">
        <v>6.3000000000000003E-4</v>
      </c>
      <c r="D135">
        <v>3.4970000000000001E-3</v>
      </c>
      <c r="E135">
        <v>1.315E-3</v>
      </c>
      <c r="F135">
        <v>9.5E-4</v>
      </c>
    </row>
    <row r="136" spans="1:6" x14ac:dyDescent="0.25">
      <c r="A136" t="s">
        <v>145</v>
      </c>
      <c r="B136">
        <v>1175295600</v>
      </c>
      <c r="C136">
        <v>1.23E-3</v>
      </c>
      <c r="D136">
        <v>3.4619999999999998E-3</v>
      </c>
      <c r="E136">
        <v>1.305E-3</v>
      </c>
      <c r="F136">
        <v>1.183E-3</v>
      </c>
    </row>
    <row r="137" spans="1:6" x14ac:dyDescent="0.25">
      <c r="A137" t="s">
        <v>146</v>
      </c>
      <c r="B137">
        <v>1175900400</v>
      </c>
      <c r="C137">
        <v>2.7209999999999999E-3</v>
      </c>
      <c r="D137">
        <v>3.4510000000000001E-3</v>
      </c>
      <c r="E137">
        <v>1.5200000000000001E-3</v>
      </c>
      <c r="F137">
        <v>1.884E-3</v>
      </c>
    </row>
    <row r="138" spans="1:6" x14ac:dyDescent="0.25">
      <c r="A138" t="s">
        <v>147</v>
      </c>
      <c r="B138">
        <v>1176505200</v>
      </c>
      <c r="C138">
        <v>1.7329999999999999E-3</v>
      </c>
      <c r="D138">
        <v>3.424E-3</v>
      </c>
      <c r="E138">
        <v>1.557E-3</v>
      </c>
      <c r="F138">
        <v>1.8699999999999999E-3</v>
      </c>
    </row>
    <row r="139" spans="1:6" x14ac:dyDescent="0.25">
      <c r="A139" t="s">
        <v>148</v>
      </c>
      <c r="B139">
        <v>1177110000</v>
      </c>
      <c r="C139">
        <v>2.4420000000000002E-3</v>
      </c>
      <c r="D139">
        <v>3.4090000000000001E-3</v>
      </c>
      <c r="E139">
        <v>1.699E-3</v>
      </c>
      <c r="F139">
        <v>2.2169999999999998E-3</v>
      </c>
    </row>
    <row r="140" spans="1:6" x14ac:dyDescent="0.25">
      <c r="A140" t="s">
        <v>149</v>
      </c>
      <c r="B140">
        <v>1177714800</v>
      </c>
      <c r="C140">
        <v>3.1059999999999998E-3</v>
      </c>
      <c r="D140">
        <v>3.4039999999999999E-3</v>
      </c>
      <c r="E140">
        <v>1.928E-3</v>
      </c>
      <c r="F140">
        <v>2.8210000000000002E-3</v>
      </c>
    </row>
    <row r="141" spans="1:6" x14ac:dyDescent="0.25">
      <c r="A141" t="s">
        <v>150</v>
      </c>
      <c r="B141">
        <v>1178319600</v>
      </c>
      <c r="C141">
        <v>4.2329999999999998E-3</v>
      </c>
      <c r="D141">
        <v>3.4160000000000002E-3</v>
      </c>
      <c r="E141">
        <v>2.2899999999999999E-3</v>
      </c>
      <c r="F141">
        <v>3.542E-3</v>
      </c>
    </row>
    <row r="142" spans="1:6" x14ac:dyDescent="0.25">
      <c r="A142" t="s">
        <v>151</v>
      </c>
      <c r="B142">
        <v>1178924400</v>
      </c>
      <c r="C142">
        <v>2.0820000000000001E-3</v>
      </c>
      <c r="D142">
        <v>3.3960000000000001E-3</v>
      </c>
      <c r="E142">
        <v>2.251E-3</v>
      </c>
      <c r="F142">
        <v>2.617E-3</v>
      </c>
    </row>
    <row r="143" spans="1:6" x14ac:dyDescent="0.25">
      <c r="A143" t="s">
        <v>152</v>
      </c>
      <c r="B143">
        <v>1179529200</v>
      </c>
      <c r="C143">
        <v>9.8900000000000008E-4</v>
      </c>
      <c r="D143">
        <v>3.359E-3</v>
      </c>
      <c r="E143">
        <v>2.0449999999999999E-3</v>
      </c>
      <c r="F143">
        <v>1.629E-3</v>
      </c>
    </row>
    <row r="144" spans="1:6" x14ac:dyDescent="0.25">
      <c r="A144" t="s">
        <v>153</v>
      </c>
      <c r="B144">
        <v>1180134000</v>
      </c>
      <c r="C144">
        <v>3.1819999999999999E-3</v>
      </c>
      <c r="D144">
        <v>3.356E-3</v>
      </c>
      <c r="E144">
        <v>2.2430000000000002E-3</v>
      </c>
      <c r="F144">
        <v>2.8349999999999998E-3</v>
      </c>
    </row>
    <row r="145" spans="1:6" x14ac:dyDescent="0.25">
      <c r="A145" t="s">
        <v>154</v>
      </c>
      <c r="B145">
        <v>1180738800</v>
      </c>
      <c r="C145">
        <v>3.7429999999999998E-3</v>
      </c>
      <c r="D145">
        <v>3.3609999999999998E-3</v>
      </c>
      <c r="E145">
        <v>2.4650000000000002E-3</v>
      </c>
      <c r="F145">
        <v>3.0720000000000001E-3</v>
      </c>
    </row>
    <row r="146" spans="1:6" x14ac:dyDescent="0.25">
      <c r="A146" t="s">
        <v>155</v>
      </c>
      <c r="B146">
        <v>1181343600</v>
      </c>
      <c r="C146">
        <v>1.155E-3</v>
      </c>
      <c r="D146">
        <v>3.3270000000000001E-3</v>
      </c>
      <c r="E146">
        <v>2.2469999999999999E-3</v>
      </c>
      <c r="F146">
        <v>1.841E-3</v>
      </c>
    </row>
    <row r="147" spans="1:6" x14ac:dyDescent="0.25">
      <c r="A147" t="s">
        <v>156</v>
      </c>
      <c r="B147">
        <v>1181948400</v>
      </c>
      <c r="C147">
        <v>4.2499999999999998E-4</v>
      </c>
      <c r="D147">
        <v>3.2820000000000002E-3</v>
      </c>
      <c r="E147">
        <v>1.9530000000000001E-3</v>
      </c>
      <c r="F147">
        <v>9.9099999999999991E-4</v>
      </c>
    </row>
    <row r="148" spans="1:6" x14ac:dyDescent="0.25">
      <c r="A148" t="s">
        <v>157</v>
      </c>
      <c r="B148">
        <v>1182553200</v>
      </c>
      <c r="C148">
        <v>0</v>
      </c>
      <c r="D148">
        <v>3.2320000000000001E-3</v>
      </c>
      <c r="E148">
        <v>1.639E-3</v>
      </c>
      <c r="F148">
        <v>4.1599999999999997E-4</v>
      </c>
    </row>
    <row r="149" spans="1:6" x14ac:dyDescent="0.25">
      <c r="A149" t="s">
        <v>158</v>
      </c>
      <c r="B149">
        <v>1183158000</v>
      </c>
      <c r="C149">
        <v>0</v>
      </c>
      <c r="D149">
        <v>3.1819999999999999E-3</v>
      </c>
      <c r="E149">
        <v>1.3760000000000001E-3</v>
      </c>
      <c r="F149">
        <v>1.75E-4</v>
      </c>
    </row>
    <row r="150" spans="1:6" x14ac:dyDescent="0.25">
      <c r="A150" t="s">
        <v>159</v>
      </c>
      <c r="B150">
        <v>1183762800</v>
      </c>
      <c r="C150">
        <v>0</v>
      </c>
      <c r="D150">
        <v>3.1329999999999999E-3</v>
      </c>
      <c r="E150">
        <v>1.155E-3</v>
      </c>
      <c r="F150">
        <v>7.2999999999999999E-5</v>
      </c>
    </row>
    <row r="151" spans="1:6" x14ac:dyDescent="0.25">
      <c r="A151" t="s">
        <v>160</v>
      </c>
      <c r="B151">
        <v>1184367600</v>
      </c>
      <c r="C151">
        <v>0</v>
      </c>
      <c r="D151">
        <v>3.0850000000000001E-3</v>
      </c>
      <c r="E151">
        <v>9.6900000000000003E-4</v>
      </c>
      <c r="F151">
        <v>3.1000000000000001E-5</v>
      </c>
    </row>
    <row r="152" spans="1:6" x14ac:dyDescent="0.25">
      <c r="A152" t="s">
        <v>161</v>
      </c>
      <c r="B152">
        <v>1184972400</v>
      </c>
      <c r="C152">
        <v>0</v>
      </c>
      <c r="D152">
        <v>3.0370000000000002E-3</v>
      </c>
      <c r="E152">
        <v>8.1300000000000003E-4</v>
      </c>
      <c r="F152">
        <v>1.2999999999999999E-5</v>
      </c>
    </row>
    <row r="153" spans="1:6" x14ac:dyDescent="0.25">
      <c r="A153" t="s">
        <v>162</v>
      </c>
      <c r="B153">
        <v>1185577200</v>
      </c>
      <c r="C153">
        <v>0</v>
      </c>
      <c r="D153">
        <v>2.99E-3</v>
      </c>
      <c r="E153">
        <v>6.8300000000000001E-4</v>
      </c>
      <c r="F153">
        <v>5.0000000000000004E-6</v>
      </c>
    </row>
    <row r="154" spans="1:6" x14ac:dyDescent="0.25">
      <c r="A154" t="s">
        <v>163</v>
      </c>
      <c r="B154">
        <v>1186182000</v>
      </c>
      <c r="C154">
        <v>0</v>
      </c>
      <c r="D154">
        <v>2.944E-3</v>
      </c>
      <c r="E154">
        <v>5.7300000000000005E-4</v>
      </c>
      <c r="F154">
        <v>1.9999999999999999E-6</v>
      </c>
    </row>
    <row r="155" spans="1:6" x14ac:dyDescent="0.25">
      <c r="A155" t="s">
        <v>164</v>
      </c>
      <c r="B155">
        <v>1186786800</v>
      </c>
      <c r="C155">
        <v>0</v>
      </c>
      <c r="D155">
        <v>2.8990000000000001E-3</v>
      </c>
      <c r="E155">
        <v>4.8099999999999998E-4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2.8540000000000002E-3</v>
      </c>
      <c r="E156">
        <v>4.0400000000000001E-4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2.81E-3</v>
      </c>
      <c r="E157">
        <v>3.39E-4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2.7669999999999999E-3</v>
      </c>
      <c r="E158">
        <v>2.8400000000000002E-4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2.7239999999999999E-3</v>
      </c>
      <c r="E159">
        <v>2.3900000000000001E-4</v>
      </c>
      <c r="F159">
        <v>0</v>
      </c>
    </row>
    <row r="160" spans="1:6" x14ac:dyDescent="0.25">
      <c r="A160" t="s">
        <v>169</v>
      </c>
      <c r="B160">
        <v>1189810800</v>
      </c>
      <c r="C160">
        <v>1.07E-4</v>
      </c>
      <c r="D160">
        <v>2.6840000000000002E-3</v>
      </c>
      <c r="E160">
        <v>2.1800000000000001E-4</v>
      </c>
      <c r="F160">
        <v>7.7999999999999999E-5</v>
      </c>
    </row>
    <row r="161" spans="1:6" x14ac:dyDescent="0.25">
      <c r="A161" t="s">
        <v>170</v>
      </c>
      <c r="B161">
        <v>1190415600</v>
      </c>
      <c r="C161">
        <v>2.5959999999999998E-3</v>
      </c>
      <c r="D161">
        <v>2.6819999999999999E-3</v>
      </c>
      <c r="E161">
        <v>6.0599999999999998E-4</v>
      </c>
      <c r="F161">
        <v>1.663E-3</v>
      </c>
    </row>
    <row r="162" spans="1:6" x14ac:dyDescent="0.25">
      <c r="A162" t="s">
        <v>171</v>
      </c>
      <c r="B162">
        <v>1191020400</v>
      </c>
      <c r="C162">
        <v>2.614E-3</v>
      </c>
      <c r="D162">
        <v>2.6809999999999998E-3</v>
      </c>
      <c r="E162">
        <v>9.2500000000000004E-4</v>
      </c>
      <c r="F162">
        <v>2.176E-3</v>
      </c>
    </row>
    <row r="163" spans="1:6" x14ac:dyDescent="0.25">
      <c r="A163" t="s">
        <v>172</v>
      </c>
      <c r="B163">
        <v>1191625200</v>
      </c>
      <c r="C163">
        <v>3.0739999999999999E-3</v>
      </c>
      <c r="D163">
        <v>2.6870000000000002E-3</v>
      </c>
      <c r="E163">
        <v>1.271E-3</v>
      </c>
      <c r="F163">
        <v>2.7399999999999998E-3</v>
      </c>
    </row>
    <row r="164" spans="1:6" x14ac:dyDescent="0.25">
      <c r="A164" t="s">
        <v>173</v>
      </c>
      <c r="B164">
        <v>1192230000</v>
      </c>
      <c r="C164">
        <v>4.2880000000000001E-3</v>
      </c>
      <c r="D164">
        <v>2.7109999999999999E-3</v>
      </c>
      <c r="E164">
        <v>1.756E-3</v>
      </c>
      <c r="F164">
        <v>3.6800000000000001E-3</v>
      </c>
    </row>
    <row r="165" spans="1:6" x14ac:dyDescent="0.25">
      <c r="A165" t="s">
        <v>174</v>
      </c>
      <c r="B165">
        <v>1192834800</v>
      </c>
      <c r="C165">
        <v>2.9919999999999999E-3</v>
      </c>
      <c r="D165">
        <v>2.715E-3</v>
      </c>
      <c r="E165">
        <v>1.9480000000000001E-3</v>
      </c>
      <c r="F165">
        <v>3.2030000000000001E-3</v>
      </c>
    </row>
    <row r="166" spans="1:6" x14ac:dyDescent="0.25">
      <c r="A166" t="s">
        <v>175</v>
      </c>
      <c r="B166">
        <v>1193439600</v>
      </c>
      <c r="C166">
        <v>2.3340000000000001E-3</v>
      </c>
      <c r="D166">
        <v>2.709E-3</v>
      </c>
      <c r="E166">
        <v>2.0110000000000002E-3</v>
      </c>
      <c r="F166">
        <v>2.728E-3</v>
      </c>
    </row>
    <row r="167" spans="1:6" x14ac:dyDescent="0.25">
      <c r="A167" t="s">
        <v>176</v>
      </c>
      <c r="B167">
        <v>1194048000</v>
      </c>
      <c r="C167">
        <v>2.395E-3</v>
      </c>
      <c r="D167">
        <v>2.7039999999999998E-3</v>
      </c>
      <c r="E167">
        <v>2.0720000000000001E-3</v>
      </c>
      <c r="F167">
        <v>2.5479999999999999E-3</v>
      </c>
    </row>
    <row r="168" spans="1:6" x14ac:dyDescent="0.25">
      <c r="A168" t="s">
        <v>177</v>
      </c>
      <c r="B168">
        <v>1194652800</v>
      </c>
      <c r="C168">
        <v>2.7980000000000001E-3</v>
      </c>
      <c r="D168">
        <v>2.7060000000000001E-3</v>
      </c>
      <c r="E168">
        <v>2.1849999999999999E-3</v>
      </c>
      <c r="F168">
        <v>2.6519999999999998E-3</v>
      </c>
    </row>
    <row r="169" spans="1:6" x14ac:dyDescent="0.25">
      <c r="A169" t="s">
        <v>178</v>
      </c>
      <c r="B169">
        <v>1195257600</v>
      </c>
      <c r="C169">
        <v>1.98E-3</v>
      </c>
      <c r="D169">
        <v>2.6940000000000002E-3</v>
      </c>
      <c r="E169">
        <v>2.15E-3</v>
      </c>
      <c r="F169">
        <v>2.2430000000000002E-3</v>
      </c>
    </row>
    <row r="170" spans="1:6" x14ac:dyDescent="0.25">
      <c r="A170" t="s">
        <v>179</v>
      </c>
      <c r="B170">
        <v>1195862400</v>
      </c>
      <c r="C170">
        <v>1.1479999999999999E-3</v>
      </c>
      <c r="D170">
        <v>2.6700000000000001E-3</v>
      </c>
      <c r="E170">
        <v>1.9859999999999999E-3</v>
      </c>
      <c r="F170">
        <v>1.5679999999999999E-3</v>
      </c>
    </row>
    <row r="171" spans="1:6" x14ac:dyDescent="0.25">
      <c r="A171" t="s">
        <v>180</v>
      </c>
      <c r="B171">
        <v>1196467200</v>
      </c>
      <c r="C171">
        <v>1.225E-3</v>
      </c>
      <c r="D171">
        <v>2.6480000000000002E-3</v>
      </c>
      <c r="E171">
        <v>1.864E-3</v>
      </c>
      <c r="F171">
        <v>1.397E-3</v>
      </c>
    </row>
    <row r="172" spans="1:6" x14ac:dyDescent="0.25">
      <c r="A172" t="s">
        <v>181</v>
      </c>
      <c r="B172">
        <v>1197072000</v>
      </c>
      <c r="C172">
        <v>1.5510000000000001E-3</v>
      </c>
      <c r="D172">
        <v>2.6310000000000001E-3</v>
      </c>
      <c r="E172">
        <v>1.8129999999999999E-3</v>
      </c>
      <c r="F172">
        <v>1.487E-3</v>
      </c>
    </row>
    <row r="173" spans="1:6" x14ac:dyDescent="0.25">
      <c r="A173" t="s">
        <v>182</v>
      </c>
      <c r="B173">
        <v>1197676800</v>
      </c>
      <c r="C173">
        <v>5.5699999999999999E-4</v>
      </c>
      <c r="D173">
        <v>2.5990000000000002E-3</v>
      </c>
      <c r="E173">
        <v>1.6069999999999999E-3</v>
      </c>
      <c r="F173">
        <v>8.8400000000000002E-4</v>
      </c>
    </row>
    <row r="174" spans="1:6" x14ac:dyDescent="0.25">
      <c r="A174" t="s">
        <v>183</v>
      </c>
      <c r="B174">
        <v>1198281600</v>
      </c>
      <c r="C174">
        <v>2.2569999999999999E-3</v>
      </c>
      <c r="D174">
        <v>2.594E-3</v>
      </c>
      <c r="E174">
        <v>1.719E-3</v>
      </c>
      <c r="F174">
        <v>1.838E-3</v>
      </c>
    </row>
    <row r="175" spans="1:6" x14ac:dyDescent="0.25">
      <c r="A175" t="s">
        <v>184</v>
      </c>
      <c r="B175">
        <v>1198886400</v>
      </c>
      <c r="C175">
        <v>2.3080000000000002E-3</v>
      </c>
      <c r="D175">
        <v>2.5890000000000002E-3</v>
      </c>
      <c r="E175">
        <v>1.81E-3</v>
      </c>
      <c r="F175">
        <v>2.055E-3</v>
      </c>
    </row>
    <row r="176" spans="1:6" x14ac:dyDescent="0.25">
      <c r="A176" t="s">
        <v>185</v>
      </c>
      <c r="B176">
        <v>1199491200</v>
      </c>
      <c r="C176">
        <v>2.4099999999999998E-3</v>
      </c>
      <c r="D176">
        <v>2.5860000000000002E-3</v>
      </c>
      <c r="E176">
        <v>1.9070000000000001E-3</v>
      </c>
      <c r="F176">
        <v>2.2910000000000001E-3</v>
      </c>
    </row>
    <row r="177" spans="1:6" x14ac:dyDescent="0.25">
      <c r="A177" t="s">
        <v>186</v>
      </c>
      <c r="B177">
        <v>1200096000</v>
      </c>
      <c r="C177">
        <v>1.817E-3</v>
      </c>
      <c r="D177">
        <v>2.5739999999999999E-3</v>
      </c>
      <c r="E177">
        <v>1.8890000000000001E-3</v>
      </c>
      <c r="F177">
        <v>1.9710000000000001E-3</v>
      </c>
    </row>
    <row r="178" spans="1:6" x14ac:dyDescent="0.25">
      <c r="A178" t="s">
        <v>187</v>
      </c>
      <c r="B178">
        <v>1200700800</v>
      </c>
      <c r="C178">
        <v>1.4009999999999999E-3</v>
      </c>
      <c r="D178">
        <v>2.5560000000000001E-3</v>
      </c>
      <c r="E178">
        <v>1.812E-3</v>
      </c>
      <c r="F178">
        <v>1.678E-3</v>
      </c>
    </row>
    <row r="179" spans="1:6" x14ac:dyDescent="0.25">
      <c r="A179" t="s">
        <v>188</v>
      </c>
      <c r="B179">
        <v>1201305600</v>
      </c>
      <c r="C179">
        <v>1.4109999999999999E-3</v>
      </c>
      <c r="D179">
        <v>2.5379999999999999E-3</v>
      </c>
      <c r="E179">
        <v>1.7420000000000001E-3</v>
      </c>
      <c r="F179">
        <v>1.4480000000000001E-3</v>
      </c>
    </row>
    <row r="180" spans="1:6" x14ac:dyDescent="0.25">
      <c r="A180" t="s">
        <v>189</v>
      </c>
      <c r="B180">
        <v>1201910400</v>
      </c>
      <c r="C180">
        <v>1.0200000000000001E-3</v>
      </c>
      <c r="D180">
        <v>2.5149999999999999E-3</v>
      </c>
      <c r="E180">
        <v>1.6280000000000001E-3</v>
      </c>
      <c r="F180">
        <v>1.2489999999999999E-3</v>
      </c>
    </row>
    <row r="181" spans="1:6" x14ac:dyDescent="0.25">
      <c r="A181" t="s">
        <v>190</v>
      </c>
      <c r="B181">
        <v>1202515200</v>
      </c>
      <c r="C181">
        <v>1.547E-3</v>
      </c>
      <c r="D181">
        <v>2.5000000000000001E-3</v>
      </c>
      <c r="E181">
        <v>1.6169999999999999E-3</v>
      </c>
      <c r="F181">
        <v>1.47E-3</v>
      </c>
    </row>
    <row r="182" spans="1:6" x14ac:dyDescent="0.25">
      <c r="A182" t="s">
        <v>191</v>
      </c>
      <c r="B182">
        <v>1203120000</v>
      </c>
      <c r="C182">
        <v>9.3199999999999999E-4</v>
      </c>
      <c r="D182">
        <v>2.4750000000000002E-3</v>
      </c>
      <c r="E182">
        <v>1.5070000000000001E-3</v>
      </c>
      <c r="F182">
        <v>1.1640000000000001E-3</v>
      </c>
    </row>
    <row r="183" spans="1:6" x14ac:dyDescent="0.25">
      <c r="A183" t="s">
        <v>192</v>
      </c>
      <c r="B183">
        <v>1203724800</v>
      </c>
      <c r="C183">
        <v>1.1119999999999999E-3</v>
      </c>
      <c r="D183">
        <v>2.454E-3</v>
      </c>
      <c r="E183">
        <v>1.4419999999999999E-3</v>
      </c>
      <c r="F183">
        <v>1.1249999999999999E-3</v>
      </c>
    </row>
    <row r="184" spans="1:6" x14ac:dyDescent="0.25">
      <c r="A184" t="s">
        <v>193</v>
      </c>
      <c r="B184">
        <v>1204329600</v>
      </c>
      <c r="C184">
        <v>1.653E-3</v>
      </c>
      <c r="D184">
        <v>2.4420000000000002E-3</v>
      </c>
      <c r="E184">
        <v>1.477E-3</v>
      </c>
      <c r="F184">
        <v>1.459E-3</v>
      </c>
    </row>
    <row r="185" spans="1:6" x14ac:dyDescent="0.25">
      <c r="A185" t="s">
        <v>194</v>
      </c>
      <c r="B185">
        <v>1204934400</v>
      </c>
      <c r="C185">
        <v>1.993E-3</v>
      </c>
      <c r="D185">
        <v>2.4350000000000001E-3</v>
      </c>
      <c r="E185">
        <v>1.557E-3</v>
      </c>
      <c r="F185">
        <v>1.737E-3</v>
      </c>
    </row>
    <row r="186" spans="1:6" x14ac:dyDescent="0.25">
      <c r="A186" t="s">
        <v>195</v>
      </c>
      <c r="B186">
        <v>1205535600</v>
      </c>
      <c r="C186">
        <v>2.6809999999999998E-3</v>
      </c>
      <c r="D186">
        <v>2.4380000000000001E-3</v>
      </c>
      <c r="E186">
        <v>1.743E-3</v>
      </c>
      <c r="F186">
        <v>2.4350000000000001E-3</v>
      </c>
    </row>
    <row r="187" spans="1:6" x14ac:dyDescent="0.25">
      <c r="A187" t="s">
        <v>196</v>
      </c>
      <c r="B187">
        <v>1206140400</v>
      </c>
      <c r="C187">
        <v>2.0890000000000001E-3</v>
      </c>
      <c r="D187">
        <v>2.4329999999999998E-3</v>
      </c>
      <c r="E187">
        <v>1.7960000000000001E-3</v>
      </c>
      <c r="F187">
        <v>2.2139999999999998E-3</v>
      </c>
    </row>
    <row r="188" spans="1:6" x14ac:dyDescent="0.25">
      <c r="A188" t="s">
        <v>197</v>
      </c>
      <c r="B188">
        <v>1206745200</v>
      </c>
      <c r="C188">
        <v>1.8779999999999999E-3</v>
      </c>
      <c r="D188">
        <v>2.4239999999999999E-3</v>
      </c>
      <c r="E188">
        <v>1.805E-3</v>
      </c>
      <c r="F188">
        <v>1.9710000000000001E-3</v>
      </c>
    </row>
    <row r="189" spans="1:6" x14ac:dyDescent="0.25">
      <c r="A189" t="s">
        <v>198</v>
      </c>
      <c r="B189">
        <v>1207350000</v>
      </c>
      <c r="C189">
        <v>1.315E-3</v>
      </c>
      <c r="D189">
        <v>2.4069999999999999E-3</v>
      </c>
      <c r="E189">
        <v>1.7260000000000001E-3</v>
      </c>
      <c r="F189">
        <v>1.593E-3</v>
      </c>
    </row>
    <row r="190" spans="1:6" x14ac:dyDescent="0.25">
      <c r="A190" t="s">
        <v>199</v>
      </c>
      <c r="B190">
        <v>1207954800</v>
      </c>
      <c r="C190">
        <v>2.4290000000000002E-3</v>
      </c>
      <c r="D190">
        <v>2.4069999999999999E-3</v>
      </c>
      <c r="E190">
        <v>1.8420000000000001E-3</v>
      </c>
      <c r="F190">
        <v>2.1549999999999998E-3</v>
      </c>
    </row>
    <row r="191" spans="1:6" x14ac:dyDescent="0.25">
      <c r="A191" t="s">
        <v>200</v>
      </c>
      <c r="B191">
        <v>1208559600</v>
      </c>
      <c r="C191">
        <v>1.913E-3</v>
      </c>
      <c r="D191">
        <v>2.3990000000000001E-3</v>
      </c>
      <c r="E191">
        <v>1.8519999999999999E-3</v>
      </c>
      <c r="F191">
        <v>2.0089999999999999E-3</v>
      </c>
    </row>
    <row r="192" spans="1:6" x14ac:dyDescent="0.25">
      <c r="A192" t="s">
        <v>201</v>
      </c>
      <c r="B192">
        <v>1209164400</v>
      </c>
      <c r="C192">
        <v>1.7030000000000001E-3</v>
      </c>
      <c r="D192">
        <v>2.3890000000000001E-3</v>
      </c>
      <c r="E192">
        <v>1.825E-3</v>
      </c>
      <c r="F192">
        <v>1.7899999999999999E-3</v>
      </c>
    </row>
    <row r="193" spans="1:6" x14ac:dyDescent="0.25">
      <c r="A193" t="s">
        <v>202</v>
      </c>
      <c r="B193">
        <v>1209769200</v>
      </c>
      <c r="C193">
        <v>1.436E-3</v>
      </c>
      <c r="D193">
        <v>2.3739999999999998E-3</v>
      </c>
      <c r="E193">
        <v>1.7600000000000001E-3</v>
      </c>
      <c r="F193">
        <v>1.562E-3</v>
      </c>
    </row>
    <row r="194" spans="1:6" x14ac:dyDescent="0.25">
      <c r="A194" t="s">
        <v>203</v>
      </c>
      <c r="B194">
        <v>1210374000</v>
      </c>
      <c r="C194">
        <v>1.2689999999999999E-3</v>
      </c>
      <c r="D194">
        <v>2.3570000000000002E-3</v>
      </c>
      <c r="E194">
        <v>1.681E-3</v>
      </c>
      <c r="F194">
        <v>1.408E-3</v>
      </c>
    </row>
    <row r="195" spans="1:6" x14ac:dyDescent="0.25">
      <c r="A195" t="s">
        <v>204</v>
      </c>
      <c r="B195">
        <v>1210978800</v>
      </c>
      <c r="C195">
        <v>1.206E-3</v>
      </c>
      <c r="D195">
        <v>2.3389999999999999E-3</v>
      </c>
      <c r="E195">
        <v>1.604E-3</v>
      </c>
      <c r="F195">
        <v>1.289E-3</v>
      </c>
    </row>
    <row r="196" spans="1:6" x14ac:dyDescent="0.25">
      <c r="A196" t="s">
        <v>205</v>
      </c>
      <c r="B196">
        <v>1211583600</v>
      </c>
      <c r="C196">
        <v>1.065E-3</v>
      </c>
      <c r="D196">
        <v>2.3189999999999999E-3</v>
      </c>
      <c r="E196">
        <v>1.516E-3</v>
      </c>
      <c r="F196">
        <v>1.1379999999999999E-3</v>
      </c>
    </row>
    <row r="197" spans="1:6" x14ac:dyDescent="0.25">
      <c r="A197" t="s">
        <v>206</v>
      </c>
      <c r="B197">
        <v>1212188400</v>
      </c>
      <c r="C197">
        <v>2.2629999999999998E-3</v>
      </c>
      <c r="D197">
        <v>2.3180000000000002E-3</v>
      </c>
      <c r="E197">
        <v>1.6440000000000001E-3</v>
      </c>
      <c r="F197">
        <v>1.9650000000000002E-3</v>
      </c>
    </row>
    <row r="198" spans="1:6" x14ac:dyDescent="0.25">
      <c r="A198" t="s">
        <v>207</v>
      </c>
      <c r="B198">
        <v>1212793200</v>
      </c>
      <c r="C198">
        <v>1.6329999999999999E-3</v>
      </c>
      <c r="D198">
        <v>2.307E-3</v>
      </c>
      <c r="E198">
        <v>1.635E-3</v>
      </c>
      <c r="F198">
        <v>1.663E-3</v>
      </c>
    </row>
    <row r="199" spans="1:6" x14ac:dyDescent="0.25">
      <c r="A199" t="s">
        <v>208</v>
      </c>
      <c r="B199">
        <v>1213398000</v>
      </c>
      <c r="C199">
        <v>7.9299999999999998E-4</v>
      </c>
      <c r="D199">
        <v>2.284E-3</v>
      </c>
      <c r="E199">
        <v>1.4989999999999999E-3</v>
      </c>
      <c r="F199">
        <v>1.1689999999999999E-3</v>
      </c>
    </row>
    <row r="200" spans="1:6" x14ac:dyDescent="0.25">
      <c r="A200" t="s">
        <v>209</v>
      </c>
      <c r="B200">
        <v>1214002800</v>
      </c>
      <c r="C200">
        <v>2.957E-3</v>
      </c>
      <c r="D200">
        <v>2.294E-3</v>
      </c>
      <c r="E200">
        <v>1.732E-3</v>
      </c>
      <c r="F200">
        <v>2.1930000000000001E-3</v>
      </c>
    </row>
    <row r="201" spans="1:6" x14ac:dyDescent="0.25">
      <c r="A201" t="s">
        <v>210</v>
      </c>
      <c r="B201">
        <v>1214607600</v>
      </c>
      <c r="C201">
        <v>1.1349999999999999E-3</v>
      </c>
      <c r="D201">
        <v>2.2759999999999998E-3</v>
      </c>
      <c r="E201">
        <v>1.6329999999999999E-3</v>
      </c>
      <c r="F201">
        <v>1.549E-3</v>
      </c>
    </row>
    <row r="202" spans="1:6" x14ac:dyDescent="0.25">
      <c r="A202" t="s">
        <v>211</v>
      </c>
      <c r="B202">
        <v>1215212400</v>
      </c>
      <c r="C202">
        <v>9.6599999999999995E-4</v>
      </c>
      <c r="D202">
        <v>2.2560000000000002E-3</v>
      </c>
      <c r="E202">
        <v>1.5250000000000001E-3</v>
      </c>
      <c r="F202">
        <v>1.1980000000000001E-3</v>
      </c>
    </row>
    <row r="203" spans="1:6" x14ac:dyDescent="0.25">
      <c r="A203" t="s">
        <v>212</v>
      </c>
      <c r="B203">
        <v>1215817200</v>
      </c>
      <c r="C203">
        <v>2.7399999999999999E-4</v>
      </c>
      <c r="D203">
        <v>2.225E-3</v>
      </c>
      <c r="E203">
        <v>1.3240000000000001E-3</v>
      </c>
      <c r="F203">
        <v>6.6299999999999996E-4</v>
      </c>
    </row>
    <row r="204" spans="1:6" x14ac:dyDescent="0.25">
      <c r="A204" t="s">
        <v>213</v>
      </c>
      <c r="B204">
        <v>1216422000</v>
      </c>
      <c r="C204">
        <v>3.59E-4</v>
      </c>
      <c r="D204">
        <v>2.1970000000000002E-3</v>
      </c>
      <c r="E204">
        <v>1.1670000000000001E-3</v>
      </c>
      <c r="F204">
        <v>4.55E-4</v>
      </c>
    </row>
    <row r="205" spans="1:6" x14ac:dyDescent="0.25">
      <c r="A205" t="s">
        <v>214</v>
      </c>
      <c r="B205">
        <v>1217026800</v>
      </c>
      <c r="C205">
        <v>0</v>
      </c>
      <c r="D205">
        <v>2.163E-3</v>
      </c>
      <c r="E205">
        <v>9.7900000000000005E-4</v>
      </c>
      <c r="F205">
        <v>1.9100000000000001E-4</v>
      </c>
    </row>
    <row r="206" spans="1:6" x14ac:dyDescent="0.25">
      <c r="A206" t="s">
        <v>215</v>
      </c>
      <c r="B206">
        <v>1217631600</v>
      </c>
      <c r="C206">
        <v>0</v>
      </c>
      <c r="D206">
        <v>2.1289999999999998E-3</v>
      </c>
      <c r="E206">
        <v>8.2200000000000003E-4</v>
      </c>
      <c r="F206">
        <v>8.0000000000000007E-5</v>
      </c>
    </row>
    <row r="207" spans="1:6" x14ac:dyDescent="0.25">
      <c r="A207" t="s">
        <v>216</v>
      </c>
      <c r="B207">
        <v>1218236400</v>
      </c>
      <c r="C207">
        <v>0</v>
      </c>
      <c r="D207">
        <v>2.0969999999999999E-3</v>
      </c>
      <c r="E207">
        <v>6.8999999999999997E-4</v>
      </c>
      <c r="F207">
        <v>3.4E-5</v>
      </c>
    </row>
    <row r="208" spans="1:6" x14ac:dyDescent="0.25">
      <c r="A208" t="s">
        <v>217</v>
      </c>
      <c r="B208">
        <v>1218841200</v>
      </c>
      <c r="C208">
        <v>0</v>
      </c>
      <c r="D208">
        <v>2.0639999999999999E-3</v>
      </c>
      <c r="E208">
        <v>5.7899999999999998E-4</v>
      </c>
      <c r="F208">
        <v>1.4E-5</v>
      </c>
    </row>
    <row r="209" spans="1:6" x14ac:dyDescent="0.25">
      <c r="A209" t="s">
        <v>218</v>
      </c>
      <c r="B209">
        <v>1219446000</v>
      </c>
      <c r="C209">
        <v>4.8500000000000003E-4</v>
      </c>
      <c r="D209">
        <v>2.0400000000000001E-3</v>
      </c>
      <c r="E209">
        <v>5.6899999999999995E-4</v>
      </c>
      <c r="F209">
        <v>3.86E-4</v>
      </c>
    </row>
    <row r="210" spans="1:6" x14ac:dyDescent="0.25">
      <c r="A210" t="s">
        <v>219</v>
      </c>
      <c r="B210">
        <v>1220050800</v>
      </c>
      <c r="C210">
        <v>5.3660000000000001E-3</v>
      </c>
      <c r="D210">
        <v>2.091E-3</v>
      </c>
      <c r="E210">
        <v>1.3439999999999999E-3</v>
      </c>
      <c r="F210">
        <v>3.3969999999999998E-3</v>
      </c>
    </row>
    <row r="211" spans="1:6" x14ac:dyDescent="0.25">
      <c r="A211" t="s">
        <v>220</v>
      </c>
      <c r="B211">
        <v>1220655600</v>
      </c>
      <c r="C211">
        <v>5.5209999999999999E-3</v>
      </c>
      <c r="D211">
        <v>2.1429999999999999E-3</v>
      </c>
      <c r="E211">
        <v>2.0119999999999999E-3</v>
      </c>
      <c r="F211">
        <v>4.6509999999999998E-3</v>
      </c>
    </row>
    <row r="212" spans="1:6" x14ac:dyDescent="0.25">
      <c r="A212" t="s">
        <v>221</v>
      </c>
      <c r="B212">
        <v>1221260400</v>
      </c>
      <c r="C212">
        <v>6.3769999999999999E-3</v>
      </c>
      <c r="D212">
        <v>2.2079999999999999E-3</v>
      </c>
      <c r="E212">
        <v>2.7049999999999999E-3</v>
      </c>
      <c r="F212">
        <v>5.5710000000000004E-3</v>
      </c>
    </row>
    <row r="213" spans="1:6" x14ac:dyDescent="0.25">
      <c r="A213" t="s">
        <v>222</v>
      </c>
      <c r="B213">
        <v>1221865200</v>
      </c>
      <c r="C213">
        <v>4.1450000000000002E-3</v>
      </c>
      <c r="D213">
        <v>2.238E-3</v>
      </c>
      <c r="E213">
        <v>2.9260000000000002E-3</v>
      </c>
      <c r="F213">
        <v>4.5909999999999996E-3</v>
      </c>
    </row>
    <row r="214" spans="1:6" x14ac:dyDescent="0.25">
      <c r="A214" t="s">
        <v>223</v>
      </c>
      <c r="B214">
        <v>1222470000</v>
      </c>
      <c r="C214">
        <v>1.854E-3</v>
      </c>
      <c r="D214">
        <v>2.232E-3</v>
      </c>
      <c r="E214">
        <v>2.745E-3</v>
      </c>
      <c r="F214">
        <v>2.875E-3</v>
      </c>
    </row>
    <row r="215" spans="1:6" x14ac:dyDescent="0.25">
      <c r="A215" t="s">
        <v>224</v>
      </c>
      <c r="B215">
        <v>1223074800</v>
      </c>
      <c r="C215">
        <v>1.629E-3</v>
      </c>
      <c r="D215">
        <v>2.222E-3</v>
      </c>
      <c r="E215">
        <v>2.565E-3</v>
      </c>
      <c r="F215">
        <v>2.1549999999999998E-3</v>
      </c>
    </row>
    <row r="216" spans="1:6" x14ac:dyDescent="0.25">
      <c r="A216" t="s">
        <v>225</v>
      </c>
      <c r="B216">
        <v>1223679600</v>
      </c>
      <c r="C216">
        <v>1.3810000000000001E-3</v>
      </c>
      <c r="D216">
        <v>2.209E-3</v>
      </c>
      <c r="E216">
        <v>2.3709999999999998E-3</v>
      </c>
      <c r="F216">
        <v>1.663E-3</v>
      </c>
    </row>
    <row r="217" spans="1:6" x14ac:dyDescent="0.25">
      <c r="A217" t="s">
        <v>226</v>
      </c>
      <c r="B217">
        <v>1224284400</v>
      </c>
      <c r="C217">
        <v>1.3550000000000001E-3</v>
      </c>
      <c r="D217">
        <v>2.196E-3</v>
      </c>
      <c r="E217">
        <v>2.2100000000000002E-3</v>
      </c>
      <c r="F217">
        <v>1.5330000000000001E-3</v>
      </c>
    </row>
    <row r="218" spans="1:6" x14ac:dyDescent="0.25">
      <c r="A218" t="s">
        <v>227</v>
      </c>
      <c r="B218">
        <v>1224889200</v>
      </c>
      <c r="C218">
        <v>1.0709999999999999E-3</v>
      </c>
      <c r="D218">
        <v>2.1779999999999998E-3</v>
      </c>
      <c r="E218">
        <v>2.0249999999999999E-3</v>
      </c>
      <c r="F218">
        <v>1.24E-3</v>
      </c>
    </row>
    <row r="219" spans="1:6" x14ac:dyDescent="0.25">
      <c r="A219" t="s">
        <v>228</v>
      </c>
      <c r="B219">
        <v>1225494000</v>
      </c>
      <c r="C219">
        <v>1.632E-3</v>
      </c>
      <c r="D219">
        <v>2.1700000000000001E-3</v>
      </c>
      <c r="E219">
        <v>1.9599999999999999E-3</v>
      </c>
      <c r="F219">
        <v>1.4549999999999999E-3</v>
      </c>
    </row>
    <row r="220" spans="1:6" x14ac:dyDescent="0.25">
      <c r="A220" t="s">
        <v>229</v>
      </c>
      <c r="B220">
        <v>1226102400</v>
      </c>
      <c r="C220">
        <v>7.2579999999999997E-3</v>
      </c>
      <c r="D220">
        <v>2.248E-3</v>
      </c>
      <c r="E220">
        <v>2.7980000000000001E-3</v>
      </c>
      <c r="F220">
        <v>4.5849999999999997E-3</v>
      </c>
    </row>
    <row r="221" spans="1:6" x14ac:dyDescent="0.25">
      <c r="A221" t="s">
        <v>230</v>
      </c>
      <c r="B221">
        <v>1226707200</v>
      </c>
      <c r="C221">
        <v>5.3049999999999998E-3</v>
      </c>
      <c r="D221">
        <v>2.2950000000000002E-3</v>
      </c>
      <c r="E221">
        <v>3.1900000000000001E-3</v>
      </c>
      <c r="F221">
        <v>4.8719999999999996E-3</v>
      </c>
    </row>
    <row r="222" spans="1:6" x14ac:dyDescent="0.25">
      <c r="A222" t="s">
        <v>231</v>
      </c>
      <c r="B222">
        <v>1227312000</v>
      </c>
      <c r="C222">
        <v>6.2599999999999999E-3</v>
      </c>
      <c r="D222">
        <v>2.356E-3</v>
      </c>
      <c r="E222">
        <v>3.689E-3</v>
      </c>
      <c r="F222">
        <v>5.8199999999999997E-3</v>
      </c>
    </row>
    <row r="223" spans="1:6" x14ac:dyDescent="0.25">
      <c r="A223" t="s">
        <v>232</v>
      </c>
      <c r="B223">
        <v>1227916800</v>
      </c>
      <c r="C223">
        <v>6.8320000000000004E-3</v>
      </c>
      <c r="D223">
        <v>2.4239999999999999E-3</v>
      </c>
      <c r="E223">
        <v>4.1910000000000003E-3</v>
      </c>
      <c r="F223">
        <v>6.4229999999999999E-3</v>
      </c>
    </row>
    <row r="224" spans="1:6" x14ac:dyDescent="0.25">
      <c r="A224" t="s">
        <v>233</v>
      </c>
      <c r="B224">
        <v>1228521600</v>
      </c>
      <c r="C224">
        <v>6.1380000000000002E-3</v>
      </c>
      <c r="D224">
        <v>2.4810000000000001E-3</v>
      </c>
      <c r="E224">
        <v>4.4970000000000001E-3</v>
      </c>
      <c r="F224">
        <v>6.1970000000000003E-3</v>
      </c>
    </row>
    <row r="225" spans="1:6" x14ac:dyDescent="0.25">
      <c r="A225" t="s">
        <v>234</v>
      </c>
      <c r="B225">
        <v>1229126400</v>
      </c>
      <c r="C225">
        <v>6.1659999999999996E-3</v>
      </c>
      <c r="D225">
        <v>2.5370000000000002E-3</v>
      </c>
      <c r="E225">
        <v>4.7520000000000001E-3</v>
      </c>
      <c r="F225">
        <v>6.025E-3</v>
      </c>
    </row>
    <row r="226" spans="1:6" x14ac:dyDescent="0.25">
      <c r="A226" t="s">
        <v>235</v>
      </c>
      <c r="B226">
        <v>1229731200</v>
      </c>
      <c r="C226">
        <v>5.0559999999999997E-3</v>
      </c>
      <c r="D226">
        <v>2.5760000000000002E-3</v>
      </c>
      <c r="E226">
        <v>4.8019999999999998E-3</v>
      </c>
      <c r="F226">
        <v>5.5310000000000003E-3</v>
      </c>
    </row>
    <row r="227" spans="1:6" x14ac:dyDescent="0.25">
      <c r="A227" t="s">
        <v>236</v>
      </c>
      <c r="B227">
        <v>1230336000</v>
      </c>
      <c r="C227">
        <v>8.0649999999999993E-3</v>
      </c>
      <c r="D227">
        <v>2.66E-3</v>
      </c>
      <c r="E227">
        <v>5.339E-3</v>
      </c>
      <c r="F227">
        <v>7.326E-3</v>
      </c>
    </row>
    <row r="228" spans="1:6" x14ac:dyDescent="0.25">
      <c r="A228" t="s">
        <v>237</v>
      </c>
      <c r="B228">
        <v>1230940800</v>
      </c>
      <c r="C228">
        <v>8.6580000000000008E-3</v>
      </c>
      <c r="D228">
        <v>2.7520000000000001E-3</v>
      </c>
      <c r="E228">
        <v>5.8760000000000001E-3</v>
      </c>
      <c r="F228">
        <v>8.2400000000000008E-3</v>
      </c>
    </row>
    <row r="229" spans="1:6" x14ac:dyDescent="0.25">
      <c r="A229" t="s">
        <v>238</v>
      </c>
      <c r="B229">
        <v>1231545600</v>
      </c>
      <c r="C229">
        <v>6.7499999999999999E-3</v>
      </c>
      <c r="D229">
        <v>2.813E-3</v>
      </c>
      <c r="E229">
        <v>6.0159999999999996E-3</v>
      </c>
      <c r="F229">
        <v>7.404E-3</v>
      </c>
    </row>
    <row r="230" spans="1:6" x14ac:dyDescent="0.25">
      <c r="A230" t="s">
        <v>239</v>
      </c>
      <c r="B230">
        <v>1232150400</v>
      </c>
      <c r="C230">
        <v>6.522E-3</v>
      </c>
      <c r="D230">
        <v>2.8700000000000002E-3</v>
      </c>
      <c r="E230">
        <v>6.0870000000000004E-3</v>
      </c>
      <c r="F230">
        <v>6.7739999999999996E-3</v>
      </c>
    </row>
    <row r="231" spans="1:6" x14ac:dyDescent="0.25">
      <c r="A231" t="s">
        <v>240</v>
      </c>
      <c r="B231">
        <v>1232755200</v>
      </c>
      <c r="C231">
        <v>4.9459999999999999E-3</v>
      </c>
      <c r="D231">
        <v>2.9009999999999999E-3</v>
      </c>
      <c r="E231">
        <v>5.8979999999999996E-3</v>
      </c>
      <c r="F231">
        <v>5.6699999999999997E-3</v>
      </c>
    </row>
    <row r="232" spans="1:6" x14ac:dyDescent="0.25">
      <c r="A232" t="s">
        <v>241</v>
      </c>
      <c r="B232">
        <v>1233360000</v>
      </c>
      <c r="C232">
        <v>6.4749999999999999E-3</v>
      </c>
      <c r="D232">
        <v>2.9559999999999999E-3</v>
      </c>
      <c r="E232">
        <v>5.9849999999999999E-3</v>
      </c>
      <c r="F232">
        <v>6.1019999999999998E-3</v>
      </c>
    </row>
    <row r="233" spans="1:6" x14ac:dyDescent="0.25">
      <c r="A233" t="s">
        <v>242</v>
      </c>
      <c r="B233">
        <v>1233964800</v>
      </c>
      <c r="C233">
        <v>4.0619999999999996E-3</v>
      </c>
      <c r="D233">
        <v>2.9729999999999999E-3</v>
      </c>
      <c r="E233">
        <v>5.6759999999999996E-3</v>
      </c>
      <c r="F233">
        <v>4.9829999999999996E-3</v>
      </c>
    </row>
    <row r="234" spans="1:6" x14ac:dyDescent="0.25">
      <c r="A234" t="s">
        <v>243</v>
      </c>
      <c r="B234">
        <v>1234569600</v>
      </c>
      <c r="C234">
        <v>5.3249999999999999E-3</v>
      </c>
      <c r="D234">
        <v>3.009E-3</v>
      </c>
      <c r="E234">
        <v>5.6080000000000001E-3</v>
      </c>
      <c r="F234">
        <v>5.0379999999999999E-3</v>
      </c>
    </row>
    <row r="235" spans="1:6" x14ac:dyDescent="0.25">
      <c r="A235" t="s">
        <v>244</v>
      </c>
      <c r="B235">
        <v>1235174400</v>
      </c>
      <c r="C235">
        <v>6.8209999999999998E-3</v>
      </c>
      <c r="D235">
        <v>3.0669999999999998E-3</v>
      </c>
      <c r="E235">
        <v>5.8050000000000003E-3</v>
      </c>
      <c r="F235">
        <v>6.1679999999999999E-3</v>
      </c>
    </row>
    <row r="236" spans="1:6" x14ac:dyDescent="0.25">
      <c r="A236" t="s">
        <v>245</v>
      </c>
      <c r="B236">
        <v>1235779200</v>
      </c>
      <c r="C236">
        <v>4.2630000000000003E-3</v>
      </c>
      <c r="D236">
        <v>3.0850000000000001E-3</v>
      </c>
      <c r="E236">
        <v>5.5389999999999997E-3</v>
      </c>
      <c r="F236">
        <v>4.777E-3</v>
      </c>
    </row>
    <row r="237" spans="1:6" x14ac:dyDescent="0.25">
      <c r="A237" t="s">
        <v>246</v>
      </c>
      <c r="B237">
        <v>1236384000</v>
      </c>
      <c r="C237">
        <v>2.0960000000000002E-3</v>
      </c>
      <c r="D237">
        <v>3.0699999999999998E-3</v>
      </c>
      <c r="E237">
        <v>4.9919999999999999E-3</v>
      </c>
      <c r="F237">
        <v>3.3449999999999999E-3</v>
      </c>
    </row>
    <row r="238" spans="1:6" x14ac:dyDescent="0.25">
      <c r="A238" t="s">
        <v>247</v>
      </c>
      <c r="B238">
        <v>1236985200</v>
      </c>
      <c r="C238">
        <v>2.24E-4</v>
      </c>
      <c r="D238">
        <v>3.026E-3</v>
      </c>
      <c r="E238">
        <v>4.2290000000000001E-3</v>
      </c>
      <c r="F238">
        <v>1.5250000000000001E-3</v>
      </c>
    </row>
    <row r="239" spans="1:6" x14ac:dyDescent="0.25">
      <c r="A239" t="s">
        <v>248</v>
      </c>
      <c r="B239">
        <v>1237590000</v>
      </c>
      <c r="C239">
        <v>1.1900000000000001E-4</v>
      </c>
      <c r="D239">
        <v>2.9810000000000001E-3</v>
      </c>
      <c r="E239">
        <v>3.5690000000000001E-3</v>
      </c>
      <c r="F239">
        <v>7.1400000000000001E-4</v>
      </c>
    </row>
    <row r="240" spans="1:6" x14ac:dyDescent="0.25">
      <c r="A240" t="s">
        <v>249</v>
      </c>
      <c r="B240">
        <v>1238194800</v>
      </c>
      <c r="C240">
        <v>6.0000000000000002E-5</v>
      </c>
      <c r="D240">
        <v>2.9359999999999998E-3</v>
      </c>
      <c r="E240">
        <v>3.0049999999999999E-3</v>
      </c>
      <c r="F240">
        <v>3.3199999999999999E-4</v>
      </c>
    </row>
    <row r="241" spans="1:6" x14ac:dyDescent="0.25">
      <c r="A241" t="s">
        <v>250</v>
      </c>
      <c r="B241">
        <v>1238799600</v>
      </c>
      <c r="C241">
        <v>1.4999999999999999E-4</v>
      </c>
      <c r="D241">
        <v>2.8930000000000002E-3</v>
      </c>
      <c r="E241">
        <v>2.5460000000000001E-3</v>
      </c>
      <c r="F241">
        <v>2.3699999999999999E-4</v>
      </c>
    </row>
    <row r="242" spans="1:6" x14ac:dyDescent="0.25">
      <c r="A242" t="s">
        <v>251</v>
      </c>
      <c r="B242">
        <v>1239404400</v>
      </c>
      <c r="C242">
        <v>1.1900000000000001E-4</v>
      </c>
      <c r="D242">
        <v>2.8500000000000001E-3</v>
      </c>
      <c r="E242">
        <v>2.1559999999999999E-3</v>
      </c>
      <c r="F242">
        <v>1.64E-4</v>
      </c>
    </row>
    <row r="243" spans="1:6" x14ac:dyDescent="0.25">
      <c r="A243" t="s">
        <v>252</v>
      </c>
      <c r="B243">
        <v>1240009200</v>
      </c>
      <c r="C243">
        <v>6.9300000000000004E-4</v>
      </c>
      <c r="D243">
        <v>2.8170000000000001E-3</v>
      </c>
      <c r="E243">
        <v>1.923E-3</v>
      </c>
      <c r="F243">
        <v>5.04E-4</v>
      </c>
    </row>
    <row r="244" spans="1:6" x14ac:dyDescent="0.25">
      <c r="A244" t="s">
        <v>253</v>
      </c>
      <c r="B244">
        <v>1240614000</v>
      </c>
      <c r="C244">
        <v>1.65E-4</v>
      </c>
      <c r="D244">
        <v>2.7759999999999998E-3</v>
      </c>
      <c r="E244">
        <v>1.639E-3</v>
      </c>
      <c r="F244">
        <v>2.9700000000000001E-4</v>
      </c>
    </row>
    <row r="245" spans="1:6" x14ac:dyDescent="0.25">
      <c r="A245" t="s">
        <v>254</v>
      </c>
      <c r="B245">
        <v>1241218800</v>
      </c>
      <c r="C245">
        <v>1.0399999999999999E-4</v>
      </c>
      <c r="D245">
        <v>2.735E-3</v>
      </c>
      <c r="E245">
        <v>1.3929999999999999E-3</v>
      </c>
      <c r="F245">
        <v>1.85E-4</v>
      </c>
    </row>
    <row r="246" spans="1:6" x14ac:dyDescent="0.25">
      <c r="A246" t="s">
        <v>255</v>
      </c>
      <c r="B246">
        <v>1241823600</v>
      </c>
      <c r="C246">
        <v>2.5599999999999999E-4</v>
      </c>
      <c r="D246">
        <v>2.6970000000000002E-3</v>
      </c>
      <c r="E246">
        <v>1.2099999999999999E-3</v>
      </c>
      <c r="F246">
        <v>2.2100000000000001E-4</v>
      </c>
    </row>
    <row r="247" spans="1:6" x14ac:dyDescent="0.25">
      <c r="A247" t="s">
        <v>256</v>
      </c>
      <c r="B247">
        <v>1242428400</v>
      </c>
      <c r="C247">
        <v>1.6899999999999999E-4</v>
      </c>
      <c r="D247">
        <v>2.6580000000000002E-3</v>
      </c>
      <c r="E247">
        <v>1.042E-3</v>
      </c>
      <c r="F247">
        <v>1.92E-4</v>
      </c>
    </row>
    <row r="248" spans="1:6" x14ac:dyDescent="0.25">
      <c r="A248" t="s">
        <v>257</v>
      </c>
      <c r="B248">
        <v>1243033200</v>
      </c>
      <c r="C248">
        <v>4.4900000000000002E-4</v>
      </c>
      <c r="D248">
        <v>2.624E-3</v>
      </c>
      <c r="E248">
        <v>9.4600000000000001E-4</v>
      </c>
      <c r="F248">
        <v>3.3700000000000001E-4</v>
      </c>
    </row>
    <row r="249" spans="1:6" x14ac:dyDescent="0.25">
      <c r="A249" t="s">
        <v>258</v>
      </c>
      <c r="B249">
        <v>1243638000</v>
      </c>
      <c r="C249">
        <v>4.1399999999999998E-4</v>
      </c>
      <c r="D249">
        <v>2.5899999999999999E-3</v>
      </c>
      <c r="E249">
        <v>8.61E-4</v>
      </c>
      <c r="F249">
        <v>3.9199999999999999E-4</v>
      </c>
    </row>
    <row r="250" spans="1:6" x14ac:dyDescent="0.25">
      <c r="A250" t="s">
        <v>259</v>
      </c>
      <c r="B250">
        <v>1244242800</v>
      </c>
      <c r="C250">
        <v>2.5399999999999999E-4</v>
      </c>
      <c r="D250">
        <v>2.5539999999999998E-3</v>
      </c>
      <c r="E250">
        <v>7.6300000000000001E-4</v>
      </c>
      <c r="F250">
        <v>3.0499999999999999E-4</v>
      </c>
    </row>
    <row r="251" spans="1:6" x14ac:dyDescent="0.25">
      <c r="A251" t="s">
        <v>260</v>
      </c>
      <c r="B251">
        <v>1244847600</v>
      </c>
      <c r="C251">
        <v>1.6100000000000001E-4</v>
      </c>
      <c r="D251">
        <v>2.5170000000000001E-3</v>
      </c>
      <c r="E251">
        <v>6.6600000000000003E-4</v>
      </c>
      <c r="F251">
        <v>2.1800000000000001E-4</v>
      </c>
    </row>
    <row r="252" spans="1:6" x14ac:dyDescent="0.25">
      <c r="A252" t="s">
        <v>261</v>
      </c>
      <c r="B252">
        <v>1245452400</v>
      </c>
      <c r="C252">
        <v>2.8899999999999998E-4</v>
      </c>
      <c r="D252">
        <v>2.4819999999999998E-3</v>
      </c>
      <c r="E252">
        <v>6.0599999999999998E-4</v>
      </c>
      <c r="F252">
        <v>2.6800000000000001E-4</v>
      </c>
    </row>
    <row r="253" spans="1:6" x14ac:dyDescent="0.25">
      <c r="A253" t="s">
        <v>262</v>
      </c>
      <c r="B253">
        <v>1246057200</v>
      </c>
      <c r="C253">
        <v>4.9600000000000002E-4</v>
      </c>
      <c r="D253">
        <v>2.4520000000000002E-3</v>
      </c>
      <c r="E253">
        <v>5.8799999999999998E-4</v>
      </c>
      <c r="F253">
        <v>4.0400000000000001E-4</v>
      </c>
    </row>
    <row r="254" spans="1:6" x14ac:dyDescent="0.25">
      <c r="A254" t="s">
        <v>263</v>
      </c>
      <c r="B254">
        <v>1246662000</v>
      </c>
      <c r="C254">
        <v>6.5899999999999997E-4</v>
      </c>
      <c r="D254">
        <v>2.4239999999999999E-3</v>
      </c>
      <c r="E254">
        <v>5.9699999999999998E-4</v>
      </c>
      <c r="F254">
        <v>5.2300000000000003E-4</v>
      </c>
    </row>
    <row r="255" spans="1:6" x14ac:dyDescent="0.25">
      <c r="A255" t="s">
        <v>264</v>
      </c>
      <c r="B255">
        <v>1247266800</v>
      </c>
      <c r="C255">
        <v>9.5100000000000002E-4</v>
      </c>
      <c r="D255">
        <v>2.4009999999999999E-3</v>
      </c>
      <c r="E255">
        <v>6.5899999999999997E-4</v>
      </c>
      <c r="F255">
        <v>8.6600000000000002E-4</v>
      </c>
    </row>
    <row r="256" spans="1:6" x14ac:dyDescent="0.25">
      <c r="A256" t="s">
        <v>265</v>
      </c>
      <c r="B256">
        <v>1247871600</v>
      </c>
      <c r="C256">
        <v>5.6700000000000001E-4</v>
      </c>
      <c r="D256">
        <v>2.3730000000000001E-3</v>
      </c>
      <c r="E256">
        <v>6.4099999999999997E-4</v>
      </c>
      <c r="F256">
        <v>6.4700000000000001E-4</v>
      </c>
    </row>
    <row r="257" spans="1:6" x14ac:dyDescent="0.25">
      <c r="A257" t="s">
        <v>266</v>
      </c>
      <c r="B257">
        <v>1248476400</v>
      </c>
      <c r="C257">
        <v>2.6499999999999999E-4</v>
      </c>
      <c r="D257">
        <v>2.3400000000000001E-3</v>
      </c>
      <c r="E257">
        <v>5.7799999999999995E-4</v>
      </c>
      <c r="F257">
        <v>3.8900000000000002E-4</v>
      </c>
    </row>
    <row r="258" spans="1:6" x14ac:dyDescent="0.25">
      <c r="A258" t="s">
        <v>267</v>
      </c>
      <c r="B258">
        <v>1249081200</v>
      </c>
      <c r="C258">
        <v>1.13E-4</v>
      </c>
      <c r="D258">
        <v>2.3059999999999999E-3</v>
      </c>
      <c r="E258">
        <v>5.04E-4</v>
      </c>
      <c r="F258">
        <v>2.4499999999999999E-4</v>
      </c>
    </row>
    <row r="259" spans="1:6" x14ac:dyDescent="0.25">
      <c r="A259" t="s">
        <v>268</v>
      </c>
      <c r="B259">
        <v>1249686000</v>
      </c>
      <c r="C259">
        <v>1.5899999999999999E-4</v>
      </c>
      <c r="D259">
        <v>2.2729999999999998E-3</v>
      </c>
      <c r="E259">
        <v>4.4799999999999999E-4</v>
      </c>
      <c r="F259">
        <v>1.9000000000000001E-4</v>
      </c>
    </row>
    <row r="260" spans="1:6" x14ac:dyDescent="0.25">
      <c r="A260" t="s">
        <v>269</v>
      </c>
      <c r="B260">
        <v>1250290800</v>
      </c>
      <c r="C260">
        <v>1.05E-4</v>
      </c>
      <c r="D260">
        <v>2.2399999999999998E-3</v>
      </c>
      <c r="E260">
        <v>3.9300000000000001E-4</v>
      </c>
      <c r="F260">
        <v>1.37E-4</v>
      </c>
    </row>
    <row r="261" spans="1:6" x14ac:dyDescent="0.25">
      <c r="A261" t="s">
        <v>270</v>
      </c>
      <c r="B261">
        <v>1250895600</v>
      </c>
      <c r="C261">
        <v>1.8599999999999999E-4</v>
      </c>
      <c r="D261">
        <v>2.2079999999999999E-3</v>
      </c>
      <c r="E261">
        <v>3.6000000000000002E-4</v>
      </c>
      <c r="F261">
        <v>1.65E-4</v>
      </c>
    </row>
    <row r="262" spans="1:6" x14ac:dyDescent="0.25">
      <c r="A262" t="s">
        <v>271</v>
      </c>
      <c r="B262">
        <v>1251500400</v>
      </c>
      <c r="C262">
        <v>1.11E-4</v>
      </c>
      <c r="D262">
        <v>2.176E-3</v>
      </c>
      <c r="E262">
        <v>3.2000000000000003E-4</v>
      </c>
      <c r="F262">
        <v>1.36E-4</v>
      </c>
    </row>
    <row r="263" spans="1:6" x14ac:dyDescent="0.25">
      <c r="A263" t="s">
        <v>272</v>
      </c>
      <c r="B263">
        <v>1252105200</v>
      </c>
      <c r="C263">
        <v>1.6000000000000001E-4</v>
      </c>
      <c r="D263">
        <v>2.1440000000000001E-3</v>
      </c>
      <c r="E263">
        <v>2.9399999999999999E-4</v>
      </c>
      <c r="F263">
        <v>1.4799999999999999E-4</v>
      </c>
    </row>
    <row r="264" spans="1:6" x14ac:dyDescent="0.25">
      <c r="A264" t="s">
        <v>273</v>
      </c>
      <c r="B264">
        <v>1252710000</v>
      </c>
      <c r="C264">
        <v>1.35E-4</v>
      </c>
      <c r="D264">
        <v>2.1129999999999999E-3</v>
      </c>
      <c r="E264">
        <v>2.6800000000000001E-4</v>
      </c>
      <c r="F264">
        <v>1.4100000000000001E-4</v>
      </c>
    </row>
    <row r="265" spans="1:6" x14ac:dyDescent="0.25">
      <c r="A265" t="s">
        <v>274</v>
      </c>
      <c r="B265">
        <v>1253314800</v>
      </c>
      <c r="C265">
        <v>1.9100000000000001E-4</v>
      </c>
      <c r="D265">
        <v>2.0839999999999999E-3</v>
      </c>
      <c r="E265">
        <v>2.5599999999999999E-4</v>
      </c>
      <c r="F265">
        <v>1.7899999999999999E-4</v>
      </c>
    </row>
    <row r="266" spans="1:6" x14ac:dyDescent="0.25">
      <c r="A266" t="s">
        <v>275</v>
      </c>
      <c r="B266">
        <v>1253919600</v>
      </c>
      <c r="C266">
        <v>9.6000000000000002E-5</v>
      </c>
      <c r="D266">
        <v>2.0530000000000001E-3</v>
      </c>
      <c r="E266">
        <v>2.31E-4</v>
      </c>
      <c r="F266">
        <v>1.36E-4</v>
      </c>
    </row>
    <row r="267" spans="1:6" x14ac:dyDescent="0.25">
      <c r="A267" t="s">
        <v>276</v>
      </c>
      <c r="B267">
        <v>1254524400</v>
      </c>
      <c r="C267">
        <v>2.04E-4</v>
      </c>
      <c r="D267">
        <v>2.0249999999999999E-3</v>
      </c>
      <c r="E267">
        <v>2.2599999999999999E-4</v>
      </c>
      <c r="F267">
        <v>1.66E-4</v>
      </c>
    </row>
    <row r="268" spans="1:6" x14ac:dyDescent="0.25">
      <c r="A268" t="s">
        <v>277</v>
      </c>
      <c r="B268">
        <v>1255129200</v>
      </c>
      <c r="C268">
        <v>1.4799999999999999E-4</v>
      </c>
      <c r="D268">
        <v>1.9959999999999999E-3</v>
      </c>
      <c r="E268">
        <v>2.13E-4</v>
      </c>
      <c r="F268">
        <v>1.5300000000000001E-4</v>
      </c>
    </row>
    <row r="269" spans="1:6" x14ac:dyDescent="0.25">
      <c r="A269" t="s">
        <v>278</v>
      </c>
      <c r="B269">
        <v>1255734000</v>
      </c>
      <c r="C269">
        <v>1.07E-4</v>
      </c>
      <c r="D269">
        <v>1.967E-3</v>
      </c>
      <c r="E269">
        <v>1.9599999999999999E-4</v>
      </c>
      <c r="F269">
        <v>1.3100000000000001E-4</v>
      </c>
    </row>
    <row r="270" spans="1:6" x14ac:dyDescent="0.25">
      <c r="A270" t="s">
        <v>279</v>
      </c>
      <c r="B270">
        <v>1256338800</v>
      </c>
      <c r="C270">
        <v>1.3300000000000001E-4</v>
      </c>
      <c r="D270">
        <v>1.9380000000000001E-3</v>
      </c>
      <c r="E270">
        <v>1.8599999999999999E-4</v>
      </c>
      <c r="F270">
        <v>1.3200000000000001E-4</v>
      </c>
    </row>
    <row r="271" spans="1:6" x14ac:dyDescent="0.25">
      <c r="A271" t="s">
        <v>280</v>
      </c>
      <c r="B271">
        <v>1256943600</v>
      </c>
      <c r="C271">
        <v>1.6899999999999999E-4</v>
      </c>
      <c r="D271">
        <v>1.9109999999999999E-3</v>
      </c>
      <c r="E271">
        <v>1.83E-4</v>
      </c>
      <c r="F271">
        <v>1.55E-4</v>
      </c>
    </row>
    <row r="272" spans="1:6" x14ac:dyDescent="0.25">
      <c r="A272" t="s">
        <v>281</v>
      </c>
      <c r="B272">
        <v>1257552000</v>
      </c>
      <c r="C272">
        <v>1.7899999999999999E-4</v>
      </c>
      <c r="D272">
        <v>1.884E-3</v>
      </c>
      <c r="E272">
        <v>1.83E-4</v>
      </c>
      <c r="F272">
        <v>1.7100000000000001E-4</v>
      </c>
    </row>
    <row r="273" spans="1:6" x14ac:dyDescent="0.25">
      <c r="A273" t="s">
        <v>282</v>
      </c>
      <c r="B273">
        <v>1258156800</v>
      </c>
      <c r="C273">
        <v>1.44E-4</v>
      </c>
      <c r="D273">
        <v>1.8569999999999999E-3</v>
      </c>
      <c r="E273">
        <v>1.76E-4</v>
      </c>
      <c r="F273">
        <v>1.54E-4</v>
      </c>
    </row>
    <row r="274" spans="1:6" x14ac:dyDescent="0.25">
      <c r="A274" t="s">
        <v>283</v>
      </c>
      <c r="B274">
        <v>1258761600</v>
      </c>
      <c r="C274">
        <v>2.2599999999999999E-4</v>
      </c>
      <c r="D274">
        <v>1.8320000000000001E-3</v>
      </c>
      <c r="E274">
        <v>1.84E-4</v>
      </c>
      <c r="F274">
        <v>2.02E-4</v>
      </c>
    </row>
    <row r="275" spans="1:6" x14ac:dyDescent="0.25">
      <c r="A275" t="s">
        <v>284</v>
      </c>
      <c r="B275">
        <v>1259366400</v>
      </c>
      <c r="C275">
        <v>2.0100000000000001E-4</v>
      </c>
      <c r="D275">
        <v>1.807E-3</v>
      </c>
      <c r="E275">
        <v>1.8599999999999999E-4</v>
      </c>
      <c r="F275">
        <v>1.92E-4</v>
      </c>
    </row>
    <row r="276" spans="1:6" x14ac:dyDescent="0.25">
      <c r="A276" t="s">
        <v>285</v>
      </c>
      <c r="B276">
        <v>1259971200</v>
      </c>
      <c r="C276">
        <v>1.7899999999999999E-4</v>
      </c>
      <c r="D276">
        <v>1.7819999999999999E-3</v>
      </c>
      <c r="E276">
        <v>1.85E-4</v>
      </c>
      <c r="F276">
        <v>1.8699999999999999E-4</v>
      </c>
    </row>
    <row r="277" spans="1:6" x14ac:dyDescent="0.25">
      <c r="A277" t="s">
        <v>286</v>
      </c>
      <c r="B277">
        <v>1260576000</v>
      </c>
      <c r="C277">
        <v>2.52E-4</v>
      </c>
      <c r="D277">
        <v>1.758E-3</v>
      </c>
      <c r="E277">
        <v>1.9599999999999999E-4</v>
      </c>
      <c r="F277">
        <v>2.2499999999999999E-4</v>
      </c>
    </row>
    <row r="278" spans="1:6" x14ac:dyDescent="0.25">
      <c r="A278" t="s">
        <v>287</v>
      </c>
      <c r="B278">
        <v>1261180800</v>
      </c>
      <c r="C278">
        <v>1.6899999999999999E-4</v>
      </c>
      <c r="D278">
        <v>1.7340000000000001E-3</v>
      </c>
      <c r="E278">
        <v>1.9100000000000001E-4</v>
      </c>
      <c r="F278">
        <v>1.8799999999999999E-4</v>
      </c>
    </row>
    <row r="279" spans="1:6" x14ac:dyDescent="0.25">
      <c r="A279" t="s">
        <v>288</v>
      </c>
      <c r="B279">
        <v>1261785600</v>
      </c>
      <c r="C279">
        <v>1.5300000000000001E-4</v>
      </c>
      <c r="D279">
        <v>1.709E-3</v>
      </c>
      <c r="E279">
        <v>1.85E-4</v>
      </c>
      <c r="F279">
        <v>1.66E-4</v>
      </c>
    </row>
    <row r="280" spans="1:6" x14ac:dyDescent="0.25">
      <c r="A280" t="s">
        <v>289</v>
      </c>
      <c r="B280">
        <v>1262390400</v>
      </c>
      <c r="C280">
        <v>1.7000000000000001E-4</v>
      </c>
      <c r="D280">
        <v>1.686E-3</v>
      </c>
      <c r="E280">
        <v>1.8200000000000001E-4</v>
      </c>
      <c r="F280">
        <v>1.6899999999999999E-4</v>
      </c>
    </row>
    <row r="281" spans="1:6" x14ac:dyDescent="0.25">
      <c r="A281" t="s">
        <v>290</v>
      </c>
      <c r="B281">
        <v>1262995200</v>
      </c>
      <c r="C281">
        <v>1.66E-4</v>
      </c>
      <c r="D281">
        <v>1.6620000000000001E-3</v>
      </c>
      <c r="E281">
        <v>1.8000000000000001E-4</v>
      </c>
      <c r="F281">
        <v>1.6699999999999999E-4</v>
      </c>
    </row>
    <row r="282" spans="1:6" x14ac:dyDescent="0.25">
      <c r="A282" t="s">
        <v>291</v>
      </c>
      <c r="B282">
        <v>1263600000</v>
      </c>
      <c r="C282">
        <v>2.5999999999999998E-4</v>
      </c>
      <c r="D282">
        <v>1.6410000000000001E-3</v>
      </c>
      <c r="E282">
        <v>1.92E-4</v>
      </c>
      <c r="F282">
        <v>2.2000000000000001E-4</v>
      </c>
    </row>
    <row r="283" spans="1:6" x14ac:dyDescent="0.25">
      <c r="A283" t="s">
        <v>292</v>
      </c>
      <c r="B283">
        <v>1264204800</v>
      </c>
      <c r="C283">
        <v>1.35E-4</v>
      </c>
      <c r="D283">
        <v>1.6169999999999999E-3</v>
      </c>
      <c r="E283">
        <v>1.83E-4</v>
      </c>
      <c r="F283">
        <v>1.6699999999999999E-4</v>
      </c>
    </row>
    <row r="284" spans="1:6" x14ac:dyDescent="0.25">
      <c r="A284" t="s">
        <v>293</v>
      </c>
      <c r="B284">
        <v>1264809600</v>
      </c>
      <c r="C284">
        <v>1.16E-4</v>
      </c>
      <c r="D284">
        <v>1.5939999999999999E-3</v>
      </c>
      <c r="E284">
        <v>1.7200000000000001E-4</v>
      </c>
      <c r="F284">
        <v>1.37E-4</v>
      </c>
    </row>
    <row r="285" spans="1:6" x14ac:dyDescent="0.25">
      <c r="A285" t="s">
        <v>294</v>
      </c>
      <c r="B285">
        <v>1265414400</v>
      </c>
      <c r="C285">
        <v>1.9000000000000001E-5</v>
      </c>
      <c r="D285">
        <v>1.57E-3</v>
      </c>
      <c r="E285">
        <v>1.47E-4</v>
      </c>
      <c r="F285">
        <v>6.4999999999999994E-5</v>
      </c>
    </row>
    <row r="286" spans="1:6" x14ac:dyDescent="0.25">
      <c r="A286" t="s">
        <v>295</v>
      </c>
      <c r="B286">
        <v>1266019200</v>
      </c>
      <c r="C286">
        <v>9.6000000000000002E-5</v>
      </c>
      <c r="D286">
        <v>1.547E-3</v>
      </c>
      <c r="E286">
        <v>1.3899999999999999E-4</v>
      </c>
      <c r="F286">
        <v>9.1000000000000003E-5</v>
      </c>
    </row>
    <row r="287" spans="1:6" x14ac:dyDescent="0.25">
      <c r="A287" t="s">
        <v>296</v>
      </c>
      <c r="B287">
        <v>1266624000</v>
      </c>
      <c r="C287">
        <v>1.22E-4</v>
      </c>
      <c r="D287">
        <v>1.5250000000000001E-3</v>
      </c>
      <c r="E287">
        <v>1.37E-4</v>
      </c>
      <c r="F287">
        <v>1.0900000000000001E-4</v>
      </c>
    </row>
    <row r="288" spans="1:6" x14ac:dyDescent="0.25">
      <c r="A288" t="s">
        <v>297</v>
      </c>
      <c r="B288">
        <v>1267228800</v>
      </c>
      <c r="C288">
        <v>1.08E-4</v>
      </c>
      <c r="D288">
        <v>1.503E-3</v>
      </c>
      <c r="E288">
        <v>1.3200000000000001E-4</v>
      </c>
      <c r="F288">
        <v>1.05E-4</v>
      </c>
    </row>
    <row r="289" spans="1:6" x14ac:dyDescent="0.25">
      <c r="A289" t="s">
        <v>298</v>
      </c>
      <c r="B289">
        <v>1267833600</v>
      </c>
      <c r="C289">
        <v>1.2899999999999999E-4</v>
      </c>
      <c r="D289">
        <v>1.482E-3</v>
      </c>
      <c r="E289">
        <v>1.3100000000000001E-4</v>
      </c>
      <c r="F289">
        <v>1.1900000000000001E-4</v>
      </c>
    </row>
    <row r="290" spans="1:6" x14ac:dyDescent="0.25">
      <c r="A290" t="s">
        <v>299</v>
      </c>
      <c r="B290">
        <v>1268434800</v>
      </c>
      <c r="C290">
        <v>1.27E-4</v>
      </c>
      <c r="D290">
        <v>1.4610000000000001E-3</v>
      </c>
      <c r="E290">
        <v>1.3100000000000001E-4</v>
      </c>
      <c r="F290">
        <v>1.2400000000000001E-4</v>
      </c>
    </row>
    <row r="291" spans="1:6" x14ac:dyDescent="0.25">
      <c r="A291" t="s">
        <v>300</v>
      </c>
      <c r="B291">
        <v>1269039600</v>
      </c>
      <c r="C291">
        <v>1.2400000000000001E-4</v>
      </c>
      <c r="D291">
        <v>1.441E-3</v>
      </c>
      <c r="E291">
        <v>1.2899999999999999E-4</v>
      </c>
      <c r="F291">
        <v>1.21E-4</v>
      </c>
    </row>
    <row r="292" spans="1:6" x14ac:dyDescent="0.25">
      <c r="A292" t="s">
        <v>301</v>
      </c>
      <c r="B292">
        <v>1269644400</v>
      </c>
      <c r="C292">
        <v>8.5000000000000006E-5</v>
      </c>
      <c r="D292">
        <v>1.42E-3</v>
      </c>
      <c r="E292">
        <v>1.22E-4</v>
      </c>
      <c r="F292">
        <v>1.01E-4</v>
      </c>
    </row>
    <row r="293" spans="1:6" x14ac:dyDescent="0.25">
      <c r="A293" t="s">
        <v>302</v>
      </c>
      <c r="B293">
        <v>1270249200</v>
      </c>
      <c r="C293">
        <v>8.7999999999999998E-5</v>
      </c>
      <c r="D293">
        <v>1.3990000000000001E-3</v>
      </c>
      <c r="E293">
        <v>1.17E-4</v>
      </c>
      <c r="F293">
        <v>9.2E-5</v>
      </c>
    </row>
    <row r="294" spans="1:6" x14ac:dyDescent="0.25">
      <c r="A294" t="s">
        <v>303</v>
      </c>
      <c r="B294">
        <v>1270854000</v>
      </c>
      <c r="C294">
        <v>6.8999999999999997E-5</v>
      </c>
      <c r="D294">
        <v>1.379E-3</v>
      </c>
      <c r="E294">
        <v>1.0900000000000001E-4</v>
      </c>
      <c r="F294">
        <v>8.0000000000000007E-5</v>
      </c>
    </row>
    <row r="295" spans="1:6" x14ac:dyDescent="0.25">
      <c r="A295" t="s">
        <v>304</v>
      </c>
      <c r="B295">
        <v>1271458800</v>
      </c>
      <c r="C295">
        <v>1.12E-4</v>
      </c>
      <c r="D295">
        <v>1.359E-3</v>
      </c>
      <c r="E295">
        <v>1.0900000000000001E-4</v>
      </c>
      <c r="F295">
        <v>9.8999999999999994E-5</v>
      </c>
    </row>
    <row r="296" spans="1:6" x14ac:dyDescent="0.25">
      <c r="A296" t="s">
        <v>305</v>
      </c>
      <c r="B296">
        <v>1272063600</v>
      </c>
      <c r="C296">
        <v>1.0900000000000001E-4</v>
      </c>
      <c r="D296">
        <v>1.34E-3</v>
      </c>
      <c r="E296">
        <v>1.0900000000000001E-4</v>
      </c>
      <c r="F296">
        <v>1.07E-4</v>
      </c>
    </row>
    <row r="297" spans="1:6" x14ac:dyDescent="0.25">
      <c r="A297" t="s">
        <v>306</v>
      </c>
      <c r="B297">
        <v>1272668400</v>
      </c>
      <c r="C297">
        <v>1.07E-4</v>
      </c>
      <c r="D297">
        <v>1.3209999999999999E-3</v>
      </c>
      <c r="E297">
        <v>1.0900000000000001E-4</v>
      </c>
      <c r="F297">
        <v>1.0399999999999999E-4</v>
      </c>
    </row>
    <row r="298" spans="1:6" x14ac:dyDescent="0.25">
      <c r="A298" t="s">
        <v>307</v>
      </c>
      <c r="B298">
        <v>1273273200</v>
      </c>
      <c r="C298">
        <v>0</v>
      </c>
      <c r="D298">
        <v>1.3010000000000001E-3</v>
      </c>
      <c r="E298">
        <v>9.1000000000000003E-5</v>
      </c>
      <c r="F298">
        <v>4.3999999999999999E-5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8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509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1.085E-3</v>
      </c>
      <c r="D8">
        <v>1.1E-5</v>
      </c>
      <c r="E8">
        <v>1.17E-4</v>
      </c>
      <c r="F8">
        <v>5.2099999999999998E-4</v>
      </c>
    </row>
    <row r="9" spans="1:6" x14ac:dyDescent="0.25">
      <c r="A9" t="s">
        <v>18</v>
      </c>
      <c r="B9">
        <v>1098486000</v>
      </c>
      <c r="C9">
        <v>1.17E-3</v>
      </c>
      <c r="D9">
        <v>2.8E-5</v>
      </c>
      <c r="E9">
        <v>2.8299999999999999E-4</v>
      </c>
      <c r="F9">
        <v>8.5099999999999998E-4</v>
      </c>
    </row>
    <row r="10" spans="1:6" x14ac:dyDescent="0.25">
      <c r="A10" t="s">
        <v>19</v>
      </c>
      <c r="B10">
        <v>1099094400</v>
      </c>
      <c r="C10">
        <v>1.103E-3</v>
      </c>
      <c r="D10">
        <v>4.5000000000000003E-5</v>
      </c>
      <c r="E10">
        <v>4.15E-4</v>
      </c>
      <c r="F10">
        <v>1.0150000000000001E-3</v>
      </c>
    </row>
    <row r="11" spans="1:6" x14ac:dyDescent="0.25">
      <c r="A11" t="s">
        <v>20</v>
      </c>
      <c r="B11">
        <v>1099699200</v>
      </c>
      <c r="C11">
        <v>5.6099999999999998E-4</v>
      </c>
      <c r="D11">
        <v>5.3000000000000001E-5</v>
      </c>
      <c r="E11">
        <v>4.3600000000000003E-4</v>
      </c>
      <c r="F11">
        <v>7.1100000000000004E-4</v>
      </c>
    </row>
    <row r="12" spans="1:6" x14ac:dyDescent="0.25">
      <c r="A12" t="s">
        <v>21</v>
      </c>
      <c r="B12">
        <v>1100304000</v>
      </c>
      <c r="C12">
        <v>1.8940000000000001E-3</v>
      </c>
      <c r="D12">
        <v>8.1000000000000004E-5</v>
      </c>
      <c r="E12">
        <v>6.6799999999999997E-4</v>
      </c>
      <c r="F12">
        <v>1.3730000000000001E-3</v>
      </c>
    </row>
    <row r="13" spans="1:6" x14ac:dyDescent="0.25">
      <c r="A13" t="s">
        <v>22</v>
      </c>
      <c r="B13">
        <v>1100908800</v>
      </c>
      <c r="C13">
        <v>2.0739999999999999E-3</v>
      </c>
      <c r="D13">
        <v>1.12E-4</v>
      </c>
      <c r="E13">
        <v>8.92E-4</v>
      </c>
      <c r="F13">
        <v>1.7780000000000001E-3</v>
      </c>
    </row>
    <row r="14" spans="1:6" x14ac:dyDescent="0.25">
      <c r="A14" t="s">
        <v>23</v>
      </c>
      <c r="B14">
        <v>1101513600</v>
      </c>
      <c r="C14">
        <v>2.5990000000000002E-3</v>
      </c>
      <c r="D14">
        <v>1.4999999999999999E-4</v>
      </c>
      <c r="E14">
        <v>1.1640000000000001E-3</v>
      </c>
      <c r="F14">
        <v>2.2269999999999998E-3</v>
      </c>
    </row>
    <row r="15" spans="1:6" x14ac:dyDescent="0.25">
      <c r="A15" t="s">
        <v>24</v>
      </c>
      <c r="B15">
        <v>1102118400</v>
      </c>
      <c r="C15">
        <v>3.248E-3</v>
      </c>
      <c r="D15">
        <v>1.9699999999999999E-4</v>
      </c>
      <c r="E15">
        <v>1.5089999999999999E-3</v>
      </c>
      <c r="F15">
        <v>3.039E-3</v>
      </c>
    </row>
    <row r="16" spans="1:6" x14ac:dyDescent="0.25">
      <c r="A16" t="s">
        <v>25</v>
      </c>
      <c r="B16">
        <v>1102723200</v>
      </c>
      <c r="C16">
        <v>3.9940000000000002E-3</v>
      </c>
      <c r="D16">
        <v>2.5599999999999999E-4</v>
      </c>
      <c r="E16">
        <v>1.9E-3</v>
      </c>
      <c r="F16">
        <v>3.4759999999999999E-3</v>
      </c>
    </row>
    <row r="17" spans="1:6" x14ac:dyDescent="0.25">
      <c r="A17" t="s">
        <v>26</v>
      </c>
      <c r="B17">
        <v>1103328000</v>
      </c>
      <c r="C17">
        <v>1.8489999999999999E-3</v>
      </c>
      <c r="D17">
        <v>2.7999999999999998E-4</v>
      </c>
      <c r="E17">
        <v>1.887E-3</v>
      </c>
      <c r="F17">
        <v>2.4750000000000002E-3</v>
      </c>
    </row>
    <row r="18" spans="1:6" x14ac:dyDescent="0.25">
      <c r="A18" t="s">
        <v>27</v>
      </c>
      <c r="B18">
        <v>1103932800</v>
      </c>
      <c r="C18">
        <v>2.5300000000000001E-3</v>
      </c>
      <c r="D18">
        <v>3.1500000000000001E-4</v>
      </c>
      <c r="E18">
        <v>1.9870000000000001E-3</v>
      </c>
      <c r="F18">
        <v>2.4620000000000002E-3</v>
      </c>
    </row>
    <row r="19" spans="1:6" x14ac:dyDescent="0.25">
      <c r="A19" t="s">
        <v>28</v>
      </c>
      <c r="B19">
        <v>1104537600</v>
      </c>
      <c r="C19">
        <v>2.9729999999999999E-3</v>
      </c>
      <c r="D19">
        <v>3.5500000000000001E-4</v>
      </c>
      <c r="E19">
        <v>2.1459999999999999E-3</v>
      </c>
      <c r="F19">
        <v>2.8010000000000001E-3</v>
      </c>
    </row>
    <row r="20" spans="1:6" x14ac:dyDescent="0.25">
      <c r="A20" t="s">
        <v>29</v>
      </c>
      <c r="B20">
        <v>1105142400</v>
      </c>
      <c r="C20">
        <v>6.045E-3</v>
      </c>
      <c r="D20">
        <v>4.4299999999999998E-4</v>
      </c>
      <c r="E20">
        <v>2.7680000000000001E-3</v>
      </c>
      <c r="F20">
        <v>4.6579999999999998E-3</v>
      </c>
    </row>
    <row r="21" spans="1:6" x14ac:dyDescent="0.25">
      <c r="A21" t="s">
        <v>30</v>
      </c>
      <c r="B21">
        <v>1105747200</v>
      </c>
      <c r="C21">
        <v>7.6600000000000001E-3</v>
      </c>
      <c r="D21">
        <v>5.5400000000000002E-4</v>
      </c>
      <c r="E21">
        <v>3.565E-3</v>
      </c>
      <c r="F21">
        <v>6.6800000000000002E-3</v>
      </c>
    </row>
    <row r="22" spans="1:6" x14ac:dyDescent="0.25">
      <c r="A22" t="s">
        <v>31</v>
      </c>
      <c r="B22">
        <v>1106352000</v>
      </c>
      <c r="C22">
        <v>6.5279999999999999E-3</v>
      </c>
      <c r="D22">
        <v>6.4499999999999996E-4</v>
      </c>
      <c r="E22">
        <v>4.0109999999999998E-3</v>
      </c>
      <c r="F22">
        <v>6.1310000000000002E-3</v>
      </c>
    </row>
    <row r="23" spans="1:6" x14ac:dyDescent="0.25">
      <c r="A23" t="s">
        <v>32</v>
      </c>
      <c r="B23">
        <v>1106956800</v>
      </c>
      <c r="C23">
        <v>3.9269999999999999E-3</v>
      </c>
      <c r="D23">
        <v>6.9499999999999998E-4</v>
      </c>
      <c r="E23">
        <v>3.9849999999999998E-3</v>
      </c>
      <c r="F23">
        <v>4.679E-3</v>
      </c>
    </row>
    <row r="24" spans="1:6" x14ac:dyDescent="0.25">
      <c r="A24" t="s">
        <v>33</v>
      </c>
      <c r="B24">
        <v>1107561600</v>
      </c>
      <c r="C24">
        <v>2.9919999999999999E-3</v>
      </c>
      <c r="D24">
        <v>7.2999999999999996E-4</v>
      </c>
      <c r="E24">
        <v>3.833E-3</v>
      </c>
      <c r="F24">
        <v>3.852E-3</v>
      </c>
    </row>
    <row r="25" spans="1:6" x14ac:dyDescent="0.25">
      <c r="A25" t="s">
        <v>34</v>
      </c>
      <c r="B25">
        <v>1108166400</v>
      </c>
      <c r="C25">
        <v>6.4070000000000004E-3</v>
      </c>
      <c r="D25">
        <v>8.1700000000000002E-4</v>
      </c>
      <c r="E25">
        <v>4.2189999999999997E-3</v>
      </c>
      <c r="F25">
        <v>4.9220000000000002E-3</v>
      </c>
    </row>
    <row r="26" spans="1:6" x14ac:dyDescent="0.25">
      <c r="A26" t="s">
        <v>35</v>
      </c>
      <c r="B26">
        <v>1108771200</v>
      </c>
      <c r="C26">
        <v>4.7419999999999997E-3</v>
      </c>
      <c r="D26">
        <v>8.7799999999999998E-4</v>
      </c>
      <c r="E26">
        <v>4.3030000000000004E-3</v>
      </c>
      <c r="F26">
        <v>4.8630000000000001E-3</v>
      </c>
    </row>
    <row r="27" spans="1:6" x14ac:dyDescent="0.25">
      <c r="A27" t="s">
        <v>36</v>
      </c>
      <c r="B27">
        <v>1109376000</v>
      </c>
      <c r="C27">
        <v>5.0860000000000002E-3</v>
      </c>
      <c r="D27">
        <v>9.4200000000000002E-4</v>
      </c>
      <c r="E27">
        <v>4.424E-3</v>
      </c>
      <c r="F27">
        <v>4.9519999999999998E-3</v>
      </c>
    </row>
    <row r="28" spans="1:6" x14ac:dyDescent="0.25">
      <c r="A28" t="s">
        <v>37</v>
      </c>
      <c r="B28">
        <v>1109980800</v>
      </c>
      <c r="C28">
        <v>7.574E-3</v>
      </c>
      <c r="D28">
        <v>1.044E-3</v>
      </c>
      <c r="E28">
        <v>4.9280000000000001E-3</v>
      </c>
      <c r="F28">
        <v>6.5180000000000004E-3</v>
      </c>
    </row>
    <row r="29" spans="1:6" x14ac:dyDescent="0.25">
      <c r="A29" t="s">
        <v>38</v>
      </c>
      <c r="B29">
        <v>1110582000</v>
      </c>
      <c r="C29">
        <v>5.7210000000000004E-3</v>
      </c>
      <c r="D29">
        <v>1.1150000000000001E-3</v>
      </c>
      <c r="E29">
        <v>5.0460000000000001E-3</v>
      </c>
      <c r="F29">
        <v>5.96E-3</v>
      </c>
    </row>
    <row r="30" spans="1:6" x14ac:dyDescent="0.25">
      <c r="A30" t="s">
        <v>39</v>
      </c>
      <c r="B30">
        <v>1111186800</v>
      </c>
      <c r="C30">
        <v>6.483E-3</v>
      </c>
      <c r="D30">
        <v>1.1969999999999999E-3</v>
      </c>
      <c r="E30">
        <v>5.2820000000000002E-3</v>
      </c>
      <c r="F30">
        <v>6.4200000000000004E-3</v>
      </c>
    </row>
    <row r="31" spans="1:6" x14ac:dyDescent="0.25">
      <c r="A31" t="s">
        <v>40</v>
      </c>
      <c r="B31">
        <v>1111791600</v>
      </c>
      <c r="C31">
        <v>1.4496999999999999E-2</v>
      </c>
      <c r="D31">
        <v>1.402E-3</v>
      </c>
      <c r="E31">
        <v>6.7669999999999996E-3</v>
      </c>
      <c r="F31">
        <v>1.1342E-2</v>
      </c>
    </row>
    <row r="32" spans="1:6" x14ac:dyDescent="0.25">
      <c r="A32" t="s">
        <v>41</v>
      </c>
      <c r="B32">
        <v>1112396400</v>
      </c>
      <c r="C32">
        <v>1.2045E-2</v>
      </c>
      <c r="D32">
        <v>1.565E-3</v>
      </c>
      <c r="E32">
        <v>7.62E-3</v>
      </c>
      <c r="F32">
        <v>1.1975E-2</v>
      </c>
    </row>
    <row r="33" spans="1:6" x14ac:dyDescent="0.25">
      <c r="A33" t="s">
        <v>42</v>
      </c>
      <c r="B33">
        <v>1113001200</v>
      </c>
      <c r="C33">
        <v>1.2514000000000001E-2</v>
      </c>
      <c r="D33">
        <v>1.7329999999999999E-3</v>
      </c>
      <c r="E33">
        <v>8.3999999999999995E-3</v>
      </c>
      <c r="F33">
        <v>1.2330000000000001E-2</v>
      </c>
    </row>
    <row r="34" spans="1:6" x14ac:dyDescent="0.25">
      <c r="A34" t="s">
        <v>43</v>
      </c>
      <c r="B34">
        <v>1113606000</v>
      </c>
      <c r="C34">
        <v>1.4165000000000001E-2</v>
      </c>
      <c r="D34">
        <v>1.9239999999999999E-3</v>
      </c>
      <c r="E34">
        <v>9.3109999999999998E-3</v>
      </c>
      <c r="F34">
        <v>1.3277000000000001E-2</v>
      </c>
    </row>
    <row r="35" spans="1:6" x14ac:dyDescent="0.25">
      <c r="A35" t="s">
        <v>44</v>
      </c>
      <c r="B35">
        <v>1114210800</v>
      </c>
      <c r="C35">
        <v>1.2135999999999999E-2</v>
      </c>
      <c r="D35">
        <v>2.0799999999999998E-3</v>
      </c>
      <c r="E35">
        <v>9.7560000000000008E-3</v>
      </c>
      <c r="F35">
        <v>1.2567999999999999E-2</v>
      </c>
    </row>
    <row r="36" spans="1:6" x14ac:dyDescent="0.25">
      <c r="A36" t="s">
        <v>45</v>
      </c>
      <c r="B36">
        <v>1114815600</v>
      </c>
      <c r="C36">
        <v>1.1129999999999999E-2</v>
      </c>
      <c r="D36">
        <v>2.2190000000000001E-3</v>
      </c>
      <c r="E36">
        <v>9.9819999999999996E-3</v>
      </c>
      <c r="F36">
        <v>1.1958E-2</v>
      </c>
    </row>
    <row r="37" spans="1:6" x14ac:dyDescent="0.25">
      <c r="A37" t="s">
        <v>46</v>
      </c>
      <c r="B37">
        <v>1115420400</v>
      </c>
      <c r="C37">
        <v>1.1008E-2</v>
      </c>
      <c r="D37">
        <v>2.3540000000000002E-3</v>
      </c>
      <c r="E37">
        <v>1.0122000000000001E-2</v>
      </c>
      <c r="F37">
        <v>1.1065999999999999E-2</v>
      </c>
    </row>
    <row r="38" spans="1:6" x14ac:dyDescent="0.25">
      <c r="A38" t="s">
        <v>47</v>
      </c>
      <c r="B38">
        <v>1116025200</v>
      </c>
      <c r="C38">
        <v>8.8970000000000004E-3</v>
      </c>
      <c r="D38">
        <v>2.454E-3</v>
      </c>
      <c r="E38">
        <v>9.9270000000000001E-3</v>
      </c>
      <c r="F38">
        <v>9.9489999999999995E-3</v>
      </c>
    </row>
    <row r="39" spans="1:6" x14ac:dyDescent="0.25">
      <c r="A39" t="s">
        <v>48</v>
      </c>
      <c r="B39">
        <v>1116630000</v>
      </c>
      <c r="C39">
        <v>9.8340000000000007E-3</v>
      </c>
      <c r="D39">
        <v>2.5669999999999998E-3</v>
      </c>
      <c r="E39">
        <v>9.9069999999999991E-3</v>
      </c>
      <c r="F39">
        <v>9.9069999999999991E-3</v>
      </c>
    </row>
    <row r="40" spans="1:6" x14ac:dyDescent="0.25">
      <c r="A40" t="s">
        <v>49</v>
      </c>
      <c r="B40">
        <v>1117234800</v>
      </c>
      <c r="C40">
        <v>1.1306E-2</v>
      </c>
      <c r="D40">
        <v>2.7009999999999998E-3</v>
      </c>
      <c r="E40">
        <v>1.0123999999999999E-2</v>
      </c>
      <c r="F40">
        <v>1.0717000000000001E-2</v>
      </c>
    </row>
    <row r="41" spans="1:6" x14ac:dyDescent="0.25">
      <c r="A41" t="s">
        <v>50</v>
      </c>
      <c r="B41">
        <v>1117839600</v>
      </c>
      <c r="C41">
        <v>8.5450000000000005E-3</v>
      </c>
      <c r="D41">
        <v>2.7899999999999999E-3</v>
      </c>
      <c r="E41">
        <v>9.8429999999999993E-3</v>
      </c>
      <c r="F41">
        <v>9.0690000000000007E-3</v>
      </c>
    </row>
    <row r="42" spans="1:6" x14ac:dyDescent="0.25">
      <c r="A42" t="s">
        <v>51</v>
      </c>
      <c r="B42">
        <v>1118444400</v>
      </c>
      <c r="C42">
        <v>8.711E-3</v>
      </c>
      <c r="D42">
        <v>2.8809999999999999E-3</v>
      </c>
      <c r="E42">
        <v>9.6620000000000004E-3</v>
      </c>
      <c r="F42">
        <v>8.9510000000000006E-3</v>
      </c>
    </row>
    <row r="43" spans="1:6" x14ac:dyDescent="0.25">
      <c r="A43" t="s">
        <v>52</v>
      </c>
      <c r="B43">
        <v>1119049200</v>
      </c>
      <c r="C43">
        <v>8.5719999999999998E-3</v>
      </c>
      <c r="D43">
        <v>2.9680000000000002E-3</v>
      </c>
      <c r="E43">
        <v>9.4780000000000003E-3</v>
      </c>
      <c r="F43">
        <v>8.6639999999999998E-3</v>
      </c>
    </row>
    <row r="44" spans="1:6" x14ac:dyDescent="0.25">
      <c r="A44" t="s">
        <v>53</v>
      </c>
      <c r="B44">
        <v>1119654000</v>
      </c>
      <c r="C44">
        <v>8.9250000000000006E-3</v>
      </c>
      <c r="D44">
        <v>3.0590000000000001E-3</v>
      </c>
      <c r="E44">
        <v>9.3919999999999993E-3</v>
      </c>
      <c r="F44">
        <v>8.9549999999999994E-3</v>
      </c>
    </row>
    <row r="45" spans="1:6" x14ac:dyDescent="0.25">
      <c r="A45" t="s">
        <v>54</v>
      </c>
      <c r="B45">
        <v>1120258800</v>
      </c>
      <c r="C45">
        <v>1.1227000000000001E-2</v>
      </c>
      <c r="D45">
        <v>3.1849999999999999E-3</v>
      </c>
      <c r="E45">
        <v>9.7099999999999999E-3</v>
      </c>
      <c r="F45">
        <v>1.0803999999999999E-2</v>
      </c>
    </row>
    <row r="46" spans="1:6" x14ac:dyDescent="0.25">
      <c r="A46" t="s">
        <v>55</v>
      </c>
      <c r="B46">
        <v>1120863600</v>
      </c>
      <c r="C46">
        <v>1.1209999999999999E-2</v>
      </c>
      <c r="D46">
        <v>3.3080000000000002E-3</v>
      </c>
      <c r="E46">
        <v>9.9290000000000003E-3</v>
      </c>
      <c r="F46">
        <v>1.0737E-2</v>
      </c>
    </row>
    <row r="47" spans="1:6" x14ac:dyDescent="0.25">
      <c r="A47" t="s">
        <v>56</v>
      </c>
      <c r="B47">
        <v>1121468400</v>
      </c>
      <c r="C47">
        <v>1.2434000000000001E-2</v>
      </c>
      <c r="D47">
        <v>3.4480000000000001E-3</v>
      </c>
      <c r="E47">
        <v>1.0347E-2</v>
      </c>
      <c r="F47">
        <v>1.213E-2</v>
      </c>
    </row>
    <row r="48" spans="1:6" x14ac:dyDescent="0.25">
      <c r="A48" t="s">
        <v>57</v>
      </c>
      <c r="B48">
        <v>1122073200</v>
      </c>
      <c r="C48">
        <v>9.7470000000000005E-3</v>
      </c>
      <c r="D48">
        <v>3.5439999999999998E-3</v>
      </c>
      <c r="E48">
        <v>1.0234E-2</v>
      </c>
      <c r="F48">
        <v>1.0579E-2</v>
      </c>
    </row>
    <row r="49" spans="1:6" x14ac:dyDescent="0.25">
      <c r="A49" t="s">
        <v>58</v>
      </c>
      <c r="B49">
        <v>1122678000</v>
      </c>
      <c r="C49">
        <v>4.8780000000000004E-3</v>
      </c>
      <c r="D49">
        <v>3.5639999999999999E-3</v>
      </c>
      <c r="E49">
        <v>9.3620000000000005E-3</v>
      </c>
      <c r="F49">
        <v>7.123E-3</v>
      </c>
    </row>
    <row r="50" spans="1:6" x14ac:dyDescent="0.25">
      <c r="A50" t="s">
        <v>59</v>
      </c>
      <c r="B50">
        <v>1123282800</v>
      </c>
      <c r="C50">
        <v>1.4760000000000001E-3</v>
      </c>
      <c r="D50">
        <v>3.532E-3</v>
      </c>
      <c r="E50">
        <v>8.0820000000000006E-3</v>
      </c>
      <c r="F50">
        <v>3.64E-3</v>
      </c>
    </row>
    <row r="51" spans="1:6" x14ac:dyDescent="0.25">
      <c r="A51" t="s">
        <v>60</v>
      </c>
      <c r="B51">
        <v>1123887600</v>
      </c>
      <c r="C51">
        <v>0</v>
      </c>
      <c r="D51">
        <v>3.4770000000000001E-3</v>
      </c>
      <c r="E51">
        <v>6.783E-3</v>
      </c>
      <c r="F51">
        <v>1.5280000000000001E-3</v>
      </c>
    </row>
    <row r="52" spans="1:6" x14ac:dyDescent="0.25">
      <c r="A52" t="s">
        <v>61</v>
      </c>
      <c r="B52">
        <v>1124492400</v>
      </c>
      <c r="C52">
        <v>0</v>
      </c>
      <c r="D52">
        <v>3.424E-3</v>
      </c>
      <c r="E52">
        <v>5.6930000000000001E-3</v>
      </c>
      <c r="F52">
        <v>6.4199999999999999E-4</v>
      </c>
    </row>
    <row r="53" spans="1:6" x14ac:dyDescent="0.25">
      <c r="A53" t="s">
        <v>62</v>
      </c>
      <c r="B53">
        <v>1125097200</v>
      </c>
      <c r="C53">
        <v>0</v>
      </c>
      <c r="D53">
        <v>3.3709999999999999E-3</v>
      </c>
      <c r="E53">
        <v>4.7780000000000001E-3</v>
      </c>
      <c r="F53">
        <v>2.6899999999999998E-4</v>
      </c>
    </row>
    <row r="54" spans="1:6" x14ac:dyDescent="0.25">
      <c r="A54" t="s">
        <v>63</v>
      </c>
      <c r="B54">
        <v>1125702000</v>
      </c>
      <c r="C54">
        <v>0</v>
      </c>
      <c r="D54">
        <v>3.3189999999999999E-3</v>
      </c>
      <c r="E54">
        <v>4.0109999999999998E-3</v>
      </c>
      <c r="F54">
        <v>1.13E-4</v>
      </c>
    </row>
    <row r="55" spans="1:6" x14ac:dyDescent="0.25">
      <c r="A55" t="s">
        <v>64</v>
      </c>
      <c r="B55">
        <v>1126306800</v>
      </c>
      <c r="C55">
        <v>0</v>
      </c>
      <c r="D55">
        <v>3.2680000000000001E-3</v>
      </c>
      <c r="E55">
        <v>3.3660000000000001E-3</v>
      </c>
      <c r="F55">
        <v>4.6999999999999997E-5</v>
      </c>
    </row>
    <row r="56" spans="1:6" x14ac:dyDescent="0.25">
      <c r="A56" t="s">
        <v>65</v>
      </c>
      <c r="B56">
        <v>1126911600</v>
      </c>
      <c r="C56">
        <v>0</v>
      </c>
      <c r="D56">
        <v>3.2169999999999998E-3</v>
      </c>
      <c r="E56">
        <v>2.8249999999999998E-3</v>
      </c>
      <c r="F56">
        <v>2.0000000000000002E-5</v>
      </c>
    </row>
    <row r="57" spans="1:6" x14ac:dyDescent="0.25">
      <c r="A57" t="s">
        <v>66</v>
      </c>
      <c r="B57">
        <v>1127516400</v>
      </c>
      <c r="C57">
        <v>0</v>
      </c>
      <c r="D57">
        <v>3.1679999999999998E-3</v>
      </c>
      <c r="E57">
        <v>2.3709999999999998E-3</v>
      </c>
      <c r="F57">
        <v>7.9999999999999996E-6</v>
      </c>
    </row>
    <row r="58" spans="1:6" x14ac:dyDescent="0.25">
      <c r="A58" t="s">
        <v>67</v>
      </c>
      <c r="B58">
        <v>1128121200</v>
      </c>
      <c r="C58">
        <v>0</v>
      </c>
      <c r="D58">
        <v>3.1189999999999998E-3</v>
      </c>
      <c r="E58">
        <v>1.99E-3</v>
      </c>
      <c r="F58">
        <v>3.9999999999999998E-6</v>
      </c>
    </row>
    <row r="59" spans="1:6" x14ac:dyDescent="0.25">
      <c r="A59" t="s">
        <v>68</v>
      </c>
      <c r="B59">
        <v>1128726000</v>
      </c>
      <c r="C59">
        <v>0</v>
      </c>
      <c r="D59">
        <v>3.0709999999999999E-3</v>
      </c>
      <c r="E59">
        <v>1.67E-3</v>
      </c>
      <c r="F59">
        <v>9.9999999999999995E-7</v>
      </c>
    </row>
    <row r="60" spans="1:6" x14ac:dyDescent="0.25">
      <c r="A60" t="s">
        <v>69</v>
      </c>
      <c r="B60">
        <v>1129330800</v>
      </c>
      <c r="C60">
        <v>0</v>
      </c>
      <c r="D60">
        <v>3.0240000000000002E-3</v>
      </c>
      <c r="E60">
        <v>1.402E-3</v>
      </c>
      <c r="F60">
        <v>1.9999999999999999E-6</v>
      </c>
    </row>
    <row r="61" spans="1:6" x14ac:dyDescent="0.25">
      <c r="A61" t="s">
        <v>70</v>
      </c>
      <c r="B61">
        <v>1129935600</v>
      </c>
      <c r="C61">
        <v>7.2000000000000005E-4</v>
      </c>
      <c r="D61">
        <v>2.9880000000000002E-3</v>
      </c>
      <c r="E61">
        <v>1.299E-3</v>
      </c>
      <c r="F61">
        <v>5.5199999999999997E-4</v>
      </c>
    </row>
    <row r="62" spans="1:6" x14ac:dyDescent="0.25">
      <c r="A62" t="s">
        <v>71</v>
      </c>
      <c r="B62">
        <v>1130540400</v>
      </c>
      <c r="C62">
        <v>2.617E-3</v>
      </c>
      <c r="D62">
        <v>2.9819999999999998E-3</v>
      </c>
      <c r="E62">
        <v>1.511E-3</v>
      </c>
      <c r="F62">
        <v>1.781E-3</v>
      </c>
    </row>
    <row r="63" spans="1:6" x14ac:dyDescent="0.25">
      <c r="A63" t="s">
        <v>72</v>
      </c>
      <c r="B63">
        <v>1131148800</v>
      </c>
      <c r="C63">
        <v>4.973E-3</v>
      </c>
      <c r="D63">
        <v>3.0130000000000001E-3</v>
      </c>
      <c r="E63">
        <v>2.0630000000000002E-3</v>
      </c>
      <c r="F63">
        <v>3.5539999999999999E-3</v>
      </c>
    </row>
    <row r="64" spans="1:6" x14ac:dyDescent="0.25">
      <c r="A64" t="s">
        <v>73</v>
      </c>
      <c r="B64">
        <v>1131753600</v>
      </c>
      <c r="C64">
        <v>2.4659999999999999E-3</v>
      </c>
      <c r="D64">
        <v>3.0040000000000002E-3</v>
      </c>
      <c r="E64">
        <v>2.1289999999999998E-3</v>
      </c>
      <c r="F64">
        <v>2.9719999999999998E-3</v>
      </c>
    </row>
    <row r="65" spans="1:6" x14ac:dyDescent="0.25">
      <c r="A65" t="s">
        <v>74</v>
      </c>
      <c r="B65">
        <v>1132358400</v>
      </c>
      <c r="C65">
        <v>3.9069999999999999E-3</v>
      </c>
      <c r="D65">
        <v>3.0179999999999998E-3</v>
      </c>
      <c r="E65">
        <v>2.4220000000000001E-3</v>
      </c>
      <c r="F65">
        <v>3.689E-3</v>
      </c>
    </row>
    <row r="66" spans="1:6" x14ac:dyDescent="0.25">
      <c r="A66" t="s">
        <v>75</v>
      </c>
      <c r="B66">
        <v>1132963200</v>
      </c>
      <c r="C66">
        <v>1.4843E-2</v>
      </c>
      <c r="D66">
        <v>3.199E-3</v>
      </c>
      <c r="E66">
        <v>4.4390000000000002E-3</v>
      </c>
      <c r="F66">
        <v>1.0671999999999999E-2</v>
      </c>
    </row>
    <row r="67" spans="1:6" x14ac:dyDescent="0.25">
      <c r="A67" t="s">
        <v>76</v>
      </c>
      <c r="B67">
        <v>1133568000</v>
      </c>
      <c r="C67">
        <v>9.8499999999999994E-3</v>
      </c>
      <c r="D67">
        <v>3.3010000000000001E-3</v>
      </c>
      <c r="E67">
        <v>5.2820000000000002E-3</v>
      </c>
      <c r="F67">
        <v>9.8510000000000004E-3</v>
      </c>
    </row>
    <row r="68" spans="1:6" x14ac:dyDescent="0.25">
      <c r="A68" t="s">
        <v>77</v>
      </c>
      <c r="B68">
        <v>1134172800</v>
      </c>
      <c r="C68">
        <v>6.2630000000000003E-3</v>
      </c>
      <c r="D68">
        <v>3.346E-3</v>
      </c>
      <c r="E68">
        <v>5.4450000000000002E-3</v>
      </c>
      <c r="F68">
        <v>7.9570000000000005E-3</v>
      </c>
    </row>
    <row r="69" spans="1:6" x14ac:dyDescent="0.25">
      <c r="A69" t="s">
        <v>78</v>
      </c>
      <c r="B69">
        <v>1134777600</v>
      </c>
      <c r="C69">
        <v>6.8199999999999997E-3</v>
      </c>
      <c r="D69">
        <v>3.3990000000000001E-3</v>
      </c>
      <c r="E69">
        <v>5.6680000000000003E-3</v>
      </c>
      <c r="F69">
        <v>7.4200000000000004E-3</v>
      </c>
    </row>
    <row r="70" spans="1:6" x14ac:dyDescent="0.25">
      <c r="A70" t="s">
        <v>79</v>
      </c>
      <c r="B70">
        <v>1135382400</v>
      </c>
      <c r="C70">
        <v>8.7250000000000001E-3</v>
      </c>
      <c r="D70">
        <v>3.4810000000000002E-3</v>
      </c>
      <c r="E70">
        <v>6.1419999999999999E-3</v>
      </c>
      <c r="F70">
        <v>7.9799999999999992E-3</v>
      </c>
    </row>
    <row r="71" spans="1:6" x14ac:dyDescent="0.25">
      <c r="A71" t="s">
        <v>80</v>
      </c>
      <c r="B71">
        <v>1135987200</v>
      </c>
      <c r="C71">
        <v>5.8830000000000002E-3</v>
      </c>
      <c r="D71">
        <v>3.5170000000000002E-3</v>
      </c>
      <c r="E71">
        <v>6.0980000000000001E-3</v>
      </c>
      <c r="F71">
        <v>6.8040000000000002E-3</v>
      </c>
    </row>
    <row r="72" spans="1:6" x14ac:dyDescent="0.25">
      <c r="A72" t="s">
        <v>81</v>
      </c>
      <c r="B72">
        <v>1136592000</v>
      </c>
      <c r="C72">
        <v>6.5919999999999998E-3</v>
      </c>
      <c r="D72">
        <v>3.565E-3</v>
      </c>
      <c r="E72">
        <v>6.1919999999999996E-3</v>
      </c>
      <c r="F72">
        <v>7.0320000000000001E-3</v>
      </c>
    </row>
    <row r="73" spans="1:6" x14ac:dyDescent="0.25">
      <c r="A73" t="s">
        <v>82</v>
      </c>
      <c r="B73">
        <v>1137196800</v>
      </c>
      <c r="C73">
        <v>1.1618E-2</v>
      </c>
      <c r="D73">
        <v>3.6879999999999999E-3</v>
      </c>
      <c r="E73">
        <v>7.084E-3</v>
      </c>
      <c r="F73">
        <v>1.0187999999999999E-2</v>
      </c>
    </row>
    <row r="74" spans="1:6" x14ac:dyDescent="0.25">
      <c r="A74" t="s">
        <v>83</v>
      </c>
      <c r="B74">
        <v>1137801600</v>
      </c>
      <c r="C74">
        <v>1.6497000000000001E-2</v>
      </c>
      <c r="D74">
        <v>3.8839999999999999E-3</v>
      </c>
      <c r="E74">
        <v>8.5559999999999994E-3</v>
      </c>
      <c r="F74">
        <v>1.3287999999999999E-2</v>
      </c>
    </row>
    <row r="75" spans="1:6" x14ac:dyDescent="0.25">
      <c r="A75" t="s">
        <v>84</v>
      </c>
      <c r="B75">
        <v>1138406400</v>
      </c>
      <c r="C75">
        <v>1.4581E-2</v>
      </c>
      <c r="D75">
        <v>4.0480000000000004E-3</v>
      </c>
      <c r="E75">
        <v>9.528E-3</v>
      </c>
      <c r="F75">
        <v>1.4246999999999999E-2</v>
      </c>
    </row>
    <row r="76" spans="1:6" x14ac:dyDescent="0.25">
      <c r="A76" t="s">
        <v>85</v>
      </c>
      <c r="B76">
        <v>1139011200</v>
      </c>
      <c r="C76">
        <v>1.2747E-2</v>
      </c>
      <c r="D76">
        <v>4.182E-3</v>
      </c>
      <c r="E76">
        <v>1.0057999999999999E-2</v>
      </c>
      <c r="F76">
        <v>1.3752E-2</v>
      </c>
    </row>
    <row r="77" spans="1:6" x14ac:dyDescent="0.25">
      <c r="A77" t="s">
        <v>86</v>
      </c>
      <c r="B77">
        <v>1139616000</v>
      </c>
      <c r="C77">
        <v>1.4713E-2</v>
      </c>
      <c r="D77">
        <v>4.3429999999999996E-3</v>
      </c>
      <c r="E77">
        <v>1.0801E-2</v>
      </c>
      <c r="F77">
        <v>1.4396000000000001E-2</v>
      </c>
    </row>
    <row r="78" spans="1:6" x14ac:dyDescent="0.25">
      <c r="A78" t="s">
        <v>87</v>
      </c>
      <c r="B78">
        <v>1140220800</v>
      </c>
      <c r="C78">
        <v>9.6749999999999996E-3</v>
      </c>
      <c r="D78">
        <v>4.424E-3</v>
      </c>
      <c r="E78">
        <v>1.0573000000000001E-2</v>
      </c>
      <c r="F78">
        <v>1.0923E-2</v>
      </c>
    </row>
    <row r="79" spans="1:6" x14ac:dyDescent="0.25">
      <c r="A79" t="s">
        <v>88</v>
      </c>
      <c r="B79">
        <v>1140825600</v>
      </c>
      <c r="C79">
        <v>4.6579999999999998E-3</v>
      </c>
      <c r="D79">
        <v>4.4279999999999996E-3</v>
      </c>
      <c r="E79">
        <v>9.6349999999999995E-3</v>
      </c>
      <c r="F79">
        <v>7.548E-3</v>
      </c>
    </row>
    <row r="80" spans="1:6" x14ac:dyDescent="0.25">
      <c r="A80" t="s">
        <v>89</v>
      </c>
      <c r="B80">
        <v>1141430400</v>
      </c>
      <c r="C80">
        <v>4.7619999999999997E-3</v>
      </c>
      <c r="D80">
        <v>4.4320000000000002E-3</v>
      </c>
      <c r="E80">
        <v>8.829E-3</v>
      </c>
      <c r="F80">
        <v>5.5690000000000002E-3</v>
      </c>
    </row>
    <row r="81" spans="1:6" x14ac:dyDescent="0.25">
      <c r="A81" t="s">
        <v>90</v>
      </c>
      <c r="B81">
        <v>1142031600</v>
      </c>
      <c r="C81">
        <v>3.2169999999999998E-3</v>
      </c>
      <c r="D81">
        <v>4.4140000000000004E-3</v>
      </c>
      <c r="E81">
        <v>7.9539999999999993E-3</v>
      </c>
      <c r="F81">
        <v>4.627E-3</v>
      </c>
    </row>
    <row r="82" spans="1:6" x14ac:dyDescent="0.25">
      <c r="A82" t="s">
        <v>91</v>
      </c>
      <c r="B82">
        <v>1142636400</v>
      </c>
      <c r="C82">
        <v>8.2880000000000002E-3</v>
      </c>
      <c r="D82">
        <v>4.4730000000000004E-3</v>
      </c>
      <c r="E82">
        <v>7.986E-3</v>
      </c>
      <c r="F82">
        <v>6.4609999999999997E-3</v>
      </c>
    </row>
    <row r="83" spans="1:6" x14ac:dyDescent="0.25">
      <c r="A83" t="s">
        <v>92</v>
      </c>
      <c r="B83">
        <v>1143241200</v>
      </c>
      <c r="C83">
        <v>6.0499999999999998E-3</v>
      </c>
      <c r="D83">
        <v>4.496E-3</v>
      </c>
      <c r="E83">
        <v>7.6689999999999996E-3</v>
      </c>
      <c r="F83">
        <v>6.1900000000000002E-3</v>
      </c>
    </row>
    <row r="84" spans="1:6" x14ac:dyDescent="0.25">
      <c r="A84" t="s">
        <v>93</v>
      </c>
      <c r="B84">
        <v>1143846000</v>
      </c>
      <c r="C84">
        <v>3.1689999999999999E-3</v>
      </c>
      <c r="D84">
        <v>4.4759999999999999E-3</v>
      </c>
      <c r="E84">
        <v>6.9319999999999998E-3</v>
      </c>
      <c r="F84">
        <v>4.2339999999999999E-3</v>
      </c>
    </row>
    <row r="85" spans="1:6" x14ac:dyDescent="0.25">
      <c r="A85" t="s">
        <v>94</v>
      </c>
      <c r="B85">
        <v>1144450800</v>
      </c>
      <c r="C85">
        <v>1.4660000000000001E-3</v>
      </c>
      <c r="D85">
        <v>4.4289999999999998E-3</v>
      </c>
      <c r="E85">
        <v>6.0540000000000004E-3</v>
      </c>
      <c r="F85">
        <v>2.6489999999999999E-3</v>
      </c>
    </row>
    <row r="86" spans="1:6" x14ac:dyDescent="0.25">
      <c r="A86" t="s">
        <v>95</v>
      </c>
      <c r="B86">
        <v>1145055600</v>
      </c>
      <c r="C86">
        <v>5.1999999999999995E-4</v>
      </c>
      <c r="D86">
        <v>4.3689999999999996E-3</v>
      </c>
      <c r="E86">
        <v>5.1599999999999997E-3</v>
      </c>
      <c r="F86">
        <v>1.33E-3</v>
      </c>
    </row>
    <row r="87" spans="1:6" x14ac:dyDescent="0.25">
      <c r="A87" t="s">
        <v>96</v>
      </c>
      <c r="B87">
        <v>1145660400</v>
      </c>
      <c r="C87">
        <v>1.712E-3</v>
      </c>
      <c r="D87">
        <v>4.3280000000000002E-3</v>
      </c>
      <c r="E87">
        <v>4.6090000000000002E-3</v>
      </c>
      <c r="F87">
        <v>1.627E-3</v>
      </c>
    </row>
    <row r="88" spans="1:6" x14ac:dyDescent="0.25">
      <c r="A88" t="s">
        <v>97</v>
      </c>
      <c r="B88">
        <v>1146265200</v>
      </c>
      <c r="C88">
        <v>2.7980000000000001E-3</v>
      </c>
      <c r="D88">
        <v>4.3039999999999997E-3</v>
      </c>
      <c r="E88">
        <v>4.3200000000000001E-3</v>
      </c>
      <c r="F88">
        <v>2.3760000000000001E-3</v>
      </c>
    </row>
    <row r="89" spans="1:6" x14ac:dyDescent="0.25">
      <c r="A89" t="s">
        <v>98</v>
      </c>
      <c r="B89">
        <v>1146870000</v>
      </c>
      <c r="C89">
        <v>2.6710000000000002E-3</v>
      </c>
      <c r="D89">
        <v>4.2789999999999998E-3</v>
      </c>
      <c r="E89">
        <v>4.0540000000000003E-3</v>
      </c>
      <c r="F89">
        <v>2.5560000000000001E-3</v>
      </c>
    </row>
    <row r="90" spans="1:6" x14ac:dyDescent="0.25">
      <c r="A90" t="s">
        <v>99</v>
      </c>
      <c r="B90">
        <v>1147474800</v>
      </c>
      <c r="C90">
        <v>1.756E-3</v>
      </c>
      <c r="D90">
        <v>4.2399999999999998E-3</v>
      </c>
      <c r="E90">
        <v>3.6840000000000002E-3</v>
      </c>
      <c r="F90">
        <v>2.0869999999999999E-3</v>
      </c>
    </row>
    <row r="91" spans="1:6" x14ac:dyDescent="0.25">
      <c r="A91" t="s">
        <v>100</v>
      </c>
      <c r="B91">
        <v>1148079600</v>
      </c>
      <c r="C91">
        <v>1.073E-3</v>
      </c>
      <c r="D91">
        <v>4.1910000000000003E-3</v>
      </c>
      <c r="E91">
        <v>3.2599999999999999E-3</v>
      </c>
      <c r="F91">
        <v>1.4450000000000001E-3</v>
      </c>
    </row>
    <row r="92" spans="1:6" x14ac:dyDescent="0.25">
      <c r="A92" t="s">
        <v>101</v>
      </c>
      <c r="B92">
        <v>1148684400</v>
      </c>
      <c r="C92">
        <v>2.0149999999999999E-3</v>
      </c>
      <c r="D92">
        <v>4.1570000000000001E-3</v>
      </c>
      <c r="E92">
        <v>3.065E-3</v>
      </c>
      <c r="F92">
        <v>1.8829999999999999E-3</v>
      </c>
    </row>
    <row r="93" spans="1:6" x14ac:dyDescent="0.25">
      <c r="A93" t="s">
        <v>102</v>
      </c>
      <c r="B93">
        <v>1149289200</v>
      </c>
      <c r="C93">
        <v>9.7799999999999992E-4</v>
      </c>
      <c r="D93">
        <v>4.1079999999999997E-3</v>
      </c>
      <c r="E93">
        <v>2.7269999999999998E-3</v>
      </c>
      <c r="F93">
        <v>1.3190000000000001E-3</v>
      </c>
    </row>
    <row r="94" spans="1:6" x14ac:dyDescent="0.25">
      <c r="A94" t="s">
        <v>103</v>
      </c>
      <c r="B94">
        <v>1149894000</v>
      </c>
      <c r="C94">
        <v>5.8500000000000002E-4</v>
      </c>
      <c r="D94">
        <v>4.0540000000000003E-3</v>
      </c>
      <c r="E94">
        <v>2.382E-3</v>
      </c>
      <c r="F94">
        <v>8.83E-4</v>
      </c>
    </row>
    <row r="95" spans="1:6" x14ac:dyDescent="0.25">
      <c r="A95" t="s">
        <v>104</v>
      </c>
      <c r="B95">
        <v>1150498800</v>
      </c>
      <c r="C95">
        <v>9.1200000000000005E-4</v>
      </c>
      <c r="D95">
        <v>4.0049999999999999E-3</v>
      </c>
      <c r="E95">
        <v>2.147E-3</v>
      </c>
      <c r="F95">
        <v>9.3300000000000002E-4</v>
      </c>
    </row>
    <row r="96" spans="1:6" x14ac:dyDescent="0.25">
      <c r="A96" t="s">
        <v>105</v>
      </c>
      <c r="B96">
        <v>1151103600</v>
      </c>
      <c r="C96">
        <v>1.2160000000000001E-3</v>
      </c>
      <c r="D96">
        <v>3.9620000000000002E-3</v>
      </c>
      <c r="E96">
        <v>1.9949999999999998E-3</v>
      </c>
      <c r="F96">
        <v>1.067E-3</v>
      </c>
    </row>
    <row r="97" spans="1:6" x14ac:dyDescent="0.25">
      <c r="A97" t="s">
        <v>106</v>
      </c>
      <c r="B97">
        <v>1151708400</v>
      </c>
      <c r="C97">
        <v>1.457E-3</v>
      </c>
      <c r="D97">
        <v>3.9230000000000003E-3</v>
      </c>
      <c r="E97">
        <v>1.908E-3</v>
      </c>
      <c r="F97">
        <v>1.291E-3</v>
      </c>
    </row>
    <row r="98" spans="1:6" x14ac:dyDescent="0.25">
      <c r="A98" t="s">
        <v>107</v>
      </c>
      <c r="B98">
        <v>1152313200</v>
      </c>
      <c r="C98">
        <v>1.4909999999999999E-3</v>
      </c>
      <c r="D98">
        <v>3.8860000000000001E-3</v>
      </c>
      <c r="E98">
        <v>1.841E-3</v>
      </c>
      <c r="F98">
        <v>1.431E-3</v>
      </c>
    </row>
    <row r="99" spans="1:6" x14ac:dyDescent="0.25">
      <c r="A99" t="s">
        <v>108</v>
      </c>
      <c r="B99">
        <v>1152918000</v>
      </c>
      <c r="C99">
        <v>1.66E-3</v>
      </c>
      <c r="D99">
        <v>3.8509999999999998E-3</v>
      </c>
      <c r="E99">
        <v>1.815E-3</v>
      </c>
      <c r="F99">
        <v>1.635E-3</v>
      </c>
    </row>
    <row r="100" spans="1:6" x14ac:dyDescent="0.25">
      <c r="A100" t="s">
        <v>109</v>
      </c>
      <c r="B100">
        <v>1153522800</v>
      </c>
      <c r="C100">
        <v>3.1679999999999998E-3</v>
      </c>
      <c r="D100">
        <v>3.8409999999999998E-3</v>
      </c>
      <c r="E100">
        <v>2.0370000000000002E-3</v>
      </c>
      <c r="F100">
        <v>2.65E-3</v>
      </c>
    </row>
    <row r="101" spans="1:6" x14ac:dyDescent="0.25">
      <c r="A101" t="s">
        <v>110</v>
      </c>
      <c r="B101">
        <v>1154127600</v>
      </c>
      <c r="C101">
        <v>3.0990000000000002E-3</v>
      </c>
      <c r="D101">
        <v>3.8289999999999999E-3</v>
      </c>
      <c r="E101">
        <v>2.2039999999999998E-3</v>
      </c>
      <c r="F101">
        <v>2.8779999999999999E-3</v>
      </c>
    </row>
    <row r="102" spans="1:6" x14ac:dyDescent="0.25">
      <c r="A102" t="s">
        <v>111</v>
      </c>
      <c r="B102">
        <v>1154732400</v>
      </c>
      <c r="C102">
        <v>2.2669999999999999E-3</v>
      </c>
      <c r="D102">
        <v>3.8049999999999998E-3</v>
      </c>
      <c r="E102">
        <v>2.2160000000000001E-3</v>
      </c>
      <c r="F102">
        <v>2.5920000000000001E-3</v>
      </c>
    </row>
    <row r="103" spans="1:6" x14ac:dyDescent="0.25">
      <c r="A103" t="s">
        <v>112</v>
      </c>
      <c r="B103">
        <v>1155337200</v>
      </c>
      <c r="C103">
        <v>3.882E-3</v>
      </c>
      <c r="D103">
        <v>3.8059999999999999E-3</v>
      </c>
      <c r="E103">
        <v>2.4780000000000002E-3</v>
      </c>
      <c r="F103">
        <v>3.2680000000000001E-3</v>
      </c>
    </row>
    <row r="104" spans="1:6" x14ac:dyDescent="0.25">
      <c r="A104" t="s">
        <v>113</v>
      </c>
      <c r="B104">
        <v>1155942000</v>
      </c>
      <c r="C104">
        <v>2.5920000000000001E-3</v>
      </c>
      <c r="D104">
        <v>3.787E-3</v>
      </c>
      <c r="E104">
        <v>2.4910000000000002E-3</v>
      </c>
      <c r="F104">
        <v>2.8159999999999999E-3</v>
      </c>
    </row>
    <row r="105" spans="1:6" x14ac:dyDescent="0.25">
      <c r="A105" t="s">
        <v>114</v>
      </c>
      <c r="B105">
        <v>1156546800</v>
      </c>
      <c r="C105">
        <v>2.7620000000000001E-3</v>
      </c>
      <c r="D105">
        <v>3.771E-3</v>
      </c>
      <c r="E105">
        <v>2.5330000000000001E-3</v>
      </c>
      <c r="F105">
        <v>2.7880000000000001E-3</v>
      </c>
    </row>
    <row r="106" spans="1:6" x14ac:dyDescent="0.25">
      <c r="A106" t="s">
        <v>115</v>
      </c>
      <c r="B106">
        <v>1157151600</v>
      </c>
      <c r="C106">
        <v>2.807E-3</v>
      </c>
      <c r="D106">
        <v>3.7559999999999998E-3</v>
      </c>
      <c r="E106">
        <v>2.575E-3</v>
      </c>
      <c r="F106">
        <v>2.7929999999999999E-3</v>
      </c>
    </row>
    <row r="107" spans="1:6" x14ac:dyDescent="0.25">
      <c r="A107" t="s">
        <v>116</v>
      </c>
      <c r="B107">
        <v>1157756400</v>
      </c>
      <c r="C107">
        <v>2.9009999999999999E-3</v>
      </c>
      <c r="D107">
        <v>3.7420000000000001E-3</v>
      </c>
      <c r="E107">
        <v>2.6259999999999999E-3</v>
      </c>
      <c r="F107">
        <v>2.8649999999999999E-3</v>
      </c>
    </row>
    <row r="108" spans="1:6" x14ac:dyDescent="0.25">
      <c r="A108" t="s">
        <v>117</v>
      </c>
      <c r="B108">
        <v>1158361200</v>
      </c>
      <c r="C108">
        <v>2.8449999999999999E-3</v>
      </c>
      <c r="D108">
        <v>3.728E-3</v>
      </c>
      <c r="E108">
        <v>2.6519999999999998E-3</v>
      </c>
      <c r="F108">
        <v>2.7309999999999999E-3</v>
      </c>
    </row>
    <row r="109" spans="1:6" x14ac:dyDescent="0.25">
      <c r="A109" t="s">
        <v>118</v>
      </c>
      <c r="B109">
        <v>1158966000</v>
      </c>
      <c r="C109">
        <v>2.5739999999999999E-3</v>
      </c>
      <c r="D109">
        <v>3.7100000000000002E-3</v>
      </c>
      <c r="E109">
        <v>2.6380000000000002E-3</v>
      </c>
      <c r="F109">
        <v>2.6280000000000001E-3</v>
      </c>
    </row>
    <row r="110" spans="1:6" x14ac:dyDescent="0.25">
      <c r="A110" t="s">
        <v>119</v>
      </c>
      <c r="B110">
        <v>1159570800</v>
      </c>
      <c r="C110">
        <v>2.9559999999999999E-3</v>
      </c>
      <c r="D110">
        <v>3.6979999999999999E-3</v>
      </c>
      <c r="E110">
        <v>2.6870000000000002E-3</v>
      </c>
      <c r="F110">
        <v>2.8080000000000002E-3</v>
      </c>
    </row>
    <row r="111" spans="1:6" x14ac:dyDescent="0.25">
      <c r="A111" t="s">
        <v>120</v>
      </c>
      <c r="B111">
        <v>1160175600</v>
      </c>
      <c r="C111">
        <v>2.9039999999999999E-3</v>
      </c>
      <c r="D111">
        <v>3.686E-3</v>
      </c>
      <c r="E111">
        <v>2.7179999999999999E-3</v>
      </c>
      <c r="F111">
        <v>2.8050000000000002E-3</v>
      </c>
    </row>
    <row r="112" spans="1:6" x14ac:dyDescent="0.25">
      <c r="A112" t="s">
        <v>121</v>
      </c>
      <c r="B112">
        <v>1160780400</v>
      </c>
      <c r="C112">
        <v>1.3079999999999999E-3</v>
      </c>
      <c r="D112">
        <v>3.6489999999999999E-3</v>
      </c>
      <c r="E112">
        <v>2.503E-3</v>
      </c>
      <c r="F112">
        <v>2.1810000000000002E-3</v>
      </c>
    </row>
    <row r="113" spans="1:6" x14ac:dyDescent="0.25">
      <c r="A113" t="s">
        <v>122</v>
      </c>
      <c r="B113">
        <v>1161385200</v>
      </c>
      <c r="C113">
        <v>4.653E-3</v>
      </c>
      <c r="D113">
        <v>3.6649999999999999E-3</v>
      </c>
      <c r="E113">
        <v>2.846E-3</v>
      </c>
      <c r="F113">
        <v>3.6110000000000001E-3</v>
      </c>
    </row>
    <row r="114" spans="1:6" x14ac:dyDescent="0.25">
      <c r="A114" t="s">
        <v>123</v>
      </c>
      <c r="B114">
        <v>1161990000</v>
      </c>
      <c r="C114">
        <v>4.9350000000000002E-3</v>
      </c>
      <c r="D114">
        <v>3.6840000000000002E-3</v>
      </c>
      <c r="E114">
        <v>3.1809999999999998E-3</v>
      </c>
      <c r="F114">
        <v>4.4070000000000003E-3</v>
      </c>
    </row>
    <row r="115" spans="1:6" x14ac:dyDescent="0.25">
      <c r="A115" t="s">
        <v>124</v>
      </c>
      <c r="B115">
        <v>1162598400</v>
      </c>
      <c r="C115">
        <v>3.967E-3</v>
      </c>
      <c r="D115">
        <v>3.6879999999999999E-3</v>
      </c>
      <c r="E115">
        <v>3.2959999999999999E-3</v>
      </c>
      <c r="F115">
        <v>3.9909999999999998E-3</v>
      </c>
    </row>
    <row r="116" spans="1:6" x14ac:dyDescent="0.25">
      <c r="A116" t="s">
        <v>125</v>
      </c>
      <c r="B116">
        <v>1163203200</v>
      </c>
      <c r="C116">
        <v>2.5070000000000001E-3</v>
      </c>
      <c r="D116">
        <v>3.669E-3</v>
      </c>
      <c r="E116">
        <v>3.1689999999999999E-3</v>
      </c>
      <c r="F116">
        <v>3.1619999999999999E-3</v>
      </c>
    </row>
    <row r="117" spans="1:6" x14ac:dyDescent="0.25">
      <c r="A117" t="s">
        <v>126</v>
      </c>
      <c r="B117">
        <v>1163808000</v>
      </c>
      <c r="C117">
        <v>3.836E-3</v>
      </c>
      <c r="D117">
        <v>3.6719999999999999E-3</v>
      </c>
      <c r="E117">
        <v>3.277E-3</v>
      </c>
      <c r="F117">
        <v>3.6129999999999999E-3</v>
      </c>
    </row>
    <row r="118" spans="1:6" x14ac:dyDescent="0.25">
      <c r="A118" t="s">
        <v>127</v>
      </c>
      <c r="B118">
        <v>1164412800</v>
      </c>
      <c r="C118">
        <v>3.0400000000000002E-4</v>
      </c>
      <c r="D118">
        <v>3.62E-3</v>
      </c>
      <c r="E118">
        <v>2.7959999999999999E-3</v>
      </c>
      <c r="F118">
        <v>1.65E-3</v>
      </c>
    </row>
    <row r="119" spans="1:6" x14ac:dyDescent="0.25">
      <c r="A119" t="s">
        <v>128</v>
      </c>
      <c r="B119">
        <v>1165017600</v>
      </c>
      <c r="C119">
        <v>5.5999999999999999E-5</v>
      </c>
      <c r="D119">
        <v>3.565E-3</v>
      </c>
      <c r="E119">
        <v>2.356E-3</v>
      </c>
      <c r="F119">
        <v>7.2499999999999995E-4</v>
      </c>
    </row>
    <row r="120" spans="1:6" x14ac:dyDescent="0.25">
      <c r="A120" t="s">
        <v>129</v>
      </c>
      <c r="B120">
        <v>1165622400</v>
      </c>
      <c r="C120">
        <v>4.2099999999999999E-4</v>
      </c>
      <c r="D120">
        <v>3.516E-3</v>
      </c>
      <c r="E120">
        <v>2.0470000000000002E-3</v>
      </c>
      <c r="F120">
        <v>5.7799999999999995E-4</v>
      </c>
    </row>
    <row r="121" spans="1:6" x14ac:dyDescent="0.25">
      <c r="A121" t="s">
        <v>130</v>
      </c>
      <c r="B121">
        <v>1166227200</v>
      </c>
      <c r="C121">
        <v>1.1709999999999999E-3</v>
      </c>
      <c r="D121">
        <v>3.48E-3</v>
      </c>
      <c r="E121">
        <v>1.9120000000000001E-3</v>
      </c>
      <c r="F121">
        <v>1.0449999999999999E-3</v>
      </c>
    </row>
    <row r="122" spans="1:6" x14ac:dyDescent="0.25">
      <c r="A122" t="s">
        <v>131</v>
      </c>
      <c r="B122">
        <v>1166832000</v>
      </c>
      <c r="C122">
        <v>9.9500000000000001E-4</v>
      </c>
      <c r="D122">
        <v>3.4420000000000002E-3</v>
      </c>
      <c r="E122">
        <v>1.766E-3</v>
      </c>
      <c r="F122">
        <v>1.047E-3</v>
      </c>
    </row>
    <row r="123" spans="1:6" x14ac:dyDescent="0.25">
      <c r="A123" t="s">
        <v>132</v>
      </c>
      <c r="B123">
        <v>1167436800</v>
      </c>
      <c r="C123">
        <v>1.9759999999999999E-3</v>
      </c>
      <c r="D123">
        <v>3.4190000000000002E-3</v>
      </c>
      <c r="E123">
        <v>1.7960000000000001E-3</v>
      </c>
      <c r="F123">
        <v>1.5410000000000001E-3</v>
      </c>
    </row>
    <row r="124" spans="1:6" x14ac:dyDescent="0.25">
      <c r="A124" t="s">
        <v>133</v>
      </c>
      <c r="B124">
        <v>1168041600</v>
      </c>
      <c r="C124">
        <v>1.817E-3</v>
      </c>
      <c r="D124">
        <v>3.3939999999999999E-3</v>
      </c>
      <c r="E124">
        <v>1.8010000000000001E-3</v>
      </c>
      <c r="F124">
        <v>1.732E-3</v>
      </c>
    </row>
    <row r="125" spans="1:6" x14ac:dyDescent="0.25">
      <c r="A125" t="s">
        <v>134</v>
      </c>
      <c r="B125">
        <v>1168646400</v>
      </c>
      <c r="C125">
        <v>1.457E-3</v>
      </c>
      <c r="D125">
        <v>3.3639999999999998E-3</v>
      </c>
      <c r="E125">
        <v>1.7390000000000001E-3</v>
      </c>
      <c r="F125">
        <v>1.472E-3</v>
      </c>
    </row>
    <row r="126" spans="1:6" x14ac:dyDescent="0.25">
      <c r="A126" t="s">
        <v>135</v>
      </c>
      <c r="B126">
        <v>1169251200</v>
      </c>
      <c r="C126">
        <v>2.7099999999999997E-4</v>
      </c>
      <c r="D126">
        <v>3.3170000000000001E-3</v>
      </c>
      <c r="E126">
        <v>1.503E-3</v>
      </c>
      <c r="F126">
        <v>7.7399999999999995E-4</v>
      </c>
    </row>
    <row r="127" spans="1:6" x14ac:dyDescent="0.25">
      <c r="A127" t="s">
        <v>136</v>
      </c>
      <c r="B127">
        <v>1169856000</v>
      </c>
      <c r="C127">
        <v>1.0280000000000001E-3</v>
      </c>
      <c r="D127">
        <v>3.2810000000000001E-3</v>
      </c>
      <c r="E127">
        <v>1.4270000000000001E-3</v>
      </c>
      <c r="F127">
        <v>9.2900000000000003E-4</v>
      </c>
    </row>
    <row r="128" spans="1:6" x14ac:dyDescent="0.25">
      <c r="A128" t="s">
        <v>137</v>
      </c>
      <c r="B128">
        <v>1170460800</v>
      </c>
      <c r="C128">
        <v>9.2000000000000003E-4</v>
      </c>
      <c r="D128">
        <v>3.2450000000000001E-3</v>
      </c>
      <c r="E128">
        <v>1.348E-3</v>
      </c>
      <c r="F128">
        <v>9.7999999999999997E-4</v>
      </c>
    </row>
    <row r="129" spans="1:6" x14ac:dyDescent="0.25">
      <c r="A129" t="s">
        <v>138</v>
      </c>
      <c r="B129">
        <v>1171065600</v>
      </c>
      <c r="C129">
        <v>6.5300000000000004E-4</v>
      </c>
      <c r="D129">
        <v>3.2049999999999999E-3</v>
      </c>
      <c r="E129">
        <v>1.2340000000000001E-3</v>
      </c>
      <c r="F129">
        <v>7.6300000000000001E-4</v>
      </c>
    </row>
    <row r="130" spans="1:6" x14ac:dyDescent="0.25">
      <c r="A130" t="s">
        <v>139</v>
      </c>
      <c r="B130">
        <v>1171670400</v>
      </c>
      <c r="C130">
        <v>9.7799999999999992E-4</v>
      </c>
      <c r="D130">
        <v>3.1700000000000001E-3</v>
      </c>
      <c r="E130">
        <v>1.199E-3</v>
      </c>
      <c r="F130">
        <v>1.0059999999999999E-3</v>
      </c>
    </row>
    <row r="131" spans="1:6" x14ac:dyDescent="0.25">
      <c r="A131" t="s">
        <v>140</v>
      </c>
      <c r="B131">
        <v>1172275200</v>
      </c>
      <c r="C131">
        <v>1.2539999999999999E-3</v>
      </c>
      <c r="D131">
        <v>3.1410000000000001E-3</v>
      </c>
      <c r="E131">
        <v>1.206E-3</v>
      </c>
      <c r="F131">
        <v>1.139E-3</v>
      </c>
    </row>
    <row r="132" spans="1:6" x14ac:dyDescent="0.25">
      <c r="A132" t="s">
        <v>141</v>
      </c>
      <c r="B132">
        <v>1172880000</v>
      </c>
      <c r="C132">
        <v>1.2459999999999999E-3</v>
      </c>
      <c r="D132">
        <v>3.1120000000000002E-3</v>
      </c>
      <c r="E132">
        <v>1.2110000000000001E-3</v>
      </c>
      <c r="F132">
        <v>1.1850000000000001E-3</v>
      </c>
    </row>
    <row r="133" spans="1:6" x14ac:dyDescent="0.25">
      <c r="A133" t="s">
        <v>142</v>
      </c>
      <c r="B133">
        <v>1173481200</v>
      </c>
      <c r="C133">
        <v>1.2030000000000001E-3</v>
      </c>
      <c r="D133">
        <v>3.0820000000000001E-3</v>
      </c>
      <c r="E133">
        <v>1.2080000000000001E-3</v>
      </c>
      <c r="F133">
        <v>1.181E-3</v>
      </c>
    </row>
    <row r="134" spans="1:6" x14ac:dyDescent="0.25">
      <c r="A134" t="s">
        <v>143</v>
      </c>
      <c r="B134">
        <v>1174086000</v>
      </c>
      <c r="C134">
        <v>1.3990000000000001E-3</v>
      </c>
      <c r="D134">
        <v>3.0560000000000001E-3</v>
      </c>
      <c r="E134">
        <v>1.2310000000000001E-3</v>
      </c>
      <c r="F134">
        <v>1.1850000000000001E-3</v>
      </c>
    </row>
    <row r="135" spans="1:6" x14ac:dyDescent="0.25">
      <c r="A135" t="s">
        <v>144</v>
      </c>
      <c r="B135">
        <v>1174690800</v>
      </c>
      <c r="C135">
        <v>3.2400000000000001E-4</v>
      </c>
      <c r="D135">
        <v>3.0140000000000002E-3</v>
      </c>
      <c r="E135">
        <v>1.085E-3</v>
      </c>
      <c r="F135">
        <v>6.8199999999999999E-4</v>
      </c>
    </row>
    <row r="136" spans="1:6" x14ac:dyDescent="0.25">
      <c r="A136" t="s">
        <v>145</v>
      </c>
      <c r="B136">
        <v>1175295600</v>
      </c>
      <c r="C136">
        <v>1.325E-3</v>
      </c>
      <c r="D136">
        <v>2.9880000000000002E-3</v>
      </c>
      <c r="E136">
        <v>1.1299999999999999E-3</v>
      </c>
      <c r="F136">
        <v>1.188E-3</v>
      </c>
    </row>
    <row r="137" spans="1:6" x14ac:dyDescent="0.25">
      <c r="A137" t="s">
        <v>146</v>
      </c>
      <c r="B137">
        <v>1175900400</v>
      </c>
      <c r="C137">
        <v>2.7550000000000001E-3</v>
      </c>
      <c r="D137">
        <v>2.9840000000000001E-3</v>
      </c>
      <c r="E137">
        <v>1.372E-3</v>
      </c>
      <c r="F137">
        <v>1.7949999999999999E-3</v>
      </c>
    </row>
    <row r="138" spans="1:6" x14ac:dyDescent="0.25">
      <c r="A138" t="s">
        <v>147</v>
      </c>
      <c r="B138">
        <v>1176505200</v>
      </c>
      <c r="C138">
        <v>1.0790000000000001E-3</v>
      </c>
      <c r="D138">
        <v>2.9550000000000002E-3</v>
      </c>
      <c r="E138">
        <v>1.3270000000000001E-3</v>
      </c>
      <c r="F138">
        <v>1.4319999999999999E-3</v>
      </c>
    </row>
    <row r="139" spans="1:6" x14ac:dyDescent="0.25">
      <c r="A139" t="s">
        <v>148</v>
      </c>
      <c r="B139">
        <v>1177110000</v>
      </c>
      <c r="C139">
        <v>1.33E-3</v>
      </c>
      <c r="D139">
        <v>2.9290000000000002E-3</v>
      </c>
      <c r="E139">
        <v>1.3270000000000001E-3</v>
      </c>
      <c r="F139">
        <v>1.377E-3</v>
      </c>
    </row>
    <row r="140" spans="1:6" x14ac:dyDescent="0.25">
      <c r="A140" t="s">
        <v>149</v>
      </c>
      <c r="B140">
        <v>1177714800</v>
      </c>
      <c r="C140">
        <v>1.7730000000000001E-3</v>
      </c>
      <c r="D140">
        <v>2.911E-3</v>
      </c>
      <c r="E140">
        <v>1.4009999999999999E-3</v>
      </c>
      <c r="F140">
        <v>1.671E-3</v>
      </c>
    </row>
    <row r="141" spans="1:6" x14ac:dyDescent="0.25">
      <c r="A141" t="s">
        <v>150</v>
      </c>
      <c r="B141">
        <v>1178319600</v>
      </c>
      <c r="C141">
        <v>2.2030000000000001E-3</v>
      </c>
      <c r="D141">
        <v>2.8999999999999998E-3</v>
      </c>
      <c r="E141">
        <v>1.524E-3</v>
      </c>
      <c r="F141">
        <v>1.897E-3</v>
      </c>
    </row>
    <row r="142" spans="1:6" x14ac:dyDescent="0.25">
      <c r="A142" t="s">
        <v>151</v>
      </c>
      <c r="B142">
        <v>1178924400</v>
      </c>
      <c r="C142">
        <v>1.549E-3</v>
      </c>
      <c r="D142">
        <v>2.879E-3</v>
      </c>
      <c r="E142">
        <v>1.524E-3</v>
      </c>
      <c r="F142">
        <v>1.65E-3</v>
      </c>
    </row>
    <row r="143" spans="1:6" x14ac:dyDescent="0.25">
      <c r="A143" t="s">
        <v>152</v>
      </c>
      <c r="B143">
        <v>1179529200</v>
      </c>
      <c r="C143">
        <v>6.8999999999999997E-4</v>
      </c>
      <c r="D143">
        <v>2.846E-3</v>
      </c>
      <c r="E143">
        <v>1.3879999999999999E-3</v>
      </c>
      <c r="F143">
        <v>1.06E-3</v>
      </c>
    </row>
    <row r="144" spans="1:6" x14ac:dyDescent="0.25">
      <c r="A144" t="s">
        <v>153</v>
      </c>
      <c r="B144">
        <v>1180134000</v>
      </c>
      <c r="C144">
        <v>2.591E-3</v>
      </c>
      <c r="D144">
        <v>2.8419999999999999E-3</v>
      </c>
      <c r="E144">
        <v>1.5939999999999999E-3</v>
      </c>
      <c r="F144">
        <v>2.209E-3</v>
      </c>
    </row>
    <row r="145" spans="1:6" x14ac:dyDescent="0.25">
      <c r="A145" t="s">
        <v>154</v>
      </c>
      <c r="B145">
        <v>1180738800</v>
      </c>
      <c r="C145">
        <v>2.9780000000000002E-3</v>
      </c>
      <c r="D145">
        <v>2.843E-3</v>
      </c>
      <c r="E145">
        <v>1.802E-3</v>
      </c>
      <c r="F145">
        <v>2.431E-3</v>
      </c>
    </row>
    <row r="146" spans="1:6" x14ac:dyDescent="0.25">
      <c r="A146" t="s">
        <v>155</v>
      </c>
      <c r="B146">
        <v>1181343600</v>
      </c>
      <c r="C146">
        <v>7.2099999999999996E-4</v>
      </c>
      <c r="D146">
        <v>2.8110000000000001E-3</v>
      </c>
      <c r="E146">
        <v>1.6230000000000001E-3</v>
      </c>
      <c r="F146">
        <v>1.3450000000000001E-3</v>
      </c>
    </row>
    <row r="147" spans="1:6" x14ac:dyDescent="0.25">
      <c r="A147" t="s">
        <v>156</v>
      </c>
      <c r="B147">
        <v>1181948400</v>
      </c>
      <c r="C147">
        <v>1.65E-4</v>
      </c>
      <c r="D147">
        <v>2.7699999999999999E-3</v>
      </c>
      <c r="E147">
        <v>1.3879999999999999E-3</v>
      </c>
      <c r="F147">
        <v>6.4899999999999995E-4</v>
      </c>
    </row>
    <row r="148" spans="1:6" x14ac:dyDescent="0.25">
      <c r="A148" t="s">
        <v>157</v>
      </c>
      <c r="B148">
        <v>1182553200</v>
      </c>
      <c r="C148">
        <v>0</v>
      </c>
      <c r="D148">
        <v>2.7269999999999998E-3</v>
      </c>
      <c r="E148">
        <v>1.165E-3</v>
      </c>
      <c r="F148">
        <v>2.72E-4</v>
      </c>
    </row>
    <row r="149" spans="1:6" x14ac:dyDescent="0.25">
      <c r="A149" t="s">
        <v>158</v>
      </c>
      <c r="B149">
        <v>1183158000</v>
      </c>
      <c r="C149">
        <v>0</v>
      </c>
      <c r="D149">
        <v>2.6849999999999999E-3</v>
      </c>
      <c r="E149">
        <v>9.7799999999999992E-4</v>
      </c>
      <c r="F149">
        <v>1.1400000000000001E-4</v>
      </c>
    </row>
    <row r="150" spans="1:6" x14ac:dyDescent="0.25">
      <c r="A150" t="s">
        <v>159</v>
      </c>
      <c r="B150">
        <v>1183762800</v>
      </c>
      <c r="C150">
        <v>0</v>
      </c>
      <c r="D150">
        <v>2.6440000000000001E-3</v>
      </c>
      <c r="E150">
        <v>8.2100000000000001E-4</v>
      </c>
      <c r="F150">
        <v>4.8000000000000001E-5</v>
      </c>
    </row>
    <row r="151" spans="1:6" x14ac:dyDescent="0.25">
      <c r="A151" t="s">
        <v>160</v>
      </c>
      <c r="B151">
        <v>1184367600</v>
      </c>
      <c r="C151">
        <v>0</v>
      </c>
      <c r="D151">
        <v>2.6029999999999998E-3</v>
      </c>
      <c r="E151">
        <v>6.8900000000000005E-4</v>
      </c>
      <c r="F151">
        <v>2.0000000000000002E-5</v>
      </c>
    </row>
    <row r="152" spans="1:6" x14ac:dyDescent="0.25">
      <c r="A152" t="s">
        <v>161</v>
      </c>
      <c r="B152">
        <v>1184972400</v>
      </c>
      <c r="C152">
        <v>0</v>
      </c>
      <c r="D152">
        <v>2.5630000000000002E-3</v>
      </c>
      <c r="E152">
        <v>5.7799999999999995E-4</v>
      </c>
      <c r="F152">
        <v>7.9999999999999996E-6</v>
      </c>
    </row>
    <row r="153" spans="1:6" x14ac:dyDescent="0.25">
      <c r="A153" t="s">
        <v>162</v>
      </c>
      <c r="B153">
        <v>1185577200</v>
      </c>
      <c r="C153">
        <v>0</v>
      </c>
      <c r="D153">
        <v>2.5230000000000001E-3</v>
      </c>
      <c r="E153">
        <v>4.8500000000000003E-4</v>
      </c>
      <c r="F153">
        <v>3.9999999999999998E-6</v>
      </c>
    </row>
    <row r="154" spans="1:6" x14ac:dyDescent="0.25">
      <c r="A154" t="s">
        <v>163</v>
      </c>
      <c r="B154">
        <v>1186182000</v>
      </c>
      <c r="C154">
        <v>0</v>
      </c>
      <c r="D154">
        <v>2.4840000000000001E-3</v>
      </c>
      <c r="E154">
        <v>4.0700000000000003E-4</v>
      </c>
      <c r="F154">
        <v>9.9999999999999995E-7</v>
      </c>
    </row>
    <row r="155" spans="1:6" x14ac:dyDescent="0.25">
      <c r="A155" t="s">
        <v>164</v>
      </c>
      <c r="B155">
        <v>1186786800</v>
      </c>
      <c r="C155">
        <v>0</v>
      </c>
      <c r="D155">
        <v>2.4459999999999998E-3</v>
      </c>
      <c r="E155">
        <v>3.4200000000000002E-4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2.408E-3</v>
      </c>
      <c r="E156">
        <v>2.8699999999999998E-4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2.3709999999999998E-3</v>
      </c>
      <c r="E157">
        <v>2.41E-4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2.3349999999999998E-3</v>
      </c>
      <c r="E158">
        <v>2.02E-4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2.2989999999999998E-3</v>
      </c>
      <c r="E159">
        <v>1.7000000000000001E-4</v>
      </c>
      <c r="F159">
        <v>0</v>
      </c>
    </row>
    <row r="160" spans="1:6" x14ac:dyDescent="0.25">
      <c r="A160" t="s">
        <v>169</v>
      </c>
      <c r="B160">
        <v>1189810800</v>
      </c>
      <c r="C160">
        <v>5.0000000000000004E-6</v>
      </c>
      <c r="D160">
        <v>2.2629999999999998E-3</v>
      </c>
      <c r="E160">
        <v>1.4300000000000001E-4</v>
      </c>
      <c r="F160">
        <v>3.9999999999999998E-6</v>
      </c>
    </row>
    <row r="161" spans="1:6" x14ac:dyDescent="0.25">
      <c r="A161" t="s">
        <v>170</v>
      </c>
      <c r="B161">
        <v>1190415600</v>
      </c>
      <c r="C161">
        <v>1.8710000000000001E-3</v>
      </c>
      <c r="D161">
        <v>2.2569999999999999E-3</v>
      </c>
      <c r="E161">
        <v>4.26E-4</v>
      </c>
      <c r="F161">
        <v>1.1900000000000001E-3</v>
      </c>
    </row>
    <row r="162" spans="1:6" x14ac:dyDescent="0.25">
      <c r="A162" t="s">
        <v>171</v>
      </c>
      <c r="B162">
        <v>1191020400</v>
      </c>
      <c r="C162">
        <v>1.8270000000000001E-3</v>
      </c>
      <c r="D162">
        <v>2.2499999999999998E-3</v>
      </c>
      <c r="E162">
        <v>6.4700000000000001E-4</v>
      </c>
      <c r="F162">
        <v>1.5089999999999999E-3</v>
      </c>
    </row>
    <row r="163" spans="1:6" x14ac:dyDescent="0.25">
      <c r="A163" t="s">
        <v>172</v>
      </c>
      <c r="B163">
        <v>1191625200</v>
      </c>
      <c r="C163">
        <v>2.2769999999999999E-3</v>
      </c>
      <c r="D163">
        <v>2.251E-3</v>
      </c>
      <c r="E163">
        <v>9.1E-4</v>
      </c>
      <c r="F163">
        <v>1.9980000000000002E-3</v>
      </c>
    </row>
    <row r="164" spans="1:6" x14ac:dyDescent="0.25">
      <c r="A164" t="s">
        <v>173</v>
      </c>
      <c r="B164">
        <v>1192230000</v>
      </c>
      <c r="C164">
        <v>3.2940000000000001E-3</v>
      </c>
      <c r="D164">
        <v>2.2669999999999999E-3</v>
      </c>
      <c r="E164">
        <v>1.2930000000000001E-3</v>
      </c>
      <c r="F164">
        <v>2.7690000000000002E-3</v>
      </c>
    </row>
    <row r="165" spans="1:6" x14ac:dyDescent="0.25">
      <c r="A165" t="s">
        <v>174</v>
      </c>
      <c r="B165">
        <v>1192834800</v>
      </c>
      <c r="C165">
        <v>2.362E-3</v>
      </c>
      <c r="D165">
        <v>2.2680000000000001E-3</v>
      </c>
      <c r="E165">
        <v>1.4599999999999999E-3</v>
      </c>
      <c r="F165">
        <v>2.4859999999999999E-3</v>
      </c>
    </row>
    <row r="166" spans="1:6" x14ac:dyDescent="0.25">
      <c r="A166" t="s">
        <v>175</v>
      </c>
      <c r="B166">
        <v>1193439600</v>
      </c>
      <c r="C166">
        <v>1.8489999999999999E-3</v>
      </c>
      <c r="D166">
        <v>2.261E-3</v>
      </c>
      <c r="E166">
        <v>1.523E-3</v>
      </c>
      <c r="F166">
        <v>2.1389999999999998E-3</v>
      </c>
    </row>
    <row r="167" spans="1:6" x14ac:dyDescent="0.25">
      <c r="A167" t="s">
        <v>176</v>
      </c>
      <c r="B167">
        <v>1194048000</v>
      </c>
      <c r="C167">
        <v>1.8779999999999999E-3</v>
      </c>
      <c r="D167">
        <v>2.2550000000000001E-3</v>
      </c>
      <c r="E167">
        <v>1.58E-3</v>
      </c>
      <c r="F167">
        <v>2.006E-3</v>
      </c>
    </row>
    <row r="168" spans="1:6" x14ac:dyDescent="0.25">
      <c r="A168" t="s">
        <v>177</v>
      </c>
      <c r="B168">
        <v>1194652800</v>
      </c>
      <c r="C168">
        <v>2.6080000000000001E-3</v>
      </c>
      <c r="D168">
        <v>2.2599999999999999E-3</v>
      </c>
      <c r="E168">
        <v>1.7409999999999999E-3</v>
      </c>
      <c r="F168">
        <v>2.3110000000000001E-3</v>
      </c>
    </row>
    <row r="169" spans="1:6" x14ac:dyDescent="0.25">
      <c r="A169" t="s">
        <v>178</v>
      </c>
      <c r="B169">
        <v>1195257600</v>
      </c>
      <c r="C169">
        <v>1.606E-3</v>
      </c>
      <c r="D169">
        <v>2.2499999999999998E-3</v>
      </c>
      <c r="E169">
        <v>1.7179999999999999E-3</v>
      </c>
      <c r="F169">
        <v>1.8829999999999999E-3</v>
      </c>
    </row>
    <row r="170" spans="1:6" x14ac:dyDescent="0.25">
      <c r="A170" t="s">
        <v>179</v>
      </c>
      <c r="B170">
        <v>1195862400</v>
      </c>
      <c r="C170">
        <v>8.03E-4</v>
      </c>
      <c r="D170">
        <v>2.2279999999999999E-3</v>
      </c>
      <c r="E170">
        <v>1.5679999999999999E-3</v>
      </c>
      <c r="F170">
        <v>1.2179999999999999E-3</v>
      </c>
    </row>
    <row r="171" spans="1:6" x14ac:dyDescent="0.25">
      <c r="A171" t="s">
        <v>180</v>
      </c>
      <c r="B171">
        <v>1196467200</v>
      </c>
      <c r="C171">
        <v>5.7200000000000003E-4</v>
      </c>
      <c r="D171">
        <v>2.202E-3</v>
      </c>
      <c r="E171">
        <v>1.4090000000000001E-3</v>
      </c>
      <c r="F171">
        <v>8.6600000000000002E-4</v>
      </c>
    </row>
    <row r="172" spans="1:6" x14ac:dyDescent="0.25">
      <c r="A172" t="s">
        <v>181</v>
      </c>
      <c r="B172">
        <v>1197072000</v>
      </c>
      <c r="C172">
        <v>1.1000000000000001E-3</v>
      </c>
      <c r="D172">
        <v>2.1849999999999999E-3</v>
      </c>
      <c r="E172">
        <v>1.358E-3</v>
      </c>
      <c r="F172">
        <v>1E-3</v>
      </c>
    </row>
    <row r="173" spans="1:6" x14ac:dyDescent="0.25">
      <c r="A173" t="s">
        <v>182</v>
      </c>
      <c r="B173">
        <v>1197676800</v>
      </c>
      <c r="C173">
        <v>3.3700000000000001E-4</v>
      </c>
      <c r="D173">
        <v>2.1570000000000001E-3</v>
      </c>
      <c r="E173">
        <v>1.191E-3</v>
      </c>
      <c r="F173">
        <v>5.71E-4</v>
      </c>
    </row>
    <row r="174" spans="1:6" x14ac:dyDescent="0.25">
      <c r="A174" t="s">
        <v>183</v>
      </c>
      <c r="B174">
        <v>1198281600</v>
      </c>
      <c r="C174">
        <v>2.0300000000000001E-3</v>
      </c>
      <c r="D174">
        <v>2.1549999999999998E-3</v>
      </c>
      <c r="E174">
        <v>1.3339999999999999E-3</v>
      </c>
      <c r="F174">
        <v>1.573E-3</v>
      </c>
    </row>
    <row r="175" spans="1:6" x14ac:dyDescent="0.25">
      <c r="A175" t="s">
        <v>184</v>
      </c>
      <c r="B175">
        <v>1198886400</v>
      </c>
      <c r="C175">
        <v>2.068E-3</v>
      </c>
      <c r="D175">
        <v>2.153E-3</v>
      </c>
      <c r="E175">
        <v>1.4469999999999999E-3</v>
      </c>
      <c r="F175">
        <v>1.789E-3</v>
      </c>
    </row>
    <row r="176" spans="1:6" x14ac:dyDescent="0.25">
      <c r="A176" t="s">
        <v>185</v>
      </c>
      <c r="B176">
        <v>1199491200</v>
      </c>
      <c r="C176">
        <v>1.8550000000000001E-3</v>
      </c>
      <c r="D176">
        <v>2.1480000000000002E-3</v>
      </c>
      <c r="E176">
        <v>1.513E-3</v>
      </c>
      <c r="F176">
        <v>1.8450000000000001E-3</v>
      </c>
    </row>
    <row r="177" spans="1:6" x14ac:dyDescent="0.25">
      <c r="A177" t="s">
        <v>186</v>
      </c>
      <c r="B177">
        <v>1200096000</v>
      </c>
      <c r="C177">
        <v>1.5219999999999999E-3</v>
      </c>
      <c r="D177">
        <v>2.1389999999999998E-3</v>
      </c>
      <c r="E177">
        <v>1.511E-3</v>
      </c>
      <c r="F177">
        <v>1.619E-3</v>
      </c>
    </row>
    <row r="178" spans="1:6" x14ac:dyDescent="0.25">
      <c r="A178" t="s">
        <v>187</v>
      </c>
      <c r="B178">
        <v>1200700800</v>
      </c>
      <c r="C178">
        <v>1.0300000000000001E-3</v>
      </c>
      <c r="D178">
        <v>2.1210000000000001E-3</v>
      </c>
      <c r="E178">
        <v>1.4350000000000001E-3</v>
      </c>
      <c r="F178">
        <v>1.302E-3</v>
      </c>
    </row>
    <row r="179" spans="1:6" x14ac:dyDescent="0.25">
      <c r="A179" t="s">
        <v>188</v>
      </c>
      <c r="B179">
        <v>1201305600</v>
      </c>
      <c r="C179">
        <v>1.08E-3</v>
      </c>
      <c r="D179">
        <v>2.1050000000000001E-3</v>
      </c>
      <c r="E179">
        <v>1.3730000000000001E-3</v>
      </c>
      <c r="F179">
        <v>1.1119999999999999E-3</v>
      </c>
    </row>
    <row r="180" spans="1:6" x14ac:dyDescent="0.25">
      <c r="A180" t="s">
        <v>189</v>
      </c>
      <c r="B180">
        <v>1201910400</v>
      </c>
      <c r="C180">
        <v>8.7900000000000001E-4</v>
      </c>
      <c r="D180">
        <v>2.0860000000000002E-3</v>
      </c>
      <c r="E180">
        <v>1.2960000000000001E-3</v>
      </c>
      <c r="F180">
        <v>1.021E-3</v>
      </c>
    </row>
    <row r="181" spans="1:6" x14ac:dyDescent="0.25">
      <c r="A181" t="s">
        <v>190</v>
      </c>
      <c r="B181">
        <v>1202515200</v>
      </c>
      <c r="C181">
        <v>1.2509999999999999E-3</v>
      </c>
      <c r="D181">
        <v>2.0730000000000002E-3</v>
      </c>
      <c r="E181">
        <v>1.291E-3</v>
      </c>
      <c r="F181">
        <v>1.196E-3</v>
      </c>
    </row>
    <row r="182" spans="1:6" x14ac:dyDescent="0.25">
      <c r="A182" t="s">
        <v>191</v>
      </c>
      <c r="B182">
        <v>1203120000</v>
      </c>
      <c r="C182">
        <v>7.3099999999999999E-4</v>
      </c>
      <c r="D182">
        <v>2.0530000000000001E-3</v>
      </c>
      <c r="E182">
        <v>1.201E-3</v>
      </c>
      <c r="F182">
        <v>9.3099999999999997E-4</v>
      </c>
    </row>
    <row r="183" spans="1:6" x14ac:dyDescent="0.25">
      <c r="A183" t="s">
        <v>192</v>
      </c>
      <c r="B183">
        <v>1203724800</v>
      </c>
      <c r="C183">
        <v>9.41E-4</v>
      </c>
      <c r="D183">
        <v>2.0349999999999999E-3</v>
      </c>
      <c r="E183">
        <v>1.158E-3</v>
      </c>
      <c r="F183">
        <v>9.3499999999999996E-4</v>
      </c>
    </row>
    <row r="184" spans="1:6" x14ac:dyDescent="0.25">
      <c r="A184" t="s">
        <v>193</v>
      </c>
      <c r="B184">
        <v>1204329600</v>
      </c>
      <c r="C184">
        <v>1.4519999999999999E-3</v>
      </c>
      <c r="D184">
        <v>2.026E-3</v>
      </c>
      <c r="E184">
        <v>1.206E-3</v>
      </c>
      <c r="F184">
        <v>1.2589999999999999E-3</v>
      </c>
    </row>
    <row r="185" spans="1:6" x14ac:dyDescent="0.25">
      <c r="A185" t="s">
        <v>194</v>
      </c>
      <c r="B185">
        <v>1204934400</v>
      </c>
      <c r="C185">
        <v>1.7049999999999999E-3</v>
      </c>
      <c r="D185">
        <v>2.0209999999999998E-3</v>
      </c>
      <c r="E185">
        <v>1.2830000000000001E-3</v>
      </c>
      <c r="F185">
        <v>1.4909999999999999E-3</v>
      </c>
    </row>
    <row r="186" spans="1:6" x14ac:dyDescent="0.25">
      <c r="A186" t="s">
        <v>195</v>
      </c>
      <c r="B186">
        <v>1205535600</v>
      </c>
      <c r="C186">
        <v>1.9620000000000002E-3</v>
      </c>
      <c r="D186">
        <v>2.0200000000000001E-3</v>
      </c>
      <c r="E186">
        <v>1.3960000000000001E-3</v>
      </c>
      <c r="F186">
        <v>1.8550000000000001E-3</v>
      </c>
    </row>
    <row r="187" spans="1:6" x14ac:dyDescent="0.25">
      <c r="A187" t="s">
        <v>196</v>
      </c>
      <c r="B187">
        <v>1206140400</v>
      </c>
      <c r="C187">
        <v>1.859E-3</v>
      </c>
      <c r="D187">
        <v>2.0179999999999998E-3</v>
      </c>
      <c r="E187">
        <v>1.467E-3</v>
      </c>
      <c r="F187">
        <v>1.8259999999999999E-3</v>
      </c>
    </row>
    <row r="188" spans="1:6" x14ac:dyDescent="0.25">
      <c r="A188" t="s">
        <v>197</v>
      </c>
      <c r="B188">
        <v>1206745200</v>
      </c>
      <c r="C188">
        <v>1.6739999999999999E-3</v>
      </c>
      <c r="D188">
        <v>2.0119999999999999E-3</v>
      </c>
      <c r="E188">
        <v>1.4970000000000001E-3</v>
      </c>
      <c r="F188">
        <v>1.6969999999999999E-3</v>
      </c>
    </row>
    <row r="189" spans="1:6" x14ac:dyDescent="0.25">
      <c r="A189" t="s">
        <v>198</v>
      </c>
      <c r="B189">
        <v>1207350000</v>
      </c>
      <c r="C189">
        <v>1.0859999999999999E-3</v>
      </c>
      <c r="D189">
        <v>1.9980000000000002E-3</v>
      </c>
      <c r="E189">
        <v>1.4300000000000001E-3</v>
      </c>
      <c r="F189">
        <v>1.341E-3</v>
      </c>
    </row>
    <row r="190" spans="1:6" x14ac:dyDescent="0.25">
      <c r="A190" t="s">
        <v>199</v>
      </c>
      <c r="B190">
        <v>1207954800</v>
      </c>
      <c r="C190">
        <v>1.755E-3</v>
      </c>
      <c r="D190">
        <v>1.9940000000000001E-3</v>
      </c>
      <c r="E190">
        <v>1.487E-3</v>
      </c>
      <c r="F190">
        <v>1.6800000000000001E-3</v>
      </c>
    </row>
    <row r="191" spans="1:6" x14ac:dyDescent="0.25">
      <c r="A191" t="s">
        <v>200</v>
      </c>
      <c r="B191">
        <v>1208559600</v>
      </c>
      <c r="C191">
        <v>1.6050000000000001E-3</v>
      </c>
      <c r="D191">
        <v>1.9880000000000002E-3</v>
      </c>
      <c r="E191">
        <v>1.505E-3</v>
      </c>
      <c r="F191">
        <v>1.6329999999999999E-3</v>
      </c>
    </row>
    <row r="192" spans="1:6" x14ac:dyDescent="0.25">
      <c r="A192" t="s">
        <v>201</v>
      </c>
      <c r="B192">
        <v>1209164400</v>
      </c>
      <c r="C192">
        <v>1.3799999999999999E-3</v>
      </c>
      <c r="D192">
        <v>1.9780000000000002E-3</v>
      </c>
      <c r="E192">
        <v>1.4809999999999999E-3</v>
      </c>
      <c r="F192">
        <v>1.4289999999999999E-3</v>
      </c>
    </row>
    <row r="193" spans="1:6" x14ac:dyDescent="0.25">
      <c r="A193" t="s">
        <v>202</v>
      </c>
      <c r="B193">
        <v>1209769200</v>
      </c>
      <c r="C193">
        <v>1.047E-3</v>
      </c>
      <c r="D193">
        <v>1.964E-3</v>
      </c>
      <c r="E193">
        <v>1.4090000000000001E-3</v>
      </c>
      <c r="F193">
        <v>1.1850000000000001E-3</v>
      </c>
    </row>
    <row r="194" spans="1:6" x14ac:dyDescent="0.25">
      <c r="A194" t="s">
        <v>203</v>
      </c>
      <c r="B194">
        <v>1210374000</v>
      </c>
      <c r="C194">
        <v>9.2199999999999997E-4</v>
      </c>
      <c r="D194">
        <v>1.9480000000000001E-3</v>
      </c>
      <c r="E194">
        <v>1.3309999999999999E-3</v>
      </c>
      <c r="F194">
        <v>1.0460000000000001E-3</v>
      </c>
    </row>
    <row r="195" spans="1:6" x14ac:dyDescent="0.25">
      <c r="A195" t="s">
        <v>204</v>
      </c>
      <c r="B195">
        <v>1210978800</v>
      </c>
      <c r="C195">
        <v>8.5700000000000001E-4</v>
      </c>
      <c r="D195">
        <v>1.931E-3</v>
      </c>
      <c r="E195">
        <v>1.2539999999999999E-3</v>
      </c>
      <c r="F195">
        <v>9.2699999999999998E-4</v>
      </c>
    </row>
    <row r="196" spans="1:6" x14ac:dyDescent="0.25">
      <c r="A196" t="s">
        <v>205</v>
      </c>
      <c r="B196">
        <v>1211583600</v>
      </c>
      <c r="C196">
        <v>6.9399999999999996E-4</v>
      </c>
      <c r="D196">
        <v>1.9120000000000001E-3</v>
      </c>
      <c r="E196">
        <v>1.163E-3</v>
      </c>
      <c r="F196">
        <v>7.76E-4</v>
      </c>
    </row>
    <row r="197" spans="1:6" x14ac:dyDescent="0.25">
      <c r="A197" t="s">
        <v>206</v>
      </c>
      <c r="B197">
        <v>1212188400</v>
      </c>
      <c r="C197">
        <v>1.817E-3</v>
      </c>
      <c r="D197">
        <v>1.91E-3</v>
      </c>
      <c r="E197">
        <v>1.2769999999999999E-3</v>
      </c>
      <c r="F197">
        <v>1.572E-3</v>
      </c>
    </row>
    <row r="198" spans="1:6" x14ac:dyDescent="0.25">
      <c r="A198" t="s">
        <v>207</v>
      </c>
      <c r="B198">
        <v>1212793200</v>
      </c>
      <c r="C198">
        <v>1.005E-3</v>
      </c>
      <c r="D198">
        <v>1.8959999999999999E-3</v>
      </c>
      <c r="E198">
        <v>1.225E-3</v>
      </c>
      <c r="F198">
        <v>1.119E-3</v>
      </c>
    </row>
    <row r="199" spans="1:6" x14ac:dyDescent="0.25">
      <c r="A199" t="s">
        <v>208</v>
      </c>
      <c r="B199">
        <v>1213398000</v>
      </c>
      <c r="C199">
        <v>2.0100000000000001E-4</v>
      </c>
      <c r="D199">
        <v>1.8699999999999999E-3</v>
      </c>
      <c r="E199">
        <v>1.0610000000000001E-3</v>
      </c>
      <c r="F199">
        <v>5.9400000000000002E-4</v>
      </c>
    </row>
    <row r="200" spans="1:6" x14ac:dyDescent="0.25">
      <c r="A200" t="s">
        <v>209</v>
      </c>
      <c r="B200">
        <v>1214002800</v>
      </c>
      <c r="C200">
        <v>1.7149999999999999E-3</v>
      </c>
      <c r="D200">
        <v>1.8680000000000001E-3</v>
      </c>
      <c r="E200">
        <v>1.168E-3</v>
      </c>
      <c r="F200">
        <v>1.2800000000000001E-3</v>
      </c>
    </row>
    <row r="201" spans="1:6" x14ac:dyDescent="0.25">
      <c r="A201" t="s">
        <v>210</v>
      </c>
      <c r="B201">
        <v>1214607600</v>
      </c>
      <c r="C201">
        <v>5.0600000000000005E-4</v>
      </c>
      <c r="D201">
        <v>1.8469999999999999E-3</v>
      </c>
      <c r="E201">
        <v>1.059E-3</v>
      </c>
      <c r="F201">
        <v>7.9600000000000005E-4</v>
      </c>
    </row>
    <row r="202" spans="1:6" x14ac:dyDescent="0.25">
      <c r="A202" t="s">
        <v>211</v>
      </c>
      <c r="B202">
        <v>1215212400</v>
      </c>
      <c r="C202">
        <v>3.6099999999999999E-4</v>
      </c>
      <c r="D202">
        <v>1.8240000000000001E-3</v>
      </c>
      <c r="E202">
        <v>9.4600000000000001E-4</v>
      </c>
      <c r="F202">
        <v>5.3399999999999997E-4</v>
      </c>
    </row>
    <row r="203" spans="1:6" x14ac:dyDescent="0.25">
      <c r="A203" t="s">
        <v>212</v>
      </c>
      <c r="B203">
        <v>1215817200</v>
      </c>
      <c r="C203">
        <v>2.6999999999999999E-5</v>
      </c>
      <c r="D203">
        <v>1.7960000000000001E-3</v>
      </c>
      <c r="E203">
        <v>7.9799999999999999E-4</v>
      </c>
      <c r="F203">
        <v>2.41E-4</v>
      </c>
    </row>
    <row r="204" spans="1:6" x14ac:dyDescent="0.25">
      <c r="A204" t="s">
        <v>213</v>
      </c>
      <c r="B204">
        <v>1216422000</v>
      </c>
      <c r="C204">
        <v>1.2999999999999999E-4</v>
      </c>
      <c r="D204">
        <v>1.7700000000000001E-3</v>
      </c>
      <c r="E204">
        <v>6.8999999999999997E-4</v>
      </c>
      <c r="F204">
        <v>1.6000000000000001E-4</v>
      </c>
    </row>
    <row r="205" spans="1:6" x14ac:dyDescent="0.25">
      <c r="A205" t="s">
        <v>214</v>
      </c>
      <c r="B205">
        <v>1217026800</v>
      </c>
      <c r="C205">
        <v>0</v>
      </c>
      <c r="D205">
        <v>1.743E-3</v>
      </c>
      <c r="E205">
        <v>5.7899999999999998E-4</v>
      </c>
      <c r="F205">
        <v>6.7000000000000002E-5</v>
      </c>
    </row>
    <row r="206" spans="1:6" x14ac:dyDescent="0.25">
      <c r="A206" t="s">
        <v>215</v>
      </c>
      <c r="B206">
        <v>1217631600</v>
      </c>
      <c r="C206">
        <v>0</v>
      </c>
      <c r="D206">
        <v>1.7160000000000001E-3</v>
      </c>
      <c r="E206">
        <v>4.86E-4</v>
      </c>
      <c r="F206">
        <v>2.8E-5</v>
      </c>
    </row>
    <row r="207" spans="1:6" x14ac:dyDescent="0.25">
      <c r="A207" t="s">
        <v>216</v>
      </c>
      <c r="B207">
        <v>1218236400</v>
      </c>
      <c r="C207">
        <v>0</v>
      </c>
      <c r="D207">
        <v>1.6900000000000001E-3</v>
      </c>
      <c r="E207">
        <v>4.08E-4</v>
      </c>
      <c r="F207">
        <v>1.2E-5</v>
      </c>
    </row>
    <row r="208" spans="1:6" x14ac:dyDescent="0.25">
      <c r="A208" t="s">
        <v>217</v>
      </c>
      <c r="B208">
        <v>1218841200</v>
      </c>
      <c r="C208">
        <v>0</v>
      </c>
      <c r="D208">
        <v>1.6639999999999999E-3</v>
      </c>
      <c r="E208">
        <v>3.4200000000000002E-4</v>
      </c>
      <c r="F208">
        <v>5.0000000000000004E-6</v>
      </c>
    </row>
    <row r="209" spans="1:6" x14ac:dyDescent="0.25">
      <c r="A209" t="s">
        <v>218</v>
      </c>
      <c r="B209">
        <v>1219446000</v>
      </c>
      <c r="C209">
        <v>2.02E-4</v>
      </c>
      <c r="D209">
        <v>1.6410000000000001E-3</v>
      </c>
      <c r="E209">
        <v>3.2200000000000002E-4</v>
      </c>
      <c r="F209">
        <v>1.64E-4</v>
      </c>
    </row>
    <row r="210" spans="1:6" x14ac:dyDescent="0.25">
      <c r="A210" t="s">
        <v>219</v>
      </c>
      <c r="B210">
        <v>1220050800</v>
      </c>
      <c r="C210">
        <v>2.6840000000000002E-3</v>
      </c>
      <c r="D210">
        <v>1.6570000000000001E-3</v>
      </c>
      <c r="E210">
        <v>7.0600000000000003E-4</v>
      </c>
      <c r="F210">
        <v>1.7260000000000001E-3</v>
      </c>
    </row>
    <row r="211" spans="1:6" x14ac:dyDescent="0.25">
      <c r="A211" t="s">
        <v>220</v>
      </c>
      <c r="B211">
        <v>1220655600</v>
      </c>
      <c r="C211">
        <v>3.0010000000000002E-3</v>
      </c>
      <c r="D211">
        <v>1.678E-3</v>
      </c>
      <c r="E211">
        <v>1.073E-3</v>
      </c>
      <c r="F211">
        <v>2.4819999999999998E-3</v>
      </c>
    </row>
    <row r="212" spans="1:6" x14ac:dyDescent="0.25">
      <c r="A212" t="s">
        <v>221</v>
      </c>
      <c r="B212">
        <v>1221260400</v>
      </c>
      <c r="C212">
        <v>3.8869999999999998E-3</v>
      </c>
      <c r="D212">
        <v>1.7110000000000001E-3</v>
      </c>
      <c r="E212">
        <v>1.519E-3</v>
      </c>
      <c r="F212">
        <v>3.2200000000000002E-3</v>
      </c>
    </row>
    <row r="213" spans="1:6" x14ac:dyDescent="0.25">
      <c r="A213" t="s">
        <v>222</v>
      </c>
      <c r="B213">
        <v>1221865200</v>
      </c>
      <c r="C213">
        <v>2.483E-3</v>
      </c>
      <c r="D213">
        <v>1.7229999999999999E-3</v>
      </c>
      <c r="E213">
        <v>1.6689999999999999E-3</v>
      </c>
      <c r="F213">
        <v>2.7369999999999998E-3</v>
      </c>
    </row>
    <row r="214" spans="1:6" x14ac:dyDescent="0.25">
      <c r="A214" t="s">
        <v>223</v>
      </c>
      <c r="B214">
        <v>1222470000</v>
      </c>
      <c r="C214">
        <v>1.281E-3</v>
      </c>
      <c r="D214">
        <v>1.7160000000000001E-3</v>
      </c>
      <c r="E214">
        <v>1.6000000000000001E-3</v>
      </c>
      <c r="F214">
        <v>1.7899999999999999E-3</v>
      </c>
    </row>
    <row r="215" spans="1:6" x14ac:dyDescent="0.25">
      <c r="A215" t="s">
        <v>224</v>
      </c>
      <c r="B215">
        <v>1223074800</v>
      </c>
      <c r="C215">
        <v>9.7799999999999992E-4</v>
      </c>
      <c r="D215">
        <v>1.7049999999999999E-3</v>
      </c>
      <c r="E215">
        <v>1.5E-3</v>
      </c>
      <c r="F215">
        <v>1.3140000000000001E-3</v>
      </c>
    </row>
    <row r="216" spans="1:6" x14ac:dyDescent="0.25">
      <c r="A216" t="s">
        <v>225</v>
      </c>
      <c r="B216">
        <v>1223679600</v>
      </c>
      <c r="C216">
        <v>7.7899999999999996E-4</v>
      </c>
      <c r="D216">
        <v>1.6900000000000001E-3</v>
      </c>
      <c r="E216">
        <v>1.3810000000000001E-3</v>
      </c>
      <c r="F216">
        <v>9.7300000000000002E-4</v>
      </c>
    </row>
    <row r="217" spans="1:6" x14ac:dyDescent="0.25">
      <c r="A217" t="s">
        <v>226</v>
      </c>
      <c r="B217">
        <v>1224284400</v>
      </c>
      <c r="C217">
        <v>9.1500000000000001E-4</v>
      </c>
      <c r="D217">
        <v>1.678E-3</v>
      </c>
      <c r="E217">
        <v>1.3079999999999999E-3</v>
      </c>
      <c r="F217">
        <v>9.8200000000000002E-4</v>
      </c>
    </row>
    <row r="218" spans="1:6" x14ac:dyDescent="0.25">
      <c r="A218" t="s">
        <v>227</v>
      </c>
      <c r="B218">
        <v>1224889200</v>
      </c>
      <c r="C218">
        <v>7.4200000000000004E-4</v>
      </c>
      <c r="D218">
        <v>1.6639999999999999E-3</v>
      </c>
      <c r="E218">
        <v>1.2149999999999999E-3</v>
      </c>
      <c r="F218">
        <v>8.1400000000000005E-4</v>
      </c>
    </row>
    <row r="219" spans="1:6" x14ac:dyDescent="0.25">
      <c r="A219" t="s">
        <v>228</v>
      </c>
      <c r="B219">
        <v>1225494000</v>
      </c>
      <c r="C219">
        <v>9.5100000000000002E-4</v>
      </c>
      <c r="D219">
        <v>1.653E-3</v>
      </c>
      <c r="E219">
        <v>1.1720000000000001E-3</v>
      </c>
      <c r="F219">
        <v>8.92E-4</v>
      </c>
    </row>
    <row r="220" spans="1:6" x14ac:dyDescent="0.25">
      <c r="A220" t="s">
        <v>229</v>
      </c>
      <c r="B220">
        <v>1226102400</v>
      </c>
      <c r="C220">
        <v>4.156E-3</v>
      </c>
      <c r="D220">
        <v>1.691E-3</v>
      </c>
      <c r="E220">
        <v>1.642E-3</v>
      </c>
      <c r="F220">
        <v>2.6210000000000001E-3</v>
      </c>
    </row>
    <row r="221" spans="1:6" x14ac:dyDescent="0.25">
      <c r="A221" t="s">
        <v>230</v>
      </c>
      <c r="B221">
        <v>1226707200</v>
      </c>
      <c r="C221">
        <v>2.9329999999999998E-3</v>
      </c>
      <c r="D221">
        <v>1.7099999999999999E-3</v>
      </c>
      <c r="E221">
        <v>1.8439999999999999E-3</v>
      </c>
      <c r="F221">
        <v>2.7330000000000002E-3</v>
      </c>
    </row>
    <row r="222" spans="1:6" x14ac:dyDescent="0.25">
      <c r="A222" t="s">
        <v>231</v>
      </c>
      <c r="B222">
        <v>1227312000</v>
      </c>
      <c r="C222">
        <v>4.1549999999999998E-3</v>
      </c>
      <c r="D222">
        <v>1.748E-3</v>
      </c>
      <c r="E222">
        <v>2.2190000000000001E-3</v>
      </c>
      <c r="F222">
        <v>3.6649999999999999E-3</v>
      </c>
    </row>
    <row r="223" spans="1:6" x14ac:dyDescent="0.25">
      <c r="A223" t="s">
        <v>232</v>
      </c>
      <c r="B223">
        <v>1227916800</v>
      </c>
      <c r="C223">
        <v>4.3949999999999996E-3</v>
      </c>
      <c r="D223">
        <v>1.7880000000000001E-3</v>
      </c>
      <c r="E223">
        <v>2.5660000000000001E-3</v>
      </c>
      <c r="F223">
        <v>4.0800000000000003E-3</v>
      </c>
    </row>
    <row r="224" spans="1:6" x14ac:dyDescent="0.25">
      <c r="A224" t="s">
        <v>233</v>
      </c>
      <c r="B224">
        <v>1228521600</v>
      </c>
      <c r="C224">
        <v>3.617E-3</v>
      </c>
      <c r="D224">
        <v>1.8159999999999999E-3</v>
      </c>
      <c r="E224">
        <v>2.7320000000000001E-3</v>
      </c>
      <c r="F224">
        <v>3.7910000000000001E-3</v>
      </c>
    </row>
    <row r="225" spans="1:6" x14ac:dyDescent="0.25">
      <c r="A225" t="s">
        <v>234</v>
      </c>
      <c r="B225">
        <v>1229126400</v>
      </c>
      <c r="C225">
        <v>3.7130000000000002E-3</v>
      </c>
      <c r="D225">
        <v>1.8450000000000001E-3</v>
      </c>
      <c r="E225">
        <v>2.882E-3</v>
      </c>
      <c r="F225">
        <v>3.6440000000000001E-3</v>
      </c>
    </row>
    <row r="226" spans="1:6" x14ac:dyDescent="0.25">
      <c r="A226" t="s">
        <v>235</v>
      </c>
      <c r="B226">
        <v>1229731200</v>
      </c>
      <c r="C226">
        <v>3.3540000000000002E-3</v>
      </c>
      <c r="D226">
        <v>1.8680000000000001E-3</v>
      </c>
      <c r="E226">
        <v>2.96E-3</v>
      </c>
      <c r="F226">
        <v>3.5530000000000002E-3</v>
      </c>
    </row>
    <row r="227" spans="1:6" x14ac:dyDescent="0.25">
      <c r="A227" t="s">
        <v>236</v>
      </c>
      <c r="B227">
        <v>1230336000</v>
      </c>
      <c r="C227">
        <v>5.2180000000000004E-3</v>
      </c>
      <c r="D227">
        <v>1.9189999999999999E-3</v>
      </c>
      <c r="E227">
        <v>3.3289999999999999E-3</v>
      </c>
      <c r="F227">
        <v>4.6940000000000003E-3</v>
      </c>
    </row>
    <row r="228" spans="1:6" x14ac:dyDescent="0.25">
      <c r="A228" t="s">
        <v>237</v>
      </c>
      <c r="B228">
        <v>1230940800</v>
      </c>
      <c r="C228">
        <v>6.2709999999999997E-3</v>
      </c>
      <c r="D228">
        <v>1.9859999999999999E-3</v>
      </c>
      <c r="E228">
        <v>3.8070000000000001E-3</v>
      </c>
      <c r="F228">
        <v>5.7559999999999998E-3</v>
      </c>
    </row>
    <row r="229" spans="1:6" x14ac:dyDescent="0.25">
      <c r="A229" t="s">
        <v>238</v>
      </c>
      <c r="B229">
        <v>1231545600</v>
      </c>
      <c r="C229">
        <v>4.9639999999999997E-3</v>
      </c>
      <c r="D229">
        <v>2.032E-3</v>
      </c>
      <c r="E229">
        <v>3.9940000000000002E-3</v>
      </c>
      <c r="F229">
        <v>5.3610000000000003E-3</v>
      </c>
    </row>
    <row r="230" spans="1:6" x14ac:dyDescent="0.25">
      <c r="A230" t="s">
        <v>239</v>
      </c>
      <c r="B230">
        <v>1232150400</v>
      </c>
      <c r="C230">
        <v>7.3249999999999999E-3</v>
      </c>
      <c r="D230">
        <v>2.1129999999999999E-3</v>
      </c>
      <c r="E230">
        <v>4.5180000000000003E-3</v>
      </c>
      <c r="F230">
        <v>6.3639999999999999E-3</v>
      </c>
    </row>
    <row r="231" spans="1:6" x14ac:dyDescent="0.25">
      <c r="A231" t="s">
        <v>240</v>
      </c>
      <c r="B231">
        <v>1232755200</v>
      </c>
      <c r="C231">
        <v>5.4609999999999997E-3</v>
      </c>
      <c r="D231">
        <v>2.1640000000000001E-3</v>
      </c>
      <c r="E231">
        <v>4.6629999999999996E-3</v>
      </c>
      <c r="F231">
        <v>5.7949999999999998E-3</v>
      </c>
    </row>
    <row r="232" spans="1:6" x14ac:dyDescent="0.25">
      <c r="A232" t="s">
        <v>241</v>
      </c>
      <c r="B232">
        <v>1233360000</v>
      </c>
      <c r="C232">
        <v>7.0660000000000002E-3</v>
      </c>
      <c r="D232">
        <v>2.2390000000000001E-3</v>
      </c>
      <c r="E232">
        <v>5.0429999999999997E-3</v>
      </c>
      <c r="F232">
        <v>6.4980000000000003E-3</v>
      </c>
    </row>
    <row r="233" spans="1:6" x14ac:dyDescent="0.25">
      <c r="A233" t="s">
        <v>242</v>
      </c>
      <c r="B233">
        <v>1233964800</v>
      </c>
      <c r="C233">
        <v>4.5510000000000004E-3</v>
      </c>
      <c r="D233">
        <v>2.274E-3</v>
      </c>
      <c r="E233">
        <v>4.9649999999999998E-3</v>
      </c>
      <c r="F233">
        <v>5.4539999999999996E-3</v>
      </c>
    </row>
    <row r="234" spans="1:6" x14ac:dyDescent="0.25">
      <c r="A234" t="s">
        <v>243</v>
      </c>
      <c r="B234">
        <v>1234569600</v>
      </c>
      <c r="C234">
        <v>5.9870000000000001E-3</v>
      </c>
      <c r="D234">
        <v>2.3310000000000002E-3</v>
      </c>
      <c r="E234">
        <v>5.1149999999999998E-3</v>
      </c>
      <c r="F234">
        <v>5.5820000000000002E-3</v>
      </c>
    </row>
    <row r="235" spans="1:6" x14ac:dyDescent="0.25">
      <c r="A235" t="s">
        <v>244</v>
      </c>
      <c r="B235">
        <v>1235174400</v>
      </c>
      <c r="C235">
        <v>7.6499999999999997E-3</v>
      </c>
      <c r="D235">
        <v>2.4130000000000002E-3</v>
      </c>
      <c r="E235">
        <v>5.5250000000000004E-3</v>
      </c>
      <c r="F235">
        <v>6.8929999999999998E-3</v>
      </c>
    </row>
    <row r="236" spans="1:6" x14ac:dyDescent="0.25">
      <c r="A236" t="s">
        <v>245</v>
      </c>
      <c r="B236">
        <v>1235779200</v>
      </c>
      <c r="C236">
        <v>4.4209999999999996E-3</v>
      </c>
      <c r="D236">
        <v>2.4429999999999999E-3</v>
      </c>
      <c r="E236">
        <v>5.3249999999999999E-3</v>
      </c>
      <c r="F236">
        <v>5.1139999999999996E-3</v>
      </c>
    </row>
    <row r="237" spans="1:6" x14ac:dyDescent="0.25">
      <c r="A237" t="s">
        <v>246</v>
      </c>
      <c r="B237">
        <v>1236384000</v>
      </c>
      <c r="C237">
        <v>2.0799999999999998E-3</v>
      </c>
      <c r="D237">
        <v>2.4369999999999999E-3</v>
      </c>
      <c r="E237">
        <v>4.8110000000000002E-3</v>
      </c>
      <c r="F237">
        <v>3.4870000000000001E-3</v>
      </c>
    </row>
    <row r="238" spans="1:6" x14ac:dyDescent="0.25">
      <c r="A238" t="s">
        <v>247</v>
      </c>
      <c r="B238">
        <v>1236985200</v>
      </c>
      <c r="C238">
        <v>5.0000000000000004E-6</v>
      </c>
      <c r="D238">
        <v>2.3999999999999998E-3</v>
      </c>
      <c r="E238">
        <v>4.0429999999999997E-3</v>
      </c>
      <c r="F238">
        <v>1.474E-3</v>
      </c>
    </row>
    <row r="239" spans="1:6" x14ac:dyDescent="0.25">
      <c r="A239" t="s">
        <v>248</v>
      </c>
      <c r="B239">
        <v>1237590000</v>
      </c>
      <c r="C239">
        <v>3.0000000000000001E-6</v>
      </c>
      <c r="D239">
        <v>2.3630000000000001E-3</v>
      </c>
      <c r="E239">
        <v>3.3939999999999999E-3</v>
      </c>
      <c r="F239">
        <v>6.2100000000000002E-4</v>
      </c>
    </row>
    <row r="240" spans="1:6" x14ac:dyDescent="0.25">
      <c r="A240" t="s">
        <v>249</v>
      </c>
      <c r="B240">
        <v>1238194800</v>
      </c>
      <c r="C240">
        <v>6.0000000000000002E-6</v>
      </c>
      <c r="D240">
        <v>2.3270000000000001E-3</v>
      </c>
      <c r="E240">
        <v>2.849E-3</v>
      </c>
      <c r="F240">
        <v>2.6400000000000002E-4</v>
      </c>
    </row>
    <row r="241" spans="1:6" x14ac:dyDescent="0.25">
      <c r="A241" t="s">
        <v>250</v>
      </c>
      <c r="B241">
        <v>1238799600</v>
      </c>
      <c r="C241">
        <v>3.9999999999999998E-6</v>
      </c>
      <c r="D241">
        <v>2.2910000000000001E-3</v>
      </c>
      <c r="E241">
        <v>2.392E-3</v>
      </c>
      <c r="F241">
        <v>1.13E-4</v>
      </c>
    </row>
    <row r="242" spans="1:6" x14ac:dyDescent="0.25">
      <c r="A242" t="s">
        <v>251</v>
      </c>
      <c r="B242">
        <v>1239404400</v>
      </c>
      <c r="C242">
        <v>9.0000000000000002E-6</v>
      </c>
      <c r="D242">
        <v>2.2560000000000002E-3</v>
      </c>
      <c r="E242">
        <v>2.0089999999999999E-3</v>
      </c>
      <c r="F242">
        <v>5.3000000000000001E-5</v>
      </c>
    </row>
    <row r="243" spans="1:6" x14ac:dyDescent="0.25">
      <c r="A243" t="s">
        <v>252</v>
      </c>
      <c r="B243">
        <v>1240009200</v>
      </c>
      <c r="C243">
        <v>6.9999999999999999E-6</v>
      </c>
      <c r="D243">
        <v>2.2209999999999999E-3</v>
      </c>
      <c r="E243">
        <v>1.688E-3</v>
      </c>
      <c r="F243">
        <v>2.5999999999999998E-5</v>
      </c>
    </row>
    <row r="244" spans="1:6" x14ac:dyDescent="0.25">
      <c r="A244" t="s">
        <v>253</v>
      </c>
      <c r="B244">
        <v>1240614000</v>
      </c>
      <c r="C244">
        <v>3.9999999999999998E-6</v>
      </c>
      <c r="D244">
        <v>2.1870000000000001E-3</v>
      </c>
      <c r="E244">
        <v>1.4170000000000001E-3</v>
      </c>
      <c r="F244">
        <v>1.2999999999999999E-5</v>
      </c>
    </row>
    <row r="245" spans="1:6" x14ac:dyDescent="0.25">
      <c r="A245" t="s">
        <v>254</v>
      </c>
      <c r="B245">
        <v>1241218800</v>
      </c>
      <c r="C245">
        <v>6.9999999999999999E-6</v>
      </c>
      <c r="D245">
        <v>2.153E-3</v>
      </c>
      <c r="E245">
        <v>1.1900000000000001E-3</v>
      </c>
      <c r="F245">
        <v>9.0000000000000002E-6</v>
      </c>
    </row>
    <row r="246" spans="1:6" x14ac:dyDescent="0.25">
      <c r="A246" t="s">
        <v>255</v>
      </c>
      <c r="B246">
        <v>1241823600</v>
      </c>
      <c r="C246">
        <v>3.9999999999999998E-6</v>
      </c>
      <c r="D246">
        <v>2.1199999999999999E-3</v>
      </c>
      <c r="E246">
        <v>1E-3</v>
      </c>
      <c r="F246">
        <v>6.0000000000000002E-6</v>
      </c>
    </row>
    <row r="247" spans="1:6" x14ac:dyDescent="0.25">
      <c r="A247" t="s">
        <v>256</v>
      </c>
      <c r="B247">
        <v>1242428400</v>
      </c>
      <c r="C247">
        <v>1.9999999999999999E-6</v>
      </c>
      <c r="D247">
        <v>2.0869999999999999E-3</v>
      </c>
      <c r="E247">
        <v>8.3900000000000001E-4</v>
      </c>
      <c r="F247">
        <v>3.0000000000000001E-6</v>
      </c>
    </row>
    <row r="248" spans="1:6" x14ac:dyDescent="0.25">
      <c r="A248" t="s">
        <v>257</v>
      </c>
      <c r="B248">
        <v>1243033200</v>
      </c>
      <c r="C248">
        <v>3.0000000000000001E-6</v>
      </c>
      <c r="D248">
        <v>2.055E-3</v>
      </c>
      <c r="E248">
        <v>7.0500000000000001E-4</v>
      </c>
      <c r="F248">
        <v>3.0000000000000001E-6</v>
      </c>
    </row>
    <row r="249" spans="1:6" x14ac:dyDescent="0.25">
      <c r="A249" t="s">
        <v>258</v>
      </c>
      <c r="B249">
        <v>1243638000</v>
      </c>
      <c r="C249">
        <v>1.9999999999999999E-6</v>
      </c>
      <c r="D249">
        <v>2.0240000000000002E-3</v>
      </c>
      <c r="E249">
        <v>5.9199999999999997E-4</v>
      </c>
      <c r="F249">
        <v>3.0000000000000001E-6</v>
      </c>
    </row>
    <row r="250" spans="1:6" x14ac:dyDescent="0.25">
      <c r="A250" t="s">
        <v>259</v>
      </c>
      <c r="B250">
        <v>1244242800</v>
      </c>
      <c r="C250">
        <v>1.9999999999999999E-6</v>
      </c>
      <c r="D250">
        <v>1.9919999999999998E-3</v>
      </c>
      <c r="E250">
        <v>4.9700000000000005E-4</v>
      </c>
      <c r="F250">
        <v>1.9999999999999999E-6</v>
      </c>
    </row>
    <row r="251" spans="1:6" x14ac:dyDescent="0.25">
      <c r="A251" t="s">
        <v>260</v>
      </c>
      <c r="B251">
        <v>1244847600</v>
      </c>
      <c r="C251">
        <v>1.9999999999999999E-6</v>
      </c>
      <c r="D251">
        <v>1.9620000000000002E-3</v>
      </c>
      <c r="E251">
        <v>4.1800000000000002E-4</v>
      </c>
      <c r="F251">
        <v>1.9999999999999999E-6</v>
      </c>
    </row>
    <row r="252" spans="1:6" x14ac:dyDescent="0.25">
      <c r="A252" t="s">
        <v>261</v>
      </c>
      <c r="B252">
        <v>1245452400</v>
      </c>
      <c r="C252">
        <v>0</v>
      </c>
      <c r="D252">
        <v>1.931E-3</v>
      </c>
      <c r="E252">
        <v>3.5100000000000002E-4</v>
      </c>
      <c r="F252">
        <v>9.9999999999999995E-7</v>
      </c>
    </row>
    <row r="253" spans="1:6" x14ac:dyDescent="0.25">
      <c r="A253" t="s">
        <v>262</v>
      </c>
      <c r="B253">
        <v>1246057200</v>
      </c>
      <c r="C253">
        <v>3.9999999999999998E-6</v>
      </c>
      <c r="D253">
        <v>1.902E-3</v>
      </c>
      <c r="E253">
        <v>2.9500000000000001E-4</v>
      </c>
      <c r="F253">
        <v>1.9999999999999999E-6</v>
      </c>
    </row>
    <row r="254" spans="1:6" x14ac:dyDescent="0.25">
      <c r="A254" t="s">
        <v>263</v>
      </c>
      <c r="B254">
        <v>1246662000</v>
      </c>
      <c r="C254">
        <v>0</v>
      </c>
      <c r="D254">
        <v>1.872E-3</v>
      </c>
      <c r="E254">
        <v>2.4800000000000001E-4</v>
      </c>
      <c r="F254">
        <v>9.9999999999999995E-7</v>
      </c>
    </row>
    <row r="255" spans="1:6" x14ac:dyDescent="0.25">
      <c r="A255" t="s">
        <v>264</v>
      </c>
      <c r="B255">
        <v>1247266800</v>
      </c>
      <c r="C255">
        <v>6.9999999999999999E-6</v>
      </c>
      <c r="D255">
        <v>1.8439999999999999E-3</v>
      </c>
      <c r="E255">
        <v>2.0900000000000001E-4</v>
      </c>
      <c r="F255">
        <v>5.0000000000000004E-6</v>
      </c>
    </row>
    <row r="256" spans="1:6" x14ac:dyDescent="0.25">
      <c r="A256" t="s">
        <v>265</v>
      </c>
      <c r="B256">
        <v>1247871600</v>
      </c>
      <c r="C256">
        <v>6.9999999999999999E-6</v>
      </c>
      <c r="D256">
        <v>1.815E-3</v>
      </c>
      <c r="E256">
        <v>1.76E-4</v>
      </c>
      <c r="F256">
        <v>6.0000000000000002E-6</v>
      </c>
    </row>
    <row r="257" spans="1:6" x14ac:dyDescent="0.25">
      <c r="A257" t="s">
        <v>266</v>
      </c>
      <c r="B257">
        <v>1248476400</v>
      </c>
      <c r="C257">
        <v>9.0000000000000002E-6</v>
      </c>
      <c r="D257">
        <v>1.7880000000000001E-3</v>
      </c>
      <c r="E257">
        <v>1.4899999999999999E-4</v>
      </c>
      <c r="F257">
        <v>6.0000000000000002E-6</v>
      </c>
    </row>
    <row r="258" spans="1:6" x14ac:dyDescent="0.25">
      <c r="A258" t="s">
        <v>267</v>
      </c>
      <c r="B258">
        <v>1249081200</v>
      </c>
      <c r="C258">
        <v>9.9999999999999995E-7</v>
      </c>
      <c r="D258">
        <v>1.7600000000000001E-3</v>
      </c>
      <c r="E258">
        <v>1.26E-4</v>
      </c>
      <c r="F258">
        <v>3.0000000000000001E-6</v>
      </c>
    </row>
    <row r="259" spans="1:6" x14ac:dyDescent="0.25">
      <c r="A259" t="s">
        <v>268</v>
      </c>
      <c r="B259">
        <v>1249686000</v>
      </c>
      <c r="C259">
        <v>9.9999999999999995E-7</v>
      </c>
      <c r="D259">
        <v>1.7329999999999999E-3</v>
      </c>
      <c r="E259">
        <v>1.06E-4</v>
      </c>
      <c r="F259">
        <v>1.9999999999999999E-6</v>
      </c>
    </row>
    <row r="260" spans="1:6" x14ac:dyDescent="0.25">
      <c r="A260" t="s">
        <v>269</v>
      </c>
      <c r="B260">
        <v>1250290800</v>
      </c>
      <c r="C260">
        <v>9.9999999999999995E-7</v>
      </c>
      <c r="D260">
        <v>1.7060000000000001E-3</v>
      </c>
      <c r="E260">
        <v>8.8999999999999995E-5</v>
      </c>
      <c r="F260">
        <v>9.9999999999999995E-7</v>
      </c>
    </row>
    <row r="261" spans="1:6" x14ac:dyDescent="0.25">
      <c r="A261" t="s">
        <v>270</v>
      </c>
      <c r="B261">
        <v>1250895600</v>
      </c>
      <c r="C261">
        <v>0</v>
      </c>
      <c r="D261">
        <v>1.6800000000000001E-3</v>
      </c>
      <c r="E261">
        <v>7.3999999999999996E-5</v>
      </c>
      <c r="F261">
        <v>9.9999999999999995E-7</v>
      </c>
    </row>
    <row r="262" spans="1:6" x14ac:dyDescent="0.25">
      <c r="A262" t="s">
        <v>271</v>
      </c>
      <c r="B262">
        <v>1251500400</v>
      </c>
      <c r="C262">
        <v>0</v>
      </c>
      <c r="D262">
        <v>1.6540000000000001E-3</v>
      </c>
      <c r="E262">
        <v>6.3E-5</v>
      </c>
      <c r="F262">
        <v>9.9999999999999995E-7</v>
      </c>
    </row>
    <row r="263" spans="1:6" x14ac:dyDescent="0.25">
      <c r="A263" t="s">
        <v>272</v>
      </c>
      <c r="B263">
        <v>1252105200</v>
      </c>
      <c r="C263">
        <v>1.9999999999999999E-6</v>
      </c>
      <c r="D263">
        <v>1.629E-3</v>
      </c>
      <c r="E263">
        <v>5.3000000000000001E-5</v>
      </c>
      <c r="F263">
        <v>9.9999999999999995E-7</v>
      </c>
    </row>
    <row r="264" spans="1:6" x14ac:dyDescent="0.25">
      <c r="A264" t="s">
        <v>273</v>
      </c>
      <c r="B264">
        <v>1252710000</v>
      </c>
      <c r="C264">
        <v>1.9999999999999999E-6</v>
      </c>
      <c r="D264">
        <v>1.604E-3</v>
      </c>
      <c r="E264">
        <v>4.5000000000000003E-5</v>
      </c>
      <c r="F264">
        <v>9.9999999999999995E-7</v>
      </c>
    </row>
    <row r="265" spans="1:6" x14ac:dyDescent="0.25">
      <c r="A265" t="s">
        <v>274</v>
      </c>
      <c r="B265">
        <v>1253314800</v>
      </c>
      <c r="C265">
        <v>3.9999999999999998E-6</v>
      </c>
      <c r="D265">
        <v>1.5790000000000001E-3</v>
      </c>
      <c r="E265">
        <v>3.8000000000000002E-5</v>
      </c>
      <c r="F265">
        <v>3.9999999999999998E-6</v>
      </c>
    </row>
    <row r="266" spans="1:6" x14ac:dyDescent="0.25">
      <c r="A266" t="s">
        <v>275</v>
      </c>
      <c r="B266">
        <v>1253919600</v>
      </c>
      <c r="C266">
        <v>0</v>
      </c>
      <c r="D266">
        <v>1.555E-3</v>
      </c>
      <c r="E266">
        <v>3.1999999999999999E-5</v>
      </c>
      <c r="F266">
        <v>1.9999999999999999E-6</v>
      </c>
    </row>
    <row r="267" spans="1:6" x14ac:dyDescent="0.25">
      <c r="A267" t="s">
        <v>276</v>
      </c>
      <c r="B267">
        <v>1254524400</v>
      </c>
      <c r="C267">
        <v>9.9999999999999995E-7</v>
      </c>
      <c r="D267">
        <v>1.531E-3</v>
      </c>
      <c r="E267">
        <v>2.6999999999999999E-5</v>
      </c>
      <c r="F267">
        <v>9.9999999999999995E-7</v>
      </c>
    </row>
    <row r="268" spans="1:6" x14ac:dyDescent="0.25">
      <c r="A268" t="s">
        <v>277</v>
      </c>
      <c r="B268">
        <v>1255129200</v>
      </c>
      <c r="C268">
        <v>6.9999999999999999E-6</v>
      </c>
      <c r="D268">
        <v>1.5070000000000001E-3</v>
      </c>
      <c r="E268">
        <v>2.4000000000000001E-5</v>
      </c>
      <c r="F268">
        <v>5.0000000000000004E-6</v>
      </c>
    </row>
    <row r="269" spans="1:6" x14ac:dyDescent="0.25">
      <c r="A269" t="s">
        <v>278</v>
      </c>
      <c r="B269">
        <v>1255734000</v>
      </c>
      <c r="C269">
        <v>9.9999999999999995E-7</v>
      </c>
      <c r="D269">
        <v>1.4840000000000001E-3</v>
      </c>
      <c r="E269">
        <v>2.0000000000000002E-5</v>
      </c>
      <c r="F269">
        <v>1.9999999999999999E-6</v>
      </c>
    </row>
    <row r="270" spans="1:6" x14ac:dyDescent="0.25">
      <c r="A270" t="s">
        <v>279</v>
      </c>
      <c r="B270">
        <v>1256338800</v>
      </c>
      <c r="C270">
        <v>9.9999999999999995E-7</v>
      </c>
      <c r="D270">
        <v>1.4610000000000001E-3</v>
      </c>
      <c r="E270">
        <v>1.7E-5</v>
      </c>
      <c r="F270">
        <v>1.9999999999999999E-6</v>
      </c>
    </row>
    <row r="271" spans="1:6" x14ac:dyDescent="0.25">
      <c r="A271" t="s">
        <v>280</v>
      </c>
      <c r="B271">
        <v>1256943600</v>
      </c>
      <c r="C271">
        <v>1.9999999999999999E-6</v>
      </c>
      <c r="D271">
        <v>1.438E-3</v>
      </c>
      <c r="E271">
        <v>1.5E-5</v>
      </c>
      <c r="F271">
        <v>1.9999999999999999E-6</v>
      </c>
    </row>
    <row r="272" spans="1:6" x14ac:dyDescent="0.25">
      <c r="A272" t="s">
        <v>281</v>
      </c>
      <c r="B272">
        <v>1257552000</v>
      </c>
      <c r="C272">
        <v>3.9999999999999998E-6</v>
      </c>
      <c r="D272">
        <v>1.4159999999999999E-3</v>
      </c>
      <c r="E272">
        <v>1.2999999999999999E-5</v>
      </c>
      <c r="F272">
        <v>3.0000000000000001E-6</v>
      </c>
    </row>
    <row r="273" spans="1:6" x14ac:dyDescent="0.25">
      <c r="A273" t="s">
        <v>282</v>
      </c>
      <c r="B273">
        <v>1258156800</v>
      </c>
      <c r="C273">
        <v>1.9999999999999999E-6</v>
      </c>
      <c r="D273">
        <v>1.3940000000000001E-3</v>
      </c>
      <c r="E273">
        <v>1.1E-5</v>
      </c>
      <c r="F273">
        <v>1.9999999999999999E-6</v>
      </c>
    </row>
    <row r="274" spans="1:6" x14ac:dyDescent="0.25">
      <c r="A274" t="s">
        <v>283</v>
      </c>
      <c r="B274">
        <v>1258761600</v>
      </c>
      <c r="C274">
        <v>1.9999999999999999E-6</v>
      </c>
      <c r="D274">
        <v>1.3730000000000001E-3</v>
      </c>
      <c r="E274">
        <v>1.0000000000000001E-5</v>
      </c>
      <c r="F274">
        <v>1.9999999999999999E-6</v>
      </c>
    </row>
    <row r="275" spans="1:6" x14ac:dyDescent="0.25">
      <c r="A275" t="s">
        <v>284</v>
      </c>
      <c r="B275">
        <v>1259366400</v>
      </c>
      <c r="C275">
        <v>1.9999999999999999E-6</v>
      </c>
      <c r="D275">
        <v>1.3519999999999999E-3</v>
      </c>
      <c r="E275">
        <v>7.9999999999999996E-6</v>
      </c>
      <c r="F275">
        <v>1.9999999999999999E-6</v>
      </c>
    </row>
    <row r="276" spans="1:6" x14ac:dyDescent="0.25">
      <c r="A276" t="s">
        <v>285</v>
      </c>
      <c r="B276">
        <v>1259971200</v>
      </c>
      <c r="C276">
        <v>1.9999999999999999E-6</v>
      </c>
      <c r="D276">
        <v>1.3309999999999999E-3</v>
      </c>
      <c r="E276">
        <v>6.9999999999999999E-6</v>
      </c>
      <c r="F276">
        <v>1.9999999999999999E-6</v>
      </c>
    </row>
    <row r="277" spans="1:6" x14ac:dyDescent="0.25">
      <c r="A277" t="s">
        <v>286</v>
      </c>
      <c r="B277">
        <v>1260576000</v>
      </c>
      <c r="C277">
        <v>2.0000000000000002E-5</v>
      </c>
      <c r="D277">
        <v>1.3110000000000001E-3</v>
      </c>
      <c r="E277">
        <v>1.0000000000000001E-5</v>
      </c>
      <c r="F277">
        <v>1.2999999999999999E-5</v>
      </c>
    </row>
    <row r="278" spans="1:6" x14ac:dyDescent="0.25">
      <c r="A278" t="s">
        <v>287</v>
      </c>
      <c r="B278">
        <v>1261180800</v>
      </c>
      <c r="C278">
        <v>3.9999999999999998E-6</v>
      </c>
      <c r="D278">
        <v>1.291E-3</v>
      </c>
      <c r="E278">
        <v>9.0000000000000002E-6</v>
      </c>
      <c r="F278">
        <v>7.9999999999999996E-6</v>
      </c>
    </row>
    <row r="279" spans="1:6" x14ac:dyDescent="0.25">
      <c r="A279" t="s">
        <v>288</v>
      </c>
      <c r="B279">
        <v>1261785600</v>
      </c>
      <c r="C279">
        <v>3.9999999999999998E-6</v>
      </c>
      <c r="D279">
        <v>1.271E-3</v>
      </c>
      <c r="E279">
        <v>7.9999999999999996E-6</v>
      </c>
      <c r="F279">
        <v>5.0000000000000004E-6</v>
      </c>
    </row>
    <row r="280" spans="1:6" x14ac:dyDescent="0.25">
      <c r="A280" t="s">
        <v>289</v>
      </c>
      <c r="B280">
        <v>1262390400</v>
      </c>
      <c r="C280">
        <v>5.0000000000000004E-6</v>
      </c>
      <c r="D280">
        <v>1.2509999999999999E-3</v>
      </c>
      <c r="E280">
        <v>6.9999999999999999E-6</v>
      </c>
      <c r="F280">
        <v>5.0000000000000004E-6</v>
      </c>
    </row>
    <row r="281" spans="1:6" x14ac:dyDescent="0.25">
      <c r="A281" t="s">
        <v>290</v>
      </c>
      <c r="B281">
        <v>1262995200</v>
      </c>
      <c r="C281">
        <v>5.0000000000000004E-6</v>
      </c>
      <c r="D281">
        <v>1.232E-3</v>
      </c>
      <c r="E281">
        <v>6.9999999999999999E-6</v>
      </c>
      <c r="F281">
        <v>5.0000000000000004E-6</v>
      </c>
    </row>
    <row r="282" spans="1:6" x14ac:dyDescent="0.25">
      <c r="A282" t="s">
        <v>291</v>
      </c>
      <c r="B282">
        <v>1263600000</v>
      </c>
      <c r="C282">
        <v>1.9000000000000001E-5</v>
      </c>
      <c r="D282">
        <v>1.2130000000000001E-3</v>
      </c>
      <c r="E282">
        <v>9.0000000000000002E-6</v>
      </c>
      <c r="F282">
        <v>1.5E-5</v>
      </c>
    </row>
    <row r="283" spans="1:6" x14ac:dyDescent="0.25">
      <c r="A283" t="s">
        <v>292</v>
      </c>
      <c r="B283">
        <v>1264204800</v>
      </c>
      <c r="C283">
        <v>1.2E-5</v>
      </c>
      <c r="D283">
        <v>1.1950000000000001E-3</v>
      </c>
      <c r="E283">
        <v>9.0000000000000002E-6</v>
      </c>
      <c r="F283">
        <v>1.2E-5</v>
      </c>
    </row>
    <row r="284" spans="1:6" x14ac:dyDescent="0.25">
      <c r="A284" t="s">
        <v>293</v>
      </c>
      <c r="B284">
        <v>1264809600</v>
      </c>
      <c r="C284">
        <v>7.9999999999999996E-6</v>
      </c>
      <c r="D284">
        <v>1.176E-3</v>
      </c>
      <c r="E284">
        <v>9.0000000000000002E-6</v>
      </c>
      <c r="F284">
        <v>9.0000000000000002E-6</v>
      </c>
    </row>
    <row r="285" spans="1:6" x14ac:dyDescent="0.25">
      <c r="A285" t="s">
        <v>294</v>
      </c>
      <c r="B285">
        <v>1265414400</v>
      </c>
      <c r="C285">
        <v>9.9999999999999995E-7</v>
      </c>
      <c r="D285">
        <v>1.158E-3</v>
      </c>
      <c r="E285">
        <v>7.9999999999999996E-6</v>
      </c>
      <c r="F285">
        <v>3.9999999999999998E-6</v>
      </c>
    </row>
    <row r="286" spans="1:6" x14ac:dyDescent="0.25">
      <c r="A286" t="s">
        <v>295</v>
      </c>
      <c r="B286">
        <v>1266019200</v>
      </c>
      <c r="C286">
        <v>9.9999999999999995E-7</v>
      </c>
      <c r="D286">
        <v>1.14E-3</v>
      </c>
      <c r="E286">
        <v>6.9999999999999999E-6</v>
      </c>
      <c r="F286">
        <v>1.9999999999999999E-6</v>
      </c>
    </row>
    <row r="287" spans="1:6" x14ac:dyDescent="0.25">
      <c r="A287" t="s">
        <v>296</v>
      </c>
      <c r="B287">
        <v>1266624000</v>
      </c>
      <c r="C287">
        <v>9.9999999999999995E-7</v>
      </c>
      <c r="D287">
        <v>1.1230000000000001E-3</v>
      </c>
      <c r="E287">
        <v>6.0000000000000002E-6</v>
      </c>
      <c r="F287">
        <v>1.9999999999999999E-6</v>
      </c>
    </row>
    <row r="288" spans="1:6" x14ac:dyDescent="0.25">
      <c r="A288" t="s">
        <v>297</v>
      </c>
      <c r="B288">
        <v>1267228800</v>
      </c>
      <c r="C288">
        <v>9.9999999999999995E-7</v>
      </c>
      <c r="D288">
        <v>1.106E-3</v>
      </c>
      <c r="E288">
        <v>5.0000000000000004E-6</v>
      </c>
      <c r="F288">
        <v>9.9999999999999995E-7</v>
      </c>
    </row>
    <row r="289" spans="1:6" x14ac:dyDescent="0.25">
      <c r="A289" t="s">
        <v>298</v>
      </c>
      <c r="B289">
        <v>1267833600</v>
      </c>
      <c r="C289">
        <v>1.9999999999999999E-6</v>
      </c>
      <c r="D289">
        <v>1.0889999999999999E-3</v>
      </c>
      <c r="E289">
        <v>3.9999999999999998E-6</v>
      </c>
      <c r="F289">
        <v>1.9999999999999999E-6</v>
      </c>
    </row>
    <row r="290" spans="1:6" x14ac:dyDescent="0.25">
      <c r="A290" t="s">
        <v>299</v>
      </c>
      <c r="B290">
        <v>1268434800</v>
      </c>
      <c r="C290">
        <v>9.9999999999999995E-7</v>
      </c>
      <c r="D290">
        <v>1.072E-3</v>
      </c>
      <c r="E290">
        <v>3.9999999999999998E-6</v>
      </c>
      <c r="F290">
        <v>9.9999999999999995E-7</v>
      </c>
    </row>
    <row r="291" spans="1:6" x14ac:dyDescent="0.25">
      <c r="A291" t="s">
        <v>300</v>
      </c>
      <c r="B291">
        <v>1269039600</v>
      </c>
      <c r="C291">
        <v>9.9999999999999995E-7</v>
      </c>
      <c r="D291">
        <v>1.0549999999999999E-3</v>
      </c>
      <c r="E291">
        <v>3.9999999999999998E-6</v>
      </c>
      <c r="F291">
        <v>9.9999999999999995E-7</v>
      </c>
    </row>
    <row r="292" spans="1:6" x14ac:dyDescent="0.25">
      <c r="A292" t="s">
        <v>301</v>
      </c>
      <c r="B292">
        <v>1269644400</v>
      </c>
      <c r="C292">
        <v>1.9999999999999999E-6</v>
      </c>
      <c r="D292">
        <v>1.039E-3</v>
      </c>
      <c r="E292">
        <v>3.0000000000000001E-6</v>
      </c>
      <c r="F292">
        <v>1.9999999999999999E-6</v>
      </c>
    </row>
    <row r="293" spans="1:6" x14ac:dyDescent="0.25">
      <c r="A293" t="s">
        <v>302</v>
      </c>
      <c r="B293">
        <v>1270249200</v>
      </c>
      <c r="C293">
        <v>3.0000000000000001E-6</v>
      </c>
      <c r="D293">
        <v>1.023E-3</v>
      </c>
      <c r="E293">
        <v>3.0000000000000001E-6</v>
      </c>
      <c r="F293">
        <v>1.9999999999999999E-6</v>
      </c>
    </row>
    <row r="294" spans="1:6" x14ac:dyDescent="0.25">
      <c r="A294" t="s">
        <v>303</v>
      </c>
      <c r="B294">
        <v>1270854000</v>
      </c>
      <c r="C294">
        <v>9.9999999999999995E-7</v>
      </c>
      <c r="D294">
        <v>1.0070000000000001E-3</v>
      </c>
      <c r="E294">
        <v>3.0000000000000001E-6</v>
      </c>
      <c r="F294">
        <v>1.9999999999999999E-6</v>
      </c>
    </row>
    <row r="295" spans="1:6" x14ac:dyDescent="0.25">
      <c r="A295" t="s">
        <v>304</v>
      </c>
      <c r="B295">
        <v>1271458800</v>
      </c>
      <c r="C295">
        <v>1.9999999999999999E-6</v>
      </c>
      <c r="D295">
        <v>9.9200000000000004E-4</v>
      </c>
      <c r="E295">
        <v>3.0000000000000001E-6</v>
      </c>
      <c r="F295">
        <v>1.9999999999999999E-6</v>
      </c>
    </row>
    <row r="296" spans="1:6" x14ac:dyDescent="0.25">
      <c r="A296" t="s">
        <v>305</v>
      </c>
      <c r="B296">
        <v>1272063600</v>
      </c>
      <c r="C296">
        <v>9.9999999999999995E-7</v>
      </c>
      <c r="D296">
        <v>9.77E-4</v>
      </c>
      <c r="E296">
        <v>1.9999999999999999E-6</v>
      </c>
      <c r="F296">
        <v>9.9999999999999995E-7</v>
      </c>
    </row>
    <row r="297" spans="1:6" x14ac:dyDescent="0.25">
      <c r="A297" t="s">
        <v>306</v>
      </c>
      <c r="B297">
        <v>1272668400</v>
      </c>
      <c r="C297">
        <v>6.9999999999999999E-6</v>
      </c>
      <c r="D297">
        <v>9.6199999999999996E-4</v>
      </c>
      <c r="E297">
        <v>3.0000000000000001E-6</v>
      </c>
      <c r="F297">
        <v>5.0000000000000004E-6</v>
      </c>
    </row>
    <row r="298" spans="1:6" x14ac:dyDescent="0.25">
      <c r="A298" t="s">
        <v>307</v>
      </c>
      <c r="B298">
        <v>1273273200</v>
      </c>
      <c r="C298">
        <v>0</v>
      </c>
      <c r="D298">
        <v>9.4700000000000003E-4</v>
      </c>
      <c r="E298">
        <v>3.0000000000000001E-6</v>
      </c>
      <c r="F298">
        <v>1.9999999999999999E-6</v>
      </c>
    </row>
    <row r="299" spans="1:6" x14ac:dyDescent="0.25">
      <c r="A299" t="s">
        <v>308</v>
      </c>
      <c r="B299">
        <v>1273878000</v>
      </c>
      <c r="C299">
        <v>0</v>
      </c>
      <c r="D299">
        <v>9.3199999999999999E-4</v>
      </c>
      <c r="E299">
        <v>1.9999999999999999E-6</v>
      </c>
      <c r="F299">
        <v>9.9999999999999995E-7</v>
      </c>
    </row>
    <row r="300" spans="1:6" x14ac:dyDescent="0.25">
      <c r="A300" t="s">
        <v>309</v>
      </c>
      <c r="B300">
        <v>1274482800</v>
      </c>
      <c r="C300">
        <v>0</v>
      </c>
      <c r="D300">
        <v>9.1799999999999998E-4</v>
      </c>
      <c r="E300">
        <v>1.9999999999999999E-6</v>
      </c>
      <c r="F300">
        <v>0</v>
      </c>
    </row>
    <row r="301" spans="1:6" x14ac:dyDescent="0.25">
      <c r="A301" t="s">
        <v>310</v>
      </c>
      <c r="B301">
        <v>1275087600</v>
      </c>
      <c r="C301">
        <v>0</v>
      </c>
      <c r="D301">
        <v>9.0399999999999996E-4</v>
      </c>
      <c r="E301">
        <v>1.9999999999999999E-6</v>
      </c>
      <c r="F301">
        <v>0</v>
      </c>
    </row>
    <row r="302" spans="1:6" x14ac:dyDescent="0.25">
      <c r="A302" t="s">
        <v>311</v>
      </c>
      <c r="B302">
        <v>1275692400</v>
      </c>
      <c r="C302">
        <v>0</v>
      </c>
      <c r="D302">
        <v>8.8999999999999995E-4</v>
      </c>
      <c r="E302">
        <v>9.9999999999999995E-7</v>
      </c>
      <c r="F302">
        <v>0</v>
      </c>
    </row>
    <row r="303" spans="1:6" x14ac:dyDescent="0.25">
      <c r="A303" t="s">
        <v>312</v>
      </c>
      <c r="B303">
        <v>1276297200</v>
      </c>
      <c r="C303">
        <v>0</v>
      </c>
      <c r="D303">
        <v>8.7600000000000004E-4</v>
      </c>
      <c r="E303">
        <v>9.9999999999999995E-7</v>
      </c>
      <c r="F303">
        <v>0</v>
      </c>
    </row>
    <row r="304" spans="1:6" x14ac:dyDescent="0.25">
      <c r="A304" t="s">
        <v>313</v>
      </c>
      <c r="B304">
        <v>1276902000</v>
      </c>
      <c r="C304">
        <v>0</v>
      </c>
      <c r="D304">
        <v>8.6200000000000003E-4</v>
      </c>
      <c r="E304">
        <v>9.9999999999999995E-7</v>
      </c>
      <c r="F304">
        <v>0</v>
      </c>
    </row>
    <row r="305" spans="1:6" x14ac:dyDescent="0.25">
      <c r="A305" t="s">
        <v>314</v>
      </c>
      <c r="B305">
        <v>1277506800</v>
      </c>
      <c r="C305">
        <v>0</v>
      </c>
      <c r="D305">
        <v>8.4900000000000004E-4</v>
      </c>
      <c r="E305">
        <v>9.9999999999999995E-7</v>
      </c>
      <c r="F305">
        <v>0</v>
      </c>
    </row>
    <row r="306" spans="1:6" x14ac:dyDescent="0.25">
      <c r="A306" t="s">
        <v>315</v>
      </c>
      <c r="B306">
        <v>1278111600</v>
      </c>
      <c r="C306">
        <v>0</v>
      </c>
      <c r="D306">
        <v>8.3600000000000005E-4</v>
      </c>
      <c r="E306">
        <v>9.9999999999999995E-7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8.2299999999999995E-4</v>
      </c>
      <c r="E307">
        <v>9.9999999999999995E-7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8.1099999999999998E-4</v>
      </c>
      <c r="E308">
        <v>0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7.9799999999999999E-4</v>
      </c>
      <c r="E309">
        <v>0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7.8600000000000002E-4</v>
      </c>
      <c r="E310">
        <v>0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7.7399999999999995E-4</v>
      </c>
      <c r="E311">
        <v>0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7.6199999999999998E-4</v>
      </c>
      <c r="E312">
        <v>0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7.5000000000000002E-4</v>
      </c>
      <c r="E313">
        <v>9.9999999999999995E-7</v>
      </c>
      <c r="F313">
        <v>1.9999999999999999E-6</v>
      </c>
    </row>
    <row r="314" spans="1:6" x14ac:dyDescent="0.25">
      <c r="A314" t="s">
        <v>323</v>
      </c>
      <c r="B314">
        <v>1282950000</v>
      </c>
      <c r="C314">
        <v>0</v>
      </c>
      <c r="D314">
        <v>7.3899999999999997E-4</v>
      </c>
      <c r="E314">
        <v>9.9999999999999995E-7</v>
      </c>
      <c r="F314">
        <v>9.9999999999999995E-7</v>
      </c>
    </row>
    <row r="315" spans="1:6" x14ac:dyDescent="0.25">
      <c r="A315" t="s">
        <v>324</v>
      </c>
      <c r="B315">
        <v>1283554800</v>
      </c>
      <c r="C315">
        <v>0</v>
      </c>
      <c r="D315">
        <v>7.27E-4</v>
      </c>
      <c r="E315">
        <v>9.9999999999999995E-7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7.1599999999999995E-4</v>
      </c>
      <c r="E316">
        <v>0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7.0500000000000001E-4</v>
      </c>
      <c r="E317">
        <v>0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6.9399999999999996E-4</v>
      </c>
      <c r="E318">
        <v>0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6.8300000000000001E-4</v>
      </c>
      <c r="E319">
        <v>0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6.7299999999999999E-4</v>
      </c>
      <c r="E320">
        <v>0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6.6200000000000005E-4</v>
      </c>
      <c r="E321">
        <v>0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6.5200000000000002E-4</v>
      </c>
      <c r="E322">
        <v>0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6.4199999999999999E-4</v>
      </c>
      <c r="E323">
        <v>0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6.3199999999999997E-4</v>
      </c>
      <c r="E324">
        <v>0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6.2200000000000005E-4</v>
      </c>
      <c r="E325">
        <v>0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6.1300000000000005E-4</v>
      </c>
      <c r="E326">
        <v>0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6.0300000000000002E-4</v>
      </c>
      <c r="E327">
        <v>0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5.9400000000000002E-4</v>
      </c>
      <c r="E328">
        <v>0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5.8500000000000002E-4</v>
      </c>
      <c r="E329">
        <v>0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5.7600000000000001E-4</v>
      </c>
      <c r="E330">
        <v>0</v>
      </c>
      <c r="F330">
        <v>0</v>
      </c>
    </row>
    <row r="331" spans="1:6" x14ac:dyDescent="0.25">
      <c r="A331" t="s">
        <v>340</v>
      </c>
      <c r="B331">
        <v>1293235200</v>
      </c>
      <c r="C331">
        <v>2.2228000000000001E-2</v>
      </c>
      <c r="D331">
        <v>9.2299999999999999E-4</v>
      </c>
      <c r="E331">
        <v>3.8059999999999999E-3</v>
      </c>
      <c r="F331">
        <v>1.5219999999999999E-2</v>
      </c>
    </row>
    <row r="332" spans="1:6" x14ac:dyDescent="0.25">
      <c r="A332" t="s">
        <v>341</v>
      </c>
      <c r="B332">
        <v>1293840000</v>
      </c>
      <c r="C332">
        <v>3.5229000000000003E-2</v>
      </c>
      <c r="D332">
        <v>1.449E-3</v>
      </c>
      <c r="E332">
        <v>8.829E-3</v>
      </c>
      <c r="F332">
        <v>2.6734999999999998E-2</v>
      </c>
    </row>
    <row r="333" spans="1:6" x14ac:dyDescent="0.25">
      <c r="A333" t="s">
        <v>342</v>
      </c>
      <c r="B333">
        <v>1294444800</v>
      </c>
      <c r="C333">
        <v>3.5229000000000003E-2</v>
      </c>
      <c r="D333">
        <v>1.967E-3</v>
      </c>
      <c r="E333">
        <v>1.3046E-2</v>
      </c>
      <c r="F333">
        <v>3.1570000000000001E-2</v>
      </c>
    </row>
    <row r="334" spans="1:6" x14ac:dyDescent="0.25">
      <c r="A334" t="s">
        <v>343</v>
      </c>
      <c r="B334">
        <v>1295049600</v>
      </c>
      <c r="C334">
        <v>2.3886000000000001E-2</v>
      </c>
      <c r="D334">
        <v>2.3029999999999999E-3</v>
      </c>
      <c r="E334">
        <v>1.4662E-2</v>
      </c>
      <c r="F334">
        <v>2.5068E-2</v>
      </c>
    </row>
    <row r="335" spans="1:6" x14ac:dyDescent="0.25">
      <c r="A335" t="s">
        <v>344</v>
      </c>
      <c r="B335">
        <v>1295654400</v>
      </c>
      <c r="C335">
        <v>3.2017999999999998E-2</v>
      </c>
      <c r="D335">
        <v>2.7590000000000002E-3</v>
      </c>
      <c r="E335">
        <v>1.7465999999999999E-2</v>
      </c>
      <c r="F335">
        <v>2.9663999999999999E-2</v>
      </c>
    </row>
    <row r="336" spans="1:6" x14ac:dyDescent="0.25">
      <c r="A336" t="s">
        <v>345</v>
      </c>
      <c r="B336">
        <v>1296259200</v>
      </c>
      <c r="C336">
        <v>3.5226E-2</v>
      </c>
      <c r="D336">
        <v>3.2569999999999999E-3</v>
      </c>
      <c r="E336">
        <v>2.0294E-2</v>
      </c>
      <c r="F336">
        <v>3.2798000000000001E-2</v>
      </c>
    </row>
    <row r="337" spans="1:6" x14ac:dyDescent="0.25">
      <c r="A337" t="s">
        <v>346</v>
      </c>
      <c r="B337">
        <v>1296864000</v>
      </c>
      <c r="C337">
        <v>3.5161999999999999E-2</v>
      </c>
      <c r="D337">
        <v>3.7460000000000002E-3</v>
      </c>
      <c r="E337">
        <v>2.2658000000000001E-2</v>
      </c>
      <c r="F337">
        <v>3.4085999999999998E-2</v>
      </c>
    </row>
    <row r="338" spans="1:6" x14ac:dyDescent="0.25">
      <c r="A338" t="s">
        <v>347</v>
      </c>
      <c r="B338">
        <v>1297468800</v>
      </c>
      <c r="C338">
        <v>3.3736000000000002E-2</v>
      </c>
      <c r="D338">
        <v>4.2059999999999997E-3</v>
      </c>
      <c r="E338">
        <v>2.4409E-2</v>
      </c>
      <c r="F338">
        <v>3.3713E-2</v>
      </c>
    </row>
    <row r="339" spans="1:6" x14ac:dyDescent="0.25">
      <c r="A339" t="s">
        <v>348</v>
      </c>
      <c r="B339">
        <v>1298073600</v>
      </c>
      <c r="C339">
        <v>3.2599999999999997E-2</v>
      </c>
      <c r="D339">
        <v>4.6420000000000003E-3</v>
      </c>
      <c r="E339">
        <v>2.5700000000000001E-2</v>
      </c>
      <c r="F339">
        <v>3.2969999999999999E-2</v>
      </c>
    </row>
    <row r="340" spans="1:6" x14ac:dyDescent="0.25">
      <c r="A340" t="s">
        <v>349</v>
      </c>
      <c r="B340">
        <v>1298678400</v>
      </c>
      <c r="C340">
        <v>3.3598999999999997E-2</v>
      </c>
      <c r="D340">
        <v>5.0860000000000002E-3</v>
      </c>
      <c r="E340">
        <v>2.6959E-2</v>
      </c>
      <c r="F340">
        <v>3.3503999999999999E-2</v>
      </c>
    </row>
    <row r="341" spans="1:6" x14ac:dyDescent="0.25">
      <c r="A341" t="s">
        <v>350</v>
      </c>
      <c r="B341">
        <v>1299283200</v>
      </c>
      <c r="C341">
        <v>3.3353000000000001E-2</v>
      </c>
      <c r="D341">
        <v>5.5189999999999996E-3</v>
      </c>
      <c r="E341">
        <v>2.7945999999999999E-2</v>
      </c>
      <c r="F341">
        <v>3.3076000000000001E-2</v>
      </c>
    </row>
    <row r="342" spans="1:6" x14ac:dyDescent="0.25">
      <c r="A342" t="s">
        <v>351</v>
      </c>
      <c r="B342">
        <v>1299884400</v>
      </c>
      <c r="C342">
        <v>2.4799999999999999E-2</v>
      </c>
      <c r="D342">
        <v>5.8129999999999996E-3</v>
      </c>
      <c r="E342">
        <v>2.7438000000000001E-2</v>
      </c>
      <c r="F342">
        <v>2.8558E-2</v>
      </c>
    </row>
    <row r="343" spans="1:6" x14ac:dyDescent="0.25">
      <c r="A343" t="s">
        <v>352</v>
      </c>
      <c r="B343">
        <v>1300489200</v>
      </c>
      <c r="C343">
        <v>3.5137000000000002E-2</v>
      </c>
      <c r="D343">
        <v>6.2630000000000003E-3</v>
      </c>
      <c r="E343">
        <v>2.8649999999999998E-2</v>
      </c>
      <c r="F343">
        <v>3.2293000000000002E-2</v>
      </c>
    </row>
    <row r="344" spans="1:6" x14ac:dyDescent="0.25">
      <c r="A344" t="s">
        <v>353</v>
      </c>
      <c r="B344">
        <v>1301094000</v>
      </c>
      <c r="C344">
        <v>3.5220000000000001E-2</v>
      </c>
      <c r="D344">
        <v>6.7060000000000002E-3</v>
      </c>
      <c r="E344">
        <v>2.9680000000000002E-2</v>
      </c>
      <c r="F344">
        <v>3.39E-2</v>
      </c>
    </row>
    <row r="345" spans="1:6" x14ac:dyDescent="0.25">
      <c r="A345" t="s">
        <v>354</v>
      </c>
      <c r="B345">
        <v>1301698800</v>
      </c>
      <c r="C345">
        <v>3.5219E-2</v>
      </c>
      <c r="D345">
        <v>7.1440000000000002E-3</v>
      </c>
      <c r="E345">
        <v>3.0544000000000002E-2</v>
      </c>
      <c r="F345">
        <v>3.4573E-2</v>
      </c>
    </row>
    <row r="346" spans="1:6" x14ac:dyDescent="0.25">
      <c r="A346" t="s">
        <v>355</v>
      </c>
      <c r="B346">
        <v>1302303600</v>
      </c>
      <c r="C346">
        <v>3.4955E-2</v>
      </c>
      <c r="D346">
        <v>7.5700000000000003E-3</v>
      </c>
      <c r="E346">
        <v>3.1231999999999999E-2</v>
      </c>
      <c r="F346">
        <v>3.4770000000000002E-2</v>
      </c>
    </row>
    <row r="347" spans="1:6" x14ac:dyDescent="0.25">
      <c r="A347" t="s">
        <v>356</v>
      </c>
      <c r="B347">
        <v>1302908400</v>
      </c>
      <c r="C347">
        <v>3.6207000000000003E-2</v>
      </c>
      <c r="D347">
        <v>8.0090000000000005E-3</v>
      </c>
      <c r="E347">
        <v>3.2007000000000001E-2</v>
      </c>
      <c r="F347">
        <v>3.5540000000000002E-2</v>
      </c>
    </row>
    <row r="348" spans="1:6" x14ac:dyDescent="0.25">
      <c r="A348" t="s">
        <v>510</v>
      </c>
      <c r="B348">
        <v>1303253101</v>
      </c>
      <c r="C348">
        <v>3.6405E-2</v>
      </c>
      <c r="D348">
        <v>8.2579999999999997E-3</v>
      </c>
      <c r="E348">
        <v>3.2409E-2</v>
      </c>
      <c r="F348">
        <v>3.5809000000000001E-2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2"/>
  <sheetViews>
    <sheetView workbookViewId="0">
      <selection activeCell="C132" sqref="C132"/>
    </sheetView>
    <sheetView workbookViewId="1"/>
  </sheetViews>
  <sheetFormatPr defaultColWidth="8.85546875" defaultRowHeight="15" x14ac:dyDescent="0.25"/>
  <cols>
    <col min="1" max="1" width="14" customWidth="1"/>
  </cols>
  <sheetData>
    <row r="2" spans="1:6" x14ac:dyDescent="0.25">
      <c r="A2" t="s">
        <v>7</v>
      </c>
      <c r="B2" t="s">
        <v>511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1.3129999999999999E-3</v>
      </c>
      <c r="D8">
        <v>1.2999999999999999E-5</v>
      </c>
      <c r="E8">
        <v>1.4100000000000001E-4</v>
      </c>
      <c r="F8">
        <v>6.1799999999999995E-4</v>
      </c>
    </row>
    <row r="9" spans="1:6" x14ac:dyDescent="0.25">
      <c r="A9" t="s">
        <v>18</v>
      </c>
      <c r="B9">
        <v>1098486000</v>
      </c>
      <c r="C9">
        <v>1.516E-3</v>
      </c>
      <c r="D9">
        <v>3.6000000000000001E-5</v>
      </c>
      <c r="E9">
        <v>3.5799999999999997E-4</v>
      </c>
      <c r="F9">
        <v>1.088E-3</v>
      </c>
    </row>
    <row r="10" spans="1:6" x14ac:dyDescent="0.25">
      <c r="A10" t="s">
        <v>19</v>
      </c>
      <c r="B10">
        <v>1099094400</v>
      </c>
      <c r="C10">
        <v>1.418E-3</v>
      </c>
      <c r="D10">
        <v>5.7000000000000003E-5</v>
      </c>
      <c r="E10">
        <v>5.2899999999999996E-4</v>
      </c>
      <c r="F10">
        <v>1.2780000000000001E-3</v>
      </c>
    </row>
    <row r="11" spans="1:6" x14ac:dyDescent="0.25">
      <c r="A11" t="s">
        <v>20</v>
      </c>
      <c r="B11">
        <v>1099699200</v>
      </c>
      <c r="C11">
        <v>6.4000000000000005E-4</v>
      </c>
      <c r="D11">
        <v>6.6000000000000005E-5</v>
      </c>
      <c r="E11">
        <v>5.44E-4</v>
      </c>
      <c r="F11">
        <v>8.7000000000000001E-4</v>
      </c>
    </row>
    <row r="12" spans="1:6" x14ac:dyDescent="0.25">
      <c r="A12" t="s">
        <v>21</v>
      </c>
      <c r="B12">
        <v>1100304000</v>
      </c>
      <c r="C12">
        <v>1.8760000000000001E-3</v>
      </c>
      <c r="D12">
        <v>9.3999999999999994E-5</v>
      </c>
      <c r="E12">
        <v>7.5199999999999996E-4</v>
      </c>
      <c r="F12">
        <v>1.3760000000000001E-3</v>
      </c>
    </row>
    <row r="13" spans="1:6" x14ac:dyDescent="0.25">
      <c r="A13" t="s">
        <v>22</v>
      </c>
      <c r="B13">
        <v>1100908800</v>
      </c>
      <c r="C13">
        <v>2.1510000000000001E-3</v>
      </c>
      <c r="D13">
        <v>1.25E-4</v>
      </c>
      <c r="E13">
        <v>9.7499999999999996E-4</v>
      </c>
      <c r="F13">
        <v>1.805E-3</v>
      </c>
    </row>
    <row r="14" spans="1:6" x14ac:dyDescent="0.25">
      <c r="A14" t="s">
        <v>23</v>
      </c>
      <c r="B14">
        <v>1101513600</v>
      </c>
      <c r="C14">
        <v>2.4680000000000001E-3</v>
      </c>
      <c r="D14">
        <v>1.6100000000000001E-4</v>
      </c>
      <c r="E14">
        <v>1.2110000000000001E-3</v>
      </c>
      <c r="F14">
        <v>2.1450000000000002E-3</v>
      </c>
    </row>
    <row r="15" spans="1:6" x14ac:dyDescent="0.25">
      <c r="A15" t="s">
        <v>24</v>
      </c>
      <c r="B15">
        <v>1102118400</v>
      </c>
      <c r="C15">
        <v>2.2139999999999998E-3</v>
      </c>
      <c r="D15">
        <v>1.93E-4</v>
      </c>
      <c r="E15">
        <v>1.377E-3</v>
      </c>
      <c r="F15">
        <v>2.2859999999999998E-3</v>
      </c>
    </row>
    <row r="16" spans="1:6" x14ac:dyDescent="0.25">
      <c r="A16" t="s">
        <v>25</v>
      </c>
      <c r="B16">
        <v>1102723200</v>
      </c>
      <c r="C16">
        <v>1.815E-3</v>
      </c>
      <c r="D16">
        <v>2.1800000000000001E-4</v>
      </c>
      <c r="E16">
        <v>1.4450000000000001E-3</v>
      </c>
      <c r="F16">
        <v>2.0040000000000001E-3</v>
      </c>
    </row>
    <row r="17" spans="1:6" x14ac:dyDescent="0.25">
      <c r="A17" t="s">
        <v>26</v>
      </c>
      <c r="B17">
        <v>1103328000</v>
      </c>
      <c r="C17">
        <v>1.5009999999999999E-3</v>
      </c>
      <c r="D17">
        <v>2.3699999999999999E-4</v>
      </c>
      <c r="E17">
        <v>1.4499999999999999E-3</v>
      </c>
      <c r="F17">
        <v>1.6440000000000001E-3</v>
      </c>
    </row>
    <row r="18" spans="1:6" x14ac:dyDescent="0.25">
      <c r="A18" t="s">
        <v>27</v>
      </c>
      <c r="B18">
        <v>1103932800</v>
      </c>
      <c r="C18">
        <v>2.127E-3</v>
      </c>
      <c r="D18">
        <v>2.6600000000000001E-4</v>
      </c>
      <c r="E18">
        <v>1.554E-3</v>
      </c>
      <c r="F18">
        <v>1.8630000000000001E-3</v>
      </c>
    </row>
    <row r="19" spans="1:6" x14ac:dyDescent="0.25">
      <c r="A19" t="s">
        <v>28</v>
      </c>
      <c r="B19">
        <v>1104537600</v>
      </c>
      <c r="C19">
        <v>2.0509999999999999E-3</v>
      </c>
      <c r="D19">
        <v>2.9399999999999999E-4</v>
      </c>
      <c r="E19">
        <v>1.6329999999999999E-3</v>
      </c>
      <c r="F19">
        <v>1.9719999999999998E-3</v>
      </c>
    </row>
    <row r="20" spans="1:6" x14ac:dyDescent="0.25">
      <c r="A20" t="s">
        <v>29</v>
      </c>
      <c r="B20">
        <v>1105142400</v>
      </c>
      <c r="C20">
        <v>4.5770000000000003E-3</v>
      </c>
      <c r="D20">
        <v>3.59E-4</v>
      </c>
      <c r="E20">
        <v>2.0999999999999999E-3</v>
      </c>
      <c r="F20">
        <v>3.4139999999999999E-3</v>
      </c>
    </row>
    <row r="21" spans="1:6" x14ac:dyDescent="0.25">
      <c r="A21" t="s">
        <v>30</v>
      </c>
      <c r="B21">
        <v>1105747200</v>
      </c>
      <c r="C21">
        <v>5.3140000000000001E-3</v>
      </c>
      <c r="D21">
        <v>4.3600000000000003E-4</v>
      </c>
      <c r="E21">
        <v>2.6199999999999999E-3</v>
      </c>
      <c r="F21">
        <v>4.6470000000000001E-3</v>
      </c>
    </row>
    <row r="22" spans="1:6" x14ac:dyDescent="0.25">
      <c r="A22" t="s">
        <v>31</v>
      </c>
      <c r="B22">
        <v>1106352000</v>
      </c>
      <c r="C22">
        <v>4.3350000000000003E-3</v>
      </c>
      <c r="D22">
        <v>4.95E-4</v>
      </c>
      <c r="E22">
        <v>2.8779999999999999E-3</v>
      </c>
      <c r="F22">
        <v>4.1989999999999996E-3</v>
      </c>
    </row>
    <row r="23" spans="1:6" x14ac:dyDescent="0.25">
      <c r="A23" t="s">
        <v>32</v>
      </c>
      <c r="B23">
        <v>1106956800</v>
      </c>
      <c r="C23">
        <v>3.1840000000000002E-3</v>
      </c>
      <c r="D23">
        <v>5.3600000000000002E-4</v>
      </c>
      <c r="E23">
        <v>2.9239999999999999E-3</v>
      </c>
      <c r="F23">
        <v>3.578E-3</v>
      </c>
    </row>
    <row r="24" spans="1:6" x14ac:dyDescent="0.25">
      <c r="A24" t="s">
        <v>33</v>
      </c>
      <c r="B24">
        <v>1107561600</v>
      </c>
      <c r="C24">
        <v>2.8660000000000001E-3</v>
      </c>
      <c r="D24">
        <v>5.7200000000000003E-4</v>
      </c>
      <c r="E24">
        <v>2.9160000000000002E-3</v>
      </c>
      <c r="F24">
        <v>3.2260000000000001E-3</v>
      </c>
    </row>
    <row r="25" spans="1:6" x14ac:dyDescent="0.25">
      <c r="A25" t="s">
        <v>34</v>
      </c>
      <c r="B25">
        <v>1108166400</v>
      </c>
      <c r="C25">
        <v>3.2154000000000002E-2</v>
      </c>
      <c r="D25">
        <v>1.054E-3</v>
      </c>
      <c r="E25">
        <v>7.2750000000000002E-3</v>
      </c>
      <c r="F25">
        <v>1.4697999999999999E-2</v>
      </c>
    </row>
    <row r="26" spans="1:6" x14ac:dyDescent="0.25">
      <c r="A26" t="s">
        <v>35</v>
      </c>
      <c r="B26">
        <v>1108771200</v>
      </c>
      <c r="C26">
        <v>4.0010000000000002E-3</v>
      </c>
      <c r="D26">
        <v>1.0989999999999999E-3</v>
      </c>
      <c r="E26">
        <v>6.7479999999999997E-3</v>
      </c>
      <c r="F26">
        <v>8.5079999999999999E-3</v>
      </c>
    </row>
    <row r="27" spans="1:6" x14ac:dyDescent="0.25">
      <c r="A27" t="s">
        <v>36</v>
      </c>
      <c r="B27">
        <v>1109376000</v>
      </c>
      <c r="C27">
        <v>3.9150000000000001E-3</v>
      </c>
      <c r="D27">
        <v>1.142E-3</v>
      </c>
      <c r="E27">
        <v>6.2890000000000003E-3</v>
      </c>
      <c r="F27">
        <v>5.8069999999999997E-3</v>
      </c>
    </row>
    <row r="28" spans="1:6" x14ac:dyDescent="0.25">
      <c r="A28" t="s">
        <v>37</v>
      </c>
      <c r="B28">
        <v>1109980800</v>
      </c>
      <c r="C28">
        <v>4.7530000000000003E-3</v>
      </c>
      <c r="D28">
        <v>1.1980000000000001E-3</v>
      </c>
      <c r="E28">
        <v>6.0390000000000001E-3</v>
      </c>
      <c r="F28">
        <v>5.1869999999999998E-3</v>
      </c>
    </row>
    <row r="29" spans="1:6" x14ac:dyDescent="0.25">
      <c r="A29" t="s">
        <v>38</v>
      </c>
      <c r="B29">
        <v>1110582000</v>
      </c>
      <c r="C29">
        <v>4.457E-3</v>
      </c>
      <c r="D29">
        <v>1.2470000000000001E-3</v>
      </c>
      <c r="E29">
        <v>5.7840000000000001E-3</v>
      </c>
      <c r="F29">
        <v>4.7569999999999999E-3</v>
      </c>
    </row>
    <row r="30" spans="1:6" x14ac:dyDescent="0.25">
      <c r="A30" t="s">
        <v>39</v>
      </c>
      <c r="B30">
        <v>1111186800</v>
      </c>
      <c r="C30">
        <v>4.6340000000000001E-3</v>
      </c>
      <c r="D30">
        <v>1.299E-3</v>
      </c>
      <c r="E30">
        <v>5.6010000000000001E-3</v>
      </c>
      <c r="F30">
        <v>4.7749999999999997E-3</v>
      </c>
    </row>
    <row r="31" spans="1:6" x14ac:dyDescent="0.25">
      <c r="A31" t="s">
        <v>40</v>
      </c>
      <c r="B31">
        <v>1111791600</v>
      </c>
      <c r="C31">
        <v>9.5960000000000004E-3</v>
      </c>
      <c r="D31">
        <v>1.4270000000000001E-3</v>
      </c>
      <c r="E31">
        <v>6.2430000000000003E-3</v>
      </c>
      <c r="F31">
        <v>7.6870000000000003E-3</v>
      </c>
    </row>
    <row r="32" spans="1:6" x14ac:dyDescent="0.25">
      <c r="A32" t="s">
        <v>41</v>
      </c>
      <c r="B32">
        <v>1112396400</v>
      </c>
      <c r="C32">
        <v>8.4499999999999992E-3</v>
      </c>
      <c r="D32">
        <v>1.534E-3</v>
      </c>
      <c r="E32">
        <v>6.594E-3</v>
      </c>
      <c r="F32">
        <v>8.1359999999999991E-3</v>
      </c>
    </row>
    <row r="33" spans="1:6" x14ac:dyDescent="0.25">
      <c r="A33" t="s">
        <v>42</v>
      </c>
      <c r="B33">
        <v>1113001200</v>
      </c>
      <c r="C33">
        <v>1.0645E-2</v>
      </c>
      <c r="D33">
        <v>1.6739999999999999E-3</v>
      </c>
      <c r="E33">
        <v>7.2329999999999998E-3</v>
      </c>
      <c r="F33">
        <v>9.4959999999999992E-3</v>
      </c>
    </row>
    <row r="34" spans="1:6" x14ac:dyDescent="0.25">
      <c r="A34" t="s">
        <v>43</v>
      </c>
      <c r="B34">
        <v>1113606000</v>
      </c>
      <c r="C34">
        <v>1.0184E-2</v>
      </c>
      <c r="D34">
        <v>1.805E-3</v>
      </c>
      <c r="E34">
        <v>7.7130000000000002E-3</v>
      </c>
      <c r="F34">
        <v>1.0101000000000001E-2</v>
      </c>
    </row>
    <row r="35" spans="1:6" x14ac:dyDescent="0.25">
      <c r="A35" t="s">
        <v>44</v>
      </c>
      <c r="B35">
        <v>1114210800</v>
      </c>
      <c r="C35">
        <v>9.3980000000000001E-3</v>
      </c>
      <c r="D35">
        <v>1.921E-3</v>
      </c>
      <c r="E35">
        <v>7.9760000000000005E-3</v>
      </c>
      <c r="F35">
        <v>9.6579999999999999E-3</v>
      </c>
    </row>
    <row r="36" spans="1:6" x14ac:dyDescent="0.25">
      <c r="A36" t="s">
        <v>45</v>
      </c>
      <c r="B36">
        <v>1114815600</v>
      </c>
      <c r="C36">
        <v>8.7679999999999998E-3</v>
      </c>
      <c r="D36">
        <v>2.026E-3</v>
      </c>
      <c r="E36">
        <v>8.0990000000000003E-3</v>
      </c>
      <c r="F36">
        <v>9.1610000000000007E-3</v>
      </c>
    </row>
    <row r="37" spans="1:6" x14ac:dyDescent="0.25">
      <c r="A37" t="s">
        <v>46</v>
      </c>
      <c r="B37">
        <v>1115420400</v>
      </c>
      <c r="C37">
        <v>7.711E-3</v>
      </c>
      <c r="D37">
        <v>2.1129999999999999E-3</v>
      </c>
      <c r="E37">
        <v>8.0219999999999996E-3</v>
      </c>
      <c r="F37">
        <v>8.1370000000000001E-3</v>
      </c>
    </row>
    <row r="38" spans="1:6" x14ac:dyDescent="0.25">
      <c r="A38" t="s">
        <v>47</v>
      </c>
      <c r="B38">
        <v>1116025200</v>
      </c>
      <c r="C38">
        <v>7.6620000000000004E-3</v>
      </c>
      <c r="D38">
        <v>2.1979999999999999E-3</v>
      </c>
      <c r="E38">
        <v>7.9629999999999996E-3</v>
      </c>
      <c r="F38">
        <v>7.9229999999999995E-3</v>
      </c>
    </row>
    <row r="39" spans="1:6" x14ac:dyDescent="0.25">
      <c r="A39" t="s">
        <v>48</v>
      </c>
      <c r="B39">
        <v>1116630000</v>
      </c>
      <c r="C39">
        <v>8.1449999999999995E-3</v>
      </c>
      <c r="D39">
        <v>2.2889999999999998E-3</v>
      </c>
      <c r="E39">
        <v>7.9830000000000005E-3</v>
      </c>
      <c r="F39">
        <v>7.9729999999999992E-3</v>
      </c>
    </row>
    <row r="40" spans="1:6" x14ac:dyDescent="0.25">
      <c r="A40" t="s">
        <v>49</v>
      </c>
      <c r="B40">
        <v>1117234800</v>
      </c>
      <c r="C40">
        <v>8.6300000000000005E-3</v>
      </c>
      <c r="D40">
        <v>2.3860000000000001E-3</v>
      </c>
      <c r="E40">
        <v>8.0909999999999992E-3</v>
      </c>
      <c r="F40">
        <v>8.5249999999999996E-3</v>
      </c>
    </row>
    <row r="41" spans="1:6" x14ac:dyDescent="0.25">
      <c r="A41" t="s">
        <v>50</v>
      </c>
      <c r="B41">
        <v>1117839600</v>
      </c>
      <c r="C41">
        <v>7.2449999999999997E-3</v>
      </c>
      <c r="D41">
        <v>2.4610000000000001E-3</v>
      </c>
      <c r="E41">
        <v>7.9330000000000008E-3</v>
      </c>
      <c r="F41">
        <v>7.476E-3</v>
      </c>
    </row>
    <row r="42" spans="1:6" x14ac:dyDescent="0.25">
      <c r="A42" t="s">
        <v>51</v>
      </c>
      <c r="B42">
        <v>1118444400</v>
      </c>
      <c r="C42">
        <v>6.1850000000000004E-3</v>
      </c>
      <c r="D42">
        <v>2.5179999999999998E-3</v>
      </c>
      <c r="E42">
        <v>7.6550000000000003E-3</v>
      </c>
      <c r="F42">
        <v>6.8310000000000003E-3</v>
      </c>
    </row>
    <row r="43" spans="1:6" x14ac:dyDescent="0.25">
      <c r="A43" t="s">
        <v>52</v>
      </c>
      <c r="B43">
        <v>1119049200</v>
      </c>
      <c r="C43">
        <v>6.136E-3</v>
      </c>
      <c r="D43">
        <v>2.5730000000000002E-3</v>
      </c>
      <c r="E43">
        <v>7.4079999999999997E-3</v>
      </c>
      <c r="F43">
        <v>6.4349999999999997E-3</v>
      </c>
    </row>
    <row r="44" spans="1:6" x14ac:dyDescent="0.25">
      <c r="A44" t="s">
        <v>53</v>
      </c>
      <c r="B44">
        <v>1119654000</v>
      </c>
      <c r="C44">
        <v>6.5360000000000001E-3</v>
      </c>
      <c r="D44">
        <v>2.6340000000000001E-3</v>
      </c>
      <c r="E44">
        <v>7.2649999999999998E-3</v>
      </c>
      <c r="F44">
        <v>6.5120000000000004E-3</v>
      </c>
    </row>
    <row r="45" spans="1:6" x14ac:dyDescent="0.25">
      <c r="A45" t="s">
        <v>54</v>
      </c>
      <c r="B45">
        <v>1120258800</v>
      </c>
      <c r="C45">
        <v>6.3220000000000004E-3</v>
      </c>
      <c r="D45">
        <v>2.6900000000000001E-3</v>
      </c>
      <c r="E45">
        <v>7.1170000000000001E-3</v>
      </c>
      <c r="F45">
        <v>6.5269999999999998E-3</v>
      </c>
    </row>
    <row r="46" spans="1:6" x14ac:dyDescent="0.25">
      <c r="A46" t="s">
        <v>55</v>
      </c>
      <c r="B46">
        <v>1120863600</v>
      </c>
      <c r="C46">
        <v>6.7099999999999998E-3</v>
      </c>
      <c r="D46">
        <v>2.7520000000000001E-3</v>
      </c>
      <c r="E46">
        <v>7.0460000000000002E-3</v>
      </c>
      <c r="F46">
        <v>6.5820000000000002E-3</v>
      </c>
    </row>
    <row r="47" spans="1:6" x14ac:dyDescent="0.25">
      <c r="A47" t="s">
        <v>56</v>
      </c>
      <c r="B47">
        <v>1121468400</v>
      </c>
      <c r="C47">
        <v>7.3039999999999997E-3</v>
      </c>
      <c r="D47">
        <v>2.8210000000000002E-3</v>
      </c>
      <c r="E47">
        <v>7.0939999999999996E-3</v>
      </c>
      <c r="F47">
        <v>7.2100000000000003E-3</v>
      </c>
    </row>
    <row r="48" spans="1:6" x14ac:dyDescent="0.25">
      <c r="A48" t="s">
        <v>57</v>
      </c>
      <c r="B48">
        <v>1122073200</v>
      </c>
      <c r="C48">
        <v>9.4199999999999996E-3</v>
      </c>
      <c r="D48">
        <v>2.9229999999999998E-3</v>
      </c>
      <c r="E48">
        <v>7.4679999999999998E-3</v>
      </c>
      <c r="F48">
        <v>8.5920000000000007E-3</v>
      </c>
    </row>
    <row r="49" spans="1:6" x14ac:dyDescent="0.25">
      <c r="A49" t="s">
        <v>58</v>
      </c>
      <c r="B49">
        <v>1122678000</v>
      </c>
      <c r="C49">
        <v>5.8190000000000004E-3</v>
      </c>
      <c r="D49">
        <v>2.967E-3</v>
      </c>
      <c r="E49">
        <v>7.1900000000000002E-3</v>
      </c>
      <c r="F49">
        <v>6.829E-3</v>
      </c>
    </row>
    <row r="50" spans="1:6" x14ac:dyDescent="0.25">
      <c r="A50" t="s">
        <v>59</v>
      </c>
      <c r="B50">
        <v>1123282800</v>
      </c>
      <c r="C50">
        <v>2.039E-3</v>
      </c>
      <c r="D50">
        <v>2.9520000000000002E-3</v>
      </c>
      <c r="E50">
        <v>6.3460000000000001E-3</v>
      </c>
      <c r="F50">
        <v>3.7759999999999998E-3</v>
      </c>
    </row>
    <row r="51" spans="1:6" x14ac:dyDescent="0.25">
      <c r="A51" t="s">
        <v>60</v>
      </c>
      <c r="B51">
        <v>1123887600</v>
      </c>
      <c r="C51">
        <v>0</v>
      </c>
      <c r="D51">
        <v>2.9069999999999999E-3</v>
      </c>
      <c r="E51">
        <v>5.326E-3</v>
      </c>
      <c r="F51">
        <v>1.585E-3</v>
      </c>
    </row>
    <row r="52" spans="1:6" x14ac:dyDescent="0.25">
      <c r="A52" t="s">
        <v>61</v>
      </c>
      <c r="B52">
        <v>1124492400</v>
      </c>
      <c r="C52">
        <v>0</v>
      </c>
      <c r="D52">
        <v>2.862E-3</v>
      </c>
      <c r="E52">
        <v>4.47E-3</v>
      </c>
      <c r="F52">
        <v>6.6600000000000003E-4</v>
      </c>
    </row>
    <row r="53" spans="1:6" x14ac:dyDescent="0.25">
      <c r="A53" t="s">
        <v>62</v>
      </c>
      <c r="B53">
        <v>1125097200</v>
      </c>
      <c r="C53">
        <v>0</v>
      </c>
      <c r="D53">
        <v>2.8180000000000002E-3</v>
      </c>
      <c r="E53">
        <v>3.7520000000000001E-3</v>
      </c>
      <c r="F53">
        <v>2.7900000000000001E-4</v>
      </c>
    </row>
    <row r="54" spans="1:6" x14ac:dyDescent="0.25">
      <c r="A54" t="s">
        <v>63</v>
      </c>
      <c r="B54">
        <v>1125702000</v>
      </c>
      <c r="C54">
        <v>0</v>
      </c>
      <c r="D54">
        <v>2.774E-3</v>
      </c>
      <c r="E54">
        <v>3.1489999999999999E-3</v>
      </c>
      <c r="F54">
        <v>1.17E-4</v>
      </c>
    </row>
    <row r="55" spans="1:6" x14ac:dyDescent="0.25">
      <c r="A55" t="s">
        <v>64</v>
      </c>
      <c r="B55">
        <v>1126306800</v>
      </c>
      <c r="C55">
        <v>0</v>
      </c>
      <c r="D55">
        <v>2.7309999999999999E-3</v>
      </c>
      <c r="E55">
        <v>2.643E-3</v>
      </c>
      <c r="F55">
        <v>4.8999999999999998E-5</v>
      </c>
    </row>
    <row r="56" spans="1:6" x14ac:dyDescent="0.25">
      <c r="A56" t="s">
        <v>65</v>
      </c>
      <c r="B56">
        <v>1126911600</v>
      </c>
      <c r="C56">
        <v>0</v>
      </c>
      <c r="D56">
        <v>2.689E-3</v>
      </c>
      <c r="E56">
        <v>2.2179999999999999E-3</v>
      </c>
      <c r="F56">
        <v>2.0999999999999999E-5</v>
      </c>
    </row>
    <row r="57" spans="1:6" x14ac:dyDescent="0.25">
      <c r="A57" t="s">
        <v>66</v>
      </c>
      <c r="B57">
        <v>1127516400</v>
      </c>
      <c r="C57">
        <v>0</v>
      </c>
      <c r="D57">
        <v>2.6480000000000002E-3</v>
      </c>
      <c r="E57">
        <v>1.8619999999999999E-3</v>
      </c>
      <c r="F57">
        <v>9.0000000000000002E-6</v>
      </c>
    </row>
    <row r="58" spans="1:6" x14ac:dyDescent="0.25">
      <c r="A58" t="s">
        <v>67</v>
      </c>
      <c r="B58">
        <v>1128121200</v>
      </c>
      <c r="C58">
        <v>0</v>
      </c>
      <c r="D58">
        <v>2.6069999999999999E-3</v>
      </c>
      <c r="E58">
        <v>1.5629999999999999E-3</v>
      </c>
      <c r="F58">
        <v>3.9999999999999998E-6</v>
      </c>
    </row>
    <row r="59" spans="1:6" x14ac:dyDescent="0.25">
      <c r="A59" t="s">
        <v>68</v>
      </c>
      <c r="B59">
        <v>1128726000</v>
      </c>
      <c r="C59">
        <v>0</v>
      </c>
      <c r="D59">
        <v>2.5669999999999998E-3</v>
      </c>
      <c r="E59">
        <v>1.312E-3</v>
      </c>
      <c r="F59">
        <v>1.9999999999999999E-6</v>
      </c>
    </row>
    <row r="60" spans="1:6" x14ac:dyDescent="0.25">
      <c r="A60" t="s">
        <v>69</v>
      </c>
      <c r="B60">
        <v>1129330800</v>
      </c>
      <c r="C60">
        <v>9.9999999999999995E-7</v>
      </c>
      <c r="D60">
        <v>2.5270000000000002E-3</v>
      </c>
      <c r="E60">
        <v>1.101E-3</v>
      </c>
      <c r="F60">
        <v>9.9999999999999995E-7</v>
      </c>
    </row>
    <row r="61" spans="1:6" x14ac:dyDescent="0.25">
      <c r="A61" t="s">
        <v>70</v>
      </c>
      <c r="B61">
        <v>1129935600</v>
      </c>
      <c r="C61">
        <v>9.8200000000000002E-4</v>
      </c>
      <c r="D61">
        <v>2.5040000000000001E-3</v>
      </c>
      <c r="E61">
        <v>1.091E-3</v>
      </c>
      <c r="F61">
        <v>7.4399999999999998E-4</v>
      </c>
    </row>
    <row r="62" spans="1:6" x14ac:dyDescent="0.25">
      <c r="A62" t="s">
        <v>71</v>
      </c>
      <c r="B62">
        <v>1130540400</v>
      </c>
      <c r="C62">
        <v>1.9840000000000001E-3</v>
      </c>
      <c r="D62">
        <v>2.4949999999999998E-3</v>
      </c>
      <c r="E62">
        <v>1.232E-3</v>
      </c>
      <c r="F62">
        <v>1.441E-3</v>
      </c>
    </row>
    <row r="63" spans="1:6" x14ac:dyDescent="0.25">
      <c r="A63" t="s">
        <v>72</v>
      </c>
      <c r="B63">
        <v>1131148800</v>
      </c>
      <c r="C63">
        <v>4.7010000000000003E-3</v>
      </c>
      <c r="D63">
        <v>2.529E-3</v>
      </c>
      <c r="E63">
        <v>1.7899999999999999E-3</v>
      </c>
      <c r="F63">
        <v>3.336E-3</v>
      </c>
    </row>
    <row r="64" spans="1:6" x14ac:dyDescent="0.25">
      <c r="A64" t="s">
        <v>73</v>
      </c>
      <c r="B64">
        <v>1131753600</v>
      </c>
      <c r="C64">
        <v>2.441E-3</v>
      </c>
      <c r="D64">
        <v>2.5279999999999999E-3</v>
      </c>
      <c r="E64">
        <v>1.8940000000000001E-3</v>
      </c>
      <c r="F64">
        <v>2.8440000000000002E-3</v>
      </c>
    </row>
    <row r="65" spans="1:6" x14ac:dyDescent="0.25">
      <c r="A65" t="s">
        <v>74</v>
      </c>
      <c r="B65">
        <v>1132358400</v>
      </c>
      <c r="C65">
        <v>3.9449999999999997E-3</v>
      </c>
      <c r="D65">
        <v>2.5490000000000001E-3</v>
      </c>
      <c r="E65">
        <v>2.2260000000000001E-3</v>
      </c>
      <c r="F65">
        <v>3.5699999999999998E-3</v>
      </c>
    </row>
    <row r="66" spans="1:6" x14ac:dyDescent="0.25">
      <c r="A66" t="s">
        <v>75</v>
      </c>
      <c r="B66">
        <v>1132963200</v>
      </c>
      <c r="C66">
        <v>8.8570000000000003E-3</v>
      </c>
      <c r="D66">
        <v>2.6459999999999999E-3</v>
      </c>
      <c r="E66">
        <v>3.3010000000000001E-3</v>
      </c>
      <c r="F66">
        <v>6.8929999999999998E-3</v>
      </c>
    </row>
    <row r="67" spans="1:6" x14ac:dyDescent="0.25">
      <c r="A67" t="s">
        <v>76</v>
      </c>
      <c r="B67">
        <v>1133568000</v>
      </c>
      <c r="C67">
        <v>6.705E-3</v>
      </c>
      <c r="D67">
        <v>2.7079999999999999E-3</v>
      </c>
      <c r="E67">
        <v>3.8319999999999999E-3</v>
      </c>
      <c r="F67">
        <v>6.5709999999999996E-3</v>
      </c>
    </row>
    <row r="68" spans="1:6" x14ac:dyDescent="0.25">
      <c r="A68" t="s">
        <v>77</v>
      </c>
      <c r="B68">
        <v>1134172800</v>
      </c>
      <c r="C68">
        <v>5.0010000000000002E-3</v>
      </c>
      <c r="D68">
        <v>2.7430000000000002E-3</v>
      </c>
      <c r="E68">
        <v>4.0229999999999997E-3</v>
      </c>
      <c r="F68">
        <v>5.803E-3</v>
      </c>
    </row>
    <row r="69" spans="1:6" x14ac:dyDescent="0.25">
      <c r="A69" t="s">
        <v>78</v>
      </c>
      <c r="B69">
        <v>1134777600</v>
      </c>
      <c r="C69">
        <v>8.8690000000000001E-3</v>
      </c>
      <c r="D69">
        <v>2.8370000000000001E-3</v>
      </c>
      <c r="E69">
        <v>4.8060000000000004E-3</v>
      </c>
      <c r="F69">
        <v>7.7660000000000003E-3</v>
      </c>
    </row>
    <row r="70" spans="1:6" x14ac:dyDescent="0.25">
      <c r="A70" t="s">
        <v>79</v>
      </c>
      <c r="B70">
        <v>1135382400</v>
      </c>
      <c r="C70">
        <v>1.1124E-2</v>
      </c>
      <c r="D70">
        <v>2.9640000000000001E-3</v>
      </c>
      <c r="E70">
        <v>5.7990000000000003E-3</v>
      </c>
      <c r="F70">
        <v>9.4549999999999999E-3</v>
      </c>
    </row>
    <row r="71" spans="1:6" x14ac:dyDescent="0.25">
      <c r="A71" t="s">
        <v>80</v>
      </c>
      <c r="B71">
        <v>1135987200</v>
      </c>
      <c r="C71">
        <v>6.9309999999999997E-3</v>
      </c>
      <c r="D71">
        <v>3.0249999999999999E-3</v>
      </c>
      <c r="E71">
        <v>5.9740000000000001E-3</v>
      </c>
      <c r="F71">
        <v>7.9579999999999998E-3</v>
      </c>
    </row>
    <row r="72" spans="1:6" x14ac:dyDescent="0.25">
      <c r="A72" t="s">
        <v>81</v>
      </c>
      <c r="B72">
        <v>1136592000</v>
      </c>
      <c r="C72">
        <v>7.7419999999999998E-3</v>
      </c>
      <c r="D72">
        <v>3.0969999999999999E-3</v>
      </c>
      <c r="E72">
        <v>6.2789999999999999E-3</v>
      </c>
      <c r="F72">
        <v>8.3059999999999991E-3</v>
      </c>
    </row>
    <row r="73" spans="1:6" x14ac:dyDescent="0.25">
      <c r="A73" t="s">
        <v>82</v>
      </c>
      <c r="B73">
        <v>1137196800</v>
      </c>
      <c r="C73">
        <v>1.2149999999999999E-2</v>
      </c>
      <c r="D73">
        <v>3.2360000000000002E-3</v>
      </c>
      <c r="E73">
        <v>7.2319999999999997E-3</v>
      </c>
      <c r="F73">
        <v>1.0847000000000001E-2</v>
      </c>
    </row>
    <row r="74" spans="1:6" x14ac:dyDescent="0.25">
      <c r="A74" t="s">
        <v>83</v>
      </c>
      <c r="B74">
        <v>1137801600</v>
      </c>
      <c r="C74">
        <v>1.5181E-2</v>
      </c>
      <c r="D74">
        <v>3.4190000000000002E-3</v>
      </c>
      <c r="E74">
        <v>8.4700000000000001E-3</v>
      </c>
      <c r="F74">
        <v>1.2818E-2</v>
      </c>
    </row>
    <row r="75" spans="1:6" x14ac:dyDescent="0.25">
      <c r="A75" t="s">
        <v>84</v>
      </c>
      <c r="B75">
        <v>1138406400</v>
      </c>
      <c r="C75">
        <v>1.3131E-2</v>
      </c>
      <c r="D75">
        <v>3.568E-3</v>
      </c>
      <c r="E75">
        <v>9.2189999999999998E-3</v>
      </c>
      <c r="F75">
        <v>1.3114000000000001E-2</v>
      </c>
    </row>
    <row r="76" spans="1:6" x14ac:dyDescent="0.25">
      <c r="A76" t="s">
        <v>85</v>
      </c>
      <c r="B76">
        <v>1139011200</v>
      </c>
      <c r="C76">
        <v>1.1226E-2</v>
      </c>
      <c r="D76">
        <v>3.6849999999999999E-3</v>
      </c>
      <c r="E76">
        <v>9.5499999999999995E-3</v>
      </c>
      <c r="F76">
        <v>1.2305999999999999E-2</v>
      </c>
    </row>
    <row r="77" spans="1:6" x14ac:dyDescent="0.25">
      <c r="A77" t="s">
        <v>86</v>
      </c>
      <c r="B77">
        <v>1139616000</v>
      </c>
      <c r="C77">
        <v>1.3220000000000001E-2</v>
      </c>
      <c r="D77">
        <v>3.8310000000000002E-3</v>
      </c>
      <c r="E77">
        <v>1.0130999999999999E-2</v>
      </c>
      <c r="F77">
        <v>1.2836E-2</v>
      </c>
    </row>
    <row r="78" spans="1:6" x14ac:dyDescent="0.25">
      <c r="A78" t="s">
        <v>87</v>
      </c>
      <c r="B78">
        <v>1140220800</v>
      </c>
      <c r="C78">
        <v>9.195E-3</v>
      </c>
      <c r="D78">
        <v>3.9129999999999998E-3</v>
      </c>
      <c r="E78">
        <v>9.9469999999999992E-3</v>
      </c>
      <c r="F78">
        <v>1.0215E-2</v>
      </c>
    </row>
    <row r="79" spans="1:6" x14ac:dyDescent="0.25">
      <c r="A79" t="s">
        <v>88</v>
      </c>
      <c r="B79">
        <v>1140825600</v>
      </c>
      <c r="C79">
        <v>6.1739999999999998E-3</v>
      </c>
      <c r="D79">
        <v>3.9480000000000001E-3</v>
      </c>
      <c r="E79">
        <v>9.3559999999999997E-3</v>
      </c>
      <c r="F79">
        <v>8.2129999999999998E-3</v>
      </c>
    </row>
    <row r="80" spans="1:6" x14ac:dyDescent="0.25">
      <c r="A80" t="s">
        <v>89</v>
      </c>
      <c r="B80">
        <v>1141430400</v>
      </c>
      <c r="C80">
        <v>6.1580000000000003E-3</v>
      </c>
      <c r="D80">
        <v>3.9810000000000002E-3</v>
      </c>
      <c r="E80">
        <v>8.8129999999999997E-3</v>
      </c>
      <c r="F80">
        <v>6.5519999999999997E-3</v>
      </c>
    </row>
    <row r="81" spans="1:6" x14ac:dyDescent="0.25">
      <c r="A81" t="s">
        <v>90</v>
      </c>
      <c r="B81">
        <v>1142031600</v>
      </c>
      <c r="C81">
        <v>4.4000000000000003E-3</v>
      </c>
      <c r="D81">
        <v>3.9870000000000001E-3</v>
      </c>
      <c r="E81">
        <v>8.1370000000000001E-3</v>
      </c>
      <c r="F81">
        <v>5.8630000000000002E-3</v>
      </c>
    </row>
    <row r="82" spans="1:6" x14ac:dyDescent="0.25">
      <c r="A82" t="s">
        <v>91</v>
      </c>
      <c r="B82">
        <v>1142636400</v>
      </c>
      <c r="C82">
        <v>1.0352E-2</v>
      </c>
      <c r="D82">
        <v>4.0850000000000001E-3</v>
      </c>
      <c r="E82">
        <v>8.463E-3</v>
      </c>
      <c r="F82">
        <v>8.0739999999999996E-3</v>
      </c>
    </row>
    <row r="83" spans="1:6" x14ac:dyDescent="0.25">
      <c r="A83" t="s">
        <v>92</v>
      </c>
      <c r="B83">
        <v>1143241200</v>
      </c>
      <c r="C83">
        <v>7.476E-3</v>
      </c>
      <c r="D83">
        <v>4.1359999999999999E-3</v>
      </c>
      <c r="E83">
        <v>8.2979999999999998E-3</v>
      </c>
      <c r="F83">
        <v>7.6899999999999998E-3</v>
      </c>
    </row>
    <row r="84" spans="1:6" x14ac:dyDescent="0.25">
      <c r="A84" t="s">
        <v>93</v>
      </c>
      <c r="B84">
        <v>1143846000</v>
      </c>
      <c r="C84">
        <v>3.993E-3</v>
      </c>
      <c r="D84">
        <v>4.1339999999999997E-3</v>
      </c>
      <c r="E84">
        <v>7.5909999999999997E-3</v>
      </c>
      <c r="F84">
        <v>5.3119999999999999E-3</v>
      </c>
    </row>
    <row r="85" spans="1:6" x14ac:dyDescent="0.25">
      <c r="A85" t="s">
        <v>94</v>
      </c>
      <c r="B85">
        <v>1144450800</v>
      </c>
      <c r="C85">
        <v>2.1480000000000002E-3</v>
      </c>
      <c r="D85">
        <v>4.1029999999999999E-3</v>
      </c>
      <c r="E85">
        <v>6.7159999999999997E-3</v>
      </c>
      <c r="F85">
        <v>3.5179999999999999E-3</v>
      </c>
    </row>
    <row r="86" spans="1:6" x14ac:dyDescent="0.25">
      <c r="A86" t="s">
        <v>95</v>
      </c>
      <c r="B86">
        <v>1145055600</v>
      </c>
      <c r="C86">
        <v>7.7800000000000005E-4</v>
      </c>
      <c r="D86">
        <v>4.052E-3</v>
      </c>
      <c r="E86">
        <v>5.7540000000000004E-3</v>
      </c>
      <c r="F86">
        <v>1.802E-3</v>
      </c>
    </row>
    <row r="87" spans="1:6" x14ac:dyDescent="0.25">
      <c r="A87" t="s">
        <v>96</v>
      </c>
      <c r="B87">
        <v>1145660400</v>
      </c>
      <c r="C87">
        <v>2.6389999999999999E-3</v>
      </c>
      <c r="D87">
        <v>4.0299999999999997E-3</v>
      </c>
      <c r="E87">
        <v>5.2579999999999997E-3</v>
      </c>
      <c r="F87">
        <v>2.3869999999999998E-3</v>
      </c>
    </row>
    <row r="88" spans="1:6" x14ac:dyDescent="0.25">
      <c r="A88" t="s">
        <v>97</v>
      </c>
      <c r="B88">
        <v>1146265200</v>
      </c>
      <c r="C88">
        <v>3.601E-3</v>
      </c>
      <c r="D88">
        <v>4.0229999999999997E-3</v>
      </c>
      <c r="E88">
        <v>4.9919999999999999E-3</v>
      </c>
      <c r="F88">
        <v>3.1389999999999999E-3</v>
      </c>
    </row>
    <row r="89" spans="1:6" x14ac:dyDescent="0.25">
      <c r="A89" t="s">
        <v>98</v>
      </c>
      <c r="B89">
        <v>1146870000</v>
      </c>
      <c r="C89">
        <v>3.6979999999999999E-3</v>
      </c>
      <c r="D89">
        <v>4.0179999999999999E-3</v>
      </c>
      <c r="E89">
        <v>4.7840000000000001E-3</v>
      </c>
      <c r="F89">
        <v>3.49E-3</v>
      </c>
    </row>
    <row r="90" spans="1:6" x14ac:dyDescent="0.25">
      <c r="A90" t="s">
        <v>99</v>
      </c>
      <c r="B90">
        <v>1147474800</v>
      </c>
      <c r="C90">
        <v>2.7009999999999998E-3</v>
      </c>
      <c r="D90">
        <v>3.9969999999999997E-3</v>
      </c>
      <c r="E90">
        <v>4.4470000000000004E-3</v>
      </c>
      <c r="F90">
        <v>3.0270000000000002E-3</v>
      </c>
    </row>
    <row r="91" spans="1:6" x14ac:dyDescent="0.25">
      <c r="A91" t="s">
        <v>100</v>
      </c>
      <c r="B91">
        <v>1148079600</v>
      </c>
      <c r="C91">
        <v>1.9239999999999999E-3</v>
      </c>
      <c r="D91">
        <v>3.9649999999999998E-3</v>
      </c>
      <c r="E91">
        <v>4.0369999999999998E-3</v>
      </c>
      <c r="F91">
        <v>2.3280000000000002E-3</v>
      </c>
    </row>
    <row r="92" spans="1:6" x14ac:dyDescent="0.25">
      <c r="A92" t="s">
        <v>101</v>
      </c>
      <c r="B92">
        <v>1148684400</v>
      </c>
      <c r="C92">
        <v>2.8500000000000001E-3</v>
      </c>
      <c r="D92">
        <v>3.9480000000000001E-3</v>
      </c>
      <c r="E92">
        <v>3.852E-3</v>
      </c>
      <c r="F92">
        <v>2.7620000000000001E-3</v>
      </c>
    </row>
    <row r="93" spans="1:6" x14ac:dyDescent="0.25">
      <c r="A93" t="s">
        <v>102</v>
      </c>
      <c r="B93">
        <v>1149289200</v>
      </c>
      <c r="C93">
        <v>1.719E-3</v>
      </c>
      <c r="D93">
        <v>3.9129999999999998E-3</v>
      </c>
      <c r="E93">
        <v>3.506E-3</v>
      </c>
      <c r="F93">
        <v>2.117E-3</v>
      </c>
    </row>
    <row r="94" spans="1:6" x14ac:dyDescent="0.25">
      <c r="A94" t="s">
        <v>103</v>
      </c>
      <c r="B94">
        <v>1149894000</v>
      </c>
      <c r="C94">
        <v>1.142E-3</v>
      </c>
      <c r="D94">
        <v>3.8700000000000002E-3</v>
      </c>
      <c r="E94">
        <v>3.124E-3</v>
      </c>
      <c r="F94">
        <v>1.5349999999999999E-3</v>
      </c>
    </row>
    <row r="95" spans="1:6" x14ac:dyDescent="0.25">
      <c r="A95" t="s">
        <v>104</v>
      </c>
      <c r="B95">
        <v>1150498800</v>
      </c>
      <c r="C95">
        <v>1.539E-3</v>
      </c>
      <c r="D95">
        <v>3.8340000000000002E-3</v>
      </c>
      <c r="E95">
        <v>2.8709999999999999E-3</v>
      </c>
      <c r="F95">
        <v>1.5809999999999999E-3</v>
      </c>
    </row>
    <row r="96" spans="1:6" x14ac:dyDescent="0.25">
      <c r="A96" t="s">
        <v>105</v>
      </c>
      <c r="B96">
        <v>1151103600</v>
      </c>
      <c r="C96">
        <v>1.936E-3</v>
      </c>
      <c r="D96">
        <v>3.8049999999999998E-3</v>
      </c>
      <c r="E96">
        <v>2.7169999999999998E-3</v>
      </c>
      <c r="F96">
        <v>1.732E-3</v>
      </c>
    </row>
    <row r="97" spans="1:6" x14ac:dyDescent="0.25">
      <c r="A97" t="s">
        <v>106</v>
      </c>
      <c r="B97">
        <v>1151708400</v>
      </c>
      <c r="C97">
        <v>2.2309999999999999E-3</v>
      </c>
      <c r="D97">
        <v>3.7799999999999999E-3</v>
      </c>
      <c r="E97">
        <v>2.6380000000000002E-3</v>
      </c>
      <c r="F97">
        <v>2.0240000000000002E-3</v>
      </c>
    </row>
    <row r="98" spans="1:6" x14ac:dyDescent="0.25">
      <c r="A98" t="s">
        <v>107</v>
      </c>
      <c r="B98">
        <v>1152313200</v>
      </c>
      <c r="C98">
        <v>2.405E-3</v>
      </c>
      <c r="D98">
        <v>3.7590000000000002E-3</v>
      </c>
      <c r="E98">
        <v>2.6020000000000001E-3</v>
      </c>
      <c r="F98">
        <v>2.2889999999999998E-3</v>
      </c>
    </row>
    <row r="99" spans="1:6" x14ac:dyDescent="0.25">
      <c r="A99" t="s">
        <v>108</v>
      </c>
      <c r="B99">
        <v>1152918000</v>
      </c>
      <c r="C99">
        <v>2.5920000000000001E-3</v>
      </c>
      <c r="D99">
        <v>3.741E-3</v>
      </c>
      <c r="E99">
        <v>2.601E-3</v>
      </c>
      <c r="F99">
        <v>2.5179999999999998E-3</v>
      </c>
    </row>
    <row r="100" spans="1:6" x14ac:dyDescent="0.25">
      <c r="A100" t="s">
        <v>109</v>
      </c>
      <c r="B100">
        <v>1153522800</v>
      </c>
      <c r="C100">
        <v>4.163E-3</v>
      </c>
      <c r="D100">
        <v>3.7469999999999999E-3</v>
      </c>
      <c r="E100">
        <v>2.8549999999999999E-3</v>
      </c>
      <c r="F100">
        <v>3.588E-3</v>
      </c>
    </row>
    <row r="101" spans="1:6" x14ac:dyDescent="0.25">
      <c r="A101" t="s">
        <v>110</v>
      </c>
      <c r="B101">
        <v>1154127600</v>
      </c>
      <c r="C101">
        <v>4.1989999999999996E-3</v>
      </c>
      <c r="D101">
        <v>3.754E-3</v>
      </c>
      <c r="E101">
        <v>3.0669999999999998E-3</v>
      </c>
      <c r="F101">
        <v>3.9189999999999997E-3</v>
      </c>
    </row>
    <row r="102" spans="1:6" x14ac:dyDescent="0.25">
      <c r="A102" t="s">
        <v>111</v>
      </c>
      <c r="B102">
        <v>1154732400</v>
      </c>
      <c r="C102">
        <v>3.3930000000000002E-3</v>
      </c>
      <c r="D102">
        <v>3.748E-3</v>
      </c>
      <c r="E102">
        <v>3.1229999999999999E-3</v>
      </c>
      <c r="F102">
        <v>3.7069999999999998E-3</v>
      </c>
    </row>
    <row r="103" spans="1:6" x14ac:dyDescent="0.25">
      <c r="A103" t="s">
        <v>112</v>
      </c>
      <c r="B103">
        <v>1155337200</v>
      </c>
      <c r="C103">
        <v>5.2379999999999996E-3</v>
      </c>
      <c r="D103">
        <v>3.771E-3</v>
      </c>
      <c r="E103">
        <v>3.4529999999999999E-3</v>
      </c>
      <c r="F103">
        <v>4.4730000000000004E-3</v>
      </c>
    </row>
    <row r="104" spans="1:6" x14ac:dyDescent="0.25">
      <c r="A104" t="s">
        <v>113</v>
      </c>
      <c r="B104">
        <v>1155942000</v>
      </c>
      <c r="C104">
        <v>3.6250000000000002E-3</v>
      </c>
      <c r="D104">
        <v>3.7680000000000001E-3</v>
      </c>
      <c r="E104">
        <v>3.4749999999999998E-3</v>
      </c>
      <c r="F104">
        <v>3.9280000000000001E-3</v>
      </c>
    </row>
    <row r="105" spans="1:6" x14ac:dyDescent="0.25">
      <c r="A105" t="s">
        <v>114</v>
      </c>
      <c r="B105">
        <v>1156546800</v>
      </c>
      <c r="C105">
        <v>4.0920000000000002E-3</v>
      </c>
      <c r="D105">
        <v>3.7729999999999999E-3</v>
      </c>
      <c r="E105">
        <v>3.5720000000000001E-3</v>
      </c>
      <c r="F105">
        <v>4.0379999999999999E-3</v>
      </c>
    </row>
    <row r="106" spans="1:6" x14ac:dyDescent="0.25">
      <c r="A106" t="s">
        <v>115</v>
      </c>
      <c r="B106">
        <v>1157151600</v>
      </c>
      <c r="C106">
        <v>4.2789999999999998E-3</v>
      </c>
      <c r="D106">
        <v>3.7799999999999999E-3</v>
      </c>
      <c r="E106">
        <v>3.6840000000000002E-3</v>
      </c>
      <c r="F106">
        <v>4.1960000000000001E-3</v>
      </c>
    </row>
    <row r="107" spans="1:6" x14ac:dyDescent="0.25">
      <c r="A107" t="s">
        <v>116</v>
      </c>
      <c r="B107">
        <v>1157756400</v>
      </c>
      <c r="C107">
        <v>4.4510000000000001E-3</v>
      </c>
      <c r="D107">
        <v>3.79E-3</v>
      </c>
      <c r="E107">
        <v>3.803E-3</v>
      </c>
      <c r="F107">
        <v>4.3119999999999999E-3</v>
      </c>
    </row>
    <row r="108" spans="1:6" x14ac:dyDescent="0.25">
      <c r="A108" t="s">
        <v>117</v>
      </c>
      <c r="B108">
        <v>1158361200</v>
      </c>
      <c r="C108">
        <v>3.7690000000000002E-3</v>
      </c>
      <c r="D108">
        <v>3.79E-3</v>
      </c>
      <c r="E108">
        <v>3.7880000000000001E-3</v>
      </c>
      <c r="F108">
        <v>3.8609999999999998E-3</v>
      </c>
    </row>
    <row r="109" spans="1:6" x14ac:dyDescent="0.25">
      <c r="A109" t="s">
        <v>118</v>
      </c>
      <c r="B109">
        <v>1158966000</v>
      </c>
      <c r="C109">
        <v>3.8140000000000001E-3</v>
      </c>
      <c r="D109">
        <v>3.79E-3</v>
      </c>
      <c r="E109">
        <v>3.7910000000000001E-3</v>
      </c>
      <c r="F109">
        <v>3.8530000000000001E-3</v>
      </c>
    </row>
    <row r="110" spans="1:6" x14ac:dyDescent="0.25">
      <c r="A110" t="s">
        <v>119</v>
      </c>
      <c r="B110">
        <v>1159570800</v>
      </c>
      <c r="C110">
        <v>4.5919999999999997E-3</v>
      </c>
      <c r="D110">
        <v>3.8019999999999998E-3</v>
      </c>
      <c r="E110">
        <v>3.9160000000000002E-3</v>
      </c>
      <c r="F110">
        <v>4.2649999999999997E-3</v>
      </c>
    </row>
    <row r="111" spans="1:6" x14ac:dyDescent="0.25">
      <c r="A111" t="s">
        <v>120</v>
      </c>
      <c r="B111">
        <v>1160175600</v>
      </c>
      <c r="C111">
        <v>4.084E-3</v>
      </c>
      <c r="D111">
        <v>3.8059999999999999E-3</v>
      </c>
      <c r="E111">
        <v>3.934E-3</v>
      </c>
      <c r="F111">
        <v>4.0299999999999997E-3</v>
      </c>
    </row>
    <row r="112" spans="1:6" x14ac:dyDescent="0.25">
      <c r="A112" t="s">
        <v>121</v>
      </c>
      <c r="B112">
        <v>1160780400</v>
      </c>
      <c r="C112">
        <v>1.493E-3</v>
      </c>
      <c r="D112">
        <v>3.7699999999999999E-3</v>
      </c>
      <c r="E112">
        <v>3.5569999999999998E-3</v>
      </c>
      <c r="F112">
        <v>2.8519999999999999E-3</v>
      </c>
    </row>
    <row r="113" spans="1:6" x14ac:dyDescent="0.25">
      <c r="A113" t="s">
        <v>122</v>
      </c>
      <c r="B113">
        <v>1161385200</v>
      </c>
      <c r="C113">
        <v>6.4009999999999996E-3</v>
      </c>
      <c r="D113">
        <v>3.81E-3</v>
      </c>
      <c r="E113">
        <v>4.0099999999999997E-3</v>
      </c>
      <c r="F113">
        <v>4.908E-3</v>
      </c>
    </row>
    <row r="114" spans="1:6" x14ac:dyDescent="0.25">
      <c r="A114" t="s">
        <v>123</v>
      </c>
      <c r="B114">
        <v>1161990000</v>
      </c>
      <c r="C114">
        <v>6.9119999999999997E-3</v>
      </c>
      <c r="D114">
        <v>3.8579999999999999E-3</v>
      </c>
      <c r="E114">
        <v>4.4749999999999998E-3</v>
      </c>
      <c r="F114">
        <v>6.1050000000000002E-3</v>
      </c>
    </row>
    <row r="115" spans="1:6" x14ac:dyDescent="0.25">
      <c r="A115" t="s">
        <v>124</v>
      </c>
      <c r="B115">
        <v>1162598400</v>
      </c>
      <c r="C115">
        <v>5.8110000000000002E-3</v>
      </c>
      <c r="D115">
        <v>3.888E-3</v>
      </c>
      <c r="E115">
        <v>4.6750000000000003E-3</v>
      </c>
      <c r="F115">
        <v>5.7140000000000003E-3</v>
      </c>
    </row>
    <row r="116" spans="1:6" x14ac:dyDescent="0.25">
      <c r="A116" t="s">
        <v>125</v>
      </c>
      <c r="B116">
        <v>1163203200</v>
      </c>
      <c r="C116">
        <v>3.5109999999999998E-3</v>
      </c>
      <c r="D116">
        <v>3.8809999999999999E-3</v>
      </c>
      <c r="E116">
        <v>4.4869999999999997E-3</v>
      </c>
      <c r="F116">
        <v>4.4809999999999997E-3</v>
      </c>
    </row>
    <row r="117" spans="1:6" x14ac:dyDescent="0.25">
      <c r="A117" t="s">
        <v>126</v>
      </c>
      <c r="B117">
        <v>1163808000</v>
      </c>
      <c r="C117">
        <v>6.2100000000000002E-3</v>
      </c>
      <c r="D117">
        <v>3.9170000000000003E-3</v>
      </c>
      <c r="E117">
        <v>4.7650000000000001E-3</v>
      </c>
      <c r="F117">
        <v>5.5729999999999998E-3</v>
      </c>
    </row>
    <row r="118" spans="1:6" x14ac:dyDescent="0.25">
      <c r="A118" t="s">
        <v>127</v>
      </c>
      <c r="B118">
        <v>1164412800</v>
      </c>
      <c r="C118">
        <v>9.4200000000000002E-4</v>
      </c>
      <c r="D118">
        <v>3.8709999999999999E-3</v>
      </c>
      <c r="E118">
        <v>4.1460000000000004E-3</v>
      </c>
      <c r="F118">
        <v>2.8289999999999999E-3</v>
      </c>
    </row>
    <row r="119" spans="1:6" x14ac:dyDescent="0.25">
      <c r="A119" t="s">
        <v>128</v>
      </c>
      <c r="B119">
        <v>1165017600</v>
      </c>
      <c r="C119">
        <v>5.3200000000000003E-4</v>
      </c>
      <c r="D119">
        <v>3.8189999999999999E-3</v>
      </c>
      <c r="E119">
        <v>3.565E-3</v>
      </c>
      <c r="F119">
        <v>1.49E-3</v>
      </c>
    </row>
    <row r="120" spans="1:6" x14ac:dyDescent="0.25">
      <c r="A120" t="s">
        <v>129</v>
      </c>
      <c r="B120">
        <v>1165622400</v>
      </c>
      <c r="C120">
        <v>1.2130000000000001E-3</v>
      </c>
      <c r="D120">
        <v>3.7789999999999998E-3</v>
      </c>
      <c r="E120">
        <v>3.1879999999999999E-3</v>
      </c>
      <c r="F120">
        <v>1.3649999999999999E-3</v>
      </c>
    </row>
    <row r="121" spans="1:6" x14ac:dyDescent="0.25">
      <c r="A121" t="s">
        <v>130</v>
      </c>
      <c r="B121">
        <v>1166227200</v>
      </c>
      <c r="C121">
        <v>2.313E-3</v>
      </c>
      <c r="D121">
        <v>3.7569999999999999E-3</v>
      </c>
      <c r="E121">
        <v>3.0569999999999998E-3</v>
      </c>
      <c r="F121">
        <v>2.1059999999999998E-3</v>
      </c>
    </row>
    <row r="122" spans="1:6" x14ac:dyDescent="0.25">
      <c r="A122" t="s">
        <v>131</v>
      </c>
      <c r="B122">
        <v>1166832000</v>
      </c>
      <c r="C122">
        <v>1.4790000000000001E-3</v>
      </c>
      <c r="D122">
        <v>3.7209999999999999E-3</v>
      </c>
      <c r="E122">
        <v>2.8029999999999999E-3</v>
      </c>
      <c r="F122">
        <v>1.748E-3</v>
      </c>
    </row>
    <row r="123" spans="1:6" x14ac:dyDescent="0.25">
      <c r="A123" t="s">
        <v>132</v>
      </c>
      <c r="B123">
        <v>1167436800</v>
      </c>
      <c r="C123">
        <v>2.4399999999999999E-3</v>
      </c>
      <c r="D123">
        <v>3.7009999999999999E-3</v>
      </c>
      <c r="E123">
        <v>2.7420000000000001E-3</v>
      </c>
      <c r="F123">
        <v>2.1159999999999998E-3</v>
      </c>
    </row>
    <row r="124" spans="1:6" x14ac:dyDescent="0.25">
      <c r="A124" t="s">
        <v>133</v>
      </c>
      <c r="B124">
        <v>1168041600</v>
      </c>
      <c r="C124">
        <v>2.2920000000000002E-3</v>
      </c>
      <c r="D124">
        <v>3.6800000000000001E-3</v>
      </c>
      <c r="E124">
        <v>2.6710000000000002E-3</v>
      </c>
      <c r="F124">
        <v>2.2560000000000002E-3</v>
      </c>
    </row>
    <row r="125" spans="1:6" x14ac:dyDescent="0.25">
      <c r="A125" t="s">
        <v>134</v>
      </c>
      <c r="B125">
        <v>1168646400</v>
      </c>
      <c r="C125">
        <v>1.8129999999999999E-3</v>
      </c>
      <c r="D125">
        <v>3.6510000000000002E-3</v>
      </c>
      <c r="E125">
        <v>2.5270000000000002E-3</v>
      </c>
      <c r="F125">
        <v>1.915E-3</v>
      </c>
    </row>
    <row r="126" spans="1:6" x14ac:dyDescent="0.25">
      <c r="A126" t="s">
        <v>135</v>
      </c>
      <c r="B126">
        <v>1169251200</v>
      </c>
      <c r="C126">
        <v>6.4899999999999995E-4</v>
      </c>
      <c r="D126">
        <v>3.604E-3</v>
      </c>
      <c r="E126">
        <v>2.225E-3</v>
      </c>
      <c r="F126">
        <v>1.186E-3</v>
      </c>
    </row>
    <row r="127" spans="1:6" x14ac:dyDescent="0.25">
      <c r="A127" t="s">
        <v>136</v>
      </c>
      <c r="B127">
        <v>1169856000</v>
      </c>
      <c r="C127">
        <v>1.5410000000000001E-3</v>
      </c>
      <c r="D127">
        <v>3.5720000000000001E-3</v>
      </c>
      <c r="E127">
        <v>2.114E-3</v>
      </c>
      <c r="F127">
        <v>1.39E-3</v>
      </c>
    </row>
    <row r="128" spans="1:6" x14ac:dyDescent="0.25">
      <c r="A128" t="s">
        <v>137</v>
      </c>
      <c r="B128">
        <v>1170460800</v>
      </c>
      <c r="C128">
        <v>1.3550000000000001E-3</v>
      </c>
      <c r="D128">
        <v>3.5379999999999999E-3</v>
      </c>
      <c r="E128">
        <v>1.9949999999999998E-3</v>
      </c>
      <c r="F128">
        <v>1.4289999999999999E-3</v>
      </c>
    </row>
    <row r="129" spans="1:8" x14ac:dyDescent="0.25">
      <c r="A129" t="s">
        <v>138</v>
      </c>
      <c r="B129">
        <v>1171065600</v>
      </c>
      <c r="C129">
        <v>1.047E-3</v>
      </c>
      <c r="D129">
        <v>3.5000000000000001E-3</v>
      </c>
      <c r="E129">
        <v>1.8400000000000001E-3</v>
      </c>
      <c r="F129">
        <v>1.181E-3</v>
      </c>
    </row>
    <row r="130" spans="1:8" x14ac:dyDescent="0.25">
      <c r="A130" t="s">
        <v>139</v>
      </c>
      <c r="B130">
        <v>1171670400</v>
      </c>
      <c r="C130">
        <v>1.2589999999999999E-3</v>
      </c>
      <c r="D130">
        <v>3.4650000000000002E-3</v>
      </c>
      <c r="E130">
        <v>1.7520000000000001E-3</v>
      </c>
      <c r="F130">
        <v>1.338E-3</v>
      </c>
    </row>
    <row r="131" spans="1:8" x14ac:dyDescent="0.25">
      <c r="A131" t="s">
        <v>140</v>
      </c>
      <c r="B131">
        <v>1172275200</v>
      </c>
      <c r="C131">
        <v>1.642E-3</v>
      </c>
      <c r="D131">
        <v>3.437E-3</v>
      </c>
      <c r="E131">
        <v>1.7329999999999999E-3</v>
      </c>
      <c r="F131">
        <v>1.506E-3</v>
      </c>
    </row>
    <row r="132" spans="1:8" x14ac:dyDescent="0.25">
      <c r="A132" t="s">
        <v>141</v>
      </c>
      <c r="B132">
        <v>1172880000</v>
      </c>
      <c r="C132">
        <v>1.671E-3</v>
      </c>
      <c r="D132">
        <v>4.4039999999999999E-3</v>
      </c>
      <c r="E132">
        <v>1.2298999999999999E-2</v>
      </c>
      <c r="F132">
        <v>4.2245999999999999E-2</v>
      </c>
      <c r="H132" s="14">
        <v>6.6362000000000004E-2</v>
      </c>
    </row>
    <row r="133" spans="1:8" x14ac:dyDescent="0.25">
      <c r="A133" t="s">
        <v>142</v>
      </c>
      <c r="B133">
        <v>1173481200</v>
      </c>
      <c r="C133">
        <v>1.732E-3</v>
      </c>
      <c r="D133">
        <v>4.3629999999999997E-3</v>
      </c>
      <c r="E133">
        <v>1.0609E-2</v>
      </c>
      <c r="F133">
        <v>1.8815999999999999E-2</v>
      </c>
    </row>
    <row r="134" spans="1:8" x14ac:dyDescent="0.25">
      <c r="A134" t="s">
        <v>143</v>
      </c>
      <c r="B134">
        <v>1174086000</v>
      </c>
      <c r="C134">
        <v>2.1250000000000002E-3</v>
      </c>
      <c r="D134">
        <v>4.3290000000000004E-3</v>
      </c>
      <c r="E134">
        <v>9.2370000000000004E-3</v>
      </c>
      <c r="F134">
        <v>9.0019999999999996E-3</v>
      </c>
    </row>
    <row r="135" spans="1:8" x14ac:dyDescent="0.25">
      <c r="A135" t="s">
        <v>144</v>
      </c>
      <c r="B135">
        <v>1174690800</v>
      </c>
      <c r="C135">
        <v>9.77E-4</v>
      </c>
      <c r="D135">
        <v>4.2770000000000004E-3</v>
      </c>
      <c r="E135">
        <v>7.9100000000000004E-3</v>
      </c>
      <c r="F135">
        <v>4.3489999999999996E-3</v>
      </c>
    </row>
    <row r="136" spans="1:8" x14ac:dyDescent="0.25">
      <c r="A136" t="s">
        <v>145</v>
      </c>
      <c r="B136">
        <v>1175295600</v>
      </c>
      <c r="C136">
        <v>1.799E-3</v>
      </c>
      <c r="D136">
        <v>4.2389999999999997E-3</v>
      </c>
      <c r="E136">
        <v>6.9329999999999999E-3</v>
      </c>
      <c r="F136">
        <v>2.9740000000000001E-3</v>
      </c>
    </row>
    <row r="137" spans="1:8" x14ac:dyDescent="0.25">
      <c r="A137" t="s">
        <v>146</v>
      </c>
      <c r="B137">
        <v>1175900400</v>
      </c>
      <c r="C137">
        <v>3.1220000000000002E-3</v>
      </c>
      <c r="D137">
        <v>4.2209999999999999E-3</v>
      </c>
      <c r="E137">
        <v>6.3020000000000003E-3</v>
      </c>
      <c r="F137">
        <v>2.7799999999999999E-3</v>
      </c>
    </row>
    <row r="138" spans="1:8" x14ac:dyDescent="0.25">
      <c r="A138" t="s">
        <v>147</v>
      </c>
      <c r="B138">
        <v>1176505200</v>
      </c>
      <c r="C138">
        <v>1.5E-3</v>
      </c>
      <c r="D138">
        <v>4.1790000000000004E-3</v>
      </c>
      <c r="E138">
        <v>5.5329999999999997E-3</v>
      </c>
      <c r="F138">
        <v>2.104E-3</v>
      </c>
    </row>
    <row r="139" spans="1:8" x14ac:dyDescent="0.25">
      <c r="A139" t="s">
        <v>148</v>
      </c>
      <c r="B139">
        <v>1177110000</v>
      </c>
      <c r="C139">
        <v>1.663E-3</v>
      </c>
      <c r="D139">
        <v>4.1399999999999996E-3</v>
      </c>
      <c r="E139">
        <v>4.9109999999999996E-3</v>
      </c>
      <c r="F139">
        <v>1.8489999999999999E-3</v>
      </c>
    </row>
    <row r="140" spans="1:8" x14ac:dyDescent="0.25">
      <c r="A140" t="s">
        <v>149</v>
      </c>
      <c r="B140">
        <v>1177714800</v>
      </c>
      <c r="C140">
        <v>1.9599999999999999E-3</v>
      </c>
      <c r="D140">
        <v>4.1060000000000003E-3</v>
      </c>
      <c r="E140">
        <v>4.437E-3</v>
      </c>
      <c r="F140">
        <v>1.9530000000000001E-3</v>
      </c>
    </row>
    <row r="141" spans="1:8" x14ac:dyDescent="0.25">
      <c r="A141" t="s">
        <v>150</v>
      </c>
      <c r="B141">
        <v>1178319600</v>
      </c>
      <c r="C141">
        <v>1.9870000000000001E-3</v>
      </c>
      <c r="D141">
        <v>4.0730000000000002E-3</v>
      </c>
      <c r="E141">
        <v>4.0369999999999998E-3</v>
      </c>
      <c r="F141">
        <v>1.879E-3</v>
      </c>
    </row>
    <row r="142" spans="1:8" x14ac:dyDescent="0.25">
      <c r="A142" t="s">
        <v>151</v>
      </c>
      <c r="B142">
        <v>1178924400</v>
      </c>
      <c r="C142">
        <v>2.0270000000000002E-3</v>
      </c>
      <c r="D142">
        <v>4.0419999999999996E-3</v>
      </c>
      <c r="E142">
        <v>3.7109999999999999E-3</v>
      </c>
      <c r="F142">
        <v>1.934E-3</v>
      </c>
    </row>
    <row r="143" spans="1:8" x14ac:dyDescent="0.25">
      <c r="A143" t="s">
        <v>152</v>
      </c>
      <c r="B143">
        <v>1179529200</v>
      </c>
      <c r="C143">
        <v>1.1440000000000001E-3</v>
      </c>
      <c r="D143">
        <v>3.9969999999999997E-3</v>
      </c>
      <c r="E143">
        <v>3.2950000000000002E-3</v>
      </c>
      <c r="F143">
        <v>1.431E-3</v>
      </c>
    </row>
    <row r="144" spans="1:8" x14ac:dyDescent="0.25">
      <c r="A144" t="s">
        <v>153</v>
      </c>
      <c r="B144">
        <v>1180134000</v>
      </c>
      <c r="C144">
        <v>3.0360000000000001E-3</v>
      </c>
      <c r="D144">
        <v>3.9820000000000003E-3</v>
      </c>
      <c r="E144">
        <v>3.2669999999999999E-3</v>
      </c>
      <c r="F144">
        <v>2.6350000000000002E-3</v>
      </c>
    </row>
    <row r="145" spans="1:6" x14ac:dyDescent="0.25">
      <c r="A145" t="s">
        <v>154</v>
      </c>
      <c r="B145">
        <v>1180738800</v>
      </c>
      <c r="C145">
        <v>3.5530000000000002E-3</v>
      </c>
      <c r="D145">
        <v>3.9750000000000002E-3</v>
      </c>
      <c r="E145">
        <v>3.2989999999999998E-3</v>
      </c>
      <c r="F145">
        <v>2.9520000000000002E-3</v>
      </c>
    </row>
    <row r="146" spans="1:6" x14ac:dyDescent="0.25">
      <c r="A146" t="s">
        <v>155</v>
      </c>
      <c r="B146">
        <v>1181343600</v>
      </c>
      <c r="C146">
        <v>1.2669999999999999E-3</v>
      </c>
      <c r="D146">
        <v>3.9329999999999999E-3</v>
      </c>
      <c r="E146">
        <v>2.9659999999999999E-3</v>
      </c>
      <c r="F146">
        <v>1.8699999999999999E-3</v>
      </c>
    </row>
    <row r="147" spans="1:6" x14ac:dyDescent="0.25">
      <c r="A147" t="s">
        <v>156</v>
      </c>
      <c r="B147">
        <v>1181948400</v>
      </c>
      <c r="C147">
        <v>6.1700000000000004E-4</v>
      </c>
      <c r="D147">
        <v>3.882E-3</v>
      </c>
      <c r="E147">
        <v>2.5860000000000002E-3</v>
      </c>
      <c r="F147">
        <v>1.0989999999999999E-3</v>
      </c>
    </row>
    <row r="148" spans="1:6" x14ac:dyDescent="0.25">
      <c r="A148" t="s">
        <v>157</v>
      </c>
      <c r="B148">
        <v>1182553200</v>
      </c>
      <c r="C148">
        <v>0</v>
      </c>
      <c r="D148">
        <v>3.8219999999999999E-3</v>
      </c>
      <c r="E148">
        <v>2.1700000000000001E-3</v>
      </c>
      <c r="F148">
        <v>4.6200000000000001E-4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3.7629999999999999E-3</v>
      </c>
      <c r="E149">
        <v>1.8209999999999999E-3</v>
      </c>
      <c r="F149">
        <v>1.94E-4</v>
      </c>
    </row>
    <row r="150" spans="1:6" x14ac:dyDescent="0.25">
      <c r="A150" t="s">
        <v>159</v>
      </c>
      <c r="B150">
        <v>1183762800</v>
      </c>
      <c r="C150">
        <v>0</v>
      </c>
      <c r="D150">
        <v>3.705E-3</v>
      </c>
      <c r="E150">
        <v>1.529E-3</v>
      </c>
      <c r="F150">
        <v>8.1000000000000004E-5</v>
      </c>
    </row>
    <row r="151" spans="1:6" x14ac:dyDescent="0.25">
      <c r="A151" t="s">
        <v>160</v>
      </c>
      <c r="B151">
        <v>1184367600</v>
      </c>
      <c r="C151">
        <v>0</v>
      </c>
      <c r="D151">
        <v>3.6480000000000002E-3</v>
      </c>
      <c r="E151">
        <v>1.2830000000000001E-3</v>
      </c>
      <c r="F151">
        <v>3.4E-5</v>
      </c>
    </row>
    <row r="152" spans="1:6" x14ac:dyDescent="0.25">
      <c r="A152" t="s">
        <v>161</v>
      </c>
      <c r="B152">
        <v>1184972400</v>
      </c>
      <c r="C152">
        <v>0</v>
      </c>
      <c r="D152">
        <v>3.5920000000000001E-3</v>
      </c>
      <c r="E152">
        <v>1.077E-3</v>
      </c>
      <c r="F152">
        <v>1.4E-5</v>
      </c>
    </row>
    <row r="153" spans="1:6" x14ac:dyDescent="0.25">
      <c r="A153" t="s">
        <v>162</v>
      </c>
      <c r="B153">
        <v>1185577200</v>
      </c>
      <c r="C153">
        <v>0</v>
      </c>
      <c r="D153">
        <v>3.5370000000000002E-3</v>
      </c>
      <c r="E153">
        <v>9.0399999999999996E-4</v>
      </c>
      <c r="F153">
        <v>6.0000000000000002E-6</v>
      </c>
    </row>
    <row r="154" spans="1:6" x14ac:dyDescent="0.25">
      <c r="A154" t="s">
        <v>163</v>
      </c>
      <c r="B154">
        <v>1186182000</v>
      </c>
      <c r="C154">
        <v>0</v>
      </c>
      <c r="D154">
        <v>3.4819999999999999E-3</v>
      </c>
      <c r="E154">
        <v>7.5900000000000002E-4</v>
      </c>
      <c r="F154">
        <v>3.0000000000000001E-6</v>
      </c>
    </row>
    <row r="155" spans="1:6" x14ac:dyDescent="0.25">
      <c r="A155" t="s">
        <v>164</v>
      </c>
      <c r="B155">
        <v>1186786800</v>
      </c>
      <c r="C155">
        <v>0</v>
      </c>
      <c r="D155">
        <v>3.4280000000000001E-3</v>
      </c>
      <c r="E155">
        <v>6.3699999999999998E-4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3.375E-3</v>
      </c>
      <c r="E156">
        <v>5.3399999999999997E-4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3.323E-3</v>
      </c>
      <c r="E157">
        <v>4.4900000000000002E-4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3.2720000000000002E-3</v>
      </c>
      <c r="E158">
        <v>3.77E-4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3.222E-3</v>
      </c>
      <c r="E159">
        <v>3.1599999999999998E-4</v>
      </c>
      <c r="F159">
        <v>0</v>
      </c>
    </row>
    <row r="160" spans="1:6" x14ac:dyDescent="0.25">
      <c r="A160" t="s">
        <v>169</v>
      </c>
      <c r="B160">
        <v>1189810800</v>
      </c>
      <c r="C160">
        <v>6.0999999999999999E-5</v>
      </c>
      <c r="D160">
        <v>3.173E-3</v>
      </c>
      <c r="E160">
        <v>2.7500000000000002E-4</v>
      </c>
      <c r="F160">
        <v>4.3999999999999999E-5</v>
      </c>
    </row>
    <row r="161" spans="1:6" x14ac:dyDescent="0.25">
      <c r="A161" t="s">
        <v>170</v>
      </c>
      <c r="B161">
        <v>1190415600</v>
      </c>
      <c r="C161">
        <v>3.0400000000000002E-3</v>
      </c>
      <c r="D161">
        <v>3.1710000000000002E-3</v>
      </c>
      <c r="E161">
        <v>7.27E-4</v>
      </c>
      <c r="F161">
        <v>1.9369999999999999E-3</v>
      </c>
    </row>
    <row r="162" spans="1:6" x14ac:dyDescent="0.25">
      <c r="A162" t="s">
        <v>171</v>
      </c>
      <c r="B162">
        <v>1191020400</v>
      </c>
      <c r="C162">
        <v>3.0490000000000001E-3</v>
      </c>
      <c r="D162">
        <v>3.1689999999999999E-3</v>
      </c>
      <c r="E162">
        <v>1.0950000000000001E-3</v>
      </c>
      <c r="F162">
        <v>2.5179999999999998E-3</v>
      </c>
    </row>
    <row r="163" spans="1:6" x14ac:dyDescent="0.25">
      <c r="A163" t="s">
        <v>172</v>
      </c>
      <c r="B163">
        <v>1191625200</v>
      </c>
      <c r="C163">
        <v>3.7759999999999998E-3</v>
      </c>
      <c r="D163">
        <v>3.1779999999999998E-3</v>
      </c>
      <c r="E163">
        <v>1.526E-3</v>
      </c>
      <c r="F163">
        <v>3.29E-3</v>
      </c>
    </row>
    <row r="164" spans="1:6" x14ac:dyDescent="0.25">
      <c r="A164" t="s">
        <v>173</v>
      </c>
      <c r="B164">
        <v>1192230000</v>
      </c>
      <c r="C164">
        <v>4.6579999999999998E-3</v>
      </c>
      <c r="D164">
        <v>3.2000000000000002E-3</v>
      </c>
      <c r="E164">
        <v>2.026E-3</v>
      </c>
      <c r="F164">
        <v>4.0790000000000002E-3</v>
      </c>
    </row>
    <row r="165" spans="1:6" x14ac:dyDescent="0.25">
      <c r="A165" t="s">
        <v>174</v>
      </c>
      <c r="B165">
        <v>1192834800</v>
      </c>
      <c r="C165">
        <v>3.4770000000000001E-3</v>
      </c>
      <c r="D165">
        <v>3.2039999999999998E-3</v>
      </c>
      <c r="E165">
        <v>2.2550000000000001E-3</v>
      </c>
      <c r="F165">
        <v>3.6900000000000001E-3</v>
      </c>
    </row>
    <row r="166" spans="1:6" x14ac:dyDescent="0.25">
      <c r="A166" t="s">
        <v>175</v>
      </c>
      <c r="B166">
        <v>1193439600</v>
      </c>
      <c r="C166">
        <v>2.9750000000000002E-3</v>
      </c>
      <c r="D166">
        <v>3.2009999999999999E-3</v>
      </c>
      <c r="E166">
        <v>2.3709999999999998E-3</v>
      </c>
      <c r="F166">
        <v>3.3029999999999999E-3</v>
      </c>
    </row>
    <row r="167" spans="1:6" x14ac:dyDescent="0.25">
      <c r="A167" t="s">
        <v>176</v>
      </c>
      <c r="B167">
        <v>1194048000</v>
      </c>
      <c r="C167">
        <v>3.0379999999999999E-3</v>
      </c>
      <c r="D167">
        <v>3.1979999999999999E-3</v>
      </c>
      <c r="E167">
        <v>2.4780000000000002E-3</v>
      </c>
      <c r="F167">
        <v>3.179E-3</v>
      </c>
    </row>
    <row r="168" spans="1:6" x14ac:dyDescent="0.25">
      <c r="A168" t="s">
        <v>177</v>
      </c>
      <c r="B168">
        <v>1194652800</v>
      </c>
      <c r="C168">
        <v>3.9259999999999998E-3</v>
      </c>
      <c r="D168">
        <v>3.209E-3</v>
      </c>
      <c r="E168">
        <v>2.7049999999999999E-3</v>
      </c>
      <c r="F168">
        <v>3.5539999999999999E-3</v>
      </c>
    </row>
    <row r="169" spans="1:6" x14ac:dyDescent="0.25">
      <c r="A169" t="s">
        <v>178</v>
      </c>
      <c r="B169">
        <v>1195257600</v>
      </c>
      <c r="C169">
        <v>2.6020000000000001E-3</v>
      </c>
      <c r="D169">
        <v>3.199E-3</v>
      </c>
      <c r="E169">
        <v>2.6849999999999999E-3</v>
      </c>
      <c r="F169">
        <v>2.9659999999999999E-3</v>
      </c>
    </row>
    <row r="170" spans="1:6" x14ac:dyDescent="0.25">
      <c r="A170" t="s">
        <v>179</v>
      </c>
      <c r="B170">
        <v>1195862400</v>
      </c>
      <c r="C170">
        <v>1.4530000000000001E-3</v>
      </c>
      <c r="D170">
        <v>3.1719999999999999E-3</v>
      </c>
      <c r="E170">
        <v>2.483E-3</v>
      </c>
      <c r="F170">
        <v>2.0409999999999998E-3</v>
      </c>
    </row>
    <row r="171" spans="1:6" x14ac:dyDescent="0.25">
      <c r="A171" t="s">
        <v>180</v>
      </c>
      <c r="B171">
        <v>1196467200</v>
      </c>
      <c r="C171">
        <v>1.155E-3</v>
      </c>
      <c r="D171">
        <v>3.1410000000000001E-3</v>
      </c>
      <c r="E171">
        <v>2.2699999999999999E-3</v>
      </c>
      <c r="F171">
        <v>1.549E-3</v>
      </c>
    </row>
    <row r="172" spans="1:6" x14ac:dyDescent="0.25">
      <c r="A172" t="s">
        <v>181</v>
      </c>
      <c r="B172">
        <v>1197072000</v>
      </c>
      <c r="C172">
        <v>1.66E-3</v>
      </c>
      <c r="D172">
        <v>3.1180000000000001E-3</v>
      </c>
      <c r="E172">
        <v>2.1710000000000002E-3</v>
      </c>
      <c r="F172">
        <v>1.6249999999999999E-3</v>
      </c>
    </row>
    <row r="173" spans="1:6" x14ac:dyDescent="0.25">
      <c r="A173" t="s">
        <v>182</v>
      </c>
      <c r="B173">
        <v>1197676800</v>
      </c>
      <c r="C173">
        <v>6.2699999999999995E-4</v>
      </c>
      <c r="D173">
        <v>3.0799999999999998E-3</v>
      </c>
      <c r="E173">
        <v>1.9189999999999999E-3</v>
      </c>
      <c r="F173">
        <v>9.7400000000000004E-4</v>
      </c>
    </row>
    <row r="174" spans="1:6" x14ac:dyDescent="0.25">
      <c r="A174" t="s">
        <v>183</v>
      </c>
      <c r="B174">
        <v>1198281600</v>
      </c>
      <c r="C174">
        <v>2.4910000000000002E-3</v>
      </c>
      <c r="D174">
        <v>3.0699999999999998E-3</v>
      </c>
      <c r="E174">
        <v>2.0200000000000001E-3</v>
      </c>
      <c r="F174">
        <v>2.0309999999999998E-3</v>
      </c>
    </row>
    <row r="175" spans="1:6" x14ac:dyDescent="0.25">
      <c r="A175" t="s">
        <v>184</v>
      </c>
      <c r="B175">
        <v>1198886400</v>
      </c>
      <c r="C175">
        <v>2.65E-3</v>
      </c>
      <c r="D175">
        <v>3.0639999999999999E-3</v>
      </c>
      <c r="E175">
        <v>2.1150000000000001E-3</v>
      </c>
      <c r="F175">
        <v>2.3010000000000001E-3</v>
      </c>
    </row>
    <row r="176" spans="1:6" x14ac:dyDescent="0.25">
      <c r="A176" t="s">
        <v>185</v>
      </c>
      <c r="B176">
        <v>1199491200</v>
      </c>
      <c r="C176">
        <v>2.1020000000000001E-3</v>
      </c>
      <c r="D176">
        <v>3.0490000000000001E-3</v>
      </c>
      <c r="E176">
        <v>2.1120000000000002E-3</v>
      </c>
      <c r="F176">
        <v>2.1940000000000002E-3</v>
      </c>
    </row>
    <row r="177" spans="1:6" x14ac:dyDescent="0.25">
      <c r="A177" t="s">
        <v>186</v>
      </c>
      <c r="B177">
        <v>1200096000</v>
      </c>
      <c r="C177">
        <v>2.036E-3</v>
      </c>
      <c r="D177">
        <v>3.0330000000000001E-3</v>
      </c>
      <c r="E177">
        <v>2.0969999999999999E-3</v>
      </c>
      <c r="F177">
        <v>2.0630000000000002E-3</v>
      </c>
    </row>
    <row r="178" spans="1:6" x14ac:dyDescent="0.25">
      <c r="A178" t="s">
        <v>187</v>
      </c>
      <c r="B178">
        <v>1200700800</v>
      </c>
      <c r="C178">
        <v>1.3339999999999999E-3</v>
      </c>
      <c r="D178">
        <v>3.0070000000000001E-3</v>
      </c>
      <c r="E178">
        <v>1.9750000000000002E-3</v>
      </c>
      <c r="F178">
        <v>1.6689999999999999E-3</v>
      </c>
    </row>
    <row r="179" spans="1:6" x14ac:dyDescent="0.25">
      <c r="A179" t="s">
        <v>188</v>
      </c>
      <c r="B179">
        <v>1201305600</v>
      </c>
      <c r="C179">
        <v>1.3500000000000001E-3</v>
      </c>
      <c r="D179">
        <v>2.9810000000000001E-3</v>
      </c>
      <c r="E179">
        <v>1.8699999999999999E-3</v>
      </c>
      <c r="F179">
        <v>1.418E-3</v>
      </c>
    </row>
    <row r="180" spans="1:6" x14ac:dyDescent="0.25">
      <c r="A180" t="s">
        <v>189</v>
      </c>
      <c r="B180">
        <v>1201910400</v>
      </c>
      <c r="C180">
        <v>1.2030000000000001E-3</v>
      </c>
      <c r="D180">
        <v>2.954E-3</v>
      </c>
      <c r="E180">
        <v>1.766E-3</v>
      </c>
      <c r="F180">
        <v>1.364E-3</v>
      </c>
    </row>
    <row r="181" spans="1:6" x14ac:dyDescent="0.25">
      <c r="A181" t="s">
        <v>190</v>
      </c>
      <c r="B181">
        <v>1202515200</v>
      </c>
      <c r="C181">
        <v>1.835E-3</v>
      </c>
      <c r="D181">
        <v>2.9359999999999998E-3</v>
      </c>
      <c r="E181">
        <v>1.779E-3</v>
      </c>
      <c r="F181">
        <v>1.689E-3</v>
      </c>
    </row>
    <row r="182" spans="1:6" x14ac:dyDescent="0.25">
      <c r="A182" t="s">
        <v>191</v>
      </c>
      <c r="B182">
        <v>1203120000</v>
      </c>
      <c r="C182">
        <v>1.181E-3</v>
      </c>
      <c r="D182">
        <v>2.9090000000000001E-3</v>
      </c>
      <c r="E182">
        <v>1.683E-3</v>
      </c>
      <c r="F182">
        <v>1.4E-3</v>
      </c>
    </row>
    <row r="183" spans="1:6" x14ac:dyDescent="0.25">
      <c r="A183" t="s">
        <v>192</v>
      </c>
      <c r="B183">
        <v>1203724800</v>
      </c>
      <c r="C183">
        <v>1.5269999999999999E-3</v>
      </c>
      <c r="D183">
        <v>2.8879999999999999E-3</v>
      </c>
      <c r="E183">
        <v>1.6570000000000001E-3</v>
      </c>
      <c r="F183">
        <v>1.4729999999999999E-3</v>
      </c>
    </row>
    <row r="184" spans="1:6" x14ac:dyDescent="0.25">
      <c r="A184" t="s">
        <v>193</v>
      </c>
      <c r="B184">
        <v>1204329600</v>
      </c>
      <c r="C184">
        <v>2.0969999999999999E-3</v>
      </c>
      <c r="D184">
        <v>2.875E-3</v>
      </c>
      <c r="E184">
        <v>1.7279999999999999E-3</v>
      </c>
      <c r="F184">
        <v>1.864E-3</v>
      </c>
    </row>
    <row r="185" spans="1:6" x14ac:dyDescent="0.25">
      <c r="A185" t="s">
        <v>194</v>
      </c>
      <c r="B185">
        <v>1204934400</v>
      </c>
      <c r="C185">
        <v>2.3700000000000001E-3</v>
      </c>
      <c r="D185">
        <v>2.8670000000000002E-3</v>
      </c>
      <c r="E185">
        <v>1.828E-3</v>
      </c>
      <c r="F185">
        <v>2.1280000000000001E-3</v>
      </c>
    </row>
    <row r="186" spans="1:6" x14ac:dyDescent="0.25">
      <c r="A186" t="s">
        <v>195</v>
      </c>
      <c r="B186">
        <v>1205535600</v>
      </c>
      <c r="C186">
        <v>2.4299999999999999E-3</v>
      </c>
      <c r="D186">
        <v>2.8609999999999998E-3</v>
      </c>
      <c r="E186">
        <v>1.9269999999999999E-3</v>
      </c>
      <c r="F186">
        <v>2.3800000000000002E-3</v>
      </c>
    </row>
    <row r="187" spans="1:6" x14ac:dyDescent="0.25">
      <c r="A187" t="s">
        <v>196</v>
      </c>
      <c r="B187">
        <v>1206140400</v>
      </c>
      <c r="C187">
        <v>2.6940000000000002E-3</v>
      </c>
      <c r="D187">
        <v>2.8579999999999999E-3</v>
      </c>
      <c r="E187">
        <v>2.0449999999999999E-3</v>
      </c>
      <c r="F187">
        <v>2.5110000000000002E-3</v>
      </c>
    </row>
    <row r="188" spans="1:6" x14ac:dyDescent="0.25">
      <c r="A188" t="s">
        <v>197</v>
      </c>
      <c r="B188">
        <v>1206745200</v>
      </c>
      <c r="C188">
        <v>2.431E-3</v>
      </c>
      <c r="D188">
        <v>2.8509999999999998E-3</v>
      </c>
      <c r="E188">
        <v>2.104E-3</v>
      </c>
      <c r="F188">
        <v>2.4260000000000002E-3</v>
      </c>
    </row>
    <row r="189" spans="1:6" x14ac:dyDescent="0.25">
      <c r="A189" t="s">
        <v>198</v>
      </c>
      <c r="B189">
        <v>1207350000</v>
      </c>
      <c r="C189">
        <v>1.882E-3</v>
      </c>
      <c r="D189">
        <v>2.836E-3</v>
      </c>
      <c r="E189">
        <v>2.0669999999999998E-3</v>
      </c>
      <c r="F189">
        <v>2.1189999999999998E-3</v>
      </c>
    </row>
    <row r="190" spans="1:6" x14ac:dyDescent="0.25">
      <c r="A190" t="s">
        <v>199</v>
      </c>
      <c r="B190">
        <v>1207954800</v>
      </c>
      <c r="C190">
        <v>2.761E-3</v>
      </c>
      <c r="D190">
        <v>2.8349999999999998E-3</v>
      </c>
      <c r="E190">
        <v>2.1840000000000002E-3</v>
      </c>
      <c r="F190">
        <v>2.611E-3</v>
      </c>
    </row>
    <row r="191" spans="1:6" x14ac:dyDescent="0.25">
      <c r="A191" t="s">
        <v>200</v>
      </c>
      <c r="B191">
        <v>1208559600</v>
      </c>
      <c r="C191">
        <v>2.3600000000000001E-3</v>
      </c>
      <c r="D191">
        <v>2.8270000000000001E-3</v>
      </c>
      <c r="E191">
        <v>2.2100000000000002E-3</v>
      </c>
      <c r="F191">
        <v>2.454E-3</v>
      </c>
    </row>
    <row r="192" spans="1:6" x14ac:dyDescent="0.25">
      <c r="A192" t="s">
        <v>201</v>
      </c>
      <c r="B192">
        <v>1209164400</v>
      </c>
      <c r="C192">
        <v>2.3349999999999998E-3</v>
      </c>
      <c r="D192">
        <v>2.8189999999999999E-3</v>
      </c>
      <c r="E192">
        <v>2.225E-3</v>
      </c>
      <c r="F192">
        <v>2.3240000000000001E-3</v>
      </c>
    </row>
    <row r="193" spans="1:6" x14ac:dyDescent="0.25">
      <c r="A193" t="s">
        <v>202</v>
      </c>
      <c r="B193">
        <v>1209769200</v>
      </c>
      <c r="C193">
        <v>1.9889999999999999E-3</v>
      </c>
      <c r="D193">
        <v>2.8059999999999999E-3</v>
      </c>
      <c r="E193">
        <v>2.1849999999999999E-3</v>
      </c>
      <c r="F193">
        <v>2.101E-3</v>
      </c>
    </row>
    <row r="194" spans="1:6" x14ac:dyDescent="0.25">
      <c r="A194" t="s">
        <v>203</v>
      </c>
      <c r="B194">
        <v>1210374000</v>
      </c>
      <c r="C194">
        <v>1.8370000000000001E-3</v>
      </c>
      <c r="D194">
        <v>2.7910000000000001E-3</v>
      </c>
      <c r="E194">
        <v>2.1289999999999998E-3</v>
      </c>
      <c r="F194">
        <v>1.9650000000000002E-3</v>
      </c>
    </row>
    <row r="195" spans="1:6" x14ac:dyDescent="0.25">
      <c r="A195" t="s">
        <v>204</v>
      </c>
      <c r="B195">
        <v>1210978800</v>
      </c>
      <c r="C195">
        <v>1.745E-3</v>
      </c>
      <c r="D195">
        <v>2.7750000000000001E-3</v>
      </c>
      <c r="E195">
        <v>2.0660000000000001E-3</v>
      </c>
      <c r="F195">
        <v>1.835E-3</v>
      </c>
    </row>
    <row r="196" spans="1:6" x14ac:dyDescent="0.25">
      <c r="A196" t="s">
        <v>205</v>
      </c>
      <c r="B196">
        <v>1211583600</v>
      </c>
      <c r="C196">
        <v>1.6000000000000001E-3</v>
      </c>
      <c r="D196">
        <v>2.7569999999999999E-3</v>
      </c>
      <c r="E196">
        <v>1.9880000000000002E-3</v>
      </c>
      <c r="F196">
        <v>1.67E-3</v>
      </c>
    </row>
    <row r="197" spans="1:6" x14ac:dyDescent="0.25">
      <c r="A197" t="s">
        <v>206</v>
      </c>
      <c r="B197">
        <v>1212188400</v>
      </c>
      <c r="C197">
        <v>3.166E-3</v>
      </c>
      <c r="D197">
        <v>2.7629999999999998E-3</v>
      </c>
      <c r="E197">
        <v>2.189E-3</v>
      </c>
      <c r="F197">
        <v>2.7729999999999999E-3</v>
      </c>
    </row>
    <row r="198" spans="1:6" x14ac:dyDescent="0.25">
      <c r="A198" t="s">
        <v>207</v>
      </c>
      <c r="B198">
        <v>1212793200</v>
      </c>
      <c r="C198">
        <v>2.2130000000000001E-3</v>
      </c>
      <c r="D198">
        <v>2.7539999999999999E-3</v>
      </c>
      <c r="E198">
        <v>2.1819999999999999E-3</v>
      </c>
      <c r="F198">
        <v>2.3029999999999999E-3</v>
      </c>
    </row>
    <row r="199" spans="1:6" x14ac:dyDescent="0.25">
      <c r="A199" t="s">
        <v>208</v>
      </c>
      <c r="B199">
        <v>1213398000</v>
      </c>
      <c r="C199">
        <v>1.075E-3</v>
      </c>
      <c r="D199">
        <v>2.728E-3</v>
      </c>
      <c r="E199">
        <v>2.0049999999999998E-3</v>
      </c>
      <c r="F199">
        <v>1.6100000000000001E-3</v>
      </c>
    </row>
    <row r="200" spans="1:6" x14ac:dyDescent="0.25">
      <c r="A200" t="s">
        <v>209</v>
      </c>
      <c r="B200">
        <v>1214002800</v>
      </c>
      <c r="C200">
        <v>2.6450000000000002E-3</v>
      </c>
      <c r="D200">
        <v>2.7269999999999998E-3</v>
      </c>
      <c r="E200">
        <v>2.111E-3</v>
      </c>
      <c r="F200">
        <v>2.2850000000000001E-3</v>
      </c>
    </row>
    <row r="201" spans="1:6" x14ac:dyDescent="0.25">
      <c r="A201" t="s">
        <v>210</v>
      </c>
      <c r="B201">
        <v>1214607600</v>
      </c>
      <c r="C201">
        <v>1.9170000000000001E-3</v>
      </c>
      <c r="D201">
        <v>2.7139999999999998E-3</v>
      </c>
      <c r="E201">
        <v>2.075E-3</v>
      </c>
      <c r="F201">
        <v>2.026E-3</v>
      </c>
    </row>
    <row r="202" spans="1:6" x14ac:dyDescent="0.25">
      <c r="A202" t="s">
        <v>211</v>
      </c>
      <c r="B202">
        <v>1215212400</v>
      </c>
      <c r="C202">
        <v>1.681E-3</v>
      </c>
      <c r="D202">
        <v>2.6979999999999999E-3</v>
      </c>
      <c r="E202">
        <v>2.0100000000000001E-3</v>
      </c>
      <c r="F202">
        <v>1.804E-3</v>
      </c>
    </row>
    <row r="203" spans="1:6" x14ac:dyDescent="0.25">
      <c r="A203" t="s">
        <v>212</v>
      </c>
      <c r="B203">
        <v>1215817200</v>
      </c>
      <c r="C203">
        <v>4.7899999999999999E-4</v>
      </c>
      <c r="D203">
        <v>2.6640000000000001E-3</v>
      </c>
      <c r="E203">
        <v>1.7639999999999999E-3</v>
      </c>
      <c r="F203">
        <v>1.042E-3</v>
      </c>
    </row>
    <row r="204" spans="1:6" x14ac:dyDescent="0.25">
      <c r="A204" t="s">
        <v>213</v>
      </c>
      <c r="B204">
        <v>1216422000</v>
      </c>
      <c r="C204">
        <v>6.4899999999999995E-4</v>
      </c>
      <c r="D204">
        <v>2.6329999999999999E-3</v>
      </c>
      <c r="E204">
        <v>1.5809999999999999E-3</v>
      </c>
      <c r="F204">
        <v>7.5799999999999999E-4</v>
      </c>
    </row>
    <row r="205" spans="1:6" x14ac:dyDescent="0.25">
      <c r="A205" t="s">
        <v>214</v>
      </c>
      <c r="B205">
        <v>1217026800</v>
      </c>
      <c r="C205">
        <v>0</v>
      </c>
      <c r="D205">
        <v>2.5920000000000001E-3</v>
      </c>
      <c r="E205">
        <v>1.3270000000000001E-3</v>
      </c>
      <c r="F205">
        <v>3.1799999999999998E-4</v>
      </c>
    </row>
    <row r="206" spans="1:6" x14ac:dyDescent="0.25">
      <c r="A206" t="s">
        <v>215</v>
      </c>
      <c r="B206">
        <v>1217631600</v>
      </c>
      <c r="C206">
        <v>0</v>
      </c>
      <c r="D206">
        <v>2.552E-3</v>
      </c>
      <c r="E206">
        <v>1.114E-3</v>
      </c>
      <c r="F206">
        <v>1.34E-4</v>
      </c>
    </row>
    <row r="207" spans="1:6" x14ac:dyDescent="0.25">
      <c r="A207" t="s">
        <v>216</v>
      </c>
      <c r="B207">
        <v>1218236400</v>
      </c>
      <c r="C207">
        <v>0</v>
      </c>
      <c r="D207">
        <v>2.513E-3</v>
      </c>
      <c r="E207">
        <v>9.3499999999999996E-4</v>
      </c>
      <c r="F207">
        <v>5.5999999999999999E-5</v>
      </c>
    </row>
    <row r="208" spans="1:6" x14ac:dyDescent="0.25">
      <c r="A208" t="s">
        <v>217</v>
      </c>
      <c r="B208">
        <v>1218841200</v>
      </c>
      <c r="C208">
        <v>0</v>
      </c>
      <c r="D208">
        <v>2.4740000000000001E-3</v>
      </c>
      <c r="E208">
        <v>7.85E-4</v>
      </c>
      <c r="F208">
        <v>2.4000000000000001E-5</v>
      </c>
    </row>
    <row r="209" spans="1:6" x14ac:dyDescent="0.25">
      <c r="A209" t="s">
        <v>218</v>
      </c>
      <c r="B209">
        <v>1219446000</v>
      </c>
      <c r="C209">
        <v>2.5900000000000001E-4</v>
      </c>
      <c r="D209">
        <v>2.4399999999999999E-3</v>
      </c>
      <c r="E209">
        <v>7.0299999999999996E-4</v>
      </c>
      <c r="F209">
        <v>2.0699999999999999E-4</v>
      </c>
    </row>
    <row r="210" spans="1:6" x14ac:dyDescent="0.25">
      <c r="A210" t="s">
        <v>219</v>
      </c>
      <c r="B210">
        <v>1220050800</v>
      </c>
      <c r="C210">
        <v>1.9810000000000001E-3</v>
      </c>
      <c r="D210">
        <v>2.4329999999999998E-3</v>
      </c>
      <c r="E210">
        <v>9.1100000000000003E-4</v>
      </c>
      <c r="F210">
        <v>1.31E-3</v>
      </c>
    </row>
    <row r="211" spans="1:6" x14ac:dyDescent="0.25">
      <c r="A211" t="s">
        <v>220</v>
      </c>
      <c r="B211">
        <v>1220655600</v>
      </c>
      <c r="C211">
        <v>2.2179999999999999E-3</v>
      </c>
      <c r="D211">
        <v>2.4290000000000002E-3</v>
      </c>
      <c r="E211">
        <v>1.1199999999999999E-3</v>
      </c>
      <c r="F211">
        <v>1.843E-3</v>
      </c>
    </row>
    <row r="212" spans="1:6" x14ac:dyDescent="0.25">
      <c r="A212" t="s">
        <v>221</v>
      </c>
      <c r="B212">
        <v>1221260400</v>
      </c>
      <c r="C212">
        <v>3.496E-3</v>
      </c>
      <c r="D212">
        <v>2.4459999999999998E-3</v>
      </c>
      <c r="E212">
        <v>1.4940000000000001E-3</v>
      </c>
      <c r="F212">
        <v>2.7009999999999998E-3</v>
      </c>
    </row>
    <row r="213" spans="1:6" x14ac:dyDescent="0.25">
      <c r="A213" t="s">
        <v>222</v>
      </c>
      <c r="B213">
        <v>1221865200</v>
      </c>
      <c r="C213">
        <v>2.617E-3</v>
      </c>
      <c r="D213">
        <v>2.4480000000000001E-3</v>
      </c>
      <c r="E213">
        <v>1.6739999999999999E-3</v>
      </c>
      <c r="F213">
        <v>2.6679999999999998E-3</v>
      </c>
    </row>
    <row r="214" spans="1:6" x14ac:dyDescent="0.25">
      <c r="A214" t="s">
        <v>223</v>
      </c>
      <c r="B214">
        <v>1222470000</v>
      </c>
      <c r="C214">
        <v>1.9959999999999999E-3</v>
      </c>
      <c r="D214">
        <v>2.441E-3</v>
      </c>
      <c r="E214">
        <v>1.717E-3</v>
      </c>
      <c r="F214">
        <v>2.153E-3</v>
      </c>
    </row>
    <row r="215" spans="1:6" x14ac:dyDescent="0.25">
      <c r="A215" t="s">
        <v>224</v>
      </c>
      <c r="B215">
        <v>1223074800</v>
      </c>
      <c r="C215">
        <v>1.5460000000000001E-3</v>
      </c>
      <c r="D215">
        <v>2.4269999999999999E-3</v>
      </c>
      <c r="E215">
        <v>1.6869999999999999E-3</v>
      </c>
      <c r="F215">
        <v>1.7669999999999999E-3</v>
      </c>
    </row>
    <row r="216" spans="1:6" x14ac:dyDescent="0.25">
      <c r="A216" t="s">
        <v>225</v>
      </c>
      <c r="B216">
        <v>1223679600</v>
      </c>
      <c r="C216">
        <v>1.1180000000000001E-3</v>
      </c>
      <c r="D216">
        <v>2.4069999999999999E-3</v>
      </c>
      <c r="E216">
        <v>1.5939999999999999E-3</v>
      </c>
      <c r="F216">
        <v>1.366E-3</v>
      </c>
    </row>
    <row r="217" spans="1:6" x14ac:dyDescent="0.25">
      <c r="A217" t="s">
        <v>226</v>
      </c>
      <c r="B217">
        <v>1224284400</v>
      </c>
      <c r="C217">
        <v>1.5200000000000001E-3</v>
      </c>
      <c r="D217">
        <v>2.3930000000000002E-3</v>
      </c>
      <c r="E217">
        <v>1.5839999999999999E-3</v>
      </c>
      <c r="F217">
        <v>1.5200000000000001E-3</v>
      </c>
    </row>
    <row r="218" spans="1:6" x14ac:dyDescent="0.25">
      <c r="A218" t="s">
        <v>227</v>
      </c>
      <c r="B218">
        <v>1224889200</v>
      </c>
      <c r="C218">
        <v>1.242E-3</v>
      </c>
      <c r="D218">
        <v>2.3749999999999999E-3</v>
      </c>
      <c r="E218">
        <v>1.526E-3</v>
      </c>
      <c r="F218">
        <v>1.3129999999999999E-3</v>
      </c>
    </row>
    <row r="219" spans="1:6" x14ac:dyDescent="0.25">
      <c r="A219" t="s">
        <v>228</v>
      </c>
      <c r="B219">
        <v>1225494000</v>
      </c>
      <c r="C219">
        <v>1.121E-3</v>
      </c>
      <c r="D219">
        <v>2.356E-3</v>
      </c>
      <c r="E219">
        <v>1.4610000000000001E-3</v>
      </c>
      <c r="F219">
        <v>1.212E-3</v>
      </c>
    </row>
    <row r="220" spans="1:6" x14ac:dyDescent="0.25">
      <c r="A220" t="s">
        <v>229</v>
      </c>
      <c r="B220">
        <v>1226102400</v>
      </c>
      <c r="C220">
        <v>2.6700000000000001E-3</v>
      </c>
      <c r="D220">
        <v>2.3600000000000001E-3</v>
      </c>
      <c r="E220">
        <v>1.647E-3</v>
      </c>
      <c r="F220">
        <v>1.928E-3</v>
      </c>
    </row>
    <row r="221" spans="1:6" x14ac:dyDescent="0.25">
      <c r="A221" t="s">
        <v>230</v>
      </c>
      <c r="B221">
        <v>1226707200</v>
      </c>
      <c r="C221">
        <v>1.9449999999999999E-3</v>
      </c>
      <c r="D221">
        <v>2.3540000000000002E-3</v>
      </c>
      <c r="E221">
        <v>1.6919999999999999E-3</v>
      </c>
      <c r="F221">
        <v>1.905E-3</v>
      </c>
    </row>
    <row r="222" spans="1:6" x14ac:dyDescent="0.25">
      <c r="A222" t="s">
        <v>231</v>
      </c>
      <c r="B222">
        <v>1227312000</v>
      </c>
      <c r="C222">
        <v>3.6480000000000002E-3</v>
      </c>
      <c r="D222">
        <v>2.3739999999999998E-3</v>
      </c>
      <c r="E222">
        <v>2.0089999999999999E-3</v>
      </c>
      <c r="F222">
        <v>2.99E-3</v>
      </c>
    </row>
    <row r="223" spans="1:6" x14ac:dyDescent="0.25">
      <c r="A223" t="s">
        <v>232</v>
      </c>
      <c r="B223">
        <v>1227916800</v>
      </c>
      <c r="C223">
        <v>3.5500000000000002E-3</v>
      </c>
      <c r="D223">
        <v>2.3909999999999999E-3</v>
      </c>
      <c r="E223">
        <v>2.2529999999999998E-3</v>
      </c>
      <c r="F223">
        <v>3.284E-3</v>
      </c>
    </row>
    <row r="224" spans="1:6" x14ac:dyDescent="0.25">
      <c r="A224" t="s">
        <v>233</v>
      </c>
      <c r="B224">
        <v>1228521600</v>
      </c>
      <c r="C224">
        <v>2.4949999999999998E-3</v>
      </c>
      <c r="D224">
        <v>2.3930000000000002E-3</v>
      </c>
      <c r="E224">
        <v>2.2910000000000001E-3</v>
      </c>
      <c r="F224">
        <v>2.8310000000000002E-3</v>
      </c>
    </row>
    <row r="225" spans="1:6" x14ac:dyDescent="0.25">
      <c r="A225" t="s">
        <v>234</v>
      </c>
      <c r="B225">
        <v>1229126400</v>
      </c>
      <c r="C225">
        <v>2.421E-3</v>
      </c>
      <c r="D225">
        <v>2.3930000000000002E-3</v>
      </c>
      <c r="E225">
        <v>2.307E-3</v>
      </c>
      <c r="F225">
        <v>2.5309999999999998E-3</v>
      </c>
    </row>
    <row r="226" spans="1:6" x14ac:dyDescent="0.25">
      <c r="A226" t="s">
        <v>235</v>
      </c>
      <c r="B226">
        <v>1229731200</v>
      </c>
      <c r="C226">
        <v>2.8210000000000002E-3</v>
      </c>
      <c r="D226">
        <v>2.3999999999999998E-3</v>
      </c>
      <c r="E226">
        <v>2.3930000000000002E-3</v>
      </c>
      <c r="F226">
        <v>2.7920000000000002E-3</v>
      </c>
    </row>
    <row r="227" spans="1:6" x14ac:dyDescent="0.25">
      <c r="A227" t="s">
        <v>236</v>
      </c>
      <c r="B227">
        <v>1230336000</v>
      </c>
      <c r="C227">
        <v>3.7780000000000001E-3</v>
      </c>
      <c r="D227">
        <v>2.421E-3</v>
      </c>
      <c r="E227">
        <v>2.6159999999999998E-3</v>
      </c>
      <c r="F227">
        <v>3.4229999999999998E-3</v>
      </c>
    </row>
    <row r="228" spans="1:6" x14ac:dyDescent="0.25">
      <c r="A228" t="s">
        <v>237</v>
      </c>
      <c r="B228">
        <v>1230940800</v>
      </c>
      <c r="C228">
        <v>5.0559999999999997E-3</v>
      </c>
      <c r="D228">
        <v>2.4610000000000001E-3</v>
      </c>
      <c r="E228">
        <v>3.0140000000000002E-3</v>
      </c>
      <c r="F228">
        <v>4.516E-3</v>
      </c>
    </row>
    <row r="229" spans="1:6" x14ac:dyDescent="0.25">
      <c r="A229" t="s">
        <v>238</v>
      </c>
      <c r="B229">
        <v>1231545600</v>
      </c>
      <c r="C229">
        <v>4.3990000000000001E-3</v>
      </c>
      <c r="D229">
        <v>2.4910000000000002E-3</v>
      </c>
      <c r="E229">
        <v>3.241E-3</v>
      </c>
      <c r="F229">
        <v>4.5840000000000004E-3</v>
      </c>
    </row>
    <row r="230" spans="1:6" x14ac:dyDescent="0.25">
      <c r="A230" t="s">
        <v>239</v>
      </c>
      <c r="B230">
        <v>1232150400</v>
      </c>
      <c r="C230">
        <v>1.0068000000000001E-2</v>
      </c>
      <c r="D230">
        <v>2.6069999999999999E-3</v>
      </c>
      <c r="E230">
        <v>4.3239999999999997E-3</v>
      </c>
      <c r="F230">
        <v>7.6039999999999996E-3</v>
      </c>
    </row>
    <row r="231" spans="1:6" x14ac:dyDescent="0.25">
      <c r="A231" t="s">
        <v>240</v>
      </c>
      <c r="B231">
        <v>1232755200</v>
      </c>
      <c r="C231">
        <v>7.6309999999999998E-3</v>
      </c>
      <c r="D231">
        <v>2.6830000000000001E-3</v>
      </c>
      <c r="E231">
        <v>4.8450000000000003E-3</v>
      </c>
      <c r="F231">
        <v>7.5370000000000003E-3</v>
      </c>
    </row>
    <row r="232" spans="1:6" x14ac:dyDescent="0.25">
      <c r="A232" t="s">
        <v>241</v>
      </c>
      <c r="B232">
        <v>1233360000</v>
      </c>
      <c r="C232">
        <v>9.5010000000000008E-3</v>
      </c>
      <c r="D232">
        <v>2.7880000000000001E-3</v>
      </c>
      <c r="E232">
        <v>5.5849999999999997E-3</v>
      </c>
      <c r="F232">
        <v>8.6250000000000007E-3</v>
      </c>
    </row>
    <row r="233" spans="1:6" x14ac:dyDescent="0.25">
      <c r="A233" t="s">
        <v>242</v>
      </c>
      <c r="B233">
        <v>1233964800</v>
      </c>
      <c r="C233">
        <v>6.2700000000000004E-3</v>
      </c>
      <c r="D233">
        <v>2.8410000000000002E-3</v>
      </c>
      <c r="E233">
        <v>5.6959999999999997E-3</v>
      </c>
      <c r="F233">
        <v>7.378E-3</v>
      </c>
    </row>
    <row r="234" spans="1:6" x14ac:dyDescent="0.25">
      <c r="A234" t="s">
        <v>243</v>
      </c>
      <c r="B234">
        <v>1234569600</v>
      </c>
      <c r="C234">
        <v>7.9430000000000004E-3</v>
      </c>
      <c r="D234">
        <v>2.9190000000000002E-3</v>
      </c>
      <c r="E234">
        <v>6.0390000000000001E-3</v>
      </c>
      <c r="F234">
        <v>7.4679999999999998E-3</v>
      </c>
    </row>
    <row r="235" spans="1:6" x14ac:dyDescent="0.25">
      <c r="A235" t="s">
        <v>244</v>
      </c>
      <c r="B235">
        <v>1235174400</v>
      </c>
      <c r="C235">
        <v>1.0052E-2</v>
      </c>
      <c r="D235">
        <v>3.029E-3</v>
      </c>
      <c r="E235">
        <v>6.6860000000000001E-3</v>
      </c>
      <c r="F235">
        <v>9.1039999999999992E-3</v>
      </c>
    </row>
    <row r="236" spans="1:6" x14ac:dyDescent="0.25">
      <c r="A236" t="s">
        <v>245</v>
      </c>
      <c r="B236">
        <v>1235779200</v>
      </c>
      <c r="C236">
        <v>5.6449999999999998E-3</v>
      </c>
      <c r="D236">
        <v>3.068E-3</v>
      </c>
      <c r="E236">
        <v>6.4900000000000001E-3</v>
      </c>
      <c r="F236">
        <v>6.6429999999999996E-3</v>
      </c>
    </row>
    <row r="237" spans="1:6" x14ac:dyDescent="0.25">
      <c r="A237" t="s">
        <v>246</v>
      </c>
      <c r="B237">
        <v>1236384000</v>
      </c>
      <c r="C237">
        <v>3.0860000000000002E-3</v>
      </c>
      <c r="D237">
        <v>3.068E-3</v>
      </c>
      <c r="E237">
        <v>5.9519999999999998E-3</v>
      </c>
      <c r="F237">
        <v>4.7679999999999997E-3</v>
      </c>
    </row>
    <row r="238" spans="1:6" x14ac:dyDescent="0.25">
      <c r="A238" t="s">
        <v>247</v>
      </c>
      <c r="B238">
        <v>1236985200</v>
      </c>
      <c r="C238">
        <v>6.0000000000000002E-6</v>
      </c>
      <c r="D238">
        <v>3.0209999999999998E-3</v>
      </c>
      <c r="E238">
        <v>5.0020000000000004E-3</v>
      </c>
      <c r="F238">
        <v>2.016E-3</v>
      </c>
    </row>
    <row r="239" spans="1:6" x14ac:dyDescent="0.25">
      <c r="A239" t="s">
        <v>248</v>
      </c>
      <c r="B239">
        <v>1237590000</v>
      </c>
      <c r="C239">
        <v>1.0000000000000001E-5</v>
      </c>
      <c r="D239">
        <v>2.9750000000000002E-3</v>
      </c>
      <c r="E239">
        <v>4.1999999999999997E-3</v>
      </c>
      <c r="F239">
        <v>8.52E-4</v>
      </c>
    </row>
    <row r="240" spans="1:6" x14ac:dyDescent="0.25">
      <c r="A240" t="s">
        <v>249</v>
      </c>
      <c r="B240">
        <v>1238194800</v>
      </c>
      <c r="C240">
        <v>3.9999999999999998E-6</v>
      </c>
      <c r="D240">
        <v>2.9290000000000002E-3</v>
      </c>
      <c r="E240">
        <v>3.5260000000000001E-3</v>
      </c>
      <c r="F240">
        <v>3.6000000000000002E-4</v>
      </c>
    </row>
    <row r="241" spans="1:6" x14ac:dyDescent="0.25">
      <c r="A241" t="s">
        <v>250</v>
      </c>
      <c r="B241">
        <v>1238799600</v>
      </c>
      <c r="C241">
        <v>1.0000000000000001E-5</v>
      </c>
      <c r="D241">
        <v>2.8839999999999998E-3</v>
      </c>
      <c r="E241">
        <v>2.9610000000000001E-3</v>
      </c>
      <c r="F241">
        <v>1.5699999999999999E-4</v>
      </c>
    </row>
    <row r="242" spans="1:6" x14ac:dyDescent="0.25">
      <c r="A242" t="s">
        <v>251</v>
      </c>
      <c r="B242">
        <v>1239404400</v>
      </c>
      <c r="C242">
        <v>1.5E-5</v>
      </c>
      <c r="D242">
        <v>2.8400000000000001E-3</v>
      </c>
      <c r="E242">
        <v>2.4870000000000001E-3</v>
      </c>
      <c r="F242">
        <v>7.4999999999999993E-5</v>
      </c>
    </row>
    <row r="243" spans="1:6" x14ac:dyDescent="0.25">
      <c r="A243" t="s">
        <v>252</v>
      </c>
      <c r="B243">
        <v>1240009200</v>
      </c>
      <c r="C243">
        <v>1.2E-5</v>
      </c>
      <c r="D243">
        <v>2.7959999999999999E-3</v>
      </c>
      <c r="E243">
        <v>2.0899999999999998E-3</v>
      </c>
      <c r="F243">
        <v>3.8000000000000002E-5</v>
      </c>
    </row>
    <row r="244" spans="1:6" x14ac:dyDescent="0.25">
      <c r="A244" t="s">
        <v>253</v>
      </c>
      <c r="B244">
        <v>1240614000</v>
      </c>
      <c r="C244">
        <v>1.2999999999999999E-5</v>
      </c>
      <c r="D244">
        <v>2.7539999999999999E-3</v>
      </c>
      <c r="E244">
        <v>1.756E-3</v>
      </c>
      <c r="F244">
        <v>2.3E-5</v>
      </c>
    </row>
    <row r="245" spans="1:6" x14ac:dyDescent="0.25">
      <c r="A245" t="s">
        <v>254</v>
      </c>
      <c r="B245">
        <v>1241218800</v>
      </c>
      <c r="C245">
        <v>1.1E-5</v>
      </c>
      <c r="D245">
        <v>2.7109999999999999E-3</v>
      </c>
      <c r="E245">
        <v>1.4760000000000001E-3</v>
      </c>
      <c r="F245">
        <v>1.5999999999999999E-5</v>
      </c>
    </row>
    <row r="246" spans="1:6" x14ac:dyDescent="0.25">
      <c r="A246" t="s">
        <v>255</v>
      </c>
      <c r="B246">
        <v>1241823600</v>
      </c>
      <c r="C246">
        <v>1.0000000000000001E-5</v>
      </c>
      <c r="D246">
        <v>2.6700000000000001E-3</v>
      </c>
      <c r="E246">
        <v>1.24E-3</v>
      </c>
      <c r="F246">
        <v>1.2999999999999999E-5</v>
      </c>
    </row>
    <row r="247" spans="1:6" x14ac:dyDescent="0.25">
      <c r="A247" t="s">
        <v>256</v>
      </c>
      <c r="B247">
        <v>1242428400</v>
      </c>
      <c r="C247">
        <v>1.4E-5</v>
      </c>
      <c r="D247">
        <v>2.6289999999999998E-3</v>
      </c>
      <c r="E247">
        <v>1.0430000000000001E-3</v>
      </c>
      <c r="F247">
        <v>1.2999999999999999E-5</v>
      </c>
    </row>
    <row r="248" spans="1:6" x14ac:dyDescent="0.25">
      <c r="A248" t="s">
        <v>257</v>
      </c>
      <c r="B248">
        <v>1243033200</v>
      </c>
      <c r="C248">
        <v>1.2E-5</v>
      </c>
      <c r="D248">
        <v>2.588E-3</v>
      </c>
      <c r="E248">
        <v>8.7699999999999996E-4</v>
      </c>
      <c r="F248">
        <v>1.2E-5</v>
      </c>
    </row>
    <row r="249" spans="1:6" x14ac:dyDescent="0.25">
      <c r="A249" t="s">
        <v>258</v>
      </c>
      <c r="B249">
        <v>1243638000</v>
      </c>
      <c r="C249">
        <v>1.4E-5</v>
      </c>
      <c r="D249">
        <v>2.5490000000000001E-3</v>
      </c>
      <c r="E249">
        <v>7.3899999999999997E-4</v>
      </c>
      <c r="F249">
        <v>1.2999999999999999E-5</v>
      </c>
    </row>
    <row r="250" spans="1:6" x14ac:dyDescent="0.25">
      <c r="A250" t="s">
        <v>259</v>
      </c>
      <c r="B250">
        <v>1244242800</v>
      </c>
      <c r="C250">
        <v>3.1999999999999999E-5</v>
      </c>
      <c r="D250">
        <v>2.5100000000000001E-3</v>
      </c>
      <c r="E250">
        <v>6.2500000000000001E-4</v>
      </c>
      <c r="F250">
        <v>2.5999999999999998E-5</v>
      </c>
    </row>
    <row r="251" spans="1:6" x14ac:dyDescent="0.25">
      <c r="A251" t="s">
        <v>260</v>
      </c>
      <c r="B251">
        <v>1244847600</v>
      </c>
      <c r="C251">
        <v>3.4E-5</v>
      </c>
      <c r="D251">
        <v>2.4719999999999998E-3</v>
      </c>
      <c r="E251">
        <v>5.2999999999999998E-4</v>
      </c>
      <c r="F251">
        <v>3.0000000000000001E-5</v>
      </c>
    </row>
    <row r="252" spans="1:6" x14ac:dyDescent="0.25">
      <c r="A252" t="s">
        <v>261</v>
      </c>
      <c r="B252">
        <v>1245452400</v>
      </c>
      <c r="C252">
        <v>5.1999999999999997E-5</v>
      </c>
      <c r="D252">
        <v>2.434E-3</v>
      </c>
      <c r="E252">
        <v>4.5300000000000001E-4</v>
      </c>
      <c r="F252">
        <v>4.3999999999999999E-5</v>
      </c>
    </row>
    <row r="253" spans="1:6" x14ac:dyDescent="0.25">
      <c r="A253" t="s">
        <v>262</v>
      </c>
      <c r="B253">
        <v>1246057200</v>
      </c>
      <c r="C253">
        <v>3.8999999999999999E-5</v>
      </c>
      <c r="D253">
        <v>2.3969999999999998E-3</v>
      </c>
      <c r="E253">
        <v>3.8699999999999997E-4</v>
      </c>
      <c r="F253">
        <v>3.8999999999999999E-5</v>
      </c>
    </row>
    <row r="254" spans="1:6" x14ac:dyDescent="0.25">
      <c r="A254" t="s">
        <v>263</v>
      </c>
      <c r="B254">
        <v>1246662000</v>
      </c>
      <c r="C254">
        <v>1.8E-5</v>
      </c>
      <c r="D254">
        <v>2.3609999999999998E-3</v>
      </c>
      <c r="E254">
        <v>3.2699999999999998E-4</v>
      </c>
      <c r="F254">
        <v>2.6999999999999999E-5</v>
      </c>
    </row>
    <row r="255" spans="1:6" x14ac:dyDescent="0.25">
      <c r="A255" t="s">
        <v>264</v>
      </c>
      <c r="B255">
        <v>1247266800</v>
      </c>
      <c r="C255">
        <v>2.4000000000000001E-5</v>
      </c>
      <c r="D255">
        <v>2.3249999999999998E-3</v>
      </c>
      <c r="E255">
        <v>2.7900000000000001E-4</v>
      </c>
      <c r="F255">
        <v>2.5999999999999998E-5</v>
      </c>
    </row>
    <row r="256" spans="1:6" x14ac:dyDescent="0.25">
      <c r="A256" t="s">
        <v>265</v>
      </c>
      <c r="B256">
        <v>1247871600</v>
      </c>
      <c r="C256">
        <v>3.8000000000000002E-5</v>
      </c>
      <c r="D256">
        <v>2.2889999999999998E-3</v>
      </c>
      <c r="E256">
        <v>2.4000000000000001E-4</v>
      </c>
      <c r="F256">
        <v>3.4E-5</v>
      </c>
    </row>
    <row r="257" spans="1:6" x14ac:dyDescent="0.25">
      <c r="A257" t="s">
        <v>266</v>
      </c>
      <c r="B257">
        <v>1248476400</v>
      </c>
      <c r="C257">
        <v>5.3999999999999998E-5</v>
      </c>
      <c r="D257">
        <v>2.2550000000000001E-3</v>
      </c>
      <c r="E257">
        <v>2.1000000000000001E-4</v>
      </c>
      <c r="F257">
        <v>4.3999999999999999E-5</v>
      </c>
    </row>
    <row r="258" spans="1:6" x14ac:dyDescent="0.25">
      <c r="A258" t="s">
        <v>267</v>
      </c>
      <c r="B258">
        <v>1249081200</v>
      </c>
      <c r="C258">
        <v>2.0000000000000002E-5</v>
      </c>
      <c r="D258">
        <v>2.2209999999999999E-3</v>
      </c>
      <c r="E258">
        <v>1.8000000000000001E-4</v>
      </c>
      <c r="F258">
        <v>3.1000000000000001E-5</v>
      </c>
    </row>
    <row r="259" spans="1:6" x14ac:dyDescent="0.25">
      <c r="A259" t="s">
        <v>268</v>
      </c>
      <c r="B259">
        <v>1249686000</v>
      </c>
      <c r="C259">
        <v>1.22E-4</v>
      </c>
      <c r="D259">
        <v>2.1879999999999998E-3</v>
      </c>
      <c r="E259">
        <v>1.7100000000000001E-4</v>
      </c>
      <c r="F259">
        <v>9.0000000000000006E-5</v>
      </c>
    </row>
    <row r="260" spans="1:6" x14ac:dyDescent="0.25">
      <c r="A260" t="s">
        <v>269</v>
      </c>
      <c r="B260">
        <v>1250290800</v>
      </c>
      <c r="C260">
        <v>7.6000000000000004E-5</v>
      </c>
      <c r="D260">
        <v>2.1559999999999999E-3</v>
      </c>
      <c r="E260">
        <v>1.55E-4</v>
      </c>
      <c r="F260">
        <v>7.2000000000000002E-5</v>
      </c>
    </row>
    <row r="261" spans="1:6" x14ac:dyDescent="0.25">
      <c r="A261" t="s">
        <v>270</v>
      </c>
      <c r="B261">
        <v>1250895600</v>
      </c>
      <c r="C261">
        <v>6.0999999999999999E-5</v>
      </c>
      <c r="D261">
        <v>2.1229999999999999E-3</v>
      </c>
      <c r="E261">
        <v>1.3999999999999999E-4</v>
      </c>
      <c r="F261">
        <v>6.6000000000000005E-5</v>
      </c>
    </row>
    <row r="262" spans="1:6" x14ac:dyDescent="0.25">
      <c r="A262" t="s">
        <v>271</v>
      </c>
      <c r="B262">
        <v>1251500400</v>
      </c>
      <c r="C262">
        <v>6.3999999999999997E-5</v>
      </c>
      <c r="D262">
        <v>2.0920000000000001E-3</v>
      </c>
      <c r="E262">
        <v>1.2799999999999999E-4</v>
      </c>
      <c r="F262">
        <v>6.7000000000000002E-5</v>
      </c>
    </row>
    <row r="263" spans="1:6" x14ac:dyDescent="0.25">
      <c r="A263" t="s">
        <v>272</v>
      </c>
      <c r="B263">
        <v>1252105200</v>
      </c>
      <c r="C263">
        <v>9.6000000000000002E-5</v>
      </c>
      <c r="D263">
        <v>2.0609999999999999E-3</v>
      </c>
      <c r="E263">
        <v>1.22E-4</v>
      </c>
      <c r="F263">
        <v>8.2000000000000001E-5</v>
      </c>
    </row>
    <row r="264" spans="1:6" x14ac:dyDescent="0.25">
      <c r="A264" t="s">
        <v>273</v>
      </c>
      <c r="B264">
        <v>1252710000</v>
      </c>
      <c r="C264">
        <v>4.8000000000000001E-5</v>
      </c>
      <c r="D264">
        <v>2.0300000000000001E-3</v>
      </c>
      <c r="E264">
        <v>1.1E-4</v>
      </c>
      <c r="F264">
        <v>6.3E-5</v>
      </c>
    </row>
    <row r="265" spans="1:6" x14ac:dyDescent="0.25">
      <c r="A265" t="s">
        <v>274</v>
      </c>
      <c r="B265">
        <v>1253314800</v>
      </c>
      <c r="C265">
        <v>3.1000000000000001E-5</v>
      </c>
      <c r="D265">
        <v>1.9989999999999999E-3</v>
      </c>
      <c r="E265">
        <v>9.7999999999999997E-5</v>
      </c>
      <c r="F265">
        <v>4.3999999999999999E-5</v>
      </c>
    </row>
    <row r="266" spans="1:6" x14ac:dyDescent="0.25">
      <c r="A266" t="s">
        <v>275</v>
      </c>
      <c r="B266">
        <v>1253919600</v>
      </c>
      <c r="C266">
        <v>3.6999999999999998E-5</v>
      </c>
      <c r="D266">
        <v>1.9689999999999998E-3</v>
      </c>
      <c r="E266">
        <v>8.7999999999999998E-5</v>
      </c>
      <c r="F266">
        <v>4.0000000000000003E-5</v>
      </c>
    </row>
    <row r="267" spans="1:6" x14ac:dyDescent="0.25">
      <c r="A267" t="s">
        <v>276</v>
      </c>
      <c r="B267">
        <v>1254524400</v>
      </c>
      <c r="C267">
        <v>4.8999999999999998E-5</v>
      </c>
      <c r="D267">
        <v>1.939E-3</v>
      </c>
      <c r="E267">
        <v>8.1000000000000004E-5</v>
      </c>
      <c r="F267">
        <v>4.3999999999999999E-5</v>
      </c>
    </row>
    <row r="268" spans="1:6" x14ac:dyDescent="0.25">
      <c r="A268" t="s">
        <v>277</v>
      </c>
      <c r="B268">
        <v>1255129200</v>
      </c>
      <c r="C268">
        <v>2.5000000000000001E-5</v>
      </c>
      <c r="D268">
        <v>1.91E-3</v>
      </c>
      <c r="E268">
        <v>7.2000000000000002E-5</v>
      </c>
      <c r="F268">
        <v>3.1999999999999999E-5</v>
      </c>
    </row>
    <row r="269" spans="1:6" x14ac:dyDescent="0.25">
      <c r="A269" t="s">
        <v>278</v>
      </c>
      <c r="B269">
        <v>1255734000</v>
      </c>
      <c r="C269">
        <v>2.0000000000000002E-5</v>
      </c>
      <c r="D269">
        <v>1.8799999999999999E-3</v>
      </c>
      <c r="E269">
        <v>6.3999999999999997E-5</v>
      </c>
      <c r="F269">
        <v>2.5000000000000001E-5</v>
      </c>
    </row>
    <row r="270" spans="1:6" x14ac:dyDescent="0.25">
      <c r="A270" t="s">
        <v>279</v>
      </c>
      <c r="B270">
        <v>1256338800</v>
      </c>
      <c r="C270">
        <v>4.5000000000000003E-5</v>
      </c>
      <c r="D270">
        <v>1.8519999999999999E-3</v>
      </c>
      <c r="E270">
        <v>6.0999999999999999E-5</v>
      </c>
      <c r="F270">
        <v>4.0000000000000003E-5</v>
      </c>
    </row>
    <row r="271" spans="1:6" x14ac:dyDescent="0.25">
      <c r="A271" t="s">
        <v>280</v>
      </c>
      <c r="B271">
        <v>1256943600</v>
      </c>
      <c r="C271">
        <v>5.1E-5</v>
      </c>
      <c r="D271">
        <v>1.8240000000000001E-3</v>
      </c>
      <c r="E271">
        <v>5.8999999999999998E-5</v>
      </c>
      <c r="F271">
        <v>4.3000000000000002E-5</v>
      </c>
    </row>
    <row r="272" spans="1:6" x14ac:dyDescent="0.25">
      <c r="A272" t="s">
        <v>281</v>
      </c>
      <c r="B272">
        <v>1257552000</v>
      </c>
      <c r="C272">
        <v>3.8000000000000002E-5</v>
      </c>
      <c r="D272">
        <v>1.797E-3</v>
      </c>
      <c r="E272">
        <v>5.5999999999999999E-5</v>
      </c>
      <c r="F272">
        <v>4.1E-5</v>
      </c>
    </row>
    <row r="273" spans="1:6" x14ac:dyDescent="0.25">
      <c r="A273" t="s">
        <v>282</v>
      </c>
      <c r="B273">
        <v>1258156800</v>
      </c>
      <c r="C273">
        <v>5.3000000000000001E-5</v>
      </c>
      <c r="D273">
        <v>1.7700000000000001E-3</v>
      </c>
      <c r="E273">
        <v>5.5000000000000002E-5</v>
      </c>
      <c r="F273">
        <v>4.8999999999999998E-5</v>
      </c>
    </row>
    <row r="274" spans="1:6" x14ac:dyDescent="0.25">
      <c r="A274" t="s">
        <v>283</v>
      </c>
      <c r="B274">
        <v>1258761600</v>
      </c>
      <c r="C274">
        <v>6.8999999999999997E-5</v>
      </c>
      <c r="D274">
        <v>1.7440000000000001E-3</v>
      </c>
      <c r="E274">
        <v>5.8E-5</v>
      </c>
      <c r="F274">
        <v>6.2000000000000003E-5</v>
      </c>
    </row>
    <row r="275" spans="1:6" x14ac:dyDescent="0.25">
      <c r="A275" t="s">
        <v>284</v>
      </c>
      <c r="B275">
        <v>1259366400</v>
      </c>
      <c r="C275">
        <v>7.2999999999999999E-5</v>
      </c>
      <c r="D275">
        <v>1.7179999999999999E-3</v>
      </c>
      <c r="E275">
        <v>6.0000000000000002E-5</v>
      </c>
      <c r="F275">
        <v>6.7000000000000002E-5</v>
      </c>
    </row>
    <row r="276" spans="1:6" x14ac:dyDescent="0.25">
      <c r="A276" t="s">
        <v>285</v>
      </c>
      <c r="B276">
        <v>1259971200</v>
      </c>
      <c r="C276">
        <v>7.4999999999999993E-5</v>
      </c>
      <c r="D276">
        <v>1.6919999999999999E-3</v>
      </c>
      <c r="E276">
        <v>6.2000000000000003E-5</v>
      </c>
      <c r="F276">
        <v>7.3999999999999996E-5</v>
      </c>
    </row>
    <row r="277" spans="1:6" x14ac:dyDescent="0.25">
      <c r="A277" t="s">
        <v>286</v>
      </c>
      <c r="B277">
        <v>1260576000</v>
      </c>
      <c r="C277">
        <v>8.3999999999999995E-5</v>
      </c>
      <c r="D277">
        <v>1.668E-3</v>
      </c>
      <c r="E277">
        <v>6.6000000000000005E-5</v>
      </c>
      <c r="F277">
        <v>8.0000000000000007E-5</v>
      </c>
    </row>
    <row r="278" spans="1:6" x14ac:dyDescent="0.25">
      <c r="A278" t="s">
        <v>287</v>
      </c>
      <c r="B278">
        <v>1261180800</v>
      </c>
      <c r="C278">
        <v>7.4999999999999993E-5</v>
      </c>
      <c r="D278">
        <v>1.6429999999999999E-3</v>
      </c>
      <c r="E278">
        <v>6.7000000000000002E-5</v>
      </c>
      <c r="F278">
        <v>7.2999999999999999E-5</v>
      </c>
    </row>
    <row r="279" spans="1:6" x14ac:dyDescent="0.25">
      <c r="A279" t="s">
        <v>288</v>
      </c>
      <c r="B279">
        <v>1261785600</v>
      </c>
      <c r="C279">
        <v>2.8E-5</v>
      </c>
      <c r="D279">
        <v>1.6180000000000001E-3</v>
      </c>
      <c r="E279">
        <v>6.0999999999999999E-5</v>
      </c>
      <c r="F279">
        <v>4.6999999999999997E-5</v>
      </c>
    </row>
    <row r="280" spans="1:6" x14ac:dyDescent="0.25">
      <c r="A280" t="s">
        <v>289</v>
      </c>
      <c r="B280">
        <v>1262390400</v>
      </c>
      <c r="C280">
        <v>3.4E-5</v>
      </c>
      <c r="D280">
        <v>1.5939999999999999E-3</v>
      </c>
      <c r="E280">
        <v>5.5999999999999999E-5</v>
      </c>
      <c r="F280">
        <v>3.8999999999999999E-5</v>
      </c>
    </row>
    <row r="281" spans="1:6" x14ac:dyDescent="0.25">
      <c r="A281" t="s">
        <v>290</v>
      </c>
      <c r="B281">
        <v>1262995200</v>
      </c>
      <c r="C281">
        <v>3.1999999999999999E-5</v>
      </c>
      <c r="D281">
        <v>1.57E-3</v>
      </c>
      <c r="E281">
        <v>5.1999999999999997E-5</v>
      </c>
      <c r="F281">
        <v>3.4999999999999997E-5</v>
      </c>
    </row>
    <row r="282" spans="1:6" x14ac:dyDescent="0.25">
      <c r="A282" t="s">
        <v>291</v>
      </c>
      <c r="B282">
        <v>1263600000</v>
      </c>
      <c r="C282">
        <v>3.4E-5</v>
      </c>
      <c r="D282">
        <v>1.5460000000000001E-3</v>
      </c>
      <c r="E282">
        <v>4.8999999999999998E-5</v>
      </c>
      <c r="F282">
        <v>3.4999999999999997E-5</v>
      </c>
    </row>
    <row r="283" spans="1:6" x14ac:dyDescent="0.25">
      <c r="A283" t="s">
        <v>292</v>
      </c>
      <c r="B283">
        <v>1264204800</v>
      </c>
      <c r="C283">
        <v>3.1999999999999999E-5</v>
      </c>
      <c r="D283">
        <v>1.523E-3</v>
      </c>
      <c r="E283">
        <v>4.6999999999999997E-5</v>
      </c>
      <c r="F283">
        <v>3.3000000000000003E-5</v>
      </c>
    </row>
    <row r="284" spans="1:6" x14ac:dyDescent="0.25">
      <c r="A284" t="s">
        <v>293</v>
      </c>
      <c r="B284">
        <v>1264809600</v>
      </c>
      <c r="C284">
        <v>3.4999999999999997E-5</v>
      </c>
      <c r="D284">
        <v>1.5E-3</v>
      </c>
      <c r="E284">
        <v>4.5000000000000003E-5</v>
      </c>
      <c r="F284">
        <v>3.3000000000000003E-5</v>
      </c>
    </row>
    <row r="285" spans="1:6" x14ac:dyDescent="0.25">
      <c r="A285" t="s">
        <v>294</v>
      </c>
      <c r="B285">
        <v>1265414400</v>
      </c>
      <c r="C285">
        <v>5.0000000000000004E-6</v>
      </c>
      <c r="D285">
        <v>1.477E-3</v>
      </c>
      <c r="E285">
        <v>3.8000000000000002E-5</v>
      </c>
      <c r="F285">
        <v>1.5999999999999999E-5</v>
      </c>
    </row>
    <row r="286" spans="1:6" x14ac:dyDescent="0.25">
      <c r="A286" t="s">
        <v>295</v>
      </c>
      <c r="B286">
        <v>1266019200</v>
      </c>
      <c r="C286">
        <v>2.8E-5</v>
      </c>
      <c r="D286">
        <v>1.454E-3</v>
      </c>
      <c r="E286">
        <v>3.6999999999999998E-5</v>
      </c>
      <c r="F286">
        <v>2.5000000000000001E-5</v>
      </c>
    </row>
    <row r="287" spans="1:6" x14ac:dyDescent="0.25">
      <c r="A287" t="s">
        <v>296</v>
      </c>
      <c r="B287">
        <v>1266624000</v>
      </c>
      <c r="C287">
        <v>4.3999999999999999E-5</v>
      </c>
      <c r="D287">
        <v>1.433E-3</v>
      </c>
      <c r="E287">
        <v>3.8000000000000002E-5</v>
      </c>
      <c r="F287">
        <v>3.4999999999999997E-5</v>
      </c>
    </row>
    <row r="288" spans="1:6" x14ac:dyDescent="0.25">
      <c r="A288" t="s">
        <v>297</v>
      </c>
      <c r="B288">
        <v>1267228800</v>
      </c>
      <c r="C288">
        <v>3.4E-5</v>
      </c>
      <c r="D288">
        <v>1.4109999999999999E-3</v>
      </c>
      <c r="E288">
        <v>3.6999999999999998E-5</v>
      </c>
      <c r="F288">
        <v>3.3000000000000003E-5</v>
      </c>
    </row>
    <row r="289" spans="1:6" x14ac:dyDescent="0.25">
      <c r="A289" t="s">
        <v>298</v>
      </c>
      <c r="B289">
        <v>1267833600</v>
      </c>
      <c r="C289">
        <v>3.6000000000000001E-5</v>
      </c>
      <c r="D289">
        <v>1.39E-3</v>
      </c>
      <c r="E289">
        <v>3.6999999999999998E-5</v>
      </c>
      <c r="F289">
        <v>3.4E-5</v>
      </c>
    </row>
    <row r="290" spans="1:6" x14ac:dyDescent="0.25">
      <c r="A290" t="s">
        <v>299</v>
      </c>
      <c r="B290">
        <v>1268434800</v>
      </c>
      <c r="C290">
        <v>3.1000000000000001E-5</v>
      </c>
      <c r="D290">
        <v>1.369E-3</v>
      </c>
      <c r="E290">
        <v>3.6000000000000001E-5</v>
      </c>
      <c r="F290">
        <v>3.1999999999999999E-5</v>
      </c>
    </row>
    <row r="291" spans="1:6" x14ac:dyDescent="0.25">
      <c r="A291" t="s">
        <v>300</v>
      </c>
      <c r="B291">
        <v>1269039600</v>
      </c>
      <c r="C291">
        <v>4.1E-5</v>
      </c>
      <c r="D291">
        <v>1.3489999999999999E-3</v>
      </c>
      <c r="E291">
        <v>3.6999999999999998E-5</v>
      </c>
      <c r="F291">
        <v>3.6999999999999998E-5</v>
      </c>
    </row>
    <row r="292" spans="1:6" x14ac:dyDescent="0.25">
      <c r="A292" t="s">
        <v>301</v>
      </c>
      <c r="B292">
        <v>1269644400</v>
      </c>
      <c r="C292">
        <v>5.1E-5</v>
      </c>
      <c r="D292">
        <v>1.3290000000000001E-3</v>
      </c>
      <c r="E292">
        <v>3.8999999999999999E-5</v>
      </c>
      <c r="F292">
        <v>4.6E-5</v>
      </c>
    </row>
    <row r="293" spans="1:6" x14ac:dyDescent="0.25">
      <c r="A293" t="s">
        <v>302</v>
      </c>
      <c r="B293">
        <v>1270249200</v>
      </c>
      <c r="C293">
        <v>2.1999999999999999E-5</v>
      </c>
      <c r="D293">
        <v>1.3079999999999999E-3</v>
      </c>
      <c r="E293">
        <v>3.6000000000000001E-5</v>
      </c>
      <c r="F293">
        <v>3.1999999999999999E-5</v>
      </c>
    </row>
    <row r="294" spans="1:6" x14ac:dyDescent="0.25">
      <c r="A294" t="s">
        <v>303</v>
      </c>
      <c r="B294">
        <v>1270854000</v>
      </c>
      <c r="C294">
        <v>2.0000000000000002E-5</v>
      </c>
      <c r="D294">
        <v>1.289E-3</v>
      </c>
      <c r="E294">
        <v>3.4E-5</v>
      </c>
      <c r="F294">
        <v>2.4000000000000001E-5</v>
      </c>
    </row>
    <row r="295" spans="1:6" x14ac:dyDescent="0.25">
      <c r="A295" t="s">
        <v>304</v>
      </c>
      <c r="B295">
        <v>1271458800</v>
      </c>
      <c r="C295">
        <v>2.5999999999999998E-5</v>
      </c>
      <c r="D295">
        <v>1.2689999999999999E-3</v>
      </c>
      <c r="E295">
        <v>3.1999999999999999E-5</v>
      </c>
      <c r="F295">
        <v>2.6999999999999999E-5</v>
      </c>
    </row>
    <row r="296" spans="1:6" x14ac:dyDescent="0.25">
      <c r="A296" t="s">
        <v>305</v>
      </c>
      <c r="B296">
        <v>1272063600</v>
      </c>
      <c r="C296">
        <v>3.1999999999999999E-5</v>
      </c>
      <c r="D296">
        <v>1.25E-3</v>
      </c>
      <c r="E296">
        <v>3.1999999999999999E-5</v>
      </c>
      <c r="F296">
        <v>2.9E-5</v>
      </c>
    </row>
    <row r="297" spans="1:6" x14ac:dyDescent="0.25">
      <c r="A297" t="s">
        <v>306</v>
      </c>
      <c r="B297">
        <v>1272668400</v>
      </c>
      <c r="C297">
        <v>3.6999999999999998E-5</v>
      </c>
      <c r="D297">
        <v>1.2310000000000001E-3</v>
      </c>
      <c r="E297">
        <v>3.3000000000000003E-5</v>
      </c>
      <c r="F297">
        <v>3.6000000000000001E-5</v>
      </c>
    </row>
    <row r="298" spans="1:6" x14ac:dyDescent="0.25">
      <c r="A298" t="s">
        <v>307</v>
      </c>
      <c r="B298">
        <v>1273273200</v>
      </c>
      <c r="C298">
        <v>0</v>
      </c>
      <c r="D298">
        <v>1.212E-3</v>
      </c>
      <c r="E298">
        <v>2.8E-5</v>
      </c>
      <c r="F298">
        <v>1.5E-5</v>
      </c>
    </row>
    <row r="299" spans="1:6" x14ac:dyDescent="0.25">
      <c r="A299" t="s">
        <v>308</v>
      </c>
      <c r="B299">
        <v>1273878000</v>
      </c>
      <c r="C299">
        <v>0</v>
      </c>
      <c r="D299">
        <v>1.194E-3</v>
      </c>
      <c r="E299">
        <v>2.3E-5</v>
      </c>
      <c r="F299">
        <v>6.0000000000000002E-6</v>
      </c>
    </row>
    <row r="300" spans="1:6" x14ac:dyDescent="0.25">
      <c r="A300" t="s">
        <v>309</v>
      </c>
      <c r="B300">
        <v>1274482800</v>
      </c>
      <c r="C300">
        <v>0</v>
      </c>
      <c r="D300">
        <v>1.175E-3</v>
      </c>
      <c r="E300">
        <v>2.0000000000000002E-5</v>
      </c>
      <c r="F300">
        <v>3.0000000000000001E-6</v>
      </c>
    </row>
    <row r="301" spans="1:6" x14ac:dyDescent="0.25">
      <c r="A301" t="s">
        <v>310</v>
      </c>
      <c r="B301">
        <v>1275087600</v>
      </c>
      <c r="C301">
        <v>0</v>
      </c>
      <c r="D301">
        <v>1.157E-3</v>
      </c>
      <c r="E301">
        <v>1.7E-5</v>
      </c>
      <c r="F301">
        <v>9.9999999999999995E-7</v>
      </c>
    </row>
    <row r="302" spans="1:6" x14ac:dyDescent="0.25">
      <c r="A302" t="s">
        <v>311</v>
      </c>
      <c r="B302">
        <v>1275692400</v>
      </c>
      <c r="C302">
        <v>0</v>
      </c>
      <c r="D302">
        <v>1.139E-3</v>
      </c>
      <c r="E302">
        <v>1.4E-5</v>
      </c>
      <c r="F30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7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512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1.0690000000000001E-3</v>
      </c>
      <c r="D8">
        <v>1.0000000000000001E-5</v>
      </c>
      <c r="E8">
        <v>1.1400000000000001E-4</v>
      </c>
      <c r="F8">
        <v>4.8099999999999998E-4</v>
      </c>
    </row>
    <row r="9" spans="1:6" x14ac:dyDescent="0.25">
      <c r="A9" t="s">
        <v>18</v>
      </c>
      <c r="B9">
        <v>1098486000</v>
      </c>
      <c r="C9">
        <v>1.2700000000000001E-3</v>
      </c>
      <c r="D9">
        <v>3.0000000000000001E-5</v>
      </c>
      <c r="E9">
        <v>2.9799999999999998E-4</v>
      </c>
      <c r="F9">
        <v>9.2000000000000003E-4</v>
      </c>
    </row>
    <row r="10" spans="1:6" x14ac:dyDescent="0.25">
      <c r="A10" t="s">
        <v>19</v>
      </c>
      <c r="B10">
        <v>1099094400</v>
      </c>
      <c r="C10">
        <v>1.0280000000000001E-3</v>
      </c>
      <c r="D10">
        <v>4.5000000000000003E-5</v>
      </c>
      <c r="E10">
        <v>4.1399999999999998E-4</v>
      </c>
      <c r="F10">
        <v>9.6000000000000002E-4</v>
      </c>
    </row>
    <row r="11" spans="1:6" x14ac:dyDescent="0.25">
      <c r="A11" t="s">
        <v>20</v>
      </c>
      <c r="B11">
        <v>1099699200</v>
      </c>
      <c r="C11">
        <v>3.6400000000000001E-4</v>
      </c>
      <c r="D11">
        <v>5.0000000000000002E-5</v>
      </c>
      <c r="E11">
        <v>4.0400000000000001E-4</v>
      </c>
      <c r="F11">
        <v>5.9000000000000003E-4</v>
      </c>
    </row>
    <row r="12" spans="1:6" x14ac:dyDescent="0.25">
      <c r="A12" t="s">
        <v>21</v>
      </c>
      <c r="B12">
        <v>1100304000</v>
      </c>
      <c r="C12">
        <v>1.119E-3</v>
      </c>
      <c r="D12">
        <v>6.6000000000000005E-5</v>
      </c>
      <c r="E12">
        <v>5.1900000000000004E-4</v>
      </c>
      <c r="F12">
        <v>9.0300000000000005E-4</v>
      </c>
    </row>
    <row r="13" spans="1:6" x14ac:dyDescent="0.25">
      <c r="A13" t="s">
        <v>22</v>
      </c>
      <c r="B13">
        <v>1100908800</v>
      </c>
      <c r="C13">
        <v>1.2849999999999999E-3</v>
      </c>
      <c r="D13">
        <v>8.5000000000000006E-5</v>
      </c>
      <c r="E13">
        <v>6.4099999999999997E-4</v>
      </c>
      <c r="F13">
        <v>1.122E-3</v>
      </c>
    </row>
    <row r="14" spans="1:6" x14ac:dyDescent="0.25">
      <c r="A14" t="s">
        <v>23</v>
      </c>
      <c r="B14">
        <v>1101513600</v>
      </c>
      <c r="C14">
        <v>1.482E-3</v>
      </c>
      <c r="D14">
        <v>1.07E-4</v>
      </c>
      <c r="E14">
        <v>7.7399999999999995E-4</v>
      </c>
      <c r="F14">
        <v>1.317E-3</v>
      </c>
    </row>
    <row r="15" spans="1:6" x14ac:dyDescent="0.25">
      <c r="A15" t="s">
        <v>24</v>
      </c>
      <c r="B15">
        <v>1102118400</v>
      </c>
      <c r="C15">
        <v>1.6080000000000001E-3</v>
      </c>
      <c r="D15">
        <v>1.2999999999999999E-4</v>
      </c>
      <c r="E15">
        <v>9.1E-4</v>
      </c>
      <c r="F15">
        <v>1.529E-3</v>
      </c>
    </row>
    <row r="16" spans="1:6" x14ac:dyDescent="0.25">
      <c r="A16" t="s">
        <v>25</v>
      </c>
      <c r="B16">
        <v>1102723200</v>
      </c>
      <c r="C16">
        <v>1.2179999999999999E-3</v>
      </c>
      <c r="D16">
        <v>1.46E-4</v>
      </c>
      <c r="E16">
        <v>9.5699999999999995E-4</v>
      </c>
      <c r="F16">
        <v>1.3159999999999999E-3</v>
      </c>
    </row>
    <row r="17" spans="1:6" x14ac:dyDescent="0.25">
      <c r="A17" t="s">
        <v>26</v>
      </c>
      <c r="B17">
        <v>1103328000</v>
      </c>
      <c r="C17">
        <v>1.175E-3</v>
      </c>
      <c r="D17">
        <v>1.6200000000000001E-4</v>
      </c>
      <c r="E17">
        <v>9.9099999999999991E-4</v>
      </c>
      <c r="F17">
        <v>1.2290000000000001E-3</v>
      </c>
    </row>
    <row r="18" spans="1:6" x14ac:dyDescent="0.25">
      <c r="A18" t="s">
        <v>27</v>
      </c>
      <c r="B18">
        <v>1103932800</v>
      </c>
      <c r="C18">
        <v>1.634E-3</v>
      </c>
      <c r="D18">
        <v>1.85E-4</v>
      </c>
      <c r="E18">
        <v>1.093E-3</v>
      </c>
      <c r="F18">
        <v>1.4679999999999999E-3</v>
      </c>
    </row>
    <row r="19" spans="1:6" x14ac:dyDescent="0.25">
      <c r="A19" t="s">
        <v>28</v>
      </c>
      <c r="B19">
        <v>1104537600</v>
      </c>
      <c r="C19">
        <v>2.1970000000000002E-3</v>
      </c>
      <c r="D19">
        <v>2.1599999999999999E-4</v>
      </c>
      <c r="E19">
        <v>1.268E-3</v>
      </c>
      <c r="F19">
        <v>1.856E-3</v>
      </c>
    </row>
    <row r="20" spans="1:6" x14ac:dyDescent="0.25">
      <c r="A20" t="s">
        <v>29</v>
      </c>
      <c r="B20">
        <v>1105142400</v>
      </c>
      <c r="C20">
        <v>2.9659999999999999E-3</v>
      </c>
      <c r="D20">
        <v>2.5799999999999998E-4</v>
      </c>
      <c r="E20">
        <v>1.5380000000000001E-3</v>
      </c>
      <c r="F20">
        <v>2.4889999999999999E-3</v>
      </c>
    </row>
    <row r="21" spans="1:6" x14ac:dyDescent="0.25">
      <c r="A21" t="s">
        <v>30</v>
      </c>
      <c r="B21">
        <v>1105747200</v>
      </c>
      <c r="C21">
        <v>2.9150000000000001E-3</v>
      </c>
      <c r="D21">
        <v>2.99E-4</v>
      </c>
      <c r="E21">
        <v>1.758E-3</v>
      </c>
      <c r="F21">
        <v>2.738E-3</v>
      </c>
    </row>
    <row r="22" spans="1:6" x14ac:dyDescent="0.25">
      <c r="A22" t="s">
        <v>31</v>
      </c>
      <c r="B22">
        <v>1106352000</v>
      </c>
      <c r="C22">
        <v>1.7849999999999999E-3</v>
      </c>
      <c r="D22">
        <v>3.21E-4</v>
      </c>
      <c r="E22">
        <v>1.755E-3</v>
      </c>
      <c r="F22">
        <v>2.075E-3</v>
      </c>
    </row>
    <row r="23" spans="1:6" x14ac:dyDescent="0.25">
      <c r="A23" t="s">
        <v>32</v>
      </c>
      <c r="B23">
        <v>1106956800</v>
      </c>
      <c r="C23">
        <v>1.4040000000000001E-3</v>
      </c>
      <c r="D23">
        <v>3.3799999999999998E-4</v>
      </c>
      <c r="E23">
        <v>1.696E-3</v>
      </c>
      <c r="F23">
        <v>1.6490000000000001E-3</v>
      </c>
    </row>
    <row r="24" spans="1:6" x14ac:dyDescent="0.25">
      <c r="A24" t="s">
        <v>33</v>
      </c>
      <c r="B24">
        <v>1107561600</v>
      </c>
      <c r="C24">
        <v>1.2359999999999999E-3</v>
      </c>
      <c r="D24">
        <v>3.5199999999999999E-4</v>
      </c>
      <c r="E24">
        <v>1.624E-3</v>
      </c>
      <c r="F24">
        <v>1.4530000000000001E-3</v>
      </c>
    </row>
    <row r="25" spans="1:6" x14ac:dyDescent="0.25">
      <c r="A25" t="s">
        <v>34</v>
      </c>
      <c r="B25">
        <v>1108166400</v>
      </c>
      <c r="C25">
        <v>8.1379999999999994E-3</v>
      </c>
      <c r="D25">
        <v>4.7100000000000001E-4</v>
      </c>
      <c r="E25">
        <v>2.6080000000000001E-3</v>
      </c>
      <c r="F25">
        <v>4.3870000000000003E-3</v>
      </c>
    </row>
    <row r="26" spans="1:6" x14ac:dyDescent="0.25">
      <c r="A26" t="s">
        <v>35</v>
      </c>
      <c r="B26">
        <v>1108771200</v>
      </c>
      <c r="C26">
        <v>3.3029999999999999E-3</v>
      </c>
      <c r="D26">
        <v>5.1400000000000003E-4</v>
      </c>
      <c r="E26">
        <v>2.7200000000000002E-3</v>
      </c>
      <c r="F26">
        <v>3.7919999999999998E-3</v>
      </c>
    </row>
    <row r="27" spans="1:6" x14ac:dyDescent="0.25">
      <c r="A27" t="s">
        <v>36</v>
      </c>
      <c r="B27">
        <v>1109376000</v>
      </c>
      <c r="C27">
        <v>2.362E-3</v>
      </c>
      <c r="D27">
        <v>5.4199999999999995E-4</v>
      </c>
      <c r="E27">
        <v>2.6589999999999999E-3</v>
      </c>
      <c r="F27">
        <v>2.931E-3</v>
      </c>
    </row>
    <row r="28" spans="1:6" x14ac:dyDescent="0.25">
      <c r="A28" t="s">
        <v>37</v>
      </c>
      <c r="B28">
        <v>1109980800</v>
      </c>
      <c r="C28">
        <v>2.4610000000000001E-3</v>
      </c>
      <c r="D28">
        <v>5.7200000000000003E-4</v>
      </c>
      <c r="E28">
        <v>2.6259999999999999E-3</v>
      </c>
      <c r="F28">
        <v>2.6480000000000002E-3</v>
      </c>
    </row>
    <row r="29" spans="1:6" x14ac:dyDescent="0.25">
      <c r="A29" t="s">
        <v>38</v>
      </c>
      <c r="B29">
        <v>1110582000</v>
      </c>
      <c r="C29">
        <v>2.392E-3</v>
      </c>
      <c r="D29">
        <v>5.9900000000000003E-4</v>
      </c>
      <c r="E29">
        <v>2.5860000000000002E-3</v>
      </c>
      <c r="F29">
        <v>2.4740000000000001E-3</v>
      </c>
    </row>
    <row r="30" spans="1:6" x14ac:dyDescent="0.25">
      <c r="A30" t="s">
        <v>39</v>
      </c>
      <c r="B30">
        <v>1111186800</v>
      </c>
      <c r="C30">
        <v>2.898E-3</v>
      </c>
      <c r="D30">
        <v>6.3500000000000004E-4</v>
      </c>
      <c r="E30">
        <v>2.637E-3</v>
      </c>
      <c r="F30">
        <v>2.7720000000000002E-3</v>
      </c>
    </row>
    <row r="31" spans="1:6" x14ac:dyDescent="0.25">
      <c r="A31" t="s">
        <v>40</v>
      </c>
      <c r="B31">
        <v>1111791600</v>
      </c>
      <c r="C31">
        <v>4.5690000000000001E-3</v>
      </c>
      <c r="D31">
        <v>6.9499999999999998E-4</v>
      </c>
      <c r="E31">
        <v>2.947E-3</v>
      </c>
      <c r="F31">
        <v>3.852E-3</v>
      </c>
    </row>
    <row r="32" spans="1:6" x14ac:dyDescent="0.25">
      <c r="A32" t="s">
        <v>41</v>
      </c>
      <c r="B32">
        <v>1112396400</v>
      </c>
      <c r="C32">
        <v>4.0039999999999997E-3</v>
      </c>
      <c r="D32">
        <v>7.4600000000000003E-4</v>
      </c>
      <c r="E32">
        <v>3.1129999999999999E-3</v>
      </c>
      <c r="F32">
        <v>3.9090000000000001E-3</v>
      </c>
    </row>
    <row r="33" spans="1:6" x14ac:dyDescent="0.25">
      <c r="A33" t="s">
        <v>42</v>
      </c>
      <c r="B33">
        <v>1113001200</v>
      </c>
      <c r="C33">
        <v>4.0119999999999999E-3</v>
      </c>
      <c r="D33">
        <v>7.9600000000000005E-4</v>
      </c>
      <c r="E33">
        <v>3.2529999999999998E-3</v>
      </c>
      <c r="F33">
        <v>3.9319999999999997E-3</v>
      </c>
    </row>
    <row r="34" spans="1:6" x14ac:dyDescent="0.25">
      <c r="A34" t="s">
        <v>43</v>
      </c>
      <c r="B34">
        <v>1113606000</v>
      </c>
      <c r="C34">
        <v>3.898E-3</v>
      </c>
      <c r="D34">
        <v>8.43E-4</v>
      </c>
      <c r="E34">
        <v>3.3570000000000002E-3</v>
      </c>
      <c r="F34">
        <v>3.9690000000000003E-3</v>
      </c>
    </row>
    <row r="35" spans="1:6" x14ac:dyDescent="0.25">
      <c r="A35" t="s">
        <v>44</v>
      </c>
      <c r="B35">
        <v>1114210800</v>
      </c>
      <c r="C35">
        <v>3.5430000000000001E-3</v>
      </c>
      <c r="D35">
        <v>8.8500000000000004E-4</v>
      </c>
      <c r="E35">
        <v>3.3839999999999999E-3</v>
      </c>
      <c r="F35">
        <v>3.7139999999999999E-3</v>
      </c>
    </row>
    <row r="36" spans="1:6" x14ac:dyDescent="0.25">
      <c r="A36" t="s">
        <v>45</v>
      </c>
      <c r="B36">
        <v>1114815600</v>
      </c>
      <c r="C36">
        <v>3.473E-3</v>
      </c>
      <c r="D36">
        <v>9.2400000000000002E-4</v>
      </c>
      <c r="E36">
        <v>3.3969999999999998E-3</v>
      </c>
      <c r="F36">
        <v>3.5750000000000001E-3</v>
      </c>
    </row>
    <row r="37" spans="1:6" x14ac:dyDescent="0.25">
      <c r="A37" t="s">
        <v>46</v>
      </c>
      <c r="B37">
        <v>1115420400</v>
      </c>
      <c r="C37">
        <v>2.9719999999999998E-3</v>
      </c>
      <c r="D37">
        <v>9.5600000000000004E-4</v>
      </c>
      <c r="E37">
        <v>3.323E-3</v>
      </c>
      <c r="F37">
        <v>3.1470000000000001E-3</v>
      </c>
    </row>
    <row r="38" spans="1:6" x14ac:dyDescent="0.25">
      <c r="A38" t="s">
        <v>47</v>
      </c>
      <c r="B38">
        <v>1116025200</v>
      </c>
      <c r="C38">
        <v>2.6151000000000001E-2</v>
      </c>
      <c r="D38">
        <v>1.343E-3</v>
      </c>
      <c r="E38">
        <v>6.9810000000000002E-3</v>
      </c>
      <c r="F38">
        <v>1.6258999999999999E-2</v>
      </c>
    </row>
    <row r="39" spans="1:6" x14ac:dyDescent="0.25">
      <c r="A39" t="s">
        <v>48</v>
      </c>
      <c r="B39">
        <v>1116630000</v>
      </c>
      <c r="C39">
        <v>3.0590000000000001E-3</v>
      </c>
      <c r="D39">
        <v>1.369E-3</v>
      </c>
      <c r="E39">
        <v>6.3480000000000003E-3</v>
      </c>
      <c r="F39">
        <v>8.5789999999999998E-3</v>
      </c>
    </row>
    <row r="40" spans="1:6" x14ac:dyDescent="0.25">
      <c r="A40" t="s">
        <v>49</v>
      </c>
      <c r="B40">
        <v>1117234800</v>
      </c>
      <c r="C40">
        <v>3.1939999999999998E-3</v>
      </c>
      <c r="D40">
        <v>1.397E-3</v>
      </c>
      <c r="E40">
        <v>5.8409999999999998E-3</v>
      </c>
      <c r="F40">
        <v>5.4929999999999996E-3</v>
      </c>
    </row>
    <row r="41" spans="1:6" x14ac:dyDescent="0.25">
      <c r="A41" t="s">
        <v>50</v>
      </c>
      <c r="B41">
        <v>1117839600</v>
      </c>
      <c r="C41">
        <v>2.686E-3</v>
      </c>
      <c r="D41">
        <v>1.4159999999999999E-3</v>
      </c>
      <c r="E41">
        <v>5.3270000000000001E-3</v>
      </c>
      <c r="F41">
        <v>3.7659999999999998E-3</v>
      </c>
    </row>
    <row r="42" spans="1:6" x14ac:dyDescent="0.25">
      <c r="A42" t="s">
        <v>51</v>
      </c>
      <c r="B42">
        <v>1118444400</v>
      </c>
      <c r="C42">
        <v>2.1940000000000002E-3</v>
      </c>
      <c r="D42">
        <v>1.428E-3</v>
      </c>
      <c r="E42">
        <v>4.8240000000000002E-3</v>
      </c>
      <c r="F42">
        <v>2.885E-3</v>
      </c>
    </row>
    <row r="43" spans="1:6" x14ac:dyDescent="0.25">
      <c r="A43" t="s">
        <v>52</v>
      </c>
      <c r="B43">
        <v>1119049200</v>
      </c>
      <c r="C43">
        <v>2.1640000000000001E-3</v>
      </c>
      <c r="D43">
        <v>1.439E-3</v>
      </c>
      <c r="E43">
        <v>4.3949999999999996E-3</v>
      </c>
      <c r="F43">
        <v>2.457E-3</v>
      </c>
    </row>
    <row r="44" spans="1:6" x14ac:dyDescent="0.25">
      <c r="A44" t="s">
        <v>53</v>
      </c>
      <c r="B44">
        <v>1119654000</v>
      </c>
      <c r="C44">
        <v>2.1649999999999998E-3</v>
      </c>
      <c r="D44">
        <v>1.4499999999999999E-3</v>
      </c>
      <c r="E44">
        <v>4.0350000000000004E-3</v>
      </c>
      <c r="F44">
        <v>2.2910000000000001E-3</v>
      </c>
    </row>
    <row r="45" spans="1:6" x14ac:dyDescent="0.25">
      <c r="A45" t="s">
        <v>54</v>
      </c>
      <c r="B45">
        <v>1120258800</v>
      </c>
      <c r="C45">
        <v>2.2130000000000001E-3</v>
      </c>
      <c r="D45">
        <v>1.462E-3</v>
      </c>
      <c r="E45">
        <v>3.7439999999999999E-3</v>
      </c>
      <c r="F45">
        <v>2.2880000000000001E-3</v>
      </c>
    </row>
    <row r="46" spans="1:6" x14ac:dyDescent="0.25">
      <c r="A46" t="s">
        <v>55</v>
      </c>
      <c r="B46">
        <v>1120863600</v>
      </c>
      <c r="C46">
        <v>2.4299999999999999E-3</v>
      </c>
      <c r="D46">
        <v>1.477E-3</v>
      </c>
      <c r="E46">
        <v>3.5309999999999999E-3</v>
      </c>
      <c r="F46">
        <v>2.366E-3</v>
      </c>
    </row>
    <row r="47" spans="1:6" x14ac:dyDescent="0.25">
      <c r="A47" t="s">
        <v>56</v>
      </c>
      <c r="B47">
        <v>1121468400</v>
      </c>
      <c r="C47">
        <v>2.5460000000000001E-3</v>
      </c>
      <c r="D47">
        <v>1.493E-3</v>
      </c>
      <c r="E47">
        <v>3.375E-3</v>
      </c>
      <c r="F47">
        <v>2.542E-3</v>
      </c>
    </row>
    <row r="48" spans="1:6" x14ac:dyDescent="0.25">
      <c r="A48" t="s">
        <v>57</v>
      </c>
      <c r="B48">
        <v>1122073200</v>
      </c>
      <c r="C48">
        <v>2.8809999999999999E-3</v>
      </c>
      <c r="D48">
        <v>1.5139999999999999E-3</v>
      </c>
      <c r="E48">
        <v>3.2950000000000002E-3</v>
      </c>
      <c r="F48">
        <v>2.7499999999999998E-3</v>
      </c>
    </row>
    <row r="49" spans="1:6" x14ac:dyDescent="0.25">
      <c r="A49" t="s">
        <v>58</v>
      </c>
      <c r="B49">
        <v>1122678000</v>
      </c>
      <c r="C49">
        <v>1.6659999999999999E-3</v>
      </c>
      <c r="D49">
        <v>1.5169999999999999E-3</v>
      </c>
      <c r="E49">
        <v>3.029E-3</v>
      </c>
      <c r="F49">
        <v>2.075E-3</v>
      </c>
    </row>
    <row r="50" spans="1:6" x14ac:dyDescent="0.25">
      <c r="A50" t="s">
        <v>59</v>
      </c>
      <c r="B50">
        <v>1123282800</v>
      </c>
      <c r="C50">
        <v>6.3500000000000004E-4</v>
      </c>
      <c r="D50">
        <v>1.503E-3</v>
      </c>
      <c r="E50">
        <v>2.64E-3</v>
      </c>
      <c r="F50">
        <v>1.1609999999999999E-3</v>
      </c>
    </row>
    <row r="51" spans="1:6" x14ac:dyDescent="0.25">
      <c r="A51" t="s">
        <v>60</v>
      </c>
      <c r="B51">
        <v>1123887600</v>
      </c>
      <c r="C51">
        <v>0</v>
      </c>
      <c r="D51">
        <v>1.48E-3</v>
      </c>
      <c r="E51">
        <v>2.2160000000000001E-3</v>
      </c>
      <c r="F51">
        <v>4.8700000000000002E-4</v>
      </c>
    </row>
    <row r="52" spans="1:6" x14ac:dyDescent="0.25">
      <c r="A52" t="s">
        <v>61</v>
      </c>
      <c r="B52">
        <v>1124492400</v>
      </c>
      <c r="C52">
        <v>0</v>
      </c>
      <c r="D52">
        <v>1.457E-3</v>
      </c>
      <c r="E52">
        <v>1.8600000000000001E-3</v>
      </c>
      <c r="F52">
        <v>2.05E-4</v>
      </c>
    </row>
    <row r="53" spans="1:6" x14ac:dyDescent="0.25">
      <c r="A53" t="s">
        <v>62</v>
      </c>
      <c r="B53">
        <v>1125097200</v>
      </c>
      <c r="C53">
        <v>0</v>
      </c>
      <c r="D53">
        <v>1.4339999999999999E-3</v>
      </c>
      <c r="E53">
        <v>1.5610000000000001E-3</v>
      </c>
      <c r="F53">
        <v>8.6000000000000003E-5</v>
      </c>
    </row>
    <row r="54" spans="1:6" x14ac:dyDescent="0.25">
      <c r="A54" t="s">
        <v>63</v>
      </c>
      <c r="B54">
        <v>1125702000</v>
      </c>
      <c r="C54">
        <v>0</v>
      </c>
      <c r="D54">
        <v>1.4120000000000001E-3</v>
      </c>
      <c r="E54">
        <v>1.31E-3</v>
      </c>
      <c r="F54">
        <v>3.6000000000000001E-5</v>
      </c>
    </row>
    <row r="55" spans="1:6" x14ac:dyDescent="0.25">
      <c r="A55" t="s">
        <v>64</v>
      </c>
      <c r="B55">
        <v>1126306800</v>
      </c>
      <c r="C55">
        <v>0</v>
      </c>
      <c r="D55">
        <v>1.3910000000000001E-3</v>
      </c>
      <c r="E55">
        <v>1.1000000000000001E-3</v>
      </c>
      <c r="F55">
        <v>1.5E-5</v>
      </c>
    </row>
    <row r="56" spans="1:6" x14ac:dyDescent="0.25">
      <c r="A56" t="s">
        <v>65</v>
      </c>
      <c r="B56">
        <v>1126911600</v>
      </c>
      <c r="C56">
        <v>0</v>
      </c>
      <c r="D56">
        <v>1.369E-3</v>
      </c>
      <c r="E56">
        <v>9.2299999999999999E-4</v>
      </c>
      <c r="F56">
        <v>6.0000000000000002E-6</v>
      </c>
    </row>
    <row r="57" spans="1:6" x14ac:dyDescent="0.25">
      <c r="A57" t="s">
        <v>66</v>
      </c>
      <c r="B57">
        <v>1127516400</v>
      </c>
      <c r="C57">
        <v>0</v>
      </c>
      <c r="D57">
        <v>1.348E-3</v>
      </c>
      <c r="E57">
        <v>7.7499999999999997E-4</v>
      </c>
      <c r="F57">
        <v>3.0000000000000001E-6</v>
      </c>
    </row>
    <row r="58" spans="1:6" x14ac:dyDescent="0.25">
      <c r="A58" t="s">
        <v>67</v>
      </c>
      <c r="B58">
        <v>1128121200</v>
      </c>
      <c r="C58">
        <v>0</v>
      </c>
      <c r="D58">
        <v>1.3270000000000001E-3</v>
      </c>
      <c r="E58">
        <v>6.4999999999999997E-4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1.307E-3</v>
      </c>
      <c r="E59">
        <v>5.4600000000000004E-4</v>
      </c>
      <c r="F59">
        <v>0</v>
      </c>
    </row>
    <row r="60" spans="1:6" x14ac:dyDescent="0.25">
      <c r="A60" t="s">
        <v>69</v>
      </c>
      <c r="B60">
        <v>1129330800</v>
      </c>
      <c r="C60">
        <v>6.0000000000000002E-6</v>
      </c>
      <c r="D60">
        <v>1.2869999999999999E-3</v>
      </c>
      <c r="E60">
        <v>4.5899999999999999E-4</v>
      </c>
      <c r="F60">
        <v>6.0000000000000002E-6</v>
      </c>
    </row>
    <row r="61" spans="1:6" x14ac:dyDescent="0.25">
      <c r="A61" t="s">
        <v>70</v>
      </c>
      <c r="B61">
        <v>1129935600</v>
      </c>
      <c r="C61">
        <v>3.97E-4</v>
      </c>
      <c r="D61">
        <v>1.273E-3</v>
      </c>
      <c r="E61">
        <v>4.5199999999999998E-4</v>
      </c>
      <c r="F61">
        <v>2.9100000000000003E-4</v>
      </c>
    </row>
    <row r="62" spans="1:6" x14ac:dyDescent="0.25">
      <c r="A62" t="s">
        <v>71</v>
      </c>
      <c r="B62">
        <v>1130540400</v>
      </c>
      <c r="C62">
        <v>7.0200000000000004E-4</v>
      </c>
      <c r="D62">
        <v>1.2639999999999999E-3</v>
      </c>
      <c r="E62">
        <v>4.9200000000000003E-4</v>
      </c>
      <c r="F62">
        <v>5.2700000000000002E-4</v>
      </c>
    </row>
    <row r="63" spans="1:6" x14ac:dyDescent="0.25">
      <c r="A63" t="s">
        <v>72</v>
      </c>
      <c r="B63">
        <v>1131148800</v>
      </c>
      <c r="C63">
        <v>1.7830000000000001E-3</v>
      </c>
      <c r="D63">
        <v>1.2719999999999999E-3</v>
      </c>
      <c r="E63">
        <v>6.9999999999999999E-4</v>
      </c>
      <c r="F63">
        <v>1.2689999999999999E-3</v>
      </c>
    </row>
    <row r="64" spans="1:6" x14ac:dyDescent="0.25">
      <c r="A64" t="s">
        <v>73</v>
      </c>
      <c r="B64">
        <v>1131753600</v>
      </c>
      <c r="C64">
        <v>1.0820000000000001E-3</v>
      </c>
      <c r="D64">
        <v>1.2689999999999999E-3</v>
      </c>
      <c r="E64">
        <v>7.6099999999999996E-4</v>
      </c>
      <c r="F64">
        <v>1.173E-3</v>
      </c>
    </row>
    <row r="65" spans="1:6" x14ac:dyDescent="0.25">
      <c r="A65" t="s">
        <v>74</v>
      </c>
      <c r="B65">
        <v>1132358400</v>
      </c>
      <c r="C65">
        <v>1.6459999999999999E-3</v>
      </c>
      <c r="D65">
        <v>1.2750000000000001E-3</v>
      </c>
      <c r="E65">
        <v>9.0499999999999999E-4</v>
      </c>
      <c r="F65">
        <v>1.4959999999999999E-3</v>
      </c>
    </row>
    <row r="66" spans="1:6" x14ac:dyDescent="0.25">
      <c r="A66" t="s">
        <v>75</v>
      </c>
      <c r="B66">
        <v>1132963200</v>
      </c>
      <c r="C66">
        <v>3.4629999999999999E-3</v>
      </c>
      <c r="D66">
        <v>1.3079999999999999E-3</v>
      </c>
      <c r="E66">
        <v>1.3190000000000001E-3</v>
      </c>
      <c r="F66">
        <v>2.7260000000000001E-3</v>
      </c>
    </row>
    <row r="67" spans="1:6" x14ac:dyDescent="0.25">
      <c r="A67" t="s">
        <v>76</v>
      </c>
      <c r="B67">
        <v>1133568000</v>
      </c>
      <c r="C67">
        <v>2.911E-3</v>
      </c>
      <c r="D67">
        <v>1.333E-3</v>
      </c>
      <c r="E67">
        <v>1.57E-3</v>
      </c>
      <c r="F67">
        <v>2.7659999999999998E-3</v>
      </c>
    </row>
    <row r="68" spans="1:6" x14ac:dyDescent="0.25">
      <c r="A68" t="s">
        <v>77</v>
      </c>
      <c r="B68">
        <v>1134172800</v>
      </c>
      <c r="C68">
        <v>2.0470000000000002E-3</v>
      </c>
      <c r="D68">
        <v>1.3439999999999999E-3</v>
      </c>
      <c r="E68">
        <v>1.6459999999999999E-3</v>
      </c>
      <c r="F68">
        <v>2.3860000000000001E-3</v>
      </c>
    </row>
    <row r="69" spans="1:6" x14ac:dyDescent="0.25">
      <c r="A69" t="s">
        <v>78</v>
      </c>
      <c r="B69">
        <v>1134777600</v>
      </c>
      <c r="C69">
        <v>3.202E-3</v>
      </c>
      <c r="D69">
        <v>1.372E-3</v>
      </c>
      <c r="E69">
        <v>1.8979999999999999E-3</v>
      </c>
      <c r="F69">
        <v>2.9199999999999999E-3</v>
      </c>
    </row>
    <row r="70" spans="1:6" x14ac:dyDescent="0.25">
      <c r="A70" t="s">
        <v>79</v>
      </c>
      <c r="B70">
        <v>1135382400</v>
      </c>
      <c r="C70">
        <v>4.1260000000000003E-3</v>
      </c>
      <c r="D70">
        <v>1.4139999999999999E-3</v>
      </c>
      <c r="E70">
        <v>2.2490000000000001E-3</v>
      </c>
      <c r="F70">
        <v>3.558E-3</v>
      </c>
    </row>
    <row r="71" spans="1:6" x14ac:dyDescent="0.25">
      <c r="A71" t="s">
        <v>80</v>
      </c>
      <c r="B71">
        <v>1135987200</v>
      </c>
      <c r="C71">
        <v>2.8119999999999998E-3</v>
      </c>
      <c r="D71">
        <v>1.436E-3</v>
      </c>
      <c r="E71">
        <v>2.3370000000000001E-3</v>
      </c>
      <c r="F71">
        <v>3.1089999999999998E-3</v>
      </c>
    </row>
    <row r="72" spans="1:6" x14ac:dyDescent="0.25">
      <c r="A72" t="s">
        <v>81</v>
      </c>
      <c r="B72">
        <v>1136592000</v>
      </c>
      <c r="C72">
        <v>3.0860000000000002E-3</v>
      </c>
      <c r="D72">
        <v>1.4610000000000001E-3</v>
      </c>
      <c r="E72">
        <v>2.4629999999999999E-3</v>
      </c>
      <c r="F72">
        <v>3.2420000000000001E-3</v>
      </c>
    </row>
    <row r="73" spans="1:6" x14ac:dyDescent="0.25">
      <c r="A73" t="s">
        <v>82</v>
      </c>
      <c r="B73">
        <v>1137196800</v>
      </c>
      <c r="C73">
        <v>5.5560000000000002E-3</v>
      </c>
      <c r="D73">
        <v>1.524E-3</v>
      </c>
      <c r="E73">
        <v>2.9689999999999999E-3</v>
      </c>
      <c r="F73">
        <v>4.8089999999999999E-3</v>
      </c>
    </row>
    <row r="74" spans="1:6" x14ac:dyDescent="0.25">
      <c r="A74" t="s">
        <v>83</v>
      </c>
      <c r="B74">
        <v>1137801600</v>
      </c>
      <c r="C74">
        <v>6.13E-3</v>
      </c>
      <c r="D74">
        <v>1.5939999999999999E-3</v>
      </c>
      <c r="E74">
        <v>3.4619999999999998E-3</v>
      </c>
      <c r="F74">
        <v>5.3670000000000002E-3</v>
      </c>
    </row>
    <row r="75" spans="1:6" x14ac:dyDescent="0.25">
      <c r="A75" t="s">
        <v>84</v>
      </c>
      <c r="B75">
        <v>1138406400</v>
      </c>
      <c r="C75">
        <v>5.2170000000000003E-3</v>
      </c>
      <c r="D75">
        <v>1.65E-3</v>
      </c>
      <c r="E75">
        <v>3.7439999999999999E-3</v>
      </c>
      <c r="F75">
        <v>5.3280000000000003E-3</v>
      </c>
    </row>
    <row r="76" spans="1:6" x14ac:dyDescent="0.25">
      <c r="A76" t="s">
        <v>85</v>
      </c>
      <c r="B76">
        <v>1139011200</v>
      </c>
      <c r="C76">
        <v>3.6310000000000001E-3</v>
      </c>
      <c r="D76">
        <v>1.6800000000000001E-3</v>
      </c>
      <c r="E76">
        <v>3.7269999999999998E-3</v>
      </c>
      <c r="F76">
        <v>4.4180000000000001E-3</v>
      </c>
    </row>
    <row r="77" spans="1:6" x14ac:dyDescent="0.25">
      <c r="A77" t="s">
        <v>86</v>
      </c>
      <c r="B77">
        <v>1139616000</v>
      </c>
      <c r="C77">
        <v>4.9059999999999998E-3</v>
      </c>
      <c r="D77">
        <v>1.73E-3</v>
      </c>
      <c r="E77">
        <v>3.9179999999999996E-3</v>
      </c>
      <c r="F77">
        <v>4.7860000000000003E-3</v>
      </c>
    </row>
    <row r="78" spans="1:6" x14ac:dyDescent="0.25">
      <c r="A78" t="s">
        <v>87</v>
      </c>
      <c r="B78">
        <v>1140220800</v>
      </c>
      <c r="C78">
        <v>3.284E-3</v>
      </c>
      <c r="D78">
        <v>1.753E-3</v>
      </c>
      <c r="E78">
        <v>3.7989999999999999E-3</v>
      </c>
      <c r="F78">
        <v>3.6289999999999998E-3</v>
      </c>
    </row>
    <row r="79" spans="1:6" x14ac:dyDescent="0.25">
      <c r="A79" t="s">
        <v>88</v>
      </c>
      <c r="B79">
        <v>1140825600</v>
      </c>
      <c r="C79">
        <v>1.3680000000000001E-3</v>
      </c>
      <c r="D79">
        <v>1.7470000000000001E-3</v>
      </c>
      <c r="E79">
        <v>3.4129999999999998E-3</v>
      </c>
      <c r="F79">
        <v>2.4139999999999999E-3</v>
      </c>
    </row>
    <row r="80" spans="1:6" x14ac:dyDescent="0.25">
      <c r="A80" t="s">
        <v>89</v>
      </c>
      <c r="B80">
        <v>1141430400</v>
      </c>
      <c r="C80">
        <v>1.485E-3</v>
      </c>
      <c r="D80">
        <v>1.743E-3</v>
      </c>
      <c r="E80">
        <v>3.0959999999999998E-3</v>
      </c>
      <c r="F80">
        <v>1.763E-3</v>
      </c>
    </row>
    <row r="81" spans="1:6" x14ac:dyDescent="0.25">
      <c r="A81" t="s">
        <v>90</v>
      </c>
      <c r="B81">
        <v>1142031600</v>
      </c>
      <c r="C81">
        <v>9.4300000000000004E-4</v>
      </c>
      <c r="D81">
        <v>1.7309999999999999E-3</v>
      </c>
      <c r="E81">
        <v>2.7590000000000002E-3</v>
      </c>
      <c r="F81">
        <v>1.4170000000000001E-3</v>
      </c>
    </row>
    <row r="82" spans="1:6" x14ac:dyDescent="0.25">
      <c r="A82" t="s">
        <v>91</v>
      </c>
      <c r="B82">
        <v>1142636400</v>
      </c>
      <c r="C82">
        <v>2.4859999999999999E-3</v>
      </c>
      <c r="D82">
        <v>1.7420000000000001E-3</v>
      </c>
      <c r="E82">
        <v>2.7060000000000001E-3</v>
      </c>
      <c r="F82">
        <v>1.9090000000000001E-3</v>
      </c>
    </row>
    <row r="83" spans="1:6" x14ac:dyDescent="0.25">
      <c r="A83" t="s">
        <v>92</v>
      </c>
      <c r="B83">
        <v>1143241200</v>
      </c>
      <c r="C83">
        <v>1.518E-3</v>
      </c>
      <c r="D83">
        <v>1.7390000000000001E-3</v>
      </c>
      <c r="E83">
        <v>2.5140000000000002E-3</v>
      </c>
      <c r="F83">
        <v>1.6770000000000001E-3</v>
      </c>
    </row>
    <row r="84" spans="1:6" x14ac:dyDescent="0.25">
      <c r="A84" t="s">
        <v>93</v>
      </c>
      <c r="B84">
        <v>1143846000</v>
      </c>
      <c r="C84">
        <v>5.7700000000000004E-4</v>
      </c>
      <c r="D84">
        <v>1.7210000000000001E-3</v>
      </c>
      <c r="E84">
        <v>2.199E-3</v>
      </c>
      <c r="F84">
        <v>9.8499999999999998E-4</v>
      </c>
    </row>
    <row r="85" spans="1:6" x14ac:dyDescent="0.25">
      <c r="A85" t="s">
        <v>94</v>
      </c>
      <c r="B85">
        <v>1144450800</v>
      </c>
      <c r="C85">
        <v>2.9999999999999997E-4</v>
      </c>
      <c r="D85">
        <v>1.699E-3</v>
      </c>
      <c r="E85">
        <v>1.8929999999999999E-3</v>
      </c>
      <c r="F85">
        <v>5.8100000000000003E-4</v>
      </c>
    </row>
    <row r="86" spans="1:6" x14ac:dyDescent="0.25">
      <c r="A86" t="s">
        <v>95</v>
      </c>
      <c r="B86">
        <v>1145055600</v>
      </c>
      <c r="C86">
        <v>1.01E-4</v>
      </c>
      <c r="D86">
        <v>1.6739999999999999E-3</v>
      </c>
      <c r="E86">
        <v>1.604E-3</v>
      </c>
      <c r="F86">
        <v>2.8699999999999998E-4</v>
      </c>
    </row>
    <row r="87" spans="1:6" x14ac:dyDescent="0.25">
      <c r="A87" t="s">
        <v>96</v>
      </c>
      <c r="B87">
        <v>1145660400</v>
      </c>
      <c r="C87">
        <v>2.0799999999999999E-4</v>
      </c>
      <c r="D87">
        <v>1.6509999999999999E-3</v>
      </c>
      <c r="E87">
        <v>1.3810000000000001E-3</v>
      </c>
      <c r="F87">
        <v>2.5900000000000001E-4</v>
      </c>
    </row>
    <row r="88" spans="1:6" x14ac:dyDescent="0.25">
      <c r="A88" t="s">
        <v>97</v>
      </c>
      <c r="B88">
        <v>1146265200</v>
      </c>
      <c r="C88">
        <v>4.64E-4</v>
      </c>
      <c r="D88">
        <v>1.6329999999999999E-3</v>
      </c>
      <c r="E88">
        <v>1.2340000000000001E-3</v>
      </c>
      <c r="F88">
        <v>3.8699999999999997E-4</v>
      </c>
    </row>
    <row r="89" spans="1:6" x14ac:dyDescent="0.25">
      <c r="A89" t="s">
        <v>98</v>
      </c>
      <c r="B89">
        <v>1146870000</v>
      </c>
      <c r="C89">
        <v>4.0400000000000001E-4</v>
      </c>
      <c r="D89">
        <v>1.614E-3</v>
      </c>
      <c r="E89">
        <v>1.101E-3</v>
      </c>
      <c r="F89">
        <v>4.0200000000000001E-4</v>
      </c>
    </row>
    <row r="90" spans="1:6" x14ac:dyDescent="0.25">
      <c r="A90" t="s">
        <v>99</v>
      </c>
      <c r="B90">
        <v>1147474800</v>
      </c>
      <c r="C90">
        <v>1.9599999999999999E-4</v>
      </c>
      <c r="D90">
        <v>1.5920000000000001E-3</v>
      </c>
      <c r="E90">
        <v>9.5500000000000001E-4</v>
      </c>
      <c r="F90">
        <v>2.8200000000000002E-4</v>
      </c>
    </row>
    <row r="91" spans="1:6" x14ac:dyDescent="0.25">
      <c r="A91" t="s">
        <v>100</v>
      </c>
      <c r="B91">
        <v>1148079600</v>
      </c>
      <c r="C91">
        <v>9.7E-5</v>
      </c>
      <c r="D91">
        <v>1.5690000000000001E-3</v>
      </c>
      <c r="E91">
        <v>8.1700000000000002E-4</v>
      </c>
      <c r="F91">
        <v>1.6699999999999999E-4</v>
      </c>
    </row>
    <row r="92" spans="1:6" x14ac:dyDescent="0.25">
      <c r="A92" t="s">
        <v>101</v>
      </c>
      <c r="B92">
        <v>1148684400</v>
      </c>
      <c r="C92">
        <v>2.7999999999999998E-4</v>
      </c>
      <c r="D92">
        <v>1.549E-3</v>
      </c>
      <c r="E92">
        <v>7.3200000000000001E-4</v>
      </c>
      <c r="F92">
        <v>2.5700000000000001E-4</v>
      </c>
    </row>
    <row r="93" spans="1:6" x14ac:dyDescent="0.25">
      <c r="A93" t="s">
        <v>102</v>
      </c>
      <c r="B93">
        <v>1149289200</v>
      </c>
      <c r="C93">
        <v>1.4100000000000001E-4</v>
      </c>
      <c r="D93">
        <v>1.5280000000000001E-3</v>
      </c>
      <c r="E93">
        <v>6.3599999999999996E-4</v>
      </c>
      <c r="F93">
        <v>1.7899999999999999E-4</v>
      </c>
    </row>
    <row r="94" spans="1:6" x14ac:dyDescent="0.25">
      <c r="A94" t="s">
        <v>103</v>
      </c>
      <c r="B94">
        <v>1149894000</v>
      </c>
      <c r="C94">
        <v>9.2999999999999997E-5</v>
      </c>
      <c r="D94">
        <v>1.505E-3</v>
      </c>
      <c r="E94">
        <v>5.4900000000000001E-4</v>
      </c>
      <c r="F94">
        <v>1.3100000000000001E-4</v>
      </c>
    </row>
    <row r="95" spans="1:6" x14ac:dyDescent="0.25">
      <c r="A95" t="s">
        <v>104</v>
      </c>
      <c r="B95">
        <v>1150498800</v>
      </c>
      <c r="C95">
        <v>2.0900000000000001E-4</v>
      </c>
      <c r="D95">
        <v>1.485E-3</v>
      </c>
      <c r="E95">
        <v>4.9399999999999997E-4</v>
      </c>
      <c r="F95">
        <v>1.84E-4</v>
      </c>
    </row>
    <row r="96" spans="1:6" x14ac:dyDescent="0.25">
      <c r="A96" t="s">
        <v>105</v>
      </c>
      <c r="B96">
        <v>1151103600</v>
      </c>
      <c r="C96">
        <v>2.7700000000000001E-4</v>
      </c>
      <c r="D96">
        <v>1.467E-3</v>
      </c>
      <c r="E96">
        <v>4.5899999999999999E-4</v>
      </c>
      <c r="F96">
        <v>2.2699999999999999E-4</v>
      </c>
    </row>
    <row r="97" spans="1:6" x14ac:dyDescent="0.25">
      <c r="A97" t="s">
        <v>106</v>
      </c>
      <c r="B97">
        <v>1151708400</v>
      </c>
      <c r="C97">
        <v>3.0600000000000001E-4</v>
      </c>
      <c r="D97">
        <v>1.449E-3</v>
      </c>
      <c r="E97">
        <v>4.3399999999999998E-4</v>
      </c>
      <c r="F97">
        <v>2.7399999999999999E-4</v>
      </c>
    </row>
    <row r="98" spans="1:6" x14ac:dyDescent="0.25">
      <c r="A98" t="s">
        <v>107</v>
      </c>
      <c r="B98">
        <v>1152313200</v>
      </c>
      <c r="C98">
        <v>3.5799999999999997E-4</v>
      </c>
      <c r="D98">
        <v>1.4319999999999999E-3</v>
      </c>
      <c r="E98">
        <v>4.2200000000000001E-4</v>
      </c>
      <c r="F98">
        <v>3.2899999999999997E-4</v>
      </c>
    </row>
    <row r="99" spans="1:6" x14ac:dyDescent="0.25">
      <c r="A99" t="s">
        <v>108</v>
      </c>
      <c r="B99">
        <v>1152918000</v>
      </c>
      <c r="C99">
        <v>4.8200000000000001E-4</v>
      </c>
      <c r="D99">
        <v>1.4170000000000001E-3</v>
      </c>
      <c r="E99">
        <v>4.3300000000000001E-4</v>
      </c>
      <c r="F99">
        <v>4.3899999999999999E-4</v>
      </c>
    </row>
    <row r="100" spans="1:6" x14ac:dyDescent="0.25">
      <c r="A100" t="s">
        <v>109</v>
      </c>
      <c r="B100">
        <v>1153522800</v>
      </c>
      <c r="C100">
        <v>8.7399999999999999E-4</v>
      </c>
      <c r="D100">
        <v>1.4090000000000001E-3</v>
      </c>
      <c r="E100">
        <v>5.04E-4</v>
      </c>
      <c r="F100">
        <v>7.1599999999999995E-4</v>
      </c>
    </row>
    <row r="101" spans="1:6" x14ac:dyDescent="0.25">
      <c r="A101" t="s">
        <v>110</v>
      </c>
      <c r="B101">
        <v>1154127600</v>
      </c>
      <c r="C101">
        <v>8.2200000000000003E-4</v>
      </c>
      <c r="D101">
        <v>1.4E-3</v>
      </c>
      <c r="E101">
        <v>5.5400000000000002E-4</v>
      </c>
      <c r="F101">
        <v>7.7099999999999998E-4</v>
      </c>
    </row>
    <row r="102" spans="1:6" x14ac:dyDescent="0.25">
      <c r="A102" t="s">
        <v>111</v>
      </c>
      <c r="B102">
        <v>1154732400</v>
      </c>
      <c r="C102">
        <v>5.6499999999999996E-4</v>
      </c>
      <c r="D102">
        <v>1.387E-3</v>
      </c>
      <c r="E102">
        <v>5.5699999999999999E-4</v>
      </c>
      <c r="F102">
        <v>6.7100000000000005E-4</v>
      </c>
    </row>
    <row r="103" spans="1:6" x14ac:dyDescent="0.25">
      <c r="A103" t="s">
        <v>112</v>
      </c>
      <c r="B103">
        <v>1155337200</v>
      </c>
      <c r="C103">
        <v>1.06E-3</v>
      </c>
      <c r="D103">
        <v>1.382E-3</v>
      </c>
      <c r="E103">
        <v>6.3599999999999996E-4</v>
      </c>
      <c r="F103">
        <v>8.6799999999999996E-4</v>
      </c>
    </row>
    <row r="104" spans="1:6" x14ac:dyDescent="0.25">
      <c r="A104" t="s">
        <v>113</v>
      </c>
      <c r="B104">
        <v>1155942000</v>
      </c>
      <c r="C104">
        <v>5.62E-4</v>
      </c>
      <c r="D104">
        <v>1.369E-3</v>
      </c>
      <c r="E104">
        <v>6.2200000000000005E-4</v>
      </c>
      <c r="F104">
        <v>6.7000000000000002E-4</v>
      </c>
    </row>
    <row r="105" spans="1:6" x14ac:dyDescent="0.25">
      <c r="A105" t="s">
        <v>114</v>
      </c>
      <c r="B105">
        <v>1156546800</v>
      </c>
      <c r="C105">
        <v>6.6200000000000005E-4</v>
      </c>
      <c r="D105">
        <v>1.358E-3</v>
      </c>
      <c r="E105">
        <v>6.29E-4</v>
      </c>
      <c r="F105">
        <v>6.7599999999999995E-4</v>
      </c>
    </row>
    <row r="106" spans="1:6" x14ac:dyDescent="0.25">
      <c r="A106" t="s">
        <v>115</v>
      </c>
      <c r="B106">
        <v>1157151600</v>
      </c>
      <c r="C106">
        <v>7.0799999999999997E-4</v>
      </c>
      <c r="D106">
        <v>1.348E-3</v>
      </c>
      <c r="E106">
        <v>6.4099999999999997E-4</v>
      </c>
      <c r="F106">
        <v>6.9899999999999997E-4</v>
      </c>
    </row>
    <row r="107" spans="1:6" x14ac:dyDescent="0.25">
      <c r="A107" t="s">
        <v>116</v>
      </c>
      <c r="B107">
        <v>1157756400</v>
      </c>
      <c r="C107">
        <v>8.2600000000000002E-4</v>
      </c>
      <c r="D107">
        <v>1.34E-3</v>
      </c>
      <c r="E107">
        <v>6.7000000000000002E-4</v>
      </c>
      <c r="F107">
        <v>7.6300000000000001E-4</v>
      </c>
    </row>
    <row r="108" spans="1:6" x14ac:dyDescent="0.25">
      <c r="A108" t="s">
        <v>117</v>
      </c>
      <c r="B108">
        <v>1158361200</v>
      </c>
      <c r="C108">
        <v>6.0999999999999997E-4</v>
      </c>
      <c r="D108">
        <v>1.3290000000000001E-3</v>
      </c>
      <c r="E108">
        <v>6.5899999999999997E-4</v>
      </c>
      <c r="F108">
        <v>6.5399999999999996E-4</v>
      </c>
    </row>
    <row r="109" spans="1:6" x14ac:dyDescent="0.25">
      <c r="A109" t="s">
        <v>118</v>
      </c>
      <c r="B109">
        <v>1158966000</v>
      </c>
      <c r="C109">
        <v>5.1199999999999998E-4</v>
      </c>
      <c r="D109">
        <v>1.3159999999999999E-3</v>
      </c>
      <c r="E109">
        <v>6.3500000000000004E-4</v>
      </c>
      <c r="F109">
        <v>5.6899999999999995E-4</v>
      </c>
    </row>
    <row r="110" spans="1:6" x14ac:dyDescent="0.25">
      <c r="A110" t="s">
        <v>119</v>
      </c>
      <c r="B110">
        <v>1159570800</v>
      </c>
      <c r="C110">
        <v>6.9499999999999998E-4</v>
      </c>
      <c r="D110">
        <v>1.3060000000000001E-3</v>
      </c>
      <c r="E110">
        <v>6.4400000000000004E-4</v>
      </c>
      <c r="F110">
        <v>6.3199999999999997E-4</v>
      </c>
    </row>
    <row r="111" spans="1:6" x14ac:dyDescent="0.25">
      <c r="A111" t="s">
        <v>120</v>
      </c>
      <c r="B111">
        <v>1160175600</v>
      </c>
      <c r="C111">
        <v>6.9499999999999998E-4</v>
      </c>
      <c r="D111">
        <v>1.297E-3</v>
      </c>
      <c r="E111">
        <v>6.5099999999999999E-4</v>
      </c>
      <c r="F111">
        <v>6.6500000000000001E-4</v>
      </c>
    </row>
    <row r="112" spans="1:6" x14ac:dyDescent="0.25">
      <c r="A112" t="s">
        <v>121</v>
      </c>
      <c r="B112">
        <v>1160780400</v>
      </c>
      <c r="C112">
        <v>2.6699999999999998E-4</v>
      </c>
      <c r="D112">
        <v>1.281E-3</v>
      </c>
      <c r="E112">
        <v>5.9199999999999997E-4</v>
      </c>
      <c r="F112">
        <v>4.8799999999999999E-4</v>
      </c>
    </row>
    <row r="113" spans="1:6" x14ac:dyDescent="0.25">
      <c r="A113" t="s">
        <v>122</v>
      </c>
      <c r="B113">
        <v>1161385200</v>
      </c>
      <c r="C113">
        <v>1.24E-3</v>
      </c>
      <c r="D113">
        <v>1.2800000000000001E-3</v>
      </c>
      <c r="E113">
        <v>6.9499999999999998E-4</v>
      </c>
      <c r="F113">
        <v>9.1500000000000001E-4</v>
      </c>
    </row>
    <row r="114" spans="1:6" x14ac:dyDescent="0.25">
      <c r="A114" t="s">
        <v>123</v>
      </c>
      <c r="B114">
        <v>1161990000</v>
      </c>
      <c r="C114">
        <v>1.377E-3</v>
      </c>
      <c r="D114">
        <v>1.2819999999999999E-3</v>
      </c>
      <c r="E114">
        <v>8.0500000000000005E-4</v>
      </c>
      <c r="F114">
        <v>1.1919999999999999E-3</v>
      </c>
    </row>
    <row r="115" spans="1:6" x14ac:dyDescent="0.25">
      <c r="A115" t="s">
        <v>124</v>
      </c>
      <c r="B115">
        <v>1162598400</v>
      </c>
      <c r="C115">
        <v>1.049E-3</v>
      </c>
      <c r="D115">
        <v>1.2780000000000001E-3</v>
      </c>
      <c r="E115">
        <v>8.4000000000000003E-4</v>
      </c>
      <c r="F115">
        <v>1.0529999999999999E-3</v>
      </c>
    </row>
    <row r="116" spans="1:6" x14ac:dyDescent="0.25">
      <c r="A116" t="s">
        <v>125</v>
      </c>
      <c r="B116">
        <v>1163203200</v>
      </c>
      <c r="C116">
        <v>6.6399999999999999E-4</v>
      </c>
      <c r="D116">
        <v>1.2689999999999999E-3</v>
      </c>
      <c r="E116">
        <v>8.12E-4</v>
      </c>
      <c r="F116">
        <v>8.3799999999999999E-4</v>
      </c>
    </row>
    <row r="117" spans="1:6" x14ac:dyDescent="0.25">
      <c r="A117" t="s">
        <v>126</v>
      </c>
      <c r="B117">
        <v>1163808000</v>
      </c>
      <c r="C117">
        <v>1.1280000000000001E-3</v>
      </c>
      <c r="D117">
        <v>1.266E-3</v>
      </c>
      <c r="E117">
        <v>8.6300000000000005E-4</v>
      </c>
      <c r="F117">
        <v>1.0330000000000001E-3</v>
      </c>
    </row>
    <row r="118" spans="1:6" x14ac:dyDescent="0.25">
      <c r="A118" t="s">
        <v>127</v>
      </c>
      <c r="B118">
        <v>1164412800</v>
      </c>
      <c r="C118">
        <v>7.2000000000000002E-5</v>
      </c>
      <c r="D118">
        <v>1.248E-3</v>
      </c>
      <c r="E118">
        <v>7.3499999999999998E-4</v>
      </c>
      <c r="F118">
        <v>4.6200000000000001E-4</v>
      </c>
    </row>
    <row r="119" spans="1:6" x14ac:dyDescent="0.25">
      <c r="A119" t="s">
        <v>128</v>
      </c>
      <c r="B119">
        <v>1165017600</v>
      </c>
      <c r="C119">
        <v>3.0000000000000001E-6</v>
      </c>
      <c r="D119">
        <v>1.2290000000000001E-3</v>
      </c>
      <c r="E119">
        <v>6.1799999999999995E-4</v>
      </c>
      <c r="F119">
        <v>1.9599999999999999E-4</v>
      </c>
    </row>
    <row r="120" spans="1:6" x14ac:dyDescent="0.25">
      <c r="A120" t="s">
        <v>129</v>
      </c>
      <c r="B120">
        <v>1165622400</v>
      </c>
      <c r="C120">
        <v>4.5000000000000003E-5</v>
      </c>
      <c r="D120">
        <v>1.2099999999999999E-3</v>
      </c>
      <c r="E120">
        <v>5.2599999999999999E-4</v>
      </c>
      <c r="F120">
        <v>1.13E-4</v>
      </c>
    </row>
    <row r="121" spans="1:6" x14ac:dyDescent="0.25">
      <c r="A121" t="s">
        <v>130</v>
      </c>
      <c r="B121">
        <v>1166227200</v>
      </c>
      <c r="C121">
        <v>2.5000000000000001E-4</v>
      </c>
      <c r="D121">
        <v>1.196E-3</v>
      </c>
      <c r="E121">
        <v>4.8299999999999998E-4</v>
      </c>
      <c r="F121">
        <v>2.24E-4</v>
      </c>
    </row>
    <row r="122" spans="1:6" x14ac:dyDescent="0.25">
      <c r="A122" t="s">
        <v>131</v>
      </c>
      <c r="B122">
        <v>1166832000</v>
      </c>
      <c r="C122">
        <v>8.2000000000000001E-5</v>
      </c>
      <c r="D122">
        <v>1.178E-3</v>
      </c>
      <c r="E122">
        <v>4.1899999999999999E-4</v>
      </c>
      <c r="F122">
        <v>1.4200000000000001E-4</v>
      </c>
    </row>
    <row r="123" spans="1:6" x14ac:dyDescent="0.25">
      <c r="A123" t="s">
        <v>132</v>
      </c>
      <c r="B123">
        <v>1167436800</v>
      </c>
      <c r="C123">
        <v>3.0299999999999999E-4</v>
      </c>
      <c r="D123">
        <v>1.165E-3</v>
      </c>
      <c r="E123">
        <v>4.0000000000000002E-4</v>
      </c>
      <c r="F123">
        <v>2.2599999999999999E-4</v>
      </c>
    </row>
    <row r="124" spans="1:6" x14ac:dyDescent="0.25">
      <c r="A124" t="s">
        <v>133</v>
      </c>
      <c r="B124">
        <v>1168041600</v>
      </c>
      <c r="C124">
        <v>9.0300000000000005E-4</v>
      </c>
      <c r="D124">
        <v>1.1609999999999999E-3</v>
      </c>
      <c r="E124">
        <v>4.8200000000000001E-4</v>
      </c>
      <c r="F124">
        <v>6.5600000000000001E-4</v>
      </c>
    </row>
    <row r="125" spans="1:6" x14ac:dyDescent="0.25">
      <c r="A125" t="s">
        <v>134</v>
      </c>
      <c r="B125">
        <v>1168646400</v>
      </c>
      <c r="C125">
        <v>2.82E-3</v>
      </c>
      <c r="D125">
        <v>1.186E-3</v>
      </c>
      <c r="E125">
        <v>8.5700000000000001E-4</v>
      </c>
      <c r="F125">
        <v>1.915E-3</v>
      </c>
    </row>
    <row r="126" spans="1:6" x14ac:dyDescent="0.25">
      <c r="A126" t="s">
        <v>135</v>
      </c>
      <c r="B126">
        <v>1169251200</v>
      </c>
      <c r="C126">
        <v>2.2759999999999998E-3</v>
      </c>
      <c r="D126">
        <v>1.2030000000000001E-3</v>
      </c>
      <c r="E126">
        <v>1.085E-3</v>
      </c>
      <c r="F126">
        <v>2.1480000000000002E-3</v>
      </c>
    </row>
    <row r="127" spans="1:6" x14ac:dyDescent="0.25">
      <c r="A127" t="s">
        <v>136</v>
      </c>
      <c r="B127">
        <v>1169856000</v>
      </c>
      <c r="C127">
        <v>3.5100000000000001E-3</v>
      </c>
      <c r="D127">
        <v>1.238E-3</v>
      </c>
      <c r="E127">
        <v>1.474E-3</v>
      </c>
      <c r="F127">
        <v>2.9689999999999999E-3</v>
      </c>
    </row>
    <row r="128" spans="1:6" x14ac:dyDescent="0.25">
      <c r="A128" t="s">
        <v>137</v>
      </c>
      <c r="B128">
        <v>1170460800</v>
      </c>
      <c r="C128">
        <v>2.6080000000000001E-3</v>
      </c>
      <c r="D128">
        <v>1.2589999999999999E-3</v>
      </c>
      <c r="E128">
        <v>1.642E-3</v>
      </c>
      <c r="F128">
        <v>2.5200000000000001E-3</v>
      </c>
    </row>
    <row r="129" spans="1:6" x14ac:dyDescent="0.25">
      <c r="A129" t="s">
        <v>138</v>
      </c>
      <c r="B129">
        <v>1171065600</v>
      </c>
      <c r="C129">
        <v>4.3000000000000002E-5</v>
      </c>
      <c r="D129">
        <v>1.24E-3</v>
      </c>
      <c r="E129">
        <v>1.3849999999999999E-3</v>
      </c>
      <c r="F129">
        <v>1.0809999999999999E-3</v>
      </c>
    </row>
    <row r="130" spans="1:6" x14ac:dyDescent="0.25">
      <c r="A130" t="s">
        <v>139</v>
      </c>
      <c r="B130">
        <v>1171670400</v>
      </c>
      <c r="C130">
        <v>1.26E-4</v>
      </c>
      <c r="D130">
        <v>1.2229999999999999E-3</v>
      </c>
      <c r="E130">
        <v>1.183E-3</v>
      </c>
      <c r="F130">
        <v>5.4299999999999997E-4</v>
      </c>
    </row>
    <row r="131" spans="1:6" x14ac:dyDescent="0.25">
      <c r="A131" t="s">
        <v>140</v>
      </c>
      <c r="B131">
        <v>1172275200</v>
      </c>
      <c r="C131">
        <v>1.3899999999999999E-4</v>
      </c>
      <c r="D131">
        <v>1.206E-3</v>
      </c>
      <c r="E131">
        <v>1.0150000000000001E-3</v>
      </c>
      <c r="F131">
        <v>3.0800000000000001E-4</v>
      </c>
    </row>
    <row r="132" spans="1:6" x14ac:dyDescent="0.25">
      <c r="A132" t="s">
        <v>141</v>
      </c>
      <c r="B132">
        <v>1172880000</v>
      </c>
      <c r="C132">
        <v>1.06E-4</v>
      </c>
      <c r="D132">
        <v>1.189E-3</v>
      </c>
      <c r="E132">
        <v>8.6899999999999998E-4</v>
      </c>
      <c r="F132">
        <v>1.8599999999999999E-4</v>
      </c>
    </row>
    <row r="133" spans="1:6" x14ac:dyDescent="0.25">
      <c r="A133" t="s">
        <v>142</v>
      </c>
      <c r="B133">
        <v>1173481200</v>
      </c>
      <c r="C133">
        <v>9.0000000000000006E-5</v>
      </c>
      <c r="D133">
        <v>1.173E-3</v>
      </c>
      <c r="E133">
        <v>7.4399999999999998E-4</v>
      </c>
      <c r="F133">
        <v>1.3100000000000001E-4</v>
      </c>
    </row>
    <row r="134" spans="1:6" x14ac:dyDescent="0.25">
      <c r="A134" t="s">
        <v>143</v>
      </c>
      <c r="B134">
        <v>1174086000</v>
      </c>
      <c r="C134">
        <v>1.9699999999999999E-4</v>
      </c>
      <c r="D134">
        <v>1.158E-3</v>
      </c>
      <c r="E134">
        <v>6.5499999999999998E-4</v>
      </c>
      <c r="F134">
        <v>1.4899999999999999E-4</v>
      </c>
    </row>
    <row r="135" spans="1:6" x14ac:dyDescent="0.25">
      <c r="A135" t="s">
        <v>144</v>
      </c>
      <c r="B135">
        <v>1174690800</v>
      </c>
      <c r="C135">
        <v>1.7E-5</v>
      </c>
      <c r="D135">
        <v>1.14E-3</v>
      </c>
      <c r="E135">
        <v>5.5199999999999997E-4</v>
      </c>
      <c r="F135">
        <v>7.2000000000000002E-5</v>
      </c>
    </row>
    <row r="136" spans="1:6" x14ac:dyDescent="0.25">
      <c r="A136" t="s">
        <v>145</v>
      </c>
      <c r="B136">
        <v>1175295600</v>
      </c>
      <c r="C136">
        <v>1.8200000000000001E-4</v>
      </c>
      <c r="D136">
        <v>1.1249999999999999E-3</v>
      </c>
      <c r="E136">
        <v>4.9399999999999997E-4</v>
      </c>
      <c r="F136">
        <v>1.6200000000000001E-4</v>
      </c>
    </row>
    <row r="137" spans="1:6" x14ac:dyDescent="0.25">
      <c r="A137" t="s">
        <v>146</v>
      </c>
      <c r="B137">
        <v>1175900400</v>
      </c>
      <c r="C137">
        <v>4.6099999999999998E-4</v>
      </c>
      <c r="D137">
        <v>1.1150000000000001E-3</v>
      </c>
      <c r="E137">
        <v>4.8500000000000003E-4</v>
      </c>
      <c r="F137">
        <v>2.6600000000000001E-4</v>
      </c>
    </row>
    <row r="138" spans="1:6" x14ac:dyDescent="0.25">
      <c r="A138" t="s">
        <v>147</v>
      </c>
      <c r="B138">
        <v>1176505200</v>
      </c>
      <c r="C138">
        <v>9.2E-5</v>
      </c>
      <c r="D138">
        <v>1.0989999999999999E-3</v>
      </c>
      <c r="E138">
        <v>4.2200000000000001E-4</v>
      </c>
      <c r="F138">
        <v>1.6899999999999999E-4</v>
      </c>
    </row>
    <row r="139" spans="1:6" x14ac:dyDescent="0.25">
      <c r="A139" t="s">
        <v>148</v>
      </c>
      <c r="B139">
        <v>1177110000</v>
      </c>
      <c r="C139">
        <v>5.8999999999999998E-5</v>
      </c>
      <c r="D139">
        <v>1.083E-3</v>
      </c>
      <c r="E139">
        <v>3.6299999999999999E-4</v>
      </c>
      <c r="F139">
        <v>1.05E-4</v>
      </c>
    </row>
    <row r="140" spans="1:6" x14ac:dyDescent="0.25">
      <c r="A140" t="s">
        <v>149</v>
      </c>
      <c r="B140">
        <v>1177714800</v>
      </c>
      <c r="C140">
        <v>1.45E-4</v>
      </c>
      <c r="D140">
        <v>1.0690000000000001E-3</v>
      </c>
      <c r="E140">
        <v>3.2899999999999997E-4</v>
      </c>
      <c r="F140">
        <v>1.3899999999999999E-4</v>
      </c>
    </row>
    <row r="141" spans="1:6" x14ac:dyDescent="0.25">
      <c r="A141" t="s">
        <v>150</v>
      </c>
      <c r="B141">
        <v>1178319600</v>
      </c>
      <c r="C141">
        <v>1.7899999999999999E-4</v>
      </c>
      <c r="D141">
        <v>1.0549999999999999E-3</v>
      </c>
      <c r="E141">
        <v>3.0400000000000002E-4</v>
      </c>
      <c r="F141">
        <v>1.4799999999999999E-4</v>
      </c>
    </row>
    <row r="142" spans="1:6" x14ac:dyDescent="0.25">
      <c r="A142" t="s">
        <v>151</v>
      </c>
      <c r="B142">
        <v>1178924400</v>
      </c>
      <c r="C142">
        <v>2.7700000000000001E-4</v>
      </c>
      <c r="D142">
        <v>1.0430000000000001E-3</v>
      </c>
      <c r="E142">
        <v>2.99E-4</v>
      </c>
      <c r="F142">
        <v>2.1599999999999999E-4</v>
      </c>
    </row>
    <row r="143" spans="1:6" x14ac:dyDescent="0.25">
      <c r="A143" t="s">
        <v>152</v>
      </c>
      <c r="B143">
        <v>1179529200</v>
      </c>
      <c r="C143">
        <v>9.7999999999999997E-5</v>
      </c>
      <c r="D143">
        <v>1.0280000000000001E-3</v>
      </c>
      <c r="E143">
        <v>2.6699999999999998E-4</v>
      </c>
      <c r="F143">
        <v>1.44E-4</v>
      </c>
    </row>
    <row r="144" spans="1:6" x14ac:dyDescent="0.25">
      <c r="A144" t="s">
        <v>153</v>
      </c>
      <c r="B144">
        <v>1180134000</v>
      </c>
      <c r="C144">
        <v>6.1799999999999995E-4</v>
      </c>
      <c r="D144">
        <v>1.0219999999999999E-3</v>
      </c>
      <c r="E144">
        <v>3.2600000000000001E-4</v>
      </c>
      <c r="F144">
        <v>4.8700000000000002E-4</v>
      </c>
    </row>
    <row r="145" spans="1:6" x14ac:dyDescent="0.25">
      <c r="A145" t="s">
        <v>154</v>
      </c>
      <c r="B145">
        <v>1180738800</v>
      </c>
      <c r="C145">
        <v>7.0399999999999998E-4</v>
      </c>
      <c r="D145">
        <v>1.0169999999999999E-3</v>
      </c>
      <c r="E145">
        <v>3.8400000000000001E-4</v>
      </c>
      <c r="F145">
        <v>5.6099999999999998E-4</v>
      </c>
    </row>
    <row r="146" spans="1:6" x14ac:dyDescent="0.25">
      <c r="A146" t="s">
        <v>155</v>
      </c>
      <c r="B146">
        <v>1181343600</v>
      </c>
      <c r="C146">
        <v>1E-4</v>
      </c>
      <c r="D146">
        <v>1.003E-3</v>
      </c>
      <c r="E146">
        <v>3.3700000000000001E-4</v>
      </c>
      <c r="F146">
        <v>2.7999999999999998E-4</v>
      </c>
    </row>
    <row r="147" spans="1:6" x14ac:dyDescent="0.25">
      <c r="A147" t="s">
        <v>156</v>
      </c>
      <c r="B147">
        <v>1181948400</v>
      </c>
      <c r="C147">
        <v>2.1999999999999999E-5</v>
      </c>
      <c r="D147">
        <v>9.8799999999999995E-4</v>
      </c>
      <c r="E147">
        <v>2.8699999999999998E-4</v>
      </c>
      <c r="F147">
        <v>1.2799999999999999E-4</v>
      </c>
    </row>
    <row r="148" spans="1:6" x14ac:dyDescent="0.25">
      <c r="A148" t="s">
        <v>157</v>
      </c>
      <c r="B148">
        <v>1182553200</v>
      </c>
      <c r="C148">
        <v>0</v>
      </c>
      <c r="D148">
        <v>9.7199999999999999E-4</v>
      </c>
      <c r="E148">
        <v>2.41E-4</v>
      </c>
      <c r="F148">
        <v>5.3999999999999998E-5</v>
      </c>
    </row>
    <row r="149" spans="1:6" x14ac:dyDescent="0.25">
      <c r="A149" t="s">
        <v>158</v>
      </c>
      <c r="B149">
        <v>1183158000</v>
      </c>
      <c r="C149">
        <v>0</v>
      </c>
      <c r="D149">
        <v>9.5699999999999995E-4</v>
      </c>
      <c r="E149">
        <v>2.02E-4</v>
      </c>
      <c r="F149">
        <v>2.3E-5</v>
      </c>
    </row>
    <row r="150" spans="1:6" x14ac:dyDescent="0.25">
      <c r="A150" t="s">
        <v>159</v>
      </c>
      <c r="B150">
        <v>1183762800</v>
      </c>
      <c r="C150">
        <v>0</v>
      </c>
      <c r="D150">
        <v>9.4300000000000004E-4</v>
      </c>
      <c r="E150">
        <v>1.6899999999999999E-4</v>
      </c>
      <c r="F150">
        <v>9.0000000000000002E-6</v>
      </c>
    </row>
    <row r="151" spans="1:6" x14ac:dyDescent="0.25">
      <c r="A151" t="s">
        <v>160</v>
      </c>
      <c r="B151">
        <v>1184367600</v>
      </c>
      <c r="C151">
        <v>0</v>
      </c>
      <c r="D151">
        <v>9.2800000000000001E-4</v>
      </c>
      <c r="E151">
        <v>1.4200000000000001E-4</v>
      </c>
      <c r="F151">
        <v>3.9999999999999998E-6</v>
      </c>
    </row>
    <row r="152" spans="1:6" x14ac:dyDescent="0.25">
      <c r="A152" t="s">
        <v>161</v>
      </c>
      <c r="B152">
        <v>1184972400</v>
      </c>
      <c r="C152">
        <v>0</v>
      </c>
      <c r="D152">
        <v>9.1399999999999999E-4</v>
      </c>
      <c r="E152">
        <v>1.1900000000000001E-4</v>
      </c>
      <c r="F152">
        <v>1.9999999999999999E-6</v>
      </c>
    </row>
    <row r="153" spans="1:6" x14ac:dyDescent="0.25">
      <c r="A153" t="s">
        <v>162</v>
      </c>
      <c r="B153">
        <v>1185577200</v>
      </c>
      <c r="C153">
        <v>0</v>
      </c>
      <c r="D153">
        <v>8.9999999999999998E-4</v>
      </c>
      <c r="E153">
        <v>1E-4</v>
      </c>
      <c r="F153">
        <v>9.9999999999999995E-7</v>
      </c>
    </row>
    <row r="154" spans="1:6" x14ac:dyDescent="0.25">
      <c r="A154" t="s">
        <v>163</v>
      </c>
      <c r="B154">
        <v>1186182000</v>
      </c>
      <c r="C154">
        <v>0</v>
      </c>
      <c r="D154">
        <v>8.8599999999999996E-4</v>
      </c>
      <c r="E154">
        <v>8.3999999999999995E-5</v>
      </c>
      <c r="F154">
        <v>0</v>
      </c>
    </row>
    <row r="155" spans="1:6" x14ac:dyDescent="0.25">
      <c r="A155" t="s">
        <v>164</v>
      </c>
      <c r="B155">
        <v>1186786800</v>
      </c>
      <c r="C155">
        <v>0</v>
      </c>
      <c r="D155">
        <v>8.7200000000000005E-4</v>
      </c>
      <c r="E155">
        <v>7.1000000000000005E-5</v>
      </c>
      <c r="F155">
        <v>0</v>
      </c>
    </row>
    <row r="156" spans="1:6" x14ac:dyDescent="0.25">
      <c r="A156" t="s">
        <v>165</v>
      </c>
      <c r="B156">
        <v>1187391600</v>
      </c>
      <c r="C156">
        <v>0</v>
      </c>
      <c r="D156">
        <v>8.5899999999999995E-4</v>
      </c>
      <c r="E156">
        <v>5.8999999999999998E-5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8.4599999999999996E-4</v>
      </c>
      <c r="E157">
        <v>5.0000000000000002E-5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8.3299999999999997E-4</v>
      </c>
      <c r="E158">
        <v>4.1999999999999998E-5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8.1999999999999998E-4</v>
      </c>
      <c r="E159">
        <v>3.4999999999999997E-5</v>
      </c>
      <c r="F159">
        <v>0</v>
      </c>
    </row>
    <row r="160" spans="1:6" x14ac:dyDescent="0.25">
      <c r="A160" t="s">
        <v>169</v>
      </c>
      <c r="B160">
        <v>1189810800</v>
      </c>
      <c r="C160">
        <v>0</v>
      </c>
      <c r="D160">
        <v>8.0699999999999999E-4</v>
      </c>
      <c r="E160">
        <v>2.9E-5</v>
      </c>
      <c r="F160">
        <v>0</v>
      </c>
    </row>
    <row r="161" spans="1:6" x14ac:dyDescent="0.25">
      <c r="A161" t="s">
        <v>170</v>
      </c>
      <c r="B161">
        <v>1190415600</v>
      </c>
      <c r="C161">
        <v>1.9599999999999999E-4</v>
      </c>
      <c r="D161">
        <v>7.9799999999999999E-4</v>
      </c>
      <c r="E161">
        <v>5.5999999999999999E-5</v>
      </c>
      <c r="F161">
        <v>1.1900000000000001E-4</v>
      </c>
    </row>
    <row r="162" spans="1:6" x14ac:dyDescent="0.25">
      <c r="A162" t="s">
        <v>171</v>
      </c>
      <c r="B162">
        <v>1191020400</v>
      </c>
      <c r="C162">
        <v>1.25E-4</v>
      </c>
      <c r="D162">
        <v>7.8700000000000005E-4</v>
      </c>
      <c r="E162">
        <v>6.7000000000000002E-5</v>
      </c>
      <c r="F162">
        <v>1.18E-4</v>
      </c>
    </row>
    <row r="163" spans="1:6" x14ac:dyDescent="0.25">
      <c r="A163" t="s">
        <v>172</v>
      </c>
      <c r="B163">
        <v>1191625200</v>
      </c>
      <c r="C163">
        <v>1.7699999999999999E-4</v>
      </c>
      <c r="D163">
        <v>7.7800000000000005E-4</v>
      </c>
      <c r="E163">
        <v>8.5000000000000006E-5</v>
      </c>
      <c r="F163">
        <v>1.56E-4</v>
      </c>
    </row>
    <row r="164" spans="1:6" x14ac:dyDescent="0.25">
      <c r="A164" t="s">
        <v>173</v>
      </c>
      <c r="B164">
        <v>1192230000</v>
      </c>
      <c r="C164">
        <v>3.4900000000000003E-4</v>
      </c>
      <c r="D164">
        <v>7.7099999999999998E-4</v>
      </c>
      <c r="E164">
        <v>1.27E-4</v>
      </c>
      <c r="F164">
        <v>2.7E-4</v>
      </c>
    </row>
    <row r="165" spans="1:6" x14ac:dyDescent="0.25">
      <c r="A165" t="s">
        <v>174</v>
      </c>
      <c r="B165">
        <v>1192834800</v>
      </c>
      <c r="C165">
        <v>1.5100000000000001E-4</v>
      </c>
      <c r="D165">
        <v>7.6199999999999998E-4</v>
      </c>
      <c r="E165">
        <v>1.3100000000000001E-4</v>
      </c>
      <c r="F165">
        <v>1.95E-4</v>
      </c>
    </row>
    <row r="166" spans="1:6" x14ac:dyDescent="0.25">
      <c r="A166" t="s">
        <v>175</v>
      </c>
      <c r="B166">
        <v>1193439600</v>
      </c>
      <c r="C166">
        <v>1.07E-4</v>
      </c>
      <c r="D166">
        <v>7.5199999999999996E-4</v>
      </c>
      <c r="E166">
        <v>1.27E-4</v>
      </c>
      <c r="F166">
        <v>1.4899999999999999E-4</v>
      </c>
    </row>
    <row r="167" spans="1:6" x14ac:dyDescent="0.25">
      <c r="A167" t="s">
        <v>176</v>
      </c>
      <c r="B167">
        <v>1194048000</v>
      </c>
      <c r="C167">
        <v>1.7200000000000001E-4</v>
      </c>
      <c r="D167">
        <v>7.4299999999999995E-4</v>
      </c>
      <c r="E167">
        <v>1.34E-4</v>
      </c>
      <c r="F167">
        <v>1.6699999999999999E-4</v>
      </c>
    </row>
    <row r="168" spans="1:6" x14ac:dyDescent="0.25">
      <c r="A168" t="s">
        <v>177</v>
      </c>
      <c r="B168">
        <v>1194652800</v>
      </c>
      <c r="C168">
        <v>3.3700000000000001E-4</v>
      </c>
      <c r="D168">
        <v>7.36E-4</v>
      </c>
      <c r="E168">
        <v>1.66E-4</v>
      </c>
      <c r="F168">
        <v>2.5300000000000002E-4</v>
      </c>
    </row>
    <row r="169" spans="1:6" x14ac:dyDescent="0.25">
      <c r="A169" t="s">
        <v>178</v>
      </c>
      <c r="B169">
        <v>1195257600</v>
      </c>
      <c r="C169">
        <v>1.11E-4</v>
      </c>
      <c r="D169">
        <v>7.27E-4</v>
      </c>
      <c r="E169">
        <v>1.5699999999999999E-4</v>
      </c>
      <c r="F169">
        <v>1.65E-4</v>
      </c>
    </row>
    <row r="170" spans="1:6" x14ac:dyDescent="0.25">
      <c r="A170" t="s">
        <v>179</v>
      </c>
      <c r="B170">
        <v>1195862400</v>
      </c>
      <c r="C170">
        <v>3.1000000000000001E-5</v>
      </c>
      <c r="D170">
        <v>7.1599999999999995E-4</v>
      </c>
      <c r="E170">
        <v>1.37E-4</v>
      </c>
      <c r="F170">
        <v>8.3999999999999995E-5</v>
      </c>
    </row>
    <row r="171" spans="1:6" x14ac:dyDescent="0.25">
      <c r="A171" t="s">
        <v>180</v>
      </c>
      <c r="B171">
        <v>1196467200</v>
      </c>
      <c r="C171">
        <v>1.8E-5</v>
      </c>
      <c r="D171">
        <v>7.0500000000000001E-4</v>
      </c>
      <c r="E171">
        <v>1.18E-4</v>
      </c>
      <c r="F171">
        <v>4.8000000000000001E-5</v>
      </c>
    </row>
    <row r="172" spans="1:6" x14ac:dyDescent="0.25">
      <c r="A172" t="s">
        <v>181</v>
      </c>
      <c r="B172">
        <v>1197072000</v>
      </c>
      <c r="C172">
        <v>6.6000000000000005E-5</v>
      </c>
      <c r="D172">
        <v>6.9499999999999998E-4</v>
      </c>
      <c r="E172">
        <v>1.0900000000000001E-4</v>
      </c>
      <c r="F172">
        <v>5.1999999999999997E-5</v>
      </c>
    </row>
    <row r="173" spans="1:6" x14ac:dyDescent="0.25">
      <c r="A173" t="s">
        <v>182</v>
      </c>
      <c r="B173">
        <v>1197676800</v>
      </c>
      <c r="C173">
        <v>9.0000000000000002E-6</v>
      </c>
      <c r="D173">
        <v>6.8499999999999995E-4</v>
      </c>
      <c r="E173">
        <v>9.2999999999999997E-5</v>
      </c>
      <c r="F173">
        <v>2.5999999999999998E-5</v>
      </c>
    </row>
    <row r="174" spans="1:6" x14ac:dyDescent="0.25">
      <c r="A174" t="s">
        <v>183</v>
      </c>
      <c r="B174">
        <v>1198281600</v>
      </c>
      <c r="C174">
        <v>2.2900000000000001E-4</v>
      </c>
      <c r="D174">
        <v>6.78E-4</v>
      </c>
      <c r="E174">
        <v>1.16E-4</v>
      </c>
      <c r="F174">
        <v>1.6200000000000001E-4</v>
      </c>
    </row>
    <row r="175" spans="1:6" x14ac:dyDescent="0.25">
      <c r="A175" t="s">
        <v>184</v>
      </c>
      <c r="B175">
        <v>1198886400</v>
      </c>
      <c r="C175">
        <v>8.6000000000000003E-5</v>
      </c>
      <c r="D175">
        <v>6.69E-4</v>
      </c>
      <c r="E175">
        <v>1.1E-4</v>
      </c>
      <c r="F175">
        <v>1.08E-4</v>
      </c>
    </row>
    <row r="176" spans="1:6" x14ac:dyDescent="0.25">
      <c r="A176" t="s">
        <v>185</v>
      </c>
      <c r="B176">
        <v>1199491200</v>
      </c>
      <c r="C176">
        <v>2.4000000000000001E-5</v>
      </c>
      <c r="D176">
        <v>6.5899999999999997E-4</v>
      </c>
      <c r="E176">
        <v>9.6000000000000002E-5</v>
      </c>
      <c r="F176">
        <v>5.8999999999999998E-5</v>
      </c>
    </row>
    <row r="177" spans="1:6" x14ac:dyDescent="0.25">
      <c r="A177" t="s">
        <v>186</v>
      </c>
      <c r="B177">
        <v>1200096000</v>
      </c>
      <c r="C177">
        <v>1.1E-5</v>
      </c>
      <c r="D177">
        <v>6.4899999999999995E-4</v>
      </c>
      <c r="E177">
        <v>8.2999999999999998E-5</v>
      </c>
      <c r="F177">
        <v>3.0000000000000001E-5</v>
      </c>
    </row>
    <row r="178" spans="1:6" x14ac:dyDescent="0.25">
      <c r="A178" t="s">
        <v>187</v>
      </c>
      <c r="B178">
        <v>1200700800</v>
      </c>
      <c r="C178">
        <v>9.0000000000000002E-6</v>
      </c>
      <c r="D178">
        <v>6.3900000000000003E-4</v>
      </c>
      <c r="E178">
        <v>7.1000000000000005E-5</v>
      </c>
      <c r="F178">
        <v>1.8E-5</v>
      </c>
    </row>
    <row r="179" spans="1:6" x14ac:dyDescent="0.25">
      <c r="A179" t="s">
        <v>188</v>
      </c>
      <c r="B179">
        <v>1201305600</v>
      </c>
      <c r="C179">
        <v>2.1999999999999999E-5</v>
      </c>
      <c r="D179">
        <v>6.29E-4</v>
      </c>
      <c r="E179">
        <v>6.3E-5</v>
      </c>
      <c r="F179">
        <v>1.9000000000000001E-5</v>
      </c>
    </row>
    <row r="180" spans="1:6" x14ac:dyDescent="0.25">
      <c r="A180" t="s">
        <v>189</v>
      </c>
      <c r="B180">
        <v>1201910400</v>
      </c>
      <c r="C180">
        <v>4.6E-5</v>
      </c>
      <c r="D180">
        <v>6.2E-4</v>
      </c>
      <c r="E180">
        <v>6.0000000000000002E-5</v>
      </c>
      <c r="F180">
        <v>3.6999999999999998E-5</v>
      </c>
    </row>
    <row r="181" spans="1:6" x14ac:dyDescent="0.25">
      <c r="A181" t="s">
        <v>190</v>
      </c>
      <c r="B181">
        <v>1202515200</v>
      </c>
      <c r="C181">
        <v>1.9000000000000001E-5</v>
      </c>
      <c r="D181">
        <v>6.11E-4</v>
      </c>
      <c r="E181">
        <v>5.3999999999999998E-5</v>
      </c>
      <c r="F181">
        <v>2.6999999999999999E-5</v>
      </c>
    </row>
    <row r="182" spans="1:6" x14ac:dyDescent="0.25">
      <c r="A182" t="s">
        <v>191</v>
      </c>
      <c r="B182">
        <v>1203120000</v>
      </c>
      <c r="C182">
        <v>6.9999999999999999E-6</v>
      </c>
      <c r="D182">
        <v>6.02E-4</v>
      </c>
      <c r="E182">
        <v>4.6E-5</v>
      </c>
      <c r="F182">
        <v>1.5E-5</v>
      </c>
    </row>
    <row r="183" spans="1:6" x14ac:dyDescent="0.25">
      <c r="A183" t="s">
        <v>192</v>
      </c>
      <c r="B183">
        <v>1203724800</v>
      </c>
      <c r="C183">
        <v>1.8E-5</v>
      </c>
      <c r="D183">
        <v>5.9299999999999999E-4</v>
      </c>
      <c r="E183">
        <v>4.1999999999999998E-5</v>
      </c>
      <c r="F183">
        <v>1.9000000000000001E-5</v>
      </c>
    </row>
    <row r="184" spans="1:6" x14ac:dyDescent="0.25">
      <c r="A184" t="s">
        <v>193</v>
      </c>
      <c r="B184">
        <v>1204329600</v>
      </c>
      <c r="C184">
        <v>3.4E-5</v>
      </c>
      <c r="D184">
        <v>5.8399999999999999E-4</v>
      </c>
      <c r="E184">
        <v>4.0000000000000003E-5</v>
      </c>
      <c r="F184">
        <v>2.6999999999999999E-5</v>
      </c>
    </row>
    <row r="185" spans="1:6" x14ac:dyDescent="0.25">
      <c r="A185" t="s">
        <v>194</v>
      </c>
      <c r="B185">
        <v>1204934400</v>
      </c>
      <c r="C185">
        <v>5.3000000000000001E-5</v>
      </c>
      <c r="D185">
        <v>5.7600000000000001E-4</v>
      </c>
      <c r="E185">
        <v>4.1999999999999998E-5</v>
      </c>
      <c r="F185">
        <v>4.0000000000000003E-5</v>
      </c>
    </row>
    <row r="186" spans="1:6" x14ac:dyDescent="0.25">
      <c r="A186" t="s">
        <v>195</v>
      </c>
      <c r="B186">
        <v>1205535600</v>
      </c>
      <c r="C186">
        <v>1.4799999999999999E-4</v>
      </c>
      <c r="D186">
        <v>5.6899999999999995E-4</v>
      </c>
      <c r="E186">
        <v>6.0000000000000002E-5</v>
      </c>
      <c r="F186">
        <v>1.22E-4</v>
      </c>
    </row>
    <row r="187" spans="1:6" x14ac:dyDescent="0.25">
      <c r="A187" t="s">
        <v>196</v>
      </c>
      <c r="B187">
        <v>1206140400</v>
      </c>
      <c r="C187">
        <v>1.64E-4</v>
      </c>
      <c r="D187">
        <v>5.6300000000000002E-4</v>
      </c>
      <c r="E187">
        <v>7.6000000000000004E-5</v>
      </c>
      <c r="F187">
        <v>1.37E-4</v>
      </c>
    </row>
    <row r="188" spans="1:6" x14ac:dyDescent="0.25">
      <c r="A188" t="s">
        <v>197</v>
      </c>
      <c r="B188">
        <v>1206745200</v>
      </c>
      <c r="C188">
        <v>1.08E-4</v>
      </c>
      <c r="D188">
        <v>5.5599999999999996E-4</v>
      </c>
      <c r="E188">
        <v>8.1000000000000004E-5</v>
      </c>
      <c r="F188">
        <v>1.12E-4</v>
      </c>
    </row>
    <row r="189" spans="1:6" x14ac:dyDescent="0.25">
      <c r="A189" t="s">
        <v>198</v>
      </c>
      <c r="B189">
        <v>1207350000</v>
      </c>
      <c r="C189">
        <v>3.6999999999999998E-5</v>
      </c>
      <c r="D189">
        <v>5.4799999999999998E-4</v>
      </c>
      <c r="E189">
        <v>7.3999999999999996E-5</v>
      </c>
      <c r="F189">
        <v>6.9999999999999994E-5</v>
      </c>
    </row>
    <row r="190" spans="1:6" x14ac:dyDescent="0.25">
      <c r="A190" t="s">
        <v>199</v>
      </c>
      <c r="B190">
        <v>1207954800</v>
      </c>
      <c r="C190">
        <v>1.4899999999999999E-4</v>
      </c>
      <c r="D190">
        <v>5.4199999999999995E-4</v>
      </c>
      <c r="E190">
        <v>8.6000000000000003E-5</v>
      </c>
      <c r="F190">
        <v>1.2799999999999999E-4</v>
      </c>
    </row>
    <row r="191" spans="1:6" x14ac:dyDescent="0.25">
      <c r="A191" t="s">
        <v>200</v>
      </c>
      <c r="B191">
        <v>1208559600</v>
      </c>
      <c r="C191">
        <v>1.5300000000000001E-4</v>
      </c>
      <c r="D191">
        <v>5.3600000000000002E-4</v>
      </c>
      <c r="E191">
        <v>9.7E-5</v>
      </c>
      <c r="F191">
        <v>1.3999999999999999E-4</v>
      </c>
    </row>
    <row r="192" spans="1:6" x14ac:dyDescent="0.25">
      <c r="A192" t="s">
        <v>201</v>
      </c>
      <c r="B192">
        <v>1209164400</v>
      </c>
      <c r="C192">
        <v>1.01E-4</v>
      </c>
      <c r="D192">
        <v>5.2899999999999996E-4</v>
      </c>
      <c r="E192">
        <v>9.7E-5</v>
      </c>
      <c r="F192">
        <v>1.07E-4</v>
      </c>
    </row>
    <row r="193" spans="1:6" x14ac:dyDescent="0.25">
      <c r="A193" t="s">
        <v>202</v>
      </c>
      <c r="B193">
        <v>1209769200</v>
      </c>
      <c r="C193">
        <v>3.6000000000000001E-5</v>
      </c>
      <c r="D193">
        <v>5.22E-4</v>
      </c>
      <c r="E193">
        <v>8.7000000000000001E-5</v>
      </c>
      <c r="F193">
        <v>6.4999999999999994E-5</v>
      </c>
    </row>
    <row r="194" spans="1:6" x14ac:dyDescent="0.25">
      <c r="A194" t="s">
        <v>203</v>
      </c>
      <c r="B194">
        <v>1210374000</v>
      </c>
      <c r="C194">
        <v>4.6E-5</v>
      </c>
      <c r="D194">
        <v>5.1400000000000003E-4</v>
      </c>
      <c r="E194">
        <v>8.0000000000000007E-5</v>
      </c>
      <c r="F194">
        <v>5.3999999999999998E-5</v>
      </c>
    </row>
    <row r="195" spans="1:6" x14ac:dyDescent="0.25">
      <c r="A195" t="s">
        <v>204</v>
      </c>
      <c r="B195">
        <v>1210978800</v>
      </c>
      <c r="C195">
        <v>3.4E-5</v>
      </c>
      <c r="D195">
        <v>5.0699999999999996E-4</v>
      </c>
      <c r="E195">
        <v>7.2999999999999999E-5</v>
      </c>
      <c r="F195">
        <v>4.0000000000000003E-5</v>
      </c>
    </row>
    <row r="196" spans="1:6" x14ac:dyDescent="0.25">
      <c r="A196" t="s">
        <v>205</v>
      </c>
      <c r="B196">
        <v>1211583600</v>
      </c>
      <c r="C196">
        <v>3.4E-5</v>
      </c>
      <c r="D196">
        <v>4.9899999999999999E-4</v>
      </c>
      <c r="E196">
        <v>6.7000000000000002E-5</v>
      </c>
      <c r="F196">
        <v>3.6999999999999998E-5</v>
      </c>
    </row>
    <row r="197" spans="1:6" x14ac:dyDescent="0.25">
      <c r="A197" t="s">
        <v>206</v>
      </c>
      <c r="B197">
        <v>1212188400</v>
      </c>
      <c r="C197">
        <v>2.9500000000000001E-4</v>
      </c>
      <c r="D197">
        <v>4.9600000000000002E-4</v>
      </c>
      <c r="E197">
        <v>1.06E-4</v>
      </c>
      <c r="F197">
        <v>2.2900000000000001E-4</v>
      </c>
    </row>
    <row r="198" spans="1:6" x14ac:dyDescent="0.25">
      <c r="A198" t="s">
        <v>207</v>
      </c>
      <c r="B198">
        <v>1212793200</v>
      </c>
      <c r="C198">
        <v>1.3799999999999999E-4</v>
      </c>
      <c r="D198">
        <v>4.9100000000000001E-4</v>
      </c>
      <c r="E198">
        <v>1.0900000000000001E-4</v>
      </c>
      <c r="F198">
        <v>1.5300000000000001E-4</v>
      </c>
    </row>
    <row r="199" spans="1:6" x14ac:dyDescent="0.25">
      <c r="A199" t="s">
        <v>208</v>
      </c>
      <c r="B199">
        <v>1213398000</v>
      </c>
      <c r="C199">
        <v>1.1E-5</v>
      </c>
      <c r="D199">
        <v>4.8299999999999998E-4</v>
      </c>
      <c r="E199">
        <v>9.3999999999999994E-5</v>
      </c>
      <c r="F199">
        <v>7.1000000000000005E-5</v>
      </c>
    </row>
    <row r="200" spans="1:6" x14ac:dyDescent="0.25">
      <c r="A200" t="s">
        <v>209</v>
      </c>
      <c r="B200">
        <v>1214002800</v>
      </c>
      <c r="C200">
        <v>2.05E-4</v>
      </c>
      <c r="D200">
        <v>4.7899999999999999E-4</v>
      </c>
      <c r="E200">
        <v>1.12E-4</v>
      </c>
      <c r="F200">
        <v>1.54E-4</v>
      </c>
    </row>
    <row r="201" spans="1:6" x14ac:dyDescent="0.25">
      <c r="A201" t="s">
        <v>210</v>
      </c>
      <c r="B201">
        <v>1214607600</v>
      </c>
      <c r="C201">
        <v>4.6999999999999997E-5</v>
      </c>
      <c r="D201">
        <v>4.7199999999999998E-4</v>
      </c>
      <c r="E201">
        <v>1.01E-4</v>
      </c>
      <c r="F201">
        <v>8.6000000000000003E-5</v>
      </c>
    </row>
    <row r="202" spans="1:6" x14ac:dyDescent="0.25">
      <c r="A202" t="s">
        <v>211</v>
      </c>
      <c r="B202">
        <v>1215212400</v>
      </c>
      <c r="C202">
        <v>1.2999999999999999E-5</v>
      </c>
      <c r="D202">
        <v>4.6500000000000003E-4</v>
      </c>
      <c r="E202">
        <v>8.7000000000000001E-5</v>
      </c>
      <c r="F202">
        <v>4.3000000000000002E-5</v>
      </c>
    </row>
    <row r="203" spans="1:6" x14ac:dyDescent="0.25">
      <c r="A203" t="s">
        <v>212</v>
      </c>
      <c r="B203">
        <v>1215817200</v>
      </c>
      <c r="C203">
        <v>6.9999999999999999E-6</v>
      </c>
      <c r="D203">
        <v>4.5800000000000002E-4</v>
      </c>
      <c r="E203">
        <v>7.3999999999999996E-5</v>
      </c>
      <c r="F203">
        <v>2.3E-5</v>
      </c>
    </row>
    <row r="204" spans="1:6" x14ac:dyDescent="0.25">
      <c r="A204" t="s">
        <v>213</v>
      </c>
      <c r="B204">
        <v>1216422000</v>
      </c>
      <c r="C204">
        <v>1.4E-5</v>
      </c>
      <c r="D204">
        <v>4.5100000000000001E-4</v>
      </c>
      <c r="E204">
        <v>6.3999999999999997E-5</v>
      </c>
      <c r="F204">
        <v>1.5999999999999999E-5</v>
      </c>
    </row>
    <row r="205" spans="1:6" x14ac:dyDescent="0.25">
      <c r="A205" t="s">
        <v>214</v>
      </c>
      <c r="B205">
        <v>1217026800</v>
      </c>
      <c r="C205">
        <v>0</v>
      </c>
      <c r="D205">
        <v>4.44E-4</v>
      </c>
      <c r="E205">
        <v>5.3999999999999998E-5</v>
      </c>
      <c r="F205">
        <v>6.9999999999999999E-6</v>
      </c>
    </row>
    <row r="206" spans="1:6" x14ac:dyDescent="0.25">
      <c r="A206" t="s">
        <v>215</v>
      </c>
      <c r="B206">
        <v>1217631600</v>
      </c>
      <c r="C206">
        <v>0</v>
      </c>
      <c r="D206">
        <v>4.3800000000000002E-4</v>
      </c>
      <c r="E206">
        <v>4.5000000000000003E-5</v>
      </c>
      <c r="F206">
        <v>3.0000000000000001E-6</v>
      </c>
    </row>
    <row r="207" spans="1:6" x14ac:dyDescent="0.25">
      <c r="A207" t="s">
        <v>216</v>
      </c>
      <c r="B207">
        <v>1218236400</v>
      </c>
      <c r="C207">
        <v>0</v>
      </c>
      <c r="D207">
        <v>4.3100000000000001E-4</v>
      </c>
      <c r="E207">
        <v>3.8000000000000002E-5</v>
      </c>
      <c r="F207">
        <v>9.9999999999999995E-7</v>
      </c>
    </row>
    <row r="208" spans="1:6" x14ac:dyDescent="0.25">
      <c r="A208" t="s">
        <v>217</v>
      </c>
      <c r="B208">
        <v>1218841200</v>
      </c>
      <c r="C208">
        <v>0</v>
      </c>
      <c r="D208">
        <v>4.2400000000000001E-4</v>
      </c>
      <c r="E208">
        <v>3.1999999999999999E-5</v>
      </c>
      <c r="F208">
        <v>0</v>
      </c>
    </row>
    <row r="209" spans="1:6" x14ac:dyDescent="0.25">
      <c r="A209" t="s">
        <v>218</v>
      </c>
      <c r="B209">
        <v>1219446000</v>
      </c>
      <c r="C209">
        <v>1.5999999999999999E-5</v>
      </c>
      <c r="D209">
        <v>4.1800000000000002E-4</v>
      </c>
      <c r="E209">
        <v>2.9E-5</v>
      </c>
      <c r="F209">
        <v>1.2999999999999999E-5</v>
      </c>
    </row>
    <row r="210" spans="1:6" x14ac:dyDescent="0.25">
      <c r="A210" t="s">
        <v>219</v>
      </c>
      <c r="B210">
        <v>1220050800</v>
      </c>
      <c r="C210">
        <v>7.4999999999999993E-5</v>
      </c>
      <c r="D210">
        <v>4.1300000000000001E-4</v>
      </c>
      <c r="E210">
        <v>3.6999999999999998E-5</v>
      </c>
      <c r="F210">
        <v>5.3999999999999998E-5</v>
      </c>
    </row>
    <row r="211" spans="1:6" x14ac:dyDescent="0.25">
      <c r="A211" t="s">
        <v>220</v>
      </c>
      <c r="B211">
        <v>1220655600</v>
      </c>
      <c r="C211">
        <v>1.2E-4</v>
      </c>
      <c r="D211">
        <v>4.08E-4</v>
      </c>
      <c r="E211">
        <v>5.1E-5</v>
      </c>
      <c r="F211">
        <v>9.7E-5</v>
      </c>
    </row>
    <row r="212" spans="1:6" x14ac:dyDescent="0.25">
      <c r="A212" t="s">
        <v>221</v>
      </c>
      <c r="B212">
        <v>1221260400</v>
      </c>
      <c r="C212">
        <v>4.4299999999999998E-4</v>
      </c>
      <c r="D212">
        <v>4.0900000000000002E-4</v>
      </c>
      <c r="E212">
        <v>1.12E-4</v>
      </c>
      <c r="F212">
        <v>2.7599999999999999E-4</v>
      </c>
    </row>
    <row r="213" spans="1:6" x14ac:dyDescent="0.25">
      <c r="A213" t="s">
        <v>222</v>
      </c>
      <c r="B213">
        <v>1221865200</v>
      </c>
      <c r="C213">
        <v>2.8699999999999998E-4</v>
      </c>
      <c r="D213">
        <v>4.0700000000000003E-4</v>
      </c>
      <c r="E213">
        <v>1.4100000000000001E-4</v>
      </c>
      <c r="F213">
        <v>2.9399999999999999E-4</v>
      </c>
    </row>
    <row r="214" spans="1:6" x14ac:dyDescent="0.25">
      <c r="A214" t="s">
        <v>223</v>
      </c>
      <c r="B214">
        <v>1222470000</v>
      </c>
      <c r="C214">
        <v>2.4000000000000001E-4</v>
      </c>
      <c r="D214">
        <v>4.0400000000000001E-4</v>
      </c>
      <c r="E214">
        <v>1.55E-4</v>
      </c>
      <c r="F214">
        <v>2.3499999999999999E-4</v>
      </c>
    </row>
    <row r="215" spans="1:6" x14ac:dyDescent="0.25">
      <c r="A215" t="s">
        <v>224</v>
      </c>
      <c r="B215">
        <v>1223074800</v>
      </c>
      <c r="C215">
        <v>1.3899999999999999E-4</v>
      </c>
      <c r="D215">
        <v>4.0000000000000002E-4</v>
      </c>
      <c r="E215">
        <v>1.5200000000000001E-4</v>
      </c>
      <c r="F215">
        <v>1.7899999999999999E-4</v>
      </c>
    </row>
    <row r="216" spans="1:6" x14ac:dyDescent="0.25">
      <c r="A216" t="s">
        <v>225</v>
      </c>
      <c r="B216">
        <v>1223679600</v>
      </c>
      <c r="C216">
        <v>1.3899999999999999E-4</v>
      </c>
      <c r="D216">
        <v>3.9599999999999998E-4</v>
      </c>
      <c r="E216">
        <v>1.4999999999999999E-4</v>
      </c>
      <c r="F216">
        <v>1.5100000000000001E-4</v>
      </c>
    </row>
    <row r="217" spans="1:6" x14ac:dyDescent="0.25">
      <c r="A217" t="s">
        <v>226</v>
      </c>
      <c r="B217">
        <v>1224284400</v>
      </c>
      <c r="C217">
        <v>2.3800000000000001E-4</v>
      </c>
      <c r="D217">
        <v>3.9399999999999998E-4</v>
      </c>
      <c r="E217">
        <v>1.64E-4</v>
      </c>
      <c r="F217">
        <v>2.13E-4</v>
      </c>
    </row>
    <row r="218" spans="1:6" x14ac:dyDescent="0.25">
      <c r="A218" t="s">
        <v>227</v>
      </c>
      <c r="B218">
        <v>1224889200</v>
      </c>
      <c r="C218">
        <v>1.7899999999999999E-4</v>
      </c>
      <c r="D218">
        <v>3.8999999999999999E-4</v>
      </c>
      <c r="E218">
        <v>1.66E-4</v>
      </c>
      <c r="F218">
        <v>1.7899999999999999E-4</v>
      </c>
    </row>
    <row r="219" spans="1:6" x14ac:dyDescent="0.25">
      <c r="A219" t="s">
        <v>228</v>
      </c>
      <c r="B219">
        <v>1225494000</v>
      </c>
      <c r="C219">
        <v>9.1000000000000003E-5</v>
      </c>
      <c r="D219">
        <v>3.86E-4</v>
      </c>
      <c r="E219">
        <v>1.54E-4</v>
      </c>
      <c r="F219">
        <v>1.2799999999999999E-4</v>
      </c>
    </row>
    <row r="220" spans="1:6" x14ac:dyDescent="0.25">
      <c r="A220" t="s">
        <v>229</v>
      </c>
      <c r="B220">
        <v>1226102400</v>
      </c>
      <c r="C220">
        <v>3.6000000000000002E-4</v>
      </c>
      <c r="D220">
        <v>3.8499999999999998E-4</v>
      </c>
      <c r="E220">
        <v>1.85E-4</v>
      </c>
      <c r="F220">
        <v>2.2800000000000001E-4</v>
      </c>
    </row>
    <row r="221" spans="1:6" x14ac:dyDescent="0.25">
      <c r="A221" t="s">
        <v>230</v>
      </c>
      <c r="B221">
        <v>1226707200</v>
      </c>
      <c r="C221">
        <v>1.21E-4</v>
      </c>
      <c r="D221">
        <v>3.8099999999999999E-4</v>
      </c>
      <c r="E221">
        <v>1.75E-4</v>
      </c>
      <c r="F221">
        <v>1.65E-4</v>
      </c>
    </row>
    <row r="222" spans="1:6" x14ac:dyDescent="0.25">
      <c r="A222" t="s">
        <v>231</v>
      </c>
      <c r="B222">
        <v>1227312000</v>
      </c>
      <c r="C222">
        <v>2.6899999999999998E-4</v>
      </c>
      <c r="D222">
        <v>3.79E-4</v>
      </c>
      <c r="E222">
        <v>1.9000000000000001E-4</v>
      </c>
      <c r="F222">
        <v>2.3699999999999999E-4</v>
      </c>
    </row>
    <row r="223" spans="1:6" x14ac:dyDescent="0.25">
      <c r="A223" t="s">
        <v>232</v>
      </c>
      <c r="B223">
        <v>1227916800</v>
      </c>
      <c r="C223">
        <v>2.5700000000000001E-4</v>
      </c>
      <c r="D223">
        <v>3.77E-4</v>
      </c>
      <c r="E223">
        <v>2.0100000000000001E-4</v>
      </c>
      <c r="F223">
        <v>2.42E-4</v>
      </c>
    </row>
    <row r="224" spans="1:6" x14ac:dyDescent="0.25">
      <c r="A224" t="s">
        <v>233</v>
      </c>
      <c r="B224">
        <v>1228521600</v>
      </c>
      <c r="C224">
        <v>6.3E-5</v>
      </c>
      <c r="D224">
        <v>3.7300000000000001E-4</v>
      </c>
      <c r="E224">
        <v>1.7899999999999999E-4</v>
      </c>
      <c r="F224">
        <v>1.3899999999999999E-4</v>
      </c>
    </row>
    <row r="225" spans="1:6" x14ac:dyDescent="0.25">
      <c r="A225" t="s">
        <v>234</v>
      </c>
      <c r="B225">
        <v>1229126400</v>
      </c>
      <c r="C225">
        <v>1.65E-4</v>
      </c>
      <c r="D225">
        <v>3.6900000000000002E-4</v>
      </c>
      <c r="E225">
        <v>1.75E-4</v>
      </c>
      <c r="F225">
        <v>1.3999999999999999E-4</v>
      </c>
    </row>
    <row r="226" spans="1:6" x14ac:dyDescent="0.25">
      <c r="A226" t="s">
        <v>235</v>
      </c>
      <c r="B226">
        <v>1229731200</v>
      </c>
      <c r="C226">
        <v>1.7200000000000001E-4</v>
      </c>
      <c r="D226">
        <v>3.6600000000000001E-4</v>
      </c>
      <c r="E226">
        <v>1.75E-4</v>
      </c>
      <c r="F226">
        <v>1.6899999999999999E-4</v>
      </c>
    </row>
    <row r="227" spans="1:6" x14ac:dyDescent="0.25">
      <c r="A227" t="s">
        <v>236</v>
      </c>
      <c r="B227">
        <v>1230336000</v>
      </c>
      <c r="C227">
        <v>4.0299999999999998E-4</v>
      </c>
      <c r="D227">
        <v>3.6699999999999998E-4</v>
      </c>
      <c r="E227">
        <v>2.13E-4</v>
      </c>
      <c r="F227">
        <v>3.3E-4</v>
      </c>
    </row>
    <row r="228" spans="1:6" x14ac:dyDescent="0.25">
      <c r="A228" t="s">
        <v>237</v>
      </c>
      <c r="B228">
        <v>1230940800</v>
      </c>
      <c r="C228">
        <v>1.5629999999999999E-3</v>
      </c>
      <c r="D228">
        <v>3.8499999999999998E-4</v>
      </c>
      <c r="E228">
        <v>4.3600000000000003E-4</v>
      </c>
      <c r="F228">
        <v>1.175E-3</v>
      </c>
    </row>
    <row r="229" spans="1:6" x14ac:dyDescent="0.25">
      <c r="A229" t="s">
        <v>238</v>
      </c>
      <c r="B229">
        <v>1231545600</v>
      </c>
      <c r="C229">
        <v>5.7499999999999999E-4</v>
      </c>
      <c r="D229">
        <v>3.88E-4</v>
      </c>
      <c r="E229">
        <v>4.5899999999999999E-4</v>
      </c>
      <c r="F229">
        <v>8.3699999999999996E-4</v>
      </c>
    </row>
    <row r="230" spans="1:6" x14ac:dyDescent="0.25">
      <c r="A230" t="s">
        <v>239</v>
      </c>
      <c r="B230">
        <v>1232150400</v>
      </c>
      <c r="C230">
        <v>2.0330000000000001E-3</v>
      </c>
      <c r="D230">
        <v>4.1300000000000001E-4</v>
      </c>
      <c r="E230">
        <v>7.0799999999999997E-4</v>
      </c>
      <c r="F230">
        <v>1.493E-3</v>
      </c>
    </row>
    <row r="231" spans="1:6" x14ac:dyDescent="0.25">
      <c r="A231" t="s">
        <v>240</v>
      </c>
      <c r="B231">
        <v>1232755200</v>
      </c>
      <c r="C231">
        <v>1.2520000000000001E-3</v>
      </c>
      <c r="D231">
        <v>4.26E-4</v>
      </c>
      <c r="E231">
        <v>7.9299999999999998E-4</v>
      </c>
      <c r="F231">
        <v>1.3290000000000001E-3</v>
      </c>
    </row>
    <row r="232" spans="1:6" x14ac:dyDescent="0.25">
      <c r="A232" t="s">
        <v>241</v>
      </c>
      <c r="B232">
        <v>1233360000</v>
      </c>
      <c r="C232">
        <v>1.704E-3</v>
      </c>
      <c r="D232">
        <v>4.46E-4</v>
      </c>
      <c r="E232">
        <v>9.3800000000000003E-4</v>
      </c>
      <c r="F232">
        <v>1.5319999999999999E-3</v>
      </c>
    </row>
    <row r="233" spans="1:6" x14ac:dyDescent="0.25">
      <c r="A233" t="s">
        <v>242</v>
      </c>
      <c r="B233">
        <v>1233964800</v>
      </c>
      <c r="C233">
        <v>1.137E-3</v>
      </c>
      <c r="D233">
        <v>4.5600000000000003E-4</v>
      </c>
      <c r="E233">
        <v>9.7099999999999997E-4</v>
      </c>
      <c r="F233">
        <v>1.3370000000000001E-3</v>
      </c>
    </row>
    <row r="234" spans="1:6" x14ac:dyDescent="0.25">
      <c r="A234" t="s">
        <v>243</v>
      </c>
      <c r="B234">
        <v>1234569600</v>
      </c>
      <c r="C234">
        <v>1.3960000000000001E-3</v>
      </c>
      <c r="D234">
        <v>4.7100000000000001E-4</v>
      </c>
      <c r="E234">
        <v>1.034E-3</v>
      </c>
      <c r="F234">
        <v>1.2960000000000001E-3</v>
      </c>
    </row>
    <row r="235" spans="1:6" x14ac:dyDescent="0.25">
      <c r="A235" t="s">
        <v>244</v>
      </c>
      <c r="B235">
        <v>1235174400</v>
      </c>
      <c r="C235">
        <v>2E-3</v>
      </c>
      <c r="D235">
        <v>4.9399999999999997E-4</v>
      </c>
      <c r="E235">
        <v>1.1900000000000001E-3</v>
      </c>
      <c r="F235">
        <v>1.7440000000000001E-3</v>
      </c>
    </row>
    <row r="236" spans="1:6" x14ac:dyDescent="0.25">
      <c r="A236" t="s">
        <v>245</v>
      </c>
      <c r="B236">
        <v>1235779200</v>
      </c>
      <c r="C236">
        <v>1.098E-3</v>
      </c>
      <c r="D236">
        <v>5.0299999999999997E-4</v>
      </c>
      <c r="E236">
        <v>1.1689999999999999E-3</v>
      </c>
      <c r="F236">
        <v>1.2689999999999999E-3</v>
      </c>
    </row>
    <row r="237" spans="1:6" x14ac:dyDescent="0.25">
      <c r="A237" t="s">
        <v>246</v>
      </c>
      <c r="B237">
        <v>1236384000</v>
      </c>
      <c r="C237">
        <v>4.0999999999999999E-4</v>
      </c>
      <c r="D237">
        <v>5.0199999999999995E-4</v>
      </c>
      <c r="E237">
        <v>1.049E-3</v>
      </c>
      <c r="F237">
        <v>8.0599999999999997E-4</v>
      </c>
    </row>
    <row r="238" spans="1:6" x14ac:dyDescent="0.25">
      <c r="A238" t="s">
        <v>247</v>
      </c>
      <c r="B238">
        <v>1236985200</v>
      </c>
      <c r="C238">
        <v>9.9999999999999995E-7</v>
      </c>
      <c r="D238">
        <v>4.9399999999999997E-4</v>
      </c>
      <c r="E238">
        <v>8.8199999999999997E-4</v>
      </c>
      <c r="F238">
        <v>3.4099999999999999E-4</v>
      </c>
    </row>
    <row r="239" spans="1:6" x14ac:dyDescent="0.25">
      <c r="A239" t="s">
        <v>248</v>
      </c>
      <c r="B239">
        <v>1237590000</v>
      </c>
      <c r="C239">
        <v>9.9999999999999995E-7</v>
      </c>
      <c r="D239">
        <v>4.8700000000000002E-4</v>
      </c>
      <c r="E239">
        <v>7.3999999999999999E-4</v>
      </c>
      <c r="F239">
        <v>1.44E-4</v>
      </c>
    </row>
    <row r="240" spans="1:6" x14ac:dyDescent="0.25">
      <c r="A240" t="s">
        <v>249</v>
      </c>
      <c r="B240">
        <v>1238194800</v>
      </c>
      <c r="C240">
        <v>1.2999999999999999E-5</v>
      </c>
      <c r="D240">
        <v>4.7899999999999999E-4</v>
      </c>
      <c r="E240">
        <v>6.2299999999999996E-4</v>
      </c>
      <c r="F240">
        <v>6.8999999999999997E-5</v>
      </c>
    </row>
    <row r="241" spans="1:6" x14ac:dyDescent="0.25">
      <c r="A241" t="s">
        <v>250</v>
      </c>
      <c r="B241">
        <v>1238799600</v>
      </c>
      <c r="C241">
        <v>0</v>
      </c>
      <c r="D241">
        <v>4.7199999999999998E-4</v>
      </c>
      <c r="E241">
        <v>5.2300000000000003E-4</v>
      </c>
      <c r="F241">
        <v>2.9E-5</v>
      </c>
    </row>
    <row r="242" spans="1:6" x14ac:dyDescent="0.25">
      <c r="A242" t="s">
        <v>251</v>
      </c>
      <c r="B242">
        <v>1239404400</v>
      </c>
      <c r="C242">
        <v>3.1999999999999999E-5</v>
      </c>
      <c r="D242">
        <v>4.6500000000000003E-4</v>
      </c>
      <c r="E242">
        <v>4.44E-4</v>
      </c>
      <c r="F242">
        <v>3.4999999999999997E-5</v>
      </c>
    </row>
    <row r="243" spans="1:6" x14ac:dyDescent="0.25">
      <c r="A243" t="s">
        <v>252</v>
      </c>
      <c r="B243">
        <v>1240009200</v>
      </c>
      <c r="C243">
        <v>2.3E-5</v>
      </c>
      <c r="D243">
        <v>4.5800000000000002E-4</v>
      </c>
      <c r="E243">
        <v>3.77E-4</v>
      </c>
      <c r="F243">
        <v>2.9E-5</v>
      </c>
    </row>
    <row r="244" spans="1:6" x14ac:dyDescent="0.25">
      <c r="A244" t="s">
        <v>253</v>
      </c>
      <c r="B244">
        <v>1240614000</v>
      </c>
      <c r="C244">
        <v>2.4000000000000001E-5</v>
      </c>
      <c r="D244">
        <v>4.5199999999999998E-4</v>
      </c>
      <c r="E244">
        <v>3.2000000000000003E-4</v>
      </c>
      <c r="F244">
        <v>2.3E-5</v>
      </c>
    </row>
    <row r="245" spans="1:6" x14ac:dyDescent="0.25">
      <c r="A245" t="s">
        <v>254</v>
      </c>
      <c r="B245">
        <v>1241218800</v>
      </c>
      <c r="C245">
        <v>2.0999999999999999E-5</v>
      </c>
      <c r="D245">
        <v>4.4499999999999997E-4</v>
      </c>
      <c r="E245">
        <v>2.72E-4</v>
      </c>
      <c r="F245">
        <v>2.1999999999999999E-5</v>
      </c>
    </row>
    <row r="246" spans="1:6" x14ac:dyDescent="0.25">
      <c r="A246" t="s">
        <v>255</v>
      </c>
      <c r="B246">
        <v>1241823600</v>
      </c>
      <c r="C246">
        <v>5.1999999999999997E-5</v>
      </c>
      <c r="D246">
        <v>4.3899999999999999E-4</v>
      </c>
      <c r="E246">
        <v>2.3699999999999999E-4</v>
      </c>
      <c r="F246">
        <v>4.0000000000000003E-5</v>
      </c>
    </row>
    <row r="247" spans="1:6" x14ac:dyDescent="0.25">
      <c r="A247" t="s">
        <v>256</v>
      </c>
      <c r="B247">
        <v>1242428400</v>
      </c>
      <c r="C247">
        <v>2.0999999999999999E-5</v>
      </c>
      <c r="D247">
        <v>4.3199999999999998E-4</v>
      </c>
      <c r="E247">
        <v>2.02E-4</v>
      </c>
      <c r="F247">
        <v>2.5999999999999998E-5</v>
      </c>
    </row>
    <row r="248" spans="1:6" x14ac:dyDescent="0.25">
      <c r="A248" t="s">
        <v>257</v>
      </c>
      <c r="B248">
        <v>1243033200</v>
      </c>
      <c r="C248">
        <v>5.0000000000000004E-6</v>
      </c>
      <c r="D248">
        <v>4.26E-4</v>
      </c>
      <c r="E248">
        <v>1.7000000000000001E-4</v>
      </c>
      <c r="F248">
        <v>1.2999999999999999E-5</v>
      </c>
    </row>
    <row r="249" spans="1:6" x14ac:dyDescent="0.25">
      <c r="A249" t="s">
        <v>258</v>
      </c>
      <c r="B249">
        <v>1243638000</v>
      </c>
      <c r="C249">
        <v>3.0000000000000001E-6</v>
      </c>
      <c r="D249">
        <v>4.1899999999999999E-4</v>
      </c>
      <c r="E249">
        <v>1.4300000000000001E-4</v>
      </c>
      <c r="F249">
        <v>6.9999999999999999E-6</v>
      </c>
    </row>
    <row r="250" spans="1:6" x14ac:dyDescent="0.25">
      <c r="A250" t="s">
        <v>259</v>
      </c>
      <c r="B250">
        <v>1244242800</v>
      </c>
      <c r="C250">
        <v>0</v>
      </c>
      <c r="D250">
        <v>4.1300000000000001E-4</v>
      </c>
      <c r="E250">
        <v>1.2E-4</v>
      </c>
      <c r="F250">
        <v>3.0000000000000001E-6</v>
      </c>
    </row>
    <row r="251" spans="1:6" x14ac:dyDescent="0.25">
      <c r="A251" t="s">
        <v>260</v>
      </c>
      <c r="B251">
        <v>1244847600</v>
      </c>
      <c r="C251">
        <v>9.9999999999999995E-7</v>
      </c>
      <c r="D251">
        <v>4.0700000000000003E-4</v>
      </c>
      <c r="E251">
        <v>1.01E-4</v>
      </c>
      <c r="F251">
        <v>1.9999999999999999E-6</v>
      </c>
    </row>
    <row r="252" spans="1:6" x14ac:dyDescent="0.25">
      <c r="A252" t="s">
        <v>261</v>
      </c>
      <c r="B252">
        <v>1245452400</v>
      </c>
      <c r="C252">
        <v>0</v>
      </c>
      <c r="D252">
        <v>4.0000000000000002E-4</v>
      </c>
      <c r="E252">
        <v>8.5000000000000006E-5</v>
      </c>
      <c r="F252">
        <v>9.9999999999999995E-7</v>
      </c>
    </row>
    <row r="253" spans="1:6" x14ac:dyDescent="0.25">
      <c r="A253" t="s">
        <v>262</v>
      </c>
      <c r="B253">
        <v>1246057200</v>
      </c>
      <c r="C253">
        <v>9.9999999999999995E-7</v>
      </c>
      <c r="D253">
        <v>3.9399999999999998E-4</v>
      </c>
      <c r="E253">
        <v>7.1000000000000005E-5</v>
      </c>
      <c r="F253">
        <v>9.9999999999999995E-7</v>
      </c>
    </row>
    <row r="254" spans="1:6" x14ac:dyDescent="0.25">
      <c r="A254" t="s">
        <v>263</v>
      </c>
      <c r="B254">
        <v>1246662000</v>
      </c>
      <c r="C254">
        <v>0</v>
      </c>
      <c r="D254">
        <v>3.88E-4</v>
      </c>
      <c r="E254">
        <v>6.0000000000000002E-5</v>
      </c>
      <c r="F254">
        <v>0</v>
      </c>
    </row>
    <row r="255" spans="1:6" x14ac:dyDescent="0.25">
      <c r="A255" t="s">
        <v>264</v>
      </c>
      <c r="B255">
        <v>1247266800</v>
      </c>
      <c r="C255">
        <v>0</v>
      </c>
      <c r="D255">
        <v>3.8200000000000002E-4</v>
      </c>
      <c r="E255">
        <v>5.0000000000000002E-5</v>
      </c>
      <c r="F255">
        <v>0</v>
      </c>
    </row>
    <row r="256" spans="1:6" x14ac:dyDescent="0.25">
      <c r="A256" t="s">
        <v>265</v>
      </c>
      <c r="B256">
        <v>1247871600</v>
      </c>
      <c r="C256">
        <v>9.9999999999999995E-7</v>
      </c>
      <c r="D256">
        <v>3.7599999999999998E-4</v>
      </c>
      <c r="E256">
        <v>4.1999999999999998E-5</v>
      </c>
      <c r="F256">
        <v>0</v>
      </c>
    </row>
    <row r="257" spans="1:6" x14ac:dyDescent="0.25">
      <c r="A257" t="s">
        <v>266</v>
      </c>
      <c r="B257">
        <v>1248476400</v>
      </c>
      <c r="C257">
        <v>0</v>
      </c>
      <c r="D257">
        <v>3.6999999999999999E-4</v>
      </c>
      <c r="E257">
        <v>3.6000000000000001E-5</v>
      </c>
      <c r="F257">
        <v>0</v>
      </c>
    </row>
    <row r="258" spans="1:6" x14ac:dyDescent="0.25">
      <c r="A258" t="s">
        <v>267</v>
      </c>
      <c r="B258">
        <v>1249081200</v>
      </c>
      <c r="C258">
        <v>0</v>
      </c>
      <c r="D258">
        <v>3.6499999999999998E-4</v>
      </c>
      <c r="E258">
        <v>3.0000000000000001E-5</v>
      </c>
      <c r="F258">
        <v>0</v>
      </c>
    </row>
    <row r="259" spans="1:6" x14ac:dyDescent="0.25">
      <c r="A259" t="s">
        <v>268</v>
      </c>
      <c r="B259">
        <v>1249686000</v>
      </c>
      <c r="C259">
        <v>9.9999999999999995E-7</v>
      </c>
      <c r="D259">
        <v>3.59E-4</v>
      </c>
      <c r="E259">
        <v>2.5000000000000001E-5</v>
      </c>
      <c r="F259">
        <v>9.9999999999999995E-7</v>
      </c>
    </row>
    <row r="260" spans="1:6" x14ac:dyDescent="0.25">
      <c r="A260" t="s">
        <v>269</v>
      </c>
      <c r="B260">
        <v>1250290800</v>
      </c>
      <c r="C260">
        <v>0</v>
      </c>
      <c r="D260">
        <v>3.5399999999999999E-4</v>
      </c>
      <c r="E260">
        <v>2.0999999999999999E-5</v>
      </c>
      <c r="F260">
        <v>0</v>
      </c>
    </row>
    <row r="261" spans="1:6" x14ac:dyDescent="0.25">
      <c r="A261" t="s">
        <v>270</v>
      </c>
      <c r="B261">
        <v>1250895600</v>
      </c>
      <c r="C261">
        <v>0</v>
      </c>
      <c r="D261">
        <v>3.48E-4</v>
      </c>
      <c r="E261">
        <v>1.8E-5</v>
      </c>
      <c r="F261">
        <v>0</v>
      </c>
    </row>
    <row r="262" spans="1:6" x14ac:dyDescent="0.25">
      <c r="A262" t="s">
        <v>271</v>
      </c>
      <c r="B262">
        <v>1251500400</v>
      </c>
      <c r="C262">
        <v>0</v>
      </c>
      <c r="D262">
        <v>3.4299999999999999E-4</v>
      </c>
      <c r="E262">
        <v>1.5E-5</v>
      </c>
      <c r="F262">
        <v>0</v>
      </c>
    </row>
    <row r="263" spans="1:6" x14ac:dyDescent="0.25">
      <c r="A263" t="s">
        <v>272</v>
      </c>
      <c r="B263">
        <v>1252105200</v>
      </c>
      <c r="C263">
        <v>3.0000000000000001E-6</v>
      </c>
      <c r="D263">
        <v>3.3700000000000001E-4</v>
      </c>
      <c r="E263">
        <v>1.2999999999999999E-5</v>
      </c>
      <c r="F263">
        <v>1.9999999999999999E-6</v>
      </c>
    </row>
    <row r="264" spans="1:6" x14ac:dyDescent="0.25">
      <c r="A264" t="s">
        <v>273</v>
      </c>
      <c r="B264">
        <v>1252710000</v>
      </c>
      <c r="C264">
        <v>3.0000000000000001E-6</v>
      </c>
      <c r="D264">
        <v>3.3199999999999999E-4</v>
      </c>
      <c r="E264">
        <v>1.2E-5</v>
      </c>
      <c r="F264">
        <v>3.0000000000000001E-6</v>
      </c>
    </row>
    <row r="265" spans="1:6" x14ac:dyDescent="0.25">
      <c r="A265" t="s">
        <v>274</v>
      </c>
      <c r="B265">
        <v>1253314800</v>
      </c>
      <c r="C265">
        <v>0</v>
      </c>
      <c r="D265">
        <v>3.2699999999999998E-4</v>
      </c>
      <c r="E265">
        <v>1.0000000000000001E-5</v>
      </c>
      <c r="F265">
        <v>9.9999999999999995E-7</v>
      </c>
    </row>
    <row r="266" spans="1:6" x14ac:dyDescent="0.25">
      <c r="A266" t="s">
        <v>275</v>
      </c>
      <c r="B266">
        <v>1253919600</v>
      </c>
      <c r="C266">
        <v>0</v>
      </c>
      <c r="D266">
        <v>3.2200000000000002E-4</v>
      </c>
      <c r="E266">
        <v>7.9999999999999996E-6</v>
      </c>
      <c r="F266">
        <v>9.9999999999999995E-7</v>
      </c>
    </row>
    <row r="267" spans="1:6" x14ac:dyDescent="0.25">
      <c r="A267" t="s">
        <v>276</v>
      </c>
      <c r="B267">
        <v>1254524400</v>
      </c>
      <c r="C267">
        <v>0</v>
      </c>
      <c r="D267">
        <v>3.1700000000000001E-4</v>
      </c>
      <c r="E267">
        <v>6.9999999999999999E-6</v>
      </c>
      <c r="F267">
        <v>0</v>
      </c>
    </row>
    <row r="268" spans="1:6" x14ac:dyDescent="0.25">
      <c r="A268" t="s">
        <v>277</v>
      </c>
      <c r="B268">
        <v>1255129200</v>
      </c>
      <c r="C268">
        <v>1.2E-5</v>
      </c>
      <c r="D268">
        <v>3.1199999999999999E-4</v>
      </c>
      <c r="E268">
        <v>7.9999999999999996E-6</v>
      </c>
      <c r="F268">
        <v>6.9999999999999999E-6</v>
      </c>
    </row>
    <row r="269" spans="1:6" x14ac:dyDescent="0.25">
      <c r="A269" t="s">
        <v>278</v>
      </c>
      <c r="B269">
        <v>1255734000</v>
      </c>
      <c r="C269">
        <v>3.0000000000000001E-6</v>
      </c>
      <c r="D269">
        <v>3.0800000000000001E-4</v>
      </c>
      <c r="E269">
        <v>6.9999999999999999E-6</v>
      </c>
      <c r="F269">
        <v>3.9999999999999998E-6</v>
      </c>
    </row>
    <row r="270" spans="1:6" x14ac:dyDescent="0.25">
      <c r="A270" t="s">
        <v>279</v>
      </c>
      <c r="B270">
        <v>1256338800</v>
      </c>
      <c r="C270">
        <v>0</v>
      </c>
      <c r="D270">
        <v>3.0299999999999999E-4</v>
      </c>
      <c r="E270">
        <v>6.0000000000000002E-6</v>
      </c>
      <c r="F270">
        <v>1.9999999999999999E-6</v>
      </c>
    </row>
    <row r="271" spans="1:6" x14ac:dyDescent="0.25">
      <c r="A271" t="s">
        <v>280</v>
      </c>
      <c r="B271">
        <v>1256943600</v>
      </c>
      <c r="C271">
        <v>9.9999999999999995E-7</v>
      </c>
      <c r="D271">
        <v>2.9799999999999998E-4</v>
      </c>
      <c r="E271">
        <v>5.0000000000000004E-6</v>
      </c>
      <c r="F271">
        <v>9.9999999999999995E-7</v>
      </c>
    </row>
    <row r="272" spans="1:6" x14ac:dyDescent="0.25">
      <c r="A272" t="s">
        <v>281</v>
      </c>
      <c r="B272">
        <v>1257552000</v>
      </c>
      <c r="C272">
        <v>1.0000000000000001E-5</v>
      </c>
      <c r="D272">
        <v>2.9399999999999999E-4</v>
      </c>
      <c r="E272">
        <v>6.0000000000000002E-6</v>
      </c>
      <c r="F272">
        <v>5.0000000000000004E-6</v>
      </c>
    </row>
    <row r="273" spans="1:6" x14ac:dyDescent="0.25">
      <c r="A273" t="s">
        <v>282</v>
      </c>
      <c r="B273">
        <v>1258156800</v>
      </c>
      <c r="C273">
        <v>9.9999999999999995E-7</v>
      </c>
      <c r="D273">
        <v>2.8899999999999998E-4</v>
      </c>
      <c r="E273">
        <v>5.0000000000000004E-6</v>
      </c>
      <c r="F273">
        <v>3.0000000000000001E-6</v>
      </c>
    </row>
    <row r="274" spans="1:6" x14ac:dyDescent="0.25">
      <c r="A274" t="s">
        <v>283</v>
      </c>
      <c r="B274">
        <v>1258761600</v>
      </c>
      <c r="C274">
        <v>3.0000000000000001E-6</v>
      </c>
      <c r="D274">
        <v>2.8499999999999999E-4</v>
      </c>
      <c r="E274">
        <v>5.0000000000000004E-6</v>
      </c>
      <c r="F274">
        <v>3.0000000000000001E-6</v>
      </c>
    </row>
    <row r="275" spans="1:6" x14ac:dyDescent="0.25">
      <c r="A275" t="s">
        <v>284</v>
      </c>
      <c r="B275">
        <v>1259366400</v>
      </c>
      <c r="C275">
        <v>3.0000000000000001E-6</v>
      </c>
      <c r="D275">
        <v>2.81E-4</v>
      </c>
      <c r="E275">
        <v>3.9999999999999998E-6</v>
      </c>
      <c r="F275">
        <v>3.0000000000000001E-6</v>
      </c>
    </row>
    <row r="276" spans="1:6" x14ac:dyDescent="0.25">
      <c r="A276" t="s">
        <v>285</v>
      </c>
      <c r="B276">
        <v>1259971200</v>
      </c>
      <c r="C276">
        <v>6.9999999999999999E-6</v>
      </c>
      <c r="D276">
        <v>2.7599999999999999E-4</v>
      </c>
      <c r="E276">
        <v>5.0000000000000004E-6</v>
      </c>
      <c r="F276">
        <v>5.0000000000000004E-6</v>
      </c>
    </row>
    <row r="277" spans="1:6" x14ac:dyDescent="0.25">
      <c r="A277" t="s">
        <v>286</v>
      </c>
      <c r="B277">
        <v>1260576000</v>
      </c>
      <c r="C277">
        <v>3.79E-4</v>
      </c>
      <c r="D277">
        <v>2.7799999999999998E-4</v>
      </c>
      <c r="E277">
        <v>6.4999999999999994E-5</v>
      </c>
      <c r="F277">
        <v>2.2800000000000001E-4</v>
      </c>
    </row>
    <row r="278" spans="1:6" x14ac:dyDescent="0.25">
      <c r="A278" t="s">
        <v>287</v>
      </c>
      <c r="B278">
        <v>1261180800</v>
      </c>
      <c r="C278">
        <v>5.0000000000000004E-6</v>
      </c>
      <c r="D278">
        <v>2.7399999999999999E-4</v>
      </c>
      <c r="E278">
        <v>5.5999999999999999E-5</v>
      </c>
      <c r="F278">
        <v>9.8999999999999994E-5</v>
      </c>
    </row>
    <row r="279" spans="1:6" x14ac:dyDescent="0.25">
      <c r="A279" t="s">
        <v>288</v>
      </c>
      <c r="B279">
        <v>1261785600</v>
      </c>
      <c r="C279">
        <v>1.9000000000000001E-5</v>
      </c>
      <c r="D279">
        <v>2.7E-4</v>
      </c>
      <c r="E279">
        <v>5.0000000000000002E-5</v>
      </c>
      <c r="F279">
        <v>5.3999999999999998E-5</v>
      </c>
    </row>
    <row r="280" spans="1:6" x14ac:dyDescent="0.25">
      <c r="A280" t="s">
        <v>289</v>
      </c>
      <c r="B280">
        <v>1262390400</v>
      </c>
      <c r="C280">
        <v>4.6E-5</v>
      </c>
      <c r="D280">
        <v>2.6600000000000001E-4</v>
      </c>
      <c r="E280">
        <v>4.8999999999999998E-5</v>
      </c>
      <c r="F280">
        <v>4.5000000000000003E-5</v>
      </c>
    </row>
    <row r="281" spans="1:6" x14ac:dyDescent="0.25">
      <c r="A281" t="s">
        <v>290</v>
      </c>
      <c r="B281">
        <v>1262995200</v>
      </c>
      <c r="C281">
        <v>4.1999999999999998E-5</v>
      </c>
      <c r="D281">
        <v>2.63E-4</v>
      </c>
      <c r="E281">
        <v>4.8000000000000001E-5</v>
      </c>
      <c r="F281">
        <v>4.3999999999999999E-5</v>
      </c>
    </row>
    <row r="282" spans="1:6" x14ac:dyDescent="0.25">
      <c r="A282" t="s">
        <v>291</v>
      </c>
      <c r="B282">
        <v>1263600000</v>
      </c>
      <c r="C282">
        <v>4.9600000000000002E-4</v>
      </c>
      <c r="D282">
        <v>2.6600000000000001E-4</v>
      </c>
      <c r="E282">
        <v>1.2E-4</v>
      </c>
      <c r="F282">
        <v>3.0600000000000001E-4</v>
      </c>
    </row>
    <row r="283" spans="1:6" x14ac:dyDescent="0.25">
      <c r="A283" t="s">
        <v>292</v>
      </c>
      <c r="B283">
        <v>1264204800</v>
      </c>
      <c r="C283">
        <v>2.8E-5</v>
      </c>
      <c r="D283">
        <v>2.63E-4</v>
      </c>
      <c r="E283">
        <v>1.05E-4</v>
      </c>
      <c r="F283">
        <v>1.4200000000000001E-4</v>
      </c>
    </row>
    <row r="284" spans="1:6" x14ac:dyDescent="0.25">
      <c r="A284" t="s">
        <v>293</v>
      </c>
      <c r="B284">
        <v>1264809600</v>
      </c>
      <c r="C284">
        <v>6.0000000000000002E-6</v>
      </c>
      <c r="D284">
        <v>2.5900000000000001E-4</v>
      </c>
      <c r="E284">
        <v>8.8999999999999995E-5</v>
      </c>
      <c r="F284">
        <v>6.2000000000000003E-5</v>
      </c>
    </row>
    <row r="285" spans="1:6" x14ac:dyDescent="0.25">
      <c r="A285" t="s">
        <v>294</v>
      </c>
      <c r="B285">
        <v>1265414400</v>
      </c>
      <c r="C285">
        <v>0</v>
      </c>
      <c r="D285">
        <v>2.5500000000000002E-4</v>
      </c>
      <c r="E285">
        <v>7.4999999999999993E-5</v>
      </c>
      <c r="F285">
        <v>2.5999999999999998E-5</v>
      </c>
    </row>
    <row r="286" spans="1:6" x14ac:dyDescent="0.25">
      <c r="A286" t="s">
        <v>295</v>
      </c>
      <c r="B286">
        <v>1266019200</v>
      </c>
      <c r="C286">
        <v>3.9999999999999998E-6</v>
      </c>
      <c r="D286">
        <v>2.5099999999999998E-4</v>
      </c>
      <c r="E286">
        <v>6.3E-5</v>
      </c>
      <c r="F286">
        <v>1.2999999999999999E-5</v>
      </c>
    </row>
    <row r="287" spans="1:6" x14ac:dyDescent="0.25">
      <c r="A287" t="s">
        <v>296</v>
      </c>
      <c r="B287">
        <v>1266624000</v>
      </c>
      <c r="C287">
        <v>3.0000000000000001E-6</v>
      </c>
      <c r="D287">
        <v>2.4699999999999999E-4</v>
      </c>
      <c r="E287">
        <v>5.3999999999999998E-5</v>
      </c>
      <c r="F287">
        <v>6.9999999999999999E-6</v>
      </c>
    </row>
    <row r="288" spans="1:6" x14ac:dyDescent="0.25">
      <c r="A288" t="s">
        <v>297</v>
      </c>
      <c r="B288">
        <v>1267228800</v>
      </c>
      <c r="C288">
        <v>3.0000000000000001E-6</v>
      </c>
      <c r="D288">
        <v>2.43E-4</v>
      </c>
      <c r="E288">
        <v>4.6E-5</v>
      </c>
      <c r="F288">
        <v>5.0000000000000004E-6</v>
      </c>
    </row>
    <row r="289" spans="1:6" x14ac:dyDescent="0.25">
      <c r="A289" t="s">
        <v>298</v>
      </c>
      <c r="B289">
        <v>1267833600</v>
      </c>
      <c r="C289">
        <v>3.0000000000000001E-6</v>
      </c>
      <c r="D289">
        <v>2.4000000000000001E-4</v>
      </c>
      <c r="E289">
        <v>3.8999999999999999E-5</v>
      </c>
      <c r="F289">
        <v>3.9999999999999998E-6</v>
      </c>
    </row>
    <row r="290" spans="1:6" x14ac:dyDescent="0.25">
      <c r="A290" t="s">
        <v>299</v>
      </c>
      <c r="B290">
        <v>1268434800</v>
      </c>
      <c r="C290">
        <v>6.0000000000000002E-6</v>
      </c>
      <c r="D290">
        <v>2.3599999999999999E-4</v>
      </c>
      <c r="E290">
        <v>3.4E-5</v>
      </c>
      <c r="F290">
        <v>5.0000000000000004E-6</v>
      </c>
    </row>
    <row r="291" spans="1:6" x14ac:dyDescent="0.25">
      <c r="A291" t="s">
        <v>300</v>
      </c>
      <c r="B291">
        <v>1269039600</v>
      </c>
      <c r="C291">
        <v>1.9999999999999999E-6</v>
      </c>
      <c r="D291">
        <v>2.32E-4</v>
      </c>
      <c r="E291">
        <v>2.8E-5</v>
      </c>
      <c r="F291">
        <v>3.0000000000000001E-6</v>
      </c>
    </row>
    <row r="292" spans="1:6" x14ac:dyDescent="0.25">
      <c r="A292" t="s">
        <v>301</v>
      </c>
      <c r="B292">
        <v>1269644400</v>
      </c>
      <c r="C292">
        <v>9.0000000000000002E-6</v>
      </c>
      <c r="D292">
        <v>2.2900000000000001E-4</v>
      </c>
      <c r="E292">
        <v>2.5000000000000001E-5</v>
      </c>
      <c r="F292">
        <v>6.9999999999999999E-6</v>
      </c>
    </row>
    <row r="293" spans="1:6" x14ac:dyDescent="0.25">
      <c r="A293" t="s">
        <v>302</v>
      </c>
      <c r="B293">
        <v>1270249200</v>
      </c>
      <c r="C293">
        <v>1.4E-5</v>
      </c>
      <c r="D293">
        <v>2.2599999999999999E-4</v>
      </c>
      <c r="E293">
        <v>2.3E-5</v>
      </c>
      <c r="F293">
        <v>1.0000000000000001E-5</v>
      </c>
    </row>
    <row r="294" spans="1:6" x14ac:dyDescent="0.25">
      <c r="A294" t="s">
        <v>303</v>
      </c>
      <c r="B294">
        <v>1270854000</v>
      </c>
      <c r="C294">
        <v>6.0000000000000002E-6</v>
      </c>
      <c r="D294">
        <v>2.22E-4</v>
      </c>
      <c r="E294">
        <v>2.0999999999999999E-5</v>
      </c>
      <c r="F294">
        <v>7.9999999999999996E-6</v>
      </c>
    </row>
    <row r="295" spans="1:6" x14ac:dyDescent="0.25">
      <c r="A295" t="s">
        <v>304</v>
      </c>
      <c r="B295">
        <v>1271458800</v>
      </c>
      <c r="C295">
        <v>6.0000000000000002E-6</v>
      </c>
      <c r="D295">
        <v>2.1900000000000001E-4</v>
      </c>
      <c r="E295">
        <v>1.8E-5</v>
      </c>
      <c r="F295">
        <v>6.9999999999999999E-6</v>
      </c>
    </row>
    <row r="296" spans="1:6" x14ac:dyDescent="0.25">
      <c r="A296" t="s">
        <v>305</v>
      </c>
      <c r="B296">
        <v>1272063600</v>
      </c>
      <c r="C296">
        <v>5.0000000000000004E-6</v>
      </c>
      <c r="D296">
        <v>2.1599999999999999E-4</v>
      </c>
      <c r="E296">
        <v>1.5999999999999999E-5</v>
      </c>
      <c r="F296">
        <v>6.0000000000000002E-6</v>
      </c>
    </row>
    <row r="297" spans="1:6" x14ac:dyDescent="0.25">
      <c r="A297" t="s">
        <v>306</v>
      </c>
      <c r="B297">
        <v>1272668400</v>
      </c>
      <c r="C297">
        <v>6.0000000000000002E-6</v>
      </c>
      <c r="D297">
        <v>2.12E-4</v>
      </c>
      <c r="E297">
        <v>1.4E-5</v>
      </c>
      <c r="F297">
        <v>6.0000000000000002E-6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2"/>
  <sheetViews>
    <sheetView workbookViewId="0"/>
    <sheetView workbookViewId="1"/>
  </sheetViews>
  <sheetFormatPr defaultColWidth="8.85546875" defaultRowHeight="15" x14ac:dyDescent="0.25"/>
  <cols>
    <col min="1" max="1" width="18.28515625" customWidth="1"/>
  </cols>
  <sheetData>
    <row r="2" spans="1:6" x14ac:dyDescent="0.25">
      <c r="A2" t="s">
        <v>7</v>
      </c>
      <c r="B2" t="s">
        <v>8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9.2E-5</v>
      </c>
      <c r="D8">
        <v>9.9999999999999995E-7</v>
      </c>
      <c r="E8">
        <v>1.0000000000000001E-5</v>
      </c>
      <c r="F8">
        <v>4.3999999999999999E-5</v>
      </c>
    </row>
    <row r="9" spans="1:6" x14ac:dyDescent="0.25">
      <c r="A9" t="s">
        <v>18</v>
      </c>
      <c r="B9">
        <v>1098486000</v>
      </c>
      <c r="C9">
        <v>2.8600000000000001E-4</v>
      </c>
      <c r="D9">
        <v>5.0000000000000004E-6</v>
      </c>
      <c r="E9">
        <v>5.3999999999999998E-5</v>
      </c>
      <c r="F9">
        <v>1.75E-4</v>
      </c>
    </row>
    <row r="10" spans="1:6" x14ac:dyDescent="0.25">
      <c r="A10" t="s">
        <v>19</v>
      </c>
      <c r="B10">
        <v>1099094400</v>
      </c>
      <c r="C10">
        <v>3.68E-4</v>
      </c>
      <c r="D10">
        <v>1.1E-5</v>
      </c>
      <c r="E10">
        <v>1.05E-4</v>
      </c>
      <c r="F10">
        <v>2.9399999999999999E-4</v>
      </c>
    </row>
    <row r="11" spans="1:6" x14ac:dyDescent="0.25">
      <c r="A11" t="s">
        <v>20</v>
      </c>
      <c r="B11">
        <v>1099699200</v>
      </c>
      <c r="C11">
        <v>2.1699999999999999E-4</v>
      </c>
      <c r="D11">
        <v>1.4E-5</v>
      </c>
      <c r="E11">
        <v>1.22E-4</v>
      </c>
      <c r="F11">
        <v>2.4699999999999999E-4</v>
      </c>
    </row>
    <row r="12" spans="1:6" x14ac:dyDescent="0.25">
      <c r="A12" t="s">
        <v>21</v>
      </c>
      <c r="B12">
        <v>1100304000</v>
      </c>
      <c r="C12">
        <v>5.2499999999999997E-4</v>
      </c>
      <c r="D12">
        <v>2.1999999999999999E-5</v>
      </c>
      <c r="E12">
        <v>1.8599999999999999E-4</v>
      </c>
      <c r="F12">
        <v>3.9899999999999999E-4</v>
      </c>
    </row>
    <row r="13" spans="1:6" x14ac:dyDescent="0.25">
      <c r="A13" t="s">
        <v>22</v>
      </c>
      <c r="B13">
        <v>1100908800</v>
      </c>
      <c r="C13">
        <v>5.7799999999999995E-4</v>
      </c>
      <c r="D13">
        <v>3.0000000000000001E-5</v>
      </c>
      <c r="E13">
        <v>2.4899999999999998E-4</v>
      </c>
      <c r="F13">
        <v>5.0000000000000001E-4</v>
      </c>
    </row>
    <row r="14" spans="1:6" x14ac:dyDescent="0.25">
      <c r="A14" t="s">
        <v>23</v>
      </c>
      <c r="B14">
        <v>1101513600</v>
      </c>
      <c r="C14">
        <v>6.4400000000000004E-4</v>
      </c>
      <c r="D14">
        <v>4.0000000000000003E-5</v>
      </c>
      <c r="E14">
        <v>3.1100000000000002E-4</v>
      </c>
      <c r="F14">
        <v>5.7499999999999999E-4</v>
      </c>
    </row>
    <row r="15" spans="1:6" x14ac:dyDescent="0.25">
      <c r="A15" t="s">
        <v>24</v>
      </c>
      <c r="B15">
        <v>1102118400</v>
      </c>
      <c r="C15">
        <v>5.5900000000000004E-4</v>
      </c>
      <c r="D15">
        <v>4.8000000000000001E-5</v>
      </c>
      <c r="E15">
        <v>3.5100000000000002E-4</v>
      </c>
      <c r="F15">
        <v>5.7799999999999995E-4</v>
      </c>
    </row>
    <row r="16" spans="1:6" x14ac:dyDescent="0.25">
      <c r="A16" t="s">
        <v>25</v>
      </c>
      <c r="B16">
        <v>1102723200</v>
      </c>
      <c r="C16">
        <v>5.1900000000000004E-4</v>
      </c>
      <c r="D16">
        <v>5.5000000000000002E-5</v>
      </c>
      <c r="E16">
        <v>3.7800000000000003E-4</v>
      </c>
      <c r="F16">
        <v>5.4299999999999997E-4</v>
      </c>
    </row>
    <row r="17" spans="1:6" x14ac:dyDescent="0.25">
      <c r="A17" t="s">
        <v>26</v>
      </c>
      <c r="B17">
        <v>1103328000</v>
      </c>
      <c r="C17">
        <v>5.7300000000000005E-4</v>
      </c>
      <c r="D17">
        <v>6.3E-5</v>
      </c>
      <c r="E17">
        <v>4.0900000000000002E-4</v>
      </c>
      <c r="F17">
        <v>5.5099999999999995E-4</v>
      </c>
    </row>
    <row r="18" spans="1:6" x14ac:dyDescent="0.25">
      <c r="A18" t="s">
        <v>27</v>
      </c>
      <c r="B18">
        <v>1103932800</v>
      </c>
      <c r="C18">
        <v>6.1600000000000001E-4</v>
      </c>
      <c r="D18">
        <v>7.1000000000000005E-5</v>
      </c>
      <c r="E18">
        <v>4.4099999999999999E-4</v>
      </c>
      <c r="F18">
        <v>5.7899999999999998E-4</v>
      </c>
    </row>
    <row r="19" spans="1:6" x14ac:dyDescent="0.25">
      <c r="A19" t="s">
        <v>28</v>
      </c>
      <c r="B19">
        <v>1104537600</v>
      </c>
      <c r="C19">
        <v>6.6399999999999999E-4</v>
      </c>
      <c r="D19">
        <v>8.1000000000000004E-5</v>
      </c>
      <c r="E19">
        <v>4.7699999999999999E-4</v>
      </c>
      <c r="F19">
        <v>6.3199999999999997E-4</v>
      </c>
    </row>
    <row r="20" spans="1:6" x14ac:dyDescent="0.25">
      <c r="A20" t="s">
        <v>29</v>
      </c>
      <c r="B20">
        <v>1105142400</v>
      </c>
      <c r="C20">
        <v>1.091E-3</v>
      </c>
      <c r="D20">
        <v>9.6000000000000002E-5</v>
      </c>
      <c r="E20">
        <v>5.7399999999999997E-4</v>
      </c>
      <c r="F20">
        <v>8.9099999999999997E-4</v>
      </c>
    </row>
    <row r="21" spans="1:6" x14ac:dyDescent="0.25">
      <c r="A21" t="s">
        <v>30</v>
      </c>
      <c r="B21">
        <v>1105747200</v>
      </c>
      <c r="C21">
        <v>1.1509999999999999E-3</v>
      </c>
      <c r="D21">
        <v>1.12E-4</v>
      </c>
      <c r="E21">
        <v>6.6799999999999997E-4</v>
      </c>
      <c r="F21">
        <v>1.0679999999999999E-3</v>
      </c>
    </row>
    <row r="22" spans="1:6" x14ac:dyDescent="0.25">
      <c r="A22" t="s">
        <v>31</v>
      </c>
      <c r="B22">
        <v>1106352000</v>
      </c>
      <c r="C22">
        <v>1.0189999999999999E-3</v>
      </c>
      <c r="D22">
        <v>1.26E-4</v>
      </c>
      <c r="E22">
        <v>7.2099999999999996E-4</v>
      </c>
      <c r="F22">
        <v>9.859999999999999E-4</v>
      </c>
    </row>
    <row r="23" spans="1:6" x14ac:dyDescent="0.25">
      <c r="A23" t="s">
        <v>32</v>
      </c>
      <c r="B23">
        <v>1106956800</v>
      </c>
      <c r="C23">
        <v>7.4700000000000005E-4</v>
      </c>
      <c r="D23">
        <v>1.36E-4</v>
      </c>
      <c r="E23">
        <v>7.2400000000000003E-4</v>
      </c>
      <c r="F23">
        <v>8.3699999999999996E-4</v>
      </c>
    </row>
    <row r="24" spans="1:6" x14ac:dyDescent="0.25">
      <c r="A24" t="s">
        <v>33</v>
      </c>
      <c r="B24">
        <v>1107561600</v>
      </c>
      <c r="C24">
        <v>6.4300000000000002E-4</v>
      </c>
      <c r="D24">
        <v>1.4300000000000001E-4</v>
      </c>
      <c r="E24">
        <v>7.1100000000000004E-4</v>
      </c>
      <c r="F24">
        <v>7.3899999999999997E-4</v>
      </c>
    </row>
    <row r="25" spans="1:6" x14ac:dyDescent="0.25">
      <c r="A25" t="s">
        <v>34</v>
      </c>
      <c r="B25">
        <v>1108166400</v>
      </c>
      <c r="C25">
        <v>5.8780000000000004E-3</v>
      </c>
      <c r="D25">
        <v>2.31E-4</v>
      </c>
      <c r="E25">
        <v>1.4809999999999999E-3</v>
      </c>
      <c r="F25">
        <v>2.7699999999999999E-3</v>
      </c>
    </row>
    <row r="26" spans="1:6" x14ac:dyDescent="0.25">
      <c r="A26" t="s">
        <v>35</v>
      </c>
      <c r="B26">
        <v>1108771200</v>
      </c>
      <c r="C26">
        <v>8.25E-4</v>
      </c>
      <c r="D26">
        <v>2.4000000000000001E-4</v>
      </c>
      <c r="E26">
        <v>1.3749999999999999E-3</v>
      </c>
      <c r="F26">
        <v>1.645E-3</v>
      </c>
    </row>
    <row r="27" spans="1:6" x14ac:dyDescent="0.25">
      <c r="A27" t="s">
        <v>36</v>
      </c>
      <c r="B27">
        <v>1109376000</v>
      </c>
      <c r="C27">
        <v>8.5099999999999998E-4</v>
      </c>
      <c r="D27">
        <v>2.4899999999999998E-4</v>
      </c>
      <c r="E27">
        <v>1.2899999999999999E-3</v>
      </c>
      <c r="F27">
        <v>1.1789999999999999E-3</v>
      </c>
    </row>
    <row r="28" spans="1:6" x14ac:dyDescent="0.25">
      <c r="A28" t="s">
        <v>37</v>
      </c>
      <c r="B28">
        <v>1109980800</v>
      </c>
      <c r="C28">
        <v>9.9400000000000009E-4</v>
      </c>
      <c r="D28">
        <v>2.61E-4</v>
      </c>
      <c r="E28">
        <v>1.242E-3</v>
      </c>
      <c r="F28">
        <v>1.0709999999999999E-3</v>
      </c>
    </row>
    <row r="29" spans="1:6" x14ac:dyDescent="0.25">
      <c r="A29" t="s">
        <v>38</v>
      </c>
      <c r="B29">
        <v>1110582000</v>
      </c>
      <c r="C29">
        <v>8.7500000000000002E-4</v>
      </c>
      <c r="D29">
        <v>2.7E-4</v>
      </c>
      <c r="E29">
        <v>1.183E-3</v>
      </c>
      <c r="F29">
        <v>9.5600000000000004E-4</v>
      </c>
    </row>
    <row r="30" spans="1:6" x14ac:dyDescent="0.25">
      <c r="A30" t="s">
        <v>39</v>
      </c>
      <c r="B30">
        <v>1111186800</v>
      </c>
      <c r="C30">
        <v>9.2500000000000004E-4</v>
      </c>
      <c r="D30">
        <v>2.7999999999999998E-4</v>
      </c>
      <c r="E30">
        <v>1.142E-3</v>
      </c>
      <c r="F30">
        <v>9.4899999999999997E-4</v>
      </c>
    </row>
    <row r="31" spans="1:6" x14ac:dyDescent="0.25">
      <c r="A31" t="s">
        <v>40</v>
      </c>
      <c r="B31">
        <v>1111791600</v>
      </c>
      <c r="C31">
        <v>1.8270000000000001E-3</v>
      </c>
      <c r="D31">
        <v>3.0400000000000002E-4</v>
      </c>
      <c r="E31">
        <v>1.2520000000000001E-3</v>
      </c>
      <c r="F31">
        <v>1.4829999999999999E-3</v>
      </c>
    </row>
    <row r="32" spans="1:6" x14ac:dyDescent="0.25">
      <c r="A32" t="s">
        <v>41</v>
      </c>
      <c r="B32">
        <v>1112396400</v>
      </c>
      <c r="C32">
        <v>1.3110000000000001E-3</v>
      </c>
      <c r="D32">
        <v>3.19E-4</v>
      </c>
      <c r="E32">
        <v>1.2600000000000001E-3</v>
      </c>
      <c r="F32">
        <v>1.369E-3</v>
      </c>
    </row>
    <row r="33" spans="1:6" x14ac:dyDescent="0.25">
      <c r="A33" t="s">
        <v>42</v>
      </c>
      <c r="B33">
        <v>1113001200</v>
      </c>
      <c r="C33">
        <v>1.4250000000000001E-3</v>
      </c>
      <c r="D33">
        <v>3.3599999999999998E-4</v>
      </c>
      <c r="E33">
        <v>1.284E-3</v>
      </c>
      <c r="F33">
        <v>1.3760000000000001E-3</v>
      </c>
    </row>
    <row r="34" spans="1:6" x14ac:dyDescent="0.25">
      <c r="A34" t="s">
        <v>43</v>
      </c>
      <c r="B34">
        <v>1113606000</v>
      </c>
      <c r="C34">
        <v>1.4139999999999999E-3</v>
      </c>
      <c r="D34">
        <v>3.5300000000000002E-4</v>
      </c>
      <c r="E34">
        <v>1.305E-3</v>
      </c>
      <c r="F34">
        <v>1.408E-3</v>
      </c>
    </row>
    <row r="35" spans="1:6" x14ac:dyDescent="0.25">
      <c r="A35" t="s">
        <v>44</v>
      </c>
      <c r="B35">
        <v>1114210800</v>
      </c>
      <c r="C35">
        <v>1.0449999999999999E-3</v>
      </c>
      <c r="D35">
        <v>3.6299999999999999E-4</v>
      </c>
      <c r="E35">
        <v>1.2620000000000001E-3</v>
      </c>
      <c r="F35">
        <v>1.188E-3</v>
      </c>
    </row>
    <row r="36" spans="1:6" x14ac:dyDescent="0.25">
      <c r="A36" t="s">
        <v>45</v>
      </c>
      <c r="B36">
        <v>1114815600</v>
      </c>
      <c r="C36">
        <v>7.6099999999999996E-4</v>
      </c>
      <c r="D36">
        <v>3.6900000000000002E-4</v>
      </c>
      <c r="E36">
        <v>1.181E-3</v>
      </c>
      <c r="F36">
        <v>9.3499999999999996E-4</v>
      </c>
    </row>
    <row r="37" spans="1:6" x14ac:dyDescent="0.25">
      <c r="A37" t="s">
        <v>46</v>
      </c>
      <c r="B37">
        <v>1115420400</v>
      </c>
      <c r="C37">
        <v>4.7100000000000001E-4</v>
      </c>
      <c r="D37">
        <v>3.7100000000000002E-4</v>
      </c>
      <c r="E37">
        <v>1.065E-3</v>
      </c>
      <c r="F37">
        <v>6.4999999999999997E-4</v>
      </c>
    </row>
    <row r="38" spans="1:6" x14ac:dyDescent="0.25">
      <c r="A38" t="s">
        <v>47</v>
      </c>
      <c r="B38">
        <v>1116025200</v>
      </c>
      <c r="C38">
        <v>4.7600000000000002E-4</v>
      </c>
      <c r="D38">
        <v>3.7300000000000001E-4</v>
      </c>
      <c r="E38">
        <v>9.7099999999999997E-4</v>
      </c>
      <c r="F38">
        <v>5.6800000000000004E-4</v>
      </c>
    </row>
    <row r="39" spans="1:6" x14ac:dyDescent="0.25">
      <c r="A39" t="s">
        <v>48</v>
      </c>
      <c r="B39">
        <v>1116630000</v>
      </c>
      <c r="C39">
        <v>6.1899999999999998E-4</v>
      </c>
      <c r="D39">
        <v>3.7599999999999998E-4</v>
      </c>
      <c r="E39">
        <v>9.1399999999999999E-4</v>
      </c>
      <c r="F39">
        <v>5.9299999999999999E-4</v>
      </c>
    </row>
    <row r="40" spans="1:6" x14ac:dyDescent="0.25">
      <c r="A40" t="s">
        <v>49</v>
      </c>
      <c r="B40">
        <v>1117234800</v>
      </c>
      <c r="C40">
        <v>6.8900000000000005E-4</v>
      </c>
      <c r="D40">
        <v>3.8099999999999999E-4</v>
      </c>
      <c r="E40">
        <v>8.7900000000000001E-4</v>
      </c>
      <c r="F40">
        <v>6.7400000000000001E-4</v>
      </c>
    </row>
    <row r="41" spans="1:6" x14ac:dyDescent="0.25">
      <c r="A41" t="s">
        <v>50</v>
      </c>
      <c r="B41">
        <v>1117839600</v>
      </c>
      <c r="C41">
        <v>4.7600000000000002E-4</v>
      </c>
      <c r="D41">
        <v>3.8299999999999999E-4</v>
      </c>
      <c r="E41">
        <v>8.1099999999999998E-4</v>
      </c>
      <c r="F41">
        <v>5.1599999999999997E-4</v>
      </c>
    </row>
    <row r="42" spans="1:6" x14ac:dyDescent="0.25">
      <c r="A42" t="s">
        <v>51</v>
      </c>
      <c r="B42">
        <v>1118444400</v>
      </c>
      <c r="C42">
        <v>3.7800000000000003E-4</v>
      </c>
      <c r="D42">
        <v>3.8200000000000002E-4</v>
      </c>
      <c r="E42">
        <v>7.4200000000000004E-4</v>
      </c>
      <c r="F42">
        <v>4.4900000000000002E-4</v>
      </c>
    </row>
    <row r="43" spans="1:6" x14ac:dyDescent="0.25">
      <c r="A43" t="s">
        <v>52</v>
      </c>
      <c r="B43">
        <v>1119049200</v>
      </c>
      <c r="C43">
        <v>4.5600000000000003E-4</v>
      </c>
      <c r="D43">
        <v>3.8400000000000001E-4</v>
      </c>
      <c r="E43">
        <v>6.9700000000000003E-4</v>
      </c>
      <c r="F43">
        <v>4.6099999999999998E-4</v>
      </c>
    </row>
    <row r="44" spans="1:6" x14ac:dyDescent="0.25">
      <c r="A44" t="s">
        <v>53</v>
      </c>
      <c r="B44">
        <v>1119654000</v>
      </c>
      <c r="C44">
        <v>7.8700000000000005E-4</v>
      </c>
      <c r="D44">
        <v>3.8999999999999999E-4</v>
      </c>
      <c r="E44">
        <v>7.1299999999999998E-4</v>
      </c>
      <c r="F44">
        <v>6.8900000000000005E-4</v>
      </c>
    </row>
    <row r="45" spans="1:6" x14ac:dyDescent="0.25">
      <c r="A45" t="s">
        <v>54</v>
      </c>
      <c r="B45">
        <v>1120258800</v>
      </c>
      <c r="C45">
        <v>1.3309999999999999E-3</v>
      </c>
      <c r="D45">
        <v>4.0400000000000001E-4</v>
      </c>
      <c r="E45">
        <v>8.1400000000000005E-4</v>
      </c>
      <c r="F45">
        <v>1.111E-3</v>
      </c>
    </row>
    <row r="46" spans="1:6" x14ac:dyDescent="0.25">
      <c r="A46" t="s">
        <v>55</v>
      </c>
      <c r="B46">
        <v>1120863600</v>
      </c>
      <c r="C46">
        <v>1.4679999999999999E-3</v>
      </c>
      <c r="D46">
        <v>4.2000000000000002E-4</v>
      </c>
      <c r="E46">
        <v>9.1699999999999995E-4</v>
      </c>
      <c r="F46">
        <v>1.2949999999999999E-3</v>
      </c>
    </row>
    <row r="47" spans="1:6" x14ac:dyDescent="0.25">
      <c r="A47" t="s">
        <v>56</v>
      </c>
      <c r="B47">
        <v>1121468400</v>
      </c>
      <c r="C47">
        <v>1.8010000000000001E-3</v>
      </c>
      <c r="D47">
        <v>4.4200000000000001E-4</v>
      </c>
      <c r="E47">
        <v>1.057E-3</v>
      </c>
      <c r="F47">
        <v>1.567E-3</v>
      </c>
    </row>
    <row r="48" spans="1:6" x14ac:dyDescent="0.25">
      <c r="A48" t="s">
        <v>57</v>
      </c>
      <c r="B48">
        <v>1122073200</v>
      </c>
      <c r="C48">
        <v>1.825E-3</v>
      </c>
      <c r="D48">
        <v>4.6299999999999998E-4</v>
      </c>
      <c r="E48">
        <v>1.181E-3</v>
      </c>
      <c r="F48">
        <v>1.7459999999999999E-3</v>
      </c>
    </row>
    <row r="49" spans="1:6" x14ac:dyDescent="0.25">
      <c r="A49" t="s">
        <v>58</v>
      </c>
      <c r="B49">
        <v>1122678000</v>
      </c>
      <c r="C49">
        <v>1.0510000000000001E-3</v>
      </c>
      <c r="D49">
        <v>4.7199999999999998E-4</v>
      </c>
      <c r="E49">
        <v>1.1559999999999999E-3</v>
      </c>
      <c r="F49">
        <v>1.2930000000000001E-3</v>
      </c>
    </row>
    <row r="50" spans="1:6" x14ac:dyDescent="0.25">
      <c r="A50" t="s">
        <v>59</v>
      </c>
      <c r="B50">
        <v>1123282800</v>
      </c>
      <c r="C50">
        <v>2.5399999999999999E-4</v>
      </c>
      <c r="D50">
        <v>4.6799999999999999E-4</v>
      </c>
      <c r="E50">
        <v>1.0089999999999999E-3</v>
      </c>
      <c r="F50">
        <v>6.5200000000000002E-4</v>
      </c>
    </row>
    <row r="51" spans="1:6" x14ac:dyDescent="0.25">
      <c r="A51" t="s">
        <v>60</v>
      </c>
      <c r="B51">
        <v>1123887600</v>
      </c>
      <c r="C51">
        <v>0</v>
      </c>
      <c r="D51">
        <v>4.6099999999999998E-4</v>
      </c>
      <c r="E51">
        <v>8.4699999999999999E-4</v>
      </c>
      <c r="F51">
        <v>2.7399999999999999E-4</v>
      </c>
    </row>
    <row r="52" spans="1:6" x14ac:dyDescent="0.25">
      <c r="A52" t="s">
        <v>61</v>
      </c>
      <c r="B52">
        <v>1124492400</v>
      </c>
      <c r="C52">
        <v>0</v>
      </c>
      <c r="D52">
        <v>4.5399999999999998E-4</v>
      </c>
      <c r="E52">
        <v>7.1100000000000004E-4</v>
      </c>
      <c r="F52">
        <v>1.15E-4</v>
      </c>
    </row>
    <row r="53" spans="1:6" x14ac:dyDescent="0.25">
      <c r="A53" t="s">
        <v>62</v>
      </c>
      <c r="B53">
        <v>1125097200</v>
      </c>
      <c r="C53">
        <v>0</v>
      </c>
      <c r="D53">
        <v>4.4700000000000002E-4</v>
      </c>
      <c r="E53">
        <v>5.9699999999999998E-4</v>
      </c>
      <c r="F53">
        <v>4.8000000000000001E-5</v>
      </c>
    </row>
    <row r="54" spans="1:6" x14ac:dyDescent="0.25">
      <c r="A54" t="s">
        <v>63</v>
      </c>
      <c r="B54">
        <v>1125702000</v>
      </c>
      <c r="C54">
        <v>0</v>
      </c>
      <c r="D54">
        <v>4.4000000000000002E-4</v>
      </c>
      <c r="E54">
        <v>5.0100000000000003E-4</v>
      </c>
      <c r="F54">
        <v>2.0000000000000002E-5</v>
      </c>
    </row>
    <row r="55" spans="1:6" x14ac:dyDescent="0.25">
      <c r="A55" t="s">
        <v>64</v>
      </c>
      <c r="B55">
        <v>1126306800</v>
      </c>
      <c r="C55">
        <v>0</v>
      </c>
      <c r="D55">
        <v>4.3300000000000001E-4</v>
      </c>
      <c r="E55">
        <v>4.2000000000000002E-4</v>
      </c>
      <c r="F55">
        <v>9.0000000000000002E-6</v>
      </c>
    </row>
    <row r="56" spans="1:6" x14ac:dyDescent="0.25">
      <c r="A56" t="s">
        <v>65</v>
      </c>
      <c r="B56">
        <v>1126911600</v>
      </c>
      <c r="C56">
        <v>0</v>
      </c>
      <c r="D56">
        <v>4.2700000000000002E-4</v>
      </c>
      <c r="E56">
        <v>3.5300000000000002E-4</v>
      </c>
      <c r="F56">
        <v>3.9999999999999998E-6</v>
      </c>
    </row>
    <row r="57" spans="1:6" x14ac:dyDescent="0.25">
      <c r="A57" t="s">
        <v>66</v>
      </c>
      <c r="B57">
        <v>1127516400</v>
      </c>
      <c r="C57">
        <v>0</v>
      </c>
      <c r="D57">
        <v>4.2000000000000002E-4</v>
      </c>
      <c r="E57">
        <v>2.9599999999999998E-4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4.1399999999999998E-4</v>
      </c>
      <c r="E58">
        <v>2.4800000000000001E-4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4.0700000000000003E-4</v>
      </c>
      <c r="E59">
        <v>2.0900000000000001E-4</v>
      </c>
      <c r="F59">
        <v>0</v>
      </c>
    </row>
    <row r="60" spans="1:6" x14ac:dyDescent="0.25">
      <c r="A60" t="s">
        <v>69</v>
      </c>
      <c r="B60">
        <v>1129330800</v>
      </c>
      <c r="C60">
        <v>1.9999999999999999E-6</v>
      </c>
      <c r="D60">
        <v>4.0099999999999999E-4</v>
      </c>
      <c r="E60">
        <v>1.75E-4</v>
      </c>
      <c r="F60">
        <v>9.9999999999999995E-7</v>
      </c>
    </row>
    <row r="61" spans="1:6" x14ac:dyDescent="0.25">
      <c r="A61" t="s">
        <v>70</v>
      </c>
      <c r="B61">
        <v>1129935600</v>
      </c>
      <c r="C61">
        <v>1.9100000000000001E-4</v>
      </c>
      <c r="D61">
        <v>3.9800000000000002E-4</v>
      </c>
      <c r="E61">
        <v>1.7899999999999999E-4</v>
      </c>
      <c r="F61">
        <v>1.3799999999999999E-4</v>
      </c>
    </row>
    <row r="62" spans="1:6" x14ac:dyDescent="0.25">
      <c r="A62" t="s">
        <v>71</v>
      </c>
      <c r="B62">
        <v>1130540400</v>
      </c>
      <c r="C62">
        <v>4.0700000000000003E-4</v>
      </c>
      <c r="D62">
        <v>3.9800000000000002E-4</v>
      </c>
      <c r="E62">
        <v>2.1499999999999999E-4</v>
      </c>
      <c r="F62">
        <v>2.9100000000000003E-4</v>
      </c>
    </row>
    <row r="63" spans="1:6" x14ac:dyDescent="0.25">
      <c r="A63" t="s">
        <v>72</v>
      </c>
      <c r="B63">
        <v>1131148800</v>
      </c>
      <c r="C63">
        <v>9.7300000000000002E-4</v>
      </c>
      <c r="D63">
        <v>4.0700000000000003E-4</v>
      </c>
      <c r="E63">
        <v>3.3799999999999998E-4</v>
      </c>
      <c r="F63">
        <v>6.96E-4</v>
      </c>
    </row>
    <row r="64" spans="1:6" x14ac:dyDescent="0.25">
      <c r="A64" t="s">
        <v>73</v>
      </c>
      <c r="B64">
        <v>1131753600</v>
      </c>
      <c r="C64">
        <v>5.3399999999999997E-4</v>
      </c>
      <c r="D64">
        <v>4.0900000000000002E-4</v>
      </c>
      <c r="E64">
        <v>3.6900000000000002E-4</v>
      </c>
      <c r="F64">
        <v>6.02E-4</v>
      </c>
    </row>
    <row r="65" spans="1:6" x14ac:dyDescent="0.25">
      <c r="A65" t="s">
        <v>74</v>
      </c>
      <c r="B65">
        <v>1132358400</v>
      </c>
      <c r="C65">
        <v>7.6400000000000003E-4</v>
      </c>
      <c r="D65">
        <v>4.1399999999999998E-4</v>
      </c>
      <c r="E65">
        <v>4.3300000000000001E-4</v>
      </c>
      <c r="F65">
        <v>7.2400000000000003E-4</v>
      </c>
    </row>
    <row r="66" spans="1:6" x14ac:dyDescent="0.25">
      <c r="A66" t="s">
        <v>75</v>
      </c>
      <c r="B66">
        <v>1132963200</v>
      </c>
      <c r="C66">
        <v>2.0769999999999999E-3</v>
      </c>
      <c r="D66">
        <v>4.4000000000000002E-4</v>
      </c>
      <c r="E66">
        <v>6.9999999999999999E-4</v>
      </c>
      <c r="F66">
        <v>1.5690000000000001E-3</v>
      </c>
    </row>
    <row r="67" spans="1:6" x14ac:dyDescent="0.25">
      <c r="A67" t="s">
        <v>76</v>
      </c>
      <c r="B67">
        <v>1133568000</v>
      </c>
      <c r="C67">
        <v>1.5280000000000001E-3</v>
      </c>
      <c r="D67">
        <v>4.5600000000000003E-4</v>
      </c>
      <c r="E67">
        <v>8.3000000000000001E-4</v>
      </c>
      <c r="F67">
        <v>1.506E-3</v>
      </c>
    </row>
    <row r="68" spans="1:6" x14ac:dyDescent="0.25">
      <c r="A68" t="s">
        <v>77</v>
      </c>
      <c r="B68">
        <v>1134172800</v>
      </c>
      <c r="C68">
        <v>1.026E-3</v>
      </c>
      <c r="D68">
        <v>4.6500000000000003E-4</v>
      </c>
      <c r="E68">
        <v>8.5999999999999998E-4</v>
      </c>
      <c r="F68">
        <v>1.2229999999999999E-3</v>
      </c>
    </row>
    <row r="69" spans="1:6" x14ac:dyDescent="0.25">
      <c r="A69" t="s">
        <v>78</v>
      </c>
      <c r="B69">
        <v>1134777600</v>
      </c>
      <c r="C69">
        <v>4.5199999999999998E-4</v>
      </c>
      <c r="D69">
        <v>4.6500000000000003E-4</v>
      </c>
      <c r="E69">
        <v>7.9299999999999998E-4</v>
      </c>
      <c r="F69">
        <v>7.6400000000000003E-4</v>
      </c>
    </row>
    <row r="70" spans="1:6" x14ac:dyDescent="0.25">
      <c r="A70" t="s">
        <v>79</v>
      </c>
      <c r="B70">
        <v>1135382400</v>
      </c>
      <c r="C70">
        <v>5.7200000000000003E-4</v>
      </c>
      <c r="D70">
        <v>4.66E-4</v>
      </c>
      <c r="E70">
        <v>7.5699999999999997E-4</v>
      </c>
      <c r="F70">
        <v>6.4800000000000003E-4</v>
      </c>
    </row>
    <row r="71" spans="1:6" x14ac:dyDescent="0.25">
      <c r="A71" t="s">
        <v>80</v>
      </c>
      <c r="B71">
        <v>1135987200</v>
      </c>
      <c r="C71">
        <v>1.1180000000000001E-3</v>
      </c>
      <c r="D71">
        <v>4.7600000000000002E-4</v>
      </c>
      <c r="E71">
        <v>8.1800000000000004E-4</v>
      </c>
      <c r="F71">
        <v>9.9400000000000009E-4</v>
      </c>
    </row>
    <row r="72" spans="1:6" x14ac:dyDescent="0.25">
      <c r="A72" t="s">
        <v>81</v>
      </c>
      <c r="B72">
        <v>1136592000</v>
      </c>
      <c r="C72">
        <v>7.4200000000000004E-4</v>
      </c>
      <c r="D72">
        <v>4.8000000000000001E-4</v>
      </c>
      <c r="E72">
        <v>8.0500000000000005E-4</v>
      </c>
      <c r="F72">
        <v>8.4000000000000003E-4</v>
      </c>
    </row>
    <row r="73" spans="1:6" x14ac:dyDescent="0.25">
      <c r="A73" t="s">
        <v>82</v>
      </c>
      <c r="B73">
        <v>1137196800</v>
      </c>
      <c r="C73">
        <v>1.093E-3</v>
      </c>
      <c r="D73">
        <v>4.8999999999999998E-4</v>
      </c>
      <c r="E73">
        <v>8.5300000000000003E-4</v>
      </c>
      <c r="F73">
        <v>1.024E-3</v>
      </c>
    </row>
    <row r="74" spans="1:6" x14ac:dyDescent="0.25">
      <c r="A74" t="s">
        <v>83</v>
      </c>
      <c r="B74">
        <v>1137801600</v>
      </c>
      <c r="C74">
        <v>2.2339999999999999E-3</v>
      </c>
      <c r="D74">
        <v>5.1599999999999997E-4</v>
      </c>
      <c r="E74">
        <v>1.0679999999999999E-3</v>
      </c>
      <c r="F74">
        <v>1.635E-3</v>
      </c>
    </row>
    <row r="75" spans="1:6" x14ac:dyDescent="0.25">
      <c r="A75" t="s">
        <v>84</v>
      </c>
      <c r="B75">
        <v>1138406400</v>
      </c>
      <c r="C75">
        <v>1.792E-3</v>
      </c>
      <c r="D75">
        <v>5.3600000000000002E-4</v>
      </c>
      <c r="E75">
        <v>1.186E-3</v>
      </c>
      <c r="F75">
        <v>1.7750000000000001E-3</v>
      </c>
    </row>
    <row r="76" spans="1:6" x14ac:dyDescent="0.25">
      <c r="A76" t="s">
        <v>85</v>
      </c>
      <c r="B76">
        <v>1139011200</v>
      </c>
      <c r="C76">
        <v>2.065E-3</v>
      </c>
      <c r="D76">
        <v>5.5999999999999995E-4</v>
      </c>
      <c r="E76">
        <v>1.3290000000000001E-3</v>
      </c>
      <c r="F76">
        <v>1.9880000000000002E-3</v>
      </c>
    </row>
    <row r="77" spans="1:6" x14ac:dyDescent="0.25">
      <c r="A77" t="s">
        <v>86</v>
      </c>
      <c r="B77">
        <v>1139616000</v>
      </c>
      <c r="C77">
        <v>2.3189999999999999E-3</v>
      </c>
      <c r="D77">
        <v>5.8600000000000004E-4</v>
      </c>
      <c r="E77">
        <v>1.485E-3</v>
      </c>
      <c r="F77">
        <v>2.1480000000000002E-3</v>
      </c>
    </row>
    <row r="78" spans="1:6" x14ac:dyDescent="0.25">
      <c r="A78" t="s">
        <v>87</v>
      </c>
      <c r="B78">
        <v>1140220800</v>
      </c>
      <c r="C78">
        <v>4.176E-3</v>
      </c>
      <c r="D78">
        <v>6.4199999999999999E-4</v>
      </c>
      <c r="E78">
        <v>1.9239999999999999E-3</v>
      </c>
      <c r="F78">
        <v>3.4910000000000002E-3</v>
      </c>
    </row>
    <row r="79" spans="1:6" x14ac:dyDescent="0.25">
      <c r="A79" t="s">
        <v>88</v>
      </c>
      <c r="B79">
        <v>1140825600</v>
      </c>
      <c r="C79">
        <v>1.895E-3</v>
      </c>
      <c r="D79">
        <v>6.6100000000000002E-4</v>
      </c>
      <c r="E79">
        <v>1.9040000000000001E-3</v>
      </c>
      <c r="F79">
        <v>2.3280000000000002E-3</v>
      </c>
    </row>
    <row r="80" spans="1:6" x14ac:dyDescent="0.25">
      <c r="A80" t="s">
        <v>89</v>
      </c>
      <c r="B80">
        <v>1141430400</v>
      </c>
      <c r="C80">
        <v>2.41E-4</v>
      </c>
      <c r="D80">
        <v>6.5399999999999996E-4</v>
      </c>
      <c r="E80">
        <v>1.6360000000000001E-3</v>
      </c>
      <c r="F80">
        <v>1.103E-3</v>
      </c>
    </row>
    <row r="81" spans="1:6" x14ac:dyDescent="0.25">
      <c r="A81" t="s">
        <v>90</v>
      </c>
      <c r="B81">
        <v>1142031600</v>
      </c>
      <c r="C81">
        <v>8.7799999999999998E-4</v>
      </c>
      <c r="D81">
        <v>6.5799999999999995E-4</v>
      </c>
      <c r="E81">
        <v>1.524E-3</v>
      </c>
      <c r="F81">
        <v>1.145E-3</v>
      </c>
    </row>
    <row r="82" spans="1:6" x14ac:dyDescent="0.25">
      <c r="A82" t="s">
        <v>91</v>
      </c>
      <c r="B82">
        <v>1142636400</v>
      </c>
      <c r="C82">
        <v>1.9139999999999999E-3</v>
      </c>
      <c r="D82">
        <v>6.7699999999999998E-4</v>
      </c>
      <c r="E82">
        <v>1.5870000000000001E-3</v>
      </c>
      <c r="F82">
        <v>1.621E-3</v>
      </c>
    </row>
    <row r="83" spans="1:6" x14ac:dyDescent="0.25">
      <c r="A83" t="s">
        <v>92</v>
      </c>
      <c r="B83">
        <v>1143241200</v>
      </c>
      <c r="C83">
        <v>1.799E-3</v>
      </c>
      <c r="D83">
        <v>6.9399999999999996E-4</v>
      </c>
      <c r="E83">
        <v>1.619E-3</v>
      </c>
      <c r="F83">
        <v>1.7080000000000001E-3</v>
      </c>
    </row>
    <row r="84" spans="1:6" x14ac:dyDescent="0.25">
      <c r="A84" t="s">
        <v>93</v>
      </c>
      <c r="B84">
        <v>1143846000</v>
      </c>
      <c r="C84">
        <v>9.4399999999999996E-4</v>
      </c>
      <c r="D84">
        <v>6.9800000000000005E-4</v>
      </c>
      <c r="E84">
        <v>1.508E-3</v>
      </c>
      <c r="F84">
        <v>1.2260000000000001E-3</v>
      </c>
    </row>
    <row r="85" spans="1:6" x14ac:dyDescent="0.25">
      <c r="A85" t="s">
        <v>94</v>
      </c>
      <c r="B85">
        <v>1144450800</v>
      </c>
      <c r="C85">
        <v>4.0000000000000002E-4</v>
      </c>
      <c r="D85">
        <v>6.9300000000000004E-4</v>
      </c>
      <c r="E85">
        <v>1.3320000000000001E-3</v>
      </c>
      <c r="F85">
        <v>7.9199999999999995E-4</v>
      </c>
    </row>
    <row r="86" spans="1:6" x14ac:dyDescent="0.25">
      <c r="A86" t="s">
        <v>95</v>
      </c>
      <c r="B86">
        <v>1145055600</v>
      </c>
      <c r="C86">
        <v>1.4899999999999999E-4</v>
      </c>
      <c r="D86">
        <v>6.8499999999999995E-4</v>
      </c>
      <c r="E86">
        <v>1.1410000000000001E-3</v>
      </c>
      <c r="F86">
        <v>3.9300000000000001E-4</v>
      </c>
    </row>
    <row r="87" spans="1:6" x14ac:dyDescent="0.25">
      <c r="A87" t="s">
        <v>96</v>
      </c>
      <c r="B87">
        <v>1145660400</v>
      </c>
      <c r="C87">
        <v>6.5099999999999999E-4</v>
      </c>
      <c r="D87">
        <v>6.8400000000000004E-4</v>
      </c>
      <c r="E87">
        <v>1.0610000000000001E-3</v>
      </c>
      <c r="F87">
        <v>5.3899999999999998E-4</v>
      </c>
    </row>
    <row r="88" spans="1:6" x14ac:dyDescent="0.25">
      <c r="A88" t="s">
        <v>97</v>
      </c>
      <c r="B88">
        <v>1146265200</v>
      </c>
      <c r="C88">
        <v>1.379E-3</v>
      </c>
      <c r="D88">
        <v>6.9499999999999998E-4</v>
      </c>
      <c r="E88">
        <v>1.1130000000000001E-3</v>
      </c>
      <c r="F88">
        <v>1.0560000000000001E-3</v>
      </c>
    </row>
    <row r="89" spans="1:6" x14ac:dyDescent="0.25">
      <c r="A89" t="s">
        <v>98</v>
      </c>
      <c r="B89">
        <v>1146870000</v>
      </c>
      <c r="C89">
        <v>1.6819999999999999E-3</v>
      </c>
      <c r="D89">
        <v>7.1000000000000002E-4</v>
      </c>
      <c r="E89">
        <v>1.206E-3</v>
      </c>
      <c r="F89">
        <v>1.456E-3</v>
      </c>
    </row>
    <row r="90" spans="1:6" x14ac:dyDescent="0.25">
      <c r="A90" t="s">
        <v>99</v>
      </c>
      <c r="B90">
        <v>1147474800</v>
      </c>
      <c r="C90">
        <v>2.2620000000000001E-3</v>
      </c>
      <c r="D90">
        <v>7.3399999999999995E-4</v>
      </c>
      <c r="E90">
        <v>1.3760000000000001E-3</v>
      </c>
      <c r="F90">
        <v>1.951E-3</v>
      </c>
    </row>
    <row r="91" spans="1:6" x14ac:dyDescent="0.25">
      <c r="A91" t="s">
        <v>100</v>
      </c>
      <c r="B91">
        <v>1148079600</v>
      </c>
      <c r="C91">
        <v>1.2750000000000001E-3</v>
      </c>
      <c r="D91">
        <v>7.4200000000000004E-4</v>
      </c>
      <c r="E91">
        <v>1.358E-3</v>
      </c>
      <c r="F91">
        <v>1.5529999999999999E-3</v>
      </c>
    </row>
    <row r="92" spans="1:6" x14ac:dyDescent="0.25">
      <c r="A92" t="s">
        <v>101</v>
      </c>
      <c r="B92">
        <v>1148684400</v>
      </c>
      <c r="C92">
        <v>9.2199999999999997E-4</v>
      </c>
      <c r="D92">
        <v>7.45E-4</v>
      </c>
      <c r="E92">
        <v>1.286E-3</v>
      </c>
      <c r="F92">
        <v>1.157E-3</v>
      </c>
    </row>
    <row r="93" spans="1:6" x14ac:dyDescent="0.25">
      <c r="A93" t="s">
        <v>102</v>
      </c>
      <c r="B93">
        <v>1149289200</v>
      </c>
      <c r="C93">
        <v>6.3900000000000003E-4</v>
      </c>
      <c r="D93">
        <v>7.4299999999999995E-4</v>
      </c>
      <c r="E93">
        <v>1.1820000000000001E-3</v>
      </c>
      <c r="F93">
        <v>8.6300000000000005E-4</v>
      </c>
    </row>
    <row r="94" spans="1:6" x14ac:dyDescent="0.25">
      <c r="A94" t="s">
        <v>103</v>
      </c>
      <c r="B94">
        <v>1149894000</v>
      </c>
      <c r="C94">
        <v>1.22E-4</v>
      </c>
      <c r="D94">
        <v>7.3300000000000004E-4</v>
      </c>
      <c r="E94">
        <v>1.011E-3</v>
      </c>
      <c r="F94">
        <v>4.1800000000000002E-4</v>
      </c>
    </row>
    <row r="95" spans="1:6" x14ac:dyDescent="0.25">
      <c r="A95" t="s">
        <v>104</v>
      </c>
      <c r="B95">
        <v>1150498800</v>
      </c>
      <c r="C95">
        <v>6.2000000000000003E-5</v>
      </c>
      <c r="D95">
        <v>7.2300000000000001E-4</v>
      </c>
      <c r="E95">
        <v>8.5800000000000004E-4</v>
      </c>
      <c r="F95">
        <v>2.13E-4</v>
      </c>
    </row>
    <row r="96" spans="1:6" x14ac:dyDescent="0.25">
      <c r="A96" t="s">
        <v>105</v>
      </c>
      <c r="B96">
        <v>1151103600</v>
      </c>
      <c r="C96">
        <v>6.0000000000000002E-5</v>
      </c>
      <c r="D96">
        <v>7.1299999999999998E-4</v>
      </c>
      <c r="E96">
        <v>7.2999999999999996E-4</v>
      </c>
      <c r="F96">
        <v>1.22E-4</v>
      </c>
    </row>
    <row r="97" spans="1:6" x14ac:dyDescent="0.25">
      <c r="A97" t="s">
        <v>106</v>
      </c>
      <c r="B97">
        <v>1151708400</v>
      </c>
      <c r="C97">
        <v>8.5000000000000006E-5</v>
      </c>
      <c r="D97">
        <v>7.0299999999999996E-4</v>
      </c>
      <c r="E97">
        <v>6.2600000000000004E-4</v>
      </c>
      <c r="F97">
        <v>1.02E-4</v>
      </c>
    </row>
    <row r="98" spans="1:6" x14ac:dyDescent="0.25">
      <c r="A98" t="s">
        <v>107</v>
      </c>
      <c r="B98">
        <v>1152313200</v>
      </c>
      <c r="C98">
        <v>1.07E-4</v>
      </c>
      <c r="D98">
        <v>6.9399999999999996E-4</v>
      </c>
      <c r="E98">
        <v>5.4299999999999997E-4</v>
      </c>
      <c r="F98">
        <v>1.07E-4</v>
      </c>
    </row>
    <row r="99" spans="1:6" x14ac:dyDescent="0.25">
      <c r="A99" t="s">
        <v>108</v>
      </c>
      <c r="B99">
        <v>1152918000</v>
      </c>
      <c r="C99">
        <v>1.8599999999999999E-4</v>
      </c>
      <c r="D99">
        <v>6.8599999999999998E-4</v>
      </c>
      <c r="E99">
        <v>4.8700000000000002E-4</v>
      </c>
      <c r="F99">
        <v>1.75E-4</v>
      </c>
    </row>
    <row r="100" spans="1:6" x14ac:dyDescent="0.25">
      <c r="A100" t="s">
        <v>109</v>
      </c>
      <c r="B100">
        <v>1153522800</v>
      </c>
      <c r="C100">
        <v>7.7399999999999995E-4</v>
      </c>
      <c r="D100">
        <v>6.87E-4</v>
      </c>
      <c r="E100">
        <v>5.3600000000000002E-4</v>
      </c>
      <c r="F100">
        <v>5.9299999999999999E-4</v>
      </c>
    </row>
    <row r="101" spans="1:6" x14ac:dyDescent="0.25">
      <c r="A101" t="s">
        <v>110</v>
      </c>
      <c r="B101">
        <v>1154127600</v>
      </c>
      <c r="C101">
        <v>7.2900000000000005E-4</v>
      </c>
      <c r="D101">
        <v>6.8800000000000003E-4</v>
      </c>
      <c r="E101">
        <v>5.6400000000000005E-4</v>
      </c>
      <c r="F101">
        <v>6.2299999999999996E-4</v>
      </c>
    </row>
    <row r="102" spans="1:6" x14ac:dyDescent="0.25">
      <c r="A102" t="s">
        <v>111</v>
      </c>
      <c r="B102">
        <v>1154732400</v>
      </c>
      <c r="C102">
        <v>6.4899999999999995E-4</v>
      </c>
      <c r="D102">
        <v>6.87E-4</v>
      </c>
      <c r="E102">
        <v>5.7600000000000001E-4</v>
      </c>
      <c r="F102">
        <v>6.11E-4</v>
      </c>
    </row>
    <row r="103" spans="1:6" x14ac:dyDescent="0.25">
      <c r="A103" t="s">
        <v>112</v>
      </c>
      <c r="B103">
        <v>1155337200</v>
      </c>
      <c r="C103">
        <v>5.5599999999999996E-4</v>
      </c>
      <c r="D103">
        <v>6.8499999999999995E-4</v>
      </c>
      <c r="E103">
        <v>5.7200000000000003E-4</v>
      </c>
      <c r="F103">
        <v>5.7600000000000001E-4</v>
      </c>
    </row>
    <row r="104" spans="1:6" x14ac:dyDescent="0.25">
      <c r="A104" t="s">
        <v>113</v>
      </c>
      <c r="B104">
        <v>1155942000</v>
      </c>
      <c r="C104">
        <v>3.21E-4</v>
      </c>
      <c r="D104">
        <v>6.8000000000000005E-4</v>
      </c>
      <c r="E104">
        <v>5.2999999999999998E-4</v>
      </c>
      <c r="F104">
        <v>4.1199999999999999E-4</v>
      </c>
    </row>
    <row r="105" spans="1:6" x14ac:dyDescent="0.25">
      <c r="A105" t="s">
        <v>114</v>
      </c>
      <c r="B105">
        <v>1156546800</v>
      </c>
      <c r="C105">
        <v>2.4399999999999999E-4</v>
      </c>
      <c r="D105">
        <v>6.7299999999999999E-4</v>
      </c>
      <c r="E105">
        <v>4.84E-4</v>
      </c>
      <c r="F105">
        <v>3.1399999999999999E-4</v>
      </c>
    </row>
    <row r="106" spans="1:6" x14ac:dyDescent="0.25">
      <c r="A106" t="s">
        <v>115</v>
      </c>
      <c r="B106">
        <v>1157151600</v>
      </c>
      <c r="C106">
        <v>2.4899999999999998E-4</v>
      </c>
      <c r="D106">
        <v>6.6600000000000003E-4</v>
      </c>
      <c r="E106">
        <v>4.46E-4</v>
      </c>
      <c r="F106">
        <v>2.7500000000000002E-4</v>
      </c>
    </row>
    <row r="107" spans="1:6" x14ac:dyDescent="0.25">
      <c r="A107" t="s">
        <v>116</v>
      </c>
      <c r="B107">
        <v>1157756400</v>
      </c>
      <c r="C107">
        <v>2.7799999999999998E-4</v>
      </c>
      <c r="D107">
        <v>6.6E-4</v>
      </c>
      <c r="E107">
        <v>4.1899999999999999E-4</v>
      </c>
      <c r="F107">
        <v>2.7799999999999998E-4</v>
      </c>
    </row>
    <row r="108" spans="1:6" x14ac:dyDescent="0.25">
      <c r="A108" t="s">
        <v>117</v>
      </c>
      <c r="B108">
        <v>1158361200</v>
      </c>
      <c r="C108">
        <v>2.7300000000000002E-4</v>
      </c>
      <c r="D108">
        <v>6.5399999999999996E-4</v>
      </c>
      <c r="E108">
        <v>3.9500000000000001E-4</v>
      </c>
      <c r="F108">
        <v>2.6800000000000001E-4</v>
      </c>
    </row>
    <row r="109" spans="1:6" x14ac:dyDescent="0.25">
      <c r="A109" t="s">
        <v>118</v>
      </c>
      <c r="B109">
        <v>1158966000</v>
      </c>
      <c r="C109">
        <v>2.2699999999999999E-4</v>
      </c>
      <c r="D109">
        <v>6.4800000000000003E-4</v>
      </c>
      <c r="E109">
        <v>3.68E-4</v>
      </c>
      <c r="F109">
        <v>2.4600000000000002E-4</v>
      </c>
    </row>
    <row r="110" spans="1:6" x14ac:dyDescent="0.25">
      <c r="A110" t="s">
        <v>119</v>
      </c>
      <c r="B110">
        <v>1159570800</v>
      </c>
      <c r="C110">
        <v>2.5599999999999999E-4</v>
      </c>
      <c r="D110">
        <v>6.4199999999999999E-4</v>
      </c>
      <c r="E110">
        <v>3.5E-4</v>
      </c>
      <c r="F110">
        <v>2.5300000000000002E-4</v>
      </c>
    </row>
    <row r="111" spans="1:6" x14ac:dyDescent="0.25">
      <c r="A111" t="s">
        <v>120</v>
      </c>
      <c r="B111">
        <v>1160175600</v>
      </c>
      <c r="C111">
        <v>2.3000000000000001E-4</v>
      </c>
      <c r="D111">
        <v>6.3500000000000004E-4</v>
      </c>
      <c r="E111">
        <v>3.3E-4</v>
      </c>
      <c r="F111">
        <v>2.3499999999999999E-4</v>
      </c>
    </row>
    <row r="112" spans="1:6" x14ac:dyDescent="0.25">
      <c r="A112" t="s">
        <v>121</v>
      </c>
      <c r="B112">
        <v>1160780400</v>
      </c>
      <c r="C112">
        <v>8.8999999999999995E-5</v>
      </c>
      <c r="D112">
        <v>6.2699999999999995E-4</v>
      </c>
      <c r="E112">
        <v>2.9300000000000002E-4</v>
      </c>
      <c r="F112">
        <v>1.6699999999999999E-4</v>
      </c>
    </row>
    <row r="113" spans="1:6" x14ac:dyDescent="0.25">
      <c r="A113" t="s">
        <v>122</v>
      </c>
      <c r="B113">
        <v>1161385200</v>
      </c>
      <c r="C113">
        <v>3.19E-4</v>
      </c>
      <c r="D113">
        <v>6.2200000000000005E-4</v>
      </c>
      <c r="E113">
        <v>2.9700000000000001E-4</v>
      </c>
      <c r="F113">
        <v>2.5700000000000001E-4</v>
      </c>
    </row>
    <row r="114" spans="1:6" x14ac:dyDescent="0.25">
      <c r="A114" t="s">
        <v>123</v>
      </c>
      <c r="B114">
        <v>1161990000</v>
      </c>
      <c r="C114">
        <v>3.4499999999999998E-4</v>
      </c>
      <c r="D114">
        <v>6.1799999999999995E-4</v>
      </c>
      <c r="E114">
        <v>3.0400000000000002E-4</v>
      </c>
      <c r="F114">
        <v>3.1199999999999999E-4</v>
      </c>
    </row>
    <row r="115" spans="1:6" x14ac:dyDescent="0.25">
      <c r="A115" t="s">
        <v>124</v>
      </c>
      <c r="B115">
        <v>1162598400</v>
      </c>
      <c r="C115">
        <v>4.7600000000000002E-4</v>
      </c>
      <c r="D115">
        <v>6.1600000000000001E-4</v>
      </c>
      <c r="E115">
        <v>3.3199999999999999E-4</v>
      </c>
      <c r="F115">
        <v>4.1199999999999999E-4</v>
      </c>
    </row>
    <row r="116" spans="1:6" x14ac:dyDescent="0.25">
      <c r="A116" t="s">
        <v>125</v>
      </c>
      <c r="B116">
        <v>1163203200</v>
      </c>
      <c r="C116">
        <v>2.12E-4</v>
      </c>
      <c r="D116">
        <v>6.0899999999999995E-4</v>
      </c>
      <c r="E116">
        <v>3.1300000000000002E-4</v>
      </c>
      <c r="F116">
        <v>2.9700000000000001E-4</v>
      </c>
    </row>
    <row r="117" spans="1:6" x14ac:dyDescent="0.25">
      <c r="A117" t="s">
        <v>126</v>
      </c>
      <c r="B117">
        <v>1163808000</v>
      </c>
      <c r="C117">
        <v>4.2000000000000002E-4</v>
      </c>
      <c r="D117">
        <v>6.0599999999999998E-4</v>
      </c>
      <c r="E117">
        <v>3.3E-4</v>
      </c>
      <c r="F117">
        <v>3.77E-4</v>
      </c>
    </row>
    <row r="118" spans="1:6" x14ac:dyDescent="0.25">
      <c r="A118" t="s">
        <v>127</v>
      </c>
      <c r="B118">
        <v>1164412800</v>
      </c>
      <c r="C118">
        <v>7.8999999999999996E-5</v>
      </c>
      <c r="D118">
        <v>5.9800000000000001E-4</v>
      </c>
      <c r="E118">
        <v>2.8899999999999998E-4</v>
      </c>
      <c r="F118">
        <v>1.95E-4</v>
      </c>
    </row>
    <row r="119" spans="1:6" x14ac:dyDescent="0.25">
      <c r="A119" t="s">
        <v>128</v>
      </c>
      <c r="B119">
        <v>1165017600</v>
      </c>
      <c r="C119">
        <v>9.9999999999999995E-7</v>
      </c>
      <c r="D119">
        <v>5.8900000000000001E-4</v>
      </c>
      <c r="E119">
        <v>2.43E-4</v>
      </c>
      <c r="F119">
        <v>8.2000000000000001E-5</v>
      </c>
    </row>
    <row r="120" spans="1:6" x14ac:dyDescent="0.25">
      <c r="A120" t="s">
        <v>129</v>
      </c>
      <c r="B120">
        <v>1165622400</v>
      </c>
      <c r="C120">
        <v>9.0000000000000002E-6</v>
      </c>
      <c r="D120">
        <v>5.8E-4</v>
      </c>
      <c r="E120">
        <v>2.05E-4</v>
      </c>
      <c r="F120">
        <v>4.1E-5</v>
      </c>
    </row>
    <row r="121" spans="1:6" x14ac:dyDescent="0.25">
      <c r="A121" t="s">
        <v>130</v>
      </c>
      <c r="B121">
        <v>1166227200</v>
      </c>
      <c r="C121">
        <v>1.0900000000000001E-4</v>
      </c>
      <c r="D121">
        <v>5.7300000000000005E-4</v>
      </c>
      <c r="E121">
        <v>1.9000000000000001E-4</v>
      </c>
      <c r="F121">
        <v>9.1000000000000003E-5</v>
      </c>
    </row>
    <row r="122" spans="1:6" x14ac:dyDescent="0.25">
      <c r="A122" t="s">
        <v>131</v>
      </c>
      <c r="B122">
        <v>1166832000</v>
      </c>
      <c r="C122">
        <v>2.1499999999999999E-4</v>
      </c>
      <c r="D122">
        <v>5.6700000000000001E-4</v>
      </c>
      <c r="E122">
        <v>1.95E-4</v>
      </c>
      <c r="F122">
        <v>1.6899999999999999E-4</v>
      </c>
    </row>
    <row r="123" spans="1:6" x14ac:dyDescent="0.25">
      <c r="A123" t="s">
        <v>132</v>
      </c>
      <c r="B123">
        <v>1167436800</v>
      </c>
      <c r="C123">
        <v>3.6400000000000001E-4</v>
      </c>
      <c r="D123">
        <v>5.6400000000000005E-4</v>
      </c>
      <c r="E123">
        <v>2.22E-4</v>
      </c>
      <c r="F123">
        <v>2.8800000000000001E-4</v>
      </c>
    </row>
    <row r="124" spans="1:6" x14ac:dyDescent="0.25">
      <c r="A124" t="s">
        <v>133</v>
      </c>
      <c r="B124">
        <v>1168041600</v>
      </c>
      <c r="C124">
        <v>4.66E-4</v>
      </c>
      <c r="D124">
        <v>5.6300000000000002E-4</v>
      </c>
      <c r="E124">
        <v>2.6200000000000003E-4</v>
      </c>
      <c r="F124">
        <v>4.0700000000000003E-4</v>
      </c>
    </row>
    <row r="125" spans="1:6" x14ac:dyDescent="0.25">
      <c r="A125" t="s">
        <v>134</v>
      </c>
      <c r="B125">
        <v>1168646400</v>
      </c>
      <c r="C125">
        <v>9.3599999999999998E-4</v>
      </c>
      <c r="D125">
        <v>5.6800000000000004E-4</v>
      </c>
      <c r="E125">
        <v>3.6900000000000002E-4</v>
      </c>
      <c r="F125">
        <v>7.0500000000000001E-4</v>
      </c>
    </row>
    <row r="126" spans="1:6" x14ac:dyDescent="0.25">
      <c r="A126" t="s">
        <v>135</v>
      </c>
      <c r="B126">
        <v>1169251200</v>
      </c>
      <c r="C126">
        <v>9.4700000000000003E-4</v>
      </c>
      <c r="D126">
        <v>5.7399999999999997E-4</v>
      </c>
      <c r="E126">
        <v>4.64E-4</v>
      </c>
      <c r="F126">
        <v>8.92E-4</v>
      </c>
    </row>
    <row r="127" spans="1:6" x14ac:dyDescent="0.25">
      <c r="A127" t="s">
        <v>136</v>
      </c>
      <c r="B127">
        <v>1169856000</v>
      </c>
      <c r="C127">
        <v>1.245E-3</v>
      </c>
      <c r="D127">
        <v>5.8399999999999999E-4</v>
      </c>
      <c r="E127">
        <v>5.8600000000000004E-4</v>
      </c>
      <c r="F127">
        <v>1.0480000000000001E-3</v>
      </c>
    </row>
    <row r="128" spans="1:6" x14ac:dyDescent="0.25">
      <c r="A128" t="s">
        <v>137</v>
      </c>
      <c r="B128">
        <v>1170460800</v>
      </c>
      <c r="C128">
        <v>1.0039999999999999E-3</v>
      </c>
      <c r="D128">
        <v>5.9100000000000005E-4</v>
      </c>
      <c r="E128">
        <v>6.5399999999999996E-4</v>
      </c>
      <c r="F128">
        <v>1.0380000000000001E-3</v>
      </c>
    </row>
    <row r="129" spans="1:6" x14ac:dyDescent="0.25">
      <c r="A129" t="s">
        <v>138</v>
      </c>
      <c r="B129">
        <v>1171065600</v>
      </c>
      <c r="C129">
        <v>1.0970000000000001E-3</v>
      </c>
      <c r="D129">
        <v>5.9900000000000003E-4</v>
      </c>
      <c r="E129">
        <v>7.2499999999999995E-4</v>
      </c>
      <c r="F129">
        <v>1.0790000000000001E-3</v>
      </c>
    </row>
    <row r="130" spans="1:6" x14ac:dyDescent="0.25">
      <c r="A130" t="s">
        <v>139</v>
      </c>
      <c r="B130">
        <v>1171670400</v>
      </c>
      <c r="C130">
        <v>9.68E-4</v>
      </c>
      <c r="D130">
        <v>6.0400000000000004E-4</v>
      </c>
      <c r="E130">
        <v>7.6300000000000001E-4</v>
      </c>
      <c r="F130">
        <v>1.0250000000000001E-3</v>
      </c>
    </row>
    <row r="131" spans="1:6" x14ac:dyDescent="0.25">
      <c r="A131" t="s">
        <v>140</v>
      </c>
      <c r="B131">
        <v>1172275200</v>
      </c>
      <c r="C131">
        <v>1.1620000000000001E-3</v>
      </c>
      <c r="D131">
        <v>6.1300000000000005E-4</v>
      </c>
      <c r="E131">
        <v>8.2600000000000002E-4</v>
      </c>
      <c r="F131">
        <v>1.096E-3</v>
      </c>
    </row>
    <row r="132" spans="1:6" x14ac:dyDescent="0.25">
      <c r="A132" t="s">
        <v>141</v>
      </c>
      <c r="B132">
        <v>1172880000</v>
      </c>
      <c r="C132">
        <v>1.2179999999999999E-3</v>
      </c>
      <c r="D132">
        <v>6.2200000000000005E-4</v>
      </c>
      <c r="E132">
        <v>8.8800000000000001E-4</v>
      </c>
      <c r="F132">
        <v>1.1540000000000001E-3</v>
      </c>
    </row>
    <row r="133" spans="1:6" x14ac:dyDescent="0.25">
      <c r="A133" t="s">
        <v>142</v>
      </c>
      <c r="B133">
        <v>1173481200</v>
      </c>
      <c r="C133">
        <v>1.06E-3</v>
      </c>
      <c r="D133">
        <v>6.29E-4</v>
      </c>
      <c r="E133">
        <v>9.1399999999999999E-4</v>
      </c>
      <c r="F133">
        <v>1.09E-3</v>
      </c>
    </row>
    <row r="134" spans="1:6" x14ac:dyDescent="0.25">
      <c r="A134" t="s">
        <v>143</v>
      </c>
      <c r="B134">
        <v>1174086000</v>
      </c>
      <c r="C134">
        <v>1.302E-3</v>
      </c>
      <c r="D134">
        <v>6.3900000000000003E-4</v>
      </c>
      <c r="E134">
        <v>9.77E-4</v>
      </c>
      <c r="F134">
        <v>1.232E-3</v>
      </c>
    </row>
    <row r="135" spans="1:6" x14ac:dyDescent="0.25">
      <c r="A135" t="s">
        <v>144</v>
      </c>
      <c r="B135">
        <v>1174690800</v>
      </c>
      <c r="C135">
        <v>1.351E-3</v>
      </c>
      <c r="D135">
        <v>6.4999999999999997E-4</v>
      </c>
      <c r="E135">
        <v>1.0349999999999999E-3</v>
      </c>
      <c r="F135">
        <v>1.2899999999999999E-3</v>
      </c>
    </row>
    <row r="136" spans="1:6" x14ac:dyDescent="0.25">
      <c r="A136" t="s">
        <v>145</v>
      </c>
      <c r="B136">
        <v>1175295600</v>
      </c>
      <c r="C136">
        <v>1.353E-3</v>
      </c>
      <c r="D136">
        <v>6.6E-4</v>
      </c>
      <c r="E136">
        <v>1.0839999999999999E-3</v>
      </c>
      <c r="F136">
        <v>1.3090000000000001E-3</v>
      </c>
    </row>
    <row r="137" spans="1:6" x14ac:dyDescent="0.25">
      <c r="A137" t="s">
        <v>146</v>
      </c>
      <c r="B137">
        <v>1175900400</v>
      </c>
      <c r="C137">
        <v>1.732E-3</v>
      </c>
      <c r="D137">
        <v>6.7699999999999998E-4</v>
      </c>
      <c r="E137">
        <v>1.1839999999999999E-3</v>
      </c>
      <c r="F137">
        <v>1.495E-3</v>
      </c>
    </row>
    <row r="138" spans="1:6" x14ac:dyDescent="0.25">
      <c r="A138" t="s">
        <v>147</v>
      </c>
      <c r="B138">
        <v>1176505200</v>
      </c>
      <c r="C138">
        <v>1.957E-3</v>
      </c>
      <c r="D138">
        <v>6.96E-4</v>
      </c>
      <c r="E138">
        <v>1.312E-3</v>
      </c>
      <c r="F138">
        <v>1.848E-3</v>
      </c>
    </row>
    <row r="139" spans="1:6" x14ac:dyDescent="0.25">
      <c r="A139" t="s">
        <v>148</v>
      </c>
      <c r="B139">
        <v>1177110000</v>
      </c>
      <c r="C139">
        <v>2.3999999999999998E-3</v>
      </c>
      <c r="D139">
        <v>7.2300000000000001E-4</v>
      </c>
      <c r="E139">
        <v>1.4840000000000001E-3</v>
      </c>
      <c r="F139">
        <v>2.1450000000000002E-3</v>
      </c>
    </row>
    <row r="140" spans="1:6" x14ac:dyDescent="0.25">
      <c r="A140" t="s">
        <v>149</v>
      </c>
      <c r="B140">
        <v>1177714800</v>
      </c>
      <c r="C140">
        <v>2.0219999999999999E-3</v>
      </c>
      <c r="D140">
        <v>7.4200000000000004E-4</v>
      </c>
      <c r="E140">
        <v>1.5679999999999999E-3</v>
      </c>
      <c r="F140">
        <v>2.0479999999999999E-3</v>
      </c>
    </row>
    <row r="141" spans="1:6" x14ac:dyDescent="0.25">
      <c r="A141" t="s">
        <v>150</v>
      </c>
      <c r="B141">
        <v>1178319600</v>
      </c>
      <c r="C141">
        <v>2.15E-3</v>
      </c>
      <c r="D141">
        <v>7.6400000000000003E-4</v>
      </c>
      <c r="E141">
        <v>1.6609999999999999E-3</v>
      </c>
      <c r="F141">
        <v>2.1150000000000001E-3</v>
      </c>
    </row>
    <row r="142" spans="1:6" x14ac:dyDescent="0.25">
      <c r="A142" t="s">
        <v>151</v>
      </c>
      <c r="B142">
        <v>1178924400</v>
      </c>
      <c r="C142">
        <v>2.0409999999999998E-3</v>
      </c>
      <c r="D142">
        <v>7.8399999999999997E-4</v>
      </c>
      <c r="E142">
        <v>1.7210000000000001E-3</v>
      </c>
      <c r="F142">
        <v>2.0890000000000001E-3</v>
      </c>
    </row>
    <row r="143" spans="1:6" x14ac:dyDescent="0.25">
      <c r="A143" t="s">
        <v>152</v>
      </c>
      <c r="B143">
        <v>1179529200</v>
      </c>
      <c r="C143">
        <v>1.867E-3</v>
      </c>
      <c r="D143">
        <v>8.0000000000000004E-4</v>
      </c>
      <c r="E143">
        <v>1.7420000000000001E-3</v>
      </c>
      <c r="F143">
        <v>1.931E-3</v>
      </c>
    </row>
    <row r="144" spans="1:6" x14ac:dyDescent="0.25">
      <c r="A144" t="s">
        <v>153</v>
      </c>
      <c r="B144">
        <v>1180134000</v>
      </c>
      <c r="C144">
        <v>1.6509999999999999E-3</v>
      </c>
      <c r="D144">
        <v>8.1300000000000003E-4</v>
      </c>
      <c r="E144">
        <v>1.73E-3</v>
      </c>
      <c r="F144">
        <v>1.8259999999999999E-3</v>
      </c>
    </row>
    <row r="145" spans="1:6" x14ac:dyDescent="0.25">
      <c r="A145" t="s">
        <v>154</v>
      </c>
      <c r="B145">
        <v>1180738800</v>
      </c>
      <c r="C145">
        <v>2.4199999999999998E-3</v>
      </c>
      <c r="D145">
        <v>8.3799999999999999E-4</v>
      </c>
      <c r="E145">
        <v>1.8389999999999999E-3</v>
      </c>
      <c r="F145">
        <v>2.1589999999999999E-3</v>
      </c>
    </row>
    <row r="146" spans="1:6" x14ac:dyDescent="0.25">
      <c r="A146" t="s">
        <v>155</v>
      </c>
      <c r="B146">
        <v>1181343600</v>
      </c>
      <c r="C146">
        <v>1.0859999999999999E-3</v>
      </c>
      <c r="D146">
        <v>8.4099999999999995E-4</v>
      </c>
      <c r="E146">
        <v>1.7149999999999999E-3</v>
      </c>
      <c r="F146">
        <v>1.5E-3</v>
      </c>
    </row>
    <row r="147" spans="1:6" x14ac:dyDescent="0.25">
      <c r="A147" t="s">
        <v>156</v>
      </c>
      <c r="B147">
        <v>1181948400</v>
      </c>
      <c r="C147">
        <v>4.9100000000000001E-4</v>
      </c>
      <c r="D147">
        <v>8.3600000000000005E-4</v>
      </c>
      <c r="E147">
        <v>1.516E-3</v>
      </c>
      <c r="F147">
        <v>8.7100000000000003E-4</v>
      </c>
    </row>
    <row r="148" spans="1:6" x14ac:dyDescent="0.25">
      <c r="A148" t="s">
        <v>157</v>
      </c>
      <c r="B148">
        <v>1182553200</v>
      </c>
      <c r="C148">
        <v>0</v>
      </c>
      <c r="D148">
        <v>8.2299999999999995E-4</v>
      </c>
      <c r="E148">
        <v>1.2719999999999999E-3</v>
      </c>
      <c r="F148">
        <v>3.6600000000000001E-4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8.0999999999999996E-4</v>
      </c>
      <c r="E149">
        <v>1.0679999999999999E-3</v>
      </c>
      <c r="F149">
        <v>1.54E-4</v>
      </c>
    </row>
    <row r="150" spans="1:6" x14ac:dyDescent="0.25">
      <c r="A150" t="s">
        <v>159</v>
      </c>
      <c r="B150">
        <v>1183762800</v>
      </c>
      <c r="C150">
        <v>0</v>
      </c>
      <c r="D150">
        <v>7.9799999999999999E-4</v>
      </c>
      <c r="E150">
        <v>8.9599999999999999E-4</v>
      </c>
      <c r="F150">
        <v>6.3999999999999997E-5</v>
      </c>
    </row>
    <row r="151" spans="1:6" x14ac:dyDescent="0.25">
      <c r="A151" t="s">
        <v>160</v>
      </c>
      <c r="B151">
        <v>1184367600</v>
      </c>
      <c r="C151">
        <v>0</v>
      </c>
      <c r="D151">
        <v>7.8600000000000002E-4</v>
      </c>
      <c r="E151">
        <v>7.5199999999999996E-4</v>
      </c>
      <c r="F151">
        <v>2.6999999999999999E-5</v>
      </c>
    </row>
    <row r="152" spans="1:6" x14ac:dyDescent="0.25">
      <c r="A152" t="s">
        <v>161</v>
      </c>
      <c r="B152">
        <v>1184972400</v>
      </c>
      <c r="C152">
        <v>0</v>
      </c>
      <c r="D152">
        <v>7.7399999999999995E-4</v>
      </c>
      <c r="E152">
        <v>6.3100000000000005E-4</v>
      </c>
      <c r="F152">
        <v>1.1E-5</v>
      </c>
    </row>
    <row r="153" spans="1:6" x14ac:dyDescent="0.25">
      <c r="A153" t="s">
        <v>162</v>
      </c>
      <c r="B153">
        <v>1185577200</v>
      </c>
      <c r="C153">
        <v>0</v>
      </c>
      <c r="D153">
        <v>7.6199999999999998E-4</v>
      </c>
      <c r="E153">
        <v>5.2999999999999998E-4</v>
      </c>
      <c r="F153">
        <v>5.0000000000000004E-6</v>
      </c>
    </row>
    <row r="154" spans="1:6" x14ac:dyDescent="0.25">
      <c r="A154" t="s">
        <v>163</v>
      </c>
      <c r="B154">
        <v>1186182000</v>
      </c>
      <c r="C154">
        <v>0</v>
      </c>
      <c r="D154">
        <v>7.5000000000000002E-4</v>
      </c>
      <c r="E154">
        <v>4.4499999999999997E-4</v>
      </c>
      <c r="F154">
        <v>1.9999999999999999E-6</v>
      </c>
    </row>
    <row r="155" spans="1:6" x14ac:dyDescent="0.25">
      <c r="A155" t="s">
        <v>164</v>
      </c>
      <c r="B155">
        <v>1186786800</v>
      </c>
      <c r="C155">
        <v>0</v>
      </c>
      <c r="D155">
        <v>7.3800000000000005E-4</v>
      </c>
      <c r="E155">
        <v>3.7300000000000001E-4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7.27E-4</v>
      </c>
      <c r="E156">
        <v>3.1300000000000002E-4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7.1599999999999995E-4</v>
      </c>
      <c r="E157">
        <v>2.63E-4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7.0500000000000001E-4</v>
      </c>
      <c r="E158">
        <v>2.2100000000000001E-4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6.9399999999999996E-4</v>
      </c>
      <c r="E159">
        <v>1.85E-4</v>
      </c>
      <c r="F159">
        <v>0</v>
      </c>
    </row>
    <row r="160" spans="1:6" x14ac:dyDescent="0.25">
      <c r="A160" t="s">
        <v>169</v>
      </c>
      <c r="B160">
        <v>1189810800</v>
      </c>
      <c r="C160">
        <v>1.2999999999999999E-5</v>
      </c>
      <c r="D160">
        <v>6.8300000000000001E-4</v>
      </c>
      <c r="E160">
        <v>1.5799999999999999E-4</v>
      </c>
      <c r="F160">
        <v>1.0000000000000001E-5</v>
      </c>
    </row>
    <row r="161" spans="1:6" x14ac:dyDescent="0.25">
      <c r="A161" t="s">
        <v>170</v>
      </c>
      <c r="B161">
        <v>1190415600</v>
      </c>
      <c r="C161">
        <v>2.5000000000000001E-4</v>
      </c>
      <c r="D161">
        <v>6.7699999999999998E-4</v>
      </c>
      <c r="E161">
        <v>1.73E-4</v>
      </c>
      <c r="F161">
        <v>1.56E-4</v>
      </c>
    </row>
    <row r="162" spans="1:6" x14ac:dyDescent="0.25">
      <c r="A162" t="s">
        <v>171</v>
      </c>
      <c r="B162">
        <v>1191020400</v>
      </c>
      <c r="C162">
        <v>2.5500000000000002E-4</v>
      </c>
      <c r="D162">
        <v>6.7000000000000002E-4</v>
      </c>
      <c r="E162">
        <v>1.8699999999999999E-4</v>
      </c>
      <c r="F162">
        <v>2.34E-4</v>
      </c>
    </row>
    <row r="163" spans="1:6" x14ac:dyDescent="0.25">
      <c r="A163" t="s">
        <v>172</v>
      </c>
      <c r="B163">
        <v>1191625200</v>
      </c>
      <c r="C163">
        <v>2.9399999999999999E-4</v>
      </c>
      <c r="D163">
        <v>6.6399999999999999E-4</v>
      </c>
      <c r="E163">
        <v>2.04E-4</v>
      </c>
      <c r="F163">
        <v>2.63E-4</v>
      </c>
    </row>
    <row r="164" spans="1:6" x14ac:dyDescent="0.25">
      <c r="A164" t="s">
        <v>173</v>
      </c>
      <c r="B164">
        <v>1192230000</v>
      </c>
      <c r="C164">
        <v>2.72E-4</v>
      </c>
      <c r="D164">
        <v>6.5799999999999995E-4</v>
      </c>
      <c r="E164">
        <v>2.1499999999999999E-4</v>
      </c>
      <c r="F164">
        <v>2.7099999999999997E-4</v>
      </c>
    </row>
    <row r="165" spans="1:6" x14ac:dyDescent="0.25">
      <c r="A165" t="s">
        <v>174</v>
      </c>
      <c r="B165">
        <v>1192834800</v>
      </c>
      <c r="C165">
        <v>1.3300000000000001E-4</v>
      </c>
      <c r="D165">
        <v>6.4999999999999997E-4</v>
      </c>
      <c r="E165">
        <v>2.0100000000000001E-4</v>
      </c>
      <c r="F165">
        <v>1.84E-4</v>
      </c>
    </row>
    <row r="166" spans="1:6" x14ac:dyDescent="0.25">
      <c r="A166" t="s">
        <v>175</v>
      </c>
      <c r="B166">
        <v>1193439600</v>
      </c>
      <c r="C166">
        <v>1.05E-4</v>
      </c>
      <c r="D166">
        <v>6.4199999999999999E-4</v>
      </c>
      <c r="E166">
        <v>1.8599999999999999E-4</v>
      </c>
      <c r="F166">
        <v>1.4200000000000001E-4</v>
      </c>
    </row>
    <row r="167" spans="1:6" x14ac:dyDescent="0.25">
      <c r="A167" t="s">
        <v>176</v>
      </c>
      <c r="B167">
        <v>1194048000</v>
      </c>
      <c r="C167">
        <v>1.13E-4</v>
      </c>
      <c r="D167">
        <v>6.3400000000000001E-4</v>
      </c>
      <c r="E167">
        <v>1.74E-4</v>
      </c>
      <c r="F167">
        <v>1.2899999999999999E-4</v>
      </c>
    </row>
    <row r="168" spans="1:6" x14ac:dyDescent="0.25">
      <c r="A168" t="s">
        <v>177</v>
      </c>
      <c r="B168">
        <v>1194652800</v>
      </c>
      <c r="C168">
        <v>6.3E-5</v>
      </c>
      <c r="D168">
        <v>6.2500000000000001E-4</v>
      </c>
      <c r="E168">
        <v>1.56E-4</v>
      </c>
      <c r="F168">
        <v>8.7000000000000001E-5</v>
      </c>
    </row>
    <row r="169" spans="1:6" x14ac:dyDescent="0.25">
      <c r="A169" t="s">
        <v>178</v>
      </c>
      <c r="B169">
        <v>1195257600</v>
      </c>
      <c r="C169">
        <v>1.3300000000000001E-4</v>
      </c>
      <c r="D169">
        <v>6.1700000000000004E-4</v>
      </c>
      <c r="E169">
        <v>1.5200000000000001E-4</v>
      </c>
      <c r="F169">
        <v>1.1400000000000001E-4</v>
      </c>
    </row>
    <row r="170" spans="1:6" x14ac:dyDescent="0.25">
      <c r="A170" t="s">
        <v>179</v>
      </c>
      <c r="B170">
        <v>1195862400</v>
      </c>
      <c r="C170">
        <v>6.0999999999999999E-5</v>
      </c>
      <c r="D170">
        <v>6.0899999999999995E-4</v>
      </c>
      <c r="E170">
        <v>1.3799999999999999E-4</v>
      </c>
      <c r="F170">
        <v>8.2999999999999998E-5</v>
      </c>
    </row>
    <row r="171" spans="1:6" x14ac:dyDescent="0.25">
      <c r="A171" t="s">
        <v>180</v>
      </c>
      <c r="B171">
        <v>1196467200</v>
      </c>
      <c r="C171">
        <v>2.1699999999999999E-4</v>
      </c>
      <c r="D171">
        <v>6.0300000000000002E-4</v>
      </c>
      <c r="E171">
        <v>1.5100000000000001E-4</v>
      </c>
      <c r="F171">
        <v>1.6899999999999999E-4</v>
      </c>
    </row>
    <row r="172" spans="1:6" x14ac:dyDescent="0.25">
      <c r="A172" t="s">
        <v>181</v>
      </c>
      <c r="B172">
        <v>1197072000</v>
      </c>
      <c r="C172">
        <v>1.6000000000000001E-4</v>
      </c>
      <c r="D172">
        <v>5.9599999999999996E-4</v>
      </c>
      <c r="E172">
        <v>1.5100000000000001E-4</v>
      </c>
      <c r="F172">
        <v>1.54E-4</v>
      </c>
    </row>
    <row r="173" spans="1:6" x14ac:dyDescent="0.25">
      <c r="A173" t="s">
        <v>182</v>
      </c>
      <c r="B173">
        <v>1197676800</v>
      </c>
      <c r="C173">
        <v>7.1000000000000005E-5</v>
      </c>
      <c r="D173">
        <v>5.8799999999999998E-4</v>
      </c>
      <c r="E173">
        <v>1.3799999999999999E-4</v>
      </c>
      <c r="F173">
        <v>9.6000000000000002E-5</v>
      </c>
    </row>
    <row r="174" spans="1:6" x14ac:dyDescent="0.25">
      <c r="A174" t="s">
        <v>183</v>
      </c>
      <c r="B174">
        <v>1198281600</v>
      </c>
      <c r="C174">
        <v>2.4000000000000001E-5</v>
      </c>
      <c r="D174">
        <v>5.7899999999999998E-4</v>
      </c>
      <c r="E174">
        <v>1.2E-4</v>
      </c>
      <c r="F174">
        <v>5.5999999999999999E-5</v>
      </c>
    </row>
    <row r="175" spans="1:6" x14ac:dyDescent="0.25">
      <c r="A175" t="s">
        <v>184</v>
      </c>
      <c r="B175">
        <v>1198886400</v>
      </c>
      <c r="C175">
        <v>1.8200000000000001E-4</v>
      </c>
      <c r="D175">
        <v>5.7300000000000005E-4</v>
      </c>
      <c r="E175">
        <v>1.3100000000000001E-4</v>
      </c>
      <c r="F175">
        <v>1.5100000000000001E-4</v>
      </c>
    </row>
    <row r="176" spans="1:6" x14ac:dyDescent="0.25">
      <c r="A176" t="s">
        <v>185</v>
      </c>
      <c r="B176">
        <v>1199491200</v>
      </c>
      <c r="C176">
        <v>5.1999999999999995E-4</v>
      </c>
      <c r="D176">
        <v>5.7200000000000003E-4</v>
      </c>
      <c r="E176">
        <v>1.93E-4</v>
      </c>
      <c r="F176">
        <v>3.6900000000000002E-4</v>
      </c>
    </row>
    <row r="177" spans="1:6" x14ac:dyDescent="0.25">
      <c r="A177" t="s">
        <v>186</v>
      </c>
      <c r="B177">
        <v>1200096000</v>
      </c>
      <c r="C177">
        <v>2.8299999999999999E-4</v>
      </c>
      <c r="D177">
        <v>5.6700000000000001E-4</v>
      </c>
      <c r="E177">
        <v>2.0599999999999999E-4</v>
      </c>
      <c r="F177">
        <v>2.9500000000000001E-4</v>
      </c>
    </row>
    <row r="178" spans="1:6" x14ac:dyDescent="0.25">
      <c r="A178" t="s">
        <v>187</v>
      </c>
      <c r="B178">
        <v>1200700800</v>
      </c>
      <c r="C178">
        <v>1.2999999999999999E-4</v>
      </c>
      <c r="D178">
        <v>5.6099999999999998E-4</v>
      </c>
      <c r="E178">
        <v>1.94E-4</v>
      </c>
      <c r="F178">
        <v>2.02E-4</v>
      </c>
    </row>
    <row r="179" spans="1:6" x14ac:dyDescent="0.25">
      <c r="A179" t="s">
        <v>188</v>
      </c>
      <c r="B179">
        <v>1201305600</v>
      </c>
      <c r="C179">
        <v>9.7E-5</v>
      </c>
      <c r="D179">
        <v>5.5400000000000002E-4</v>
      </c>
      <c r="E179">
        <v>1.7799999999999999E-4</v>
      </c>
      <c r="F179">
        <v>1.3200000000000001E-4</v>
      </c>
    </row>
    <row r="180" spans="1:6" x14ac:dyDescent="0.25">
      <c r="A180" t="s">
        <v>189</v>
      </c>
      <c r="B180">
        <v>1201910400</v>
      </c>
      <c r="C180">
        <v>5.1999999999999997E-5</v>
      </c>
      <c r="D180">
        <v>5.4600000000000004E-4</v>
      </c>
      <c r="E180">
        <v>1.5799999999999999E-4</v>
      </c>
      <c r="F180">
        <v>9.0000000000000006E-5</v>
      </c>
    </row>
    <row r="181" spans="1:6" x14ac:dyDescent="0.25">
      <c r="A181" t="s">
        <v>190</v>
      </c>
      <c r="B181">
        <v>1202515200</v>
      </c>
      <c r="C181">
        <v>1.08E-4</v>
      </c>
      <c r="D181">
        <v>5.3899999999999998E-4</v>
      </c>
      <c r="E181">
        <v>1.4999999999999999E-4</v>
      </c>
      <c r="F181">
        <v>9.7999999999999997E-5</v>
      </c>
    </row>
    <row r="182" spans="1:6" x14ac:dyDescent="0.25">
      <c r="A182" t="s">
        <v>191</v>
      </c>
      <c r="B182">
        <v>1203120000</v>
      </c>
      <c r="C182">
        <v>1.2999999999999999E-4</v>
      </c>
      <c r="D182">
        <v>5.3300000000000005E-4</v>
      </c>
      <c r="E182">
        <v>1.47E-4</v>
      </c>
      <c r="F182">
        <v>1.21E-4</v>
      </c>
    </row>
    <row r="183" spans="1:6" x14ac:dyDescent="0.25">
      <c r="A183" t="s">
        <v>192</v>
      </c>
      <c r="B183">
        <v>1203724800</v>
      </c>
      <c r="C183">
        <v>1.8100000000000001E-4</v>
      </c>
      <c r="D183">
        <v>5.2700000000000002E-4</v>
      </c>
      <c r="E183">
        <v>1.5200000000000001E-4</v>
      </c>
      <c r="F183">
        <v>1.5300000000000001E-4</v>
      </c>
    </row>
    <row r="184" spans="1:6" x14ac:dyDescent="0.25">
      <c r="A184" t="s">
        <v>193</v>
      </c>
      <c r="B184">
        <v>1204329600</v>
      </c>
      <c r="C184">
        <v>1.12E-4</v>
      </c>
      <c r="D184">
        <v>5.2099999999999998E-4</v>
      </c>
      <c r="E184">
        <v>1.45E-4</v>
      </c>
      <c r="F184">
        <v>1.2899999999999999E-4</v>
      </c>
    </row>
    <row r="185" spans="1:6" x14ac:dyDescent="0.25">
      <c r="A185" t="s">
        <v>194</v>
      </c>
      <c r="B185">
        <v>1204934400</v>
      </c>
      <c r="C185">
        <v>1.36E-4</v>
      </c>
      <c r="D185">
        <v>5.1500000000000005E-4</v>
      </c>
      <c r="E185">
        <v>1.44E-4</v>
      </c>
      <c r="F185">
        <v>1.34E-4</v>
      </c>
    </row>
    <row r="186" spans="1:6" x14ac:dyDescent="0.25">
      <c r="A186" t="s">
        <v>195</v>
      </c>
      <c r="B186">
        <v>1205535600</v>
      </c>
      <c r="C186">
        <v>2.0100000000000001E-4</v>
      </c>
      <c r="D186">
        <v>5.1000000000000004E-4</v>
      </c>
      <c r="E186">
        <v>1.5300000000000001E-4</v>
      </c>
      <c r="F186">
        <v>1.7899999999999999E-4</v>
      </c>
    </row>
    <row r="187" spans="1:6" x14ac:dyDescent="0.25">
      <c r="A187" t="s">
        <v>196</v>
      </c>
      <c r="B187">
        <v>1206140400</v>
      </c>
      <c r="C187">
        <v>8.2999999999999998E-5</v>
      </c>
      <c r="D187">
        <v>5.04E-4</v>
      </c>
      <c r="E187">
        <v>1.4200000000000001E-4</v>
      </c>
      <c r="F187">
        <v>1.26E-4</v>
      </c>
    </row>
    <row r="188" spans="1:6" x14ac:dyDescent="0.25">
      <c r="A188" t="s">
        <v>197</v>
      </c>
      <c r="B188">
        <v>1206745200</v>
      </c>
      <c r="C188">
        <v>8.0000000000000007E-5</v>
      </c>
      <c r="D188">
        <v>4.9700000000000005E-4</v>
      </c>
      <c r="E188">
        <v>1.3200000000000001E-4</v>
      </c>
      <c r="F188">
        <v>9.2E-5</v>
      </c>
    </row>
    <row r="189" spans="1:6" x14ac:dyDescent="0.25">
      <c r="A189" t="s">
        <v>198</v>
      </c>
      <c r="B189">
        <v>1207350000</v>
      </c>
      <c r="C189">
        <v>4.6E-5</v>
      </c>
      <c r="D189">
        <v>4.8999999999999998E-4</v>
      </c>
      <c r="E189">
        <v>1.18E-4</v>
      </c>
      <c r="F189">
        <v>6.6000000000000005E-5</v>
      </c>
    </row>
    <row r="190" spans="1:6" x14ac:dyDescent="0.25">
      <c r="A190" t="s">
        <v>199</v>
      </c>
      <c r="B190">
        <v>1207954800</v>
      </c>
      <c r="C190">
        <v>1.0000000000000001E-5</v>
      </c>
      <c r="D190">
        <v>4.8299999999999998E-4</v>
      </c>
      <c r="E190">
        <v>1.01E-4</v>
      </c>
      <c r="F190">
        <v>3.3000000000000003E-5</v>
      </c>
    </row>
    <row r="191" spans="1:6" x14ac:dyDescent="0.25">
      <c r="A191" t="s">
        <v>200</v>
      </c>
      <c r="B191">
        <v>1208559600</v>
      </c>
      <c r="C191">
        <v>6.9999999999999999E-6</v>
      </c>
      <c r="D191">
        <v>4.75E-4</v>
      </c>
      <c r="E191">
        <v>8.6000000000000003E-5</v>
      </c>
      <c r="F191">
        <v>1.8E-5</v>
      </c>
    </row>
    <row r="192" spans="1:6" x14ac:dyDescent="0.25">
      <c r="A192" t="s">
        <v>201</v>
      </c>
      <c r="B192">
        <v>1209164400</v>
      </c>
      <c r="C192">
        <v>1.4E-5</v>
      </c>
      <c r="D192">
        <v>4.6799999999999999E-4</v>
      </c>
      <c r="E192">
        <v>7.3999999999999996E-5</v>
      </c>
      <c r="F192">
        <v>1.5999999999999999E-5</v>
      </c>
    </row>
    <row r="193" spans="1:6" x14ac:dyDescent="0.25">
      <c r="A193" t="s">
        <v>202</v>
      </c>
      <c r="B193">
        <v>1209769200</v>
      </c>
      <c r="C193">
        <v>6.9999999999999999E-6</v>
      </c>
      <c r="D193">
        <v>4.6099999999999998E-4</v>
      </c>
      <c r="E193">
        <v>6.3E-5</v>
      </c>
      <c r="F193">
        <v>1.1E-5</v>
      </c>
    </row>
    <row r="194" spans="1:6" x14ac:dyDescent="0.25">
      <c r="A194" t="s">
        <v>203</v>
      </c>
      <c r="B194">
        <v>1210374000</v>
      </c>
      <c r="C194">
        <v>3.0000000000000001E-6</v>
      </c>
      <c r="D194">
        <v>4.5399999999999998E-4</v>
      </c>
      <c r="E194">
        <v>5.3999999999999998E-5</v>
      </c>
      <c r="F194">
        <v>6.9999999999999999E-6</v>
      </c>
    </row>
    <row r="195" spans="1:6" x14ac:dyDescent="0.25">
      <c r="A195" t="s">
        <v>204</v>
      </c>
      <c r="B195">
        <v>1210978800</v>
      </c>
      <c r="C195">
        <v>6.9999999999999999E-6</v>
      </c>
      <c r="D195">
        <v>4.4700000000000002E-4</v>
      </c>
      <c r="E195">
        <v>4.6E-5</v>
      </c>
      <c r="F195">
        <v>6.9999999999999999E-6</v>
      </c>
    </row>
    <row r="196" spans="1:6" x14ac:dyDescent="0.25">
      <c r="A196" t="s">
        <v>205</v>
      </c>
      <c r="B196">
        <v>1211583600</v>
      </c>
      <c r="C196">
        <v>5.0000000000000004E-6</v>
      </c>
      <c r="D196">
        <v>4.4000000000000002E-4</v>
      </c>
      <c r="E196">
        <v>4.0000000000000003E-5</v>
      </c>
      <c r="F196">
        <v>6.0000000000000002E-6</v>
      </c>
    </row>
    <row r="197" spans="1:6" x14ac:dyDescent="0.25">
      <c r="A197" t="s">
        <v>206</v>
      </c>
      <c r="B197">
        <v>1212188400</v>
      </c>
      <c r="C197">
        <v>9.2999999999999997E-5</v>
      </c>
      <c r="D197">
        <v>4.35E-4</v>
      </c>
      <c r="E197">
        <v>4.8000000000000001E-5</v>
      </c>
      <c r="F197">
        <v>5.3999999999999998E-5</v>
      </c>
    </row>
    <row r="198" spans="1:6" x14ac:dyDescent="0.25">
      <c r="A198" t="s">
        <v>207</v>
      </c>
      <c r="B198">
        <v>1212793200</v>
      </c>
      <c r="C198">
        <v>1.36E-4</v>
      </c>
      <c r="D198">
        <v>4.2999999999999999E-4</v>
      </c>
      <c r="E198">
        <v>6.2000000000000003E-5</v>
      </c>
      <c r="F198">
        <v>9.6000000000000002E-5</v>
      </c>
    </row>
    <row r="199" spans="1:6" x14ac:dyDescent="0.25">
      <c r="A199" t="s">
        <v>208</v>
      </c>
      <c r="B199">
        <v>1213398000</v>
      </c>
      <c r="C199">
        <v>1.4200000000000001E-4</v>
      </c>
      <c r="D199">
        <v>4.26E-4</v>
      </c>
      <c r="E199">
        <v>7.4999999999999993E-5</v>
      </c>
      <c r="F199">
        <v>1.2400000000000001E-4</v>
      </c>
    </row>
    <row r="200" spans="1:6" x14ac:dyDescent="0.25">
      <c r="A200" t="s">
        <v>209</v>
      </c>
      <c r="B200">
        <v>1214002800</v>
      </c>
      <c r="C200">
        <v>1.03E-4</v>
      </c>
      <c r="D200">
        <v>4.2099999999999999E-4</v>
      </c>
      <c r="E200">
        <v>7.8999999999999996E-5</v>
      </c>
      <c r="F200">
        <v>1.08E-4</v>
      </c>
    </row>
    <row r="201" spans="1:6" x14ac:dyDescent="0.25">
      <c r="A201" t="s">
        <v>210</v>
      </c>
      <c r="B201">
        <v>1214607600</v>
      </c>
      <c r="C201">
        <v>7.8999999999999996E-5</v>
      </c>
      <c r="D201">
        <v>4.1599999999999997E-4</v>
      </c>
      <c r="E201">
        <v>7.8999999999999996E-5</v>
      </c>
      <c r="F201">
        <v>9.1000000000000003E-5</v>
      </c>
    </row>
    <row r="202" spans="1:6" x14ac:dyDescent="0.25">
      <c r="A202" t="s">
        <v>211</v>
      </c>
      <c r="B202">
        <v>1215212400</v>
      </c>
      <c r="C202">
        <v>5.8E-5</v>
      </c>
      <c r="D202">
        <v>4.0999999999999999E-4</v>
      </c>
      <c r="E202">
        <v>7.4999999999999993E-5</v>
      </c>
      <c r="F202">
        <v>7.2999999999999999E-5</v>
      </c>
    </row>
    <row r="203" spans="1:6" x14ac:dyDescent="0.25">
      <c r="A203" t="s">
        <v>212</v>
      </c>
      <c r="B203">
        <v>1215817200</v>
      </c>
      <c r="C203">
        <v>1.2999999999999999E-5</v>
      </c>
      <c r="D203">
        <v>4.0400000000000001E-4</v>
      </c>
      <c r="E203">
        <v>6.4999999999999994E-5</v>
      </c>
      <c r="F203">
        <v>3.8000000000000002E-5</v>
      </c>
    </row>
    <row r="204" spans="1:6" x14ac:dyDescent="0.25">
      <c r="A204" t="s">
        <v>213</v>
      </c>
      <c r="B204">
        <v>1216422000</v>
      </c>
      <c r="C204">
        <v>1.2999999999999999E-5</v>
      </c>
      <c r="D204">
        <v>3.9800000000000002E-4</v>
      </c>
      <c r="E204">
        <v>5.7000000000000003E-5</v>
      </c>
      <c r="F204">
        <v>2.3E-5</v>
      </c>
    </row>
    <row r="205" spans="1:6" x14ac:dyDescent="0.25">
      <c r="A205" t="s">
        <v>214</v>
      </c>
      <c r="B205">
        <v>1217026800</v>
      </c>
      <c r="C205">
        <v>0</v>
      </c>
      <c r="D205">
        <v>3.9199999999999999E-4</v>
      </c>
      <c r="E205">
        <v>4.8000000000000001E-5</v>
      </c>
      <c r="F205">
        <v>1.0000000000000001E-5</v>
      </c>
    </row>
    <row r="206" spans="1:6" x14ac:dyDescent="0.25">
      <c r="A206" t="s">
        <v>215</v>
      </c>
      <c r="B206">
        <v>1217631600</v>
      </c>
      <c r="C206">
        <v>0</v>
      </c>
      <c r="D206">
        <v>3.86E-4</v>
      </c>
      <c r="E206">
        <v>4.0000000000000003E-5</v>
      </c>
      <c r="F206">
        <v>3.9999999999999998E-6</v>
      </c>
    </row>
    <row r="207" spans="1:6" x14ac:dyDescent="0.25">
      <c r="A207" t="s">
        <v>216</v>
      </c>
      <c r="B207">
        <v>1218236400</v>
      </c>
      <c r="C207">
        <v>0</v>
      </c>
      <c r="D207">
        <v>3.8000000000000002E-4</v>
      </c>
      <c r="E207">
        <v>3.4E-5</v>
      </c>
      <c r="F207">
        <v>1.9999999999999999E-6</v>
      </c>
    </row>
    <row r="208" spans="1:6" x14ac:dyDescent="0.25">
      <c r="A208" t="s">
        <v>217</v>
      </c>
      <c r="B208">
        <v>1218841200</v>
      </c>
      <c r="C208">
        <v>0</v>
      </c>
      <c r="D208">
        <v>3.7399999999999998E-4</v>
      </c>
      <c r="E208">
        <v>2.8E-5</v>
      </c>
      <c r="F208">
        <v>9.9999999999999995E-7</v>
      </c>
    </row>
    <row r="209" spans="1:6" x14ac:dyDescent="0.25">
      <c r="A209" t="s">
        <v>218</v>
      </c>
      <c r="B209">
        <v>1219446000</v>
      </c>
      <c r="C209">
        <v>5.8999999999999998E-5</v>
      </c>
      <c r="D209">
        <v>3.6900000000000002E-4</v>
      </c>
      <c r="E209">
        <v>3.4E-5</v>
      </c>
      <c r="F209">
        <v>4.5000000000000003E-5</v>
      </c>
    </row>
    <row r="210" spans="1:6" x14ac:dyDescent="0.25">
      <c r="A210" t="s">
        <v>219</v>
      </c>
      <c r="B210">
        <v>1220050800</v>
      </c>
      <c r="C210">
        <v>8.2399999999999997E-4</v>
      </c>
      <c r="D210">
        <v>3.7599999999999998E-4</v>
      </c>
      <c r="E210">
        <v>1.6100000000000001E-4</v>
      </c>
      <c r="F210">
        <v>5.1099999999999995E-4</v>
      </c>
    </row>
    <row r="211" spans="1:6" x14ac:dyDescent="0.25">
      <c r="A211" t="s">
        <v>220</v>
      </c>
      <c r="B211">
        <v>1220655600</v>
      </c>
      <c r="C211">
        <v>8.3199999999999995E-4</v>
      </c>
      <c r="D211">
        <v>3.8299999999999999E-4</v>
      </c>
      <c r="E211">
        <v>2.6800000000000001E-4</v>
      </c>
      <c r="F211">
        <v>6.9800000000000005E-4</v>
      </c>
    </row>
    <row r="212" spans="1:6" x14ac:dyDescent="0.25">
      <c r="A212" t="s">
        <v>221</v>
      </c>
      <c r="B212">
        <v>1221260400</v>
      </c>
      <c r="C212">
        <v>8.2700000000000004E-4</v>
      </c>
      <c r="D212">
        <v>3.8999999999999999E-4</v>
      </c>
      <c r="E212">
        <v>3.5799999999999997E-4</v>
      </c>
      <c r="F212">
        <v>7.76E-4</v>
      </c>
    </row>
    <row r="213" spans="1:6" x14ac:dyDescent="0.25">
      <c r="A213" t="s">
        <v>222</v>
      </c>
      <c r="B213">
        <v>1221865200</v>
      </c>
      <c r="C213">
        <v>5.8399999999999999E-4</v>
      </c>
      <c r="D213">
        <v>3.9300000000000001E-4</v>
      </c>
      <c r="E213">
        <v>3.9100000000000002E-4</v>
      </c>
      <c r="F213">
        <v>6.2100000000000002E-4</v>
      </c>
    </row>
    <row r="214" spans="1:6" x14ac:dyDescent="0.25">
      <c r="A214" t="s">
        <v>223</v>
      </c>
      <c r="B214">
        <v>1222470000</v>
      </c>
      <c r="C214">
        <v>1.06E-4</v>
      </c>
      <c r="D214">
        <v>3.88E-4</v>
      </c>
      <c r="E214">
        <v>3.4499999999999998E-4</v>
      </c>
      <c r="F214">
        <v>3.1500000000000001E-4</v>
      </c>
    </row>
    <row r="215" spans="1:6" x14ac:dyDescent="0.25">
      <c r="A215" t="s">
        <v>224</v>
      </c>
      <c r="B215">
        <v>1223074800</v>
      </c>
      <c r="C215">
        <v>1.01E-4</v>
      </c>
      <c r="D215">
        <v>3.8400000000000001E-4</v>
      </c>
      <c r="E215">
        <v>3.0600000000000001E-4</v>
      </c>
      <c r="F215">
        <v>1.92E-4</v>
      </c>
    </row>
    <row r="216" spans="1:6" x14ac:dyDescent="0.25">
      <c r="A216" t="s">
        <v>225</v>
      </c>
      <c r="B216">
        <v>1223679600</v>
      </c>
      <c r="C216">
        <v>6.6000000000000005E-5</v>
      </c>
      <c r="D216">
        <v>3.79E-4</v>
      </c>
      <c r="E216">
        <v>2.6699999999999998E-4</v>
      </c>
      <c r="F216">
        <v>1.1400000000000001E-4</v>
      </c>
    </row>
    <row r="217" spans="1:6" x14ac:dyDescent="0.25">
      <c r="A217" t="s">
        <v>226</v>
      </c>
      <c r="B217">
        <v>1224284400</v>
      </c>
      <c r="C217">
        <v>3.6999999999999998E-5</v>
      </c>
      <c r="D217">
        <v>3.7399999999999998E-4</v>
      </c>
      <c r="E217">
        <v>2.3000000000000001E-4</v>
      </c>
      <c r="F217">
        <v>6.9999999999999994E-5</v>
      </c>
    </row>
    <row r="218" spans="1:6" x14ac:dyDescent="0.25">
      <c r="A218" t="s">
        <v>227</v>
      </c>
      <c r="B218">
        <v>1224889200</v>
      </c>
      <c r="C218">
        <v>4.1E-5</v>
      </c>
      <c r="D218">
        <v>3.6900000000000002E-4</v>
      </c>
      <c r="E218">
        <v>2.0000000000000001E-4</v>
      </c>
      <c r="F218">
        <v>5.3999999999999998E-5</v>
      </c>
    </row>
    <row r="219" spans="1:6" x14ac:dyDescent="0.25">
      <c r="A219" t="s">
        <v>228</v>
      </c>
      <c r="B219">
        <v>1225494000</v>
      </c>
      <c r="C219">
        <v>8.5000000000000006E-5</v>
      </c>
      <c r="D219">
        <v>3.6400000000000001E-4</v>
      </c>
      <c r="E219">
        <v>1.8100000000000001E-4</v>
      </c>
      <c r="F219">
        <v>7.1000000000000005E-5</v>
      </c>
    </row>
    <row r="220" spans="1:6" x14ac:dyDescent="0.25">
      <c r="A220" t="s">
        <v>229</v>
      </c>
      <c r="B220">
        <v>1226102400</v>
      </c>
      <c r="C220">
        <v>9.3099999999999997E-4</v>
      </c>
      <c r="D220">
        <v>3.7300000000000001E-4</v>
      </c>
      <c r="E220">
        <v>3.01E-4</v>
      </c>
      <c r="F220">
        <v>5.5500000000000005E-4</v>
      </c>
    </row>
    <row r="221" spans="1:6" x14ac:dyDescent="0.25">
      <c r="A221" t="s">
        <v>230</v>
      </c>
      <c r="B221">
        <v>1226707200</v>
      </c>
      <c r="C221">
        <v>7.7300000000000003E-4</v>
      </c>
      <c r="D221">
        <v>3.79E-4</v>
      </c>
      <c r="E221">
        <v>3.7599999999999998E-4</v>
      </c>
      <c r="F221">
        <v>6.7900000000000002E-4</v>
      </c>
    </row>
    <row r="222" spans="1:6" x14ac:dyDescent="0.25">
      <c r="A222" t="s">
        <v>231</v>
      </c>
      <c r="B222">
        <v>1227312000</v>
      </c>
      <c r="C222">
        <v>7.2300000000000001E-4</v>
      </c>
      <c r="D222">
        <v>3.8400000000000001E-4</v>
      </c>
      <c r="E222">
        <v>4.3199999999999998E-4</v>
      </c>
      <c r="F222">
        <v>7.0799999999999997E-4</v>
      </c>
    </row>
    <row r="223" spans="1:6" x14ac:dyDescent="0.25">
      <c r="A223" t="s">
        <v>232</v>
      </c>
      <c r="B223">
        <v>1227916800</v>
      </c>
      <c r="C223">
        <v>1.023E-3</v>
      </c>
      <c r="D223">
        <v>3.9399999999999998E-4</v>
      </c>
      <c r="E223">
        <v>5.2700000000000002E-4</v>
      </c>
      <c r="F223">
        <v>9.1100000000000003E-4</v>
      </c>
    </row>
    <row r="224" spans="1:6" x14ac:dyDescent="0.25">
      <c r="A224" t="s">
        <v>233</v>
      </c>
      <c r="B224">
        <v>1228521600</v>
      </c>
      <c r="C224">
        <v>8.52E-4</v>
      </c>
      <c r="D224">
        <v>4.0099999999999999E-4</v>
      </c>
      <c r="E224">
        <v>5.7799999999999995E-4</v>
      </c>
      <c r="F224">
        <v>8.5300000000000003E-4</v>
      </c>
    </row>
    <row r="225" spans="1:6" x14ac:dyDescent="0.25">
      <c r="A225" t="s">
        <v>234</v>
      </c>
      <c r="B225">
        <v>1229126400</v>
      </c>
      <c r="C225">
        <v>6.1899999999999998E-4</v>
      </c>
      <c r="D225">
        <v>4.0400000000000001E-4</v>
      </c>
      <c r="E225">
        <v>5.8299999999999997E-4</v>
      </c>
      <c r="F225">
        <v>7.0600000000000003E-4</v>
      </c>
    </row>
    <row r="226" spans="1:6" x14ac:dyDescent="0.25">
      <c r="A226" t="s">
        <v>235</v>
      </c>
      <c r="B226">
        <v>1229731200</v>
      </c>
      <c r="C226">
        <v>3.3399999999999999E-4</v>
      </c>
      <c r="D226">
        <v>4.0299999999999998E-4</v>
      </c>
      <c r="E226">
        <v>5.4299999999999997E-4</v>
      </c>
      <c r="F226">
        <v>4.84E-4</v>
      </c>
    </row>
    <row r="227" spans="1:6" x14ac:dyDescent="0.25">
      <c r="A227" t="s">
        <v>236</v>
      </c>
      <c r="B227">
        <v>1230336000</v>
      </c>
      <c r="C227">
        <v>8.6899999999999998E-4</v>
      </c>
      <c r="D227">
        <v>4.0999999999999999E-4</v>
      </c>
      <c r="E227">
        <v>5.9900000000000003E-4</v>
      </c>
      <c r="F227">
        <v>7.85E-4</v>
      </c>
    </row>
    <row r="228" spans="1:6" x14ac:dyDescent="0.25">
      <c r="A228" t="s">
        <v>237</v>
      </c>
      <c r="B228">
        <v>1230940800</v>
      </c>
      <c r="C228">
        <v>8.8699999999999998E-4</v>
      </c>
      <c r="D228">
        <v>4.1800000000000002E-4</v>
      </c>
      <c r="E228">
        <v>6.4499999999999996E-4</v>
      </c>
      <c r="F228">
        <v>8.5099999999999998E-4</v>
      </c>
    </row>
    <row r="229" spans="1:6" x14ac:dyDescent="0.25">
      <c r="A229" t="s">
        <v>238</v>
      </c>
      <c r="B229">
        <v>1231545600</v>
      </c>
      <c r="C229">
        <v>4.84E-4</v>
      </c>
      <c r="D229">
        <v>4.1899999999999999E-4</v>
      </c>
      <c r="E229">
        <v>6.1899999999999998E-4</v>
      </c>
      <c r="F229">
        <v>6.4099999999999997E-4</v>
      </c>
    </row>
    <row r="230" spans="1:6" x14ac:dyDescent="0.25">
      <c r="A230" t="s">
        <v>239</v>
      </c>
      <c r="B230">
        <v>1232150400</v>
      </c>
      <c r="C230">
        <v>1.3860000000000001E-3</v>
      </c>
      <c r="D230">
        <v>4.3399999999999998E-4</v>
      </c>
      <c r="E230">
        <v>7.4100000000000001E-4</v>
      </c>
      <c r="F230">
        <v>1.06E-3</v>
      </c>
    </row>
    <row r="231" spans="1:6" x14ac:dyDescent="0.25">
      <c r="A231" t="s">
        <v>240</v>
      </c>
      <c r="B231">
        <v>1232755200</v>
      </c>
      <c r="C231">
        <v>1.1540000000000001E-3</v>
      </c>
      <c r="D231">
        <v>4.4499999999999997E-4</v>
      </c>
      <c r="E231">
        <v>8.0599999999999997E-4</v>
      </c>
      <c r="F231">
        <v>1.1050000000000001E-3</v>
      </c>
    </row>
    <row r="232" spans="1:6" x14ac:dyDescent="0.25">
      <c r="A232" t="s">
        <v>241</v>
      </c>
      <c r="B232">
        <v>1233360000</v>
      </c>
      <c r="C232">
        <v>1.4270000000000001E-3</v>
      </c>
      <c r="D232">
        <v>4.6000000000000001E-4</v>
      </c>
      <c r="E232">
        <v>9.0399999999999996E-4</v>
      </c>
      <c r="F232">
        <v>1.273E-3</v>
      </c>
    </row>
    <row r="233" spans="1:6" x14ac:dyDescent="0.25">
      <c r="A233" t="s">
        <v>242</v>
      </c>
      <c r="B233">
        <v>1233964800</v>
      </c>
      <c r="C233">
        <v>8.8500000000000004E-4</v>
      </c>
      <c r="D233">
        <v>4.66E-4</v>
      </c>
      <c r="E233">
        <v>9.01E-4</v>
      </c>
      <c r="F233">
        <v>1.054E-3</v>
      </c>
    </row>
    <row r="234" spans="1:6" x14ac:dyDescent="0.25">
      <c r="A234" t="s">
        <v>243</v>
      </c>
      <c r="B234">
        <v>1234569600</v>
      </c>
      <c r="C234">
        <v>1.2750000000000001E-3</v>
      </c>
      <c r="D234">
        <v>4.7800000000000002E-4</v>
      </c>
      <c r="E234">
        <v>9.5799999999999998E-4</v>
      </c>
      <c r="F234">
        <v>1.152E-3</v>
      </c>
    </row>
    <row r="235" spans="1:6" x14ac:dyDescent="0.25">
      <c r="A235" t="s">
        <v>244</v>
      </c>
      <c r="B235">
        <v>1235174400</v>
      </c>
      <c r="C235">
        <v>1.653E-3</v>
      </c>
      <c r="D235">
        <v>4.9600000000000002E-4</v>
      </c>
      <c r="E235">
        <v>1.0709999999999999E-3</v>
      </c>
      <c r="F235">
        <v>1.472E-3</v>
      </c>
    </row>
    <row r="236" spans="1:6" x14ac:dyDescent="0.25">
      <c r="A236" t="s">
        <v>245</v>
      </c>
      <c r="B236">
        <v>1235779200</v>
      </c>
      <c r="C236">
        <v>9.2199999999999997E-4</v>
      </c>
      <c r="D236">
        <v>5.0299999999999997E-4</v>
      </c>
      <c r="E236">
        <v>1.0399999999999999E-3</v>
      </c>
      <c r="F236">
        <v>1.052E-3</v>
      </c>
    </row>
    <row r="237" spans="1:6" x14ac:dyDescent="0.25">
      <c r="A237" t="s">
        <v>246</v>
      </c>
      <c r="B237">
        <v>1236384000</v>
      </c>
      <c r="C237">
        <v>1.7200000000000001E-4</v>
      </c>
      <c r="D237">
        <v>4.9799999999999996E-4</v>
      </c>
      <c r="E237">
        <v>9.0200000000000002E-4</v>
      </c>
      <c r="F237">
        <v>5.5599999999999996E-4</v>
      </c>
    </row>
    <row r="238" spans="1:6" x14ac:dyDescent="0.25">
      <c r="A238" t="s">
        <v>247</v>
      </c>
      <c r="B238">
        <v>1236985200</v>
      </c>
      <c r="C238">
        <v>9.9999999999999995E-7</v>
      </c>
      <c r="D238">
        <v>4.8999999999999998E-4</v>
      </c>
      <c r="E238">
        <v>7.5799999999999999E-4</v>
      </c>
      <c r="F238">
        <v>2.3499999999999999E-4</v>
      </c>
    </row>
    <row r="239" spans="1:6" x14ac:dyDescent="0.25">
      <c r="A239" t="s">
        <v>248</v>
      </c>
      <c r="B239">
        <v>1237590000</v>
      </c>
      <c r="C239">
        <v>9.9999999999999995E-7</v>
      </c>
      <c r="D239">
        <v>4.8299999999999998E-4</v>
      </c>
      <c r="E239">
        <v>6.3599999999999996E-4</v>
      </c>
      <c r="F239">
        <v>9.8999999999999994E-5</v>
      </c>
    </row>
    <row r="240" spans="1:6" x14ac:dyDescent="0.25">
      <c r="A240" t="s">
        <v>249</v>
      </c>
      <c r="B240">
        <v>1238194800</v>
      </c>
      <c r="C240">
        <v>1.9999999999999999E-6</v>
      </c>
      <c r="D240">
        <v>4.75E-4</v>
      </c>
      <c r="E240">
        <v>5.3399999999999997E-4</v>
      </c>
      <c r="F240">
        <v>4.3000000000000002E-5</v>
      </c>
    </row>
    <row r="241" spans="1:6" x14ac:dyDescent="0.25">
      <c r="A241" t="s">
        <v>250</v>
      </c>
      <c r="B241">
        <v>1238799600</v>
      </c>
      <c r="C241">
        <v>9.9999999999999995E-7</v>
      </c>
      <c r="D241">
        <v>4.6799999999999999E-4</v>
      </c>
      <c r="E241">
        <v>4.4799999999999999E-4</v>
      </c>
      <c r="F241">
        <v>1.8E-5</v>
      </c>
    </row>
    <row r="242" spans="1:6" x14ac:dyDescent="0.25">
      <c r="A242" t="s">
        <v>251</v>
      </c>
      <c r="B242">
        <v>1239404400</v>
      </c>
      <c r="C242">
        <v>6.2000000000000003E-5</v>
      </c>
      <c r="D242">
        <v>4.6200000000000001E-4</v>
      </c>
      <c r="E242">
        <v>3.8699999999999997E-4</v>
      </c>
      <c r="F242">
        <v>5.7000000000000003E-5</v>
      </c>
    </row>
    <row r="243" spans="1:6" x14ac:dyDescent="0.25">
      <c r="A243" t="s">
        <v>252</v>
      </c>
      <c r="B243">
        <v>1240009200</v>
      </c>
      <c r="C243">
        <v>7.9999999999999996E-6</v>
      </c>
      <c r="D243">
        <v>4.55E-4</v>
      </c>
      <c r="E243">
        <v>3.2600000000000001E-4</v>
      </c>
      <c r="F243">
        <v>2.6999999999999999E-5</v>
      </c>
    </row>
    <row r="244" spans="1:6" x14ac:dyDescent="0.25">
      <c r="A244" t="s">
        <v>253</v>
      </c>
      <c r="B244">
        <v>1240614000</v>
      </c>
      <c r="C244">
        <v>9.9999999999999995E-7</v>
      </c>
      <c r="D244">
        <v>4.4799999999999999E-4</v>
      </c>
      <c r="E244">
        <v>2.7399999999999999E-4</v>
      </c>
      <c r="F244">
        <v>1.2E-5</v>
      </c>
    </row>
    <row r="245" spans="1:6" x14ac:dyDescent="0.25">
      <c r="A245" t="s">
        <v>254</v>
      </c>
      <c r="B245">
        <v>1241218800</v>
      </c>
      <c r="C245">
        <v>3.0000000000000001E-6</v>
      </c>
      <c r="D245">
        <v>4.4099999999999999E-4</v>
      </c>
      <c r="E245">
        <v>2.3000000000000001E-4</v>
      </c>
      <c r="F245">
        <v>6.9999999999999999E-6</v>
      </c>
    </row>
    <row r="246" spans="1:6" x14ac:dyDescent="0.25">
      <c r="A246" t="s">
        <v>255</v>
      </c>
      <c r="B246">
        <v>1241823600</v>
      </c>
      <c r="C246">
        <v>3.0000000000000001E-6</v>
      </c>
      <c r="D246">
        <v>4.3399999999999998E-4</v>
      </c>
      <c r="E246">
        <v>1.94E-4</v>
      </c>
      <c r="F246">
        <v>5.0000000000000004E-6</v>
      </c>
    </row>
    <row r="247" spans="1:6" x14ac:dyDescent="0.25">
      <c r="A247" t="s">
        <v>256</v>
      </c>
      <c r="B247">
        <v>1242428400</v>
      </c>
      <c r="C247">
        <v>3.9999999999999998E-6</v>
      </c>
      <c r="D247">
        <v>4.2700000000000002E-4</v>
      </c>
      <c r="E247">
        <v>1.63E-4</v>
      </c>
      <c r="F247">
        <v>3.9999999999999998E-6</v>
      </c>
    </row>
    <row r="248" spans="1:6" x14ac:dyDescent="0.25">
      <c r="A248" t="s">
        <v>257</v>
      </c>
      <c r="B248">
        <v>1243033200</v>
      </c>
      <c r="C248">
        <v>5.0000000000000004E-6</v>
      </c>
      <c r="D248">
        <v>4.2099999999999999E-4</v>
      </c>
      <c r="E248">
        <v>1.3799999999999999E-4</v>
      </c>
      <c r="F248">
        <v>5.0000000000000004E-6</v>
      </c>
    </row>
    <row r="249" spans="1:6" x14ac:dyDescent="0.25">
      <c r="A249" t="s">
        <v>258</v>
      </c>
      <c r="B249">
        <v>1243638000</v>
      </c>
      <c r="C249">
        <v>6.9999999999999999E-6</v>
      </c>
      <c r="D249">
        <v>4.15E-4</v>
      </c>
      <c r="E249">
        <v>1.17E-4</v>
      </c>
      <c r="F249">
        <v>6.0000000000000002E-6</v>
      </c>
    </row>
    <row r="250" spans="1:6" x14ac:dyDescent="0.25">
      <c r="A250" t="s">
        <v>259</v>
      </c>
      <c r="B250">
        <v>1244242800</v>
      </c>
      <c r="C250">
        <v>6.9999999999999999E-6</v>
      </c>
      <c r="D250">
        <v>4.08E-4</v>
      </c>
      <c r="E250">
        <v>9.8999999999999994E-5</v>
      </c>
      <c r="F250">
        <v>6.0000000000000002E-6</v>
      </c>
    </row>
    <row r="251" spans="1:6" x14ac:dyDescent="0.25">
      <c r="A251" t="s">
        <v>260</v>
      </c>
      <c r="B251">
        <v>1244847600</v>
      </c>
      <c r="C251">
        <v>1.1E-5</v>
      </c>
      <c r="D251">
        <v>4.0200000000000001E-4</v>
      </c>
      <c r="E251">
        <v>8.5000000000000006E-5</v>
      </c>
      <c r="F251">
        <v>1.0000000000000001E-5</v>
      </c>
    </row>
    <row r="252" spans="1:6" x14ac:dyDescent="0.25">
      <c r="A252" t="s">
        <v>261</v>
      </c>
      <c r="B252">
        <v>1245452400</v>
      </c>
      <c r="C252">
        <v>2.8E-5</v>
      </c>
      <c r="D252">
        <v>3.9599999999999998E-4</v>
      </c>
      <c r="E252">
        <v>7.6000000000000004E-5</v>
      </c>
      <c r="F252">
        <v>2.0000000000000002E-5</v>
      </c>
    </row>
    <row r="253" spans="1:6" x14ac:dyDescent="0.25">
      <c r="A253" t="s">
        <v>262</v>
      </c>
      <c r="B253">
        <v>1246057200</v>
      </c>
      <c r="C253">
        <v>3.1999999999999999E-5</v>
      </c>
      <c r="D253">
        <v>3.9100000000000002E-4</v>
      </c>
      <c r="E253">
        <v>6.8999999999999997E-5</v>
      </c>
      <c r="F253">
        <v>2.6999999999999999E-5</v>
      </c>
    </row>
    <row r="254" spans="1:6" x14ac:dyDescent="0.25">
      <c r="A254" t="s">
        <v>263</v>
      </c>
      <c r="B254">
        <v>1246662000</v>
      </c>
      <c r="C254">
        <v>3.8999999999999999E-5</v>
      </c>
      <c r="D254">
        <v>3.8499999999999998E-4</v>
      </c>
      <c r="E254">
        <v>6.3999999999999997E-5</v>
      </c>
      <c r="F254">
        <v>3.4999999999999997E-5</v>
      </c>
    </row>
    <row r="255" spans="1:6" x14ac:dyDescent="0.25">
      <c r="A255" t="s">
        <v>264</v>
      </c>
      <c r="B255">
        <v>1247266800</v>
      </c>
      <c r="C255">
        <v>4.6999999999999997E-5</v>
      </c>
      <c r="D255">
        <v>3.8000000000000002E-4</v>
      </c>
      <c r="E255">
        <v>6.0999999999999999E-5</v>
      </c>
      <c r="F255">
        <v>4.1E-5</v>
      </c>
    </row>
    <row r="256" spans="1:6" x14ac:dyDescent="0.25">
      <c r="A256" t="s">
        <v>265</v>
      </c>
      <c r="B256">
        <v>1247871600</v>
      </c>
      <c r="C256">
        <v>3.4999999999999997E-5</v>
      </c>
      <c r="D256">
        <v>3.7500000000000001E-4</v>
      </c>
      <c r="E256">
        <v>5.7000000000000003E-5</v>
      </c>
      <c r="F256">
        <v>3.6999999999999998E-5</v>
      </c>
    </row>
    <row r="257" spans="1:6" x14ac:dyDescent="0.25">
      <c r="A257" t="s">
        <v>266</v>
      </c>
      <c r="B257">
        <v>1248476400</v>
      </c>
      <c r="C257">
        <v>3.0000000000000001E-5</v>
      </c>
      <c r="D257">
        <v>3.6900000000000002E-4</v>
      </c>
      <c r="E257">
        <v>5.3000000000000001E-5</v>
      </c>
      <c r="F257">
        <v>3.3000000000000003E-5</v>
      </c>
    </row>
    <row r="258" spans="1:6" x14ac:dyDescent="0.25">
      <c r="A258" t="s">
        <v>267</v>
      </c>
      <c r="B258">
        <v>1249081200</v>
      </c>
      <c r="C258">
        <v>4.1E-5</v>
      </c>
      <c r="D258">
        <v>3.6400000000000001E-4</v>
      </c>
      <c r="E258">
        <v>5.1E-5</v>
      </c>
      <c r="F258">
        <v>3.8999999999999999E-5</v>
      </c>
    </row>
    <row r="259" spans="1:6" x14ac:dyDescent="0.25">
      <c r="A259" t="s">
        <v>268</v>
      </c>
      <c r="B259">
        <v>1249686000</v>
      </c>
      <c r="C259">
        <v>4.3999999999999999E-5</v>
      </c>
      <c r="D259">
        <v>3.59E-4</v>
      </c>
      <c r="E259">
        <v>5.0000000000000002E-5</v>
      </c>
      <c r="F259">
        <v>4.1E-5</v>
      </c>
    </row>
    <row r="260" spans="1:6" x14ac:dyDescent="0.25">
      <c r="A260" t="s">
        <v>269</v>
      </c>
      <c r="B260">
        <v>1250290800</v>
      </c>
      <c r="C260">
        <v>2.5000000000000001E-5</v>
      </c>
      <c r="D260">
        <v>3.5399999999999999E-4</v>
      </c>
      <c r="E260">
        <v>4.6E-5</v>
      </c>
      <c r="F260">
        <v>3.0000000000000001E-5</v>
      </c>
    </row>
    <row r="261" spans="1:6" x14ac:dyDescent="0.25">
      <c r="A261" t="s">
        <v>270</v>
      </c>
      <c r="B261">
        <v>1250895600</v>
      </c>
      <c r="C261">
        <v>2.8E-5</v>
      </c>
      <c r="D261">
        <v>3.4900000000000003E-4</v>
      </c>
      <c r="E261">
        <v>4.3000000000000002E-5</v>
      </c>
      <c r="F261">
        <v>2.8E-5</v>
      </c>
    </row>
    <row r="262" spans="1:6" x14ac:dyDescent="0.25">
      <c r="A262" t="s">
        <v>271</v>
      </c>
      <c r="B262">
        <v>1251500400</v>
      </c>
      <c r="C262">
        <v>2.1999999999999999E-5</v>
      </c>
      <c r="D262">
        <v>3.4400000000000001E-4</v>
      </c>
      <c r="E262">
        <v>3.8999999999999999E-5</v>
      </c>
      <c r="F262">
        <v>2.5000000000000001E-5</v>
      </c>
    </row>
    <row r="263" spans="1:6" x14ac:dyDescent="0.25">
      <c r="A263" t="s">
        <v>272</v>
      </c>
      <c r="B263">
        <v>1252105200</v>
      </c>
      <c r="C263">
        <v>2.6999999999999999E-5</v>
      </c>
      <c r="D263">
        <v>3.39E-4</v>
      </c>
      <c r="E263">
        <v>3.6999999999999998E-5</v>
      </c>
      <c r="F263">
        <v>2.5999999999999998E-5</v>
      </c>
    </row>
    <row r="264" spans="1:6" x14ac:dyDescent="0.25">
      <c r="A264" t="s">
        <v>273</v>
      </c>
      <c r="B264">
        <v>1252710000</v>
      </c>
      <c r="C264">
        <v>3.4999999999999997E-5</v>
      </c>
      <c r="D264">
        <v>3.3500000000000001E-4</v>
      </c>
      <c r="E264">
        <v>3.6999999999999998E-5</v>
      </c>
      <c r="F264">
        <v>3.1000000000000001E-5</v>
      </c>
    </row>
    <row r="265" spans="1:6" x14ac:dyDescent="0.25">
      <c r="A265" t="s">
        <v>274</v>
      </c>
      <c r="B265">
        <v>1253314800</v>
      </c>
      <c r="C265">
        <v>2.0999999999999999E-5</v>
      </c>
      <c r="D265">
        <v>3.3E-4</v>
      </c>
      <c r="E265">
        <v>3.4E-5</v>
      </c>
      <c r="F265">
        <v>2.5000000000000001E-5</v>
      </c>
    </row>
    <row r="266" spans="1:6" x14ac:dyDescent="0.25">
      <c r="A266" t="s">
        <v>275</v>
      </c>
      <c r="B266">
        <v>1253919600</v>
      </c>
      <c r="C266">
        <v>1.4E-5</v>
      </c>
      <c r="D266">
        <v>3.2499999999999999E-4</v>
      </c>
      <c r="E266">
        <v>3.1000000000000001E-5</v>
      </c>
      <c r="F266">
        <v>1.9000000000000001E-5</v>
      </c>
    </row>
    <row r="267" spans="1:6" x14ac:dyDescent="0.25">
      <c r="A267" t="s">
        <v>276</v>
      </c>
      <c r="B267">
        <v>1254524400</v>
      </c>
      <c r="C267">
        <v>2.9E-5</v>
      </c>
      <c r="D267">
        <v>3.2000000000000003E-4</v>
      </c>
      <c r="E267">
        <v>3.1000000000000001E-5</v>
      </c>
      <c r="F267">
        <v>2.5000000000000001E-5</v>
      </c>
    </row>
    <row r="268" spans="1:6" x14ac:dyDescent="0.25">
      <c r="A268" t="s">
        <v>277</v>
      </c>
      <c r="B268">
        <v>1255129200</v>
      </c>
      <c r="C268">
        <v>3.3000000000000003E-5</v>
      </c>
      <c r="D268">
        <v>3.1599999999999998E-4</v>
      </c>
      <c r="E268">
        <v>3.1000000000000001E-5</v>
      </c>
      <c r="F268">
        <v>2.8E-5</v>
      </c>
    </row>
    <row r="269" spans="1:6" x14ac:dyDescent="0.25">
      <c r="A269" t="s">
        <v>278</v>
      </c>
      <c r="B269">
        <v>1255734000</v>
      </c>
      <c r="C269">
        <v>2.8E-5</v>
      </c>
      <c r="D269">
        <v>3.1100000000000002E-4</v>
      </c>
      <c r="E269">
        <v>3.1000000000000001E-5</v>
      </c>
      <c r="F269">
        <v>2.9E-5</v>
      </c>
    </row>
    <row r="270" spans="1:6" x14ac:dyDescent="0.25">
      <c r="A270" t="s">
        <v>279</v>
      </c>
      <c r="B270">
        <v>1256338800</v>
      </c>
      <c r="C270">
        <v>2.5999999999999998E-5</v>
      </c>
      <c r="D270">
        <v>3.0699999999999998E-4</v>
      </c>
      <c r="E270">
        <v>3.0000000000000001E-5</v>
      </c>
      <c r="F270">
        <v>2.6999999999999999E-5</v>
      </c>
    </row>
    <row r="271" spans="1:6" x14ac:dyDescent="0.25">
      <c r="A271" t="s">
        <v>280</v>
      </c>
      <c r="B271">
        <v>1256943600</v>
      </c>
      <c r="C271">
        <v>1.5999999999999999E-5</v>
      </c>
      <c r="D271">
        <v>3.0299999999999999E-4</v>
      </c>
      <c r="E271">
        <v>2.8E-5</v>
      </c>
      <c r="F271">
        <v>2.0000000000000002E-5</v>
      </c>
    </row>
    <row r="272" spans="1:6" x14ac:dyDescent="0.25">
      <c r="A272" t="s">
        <v>281</v>
      </c>
      <c r="B272">
        <v>1257552000</v>
      </c>
      <c r="C272">
        <v>1.2E-5</v>
      </c>
      <c r="D272">
        <v>2.9799999999999998E-4</v>
      </c>
      <c r="E272">
        <v>2.5000000000000001E-5</v>
      </c>
      <c r="F272">
        <v>1.5999999999999999E-5</v>
      </c>
    </row>
    <row r="273" spans="1:6" x14ac:dyDescent="0.25">
      <c r="A273" t="s">
        <v>282</v>
      </c>
      <c r="B273">
        <v>1258156800</v>
      </c>
      <c r="C273">
        <v>9.0000000000000002E-6</v>
      </c>
      <c r="D273">
        <v>2.9399999999999999E-4</v>
      </c>
      <c r="E273">
        <v>2.3E-5</v>
      </c>
      <c r="F273">
        <v>1.2E-5</v>
      </c>
    </row>
    <row r="274" spans="1:6" x14ac:dyDescent="0.25">
      <c r="A274" t="s">
        <v>283</v>
      </c>
      <c r="B274">
        <v>1258761600</v>
      </c>
      <c r="C274">
        <v>7.9999999999999996E-6</v>
      </c>
      <c r="D274">
        <v>2.8899999999999998E-4</v>
      </c>
      <c r="E274">
        <v>2.0000000000000002E-5</v>
      </c>
      <c r="F274">
        <v>9.0000000000000002E-6</v>
      </c>
    </row>
    <row r="275" spans="1:6" x14ac:dyDescent="0.25">
      <c r="A275" t="s">
        <v>284</v>
      </c>
      <c r="B275">
        <v>1259366400</v>
      </c>
      <c r="C275">
        <v>3.9999999999999998E-6</v>
      </c>
      <c r="D275">
        <v>2.8499999999999999E-4</v>
      </c>
      <c r="E275">
        <v>1.8E-5</v>
      </c>
      <c r="F275">
        <v>6.0000000000000002E-6</v>
      </c>
    </row>
    <row r="276" spans="1:6" x14ac:dyDescent="0.25">
      <c r="A276" t="s">
        <v>285</v>
      </c>
      <c r="B276">
        <v>1259971200</v>
      </c>
      <c r="C276">
        <v>5.0000000000000004E-6</v>
      </c>
      <c r="D276">
        <v>2.81E-4</v>
      </c>
      <c r="E276">
        <v>1.5999999999999999E-5</v>
      </c>
      <c r="F276">
        <v>5.0000000000000004E-6</v>
      </c>
    </row>
    <row r="277" spans="1:6" x14ac:dyDescent="0.25">
      <c r="A277" t="s">
        <v>286</v>
      </c>
      <c r="B277">
        <v>1260576000</v>
      </c>
      <c r="C277">
        <v>3.9999999999999998E-6</v>
      </c>
      <c r="D277">
        <v>2.7599999999999999E-4</v>
      </c>
      <c r="E277">
        <v>1.4E-5</v>
      </c>
      <c r="F277">
        <v>3.9999999999999998E-6</v>
      </c>
    </row>
    <row r="278" spans="1:6" x14ac:dyDescent="0.25">
      <c r="A278" t="s">
        <v>287</v>
      </c>
      <c r="B278">
        <v>1261180800</v>
      </c>
      <c r="C278">
        <v>1.9999999999999999E-6</v>
      </c>
      <c r="D278">
        <v>2.72E-4</v>
      </c>
      <c r="E278">
        <v>1.2E-5</v>
      </c>
      <c r="F278">
        <v>3.0000000000000001E-6</v>
      </c>
    </row>
    <row r="279" spans="1:6" x14ac:dyDescent="0.25">
      <c r="A279" t="s">
        <v>288</v>
      </c>
      <c r="B279">
        <v>1261785600</v>
      </c>
      <c r="C279">
        <v>1.9999999999999999E-6</v>
      </c>
      <c r="D279">
        <v>2.6800000000000001E-4</v>
      </c>
      <c r="E279">
        <v>1.0000000000000001E-5</v>
      </c>
      <c r="F279">
        <v>1.9999999999999999E-6</v>
      </c>
    </row>
    <row r="280" spans="1:6" x14ac:dyDescent="0.25">
      <c r="A280" t="s">
        <v>289</v>
      </c>
      <c r="B280">
        <v>1262390400</v>
      </c>
      <c r="C280">
        <v>9.9999999999999995E-7</v>
      </c>
      <c r="D280">
        <v>2.6400000000000002E-4</v>
      </c>
      <c r="E280">
        <v>9.0000000000000002E-6</v>
      </c>
      <c r="F280">
        <v>1.9999999999999999E-6</v>
      </c>
    </row>
    <row r="281" spans="1:6" x14ac:dyDescent="0.25">
      <c r="A281" t="s">
        <v>290</v>
      </c>
      <c r="B281">
        <v>1262995200</v>
      </c>
      <c r="C281">
        <v>9.9999999999999995E-7</v>
      </c>
      <c r="D281">
        <v>2.5999999999999998E-4</v>
      </c>
      <c r="E281">
        <v>6.9999999999999999E-6</v>
      </c>
      <c r="F281">
        <v>9.9999999999999995E-7</v>
      </c>
    </row>
    <row r="282" spans="1:6" x14ac:dyDescent="0.25">
      <c r="A282" t="s">
        <v>291</v>
      </c>
      <c r="B282">
        <v>1263600000</v>
      </c>
      <c r="C282">
        <v>9.9999999999999995E-7</v>
      </c>
      <c r="D282">
        <v>2.5599999999999999E-4</v>
      </c>
      <c r="E282">
        <v>6.0000000000000002E-6</v>
      </c>
      <c r="F282">
        <v>9.9999999999999995E-7</v>
      </c>
    </row>
    <row r="283" spans="1:6" x14ac:dyDescent="0.25">
      <c r="A283" t="s">
        <v>292</v>
      </c>
      <c r="B283">
        <v>1264204800</v>
      </c>
      <c r="C283">
        <v>3.0000000000000001E-6</v>
      </c>
      <c r="D283">
        <v>2.52E-4</v>
      </c>
      <c r="E283">
        <v>6.0000000000000002E-6</v>
      </c>
      <c r="F283">
        <v>1.9999999999999999E-6</v>
      </c>
    </row>
    <row r="284" spans="1:6" x14ac:dyDescent="0.25">
      <c r="A284" t="s">
        <v>293</v>
      </c>
      <c r="B284">
        <v>1264809600</v>
      </c>
      <c r="C284">
        <v>0</v>
      </c>
      <c r="D284">
        <v>2.4800000000000001E-4</v>
      </c>
      <c r="E284">
        <v>5.0000000000000004E-6</v>
      </c>
      <c r="F284">
        <v>9.9999999999999995E-7</v>
      </c>
    </row>
    <row r="285" spans="1:6" x14ac:dyDescent="0.25">
      <c r="A285" t="s">
        <v>294</v>
      </c>
      <c r="B285">
        <v>1265414400</v>
      </c>
      <c r="C285">
        <v>0</v>
      </c>
      <c r="D285">
        <v>2.4399999999999999E-4</v>
      </c>
      <c r="E285">
        <v>3.9999999999999998E-6</v>
      </c>
      <c r="F285">
        <v>0</v>
      </c>
    </row>
    <row r="286" spans="1:6" x14ac:dyDescent="0.25">
      <c r="A286" t="s">
        <v>295</v>
      </c>
      <c r="B286">
        <v>1266019200</v>
      </c>
      <c r="C286">
        <v>0</v>
      </c>
      <c r="D286">
        <v>2.4000000000000001E-4</v>
      </c>
      <c r="E286">
        <v>3.9999999999999998E-6</v>
      </c>
      <c r="F286">
        <v>0</v>
      </c>
    </row>
    <row r="287" spans="1:6" x14ac:dyDescent="0.25">
      <c r="A287" t="s">
        <v>296</v>
      </c>
      <c r="B287">
        <v>1266624000</v>
      </c>
      <c r="C287">
        <v>9.9999999999999995E-7</v>
      </c>
      <c r="D287">
        <v>2.3699999999999999E-4</v>
      </c>
      <c r="E287">
        <v>3.0000000000000001E-6</v>
      </c>
      <c r="F287">
        <v>9.9999999999999995E-7</v>
      </c>
    </row>
    <row r="288" spans="1:6" x14ac:dyDescent="0.25">
      <c r="A288" t="s">
        <v>297</v>
      </c>
      <c r="B288">
        <v>1267228800</v>
      </c>
      <c r="C288">
        <v>0</v>
      </c>
      <c r="D288">
        <v>2.33E-4</v>
      </c>
      <c r="E288">
        <v>3.0000000000000001E-6</v>
      </c>
      <c r="F288">
        <v>9.9999999999999995E-7</v>
      </c>
    </row>
    <row r="289" spans="1:6" x14ac:dyDescent="0.25">
      <c r="A289" t="s">
        <v>298</v>
      </c>
      <c r="B289">
        <v>1267833600</v>
      </c>
      <c r="C289">
        <v>1.2E-5</v>
      </c>
      <c r="D289">
        <v>2.3000000000000001E-4</v>
      </c>
      <c r="E289">
        <v>3.9999999999999998E-6</v>
      </c>
      <c r="F289">
        <v>6.0000000000000002E-6</v>
      </c>
    </row>
    <row r="290" spans="1:6" x14ac:dyDescent="0.25">
      <c r="A290" t="s">
        <v>299</v>
      </c>
      <c r="B290">
        <v>1268434800</v>
      </c>
      <c r="C290">
        <v>9.9999999999999995E-7</v>
      </c>
      <c r="D290">
        <v>2.2599999999999999E-4</v>
      </c>
      <c r="E290">
        <v>3.9999999999999998E-6</v>
      </c>
      <c r="F290">
        <v>3.0000000000000001E-6</v>
      </c>
    </row>
    <row r="291" spans="1:6" x14ac:dyDescent="0.25">
      <c r="A291" t="s">
        <v>300</v>
      </c>
      <c r="B291">
        <v>1269039600</v>
      </c>
      <c r="C291">
        <v>0</v>
      </c>
      <c r="D291">
        <v>2.23E-4</v>
      </c>
      <c r="E291">
        <v>3.0000000000000001E-6</v>
      </c>
      <c r="F291">
        <v>9.9999999999999995E-7</v>
      </c>
    </row>
    <row r="292" spans="1:6" x14ac:dyDescent="0.25">
      <c r="A292" t="s">
        <v>301</v>
      </c>
      <c r="B292">
        <v>1269644400</v>
      </c>
      <c r="C292">
        <v>6.4999999999999994E-5</v>
      </c>
      <c r="D292">
        <v>2.2000000000000001E-4</v>
      </c>
      <c r="E292">
        <v>1.2999999999999999E-5</v>
      </c>
      <c r="F292">
        <v>4.6E-5</v>
      </c>
    </row>
    <row r="293" spans="1:6" x14ac:dyDescent="0.25">
      <c r="A293" t="s">
        <v>302</v>
      </c>
      <c r="B293">
        <v>1270249200</v>
      </c>
      <c r="C293">
        <v>7.7000000000000001E-5</v>
      </c>
      <c r="D293">
        <v>2.1800000000000001E-4</v>
      </c>
      <c r="E293">
        <v>2.4000000000000001E-5</v>
      </c>
      <c r="F293">
        <v>6.3999999999999997E-5</v>
      </c>
    </row>
    <row r="294" spans="1:6" x14ac:dyDescent="0.25">
      <c r="A294" t="s">
        <v>303</v>
      </c>
      <c r="B294">
        <v>1270854000</v>
      </c>
      <c r="C294">
        <v>5.8E-5</v>
      </c>
      <c r="D294">
        <v>2.1599999999999999E-4</v>
      </c>
      <c r="E294">
        <v>2.9E-5</v>
      </c>
      <c r="F294">
        <v>6.0000000000000002E-5</v>
      </c>
    </row>
    <row r="295" spans="1:6" x14ac:dyDescent="0.25">
      <c r="A295" t="s">
        <v>304</v>
      </c>
      <c r="B295">
        <v>1271458800</v>
      </c>
      <c r="C295">
        <v>7.3999999999999996E-5</v>
      </c>
      <c r="D295">
        <v>2.13E-4</v>
      </c>
      <c r="E295">
        <v>3.6999999999999998E-5</v>
      </c>
      <c r="F295">
        <v>7.2000000000000002E-5</v>
      </c>
    </row>
    <row r="296" spans="1:6" x14ac:dyDescent="0.25">
      <c r="A296" t="s">
        <v>305</v>
      </c>
      <c r="B296">
        <v>1272063600</v>
      </c>
      <c r="C296">
        <v>8.5000000000000006E-5</v>
      </c>
      <c r="D296">
        <v>2.1100000000000001E-4</v>
      </c>
      <c r="E296">
        <v>4.3999999999999999E-5</v>
      </c>
      <c r="F296">
        <v>7.7999999999999999E-5</v>
      </c>
    </row>
    <row r="297" spans="1:6" x14ac:dyDescent="0.25">
      <c r="A297" t="s">
        <v>306</v>
      </c>
      <c r="B297">
        <v>1272668400</v>
      </c>
      <c r="C297">
        <v>7.8999999999999996E-5</v>
      </c>
      <c r="D297">
        <v>2.0900000000000001E-4</v>
      </c>
      <c r="E297">
        <v>5.0000000000000002E-5</v>
      </c>
      <c r="F297">
        <v>7.7999999999999999E-5</v>
      </c>
    </row>
    <row r="298" spans="1:6" x14ac:dyDescent="0.25">
      <c r="A298" t="s">
        <v>307</v>
      </c>
      <c r="B298">
        <v>1273273200</v>
      </c>
      <c r="C298">
        <v>0</v>
      </c>
      <c r="D298">
        <v>2.0599999999999999E-4</v>
      </c>
      <c r="E298">
        <v>4.1999999999999998E-5</v>
      </c>
      <c r="F298">
        <v>3.3000000000000003E-5</v>
      </c>
    </row>
    <row r="299" spans="1:6" x14ac:dyDescent="0.25">
      <c r="A299" t="s">
        <v>308</v>
      </c>
      <c r="B299">
        <v>1273878000</v>
      </c>
      <c r="C299">
        <v>0</v>
      </c>
      <c r="D299">
        <v>2.03E-4</v>
      </c>
      <c r="E299">
        <v>3.4999999999999997E-5</v>
      </c>
      <c r="F299">
        <v>1.4E-5</v>
      </c>
    </row>
    <row r="300" spans="1:6" x14ac:dyDescent="0.25">
      <c r="A300" t="s">
        <v>309</v>
      </c>
      <c r="B300">
        <v>1274482800</v>
      </c>
      <c r="C300">
        <v>0</v>
      </c>
      <c r="D300">
        <v>2.0000000000000001E-4</v>
      </c>
      <c r="E300">
        <v>2.9E-5</v>
      </c>
      <c r="F300">
        <v>6.0000000000000002E-6</v>
      </c>
    </row>
    <row r="301" spans="1:6" x14ac:dyDescent="0.25">
      <c r="A301" t="s">
        <v>310</v>
      </c>
      <c r="B301">
        <v>1275087600</v>
      </c>
      <c r="C301">
        <v>0</v>
      </c>
      <c r="D301">
        <v>1.9699999999999999E-4</v>
      </c>
      <c r="E301">
        <v>2.5000000000000001E-5</v>
      </c>
      <c r="F301">
        <v>1.9999999999999999E-6</v>
      </c>
    </row>
    <row r="302" spans="1:6" x14ac:dyDescent="0.25">
      <c r="A302" t="s">
        <v>311</v>
      </c>
      <c r="B302">
        <v>1275692400</v>
      </c>
      <c r="C302">
        <v>0</v>
      </c>
      <c r="D302">
        <v>1.94E-4</v>
      </c>
      <c r="E302">
        <v>2.0999999999999999E-5</v>
      </c>
      <c r="F302">
        <v>9.9999999999999995E-7</v>
      </c>
    </row>
    <row r="303" spans="1:6" x14ac:dyDescent="0.25">
      <c r="A303" t="s">
        <v>312</v>
      </c>
      <c r="B303">
        <v>1276297200</v>
      </c>
      <c r="C303">
        <v>0</v>
      </c>
      <c r="D303">
        <v>1.9100000000000001E-4</v>
      </c>
      <c r="E303">
        <v>1.7E-5</v>
      </c>
      <c r="F303">
        <v>0</v>
      </c>
    </row>
    <row r="304" spans="1:6" x14ac:dyDescent="0.25">
      <c r="A304" t="s">
        <v>313</v>
      </c>
      <c r="B304">
        <v>1276902000</v>
      </c>
      <c r="C304">
        <v>0</v>
      </c>
      <c r="D304">
        <v>1.8799999999999999E-4</v>
      </c>
      <c r="E304">
        <v>1.5E-5</v>
      </c>
      <c r="F304">
        <v>0</v>
      </c>
    </row>
    <row r="305" spans="1:6" x14ac:dyDescent="0.25">
      <c r="A305" t="s">
        <v>314</v>
      </c>
      <c r="B305">
        <v>1277506800</v>
      </c>
      <c r="C305">
        <v>0</v>
      </c>
      <c r="D305">
        <v>1.85E-4</v>
      </c>
      <c r="E305">
        <v>1.2E-5</v>
      </c>
      <c r="F305">
        <v>0</v>
      </c>
    </row>
    <row r="306" spans="1:6" x14ac:dyDescent="0.25">
      <c r="A306" t="s">
        <v>315</v>
      </c>
      <c r="B306">
        <v>1278111600</v>
      </c>
      <c r="C306">
        <v>0</v>
      </c>
      <c r="D306">
        <v>1.8200000000000001E-4</v>
      </c>
      <c r="E306">
        <v>1.0000000000000001E-5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1.7899999999999999E-4</v>
      </c>
      <c r="E307">
        <v>9.0000000000000002E-6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1.76E-4</v>
      </c>
      <c r="E308">
        <v>6.9999999999999999E-6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1.74E-4</v>
      </c>
      <c r="E309">
        <v>6.0000000000000002E-6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1.7100000000000001E-4</v>
      </c>
      <c r="E310">
        <v>5.0000000000000004E-6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1.6799999999999999E-4</v>
      </c>
      <c r="E311">
        <v>3.9999999999999998E-6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1.66E-4</v>
      </c>
      <c r="E312">
        <v>3.9999999999999998E-6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1.63E-4</v>
      </c>
      <c r="E313">
        <v>3.0000000000000001E-6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1.6100000000000001E-4</v>
      </c>
      <c r="E314">
        <v>3.0000000000000001E-6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1.5799999999999999E-4</v>
      </c>
      <c r="E315">
        <v>1.9999999999999999E-6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1.56E-4</v>
      </c>
      <c r="E316">
        <v>1.9999999999999999E-6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1.5300000000000001E-4</v>
      </c>
      <c r="E317">
        <v>9.9999999999999995E-7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1.5100000000000001E-4</v>
      </c>
      <c r="E318">
        <v>9.9999999999999995E-7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1.4899999999999999E-4</v>
      </c>
      <c r="E319">
        <v>9.9999999999999995E-7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1.46E-4</v>
      </c>
      <c r="E320">
        <v>9.9999999999999995E-7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1.44E-4</v>
      </c>
      <c r="E321">
        <v>9.9999999999999995E-7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1.4200000000000001E-4</v>
      </c>
      <c r="E322">
        <v>9.9999999999999995E-7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1.3999999999999999E-4</v>
      </c>
      <c r="E323">
        <v>9.9999999999999995E-7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1.3799999999999999E-4</v>
      </c>
      <c r="E324">
        <v>0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1.35E-4</v>
      </c>
      <c r="E325">
        <v>0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1.3300000000000001E-4</v>
      </c>
      <c r="E326">
        <v>0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1.3100000000000001E-4</v>
      </c>
      <c r="E327">
        <v>0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1.2899999999999999E-4</v>
      </c>
      <c r="E328">
        <v>0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1.27E-4</v>
      </c>
      <c r="E329">
        <v>0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1.25E-4</v>
      </c>
      <c r="E330">
        <v>0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1.2300000000000001E-4</v>
      </c>
      <c r="E331">
        <v>0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1.21E-4</v>
      </c>
      <c r="E332">
        <v>0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1.2E-4</v>
      </c>
      <c r="E333">
        <v>0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1.18E-4</v>
      </c>
      <c r="E334">
        <v>0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1.16E-4</v>
      </c>
      <c r="E335">
        <v>0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1.1400000000000001E-4</v>
      </c>
      <c r="E336">
        <v>0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1.12E-4</v>
      </c>
      <c r="E337">
        <v>0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1.11E-4</v>
      </c>
      <c r="E338">
        <v>0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1.0900000000000001E-4</v>
      </c>
      <c r="E339">
        <v>0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1.07E-4</v>
      </c>
      <c r="E340">
        <v>0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1.06E-4</v>
      </c>
      <c r="E341">
        <v>0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1.0399999999999999E-4</v>
      </c>
      <c r="E342">
        <v>0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1.02E-4</v>
      </c>
      <c r="E343">
        <v>0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1.01E-4</v>
      </c>
      <c r="E344">
        <v>0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9.8999999999999994E-5</v>
      </c>
      <c r="E345">
        <v>0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9.7999999999999997E-5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9.6000000000000002E-5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9.5000000000000005E-5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9.2999999999999997E-5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9.2E-5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9.0000000000000006E-5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8.8999999999999995E-5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8.7999999999999998E-5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8.6000000000000003E-5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8.5000000000000006E-5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8.3999999999999995E-5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8.2000000000000001E-5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8.1000000000000004E-5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8.0000000000000007E-5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7.8999999999999996E-5</v>
      </c>
      <c r="E360">
        <v>1.9999999999999999E-6</v>
      </c>
      <c r="F360">
        <v>6.9999999999999999E-6</v>
      </c>
    </row>
    <row r="361" spans="1:6" x14ac:dyDescent="0.25">
      <c r="A361" t="s">
        <v>370</v>
      </c>
      <c r="B361">
        <v>1311375600</v>
      </c>
      <c r="C361">
        <v>0</v>
      </c>
      <c r="D361">
        <v>7.7999999999999999E-5</v>
      </c>
      <c r="E361">
        <v>1.9999999999999999E-6</v>
      </c>
      <c r="F361">
        <v>3.0000000000000001E-6</v>
      </c>
    </row>
    <row r="362" spans="1:6" x14ac:dyDescent="0.25">
      <c r="A362" t="s">
        <v>371</v>
      </c>
      <c r="B362">
        <v>1311980400</v>
      </c>
      <c r="C362">
        <v>0</v>
      </c>
      <c r="D362">
        <v>7.6000000000000004E-5</v>
      </c>
      <c r="E362">
        <v>9.9999999999999995E-7</v>
      </c>
      <c r="F362">
        <v>9.9999999999999995E-7</v>
      </c>
    </row>
    <row r="363" spans="1:6" x14ac:dyDescent="0.25">
      <c r="A363" t="s">
        <v>372</v>
      </c>
      <c r="B363">
        <v>1312585200</v>
      </c>
      <c r="C363">
        <v>9.9999999999999995E-7</v>
      </c>
      <c r="D363">
        <v>7.4999999999999993E-5</v>
      </c>
      <c r="E363">
        <v>1.9999999999999999E-6</v>
      </c>
      <c r="F363">
        <v>3.0000000000000001E-6</v>
      </c>
    </row>
    <row r="364" spans="1:6" x14ac:dyDescent="0.25">
      <c r="A364" t="s">
        <v>373</v>
      </c>
      <c r="B364">
        <v>1313190000</v>
      </c>
      <c r="C364">
        <v>0</v>
      </c>
      <c r="D364">
        <v>7.3999999999999996E-5</v>
      </c>
      <c r="E364">
        <v>1.9999999999999999E-6</v>
      </c>
      <c r="F364">
        <v>9.9999999999999995E-7</v>
      </c>
    </row>
    <row r="365" spans="1:6" x14ac:dyDescent="0.25">
      <c r="A365" t="s">
        <v>374</v>
      </c>
      <c r="B365">
        <v>1313794800</v>
      </c>
      <c r="C365">
        <v>0</v>
      </c>
      <c r="D365">
        <v>7.2999999999999999E-5</v>
      </c>
      <c r="E365">
        <v>9.9999999999999995E-7</v>
      </c>
      <c r="F365">
        <v>9.9999999999999995E-7</v>
      </c>
    </row>
    <row r="366" spans="1:6" x14ac:dyDescent="0.25">
      <c r="A366" t="s">
        <v>375</v>
      </c>
      <c r="B366">
        <v>1314399600</v>
      </c>
      <c r="C366">
        <v>0</v>
      </c>
      <c r="D366">
        <v>7.2000000000000002E-5</v>
      </c>
      <c r="E366">
        <v>9.9999999999999995E-7</v>
      </c>
      <c r="F366">
        <v>0</v>
      </c>
    </row>
    <row r="367" spans="1:6" x14ac:dyDescent="0.25">
      <c r="A367" t="s">
        <v>376</v>
      </c>
      <c r="B367">
        <v>1315004400</v>
      </c>
      <c r="C367">
        <v>3.4E-5</v>
      </c>
      <c r="D367">
        <v>7.1000000000000005E-5</v>
      </c>
      <c r="E367">
        <v>6.0000000000000002E-6</v>
      </c>
      <c r="F367">
        <v>2.0000000000000002E-5</v>
      </c>
    </row>
    <row r="368" spans="1:6" x14ac:dyDescent="0.25">
      <c r="A368" t="s">
        <v>377</v>
      </c>
      <c r="B368">
        <v>1315609200</v>
      </c>
      <c r="C368">
        <v>4.8999999999999998E-5</v>
      </c>
      <c r="D368">
        <v>7.1000000000000005E-5</v>
      </c>
      <c r="E368">
        <v>1.2999999999999999E-5</v>
      </c>
      <c r="F368">
        <v>3.8999999999999999E-5</v>
      </c>
    </row>
    <row r="369" spans="1:6" x14ac:dyDescent="0.25">
      <c r="A369" t="s">
        <v>378</v>
      </c>
      <c r="B369">
        <v>1316214000</v>
      </c>
      <c r="C369">
        <v>5.7000000000000003E-5</v>
      </c>
      <c r="D369">
        <v>7.1000000000000005E-5</v>
      </c>
      <c r="E369">
        <v>2.0000000000000002E-5</v>
      </c>
      <c r="F369">
        <v>5.1E-5</v>
      </c>
    </row>
    <row r="370" spans="1:6" x14ac:dyDescent="0.25">
      <c r="A370" t="s">
        <v>379</v>
      </c>
      <c r="B370">
        <v>1316818800</v>
      </c>
      <c r="C370">
        <v>5.0000000000000002E-5</v>
      </c>
      <c r="D370">
        <v>6.9999999999999994E-5</v>
      </c>
      <c r="E370">
        <v>2.5000000000000001E-5</v>
      </c>
      <c r="F370">
        <v>4.8000000000000001E-5</v>
      </c>
    </row>
    <row r="371" spans="1:6" x14ac:dyDescent="0.25">
      <c r="A371" t="s">
        <v>380</v>
      </c>
      <c r="B371">
        <v>1317423600</v>
      </c>
      <c r="C371">
        <v>7.2000000000000002E-5</v>
      </c>
      <c r="D371">
        <v>6.9999999999999994E-5</v>
      </c>
      <c r="E371">
        <v>3.3000000000000003E-5</v>
      </c>
      <c r="F371">
        <v>6.6000000000000005E-5</v>
      </c>
    </row>
    <row r="372" spans="1:6" x14ac:dyDescent="0.25">
      <c r="A372" t="s">
        <v>381</v>
      </c>
      <c r="B372">
        <v>1318028400</v>
      </c>
      <c r="C372">
        <v>8.5000000000000006E-5</v>
      </c>
      <c r="D372">
        <v>7.1000000000000005E-5</v>
      </c>
      <c r="E372">
        <v>4.1E-5</v>
      </c>
      <c r="F372">
        <v>6.9999999999999994E-5</v>
      </c>
    </row>
    <row r="373" spans="1:6" x14ac:dyDescent="0.25">
      <c r="A373" t="s">
        <v>382</v>
      </c>
      <c r="B373">
        <v>1318633200</v>
      </c>
      <c r="C373">
        <v>2.0999999999999999E-5</v>
      </c>
      <c r="D373">
        <v>6.9999999999999994E-5</v>
      </c>
      <c r="E373">
        <v>3.8000000000000002E-5</v>
      </c>
      <c r="F373">
        <v>4.3999999999999999E-5</v>
      </c>
    </row>
    <row r="374" spans="1:6" x14ac:dyDescent="0.25">
      <c r="A374" t="s">
        <v>383</v>
      </c>
      <c r="B374">
        <v>1319238000</v>
      </c>
      <c r="C374">
        <v>7.2000000000000002E-5</v>
      </c>
      <c r="D374">
        <v>6.9999999999999994E-5</v>
      </c>
      <c r="E374">
        <v>4.3000000000000002E-5</v>
      </c>
      <c r="F374">
        <v>6.0999999999999999E-5</v>
      </c>
    </row>
    <row r="375" spans="1:6" x14ac:dyDescent="0.25">
      <c r="A375" t="s">
        <v>384</v>
      </c>
      <c r="B375">
        <v>1319842800</v>
      </c>
      <c r="C375">
        <v>4.5000000000000003E-5</v>
      </c>
      <c r="D375">
        <v>6.9999999999999994E-5</v>
      </c>
      <c r="E375">
        <v>4.3000000000000002E-5</v>
      </c>
      <c r="F375">
        <v>5.1E-5</v>
      </c>
    </row>
    <row r="376" spans="1:6" x14ac:dyDescent="0.25">
      <c r="A376" t="s">
        <v>385</v>
      </c>
      <c r="B376">
        <v>1320451200</v>
      </c>
      <c r="C376">
        <v>4.6E-5</v>
      </c>
      <c r="D376">
        <v>6.8999999999999997E-5</v>
      </c>
      <c r="E376">
        <v>4.3999999999999999E-5</v>
      </c>
      <c r="F376">
        <v>4.8000000000000001E-5</v>
      </c>
    </row>
    <row r="377" spans="1:6" x14ac:dyDescent="0.25">
      <c r="A377" t="s">
        <v>386</v>
      </c>
      <c r="B377">
        <v>1321056000</v>
      </c>
      <c r="C377">
        <v>3.1999999999999999E-5</v>
      </c>
      <c r="D377">
        <v>6.8999999999999997E-5</v>
      </c>
      <c r="E377">
        <v>4.1999999999999998E-5</v>
      </c>
      <c r="F377">
        <v>4.0000000000000003E-5</v>
      </c>
    </row>
    <row r="378" spans="1:6" x14ac:dyDescent="0.25">
      <c r="A378" t="s">
        <v>387</v>
      </c>
      <c r="B378">
        <v>1321660800</v>
      </c>
      <c r="C378">
        <v>3.8000000000000002E-5</v>
      </c>
      <c r="D378">
        <v>6.7999999999999999E-5</v>
      </c>
      <c r="E378">
        <v>4.1E-5</v>
      </c>
      <c r="F378">
        <v>3.8000000000000002E-5</v>
      </c>
    </row>
    <row r="379" spans="1:6" x14ac:dyDescent="0.25">
      <c r="A379" t="s">
        <v>388</v>
      </c>
      <c r="B379">
        <v>1322265600</v>
      </c>
      <c r="C379">
        <v>3.4E-5</v>
      </c>
      <c r="D379">
        <v>6.7999999999999999E-5</v>
      </c>
      <c r="E379">
        <v>4.0000000000000003E-5</v>
      </c>
      <c r="F379">
        <v>3.6999999999999998E-5</v>
      </c>
    </row>
    <row r="380" spans="1:6" x14ac:dyDescent="0.25">
      <c r="A380" t="s">
        <v>389</v>
      </c>
      <c r="B380">
        <v>1322870400</v>
      </c>
      <c r="C380">
        <v>3.8999999999999999E-5</v>
      </c>
      <c r="D380">
        <v>6.7000000000000002E-5</v>
      </c>
      <c r="E380">
        <v>4.0000000000000003E-5</v>
      </c>
      <c r="F380">
        <v>3.8000000000000002E-5</v>
      </c>
    </row>
    <row r="381" spans="1:6" x14ac:dyDescent="0.25">
      <c r="A381" t="s">
        <v>390</v>
      </c>
      <c r="B381">
        <v>1323475200</v>
      </c>
      <c r="C381">
        <v>2.1999999999999999E-5</v>
      </c>
      <c r="D381">
        <v>6.6000000000000005E-5</v>
      </c>
      <c r="E381">
        <v>3.6999999999999998E-5</v>
      </c>
      <c r="F381">
        <v>2.8E-5</v>
      </c>
    </row>
    <row r="382" spans="1:6" x14ac:dyDescent="0.25">
      <c r="A382" t="s">
        <v>391</v>
      </c>
      <c r="B382">
        <v>1324080000</v>
      </c>
      <c r="C382">
        <v>4.1E-5</v>
      </c>
      <c r="D382">
        <v>6.6000000000000005E-5</v>
      </c>
      <c r="E382">
        <v>3.8000000000000002E-5</v>
      </c>
      <c r="F382">
        <v>3.6000000000000001E-5</v>
      </c>
    </row>
    <row r="383" spans="1:6" x14ac:dyDescent="0.25">
      <c r="A383" t="s">
        <v>392</v>
      </c>
      <c r="B383">
        <v>1324684800</v>
      </c>
      <c r="C383">
        <v>4.6999999999999997E-5</v>
      </c>
      <c r="D383">
        <v>6.6000000000000005E-5</v>
      </c>
      <c r="E383">
        <v>3.8999999999999999E-5</v>
      </c>
      <c r="F383">
        <v>4.1999999999999998E-5</v>
      </c>
    </row>
    <row r="384" spans="1:6" x14ac:dyDescent="0.25">
      <c r="A384" t="s">
        <v>393</v>
      </c>
      <c r="B384">
        <v>1325289600</v>
      </c>
      <c r="C384">
        <v>4.6999999999999997E-5</v>
      </c>
      <c r="D384">
        <v>6.4999999999999994E-5</v>
      </c>
      <c r="E384">
        <v>4.0000000000000003E-5</v>
      </c>
      <c r="F384">
        <v>4.6E-5</v>
      </c>
    </row>
    <row r="385" spans="1:6" x14ac:dyDescent="0.25">
      <c r="A385" t="s">
        <v>394</v>
      </c>
      <c r="B385">
        <v>1325894400</v>
      </c>
      <c r="C385">
        <v>4.8000000000000001E-5</v>
      </c>
      <c r="D385">
        <v>6.4999999999999994E-5</v>
      </c>
      <c r="E385">
        <v>4.1999999999999998E-5</v>
      </c>
      <c r="F385">
        <v>4.6999999999999997E-5</v>
      </c>
    </row>
    <row r="386" spans="1:6" x14ac:dyDescent="0.25">
      <c r="A386" t="s">
        <v>395</v>
      </c>
      <c r="B386">
        <v>1326499200</v>
      </c>
      <c r="C386">
        <v>5.0000000000000002E-5</v>
      </c>
      <c r="D386">
        <v>6.4999999999999994E-5</v>
      </c>
      <c r="E386">
        <v>4.3000000000000002E-5</v>
      </c>
      <c r="F386">
        <v>4.8000000000000001E-5</v>
      </c>
    </row>
    <row r="387" spans="1:6" x14ac:dyDescent="0.25">
      <c r="A387" t="s">
        <v>396</v>
      </c>
      <c r="B387">
        <v>1327104000</v>
      </c>
      <c r="C387">
        <v>3.8999999999999999E-5</v>
      </c>
      <c r="D387">
        <v>6.4999999999999994E-5</v>
      </c>
      <c r="E387">
        <v>4.1999999999999998E-5</v>
      </c>
      <c r="F387">
        <v>4.1999999999999998E-5</v>
      </c>
    </row>
    <row r="388" spans="1:6" x14ac:dyDescent="0.25">
      <c r="A388" t="s">
        <v>397</v>
      </c>
      <c r="B388">
        <v>1327708800</v>
      </c>
      <c r="C388">
        <v>4.6E-5</v>
      </c>
      <c r="D388">
        <v>6.3999999999999997E-5</v>
      </c>
      <c r="E388">
        <v>4.3000000000000002E-5</v>
      </c>
      <c r="F388">
        <v>4.3999999999999999E-5</v>
      </c>
    </row>
    <row r="389" spans="1:6" x14ac:dyDescent="0.25">
      <c r="A389" t="s">
        <v>398</v>
      </c>
      <c r="B389">
        <v>1328313600</v>
      </c>
      <c r="C389">
        <v>4.3999999999999999E-5</v>
      </c>
      <c r="D389">
        <v>6.3999999999999997E-5</v>
      </c>
      <c r="E389">
        <v>4.3000000000000002E-5</v>
      </c>
      <c r="F389">
        <v>4.3999999999999999E-5</v>
      </c>
    </row>
    <row r="390" spans="1:6" x14ac:dyDescent="0.25">
      <c r="A390" t="s">
        <v>399</v>
      </c>
      <c r="B390">
        <v>1328918400</v>
      </c>
      <c r="C390">
        <v>4.0000000000000003E-5</v>
      </c>
      <c r="D390">
        <v>6.3999999999999997E-5</v>
      </c>
      <c r="E390">
        <v>4.3000000000000002E-5</v>
      </c>
      <c r="F390">
        <v>4.1999999999999998E-5</v>
      </c>
    </row>
    <row r="391" spans="1:6" x14ac:dyDescent="0.25">
      <c r="A391" t="s">
        <v>400</v>
      </c>
      <c r="B391">
        <v>1329523200</v>
      </c>
      <c r="C391">
        <v>3.4999999999999997E-5</v>
      </c>
      <c r="D391">
        <v>6.3E-5</v>
      </c>
      <c r="E391">
        <v>4.1E-5</v>
      </c>
      <c r="F391">
        <v>3.6999999999999998E-5</v>
      </c>
    </row>
    <row r="392" spans="1:6" x14ac:dyDescent="0.25">
      <c r="A392" t="s">
        <v>401</v>
      </c>
      <c r="B392">
        <v>1330128000</v>
      </c>
      <c r="C392">
        <v>1.5999999999999999E-5</v>
      </c>
      <c r="D392">
        <v>6.2000000000000003E-5</v>
      </c>
      <c r="E392">
        <v>3.6999999999999998E-5</v>
      </c>
      <c r="F392">
        <v>2.5999999999999998E-5</v>
      </c>
    </row>
    <row r="393" spans="1:6" x14ac:dyDescent="0.25">
      <c r="A393" t="s">
        <v>402</v>
      </c>
      <c r="B393">
        <v>1330732800</v>
      </c>
      <c r="C393">
        <v>3.8999999999999999E-5</v>
      </c>
      <c r="D393">
        <v>6.2000000000000003E-5</v>
      </c>
      <c r="E393">
        <v>3.6999999999999998E-5</v>
      </c>
      <c r="F393">
        <v>3.3000000000000003E-5</v>
      </c>
    </row>
    <row r="394" spans="1:6" x14ac:dyDescent="0.25">
      <c r="A394" t="s">
        <v>403</v>
      </c>
      <c r="B394">
        <v>1331334000</v>
      </c>
      <c r="C394">
        <v>2.1999999999999999E-5</v>
      </c>
      <c r="D394">
        <v>6.0999999999999999E-5</v>
      </c>
      <c r="E394">
        <v>3.4999999999999997E-5</v>
      </c>
      <c r="F394">
        <v>2.5000000000000001E-5</v>
      </c>
    </row>
    <row r="395" spans="1:6" x14ac:dyDescent="0.25">
      <c r="A395" t="s">
        <v>404</v>
      </c>
      <c r="B395">
        <v>1331938800</v>
      </c>
      <c r="C395">
        <v>3.4E-5</v>
      </c>
      <c r="D395">
        <v>6.0999999999999999E-5</v>
      </c>
      <c r="E395">
        <v>3.4999999999999997E-5</v>
      </c>
      <c r="F395">
        <v>3.1999999999999999E-5</v>
      </c>
    </row>
    <row r="396" spans="1:6" x14ac:dyDescent="0.25">
      <c r="A396" t="s">
        <v>405</v>
      </c>
      <c r="B396">
        <v>1332543600</v>
      </c>
      <c r="C396">
        <v>6.6399999999999999E-4</v>
      </c>
      <c r="D396">
        <v>6.9999999999999994E-5</v>
      </c>
      <c r="E396">
        <v>1.4100000000000001E-4</v>
      </c>
      <c r="F396">
        <v>4.9399999999999997E-4</v>
      </c>
    </row>
    <row r="397" spans="1:6" x14ac:dyDescent="0.25">
      <c r="A397" t="s">
        <v>406</v>
      </c>
      <c r="B397">
        <v>1333148400</v>
      </c>
      <c r="C397">
        <v>8.0000000000000004E-4</v>
      </c>
      <c r="D397">
        <v>8.1000000000000004E-5</v>
      </c>
      <c r="E397">
        <v>2.4399999999999999E-4</v>
      </c>
      <c r="F397">
        <v>6.29E-4</v>
      </c>
    </row>
    <row r="398" spans="1:6" x14ac:dyDescent="0.25">
      <c r="A398" t="s">
        <v>407</v>
      </c>
      <c r="B398">
        <v>1333753200</v>
      </c>
      <c r="C398">
        <v>1.3999999999999999E-4</v>
      </c>
      <c r="D398">
        <v>8.2000000000000001E-5</v>
      </c>
      <c r="E398">
        <v>2.2599999999999999E-4</v>
      </c>
      <c r="F398">
        <v>3.3199999999999999E-4</v>
      </c>
    </row>
    <row r="399" spans="1:6" x14ac:dyDescent="0.25">
      <c r="A399" t="s">
        <v>408</v>
      </c>
      <c r="B399">
        <v>1334358000</v>
      </c>
      <c r="C399">
        <v>5.2700000000000002E-4</v>
      </c>
      <c r="D399">
        <v>8.8999999999999995E-5</v>
      </c>
      <c r="E399">
        <v>2.7700000000000001E-4</v>
      </c>
      <c r="F399">
        <v>4.9399999999999997E-4</v>
      </c>
    </row>
    <row r="400" spans="1:6" x14ac:dyDescent="0.25">
      <c r="A400" t="s">
        <v>409</v>
      </c>
      <c r="B400">
        <v>1334962800</v>
      </c>
      <c r="C400">
        <v>7.1100000000000004E-4</v>
      </c>
      <c r="D400">
        <v>9.8999999999999994E-5</v>
      </c>
      <c r="E400">
        <v>3.4000000000000002E-4</v>
      </c>
      <c r="F400">
        <v>5.1500000000000005E-4</v>
      </c>
    </row>
    <row r="401" spans="1:6" x14ac:dyDescent="0.25">
      <c r="A401" t="s">
        <v>410</v>
      </c>
      <c r="B401">
        <v>1335567600</v>
      </c>
      <c r="C401">
        <v>2.0000000000000002E-5</v>
      </c>
      <c r="D401">
        <v>9.7E-5</v>
      </c>
      <c r="E401">
        <v>2.8899999999999998E-4</v>
      </c>
      <c r="F401">
        <v>2.2800000000000001E-4</v>
      </c>
    </row>
    <row r="402" spans="1:6" x14ac:dyDescent="0.25">
      <c r="A402" t="s">
        <v>411</v>
      </c>
      <c r="B402">
        <v>1336172400</v>
      </c>
      <c r="C402">
        <v>3.6000000000000001E-5</v>
      </c>
      <c r="D402">
        <v>9.7E-5</v>
      </c>
      <c r="E402">
        <v>2.4800000000000001E-4</v>
      </c>
      <c r="F402">
        <v>1.22E-4</v>
      </c>
    </row>
    <row r="403" spans="1:6" x14ac:dyDescent="0.25">
      <c r="A403" t="s">
        <v>412</v>
      </c>
      <c r="B403">
        <v>1336777200</v>
      </c>
      <c r="C403">
        <v>3.6400000000000001E-4</v>
      </c>
      <c r="D403">
        <v>1.01E-4</v>
      </c>
      <c r="E403">
        <v>2.6899999999999998E-4</v>
      </c>
      <c r="F403">
        <v>3.0400000000000002E-4</v>
      </c>
    </row>
    <row r="404" spans="1:6" x14ac:dyDescent="0.25">
      <c r="A404" t="s">
        <v>413</v>
      </c>
      <c r="B404">
        <v>1337382000</v>
      </c>
      <c r="C404">
        <v>1.26E-4</v>
      </c>
      <c r="D404">
        <v>1.01E-4</v>
      </c>
      <c r="E404">
        <v>2.4600000000000002E-4</v>
      </c>
      <c r="F404">
        <v>2.0000000000000001E-4</v>
      </c>
    </row>
    <row r="405" spans="1:6" x14ac:dyDescent="0.25">
      <c r="A405" t="s">
        <v>414</v>
      </c>
      <c r="B405">
        <v>1337986800</v>
      </c>
      <c r="C405">
        <v>3.28E-4</v>
      </c>
      <c r="D405">
        <v>1.05E-4</v>
      </c>
      <c r="E405">
        <v>2.5900000000000001E-4</v>
      </c>
      <c r="F405">
        <v>2.6899999999999998E-4</v>
      </c>
    </row>
    <row r="406" spans="1:6" x14ac:dyDescent="0.25">
      <c r="A406" t="s">
        <v>415</v>
      </c>
      <c r="B406">
        <v>1338591600</v>
      </c>
      <c r="C406">
        <v>1.85E-4</v>
      </c>
      <c r="D406">
        <v>1.06E-4</v>
      </c>
      <c r="E406">
        <v>2.4600000000000002E-4</v>
      </c>
      <c r="F406">
        <v>2.1000000000000001E-4</v>
      </c>
    </row>
    <row r="407" spans="1:6" x14ac:dyDescent="0.25">
      <c r="A407" t="s">
        <v>416</v>
      </c>
      <c r="B407">
        <v>1339196400</v>
      </c>
      <c r="C407">
        <v>1.37E-4</v>
      </c>
      <c r="D407">
        <v>1.06E-4</v>
      </c>
      <c r="E407">
        <v>2.2800000000000001E-4</v>
      </c>
      <c r="F407">
        <v>1.6200000000000001E-4</v>
      </c>
    </row>
    <row r="408" spans="1:6" x14ac:dyDescent="0.25">
      <c r="A408" t="s">
        <v>417</v>
      </c>
      <c r="B408">
        <v>1339801200</v>
      </c>
      <c r="C408">
        <v>5.7000000000000003E-5</v>
      </c>
      <c r="D408">
        <v>1.05E-4</v>
      </c>
      <c r="E408">
        <v>2.0100000000000001E-4</v>
      </c>
      <c r="F408">
        <v>9.7999999999999997E-5</v>
      </c>
    </row>
    <row r="409" spans="1:6" x14ac:dyDescent="0.25">
      <c r="A409" t="s">
        <v>418</v>
      </c>
      <c r="B409">
        <v>1340406000</v>
      </c>
      <c r="C409">
        <v>2.8E-5</v>
      </c>
      <c r="D409">
        <v>1.0399999999999999E-4</v>
      </c>
      <c r="E409">
        <v>1.73E-4</v>
      </c>
      <c r="F409">
        <v>5.5999999999999999E-5</v>
      </c>
    </row>
    <row r="410" spans="1:6" x14ac:dyDescent="0.25">
      <c r="A410" t="s">
        <v>419</v>
      </c>
      <c r="B410">
        <v>1341010800</v>
      </c>
      <c r="C410">
        <v>1.8E-5</v>
      </c>
      <c r="D410">
        <v>1.03E-4</v>
      </c>
      <c r="E410">
        <v>1.4799999999999999E-4</v>
      </c>
      <c r="F410">
        <v>3.4E-5</v>
      </c>
    </row>
    <row r="411" spans="1:6" x14ac:dyDescent="0.25">
      <c r="A411" t="s">
        <v>420</v>
      </c>
      <c r="B411">
        <v>1341615600</v>
      </c>
      <c r="C411">
        <v>2.0999999999999999E-5</v>
      </c>
      <c r="D411">
        <v>1.02E-4</v>
      </c>
      <c r="E411">
        <v>1.27E-4</v>
      </c>
      <c r="F411">
        <v>2.6999999999999999E-5</v>
      </c>
    </row>
    <row r="412" spans="1:6" x14ac:dyDescent="0.25">
      <c r="A412" t="s">
        <v>421</v>
      </c>
      <c r="B412">
        <v>1341851101</v>
      </c>
      <c r="C412">
        <v>3.1000000000000001E-5</v>
      </c>
      <c r="D412">
        <v>1.01E-4</v>
      </c>
      <c r="E412">
        <v>1.21E-4</v>
      </c>
      <c r="F412">
        <v>2.8E-5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422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3.0000000000000001E-5</v>
      </c>
      <c r="D8">
        <v>0</v>
      </c>
      <c r="E8">
        <v>3.0000000000000001E-6</v>
      </c>
      <c r="F8">
        <v>1.4E-5</v>
      </c>
    </row>
    <row r="9" spans="1:6" x14ac:dyDescent="0.25">
      <c r="A9" t="s">
        <v>18</v>
      </c>
      <c r="B9">
        <v>1098486000</v>
      </c>
      <c r="C9">
        <v>3.6000000000000001E-5</v>
      </c>
      <c r="D9">
        <v>9.9999999999999995E-7</v>
      </c>
      <c r="E9">
        <v>7.9999999999999996E-6</v>
      </c>
      <c r="F9">
        <v>2.5000000000000001E-5</v>
      </c>
    </row>
    <row r="10" spans="1:6" x14ac:dyDescent="0.25">
      <c r="A10" t="s">
        <v>19</v>
      </c>
      <c r="B10">
        <v>1099094400</v>
      </c>
      <c r="C10">
        <v>4.5000000000000003E-5</v>
      </c>
      <c r="D10">
        <v>1.9999999999999999E-6</v>
      </c>
      <c r="E10">
        <v>1.4E-5</v>
      </c>
      <c r="F10">
        <v>3.6999999999999998E-5</v>
      </c>
    </row>
    <row r="11" spans="1:6" x14ac:dyDescent="0.25">
      <c r="A11" t="s">
        <v>20</v>
      </c>
      <c r="B11">
        <v>1099699200</v>
      </c>
      <c r="C11">
        <v>2.9E-5</v>
      </c>
      <c r="D11">
        <v>1.9999999999999999E-6</v>
      </c>
      <c r="E11">
        <v>1.7E-5</v>
      </c>
      <c r="F11">
        <v>3.4E-5</v>
      </c>
    </row>
    <row r="12" spans="1:6" x14ac:dyDescent="0.25">
      <c r="A12" t="s">
        <v>21</v>
      </c>
      <c r="B12">
        <v>1100304000</v>
      </c>
      <c r="C12">
        <v>2.624E-3</v>
      </c>
      <c r="D12">
        <v>4.1999999999999998E-5</v>
      </c>
      <c r="E12">
        <v>4.4499999999999997E-4</v>
      </c>
      <c r="F12">
        <v>1.7260000000000001E-3</v>
      </c>
    </row>
    <row r="13" spans="1:6" x14ac:dyDescent="0.25">
      <c r="A13" t="s">
        <v>22</v>
      </c>
      <c r="B13">
        <v>1100908800</v>
      </c>
      <c r="C13">
        <v>1.315E-3</v>
      </c>
      <c r="D13">
        <v>6.2000000000000003E-5</v>
      </c>
      <c r="E13">
        <v>5.8100000000000003E-4</v>
      </c>
      <c r="F13">
        <v>1.4469999999999999E-3</v>
      </c>
    </row>
    <row r="14" spans="1:6" x14ac:dyDescent="0.25">
      <c r="A14" t="s">
        <v>23</v>
      </c>
      <c r="B14">
        <v>1101513600</v>
      </c>
      <c r="C14">
        <v>1.5479999999999999E-3</v>
      </c>
      <c r="D14">
        <v>8.5000000000000006E-5</v>
      </c>
      <c r="E14">
        <v>7.36E-4</v>
      </c>
      <c r="F14">
        <v>1.5120000000000001E-3</v>
      </c>
    </row>
    <row r="15" spans="1:6" x14ac:dyDescent="0.25">
      <c r="A15" t="s">
        <v>24</v>
      </c>
      <c r="B15">
        <v>1102118400</v>
      </c>
      <c r="C15">
        <v>1.7329999999999999E-3</v>
      </c>
      <c r="D15">
        <v>1.1E-4</v>
      </c>
      <c r="E15">
        <v>8.9700000000000001E-4</v>
      </c>
      <c r="F15">
        <v>1.686E-3</v>
      </c>
    </row>
    <row r="16" spans="1:6" x14ac:dyDescent="0.25">
      <c r="A16" t="s">
        <v>25</v>
      </c>
      <c r="B16">
        <v>1102723200</v>
      </c>
      <c r="C16">
        <v>1.511E-3</v>
      </c>
      <c r="D16">
        <v>1.3100000000000001E-4</v>
      </c>
      <c r="E16">
        <v>9.8999999999999999E-4</v>
      </c>
      <c r="F16">
        <v>1.4940000000000001E-3</v>
      </c>
    </row>
    <row r="17" spans="1:6" x14ac:dyDescent="0.25">
      <c r="A17" t="s">
        <v>26</v>
      </c>
      <c r="B17">
        <v>1103328000</v>
      </c>
      <c r="C17">
        <v>2.4689999999999998E-3</v>
      </c>
      <c r="D17">
        <v>1.6699999999999999E-4</v>
      </c>
      <c r="E17">
        <v>1.2290000000000001E-3</v>
      </c>
      <c r="F17">
        <v>2.0939999999999999E-3</v>
      </c>
    </row>
    <row r="18" spans="1:6" x14ac:dyDescent="0.25">
      <c r="A18" t="s">
        <v>27</v>
      </c>
      <c r="B18">
        <v>1103932800</v>
      </c>
      <c r="C18">
        <v>1.9959999999999999E-3</v>
      </c>
      <c r="D18">
        <v>1.95E-4</v>
      </c>
      <c r="E18">
        <v>1.3519999999999999E-3</v>
      </c>
      <c r="F18">
        <v>2.0609999999999999E-3</v>
      </c>
    </row>
    <row r="19" spans="1:6" x14ac:dyDescent="0.25">
      <c r="A19" t="s">
        <v>28</v>
      </c>
      <c r="B19">
        <v>1104537600</v>
      </c>
      <c r="C19">
        <v>4.3930000000000002E-3</v>
      </c>
      <c r="D19">
        <v>2.5999999999999998E-4</v>
      </c>
      <c r="E19">
        <v>1.833E-3</v>
      </c>
      <c r="F19">
        <v>3.3170000000000001E-3</v>
      </c>
    </row>
    <row r="20" spans="1:6" x14ac:dyDescent="0.25">
      <c r="A20" t="s">
        <v>29</v>
      </c>
      <c r="B20">
        <v>1105142400</v>
      </c>
      <c r="C20">
        <v>5.0809999999999996E-3</v>
      </c>
      <c r="D20">
        <v>3.3399999999999999E-4</v>
      </c>
      <c r="E20">
        <v>2.3519999999999999E-3</v>
      </c>
      <c r="F20">
        <v>4.3470000000000002E-3</v>
      </c>
    </row>
    <row r="21" spans="1:6" x14ac:dyDescent="0.25">
      <c r="A21" t="s">
        <v>30</v>
      </c>
      <c r="B21">
        <v>1105747200</v>
      </c>
      <c r="C21">
        <v>4.1729999999999996E-3</v>
      </c>
      <c r="D21">
        <v>3.9300000000000001E-4</v>
      </c>
      <c r="E21">
        <v>2.643E-3</v>
      </c>
      <c r="F21">
        <v>4.2659999999999998E-3</v>
      </c>
    </row>
    <row r="22" spans="1:6" x14ac:dyDescent="0.25">
      <c r="A22" t="s">
        <v>31</v>
      </c>
      <c r="B22">
        <v>1106352000</v>
      </c>
      <c r="C22">
        <v>3.1250000000000002E-3</v>
      </c>
      <c r="D22">
        <v>4.3399999999999998E-4</v>
      </c>
      <c r="E22">
        <v>2.7049999999999999E-3</v>
      </c>
      <c r="F22">
        <v>3.356E-3</v>
      </c>
    </row>
    <row r="23" spans="1:6" x14ac:dyDescent="0.25">
      <c r="A23" t="s">
        <v>32</v>
      </c>
      <c r="B23">
        <v>1106956800</v>
      </c>
      <c r="C23">
        <v>6.0800000000000003E-4</v>
      </c>
      <c r="D23">
        <v>4.37E-4</v>
      </c>
      <c r="E23">
        <v>2.366E-3</v>
      </c>
      <c r="F23">
        <v>1.7229999999999999E-3</v>
      </c>
    </row>
    <row r="24" spans="1:6" x14ac:dyDescent="0.25">
      <c r="A24" t="s">
        <v>33</v>
      </c>
      <c r="B24">
        <v>1107561600</v>
      </c>
      <c r="C24">
        <v>4.7600000000000002E-4</v>
      </c>
      <c r="D24">
        <v>4.3800000000000002E-4</v>
      </c>
      <c r="E24">
        <v>2.0630000000000002E-3</v>
      </c>
      <c r="F24">
        <v>1.029E-3</v>
      </c>
    </row>
    <row r="25" spans="1:6" x14ac:dyDescent="0.25">
      <c r="A25" t="s">
        <v>34</v>
      </c>
      <c r="B25">
        <v>1108166400</v>
      </c>
      <c r="C25">
        <v>3.4396000000000003E-2</v>
      </c>
      <c r="D25">
        <v>9.5600000000000004E-4</v>
      </c>
      <c r="E25">
        <v>6.8789999999999997E-3</v>
      </c>
      <c r="F25">
        <v>1.4446000000000001E-2</v>
      </c>
    </row>
    <row r="26" spans="1:6" x14ac:dyDescent="0.25">
      <c r="A26" t="s">
        <v>35</v>
      </c>
      <c r="B26">
        <v>1108771200</v>
      </c>
      <c r="C26">
        <v>2.049E-3</v>
      </c>
      <c r="D26">
        <v>9.7199999999999999E-4</v>
      </c>
      <c r="E26">
        <v>6.1029999999999999E-3</v>
      </c>
      <c r="F26">
        <v>7.2630000000000004E-3</v>
      </c>
    </row>
    <row r="27" spans="1:6" x14ac:dyDescent="0.25">
      <c r="A27" t="s">
        <v>36</v>
      </c>
      <c r="B27">
        <v>1109376000</v>
      </c>
      <c r="C27">
        <v>1.655E-3</v>
      </c>
      <c r="D27">
        <v>9.8299999999999993E-4</v>
      </c>
      <c r="E27">
        <v>5.385E-3</v>
      </c>
      <c r="F27">
        <v>3.98E-3</v>
      </c>
    </row>
    <row r="28" spans="1:6" x14ac:dyDescent="0.25">
      <c r="A28" t="s">
        <v>37</v>
      </c>
      <c r="B28">
        <v>1109980800</v>
      </c>
      <c r="C28">
        <v>1.0579999999999999E-3</v>
      </c>
      <c r="D28">
        <v>9.8400000000000007E-4</v>
      </c>
      <c r="E28">
        <v>4.6880000000000003E-3</v>
      </c>
      <c r="F28">
        <v>2.2650000000000001E-3</v>
      </c>
    </row>
    <row r="29" spans="1:6" x14ac:dyDescent="0.25">
      <c r="A29" t="s">
        <v>38</v>
      </c>
      <c r="B29">
        <v>1110582000</v>
      </c>
      <c r="C29">
        <v>1.129E-3</v>
      </c>
      <c r="D29">
        <v>9.859999999999999E-4</v>
      </c>
      <c r="E29">
        <v>4.1190000000000003E-3</v>
      </c>
      <c r="F29">
        <v>1.6069999999999999E-3</v>
      </c>
    </row>
    <row r="30" spans="1:6" x14ac:dyDescent="0.25">
      <c r="A30" t="s">
        <v>39</v>
      </c>
      <c r="B30">
        <v>1111186800</v>
      </c>
      <c r="C30">
        <v>2.0769999999999999E-3</v>
      </c>
      <c r="D30">
        <v>1.003E-3</v>
      </c>
      <c r="E30">
        <v>3.7919999999999998E-3</v>
      </c>
      <c r="F30">
        <v>1.9139999999999999E-3</v>
      </c>
    </row>
    <row r="31" spans="1:6" x14ac:dyDescent="0.25">
      <c r="A31" t="s">
        <v>40</v>
      </c>
      <c r="B31">
        <v>1111791600</v>
      </c>
      <c r="C31">
        <v>2.3649999999999999E-3</v>
      </c>
      <c r="D31">
        <v>1.023E-3</v>
      </c>
      <c r="E31">
        <v>3.5609999999999999E-3</v>
      </c>
      <c r="F31">
        <v>2.1719999999999999E-3</v>
      </c>
    </row>
    <row r="32" spans="1:6" x14ac:dyDescent="0.25">
      <c r="A32" t="s">
        <v>41</v>
      </c>
      <c r="B32">
        <v>1112396400</v>
      </c>
      <c r="C32">
        <v>3.3639999999999998E-3</v>
      </c>
      <c r="D32">
        <v>1.059E-3</v>
      </c>
      <c r="E32">
        <v>3.5330000000000001E-3</v>
      </c>
      <c r="F32">
        <v>2.97E-3</v>
      </c>
    </row>
    <row r="33" spans="1:6" x14ac:dyDescent="0.25">
      <c r="A33" t="s">
        <v>42</v>
      </c>
      <c r="B33">
        <v>1113001200</v>
      </c>
      <c r="C33">
        <v>3.385E-3</v>
      </c>
      <c r="D33">
        <v>1.0950000000000001E-3</v>
      </c>
      <c r="E33">
        <v>3.5100000000000001E-3</v>
      </c>
      <c r="F33">
        <v>3.264E-3</v>
      </c>
    </row>
    <row r="34" spans="1:6" x14ac:dyDescent="0.25">
      <c r="A34" t="s">
        <v>43</v>
      </c>
      <c r="B34">
        <v>1113606000</v>
      </c>
      <c r="C34">
        <v>3.094E-3</v>
      </c>
      <c r="D34">
        <v>1.126E-3</v>
      </c>
      <c r="E34">
        <v>3.4359999999999998E-3</v>
      </c>
      <c r="F34">
        <v>3.0799999999999998E-3</v>
      </c>
    </row>
    <row r="35" spans="1:6" x14ac:dyDescent="0.25">
      <c r="A35" t="s">
        <v>44</v>
      </c>
      <c r="B35">
        <v>1114210800</v>
      </c>
      <c r="C35">
        <v>3.1970000000000002E-3</v>
      </c>
      <c r="D35">
        <v>1.157E-3</v>
      </c>
      <c r="E35">
        <v>3.3990000000000001E-3</v>
      </c>
      <c r="F35">
        <v>3.199E-3</v>
      </c>
    </row>
    <row r="36" spans="1:6" x14ac:dyDescent="0.25">
      <c r="A36" t="s">
        <v>45</v>
      </c>
      <c r="B36">
        <v>1114815600</v>
      </c>
      <c r="C36">
        <v>3.6050000000000001E-3</v>
      </c>
      <c r="D36">
        <v>1.1950000000000001E-3</v>
      </c>
      <c r="E36">
        <v>3.4329999999999999E-3</v>
      </c>
      <c r="F36">
        <v>3.48E-3</v>
      </c>
    </row>
    <row r="37" spans="1:6" x14ac:dyDescent="0.25">
      <c r="A37" t="s">
        <v>46</v>
      </c>
      <c r="B37">
        <v>1115420400</v>
      </c>
      <c r="C37">
        <v>2.9350000000000001E-3</v>
      </c>
      <c r="D37">
        <v>1.2210000000000001E-3</v>
      </c>
      <c r="E37">
        <v>3.349E-3</v>
      </c>
      <c r="F37">
        <v>3.1180000000000001E-3</v>
      </c>
    </row>
    <row r="38" spans="1:6" x14ac:dyDescent="0.25">
      <c r="A38" t="s">
        <v>47</v>
      </c>
      <c r="B38">
        <v>1116025200</v>
      </c>
      <c r="C38">
        <v>2.941E-3</v>
      </c>
      <c r="D38">
        <v>1.248E-3</v>
      </c>
      <c r="E38">
        <v>3.2810000000000001E-3</v>
      </c>
      <c r="F38">
        <v>3.0179999999999998E-3</v>
      </c>
    </row>
    <row r="39" spans="1:6" x14ac:dyDescent="0.25">
      <c r="A39" t="s">
        <v>48</v>
      </c>
      <c r="B39">
        <v>1116630000</v>
      </c>
      <c r="C39">
        <v>3.8349999999999999E-3</v>
      </c>
      <c r="D39">
        <v>1.2869999999999999E-3</v>
      </c>
      <c r="E39">
        <v>3.3709999999999999E-3</v>
      </c>
      <c r="F39">
        <v>3.5439999999999998E-3</v>
      </c>
    </row>
    <row r="40" spans="1:6" x14ac:dyDescent="0.25">
      <c r="A40" t="s">
        <v>49</v>
      </c>
      <c r="B40">
        <v>1117234800</v>
      </c>
      <c r="C40">
        <v>3.1830000000000001E-3</v>
      </c>
      <c r="D40">
        <v>1.3159999999999999E-3</v>
      </c>
      <c r="E40">
        <v>3.3319999999999999E-3</v>
      </c>
      <c r="F40">
        <v>3.2260000000000001E-3</v>
      </c>
    </row>
    <row r="41" spans="1:6" x14ac:dyDescent="0.25">
      <c r="A41" t="s">
        <v>50</v>
      </c>
      <c r="B41">
        <v>1117839600</v>
      </c>
      <c r="C41">
        <v>2.3389999999999999E-3</v>
      </c>
      <c r="D41">
        <v>1.3320000000000001E-3</v>
      </c>
      <c r="E41">
        <v>3.1710000000000002E-3</v>
      </c>
      <c r="F41">
        <v>2.7079999999999999E-3</v>
      </c>
    </row>
    <row r="42" spans="1:6" x14ac:dyDescent="0.25">
      <c r="A42" t="s">
        <v>51</v>
      </c>
      <c r="B42">
        <v>1118444400</v>
      </c>
      <c r="C42">
        <v>4.3639999999999998E-3</v>
      </c>
      <c r="D42">
        <v>1.3780000000000001E-3</v>
      </c>
      <c r="E42">
        <v>3.3639999999999998E-3</v>
      </c>
      <c r="F42">
        <v>3.7320000000000001E-3</v>
      </c>
    </row>
    <row r="43" spans="1:6" x14ac:dyDescent="0.25">
      <c r="A43" t="s">
        <v>52</v>
      </c>
      <c r="B43">
        <v>1119049200</v>
      </c>
      <c r="C43">
        <v>2.8579999999999999E-3</v>
      </c>
      <c r="D43">
        <v>1.4009999999999999E-3</v>
      </c>
      <c r="E43">
        <v>3.2680000000000001E-3</v>
      </c>
      <c r="F43">
        <v>2.9940000000000001E-3</v>
      </c>
    </row>
    <row r="44" spans="1:6" x14ac:dyDescent="0.25">
      <c r="A44" t="s">
        <v>53</v>
      </c>
      <c r="B44">
        <v>1119654000</v>
      </c>
      <c r="C44">
        <v>1.3159999999999999E-3</v>
      </c>
      <c r="D44">
        <v>1.4E-3</v>
      </c>
      <c r="E44">
        <v>2.957E-3</v>
      </c>
      <c r="F44">
        <v>2.0960000000000002E-3</v>
      </c>
    </row>
    <row r="45" spans="1:6" x14ac:dyDescent="0.25">
      <c r="A45" t="s">
        <v>54</v>
      </c>
      <c r="B45">
        <v>1120258800</v>
      </c>
      <c r="C45">
        <v>1.8220000000000001E-3</v>
      </c>
      <c r="D45">
        <v>1.4059999999999999E-3</v>
      </c>
      <c r="E45">
        <v>2.7750000000000001E-3</v>
      </c>
      <c r="F45">
        <v>1.9550000000000001E-3</v>
      </c>
    </row>
    <row r="46" spans="1:6" x14ac:dyDescent="0.25">
      <c r="A46" t="s">
        <v>55</v>
      </c>
      <c r="B46">
        <v>1120863600</v>
      </c>
      <c r="C46">
        <v>3.2550000000000001E-3</v>
      </c>
      <c r="D46">
        <v>1.4339999999999999E-3</v>
      </c>
      <c r="E46">
        <v>2.856E-3</v>
      </c>
      <c r="F46">
        <v>2.8029999999999999E-3</v>
      </c>
    </row>
    <row r="47" spans="1:6" x14ac:dyDescent="0.25">
      <c r="A47" t="s">
        <v>56</v>
      </c>
      <c r="B47">
        <v>1121468400</v>
      </c>
      <c r="C47">
        <v>2.4160000000000002E-3</v>
      </c>
      <c r="D47">
        <v>1.449E-3</v>
      </c>
      <c r="E47">
        <v>2.7829999999999999E-3</v>
      </c>
      <c r="F47">
        <v>2.5730000000000002E-3</v>
      </c>
    </row>
    <row r="48" spans="1:6" x14ac:dyDescent="0.25">
      <c r="A48" t="s">
        <v>57</v>
      </c>
      <c r="B48">
        <v>1122073200</v>
      </c>
      <c r="C48">
        <v>1.4729999999999999E-3</v>
      </c>
      <c r="D48">
        <v>1.449E-3</v>
      </c>
      <c r="E48">
        <v>2.5709999999999999E-3</v>
      </c>
      <c r="F48">
        <v>1.9300000000000001E-3</v>
      </c>
    </row>
    <row r="49" spans="1:6" x14ac:dyDescent="0.25">
      <c r="A49" t="s">
        <v>58</v>
      </c>
      <c r="B49">
        <v>1122678000</v>
      </c>
      <c r="C49">
        <v>1.085E-3</v>
      </c>
      <c r="D49">
        <v>1.444E-3</v>
      </c>
      <c r="E49">
        <v>2.3319999999999999E-3</v>
      </c>
      <c r="F49">
        <v>1.441E-3</v>
      </c>
    </row>
    <row r="50" spans="1:6" x14ac:dyDescent="0.25">
      <c r="A50" t="s">
        <v>59</v>
      </c>
      <c r="B50">
        <v>1123282800</v>
      </c>
      <c r="C50">
        <v>1.194E-3</v>
      </c>
      <c r="D50">
        <v>1.4400000000000001E-3</v>
      </c>
      <c r="E50">
        <v>2.1429999999999999E-3</v>
      </c>
      <c r="F50">
        <v>1.1950000000000001E-3</v>
      </c>
    </row>
    <row r="51" spans="1:6" x14ac:dyDescent="0.25">
      <c r="A51" t="s">
        <v>60</v>
      </c>
      <c r="B51">
        <v>1123887600</v>
      </c>
      <c r="C51">
        <v>0</v>
      </c>
      <c r="D51">
        <v>1.418E-3</v>
      </c>
      <c r="E51">
        <v>1.799E-3</v>
      </c>
      <c r="F51">
        <v>5.0199999999999995E-4</v>
      </c>
    </row>
    <row r="52" spans="1:6" x14ac:dyDescent="0.25">
      <c r="A52" t="s">
        <v>61</v>
      </c>
      <c r="B52">
        <v>1124492400</v>
      </c>
      <c r="C52">
        <v>0</v>
      </c>
      <c r="D52">
        <v>1.3960000000000001E-3</v>
      </c>
      <c r="E52">
        <v>1.5100000000000001E-3</v>
      </c>
      <c r="F52">
        <v>2.1100000000000001E-4</v>
      </c>
    </row>
    <row r="53" spans="1:6" x14ac:dyDescent="0.25">
      <c r="A53" t="s">
        <v>62</v>
      </c>
      <c r="B53">
        <v>1125097200</v>
      </c>
      <c r="C53">
        <v>0</v>
      </c>
      <c r="D53">
        <v>1.374E-3</v>
      </c>
      <c r="E53">
        <v>1.2669999999999999E-3</v>
      </c>
      <c r="F53">
        <v>8.7999999999999998E-5</v>
      </c>
    </row>
    <row r="54" spans="1:6" x14ac:dyDescent="0.25">
      <c r="A54" t="s">
        <v>63</v>
      </c>
      <c r="B54">
        <v>1125702000</v>
      </c>
      <c r="C54">
        <v>0</v>
      </c>
      <c r="D54">
        <v>1.353E-3</v>
      </c>
      <c r="E54">
        <v>1.0629999999999999E-3</v>
      </c>
      <c r="F54">
        <v>3.6999999999999998E-5</v>
      </c>
    </row>
    <row r="55" spans="1:6" x14ac:dyDescent="0.25">
      <c r="A55" t="s">
        <v>64</v>
      </c>
      <c r="B55">
        <v>1126306800</v>
      </c>
      <c r="C55">
        <v>0</v>
      </c>
      <c r="D55">
        <v>1.3320000000000001E-3</v>
      </c>
      <c r="E55">
        <v>8.9300000000000002E-4</v>
      </c>
      <c r="F55">
        <v>1.5999999999999999E-5</v>
      </c>
    </row>
    <row r="56" spans="1:6" x14ac:dyDescent="0.25">
      <c r="A56" t="s">
        <v>65</v>
      </c>
      <c r="B56">
        <v>1126911600</v>
      </c>
      <c r="C56">
        <v>0</v>
      </c>
      <c r="D56">
        <v>1.312E-3</v>
      </c>
      <c r="E56">
        <v>7.4899999999999999E-4</v>
      </c>
      <c r="F56">
        <v>6.9999999999999999E-6</v>
      </c>
    </row>
    <row r="57" spans="1:6" x14ac:dyDescent="0.25">
      <c r="A57" t="s">
        <v>66</v>
      </c>
      <c r="B57">
        <v>1127516400</v>
      </c>
      <c r="C57">
        <v>0</v>
      </c>
      <c r="D57">
        <v>1.291E-3</v>
      </c>
      <c r="E57">
        <v>6.29E-4</v>
      </c>
      <c r="F57">
        <v>3.0000000000000001E-6</v>
      </c>
    </row>
    <row r="58" spans="1:6" x14ac:dyDescent="0.25">
      <c r="A58" t="s">
        <v>67</v>
      </c>
      <c r="B58">
        <v>1128121200</v>
      </c>
      <c r="C58">
        <v>0</v>
      </c>
      <c r="D58">
        <v>1.2719999999999999E-3</v>
      </c>
      <c r="E58">
        <v>5.2800000000000004E-4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1.2520000000000001E-3</v>
      </c>
      <c r="E59">
        <v>4.4299999999999998E-4</v>
      </c>
      <c r="F59">
        <v>0</v>
      </c>
    </row>
    <row r="60" spans="1:6" x14ac:dyDescent="0.25">
      <c r="A60" t="s">
        <v>69</v>
      </c>
      <c r="B60">
        <v>1129330800</v>
      </c>
      <c r="C60">
        <v>9.9999999999999995E-7</v>
      </c>
      <c r="D60">
        <v>1.2329999999999999E-3</v>
      </c>
      <c r="E60">
        <v>3.7199999999999999E-4</v>
      </c>
      <c r="F60">
        <v>9.9999999999999995E-7</v>
      </c>
    </row>
    <row r="61" spans="1:6" x14ac:dyDescent="0.25">
      <c r="A61" t="s">
        <v>70</v>
      </c>
      <c r="B61">
        <v>1129935600</v>
      </c>
      <c r="C61">
        <v>1.11E-4</v>
      </c>
      <c r="D61">
        <v>1.2149999999999999E-3</v>
      </c>
      <c r="E61">
        <v>3.3100000000000002E-4</v>
      </c>
      <c r="F61">
        <v>7.7999999999999999E-5</v>
      </c>
    </row>
    <row r="62" spans="1:6" x14ac:dyDescent="0.25">
      <c r="A62" t="s">
        <v>71</v>
      </c>
      <c r="B62">
        <v>1130540400</v>
      </c>
      <c r="C62">
        <v>1.3799999999999999E-4</v>
      </c>
      <c r="D62">
        <v>1.199E-3</v>
      </c>
      <c r="E62">
        <v>2.99E-4</v>
      </c>
      <c r="F62">
        <v>1.0900000000000001E-4</v>
      </c>
    </row>
    <row r="63" spans="1:6" x14ac:dyDescent="0.25">
      <c r="A63" t="s">
        <v>72</v>
      </c>
      <c r="B63">
        <v>1131148800</v>
      </c>
      <c r="C63">
        <v>2.5700000000000001E-4</v>
      </c>
      <c r="D63">
        <v>1.1839999999999999E-3</v>
      </c>
      <c r="E63">
        <v>2.9300000000000002E-4</v>
      </c>
      <c r="F63">
        <v>2.03E-4</v>
      </c>
    </row>
    <row r="64" spans="1:6" x14ac:dyDescent="0.25">
      <c r="A64" t="s">
        <v>73</v>
      </c>
      <c r="B64">
        <v>1131753600</v>
      </c>
      <c r="C64">
        <v>1.8100000000000001E-4</v>
      </c>
      <c r="D64">
        <v>1.1689999999999999E-3</v>
      </c>
      <c r="E64">
        <v>2.7399999999999999E-4</v>
      </c>
      <c r="F64">
        <v>1.8000000000000001E-4</v>
      </c>
    </row>
    <row r="65" spans="1:6" x14ac:dyDescent="0.25">
      <c r="A65" t="s">
        <v>74</v>
      </c>
      <c r="B65">
        <v>1132358400</v>
      </c>
      <c r="C65">
        <v>2.4800000000000001E-4</v>
      </c>
      <c r="D65">
        <v>1.1540000000000001E-3</v>
      </c>
      <c r="E65">
        <v>2.7E-4</v>
      </c>
      <c r="F65">
        <v>2.24E-4</v>
      </c>
    </row>
    <row r="66" spans="1:6" x14ac:dyDescent="0.25">
      <c r="A66" t="s">
        <v>75</v>
      </c>
      <c r="B66">
        <v>1132963200</v>
      </c>
      <c r="C66">
        <v>7.4899999999999999E-4</v>
      </c>
      <c r="D66">
        <v>1.1479999999999999E-3</v>
      </c>
      <c r="E66">
        <v>3.4900000000000003E-4</v>
      </c>
      <c r="F66">
        <v>5.7700000000000004E-4</v>
      </c>
    </row>
    <row r="67" spans="1:6" x14ac:dyDescent="0.25">
      <c r="A67" t="s">
        <v>76</v>
      </c>
      <c r="B67">
        <v>1133568000</v>
      </c>
      <c r="C67">
        <v>8.2899999999999998E-4</v>
      </c>
      <c r="D67">
        <v>1.1429999999999999E-3</v>
      </c>
      <c r="E67">
        <v>4.2299999999999998E-4</v>
      </c>
      <c r="F67">
        <v>6.8199999999999999E-4</v>
      </c>
    </row>
    <row r="68" spans="1:6" x14ac:dyDescent="0.25">
      <c r="A68" t="s">
        <v>77</v>
      </c>
      <c r="B68">
        <v>1134172800</v>
      </c>
      <c r="C68">
        <v>6.6200000000000005E-4</v>
      </c>
      <c r="D68">
        <v>1.1360000000000001E-3</v>
      </c>
      <c r="E68">
        <v>4.6299999999999998E-4</v>
      </c>
      <c r="F68">
        <v>7.1000000000000002E-4</v>
      </c>
    </row>
    <row r="69" spans="1:6" x14ac:dyDescent="0.25">
      <c r="A69" t="s">
        <v>78</v>
      </c>
      <c r="B69">
        <v>1134777600</v>
      </c>
      <c r="C69">
        <v>7.2499999999999995E-4</v>
      </c>
      <c r="D69">
        <v>1.129E-3</v>
      </c>
      <c r="E69">
        <v>5.0600000000000005E-4</v>
      </c>
      <c r="F69">
        <v>7.4399999999999998E-4</v>
      </c>
    </row>
    <row r="70" spans="1:6" x14ac:dyDescent="0.25">
      <c r="A70" t="s">
        <v>79</v>
      </c>
      <c r="B70">
        <v>1135382400</v>
      </c>
      <c r="C70">
        <v>1.356E-3</v>
      </c>
      <c r="D70">
        <v>1.1329999999999999E-3</v>
      </c>
      <c r="E70">
        <v>6.4300000000000002E-4</v>
      </c>
      <c r="F70">
        <v>1.108E-3</v>
      </c>
    </row>
    <row r="71" spans="1:6" x14ac:dyDescent="0.25">
      <c r="A71" t="s">
        <v>80</v>
      </c>
      <c r="B71">
        <v>1135987200</v>
      </c>
      <c r="C71">
        <v>8.52E-4</v>
      </c>
      <c r="D71">
        <v>1.1280000000000001E-3</v>
      </c>
      <c r="E71">
        <v>6.7500000000000004E-4</v>
      </c>
      <c r="F71">
        <v>9.4700000000000003E-4</v>
      </c>
    </row>
    <row r="72" spans="1:6" x14ac:dyDescent="0.25">
      <c r="A72" t="s">
        <v>81</v>
      </c>
      <c r="B72">
        <v>1136592000</v>
      </c>
      <c r="C72">
        <v>2.4510000000000001E-3</v>
      </c>
      <c r="D72">
        <v>1.1490000000000001E-3</v>
      </c>
      <c r="E72">
        <v>9.6699999999999998E-4</v>
      </c>
      <c r="F72">
        <v>1.964E-3</v>
      </c>
    </row>
    <row r="73" spans="1:6" x14ac:dyDescent="0.25">
      <c r="A73" t="s">
        <v>82</v>
      </c>
      <c r="B73">
        <v>1137196800</v>
      </c>
      <c r="C73">
        <v>3.156E-3</v>
      </c>
      <c r="D73">
        <v>1.1789999999999999E-3</v>
      </c>
      <c r="E73">
        <v>1.323E-3</v>
      </c>
      <c r="F73">
        <v>2.7560000000000002E-3</v>
      </c>
    </row>
    <row r="74" spans="1:6" x14ac:dyDescent="0.25">
      <c r="A74" t="s">
        <v>83</v>
      </c>
      <c r="B74">
        <v>1137801600</v>
      </c>
      <c r="C74">
        <v>2.2000000000000001E-3</v>
      </c>
      <c r="D74">
        <v>1.1950000000000001E-3</v>
      </c>
      <c r="E74">
        <v>1.4580000000000001E-3</v>
      </c>
      <c r="F74">
        <v>2.3679999999999999E-3</v>
      </c>
    </row>
    <row r="75" spans="1:6" x14ac:dyDescent="0.25">
      <c r="A75" t="s">
        <v>84</v>
      </c>
      <c r="B75">
        <v>1138406400</v>
      </c>
      <c r="C75">
        <v>2.137E-3</v>
      </c>
      <c r="D75">
        <v>1.209E-3</v>
      </c>
      <c r="E75">
        <v>1.5679999999999999E-3</v>
      </c>
      <c r="F75">
        <v>2.2590000000000002E-3</v>
      </c>
    </row>
    <row r="76" spans="1:6" x14ac:dyDescent="0.25">
      <c r="A76" t="s">
        <v>85</v>
      </c>
      <c r="B76">
        <v>1139011200</v>
      </c>
      <c r="C76">
        <v>4.8960000000000002E-3</v>
      </c>
      <c r="D76">
        <v>1.266E-3</v>
      </c>
      <c r="E76">
        <v>2.0929999999999998E-3</v>
      </c>
      <c r="F76">
        <v>3.6770000000000001E-3</v>
      </c>
    </row>
    <row r="77" spans="1:6" x14ac:dyDescent="0.25">
      <c r="A77" t="s">
        <v>86</v>
      </c>
      <c r="B77">
        <v>1139616000</v>
      </c>
      <c r="C77">
        <v>6.0920000000000002E-3</v>
      </c>
      <c r="D77">
        <v>1.34E-3</v>
      </c>
      <c r="E77">
        <v>2.7109999999999999E-3</v>
      </c>
      <c r="F77">
        <v>4.7029999999999997E-3</v>
      </c>
    </row>
    <row r="78" spans="1:6" x14ac:dyDescent="0.25">
      <c r="A78" t="s">
        <v>87</v>
      </c>
      <c r="B78">
        <v>1140220800</v>
      </c>
      <c r="C78">
        <v>5.9431999999999999E-2</v>
      </c>
      <c r="D78">
        <v>2.2339999999999999E-3</v>
      </c>
      <c r="E78">
        <v>1.2118E-2</v>
      </c>
      <c r="F78">
        <v>4.2209999999999998E-2</v>
      </c>
    </row>
    <row r="79" spans="1:6" x14ac:dyDescent="0.25">
      <c r="A79" t="s">
        <v>88</v>
      </c>
      <c r="B79">
        <v>1140825600</v>
      </c>
      <c r="C79">
        <v>2.8483000000000001E-2</v>
      </c>
      <c r="D79">
        <v>2.6350000000000002E-3</v>
      </c>
      <c r="E79">
        <v>1.4499E-2</v>
      </c>
      <c r="F79">
        <v>3.0262000000000001E-2</v>
      </c>
    </row>
    <row r="80" spans="1:6" x14ac:dyDescent="0.25">
      <c r="A80" t="s">
        <v>89</v>
      </c>
      <c r="B80">
        <v>1141430400</v>
      </c>
      <c r="C80">
        <v>8.0000000000000007E-5</v>
      </c>
      <c r="D80">
        <v>2.5950000000000001E-3</v>
      </c>
      <c r="E80">
        <v>1.2181000000000001E-2</v>
      </c>
      <c r="F80">
        <v>1.2746E-2</v>
      </c>
    </row>
    <row r="81" spans="1:6" x14ac:dyDescent="0.25">
      <c r="A81" t="s">
        <v>90</v>
      </c>
      <c r="B81">
        <v>1142031600</v>
      </c>
      <c r="C81">
        <v>1.4877E-2</v>
      </c>
      <c r="D81">
        <v>2.784E-3</v>
      </c>
      <c r="E81">
        <v>1.2774000000000001E-2</v>
      </c>
      <c r="F81">
        <v>1.7229999999999999E-2</v>
      </c>
    </row>
    <row r="82" spans="1:6" x14ac:dyDescent="0.25">
      <c r="A82" t="s">
        <v>91</v>
      </c>
      <c r="B82">
        <v>1142636400</v>
      </c>
      <c r="C82">
        <v>3.771E-2</v>
      </c>
      <c r="D82">
        <v>3.3210000000000002E-3</v>
      </c>
      <c r="E82">
        <v>1.6885000000000001E-2</v>
      </c>
      <c r="F82">
        <v>3.1343000000000003E-2</v>
      </c>
    </row>
    <row r="83" spans="1:6" x14ac:dyDescent="0.25">
      <c r="A83" t="s">
        <v>92</v>
      </c>
      <c r="B83">
        <v>1143241200</v>
      </c>
      <c r="C83">
        <v>5.4627000000000002E-2</v>
      </c>
      <c r="D83">
        <v>4.1079999999999997E-3</v>
      </c>
      <c r="E83">
        <v>2.2970000000000001E-2</v>
      </c>
      <c r="F83">
        <v>4.5816999999999997E-2</v>
      </c>
    </row>
    <row r="84" spans="1:6" x14ac:dyDescent="0.25">
      <c r="A84" t="s">
        <v>93</v>
      </c>
      <c r="B84">
        <v>1143846000</v>
      </c>
      <c r="C84">
        <v>7.4334999999999998E-2</v>
      </c>
      <c r="D84">
        <v>5.1850000000000004E-3</v>
      </c>
      <c r="E84">
        <v>3.1113999999999999E-2</v>
      </c>
      <c r="F84">
        <v>6.1112E-2</v>
      </c>
    </row>
    <row r="85" spans="1:6" x14ac:dyDescent="0.25">
      <c r="A85" t="s">
        <v>94</v>
      </c>
      <c r="B85">
        <v>1144450800</v>
      </c>
      <c r="C85">
        <v>3.3223999999999997E-2</v>
      </c>
      <c r="D85">
        <v>5.6179999999999997E-3</v>
      </c>
      <c r="E85">
        <v>3.1704999999999997E-2</v>
      </c>
      <c r="F85">
        <v>4.9827999999999997E-2</v>
      </c>
    </row>
    <row r="86" spans="1:6" x14ac:dyDescent="0.25">
      <c r="A86" t="s">
        <v>95</v>
      </c>
      <c r="B86">
        <v>1145055600</v>
      </c>
      <c r="C86">
        <v>1.2508999999999999E-2</v>
      </c>
      <c r="D86">
        <v>5.7219999999999997E-3</v>
      </c>
      <c r="E86">
        <v>2.8469999999999999E-2</v>
      </c>
      <c r="F86">
        <v>2.5819999999999999E-2</v>
      </c>
    </row>
    <row r="87" spans="1:6" x14ac:dyDescent="0.25">
      <c r="A87" t="s">
        <v>96</v>
      </c>
      <c r="B87">
        <v>1145660400</v>
      </c>
      <c r="C87">
        <v>8.3099000000000006E-2</v>
      </c>
      <c r="D87">
        <v>6.9109999999999996E-3</v>
      </c>
      <c r="E87">
        <v>3.7413000000000002E-2</v>
      </c>
      <c r="F87">
        <v>6.2754000000000004E-2</v>
      </c>
    </row>
    <row r="88" spans="1:6" x14ac:dyDescent="0.25">
      <c r="A88" t="s">
        <v>97</v>
      </c>
      <c r="B88">
        <v>1146265200</v>
      </c>
      <c r="C88">
        <v>9.7110000000000002E-2</v>
      </c>
      <c r="D88">
        <v>8.2939999999999993E-3</v>
      </c>
      <c r="E88">
        <v>4.6864999999999997E-2</v>
      </c>
      <c r="F88">
        <v>8.1226999999999994E-2</v>
      </c>
    </row>
    <row r="89" spans="1:6" x14ac:dyDescent="0.25">
      <c r="A89" t="s">
        <v>98</v>
      </c>
      <c r="B89">
        <v>1146870000</v>
      </c>
      <c r="C89">
        <v>9.1000999999999999E-2</v>
      </c>
      <c r="D89">
        <v>9.5639999999999996E-3</v>
      </c>
      <c r="E89">
        <v>5.4026999999999999E-2</v>
      </c>
      <c r="F89">
        <v>8.9072999999999999E-2</v>
      </c>
    </row>
    <row r="90" spans="1:6" x14ac:dyDescent="0.25">
      <c r="A90" t="s">
        <v>99</v>
      </c>
      <c r="B90">
        <v>1147474800</v>
      </c>
      <c r="C90">
        <v>0.12117</v>
      </c>
      <c r="D90">
        <v>1.1276E-2</v>
      </c>
      <c r="E90">
        <v>6.4768000000000006E-2</v>
      </c>
      <c r="F90">
        <v>0.108154</v>
      </c>
    </row>
    <row r="91" spans="1:6" x14ac:dyDescent="0.25">
      <c r="A91" t="s">
        <v>100</v>
      </c>
      <c r="B91">
        <v>1148079600</v>
      </c>
      <c r="C91">
        <v>8.2017000000000007E-2</v>
      </c>
      <c r="D91">
        <v>1.2359999999999999E-2</v>
      </c>
      <c r="E91">
        <v>6.7408999999999997E-2</v>
      </c>
      <c r="F91">
        <v>9.1610999999999998E-2</v>
      </c>
    </row>
    <row r="92" spans="1:6" x14ac:dyDescent="0.25">
      <c r="A92" t="s">
        <v>101</v>
      </c>
      <c r="B92">
        <v>1148684400</v>
      </c>
      <c r="C92">
        <v>6.6365999999999994E-2</v>
      </c>
      <c r="D92">
        <v>1.3188E-2</v>
      </c>
      <c r="E92">
        <v>6.7185999999999996E-2</v>
      </c>
      <c r="F92">
        <v>7.6757000000000006E-2</v>
      </c>
    </row>
    <row r="93" spans="1:6" x14ac:dyDescent="0.25">
      <c r="A93" t="s">
        <v>102</v>
      </c>
      <c r="B93">
        <v>1149289200</v>
      </c>
      <c r="C93">
        <v>5.3341E-2</v>
      </c>
      <c r="D93">
        <v>1.3804E-2</v>
      </c>
      <c r="E93">
        <v>6.5001000000000003E-2</v>
      </c>
      <c r="F93">
        <v>6.4231999999999997E-2</v>
      </c>
    </row>
    <row r="94" spans="1:6" x14ac:dyDescent="0.25">
      <c r="A94" t="s">
        <v>103</v>
      </c>
      <c r="B94">
        <v>1149894000</v>
      </c>
      <c r="C94">
        <v>7.7229999999999998E-3</v>
      </c>
      <c r="D94">
        <v>1.3709000000000001E-2</v>
      </c>
      <c r="E94">
        <v>5.5714E-2</v>
      </c>
      <c r="F94">
        <v>3.0161E-2</v>
      </c>
    </row>
    <row r="95" spans="1:6" x14ac:dyDescent="0.25">
      <c r="A95" t="s">
        <v>104</v>
      </c>
      <c r="B95">
        <v>1150498800</v>
      </c>
      <c r="C95">
        <v>1.4610000000000001E-3</v>
      </c>
      <c r="D95">
        <v>1.3520000000000001E-2</v>
      </c>
      <c r="E95">
        <v>4.6991999999999999E-2</v>
      </c>
      <c r="F95">
        <v>1.3466000000000001E-2</v>
      </c>
    </row>
    <row r="96" spans="1:6" x14ac:dyDescent="0.25">
      <c r="A96" t="s">
        <v>105</v>
      </c>
      <c r="B96">
        <v>1151103600</v>
      </c>
      <c r="C96">
        <v>9.3499999999999996E-4</v>
      </c>
      <c r="D96">
        <v>1.3325999999999999E-2</v>
      </c>
      <c r="E96">
        <v>3.9586999999999997E-2</v>
      </c>
      <c r="F96">
        <v>6.1199999999999996E-3</v>
      </c>
    </row>
    <row r="97" spans="1:6" x14ac:dyDescent="0.25">
      <c r="A97" t="s">
        <v>106</v>
      </c>
      <c r="B97">
        <v>1151708400</v>
      </c>
      <c r="C97">
        <v>5.7899999999999998E-4</v>
      </c>
      <c r="D97">
        <v>1.3129999999999999E-2</v>
      </c>
      <c r="E97">
        <v>3.3321000000000003E-2</v>
      </c>
      <c r="F97">
        <v>2.9420000000000002E-3</v>
      </c>
    </row>
    <row r="98" spans="1:6" x14ac:dyDescent="0.25">
      <c r="A98" t="s">
        <v>107</v>
      </c>
      <c r="B98">
        <v>1152313200</v>
      </c>
      <c r="C98">
        <v>4.6709999999999998E-3</v>
      </c>
      <c r="D98">
        <v>1.2999E-2</v>
      </c>
      <c r="E98">
        <v>2.8718E-2</v>
      </c>
      <c r="F98">
        <v>3.993E-3</v>
      </c>
    </row>
    <row r="99" spans="1:6" x14ac:dyDescent="0.25">
      <c r="A99" t="s">
        <v>108</v>
      </c>
      <c r="B99">
        <v>1152918000</v>
      </c>
      <c r="C99">
        <v>9.6220000000000003E-3</v>
      </c>
      <c r="D99">
        <v>1.2947E-2</v>
      </c>
      <c r="E99">
        <v>2.5699E-2</v>
      </c>
      <c r="F99">
        <v>8.3350000000000004E-3</v>
      </c>
    </row>
    <row r="100" spans="1:6" x14ac:dyDescent="0.25">
      <c r="A100" t="s">
        <v>109</v>
      </c>
      <c r="B100">
        <v>1153522800</v>
      </c>
      <c r="C100">
        <v>3.9227999999999999E-2</v>
      </c>
      <c r="D100">
        <v>1.3351E-2</v>
      </c>
      <c r="E100">
        <v>2.8058E-2</v>
      </c>
      <c r="F100">
        <v>2.9992000000000001E-2</v>
      </c>
    </row>
    <row r="101" spans="1:6" x14ac:dyDescent="0.25">
      <c r="A101" t="s">
        <v>110</v>
      </c>
      <c r="B101">
        <v>1154127600</v>
      </c>
      <c r="C101">
        <v>6.3108999999999998E-2</v>
      </c>
      <c r="D101">
        <v>1.4113000000000001E-2</v>
      </c>
      <c r="E101">
        <v>3.3612000000000003E-2</v>
      </c>
      <c r="F101">
        <v>4.8549000000000002E-2</v>
      </c>
    </row>
    <row r="102" spans="1:6" x14ac:dyDescent="0.25">
      <c r="A102" t="s">
        <v>111</v>
      </c>
      <c r="B102">
        <v>1154732400</v>
      </c>
      <c r="C102">
        <v>7.4704999999999994E-2</v>
      </c>
      <c r="D102">
        <v>1.5043000000000001E-2</v>
      </c>
      <c r="E102">
        <v>4.0249E-2</v>
      </c>
      <c r="F102">
        <v>6.5159999999999996E-2</v>
      </c>
    </row>
    <row r="103" spans="1:6" x14ac:dyDescent="0.25">
      <c r="A103" t="s">
        <v>112</v>
      </c>
      <c r="B103">
        <v>1155337200</v>
      </c>
      <c r="C103">
        <v>7.9190999999999998E-2</v>
      </c>
      <c r="D103">
        <v>1.6025999999999999E-2</v>
      </c>
      <c r="E103">
        <v>4.6436999999999999E-2</v>
      </c>
      <c r="F103">
        <v>7.2847999999999996E-2</v>
      </c>
    </row>
    <row r="104" spans="1:6" x14ac:dyDescent="0.25">
      <c r="A104" t="s">
        <v>113</v>
      </c>
      <c r="B104">
        <v>1155942000</v>
      </c>
      <c r="C104">
        <v>4.2178E-2</v>
      </c>
      <c r="D104">
        <v>1.6424999999999999E-2</v>
      </c>
      <c r="E104">
        <v>4.5624999999999999E-2</v>
      </c>
      <c r="F104">
        <v>5.3329000000000001E-2</v>
      </c>
    </row>
    <row r="105" spans="1:6" x14ac:dyDescent="0.25">
      <c r="A105" t="s">
        <v>114</v>
      </c>
      <c r="B105">
        <v>1156546800</v>
      </c>
      <c r="C105">
        <v>3.7123999999999997E-2</v>
      </c>
      <c r="D105">
        <v>1.6742E-2</v>
      </c>
      <c r="E105">
        <v>4.4242999999999998E-2</v>
      </c>
      <c r="F105">
        <v>4.4044E-2</v>
      </c>
    </row>
    <row r="106" spans="1:6" x14ac:dyDescent="0.25">
      <c r="A106" t="s">
        <v>115</v>
      </c>
      <c r="B106">
        <v>1157151600</v>
      </c>
      <c r="C106">
        <v>3.5216999999999998E-2</v>
      </c>
      <c r="D106">
        <v>1.7024000000000001E-2</v>
      </c>
      <c r="E106">
        <v>4.2770000000000002E-2</v>
      </c>
      <c r="F106">
        <v>3.8900999999999998E-2</v>
      </c>
    </row>
    <row r="107" spans="1:6" x14ac:dyDescent="0.25">
      <c r="A107" t="s">
        <v>116</v>
      </c>
      <c r="B107">
        <v>1157756400</v>
      </c>
      <c r="C107">
        <v>3.7546000000000003E-2</v>
      </c>
      <c r="D107">
        <v>1.7337999999999999E-2</v>
      </c>
      <c r="E107">
        <v>4.1897999999999998E-2</v>
      </c>
      <c r="F107">
        <v>3.7894999999999998E-2</v>
      </c>
    </row>
    <row r="108" spans="1:6" x14ac:dyDescent="0.25">
      <c r="A108" t="s">
        <v>117</v>
      </c>
      <c r="B108">
        <v>1158361200</v>
      </c>
      <c r="C108">
        <v>3.8737000000000001E-2</v>
      </c>
      <c r="D108">
        <v>1.7665E-2</v>
      </c>
      <c r="E108">
        <v>4.1382000000000002E-2</v>
      </c>
      <c r="F108">
        <v>3.8616999999999999E-2</v>
      </c>
    </row>
    <row r="109" spans="1:6" x14ac:dyDescent="0.25">
      <c r="A109" t="s">
        <v>118</v>
      </c>
      <c r="B109">
        <v>1158966000</v>
      </c>
      <c r="C109">
        <v>4.2654999999999998E-2</v>
      </c>
      <c r="D109">
        <v>1.8048000000000002E-2</v>
      </c>
      <c r="E109">
        <v>4.1589000000000001E-2</v>
      </c>
      <c r="F109">
        <v>4.1473000000000003E-2</v>
      </c>
    </row>
    <row r="110" spans="1:6" x14ac:dyDescent="0.25">
      <c r="A110" t="s">
        <v>119</v>
      </c>
      <c r="B110">
        <v>1159570800</v>
      </c>
      <c r="C110">
        <v>5.1306999999999998E-2</v>
      </c>
      <c r="D110">
        <v>1.8557000000000001E-2</v>
      </c>
      <c r="E110">
        <v>4.3146999999999998E-2</v>
      </c>
      <c r="F110">
        <v>4.7634999999999997E-2</v>
      </c>
    </row>
    <row r="111" spans="1:6" x14ac:dyDescent="0.25">
      <c r="A111" t="s">
        <v>120</v>
      </c>
      <c r="B111">
        <v>1160175600</v>
      </c>
      <c r="C111">
        <v>4.3262000000000002E-2</v>
      </c>
      <c r="D111">
        <v>1.8933999999999999E-2</v>
      </c>
      <c r="E111">
        <v>4.3033000000000002E-2</v>
      </c>
      <c r="F111">
        <v>4.3049999999999998E-2</v>
      </c>
    </row>
    <row r="112" spans="1:6" x14ac:dyDescent="0.25">
      <c r="A112" t="s">
        <v>121</v>
      </c>
      <c r="B112">
        <v>1160780400</v>
      </c>
      <c r="C112">
        <v>8.2920000000000008E-3</v>
      </c>
      <c r="D112">
        <v>1.8769999999999998E-2</v>
      </c>
      <c r="E112">
        <v>3.7532999999999997E-2</v>
      </c>
      <c r="F112">
        <v>2.4500999999999998E-2</v>
      </c>
    </row>
    <row r="113" spans="1:6" x14ac:dyDescent="0.25">
      <c r="A113" t="s">
        <v>122</v>
      </c>
      <c r="B113">
        <v>1161385200</v>
      </c>
      <c r="C113">
        <v>3.3294999999999998E-2</v>
      </c>
      <c r="D113">
        <v>1.8991999999999998E-2</v>
      </c>
      <c r="E113">
        <v>3.6863E-2</v>
      </c>
      <c r="F113">
        <v>3.0116E-2</v>
      </c>
    </row>
    <row r="114" spans="1:6" x14ac:dyDescent="0.25">
      <c r="A114" t="s">
        <v>123</v>
      </c>
      <c r="B114">
        <v>1161990000</v>
      </c>
      <c r="C114">
        <v>2.6522E-2</v>
      </c>
      <c r="D114">
        <v>1.9106000000000001E-2</v>
      </c>
      <c r="E114">
        <v>3.5145999999999997E-2</v>
      </c>
      <c r="F114">
        <v>2.7306E-2</v>
      </c>
    </row>
    <row r="115" spans="1:6" x14ac:dyDescent="0.25">
      <c r="A115" t="s">
        <v>124</v>
      </c>
      <c r="B115">
        <v>1162598400</v>
      </c>
      <c r="C115">
        <v>2.8816999999999999E-2</v>
      </c>
      <c r="D115">
        <v>1.9255000000000001E-2</v>
      </c>
      <c r="E115">
        <v>3.4123000000000001E-2</v>
      </c>
      <c r="F115">
        <v>2.8382999999999999E-2</v>
      </c>
    </row>
    <row r="116" spans="1:6" x14ac:dyDescent="0.25">
      <c r="A116" t="s">
        <v>125</v>
      </c>
      <c r="B116">
        <v>1163203200</v>
      </c>
      <c r="C116">
        <v>1.8633E-2</v>
      </c>
      <c r="D116">
        <v>1.9244000000000001E-2</v>
      </c>
      <c r="E116">
        <v>3.1628000000000003E-2</v>
      </c>
      <c r="F116">
        <v>2.2974000000000001E-2</v>
      </c>
    </row>
    <row r="117" spans="1:6" x14ac:dyDescent="0.25">
      <c r="A117" t="s">
        <v>126</v>
      </c>
      <c r="B117">
        <v>1163808000</v>
      </c>
      <c r="C117">
        <v>2.9654E-2</v>
      </c>
      <c r="D117">
        <v>1.9403E-2</v>
      </c>
      <c r="E117">
        <v>3.1290999999999999E-2</v>
      </c>
      <c r="F117">
        <v>2.6825000000000002E-2</v>
      </c>
    </row>
    <row r="118" spans="1:6" x14ac:dyDescent="0.25">
      <c r="A118" t="s">
        <v>127</v>
      </c>
      <c r="B118">
        <v>1164412800</v>
      </c>
      <c r="C118">
        <v>4.4229999999999998E-3</v>
      </c>
      <c r="D118">
        <v>1.9171000000000001E-2</v>
      </c>
      <c r="E118">
        <v>2.6960999999999999E-2</v>
      </c>
      <c r="F118">
        <v>1.3677999999999999E-2</v>
      </c>
    </row>
    <row r="119" spans="1:6" x14ac:dyDescent="0.25">
      <c r="A119" t="s">
        <v>128</v>
      </c>
      <c r="B119">
        <v>1165017600</v>
      </c>
      <c r="C119">
        <v>4.8999999999999998E-3</v>
      </c>
      <c r="D119">
        <v>1.8950999999999999E-2</v>
      </c>
      <c r="E119">
        <v>2.3418000000000001E-2</v>
      </c>
      <c r="F119">
        <v>8.6650000000000008E-3</v>
      </c>
    </row>
    <row r="120" spans="1:6" x14ac:dyDescent="0.25">
      <c r="A120" t="s">
        <v>129</v>
      </c>
      <c r="B120">
        <v>1165622400</v>
      </c>
      <c r="C120">
        <v>3.0590000000000001E-3</v>
      </c>
      <c r="D120">
        <v>1.8706E-2</v>
      </c>
      <c r="E120">
        <v>2.0139000000000001E-2</v>
      </c>
      <c r="F120">
        <v>5.3070000000000001E-3</v>
      </c>
    </row>
    <row r="121" spans="1:6" x14ac:dyDescent="0.25">
      <c r="A121" t="s">
        <v>130</v>
      </c>
      <c r="B121">
        <v>1166227200</v>
      </c>
      <c r="C121">
        <v>1.2302E-2</v>
      </c>
      <c r="D121">
        <v>1.8606999999999999E-2</v>
      </c>
      <c r="E121">
        <v>1.8962E-2</v>
      </c>
      <c r="F121">
        <v>1.0995E-2</v>
      </c>
    </row>
    <row r="122" spans="1:6" x14ac:dyDescent="0.25">
      <c r="A122" t="s">
        <v>131</v>
      </c>
      <c r="B122">
        <v>1166832000</v>
      </c>
      <c r="C122">
        <v>3.3805000000000002E-2</v>
      </c>
      <c r="D122">
        <v>1.8839000000000002E-2</v>
      </c>
      <c r="E122">
        <v>2.137E-2</v>
      </c>
      <c r="F122">
        <v>2.4968000000000001E-2</v>
      </c>
    </row>
    <row r="123" spans="1:6" x14ac:dyDescent="0.25">
      <c r="A123" t="s">
        <v>132</v>
      </c>
      <c r="B123">
        <v>1167436800</v>
      </c>
      <c r="C123">
        <v>4.7469999999999998E-2</v>
      </c>
      <c r="D123">
        <v>1.9278E-2</v>
      </c>
      <c r="E123">
        <v>2.5648000000000001E-2</v>
      </c>
      <c r="F123">
        <v>3.9919999999999997E-2</v>
      </c>
    </row>
    <row r="124" spans="1:6" x14ac:dyDescent="0.25">
      <c r="A124" t="s">
        <v>133</v>
      </c>
      <c r="B124">
        <v>1168041600</v>
      </c>
      <c r="C124">
        <v>3.8517000000000003E-2</v>
      </c>
      <c r="D124">
        <v>1.9571999999999999E-2</v>
      </c>
      <c r="E124">
        <v>2.7660000000000001E-2</v>
      </c>
      <c r="F124">
        <v>3.8539999999999998E-2</v>
      </c>
    </row>
    <row r="125" spans="1:6" x14ac:dyDescent="0.25">
      <c r="A125" t="s">
        <v>134</v>
      </c>
      <c r="B125">
        <v>1168646400</v>
      </c>
      <c r="C125">
        <v>0.13417899999999999</v>
      </c>
      <c r="D125">
        <v>2.1330999999999999E-2</v>
      </c>
      <c r="E125">
        <v>4.4872000000000002E-2</v>
      </c>
      <c r="F125">
        <v>9.6974000000000005E-2</v>
      </c>
    </row>
    <row r="126" spans="1:6" x14ac:dyDescent="0.25">
      <c r="A126" t="s">
        <v>135</v>
      </c>
      <c r="B126">
        <v>1169251200</v>
      </c>
      <c r="C126">
        <v>0.136763</v>
      </c>
      <c r="D126">
        <v>2.3102000000000001E-2</v>
      </c>
      <c r="E126">
        <v>5.9688999999999999E-2</v>
      </c>
      <c r="F126">
        <v>0.12260799999999999</v>
      </c>
    </row>
    <row r="127" spans="1:6" x14ac:dyDescent="0.25">
      <c r="A127" t="s">
        <v>136</v>
      </c>
      <c r="B127">
        <v>1169856000</v>
      </c>
      <c r="C127">
        <v>0.14812500000000001</v>
      </c>
      <c r="D127">
        <v>2.5017999999999999E-2</v>
      </c>
      <c r="E127">
        <v>7.3639999999999997E-2</v>
      </c>
      <c r="F127">
        <v>0.13425400000000001</v>
      </c>
    </row>
    <row r="128" spans="1:6" x14ac:dyDescent="0.25">
      <c r="A128" t="s">
        <v>137</v>
      </c>
      <c r="B128">
        <v>1170460800</v>
      </c>
      <c r="C128">
        <v>0.15637899999999999</v>
      </c>
      <c r="D128">
        <v>2.7033000000000001E-2</v>
      </c>
      <c r="E128">
        <v>8.6956000000000006E-2</v>
      </c>
      <c r="F128">
        <v>0.14924499999999999</v>
      </c>
    </row>
    <row r="129" spans="1:6" x14ac:dyDescent="0.25">
      <c r="A129" t="s">
        <v>138</v>
      </c>
      <c r="B129">
        <v>1171065600</v>
      </c>
      <c r="C129">
        <v>0.16494300000000001</v>
      </c>
      <c r="D129">
        <v>2.9148E-2</v>
      </c>
      <c r="E129">
        <v>9.9363999999999994E-2</v>
      </c>
      <c r="F129">
        <v>0.157943</v>
      </c>
    </row>
    <row r="130" spans="1:6" x14ac:dyDescent="0.25">
      <c r="A130" t="s">
        <v>139</v>
      </c>
      <c r="B130">
        <v>1171670400</v>
      </c>
      <c r="C130">
        <v>0.13070100000000001</v>
      </c>
      <c r="D130">
        <v>3.0703999999999999E-2</v>
      </c>
      <c r="E130">
        <v>0.10428</v>
      </c>
      <c r="F130">
        <v>0.14188500000000001</v>
      </c>
    </row>
    <row r="131" spans="1:6" x14ac:dyDescent="0.25">
      <c r="A131" t="s">
        <v>140</v>
      </c>
      <c r="B131">
        <v>1172275200</v>
      </c>
      <c r="C131">
        <v>0.14734900000000001</v>
      </c>
      <c r="D131">
        <v>3.2492E-2</v>
      </c>
      <c r="E131">
        <v>0.111065</v>
      </c>
      <c r="F131">
        <v>0.14431099999999999</v>
      </c>
    </row>
    <row r="132" spans="1:6" x14ac:dyDescent="0.25">
      <c r="A132" t="s">
        <v>141</v>
      </c>
      <c r="B132">
        <v>1172880000</v>
      </c>
      <c r="C132">
        <v>0.144209</v>
      </c>
      <c r="D132">
        <v>3.4203999999999998E-2</v>
      </c>
      <c r="E132">
        <v>0.11636000000000001</v>
      </c>
      <c r="F132">
        <v>0.145396</v>
      </c>
    </row>
    <row r="133" spans="1:6" x14ac:dyDescent="0.25">
      <c r="A133" t="s">
        <v>142</v>
      </c>
      <c r="B133">
        <v>1173481200</v>
      </c>
      <c r="C133">
        <v>0.12606700000000001</v>
      </c>
      <c r="D133">
        <v>3.5603000000000003E-2</v>
      </c>
      <c r="E133">
        <v>0.117743</v>
      </c>
      <c r="F133">
        <v>0.13265399999999999</v>
      </c>
    </row>
    <row r="134" spans="1:6" x14ac:dyDescent="0.25">
      <c r="A134" t="s">
        <v>143</v>
      </c>
      <c r="B134">
        <v>1174086000</v>
      </c>
      <c r="C134">
        <v>0.15765000000000001</v>
      </c>
      <c r="D134">
        <v>3.7475000000000001E-2</v>
      </c>
      <c r="E134">
        <v>0.12422999999999999</v>
      </c>
      <c r="F134">
        <v>0.15041199999999999</v>
      </c>
    </row>
    <row r="135" spans="1:6" x14ac:dyDescent="0.25">
      <c r="A135" t="s">
        <v>144</v>
      </c>
      <c r="B135">
        <v>1174690800</v>
      </c>
      <c r="C135">
        <v>0.146145</v>
      </c>
      <c r="D135">
        <v>3.9139E-2</v>
      </c>
      <c r="E135">
        <v>0.12759599999999999</v>
      </c>
      <c r="F135">
        <v>0.146894</v>
      </c>
    </row>
    <row r="136" spans="1:6" x14ac:dyDescent="0.25">
      <c r="A136" t="s">
        <v>145</v>
      </c>
      <c r="B136">
        <v>1175295600</v>
      </c>
      <c r="C136">
        <v>0.12554299999999999</v>
      </c>
      <c r="D136">
        <v>4.0460999999999997E-2</v>
      </c>
      <c r="E136">
        <v>0.126995</v>
      </c>
      <c r="F136">
        <v>0.13082099999999999</v>
      </c>
    </row>
    <row r="137" spans="1:6" x14ac:dyDescent="0.25">
      <c r="A137" t="s">
        <v>146</v>
      </c>
      <c r="B137">
        <v>1175900400</v>
      </c>
      <c r="C137">
        <v>0.131138</v>
      </c>
      <c r="D137">
        <v>4.1849999999999998E-2</v>
      </c>
      <c r="E137">
        <v>0.12762200000000001</v>
      </c>
      <c r="F137">
        <v>0.131442</v>
      </c>
    </row>
    <row r="138" spans="1:6" x14ac:dyDescent="0.25">
      <c r="A138" t="s">
        <v>147</v>
      </c>
      <c r="B138">
        <v>1176505200</v>
      </c>
      <c r="C138">
        <v>0.104812</v>
      </c>
      <c r="D138">
        <v>4.2814999999999999E-2</v>
      </c>
      <c r="E138">
        <v>0.124085</v>
      </c>
      <c r="F138">
        <v>0.119128</v>
      </c>
    </row>
    <row r="139" spans="1:6" x14ac:dyDescent="0.25">
      <c r="A139" t="s">
        <v>148</v>
      </c>
      <c r="B139">
        <v>1177110000</v>
      </c>
      <c r="C139">
        <v>0.13220699999999999</v>
      </c>
      <c r="D139">
        <v>4.4184000000000001E-2</v>
      </c>
      <c r="E139">
        <v>0.125278</v>
      </c>
      <c r="F139">
        <v>0.12612599999999999</v>
      </c>
    </row>
    <row r="140" spans="1:6" x14ac:dyDescent="0.25">
      <c r="A140" t="s">
        <v>149</v>
      </c>
      <c r="B140">
        <v>1177714800</v>
      </c>
      <c r="C140">
        <v>0.10472099999999999</v>
      </c>
      <c r="D140">
        <v>4.5109000000000003E-2</v>
      </c>
      <c r="E140">
        <v>0.12177</v>
      </c>
      <c r="F140">
        <v>0.111348</v>
      </c>
    </row>
    <row r="141" spans="1:6" x14ac:dyDescent="0.25">
      <c r="A141" t="s">
        <v>150</v>
      </c>
      <c r="B141">
        <v>1178319600</v>
      </c>
      <c r="C141">
        <v>0.117497</v>
      </c>
      <c r="D141">
        <v>4.6217000000000001E-2</v>
      </c>
      <c r="E141">
        <v>0.121089</v>
      </c>
      <c r="F141">
        <v>0.116199</v>
      </c>
    </row>
    <row r="142" spans="1:6" x14ac:dyDescent="0.25">
      <c r="A142" t="s">
        <v>151</v>
      </c>
      <c r="B142">
        <v>1178924400</v>
      </c>
      <c r="C142">
        <v>0.10992499999999999</v>
      </c>
      <c r="D142">
        <v>4.7191999999999998E-2</v>
      </c>
      <c r="E142">
        <v>0.119204</v>
      </c>
      <c r="F142">
        <v>0.112188</v>
      </c>
    </row>
    <row r="143" spans="1:6" x14ac:dyDescent="0.25">
      <c r="A143" t="s">
        <v>152</v>
      </c>
      <c r="B143">
        <v>1179529200</v>
      </c>
      <c r="C143">
        <v>0.104059</v>
      </c>
      <c r="D143">
        <v>4.8061E-2</v>
      </c>
      <c r="E143">
        <v>0.11669499999999999</v>
      </c>
      <c r="F143">
        <v>0.107099</v>
      </c>
    </row>
    <row r="144" spans="1:6" x14ac:dyDescent="0.25">
      <c r="A144" t="s">
        <v>153</v>
      </c>
      <c r="B144">
        <v>1180134000</v>
      </c>
      <c r="C144">
        <v>7.6916999999999999E-2</v>
      </c>
      <c r="D144">
        <v>4.8501000000000002E-2</v>
      </c>
      <c r="E144">
        <v>0.110318</v>
      </c>
      <c r="F144">
        <v>9.0666999999999998E-2</v>
      </c>
    </row>
    <row r="145" spans="1:6" x14ac:dyDescent="0.25">
      <c r="A145" t="s">
        <v>154</v>
      </c>
      <c r="B145">
        <v>1180738800</v>
      </c>
      <c r="C145">
        <v>0.109335</v>
      </c>
      <c r="D145">
        <v>4.9431999999999997E-2</v>
      </c>
      <c r="E145">
        <v>0.110152</v>
      </c>
      <c r="F145">
        <v>0.102453</v>
      </c>
    </row>
    <row r="146" spans="1:6" x14ac:dyDescent="0.25">
      <c r="A146" t="s">
        <v>155</v>
      </c>
      <c r="B146">
        <v>1181343600</v>
      </c>
      <c r="C146">
        <v>5.8979999999999998E-2</v>
      </c>
      <c r="D146">
        <v>4.9574E-2</v>
      </c>
      <c r="E146">
        <v>0.101809</v>
      </c>
      <c r="F146">
        <v>7.5675000000000006E-2</v>
      </c>
    </row>
    <row r="147" spans="1:6" x14ac:dyDescent="0.25">
      <c r="A147" t="s">
        <v>156</v>
      </c>
      <c r="B147">
        <v>1181948400</v>
      </c>
      <c r="C147">
        <v>3.3843999999999999E-2</v>
      </c>
      <c r="D147">
        <v>4.9327999999999997E-2</v>
      </c>
      <c r="E147">
        <v>9.0720999999999996E-2</v>
      </c>
      <c r="F147">
        <v>4.8677999999999999E-2</v>
      </c>
    </row>
    <row r="148" spans="1:6" x14ac:dyDescent="0.25">
      <c r="A148" t="s">
        <v>157</v>
      </c>
      <c r="B148">
        <v>1182553200</v>
      </c>
      <c r="C148">
        <v>0</v>
      </c>
      <c r="D148">
        <v>4.8568E-2</v>
      </c>
      <c r="E148">
        <v>7.6144000000000003E-2</v>
      </c>
      <c r="F148">
        <v>2.0438000000000001E-2</v>
      </c>
    </row>
    <row r="149" spans="1:6" x14ac:dyDescent="0.25">
      <c r="A149" t="s">
        <v>158</v>
      </c>
      <c r="B149">
        <v>1183158000</v>
      </c>
      <c r="C149">
        <v>0</v>
      </c>
      <c r="D149">
        <v>4.7819E-2</v>
      </c>
      <c r="E149">
        <v>6.3908999999999994E-2</v>
      </c>
      <c r="F149">
        <v>8.5810000000000001E-3</v>
      </c>
    </row>
    <row r="150" spans="1:6" x14ac:dyDescent="0.25">
      <c r="A150" t="s">
        <v>159</v>
      </c>
      <c r="B150">
        <v>1183762800</v>
      </c>
      <c r="C150">
        <v>0</v>
      </c>
      <c r="D150">
        <v>4.7081999999999999E-2</v>
      </c>
      <c r="E150">
        <v>5.364E-2</v>
      </c>
      <c r="F150">
        <v>3.6029999999999999E-3</v>
      </c>
    </row>
    <row r="151" spans="1:6" x14ac:dyDescent="0.25">
      <c r="A151" t="s">
        <v>160</v>
      </c>
      <c r="B151">
        <v>1184367600</v>
      </c>
      <c r="C151">
        <v>0</v>
      </c>
      <c r="D151">
        <v>4.6356000000000001E-2</v>
      </c>
      <c r="E151">
        <v>4.5020999999999999E-2</v>
      </c>
      <c r="F151">
        <v>1.513E-3</v>
      </c>
    </row>
    <row r="152" spans="1:6" x14ac:dyDescent="0.25">
      <c r="A152" t="s">
        <v>161</v>
      </c>
      <c r="B152">
        <v>1184972400</v>
      </c>
      <c r="C152">
        <v>0</v>
      </c>
      <c r="D152">
        <v>4.5642000000000002E-2</v>
      </c>
      <c r="E152">
        <v>3.7787000000000001E-2</v>
      </c>
      <c r="F152">
        <v>6.3500000000000004E-4</v>
      </c>
    </row>
    <row r="153" spans="1:6" x14ac:dyDescent="0.25">
      <c r="A153" t="s">
        <v>162</v>
      </c>
      <c r="B153">
        <v>1185577200</v>
      </c>
      <c r="C153">
        <v>0</v>
      </c>
      <c r="D153">
        <v>4.4937999999999999E-2</v>
      </c>
      <c r="E153">
        <v>3.1716000000000001E-2</v>
      </c>
      <c r="F153">
        <v>2.6699999999999998E-4</v>
      </c>
    </row>
    <row r="154" spans="1:6" x14ac:dyDescent="0.25">
      <c r="A154" t="s">
        <v>163</v>
      </c>
      <c r="B154">
        <v>1186182000</v>
      </c>
      <c r="C154">
        <v>0</v>
      </c>
      <c r="D154">
        <v>4.4245E-2</v>
      </c>
      <c r="E154">
        <v>2.6620000000000001E-2</v>
      </c>
      <c r="F154">
        <v>1.12E-4</v>
      </c>
    </row>
    <row r="155" spans="1:6" x14ac:dyDescent="0.25">
      <c r="A155" t="s">
        <v>164</v>
      </c>
      <c r="B155">
        <v>1186786800</v>
      </c>
      <c r="C155">
        <v>0</v>
      </c>
      <c r="D155">
        <v>4.3562999999999998E-2</v>
      </c>
      <c r="E155">
        <v>2.2342000000000001E-2</v>
      </c>
      <c r="F155">
        <v>4.6999999999999997E-5</v>
      </c>
    </row>
    <row r="156" spans="1:6" x14ac:dyDescent="0.25">
      <c r="A156" t="s">
        <v>165</v>
      </c>
      <c r="B156">
        <v>1187391600</v>
      </c>
      <c r="C156">
        <v>0</v>
      </c>
      <c r="D156">
        <v>4.2892E-2</v>
      </c>
      <c r="E156">
        <v>1.8752000000000001E-2</v>
      </c>
      <c r="F156">
        <v>2.0000000000000002E-5</v>
      </c>
    </row>
    <row r="157" spans="1:6" x14ac:dyDescent="0.25">
      <c r="A157" t="s">
        <v>166</v>
      </c>
      <c r="B157">
        <v>1187996400</v>
      </c>
      <c r="C157">
        <v>0</v>
      </c>
      <c r="D157">
        <v>4.2229999999999997E-2</v>
      </c>
      <c r="E157">
        <v>1.5739E-2</v>
      </c>
      <c r="F157">
        <v>7.9999999999999996E-6</v>
      </c>
    </row>
    <row r="158" spans="1:6" x14ac:dyDescent="0.25">
      <c r="A158" t="s">
        <v>167</v>
      </c>
      <c r="B158">
        <v>1188601200</v>
      </c>
      <c r="C158">
        <v>0</v>
      </c>
      <c r="D158">
        <v>4.1578999999999998E-2</v>
      </c>
      <c r="E158">
        <v>1.321E-2</v>
      </c>
      <c r="F158">
        <v>3.0000000000000001E-6</v>
      </c>
    </row>
    <row r="159" spans="1:6" x14ac:dyDescent="0.25">
      <c r="A159" t="s">
        <v>168</v>
      </c>
      <c r="B159">
        <v>1189206000</v>
      </c>
      <c r="C159">
        <v>0</v>
      </c>
      <c r="D159">
        <v>4.0938000000000002E-2</v>
      </c>
      <c r="E159">
        <v>1.1088000000000001E-2</v>
      </c>
      <c r="F159">
        <v>9.9999999999999995E-7</v>
      </c>
    </row>
    <row r="160" spans="1:6" x14ac:dyDescent="0.25">
      <c r="A160" t="s">
        <v>169</v>
      </c>
      <c r="B160">
        <v>1189810800</v>
      </c>
      <c r="C160">
        <v>2.3000000000000001E-4</v>
      </c>
      <c r="D160">
        <v>4.0309999999999999E-2</v>
      </c>
      <c r="E160">
        <v>9.3439999999999999E-3</v>
      </c>
      <c r="F160">
        <v>1.5100000000000001E-4</v>
      </c>
    </row>
    <row r="161" spans="1:6" x14ac:dyDescent="0.25">
      <c r="A161" t="s">
        <v>170</v>
      </c>
      <c r="B161">
        <v>1190415600</v>
      </c>
      <c r="C161">
        <v>8.9560000000000004E-3</v>
      </c>
      <c r="D161">
        <v>3.9827000000000001E-2</v>
      </c>
      <c r="E161">
        <v>9.3270000000000002E-3</v>
      </c>
      <c r="F161">
        <v>6.1529999999999996E-3</v>
      </c>
    </row>
    <row r="162" spans="1:6" x14ac:dyDescent="0.25">
      <c r="A162" t="s">
        <v>171</v>
      </c>
      <c r="B162">
        <v>1191020400</v>
      </c>
      <c r="C162">
        <v>1.5479E-2</v>
      </c>
      <c r="D162">
        <v>3.9449999999999999E-2</v>
      </c>
      <c r="E162">
        <v>1.0316000000000001E-2</v>
      </c>
      <c r="F162">
        <v>1.1783999999999999E-2</v>
      </c>
    </row>
    <row r="163" spans="1:6" x14ac:dyDescent="0.25">
      <c r="A163" t="s">
        <v>172</v>
      </c>
      <c r="B163">
        <v>1191625200</v>
      </c>
      <c r="C163">
        <v>1.6423E-2</v>
      </c>
      <c r="D163">
        <v>3.9093999999999997E-2</v>
      </c>
      <c r="E163">
        <v>1.1283E-2</v>
      </c>
      <c r="F163">
        <v>1.4396000000000001E-2</v>
      </c>
    </row>
    <row r="164" spans="1:6" x14ac:dyDescent="0.25">
      <c r="A164" t="s">
        <v>173</v>
      </c>
      <c r="B164">
        <v>1192230000</v>
      </c>
      <c r="C164">
        <v>1.4548999999999999E-2</v>
      </c>
      <c r="D164">
        <v>3.8714999999999999E-2</v>
      </c>
      <c r="E164">
        <v>1.1799E-2</v>
      </c>
      <c r="F164">
        <v>1.4478E-2</v>
      </c>
    </row>
    <row r="165" spans="1:6" x14ac:dyDescent="0.25">
      <c r="A165" t="s">
        <v>174</v>
      </c>
      <c r="B165">
        <v>1192834800</v>
      </c>
      <c r="C165">
        <v>1.2213E-2</v>
      </c>
      <c r="D165">
        <v>3.8304999999999999E-2</v>
      </c>
      <c r="E165">
        <v>1.1856999999999999E-2</v>
      </c>
      <c r="F165">
        <v>1.3148E-2</v>
      </c>
    </row>
    <row r="166" spans="1:6" x14ac:dyDescent="0.25">
      <c r="A166" t="s">
        <v>175</v>
      </c>
      <c r="B166">
        <v>1193439600</v>
      </c>
      <c r="C166">
        <v>1.8370000000000001E-2</v>
      </c>
      <c r="D166">
        <v>3.7997000000000003E-2</v>
      </c>
      <c r="E166">
        <v>1.2909E-2</v>
      </c>
      <c r="F166">
        <v>1.6448999999999998E-2</v>
      </c>
    </row>
    <row r="167" spans="1:6" x14ac:dyDescent="0.25">
      <c r="A167" t="s">
        <v>176</v>
      </c>
      <c r="B167">
        <v>1194048000</v>
      </c>
      <c r="C167">
        <v>1.6957E-2</v>
      </c>
      <c r="D167">
        <v>3.7669000000000001E-2</v>
      </c>
      <c r="E167">
        <v>1.3532000000000001E-2</v>
      </c>
      <c r="F167">
        <v>1.6375000000000001E-2</v>
      </c>
    </row>
    <row r="168" spans="1:6" x14ac:dyDescent="0.25">
      <c r="A168" t="s">
        <v>177</v>
      </c>
      <c r="B168">
        <v>1194652800</v>
      </c>
      <c r="C168">
        <v>1.3443E-2</v>
      </c>
      <c r="D168">
        <v>3.7295000000000002E-2</v>
      </c>
      <c r="E168">
        <v>1.3523E-2</v>
      </c>
      <c r="F168">
        <v>1.4914E-2</v>
      </c>
    </row>
    <row r="169" spans="1:6" x14ac:dyDescent="0.25">
      <c r="A169" t="s">
        <v>178</v>
      </c>
      <c r="B169">
        <v>1195257600</v>
      </c>
      <c r="C169">
        <v>1.9602999999999999E-2</v>
      </c>
      <c r="D169">
        <v>3.7020999999999998E-2</v>
      </c>
      <c r="E169">
        <v>1.4494999999999999E-2</v>
      </c>
      <c r="F169">
        <v>1.7704999999999999E-2</v>
      </c>
    </row>
    <row r="170" spans="1:6" x14ac:dyDescent="0.25">
      <c r="A170" t="s">
        <v>179</v>
      </c>
      <c r="B170">
        <v>1195862400</v>
      </c>
      <c r="C170">
        <v>1.1941E-2</v>
      </c>
      <c r="D170">
        <v>3.6632999999999999E-2</v>
      </c>
      <c r="E170">
        <v>1.4043E-2</v>
      </c>
      <c r="F170">
        <v>1.3809E-2</v>
      </c>
    </row>
    <row r="171" spans="1:6" x14ac:dyDescent="0.25">
      <c r="A171" t="s">
        <v>180</v>
      </c>
      <c r="B171">
        <v>1196467200</v>
      </c>
      <c r="C171">
        <v>1.6952999999999999E-2</v>
      </c>
      <c r="D171">
        <v>3.6329E-2</v>
      </c>
      <c r="E171">
        <v>1.4536E-2</v>
      </c>
      <c r="F171">
        <v>1.626E-2</v>
      </c>
    </row>
    <row r="172" spans="1:6" x14ac:dyDescent="0.25">
      <c r="A172" t="s">
        <v>181</v>
      </c>
      <c r="B172">
        <v>1197072000</v>
      </c>
      <c r="C172">
        <v>1.8244E-2</v>
      </c>
      <c r="D172">
        <v>3.6048999999999998E-2</v>
      </c>
      <c r="E172">
        <v>1.5129999999999999E-2</v>
      </c>
      <c r="F172">
        <v>1.7607999999999999E-2</v>
      </c>
    </row>
    <row r="173" spans="1:6" x14ac:dyDescent="0.25">
      <c r="A173" t="s">
        <v>182</v>
      </c>
      <c r="B173">
        <v>1197676800</v>
      </c>
      <c r="C173">
        <v>1.3472E-2</v>
      </c>
      <c r="D173">
        <v>3.5699000000000002E-2</v>
      </c>
      <c r="E173">
        <v>1.4789999999999999E-2</v>
      </c>
      <c r="F173">
        <v>1.4045E-2</v>
      </c>
    </row>
    <row r="174" spans="1:6" x14ac:dyDescent="0.25">
      <c r="A174" t="s">
        <v>183</v>
      </c>
      <c r="B174">
        <v>1198281600</v>
      </c>
      <c r="C174">
        <v>1.4203E-2</v>
      </c>
      <c r="D174">
        <v>3.5367000000000003E-2</v>
      </c>
      <c r="E174">
        <v>1.4683E-2</v>
      </c>
      <c r="F174">
        <v>1.4064E-2</v>
      </c>
    </row>
    <row r="175" spans="1:6" x14ac:dyDescent="0.25">
      <c r="A175" t="s">
        <v>184</v>
      </c>
      <c r="B175">
        <v>1198886400</v>
      </c>
      <c r="C175">
        <v>2.6825999999999999E-2</v>
      </c>
      <c r="D175">
        <v>3.5233E-2</v>
      </c>
      <c r="E175">
        <v>1.6646000000000001E-2</v>
      </c>
      <c r="F175">
        <v>2.1928E-2</v>
      </c>
    </row>
    <row r="176" spans="1:6" x14ac:dyDescent="0.25">
      <c r="A176" t="s">
        <v>185</v>
      </c>
      <c r="B176">
        <v>1199491200</v>
      </c>
      <c r="C176">
        <v>2.9357999999999999E-2</v>
      </c>
      <c r="D176">
        <v>3.5140999999999999E-2</v>
      </c>
      <c r="E176">
        <v>1.8675000000000001E-2</v>
      </c>
      <c r="F176">
        <v>2.6314000000000001E-2</v>
      </c>
    </row>
    <row r="177" spans="1:6" x14ac:dyDescent="0.25">
      <c r="A177" t="s">
        <v>186</v>
      </c>
      <c r="B177">
        <v>1200096000</v>
      </c>
      <c r="C177">
        <v>3.5011E-2</v>
      </c>
      <c r="D177">
        <v>3.5136000000000001E-2</v>
      </c>
      <c r="E177">
        <v>2.1263000000000001E-2</v>
      </c>
      <c r="F177">
        <v>3.1008999999999998E-2</v>
      </c>
    </row>
    <row r="178" spans="1:6" x14ac:dyDescent="0.25">
      <c r="A178" t="s">
        <v>187</v>
      </c>
      <c r="B178">
        <v>1200700800</v>
      </c>
      <c r="C178">
        <v>2.4639000000000001E-2</v>
      </c>
      <c r="D178">
        <v>3.4972999999999997E-2</v>
      </c>
      <c r="E178">
        <v>2.1807E-2</v>
      </c>
      <c r="F178">
        <v>2.7601000000000001E-2</v>
      </c>
    </row>
    <row r="179" spans="1:6" x14ac:dyDescent="0.25">
      <c r="A179" t="s">
        <v>188</v>
      </c>
      <c r="B179">
        <v>1201305600</v>
      </c>
      <c r="C179">
        <v>2.4695999999999999E-2</v>
      </c>
      <c r="D179">
        <v>3.4812000000000003E-2</v>
      </c>
      <c r="E179">
        <v>2.2225000000000002E-2</v>
      </c>
      <c r="F179">
        <v>2.5295999999999999E-2</v>
      </c>
    </row>
    <row r="180" spans="1:6" x14ac:dyDescent="0.25">
      <c r="A180" t="s">
        <v>189</v>
      </c>
      <c r="B180">
        <v>1201910400</v>
      </c>
      <c r="C180">
        <v>1.4215E-2</v>
      </c>
      <c r="D180">
        <v>3.4493999999999997E-2</v>
      </c>
      <c r="E180">
        <v>2.0976000000000002E-2</v>
      </c>
      <c r="F180">
        <v>1.9769999999999999E-2</v>
      </c>
    </row>
    <row r="181" spans="1:6" x14ac:dyDescent="0.25">
      <c r="A181" t="s">
        <v>190</v>
      </c>
      <c r="B181">
        <v>1202515200</v>
      </c>
      <c r="C181">
        <v>2.4837999999999999E-2</v>
      </c>
      <c r="D181">
        <v>3.4344E-2</v>
      </c>
      <c r="E181">
        <v>2.1597999999999999E-2</v>
      </c>
      <c r="F181">
        <v>2.2997E-2</v>
      </c>
    </row>
    <row r="182" spans="1:6" x14ac:dyDescent="0.25">
      <c r="A182" t="s">
        <v>191</v>
      </c>
      <c r="B182">
        <v>1203120000</v>
      </c>
      <c r="C182">
        <v>2.7209000000000001E-2</v>
      </c>
      <c r="D182">
        <v>3.4231999999999999E-2</v>
      </c>
      <c r="E182">
        <v>2.2485999999999999E-2</v>
      </c>
      <c r="F182">
        <v>2.5526E-2</v>
      </c>
    </row>
    <row r="183" spans="1:6" x14ac:dyDescent="0.25">
      <c r="A183" t="s">
        <v>192</v>
      </c>
      <c r="B183">
        <v>1203724800</v>
      </c>
      <c r="C183">
        <v>3.2607999999999998E-2</v>
      </c>
      <c r="D183">
        <v>3.4204999999999999E-2</v>
      </c>
      <c r="E183">
        <v>2.4091999999999999E-2</v>
      </c>
      <c r="F183">
        <v>2.9579000000000001E-2</v>
      </c>
    </row>
    <row r="184" spans="1:6" x14ac:dyDescent="0.25">
      <c r="A184" t="s">
        <v>193</v>
      </c>
      <c r="B184">
        <v>1204329600</v>
      </c>
      <c r="C184">
        <v>2.3234999999999999E-2</v>
      </c>
      <c r="D184">
        <v>3.4034000000000002E-2</v>
      </c>
      <c r="E184">
        <v>2.3952000000000001E-2</v>
      </c>
      <c r="F184">
        <v>2.6145000000000002E-2</v>
      </c>
    </row>
    <row r="185" spans="1:6" x14ac:dyDescent="0.25">
      <c r="A185" t="s">
        <v>194</v>
      </c>
      <c r="B185">
        <v>1204934400</v>
      </c>
      <c r="C185">
        <v>2.4058E-2</v>
      </c>
      <c r="D185">
        <v>3.3877999999999998E-2</v>
      </c>
      <c r="E185">
        <v>2.3942999999999999E-2</v>
      </c>
      <c r="F185">
        <v>2.4754000000000002E-2</v>
      </c>
    </row>
    <row r="186" spans="1:6" x14ac:dyDescent="0.25">
      <c r="A186" t="s">
        <v>195</v>
      </c>
      <c r="B186">
        <v>1205535600</v>
      </c>
      <c r="C186">
        <v>1.9606999999999999E-2</v>
      </c>
      <c r="D186">
        <v>3.3658E-2</v>
      </c>
      <c r="E186">
        <v>2.3199999999999998E-2</v>
      </c>
      <c r="F186">
        <v>2.1089E-2</v>
      </c>
    </row>
    <row r="187" spans="1:6" x14ac:dyDescent="0.25">
      <c r="A187" t="s">
        <v>196</v>
      </c>
      <c r="B187">
        <v>1206140400</v>
      </c>
      <c r="C187">
        <v>1.7628999999999999E-2</v>
      </c>
      <c r="D187">
        <v>3.3410000000000002E-2</v>
      </c>
      <c r="E187">
        <v>2.2301000000000001E-2</v>
      </c>
      <c r="F187">
        <v>1.9238000000000002E-2</v>
      </c>
    </row>
    <row r="188" spans="1:6" x14ac:dyDescent="0.25">
      <c r="A188" t="s">
        <v>197</v>
      </c>
      <c r="B188">
        <v>1206745200</v>
      </c>
      <c r="C188">
        <v>2.0206999999999999E-2</v>
      </c>
      <c r="D188">
        <v>3.3204999999999998E-2</v>
      </c>
      <c r="E188">
        <v>2.1953E-2</v>
      </c>
      <c r="F188">
        <v>1.9765000000000001E-2</v>
      </c>
    </row>
    <row r="189" spans="1:6" x14ac:dyDescent="0.25">
      <c r="A189" t="s">
        <v>198</v>
      </c>
      <c r="B189">
        <v>1207350000</v>
      </c>
      <c r="C189">
        <v>2.1439E-2</v>
      </c>
      <c r="D189">
        <v>3.3022999999999997E-2</v>
      </c>
      <c r="E189">
        <v>2.1877000000000001E-2</v>
      </c>
      <c r="F189">
        <v>2.1090000000000001E-2</v>
      </c>
    </row>
    <row r="190" spans="1:6" x14ac:dyDescent="0.25">
      <c r="A190" t="s">
        <v>199</v>
      </c>
      <c r="B190">
        <v>1207954800</v>
      </c>
      <c r="C190">
        <v>1.8534999999999999E-2</v>
      </c>
      <c r="D190">
        <v>3.2798000000000001E-2</v>
      </c>
      <c r="E190">
        <v>2.1325E-2</v>
      </c>
      <c r="F190">
        <v>1.9532000000000001E-2</v>
      </c>
    </row>
    <row r="191" spans="1:6" x14ac:dyDescent="0.25">
      <c r="A191" t="s">
        <v>200</v>
      </c>
      <c r="B191">
        <v>1208559600</v>
      </c>
      <c r="C191">
        <v>1.106E-2</v>
      </c>
      <c r="D191">
        <v>3.2461999999999998E-2</v>
      </c>
      <c r="E191">
        <v>1.9661999999999999E-2</v>
      </c>
      <c r="F191">
        <v>1.448E-2</v>
      </c>
    </row>
    <row r="192" spans="1:6" x14ac:dyDescent="0.25">
      <c r="A192" t="s">
        <v>201</v>
      </c>
      <c r="B192">
        <v>1209164400</v>
      </c>
      <c r="C192">
        <v>1.8695E-2</v>
      </c>
      <c r="D192">
        <v>3.2249E-2</v>
      </c>
      <c r="E192">
        <v>1.9508000000000001E-2</v>
      </c>
      <c r="F192">
        <v>1.7131E-2</v>
      </c>
    </row>
    <row r="193" spans="1:6" x14ac:dyDescent="0.25">
      <c r="A193" t="s">
        <v>202</v>
      </c>
      <c r="B193">
        <v>1209769200</v>
      </c>
      <c r="C193">
        <v>1.8169999999999999E-2</v>
      </c>
      <c r="D193">
        <v>3.2030999999999997E-2</v>
      </c>
      <c r="E193">
        <v>1.9276999999999999E-2</v>
      </c>
      <c r="F193">
        <v>1.7618000000000002E-2</v>
      </c>
    </row>
    <row r="194" spans="1:6" x14ac:dyDescent="0.25">
      <c r="A194" t="s">
        <v>203</v>
      </c>
      <c r="B194">
        <v>1210374000</v>
      </c>
      <c r="C194">
        <v>1.3372E-2</v>
      </c>
      <c r="D194">
        <v>3.1741999999999999E-2</v>
      </c>
      <c r="E194">
        <v>1.8339000000000001E-2</v>
      </c>
      <c r="F194">
        <v>1.5457E-2</v>
      </c>
    </row>
    <row r="195" spans="1:6" x14ac:dyDescent="0.25">
      <c r="A195" t="s">
        <v>204</v>
      </c>
      <c r="B195">
        <v>1210978800</v>
      </c>
      <c r="C195">
        <v>1.7675E-2</v>
      </c>
      <c r="D195">
        <v>3.1524000000000003E-2</v>
      </c>
      <c r="E195">
        <v>1.8249000000000001E-2</v>
      </c>
      <c r="F195">
        <v>1.7233999999999999E-2</v>
      </c>
    </row>
    <row r="196" spans="1:6" x14ac:dyDescent="0.25">
      <c r="A196" t="s">
        <v>205</v>
      </c>
      <c r="B196">
        <v>1211583600</v>
      </c>
      <c r="C196">
        <v>1.6458E-2</v>
      </c>
      <c r="D196">
        <v>3.1290999999999999E-2</v>
      </c>
      <c r="E196">
        <v>1.7929E-2</v>
      </c>
      <c r="F196">
        <v>1.635E-2</v>
      </c>
    </row>
    <row r="197" spans="1:6" x14ac:dyDescent="0.25">
      <c r="A197" t="s">
        <v>206</v>
      </c>
      <c r="B197">
        <v>1212188400</v>
      </c>
      <c r="C197">
        <v>1.5618999999999999E-2</v>
      </c>
      <c r="D197">
        <v>3.1047999999999999E-2</v>
      </c>
      <c r="E197">
        <v>1.7537000000000001E-2</v>
      </c>
      <c r="F197">
        <v>1.5713999999999999E-2</v>
      </c>
    </row>
    <row r="198" spans="1:6" x14ac:dyDescent="0.25">
      <c r="A198" t="s">
        <v>207</v>
      </c>
      <c r="B198">
        <v>1212793200</v>
      </c>
      <c r="C198">
        <v>1.736E-2</v>
      </c>
      <c r="D198">
        <v>3.0835000000000001E-2</v>
      </c>
      <c r="E198">
        <v>1.7500000000000002E-2</v>
      </c>
      <c r="F198">
        <v>1.6674000000000001E-2</v>
      </c>
    </row>
    <row r="199" spans="1:6" x14ac:dyDescent="0.25">
      <c r="A199" t="s">
        <v>208</v>
      </c>
      <c r="B199">
        <v>1213398000</v>
      </c>
      <c r="C199">
        <v>1.4699E-2</v>
      </c>
      <c r="D199">
        <v>3.0585999999999999E-2</v>
      </c>
      <c r="E199">
        <v>1.7044E-2</v>
      </c>
      <c r="F199">
        <v>1.559E-2</v>
      </c>
    </row>
    <row r="200" spans="1:6" x14ac:dyDescent="0.25">
      <c r="A200" t="s">
        <v>209</v>
      </c>
      <c r="B200">
        <v>1214002800</v>
      </c>
      <c r="C200">
        <v>1.5115E-2</v>
      </c>
      <c r="D200">
        <v>3.0346000000000001E-2</v>
      </c>
      <c r="E200">
        <v>1.6709000000000002E-2</v>
      </c>
      <c r="F200">
        <v>1.5041000000000001E-2</v>
      </c>
    </row>
    <row r="201" spans="1:6" x14ac:dyDescent="0.25">
      <c r="A201" t="s">
        <v>210</v>
      </c>
      <c r="B201">
        <v>1214607600</v>
      </c>
      <c r="C201">
        <v>1.4644000000000001E-2</v>
      </c>
      <c r="D201">
        <v>3.0103000000000001E-2</v>
      </c>
      <c r="E201">
        <v>1.6365999999999999E-2</v>
      </c>
      <c r="F201">
        <v>1.4768999999999999E-2</v>
      </c>
    </row>
    <row r="202" spans="1:6" x14ac:dyDescent="0.25">
      <c r="A202" t="s">
        <v>211</v>
      </c>
      <c r="B202">
        <v>1215212400</v>
      </c>
      <c r="C202">
        <v>1.558E-2</v>
      </c>
      <c r="D202">
        <v>2.9877999999999998E-2</v>
      </c>
      <c r="E202">
        <v>1.6240999999999998E-2</v>
      </c>
      <c r="F202">
        <v>1.5422999999999999E-2</v>
      </c>
    </row>
    <row r="203" spans="1:6" x14ac:dyDescent="0.25">
      <c r="A203" t="s">
        <v>212</v>
      </c>
      <c r="B203">
        <v>1215817200</v>
      </c>
      <c r="C203">
        <v>5.6030000000000003E-3</v>
      </c>
      <c r="D203">
        <v>2.9503000000000001E-2</v>
      </c>
      <c r="E203">
        <v>1.4520999999999999E-2</v>
      </c>
      <c r="F203">
        <v>9.5940000000000001E-3</v>
      </c>
    </row>
    <row r="204" spans="1:6" x14ac:dyDescent="0.25">
      <c r="A204" t="s">
        <v>213</v>
      </c>
      <c r="B204">
        <v>1216422000</v>
      </c>
      <c r="C204">
        <v>1.304E-3</v>
      </c>
      <c r="D204">
        <v>2.9068E-2</v>
      </c>
      <c r="E204">
        <v>1.2389000000000001E-2</v>
      </c>
      <c r="F204">
        <v>4.6610000000000002E-3</v>
      </c>
    </row>
    <row r="205" spans="1:6" x14ac:dyDescent="0.25">
      <c r="A205" t="s">
        <v>214</v>
      </c>
      <c r="B205">
        <v>1217026800</v>
      </c>
      <c r="C205">
        <v>0</v>
      </c>
      <c r="D205">
        <v>2.862E-2</v>
      </c>
      <c r="E205">
        <v>1.0397999999999999E-2</v>
      </c>
      <c r="F205">
        <v>1.957E-3</v>
      </c>
    </row>
    <row r="206" spans="1:6" x14ac:dyDescent="0.25">
      <c r="A206" t="s">
        <v>215</v>
      </c>
      <c r="B206">
        <v>1217631600</v>
      </c>
      <c r="C206">
        <v>0</v>
      </c>
      <c r="D206">
        <v>2.8178999999999999E-2</v>
      </c>
      <c r="E206">
        <v>8.7279999999999996E-3</v>
      </c>
      <c r="F206">
        <v>8.2200000000000003E-4</v>
      </c>
    </row>
    <row r="207" spans="1:6" x14ac:dyDescent="0.25">
      <c r="A207" t="s">
        <v>216</v>
      </c>
      <c r="B207">
        <v>1218236400</v>
      </c>
      <c r="C207">
        <v>0</v>
      </c>
      <c r="D207">
        <v>2.7744000000000001E-2</v>
      </c>
      <c r="E207">
        <v>7.3249999999999999E-3</v>
      </c>
      <c r="F207">
        <v>3.4499999999999998E-4</v>
      </c>
    </row>
    <row r="208" spans="1:6" x14ac:dyDescent="0.25">
      <c r="A208" t="s">
        <v>217</v>
      </c>
      <c r="B208">
        <v>1218841200</v>
      </c>
      <c r="C208">
        <v>0</v>
      </c>
      <c r="D208">
        <v>2.7317000000000001E-2</v>
      </c>
      <c r="E208">
        <v>6.1479999999999998E-3</v>
      </c>
      <c r="F208">
        <v>1.45E-4</v>
      </c>
    </row>
    <row r="209" spans="1:6" x14ac:dyDescent="0.25">
      <c r="A209" t="s">
        <v>218</v>
      </c>
      <c r="B209">
        <v>1219446000</v>
      </c>
      <c r="C209">
        <v>1.008E-3</v>
      </c>
      <c r="D209">
        <v>2.6911000000000001E-2</v>
      </c>
      <c r="E209">
        <v>5.3319999999999999E-3</v>
      </c>
      <c r="F209">
        <v>8.4199999999999998E-4</v>
      </c>
    </row>
    <row r="210" spans="1:6" x14ac:dyDescent="0.25">
      <c r="A210" t="s">
        <v>219</v>
      </c>
      <c r="B210">
        <v>1220050800</v>
      </c>
      <c r="C210">
        <v>1.4548E-2</v>
      </c>
      <c r="D210">
        <v>2.6720000000000001E-2</v>
      </c>
      <c r="E210">
        <v>6.8129999999999996E-3</v>
      </c>
      <c r="F210">
        <v>8.9269999999999992E-3</v>
      </c>
    </row>
    <row r="211" spans="1:6" x14ac:dyDescent="0.25">
      <c r="A211" t="s">
        <v>220</v>
      </c>
      <c r="B211">
        <v>1220655600</v>
      </c>
      <c r="C211">
        <v>1.4588E-2</v>
      </c>
      <c r="D211">
        <v>2.6532E-2</v>
      </c>
      <c r="E211">
        <v>8.0630000000000007E-3</v>
      </c>
      <c r="F211">
        <v>1.2423999999999999E-2</v>
      </c>
    </row>
    <row r="212" spans="1:6" x14ac:dyDescent="0.25">
      <c r="A212" t="s">
        <v>221</v>
      </c>
      <c r="B212">
        <v>1221260400</v>
      </c>
      <c r="C212">
        <v>1.255E-2</v>
      </c>
      <c r="D212">
        <v>2.6315000000000002E-2</v>
      </c>
      <c r="E212">
        <v>8.7749999999999998E-3</v>
      </c>
      <c r="F212">
        <v>1.2529E-2</v>
      </c>
    </row>
    <row r="213" spans="1:6" x14ac:dyDescent="0.25">
      <c r="A213" t="s">
        <v>222</v>
      </c>
      <c r="B213">
        <v>1221865200</v>
      </c>
      <c r="C213">
        <v>1.2211E-2</v>
      </c>
      <c r="D213">
        <v>2.6096000000000001E-2</v>
      </c>
      <c r="E213">
        <v>9.2639999999999997E-3</v>
      </c>
      <c r="F213">
        <v>1.1316E-2</v>
      </c>
    </row>
    <row r="214" spans="1:6" x14ac:dyDescent="0.25">
      <c r="A214" t="s">
        <v>223</v>
      </c>
      <c r="B214">
        <v>1222470000</v>
      </c>
      <c r="C214">
        <v>1.0790000000000001E-3</v>
      </c>
      <c r="D214">
        <v>2.5711000000000001E-2</v>
      </c>
      <c r="E214">
        <v>7.9439999999999997E-3</v>
      </c>
      <c r="F214">
        <v>5.3080000000000002E-3</v>
      </c>
    </row>
    <row r="215" spans="1:6" x14ac:dyDescent="0.25">
      <c r="A215" t="s">
        <v>224</v>
      </c>
      <c r="B215">
        <v>1223074800</v>
      </c>
      <c r="C215">
        <v>1.109E-3</v>
      </c>
      <c r="D215">
        <v>2.5330999999999999E-2</v>
      </c>
      <c r="E215">
        <v>6.8459999999999997E-3</v>
      </c>
      <c r="F215">
        <v>2.8879999999999999E-3</v>
      </c>
    </row>
    <row r="216" spans="1:6" x14ac:dyDescent="0.25">
      <c r="A216" t="s">
        <v>225</v>
      </c>
      <c r="B216">
        <v>1223679600</v>
      </c>
      <c r="C216">
        <v>1.077E-3</v>
      </c>
      <c r="D216">
        <v>2.4957E-2</v>
      </c>
      <c r="E216">
        <v>5.9189999999999998E-3</v>
      </c>
      <c r="F216">
        <v>1.841E-3</v>
      </c>
    </row>
    <row r="217" spans="1:6" x14ac:dyDescent="0.25">
      <c r="A217" t="s">
        <v>226</v>
      </c>
      <c r="B217">
        <v>1224284400</v>
      </c>
      <c r="C217">
        <v>1.224E-3</v>
      </c>
      <c r="D217">
        <v>2.4590999999999998E-2</v>
      </c>
      <c r="E217">
        <v>5.1640000000000002E-3</v>
      </c>
      <c r="F217">
        <v>1.4920000000000001E-3</v>
      </c>
    </row>
    <row r="218" spans="1:6" x14ac:dyDescent="0.25">
      <c r="A218" t="s">
        <v>227</v>
      </c>
      <c r="B218">
        <v>1224889200</v>
      </c>
      <c r="C218">
        <v>7.9900000000000001E-4</v>
      </c>
      <c r="D218">
        <v>2.4223999999999999E-2</v>
      </c>
      <c r="E218">
        <v>4.4609999999999997E-3</v>
      </c>
      <c r="F218">
        <v>1.0809999999999999E-3</v>
      </c>
    </row>
    <row r="219" spans="1:6" x14ac:dyDescent="0.25">
      <c r="A219" t="s">
        <v>228</v>
      </c>
      <c r="B219">
        <v>1225494000</v>
      </c>
      <c r="C219">
        <v>8.9599999999999999E-4</v>
      </c>
      <c r="D219">
        <v>2.3865000000000001E-2</v>
      </c>
      <c r="E219">
        <v>3.8899999999999998E-3</v>
      </c>
      <c r="F219">
        <v>1.0059999999999999E-3</v>
      </c>
    </row>
    <row r="220" spans="1:6" x14ac:dyDescent="0.25">
      <c r="A220" t="s">
        <v>229</v>
      </c>
      <c r="B220">
        <v>1226102400</v>
      </c>
      <c r="C220">
        <v>1.4657E-2</v>
      </c>
      <c r="D220">
        <v>2.3720999999999999E-2</v>
      </c>
      <c r="E220">
        <v>5.6420000000000003E-3</v>
      </c>
      <c r="F220">
        <v>9.2969999999999997E-3</v>
      </c>
    </row>
    <row r="221" spans="1:6" x14ac:dyDescent="0.25">
      <c r="A221" t="s">
        <v>230</v>
      </c>
      <c r="B221">
        <v>1226707200</v>
      </c>
      <c r="C221">
        <v>1.8185E-2</v>
      </c>
      <c r="D221">
        <v>2.3635E-2</v>
      </c>
      <c r="E221">
        <v>7.6420000000000004E-3</v>
      </c>
      <c r="F221">
        <v>1.4361000000000001E-2</v>
      </c>
    </row>
    <row r="222" spans="1:6" x14ac:dyDescent="0.25">
      <c r="A222" t="s">
        <v>231</v>
      </c>
      <c r="B222">
        <v>1227312000</v>
      </c>
      <c r="C222">
        <v>2.0896999999999999E-2</v>
      </c>
      <c r="D222">
        <v>2.3591000000000001E-2</v>
      </c>
      <c r="E222">
        <v>9.7610000000000006E-3</v>
      </c>
      <c r="F222">
        <v>1.8149999999999999E-2</v>
      </c>
    </row>
    <row r="223" spans="1:6" x14ac:dyDescent="0.25">
      <c r="A223" t="s">
        <v>232</v>
      </c>
      <c r="B223">
        <v>1227916800</v>
      </c>
      <c r="C223">
        <v>1.9185000000000001E-2</v>
      </c>
      <c r="D223">
        <v>2.3522000000000001E-2</v>
      </c>
      <c r="E223">
        <v>1.1273E-2</v>
      </c>
      <c r="F223">
        <v>1.8903E-2</v>
      </c>
    </row>
    <row r="224" spans="1:6" x14ac:dyDescent="0.25">
      <c r="A224" t="s">
        <v>233</v>
      </c>
      <c r="B224">
        <v>1228521600</v>
      </c>
      <c r="C224">
        <v>1.4035000000000001E-2</v>
      </c>
      <c r="D224">
        <v>2.3373999999999999E-2</v>
      </c>
      <c r="E224">
        <v>1.1696E-2</v>
      </c>
      <c r="F224">
        <v>1.5876999999999999E-2</v>
      </c>
    </row>
    <row r="225" spans="1:6" x14ac:dyDescent="0.25">
      <c r="A225" t="s">
        <v>234</v>
      </c>
      <c r="B225">
        <v>1229126400</v>
      </c>
      <c r="C225">
        <v>1.2076E-2</v>
      </c>
      <c r="D225">
        <v>2.3199000000000001E-2</v>
      </c>
      <c r="E225">
        <v>1.1745999999999999E-2</v>
      </c>
      <c r="F225">
        <v>1.3609E-2</v>
      </c>
    </row>
    <row r="226" spans="1:6" x14ac:dyDescent="0.25">
      <c r="A226" t="s">
        <v>235</v>
      </c>
      <c r="B226">
        <v>1229731200</v>
      </c>
      <c r="C226">
        <v>1.1660999999999999E-2</v>
      </c>
      <c r="D226">
        <v>2.3021E-2</v>
      </c>
      <c r="E226">
        <v>1.1726E-2</v>
      </c>
      <c r="F226">
        <v>1.2500000000000001E-2</v>
      </c>
    </row>
    <row r="227" spans="1:6" x14ac:dyDescent="0.25">
      <c r="A227" t="s">
        <v>236</v>
      </c>
      <c r="B227">
        <v>1230336000</v>
      </c>
      <c r="C227">
        <v>1.2259000000000001E-2</v>
      </c>
      <c r="D227">
        <v>2.2853999999999999E-2</v>
      </c>
      <c r="E227">
        <v>1.1804E-2</v>
      </c>
      <c r="F227">
        <v>1.2343E-2</v>
      </c>
    </row>
    <row r="228" spans="1:6" x14ac:dyDescent="0.25">
      <c r="A228" t="s">
        <v>237</v>
      </c>
      <c r="B228">
        <v>1230940800</v>
      </c>
      <c r="C228">
        <v>1.0527E-2</v>
      </c>
      <c r="D228">
        <v>2.2662999999999999E-2</v>
      </c>
      <c r="E228">
        <v>1.1599E-2</v>
      </c>
      <c r="F228">
        <v>1.1426E-2</v>
      </c>
    </row>
    <row r="229" spans="1:6" x14ac:dyDescent="0.25">
      <c r="A229" t="s">
        <v>238</v>
      </c>
      <c r="B229">
        <v>1231545600</v>
      </c>
      <c r="C229">
        <v>1.0106E-2</v>
      </c>
      <c r="D229">
        <v>2.2468999999999999E-2</v>
      </c>
      <c r="E229">
        <v>1.1370999999999999E-2</v>
      </c>
      <c r="F229">
        <v>1.094E-2</v>
      </c>
    </row>
    <row r="230" spans="1:6" x14ac:dyDescent="0.25">
      <c r="A230" t="s">
        <v>239</v>
      </c>
      <c r="B230">
        <v>1232150400</v>
      </c>
      <c r="C230">
        <v>1.1976000000000001E-2</v>
      </c>
      <c r="D230">
        <v>2.2305999999999999E-2</v>
      </c>
      <c r="E230">
        <v>1.1453E-2</v>
      </c>
      <c r="F230">
        <v>1.1421000000000001E-2</v>
      </c>
    </row>
    <row r="231" spans="1:6" x14ac:dyDescent="0.25">
      <c r="A231" t="s">
        <v>240</v>
      </c>
      <c r="B231">
        <v>1232755200</v>
      </c>
      <c r="C231">
        <v>1.3291000000000001E-2</v>
      </c>
      <c r="D231">
        <v>2.2166999999999999E-2</v>
      </c>
      <c r="E231">
        <v>1.1738E-2</v>
      </c>
      <c r="F231">
        <v>1.2444999999999999E-2</v>
      </c>
    </row>
    <row r="232" spans="1:6" x14ac:dyDescent="0.25">
      <c r="A232" t="s">
        <v>241</v>
      </c>
      <c r="B232">
        <v>1233360000</v>
      </c>
      <c r="C232">
        <v>1.3121000000000001E-2</v>
      </c>
      <c r="D232">
        <v>2.2026E-2</v>
      </c>
      <c r="E232">
        <v>1.1949E-2</v>
      </c>
      <c r="F232">
        <v>1.2784999999999999E-2</v>
      </c>
    </row>
    <row r="233" spans="1:6" x14ac:dyDescent="0.25">
      <c r="A233" t="s">
        <v>242</v>
      </c>
      <c r="B233">
        <v>1233964800</v>
      </c>
      <c r="C233">
        <v>7.9880000000000003E-3</v>
      </c>
      <c r="D233">
        <v>2.181E-2</v>
      </c>
      <c r="E233">
        <v>1.1318E-2</v>
      </c>
      <c r="F233">
        <v>1.0213E-2</v>
      </c>
    </row>
    <row r="234" spans="1:6" x14ac:dyDescent="0.25">
      <c r="A234" t="s">
        <v>243</v>
      </c>
      <c r="B234">
        <v>1234569600</v>
      </c>
      <c r="C234">
        <v>1.1316E-2</v>
      </c>
      <c r="D234">
        <v>2.1647E-2</v>
      </c>
      <c r="E234">
        <v>1.1306E-2</v>
      </c>
      <c r="F234">
        <v>1.0772E-2</v>
      </c>
    </row>
    <row r="235" spans="1:6" x14ac:dyDescent="0.25">
      <c r="A235" t="s">
        <v>244</v>
      </c>
      <c r="B235">
        <v>1235174400</v>
      </c>
      <c r="C235">
        <v>9.3069999999999993E-3</v>
      </c>
      <c r="D235">
        <v>2.1455999999999999E-2</v>
      </c>
      <c r="E235">
        <v>1.0989000000000001E-2</v>
      </c>
      <c r="F235">
        <v>1.0109E-2</v>
      </c>
    </row>
    <row r="236" spans="1:6" x14ac:dyDescent="0.25">
      <c r="A236" t="s">
        <v>245</v>
      </c>
      <c r="B236">
        <v>1235779200</v>
      </c>
      <c r="C236">
        <v>5.6030000000000003E-3</v>
      </c>
      <c r="D236">
        <v>2.1211000000000001E-2</v>
      </c>
      <c r="E236">
        <v>1.0085999999999999E-2</v>
      </c>
      <c r="F236">
        <v>6.8929999999999998E-3</v>
      </c>
    </row>
    <row r="237" spans="1:6" x14ac:dyDescent="0.25">
      <c r="A237" t="s">
        <v>246</v>
      </c>
      <c r="B237">
        <v>1236384000</v>
      </c>
      <c r="C237">
        <v>1.2160000000000001E-3</v>
      </c>
      <c r="D237">
        <v>2.0902E-2</v>
      </c>
      <c r="E237">
        <v>8.6619999999999996E-3</v>
      </c>
      <c r="F237">
        <v>3.6240000000000001E-3</v>
      </c>
    </row>
    <row r="238" spans="1:6" x14ac:dyDescent="0.25">
      <c r="A238" t="s">
        <v>247</v>
      </c>
      <c r="B238">
        <v>1236985200</v>
      </c>
      <c r="C238">
        <v>3.5799999999999997E-4</v>
      </c>
      <c r="D238">
        <v>2.0587999999999999E-2</v>
      </c>
      <c r="E238">
        <v>7.3379999999999999E-3</v>
      </c>
      <c r="F238">
        <v>1.805E-3</v>
      </c>
    </row>
    <row r="239" spans="1:6" x14ac:dyDescent="0.25">
      <c r="A239" t="s">
        <v>248</v>
      </c>
      <c r="B239">
        <v>1237590000</v>
      </c>
      <c r="C239">
        <v>2.343E-3</v>
      </c>
      <c r="D239">
        <v>2.0306000000000001E-2</v>
      </c>
      <c r="E239">
        <v>6.5319999999999996E-3</v>
      </c>
      <c r="F239">
        <v>2.0690000000000001E-3</v>
      </c>
    </row>
    <row r="240" spans="1:6" x14ac:dyDescent="0.25">
      <c r="A240" t="s">
        <v>249</v>
      </c>
      <c r="B240">
        <v>1238194800</v>
      </c>
      <c r="C240">
        <v>1.8699999999999999E-4</v>
      </c>
      <c r="D240">
        <v>1.9996E-2</v>
      </c>
      <c r="E240">
        <v>5.5120000000000004E-3</v>
      </c>
      <c r="F240">
        <v>9.6100000000000005E-4</v>
      </c>
    </row>
    <row r="241" spans="1:6" x14ac:dyDescent="0.25">
      <c r="A241" t="s">
        <v>250</v>
      </c>
      <c r="B241">
        <v>1238799600</v>
      </c>
      <c r="C241">
        <v>8.5899999999999995E-4</v>
      </c>
      <c r="D241">
        <v>1.9701E-2</v>
      </c>
      <c r="E241">
        <v>4.7660000000000003E-3</v>
      </c>
      <c r="F241">
        <v>9.4899999999999997E-4</v>
      </c>
    </row>
    <row r="242" spans="1:6" x14ac:dyDescent="0.25">
      <c r="A242" t="s">
        <v>251</v>
      </c>
      <c r="B242">
        <v>1239404400</v>
      </c>
      <c r="C242">
        <v>1.98E-3</v>
      </c>
      <c r="D242">
        <v>1.9428000000000001E-2</v>
      </c>
      <c r="E242">
        <v>4.3309999999999998E-3</v>
      </c>
      <c r="F242">
        <v>1.794E-3</v>
      </c>
    </row>
    <row r="243" spans="1:6" x14ac:dyDescent="0.25">
      <c r="A243" t="s">
        <v>252</v>
      </c>
      <c r="B243">
        <v>1240009200</v>
      </c>
      <c r="C243">
        <v>3.7139999999999999E-3</v>
      </c>
      <c r="D243">
        <v>1.9185000000000001E-2</v>
      </c>
      <c r="E243">
        <v>4.2139999999999999E-3</v>
      </c>
      <c r="F243">
        <v>2.6450000000000002E-3</v>
      </c>
    </row>
    <row r="244" spans="1:6" x14ac:dyDescent="0.25">
      <c r="A244" t="s">
        <v>253</v>
      </c>
      <c r="B244">
        <v>1240614000</v>
      </c>
      <c r="C244">
        <v>1.9E-3</v>
      </c>
      <c r="D244">
        <v>1.8918000000000001E-2</v>
      </c>
      <c r="E244">
        <v>3.8379999999999998E-3</v>
      </c>
      <c r="F244">
        <v>2.16E-3</v>
      </c>
    </row>
    <row r="245" spans="1:6" x14ac:dyDescent="0.25">
      <c r="A245" t="s">
        <v>254</v>
      </c>
      <c r="B245">
        <v>1241218800</v>
      </c>
      <c r="C245">
        <v>3.5370000000000002E-3</v>
      </c>
      <c r="D245">
        <v>1.8681E-2</v>
      </c>
      <c r="E245">
        <v>3.7940000000000001E-3</v>
      </c>
      <c r="F245">
        <v>3.0720000000000001E-3</v>
      </c>
    </row>
    <row r="246" spans="1:6" x14ac:dyDescent="0.25">
      <c r="A246" t="s">
        <v>255</v>
      </c>
      <c r="B246">
        <v>1241823600</v>
      </c>
      <c r="C246">
        <v>2.5170000000000001E-3</v>
      </c>
      <c r="D246">
        <v>1.8432E-2</v>
      </c>
      <c r="E246">
        <v>3.5850000000000001E-3</v>
      </c>
      <c r="F246">
        <v>2.7009999999999998E-3</v>
      </c>
    </row>
    <row r="247" spans="1:6" x14ac:dyDescent="0.25">
      <c r="A247" t="s">
        <v>256</v>
      </c>
      <c r="B247">
        <v>1242428400</v>
      </c>
      <c r="C247">
        <v>2.0969999999999999E-3</v>
      </c>
      <c r="D247">
        <v>1.8180000000000002E-2</v>
      </c>
      <c r="E247">
        <v>3.3430000000000001E-3</v>
      </c>
      <c r="F247">
        <v>2.3270000000000001E-3</v>
      </c>
    </row>
    <row r="248" spans="1:6" x14ac:dyDescent="0.25">
      <c r="A248" t="s">
        <v>257</v>
      </c>
      <c r="B248">
        <v>1243033200</v>
      </c>
      <c r="C248">
        <v>1.09E-3</v>
      </c>
      <c r="D248">
        <v>1.7916000000000001E-2</v>
      </c>
      <c r="E248">
        <v>2.9789999999999999E-3</v>
      </c>
      <c r="F248">
        <v>1.5870000000000001E-3</v>
      </c>
    </row>
    <row r="249" spans="1:6" x14ac:dyDescent="0.25">
      <c r="A249" t="s">
        <v>258</v>
      </c>
      <c r="B249">
        <v>1243638000</v>
      </c>
      <c r="C249">
        <v>9.3599999999999998E-4</v>
      </c>
      <c r="D249">
        <v>1.7654E-2</v>
      </c>
      <c r="E249">
        <v>2.65E-3</v>
      </c>
      <c r="F249">
        <v>1.201E-3</v>
      </c>
    </row>
    <row r="250" spans="1:6" x14ac:dyDescent="0.25">
      <c r="A250" t="s">
        <v>259</v>
      </c>
      <c r="B250">
        <v>1244242800</v>
      </c>
      <c r="C250">
        <v>1.06E-3</v>
      </c>
      <c r="D250">
        <v>1.7398E-2</v>
      </c>
      <c r="E250">
        <v>2.3960000000000001E-3</v>
      </c>
      <c r="F250">
        <v>1.16E-3</v>
      </c>
    </row>
    <row r="251" spans="1:6" x14ac:dyDescent="0.25">
      <c r="A251" t="s">
        <v>260</v>
      </c>
      <c r="B251">
        <v>1244847600</v>
      </c>
      <c r="C251">
        <v>2.016E-3</v>
      </c>
      <c r="D251">
        <v>1.7160999999999999E-2</v>
      </c>
      <c r="E251">
        <v>2.343E-3</v>
      </c>
      <c r="F251">
        <v>1.8339999999999999E-3</v>
      </c>
    </row>
    <row r="252" spans="1:6" x14ac:dyDescent="0.25">
      <c r="A252" t="s">
        <v>261</v>
      </c>
      <c r="B252">
        <v>1245452400</v>
      </c>
      <c r="C252">
        <v>7.0499999999999998E-3</v>
      </c>
      <c r="D252">
        <v>1.7004999999999999E-2</v>
      </c>
      <c r="E252">
        <v>3.094E-3</v>
      </c>
      <c r="F252">
        <v>4.8430000000000001E-3</v>
      </c>
    </row>
    <row r="253" spans="1:6" x14ac:dyDescent="0.25">
      <c r="A253" t="s">
        <v>262</v>
      </c>
      <c r="B253">
        <v>1246057200</v>
      </c>
      <c r="C253">
        <v>5.2950000000000002E-3</v>
      </c>
      <c r="D253">
        <v>1.6823999999999999E-2</v>
      </c>
      <c r="E253">
        <v>3.4429999999999999E-3</v>
      </c>
      <c r="F253">
        <v>5.0650000000000001E-3</v>
      </c>
    </row>
    <row r="254" spans="1:6" x14ac:dyDescent="0.25">
      <c r="A254" t="s">
        <v>263</v>
      </c>
      <c r="B254">
        <v>1246662000</v>
      </c>
      <c r="C254">
        <v>6.5539999999999999E-3</v>
      </c>
      <c r="D254">
        <v>1.6664999999999999E-2</v>
      </c>
      <c r="E254">
        <v>3.9410000000000001E-3</v>
      </c>
      <c r="F254">
        <v>5.9480000000000002E-3</v>
      </c>
    </row>
    <row r="255" spans="1:6" x14ac:dyDescent="0.25">
      <c r="A255" t="s">
        <v>264</v>
      </c>
      <c r="B255">
        <v>1247266800</v>
      </c>
      <c r="C255">
        <v>3.9750000000000002E-3</v>
      </c>
      <c r="D255">
        <v>1.6469000000000001E-2</v>
      </c>
      <c r="E255">
        <v>3.9259999999999998E-3</v>
      </c>
      <c r="F255">
        <v>4.4840000000000001E-3</v>
      </c>
    </row>
    <row r="256" spans="1:6" x14ac:dyDescent="0.25">
      <c r="A256" t="s">
        <v>265</v>
      </c>
      <c r="B256">
        <v>1247871600</v>
      </c>
      <c r="C256">
        <v>6.7400000000000001E-4</v>
      </c>
      <c r="D256">
        <v>1.6225E-2</v>
      </c>
      <c r="E256">
        <v>3.4039999999999999E-3</v>
      </c>
      <c r="F256">
        <v>2.2899999999999999E-3</v>
      </c>
    </row>
    <row r="257" spans="1:6" x14ac:dyDescent="0.25">
      <c r="A257" t="s">
        <v>266</v>
      </c>
      <c r="B257">
        <v>1248476400</v>
      </c>
      <c r="C257">
        <v>7.9299999999999998E-4</v>
      </c>
      <c r="D257">
        <v>1.5987000000000001E-2</v>
      </c>
      <c r="E257">
        <v>2.9840000000000001E-3</v>
      </c>
      <c r="F257">
        <v>1.4289999999999999E-3</v>
      </c>
    </row>
    <row r="258" spans="1:6" x14ac:dyDescent="0.25">
      <c r="A258" t="s">
        <v>267</v>
      </c>
      <c r="B258">
        <v>1249081200</v>
      </c>
      <c r="C258">
        <v>8.6600000000000002E-4</v>
      </c>
      <c r="D258">
        <v>1.5754000000000001E-2</v>
      </c>
      <c r="E258">
        <v>2.6489999999999999E-3</v>
      </c>
      <c r="F258">
        <v>1.209E-3</v>
      </c>
    </row>
    <row r="259" spans="1:6" x14ac:dyDescent="0.25">
      <c r="A259" t="s">
        <v>268</v>
      </c>
      <c r="B259">
        <v>1249686000</v>
      </c>
      <c r="C259">
        <v>5.8659999999999997E-3</v>
      </c>
      <c r="D259">
        <v>1.5601E-2</v>
      </c>
      <c r="E259">
        <v>3.15E-3</v>
      </c>
      <c r="F259">
        <v>3.7130000000000002E-3</v>
      </c>
    </row>
    <row r="260" spans="1:6" x14ac:dyDescent="0.25">
      <c r="A260" t="s">
        <v>269</v>
      </c>
      <c r="B260">
        <v>1250290800</v>
      </c>
      <c r="C260">
        <v>9.4129999999999995E-3</v>
      </c>
      <c r="D260">
        <v>1.5505E-2</v>
      </c>
      <c r="E260">
        <v>4.1390000000000003E-3</v>
      </c>
      <c r="F260">
        <v>6.7660000000000003E-3</v>
      </c>
    </row>
    <row r="261" spans="1:6" x14ac:dyDescent="0.25">
      <c r="A261" t="s">
        <v>270</v>
      </c>
      <c r="B261">
        <v>1250895600</v>
      </c>
      <c r="C261">
        <v>1.0789E-2</v>
      </c>
      <c r="D261">
        <v>1.5432E-2</v>
      </c>
      <c r="E261">
        <v>5.195E-3</v>
      </c>
      <c r="F261">
        <v>9.0109999999999999E-3</v>
      </c>
    </row>
    <row r="262" spans="1:6" x14ac:dyDescent="0.25">
      <c r="A262" t="s">
        <v>271</v>
      </c>
      <c r="B262">
        <v>1251500400</v>
      </c>
      <c r="C262">
        <v>9.4610000000000007E-3</v>
      </c>
      <c r="D262">
        <v>1.5339E-2</v>
      </c>
      <c r="E262">
        <v>5.8890000000000001E-3</v>
      </c>
      <c r="F262">
        <v>9.5370000000000003E-3</v>
      </c>
    </row>
    <row r="263" spans="1:6" x14ac:dyDescent="0.25">
      <c r="A263" t="s">
        <v>272</v>
      </c>
      <c r="B263">
        <v>1252105200</v>
      </c>
      <c r="C263">
        <v>1.4168999999999999E-2</v>
      </c>
      <c r="D263">
        <v>1.532E-2</v>
      </c>
      <c r="E263">
        <v>7.2189999999999997E-3</v>
      </c>
      <c r="F263">
        <v>1.2359999999999999E-2</v>
      </c>
    </row>
    <row r="264" spans="1:6" x14ac:dyDescent="0.25">
      <c r="A264" t="s">
        <v>273</v>
      </c>
      <c r="B264">
        <v>1252710000</v>
      </c>
      <c r="C264">
        <v>1.3764E-2</v>
      </c>
      <c r="D264">
        <v>1.5295E-2</v>
      </c>
      <c r="E264">
        <v>8.2570000000000005E-3</v>
      </c>
      <c r="F264">
        <v>1.3084E-2</v>
      </c>
    </row>
    <row r="265" spans="1:6" x14ac:dyDescent="0.25">
      <c r="A265" t="s">
        <v>274</v>
      </c>
      <c r="B265">
        <v>1253314800</v>
      </c>
      <c r="C265">
        <v>4.3689999999999996E-3</v>
      </c>
      <c r="D265">
        <v>1.5126000000000001E-2</v>
      </c>
      <c r="E265">
        <v>7.6049999999999998E-3</v>
      </c>
      <c r="F265">
        <v>7.5989999999999999E-3</v>
      </c>
    </row>
    <row r="266" spans="1:6" x14ac:dyDescent="0.25">
      <c r="A266" t="s">
        <v>275</v>
      </c>
      <c r="B266">
        <v>1253919600</v>
      </c>
      <c r="C266">
        <v>3.8969999999999999E-3</v>
      </c>
      <c r="D266">
        <v>1.4952999999999999E-2</v>
      </c>
      <c r="E266">
        <v>7.0340000000000003E-3</v>
      </c>
      <c r="F266">
        <v>5.9490000000000003E-3</v>
      </c>
    </row>
    <row r="267" spans="1:6" x14ac:dyDescent="0.25">
      <c r="A267" t="s">
        <v>276</v>
      </c>
      <c r="B267">
        <v>1254524400</v>
      </c>
      <c r="C267">
        <v>1.0359999999999999E-2</v>
      </c>
      <c r="D267">
        <v>1.4881E-2</v>
      </c>
      <c r="E267">
        <v>7.5500000000000003E-3</v>
      </c>
      <c r="F267">
        <v>8.286E-3</v>
      </c>
    </row>
    <row r="268" spans="1:6" x14ac:dyDescent="0.25">
      <c r="A268" t="s">
        <v>277</v>
      </c>
      <c r="B268">
        <v>1255129200</v>
      </c>
      <c r="C268">
        <v>6.1130000000000004E-3</v>
      </c>
      <c r="D268">
        <v>1.4746E-2</v>
      </c>
      <c r="E268">
        <v>7.3039999999999997E-3</v>
      </c>
      <c r="F268">
        <v>6.8360000000000001E-3</v>
      </c>
    </row>
    <row r="269" spans="1:6" x14ac:dyDescent="0.25">
      <c r="A269" t="s">
        <v>278</v>
      </c>
      <c r="B269">
        <v>1255734000</v>
      </c>
      <c r="C269">
        <v>4.2079999999999999E-3</v>
      </c>
      <c r="D269">
        <v>1.4583E-2</v>
      </c>
      <c r="E269">
        <v>6.8040000000000002E-3</v>
      </c>
      <c r="F269">
        <v>5.3010000000000002E-3</v>
      </c>
    </row>
    <row r="270" spans="1:6" x14ac:dyDescent="0.25">
      <c r="A270" t="s">
        <v>279</v>
      </c>
      <c r="B270">
        <v>1256338800</v>
      </c>
      <c r="C270">
        <v>3.0959999999999998E-3</v>
      </c>
      <c r="D270">
        <v>1.4404999999999999E-2</v>
      </c>
      <c r="E270">
        <v>6.202E-3</v>
      </c>
      <c r="F270">
        <v>3.9490000000000003E-3</v>
      </c>
    </row>
    <row r="271" spans="1:6" x14ac:dyDescent="0.25">
      <c r="A271" t="s">
        <v>280</v>
      </c>
      <c r="B271">
        <v>1256943600</v>
      </c>
      <c r="C271">
        <v>2.758E-3</v>
      </c>
      <c r="D271">
        <v>1.4226000000000001E-2</v>
      </c>
      <c r="E271">
        <v>5.6439999999999997E-3</v>
      </c>
      <c r="F271">
        <v>3.2179999999999999E-3</v>
      </c>
    </row>
    <row r="272" spans="1:6" x14ac:dyDescent="0.25">
      <c r="A272" t="s">
        <v>281</v>
      </c>
      <c r="B272">
        <v>1257552000</v>
      </c>
      <c r="C272">
        <v>2.5430000000000001E-3</v>
      </c>
      <c r="D272">
        <v>1.4043999999999999E-2</v>
      </c>
      <c r="E272">
        <v>5.1409999999999997E-3</v>
      </c>
      <c r="F272">
        <v>2.8019999999999998E-3</v>
      </c>
    </row>
    <row r="273" spans="1:6" x14ac:dyDescent="0.25">
      <c r="A273" t="s">
        <v>282</v>
      </c>
      <c r="B273">
        <v>1258156800</v>
      </c>
      <c r="C273">
        <v>1.8959999999999999E-3</v>
      </c>
      <c r="D273">
        <v>1.3857E-2</v>
      </c>
      <c r="E273">
        <v>4.6150000000000002E-3</v>
      </c>
      <c r="F273">
        <v>2.2209999999999999E-3</v>
      </c>
    </row>
    <row r="274" spans="1:6" x14ac:dyDescent="0.25">
      <c r="A274" t="s">
        <v>283</v>
      </c>
      <c r="B274">
        <v>1258761600</v>
      </c>
      <c r="C274">
        <v>2.349E-3</v>
      </c>
      <c r="D274">
        <v>1.3679E-2</v>
      </c>
      <c r="E274">
        <v>4.2500000000000003E-3</v>
      </c>
      <c r="F274">
        <v>2.297E-3</v>
      </c>
    </row>
    <row r="275" spans="1:6" x14ac:dyDescent="0.25">
      <c r="A275" t="s">
        <v>284</v>
      </c>
      <c r="B275">
        <v>1259366400</v>
      </c>
      <c r="C275">
        <v>1.1559999999999999E-3</v>
      </c>
      <c r="D275">
        <v>1.3486E-2</v>
      </c>
      <c r="E275">
        <v>3.751E-3</v>
      </c>
      <c r="F275">
        <v>1.6169999999999999E-3</v>
      </c>
    </row>
    <row r="276" spans="1:6" x14ac:dyDescent="0.25">
      <c r="A276" t="s">
        <v>285</v>
      </c>
      <c r="B276">
        <v>1259971200</v>
      </c>
      <c r="C276">
        <v>1.3140000000000001E-3</v>
      </c>
      <c r="D276">
        <v>1.3299E-2</v>
      </c>
      <c r="E276">
        <v>3.3609999999999998E-3</v>
      </c>
      <c r="F276">
        <v>1.477E-3</v>
      </c>
    </row>
    <row r="277" spans="1:6" x14ac:dyDescent="0.25">
      <c r="A277" t="s">
        <v>286</v>
      </c>
      <c r="B277">
        <v>1260576000</v>
      </c>
      <c r="C277">
        <v>2.0349999999999999E-3</v>
      </c>
      <c r="D277">
        <v>1.3125E-2</v>
      </c>
      <c r="E277">
        <v>3.1470000000000001E-3</v>
      </c>
      <c r="F277">
        <v>1.804E-3</v>
      </c>
    </row>
    <row r="278" spans="1:6" x14ac:dyDescent="0.25">
      <c r="A278" t="s">
        <v>287</v>
      </c>
      <c r="B278">
        <v>1261180800</v>
      </c>
      <c r="C278">
        <v>1.949E-3</v>
      </c>
      <c r="D278">
        <v>1.2952999999999999E-2</v>
      </c>
      <c r="E278">
        <v>2.9550000000000002E-3</v>
      </c>
      <c r="F278">
        <v>1.918E-3</v>
      </c>
    </row>
    <row r="279" spans="1:6" x14ac:dyDescent="0.25">
      <c r="A279" t="s">
        <v>288</v>
      </c>
      <c r="B279">
        <v>1261785600</v>
      </c>
      <c r="C279">
        <v>2.6970000000000002E-3</v>
      </c>
      <c r="D279">
        <v>1.2794E-2</v>
      </c>
      <c r="E279">
        <v>2.911E-3</v>
      </c>
      <c r="F279">
        <v>2.356E-3</v>
      </c>
    </row>
    <row r="280" spans="1:6" x14ac:dyDescent="0.25">
      <c r="A280" t="s">
        <v>289</v>
      </c>
      <c r="B280">
        <v>1262390400</v>
      </c>
      <c r="C280">
        <v>3.9919999999999999E-3</v>
      </c>
      <c r="D280">
        <v>1.2658000000000001E-2</v>
      </c>
      <c r="E280">
        <v>3.0860000000000002E-3</v>
      </c>
      <c r="F280">
        <v>3.3509999999999998E-3</v>
      </c>
    </row>
    <row r="281" spans="1:6" x14ac:dyDescent="0.25">
      <c r="A281" t="s">
        <v>290</v>
      </c>
      <c r="B281">
        <v>1262995200</v>
      </c>
      <c r="C281">
        <v>3.7450000000000001E-3</v>
      </c>
      <c r="D281">
        <v>1.2520999999999999E-2</v>
      </c>
      <c r="E281">
        <v>3.1879999999999999E-3</v>
      </c>
      <c r="F281">
        <v>3.565E-3</v>
      </c>
    </row>
    <row r="282" spans="1:6" x14ac:dyDescent="0.25">
      <c r="A282" t="s">
        <v>291</v>
      </c>
      <c r="B282">
        <v>1263600000</v>
      </c>
      <c r="C282">
        <v>4.4770000000000001E-3</v>
      </c>
      <c r="D282">
        <v>1.2396000000000001E-2</v>
      </c>
      <c r="E282">
        <v>3.3990000000000001E-3</v>
      </c>
      <c r="F282">
        <v>4.2009999999999999E-3</v>
      </c>
    </row>
    <row r="283" spans="1:6" x14ac:dyDescent="0.25">
      <c r="A283" t="s">
        <v>292</v>
      </c>
      <c r="B283">
        <v>1264204800</v>
      </c>
      <c r="C283">
        <v>2.8349999999999998E-3</v>
      </c>
      <c r="D283">
        <v>1.2248999999999999E-2</v>
      </c>
      <c r="E283">
        <v>3.3050000000000002E-3</v>
      </c>
      <c r="F283">
        <v>3.3769999999999998E-3</v>
      </c>
    </row>
    <row r="284" spans="1:6" x14ac:dyDescent="0.25">
      <c r="A284" t="s">
        <v>293</v>
      </c>
      <c r="B284">
        <v>1264809600</v>
      </c>
      <c r="C284">
        <v>2.3969999999999998E-3</v>
      </c>
      <c r="D284">
        <v>1.2097E-2</v>
      </c>
      <c r="E284">
        <v>3.1549999999999998E-3</v>
      </c>
      <c r="F284">
        <v>2.7659999999999998E-3</v>
      </c>
    </row>
    <row r="285" spans="1:6" x14ac:dyDescent="0.25">
      <c r="A285" t="s">
        <v>294</v>
      </c>
      <c r="B285">
        <v>1265414400</v>
      </c>
      <c r="C285">
        <v>4.3300000000000001E-4</v>
      </c>
      <c r="D285">
        <v>1.1917000000000001E-2</v>
      </c>
      <c r="E285">
        <v>2.712E-3</v>
      </c>
      <c r="F285">
        <v>1.3290000000000001E-3</v>
      </c>
    </row>
    <row r="286" spans="1:6" x14ac:dyDescent="0.25">
      <c r="A286" t="s">
        <v>295</v>
      </c>
      <c r="B286">
        <v>1266019200</v>
      </c>
      <c r="C286">
        <v>2.5500000000000002E-3</v>
      </c>
      <c r="D286">
        <v>1.1771999999999999E-2</v>
      </c>
      <c r="E286">
        <v>2.7009999999999998E-3</v>
      </c>
      <c r="F286">
        <v>2.3280000000000002E-3</v>
      </c>
    </row>
    <row r="287" spans="1:6" x14ac:dyDescent="0.25">
      <c r="A287" t="s">
        <v>296</v>
      </c>
      <c r="B287">
        <v>1266624000</v>
      </c>
      <c r="C287">
        <v>3.3739999999999998E-3</v>
      </c>
      <c r="D287">
        <v>1.1643000000000001E-2</v>
      </c>
      <c r="E287">
        <v>2.8059999999999999E-3</v>
      </c>
      <c r="F287">
        <v>2.911E-3</v>
      </c>
    </row>
    <row r="288" spans="1:6" x14ac:dyDescent="0.25">
      <c r="A288" t="s">
        <v>297</v>
      </c>
      <c r="B288">
        <v>1267228800</v>
      </c>
      <c r="C288">
        <v>3.0839999999999999E-3</v>
      </c>
      <c r="D288">
        <v>1.1509999999999999E-2</v>
      </c>
      <c r="E288">
        <v>2.8419999999999999E-3</v>
      </c>
      <c r="F288">
        <v>2.8839999999999998E-3</v>
      </c>
    </row>
    <row r="289" spans="1:6" x14ac:dyDescent="0.25">
      <c r="A289" t="s">
        <v>298</v>
      </c>
      <c r="B289">
        <v>1267833600</v>
      </c>
      <c r="C289">
        <v>3.7450000000000001E-3</v>
      </c>
      <c r="D289">
        <v>1.1391E-2</v>
      </c>
      <c r="E289">
        <v>2.9849999999999998E-3</v>
      </c>
      <c r="F289">
        <v>3.372E-3</v>
      </c>
    </row>
    <row r="290" spans="1:6" x14ac:dyDescent="0.25">
      <c r="A290" t="s">
        <v>299</v>
      </c>
      <c r="B290">
        <v>1268434800</v>
      </c>
      <c r="C290">
        <v>3.797E-3</v>
      </c>
      <c r="D290">
        <v>1.1273999999999999E-2</v>
      </c>
      <c r="E290">
        <v>3.1159999999999998E-3</v>
      </c>
      <c r="F290">
        <v>3.6870000000000002E-3</v>
      </c>
    </row>
    <row r="291" spans="1:6" x14ac:dyDescent="0.25">
      <c r="A291" t="s">
        <v>300</v>
      </c>
      <c r="B291">
        <v>1269039600</v>
      </c>
      <c r="C291">
        <v>5.1390000000000003E-3</v>
      </c>
      <c r="D291">
        <v>1.1179E-2</v>
      </c>
      <c r="E291">
        <v>3.4390000000000002E-3</v>
      </c>
      <c r="F291">
        <v>4.5519999999999996E-3</v>
      </c>
    </row>
    <row r="292" spans="1:6" x14ac:dyDescent="0.25">
      <c r="A292" t="s">
        <v>301</v>
      </c>
      <c r="B292">
        <v>1269644400</v>
      </c>
      <c r="C292">
        <v>6.4650000000000003E-3</v>
      </c>
      <c r="D292">
        <v>1.1106E-2</v>
      </c>
      <c r="E292">
        <v>3.9269999999999999E-3</v>
      </c>
      <c r="F292">
        <v>5.7650000000000002E-3</v>
      </c>
    </row>
    <row r="293" spans="1:6" x14ac:dyDescent="0.25">
      <c r="A293" t="s">
        <v>302</v>
      </c>
      <c r="B293">
        <v>1270249200</v>
      </c>
      <c r="C293">
        <v>6.8269999999999997E-3</v>
      </c>
      <c r="D293">
        <v>1.1039E-2</v>
      </c>
      <c r="E293">
        <v>4.385E-3</v>
      </c>
      <c r="F293">
        <v>6.3090000000000004E-3</v>
      </c>
    </row>
    <row r="294" spans="1:6" x14ac:dyDescent="0.25">
      <c r="A294" t="s">
        <v>303</v>
      </c>
      <c r="B294">
        <v>1270854000</v>
      </c>
      <c r="C294">
        <v>4.9810000000000002E-3</v>
      </c>
      <c r="D294">
        <v>1.0945E-2</v>
      </c>
      <c r="E294">
        <v>4.4749999999999998E-3</v>
      </c>
      <c r="F294">
        <v>5.4860000000000004E-3</v>
      </c>
    </row>
    <row r="295" spans="1:6" x14ac:dyDescent="0.25">
      <c r="A295" t="s">
        <v>304</v>
      </c>
      <c r="B295">
        <v>1271458800</v>
      </c>
      <c r="C295">
        <v>5.2240000000000003E-3</v>
      </c>
      <c r="D295">
        <v>1.0857E-2</v>
      </c>
      <c r="E295">
        <v>4.5909999999999996E-3</v>
      </c>
      <c r="F295">
        <v>5.3090000000000004E-3</v>
      </c>
    </row>
    <row r="296" spans="1:6" x14ac:dyDescent="0.25">
      <c r="A296" t="s">
        <v>305</v>
      </c>
      <c r="B296">
        <v>1272063600</v>
      </c>
      <c r="C296">
        <v>5.5389999999999997E-3</v>
      </c>
      <c r="D296">
        <v>1.0775E-2</v>
      </c>
      <c r="E296">
        <v>4.7460000000000002E-3</v>
      </c>
      <c r="F296">
        <v>5.5430000000000002E-3</v>
      </c>
    </row>
    <row r="297" spans="1:6" x14ac:dyDescent="0.25">
      <c r="A297" t="s">
        <v>306</v>
      </c>
      <c r="B297">
        <v>1272668400</v>
      </c>
      <c r="C297">
        <v>4.9230000000000003E-3</v>
      </c>
      <c r="D297">
        <v>1.0684000000000001E-2</v>
      </c>
      <c r="E297">
        <v>4.7530000000000003E-3</v>
      </c>
      <c r="F297">
        <v>4.8390000000000004E-3</v>
      </c>
    </row>
    <row r="298" spans="1:6" x14ac:dyDescent="0.25">
      <c r="A298" t="s">
        <v>307</v>
      </c>
      <c r="B298">
        <v>1273273200</v>
      </c>
      <c r="C298">
        <v>9.9999999999999995E-7</v>
      </c>
      <c r="D298">
        <v>1.0519000000000001E-2</v>
      </c>
      <c r="E298">
        <v>3.9890000000000004E-3</v>
      </c>
      <c r="F298">
        <v>2.032E-3</v>
      </c>
    </row>
    <row r="299" spans="1:6" x14ac:dyDescent="0.25">
      <c r="A299" t="s">
        <v>308</v>
      </c>
      <c r="B299">
        <v>1273878000</v>
      </c>
      <c r="C299">
        <v>0</v>
      </c>
      <c r="D299">
        <v>1.0357E-2</v>
      </c>
      <c r="E299">
        <v>3.3479999999999998E-3</v>
      </c>
      <c r="F299">
        <v>8.5300000000000003E-4</v>
      </c>
    </row>
    <row r="300" spans="1:6" x14ac:dyDescent="0.25">
      <c r="A300" t="s">
        <v>309</v>
      </c>
      <c r="B300">
        <v>1274482800</v>
      </c>
      <c r="C300">
        <v>0</v>
      </c>
      <c r="D300">
        <v>1.0196999999999999E-2</v>
      </c>
      <c r="E300">
        <v>2.81E-3</v>
      </c>
      <c r="F300">
        <v>3.5799999999999997E-4</v>
      </c>
    </row>
    <row r="301" spans="1:6" x14ac:dyDescent="0.25">
      <c r="A301" t="s">
        <v>310</v>
      </c>
      <c r="B301">
        <v>1275087600</v>
      </c>
      <c r="C301">
        <v>0</v>
      </c>
      <c r="D301">
        <v>1.004E-2</v>
      </c>
      <c r="E301">
        <v>2.359E-3</v>
      </c>
      <c r="F301">
        <v>1.4999999999999999E-4</v>
      </c>
    </row>
    <row r="302" spans="1:6" x14ac:dyDescent="0.25">
      <c r="A302" t="s">
        <v>311</v>
      </c>
      <c r="B302">
        <v>1275692400</v>
      </c>
      <c r="C302">
        <v>0</v>
      </c>
      <c r="D302">
        <v>9.8849999999999997E-3</v>
      </c>
      <c r="E302">
        <v>1.98E-3</v>
      </c>
      <c r="F302">
        <v>6.3E-5</v>
      </c>
    </row>
    <row r="303" spans="1:6" x14ac:dyDescent="0.25">
      <c r="A303" t="s">
        <v>312</v>
      </c>
      <c r="B303">
        <v>1276297200</v>
      </c>
      <c r="C303">
        <v>0</v>
      </c>
      <c r="D303">
        <v>9.7330000000000003E-3</v>
      </c>
      <c r="E303">
        <v>1.6620000000000001E-3</v>
      </c>
      <c r="F303">
        <v>2.6999999999999999E-5</v>
      </c>
    </row>
    <row r="304" spans="1:6" x14ac:dyDescent="0.25">
      <c r="A304" t="s">
        <v>313</v>
      </c>
      <c r="B304">
        <v>1276902000</v>
      </c>
      <c r="C304">
        <v>0</v>
      </c>
      <c r="D304">
        <v>9.5829999999999995E-3</v>
      </c>
      <c r="E304">
        <v>1.395E-3</v>
      </c>
      <c r="F304">
        <v>1.1E-5</v>
      </c>
    </row>
    <row r="305" spans="1:6" x14ac:dyDescent="0.25">
      <c r="A305" t="s">
        <v>314</v>
      </c>
      <c r="B305">
        <v>1277506800</v>
      </c>
      <c r="C305">
        <v>0</v>
      </c>
      <c r="D305">
        <v>9.4350000000000007E-3</v>
      </c>
      <c r="E305">
        <v>1.1709999999999999E-3</v>
      </c>
      <c r="F305">
        <v>5.0000000000000004E-6</v>
      </c>
    </row>
    <row r="306" spans="1:6" x14ac:dyDescent="0.25">
      <c r="A306" t="s">
        <v>315</v>
      </c>
      <c r="B306">
        <v>1278111600</v>
      </c>
      <c r="C306">
        <v>0</v>
      </c>
      <c r="D306">
        <v>9.2899999999999996E-3</v>
      </c>
      <c r="E306">
        <v>9.8200000000000002E-4</v>
      </c>
      <c r="F306">
        <v>1.9999999999999999E-6</v>
      </c>
    </row>
    <row r="307" spans="1:6" x14ac:dyDescent="0.25">
      <c r="A307" t="s">
        <v>316</v>
      </c>
      <c r="B307">
        <v>1278716400</v>
      </c>
      <c r="C307">
        <v>0</v>
      </c>
      <c r="D307">
        <v>9.1459999999999996E-3</v>
      </c>
      <c r="E307">
        <v>8.25E-4</v>
      </c>
      <c r="F307">
        <v>9.9999999999999995E-7</v>
      </c>
    </row>
    <row r="308" spans="1:6" x14ac:dyDescent="0.25">
      <c r="A308" t="s">
        <v>317</v>
      </c>
      <c r="B308">
        <v>1279321200</v>
      </c>
      <c r="C308">
        <v>0</v>
      </c>
      <c r="D308">
        <v>9.0050000000000009E-3</v>
      </c>
      <c r="E308">
        <v>6.9200000000000002E-4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8.8669999999999999E-3</v>
      </c>
      <c r="E309">
        <v>5.8100000000000003E-4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8.7299999999999999E-3</v>
      </c>
      <c r="E310">
        <v>4.8799999999999999E-4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8.5950000000000002E-3</v>
      </c>
      <c r="E311">
        <v>4.0900000000000002E-4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8.463E-3</v>
      </c>
      <c r="E312">
        <v>3.4299999999999999E-4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8.3320000000000009E-3</v>
      </c>
      <c r="E313">
        <v>2.8800000000000001E-4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8.2039999999999995E-3</v>
      </c>
      <c r="E314">
        <v>2.42E-4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8.0770000000000008E-3</v>
      </c>
      <c r="E315">
        <v>2.03E-4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7.953E-3</v>
      </c>
      <c r="E316">
        <v>1.7000000000000001E-4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7.8300000000000002E-3</v>
      </c>
      <c r="E317">
        <v>1.4300000000000001E-4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7.7099999999999998E-3</v>
      </c>
      <c r="E318">
        <v>1.2E-4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7.5909999999999997E-3</v>
      </c>
      <c r="E319">
        <v>1.01E-4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7.4739999999999997E-3</v>
      </c>
      <c r="E320">
        <v>8.5000000000000006E-5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7.3590000000000001E-3</v>
      </c>
      <c r="E321">
        <v>7.1000000000000005E-5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7.2449999999999997E-3</v>
      </c>
      <c r="E322">
        <v>6.0000000000000002E-5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7.1329999999999996E-3</v>
      </c>
      <c r="E323">
        <v>5.0000000000000002E-5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7.0229999999999997E-3</v>
      </c>
      <c r="E324">
        <v>4.1999999999999998E-5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6.9150000000000001E-3</v>
      </c>
      <c r="E325">
        <v>3.4999999999999997E-5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6.8079999999999998E-3</v>
      </c>
      <c r="E326">
        <v>3.0000000000000001E-5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6.7029999999999998E-3</v>
      </c>
      <c r="E327">
        <v>2.5000000000000001E-5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6.6E-3</v>
      </c>
      <c r="E328">
        <v>2.0999999999999999E-5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6.4980000000000003E-3</v>
      </c>
      <c r="E329">
        <v>1.7E-5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6.398E-3</v>
      </c>
      <c r="E330">
        <v>1.5E-5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6.2989999999999999E-3</v>
      </c>
      <c r="E331">
        <v>1.2E-5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6.202E-3</v>
      </c>
      <c r="E332">
        <v>1.0000000000000001E-5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6.1060000000000003E-3</v>
      </c>
      <c r="E333">
        <v>9.0000000000000002E-6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6.012E-3</v>
      </c>
      <c r="E334">
        <v>6.9999999999999999E-6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5.9199999999999999E-3</v>
      </c>
      <c r="E335">
        <v>6.0000000000000002E-6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5.8279999999999998E-3</v>
      </c>
      <c r="E336">
        <v>5.0000000000000004E-6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5.7390000000000002E-3</v>
      </c>
      <c r="E337">
        <v>3.9999999999999998E-6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5.6499999999999996E-3</v>
      </c>
      <c r="E338">
        <v>3.9999999999999998E-6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5.5630000000000002E-3</v>
      </c>
      <c r="E339">
        <v>3.0000000000000001E-6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5.4770000000000001E-3</v>
      </c>
      <c r="E340">
        <v>3.0000000000000001E-6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5.3930000000000002E-3</v>
      </c>
      <c r="E341">
        <v>1.9999999999999999E-6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5.3099999999999996E-3</v>
      </c>
      <c r="E342">
        <v>1.9999999999999999E-6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5.228E-3</v>
      </c>
      <c r="E343">
        <v>1.9999999999999999E-6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5.1479999999999998E-3</v>
      </c>
      <c r="E344">
        <v>9.9999999999999995E-7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5.0679999999999996E-3</v>
      </c>
      <c r="E345">
        <v>9.9999999999999995E-7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4.9899999999999996E-3</v>
      </c>
      <c r="E346">
        <v>9.9999999999999995E-7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4.9129999999999998E-3</v>
      </c>
      <c r="E347">
        <v>9.9999999999999995E-7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4.8370000000000002E-3</v>
      </c>
      <c r="E348">
        <v>9.9999999999999995E-7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4.7629999999999999E-3</v>
      </c>
      <c r="E349">
        <v>9.9999999999999995E-7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4.6889999999999996E-3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4.6169999999999996E-3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4.5459999999999997E-3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4.4759999999999999E-3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4.4070000000000003E-3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4.339E-3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4.2719999999999998E-3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4.2059999999999997E-3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4.1409999999999997E-3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4.0769999999999999E-3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4.0159999999999996E-3</v>
      </c>
      <c r="E360">
        <v>1.2999999999999999E-5</v>
      </c>
      <c r="F360">
        <v>4.6999999999999997E-5</v>
      </c>
    </row>
    <row r="361" spans="1:6" x14ac:dyDescent="0.25">
      <c r="A361" t="s">
        <v>370</v>
      </c>
      <c r="B361">
        <v>1311375600</v>
      </c>
      <c r="C361">
        <v>0</v>
      </c>
      <c r="D361">
        <v>3.954E-3</v>
      </c>
      <c r="E361">
        <v>1.1E-5</v>
      </c>
      <c r="F361">
        <v>2.0000000000000002E-5</v>
      </c>
    </row>
    <row r="362" spans="1:6" x14ac:dyDescent="0.25">
      <c r="A362" t="s">
        <v>371</v>
      </c>
      <c r="B362">
        <v>1311980400</v>
      </c>
      <c r="C362">
        <v>0</v>
      </c>
      <c r="D362">
        <v>3.8930000000000002E-3</v>
      </c>
      <c r="E362">
        <v>9.0000000000000002E-6</v>
      </c>
      <c r="F362">
        <v>7.9999999999999996E-6</v>
      </c>
    </row>
    <row r="363" spans="1:6" x14ac:dyDescent="0.25">
      <c r="A363" t="s">
        <v>372</v>
      </c>
      <c r="B363">
        <v>1312585200</v>
      </c>
      <c r="C363">
        <v>5.0000000000000004E-6</v>
      </c>
      <c r="D363">
        <v>3.833E-3</v>
      </c>
      <c r="E363">
        <v>9.0000000000000002E-6</v>
      </c>
      <c r="F363">
        <v>6.9999999999999999E-6</v>
      </c>
    </row>
    <row r="364" spans="1:6" x14ac:dyDescent="0.25">
      <c r="A364" t="s">
        <v>373</v>
      </c>
      <c r="B364">
        <v>1313190000</v>
      </c>
      <c r="C364">
        <v>1.9999999999999999E-6</v>
      </c>
      <c r="D364">
        <v>3.774E-3</v>
      </c>
      <c r="E364">
        <v>7.9999999999999996E-6</v>
      </c>
      <c r="F364">
        <v>3.9999999999999998E-6</v>
      </c>
    </row>
    <row r="365" spans="1:6" x14ac:dyDescent="0.25">
      <c r="A365" t="s">
        <v>374</v>
      </c>
      <c r="B365">
        <v>1313794800</v>
      </c>
      <c r="C365">
        <v>0</v>
      </c>
      <c r="D365">
        <v>3.7160000000000001E-3</v>
      </c>
      <c r="E365">
        <v>6.0000000000000002E-6</v>
      </c>
      <c r="F365">
        <v>1.9999999999999999E-6</v>
      </c>
    </row>
    <row r="366" spans="1:6" x14ac:dyDescent="0.25">
      <c r="A366" t="s">
        <v>375</v>
      </c>
      <c r="B366">
        <v>1314399600</v>
      </c>
      <c r="C366">
        <v>0</v>
      </c>
      <c r="D366">
        <v>3.6589999999999999E-3</v>
      </c>
      <c r="E366">
        <v>5.0000000000000004E-6</v>
      </c>
      <c r="F366">
        <v>9.9999999999999995E-7</v>
      </c>
    </row>
    <row r="367" spans="1:6" x14ac:dyDescent="0.25">
      <c r="A367" t="s">
        <v>376</v>
      </c>
      <c r="B367">
        <v>1315004400</v>
      </c>
      <c r="C367">
        <v>1.2E-5</v>
      </c>
      <c r="D367">
        <v>3.6020000000000002E-3</v>
      </c>
      <c r="E367">
        <v>6.9999999999999999E-6</v>
      </c>
      <c r="F367">
        <v>9.0000000000000002E-6</v>
      </c>
    </row>
    <row r="368" spans="1:6" x14ac:dyDescent="0.25">
      <c r="A368" t="s">
        <v>377</v>
      </c>
      <c r="B368">
        <v>1315609200</v>
      </c>
      <c r="C368">
        <v>5.5999999999999999E-5</v>
      </c>
      <c r="D368">
        <v>3.5479999999999999E-3</v>
      </c>
      <c r="E368">
        <v>1.5E-5</v>
      </c>
      <c r="F368">
        <v>3.8000000000000002E-5</v>
      </c>
    </row>
    <row r="369" spans="1:6" x14ac:dyDescent="0.25">
      <c r="A369" t="s">
        <v>378</v>
      </c>
      <c r="B369">
        <v>1316214000</v>
      </c>
      <c r="C369">
        <v>9.1000000000000003E-5</v>
      </c>
      <c r="D369">
        <v>3.4940000000000001E-3</v>
      </c>
      <c r="E369">
        <v>2.6999999999999999E-5</v>
      </c>
      <c r="F369">
        <v>7.4999999999999993E-5</v>
      </c>
    </row>
    <row r="370" spans="1:6" x14ac:dyDescent="0.25">
      <c r="A370" t="s">
        <v>379</v>
      </c>
      <c r="B370">
        <v>1316818800</v>
      </c>
      <c r="C370">
        <v>9.7999999999999997E-5</v>
      </c>
      <c r="D370">
        <v>3.4420000000000002E-3</v>
      </c>
      <c r="E370">
        <v>3.8000000000000002E-5</v>
      </c>
      <c r="F370">
        <v>8.7000000000000001E-5</v>
      </c>
    </row>
    <row r="371" spans="1:6" x14ac:dyDescent="0.25">
      <c r="A371" t="s">
        <v>380</v>
      </c>
      <c r="B371">
        <v>1317423600</v>
      </c>
      <c r="C371">
        <v>1.26E-4</v>
      </c>
      <c r="D371">
        <v>3.3909999999999999E-3</v>
      </c>
      <c r="E371">
        <v>5.1999999999999997E-5</v>
      </c>
      <c r="F371">
        <v>1.0900000000000001E-4</v>
      </c>
    </row>
    <row r="372" spans="1:6" x14ac:dyDescent="0.25">
      <c r="A372" t="s">
        <v>381</v>
      </c>
      <c r="B372">
        <v>1318028400</v>
      </c>
      <c r="C372">
        <v>8.8999999999999995E-5</v>
      </c>
      <c r="D372">
        <v>3.3400000000000001E-3</v>
      </c>
      <c r="E372">
        <v>5.8E-5</v>
      </c>
      <c r="F372">
        <v>9.6000000000000002E-5</v>
      </c>
    </row>
    <row r="373" spans="1:6" x14ac:dyDescent="0.25">
      <c r="A373" t="s">
        <v>382</v>
      </c>
      <c r="B373">
        <v>1318633200</v>
      </c>
      <c r="C373">
        <v>5.8E-5</v>
      </c>
      <c r="D373">
        <v>3.2889999999999998E-3</v>
      </c>
      <c r="E373">
        <v>5.8E-5</v>
      </c>
      <c r="F373">
        <v>7.7000000000000001E-5</v>
      </c>
    </row>
    <row r="374" spans="1:6" x14ac:dyDescent="0.25">
      <c r="A374" t="s">
        <v>383</v>
      </c>
      <c r="B374">
        <v>1319238000</v>
      </c>
      <c r="C374">
        <v>1E-4</v>
      </c>
      <c r="D374">
        <v>3.2399999999999998E-3</v>
      </c>
      <c r="E374">
        <v>6.4999999999999994E-5</v>
      </c>
      <c r="F374">
        <v>9.2999999999999997E-5</v>
      </c>
    </row>
    <row r="375" spans="1:6" x14ac:dyDescent="0.25">
      <c r="A375" t="s">
        <v>384</v>
      </c>
      <c r="B375">
        <v>1319842800</v>
      </c>
      <c r="C375">
        <v>9.7999999999999997E-5</v>
      </c>
      <c r="D375">
        <v>3.192E-3</v>
      </c>
      <c r="E375">
        <v>6.9999999999999994E-5</v>
      </c>
      <c r="F375">
        <v>9.7E-5</v>
      </c>
    </row>
    <row r="376" spans="1:6" x14ac:dyDescent="0.25">
      <c r="A376" t="s">
        <v>385</v>
      </c>
      <c r="B376">
        <v>1320451200</v>
      </c>
      <c r="C376">
        <v>8.7000000000000001E-5</v>
      </c>
      <c r="D376">
        <v>3.1440000000000001E-3</v>
      </c>
      <c r="E376">
        <v>7.2999999999999999E-5</v>
      </c>
      <c r="F376">
        <v>9.2E-5</v>
      </c>
    </row>
    <row r="377" spans="1:6" x14ac:dyDescent="0.25">
      <c r="A377" t="s">
        <v>386</v>
      </c>
      <c r="B377">
        <v>1321056000</v>
      </c>
      <c r="C377">
        <v>8.6000000000000003E-5</v>
      </c>
      <c r="D377">
        <v>3.0959999999999998E-3</v>
      </c>
      <c r="E377">
        <v>7.4999999999999993E-5</v>
      </c>
      <c r="F377">
        <v>9.1000000000000003E-5</v>
      </c>
    </row>
    <row r="378" spans="1:6" x14ac:dyDescent="0.25">
      <c r="A378" t="s">
        <v>387</v>
      </c>
      <c r="B378">
        <v>1321660800</v>
      </c>
      <c r="C378">
        <v>1.0900000000000001E-4</v>
      </c>
      <c r="D378">
        <v>3.0500000000000002E-3</v>
      </c>
      <c r="E378">
        <v>8.0000000000000007E-5</v>
      </c>
      <c r="F378">
        <v>9.8999999999999994E-5</v>
      </c>
    </row>
    <row r="379" spans="1:6" x14ac:dyDescent="0.25">
      <c r="A379" t="s">
        <v>388</v>
      </c>
      <c r="B379">
        <v>1322265600</v>
      </c>
      <c r="C379">
        <v>8.8999999999999995E-5</v>
      </c>
      <c r="D379">
        <v>3.0049999999999999E-3</v>
      </c>
      <c r="E379">
        <v>8.2000000000000001E-5</v>
      </c>
      <c r="F379">
        <v>9.2999999999999997E-5</v>
      </c>
    </row>
    <row r="380" spans="1:6" x14ac:dyDescent="0.25">
      <c r="A380" t="s">
        <v>389</v>
      </c>
      <c r="B380">
        <v>1322870400</v>
      </c>
      <c r="C380">
        <v>9.2999999999999997E-5</v>
      </c>
      <c r="D380">
        <v>2.96E-3</v>
      </c>
      <c r="E380">
        <v>8.2999999999999998E-5</v>
      </c>
      <c r="F380">
        <v>9.2E-5</v>
      </c>
    </row>
    <row r="381" spans="1:6" x14ac:dyDescent="0.25">
      <c r="A381" t="s">
        <v>390</v>
      </c>
      <c r="B381">
        <v>1323475200</v>
      </c>
      <c r="C381">
        <v>5.3999999999999998E-5</v>
      </c>
      <c r="D381">
        <v>2.9150000000000001E-3</v>
      </c>
      <c r="E381">
        <v>7.8999999999999996E-5</v>
      </c>
      <c r="F381">
        <v>6.9999999999999994E-5</v>
      </c>
    </row>
    <row r="382" spans="1:6" x14ac:dyDescent="0.25">
      <c r="A382" t="s">
        <v>391</v>
      </c>
      <c r="B382">
        <v>1324080000</v>
      </c>
      <c r="C382">
        <v>1.03E-4</v>
      </c>
      <c r="D382">
        <v>2.872E-3</v>
      </c>
      <c r="E382">
        <v>8.2000000000000001E-5</v>
      </c>
      <c r="F382">
        <v>8.8999999999999995E-5</v>
      </c>
    </row>
    <row r="383" spans="1:6" x14ac:dyDescent="0.25">
      <c r="A383" t="s">
        <v>392</v>
      </c>
      <c r="B383">
        <v>1324684800</v>
      </c>
      <c r="C383">
        <v>8.6000000000000003E-5</v>
      </c>
      <c r="D383">
        <v>2.8289999999999999E-3</v>
      </c>
      <c r="E383">
        <v>8.2999999999999998E-5</v>
      </c>
      <c r="F383">
        <v>8.3999999999999995E-5</v>
      </c>
    </row>
    <row r="384" spans="1:6" x14ac:dyDescent="0.25">
      <c r="A384" t="s">
        <v>393</v>
      </c>
      <c r="B384">
        <v>1325289600</v>
      </c>
      <c r="C384">
        <v>8.7000000000000001E-5</v>
      </c>
      <c r="D384">
        <v>2.7859999999999998E-3</v>
      </c>
      <c r="E384">
        <v>8.2999999999999998E-5</v>
      </c>
      <c r="F384">
        <v>8.7000000000000001E-5</v>
      </c>
    </row>
    <row r="385" spans="1:6" x14ac:dyDescent="0.25">
      <c r="A385" t="s">
        <v>394</v>
      </c>
      <c r="B385">
        <v>1325894400</v>
      </c>
      <c r="C385">
        <v>1.02E-4</v>
      </c>
      <c r="D385">
        <v>2.745E-3</v>
      </c>
      <c r="E385">
        <v>8.6000000000000003E-5</v>
      </c>
      <c r="F385">
        <v>9.6000000000000002E-5</v>
      </c>
    </row>
    <row r="386" spans="1:6" x14ac:dyDescent="0.25">
      <c r="A386" t="s">
        <v>395</v>
      </c>
      <c r="B386">
        <v>1326499200</v>
      </c>
      <c r="C386">
        <v>1.0399999999999999E-4</v>
      </c>
      <c r="D386">
        <v>2.7039999999999998E-3</v>
      </c>
      <c r="E386">
        <v>8.8999999999999995E-5</v>
      </c>
      <c r="F386">
        <v>9.8999999999999994E-5</v>
      </c>
    </row>
    <row r="387" spans="1:6" x14ac:dyDescent="0.25">
      <c r="A387" t="s">
        <v>396</v>
      </c>
      <c r="B387">
        <v>1327104000</v>
      </c>
      <c r="C387">
        <v>8.5000000000000006E-5</v>
      </c>
      <c r="D387">
        <v>2.6640000000000001E-3</v>
      </c>
      <c r="E387">
        <v>8.7999999999999998E-5</v>
      </c>
      <c r="F387">
        <v>8.8999999999999995E-5</v>
      </c>
    </row>
    <row r="388" spans="1:6" x14ac:dyDescent="0.25">
      <c r="A388" t="s">
        <v>397</v>
      </c>
      <c r="B388">
        <v>1327708800</v>
      </c>
      <c r="C388">
        <v>8.7000000000000001E-5</v>
      </c>
      <c r="D388">
        <v>2.624E-3</v>
      </c>
      <c r="E388">
        <v>8.7999999999999998E-5</v>
      </c>
      <c r="F388">
        <v>8.7000000000000001E-5</v>
      </c>
    </row>
    <row r="389" spans="1:6" x14ac:dyDescent="0.25">
      <c r="A389" t="s">
        <v>398</v>
      </c>
      <c r="B389">
        <v>1328313600</v>
      </c>
      <c r="C389">
        <v>8.7000000000000001E-5</v>
      </c>
      <c r="D389">
        <v>2.5850000000000001E-3</v>
      </c>
      <c r="E389">
        <v>8.7999999999999998E-5</v>
      </c>
      <c r="F389">
        <v>8.7999999999999998E-5</v>
      </c>
    </row>
    <row r="390" spans="1:6" x14ac:dyDescent="0.25">
      <c r="A390" t="s">
        <v>399</v>
      </c>
      <c r="B390">
        <v>1328918400</v>
      </c>
      <c r="C390">
        <v>7.7999999999999999E-5</v>
      </c>
      <c r="D390">
        <v>2.5460000000000001E-3</v>
      </c>
      <c r="E390">
        <v>8.6000000000000003E-5</v>
      </c>
      <c r="F390">
        <v>8.2000000000000001E-5</v>
      </c>
    </row>
    <row r="391" spans="1:6" x14ac:dyDescent="0.25">
      <c r="A391" t="s">
        <v>400</v>
      </c>
      <c r="B391">
        <v>1329523200</v>
      </c>
      <c r="C391">
        <v>7.7999999999999999E-5</v>
      </c>
      <c r="D391">
        <v>2.5079999999999998E-3</v>
      </c>
      <c r="E391">
        <v>8.5000000000000006E-5</v>
      </c>
      <c r="F391">
        <v>8.0000000000000007E-5</v>
      </c>
    </row>
    <row r="392" spans="1:6" x14ac:dyDescent="0.25">
      <c r="A392" t="s">
        <v>401</v>
      </c>
      <c r="B392">
        <v>1330128000</v>
      </c>
      <c r="C392">
        <v>5.1E-5</v>
      </c>
      <c r="D392">
        <v>2.47E-3</v>
      </c>
      <c r="E392">
        <v>7.8999999999999996E-5</v>
      </c>
      <c r="F392">
        <v>6.6000000000000005E-5</v>
      </c>
    </row>
    <row r="393" spans="1:6" x14ac:dyDescent="0.25">
      <c r="A393" t="s">
        <v>402</v>
      </c>
      <c r="B393">
        <v>1330732800</v>
      </c>
      <c r="C393">
        <v>9.2E-5</v>
      </c>
      <c r="D393">
        <v>2.434E-3</v>
      </c>
      <c r="E393">
        <v>8.1000000000000004E-5</v>
      </c>
      <c r="F393">
        <v>8.0000000000000007E-5</v>
      </c>
    </row>
    <row r="394" spans="1:6" x14ac:dyDescent="0.25">
      <c r="A394" t="s">
        <v>403</v>
      </c>
      <c r="B394">
        <v>1331334000</v>
      </c>
      <c r="C394">
        <v>9.0000000000000006E-5</v>
      </c>
      <c r="D394">
        <v>2.398E-3</v>
      </c>
      <c r="E394">
        <v>8.2999999999999998E-5</v>
      </c>
      <c r="F394">
        <v>8.5000000000000006E-5</v>
      </c>
    </row>
    <row r="395" spans="1:6" x14ac:dyDescent="0.25">
      <c r="A395" t="s">
        <v>404</v>
      </c>
      <c r="B395">
        <v>1331938800</v>
      </c>
      <c r="C395">
        <v>8.8999999999999995E-5</v>
      </c>
      <c r="D395">
        <v>2.362E-3</v>
      </c>
      <c r="E395">
        <v>8.3999999999999995E-5</v>
      </c>
      <c r="F395">
        <v>8.8999999999999995E-5</v>
      </c>
    </row>
    <row r="396" spans="1:6" x14ac:dyDescent="0.25">
      <c r="A396" t="s">
        <v>405</v>
      </c>
      <c r="B396">
        <v>1332543600</v>
      </c>
      <c r="C396">
        <v>1.0250000000000001E-3</v>
      </c>
      <c r="D396">
        <v>2.3419999999999999E-3</v>
      </c>
      <c r="E396">
        <v>2.41E-4</v>
      </c>
      <c r="F396">
        <v>7.5100000000000004E-4</v>
      </c>
    </row>
    <row r="397" spans="1:6" x14ac:dyDescent="0.25">
      <c r="A397" t="s">
        <v>406</v>
      </c>
      <c r="B397">
        <v>1333148400</v>
      </c>
      <c r="C397">
        <v>1.335E-3</v>
      </c>
      <c r="D397">
        <v>2.3259999999999999E-3</v>
      </c>
      <c r="E397">
        <v>4.1100000000000002E-4</v>
      </c>
      <c r="F397">
        <v>1.013E-3</v>
      </c>
    </row>
    <row r="398" spans="1:6" x14ac:dyDescent="0.25">
      <c r="A398" t="s">
        <v>407</v>
      </c>
      <c r="B398">
        <v>1333753200</v>
      </c>
      <c r="C398">
        <v>2.2000000000000001E-4</v>
      </c>
      <c r="D398">
        <v>2.2929999999999999E-3</v>
      </c>
      <c r="E398">
        <v>3.8000000000000002E-4</v>
      </c>
      <c r="F398">
        <v>5.4600000000000004E-4</v>
      </c>
    </row>
    <row r="399" spans="1:6" x14ac:dyDescent="0.25">
      <c r="A399" t="s">
        <v>408</v>
      </c>
      <c r="B399">
        <v>1334358000</v>
      </c>
      <c r="C399">
        <v>2.2499999999999999E-4</v>
      </c>
      <c r="D399">
        <v>2.2620000000000001E-3</v>
      </c>
      <c r="E399">
        <v>3.5500000000000001E-4</v>
      </c>
      <c r="F399">
        <v>3.6200000000000002E-4</v>
      </c>
    </row>
    <row r="400" spans="1:6" x14ac:dyDescent="0.25">
      <c r="A400" t="s">
        <v>409</v>
      </c>
      <c r="B400">
        <v>1334962800</v>
      </c>
      <c r="C400">
        <v>5.5999999999999999E-5</v>
      </c>
      <c r="D400">
        <v>2.2279999999999999E-3</v>
      </c>
      <c r="E400">
        <v>3.0699999999999998E-4</v>
      </c>
      <c r="F400">
        <v>1.8900000000000001E-4</v>
      </c>
    </row>
    <row r="401" spans="1:6" x14ac:dyDescent="0.25">
      <c r="A401" t="s">
        <v>410</v>
      </c>
      <c r="B401">
        <v>1335567600</v>
      </c>
      <c r="C401">
        <v>2.3E-5</v>
      </c>
      <c r="D401">
        <v>2.1940000000000002E-3</v>
      </c>
      <c r="E401">
        <v>2.6200000000000003E-4</v>
      </c>
      <c r="F401">
        <v>9.2E-5</v>
      </c>
    </row>
    <row r="402" spans="1:6" x14ac:dyDescent="0.25">
      <c r="A402" t="s">
        <v>411</v>
      </c>
      <c r="B402">
        <v>1336172400</v>
      </c>
      <c r="C402">
        <v>2.1599999999999999E-4</v>
      </c>
      <c r="D402">
        <v>2.163E-3</v>
      </c>
      <c r="E402">
        <v>2.5599999999999999E-4</v>
      </c>
      <c r="F402">
        <v>1.9900000000000001E-4</v>
      </c>
    </row>
    <row r="403" spans="1:6" x14ac:dyDescent="0.25">
      <c r="A403" t="s">
        <v>412</v>
      </c>
      <c r="B403">
        <v>1336777200</v>
      </c>
      <c r="C403">
        <v>1.224E-3</v>
      </c>
      <c r="D403">
        <v>2.1489999999999999E-3</v>
      </c>
      <c r="E403">
        <v>4.1300000000000001E-4</v>
      </c>
      <c r="F403">
        <v>8.2200000000000003E-4</v>
      </c>
    </row>
    <row r="404" spans="1:6" x14ac:dyDescent="0.25">
      <c r="A404" t="s">
        <v>413</v>
      </c>
      <c r="B404">
        <v>1337382000</v>
      </c>
      <c r="C404">
        <v>2.9999999999999997E-4</v>
      </c>
      <c r="D404">
        <v>2.1199999999999999E-3</v>
      </c>
      <c r="E404">
        <v>3.9399999999999998E-4</v>
      </c>
      <c r="F404">
        <v>5.1900000000000004E-4</v>
      </c>
    </row>
    <row r="405" spans="1:6" x14ac:dyDescent="0.25">
      <c r="A405" t="s">
        <v>414</v>
      </c>
      <c r="B405">
        <v>1337986800</v>
      </c>
      <c r="C405">
        <v>4.0099999999999999E-4</v>
      </c>
      <c r="D405">
        <v>2.0929999999999998E-3</v>
      </c>
      <c r="E405">
        <v>3.9399999999999998E-4</v>
      </c>
      <c r="F405">
        <v>4.3100000000000001E-4</v>
      </c>
    </row>
    <row r="406" spans="1:6" x14ac:dyDescent="0.25">
      <c r="A406" t="s">
        <v>415</v>
      </c>
      <c r="B406">
        <v>1338591600</v>
      </c>
      <c r="C406">
        <v>9.1000000000000003E-5</v>
      </c>
      <c r="D406">
        <v>2.0630000000000002E-3</v>
      </c>
      <c r="E406">
        <v>3.4600000000000001E-4</v>
      </c>
      <c r="F406">
        <v>2.31E-4</v>
      </c>
    </row>
    <row r="407" spans="1:6" x14ac:dyDescent="0.25">
      <c r="A407" t="s">
        <v>416</v>
      </c>
      <c r="B407">
        <v>1339196400</v>
      </c>
      <c r="C407">
        <v>9.2E-5</v>
      </c>
      <c r="D407">
        <v>2.032E-3</v>
      </c>
      <c r="E407">
        <v>3.0499999999999999E-4</v>
      </c>
      <c r="F407">
        <v>1.4999999999999999E-4</v>
      </c>
    </row>
    <row r="408" spans="1:6" x14ac:dyDescent="0.25">
      <c r="A408" t="s">
        <v>417</v>
      </c>
      <c r="B408">
        <v>1339801200</v>
      </c>
      <c r="C408">
        <v>8.6000000000000003E-5</v>
      </c>
      <c r="D408">
        <v>2.0019999999999999E-3</v>
      </c>
      <c r="E408">
        <v>2.7E-4</v>
      </c>
      <c r="F408">
        <v>1.1400000000000001E-4</v>
      </c>
    </row>
    <row r="409" spans="1:6" x14ac:dyDescent="0.25">
      <c r="A409" t="s">
        <v>418</v>
      </c>
      <c r="B409">
        <v>1340406000</v>
      </c>
      <c r="C409">
        <v>5.5999999999999999E-5</v>
      </c>
      <c r="D409">
        <v>1.9719999999999998E-3</v>
      </c>
      <c r="E409">
        <v>2.3499999999999999E-4</v>
      </c>
      <c r="F409">
        <v>8.0000000000000007E-5</v>
      </c>
    </row>
    <row r="410" spans="1:6" x14ac:dyDescent="0.25">
      <c r="A410" t="s">
        <v>419</v>
      </c>
      <c r="B410">
        <v>1341010800</v>
      </c>
      <c r="C410">
        <v>5.3999999999999998E-5</v>
      </c>
      <c r="D410">
        <v>1.9430000000000001E-3</v>
      </c>
      <c r="E410">
        <v>2.0599999999999999E-4</v>
      </c>
      <c r="F410">
        <v>6.3999999999999997E-5</v>
      </c>
    </row>
    <row r="411" spans="1:6" x14ac:dyDescent="0.25">
      <c r="A411" t="s">
        <v>420</v>
      </c>
      <c r="B411">
        <v>1341615600</v>
      </c>
      <c r="C411">
        <v>6.3E-5</v>
      </c>
      <c r="D411">
        <v>1.9139999999999999E-3</v>
      </c>
      <c r="E411">
        <v>1.83E-4</v>
      </c>
      <c r="F411">
        <v>6.3999999999999997E-5</v>
      </c>
    </row>
    <row r="412" spans="1:6" x14ac:dyDescent="0.25">
      <c r="A412" t="s">
        <v>423</v>
      </c>
      <c r="B412">
        <v>1342220400</v>
      </c>
      <c r="C412">
        <v>8.8999999999999995E-5</v>
      </c>
      <c r="D412">
        <v>1.8860000000000001E-3</v>
      </c>
      <c r="E412">
        <v>1.6799999999999999E-4</v>
      </c>
      <c r="F412">
        <v>7.8999999999999996E-5</v>
      </c>
    </row>
    <row r="413" spans="1:6" x14ac:dyDescent="0.25">
      <c r="A413" t="s">
        <v>424</v>
      </c>
      <c r="B413">
        <v>1342305901</v>
      </c>
      <c r="C413">
        <v>5.3999999999999998E-5</v>
      </c>
      <c r="D413">
        <v>1.882E-3</v>
      </c>
      <c r="E413">
        <v>1.65E-4</v>
      </c>
      <c r="F413">
        <v>7.6000000000000004E-5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7"/>
  <sheetViews>
    <sheetView topLeftCell="A31" workbookViewId="0"/>
    <sheetView topLeftCell="A30" workbookViewId="1">
      <selection activeCell="C53" sqref="C53"/>
    </sheetView>
  </sheetViews>
  <sheetFormatPr defaultColWidth="8.85546875" defaultRowHeight="15" x14ac:dyDescent="0.25"/>
  <cols>
    <col min="1" max="1" width="13.85546875" customWidth="1"/>
    <col min="2" max="2" width="12.85546875" customWidth="1"/>
    <col min="4" max="5" width="12" bestFit="1" customWidth="1"/>
    <col min="6" max="7" width="10.42578125" customWidth="1"/>
    <col min="8" max="10" width="12" bestFit="1" customWidth="1"/>
    <col min="15" max="15" width="12" bestFit="1" customWidth="1"/>
  </cols>
  <sheetData>
    <row r="1" spans="1:17" x14ac:dyDescent="0.25">
      <c r="A1" t="s">
        <v>516</v>
      </c>
    </row>
    <row r="3" spans="1:17" x14ac:dyDescent="0.25">
      <c r="A3" t="s">
        <v>517</v>
      </c>
    </row>
    <row r="5" spans="1:17" x14ac:dyDescent="0.25">
      <c r="A5" t="s">
        <v>518</v>
      </c>
      <c r="B5" s="4">
        <v>39367</v>
      </c>
    </row>
    <row r="6" spans="1:17" x14ac:dyDescent="0.25">
      <c r="A6" t="s">
        <v>519</v>
      </c>
      <c r="B6" s="4">
        <v>39729</v>
      </c>
    </row>
    <row r="7" spans="1:17" x14ac:dyDescent="0.25">
      <c r="A7" t="s">
        <v>520</v>
      </c>
      <c r="B7" s="4">
        <v>40051</v>
      </c>
    </row>
    <row r="8" spans="1:17" x14ac:dyDescent="0.25">
      <c r="A8" t="s">
        <v>521</v>
      </c>
      <c r="B8" s="4">
        <v>40402</v>
      </c>
    </row>
    <row r="9" spans="1:17" x14ac:dyDescent="0.25">
      <c r="B9" s="4"/>
      <c r="D9" t="s">
        <v>461</v>
      </c>
      <c r="E9" t="s">
        <v>525</v>
      </c>
      <c r="F9" t="s">
        <v>526</v>
      </c>
      <c r="G9" t="s">
        <v>527</v>
      </c>
      <c r="H9" t="s">
        <v>544</v>
      </c>
      <c r="I9" t="s">
        <v>545</v>
      </c>
      <c r="J9" t="s">
        <v>553</v>
      </c>
      <c r="K9" t="s">
        <v>545</v>
      </c>
      <c r="N9" t="s">
        <v>569</v>
      </c>
      <c r="O9" t="s">
        <v>545</v>
      </c>
      <c r="P9" t="s">
        <v>545</v>
      </c>
      <c r="Q9" t="s">
        <v>680</v>
      </c>
    </row>
    <row r="10" spans="1:17" x14ac:dyDescent="0.25">
      <c r="D10" t="s">
        <v>481</v>
      </c>
      <c r="E10" t="s">
        <v>481</v>
      </c>
      <c r="F10" t="s">
        <v>481</v>
      </c>
      <c r="G10" t="s">
        <v>481</v>
      </c>
      <c r="H10" t="s">
        <v>481</v>
      </c>
      <c r="I10" t="s">
        <v>481</v>
      </c>
      <c r="J10" t="s">
        <v>481</v>
      </c>
      <c r="K10" t="s">
        <v>481</v>
      </c>
      <c r="N10" t="s">
        <v>481</v>
      </c>
      <c r="O10" t="s">
        <v>481</v>
      </c>
      <c r="P10" t="s">
        <v>583</v>
      </c>
      <c r="Q10" t="s">
        <v>681</v>
      </c>
    </row>
    <row r="11" spans="1:17" x14ac:dyDescent="0.25">
      <c r="A11" s="2" t="s">
        <v>522</v>
      </c>
      <c r="B11" s="2" t="s">
        <v>523</v>
      </c>
      <c r="E11" s="8">
        <v>0.01</v>
      </c>
      <c r="G11" s="8" t="s">
        <v>528</v>
      </c>
    </row>
    <row r="12" spans="1:17" x14ac:dyDescent="0.25">
      <c r="A12" s="6">
        <v>39367</v>
      </c>
      <c r="B12" s="6">
        <v>39729</v>
      </c>
      <c r="D12" s="7">
        <v>2.96E+20</v>
      </c>
      <c r="E12" s="3">
        <f>D12*0.01</f>
        <v>2.96E+18</v>
      </c>
      <c r="F12">
        <v>2.684E+20</v>
      </c>
      <c r="G12" s="3">
        <f>SQRT((0.01*BBMData!E300)^2+(0.01*BBMData!F300)^2)</f>
        <v>2.1296733586654633E+18</v>
      </c>
    </row>
    <row r="13" spans="1:17" x14ac:dyDescent="0.25">
      <c r="A13" s="6">
        <v>39367</v>
      </c>
      <c r="B13" s="6">
        <v>40051</v>
      </c>
      <c r="D13" s="7">
        <v>5.79E+20</v>
      </c>
      <c r="E13" s="3">
        <f t="shared" ref="E13:E14" si="0">D13*0.01</f>
        <v>5.79E+18</v>
      </c>
      <c r="F13">
        <v>5.25E+20</v>
      </c>
      <c r="G13" s="3">
        <f>SQRT((0.01*BBMData!E301)^2+(0.01*BBMData!F301)^2)</f>
        <v>4.2194595618468823E+18</v>
      </c>
    </row>
    <row r="14" spans="1:17" x14ac:dyDescent="0.25">
      <c r="A14" s="6">
        <v>39367</v>
      </c>
      <c r="B14" s="6">
        <v>40402</v>
      </c>
      <c r="D14" s="7">
        <v>9.87E+20</v>
      </c>
      <c r="E14" s="3">
        <f t="shared" si="0"/>
        <v>9.87E+18</v>
      </c>
      <c r="F14">
        <v>9.06E+20</v>
      </c>
      <c r="G14" s="3">
        <f>SQRT((0.01*BBMData!E302)^2+(0.01*BBMData!F302)^2)</f>
        <v>7.389892593978452E+18</v>
      </c>
    </row>
    <row r="15" spans="1:17" x14ac:dyDescent="0.25">
      <c r="A15" s="2"/>
      <c r="B15" s="2"/>
    </row>
    <row r="16" spans="1:17" x14ac:dyDescent="0.25">
      <c r="A16" s="6">
        <v>39367</v>
      </c>
      <c r="B16" s="6">
        <v>39729</v>
      </c>
      <c r="D16" s="7">
        <v>2.96E+20</v>
      </c>
      <c r="E16" s="3">
        <f t="shared" ref="E16:E18" si="1">D16*0.01</f>
        <v>2.96E+18</v>
      </c>
      <c r="F16">
        <v>2.684E+20</v>
      </c>
      <c r="G16" s="3">
        <f>G12</f>
        <v>2.1296733586654633E+18</v>
      </c>
    </row>
    <row r="17" spans="1:18" x14ac:dyDescent="0.25">
      <c r="A17" s="6">
        <v>39729</v>
      </c>
      <c r="B17" s="6">
        <v>40051</v>
      </c>
      <c r="D17" s="3">
        <f>D13-D16</f>
        <v>2.83E+20</v>
      </c>
      <c r="E17" s="3">
        <f t="shared" si="1"/>
        <v>2.83E+18</v>
      </c>
      <c r="F17">
        <v>2.566E+20</v>
      </c>
      <c r="G17" s="3">
        <f>SQRT(G12^2+G13^2)</f>
        <v>4.7264519048299346E+18</v>
      </c>
    </row>
    <row r="18" spans="1:18" x14ac:dyDescent="0.25">
      <c r="A18" s="6">
        <v>40051</v>
      </c>
      <c r="B18" s="6">
        <v>40402</v>
      </c>
      <c r="D18" s="3">
        <f>D14-D13</f>
        <v>4.08E+20</v>
      </c>
      <c r="E18" s="3">
        <f t="shared" si="1"/>
        <v>4.08E+18</v>
      </c>
      <c r="F18">
        <v>3.81E+20</v>
      </c>
      <c r="G18" s="3">
        <f>SQRT(G13^2+G14^2)</f>
        <v>8.5096622462115768E+18</v>
      </c>
      <c r="H18" s="3">
        <f>Notes!C29</f>
        <v>3.3868259892E+18</v>
      </c>
      <c r="I18" s="3">
        <f>H18*0.1</f>
        <v>3.3868259892E+17</v>
      </c>
      <c r="J18" s="3">
        <f>1000000000000*Notes!C37</f>
        <v>3.0093818937313414E+17</v>
      </c>
      <c r="K18" s="3">
        <f>0.3*J18</f>
        <v>9.028145681194024E+16</v>
      </c>
      <c r="N18" s="3">
        <f>D18-F18-H18-J18</f>
        <v>2.3312235821426868E+19</v>
      </c>
      <c r="O18">
        <f>SQRT(E18^2+G18^2+I18^2+K18^2)</f>
        <v>9.4437073328674243E+18</v>
      </c>
    </row>
    <row r="19" spans="1:18" x14ac:dyDescent="0.25">
      <c r="M19" t="s">
        <v>570</v>
      </c>
      <c r="N19" s="3">
        <f>N18/D18</f>
        <v>5.7137832895654092E-2</v>
      </c>
      <c r="O19" s="3">
        <f>O18/N18</f>
        <v>0.40509659413223131</v>
      </c>
    </row>
    <row r="20" spans="1:18" x14ac:dyDescent="0.25">
      <c r="G20" s="3"/>
    </row>
    <row r="21" spans="1:18" x14ac:dyDescent="0.25">
      <c r="A21" t="s">
        <v>678</v>
      </c>
      <c r="D21" t="s">
        <v>679</v>
      </c>
    </row>
    <row r="22" spans="1:18" x14ac:dyDescent="0.25">
      <c r="A22" s="6">
        <v>39367</v>
      </c>
      <c r="B22" s="6">
        <v>39729</v>
      </c>
      <c r="D22" s="15">
        <f>SUM(BBMData!D60:D111)</f>
        <v>2.9609417999999998E+20</v>
      </c>
      <c r="E22" s="15">
        <f t="shared" ref="E22:E25" si="2">D22*0.01</f>
        <v>2.9609418E+18</v>
      </c>
      <c r="F22" s="15">
        <f>SUM(BBMData!M60:M111)</f>
        <v>2.6811143704950001E+20</v>
      </c>
      <c r="G22">
        <f>SQRT((0.01*BBMData!E300)^2+(0.01*BBMData!F300)^2)</f>
        <v>2.1296733586654633E+18</v>
      </c>
      <c r="H22" s="15">
        <f>SUM(BBMData!L60:L111)</f>
        <v>3.0966589514541332E+18</v>
      </c>
      <c r="I22" s="15">
        <f t="shared" ref="I22:I29" si="3">H22*0.1</f>
        <v>3.0966589514541331E+17</v>
      </c>
      <c r="J22" s="15">
        <f>Notes!C4*Notes!$C$36*1000000000000*SUM(InjAreaLoss!E60:E111)</f>
        <v>1.0600732198208959E+18</v>
      </c>
      <c r="K22" s="15">
        <f t="shared" ref="K22:K25" si="4">0.3*J22</f>
        <v>3.1802196594626874E+17</v>
      </c>
      <c r="N22" s="15">
        <f t="shared" ref="N22:N24" si="5">D22-F22-H22-J22</f>
        <v>2.3826010779224945E+19</v>
      </c>
      <c r="O22" s="14">
        <f t="shared" ref="O22:O24" si="6">SQRT(E22^2+G22^2+I22^2+K22^2)</f>
        <v>3.6741959521829012E+18</v>
      </c>
      <c r="P22" s="15">
        <f>O22/N22</f>
        <v>0.15420944723934277</v>
      </c>
      <c r="Q22" s="15">
        <f>N22/D22</f>
        <v>8.0467676802107174E-2</v>
      </c>
    </row>
    <row r="23" spans="1:18" x14ac:dyDescent="0.25">
      <c r="A23" s="6">
        <v>39367</v>
      </c>
      <c r="B23" s="6">
        <v>40051</v>
      </c>
      <c r="D23" s="15">
        <f>SUM(BBMData!D60:D157)</f>
        <v>5.79074677139E+20</v>
      </c>
      <c r="E23" s="15">
        <f t="shared" si="2"/>
        <v>5.7907467713900001E+18</v>
      </c>
      <c r="F23" s="15">
        <f>SUM(BBMData!M60:M157)</f>
        <v>5.2490043704949998E+20</v>
      </c>
      <c r="G23">
        <f>SQRT((0.01*BBMData!E301)^2+(0.01*BBMData!F301)^2)</f>
        <v>4.2194595618468823E+18</v>
      </c>
      <c r="H23" s="15">
        <f>SUM(BBMData!L60:L157)</f>
        <v>4.9410309518287043E+18</v>
      </c>
      <c r="I23" s="15">
        <f t="shared" si="3"/>
        <v>4.9410309518287046E+17</v>
      </c>
      <c r="J23" s="15">
        <f>Notes!C4*Notes!$C$36*1000000000000*SUM(InjAreaLoss!E60:E157)</f>
        <v>1.3520159570149258E+18</v>
      </c>
      <c r="K23" s="15">
        <f t="shared" si="4"/>
        <v>4.0560478710447776E+17</v>
      </c>
      <c r="N23" s="15">
        <f t="shared" si="5"/>
        <v>4.7881193180656394E+19</v>
      </c>
      <c r="O23" s="14">
        <f t="shared" si="6"/>
        <v>7.1934164537037722E+18</v>
      </c>
      <c r="P23" s="15">
        <f t="shared" ref="P23:P24" si="7">O23/N23</f>
        <v>0.15023469499941061</v>
      </c>
      <c r="Q23" s="15">
        <f t="shared" ref="Q23:Q24" si="8">N23/D23</f>
        <v>8.2685696803770067E-2</v>
      </c>
    </row>
    <row r="24" spans="1:18" x14ac:dyDescent="0.25">
      <c r="A24" s="6">
        <v>39367</v>
      </c>
      <c r="B24" s="6">
        <v>40402</v>
      </c>
      <c r="D24" s="15">
        <f>SUM(BBMData!D60:D208)</f>
        <v>9.8243076113900031E+20</v>
      </c>
      <c r="E24" s="15">
        <f t="shared" si="2"/>
        <v>9.8243076113900032E+18</v>
      </c>
      <c r="F24" s="15">
        <f>SUM(BBMData!M60:M208)</f>
        <v>9.0504951714012987E+20</v>
      </c>
      <c r="G24">
        <f>SQRT((0.01*BBMData!E302)^2+(0.01*BBMData!F302)^2)</f>
        <v>7.389892593978452E+18</v>
      </c>
      <c r="H24" s="15">
        <f>SUM(BBMData!L60:L208)</f>
        <v>8.3278569410287022E+18</v>
      </c>
      <c r="I24" s="15">
        <f t="shared" si="3"/>
        <v>8.3278569410287027E+17</v>
      </c>
      <c r="J24" s="15">
        <f>Notes!C4*Notes!$C$36*1000000000000*SUM(InjAreaLoss!E60:E208)</f>
        <v>1.6529541463880599E+18</v>
      </c>
      <c r="K24" s="15">
        <f t="shared" si="4"/>
        <v>4.9588624391641798E+17</v>
      </c>
      <c r="N24" s="15">
        <f t="shared" si="5"/>
        <v>6.7400432911453676E+19</v>
      </c>
      <c r="O24" s="14">
        <f t="shared" si="6"/>
        <v>1.2331543608687481E+19</v>
      </c>
      <c r="P24" s="15">
        <f t="shared" si="7"/>
        <v>0.18295941251427664</v>
      </c>
      <c r="Q24" s="15">
        <f t="shared" si="8"/>
        <v>6.8605784323479108E-2</v>
      </c>
    </row>
    <row r="25" spans="1:18" x14ac:dyDescent="0.25">
      <c r="A25" s="6">
        <v>39367</v>
      </c>
      <c r="B25" s="38">
        <v>40897</v>
      </c>
      <c r="D25" s="15">
        <f>SUM(BBMData!D60:D279)</f>
        <v>1.4512229611390008E+21</v>
      </c>
      <c r="E25" s="15">
        <f t="shared" si="2"/>
        <v>1.4512229611390009E+19</v>
      </c>
      <c r="F25" s="14">
        <f>SUM(BBMData!M60:M279)</f>
        <v>1.3468829061401294E+21</v>
      </c>
      <c r="G25" s="14">
        <f>SQRT((0.01*BBMData!E303)^2+(0.01*BBMData!F303)^2)</f>
        <v>1.1038328115596351E+19</v>
      </c>
      <c r="H25" s="15">
        <f>SUM(BBMData!L60:L279)</f>
        <v>9.2444907507265454E+18</v>
      </c>
      <c r="I25" s="15">
        <f t="shared" si="3"/>
        <v>9.2444907507265459E+17</v>
      </c>
      <c r="J25" s="15">
        <f>Notes!C4*Notes!$C$36*1000000000000*SUM(InjAreaLoss!E60:E279)</f>
        <v>2.1390181855522388E+18</v>
      </c>
      <c r="K25" s="15">
        <f t="shared" si="4"/>
        <v>6.4170545566567168E+17</v>
      </c>
    </row>
    <row r="26" spans="1:18" x14ac:dyDescent="0.25">
      <c r="A26" s="6">
        <v>39367</v>
      </c>
      <c r="B26" s="6">
        <v>39729</v>
      </c>
      <c r="D26" s="15">
        <f>D22</f>
        <v>2.9609417999999998E+20</v>
      </c>
      <c r="E26" s="15">
        <f t="shared" ref="E26:E29" si="9">D26*0.01</f>
        <v>2.9609418E+18</v>
      </c>
      <c r="F26" s="15">
        <f>F22</f>
        <v>2.6811143704950001E+20</v>
      </c>
      <c r="G26" s="15">
        <f>G22</f>
        <v>2.1296733586654633E+18</v>
      </c>
      <c r="H26" s="15">
        <f>H22</f>
        <v>3.0966589514541332E+18</v>
      </c>
      <c r="I26" s="15">
        <f t="shared" si="3"/>
        <v>3.0966589514541331E+17</v>
      </c>
      <c r="J26" s="15">
        <f>J22</f>
        <v>1.0600732198208959E+18</v>
      </c>
      <c r="K26" s="15">
        <f t="shared" ref="K26:K29" si="10">0.3*J26</f>
        <v>3.1802196594626874E+17</v>
      </c>
      <c r="N26" s="15">
        <f t="shared" ref="N26:N28" si="11">D26-F26-H26-J26</f>
        <v>2.3826010779224945E+19</v>
      </c>
      <c r="O26" s="14">
        <f t="shared" ref="O26:O28" si="12">SQRT(E26^2+G26^2+I26^2+K26^2)</f>
        <v>3.6741959521829012E+18</v>
      </c>
      <c r="P26" s="15">
        <f t="shared" ref="P26:P28" si="13">O26/N26</f>
        <v>0.15420944723934277</v>
      </c>
      <c r="Q26" s="15">
        <f t="shared" ref="Q26:Q28" si="14">N26/D26</f>
        <v>8.0467676802107174E-2</v>
      </c>
    </row>
    <row r="27" spans="1:18" x14ac:dyDescent="0.25">
      <c r="A27" s="6">
        <v>39729</v>
      </c>
      <c r="B27" s="6">
        <v>40051</v>
      </c>
      <c r="D27" s="15">
        <f>D23-D22</f>
        <v>2.8298049713900002E+20</v>
      </c>
      <c r="E27" s="15">
        <f t="shared" si="9"/>
        <v>2.8298049713900001E+18</v>
      </c>
      <c r="F27" s="15">
        <f>F23-F22</f>
        <v>2.5678899999999997E+20</v>
      </c>
      <c r="G27">
        <f>SQRT(G22^2+G23^2)</f>
        <v>4.7264519048299346E+18</v>
      </c>
      <c r="H27" s="15">
        <f>H23-H22</f>
        <v>1.844372000374571E+18</v>
      </c>
      <c r="I27" s="15">
        <f t="shared" si="3"/>
        <v>1.8443720003745712E+17</v>
      </c>
      <c r="J27" s="15">
        <f>J23-J22</f>
        <v>2.9194273719402995E+17</v>
      </c>
      <c r="K27" s="15">
        <f t="shared" si="10"/>
        <v>8.7582821158208976E+16</v>
      </c>
      <c r="N27" s="15">
        <f t="shared" si="11"/>
        <v>2.405518240143145E+19</v>
      </c>
      <c r="O27" s="14">
        <f t="shared" si="12"/>
        <v>5.5126066081386363E+18</v>
      </c>
      <c r="P27" s="15">
        <f t="shared" si="13"/>
        <v>0.2291650304763683</v>
      </c>
      <c r="Q27" s="15">
        <f t="shared" si="14"/>
        <v>8.5006502725930064E-2</v>
      </c>
    </row>
    <row r="28" spans="1:18" x14ac:dyDescent="0.25">
      <c r="A28" s="6">
        <v>40051</v>
      </c>
      <c r="B28" s="6">
        <v>40402</v>
      </c>
      <c r="D28" s="15">
        <f>D24-D23</f>
        <v>4.0335608400000031E+20</v>
      </c>
      <c r="E28" s="15">
        <f t="shared" si="9"/>
        <v>4.0335608400000031E+18</v>
      </c>
      <c r="F28" s="15">
        <f>F24-F23</f>
        <v>3.801490800906299E+20</v>
      </c>
      <c r="G28">
        <f>SQRT(G23^2+G24^2)</f>
        <v>8.5096622462115768E+18</v>
      </c>
      <c r="H28" s="15">
        <f>H24-H23</f>
        <v>3.386825989199998E+18</v>
      </c>
      <c r="I28" s="15">
        <f t="shared" si="3"/>
        <v>3.3868259891999981E+17</v>
      </c>
      <c r="J28" s="15">
        <f>J24-J23</f>
        <v>3.0093818937313408E+17</v>
      </c>
      <c r="K28" s="15">
        <f t="shared" si="10"/>
        <v>9.0281456811940224E+16</v>
      </c>
      <c r="N28" s="15">
        <f t="shared" si="11"/>
        <v>1.9519239730797281E+19</v>
      </c>
      <c r="O28" s="14">
        <f t="shared" si="12"/>
        <v>9.4237371163904758E+18</v>
      </c>
      <c r="P28" s="15">
        <f t="shared" si="13"/>
        <v>0.48279222174426129</v>
      </c>
      <c r="Q28" s="15">
        <f t="shared" si="14"/>
        <v>4.8392079616672565E-2</v>
      </c>
    </row>
    <row r="29" spans="1:18" x14ac:dyDescent="0.25">
      <c r="A29" s="6">
        <v>40402</v>
      </c>
      <c r="B29" s="38">
        <v>40897</v>
      </c>
      <c r="D29" s="15">
        <f>D25-D24</f>
        <v>4.6879220000000049E+20</v>
      </c>
      <c r="E29" s="15">
        <f t="shared" si="9"/>
        <v>4.6879220000000051E+18</v>
      </c>
      <c r="F29" s="15">
        <f>F25-F24</f>
        <v>4.4183338899999949E+20</v>
      </c>
      <c r="G29" s="14">
        <f>SQRT(G24^2+G25^2)</f>
        <v>1.3283644083537562E+19</v>
      </c>
      <c r="H29" s="15">
        <f>H25-H24</f>
        <v>9.166338096978432E+17</v>
      </c>
      <c r="I29" s="15">
        <f t="shared" si="3"/>
        <v>9.166338096978432E+16</v>
      </c>
      <c r="J29" s="15">
        <f>J25-J24</f>
        <v>4.8606403916417894E+17</v>
      </c>
      <c r="K29" s="15">
        <f t="shared" si="10"/>
        <v>1.4581921174925366E+17</v>
      </c>
      <c r="N29" s="15">
        <f t="shared" ref="N29" si="15">D29-F29-H29-J29</f>
        <v>2.5556113151138984E+19</v>
      </c>
      <c r="O29" s="14">
        <f t="shared" ref="O29" si="16">SQRT(E29^2+G29^2+I29^2+K29^2)</f>
        <v>1.4087635650956923E+19</v>
      </c>
      <c r="P29" s="15">
        <f t="shared" ref="P29" si="17">O29/N29</f>
        <v>0.5512432805271511</v>
      </c>
      <c r="Q29" s="15">
        <f t="shared" ref="Q29" si="18">N29/D29</f>
        <v>5.4514800270010801E-2</v>
      </c>
    </row>
    <row r="30" spans="1:18" x14ac:dyDescent="0.25">
      <c r="A30" t="s">
        <v>716</v>
      </c>
    </row>
    <row r="31" spans="1:18" x14ac:dyDescent="0.25">
      <c r="B31" t="s">
        <v>682</v>
      </c>
      <c r="D31" t="s">
        <v>683</v>
      </c>
      <c r="L31" s="24">
        <v>6717.2863509999997</v>
      </c>
      <c r="N31" s="15" t="s">
        <v>882</v>
      </c>
      <c r="Q31" s="15">
        <f>SUM(BLMLossSum!W155:W207)</f>
        <v>2.2964136555720707E+18</v>
      </c>
      <c r="R31" s="15">
        <f>Q31/N28</f>
        <v>0.11764872439928128</v>
      </c>
    </row>
    <row r="32" spans="1:18" x14ac:dyDescent="0.25">
      <c r="B32" t="s">
        <v>684</v>
      </c>
      <c r="D32" t="s">
        <v>693</v>
      </c>
      <c r="L32" s="15">
        <f>L31/N28</f>
        <v>3.441366796884781E-16</v>
      </c>
      <c r="N32" t="s">
        <v>883</v>
      </c>
      <c r="Q32" s="15">
        <f>L31/(N28-Q31)</f>
        <v>3.9002230654019782E-16</v>
      </c>
      <c r="R32" s="15"/>
    </row>
    <row r="33" spans="1:12" s="14" customFormat="1" x14ac:dyDescent="0.25">
      <c r="L33" s="15"/>
    </row>
    <row r="34" spans="1:12" x14ac:dyDescent="0.25">
      <c r="D34" t="s">
        <v>524</v>
      </c>
      <c r="E34" t="s">
        <v>687</v>
      </c>
      <c r="F34" t="s">
        <v>688</v>
      </c>
    </row>
    <row r="35" spans="1:12" x14ac:dyDescent="0.25">
      <c r="A35" t="s">
        <v>685</v>
      </c>
      <c r="B35" t="s">
        <v>7</v>
      </c>
      <c r="C35" t="s">
        <v>686</v>
      </c>
      <c r="D35" t="s">
        <v>481</v>
      </c>
      <c r="E35" t="s">
        <v>537</v>
      </c>
      <c r="F35" t="s">
        <v>619</v>
      </c>
      <c r="G35" t="s">
        <v>694</v>
      </c>
    </row>
    <row r="36" spans="1:12" x14ac:dyDescent="0.25">
      <c r="C36" s="14" t="s">
        <v>683</v>
      </c>
      <c r="I36">
        <f>AVERAGE(C37,C39)</f>
        <v>1207.3741030000001</v>
      </c>
    </row>
    <row r="37" spans="1:12" x14ac:dyDescent="0.25">
      <c r="A37" s="24" t="s">
        <v>689</v>
      </c>
      <c r="B37" s="24" t="s">
        <v>601</v>
      </c>
      <c r="C37" s="24">
        <v>1271.9678349999999</v>
      </c>
      <c r="D37" s="25">
        <f>C37/$L$32</f>
        <v>3.696112359052862E+18</v>
      </c>
      <c r="E37" s="24">
        <f>Notes!C4*SUM('301'!C158:C208)</f>
        <v>815653.23840000026</v>
      </c>
      <c r="F37" s="25">
        <f>D37/E37</f>
        <v>4531475123305.1201</v>
      </c>
      <c r="G37" s="31">
        <f>1/F37</f>
        <v>2.2067869132880297E-13</v>
      </c>
      <c r="H37" s="15"/>
      <c r="I37">
        <f>C37/$I$36</f>
        <v>1.0534993518906044</v>
      </c>
    </row>
    <row r="38" spans="1:12" x14ac:dyDescent="0.25">
      <c r="A38" s="24" t="s">
        <v>690</v>
      </c>
      <c r="B38" s="24" t="s">
        <v>602</v>
      </c>
      <c r="C38" s="24">
        <v>2401.2010479999999</v>
      </c>
      <c r="D38" s="25">
        <f t="shared" ref="D38:D40" si="19">C38/$L$32</f>
        <v>6.9774632863129631E+18</v>
      </c>
      <c r="E38" s="24">
        <f>Notes!C4*SUM('303'!C158:C208)</f>
        <v>2159542.4256000002</v>
      </c>
      <c r="F38" s="25">
        <f t="shared" ref="F38:F40" si="20">D38/E38</f>
        <v>3230991530242.5083</v>
      </c>
      <c r="G38" s="31">
        <f t="shared" ref="G38:G40" si="21">1/F38</f>
        <v>3.0950251359060142E-13</v>
      </c>
      <c r="I38" s="14">
        <f t="shared" ref="I38:I40" si="22">C38/$I$36</f>
        <v>1.9887796516702327</v>
      </c>
    </row>
    <row r="39" spans="1:12" x14ac:dyDescent="0.25">
      <c r="A39" s="24" t="s">
        <v>691</v>
      </c>
      <c r="B39" s="24" t="s">
        <v>603</v>
      </c>
      <c r="C39" s="24">
        <v>1142.7803710000001</v>
      </c>
      <c r="D39" s="25">
        <f t="shared" si="19"/>
        <v>3.320716559578816E+18</v>
      </c>
      <c r="E39" s="24">
        <f>Notes!C4*SUM('307'!C158:C208)</f>
        <v>700322.11200000008</v>
      </c>
      <c r="F39" s="25">
        <f t="shared" si="20"/>
        <v>4741698859251.2354</v>
      </c>
      <c r="G39" s="31">
        <f t="shared" si="21"/>
        <v>2.1089487748657041E-13</v>
      </c>
      <c r="I39" s="14">
        <f>C39/$I$36</f>
        <v>0.94650064810939538</v>
      </c>
    </row>
    <row r="40" spans="1:12" x14ac:dyDescent="0.25">
      <c r="A40" s="24" t="s">
        <v>692</v>
      </c>
      <c r="B40" s="24" t="s">
        <v>604</v>
      </c>
      <c r="C40" s="24">
        <v>1901.3370970000001</v>
      </c>
      <c r="D40" s="25">
        <f t="shared" si="19"/>
        <v>5.5249475258526413E+18</v>
      </c>
      <c r="E40" s="24">
        <f>Notes!C4*SUM('309'!C158:C208)</f>
        <v>845611.40160000033</v>
      </c>
      <c r="F40" s="25">
        <f t="shared" si="20"/>
        <v>6533671986208.7529</v>
      </c>
      <c r="G40" s="31">
        <f t="shared" si="21"/>
        <v>1.5305329103003574E-13</v>
      </c>
      <c r="I40" s="14">
        <f t="shared" si="22"/>
        <v>1.5747704810594234</v>
      </c>
    </row>
    <row r="41" spans="1:12" x14ac:dyDescent="0.25">
      <c r="C41">
        <f>SUM(C37:C40)</f>
        <v>6717.2863510000006</v>
      </c>
      <c r="D41" s="14">
        <f>SUM(D37:D40)</f>
        <v>1.9519239730797281E+19</v>
      </c>
    </row>
    <row r="43" spans="1:12" x14ac:dyDescent="0.25">
      <c r="A43" s="27" t="s">
        <v>717</v>
      </c>
      <c r="H43" t="s">
        <v>736</v>
      </c>
    </row>
    <row r="44" spans="1:12" x14ac:dyDescent="0.25">
      <c r="A44" s="14"/>
      <c r="C44" t="s">
        <v>721</v>
      </c>
      <c r="D44" t="s">
        <v>722</v>
      </c>
      <c r="E44" t="s">
        <v>537</v>
      </c>
      <c r="F44" t="s">
        <v>619</v>
      </c>
      <c r="G44" t="s">
        <v>694</v>
      </c>
      <c r="H44" s="14" t="s">
        <v>721</v>
      </c>
      <c r="J44" s="15">
        <f>AVERAGE(C45:C48)</f>
        <v>10.131301508319929</v>
      </c>
    </row>
    <row r="45" spans="1:12" x14ac:dyDescent="0.25">
      <c r="A45" s="24" t="s">
        <v>689</v>
      </c>
      <c r="B45" s="24" t="s">
        <v>601</v>
      </c>
      <c r="C45" s="30">
        <f>C53*10000*Notes!C4*LN(2)*SUM('301'!C158:C208)/Analysis!C52</f>
        <v>11.733655310008309</v>
      </c>
      <c r="D45" s="31">
        <f>C45/$C$50</f>
        <v>5.6515944848376893E+18</v>
      </c>
      <c r="E45" s="30">
        <f>E37</f>
        <v>815653.23840000026</v>
      </c>
      <c r="F45" s="25">
        <f t="shared" ref="F45:F48" si="23">D45/E45</f>
        <v>6928918097504.2246</v>
      </c>
      <c r="G45" s="31">
        <f t="shared" ref="G45:G48" si="24">1/F45</f>
        <v>1.4432267576668239E-13</v>
      </c>
      <c r="H45">
        <f>C53*10000*'301'!D208</f>
        <v>10.077760000000001</v>
      </c>
      <c r="J45" s="15">
        <f>C45/$J$44</f>
        <v>1.1581587321601781</v>
      </c>
    </row>
    <row r="46" spans="1:12" x14ac:dyDescent="0.25">
      <c r="A46" s="24" t="s">
        <v>690</v>
      </c>
      <c r="B46" s="24" t="s">
        <v>602</v>
      </c>
      <c r="C46" s="30">
        <f>C54*10000*Notes!C4*LN(2)*SUM('303'!C158:C208)/Analysis!C52</f>
        <v>10.984155312497652</v>
      </c>
      <c r="D46" s="31">
        <f t="shared" ref="D46:D48" si="25">C46/$C$50</f>
        <v>5.2905927389704765E+18</v>
      </c>
      <c r="E46" s="30">
        <f t="shared" ref="E46:E48" si="26">E38</f>
        <v>2159542.4256000002</v>
      </c>
      <c r="F46" s="25">
        <f t="shared" si="23"/>
        <v>2449867470188.9941</v>
      </c>
      <c r="G46" s="31">
        <f t="shared" si="24"/>
        <v>4.08185345602738E-13</v>
      </c>
      <c r="H46">
        <f>C54*10000*'303'!D208</f>
        <v>10.344708000000002</v>
      </c>
      <c r="J46" s="15">
        <f t="shared" ref="J46:J48" si="27">C46/$J$44</f>
        <v>1.0841800832279398</v>
      </c>
    </row>
    <row r="47" spans="1:12" x14ac:dyDescent="0.25">
      <c r="A47" s="24" t="s">
        <v>691</v>
      </c>
      <c r="B47" s="24" t="s">
        <v>603</v>
      </c>
      <c r="C47" s="30">
        <f>C55*10000*Notes!C4*LN(2)*SUM('307'!C158:C208)/Analysis!C52</f>
        <v>9.5528309943625889</v>
      </c>
      <c r="D47" s="31">
        <f t="shared" si="25"/>
        <v>4.6011856949876531E+18</v>
      </c>
      <c r="E47" s="30">
        <f t="shared" si="26"/>
        <v>700322.11200000008</v>
      </c>
      <c r="F47" s="25">
        <f t="shared" si="23"/>
        <v>6570099124597.7578</v>
      </c>
      <c r="G47" s="31">
        <f t="shared" si="24"/>
        <v>1.5220470514000398E-13</v>
      </c>
      <c r="H47">
        <f>C55*10000*'307'!D208</f>
        <v>9.9031500000000001</v>
      </c>
      <c r="J47" s="15">
        <f t="shared" si="27"/>
        <v>0.9429026454812055</v>
      </c>
    </row>
    <row r="48" spans="1:12" x14ac:dyDescent="0.25">
      <c r="A48" s="24" t="s">
        <v>692</v>
      </c>
      <c r="B48" s="24" t="s">
        <v>604</v>
      </c>
      <c r="C48" s="30">
        <f>C56*10000*Notes!C4*LN(2)*SUM('309'!C158:C208)/Analysis!C52</f>
        <v>8.2545644164111636</v>
      </c>
      <c r="D48" s="31">
        <f t="shared" si="25"/>
        <v>3.9758668120014628E+18</v>
      </c>
      <c r="E48" s="30">
        <f t="shared" si="26"/>
        <v>845611.40160000033</v>
      </c>
      <c r="F48" s="25">
        <f t="shared" si="23"/>
        <v>4701765851877.8672</v>
      </c>
      <c r="G48" s="31">
        <f t="shared" si="24"/>
        <v>2.1268604849826876E-13</v>
      </c>
      <c r="H48">
        <f>C56*10000*'309'!D208</f>
        <v>8.3725400000000008</v>
      </c>
      <c r="J48" s="15">
        <f t="shared" si="27"/>
        <v>0.81475853913067642</v>
      </c>
    </row>
    <row r="49" spans="1:15" s="14" customFormat="1" x14ac:dyDescent="0.25">
      <c r="A49" s="29"/>
      <c r="B49" s="29" t="s">
        <v>721</v>
      </c>
      <c r="C49" s="14">
        <f>SUM(C45:C48)</f>
        <v>40.525206033279716</v>
      </c>
      <c r="D49" s="14">
        <f>SUM(D45:D48)</f>
        <v>1.9519239730797281E+19</v>
      </c>
      <c r="H49" s="14">
        <f>SUM(H45:H48)</f>
        <v>38.698158000000006</v>
      </c>
      <c r="I49" s="14">
        <f>H49/C49</f>
        <v>0.95491576201292305</v>
      </c>
    </row>
    <row r="50" spans="1:15" x14ac:dyDescent="0.25">
      <c r="B50" s="26" t="s">
        <v>737</v>
      </c>
      <c r="C50" s="15">
        <f>C49/N28</f>
        <v>2.0761672376685556E-18</v>
      </c>
      <c r="D50" s="15"/>
    </row>
    <row r="51" spans="1:15" x14ac:dyDescent="0.25">
      <c r="A51" s="28" t="s">
        <v>718</v>
      </c>
      <c r="C51" s="14" t="s">
        <v>708</v>
      </c>
      <c r="D51" s="14" t="s">
        <v>709</v>
      </c>
      <c r="E51" s="14" t="s">
        <v>710</v>
      </c>
      <c r="G51" t="s">
        <v>719</v>
      </c>
      <c r="H51" t="s">
        <v>720</v>
      </c>
      <c r="J51" t="s">
        <v>738</v>
      </c>
    </row>
    <row r="52" spans="1:15" x14ac:dyDescent="0.25">
      <c r="A52" s="26" t="s">
        <v>723</v>
      </c>
      <c r="C52">
        <f>312.3*24*60*60</f>
        <v>26982720.000000004</v>
      </c>
      <c r="D52">
        <f>5.591*24*60*60</f>
        <v>483062.4</v>
      </c>
      <c r="E52">
        <f>2.5789*60*60</f>
        <v>9284.0400000000009</v>
      </c>
      <c r="I52">
        <v>5.5E-2</v>
      </c>
    </row>
    <row r="53" spans="1:15" x14ac:dyDescent="0.25">
      <c r="A53" s="24" t="s">
        <v>689</v>
      </c>
      <c r="B53" s="24" t="s">
        <v>601</v>
      </c>
      <c r="C53" s="14">
        <v>5.6000000000000001E-2</v>
      </c>
      <c r="D53" s="14">
        <v>8.4400000000000003E-2</v>
      </c>
      <c r="E53" s="14">
        <v>0.76819999999999999</v>
      </c>
      <c r="G53">
        <f>D53/C53</f>
        <v>1.5071428571428571</v>
      </c>
      <c r="H53">
        <f>E53/C53</f>
        <v>13.717857142857142</v>
      </c>
      <c r="I53">
        <f>C53/$I$52</f>
        <v>1.0181818181818183</v>
      </c>
      <c r="M53">
        <f>C53/$J$54</f>
        <v>1.0265811182401468</v>
      </c>
      <c r="N53">
        <f>D53/$K$54</f>
        <v>0.78111985192040723</v>
      </c>
      <c r="O53">
        <f>E53/$L$54</f>
        <v>1.0543508097721659</v>
      </c>
    </row>
    <row r="54" spans="1:15" x14ac:dyDescent="0.25">
      <c r="A54" s="24" t="s">
        <v>690</v>
      </c>
      <c r="B54" s="24" t="s">
        <v>602</v>
      </c>
      <c r="C54" s="14">
        <v>1.9800000000000002E-2</v>
      </c>
      <c r="D54" s="14">
        <v>3.73E-2</v>
      </c>
      <c r="E54" s="14">
        <v>0.30130000000000001</v>
      </c>
      <c r="G54" s="14">
        <f t="shared" ref="G54:G56" si="28">D54/C54</f>
        <v>1.8838383838383836</v>
      </c>
      <c r="H54" s="14">
        <f t="shared" ref="H54:H56" si="29">E54/C54</f>
        <v>15.217171717171716</v>
      </c>
      <c r="I54" s="14">
        <f t="shared" ref="I54:I56" si="30">C54/$I$52</f>
        <v>0.36000000000000004</v>
      </c>
      <c r="J54">
        <f>AVERAGE(C53,C55)</f>
        <v>5.4550000000000001E-2</v>
      </c>
      <c r="K54" s="14">
        <f t="shared" ref="K54:L54" si="31">AVERAGE(D53,D55)</f>
        <v>0.10805000000000001</v>
      </c>
      <c r="L54" s="14">
        <f t="shared" si="31"/>
        <v>0.72859999999999991</v>
      </c>
      <c r="M54" s="14">
        <f t="shared" ref="M54:M56" si="32">C54/$J$54</f>
        <v>0.3629697525206233</v>
      </c>
      <c r="N54" s="14">
        <f t="shared" ref="N54:N56" si="33">D54/$K$54</f>
        <v>0.34521055067098561</v>
      </c>
      <c r="O54" s="14">
        <f t="shared" ref="O54:O56" si="34">E54/$L$54</f>
        <v>0.41353280263519082</v>
      </c>
    </row>
    <row r="55" spans="1:15" x14ac:dyDescent="0.25">
      <c r="A55" s="24" t="s">
        <v>691</v>
      </c>
      <c r="B55" s="24" t="s">
        <v>603</v>
      </c>
      <c r="C55" s="14">
        <v>5.3100000000000001E-2</v>
      </c>
      <c r="D55" s="14">
        <v>0.13170000000000001</v>
      </c>
      <c r="E55" s="14">
        <v>0.68899999999999995</v>
      </c>
      <c r="G55" s="14">
        <f t="shared" si="28"/>
        <v>2.4802259887005653</v>
      </c>
      <c r="H55" s="14">
        <f t="shared" si="29"/>
        <v>12.975517890772126</v>
      </c>
      <c r="I55" s="14">
        <f t="shared" si="30"/>
        <v>0.96545454545454545</v>
      </c>
      <c r="M55" s="14">
        <f t="shared" si="32"/>
        <v>0.97341888175985336</v>
      </c>
      <c r="N55" s="14">
        <f t="shared" si="33"/>
        <v>1.2188801480795928</v>
      </c>
      <c r="O55" s="14">
        <f t="shared" si="34"/>
        <v>0.94564919022783422</v>
      </c>
    </row>
    <row r="56" spans="1:15" x14ac:dyDescent="0.25">
      <c r="A56" s="24" t="s">
        <v>692</v>
      </c>
      <c r="B56" s="24" t="s">
        <v>604</v>
      </c>
      <c r="C56" s="14">
        <v>3.7999999999999999E-2</v>
      </c>
      <c r="D56" s="14">
        <v>6.2600000000000003E-2</v>
      </c>
      <c r="E56" s="14">
        <v>0.28639999999999999</v>
      </c>
      <c r="G56" s="14">
        <f t="shared" si="28"/>
        <v>1.6473684210526316</v>
      </c>
      <c r="H56" s="14">
        <f t="shared" si="29"/>
        <v>7.5368421052631573</v>
      </c>
      <c r="I56" s="14">
        <f t="shared" si="30"/>
        <v>0.69090909090909092</v>
      </c>
      <c r="M56" s="14">
        <f t="shared" si="32"/>
        <v>0.69660861594867096</v>
      </c>
      <c r="N56" s="14">
        <f t="shared" si="33"/>
        <v>0.57936140675613146</v>
      </c>
      <c r="O56" s="14">
        <f t="shared" si="34"/>
        <v>0.3930826242108153</v>
      </c>
    </row>
    <row r="58" spans="1:15" x14ac:dyDescent="0.25">
      <c r="A58" s="26"/>
      <c r="D58" t="s">
        <v>739</v>
      </c>
    </row>
    <row r="59" spans="1:15" x14ac:dyDescent="0.25">
      <c r="D59" t="s">
        <v>734</v>
      </c>
      <c r="E59" t="s">
        <v>740</v>
      </c>
      <c r="F59" t="s">
        <v>743</v>
      </c>
      <c r="G59" t="s">
        <v>741</v>
      </c>
      <c r="H59" s="14" t="s">
        <v>740</v>
      </c>
      <c r="I59" t="s">
        <v>742</v>
      </c>
      <c r="J59" s="14" t="s">
        <v>740</v>
      </c>
      <c r="K59" s="14" t="s">
        <v>743</v>
      </c>
      <c r="L59" s="14" t="s">
        <v>743</v>
      </c>
    </row>
    <row r="60" spans="1:15" x14ac:dyDescent="0.25">
      <c r="A60" s="35" t="s">
        <v>730</v>
      </c>
      <c r="B60" s="32"/>
      <c r="F60" s="14"/>
      <c r="K60" s="14" t="s">
        <v>742</v>
      </c>
      <c r="L60" s="14" t="s">
        <v>741</v>
      </c>
    </row>
    <row r="61" spans="1:15" x14ac:dyDescent="0.25">
      <c r="A61" s="26" t="s">
        <v>731</v>
      </c>
      <c r="B61" t="s">
        <v>605</v>
      </c>
      <c r="D61">
        <f>SUM(BLMLossSum!D158:D208)</f>
        <v>1.593648E+18</v>
      </c>
      <c r="E61">
        <f>D61/D69</f>
        <v>0.5642954932761669</v>
      </c>
      <c r="F61">
        <f>D61/D66</f>
        <v>7.6791474780701502E-2</v>
      </c>
      <c r="G61">
        <f>SUM(BLMLossSum!D210:D298)</f>
        <v>1.038274272E+18</v>
      </c>
      <c r="H61" s="14">
        <f>G61/G69</f>
        <v>0.56429549327616668</v>
      </c>
      <c r="I61">
        <f>SUM(BLMLossSum!D268:D298)</f>
        <v>2.12972256E+17</v>
      </c>
      <c r="J61" s="14">
        <f>I61/I69</f>
        <v>0.56429549327616668</v>
      </c>
      <c r="K61" s="14">
        <f>I61/I66</f>
        <v>1.8342074793548723E-2</v>
      </c>
      <c r="L61">
        <f>G61/G66</f>
        <v>3.2233845520811336E-2</v>
      </c>
    </row>
    <row r="62" spans="1:15" x14ac:dyDescent="0.25">
      <c r="A62" s="24" t="s">
        <v>689</v>
      </c>
      <c r="B62" s="24" t="s">
        <v>601</v>
      </c>
      <c r="D62">
        <f>SUM(BLMLossSum!E158:E208)</f>
        <v>3.6279514530056494E+18</v>
      </c>
      <c r="E62">
        <f>D62/D70</f>
        <v>0.65399461496555256</v>
      </c>
      <c r="F62">
        <f>D62/D66</f>
        <v>0.17481636001745224</v>
      </c>
      <c r="G62">
        <f>SUM(BLMLossSum!E210:E298)</f>
        <v>6.6648835626256271E+18</v>
      </c>
      <c r="H62" s="14">
        <f>G62/G70</f>
        <v>0.65399461496555211</v>
      </c>
      <c r="I62">
        <f>SUM(BLMLossSum!E268:E298)</f>
        <v>2.3932810493935836E+18</v>
      </c>
      <c r="J62" s="14">
        <f>I62/I70</f>
        <v>0.653994614965552</v>
      </c>
      <c r="K62" s="14">
        <f>I62/I66</f>
        <v>0.20611952389685861</v>
      </c>
      <c r="L62">
        <f>G62/G66</f>
        <v>0.20691529489413099</v>
      </c>
    </row>
    <row r="63" spans="1:15" x14ac:dyDescent="0.25">
      <c r="A63" s="24" t="s">
        <v>690</v>
      </c>
      <c r="B63" s="24" t="s">
        <v>602</v>
      </c>
      <c r="D63">
        <f>SUM(BLMLossSum!F158:F208)</f>
        <v>6.8487901905556337E+18</v>
      </c>
      <c r="E63" s="14">
        <f t="shared" ref="E63:E66" si="35">D63/D71</f>
        <v>1.3188433944115576</v>
      </c>
      <c r="F63">
        <f>D63/D66</f>
        <v>0.33001559892546461</v>
      </c>
      <c r="G63">
        <f>SUM(BLMLossSum!F210:F298)</f>
        <v>1.0210967009777498E+19</v>
      </c>
      <c r="H63" s="14">
        <f t="shared" ref="H63:H66" si="36">G63/G71</f>
        <v>1.3188433944115572</v>
      </c>
      <c r="I63">
        <f>SUM(BLMLossSum!F268:F298)</f>
        <v>3.5125878424586691E+18</v>
      </c>
      <c r="J63" s="14">
        <f t="shared" ref="J63:J66" si="37">I63/I71</f>
        <v>1.3188433944115574</v>
      </c>
      <c r="K63" s="14">
        <f>I63/I66</f>
        <v>0.30251897658109445</v>
      </c>
      <c r="L63">
        <f>G63/G66</f>
        <v>0.31700557558578196</v>
      </c>
    </row>
    <row r="64" spans="1:15" x14ac:dyDescent="0.25">
      <c r="A64" s="24" t="s">
        <v>691</v>
      </c>
      <c r="B64" s="24" t="s">
        <v>603</v>
      </c>
      <c r="D64">
        <f>SUM(BLMLossSum!G158:G208)</f>
        <v>3.2594784186785546E+18</v>
      </c>
      <c r="E64" s="14">
        <f t="shared" si="35"/>
        <v>0.72170887673502759</v>
      </c>
      <c r="F64">
        <f>D64/D66</f>
        <v>0.1570611294251899</v>
      </c>
      <c r="G64">
        <f>SUM(BLMLossSum!G210:G298)</f>
        <v>3.2254716836352399E+18</v>
      </c>
      <c r="H64" s="14">
        <f t="shared" si="36"/>
        <v>0.72170887673502748</v>
      </c>
      <c r="I64">
        <f>SUM(BLMLossSum!G268:G298)</f>
        <v>9.4275868613830093E+17</v>
      </c>
      <c r="J64" s="14">
        <f t="shared" si="37"/>
        <v>0.72170887673502759</v>
      </c>
      <c r="K64" s="14">
        <f>I64/I66</f>
        <v>8.1194380236158284E-2</v>
      </c>
      <c r="L64">
        <f>G64/G66</f>
        <v>0.10013669681111927</v>
      </c>
    </row>
    <row r="65" spans="1:12" s="14" customFormat="1" x14ac:dyDescent="0.25">
      <c r="A65" s="34" t="s">
        <v>692</v>
      </c>
      <c r="B65" s="34" t="s">
        <v>604</v>
      </c>
      <c r="D65" s="14">
        <f>SUM(BLMLossSum!H158:H208)</f>
        <v>5.4230606261475891E+18</v>
      </c>
      <c r="E65" s="14">
        <f t="shared" si="35"/>
        <v>1.3896208769305758</v>
      </c>
      <c r="F65" s="14">
        <f>D65/D66</f>
        <v>0.26131543685119168</v>
      </c>
      <c r="G65" s="14">
        <f>SUM(BLMLossSum!H210:H298)</f>
        <v>1.1071089327909306E+19</v>
      </c>
      <c r="H65" s="14">
        <f t="shared" si="36"/>
        <v>1.389620876930574</v>
      </c>
      <c r="I65" s="14">
        <f>SUM(BLMLossSum!H268:H298)</f>
        <v>4.5495324068891213E+18</v>
      </c>
      <c r="J65" s="14">
        <f t="shared" si="37"/>
        <v>1.3896208769305747</v>
      </c>
      <c r="K65" s="14">
        <f>I65/I66</f>
        <v>0.3918250444923399</v>
      </c>
      <c r="L65" s="14">
        <f>G65/G66</f>
        <v>0.34370858718815639</v>
      </c>
    </row>
    <row r="66" spans="1:12" x14ac:dyDescent="0.25">
      <c r="A66" s="29"/>
      <c r="D66">
        <f>SUM(D61:D65)</f>
        <v>2.0752928688387428E+19</v>
      </c>
      <c r="E66" s="14">
        <f t="shared" si="35"/>
        <v>0.94402647563784925</v>
      </c>
      <c r="G66" s="14">
        <f>SUM(G61:G65)</f>
        <v>3.2210685855947674E+19</v>
      </c>
      <c r="H66" s="14">
        <f t="shared" si="36"/>
        <v>1.0000352614721635</v>
      </c>
      <c r="I66" s="14">
        <f>SUM(I61:I65)</f>
        <v>1.1611132240879675E+19</v>
      </c>
      <c r="J66" s="14">
        <f t="shared" si="37"/>
        <v>1.0293097449337978</v>
      </c>
    </row>
    <row r="67" spans="1:12" x14ac:dyDescent="0.25">
      <c r="H67" s="14"/>
      <c r="J67" s="14"/>
    </row>
    <row r="68" spans="1:12" x14ac:dyDescent="0.25">
      <c r="A68" s="35" t="s">
        <v>732</v>
      </c>
      <c r="H68" s="14"/>
      <c r="J68" s="14"/>
    </row>
    <row r="69" spans="1:12" x14ac:dyDescent="0.25">
      <c r="A69" s="26" t="s">
        <v>731</v>
      </c>
      <c r="B69" s="32" t="s">
        <v>605</v>
      </c>
      <c r="D69">
        <f>SUM(BLMLossSum!M158:M208)</f>
        <v>2.8241373872182723E+18</v>
      </c>
      <c r="E69">
        <v>1</v>
      </c>
      <c r="F69" s="14">
        <f>D69/D74</f>
        <v>0.12846670965840973</v>
      </c>
      <c r="G69">
        <f>SUM(BLMLossSum!M210:M298)</f>
        <v>1.8399478364996754E+18</v>
      </c>
      <c r="H69" s="14">
        <v>1</v>
      </c>
      <c r="I69">
        <f>SUM(BLMLossSum!M268:M298)</f>
        <v>3.7741264734108237E+17</v>
      </c>
      <c r="J69" s="14">
        <v>1</v>
      </c>
      <c r="K69" s="14">
        <f>I69/I74</f>
        <v>3.3457074444620011E-2</v>
      </c>
      <c r="L69" s="14">
        <f>G69/G74</f>
        <v>5.7124294837992029E-2</v>
      </c>
    </row>
    <row r="70" spans="1:12" x14ac:dyDescent="0.25">
      <c r="A70" s="24" t="s">
        <v>689</v>
      </c>
      <c r="B70" s="24" t="s">
        <v>601</v>
      </c>
      <c r="D70">
        <f>SUM(BLMLossSum!N158:N208)</f>
        <v>5.5473720577909381E+18</v>
      </c>
      <c r="E70">
        <v>1</v>
      </c>
      <c r="F70" s="14">
        <f>D70/D74</f>
        <v>0.25234347264435114</v>
      </c>
      <c r="G70">
        <f>SUM(BLMLossSum!N210:N298)</f>
        <v>1.0191037372649753E+19</v>
      </c>
      <c r="H70" s="14">
        <v>1</v>
      </c>
      <c r="I70">
        <f>SUM(BLMLossSum!N268:N298)</f>
        <v>3.6594812780219075E+18</v>
      </c>
      <c r="J70" s="14">
        <v>1</v>
      </c>
      <c r="K70" s="14">
        <f>I70/I74</f>
        <v>0.3244076169944099</v>
      </c>
      <c r="L70" s="14">
        <f>G70/G74</f>
        <v>0.31639800435197979</v>
      </c>
    </row>
    <row r="71" spans="1:12" x14ac:dyDescent="0.25">
      <c r="A71" s="24" t="s">
        <v>690</v>
      </c>
      <c r="B71" s="24" t="s">
        <v>602</v>
      </c>
      <c r="D71">
        <f>SUM(BLMLossSum!O158:O208)</f>
        <v>5.1930276328308347E+18</v>
      </c>
      <c r="E71">
        <v>1</v>
      </c>
      <c r="F71" s="14">
        <f>D71/D74</f>
        <v>0.23622475881461652</v>
      </c>
      <c r="G71">
        <f>SUM(BLMLossSum!O210:O298)</f>
        <v>7.7423650548998185E+18</v>
      </c>
      <c r="H71" s="14">
        <v>1</v>
      </c>
      <c r="I71">
        <f>SUM(BLMLossSum!O268:O298)</f>
        <v>2.6633850973836954E+18</v>
      </c>
      <c r="J71" s="14">
        <v>1</v>
      </c>
      <c r="K71" s="14">
        <f>I71/I74</f>
        <v>0.23610515997712844</v>
      </c>
      <c r="L71" s="14">
        <f>G71/G74</f>
        <v>0.24037482768036159</v>
      </c>
    </row>
    <row r="72" spans="1:12" x14ac:dyDescent="0.25">
      <c r="A72" s="24" t="s">
        <v>691</v>
      </c>
      <c r="B72" s="24" t="s">
        <v>603</v>
      </c>
      <c r="D72">
        <f>SUM(BLMLossSum!P158:P208)</f>
        <v>4.5163341116493686E+18</v>
      </c>
      <c r="E72">
        <v>1</v>
      </c>
      <c r="F72" s="14">
        <f>D72/D74</f>
        <v>0.20544276127200634</v>
      </c>
      <c r="G72">
        <f>SUM(BLMLossSum!P210:P298)</f>
        <v>4.4692143710731423E+18</v>
      </c>
      <c r="H72" s="14">
        <v>1</v>
      </c>
      <c r="I72">
        <f>SUM(BLMLossSum!P268:P298)</f>
        <v>1.3062866711620493E+18</v>
      </c>
      <c r="J72" s="14">
        <v>1</v>
      </c>
      <c r="K72" s="14">
        <f>I72/I74</f>
        <v>0.11580038642315575</v>
      </c>
      <c r="L72" s="14">
        <f>G72/G74</f>
        <v>0.13875432464056073</v>
      </c>
    </row>
    <row r="73" spans="1:12" s="14" customFormat="1" x14ac:dyDescent="0.25">
      <c r="A73" s="34" t="s">
        <v>692</v>
      </c>
      <c r="B73" s="34" t="s">
        <v>604</v>
      </c>
      <c r="D73" s="14">
        <f>SUM(BLMLossSum!Q158:Q208)</f>
        <v>3.9025468861162772E+18</v>
      </c>
      <c r="E73" s="14">
        <v>1</v>
      </c>
      <c r="F73" s="14">
        <f>D73/D74</f>
        <v>0.17752229761061641</v>
      </c>
      <c r="G73" s="14">
        <f>SUM(BLMLossSum!Q210:Q298)</f>
        <v>7.9669854646710395E+18</v>
      </c>
      <c r="H73" s="14">
        <v>1</v>
      </c>
      <c r="I73" s="14">
        <f>SUM(BLMLossSum!Q268:Q298)</f>
        <v>3.2739378649363912E+18</v>
      </c>
      <c r="J73" s="14">
        <v>1</v>
      </c>
      <c r="K73" s="14">
        <f>I73/I74</f>
        <v>0.29022976216068586</v>
      </c>
      <c r="L73" s="14">
        <f>G73/G74</f>
        <v>0.24734854848910587</v>
      </c>
    </row>
    <row r="74" spans="1:12" x14ac:dyDescent="0.25">
      <c r="A74" s="29"/>
      <c r="D74" s="14">
        <f>SUM(D69:D73)</f>
        <v>2.1983418075605688E+19</v>
      </c>
      <c r="E74">
        <v>1</v>
      </c>
      <c r="G74" s="14">
        <f>SUM(G69:G73)</f>
        <v>3.2209550099793428E+19</v>
      </c>
      <c r="H74" s="14">
        <v>1</v>
      </c>
      <c r="I74" s="14">
        <f>SUM(I69:I73)</f>
        <v>1.1280503558845127E+19</v>
      </c>
      <c r="J74" s="14">
        <v>1</v>
      </c>
    </row>
    <row r="75" spans="1:12" x14ac:dyDescent="0.25">
      <c r="H75" s="14"/>
      <c r="J75" s="14"/>
    </row>
    <row r="76" spans="1:12" x14ac:dyDescent="0.25">
      <c r="A76" s="35" t="s">
        <v>733</v>
      </c>
      <c r="H76" s="14"/>
      <c r="J76" s="14"/>
    </row>
    <row r="77" spans="1:12" x14ac:dyDescent="0.25">
      <c r="A77" s="26" t="s">
        <v>731</v>
      </c>
      <c r="B77" s="32" t="s">
        <v>605</v>
      </c>
      <c r="D77" s="15">
        <f>SUM(BLMLossSum!W158:W208)</f>
        <v>2.2964136555720707E+18</v>
      </c>
      <c r="E77" s="37">
        <f>D77/D69</f>
        <v>0.8131380810173684</v>
      </c>
      <c r="F77" s="14">
        <f>D77/D82</f>
        <v>0.10343018263736548</v>
      </c>
      <c r="G77" s="15">
        <f>SUM(BLMLossSum!W210:W298)</f>
        <v>1.4961316529434056E+18</v>
      </c>
      <c r="H77" s="37">
        <f>G77/G69</f>
        <v>0.81313808101736884</v>
      </c>
      <c r="I77" s="15">
        <f>SUM(BLMLossSum!W268:W298)</f>
        <v>3.0688859581061248E+17</v>
      </c>
      <c r="J77" s="37">
        <f>I77/I69</f>
        <v>0.81313808101736829</v>
      </c>
      <c r="K77" s="14">
        <f>I77/I82</f>
        <v>2.6386650012123279E-2</v>
      </c>
      <c r="L77" s="14">
        <f>G77/G82</f>
        <v>4.5274030446165577E-2</v>
      </c>
    </row>
    <row r="78" spans="1:12" x14ac:dyDescent="0.25">
      <c r="A78" s="24" t="s">
        <v>689</v>
      </c>
      <c r="B78" s="24" t="s">
        <v>601</v>
      </c>
      <c r="D78" s="14">
        <f>SUM(BLMLossSum!X158:X208)</f>
        <v>3.9250953535253786E+18</v>
      </c>
      <c r="E78" s="37">
        <f t="shared" ref="E78:E82" si="38">D78/D70</f>
        <v>0.70755941960172419</v>
      </c>
      <c r="F78" s="14">
        <f>D78/D82</f>
        <v>0.17678580176491354</v>
      </c>
      <c r="G78">
        <f>SUM(BLMLossSum!X210:X298)</f>
        <v>7.2107644885315328E+18</v>
      </c>
      <c r="H78" s="37">
        <f t="shared" ref="H78:H82" si="39">G78/G70</f>
        <v>0.70755941960172353</v>
      </c>
      <c r="I78">
        <f>SUM(BLMLossSum!X268:X298)</f>
        <v>2.589300449120556E+18</v>
      </c>
      <c r="J78" s="37">
        <f t="shared" ref="J78:J82" si="40">I78/I70</f>
        <v>0.70755941960172397</v>
      </c>
      <c r="K78" s="14">
        <f>I78/I82</f>
        <v>0.22263116212158401</v>
      </c>
      <c r="L78" s="14">
        <f>G78/G82</f>
        <v>0.21820297054182786</v>
      </c>
    </row>
    <row r="79" spans="1:12" x14ac:dyDescent="0.25">
      <c r="A79" s="24" t="s">
        <v>690</v>
      </c>
      <c r="B79" s="24" t="s">
        <v>602</v>
      </c>
      <c r="D79" s="14">
        <f>SUM(BLMLossSum!Y158:Y208)</f>
        <v>8.9405027290169078E+18</v>
      </c>
      <c r="E79" s="37">
        <f t="shared" si="38"/>
        <v>1.7216358858740062</v>
      </c>
      <c r="F79" s="14">
        <f>D79/D82</f>
        <v>0.40267912006546674</v>
      </c>
      <c r="G79">
        <f>SUM(BLMLossSum!Y210:Y298)</f>
        <v>1.3329533520052398E+19</v>
      </c>
      <c r="H79" s="37">
        <f t="shared" si="39"/>
        <v>1.7216358858740062</v>
      </c>
      <c r="I79">
        <f>SUM(BLMLossSum!Y268:Y298)</f>
        <v>4.5853793615578061E+18</v>
      </c>
      <c r="J79" s="37">
        <f t="shared" si="40"/>
        <v>1.7216358858740068</v>
      </c>
      <c r="K79" s="14">
        <f>I79/I82</f>
        <v>0.39425642411589112</v>
      </c>
      <c r="L79" s="14">
        <f>G79/G82</f>
        <v>0.40336136544720563</v>
      </c>
    </row>
    <row r="80" spans="1:12" x14ac:dyDescent="0.25">
      <c r="A80" s="24" t="s">
        <v>691</v>
      </c>
      <c r="B80" s="24" t="s">
        <v>603</v>
      </c>
      <c r="D80" s="14">
        <f>SUM(BLMLossSum!Z158:Z208)</f>
        <v>3.197436107357161E+18</v>
      </c>
      <c r="E80" s="37">
        <f t="shared" si="38"/>
        <v>0.70797156018854746</v>
      </c>
      <c r="F80" s="14">
        <f>D80/D82</f>
        <v>0.14401212070517538</v>
      </c>
      <c r="G80">
        <f>SUM(BLMLossSum!Z210:Z298)</f>
        <v>3.1640766711057285E+18</v>
      </c>
      <c r="H80" s="37">
        <f t="shared" si="39"/>
        <v>0.70797156018854701</v>
      </c>
      <c r="I80">
        <f>SUM(BLMLossSum!Z268:Z298)</f>
        <v>9.2481381263609971E+17</v>
      </c>
      <c r="J80" s="37">
        <f t="shared" si="40"/>
        <v>0.70797156018854723</v>
      </c>
      <c r="K80" s="14">
        <f>I80/I82</f>
        <v>7.9516602224820279E-2</v>
      </c>
      <c r="L80" s="14">
        <f>G80/G82</f>
        <v>9.5747258110487773E-2</v>
      </c>
    </row>
    <row r="81" spans="1:12" x14ac:dyDescent="0.25">
      <c r="A81" s="34" t="s">
        <v>692</v>
      </c>
      <c r="B81" s="34" t="s">
        <v>604</v>
      </c>
      <c r="D81" s="14">
        <f>SUM(BLMLossSum!AA158:AA208)</f>
        <v>3.8431007434977306E+18</v>
      </c>
      <c r="E81" s="37">
        <f t="shared" si="38"/>
        <v>0.98476734697793566</v>
      </c>
      <c r="F81" s="14">
        <f>D81/D82</f>
        <v>0.1730927748270788</v>
      </c>
      <c r="G81">
        <f>SUM(BLMLossSum!AA210:AA298)</f>
        <v>7.8456271394558689E+18</v>
      </c>
      <c r="H81" s="37">
        <f t="shared" si="39"/>
        <v>0.98476734697793489</v>
      </c>
      <c r="I81">
        <f>SUM(BLMLossSum!AA268:AA298)</f>
        <v>3.2240671054240174E+18</v>
      </c>
      <c r="J81" s="37">
        <f t="shared" si="40"/>
        <v>0.98476734697793578</v>
      </c>
      <c r="K81" s="14">
        <f>I81/I82</f>
        <v>0.27720916152558134</v>
      </c>
      <c r="L81" s="14">
        <f>G81/G82</f>
        <v>0.23741437545431321</v>
      </c>
    </row>
    <row r="82" spans="1:12" x14ac:dyDescent="0.25">
      <c r="D82" s="14">
        <f>SUM(D77:D81)</f>
        <v>2.2202548588969251E+19</v>
      </c>
      <c r="E82" s="37">
        <f t="shared" si="38"/>
        <v>1.0099679909925712</v>
      </c>
      <c r="G82" s="14">
        <f>SUM(G77:G81)</f>
        <v>3.3046133472088932E+19</v>
      </c>
      <c r="H82" s="37">
        <f t="shared" si="39"/>
        <v>1.0259731467749023</v>
      </c>
      <c r="I82" s="14">
        <f>SUM(I77:I81)</f>
        <v>1.1630449324549091E+19</v>
      </c>
      <c r="J82" s="37">
        <f t="shared" si="40"/>
        <v>1.0310221759053984</v>
      </c>
    </row>
    <row r="83" spans="1:12" s="14" customFormat="1" x14ac:dyDescent="0.25">
      <c r="E83" s="37"/>
      <c r="H83" s="37"/>
      <c r="J83" s="37"/>
    </row>
    <row r="84" spans="1:12" s="14" customFormat="1" x14ac:dyDescent="0.25">
      <c r="D84" s="14" t="s">
        <v>782</v>
      </c>
      <c r="E84" s="37"/>
      <c r="H84" s="37"/>
      <c r="J84" s="37"/>
    </row>
    <row r="85" spans="1:12" s="14" customFormat="1" x14ac:dyDescent="0.25">
      <c r="A85" s="24" t="s">
        <v>691</v>
      </c>
      <c r="B85" s="24" t="s">
        <v>603</v>
      </c>
      <c r="C85" s="14" t="s">
        <v>610</v>
      </c>
      <c r="D85" s="14">
        <f>SUM(BLMLossSum!G209:G279)</f>
        <v>2.6256402802870098E+18</v>
      </c>
      <c r="E85" s="37">
        <f>D85/D86</f>
        <v>0.72170887673502748</v>
      </c>
      <c r="H85" s="37"/>
      <c r="J85" s="37"/>
    </row>
    <row r="86" spans="1:12" s="14" customFormat="1" x14ac:dyDescent="0.25">
      <c r="A86" s="24" t="s">
        <v>691</v>
      </c>
      <c r="B86" s="24" t="s">
        <v>603</v>
      </c>
      <c r="C86" s="14" t="s">
        <v>611</v>
      </c>
      <c r="D86" s="14">
        <f>SUM(BLMLossSum!P209:P279)</f>
        <v>3.6380878286619761E+18</v>
      </c>
      <c r="E86" s="37">
        <v>1</v>
      </c>
      <c r="H86" s="37"/>
      <c r="J86" s="37"/>
    </row>
    <row r="87" spans="1:12" s="14" customFormat="1" x14ac:dyDescent="0.25">
      <c r="A87" s="24" t="s">
        <v>691</v>
      </c>
      <c r="B87" s="24" t="s">
        <v>603</v>
      </c>
      <c r="C87" s="14" t="s">
        <v>783</v>
      </c>
      <c r="D87" s="14">
        <f>SUM(BLMLossSum!Z209:Z279)</f>
        <v>2.5756627161607818E+18</v>
      </c>
      <c r="E87" s="37">
        <f>D87/D86</f>
        <v>0.70797156018854679</v>
      </c>
      <c r="H87" s="37"/>
      <c r="J87" s="37"/>
    </row>
    <row r="88" spans="1:12" s="14" customFormat="1" x14ac:dyDescent="0.25">
      <c r="A88" s="29"/>
      <c r="B88" s="29"/>
      <c r="E88" s="37"/>
      <c r="H88" s="37"/>
      <c r="J88" s="37"/>
    </row>
    <row r="89" spans="1:12" s="14" customFormat="1" x14ac:dyDescent="0.25">
      <c r="D89" s="14" t="s">
        <v>610</v>
      </c>
      <c r="E89" s="37" t="s">
        <v>611</v>
      </c>
      <c r="F89" s="14" t="s">
        <v>783</v>
      </c>
      <c r="H89" s="37"/>
      <c r="J89" s="37"/>
    </row>
    <row r="90" spans="1:12" s="14" customFormat="1" x14ac:dyDescent="0.25">
      <c r="C90" s="14" t="s">
        <v>781</v>
      </c>
      <c r="E90" s="37"/>
      <c r="G90" s="14" t="s">
        <v>784</v>
      </c>
      <c r="H90" s="37" t="s">
        <v>785</v>
      </c>
      <c r="J90" s="37"/>
    </row>
    <row r="91" spans="1:12" x14ac:dyDescent="0.25">
      <c r="C91" t="s">
        <v>683</v>
      </c>
      <c r="D91" s="14" t="s">
        <v>693</v>
      </c>
      <c r="E91" s="14" t="s">
        <v>693</v>
      </c>
      <c r="F91" s="14" t="s">
        <v>693</v>
      </c>
    </row>
    <row r="92" spans="1:12" x14ac:dyDescent="0.25">
      <c r="A92" s="26" t="s">
        <v>689</v>
      </c>
      <c r="B92" s="26" t="s">
        <v>769</v>
      </c>
      <c r="C92">
        <f>AlTagResults!O6</f>
        <v>251.93432745675102</v>
      </c>
      <c r="D92" s="14">
        <f>C92/SUM(BLMLossSum!E60:E111)</f>
        <v>2.2013417322048062E-16</v>
      </c>
      <c r="E92">
        <f>C92/SUM(BLMLossSum!N60:N111)</f>
        <v>1.4396656385608831E-16</v>
      </c>
      <c r="F92">
        <f>C92/SUM(BLMLossSum!X60:X111)</f>
        <v>2.0346922091310048E-16</v>
      </c>
      <c r="I92">
        <f>AVERAGE(D92:F94)</f>
        <v>2.2271480434630844E-16</v>
      </c>
    </row>
    <row r="93" spans="1:12" x14ac:dyDescent="0.25">
      <c r="B93" s="14" t="s">
        <v>535</v>
      </c>
      <c r="C93" s="14">
        <f>AlTagResults!O9</f>
        <v>288.40684425111101</v>
      </c>
      <c r="D93">
        <f>C93/SUM(BLMLossSum!E112:E157)</f>
        <v>2.4344697006406078E-16</v>
      </c>
      <c r="E93">
        <f>C93/SUM(BLMLossSum!N112:N157)</f>
        <v>1.5921300745157565E-16</v>
      </c>
      <c r="F93">
        <f>C93/SUM(BLMLossSum!X112:X157)</f>
        <v>2.2501715480121038E-16</v>
      </c>
    </row>
    <row r="94" spans="1:12" x14ac:dyDescent="0.25">
      <c r="B94" s="14" t="s">
        <v>536</v>
      </c>
      <c r="C94" s="14">
        <f>AlTagResults!O10</f>
        <v>1271.9678351427399</v>
      </c>
      <c r="D94">
        <f>C94/SUM(BLMLossSum!E158:E207)</f>
        <v>3.5060222045941451E-16</v>
      </c>
      <c r="E94">
        <f>C94/SUM(BLMLossSum!N158:N207)</f>
        <v>2.2929196417542255E-16</v>
      </c>
      <c r="F94">
        <f>C94/SUM(BLMLossSum!N158:N207)</f>
        <v>2.2929196417542255E-16</v>
      </c>
      <c r="G94" s="15">
        <v>6.3400000000000005E-17</v>
      </c>
      <c r="H94" s="15">
        <v>2.49E-16</v>
      </c>
      <c r="I94" s="15">
        <f>D94/G94</f>
        <v>5.5300034772778313</v>
      </c>
    </row>
    <row r="96" spans="1:12" x14ac:dyDescent="0.25">
      <c r="A96" s="14" t="s">
        <v>690</v>
      </c>
      <c r="B96" s="26" t="s">
        <v>769</v>
      </c>
      <c r="C96">
        <f>AlTagResults!O12</f>
        <v>849.31221398439004</v>
      </c>
      <c r="D96">
        <f>C96/SUM(BLMLossSum!F60:F111)</f>
        <v>2.1310685731171465E-16</v>
      </c>
      <c r="E96">
        <f>C96/SUM(BLMLossSum!O60:O111)</f>
        <v>2.8105457106936117E-16</v>
      </c>
      <c r="F96">
        <f>C96/SUM(BLMLossSum!Y60:Y111)</f>
        <v>1.6324855526967654E-16</v>
      </c>
      <c r="I96" s="14">
        <f>AVERAGE(D96:F98)</f>
        <v>2.7844786115689347E-16</v>
      </c>
    </row>
    <row r="97" spans="1:9" x14ac:dyDescent="0.25">
      <c r="A97" s="14"/>
      <c r="B97" s="14" t="s">
        <v>535</v>
      </c>
      <c r="C97">
        <f>AlTagResults!O15</f>
        <v>886.80511747197022</v>
      </c>
      <c r="D97">
        <f>C97/SUM(BLMLossSum!F112:F157)</f>
        <v>2.4864904104715293E-16</v>
      </c>
      <c r="E97">
        <f>C97/SUM(BLMLossSum!O112:O157)</f>
        <v>3.2792914531180579E-16</v>
      </c>
      <c r="F97">
        <f>C97/SUM(BLMLossSum!Y112:Y157)</f>
        <v>1.9047531943453262E-16</v>
      </c>
    </row>
    <row r="98" spans="1:9" x14ac:dyDescent="0.25">
      <c r="A98" s="14"/>
      <c r="B98" s="14" t="s">
        <v>536</v>
      </c>
      <c r="C98">
        <f>AlTagResults!O16</f>
        <v>2401.2010476021501</v>
      </c>
      <c r="D98">
        <f>C98/SUM(BLMLossSum!F158:F207)</f>
        <v>3.5060222036197954E-16</v>
      </c>
      <c r="E98">
        <f>C98/SUM(BLMLossSum!O158:O207)</f>
        <v>4.62389422390422E-16</v>
      </c>
      <c r="F98">
        <f>C98/SUM(BLMLossSum!Y158:Y207)</f>
        <v>2.6857561821539588E-16</v>
      </c>
      <c r="G98" s="15">
        <v>9.5600000000000003E-17</v>
      </c>
      <c r="I98" s="15">
        <f>D98/G98</f>
        <v>3.6673872422801206</v>
      </c>
    </row>
    <row r="99" spans="1:9" x14ac:dyDescent="0.25">
      <c r="A99" s="14"/>
    </row>
    <row r="100" spans="1:9" x14ac:dyDescent="0.25">
      <c r="A100" s="14" t="s">
        <v>691</v>
      </c>
      <c r="B100" s="26" t="s">
        <v>769</v>
      </c>
      <c r="C100">
        <f>AlTagResults!O18</f>
        <v>360.96971168671303</v>
      </c>
      <c r="D100">
        <f>C100/SUM(BLMLossSum!G60:G111)</f>
        <v>2.1551699596024241E-16</v>
      </c>
      <c r="E100">
        <f>C100/SUM(BLMLossSum!P60:P111)</f>
        <v>1.5554052907177403E-16</v>
      </c>
      <c r="F100">
        <f>C100/SUM(BLMLossSum!Z60:Z111)</f>
        <v>2.1969883794534118E-16</v>
      </c>
      <c r="I100" s="14" t="b">
        <f>G94=AVERAGE(D100:F102)</f>
        <v>0</v>
      </c>
    </row>
    <row r="101" spans="1:9" x14ac:dyDescent="0.25">
      <c r="A101" s="14"/>
      <c r="B101" s="14" t="s">
        <v>535</v>
      </c>
      <c r="C101">
        <f>AlTagResults!O22</f>
        <v>871.13120108860062</v>
      </c>
      <c r="D101">
        <f>C101/SUM(BLMLossSum!G112:G157)</f>
        <v>2.6684058978650787E-16</v>
      </c>
      <c r="E101">
        <f>C101/SUM(BLMLossSum!P112:P157)</f>
        <v>1.9258122232213286E-16</v>
      </c>
      <c r="F101">
        <f>C101/SUM(BLMLossSum!Z112:Z157)</f>
        <v>2.7201830292567772E-16</v>
      </c>
    </row>
    <row r="102" spans="1:9" x14ac:dyDescent="0.25">
      <c r="A102" s="14"/>
      <c r="B102" s="14" t="s">
        <v>536</v>
      </c>
      <c r="C102">
        <f>AlTagResults!O23</f>
        <v>1142.7803707317</v>
      </c>
      <c r="D102">
        <f>C102/SUM(BLMLossSum!G158:G207)</f>
        <v>3.5060222033775628E-16</v>
      </c>
      <c r="E102">
        <f>C102/SUM(BLMLossSum!P158:P207)</f>
        <v>2.5303273462076872E-16</v>
      </c>
      <c r="F102">
        <f>C102/SUM(BLMLossSum!Z158:Z207)</f>
        <v>3.5740522479939858E-16</v>
      </c>
    </row>
    <row r="103" spans="1:9" x14ac:dyDescent="0.25">
      <c r="A103" s="14"/>
      <c r="B103" t="s">
        <v>780</v>
      </c>
      <c r="C103">
        <f>AlTagResults!O21-AlTagResults!O20</f>
        <v>459.17891678577871</v>
      </c>
      <c r="D103">
        <f>C103/SUM(BLMLossSum!G208:G279)</f>
        <v>1.7488264490503082E-16</v>
      </c>
      <c r="E103">
        <f>C103/SUM(BLMLossSum!P208:P279)</f>
        <v>1.2621435721486047E-16</v>
      </c>
      <c r="F103">
        <f>C103/SUM(BLMLossSum!Z208:Z279)</f>
        <v>1.7827602733257686E-16</v>
      </c>
    </row>
    <row r="104" spans="1:9" x14ac:dyDescent="0.25">
      <c r="A104" s="14"/>
    </row>
    <row r="105" spans="1:9" x14ac:dyDescent="0.25">
      <c r="A105" s="14" t="s">
        <v>692</v>
      </c>
      <c r="B105" s="26" t="s">
        <v>769</v>
      </c>
      <c r="C105">
        <f>AlTagResults!O25</f>
        <v>1818.7793817722052</v>
      </c>
      <c r="D105">
        <f>C105/SUM(BLMLossSum!H60:H111)</f>
        <v>5.5321954312574412E-16</v>
      </c>
      <c r="E105">
        <f>C105/SUM(BLMLossSum!Q60:Q111)</f>
        <v>7.6876542665352849E-16</v>
      </c>
      <c r="F105">
        <f>C105/SUM(BLMLossSum!AA60:AA111)</f>
        <v>7.8065690237671259E-16</v>
      </c>
    </row>
    <row r="106" spans="1:9" x14ac:dyDescent="0.25">
      <c r="B106" s="14" t="s">
        <v>535</v>
      </c>
      <c r="C106">
        <f>AlTagResults!O28</f>
        <v>4583.9715236428456</v>
      </c>
      <c r="D106">
        <f>C106/SUM(BLMLossSum!H112:H157)</f>
        <v>9.3270927099775508E-16</v>
      </c>
      <c r="E106">
        <f>C106/SUM(BLMLossSum!Q112:Q157)</f>
        <v>1.2961122750851781E-15</v>
      </c>
      <c r="F106">
        <f>C106/SUM(BLMLossSum!AA112:AA157)</f>
        <v>1.3161608973558072E-15</v>
      </c>
    </row>
    <row r="107" spans="1:9" x14ac:dyDescent="0.25">
      <c r="B107" s="14" t="s">
        <v>536</v>
      </c>
      <c r="C107">
        <f>AlTagResults!O29</f>
        <v>1901.3370972663899</v>
      </c>
      <c r="D107">
        <f>C107/SUM(BLMLossSum!H158:H207)</f>
        <v>3.506022204691917E-16</v>
      </c>
      <c r="E107">
        <f>C107/SUM(BLMLossSum!Q158:Q207)</f>
        <v>4.8720416506220528E-16</v>
      </c>
      <c r="F107">
        <f>C107/SUM(BLMLossSum!AA158:AA207)</f>
        <v>4.9474037350785694E-16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425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1.5699999999999999E-4</v>
      </c>
      <c r="D8">
        <v>9.9999999999999995E-7</v>
      </c>
      <c r="E8">
        <v>1.5999999999999999E-5</v>
      </c>
      <c r="F8">
        <v>6.6000000000000005E-5</v>
      </c>
    </row>
    <row r="9" spans="1:6" x14ac:dyDescent="0.25">
      <c r="A9" t="s">
        <v>18</v>
      </c>
      <c r="B9">
        <v>1098486000</v>
      </c>
      <c r="C9">
        <v>1.21E-4</v>
      </c>
      <c r="D9">
        <v>3.0000000000000001E-6</v>
      </c>
      <c r="E9">
        <v>3.1999999999999999E-5</v>
      </c>
      <c r="F9">
        <v>9.2999999999999997E-5</v>
      </c>
    </row>
    <row r="10" spans="1:6" x14ac:dyDescent="0.25">
      <c r="A10" t="s">
        <v>19</v>
      </c>
      <c r="B10">
        <v>1099094400</v>
      </c>
      <c r="C10">
        <v>1.45E-4</v>
      </c>
      <c r="D10">
        <v>5.0000000000000004E-6</v>
      </c>
      <c r="E10">
        <v>5.0000000000000002E-5</v>
      </c>
      <c r="F10">
        <v>1.22E-4</v>
      </c>
    </row>
    <row r="11" spans="1:6" x14ac:dyDescent="0.25">
      <c r="A11" t="s">
        <v>20</v>
      </c>
      <c r="B11">
        <v>1099699200</v>
      </c>
      <c r="C11">
        <v>5.5999999999999999E-5</v>
      </c>
      <c r="D11">
        <v>6.0000000000000002E-6</v>
      </c>
      <c r="E11">
        <v>5.1E-5</v>
      </c>
      <c r="F11">
        <v>8.0000000000000007E-5</v>
      </c>
    </row>
    <row r="12" spans="1:6" x14ac:dyDescent="0.25">
      <c r="A12" t="s">
        <v>21</v>
      </c>
      <c r="B12">
        <v>1100304000</v>
      </c>
      <c r="C12">
        <v>4.0200000000000001E-4</v>
      </c>
      <c r="D12">
        <v>1.2E-5</v>
      </c>
      <c r="E12">
        <v>1.08E-4</v>
      </c>
      <c r="F12">
        <v>2.8200000000000002E-4</v>
      </c>
    </row>
    <row r="13" spans="1:6" x14ac:dyDescent="0.25">
      <c r="A13" t="s">
        <v>22</v>
      </c>
      <c r="B13">
        <v>1100908800</v>
      </c>
      <c r="C13">
        <v>2.5700000000000001E-4</v>
      </c>
      <c r="D13">
        <v>1.5999999999999999E-5</v>
      </c>
      <c r="E13">
        <v>1.3100000000000001E-4</v>
      </c>
      <c r="F13">
        <v>2.6600000000000001E-4</v>
      </c>
    </row>
    <row r="14" spans="1:6" x14ac:dyDescent="0.25">
      <c r="A14" t="s">
        <v>23</v>
      </c>
      <c r="B14">
        <v>1101513600</v>
      </c>
      <c r="C14">
        <v>3.4499999999999998E-4</v>
      </c>
      <c r="D14">
        <v>2.0999999999999999E-5</v>
      </c>
      <c r="E14">
        <v>1.66E-4</v>
      </c>
      <c r="F14">
        <v>3.1100000000000002E-4</v>
      </c>
    </row>
    <row r="15" spans="1:6" x14ac:dyDescent="0.25">
      <c r="A15" t="s">
        <v>24</v>
      </c>
      <c r="B15">
        <v>1102118400</v>
      </c>
      <c r="C15">
        <v>3.2499999999999999E-4</v>
      </c>
      <c r="D15">
        <v>2.5999999999999998E-5</v>
      </c>
      <c r="E15">
        <v>1.92E-4</v>
      </c>
      <c r="F15">
        <v>3.3E-4</v>
      </c>
    </row>
    <row r="16" spans="1:6" x14ac:dyDescent="0.25">
      <c r="A16" t="s">
        <v>25</v>
      </c>
      <c r="B16">
        <v>1102723200</v>
      </c>
      <c r="C16">
        <v>3.8999999999999999E-4</v>
      </c>
      <c r="D16">
        <v>3.1000000000000001E-5</v>
      </c>
      <c r="E16">
        <v>2.23E-4</v>
      </c>
      <c r="F16">
        <v>3.5300000000000002E-4</v>
      </c>
    </row>
    <row r="17" spans="1:6" x14ac:dyDescent="0.25">
      <c r="A17" t="s">
        <v>26</v>
      </c>
      <c r="B17">
        <v>1103328000</v>
      </c>
      <c r="C17">
        <v>4.8700000000000002E-4</v>
      </c>
      <c r="D17">
        <v>3.8000000000000002E-5</v>
      </c>
      <c r="E17">
        <v>2.6499999999999999E-4</v>
      </c>
      <c r="F17">
        <v>4.3199999999999998E-4</v>
      </c>
    </row>
    <row r="18" spans="1:6" x14ac:dyDescent="0.25">
      <c r="A18" t="s">
        <v>27</v>
      </c>
      <c r="B18">
        <v>1103932800</v>
      </c>
      <c r="C18">
        <v>5.1500000000000005E-4</v>
      </c>
      <c r="D18">
        <v>4.6E-5</v>
      </c>
      <c r="E18">
        <v>3.0600000000000001E-4</v>
      </c>
      <c r="F18">
        <v>4.9799999999999996E-4</v>
      </c>
    </row>
    <row r="19" spans="1:6" x14ac:dyDescent="0.25">
      <c r="A19" t="s">
        <v>28</v>
      </c>
      <c r="B19">
        <v>1104537600</v>
      </c>
      <c r="C19">
        <v>9.2900000000000003E-4</v>
      </c>
      <c r="D19">
        <v>5.8999999999999998E-5</v>
      </c>
      <c r="E19">
        <v>4.0400000000000001E-4</v>
      </c>
      <c r="F19">
        <v>7.18E-4</v>
      </c>
    </row>
    <row r="20" spans="1:6" x14ac:dyDescent="0.25">
      <c r="A20" t="s">
        <v>29</v>
      </c>
      <c r="B20">
        <v>1105142400</v>
      </c>
      <c r="C20">
        <v>9.6000000000000002E-4</v>
      </c>
      <c r="D20">
        <v>7.2999999999999999E-5</v>
      </c>
      <c r="E20">
        <v>4.9299999999999995E-4</v>
      </c>
      <c r="F20">
        <v>8.6399999999999997E-4</v>
      </c>
    </row>
    <row r="21" spans="1:6" x14ac:dyDescent="0.25">
      <c r="A21" t="s">
        <v>30</v>
      </c>
      <c r="B21">
        <v>1105747200</v>
      </c>
      <c r="C21">
        <v>7.76E-4</v>
      </c>
      <c r="D21">
        <v>8.3999999999999995E-5</v>
      </c>
      <c r="E21">
        <v>5.3799999999999996E-4</v>
      </c>
      <c r="F21">
        <v>8.0900000000000004E-4</v>
      </c>
    </row>
    <row r="22" spans="1:6" x14ac:dyDescent="0.25">
      <c r="A22" t="s">
        <v>31</v>
      </c>
      <c r="B22">
        <v>1106352000</v>
      </c>
      <c r="C22">
        <v>5.8600000000000004E-4</v>
      </c>
      <c r="D22">
        <v>9.1000000000000003E-5</v>
      </c>
      <c r="E22">
        <v>5.4299999999999997E-4</v>
      </c>
      <c r="F22">
        <v>6.4599999999999998E-4</v>
      </c>
    </row>
    <row r="23" spans="1:6" x14ac:dyDescent="0.25">
      <c r="A23" t="s">
        <v>32</v>
      </c>
      <c r="B23">
        <v>1106956800</v>
      </c>
      <c r="C23">
        <v>2.5999999999999998E-4</v>
      </c>
      <c r="D23">
        <v>9.3999999999999994E-5</v>
      </c>
      <c r="E23">
        <v>4.9700000000000005E-4</v>
      </c>
      <c r="F23">
        <v>4.1199999999999999E-4</v>
      </c>
    </row>
    <row r="24" spans="1:6" x14ac:dyDescent="0.25">
      <c r="A24" t="s">
        <v>33</v>
      </c>
      <c r="B24">
        <v>1107561600</v>
      </c>
      <c r="C24">
        <v>2.2800000000000001E-4</v>
      </c>
      <c r="D24">
        <v>9.6000000000000002E-5</v>
      </c>
      <c r="E24">
        <v>4.5399999999999998E-4</v>
      </c>
      <c r="F24">
        <v>3.1599999999999998E-4</v>
      </c>
    </row>
    <row r="25" spans="1:6" x14ac:dyDescent="0.25">
      <c r="A25" t="s">
        <v>34</v>
      </c>
      <c r="B25">
        <v>1108166400</v>
      </c>
      <c r="C25">
        <v>6.2799999999999998E-4</v>
      </c>
      <c r="D25">
        <v>1.0399999999999999E-4</v>
      </c>
      <c r="E25">
        <v>4.8299999999999998E-4</v>
      </c>
      <c r="F25">
        <v>5.1400000000000003E-4</v>
      </c>
    </row>
    <row r="26" spans="1:6" x14ac:dyDescent="0.25">
      <c r="A26" t="s">
        <v>35</v>
      </c>
      <c r="B26">
        <v>1108771200</v>
      </c>
      <c r="C26">
        <v>6.7400000000000001E-4</v>
      </c>
      <c r="D26">
        <v>1.13E-4</v>
      </c>
      <c r="E26">
        <v>5.13E-4</v>
      </c>
      <c r="F26">
        <v>6.0999999999999997E-4</v>
      </c>
    </row>
    <row r="27" spans="1:6" x14ac:dyDescent="0.25">
      <c r="A27" t="s">
        <v>36</v>
      </c>
      <c r="B27">
        <v>1109376000</v>
      </c>
      <c r="C27">
        <v>5.4600000000000004E-4</v>
      </c>
      <c r="D27">
        <v>1.2E-4</v>
      </c>
      <c r="E27">
        <v>5.1800000000000001E-4</v>
      </c>
      <c r="F27">
        <v>5.6099999999999998E-4</v>
      </c>
    </row>
    <row r="28" spans="1:6" x14ac:dyDescent="0.25">
      <c r="A28" t="s">
        <v>37</v>
      </c>
      <c r="B28">
        <v>1109980800</v>
      </c>
      <c r="C28">
        <v>4.1100000000000002E-4</v>
      </c>
      <c r="D28">
        <v>1.2400000000000001E-4</v>
      </c>
      <c r="E28">
        <v>5.0000000000000001E-4</v>
      </c>
      <c r="F28">
        <v>4.6799999999999999E-4</v>
      </c>
    </row>
    <row r="29" spans="1:6" x14ac:dyDescent="0.25">
      <c r="A29" t="s">
        <v>38</v>
      </c>
      <c r="B29">
        <v>1110582000</v>
      </c>
      <c r="C29">
        <v>4.5100000000000001E-4</v>
      </c>
      <c r="D29">
        <v>1.2899999999999999E-4</v>
      </c>
      <c r="E29">
        <v>4.9200000000000003E-4</v>
      </c>
      <c r="F29">
        <v>4.57E-4</v>
      </c>
    </row>
    <row r="30" spans="1:6" x14ac:dyDescent="0.25">
      <c r="A30" t="s">
        <v>39</v>
      </c>
      <c r="B30">
        <v>1111186800</v>
      </c>
      <c r="C30">
        <v>5.8799999999999998E-4</v>
      </c>
      <c r="D30">
        <v>1.36E-4</v>
      </c>
      <c r="E30">
        <v>5.0699999999999996E-4</v>
      </c>
      <c r="F30">
        <v>5.3700000000000004E-4</v>
      </c>
    </row>
    <row r="31" spans="1:6" x14ac:dyDescent="0.25">
      <c r="A31" t="s">
        <v>40</v>
      </c>
      <c r="B31">
        <v>1111791600</v>
      </c>
      <c r="C31">
        <v>7.0699999999999995E-4</v>
      </c>
      <c r="D31">
        <v>1.45E-4</v>
      </c>
      <c r="E31">
        <v>5.3899999999999998E-4</v>
      </c>
      <c r="F31">
        <v>6.3599999999999996E-4</v>
      </c>
    </row>
    <row r="32" spans="1:6" x14ac:dyDescent="0.25">
      <c r="A32" t="s">
        <v>41</v>
      </c>
      <c r="B32">
        <v>1112396400</v>
      </c>
      <c r="C32">
        <v>7.2499999999999995E-4</v>
      </c>
      <c r="D32">
        <v>1.54E-4</v>
      </c>
      <c r="E32">
        <v>5.6899999999999995E-4</v>
      </c>
      <c r="F32">
        <v>7.0699999999999995E-4</v>
      </c>
    </row>
    <row r="33" spans="1:6" x14ac:dyDescent="0.25">
      <c r="A33" t="s">
        <v>42</v>
      </c>
      <c r="B33">
        <v>1113001200</v>
      </c>
      <c r="C33">
        <v>6.8499999999999995E-4</v>
      </c>
      <c r="D33">
        <v>1.6200000000000001E-4</v>
      </c>
      <c r="E33">
        <v>5.8799999999999998E-4</v>
      </c>
      <c r="F33">
        <v>7.0699999999999995E-4</v>
      </c>
    </row>
    <row r="34" spans="1:6" x14ac:dyDescent="0.25">
      <c r="A34" t="s">
        <v>43</v>
      </c>
      <c r="B34">
        <v>1113606000</v>
      </c>
      <c r="C34">
        <v>7.0399999999999998E-4</v>
      </c>
      <c r="D34">
        <v>1.7000000000000001E-4</v>
      </c>
      <c r="E34">
        <v>6.0599999999999998E-4</v>
      </c>
      <c r="F34">
        <v>6.8999999999999997E-4</v>
      </c>
    </row>
    <row r="35" spans="1:6" x14ac:dyDescent="0.25">
      <c r="A35" t="s">
        <v>44</v>
      </c>
      <c r="B35">
        <v>1114210800</v>
      </c>
      <c r="C35">
        <v>6.96E-4</v>
      </c>
      <c r="D35">
        <v>1.7799999999999999E-4</v>
      </c>
      <c r="E35">
        <v>6.2E-4</v>
      </c>
      <c r="F35">
        <v>7.0500000000000001E-4</v>
      </c>
    </row>
    <row r="36" spans="1:6" x14ac:dyDescent="0.25">
      <c r="A36" t="s">
        <v>45</v>
      </c>
      <c r="B36">
        <v>1114815600</v>
      </c>
      <c r="C36">
        <v>7.6400000000000003E-4</v>
      </c>
      <c r="D36">
        <v>1.8699999999999999E-4</v>
      </c>
      <c r="E36">
        <v>6.4300000000000002E-4</v>
      </c>
      <c r="F36">
        <v>7.4299999999999995E-4</v>
      </c>
    </row>
    <row r="37" spans="1:6" x14ac:dyDescent="0.25">
      <c r="A37" t="s">
        <v>46</v>
      </c>
      <c r="B37">
        <v>1115420400</v>
      </c>
      <c r="C37">
        <v>4.6200000000000001E-4</v>
      </c>
      <c r="D37">
        <v>1.9100000000000001E-4</v>
      </c>
      <c r="E37">
        <v>6.1300000000000005E-4</v>
      </c>
      <c r="F37">
        <v>5.6599999999999999E-4</v>
      </c>
    </row>
    <row r="38" spans="1:6" x14ac:dyDescent="0.25">
      <c r="A38" t="s">
        <v>47</v>
      </c>
      <c r="B38">
        <v>1116025200</v>
      </c>
      <c r="C38">
        <v>4.7899999999999999E-4</v>
      </c>
      <c r="D38">
        <v>1.9599999999999999E-4</v>
      </c>
      <c r="E38">
        <v>5.9199999999999997E-4</v>
      </c>
      <c r="F38">
        <v>5.2499999999999997E-4</v>
      </c>
    </row>
    <row r="39" spans="1:6" x14ac:dyDescent="0.25">
      <c r="A39" t="s">
        <v>48</v>
      </c>
      <c r="B39">
        <v>1116630000</v>
      </c>
      <c r="C39">
        <v>6.7299999999999999E-4</v>
      </c>
      <c r="D39">
        <v>2.03E-4</v>
      </c>
      <c r="E39">
        <v>6.0499999999999996E-4</v>
      </c>
      <c r="F39">
        <v>6.1899999999999998E-4</v>
      </c>
    </row>
    <row r="40" spans="1:6" x14ac:dyDescent="0.25">
      <c r="A40" t="s">
        <v>49</v>
      </c>
      <c r="B40">
        <v>1117234800</v>
      </c>
      <c r="C40">
        <v>5.8100000000000003E-4</v>
      </c>
      <c r="D40">
        <v>2.0900000000000001E-4</v>
      </c>
      <c r="E40">
        <v>5.9999999999999995E-4</v>
      </c>
      <c r="F40">
        <v>5.8200000000000005E-4</v>
      </c>
    </row>
    <row r="41" spans="1:6" x14ac:dyDescent="0.25">
      <c r="A41" t="s">
        <v>50</v>
      </c>
      <c r="B41">
        <v>1117839600</v>
      </c>
      <c r="C41">
        <v>4.7800000000000002E-4</v>
      </c>
      <c r="D41">
        <v>2.13E-4</v>
      </c>
      <c r="E41">
        <v>5.8E-4</v>
      </c>
      <c r="F41">
        <v>5.2300000000000003E-4</v>
      </c>
    </row>
    <row r="42" spans="1:6" x14ac:dyDescent="0.25">
      <c r="A42" t="s">
        <v>51</v>
      </c>
      <c r="B42">
        <v>1118444400</v>
      </c>
      <c r="C42">
        <v>6.9800000000000005E-4</v>
      </c>
      <c r="D42">
        <v>2.2100000000000001E-4</v>
      </c>
      <c r="E42">
        <v>5.9900000000000003E-4</v>
      </c>
      <c r="F42">
        <v>6.3100000000000005E-4</v>
      </c>
    </row>
    <row r="43" spans="1:6" x14ac:dyDescent="0.25">
      <c r="A43" t="s">
        <v>52</v>
      </c>
      <c r="B43">
        <v>1119049200</v>
      </c>
      <c r="C43">
        <v>4.6700000000000002E-4</v>
      </c>
      <c r="D43">
        <v>2.24E-4</v>
      </c>
      <c r="E43">
        <v>5.7600000000000001E-4</v>
      </c>
      <c r="F43">
        <v>5.0299999999999997E-4</v>
      </c>
    </row>
    <row r="44" spans="1:6" x14ac:dyDescent="0.25">
      <c r="A44" t="s">
        <v>53</v>
      </c>
      <c r="B44">
        <v>1119654000</v>
      </c>
      <c r="C44">
        <v>2.5799999999999998E-4</v>
      </c>
      <c r="D44">
        <v>2.2499999999999999E-4</v>
      </c>
      <c r="E44">
        <v>5.2499999999999997E-4</v>
      </c>
      <c r="F44">
        <v>3.6999999999999999E-4</v>
      </c>
    </row>
    <row r="45" spans="1:6" x14ac:dyDescent="0.25">
      <c r="A45" t="s">
        <v>54</v>
      </c>
      <c r="B45">
        <v>1120258800</v>
      </c>
      <c r="C45">
        <v>2.92E-4</v>
      </c>
      <c r="D45">
        <v>2.2599999999999999E-4</v>
      </c>
      <c r="E45">
        <v>4.8700000000000002E-4</v>
      </c>
      <c r="F45">
        <v>3.2600000000000001E-4</v>
      </c>
    </row>
    <row r="46" spans="1:6" x14ac:dyDescent="0.25">
      <c r="A46" t="s">
        <v>55</v>
      </c>
      <c r="B46">
        <v>1120863600</v>
      </c>
      <c r="C46">
        <v>5.22E-4</v>
      </c>
      <c r="D46">
        <v>2.3000000000000001E-4</v>
      </c>
      <c r="E46">
        <v>4.9399999999999997E-4</v>
      </c>
      <c r="F46">
        <v>4.55E-4</v>
      </c>
    </row>
    <row r="47" spans="1:6" x14ac:dyDescent="0.25">
      <c r="A47" t="s">
        <v>56</v>
      </c>
      <c r="B47">
        <v>1121468400</v>
      </c>
      <c r="C47">
        <v>4.8299999999999998E-4</v>
      </c>
      <c r="D47">
        <v>2.34E-4</v>
      </c>
      <c r="E47">
        <v>4.9200000000000003E-4</v>
      </c>
      <c r="F47">
        <v>4.7399999999999997E-4</v>
      </c>
    </row>
    <row r="48" spans="1:6" x14ac:dyDescent="0.25">
      <c r="A48" t="s">
        <v>57</v>
      </c>
      <c r="B48">
        <v>1122073200</v>
      </c>
      <c r="C48">
        <v>2.1900000000000001E-4</v>
      </c>
      <c r="D48">
        <v>2.34E-4</v>
      </c>
      <c r="E48">
        <v>4.4700000000000002E-4</v>
      </c>
      <c r="F48">
        <v>3.1300000000000002E-4</v>
      </c>
    </row>
    <row r="49" spans="1:6" x14ac:dyDescent="0.25">
      <c r="A49" t="s">
        <v>58</v>
      </c>
      <c r="B49">
        <v>1122678000</v>
      </c>
      <c r="C49">
        <v>1.1900000000000001E-4</v>
      </c>
      <c r="D49">
        <v>2.32E-4</v>
      </c>
      <c r="E49">
        <v>3.9399999999999998E-4</v>
      </c>
      <c r="F49">
        <v>2.0100000000000001E-4</v>
      </c>
    </row>
    <row r="50" spans="1:6" x14ac:dyDescent="0.25">
      <c r="A50" t="s">
        <v>59</v>
      </c>
      <c r="B50">
        <v>1123282800</v>
      </c>
      <c r="C50">
        <v>1.34E-4</v>
      </c>
      <c r="D50">
        <v>2.31E-4</v>
      </c>
      <c r="E50">
        <v>3.5199999999999999E-4</v>
      </c>
      <c r="F50">
        <v>1.5100000000000001E-4</v>
      </c>
    </row>
    <row r="51" spans="1:6" x14ac:dyDescent="0.25">
      <c r="A51" t="s">
        <v>60</v>
      </c>
      <c r="B51">
        <v>1123887600</v>
      </c>
      <c r="C51">
        <v>0</v>
      </c>
      <c r="D51">
        <v>2.2699999999999999E-4</v>
      </c>
      <c r="E51">
        <v>2.9500000000000001E-4</v>
      </c>
      <c r="F51">
        <v>6.3999999999999997E-5</v>
      </c>
    </row>
    <row r="52" spans="1:6" x14ac:dyDescent="0.25">
      <c r="A52" t="s">
        <v>61</v>
      </c>
      <c r="B52">
        <v>1124492400</v>
      </c>
      <c r="C52">
        <v>0</v>
      </c>
      <c r="D52">
        <v>2.24E-4</v>
      </c>
      <c r="E52">
        <v>2.4800000000000001E-4</v>
      </c>
      <c r="F52">
        <v>2.6999999999999999E-5</v>
      </c>
    </row>
    <row r="53" spans="1:6" x14ac:dyDescent="0.25">
      <c r="A53" t="s">
        <v>62</v>
      </c>
      <c r="B53">
        <v>1125097200</v>
      </c>
      <c r="C53">
        <v>0</v>
      </c>
      <c r="D53">
        <v>2.2000000000000001E-4</v>
      </c>
      <c r="E53">
        <v>2.0799999999999999E-4</v>
      </c>
      <c r="F53">
        <v>1.1E-5</v>
      </c>
    </row>
    <row r="54" spans="1:6" x14ac:dyDescent="0.25">
      <c r="A54" t="s">
        <v>63</v>
      </c>
      <c r="B54">
        <v>1125702000</v>
      </c>
      <c r="C54">
        <v>0</v>
      </c>
      <c r="D54">
        <v>2.1699999999999999E-4</v>
      </c>
      <c r="E54">
        <v>1.75E-4</v>
      </c>
      <c r="F54">
        <v>5.0000000000000004E-6</v>
      </c>
    </row>
    <row r="55" spans="1:6" x14ac:dyDescent="0.25">
      <c r="A55" t="s">
        <v>64</v>
      </c>
      <c r="B55">
        <v>1126306800</v>
      </c>
      <c r="C55">
        <v>0</v>
      </c>
      <c r="D55">
        <v>2.13E-4</v>
      </c>
      <c r="E55">
        <v>1.47E-4</v>
      </c>
      <c r="F55">
        <v>1.9999999999999999E-6</v>
      </c>
    </row>
    <row r="56" spans="1:6" x14ac:dyDescent="0.25">
      <c r="A56" t="s">
        <v>65</v>
      </c>
      <c r="B56">
        <v>1126911600</v>
      </c>
      <c r="C56">
        <v>0</v>
      </c>
      <c r="D56">
        <v>2.1000000000000001E-4</v>
      </c>
      <c r="E56">
        <v>1.2300000000000001E-4</v>
      </c>
      <c r="F56">
        <v>9.9999999999999995E-7</v>
      </c>
    </row>
    <row r="57" spans="1:6" x14ac:dyDescent="0.25">
      <c r="A57" t="s">
        <v>66</v>
      </c>
      <c r="B57">
        <v>1127516400</v>
      </c>
      <c r="C57">
        <v>0</v>
      </c>
      <c r="D57">
        <v>2.0699999999999999E-4</v>
      </c>
      <c r="E57">
        <v>1.03E-4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2.04E-4</v>
      </c>
      <c r="E58">
        <v>8.7000000000000001E-5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2.0100000000000001E-4</v>
      </c>
      <c r="E59">
        <v>7.2999999999999999E-5</v>
      </c>
      <c r="F59">
        <v>0</v>
      </c>
    </row>
    <row r="60" spans="1:6" x14ac:dyDescent="0.25">
      <c r="A60" t="s">
        <v>69</v>
      </c>
      <c r="B60">
        <v>1129330800</v>
      </c>
      <c r="C60">
        <v>5.0000000000000004E-6</v>
      </c>
      <c r="D60">
        <v>1.9799999999999999E-4</v>
      </c>
      <c r="E60">
        <v>6.2000000000000003E-5</v>
      </c>
      <c r="F60">
        <v>6.0000000000000002E-6</v>
      </c>
    </row>
    <row r="61" spans="1:6" x14ac:dyDescent="0.25">
      <c r="A61" t="s">
        <v>70</v>
      </c>
      <c r="B61">
        <v>1129935600</v>
      </c>
      <c r="C61">
        <v>5.0000000000000002E-5</v>
      </c>
      <c r="D61">
        <v>1.95E-4</v>
      </c>
      <c r="E61">
        <v>6.0000000000000002E-5</v>
      </c>
      <c r="F61">
        <v>3.3000000000000003E-5</v>
      </c>
    </row>
    <row r="62" spans="1:6" x14ac:dyDescent="0.25">
      <c r="A62" t="s">
        <v>71</v>
      </c>
      <c r="B62">
        <v>1130540400</v>
      </c>
      <c r="C62">
        <v>5.5000000000000002E-5</v>
      </c>
      <c r="D62">
        <v>1.93E-4</v>
      </c>
      <c r="E62">
        <v>5.8999999999999998E-5</v>
      </c>
      <c r="F62">
        <v>4.6E-5</v>
      </c>
    </row>
    <row r="63" spans="1:6" x14ac:dyDescent="0.25">
      <c r="A63" t="s">
        <v>72</v>
      </c>
      <c r="B63">
        <v>1131148800</v>
      </c>
      <c r="C63">
        <v>1.1400000000000001E-4</v>
      </c>
      <c r="D63">
        <v>1.92E-4</v>
      </c>
      <c r="E63">
        <v>6.7999999999999999E-5</v>
      </c>
      <c r="F63">
        <v>8.8999999999999995E-5</v>
      </c>
    </row>
    <row r="64" spans="1:6" x14ac:dyDescent="0.25">
      <c r="A64" t="s">
        <v>73</v>
      </c>
      <c r="B64">
        <v>1131753600</v>
      </c>
      <c r="C64">
        <v>9.7999999999999997E-5</v>
      </c>
      <c r="D64">
        <v>1.9000000000000001E-4</v>
      </c>
      <c r="E64">
        <v>7.2999999999999999E-5</v>
      </c>
      <c r="F64">
        <v>9.2999999999999997E-5</v>
      </c>
    </row>
    <row r="65" spans="1:6" x14ac:dyDescent="0.25">
      <c r="A65" t="s">
        <v>74</v>
      </c>
      <c r="B65">
        <v>1132358400</v>
      </c>
      <c r="C65">
        <v>1.1E-4</v>
      </c>
      <c r="D65">
        <v>1.8900000000000001E-4</v>
      </c>
      <c r="E65">
        <v>7.8999999999999996E-5</v>
      </c>
      <c r="F65">
        <v>1.1E-4</v>
      </c>
    </row>
    <row r="66" spans="1:6" x14ac:dyDescent="0.25">
      <c r="A66" t="s">
        <v>75</v>
      </c>
      <c r="B66">
        <v>1132963200</v>
      </c>
      <c r="C66">
        <v>3.0499999999999999E-4</v>
      </c>
      <c r="D66">
        <v>1.9100000000000001E-4</v>
      </c>
      <c r="E66">
        <v>1.16E-4</v>
      </c>
      <c r="F66">
        <v>2.41E-4</v>
      </c>
    </row>
    <row r="67" spans="1:6" x14ac:dyDescent="0.25">
      <c r="A67" t="s">
        <v>76</v>
      </c>
      <c r="B67">
        <v>1133568000</v>
      </c>
      <c r="C67">
        <v>3.7800000000000003E-4</v>
      </c>
      <c r="D67">
        <v>1.94E-4</v>
      </c>
      <c r="E67">
        <v>1.5799999999999999E-4</v>
      </c>
      <c r="F67">
        <v>3.1E-4</v>
      </c>
    </row>
    <row r="68" spans="1:6" x14ac:dyDescent="0.25">
      <c r="A68" t="s">
        <v>77</v>
      </c>
      <c r="B68">
        <v>1134172800</v>
      </c>
      <c r="C68">
        <v>2.6499999999999999E-4</v>
      </c>
      <c r="D68">
        <v>1.95E-4</v>
      </c>
      <c r="E68">
        <v>1.75E-4</v>
      </c>
      <c r="F68">
        <v>2.9E-4</v>
      </c>
    </row>
    <row r="69" spans="1:6" x14ac:dyDescent="0.25">
      <c r="A69" t="s">
        <v>78</v>
      </c>
      <c r="B69">
        <v>1134777600</v>
      </c>
      <c r="C69">
        <v>4.1100000000000002E-4</v>
      </c>
      <c r="D69">
        <v>1.9799999999999999E-4</v>
      </c>
      <c r="E69">
        <v>2.13E-4</v>
      </c>
      <c r="F69">
        <v>3.7199999999999999E-4</v>
      </c>
    </row>
    <row r="70" spans="1:6" x14ac:dyDescent="0.25">
      <c r="A70" t="s">
        <v>79</v>
      </c>
      <c r="B70">
        <v>1135382400</v>
      </c>
      <c r="C70">
        <v>6.4899999999999995E-4</v>
      </c>
      <c r="D70">
        <v>2.05E-4</v>
      </c>
      <c r="E70">
        <v>2.8299999999999999E-4</v>
      </c>
      <c r="F70">
        <v>5.4000000000000001E-4</v>
      </c>
    </row>
    <row r="71" spans="1:6" x14ac:dyDescent="0.25">
      <c r="A71" t="s">
        <v>80</v>
      </c>
      <c r="B71">
        <v>1135987200</v>
      </c>
      <c r="C71">
        <v>4.7100000000000001E-4</v>
      </c>
      <c r="D71">
        <v>2.0900000000000001E-4</v>
      </c>
      <c r="E71">
        <v>3.1300000000000002E-4</v>
      </c>
      <c r="F71">
        <v>4.9600000000000002E-4</v>
      </c>
    </row>
    <row r="72" spans="1:6" x14ac:dyDescent="0.25">
      <c r="A72" t="s">
        <v>81</v>
      </c>
      <c r="B72">
        <v>1136592000</v>
      </c>
      <c r="C72">
        <v>9.3899999999999995E-4</v>
      </c>
      <c r="D72">
        <v>2.2000000000000001E-4</v>
      </c>
      <c r="E72">
        <v>4.15E-4</v>
      </c>
      <c r="F72">
        <v>7.8899999999999999E-4</v>
      </c>
    </row>
    <row r="73" spans="1:6" x14ac:dyDescent="0.25">
      <c r="A73" t="s">
        <v>82</v>
      </c>
      <c r="B73">
        <v>1137196800</v>
      </c>
      <c r="C73">
        <v>1.026E-3</v>
      </c>
      <c r="D73">
        <v>2.33E-4</v>
      </c>
      <c r="E73">
        <v>5.1400000000000003E-4</v>
      </c>
      <c r="F73">
        <v>9.5399999999999999E-4</v>
      </c>
    </row>
    <row r="74" spans="1:6" x14ac:dyDescent="0.25">
      <c r="A74" t="s">
        <v>83</v>
      </c>
      <c r="B74">
        <v>1137801600</v>
      </c>
      <c r="C74">
        <v>8.0999999999999996E-4</v>
      </c>
      <c r="D74">
        <v>2.42E-4</v>
      </c>
      <c r="E74">
        <v>5.5999999999999995E-4</v>
      </c>
      <c r="F74">
        <v>8.5599999999999999E-4</v>
      </c>
    </row>
    <row r="75" spans="1:6" x14ac:dyDescent="0.25">
      <c r="A75" t="s">
        <v>84</v>
      </c>
      <c r="B75">
        <v>1138406400</v>
      </c>
      <c r="C75">
        <v>8.3600000000000005E-4</v>
      </c>
      <c r="D75">
        <v>2.5099999999999998E-4</v>
      </c>
      <c r="E75">
        <v>6.0499999999999996E-4</v>
      </c>
      <c r="F75">
        <v>8.5499999999999997E-4</v>
      </c>
    </row>
    <row r="76" spans="1:6" x14ac:dyDescent="0.25">
      <c r="A76" t="s">
        <v>85</v>
      </c>
      <c r="B76">
        <v>1139011200</v>
      </c>
      <c r="C76">
        <v>1.4530000000000001E-3</v>
      </c>
      <c r="D76">
        <v>2.6899999999999998E-4</v>
      </c>
      <c r="E76">
        <v>7.3800000000000005E-4</v>
      </c>
      <c r="F76">
        <v>1.1689999999999999E-3</v>
      </c>
    </row>
    <row r="77" spans="1:6" x14ac:dyDescent="0.25">
      <c r="A77" t="s">
        <v>86</v>
      </c>
      <c r="B77">
        <v>1139616000</v>
      </c>
      <c r="C77">
        <v>1.8550000000000001E-3</v>
      </c>
      <c r="D77">
        <v>2.9300000000000002E-4</v>
      </c>
      <c r="E77">
        <v>9.1200000000000005E-4</v>
      </c>
      <c r="F77">
        <v>1.485E-3</v>
      </c>
    </row>
    <row r="78" spans="1:6" x14ac:dyDescent="0.25">
      <c r="A78" t="s">
        <v>87</v>
      </c>
      <c r="B78">
        <v>1140220800</v>
      </c>
      <c r="C78">
        <v>1.5907000000000001E-2</v>
      </c>
      <c r="D78">
        <v>5.3399999999999997E-4</v>
      </c>
      <c r="E78">
        <v>3.3960000000000001E-3</v>
      </c>
      <c r="F78">
        <v>1.1327E-2</v>
      </c>
    </row>
    <row r="79" spans="1:6" x14ac:dyDescent="0.25">
      <c r="A79" t="s">
        <v>88</v>
      </c>
      <c r="B79">
        <v>1140825600</v>
      </c>
      <c r="C79">
        <v>8.2070000000000008E-3</v>
      </c>
      <c r="D79">
        <v>6.5099999999999999E-4</v>
      </c>
      <c r="E79">
        <v>4.1000000000000003E-3</v>
      </c>
      <c r="F79">
        <v>8.4159999999999999E-3</v>
      </c>
    </row>
    <row r="80" spans="1:6" x14ac:dyDescent="0.25">
      <c r="A80" t="s">
        <v>89</v>
      </c>
      <c r="B80">
        <v>1141430400</v>
      </c>
      <c r="C80">
        <v>1.9000000000000001E-4</v>
      </c>
      <c r="D80">
        <v>6.4400000000000004E-4</v>
      </c>
      <c r="E80">
        <v>3.4710000000000001E-3</v>
      </c>
      <c r="F80">
        <v>3.6319999999999998E-3</v>
      </c>
    </row>
    <row r="81" spans="1:6" x14ac:dyDescent="0.25">
      <c r="A81" t="s">
        <v>90</v>
      </c>
      <c r="B81">
        <v>1142031600</v>
      </c>
      <c r="C81">
        <v>4.3249999999999999E-3</v>
      </c>
      <c r="D81">
        <v>6.9999999999999999E-4</v>
      </c>
      <c r="E81">
        <v>3.653E-3</v>
      </c>
      <c r="F81">
        <v>4.9490000000000003E-3</v>
      </c>
    </row>
    <row r="82" spans="1:6" x14ac:dyDescent="0.25">
      <c r="A82" t="s">
        <v>91</v>
      </c>
      <c r="B82">
        <v>1142636400</v>
      </c>
      <c r="C82">
        <v>1.2836999999999999E-2</v>
      </c>
      <c r="D82">
        <v>8.8699999999999998E-4</v>
      </c>
      <c r="E82">
        <v>5.1720000000000004E-3</v>
      </c>
      <c r="F82">
        <v>1.0411E-2</v>
      </c>
    </row>
    <row r="83" spans="1:6" x14ac:dyDescent="0.25">
      <c r="A83" t="s">
        <v>92</v>
      </c>
      <c r="B83">
        <v>1143241200</v>
      </c>
      <c r="C83">
        <v>1.7704999999999999E-2</v>
      </c>
      <c r="D83">
        <v>1.145E-3</v>
      </c>
      <c r="E83">
        <v>7.1789999999999996E-3</v>
      </c>
      <c r="F83">
        <v>1.4725E-2</v>
      </c>
    </row>
    <row r="84" spans="1:6" x14ac:dyDescent="0.25">
      <c r="A84" t="s">
        <v>93</v>
      </c>
      <c r="B84">
        <v>1143846000</v>
      </c>
      <c r="C84">
        <v>1.8891999999999999E-2</v>
      </c>
      <c r="D84">
        <v>1.4170000000000001E-3</v>
      </c>
      <c r="E84">
        <v>9.0340000000000004E-3</v>
      </c>
      <c r="F84">
        <v>1.6834999999999999E-2</v>
      </c>
    </row>
    <row r="85" spans="1:6" x14ac:dyDescent="0.25">
      <c r="A85" t="s">
        <v>94</v>
      </c>
      <c r="B85">
        <v>1144450800</v>
      </c>
      <c r="C85">
        <v>7.9070000000000008E-3</v>
      </c>
      <c r="D85">
        <v>1.5169999999999999E-3</v>
      </c>
      <c r="E85">
        <v>8.9119999999999998E-3</v>
      </c>
      <c r="F85">
        <v>1.2795000000000001E-2</v>
      </c>
    </row>
    <row r="86" spans="1:6" x14ac:dyDescent="0.25">
      <c r="A86" t="s">
        <v>95</v>
      </c>
      <c r="B86">
        <v>1145055600</v>
      </c>
      <c r="C86">
        <v>2.9580000000000001E-3</v>
      </c>
      <c r="D86">
        <v>1.539E-3</v>
      </c>
      <c r="E86">
        <v>7.92E-3</v>
      </c>
      <c r="F86">
        <v>6.5339999999999999E-3</v>
      </c>
    </row>
    <row r="87" spans="1:6" x14ac:dyDescent="0.25">
      <c r="A87" t="s">
        <v>96</v>
      </c>
      <c r="B87">
        <v>1145660400</v>
      </c>
      <c r="C87">
        <v>1.9473000000000001E-2</v>
      </c>
      <c r="D87">
        <v>1.815E-3</v>
      </c>
      <c r="E87">
        <v>9.8139999999999998E-3</v>
      </c>
      <c r="F87">
        <v>1.4886E-2</v>
      </c>
    </row>
    <row r="88" spans="1:6" x14ac:dyDescent="0.25">
      <c r="A88" t="s">
        <v>97</v>
      </c>
      <c r="B88">
        <v>1146265200</v>
      </c>
      <c r="C88">
        <v>2.3304999999999999E-2</v>
      </c>
      <c r="D88">
        <v>2.1440000000000001E-3</v>
      </c>
      <c r="E88">
        <v>1.1953999999999999E-2</v>
      </c>
      <c r="F88">
        <v>1.9519999999999999E-2</v>
      </c>
    </row>
    <row r="89" spans="1:6" x14ac:dyDescent="0.25">
      <c r="A89" t="s">
        <v>98</v>
      </c>
      <c r="B89">
        <v>1146870000</v>
      </c>
      <c r="C89">
        <v>2.0931999999999999E-2</v>
      </c>
      <c r="D89">
        <v>2.4329999999999998E-3</v>
      </c>
      <c r="E89">
        <v>1.3408E-2</v>
      </c>
      <c r="F89">
        <v>2.0761999999999999E-2</v>
      </c>
    </row>
    <row r="90" spans="1:6" x14ac:dyDescent="0.25">
      <c r="A90" t="s">
        <v>99</v>
      </c>
      <c r="B90">
        <v>1147474800</v>
      </c>
      <c r="C90">
        <v>2.6744E-2</v>
      </c>
      <c r="D90">
        <v>2.8050000000000002E-3</v>
      </c>
      <c r="E90">
        <v>1.5535E-2</v>
      </c>
      <c r="F90">
        <v>2.4232E-2</v>
      </c>
    </row>
    <row r="91" spans="1:6" x14ac:dyDescent="0.25">
      <c r="A91" t="s">
        <v>100</v>
      </c>
      <c r="B91">
        <v>1148079600</v>
      </c>
      <c r="C91">
        <v>2.1662000000000001E-2</v>
      </c>
      <c r="D91">
        <v>3.0950000000000001E-3</v>
      </c>
      <c r="E91">
        <v>1.6496E-2</v>
      </c>
      <c r="F91">
        <v>2.2567E-2</v>
      </c>
    </row>
    <row r="92" spans="1:6" x14ac:dyDescent="0.25">
      <c r="A92" t="s">
        <v>101</v>
      </c>
      <c r="B92">
        <v>1148684400</v>
      </c>
      <c r="C92">
        <v>1.8329000000000002E-2</v>
      </c>
      <c r="D92">
        <v>3.3279999999999998E-3</v>
      </c>
      <c r="E92">
        <v>1.6775000000000002E-2</v>
      </c>
      <c r="F92">
        <v>2.0032000000000001E-2</v>
      </c>
    </row>
    <row r="93" spans="1:6" x14ac:dyDescent="0.25">
      <c r="A93" t="s">
        <v>102</v>
      </c>
      <c r="B93">
        <v>1149289200</v>
      </c>
      <c r="C93">
        <v>1.5110999999999999E-2</v>
      </c>
      <c r="D93">
        <v>3.509E-3</v>
      </c>
      <c r="E93">
        <v>1.6518999999999999E-2</v>
      </c>
      <c r="F93">
        <v>1.7481E-2</v>
      </c>
    </row>
    <row r="94" spans="1:6" x14ac:dyDescent="0.25">
      <c r="A94" t="s">
        <v>103</v>
      </c>
      <c r="B94">
        <v>1149894000</v>
      </c>
      <c r="C94">
        <v>2.2859999999999998E-3</v>
      </c>
      <c r="D94">
        <v>3.49E-3</v>
      </c>
      <c r="E94">
        <v>1.4208999999999999E-2</v>
      </c>
      <c r="F94">
        <v>8.3119999999999999E-3</v>
      </c>
    </row>
    <row r="95" spans="1:6" x14ac:dyDescent="0.25">
      <c r="A95" t="s">
        <v>104</v>
      </c>
      <c r="B95">
        <v>1150498800</v>
      </c>
      <c r="C95">
        <v>5.6999999999999998E-4</v>
      </c>
      <c r="D95">
        <v>3.4450000000000001E-3</v>
      </c>
      <c r="E95">
        <v>1.2016000000000001E-2</v>
      </c>
      <c r="F95">
        <v>3.8059999999999999E-3</v>
      </c>
    </row>
    <row r="96" spans="1:6" x14ac:dyDescent="0.25">
      <c r="A96" t="s">
        <v>105</v>
      </c>
      <c r="B96">
        <v>1151103600</v>
      </c>
      <c r="C96">
        <v>4.1300000000000001E-4</v>
      </c>
      <c r="D96">
        <v>3.398E-3</v>
      </c>
      <c r="E96">
        <v>1.0149999999999999E-2</v>
      </c>
      <c r="F96">
        <v>1.812E-3</v>
      </c>
    </row>
    <row r="97" spans="1:6" x14ac:dyDescent="0.25">
      <c r="A97" t="s">
        <v>106</v>
      </c>
      <c r="B97">
        <v>1151708400</v>
      </c>
      <c r="C97">
        <v>3.4699999999999998E-4</v>
      </c>
      <c r="D97">
        <v>3.3509999999999998E-3</v>
      </c>
      <c r="E97">
        <v>8.5749999999999993E-3</v>
      </c>
      <c r="F97">
        <v>9.7799999999999992E-4</v>
      </c>
    </row>
    <row r="98" spans="1:6" x14ac:dyDescent="0.25">
      <c r="A98" t="s">
        <v>107</v>
      </c>
      <c r="B98">
        <v>1152313200</v>
      </c>
      <c r="C98">
        <v>1.6440000000000001E-3</v>
      </c>
      <c r="D98">
        <v>3.3240000000000001E-3</v>
      </c>
      <c r="E98">
        <v>7.4609999999999998E-3</v>
      </c>
      <c r="F98">
        <v>1.3649999999999999E-3</v>
      </c>
    </row>
    <row r="99" spans="1:6" x14ac:dyDescent="0.25">
      <c r="A99" t="s">
        <v>108</v>
      </c>
      <c r="B99">
        <v>1152918000</v>
      </c>
      <c r="C99">
        <v>2.8010000000000001E-3</v>
      </c>
      <c r="D99">
        <v>3.3159999999999999E-3</v>
      </c>
      <c r="E99">
        <v>6.7239999999999999E-3</v>
      </c>
      <c r="F99">
        <v>2.467E-3</v>
      </c>
    </row>
    <row r="100" spans="1:6" x14ac:dyDescent="0.25">
      <c r="A100" t="s">
        <v>109</v>
      </c>
      <c r="B100">
        <v>1153522800</v>
      </c>
      <c r="C100">
        <v>1.0706E-2</v>
      </c>
      <c r="D100">
        <v>3.4299999999999999E-3</v>
      </c>
      <c r="E100">
        <v>7.4120000000000002E-3</v>
      </c>
      <c r="F100">
        <v>8.2220000000000001E-3</v>
      </c>
    </row>
    <row r="101" spans="1:6" x14ac:dyDescent="0.25">
      <c r="A101" t="s">
        <v>110</v>
      </c>
      <c r="B101">
        <v>1154127600</v>
      </c>
      <c r="C101">
        <v>1.6955999999999999E-2</v>
      </c>
      <c r="D101">
        <v>3.637E-3</v>
      </c>
      <c r="E101">
        <v>8.9250000000000006E-3</v>
      </c>
      <c r="F101">
        <v>1.3122999999999999E-2</v>
      </c>
    </row>
    <row r="102" spans="1:6" x14ac:dyDescent="0.25">
      <c r="A102" t="s">
        <v>111</v>
      </c>
      <c r="B102">
        <v>1154732400</v>
      </c>
      <c r="C102">
        <v>2.0291E-2</v>
      </c>
      <c r="D102">
        <v>3.8930000000000002E-3</v>
      </c>
      <c r="E102">
        <v>1.0762000000000001E-2</v>
      </c>
      <c r="F102">
        <v>1.7680000000000001E-2</v>
      </c>
    </row>
    <row r="103" spans="1:6" x14ac:dyDescent="0.25">
      <c r="A103" t="s">
        <v>112</v>
      </c>
      <c r="B103">
        <v>1155337200</v>
      </c>
      <c r="C103">
        <v>2.1347000000000001E-2</v>
      </c>
      <c r="D103">
        <v>4.1599999999999996E-3</v>
      </c>
      <c r="E103">
        <v>1.2444E-2</v>
      </c>
      <c r="F103">
        <v>1.9692999999999999E-2</v>
      </c>
    </row>
    <row r="104" spans="1:6" x14ac:dyDescent="0.25">
      <c r="A104" t="s">
        <v>113</v>
      </c>
      <c r="B104">
        <v>1155942000</v>
      </c>
      <c r="C104">
        <v>1.1797999999999999E-2</v>
      </c>
      <c r="D104">
        <v>4.2770000000000004E-3</v>
      </c>
      <c r="E104">
        <v>1.2307E-2</v>
      </c>
      <c r="F104">
        <v>1.4666999999999999E-2</v>
      </c>
    </row>
    <row r="105" spans="1:6" x14ac:dyDescent="0.25">
      <c r="A105" t="s">
        <v>114</v>
      </c>
      <c r="B105">
        <v>1156546800</v>
      </c>
      <c r="C105">
        <v>1.0482E-2</v>
      </c>
      <c r="D105">
        <v>4.372E-3</v>
      </c>
      <c r="E105">
        <v>1.2009000000000001E-2</v>
      </c>
      <c r="F105">
        <v>1.2271000000000001E-2</v>
      </c>
    </row>
    <row r="106" spans="1:6" x14ac:dyDescent="0.25">
      <c r="A106" t="s">
        <v>115</v>
      </c>
      <c r="B106">
        <v>1157151600</v>
      </c>
      <c r="C106">
        <v>9.8639999999999995E-3</v>
      </c>
      <c r="D106">
        <v>4.4559999999999999E-3</v>
      </c>
      <c r="E106">
        <v>1.1658E-2</v>
      </c>
      <c r="F106">
        <v>1.0865E-2</v>
      </c>
    </row>
    <row r="107" spans="1:6" x14ac:dyDescent="0.25">
      <c r="A107" t="s">
        <v>116</v>
      </c>
      <c r="B107">
        <v>1157756400</v>
      </c>
      <c r="C107">
        <v>1.0466E-2</v>
      </c>
      <c r="D107">
        <v>4.548E-3</v>
      </c>
      <c r="E107">
        <v>1.1457E-2</v>
      </c>
      <c r="F107">
        <v>1.0569E-2</v>
      </c>
    </row>
    <row r="108" spans="1:6" x14ac:dyDescent="0.25">
      <c r="A108" t="s">
        <v>117</v>
      </c>
      <c r="B108">
        <v>1158361200</v>
      </c>
      <c r="C108">
        <v>1.0873000000000001E-2</v>
      </c>
      <c r="D108">
        <v>4.6449999999999998E-3</v>
      </c>
      <c r="E108">
        <v>1.1361E-2</v>
      </c>
      <c r="F108">
        <v>1.0814000000000001E-2</v>
      </c>
    </row>
    <row r="109" spans="1:6" x14ac:dyDescent="0.25">
      <c r="A109" t="s">
        <v>118</v>
      </c>
      <c r="B109">
        <v>1158966000</v>
      </c>
      <c r="C109">
        <v>1.2187E-2</v>
      </c>
      <c r="D109">
        <v>4.7600000000000003E-3</v>
      </c>
      <c r="E109">
        <v>1.1495E-2</v>
      </c>
      <c r="F109">
        <v>1.1762E-2</v>
      </c>
    </row>
    <row r="110" spans="1:6" x14ac:dyDescent="0.25">
      <c r="A110" t="s">
        <v>119</v>
      </c>
      <c r="B110">
        <v>1159570800</v>
      </c>
      <c r="C110">
        <v>1.4442999999999999E-2</v>
      </c>
      <c r="D110">
        <v>4.908E-3</v>
      </c>
      <c r="E110">
        <v>1.1967E-2</v>
      </c>
      <c r="F110">
        <v>1.3441E-2</v>
      </c>
    </row>
    <row r="111" spans="1:6" x14ac:dyDescent="0.25">
      <c r="A111" t="s">
        <v>120</v>
      </c>
      <c r="B111">
        <v>1160175600</v>
      </c>
      <c r="C111">
        <v>1.2094000000000001E-2</v>
      </c>
      <c r="D111">
        <v>5.0179999999999999E-3</v>
      </c>
      <c r="E111">
        <v>1.1949E-2</v>
      </c>
      <c r="F111">
        <v>1.2068000000000001E-2</v>
      </c>
    </row>
    <row r="112" spans="1:6" x14ac:dyDescent="0.25">
      <c r="A112" t="s">
        <v>121</v>
      </c>
      <c r="B112">
        <v>1160780400</v>
      </c>
      <c r="C112">
        <v>2.3259999999999999E-3</v>
      </c>
      <c r="D112">
        <v>4.9769999999999997E-3</v>
      </c>
      <c r="E112">
        <v>1.0426E-2</v>
      </c>
      <c r="F112">
        <v>6.8690000000000001E-3</v>
      </c>
    </row>
    <row r="113" spans="1:6" x14ac:dyDescent="0.25">
      <c r="A113" t="s">
        <v>122</v>
      </c>
      <c r="B113">
        <v>1161385200</v>
      </c>
      <c r="C113">
        <v>9.3769999999999999E-3</v>
      </c>
      <c r="D113">
        <v>5.0439999999999999E-3</v>
      </c>
      <c r="E113">
        <v>1.0260999999999999E-2</v>
      </c>
      <c r="F113">
        <v>8.4690000000000008E-3</v>
      </c>
    </row>
    <row r="114" spans="1:6" x14ac:dyDescent="0.25">
      <c r="A114" t="s">
        <v>123</v>
      </c>
      <c r="B114">
        <v>1161990000</v>
      </c>
      <c r="C114">
        <v>7.6839999999999999E-3</v>
      </c>
      <c r="D114">
        <v>5.084E-3</v>
      </c>
      <c r="E114">
        <v>9.8320000000000005E-3</v>
      </c>
      <c r="F114">
        <v>7.8289999999999992E-3</v>
      </c>
    </row>
    <row r="115" spans="1:6" x14ac:dyDescent="0.25">
      <c r="A115" t="s">
        <v>124</v>
      </c>
      <c r="B115">
        <v>1162598400</v>
      </c>
      <c r="C115">
        <v>8.5929999999999999E-3</v>
      </c>
      <c r="D115">
        <v>5.1380000000000002E-3</v>
      </c>
      <c r="E115">
        <v>9.6310000000000007E-3</v>
      </c>
      <c r="F115">
        <v>8.3280000000000003E-3</v>
      </c>
    </row>
    <row r="116" spans="1:6" x14ac:dyDescent="0.25">
      <c r="A116" t="s">
        <v>125</v>
      </c>
      <c r="B116">
        <v>1163203200</v>
      </c>
      <c r="C116">
        <v>5.5789999999999998E-3</v>
      </c>
      <c r="D116">
        <v>5.1440000000000001E-3</v>
      </c>
      <c r="E116">
        <v>8.9779999999999999E-3</v>
      </c>
      <c r="F116">
        <v>6.8069999999999997E-3</v>
      </c>
    </row>
    <row r="117" spans="1:6" x14ac:dyDescent="0.25">
      <c r="A117" t="s">
        <v>126</v>
      </c>
      <c r="B117">
        <v>1163808000</v>
      </c>
      <c r="C117">
        <v>8.9060000000000007E-3</v>
      </c>
      <c r="D117">
        <v>5.202E-3</v>
      </c>
      <c r="E117">
        <v>8.9610000000000002E-3</v>
      </c>
      <c r="F117">
        <v>8.0199999999999994E-3</v>
      </c>
    </row>
    <row r="118" spans="1:6" x14ac:dyDescent="0.25">
      <c r="A118" t="s">
        <v>127</v>
      </c>
      <c r="B118">
        <v>1164412800</v>
      </c>
      <c r="C118">
        <v>1.436E-3</v>
      </c>
      <c r="D118">
        <v>5.1440000000000001E-3</v>
      </c>
      <c r="E118">
        <v>7.7479999999999997E-3</v>
      </c>
      <c r="F118">
        <v>4.15E-3</v>
      </c>
    </row>
    <row r="119" spans="1:6" x14ac:dyDescent="0.25">
      <c r="A119" t="s">
        <v>128</v>
      </c>
      <c r="B119">
        <v>1165017600</v>
      </c>
      <c r="C119">
        <v>1.4909999999999999E-3</v>
      </c>
      <c r="D119">
        <v>5.0870000000000004E-3</v>
      </c>
      <c r="E119">
        <v>6.7419999999999997E-3</v>
      </c>
      <c r="F119">
        <v>2.627E-3</v>
      </c>
    </row>
    <row r="120" spans="1:6" x14ac:dyDescent="0.25">
      <c r="A120" t="s">
        <v>129</v>
      </c>
      <c r="B120">
        <v>1165622400</v>
      </c>
      <c r="C120">
        <v>9.5600000000000004E-4</v>
      </c>
      <c r="D120">
        <v>5.0229999999999997E-3</v>
      </c>
      <c r="E120">
        <v>5.8100000000000001E-3</v>
      </c>
      <c r="F120">
        <v>1.6299999999999999E-3</v>
      </c>
    </row>
    <row r="121" spans="1:6" x14ac:dyDescent="0.25">
      <c r="A121" t="s">
        <v>130</v>
      </c>
      <c r="B121">
        <v>1166227200</v>
      </c>
      <c r="C121">
        <v>3.7460000000000002E-3</v>
      </c>
      <c r="D121">
        <v>5.0039999999999998E-3</v>
      </c>
      <c r="E121">
        <v>5.5030000000000001E-3</v>
      </c>
      <c r="F121">
        <v>3.3379999999999998E-3</v>
      </c>
    </row>
    <row r="122" spans="1:6" x14ac:dyDescent="0.25">
      <c r="A122" t="s">
        <v>131</v>
      </c>
      <c r="B122">
        <v>1166832000</v>
      </c>
      <c r="C122">
        <v>9.8659999999999998E-3</v>
      </c>
      <c r="D122">
        <v>5.078E-3</v>
      </c>
      <c r="E122">
        <v>6.2100000000000002E-3</v>
      </c>
      <c r="F122">
        <v>7.3270000000000002E-3</v>
      </c>
    </row>
    <row r="123" spans="1:6" x14ac:dyDescent="0.25">
      <c r="A123" t="s">
        <v>132</v>
      </c>
      <c r="B123">
        <v>1167436800</v>
      </c>
      <c r="C123">
        <v>1.3202999999999999E-2</v>
      </c>
      <c r="D123">
        <v>5.2030000000000002E-3</v>
      </c>
      <c r="E123">
        <v>7.3540000000000003E-3</v>
      </c>
      <c r="F123">
        <v>1.1218000000000001E-2</v>
      </c>
    </row>
    <row r="124" spans="1:6" x14ac:dyDescent="0.25">
      <c r="A124" t="s">
        <v>133</v>
      </c>
      <c r="B124">
        <v>1168041600</v>
      </c>
      <c r="C124">
        <v>1.1226E-2</v>
      </c>
      <c r="D124">
        <v>5.2950000000000002E-3</v>
      </c>
      <c r="E124">
        <v>7.9609999999999993E-3</v>
      </c>
      <c r="F124">
        <v>1.1072E-2</v>
      </c>
    </row>
    <row r="125" spans="1:6" x14ac:dyDescent="0.25">
      <c r="A125" t="s">
        <v>134</v>
      </c>
      <c r="B125">
        <v>1168646400</v>
      </c>
      <c r="C125">
        <v>4.2161999999999998E-2</v>
      </c>
      <c r="D125">
        <v>5.8599999999999998E-3</v>
      </c>
      <c r="E125">
        <v>1.3479E-2</v>
      </c>
      <c r="F125">
        <v>2.9895999999999999E-2</v>
      </c>
    </row>
    <row r="126" spans="1:6" x14ac:dyDescent="0.25">
      <c r="A126" t="s">
        <v>135</v>
      </c>
      <c r="B126">
        <v>1169251200</v>
      </c>
      <c r="C126">
        <v>3.8308000000000002E-2</v>
      </c>
      <c r="D126">
        <v>6.3579999999999999E-3</v>
      </c>
      <c r="E126">
        <v>1.7467E-2</v>
      </c>
      <c r="F126">
        <v>3.5214000000000002E-2</v>
      </c>
    </row>
    <row r="127" spans="1:6" x14ac:dyDescent="0.25">
      <c r="A127" t="s">
        <v>136</v>
      </c>
      <c r="B127">
        <v>1169856000</v>
      </c>
      <c r="C127">
        <v>4.0549000000000002E-2</v>
      </c>
      <c r="D127">
        <v>6.8820000000000001E-3</v>
      </c>
      <c r="E127">
        <v>2.1108999999999999E-2</v>
      </c>
      <c r="F127">
        <v>3.7510000000000002E-2</v>
      </c>
    </row>
    <row r="128" spans="1:6" x14ac:dyDescent="0.25">
      <c r="A128" t="s">
        <v>137</v>
      </c>
      <c r="B128">
        <v>1170460800</v>
      </c>
      <c r="C128">
        <v>4.8042000000000001E-2</v>
      </c>
      <c r="D128">
        <v>7.5139999999999998E-3</v>
      </c>
      <c r="E128">
        <v>2.545E-2</v>
      </c>
      <c r="F128">
        <v>4.4398E-2</v>
      </c>
    </row>
    <row r="129" spans="1:6" x14ac:dyDescent="0.25">
      <c r="A129" t="s">
        <v>138</v>
      </c>
      <c r="B129">
        <v>1171065600</v>
      </c>
      <c r="C129">
        <v>5.0972000000000003E-2</v>
      </c>
      <c r="D129">
        <v>8.1799999999999998E-3</v>
      </c>
      <c r="E129">
        <v>2.9510000000000002E-2</v>
      </c>
      <c r="F129">
        <v>4.8036000000000002E-2</v>
      </c>
    </row>
    <row r="130" spans="1:6" x14ac:dyDescent="0.25">
      <c r="A130" t="s">
        <v>139</v>
      </c>
      <c r="B130">
        <v>1171670400</v>
      </c>
      <c r="C130">
        <v>3.9916E-2</v>
      </c>
      <c r="D130">
        <v>8.6669999999999994E-3</v>
      </c>
      <c r="E130">
        <v>3.1149E-2</v>
      </c>
      <c r="F130">
        <v>4.3306999999999998E-2</v>
      </c>
    </row>
    <row r="131" spans="1:6" x14ac:dyDescent="0.25">
      <c r="A131" t="s">
        <v>140</v>
      </c>
      <c r="B131">
        <v>1172275200</v>
      </c>
      <c r="C131">
        <v>4.5200999999999998E-2</v>
      </c>
      <c r="D131">
        <v>9.2259999999999998E-3</v>
      </c>
      <c r="E131">
        <v>3.3363999999999998E-2</v>
      </c>
      <c r="F131">
        <v>4.4151000000000003E-2</v>
      </c>
    </row>
    <row r="132" spans="1:6" x14ac:dyDescent="0.25">
      <c r="A132" t="s">
        <v>141</v>
      </c>
      <c r="B132">
        <v>1172880000</v>
      </c>
      <c r="C132">
        <v>4.3811999999999997E-2</v>
      </c>
      <c r="D132">
        <v>9.757E-3</v>
      </c>
      <c r="E132">
        <v>3.5035999999999998E-2</v>
      </c>
      <c r="F132">
        <v>4.4353999999999998E-2</v>
      </c>
    </row>
    <row r="133" spans="1:6" x14ac:dyDescent="0.25">
      <c r="A133" t="s">
        <v>142</v>
      </c>
      <c r="B133">
        <v>1173481200</v>
      </c>
      <c r="C133">
        <v>3.8580000000000003E-2</v>
      </c>
      <c r="D133">
        <v>1.0196E-2</v>
      </c>
      <c r="E133">
        <v>3.5550999999999999E-2</v>
      </c>
      <c r="F133">
        <v>4.0531999999999999E-2</v>
      </c>
    </row>
    <row r="134" spans="1:6" x14ac:dyDescent="0.25">
      <c r="A134" t="s">
        <v>143</v>
      </c>
      <c r="B134">
        <v>1174086000</v>
      </c>
      <c r="C134">
        <v>4.8693E-2</v>
      </c>
      <c r="D134">
        <v>1.0786E-2</v>
      </c>
      <c r="E134">
        <v>3.7685000000000003E-2</v>
      </c>
      <c r="F134">
        <v>4.6251E-2</v>
      </c>
    </row>
    <row r="135" spans="1:6" x14ac:dyDescent="0.25">
      <c r="A135" t="s">
        <v>144</v>
      </c>
      <c r="B135">
        <v>1174690800</v>
      </c>
      <c r="C135">
        <v>4.351E-2</v>
      </c>
      <c r="D135">
        <v>1.1287E-2</v>
      </c>
      <c r="E135">
        <v>3.8571000000000001E-2</v>
      </c>
      <c r="F135">
        <v>4.4287E-2</v>
      </c>
    </row>
    <row r="136" spans="1:6" x14ac:dyDescent="0.25">
      <c r="A136" t="s">
        <v>145</v>
      </c>
      <c r="B136">
        <v>1175295600</v>
      </c>
      <c r="C136">
        <v>3.7983000000000003E-2</v>
      </c>
      <c r="D136">
        <v>1.1696E-2</v>
      </c>
      <c r="E136">
        <v>3.8397000000000001E-2</v>
      </c>
      <c r="F136">
        <v>3.9553999999999999E-2</v>
      </c>
    </row>
    <row r="137" spans="1:6" x14ac:dyDescent="0.25">
      <c r="A137" t="s">
        <v>146</v>
      </c>
      <c r="B137">
        <v>1175900400</v>
      </c>
      <c r="C137">
        <v>3.7852999999999998E-2</v>
      </c>
      <c r="D137">
        <v>1.2097E-2</v>
      </c>
      <c r="E137">
        <v>3.8281000000000003E-2</v>
      </c>
      <c r="F137">
        <v>3.8393999999999998E-2</v>
      </c>
    </row>
    <row r="138" spans="1:6" x14ac:dyDescent="0.25">
      <c r="A138" t="s">
        <v>147</v>
      </c>
      <c r="B138">
        <v>1176505200</v>
      </c>
      <c r="C138">
        <v>2.7903000000000001E-2</v>
      </c>
      <c r="D138">
        <v>1.2338999999999999E-2</v>
      </c>
      <c r="E138">
        <v>3.6649000000000001E-2</v>
      </c>
      <c r="F138">
        <v>3.3168999999999997E-2</v>
      </c>
    </row>
    <row r="139" spans="1:6" x14ac:dyDescent="0.25">
      <c r="A139" t="s">
        <v>148</v>
      </c>
      <c r="B139">
        <v>1177110000</v>
      </c>
      <c r="C139">
        <v>3.5941000000000001E-2</v>
      </c>
      <c r="D139">
        <v>1.2699999999999999E-2</v>
      </c>
      <c r="E139">
        <v>3.6505000000000003E-2</v>
      </c>
      <c r="F139">
        <v>3.4611000000000003E-2</v>
      </c>
    </row>
    <row r="140" spans="1:6" x14ac:dyDescent="0.25">
      <c r="A140" t="s">
        <v>149</v>
      </c>
      <c r="B140">
        <v>1177714800</v>
      </c>
      <c r="C140">
        <v>2.8334000000000002E-2</v>
      </c>
      <c r="D140">
        <v>1.2939000000000001E-2</v>
      </c>
      <c r="E140">
        <v>3.5135E-2</v>
      </c>
      <c r="F140">
        <v>3.0308999999999999E-2</v>
      </c>
    </row>
    <row r="141" spans="1:6" x14ac:dyDescent="0.25">
      <c r="A141" t="s">
        <v>150</v>
      </c>
      <c r="B141">
        <v>1178319600</v>
      </c>
      <c r="C141">
        <v>3.2558999999999998E-2</v>
      </c>
      <c r="D141">
        <v>1.3239000000000001E-2</v>
      </c>
      <c r="E141">
        <v>3.4729999999999997E-2</v>
      </c>
      <c r="F141">
        <v>3.2085000000000002E-2</v>
      </c>
    </row>
    <row r="142" spans="1:6" x14ac:dyDescent="0.25">
      <c r="A142" t="s">
        <v>151</v>
      </c>
      <c r="B142">
        <v>1178924400</v>
      </c>
      <c r="C142">
        <v>3.0005E-2</v>
      </c>
      <c r="D142">
        <v>1.3495999999999999E-2</v>
      </c>
      <c r="E142">
        <v>3.3942E-2</v>
      </c>
      <c r="F142">
        <v>3.0720000000000001E-2</v>
      </c>
    </row>
    <row r="143" spans="1:6" x14ac:dyDescent="0.25">
      <c r="A143" t="s">
        <v>152</v>
      </c>
      <c r="B143">
        <v>1179529200</v>
      </c>
      <c r="C143">
        <v>2.7289999999999998E-2</v>
      </c>
      <c r="D143">
        <v>1.3705999999999999E-2</v>
      </c>
      <c r="E143">
        <v>3.2846E-2</v>
      </c>
      <c r="F143">
        <v>2.8497000000000001E-2</v>
      </c>
    </row>
    <row r="144" spans="1:6" x14ac:dyDescent="0.25">
      <c r="A144" t="s">
        <v>153</v>
      </c>
      <c r="B144">
        <v>1180134000</v>
      </c>
      <c r="C144">
        <v>1.9921000000000001E-2</v>
      </c>
      <c r="D144">
        <v>1.3801000000000001E-2</v>
      </c>
      <c r="E144">
        <v>3.0764E-2</v>
      </c>
      <c r="F144">
        <v>2.3654000000000001E-2</v>
      </c>
    </row>
    <row r="145" spans="1:6" x14ac:dyDescent="0.25">
      <c r="A145" t="s">
        <v>154</v>
      </c>
      <c r="B145">
        <v>1180738800</v>
      </c>
      <c r="C145">
        <v>2.7022999999999998E-2</v>
      </c>
      <c r="D145">
        <v>1.4003E-2</v>
      </c>
      <c r="E145">
        <v>3.0162000000000001E-2</v>
      </c>
      <c r="F145">
        <v>2.5857000000000002E-2</v>
      </c>
    </row>
    <row r="146" spans="1:6" x14ac:dyDescent="0.25">
      <c r="A146" t="s">
        <v>155</v>
      </c>
      <c r="B146">
        <v>1181343600</v>
      </c>
      <c r="C146">
        <v>1.4539E-2</v>
      </c>
      <c r="D146">
        <v>1.401E-2</v>
      </c>
      <c r="E146">
        <v>2.7622000000000001E-2</v>
      </c>
      <c r="F146">
        <v>1.8908000000000001E-2</v>
      </c>
    </row>
    <row r="147" spans="1:6" x14ac:dyDescent="0.25">
      <c r="A147" t="s">
        <v>156</v>
      </c>
      <c r="B147">
        <v>1181948400</v>
      </c>
      <c r="C147">
        <v>8.3580000000000008E-3</v>
      </c>
      <c r="D147">
        <v>1.3922E-2</v>
      </c>
      <c r="E147">
        <v>2.4486000000000001E-2</v>
      </c>
      <c r="F147">
        <v>1.2116E-2</v>
      </c>
    </row>
    <row r="148" spans="1:6" x14ac:dyDescent="0.25">
      <c r="A148" t="s">
        <v>157</v>
      </c>
      <c r="B148">
        <v>1182553200</v>
      </c>
      <c r="C148">
        <v>0</v>
      </c>
      <c r="D148">
        <v>1.3707E-2</v>
      </c>
      <c r="E148">
        <v>2.0551E-2</v>
      </c>
      <c r="F148">
        <v>5.0870000000000004E-3</v>
      </c>
    </row>
    <row r="149" spans="1:6" x14ac:dyDescent="0.25">
      <c r="A149" t="s">
        <v>158</v>
      </c>
      <c r="B149">
        <v>1183158000</v>
      </c>
      <c r="C149">
        <v>0</v>
      </c>
      <c r="D149">
        <v>1.3495999999999999E-2</v>
      </c>
      <c r="E149">
        <v>1.7249E-2</v>
      </c>
      <c r="F149">
        <v>2.1359999999999999E-3</v>
      </c>
    </row>
    <row r="150" spans="1:6" x14ac:dyDescent="0.25">
      <c r="A150" t="s">
        <v>159</v>
      </c>
      <c r="B150">
        <v>1183762800</v>
      </c>
      <c r="C150">
        <v>0</v>
      </c>
      <c r="D150">
        <v>1.3287999999999999E-2</v>
      </c>
      <c r="E150">
        <v>1.4477E-2</v>
      </c>
      <c r="F150">
        <v>8.9700000000000001E-4</v>
      </c>
    </row>
    <row r="151" spans="1:6" x14ac:dyDescent="0.25">
      <c r="A151" t="s">
        <v>160</v>
      </c>
      <c r="B151">
        <v>1184367600</v>
      </c>
      <c r="C151">
        <v>0</v>
      </c>
      <c r="D151">
        <v>1.3082999999999999E-2</v>
      </c>
      <c r="E151">
        <v>1.2151E-2</v>
      </c>
      <c r="F151">
        <v>3.77E-4</v>
      </c>
    </row>
    <row r="152" spans="1:6" x14ac:dyDescent="0.25">
      <c r="A152" t="s">
        <v>161</v>
      </c>
      <c r="B152">
        <v>1184972400</v>
      </c>
      <c r="C152">
        <v>0</v>
      </c>
      <c r="D152">
        <v>1.2881E-2</v>
      </c>
      <c r="E152">
        <v>1.0199E-2</v>
      </c>
      <c r="F152">
        <v>1.5799999999999999E-4</v>
      </c>
    </row>
    <row r="153" spans="1:6" x14ac:dyDescent="0.25">
      <c r="A153" t="s">
        <v>162</v>
      </c>
      <c r="B153">
        <v>1185577200</v>
      </c>
      <c r="C153">
        <v>0</v>
      </c>
      <c r="D153">
        <v>1.2683E-2</v>
      </c>
      <c r="E153">
        <v>8.5599999999999999E-3</v>
      </c>
      <c r="F153">
        <v>6.6000000000000005E-5</v>
      </c>
    </row>
    <row r="154" spans="1:6" x14ac:dyDescent="0.25">
      <c r="A154" t="s">
        <v>163</v>
      </c>
      <c r="B154">
        <v>1186182000</v>
      </c>
      <c r="C154">
        <v>0</v>
      </c>
      <c r="D154">
        <v>1.2487E-2</v>
      </c>
      <c r="E154">
        <v>7.1850000000000004E-3</v>
      </c>
      <c r="F154">
        <v>2.8E-5</v>
      </c>
    </row>
    <row r="155" spans="1:6" x14ac:dyDescent="0.25">
      <c r="A155" t="s">
        <v>164</v>
      </c>
      <c r="B155">
        <v>1186786800</v>
      </c>
      <c r="C155">
        <v>0</v>
      </c>
      <c r="D155">
        <v>1.2295E-2</v>
      </c>
      <c r="E155">
        <v>6.0299999999999998E-3</v>
      </c>
      <c r="F155">
        <v>1.2E-5</v>
      </c>
    </row>
    <row r="156" spans="1:6" x14ac:dyDescent="0.25">
      <c r="A156" t="s">
        <v>165</v>
      </c>
      <c r="B156">
        <v>1187391600</v>
      </c>
      <c r="C156">
        <v>0</v>
      </c>
      <c r="D156">
        <v>1.2104999999999999E-2</v>
      </c>
      <c r="E156">
        <v>5.0610000000000004E-3</v>
      </c>
      <c r="F156">
        <v>5.0000000000000004E-6</v>
      </c>
    </row>
    <row r="157" spans="1:6" x14ac:dyDescent="0.25">
      <c r="A157" t="s">
        <v>166</v>
      </c>
      <c r="B157">
        <v>1187996400</v>
      </c>
      <c r="C157">
        <v>0</v>
      </c>
      <c r="D157">
        <v>1.1919000000000001E-2</v>
      </c>
      <c r="E157">
        <v>4.248E-3</v>
      </c>
      <c r="F157">
        <v>1.9999999999999999E-6</v>
      </c>
    </row>
    <row r="158" spans="1:6" x14ac:dyDescent="0.25">
      <c r="A158" t="s">
        <v>167</v>
      </c>
      <c r="B158">
        <v>1188601200</v>
      </c>
      <c r="C158">
        <v>0</v>
      </c>
      <c r="D158">
        <v>1.1735000000000001E-2</v>
      </c>
      <c r="E158">
        <v>3.565E-3</v>
      </c>
      <c r="F158">
        <v>9.9999999999999995E-7</v>
      </c>
    </row>
    <row r="159" spans="1:6" x14ac:dyDescent="0.25">
      <c r="A159" t="s">
        <v>168</v>
      </c>
      <c r="B159">
        <v>1189206000</v>
      </c>
      <c r="C159">
        <v>0</v>
      </c>
      <c r="D159">
        <v>1.1554E-2</v>
      </c>
      <c r="E159">
        <v>2.993E-3</v>
      </c>
      <c r="F159">
        <v>0</v>
      </c>
    </row>
    <row r="160" spans="1:6" x14ac:dyDescent="0.25">
      <c r="A160" t="s">
        <v>169</v>
      </c>
      <c r="B160">
        <v>1189810800</v>
      </c>
      <c r="C160">
        <v>1.75E-4</v>
      </c>
      <c r="D160">
        <v>1.1377999999999999E-2</v>
      </c>
      <c r="E160">
        <v>2.5409999999999999E-3</v>
      </c>
      <c r="F160">
        <v>1.2300000000000001E-4</v>
      </c>
    </row>
    <row r="161" spans="1:6" x14ac:dyDescent="0.25">
      <c r="A161" t="s">
        <v>170</v>
      </c>
      <c r="B161">
        <v>1190415600</v>
      </c>
      <c r="C161">
        <v>2.9009999999999999E-3</v>
      </c>
      <c r="D161">
        <v>1.1247999999999999E-2</v>
      </c>
      <c r="E161">
        <v>2.6120000000000002E-3</v>
      </c>
      <c r="F161">
        <v>2.0019999999999999E-3</v>
      </c>
    </row>
    <row r="162" spans="1:6" x14ac:dyDescent="0.25">
      <c r="A162" t="s">
        <v>171</v>
      </c>
      <c r="B162">
        <v>1191020400</v>
      </c>
      <c r="C162">
        <v>4.8659999999999997E-3</v>
      </c>
      <c r="D162">
        <v>1.1148999999999999E-2</v>
      </c>
      <c r="E162">
        <v>2.9740000000000001E-3</v>
      </c>
      <c r="F162">
        <v>3.7290000000000001E-3</v>
      </c>
    </row>
    <row r="163" spans="1:6" x14ac:dyDescent="0.25">
      <c r="A163" t="s">
        <v>172</v>
      </c>
      <c r="B163">
        <v>1191625200</v>
      </c>
      <c r="C163">
        <v>5.1980000000000004E-3</v>
      </c>
      <c r="D163">
        <v>1.1057000000000001E-2</v>
      </c>
      <c r="E163">
        <v>3.3270000000000001E-3</v>
      </c>
      <c r="F163">
        <v>4.5580000000000004E-3</v>
      </c>
    </row>
    <row r="164" spans="1:6" x14ac:dyDescent="0.25">
      <c r="A164" t="s">
        <v>173</v>
      </c>
      <c r="B164">
        <v>1192230000</v>
      </c>
      <c r="C164">
        <v>4.679E-3</v>
      </c>
      <c r="D164">
        <v>1.0958000000000001E-2</v>
      </c>
      <c r="E164">
        <v>3.542E-3</v>
      </c>
      <c r="F164">
        <v>4.6319999999999998E-3</v>
      </c>
    </row>
    <row r="165" spans="1:6" x14ac:dyDescent="0.25">
      <c r="A165" t="s">
        <v>174</v>
      </c>
      <c r="B165">
        <v>1192834800</v>
      </c>
      <c r="C165">
        <v>3.947E-3</v>
      </c>
      <c r="D165">
        <v>1.085E-2</v>
      </c>
      <c r="E165">
        <v>3.604E-3</v>
      </c>
      <c r="F165">
        <v>4.2290000000000001E-3</v>
      </c>
    </row>
    <row r="166" spans="1:6" x14ac:dyDescent="0.25">
      <c r="A166" t="s">
        <v>175</v>
      </c>
      <c r="B166">
        <v>1193439600</v>
      </c>
      <c r="C166">
        <v>5.633E-3</v>
      </c>
      <c r="D166">
        <v>1.0769000000000001E-2</v>
      </c>
      <c r="E166">
        <v>3.9309999999999996E-3</v>
      </c>
      <c r="F166">
        <v>5.1159999999999999E-3</v>
      </c>
    </row>
    <row r="167" spans="1:6" x14ac:dyDescent="0.25">
      <c r="A167" t="s">
        <v>176</v>
      </c>
      <c r="B167">
        <v>1194048000</v>
      </c>
      <c r="C167">
        <v>5.4349999999999997E-3</v>
      </c>
      <c r="D167">
        <v>1.0685999999999999E-2</v>
      </c>
      <c r="E167">
        <v>4.1660000000000004E-3</v>
      </c>
      <c r="F167">
        <v>5.215E-3</v>
      </c>
    </row>
    <row r="168" spans="1:6" x14ac:dyDescent="0.25">
      <c r="A168" t="s">
        <v>177</v>
      </c>
      <c r="B168">
        <v>1194652800</v>
      </c>
      <c r="C168">
        <v>4.4429999999999999E-3</v>
      </c>
      <c r="D168">
        <v>1.0588999999999999E-2</v>
      </c>
      <c r="E168">
        <v>4.2110000000000003E-3</v>
      </c>
      <c r="F168">
        <v>4.8300000000000001E-3</v>
      </c>
    </row>
    <row r="169" spans="1:6" x14ac:dyDescent="0.25">
      <c r="A169" t="s">
        <v>178</v>
      </c>
      <c r="B169">
        <v>1195257600</v>
      </c>
      <c r="C169">
        <v>6.0020000000000004E-3</v>
      </c>
      <c r="D169">
        <v>1.0518E-2</v>
      </c>
      <c r="E169">
        <v>4.4970000000000001E-3</v>
      </c>
      <c r="F169">
        <v>5.522E-3</v>
      </c>
    </row>
    <row r="170" spans="1:6" x14ac:dyDescent="0.25">
      <c r="A170" t="s">
        <v>179</v>
      </c>
      <c r="B170">
        <v>1195862400</v>
      </c>
      <c r="C170">
        <v>3.7460000000000002E-3</v>
      </c>
      <c r="D170">
        <v>1.0414E-2</v>
      </c>
      <c r="E170">
        <v>4.3639999999999998E-3</v>
      </c>
      <c r="F170">
        <v>4.3350000000000003E-3</v>
      </c>
    </row>
    <row r="171" spans="1:6" x14ac:dyDescent="0.25">
      <c r="A171" t="s">
        <v>180</v>
      </c>
      <c r="B171">
        <v>1196467200</v>
      </c>
      <c r="C171">
        <v>5.0949999999999997E-3</v>
      </c>
      <c r="D171">
        <v>1.0331E-2</v>
      </c>
      <c r="E171">
        <v>4.4879999999999998E-3</v>
      </c>
      <c r="F171">
        <v>4.9329999999999999E-3</v>
      </c>
    </row>
    <row r="172" spans="1:6" x14ac:dyDescent="0.25">
      <c r="A172" t="s">
        <v>181</v>
      </c>
      <c r="B172">
        <v>1197072000</v>
      </c>
      <c r="C172">
        <v>5.5360000000000001E-3</v>
      </c>
      <c r="D172">
        <v>1.0257E-2</v>
      </c>
      <c r="E172">
        <v>4.6569999999999997E-3</v>
      </c>
      <c r="F172">
        <v>5.3619999999999996E-3</v>
      </c>
    </row>
    <row r="173" spans="1:6" x14ac:dyDescent="0.25">
      <c r="A173" t="s">
        <v>182</v>
      </c>
      <c r="B173">
        <v>1197676800</v>
      </c>
      <c r="C173">
        <v>4.189E-3</v>
      </c>
      <c r="D173">
        <v>1.0163E-2</v>
      </c>
      <c r="E173">
        <v>4.5589999999999997E-3</v>
      </c>
      <c r="F173">
        <v>4.3319999999999999E-3</v>
      </c>
    </row>
    <row r="174" spans="1:6" x14ac:dyDescent="0.25">
      <c r="A174" t="s">
        <v>183</v>
      </c>
      <c r="B174">
        <v>1198281600</v>
      </c>
      <c r="C174">
        <v>4.5339999999999998E-3</v>
      </c>
      <c r="D174">
        <v>1.0076E-2</v>
      </c>
      <c r="E174">
        <v>4.5510000000000004E-3</v>
      </c>
      <c r="F174">
        <v>4.4229999999999998E-3</v>
      </c>
    </row>
    <row r="175" spans="1:6" x14ac:dyDescent="0.25">
      <c r="A175" t="s">
        <v>184</v>
      </c>
      <c r="B175">
        <v>1198886400</v>
      </c>
      <c r="C175">
        <v>8.2979999999999998E-3</v>
      </c>
      <c r="D175">
        <v>1.0048E-2</v>
      </c>
      <c r="E175">
        <v>5.156E-3</v>
      </c>
      <c r="F175">
        <v>6.8089999999999999E-3</v>
      </c>
    </row>
    <row r="176" spans="1:6" x14ac:dyDescent="0.25">
      <c r="A176" t="s">
        <v>185</v>
      </c>
      <c r="B176">
        <v>1199491200</v>
      </c>
      <c r="C176">
        <v>9.1120000000000003E-3</v>
      </c>
      <c r="D176">
        <v>1.0033E-2</v>
      </c>
      <c r="E176">
        <v>5.7879999999999997E-3</v>
      </c>
      <c r="F176">
        <v>8.1679999999999999E-3</v>
      </c>
    </row>
    <row r="177" spans="1:6" x14ac:dyDescent="0.25">
      <c r="A177" t="s">
        <v>186</v>
      </c>
      <c r="B177">
        <v>1200096000</v>
      </c>
      <c r="C177">
        <v>1.0652E-2</v>
      </c>
      <c r="D177">
        <v>1.0042000000000001E-2</v>
      </c>
      <c r="E177">
        <v>6.5579999999999996E-3</v>
      </c>
      <c r="F177">
        <v>9.502E-3</v>
      </c>
    </row>
    <row r="178" spans="1:6" x14ac:dyDescent="0.25">
      <c r="A178" t="s">
        <v>187</v>
      </c>
      <c r="B178">
        <v>1200700800</v>
      </c>
      <c r="C178">
        <v>7.6119999999999998E-3</v>
      </c>
      <c r="D178">
        <v>1.0004000000000001E-2</v>
      </c>
      <c r="E178">
        <v>6.7279999999999996E-3</v>
      </c>
      <c r="F178">
        <v>8.4950000000000008E-3</v>
      </c>
    </row>
    <row r="179" spans="1:6" x14ac:dyDescent="0.25">
      <c r="A179" t="s">
        <v>188</v>
      </c>
      <c r="B179">
        <v>1201305600</v>
      </c>
      <c r="C179">
        <v>7.6759999999999997E-3</v>
      </c>
      <c r="D179">
        <v>9.9670000000000002E-3</v>
      </c>
      <c r="E179">
        <v>6.8659999999999997E-3</v>
      </c>
      <c r="F179">
        <v>7.8270000000000006E-3</v>
      </c>
    </row>
    <row r="180" spans="1:6" x14ac:dyDescent="0.25">
      <c r="A180" t="s">
        <v>189</v>
      </c>
      <c r="B180">
        <v>1201910400</v>
      </c>
      <c r="C180">
        <v>4.3810000000000003E-3</v>
      </c>
      <c r="D180">
        <v>9.8809999999999992E-3</v>
      </c>
      <c r="E180">
        <v>6.4780000000000003E-3</v>
      </c>
      <c r="F180">
        <v>6.0990000000000003E-3</v>
      </c>
    </row>
    <row r="181" spans="1:6" x14ac:dyDescent="0.25">
      <c r="A181" t="s">
        <v>190</v>
      </c>
      <c r="B181">
        <v>1202515200</v>
      </c>
      <c r="C181">
        <v>7.6629999999999997E-3</v>
      </c>
      <c r="D181">
        <v>9.8460000000000006E-3</v>
      </c>
      <c r="E181">
        <v>6.6689999999999996E-3</v>
      </c>
      <c r="F181">
        <v>7.0899999999999999E-3</v>
      </c>
    </row>
    <row r="182" spans="1:6" x14ac:dyDescent="0.25">
      <c r="A182" t="s">
        <v>191</v>
      </c>
      <c r="B182">
        <v>1203120000</v>
      </c>
      <c r="C182">
        <v>8.1860000000000006E-3</v>
      </c>
      <c r="D182">
        <v>9.8200000000000006E-3</v>
      </c>
      <c r="E182">
        <v>6.9080000000000001E-3</v>
      </c>
      <c r="F182">
        <v>7.7520000000000002E-3</v>
      </c>
    </row>
    <row r="183" spans="1:6" x14ac:dyDescent="0.25">
      <c r="A183" t="s">
        <v>192</v>
      </c>
      <c r="B183">
        <v>1203724800</v>
      </c>
      <c r="C183">
        <v>9.7370000000000009E-3</v>
      </c>
      <c r="D183">
        <v>9.8180000000000003E-3</v>
      </c>
      <c r="E183">
        <v>7.3559999999999997E-3</v>
      </c>
      <c r="F183">
        <v>8.8730000000000007E-3</v>
      </c>
    </row>
    <row r="184" spans="1:6" x14ac:dyDescent="0.25">
      <c r="A184" t="s">
        <v>193</v>
      </c>
      <c r="B184">
        <v>1204329600</v>
      </c>
      <c r="C184">
        <v>6.999E-3</v>
      </c>
      <c r="D184">
        <v>9.7739999999999997E-3</v>
      </c>
      <c r="E184">
        <v>7.2979999999999998E-3</v>
      </c>
      <c r="F184">
        <v>7.8549999999999991E-3</v>
      </c>
    </row>
    <row r="185" spans="1:6" x14ac:dyDescent="0.25">
      <c r="A185" t="s">
        <v>194</v>
      </c>
      <c r="B185">
        <v>1204934400</v>
      </c>
      <c r="C185">
        <v>7.2370000000000004E-3</v>
      </c>
      <c r="D185">
        <v>9.7350000000000006E-3</v>
      </c>
      <c r="E185">
        <v>7.2810000000000001E-3</v>
      </c>
      <c r="F185">
        <v>7.4520000000000003E-3</v>
      </c>
    </row>
    <row r="186" spans="1:6" x14ac:dyDescent="0.25">
      <c r="A186" t="s">
        <v>195</v>
      </c>
      <c r="B186">
        <v>1205535600</v>
      </c>
      <c r="C186">
        <v>5.9560000000000004E-3</v>
      </c>
      <c r="D186">
        <v>9.6760000000000006E-3</v>
      </c>
      <c r="E186">
        <v>7.0549999999999996E-3</v>
      </c>
      <c r="F186">
        <v>6.3930000000000002E-3</v>
      </c>
    </row>
    <row r="187" spans="1:6" x14ac:dyDescent="0.25">
      <c r="A187" t="s">
        <v>196</v>
      </c>
      <c r="B187">
        <v>1206140400</v>
      </c>
      <c r="C187">
        <v>5.4479999999999997E-3</v>
      </c>
      <c r="D187">
        <v>9.6109999999999998E-3</v>
      </c>
      <c r="E187">
        <v>6.7949999999999998E-3</v>
      </c>
      <c r="F187">
        <v>5.8900000000000003E-3</v>
      </c>
    </row>
    <row r="188" spans="1:6" x14ac:dyDescent="0.25">
      <c r="A188" t="s">
        <v>197</v>
      </c>
      <c r="B188">
        <v>1206745200</v>
      </c>
      <c r="C188">
        <v>6.1060000000000003E-3</v>
      </c>
      <c r="D188">
        <v>9.5560000000000003E-3</v>
      </c>
      <c r="E188">
        <v>6.6800000000000002E-3</v>
      </c>
      <c r="F188">
        <v>5.9940000000000002E-3</v>
      </c>
    </row>
    <row r="189" spans="1:6" x14ac:dyDescent="0.25">
      <c r="A189" t="s">
        <v>198</v>
      </c>
      <c r="B189">
        <v>1207350000</v>
      </c>
      <c r="C189">
        <v>6.2189999999999997E-3</v>
      </c>
      <c r="D189">
        <v>9.5049999999999996E-3</v>
      </c>
      <c r="E189">
        <v>6.607E-3</v>
      </c>
      <c r="F189">
        <v>6.2100000000000002E-3</v>
      </c>
    </row>
    <row r="190" spans="1:6" x14ac:dyDescent="0.25">
      <c r="A190" t="s">
        <v>199</v>
      </c>
      <c r="B190">
        <v>1207954800</v>
      </c>
      <c r="C190">
        <v>5.4450000000000002E-3</v>
      </c>
      <c r="D190">
        <v>9.4420000000000007E-3</v>
      </c>
      <c r="E190">
        <v>6.417E-3</v>
      </c>
      <c r="F190">
        <v>5.7580000000000001E-3</v>
      </c>
    </row>
    <row r="191" spans="1:6" x14ac:dyDescent="0.25">
      <c r="A191" t="s">
        <v>200</v>
      </c>
      <c r="B191">
        <v>1208559600</v>
      </c>
      <c r="C191">
        <v>3.3540000000000002E-3</v>
      </c>
      <c r="D191">
        <v>9.3480000000000004E-3</v>
      </c>
      <c r="E191">
        <v>5.921E-3</v>
      </c>
      <c r="F191">
        <v>4.3220000000000003E-3</v>
      </c>
    </row>
    <row r="192" spans="1:6" x14ac:dyDescent="0.25">
      <c r="A192" t="s">
        <v>201</v>
      </c>
      <c r="B192">
        <v>1209164400</v>
      </c>
      <c r="C192">
        <v>5.6020000000000002E-3</v>
      </c>
      <c r="D192">
        <v>9.2890000000000004E-3</v>
      </c>
      <c r="E192">
        <v>5.8690000000000001E-3</v>
      </c>
      <c r="F192">
        <v>5.1200000000000004E-3</v>
      </c>
    </row>
    <row r="193" spans="1:6" x14ac:dyDescent="0.25">
      <c r="A193" t="s">
        <v>202</v>
      </c>
      <c r="B193">
        <v>1209769200</v>
      </c>
      <c r="C193">
        <v>5.4710000000000002E-3</v>
      </c>
      <c r="D193">
        <v>9.2300000000000004E-3</v>
      </c>
      <c r="E193">
        <v>5.8009999999999997E-3</v>
      </c>
      <c r="F193">
        <v>5.287E-3</v>
      </c>
    </row>
    <row r="194" spans="1:6" x14ac:dyDescent="0.25">
      <c r="A194" t="s">
        <v>203</v>
      </c>
      <c r="B194">
        <v>1210374000</v>
      </c>
      <c r="C194">
        <v>4.1180000000000001E-3</v>
      </c>
      <c r="D194">
        <v>9.1509999999999994E-3</v>
      </c>
      <c r="E194">
        <v>5.5329999999999997E-3</v>
      </c>
      <c r="F194">
        <v>4.6969999999999998E-3</v>
      </c>
    </row>
    <row r="195" spans="1:6" x14ac:dyDescent="0.25">
      <c r="A195" t="s">
        <v>204</v>
      </c>
      <c r="B195">
        <v>1210978800</v>
      </c>
      <c r="C195">
        <v>5.3030000000000004E-3</v>
      </c>
      <c r="D195">
        <v>9.0910000000000001E-3</v>
      </c>
      <c r="E195">
        <v>5.5009999999999998E-3</v>
      </c>
      <c r="F195">
        <v>5.189E-3</v>
      </c>
    </row>
    <row r="196" spans="1:6" x14ac:dyDescent="0.25">
      <c r="A196" t="s">
        <v>205</v>
      </c>
      <c r="B196">
        <v>1211583600</v>
      </c>
      <c r="C196">
        <v>4.9890000000000004E-3</v>
      </c>
      <c r="D196">
        <v>9.0279999999999996E-3</v>
      </c>
      <c r="E196">
        <v>5.4089999999999997E-3</v>
      </c>
      <c r="F196">
        <v>4.947E-3</v>
      </c>
    </row>
    <row r="197" spans="1:6" x14ac:dyDescent="0.25">
      <c r="A197" t="s">
        <v>206</v>
      </c>
      <c r="B197">
        <v>1212188400</v>
      </c>
      <c r="C197">
        <v>4.8269999999999997E-3</v>
      </c>
      <c r="D197">
        <v>8.9630000000000005E-3</v>
      </c>
      <c r="E197">
        <v>5.3090000000000004E-3</v>
      </c>
      <c r="F197">
        <v>4.8139999999999997E-3</v>
      </c>
    </row>
    <row r="198" spans="1:6" x14ac:dyDescent="0.25">
      <c r="A198" t="s">
        <v>207</v>
      </c>
      <c r="B198">
        <v>1212793200</v>
      </c>
      <c r="C198">
        <v>5.3049999999999998E-3</v>
      </c>
      <c r="D198">
        <v>8.9060000000000007E-3</v>
      </c>
      <c r="E198">
        <v>5.3049999999999998E-3</v>
      </c>
      <c r="F198">
        <v>5.0949999999999997E-3</v>
      </c>
    </row>
    <row r="199" spans="1:6" x14ac:dyDescent="0.25">
      <c r="A199" t="s">
        <v>208</v>
      </c>
      <c r="B199">
        <v>1213398000</v>
      </c>
      <c r="C199">
        <v>4.4650000000000002E-3</v>
      </c>
      <c r="D199">
        <v>8.8369999999999994E-3</v>
      </c>
      <c r="E199">
        <v>5.1679999999999999E-3</v>
      </c>
      <c r="F199">
        <v>4.7419999999999997E-3</v>
      </c>
    </row>
    <row r="200" spans="1:6" x14ac:dyDescent="0.25">
      <c r="A200" t="s">
        <v>209</v>
      </c>
      <c r="B200">
        <v>1214002800</v>
      </c>
      <c r="C200">
        <v>4.4539999999999996E-3</v>
      </c>
      <c r="D200">
        <v>8.7690000000000008E-3</v>
      </c>
      <c r="E200">
        <v>5.0470000000000003E-3</v>
      </c>
      <c r="F200">
        <v>4.5019999999999999E-3</v>
      </c>
    </row>
    <row r="201" spans="1:6" x14ac:dyDescent="0.25">
      <c r="A201" t="s">
        <v>210</v>
      </c>
      <c r="B201">
        <v>1214607600</v>
      </c>
      <c r="C201">
        <v>4.4640000000000001E-3</v>
      </c>
      <c r="D201">
        <v>8.7030000000000007E-3</v>
      </c>
      <c r="E201">
        <v>4.9500000000000004E-3</v>
      </c>
      <c r="F201">
        <v>4.4730000000000004E-3</v>
      </c>
    </row>
    <row r="202" spans="1:6" x14ac:dyDescent="0.25">
      <c r="A202" t="s">
        <v>211</v>
      </c>
      <c r="B202">
        <v>1215212400</v>
      </c>
      <c r="C202">
        <v>4.6860000000000001E-3</v>
      </c>
      <c r="D202">
        <v>8.6400000000000001E-3</v>
      </c>
      <c r="E202">
        <v>4.908E-3</v>
      </c>
      <c r="F202">
        <v>4.6550000000000003E-3</v>
      </c>
    </row>
    <row r="203" spans="1:6" x14ac:dyDescent="0.25">
      <c r="A203" t="s">
        <v>212</v>
      </c>
      <c r="B203">
        <v>1215817200</v>
      </c>
      <c r="C203">
        <v>2.124E-3</v>
      </c>
      <c r="D203">
        <v>8.5400000000000007E-3</v>
      </c>
      <c r="E203">
        <v>4.4580000000000002E-3</v>
      </c>
      <c r="F203">
        <v>3.1540000000000001E-3</v>
      </c>
    </row>
    <row r="204" spans="1:6" x14ac:dyDescent="0.25">
      <c r="A204" t="s">
        <v>213</v>
      </c>
      <c r="B204">
        <v>1216422000</v>
      </c>
      <c r="C204">
        <v>6.5799999999999995E-4</v>
      </c>
      <c r="D204">
        <v>8.4180000000000001E-3</v>
      </c>
      <c r="E204">
        <v>3.8440000000000002E-3</v>
      </c>
      <c r="F204">
        <v>1.652E-3</v>
      </c>
    </row>
    <row r="205" spans="1:6" x14ac:dyDescent="0.25">
      <c r="A205" t="s">
        <v>214</v>
      </c>
      <c r="B205">
        <v>1217026800</v>
      </c>
      <c r="C205">
        <v>0</v>
      </c>
      <c r="D205">
        <v>8.2880000000000002E-3</v>
      </c>
      <c r="E205">
        <v>3.2260000000000001E-3</v>
      </c>
      <c r="F205">
        <v>6.9399999999999996E-4</v>
      </c>
    </row>
    <row r="206" spans="1:6" x14ac:dyDescent="0.25">
      <c r="A206" t="s">
        <v>215</v>
      </c>
      <c r="B206">
        <v>1217631600</v>
      </c>
      <c r="C206">
        <v>0</v>
      </c>
      <c r="D206">
        <v>8.1609999999999999E-3</v>
      </c>
      <c r="E206">
        <v>2.7079999999999999E-3</v>
      </c>
      <c r="F206">
        <v>2.9100000000000003E-4</v>
      </c>
    </row>
    <row r="207" spans="1:6" x14ac:dyDescent="0.25">
      <c r="A207" t="s">
        <v>216</v>
      </c>
      <c r="B207">
        <v>1218236400</v>
      </c>
      <c r="C207">
        <v>0</v>
      </c>
      <c r="D207">
        <v>8.0350000000000005E-3</v>
      </c>
      <c r="E207">
        <v>2.2729999999999998E-3</v>
      </c>
      <c r="F207">
        <v>1.22E-4</v>
      </c>
    </row>
    <row r="208" spans="1:6" x14ac:dyDescent="0.25">
      <c r="A208" t="s">
        <v>217</v>
      </c>
      <c r="B208">
        <v>1218841200</v>
      </c>
      <c r="C208">
        <v>0</v>
      </c>
      <c r="D208">
        <v>7.9109999999999996E-3</v>
      </c>
      <c r="E208">
        <v>1.9070000000000001E-3</v>
      </c>
      <c r="F208">
        <v>5.1E-5</v>
      </c>
    </row>
    <row r="209" spans="1:6" x14ac:dyDescent="0.25">
      <c r="A209" t="s">
        <v>218</v>
      </c>
      <c r="B209">
        <v>1219446000</v>
      </c>
      <c r="C209">
        <v>4.7800000000000002E-4</v>
      </c>
      <c r="D209">
        <v>7.796E-3</v>
      </c>
      <c r="E209">
        <v>1.6819999999999999E-3</v>
      </c>
      <c r="F209">
        <v>3.7199999999999999E-4</v>
      </c>
    </row>
    <row r="210" spans="1:6" x14ac:dyDescent="0.25">
      <c r="A210" t="s">
        <v>219</v>
      </c>
      <c r="B210">
        <v>1220050800</v>
      </c>
      <c r="C210">
        <v>4.5240000000000002E-3</v>
      </c>
      <c r="D210">
        <v>7.7460000000000003E-3</v>
      </c>
      <c r="E210">
        <v>2.1380000000000001E-3</v>
      </c>
      <c r="F210">
        <v>2.8249999999999998E-3</v>
      </c>
    </row>
    <row r="211" spans="1:6" x14ac:dyDescent="0.25">
      <c r="A211" t="s">
        <v>220</v>
      </c>
      <c r="B211">
        <v>1220655600</v>
      </c>
      <c r="C211">
        <v>4.3359999999999996E-3</v>
      </c>
      <c r="D211">
        <v>7.6930000000000002E-3</v>
      </c>
      <c r="E211">
        <v>2.4910000000000002E-3</v>
      </c>
      <c r="F211">
        <v>3.7450000000000001E-3</v>
      </c>
    </row>
    <row r="212" spans="1:6" x14ac:dyDescent="0.25">
      <c r="A212" t="s">
        <v>221</v>
      </c>
      <c r="B212">
        <v>1221260400</v>
      </c>
      <c r="C212">
        <v>3.7369999999999999E-3</v>
      </c>
      <c r="D212">
        <v>7.6309999999999998E-3</v>
      </c>
      <c r="E212">
        <v>2.6879999999999999E-3</v>
      </c>
      <c r="F212">
        <v>3.7450000000000001E-3</v>
      </c>
    </row>
    <row r="213" spans="1:6" x14ac:dyDescent="0.25">
      <c r="A213" t="s">
        <v>222</v>
      </c>
      <c r="B213">
        <v>1221865200</v>
      </c>
      <c r="C213">
        <v>3.715E-3</v>
      </c>
      <c r="D213">
        <v>7.5709999999999996E-3</v>
      </c>
      <c r="E213">
        <v>2.836E-3</v>
      </c>
      <c r="F213">
        <v>3.4559999999999999E-3</v>
      </c>
    </row>
    <row r="214" spans="1:6" x14ac:dyDescent="0.25">
      <c r="A214" t="s">
        <v>223</v>
      </c>
      <c r="B214">
        <v>1222470000</v>
      </c>
      <c r="C214">
        <v>7.1699999999999997E-4</v>
      </c>
      <c r="D214">
        <v>7.4650000000000003E-3</v>
      </c>
      <c r="E214">
        <v>2.4940000000000001E-3</v>
      </c>
      <c r="F214">
        <v>1.8400000000000001E-3</v>
      </c>
    </row>
    <row r="215" spans="1:6" x14ac:dyDescent="0.25">
      <c r="A215" t="s">
        <v>224</v>
      </c>
      <c r="B215">
        <v>1223074800</v>
      </c>
      <c r="C215">
        <v>7.1400000000000001E-4</v>
      </c>
      <c r="D215">
        <v>7.3610000000000004E-3</v>
      </c>
      <c r="E215">
        <v>2.2070000000000002E-3</v>
      </c>
      <c r="F215">
        <v>1.1839999999999999E-3</v>
      </c>
    </row>
    <row r="216" spans="1:6" x14ac:dyDescent="0.25">
      <c r="A216" t="s">
        <v>225</v>
      </c>
      <c r="B216">
        <v>1223679600</v>
      </c>
      <c r="C216">
        <v>5.8200000000000005E-4</v>
      </c>
      <c r="D216">
        <v>7.2560000000000003E-3</v>
      </c>
      <c r="E216">
        <v>1.9449999999999999E-3</v>
      </c>
      <c r="F216">
        <v>8.3299999999999997E-4</v>
      </c>
    </row>
    <row r="217" spans="1:6" x14ac:dyDescent="0.25">
      <c r="A217" t="s">
        <v>226</v>
      </c>
      <c r="B217">
        <v>1224284400</v>
      </c>
      <c r="C217">
        <v>6.0599999999999998E-4</v>
      </c>
      <c r="D217">
        <v>7.1539999999999998E-3</v>
      </c>
      <c r="E217">
        <v>1.73E-3</v>
      </c>
      <c r="F217">
        <v>7.0699999999999995E-4</v>
      </c>
    </row>
    <row r="218" spans="1:6" x14ac:dyDescent="0.25">
      <c r="A218" t="s">
        <v>227</v>
      </c>
      <c r="B218">
        <v>1224889200</v>
      </c>
      <c r="C218">
        <v>5.5400000000000002E-4</v>
      </c>
      <c r="D218">
        <v>7.0520000000000001E-3</v>
      </c>
      <c r="E218">
        <v>1.5410000000000001E-3</v>
      </c>
      <c r="F218">
        <v>6.2299999999999996E-4</v>
      </c>
    </row>
    <row r="219" spans="1:6" x14ac:dyDescent="0.25">
      <c r="A219" t="s">
        <v>228</v>
      </c>
      <c r="B219">
        <v>1225494000</v>
      </c>
      <c r="C219">
        <v>6.5499999999999998E-4</v>
      </c>
      <c r="D219">
        <v>6.953E-3</v>
      </c>
      <c r="E219">
        <v>1.3990000000000001E-3</v>
      </c>
      <c r="F219">
        <v>6.5099999999999999E-4</v>
      </c>
    </row>
    <row r="220" spans="1:6" x14ac:dyDescent="0.25">
      <c r="A220" t="s">
        <v>229</v>
      </c>
      <c r="B220">
        <v>1226102400</v>
      </c>
      <c r="C220">
        <v>4.4790000000000003E-3</v>
      </c>
      <c r="D220">
        <v>6.9150000000000001E-3</v>
      </c>
      <c r="E220">
        <v>1.9E-3</v>
      </c>
      <c r="F220">
        <v>2.9740000000000001E-3</v>
      </c>
    </row>
    <row r="221" spans="1:6" x14ac:dyDescent="0.25">
      <c r="A221" t="s">
        <v>230</v>
      </c>
      <c r="B221">
        <v>1226707200</v>
      </c>
      <c r="C221">
        <v>5.4799999999999996E-3</v>
      </c>
      <c r="D221">
        <v>6.8919999999999997E-3</v>
      </c>
      <c r="E221">
        <v>2.47E-3</v>
      </c>
      <c r="F221">
        <v>4.4010000000000004E-3</v>
      </c>
    </row>
    <row r="222" spans="1:6" x14ac:dyDescent="0.25">
      <c r="A222" t="s">
        <v>231</v>
      </c>
      <c r="B222">
        <v>1227312000</v>
      </c>
      <c r="C222">
        <v>6.1890000000000001E-3</v>
      </c>
      <c r="D222">
        <v>6.881E-3</v>
      </c>
      <c r="E222">
        <v>3.0639999999999999E-3</v>
      </c>
      <c r="F222">
        <v>5.4200000000000003E-3</v>
      </c>
    </row>
    <row r="223" spans="1:6" x14ac:dyDescent="0.25">
      <c r="A223" t="s">
        <v>232</v>
      </c>
      <c r="B223">
        <v>1227916800</v>
      </c>
      <c r="C223">
        <v>5.5830000000000003E-3</v>
      </c>
      <c r="D223">
        <v>6.8599999999999998E-3</v>
      </c>
      <c r="E223">
        <v>3.4680000000000002E-3</v>
      </c>
      <c r="F223">
        <v>5.568E-3</v>
      </c>
    </row>
    <row r="224" spans="1:6" x14ac:dyDescent="0.25">
      <c r="A224" t="s">
        <v>233</v>
      </c>
      <c r="B224">
        <v>1228521600</v>
      </c>
      <c r="C224">
        <v>4.071E-3</v>
      </c>
      <c r="D224">
        <v>6.8170000000000001E-3</v>
      </c>
      <c r="E224">
        <v>3.5590000000000001E-3</v>
      </c>
      <c r="F224">
        <v>4.6360000000000004E-3</v>
      </c>
    </row>
    <row r="225" spans="1:6" x14ac:dyDescent="0.25">
      <c r="A225" t="s">
        <v>234</v>
      </c>
      <c r="B225">
        <v>1229126400</v>
      </c>
      <c r="C225">
        <v>3.3549999999999999E-3</v>
      </c>
      <c r="D225">
        <v>6.764E-3</v>
      </c>
      <c r="E225">
        <v>3.5239999999999998E-3</v>
      </c>
      <c r="F225">
        <v>3.8920000000000001E-3</v>
      </c>
    </row>
    <row r="226" spans="1:6" x14ac:dyDescent="0.25">
      <c r="A226" t="s">
        <v>235</v>
      </c>
      <c r="B226">
        <v>1229731200</v>
      </c>
      <c r="C226">
        <v>3.3319999999999999E-3</v>
      </c>
      <c r="D226">
        <v>6.7099999999999998E-3</v>
      </c>
      <c r="E226">
        <v>3.4910000000000002E-3</v>
      </c>
      <c r="F226">
        <v>3.5690000000000001E-3</v>
      </c>
    </row>
    <row r="227" spans="1:6" x14ac:dyDescent="0.25">
      <c r="A227" t="s">
        <v>236</v>
      </c>
      <c r="B227">
        <v>1230336000</v>
      </c>
      <c r="C227">
        <v>3.5309999999999999E-3</v>
      </c>
      <c r="D227">
        <v>6.6610000000000003E-3</v>
      </c>
      <c r="E227">
        <v>3.496E-3</v>
      </c>
      <c r="F227">
        <v>3.5490000000000001E-3</v>
      </c>
    </row>
    <row r="228" spans="1:6" x14ac:dyDescent="0.25">
      <c r="A228" t="s">
        <v>237</v>
      </c>
      <c r="B228">
        <v>1230940800</v>
      </c>
      <c r="C228">
        <v>2.807E-3</v>
      </c>
      <c r="D228">
        <v>6.6020000000000002E-3</v>
      </c>
      <c r="E228">
        <v>3.3830000000000002E-3</v>
      </c>
      <c r="F228">
        <v>3.1120000000000002E-3</v>
      </c>
    </row>
    <row r="229" spans="1:6" x14ac:dyDescent="0.25">
      <c r="A229" t="s">
        <v>238</v>
      </c>
      <c r="B229">
        <v>1231545600</v>
      </c>
      <c r="C229">
        <v>2.9359999999999998E-3</v>
      </c>
      <c r="D229">
        <v>6.5449999999999996E-3</v>
      </c>
      <c r="E229">
        <v>3.3140000000000001E-3</v>
      </c>
      <c r="F229">
        <v>3.0869999999999999E-3</v>
      </c>
    </row>
    <row r="230" spans="1:6" x14ac:dyDescent="0.25">
      <c r="A230" t="s">
        <v>239</v>
      </c>
      <c r="B230">
        <v>1232150400</v>
      </c>
      <c r="C230">
        <v>3.3639999999999998E-3</v>
      </c>
      <c r="D230">
        <v>6.496E-3</v>
      </c>
      <c r="E230">
        <v>3.3180000000000002E-3</v>
      </c>
      <c r="F230">
        <v>3.2209999999999999E-3</v>
      </c>
    </row>
    <row r="231" spans="1:6" x14ac:dyDescent="0.25">
      <c r="A231" t="s">
        <v>240</v>
      </c>
      <c r="B231">
        <v>1232755200</v>
      </c>
      <c r="C231">
        <v>3.8600000000000001E-3</v>
      </c>
      <c r="D231">
        <v>6.4549999999999998E-3</v>
      </c>
      <c r="E231">
        <v>3.4030000000000002E-3</v>
      </c>
      <c r="F231">
        <v>3.5790000000000001E-3</v>
      </c>
    </row>
    <row r="232" spans="1:6" x14ac:dyDescent="0.25">
      <c r="A232" t="s">
        <v>241</v>
      </c>
      <c r="B232">
        <v>1233360000</v>
      </c>
      <c r="C232">
        <v>3.8300000000000001E-3</v>
      </c>
      <c r="D232">
        <v>6.4140000000000004E-3</v>
      </c>
      <c r="E232">
        <v>3.4680000000000002E-3</v>
      </c>
      <c r="F232">
        <v>3.712E-3</v>
      </c>
    </row>
    <row r="233" spans="1:6" x14ac:dyDescent="0.25">
      <c r="A233" t="s">
        <v>242</v>
      </c>
      <c r="B233">
        <v>1233964800</v>
      </c>
      <c r="C233">
        <v>2.385E-3</v>
      </c>
      <c r="D233">
        <v>6.352E-3</v>
      </c>
      <c r="E233">
        <v>3.2950000000000002E-3</v>
      </c>
      <c r="F233">
        <v>2.9989999999999999E-3</v>
      </c>
    </row>
    <row r="234" spans="1:6" x14ac:dyDescent="0.25">
      <c r="A234" t="s">
        <v>243</v>
      </c>
      <c r="B234">
        <v>1234569600</v>
      </c>
      <c r="C234">
        <v>3.4290000000000002E-3</v>
      </c>
      <c r="D234">
        <v>6.3070000000000001E-3</v>
      </c>
      <c r="E234">
        <v>3.3140000000000001E-3</v>
      </c>
      <c r="F234">
        <v>3.2299999999999998E-3</v>
      </c>
    </row>
    <row r="235" spans="1:6" x14ac:dyDescent="0.25">
      <c r="A235" t="s">
        <v>244</v>
      </c>
      <c r="B235">
        <v>1235174400</v>
      </c>
      <c r="C235">
        <v>3.0019999999999999E-3</v>
      </c>
      <c r="D235">
        <v>6.2550000000000001E-3</v>
      </c>
      <c r="E235">
        <v>3.2650000000000001E-3</v>
      </c>
      <c r="F235">
        <v>3.1519999999999999E-3</v>
      </c>
    </row>
    <row r="236" spans="1:6" x14ac:dyDescent="0.25">
      <c r="A236" t="s">
        <v>245</v>
      </c>
      <c r="B236">
        <v>1235779200</v>
      </c>
      <c r="C236">
        <v>1.8760000000000001E-3</v>
      </c>
      <c r="D236">
        <v>6.1879999999999999E-3</v>
      </c>
      <c r="E236">
        <v>3.0309999999999998E-3</v>
      </c>
      <c r="F236">
        <v>2.238E-3</v>
      </c>
    </row>
    <row r="237" spans="1:6" x14ac:dyDescent="0.25">
      <c r="A237" t="s">
        <v>246</v>
      </c>
      <c r="B237">
        <v>1236384000</v>
      </c>
      <c r="C237">
        <v>6.5799999999999995E-4</v>
      </c>
      <c r="D237">
        <v>6.1019999999999998E-3</v>
      </c>
      <c r="E237">
        <v>2.6489999999999999E-3</v>
      </c>
      <c r="F237">
        <v>1.325E-3</v>
      </c>
    </row>
    <row r="238" spans="1:6" x14ac:dyDescent="0.25">
      <c r="A238" t="s">
        <v>247</v>
      </c>
      <c r="B238">
        <v>1236985200</v>
      </c>
      <c r="C238">
        <v>2.1800000000000001E-4</v>
      </c>
      <c r="D238">
        <v>6.012E-3</v>
      </c>
      <c r="E238">
        <v>2.2629999999999998E-3</v>
      </c>
      <c r="F238">
        <v>7.2499999999999995E-4</v>
      </c>
    </row>
    <row r="239" spans="1:6" x14ac:dyDescent="0.25">
      <c r="A239" t="s">
        <v>248</v>
      </c>
      <c r="B239">
        <v>1237590000</v>
      </c>
      <c r="C239">
        <v>1.07E-3</v>
      </c>
      <c r="D239">
        <v>5.9360000000000003E-3</v>
      </c>
      <c r="E239">
        <v>2.0699999999999998E-3</v>
      </c>
      <c r="F239">
        <v>9.1299999999999997E-4</v>
      </c>
    </row>
    <row r="240" spans="1:6" x14ac:dyDescent="0.25">
      <c r="A240" t="s">
        <v>249</v>
      </c>
      <c r="B240">
        <v>1238194800</v>
      </c>
      <c r="C240">
        <v>2.4399999999999999E-4</v>
      </c>
      <c r="D240">
        <v>5.8479999999999999E-3</v>
      </c>
      <c r="E240">
        <v>1.776E-3</v>
      </c>
      <c r="F240">
        <v>5.1400000000000003E-4</v>
      </c>
    </row>
    <row r="241" spans="1:6" x14ac:dyDescent="0.25">
      <c r="A241" t="s">
        <v>250</v>
      </c>
      <c r="B241">
        <v>1238799600</v>
      </c>
      <c r="C241">
        <v>6.02E-4</v>
      </c>
      <c r="D241">
        <v>5.7670000000000004E-3</v>
      </c>
      <c r="E241">
        <v>1.588E-3</v>
      </c>
      <c r="F241">
        <v>5.9100000000000005E-4</v>
      </c>
    </row>
    <row r="242" spans="1:6" x14ac:dyDescent="0.25">
      <c r="A242" t="s">
        <v>251</v>
      </c>
      <c r="B242">
        <v>1239404400</v>
      </c>
      <c r="C242">
        <v>1.0250000000000001E-3</v>
      </c>
      <c r="D242">
        <v>5.6940000000000003E-3</v>
      </c>
      <c r="E242">
        <v>1.5009999999999999E-3</v>
      </c>
      <c r="F242">
        <v>9.2000000000000003E-4</v>
      </c>
    </row>
    <row r="243" spans="1:6" x14ac:dyDescent="0.25">
      <c r="A243" t="s">
        <v>252</v>
      </c>
      <c r="B243">
        <v>1240009200</v>
      </c>
      <c r="C243">
        <v>1.72E-3</v>
      </c>
      <c r="D243">
        <v>5.633E-3</v>
      </c>
      <c r="E243">
        <v>1.531E-3</v>
      </c>
      <c r="F243">
        <v>1.317E-3</v>
      </c>
    </row>
    <row r="244" spans="1:6" x14ac:dyDescent="0.25">
      <c r="A244" t="s">
        <v>253</v>
      </c>
      <c r="B244">
        <v>1240614000</v>
      </c>
      <c r="C244">
        <v>1.1850000000000001E-3</v>
      </c>
      <c r="D244">
        <v>5.5640000000000004E-3</v>
      </c>
      <c r="E244">
        <v>1.474E-3</v>
      </c>
      <c r="F244">
        <v>1.2149999999999999E-3</v>
      </c>
    </row>
    <row r="245" spans="1:6" x14ac:dyDescent="0.25">
      <c r="A245" t="s">
        <v>254</v>
      </c>
      <c r="B245">
        <v>1241218800</v>
      </c>
      <c r="C245">
        <v>1.686E-3</v>
      </c>
      <c r="D245">
        <v>5.5040000000000002E-3</v>
      </c>
      <c r="E245">
        <v>1.5089999999999999E-3</v>
      </c>
      <c r="F245">
        <v>1.5219999999999999E-3</v>
      </c>
    </row>
    <row r="246" spans="1:6" x14ac:dyDescent="0.25">
      <c r="A246" t="s">
        <v>255</v>
      </c>
      <c r="B246">
        <v>1241823600</v>
      </c>
      <c r="C246">
        <v>1.379E-3</v>
      </c>
      <c r="D246">
        <v>5.4400000000000004E-3</v>
      </c>
      <c r="E246">
        <v>1.4859999999999999E-3</v>
      </c>
      <c r="F246">
        <v>1.42E-3</v>
      </c>
    </row>
    <row r="247" spans="1:6" x14ac:dyDescent="0.25">
      <c r="A247" t="s">
        <v>256</v>
      </c>
      <c r="B247">
        <v>1242428400</v>
      </c>
      <c r="C247">
        <v>1.3649999999999999E-3</v>
      </c>
      <c r="D247">
        <v>5.378E-3</v>
      </c>
      <c r="E247">
        <v>1.4649999999999999E-3</v>
      </c>
      <c r="F247">
        <v>1.3810000000000001E-3</v>
      </c>
    </row>
    <row r="248" spans="1:6" x14ac:dyDescent="0.25">
      <c r="A248" t="s">
        <v>257</v>
      </c>
      <c r="B248">
        <v>1243033200</v>
      </c>
      <c r="C248">
        <v>7.9000000000000001E-4</v>
      </c>
      <c r="D248">
        <v>5.3070000000000001E-3</v>
      </c>
      <c r="E248">
        <v>1.3550000000000001E-3</v>
      </c>
      <c r="F248">
        <v>1.024E-3</v>
      </c>
    </row>
    <row r="249" spans="1:6" x14ac:dyDescent="0.25">
      <c r="A249" t="s">
        <v>258</v>
      </c>
      <c r="B249">
        <v>1243638000</v>
      </c>
      <c r="C249">
        <v>7.1699999999999997E-4</v>
      </c>
      <c r="D249">
        <v>5.2360000000000002E-3</v>
      </c>
      <c r="E249">
        <v>1.2520000000000001E-3</v>
      </c>
      <c r="F249">
        <v>8.4400000000000002E-4</v>
      </c>
    </row>
    <row r="250" spans="1:6" x14ac:dyDescent="0.25">
      <c r="A250" t="s">
        <v>259</v>
      </c>
      <c r="B250">
        <v>1244242800</v>
      </c>
      <c r="C250">
        <v>7.5699999999999997E-4</v>
      </c>
      <c r="D250">
        <v>5.1669999999999997E-3</v>
      </c>
      <c r="E250">
        <v>1.173E-3</v>
      </c>
      <c r="F250">
        <v>8.0400000000000003E-4</v>
      </c>
    </row>
    <row r="251" spans="1:6" x14ac:dyDescent="0.25">
      <c r="A251" t="s">
        <v>260</v>
      </c>
      <c r="B251">
        <v>1244847600</v>
      </c>
      <c r="C251">
        <v>1.075E-3</v>
      </c>
      <c r="D251">
        <v>5.104E-3</v>
      </c>
      <c r="E251">
        <v>1.16E-3</v>
      </c>
      <c r="F251">
        <v>1.026E-3</v>
      </c>
    </row>
    <row r="252" spans="1:6" x14ac:dyDescent="0.25">
      <c r="A252" t="s">
        <v>261</v>
      </c>
      <c r="B252">
        <v>1245452400</v>
      </c>
      <c r="C252">
        <v>2.7650000000000001E-3</v>
      </c>
      <c r="D252">
        <v>5.0670000000000003E-3</v>
      </c>
      <c r="E252">
        <v>1.4159999999999999E-3</v>
      </c>
      <c r="F252">
        <v>2.0279999999999999E-3</v>
      </c>
    </row>
    <row r="253" spans="1:6" x14ac:dyDescent="0.25">
      <c r="A253" t="s">
        <v>262</v>
      </c>
      <c r="B253">
        <v>1246057200</v>
      </c>
      <c r="C253">
        <v>2.248E-3</v>
      </c>
      <c r="D253">
        <v>5.0239999999999998E-3</v>
      </c>
      <c r="E253">
        <v>1.5479999999999999E-3</v>
      </c>
      <c r="F253">
        <v>2.1510000000000001E-3</v>
      </c>
    </row>
    <row r="254" spans="1:6" x14ac:dyDescent="0.25">
      <c r="A254" t="s">
        <v>263</v>
      </c>
      <c r="B254">
        <v>1246662000</v>
      </c>
      <c r="C254">
        <v>2.5950000000000001E-3</v>
      </c>
      <c r="D254">
        <v>4.986E-3</v>
      </c>
      <c r="E254">
        <v>1.7149999999999999E-3</v>
      </c>
      <c r="F254">
        <v>2.4109999999999999E-3</v>
      </c>
    </row>
    <row r="255" spans="1:6" x14ac:dyDescent="0.25">
      <c r="A255" t="s">
        <v>264</v>
      </c>
      <c r="B255">
        <v>1247266800</v>
      </c>
      <c r="C255">
        <v>1.7719999999999999E-3</v>
      </c>
      <c r="D255">
        <v>4.9360000000000003E-3</v>
      </c>
      <c r="E255">
        <v>1.7179999999999999E-3</v>
      </c>
      <c r="F255">
        <v>1.9400000000000001E-3</v>
      </c>
    </row>
    <row r="256" spans="1:6" x14ac:dyDescent="0.25">
      <c r="A256" t="s">
        <v>265</v>
      </c>
      <c r="B256">
        <v>1247871600</v>
      </c>
      <c r="C256">
        <v>6.7000000000000002E-4</v>
      </c>
      <c r="D256">
        <v>4.8710000000000003E-3</v>
      </c>
      <c r="E256">
        <v>1.549E-3</v>
      </c>
      <c r="F256">
        <v>1.2030000000000001E-3</v>
      </c>
    </row>
    <row r="257" spans="1:6" x14ac:dyDescent="0.25">
      <c r="A257" t="s">
        <v>266</v>
      </c>
      <c r="B257">
        <v>1248476400</v>
      </c>
      <c r="C257">
        <v>6.9399999999999996E-4</v>
      </c>
      <c r="D257">
        <v>4.8060000000000004E-3</v>
      </c>
      <c r="E257">
        <v>1.4109999999999999E-3</v>
      </c>
      <c r="F257">
        <v>9.0899999999999998E-4</v>
      </c>
    </row>
    <row r="258" spans="1:6" x14ac:dyDescent="0.25">
      <c r="A258" t="s">
        <v>267</v>
      </c>
      <c r="B258">
        <v>1249081200</v>
      </c>
      <c r="C258">
        <v>5.0000000000000001E-4</v>
      </c>
      <c r="D258">
        <v>4.7400000000000003E-3</v>
      </c>
      <c r="E258">
        <v>1.2669999999999999E-3</v>
      </c>
      <c r="F258">
        <v>7.1500000000000003E-4</v>
      </c>
    </row>
    <row r="259" spans="1:6" x14ac:dyDescent="0.25">
      <c r="A259" t="s">
        <v>268</v>
      </c>
      <c r="B259">
        <v>1249686000</v>
      </c>
      <c r="C259">
        <v>2.4529999999999999E-3</v>
      </c>
      <c r="D259">
        <v>4.7039999999999998E-3</v>
      </c>
      <c r="E259">
        <v>1.4519999999999999E-3</v>
      </c>
      <c r="F259">
        <v>1.6620000000000001E-3</v>
      </c>
    </row>
    <row r="260" spans="1:6" x14ac:dyDescent="0.25">
      <c r="A260" t="s">
        <v>269</v>
      </c>
      <c r="B260">
        <v>1250290800</v>
      </c>
      <c r="C260">
        <v>3.1310000000000001E-3</v>
      </c>
      <c r="D260">
        <v>4.6800000000000001E-3</v>
      </c>
      <c r="E260">
        <v>1.714E-3</v>
      </c>
      <c r="F260">
        <v>2.405E-3</v>
      </c>
    </row>
    <row r="261" spans="1:6" x14ac:dyDescent="0.25">
      <c r="A261" t="s">
        <v>270</v>
      </c>
      <c r="B261">
        <v>1250895600</v>
      </c>
      <c r="C261">
        <v>3.568E-3</v>
      </c>
      <c r="D261">
        <v>4.6620000000000003E-3</v>
      </c>
      <c r="E261">
        <v>2.0079999999999998E-3</v>
      </c>
      <c r="F261">
        <v>3.0460000000000001E-3</v>
      </c>
    </row>
    <row r="262" spans="1:6" x14ac:dyDescent="0.25">
      <c r="A262" t="s">
        <v>271</v>
      </c>
      <c r="B262">
        <v>1251500400</v>
      </c>
      <c r="C262">
        <v>2.9529999999999999E-3</v>
      </c>
      <c r="D262">
        <v>4.6360000000000004E-3</v>
      </c>
      <c r="E262">
        <v>2.1619999999999999E-3</v>
      </c>
      <c r="F262">
        <v>3.0630000000000002E-3</v>
      </c>
    </row>
    <row r="263" spans="1:6" x14ac:dyDescent="0.25">
      <c r="A263" t="s">
        <v>272</v>
      </c>
      <c r="B263">
        <v>1252105200</v>
      </c>
      <c r="C263">
        <v>4.2379999999999996E-3</v>
      </c>
      <c r="D263">
        <v>4.6299999999999996E-3</v>
      </c>
      <c r="E263">
        <v>2.496E-3</v>
      </c>
      <c r="F263">
        <v>3.7889999999999998E-3</v>
      </c>
    </row>
    <row r="264" spans="1:6" x14ac:dyDescent="0.25">
      <c r="A264" t="s">
        <v>273</v>
      </c>
      <c r="B264">
        <v>1252710000</v>
      </c>
      <c r="C264">
        <v>4.2389999999999997E-3</v>
      </c>
      <c r="D264">
        <v>4.6230000000000004E-3</v>
      </c>
      <c r="E264">
        <v>2.7720000000000002E-3</v>
      </c>
      <c r="F264">
        <v>4.0280000000000003E-3</v>
      </c>
    </row>
    <row r="265" spans="1:6" x14ac:dyDescent="0.25">
      <c r="A265" t="s">
        <v>274</v>
      </c>
      <c r="B265">
        <v>1253314800</v>
      </c>
      <c r="C265">
        <v>1.5200000000000001E-3</v>
      </c>
      <c r="D265">
        <v>4.5750000000000001E-3</v>
      </c>
      <c r="E265">
        <v>2.5630000000000002E-3</v>
      </c>
      <c r="F265">
        <v>2.454E-3</v>
      </c>
    </row>
    <row r="266" spans="1:6" x14ac:dyDescent="0.25">
      <c r="A266" t="s">
        <v>275</v>
      </c>
      <c r="B266">
        <v>1253919600</v>
      </c>
      <c r="C266">
        <v>1.4679999999999999E-3</v>
      </c>
      <c r="D266">
        <v>4.5269999999999998E-3</v>
      </c>
      <c r="E266">
        <v>2.3939999999999999E-3</v>
      </c>
      <c r="F266">
        <v>2.026E-3</v>
      </c>
    </row>
    <row r="267" spans="1:6" x14ac:dyDescent="0.25">
      <c r="A267" t="s">
        <v>276</v>
      </c>
      <c r="B267">
        <v>1254524400</v>
      </c>
      <c r="C267">
        <v>3.4710000000000001E-3</v>
      </c>
      <c r="D267">
        <v>4.5110000000000003E-3</v>
      </c>
      <c r="E267">
        <v>2.5609999999999999E-3</v>
      </c>
      <c r="F267">
        <v>2.7989999999999998E-3</v>
      </c>
    </row>
    <row r="268" spans="1:6" x14ac:dyDescent="0.25">
      <c r="A268" t="s">
        <v>277</v>
      </c>
      <c r="B268">
        <v>1255129200</v>
      </c>
      <c r="C268">
        <v>2.2550000000000001E-3</v>
      </c>
      <c r="D268">
        <v>4.4759999999999999E-3</v>
      </c>
      <c r="E268">
        <v>2.5079999999999998E-3</v>
      </c>
      <c r="F268">
        <v>2.4320000000000001E-3</v>
      </c>
    </row>
    <row r="269" spans="1:6" x14ac:dyDescent="0.25">
      <c r="A269" t="s">
        <v>278</v>
      </c>
      <c r="B269">
        <v>1255734000</v>
      </c>
      <c r="C269">
        <v>1.828E-3</v>
      </c>
      <c r="D269">
        <v>4.4349999999999997E-3</v>
      </c>
      <c r="E269">
        <v>2.3969999999999998E-3</v>
      </c>
      <c r="F269">
        <v>2.081E-3</v>
      </c>
    </row>
    <row r="270" spans="1:6" x14ac:dyDescent="0.25">
      <c r="A270" t="s">
        <v>279</v>
      </c>
      <c r="B270">
        <v>1256338800</v>
      </c>
      <c r="C270">
        <v>1.4970000000000001E-3</v>
      </c>
      <c r="D270">
        <v>4.3889999999999997E-3</v>
      </c>
      <c r="E270">
        <v>2.251E-3</v>
      </c>
      <c r="F270">
        <v>1.722E-3</v>
      </c>
    </row>
    <row r="271" spans="1:6" x14ac:dyDescent="0.25">
      <c r="A271" t="s">
        <v>280</v>
      </c>
      <c r="B271">
        <v>1256943600</v>
      </c>
      <c r="C271">
        <v>1.487E-3</v>
      </c>
      <c r="D271">
        <v>4.3449999999999999E-3</v>
      </c>
      <c r="E271">
        <v>2.1259999999999999E-3</v>
      </c>
      <c r="F271">
        <v>1.573E-3</v>
      </c>
    </row>
    <row r="272" spans="1:6" x14ac:dyDescent="0.25">
      <c r="A272" t="s">
        <v>281</v>
      </c>
      <c r="B272">
        <v>1257552000</v>
      </c>
      <c r="C272">
        <v>1.4350000000000001E-3</v>
      </c>
      <c r="D272">
        <v>4.2989999999999999E-3</v>
      </c>
      <c r="E272">
        <v>2.013E-3</v>
      </c>
      <c r="F272">
        <v>1.485E-3</v>
      </c>
    </row>
    <row r="273" spans="1:6" x14ac:dyDescent="0.25">
      <c r="A273" t="s">
        <v>282</v>
      </c>
      <c r="B273">
        <v>1258156800</v>
      </c>
      <c r="C273">
        <v>1.1119999999999999E-3</v>
      </c>
      <c r="D273">
        <v>4.2500000000000003E-3</v>
      </c>
      <c r="E273">
        <v>1.867E-3</v>
      </c>
      <c r="F273">
        <v>1.25E-3</v>
      </c>
    </row>
    <row r="274" spans="1:6" x14ac:dyDescent="0.25">
      <c r="A274" t="s">
        <v>283</v>
      </c>
      <c r="B274">
        <v>1258761600</v>
      </c>
      <c r="C274">
        <v>1.3420000000000001E-3</v>
      </c>
      <c r="D274">
        <v>4.2050000000000004E-3</v>
      </c>
      <c r="E274">
        <v>1.7819999999999999E-3</v>
      </c>
      <c r="F274">
        <v>1.304E-3</v>
      </c>
    </row>
    <row r="275" spans="1:6" x14ac:dyDescent="0.25">
      <c r="A275" t="s">
        <v>284</v>
      </c>
      <c r="B275">
        <v>1259366400</v>
      </c>
      <c r="C275">
        <v>9.6599999999999995E-4</v>
      </c>
      <c r="D275">
        <v>4.1549999999999998E-3</v>
      </c>
      <c r="E275">
        <v>1.6490000000000001E-3</v>
      </c>
      <c r="F275">
        <v>1.096E-3</v>
      </c>
    </row>
    <row r="276" spans="1:6" x14ac:dyDescent="0.25">
      <c r="A276" t="s">
        <v>285</v>
      </c>
      <c r="B276">
        <v>1259971200</v>
      </c>
      <c r="C276">
        <v>1.021E-3</v>
      </c>
      <c r="D276">
        <v>4.1070000000000004E-3</v>
      </c>
      <c r="E276">
        <v>1.549E-3</v>
      </c>
      <c r="F276">
        <v>1.072E-3</v>
      </c>
    </row>
    <row r="277" spans="1:6" x14ac:dyDescent="0.25">
      <c r="A277" t="s">
        <v>286</v>
      </c>
      <c r="B277">
        <v>1260576000</v>
      </c>
      <c r="C277">
        <v>1.1379999999999999E-3</v>
      </c>
      <c r="D277">
        <v>4.0610000000000004E-3</v>
      </c>
      <c r="E277">
        <v>1.482E-3</v>
      </c>
      <c r="F277">
        <v>1.106E-3</v>
      </c>
    </row>
    <row r="278" spans="1:6" x14ac:dyDescent="0.25">
      <c r="A278" t="s">
        <v>287</v>
      </c>
      <c r="B278">
        <v>1261180800</v>
      </c>
      <c r="C278">
        <v>1.217E-3</v>
      </c>
      <c r="D278">
        <v>4.0169999999999997E-3</v>
      </c>
      <c r="E278">
        <v>1.439E-3</v>
      </c>
      <c r="F278">
        <v>1.1709999999999999E-3</v>
      </c>
    </row>
    <row r="279" spans="1:6" x14ac:dyDescent="0.25">
      <c r="A279" t="s">
        <v>288</v>
      </c>
      <c r="B279">
        <v>1261785600</v>
      </c>
      <c r="C279">
        <v>1.354E-3</v>
      </c>
      <c r="D279">
        <v>3.9760000000000004E-3</v>
      </c>
      <c r="E279">
        <v>1.4250000000000001E-3</v>
      </c>
      <c r="F279">
        <v>1.2780000000000001E-3</v>
      </c>
    </row>
    <row r="280" spans="1:6" x14ac:dyDescent="0.25">
      <c r="A280" t="s">
        <v>289</v>
      </c>
      <c r="B280">
        <v>1262390400</v>
      </c>
      <c r="C280">
        <v>1.727E-3</v>
      </c>
      <c r="D280">
        <v>3.9410000000000001E-3</v>
      </c>
      <c r="E280">
        <v>1.4729999999999999E-3</v>
      </c>
      <c r="F280">
        <v>1.5499999999999999E-3</v>
      </c>
    </row>
    <row r="281" spans="1:6" x14ac:dyDescent="0.25">
      <c r="A281" t="s">
        <v>290</v>
      </c>
      <c r="B281">
        <v>1262995200</v>
      </c>
      <c r="C281">
        <v>1.611E-3</v>
      </c>
      <c r="D281">
        <v>3.9050000000000001E-3</v>
      </c>
      <c r="E281">
        <v>1.4940000000000001E-3</v>
      </c>
      <c r="F281">
        <v>1.578E-3</v>
      </c>
    </row>
    <row r="282" spans="1:6" x14ac:dyDescent="0.25">
      <c r="A282" t="s">
        <v>291</v>
      </c>
      <c r="B282">
        <v>1263600000</v>
      </c>
      <c r="C282">
        <v>1.6100000000000001E-3</v>
      </c>
      <c r="D282">
        <v>3.8700000000000002E-3</v>
      </c>
      <c r="E282">
        <v>1.513E-3</v>
      </c>
      <c r="F282">
        <v>1.6180000000000001E-3</v>
      </c>
    </row>
    <row r="283" spans="1:6" x14ac:dyDescent="0.25">
      <c r="A283" t="s">
        <v>292</v>
      </c>
      <c r="B283">
        <v>1264204800</v>
      </c>
      <c r="C283">
        <v>1.248E-3</v>
      </c>
      <c r="D283">
        <v>3.8289999999999999E-3</v>
      </c>
      <c r="E283">
        <v>1.469E-3</v>
      </c>
      <c r="F283">
        <v>1.403E-3</v>
      </c>
    </row>
    <row r="284" spans="1:6" x14ac:dyDescent="0.25">
      <c r="A284" t="s">
        <v>293</v>
      </c>
      <c r="B284">
        <v>1264809600</v>
      </c>
      <c r="C284">
        <v>1.2340000000000001E-3</v>
      </c>
      <c r="D284">
        <v>3.7889999999999998E-3</v>
      </c>
      <c r="E284">
        <v>1.4300000000000001E-3</v>
      </c>
      <c r="F284">
        <v>1.297E-3</v>
      </c>
    </row>
    <row r="285" spans="1:6" x14ac:dyDescent="0.25">
      <c r="A285" t="s">
        <v>294</v>
      </c>
      <c r="B285">
        <v>1265414400</v>
      </c>
      <c r="C285">
        <v>2.12E-4</v>
      </c>
      <c r="D285">
        <v>3.7339999999999999E-3</v>
      </c>
      <c r="E285">
        <v>1.232E-3</v>
      </c>
      <c r="F285">
        <v>6.2699999999999995E-4</v>
      </c>
    </row>
    <row r="286" spans="1:6" x14ac:dyDescent="0.25">
      <c r="A286" t="s">
        <v>295</v>
      </c>
      <c r="B286">
        <v>1266019200</v>
      </c>
      <c r="C286">
        <v>1.031E-3</v>
      </c>
      <c r="D286">
        <v>3.692E-3</v>
      </c>
      <c r="E286">
        <v>1.2049999999999999E-3</v>
      </c>
      <c r="F286">
        <v>9.68E-4</v>
      </c>
    </row>
    <row r="287" spans="1:6" x14ac:dyDescent="0.25">
      <c r="A287" t="s">
        <v>296</v>
      </c>
      <c r="B287">
        <v>1266624000</v>
      </c>
      <c r="C287">
        <v>1.4580000000000001E-3</v>
      </c>
      <c r="D287">
        <v>3.6579999999999998E-3</v>
      </c>
      <c r="E287">
        <v>1.245E-3</v>
      </c>
      <c r="F287">
        <v>1.2489999999999999E-3</v>
      </c>
    </row>
    <row r="288" spans="1:6" x14ac:dyDescent="0.25">
      <c r="A288" t="s">
        <v>297</v>
      </c>
      <c r="B288">
        <v>1267228800</v>
      </c>
      <c r="C288">
        <v>1.335E-3</v>
      </c>
      <c r="D288">
        <v>3.6219999999999998E-3</v>
      </c>
      <c r="E288">
        <v>1.256E-3</v>
      </c>
      <c r="F288">
        <v>1.248E-3</v>
      </c>
    </row>
    <row r="289" spans="1:6" x14ac:dyDescent="0.25">
      <c r="A289" t="s">
        <v>298</v>
      </c>
      <c r="B289">
        <v>1267833600</v>
      </c>
      <c r="C289">
        <v>1.591E-3</v>
      </c>
      <c r="D289">
        <v>3.5899999999999999E-3</v>
      </c>
      <c r="E289">
        <v>1.3090000000000001E-3</v>
      </c>
      <c r="F289">
        <v>1.4450000000000001E-3</v>
      </c>
    </row>
    <row r="290" spans="1:6" x14ac:dyDescent="0.25">
      <c r="A290" t="s">
        <v>299</v>
      </c>
      <c r="B290">
        <v>1268434800</v>
      </c>
      <c r="C290">
        <v>1.5560000000000001E-3</v>
      </c>
      <c r="D290">
        <v>3.5590000000000001E-3</v>
      </c>
      <c r="E290">
        <v>1.348E-3</v>
      </c>
      <c r="F290">
        <v>1.5269999999999999E-3</v>
      </c>
    </row>
    <row r="291" spans="1:6" x14ac:dyDescent="0.25">
      <c r="A291" t="s">
        <v>300</v>
      </c>
      <c r="B291">
        <v>1269039600</v>
      </c>
      <c r="C291">
        <v>2.307E-3</v>
      </c>
      <c r="D291">
        <v>3.5400000000000002E-3</v>
      </c>
      <c r="E291">
        <v>1.5020000000000001E-3</v>
      </c>
      <c r="F291">
        <v>1.9989999999999999E-3</v>
      </c>
    </row>
    <row r="292" spans="1:6" x14ac:dyDescent="0.25">
      <c r="A292" t="s">
        <v>301</v>
      </c>
      <c r="B292">
        <v>1269644400</v>
      </c>
      <c r="C292">
        <v>2.617E-3</v>
      </c>
      <c r="D292">
        <v>3.5249999999999999E-3</v>
      </c>
      <c r="E292">
        <v>1.681E-3</v>
      </c>
      <c r="F292">
        <v>2.3730000000000001E-3</v>
      </c>
    </row>
    <row r="293" spans="1:6" x14ac:dyDescent="0.25">
      <c r="A293" t="s">
        <v>302</v>
      </c>
      <c r="B293">
        <v>1270249200</v>
      </c>
      <c r="C293">
        <v>2.6489999999999999E-3</v>
      </c>
      <c r="D293">
        <v>3.5109999999999998E-3</v>
      </c>
      <c r="E293">
        <v>1.8339999999999999E-3</v>
      </c>
      <c r="F293">
        <v>2.5170000000000001E-3</v>
      </c>
    </row>
    <row r="294" spans="1:6" x14ac:dyDescent="0.25">
      <c r="A294" t="s">
        <v>303</v>
      </c>
      <c r="B294">
        <v>1270854000</v>
      </c>
      <c r="C294">
        <v>2.2409999999999999E-3</v>
      </c>
      <c r="D294">
        <v>3.4919999999999999E-3</v>
      </c>
      <c r="E294">
        <v>1.897E-3</v>
      </c>
      <c r="F294">
        <v>2.3410000000000002E-3</v>
      </c>
    </row>
    <row r="295" spans="1:6" x14ac:dyDescent="0.25">
      <c r="A295" t="s">
        <v>304</v>
      </c>
      <c r="B295">
        <v>1271458800</v>
      </c>
      <c r="C295">
        <v>2.3340000000000001E-3</v>
      </c>
      <c r="D295">
        <v>3.4740000000000001E-3</v>
      </c>
      <c r="E295">
        <v>1.9650000000000002E-3</v>
      </c>
      <c r="F295">
        <v>2.3289999999999999E-3</v>
      </c>
    </row>
    <row r="296" spans="1:6" x14ac:dyDescent="0.25">
      <c r="A296" t="s">
        <v>305</v>
      </c>
      <c r="B296">
        <v>1272063600</v>
      </c>
      <c r="C296">
        <v>2.307E-3</v>
      </c>
      <c r="D296">
        <v>3.4559999999999999E-3</v>
      </c>
      <c r="E296">
        <v>2.0209999999999998E-3</v>
      </c>
      <c r="F296">
        <v>2.3570000000000002E-3</v>
      </c>
    </row>
    <row r="297" spans="1:6" x14ac:dyDescent="0.25">
      <c r="A297" t="s">
        <v>306</v>
      </c>
      <c r="B297">
        <v>1272668400</v>
      </c>
      <c r="C297">
        <v>2.2339999999999999E-3</v>
      </c>
      <c r="D297">
        <v>3.437E-3</v>
      </c>
      <c r="E297">
        <v>2.049E-3</v>
      </c>
      <c r="F297">
        <v>2.199E-3</v>
      </c>
    </row>
    <row r="298" spans="1:6" x14ac:dyDescent="0.25">
      <c r="A298" t="s">
        <v>307</v>
      </c>
      <c r="B298">
        <v>1273273200</v>
      </c>
      <c r="C298">
        <v>5.0000000000000004E-6</v>
      </c>
      <c r="D298">
        <v>3.3839999999999999E-3</v>
      </c>
      <c r="E298">
        <v>1.7210000000000001E-3</v>
      </c>
      <c r="F298">
        <v>9.2500000000000004E-4</v>
      </c>
    </row>
    <row r="299" spans="1:6" x14ac:dyDescent="0.25">
      <c r="A299" t="s">
        <v>308</v>
      </c>
      <c r="B299">
        <v>1273878000</v>
      </c>
      <c r="C299">
        <v>0</v>
      </c>
      <c r="D299">
        <v>3.3310000000000002E-3</v>
      </c>
      <c r="E299">
        <v>1.444E-3</v>
      </c>
      <c r="F299">
        <v>3.8900000000000002E-4</v>
      </c>
    </row>
    <row r="300" spans="1:6" x14ac:dyDescent="0.25">
      <c r="A300" t="s">
        <v>309</v>
      </c>
      <c r="B300">
        <v>1274482800</v>
      </c>
      <c r="C300">
        <v>0</v>
      </c>
      <c r="D300">
        <v>3.2799999999999999E-3</v>
      </c>
      <c r="E300">
        <v>1.212E-3</v>
      </c>
      <c r="F300">
        <v>1.63E-4</v>
      </c>
    </row>
    <row r="301" spans="1:6" x14ac:dyDescent="0.25">
      <c r="A301" t="s">
        <v>310</v>
      </c>
      <c r="B301">
        <v>1275087600</v>
      </c>
      <c r="C301">
        <v>0</v>
      </c>
      <c r="D301">
        <v>3.2299999999999998E-3</v>
      </c>
      <c r="E301">
        <v>1.018E-3</v>
      </c>
      <c r="F301">
        <v>6.8999999999999997E-5</v>
      </c>
    </row>
    <row r="302" spans="1:6" x14ac:dyDescent="0.25">
      <c r="A302" t="s">
        <v>311</v>
      </c>
      <c r="B302">
        <v>1275692400</v>
      </c>
      <c r="C302">
        <v>0</v>
      </c>
      <c r="D302">
        <v>3.1800000000000001E-3</v>
      </c>
      <c r="E302">
        <v>8.5400000000000005E-4</v>
      </c>
      <c r="F302">
        <v>2.9E-5</v>
      </c>
    </row>
    <row r="303" spans="1:6" x14ac:dyDescent="0.25">
      <c r="A303" t="s">
        <v>312</v>
      </c>
      <c r="B303">
        <v>1276297200</v>
      </c>
      <c r="C303">
        <v>7.6999999999999996E-4</v>
      </c>
      <c r="D303">
        <v>3.143E-3</v>
      </c>
      <c r="E303">
        <v>8.4400000000000002E-4</v>
      </c>
      <c r="F303">
        <v>5.2099999999999998E-4</v>
      </c>
    </row>
    <row r="304" spans="1:6" x14ac:dyDescent="0.25">
      <c r="A304" t="s">
        <v>313</v>
      </c>
      <c r="B304">
        <v>1276902000</v>
      </c>
      <c r="C304">
        <v>1.137E-3</v>
      </c>
      <c r="D304">
        <v>3.1120000000000002E-3</v>
      </c>
      <c r="E304">
        <v>8.8999999999999995E-4</v>
      </c>
      <c r="F304">
        <v>8.8000000000000003E-4</v>
      </c>
    </row>
    <row r="305" spans="1:6" x14ac:dyDescent="0.25">
      <c r="A305" t="s">
        <v>314</v>
      </c>
      <c r="B305">
        <v>1277506800</v>
      </c>
      <c r="C305">
        <v>1.191E-3</v>
      </c>
      <c r="D305">
        <v>3.0820000000000001E-3</v>
      </c>
      <c r="E305">
        <v>9.3800000000000003E-4</v>
      </c>
      <c r="F305">
        <v>1.057E-3</v>
      </c>
    </row>
    <row r="306" spans="1:6" x14ac:dyDescent="0.25">
      <c r="A306" t="s">
        <v>315</v>
      </c>
      <c r="B306">
        <v>1278111600</v>
      </c>
      <c r="C306">
        <v>1.191E-3</v>
      </c>
      <c r="D306">
        <v>3.0530000000000002E-3</v>
      </c>
      <c r="E306">
        <v>9.7799999999999992E-4</v>
      </c>
      <c r="F306">
        <v>1.132E-3</v>
      </c>
    </row>
    <row r="307" spans="1:6" x14ac:dyDescent="0.25">
      <c r="A307" t="s">
        <v>316</v>
      </c>
      <c r="B307">
        <v>1278716400</v>
      </c>
      <c r="C307">
        <v>1.191E-3</v>
      </c>
      <c r="D307">
        <v>3.0240000000000002E-3</v>
      </c>
      <c r="E307">
        <v>1.011E-3</v>
      </c>
      <c r="F307">
        <v>1.163E-3</v>
      </c>
    </row>
    <row r="308" spans="1:6" x14ac:dyDescent="0.25">
      <c r="A308" t="s">
        <v>317</v>
      </c>
      <c r="B308">
        <v>1279321200</v>
      </c>
      <c r="C308">
        <v>1.26E-4</v>
      </c>
      <c r="D308">
        <v>2.9789999999999999E-3</v>
      </c>
      <c r="E308">
        <v>8.6700000000000004E-4</v>
      </c>
      <c r="F308">
        <v>5.3600000000000002E-4</v>
      </c>
    </row>
    <row r="309" spans="1:6" x14ac:dyDescent="0.25">
      <c r="A309" t="s">
        <v>318</v>
      </c>
      <c r="B309">
        <v>1279926000</v>
      </c>
      <c r="C309">
        <v>0</v>
      </c>
      <c r="D309">
        <v>2.9329999999999998E-3</v>
      </c>
      <c r="E309">
        <v>7.2800000000000002E-4</v>
      </c>
      <c r="F309">
        <v>2.2499999999999999E-4</v>
      </c>
    </row>
    <row r="310" spans="1:6" x14ac:dyDescent="0.25">
      <c r="A310" t="s">
        <v>319</v>
      </c>
      <c r="B310">
        <v>1280530800</v>
      </c>
      <c r="C310">
        <v>0</v>
      </c>
      <c r="D310">
        <v>2.8879999999999999E-3</v>
      </c>
      <c r="E310">
        <v>6.11E-4</v>
      </c>
      <c r="F310">
        <v>9.5000000000000005E-5</v>
      </c>
    </row>
    <row r="311" spans="1:6" x14ac:dyDescent="0.25">
      <c r="A311" t="s">
        <v>320</v>
      </c>
      <c r="B311">
        <v>1281135600</v>
      </c>
      <c r="C311">
        <v>0</v>
      </c>
      <c r="D311">
        <v>2.843E-3</v>
      </c>
      <c r="E311">
        <v>5.13E-4</v>
      </c>
      <c r="F311">
        <v>4.0000000000000003E-5</v>
      </c>
    </row>
    <row r="312" spans="1:6" x14ac:dyDescent="0.25">
      <c r="A312" t="s">
        <v>321</v>
      </c>
      <c r="B312">
        <v>1281740400</v>
      </c>
      <c r="C312">
        <v>0</v>
      </c>
      <c r="D312">
        <v>2.8E-3</v>
      </c>
      <c r="E312">
        <v>4.2999999999999999E-4</v>
      </c>
      <c r="F312">
        <v>1.7E-5</v>
      </c>
    </row>
    <row r="313" spans="1:6" x14ac:dyDescent="0.25">
      <c r="A313" t="s">
        <v>322</v>
      </c>
      <c r="B313">
        <v>1282345200</v>
      </c>
      <c r="C313">
        <v>0</v>
      </c>
      <c r="D313">
        <v>2.7560000000000002E-3</v>
      </c>
      <c r="E313">
        <v>3.6099999999999999E-4</v>
      </c>
      <c r="F313">
        <v>6.9999999999999999E-6</v>
      </c>
    </row>
    <row r="314" spans="1:6" x14ac:dyDescent="0.25">
      <c r="A314" t="s">
        <v>323</v>
      </c>
      <c r="B314">
        <v>1282950000</v>
      </c>
      <c r="C314">
        <v>0</v>
      </c>
      <c r="D314">
        <v>2.7139999999999998E-3</v>
      </c>
      <c r="E314">
        <v>3.0299999999999999E-4</v>
      </c>
      <c r="F314">
        <v>3.0000000000000001E-6</v>
      </c>
    </row>
    <row r="315" spans="1:6" x14ac:dyDescent="0.25">
      <c r="A315" t="s">
        <v>324</v>
      </c>
      <c r="B315">
        <v>1283554800</v>
      </c>
      <c r="C315">
        <v>0</v>
      </c>
      <c r="D315">
        <v>2.6719999999999999E-3</v>
      </c>
      <c r="E315">
        <v>2.5399999999999999E-4</v>
      </c>
      <c r="F315">
        <v>9.9999999999999995E-7</v>
      </c>
    </row>
    <row r="316" spans="1:6" x14ac:dyDescent="0.25">
      <c r="A316" t="s">
        <v>325</v>
      </c>
      <c r="B316">
        <v>1284159600</v>
      </c>
      <c r="C316">
        <v>0</v>
      </c>
      <c r="D316">
        <v>2.6310000000000001E-3</v>
      </c>
      <c r="E316">
        <v>2.14E-4</v>
      </c>
      <c r="F316">
        <v>9.9999999999999995E-7</v>
      </c>
    </row>
    <row r="317" spans="1:6" x14ac:dyDescent="0.25">
      <c r="A317" t="s">
        <v>326</v>
      </c>
      <c r="B317">
        <v>1284764400</v>
      </c>
      <c r="C317">
        <v>0</v>
      </c>
      <c r="D317">
        <v>2.5899999999999999E-3</v>
      </c>
      <c r="E317">
        <v>1.7899999999999999E-4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2.5500000000000002E-3</v>
      </c>
      <c r="E318">
        <v>1.4999999999999999E-4</v>
      </c>
      <c r="F318">
        <v>0</v>
      </c>
    </row>
    <row r="319" spans="1:6" x14ac:dyDescent="0.25">
      <c r="A319" t="s">
        <v>328</v>
      </c>
      <c r="B319">
        <v>1285974000</v>
      </c>
      <c r="C319">
        <v>5.3210000000000002E-3</v>
      </c>
      <c r="D319">
        <v>2.5929999999999998E-3</v>
      </c>
      <c r="E319">
        <v>9.9299999999999996E-4</v>
      </c>
      <c r="F319">
        <v>3.333E-3</v>
      </c>
    </row>
    <row r="320" spans="1:6" x14ac:dyDescent="0.25">
      <c r="A320" t="s">
        <v>329</v>
      </c>
      <c r="B320">
        <v>1286578800</v>
      </c>
      <c r="C320">
        <v>6.7739999999999996E-3</v>
      </c>
      <c r="D320">
        <v>2.6570000000000001E-3</v>
      </c>
      <c r="E320">
        <v>1.9170000000000001E-3</v>
      </c>
      <c r="F320">
        <v>5.3109999999999997E-3</v>
      </c>
    </row>
    <row r="321" spans="1:6" x14ac:dyDescent="0.25">
      <c r="A321" t="s">
        <v>330</v>
      </c>
      <c r="B321">
        <v>1287183600</v>
      </c>
      <c r="C321">
        <v>9.6100000000000005E-4</v>
      </c>
      <c r="D321">
        <v>2.6310000000000001E-3</v>
      </c>
      <c r="E321">
        <v>1.751E-3</v>
      </c>
      <c r="F321">
        <v>2.601E-3</v>
      </c>
    </row>
    <row r="322" spans="1:6" x14ac:dyDescent="0.25">
      <c r="A322" t="s">
        <v>331</v>
      </c>
      <c r="B322">
        <v>1287788400</v>
      </c>
      <c r="C322">
        <v>0</v>
      </c>
      <c r="D322">
        <v>2.5899999999999999E-3</v>
      </c>
      <c r="E322">
        <v>1.47E-3</v>
      </c>
      <c r="F322">
        <v>1.0920000000000001E-3</v>
      </c>
    </row>
    <row r="323" spans="1:6" x14ac:dyDescent="0.25">
      <c r="A323" t="s">
        <v>332</v>
      </c>
      <c r="B323">
        <v>1288393200</v>
      </c>
      <c r="C323">
        <v>0</v>
      </c>
      <c r="D323">
        <v>2.5500000000000002E-3</v>
      </c>
      <c r="E323">
        <v>1.2340000000000001E-3</v>
      </c>
      <c r="F323">
        <v>4.5899999999999999E-4</v>
      </c>
    </row>
    <row r="324" spans="1:6" x14ac:dyDescent="0.25">
      <c r="A324" t="s">
        <v>333</v>
      </c>
      <c r="B324">
        <v>1289001600</v>
      </c>
      <c r="C324">
        <v>0</v>
      </c>
      <c r="D324">
        <v>2.5110000000000002E-3</v>
      </c>
      <c r="E324">
        <v>1.034E-3</v>
      </c>
      <c r="F324">
        <v>1.92E-4</v>
      </c>
    </row>
    <row r="325" spans="1:6" x14ac:dyDescent="0.25">
      <c r="A325" t="s">
        <v>334</v>
      </c>
      <c r="B325">
        <v>1289606400</v>
      </c>
      <c r="C325">
        <v>0</v>
      </c>
      <c r="D325">
        <v>2.4719999999999998E-3</v>
      </c>
      <c r="E325">
        <v>8.6799999999999996E-4</v>
      </c>
      <c r="F325">
        <v>8.0000000000000007E-5</v>
      </c>
    </row>
    <row r="326" spans="1:6" x14ac:dyDescent="0.25">
      <c r="A326" t="s">
        <v>335</v>
      </c>
      <c r="B326">
        <v>1290211200</v>
      </c>
      <c r="C326">
        <v>0</v>
      </c>
      <c r="D326">
        <v>2.434E-3</v>
      </c>
      <c r="E326">
        <v>7.2900000000000005E-4</v>
      </c>
      <c r="F326">
        <v>3.4E-5</v>
      </c>
    </row>
    <row r="327" spans="1:6" x14ac:dyDescent="0.25">
      <c r="A327" t="s">
        <v>336</v>
      </c>
      <c r="B327">
        <v>1290816000</v>
      </c>
      <c r="C327">
        <v>0</v>
      </c>
      <c r="D327">
        <v>2.3960000000000001E-3</v>
      </c>
      <c r="E327">
        <v>6.1200000000000002E-4</v>
      </c>
      <c r="F327">
        <v>1.4E-5</v>
      </c>
    </row>
    <row r="328" spans="1:6" x14ac:dyDescent="0.25">
      <c r="A328" t="s">
        <v>337</v>
      </c>
      <c r="B328">
        <v>1291420800</v>
      </c>
      <c r="C328">
        <v>0</v>
      </c>
      <c r="D328">
        <v>2.359E-3</v>
      </c>
      <c r="E328">
        <v>5.13E-4</v>
      </c>
      <c r="F328">
        <v>6.0000000000000002E-6</v>
      </c>
    </row>
    <row r="329" spans="1:6" x14ac:dyDescent="0.25">
      <c r="A329" t="s">
        <v>338</v>
      </c>
      <c r="B329">
        <v>1292025600</v>
      </c>
      <c r="C329">
        <v>0</v>
      </c>
      <c r="D329">
        <v>2.323E-3</v>
      </c>
      <c r="E329">
        <v>4.3100000000000001E-4</v>
      </c>
      <c r="F329">
        <v>1.9999999999999999E-6</v>
      </c>
    </row>
    <row r="330" spans="1:6" x14ac:dyDescent="0.25">
      <c r="A330" t="s">
        <v>339</v>
      </c>
      <c r="B330">
        <v>1292630400</v>
      </c>
      <c r="C330">
        <v>0</v>
      </c>
      <c r="D330">
        <v>2.287E-3</v>
      </c>
      <c r="E330">
        <v>3.6200000000000002E-4</v>
      </c>
      <c r="F330">
        <v>9.9999999999999995E-7</v>
      </c>
    </row>
    <row r="331" spans="1:6" x14ac:dyDescent="0.25">
      <c r="A331" t="s">
        <v>340</v>
      </c>
      <c r="B331">
        <v>1293235200</v>
      </c>
      <c r="C331">
        <v>9.0000000000000006E-5</v>
      </c>
      <c r="D331">
        <v>2.2529999999999998E-3</v>
      </c>
      <c r="E331">
        <v>3.1799999999999998E-4</v>
      </c>
      <c r="F331">
        <v>6.0000000000000002E-5</v>
      </c>
    </row>
    <row r="332" spans="1:6" x14ac:dyDescent="0.25">
      <c r="A332" t="s">
        <v>341</v>
      </c>
      <c r="B332">
        <v>1293840000</v>
      </c>
      <c r="C332">
        <v>1.3899999999999999E-4</v>
      </c>
      <c r="D332">
        <v>2.2209999999999999E-3</v>
      </c>
      <c r="E332">
        <v>2.8899999999999998E-4</v>
      </c>
      <c r="F332">
        <v>1.06E-4</v>
      </c>
    </row>
    <row r="333" spans="1:6" x14ac:dyDescent="0.25">
      <c r="A333" t="s">
        <v>342</v>
      </c>
      <c r="B333">
        <v>1294444800</v>
      </c>
      <c r="C333">
        <v>1.3899999999999999E-4</v>
      </c>
      <c r="D333">
        <v>2.189E-3</v>
      </c>
      <c r="E333">
        <v>2.6499999999999999E-4</v>
      </c>
      <c r="F333">
        <v>1.25E-4</v>
      </c>
    </row>
    <row r="334" spans="1:6" x14ac:dyDescent="0.25">
      <c r="A334" t="s">
        <v>343</v>
      </c>
      <c r="B334">
        <v>1295049600</v>
      </c>
      <c r="C334">
        <v>9.3999999999999994E-5</v>
      </c>
      <c r="D334">
        <v>2.1559999999999999E-3</v>
      </c>
      <c r="E334">
        <v>2.3699999999999999E-4</v>
      </c>
      <c r="F334">
        <v>9.8999999999999994E-5</v>
      </c>
    </row>
    <row r="335" spans="1:6" x14ac:dyDescent="0.25">
      <c r="A335" t="s">
        <v>344</v>
      </c>
      <c r="B335">
        <v>1295654400</v>
      </c>
      <c r="C335">
        <v>1.26E-4</v>
      </c>
      <c r="D335">
        <v>2.1250000000000002E-3</v>
      </c>
      <c r="E335">
        <v>2.2000000000000001E-4</v>
      </c>
      <c r="F335">
        <v>1.17E-4</v>
      </c>
    </row>
    <row r="336" spans="1:6" x14ac:dyDescent="0.25">
      <c r="A336" t="s">
        <v>345</v>
      </c>
      <c r="B336">
        <v>1296259200</v>
      </c>
      <c r="C336">
        <v>1.3899999999999999E-4</v>
      </c>
      <c r="D336">
        <v>2.0939999999999999E-3</v>
      </c>
      <c r="E336">
        <v>2.0699999999999999E-4</v>
      </c>
      <c r="F336">
        <v>1.2999999999999999E-4</v>
      </c>
    </row>
    <row r="337" spans="1:6" x14ac:dyDescent="0.25">
      <c r="A337" t="s">
        <v>346</v>
      </c>
      <c r="B337">
        <v>1296864000</v>
      </c>
      <c r="C337">
        <v>1.3899999999999999E-4</v>
      </c>
      <c r="D337">
        <v>2.0639999999999999E-3</v>
      </c>
      <c r="E337">
        <v>1.9599999999999999E-4</v>
      </c>
      <c r="F337">
        <v>1.35E-4</v>
      </c>
    </row>
    <row r="338" spans="1:6" x14ac:dyDescent="0.25">
      <c r="A338" t="s">
        <v>347</v>
      </c>
      <c r="B338">
        <v>1297468800</v>
      </c>
      <c r="C338">
        <v>1.3300000000000001E-4</v>
      </c>
      <c r="D338">
        <v>2.0339999999999998E-3</v>
      </c>
      <c r="E338">
        <v>1.85E-4</v>
      </c>
      <c r="F338">
        <v>1.3300000000000001E-4</v>
      </c>
    </row>
    <row r="339" spans="1:6" x14ac:dyDescent="0.25">
      <c r="A339" t="s">
        <v>348</v>
      </c>
      <c r="B339">
        <v>1298073600</v>
      </c>
      <c r="C339">
        <v>1.2899999999999999E-4</v>
      </c>
      <c r="D339">
        <v>2.0049999999999998E-3</v>
      </c>
      <c r="E339">
        <v>1.76E-4</v>
      </c>
      <c r="F339">
        <v>1.2999999999999999E-4</v>
      </c>
    </row>
    <row r="340" spans="1:6" x14ac:dyDescent="0.25">
      <c r="A340" t="s">
        <v>349</v>
      </c>
      <c r="B340">
        <v>1298678400</v>
      </c>
      <c r="C340">
        <v>1.3300000000000001E-4</v>
      </c>
      <c r="D340">
        <v>1.9759999999999999E-3</v>
      </c>
      <c r="E340">
        <v>1.6899999999999999E-4</v>
      </c>
      <c r="F340">
        <v>1.3200000000000001E-4</v>
      </c>
    </row>
    <row r="341" spans="1:6" x14ac:dyDescent="0.25">
      <c r="A341" t="s">
        <v>350</v>
      </c>
      <c r="B341">
        <v>1299283200</v>
      </c>
      <c r="C341">
        <v>1.3200000000000001E-4</v>
      </c>
      <c r="D341">
        <v>1.9480000000000001E-3</v>
      </c>
      <c r="E341">
        <v>1.63E-4</v>
      </c>
      <c r="F341">
        <v>1.3100000000000001E-4</v>
      </c>
    </row>
    <row r="342" spans="1:6" x14ac:dyDescent="0.25">
      <c r="A342" t="s">
        <v>351</v>
      </c>
      <c r="B342">
        <v>1299884400</v>
      </c>
      <c r="C342">
        <v>9.7999999999999997E-5</v>
      </c>
      <c r="D342">
        <v>1.9189999999999999E-3</v>
      </c>
      <c r="E342">
        <v>1.5300000000000001E-4</v>
      </c>
      <c r="F342">
        <v>1.13E-4</v>
      </c>
    </row>
    <row r="343" spans="1:6" x14ac:dyDescent="0.25">
      <c r="A343" t="s">
        <v>352</v>
      </c>
      <c r="B343">
        <v>1300489200</v>
      </c>
      <c r="C343">
        <v>1.3899999999999999E-4</v>
      </c>
      <c r="D343">
        <v>1.892E-3</v>
      </c>
      <c r="E343">
        <v>1.4999999999999999E-4</v>
      </c>
      <c r="F343">
        <v>1.2799999999999999E-4</v>
      </c>
    </row>
    <row r="344" spans="1:6" x14ac:dyDescent="0.25">
      <c r="A344" t="s">
        <v>353</v>
      </c>
      <c r="B344">
        <v>1301094000</v>
      </c>
      <c r="C344">
        <v>1.3899999999999999E-4</v>
      </c>
      <c r="D344">
        <v>1.8649999999999999E-3</v>
      </c>
      <c r="E344">
        <v>1.4799999999999999E-4</v>
      </c>
      <c r="F344">
        <v>1.34E-4</v>
      </c>
    </row>
    <row r="345" spans="1:6" x14ac:dyDescent="0.25">
      <c r="A345" t="s">
        <v>354</v>
      </c>
      <c r="B345">
        <v>1301698800</v>
      </c>
      <c r="C345">
        <v>1.3899999999999999E-4</v>
      </c>
      <c r="D345">
        <v>1.838E-3</v>
      </c>
      <c r="E345">
        <v>1.47E-4</v>
      </c>
      <c r="F345">
        <v>1.37E-4</v>
      </c>
    </row>
    <row r="346" spans="1:6" x14ac:dyDescent="0.25">
      <c r="A346" t="s">
        <v>355</v>
      </c>
      <c r="B346">
        <v>1302303600</v>
      </c>
      <c r="C346">
        <v>1.3799999999999999E-4</v>
      </c>
      <c r="D346">
        <v>1.812E-3</v>
      </c>
      <c r="E346">
        <v>1.45E-4</v>
      </c>
      <c r="F346">
        <v>1.37E-4</v>
      </c>
    </row>
    <row r="347" spans="1:6" x14ac:dyDescent="0.25">
      <c r="A347" t="s">
        <v>356</v>
      </c>
      <c r="B347">
        <v>1302908400</v>
      </c>
      <c r="C347">
        <v>3.0000000000000001E-5</v>
      </c>
      <c r="D347">
        <v>1.7849999999999999E-3</v>
      </c>
      <c r="E347">
        <v>1.26E-4</v>
      </c>
      <c r="F347">
        <v>6.9999999999999994E-5</v>
      </c>
    </row>
    <row r="348" spans="1:6" x14ac:dyDescent="0.25">
      <c r="A348" t="s">
        <v>357</v>
      </c>
      <c r="B348">
        <v>1303513200</v>
      </c>
      <c r="C348">
        <v>0</v>
      </c>
      <c r="D348">
        <v>1.7570000000000001E-3</v>
      </c>
      <c r="E348">
        <v>1.06E-4</v>
      </c>
      <c r="F348">
        <v>2.9E-5</v>
      </c>
    </row>
    <row r="349" spans="1:6" x14ac:dyDescent="0.25">
      <c r="A349" t="s">
        <v>358</v>
      </c>
      <c r="B349">
        <v>1304118000</v>
      </c>
      <c r="C349">
        <v>0</v>
      </c>
      <c r="D349">
        <v>1.73E-3</v>
      </c>
      <c r="E349">
        <v>8.8999999999999995E-5</v>
      </c>
      <c r="F349">
        <v>1.2E-5</v>
      </c>
    </row>
    <row r="350" spans="1:6" x14ac:dyDescent="0.25">
      <c r="A350" t="s">
        <v>359</v>
      </c>
      <c r="B350">
        <v>1304722800</v>
      </c>
      <c r="C350">
        <v>0</v>
      </c>
      <c r="D350">
        <v>1.7030000000000001E-3</v>
      </c>
      <c r="E350">
        <v>7.4999999999999993E-5</v>
      </c>
      <c r="F350">
        <v>5.0000000000000004E-6</v>
      </c>
    </row>
    <row r="351" spans="1:6" x14ac:dyDescent="0.25">
      <c r="A351" t="s">
        <v>360</v>
      </c>
      <c r="B351">
        <v>1305327600</v>
      </c>
      <c r="C351">
        <v>0</v>
      </c>
      <c r="D351">
        <v>1.6770000000000001E-3</v>
      </c>
      <c r="E351">
        <v>6.3E-5</v>
      </c>
      <c r="F351">
        <v>1.9999999999999999E-6</v>
      </c>
    </row>
    <row r="352" spans="1:6" x14ac:dyDescent="0.25">
      <c r="A352" t="s">
        <v>361</v>
      </c>
      <c r="B352">
        <v>1305932400</v>
      </c>
      <c r="C352">
        <v>0</v>
      </c>
      <c r="D352">
        <v>1.6509999999999999E-3</v>
      </c>
      <c r="E352">
        <v>5.3000000000000001E-5</v>
      </c>
      <c r="F352">
        <v>9.9999999999999995E-7</v>
      </c>
    </row>
    <row r="353" spans="1:6" x14ac:dyDescent="0.25">
      <c r="A353" t="s">
        <v>362</v>
      </c>
      <c r="B353">
        <v>1306537200</v>
      </c>
      <c r="C353">
        <v>0</v>
      </c>
      <c r="D353">
        <v>1.6260000000000001E-3</v>
      </c>
      <c r="E353">
        <v>4.3999999999999999E-5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1.601E-3</v>
      </c>
      <c r="E354">
        <v>3.6999999999999998E-5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1.5759999999999999E-3</v>
      </c>
      <c r="E355">
        <v>3.1000000000000001E-5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1.552E-3</v>
      </c>
      <c r="E356">
        <v>2.5999999999999998E-5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1.5280000000000001E-3</v>
      </c>
      <c r="E357">
        <v>2.1999999999999999E-5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1.5039999999999999E-3</v>
      </c>
      <c r="E358">
        <v>1.8E-5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1.4809999999999999E-3</v>
      </c>
      <c r="E359">
        <v>1.5E-5</v>
      </c>
      <c r="F359">
        <v>0</v>
      </c>
    </row>
    <row r="360" spans="1:6" x14ac:dyDescent="0.25">
      <c r="A360" t="s">
        <v>369</v>
      </c>
      <c r="B360">
        <v>1310770800</v>
      </c>
      <c r="C360">
        <v>3.0600000000000001E-4</v>
      </c>
      <c r="D360">
        <v>1.4630000000000001E-3</v>
      </c>
      <c r="E360">
        <v>6.2000000000000003E-5</v>
      </c>
      <c r="F360">
        <v>1.73E-4</v>
      </c>
    </row>
    <row r="361" spans="1:6" x14ac:dyDescent="0.25">
      <c r="A361" t="s">
        <v>370</v>
      </c>
      <c r="B361">
        <v>1311375600</v>
      </c>
      <c r="C361">
        <v>0</v>
      </c>
      <c r="D361">
        <v>1.4400000000000001E-3</v>
      </c>
      <c r="E361">
        <v>5.1999999999999997E-5</v>
      </c>
      <c r="F361">
        <v>7.2000000000000002E-5</v>
      </c>
    </row>
    <row r="362" spans="1:6" x14ac:dyDescent="0.25">
      <c r="A362" t="s">
        <v>371</v>
      </c>
      <c r="B362">
        <v>1311980400</v>
      </c>
      <c r="C362">
        <v>0</v>
      </c>
      <c r="D362">
        <v>1.418E-3</v>
      </c>
      <c r="E362">
        <v>4.3999999999999999E-5</v>
      </c>
      <c r="F362">
        <v>3.0000000000000001E-5</v>
      </c>
    </row>
    <row r="363" spans="1:6" x14ac:dyDescent="0.25">
      <c r="A363" t="s">
        <v>372</v>
      </c>
      <c r="B363">
        <v>1312585200</v>
      </c>
      <c r="C363">
        <v>8.0000000000000007E-5</v>
      </c>
      <c r="D363">
        <v>1.397E-3</v>
      </c>
      <c r="E363">
        <v>5.0000000000000002E-5</v>
      </c>
      <c r="F363">
        <v>6.6000000000000005E-5</v>
      </c>
    </row>
    <row r="364" spans="1:6" x14ac:dyDescent="0.25">
      <c r="A364" t="s">
        <v>373</v>
      </c>
      <c r="B364">
        <v>1313190000</v>
      </c>
      <c r="C364">
        <v>2.5999999999999998E-5</v>
      </c>
      <c r="D364">
        <v>1.3760000000000001E-3</v>
      </c>
      <c r="E364">
        <v>4.6E-5</v>
      </c>
      <c r="F364">
        <v>3.8000000000000002E-5</v>
      </c>
    </row>
    <row r="365" spans="1:6" x14ac:dyDescent="0.25">
      <c r="A365" t="s">
        <v>374</v>
      </c>
      <c r="B365">
        <v>1313794800</v>
      </c>
      <c r="C365">
        <v>0</v>
      </c>
      <c r="D365">
        <v>1.3550000000000001E-3</v>
      </c>
      <c r="E365">
        <v>3.8000000000000002E-5</v>
      </c>
      <c r="F365">
        <v>1.5999999999999999E-5</v>
      </c>
    </row>
    <row r="366" spans="1:6" x14ac:dyDescent="0.25">
      <c r="A366" t="s">
        <v>375</v>
      </c>
      <c r="B366">
        <v>1314399600</v>
      </c>
      <c r="C366">
        <v>0</v>
      </c>
      <c r="D366">
        <v>1.3339999999999999E-3</v>
      </c>
      <c r="E366">
        <v>3.1999999999999999E-5</v>
      </c>
      <c r="F366">
        <v>6.9999999999999999E-6</v>
      </c>
    </row>
    <row r="367" spans="1:6" x14ac:dyDescent="0.25">
      <c r="A367" t="s">
        <v>376</v>
      </c>
      <c r="B367">
        <v>1315004400</v>
      </c>
      <c r="C367">
        <v>1.7200000000000001E-4</v>
      </c>
      <c r="D367">
        <v>1.3159999999999999E-3</v>
      </c>
      <c r="E367">
        <v>5.5999999999999999E-5</v>
      </c>
      <c r="F367">
        <v>1.22E-4</v>
      </c>
    </row>
    <row r="368" spans="1:6" x14ac:dyDescent="0.25">
      <c r="A368" t="s">
        <v>377</v>
      </c>
      <c r="B368">
        <v>1315609200</v>
      </c>
      <c r="C368">
        <v>6.3900000000000003E-4</v>
      </c>
      <c r="D368">
        <v>1.3060000000000001E-3</v>
      </c>
      <c r="E368">
        <v>1.5100000000000001E-4</v>
      </c>
      <c r="F368">
        <v>4.5899999999999999E-4</v>
      </c>
    </row>
    <row r="369" spans="1:6" x14ac:dyDescent="0.25">
      <c r="A369" t="s">
        <v>378</v>
      </c>
      <c r="B369">
        <v>1316214000</v>
      </c>
      <c r="C369">
        <v>9.1600000000000004E-4</v>
      </c>
      <c r="D369">
        <v>1.2999999999999999E-3</v>
      </c>
      <c r="E369">
        <v>2.7399999999999999E-4</v>
      </c>
      <c r="F369">
        <v>7.3099999999999999E-4</v>
      </c>
    </row>
    <row r="370" spans="1:6" x14ac:dyDescent="0.25">
      <c r="A370" t="s">
        <v>379</v>
      </c>
      <c r="B370">
        <v>1316818800</v>
      </c>
      <c r="C370">
        <v>8.1400000000000005E-4</v>
      </c>
      <c r="D370">
        <v>1.292E-3</v>
      </c>
      <c r="E370">
        <v>3.6000000000000002E-4</v>
      </c>
      <c r="F370">
        <v>7.8100000000000001E-4</v>
      </c>
    </row>
    <row r="371" spans="1:6" x14ac:dyDescent="0.25">
      <c r="A371" t="s">
        <v>380</v>
      </c>
      <c r="B371">
        <v>1317423600</v>
      </c>
      <c r="C371">
        <v>1.0250000000000001E-3</v>
      </c>
      <c r="D371">
        <v>1.2880000000000001E-3</v>
      </c>
      <c r="E371">
        <v>4.66E-4</v>
      </c>
      <c r="F371">
        <v>9.2299999999999999E-4</v>
      </c>
    </row>
    <row r="372" spans="1:6" x14ac:dyDescent="0.25">
      <c r="A372" t="s">
        <v>381</v>
      </c>
      <c r="B372">
        <v>1318028400</v>
      </c>
      <c r="C372">
        <v>1.018E-3</v>
      </c>
      <c r="D372">
        <v>1.284E-3</v>
      </c>
      <c r="E372">
        <v>5.5400000000000002E-4</v>
      </c>
      <c r="F372">
        <v>9.7499999999999996E-4</v>
      </c>
    </row>
    <row r="373" spans="1:6" x14ac:dyDescent="0.25">
      <c r="A373" t="s">
        <v>382</v>
      </c>
      <c r="B373">
        <v>1318633200</v>
      </c>
      <c r="C373">
        <v>6.3500000000000004E-4</v>
      </c>
      <c r="D373">
        <v>1.274E-3</v>
      </c>
      <c r="E373">
        <v>5.6700000000000001E-4</v>
      </c>
      <c r="F373">
        <v>7.8700000000000005E-4</v>
      </c>
    </row>
    <row r="374" spans="1:6" x14ac:dyDescent="0.25">
      <c r="A374" t="s">
        <v>383</v>
      </c>
      <c r="B374">
        <v>1319238000</v>
      </c>
      <c r="C374">
        <v>8.3900000000000001E-4</v>
      </c>
      <c r="D374">
        <v>1.2669999999999999E-3</v>
      </c>
      <c r="E374">
        <v>6.1200000000000002E-4</v>
      </c>
      <c r="F374">
        <v>8.4400000000000002E-4</v>
      </c>
    </row>
    <row r="375" spans="1:6" x14ac:dyDescent="0.25">
      <c r="A375" t="s">
        <v>384</v>
      </c>
      <c r="B375">
        <v>1319842800</v>
      </c>
      <c r="C375">
        <v>7.9900000000000001E-4</v>
      </c>
      <c r="D375">
        <v>1.2600000000000001E-3</v>
      </c>
      <c r="E375">
        <v>6.4199999999999999E-4</v>
      </c>
      <c r="F375">
        <v>8.2799999999999996E-4</v>
      </c>
    </row>
    <row r="376" spans="1:6" x14ac:dyDescent="0.25">
      <c r="A376" t="s">
        <v>385</v>
      </c>
      <c r="B376">
        <v>1320451200</v>
      </c>
      <c r="C376">
        <v>8.6700000000000004E-4</v>
      </c>
      <c r="D376">
        <v>1.2539999999999999E-3</v>
      </c>
      <c r="E376">
        <v>6.7900000000000002E-4</v>
      </c>
      <c r="F376">
        <v>8.6899999999999998E-4</v>
      </c>
    </row>
    <row r="377" spans="1:6" x14ac:dyDescent="0.25">
      <c r="A377" t="s">
        <v>386</v>
      </c>
      <c r="B377">
        <v>1321056000</v>
      </c>
      <c r="C377">
        <v>8.52E-4</v>
      </c>
      <c r="D377">
        <v>1.2470000000000001E-3</v>
      </c>
      <c r="E377">
        <v>7.0699999999999995E-4</v>
      </c>
      <c r="F377">
        <v>8.8400000000000002E-4</v>
      </c>
    </row>
    <row r="378" spans="1:6" x14ac:dyDescent="0.25">
      <c r="A378" t="s">
        <v>387</v>
      </c>
      <c r="B378">
        <v>1321660800</v>
      </c>
      <c r="C378">
        <v>1.011E-3</v>
      </c>
      <c r="D378">
        <v>1.2440000000000001E-3</v>
      </c>
      <c r="E378">
        <v>7.5500000000000003E-4</v>
      </c>
      <c r="F378">
        <v>9.4700000000000003E-4</v>
      </c>
    </row>
    <row r="379" spans="1:6" x14ac:dyDescent="0.25">
      <c r="A379" t="s">
        <v>388</v>
      </c>
      <c r="B379">
        <v>1322265600</v>
      </c>
      <c r="C379">
        <v>1.0169999999999999E-3</v>
      </c>
      <c r="D379">
        <v>1.24E-3</v>
      </c>
      <c r="E379">
        <v>7.9699999999999997E-4</v>
      </c>
      <c r="F379">
        <v>9.9299999999999996E-4</v>
      </c>
    </row>
    <row r="380" spans="1:6" x14ac:dyDescent="0.25">
      <c r="A380" t="s">
        <v>389</v>
      </c>
      <c r="B380">
        <v>1322870400</v>
      </c>
      <c r="C380">
        <v>1.0529999999999999E-3</v>
      </c>
      <c r="D380">
        <v>1.237E-3</v>
      </c>
      <c r="E380">
        <v>8.3699999999999996E-4</v>
      </c>
      <c r="F380">
        <v>1.0219999999999999E-3</v>
      </c>
    </row>
    <row r="381" spans="1:6" x14ac:dyDescent="0.25">
      <c r="A381" t="s">
        <v>390</v>
      </c>
      <c r="B381">
        <v>1323475200</v>
      </c>
      <c r="C381">
        <v>6.0599999999999998E-4</v>
      </c>
      <c r="D381">
        <v>1.227E-3</v>
      </c>
      <c r="E381">
        <v>7.9900000000000001E-4</v>
      </c>
      <c r="F381">
        <v>7.7899999999999996E-4</v>
      </c>
    </row>
    <row r="382" spans="1:6" x14ac:dyDescent="0.25">
      <c r="A382" t="s">
        <v>391</v>
      </c>
      <c r="B382">
        <v>1324080000</v>
      </c>
      <c r="C382">
        <v>9.9099999999999991E-4</v>
      </c>
      <c r="D382">
        <v>1.224E-3</v>
      </c>
      <c r="E382">
        <v>8.3000000000000001E-4</v>
      </c>
      <c r="F382">
        <v>9.0399999999999996E-4</v>
      </c>
    </row>
    <row r="383" spans="1:6" x14ac:dyDescent="0.25">
      <c r="A383" t="s">
        <v>392</v>
      </c>
      <c r="B383">
        <v>1324684800</v>
      </c>
      <c r="C383">
        <v>9.8999999999999999E-4</v>
      </c>
      <c r="D383">
        <v>1.2199999999999999E-3</v>
      </c>
      <c r="E383">
        <v>8.5499999999999997E-4</v>
      </c>
      <c r="F383">
        <v>9.5200000000000005E-4</v>
      </c>
    </row>
    <row r="384" spans="1:6" x14ac:dyDescent="0.25">
      <c r="A384" t="s">
        <v>393</v>
      </c>
      <c r="B384">
        <v>1325289600</v>
      </c>
      <c r="C384">
        <v>1.0369999999999999E-3</v>
      </c>
      <c r="D384">
        <v>1.217E-3</v>
      </c>
      <c r="E384">
        <v>8.83E-4</v>
      </c>
      <c r="F384">
        <v>9.990000000000001E-4</v>
      </c>
    </row>
    <row r="385" spans="1:6" x14ac:dyDescent="0.25">
      <c r="A385" t="s">
        <v>394</v>
      </c>
      <c r="B385">
        <v>1325894400</v>
      </c>
      <c r="C385">
        <v>1.0449999999999999E-3</v>
      </c>
      <c r="D385">
        <v>1.214E-3</v>
      </c>
      <c r="E385">
        <v>9.0799999999999995E-4</v>
      </c>
      <c r="F385">
        <v>1.021E-3</v>
      </c>
    </row>
    <row r="386" spans="1:6" x14ac:dyDescent="0.25">
      <c r="A386" t="s">
        <v>395</v>
      </c>
      <c r="B386">
        <v>1326499200</v>
      </c>
      <c r="C386">
        <v>9.9700000000000006E-4</v>
      </c>
      <c r="D386">
        <v>1.2110000000000001E-3</v>
      </c>
      <c r="E386">
        <v>9.2199999999999997E-4</v>
      </c>
      <c r="F386">
        <v>1.0020000000000001E-3</v>
      </c>
    </row>
    <row r="387" spans="1:6" x14ac:dyDescent="0.25">
      <c r="A387" t="s">
        <v>396</v>
      </c>
      <c r="B387">
        <v>1327104000</v>
      </c>
      <c r="C387">
        <v>9.0200000000000002E-4</v>
      </c>
      <c r="D387">
        <v>1.206E-3</v>
      </c>
      <c r="E387">
        <v>9.1699999999999995E-4</v>
      </c>
      <c r="F387">
        <v>9.2800000000000001E-4</v>
      </c>
    </row>
    <row r="388" spans="1:6" x14ac:dyDescent="0.25">
      <c r="A388" t="s">
        <v>397</v>
      </c>
      <c r="B388">
        <v>1327708800</v>
      </c>
      <c r="C388">
        <v>9.2699999999999998E-4</v>
      </c>
      <c r="D388">
        <v>1.2019999999999999E-3</v>
      </c>
      <c r="E388">
        <v>9.1799999999999998E-4</v>
      </c>
      <c r="F388">
        <v>9.1799999999999998E-4</v>
      </c>
    </row>
    <row r="389" spans="1:6" x14ac:dyDescent="0.25">
      <c r="A389" t="s">
        <v>398</v>
      </c>
      <c r="B389">
        <v>1328313600</v>
      </c>
      <c r="C389">
        <v>9.01E-4</v>
      </c>
      <c r="D389">
        <v>1.1969999999999999E-3</v>
      </c>
      <c r="E389">
        <v>9.1500000000000001E-4</v>
      </c>
      <c r="F389">
        <v>9.2500000000000004E-4</v>
      </c>
    </row>
    <row r="390" spans="1:6" x14ac:dyDescent="0.25">
      <c r="A390" t="s">
        <v>399</v>
      </c>
      <c r="B390">
        <v>1328918400</v>
      </c>
      <c r="C390">
        <v>9.4799999999999995E-4</v>
      </c>
      <c r="D390">
        <v>1.193E-3</v>
      </c>
      <c r="E390">
        <v>9.2000000000000003E-4</v>
      </c>
      <c r="F390">
        <v>9.3999999999999997E-4</v>
      </c>
    </row>
    <row r="391" spans="1:6" x14ac:dyDescent="0.25">
      <c r="A391" t="s">
        <v>400</v>
      </c>
      <c r="B391">
        <v>1329523200</v>
      </c>
      <c r="C391">
        <v>8.8699999999999998E-4</v>
      </c>
      <c r="D391">
        <v>1.188E-3</v>
      </c>
      <c r="E391">
        <v>9.1399999999999999E-4</v>
      </c>
      <c r="F391">
        <v>8.9800000000000004E-4</v>
      </c>
    </row>
    <row r="392" spans="1:6" x14ac:dyDescent="0.25">
      <c r="A392" t="s">
        <v>401</v>
      </c>
      <c r="B392">
        <v>1330128000</v>
      </c>
      <c r="C392">
        <v>5.5699999999999999E-4</v>
      </c>
      <c r="D392">
        <v>1.1789999999999999E-3</v>
      </c>
      <c r="E392">
        <v>8.5700000000000001E-4</v>
      </c>
      <c r="F392">
        <v>7.2800000000000002E-4</v>
      </c>
    </row>
    <row r="393" spans="1:6" x14ac:dyDescent="0.25">
      <c r="A393" t="s">
        <v>402</v>
      </c>
      <c r="B393">
        <v>1330732800</v>
      </c>
      <c r="C393">
        <v>1.0510000000000001E-3</v>
      </c>
      <c r="D393">
        <v>1.1770000000000001E-3</v>
      </c>
      <c r="E393">
        <v>8.8699999999999998E-4</v>
      </c>
      <c r="F393">
        <v>9.1100000000000003E-4</v>
      </c>
    </row>
    <row r="394" spans="1:6" x14ac:dyDescent="0.25">
      <c r="A394" t="s">
        <v>403</v>
      </c>
      <c r="B394">
        <v>1331334000</v>
      </c>
      <c r="C394">
        <v>9.5500000000000001E-4</v>
      </c>
      <c r="D394">
        <v>1.173E-3</v>
      </c>
      <c r="E394">
        <v>8.9800000000000004E-4</v>
      </c>
      <c r="F394">
        <v>9.3599999999999998E-4</v>
      </c>
    </row>
    <row r="395" spans="1:6" x14ac:dyDescent="0.25">
      <c r="A395" t="s">
        <v>404</v>
      </c>
      <c r="B395">
        <v>1331938800</v>
      </c>
      <c r="C395">
        <v>1.039E-3</v>
      </c>
      <c r="D395">
        <v>1.1709999999999999E-3</v>
      </c>
      <c r="E395">
        <v>9.2000000000000003E-4</v>
      </c>
      <c r="F395">
        <v>1E-3</v>
      </c>
    </row>
    <row r="396" spans="1:6" x14ac:dyDescent="0.25">
      <c r="A396" t="s">
        <v>405</v>
      </c>
      <c r="B396">
        <v>1332543600</v>
      </c>
      <c r="C396">
        <v>1.4189999999999999E-3</v>
      </c>
      <c r="D396">
        <v>1.175E-3</v>
      </c>
      <c r="E396">
        <v>1.0020000000000001E-3</v>
      </c>
      <c r="F396">
        <v>1.289E-3</v>
      </c>
    </row>
    <row r="397" spans="1:6" x14ac:dyDescent="0.25">
      <c r="A397" t="s">
        <v>406</v>
      </c>
      <c r="B397">
        <v>1333148400</v>
      </c>
      <c r="C397">
        <v>8.92E-4</v>
      </c>
      <c r="D397">
        <v>1.17E-3</v>
      </c>
      <c r="E397">
        <v>9.8299999999999993E-4</v>
      </c>
      <c r="F397">
        <v>1.049E-3</v>
      </c>
    </row>
    <row r="398" spans="1:6" x14ac:dyDescent="0.25">
      <c r="A398" t="s">
        <v>407</v>
      </c>
      <c r="B398">
        <v>1333753200</v>
      </c>
      <c r="C398">
        <v>8.4099999999999995E-4</v>
      </c>
      <c r="D398">
        <v>1.165E-3</v>
      </c>
      <c r="E398">
        <v>9.5799999999999998E-4</v>
      </c>
      <c r="F398">
        <v>9.0799999999999995E-4</v>
      </c>
    </row>
    <row r="399" spans="1:6" x14ac:dyDescent="0.25">
      <c r="A399" t="s">
        <v>408</v>
      </c>
      <c r="B399">
        <v>1334358000</v>
      </c>
      <c r="C399">
        <v>7.8799999999999996E-4</v>
      </c>
      <c r="D399">
        <v>1.1590000000000001E-3</v>
      </c>
      <c r="E399">
        <v>9.3400000000000004E-4</v>
      </c>
      <c r="F399">
        <v>8.9400000000000005E-4</v>
      </c>
    </row>
    <row r="400" spans="1:6" x14ac:dyDescent="0.25">
      <c r="A400" t="s">
        <v>409</v>
      </c>
      <c r="B400">
        <v>1334962800</v>
      </c>
      <c r="C400">
        <v>1.312E-3</v>
      </c>
      <c r="D400">
        <v>1.1609999999999999E-3</v>
      </c>
      <c r="E400">
        <v>9.8999999999999999E-4</v>
      </c>
      <c r="F400">
        <v>1.0820000000000001E-3</v>
      </c>
    </row>
    <row r="401" spans="1:6" x14ac:dyDescent="0.25">
      <c r="A401" t="s">
        <v>410</v>
      </c>
      <c r="B401">
        <v>1335567600</v>
      </c>
      <c r="C401">
        <v>7.3700000000000002E-4</v>
      </c>
      <c r="D401">
        <v>1.155E-3</v>
      </c>
      <c r="E401">
        <v>9.4600000000000001E-4</v>
      </c>
      <c r="F401">
        <v>8.2299999999999995E-4</v>
      </c>
    </row>
    <row r="402" spans="1:6" x14ac:dyDescent="0.25">
      <c r="A402" t="s">
        <v>411</v>
      </c>
      <c r="B402">
        <v>1336172400</v>
      </c>
      <c r="C402">
        <v>2.9599999999999998E-4</v>
      </c>
      <c r="D402">
        <v>1.142E-3</v>
      </c>
      <c r="E402">
        <v>8.4099999999999995E-4</v>
      </c>
      <c r="F402">
        <v>5.1800000000000001E-4</v>
      </c>
    </row>
    <row r="403" spans="1:6" x14ac:dyDescent="0.25">
      <c r="A403" t="s">
        <v>412</v>
      </c>
      <c r="B403">
        <v>1336777200</v>
      </c>
      <c r="C403">
        <v>7.1900000000000002E-4</v>
      </c>
      <c r="D403">
        <v>1.1349999999999999E-3</v>
      </c>
      <c r="E403">
        <v>8.2600000000000002E-4</v>
      </c>
      <c r="F403">
        <v>7.2400000000000003E-4</v>
      </c>
    </row>
    <row r="404" spans="1:6" x14ac:dyDescent="0.25">
      <c r="A404" t="s">
        <v>413</v>
      </c>
      <c r="B404">
        <v>1337382000</v>
      </c>
      <c r="C404">
        <v>4.26E-4</v>
      </c>
      <c r="D404">
        <v>1.124E-3</v>
      </c>
      <c r="E404">
        <v>7.6099999999999996E-4</v>
      </c>
      <c r="F404">
        <v>5.3600000000000002E-4</v>
      </c>
    </row>
    <row r="405" spans="1:6" x14ac:dyDescent="0.25">
      <c r="A405" t="s">
        <v>414</v>
      </c>
      <c r="B405">
        <v>1337986800</v>
      </c>
      <c r="C405">
        <v>1.01E-3</v>
      </c>
      <c r="D405">
        <v>1.122E-3</v>
      </c>
      <c r="E405">
        <v>8.0199999999999998E-4</v>
      </c>
      <c r="F405">
        <v>8.3100000000000003E-4</v>
      </c>
    </row>
    <row r="406" spans="1:6" x14ac:dyDescent="0.25">
      <c r="A406" t="s">
        <v>415</v>
      </c>
      <c r="B406">
        <v>1338591600</v>
      </c>
      <c r="C406">
        <v>1.1329999999999999E-3</v>
      </c>
      <c r="D406">
        <v>1.122E-3</v>
      </c>
      <c r="E406">
        <v>8.5400000000000005E-4</v>
      </c>
      <c r="F406">
        <v>1.0089999999999999E-3</v>
      </c>
    </row>
    <row r="407" spans="1:6" x14ac:dyDescent="0.25">
      <c r="A407" t="s">
        <v>416</v>
      </c>
      <c r="B407">
        <v>1339196400</v>
      </c>
      <c r="C407">
        <v>1.134E-3</v>
      </c>
      <c r="D407">
        <v>1.122E-3</v>
      </c>
      <c r="E407">
        <v>8.9800000000000004E-4</v>
      </c>
      <c r="F407">
        <v>1.073E-3</v>
      </c>
    </row>
    <row r="408" spans="1:6" x14ac:dyDescent="0.25">
      <c r="A408" t="s">
        <v>417</v>
      </c>
      <c r="B408">
        <v>1339801200</v>
      </c>
      <c r="C408">
        <v>9.9099999999999991E-4</v>
      </c>
      <c r="D408">
        <v>1.1199999999999999E-3</v>
      </c>
      <c r="E408">
        <v>9.1299999999999997E-4</v>
      </c>
      <c r="F408">
        <v>1.0330000000000001E-3</v>
      </c>
    </row>
    <row r="409" spans="1:6" x14ac:dyDescent="0.25">
      <c r="A409" t="s">
        <v>418</v>
      </c>
      <c r="B409">
        <v>1340406000</v>
      </c>
      <c r="C409">
        <v>1.2290000000000001E-3</v>
      </c>
      <c r="D409">
        <v>1.122E-3</v>
      </c>
      <c r="E409">
        <v>9.6299999999999999E-4</v>
      </c>
      <c r="F409">
        <v>1.1440000000000001E-3</v>
      </c>
    </row>
    <row r="410" spans="1:6" x14ac:dyDescent="0.25">
      <c r="A410" t="s">
        <v>419</v>
      </c>
      <c r="B410">
        <v>1341010800</v>
      </c>
      <c r="C410">
        <v>1.191E-3</v>
      </c>
      <c r="D410">
        <v>1.1230000000000001E-3</v>
      </c>
      <c r="E410">
        <v>9.990000000000001E-4</v>
      </c>
      <c r="F410">
        <v>1.1709999999999999E-3</v>
      </c>
    </row>
    <row r="411" spans="1:6" x14ac:dyDescent="0.25">
      <c r="A411" t="s">
        <v>420</v>
      </c>
      <c r="B411">
        <v>1341615600</v>
      </c>
      <c r="C411">
        <v>1.183E-3</v>
      </c>
      <c r="D411">
        <v>1.124E-3</v>
      </c>
      <c r="E411">
        <v>1.0269999999999999E-3</v>
      </c>
      <c r="F411">
        <v>1.17E-3</v>
      </c>
    </row>
    <row r="412" spans="1:6" x14ac:dyDescent="0.25">
      <c r="A412" t="s">
        <v>423</v>
      </c>
      <c r="B412">
        <v>1342220400</v>
      </c>
      <c r="C412">
        <v>9.8799999999999995E-4</v>
      </c>
      <c r="D412">
        <v>1.122E-3</v>
      </c>
      <c r="E412">
        <v>1.021E-3</v>
      </c>
      <c r="F412">
        <v>1.0740000000000001E-3</v>
      </c>
    </row>
    <row r="413" spans="1:6" x14ac:dyDescent="0.25">
      <c r="A413" t="s">
        <v>424</v>
      </c>
      <c r="B413">
        <v>1342305901</v>
      </c>
      <c r="C413">
        <v>8.8699999999999998E-4</v>
      </c>
      <c r="D413">
        <v>1.121E-3</v>
      </c>
      <c r="E413">
        <v>1.0169999999999999E-3</v>
      </c>
      <c r="F413">
        <v>1.0510000000000001E-3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426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0</v>
      </c>
      <c r="D8">
        <v>0</v>
      </c>
      <c r="E8">
        <v>0</v>
      </c>
      <c r="F8">
        <v>0</v>
      </c>
    </row>
    <row r="9" spans="1:6" x14ac:dyDescent="0.25">
      <c r="A9" t="s">
        <v>18</v>
      </c>
      <c r="B9">
        <v>1098486000</v>
      </c>
      <c r="C9">
        <v>3.9999999999999998E-6</v>
      </c>
      <c r="D9">
        <v>0</v>
      </c>
      <c r="E9">
        <v>9.9999999999999995E-7</v>
      </c>
      <c r="F9">
        <v>1.9999999999999999E-6</v>
      </c>
    </row>
    <row r="10" spans="1:6" x14ac:dyDescent="0.25">
      <c r="A10" t="s">
        <v>19</v>
      </c>
      <c r="B10">
        <v>1099094400</v>
      </c>
      <c r="C10">
        <v>1.9999999999999999E-6</v>
      </c>
      <c r="D10">
        <v>0</v>
      </c>
      <c r="E10">
        <v>9.9999999999999995E-7</v>
      </c>
      <c r="F10">
        <v>1.9999999999999999E-6</v>
      </c>
    </row>
    <row r="11" spans="1:6" x14ac:dyDescent="0.25">
      <c r="A11" t="s">
        <v>20</v>
      </c>
      <c r="B11">
        <v>1099699200</v>
      </c>
      <c r="C11">
        <v>9.9999999999999995E-7</v>
      </c>
      <c r="D11">
        <v>0</v>
      </c>
      <c r="E11">
        <v>9.9999999999999995E-7</v>
      </c>
      <c r="F11">
        <v>9.9999999999999995E-7</v>
      </c>
    </row>
    <row r="12" spans="1:6" x14ac:dyDescent="0.25">
      <c r="A12" t="s">
        <v>21</v>
      </c>
      <c r="B12">
        <v>1100304000</v>
      </c>
      <c r="C12">
        <v>0</v>
      </c>
      <c r="D12">
        <v>0</v>
      </c>
      <c r="E12">
        <v>9.9999999999999995E-7</v>
      </c>
      <c r="F12">
        <v>9.9999999999999995E-7</v>
      </c>
    </row>
    <row r="13" spans="1:6" x14ac:dyDescent="0.25">
      <c r="A13" t="s">
        <v>22</v>
      </c>
      <c r="B13">
        <v>1100908800</v>
      </c>
      <c r="C13">
        <v>9.9999999999999995E-7</v>
      </c>
      <c r="D13">
        <v>0</v>
      </c>
      <c r="E13">
        <v>9.9999999999999995E-7</v>
      </c>
      <c r="F13">
        <v>9.9999999999999995E-7</v>
      </c>
    </row>
    <row r="14" spans="1:6" x14ac:dyDescent="0.25">
      <c r="A14" t="s">
        <v>23</v>
      </c>
      <c r="B14">
        <v>1101513600</v>
      </c>
      <c r="C14">
        <v>3.9999999999999998E-6</v>
      </c>
      <c r="D14">
        <v>0</v>
      </c>
      <c r="E14">
        <v>9.9999999999999995E-7</v>
      </c>
      <c r="F14">
        <v>3.0000000000000001E-6</v>
      </c>
    </row>
    <row r="15" spans="1:6" x14ac:dyDescent="0.25">
      <c r="A15" t="s">
        <v>24</v>
      </c>
      <c r="B15">
        <v>1102118400</v>
      </c>
      <c r="C15">
        <v>1.7E-5</v>
      </c>
      <c r="D15">
        <v>0</v>
      </c>
      <c r="E15">
        <v>3.9999999999999998E-6</v>
      </c>
      <c r="F15">
        <v>1.2999999999999999E-5</v>
      </c>
    </row>
    <row r="16" spans="1:6" x14ac:dyDescent="0.25">
      <c r="A16" t="s">
        <v>25</v>
      </c>
      <c r="B16">
        <v>1102723200</v>
      </c>
      <c r="C16">
        <v>6.7999999999999999E-5</v>
      </c>
      <c r="D16">
        <v>9.9999999999999995E-7</v>
      </c>
      <c r="E16">
        <v>1.4E-5</v>
      </c>
      <c r="F16">
        <v>4.0000000000000003E-5</v>
      </c>
    </row>
    <row r="17" spans="1:6" x14ac:dyDescent="0.25">
      <c r="A17" t="s">
        <v>26</v>
      </c>
      <c r="B17">
        <v>1103328000</v>
      </c>
      <c r="C17">
        <v>9.0000000000000002E-6</v>
      </c>
      <c r="D17">
        <v>1.9999999999999999E-6</v>
      </c>
      <c r="E17">
        <v>1.2999999999999999E-5</v>
      </c>
      <c r="F17">
        <v>2.1999999999999999E-5</v>
      </c>
    </row>
    <row r="18" spans="1:6" x14ac:dyDescent="0.25">
      <c r="A18" t="s">
        <v>27</v>
      </c>
      <c r="B18">
        <v>1103932800</v>
      </c>
      <c r="C18">
        <v>6.9999999999999999E-6</v>
      </c>
      <c r="D18">
        <v>1.9999999999999999E-6</v>
      </c>
      <c r="E18">
        <v>1.2E-5</v>
      </c>
      <c r="F18">
        <v>1.4E-5</v>
      </c>
    </row>
    <row r="19" spans="1:6" x14ac:dyDescent="0.25">
      <c r="A19" t="s">
        <v>28</v>
      </c>
      <c r="B19">
        <v>1104537600</v>
      </c>
      <c r="C19">
        <v>9.0000000000000006E-5</v>
      </c>
      <c r="D19">
        <v>3.0000000000000001E-6</v>
      </c>
      <c r="E19">
        <v>2.4000000000000001E-5</v>
      </c>
      <c r="F19">
        <v>5.1999999999999997E-5</v>
      </c>
    </row>
    <row r="20" spans="1:6" x14ac:dyDescent="0.25">
      <c r="A20" t="s">
        <v>29</v>
      </c>
      <c r="B20">
        <v>1105142400</v>
      </c>
      <c r="C20">
        <v>6.7000000000000002E-5</v>
      </c>
      <c r="D20">
        <v>3.9999999999999998E-6</v>
      </c>
      <c r="E20">
        <v>3.1000000000000001E-5</v>
      </c>
      <c r="F20">
        <v>6.0999999999999999E-5</v>
      </c>
    </row>
    <row r="21" spans="1:6" x14ac:dyDescent="0.25">
      <c r="A21" t="s">
        <v>30</v>
      </c>
      <c r="B21">
        <v>1105747200</v>
      </c>
      <c r="C21">
        <v>6.0000000000000002E-5</v>
      </c>
      <c r="D21">
        <v>5.0000000000000004E-6</v>
      </c>
      <c r="E21">
        <v>3.6000000000000001E-5</v>
      </c>
      <c r="F21">
        <v>5.8999999999999998E-5</v>
      </c>
    </row>
    <row r="22" spans="1:6" x14ac:dyDescent="0.25">
      <c r="A22" t="s">
        <v>31</v>
      </c>
      <c r="B22">
        <v>1106352000</v>
      </c>
      <c r="C22">
        <v>6.4999999999999994E-5</v>
      </c>
      <c r="D22">
        <v>6.0000000000000002E-6</v>
      </c>
      <c r="E22">
        <v>4.0000000000000003E-5</v>
      </c>
      <c r="F22">
        <v>5.3999999999999998E-5</v>
      </c>
    </row>
    <row r="23" spans="1:6" x14ac:dyDescent="0.25">
      <c r="A23" t="s">
        <v>32</v>
      </c>
      <c r="B23">
        <v>1106956800</v>
      </c>
      <c r="C23">
        <v>9.9999999999999995E-7</v>
      </c>
      <c r="D23">
        <v>6.0000000000000002E-6</v>
      </c>
      <c r="E23">
        <v>3.4E-5</v>
      </c>
      <c r="F23">
        <v>2.3E-5</v>
      </c>
    </row>
    <row r="24" spans="1:6" x14ac:dyDescent="0.25">
      <c r="A24" t="s">
        <v>33</v>
      </c>
      <c r="B24">
        <v>1107561600</v>
      </c>
      <c r="C24">
        <v>9.9999999999999995E-7</v>
      </c>
      <c r="D24">
        <v>6.0000000000000002E-6</v>
      </c>
      <c r="E24">
        <v>2.8E-5</v>
      </c>
      <c r="F24">
        <v>1.0000000000000001E-5</v>
      </c>
    </row>
    <row r="25" spans="1:6" x14ac:dyDescent="0.25">
      <c r="A25" t="s">
        <v>34</v>
      </c>
      <c r="B25">
        <v>1108166400</v>
      </c>
      <c r="C25">
        <v>1.9889999999999999E-3</v>
      </c>
      <c r="D25">
        <v>3.6000000000000001E-5</v>
      </c>
      <c r="E25">
        <v>3.2000000000000003E-4</v>
      </c>
      <c r="F25">
        <v>7.9299999999999998E-4</v>
      </c>
    </row>
    <row r="26" spans="1:6" x14ac:dyDescent="0.25">
      <c r="A26" t="s">
        <v>35</v>
      </c>
      <c r="B26">
        <v>1108771200</v>
      </c>
      <c r="C26">
        <v>1.9999999999999999E-6</v>
      </c>
      <c r="D26">
        <v>3.4999999999999997E-5</v>
      </c>
      <c r="E26">
        <v>2.6899999999999998E-4</v>
      </c>
      <c r="F26">
        <v>3.3500000000000001E-4</v>
      </c>
    </row>
    <row r="27" spans="1:6" x14ac:dyDescent="0.25">
      <c r="A27" t="s">
        <v>36</v>
      </c>
      <c r="B27">
        <v>1109376000</v>
      </c>
      <c r="C27">
        <v>5.0000000000000004E-6</v>
      </c>
      <c r="D27">
        <v>3.4999999999999997E-5</v>
      </c>
      <c r="E27">
        <v>2.2699999999999999E-4</v>
      </c>
      <c r="F27">
        <v>1.44E-4</v>
      </c>
    </row>
    <row r="28" spans="1:6" x14ac:dyDescent="0.25">
      <c r="A28" t="s">
        <v>37</v>
      </c>
      <c r="B28">
        <v>1109980800</v>
      </c>
      <c r="C28">
        <v>3.9999999999999998E-6</v>
      </c>
      <c r="D28">
        <v>3.4E-5</v>
      </c>
      <c r="E28">
        <v>1.9100000000000001E-4</v>
      </c>
      <c r="F28">
        <v>6.2000000000000003E-5</v>
      </c>
    </row>
    <row r="29" spans="1:6" x14ac:dyDescent="0.25">
      <c r="A29" t="s">
        <v>38</v>
      </c>
      <c r="B29">
        <v>1110582000</v>
      </c>
      <c r="C29">
        <v>1.9999999999999999E-6</v>
      </c>
      <c r="D29">
        <v>3.4E-5</v>
      </c>
      <c r="E29">
        <v>1.6100000000000001E-4</v>
      </c>
      <c r="F29">
        <v>2.6999999999999999E-5</v>
      </c>
    </row>
    <row r="30" spans="1:6" x14ac:dyDescent="0.25">
      <c r="A30" t="s">
        <v>39</v>
      </c>
      <c r="B30">
        <v>1111186800</v>
      </c>
      <c r="C30">
        <v>9.9999999999999995E-7</v>
      </c>
      <c r="D30">
        <v>3.3000000000000003E-5</v>
      </c>
      <c r="E30">
        <v>1.35E-4</v>
      </c>
      <c r="F30">
        <v>1.2E-5</v>
      </c>
    </row>
    <row r="31" spans="1:6" x14ac:dyDescent="0.25">
      <c r="A31" t="s">
        <v>40</v>
      </c>
      <c r="B31">
        <v>1111791600</v>
      </c>
      <c r="C31">
        <v>9.9999999999999995E-7</v>
      </c>
      <c r="D31">
        <v>3.3000000000000003E-5</v>
      </c>
      <c r="E31">
        <v>1.1400000000000001E-4</v>
      </c>
      <c r="F31">
        <v>6.0000000000000002E-6</v>
      </c>
    </row>
    <row r="32" spans="1:6" x14ac:dyDescent="0.25">
      <c r="A32" t="s">
        <v>41</v>
      </c>
      <c r="B32">
        <v>1112396400</v>
      </c>
      <c r="C32">
        <v>6.0000000000000002E-6</v>
      </c>
      <c r="D32">
        <v>3.3000000000000003E-5</v>
      </c>
      <c r="E32">
        <v>9.6000000000000002E-5</v>
      </c>
      <c r="F32">
        <v>6.0000000000000002E-6</v>
      </c>
    </row>
    <row r="33" spans="1:6" x14ac:dyDescent="0.25">
      <c r="A33" t="s">
        <v>42</v>
      </c>
      <c r="B33">
        <v>1113001200</v>
      </c>
      <c r="C33">
        <v>5.0000000000000004E-6</v>
      </c>
      <c r="D33">
        <v>3.1999999999999999E-5</v>
      </c>
      <c r="E33">
        <v>8.2000000000000001E-5</v>
      </c>
      <c r="F33">
        <v>6.0000000000000002E-6</v>
      </c>
    </row>
    <row r="34" spans="1:6" x14ac:dyDescent="0.25">
      <c r="A34" t="s">
        <v>43</v>
      </c>
      <c r="B34">
        <v>1113606000</v>
      </c>
      <c r="C34">
        <v>6.0000000000000002E-6</v>
      </c>
      <c r="D34">
        <v>3.1999999999999999E-5</v>
      </c>
      <c r="E34">
        <v>6.8999999999999997E-5</v>
      </c>
      <c r="F34">
        <v>5.0000000000000004E-6</v>
      </c>
    </row>
    <row r="35" spans="1:6" x14ac:dyDescent="0.25">
      <c r="A35" t="s">
        <v>44</v>
      </c>
      <c r="B35">
        <v>1114210800</v>
      </c>
      <c r="C35">
        <v>7.9999999999999996E-6</v>
      </c>
      <c r="D35">
        <v>3.1000000000000001E-5</v>
      </c>
      <c r="E35">
        <v>5.8999999999999998E-5</v>
      </c>
      <c r="F35">
        <v>6.0000000000000002E-6</v>
      </c>
    </row>
    <row r="36" spans="1:6" x14ac:dyDescent="0.25">
      <c r="A36" t="s">
        <v>45</v>
      </c>
      <c r="B36">
        <v>1114815600</v>
      </c>
      <c r="C36">
        <v>6.0000000000000002E-6</v>
      </c>
      <c r="D36">
        <v>3.1000000000000001E-5</v>
      </c>
      <c r="E36">
        <v>5.1E-5</v>
      </c>
      <c r="F36">
        <v>6.0000000000000002E-6</v>
      </c>
    </row>
    <row r="37" spans="1:6" x14ac:dyDescent="0.25">
      <c r="A37" t="s">
        <v>46</v>
      </c>
      <c r="B37">
        <v>1115420400</v>
      </c>
      <c r="C37">
        <v>3.0000000000000001E-6</v>
      </c>
      <c r="D37">
        <v>3.0000000000000001E-5</v>
      </c>
      <c r="E37">
        <v>4.3000000000000002E-5</v>
      </c>
      <c r="F37">
        <v>3.9999999999999998E-6</v>
      </c>
    </row>
    <row r="38" spans="1:6" x14ac:dyDescent="0.25">
      <c r="A38" t="s">
        <v>47</v>
      </c>
      <c r="B38">
        <v>1116025200</v>
      </c>
      <c r="C38">
        <v>7.9999999999999996E-6</v>
      </c>
      <c r="D38">
        <v>3.0000000000000001E-5</v>
      </c>
      <c r="E38">
        <v>3.6999999999999998E-5</v>
      </c>
      <c r="F38">
        <v>6.0000000000000002E-6</v>
      </c>
    </row>
    <row r="39" spans="1:6" x14ac:dyDescent="0.25">
      <c r="A39" t="s">
        <v>48</v>
      </c>
      <c r="B39">
        <v>1116630000</v>
      </c>
      <c r="C39">
        <v>1.1E-5</v>
      </c>
      <c r="D39">
        <v>3.0000000000000001E-5</v>
      </c>
      <c r="E39">
        <v>3.3000000000000003E-5</v>
      </c>
      <c r="F39">
        <v>9.0000000000000002E-6</v>
      </c>
    </row>
    <row r="40" spans="1:6" x14ac:dyDescent="0.25">
      <c r="A40" t="s">
        <v>49</v>
      </c>
      <c r="B40">
        <v>1117234800</v>
      </c>
      <c r="C40">
        <v>5.0000000000000004E-6</v>
      </c>
      <c r="D40">
        <v>2.9E-5</v>
      </c>
      <c r="E40">
        <v>2.9E-5</v>
      </c>
      <c r="F40">
        <v>6.0000000000000002E-6</v>
      </c>
    </row>
    <row r="41" spans="1:6" x14ac:dyDescent="0.25">
      <c r="A41" t="s">
        <v>50</v>
      </c>
      <c r="B41">
        <v>1117839600</v>
      </c>
      <c r="C41">
        <v>1.9999999999999999E-6</v>
      </c>
      <c r="D41">
        <v>2.9E-5</v>
      </c>
      <c r="E41">
        <v>2.4000000000000001E-5</v>
      </c>
      <c r="F41">
        <v>3.9999999999999998E-6</v>
      </c>
    </row>
    <row r="42" spans="1:6" x14ac:dyDescent="0.25">
      <c r="A42" t="s">
        <v>51</v>
      </c>
      <c r="B42">
        <v>1118444400</v>
      </c>
      <c r="C42">
        <v>3.0000000000000001E-5</v>
      </c>
      <c r="D42">
        <v>2.9E-5</v>
      </c>
      <c r="E42">
        <v>2.5000000000000001E-5</v>
      </c>
      <c r="F42">
        <v>2.0000000000000002E-5</v>
      </c>
    </row>
    <row r="43" spans="1:6" x14ac:dyDescent="0.25">
      <c r="A43" t="s">
        <v>52</v>
      </c>
      <c r="B43">
        <v>1119049200</v>
      </c>
      <c r="C43">
        <v>1.5E-5</v>
      </c>
      <c r="D43">
        <v>2.9E-5</v>
      </c>
      <c r="E43">
        <v>2.4000000000000001E-5</v>
      </c>
      <c r="F43">
        <v>1.5E-5</v>
      </c>
    </row>
    <row r="44" spans="1:6" x14ac:dyDescent="0.25">
      <c r="A44" t="s">
        <v>53</v>
      </c>
      <c r="B44">
        <v>1119654000</v>
      </c>
      <c r="C44">
        <v>1.9999999999999999E-6</v>
      </c>
      <c r="D44">
        <v>2.8E-5</v>
      </c>
      <c r="E44">
        <v>2.0000000000000002E-5</v>
      </c>
      <c r="F44">
        <v>7.9999999999999996E-6</v>
      </c>
    </row>
    <row r="45" spans="1:6" x14ac:dyDescent="0.25">
      <c r="A45" t="s">
        <v>54</v>
      </c>
      <c r="B45">
        <v>1120258800</v>
      </c>
      <c r="C45">
        <v>3.0000000000000001E-6</v>
      </c>
      <c r="D45">
        <v>2.8E-5</v>
      </c>
      <c r="E45">
        <v>1.7E-5</v>
      </c>
      <c r="F45">
        <v>5.0000000000000004E-6</v>
      </c>
    </row>
    <row r="46" spans="1:6" x14ac:dyDescent="0.25">
      <c r="A46" t="s">
        <v>55</v>
      </c>
      <c r="B46">
        <v>1120863600</v>
      </c>
      <c r="C46">
        <v>3.8000000000000002E-5</v>
      </c>
      <c r="D46">
        <v>2.8E-5</v>
      </c>
      <c r="E46">
        <v>2.0999999999999999E-5</v>
      </c>
      <c r="F46">
        <v>2.8E-5</v>
      </c>
    </row>
    <row r="47" spans="1:6" x14ac:dyDescent="0.25">
      <c r="A47" t="s">
        <v>56</v>
      </c>
      <c r="B47">
        <v>1121468400</v>
      </c>
      <c r="C47">
        <v>1.2E-5</v>
      </c>
      <c r="D47">
        <v>2.8E-5</v>
      </c>
      <c r="E47">
        <v>1.9000000000000001E-5</v>
      </c>
      <c r="F47">
        <v>1.8E-5</v>
      </c>
    </row>
    <row r="48" spans="1:6" x14ac:dyDescent="0.25">
      <c r="A48" t="s">
        <v>57</v>
      </c>
      <c r="B48">
        <v>1122073200</v>
      </c>
      <c r="C48">
        <v>1.9999999999999999E-6</v>
      </c>
      <c r="D48">
        <v>2.8E-5</v>
      </c>
      <c r="E48">
        <v>1.7E-5</v>
      </c>
      <c r="F48">
        <v>9.0000000000000002E-6</v>
      </c>
    </row>
    <row r="49" spans="1:6" x14ac:dyDescent="0.25">
      <c r="A49" t="s">
        <v>58</v>
      </c>
      <c r="B49">
        <v>1122678000</v>
      </c>
      <c r="C49">
        <v>9.9999999999999995E-7</v>
      </c>
      <c r="D49">
        <v>2.6999999999999999E-5</v>
      </c>
      <c r="E49">
        <v>1.4E-5</v>
      </c>
      <c r="F49">
        <v>3.9999999999999998E-6</v>
      </c>
    </row>
    <row r="50" spans="1:6" x14ac:dyDescent="0.25">
      <c r="A50" t="s">
        <v>59</v>
      </c>
      <c r="B50">
        <v>1123282800</v>
      </c>
      <c r="C50">
        <v>3.0000000000000001E-6</v>
      </c>
      <c r="D50">
        <v>2.6999999999999999E-5</v>
      </c>
      <c r="E50">
        <v>1.2E-5</v>
      </c>
      <c r="F50">
        <v>3.0000000000000001E-6</v>
      </c>
    </row>
    <row r="51" spans="1:6" x14ac:dyDescent="0.25">
      <c r="A51" t="s">
        <v>60</v>
      </c>
      <c r="B51">
        <v>1123887600</v>
      </c>
      <c r="C51">
        <v>0</v>
      </c>
      <c r="D51">
        <v>2.5999999999999998E-5</v>
      </c>
      <c r="E51">
        <v>1.0000000000000001E-5</v>
      </c>
      <c r="F51">
        <v>9.9999999999999995E-7</v>
      </c>
    </row>
    <row r="52" spans="1:6" x14ac:dyDescent="0.25">
      <c r="A52" t="s">
        <v>61</v>
      </c>
      <c r="B52">
        <v>1124492400</v>
      </c>
      <c r="C52">
        <v>0</v>
      </c>
      <c r="D52">
        <v>2.5999999999999998E-5</v>
      </c>
      <c r="E52">
        <v>9.0000000000000002E-6</v>
      </c>
      <c r="F52">
        <v>9.9999999999999995E-7</v>
      </c>
    </row>
    <row r="53" spans="1:6" x14ac:dyDescent="0.25">
      <c r="A53" t="s">
        <v>62</v>
      </c>
      <c r="B53">
        <v>1125097200</v>
      </c>
      <c r="C53">
        <v>0</v>
      </c>
      <c r="D53">
        <v>2.5999999999999998E-5</v>
      </c>
      <c r="E53">
        <v>6.9999999999999999E-6</v>
      </c>
      <c r="F53">
        <v>0</v>
      </c>
    </row>
    <row r="54" spans="1:6" x14ac:dyDescent="0.25">
      <c r="A54" t="s">
        <v>63</v>
      </c>
      <c r="B54">
        <v>1125702000</v>
      </c>
      <c r="C54">
        <v>0</v>
      </c>
      <c r="D54">
        <v>2.5000000000000001E-5</v>
      </c>
      <c r="E54">
        <v>6.0000000000000002E-6</v>
      </c>
      <c r="F54">
        <v>0</v>
      </c>
    </row>
    <row r="55" spans="1:6" x14ac:dyDescent="0.25">
      <c r="A55" t="s">
        <v>64</v>
      </c>
      <c r="B55">
        <v>1126306800</v>
      </c>
      <c r="C55">
        <v>0</v>
      </c>
      <c r="D55">
        <v>2.5000000000000001E-5</v>
      </c>
      <c r="E55">
        <v>5.0000000000000004E-6</v>
      </c>
      <c r="F55">
        <v>0</v>
      </c>
    </row>
    <row r="56" spans="1:6" x14ac:dyDescent="0.25">
      <c r="A56" t="s">
        <v>65</v>
      </c>
      <c r="B56">
        <v>1126911600</v>
      </c>
      <c r="C56">
        <v>0</v>
      </c>
      <c r="D56">
        <v>2.4000000000000001E-5</v>
      </c>
      <c r="E56">
        <v>3.9999999999999998E-6</v>
      </c>
      <c r="F56">
        <v>0</v>
      </c>
    </row>
    <row r="57" spans="1:6" x14ac:dyDescent="0.25">
      <c r="A57" t="s">
        <v>66</v>
      </c>
      <c r="B57">
        <v>1127516400</v>
      </c>
      <c r="C57">
        <v>0</v>
      </c>
      <c r="D57">
        <v>2.4000000000000001E-5</v>
      </c>
      <c r="E57">
        <v>3.9999999999999998E-6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2.4000000000000001E-5</v>
      </c>
      <c r="E58">
        <v>3.0000000000000001E-6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2.3E-5</v>
      </c>
      <c r="E59">
        <v>3.0000000000000001E-6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2.3E-5</v>
      </c>
      <c r="E60">
        <v>1.9999999999999999E-6</v>
      </c>
      <c r="F60">
        <v>9.9999999999999995E-7</v>
      </c>
    </row>
    <row r="61" spans="1:6" x14ac:dyDescent="0.25">
      <c r="A61" t="s">
        <v>70</v>
      </c>
      <c r="B61">
        <v>1129935600</v>
      </c>
      <c r="C61">
        <v>9.9999999999999995E-7</v>
      </c>
      <c r="D61">
        <v>2.3E-5</v>
      </c>
      <c r="E61">
        <v>1.9999999999999999E-6</v>
      </c>
      <c r="F61">
        <v>9.9999999999999995E-7</v>
      </c>
    </row>
    <row r="62" spans="1:6" x14ac:dyDescent="0.25">
      <c r="A62" t="s">
        <v>71</v>
      </c>
      <c r="B62">
        <v>1130540400</v>
      </c>
      <c r="C62">
        <v>0</v>
      </c>
      <c r="D62">
        <v>2.1999999999999999E-5</v>
      </c>
      <c r="E62">
        <v>1.9999999999999999E-6</v>
      </c>
      <c r="F62">
        <v>9.9999999999999995E-7</v>
      </c>
    </row>
    <row r="63" spans="1:6" x14ac:dyDescent="0.25">
      <c r="A63" t="s">
        <v>72</v>
      </c>
      <c r="B63">
        <v>1131148800</v>
      </c>
      <c r="C63">
        <v>9.9999999999999995E-7</v>
      </c>
      <c r="D63">
        <v>2.1999999999999999E-5</v>
      </c>
      <c r="E63">
        <v>1.9999999999999999E-6</v>
      </c>
      <c r="F63">
        <v>9.9999999999999995E-7</v>
      </c>
    </row>
    <row r="64" spans="1:6" x14ac:dyDescent="0.25">
      <c r="A64" t="s">
        <v>73</v>
      </c>
      <c r="B64">
        <v>1131753600</v>
      </c>
      <c r="C64">
        <v>9.9999999999999995E-7</v>
      </c>
      <c r="D64">
        <v>2.1999999999999999E-5</v>
      </c>
      <c r="E64">
        <v>1.9999999999999999E-6</v>
      </c>
      <c r="F64">
        <v>9.9999999999999995E-7</v>
      </c>
    </row>
    <row r="65" spans="1:6" x14ac:dyDescent="0.25">
      <c r="A65" t="s">
        <v>74</v>
      </c>
      <c r="B65">
        <v>1132358400</v>
      </c>
      <c r="C65">
        <v>0</v>
      </c>
      <c r="D65">
        <v>2.0999999999999999E-5</v>
      </c>
      <c r="E65">
        <v>9.9999999999999995E-7</v>
      </c>
      <c r="F65">
        <v>9.9999999999999995E-7</v>
      </c>
    </row>
    <row r="66" spans="1:6" x14ac:dyDescent="0.25">
      <c r="A66" t="s">
        <v>75</v>
      </c>
      <c r="B66">
        <v>1132963200</v>
      </c>
      <c r="C66">
        <v>9.9999999999999995E-7</v>
      </c>
      <c r="D66">
        <v>2.0999999999999999E-5</v>
      </c>
      <c r="E66">
        <v>9.9999999999999995E-7</v>
      </c>
      <c r="F66">
        <v>9.9999999999999995E-7</v>
      </c>
    </row>
    <row r="67" spans="1:6" x14ac:dyDescent="0.25">
      <c r="A67" t="s">
        <v>76</v>
      </c>
      <c r="B67">
        <v>1133568000</v>
      </c>
      <c r="C67">
        <v>5.0000000000000004E-6</v>
      </c>
      <c r="D67">
        <v>2.0999999999999999E-5</v>
      </c>
      <c r="E67">
        <v>1.9999999999999999E-6</v>
      </c>
      <c r="F67">
        <v>3.0000000000000001E-6</v>
      </c>
    </row>
    <row r="68" spans="1:6" x14ac:dyDescent="0.25">
      <c r="A68" t="s">
        <v>77</v>
      </c>
      <c r="B68">
        <v>1134172800</v>
      </c>
      <c r="C68">
        <v>0</v>
      </c>
      <c r="D68">
        <v>2.0000000000000002E-5</v>
      </c>
      <c r="E68">
        <v>1.9999999999999999E-6</v>
      </c>
      <c r="F68">
        <v>9.9999999999999995E-7</v>
      </c>
    </row>
    <row r="69" spans="1:6" x14ac:dyDescent="0.25">
      <c r="A69" t="s">
        <v>78</v>
      </c>
      <c r="B69">
        <v>1134777600</v>
      </c>
      <c r="C69">
        <v>3.0000000000000001E-6</v>
      </c>
      <c r="D69">
        <v>2.0000000000000002E-5</v>
      </c>
      <c r="E69">
        <v>1.9999999999999999E-6</v>
      </c>
      <c r="F69">
        <v>3.0000000000000001E-6</v>
      </c>
    </row>
    <row r="70" spans="1:6" x14ac:dyDescent="0.25">
      <c r="A70" t="s">
        <v>79</v>
      </c>
      <c r="B70">
        <v>1135382400</v>
      </c>
      <c r="C70">
        <v>1.9999999999999999E-6</v>
      </c>
      <c r="D70">
        <v>2.0000000000000002E-5</v>
      </c>
      <c r="E70">
        <v>1.9999999999999999E-6</v>
      </c>
      <c r="F70">
        <v>1.9999999999999999E-6</v>
      </c>
    </row>
    <row r="71" spans="1:6" x14ac:dyDescent="0.25">
      <c r="A71" t="s">
        <v>80</v>
      </c>
      <c r="B71">
        <v>1135987200</v>
      </c>
      <c r="C71">
        <v>0</v>
      </c>
      <c r="D71">
        <v>2.0000000000000002E-5</v>
      </c>
      <c r="E71">
        <v>1.9999999999999999E-6</v>
      </c>
      <c r="F71">
        <v>9.9999999999999995E-7</v>
      </c>
    </row>
    <row r="72" spans="1:6" x14ac:dyDescent="0.25">
      <c r="A72" t="s">
        <v>81</v>
      </c>
      <c r="B72">
        <v>1136592000</v>
      </c>
      <c r="C72">
        <v>2.3E-5</v>
      </c>
      <c r="D72">
        <v>2.0000000000000002E-5</v>
      </c>
      <c r="E72">
        <v>5.0000000000000004E-6</v>
      </c>
      <c r="F72">
        <v>1.5E-5</v>
      </c>
    </row>
    <row r="73" spans="1:6" x14ac:dyDescent="0.25">
      <c r="A73" t="s">
        <v>82</v>
      </c>
      <c r="B73">
        <v>1137196800</v>
      </c>
      <c r="C73">
        <v>1.9000000000000001E-5</v>
      </c>
      <c r="D73">
        <v>2.0000000000000002E-5</v>
      </c>
      <c r="E73">
        <v>6.9999999999999999E-6</v>
      </c>
      <c r="F73">
        <v>1.7E-5</v>
      </c>
    </row>
    <row r="74" spans="1:6" x14ac:dyDescent="0.25">
      <c r="A74" t="s">
        <v>83</v>
      </c>
      <c r="B74">
        <v>1137801600</v>
      </c>
      <c r="C74">
        <v>5.3000000000000001E-5</v>
      </c>
      <c r="D74">
        <v>2.0000000000000002E-5</v>
      </c>
      <c r="E74">
        <v>1.5E-5</v>
      </c>
      <c r="F74">
        <v>4.1E-5</v>
      </c>
    </row>
    <row r="75" spans="1:6" x14ac:dyDescent="0.25">
      <c r="A75" t="s">
        <v>84</v>
      </c>
      <c r="B75">
        <v>1138406400</v>
      </c>
      <c r="C75">
        <v>1.5899999999999999E-4</v>
      </c>
      <c r="D75">
        <v>2.1999999999999999E-5</v>
      </c>
      <c r="E75">
        <v>3.6999999999999998E-5</v>
      </c>
      <c r="F75">
        <v>9.8999999999999994E-5</v>
      </c>
    </row>
    <row r="76" spans="1:6" x14ac:dyDescent="0.25">
      <c r="A76" t="s">
        <v>85</v>
      </c>
      <c r="B76">
        <v>1139011200</v>
      </c>
      <c r="C76">
        <v>9.9700000000000006E-4</v>
      </c>
      <c r="D76">
        <v>3.6999999999999998E-5</v>
      </c>
      <c r="E76">
        <v>1.8900000000000001E-4</v>
      </c>
      <c r="F76">
        <v>5.8799999999999998E-4</v>
      </c>
    </row>
    <row r="77" spans="1:6" x14ac:dyDescent="0.25">
      <c r="A77" t="s">
        <v>86</v>
      </c>
      <c r="B77">
        <v>1139616000</v>
      </c>
      <c r="C77">
        <v>1.083E-3</v>
      </c>
      <c r="D77">
        <v>5.3000000000000001E-5</v>
      </c>
      <c r="E77">
        <v>3.2600000000000001E-4</v>
      </c>
      <c r="F77">
        <v>7.6099999999999996E-4</v>
      </c>
    </row>
    <row r="78" spans="1:6" x14ac:dyDescent="0.25">
      <c r="A78" t="s">
        <v>87</v>
      </c>
      <c r="B78">
        <v>1140220800</v>
      </c>
      <c r="C78">
        <v>8.1399999999999997E-3</v>
      </c>
      <c r="D78">
        <v>1.7799999999999999E-4</v>
      </c>
      <c r="E78">
        <v>1.6199999999999999E-3</v>
      </c>
      <c r="F78">
        <v>5.8009999999999997E-3</v>
      </c>
    </row>
    <row r="79" spans="1:6" x14ac:dyDescent="0.25">
      <c r="A79" t="s">
        <v>88</v>
      </c>
      <c r="B79">
        <v>1140825600</v>
      </c>
      <c r="C79">
        <v>4.6699999999999997E-3</v>
      </c>
      <c r="D79">
        <v>2.4600000000000002E-4</v>
      </c>
      <c r="E79">
        <v>2.0690000000000001E-3</v>
      </c>
      <c r="F79">
        <v>4.4910000000000002E-3</v>
      </c>
    </row>
    <row r="80" spans="1:6" x14ac:dyDescent="0.25">
      <c r="A80" t="s">
        <v>89</v>
      </c>
      <c r="B80">
        <v>1141430400</v>
      </c>
      <c r="C80">
        <v>1.9000000000000001E-5</v>
      </c>
      <c r="D80">
        <v>2.43E-4</v>
      </c>
      <c r="E80">
        <v>1.74E-3</v>
      </c>
      <c r="F80">
        <v>1.8940000000000001E-3</v>
      </c>
    </row>
    <row r="81" spans="1:6" x14ac:dyDescent="0.25">
      <c r="A81" t="s">
        <v>90</v>
      </c>
      <c r="B81">
        <v>1142031600</v>
      </c>
      <c r="C81">
        <v>2.3760000000000001E-3</v>
      </c>
      <c r="D81">
        <v>2.7599999999999999E-4</v>
      </c>
      <c r="E81">
        <v>1.867E-3</v>
      </c>
      <c r="F81">
        <v>2.6930000000000001E-3</v>
      </c>
    </row>
    <row r="82" spans="1:6" x14ac:dyDescent="0.25">
      <c r="A82" t="s">
        <v>91</v>
      </c>
      <c r="B82">
        <v>1142636400</v>
      </c>
      <c r="C82">
        <v>3.7707999999999998E-2</v>
      </c>
      <c r="D82">
        <v>8.52E-4</v>
      </c>
      <c r="E82">
        <v>7.8429999999999993E-3</v>
      </c>
      <c r="F82">
        <v>2.7215E-2</v>
      </c>
    </row>
    <row r="83" spans="1:6" x14ac:dyDescent="0.25">
      <c r="A83" t="s">
        <v>92</v>
      </c>
      <c r="B83">
        <v>1143241200</v>
      </c>
      <c r="C83">
        <v>5.0652999999999997E-2</v>
      </c>
      <c r="D83">
        <v>1.6149999999999999E-3</v>
      </c>
      <c r="E83">
        <v>1.4589E-2</v>
      </c>
      <c r="F83">
        <v>3.8926000000000002E-2</v>
      </c>
    </row>
    <row r="84" spans="1:6" x14ac:dyDescent="0.25">
      <c r="A84" t="s">
        <v>93</v>
      </c>
      <c r="B84">
        <v>1143846000</v>
      </c>
      <c r="C84">
        <v>1.9495999999999999E-2</v>
      </c>
      <c r="D84">
        <v>1.89E-3</v>
      </c>
      <c r="E84">
        <v>1.5346E-2</v>
      </c>
      <c r="F84">
        <v>2.7283000000000002E-2</v>
      </c>
    </row>
    <row r="85" spans="1:6" x14ac:dyDescent="0.25">
      <c r="A85" t="s">
        <v>94</v>
      </c>
      <c r="B85">
        <v>1144450800</v>
      </c>
      <c r="C85">
        <v>6.8219999999999999E-3</v>
      </c>
      <c r="D85">
        <v>1.9659999999999999E-3</v>
      </c>
      <c r="E85">
        <v>1.4030000000000001E-2</v>
      </c>
      <c r="F85">
        <v>1.6466999999999999E-2</v>
      </c>
    </row>
    <row r="86" spans="1:6" x14ac:dyDescent="0.25">
      <c r="A86" t="s">
        <v>95</v>
      </c>
      <c r="B86">
        <v>1145055600</v>
      </c>
      <c r="C86">
        <v>2.8219999999999999E-3</v>
      </c>
      <c r="D86">
        <v>1.9780000000000002E-3</v>
      </c>
      <c r="E86">
        <v>1.2194999999999999E-2</v>
      </c>
      <c r="F86">
        <v>8.0190000000000001E-3</v>
      </c>
    </row>
    <row r="87" spans="1:6" x14ac:dyDescent="0.25">
      <c r="A87" t="s">
        <v>96</v>
      </c>
      <c r="B87">
        <v>1145660400</v>
      </c>
      <c r="C87">
        <v>1.8866999999999998E-2</v>
      </c>
      <c r="D87">
        <v>2.238E-3</v>
      </c>
      <c r="E87">
        <v>1.3304E-2</v>
      </c>
      <c r="F87">
        <v>1.5136999999999999E-2</v>
      </c>
    </row>
    <row r="88" spans="1:6" x14ac:dyDescent="0.25">
      <c r="A88" t="s">
        <v>97</v>
      </c>
      <c r="B88">
        <v>1146265200</v>
      </c>
      <c r="C88">
        <v>2.2348E-2</v>
      </c>
      <c r="D88">
        <v>2.5460000000000001E-3</v>
      </c>
      <c r="E88">
        <v>1.4730999999999999E-2</v>
      </c>
      <c r="F88">
        <v>1.9089999999999999E-2</v>
      </c>
    </row>
    <row r="89" spans="1:6" x14ac:dyDescent="0.25">
      <c r="A89" t="s">
        <v>98</v>
      </c>
      <c r="B89">
        <v>1146870000</v>
      </c>
      <c r="C89">
        <v>1.8898999999999999E-2</v>
      </c>
      <c r="D89">
        <v>2.797E-3</v>
      </c>
      <c r="E89">
        <v>1.5408E-2</v>
      </c>
      <c r="F89">
        <v>1.9293000000000001E-2</v>
      </c>
    </row>
    <row r="90" spans="1:6" x14ac:dyDescent="0.25">
      <c r="A90" t="s">
        <v>99</v>
      </c>
      <c r="B90">
        <v>1147474800</v>
      </c>
      <c r="C90">
        <v>2.3716999999999998E-2</v>
      </c>
      <c r="D90">
        <v>3.1180000000000001E-3</v>
      </c>
      <c r="E90">
        <v>1.6728E-2</v>
      </c>
      <c r="F90">
        <v>2.1846999999999998E-2</v>
      </c>
    </row>
    <row r="91" spans="1:6" x14ac:dyDescent="0.25">
      <c r="A91" t="s">
        <v>100</v>
      </c>
      <c r="B91">
        <v>1148079600</v>
      </c>
      <c r="C91">
        <v>3.3854000000000002E-2</v>
      </c>
      <c r="D91">
        <v>3.5899999999999999E-3</v>
      </c>
      <c r="E91">
        <v>1.9488999999999999E-2</v>
      </c>
      <c r="F91">
        <v>2.9283E-2</v>
      </c>
    </row>
    <row r="92" spans="1:6" x14ac:dyDescent="0.25">
      <c r="A92" t="s">
        <v>101</v>
      </c>
      <c r="B92">
        <v>1148684400</v>
      </c>
      <c r="C92">
        <v>3.1969999999999998E-2</v>
      </c>
      <c r="D92">
        <v>4.0249999999999999E-3</v>
      </c>
      <c r="E92">
        <v>2.1462999999999999E-2</v>
      </c>
      <c r="F92">
        <v>3.066E-2</v>
      </c>
    </row>
    <row r="93" spans="1:6" x14ac:dyDescent="0.25">
      <c r="A93" t="s">
        <v>102</v>
      </c>
      <c r="B93">
        <v>1149289200</v>
      </c>
      <c r="C93">
        <v>2.7234000000000001E-2</v>
      </c>
      <c r="D93">
        <v>4.3810000000000003E-3</v>
      </c>
      <c r="E93">
        <v>2.2418E-2</v>
      </c>
      <c r="F93">
        <v>2.9336000000000001E-2</v>
      </c>
    </row>
    <row r="94" spans="1:6" x14ac:dyDescent="0.25">
      <c r="A94" t="s">
        <v>103</v>
      </c>
      <c r="B94">
        <v>1149894000</v>
      </c>
      <c r="C94">
        <v>3.5799999999999998E-3</v>
      </c>
      <c r="D94">
        <v>4.3680000000000004E-3</v>
      </c>
      <c r="E94">
        <v>1.9349000000000002E-2</v>
      </c>
      <c r="F94">
        <v>1.3759E-2</v>
      </c>
    </row>
    <row r="95" spans="1:6" x14ac:dyDescent="0.25">
      <c r="A95" t="s">
        <v>104</v>
      </c>
      <c r="B95">
        <v>1150498800</v>
      </c>
      <c r="C95">
        <v>4.9399999999999997E-4</v>
      </c>
      <c r="D95">
        <v>4.3090000000000003E-3</v>
      </c>
      <c r="E95">
        <v>1.6317999999999999E-2</v>
      </c>
      <c r="F95">
        <v>6.0309999999999999E-3</v>
      </c>
    </row>
    <row r="96" spans="1:6" x14ac:dyDescent="0.25">
      <c r="A96" t="s">
        <v>105</v>
      </c>
      <c r="B96">
        <v>1151103600</v>
      </c>
      <c r="C96">
        <v>1.46E-4</v>
      </c>
      <c r="D96">
        <v>4.2440000000000004E-3</v>
      </c>
      <c r="E96">
        <v>1.3717999999999999E-2</v>
      </c>
      <c r="F96">
        <v>2.5969999999999999E-3</v>
      </c>
    </row>
    <row r="97" spans="1:6" x14ac:dyDescent="0.25">
      <c r="A97" t="s">
        <v>106</v>
      </c>
      <c r="B97">
        <v>1151708400</v>
      </c>
      <c r="C97">
        <v>9.0000000000000002E-6</v>
      </c>
      <c r="D97">
        <v>4.1790000000000004E-3</v>
      </c>
      <c r="E97">
        <v>1.1514999999999999E-2</v>
      </c>
      <c r="F97">
        <v>1.096E-3</v>
      </c>
    </row>
    <row r="98" spans="1:6" x14ac:dyDescent="0.25">
      <c r="A98" t="s">
        <v>107</v>
      </c>
      <c r="B98">
        <v>1152313200</v>
      </c>
      <c r="C98">
        <v>2.166E-3</v>
      </c>
      <c r="D98">
        <v>4.1479999999999998E-3</v>
      </c>
      <c r="E98">
        <v>1.0017E-2</v>
      </c>
      <c r="F98">
        <v>1.799E-3</v>
      </c>
    </row>
    <row r="99" spans="1:6" x14ac:dyDescent="0.25">
      <c r="A99" t="s">
        <v>108</v>
      </c>
      <c r="B99">
        <v>1152918000</v>
      </c>
      <c r="C99">
        <v>4.8609999999999999E-3</v>
      </c>
      <c r="D99">
        <v>4.1590000000000004E-3</v>
      </c>
      <c r="E99">
        <v>9.2069999999999999E-3</v>
      </c>
      <c r="F99">
        <v>4.0070000000000001E-3</v>
      </c>
    </row>
    <row r="100" spans="1:6" x14ac:dyDescent="0.25">
      <c r="A100" t="s">
        <v>109</v>
      </c>
      <c r="B100">
        <v>1153522800</v>
      </c>
      <c r="C100">
        <v>1.7904E-2</v>
      </c>
      <c r="D100">
        <v>4.3699999999999998E-3</v>
      </c>
      <c r="E100">
        <v>1.068E-2</v>
      </c>
      <c r="F100">
        <v>1.3618E-2</v>
      </c>
    </row>
    <row r="101" spans="1:6" x14ac:dyDescent="0.25">
      <c r="A101" t="s">
        <v>110</v>
      </c>
      <c r="B101">
        <v>1154127600</v>
      </c>
      <c r="C101">
        <v>2.8511999999999999E-2</v>
      </c>
      <c r="D101">
        <v>4.7400000000000003E-3</v>
      </c>
      <c r="E101">
        <v>1.3517E-2</v>
      </c>
      <c r="F101">
        <v>2.2069999999999999E-2</v>
      </c>
    </row>
    <row r="102" spans="1:6" x14ac:dyDescent="0.25">
      <c r="A102" t="s">
        <v>111</v>
      </c>
      <c r="B102">
        <v>1154732400</v>
      </c>
      <c r="C102">
        <v>3.5098999999999998E-2</v>
      </c>
      <c r="D102">
        <v>5.2059999999999997E-3</v>
      </c>
      <c r="E102">
        <v>1.7002E-2</v>
      </c>
      <c r="F102">
        <v>3.0331E-2</v>
      </c>
    </row>
    <row r="103" spans="1:6" x14ac:dyDescent="0.25">
      <c r="A103" t="s">
        <v>112</v>
      </c>
      <c r="B103">
        <v>1155337200</v>
      </c>
      <c r="C103">
        <v>3.7435999999999997E-2</v>
      </c>
      <c r="D103">
        <v>5.7000000000000002E-3</v>
      </c>
      <c r="E103">
        <v>2.0254999999999999E-2</v>
      </c>
      <c r="F103">
        <v>3.4271000000000003E-2</v>
      </c>
    </row>
    <row r="104" spans="1:6" x14ac:dyDescent="0.25">
      <c r="A104" t="s">
        <v>113</v>
      </c>
      <c r="B104">
        <v>1155942000</v>
      </c>
      <c r="C104">
        <v>3.5860000000000003E-2</v>
      </c>
      <c r="D104">
        <v>6.1630000000000001E-3</v>
      </c>
      <c r="E104">
        <v>2.2726E-2</v>
      </c>
      <c r="F104">
        <v>3.492E-2</v>
      </c>
    </row>
    <row r="105" spans="1:6" x14ac:dyDescent="0.25">
      <c r="A105" t="s">
        <v>114</v>
      </c>
      <c r="B105">
        <v>1156546800</v>
      </c>
      <c r="C105">
        <v>3.8610999999999999E-2</v>
      </c>
      <c r="D105">
        <v>6.6600000000000001E-3</v>
      </c>
      <c r="E105">
        <v>2.5263000000000001E-2</v>
      </c>
      <c r="F105">
        <v>3.7200999999999998E-2</v>
      </c>
    </row>
    <row r="106" spans="1:6" x14ac:dyDescent="0.25">
      <c r="A106" t="s">
        <v>115</v>
      </c>
      <c r="B106">
        <v>1157151600</v>
      </c>
      <c r="C106">
        <v>3.508E-2</v>
      </c>
      <c r="D106">
        <v>7.0959999999999999E-3</v>
      </c>
      <c r="E106">
        <v>2.6818999999999999E-2</v>
      </c>
      <c r="F106">
        <v>3.5972999999999998E-2</v>
      </c>
    </row>
    <row r="107" spans="1:6" x14ac:dyDescent="0.25">
      <c r="A107" t="s">
        <v>116</v>
      </c>
      <c r="B107">
        <v>1157756400</v>
      </c>
      <c r="C107">
        <v>3.7803999999999997E-2</v>
      </c>
      <c r="D107">
        <v>7.5669999999999999E-3</v>
      </c>
      <c r="E107">
        <v>2.8546999999999999E-2</v>
      </c>
      <c r="F107">
        <v>3.6732000000000001E-2</v>
      </c>
    </row>
    <row r="108" spans="1:6" x14ac:dyDescent="0.25">
      <c r="A108" t="s">
        <v>117</v>
      </c>
      <c r="B108">
        <v>1158361200</v>
      </c>
      <c r="C108">
        <v>3.9768999999999999E-2</v>
      </c>
      <c r="D108">
        <v>8.0610000000000005E-3</v>
      </c>
      <c r="E108">
        <v>3.0345E-2</v>
      </c>
      <c r="F108">
        <v>3.8794000000000002E-2</v>
      </c>
    </row>
    <row r="109" spans="1:6" x14ac:dyDescent="0.25">
      <c r="A109" t="s">
        <v>118</v>
      </c>
      <c r="B109">
        <v>1158966000</v>
      </c>
      <c r="C109">
        <v>4.7753999999999998E-2</v>
      </c>
      <c r="D109">
        <v>8.6700000000000006E-3</v>
      </c>
      <c r="E109">
        <v>3.3145000000000001E-2</v>
      </c>
      <c r="F109">
        <v>4.4555999999999998E-2</v>
      </c>
    </row>
    <row r="110" spans="1:6" x14ac:dyDescent="0.25">
      <c r="A110" t="s">
        <v>119</v>
      </c>
      <c r="B110">
        <v>1159570800</v>
      </c>
      <c r="C110">
        <v>5.0472999999999997E-2</v>
      </c>
      <c r="D110">
        <v>9.3109999999999998E-3</v>
      </c>
      <c r="E110">
        <v>3.5901000000000002E-2</v>
      </c>
      <c r="F110">
        <v>4.8017999999999998E-2</v>
      </c>
    </row>
    <row r="111" spans="1:6" x14ac:dyDescent="0.25">
      <c r="A111" t="s">
        <v>120</v>
      </c>
      <c r="B111">
        <v>1160175600</v>
      </c>
      <c r="C111">
        <v>3.9766999999999997E-2</v>
      </c>
      <c r="D111">
        <v>9.776E-3</v>
      </c>
      <c r="E111">
        <v>3.6391E-2</v>
      </c>
      <c r="F111">
        <v>4.1203999999999998E-2</v>
      </c>
    </row>
    <row r="112" spans="1:6" x14ac:dyDescent="0.25">
      <c r="A112" t="s">
        <v>121</v>
      </c>
      <c r="B112">
        <v>1160780400</v>
      </c>
      <c r="C112">
        <v>7.6119999999999998E-3</v>
      </c>
      <c r="D112">
        <v>9.7429999999999999E-3</v>
      </c>
      <c r="E112">
        <v>3.1843000000000003E-2</v>
      </c>
      <c r="F112">
        <v>2.3209E-2</v>
      </c>
    </row>
    <row r="113" spans="1:6" x14ac:dyDescent="0.25">
      <c r="A113" t="s">
        <v>122</v>
      </c>
      <c r="B113">
        <v>1161385200</v>
      </c>
      <c r="C113">
        <v>3.1491999999999999E-2</v>
      </c>
      <c r="D113">
        <v>1.0076999999999999E-2</v>
      </c>
      <c r="E113">
        <v>3.1793000000000002E-2</v>
      </c>
      <c r="F113">
        <v>2.8431999999999999E-2</v>
      </c>
    </row>
    <row r="114" spans="1:6" x14ac:dyDescent="0.25">
      <c r="A114" t="s">
        <v>123</v>
      </c>
      <c r="B114">
        <v>1161990000</v>
      </c>
      <c r="C114">
        <v>3.6734000000000003E-2</v>
      </c>
      <c r="D114">
        <v>1.0485E-2</v>
      </c>
      <c r="E114">
        <v>3.2603E-2</v>
      </c>
      <c r="F114">
        <v>3.3869000000000003E-2</v>
      </c>
    </row>
    <row r="115" spans="1:6" x14ac:dyDescent="0.25">
      <c r="A115" t="s">
        <v>124</v>
      </c>
      <c r="B115">
        <v>1162598400</v>
      </c>
      <c r="C115">
        <v>4.3297000000000002E-2</v>
      </c>
      <c r="D115">
        <v>1.0991000000000001E-2</v>
      </c>
      <c r="E115">
        <v>3.4292999999999997E-2</v>
      </c>
      <c r="F115">
        <v>3.9029000000000001E-2</v>
      </c>
    </row>
    <row r="116" spans="1:6" x14ac:dyDescent="0.25">
      <c r="A116" t="s">
        <v>125</v>
      </c>
      <c r="B116">
        <v>1163203200</v>
      </c>
      <c r="C116">
        <v>2.6977000000000001E-2</v>
      </c>
      <c r="D116">
        <v>1.1235999999999999E-2</v>
      </c>
      <c r="E116">
        <v>3.3113999999999998E-2</v>
      </c>
      <c r="F116">
        <v>3.2501000000000002E-2</v>
      </c>
    </row>
    <row r="117" spans="1:6" x14ac:dyDescent="0.25">
      <c r="A117" t="s">
        <v>126</v>
      </c>
      <c r="B117">
        <v>1163808000</v>
      </c>
      <c r="C117">
        <v>4.5116999999999997E-2</v>
      </c>
      <c r="D117">
        <v>1.1755E-2</v>
      </c>
      <c r="E117">
        <v>3.5027000000000003E-2</v>
      </c>
      <c r="F117">
        <v>4.0030000000000003E-2</v>
      </c>
    </row>
    <row r="118" spans="1:6" x14ac:dyDescent="0.25">
      <c r="A118" t="s">
        <v>127</v>
      </c>
      <c r="B118">
        <v>1164412800</v>
      </c>
      <c r="C118">
        <v>6.7210000000000004E-3</v>
      </c>
      <c r="D118">
        <v>1.1677E-2</v>
      </c>
      <c r="E118">
        <v>3.0454999999999999E-2</v>
      </c>
      <c r="F118">
        <v>2.0400000000000001E-2</v>
      </c>
    </row>
    <row r="119" spans="1:6" x14ac:dyDescent="0.25">
      <c r="A119" t="s">
        <v>128</v>
      </c>
      <c r="B119">
        <v>1165017600</v>
      </c>
      <c r="C119">
        <v>6.7409999999999996E-3</v>
      </c>
      <c r="D119">
        <v>1.1599999999999999E-2</v>
      </c>
      <c r="E119">
        <v>2.6644999999999999E-2</v>
      </c>
      <c r="F119">
        <v>1.256E-2</v>
      </c>
    </row>
    <row r="120" spans="1:6" x14ac:dyDescent="0.25">
      <c r="A120" t="s">
        <v>129</v>
      </c>
      <c r="B120">
        <v>1165622400</v>
      </c>
      <c r="C120">
        <v>5.4060000000000002E-3</v>
      </c>
      <c r="D120">
        <v>1.1504E-2</v>
      </c>
      <c r="E120">
        <v>2.3224000000000002E-2</v>
      </c>
      <c r="F120">
        <v>8.3210000000000003E-3</v>
      </c>
    </row>
    <row r="121" spans="1:6" x14ac:dyDescent="0.25">
      <c r="A121" t="s">
        <v>130</v>
      </c>
      <c r="B121">
        <v>1166227200</v>
      </c>
      <c r="C121">
        <v>1.8855E-2</v>
      </c>
      <c r="D121">
        <v>1.1617000000000001E-2</v>
      </c>
      <c r="E121">
        <v>2.2638999999999999E-2</v>
      </c>
      <c r="F121">
        <v>1.6767000000000001E-2</v>
      </c>
    </row>
    <row r="122" spans="1:6" x14ac:dyDescent="0.25">
      <c r="A122" t="s">
        <v>131</v>
      </c>
      <c r="B122">
        <v>1166832000</v>
      </c>
      <c r="C122">
        <v>4.1807999999999998E-2</v>
      </c>
      <c r="D122">
        <v>1.208E-2</v>
      </c>
      <c r="E122">
        <v>2.5701999999999999E-2</v>
      </c>
      <c r="F122">
        <v>3.1440999999999997E-2</v>
      </c>
    </row>
    <row r="123" spans="1:6" x14ac:dyDescent="0.25">
      <c r="A123" t="s">
        <v>132</v>
      </c>
      <c r="B123">
        <v>1167436800</v>
      </c>
      <c r="C123">
        <v>4.3147999999999999E-2</v>
      </c>
      <c r="D123">
        <v>1.2557E-2</v>
      </c>
      <c r="E123">
        <v>2.8528999999999999E-2</v>
      </c>
      <c r="F123">
        <v>3.9049E-2</v>
      </c>
    </row>
    <row r="124" spans="1:6" x14ac:dyDescent="0.25">
      <c r="A124" t="s">
        <v>133</v>
      </c>
      <c r="B124">
        <v>1168041600</v>
      </c>
      <c r="C124">
        <v>4.6094000000000003E-2</v>
      </c>
      <c r="D124">
        <v>1.307E-2</v>
      </c>
      <c r="E124">
        <v>3.1304999999999999E-2</v>
      </c>
      <c r="F124">
        <v>4.2774E-2</v>
      </c>
    </row>
    <row r="125" spans="1:6" x14ac:dyDescent="0.25">
      <c r="A125" t="s">
        <v>134</v>
      </c>
      <c r="B125">
        <v>1168646400</v>
      </c>
      <c r="C125">
        <v>4.4388999999999998E-2</v>
      </c>
      <c r="D125">
        <v>1.355E-2</v>
      </c>
      <c r="E125">
        <v>3.3375000000000002E-2</v>
      </c>
      <c r="F125">
        <v>4.3624000000000003E-2</v>
      </c>
    </row>
    <row r="126" spans="1:6" x14ac:dyDescent="0.25">
      <c r="A126" t="s">
        <v>135</v>
      </c>
      <c r="B126">
        <v>1169251200</v>
      </c>
      <c r="C126">
        <v>3.7501E-2</v>
      </c>
      <c r="D126">
        <v>1.3917000000000001E-2</v>
      </c>
      <c r="E126">
        <v>3.4042999999999997E-2</v>
      </c>
      <c r="F126">
        <v>4.0611000000000001E-2</v>
      </c>
    </row>
    <row r="127" spans="1:6" x14ac:dyDescent="0.25">
      <c r="A127" t="s">
        <v>136</v>
      </c>
      <c r="B127">
        <v>1169856000</v>
      </c>
      <c r="C127">
        <v>4.0264000000000001E-2</v>
      </c>
      <c r="D127">
        <v>1.4319999999999999E-2</v>
      </c>
      <c r="E127">
        <v>3.4976E-2</v>
      </c>
      <c r="F127">
        <v>3.9608999999999998E-2</v>
      </c>
    </row>
    <row r="128" spans="1:6" x14ac:dyDescent="0.25">
      <c r="A128" t="s">
        <v>137</v>
      </c>
      <c r="B128">
        <v>1170460800</v>
      </c>
      <c r="C128">
        <v>4.4955000000000002E-2</v>
      </c>
      <c r="D128">
        <v>1.4789E-2</v>
      </c>
      <c r="E128">
        <v>3.6589999999999998E-2</v>
      </c>
      <c r="F128">
        <v>4.3413E-2</v>
      </c>
    </row>
    <row r="129" spans="1:6" x14ac:dyDescent="0.25">
      <c r="A129" t="s">
        <v>138</v>
      </c>
      <c r="B129">
        <v>1171065600</v>
      </c>
      <c r="C129">
        <v>4.7884999999999997E-2</v>
      </c>
      <c r="D129">
        <v>1.5296000000000001E-2</v>
      </c>
      <c r="E129">
        <v>3.8365999999999997E-2</v>
      </c>
      <c r="F129">
        <v>4.5836000000000002E-2</v>
      </c>
    </row>
    <row r="130" spans="1:6" x14ac:dyDescent="0.25">
      <c r="A130" t="s">
        <v>139</v>
      </c>
      <c r="B130">
        <v>1171670400</v>
      </c>
      <c r="C130">
        <v>3.7901999999999998E-2</v>
      </c>
      <c r="D130">
        <v>1.5642E-2</v>
      </c>
      <c r="E130">
        <v>3.8263999999999999E-2</v>
      </c>
      <c r="F130">
        <v>4.1285000000000002E-2</v>
      </c>
    </row>
    <row r="131" spans="1:6" x14ac:dyDescent="0.25">
      <c r="A131" t="s">
        <v>140</v>
      </c>
      <c r="B131">
        <v>1172275200</v>
      </c>
      <c r="C131">
        <v>4.3263999999999997E-2</v>
      </c>
      <c r="D131">
        <v>1.6064999999999999E-2</v>
      </c>
      <c r="E131">
        <v>3.9025999999999998E-2</v>
      </c>
      <c r="F131">
        <v>4.2189999999999998E-2</v>
      </c>
    </row>
    <row r="132" spans="1:6" x14ac:dyDescent="0.25">
      <c r="A132" t="s">
        <v>141</v>
      </c>
      <c r="B132">
        <v>1172880000</v>
      </c>
      <c r="C132">
        <v>4.1882999999999997E-2</v>
      </c>
      <c r="D132">
        <v>1.6459999999999999E-2</v>
      </c>
      <c r="E132">
        <v>3.9480000000000001E-2</v>
      </c>
      <c r="F132">
        <v>4.2408000000000001E-2</v>
      </c>
    </row>
    <row r="133" spans="1:6" x14ac:dyDescent="0.25">
      <c r="A133" t="s">
        <v>142</v>
      </c>
      <c r="B133">
        <v>1173481200</v>
      </c>
      <c r="C133">
        <v>3.6686000000000003E-2</v>
      </c>
      <c r="D133">
        <v>1.6767000000000001E-2</v>
      </c>
      <c r="E133">
        <v>3.8983999999999998E-2</v>
      </c>
      <c r="F133">
        <v>3.8629999999999998E-2</v>
      </c>
    </row>
    <row r="134" spans="1:6" x14ac:dyDescent="0.25">
      <c r="A134" t="s">
        <v>143</v>
      </c>
      <c r="B134">
        <v>1174086000</v>
      </c>
      <c r="C134">
        <v>4.5421999999999997E-2</v>
      </c>
      <c r="D134">
        <v>1.7205999999999999E-2</v>
      </c>
      <c r="E134">
        <v>4.0034E-2</v>
      </c>
      <c r="F134">
        <v>4.3406E-2</v>
      </c>
    </row>
    <row r="135" spans="1:6" x14ac:dyDescent="0.25">
      <c r="A135" t="s">
        <v>144</v>
      </c>
      <c r="B135">
        <v>1174690800</v>
      </c>
      <c r="C135">
        <v>4.1168000000000003E-2</v>
      </c>
      <c r="D135">
        <v>1.7572000000000001E-2</v>
      </c>
      <c r="E135">
        <v>4.0167000000000001E-2</v>
      </c>
      <c r="F135">
        <v>4.1708000000000002E-2</v>
      </c>
    </row>
    <row r="136" spans="1:6" x14ac:dyDescent="0.25">
      <c r="A136" t="s">
        <v>145</v>
      </c>
      <c r="B136">
        <v>1175295600</v>
      </c>
      <c r="C136">
        <v>3.6255000000000003E-2</v>
      </c>
      <c r="D136">
        <v>1.7857999999999999E-2</v>
      </c>
      <c r="E136">
        <v>3.9461999999999997E-2</v>
      </c>
      <c r="F136">
        <v>3.7506999999999999E-2</v>
      </c>
    </row>
    <row r="137" spans="1:6" x14ac:dyDescent="0.25">
      <c r="A137" t="s">
        <v>146</v>
      </c>
      <c r="B137">
        <v>1175900400</v>
      </c>
      <c r="C137">
        <v>3.7633E-2</v>
      </c>
      <c r="D137">
        <v>1.8159999999999999E-2</v>
      </c>
      <c r="E137">
        <v>3.9156000000000003E-2</v>
      </c>
      <c r="F137">
        <v>3.7679999999999998E-2</v>
      </c>
    </row>
    <row r="138" spans="1:6" x14ac:dyDescent="0.25">
      <c r="A138" t="s">
        <v>147</v>
      </c>
      <c r="B138">
        <v>1176505200</v>
      </c>
      <c r="C138">
        <v>3.0884999999999999E-2</v>
      </c>
      <c r="D138">
        <v>1.8355E-2</v>
      </c>
      <c r="E138">
        <v>3.7869E-2</v>
      </c>
      <c r="F138">
        <v>3.4742000000000002E-2</v>
      </c>
    </row>
    <row r="139" spans="1:6" x14ac:dyDescent="0.25">
      <c r="A139" t="s">
        <v>148</v>
      </c>
      <c r="B139">
        <v>1177110000</v>
      </c>
      <c r="C139">
        <v>4.011E-2</v>
      </c>
      <c r="D139">
        <v>1.8686999999999999E-2</v>
      </c>
      <c r="E139">
        <v>3.8196000000000001E-2</v>
      </c>
      <c r="F139">
        <v>3.7683000000000001E-2</v>
      </c>
    </row>
    <row r="140" spans="1:6" x14ac:dyDescent="0.25">
      <c r="A140" t="s">
        <v>149</v>
      </c>
      <c r="B140">
        <v>1177714800</v>
      </c>
      <c r="C140">
        <v>3.1812E-2</v>
      </c>
      <c r="D140">
        <v>1.8887000000000001E-2</v>
      </c>
      <c r="E140">
        <v>3.7107000000000001E-2</v>
      </c>
      <c r="F140">
        <v>3.3545999999999999E-2</v>
      </c>
    </row>
    <row r="141" spans="1:6" x14ac:dyDescent="0.25">
      <c r="A141" t="s">
        <v>150</v>
      </c>
      <c r="B141">
        <v>1178319600</v>
      </c>
      <c r="C141">
        <v>3.4901000000000001E-2</v>
      </c>
      <c r="D141">
        <v>1.9132E-2</v>
      </c>
      <c r="E141">
        <v>3.6755000000000003E-2</v>
      </c>
      <c r="F141">
        <v>3.4720000000000001E-2</v>
      </c>
    </row>
    <row r="142" spans="1:6" x14ac:dyDescent="0.25">
      <c r="A142" t="s">
        <v>151</v>
      </c>
      <c r="B142">
        <v>1178924400</v>
      </c>
      <c r="C142">
        <v>3.3227E-2</v>
      </c>
      <c r="D142">
        <v>1.9347E-2</v>
      </c>
      <c r="E142">
        <v>3.6166999999999998E-2</v>
      </c>
      <c r="F142">
        <v>3.3857999999999999E-2</v>
      </c>
    </row>
    <row r="143" spans="1:6" x14ac:dyDescent="0.25">
      <c r="A143" t="s">
        <v>152</v>
      </c>
      <c r="B143">
        <v>1179529200</v>
      </c>
      <c r="C143">
        <v>3.1491999999999999E-2</v>
      </c>
      <c r="D143">
        <v>1.9532000000000001E-2</v>
      </c>
      <c r="E143">
        <v>3.5382999999999998E-2</v>
      </c>
      <c r="F143">
        <v>3.2201E-2</v>
      </c>
    </row>
    <row r="144" spans="1:6" x14ac:dyDescent="0.25">
      <c r="A144" t="s">
        <v>153</v>
      </c>
      <c r="B144">
        <v>1180134000</v>
      </c>
      <c r="C144">
        <v>2.3136E-2</v>
      </c>
      <c r="D144">
        <v>1.9585999999999999E-2</v>
      </c>
      <c r="E144">
        <v>3.3416000000000001E-2</v>
      </c>
      <c r="F144">
        <v>2.7208E-2</v>
      </c>
    </row>
    <row r="145" spans="1:6" x14ac:dyDescent="0.25">
      <c r="A145" t="s">
        <v>154</v>
      </c>
      <c r="B145">
        <v>1180738800</v>
      </c>
      <c r="C145">
        <v>3.2405999999999997E-2</v>
      </c>
      <c r="D145">
        <v>1.9781E-2</v>
      </c>
      <c r="E145">
        <v>3.3252999999999998E-2</v>
      </c>
      <c r="F145">
        <v>3.0522000000000001E-2</v>
      </c>
    </row>
    <row r="146" spans="1:6" x14ac:dyDescent="0.25">
      <c r="A146" t="s">
        <v>155</v>
      </c>
      <c r="B146">
        <v>1181343600</v>
      </c>
      <c r="C146">
        <v>1.6355999999999999E-2</v>
      </c>
      <c r="D146">
        <v>1.9727000000000001E-2</v>
      </c>
      <c r="E146">
        <v>3.0502000000000001E-2</v>
      </c>
      <c r="F146">
        <v>2.1835E-2</v>
      </c>
    </row>
    <row r="147" spans="1:6" x14ac:dyDescent="0.25">
      <c r="A147" t="s">
        <v>156</v>
      </c>
      <c r="B147">
        <v>1181948400</v>
      </c>
      <c r="C147">
        <v>9.2200000000000008E-3</v>
      </c>
      <c r="D147">
        <v>1.9564000000000002E-2</v>
      </c>
      <c r="E147">
        <v>2.7036999999999999E-2</v>
      </c>
      <c r="F147">
        <v>1.3769E-2</v>
      </c>
    </row>
    <row r="148" spans="1:6" x14ac:dyDescent="0.25">
      <c r="A148" t="s">
        <v>157</v>
      </c>
      <c r="B148">
        <v>1182553200</v>
      </c>
      <c r="C148">
        <v>0</v>
      </c>
      <c r="D148">
        <v>1.9262000000000001E-2</v>
      </c>
      <c r="E148">
        <v>2.2692E-2</v>
      </c>
      <c r="F148">
        <v>5.7809999999999997E-3</v>
      </c>
    </row>
    <row r="149" spans="1:6" x14ac:dyDescent="0.25">
      <c r="A149" t="s">
        <v>158</v>
      </c>
      <c r="B149">
        <v>1183158000</v>
      </c>
      <c r="C149">
        <v>0</v>
      </c>
      <c r="D149">
        <v>1.8966E-2</v>
      </c>
      <c r="E149">
        <v>1.9046E-2</v>
      </c>
      <c r="F149">
        <v>2.4269999999999999E-3</v>
      </c>
    </row>
    <row r="150" spans="1:6" x14ac:dyDescent="0.25">
      <c r="A150" t="s">
        <v>159</v>
      </c>
      <c r="B150">
        <v>1183762800</v>
      </c>
      <c r="C150">
        <v>0</v>
      </c>
      <c r="D150">
        <v>1.8672999999999999E-2</v>
      </c>
      <c r="E150">
        <v>1.5986E-2</v>
      </c>
      <c r="F150">
        <v>1.0189999999999999E-3</v>
      </c>
    </row>
    <row r="151" spans="1:6" x14ac:dyDescent="0.25">
      <c r="A151" t="s">
        <v>160</v>
      </c>
      <c r="B151">
        <v>1184367600</v>
      </c>
      <c r="C151">
        <v>0</v>
      </c>
      <c r="D151">
        <v>1.8384999999999999E-2</v>
      </c>
      <c r="E151">
        <v>1.3417E-2</v>
      </c>
      <c r="F151">
        <v>4.28E-4</v>
      </c>
    </row>
    <row r="152" spans="1:6" x14ac:dyDescent="0.25">
      <c r="A152" t="s">
        <v>161</v>
      </c>
      <c r="B152">
        <v>1184972400</v>
      </c>
      <c r="C152">
        <v>0</v>
      </c>
      <c r="D152">
        <v>1.8102E-2</v>
      </c>
      <c r="E152">
        <v>1.1261E-2</v>
      </c>
      <c r="F152">
        <v>1.8000000000000001E-4</v>
      </c>
    </row>
    <row r="153" spans="1:6" x14ac:dyDescent="0.25">
      <c r="A153" t="s">
        <v>162</v>
      </c>
      <c r="B153">
        <v>1185577200</v>
      </c>
      <c r="C153">
        <v>0</v>
      </c>
      <c r="D153">
        <v>1.7822999999999999E-2</v>
      </c>
      <c r="E153">
        <v>9.4520000000000003E-3</v>
      </c>
      <c r="F153">
        <v>7.4999999999999993E-5</v>
      </c>
    </row>
    <row r="154" spans="1:6" x14ac:dyDescent="0.25">
      <c r="A154" t="s">
        <v>163</v>
      </c>
      <c r="B154">
        <v>1186182000</v>
      </c>
      <c r="C154">
        <v>0</v>
      </c>
      <c r="D154">
        <v>1.7548000000000001E-2</v>
      </c>
      <c r="E154">
        <v>7.9330000000000008E-3</v>
      </c>
      <c r="F154">
        <v>3.1999999999999999E-5</v>
      </c>
    </row>
    <row r="155" spans="1:6" x14ac:dyDescent="0.25">
      <c r="A155" t="s">
        <v>164</v>
      </c>
      <c r="B155">
        <v>1186786800</v>
      </c>
      <c r="C155">
        <v>0</v>
      </c>
      <c r="D155">
        <v>1.7278000000000002E-2</v>
      </c>
      <c r="E155">
        <v>6.6579999999999999E-3</v>
      </c>
      <c r="F155">
        <v>1.2999999999999999E-5</v>
      </c>
    </row>
    <row r="156" spans="1:6" x14ac:dyDescent="0.25">
      <c r="A156" t="s">
        <v>165</v>
      </c>
      <c r="B156">
        <v>1187391600</v>
      </c>
      <c r="C156">
        <v>0</v>
      </c>
      <c r="D156">
        <v>1.7010999999999998E-2</v>
      </c>
      <c r="E156">
        <v>5.5890000000000002E-3</v>
      </c>
      <c r="F156">
        <v>6.0000000000000002E-6</v>
      </c>
    </row>
    <row r="157" spans="1:6" x14ac:dyDescent="0.25">
      <c r="A157" t="s">
        <v>166</v>
      </c>
      <c r="B157">
        <v>1187996400</v>
      </c>
      <c r="C157">
        <v>0</v>
      </c>
      <c r="D157">
        <v>1.6749E-2</v>
      </c>
      <c r="E157">
        <v>4.6909999999999999E-3</v>
      </c>
      <c r="F157">
        <v>1.9999999999999999E-6</v>
      </c>
    </row>
    <row r="158" spans="1:6" x14ac:dyDescent="0.25">
      <c r="A158" t="s">
        <v>167</v>
      </c>
      <c r="B158">
        <v>1188601200</v>
      </c>
      <c r="C158">
        <v>0</v>
      </c>
      <c r="D158">
        <v>1.6490999999999999E-2</v>
      </c>
      <c r="E158">
        <v>3.9370000000000004E-3</v>
      </c>
      <c r="F158">
        <v>9.9999999999999995E-7</v>
      </c>
    </row>
    <row r="159" spans="1:6" x14ac:dyDescent="0.25">
      <c r="A159" t="s">
        <v>168</v>
      </c>
      <c r="B159">
        <v>1189206000</v>
      </c>
      <c r="C159">
        <v>0</v>
      </c>
      <c r="D159">
        <v>1.6237000000000001E-2</v>
      </c>
      <c r="E159">
        <v>3.3040000000000001E-3</v>
      </c>
      <c r="F159">
        <v>0</v>
      </c>
    </row>
    <row r="160" spans="1:6" x14ac:dyDescent="0.25">
      <c r="A160" t="s">
        <v>169</v>
      </c>
      <c r="B160">
        <v>1189810800</v>
      </c>
      <c r="C160">
        <v>4.6E-5</v>
      </c>
      <c r="D160">
        <v>1.5987000000000001E-2</v>
      </c>
      <c r="E160">
        <v>2.7810000000000001E-3</v>
      </c>
      <c r="F160">
        <v>3.0000000000000001E-5</v>
      </c>
    </row>
    <row r="161" spans="1:6" x14ac:dyDescent="0.25">
      <c r="A161" t="s">
        <v>170</v>
      </c>
      <c r="B161">
        <v>1190415600</v>
      </c>
      <c r="C161">
        <v>1.9531E-2</v>
      </c>
      <c r="D161">
        <v>1.6041E-2</v>
      </c>
      <c r="E161">
        <v>5.5950000000000001E-3</v>
      </c>
      <c r="F161">
        <v>1.3731E-2</v>
      </c>
    </row>
    <row r="162" spans="1:6" x14ac:dyDescent="0.25">
      <c r="A162" t="s">
        <v>171</v>
      </c>
      <c r="B162">
        <v>1191020400</v>
      </c>
      <c r="C162">
        <v>3.6183E-2</v>
      </c>
      <c r="D162">
        <v>1.6348999999999999E-2</v>
      </c>
      <c r="E162">
        <v>1.0496E-2</v>
      </c>
      <c r="F162">
        <v>2.6977000000000001E-2</v>
      </c>
    </row>
    <row r="163" spans="1:6" x14ac:dyDescent="0.25">
      <c r="A163" t="s">
        <v>172</v>
      </c>
      <c r="B163">
        <v>1191625200</v>
      </c>
      <c r="C163">
        <v>4.2831000000000001E-2</v>
      </c>
      <c r="D163">
        <v>1.6754999999999999E-2</v>
      </c>
      <c r="E163">
        <v>1.5665999999999999E-2</v>
      </c>
      <c r="F163">
        <v>3.6169E-2</v>
      </c>
    </row>
    <row r="164" spans="1:6" x14ac:dyDescent="0.25">
      <c r="A164" t="s">
        <v>173</v>
      </c>
      <c r="B164">
        <v>1192230000</v>
      </c>
      <c r="C164">
        <v>4.1452000000000003E-2</v>
      </c>
      <c r="D164">
        <v>1.7132999999999999E-2</v>
      </c>
      <c r="E164">
        <v>1.9793999999999999E-2</v>
      </c>
      <c r="F164">
        <v>3.9373999999999999E-2</v>
      </c>
    </row>
    <row r="165" spans="1:6" x14ac:dyDescent="0.25">
      <c r="A165" t="s">
        <v>174</v>
      </c>
      <c r="B165">
        <v>1192834800</v>
      </c>
      <c r="C165">
        <v>3.5341999999999998E-2</v>
      </c>
      <c r="D165">
        <v>1.7410999999999999E-2</v>
      </c>
      <c r="E165">
        <v>2.2270000000000002E-2</v>
      </c>
      <c r="F165">
        <v>3.7046000000000003E-2</v>
      </c>
    </row>
    <row r="166" spans="1:6" x14ac:dyDescent="0.25">
      <c r="A166" t="s">
        <v>175</v>
      </c>
      <c r="B166">
        <v>1193439600</v>
      </c>
      <c r="C166">
        <v>4.8404999999999997E-2</v>
      </c>
      <c r="D166">
        <v>1.7885999999999999E-2</v>
      </c>
      <c r="E166">
        <v>2.6495000000000001E-2</v>
      </c>
      <c r="F166">
        <v>4.4588999999999997E-2</v>
      </c>
    </row>
    <row r="167" spans="1:6" x14ac:dyDescent="0.25">
      <c r="A167" t="s">
        <v>176</v>
      </c>
      <c r="B167">
        <v>1194048000</v>
      </c>
      <c r="C167">
        <v>4.4595999999999997E-2</v>
      </c>
      <c r="D167">
        <v>1.8297000000000001E-2</v>
      </c>
      <c r="E167">
        <v>2.9360000000000001E-2</v>
      </c>
      <c r="F167">
        <v>4.4028999999999999E-2</v>
      </c>
    </row>
    <row r="168" spans="1:6" x14ac:dyDescent="0.25">
      <c r="A168" t="s">
        <v>177</v>
      </c>
      <c r="B168">
        <v>1194652800</v>
      </c>
      <c r="C168">
        <v>3.8510000000000003E-2</v>
      </c>
      <c r="D168">
        <v>1.8606000000000001E-2</v>
      </c>
      <c r="E168">
        <v>3.0835999999999999E-2</v>
      </c>
      <c r="F168">
        <v>4.1376000000000003E-2</v>
      </c>
    </row>
    <row r="169" spans="1:6" x14ac:dyDescent="0.25">
      <c r="A169" t="s">
        <v>178</v>
      </c>
      <c r="B169">
        <v>1195257600</v>
      </c>
      <c r="C169">
        <v>4.2167999999999997E-2</v>
      </c>
      <c r="D169">
        <v>1.8966E-2</v>
      </c>
      <c r="E169">
        <v>3.2633000000000002E-2</v>
      </c>
      <c r="F169">
        <v>4.1822999999999999E-2</v>
      </c>
    </row>
    <row r="170" spans="1:6" x14ac:dyDescent="0.25">
      <c r="A170" t="s">
        <v>179</v>
      </c>
      <c r="B170">
        <v>1195862400</v>
      </c>
      <c r="C170">
        <v>3.3397000000000003E-2</v>
      </c>
      <c r="D170">
        <v>1.9186000000000002E-2</v>
      </c>
      <c r="E170">
        <v>3.2670999999999999E-2</v>
      </c>
      <c r="F170">
        <v>3.5882999999999998E-2</v>
      </c>
    </row>
    <row r="171" spans="1:6" x14ac:dyDescent="0.25">
      <c r="A171" t="s">
        <v>180</v>
      </c>
      <c r="B171">
        <v>1196467200</v>
      </c>
      <c r="C171">
        <v>4.6899999999999997E-2</v>
      </c>
      <c r="D171">
        <v>1.9609999999999999E-2</v>
      </c>
      <c r="E171">
        <v>3.4986000000000003E-2</v>
      </c>
      <c r="F171">
        <v>4.3226000000000001E-2</v>
      </c>
    </row>
    <row r="172" spans="1:6" x14ac:dyDescent="0.25">
      <c r="A172" t="s">
        <v>181</v>
      </c>
      <c r="B172">
        <v>1197072000</v>
      </c>
      <c r="C172">
        <v>4.3819999999999998E-2</v>
      </c>
      <c r="D172">
        <v>1.9980999999999999E-2</v>
      </c>
      <c r="E172">
        <v>3.6456000000000002E-2</v>
      </c>
      <c r="F172">
        <v>4.5057E-2</v>
      </c>
    </row>
    <row r="173" spans="1:6" x14ac:dyDescent="0.25">
      <c r="A173" t="s">
        <v>182</v>
      </c>
      <c r="B173">
        <v>1197676800</v>
      </c>
      <c r="C173">
        <v>2.9472999999999999E-2</v>
      </c>
      <c r="D173">
        <v>2.0124E-2</v>
      </c>
      <c r="E173">
        <v>3.5152999999999997E-2</v>
      </c>
      <c r="F173">
        <v>3.3126000000000003E-2</v>
      </c>
    </row>
    <row r="174" spans="1:6" x14ac:dyDescent="0.25">
      <c r="A174" t="s">
        <v>183</v>
      </c>
      <c r="B174">
        <v>1198281600</v>
      </c>
      <c r="C174">
        <v>2.9526E-2</v>
      </c>
      <c r="D174">
        <v>2.0267E-2</v>
      </c>
      <c r="E174">
        <v>3.4228000000000001E-2</v>
      </c>
      <c r="F174">
        <v>3.0953000000000001E-2</v>
      </c>
    </row>
    <row r="175" spans="1:6" x14ac:dyDescent="0.25">
      <c r="A175" t="s">
        <v>184</v>
      </c>
      <c r="B175">
        <v>1198886400</v>
      </c>
      <c r="C175">
        <v>5.4149999999999997E-2</v>
      </c>
      <c r="D175">
        <v>2.0785999999999999E-2</v>
      </c>
      <c r="E175">
        <v>3.7477999999999997E-2</v>
      </c>
      <c r="F175">
        <v>4.5787000000000001E-2</v>
      </c>
    </row>
    <row r="176" spans="1:6" x14ac:dyDescent="0.25">
      <c r="A176" t="s">
        <v>185</v>
      </c>
      <c r="B176">
        <v>1199491200</v>
      </c>
      <c r="C176">
        <v>6.5199999999999994E-2</v>
      </c>
      <c r="D176">
        <v>2.1467E-2</v>
      </c>
      <c r="E176">
        <v>4.1910999999999997E-2</v>
      </c>
      <c r="F176">
        <v>5.7368000000000002E-2</v>
      </c>
    </row>
    <row r="177" spans="1:6" x14ac:dyDescent="0.25">
      <c r="A177" t="s">
        <v>186</v>
      </c>
      <c r="B177">
        <v>1200096000</v>
      </c>
      <c r="C177">
        <v>6.2898999999999997E-2</v>
      </c>
      <c r="D177">
        <v>2.2100999999999999E-2</v>
      </c>
      <c r="E177">
        <v>4.5207999999999998E-2</v>
      </c>
      <c r="F177">
        <v>5.9840999999999998E-2</v>
      </c>
    </row>
    <row r="178" spans="1:6" x14ac:dyDescent="0.25">
      <c r="A178" t="s">
        <v>187</v>
      </c>
      <c r="B178">
        <v>1200700800</v>
      </c>
      <c r="C178">
        <v>4.6072000000000002E-2</v>
      </c>
      <c r="D178">
        <v>2.2467000000000001E-2</v>
      </c>
      <c r="E178">
        <v>4.5359999999999998E-2</v>
      </c>
      <c r="F178">
        <v>5.2567999999999997E-2</v>
      </c>
    </row>
    <row r="179" spans="1:6" x14ac:dyDescent="0.25">
      <c r="A179" t="s">
        <v>188</v>
      </c>
      <c r="B179">
        <v>1201305600</v>
      </c>
      <c r="C179">
        <v>4.3448000000000001E-2</v>
      </c>
      <c r="D179">
        <v>2.2787000000000002E-2</v>
      </c>
      <c r="E179">
        <v>4.4946E-2</v>
      </c>
      <c r="F179">
        <v>4.5733999999999997E-2</v>
      </c>
    </row>
    <row r="180" spans="1:6" x14ac:dyDescent="0.25">
      <c r="A180" t="s">
        <v>189</v>
      </c>
      <c r="B180">
        <v>1201910400</v>
      </c>
      <c r="C180">
        <v>2.7924000000000001E-2</v>
      </c>
      <c r="D180">
        <v>2.2866000000000001E-2</v>
      </c>
      <c r="E180">
        <v>4.2312000000000002E-2</v>
      </c>
      <c r="F180">
        <v>3.7651999999999998E-2</v>
      </c>
    </row>
    <row r="181" spans="1:6" x14ac:dyDescent="0.25">
      <c r="A181" t="s">
        <v>190</v>
      </c>
      <c r="B181">
        <v>1202515200</v>
      </c>
      <c r="C181">
        <v>6.7484000000000002E-2</v>
      </c>
      <c r="D181">
        <v>2.3549E-2</v>
      </c>
      <c r="E181">
        <v>4.6379999999999998E-2</v>
      </c>
      <c r="F181">
        <v>5.6099000000000003E-2</v>
      </c>
    </row>
    <row r="182" spans="1:6" x14ac:dyDescent="0.25">
      <c r="A182" t="s">
        <v>191</v>
      </c>
      <c r="B182">
        <v>1203120000</v>
      </c>
      <c r="C182">
        <v>5.2919000000000001E-2</v>
      </c>
      <c r="D182">
        <v>2.3997999999999998E-2</v>
      </c>
      <c r="E182">
        <v>4.7400999999999999E-2</v>
      </c>
      <c r="F182">
        <v>5.4361E-2</v>
      </c>
    </row>
    <row r="183" spans="1:6" x14ac:dyDescent="0.25">
      <c r="A183" t="s">
        <v>192</v>
      </c>
      <c r="B183">
        <v>1203724800</v>
      </c>
      <c r="C183">
        <v>6.0760000000000002E-2</v>
      </c>
      <c r="D183">
        <v>2.4560999999999999E-2</v>
      </c>
      <c r="E183">
        <v>4.9512E-2</v>
      </c>
      <c r="F183">
        <v>5.8028000000000003E-2</v>
      </c>
    </row>
    <row r="184" spans="1:6" x14ac:dyDescent="0.25">
      <c r="A184" t="s">
        <v>193</v>
      </c>
      <c r="B184">
        <v>1204329600</v>
      </c>
      <c r="C184">
        <v>4.4824000000000003E-2</v>
      </c>
      <c r="D184">
        <v>2.4871000000000001E-2</v>
      </c>
      <c r="E184">
        <v>4.8766999999999998E-2</v>
      </c>
      <c r="F184">
        <v>5.1024E-2</v>
      </c>
    </row>
    <row r="185" spans="1:6" x14ac:dyDescent="0.25">
      <c r="A185" t="s">
        <v>194</v>
      </c>
      <c r="B185">
        <v>1204934400</v>
      </c>
      <c r="C185">
        <v>4.7126000000000001E-2</v>
      </c>
      <c r="D185">
        <v>2.521E-2</v>
      </c>
      <c r="E185">
        <v>4.8448999999999999E-2</v>
      </c>
      <c r="F185">
        <v>4.8350999999999998E-2</v>
      </c>
    </row>
    <row r="186" spans="1:6" x14ac:dyDescent="0.25">
      <c r="A186" t="s">
        <v>195</v>
      </c>
      <c r="B186">
        <v>1205535600</v>
      </c>
      <c r="C186">
        <v>3.7990999999999997E-2</v>
      </c>
      <c r="D186">
        <v>2.5402999999999998E-2</v>
      </c>
      <c r="E186">
        <v>4.6682000000000001E-2</v>
      </c>
      <c r="F186">
        <v>4.1037999999999998E-2</v>
      </c>
    </row>
    <row r="187" spans="1:6" x14ac:dyDescent="0.25">
      <c r="A187" t="s">
        <v>196</v>
      </c>
      <c r="B187">
        <v>1206140400</v>
      </c>
      <c r="C187">
        <v>3.4901000000000001E-2</v>
      </c>
      <c r="D187">
        <v>2.5547E-2</v>
      </c>
      <c r="E187">
        <v>4.478E-2</v>
      </c>
      <c r="F187">
        <v>3.7734999999999998E-2</v>
      </c>
    </row>
    <row r="188" spans="1:6" x14ac:dyDescent="0.25">
      <c r="A188" t="s">
        <v>197</v>
      </c>
      <c r="B188">
        <v>1206745200</v>
      </c>
      <c r="C188">
        <v>3.7231E-2</v>
      </c>
      <c r="D188">
        <v>2.5724E-2</v>
      </c>
      <c r="E188">
        <v>4.3539000000000001E-2</v>
      </c>
      <c r="F188">
        <v>3.7293E-2</v>
      </c>
    </row>
    <row r="189" spans="1:6" x14ac:dyDescent="0.25">
      <c r="A189" t="s">
        <v>198</v>
      </c>
      <c r="B189">
        <v>1207350000</v>
      </c>
      <c r="C189">
        <v>3.7675E-2</v>
      </c>
      <c r="D189">
        <v>2.5905999999999998E-2</v>
      </c>
      <c r="E189">
        <v>4.2602000000000001E-2</v>
      </c>
      <c r="F189">
        <v>3.7983000000000003E-2</v>
      </c>
    </row>
    <row r="190" spans="1:6" x14ac:dyDescent="0.25">
      <c r="A190" t="s">
        <v>199</v>
      </c>
      <c r="B190">
        <v>1207954800</v>
      </c>
      <c r="C190">
        <v>3.4481999999999999E-2</v>
      </c>
      <c r="D190">
        <v>2.6036E-2</v>
      </c>
      <c r="E190">
        <v>4.1302999999999999E-2</v>
      </c>
      <c r="F190">
        <v>3.6388999999999998E-2</v>
      </c>
    </row>
    <row r="191" spans="1:6" x14ac:dyDescent="0.25">
      <c r="A191" t="s">
        <v>200</v>
      </c>
      <c r="B191">
        <v>1208559600</v>
      </c>
      <c r="C191">
        <v>2.2741999999999998E-2</v>
      </c>
      <c r="D191">
        <v>2.5984E-2</v>
      </c>
      <c r="E191">
        <v>3.8293000000000001E-2</v>
      </c>
      <c r="F191">
        <v>2.8206999999999999E-2</v>
      </c>
    </row>
    <row r="192" spans="1:6" x14ac:dyDescent="0.25">
      <c r="A192" t="s">
        <v>201</v>
      </c>
      <c r="B192">
        <v>1209164400</v>
      </c>
      <c r="C192">
        <v>3.4280999999999999E-2</v>
      </c>
      <c r="D192">
        <v>2.6110000000000001E-2</v>
      </c>
      <c r="E192">
        <v>3.7647E-2</v>
      </c>
      <c r="F192">
        <v>3.2051999999999997E-2</v>
      </c>
    </row>
    <row r="193" spans="1:6" x14ac:dyDescent="0.25">
      <c r="A193" t="s">
        <v>202</v>
      </c>
      <c r="B193">
        <v>1209769200</v>
      </c>
      <c r="C193">
        <v>3.3350999999999999E-2</v>
      </c>
      <c r="D193">
        <v>2.6218999999999999E-2</v>
      </c>
      <c r="E193">
        <v>3.6930999999999999E-2</v>
      </c>
      <c r="F193">
        <v>3.2652E-2</v>
      </c>
    </row>
    <row r="194" spans="1:6" x14ac:dyDescent="0.25">
      <c r="A194" t="s">
        <v>203</v>
      </c>
      <c r="B194">
        <v>1210374000</v>
      </c>
      <c r="C194">
        <v>2.4659E-2</v>
      </c>
      <c r="D194">
        <v>2.6193999999999999E-2</v>
      </c>
      <c r="E194">
        <v>3.4979999999999997E-2</v>
      </c>
      <c r="F194">
        <v>2.861E-2</v>
      </c>
    </row>
    <row r="195" spans="1:6" x14ac:dyDescent="0.25">
      <c r="A195" t="s">
        <v>204</v>
      </c>
      <c r="B195">
        <v>1210978800</v>
      </c>
      <c r="C195">
        <v>3.1440999999999997E-2</v>
      </c>
      <c r="D195">
        <v>2.6273000000000001E-2</v>
      </c>
      <c r="E195">
        <v>3.4440999999999999E-2</v>
      </c>
      <c r="F195">
        <v>3.1091000000000001E-2</v>
      </c>
    </row>
    <row r="196" spans="1:6" x14ac:dyDescent="0.25">
      <c r="A196" t="s">
        <v>205</v>
      </c>
      <c r="B196">
        <v>1211583600</v>
      </c>
      <c r="C196">
        <v>2.9262E-2</v>
      </c>
      <c r="D196">
        <v>2.6315999999999999E-2</v>
      </c>
      <c r="E196">
        <v>3.3550000000000003E-2</v>
      </c>
      <c r="F196">
        <v>2.9253999999999999E-2</v>
      </c>
    </row>
    <row r="197" spans="1:6" x14ac:dyDescent="0.25">
      <c r="A197" t="s">
        <v>206</v>
      </c>
      <c r="B197">
        <v>1212188400</v>
      </c>
      <c r="C197">
        <v>2.9699E-2</v>
      </c>
      <c r="D197">
        <v>2.6366000000000001E-2</v>
      </c>
      <c r="E197">
        <v>3.2899999999999999E-2</v>
      </c>
      <c r="F197">
        <v>2.9238E-2</v>
      </c>
    </row>
    <row r="198" spans="1:6" x14ac:dyDescent="0.25">
      <c r="A198" t="s">
        <v>207</v>
      </c>
      <c r="B198">
        <v>1212793200</v>
      </c>
      <c r="C198">
        <v>3.1698999999999998E-2</v>
      </c>
      <c r="D198">
        <v>2.6446000000000001E-2</v>
      </c>
      <c r="E198">
        <v>3.2687000000000001E-2</v>
      </c>
      <c r="F198">
        <v>3.0612E-2</v>
      </c>
    </row>
    <row r="199" spans="1:6" x14ac:dyDescent="0.25">
      <c r="A199" t="s">
        <v>208</v>
      </c>
      <c r="B199">
        <v>1213398000</v>
      </c>
      <c r="C199">
        <v>2.8878999999999998E-2</v>
      </c>
      <c r="D199">
        <v>2.6481999999999999E-2</v>
      </c>
      <c r="E199">
        <v>3.2079000000000003E-2</v>
      </c>
      <c r="F199">
        <v>2.9992999999999999E-2</v>
      </c>
    </row>
    <row r="200" spans="1:6" x14ac:dyDescent="0.25">
      <c r="A200" t="s">
        <v>209</v>
      </c>
      <c r="B200">
        <v>1214002800</v>
      </c>
      <c r="C200">
        <v>2.7980000000000001E-2</v>
      </c>
      <c r="D200">
        <v>2.6502999999999999E-2</v>
      </c>
      <c r="E200">
        <v>3.1379999999999998E-2</v>
      </c>
      <c r="F200">
        <v>2.8406000000000001E-2</v>
      </c>
    </row>
    <row r="201" spans="1:6" x14ac:dyDescent="0.25">
      <c r="A201" t="s">
        <v>210</v>
      </c>
      <c r="B201">
        <v>1214607600</v>
      </c>
      <c r="C201">
        <v>2.9656999999999999E-2</v>
      </c>
      <c r="D201">
        <v>2.6549E-2</v>
      </c>
      <c r="E201">
        <v>3.1078000000000001E-2</v>
      </c>
      <c r="F201">
        <v>2.9017999999999999E-2</v>
      </c>
    </row>
    <row r="202" spans="1:6" x14ac:dyDescent="0.25">
      <c r="A202" t="s">
        <v>211</v>
      </c>
      <c r="B202">
        <v>1215212400</v>
      </c>
      <c r="C202">
        <v>3.0964999999999999E-2</v>
      </c>
      <c r="D202">
        <v>2.6616000000000001E-2</v>
      </c>
      <c r="E202">
        <v>3.1067999999999998E-2</v>
      </c>
      <c r="F202">
        <v>3.0615E-2</v>
      </c>
    </row>
    <row r="203" spans="1:6" x14ac:dyDescent="0.25">
      <c r="A203" t="s">
        <v>212</v>
      </c>
      <c r="B203">
        <v>1215817200</v>
      </c>
      <c r="C203">
        <v>6.8279999999999999E-3</v>
      </c>
      <c r="D203">
        <v>2.631E-2</v>
      </c>
      <c r="E203">
        <v>2.716E-2</v>
      </c>
      <c r="F203">
        <v>1.6657999999999999E-2</v>
      </c>
    </row>
    <row r="204" spans="1:6" x14ac:dyDescent="0.25">
      <c r="A204" t="s">
        <v>213</v>
      </c>
      <c r="B204">
        <v>1216422000</v>
      </c>
      <c r="C204">
        <v>1.317E-3</v>
      </c>
      <c r="D204">
        <v>2.5925E-2</v>
      </c>
      <c r="E204">
        <v>2.2998999999999999E-2</v>
      </c>
      <c r="F204">
        <v>7.6210000000000002E-3</v>
      </c>
    </row>
    <row r="205" spans="1:6" x14ac:dyDescent="0.25">
      <c r="A205" t="s">
        <v>214</v>
      </c>
      <c r="B205">
        <v>1217026800</v>
      </c>
      <c r="C205">
        <v>0</v>
      </c>
      <c r="D205">
        <v>2.5524999999999999E-2</v>
      </c>
      <c r="E205">
        <v>1.9303000000000001E-2</v>
      </c>
      <c r="F205">
        <v>3.2000000000000002E-3</v>
      </c>
    </row>
    <row r="206" spans="1:6" x14ac:dyDescent="0.25">
      <c r="A206" t="s">
        <v>215</v>
      </c>
      <c r="B206">
        <v>1217631600</v>
      </c>
      <c r="C206">
        <v>0</v>
      </c>
      <c r="D206">
        <v>2.5131000000000001E-2</v>
      </c>
      <c r="E206">
        <v>1.6202000000000001E-2</v>
      </c>
      <c r="F206">
        <v>1.3439999999999999E-3</v>
      </c>
    </row>
    <row r="207" spans="1:6" x14ac:dyDescent="0.25">
      <c r="A207" t="s">
        <v>216</v>
      </c>
      <c r="B207">
        <v>1218236400</v>
      </c>
      <c r="C207">
        <v>0</v>
      </c>
      <c r="D207">
        <v>2.4743999999999999E-2</v>
      </c>
      <c r="E207">
        <v>1.3598000000000001E-2</v>
      </c>
      <c r="F207">
        <v>5.6400000000000005E-4</v>
      </c>
    </row>
    <row r="208" spans="1:6" x14ac:dyDescent="0.25">
      <c r="A208" t="s">
        <v>217</v>
      </c>
      <c r="B208">
        <v>1218841200</v>
      </c>
      <c r="C208">
        <v>0</v>
      </c>
      <c r="D208">
        <v>2.4362999999999999E-2</v>
      </c>
      <c r="E208">
        <v>1.1413E-2</v>
      </c>
      <c r="F208">
        <v>2.3699999999999999E-4</v>
      </c>
    </row>
    <row r="209" spans="1:6" x14ac:dyDescent="0.25">
      <c r="A209" t="s">
        <v>218</v>
      </c>
      <c r="B209">
        <v>1219446000</v>
      </c>
      <c r="C209">
        <v>1.2329999999999999E-3</v>
      </c>
      <c r="D209">
        <v>2.4006E-2</v>
      </c>
      <c r="E209">
        <v>9.7900000000000001E-3</v>
      </c>
      <c r="F209">
        <v>1.0640000000000001E-3</v>
      </c>
    </row>
    <row r="210" spans="1:6" x14ac:dyDescent="0.25">
      <c r="A210" t="s">
        <v>219</v>
      </c>
      <c r="B210">
        <v>1220050800</v>
      </c>
      <c r="C210">
        <v>3.1664999999999999E-2</v>
      </c>
      <c r="D210">
        <v>2.4122000000000001E-2</v>
      </c>
      <c r="E210">
        <v>1.3316E-2</v>
      </c>
      <c r="F210">
        <v>1.9272999999999998E-2</v>
      </c>
    </row>
    <row r="211" spans="1:6" x14ac:dyDescent="0.25">
      <c r="A211" t="s">
        <v>220</v>
      </c>
      <c r="B211">
        <v>1220655600</v>
      </c>
      <c r="C211">
        <v>2.9281000000000001E-2</v>
      </c>
      <c r="D211">
        <v>2.4199999999999999E-2</v>
      </c>
      <c r="E211">
        <v>1.5885E-2</v>
      </c>
      <c r="F211">
        <v>2.5545000000000002E-2</v>
      </c>
    </row>
    <row r="212" spans="1:6" x14ac:dyDescent="0.25">
      <c r="A212" t="s">
        <v>221</v>
      </c>
      <c r="B212">
        <v>1221260400</v>
      </c>
      <c r="C212">
        <v>2.8393000000000002E-2</v>
      </c>
      <c r="D212">
        <v>2.4263E-2</v>
      </c>
      <c r="E212">
        <v>1.7881999999999999E-2</v>
      </c>
      <c r="F212">
        <v>2.7425999999999999E-2</v>
      </c>
    </row>
    <row r="213" spans="1:6" x14ac:dyDescent="0.25">
      <c r="A213" t="s">
        <v>222</v>
      </c>
      <c r="B213">
        <v>1221865200</v>
      </c>
      <c r="C213">
        <v>2.6313E-2</v>
      </c>
      <c r="D213">
        <v>2.4291E-2</v>
      </c>
      <c r="E213">
        <v>1.9088000000000001E-2</v>
      </c>
      <c r="F213">
        <v>2.4375000000000001E-2</v>
      </c>
    </row>
    <row r="214" spans="1:6" x14ac:dyDescent="0.25">
      <c r="A214" t="s">
        <v>223</v>
      </c>
      <c r="B214">
        <v>1222470000</v>
      </c>
      <c r="C214">
        <v>1.8979999999999999E-3</v>
      </c>
      <c r="D214">
        <v>2.3945999999999999E-2</v>
      </c>
      <c r="E214">
        <v>1.6317000000000002E-2</v>
      </c>
      <c r="F214">
        <v>1.12E-2</v>
      </c>
    </row>
    <row r="215" spans="1:6" x14ac:dyDescent="0.25">
      <c r="A215" t="s">
        <v>224</v>
      </c>
      <c r="B215">
        <v>1223074800</v>
      </c>
      <c r="C215">
        <v>1.9780000000000002E-3</v>
      </c>
      <c r="D215">
        <v>2.3607E-2</v>
      </c>
      <c r="E215">
        <v>1.4015E-2</v>
      </c>
      <c r="F215">
        <v>5.9069999999999999E-3</v>
      </c>
    </row>
    <row r="216" spans="1:6" x14ac:dyDescent="0.25">
      <c r="A216" t="s">
        <v>225</v>
      </c>
      <c r="B216">
        <v>1223679600</v>
      </c>
      <c r="C216">
        <v>1.9719999999999998E-3</v>
      </c>
      <c r="D216">
        <v>2.3272999999999999E-2</v>
      </c>
      <c r="E216">
        <v>1.2078999999999999E-2</v>
      </c>
      <c r="F216">
        <v>3.6240000000000001E-3</v>
      </c>
    </row>
    <row r="217" spans="1:6" x14ac:dyDescent="0.25">
      <c r="A217" t="s">
        <v>226</v>
      </c>
      <c r="B217">
        <v>1224284400</v>
      </c>
      <c r="C217">
        <v>2.1069999999999999E-3</v>
      </c>
      <c r="D217">
        <v>2.2946999999999999E-2</v>
      </c>
      <c r="E217">
        <v>1.0475999999999999E-2</v>
      </c>
      <c r="F217">
        <v>2.758E-3</v>
      </c>
    </row>
    <row r="218" spans="1:6" x14ac:dyDescent="0.25">
      <c r="A218" t="s">
        <v>227</v>
      </c>
      <c r="B218">
        <v>1224889200</v>
      </c>
      <c r="C218">
        <v>9.6599999999999995E-4</v>
      </c>
      <c r="D218">
        <v>2.2608E-2</v>
      </c>
      <c r="E218">
        <v>8.9449999999999998E-3</v>
      </c>
      <c r="F218">
        <v>1.681E-3</v>
      </c>
    </row>
    <row r="219" spans="1:6" x14ac:dyDescent="0.25">
      <c r="A219" t="s">
        <v>228</v>
      </c>
      <c r="B219">
        <v>1225494000</v>
      </c>
      <c r="C219">
        <v>1.1950000000000001E-3</v>
      </c>
      <c r="D219">
        <v>2.2277999999999999E-2</v>
      </c>
      <c r="E219">
        <v>7.7029999999999998E-3</v>
      </c>
      <c r="F219">
        <v>1.4649999999999999E-3</v>
      </c>
    </row>
    <row r="220" spans="1:6" x14ac:dyDescent="0.25">
      <c r="A220" t="s">
        <v>229</v>
      </c>
      <c r="B220">
        <v>1226102400</v>
      </c>
      <c r="C220">
        <v>2.8275000000000002E-2</v>
      </c>
      <c r="D220">
        <v>2.2369E-2</v>
      </c>
      <c r="E220">
        <v>1.1067E-2</v>
      </c>
      <c r="F220">
        <v>1.8058999999999999E-2</v>
      </c>
    </row>
    <row r="221" spans="1:6" x14ac:dyDescent="0.25">
      <c r="A221" t="s">
        <v>230</v>
      </c>
      <c r="B221">
        <v>1226707200</v>
      </c>
      <c r="C221">
        <v>3.3556999999999997E-2</v>
      </c>
      <c r="D221">
        <v>2.2539E-2</v>
      </c>
      <c r="E221">
        <v>1.4648E-2</v>
      </c>
      <c r="F221">
        <v>2.6827E-2</v>
      </c>
    </row>
    <row r="222" spans="1:6" x14ac:dyDescent="0.25">
      <c r="A222" t="s">
        <v>231</v>
      </c>
      <c r="B222">
        <v>1227312000</v>
      </c>
      <c r="C222">
        <v>3.5268000000000001E-2</v>
      </c>
      <c r="D222">
        <v>2.2733E-2</v>
      </c>
      <c r="E222">
        <v>1.7965999999999999E-2</v>
      </c>
      <c r="F222">
        <v>3.2150999999999999E-2</v>
      </c>
    </row>
    <row r="223" spans="1:6" x14ac:dyDescent="0.25">
      <c r="A223" t="s">
        <v>232</v>
      </c>
      <c r="B223">
        <v>1227916800</v>
      </c>
      <c r="C223">
        <v>3.6970999999999997E-2</v>
      </c>
      <c r="D223">
        <v>2.2950000000000002E-2</v>
      </c>
      <c r="E223">
        <v>2.1010999999999998E-2</v>
      </c>
      <c r="F223">
        <v>3.5145999999999997E-2</v>
      </c>
    </row>
    <row r="224" spans="1:6" x14ac:dyDescent="0.25">
      <c r="A224" t="s">
        <v>233</v>
      </c>
      <c r="B224">
        <v>1228521600</v>
      </c>
      <c r="C224">
        <v>3.8314000000000001E-2</v>
      </c>
      <c r="D224">
        <v>2.3185000000000001E-2</v>
      </c>
      <c r="E224">
        <v>2.3769999999999999E-2</v>
      </c>
      <c r="F224">
        <v>3.7028999999999999E-2</v>
      </c>
    </row>
    <row r="225" spans="1:6" x14ac:dyDescent="0.25">
      <c r="A225" t="s">
        <v>234</v>
      </c>
      <c r="B225">
        <v>1229126400</v>
      </c>
      <c r="C225">
        <v>3.5892E-2</v>
      </c>
      <c r="D225">
        <v>2.3377999999999999E-2</v>
      </c>
      <c r="E225">
        <v>2.5692E-2</v>
      </c>
      <c r="F225">
        <v>3.6318999999999997E-2</v>
      </c>
    </row>
    <row r="226" spans="1:6" x14ac:dyDescent="0.25">
      <c r="A226" t="s">
        <v>235</v>
      </c>
      <c r="B226">
        <v>1229731200</v>
      </c>
      <c r="C226">
        <v>3.4285000000000003E-2</v>
      </c>
      <c r="D226">
        <v>2.3543999999999999E-2</v>
      </c>
      <c r="E226">
        <v>2.7047000000000002E-2</v>
      </c>
      <c r="F226">
        <v>3.508E-2</v>
      </c>
    </row>
    <row r="227" spans="1:6" x14ac:dyDescent="0.25">
      <c r="A227" t="s">
        <v>236</v>
      </c>
      <c r="B227">
        <v>1230336000</v>
      </c>
      <c r="C227">
        <v>3.5532000000000001E-2</v>
      </c>
      <c r="D227">
        <v>2.3726000000000001E-2</v>
      </c>
      <c r="E227">
        <v>2.8392000000000001E-2</v>
      </c>
      <c r="F227">
        <v>3.5393000000000001E-2</v>
      </c>
    </row>
    <row r="228" spans="1:6" x14ac:dyDescent="0.25">
      <c r="A228" t="s">
        <v>237</v>
      </c>
      <c r="B228">
        <v>1230940800</v>
      </c>
      <c r="C228">
        <v>2.6963000000000001E-2</v>
      </c>
      <c r="D228">
        <v>2.3774E-2</v>
      </c>
      <c r="E228">
        <v>2.8129000000000001E-2</v>
      </c>
      <c r="F228">
        <v>3.0197000000000002E-2</v>
      </c>
    </row>
    <row r="229" spans="1:6" x14ac:dyDescent="0.25">
      <c r="A229" t="s">
        <v>238</v>
      </c>
      <c r="B229">
        <v>1231545600</v>
      </c>
      <c r="C229">
        <v>2.9496999999999999E-2</v>
      </c>
      <c r="D229">
        <v>2.3861E-2</v>
      </c>
      <c r="E229">
        <v>2.8381E-2</v>
      </c>
      <c r="F229">
        <v>3.0601E-2</v>
      </c>
    </row>
    <row r="230" spans="1:6" x14ac:dyDescent="0.25">
      <c r="A230" t="s">
        <v>239</v>
      </c>
      <c r="B230">
        <v>1232150400</v>
      </c>
      <c r="C230">
        <v>3.3995999999999998E-2</v>
      </c>
      <c r="D230">
        <v>2.4015000000000002E-2</v>
      </c>
      <c r="E230">
        <v>2.9249000000000001E-2</v>
      </c>
      <c r="F230">
        <v>3.2348000000000002E-2</v>
      </c>
    </row>
    <row r="231" spans="1:6" x14ac:dyDescent="0.25">
      <c r="A231" t="s">
        <v>240</v>
      </c>
      <c r="B231">
        <v>1232755200</v>
      </c>
      <c r="C231">
        <v>3.9815000000000003E-2</v>
      </c>
      <c r="D231">
        <v>2.4254999999999999E-2</v>
      </c>
      <c r="E231">
        <v>3.0915999999999999E-2</v>
      </c>
      <c r="F231">
        <v>3.6525000000000002E-2</v>
      </c>
    </row>
    <row r="232" spans="1:6" x14ac:dyDescent="0.25">
      <c r="A232" t="s">
        <v>241</v>
      </c>
      <c r="B232">
        <v>1233360000</v>
      </c>
      <c r="C232">
        <v>3.9955999999999998E-2</v>
      </c>
      <c r="D232">
        <v>2.4493999999999998E-2</v>
      </c>
      <c r="E232">
        <v>3.2337999999999999E-2</v>
      </c>
      <c r="F232">
        <v>3.8399000000000003E-2</v>
      </c>
    </row>
    <row r="233" spans="1:6" x14ac:dyDescent="0.25">
      <c r="A233" t="s">
        <v>242</v>
      </c>
      <c r="B233">
        <v>1233964800</v>
      </c>
      <c r="C233">
        <v>2.3133000000000001E-2</v>
      </c>
      <c r="D233">
        <v>2.4472000000000001E-2</v>
      </c>
      <c r="E233">
        <v>3.0862000000000001E-2</v>
      </c>
      <c r="F233">
        <v>2.9978000000000001E-2</v>
      </c>
    </row>
    <row r="234" spans="1:6" x14ac:dyDescent="0.25">
      <c r="A234" t="s">
        <v>243</v>
      </c>
      <c r="B234">
        <v>1234569600</v>
      </c>
      <c r="C234">
        <v>3.3507000000000002E-2</v>
      </c>
      <c r="D234">
        <v>2.4608999999999999E-2</v>
      </c>
      <c r="E234">
        <v>3.1261999999999998E-2</v>
      </c>
      <c r="F234">
        <v>3.1953000000000002E-2</v>
      </c>
    </row>
    <row r="235" spans="1:6" x14ac:dyDescent="0.25">
      <c r="A235" t="s">
        <v>244</v>
      </c>
      <c r="B235">
        <v>1235174400</v>
      </c>
      <c r="C235">
        <v>2.8372999999999999E-2</v>
      </c>
      <c r="D235">
        <v>2.4664999999999999E-2</v>
      </c>
      <c r="E235">
        <v>3.0811999999999999E-2</v>
      </c>
      <c r="F235">
        <v>3.0445E-2</v>
      </c>
    </row>
    <row r="236" spans="1:6" x14ac:dyDescent="0.25">
      <c r="A236" t="s">
        <v>245</v>
      </c>
      <c r="B236">
        <v>1235779200</v>
      </c>
      <c r="C236">
        <v>1.6001000000000001E-2</v>
      </c>
      <c r="D236">
        <v>2.453E-2</v>
      </c>
      <c r="E236">
        <v>2.8313000000000001E-2</v>
      </c>
      <c r="F236">
        <v>2.0128E-2</v>
      </c>
    </row>
    <row r="237" spans="1:6" x14ac:dyDescent="0.25">
      <c r="A237" t="s">
        <v>246</v>
      </c>
      <c r="B237">
        <v>1236384000</v>
      </c>
      <c r="C237">
        <v>1.3829999999999999E-3</v>
      </c>
      <c r="D237">
        <v>2.4173E-2</v>
      </c>
      <c r="E237">
        <v>2.3987999999999999E-2</v>
      </c>
      <c r="F237">
        <v>9.306E-3</v>
      </c>
    </row>
    <row r="238" spans="1:6" x14ac:dyDescent="0.25">
      <c r="A238" t="s">
        <v>247</v>
      </c>
      <c r="B238">
        <v>1236985200</v>
      </c>
      <c r="C238">
        <v>5.9599999999999996E-4</v>
      </c>
      <c r="D238">
        <v>2.3812E-2</v>
      </c>
      <c r="E238">
        <v>2.0256E-2</v>
      </c>
      <c r="F238">
        <v>4.3889999999999997E-3</v>
      </c>
    </row>
    <row r="239" spans="1:6" x14ac:dyDescent="0.25">
      <c r="A239" t="s">
        <v>248</v>
      </c>
      <c r="B239">
        <v>1237590000</v>
      </c>
      <c r="C239">
        <v>4.4900000000000001E-3</v>
      </c>
      <c r="D239">
        <v>2.3512999999999999E-2</v>
      </c>
      <c r="E239">
        <v>1.7713E-2</v>
      </c>
      <c r="F239">
        <v>4.2969999999999996E-3</v>
      </c>
    </row>
    <row r="240" spans="1:6" x14ac:dyDescent="0.25">
      <c r="A240" t="s">
        <v>249</v>
      </c>
      <c r="B240">
        <v>1238194800</v>
      </c>
      <c r="C240">
        <v>1.8100000000000001E-4</v>
      </c>
      <c r="D240">
        <v>2.3154000000000001E-2</v>
      </c>
      <c r="E240">
        <v>1.4893999999999999E-2</v>
      </c>
      <c r="F240">
        <v>1.877E-3</v>
      </c>
    </row>
    <row r="241" spans="1:6" x14ac:dyDescent="0.25">
      <c r="A241" t="s">
        <v>250</v>
      </c>
      <c r="B241">
        <v>1238799600</v>
      </c>
      <c r="C241">
        <v>1.763E-3</v>
      </c>
      <c r="D241">
        <v>2.2824000000000001E-2</v>
      </c>
      <c r="E241">
        <v>1.2788000000000001E-2</v>
      </c>
      <c r="F241">
        <v>1.9059999999999999E-3</v>
      </c>
    </row>
    <row r="242" spans="1:6" x14ac:dyDescent="0.25">
      <c r="A242" t="s">
        <v>251</v>
      </c>
      <c r="B242">
        <v>1239404400</v>
      </c>
      <c r="C242">
        <v>4.9849999999999998E-3</v>
      </c>
      <c r="D242">
        <v>2.2549E-2</v>
      </c>
      <c r="E242">
        <v>1.157E-2</v>
      </c>
      <c r="F242">
        <v>4.4180000000000001E-3</v>
      </c>
    </row>
    <row r="243" spans="1:6" x14ac:dyDescent="0.25">
      <c r="A243" t="s">
        <v>252</v>
      </c>
      <c r="B243">
        <v>1240009200</v>
      </c>
      <c r="C243">
        <v>1.0609E-2</v>
      </c>
      <c r="D243">
        <v>2.2363999999999998E-2</v>
      </c>
      <c r="E243">
        <v>1.1361E-2</v>
      </c>
      <c r="F243">
        <v>7.1980000000000004E-3</v>
      </c>
    </row>
    <row r="244" spans="1:6" x14ac:dyDescent="0.25">
      <c r="A244" t="s">
        <v>253</v>
      </c>
      <c r="B244">
        <v>1240614000</v>
      </c>
      <c r="C244">
        <v>5.3940000000000004E-3</v>
      </c>
      <c r="D244">
        <v>2.2100999999999999E-2</v>
      </c>
      <c r="E244">
        <v>1.0392E-2</v>
      </c>
      <c r="F244">
        <v>6.025E-3</v>
      </c>
    </row>
    <row r="245" spans="1:6" x14ac:dyDescent="0.25">
      <c r="A245" t="s">
        <v>254</v>
      </c>
      <c r="B245">
        <v>1241218800</v>
      </c>
      <c r="C245">
        <v>1.0113E-2</v>
      </c>
      <c r="D245">
        <v>2.1916000000000001E-2</v>
      </c>
      <c r="E245">
        <v>1.0362E-2</v>
      </c>
      <c r="F245">
        <v>8.7510000000000001E-3</v>
      </c>
    </row>
    <row r="246" spans="1:6" x14ac:dyDescent="0.25">
      <c r="A246" t="s">
        <v>255</v>
      </c>
      <c r="B246">
        <v>1241823600</v>
      </c>
      <c r="C246">
        <v>6.9040000000000004E-3</v>
      </c>
      <c r="D246">
        <v>2.1683999999999998E-2</v>
      </c>
      <c r="E246">
        <v>9.7929999999999996E-3</v>
      </c>
      <c r="F246">
        <v>7.5079999999999999E-3</v>
      </c>
    </row>
    <row r="247" spans="1:6" x14ac:dyDescent="0.25">
      <c r="A247" t="s">
        <v>256</v>
      </c>
      <c r="B247">
        <v>1242428400</v>
      </c>
      <c r="C247">
        <v>6.6239999999999997E-3</v>
      </c>
      <c r="D247">
        <v>2.1451999999999999E-2</v>
      </c>
      <c r="E247">
        <v>9.2759999999999995E-3</v>
      </c>
      <c r="F247">
        <v>6.9439999999999997E-3</v>
      </c>
    </row>
    <row r="248" spans="1:6" x14ac:dyDescent="0.25">
      <c r="A248" t="s">
        <v>257</v>
      </c>
      <c r="B248">
        <v>1243033200</v>
      </c>
      <c r="C248">
        <v>2.6020000000000001E-3</v>
      </c>
      <c r="D248">
        <v>2.1160999999999999E-2</v>
      </c>
      <c r="E248">
        <v>8.1980000000000004E-3</v>
      </c>
      <c r="F248">
        <v>4.3610000000000003E-3</v>
      </c>
    </row>
    <row r="249" spans="1:6" x14ac:dyDescent="0.25">
      <c r="A249" t="s">
        <v>258</v>
      </c>
      <c r="B249">
        <v>1243638000</v>
      </c>
      <c r="C249">
        <v>1.841E-3</v>
      </c>
      <c r="D249">
        <v>2.0863E-2</v>
      </c>
      <c r="E249">
        <v>7.1739999999999998E-3</v>
      </c>
      <c r="F249">
        <v>2.862E-3</v>
      </c>
    </row>
    <row r="250" spans="1:6" x14ac:dyDescent="0.25">
      <c r="A250" t="s">
        <v>259</v>
      </c>
      <c r="B250">
        <v>1244242800</v>
      </c>
      <c r="C250">
        <v>2.5609999999999999E-3</v>
      </c>
      <c r="D250">
        <v>2.0580999999999999E-2</v>
      </c>
      <c r="E250">
        <v>6.4380000000000001E-3</v>
      </c>
      <c r="F250">
        <v>2.8110000000000001E-3</v>
      </c>
    </row>
    <row r="251" spans="1:6" x14ac:dyDescent="0.25">
      <c r="A251" t="s">
        <v>260</v>
      </c>
      <c r="B251">
        <v>1244847600</v>
      </c>
      <c r="C251">
        <v>6.0759999999999998E-3</v>
      </c>
      <c r="D251">
        <v>2.0357E-2</v>
      </c>
      <c r="E251">
        <v>6.4089999999999998E-3</v>
      </c>
      <c r="F251">
        <v>5.3270000000000001E-3</v>
      </c>
    </row>
    <row r="252" spans="1:6" x14ac:dyDescent="0.25">
      <c r="A252" t="s">
        <v>261</v>
      </c>
      <c r="B252">
        <v>1245452400</v>
      </c>
      <c r="C252">
        <v>2.0927000000000001E-2</v>
      </c>
      <c r="D252">
        <v>2.0364E-2</v>
      </c>
      <c r="E252">
        <v>8.7299999999999999E-3</v>
      </c>
      <c r="F252">
        <v>1.4388E-2</v>
      </c>
    </row>
    <row r="253" spans="1:6" x14ac:dyDescent="0.25">
      <c r="A253" t="s">
        <v>262</v>
      </c>
      <c r="B253">
        <v>1246057200</v>
      </c>
      <c r="C253">
        <v>1.6257000000000001E-2</v>
      </c>
      <c r="D253">
        <v>2.0299999999999999E-2</v>
      </c>
      <c r="E253">
        <v>9.9299999999999996E-3</v>
      </c>
      <c r="F253">
        <v>1.5459000000000001E-2</v>
      </c>
    </row>
    <row r="254" spans="1:6" x14ac:dyDescent="0.25">
      <c r="A254" t="s">
        <v>263</v>
      </c>
      <c r="B254">
        <v>1246662000</v>
      </c>
      <c r="C254">
        <v>1.9858000000000001E-2</v>
      </c>
      <c r="D254">
        <v>2.0291E-2</v>
      </c>
      <c r="E254">
        <v>1.1518E-2</v>
      </c>
      <c r="F254">
        <v>1.8061000000000001E-2</v>
      </c>
    </row>
    <row r="255" spans="1:6" x14ac:dyDescent="0.25">
      <c r="A255" t="s">
        <v>264</v>
      </c>
      <c r="B255">
        <v>1247266800</v>
      </c>
      <c r="C255">
        <v>1.175E-2</v>
      </c>
      <c r="D255">
        <v>2.0159E-2</v>
      </c>
      <c r="E255">
        <v>1.1493E-2</v>
      </c>
      <c r="F255">
        <v>1.3409000000000001E-2</v>
      </c>
    </row>
    <row r="256" spans="1:6" x14ac:dyDescent="0.25">
      <c r="A256" t="s">
        <v>265</v>
      </c>
      <c r="B256">
        <v>1247871600</v>
      </c>
      <c r="C256">
        <v>1.436E-3</v>
      </c>
      <c r="D256">
        <v>1.9869999999999999E-2</v>
      </c>
      <c r="E256">
        <v>9.8790000000000006E-3</v>
      </c>
      <c r="F256">
        <v>6.5129999999999997E-3</v>
      </c>
    </row>
    <row r="257" spans="1:6" x14ac:dyDescent="0.25">
      <c r="A257" t="s">
        <v>266</v>
      </c>
      <c r="B257">
        <v>1248476400</v>
      </c>
      <c r="C257">
        <v>2.1689999999999999E-3</v>
      </c>
      <c r="D257">
        <v>1.9597E-2</v>
      </c>
      <c r="E257">
        <v>8.6400000000000001E-3</v>
      </c>
      <c r="F257">
        <v>4.0000000000000001E-3</v>
      </c>
    </row>
    <row r="258" spans="1:6" x14ac:dyDescent="0.25">
      <c r="A258" t="s">
        <v>267</v>
      </c>
      <c r="B258">
        <v>1249081200</v>
      </c>
      <c r="C258">
        <v>2.464E-3</v>
      </c>
      <c r="D258">
        <v>1.9332999999999999E-2</v>
      </c>
      <c r="E258">
        <v>7.6639999999999998E-3</v>
      </c>
      <c r="F258">
        <v>3.4550000000000002E-3</v>
      </c>
    </row>
    <row r="259" spans="1:6" x14ac:dyDescent="0.25">
      <c r="A259" t="s">
        <v>268</v>
      </c>
      <c r="B259">
        <v>1249686000</v>
      </c>
      <c r="C259">
        <v>1.5855000000000001E-2</v>
      </c>
      <c r="D259">
        <v>1.9276999999999999E-2</v>
      </c>
      <c r="E259">
        <v>8.8959999999999994E-3</v>
      </c>
      <c r="F259">
        <v>9.3769999999999999E-3</v>
      </c>
    </row>
    <row r="260" spans="1:6" x14ac:dyDescent="0.25">
      <c r="A260" t="s">
        <v>269</v>
      </c>
      <c r="B260">
        <v>1250290800</v>
      </c>
      <c r="C260">
        <v>2.8861000000000001E-2</v>
      </c>
      <c r="D260">
        <v>1.9422999999999999E-2</v>
      </c>
      <c r="E260">
        <v>1.2054E-2</v>
      </c>
      <c r="F260">
        <v>1.9963000000000002E-2</v>
      </c>
    </row>
    <row r="261" spans="1:6" x14ac:dyDescent="0.25">
      <c r="A261" t="s">
        <v>270</v>
      </c>
      <c r="B261">
        <v>1250895600</v>
      </c>
      <c r="C261">
        <v>3.5076000000000003E-2</v>
      </c>
      <c r="D261">
        <v>1.9661999999999999E-2</v>
      </c>
      <c r="E261">
        <v>1.5717999999999999E-2</v>
      </c>
      <c r="F261">
        <v>2.8478E-2</v>
      </c>
    </row>
    <row r="262" spans="1:6" x14ac:dyDescent="0.25">
      <c r="A262" t="s">
        <v>271</v>
      </c>
      <c r="B262">
        <v>1251500400</v>
      </c>
      <c r="C262">
        <v>2.8088999999999999E-2</v>
      </c>
      <c r="D262">
        <v>1.9789999999999999E-2</v>
      </c>
      <c r="E262">
        <v>1.7721000000000001E-2</v>
      </c>
      <c r="F262">
        <v>2.8868999999999999E-2</v>
      </c>
    </row>
    <row r="263" spans="1:6" x14ac:dyDescent="0.25">
      <c r="A263" t="s">
        <v>272</v>
      </c>
      <c r="B263">
        <v>1252105200</v>
      </c>
      <c r="C263">
        <v>4.2313999999999997E-2</v>
      </c>
      <c r="D263">
        <v>2.0133999999999999E-2</v>
      </c>
      <c r="E263">
        <v>2.1676999999999998E-2</v>
      </c>
      <c r="F263">
        <v>3.7192999999999997E-2</v>
      </c>
    </row>
    <row r="264" spans="1:6" x14ac:dyDescent="0.25">
      <c r="A264" t="s">
        <v>273</v>
      </c>
      <c r="B264">
        <v>1252710000</v>
      </c>
      <c r="C264">
        <v>4.5157999999999997E-2</v>
      </c>
      <c r="D264">
        <v>2.0517000000000001E-2</v>
      </c>
      <c r="E264">
        <v>2.5409999999999999E-2</v>
      </c>
      <c r="F264">
        <v>4.1589000000000001E-2</v>
      </c>
    </row>
    <row r="265" spans="1:6" x14ac:dyDescent="0.25">
      <c r="A265" t="s">
        <v>274</v>
      </c>
      <c r="B265">
        <v>1253314800</v>
      </c>
      <c r="C265">
        <v>1.3635E-2</v>
      </c>
      <c r="D265">
        <v>2.0409E-2</v>
      </c>
      <c r="E265">
        <v>2.3421000000000001E-2</v>
      </c>
      <c r="F265">
        <v>2.3838999999999999E-2</v>
      </c>
    </row>
    <row r="266" spans="1:6" x14ac:dyDescent="0.25">
      <c r="A266" t="s">
        <v>275</v>
      </c>
      <c r="B266">
        <v>1253919600</v>
      </c>
      <c r="C266">
        <v>1.2107E-2</v>
      </c>
      <c r="D266">
        <v>2.0281E-2</v>
      </c>
      <c r="E266">
        <v>2.1694000000000001E-2</v>
      </c>
      <c r="F266">
        <v>1.8880999999999998E-2</v>
      </c>
    </row>
    <row r="267" spans="1:6" x14ac:dyDescent="0.25">
      <c r="A267" t="s">
        <v>276</v>
      </c>
      <c r="B267">
        <v>1254524400</v>
      </c>
      <c r="C267">
        <v>3.6817999999999997E-2</v>
      </c>
      <c r="D267">
        <v>2.0532999999999999E-2</v>
      </c>
      <c r="E267">
        <v>2.4060000000000002E-2</v>
      </c>
      <c r="F267">
        <v>2.8469999999999999E-2</v>
      </c>
    </row>
    <row r="268" spans="1:6" x14ac:dyDescent="0.25">
      <c r="A268" t="s">
        <v>277</v>
      </c>
      <c r="B268">
        <v>1255129200</v>
      </c>
      <c r="C268">
        <v>2.0490000000000001E-2</v>
      </c>
      <c r="D268">
        <v>2.0531000000000001E-2</v>
      </c>
      <c r="E268">
        <v>2.3421000000000001E-2</v>
      </c>
      <c r="F268">
        <v>2.2957000000000002E-2</v>
      </c>
    </row>
    <row r="269" spans="1:6" x14ac:dyDescent="0.25">
      <c r="A269" t="s">
        <v>278</v>
      </c>
      <c r="B269">
        <v>1255734000</v>
      </c>
      <c r="C269">
        <v>1.2891E-2</v>
      </c>
      <c r="D269">
        <v>2.0412E-2</v>
      </c>
      <c r="E269">
        <v>2.1722999999999999E-2</v>
      </c>
      <c r="F269">
        <v>1.7144E-2</v>
      </c>
    </row>
    <row r="270" spans="1:6" x14ac:dyDescent="0.25">
      <c r="A270" t="s">
        <v>279</v>
      </c>
      <c r="B270">
        <v>1256338800</v>
      </c>
      <c r="C270">
        <v>9.5899999999999996E-3</v>
      </c>
      <c r="D270">
        <v>2.0244000000000002E-2</v>
      </c>
      <c r="E270">
        <v>1.9753E-2</v>
      </c>
      <c r="F270">
        <v>1.2519000000000001E-2</v>
      </c>
    </row>
    <row r="271" spans="1:6" x14ac:dyDescent="0.25">
      <c r="A271" t="s">
        <v>280</v>
      </c>
      <c r="B271">
        <v>1256943600</v>
      </c>
      <c r="C271">
        <v>8.3649999999999992E-3</v>
      </c>
      <c r="D271">
        <v>2.0060999999999999E-2</v>
      </c>
      <c r="E271">
        <v>1.7913999999999999E-2</v>
      </c>
      <c r="F271">
        <v>1.0034E-2</v>
      </c>
    </row>
    <row r="272" spans="1:6" x14ac:dyDescent="0.25">
      <c r="A272" t="s">
        <v>281</v>
      </c>
      <c r="B272">
        <v>1257552000</v>
      </c>
      <c r="C272">
        <v>8.0829999999999999E-3</v>
      </c>
      <c r="D272">
        <v>1.9873999999999999E-2</v>
      </c>
      <c r="E272">
        <v>1.6317999999999999E-2</v>
      </c>
      <c r="F272">
        <v>8.8470000000000007E-3</v>
      </c>
    </row>
    <row r="273" spans="1:6" x14ac:dyDescent="0.25">
      <c r="A273" t="s">
        <v>282</v>
      </c>
      <c r="B273">
        <v>1258156800</v>
      </c>
      <c r="C273">
        <v>6.3790000000000001E-3</v>
      </c>
      <c r="D273">
        <v>1.9665999999999999E-2</v>
      </c>
      <c r="E273">
        <v>1.4704E-2</v>
      </c>
      <c r="F273">
        <v>7.1809999999999999E-3</v>
      </c>
    </row>
    <row r="274" spans="1:6" x14ac:dyDescent="0.25">
      <c r="A274" t="s">
        <v>283</v>
      </c>
      <c r="B274">
        <v>1258761600</v>
      </c>
      <c r="C274">
        <v>7.574E-3</v>
      </c>
      <c r="D274">
        <v>1.9479E-2</v>
      </c>
      <c r="E274">
        <v>1.3554999999999999E-2</v>
      </c>
      <c r="F274">
        <v>7.4180000000000001E-3</v>
      </c>
    </row>
    <row r="275" spans="1:6" x14ac:dyDescent="0.25">
      <c r="A275" t="s">
        <v>284</v>
      </c>
      <c r="B275">
        <v>1259366400</v>
      </c>
      <c r="C275">
        <v>3.1570000000000001E-3</v>
      </c>
      <c r="D275">
        <v>1.9227000000000001E-2</v>
      </c>
      <c r="E275">
        <v>1.1878E-2</v>
      </c>
      <c r="F275">
        <v>4.8650000000000004E-3</v>
      </c>
    </row>
    <row r="276" spans="1:6" x14ac:dyDescent="0.25">
      <c r="A276" t="s">
        <v>285</v>
      </c>
      <c r="B276">
        <v>1259971200</v>
      </c>
      <c r="C276">
        <v>3.4949999999999998E-3</v>
      </c>
      <c r="D276">
        <v>1.8984000000000001E-2</v>
      </c>
      <c r="E276">
        <v>1.0538E-2</v>
      </c>
      <c r="F276">
        <v>4.2269999999999999E-3</v>
      </c>
    </row>
    <row r="277" spans="1:6" x14ac:dyDescent="0.25">
      <c r="A277" t="s">
        <v>286</v>
      </c>
      <c r="B277">
        <v>1260576000</v>
      </c>
      <c r="C277">
        <v>4.3610000000000003E-3</v>
      </c>
      <c r="D277">
        <v>1.8759000000000001E-2</v>
      </c>
      <c r="E277">
        <v>9.5449999999999997E-3</v>
      </c>
      <c r="F277">
        <v>4.346E-3</v>
      </c>
    </row>
    <row r="278" spans="1:6" x14ac:dyDescent="0.25">
      <c r="A278" t="s">
        <v>287</v>
      </c>
      <c r="B278">
        <v>1261180800</v>
      </c>
      <c r="C278">
        <v>6.0130000000000001E-3</v>
      </c>
      <c r="D278">
        <v>1.8561999999999999E-2</v>
      </c>
      <c r="E278">
        <v>8.9789999999999991E-3</v>
      </c>
      <c r="F278">
        <v>5.4029999999999998E-3</v>
      </c>
    </row>
    <row r="279" spans="1:6" x14ac:dyDescent="0.25">
      <c r="A279" t="s">
        <v>288</v>
      </c>
      <c r="B279">
        <v>1261785600</v>
      </c>
      <c r="C279">
        <v>8.685E-3</v>
      </c>
      <c r="D279">
        <v>1.8408999999999998E-2</v>
      </c>
      <c r="E279">
        <v>8.9230000000000004E-3</v>
      </c>
      <c r="F279">
        <v>7.2420000000000002E-3</v>
      </c>
    </row>
    <row r="280" spans="1:6" x14ac:dyDescent="0.25">
      <c r="A280" t="s">
        <v>289</v>
      </c>
      <c r="B280">
        <v>1262390400</v>
      </c>
      <c r="C280">
        <v>1.3065999999999999E-2</v>
      </c>
      <c r="D280">
        <v>1.8325999999999999E-2</v>
      </c>
      <c r="E280">
        <v>9.5940000000000001E-3</v>
      </c>
      <c r="F280">
        <v>1.0829999999999999E-2</v>
      </c>
    </row>
    <row r="281" spans="1:6" x14ac:dyDescent="0.25">
      <c r="A281" t="s">
        <v>290</v>
      </c>
      <c r="B281">
        <v>1262995200</v>
      </c>
      <c r="C281">
        <v>1.2108000000000001E-2</v>
      </c>
      <c r="D281">
        <v>1.8228999999999999E-2</v>
      </c>
      <c r="E281">
        <v>9.9860000000000001E-3</v>
      </c>
      <c r="F281">
        <v>1.1497E-2</v>
      </c>
    </row>
    <row r="282" spans="1:6" x14ac:dyDescent="0.25">
      <c r="A282" t="s">
        <v>291</v>
      </c>
      <c r="B282">
        <v>1263600000</v>
      </c>
      <c r="C282">
        <v>1.1872000000000001E-2</v>
      </c>
      <c r="D282">
        <v>1.813E-2</v>
      </c>
      <c r="E282">
        <v>1.0290000000000001E-2</v>
      </c>
      <c r="F282">
        <v>1.1847E-2</v>
      </c>
    </row>
    <row r="283" spans="1:6" x14ac:dyDescent="0.25">
      <c r="A283" t="s">
        <v>292</v>
      </c>
      <c r="B283">
        <v>1264204800</v>
      </c>
      <c r="C283">
        <v>7.2740000000000001E-3</v>
      </c>
      <c r="D283">
        <v>1.7961999999999999E-2</v>
      </c>
      <c r="E283">
        <v>9.7979999999999994E-3</v>
      </c>
      <c r="F283">
        <v>9.1500000000000001E-3</v>
      </c>
    </row>
    <row r="284" spans="1:6" x14ac:dyDescent="0.25">
      <c r="A284" t="s">
        <v>293</v>
      </c>
      <c r="B284">
        <v>1264809600</v>
      </c>
      <c r="C284">
        <v>6.3839999999999999E-3</v>
      </c>
      <c r="D284">
        <v>1.7783E-2</v>
      </c>
      <c r="E284">
        <v>9.2440000000000005E-3</v>
      </c>
      <c r="F284">
        <v>7.5199999999999998E-3</v>
      </c>
    </row>
    <row r="285" spans="1:6" x14ac:dyDescent="0.25">
      <c r="A285" t="s">
        <v>294</v>
      </c>
      <c r="B285">
        <v>1265414400</v>
      </c>
      <c r="C285">
        <v>1.2130000000000001E-3</v>
      </c>
      <c r="D285">
        <v>1.7527000000000001E-2</v>
      </c>
      <c r="E285">
        <v>7.9389999999999999E-3</v>
      </c>
      <c r="F285">
        <v>3.627E-3</v>
      </c>
    </row>
    <row r="286" spans="1:6" x14ac:dyDescent="0.25">
      <c r="A286" t="s">
        <v>295</v>
      </c>
      <c r="B286">
        <v>1266019200</v>
      </c>
      <c r="C286">
        <v>7.8539999999999999E-3</v>
      </c>
      <c r="D286">
        <v>1.7378000000000001E-2</v>
      </c>
      <c r="E286">
        <v>7.9740000000000002E-3</v>
      </c>
      <c r="F286">
        <v>7.0200000000000002E-3</v>
      </c>
    </row>
    <row r="287" spans="1:6" x14ac:dyDescent="0.25">
      <c r="A287" t="s">
        <v>296</v>
      </c>
      <c r="B287">
        <v>1266624000</v>
      </c>
      <c r="C287">
        <v>1.1202E-2</v>
      </c>
      <c r="D287">
        <v>1.7281999999999999E-2</v>
      </c>
      <c r="E287">
        <v>8.4829999999999992E-3</v>
      </c>
      <c r="F287">
        <v>9.4120000000000002E-3</v>
      </c>
    </row>
    <row r="288" spans="1:6" x14ac:dyDescent="0.25">
      <c r="A288" t="s">
        <v>297</v>
      </c>
      <c r="B288">
        <v>1267228800</v>
      </c>
      <c r="C288">
        <v>9.8340000000000007E-3</v>
      </c>
      <c r="D288">
        <v>1.7167000000000002E-2</v>
      </c>
      <c r="E288">
        <v>8.6709999999999999E-3</v>
      </c>
      <c r="F288">
        <v>9.2079999999999992E-3</v>
      </c>
    </row>
    <row r="289" spans="1:6" x14ac:dyDescent="0.25">
      <c r="A289" t="s">
        <v>298</v>
      </c>
      <c r="B289">
        <v>1267833600</v>
      </c>
      <c r="C289">
        <v>1.201E-2</v>
      </c>
      <c r="D289">
        <v>1.7086E-2</v>
      </c>
      <c r="E289">
        <v>9.2029999999999994E-3</v>
      </c>
      <c r="F289">
        <v>1.0866000000000001E-2</v>
      </c>
    </row>
    <row r="290" spans="1:6" x14ac:dyDescent="0.25">
      <c r="A290" t="s">
        <v>299</v>
      </c>
      <c r="B290">
        <v>1268434800</v>
      </c>
      <c r="C290">
        <v>1.2626999999999999E-2</v>
      </c>
      <c r="D290">
        <v>1.7017000000000001E-2</v>
      </c>
      <c r="E290">
        <v>9.7560000000000008E-3</v>
      </c>
      <c r="F290">
        <v>1.2118E-2</v>
      </c>
    </row>
    <row r="291" spans="1:6" x14ac:dyDescent="0.25">
      <c r="A291" t="s">
        <v>300</v>
      </c>
      <c r="B291">
        <v>1269039600</v>
      </c>
      <c r="C291">
        <v>1.7850999999999999E-2</v>
      </c>
      <c r="D291">
        <v>1.7028999999999999E-2</v>
      </c>
      <c r="E291">
        <v>1.1051E-2</v>
      </c>
      <c r="F291">
        <v>1.5535999999999999E-2</v>
      </c>
    </row>
    <row r="292" spans="1:6" x14ac:dyDescent="0.25">
      <c r="A292" t="s">
        <v>301</v>
      </c>
      <c r="B292">
        <v>1269644400</v>
      </c>
      <c r="C292">
        <v>2.1076000000000001E-2</v>
      </c>
      <c r="D292">
        <v>1.7090000000000001E-2</v>
      </c>
      <c r="E292">
        <v>1.2659E-2</v>
      </c>
      <c r="F292">
        <v>1.8932000000000001E-2</v>
      </c>
    </row>
    <row r="293" spans="1:6" x14ac:dyDescent="0.25">
      <c r="A293" t="s">
        <v>302</v>
      </c>
      <c r="B293">
        <v>1270249200</v>
      </c>
      <c r="C293">
        <v>2.0518999999999999E-2</v>
      </c>
      <c r="D293">
        <v>1.7141E-2</v>
      </c>
      <c r="E293">
        <v>1.3901E-2</v>
      </c>
      <c r="F293">
        <v>1.9696000000000002E-2</v>
      </c>
    </row>
    <row r="294" spans="1:6" x14ac:dyDescent="0.25">
      <c r="A294" t="s">
        <v>303</v>
      </c>
      <c r="B294">
        <v>1270854000</v>
      </c>
      <c r="C294">
        <v>1.6635E-2</v>
      </c>
      <c r="D294">
        <v>1.7132000000000001E-2</v>
      </c>
      <c r="E294">
        <v>1.4322E-2</v>
      </c>
      <c r="F294">
        <v>1.7793E-2</v>
      </c>
    </row>
    <row r="295" spans="1:6" x14ac:dyDescent="0.25">
      <c r="A295" t="s">
        <v>304</v>
      </c>
      <c r="B295">
        <v>1271458800</v>
      </c>
      <c r="C295">
        <v>1.7343999999999998E-2</v>
      </c>
      <c r="D295">
        <v>1.7134E-2</v>
      </c>
      <c r="E295">
        <v>1.4793000000000001E-2</v>
      </c>
      <c r="F295">
        <v>1.7448000000000002E-2</v>
      </c>
    </row>
    <row r="296" spans="1:6" x14ac:dyDescent="0.25">
      <c r="A296" t="s">
        <v>305</v>
      </c>
      <c r="B296">
        <v>1272063600</v>
      </c>
      <c r="C296">
        <v>1.7943000000000001E-2</v>
      </c>
      <c r="D296">
        <v>1.7146000000000002E-2</v>
      </c>
      <c r="E296">
        <v>1.5310000000000001E-2</v>
      </c>
      <c r="F296">
        <v>1.8093999999999999E-2</v>
      </c>
    </row>
    <row r="297" spans="1:6" x14ac:dyDescent="0.25">
      <c r="A297" t="s">
        <v>306</v>
      </c>
      <c r="B297">
        <v>1272668400</v>
      </c>
      <c r="C297">
        <v>1.5162E-2</v>
      </c>
      <c r="D297">
        <v>1.7114000000000001E-2</v>
      </c>
      <c r="E297">
        <v>1.5217E-2</v>
      </c>
      <c r="F297">
        <v>1.5273999999999999E-2</v>
      </c>
    </row>
    <row r="298" spans="1:6" x14ac:dyDescent="0.25">
      <c r="A298" t="s">
        <v>307</v>
      </c>
      <c r="B298">
        <v>1273273200</v>
      </c>
      <c r="C298">
        <v>0</v>
      </c>
      <c r="D298">
        <v>1.685E-2</v>
      </c>
      <c r="E298">
        <v>1.2772E-2</v>
      </c>
      <c r="F298">
        <v>6.4130000000000003E-3</v>
      </c>
    </row>
    <row r="299" spans="1:6" x14ac:dyDescent="0.25">
      <c r="A299" t="s">
        <v>308</v>
      </c>
      <c r="B299">
        <v>1273878000</v>
      </c>
      <c r="C299">
        <v>0</v>
      </c>
      <c r="D299">
        <v>1.6590000000000001E-2</v>
      </c>
      <c r="E299">
        <v>1.072E-2</v>
      </c>
      <c r="F299">
        <v>2.6930000000000001E-3</v>
      </c>
    </row>
    <row r="300" spans="1:6" x14ac:dyDescent="0.25">
      <c r="A300" t="s">
        <v>309</v>
      </c>
      <c r="B300">
        <v>1274482800</v>
      </c>
      <c r="C300">
        <v>0</v>
      </c>
      <c r="D300">
        <v>1.6334000000000001E-2</v>
      </c>
      <c r="E300">
        <v>8.9969999999999998E-3</v>
      </c>
      <c r="F300">
        <v>1.1310000000000001E-3</v>
      </c>
    </row>
    <row r="301" spans="1:6" x14ac:dyDescent="0.25">
      <c r="A301" t="s">
        <v>310</v>
      </c>
      <c r="B301">
        <v>1275087600</v>
      </c>
      <c r="C301">
        <v>0</v>
      </c>
      <c r="D301">
        <v>1.6081999999999999E-2</v>
      </c>
      <c r="E301">
        <v>7.5510000000000004E-3</v>
      </c>
      <c r="F301">
        <v>4.75E-4</v>
      </c>
    </row>
    <row r="302" spans="1:6" x14ac:dyDescent="0.25">
      <c r="A302" t="s">
        <v>311</v>
      </c>
      <c r="B302">
        <v>1275692400</v>
      </c>
      <c r="C302">
        <v>0</v>
      </c>
      <c r="D302">
        <v>1.5834999999999998E-2</v>
      </c>
      <c r="E302">
        <v>6.3379999999999999E-3</v>
      </c>
      <c r="F302">
        <v>1.9900000000000001E-4</v>
      </c>
    </row>
    <row r="303" spans="1:6" x14ac:dyDescent="0.25">
      <c r="A303" t="s">
        <v>312</v>
      </c>
      <c r="B303">
        <v>1276297200</v>
      </c>
      <c r="C303">
        <v>0</v>
      </c>
      <c r="D303">
        <v>1.559E-2</v>
      </c>
      <c r="E303">
        <v>5.3200000000000001E-3</v>
      </c>
      <c r="F303">
        <v>8.3999999999999995E-5</v>
      </c>
    </row>
    <row r="304" spans="1:6" x14ac:dyDescent="0.25">
      <c r="A304" t="s">
        <v>313</v>
      </c>
      <c r="B304">
        <v>1276902000</v>
      </c>
      <c r="C304">
        <v>0</v>
      </c>
      <c r="D304">
        <v>1.5350000000000001E-2</v>
      </c>
      <c r="E304">
        <v>4.4650000000000002E-3</v>
      </c>
      <c r="F304">
        <v>3.4999999999999997E-5</v>
      </c>
    </row>
    <row r="305" spans="1:6" x14ac:dyDescent="0.25">
      <c r="A305" t="s">
        <v>314</v>
      </c>
      <c r="B305">
        <v>1277506800</v>
      </c>
      <c r="C305">
        <v>0</v>
      </c>
      <c r="D305">
        <v>1.5113E-2</v>
      </c>
      <c r="E305">
        <v>3.7469999999999999E-3</v>
      </c>
      <c r="F305">
        <v>1.5E-5</v>
      </c>
    </row>
    <row r="306" spans="1:6" x14ac:dyDescent="0.25">
      <c r="A306" t="s">
        <v>315</v>
      </c>
      <c r="B306">
        <v>1278111600</v>
      </c>
      <c r="C306">
        <v>0</v>
      </c>
      <c r="D306">
        <v>1.4880000000000001E-2</v>
      </c>
      <c r="E306">
        <v>3.1449999999999998E-3</v>
      </c>
      <c r="F306">
        <v>6.0000000000000002E-6</v>
      </c>
    </row>
    <row r="307" spans="1:6" x14ac:dyDescent="0.25">
      <c r="A307" t="s">
        <v>316</v>
      </c>
      <c r="B307">
        <v>1278716400</v>
      </c>
      <c r="C307">
        <v>0</v>
      </c>
      <c r="D307">
        <v>1.4651000000000001E-2</v>
      </c>
      <c r="E307">
        <v>2.64E-3</v>
      </c>
      <c r="F307">
        <v>3.0000000000000001E-6</v>
      </c>
    </row>
    <row r="308" spans="1:6" x14ac:dyDescent="0.25">
      <c r="A308" t="s">
        <v>317</v>
      </c>
      <c r="B308">
        <v>1279321200</v>
      </c>
      <c r="C308">
        <v>0</v>
      </c>
      <c r="D308">
        <v>1.4425E-2</v>
      </c>
      <c r="E308">
        <v>2.2160000000000001E-3</v>
      </c>
      <c r="F308">
        <v>9.9999999999999995E-7</v>
      </c>
    </row>
    <row r="309" spans="1:6" x14ac:dyDescent="0.25">
      <c r="A309" t="s">
        <v>318</v>
      </c>
      <c r="B309">
        <v>1279926000</v>
      </c>
      <c r="C309">
        <v>0</v>
      </c>
      <c r="D309">
        <v>1.4203E-2</v>
      </c>
      <c r="E309">
        <v>1.8600000000000001E-3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1.3984E-2</v>
      </c>
      <c r="E310">
        <v>1.5610000000000001E-3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1.3768000000000001E-2</v>
      </c>
      <c r="E311">
        <v>1.31E-3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1.3556E-2</v>
      </c>
      <c r="E312">
        <v>1.1000000000000001E-3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1.3346999999999999E-2</v>
      </c>
      <c r="E313">
        <v>9.2299999999999999E-4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1.3141E-2</v>
      </c>
      <c r="E314">
        <v>7.7499999999999997E-4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1.2939000000000001E-2</v>
      </c>
      <c r="E315">
        <v>6.4999999999999997E-4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1.2739E-2</v>
      </c>
      <c r="E316">
        <v>5.4600000000000004E-4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1.2543E-2</v>
      </c>
      <c r="E317">
        <v>4.5800000000000002E-4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1.2349000000000001E-2</v>
      </c>
      <c r="E318">
        <v>3.8400000000000001E-4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1.2159E-2</v>
      </c>
      <c r="E319">
        <v>3.2299999999999999E-4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1.1972E-2</v>
      </c>
      <c r="E320">
        <v>2.7099999999999997E-4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1.1787000000000001E-2</v>
      </c>
      <c r="E321">
        <v>2.2699999999999999E-4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1.1605000000000001E-2</v>
      </c>
      <c r="E322">
        <v>1.9100000000000001E-4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1.1426E-2</v>
      </c>
      <c r="E323">
        <v>1.6000000000000001E-4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1.1249E-2</v>
      </c>
      <c r="E324">
        <v>1.34E-4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1.1076000000000001E-2</v>
      </c>
      <c r="E325">
        <v>1.13E-4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1.0905E-2</v>
      </c>
      <c r="E326">
        <v>9.5000000000000005E-5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1.0737E-2</v>
      </c>
      <c r="E327">
        <v>7.8999999999999996E-5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1.0571000000000001E-2</v>
      </c>
      <c r="E328">
        <v>6.7000000000000002E-5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1.0409E-2</v>
      </c>
      <c r="E329">
        <v>5.5999999999999999E-5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1.0248E-2</v>
      </c>
      <c r="E330">
        <v>4.6999999999999997E-5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1.009E-2</v>
      </c>
      <c r="E331">
        <v>3.8999999999999999E-5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9.9340000000000001E-3</v>
      </c>
      <c r="E332">
        <v>3.3000000000000003E-5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9.7809999999999998E-3</v>
      </c>
      <c r="E333">
        <v>2.8E-5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9.6299999999999997E-3</v>
      </c>
      <c r="E334">
        <v>2.3E-5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9.4820000000000008E-3</v>
      </c>
      <c r="E335">
        <v>2.0000000000000002E-5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9.3360000000000005E-3</v>
      </c>
      <c r="E336">
        <v>1.5999999999999999E-5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9.1920000000000005E-3</v>
      </c>
      <c r="E337">
        <v>1.4E-5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9.0500000000000008E-3</v>
      </c>
      <c r="E338">
        <v>1.2E-5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8.9110000000000005E-3</v>
      </c>
      <c r="E339">
        <v>1.0000000000000001E-5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8.7729999999999995E-3</v>
      </c>
      <c r="E340">
        <v>7.9999999999999996E-6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8.6379999999999998E-3</v>
      </c>
      <c r="E341">
        <v>6.9999999999999999E-6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8.5059999999999997E-3</v>
      </c>
      <c r="E342">
        <v>6.0000000000000002E-6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8.3750000000000005E-3</v>
      </c>
      <c r="E343">
        <v>5.0000000000000004E-6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8.2450000000000006E-3</v>
      </c>
      <c r="E344">
        <v>3.9999999999999998E-6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8.1180000000000002E-3</v>
      </c>
      <c r="E345">
        <v>3.0000000000000001E-6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7.9930000000000001E-3</v>
      </c>
      <c r="E346">
        <v>3.0000000000000001E-6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7.8700000000000003E-3</v>
      </c>
      <c r="E347">
        <v>1.9999999999999999E-6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7.7489999999999998E-3</v>
      </c>
      <c r="E348">
        <v>1.9999999999999999E-6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7.6290000000000004E-3</v>
      </c>
      <c r="E349">
        <v>1.9999999999999999E-6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7.5119999999999996E-3</v>
      </c>
      <c r="E350">
        <v>9.9999999999999995E-7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7.3959999999999998E-3</v>
      </c>
      <c r="E351">
        <v>9.9999999999999995E-7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7.2820000000000003E-3</v>
      </c>
      <c r="E352">
        <v>9.9999999999999995E-7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7.1700000000000002E-3</v>
      </c>
      <c r="E353">
        <v>9.9999999999999995E-7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7.0590000000000002E-3</v>
      </c>
      <c r="E354">
        <v>9.9999999999999995E-7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6.9499999999999996E-3</v>
      </c>
      <c r="E355">
        <v>9.9999999999999995E-7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6.8430000000000001E-3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6.7380000000000001E-3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6.6340000000000001E-3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6.5310000000000003E-3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6.4310000000000001E-3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6.332E-3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6.234E-3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0</v>
      </c>
      <c r="D363">
        <v>6.1380000000000002E-3</v>
      </c>
      <c r="E363">
        <v>0</v>
      </c>
      <c r="F363">
        <v>0</v>
      </c>
    </row>
    <row r="364" spans="1:6" x14ac:dyDescent="0.25">
      <c r="A364" t="s">
        <v>373</v>
      </c>
      <c r="B364">
        <v>1313190000</v>
      </c>
      <c r="C364">
        <v>0</v>
      </c>
      <c r="D364">
        <v>6.0429999999999998E-3</v>
      </c>
      <c r="E364">
        <v>0</v>
      </c>
      <c r="F364">
        <v>0</v>
      </c>
    </row>
    <row r="365" spans="1:6" x14ac:dyDescent="0.25">
      <c r="A365" t="s">
        <v>374</v>
      </c>
      <c r="B365">
        <v>1313794800</v>
      </c>
      <c r="C365">
        <v>0</v>
      </c>
      <c r="D365">
        <v>5.9500000000000004E-3</v>
      </c>
      <c r="E365">
        <v>0</v>
      </c>
      <c r="F365">
        <v>0</v>
      </c>
    </row>
    <row r="366" spans="1:6" x14ac:dyDescent="0.25">
      <c r="A366" t="s">
        <v>375</v>
      </c>
      <c r="B366">
        <v>1314399600</v>
      </c>
      <c r="C366">
        <v>0</v>
      </c>
      <c r="D366">
        <v>5.8580000000000004E-3</v>
      </c>
      <c r="E366">
        <v>0</v>
      </c>
      <c r="F366">
        <v>0</v>
      </c>
    </row>
    <row r="367" spans="1:6" x14ac:dyDescent="0.25">
      <c r="A367" t="s">
        <v>376</v>
      </c>
      <c r="B367">
        <v>1315004400</v>
      </c>
      <c r="C367">
        <v>9.9999999999999995E-7</v>
      </c>
      <c r="D367">
        <v>5.7679999999999997E-3</v>
      </c>
      <c r="E367">
        <v>0</v>
      </c>
      <c r="F367">
        <v>9.9999999999999995E-7</v>
      </c>
    </row>
    <row r="368" spans="1:6" x14ac:dyDescent="0.25">
      <c r="A368" t="s">
        <v>377</v>
      </c>
      <c r="B368">
        <v>1315609200</v>
      </c>
      <c r="C368">
        <v>0</v>
      </c>
      <c r="D368">
        <v>5.679E-3</v>
      </c>
      <c r="E368">
        <v>0</v>
      </c>
      <c r="F368">
        <v>9.9999999999999995E-7</v>
      </c>
    </row>
    <row r="369" spans="1:6" x14ac:dyDescent="0.25">
      <c r="A369" t="s">
        <v>378</v>
      </c>
      <c r="B369">
        <v>1316214000</v>
      </c>
      <c r="C369">
        <v>1.2999999999999999E-5</v>
      </c>
      <c r="D369">
        <v>5.5919999999999997E-3</v>
      </c>
      <c r="E369">
        <v>1.9999999999999999E-6</v>
      </c>
      <c r="F369">
        <v>9.0000000000000002E-6</v>
      </c>
    </row>
    <row r="370" spans="1:6" x14ac:dyDescent="0.25">
      <c r="A370" t="s">
        <v>379</v>
      </c>
      <c r="B370">
        <v>1316818800</v>
      </c>
      <c r="C370">
        <v>5.7000000000000003E-5</v>
      </c>
      <c r="D370">
        <v>5.5059999999999996E-3</v>
      </c>
      <c r="E370">
        <v>1.1E-5</v>
      </c>
      <c r="F370">
        <v>3.3000000000000003E-5</v>
      </c>
    </row>
    <row r="371" spans="1:6" x14ac:dyDescent="0.25">
      <c r="A371" t="s">
        <v>380</v>
      </c>
      <c r="B371">
        <v>1317423600</v>
      </c>
      <c r="C371">
        <v>5.1E-5</v>
      </c>
      <c r="D371">
        <v>5.4219999999999997E-3</v>
      </c>
      <c r="E371">
        <v>1.7E-5</v>
      </c>
      <c r="F371">
        <v>4.1E-5</v>
      </c>
    </row>
    <row r="372" spans="1:6" x14ac:dyDescent="0.25">
      <c r="A372" t="s">
        <v>381</v>
      </c>
      <c r="B372">
        <v>1318028400</v>
      </c>
      <c r="C372">
        <v>5.5000000000000002E-5</v>
      </c>
      <c r="D372">
        <v>5.3400000000000001E-3</v>
      </c>
      <c r="E372">
        <v>2.3E-5</v>
      </c>
      <c r="F372">
        <v>4.8000000000000001E-5</v>
      </c>
    </row>
    <row r="373" spans="1:6" x14ac:dyDescent="0.25">
      <c r="A373" t="s">
        <v>382</v>
      </c>
      <c r="B373">
        <v>1318633200</v>
      </c>
      <c r="C373">
        <v>1.9000000000000001E-5</v>
      </c>
      <c r="D373">
        <v>5.2579999999999997E-3</v>
      </c>
      <c r="E373">
        <v>2.1999999999999999E-5</v>
      </c>
      <c r="F373">
        <v>3.0000000000000001E-5</v>
      </c>
    </row>
    <row r="374" spans="1:6" x14ac:dyDescent="0.25">
      <c r="A374" t="s">
        <v>383</v>
      </c>
      <c r="B374">
        <v>1319238000</v>
      </c>
      <c r="C374">
        <v>3.79E-4</v>
      </c>
      <c r="D374">
        <v>5.182E-3</v>
      </c>
      <c r="E374">
        <v>8.2000000000000001E-5</v>
      </c>
      <c r="F374">
        <v>2.6800000000000001E-4</v>
      </c>
    </row>
    <row r="375" spans="1:6" x14ac:dyDescent="0.25">
      <c r="A375" t="s">
        <v>384</v>
      </c>
      <c r="B375">
        <v>1319842800</v>
      </c>
      <c r="C375">
        <v>2.0000000000000002E-5</v>
      </c>
      <c r="D375">
        <v>5.1029999999999999E-3</v>
      </c>
      <c r="E375">
        <v>7.2000000000000002E-5</v>
      </c>
      <c r="F375">
        <v>1.25E-4</v>
      </c>
    </row>
    <row r="376" spans="1:6" x14ac:dyDescent="0.25">
      <c r="A376" t="s">
        <v>385</v>
      </c>
      <c r="B376">
        <v>1320451200</v>
      </c>
      <c r="C376">
        <v>0</v>
      </c>
      <c r="D376">
        <v>5.0239999999999998E-3</v>
      </c>
      <c r="E376">
        <v>6.0000000000000002E-5</v>
      </c>
      <c r="F376">
        <v>5.1999999999999997E-5</v>
      </c>
    </row>
    <row r="377" spans="1:6" x14ac:dyDescent="0.25">
      <c r="A377" t="s">
        <v>386</v>
      </c>
      <c r="B377">
        <v>1321056000</v>
      </c>
      <c r="C377">
        <v>9.9999999999999995E-7</v>
      </c>
      <c r="D377">
        <v>4.9459999999999999E-3</v>
      </c>
      <c r="E377">
        <v>5.1E-5</v>
      </c>
      <c r="F377">
        <v>2.1999999999999999E-5</v>
      </c>
    </row>
    <row r="378" spans="1:6" x14ac:dyDescent="0.25">
      <c r="A378" t="s">
        <v>387</v>
      </c>
      <c r="B378">
        <v>1321660800</v>
      </c>
      <c r="C378">
        <v>3.0000000000000001E-6</v>
      </c>
      <c r="D378">
        <v>4.8700000000000002E-3</v>
      </c>
      <c r="E378">
        <v>4.3000000000000002E-5</v>
      </c>
      <c r="F378">
        <v>1.1E-5</v>
      </c>
    </row>
    <row r="379" spans="1:6" x14ac:dyDescent="0.25">
      <c r="A379" t="s">
        <v>388</v>
      </c>
      <c r="B379">
        <v>1322265600</v>
      </c>
      <c r="C379">
        <v>9.9999999999999995E-7</v>
      </c>
      <c r="D379">
        <v>4.7949999999999998E-3</v>
      </c>
      <c r="E379">
        <v>3.6000000000000001E-5</v>
      </c>
      <c r="F379">
        <v>5.0000000000000004E-6</v>
      </c>
    </row>
    <row r="380" spans="1:6" x14ac:dyDescent="0.25">
      <c r="A380" t="s">
        <v>389</v>
      </c>
      <c r="B380">
        <v>1322870400</v>
      </c>
      <c r="C380">
        <v>5.0000000000000004E-6</v>
      </c>
      <c r="D380">
        <v>4.7210000000000004E-3</v>
      </c>
      <c r="E380">
        <v>3.1000000000000001E-5</v>
      </c>
      <c r="F380">
        <v>5.0000000000000004E-6</v>
      </c>
    </row>
    <row r="381" spans="1:6" x14ac:dyDescent="0.25">
      <c r="A381" t="s">
        <v>390</v>
      </c>
      <c r="B381">
        <v>1323475200</v>
      </c>
      <c r="C381">
        <v>0</v>
      </c>
      <c r="D381">
        <v>4.6480000000000002E-3</v>
      </c>
      <c r="E381">
        <v>2.5999999999999998E-5</v>
      </c>
      <c r="F381">
        <v>1.9999999999999999E-6</v>
      </c>
    </row>
    <row r="382" spans="1:6" x14ac:dyDescent="0.25">
      <c r="A382" t="s">
        <v>391</v>
      </c>
      <c r="B382">
        <v>1324080000</v>
      </c>
      <c r="C382">
        <v>9.9999999999999995E-7</v>
      </c>
      <c r="D382">
        <v>4.5770000000000003E-3</v>
      </c>
      <c r="E382">
        <v>2.1999999999999999E-5</v>
      </c>
      <c r="F382">
        <v>9.9999999999999995E-7</v>
      </c>
    </row>
    <row r="383" spans="1:6" x14ac:dyDescent="0.25">
      <c r="A383" t="s">
        <v>392</v>
      </c>
      <c r="B383">
        <v>1324684800</v>
      </c>
      <c r="C383">
        <v>9.9999999999999995E-7</v>
      </c>
      <c r="D383">
        <v>4.5059999999999996E-3</v>
      </c>
      <c r="E383">
        <v>1.9000000000000001E-5</v>
      </c>
      <c r="F383">
        <v>9.9999999999999995E-7</v>
      </c>
    </row>
    <row r="384" spans="1:6" x14ac:dyDescent="0.25">
      <c r="A384" t="s">
        <v>393</v>
      </c>
      <c r="B384">
        <v>1325289600</v>
      </c>
      <c r="C384">
        <v>9.9999999999999995E-7</v>
      </c>
      <c r="D384">
        <v>4.437E-3</v>
      </c>
      <c r="E384">
        <v>1.5999999999999999E-5</v>
      </c>
      <c r="F384">
        <v>9.9999999999999995E-7</v>
      </c>
    </row>
    <row r="385" spans="1:6" x14ac:dyDescent="0.25">
      <c r="A385" t="s">
        <v>394</v>
      </c>
      <c r="B385">
        <v>1325894400</v>
      </c>
      <c r="C385">
        <v>9.9999999999999995E-7</v>
      </c>
      <c r="D385">
        <v>4.3680000000000004E-3</v>
      </c>
      <c r="E385">
        <v>1.2999999999999999E-5</v>
      </c>
      <c r="F385">
        <v>9.9999999999999995E-7</v>
      </c>
    </row>
    <row r="386" spans="1:6" x14ac:dyDescent="0.25">
      <c r="A386" t="s">
        <v>395</v>
      </c>
      <c r="B386">
        <v>1326499200</v>
      </c>
      <c r="C386">
        <v>9.9999999999999995E-7</v>
      </c>
      <c r="D386">
        <v>4.3010000000000001E-3</v>
      </c>
      <c r="E386">
        <v>1.1E-5</v>
      </c>
      <c r="F386">
        <v>9.9999999999999995E-7</v>
      </c>
    </row>
    <row r="387" spans="1:6" x14ac:dyDescent="0.25">
      <c r="A387" t="s">
        <v>396</v>
      </c>
      <c r="B387">
        <v>1327104000</v>
      </c>
      <c r="C387">
        <v>9.9999999999999995E-7</v>
      </c>
      <c r="D387">
        <v>4.2339999999999999E-3</v>
      </c>
      <c r="E387">
        <v>1.0000000000000001E-5</v>
      </c>
      <c r="F387">
        <v>9.9999999999999995E-7</v>
      </c>
    </row>
    <row r="388" spans="1:6" x14ac:dyDescent="0.25">
      <c r="A388" t="s">
        <v>397</v>
      </c>
      <c r="B388">
        <v>1327708800</v>
      </c>
      <c r="C388">
        <v>9.9999999999999995E-7</v>
      </c>
      <c r="D388">
        <v>4.169E-3</v>
      </c>
      <c r="E388">
        <v>7.9999999999999996E-6</v>
      </c>
      <c r="F388">
        <v>9.9999999999999995E-7</v>
      </c>
    </row>
    <row r="389" spans="1:6" x14ac:dyDescent="0.25">
      <c r="A389" t="s">
        <v>398</v>
      </c>
      <c r="B389">
        <v>1328313600</v>
      </c>
      <c r="C389">
        <v>1.9999999999999999E-6</v>
      </c>
      <c r="D389">
        <v>4.1050000000000001E-3</v>
      </c>
      <c r="E389">
        <v>6.9999999999999999E-6</v>
      </c>
      <c r="F389">
        <v>9.9999999999999995E-7</v>
      </c>
    </row>
    <row r="390" spans="1:6" x14ac:dyDescent="0.25">
      <c r="A390" t="s">
        <v>399</v>
      </c>
      <c r="B390">
        <v>1328918400</v>
      </c>
      <c r="C390">
        <v>9.9999999999999995E-7</v>
      </c>
      <c r="D390">
        <v>4.0419999999999996E-3</v>
      </c>
      <c r="E390">
        <v>6.0000000000000002E-6</v>
      </c>
      <c r="F390">
        <v>9.9999999999999995E-7</v>
      </c>
    </row>
    <row r="391" spans="1:6" x14ac:dyDescent="0.25">
      <c r="A391" t="s">
        <v>400</v>
      </c>
      <c r="B391">
        <v>1329523200</v>
      </c>
      <c r="C391">
        <v>9.0000000000000002E-6</v>
      </c>
      <c r="D391">
        <v>3.98E-3</v>
      </c>
      <c r="E391">
        <v>6.9999999999999999E-6</v>
      </c>
      <c r="F391">
        <v>6.0000000000000002E-6</v>
      </c>
    </row>
    <row r="392" spans="1:6" x14ac:dyDescent="0.25">
      <c r="A392" t="s">
        <v>401</v>
      </c>
      <c r="B392">
        <v>1330128000</v>
      </c>
      <c r="C392">
        <v>0</v>
      </c>
      <c r="D392">
        <v>3.9179999999999996E-3</v>
      </c>
      <c r="E392">
        <v>6.0000000000000002E-6</v>
      </c>
      <c r="F392">
        <v>3.0000000000000001E-6</v>
      </c>
    </row>
    <row r="393" spans="1:6" x14ac:dyDescent="0.25">
      <c r="A393" t="s">
        <v>402</v>
      </c>
      <c r="B393">
        <v>1330732800</v>
      </c>
      <c r="C393">
        <v>9.9999999999999995E-7</v>
      </c>
      <c r="D393">
        <v>3.8579999999999999E-3</v>
      </c>
      <c r="E393">
        <v>5.0000000000000004E-6</v>
      </c>
      <c r="F393">
        <v>9.9999999999999995E-7</v>
      </c>
    </row>
    <row r="394" spans="1:6" x14ac:dyDescent="0.25">
      <c r="A394" t="s">
        <v>403</v>
      </c>
      <c r="B394">
        <v>1331334000</v>
      </c>
      <c r="C394">
        <v>7.1000000000000005E-5</v>
      </c>
      <c r="D394">
        <v>3.8E-3</v>
      </c>
      <c r="E394">
        <v>1.5E-5</v>
      </c>
      <c r="F394">
        <v>4.1999999999999998E-5</v>
      </c>
    </row>
    <row r="395" spans="1:6" x14ac:dyDescent="0.25">
      <c r="A395" t="s">
        <v>404</v>
      </c>
      <c r="B395">
        <v>1331938800</v>
      </c>
      <c r="C395">
        <v>7.6900000000000004E-4</v>
      </c>
      <c r="D395">
        <v>3.7529999999999998E-3</v>
      </c>
      <c r="E395">
        <v>1.3799999999999999E-4</v>
      </c>
      <c r="F395">
        <v>5.0199999999999995E-4</v>
      </c>
    </row>
    <row r="396" spans="1:6" x14ac:dyDescent="0.25">
      <c r="A396" t="s">
        <v>405</v>
      </c>
      <c r="B396">
        <v>1332543600</v>
      </c>
      <c r="C396">
        <v>1.06E-3</v>
      </c>
      <c r="D396">
        <v>3.7109999999999999E-3</v>
      </c>
      <c r="E396">
        <v>2.8499999999999999E-4</v>
      </c>
      <c r="F396">
        <v>8.1300000000000003E-4</v>
      </c>
    </row>
    <row r="397" spans="1:6" x14ac:dyDescent="0.25">
      <c r="A397" t="s">
        <v>406</v>
      </c>
      <c r="B397">
        <v>1333148400</v>
      </c>
      <c r="C397">
        <v>6.3E-5</v>
      </c>
      <c r="D397">
        <v>3.6549999999999998E-3</v>
      </c>
      <c r="E397">
        <v>2.4800000000000001E-4</v>
      </c>
      <c r="F397">
        <v>3.6499999999999998E-4</v>
      </c>
    </row>
    <row r="398" spans="1:6" x14ac:dyDescent="0.25">
      <c r="A398" t="s">
        <v>407</v>
      </c>
      <c r="B398">
        <v>1333753200</v>
      </c>
      <c r="C398">
        <v>2.8E-5</v>
      </c>
      <c r="D398">
        <v>3.5990000000000002E-3</v>
      </c>
      <c r="E398">
        <v>2.13E-4</v>
      </c>
      <c r="F398">
        <v>1.7000000000000001E-4</v>
      </c>
    </row>
    <row r="399" spans="1:6" x14ac:dyDescent="0.25">
      <c r="A399" t="s">
        <v>408</v>
      </c>
      <c r="B399">
        <v>1334358000</v>
      </c>
      <c r="C399">
        <v>9.9999999999999995E-7</v>
      </c>
      <c r="D399">
        <v>3.5439999999999998E-3</v>
      </c>
      <c r="E399">
        <v>1.7899999999999999E-4</v>
      </c>
      <c r="F399">
        <v>7.2000000000000002E-5</v>
      </c>
    </row>
    <row r="400" spans="1:6" x14ac:dyDescent="0.25">
      <c r="A400" t="s">
        <v>409</v>
      </c>
      <c r="B400">
        <v>1334962800</v>
      </c>
      <c r="C400">
        <v>1.9999999999999999E-6</v>
      </c>
      <c r="D400">
        <v>3.4889999999999999E-3</v>
      </c>
      <c r="E400">
        <v>1.5100000000000001E-4</v>
      </c>
      <c r="F400">
        <v>3.1999999999999999E-5</v>
      </c>
    </row>
    <row r="401" spans="1:6" x14ac:dyDescent="0.25">
      <c r="A401" t="s">
        <v>410</v>
      </c>
      <c r="B401">
        <v>1335567600</v>
      </c>
      <c r="C401">
        <v>1.9999999999999999E-6</v>
      </c>
      <c r="D401">
        <v>3.4350000000000001E-3</v>
      </c>
      <c r="E401">
        <v>1.27E-4</v>
      </c>
      <c r="F401">
        <v>1.5E-5</v>
      </c>
    </row>
    <row r="402" spans="1:6" x14ac:dyDescent="0.25">
      <c r="A402" t="s">
        <v>411</v>
      </c>
      <c r="B402">
        <v>1336172400</v>
      </c>
      <c r="C402">
        <v>1.2E-5</v>
      </c>
      <c r="D402">
        <v>3.3830000000000002E-3</v>
      </c>
      <c r="E402">
        <v>1.08E-4</v>
      </c>
      <c r="F402">
        <v>1.4E-5</v>
      </c>
    </row>
    <row r="403" spans="1:6" x14ac:dyDescent="0.25">
      <c r="A403" t="s">
        <v>412</v>
      </c>
      <c r="B403">
        <v>1336777200</v>
      </c>
      <c r="C403">
        <v>9.6000000000000002E-5</v>
      </c>
      <c r="D403">
        <v>3.3319999999999999E-3</v>
      </c>
      <c r="E403">
        <v>1.06E-4</v>
      </c>
      <c r="F403">
        <v>5.5999999999999999E-5</v>
      </c>
    </row>
    <row r="404" spans="1:6" x14ac:dyDescent="0.25">
      <c r="A404" t="s">
        <v>413</v>
      </c>
      <c r="B404">
        <v>1337382000</v>
      </c>
      <c r="C404">
        <v>5.0000000000000002E-5</v>
      </c>
      <c r="D404">
        <v>3.2810000000000001E-3</v>
      </c>
      <c r="E404">
        <v>9.7E-5</v>
      </c>
      <c r="F404">
        <v>6.2000000000000003E-5</v>
      </c>
    </row>
    <row r="405" spans="1:6" x14ac:dyDescent="0.25">
      <c r="A405" t="s">
        <v>414</v>
      </c>
      <c r="B405">
        <v>1337986800</v>
      </c>
      <c r="C405">
        <v>1.5100000000000001E-4</v>
      </c>
      <c r="D405">
        <v>3.2330000000000002E-3</v>
      </c>
      <c r="E405">
        <v>1.07E-4</v>
      </c>
      <c r="F405">
        <v>1.3300000000000001E-4</v>
      </c>
    </row>
    <row r="406" spans="1:6" x14ac:dyDescent="0.25">
      <c r="A406" t="s">
        <v>415</v>
      </c>
      <c r="B406">
        <v>1338591600</v>
      </c>
      <c r="C406">
        <v>3.9399999999999998E-4</v>
      </c>
      <c r="D406">
        <v>3.189E-3</v>
      </c>
      <c r="E406">
        <v>1.5200000000000001E-4</v>
      </c>
      <c r="F406">
        <v>2.7300000000000002E-4</v>
      </c>
    </row>
    <row r="407" spans="1:6" x14ac:dyDescent="0.25">
      <c r="A407" t="s">
        <v>416</v>
      </c>
      <c r="B407">
        <v>1339196400</v>
      </c>
      <c r="C407">
        <v>3.6299999999999999E-4</v>
      </c>
      <c r="D407">
        <v>3.1459999999999999E-3</v>
      </c>
      <c r="E407">
        <v>1.85E-4</v>
      </c>
      <c r="F407">
        <v>3.0899999999999998E-4</v>
      </c>
    </row>
    <row r="408" spans="1:6" x14ac:dyDescent="0.25">
      <c r="A408" t="s">
        <v>417</v>
      </c>
      <c r="B408">
        <v>1339801200</v>
      </c>
      <c r="C408">
        <v>1.7200000000000001E-4</v>
      </c>
      <c r="D408">
        <v>3.0999999999999999E-3</v>
      </c>
      <c r="E408">
        <v>1.8200000000000001E-4</v>
      </c>
      <c r="F408">
        <v>2.13E-4</v>
      </c>
    </row>
    <row r="409" spans="1:6" x14ac:dyDescent="0.25">
      <c r="A409" t="s">
        <v>418</v>
      </c>
      <c r="B409">
        <v>1340406000</v>
      </c>
      <c r="C409">
        <v>1.02E-4</v>
      </c>
      <c r="D409">
        <v>3.0539999999999999E-3</v>
      </c>
      <c r="E409">
        <v>1.6899999999999999E-4</v>
      </c>
      <c r="F409">
        <v>1.45E-4</v>
      </c>
    </row>
    <row r="410" spans="1:6" x14ac:dyDescent="0.25">
      <c r="A410" t="s">
        <v>419</v>
      </c>
      <c r="B410">
        <v>1341010800</v>
      </c>
      <c r="C410">
        <v>8.7999999999999998E-5</v>
      </c>
      <c r="D410">
        <v>3.0079999999999998E-3</v>
      </c>
      <c r="E410">
        <v>1.55E-4</v>
      </c>
      <c r="F410">
        <v>1.0900000000000001E-4</v>
      </c>
    </row>
    <row r="411" spans="1:6" x14ac:dyDescent="0.25">
      <c r="A411" t="s">
        <v>420</v>
      </c>
      <c r="B411">
        <v>1341615600</v>
      </c>
      <c r="C411">
        <v>2.8E-5</v>
      </c>
      <c r="D411">
        <v>2.9619999999999998E-3</v>
      </c>
      <c r="E411">
        <v>1.35E-4</v>
      </c>
      <c r="F411">
        <v>5.8E-5</v>
      </c>
    </row>
    <row r="412" spans="1:6" x14ac:dyDescent="0.25">
      <c r="A412" t="s">
        <v>423</v>
      </c>
      <c r="B412">
        <v>1342220400</v>
      </c>
      <c r="C412">
        <v>5.8E-5</v>
      </c>
      <c r="D412">
        <v>2.9169999999999999E-3</v>
      </c>
      <c r="E412">
        <v>1.22E-4</v>
      </c>
      <c r="F412">
        <v>5.5999999999999999E-5</v>
      </c>
    </row>
    <row r="413" spans="1:6" x14ac:dyDescent="0.25">
      <c r="A413" t="s">
        <v>424</v>
      </c>
      <c r="B413">
        <v>1342305901</v>
      </c>
      <c r="C413">
        <v>2.9E-5</v>
      </c>
      <c r="D413">
        <v>2.911E-3</v>
      </c>
      <c r="E413">
        <v>1.2E-4</v>
      </c>
      <c r="F413">
        <v>5.3000000000000001E-5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91"/>
  <sheetViews>
    <sheetView workbookViewId="0"/>
    <sheetView topLeftCell="A94" workbookViewId="1">
      <selection activeCell="I58" sqref="I58"/>
    </sheetView>
  </sheetViews>
  <sheetFormatPr defaultColWidth="8.85546875" defaultRowHeight="15" x14ac:dyDescent="0.25"/>
  <cols>
    <col min="1" max="1" width="19.85546875" customWidth="1"/>
    <col min="8" max="8" width="12" bestFit="1" customWidth="1"/>
    <col min="9" max="9" width="11" bestFit="1" customWidth="1"/>
    <col min="10" max="10" width="12" bestFit="1" customWidth="1"/>
    <col min="11" max="11" width="10.7109375" bestFit="1" customWidth="1"/>
    <col min="19" max="19" width="12" bestFit="1" customWidth="1"/>
  </cols>
  <sheetData>
    <row r="1" spans="1:20" x14ac:dyDescent="0.25">
      <c r="I1" t="s">
        <v>724</v>
      </c>
      <c r="J1" s="14" t="s">
        <v>698</v>
      </c>
      <c r="K1" s="14">
        <v>301</v>
      </c>
      <c r="L1" s="14" t="s">
        <v>699</v>
      </c>
      <c r="M1" s="14" t="s">
        <v>700</v>
      </c>
    </row>
    <row r="2" spans="1:20" x14ac:dyDescent="0.25">
      <c r="A2" t="s">
        <v>7</v>
      </c>
      <c r="B2" t="s">
        <v>427</v>
      </c>
      <c r="J2" s="14" t="s">
        <v>701</v>
      </c>
      <c r="K2" s="14" t="s">
        <v>702</v>
      </c>
      <c r="L2" s="14" t="s">
        <v>703</v>
      </c>
      <c r="M2" s="14" t="s">
        <v>704</v>
      </c>
      <c r="N2" s="14" t="s">
        <v>705</v>
      </c>
      <c r="O2" s="14" t="s">
        <v>706</v>
      </c>
    </row>
    <row r="3" spans="1:20" x14ac:dyDescent="0.25">
      <c r="J3" s="14" t="s">
        <v>707</v>
      </c>
      <c r="L3" s="14">
        <v>600</v>
      </c>
    </row>
    <row r="4" spans="1:20" x14ac:dyDescent="0.25">
      <c r="A4" t="s">
        <v>9</v>
      </c>
      <c r="B4" t="s">
        <v>10</v>
      </c>
      <c r="J4" s="14" t="s">
        <v>708</v>
      </c>
      <c r="K4" s="14" t="s">
        <v>709</v>
      </c>
      <c r="L4" s="14" t="s">
        <v>710</v>
      </c>
      <c r="N4" s="14" t="s">
        <v>711</v>
      </c>
      <c r="O4" s="14" t="s">
        <v>712</v>
      </c>
    </row>
    <row r="5" spans="1:20" x14ac:dyDescent="0.25">
      <c r="J5" s="14">
        <v>5.6000000000000001E-2</v>
      </c>
      <c r="K5" s="14">
        <v>8.4400000000000003E-2</v>
      </c>
      <c r="L5" s="14">
        <v>0.76819999999999999</v>
      </c>
      <c r="N5" s="14">
        <v>1.764</v>
      </c>
      <c r="P5" s="14">
        <v>39</v>
      </c>
    </row>
    <row r="6" spans="1:20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7" spans="1:20" x14ac:dyDescent="0.25">
      <c r="A7" t="s">
        <v>635</v>
      </c>
      <c r="I7" t="s">
        <v>725</v>
      </c>
      <c r="J7" s="14" t="s">
        <v>695</v>
      </c>
      <c r="M7" s="14" t="s">
        <v>696</v>
      </c>
      <c r="P7" s="14" t="s">
        <v>697</v>
      </c>
    </row>
    <row r="8" spans="1:20" x14ac:dyDescent="0.25">
      <c r="A8" t="s">
        <v>17</v>
      </c>
      <c r="B8">
        <v>1097881200</v>
      </c>
      <c r="C8">
        <v>2.8140000000000001E-3</v>
      </c>
      <c r="D8">
        <v>2.6999999999999999E-5</v>
      </c>
      <c r="E8">
        <v>2.9799999999999998E-4</v>
      </c>
      <c r="F8">
        <v>1.323E-3</v>
      </c>
      <c r="J8" s="14">
        <v>1129125360</v>
      </c>
      <c r="K8" s="4">
        <f>J8/86400+26299+1/24</f>
        <v>39367.62222222222</v>
      </c>
      <c r="L8" s="14"/>
      <c r="M8" s="14">
        <v>0.91</v>
      </c>
      <c r="N8" s="14"/>
      <c r="P8" s="14">
        <v>0.103562</v>
      </c>
      <c r="R8" s="14">
        <f t="shared" ref="R8:R36" si="0">P8-M8</f>
        <v>-0.80643799999999999</v>
      </c>
      <c r="S8" s="14"/>
      <c r="T8" s="14">
        <f t="shared" ref="T8:T36" si="1">R8/P8</f>
        <v>-7.7870068171723217</v>
      </c>
    </row>
    <row r="9" spans="1:20" x14ac:dyDescent="0.25">
      <c r="A9" t="s">
        <v>18</v>
      </c>
      <c r="B9">
        <v>1098486000</v>
      </c>
      <c r="C9">
        <v>2.8E-3</v>
      </c>
      <c r="D9">
        <v>6.9999999999999994E-5</v>
      </c>
      <c r="E9">
        <v>6.8999999999999997E-4</v>
      </c>
      <c r="F9">
        <v>2.0330000000000001E-3</v>
      </c>
      <c r="I9" s="14"/>
      <c r="J9" s="14">
        <v>1131276120</v>
      </c>
      <c r="K9" s="4">
        <f t="shared" ref="K9:K46" si="2">J9/86400+26299+1/24</f>
        <v>39392.515277777777</v>
      </c>
      <c r="L9" s="14"/>
      <c r="M9" s="14">
        <v>0.35</v>
      </c>
      <c r="N9" s="14"/>
      <c r="O9" s="14"/>
      <c r="P9" s="14">
        <v>0.17317399999999999</v>
      </c>
      <c r="R9" s="14">
        <f t="shared" si="0"/>
        <v>-0.17682599999999998</v>
      </c>
      <c r="S9" s="14"/>
      <c r="T9" s="14">
        <f t="shared" si="1"/>
        <v>-1.0210886160740065</v>
      </c>
    </row>
    <row r="10" spans="1:20" x14ac:dyDescent="0.25">
      <c r="A10" t="s">
        <v>19</v>
      </c>
      <c r="B10">
        <v>1099094400</v>
      </c>
      <c r="C10">
        <v>1.3979999999999999E-3</v>
      </c>
      <c r="D10">
        <v>9.0000000000000006E-5</v>
      </c>
      <c r="E10">
        <v>7.9600000000000005E-4</v>
      </c>
      <c r="F10">
        <v>1.5299999999999999E-3</v>
      </c>
      <c r="I10" s="14"/>
      <c r="J10" s="14">
        <v>1135697520</v>
      </c>
      <c r="K10" s="4">
        <f t="shared" si="2"/>
        <v>39443.688888888886</v>
      </c>
      <c r="L10" s="14"/>
      <c r="M10" s="14">
        <v>1.64</v>
      </c>
      <c r="N10" s="14"/>
      <c r="O10" s="14"/>
      <c r="P10" s="14">
        <v>0.90965700000000005</v>
      </c>
      <c r="R10" s="14">
        <f t="shared" si="0"/>
        <v>-0.73034299999999985</v>
      </c>
      <c r="S10" s="14"/>
      <c r="T10" s="14">
        <f t="shared" si="1"/>
        <v>-0.80287734827522883</v>
      </c>
    </row>
    <row r="11" spans="1:20" x14ac:dyDescent="0.25">
      <c r="A11" t="s">
        <v>20</v>
      </c>
      <c r="B11">
        <v>1099699200</v>
      </c>
      <c r="C11">
        <v>9.9999999999999995E-7</v>
      </c>
      <c r="D11">
        <v>8.8999999999999995E-5</v>
      </c>
      <c r="E11">
        <v>6.69E-4</v>
      </c>
      <c r="F11">
        <v>6.4300000000000002E-4</v>
      </c>
      <c r="I11" s="14"/>
      <c r="J11" s="14">
        <v>1138635660</v>
      </c>
      <c r="K11" s="4">
        <f t="shared" si="2"/>
        <v>39477.695138888885</v>
      </c>
      <c r="L11" s="14"/>
      <c r="M11" s="14">
        <v>3.03</v>
      </c>
      <c r="N11" s="14"/>
      <c r="O11" s="14"/>
      <c r="P11" s="14">
        <v>2.6893669999999998</v>
      </c>
      <c r="R11" s="14">
        <f t="shared" si="0"/>
        <v>-0.34063299999999996</v>
      </c>
      <c r="S11" s="14"/>
      <c r="T11" s="14">
        <f t="shared" si="1"/>
        <v>-0.1266591729578001</v>
      </c>
    </row>
    <row r="12" spans="1:20" x14ac:dyDescent="0.25">
      <c r="A12" t="s">
        <v>21</v>
      </c>
      <c r="B12">
        <v>1100304000</v>
      </c>
      <c r="C12">
        <v>1.9999999999999999E-6</v>
      </c>
      <c r="D12">
        <v>8.7000000000000001E-5</v>
      </c>
      <c r="E12">
        <v>5.62E-4</v>
      </c>
      <c r="F12">
        <v>2.7099999999999997E-4</v>
      </c>
      <c r="I12" s="14"/>
      <c r="J12" s="14">
        <v>1144753020</v>
      </c>
      <c r="K12" s="4">
        <f t="shared" si="2"/>
        <v>39548.497916666667</v>
      </c>
      <c r="L12" s="14"/>
      <c r="M12" s="14">
        <v>12.1</v>
      </c>
      <c r="N12" s="14"/>
      <c r="O12" s="14"/>
      <c r="P12" s="14">
        <v>10.999617000000001</v>
      </c>
      <c r="R12" s="14">
        <f t="shared" si="0"/>
        <v>-1.100382999999999</v>
      </c>
      <c r="S12" s="14"/>
      <c r="T12" s="14">
        <f t="shared" si="1"/>
        <v>-0.1000383013335827</v>
      </c>
    </row>
    <row r="13" spans="1:20" x14ac:dyDescent="0.25">
      <c r="A13" t="s">
        <v>22</v>
      </c>
      <c r="B13">
        <v>1100908800</v>
      </c>
      <c r="C13">
        <v>8.5000000000000006E-5</v>
      </c>
      <c r="D13">
        <v>8.7000000000000001E-5</v>
      </c>
      <c r="E13">
        <v>4.8500000000000003E-4</v>
      </c>
      <c r="F13">
        <v>1.7000000000000001E-4</v>
      </c>
      <c r="I13" s="14"/>
      <c r="J13" s="14">
        <v>1153205820</v>
      </c>
      <c r="K13" s="4">
        <f t="shared" si="2"/>
        <v>39646.331249999996</v>
      </c>
      <c r="L13" s="14"/>
      <c r="M13" s="14">
        <v>24.700001</v>
      </c>
      <c r="N13" s="14"/>
      <c r="O13" s="14"/>
      <c r="P13" s="14">
        <v>27.997074000000001</v>
      </c>
      <c r="R13" s="14">
        <f t="shared" si="0"/>
        <v>3.297073000000001</v>
      </c>
      <c r="S13" s="14"/>
      <c r="T13" s="14">
        <f t="shared" si="1"/>
        <v>0.1177649135763259</v>
      </c>
    </row>
    <row r="14" spans="1:20" x14ac:dyDescent="0.25">
      <c r="A14" t="s">
        <v>23</v>
      </c>
      <c r="B14">
        <v>1101513600</v>
      </c>
      <c r="C14">
        <v>1.7899999999999999E-4</v>
      </c>
      <c r="D14">
        <v>8.8999999999999995E-5</v>
      </c>
      <c r="E14">
        <v>4.3600000000000003E-4</v>
      </c>
      <c r="F14">
        <v>1.83E-4</v>
      </c>
      <c r="I14" s="14"/>
      <c r="J14" s="14">
        <v>1160229480</v>
      </c>
      <c r="K14" s="4">
        <f t="shared" si="2"/>
        <v>39727.623611111107</v>
      </c>
      <c r="L14" s="14"/>
      <c r="M14" s="14">
        <v>9.2200000000000006</v>
      </c>
      <c r="N14" s="14"/>
      <c r="O14" s="14"/>
      <c r="P14" s="14">
        <v>13.906304</v>
      </c>
      <c r="R14" s="14">
        <f t="shared" si="0"/>
        <v>4.6863039999999998</v>
      </c>
      <c r="S14" s="14"/>
      <c r="T14" s="14">
        <f t="shared" si="1"/>
        <v>0.33699133860441993</v>
      </c>
    </row>
    <row r="15" spans="1:20" x14ac:dyDescent="0.25">
      <c r="A15" t="s">
        <v>24</v>
      </c>
      <c r="B15">
        <v>1102118400</v>
      </c>
      <c r="C15">
        <v>3.3700000000000001E-4</v>
      </c>
      <c r="D15">
        <v>9.2999999999999997E-5</v>
      </c>
      <c r="E15">
        <v>4.2000000000000002E-4</v>
      </c>
      <c r="F15">
        <v>2.7599999999999999E-4</v>
      </c>
      <c r="I15" s="14"/>
      <c r="J15" s="14">
        <v>1166525460</v>
      </c>
      <c r="K15" s="4">
        <f t="shared" si="2"/>
        <v>39800.493750000001</v>
      </c>
      <c r="L15" s="14"/>
      <c r="M15" s="14">
        <v>25.700001</v>
      </c>
      <c r="N15" s="14"/>
      <c r="O15" s="14"/>
      <c r="P15" s="14">
        <v>29.726665000000001</v>
      </c>
      <c r="R15" s="14">
        <f t="shared" si="0"/>
        <v>4.0266640000000002</v>
      </c>
      <c r="S15" s="14"/>
      <c r="T15" s="14">
        <f t="shared" si="1"/>
        <v>0.13545629824267202</v>
      </c>
    </row>
    <row r="16" spans="1:20" x14ac:dyDescent="0.25">
      <c r="A16" t="s">
        <v>25</v>
      </c>
      <c r="B16">
        <v>1102723200</v>
      </c>
      <c r="C16">
        <v>2.2000000000000001E-4</v>
      </c>
      <c r="D16">
        <v>9.3999999999999994E-5</v>
      </c>
      <c r="E16">
        <v>3.88E-4</v>
      </c>
      <c r="F16">
        <v>2.3499999999999999E-4</v>
      </c>
      <c r="I16" s="14"/>
      <c r="J16" s="14">
        <v>1171448460</v>
      </c>
      <c r="K16" s="4">
        <f t="shared" si="2"/>
        <v>39857.472916666666</v>
      </c>
      <c r="L16" s="14"/>
      <c r="M16" s="14">
        <v>12.1</v>
      </c>
      <c r="N16" s="14"/>
      <c r="O16" s="14"/>
      <c r="P16" s="14">
        <v>16.373256999999999</v>
      </c>
      <c r="R16" s="14">
        <f t="shared" si="0"/>
        <v>4.2732569999999992</v>
      </c>
      <c r="S16" s="14"/>
      <c r="T16" s="14">
        <f t="shared" si="1"/>
        <v>0.260990040039071</v>
      </c>
    </row>
    <row r="17" spans="1:20" x14ac:dyDescent="0.25">
      <c r="A17" t="s">
        <v>26</v>
      </c>
      <c r="B17">
        <v>1103328000</v>
      </c>
      <c r="C17">
        <v>4.6000000000000001E-4</v>
      </c>
      <c r="D17">
        <v>1E-4</v>
      </c>
      <c r="E17">
        <v>3.9899999999999999E-4</v>
      </c>
      <c r="F17">
        <v>3.5399999999999999E-4</v>
      </c>
      <c r="I17" s="14"/>
      <c r="J17" s="14">
        <v>1175949780</v>
      </c>
      <c r="K17" s="4">
        <f t="shared" si="2"/>
        <v>39909.571527777771</v>
      </c>
      <c r="L17" s="14"/>
      <c r="M17" s="14">
        <v>25.200001</v>
      </c>
      <c r="N17" s="14"/>
      <c r="O17" s="14"/>
      <c r="P17" s="14">
        <v>24.643774000000001</v>
      </c>
      <c r="R17" s="14">
        <f t="shared" si="0"/>
        <v>-0.5562269999999998</v>
      </c>
      <c r="S17" s="14"/>
      <c r="T17" s="14">
        <f t="shared" si="1"/>
        <v>-2.2570690674244935E-2</v>
      </c>
    </row>
    <row r="18" spans="1:20" x14ac:dyDescent="0.25">
      <c r="A18" t="s">
        <v>27</v>
      </c>
      <c r="B18">
        <v>1103932800</v>
      </c>
      <c r="C18">
        <v>3.4200000000000002E-4</v>
      </c>
      <c r="D18">
        <v>1.0399999999999999E-4</v>
      </c>
      <c r="E18">
        <v>3.8900000000000002E-4</v>
      </c>
      <c r="F18">
        <v>3.4600000000000001E-4</v>
      </c>
      <c r="I18" s="14" t="s">
        <v>726</v>
      </c>
      <c r="J18" s="14">
        <v>1182350640</v>
      </c>
      <c r="K18" s="4">
        <f t="shared" si="2"/>
        <v>39983.655555555553</v>
      </c>
      <c r="L18" s="14"/>
      <c r="M18" s="14">
        <v>6.77</v>
      </c>
      <c r="N18" s="14"/>
      <c r="O18" s="14"/>
      <c r="P18" s="14">
        <v>8.0935229999999994</v>
      </c>
      <c r="R18" s="14">
        <f t="shared" si="0"/>
        <v>1.3235229999999998</v>
      </c>
      <c r="S18" s="14"/>
      <c r="T18" s="14">
        <f t="shared" si="1"/>
        <v>0.16352866359927559</v>
      </c>
    </row>
    <row r="19" spans="1:20" x14ac:dyDescent="0.25">
      <c r="A19" t="s">
        <v>28</v>
      </c>
      <c r="B19">
        <v>1104537600</v>
      </c>
      <c r="C19">
        <v>3.9100000000000002E-4</v>
      </c>
      <c r="D19">
        <v>1.08E-4</v>
      </c>
      <c r="E19">
        <v>3.8900000000000002E-4</v>
      </c>
      <c r="F19">
        <v>3.7300000000000001E-4</v>
      </c>
      <c r="I19" s="14"/>
      <c r="J19" s="14">
        <v>1183470240</v>
      </c>
      <c r="K19" s="4">
        <f t="shared" si="2"/>
        <v>39996.613888888889</v>
      </c>
      <c r="L19" s="14"/>
      <c r="M19" s="14">
        <v>5.69</v>
      </c>
      <c r="N19" s="14"/>
      <c r="O19" s="14"/>
      <c r="P19" s="14">
        <v>5.1708660000000002</v>
      </c>
      <c r="R19" s="14">
        <f t="shared" si="0"/>
        <v>-0.51913400000000021</v>
      </c>
      <c r="S19" s="14"/>
      <c r="T19" s="14">
        <f t="shared" si="1"/>
        <v>-0.10039594915049049</v>
      </c>
    </row>
    <row r="20" spans="1:20" x14ac:dyDescent="0.25">
      <c r="A20" t="s">
        <v>29</v>
      </c>
      <c r="B20">
        <v>1105142400</v>
      </c>
      <c r="C20">
        <v>5.1900000000000004E-4</v>
      </c>
      <c r="D20">
        <v>1.1400000000000001E-4</v>
      </c>
      <c r="E20">
        <v>4.0999999999999999E-4</v>
      </c>
      <c r="F20">
        <v>4.5199999999999998E-4</v>
      </c>
      <c r="I20" s="14"/>
      <c r="J20" s="14">
        <v>1185891120</v>
      </c>
      <c r="K20" s="4">
        <f t="shared" si="2"/>
        <v>40024.633333333331</v>
      </c>
      <c r="L20" s="14"/>
      <c r="M20" s="14">
        <v>4.1500000000000004</v>
      </c>
      <c r="N20" s="14"/>
      <c r="O20" s="14"/>
      <c r="P20" s="14">
        <v>4.2224349999999999</v>
      </c>
      <c r="R20" s="14">
        <f t="shared" si="0"/>
        <v>7.2434999999999583E-2</v>
      </c>
      <c r="S20" s="14"/>
      <c r="T20" s="14">
        <f t="shared" si="1"/>
        <v>1.7154793383438605E-2</v>
      </c>
    </row>
    <row r="21" spans="1:20" x14ac:dyDescent="0.25">
      <c r="A21" t="s">
        <v>30</v>
      </c>
      <c r="B21">
        <v>1105747200</v>
      </c>
      <c r="C21">
        <v>4.6999999999999999E-4</v>
      </c>
      <c r="D21">
        <v>1.2E-4</v>
      </c>
      <c r="E21">
        <v>4.2000000000000002E-4</v>
      </c>
      <c r="F21">
        <v>4.7199999999999998E-4</v>
      </c>
      <c r="I21" s="14"/>
      <c r="J21" s="14">
        <v>1187654160</v>
      </c>
      <c r="K21" s="4">
        <f t="shared" si="2"/>
        <v>40045.038888888885</v>
      </c>
      <c r="L21" s="14"/>
      <c r="M21" s="14">
        <v>3.81</v>
      </c>
      <c r="N21" s="14"/>
      <c r="O21" s="14"/>
      <c r="P21" s="14">
        <v>4.0164460000000002</v>
      </c>
      <c r="R21" s="14">
        <f t="shared" si="0"/>
        <v>0.20644600000000013</v>
      </c>
      <c r="S21" s="14"/>
      <c r="T21" s="14">
        <f t="shared" si="1"/>
        <v>5.1400168208411146E-2</v>
      </c>
    </row>
    <row r="22" spans="1:20" x14ac:dyDescent="0.25">
      <c r="A22" t="s">
        <v>31</v>
      </c>
      <c r="B22">
        <v>1106352000</v>
      </c>
      <c r="C22">
        <v>3.79E-4</v>
      </c>
      <c r="D22">
        <v>1.2400000000000001E-4</v>
      </c>
      <c r="E22">
        <v>4.1100000000000002E-4</v>
      </c>
      <c r="F22">
        <v>3.9100000000000002E-4</v>
      </c>
      <c r="I22" s="14"/>
      <c r="J22" s="14">
        <v>1188637380</v>
      </c>
      <c r="K22" s="4">
        <f t="shared" si="2"/>
        <v>40056.418749999997</v>
      </c>
      <c r="L22" s="14"/>
      <c r="M22" s="14">
        <v>3.54</v>
      </c>
      <c r="N22" s="14"/>
      <c r="O22" s="14"/>
      <c r="P22" s="14">
        <v>3.9150070000000001</v>
      </c>
      <c r="R22" s="14">
        <f t="shared" si="0"/>
        <v>0.37500700000000009</v>
      </c>
      <c r="S22" s="14"/>
      <c r="T22" s="14">
        <f t="shared" si="1"/>
        <v>9.578705734114909E-2</v>
      </c>
    </row>
    <row r="23" spans="1:20" x14ac:dyDescent="0.25">
      <c r="A23" t="s">
        <v>32</v>
      </c>
      <c r="B23">
        <v>1106956800</v>
      </c>
      <c r="C23">
        <v>2.2000000000000001E-4</v>
      </c>
      <c r="D23">
        <v>1.25E-4</v>
      </c>
      <c r="E23">
        <v>3.8000000000000002E-4</v>
      </c>
      <c r="F23">
        <v>2.7799999999999998E-4</v>
      </c>
      <c r="I23" s="14" t="s">
        <v>727</v>
      </c>
      <c r="J23" s="14">
        <v>1192436760</v>
      </c>
      <c r="K23" s="4">
        <f t="shared" si="2"/>
        <v>40100.393055555549</v>
      </c>
      <c r="L23" s="14"/>
      <c r="M23" s="14">
        <v>122</v>
      </c>
      <c r="N23" s="14"/>
      <c r="O23" s="14"/>
      <c r="P23" s="14">
        <v>155.71592699999999</v>
      </c>
      <c r="R23" s="14">
        <f t="shared" si="0"/>
        <v>33.715926999999994</v>
      </c>
      <c r="S23" s="14"/>
      <c r="T23" s="14">
        <f t="shared" si="1"/>
        <v>0.21652201961331802</v>
      </c>
    </row>
    <row r="24" spans="1:20" x14ac:dyDescent="0.25">
      <c r="A24" t="s">
        <v>33</v>
      </c>
      <c r="B24">
        <v>1107561600</v>
      </c>
      <c r="C24">
        <v>1.27E-4</v>
      </c>
      <c r="D24">
        <v>1.25E-4</v>
      </c>
      <c r="E24">
        <v>3.4000000000000002E-4</v>
      </c>
      <c r="F24">
        <v>2.04E-4</v>
      </c>
      <c r="I24" s="14"/>
      <c r="J24" s="14">
        <v>1196690760</v>
      </c>
      <c r="K24" s="4">
        <f t="shared" si="2"/>
        <v>40149.629166666666</v>
      </c>
      <c r="L24" s="14"/>
      <c r="M24" s="14">
        <v>39.200001</v>
      </c>
      <c r="N24" s="14"/>
      <c r="O24" s="14"/>
      <c r="P24" s="14">
        <v>37.892445000000002</v>
      </c>
      <c r="R24" s="14">
        <f t="shared" si="0"/>
        <v>-1.3075559999999982</v>
      </c>
      <c r="S24" s="14"/>
      <c r="T24" s="14">
        <f t="shared" si="1"/>
        <v>-3.4507036956839238E-2</v>
      </c>
    </row>
    <row r="25" spans="1:20" x14ac:dyDescent="0.25">
      <c r="A25" t="s">
        <v>34</v>
      </c>
      <c r="B25">
        <v>1108166400</v>
      </c>
      <c r="C25">
        <v>1.5744000000000001E-2</v>
      </c>
      <c r="D25">
        <v>3.6400000000000001E-4</v>
      </c>
      <c r="E25">
        <v>2.6329999999999999E-3</v>
      </c>
      <c r="F25">
        <v>6.3509999999999999E-3</v>
      </c>
      <c r="I25" s="14"/>
      <c r="J25" s="14">
        <v>1201521420</v>
      </c>
      <c r="K25" s="4">
        <f t="shared" si="2"/>
        <v>40205.539583333331</v>
      </c>
      <c r="L25" s="14"/>
      <c r="M25" s="14">
        <v>17.299999</v>
      </c>
      <c r="N25" s="14"/>
      <c r="O25" s="14"/>
      <c r="P25" s="14">
        <v>21.099421</v>
      </c>
      <c r="R25" s="14">
        <f t="shared" si="0"/>
        <v>3.7994219999999999</v>
      </c>
      <c r="S25" s="14"/>
      <c r="T25" s="14">
        <f t="shared" si="1"/>
        <v>0.18007233468634043</v>
      </c>
    </row>
    <row r="26" spans="1:20" x14ac:dyDescent="0.25">
      <c r="A26" t="s">
        <v>35</v>
      </c>
      <c r="B26">
        <v>1108771200</v>
      </c>
      <c r="C26">
        <v>8.3999999999999995E-5</v>
      </c>
      <c r="D26">
        <v>3.59E-4</v>
      </c>
      <c r="E26">
        <v>2.2230000000000001E-3</v>
      </c>
      <c r="F26">
        <v>2.7139999999999998E-3</v>
      </c>
      <c r="I26" s="14"/>
      <c r="J26" s="14">
        <v>1202656800</v>
      </c>
      <c r="K26" s="4">
        <f t="shared" si="2"/>
        <v>40218.680555555555</v>
      </c>
      <c r="L26" s="14"/>
      <c r="M26" s="14">
        <v>43.799999</v>
      </c>
      <c r="N26" s="14"/>
      <c r="O26" s="14"/>
      <c r="P26" s="14">
        <v>39.406661999999997</v>
      </c>
      <c r="R26" s="14">
        <f t="shared" si="0"/>
        <v>-4.3933370000000025</v>
      </c>
      <c r="S26" s="14"/>
      <c r="T26" s="14">
        <f t="shared" si="1"/>
        <v>-0.1114871642769439</v>
      </c>
    </row>
    <row r="27" spans="1:20" x14ac:dyDescent="0.25">
      <c r="A27" t="s">
        <v>36</v>
      </c>
      <c r="B27">
        <v>1109376000</v>
      </c>
      <c r="C27">
        <v>1.6000000000000001E-4</v>
      </c>
      <c r="D27">
        <v>3.5599999999999998E-4</v>
      </c>
      <c r="E27">
        <v>1.892E-3</v>
      </c>
      <c r="F27">
        <v>1.237E-3</v>
      </c>
      <c r="I27" s="14"/>
      <c r="J27" s="14">
        <v>1207479600</v>
      </c>
      <c r="K27" s="4">
        <f t="shared" si="2"/>
        <v>40274.5</v>
      </c>
      <c r="L27" s="14"/>
      <c r="M27" s="14">
        <v>254</v>
      </c>
      <c r="N27" s="14"/>
      <c r="O27" s="14"/>
      <c r="P27" s="14">
        <v>258.04760700000003</v>
      </c>
      <c r="R27" s="14">
        <f t="shared" si="0"/>
        <v>4.0476070000000277</v>
      </c>
      <c r="S27" s="14"/>
      <c r="T27" s="14">
        <f t="shared" si="1"/>
        <v>1.5685504884375957E-2</v>
      </c>
    </row>
    <row r="28" spans="1:20" x14ac:dyDescent="0.25">
      <c r="A28" t="s">
        <v>37</v>
      </c>
      <c r="B28">
        <v>1109980800</v>
      </c>
      <c r="C28">
        <v>3.4000000000000002E-4</v>
      </c>
      <c r="D28">
        <v>3.5599999999999998E-4</v>
      </c>
      <c r="E28">
        <v>1.6429999999999999E-3</v>
      </c>
      <c r="F28">
        <v>7.27E-4</v>
      </c>
      <c r="I28" s="14" t="s">
        <v>728</v>
      </c>
      <c r="J28" s="14">
        <v>1216770660</v>
      </c>
      <c r="K28" s="4">
        <f t="shared" si="2"/>
        <v>40382.035416666666</v>
      </c>
      <c r="L28" s="14"/>
      <c r="M28" s="14">
        <v>18.5</v>
      </c>
      <c r="N28" s="14"/>
      <c r="O28" s="14"/>
      <c r="P28" s="14">
        <v>16.332483</v>
      </c>
      <c r="R28" s="14">
        <f t="shared" si="0"/>
        <v>-2.1675170000000001</v>
      </c>
      <c r="S28" s="14"/>
      <c r="T28" s="14">
        <f t="shared" si="1"/>
        <v>-0.13271203159984921</v>
      </c>
    </row>
    <row r="29" spans="1:20" x14ac:dyDescent="0.25">
      <c r="A29" t="s">
        <v>38</v>
      </c>
      <c r="B29">
        <v>1110582000</v>
      </c>
      <c r="C29">
        <v>4.6799999999999999E-4</v>
      </c>
      <c r="D29">
        <v>3.5799999999999997E-4</v>
      </c>
      <c r="E29">
        <v>1.4549999999999999E-3</v>
      </c>
      <c r="F29">
        <v>5.8699999999999996E-4</v>
      </c>
      <c r="I29" s="14"/>
      <c r="J29" s="14">
        <v>1218030780</v>
      </c>
      <c r="K29" s="4">
        <f t="shared" si="2"/>
        <v>40396.620138888888</v>
      </c>
      <c r="L29" s="14"/>
      <c r="M29" s="14">
        <v>14.1</v>
      </c>
      <c r="N29" s="14"/>
      <c r="O29" s="14"/>
      <c r="P29" s="14">
        <v>11.2135</v>
      </c>
      <c r="R29" s="14">
        <f t="shared" si="0"/>
        <v>-2.8864999999999998</v>
      </c>
      <c r="S29" s="14"/>
      <c r="T29" s="14">
        <f t="shared" si="1"/>
        <v>-0.25741293976011059</v>
      </c>
    </row>
    <row r="30" spans="1:20" x14ac:dyDescent="0.25">
      <c r="A30" t="s">
        <v>39</v>
      </c>
      <c r="B30">
        <v>1111186800</v>
      </c>
      <c r="C30">
        <v>4.8299999999999998E-4</v>
      </c>
      <c r="D30">
        <v>3.6000000000000002E-4</v>
      </c>
      <c r="E30">
        <v>1.2979999999999999E-3</v>
      </c>
      <c r="F30">
        <v>5.2099999999999998E-4</v>
      </c>
      <c r="I30" s="14"/>
      <c r="J30" s="14">
        <v>1218548580</v>
      </c>
      <c r="K30" s="4">
        <f>J30/86400+26299+1/24</f>
        <v>40402.613194444442</v>
      </c>
      <c r="L30" s="14"/>
      <c r="M30" s="14">
        <v>13.4</v>
      </c>
      <c r="N30" s="14"/>
      <c r="O30" s="14"/>
      <c r="P30" s="14">
        <v>10.586095</v>
      </c>
      <c r="R30" s="14">
        <f t="shared" si="0"/>
        <v>-2.8139050000000001</v>
      </c>
      <c r="S30" s="14"/>
      <c r="T30" s="14">
        <f t="shared" si="1"/>
        <v>-0.26581142527060264</v>
      </c>
    </row>
    <row r="31" spans="1:20" x14ac:dyDescent="0.25">
      <c r="A31" t="s">
        <v>40</v>
      </c>
      <c r="B31">
        <v>1111791600</v>
      </c>
      <c r="C31">
        <v>8.0800000000000002E-4</v>
      </c>
      <c r="D31">
        <v>3.6600000000000001E-4</v>
      </c>
      <c r="E31">
        <v>1.219E-3</v>
      </c>
      <c r="F31">
        <v>6.9200000000000002E-4</v>
      </c>
      <c r="I31" s="14" t="s">
        <v>729</v>
      </c>
      <c r="J31" s="14">
        <v>1223905920</v>
      </c>
      <c r="K31" s="4">
        <f t="shared" si="2"/>
        <v>40464.619444444441</v>
      </c>
      <c r="L31" s="14"/>
      <c r="M31" s="14">
        <v>22.4</v>
      </c>
      <c r="N31" s="14"/>
      <c r="O31" s="14"/>
      <c r="P31" s="14">
        <v>16.740390999999999</v>
      </c>
      <c r="R31" s="14">
        <f t="shared" si="0"/>
        <v>-5.6596089999999997</v>
      </c>
      <c r="S31" s="14"/>
      <c r="T31" s="14">
        <f t="shared" si="1"/>
        <v>-0.33808105198976535</v>
      </c>
    </row>
    <row r="32" spans="1:20" x14ac:dyDescent="0.25">
      <c r="A32" t="s">
        <v>41</v>
      </c>
      <c r="B32">
        <v>1112396400</v>
      </c>
      <c r="C32">
        <v>5.9999999999999995E-4</v>
      </c>
      <c r="D32">
        <v>3.6999999999999999E-4</v>
      </c>
      <c r="E32">
        <v>1.119E-3</v>
      </c>
      <c r="F32">
        <v>6.2699999999999995E-4</v>
      </c>
      <c r="I32" s="14"/>
      <c r="J32" s="14">
        <v>1225842300</v>
      </c>
      <c r="K32" s="4">
        <f t="shared" si="2"/>
        <v>40487.03125</v>
      </c>
      <c r="L32" s="14"/>
      <c r="M32" s="14">
        <v>218</v>
      </c>
      <c r="N32" s="14"/>
      <c r="O32" s="14"/>
      <c r="P32" s="14">
        <v>201.95665</v>
      </c>
      <c r="R32" s="14">
        <f t="shared" si="0"/>
        <v>-16.043350000000004</v>
      </c>
      <c r="S32" s="14"/>
      <c r="T32" s="14">
        <f t="shared" si="1"/>
        <v>-7.9439572799410191E-2</v>
      </c>
    </row>
    <row r="33" spans="1:20" x14ac:dyDescent="0.25">
      <c r="A33" t="s">
        <v>42</v>
      </c>
      <c r="B33">
        <v>1113001200</v>
      </c>
      <c r="C33">
        <v>4.3899999999999999E-4</v>
      </c>
      <c r="D33">
        <v>3.7100000000000002E-4</v>
      </c>
      <c r="E33">
        <v>1.0089999999999999E-3</v>
      </c>
      <c r="F33">
        <v>5.1999999999999995E-4</v>
      </c>
      <c r="I33" s="14"/>
      <c r="J33" s="14">
        <v>1230455160</v>
      </c>
      <c r="K33" s="4">
        <f t="shared" si="2"/>
        <v>40540.42083333333</v>
      </c>
      <c r="L33" s="14"/>
      <c r="M33" s="14">
        <v>290</v>
      </c>
      <c r="N33" s="14"/>
      <c r="O33" s="14"/>
      <c r="P33" s="14">
        <v>265.73663299999998</v>
      </c>
      <c r="R33" s="14">
        <f t="shared" si="0"/>
        <v>-24.263367000000017</v>
      </c>
      <c r="S33" s="14"/>
      <c r="T33" s="14">
        <f t="shared" si="1"/>
        <v>-9.1306067688454604E-2</v>
      </c>
    </row>
    <row r="34" spans="1:20" x14ac:dyDescent="0.25">
      <c r="A34" t="s">
        <v>43</v>
      </c>
      <c r="B34">
        <v>1113606000</v>
      </c>
      <c r="C34">
        <v>5.1099999999999995E-4</v>
      </c>
      <c r="D34">
        <v>3.7300000000000001E-4</v>
      </c>
      <c r="E34">
        <v>9.2900000000000003E-4</v>
      </c>
      <c r="F34">
        <v>5.1400000000000003E-4</v>
      </c>
      <c r="I34" s="14"/>
      <c r="J34" s="14">
        <v>1236509220</v>
      </c>
      <c r="K34" s="4">
        <f t="shared" si="2"/>
        <v>40610.490972222222</v>
      </c>
      <c r="L34" s="14"/>
      <c r="M34" s="14">
        <v>21.5</v>
      </c>
      <c r="N34" s="14"/>
      <c r="O34" s="14"/>
      <c r="P34" s="14">
        <v>22.783947000000001</v>
      </c>
      <c r="R34" s="14">
        <f t="shared" si="0"/>
        <v>1.2839470000000013</v>
      </c>
      <c r="S34" s="14"/>
      <c r="T34" s="14">
        <f t="shared" si="1"/>
        <v>5.6353141973162123E-2</v>
      </c>
    </row>
    <row r="35" spans="1:20" x14ac:dyDescent="0.25">
      <c r="A35" t="s">
        <v>44</v>
      </c>
      <c r="B35">
        <v>1114210800</v>
      </c>
      <c r="C35">
        <v>4.7899999999999999E-4</v>
      </c>
      <c r="D35">
        <v>3.7500000000000001E-4</v>
      </c>
      <c r="E35">
        <v>8.5700000000000001E-4</v>
      </c>
      <c r="F35">
        <v>4.9700000000000005E-4</v>
      </c>
      <c r="I35" s="14"/>
      <c r="J35" s="14">
        <v>1244380800</v>
      </c>
      <c r="K35" s="4">
        <f t="shared" si="2"/>
        <v>40701.597222222219</v>
      </c>
      <c r="L35" s="14"/>
      <c r="M35" s="14">
        <v>48</v>
      </c>
      <c r="N35" s="14"/>
      <c r="O35" s="14"/>
      <c r="P35" s="14">
        <v>46.803555000000003</v>
      </c>
      <c r="R35" s="14">
        <f t="shared" si="0"/>
        <v>-1.1964449999999971</v>
      </c>
      <c r="S35" s="14"/>
      <c r="T35" s="14">
        <f t="shared" si="1"/>
        <v>-2.5563122288467126E-2</v>
      </c>
    </row>
    <row r="36" spans="1:20" x14ac:dyDescent="0.25">
      <c r="A36" t="s">
        <v>45</v>
      </c>
      <c r="B36">
        <v>1114815600</v>
      </c>
      <c r="C36">
        <v>5.0299999999999997E-4</v>
      </c>
      <c r="D36">
        <v>3.77E-4</v>
      </c>
      <c r="E36">
        <v>8.0000000000000004E-4</v>
      </c>
      <c r="F36">
        <v>5.1099999999999995E-4</v>
      </c>
      <c r="I36" s="14"/>
      <c r="J36" s="14">
        <v>1256048100</v>
      </c>
      <c r="K36" s="4">
        <f t="shared" si="2"/>
        <v>40836.635416666664</v>
      </c>
      <c r="L36" s="14"/>
      <c r="M36" s="14">
        <v>118</v>
      </c>
      <c r="N36" s="14"/>
      <c r="O36" s="14"/>
      <c r="P36" s="14">
        <v>69.991912999999997</v>
      </c>
      <c r="R36" s="14">
        <f t="shared" si="0"/>
        <v>-48.008087000000003</v>
      </c>
      <c r="S36" s="14"/>
      <c r="T36" s="14">
        <f t="shared" si="1"/>
        <v>-0.6859090563791278</v>
      </c>
    </row>
    <row r="37" spans="1:20" x14ac:dyDescent="0.25">
      <c r="A37" t="s">
        <v>46</v>
      </c>
      <c r="B37">
        <v>1115420400</v>
      </c>
      <c r="C37">
        <v>3.9399999999999998E-4</v>
      </c>
      <c r="D37">
        <v>3.77E-4</v>
      </c>
      <c r="E37">
        <v>7.3399999999999995E-4</v>
      </c>
      <c r="F37">
        <v>4.3100000000000001E-4</v>
      </c>
      <c r="I37" s="14"/>
      <c r="J37" s="14">
        <v>1265127000</v>
      </c>
      <c r="K37" s="4">
        <f t="shared" si="2"/>
        <v>40941.715277777774</v>
      </c>
      <c r="L37" s="14"/>
      <c r="M37" s="14">
        <v>29.4</v>
      </c>
      <c r="N37" s="14"/>
      <c r="O37" s="14"/>
      <c r="P37" s="14">
        <v>30.686368999999999</v>
      </c>
      <c r="R37">
        <f>P37-M37</f>
        <v>1.2863690000000005</v>
      </c>
      <c r="T37">
        <f>R37/P37</f>
        <v>4.1919883059478316E-2</v>
      </c>
    </row>
    <row r="38" spans="1:20" x14ac:dyDescent="0.25">
      <c r="A38" t="s">
        <v>47</v>
      </c>
      <c r="B38">
        <v>1116025200</v>
      </c>
      <c r="C38">
        <v>3.5E-4</v>
      </c>
      <c r="D38">
        <v>3.7599999999999998E-4</v>
      </c>
      <c r="E38">
        <v>6.7199999999999996E-4</v>
      </c>
      <c r="F38">
        <v>3.8699999999999997E-4</v>
      </c>
      <c r="I38" s="14"/>
      <c r="J38" s="14">
        <v>1273669860</v>
      </c>
      <c r="K38" s="4">
        <f t="shared" si="2"/>
        <v>41040.59097222222</v>
      </c>
      <c r="L38" s="14"/>
      <c r="M38" s="14">
        <v>20.100000000000001</v>
      </c>
      <c r="N38" s="14"/>
      <c r="O38" s="14"/>
      <c r="P38" s="14">
        <v>18.810707000000001</v>
      </c>
      <c r="R38" s="14">
        <f>P38-M38</f>
        <v>-1.2892930000000007</v>
      </c>
      <c r="T38" s="14">
        <f t="shared" ref="T38:T46" si="3">R38/P38</f>
        <v>-6.8540379689078168E-2</v>
      </c>
    </row>
    <row r="39" spans="1:20" x14ac:dyDescent="0.25">
      <c r="A39" t="s">
        <v>48</v>
      </c>
      <c r="B39">
        <v>1116630000</v>
      </c>
      <c r="C39">
        <v>3.9300000000000001E-4</v>
      </c>
      <c r="D39">
        <v>3.77E-4</v>
      </c>
      <c r="E39">
        <v>6.2699999999999995E-4</v>
      </c>
      <c r="F39">
        <v>3.8900000000000002E-4</v>
      </c>
      <c r="I39" s="14"/>
      <c r="J39" s="14">
        <v>1275214080</v>
      </c>
      <c r="K39" s="4">
        <f t="shared" si="2"/>
        <v>41058.463888888888</v>
      </c>
      <c r="L39" s="14"/>
      <c r="M39" s="14">
        <v>16.799999</v>
      </c>
      <c r="N39" s="14"/>
      <c r="O39" s="14"/>
      <c r="P39" s="14">
        <v>14.071491999999999</v>
      </c>
      <c r="R39" s="14">
        <f t="shared" ref="R39:R46" si="4">P39-M39</f>
        <v>-2.7285070000000005</v>
      </c>
      <c r="T39" s="14">
        <f t="shared" si="3"/>
        <v>-0.19390317672070601</v>
      </c>
    </row>
    <row r="40" spans="1:20" x14ac:dyDescent="0.25">
      <c r="A40" t="s">
        <v>49</v>
      </c>
      <c r="B40">
        <v>1117234800</v>
      </c>
      <c r="C40">
        <v>4.46E-4</v>
      </c>
      <c r="D40">
        <v>3.7800000000000003E-4</v>
      </c>
      <c r="E40">
        <v>5.9800000000000001E-4</v>
      </c>
      <c r="F40">
        <v>4.26E-4</v>
      </c>
      <c r="I40" s="14"/>
      <c r="J40" s="14">
        <v>1282639440</v>
      </c>
      <c r="K40" s="4">
        <f t="shared" si="2"/>
        <v>41144.405555555553</v>
      </c>
      <c r="L40" s="14"/>
      <c r="M40" s="14">
        <v>9.32</v>
      </c>
      <c r="N40" s="14"/>
      <c r="O40" s="14"/>
      <c r="P40" s="14">
        <v>11.203973</v>
      </c>
      <c r="R40" s="14">
        <f t="shared" si="4"/>
        <v>1.8839729999999992</v>
      </c>
      <c r="T40" s="14">
        <f t="shared" si="3"/>
        <v>0.16815222600054458</v>
      </c>
    </row>
    <row r="41" spans="1:20" x14ac:dyDescent="0.25">
      <c r="A41" t="s">
        <v>50</v>
      </c>
      <c r="B41">
        <v>1117839600</v>
      </c>
      <c r="C41">
        <v>3.4200000000000002E-4</v>
      </c>
      <c r="D41">
        <v>3.77E-4</v>
      </c>
      <c r="E41">
        <v>5.5599999999999996E-4</v>
      </c>
      <c r="F41">
        <v>3.6099999999999999E-4</v>
      </c>
      <c r="I41" s="14"/>
      <c r="J41" s="14">
        <v>1287822660</v>
      </c>
      <c r="K41" s="4">
        <f t="shared" si="2"/>
        <v>41204.396527777775</v>
      </c>
      <c r="L41" s="14"/>
      <c r="M41" s="14">
        <v>7.85</v>
      </c>
      <c r="N41" s="14"/>
      <c r="O41" s="14"/>
      <c r="P41" s="14">
        <v>9.8073080000000008</v>
      </c>
      <c r="R41" s="14">
        <f t="shared" si="4"/>
        <v>1.9573080000000012</v>
      </c>
      <c r="T41" s="14">
        <f t="shared" si="3"/>
        <v>0.19957647909089843</v>
      </c>
    </row>
    <row r="42" spans="1:20" x14ac:dyDescent="0.25">
      <c r="A42" t="s">
        <v>51</v>
      </c>
      <c r="B42">
        <v>1118444400</v>
      </c>
      <c r="C42">
        <v>3.7800000000000003E-4</v>
      </c>
      <c r="D42">
        <v>3.77E-4</v>
      </c>
      <c r="E42">
        <v>5.2700000000000002E-4</v>
      </c>
      <c r="F42">
        <v>3.7300000000000001E-4</v>
      </c>
      <c r="I42" s="14"/>
      <c r="J42" s="14">
        <v>1290942240</v>
      </c>
      <c r="K42" s="4">
        <f>J42/86400+26299+1/24</f>
        <v>41240.50277777778</v>
      </c>
      <c r="L42" s="14"/>
      <c r="M42" s="14">
        <v>7.09</v>
      </c>
      <c r="N42" s="14"/>
      <c r="O42" s="14"/>
      <c r="P42" s="14">
        <v>9.0520200000000006</v>
      </c>
      <c r="R42" s="14">
        <f t="shared" si="4"/>
        <v>1.9620200000000008</v>
      </c>
      <c r="T42" s="14">
        <f t="shared" si="3"/>
        <v>0.21674941062878789</v>
      </c>
    </row>
    <row r="43" spans="1:20" x14ac:dyDescent="0.25">
      <c r="A43" t="s">
        <v>52</v>
      </c>
      <c r="B43">
        <v>1119049200</v>
      </c>
      <c r="C43">
        <v>2.9100000000000003E-4</v>
      </c>
      <c r="D43">
        <v>3.7599999999999998E-4</v>
      </c>
      <c r="E43">
        <v>4.8899999999999996E-4</v>
      </c>
      <c r="F43">
        <v>3.1700000000000001E-4</v>
      </c>
      <c r="I43" s="14"/>
      <c r="J43" s="14">
        <v>1296657360</v>
      </c>
      <c r="K43" s="4">
        <f t="shared" si="2"/>
        <v>41306.65</v>
      </c>
      <c r="L43" s="14"/>
      <c r="M43" s="14">
        <v>6.1</v>
      </c>
      <c r="N43" s="14"/>
      <c r="O43" s="14"/>
      <c r="P43" s="14">
        <v>7.8160160000000003</v>
      </c>
      <c r="R43" s="14">
        <f t="shared" si="4"/>
        <v>1.7160160000000007</v>
      </c>
      <c r="S43">
        <f>J5*10000*D337</f>
        <v>7.78064</v>
      </c>
      <c r="T43" s="14">
        <f t="shared" si="3"/>
        <v>0.21955123940380886</v>
      </c>
    </row>
    <row r="44" spans="1:20" x14ac:dyDescent="0.25">
      <c r="A44" t="s">
        <v>53</v>
      </c>
      <c r="B44">
        <v>1119654000</v>
      </c>
      <c r="C44">
        <v>3.21E-4</v>
      </c>
      <c r="D44">
        <v>3.7500000000000001E-4</v>
      </c>
      <c r="E44">
        <v>4.6200000000000001E-4</v>
      </c>
      <c r="F44">
        <v>3.3100000000000002E-4</v>
      </c>
      <c r="I44" s="14"/>
      <c r="J44" s="14">
        <v>1301314380</v>
      </c>
      <c r="K44" s="4">
        <f t="shared" si="2"/>
        <v>41360.550694444442</v>
      </c>
      <c r="L44" s="14"/>
      <c r="M44" s="14">
        <v>5.77</v>
      </c>
      <c r="N44" s="14"/>
      <c r="O44" s="14"/>
      <c r="P44" s="14">
        <v>6.9347180000000002</v>
      </c>
      <c r="R44" s="14">
        <f t="shared" si="4"/>
        <v>1.1647180000000006</v>
      </c>
      <c r="T44" s="14">
        <f t="shared" si="3"/>
        <v>0.16795463059925445</v>
      </c>
    </row>
    <row r="45" spans="1:20" x14ac:dyDescent="0.25">
      <c r="A45" t="s">
        <v>54</v>
      </c>
      <c r="B45">
        <v>1120258800</v>
      </c>
      <c r="C45">
        <v>3.9199999999999999E-4</v>
      </c>
      <c r="D45">
        <v>3.7500000000000001E-4</v>
      </c>
      <c r="E45">
        <v>4.5100000000000001E-4</v>
      </c>
      <c r="F45">
        <v>3.8099999999999999E-4</v>
      </c>
      <c r="I45" s="14"/>
      <c r="J45" s="14">
        <v>1307535120</v>
      </c>
      <c r="K45" s="4">
        <f t="shared" si="2"/>
        <v>41432.549999999996</v>
      </c>
      <c r="L45" s="14"/>
      <c r="M45" s="14">
        <v>5.1100000000000003</v>
      </c>
      <c r="N45" s="14"/>
      <c r="O45" s="14"/>
      <c r="P45" s="14">
        <v>5.9105350000000003</v>
      </c>
      <c r="R45" s="14">
        <f t="shared" si="4"/>
        <v>0.800535</v>
      </c>
      <c r="T45" s="14">
        <f t="shared" si="3"/>
        <v>0.13544205389190656</v>
      </c>
    </row>
    <row r="46" spans="1:20" x14ac:dyDescent="0.25">
      <c r="A46" t="s">
        <v>55</v>
      </c>
      <c r="B46">
        <v>1120863600</v>
      </c>
      <c r="C46">
        <v>4.66E-4</v>
      </c>
      <c r="D46">
        <v>3.7599999999999998E-4</v>
      </c>
      <c r="E46">
        <v>4.5300000000000001E-4</v>
      </c>
      <c r="F46">
        <v>4.2200000000000001E-4</v>
      </c>
      <c r="I46" s="14"/>
      <c r="J46" s="14">
        <v>1311153600</v>
      </c>
      <c r="K46" s="4">
        <f t="shared" si="2"/>
        <v>41474.430555555555</v>
      </c>
      <c r="L46" s="14"/>
      <c r="M46" s="14">
        <v>6.25</v>
      </c>
      <c r="N46" s="14"/>
      <c r="O46" s="14"/>
      <c r="P46" s="14">
        <v>5.3858740000000003</v>
      </c>
      <c r="R46" s="14">
        <f t="shared" si="4"/>
        <v>-0.86412599999999973</v>
      </c>
      <c r="T46" s="14">
        <f t="shared" si="3"/>
        <v>-0.16044304044246108</v>
      </c>
    </row>
    <row r="47" spans="1:20" x14ac:dyDescent="0.25">
      <c r="A47" t="s">
        <v>56</v>
      </c>
      <c r="B47">
        <v>1121468400</v>
      </c>
      <c r="C47">
        <v>4.3800000000000002E-4</v>
      </c>
      <c r="D47">
        <v>3.77E-4</v>
      </c>
      <c r="E47">
        <v>4.5100000000000001E-4</v>
      </c>
      <c r="F47">
        <v>4.4499999999999997E-4</v>
      </c>
      <c r="I47" s="14"/>
      <c r="J47" s="14"/>
      <c r="K47" s="14"/>
      <c r="L47" s="14"/>
      <c r="M47" s="14"/>
      <c r="N47" s="14"/>
      <c r="O47" s="14"/>
      <c r="P47" s="14"/>
    </row>
    <row r="48" spans="1:20" x14ac:dyDescent="0.25">
      <c r="A48" t="s">
        <v>57</v>
      </c>
      <c r="B48">
        <v>1122073200</v>
      </c>
      <c r="C48">
        <v>4.3600000000000003E-4</v>
      </c>
      <c r="D48">
        <v>3.7800000000000003E-4</v>
      </c>
      <c r="E48">
        <v>4.4900000000000002E-4</v>
      </c>
      <c r="F48">
        <v>4.4200000000000001E-4</v>
      </c>
      <c r="I48" s="14"/>
      <c r="J48" s="14"/>
      <c r="K48" s="14"/>
      <c r="L48" s="14"/>
      <c r="M48" s="14"/>
      <c r="N48" s="14"/>
      <c r="O48" s="14"/>
      <c r="P48" s="14"/>
    </row>
    <row r="49" spans="1:16" x14ac:dyDescent="0.25">
      <c r="A49" t="s">
        <v>58</v>
      </c>
      <c r="B49">
        <v>1122678000</v>
      </c>
      <c r="C49">
        <v>2.34E-4</v>
      </c>
      <c r="D49">
        <v>3.7599999999999998E-4</v>
      </c>
      <c r="E49">
        <v>4.1300000000000001E-4</v>
      </c>
      <c r="F49">
        <v>3.1300000000000002E-4</v>
      </c>
      <c r="I49" s="14"/>
      <c r="J49" s="14"/>
      <c r="K49" s="14"/>
      <c r="L49" s="14"/>
      <c r="M49" s="14"/>
      <c r="N49" s="14"/>
      <c r="O49" s="14"/>
      <c r="P49" s="14"/>
    </row>
    <row r="50" spans="1:16" x14ac:dyDescent="0.25">
      <c r="A50" t="s">
        <v>59</v>
      </c>
      <c r="B50">
        <v>1123282800</v>
      </c>
      <c r="C50">
        <v>7.4999999999999993E-5</v>
      </c>
      <c r="D50">
        <v>3.7100000000000002E-4</v>
      </c>
      <c r="E50">
        <v>3.5799999999999997E-4</v>
      </c>
      <c r="F50">
        <v>1.65E-4</v>
      </c>
      <c r="I50" s="14"/>
      <c r="J50" s="14"/>
      <c r="K50" s="14"/>
      <c r="L50" s="14"/>
      <c r="M50" s="14"/>
      <c r="N50" s="14"/>
      <c r="O50" s="14"/>
      <c r="P50" s="14"/>
    </row>
    <row r="51" spans="1:16" x14ac:dyDescent="0.25">
      <c r="A51" t="s">
        <v>60</v>
      </c>
      <c r="B51">
        <v>1123887600</v>
      </c>
      <c r="C51">
        <v>0</v>
      </c>
      <c r="D51">
        <v>3.6600000000000001E-4</v>
      </c>
      <c r="E51">
        <v>3.01E-4</v>
      </c>
      <c r="F51">
        <v>6.8999999999999997E-5</v>
      </c>
      <c r="I51" s="14"/>
      <c r="J51" s="14"/>
      <c r="K51" s="14"/>
      <c r="L51" s="14"/>
      <c r="M51" s="14"/>
      <c r="N51" s="14"/>
      <c r="O51" s="14"/>
      <c r="P51" s="14"/>
    </row>
    <row r="52" spans="1:16" x14ac:dyDescent="0.25">
      <c r="A52" t="s">
        <v>61</v>
      </c>
      <c r="B52">
        <v>1124492400</v>
      </c>
      <c r="C52">
        <v>0</v>
      </c>
      <c r="D52">
        <v>3.6000000000000002E-4</v>
      </c>
      <c r="E52">
        <v>2.52E-4</v>
      </c>
      <c r="F52">
        <v>2.9E-5</v>
      </c>
      <c r="I52" s="14"/>
      <c r="J52" s="14"/>
      <c r="K52" s="14"/>
      <c r="L52" s="14"/>
      <c r="M52" s="14"/>
      <c r="N52" s="14"/>
      <c r="O52" s="14"/>
      <c r="P52" s="14"/>
    </row>
    <row r="53" spans="1:16" x14ac:dyDescent="0.25">
      <c r="A53" t="s">
        <v>62</v>
      </c>
      <c r="B53">
        <v>1125097200</v>
      </c>
      <c r="C53">
        <v>0</v>
      </c>
      <c r="D53">
        <v>3.5399999999999999E-4</v>
      </c>
      <c r="E53">
        <v>2.12E-4</v>
      </c>
      <c r="F53">
        <v>1.2E-5</v>
      </c>
      <c r="I53" s="14"/>
      <c r="J53" s="14"/>
      <c r="K53" s="14"/>
      <c r="L53" s="14"/>
      <c r="M53" s="14"/>
      <c r="N53" s="14"/>
      <c r="O53" s="14"/>
      <c r="P53" s="14"/>
    </row>
    <row r="54" spans="1:16" x14ac:dyDescent="0.25">
      <c r="A54" t="s">
        <v>63</v>
      </c>
      <c r="B54">
        <v>1125702000</v>
      </c>
      <c r="C54">
        <v>0</v>
      </c>
      <c r="D54">
        <v>3.4900000000000003E-4</v>
      </c>
      <c r="E54">
        <v>1.7799999999999999E-4</v>
      </c>
      <c r="F54">
        <v>5.0000000000000004E-6</v>
      </c>
      <c r="I54" s="14"/>
      <c r="J54" s="14"/>
      <c r="K54" s="14"/>
      <c r="L54" s="14"/>
      <c r="M54" s="14"/>
      <c r="N54" s="14"/>
      <c r="O54" s="14"/>
      <c r="P54" s="14"/>
    </row>
    <row r="55" spans="1:16" x14ac:dyDescent="0.25">
      <c r="A55" t="s">
        <v>64</v>
      </c>
      <c r="B55">
        <v>1126306800</v>
      </c>
      <c r="C55">
        <v>0</v>
      </c>
      <c r="D55">
        <v>3.4400000000000001E-4</v>
      </c>
      <c r="E55">
        <v>1.4899999999999999E-4</v>
      </c>
      <c r="F55">
        <v>1.9999999999999999E-6</v>
      </c>
      <c r="I55" s="14"/>
      <c r="J55" s="14"/>
      <c r="K55" s="14"/>
      <c r="L55" s="14"/>
      <c r="M55" s="14"/>
      <c r="N55" s="14"/>
      <c r="O55" s="14"/>
      <c r="P55" s="14"/>
    </row>
    <row r="56" spans="1:16" x14ac:dyDescent="0.25">
      <c r="A56" t="s">
        <v>65</v>
      </c>
      <c r="B56">
        <v>1126911600</v>
      </c>
      <c r="C56">
        <v>0</v>
      </c>
      <c r="D56">
        <v>3.3799999999999998E-4</v>
      </c>
      <c r="E56">
        <v>1.25E-4</v>
      </c>
      <c r="F56">
        <v>9.9999999999999995E-7</v>
      </c>
      <c r="I56" s="14">
        <f>SUM(C157:C208)</f>
        <v>1.3486330000000004</v>
      </c>
      <c r="J56" s="14" t="s">
        <v>579</v>
      </c>
      <c r="K56" s="14"/>
      <c r="L56" s="14"/>
      <c r="M56" s="14"/>
      <c r="N56" s="14"/>
      <c r="O56" s="14"/>
      <c r="P56" s="14"/>
    </row>
    <row r="57" spans="1:16" x14ac:dyDescent="0.25">
      <c r="A57" t="s">
        <v>66</v>
      </c>
      <c r="B57">
        <v>1127516400</v>
      </c>
      <c r="C57">
        <v>0</v>
      </c>
      <c r="D57">
        <v>3.3300000000000002E-4</v>
      </c>
      <c r="E57">
        <v>1.05E-4</v>
      </c>
      <c r="F57">
        <v>0</v>
      </c>
      <c r="I57" s="14">
        <f>7*24*60*60</f>
        <v>604800</v>
      </c>
      <c r="J57" s="14"/>
      <c r="K57" s="14"/>
      <c r="L57" s="14"/>
      <c r="M57" s="14"/>
      <c r="N57" s="14"/>
      <c r="O57" s="14"/>
      <c r="P57" s="14"/>
    </row>
    <row r="58" spans="1:16" x14ac:dyDescent="0.25">
      <c r="A58" t="s">
        <v>67</v>
      </c>
      <c r="B58">
        <v>1128121200</v>
      </c>
      <c r="C58">
        <v>0</v>
      </c>
      <c r="D58">
        <v>3.28E-4</v>
      </c>
      <c r="E58">
        <v>8.7999999999999998E-5</v>
      </c>
      <c r="F58">
        <v>0</v>
      </c>
      <c r="I58" s="15">
        <f>I57*I56</f>
        <v>815653.23840000026</v>
      </c>
      <c r="J58" s="14"/>
      <c r="K58" s="14"/>
      <c r="L58" s="14"/>
      <c r="M58" s="14"/>
      <c r="N58" s="14"/>
      <c r="O58" s="14"/>
      <c r="P58" s="14"/>
    </row>
    <row r="59" spans="1:16" x14ac:dyDescent="0.25">
      <c r="A59" t="s">
        <v>68</v>
      </c>
      <c r="B59">
        <v>1128726000</v>
      </c>
      <c r="C59">
        <v>0</v>
      </c>
      <c r="D59">
        <v>3.2299999999999999E-4</v>
      </c>
      <c r="E59">
        <v>7.3999999999999996E-5</v>
      </c>
      <c r="F59">
        <v>0</v>
      </c>
      <c r="I59" s="14"/>
      <c r="J59" s="14"/>
      <c r="K59" s="14"/>
      <c r="L59" s="14"/>
      <c r="M59" s="14"/>
      <c r="N59" s="14"/>
      <c r="O59" s="14"/>
      <c r="P59" s="14"/>
    </row>
    <row r="60" spans="1:16" x14ac:dyDescent="0.25">
      <c r="A60" t="s">
        <v>69</v>
      </c>
      <c r="B60">
        <v>1129330800</v>
      </c>
      <c r="C60">
        <v>9.9999999999999995E-7</v>
      </c>
      <c r="D60">
        <v>3.1799999999999998E-4</v>
      </c>
      <c r="E60">
        <v>6.2000000000000003E-5</v>
      </c>
      <c r="F60">
        <v>9.9999999999999995E-7</v>
      </c>
      <c r="I60" s="14"/>
      <c r="J60" s="14"/>
      <c r="K60" s="14"/>
      <c r="L60" s="14"/>
      <c r="M60" s="14"/>
      <c r="N60" s="14"/>
      <c r="O60" s="14"/>
      <c r="P60" s="14"/>
    </row>
    <row r="61" spans="1:16" x14ac:dyDescent="0.25">
      <c r="A61" t="s">
        <v>70</v>
      </c>
      <c r="B61">
        <v>1129935600</v>
      </c>
      <c r="C61">
        <v>2.6999999999999999E-5</v>
      </c>
      <c r="D61">
        <v>3.1300000000000002E-4</v>
      </c>
      <c r="E61">
        <v>5.7000000000000003E-5</v>
      </c>
      <c r="F61">
        <v>1.9000000000000001E-5</v>
      </c>
      <c r="I61" s="14"/>
      <c r="J61" s="14"/>
      <c r="K61" s="14"/>
      <c r="L61" s="14"/>
      <c r="M61" s="14"/>
      <c r="N61" s="14"/>
      <c r="O61" s="14"/>
      <c r="P61" s="14"/>
    </row>
    <row r="62" spans="1:16" x14ac:dyDescent="0.25">
      <c r="A62" t="s">
        <v>71</v>
      </c>
      <c r="B62">
        <v>1130540400</v>
      </c>
      <c r="C62">
        <v>4.3000000000000002E-5</v>
      </c>
      <c r="D62">
        <v>3.0899999999999998E-4</v>
      </c>
      <c r="E62">
        <v>5.3999999999999998E-5</v>
      </c>
      <c r="F62">
        <v>3.1999999999999999E-5</v>
      </c>
      <c r="I62" s="14"/>
      <c r="J62" s="14"/>
      <c r="K62" s="14"/>
      <c r="L62" s="14"/>
      <c r="M62" s="14"/>
      <c r="N62" s="14"/>
      <c r="O62" s="14"/>
      <c r="P62" s="14"/>
    </row>
    <row r="63" spans="1:16" x14ac:dyDescent="0.25">
      <c r="A63" t="s">
        <v>72</v>
      </c>
      <c r="B63">
        <v>1131148800</v>
      </c>
      <c r="C63">
        <v>1.02E-4</v>
      </c>
      <c r="D63">
        <v>3.0600000000000001E-4</v>
      </c>
      <c r="E63">
        <v>6.2000000000000003E-5</v>
      </c>
      <c r="F63">
        <v>7.4999999999999993E-5</v>
      </c>
      <c r="I63" s="14"/>
      <c r="J63" s="14"/>
      <c r="K63" s="14"/>
      <c r="L63" s="14"/>
      <c r="M63" s="14"/>
      <c r="N63" s="14"/>
      <c r="O63" s="14"/>
      <c r="P63" s="14"/>
    </row>
    <row r="64" spans="1:16" x14ac:dyDescent="0.25">
      <c r="A64" t="s">
        <v>73</v>
      </c>
      <c r="B64">
        <v>1131753600</v>
      </c>
      <c r="C64">
        <v>7.1000000000000005E-5</v>
      </c>
      <c r="D64">
        <v>3.0200000000000002E-4</v>
      </c>
      <c r="E64">
        <v>6.3999999999999997E-5</v>
      </c>
      <c r="F64">
        <v>7.2000000000000002E-5</v>
      </c>
      <c r="I64" s="14"/>
      <c r="J64" s="14"/>
      <c r="K64" s="14"/>
      <c r="L64" s="14"/>
      <c r="M64" s="14"/>
      <c r="N64" s="14"/>
      <c r="O64" s="14"/>
      <c r="P64" s="14"/>
    </row>
    <row r="65" spans="1:16" x14ac:dyDescent="0.25">
      <c r="A65" t="s">
        <v>74</v>
      </c>
      <c r="B65">
        <v>1132358400</v>
      </c>
      <c r="C65">
        <v>7.4999999999999993E-5</v>
      </c>
      <c r="D65">
        <v>2.99E-4</v>
      </c>
      <c r="E65">
        <v>6.4999999999999994E-5</v>
      </c>
      <c r="F65">
        <v>7.3999999999999996E-5</v>
      </c>
      <c r="I65" s="14"/>
      <c r="J65" s="14"/>
      <c r="K65" s="14"/>
      <c r="L65" s="14"/>
      <c r="M65" s="14"/>
      <c r="N65" s="14"/>
      <c r="O65" s="14"/>
      <c r="P65" s="14"/>
    </row>
    <row r="66" spans="1:16" x14ac:dyDescent="0.25">
      <c r="A66" t="s">
        <v>75</v>
      </c>
      <c r="B66">
        <v>1132963200</v>
      </c>
      <c r="C66">
        <v>1.46E-4</v>
      </c>
      <c r="D66">
        <v>2.9700000000000001E-4</v>
      </c>
      <c r="E66">
        <v>7.7999999999999999E-5</v>
      </c>
      <c r="F66">
        <v>1.1900000000000001E-4</v>
      </c>
      <c r="I66" s="14"/>
      <c r="J66" s="14"/>
      <c r="K66" s="14"/>
      <c r="L66" s="14"/>
      <c r="M66" s="14"/>
      <c r="N66" s="14"/>
      <c r="O66" s="14"/>
      <c r="P66" s="14"/>
    </row>
    <row r="67" spans="1:16" x14ac:dyDescent="0.25">
      <c r="A67" t="s">
        <v>76</v>
      </c>
      <c r="B67">
        <v>1133568000</v>
      </c>
      <c r="C67">
        <v>1.3999999999999999E-4</v>
      </c>
      <c r="D67">
        <v>2.9399999999999999E-4</v>
      </c>
      <c r="E67">
        <v>8.7999999999999998E-5</v>
      </c>
      <c r="F67">
        <v>1.2799999999999999E-4</v>
      </c>
      <c r="I67" s="14"/>
      <c r="J67" s="14"/>
      <c r="K67" s="14"/>
      <c r="L67" s="14"/>
      <c r="M67" s="14"/>
      <c r="N67" s="14"/>
      <c r="O67" s="14"/>
      <c r="P67" s="14"/>
    </row>
    <row r="68" spans="1:16" x14ac:dyDescent="0.25">
      <c r="A68" t="s">
        <v>77</v>
      </c>
      <c r="B68">
        <v>1134172800</v>
      </c>
      <c r="C68">
        <v>7.8999999999999996E-5</v>
      </c>
      <c r="D68">
        <v>2.9100000000000003E-4</v>
      </c>
      <c r="E68">
        <v>8.7000000000000001E-5</v>
      </c>
      <c r="F68">
        <v>9.7999999999999997E-5</v>
      </c>
      <c r="I68" s="14"/>
      <c r="J68" s="14"/>
      <c r="K68" s="14"/>
      <c r="L68" s="14"/>
      <c r="M68" s="14"/>
      <c r="N68" s="14"/>
      <c r="O68" s="14"/>
      <c r="P68" s="14"/>
    </row>
    <row r="69" spans="1:16" x14ac:dyDescent="0.25">
      <c r="A69" t="s">
        <v>78</v>
      </c>
      <c r="B69">
        <v>1134777600</v>
      </c>
      <c r="C69">
        <v>1.45E-4</v>
      </c>
      <c r="D69">
        <v>2.8899999999999998E-4</v>
      </c>
      <c r="E69">
        <v>9.6000000000000002E-5</v>
      </c>
      <c r="F69">
        <v>1.27E-4</v>
      </c>
      <c r="I69" s="14"/>
      <c r="J69" s="14"/>
      <c r="K69" s="14"/>
      <c r="L69" s="14"/>
      <c r="M69" s="14"/>
      <c r="N69" s="14"/>
      <c r="O69" s="14"/>
      <c r="P69" s="14"/>
    </row>
    <row r="70" spans="1:16" x14ac:dyDescent="0.25">
      <c r="A70" t="s">
        <v>79</v>
      </c>
      <c r="B70">
        <v>1135382400</v>
      </c>
      <c r="C70">
        <v>2.6200000000000003E-4</v>
      </c>
      <c r="D70">
        <v>2.8800000000000001E-4</v>
      </c>
      <c r="E70">
        <v>1.22E-4</v>
      </c>
      <c r="F70">
        <v>2.0599999999999999E-4</v>
      </c>
      <c r="I70" s="14"/>
      <c r="J70" s="14"/>
      <c r="K70" s="14"/>
      <c r="L70" s="14"/>
      <c r="M70" s="14"/>
      <c r="N70" s="14"/>
      <c r="O70" s="14"/>
      <c r="P70" s="14"/>
    </row>
    <row r="71" spans="1:16" x14ac:dyDescent="0.25">
      <c r="A71" t="s">
        <v>80</v>
      </c>
      <c r="B71">
        <v>1135987200</v>
      </c>
      <c r="C71">
        <v>5.9199999999999997E-4</v>
      </c>
      <c r="D71">
        <v>2.9300000000000002E-4</v>
      </c>
      <c r="E71">
        <v>2.0000000000000001E-4</v>
      </c>
      <c r="F71">
        <v>4.7699999999999999E-4</v>
      </c>
      <c r="I71" s="14"/>
      <c r="J71" s="14"/>
      <c r="K71" s="14"/>
      <c r="L71" s="14"/>
      <c r="M71" s="14"/>
      <c r="N71" s="14"/>
      <c r="O71" s="14"/>
      <c r="P71" s="14"/>
    </row>
    <row r="72" spans="1:16" x14ac:dyDescent="0.25">
      <c r="A72" t="s">
        <v>81</v>
      </c>
      <c r="B72">
        <v>1136592000</v>
      </c>
      <c r="C72">
        <v>5.0500000000000002E-4</v>
      </c>
      <c r="D72">
        <v>2.9599999999999998E-4</v>
      </c>
      <c r="E72">
        <v>2.5000000000000001E-4</v>
      </c>
      <c r="F72">
        <v>5.1400000000000003E-4</v>
      </c>
      <c r="I72" s="14"/>
      <c r="J72" s="14"/>
      <c r="K72" s="14"/>
      <c r="L72" s="14"/>
      <c r="M72" s="14"/>
      <c r="N72" s="14"/>
      <c r="O72" s="14"/>
      <c r="P72" s="14"/>
    </row>
    <row r="73" spans="1:16" x14ac:dyDescent="0.25">
      <c r="A73" t="s">
        <v>82</v>
      </c>
      <c r="B73">
        <v>1137196800</v>
      </c>
      <c r="C73">
        <v>6.9499999999999998E-4</v>
      </c>
      <c r="D73">
        <v>3.0200000000000002E-4</v>
      </c>
      <c r="E73">
        <v>3.21E-4</v>
      </c>
      <c r="F73">
        <v>6.2200000000000005E-4</v>
      </c>
      <c r="I73" s="14"/>
      <c r="J73" s="14"/>
      <c r="K73" s="14"/>
      <c r="L73" s="14"/>
      <c r="M73" s="14"/>
      <c r="N73" s="14"/>
      <c r="O73" s="14"/>
      <c r="P73" s="14"/>
    </row>
    <row r="74" spans="1:16" x14ac:dyDescent="0.25">
      <c r="A74" t="s">
        <v>83</v>
      </c>
      <c r="B74">
        <v>1137801600</v>
      </c>
      <c r="C74">
        <v>1.0579999999999999E-3</v>
      </c>
      <c r="D74">
        <v>3.1399999999999999E-4</v>
      </c>
      <c r="E74">
        <v>4.3600000000000003E-4</v>
      </c>
      <c r="F74">
        <v>8.2700000000000004E-4</v>
      </c>
      <c r="I74" s="14"/>
      <c r="J74" s="14"/>
      <c r="K74" s="14"/>
      <c r="L74" s="14"/>
      <c r="M74" s="14"/>
      <c r="N74" s="14"/>
      <c r="O74" s="14"/>
      <c r="P74" s="14"/>
    </row>
    <row r="75" spans="1:16" x14ac:dyDescent="0.25">
      <c r="A75" t="s">
        <v>84</v>
      </c>
      <c r="B75">
        <v>1138406400</v>
      </c>
      <c r="C75">
        <v>1.9849999999999998E-3</v>
      </c>
      <c r="D75">
        <v>3.39E-4</v>
      </c>
      <c r="E75">
        <v>6.8000000000000005E-4</v>
      </c>
      <c r="F75">
        <v>1.4369999999999999E-3</v>
      </c>
      <c r="I75" s="14"/>
      <c r="J75" s="14"/>
      <c r="K75" s="14"/>
      <c r="L75" s="14"/>
      <c r="M75" s="14"/>
      <c r="N75" s="14"/>
      <c r="O75" s="14"/>
      <c r="P75" s="14"/>
    </row>
    <row r="76" spans="1:16" x14ac:dyDescent="0.25">
      <c r="A76" t="s">
        <v>85</v>
      </c>
      <c r="B76">
        <v>1139011200</v>
      </c>
      <c r="C76">
        <v>3.3029999999999999E-3</v>
      </c>
      <c r="D76">
        <v>3.8499999999999998E-4</v>
      </c>
      <c r="E76">
        <v>1.1000000000000001E-3</v>
      </c>
      <c r="F76">
        <v>2.5309999999999998E-3</v>
      </c>
      <c r="I76" s="14"/>
      <c r="J76" s="14"/>
      <c r="K76" s="14"/>
      <c r="L76" s="14"/>
      <c r="M76" s="14"/>
      <c r="N76" s="14"/>
      <c r="O76" s="14"/>
      <c r="P76" s="14"/>
    </row>
    <row r="77" spans="1:16" x14ac:dyDescent="0.25">
      <c r="A77" t="s">
        <v>86</v>
      </c>
      <c r="B77">
        <v>1139616000</v>
      </c>
      <c r="C77">
        <v>3.4659999999999999E-3</v>
      </c>
      <c r="D77">
        <v>4.3199999999999998E-4</v>
      </c>
      <c r="E77">
        <v>1.4660000000000001E-3</v>
      </c>
      <c r="F77">
        <v>2.8530000000000001E-3</v>
      </c>
      <c r="I77" s="14"/>
      <c r="J77" s="14"/>
      <c r="K77" s="14"/>
      <c r="L77" s="14"/>
      <c r="M77" s="14"/>
      <c r="N77" s="14"/>
      <c r="O77" s="14"/>
      <c r="P77" s="14"/>
    </row>
    <row r="78" spans="1:16" x14ac:dyDescent="0.25">
      <c r="A78" t="s">
        <v>87</v>
      </c>
      <c r="B78">
        <v>1140220800</v>
      </c>
      <c r="C78">
        <v>1.2762000000000001E-2</v>
      </c>
      <c r="D78">
        <v>6.2200000000000005E-4</v>
      </c>
      <c r="E78">
        <v>3.3319999999999999E-3</v>
      </c>
      <c r="F78">
        <v>9.6279999999999994E-3</v>
      </c>
      <c r="I78" s="14"/>
      <c r="J78" s="14"/>
      <c r="K78" s="14"/>
      <c r="L78" s="14"/>
      <c r="M78" s="14"/>
      <c r="N78" s="14"/>
      <c r="O78" s="14"/>
      <c r="P78" s="14"/>
    </row>
    <row r="79" spans="1:16" x14ac:dyDescent="0.25">
      <c r="A79" t="s">
        <v>88</v>
      </c>
      <c r="B79">
        <v>1140825600</v>
      </c>
      <c r="C79">
        <v>6.6400000000000001E-3</v>
      </c>
      <c r="D79">
        <v>7.1400000000000001E-4</v>
      </c>
      <c r="E79">
        <v>3.8070000000000001E-3</v>
      </c>
      <c r="F79">
        <v>6.9930000000000001E-3</v>
      </c>
      <c r="I79" s="14"/>
      <c r="J79" s="14"/>
      <c r="K79" s="14"/>
      <c r="L79" s="14"/>
      <c r="M79" s="14"/>
      <c r="N79" s="14"/>
      <c r="O79" s="14"/>
      <c r="P79" s="14"/>
    </row>
    <row r="80" spans="1:16" x14ac:dyDescent="0.25">
      <c r="A80" t="s">
        <v>89</v>
      </c>
      <c r="B80">
        <v>1141430400</v>
      </c>
      <c r="C80">
        <v>1.3999999999999999E-4</v>
      </c>
      <c r="D80">
        <v>7.0500000000000001E-4</v>
      </c>
      <c r="E80">
        <v>3.2169999999999998E-3</v>
      </c>
      <c r="F80">
        <v>3.009E-3</v>
      </c>
      <c r="I80" s="14"/>
      <c r="J80" s="14"/>
      <c r="K80" s="14"/>
      <c r="L80" s="14"/>
      <c r="M80" s="14"/>
      <c r="N80" s="14"/>
      <c r="O80" s="14"/>
      <c r="P80" s="14"/>
    </row>
    <row r="81" spans="1:16" x14ac:dyDescent="0.25">
      <c r="A81" t="s">
        <v>90</v>
      </c>
      <c r="B81">
        <v>1142031600</v>
      </c>
      <c r="C81">
        <v>4.4749999999999998E-3</v>
      </c>
      <c r="D81">
        <v>7.6300000000000001E-4</v>
      </c>
      <c r="E81">
        <v>3.4659999999999999E-3</v>
      </c>
      <c r="F81">
        <v>4.8190000000000004E-3</v>
      </c>
      <c r="I81" s="14"/>
      <c r="J81" s="14"/>
      <c r="K81" s="14"/>
      <c r="L81" s="14"/>
      <c r="M81" s="14"/>
      <c r="N81" s="14"/>
      <c r="O81" s="14"/>
      <c r="P81" s="14"/>
    </row>
    <row r="82" spans="1:16" x14ac:dyDescent="0.25">
      <c r="A82" t="s">
        <v>91</v>
      </c>
      <c r="B82">
        <v>1142636400</v>
      </c>
      <c r="C82">
        <v>1.0591E-2</v>
      </c>
      <c r="D82">
        <v>9.1399999999999999E-4</v>
      </c>
      <c r="E82">
        <v>4.6410000000000002E-3</v>
      </c>
      <c r="F82">
        <v>8.8079999999999999E-3</v>
      </c>
      <c r="I82" s="14"/>
      <c r="J82" s="14"/>
      <c r="K82" s="14"/>
      <c r="L82" s="14"/>
      <c r="M82" s="14"/>
      <c r="N82" s="14"/>
      <c r="O82" s="14"/>
      <c r="P82" s="14"/>
    </row>
    <row r="83" spans="1:16" x14ac:dyDescent="0.25">
      <c r="A83" t="s">
        <v>92</v>
      </c>
      <c r="B83">
        <v>1143241200</v>
      </c>
      <c r="C83">
        <v>1.4911000000000001E-2</v>
      </c>
      <c r="D83">
        <v>1.129E-3</v>
      </c>
      <c r="E83">
        <v>6.2919999999999998E-3</v>
      </c>
      <c r="F83">
        <v>1.2538000000000001E-2</v>
      </c>
      <c r="I83" s="14"/>
      <c r="J83" s="14"/>
      <c r="K83" s="14"/>
      <c r="L83" s="14"/>
      <c r="M83" s="14"/>
      <c r="N83" s="14"/>
      <c r="O83" s="14"/>
      <c r="P83" s="14"/>
    </row>
    <row r="84" spans="1:16" x14ac:dyDescent="0.25">
      <c r="A84" t="s">
        <v>93</v>
      </c>
      <c r="B84">
        <v>1143846000</v>
      </c>
      <c r="C84">
        <v>2.1735999999999998E-2</v>
      </c>
      <c r="D84">
        <v>1.4450000000000001E-3</v>
      </c>
      <c r="E84">
        <v>8.7539999999999996E-3</v>
      </c>
      <c r="F84">
        <v>1.77E-2</v>
      </c>
      <c r="I84" s="14"/>
      <c r="J84" s="14"/>
      <c r="K84" s="14"/>
      <c r="L84" s="14"/>
      <c r="M84" s="14"/>
      <c r="N84" s="14"/>
      <c r="O84" s="14"/>
      <c r="P84" s="14"/>
    </row>
    <row r="85" spans="1:16" x14ac:dyDescent="0.25">
      <c r="A85" t="s">
        <v>94</v>
      </c>
      <c r="B85">
        <v>1144450800</v>
      </c>
      <c r="C85">
        <v>9.5980000000000006E-3</v>
      </c>
      <c r="D85">
        <v>1.57E-3</v>
      </c>
      <c r="E85">
        <v>8.9510000000000006E-3</v>
      </c>
      <c r="F85">
        <v>1.4208E-2</v>
      </c>
      <c r="I85" s="14"/>
      <c r="J85" s="14"/>
      <c r="K85" s="14"/>
      <c r="L85" s="14"/>
      <c r="M85" s="14"/>
      <c r="N85" s="14"/>
      <c r="O85" s="14"/>
      <c r="P85" s="14"/>
    </row>
    <row r="86" spans="1:16" x14ac:dyDescent="0.25">
      <c r="A86" t="s">
        <v>95</v>
      </c>
      <c r="B86">
        <v>1145055600</v>
      </c>
      <c r="C86">
        <v>4.4999999999999997E-3</v>
      </c>
      <c r="D86">
        <v>1.6149999999999999E-3</v>
      </c>
      <c r="E86">
        <v>8.182E-3</v>
      </c>
      <c r="F86">
        <v>7.744E-3</v>
      </c>
      <c r="I86" s="14"/>
      <c r="J86" s="14"/>
      <c r="K86" s="14"/>
      <c r="L86" s="14"/>
      <c r="M86" s="14"/>
      <c r="N86" s="14"/>
      <c r="O86" s="14"/>
      <c r="P86" s="14"/>
    </row>
    <row r="87" spans="1:16" x14ac:dyDescent="0.25">
      <c r="A87" t="s">
        <v>96</v>
      </c>
      <c r="B87">
        <v>1145660400</v>
      </c>
      <c r="C87">
        <v>2.5732000000000001E-2</v>
      </c>
      <c r="D87">
        <v>1.9849999999999998E-3</v>
      </c>
      <c r="E87">
        <v>1.1006E-2</v>
      </c>
      <c r="F87">
        <v>1.8495999999999999E-2</v>
      </c>
      <c r="I87" s="14"/>
      <c r="J87" s="14"/>
      <c r="K87" s="14"/>
      <c r="L87" s="14"/>
      <c r="M87" s="14"/>
      <c r="N87" s="14"/>
      <c r="O87" s="14"/>
      <c r="P87" s="14"/>
    </row>
    <row r="88" spans="1:16" x14ac:dyDescent="0.25">
      <c r="A88" t="s">
        <v>97</v>
      </c>
      <c r="B88">
        <v>1146265200</v>
      </c>
      <c r="C88">
        <v>2.6567E-2</v>
      </c>
      <c r="D88">
        <v>2.362E-3</v>
      </c>
      <c r="E88">
        <v>1.3483999999999999E-2</v>
      </c>
      <c r="F88">
        <v>2.3085999999999999E-2</v>
      </c>
      <c r="I88" s="14"/>
      <c r="J88" s="14"/>
      <c r="K88" s="14"/>
      <c r="L88" s="14"/>
      <c r="M88" s="14"/>
      <c r="N88" s="14"/>
      <c r="O88" s="14"/>
      <c r="P88" s="14"/>
    </row>
    <row r="89" spans="1:16" x14ac:dyDescent="0.25">
      <c r="A89" t="s">
        <v>98</v>
      </c>
      <c r="B89">
        <v>1146870000</v>
      </c>
      <c r="C89">
        <v>2.5152000000000001E-2</v>
      </c>
      <c r="D89">
        <v>2.712E-3</v>
      </c>
      <c r="E89">
        <v>1.5357000000000001E-2</v>
      </c>
      <c r="F89">
        <v>2.4511999999999999E-2</v>
      </c>
      <c r="I89" s="14"/>
      <c r="J89" s="14"/>
      <c r="K89" s="14"/>
      <c r="L89" s="14"/>
      <c r="M89" s="14"/>
      <c r="N89" s="14"/>
      <c r="O89" s="14"/>
      <c r="P89" s="14"/>
    </row>
    <row r="90" spans="1:16" x14ac:dyDescent="0.25">
      <c r="A90" t="s">
        <v>99</v>
      </c>
      <c r="B90">
        <v>1147474800</v>
      </c>
      <c r="C90">
        <v>2.7212E-2</v>
      </c>
      <c r="D90">
        <v>3.088E-3</v>
      </c>
      <c r="E90">
        <v>1.7260999999999999E-2</v>
      </c>
      <c r="F90">
        <v>2.6338E-2</v>
      </c>
      <c r="I90" s="14"/>
      <c r="J90" s="14"/>
      <c r="K90" s="14"/>
      <c r="L90" s="14"/>
      <c r="M90" s="14"/>
      <c r="N90" s="14"/>
      <c r="O90" s="14"/>
      <c r="P90" s="14"/>
    </row>
    <row r="91" spans="1:16" x14ac:dyDescent="0.25">
      <c r="A91" t="s">
        <v>100</v>
      </c>
      <c r="B91">
        <v>1148079600</v>
      </c>
      <c r="C91">
        <v>2.3496E-2</v>
      </c>
      <c r="D91">
        <v>3.3999999999999998E-3</v>
      </c>
      <c r="E91">
        <v>1.8228999999999999E-2</v>
      </c>
      <c r="F91">
        <v>2.4358999999999999E-2</v>
      </c>
      <c r="I91" s="14"/>
      <c r="J91" s="14"/>
      <c r="K91" s="14"/>
      <c r="L91" s="14"/>
      <c r="M91" s="14"/>
      <c r="N91" s="14"/>
      <c r="O91" s="14"/>
      <c r="P91" s="14"/>
    </row>
    <row r="92" spans="1:16" x14ac:dyDescent="0.25">
      <c r="A92" t="s">
        <v>101</v>
      </c>
      <c r="B92">
        <v>1148684400</v>
      </c>
      <c r="C92">
        <v>2.0424000000000001E-2</v>
      </c>
      <c r="D92">
        <v>3.6610000000000002E-3</v>
      </c>
      <c r="E92">
        <v>1.8567E-2</v>
      </c>
      <c r="F92">
        <v>2.2037000000000001E-2</v>
      </c>
      <c r="I92" s="14"/>
      <c r="J92" s="14"/>
      <c r="K92" s="14"/>
      <c r="L92" s="14"/>
      <c r="M92" s="14"/>
      <c r="N92" s="14"/>
      <c r="O92" s="14"/>
      <c r="P92" s="14"/>
    </row>
    <row r="93" spans="1:16" x14ac:dyDescent="0.25">
      <c r="A93" t="s">
        <v>102</v>
      </c>
      <c r="B93">
        <v>1149289200</v>
      </c>
      <c r="C93">
        <v>1.6896000000000001E-2</v>
      </c>
      <c r="D93">
        <v>3.8649999999999999E-3</v>
      </c>
      <c r="E93">
        <v>1.8318999999999998E-2</v>
      </c>
      <c r="F93">
        <v>1.9545E-2</v>
      </c>
      <c r="I93" s="14"/>
      <c r="J93" s="14"/>
      <c r="K93" s="14"/>
      <c r="L93" s="14"/>
      <c r="M93" s="14"/>
      <c r="N93" s="14"/>
      <c r="O93" s="14"/>
      <c r="P93" s="14"/>
    </row>
    <row r="94" spans="1:16" x14ac:dyDescent="0.25">
      <c r="A94" t="s">
        <v>103</v>
      </c>
      <c r="B94">
        <v>1149894000</v>
      </c>
      <c r="C94">
        <v>3.5300000000000002E-3</v>
      </c>
      <c r="D94">
        <v>3.859E-3</v>
      </c>
      <c r="E94">
        <v>1.5914999999999999E-2</v>
      </c>
      <c r="F94">
        <v>9.8320000000000005E-3</v>
      </c>
      <c r="I94" s="14"/>
      <c r="J94" s="14"/>
      <c r="K94" s="14"/>
      <c r="L94" s="14"/>
      <c r="M94" s="14"/>
      <c r="N94" s="14"/>
      <c r="O94" s="14"/>
      <c r="P94" s="14"/>
    </row>
    <row r="95" spans="1:16" x14ac:dyDescent="0.25">
      <c r="A95" t="s">
        <v>104</v>
      </c>
      <c r="B95">
        <v>1150498800</v>
      </c>
      <c r="C95">
        <v>2.63E-3</v>
      </c>
      <c r="D95">
        <v>3.8400000000000001E-3</v>
      </c>
      <c r="E95">
        <v>1.3778E-2</v>
      </c>
      <c r="F95">
        <v>5.653E-3</v>
      </c>
      <c r="I95" s="14"/>
      <c r="J95" s="14"/>
      <c r="K95" s="14"/>
      <c r="L95" s="14"/>
      <c r="M95" s="14"/>
      <c r="N95" s="14"/>
      <c r="O95" s="14"/>
      <c r="P95" s="14"/>
    </row>
    <row r="96" spans="1:16" x14ac:dyDescent="0.25">
      <c r="A96" t="s">
        <v>105</v>
      </c>
      <c r="B96">
        <v>1151103600</v>
      </c>
      <c r="C96">
        <v>2.1519999999999998E-3</v>
      </c>
      <c r="D96">
        <v>3.8140000000000001E-3</v>
      </c>
      <c r="E96">
        <v>1.1904E-2</v>
      </c>
      <c r="F96">
        <v>3.5270000000000002E-3</v>
      </c>
      <c r="I96" s="14"/>
      <c r="J96" s="14"/>
      <c r="K96" s="14"/>
      <c r="L96" s="14"/>
      <c r="M96" s="14"/>
      <c r="N96" s="14"/>
      <c r="O96" s="14"/>
      <c r="P96" s="14"/>
    </row>
    <row r="97" spans="1:16" x14ac:dyDescent="0.25">
      <c r="A97" t="s">
        <v>106</v>
      </c>
      <c r="B97">
        <v>1151708400</v>
      </c>
      <c r="C97">
        <v>1.7179999999999999E-3</v>
      </c>
      <c r="D97">
        <v>3.7810000000000001E-3</v>
      </c>
      <c r="E97">
        <v>1.0263E-2</v>
      </c>
      <c r="F97">
        <v>2.418E-3</v>
      </c>
      <c r="I97" s="14"/>
      <c r="J97" s="14"/>
      <c r="K97" s="14"/>
      <c r="L97" s="14"/>
      <c r="M97" s="14"/>
      <c r="N97" s="14"/>
      <c r="O97" s="14"/>
      <c r="P97" s="14"/>
    </row>
    <row r="98" spans="1:16" x14ac:dyDescent="0.25">
      <c r="A98" t="s">
        <v>107</v>
      </c>
      <c r="B98">
        <v>1152313200</v>
      </c>
      <c r="C98">
        <v>1.415E-3</v>
      </c>
      <c r="D98">
        <v>3.7450000000000001E-3</v>
      </c>
      <c r="E98">
        <v>8.8369999999999994E-3</v>
      </c>
      <c r="F98">
        <v>1.776E-3</v>
      </c>
      <c r="I98" s="14"/>
      <c r="J98" s="14"/>
      <c r="K98" s="14"/>
      <c r="L98" s="14"/>
      <c r="M98" s="14"/>
      <c r="N98" s="14"/>
      <c r="O98" s="14"/>
      <c r="P98" s="14"/>
    </row>
    <row r="99" spans="1:16" x14ac:dyDescent="0.25">
      <c r="A99" t="s">
        <v>108</v>
      </c>
      <c r="B99">
        <v>1152918000</v>
      </c>
      <c r="C99">
        <v>1.902E-3</v>
      </c>
      <c r="D99">
        <v>3.7160000000000001E-3</v>
      </c>
      <c r="E99">
        <v>7.7340000000000004E-3</v>
      </c>
      <c r="F99">
        <v>2.0999999999999999E-3</v>
      </c>
      <c r="I99" s="14"/>
      <c r="J99" s="14"/>
      <c r="K99" s="14"/>
      <c r="L99" s="14"/>
      <c r="M99" s="14"/>
      <c r="N99" s="14"/>
      <c r="O99" s="14"/>
      <c r="P99" s="14"/>
    </row>
    <row r="100" spans="1:16" x14ac:dyDescent="0.25">
      <c r="A100" t="s">
        <v>109</v>
      </c>
      <c r="B100">
        <v>1153522800</v>
      </c>
      <c r="C100">
        <v>6.4380000000000001E-3</v>
      </c>
      <c r="D100">
        <v>3.7580000000000001E-3</v>
      </c>
      <c r="E100">
        <v>7.5560000000000002E-3</v>
      </c>
      <c r="F100">
        <v>5.2180000000000004E-3</v>
      </c>
      <c r="I100" s="14"/>
      <c r="J100" s="14"/>
      <c r="K100" s="14"/>
      <c r="L100" s="14"/>
      <c r="M100" s="14"/>
      <c r="N100" s="14"/>
      <c r="O100" s="14"/>
      <c r="P100" s="14"/>
    </row>
    <row r="101" spans="1:16" x14ac:dyDescent="0.25">
      <c r="A101" t="s">
        <v>110</v>
      </c>
      <c r="B101">
        <v>1154127600</v>
      </c>
      <c r="C101">
        <v>8.5609999999999992E-3</v>
      </c>
      <c r="D101">
        <v>3.8310000000000002E-3</v>
      </c>
      <c r="E101">
        <v>7.7019999999999996E-3</v>
      </c>
      <c r="F101">
        <v>6.9849999999999999E-3</v>
      </c>
      <c r="I101" s="14"/>
      <c r="J101" s="14"/>
      <c r="K101" s="14"/>
      <c r="L101" s="14"/>
      <c r="M101" s="14"/>
      <c r="N101" s="14"/>
      <c r="O101" s="14"/>
      <c r="P101" s="14"/>
    </row>
    <row r="102" spans="1:16" x14ac:dyDescent="0.25">
      <c r="A102" t="s">
        <v>111</v>
      </c>
      <c r="B102">
        <v>1154732400</v>
      </c>
      <c r="C102">
        <v>1.0437E-2</v>
      </c>
      <c r="D102">
        <v>3.9319999999999997E-3</v>
      </c>
      <c r="E102">
        <v>8.1460000000000005E-3</v>
      </c>
      <c r="F102">
        <v>9.1900000000000003E-3</v>
      </c>
      <c r="I102" s="14"/>
      <c r="J102" s="14"/>
      <c r="K102" s="14"/>
      <c r="L102" s="14"/>
      <c r="M102" s="14"/>
      <c r="N102" s="14"/>
      <c r="O102" s="14"/>
      <c r="P102" s="14"/>
    </row>
    <row r="103" spans="1:16" x14ac:dyDescent="0.25">
      <c r="A103" t="s">
        <v>112</v>
      </c>
      <c r="B103">
        <v>1155337200</v>
      </c>
      <c r="C103">
        <v>1.1124E-2</v>
      </c>
      <c r="D103">
        <v>4.0429999999999997E-3</v>
      </c>
      <c r="E103">
        <v>8.6199999999999992E-3</v>
      </c>
      <c r="F103">
        <v>1.0321E-2</v>
      </c>
      <c r="I103" s="14"/>
      <c r="J103" s="14"/>
      <c r="K103" s="14"/>
      <c r="L103" s="14"/>
      <c r="M103" s="14"/>
      <c r="N103" s="14"/>
      <c r="O103" s="14"/>
      <c r="P103" s="14"/>
    </row>
    <row r="104" spans="1:16" x14ac:dyDescent="0.25">
      <c r="A104" t="s">
        <v>113</v>
      </c>
      <c r="B104">
        <v>1155942000</v>
      </c>
      <c r="C104">
        <v>1.2054E-2</v>
      </c>
      <c r="D104">
        <v>4.1650000000000003E-3</v>
      </c>
      <c r="E104">
        <v>9.1520000000000004E-3</v>
      </c>
      <c r="F104">
        <v>1.1113E-2</v>
      </c>
      <c r="I104" s="14"/>
      <c r="J104" s="14"/>
      <c r="K104" s="14"/>
      <c r="L104" s="14"/>
      <c r="M104" s="14"/>
      <c r="N104" s="14"/>
      <c r="O104" s="14"/>
      <c r="P104" s="14"/>
    </row>
    <row r="105" spans="1:16" x14ac:dyDescent="0.25">
      <c r="A105" t="s">
        <v>114</v>
      </c>
      <c r="B105">
        <v>1156546800</v>
      </c>
      <c r="C105">
        <v>1.2439E-2</v>
      </c>
      <c r="D105">
        <v>4.2919999999999998E-3</v>
      </c>
      <c r="E105">
        <v>9.6760000000000006E-3</v>
      </c>
      <c r="F105">
        <v>1.1936E-2</v>
      </c>
      <c r="I105" s="14"/>
      <c r="J105" s="14"/>
      <c r="K105" s="14"/>
      <c r="L105" s="14"/>
      <c r="M105" s="14"/>
      <c r="N105" s="14"/>
      <c r="O105" s="14"/>
      <c r="P105" s="14"/>
    </row>
    <row r="106" spans="1:16" x14ac:dyDescent="0.25">
      <c r="A106" t="s">
        <v>115</v>
      </c>
      <c r="B106">
        <v>1157151600</v>
      </c>
      <c r="C106">
        <v>1.2652E-2</v>
      </c>
      <c r="D106">
        <v>4.4200000000000003E-3</v>
      </c>
      <c r="E106">
        <v>1.0148000000000001E-2</v>
      </c>
      <c r="F106">
        <v>1.2381E-2</v>
      </c>
      <c r="I106" s="14"/>
      <c r="J106" s="14"/>
      <c r="K106" s="14"/>
      <c r="L106" s="14"/>
      <c r="M106" s="14"/>
      <c r="N106" s="14"/>
      <c r="O106" s="14"/>
      <c r="P106" s="14"/>
    </row>
    <row r="107" spans="1:16" x14ac:dyDescent="0.25">
      <c r="A107" t="s">
        <v>116</v>
      </c>
      <c r="B107">
        <v>1157756400</v>
      </c>
      <c r="C107">
        <v>1.2512000000000001E-2</v>
      </c>
      <c r="D107">
        <v>4.5440000000000003E-3</v>
      </c>
      <c r="E107">
        <v>1.0518E-2</v>
      </c>
      <c r="F107">
        <v>1.2408000000000001E-2</v>
      </c>
      <c r="I107" s="14"/>
      <c r="J107" s="14"/>
      <c r="K107" s="14"/>
      <c r="L107" s="14"/>
      <c r="M107" s="14"/>
      <c r="N107" s="14"/>
      <c r="O107" s="14"/>
      <c r="P107" s="14"/>
    </row>
    <row r="108" spans="1:16" x14ac:dyDescent="0.25">
      <c r="A108" t="s">
        <v>117</v>
      </c>
      <c r="B108">
        <v>1158361200</v>
      </c>
      <c r="C108">
        <v>1.4879E-2</v>
      </c>
      <c r="D108">
        <v>4.7019999999999996E-3</v>
      </c>
      <c r="E108">
        <v>1.1206000000000001E-2</v>
      </c>
      <c r="F108">
        <v>1.3767E-2</v>
      </c>
      <c r="I108" s="14"/>
      <c r="J108" s="14"/>
      <c r="K108" s="14"/>
      <c r="L108" s="14"/>
      <c r="M108" s="14"/>
      <c r="N108" s="14"/>
      <c r="O108" s="14"/>
      <c r="P108" s="14"/>
    </row>
    <row r="109" spans="1:16" x14ac:dyDescent="0.25">
      <c r="A109" t="s">
        <v>118</v>
      </c>
      <c r="B109">
        <v>1158966000</v>
      </c>
      <c r="C109">
        <v>1.6535999999999999E-2</v>
      </c>
      <c r="D109">
        <v>4.8830000000000002E-3</v>
      </c>
      <c r="E109">
        <v>1.2064999999999999E-2</v>
      </c>
      <c r="F109">
        <v>1.5597E-2</v>
      </c>
      <c r="I109" s="14"/>
      <c r="J109" s="14"/>
      <c r="K109" s="14"/>
      <c r="L109" s="14"/>
      <c r="M109" s="14"/>
      <c r="N109" s="14"/>
      <c r="O109" s="14"/>
      <c r="P109" s="14"/>
    </row>
    <row r="110" spans="1:16" x14ac:dyDescent="0.25">
      <c r="A110" t="s">
        <v>119</v>
      </c>
      <c r="B110">
        <v>1159570800</v>
      </c>
      <c r="C110">
        <v>1.7409000000000001E-2</v>
      </c>
      <c r="D110">
        <v>5.0749999999999997E-3</v>
      </c>
      <c r="E110">
        <v>1.2916E-2</v>
      </c>
      <c r="F110">
        <v>1.6693E-2</v>
      </c>
      <c r="I110" s="14"/>
      <c r="J110" s="14"/>
      <c r="K110" s="14"/>
      <c r="L110" s="14"/>
      <c r="M110" s="14"/>
      <c r="N110" s="14"/>
      <c r="O110" s="14"/>
      <c r="P110" s="14"/>
    </row>
    <row r="111" spans="1:16" x14ac:dyDescent="0.25">
      <c r="A111" t="s">
        <v>120</v>
      </c>
      <c r="B111">
        <v>1160175600</v>
      </c>
      <c r="C111">
        <v>1.3519E-2</v>
      </c>
      <c r="D111">
        <v>5.2040000000000003E-3</v>
      </c>
      <c r="E111">
        <v>1.2966E-2</v>
      </c>
      <c r="F111">
        <v>1.4114E-2</v>
      </c>
      <c r="I111" s="14"/>
      <c r="J111" s="14"/>
      <c r="K111" s="14"/>
      <c r="L111" s="14"/>
      <c r="M111" s="14"/>
      <c r="N111" s="14"/>
      <c r="O111" s="14"/>
      <c r="P111" s="14"/>
    </row>
    <row r="112" spans="1:16" x14ac:dyDescent="0.25">
      <c r="A112" t="s">
        <v>121</v>
      </c>
      <c r="B112">
        <v>1160780400</v>
      </c>
      <c r="C112">
        <v>2.5999999999999999E-3</v>
      </c>
      <c r="D112">
        <v>5.1640000000000002E-3</v>
      </c>
      <c r="E112">
        <v>1.1325999999999999E-2</v>
      </c>
      <c r="F112">
        <v>7.9459999999999999E-3</v>
      </c>
      <c r="I112" s="14"/>
      <c r="J112" s="14"/>
      <c r="K112" s="14"/>
      <c r="L112" s="14"/>
      <c r="M112" s="14"/>
      <c r="N112" s="14"/>
      <c r="O112" s="14"/>
      <c r="P112" s="14"/>
    </row>
    <row r="113" spans="1:16" x14ac:dyDescent="0.25">
      <c r="A113" t="s">
        <v>122</v>
      </c>
      <c r="B113">
        <v>1161385200</v>
      </c>
      <c r="C113">
        <v>1.0683E-2</v>
      </c>
      <c r="D113">
        <v>5.2490000000000002E-3</v>
      </c>
      <c r="E113">
        <v>1.1226E-2</v>
      </c>
      <c r="F113">
        <v>9.6889999999999997E-3</v>
      </c>
      <c r="I113" s="14"/>
      <c r="J113" s="14"/>
      <c r="K113" s="14"/>
      <c r="L113" s="14"/>
      <c r="M113" s="14"/>
      <c r="N113" s="14"/>
      <c r="O113" s="14"/>
      <c r="P113" s="14"/>
    </row>
    <row r="114" spans="1:16" x14ac:dyDescent="0.25">
      <c r="A114" t="s">
        <v>123</v>
      </c>
      <c r="B114">
        <v>1161990000</v>
      </c>
      <c r="C114">
        <v>1.2382000000000001E-2</v>
      </c>
      <c r="D114">
        <v>5.3579999999999999E-3</v>
      </c>
      <c r="E114">
        <v>1.1414000000000001E-2</v>
      </c>
      <c r="F114">
        <v>1.1410999999999999E-2</v>
      </c>
      <c r="I114" s="14"/>
      <c r="J114" s="14"/>
      <c r="K114" s="14"/>
      <c r="L114" s="14"/>
      <c r="M114" s="14"/>
      <c r="N114" s="14"/>
      <c r="O114" s="14"/>
      <c r="P114" s="14"/>
    </row>
    <row r="115" spans="1:16" x14ac:dyDescent="0.25">
      <c r="A115" t="s">
        <v>124</v>
      </c>
      <c r="B115">
        <v>1162598400</v>
      </c>
      <c r="C115">
        <v>1.5165E-2</v>
      </c>
      <c r="D115">
        <v>5.509E-3</v>
      </c>
      <c r="E115">
        <v>1.201E-2</v>
      </c>
      <c r="F115">
        <v>1.3528999999999999E-2</v>
      </c>
      <c r="I115" s="14"/>
      <c r="J115" s="14"/>
      <c r="K115" s="14"/>
      <c r="L115" s="14"/>
      <c r="M115" s="14"/>
      <c r="N115" s="14"/>
      <c r="O115" s="14"/>
      <c r="P115" s="14"/>
    </row>
    <row r="116" spans="1:16" x14ac:dyDescent="0.25">
      <c r="A116" t="s">
        <v>125</v>
      </c>
      <c r="B116">
        <v>1163203200</v>
      </c>
      <c r="C116">
        <v>9.8259999999999997E-3</v>
      </c>
      <c r="D116">
        <v>5.5750000000000001E-3</v>
      </c>
      <c r="E116">
        <v>1.1658999999999999E-2</v>
      </c>
      <c r="F116">
        <v>1.1571E-2</v>
      </c>
      <c r="I116" s="14"/>
      <c r="J116" s="14"/>
      <c r="K116" s="14"/>
      <c r="L116" s="14"/>
      <c r="M116" s="14"/>
      <c r="N116" s="14"/>
      <c r="O116" s="14"/>
      <c r="P116" s="14"/>
    </row>
    <row r="117" spans="1:16" x14ac:dyDescent="0.25">
      <c r="A117" t="s">
        <v>126</v>
      </c>
      <c r="B117">
        <v>1163808000</v>
      </c>
      <c r="C117">
        <v>1.5717999999999999E-2</v>
      </c>
      <c r="D117">
        <v>5.7299999999999999E-3</v>
      </c>
      <c r="E117">
        <v>1.2303E-2</v>
      </c>
      <c r="F117">
        <v>1.4001E-2</v>
      </c>
      <c r="I117" s="14"/>
      <c r="J117" s="14"/>
      <c r="K117" s="14"/>
      <c r="L117" s="14"/>
      <c r="M117" s="14"/>
      <c r="N117" s="14"/>
      <c r="O117" s="14"/>
      <c r="P117" s="14"/>
    </row>
    <row r="118" spans="1:16" x14ac:dyDescent="0.25">
      <c r="A118" t="s">
        <v>127</v>
      </c>
      <c r="B118">
        <v>1164412800</v>
      </c>
      <c r="C118">
        <v>2.3040000000000001E-3</v>
      </c>
      <c r="D118">
        <v>5.6769999999999998E-3</v>
      </c>
      <c r="E118">
        <v>1.0689000000000001E-2</v>
      </c>
      <c r="F118">
        <v>7.1240000000000001E-3</v>
      </c>
      <c r="I118" s="14"/>
      <c r="J118" s="14"/>
      <c r="K118" s="14"/>
      <c r="L118" s="14"/>
      <c r="M118" s="14"/>
      <c r="N118" s="14"/>
      <c r="O118" s="14"/>
      <c r="P118" s="14"/>
    </row>
    <row r="119" spans="1:16" x14ac:dyDescent="0.25">
      <c r="A119" t="s">
        <v>128</v>
      </c>
      <c r="B119">
        <v>1165017600</v>
      </c>
      <c r="C119">
        <v>2.4599999999999999E-3</v>
      </c>
      <c r="D119">
        <v>5.6270000000000001E-3</v>
      </c>
      <c r="E119">
        <v>9.3670000000000003E-3</v>
      </c>
      <c r="F119">
        <v>4.444E-3</v>
      </c>
      <c r="I119" s="14"/>
      <c r="J119" s="14"/>
      <c r="K119" s="14"/>
      <c r="L119" s="14"/>
      <c r="M119" s="14"/>
      <c r="N119" s="14"/>
      <c r="O119" s="14"/>
      <c r="P119" s="14"/>
    </row>
    <row r="120" spans="1:16" x14ac:dyDescent="0.25">
      <c r="A120" t="s">
        <v>129</v>
      </c>
      <c r="B120">
        <v>1165622400</v>
      </c>
      <c r="C120">
        <v>1.9400000000000001E-3</v>
      </c>
      <c r="D120">
        <v>5.5700000000000003E-3</v>
      </c>
      <c r="E120">
        <v>8.1729999999999997E-3</v>
      </c>
      <c r="F120">
        <v>2.9989999999999999E-3</v>
      </c>
      <c r="I120" s="14"/>
      <c r="J120" s="14"/>
      <c r="K120" s="14"/>
      <c r="L120" s="14"/>
      <c r="M120" s="14"/>
      <c r="N120" s="14"/>
      <c r="O120" s="14"/>
      <c r="P120" s="14"/>
    </row>
    <row r="121" spans="1:16" x14ac:dyDescent="0.25">
      <c r="A121" t="s">
        <v>130</v>
      </c>
      <c r="B121">
        <v>1166227200</v>
      </c>
      <c r="C121">
        <v>6.2170000000000003E-3</v>
      </c>
      <c r="D121">
        <v>5.5799999999999999E-3</v>
      </c>
      <c r="E121">
        <v>7.8949999999999992E-3</v>
      </c>
      <c r="F121">
        <v>5.5989999999999998E-3</v>
      </c>
      <c r="I121" s="14"/>
      <c r="J121" s="14"/>
      <c r="K121" s="14"/>
      <c r="L121" s="14"/>
      <c r="M121" s="14"/>
      <c r="N121" s="14"/>
      <c r="O121" s="14"/>
      <c r="P121" s="14"/>
    </row>
    <row r="122" spans="1:16" x14ac:dyDescent="0.25">
      <c r="A122" t="s">
        <v>131</v>
      </c>
      <c r="B122">
        <v>1166832000</v>
      </c>
      <c r="C122">
        <v>1.3939E-2</v>
      </c>
      <c r="D122">
        <v>5.7080000000000004E-3</v>
      </c>
      <c r="E122">
        <v>8.8620000000000001E-3</v>
      </c>
      <c r="F122">
        <v>1.0525E-2</v>
      </c>
      <c r="I122" s="14"/>
      <c r="J122" s="14"/>
      <c r="K122" s="14"/>
      <c r="L122" s="14"/>
      <c r="M122" s="14"/>
      <c r="N122" s="14"/>
      <c r="O122" s="14"/>
      <c r="P122" s="14"/>
    </row>
    <row r="123" spans="1:16" x14ac:dyDescent="0.25">
      <c r="A123" t="s">
        <v>132</v>
      </c>
      <c r="B123">
        <v>1167436800</v>
      </c>
      <c r="C123">
        <v>1.5427E-2</v>
      </c>
      <c r="D123">
        <v>5.8570000000000002E-3</v>
      </c>
      <c r="E123">
        <v>9.92E-3</v>
      </c>
      <c r="F123">
        <v>1.3547999999999999E-2</v>
      </c>
      <c r="I123" s="14"/>
      <c r="J123" s="14"/>
      <c r="K123" s="14"/>
      <c r="L123" s="14"/>
      <c r="M123" s="14"/>
      <c r="N123" s="14"/>
      <c r="O123" s="14"/>
      <c r="P123" s="14"/>
    </row>
    <row r="124" spans="1:16" x14ac:dyDescent="0.25">
      <c r="A124" t="s">
        <v>133</v>
      </c>
      <c r="B124">
        <v>1168041600</v>
      </c>
      <c r="C124">
        <v>1.6784E-2</v>
      </c>
      <c r="D124">
        <v>6.0239999999999998E-3</v>
      </c>
      <c r="E124">
        <v>1.1004E-2</v>
      </c>
      <c r="F124">
        <v>1.5237000000000001E-2</v>
      </c>
      <c r="I124" s="14"/>
      <c r="J124" s="14"/>
      <c r="K124" s="14"/>
      <c r="L124" s="14"/>
      <c r="M124" s="14"/>
      <c r="N124" s="14"/>
      <c r="O124" s="14"/>
      <c r="P124" s="14"/>
    </row>
    <row r="125" spans="1:16" x14ac:dyDescent="0.25">
      <c r="A125" t="s">
        <v>134</v>
      </c>
      <c r="B125">
        <v>1168646400</v>
      </c>
      <c r="C125">
        <v>1.2677000000000001E-2</v>
      </c>
      <c r="D125">
        <v>6.1260000000000004E-3</v>
      </c>
      <c r="E125">
        <v>1.1259E-2</v>
      </c>
      <c r="F125">
        <v>1.3655E-2</v>
      </c>
      <c r="I125" s="14"/>
      <c r="J125" s="14"/>
      <c r="K125" s="14"/>
      <c r="L125" s="14"/>
      <c r="M125" s="14"/>
      <c r="N125" s="14"/>
      <c r="O125" s="14"/>
      <c r="P125" s="14"/>
    </row>
    <row r="126" spans="1:16" x14ac:dyDescent="0.25">
      <c r="A126" t="s">
        <v>135</v>
      </c>
      <c r="B126">
        <v>1169251200</v>
      </c>
      <c r="C126">
        <v>1.0529999999999999E-2</v>
      </c>
      <c r="D126">
        <v>6.1929999999999997E-3</v>
      </c>
      <c r="E126">
        <v>1.1148E-2</v>
      </c>
      <c r="F126">
        <v>1.2073E-2</v>
      </c>
      <c r="I126" s="14"/>
      <c r="J126" s="14"/>
      <c r="K126" s="14"/>
      <c r="L126" s="14"/>
      <c r="M126" s="14"/>
      <c r="N126" s="14"/>
      <c r="O126" s="14"/>
      <c r="P126" s="14"/>
    </row>
    <row r="127" spans="1:16" x14ac:dyDescent="0.25">
      <c r="A127" t="s">
        <v>136</v>
      </c>
      <c r="B127">
        <v>1169856000</v>
      </c>
      <c r="C127">
        <v>1.1133000000000001E-2</v>
      </c>
      <c r="D127">
        <v>6.2680000000000001E-3</v>
      </c>
      <c r="E127">
        <v>1.112E-2</v>
      </c>
      <c r="F127">
        <v>1.1176E-2</v>
      </c>
      <c r="I127" s="14"/>
      <c r="J127" s="14"/>
      <c r="K127" s="14"/>
      <c r="L127" s="14"/>
      <c r="M127" s="14"/>
      <c r="N127" s="14"/>
      <c r="O127" s="14"/>
      <c r="P127" s="14"/>
    </row>
    <row r="128" spans="1:16" x14ac:dyDescent="0.25">
      <c r="A128" t="s">
        <v>137</v>
      </c>
      <c r="B128">
        <v>1170460800</v>
      </c>
      <c r="C128">
        <v>1.2364999999999999E-2</v>
      </c>
      <c r="D128">
        <v>6.3619999999999996E-3</v>
      </c>
      <c r="E128">
        <v>1.1324000000000001E-2</v>
      </c>
      <c r="F128">
        <v>1.2074E-2</v>
      </c>
      <c r="I128" s="14"/>
      <c r="J128" s="14"/>
      <c r="K128" s="14"/>
      <c r="L128" s="14"/>
      <c r="M128" s="14"/>
      <c r="N128" s="14"/>
      <c r="O128" s="14"/>
      <c r="P128" s="14"/>
    </row>
    <row r="129" spans="1:16" x14ac:dyDescent="0.25">
      <c r="A129" t="s">
        <v>138</v>
      </c>
      <c r="B129">
        <v>1171065600</v>
      </c>
      <c r="C129">
        <v>1.2160000000000001E-2</v>
      </c>
      <c r="D129">
        <v>6.45E-3</v>
      </c>
      <c r="E129">
        <v>1.1446E-2</v>
      </c>
      <c r="F129">
        <v>1.2043E-2</v>
      </c>
      <c r="I129" s="14"/>
      <c r="J129" s="14"/>
      <c r="K129" s="14"/>
      <c r="L129" s="14"/>
      <c r="M129" s="14"/>
      <c r="N129" s="14"/>
      <c r="O129" s="14"/>
      <c r="P129" s="14"/>
    </row>
    <row r="130" spans="1:16" x14ac:dyDescent="0.25">
      <c r="A130" t="s">
        <v>139</v>
      </c>
      <c r="B130">
        <v>1171670400</v>
      </c>
      <c r="C130">
        <v>9.9570000000000006E-3</v>
      </c>
      <c r="D130">
        <v>6.5040000000000002E-3</v>
      </c>
      <c r="E130">
        <v>1.1206000000000001E-2</v>
      </c>
      <c r="F130">
        <v>1.0958000000000001E-2</v>
      </c>
      <c r="I130" s="14"/>
      <c r="J130" s="14"/>
      <c r="K130" s="14"/>
      <c r="L130" s="14"/>
      <c r="M130" s="14"/>
      <c r="N130" s="14"/>
      <c r="O130" s="14"/>
      <c r="P130" s="14"/>
    </row>
    <row r="131" spans="1:16" x14ac:dyDescent="0.25">
      <c r="A131" t="s">
        <v>140</v>
      </c>
      <c r="B131">
        <v>1172275200</v>
      </c>
      <c r="C131">
        <v>1.1615E-2</v>
      </c>
      <c r="D131">
        <v>6.581E-3</v>
      </c>
      <c r="E131">
        <v>1.1264E-2</v>
      </c>
      <c r="F131">
        <v>1.1329000000000001E-2</v>
      </c>
      <c r="I131" s="14"/>
      <c r="J131" s="14"/>
      <c r="K131" s="14"/>
      <c r="L131" s="14"/>
      <c r="M131" s="14"/>
      <c r="N131" s="14"/>
      <c r="O131" s="14"/>
      <c r="P131" s="14"/>
    </row>
    <row r="132" spans="1:16" x14ac:dyDescent="0.25">
      <c r="A132" t="s">
        <v>141</v>
      </c>
      <c r="B132">
        <v>1172880000</v>
      </c>
      <c r="C132">
        <v>1.1923E-2</v>
      </c>
      <c r="D132">
        <v>6.6629999999999997E-3</v>
      </c>
      <c r="E132">
        <v>1.1358E-2</v>
      </c>
      <c r="F132">
        <v>1.1609E-2</v>
      </c>
      <c r="I132" s="14"/>
      <c r="J132" s="14"/>
      <c r="K132" s="14"/>
      <c r="L132" s="14"/>
      <c r="M132" s="14"/>
      <c r="N132" s="14"/>
      <c r="O132" s="14"/>
      <c r="P132" s="14"/>
    </row>
    <row r="133" spans="1:16" x14ac:dyDescent="0.25">
      <c r="A133" t="s">
        <v>142</v>
      </c>
      <c r="B133">
        <v>1173481200</v>
      </c>
      <c r="C133">
        <v>1.0756E-2</v>
      </c>
      <c r="D133">
        <v>6.7250000000000001E-3</v>
      </c>
      <c r="E133">
        <v>1.1252E-2</v>
      </c>
      <c r="F133">
        <v>1.1044E-2</v>
      </c>
      <c r="I133" s="14"/>
      <c r="J133" s="14"/>
      <c r="K133" s="14"/>
      <c r="L133" s="14"/>
      <c r="M133" s="14"/>
      <c r="N133" s="14"/>
      <c r="O133" s="14"/>
      <c r="P133" s="14"/>
    </row>
    <row r="134" spans="1:16" x14ac:dyDescent="0.25">
      <c r="A134" t="s">
        <v>143</v>
      </c>
      <c r="B134">
        <v>1174086000</v>
      </c>
      <c r="C134">
        <v>1.2704E-2</v>
      </c>
      <c r="D134">
        <v>6.816E-3</v>
      </c>
      <c r="E134">
        <v>1.1481999999999999E-2</v>
      </c>
      <c r="F134">
        <v>1.2104999999999999E-2</v>
      </c>
      <c r="I134" s="14"/>
      <c r="J134" s="14"/>
      <c r="K134" s="14"/>
      <c r="L134" s="14"/>
      <c r="M134" s="14"/>
      <c r="N134" s="14"/>
      <c r="O134" s="14"/>
      <c r="P134" s="14"/>
    </row>
    <row r="135" spans="1:16" x14ac:dyDescent="0.25">
      <c r="A135" t="s">
        <v>144</v>
      </c>
      <c r="B135">
        <v>1174690800</v>
      </c>
      <c r="C135">
        <v>1.3119E-2</v>
      </c>
      <c r="D135">
        <v>6.9129999999999999E-3</v>
      </c>
      <c r="E135">
        <v>1.1736E-2</v>
      </c>
      <c r="F135">
        <v>1.2684000000000001E-2</v>
      </c>
      <c r="I135" s="14"/>
      <c r="J135" s="14"/>
      <c r="K135" s="14"/>
      <c r="L135" s="14"/>
      <c r="M135" s="14"/>
      <c r="N135" s="14"/>
      <c r="O135" s="14"/>
      <c r="P135" s="14"/>
    </row>
    <row r="136" spans="1:16" x14ac:dyDescent="0.25">
      <c r="A136" t="s">
        <v>145</v>
      </c>
      <c r="B136">
        <v>1175295600</v>
      </c>
      <c r="C136">
        <v>1.3566E-2</v>
      </c>
      <c r="D136">
        <v>7.0140000000000003E-3</v>
      </c>
      <c r="E136">
        <v>1.2007E-2</v>
      </c>
      <c r="F136">
        <v>1.2906000000000001E-2</v>
      </c>
      <c r="I136" s="14"/>
      <c r="J136" s="14"/>
      <c r="K136" s="14"/>
      <c r="L136" s="14"/>
      <c r="M136" s="14"/>
      <c r="N136" s="14"/>
      <c r="O136" s="14"/>
      <c r="P136" s="14"/>
    </row>
    <row r="137" spans="1:16" x14ac:dyDescent="0.25">
      <c r="A137" t="s">
        <v>146</v>
      </c>
      <c r="B137">
        <v>1175900400</v>
      </c>
      <c r="C137">
        <v>1.5528999999999999E-2</v>
      </c>
      <c r="D137">
        <v>7.1440000000000002E-3</v>
      </c>
      <c r="E137">
        <v>1.2557E-2</v>
      </c>
      <c r="F137">
        <v>1.4267999999999999E-2</v>
      </c>
      <c r="I137" s="14"/>
      <c r="J137" s="14"/>
      <c r="K137" s="14"/>
      <c r="L137" s="14"/>
      <c r="M137" s="14"/>
      <c r="N137" s="14"/>
      <c r="O137" s="14"/>
      <c r="P137" s="14"/>
    </row>
    <row r="138" spans="1:16" x14ac:dyDescent="0.25">
      <c r="A138" t="s">
        <v>147</v>
      </c>
      <c r="B138">
        <v>1176505200</v>
      </c>
      <c r="C138">
        <v>1.5741999999999999E-2</v>
      </c>
      <c r="D138">
        <v>7.2760000000000003E-3</v>
      </c>
      <c r="E138">
        <v>1.3098E-2</v>
      </c>
      <c r="F138">
        <v>1.5762999999999999E-2</v>
      </c>
      <c r="I138" s="14"/>
      <c r="J138" s="14"/>
      <c r="K138" s="14"/>
      <c r="L138" s="14"/>
      <c r="M138" s="14"/>
      <c r="N138" s="14"/>
      <c r="O138" s="14"/>
      <c r="P138" s="14"/>
    </row>
    <row r="139" spans="1:16" x14ac:dyDescent="0.25">
      <c r="A139" t="s">
        <v>148</v>
      </c>
      <c r="B139">
        <v>1177110000</v>
      </c>
      <c r="C139">
        <v>2.1956E-2</v>
      </c>
      <c r="D139">
        <v>7.5009999999999999E-3</v>
      </c>
      <c r="E139">
        <v>1.4504E-2</v>
      </c>
      <c r="F139">
        <v>1.9258000000000001E-2</v>
      </c>
      <c r="I139" s="14"/>
      <c r="J139" s="14"/>
      <c r="K139" s="14"/>
      <c r="L139" s="14"/>
      <c r="M139" s="14"/>
      <c r="N139" s="14"/>
      <c r="O139" s="14"/>
      <c r="P139" s="14"/>
    </row>
    <row r="140" spans="1:16" x14ac:dyDescent="0.25">
      <c r="A140" t="s">
        <v>149</v>
      </c>
      <c r="B140">
        <v>1177714800</v>
      </c>
      <c r="C140">
        <v>1.8596000000000001E-2</v>
      </c>
      <c r="D140">
        <v>7.6699999999999997E-3</v>
      </c>
      <c r="E140">
        <v>1.5125E-2</v>
      </c>
      <c r="F140">
        <v>1.8447000000000002E-2</v>
      </c>
      <c r="I140" s="14"/>
      <c r="J140" s="14"/>
      <c r="K140" s="14"/>
      <c r="L140" s="14"/>
      <c r="M140" s="14"/>
      <c r="N140" s="14"/>
      <c r="O140" s="14"/>
      <c r="P140" s="14"/>
    </row>
    <row r="141" spans="1:16" x14ac:dyDescent="0.25">
      <c r="A141" t="s">
        <v>150</v>
      </c>
      <c r="B141">
        <v>1178319600</v>
      </c>
      <c r="C141">
        <v>1.9081000000000001E-2</v>
      </c>
      <c r="D141">
        <v>7.8449999999999995E-3</v>
      </c>
      <c r="E141">
        <v>1.5762999999999999E-2</v>
      </c>
      <c r="F141">
        <v>1.9043999999999998E-2</v>
      </c>
      <c r="I141" s="14"/>
      <c r="J141" s="14"/>
      <c r="K141" s="14"/>
      <c r="L141" s="14"/>
      <c r="M141" s="14"/>
      <c r="N141" s="14"/>
      <c r="O141" s="14"/>
      <c r="P141" s="14"/>
    </row>
    <row r="142" spans="1:16" x14ac:dyDescent="0.25">
      <c r="A142" t="s">
        <v>151</v>
      </c>
      <c r="B142">
        <v>1178924400</v>
      </c>
      <c r="C142">
        <v>1.7982999999999999E-2</v>
      </c>
      <c r="D142">
        <v>8.0000000000000002E-3</v>
      </c>
      <c r="E142">
        <v>1.6119000000000001E-2</v>
      </c>
      <c r="F142">
        <v>1.8620999999999999E-2</v>
      </c>
      <c r="I142" s="14"/>
      <c r="J142" s="14"/>
      <c r="K142" s="14"/>
      <c r="L142" s="14"/>
      <c r="M142" s="14"/>
      <c r="N142" s="14"/>
      <c r="O142" s="14"/>
      <c r="P142" s="14"/>
    </row>
    <row r="143" spans="1:16" x14ac:dyDescent="0.25">
      <c r="A143" t="s">
        <v>152</v>
      </c>
      <c r="B143">
        <v>1179529200</v>
      </c>
      <c r="C143">
        <v>1.6875999999999999E-2</v>
      </c>
      <c r="D143">
        <v>8.1359999999999991E-3</v>
      </c>
      <c r="E143">
        <v>1.6223999999999999E-2</v>
      </c>
      <c r="F143">
        <v>1.7468000000000001E-2</v>
      </c>
      <c r="I143" s="14"/>
      <c r="J143" s="14"/>
      <c r="K143" s="14"/>
      <c r="L143" s="14"/>
      <c r="M143" s="14"/>
      <c r="N143" s="14"/>
      <c r="O143" s="14"/>
      <c r="P143" s="14"/>
    </row>
    <row r="144" spans="1:16" x14ac:dyDescent="0.25">
      <c r="A144" t="s">
        <v>153</v>
      </c>
      <c r="B144">
        <v>1180134000</v>
      </c>
      <c r="C144">
        <v>1.3646E-2</v>
      </c>
      <c r="D144">
        <v>8.2199999999999999E-3</v>
      </c>
      <c r="E144">
        <v>1.5816E-2</v>
      </c>
      <c r="F144">
        <v>1.5514999999999999E-2</v>
      </c>
      <c r="H144" s="15">
        <f>C144/BBMData!C146</f>
        <v>2.204523424878837E-21</v>
      </c>
      <c r="I144" s="14"/>
      <c r="J144" s="14"/>
      <c r="K144" s="14"/>
      <c r="L144" s="14"/>
      <c r="M144" s="14"/>
      <c r="N144" s="14"/>
      <c r="O144" s="14"/>
      <c r="P144" s="14"/>
    </row>
    <row r="145" spans="1:16" x14ac:dyDescent="0.25">
      <c r="A145" t="s">
        <v>154</v>
      </c>
      <c r="B145">
        <v>1180738800</v>
      </c>
      <c r="C145">
        <v>2.0719000000000001E-2</v>
      </c>
      <c r="D145">
        <v>8.4110000000000001E-3</v>
      </c>
      <c r="E145">
        <v>1.6596E-2</v>
      </c>
      <c r="F145">
        <v>1.8596999999999999E-2</v>
      </c>
      <c r="H145" s="15">
        <f>C145/BBMData!C147</f>
        <v>5.0045893719806769E-21</v>
      </c>
      <c r="I145" s="14"/>
      <c r="J145" s="14"/>
      <c r="K145" s="14"/>
      <c r="L145" s="14"/>
      <c r="M145" s="14"/>
      <c r="N145" s="14"/>
      <c r="O145" s="14"/>
      <c r="P145" s="14"/>
    </row>
    <row r="146" spans="1:16" x14ac:dyDescent="0.25">
      <c r="A146" t="s">
        <v>155</v>
      </c>
      <c r="B146">
        <v>1181343600</v>
      </c>
      <c r="C146">
        <v>7.7869999999999997E-3</v>
      </c>
      <c r="D146">
        <v>8.4010000000000005E-3</v>
      </c>
      <c r="E146">
        <v>1.5167E-2</v>
      </c>
      <c r="F146">
        <v>1.2153000000000001E-2</v>
      </c>
      <c r="H146" s="15">
        <f>C146/BBMData!C148</f>
        <v>1.5668008048289738E-14</v>
      </c>
      <c r="I146" s="14"/>
      <c r="J146" s="14"/>
      <c r="K146" s="14"/>
      <c r="L146" s="14"/>
      <c r="M146" s="14"/>
      <c r="N146" s="14"/>
      <c r="O146" s="14"/>
      <c r="P146" s="14"/>
    </row>
    <row r="147" spans="1:16" x14ac:dyDescent="0.25">
      <c r="A147" t="s">
        <v>156</v>
      </c>
      <c r="B147">
        <v>1181948400</v>
      </c>
      <c r="C147">
        <v>4.5209999999999998E-3</v>
      </c>
      <c r="D147">
        <v>8.3409999999999995E-3</v>
      </c>
      <c r="E147">
        <v>1.3434E-2</v>
      </c>
      <c r="F147">
        <v>7.3680000000000004E-3</v>
      </c>
      <c r="H147" s="15">
        <f>C147/BBMData!C149</f>
        <v>4.6038696537678202E-15</v>
      </c>
      <c r="I147" s="14"/>
      <c r="J147" s="14"/>
      <c r="K147" s="14"/>
      <c r="L147" s="14"/>
      <c r="M147" s="14"/>
      <c r="N147" s="14"/>
      <c r="O147" s="14"/>
      <c r="P147" s="14"/>
    </row>
    <row r="148" spans="1:16" x14ac:dyDescent="0.25">
      <c r="A148" t="s">
        <v>157</v>
      </c>
      <c r="B148">
        <v>1182553200</v>
      </c>
      <c r="C148">
        <v>0</v>
      </c>
      <c r="D148">
        <v>8.2120000000000005E-3</v>
      </c>
      <c r="E148">
        <v>1.1275E-2</v>
      </c>
      <c r="F148">
        <v>3.0929999999999998E-3</v>
      </c>
      <c r="H148" s="15"/>
      <c r="I148" s="14"/>
      <c r="J148" s="14"/>
      <c r="K148" s="14"/>
      <c r="L148" s="14"/>
      <c r="M148" s="14"/>
      <c r="N148" s="14"/>
      <c r="O148" s="14"/>
      <c r="P148" s="14"/>
    </row>
    <row r="149" spans="1:16" x14ac:dyDescent="0.25">
      <c r="A149" t="s">
        <v>158</v>
      </c>
      <c r="B149">
        <v>1183158000</v>
      </c>
      <c r="C149">
        <v>0</v>
      </c>
      <c r="D149">
        <v>8.0859999999999994E-3</v>
      </c>
      <c r="E149">
        <v>9.4640000000000002E-3</v>
      </c>
      <c r="F149">
        <v>1.299E-3</v>
      </c>
      <c r="H149" s="15"/>
      <c r="I149" s="14"/>
      <c r="J149" s="14"/>
      <c r="K149" s="14"/>
      <c r="L149" s="14"/>
      <c r="M149" s="14"/>
      <c r="N149" s="14"/>
      <c r="O149" s="14"/>
      <c r="P149" s="14"/>
    </row>
    <row r="150" spans="1:16" x14ac:dyDescent="0.25">
      <c r="A150" t="s">
        <v>159</v>
      </c>
      <c r="B150">
        <v>1183762800</v>
      </c>
      <c r="C150">
        <v>0</v>
      </c>
      <c r="D150">
        <v>7.9609999999999993E-3</v>
      </c>
      <c r="E150">
        <v>7.9430000000000004E-3</v>
      </c>
      <c r="F150">
        <v>5.4500000000000002E-4</v>
      </c>
      <c r="H150" s="15"/>
      <c r="I150" s="14"/>
      <c r="J150" s="14"/>
      <c r="K150" s="14"/>
      <c r="L150" s="14"/>
      <c r="M150" s="14"/>
      <c r="N150" s="14"/>
      <c r="O150" s="14"/>
      <c r="P150" s="14"/>
    </row>
    <row r="151" spans="1:16" x14ac:dyDescent="0.25">
      <c r="A151" t="s">
        <v>160</v>
      </c>
      <c r="B151">
        <v>1184367600</v>
      </c>
      <c r="C151">
        <v>0</v>
      </c>
      <c r="D151">
        <v>7.8379999999999995E-3</v>
      </c>
      <c r="E151">
        <v>6.6670000000000002E-3</v>
      </c>
      <c r="F151">
        <v>2.2900000000000001E-4</v>
      </c>
      <c r="H151" s="15"/>
      <c r="I151" s="14"/>
      <c r="J151" s="14"/>
      <c r="K151" s="14"/>
      <c r="L151" s="14"/>
      <c r="M151" s="14"/>
      <c r="N151" s="14"/>
      <c r="O151" s="14"/>
      <c r="P151" s="14"/>
    </row>
    <row r="152" spans="1:16" x14ac:dyDescent="0.25">
      <c r="A152" t="s">
        <v>161</v>
      </c>
      <c r="B152">
        <v>1184972400</v>
      </c>
      <c r="C152">
        <v>0</v>
      </c>
      <c r="D152">
        <v>7.7169999999999999E-3</v>
      </c>
      <c r="E152">
        <v>5.5960000000000003E-3</v>
      </c>
      <c r="F152">
        <v>9.6000000000000002E-5</v>
      </c>
      <c r="H152" s="15"/>
      <c r="I152" s="14"/>
      <c r="J152" s="14"/>
      <c r="K152" s="14"/>
      <c r="L152" s="14"/>
      <c r="M152" s="14"/>
      <c r="N152" s="14"/>
      <c r="O152" s="14"/>
      <c r="P152" s="14"/>
    </row>
    <row r="153" spans="1:16" x14ac:dyDescent="0.25">
      <c r="A153" t="s">
        <v>162</v>
      </c>
      <c r="B153">
        <v>1185577200</v>
      </c>
      <c r="C153">
        <v>0</v>
      </c>
      <c r="D153">
        <v>7.5979999999999997E-3</v>
      </c>
      <c r="E153">
        <v>4.6959999999999997E-3</v>
      </c>
      <c r="F153">
        <v>4.0000000000000003E-5</v>
      </c>
      <c r="H153" s="15"/>
      <c r="I153" s="14"/>
      <c r="J153" s="14"/>
      <c r="K153" s="14"/>
      <c r="L153" s="14"/>
      <c r="M153" s="14"/>
      <c r="N153" s="14"/>
      <c r="O153" s="14"/>
      <c r="P153" s="14"/>
    </row>
    <row r="154" spans="1:16" x14ac:dyDescent="0.25">
      <c r="A154" t="s">
        <v>163</v>
      </c>
      <c r="B154">
        <v>1186182000</v>
      </c>
      <c r="C154">
        <v>0</v>
      </c>
      <c r="D154">
        <v>7.4809999999999998E-3</v>
      </c>
      <c r="E154">
        <v>3.9420000000000002E-3</v>
      </c>
      <c r="F154">
        <v>1.7E-5</v>
      </c>
      <c r="H154" s="15"/>
      <c r="I154" s="14"/>
      <c r="J154" s="14"/>
      <c r="K154" s="14"/>
      <c r="L154" s="14"/>
      <c r="M154" s="14"/>
      <c r="N154" s="14"/>
      <c r="O154" s="14"/>
      <c r="P154" s="14"/>
    </row>
    <row r="155" spans="1:16" x14ac:dyDescent="0.25">
      <c r="A155" t="s">
        <v>164</v>
      </c>
      <c r="B155">
        <v>1186786800</v>
      </c>
      <c r="C155">
        <v>0</v>
      </c>
      <c r="D155">
        <v>7.3660000000000002E-3</v>
      </c>
      <c r="E155">
        <v>3.3080000000000002E-3</v>
      </c>
      <c r="F155">
        <v>6.9999999999999999E-6</v>
      </c>
      <c r="H155" s="15"/>
      <c r="I155" s="14"/>
      <c r="J155" s="14"/>
      <c r="K155" s="14"/>
      <c r="L155" s="14"/>
      <c r="M155" s="14"/>
      <c r="N155" s="14"/>
      <c r="O155" s="14"/>
      <c r="P155" s="14"/>
    </row>
    <row r="156" spans="1:16" x14ac:dyDescent="0.25">
      <c r="A156" t="s">
        <v>165</v>
      </c>
      <c r="B156">
        <v>1187391600</v>
      </c>
      <c r="C156">
        <v>0</v>
      </c>
      <c r="D156">
        <v>7.2519999999999998E-3</v>
      </c>
      <c r="E156">
        <v>2.777E-3</v>
      </c>
      <c r="F156">
        <v>3.0000000000000001E-6</v>
      </c>
      <c r="H156" s="15"/>
      <c r="I156" s="14"/>
      <c r="J156" s="14"/>
      <c r="K156" s="14"/>
      <c r="L156" s="14"/>
      <c r="M156" s="14"/>
      <c r="N156" s="14"/>
      <c r="O156" s="14"/>
      <c r="P156" s="14"/>
    </row>
    <row r="157" spans="1:16" x14ac:dyDescent="0.25">
      <c r="A157" t="s">
        <v>166</v>
      </c>
      <c r="B157">
        <v>1187996400</v>
      </c>
      <c r="C157">
        <v>0</v>
      </c>
      <c r="D157">
        <v>7.1409999999999998E-3</v>
      </c>
      <c r="E157">
        <v>2.3310000000000002E-3</v>
      </c>
      <c r="F157">
        <v>9.9999999999999995E-7</v>
      </c>
      <c r="H157" s="15"/>
      <c r="I157" s="14"/>
      <c r="J157" s="14"/>
      <c r="K157" s="14"/>
      <c r="L157" s="14"/>
      <c r="M157" s="14"/>
      <c r="N157" s="14"/>
      <c r="O157" s="14"/>
      <c r="P157" s="14"/>
    </row>
    <row r="158" spans="1:16" x14ac:dyDescent="0.25">
      <c r="A158" t="s">
        <v>167</v>
      </c>
      <c r="B158">
        <v>1188601200</v>
      </c>
      <c r="C158">
        <v>0</v>
      </c>
      <c r="D158">
        <v>7.0299999999999998E-3</v>
      </c>
      <c r="E158">
        <v>1.9559999999999998E-3</v>
      </c>
      <c r="F158">
        <v>9.9999999999999995E-7</v>
      </c>
      <c r="H158" s="15"/>
      <c r="I158" s="14"/>
      <c r="J158" s="14"/>
      <c r="K158" s="14"/>
      <c r="L158" s="14"/>
      <c r="M158" s="14"/>
      <c r="N158" s="14"/>
      <c r="O158" s="14"/>
      <c r="P158" s="14"/>
    </row>
    <row r="159" spans="1:16" x14ac:dyDescent="0.25">
      <c r="A159" t="s">
        <v>168</v>
      </c>
      <c r="B159">
        <v>1189206000</v>
      </c>
      <c r="C159">
        <v>0</v>
      </c>
      <c r="D159">
        <v>6.9220000000000002E-3</v>
      </c>
      <c r="E159">
        <v>1.642E-3</v>
      </c>
      <c r="F159">
        <v>0</v>
      </c>
      <c r="H159" s="15"/>
      <c r="I159" s="14"/>
      <c r="J159" s="14"/>
      <c r="K159" s="14"/>
      <c r="L159" s="14"/>
      <c r="M159" s="14"/>
      <c r="N159" s="14"/>
      <c r="O159" s="14"/>
      <c r="P159" s="14"/>
    </row>
    <row r="160" spans="1:16" x14ac:dyDescent="0.25">
      <c r="A160" t="s">
        <v>169</v>
      </c>
      <c r="B160">
        <v>1189810800</v>
      </c>
      <c r="C160">
        <v>6.8999999999999997E-5</v>
      </c>
      <c r="D160">
        <v>6.816E-3</v>
      </c>
      <c r="E160">
        <v>1.39E-3</v>
      </c>
      <c r="F160">
        <v>5.1999999999999997E-5</v>
      </c>
      <c r="H160" s="15">
        <f>C160/BBMData!C162</f>
        <v>9.0314136125654446E-24</v>
      </c>
      <c r="I160" s="14"/>
      <c r="J160" s="14"/>
      <c r="K160" s="14"/>
      <c r="L160" s="14"/>
      <c r="M160" s="14"/>
      <c r="N160" s="14"/>
      <c r="O160" s="14"/>
      <c r="P160" s="14"/>
    </row>
    <row r="161" spans="1:16" x14ac:dyDescent="0.25">
      <c r="A161" t="s">
        <v>170</v>
      </c>
      <c r="B161">
        <v>1190415600</v>
      </c>
      <c r="C161">
        <v>1.2441000000000001E-2</v>
      </c>
      <c r="D161">
        <v>6.9030000000000003E-3</v>
      </c>
      <c r="E161">
        <v>3.222E-3</v>
      </c>
      <c r="F161">
        <v>8.3160000000000005E-3</v>
      </c>
      <c r="H161" s="15">
        <f>C161/BBMData!C163</f>
        <v>1.4010135135135133E-21</v>
      </c>
      <c r="I161" s="14"/>
      <c r="J161" s="14"/>
      <c r="K161" s="14"/>
      <c r="L161" s="14"/>
      <c r="M161" s="14"/>
      <c r="N161" s="14"/>
      <c r="O161" s="14"/>
      <c r="P161" s="14"/>
    </row>
    <row r="162" spans="1:16" x14ac:dyDescent="0.25">
      <c r="A162" t="s">
        <v>171</v>
      </c>
      <c r="B162">
        <v>1191020400</v>
      </c>
      <c r="C162">
        <v>1.6095999999999999E-2</v>
      </c>
      <c r="D162">
        <v>7.0439999999999999E-3</v>
      </c>
      <c r="E162">
        <v>5.3090000000000004E-3</v>
      </c>
      <c r="F162">
        <v>1.3367E-2</v>
      </c>
      <c r="H162" s="15">
        <f>C162/BBMData!C164</f>
        <v>1.7924276169265034E-21</v>
      </c>
      <c r="I162" s="14"/>
      <c r="J162" s="14"/>
      <c r="K162" s="14"/>
      <c r="L162" s="14"/>
      <c r="M162" s="14"/>
      <c r="N162" s="14"/>
      <c r="O162" s="14"/>
      <c r="P162" s="14"/>
    </row>
    <row r="163" spans="1:16" x14ac:dyDescent="0.25">
      <c r="A163" t="s">
        <v>172</v>
      </c>
      <c r="B163">
        <v>1191625200</v>
      </c>
      <c r="C163">
        <v>2.7659E-2</v>
      </c>
      <c r="D163">
        <v>7.3600000000000002E-3</v>
      </c>
      <c r="E163">
        <v>8.9079999999999993E-3</v>
      </c>
      <c r="F163">
        <v>2.2081E-2</v>
      </c>
      <c r="H163" s="15">
        <f>C163/BBMData!C165</f>
        <v>2.9869330453563716E-21</v>
      </c>
      <c r="I163" s="14"/>
      <c r="J163" s="14"/>
      <c r="K163" s="14"/>
      <c r="L163" s="14"/>
      <c r="M163" s="14"/>
      <c r="N163" s="14"/>
      <c r="O163" s="14"/>
      <c r="P163" s="14"/>
    </row>
    <row r="164" spans="1:16" x14ac:dyDescent="0.25">
      <c r="A164" t="s">
        <v>173</v>
      </c>
      <c r="B164">
        <v>1192230000</v>
      </c>
      <c r="C164">
        <v>2.8136000000000001E-2</v>
      </c>
      <c r="D164">
        <v>7.6779999999999999E-3</v>
      </c>
      <c r="E164">
        <v>1.1967999999999999E-2</v>
      </c>
      <c r="F164">
        <v>2.5343999999999998E-2</v>
      </c>
      <c r="H164" s="15">
        <f>C164/BBMData!C166</f>
        <v>2.7053846153846155E-21</v>
      </c>
      <c r="I164" s="14"/>
      <c r="J164" s="14"/>
      <c r="K164" s="14"/>
      <c r="L164" s="14"/>
      <c r="M164" s="14"/>
      <c r="N164" s="14"/>
      <c r="O164" s="14"/>
      <c r="P164" s="14"/>
    </row>
    <row r="165" spans="1:16" x14ac:dyDescent="0.25">
      <c r="A165" t="s">
        <v>174</v>
      </c>
      <c r="B165">
        <v>1192834800</v>
      </c>
      <c r="C165">
        <v>2.2454999999999999E-2</v>
      </c>
      <c r="D165">
        <v>7.9039999999999996E-3</v>
      </c>
      <c r="E165">
        <v>1.3644E-2</v>
      </c>
      <c r="F165">
        <v>2.3753E-2</v>
      </c>
      <c r="H165" s="15">
        <f>C165/BBMData!C167</f>
        <v>2.1800970873786406E-21</v>
      </c>
      <c r="I165" s="14"/>
      <c r="J165" s="14"/>
      <c r="K165" s="14"/>
      <c r="L165" s="14"/>
      <c r="M165" s="14"/>
      <c r="N165" s="14"/>
      <c r="O165" s="14"/>
      <c r="P165" s="14"/>
    </row>
    <row r="166" spans="1:16" x14ac:dyDescent="0.25">
      <c r="A166" t="s">
        <v>175</v>
      </c>
      <c r="B166">
        <v>1193439600</v>
      </c>
      <c r="C166">
        <v>3.0068000000000001E-2</v>
      </c>
      <c r="D166">
        <v>8.2439999999999996E-3</v>
      </c>
      <c r="E166">
        <v>1.6309000000000001E-2</v>
      </c>
      <c r="F166">
        <v>2.8201E-2</v>
      </c>
      <c r="H166" s="15">
        <f>C166/BBMData!C168</f>
        <v>3.0587995930824009E-21</v>
      </c>
      <c r="I166" s="14"/>
      <c r="J166" s="14"/>
      <c r="K166" s="14"/>
      <c r="L166" s="14"/>
      <c r="M166" s="14"/>
      <c r="N166" s="14"/>
      <c r="O166" s="14"/>
      <c r="P166" s="14"/>
    </row>
    <row r="167" spans="1:16" x14ac:dyDescent="0.25">
      <c r="A167" t="s">
        <v>176</v>
      </c>
      <c r="B167">
        <v>1194048000</v>
      </c>
      <c r="C167">
        <v>3.1960000000000002E-2</v>
      </c>
      <c r="D167">
        <v>8.6099999999999996E-3</v>
      </c>
      <c r="E167">
        <v>1.8811999999999999E-2</v>
      </c>
      <c r="F167">
        <v>3.0297999999999999E-2</v>
      </c>
      <c r="I167" s="14"/>
      <c r="J167" s="14"/>
      <c r="K167" s="14"/>
      <c r="L167" s="14"/>
      <c r="M167" s="14"/>
      <c r="N167" s="14"/>
      <c r="O167" s="14"/>
      <c r="P167" s="14"/>
    </row>
    <row r="168" spans="1:16" x14ac:dyDescent="0.25">
      <c r="A168" t="s">
        <v>177</v>
      </c>
      <c r="B168">
        <v>1194652800</v>
      </c>
      <c r="C168">
        <v>2.7306E-2</v>
      </c>
      <c r="D168">
        <v>8.8959999999999994E-3</v>
      </c>
      <c r="E168">
        <v>2.0159E-2</v>
      </c>
      <c r="F168">
        <v>2.8546999999999999E-2</v>
      </c>
      <c r="I168" s="14"/>
      <c r="J168" s="14"/>
      <c r="K168" s="14"/>
      <c r="L168" s="14"/>
      <c r="M168" s="14"/>
      <c r="N168" s="14"/>
      <c r="O168" s="14"/>
      <c r="P168" s="14"/>
    </row>
    <row r="169" spans="1:16" x14ac:dyDescent="0.25">
      <c r="A169" t="s">
        <v>178</v>
      </c>
      <c r="B169">
        <v>1195257600</v>
      </c>
      <c r="C169">
        <v>2.4117E-2</v>
      </c>
      <c r="D169">
        <v>9.129E-3</v>
      </c>
      <c r="E169">
        <v>2.077E-2</v>
      </c>
      <c r="F169">
        <v>2.5770999999999999E-2</v>
      </c>
      <c r="I169" s="14"/>
      <c r="J169" s="14"/>
      <c r="K169" s="14"/>
      <c r="L169" s="14"/>
      <c r="M169" s="14"/>
      <c r="N169" s="14"/>
      <c r="O169" s="14"/>
      <c r="P169" s="14"/>
    </row>
    <row r="170" spans="1:16" x14ac:dyDescent="0.25">
      <c r="A170" t="s">
        <v>179</v>
      </c>
      <c r="B170">
        <v>1195862400</v>
      </c>
      <c r="C170">
        <v>1.6986999999999999E-2</v>
      </c>
      <c r="D170">
        <v>9.2490000000000003E-3</v>
      </c>
      <c r="E170">
        <v>2.0122999999999999E-2</v>
      </c>
      <c r="F170">
        <v>2.0216000000000001E-2</v>
      </c>
      <c r="I170" s="14"/>
      <c r="J170" s="14"/>
      <c r="K170" s="14"/>
      <c r="L170" s="14"/>
      <c r="M170" s="14"/>
      <c r="N170" s="14"/>
      <c r="O170" s="14"/>
      <c r="P170" s="14"/>
    </row>
    <row r="171" spans="1:16" x14ac:dyDescent="0.25">
      <c r="A171" t="s">
        <v>180</v>
      </c>
      <c r="B171">
        <v>1196467200</v>
      </c>
      <c r="C171">
        <v>2.2370000000000001E-2</v>
      </c>
      <c r="D171">
        <v>9.4500000000000001E-3</v>
      </c>
      <c r="E171">
        <v>2.0493999999999998E-2</v>
      </c>
      <c r="F171">
        <v>2.1864999999999999E-2</v>
      </c>
      <c r="I171" s="14"/>
      <c r="J171" s="14"/>
      <c r="K171" s="14"/>
      <c r="L171" s="14"/>
      <c r="M171" s="14"/>
      <c r="N171" s="14"/>
      <c r="O171" s="14"/>
      <c r="P171" s="14"/>
    </row>
    <row r="172" spans="1:16" x14ac:dyDescent="0.25">
      <c r="A172" t="s">
        <v>181</v>
      </c>
      <c r="B172">
        <v>1197072000</v>
      </c>
      <c r="C172">
        <v>2.1127E-2</v>
      </c>
      <c r="D172">
        <v>9.6279999999999994E-3</v>
      </c>
      <c r="E172">
        <v>2.0605999999999999E-2</v>
      </c>
      <c r="F172">
        <v>2.1921E-2</v>
      </c>
      <c r="I172" s="14"/>
      <c r="J172" s="14"/>
      <c r="K172" s="14"/>
      <c r="L172" s="14"/>
      <c r="M172" s="14"/>
      <c r="N172" s="14"/>
      <c r="O172" s="14"/>
      <c r="P172" s="14"/>
    </row>
    <row r="173" spans="1:16" x14ac:dyDescent="0.25">
      <c r="A173" t="s">
        <v>182</v>
      </c>
      <c r="B173">
        <v>1197676800</v>
      </c>
      <c r="C173">
        <v>1.4522E-2</v>
      </c>
      <c r="D173">
        <v>9.7020000000000006E-3</v>
      </c>
      <c r="E173">
        <v>1.9538E-2</v>
      </c>
      <c r="F173">
        <v>1.6181999999999998E-2</v>
      </c>
      <c r="I173" s="14"/>
      <c r="J173" s="14"/>
      <c r="K173" s="14"/>
      <c r="L173" s="14"/>
      <c r="M173" s="14"/>
      <c r="N173" s="14"/>
      <c r="O173" s="14"/>
      <c r="P173" s="14"/>
    </row>
    <row r="174" spans="1:16" x14ac:dyDescent="0.25">
      <c r="A174" t="s">
        <v>183</v>
      </c>
      <c r="B174">
        <v>1198281600</v>
      </c>
      <c r="C174">
        <v>1.4749E-2</v>
      </c>
      <c r="D174">
        <v>9.7789999999999995E-3</v>
      </c>
      <c r="E174">
        <v>1.8769000000000001E-2</v>
      </c>
      <c r="F174">
        <v>1.5495E-2</v>
      </c>
      <c r="I174" s="14"/>
      <c r="J174" s="14"/>
      <c r="K174" s="14"/>
      <c r="L174" s="14"/>
      <c r="M174" s="14"/>
      <c r="N174" s="14"/>
      <c r="O174" s="14"/>
      <c r="P174" s="14"/>
    </row>
    <row r="175" spans="1:16" x14ac:dyDescent="0.25">
      <c r="A175" t="s">
        <v>184</v>
      </c>
      <c r="B175">
        <v>1198886400</v>
      </c>
      <c r="C175">
        <v>3.0759999999999999E-2</v>
      </c>
      <c r="D175">
        <v>1.0101000000000001E-2</v>
      </c>
      <c r="E175">
        <v>2.0749E-2</v>
      </c>
      <c r="F175">
        <v>2.5569000000000001E-2</v>
      </c>
      <c r="I175" s="14"/>
      <c r="J175" s="14"/>
      <c r="K175" s="14"/>
      <c r="L175" s="14"/>
      <c r="M175" s="14"/>
      <c r="N175" s="14"/>
      <c r="O175" s="14"/>
      <c r="P175" s="14"/>
    </row>
    <row r="176" spans="1:16" x14ac:dyDescent="0.25">
      <c r="A176" t="s">
        <v>185</v>
      </c>
      <c r="B176">
        <v>1199491200</v>
      </c>
      <c r="C176">
        <v>3.8780000000000002E-2</v>
      </c>
      <c r="D176">
        <v>1.0540000000000001E-2</v>
      </c>
      <c r="E176">
        <v>2.3619000000000001E-2</v>
      </c>
      <c r="F176">
        <v>3.3155999999999998E-2</v>
      </c>
      <c r="I176" s="14"/>
      <c r="J176" s="14"/>
      <c r="K176" s="14"/>
      <c r="L176" s="14"/>
      <c r="M176" s="14"/>
      <c r="N176" s="14"/>
      <c r="O176" s="14"/>
      <c r="P176" s="14"/>
    </row>
    <row r="177" spans="1:16" x14ac:dyDescent="0.25">
      <c r="A177" t="s">
        <v>186</v>
      </c>
      <c r="B177">
        <v>1200096000</v>
      </c>
      <c r="C177">
        <v>3.2737000000000002E-2</v>
      </c>
      <c r="D177">
        <v>1.0880000000000001E-2</v>
      </c>
      <c r="E177">
        <v>2.5024999999999999E-2</v>
      </c>
      <c r="F177">
        <v>3.2176000000000003E-2</v>
      </c>
      <c r="I177" s="14"/>
      <c r="J177" s="14"/>
      <c r="K177" s="14"/>
      <c r="L177" s="14"/>
      <c r="M177" s="14"/>
      <c r="N177" s="14"/>
      <c r="O177" s="14"/>
      <c r="P177" s="14"/>
    </row>
    <row r="178" spans="1:16" x14ac:dyDescent="0.25">
      <c r="A178" t="s">
        <v>187</v>
      </c>
      <c r="B178">
        <v>1200700800</v>
      </c>
      <c r="C178">
        <v>2.2216E-2</v>
      </c>
      <c r="D178">
        <v>1.1053E-2</v>
      </c>
      <c r="E178">
        <v>2.4576000000000001E-2</v>
      </c>
      <c r="F178">
        <v>2.6667E-2</v>
      </c>
      <c r="I178" s="14"/>
      <c r="J178" s="14"/>
      <c r="K178" s="14"/>
      <c r="L178" s="14"/>
      <c r="M178" s="14"/>
      <c r="N178" s="14"/>
      <c r="O178" s="14"/>
      <c r="P178" s="14"/>
    </row>
    <row r="179" spans="1:16" x14ac:dyDescent="0.25">
      <c r="A179" t="s">
        <v>188</v>
      </c>
      <c r="B179">
        <v>1201305600</v>
      </c>
      <c r="C179">
        <v>1.8963000000000001E-2</v>
      </c>
      <c r="D179">
        <v>1.1174E-2</v>
      </c>
      <c r="E179">
        <v>2.3611E-2</v>
      </c>
      <c r="F179">
        <v>2.1250000000000002E-2</v>
      </c>
      <c r="I179" s="14"/>
      <c r="J179" s="14"/>
      <c r="K179" s="14"/>
      <c r="L179" s="14"/>
      <c r="M179" s="14"/>
      <c r="N179" s="14"/>
      <c r="O179" s="14"/>
      <c r="P179" s="14"/>
    </row>
    <row r="180" spans="1:16" x14ac:dyDescent="0.25">
      <c r="A180" t="s">
        <v>189</v>
      </c>
      <c r="B180">
        <v>1201910400</v>
      </c>
      <c r="C180">
        <v>1.2659999999999999E-2</v>
      </c>
      <c r="D180">
        <v>1.1195999999999999E-2</v>
      </c>
      <c r="E180">
        <v>2.1897E-2</v>
      </c>
      <c r="F180">
        <v>1.7270000000000001E-2</v>
      </c>
      <c r="I180" s="14"/>
      <c r="J180" s="14"/>
      <c r="K180" s="14"/>
      <c r="L180" s="14"/>
      <c r="M180" s="14"/>
      <c r="N180" s="14"/>
      <c r="O180" s="14"/>
      <c r="P180" s="14"/>
    </row>
    <row r="181" spans="1:16" x14ac:dyDescent="0.25">
      <c r="A181" t="s">
        <v>190</v>
      </c>
      <c r="B181">
        <v>1202515200</v>
      </c>
      <c r="C181">
        <v>2.8535000000000001E-2</v>
      </c>
      <c r="D181">
        <v>1.1461000000000001E-2</v>
      </c>
      <c r="E181">
        <v>2.2970999999999998E-2</v>
      </c>
      <c r="F181">
        <v>2.4257000000000001E-2</v>
      </c>
      <c r="I181" s="14"/>
      <c r="J181" s="14"/>
      <c r="K181" s="14"/>
      <c r="L181" s="14"/>
      <c r="M181" s="14"/>
      <c r="N181" s="14"/>
      <c r="O181" s="14"/>
      <c r="P181" s="14"/>
    </row>
    <row r="182" spans="1:16" x14ac:dyDescent="0.25">
      <c r="A182" t="s">
        <v>191</v>
      </c>
      <c r="B182">
        <v>1203120000</v>
      </c>
      <c r="C182">
        <v>2.4299999999999999E-2</v>
      </c>
      <c r="D182">
        <v>1.1658E-2</v>
      </c>
      <c r="E182">
        <v>2.3177E-2</v>
      </c>
      <c r="F182">
        <v>2.4424000000000001E-2</v>
      </c>
      <c r="I182" s="14"/>
      <c r="J182" s="14"/>
      <c r="K182" s="14"/>
      <c r="L182" s="14"/>
      <c r="M182" s="14"/>
      <c r="N182" s="14"/>
      <c r="O182" s="14"/>
      <c r="P182" s="14"/>
    </row>
    <row r="183" spans="1:16" x14ac:dyDescent="0.25">
      <c r="A183" t="s">
        <v>192</v>
      </c>
      <c r="B183">
        <v>1203724800</v>
      </c>
      <c r="C183">
        <v>2.8273E-2</v>
      </c>
      <c r="D183">
        <v>1.1912000000000001E-2</v>
      </c>
      <c r="E183">
        <v>2.3984999999999999E-2</v>
      </c>
      <c r="F183">
        <v>2.6731000000000001E-2</v>
      </c>
      <c r="I183" s="14"/>
      <c r="J183" s="14"/>
      <c r="K183" s="14"/>
      <c r="L183" s="14"/>
      <c r="M183" s="14"/>
      <c r="N183" s="14"/>
      <c r="O183" s="14"/>
      <c r="P183" s="14"/>
    </row>
    <row r="184" spans="1:16" x14ac:dyDescent="0.25">
      <c r="A184" t="s">
        <v>193</v>
      </c>
      <c r="B184">
        <v>1204329600</v>
      </c>
      <c r="C184">
        <v>2.3484000000000001E-2</v>
      </c>
      <c r="D184">
        <v>1.2089000000000001E-2</v>
      </c>
      <c r="E184">
        <v>2.3914000000000001E-2</v>
      </c>
      <c r="F184">
        <v>2.5267000000000001E-2</v>
      </c>
      <c r="I184" s="14"/>
      <c r="J184" s="14"/>
      <c r="K184" s="14"/>
      <c r="L184" s="14"/>
      <c r="M184" s="14"/>
      <c r="N184" s="14"/>
      <c r="O184" s="14"/>
      <c r="P184" s="14"/>
    </row>
    <row r="185" spans="1:16" x14ac:dyDescent="0.25">
      <c r="A185" t="s">
        <v>194</v>
      </c>
      <c r="B185">
        <v>1204934400</v>
      </c>
      <c r="C185">
        <v>2.5312999999999999E-2</v>
      </c>
      <c r="D185">
        <v>1.2291E-2</v>
      </c>
      <c r="E185">
        <v>2.4112000000000001E-2</v>
      </c>
      <c r="F185">
        <v>2.5063999999999999E-2</v>
      </c>
      <c r="I185" s="14"/>
      <c r="J185" s="14"/>
      <c r="K185" s="14"/>
      <c r="L185" s="14"/>
      <c r="M185" s="14"/>
      <c r="N185" s="14"/>
      <c r="O185" s="14"/>
      <c r="P185" s="14"/>
    </row>
    <row r="186" spans="1:16" x14ac:dyDescent="0.25">
      <c r="A186" t="s">
        <v>195</v>
      </c>
      <c r="B186">
        <v>1205535600</v>
      </c>
      <c r="C186">
        <v>2.1437999999999999E-2</v>
      </c>
      <c r="D186">
        <v>1.243E-2</v>
      </c>
      <c r="E186">
        <v>2.3661999999999999E-2</v>
      </c>
      <c r="F186">
        <v>2.2807000000000001E-2</v>
      </c>
      <c r="I186" s="14"/>
      <c r="J186" s="14"/>
      <c r="K186" s="14"/>
      <c r="L186" s="14"/>
      <c r="M186" s="14"/>
      <c r="N186" s="14"/>
      <c r="O186" s="14"/>
      <c r="P186" s="14"/>
    </row>
    <row r="187" spans="1:16" x14ac:dyDescent="0.25">
      <c r="A187" t="s">
        <v>196</v>
      </c>
      <c r="B187">
        <v>1206140400</v>
      </c>
      <c r="C187">
        <v>2.0188999999999999E-2</v>
      </c>
      <c r="D187">
        <v>1.2548E-2</v>
      </c>
      <c r="E187">
        <v>2.3088000000000001E-2</v>
      </c>
      <c r="F187">
        <v>2.1274000000000001E-2</v>
      </c>
      <c r="I187" s="14"/>
      <c r="J187" s="14"/>
      <c r="K187" s="14"/>
      <c r="L187" s="14"/>
      <c r="M187" s="14"/>
      <c r="N187" s="14"/>
      <c r="O187" s="14"/>
      <c r="P187" s="14"/>
    </row>
    <row r="188" spans="1:16" x14ac:dyDescent="0.25">
      <c r="A188" t="s">
        <v>197</v>
      </c>
      <c r="B188">
        <v>1206745200</v>
      </c>
      <c r="C188">
        <v>3.8501000000000001E-2</v>
      </c>
      <c r="D188">
        <v>1.2945999999999999E-2</v>
      </c>
      <c r="E188">
        <v>2.5624999999999998E-2</v>
      </c>
      <c r="F188">
        <v>3.2710999999999997E-2</v>
      </c>
      <c r="I188" s="14"/>
      <c r="J188" s="14"/>
      <c r="K188" s="14"/>
      <c r="L188" s="14"/>
      <c r="M188" s="14"/>
      <c r="N188" s="14"/>
      <c r="O188" s="14"/>
      <c r="P188" s="14"/>
    </row>
    <row r="189" spans="1:16" x14ac:dyDescent="0.25">
      <c r="A189" t="s">
        <v>198</v>
      </c>
      <c r="B189">
        <v>1207350000</v>
      </c>
      <c r="C189">
        <v>5.5114999999999997E-2</v>
      </c>
      <c r="D189">
        <v>1.3592E-2</v>
      </c>
      <c r="E189">
        <v>3.0353999999999999E-2</v>
      </c>
      <c r="F189">
        <v>4.6079000000000002E-2</v>
      </c>
      <c r="I189" s="14"/>
      <c r="J189" s="14"/>
      <c r="K189" s="14"/>
      <c r="L189" s="14"/>
      <c r="M189" s="14"/>
      <c r="N189" s="14"/>
      <c r="O189" s="14"/>
      <c r="P189" s="14"/>
    </row>
    <row r="190" spans="1:16" x14ac:dyDescent="0.25">
      <c r="A190" t="s">
        <v>199</v>
      </c>
      <c r="B190">
        <v>1207954800</v>
      </c>
      <c r="C190">
        <v>4.7671999999999999E-2</v>
      </c>
      <c r="D190">
        <v>1.4115000000000001E-2</v>
      </c>
      <c r="E190">
        <v>3.3154999999999997E-2</v>
      </c>
      <c r="F190">
        <v>4.7808999999999997E-2</v>
      </c>
      <c r="I190" s="14"/>
      <c r="J190" s="14"/>
      <c r="K190" s="14"/>
      <c r="L190" s="14"/>
      <c r="M190" s="14"/>
      <c r="N190" s="14"/>
      <c r="O190" s="14"/>
      <c r="P190" s="14"/>
    </row>
    <row r="191" spans="1:16" x14ac:dyDescent="0.25">
      <c r="A191" t="s">
        <v>200</v>
      </c>
      <c r="B191">
        <v>1208559600</v>
      </c>
      <c r="C191">
        <v>3.7136000000000002E-2</v>
      </c>
      <c r="D191">
        <v>1.4467000000000001E-2</v>
      </c>
      <c r="E191">
        <v>3.3759999999999998E-2</v>
      </c>
      <c r="F191">
        <v>4.1329999999999999E-2</v>
      </c>
      <c r="I191" s="14"/>
      <c r="J191" s="14"/>
      <c r="K191" s="14"/>
      <c r="L191" s="14"/>
      <c r="M191" s="14"/>
      <c r="N191" s="14"/>
      <c r="O191" s="14"/>
      <c r="P191" s="14"/>
    </row>
    <row r="192" spans="1:16" x14ac:dyDescent="0.25">
      <c r="A192" t="s">
        <v>201</v>
      </c>
      <c r="B192">
        <v>1209164400</v>
      </c>
      <c r="C192">
        <v>5.7706E-2</v>
      </c>
      <c r="D192">
        <v>1.5129999999999999E-2</v>
      </c>
      <c r="E192">
        <v>3.7622000000000003E-2</v>
      </c>
      <c r="F192">
        <v>5.1660999999999999E-2</v>
      </c>
      <c r="I192" s="14"/>
      <c r="J192" s="14"/>
      <c r="K192" s="14"/>
      <c r="L192" s="14"/>
      <c r="M192" s="14"/>
      <c r="N192" s="14"/>
      <c r="O192" s="14"/>
      <c r="P192" s="14"/>
    </row>
    <row r="193" spans="1:16" x14ac:dyDescent="0.25">
      <c r="A193" t="s">
        <v>202</v>
      </c>
      <c r="B193">
        <v>1209769200</v>
      </c>
      <c r="C193">
        <v>5.2763999999999998E-2</v>
      </c>
      <c r="D193">
        <v>1.5706000000000001E-2</v>
      </c>
      <c r="E193">
        <v>3.9992E-2</v>
      </c>
      <c r="F193">
        <v>5.1681999999999999E-2</v>
      </c>
      <c r="I193" s="14"/>
      <c r="J193" s="14"/>
      <c r="K193" s="14"/>
      <c r="L193" s="14"/>
      <c r="M193" s="14"/>
      <c r="N193" s="14"/>
      <c r="O193" s="14"/>
      <c r="P193" s="14"/>
    </row>
    <row r="194" spans="1:16" x14ac:dyDescent="0.25">
      <c r="A194" t="s">
        <v>203</v>
      </c>
      <c r="B194">
        <v>1210374000</v>
      </c>
      <c r="C194">
        <v>4.1979000000000002E-2</v>
      </c>
      <c r="D194">
        <v>1.6108999999999998E-2</v>
      </c>
      <c r="E194">
        <v>4.0363999999999997E-2</v>
      </c>
      <c r="F194">
        <v>4.7379999999999999E-2</v>
      </c>
      <c r="I194" s="14"/>
      <c r="J194" s="14"/>
      <c r="K194" s="14"/>
      <c r="L194" s="14"/>
      <c r="M194" s="14"/>
      <c r="N194" s="14"/>
      <c r="O194" s="14"/>
      <c r="P194" s="14"/>
    </row>
    <row r="195" spans="1:16" x14ac:dyDescent="0.25">
      <c r="A195" t="s">
        <v>204</v>
      </c>
      <c r="B195">
        <v>1210978800</v>
      </c>
      <c r="C195">
        <v>4.7947999999999998E-2</v>
      </c>
      <c r="D195">
        <v>1.6597000000000001E-2</v>
      </c>
      <c r="E195">
        <v>4.1605000000000003E-2</v>
      </c>
      <c r="F195">
        <v>4.8603E-2</v>
      </c>
      <c r="I195" s="14"/>
      <c r="J195" s="14"/>
      <c r="K195" s="14"/>
      <c r="L195" s="14"/>
      <c r="M195" s="14"/>
      <c r="N195" s="14"/>
      <c r="O195" s="14"/>
      <c r="P195" s="14"/>
    </row>
    <row r="196" spans="1:16" x14ac:dyDescent="0.25">
      <c r="A196" t="s">
        <v>205</v>
      </c>
      <c r="B196">
        <v>1211583600</v>
      </c>
      <c r="C196">
        <v>4.6800000000000001E-2</v>
      </c>
      <c r="D196">
        <v>1.7059000000000001E-2</v>
      </c>
      <c r="E196">
        <v>4.2362999999999998E-2</v>
      </c>
      <c r="F196">
        <v>4.6622999999999998E-2</v>
      </c>
      <c r="I196" s="14"/>
      <c r="J196" s="14"/>
      <c r="K196" s="14"/>
      <c r="L196" s="14"/>
      <c r="M196" s="14"/>
      <c r="N196" s="14"/>
      <c r="O196" s="14"/>
      <c r="P196" s="14"/>
    </row>
    <row r="197" spans="1:16" x14ac:dyDescent="0.25">
      <c r="A197" t="s">
        <v>206</v>
      </c>
      <c r="B197">
        <v>1212188400</v>
      </c>
      <c r="C197">
        <v>4.8522000000000003E-2</v>
      </c>
      <c r="D197">
        <v>1.7541000000000001E-2</v>
      </c>
      <c r="E197">
        <v>4.3305000000000003E-2</v>
      </c>
      <c r="F197">
        <v>4.7440000000000003E-2</v>
      </c>
      <c r="I197" s="14"/>
      <c r="J197" s="14"/>
      <c r="K197" s="14"/>
      <c r="L197" s="14"/>
      <c r="M197" s="14"/>
      <c r="N197" s="14"/>
      <c r="O197" s="14"/>
      <c r="P197" s="14"/>
    </row>
    <row r="198" spans="1:16" x14ac:dyDescent="0.25">
      <c r="A198" t="s">
        <v>207</v>
      </c>
      <c r="B198">
        <v>1212793200</v>
      </c>
      <c r="C198">
        <v>5.4183000000000002E-2</v>
      </c>
      <c r="D198">
        <v>1.8102E-2</v>
      </c>
      <c r="E198">
        <v>4.4965999999999999E-2</v>
      </c>
      <c r="F198">
        <v>5.033E-2</v>
      </c>
      <c r="I198" s="14"/>
      <c r="J198" s="14"/>
      <c r="K198" s="14"/>
      <c r="L198" s="14"/>
      <c r="M198" s="14"/>
      <c r="N198" s="14"/>
      <c r="O198" s="14"/>
      <c r="P198" s="14"/>
    </row>
    <row r="199" spans="1:16" x14ac:dyDescent="0.25">
      <c r="A199" t="s">
        <v>208</v>
      </c>
      <c r="B199">
        <v>1213398000</v>
      </c>
      <c r="C199">
        <v>4.6730000000000001E-2</v>
      </c>
      <c r="D199">
        <v>1.8540000000000001E-2</v>
      </c>
      <c r="E199">
        <v>4.5243999999999999E-2</v>
      </c>
      <c r="F199">
        <v>4.8640999999999997E-2</v>
      </c>
      <c r="I199" s="14"/>
      <c r="J199" s="14"/>
      <c r="K199" s="14"/>
      <c r="L199" s="14"/>
      <c r="M199" s="14"/>
      <c r="N199" s="14"/>
      <c r="O199" s="14"/>
      <c r="P199" s="14"/>
    </row>
    <row r="200" spans="1:16" x14ac:dyDescent="0.25">
      <c r="A200" t="s">
        <v>209</v>
      </c>
      <c r="B200">
        <v>1214002800</v>
      </c>
      <c r="C200">
        <v>4.1805000000000002E-2</v>
      </c>
      <c r="D200">
        <v>1.8894999999999999E-2</v>
      </c>
      <c r="E200">
        <v>4.4627E-2</v>
      </c>
      <c r="F200">
        <v>4.3987999999999999E-2</v>
      </c>
      <c r="I200" s="14"/>
      <c r="J200" s="14"/>
      <c r="K200" s="14"/>
      <c r="L200" s="14"/>
      <c r="M200" s="14"/>
      <c r="N200" s="14"/>
      <c r="O200" s="14"/>
      <c r="P200" s="14"/>
    </row>
    <row r="201" spans="1:16" x14ac:dyDescent="0.25">
      <c r="A201" t="s">
        <v>210</v>
      </c>
      <c r="B201">
        <v>1214607600</v>
      </c>
      <c r="C201">
        <v>4.19E-2</v>
      </c>
      <c r="D201">
        <v>1.9247E-2</v>
      </c>
      <c r="E201">
        <v>4.4151000000000003E-2</v>
      </c>
      <c r="F201">
        <v>4.2555999999999997E-2</v>
      </c>
      <c r="I201" s="14"/>
      <c r="J201" s="14"/>
      <c r="K201" s="14"/>
      <c r="L201" s="14"/>
      <c r="M201" s="14"/>
      <c r="N201" s="14"/>
      <c r="O201" s="14"/>
      <c r="P201" s="14"/>
    </row>
    <row r="202" spans="1:16" x14ac:dyDescent="0.25">
      <c r="A202" t="s">
        <v>211</v>
      </c>
      <c r="B202">
        <v>1215212400</v>
      </c>
      <c r="C202">
        <v>3.9743000000000001E-2</v>
      </c>
      <c r="D202">
        <v>1.9560000000000001E-2</v>
      </c>
      <c r="E202">
        <v>4.3442000000000001E-2</v>
      </c>
      <c r="F202">
        <v>4.1320999999999997E-2</v>
      </c>
      <c r="I202" s="14"/>
      <c r="J202" s="14"/>
      <c r="K202" s="14"/>
      <c r="L202" s="14"/>
      <c r="M202" s="14"/>
      <c r="N202" s="14"/>
      <c r="O202" s="14"/>
      <c r="P202" s="14"/>
    </row>
    <row r="203" spans="1:16" x14ac:dyDescent="0.25">
      <c r="A203" t="s">
        <v>212</v>
      </c>
      <c r="B203">
        <v>1215817200</v>
      </c>
      <c r="C203">
        <v>9.1170000000000001E-3</v>
      </c>
      <c r="D203">
        <v>1.9399E-2</v>
      </c>
      <c r="E203">
        <v>3.7916999999999999E-2</v>
      </c>
      <c r="F203">
        <v>2.2574E-2</v>
      </c>
      <c r="I203" s="14"/>
      <c r="J203" s="14"/>
      <c r="K203" s="14"/>
      <c r="L203" s="14"/>
      <c r="M203" s="14"/>
      <c r="N203" s="14"/>
      <c r="O203" s="14"/>
      <c r="P203" s="14"/>
    </row>
    <row r="204" spans="1:16" x14ac:dyDescent="0.25">
      <c r="A204" t="s">
        <v>213</v>
      </c>
      <c r="B204">
        <v>1216422000</v>
      </c>
      <c r="C204">
        <v>3.3019999999999998E-3</v>
      </c>
      <c r="D204">
        <v>1.915E-2</v>
      </c>
      <c r="E204">
        <v>3.2341000000000002E-2</v>
      </c>
      <c r="F204">
        <v>1.1169999999999999E-2</v>
      </c>
      <c r="I204" s="14"/>
      <c r="J204" s="14"/>
      <c r="K204" s="14"/>
      <c r="L204" s="14"/>
      <c r="M204" s="14"/>
      <c r="N204" s="14"/>
      <c r="O204" s="14"/>
      <c r="P204" s="14"/>
    </row>
    <row r="205" spans="1:16" x14ac:dyDescent="0.25">
      <c r="A205" t="s">
        <v>214</v>
      </c>
      <c r="B205">
        <v>1217026800</v>
      </c>
      <c r="C205">
        <v>0</v>
      </c>
      <c r="D205">
        <v>1.8855E-2</v>
      </c>
      <c r="E205">
        <v>2.7144999999999999E-2</v>
      </c>
      <c r="F205">
        <v>4.6899999999999997E-3</v>
      </c>
      <c r="I205" s="14"/>
      <c r="J205" s="14"/>
      <c r="K205" s="14"/>
      <c r="L205" s="14"/>
      <c r="M205" s="14"/>
      <c r="N205" s="14"/>
      <c r="O205" s="14"/>
      <c r="P205" s="14"/>
    </row>
    <row r="206" spans="1:16" x14ac:dyDescent="0.25">
      <c r="A206" t="s">
        <v>215</v>
      </c>
      <c r="B206">
        <v>1217631600</v>
      </c>
      <c r="C206">
        <v>0</v>
      </c>
      <c r="D206">
        <v>1.8564000000000001E-2</v>
      </c>
      <c r="E206">
        <v>2.2783000000000001E-2</v>
      </c>
      <c r="F206">
        <v>1.9689999999999998E-3</v>
      </c>
      <c r="I206" s="14"/>
      <c r="J206" s="14"/>
      <c r="K206" s="14"/>
      <c r="L206" s="14"/>
      <c r="M206" s="14"/>
      <c r="N206" s="14"/>
      <c r="O206" s="14"/>
      <c r="P206" s="14"/>
    </row>
    <row r="207" spans="1:16" x14ac:dyDescent="0.25">
      <c r="A207" t="s">
        <v>216</v>
      </c>
      <c r="B207">
        <v>1218236400</v>
      </c>
      <c r="C207">
        <v>0</v>
      </c>
      <c r="D207">
        <v>1.8277999999999999E-2</v>
      </c>
      <c r="E207">
        <v>1.9122E-2</v>
      </c>
      <c r="F207">
        <v>8.2700000000000004E-4</v>
      </c>
      <c r="I207" s="14"/>
      <c r="J207" s="14"/>
      <c r="K207" s="14"/>
      <c r="L207" s="14"/>
      <c r="M207" s="14"/>
      <c r="N207" s="14"/>
      <c r="O207" s="14"/>
      <c r="P207" s="14"/>
    </row>
    <row r="208" spans="1:16" x14ac:dyDescent="0.25">
      <c r="A208" t="s">
        <v>217</v>
      </c>
      <c r="B208">
        <v>1218841200</v>
      </c>
      <c r="C208">
        <v>0</v>
      </c>
      <c r="D208">
        <v>1.7996000000000002E-2</v>
      </c>
      <c r="E208">
        <v>1.6049999999999998E-2</v>
      </c>
      <c r="F208">
        <v>3.4699999999999998E-4</v>
      </c>
      <c r="I208" s="14"/>
      <c r="J208" s="14"/>
      <c r="K208" s="14"/>
      <c r="L208" s="14"/>
      <c r="M208" s="14"/>
      <c r="N208" s="14"/>
      <c r="O208" s="14"/>
      <c r="P208" s="14"/>
    </row>
    <row r="209" spans="1:16" x14ac:dyDescent="0.25">
      <c r="A209" t="s">
        <v>218</v>
      </c>
      <c r="B209">
        <v>1219446000</v>
      </c>
      <c r="C209">
        <v>1.3359999999999999E-3</v>
      </c>
      <c r="D209">
        <v>1.7739000000000001E-2</v>
      </c>
      <c r="E209">
        <v>1.37E-2</v>
      </c>
      <c r="F209">
        <v>1.2099999999999999E-3</v>
      </c>
      <c r="I209" s="14"/>
      <c r="J209" s="14"/>
      <c r="K209" s="14"/>
      <c r="L209" s="14"/>
      <c r="M209" s="14"/>
      <c r="N209" s="14"/>
      <c r="O209" s="14"/>
      <c r="P209" s="14"/>
    </row>
    <row r="210" spans="1:16" x14ac:dyDescent="0.25">
      <c r="A210" t="s">
        <v>219</v>
      </c>
      <c r="B210">
        <v>1220050800</v>
      </c>
      <c r="C210">
        <v>4.0613999999999997E-2</v>
      </c>
      <c r="D210">
        <v>1.8089999999999998E-2</v>
      </c>
      <c r="E210">
        <v>1.8030000000000001E-2</v>
      </c>
      <c r="F210">
        <v>2.4507999999999999E-2</v>
      </c>
      <c r="I210" s="14"/>
      <c r="J210" s="14"/>
      <c r="K210" s="14"/>
      <c r="L210" s="14"/>
      <c r="M210" s="14"/>
      <c r="N210" s="14"/>
      <c r="O210" s="14"/>
      <c r="P210" s="14"/>
    </row>
    <row r="211" spans="1:16" x14ac:dyDescent="0.25">
      <c r="A211" t="s">
        <v>220</v>
      </c>
      <c r="B211">
        <v>1220655600</v>
      </c>
      <c r="C211">
        <v>3.3578999999999998E-2</v>
      </c>
      <c r="D211">
        <v>1.8325999999999999E-2</v>
      </c>
      <c r="E211">
        <v>2.0516E-2</v>
      </c>
      <c r="F211">
        <v>2.998E-2</v>
      </c>
      <c r="I211" s="14"/>
      <c r="J211" s="14"/>
      <c r="K211" s="14"/>
      <c r="L211" s="14"/>
      <c r="M211" s="14"/>
      <c r="N211" s="14"/>
      <c r="O211" s="14"/>
      <c r="P211" s="14"/>
    </row>
    <row r="212" spans="1:16" x14ac:dyDescent="0.25">
      <c r="A212" t="s">
        <v>221</v>
      </c>
      <c r="B212">
        <v>1221260400</v>
      </c>
      <c r="C212">
        <v>2.9721999999999998E-2</v>
      </c>
      <c r="D212">
        <v>1.8499999999999999E-2</v>
      </c>
      <c r="E212">
        <v>2.1988000000000001E-2</v>
      </c>
      <c r="F212">
        <v>3.0162000000000001E-2</v>
      </c>
      <c r="I212" s="14"/>
      <c r="J212" s="14"/>
      <c r="K212" s="14"/>
      <c r="L212" s="14"/>
      <c r="M212" s="14"/>
      <c r="N212" s="14"/>
      <c r="O212" s="14"/>
      <c r="P212" s="14"/>
    </row>
    <row r="213" spans="1:16" x14ac:dyDescent="0.25">
      <c r="A213" t="s">
        <v>222</v>
      </c>
      <c r="B213">
        <v>1221865200</v>
      </c>
      <c r="C213">
        <v>2.9524000000000002E-2</v>
      </c>
      <c r="D213">
        <v>1.8667E-2</v>
      </c>
      <c r="E213">
        <v>2.3045E-2</v>
      </c>
      <c r="F213">
        <v>2.7319E-2</v>
      </c>
      <c r="I213" s="14"/>
      <c r="J213" s="14"/>
      <c r="K213" s="14"/>
      <c r="L213" s="14"/>
      <c r="M213" s="14"/>
      <c r="N213" s="14"/>
      <c r="O213" s="14"/>
      <c r="P213" s="14"/>
    </row>
    <row r="214" spans="1:16" x14ac:dyDescent="0.25">
      <c r="A214" t="s">
        <v>223</v>
      </c>
      <c r="B214">
        <v>1222470000</v>
      </c>
      <c r="C214">
        <v>3.6819999999999999E-3</v>
      </c>
      <c r="D214">
        <v>1.8435E-2</v>
      </c>
      <c r="E214">
        <v>1.9923E-2</v>
      </c>
      <c r="F214">
        <v>1.3454000000000001E-2</v>
      </c>
      <c r="I214" s="14"/>
      <c r="J214" s="14"/>
      <c r="K214" s="14"/>
      <c r="L214" s="14"/>
      <c r="M214" s="14"/>
      <c r="N214" s="14"/>
      <c r="O214" s="14"/>
      <c r="P214" s="14"/>
    </row>
    <row r="215" spans="1:16" x14ac:dyDescent="0.25">
      <c r="A215" t="s">
        <v>224</v>
      </c>
      <c r="B215">
        <v>1223074800</v>
      </c>
      <c r="C215">
        <v>4.2389999999999997E-3</v>
      </c>
      <c r="D215">
        <v>1.8216E-2</v>
      </c>
      <c r="E215">
        <v>1.7402000000000001E-2</v>
      </c>
      <c r="F215">
        <v>8.1279999999999998E-3</v>
      </c>
      <c r="I215" s="14"/>
      <c r="J215" s="14"/>
      <c r="K215" s="14"/>
      <c r="L215" s="14"/>
      <c r="M215" s="14"/>
      <c r="N215" s="14"/>
      <c r="O215" s="14"/>
      <c r="P215" s="14"/>
    </row>
    <row r="216" spans="1:16" x14ac:dyDescent="0.25">
      <c r="A216" t="s">
        <v>225</v>
      </c>
      <c r="B216">
        <v>1223679600</v>
      </c>
      <c r="C216">
        <v>3.29E-3</v>
      </c>
      <c r="D216">
        <v>1.7985999999999999E-2</v>
      </c>
      <c r="E216">
        <v>1.5128000000000001E-2</v>
      </c>
      <c r="F216">
        <v>5.2459999999999998E-3</v>
      </c>
      <c r="I216" s="14"/>
      <c r="J216" s="14"/>
      <c r="K216" s="14"/>
      <c r="L216" s="14"/>
      <c r="M216" s="14"/>
      <c r="N216" s="14"/>
      <c r="O216" s="14"/>
      <c r="P216" s="14"/>
    </row>
    <row r="217" spans="1:16" x14ac:dyDescent="0.25">
      <c r="A217" t="s">
        <v>226</v>
      </c>
      <c r="B217">
        <v>1224284400</v>
      </c>
      <c r="C217">
        <v>3.0999999999999999E-3</v>
      </c>
      <c r="D217">
        <v>1.7756000000000001E-2</v>
      </c>
      <c r="E217">
        <v>1.3195E-2</v>
      </c>
      <c r="F217">
        <v>4.0260000000000001E-3</v>
      </c>
      <c r="I217" s="14"/>
      <c r="J217" s="14"/>
      <c r="K217" s="14"/>
      <c r="L217" s="14"/>
      <c r="M217" s="14"/>
      <c r="N217" s="14"/>
      <c r="O217" s="14"/>
      <c r="P217" s="14"/>
    </row>
    <row r="218" spans="1:16" x14ac:dyDescent="0.25">
      <c r="A218" t="s">
        <v>227</v>
      </c>
      <c r="B218">
        <v>1224889200</v>
      </c>
      <c r="C218">
        <v>2.0739999999999999E-3</v>
      </c>
      <c r="D218">
        <v>1.7513999999999998E-2</v>
      </c>
      <c r="E218">
        <v>1.1405999999999999E-2</v>
      </c>
      <c r="F218">
        <v>2.8860000000000001E-3</v>
      </c>
      <c r="I218" s="14"/>
      <c r="J218" s="14"/>
      <c r="K218" s="14"/>
      <c r="L218" s="14"/>
      <c r="M218" s="14"/>
      <c r="N218" s="14"/>
      <c r="O218" s="14"/>
      <c r="P218" s="14"/>
    </row>
    <row r="219" spans="1:16" x14ac:dyDescent="0.25">
      <c r="A219" t="s">
        <v>228</v>
      </c>
      <c r="B219">
        <v>1225494000</v>
      </c>
      <c r="C219">
        <v>3.0890000000000002E-3</v>
      </c>
      <c r="D219">
        <v>1.7291999999999998E-2</v>
      </c>
      <c r="E219">
        <v>1.0067E-2</v>
      </c>
      <c r="F219">
        <v>2.9979999999999998E-3</v>
      </c>
      <c r="I219" s="14"/>
      <c r="J219" s="14"/>
      <c r="K219" s="14"/>
      <c r="L219" s="14"/>
      <c r="M219" s="14"/>
      <c r="N219" s="14"/>
      <c r="O219" s="14"/>
      <c r="P219" s="14"/>
    </row>
    <row r="220" spans="1:16" x14ac:dyDescent="0.25">
      <c r="A220" t="s">
        <v>229</v>
      </c>
      <c r="B220">
        <v>1226102400</v>
      </c>
      <c r="C220">
        <v>3.1313000000000001E-2</v>
      </c>
      <c r="D220">
        <v>1.7507000000000002E-2</v>
      </c>
      <c r="E220">
        <v>1.3535E-2</v>
      </c>
      <c r="F220">
        <v>2.0410000000000001E-2</v>
      </c>
      <c r="I220" s="14"/>
      <c r="J220" s="14"/>
      <c r="K220" s="14"/>
      <c r="L220" s="14"/>
      <c r="M220" s="14"/>
      <c r="N220" s="14"/>
      <c r="O220" s="14"/>
      <c r="P220" s="14"/>
    </row>
    <row r="221" spans="1:16" x14ac:dyDescent="0.25">
      <c r="A221" t="s">
        <v>230</v>
      </c>
      <c r="B221">
        <v>1226707200</v>
      </c>
      <c r="C221">
        <v>3.9560999999999999E-2</v>
      </c>
      <c r="D221">
        <v>1.7843999999999999E-2</v>
      </c>
      <c r="E221">
        <v>1.7676999999999998E-2</v>
      </c>
      <c r="F221">
        <v>3.1244000000000001E-2</v>
      </c>
      <c r="I221" s="14"/>
      <c r="J221" s="14"/>
      <c r="K221" s="14"/>
      <c r="L221" s="14"/>
      <c r="M221" s="14"/>
      <c r="N221" s="14"/>
      <c r="O221" s="14"/>
      <c r="P221" s="14"/>
    </row>
    <row r="222" spans="1:16" x14ac:dyDescent="0.25">
      <c r="A222" t="s">
        <v>231</v>
      </c>
      <c r="B222">
        <v>1227312000</v>
      </c>
      <c r="C222">
        <v>4.1069000000000001E-2</v>
      </c>
      <c r="D222">
        <v>1.8200000000000001E-2</v>
      </c>
      <c r="E222">
        <v>2.1439E-2</v>
      </c>
      <c r="F222">
        <v>3.7376E-2</v>
      </c>
      <c r="I222" s="14"/>
      <c r="J222" s="14"/>
      <c r="K222" s="14"/>
      <c r="L222" s="14"/>
      <c r="M222" s="14"/>
      <c r="N222" s="14"/>
      <c r="O222" s="14"/>
      <c r="P222" s="14"/>
    </row>
    <row r="223" spans="1:16" x14ac:dyDescent="0.25">
      <c r="A223" t="s">
        <v>232</v>
      </c>
      <c r="B223">
        <v>1227916800</v>
      </c>
      <c r="C223">
        <v>5.1088000000000001E-2</v>
      </c>
      <c r="D223">
        <v>1.8703999999999998E-2</v>
      </c>
      <c r="E223">
        <v>2.6211999999999999E-2</v>
      </c>
      <c r="F223">
        <v>4.6008E-2</v>
      </c>
      <c r="I223" s="14"/>
      <c r="J223" s="14"/>
      <c r="K223" s="14"/>
      <c r="L223" s="14"/>
      <c r="M223" s="14"/>
      <c r="N223" s="14"/>
      <c r="O223" s="14"/>
      <c r="P223" s="14"/>
    </row>
    <row r="224" spans="1:16" x14ac:dyDescent="0.25">
      <c r="A224" t="s">
        <v>233</v>
      </c>
      <c r="B224">
        <v>1228521600</v>
      </c>
      <c r="C224">
        <v>4.9398999999999998E-2</v>
      </c>
      <c r="D224">
        <v>1.9172999999999999E-2</v>
      </c>
      <c r="E224">
        <v>2.9855E-2</v>
      </c>
      <c r="F224">
        <v>4.7026999999999999E-2</v>
      </c>
      <c r="I224" s="14"/>
      <c r="J224" s="14"/>
      <c r="K224" s="14"/>
      <c r="L224" s="14"/>
      <c r="M224" s="14"/>
      <c r="N224" s="14"/>
      <c r="O224" s="14"/>
      <c r="P224" s="14"/>
    </row>
    <row r="225" spans="1:16" x14ac:dyDescent="0.25">
      <c r="A225" t="s">
        <v>234</v>
      </c>
      <c r="B225">
        <v>1229126400</v>
      </c>
      <c r="C225">
        <v>4.1597000000000002E-2</v>
      </c>
      <c r="D225">
        <v>1.9515999999999999E-2</v>
      </c>
      <c r="E225">
        <v>3.1730000000000001E-2</v>
      </c>
      <c r="F225">
        <v>4.4149000000000001E-2</v>
      </c>
      <c r="I225" s="14"/>
      <c r="J225" s="14"/>
      <c r="K225" s="14"/>
      <c r="L225" s="14"/>
      <c r="M225" s="14"/>
      <c r="N225" s="14"/>
      <c r="O225" s="14"/>
      <c r="P225" s="14"/>
    </row>
    <row r="226" spans="1:16" x14ac:dyDescent="0.25">
      <c r="A226" t="s">
        <v>235</v>
      </c>
      <c r="B226">
        <v>1229731200</v>
      </c>
      <c r="C226">
        <v>4.0119000000000002E-2</v>
      </c>
      <c r="D226">
        <v>1.9831000000000001E-2</v>
      </c>
      <c r="E226">
        <v>3.3033E-2</v>
      </c>
      <c r="F226">
        <v>4.1495999999999998E-2</v>
      </c>
      <c r="I226" s="14"/>
      <c r="J226" s="14"/>
      <c r="K226" s="14"/>
      <c r="L226" s="14"/>
      <c r="M226" s="14"/>
      <c r="N226" s="14"/>
      <c r="O226" s="14"/>
      <c r="P226" s="14"/>
    </row>
    <row r="227" spans="1:16" x14ac:dyDescent="0.25">
      <c r="A227" t="s">
        <v>236</v>
      </c>
      <c r="B227">
        <v>1230336000</v>
      </c>
      <c r="C227">
        <v>4.3671000000000001E-2</v>
      </c>
      <c r="D227">
        <v>2.0195000000000001E-2</v>
      </c>
      <c r="E227">
        <v>3.4745999999999999E-2</v>
      </c>
      <c r="F227">
        <v>4.3264999999999998E-2</v>
      </c>
      <c r="I227" s="14"/>
      <c r="J227" s="14"/>
      <c r="K227" s="14"/>
      <c r="L227" s="14"/>
      <c r="M227" s="14"/>
      <c r="N227" s="14"/>
      <c r="O227" s="14"/>
      <c r="P227" s="14"/>
    </row>
    <row r="228" spans="1:16" x14ac:dyDescent="0.25">
      <c r="A228" t="s">
        <v>237</v>
      </c>
      <c r="B228">
        <v>1230940800</v>
      </c>
      <c r="C228">
        <v>4.2229999999999997E-2</v>
      </c>
      <c r="D228">
        <v>2.0532000000000002E-2</v>
      </c>
      <c r="E228">
        <v>3.5904999999999999E-2</v>
      </c>
      <c r="F228">
        <v>4.2308999999999999E-2</v>
      </c>
      <c r="I228" s="14"/>
      <c r="J228" s="14"/>
      <c r="K228" s="14"/>
      <c r="L228" s="14"/>
      <c r="M228" s="14"/>
      <c r="N228" s="14"/>
      <c r="O228" s="14"/>
      <c r="P228" s="14"/>
    </row>
    <row r="229" spans="1:16" x14ac:dyDescent="0.25">
      <c r="A229" t="s">
        <v>238</v>
      </c>
      <c r="B229">
        <v>1231545600</v>
      </c>
      <c r="C229">
        <v>3.7823000000000002E-2</v>
      </c>
      <c r="D229">
        <v>2.0797E-2</v>
      </c>
      <c r="E229">
        <v>3.6244999999999999E-2</v>
      </c>
      <c r="F229">
        <v>4.0576000000000001E-2</v>
      </c>
      <c r="I229" s="14"/>
      <c r="J229" s="14"/>
      <c r="K229" s="14"/>
      <c r="L229" s="14"/>
      <c r="M229" s="14"/>
      <c r="N229" s="14"/>
      <c r="O229" s="14"/>
      <c r="P229" s="14"/>
    </row>
    <row r="230" spans="1:16" x14ac:dyDescent="0.25">
      <c r="A230" t="s">
        <v>239</v>
      </c>
      <c r="B230">
        <v>1232150400</v>
      </c>
      <c r="C230">
        <v>3.8440000000000002E-2</v>
      </c>
      <c r="D230">
        <v>2.1066000000000001E-2</v>
      </c>
      <c r="E230">
        <v>3.6555999999999998E-2</v>
      </c>
      <c r="F230">
        <v>3.9022000000000001E-2</v>
      </c>
      <c r="I230" s="14"/>
      <c r="J230" s="14"/>
      <c r="K230" s="14"/>
      <c r="L230" s="14"/>
      <c r="M230" s="14"/>
      <c r="N230" s="14"/>
      <c r="O230" s="14"/>
      <c r="P230" s="14"/>
    </row>
    <row r="231" spans="1:16" x14ac:dyDescent="0.25">
      <c r="A231" t="s">
        <v>240</v>
      </c>
      <c r="B231">
        <v>1232755200</v>
      </c>
      <c r="C231">
        <v>4.6469000000000003E-2</v>
      </c>
      <c r="D231">
        <v>2.1454000000000001E-2</v>
      </c>
      <c r="E231">
        <v>3.8129999999999997E-2</v>
      </c>
      <c r="F231">
        <v>4.3447E-2</v>
      </c>
      <c r="I231" s="14"/>
      <c r="J231" s="14"/>
      <c r="K231" s="14"/>
      <c r="L231" s="14"/>
      <c r="M231" s="14"/>
      <c r="N231" s="14"/>
      <c r="O231" s="14"/>
      <c r="P231" s="14"/>
    </row>
    <row r="232" spans="1:16" x14ac:dyDescent="0.25">
      <c r="A232" t="s">
        <v>241</v>
      </c>
      <c r="B232">
        <v>1233360000</v>
      </c>
      <c r="C232">
        <v>4.6268999999999998E-2</v>
      </c>
      <c r="D232">
        <v>2.1833000000000002E-2</v>
      </c>
      <c r="E232">
        <v>3.9407999999999999E-2</v>
      </c>
      <c r="F232">
        <v>4.5061999999999998E-2</v>
      </c>
      <c r="I232" s="14"/>
      <c r="J232" s="14"/>
      <c r="K232" s="14"/>
      <c r="L232" s="14"/>
      <c r="M232" s="14"/>
      <c r="N232" s="14"/>
      <c r="O232" s="14"/>
      <c r="P232" s="14"/>
    </row>
    <row r="233" spans="1:16" x14ac:dyDescent="0.25">
      <c r="A233" t="s">
        <v>242</v>
      </c>
      <c r="B233">
        <v>1233964800</v>
      </c>
      <c r="C233">
        <v>2.9259E-2</v>
      </c>
      <c r="D233">
        <v>2.1946E-2</v>
      </c>
      <c r="E233">
        <v>3.7759000000000001E-2</v>
      </c>
      <c r="F233">
        <v>3.6069999999999998E-2</v>
      </c>
      <c r="I233" s="14"/>
      <c r="J233" s="14"/>
      <c r="K233" s="14"/>
      <c r="L233" s="14"/>
      <c r="M233" s="14"/>
      <c r="N233" s="14"/>
      <c r="O233" s="14"/>
      <c r="P233" s="14"/>
    </row>
    <row r="234" spans="1:16" x14ac:dyDescent="0.25">
      <c r="A234" t="s">
        <v>243</v>
      </c>
      <c r="B234">
        <v>1234569600</v>
      </c>
      <c r="C234">
        <v>4.3411999999999999E-2</v>
      </c>
      <c r="D234">
        <v>2.2273999999999999E-2</v>
      </c>
      <c r="E234">
        <v>3.8634000000000002E-2</v>
      </c>
      <c r="F234">
        <v>4.0246999999999998E-2</v>
      </c>
      <c r="I234" s="14"/>
      <c r="J234" s="14"/>
      <c r="K234" s="14"/>
      <c r="L234" s="14"/>
      <c r="M234" s="14"/>
      <c r="N234" s="14"/>
      <c r="O234" s="14"/>
      <c r="P234" s="14"/>
    </row>
    <row r="235" spans="1:16" x14ac:dyDescent="0.25">
      <c r="A235" t="s">
        <v>244</v>
      </c>
      <c r="B235">
        <v>1235174400</v>
      </c>
      <c r="C235">
        <v>4.7381E-2</v>
      </c>
      <c r="D235">
        <v>2.2658000000000001E-2</v>
      </c>
      <c r="E235">
        <v>4.002E-2</v>
      </c>
      <c r="F235">
        <v>4.4462000000000002E-2</v>
      </c>
      <c r="I235" s="14"/>
      <c r="J235" s="14"/>
      <c r="K235" s="14"/>
      <c r="L235" s="14"/>
      <c r="M235" s="14"/>
      <c r="N235" s="14"/>
      <c r="O235" s="14"/>
      <c r="P235" s="14"/>
    </row>
    <row r="236" spans="1:16" x14ac:dyDescent="0.25">
      <c r="A236" t="s">
        <v>245</v>
      </c>
      <c r="B236">
        <v>1235779200</v>
      </c>
      <c r="C236">
        <v>2.4849E-2</v>
      </c>
      <c r="D236">
        <v>2.2688E-2</v>
      </c>
      <c r="E236">
        <v>3.7408999999999998E-2</v>
      </c>
      <c r="F236">
        <v>3.0304000000000001E-2</v>
      </c>
      <c r="I236" s="14"/>
      <c r="J236" s="14"/>
      <c r="K236" s="14"/>
      <c r="L236" s="14"/>
      <c r="M236" s="14"/>
      <c r="N236" s="14"/>
      <c r="O236" s="14"/>
      <c r="P236" s="14"/>
    </row>
    <row r="237" spans="1:16" x14ac:dyDescent="0.25">
      <c r="A237" t="s">
        <v>246</v>
      </c>
      <c r="B237">
        <v>1236384000</v>
      </c>
      <c r="C237">
        <v>3.1050000000000001E-3</v>
      </c>
      <c r="D237">
        <v>2.2386E-2</v>
      </c>
      <c r="E237">
        <v>3.1899999999999998E-2</v>
      </c>
      <c r="F237">
        <v>1.46E-2</v>
      </c>
      <c r="I237" s="14"/>
      <c r="J237" s="14"/>
      <c r="K237" s="14"/>
      <c r="L237" s="14"/>
      <c r="M237" s="14"/>
      <c r="N237" s="14"/>
      <c r="O237" s="14"/>
      <c r="P237" s="14"/>
    </row>
    <row r="238" spans="1:16" x14ac:dyDescent="0.25">
      <c r="A238" t="s">
        <v>247</v>
      </c>
      <c r="B238">
        <v>1236985200</v>
      </c>
      <c r="C238">
        <v>2.4250000000000001E-3</v>
      </c>
      <c r="D238">
        <v>2.2079999999999999E-2</v>
      </c>
      <c r="E238">
        <v>2.7212E-2</v>
      </c>
      <c r="F238">
        <v>8.0009999999999994E-3</v>
      </c>
      <c r="I238" s="14"/>
      <c r="J238" s="14"/>
      <c r="K238" s="14"/>
      <c r="L238" s="14"/>
      <c r="M238" s="14"/>
      <c r="N238" s="14"/>
      <c r="O238" s="14"/>
      <c r="P238" s="14"/>
    </row>
    <row r="239" spans="1:16" x14ac:dyDescent="0.25">
      <c r="A239" t="s">
        <v>248</v>
      </c>
      <c r="B239">
        <v>1237590000</v>
      </c>
      <c r="C239">
        <v>5.5149999999999999E-3</v>
      </c>
      <c r="D239">
        <v>2.1824E-2</v>
      </c>
      <c r="E239">
        <v>2.3712E-2</v>
      </c>
      <c r="F239">
        <v>6.3639999999999999E-3</v>
      </c>
      <c r="I239" s="14"/>
      <c r="J239" s="14"/>
      <c r="K239" s="14"/>
      <c r="L239" s="14"/>
      <c r="M239" s="14"/>
      <c r="N239" s="14"/>
      <c r="O239" s="14"/>
      <c r="P239" s="14"/>
    </row>
    <row r="240" spans="1:16" x14ac:dyDescent="0.25">
      <c r="A240" t="s">
        <v>249</v>
      </c>
      <c r="B240">
        <v>1238194800</v>
      </c>
      <c r="C240">
        <v>4.0499999999999998E-4</v>
      </c>
      <c r="D240">
        <v>2.1493999999999999E-2</v>
      </c>
      <c r="E240">
        <v>1.9963000000000002E-2</v>
      </c>
      <c r="F240">
        <v>2.856E-3</v>
      </c>
      <c r="I240" s="14"/>
      <c r="J240" s="14"/>
      <c r="K240" s="14"/>
      <c r="L240" s="14"/>
      <c r="M240" s="14"/>
      <c r="N240" s="14"/>
      <c r="O240" s="14"/>
      <c r="P240" s="14"/>
    </row>
    <row r="241" spans="1:16" x14ac:dyDescent="0.25">
      <c r="A241" t="s">
        <v>250</v>
      </c>
      <c r="B241">
        <v>1238799600</v>
      </c>
      <c r="C241">
        <v>3.0240000000000002E-3</v>
      </c>
      <c r="D241">
        <v>2.1208999999999999E-2</v>
      </c>
      <c r="E241">
        <v>1.7250000000000001E-2</v>
      </c>
      <c r="F241">
        <v>3.1180000000000001E-3</v>
      </c>
      <c r="I241" s="14"/>
      <c r="J241" s="14"/>
      <c r="K241" s="14"/>
      <c r="L241" s="14"/>
      <c r="M241" s="14"/>
      <c r="N241" s="14"/>
      <c r="O241" s="14"/>
      <c r="P241" s="14"/>
    </row>
    <row r="242" spans="1:16" x14ac:dyDescent="0.25">
      <c r="A242" t="s">
        <v>251</v>
      </c>
      <c r="B242">
        <v>1239404400</v>
      </c>
      <c r="C242">
        <v>1.1292999999999999E-2</v>
      </c>
      <c r="D242">
        <v>2.1055999999999998E-2</v>
      </c>
      <c r="E242">
        <v>1.6364E-2</v>
      </c>
      <c r="F242">
        <v>9.3369999999999998E-3</v>
      </c>
      <c r="I242" s="14"/>
      <c r="J242" s="14"/>
      <c r="K242" s="14"/>
      <c r="L242" s="14"/>
      <c r="M242" s="14"/>
      <c r="N242" s="14"/>
      <c r="O242" s="14"/>
      <c r="P242" s="14"/>
    </row>
    <row r="243" spans="1:16" x14ac:dyDescent="0.25">
      <c r="A243" t="s">
        <v>252</v>
      </c>
      <c r="B243">
        <v>1240009200</v>
      </c>
      <c r="C243">
        <v>2.5575000000000001E-2</v>
      </c>
      <c r="D243">
        <v>2.1124E-2</v>
      </c>
      <c r="E243">
        <v>1.7765E-2</v>
      </c>
      <c r="F243">
        <v>1.7703E-2</v>
      </c>
      <c r="I243" s="14"/>
      <c r="J243" s="14"/>
      <c r="K243" s="14"/>
      <c r="L243" s="14"/>
      <c r="M243" s="14"/>
      <c r="N243" s="14"/>
      <c r="O243" s="14"/>
      <c r="P243" s="14"/>
    </row>
    <row r="244" spans="1:16" x14ac:dyDescent="0.25">
      <c r="A244" t="s">
        <v>253</v>
      </c>
      <c r="B244">
        <v>1240614000</v>
      </c>
      <c r="C244">
        <v>1.9782000000000001E-2</v>
      </c>
      <c r="D244">
        <v>2.1101000000000002E-2</v>
      </c>
      <c r="E244">
        <v>1.8051999999999999E-2</v>
      </c>
      <c r="F244">
        <v>1.8466E-2</v>
      </c>
      <c r="I244" s="14"/>
      <c r="J244" s="14"/>
      <c r="K244" s="14"/>
      <c r="L244" s="14"/>
      <c r="M244" s="14"/>
      <c r="N244" s="14"/>
      <c r="O244" s="14"/>
      <c r="P244" s="14"/>
    </row>
    <row r="245" spans="1:16" x14ac:dyDescent="0.25">
      <c r="A245" t="s">
        <v>254</v>
      </c>
      <c r="B245">
        <v>1241218800</v>
      </c>
      <c r="C245">
        <v>2.8294E-2</v>
      </c>
      <c r="D245">
        <v>2.1211000000000001E-2</v>
      </c>
      <c r="E245">
        <v>1.9723000000000001E-2</v>
      </c>
      <c r="F245">
        <v>2.4898E-2</v>
      </c>
      <c r="I245" s="14"/>
      <c r="J245" s="14"/>
      <c r="K245" s="14"/>
      <c r="L245" s="14"/>
      <c r="M245" s="14"/>
      <c r="N245" s="14"/>
      <c r="O245" s="14"/>
      <c r="P245" s="14"/>
    </row>
    <row r="246" spans="1:16" x14ac:dyDescent="0.25">
      <c r="A246" t="s">
        <v>255</v>
      </c>
      <c r="B246">
        <v>1241823600</v>
      </c>
      <c r="C246">
        <v>2.4459999999999999E-2</v>
      </c>
      <c r="D246">
        <v>2.1259E-2</v>
      </c>
      <c r="E246">
        <v>2.0454E-2</v>
      </c>
      <c r="F246">
        <v>2.4398E-2</v>
      </c>
      <c r="I246" s="14"/>
      <c r="J246" s="14"/>
      <c r="K246" s="14"/>
      <c r="L246" s="14"/>
      <c r="M246" s="14"/>
      <c r="N246" s="14"/>
      <c r="O246" s="14"/>
      <c r="P246" s="14"/>
    </row>
    <row r="247" spans="1:16" x14ac:dyDescent="0.25">
      <c r="A247" t="s">
        <v>256</v>
      </c>
      <c r="B247">
        <v>1242428400</v>
      </c>
      <c r="C247">
        <v>2.9694000000000002E-2</v>
      </c>
      <c r="D247">
        <v>2.1387E-2</v>
      </c>
      <c r="E247">
        <v>2.1915E-2</v>
      </c>
      <c r="F247">
        <v>2.7362999999999998E-2</v>
      </c>
      <c r="I247" s="14"/>
      <c r="J247" s="14"/>
      <c r="K247" s="14"/>
      <c r="L247" s="14"/>
      <c r="M247" s="14"/>
      <c r="N247" s="14"/>
      <c r="O247" s="14"/>
      <c r="P247" s="14"/>
    </row>
    <row r="248" spans="1:16" x14ac:dyDescent="0.25">
      <c r="A248" t="s">
        <v>257</v>
      </c>
      <c r="B248">
        <v>1243033200</v>
      </c>
      <c r="C248">
        <v>4.8479999999999999E-3</v>
      </c>
      <c r="D248">
        <v>2.1131E-2</v>
      </c>
      <c r="E248">
        <v>1.916E-2</v>
      </c>
      <c r="F248">
        <v>1.4142999999999999E-2</v>
      </c>
      <c r="I248" s="14"/>
      <c r="J248" s="14"/>
      <c r="K248" s="14"/>
      <c r="L248" s="14"/>
      <c r="M248" s="14"/>
      <c r="N248" s="14"/>
      <c r="O248" s="14"/>
      <c r="P248" s="14"/>
    </row>
    <row r="249" spans="1:16" x14ac:dyDescent="0.25">
      <c r="A249" t="s">
        <v>258</v>
      </c>
      <c r="B249">
        <v>1243638000</v>
      </c>
      <c r="C249">
        <v>2.8869999999999998E-3</v>
      </c>
      <c r="D249">
        <v>2.085E-2</v>
      </c>
      <c r="E249">
        <v>1.6542999999999999E-2</v>
      </c>
      <c r="F249">
        <v>7.5969999999999996E-3</v>
      </c>
      <c r="I249" s="14"/>
      <c r="J249" s="14"/>
      <c r="K249" s="14"/>
      <c r="L249" s="14"/>
      <c r="M249" s="14"/>
      <c r="N249" s="14"/>
      <c r="O249" s="14"/>
      <c r="P249" s="14"/>
    </row>
    <row r="250" spans="1:16" x14ac:dyDescent="0.25">
      <c r="A250" t="s">
        <v>259</v>
      </c>
      <c r="B250">
        <v>1244242800</v>
      </c>
      <c r="C250">
        <v>3.8969999999999999E-3</v>
      </c>
      <c r="D250">
        <v>2.0587999999999999E-2</v>
      </c>
      <c r="E250">
        <v>1.4512000000000001E-2</v>
      </c>
      <c r="F250">
        <v>5.5100000000000001E-3</v>
      </c>
      <c r="I250" s="14"/>
      <c r="J250" s="14"/>
      <c r="K250" s="14"/>
      <c r="L250" s="14"/>
      <c r="M250" s="14"/>
      <c r="N250" s="14"/>
      <c r="O250" s="14"/>
      <c r="P250" s="14"/>
    </row>
    <row r="251" spans="1:16" x14ac:dyDescent="0.25">
      <c r="A251" t="s">
        <v>260</v>
      </c>
      <c r="B251">
        <v>1244847600</v>
      </c>
      <c r="C251">
        <v>1.2704999999999999E-2</v>
      </c>
      <c r="D251">
        <v>2.0466999999999999E-2</v>
      </c>
      <c r="E251">
        <v>1.4302E-2</v>
      </c>
      <c r="F251">
        <v>1.1336000000000001E-2</v>
      </c>
      <c r="I251" s="14"/>
      <c r="J251" s="14"/>
      <c r="K251" s="14"/>
      <c r="L251" s="14"/>
      <c r="M251" s="14"/>
      <c r="N251" s="14"/>
      <c r="O251" s="14"/>
      <c r="P251" s="14"/>
    </row>
    <row r="252" spans="1:16" x14ac:dyDescent="0.25">
      <c r="A252" t="s">
        <v>261</v>
      </c>
      <c r="B252">
        <v>1245452400</v>
      </c>
      <c r="C252">
        <v>4.0993000000000002E-2</v>
      </c>
      <c r="D252">
        <v>2.078E-2</v>
      </c>
      <c r="E252">
        <v>1.8541999999999999E-2</v>
      </c>
      <c r="F252">
        <v>2.8112999999999999E-2</v>
      </c>
      <c r="I252" s="14"/>
      <c r="J252" s="14"/>
      <c r="K252" s="14"/>
      <c r="L252" s="14"/>
      <c r="M252" s="14"/>
      <c r="N252" s="14"/>
      <c r="O252" s="14"/>
      <c r="P252" s="14"/>
    </row>
    <row r="253" spans="1:16" x14ac:dyDescent="0.25">
      <c r="A253" t="s">
        <v>262</v>
      </c>
      <c r="B253">
        <v>1246057200</v>
      </c>
      <c r="C253">
        <v>3.4854000000000003E-2</v>
      </c>
      <c r="D253">
        <v>2.0995E-2</v>
      </c>
      <c r="E253">
        <v>2.1149999999999999E-2</v>
      </c>
      <c r="F253">
        <v>3.2163999999999998E-2</v>
      </c>
      <c r="I253" s="14"/>
      <c r="J253" s="14"/>
      <c r="K253" s="14"/>
      <c r="L253" s="14"/>
      <c r="M253" s="14"/>
      <c r="N253" s="14"/>
      <c r="O253" s="14"/>
      <c r="P253" s="14"/>
    </row>
    <row r="254" spans="1:16" x14ac:dyDescent="0.25">
      <c r="A254" t="s">
        <v>263</v>
      </c>
      <c r="B254">
        <v>1246662000</v>
      </c>
      <c r="C254">
        <v>3.9739999999999998E-2</v>
      </c>
      <c r="D254">
        <v>2.1281000000000001E-2</v>
      </c>
      <c r="E254">
        <v>2.4115000000000001E-2</v>
      </c>
      <c r="F254">
        <v>3.6539000000000002E-2</v>
      </c>
      <c r="I254" s="14"/>
      <c r="J254" s="14"/>
      <c r="K254" s="14"/>
      <c r="L254" s="14"/>
      <c r="M254" s="14"/>
      <c r="N254" s="14"/>
      <c r="O254" s="14"/>
      <c r="P254" s="14"/>
    </row>
    <row r="255" spans="1:16" x14ac:dyDescent="0.25">
      <c r="A255" t="s">
        <v>264</v>
      </c>
      <c r="B255">
        <v>1247266800</v>
      </c>
      <c r="C255">
        <v>2.6003999999999999E-2</v>
      </c>
      <c r="D255">
        <v>2.1350999999999998E-2</v>
      </c>
      <c r="E255">
        <v>2.4289999999999999E-2</v>
      </c>
      <c r="F255">
        <v>2.8362999999999999E-2</v>
      </c>
      <c r="I255" s="14"/>
      <c r="J255" s="14"/>
      <c r="K255" s="14"/>
      <c r="L255" s="14"/>
      <c r="M255" s="14"/>
      <c r="N255" s="14"/>
      <c r="O255" s="14"/>
      <c r="P255" s="14"/>
    </row>
    <row r="256" spans="1:16" x14ac:dyDescent="0.25">
      <c r="A256" t="s">
        <v>265</v>
      </c>
      <c r="B256">
        <v>1247871600</v>
      </c>
      <c r="C256">
        <v>5.3449999999999999E-3</v>
      </c>
      <c r="D256">
        <v>2.1104000000000001E-2</v>
      </c>
      <c r="E256">
        <v>2.1248E-2</v>
      </c>
      <c r="F256">
        <v>1.5095000000000001E-2</v>
      </c>
      <c r="I256" s="14"/>
      <c r="J256" s="14"/>
      <c r="K256" s="14"/>
      <c r="L256" s="14"/>
      <c r="M256" s="14"/>
      <c r="N256" s="14"/>
      <c r="O256" s="14"/>
      <c r="P256" s="14"/>
    </row>
    <row r="257" spans="1:16" x14ac:dyDescent="0.25">
      <c r="A257" t="s">
        <v>266</v>
      </c>
      <c r="B257">
        <v>1248476400</v>
      </c>
      <c r="C257">
        <v>4.5050000000000003E-3</v>
      </c>
      <c r="D257">
        <v>2.0847999999999998E-2</v>
      </c>
      <c r="E257">
        <v>1.8554999999999999E-2</v>
      </c>
      <c r="F257">
        <v>8.9540000000000002E-3</v>
      </c>
      <c r="I257" s="14"/>
      <c r="J257" s="14"/>
      <c r="K257" s="14"/>
      <c r="L257" s="14"/>
      <c r="M257" s="14"/>
      <c r="N257" s="14"/>
      <c r="O257" s="14"/>
      <c r="P257" s="14"/>
    </row>
    <row r="258" spans="1:16" x14ac:dyDescent="0.25">
      <c r="A258" t="s">
        <v>267</v>
      </c>
      <c r="B258">
        <v>1249081200</v>
      </c>
      <c r="C258">
        <v>6.2030000000000002E-3</v>
      </c>
      <c r="D258">
        <v>2.0622000000000001E-2</v>
      </c>
      <c r="E258">
        <v>1.6614E-2</v>
      </c>
      <c r="F258">
        <v>8.2810000000000002E-3</v>
      </c>
      <c r="I258" s="14"/>
      <c r="J258" s="14"/>
      <c r="K258" s="14"/>
      <c r="L258" s="14"/>
      <c r="M258" s="14"/>
      <c r="N258" s="14"/>
      <c r="O258" s="14"/>
      <c r="P258" s="14"/>
    </row>
    <row r="259" spans="1:16" x14ac:dyDescent="0.25">
      <c r="A259" t="s">
        <v>268</v>
      </c>
      <c r="B259">
        <v>1249686000</v>
      </c>
      <c r="C259">
        <v>5.1707000000000003E-2</v>
      </c>
      <c r="D259">
        <v>2.1097000000000001E-2</v>
      </c>
      <c r="E259">
        <v>2.2210000000000001E-2</v>
      </c>
      <c r="F259">
        <v>3.3212999999999999E-2</v>
      </c>
      <c r="I259" s="14"/>
      <c r="J259" s="14"/>
      <c r="K259" s="14"/>
      <c r="L259" s="14"/>
      <c r="M259" s="14"/>
      <c r="N259" s="14"/>
      <c r="O259" s="14"/>
      <c r="P259" s="14"/>
    </row>
    <row r="260" spans="1:16" x14ac:dyDescent="0.25">
      <c r="A260" t="s">
        <v>269</v>
      </c>
      <c r="B260">
        <v>1250290800</v>
      </c>
      <c r="C260">
        <v>3.7414999999999997E-2</v>
      </c>
      <c r="D260">
        <v>2.1346E-2</v>
      </c>
      <c r="E260">
        <v>2.4549000000000001E-2</v>
      </c>
      <c r="F260">
        <v>3.4095E-2</v>
      </c>
      <c r="I260" s="14"/>
      <c r="J260" s="14"/>
      <c r="K260" s="14"/>
      <c r="L260" s="14"/>
      <c r="M260" s="14"/>
      <c r="N260" s="14"/>
      <c r="O260" s="14"/>
      <c r="P260" s="14"/>
    </row>
    <row r="261" spans="1:16" x14ac:dyDescent="0.25">
      <c r="A261" t="s">
        <v>270</v>
      </c>
      <c r="B261">
        <v>1250895600</v>
      </c>
      <c r="C261">
        <v>4.4650000000000002E-2</v>
      </c>
      <c r="D261">
        <v>2.1701999999999999E-2</v>
      </c>
      <c r="E261">
        <v>2.7754000000000001E-2</v>
      </c>
      <c r="F261">
        <v>4.0258000000000002E-2</v>
      </c>
      <c r="I261" s="14"/>
      <c r="J261" s="14"/>
      <c r="K261" s="14"/>
      <c r="L261" s="14"/>
      <c r="M261" s="14"/>
      <c r="N261" s="14"/>
      <c r="O261" s="14"/>
      <c r="P261" s="14"/>
    </row>
    <row r="262" spans="1:16" x14ac:dyDescent="0.25">
      <c r="A262" t="s">
        <v>271</v>
      </c>
      <c r="B262">
        <v>1251500400</v>
      </c>
      <c r="C262">
        <v>3.6387000000000003E-2</v>
      </c>
      <c r="D262">
        <v>2.1926000000000001E-2</v>
      </c>
      <c r="E262">
        <v>2.9159000000000001E-2</v>
      </c>
      <c r="F262">
        <v>3.8779000000000001E-2</v>
      </c>
      <c r="I262" s="14"/>
      <c r="J262" s="14"/>
      <c r="K262" s="14"/>
      <c r="L262" s="14"/>
      <c r="M262" s="14"/>
      <c r="N262" s="14"/>
      <c r="O262" s="14"/>
      <c r="P262" s="14"/>
    </row>
    <row r="263" spans="1:16" x14ac:dyDescent="0.25">
      <c r="A263" t="s">
        <v>272</v>
      </c>
      <c r="B263">
        <v>1252105200</v>
      </c>
      <c r="C263">
        <v>6.2691999999999998E-2</v>
      </c>
      <c r="D263">
        <v>2.2551000000000002E-2</v>
      </c>
      <c r="E263">
        <v>3.4583999999999997E-2</v>
      </c>
      <c r="F263">
        <v>5.3983999999999997E-2</v>
      </c>
      <c r="I263" s="14"/>
      <c r="J263" s="14"/>
      <c r="K263" s="14"/>
      <c r="L263" s="14"/>
      <c r="M263" s="14"/>
      <c r="N263" s="14"/>
      <c r="O263" s="14"/>
      <c r="P263" s="14"/>
    </row>
    <row r="264" spans="1:16" x14ac:dyDescent="0.25">
      <c r="A264" t="s">
        <v>273</v>
      </c>
      <c r="B264">
        <v>1252710000</v>
      </c>
      <c r="C264">
        <v>6.8776000000000004E-2</v>
      </c>
      <c r="D264">
        <v>2.3258999999999998E-2</v>
      </c>
      <c r="E264">
        <v>4.0027E-2</v>
      </c>
      <c r="F264">
        <v>6.2406000000000003E-2</v>
      </c>
      <c r="I264" s="14"/>
      <c r="J264" s="14"/>
      <c r="K264" s="14"/>
      <c r="L264" s="14"/>
      <c r="M264" s="14"/>
      <c r="N264" s="14"/>
      <c r="O264" s="14"/>
      <c r="P264" s="14"/>
    </row>
    <row r="265" spans="1:16" x14ac:dyDescent="0.25">
      <c r="A265" t="s">
        <v>274</v>
      </c>
      <c r="B265">
        <v>1253314800</v>
      </c>
      <c r="C265">
        <v>2.2672000000000001E-2</v>
      </c>
      <c r="D265">
        <v>2.3247E-2</v>
      </c>
      <c r="E265">
        <v>3.7073000000000002E-2</v>
      </c>
      <c r="F265">
        <v>3.6727999999999997E-2</v>
      </c>
      <c r="I265" s="14"/>
      <c r="J265" s="14"/>
      <c r="K265" s="14"/>
      <c r="L265" s="14"/>
      <c r="M265" s="14"/>
      <c r="N265" s="14"/>
      <c r="O265" s="14"/>
      <c r="P265" s="14"/>
    </row>
    <row r="266" spans="1:16" x14ac:dyDescent="0.25">
      <c r="A266" t="s">
        <v>275</v>
      </c>
      <c r="B266">
        <v>1253919600</v>
      </c>
      <c r="C266">
        <v>2.0111E-2</v>
      </c>
      <c r="D266">
        <v>2.3198E-2</v>
      </c>
      <c r="E266">
        <v>3.4505000000000001E-2</v>
      </c>
      <c r="F266">
        <v>3.0261E-2</v>
      </c>
      <c r="I266" s="14"/>
      <c r="J266" s="14"/>
      <c r="K266" s="14"/>
      <c r="L266" s="14"/>
      <c r="M266" s="14"/>
      <c r="N266" s="14"/>
      <c r="O266" s="14"/>
      <c r="P266" s="14"/>
    </row>
    <row r="267" spans="1:16" x14ac:dyDescent="0.25">
      <c r="A267" t="s">
        <v>276</v>
      </c>
      <c r="B267">
        <v>1254524400</v>
      </c>
      <c r="C267">
        <v>6.1074999999999997E-2</v>
      </c>
      <c r="D267">
        <v>2.3777E-2</v>
      </c>
      <c r="E267">
        <v>3.8642999999999997E-2</v>
      </c>
      <c r="F267">
        <v>4.6357000000000002E-2</v>
      </c>
      <c r="I267" s="14"/>
      <c r="J267" s="14"/>
      <c r="K267" s="14"/>
      <c r="L267" s="14"/>
      <c r="M267" s="14"/>
      <c r="N267" s="14"/>
      <c r="O267" s="14"/>
      <c r="P267" s="14"/>
    </row>
    <row r="268" spans="1:16" x14ac:dyDescent="0.25">
      <c r="A268" t="s">
        <v>277</v>
      </c>
      <c r="B268">
        <v>1255129200</v>
      </c>
      <c r="C268">
        <v>3.2658E-2</v>
      </c>
      <c r="D268">
        <v>2.3911999999999999E-2</v>
      </c>
      <c r="E268">
        <v>3.7629000000000003E-2</v>
      </c>
      <c r="F268">
        <v>3.7914999999999997E-2</v>
      </c>
      <c r="I268" s="14"/>
      <c r="J268" s="14"/>
      <c r="K268" s="14"/>
      <c r="L268" s="14"/>
      <c r="M268" s="14"/>
      <c r="N268" s="14"/>
      <c r="O268" s="14"/>
      <c r="P268" s="14"/>
    </row>
    <row r="269" spans="1:16" x14ac:dyDescent="0.25">
      <c r="A269" t="s">
        <v>278</v>
      </c>
      <c r="B269">
        <v>1255734000</v>
      </c>
      <c r="C269">
        <v>3.0615E-2</v>
      </c>
      <c r="D269">
        <v>2.4013E-2</v>
      </c>
      <c r="E269">
        <v>3.6506999999999998E-2</v>
      </c>
      <c r="F269">
        <v>3.4074E-2</v>
      </c>
      <c r="I269" s="14"/>
      <c r="J269" s="14"/>
      <c r="K269" s="14"/>
      <c r="L269" s="14"/>
      <c r="M269" s="14"/>
      <c r="N269" s="14"/>
      <c r="O269" s="14"/>
      <c r="P269" s="14"/>
    </row>
    <row r="270" spans="1:16" x14ac:dyDescent="0.25">
      <c r="A270" t="s">
        <v>279</v>
      </c>
      <c r="B270">
        <v>1256338800</v>
      </c>
      <c r="C270">
        <v>3.3738999999999998E-2</v>
      </c>
      <c r="D270">
        <v>2.4160999999999998E-2</v>
      </c>
      <c r="E270">
        <v>3.6047999999999997E-2</v>
      </c>
      <c r="F270">
        <v>3.4027000000000002E-2</v>
      </c>
      <c r="I270" s="14"/>
      <c r="J270" s="14"/>
      <c r="K270" s="14"/>
      <c r="L270" s="14"/>
      <c r="M270" s="14"/>
      <c r="N270" s="14"/>
      <c r="O270" s="14"/>
      <c r="P270" s="14"/>
    </row>
    <row r="271" spans="1:16" x14ac:dyDescent="0.25">
      <c r="A271" t="s">
        <v>280</v>
      </c>
      <c r="B271">
        <v>1256943600</v>
      </c>
      <c r="C271">
        <v>3.2619000000000002E-2</v>
      </c>
      <c r="D271">
        <v>2.4289000000000002E-2</v>
      </c>
      <c r="E271">
        <v>3.5468E-2</v>
      </c>
      <c r="F271">
        <v>3.3029999999999997E-2</v>
      </c>
      <c r="I271" s="14"/>
      <c r="J271" s="14"/>
      <c r="K271" s="14"/>
      <c r="L271" s="14"/>
      <c r="M271" s="14"/>
      <c r="N271" s="14"/>
      <c r="O271" s="14"/>
      <c r="P271" s="14"/>
    </row>
    <row r="272" spans="1:16" x14ac:dyDescent="0.25">
      <c r="A272" t="s">
        <v>281</v>
      </c>
      <c r="B272">
        <v>1257552000</v>
      </c>
      <c r="C272">
        <v>3.4873000000000001E-2</v>
      </c>
      <c r="D272">
        <v>2.4451000000000001E-2</v>
      </c>
      <c r="E272">
        <v>3.5360999999999997E-2</v>
      </c>
      <c r="F272">
        <v>3.4296E-2</v>
      </c>
      <c r="I272" s="14"/>
      <c r="J272" s="14"/>
      <c r="K272" s="14"/>
      <c r="L272" s="14"/>
      <c r="M272" s="14"/>
      <c r="N272" s="14"/>
      <c r="O272" s="14"/>
      <c r="P272" s="14"/>
    </row>
    <row r="273" spans="1:16" x14ac:dyDescent="0.25">
      <c r="A273" t="s">
        <v>282</v>
      </c>
      <c r="B273">
        <v>1258156800</v>
      </c>
      <c r="C273">
        <v>3.0589000000000002E-2</v>
      </c>
      <c r="D273">
        <v>2.4542999999999999E-2</v>
      </c>
      <c r="E273">
        <v>3.4575000000000002E-2</v>
      </c>
      <c r="F273">
        <v>3.2118000000000001E-2</v>
      </c>
      <c r="I273" s="14"/>
      <c r="J273" s="14"/>
      <c r="K273" s="14"/>
      <c r="L273" s="14"/>
      <c r="M273" s="14"/>
      <c r="N273" s="14"/>
      <c r="O273" s="14"/>
      <c r="P273" s="14"/>
    </row>
    <row r="274" spans="1:16" x14ac:dyDescent="0.25">
      <c r="A274" t="s">
        <v>283</v>
      </c>
      <c r="B274">
        <v>1258761600</v>
      </c>
      <c r="C274">
        <v>3.0328000000000001E-2</v>
      </c>
      <c r="D274">
        <v>2.4629999999999999E-2</v>
      </c>
      <c r="E274">
        <v>3.3853000000000001E-2</v>
      </c>
      <c r="F274">
        <v>3.0734999999999998E-2</v>
      </c>
      <c r="I274" s="14"/>
      <c r="J274" s="14"/>
      <c r="K274" s="14"/>
      <c r="L274" s="14"/>
      <c r="M274" s="14"/>
      <c r="N274" s="14"/>
      <c r="O274" s="14"/>
      <c r="P274" s="14"/>
    </row>
    <row r="275" spans="1:16" x14ac:dyDescent="0.25">
      <c r="A275" t="s">
        <v>284</v>
      </c>
      <c r="B275">
        <v>1259366400</v>
      </c>
      <c r="C275">
        <v>2.9395999999999999E-2</v>
      </c>
      <c r="D275">
        <v>2.4701000000000001E-2</v>
      </c>
      <c r="E275">
        <v>3.3086999999999998E-2</v>
      </c>
      <c r="F275">
        <v>2.9375999999999999E-2</v>
      </c>
      <c r="I275" s="14"/>
      <c r="J275" s="14"/>
      <c r="K275" s="14"/>
      <c r="L275" s="14"/>
      <c r="M275" s="14"/>
      <c r="N275" s="14"/>
      <c r="O275" s="14"/>
      <c r="P275" s="14"/>
    </row>
    <row r="276" spans="1:16" x14ac:dyDescent="0.25">
      <c r="A276" t="s">
        <v>285</v>
      </c>
      <c r="B276">
        <v>1259971200</v>
      </c>
      <c r="C276">
        <v>2.7982E-2</v>
      </c>
      <c r="D276">
        <v>2.4750000000000001E-2</v>
      </c>
      <c r="E276">
        <v>3.2280000000000003E-2</v>
      </c>
      <c r="F276">
        <v>2.9068E-2</v>
      </c>
      <c r="I276" s="14"/>
      <c r="J276" s="14"/>
      <c r="K276" s="14"/>
      <c r="L276" s="14"/>
      <c r="M276" s="14"/>
      <c r="N276" s="14"/>
      <c r="O276" s="14"/>
      <c r="P276" s="14"/>
    </row>
    <row r="277" spans="1:16" x14ac:dyDescent="0.25">
      <c r="A277" t="s">
        <v>286</v>
      </c>
      <c r="B277">
        <v>1260576000</v>
      </c>
      <c r="C277">
        <v>2.9638999999999999E-2</v>
      </c>
      <c r="D277">
        <v>2.4823999999999999E-2</v>
      </c>
      <c r="E277">
        <v>3.1866999999999999E-2</v>
      </c>
      <c r="F277">
        <v>2.9946E-2</v>
      </c>
      <c r="I277" s="14"/>
      <c r="J277" s="14"/>
      <c r="K277" s="14"/>
      <c r="L277" s="14"/>
      <c r="M277" s="14"/>
      <c r="N277" s="14"/>
      <c r="O277" s="14"/>
      <c r="P277" s="14"/>
    </row>
    <row r="278" spans="1:16" x14ac:dyDescent="0.25">
      <c r="A278" t="s">
        <v>287</v>
      </c>
      <c r="B278">
        <v>1261180800</v>
      </c>
      <c r="C278">
        <v>3.7257999999999999E-2</v>
      </c>
      <c r="D278">
        <v>2.5012E-2</v>
      </c>
      <c r="E278">
        <v>3.2679E-2</v>
      </c>
      <c r="F278">
        <v>3.3575000000000001E-2</v>
      </c>
      <c r="I278" s="14"/>
      <c r="J278" s="14"/>
      <c r="K278" s="14"/>
      <c r="L278" s="14"/>
      <c r="M278" s="14"/>
      <c r="N278" s="14"/>
      <c r="O278" s="14"/>
      <c r="P278" s="14"/>
    </row>
    <row r="279" spans="1:16" x14ac:dyDescent="0.25">
      <c r="A279" t="s">
        <v>288</v>
      </c>
      <c r="B279">
        <v>1261785600</v>
      </c>
      <c r="C279">
        <v>3.2010999999999998E-2</v>
      </c>
      <c r="D279">
        <v>2.5118999999999999E-2</v>
      </c>
      <c r="E279">
        <v>3.2591000000000002E-2</v>
      </c>
      <c r="F279">
        <v>3.3394E-2</v>
      </c>
      <c r="I279" s="14"/>
      <c r="J279" s="14"/>
      <c r="K279" s="14"/>
      <c r="L279" s="14"/>
      <c r="M279" s="14"/>
      <c r="N279" s="14"/>
      <c r="O279" s="14"/>
      <c r="P279" s="14"/>
    </row>
    <row r="280" spans="1:16" x14ac:dyDescent="0.25">
      <c r="A280" t="s">
        <v>289</v>
      </c>
      <c r="B280">
        <v>1262390400</v>
      </c>
      <c r="C280">
        <v>3.5534999999999997E-2</v>
      </c>
      <c r="D280">
        <v>2.5276E-2</v>
      </c>
      <c r="E280">
        <v>3.3002999999999998E-2</v>
      </c>
      <c r="F280">
        <v>3.3946999999999998E-2</v>
      </c>
      <c r="I280" s="14"/>
      <c r="J280" s="14"/>
      <c r="K280" s="14"/>
      <c r="L280" s="14"/>
      <c r="M280" s="14"/>
      <c r="N280" s="14"/>
      <c r="O280" s="14"/>
      <c r="P280" s="14"/>
    </row>
    <row r="281" spans="1:16" x14ac:dyDescent="0.25">
      <c r="A281" t="s">
        <v>290</v>
      </c>
      <c r="B281">
        <v>1262995200</v>
      </c>
      <c r="C281">
        <v>2.5808999999999999E-2</v>
      </c>
      <c r="D281">
        <v>2.5283E-2</v>
      </c>
      <c r="E281">
        <v>3.1829000000000003E-2</v>
      </c>
      <c r="F281">
        <v>2.9194000000000001E-2</v>
      </c>
      <c r="I281" s="14"/>
      <c r="J281" s="14"/>
      <c r="K281" s="14"/>
      <c r="L281" s="14"/>
      <c r="M281" s="14"/>
      <c r="N281" s="14"/>
      <c r="O281" s="14"/>
      <c r="P281" s="14"/>
    </row>
    <row r="282" spans="1:16" x14ac:dyDescent="0.25">
      <c r="A282" t="s">
        <v>291</v>
      </c>
      <c r="B282">
        <v>1263600000</v>
      </c>
      <c r="C282">
        <v>2.3148999999999999E-2</v>
      </c>
      <c r="D282">
        <v>2.5248E-2</v>
      </c>
      <c r="E282">
        <v>3.0429000000000001E-2</v>
      </c>
      <c r="F282">
        <v>2.5839999999999998E-2</v>
      </c>
      <c r="I282" s="14"/>
      <c r="J282" s="14"/>
      <c r="K282" s="14"/>
      <c r="L282" s="14"/>
      <c r="M282" s="14"/>
      <c r="N282" s="14"/>
      <c r="O282" s="14"/>
      <c r="P282" s="14"/>
    </row>
    <row r="283" spans="1:16" x14ac:dyDescent="0.25">
      <c r="A283" t="s">
        <v>292</v>
      </c>
      <c r="B283">
        <v>1264204800</v>
      </c>
      <c r="C283">
        <v>2.3553999999999999E-2</v>
      </c>
      <c r="D283">
        <v>2.5221E-2</v>
      </c>
      <c r="E283">
        <v>2.9353000000000001E-2</v>
      </c>
      <c r="F283">
        <v>2.5307E-2</v>
      </c>
      <c r="I283" s="14"/>
      <c r="J283" s="14"/>
      <c r="K283" s="14"/>
      <c r="L283" s="14"/>
      <c r="M283" s="14"/>
      <c r="N283" s="14"/>
      <c r="O283" s="14"/>
      <c r="P283" s="14"/>
    </row>
    <row r="284" spans="1:16" x14ac:dyDescent="0.25">
      <c r="A284" t="s">
        <v>293</v>
      </c>
      <c r="B284">
        <v>1264809600</v>
      </c>
      <c r="C284">
        <v>2.7623999999999999E-2</v>
      </c>
      <c r="D284">
        <v>2.5256000000000001E-2</v>
      </c>
      <c r="E284">
        <v>2.9045000000000001E-2</v>
      </c>
      <c r="F284">
        <v>2.6426999999999999E-2</v>
      </c>
      <c r="I284" s="14"/>
      <c r="J284" s="14"/>
      <c r="K284" s="14"/>
      <c r="L284" s="14"/>
      <c r="M284" s="14"/>
      <c r="N284" s="14"/>
      <c r="O284" s="14"/>
      <c r="P284" s="14"/>
    </row>
    <row r="285" spans="1:16" x14ac:dyDescent="0.25">
      <c r="A285" t="s">
        <v>294</v>
      </c>
      <c r="B285">
        <v>1265414400</v>
      </c>
      <c r="C285">
        <v>4.9979999999999998E-3</v>
      </c>
      <c r="D285">
        <v>2.4943E-2</v>
      </c>
      <c r="E285">
        <v>2.512E-2</v>
      </c>
      <c r="F285">
        <v>1.3037E-2</v>
      </c>
      <c r="I285" s="14"/>
      <c r="J285" s="14"/>
      <c r="K285" s="14"/>
      <c r="L285" s="14"/>
      <c r="M285" s="14"/>
      <c r="N285" s="14"/>
      <c r="O285" s="14"/>
      <c r="P285" s="14"/>
    </row>
    <row r="286" spans="1:16" x14ac:dyDescent="0.25">
      <c r="A286" t="s">
        <v>295</v>
      </c>
      <c r="B286">
        <v>1266019200</v>
      </c>
      <c r="C286">
        <v>1.6312E-2</v>
      </c>
      <c r="D286">
        <v>2.4809000000000001E-2</v>
      </c>
      <c r="E286">
        <v>2.3800999999999999E-2</v>
      </c>
      <c r="F286">
        <v>1.6805E-2</v>
      </c>
      <c r="I286" s="14"/>
      <c r="J286" s="14"/>
      <c r="K286" s="14"/>
      <c r="L286" s="14"/>
      <c r="M286" s="14"/>
      <c r="N286" s="14"/>
      <c r="O286" s="14"/>
      <c r="P286" s="14"/>
    </row>
    <row r="287" spans="1:16" x14ac:dyDescent="0.25">
      <c r="A287" t="s">
        <v>296</v>
      </c>
      <c r="B287">
        <v>1266624000</v>
      </c>
      <c r="C287">
        <v>3.6063999999999999E-2</v>
      </c>
      <c r="D287">
        <v>2.4981E-2</v>
      </c>
      <c r="E287">
        <v>2.5773999999999998E-2</v>
      </c>
      <c r="F287">
        <v>2.8427999999999998E-2</v>
      </c>
      <c r="I287" s="14"/>
      <c r="J287" s="14"/>
      <c r="K287" s="14"/>
      <c r="L287" s="14"/>
      <c r="M287" s="14"/>
      <c r="N287" s="14"/>
      <c r="O287" s="14"/>
      <c r="P287" s="14"/>
    </row>
    <row r="288" spans="1:16" x14ac:dyDescent="0.25">
      <c r="A288" t="s">
        <v>297</v>
      </c>
      <c r="B288">
        <v>1267228800</v>
      </c>
      <c r="C288">
        <v>3.1489000000000003E-2</v>
      </c>
      <c r="D288">
        <v>2.5078E-2</v>
      </c>
      <c r="E288">
        <v>2.6626E-2</v>
      </c>
      <c r="F288">
        <v>2.9264999999999999E-2</v>
      </c>
      <c r="I288" s="14"/>
      <c r="J288" s="14"/>
      <c r="K288" s="14"/>
      <c r="L288" s="14"/>
      <c r="M288" s="14"/>
      <c r="N288" s="14"/>
      <c r="O288" s="14"/>
      <c r="P288" s="14"/>
    </row>
    <row r="289" spans="1:16" x14ac:dyDescent="0.25">
      <c r="A289" t="s">
        <v>298</v>
      </c>
      <c r="B289">
        <v>1267833600</v>
      </c>
      <c r="C289">
        <v>4.3264999999999998E-2</v>
      </c>
      <c r="D289">
        <v>2.5356E-2</v>
      </c>
      <c r="E289">
        <v>2.9270999999999998E-2</v>
      </c>
      <c r="F289">
        <v>3.7317999999999997E-2</v>
      </c>
      <c r="I289" s="14"/>
      <c r="J289" s="14"/>
      <c r="K289" s="14"/>
      <c r="L289" s="14"/>
      <c r="M289" s="14"/>
      <c r="N289" s="14"/>
      <c r="O289" s="14"/>
      <c r="P289" s="14"/>
    </row>
    <row r="290" spans="1:16" x14ac:dyDescent="0.25">
      <c r="A290" t="s">
        <v>299</v>
      </c>
      <c r="B290">
        <v>1268434800</v>
      </c>
      <c r="C290">
        <v>3.3996999999999999E-2</v>
      </c>
      <c r="D290">
        <v>2.5486000000000002E-2</v>
      </c>
      <c r="E290">
        <v>2.9991E-2</v>
      </c>
      <c r="F290">
        <v>3.5167999999999998E-2</v>
      </c>
      <c r="I290" s="14"/>
      <c r="J290" s="14"/>
      <c r="K290" s="14"/>
      <c r="L290" s="14"/>
      <c r="M290" s="14"/>
      <c r="N290" s="14"/>
      <c r="O290" s="14"/>
      <c r="P290" s="14"/>
    </row>
    <row r="291" spans="1:16" x14ac:dyDescent="0.25">
      <c r="A291" t="s">
        <v>300</v>
      </c>
      <c r="B291">
        <v>1269039600</v>
      </c>
      <c r="C291">
        <v>3.5880000000000002E-2</v>
      </c>
      <c r="D291">
        <v>2.5644E-2</v>
      </c>
      <c r="E291">
        <v>3.0932000000000001E-2</v>
      </c>
      <c r="F291">
        <v>3.5861999999999998E-2</v>
      </c>
      <c r="I291" s="14"/>
      <c r="J291" s="14"/>
      <c r="K291" s="14"/>
      <c r="L291" s="14"/>
      <c r="M291" s="14"/>
      <c r="N291" s="14"/>
      <c r="O291" s="14"/>
      <c r="P291" s="14"/>
    </row>
    <row r="292" spans="1:16" x14ac:dyDescent="0.25">
      <c r="A292" t="s">
        <v>301</v>
      </c>
      <c r="B292">
        <v>1269644400</v>
      </c>
      <c r="C292">
        <v>3.3701000000000002E-2</v>
      </c>
      <c r="D292">
        <v>2.5765E-2</v>
      </c>
      <c r="E292">
        <v>3.1316999999999998E-2</v>
      </c>
      <c r="F292">
        <v>3.3938000000000003E-2</v>
      </c>
      <c r="I292" s="14"/>
      <c r="J292" s="14"/>
      <c r="K292" s="14"/>
      <c r="L292" s="14"/>
      <c r="M292" s="14"/>
      <c r="N292" s="14"/>
      <c r="O292" s="14"/>
      <c r="P292" s="14"/>
    </row>
    <row r="293" spans="1:16" x14ac:dyDescent="0.25">
      <c r="A293" t="s">
        <v>302</v>
      </c>
      <c r="B293">
        <v>1270249200</v>
      </c>
      <c r="C293">
        <v>3.0103000000000001E-2</v>
      </c>
      <c r="D293">
        <v>2.5829999999999999E-2</v>
      </c>
      <c r="E293">
        <v>3.1099000000000002E-2</v>
      </c>
      <c r="F293">
        <v>3.1612000000000001E-2</v>
      </c>
      <c r="I293" s="14"/>
      <c r="J293" s="14"/>
      <c r="K293" s="14"/>
      <c r="L293" s="14"/>
      <c r="M293" s="14"/>
      <c r="N293" s="14"/>
      <c r="O293" s="14"/>
      <c r="P293" s="14"/>
    </row>
    <row r="294" spans="1:16" x14ac:dyDescent="0.25">
      <c r="A294" t="s">
        <v>303</v>
      </c>
      <c r="B294">
        <v>1270854000</v>
      </c>
      <c r="C294">
        <v>2.8965000000000001E-2</v>
      </c>
      <c r="D294">
        <v>2.5876E-2</v>
      </c>
      <c r="E294">
        <v>3.0724999999999999E-2</v>
      </c>
      <c r="F294">
        <v>2.9839000000000001E-2</v>
      </c>
      <c r="I294" s="14"/>
      <c r="J294" s="14"/>
      <c r="K294" s="14"/>
      <c r="L294" s="14"/>
      <c r="M294" s="14"/>
      <c r="N294" s="14"/>
      <c r="O294" s="14"/>
      <c r="P294" s="14"/>
    </row>
    <row r="295" spans="1:16" x14ac:dyDescent="0.25">
      <c r="A295" t="s">
        <v>304</v>
      </c>
      <c r="B295">
        <v>1271458800</v>
      </c>
      <c r="C295">
        <v>2.8066000000000001E-2</v>
      </c>
      <c r="D295">
        <v>2.5908E-2</v>
      </c>
      <c r="E295">
        <v>3.0279E-2</v>
      </c>
      <c r="F295">
        <v>2.8781000000000001E-2</v>
      </c>
      <c r="I295" s="14"/>
      <c r="J295" s="14"/>
      <c r="K295" s="14"/>
      <c r="L295" s="14"/>
      <c r="M295" s="14"/>
      <c r="N295" s="14"/>
      <c r="O295" s="14"/>
      <c r="P295" s="14"/>
    </row>
    <row r="296" spans="1:16" x14ac:dyDescent="0.25">
      <c r="A296" t="s">
        <v>305</v>
      </c>
      <c r="B296">
        <v>1272063600</v>
      </c>
      <c r="C296">
        <v>2.6852000000000001E-2</v>
      </c>
      <c r="D296">
        <v>2.5921E-2</v>
      </c>
      <c r="E296">
        <v>2.9735000000000001E-2</v>
      </c>
      <c r="F296">
        <v>2.8028999999999998E-2</v>
      </c>
      <c r="I296" s="14"/>
      <c r="J296" s="14"/>
      <c r="K296" s="14"/>
      <c r="L296" s="14"/>
      <c r="M296" s="14"/>
      <c r="N296" s="14"/>
      <c r="O296" s="14"/>
      <c r="P296" s="14"/>
    </row>
    <row r="297" spans="1:16" x14ac:dyDescent="0.25">
      <c r="A297" t="s">
        <v>306</v>
      </c>
      <c r="B297">
        <v>1272668400</v>
      </c>
      <c r="C297">
        <v>2.2594E-2</v>
      </c>
      <c r="D297">
        <v>2.5867000000000001E-2</v>
      </c>
      <c r="E297">
        <v>2.8496E-2</v>
      </c>
      <c r="F297">
        <v>2.3442000000000001E-2</v>
      </c>
      <c r="I297" s="14"/>
      <c r="J297" s="14"/>
      <c r="K297" s="14"/>
      <c r="L297" s="14"/>
      <c r="M297" s="14"/>
      <c r="N297" s="14"/>
      <c r="O297" s="14"/>
      <c r="P297" s="14"/>
    </row>
    <row r="298" spans="1:16" x14ac:dyDescent="0.25">
      <c r="A298" t="s">
        <v>307</v>
      </c>
      <c r="B298">
        <v>1273273200</v>
      </c>
      <c r="C298">
        <v>0</v>
      </c>
      <c r="D298">
        <v>2.5468999999999999E-2</v>
      </c>
      <c r="E298">
        <v>2.3917999999999998E-2</v>
      </c>
      <c r="F298">
        <v>9.8429999999999993E-3</v>
      </c>
      <c r="I298" s="14"/>
      <c r="J298" s="14"/>
      <c r="K298" s="14"/>
      <c r="L298" s="14"/>
      <c r="M298" s="14"/>
      <c r="N298" s="14"/>
      <c r="O298" s="14"/>
      <c r="P298" s="14"/>
    </row>
    <row r="299" spans="1:16" x14ac:dyDescent="0.25">
      <c r="A299" t="s">
        <v>308</v>
      </c>
      <c r="B299">
        <v>1273878000</v>
      </c>
      <c r="C299">
        <v>0</v>
      </c>
      <c r="D299">
        <v>2.5076000000000001E-2</v>
      </c>
      <c r="E299">
        <v>2.0074999999999999E-2</v>
      </c>
      <c r="F299">
        <v>4.1330000000000004E-3</v>
      </c>
      <c r="I299" s="14"/>
      <c r="J299" s="14"/>
      <c r="K299" s="14"/>
      <c r="L299" s="14"/>
      <c r="M299" s="14"/>
      <c r="N299" s="14"/>
      <c r="O299" s="14"/>
      <c r="P299" s="14"/>
    </row>
    <row r="300" spans="1:16" x14ac:dyDescent="0.25">
      <c r="A300" t="s">
        <v>309</v>
      </c>
      <c r="B300">
        <v>1274482800</v>
      </c>
      <c r="C300">
        <v>0</v>
      </c>
      <c r="D300">
        <v>2.4688999999999999E-2</v>
      </c>
      <c r="E300">
        <v>1.6848999999999999E-2</v>
      </c>
      <c r="F300">
        <v>1.735E-3</v>
      </c>
      <c r="I300" s="14"/>
      <c r="J300" s="14"/>
      <c r="K300" s="14"/>
      <c r="L300" s="14"/>
      <c r="M300" s="14"/>
      <c r="N300" s="14"/>
      <c r="O300" s="14"/>
      <c r="P300" s="14"/>
    </row>
    <row r="301" spans="1:16" x14ac:dyDescent="0.25">
      <c r="A301" t="s">
        <v>310</v>
      </c>
      <c r="B301">
        <v>1275087600</v>
      </c>
      <c r="C301">
        <v>0</v>
      </c>
      <c r="D301">
        <v>2.4309000000000001E-2</v>
      </c>
      <c r="E301">
        <v>1.4142E-2</v>
      </c>
      <c r="F301">
        <v>7.2800000000000002E-4</v>
      </c>
      <c r="I301" s="14"/>
      <c r="J301" s="14"/>
      <c r="K301" s="14"/>
      <c r="L301" s="14"/>
      <c r="M301" s="14"/>
      <c r="N301" s="14"/>
      <c r="O301" s="14"/>
      <c r="P301" s="14"/>
    </row>
    <row r="302" spans="1:16" x14ac:dyDescent="0.25">
      <c r="A302" t="s">
        <v>311</v>
      </c>
      <c r="B302">
        <v>1275692400</v>
      </c>
      <c r="C302">
        <v>0</v>
      </c>
      <c r="D302">
        <v>2.3934E-2</v>
      </c>
      <c r="E302">
        <v>1.1868999999999999E-2</v>
      </c>
      <c r="F302">
        <v>3.0600000000000001E-4</v>
      </c>
      <c r="I302" s="14"/>
      <c r="J302" s="14"/>
      <c r="K302" s="14"/>
      <c r="L302" s="14"/>
      <c r="M302" s="14"/>
      <c r="N302" s="14"/>
      <c r="O302" s="14"/>
      <c r="P302" s="14"/>
    </row>
    <row r="303" spans="1:16" x14ac:dyDescent="0.25">
      <c r="A303" t="s">
        <v>312</v>
      </c>
      <c r="B303">
        <v>1276297200</v>
      </c>
      <c r="C303">
        <v>0</v>
      </c>
      <c r="D303">
        <v>2.3564999999999999E-2</v>
      </c>
      <c r="E303">
        <v>9.9620000000000004E-3</v>
      </c>
      <c r="F303">
        <v>1.2799999999999999E-4</v>
      </c>
      <c r="I303" s="14"/>
      <c r="J303" s="14"/>
      <c r="K303" s="14"/>
      <c r="L303" s="14"/>
      <c r="M303" s="14"/>
      <c r="N303" s="14"/>
      <c r="O303" s="14"/>
      <c r="P303" s="14"/>
    </row>
    <row r="304" spans="1:16" x14ac:dyDescent="0.25">
      <c r="A304" t="s">
        <v>313</v>
      </c>
      <c r="B304">
        <v>1276902000</v>
      </c>
      <c r="C304">
        <v>0</v>
      </c>
      <c r="D304">
        <v>2.3202E-2</v>
      </c>
      <c r="E304">
        <v>8.3610000000000004E-3</v>
      </c>
      <c r="F304">
        <v>5.3999999999999998E-5</v>
      </c>
      <c r="I304" s="14"/>
      <c r="J304" s="14"/>
      <c r="K304" s="14"/>
      <c r="L304" s="14"/>
      <c r="M304" s="14"/>
      <c r="N304" s="14"/>
      <c r="O304" s="14"/>
      <c r="P304" s="14"/>
    </row>
    <row r="305" spans="1:16" x14ac:dyDescent="0.25">
      <c r="A305" t="s">
        <v>314</v>
      </c>
      <c r="B305">
        <v>1277506800</v>
      </c>
      <c r="C305">
        <v>0</v>
      </c>
      <c r="D305">
        <v>2.2844E-2</v>
      </c>
      <c r="E305">
        <v>7.0179999999999999E-3</v>
      </c>
      <c r="F305">
        <v>2.3E-5</v>
      </c>
      <c r="I305" s="14"/>
      <c r="J305" s="14"/>
      <c r="K305" s="14"/>
      <c r="L305" s="14"/>
      <c r="M305" s="14"/>
      <c r="N305" s="14"/>
      <c r="O305" s="14"/>
      <c r="P305" s="14"/>
    </row>
    <row r="306" spans="1:16" x14ac:dyDescent="0.25">
      <c r="A306" t="s">
        <v>315</v>
      </c>
      <c r="B306">
        <v>1278111600</v>
      </c>
      <c r="C306">
        <v>0</v>
      </c>
      <c r="D306">
        <v>2.2492000000000002E-2</v>
      </c>
      <c r="E306">
        <v>5.8900000000000003E-3</v>
      </c>
      <c r="F306">
        <v>1.0000000000000001E-5</v>
      </c>
      <c r="I306" s="14"/>
      <c r="J306" s="14"/>
      <c r="K306" s="14"/>
      <c r="L306" s="14"/>
      <c r="M306" s="14"/>
      <c r="N306" s="14"/>
      <c r="O306" s="14"/>
      <c r="P306" s="14"/>
    </row>
    <row r="307" spans="1:16" x14ac:dyDescent="0.25">
      <c r="A307" t="s">
        <v>316</v>
      </c>
      <c r="B307">
        <v>1278716400</v>
      </c>
      <c r="C307">
        <v>0</v>
      </c>
      <c r="D307">
        <v>2.2145000000000001E-2</v>
      </c>
      <c r="E307">
        <v>4.9439999999999996E-3</v>
      </c>
      <c r="F307">
        <v>3.9999999999999998E-6</v>
      </c>
      <c r="I307" s="14"/>
      <c r="J307" s="14"/>
      <c r="K307" s="14"/>
      <c r="L307" s="14"/>
      <c r="M307" s="14"/>
      <c r="N307" s="14"/>
      <c r="O307" s="14"/>
      <c r="P307" s="14"/>
    </row>
    <row r="308" spans="1:16" x14ac:dyDescent="0.25">
      <c r="A308" t="s">
        <v>317</v>
      </c>
      <c r="B308">
        <v>1279321200</v>
      </c>
      <c r="C308">
        <v>0</v>
      </c>
      <c r="D308">
        <v>2.1804E-2</v>
      </c>
      <c r="E308">
        <v>4.1489999999999999E-3</v>
      </c>
      <c r="F308">
        <v>1.9999999999999999E-6</v>
      </c>
      <c r="I308" s="14"/>
      <c r="J308" s="14"/>
      <c r="K308" s="14"/>
      <c r="L308" s="14"/>
      <c r="M308" s="14"/>
      <c r="N308" s="14"/>
      <c r="O308" s="14"/>
      <c r="P308" s="14"/>
    </row>
    <row r="309" spans="1:16" x14ac:dyDescent="0.25">
      <c r="A309" t="s">
        <v>318</v>
      </c>
      <c r="B309">
        <v>1279926000</v>
      </c>
      <c r="C309">
        <v>0</v>
      </c>
      <c r="D309">
        <v>2.1468000000000001E-2</v>
      </c>
      <c r="E309">
        <v>3.483E-3</v>
      </c>
      <c r="F309">
        <v>9.9999999999999995E-7</v>
      </c>
      <c r="I309" s="14"/>
      <c r="J309" s="14"/>
      <c r="K309" s="14"/>
      <c r="L309" s="14"/>
      <c r="M309" s="14"/>
      <c r="N309" s="14"/>
      <c r="O309" s="14"/>
      <c r="P309" s="14"/>
    </row>
    <row r="310" spans="1:16" x14ac:dyDescent="0.25">
      <c r="A310" t="s">
        <v>319</v>
      </c>
      <c r="B310">
        <v>1280530800</v>
      </c>
      <c r="C310">
        <v>0</v>
      </c>
      <c r="D310">
        <v>2.1137E-2</v>
      </c>
      <c r="E310">
        <v>2.9229999999999998E-3</v>
      </c>
      <c r="F310">
        <v>0</v>
      </c>
      <c r="I310" s="14"/>
      <c r="J310" s="14"/>
      <c r="K310" s="14"/>
      <c r="L310" s="14"/>
      <c r="M310" s="14"/>
      <c r="N310" s="14"/>
      <c r="O310" s="14"/>
      <c r="P310" s="14"/>
    </row>
    <row r="311" spans="1:16" x14ac:dyDescent="0.25">
      <c r="A311" t="s">
        <v>320</v>
      </c>
      <c r="B311">
        <v>1281135600</v>
      </c>
      <c r="C311">
        <v>0</v>
      </c>
      <c r="D311">
        <v>2.0811E-2</v>
      </c>
      <c r="E311">
        <v>2.4529999999999999E-3</v>
      </c>
      <c r="F311">
        <v>0</v>
      </c>
      <c r="I311" s="14"/>
      <c r="J311" s="14"/>
      <c r="K311" s="14"/>
      <c r="L311" s="14"/>
      <c r="M311" s="14"/>
      <c r="N311" s="14"/>
      <c r="O311" s="14"/>
      <c r="P311" s="14"/>
    </row>
    <row r="312" spans="1:16" x14ac:dyDescent="0.25">
      <c r="A312" t="s">
        <v>321</v>
      </c>
      <c r="B312">
        <v>1281740400</v>
      </c>
      <c r="C312">
        <v>0</v>
      </c>
      <c r="D312">
        <v>2.0490000000000001E-2</v>
      </c>
      <c r="E312">
        <v>2.0590000000000001E-3</v>
      </c>
      <c r="F312">
        <v>0</v>
      </c>
      <c r="I312" s="14"/>
      <c r="J312" s="14"/>
      <c r="K312" s="14"/>
      <c r="L312" s="14"/>
      <c r="M312" s="14"/>
      <c r="N312" s="14"/>
      <c r="O312" s="14"/>
      <c r="P312" s="14"/>
    </row>
    <row r="313" spans="1:16" x14ac:dyDescent="0.25">
      <c r="A313" t="s">
        <v>322</v>
      </c>
      <c r="B313">
        <v>1282345200</v>
      </c>
      <c r="C313">
        <v>0</v>
      </c>
      <c r="D313">
        <v>2.0174000000000001E-2</v>
      </c>
      <c r="E313">
        <v>1.7279999999999999E-3</v>
      </c>
      <c r="F313">
        <v>0</v>
      </c>
      <c r="G313" s="14">
        <f>SUM(C261:C313)</f>
        <v>1.2060269999999995</v>
      </c>
      <c r="H313">
        <f>SUM(D261:D313)</f>
        <v>1.2754219999999998</v>
      </c>
      <c r="I313" s="14">
        <f>H313/G313</f>
        <v>1.0575401711570307</v>
      </c>
      <c r="J313" s="14">
        <f>D313/G313</f>
        <v>1.6727652034324282E-2</v>
      </c>
      <c r="K313" s="14">
        <f>1/J313</f>
        <v>59.78125309804696</v>
      </c>
      <c r="L313" s="14"/>
      <c r="M313" s="14"/>
      <c r="N313" s="14"/>
      <c r="O313" s="14"/>
      <c r="P313" s="14"/>
    </row>
    <row r="314" spans="1:16" x14ac:dyDescent="0.25">
      <c r="A314" t="s">
        <v>323</v>
      </c>
      <c r="B314">
        <v>1282950000</v>
      </c>
      <c r="C314">
        <v>0</v>
      </c>
      <c r="D314">
        <v>1.9862999999999999E-2</v>
      </c>
      <c r="E314">
        <v>1.451E-3</v>
      </c>
      <c r="F314">
        <v>0</v>
      </c>
      <c r="I314" s="14"/>
      <c r="J314" s="14"/>
      <c r="K314" s="14"/>
      <c r="L314" s="14"/>
      <c r="M314" s="14"/>
      <c r="N314" s="14"/>
      <c r="O314" s="14"/>
      <c r="P314" s="14"/>
    </row>
    <row r="315" spans="1:16" x14ac:dyDescent="0.25">
      <c r="A315" t="s">
        <v>324</v>
      </c>
      <c r="B315">
        <v>1283554800</v>
      </c>
      <c r="C315">
        <v>0</v>
      </c>
      <c r="D315">
        <v>1.9557000000000001E-2</v>
      </c>
      <c r="E315">
        <v>1.2179999999999999E-3</v>
      </c>
      <c r="F315">
        <v>0</v>
      </c>
      <c r="I315" s="14"/>
      <c r="J315" s="14"/>
      <c r="K315" s="14"/>
      <c r="L315" s="14"/>
      <c r="M315" s="14"/>
      <c r="N315" s="14"/>
      <c r="O315" s="14"/>
      <c r="P315" s="14"/>
    </row>
    <row r="316" spans="1:16" x14ac:dyDescent="0.25">
      <c r="A316" t="s">
        <v>325</v>
      </c>
      <c r="B316">
        <v>1284159600</v>
      </c>
      <c r="C316">
        <v>0</v>
      </c>
      <c r="D316">
        <v>1.9255000000000001E-2</v>
      </c>
      <c r="E316">
        <v>1.0219999999999999E-3</v>
      </c>
      <c r="F316">
        <v>0</v>
      </c>
      <c r="I316" s="14"/>
      <c r="J316" s="14"/>
      <c r="K316" s="14"/>
      <c r="L316" s="14"/>
      <c r="M316" s="14"/>
      <c r="N316" s="14"/>
      <c r="O316" s="14"/>
      <c r="P316" s="14"/>
    </row>
    <row r="317" spans="1:16" x14ac:dyDescent="0.25">
      <c r="A317" t="s">
        <v>326</v>
      </c>
      <c r="B317">
        <v>1284764400</v>
      </c>
      <c r="C317">
        <v>0</v>
      </c>
      <c r="D317">
        <v>1.8959E-2</v>
      </c>
      <c r="E317">
        <v>8.5800000000000004E-4</v>
      </c>
      <c r="F317">
        <v>0</v>
      </c>
      <c r="I317" s="14"/>
      <c r="J317" s="14"/>
      <c r="K317" s="14"/>
      <c r="L317" s="14"/>
      <c r="M317" s="14"/>
      <c r="N317" s="14"/>
      <c r="O317" s="14"/>
      <c r="P317" s="14"/>
    </row>
    <row r="318" spans="1:16" x14ac:dyDescent="0.25">
      <c r="A318" t="s">
        <v>327</v>
      </c>
      <c r="B318">
        <v>1285369200</v>
      </c>
      <c r="C318">
        <v>0</v>
      </c>
      <c r="D318">
        <v>1.8665999999999999E-2</v>
      </c>
      <c r="E318">
        <v>7.2000000000000005E-4</v>
      </c>
      <c r="F318">
        <v>0</v>
      </c>
      <c r="I318" s="14"/>
      <c r="J318" s="14"/>
      <c r="K318" s="14"/>
      <c r="L318" s="14"/>
      <c r="M318" s="14"/>
      <c r="N318" s="14"/>
      <c r="O318" s="14"/>
      <c r="P318" s="14"/>
    </row>
    <row r="319" spans="1:16" x14ac:dyDescent="0.25">
      <c r="A319" t="s">
        <v>328</v>
      </c>
      <c r="B319">
        <v>1285974000</v>
      </c>
      <c r="C319">
        <v>0</v>
      </c>
      <c r="D319">
        <v>1.8377999999999999E-2</v>
      </c>
      <c r="E319">
        <v>6.0400000000000004E-4</v>
      </c>
      <c r="F319">
        <v>0</v>
      </c>
      <c r="I319" s="14"/>
      <c r="J319" s="14"/>
      <c r="K319" s="14"/>
      <c r="L319" s="14"/>
      <c r="M319" s="14"/>
      <c r="N319" s="14"/>
      <c r="O319" s="14"/>
      <c r="P319" s="14"/>
    </row>
    <row r="320" spans="1:16" x14ac:dyDescent="0.25">
      <c r="A320" t="s">
        <v>329</v>
      </c>
      <c r="B320">
        <v>1286578800</v>
      </c>
      <c r="C320">
        <v>0</v>
      </c>
      <c r="D320">
        <v>1.8095E-2</v>
      </c>
      <c r="E320">
        <v>5.0699999999999996E-4</v>
      </c>
      <c r="F320">
        <v>0</v>
      </c>
      <c r="I320" s="14"/>
      <c r="J320" s="14"/>
      <c r="K320" s="14"/>
      <c r="L320" s="14"/>
      <c r="M320" s="14"/>
      <c r="N320" s="14"/>
      <c r="O320" s="14"/>
      <c r="P320" s="14"/>
    </row>
    <row r="321" spans="1:16" x14ac:dyDescent="0.25">
      <c r="A321" t="s">
        <v>330</v>
      </c>
      <c r="B321">
        <v>1287183600</v>
      </c>
      <c r="C321">
        <v>0</v>
      </c>
      <c r="D321">
        <v>1.7815999999999999E-2</v>
      </c>
      <c r="E321">
        <v>4.26E-4</v>
      </c>
      <c r="F321">
        <v>0</v>
      </c>
      <c r="I321" s="14"/>
      <c r="J321" s="14"/>
      <c r="K321" s="14"/>
      <c r="L321" s="14"/>
      <c r="M321" s="14"/>
      <c r="N321" s="14"/>
      <c r="O321" s="14"/>
      <c r="P321" s="14"/>
    </row>
    <row r="322" spans="1:16" x14ac:dyDescent="0.25">
      <c r="A322" t="s">
        <v>331</v>
      </c>
      <c r="B322">
        <v>1287788400</v>
      </c>
      <c r="C322">
        <v>0</v>
      </c>
      <c r="D322">
        <v>1.7541000000000001E-2</v>
      </c>
      <c r="E322">
        <v>3.57E-4</v>
      </c>
      <c r="F322">
        <v>0</v>
      </c>
      <c r="I322" s="14"/>
      <c r="J322" s="14"/>
      <c r="K322" s="14"/>
      <c r="L322" s="14"/>
      <c r="M322" s="14"/>
      <c r="N322" s="14"/>
      <c r="O322" s="14"/>
      <c r="P322" s="14"/>
    </row>
    <row r="323" spans="1:16" x14ac:dyDescent="0.25">
      <c r="A323" t="s">
        <v>332</v>
      </c>
      <c r="B323">
        <v>1288393200</v>
      </c>
      <c r="C323">
        <v>0</v>
      </c>
      <c r="D323">
        <v>1.7271000000000002E-2</v>
      </c>
      <c r="E323">
        <v>2.9999999999999997E-4</v>
      </c>
      <c r="F323">
        <v>0</v>
      </c>
      <c r="I323" s="14"/>
      <c r="J323" s="14"/>
      <c r="K323" s="14"/>
      <c r="L323" s="14"/>
      <c r="M323" s="14"/>
      <c r="N323" s="14"/>
      <c r="O323" s="14"/>
      <c r="P323" s="14"/>
    </row>
    <row r="324" spans="1:16" x14ac:dyDescent="0.25">
      <c r="A324" t="s">
        <v>333</v>
      </c>
      <c r="B324">
        <v>1289001600</v>
      </c>
      <c r="C324">
        <v>0</v>
      </c>
      <c r="D324">
        <v>1.7003000000000001E-2</v>
      </c>
      <c r="E324">
        <v>2.5099999999999998E-4</v>
      </c>
      <c r="F324">
        <v>0</v>
      </c>
      <c r="I324" s="14"/>
      <c r="J324" s="14"/>
      <c r="K324" s="14"/>
      <c r="L324" s="14"/>
      <c r="M324" s="14"/>
      <c r="N324" s="14"/>
      <c r="O324" s="14"/>
      <c r="P324" s="14"/>
    </row>
    <row r="325" spans="1:16" x14ac:dyDescent="0.25">
      <c r="A325" t="s">
        <v>334</v>
      </c>
      <c r="B325">
        <v>1289606400</v>
      </c>
      <c r="C325">
        <v>0</v>
      </c>
      <c r="D325">
        <v>1.6740999999999999E-2</v>
      </c>
      <c r="E325">
        <v>2.1100000000000001E-4</v>
      </c>
      <c r="F325">
        <v>0</v>
      </c>
      <c r="I325" s="14"/>
      <c r="J325" s="14"/>
      <c r="K325" s="14"/>
      <c r="L325" s="14"/>
      <c r="M325" s="14"/>
      <c r="N325" s="14"/>
      <c r="O325" s="14"/>
      <c r="P325" s="14"/>
    </row>
    <row r="326" spans="1:16" x14ac:dyDescent="0.25">
      <c r="A326" t="s">
        <v>335</v>
      </c>
      <c r="B326">
        <v>1290211200</v>
      </c>
      <c r="C326">
        <v>0</v>
      </c>
      <c r="D326">
        <v>1.6483000000000001E-2</v>
      </c>
      <c r="E326">
        <v>1.7699999999999999E-4</v>
      </c>
      <c r="F326">
        <v>0</v>
      </c>
      <c r="I326" s="14"/>
      <c r="J326" s="14"/>
      <c r="K326" s="14"/>
      <c r="L326" s="14"/>
      <c r="M326" s="14"/>
      <c r="N326" s="14"/>
      <c r="O326" s="14"/>
      <c r="P326" s="14"/>
    </row>
    <row r="327" spans="1:16" x14ac:dyDescent="0.25">
      <c r="A327" t="s">
        <v>336</v>
      </c>
      <c r="B327">
        <v>1290816000</v>
      </c>
      <c r="C327">
        <v>0</v>
      </c>
      <c r="D327">
        <v>1.6229E-2</v>
      </c>
      <c r="E327">
        <v>1.4899999999999999E-4</v>
      </c>
      <c r="F327">
        <v>0</v>
      </c>
      <c r="I327" s="14"/>
      <c r="J327" s="14"/>
      <c r="K327" s="14"/>
      <c r="L327" s="14"/>
      <c r="M327" s="14"/>
      <c r="N327" s="14"/>
      <c r="O327" s="14"/>
      <c r="P327" s="14"/>
    </row>
    <row r="328" spans="1:16" x14ac:dyDescent="0.25">
      <c r="A328" t="s">
        <v>337</v>
      </c>
      <c r="B328">
        <v>1291420800</v>
      </c>
      <c r="C328">
        <v>0</v>
      </c>
      <c r="D328">
        <v>1.5979E-2</v>
      </c>
      <c r="E328">
        <v>1.25E-4</v>
      </c>
      <c r="F328">
        <v>0</v>
      </c>
      <c r="I328" s="14"/>
      <c r="J328" s="14"/>
      <c r="K328" s="14"/>
      <c r="L328" s="14"/>
      <c r="M328" s="14"/>
      <c r="N328" s="14"/>
      <c r="O328" s="14"/>
      <c r="P328" s="14"/>
    </row>
    <row r="329" spans="1:16" x14ac:dyDescent="0.25">
      <c r="A329" t="s">
        <v>338</v>
      </c>
      <c r="B329">
        <v>1292025600</v>
      </c>
      <c r="C329">
        <v>0</v>
      </c>
      <c r="D329">
        <v>1.5731999999999999E-2</v>
      </c>
      <c r="E329">
        <v>1.05E-4</v>
      </c>
      <c r="F329">
        <v>0</v>
      </c>
      <c r="I329" s="14"/>
      <c r="J329" s="14"/>
      <c r="K329" s="14"/>
      <c r="L329" s="14"/>
      <c r="M329" s="14"/>
      <c r="N329" s="14"/>
      <c r="O329" s="14"/>
      <c r="P329" s="14"/>
    </row>
    <row r="330" spans="1:16" x14ac:dyDescent="0.25">
      <c r="A330" t="s">
        <v>339</v>
      </c>
      <c r="B330">
        <v>1292630400</v>
      </c>
      <c r="C330">
        <v>0</v>
      </c>
      <c r="D330">
        <v>1.549E-2</v>
      </c>
      <c r="E330">
        <v>8.7999999999999998E-5</v>
      </c>
      <c r="F330">
        <v>0</v>
      </c>
      <c r="I330" s="14"/>
      <c r="J330" s="14"/>
      <c r="K330" s="14"/>
      <c r="L330" s="14"/>
      <c r="M330" s="14"/>
      <c r="N330" s="14"/>
      <c r="O330" s="14"/>
      <c r="P330" s="14"/>
    </row>
    <row r="331" spans="1:16" x14ac:dyDescent="0.25">
      <c r="A331" t="s">
        <v>340</v>
      </c>
      <c r="B331">
        <v>1293235200</v>
      </c>
      <c r="C331">
        <v>0</v>
      </c>
      <c r="D331">
        <v>1.5251000000000001E-2</v>
      </c>
      <c r="E331">
        <v>7.3999999999999996E-5</v>
      </c>
      <c r="F331">
        <v>0</v>
      </c>
      <c r="I331" s="14"/>
      <c r="J331" s="14"/>
      <c r="K331" s="14"/>
      <c r="L331" s="14"/>
      <c r="M331" s="14"/>
      <c r="N331" s="14"/>
      <c r="O331" s="14"/>
      <c r="P331" s="14"/>
    </row>
    <row r="332" spans="1:16" x14ac:dyDescent="0.25">
      <c r="A332" t="s">
        <v>341</v>
      </c>
      <c r="B332">
        <v>1293840000</v>
      </c>
      <c r="C332">
        <v>0</v>
      </c>
      <c r="D332">
        <v>1.5016E-2</v>
      </c>
      <c r="E332">
        <v>6.2000000000000003E-5</v>
      </c>
      <c r="F332">
        <v>0</v>
      </c>
      <c r="I332" s="14"/>
      <c r="J332" s="14"/>
      <c r="K332" s="14"/>
      <c r="L332" s="14"/>
      <c r="M332" s="14"/>
      <c r="N332" s="14"/>
      <c r="O332" s="14"/>
      <c r="P332" s="14"/>
    </row>
    <row r="333" spans="1:16" x14ac:dyDescent="0.25">
      <c r="A333" t="s">
        <v>342</v>
      </c>
      <c r="B333">
        <v>1294444800</v>
      </c>
      <c r="C333">
        <v>0</v>
      </c>
      <c r="D333">
        <v>1.4784E-2</v>
      </c>
      <c r="E333">
        <v>5.1999999999999997E-5</v>
      </c>
      <c r="F333">
        <v>0</v>
      </c>
      <c r="I333" s="14"/>
      <c r="J333" s="14"/>
      <c r="K333" s="14"/>
      <c r="L333" s="14"/>
      <c r="M333" s="14"/>
      <c r="N333" s="14"/>
      <c r="O333" s="14"/>
      <c r="P333" s="14"/>
    </row>
    <row r="334" spans="1:16" x14ac:dyDescent="0.25">
      <c r="A334" t="s">
        <v>343</v>
      </c>
      <c r="B334">
        <v>1295049600</v>
      </c>
      <c r="C334">
        <v>0</v>
      </c>
      <c r="D334">
        <v>1.4557E-2</v>
      </c>
      <c r="E334">
        <v>4.3999999999999999E-5</v>
      </c>
      <c r="F334">
        <v>0</v>
      </c>
      <c r="I334" s="14"/>
      <c r="J334" s="14"/>
      <c r="K334" s="14"/>
      <c r="L334" s="14"/>
      <c r="M334" s="14"/>
      <c r="N334" s="14"/>
      <c r="O334" s="14"/>
      <c r="P334" s="14"/>
    </row>
    <row r="335" spans="1:16" x14ac:dyDescent="0.25">
      <c r="A335" t="s">
        <v>344</v>
      </c>
      <c r="B335">
        <v>1295654400</v>
      </c>
      <c r="C335">
        <v>0</v>
      </c>
      <c r="D335">
        <v>1.4331999999999999E-2</v>
      </c>
      <c r="E335">
        <v>3.6999999999999998E-5</v>
      </c>
      <c r="F335">
        <v>0</v>
      </c>
      <c r="I335" s="14"/>
      <c r="J335" s="14"/>
      <c r="K335" s="14"/>
      <c r="L335" s="14"/>
      <c r="M335" s="14"/>
      <c r="N335" s="14"/>
      <c r="O335" s="14"/>
      <c r="P335" s="14"/>
    </row>
    <row r="336" spans="1:16" x14ac:dyDescent="0.25">
      <c r="A336" t="s">
        <v>345</v>
      </c>
      <c r="B336">
        <v>1296259200</v>
      </c>
      <c r="C336">
        <v>0</v>
      </c>
      <c r="D336">
        <v>1.4111E-2</v>
      </c>
      <c r="E336">
        <v>3.1000000000000001E-5</v>
      </c>
      <c r="F336">
        <v>0</v>
      </c>
      <c r="I336" s="14"/>
      <c r="J336" s="14"/>
      <c r="K336" s="14"/>
      <c r="L336" s="14"/>
      <c r="M336" s="14"/>
      <c r="N336" s="14"/>
      <c r="O336" s="14"/>
      <c r="P336" s="14"/>
    </row>
    <row r="337" spans="1:16" x14ac:dyDescent="0.25">
      <c r="A337" t="s">
        <v>346</v>
      </c>
      <c r="B337">
        <v>1296864000</v>
      </c>
      <c r="C337">
        <v>0</v>
      </c>
      <c r="D337">
        <v>1.3894E-2</v>
      </c>
      <c r="E337">
        <v>2.5999999999999998E-5</v>
      </c>
      <c r="F337">
        <v>0</v>
      </c>
      <c r="I337" s="14"/>
      <c r="J337" s="14"/>
      <c r="K337" s="14"/>
      <c r="L337" s="14"/>
      <c r="M337" s="14"/>
      <c r="N337" s="14"/>
      <c r="O337" s="14"/>
      <c r="P337" s="14"/>
    </row>
    <row r="338" spans="1:16" x14ac:dyDescent="0.25">
      <c r="A338" t="s">
        <v>347</v>
      </c>
      <c r="B338">
        <v>1297468800</v>
      </c>
      <c r="C338">
        <v>0</v>
      </c>
      <c r="D338">
        <v>1.3679999999999999E-2</v>
      </c>
      <c r="E338">
        <v>2.1999999999999999E-5</v>
      </c>
      <c r="F338">
        <v>0</v>
      </c>
      <c r="I338" s="14"/>
      <c r="J338" s="14"/>
      <c r="K338" s="14"/>
      <c r="L338" s="14"/>
      <c r="M338" s="14"/>
      <c r="N338" s="14"/>
      <c r="O338" s="14"/>
      <c r="P338" s="14"/>
    </row>
    <row r="339" spans="1:16" x14ac:dyDescent="0.25">
      <c r="A339" t="s">
        <v>348</v>
      </c>
      <c r="B339">
        <v>1298073600</v>
      </c>
      <c r="C339">
        <v>0</v>
      </c>
      <c r="D339">
        <v>1.3469E-2</v>
      </c>
      <c r="E339">
        <v>1.8E-5</v>
      </c>
      <c r="F339">
        <v>0</v>
      </c>
      <c r="I339" s="14"/>
      <c r="J339" s="14"/>
      <c r="K339" s="14"/>
      <c r="L339" s="14"/>
      <c r="M339" s="14"/>
      <c r="N339" s="14"/>
      <c r="O339" s="14"/>
      <c r="P339" s="14"/>
    </row>
    <row r="340" spans="1:16" x14ac:dyDescent="0.25">
      <c r="A340" t="s">
        <v>349</v>
      </c>
      <c r="B340">
        <v>1298678400</v>
      </c>
      <c r="C340">
        <v>0</v>
      </c>
      <c r="D340">
        <v>1.3261E-2</v>
      </c>
      <c r="E340">
        <v>1.5E-5</v>
      </c>
      <c r="F340">
        <v>0</v>
      </c>
      <c r="I340" s="14"/>
      <c r="J340" s="14"/>
      <c r="K340" s="14"/>
      <c r="L340" s="14"/>
      <c r="M340" s="14"/>
      <c r="N340" s="14"/>
      <c r="O340" s="14"/>
      <c r="P340" s="14"/>
    </row>
    <row r="341" spans="1:16" x14ac:dyDescent="0.25">
      <c r="A341" t="s">
        <v>350</v>
      </c>
      <c r="B341">
        <v>1299283200</v>
      </c>
      <c r="C341">
        <v>0</v>
      </c>
      <c r="D341">
        <v>1.3056999999999999E-2</v>
      </c>
      <c r="E341">
        <v>1.2999999999999999E-5</v>
      </c>
      <c r="F341">
        <v>0</v>
      </c>
      <c r="I341" s="14"/>
      <c r="J341" s="14"/>
      <c r="K341" s="14"/>
      <c r="L341" s="14"/>
      <c r="M341" s="14"/>
      <c r="N341" s="14"/>
      <c r="O341" s="14"/>
      <c r="P341" s="14"/>
    </row>
    <row r="342" spans="1:16" x14ac:dyDescent="0.25">
      <c r="A342" t="s">
        <v>351</v>
      </c>
      <c r="B342">
        <v>1299884400</v>
      </c>
      <c r="C342">
        <v>0</v>
      </c>
      <c r="D342">
        <v>1.2855999999999999E-2</v>
      </c>
      <c r="E342">
        <v>1.1E-5</v>
      </c>
      <c r="F342">
        <v>0</v>
      </c>
      <c r="I342" s="14"/>
      <c r="J342" s="14"/>
      <c r="K342" s="14"/>
      <c r="L342" s="14"/>
      <c r="M342" s="14"/>
      <c r="N342" s="14"/>
      <c r="O342" s="14"/>
      <c r="P342" s="14"/>
    </row>
    <row r="343" spans="1:16" x14ac:dyDescent="0.25">
      <c r="A343" t="s">
        <v>352</v>
      </c>
      <c r="B343">
        <v>1300489200</v>
      </c>
      <c r="C343">
        <v>0</v>
      </c>
      <c r="D343">
        <v>1.2658000000000001E-2</v>
      </c>
      <c r="E343">
        <v>9.0000000000000002E-6</v>
      </c>
      <c r="F343">
        <v>0</v>
      </c>
      <c r="I343" s="14"/>
      <c r="J343" s="14"/>
      <c r="K343" s="14"/>
      <c r="L343" s="14"/>
      <c r="M343" s="14"/>
      <c r="N343" s="14"/>
      <c r="O343" s="14"/>
      <c r="P343" s="14"/>
    </row>
    <row r="344" spans="1:16" x14ac:dyDescent="0.25">
      <c r="A344" t="s">
        <v>353</v>
      </c>
      <c r="B344">
        <v>1301094000</v>
      </c>
      <c r="C344">
        <v>0</v>
      </c>
      <c r="D344">
        <v>1.2463E-2</v>
      </c>
      <c r="E344">
        <v>7.9999999999999996E-6</v>
      </c>
      <c r="F344">
        <v>0</v>
      </c>
      <c r="I344" s="14"/>
      <c r="J344" s="14"/>
      <c r="K344" s="14"/>
      <c r="L344" s="14"/>
      <c r="M344" s="14"/>
      <c r="N344" s="14"/>
      <c r="O344" s="14"/>
      <c r="P344" s="14"/>
    </row>
    <row r="345" spans="1:16" x14ac:dyDescent="0.25">
      <c r="A345" t="s">
        <v>354</v>
      </c>
      <c r="B345">
        <v>1301698800</v>
      </c>
      <c r="C345">
        <v>0</v>
      </c>
      <c r="D345">
        <v>1.2271000000000001E-2</v>
      </c>
      <c r="E345">
        <v>6.0000000000000002E-6</v>
      </c>
      <c r="F345">
        <v>0</v>
      </c>
      <c r="I345" s="14"/>
      <c r="J345" s="14"/>
      <c r="K345" s="14"/>
      <c r="L345" s="14"/>
      <c r="M345" s="14"/>
      <c r="N345" s="14"/>
      <c r="O345" s="14"/>
      <c r="P345" s="14"/>
    </row>
    <row r="346" spans="1:16" x14ac:dyDescent="0.25">
      <c r="A346" t="s">
        <v>355</v>
      </c>
      <c r="B346">
        <v>1302303600</v>
      </c>
      <c r="C346">
        <v>0</v>
      </c>
      <c r="D346">
        <v>1.2082000000000001E-2</v>
      </c>
      <c r="E346">
        <v>5.0000000000000004E-6</v>
      </c>
      <c r="F346">
        <v>0</v>
      </c>
      <c r="I346" s="14"/>
      <c r="J346" s="14"/>
      <c r="K346" s="14"/>
      <c r="L346" s="14"/>
      <c r="M346" s="14"/>
      <c r="N346" s="14"/>
      <c r="O346" s="14"/>
      <c r="P346" s="14"/>
    </row>
    <row r="347" spans="1:16" x14ac:dyDescent="0.25">
      <c r="A347" t="s">
        <v>356</v>
      </c>
      <c r="B347">
        <v>1302908400</v>
      </c>
      <c r="C347">
        <v>0</v>
      </c>
      <c r="D347">
        <v>1.1894999999999999E-2</v>
      </c>
      <c r="E347">
        <v>3.9999999999999998E-6</v>
      </c>
      <c r="F347">
        <v>0</v>
      </c>
      <c r="I347" s="14"/>
      <c r="J347" s="14"/>
      <c r="K347" s="14"/>
      <c r="L347" s="14"/>
      <c r="M347" s="14"/>
      <c r="N347" s="14"/>
      <c r="O347" s="14"/>
      <c r="P347" s="14"/>
    </row>
    <row r="348" spans="1:16" x14ac:dyDescent="0.25">
      <c r="A348" t="s">
        <v>357</v>
      </c>
      <c r="B348">
        <v>1303513200</v>
      </c>
      <c r="C348">
        <v>0</v>
      </c>
      <c r="D348">
        <v>1.1712E-2</v>
      </c>
      <c r="E348">
        <v>3.9999999999999998E-6</v>
      </c>
      <c r="F348">
        <v>0</v>
      </c>
      <c r="I348" s="14"/>
      <c r="J348" s="14"/>
      <c r="K348" s="14"/>
      <c r="L348" s="14"/>
      <c r="M348" s="14"/>
      <c r="N348" s="14"/>
      <c r="O348" s="14"/>
      <c r="P348" s="14"/>
    </row>
    <row r="349" spans="1:16" x14ac:dyDescent="0.25">
      <c r="A349" t="s">
        <v>358</v>
      </c>
      <c r="B349">
        <v>1304118000</v>
      </c>
      <c r="C349">
        <v>0</v>
      </c>
      <c r="D349">
        <v>1.1532000000000001E-2</v>
      </c>
      <c r="E349">
        <v>3.0000000000000001E-6</v>
      </c>
      <c r="F349">
        <v>0</v>
      </c>
      <c r="I349" s="14"/>
      <c r="J349" s="14"/>
      <c r="K349" s="14"/>
      <c r="L349" s="14"/>
      <c r="M349" s="14"/>
      <c r="N349" s="14"/>
      <c r="O349" s="14"/>
      <c r="P349" s="14"/>
    </row>
    <row r="350" spans="1:16" x14ac:dyDescent="0.25">
      <c r="A350" t="s">
        <v>359</v>
      </c>
      <c r="B350">
        <v>1304722800</v>
      </c>
      <c r="C350">
        <v>0</v>
      </c>
      <c r="D350">
        <v>1.1354E-2</v>
      </c>
      <c r="E350">
        <v>3.0000000000000001E-6</v>
      </c>
      <c r="F350">
        <v>0</v>
      </c>
      <c r="I350" s="14"/>
      <c r="J350" s="14"/>
      <c r="K350" s="14"/>
      <c r="L350" s="14"/>
      <c r="M350" s="14"/>
      <c r="N350" s="14"/>
      <c r="O350" s="14"/>
      <c r="P350" s="14"/>
    </row>
    <row r="351" spans="1:16" x14ac:dyDescent="0.25">
      <c r="A351" t="s">
        <v>360</v>
      </c>
      <c r="B351">
        <v>1305327600</v>
      </c>
      <c r="C351">
        <v>0</v>
      </c>
      <c r="D351">
        <v>1.1179E-2</v>
      </c>
      <c r="E351">
        <v>1.9999999999999999E-6</v>
      </c>
      <c r="F351">
        <v>0</v>
      </c>
      <c r="I351" s="14"/>
      <c r="J351" s="14"/>
      <c r="K351" s="14"/>
      <c r="L351" s="14"/>
      <c r="M351" s="14"/>
      <c r="N351" s="14"/>
      <c r="O351" s="14"/>
      <c r="P351" s="14"/>
    </row>
    <row r="352" spans="1:16" x14ac:dyDescent="0.25">
      <c r="A352" t="s">
        <v>361</v>
      </c>
      <c r="B352">
        <v>1305932400</v>
      </c>
      <c r="C352">
        <v>0</v>
      </c>
      <c r="D352">
        <v>1.1006E-2</v>
      </c>
      <c r="E352">
        <v>1.9999999999999999E-6</v>
      </c>
      <c r="F352">
        <v>0</v>
      </c>
      <c r="I352" s="14"/>
      <c r="J352" s="14"/>
      <c r="K352" s="14"/>
      <c r="L352" s="14"/>
      <c r="M352" s="14"/>
      <c r="N352" s="14"/>
      <c r="O352" s="14"/>
      <c r="P352" s="14"/>
    </row>
    <row r="353" spans="1:16" x14ac:dyDescent="0.25">
      <c r="A353" t="s">
        <v>362</v>
      </c>
      <c r="B353">
        <v>1306537200</v>
      </c>
      <c r="C353">
        <v>0</v>
      </c>
      <c r="D353">
        <v>1.0836999999999999E-2</v>
      </c>
      <c r="E353">
        <v>1.9999999999999999E-6</v>
      </c>
      <c r="F353">
        <v>0</v>
      </c>
      <c r="I353" s="14"/>
      <c r="J353" s="14"/>
      <c r="K353" s="14"/>
      <c r="L353" s="14"/>
      <c r="M353" s="14"/>
      <c r="N353" s="14"/>
      <c r="O353" s="14"/>
      <c r="P353" s="14"/>
    </row>
    <row r="354" spans="1:16" x14ac:dyDescent="0.25">
      <c r="A354" t="s">
        <v>363</v>
      </c>
      <c r="B354">
        <v>1307142000</v>
      </c>
      <c r="C354">
        <v>0</v>
      </c>
      <c r="D354">
        <v>1.0670000000000001E-2</v>
      </c>
      <c r="E354">
        <v>9.9999999999999995E-7</v>
      </c>
      <c r="F354">
        <v>0</v>
      </c>
      <c r="I354" s="14"/>
      <c r="J354" s="14"/>
      <c r="K354" s="14"/>
      <c r="L354" s="14"/>
      <c r="M354" s="14"/>
      <c r="N354" s="14"/>
      <c r="O354" s="14"/>
      <c r="P354" s="14"/>
    </row>
    <row r="355" spans="1:16" x14ac:dyDescent="0.25">
      <c r="A355" t="s">
        <v>364</v>
      </c>
      <c r="B355">
        <v>1307746800</v>
      </c>
      <c r="C355">
        <v>0</v>
      </c>
      <c r="D355">
        <v>1.0505E-2</v>
      </c>
      <c r="E355">
        <v>9.9999999999999995E-7</v>
      </c>
      <c r="F355">
        <v>0</v>
      </c>
      <c r="I355" s="14"/>
      <c r="J355" s="14"/>
      <c r="K355" s="14"/>
      <c r="L355" s="14"/>
      <c r="M355" s="14"/>
      <c r="N355" s="14"/>
      <c r="O355" s="14"/>
      <c r="P355" s="14"/>
    </row>
    <row r="356" spans="1:16" x14ac:dyDescent="0.25">
      <c r="A356" t="s">
        <v>365</v>
      </c>
      <c r="B356">
        <v>1308351600</v>
      </c>
      <c r="C356">
        <v>0</v>
      </c>
      <c r="D356">
        <v>1.0343E-2</v>
      </c>
      <c r="E356">
        <v>9.9999999999999995E-7</v>
      </c>
      <c r="F356">
        <v>0</v>
      </c>
      <c r="I356" s="14"/>
      <c r="J356" s="14"/>
      <c r="K356" s="14"/>
      <c r="L356" s="14"/>
      <c r="M356" s="14"/>
      <c r="N356" s="14"/>
      <c r="O356" s="14"/>
      <c r="P356" s="14"/>
    </row>
    <row r="357" spans="1:16" x14ac:dyDescent="0.25">
      <c r="A357" t="s">
        <v>366</v>
      </c>
      <c r="B357">
        <v>1308956400</v>
      </c>
      <c r="C357">
        <v>0</v>
      </c>
      <c r="D357">
        <v>1.0184E-2</v>
      </c>
      <c r="E357">
        <v>9.9999999999999995E-7</v>
      </c>
      <c r="F357">
        <v>0</v>
      </c>
      <c r="I357" s="14"/>
      <c r="J357" s="14"/>
      <c r="K357" s="14"/>
      <c r="L357" s="14"/>
      <c r="M357" s="14"/>
      <c r="N357" s="14"/>
      <c r="O357" s="14"/>
      <c r="P357" s="14"/>
    </row>
    <row r="358" spans="1:16" x14ac:dyDescent="0.25">
      <c r="A358" t="s">
        <v>367</v>
      </c>
      <c r="B358">
        <v>1309561200</v>
      </c>
      <c r="C358">
        <v>0</v>
      </c>
      <c r="D358">
        <v>1.0026999999999999E-2</v>
      </c>
      <c r="E358">
        <v>9.9999999999999995E-7</v>
      </c>
      <c r="F358">
        <v>0</v>
      </c>
      <c r="I358" s="14"/>
      <c r="J358" s="14"/>
      <c r="K358" s="14"/>
      <c r="L358" s="14"/>
      <c r="M358" s="14"/>
      <c r="N358" s="14"/>
      <c r="O358" s="14"/>
      <c r="P358" s="14"/>
    </row>
    <row r="359" spans="1:16" x14ac:dyDescent="0.25">
      <c r="A359" t="s">
        <v>368</v>
      </c>
      <c r="B359">
        <v>1310166000</v>
      </c>
      <c r="C359">
        <v>0</v>
      </c>
      <c r="D359">
        <v>9.8720000000000006E-3</v>
      </c>
      <c r="E359">
        <v>9.9999999999999995E-7</v>
      </c>
      <c r="F359">
        <v>0</v>
      </c>
      <c r="I359" s="14"/>
      <c r="J359" s="14"/>
      <c r="K359" s="14"/>
      <c r="L359" s="14"/>
      <c r="M359" s="14"/>
      <c r="N359" s="14"/>
      <c r="O359" s="14"/>
      <c r="P359" s="14"/>
    </row>
    <row r="360" spans="1:16" x14ac:dyDescent="0.25">
      <c r="A360" t="s">
        <v>369</v>
      </c>
      <c r="B360">
        <v>1310770800</v>
      </c>
      <c r="C360">
        <v>0</v>
      </c>
      <c r="D360">
        <v>9.7199999999999995E-3</v>
      </c>
      <c r="E360">
        <v>0</v>
      </c>
      <c r="F360">
        <v>0</v>
      </c>
      <c r="I360" s="14"/>
      <c r="J360" s="14"/>
      <c r="K360" s="14"/>
      <c r="L360" s="14"/>
      <c r="M360" s="14"/>
      <c r="N360" s="14"/>
      <c r="O360" s="14"/>
      <c r="P360" s="14"/>
    </row>
    <row r="361" spans="1:16" x14ac:dyDescent="0.25">
      <c r="A361" t="s">
        <v>370</v>
      </c>
      <c r="B361">
        <v>1311375600</v>
      </c>
      <c r="C361">
        <v>0</v>
      </c>
      <c r="D361">
        <v>9.5700000000000004E-3</v>
      </c>
      <c r="E361">
        <v>0</v>
      </c>
      <c r="F361">
        <v>0</v>
      </c>
      <c r="I361" s="14"/>
      <c r="J361" s="14"/>
      <c r="K361" s="14"/>
      <c r="L361" s="14"/>
      <c r="M361" s="14"/>
      <c r="N361" s="14"/>
      <c r="O361" s="14"/>
      <c r="P361" s="14"/>
    </row>
    <row r="362" spans="1:16" x14ac:dyDescent="0.25">
      <c r="A362" t="s">
        <v>371</v>
      </c>
      <c r="B362">
        <v>1311980400</v>
      </c>
      <c r="C362">
        <v>0</v>
      </c>
      <c r="D362">
        <v>9.4230000000000008E-3</v>
      </c>
      <c r="E362">
        <v>0</v>
      </c>
      <c r="F362">
        <v>0</v>
      </c>
      <c r="I362" s="14"/>
      <c r="J362" s="14"/>
      <c r="K362" s="14"/>
      <c r="L362" s="14"/>
      <c r="M362" s="14"/>
      <c r="N362" s="14"/>
      <c r="O362" s="14"/>
      <c r="P362" s="14"/>
    </row>
    <row r="363" spans="1:16" x14ac:dyDescent="0.25">
      <c r="A363" t="s">
        <v>372</v>
      </c>
      <c r="B363">
        <v>1312585200</v>
      </c>
      <c r="C363">
        <v>9.9999999999999995E-7</v>
      </c>
      <c r="D363">
        <v>9.2770000000000005E-3</v>
      </c>
      <c r="E363">
        <v>9.9999999999999995E-7</v>
      </c>
      <c r="F363">
        <v>9.9999999999999995E-7</v>
      </c>
      <c r="I363" s="14"/>
      <c r="J363" s="14"/>
      <c r="K363" s="14"/>
      <c r="L363" s="14"/>
      <c r="M363" s="14"/>
      <c r="N363" s="14"/>
      <c r="O363" s="14"/>
      <c r="P363" s="14"/>
    </row>
    <row r="364" spans="1:16" x14ac:dyDescent="0.25">
      <c r="A364" t="s">
        <v>373</v>
      </c>
      <c r="B364">
        <v>1313190000</v>
      </c>
      <c r="C364">
        <v>0</v>
      </c>
      <c r="D364">
        <v>9.1339999999999998E-3</v>
      </c>
      <c r="E364">
        <v>9.9999999999999995E-7</v>
      </c>
      <c r="F364">
        <v>9.9999999999999995E-7</v>
      </c>
      <c r="I364" s="14"/>
      <c r="J364" s="14"/>
      <c r="K364" s="14"/>
      <c r="L364" s="14"/>
      <c r="M364" s="14"/>
      <c r="N364" s="14"/>
      <c r="O364" s="14"/>
      <c r="P364" s="14"/>
    </row>
    <row r="365" spans="1:16" x14ac:dyDescent="0.25">
      <c r="A365" t="s">
        <v>374</v>
      </c>
      <c r="B365">
        <v>1313794800</v>
      </c>
      <c r="C365">
        <v>0</v>
      </c>
      <c r="D365">
        <v>8.9929999999999993E-3</v>
      </c>
      <c r="E365">
        <v>0</v>
      </c>
      <c r="F365">
        <v>0</v>
      </c>
      <c r="I365" s="14"/>
      <c r="J365" s="14"/>
      <c r="K365" s="14"/>
      <c r="L365" s="14"/>
      <c r="M365" s="14"/>
      <c r="N365" s="14"/>
      <c r="O365" s="14"/>
      <c r="P365" s="14"/>
    </row>
    <row r="366" spans="1:16" x14ac:dyDescent="0.25">
      <c r="A366" t="s">
        <v>375</v>
      </c>
      <c r="B366">
        <v>1314399600</v>
      </c>
      <c r="C366">
        <v>0</v>
      </c>
      <c r="D366">
        <v>8.855E-3</v>
      </c>
      <c r="E366">
        <v>0</v>
      </c>
      <c r="F366">
        <v>0</v>
      </c>
      <c r="I366" s="14"/>
      <c r="J366" s="14"/>
      <c r="K366" s="14"/>
      <c r="L366" s="14"/>
      <c r="M366" s="14"/>
      <c r="N366" s="14"/>
      <c r="O366" s="14"/>
      <c r="P366" s="14"/>
    </row>
    <row r="367" spans="1:16" x14ac:dyDescent="0.25">
      <c r="A367" t="s">
        <v>376</v>
      </c>
      <c r="B367">
        <v>1315004400</v>
      </c>
      <c r="C367">
        <v>5.0000000000000004E-6</v>
      </c>
      <c r="D367">
        <v>8.7180000000000001E-3</v>
      </c>
      <c r="E367">
        <v>9.9999999999999995E-7</v>
      </c>
      <c r="F367">
        <v>3.9999999999999998E-6</v>
      </c>
      <c r="I367" s="14"/>
      <c r="J367" s="14"/>
      <c r="K367" s="14"/>
      <c r="L367" s="14"/>
      <c r="M367" s="14"/>
      <c r="N367" s="14"/>
      <c r="O367" s="14"/>
      <c r="P367" s="14"/>
    </row>
    <row r="368" spans="1:16" x14ac:dyDescent="0.25">
      <c r="A368" t="s">
        <v>377</v>
      </c>
      <c r="B368">
        <v>1315609200</v>
      </c>
      <c r="C368">
        <v>1.0900000000000001E-4</v>
      </c>
      <c r="D368">
        <v>8.5859999999999999E-3</v>
      </c>
      <c r="E368">
        <v>1.9000000000000001E-5</v>
      </c>
      <c r="F368">
        <v>6.7000000000000002E-5</v>
      </c>
      <c r="I368" s="14"/>
      <c r="J368" s="14"/>
      <c r="K368" s="14"/>
      <c r="L368" s="14"/>
      <c r="M368" s="14"/>
      <c r="N368" s="14"/>
      <c r="O368" s="14"/>
      <c r="P368" s="14"/>
    </row>
    <row r="369" spans="1:16" x14ac:dyDescent="0.25">
      <c r="A369" t="s">
        <v>378</v>
      </c>
      <c r="B369">
        <v>1316214000</v>
      </c>
      <c r="C369">
        <v>4.7399999999999997E-4</v>
      </c>
      <c r="D369">
        <v>8.4600000000000005E-3</v>
      </c>
      <c r="E369">
        <v>9.3999999999999994E-5</v>
      </c>
      <c r="F369">
        <v>3.3500000000000001E-4</v>
      </c>
      <c r="I369" s="14"/>
      <c r="J369" s="14"/>
      <c r="K369" s="14"/>
      <c r="L369" s="14"/>
      <c r="M369" s="14"/>
      <c r="N369" s="14"/>
      <c r="O369" s="14"/>
      <c r="P369" s="14"/>
    </row>
    <row r="370" spans="1:16" x14ac:dyDescent="0.25">
      <c r="A370" t="s">
        <v>379</v>
      </c>
      <c r="B370">
        <v>1316818800</v>
      </c>
      <c r="C370">
        <v>3.0600000000000001E-4</v>
      </c>
      <c r="D370">
        <v>8.3350000000000004E-3</v>
      </c>
      <c r="E370">
        <v>1.27E-4</v>
      </c>
      <c r="F370">
        <v>3.1300000000000002E-4</v>
      </c>
      <c r="I370" s="14"/>
      <c r="J370" s="14"/>
      <c r="K370" s="14"/>
      <c r="L370" s="14"/>
      <c r="M370" s="14"/>
      <c r="N370" s="14"/>
      <c r="O370" s="14"/>
      <c r="P370" s="14"/>
    </row>
    <row r="371" spans="1:16" x14ac:dyDescent="0.25">
      <c r="A371" t="s">
        <v>380</v>
      </c>
      <c r="B371">
        <v>1317423600</v>
      </c>
      <c r="C371">
        <v>7.3399999999999995E-4</v>
      </c>
      <c r="D371">
        <v>8.2170000000000003E-3</v>
      </c>
      <c r="E371">
        <v>2.22E-4</v>
      </c>
      <c r="F371">
        <v>5.1500000000000005E-4</v>
      </c>
      <c r="I371" s="14"/>
      <c r="J371" s="14"/>
      <c r="K371" s="14"/>
      <c r="L371" s="14"/>
      <c r="M371" s="14"/>
      <c r="N371" s="14"/>
      <c r="O371" s="14"/>
      <c r="P371" s="14"/>
    </row>
    <row r="372" spans="1:16" x14ac:dyDescent="0.25">
      <c r="A372" t="s">
        <v>381</v>
      </c>
      <c r="B372">
        <v>1318028400</v>
      </c>
      <c r="C372">
        <v>8.7799999999999998E-4</v>
      </c>
      <c r="D372">
        <v>8.1040000000000001E-3</v>
      </c>
      <c r="E372">
        <v>3.2600000000000001E-4</v>
      </c>
      <c r="F372">
        <v>7.0100000000000002E-4</v>
      </c>
      <c r="I372" s="14"/>
      <c r="J372" s="14"/>
      <c r="K372" s="14"/>
      <c r="L372" s="14"/>
      <c r="M372" s="14"/>
      <c r="N372" s="14"/>
      <c r="O372" s="14"/>
      <c r="P372" s="14"/>
    </row>
    <row r="373" spans="1:16" x14ac:dyDescent="0.25">
      <c r="A373" t="s">
        <v>382</v>
      </c>
      <c r="B373">
        <v>1318633200</v>
      </c>
      <c r="C373">
        <v>8.0000000000000007E-5</v>
      </c>
      <c r="D373">
        <v>7.9799999999999992E-3</v>
      </c>
      <c r="E373">
        <v>2.8600000000000001E-4</v>
      </c>
      <c r="F373">
        <v>3.39E-4</v>
      </c>
      <c r="I373" s="14"/>
      <c r="J373" s="14"/>
      <c r="K373" s="14"/>
      <c r="L373" s="14"/>
      <c r="M373" s="14"/>
      <c r="N373" s="14"/>
      <c r="O373" s="14"/>
      <c r="P373" s="14"/>
    </row>
    <row r="374" spans="1:16" x14ac:dyDescent="0.25">
      <c r="A374" t="s">
        <v>383</v>
      </c>
      <c r="B374">
        <v>1319238000</v>
      </c>
      <c r="C374">
        <v>1.7100000000000001E-4</v>
      </c>
      <c r="D374">
        <v>7.8600000000000007E-3</v>
      </c>
      <c r="E374">
        <v>2.6800000000000001E-4</v>
      </c>
      <c r="F374">
        <v>2.5300000000000002E-4</v>
      </c>
      <c r="I374" s="14"/>
      <c r="J374" s="14"/>
      <c r="K374" s="14"/>
      <c r="L374" s="14"/>
      <c r="M374" s="14"/>
      <c r="N374" s="14"/>
      <c r="O374" s="14"/>
      <c r="P374" s="14"/>
    </row>
    <row r="375" spans="1:16" x14ac:dyDescent="0.25">
      <c r="A375" t="s">
        <v>384</v>
      </c>
      <c r="B375">
        <v>1319842800</v>
      </c>
      <c r="C375">
        <v>1.8E-5</v>
      </c>
      <c r="D375">
        <v>7.7390000000000002E-3</v>
      </c>
      <c r="E375">
        <v>2.2800000000000001E-4</v>
      </c>
      <c r="F375">
        <v>1.15E-4</v>
      </c>
      <c r="I375" s="14"/>
      <c r="J375" s="14"/>
      <c r="K375" s="14"/>
      <c r="L375" s="14"/>
      <c r="M375" s="14"/>
      <c r="N375" s="14"/>
      <c r="O375" s="14"/>
      <c r="P375" s="14"/>
    </row>
    <row r="376" spans="1:16" x14ac:dyDescent="0.25">
      <c r="A376" t="s">
        <v>385</v>
      </c>
      <c r="B376">
        <v>1320451200</v>
      </c>
      <c r="C376">
        <v>1.2E-5</v>
      </c>
      <c r="D376">
        <v>7.6189999999999999E-3</v>
      </c>
      <c r="E376">
        <v>1.93E-4</v>
      </c>
      <c r="F376">
        <v>5.5999999999999999E-5</v>
      </c>
      <c r="I376" s="14"/>
      <c r="J376" s="14"/>
      <c r="K376" s="14"/>
      <c r="L376" s="14"/>
      <c r="M376" s="14"/>
      <c r="N376" s="14"/>
      <c r="O376" s="14"/>
      <c r="P376" s="14"/>
    </row>
    <row r="377" spans="1:16" x14ac:dyDescent="0.25">
      <c r="A377" t="s">
        <v>386</v>
      </c>
      <c r="B377">
        <v>1321056000</v>
      </c>
      <c r="C377">
        <v>1.1E-5</v>
      </c>
      <c r="D377">
        <v>7.502E-3</v>
      </c>
      <c r="E377">
        <v>1.64E-4</v>
      </c>
      <c r="F377">
        <v>3.0000000000000001E-5</v>
      </c>
      <c r="I377" s="14"/>
      <c r="J377" s="14"/>
      <c r="K377" s="14"/>
      <c r="L377" s="14"/>
      <c r="M377" s="14"/>
      <c r="N377" s="14"/>
      <c r="O377" s="14"/>
      <c r="P377" s="14"/>
    </row>
    <row r="378" spans="1:16" x14ac:dyDescent="0.25">
      <c r="A378" t="s">
        <v>387</v>
      </c>
      <c r="B378">
        <v>1321660800</v>
      </c>
      <c r="C378">
        <v>1.8E-5</v>
      </c>
      <c r="D378">
        <v>7.3860000000000002E-3</v>
      </c>
      <c r="E378">
        <v>1.4100000000000001E-4</v>
      </c>
      <c r="F378">
        <v>2.3E-5</v>
      </c>
      <c r="I378" s="14"/>
      <c r="J378" s="14"/>
      <c r="K378" s="14"/>
      <c r="L378" s="14"/>
      <c r="M378" s="14"/>
      <c r="N378" s="14"/>
      <c r="O378" s="14"/>
      <c r="P378" s="14"/>
    </row>
    <row r="379" spans="1:16" x14ac:dyDescent="0.25">
      <c r="A379" t="s">
        <v>388</v>
      </c>
      <c r="B379">
        <v>1322265600</v>
      </c>
      <c r="C379">
        <v>2.4000000000000001E-5</v>
      </c>
      <c r="D379">
        <v>7.2719999999999998E-3</v>
      </c>
      <c r="E379">
        <v>1.22E-4</v>
      </c>
      <c r="F379">
        <v>2.3E-5</v>
      </c>
      <c r="I379" s="14"/>
      <c r="J379" s="14"/>
      <c r="K379" s="14"/>
      <c r="L379" s="14"/>
      <c r="M379" s="14"/>
      <c r="N379" s="14"/>
      <c r="O379" s="14"/>
      <c r="P379" s="14"/>
    </row>
    <row r="380" spans="1:16" x14ac:dyDescent="0.25">
      <c r="A380" t="s">
        <v>389</v>
      </c>
      <c r="B380">
        <v>1322870400</v>
      </c>
      <c r="C380">
        <v>3.1999999999999999E-5</v>
      </c>
      <c r="D380">
        <v>7.1609999999999998E-3</v>
      </c>
      <c r="E380">
        <v>1.07E-4</v>
      </c>
      <c r="F380">
        <v>2.9E-5</v>
      </c>
      <c r="I380" s="14"/>
      <c r="J380" s="14"/>
      <c r="K380" s="14"/>
      <c r="L380" s="14"/>
      <c r="M380" s="14"/>
      <c r="N380" s="14"/>
      <c r="O380" s="14"/>
      <c r="P380" s="14"/>
    </row>
    <row r="381" spans="1:16" x14ac:dyDescent="0.25">
      <c r="A381" t="s">
        <v>390</v>
      </c>
      <c r="B381">
        <v>1323475200</v>
      </c>
      <c r="C381">
        <v>7.9999999999999996E-6</v>
      </c>
      <c r="D381">
        <v>7.0499999999999998E-3</v>
      </c>
      <c r="E381">
        <v>9.1000000000000003E-5</v>
      </c>
      <c r="F381">
        <v>1.5999999999999999E-5</v>
      </c>
      <c r="I381" s="14"/>
      <c r="J381" s="14"/>
      <c r="K381" s="14"/>
      <c r="L381" s="14"/>
      <c r="M381" s="14"/>
      <c r="N381" s="14"/>
      <c r="O381" s="14"/>
      <c r="P381" s="14"/>
    </row>
    <row r="382" spans="1:16" x14ac:dyDescent="0.25">
      <c r="A382" t="s">
        <v>391</v>
      </c>
      <c r="B382">
        <v>1324080000</v>
      </c>
      <c r="C382">
        <v>1.2999999999999999E-5</v>
      </c>
      <c r="D382">
        <v>6.9420000000000003E-3</v>
      </c>
      <c r="E382">
        <v>7.8999999999999996E-5</v>
      </c>
      <c r="F382">
        <v>1.4E-5</v>
      </c>
      <c r="I382" s="14"/>
      <c r="J382" s="14"/>
      <c r="K382" s="14"/>
      <c r="L382" s="14"/>
      <c r="M382" s="14"/>
      <c r="N382" s="14"/>
      <c r="O382" s="14"/>
      <c r="P382" s="14"/>
    </row>
    <row r="383" spans="1:16" x14ac:dyDescent="0.25">
      <c r="A383" t="s">
        <v>392</v>
      </c>
      <c r="B383">
        <v>1324684800</v>
      </c>
      <c r="C383">
        <v>2.3E-5</v>
      </c>
      <c r="D383">
        <v>6.8349999999999999E-3</v>
      </c>
      <c r="E383">
        <v>6.9999999999999994E-5</v>
      </c>
      <c r="F383">
        <v>1.8E-5</v>
      </c>
      <c r="I383" s="14"/>
      <c r="J383" s="14"/>
      <c r="K383" s="14"/>
      <c r="L383" s="14"/>
      <c r="M383" s="14"/>
      <c r="N383" s="14"/>
      <c r="O383" s="14"/>
      <c r="P383" s="14"/>
    </row>
    <row r="384" spans="1:16" x14ac:dyDescent="0.25">
      <c r="A384" t="s">
        <v>393</v>
      </c>
      <c r="B384">
        <v>1325289600</v>
      </c>
      <c r="C384">
        <v>1.5999999999999999E-5</v>
      </c>
      <c r="D384">
        <v>6.7289999999999997E-3</v>
      </c>
      <c r="E384">
        <v>6.0999999999999999E-5</v>
      </c>
      <c r="F384">
        <v>1.7E-5</v>
      </c>
      <c r="I384" s="14"/>
      <c r="J384" s="14"/>
      <c r="K384" s="14"/>
      <c r="L384" s="14"/>
      <c r="M384" s="14"/>
      <c r="N384" s="14"/>
      <c r="O384" s="14"/>
      <c r="P384" s="14"/>
    </row>
    <row r="385" spans="1:16" x14ac:dyDescent="0.25">
      <c r="A385" t="s">
        <v>394</v>
      </c>
      <c r="B385">
        <v>1325894400</v>
      </c>
      <c r="C385">
        <v>1.4E-5</v>
      </c>
      <c r="D385">
        <v>6.6270000000000001E-3</v>
      </c>
      <c r="E385">
        <v>5.3000000000000001E-5</v>
      </c>
      <c r="F385">
        <v>1.5E-5</v>
      </c>
      <c r="I385" s="14"/>
      <c r="J385" s="14"/>
      <c r="K385" s="14"/>
      <c r="L385" s="14"/>
      <c r="M385" s="14"/>
      <c r="N385" s="14"/>
      <c r="O385" s="14"/>
      <c r="P385" s="14"/>
    </row>
    <row r="386" spans="1:16" x14ac:dyDescent="0.25">
      <c r="A386" t="s">
        <v>395</v>
      </c>
      <c r="B386">
        <v>1326499200</v>
      </c>
      <c r="C386">
        <v>9.0000000000000002E-6</v>
      </c>
      <c r="D386">
        <v>6.5250000000000004E-3</v>
      </c>
      <c r="E386">
        <v>4.6E-5</v>
      </c>
      <c r="F386">
        <v>1.2E-5</v>
      </c>
      <c r="I386" s="14"/>
      <c r="J386" s="14"/>
      <c r="K386" s="14"/>
      <c r="L386" s="14"/>
      <c r="M386" s="14"/>
      <c r="N386" s="14"/>
      <c r="O386" s="14"/>
      <c r="P386" s="14"/>
    </row>
    <row r="387" spans="1:16" x14ac:dyDescent="0.25">
      <c r="A387" t="s">
        <v>396</v>
      </c>
      <c r="B387">
        <v>1327104000</v>
      </c>
      <c r="C387">
        <v>1.1E-5</v>
      </c>
      <c r="D387">
        <v>6.4250000000000002E-3</v>
      </c>
      <c r="E387">
        <v>4.1E-5</v>
      </c>
      <c r="F387">
        <v>1.1E-5</v>
      </c>
      <c r="I387" s="14"/>
      <c r="J387" s="14"/>
      <c r="K387" s="14"/>
      <c r="L387" s="14"/>
      <c r="M387" s="14"/>
      <c r="N387" s="14"/>
      <c r="O387" s="14"/>
      <c r="P387" s="14"/>
    </row>
    <row r="388" spans="1:16" x14ac:dyDescent="0.25">
      <c r="A388" t="s">
        <v>397</v>
      </c>
      <c r="B388">
        <v>1327708800</v>
      </c>
      <c r="C388">
        <v>2.1999999999999999E-5</v>
      </c>
      <c r="D388">
        <v>6.326E-3</v>
      </c>
      <c r="E388">
        <v>3.8000000000000002E-5</v>
      </c>
      <c r="F388">
        <v>1.7E-5</v>
      </c>
      <c r="I388" s="14"/>
      <c r="J388" s="14"/>
      <c r="K388" s="14"/>
      <c r="L388" s="14"/>
      <c r="M388" s="14"/>
      <c r="N388" s="14"/>
      <c r="O388" s="14"/>
      <c r="P388" s="14"/>
    </row>
    <row r="389" spans="1:16" x14ac:dyDescent="0.25">
      <c r="A389" t="s">
        <v>398</v>
      </c>
      <c r="B389">
        <v>1328313600</v>
      </c>
      <c r="C389">
        <v>1.2999999999999999E-5</v>
      </c>
      <c r="D389">
        <v>6.2290000000000002E-3</v>
      </c>
      <c r="E389">
        <v>3.4E-5</v>
      </c>
      <c r="F389">
        <v>1.5E-5</v>
      </c>
      <c r="I389" s="14"/>
      <c r="J389" s="14"/>
      <c r="K389" s="14"/>
      <c r="L389" s="14"/>
      <c r="M389" s="14"/>
      <c r="N389" s="14"/>
      <c r="O389" s="14"/>
      <c r="P389" s="14"/>
    </row>
    <row r="390" spans="1:16" x14ac:dyDescent="0.25">
      <c r="A390" t="s">
        <v>399</v>
      </c>
      <c r="B390">
        <v>1328918400</v>
      </c>
      <c r="C390">
        <v>1.5999999999999999E-5</v>
      </c>
      <c r="D390">
        <v>6.1330000000000004E-3</v>
      </c>
      <c r="E390">
        <v>3.1000000000000001E-5</v>
      </c>
      <c r="F390">
        <v>1.5E-5</v>
      </c>
      <c r="I390" s="14"/>
      <c r="J390" s="14"/>
      <c r="K390" s="14"/>
      <c r="L390" s="14"/>
      <c r="M390" s="14"/>
      <c r="N390" s="14"/>
      <c r="O390" s="14"/>
      <c r="P390" s="14"/>
    </row>
    <row r="391" spans="1:16" x14ac:dyDescent="0.25">
      <c r="A391" t="s">
        <v>400</v>
      </c>
      <c r="B391">
        <v>1329523200</v>
      </c>
      <c r="C391">
        <v>5.1999999999999997E-5</v>
      </c>
      <c r="D391">
        <v>6.0390000000000001E-3</v>
      </c>
      <c r="E391">
        <v>3.4E-5</v>
      </c>
      <c r="F391">
        <v>3.6999999999999998E-5</v>
      </c>
      <c r="I391" s="14"/>
      <c r="J391" s="14"/>
      <c r="K391" s="14"/>
      <c r="L391" s="14"/>
      <c r="M391" s="14"/>
      <c r="N391" s="14"/>
      <c r="O391" s="14"/>
      <c r="P391" s="14"/>
    </row>
    <row r="392" spans="1:16" x14ac:dyDescent="0.25">
      <c r="A392" t="s">
        <v>401</v>
      </c>
      <c r="B392">
        <v>1330128000</v>
      </c>
      <c r="C392">
        <v>6.9999999999999999E-6</v>
      </c>
      <c r="D392">
        <v>5.9459999999999999E-3</v>
      </c>
      <c r="E392">
        <v>3.0000000000000001E-5</v>
      </c>
      <c r="F392">
        <v>2.0000000000000002E-5</v>
      </c>
      <c r="I392" s="14"/>
      <c r="J392" s="14"/>
      <c r="K392" s="14"/>
      <c r="L392" s="14"/>
      <c r="M392" s="14"/>
      <c r="N392" s="14"/>
      <c r="O392" s="14"/>
      <c r="P392" s="14"/>
    </row>
    <row r="393" spans="1:16" x14ac:dyDescent="0.25">
      <c r="A393" t="s">
        <v>402</v>
      </c>
      <c r="B393">
        <v>1330732800</v>
      </c>
      <c r="C393">
        <v>1.5E-5</v>
      </c>
      <c r="D393">
        <v>5.855E-3</v>
      </c>
      <c r="E393">
        <v>2.6999999999999999E-5</v>
      </c>
      <c r="F393">
        <v>1.7E-5</v>
      </c>
      <c r="I393" s="14"/>
      <c r="J393" s="14"/>
      <c r="K393" s="14"/>
      <c r="L393" s="14"/>
      <c r="M393" s="14"/>
      <c r="N393" s="14"/>
      <c r="O393" s="14"/>
      <c r="P393" s="14"/>
    </row>
    <row r="394" spans="1:16" x14ac:dyDescent="0.25">
      <c r="A394" t="s">
        <v>403</v>
      </c>
      <c r="B394">
        <v>1331334000</v>
      </c>
      <c r="C394">
        <v>1.059E-3</v>
      </c>
      <c r="D394">
        <v>5.7809999999999997E-3</v>
      </c>
      <c r="E394">
        <v>1.92E-4</v>
      </c>
      <c r="F394">
        <v>6.1899999999999998E-4</v>
      </c>
      <c r="I394" s="14"/>
      <c r="J394" s="14"/>
      <c r="K394" s="14"/>
      <c r="L394" s="14"/>
      <c r="M394" s="14"/>
      <c r="N394" s="14"/>
      <c r="O394" s="14"/>
      <c r="P394" s="14"/>
    </row>
    <row r="395" spans="1:16" x14ac:dyDescent="0.25">
      <c r="A395" t="s">
        <v>404</v>
      </c>
      <c r="B395">
        <v>1331938800</v>
      </c>
      <c r="C395">
        <v>1.0571000000000001E-2</v>
      </c>
      <c r="D395">
        <v>5.8539999999999998E-3</v>
      </c>
      <c r="E395">
        <v>1.884E-3</v>
      </c>
      <c r="F395">
        <v>6.8919999999999997E-3</v>
      </c>
      <c r="I395" s="14"/>
      <c r="J395" s="14"/>
      <c r="K395" s="14"/>
      <c r="L395" s="14"/>
      <c r="M395" s="14"/>
      <c r="N395" s="14"/>
      <c r="O395" s="14"/>
      <c r="P395" s="14"/>
    </row>
    <row r="396" spans="1:16" x14ac:dyDescent="0.25">
      <c r="A396" t="s">
        <v>405</v>
      </c>
      <c r="B396">
        <v>1332543600</v>
      </c>
      <c r="C396">
        <v>1.2723999999999999E-2</v>
      </c>
      <c r="D396">
        <v>5.9589999999999999E-3</v>
      </c>
      <c r="E396">
        <v>3.6080000000000001E-3</v>
      </c>
      <c r="F396">
        <v>1.0097999999999999E-2</v>
      </c>
      <c r="I396" s="14"/>
      <c r="J396" s="14"/>
      <c r="K396" s="14"/>
      <c r="L396" s="14"/>
      <c r="M396" s="14"/>
      <c r="N396" s="14"/>
      <c r="O396" s="14"/>
      <c r="P396" s="14"/>
    </row>
    <row r="397" spans="1:16" x14ac:dyDescent="0.25">
      <c r="A397" t="s">
        <v>406</v>
      </c>
      <c r="B397">
        <v>1333148400</v>
      </c>
      <c r="C397">
        <v>7.5299999999999998E-4</v>
      </c>
      <c r="D397">
        <v>5.8789999999999997E-3</v>
      </c>
      <c r="E397">
        <v>3.14E-3</v>
      </c>
      <c r="F397">
        <v>4.5250000000000004E-3</v>
      </c>
      <c r="I397" s="14"/>
      <c r="J397" s="14"/>
      <c r="K397" s="14"/>
      <c r="L397" s="14"/>
      <c r="M397" s="14"/>
      <c r="N397" s="14"/>
      <c r="O397" s="14"/>
      <c r="P397" s="14"/>
    </row>
    <row r="398" spans="1:16" x14ac:dyDescent="0.25">
      <c r="A398" t="s">
        <v>407</v>
      </c>
      <c r="B398">
        <v>1333753200</v>
      </c>
      <c r="C398">
        <v>7.0600000000000003E-4</v>
      </c>
      <c r="D398">
        <v>5.7990000000000003E-3</v>
      </c>
      <c r="E398">
        <v>2.7520000000000001E-3</v>
      </c>
      <c r="F398">
        <v>2.3809999999999999E-3</v>
      </c>
      <c r="I398" s="14"/>
      <c r="J398" s="14"/>
      <c r="K398" s="14"/>
      <c r="L398" s="14"/>
      <c r="M398" s="14"/>
      <c r="N398" s="14"/>
      <c r="O398" s="14"/>
      <c r="P398" s="14"/>
    </row>
    <row r="399" spans="1:16" x14ac:dyDescent="0.25">
      <c r="A399" t="s">
        <v>408</v>
      </c>
      <c r="B399">
        <v>1334358000</v>
      </c>
      <c r="C399">
        <v>1.225E-3</v>
      </c>
      <c r="D399">
        <v>5.7279999999999996E-3</v>
      </c>
      <c r="E399">
        <v>2.506E-3</v>
      </c>
      <c r="F399">
        <v>1.7060000000000001E-3</v>
      </c>
      <c r="I399" s="14"/>
      <c r="J399" s="14"/>
      <c r="K399" s="14"/>
      <c r="L399" s="14"/>
      <c r="M399" s="14"/>
      <c r="N399" s="14"/>
      <c r="O399" s="14"/>
      <c r="P399" s="14"/>
    </row>
    <row r="400" spans="1:16" x14ac:dyDescent="0.25">
      <c r="A400" t="s">
        <v>409</v>
      </c>
      <c r="B400">
        <v>1334962800</v>
      </c>
      <c r="C400">
        <v>1.3110000000000001E-3</v>
      </c>
      <c r="D400">
        <v>5.6600000000000001E-3</v>
      </c>
      <c r="E400">
        <v>2.31E-3</v>
      </c>
      <c r="F400">
        <v>1.418E-3</v>
      </c>
      <c r="I400" s="14"/>
      <c r="J400" s="14"/>
      <c r="K400" s="14"/>
      <c r="L400" s="14"/>
      <c r="M400" s="14"/>
      <c r="N400" s="14"/>
      <c r="O400" s="14"/>
      <c r="P400" s="14"/>
    </row>
    <row r="401" spans="1:16" x14ac:dyDescent="0.25">
      <c r="A401" t="s">
        <v>410</v>
      </c>
      <c r="B401">
        <v>1335567600</v>
      </c>
      <c r="C401">
        <v>1.4450000000000001E-3</v>
      </c>
      <c r="D401">
        <v>5.5950000000000001E-3</v>
      </c>
      <c r="E401">
        <v>2.1679999999999998E-3</v>
      </c>
      <c r="F401">
        <v>1.3940000000000001E-3</v>
      </c>
      <c r="I401" s="14"/>
      <c r="J401" s="14"/>
      <c r="K401" s="14"/>
      <c r="L401" s="14"/>
      <c r="M401" s="14"/>
      <c r="N401" s="14"/>
      <c r="O401" s="14"/>
      <c r="P401" s="14"/>
    </row>
    <row r="402" spans="1:16" x14ac:dyDescent="0.25">
      <c r="A402" t="s">
        <v>411</v>
      </c>
      <c r="B402">
        <v>1336172400</v>
      </c>
      <c r="C402">
        <v>1.1919999999999999E-3</v>
      </c>
      <c r="D402">
        <v>5.5269999999999998E-3</v>
      </c>
      <c r="E402">
        <v>2.0089999999999999E-3</v>
      </c>
      <c r="F402">
        <v>1.2440000000000001E-3</v>
      </c>
      <c r="I402" s="14"/>
      <c r="J402" s="14"/>
      <c r="K402" s="14"/>
      <c r="L402" s="14"/>
      <c r="M402" s="14"/>
      <c r="N402" s="14"/>
      <c r="O402" s="14"/>
      <c r="P402" s="14"/>
    </row>
    <row r="403" spans="1:16" x14ac:dyDescent="0.25">
      <c r="A403" t="s">
        <v>412</v>
      </c>
      <c r="B403">
        <v>1336777200</v>
      </c>
      <c r="C403">
        <v>9.9299999999999996E-4</v>
      </c>
      <c r="D403">
        <v>5.457E-3</v>
      </c>
      <c r="E403">
        <v>1.846E-3</v>
      </c>
      <c r="F403">
        <v>1.1130000000000001E-3</v>
      </c>
      <c r="I403" s="14"/>
      <c r="J403" s="14"/>
      <c r="K403" s="14"/>
      <c r="L403" s="14"/>
      <c r="M403" s="14"/>
      <c r="N403" s="14"/>
      <c r="O403" s="14"/>
      <c r="P403" s="14"/>
    </row>
    <row r="404" spans="1:16" x14ac:dyDescent="0.25">
      <c r="A404" t="s">
        <v>413</v>
      </c>
      <c r="B404">
        <v>1337382000</v>
      </c>
      <c r="C404">
        <v>4.7699999999999999E-4</v>
      </c>
      <c r="D404">
        <v>5.3800000000000002E-3</v>
      </c>
      <c r="E404">
        <v>1.627E-3</v>
      </c>
      <c r="F404">
        <v>7.7700000000000002E-4</v>
      </c>
      <c r="I404" s="14"/>
      <c r="J404" s="14"/>
      <c r="K404" s="14"/>
      <c r="L404" s="14"/>
      <c r="M404" s="14"/>
      <c r="N404" s="14"/>
      <c r="O404" s="14"/>
      <c r="P404" s="14"/>
    </row>
    <row r="405" spans="1:16" x14ac:dyDescent="0.25">
      <c r="A405" t="s">
        <v>414</v>
      </c>
      <c r="B405">
        <v>1337986800</v>
      </c>
      <c r="C405">
        <v>1.1640000000000001E-3</v>
      </c>
      <c r="D405">
        <v>5.3150000000000003E-3</v>
      </c>
      <c r="E405">
        <v>1.5560000000000001E-3</v>
      </c>
      <c r="F405">
        <v>1.083E-3</v>
      </c>
      <c r="I405" s="14"/>
      <c r="J405" s="14"/>
      <c r="K405" s="14"/>
      <c r="L405" s="14"/>
      <c r="M405" s="14"/>
      <c r="N405" s="14"/>
      <c r="O405" s="14"/>
      <c r="P405" s="14"/>
    </row>
    <row r="406" spans="1:16" x14ac:dyDescent="0.25">
      <c r="A406" t="s">
        <v>415</v>
      </c>
      <c r="B406">
        <v>1338591600</v>
      </c>
      <c r="C406">
        <v>2.4520000000000002E-3</v>
      </c>
      <c r="D406">
        <v>5.2700000000000004E-3</v>
      </c>
      <c r="E406">
        <v>1.6969999999999999E-3</v>
      </c>
      <c r="F406">
        <v>1.848E-3</v>
      </c>
      <c r="I406" s="14"/>
      <c r="J406" s="14"/>
      <c r="K406" s="14"/>
      <c r="L406" s="14"/>
      <c r="M406" s="14"/>
      <c r="N406" s="14"/>
      <c r="O406" s="14"/>
      <c r="P406" s="14"/>
    </row>
    <row r="407" spans="1:16" x14ac:dyDescent="0.25">
      <c r="A407" t="s">
        <v>416</v>
      </c>
      <c r="B407">
        <v>1339196400</v>
      </c>
      <c r="C407">
        <v>2.434E-3</v>
      </c>
      <c r="D407">
        <v>5.2259999999999997E-3</v>
      </c>
      <c r="E407">
        <v>1.8109999999999999E-3</v>
      </c>
      <c r="F407">
        <v>2.1299999999999999E-3</v>
      </c>
      <c r="I407" s="14"/>
      <c r="J407" s="14"/>
      <c r="K407" s="14"/>
      <c r="L407" s="14"/>
      <c r="M407" s="14"/>
      <c r="N407" s="14"/>
      <c r="O407" s="14"/>
      <c r="P407" s="14"/>
    </row>
    <row r="408" spans="1:16" x14ac:dyDescent="0.25">
      <c r="A408" t="s">
        <v>417</v>
      </c>
      <c r="B408">
        <v>1339801200</v>
      </c>
      <c r="C408">
        <v>1.4220000000000001E-3</v>
      </c>
      <c r="D408">
        <v>5.1679999999999999E-3</v>
      </c>
      <c r="E408">
        <v>1.7420000000000001E-3</v>
      </c>
      <c r="F408">
        <v>1.624E-3</v>
      </c>
      <c r="I408" s="14"/>
      <c r="J408" s="14"/>
      <c r="K408" s="14"/>
      <c r="L408" s="14"/>
      <c r="M408" s="14"/>
      <c r="N408" s="14"/>
      <c r="O408" s="14"/>
      <c r="P408" s="14"/>
    </row>
    <row r="409" spans="1:16" x14ac:dyDescent="0.25">
      <c r="A409" t="s">
        <v>418</v>
      </c>
      <c r="B409">
        <v>1340406000</v>
      </c>
      <c r="C409">
        <v>1.957E-3</v>
      </c>
      <c r="D409">
        <v>5.1180000000000002E-3</v>
      </c>
      <c r="E409">
        <v>1.7780000000000001E-3</v>
      </c>
      <c r="F409">
        <v>1.8600000000000001E-3</v>
      </c>
      <c r="I409" s="14"/>
      <c r="J409" s="14"/>
      <c r="K409" s="14"/>
      <c r="L409" s="14"/>
      <c r="M409" s="14"/>
      <c r="N409" s="14"/>
      <c r="O409" s="14"/>
      <c r="P409" s="14"/>
    </row>
    <row r="410" spans="1:16" x14ac:dyDescent="0.25">
      <c r="A410" t="s">
        <v>419</v>
      </c>
      <c r="B410">
        <v>1341010800</v>
      </c>
      <c r="C410">
        <v>2.346E-3</v>
      </c>
      <c r="D410">
        <v>5.0749999999999997E-3</v>
      </c>
      <c r="E410">
        <v>1.864E-3</v>
      </c>
      <c r="F410">
        <v>2.0820000000000001E-3</v>
      </c>
      <c r="I410" s="14"/>
      <c r="J410" s="14"/>
      <c r="K410" s="14"/>
      <c r="L410" s="14"/>
      <c r="M410" s="14"/>
      <c r="N410" s="14"/>
      <c r="O410" s="14"/>
      <c r="P410" s="14"/>
    </row>
    <row r="411" spans="1:16" x14ac:dyDescent="0.25">
      <c r="A411" t="s">
        <v>420</v>
      </c>
      <c r="B411">
        <v>1341615600</v>
      </c>
      <c r="C411">
        <v>1.7420000000000001E-3</v>
      </c>
      <c r="D411">
        <v>5.0229999999999997E-3</v>
      </c>
      <c r="E411">
        <v>1.8370000000000001E-3</v>
      </c>
      <c r="F411">
        <v>1.7669999999999999E-3</v>
      </c>
      <c r="I411" s="14"/>
      <c r="J411" s="14"/>
      <c r="K411" s="14"/>
      <c r="L411" s="14"/>
      <c r="M411" s="14"/>
      <c r="N411" s="14"/>
      <c r="O411" s="14"/>
      <c r="P411" s="14"/>
    </row>
    <row r="412" spans="1:16" x14ac:dyDescent="0.25">
      <c r="A412" t="s">
        <v>423</v>
      </c>
      <c r="B412">
        <v>1342220400</v>
      </c>
      <c r="C412">
        <v>2.6069999999999999E-3</v>
      </c>
      <c r="D412">
        <v>4.986E-3</v>
      </c>
      <c r="E412">
        <v>1.9659999999999999E-3</v>
      </c>
      <c r="F412">
        <v>2.3749999999999999E-3</v>
      </c>
      <c r="I412" s="14"/>
      <c r="J412" s="14"/>
      <c r="K412" s="14"/>
      <c r="L412" s="14"/>
      <c r="M412" s="14"/>
      <c r="N412" s="14"/>
      <c r="O412" s="14"/>
      <c r="P412" s="14"/>
    </row>
    <row r="413" spans="1:16" x14ac:dyDescent="0.25">
      <c r="A413" t="s">
        <v>424</v>
      </c>
      <c r="B413">
        <v>1342305901</v>
      </c>
      <c r="C413">
        <v>1.8600000000000001E-3</v>
      </c>
      <c r="D413">
        <v>4.9789999999999999E-3</v>
      </c>
      <c r="E413">
        <v>1.9629999999999999E-3</v>
      </c>
      <c r="F413">
        <v>2.3119999999999998E-3</v>
      </c>
      <c r="I413" s="14"/>
      <c r="J413" s="14"/>
      <c r="K413" s="14"/>
      <c r="L413" s="14"/>
      <c r="M413" s="14"/>
      <c r="N413" s="14"/>
      <c r="O413" s="14"/>
      <c r="P413" s="14"/>
    </row>
    <row r="414" spans="1:16" x14ac:dyDescent="0.25">
      <c r="I414" s="14"/>
      <c r="J414" s="14"/>
      <c r="K414" s="14"/>
      <c r="L414" s="14"/>
      <c r="M414" s="14"/>
      <c r="N414" s="14"/>
      <c r="O414" s="14"/>
      <c r="P414" s="14"/>
    </row>
    <row r="415" spans="1:16" x14ac:dyDescent="0.25">
      <c r="I415" s="14"/>
      <c r="J415" s="14"/>
      <c r="K415" s="14"/>
      <c r="L415" s="14"/>
      <c r="M415" s="14"/>
      <c r="N415" s="14"/>
      <c r="O415" s="14"/>
      <c r="P415" s="14"/>
    </row>
    <row r="416" spans="1:16" x14ac:dyDescent="0.25">
      <c r="I416" s="14"/>
      <c r="J416" s="14"/>
      <c r="K416" s="14"/>
      <c r="L416" s="14"/>
      <c r="M416" s="14"/>
      <c r="N416" s="14"/>
      <c r="O416" s="14"/>
      <c r="P416" s="14"/>
    </row>
    <row r="417" spans="9:16" x14ac:dyDescent="0.25">
      <c r="I417" s="14"/>
      <c r="J417" s="14"/>
      <c r="K417" s="14"/>
      <c r="L417" s="14"/>
      <c r="M417" s="14"/>
      <c r="N417" s="14"/>
      <c r="O417" s="14"/>
      <c r="P417" s="14"/>
    </row>
    <row r="418" spans="9:16" x14ac:dyDescent="0.25">
      <c r="I418" s="14"/>
      <c r="J418" s="14"/>
      <c r="K418" s="14"/>
      <c r="L418" s="14"/>
      <c r="M418" s="14"/>
      <c r="N418" s="14"/>
      <c r="O418" s="14"/>
      <c r="P418" s="14"/>
    </row>
    <row r="419" spans="9:16" x14ac:dyDescent="0.25">
      <c r="I419" s="14"/>
      <c r="J419" s="14"/>
      <c r="K419" s="14"/>
      <c r="L419" s="14"/>
      <c r="M419" s="14"/>
      <c r="N419" s="14"/>
      <c r="O419" s="14"/>
      <c r="P419" s="14"/>
    </row>
    <row r="420" spans="9:16" x14ac:dyDescent="0.25">
      <c r="I420" s="14"/>
      <c r="J420" s="14"/>
      <c r="K420" s="14"/>
      <c r="L420" s="14"/>
      <c r="M420" s="14"/>
      <c r="N420" s="14"/>
      <c r="O420" s="14"/>
      <c r="P420" s="14"/>
    </row>
    <row r="421" spans="9:16" x14ac:dyDescent="0.25">
      <c r="I421" s="14"/>
      <c r="J421" s="14"/>
      <c r="K421" s="14"/>
      <c r="L421" s="14"/>
      <c r="M421" s="14"/>
      <c r="N421" s="14"/>
      <c r="O421" s="14"/>
      <c r="P421" s="14"/>
    </row>
    <row r="422" spans="9:16" x14ac:dyDescent="0.25">
      <c r="I422" s="14"/>
      <c r="J422" s="14"/>
      <c r="K422" s="14"/>
      <c r="L422" s="14"/>
      <c r="M422" s="14"/>
      <c r="N422" s="14"/>
      <c r="O422" s="14"/>
      <c r="P422" s="14"/>
    </row>
    <row r="423" spans="9:16" x14ac:dyDescent="0.25">
      <c r="I423" s="14"/>
      <c r="J423" s="14"/>
      <c r="K423" s="14"/>
      <c r="L423" s="14"/>
      <c r="M423" s="14"/>
      <c r="N423" s="14"/>
      <c r="O423" s="14"/>
      <c r="P423" s="14"/>
    </row>
    <row r="424" spans="9:16" x14ac:dyDescent="0.25">
      <c r="I424" s="14"/>
      <c r="J424" s="14"/>
      <c r="K424" s="14"/>
      <c r="L424" s="14"/>
      <c r="M424" s="14"/>
      <c r="N424" s="14"/>
      <c r="O424" s="14"/>
      <c r="P424" s="14"/>
    </row>
    <row r="425" spans="9:16" x14ac:dyDescent="0.25">
      <c r="I425" s="14"/>
      <c r="J425" s="14"/>
      <c r="K425" s="14"/>
      <c r="L425" s="14"/>
      <c r="M425" s="14"/>
      <c r="N425" s="14"/>
      <c r="O425" s="14"/>
      <c r="P425" s="14"/>
    </row>
    <row r="426" spans="9:16" x14ac:dyDescent="0.25">
      <c r="I426" s="14"/>
      <c r="J426" s="14"/>
      <c r="K426" s="14"/>
      <c r="L426" s="14"/>
      <c r="M426" s="14"/>
      <c r="N426" s="14"/>
      <c r="O426" s="14"/>
      <c r="P426" s="14"/>
    </row>
    <row r="427" spans="9:16" x14ac:dyDescent="0.25">
      <c r="I427" s="14"/>
      <c r="J427" s="14"/>
      <c r="K427" s="14"/>
      <c r="L427" s="14"/>
      <c r="M427" s="14"/>
      <c r="N427" s="14"/>
      <c r="O427" s="14"/>
      <c r="P427" s="14"/>
    </row>
    <row r="428" spans="9:16" x14ac:dyDescent="0.25">
      <c r="I428" s="14"/>
      <c r="J428" s="14"/>
      <c r="K428" s="14"/>
      <c r="L428" s="14"/>
      <c r="M428" s="14"/>
      <c r="N428" s="14"/>
      <c r="O428" s="14"/>
      <c r="P428" s="14"/>
    </row>
    <row r="429" spans="9:16" x14ac:dyDescent="0.25">
      <c r="I429" s="14"/>
      <c r="J429" s="14"/>
      <c r="K429" s="14"/>
      <c r="L429" s="14"/>
      <c r="M429" s="14"/>
      <c r="N429" s="14"/>
      <c r="O429" s="14"/>
      <c r="P429" s="14"/>
    </row>
    <row r="430" spans="9:16" x14ac:dyDescent="0.25">
      <c r="I430" s="14"/>
      <c r="J430" s="14"/>
      <c r="K430" s="14"/>
      <c r="L430" s="14"/>
      <c r="M430" s="14"/>
      <c r="N430" s="14"/>
      <c r="O430" s="14"/>
      <c r="P430" s="14"/>
    </row>
    <row r="431" spans="9:16" x14ac:dyDescent="0.25">
      <c r="I431" s="14"/>
      <c r="J431" s="14"/>
      <c r="K431" s="14"/>
      <c r="L431" s="14"/>
      <c r="M431" s="14"/>
      <c r="N431" s="14"/>
      <c r="O431" s="14"/>
      <c r="P431" s="14"/>
    </row>
    <row r="432" spans="9:16" x14ac:dyDescent="0.25">
      <c r="I432" s="14"/>
      <c r="J432" s="14"/>
      <c r="K432" s="14"/>
      <c r="L432" s="14"/>
      <c r="M432" s="14"/>
      <c r="N432" s="14"/>
      <c r="O432" s="14"/>
      <c r="P432" s="14"/>
    </row>
    <row r="433" spans="9:16" x14ac:dyDescent="0.25">
      <c r="I433" s="14"/>
      <c r="J433" s="14"/>
      <c r="K433" s="14"/>
      <c r="L433" s="14"/>
      <c r="M433" s="14"/>
      <c r="N433" s="14"/>
      <c r="O433" s="14"/>
      <c r="P433" s="14"/>
    </row>
    <row r="434" spans="9:16" x14ac:dyDescent="0.25">
      <c r="I434" s="14"/>
      <c r="J434" s="14"/>
      <c r="K434" s="14"/>
      <c r="L434" s="14"/>
      <c r="M434" s="14"/>
      <c r="N434" s="14"/>
      <c r="O434" s="14"/>
      <c r="P434" s="14"/>
    </row>
    <row r="435" spans="9:16" x14ac:dyDescent="0.25">
      <c r="I435" s="14"/>
      <c r="J435" s="14"/>
      <c r="K435" s="14"/>
      <c r="L435" s="14"/>
      <c r="M435" s="14"/>
      <c r="N435" s="14"/>
      <c r="O435" s="14"/>
      <c r="P435" s="14"/>
    </row>
    <row r="436" spans="9:16" x14ac:dyDescent="0.25">
      <c r="I436" s="14"/>
      <c r="J436" s="14"/>
      <c r="K436" s="14"/>
      <c r="L436" s="14"/>
      <c r="M436" s="14"/>
      <c r="N436" s="14"/>
      <c r="O436" s="14"/>
      <c r="P436" s="14"/>
    </row>
    <row r="437" spans="9:16" x14ac:dyDescent="0.25">
      <c r="I437" s="14"/>
      <c r="J437" s="14"/>
      <c r="K437" s="14"/>
      <c r="L437" s="14"/>
      <c r="M437" s="14"/>
      <c r="N437" s="14"/>
      <c r="O437" s="14"/>
      <c r="P437" s="14"/>
    </row>
    <row r="438" spans="9:16" x14ac:dyDescent="0.25">
      <c r="I438" s="14"/>
      <c r="J438" s="14"/>
      <c r="K438" s="14"/>
      <c r="L438" s="14"/>
      <c r="M438" s="14"/>
      <c r="N438" s="14"/>
      <c r="O438" s="14"/>
      <c r="P438" s="14"/>
    </row>
    <row r="439" spans="9:16" x14ac:dyDescent="0.25">
      <c r="I439" s="14"/>
      <c r="J439" s="14"/>
      <c r="K439" s="14"/>
      <c r="L439" s="14"/>
      <c r="M439" s="14"/>
      <c r="N439" s="14"/>
      <c r="O439" s="14"/>
      <c r="P439" s="14"/>
    </row>
    <row r="440" spans="9:16" x14ac:dyDescent="0.25">
      <c r="I440" s="14"/>
      <c r="J440" s="14"/>
      <c r="K440" s="14"/>
      <c r="L440" s="14"/>
      <c r="M440" s="14"/>
      <c r="N440" s="14"/>
      <c r="O440" s="14"/>
      <c r="P440" s="14"/>
    </row>
    <row r="441" spans="9:16" x14ac:dyDescent="0.25">
      <c r="I441" s="14"/>
      <c r="J441" s="14"/>
      <c r="K441" s="14"/>
      <c r="L441" s="14"/>
      <c r="M441" s="14"/>
      <c r="N441" s="14"/>
      <c r="O441" s="14"/>
      <c r="P441" s="14"/>
    </row>
    <row r="442" spans="9:16" x14ac:dyDescent="0.25">
      <c r="I442" s="14"/>
      <c r="J442" s="14"/>
      <c r="K442" s="14"/>
      <c r="L442" s="14"/>
      <c r="M442" s="14"/>
      <c r="N442" s="14"/>
      <c r="O442" s="14"/>
      <c r="P442" s="14"/>
    </row>
    <row r="443" spans="9:16" x14ac:dyDescent="0.25">
      <c r="I443" s="14"/>
      <c r="J443" s="14"/>
      <c r="K443" s="14"/>
      <c r="L443" s="14"/>
      <c r="M443" s="14"/>
      <c r="N443" s="14"/>
      <c r="O443" s="14"/>
      <c r="P443" s="14"/>
    </row>
    <row r="444" spans="9:16" x14ac:dyDescent="0.25">
      <c r="I444" s="14"/>
      <c r="J444" s="14"/>
      <c r="K444" s="14"/>
      <c r="L444" s="14"/>
      <c r="M444" s="14"/>
      <c r="N444" s="14"/>
      <c r="O444" s="14"/>
      <c r="P444" s="14"/>
    </row>
    <row r="445" spans="9:16" x14ac:dyDescent="0.25">
      <c r="I445" s="14"/>
      <c r="J445" s="14"/>
      <c r="K445" s="14"/>
      <c r="L445" s="14"/>
      <c r="M445" s="14"/>
      <c r="N445" s="14"/>
      <c r="O445" s="14"/>
      <c r="P445" s="14"/>
    </row>
    <row r="446" spans="9:16" x14ac:dyDescent="0.25">
      <c r="I446" s="14"/>
      <c r="J446" s="14"/>
      <c r="K446" s="14"/>
      <c r="L446" s="14"/>
      <c r="M446" s="14"/>
      <c r="N446" s="14"/>
      <c r="O446" s="14"/>
      <c r="P446" s="14"/>
    </row>
    <row r="447" spans="9:16" x14ac:dyDescent="0.25">
      <c r="I447" s="14"/>
      <c r="J447" s="14"/>
      <c r="K447" s="14"/>
      <c r="L447" s="14"/>
      <c r="M447" s="14"/>
      <c r="N447" s="14"/>
      <c r="O447" s="14"/>
      <c r="P447" s="14"/>
    </row>
    <row r="448" spans="9:16" x14ac:dyDescent="0.25">
      <c r="I448" s="14"/>
      <c r="J448" s="14"/>
      <c r="K448" s="14"/>
      <c r="L448" s="14"/>
      <c r="M448" s="14"/>
      <c r="N448" s="14"/>
      <c r="O448" s="14"/>
      <c r="P448" s="14"/>
    </row>
    <row r="449" spans="9:16" x14ac:dyDescent="0.25">
      <c r="I449" s="14"/>
      <c r="J449" s="14"/>
      <c r="K449" s="14"/>
      <c r="L449" s="14"/>
      <c r="M449" s="14"/>
      <c r="N449" s="14"/>
      <c r="O449" s="14"/>
      <c r="P449" s="14"/>
    </row>
    <row r="450" spans="9:16" x14ac:dyDescent="0.25">
      <c r="I450" s="14"/>
      <c r="J450" s="14"/>
      <c r="K450" s="14"/>
      <c r="L450" s="14"/>
      <c r="M450" s="14"/>
      <c r="N450" s="14"/>
      <c r="O450" s="14"/>
      <c r="P450" s="14"/>
    </row>
    <row r="451" spans="9:16" x14ac:dyDescent="0.25">
      <c r="I451" s="14"/>
      <c r="J451" s="14"/>
      <c r="K451" s="14"/>
      <c r="L451" s="14"/>
      <c r="M451" s="14"/>
      <c r="N451" s="14"/>
      <c r="O451" s="14"/>
      <c r="P451" s="14"/>
    </row>
    <row r="452" spans="9:16" x14ac:dyDescent="0.25">
      <c r="I452" s="14"/>
      <c r="J452" s="14"/>
      <c r="K452" s="14"/>
      <c r="L452" s="14"/>
      <c r="M452" s="14"/>
      <c r="N452" s="14"/>
      <c r="O452" s="14"/>
      <c r="P452" s="14"/>
    </row>
    <row r="453" spans="9:16" x14ac:dyDescent="0.25">
      <c r="I453" s="14"/>
      <c r="J453" s="14"/>
      <c r="K453" s="14"/>
      <c r="L453" s="14"/>
      <c r="M453" s="14"/>
      <c r="N453" s="14"/>
      <c r="O453" s="14"/>
      <c r="P453" s="14"/>
    </row>
    <row r="454" spans="9:16" x14ac:dyDescent="0.25">
      <c r="I454" s="14"/>
      <c r="J454" s="14"/>
      <c r="K454" s="14"/>
      <c r="L454" s="14"/>
      <c r="M454" s="14"/>
      <c r="N454" s="14"/>
      <c r="O454" s="14"/>
      <c r="P454" s="14"/>
    </row>
    <row r="455" spans="9:16" x14ac:dyDescent="0.25">
      <c r="I455" s="14"/>
      <c r="J455" s="14"/>
      <c r="K455" s="14"/>
      <c r="L455" s="14"/>
      <c r="M455" s="14"/>
      <c r="N455" s="14"/>
      <c r="O455" s="14"/>
      <c r="P455" s="14"/>
    </row>
    <row r="456" spans="9:16" x14ac:dyDescent="0.25">
      <c r="I456" s="14"/>
      <c r="J456" s="14"/>
      <c r="K456" s="14"/>
      <c r="L456" s="14"/>
      <c r="M456" s="14"/>
      <c r="N456" s="14"/>
      <c r="O456" s="14"/>
      <c r="P456" s="14"/>
    </row>
    <row r="457" spans="9:16" x14ac:dyDescent="0.25">
      <c r="I457" s="14"/>
      <c r="J457" s="14"/>
      <c r="K457" s="14"/>
      <c r="L457" s="14"/>
      <c r="M457" s="14"/>
      <c r="N457" s="14"/>
      <c r="O457" s="14"/>
      <c r="P457" s="14"/>
    </row>
    <row r="458" spans="9:16" x14ac:dyDescent="0.25">
      <c r="I458" s="14"/>
      <c r="J458" s="14"/>
      <c r="K458" s="14"/>
      <c r="L458" s="14"/>
      <c r="M458" s="14"/>
      <c r="N458" s="14"/>
      <c r="O458" s="14"/>
      <c r="P458" s="14"/>
    </row>
    <row r="459" spans="9:16" x14ac:dyDescent="0.25">
      <c r="I459" s="14"/>
      <c r="J459" s="14"/>
      <c r="K459" s="14"/>
      <c r="L459" s="14"/>
      <c r="M459" s="14"/>
      <c r="N459" s="14"/>
      <c r="O459" s="14"/>
      <c r="P459" s="14"/>
    </row>
    <row r="460" spans="9:16" x14ac:dyDescent="0.25">
      <c r="I460" s="14"/>
      <c r="J460" s="14"/>
      <c r="K460" s="14"/>
      <c r="L460" s="14"/>
      <c r="M460" s="14"/>
      <c r="N460" s="14"/>
      <c r="O460" s="14"/>
      <c r="P460" s="14"/>
    </row>
    <row r="461" spans="9:16" x14ac:dyDescent="0.25">
      <c r="I461" s="14"/>
      <c r="J461" s="14"/>
      <c r="K461" s="14"/>
      <c r="L461" s="14"/>
      <c r="M461" s="14"/>
      <c r="N461" s="14"/>
      <c r="O461" s="14"/>
      <c r="P461" s="14"/>
    </row>
    <row r="462" spans="9:16" x14ac:dyDescent="0.25">
      <c r="I462" s="14"/>
      <c r="J462" s="14"/>
      <c r="K462" s="14"/>
      <c r="L462" s="14"/>
      <c r="M462" s="14"/>
      <c r="N462" s="14"/>
      <c r="O462" s="14"/>
      <c r="P462" s="14"/>
    </row>
    <row r="463" spans="9:16" x14ac:dyDescent="0.25">
      <c r="I463" s="14"/>
      <c r="J463" s="14"/>
      <c r="K463" s="14"/>
      <c r="L463" s="14"/>
      <c r="M463" s="14"/>
      <c r="N463" s="14"/>
      <c r="O463" s="14"/>
      <c r="P463" s="14"/>
    </row>
    <row r="464" spans="9:16" x14ac:dyDescent="0.25">
      <c r="I464" s="14"/>
      <c r="J464" s="14"/>
      <c r="K464" s="14"/>
      <c r="L464" s="14"/>
      <c r="M464" s="14"/>
      <c r="N464" s="14"/>
      <c r="O464" s="14"/>
      <c r="P464" s="14"/>
    </row>
    <row r="465" spans="9:16" x14ac:dyDescent="0.25">
      <c r="I465" s="14"/>
      <c r="J465" s="14"/>
      <c r="K465" s="14"/>
      <c r="L465" s="14"/>
      <c r="M465" s="14"/>
      <c r="N465" s="14"/>
      <c r="O465" s="14"/>
      <c r="P465" s="14"/>
    </row>
    <row r="466" spans="9:16" x14ac:dyDescent="0.25">
      <c r="I466" s="14"/>
      <c r="J466" s="14"/>
      <c r="K466" s="14"/>
      <c r="L466" s="14"/>
      <c r="M466" s="14"/>
      <c r="N466" s="14"/>
      <c r="O466" s="14"/>
      <c r="P466" s="14"/>
    </row>
    <row r="467" spans="9:16" x14ac:dyDescent="0.25">
      <c r="I467" s="14"/>
      <c r="J467" s="14"/>
      <c r="K467" s="14"/>
      <c r="L467" s="14"/>
      <c r="M467" s="14"/>
      <c r="N467" s="14"/>
      <c r="O467" s="14"/>
      <c r="P467" s="14"/>
    </row>
    <row r="468" spans="9:16" x14ac:dyDescent="0.25">
      <c r="I468" s="14"/>
      <c r="J468" s="14"/>
      <c r="K468" s="14"/>
      <c r="L468" s="14"/>
      <c r="M468" s="14"/>
      <c r="N468" s="14"/>
      <c r="O468" s="14"/>
      <c r="P468" s="14"/>
    </row>
    <row r="469" spans="9:16" x14ac:dyDescent="0.25">
      <c r="I469" s="14"/>
      <c r="J469" s="14"/>
      <c r="K469" s="14"/>
      <c r="L469" s="14"/>
      <c r="M469" s="14"/>
      <c r="N469" s="14"/>
      <c r="O469" s="14"/>
      <c r="P469" s="14"/>
    </row>
    <row r="470" spans="9:16" x14ac:dyDescent="0.25">
      <c r="I470" s="14"/>
      <c r="J470" s="14"/>
      <c r="K470" s="14"/>
      <c r="L470" s="14"/>
      <c r="M470" s="14"/>
      <c r="N470" s="14"/>
      <c r="O470" s="14"/>
      <c r="P470" s="14"/>
    </row>
    <row r="471" spans="9:16" x14ac:dyDescent="0.25">
      <c r="I471" s="14"/>
      <c r="J471" s="14"/>
      <c r="K471" s="14"/>
      <c r="L471" s="14"/>
      <c r="M471" s="14"/>
      <c r="N471" s="14"/>
      <c r="O471" s="14"/>
      <c r="P471" s="14"/>
    </row>
    <row r="472" spans="9:16" x14ac:dyDescent="0.25">
      <c r="I472" s="14"/>
      <c r="J472" s="14"/>
      <c r="K472" s="14"/>
      <c r="L472" s="14"/>
      <c r="M472" s="14"/>
      <c r="N472" s="14"/>
      <c r="O472" s="14"/>
      <c r="P472" s="14"/>
    </row>
    <row r="473" spans="9:16" x14ac:dyDescent="0.25">
      <c r="I473" s="14"/>
      <c r="J473" s="14"/>
      <c r="K473" s="14"/>
      <c r="L473" s="14"/>
      <c r="M473" s="14"/>
      <c r="N473" s="14"/>
      <c r="O473" s="14"/>
      <c r="P473" s="14"/>
    </row>
    <row r="474" spans="9:16" x14ac:dyDescent="0.25">
      <c r="I474" s="14"/>
      <c r="J474" s="14"/>
      <c r="K474" s="14"/>
      <c r="L474" s="14"/>
      <c r="M474" s="14"/>
      <c r="N474" s="14"/>
      <c r="O474" s="14"/>
      <c r="P474" s="14"/>
    </row>
    <row r="475" spans="9:16" x14ac:dyDescent="0.25">
      <c r="I475" s="14"/>
      <c r="J475" s="14"/>
      <c r="K475" s="14"/>
      <c r="L475" s="14"/>
      <c r="M475" s="14"/>
      <c r="N475" s="14"/>
      <c r="O475" s="14"/>
      <c r="P475" s="14"/>
    </row>
    <row r="476" spans="9:16" x14ac:dyDescent="0.25">
      <c r="I476" s="14"/>
      <c r="J476" s="14"/>
      <c r="K476" s="14"/>
      <c r="L476" s="14"/>
      <c r="M476" s="14"/>
      <c r="N476" s="14"/>
      <c r="O476" s="14"/>
      <c r="P476" s="14"/>
    </row>
    <row r="477" spans="9:16" x14ac:dyDescent="0.25">
      <c r="I477" s="14"/>
      <c r="J477" s="14"/>
      <c r="K477" s="14"/>
      <c r="L477" s="14"/>
      <c r="M477" s="14"/>
      <c r="N477" s="14"/>
      <c r="O477" s="14"/>
      <c r="P477" s="14"/>
    </row>
    <row r="478" spans="9:16" x14ac:dyDescent="0.25">
      <c r="I478" s="14"/>
      <c r="J478" s="14"/>
      <c r="K478" s="14"/>
      <c r="L478" s="14"/>
      <c r="M478" s="14"/>
      <c r="N478" s="14"/>
      <c r="O478" s="14"/>
      <c r="P478" s="14"/>
    </row>
    <row r="479" spans="9:16" x14ac:dyDescent="0.25">
      <c r="I479" s="14"/>
      <c r="J479" s="14"/>
      <c r="K479" s="14"/>
      <c r="L479" s="14"/>
      <c r="M479" s="14"/>
      <c r="N479" s="14"/>
      <c r="O479" s="14"/>
      <c r="P479" s="14"/>
    </row>
    <row r="480" spans="9:16" x14ac:dyDescent="0.25">
      <c r="I480" s="14"/>
      <c r="J480" s="14"/>
      <c r="K480" s="14"/>
      <c r="L480" s="14"/>
      <c r="M480" s="14"/>
      <c r="N480" s="14"/>
      <c r="O480" s="14"/>
      <c r="P480" s="14"/>
    </row>
    <row r="481" spans="9:16" x14ac:dyDescent="0.25">
      <c r="I481" s="14"/>
      <c r="J481" s="14"/>
      <c r="K481" s="14"/>
      <c r="L481" s="14"/>
      <c r="M481" s="14"/>
      <c r="N481" s="14"/>
      <c r="O481" s="14"/>
      <c r="P481" s="14"/>
    </row>
    <row r="482" spans="9:16" x14ac:dyDescent="0.25">
      <c r="I482" s="14"/>
      <c r="J482" s="14"/>
      <c r="K482" s="14"/>
      <c r="L482" s="14"/>
      <c r="M482" s="14"/>
      <c r="N482" s="14"/>
      <c r="O482" s="14"/>
      <c r="P482" s="14"/>
    </row>
    <row r="483" spans="9:16" x14ac:dyDescent="0.25">
      <c r="I483" s="14"/>
      <c r="J483" s="14"/>
      <c r="K483" s="14"/>
      <c r="L483" s="14"/>
      <c r="M483" s="14"/>
      <c r="N483" s="14"/>
      <c r="O483" s="14"/>
      <c r="P483" s="14"/>
    </row>
    <row r="484" spans="9:16" x14ac:dyDescent="0.25">
      <c r="I484" s="14"/>
      <c r="J484" s="14"/>
      <c r="K484" s="14"/>
      <c r="L484" s="14"/>
      <c r="M484" s="14"/>
      <c r="N484" s="14"/>
      <c r="O484" s="14"/>
      <c r="P484" s="14"/>
    </row>
    <row r="485" spans="9:16" x14ac:dyDescent="0.25">
      <c r="I485" s="14"/>
      <c r="J485" s="14"/>
      <c r="K485" s="14"/>
      <c r="L485" s="14"/>
      <c r="M485" s="14"/>
      <c r="N485" s="14"/>
      <c r="O485" s="14"/>
      <c r="P485" s="14"/>
    </row>
    <row r="486" spans="9:16" x14ac:dyDescent="0.25">
      <c r="I486" s="14"/>
      <c r="J486" s="14"/>
      <c r="K486" s="14"/>
      <c r="L486" s="14"/>
      <c r="M486" s="14"/>
      <c r="N486" s="14"/>
      <c r="O486" s="14"/>
      <c r="P486" s="14"/>
    </row>
    <row r="487" spans="9:16" x14ac:dyDescent="0.25">
      <c r="I487" s="14"/>
      <c r="J487" s="14"/>
      <c r="K487" s="14"/>
      <c r="L487" s="14"/>
      <c r="M487" s="14"/>
      <c r="N487" s="14"/>
      <c r="O487" s="14"/>
      <c r="P487" s="14"/>
    </row>
    <row r="488" spans="9:16" x14ac:dyDescent="0.25">
      <c r="I488" s="14"/>
      <c r="J488" s="14"/>
      <c r="K488" s="14"/>
      <c r="L488" s="14"/>
      <c r="M488" s="14"/>
      <c r="N488" s="14"/>
      <c r="O488" s="14"/>
      <c r="P488" s="14"/>
    </row>
    <row r="489" spans="9:16" x14ac:dyDescent="0.25">
      <c r="I489" s="14"/>
      <c r="J489" s="14"/>
      <c r="K489" s="14"/>
      <c r="L489" s="14"/>
      <c r="M489" s="14"/>
      <c r="N489" s="14"/>
      <c r="O489" s="14"/>
      <c r="P489" s="14"/>
    </row>
    <row r="490" spans="9:16" x14ac:dyDescent="0.25">
      <c r="I490" s="14"/>
      <c r="J490" s="14"/>
      <c r="K490" s="14"/>
      <c r="L490" s="14"/>
      <c r="M490" s="14"/>
      <c r="N490" s="14"/>
      <c r="O490" s="14"/>
      <c r="P490" s="14"/>
    </row>
    <row r="491" spans="9:16" x14ac:dyDescent="0.25">
      <c r="I491" s="14"/>
      <c r="J491" s="14"/>
      <c r="K491" s="14"/>
      <c r="L491" s="14"/>
      <c r="M491" s="14"/>
      <c r="N491" s="14"/>
      <c r="O491" s="14"/>
      <c r="P491" s="14"/>
    </row>
    <row r="492" spans="9:16" x14ac:dyDescent="0.25">
      <c r="I492" s="14"/>
      <c r="J492" s="14"/>
      <c r="K492" s="14"/>
      <c r="L492" s="14"/>
      <c r="M492" s="14"/>
      <c r="N492" s="14"/>
      <c r="O492" s="14"/>
      <c r="P492" s="14"/>
    </row>
    <row r="493" spans="9:16" x14ac:dyDescent="0.25">
      <c r="I493" s="14"/>
      <c r="J493" s="14"/>
      <c r="K493" s="14"/>
      <c r="L493" s="14"/>
      <c r="M493" s="14"/>
      <c r="N493" s="14"/>
      <c r="O493" s="14"/>
      <c r="P493" s="14"/>
    </row>
    <row r="494" spans="9:16" x14ac:dyDescent="0.25">
      <c r="I494" s="14"/>
      <c r="J494" s="14"/>
      <c r="K494" s="14"/>
      <c r="L494" s="14"/>
      <c r="M494" s="14"/>
      <c r="N494" s="14"/>
      <c r="O494" s="14"/>
      <c r="P494" s="14"/>
    </row>
    <row r="495" spans="9:16" x14ac:dyDescent="0.25">
      <c r="I495" s="14"/>
      <c r="J495" s="14"/>
      <c r="K495" s="14"/>
      <c r="L495" s="14"/>
      <c r="M495" s="14"/>
      <c r="N495" s="14"/>
      <c r="O495" s="14"/>
      <c r="P495" s="14"/>
    </row>
    <row r="496" spans="9:16" x14ac:dyDescent="0.25">
      <c r="I496" s="14"/>
      <c r="J496" s="14"/>
      <c r="K496" s="14"/>
      <c r="L496" s="14"/>
      <c r="M496" s="14"/>
      <c r="N496" s="14"/>
      <c r="O496" s="14"/>
      <c r="P496" s="14"/>
    </row>
    <row r="497" spans="9:16" x14ac:dyDescent="0.25">
      <c r="I497" s="14"/>
      <c r="J497" s="14"/>
      <c r="K497" s="14"/>
      <c r="L497" s="14"/>
      <c r="M497" s="14"/>
      <c r="N497" s="14"/>
      <c r="O497" s="14"/>
      <c r="P497" s="14"/>
    </row>
    <row r="498" spans="9:16" x14ac:dyDescent="0.25">
      <c r="I498" s="14"/>
      <c r="J498" s="14"/>
      <c r="K498" s="14"/>
      <c r="L498" s="14"/>
      <c r="M498" s="14"/>
      <c r="N498" s="14"/>
      <c r="O498" s="14"/>
      <c r="P498" s="14"/>
    </row>
    <row r="499" spans="9:16" x14ac:dyDescent="0.25">
      <c r="I499" s="14"/>
      <c r="J499" s="14"/>
      <c r="K499" s="14"/>
      <c r="L499" s="14"/>
      <c r="M499" s="14"/>
      <c r="N499" s="14"/>
      <c r="O499" s="14"/>
      <c r="P499" s="14"/>
    </row>
    <row r="500" spans="9:16" x14ac:dyDescent="0.25">
      <c r="I500" s="14"/>
      <c r="J500" s="14"/>
      <c r="K500" s="14"/>
      <c r="L500" s="14"/>
      <c r="M500" s="14"/>
      <c r="N500" s="14"/>
      <c r="O500" s="14"/>
      <c r="P500" s="14"/>
    </row>
    <row r="501" spans="9:16" x14ac:dyDescent="0.25">
      <c r="I501" s="14"/>
      <c r="J501" s="14"/>
      <c r="K501" s="14"/>
      <c r="L501" s="14"/>
      <c r="M501" s="14"/>
      <c r="N501" s="14"/>
      <c r="O501" s="14"/>
      <c r="P501" s="14"/>
    </row>
    <row r="502" spans="9:16" x14ac:dyDescent="0.25">
      <c r="I502" s="14"/>
      <c r="J502" s="14"/>
      <c r="K502" s="14"/>
      <c r="L502" s="14"/>
      <c r="M502" s="14"/>
      <c r="N502" s="14"/>
      <c r="O502" s="14"/>
      <c r="P502" s="14"/>
    </row>
    <row r="503" spans="9:16" x14ac:dyDescent="0.25">
      <c r="I503" s="14"/>
      <c r="J503" s="14"/>
      <c r="K503" s="14"/>
      <c r="L503" s="14"/>
      <c r="M503" s="14"/>
      <c r="N503" s="14"/>
      <c r="O503" s="14"/>
      <c r="P503" s="14"/>
    </row>
    <row r="504" spans="9:16" x14ac:dyDescent="0.25">
      <c r="I504" s="14"/>
      <c r="J504" s="14"/>
      <c r="K504" s="14"/>
      <c r="L504" s="14"/>
      <c r="M504" s="14"/>
      <c r="N504" s="14"/>
      <c r="O504" s="14"/>
      <c r="P504" s="14"/>
    </row>
    <row r="505" spans="9:16" x14ac:dyDescent="0.25">
      <c r="I505" s="14"/>
      <c r="J505" s="14"/>
      <c r="K505" s="14"/>
      <c r="L505" s="14"/>
      <c r="M505" s="14"/>
      <c r="N505" s="14"/>
      <c r="O505" s="14"/>
      <c r="P505" s="14"/>
    </row>
    <row r="506" spans="9:16" x14ac:dyDescent="0.25">
      <c r="I506" s="14"/>
      <c r="J506" s="14"/>
      <c r="K506" s="14"/>
      <c r="L506" s="14"/>
      <c r="M506" s="14"/>
      <c r="N506" s="14"/>
      <c r="O506" s="14"/>
      <c r="P506" s="14"/>
    </row>
    <row r="507" spans="9:16" x14ac:dyDescent="0.25">
      <c r="I507" s="14"/>
      <c r="J507" s="14"/>
      <c r="K507" s="14"/>
      <c r="L507" s="14"/>
      <c r="M507" s="14"/>
      <c r="N507" s="14"/>
      <c r="O507" s="14"/>
      <c r="P507" s="14"/>
    </row>
    <row r="508" spans="9:16" x14ac:dyDescent="0.25">
      <c r="I508" s="14"/>
      <c r="J508" s="14"/>
      <c r="K508" s="14"/>
      <c r="L508" s="14"/>
      <c r="M508" s="14"/>
      <c r="N508" s="14"/>
      <c r="O508" s="14"/>
      <c r="P508" s="14"/>
    </row>
    <row r="509" spans="9:16" x14ac:dyDescent="0.25">
      <c r="I509" s="14"/>
      <c r="J509" s="14"/>
      <c r="K509" s="14"/>
      <c r="L509" s="14"/>
      <c r="M509" s="14"/>
      <c r="N509" s="14"/>
      <c r="O509" s="14"/>
      <c r="P509" s="14"/>
    </row>
    <row r="510" spans="9:16" x14ac:dyDescent="0.25">
      <c r="I510" s="14"/>
      <c r="J510" s="14"/>
      <c r="K510" s="14"/>
      <c r="L510" s="14"/>
      <c r="M510" s="14"/>
      <c r="N510" s="14"/>
      <c r="O510" s="14"/>
      <c r="P510" s="14"/>
    </row>
    <row r="511" spans="9:16" x14ac:dyDescent="0.25">
      <c r="I511" s="14"/>
      <c r="J511" s="14"/>
      <c r="K511" s="14"/>
      <c r="L511" s="14"/>
      <c r="M511" s="14"/>
      <c r="N511" s="14"/>
      <c r="O511" s="14"/>
      <c r="P511" s="14"/>
    </row>
    <row r="512" spans="9:16" x14ac:dyDescent="0.25">
      <c r="I512" s="14"/>
      <c r="J512" s="14"/>
      <c r="K512" s="14"/>
      <c r="L512" s="14"/>
      <c r="M512" s="14"/>
      <c r="N512" s="14"/>
      <c r="O512" s="14"/>
      <c r="P512" s="14"/>
    </row>
    <row r="513" spans="9:16" x14ac:dyDescent="0.25">
      <c r="I513" s="14"/>
      <c r="J513" s="14"/>
      <c r="K513" s="14"/>
      <c r="L513" s="14"/>
      <c r="M513" s="14"/>
      <c r="N513" s="14"/>
      <c r="O513" s="14"/>
      <c r="P513" s="14"/>
    </row>
    <row r="514" spans="9:16" x14ac:dyDescent="0.25">
      <c r="I514" s="14"/>
      <c r="J514" s="14"/>
      <c r="K514" s="14"/>
      <c r="L514" s="14"/>
      <c r="M514" s="14"/>
      <c r="N514" s="14"/>
      <c r="O514" s="14"/>
      <c r="P514" s="14"/>
    </row>
    <row r="515" spans="9:16" x14ac:dyDescent="0.25">
      <c r="I515" s="14"/>
      <c r="J515" s="14"/>
      <c r="K515" s="14"/>
      <c r="L515" s="14"/>
      <c r="M515" s="14"/>
      <c r="N515" s="14"/>
      <c r="O515" s="14"/>
      <c r="P515" s="14"/>
    </row>
    <row r="516" spans="9:16" x14ac:dyDescent="0.25">
      <c r="I516" s="14"/>
      <c r="J516" s="14"/>
      <c r="K516" s="14"/>
      <c r="L516" s="14"/>
      <c r="M516" s="14"/>
      <c r="N516" s="14"/>
      <c r="O516" s="14"/>
      <c r="P516" s="14"/>
    </row>
    <row r="517" spans="9:16" x14ac:dyDescent="0.25">
      <c r="I517" s="14"/>
      <c r="J517" s="14"/>
      <c r="K517" s="14"/>
      <c r="L517" s="14"/>
      <c r="M517" s="14"/>
      <c r="N517" s="14"/>
      <c r="O517" s="14"/>
      <c r="P517" s="14"/>
    </row>
    <row r="518" spans="9:16" x14ac:dyDescent="0.25">
      <c r="I518" s="14"/>
      <c r="J518" s="14"/>
      <c r="K518" s="14"/>
      <c r="L518" s="14"/>
      <c r="M518" s="14"/>
      <c r="N518" s="14"/>
      <c r="O518" s="14"/>
      <c r="P518" s="14"/>
    </row>
    <row r="519" spans="9:16" x14ac:dyDescent="0.25">
      <c r="I519" s="14"/>
      <c r="J519" s="14"/>
      <c r="K519" s="14"/>
      <c r="L519" s="14"/>
      <c r="M519" s="14"/>
      <c r="N519" s="14"/>
      <c r="O519" s="14"/>
      <c r="P519" s="14"/>
    </row>
    <row r="520" spans="9:16" x14ac:dyDescent="0.25">
      <c r="I520" s="14"/>
      <c r="J520" s="14"/>
      <c r="K520" s="14"/>
      <c r="L520" s="14"/>
      <c r="M520" s="14"/>
      <c r="N520" s="14"/>
      <c r="O520" s="14"/>
      <c r="P520" s="14"/>
    </row>
    <row r="521" spans="9:16" x14ac:dyDescent="0.25">
      <c r="I521" s="14"/>
      <c r="J521" s="14"/>
      <c r="K521" s="14"/>
      <c r="L521" s="14"/>
      <c r="M521" s="14"/>
      <c r="N521" s="14"/>
      <c r="O521" s="14"/>
      <c r="P521" s="14"/>
    </row>
    <row r="522" spans="9:16" x14ac:dyDescent="0.25">
      <c r="I522" s="14"/>
      <c r="J522" s="14"/>
      <c r="K522" s="14"/>
      <c r="L522" s="14"/>
      <c r="M522" s="14"/>
      <c r="N522" s="14"/>
      <c r="O522" s="14"/>
      <c r="P522" s="14"/>
    </row>
    <row r="523" spans="9:16" x14ac:dyDescent="0.25">
      <c r="I523" s="14"/>
      <c r="J523" s="14"/>
      <c r="K523" s="14"/>
      <c r="L523" s="14"/>
      <c r="M523" s="14"/>
      <c r="N523" s="14"/>
      <c r="O523" s="14"/>
      <c r="P523" s="14"/>
    </row>
    <row r="524" spans="9:16" x14ac:dyDescent="0.25">
      <c r="I524" s="14"/>
      <c r="J524" s="14"/>
      <c r="K524" s="14"/>
      <c r="L524" s="14"/>
      <c r="M524" s="14"/>
      <c r="N524" s="14"/>
      <c r="O524" s="14"/>
      <c r="P524" s="14"/>
    </row>
    <row r="525" spans="9:16" x14ac:dyDescent="0.25">
      <c r="I525" s="14"/>
      <c r="J525" s="14"/>
      <c r="K525" s="14"/>
      <c r="L525" s="14"/>
      <c r="M525" s="14"/>
      <c r="N525" s="14"/>
      <c r="O525" s="14"/>
      <c r="P525" s="14"/>
    </row>
    <row r="526" spans="9:16" x14ac:dyDescent="0.25">
      <c r="I526" s="14"/>
      <c r="J526" s="14"/>
      <c r="K526" s="14"/>
      <c r="L526" s="14"/>
      <c r="M526" s="14"/>
      <c r="N526" s="14"/>
      <c r="O526" s="14"/>
      <c r="P526" s="14"/>
    </row>
    <row r="527" spans="9:16" x14ac:dyDescent="0.25">
      <c r="I527" s="14"/>
      <c r="J527" s="14"/>
      <c r="K527" s="14"/>
      <c r="L527" s="14"/>
      <c r="M527" s="14"/>
      <c r="N527" s="14"/>
      <c r="O527" s="14"/>
      <c r="P527" s="14"/>
    </row>
    <row r="528" spans="9:16" x14ac:dyDescent="0.25">
      <c r="I528" s="14"/>
      <c r="J528" s="14"/>
      <c r="K528" s="14"/>
      <c r="L528" s="14"/>
      <c r="M528" s="14"/>
      <c r="N528" s="14"/>
      <c r="O528" s="14"/>
      <c r="P528" s="14"/>
    </row>
    <row r="529" spans="9:16" x14ac:dyDescent="0.25">
      <c r="I529" s="14"/>
      <c r="J529" s="14"/>
      <c r="K529" s="14"/>
      <c r="L529" s="14"/>
      <c r="M529" s="14"/>
      <c r="N529" s="14"/>
      <c r="O529" s="14"/>
      <c r="P529" s="14"/>
    </row>
    <row r="530" spans="9:16" x14ac:dyDescent="0.25">
      <c r="I530" s="14"/>
      <c r="J530" s="14"/>
      <c r="K530" s="14"/>
      <c r="L530" s="14"/>
      <c r="M530" s="14"/>
      <c r="N530" s="14"/>
      <c r="O530" s="14"/>
      <c r="P530" s="14"/>
    </row>
    <row r="531" spans="9:16" x14ac:dyDescent="0.25">
      <c r="I531" s="14"/>
      <c r="J531" s="14"/>
      <c r="K531" s="14"/>
      <c r="L531" s="14"/>
      <c r="M531" s="14"/>
      <c r="N531" s="14"/>
      <c r="O531" s="14"/>
      <c r="P531" s="14"/>
    </row>
    <row r="532" spans="9:16" x14ac:dyDescent="0.25">
      <c r="I532" s="14"/>
      <c r="J532" s="14"/>
      <c r="K532" s="14"/>
      <c r="L532" s="14"/>
      <c r="M532" s="14"/>
      <c r="N532" s="14"/>
      <c r="O532" s="14"/>
      <c r="P532" s="14"/>
    </row>
    <row r="533" spans="9:16" x14ac:dyDescent="0.25">
      <c r="I533" s="14"/>
      <c r="J533" s="14"/>
      <c r="K533" s="14"/>
      <c r="L533" s="14"/>
      <c r="M533" s="14"/>
      <c r="N533" s="14"/>
      <c r="O533" s="14"/>
      <c r="P533" s="14"/>
    </row>
    <row r="534" spans="9:16" x14ac:dyDescent="0.25">
      <c r="I534" s="14"/>
      <c r="J534" s="14"/>
      <c r="K534" s="14"/>
      <c r="L534" s="14"/>
      <c r="M534" s="14"/>
      <c r="N534" s="14"/>
      <c r="O534" s="14"/>
      <c r="P534" s="14"/>
    </row>
    <row r="535" spans="9:16" x14ac:dyDescent="0.25">
      <c r="I535" s="14"/>
      <c r="J535" s="14"/>
      <c r="K535" s="14"/>
      <c r="L535" s="14"/>
      <c r="M535" s="14"/>
      <c r="N535" s="14"/>
      <c r="O535" s="14"/>
      <c r="P535" s="14"/>
    </row>
    <row r="536" spans="9:16" x14ac:dyDescent="0.25">
      <c r="I536" s="14"/>
      <c r="J536" s="14"/>
      <c r="K536" s="14"/>
      <c r="L536" s="14"/>
      <c r="M536" s="14"/>
      <c r="N536" s="14"/>
      <c r="O536" s="14"/>
      <c r="P536" s="14"/>
    </row>
    <row r="537" spans="9:16" x14ac:dyDescent="0.25">
      <c r="I537" s="14"/>
      <c r="J537" s="14"/>
      <c r="K537" s="14"/>
      <c r="L537" s="14"/>
      <c r="M537" s="14"/>
      <c r="N537" s="14"/>
      <c r="O537" s="14"/>
      <c r="P537" s="14"/>
    </row>
    <row r="538" spans="9:16" x14ac:dyDescent="0.25">
      <c r="I538" s="14"/>
      <c r="J538" s="14"/>
      <c r="K538" s="14"/>
      <c r="L538" s="14"/>
      <c r="M538" s="14"/>
      <c r="N538" s="14"/>
      <c r="O538" s="14"/>
      <c r="P538" s="14"/>
    </row>
    <row r="539" spans="9:16" x14ac:dyDescent="0.25">
      <c r="I539" s="14"/>
      <c r="J539" s="14"/>
      <c r="K539" s="14"/>
      <c r="L539" s="14"/>
      <c r="M539" s="14"/>
      <c r="N539" s="14"/>
      <c r="O539" s="14"/>
      <c r="P539" s="14"/>
    </row>
    <row r="540" spans="9:16" x14ac:dyDescent="0.25">
      <c r="I540" s="14"/>
      <c r="J540" s="14"/>
      <c r="K540" s="14"/>
      <c r="L540" s="14"/>
      <c r="M540" s="14"/>
      <c r="N540" s="14"/>
      <c r="O540" s="14"/>
      <c r="P540" s="14"/>
    </row>
    <row r="541" spans="9:16" x14ac:dyDescent="0.25">
      <c r="I541" s="14"/>
      <c r="J541" s="14"/>
      <c r="K541" s="14"/>
      <c r="L541" s="14"/>
      <c r="M541" s="14"/>
      <c r="N541" s="14"/>
      <c r="O541" s="14"/>
      <c r="P541" s="14"/>
    </row>
    <row r="542" spans="9:16" x14ac:dyDescent="0.25">
      <c r="I542" s="14"/>
      <c r="J542" s="14"/>
      <c r="K542" s="14"/>
      <c r="L542" s="14"/>
      <c r="M542" s="14"/>
      <c r="N542" s="14"/>
      <c r="O542" s="14"/>
      <c r="P542" s="14"/>
    </row>
    <row r="543" spans="9:16" x14ac:dyDescent="0.25">
      <c r="I543" s="14"/>
      <c r="J543" s="14"/>
      <c r="K543" s="14"/>
      <c r="L543" s="14"/>
      <c r="M543" s="14"/>
      <c r="N543" s="14"/>
      <c r="O543" s="14"/>
      <c r="P543" s="14"/>
    </row>
    <row r="544" spans="9:16" x14ac:dyDescent="0.25">
      <c r="I544" s="14"/>
      <c r="J544" s="14"/>
      <c r="K544" s="14"/>
      <c r="L544" s="14"/>
      <c r="M544" s="14"/>
      <c r="N544" s="14"/>
      <c r="O544" s="14"/>
      <c r="P544" s="14"/>
    </row>
    <row r="545" spans="9:16" x14ac:dyDescent="0.25">
      <c r="I545" s="14"/>
      <c r="J545" s="14"/>
      <c r="K545" s="14"/>
      <c r="L545" s="14"/>
      <c r="M545" s="14"/>
      <c r="N545" s="14"/>
      <c r="O545" s="14"/>
      <c r="P545" s="14"/>
    </row>
    <row r="546" spans="9:16" x14ac:dyDescent="0.25">
      <c r="I546" s="14"/>
      <c r="J546" s="14"/>
      <c r="K546" s="14"/>
      <c r="L546" s="14"/>
      <c r="M546" s="14"/>
      <c r="N546" s="14"/>
      <c r="O546" s="14"/>
      <c r="P546" s="14"/>
    </row>
    <row r="547" spans="9:16" x14ac:dyDescent="0.25">
      <c r="I547" s="14"/>
      <c r="J547" s="14"/>
      <c r="K547" s="14"/>
      <c r="L547" s="14"/>
      <c r="M547" s="14"/>
      <c r="N547" s="14"/>
      <c r="O547" s="14"/>
      <c r="P547" s="14"/>
    </row>
    <row r="548" spans="9:16" x14ac:dyDescent="0.25">
      <c r="I548" s="14"/>
      <c r="J548" s="14"/>
      <c r="K548" s="14"/>
      <c r="L548" s="14"/>
      <c r="M548" s="14"/>
      <c r="N548" s="14"/>
      <c r="O548" s="14"/>
      <c r="P548" s="14"/>
    </row>
    <row r="549" spans="9:16" x14ac:dyDescent="0.25">
      <c r="I549" s="14"/>
      <c r="J549" s="14"/>
      <c r="K549" s="14"/>
      <c r="L549" s="14"/>
      <c r="M549" s="14"/>
      <c r="N549" s="14"/>
      <c r="O549" s="14"/>
      <c r="P549" s="14"/>
    </row>
    <row r="550" spans="9:16" x14ac:dyDescent="0.25">
      <c r="I550" s="14"/>
      <c r="J550" s="14"/>
      <c r="K550" s="14"/>
      <c r="L550" s="14"/>
      <c r="M550" s="14"/>
      <c r="N550" s="14"/>
      <c r="O550" s="14"/>
      <c r="P550" s="14"/>
    </row>
    <row r="551" spans="9:16" x14ac:dyDescent="0.25">
      <c r="I551" s="14"/>
      <c r="J551" s="14"/>
      <c r="K551" s="14"/>
      <c r="L551" s="14"/>
      <c r="M551" s="14"/>
      <c r="N551" s="14"/>
      <c r="O551" s="14"/>
      <c r="P551" s="14"/>
    </row>
    <row r="552" spans="9:16" x14ac:dyDescent="0.25">
      <c r="I552" s="14"/>
      <c r="J552" s="14"/>
      <c r="K552" s="14"/>
      <c r="L552" s="14"/>
      <c r="M552" s="14"/>
      <c r="N552" s="14"/>
      <c r="O552" s="14"/>
      <c r="P552" s="14"/>
    </row>
    <row r="553" spans="9:16" x14ac:dyDescent="0.25">
      <c r="I553" s="14"/>
      <c r="J553" s="14"/>
      <c r="K553" s="14"/>
      <c r="L553" s="14"/>
      <c r="M553" s="14"/>
      <c r="N553" s="14"/>
      <c r="O553" s="14"/>
      <c r="P553" s="14"/>
    </row>
    <row r="554" spans="9:16" x14ac:dyDescent="0.25">
      <c r="I554" s="14"/>
      <c r="J554" s="14"/>
      <c r="K554" s="14"/>
      <c r="L554" s="14"/>
      <c r="M554" s="14"/>
      <c r="N554" s="14"/>
      <c r="O554" s="14"/>
      <c r="P554" s="14"/>
    </row>
    <row r="555" spans="9:16" x14ac:dyDescent="0.25">
      <c r="I555" s="14"/>
      <c r="J555" s="14"/>
      <c r="K555" s="14"/>
      <c r="L555" s="14"/>
      <c r="M555" s="14"/>
      <c r="N555" s="14"/>
      <c r="O555" s="14"/>
      <c r="P555" s="14"/>
    </row>
    <row r="556" spans="9:16" x14ac:dyDescent="0.25">
      <c r="I556" s="14"/>
      <c r="J556" s="14"/>
      <c r="K556" s="14"/>
      <c r="L556" s="14"/>
      <c r="M556" s="14"/>
      <c r="N556" s="14"/>
      <c r="O556" s="14"/>
      <c r="P556" s="14"/>
    </row>
    <row r="557" spans="9:16" x14ac:dyDescent="0.25">
      <c r="I557" s="14"/>
      <c r="J557" s="14"/>
      <c r="K557" s="14"/>
      <c r="L557" s="14"/>
      <c r="M557" s="14"/>
      <c r="N557" s="14"/>
      <c r="O557" s="14"/>
      <c r="P557" s="14"/>
    </row>
    <row r="558" spans="9:16" x14ac:dyDescent="0.25">
      <c r="I558" s="14"/>
      <c r="J558" s="14"/>
      <c r="K558" s="14"/>
      <c r="L558" s="14"/>
      <c r="M558" s="14"/>
      <c r="N558" s="14"/>
      <c r="O558" s="14"/>
      <c r="P558" s="14"/>
    </row>
    <row r="559" spans="9:16" x14ac:dyDescent="0.25">
      <c r="I559" s="14"/>
      <c r="J559" s="14"/>
      <c r="K559" s="14"/>
      <c r="L559" s="14"/>
      <c r="M559" s="14"/>
      <c r="N559" s="14"/>
      <c r="O559" s="14"/>
      <c r="P559" s="14"/>
    </row>
    <row r="560" spans="9:16" x14ac:dyDescent="0.25">
      <c r="I560" s="14"/>
      <c r="J560" s="14"/>
      <c r="K560" s="14"/>
      <c r="L560" s="14"/>
      <c r="M560" s="14"/>
      <c r="N560" s="14"/>
      <c r="O560" s="14"/>
      <c r="P560" s="14"/>
    </row>
    <row r="561" spans="9:16" x14ac:dyDescent="0.25">
      <c r="I561" s="14"/>
      <c r="J561" s="14"/>
      <c r="K561" s="14"/>
      <c r="L561" s="14"/>
      <c r="M561" s="14"/>
      <c r="N561" s="14"/>
      <c r="O561" s="14"/>
      <c r="P561" s="14"/>
    </row>
    <row r="562" spans="9:16" x14ac:dyDescent="0.25">
      <c r="I562" s="14"/>
      <c r="J562" s="14"/>
      <c r="K562" s="14"/>
      <c r="L562" s="14"/>
      <c r="M562" s="14"/>
      <c r="N562" s="14"/>
      <c r="O562" s="14"/>
      <c r="P562" s="14"/>
    </row>
    <row r="563" spans="9:16" x14ac:dyDescent="0.25">
      <c r="I563" s="14"/>
      <c r="J563" s="14"/>
      <c r="K563" s="14"/>
      <c r="L563" s="14"/>
      <c r="M563" s="14"/>
      <c r="N563" s="14"/>
      <c r="O563" s="14"/>
      <c r="P563" s="14"/>
    </row>
    <row r="564" spans="9:16" x14ac:dyDescent="0.25">
      <c r="I564" s="14"/>
      <c r="J564" s="14"/>
      <c r="K564" s="14"/>
      <c r="L564" s="14"/>
      <c r="M564" s="14"/>
      <c r="N564" s="14"/>
      <c r="O564" s="14"/>
      <c r="P564" s="14"/>
    </row>
    <row r="565" spans="9:16" x14ac:dyDescent="0.25">
      <c r="I565" s="14"/>
      <c r="J565" s="14"/>
      <c r="K565" s="14"/>
      <c r="L565" s="14"/>
      <c r="M565" s="14"/>
      <c r="N565" s="14"/>
      <c r="O565" s="14"/>
      <c r="P565" s="14"/>
    </row>
    <row r="566" spans="9:16" x14ac:dyDescent="0.25">
      <c r="I566" s="14"/>
      <c r="J566" s="14"/>
      <c r="K566" s="14"/>
      <c r="L566" s="14"/>
      <c r="M566" s="14"/>
      <c r="N566" s="14"/>
      <c r="O566" s="14"/>
      <c r="P566" s="14"/>
    </row>
    <row r="567" spans="9:16" x14ac:dyDescent="0.25">
      <c r="I567" s="14"/>
      <c r="J567" s="14"/>
      <c r="K567" s="14"/>
      <c r="L567" s="14"/>
      <c r="M567" s="14"/>
      <c r="N567" s="14"/>
      <c r="O567" s="14"/>
      <c r="P567" s="14"/>
    </row>
    <row r="568" spans="9:16" x14ac:dyDescent="0.25">
      <c r="I568" s="14"/>
      <c r="J568" s="14"/>
      <c r="K568" s="14"/>
      <c r="L568" s="14"/>
      <c r="M568" s="14"/>
      <c r="N568" s="14"/>
      <c r="O568" s="14"/>
      <c r="P568" s="14"/>
    </row>
    <row r="569" spans="9:16" x14ac:dyDescent="0.25">
      <c r="I569" s="14"/>
      <c r="J569" s="14"/>
      <c r="K569" s="14"/>
      <c r="L569" s="14"/>
      <c r="M569" s="14"/>
      <c r="N569" s="14"/>
      <c r="O569" s="14"/>
      <c r="P569" s="14"/>
    </row>
    <row r="570" spans="9:16" x14ac:dyDescent="0.25">
      <c r="I570" s="14"/>
      <c r="J570" s="14"/>
      <c r="K570" s="14"/>
      <c r="L570" s="14"/>
      <c r="M570" s="14"/>
      <c r="N570" s="14"/>
      <c r="O570" s="14"/>
      <c r="P570" s="14"/>
    </row>
    <row r="571" spans="9:16" x14ac:dyDescent="0.25">
      <c r="I571" s="14"/>
      <c r="J571" s="14"/>
      <c r="K571" s="14"/>
      <c r="L571" s="14"/>
      <c r="M571" s="14"/>
      <c r="N571" s="14"/>
      <c r="O571" s="14"/>
      <c r="P571" s="14"/>
    </row>
    <row r="572" spans="9:16" x14ac:dyDescent="0.25">
      <c r="I572" s="14"/>
      <c r="J572" s="14"/>
      <c r="K572" s="14"/>
      <c r="L572" s="14"/>
      <c r="M572" s="14"/>
      <c r="N572" s="14"/>
      <c r="O572" s="14"/>
      <c r="P572" s="14"/>
    </row>
    <row r="573" spans="9:16" x14ac:dyDescent="0.25">
      <c r="I573" s="14"/>
      <c r="J573" s="14"/>
      <c r="K573" s="14"/>
      <c r="L573" s="14"/>
      <c r="M573" s="14"/>
      <c r="N573" s="14"/>
      <c r="O573" s="14"/>
      <c r="P573" s="14"/>
    </row>
    <row r="574" spans="9:16" x14ac:dyDescent="0.25">
      <c r="I574" s="14"/>
      <c r="J574" s="14"/>
      <c r="K574" s="14"/>
      <c r="L574" s="14"/>
      <c r="M574" s="14"/>
      <c r="N574" s="14"/>
      <c r="O574" s="14"/>
      <c r="P574" s="14"/>
    </row>
    <row r="575" spans="9:16" x14ac:dyDescent="0.25">
      <c r="I575" s="14"/>
      <c r="J575" s="14"/>
      <c r="K575" s="14"/>
      <c r="L575" s="14"/>
      <c r="M575" s="14"/>
      <c r="N575" s="14"/>
      <c r="O575" s="14"/>
      <c r="P575" s="14"/>
    </row>
    <row r="576" spans="9:16" x14ac:dyDescent="0.25">
      <c r="I576" s="14"/>
      <c r="J576" s="14"/>
      <c r="K576" s="14"/>
      <c r="L576" s="14"/>
      <c r="M576" s="14"/>
      <c r="N576" s="14"/>
      <c r="O576" s="14"/>
      <c r="P576" s="14"/>
    </row>
    <row r="577" spans="9:16" x14ac:dyDescent="0.25">
      <c r="I577" s="14"/>
      <c r="J577" s="14"/>
      <c r="K577" s="14"/>
      <c r="L577" s="14"/>
      <c r="M577" s="14"/>
      <c r="N577" s="14"/>
      <c r="O577" s="14"/>
      <c r="P577" s="14"/>
    </row>
    <row r="578" spans="9:16" x14ac:dyDescent="0.25">
      <c r="I578" s="14"/>
      <c r="J578" s="14"/>
      <c r="K578" s="14"/>
      <c r="L578" s="14"/>
      <c r="M578" s="14"/>
      <c r="N578" s="14"/>
      <c r="O578" s="14"/>
      <c r="P578" s="14"/>
    </row>
    <row r="579" spans="9:16" x14ac:dyDescent="0.25">
      <c r="I579" s="14"/>
      <c r="J579" s="14"/>
      <c r="K579" s="14"/>
      <c r="L579" s="14"/>
      <c r="M579" s="14"/>
      <c r="N579" s="14"/>
      <c r="O579" s="14"/>
      <c r="P579" s="14"/>
    </row>
    <row r="580" spans="9:16" x14ac:dyDescent="0.25">
      <c r="I580" s="14"/>
      <c r="J580" s="14"/>
      <c r="K580" s="14"/>
      <c r="L580" s="14"/>
      <c r="M580" s="14"/>
      <c r="N580" s="14"/>
      <c r="O580" s="14"/>
      <c r="P580" s="14"/>
    </row>
    <row r="581" spans="9:16" x14ac:dyDescent="0.25">
      <c r="I581" s="14"/>
      <c r="J581" s="14"/>
      <c r="K581" s="14"/>
      <c r="L581" s="14"/>
      <c r="M581" s="14"/>
      <c r="N581" s="14"/>
      <c r="O581" s="14"/>
      <c r="P581" s="14"/>
    </row>
    <row r="582" spans="9:16" x14ac:dyDescent="0.25">
      <c r="I582" s="14"/>
      <c r="J582" s="14"/>
      <c r="K582" s="14"/>
      <c r="L582" s="14"/>
      <c r="M582" s="14"/>
      <c r="N582" s="14"/>
      <c r="O582" s="14"/>
      <c r="P582" s="14"/>
    </row>
    <row r="583" spans="9:16" x14ac:dyDescent="0.25">
      <c r="I583" s="14"/>
      <c r="J583" s="14"/>
      <c r="K583" s="14"/>
      <c r="L583" s="14"/>
      <c r="M583" s="14"/>
      <c r="N583" s="14"/>
      <c r="O583" s="14"/>
      <c r="P583" s="14"/>
    </row>
    <row r="584" spans="9:16" x14ac:dyDescent="0.25">
      <c r="I584" s="14"/>
      <c r="J584" s="14"/>
      <c r="K584" s="14"/>
      <c r="L584" s="14"/>
      <c r="M584" s="14"/>
      <c r="N584" s="14"/>
      <c r="O584" s="14"/>
      <c r="P584" s="14"/>
    </row>
    <row r="585" spans="9:16" x14ac:dyDescent="0.25">
      <c r="I585" s="14"/>
      <c r="J585" s="14"/>
      <c r="K585" s="14"/>
      <c r="L585" s="14"/>
      <c r="M585" s="14"/>
      <c r="N585" s="14"/>
      <c r="O585" s="14"/>
      <c r="P585" s="14"/>
    </row>
    <row r="586" spans="9:16" x14ac:dyDescent="0.25">
      <c r="I586" s="14"/>
      <c r="J586" s="14"/>
      <c r="K586" s="14"/>
      <c r="L586" s="14"/>
      <c r="M586" s="14"/>
      <c r="N586" s="14"/>
      <c r="O586" s="14"/>
      <c r="P586" s="14"/>
    </row>
    <row r="587" spans="9:16" x14ac:dyDescent="0.25">
      <c r="I587" s="14"/>
      <c r="J587" s="14"/>
      <c r="K587" s="14"/>
      <c r="L587" s="14"/>
      <c r="M587" s="14"/>
      <c r="N587" s="14"/>
      <c r="O587" s="14"/>
      <c r="P587" s="14"/>
    </row>
    <row r="588" spans="9:16" x14ac:dyDescent="0.25">
      <c r="I588" s="14"/>
      <c r="J588" s="14"/>
      <c r="K588" s="14"/>
      <c r="L588" s="14"/>
      <c r="M588" s="14"/>
      <c r="N588" s="14"/>
      <c r="O588" s="14"/>
      <c r="P588" s="14"/>
    </row>
    <row r="589" spans="9:16" x14ac:dyDescent="0.25">
      <c r="I589" s="14"/>
      <c r="J589" s="14"/>
      <c r="K589" s="14"/>
      <c r="L589" s="14"/>
      <c r="M589" s="14"/>
      <c r="N589" s="14"/>
      <c r="O589" s="14"/>
      <c r="P589" s="14"/>
    </row>
    <row r="590" spans="9:16" x14ac:dyDescent="0.25">
      <c r="I590" s="14"/>
      <c r="J590" s="14"/>
      <c r="K590" s="14"/>
      <c r="L590" s="14"/>
      <c r="M590" s="14"/>
      <c r="N590" s="14"/>
      <c r="O590" s="14"/>
      <c r="P590" s="14"/>
    </row>
    <row r="591" spans="9:16" x14ac:dyDescent="0.25">
      <c r="I591" s="14"/>
      <c r="J591" s="14"/>
      <c r="K591" s="14"/>
      <c r="L591" s="14"/>
      <c r="M591" s="14"/>
      <c r="N591" s="14"/>
      <c r="O591" s="14"/>
      <c r="P591" s="14"/>
    </row>
    <row r="592" spans="9:16" x14ac:dyDescent="0.25">
      <c r="I592" s="14"/>
      <c r="J592" s="14"/>
      <c r="K592" s="14"/>
      <c r="L592" s="14"/>
      <c r="M592" s="14"/>
      <c r="N592" s="14"/>
      <c r="O592" s="14"/>
      <c r="P592" s="14"/>
    </row>
    <row r="593" spans="9:16" x14ac:dyDescent="0.25">
      <c r="I593" s="14"/>
      <c r="J593" s="14"/>
      <c r="K593" s="14"/>
      <c r="L593" s="14"/>
      <c r="M593" s="14"/>
      <c r="N593" s="14"/>
      <c r="O593" s="14"/>
      <c r="P593" s="14"/>
    </row>
    <row r="594" spans="9:16" x14ac:dyDescent="0.25">
      <c r="I594" s="14"/>
      <c r="J594" s="14"/>
      <c r="K594" s="14"/>
      <c r="L594" s="14"/>
      <c r="M594" s="14"/>
      <c r="N594" s="14"/>
      <c r="O594" s="14"/>
      <c r="P594" s="14"/>
    </row>
    <row r="595" spans="9:16" x14ac:dyDescent="0.25">
      <c r="I595" s="14"/>
      <c r="J595" s="14"/>
      <c r="K595" s="14"/>
      <c r="L595" s="14"/>
      <c r="M595" s="14"/>
      <c r="N595" s="14"/>
      <c r="O595" s="14"/>
      <c r="P595" s="14"/>
    </row>
    <row r="596" spans="9:16" x14ac:dyDescent="0.25">
      <c r="I596" s="14"/>
      <c r="J596" s="14"/>
      <c r="K596" s="14"/>
      <c r="L596" s="14"/>
      <c r="M596" s="14"/>
      <c r="N596" s="14"/>
      <c r="O596" s="14"/>
      <c r="P596" s="14"/>
    </row>
    <row r="597" spans="9:16" x14ac:dyDescent="0.25">
      <c r="I597" s="14"/>
      <c r="J597" s="14"/>
      <c r="K597" s="14"/>
      <c r="L597" s="14"/>
      <c r="M597" s="14"/>
      <c r="N597" s="14"/>
      <c r="O597" s="14"/>
      <c r="P597" s="14"/>
    </row>
    <row r="598" spans="9:16" x14ac:dyDescent="0.25">
      <c r="I598" s="14"/>
      <c r="J598" s="14"/>
      <c r="K598" s="14"/>
      <c r="L598" s="14"/>
      <c r="M598" s="14"/>
      <c r="N598" s="14"/>
      <c r="O598" s="14"/>
      <c r="P598" s="14"/>
    </row>
    <row r="599" spans="9:16" x14ac:dyDescent="0.25">
      <c r="I599" s="14"/>
      <c r="J599" s="14"/>
      <c r="K599" s="14"/>
      <c r="L599" s="14"/>
      <c r="M599" s="14"/>
      <c r="N599" s="14"/>
      <c r="O599" s="14"/>
      <c r="P599" s="14"/>
    </row>
    <row r="600" spans="9:16" x14ac:dyDescent="0.25">
      <c r="I600" s="14"/>
      <c r="J600" s="14"/>
      <c r="K600" s="14"/>
      <c r="L600" s="14"/>
      <c r="M600" s="14"/>
      <c r="N600" s="14"/>
      <c r="O600" s="14"/>
      <c r="P600" s="14"/>
    </row>
    <row r="601" spans="9:16" x14ac:dyDescent="0.25">
      <c r="I601" s="14"/>
      <c r="J601" s="14"/>
      <c r="K601" s="14"/>
      <c r="L601" s="14"/>
      <c r="M601" s="14"/>
      <c r="N601" s="14"/>
      <c r="O601" s="14"/>
      <c r="P601" s="14"/>
    </row>
    <row r="602" spans="9:16" x14ac:dyDescent="0.25">
      <c r="I602" s="14"/>
      <c r="J602" s="14"/>
      <c r="K602" s="14"/>
      <c r="L602" s="14"/>
      <c r="M602" s="14"/>
      <c r="N602" s="14"/>
      <c r="O602" s="14"/>
      <c r="P602" s="14"/>
    </row>
    <row r="603" spans="9:16" x14ac:dyDescent="0.25">
      <c r="I603" s="14"/>
      <c r="J603" s="14"/>
      <c r="K603" s="14"/>
      <c r="L603" s="14"/>
      <c r="M603" s="14"/>
      <c r="N603" s="14"/>
      <c r="O603" s="14"/>
      <c r="P603" s="14"/>
    </row>
    <row r="604" spans="9:16" x14ac:dyDescent="0.25">
      <c r="I604" s="14"/>
      <c r="J604" s="14"/>
      <c r="K604" s="14"/>
      <c r="L604" s="14"/>
      <c r="M604" s="14"/>
      <c r="N604" s="14"/>
      <c r="O604" s="14"/>
      <c r="P604" s="14"/>
    </row>
    <row r="605" spans="9:16" x14ac:dyDescent="0.25">
      <c r="I605" s="14"/>
      <c r="J605" s="14"/>
      <c r="K605" s="14"/>
      <c r="L605" s="14"/>
      <c r="M605" s="14"/>
      <c r="N605" s="14"/>
      <c r="O605" s="14"/>
      <c r="P605" s="14"/>
    </row>
    <row r="606" spans="9:16" x14ac:dyDescent="0.25">
      <c r="I606" s="14"/>
      <c r="J606" s="14"/>
      <c r="K606" s="14"/>
      <c r="L606" s="14"/>
      <c r="M606" s="14"/>
      <c r="N606" s="14"/>
      <c r="O606" s="14"/>
      <c r="P606" s="14"/>
    </row>
    <row r="607" spans="9:16" x14ac:dyDescent="0.25">
      <c r="I607" s="14"/>
      <c r="J607" s="14"/>
      <c r="K607" s="14"/>
      <c r="L607" s="14"/>
      <c r="M607" s="14"/>
      <c r="N607" s="14"/>
      <c r="O607" s="14"/>
      <c r="P607" s="14"/>
    </row>
    <row r="608" spans="9:16" x14ac:dyDescent="0.25">
      <c r="I608" s="14"/>
      <c r="J608" s="14"/>
      <c r="K608" s="14"/>
      <c r="L608" s="14"/>
      <c r="M608" s="14"/>
      <c r="N608" s="14"/>
      <c r="O608" s="14"/>
      <c r="P608" s="14"/>
    </row>
    <row r="609" spans="9:16" x14ac:dyDescent="0.25">
      <c r="I609" s="14"/>
      <c r="J609" s="14"/>
      <c r="K609" s="14"/>
      <c r="L609" s="14"/>
      <c r="M609" s="14"/>
      <c r="N609" s="14"/>
      <c r="O609" s="14"/>
      <c r="P609" s="14"/>
    </row>
    <row r="610" spans="9:16" x14ac:dyDescent="0.25">
      <c r="I610" s="14"/>
      <c r="J610" s="14"/>
      <c r="K610" s="14"/>
      <c r="L610" s="14"/>
      <c r="M610" s="14"/>
      <c r="N610" s="14"/>
      <c r="O610" s="14"/>
      <c r="P610" s="14"/>
    </row>
    <row r="611" spans="9:16" x14ac:dyDescent="0.25">
      <c r="I611" s="14"/>
      <c r="J611" s="14"/>
      <c r="K611" s="14"/>
      <c r="L611" s="14"/>
      <c r="M611" s="14"/>
      <c r="N611" s="14"/>
      <c r="O611" s="14"/>
      <c r="P611" s="14"/>
    </row>
    <row r="612" spans="9:16" x14ac:dyDescent="0.25">
      <c r="I612" s="14"/>
      <c r="J612" s="14"/>
      <c r="K612" s="14"/>
      <c r="L612" s="14"/>
      <c r="M612" s="14"/>
      <c r="N612" s="14"/>
      <c r="O612" s="14"/>
      <c r="P612" s="14"/>
    </row>
    <row r="613" spans="9:16" x14ac:dyDescent="0.25">
      <c r="I613" s="14"/>
      <c r="J613" s="14"/>
      <c r="K613" s="14"/>
      <c r="L613" s="14"/>
      <c r="M613" s="14"/>
      <c r="N613" s="14"/>
      <c r="O613" s="14"/>
      <c r="P613" s="14"/>
    </row>
    <row r="614" spans="9:16" x14ac:dyDescent="0.25">
      <c r="I614" s="14"/>
      <c r="J614" s="14"/>
      <c r="K614" s="14"/>
      <c r="L614" s="14"/>
      <c r="M614" s="14"/>
      <c r="N614" s="14"/>
      <c r="O614" s="14"/>
      <c r="P614" s="14"/>
    </row>
    <row r="615" spans="9:16" x14ac:dyDescent="0.25">
      <c r="I615" s="14"/>
      <c r="J615" s="14"/>
      <c r="K615" s="14"/>
      <c r="L615" s="14"/>
      <c r="M615" s="14"/>
      <c r="N615" s="14"/>
      <c r="O615" s="14"/>
      <c r="P615" s="14"/>
    </row>
    <row r="616" spans="9:16" x14ac:dyDescent="0.25">
      <c r="I616" s="14"/>
      <c r="J616" s="14"/>
      <c r="K616" s="14"/>
      <c r="L616" s="14"/>
      <c r="M616" s="14"/>
      <c r="N616" s="14"/>
      <c r="O616" s="14"/>
      <c r="P616" s="14"/>
    </row>
    <row r="617" spans="9:16" x14ac:dyDescent="0.25">
      <c r="I617" s="14"/>
      <c r="J617" s="14"/>
      <c r="K617" s="14"/>
      <c r="L617" s="14"/>
      <c r="M617" s="14"/>
      <c r="N617" s="14"/>
      <c r="O617" s="14"/>
      <c r="P617" s="14"/>
    </row>
    <row r="618" spans="9:16" x14ac:dyDescent="0.25">
      <c r="I618" s="14"/>
      <c r="J618" s="14"/>
      <c r="K618" s="14"/>
      <c r="L618" s="14"/>
      <c r="M618" s="14"/>
      <c r="N618" s="14"/>
      <c r="O618" s="14"/>
      <c r="P618" s="14"/>
    </row>
    <row r="619" spans="9:16" x14ac:dyDescent="0.25">
      <c r="I619" s="14"/>
      <c r="J619" s="14"/>
      <c r="K619" s="14"/>
      <c r="L619" s="14"/>
      <c r="M619" s="14"/>
      <c r="N619" s="14"/>
      <c r="O619" s="14"/>
      <c r="P619" s="14"/>
    </row>
    <row r="620" spans="9:16" x14ac:dyDescent="0.25">
      <c r="I620" s="14"/>
      <c r="J620" s="14"/>
      <c r="K620" s="14"/>
      <c r="L620" s="14"/>
      <c r="M620" s="14"/>
      <c r="N620" s="14"/>
      <c r="O620" s="14"/>
      <c r="P620" s="14"/>
    </row>
    <row r="621" spans="9:16" x14ac:dyDescent="0.25">
      <c r="I621" s="14"/>
      <c r="J621" s="14"/>
      <c r="K621" s="14"/>
      <c r="L621" s="14"/>
      <c r="M621" s="14"/>
      <c r="N621" s="14"/>
      <c r="O621" s="14"/>
      <c r="P621" s="14"/>
    </row>
    <row r="622" spans="9:16" x14ac:dyDescent="0.25">
      <c r="I622" s="14"/>
      <c r="J622" s="14"/>
      <c r="K622" s="14"/>
      <c r="L622" s="14"/>
      <c r="M622" s="14"/>
      <c r="N622" s="14"/>
      <c r="O622" s="14"/>
      <c r="P622" s="14"/>
    </row>
    <row r="623" spans="9:16" x14ac:dyDescent="0.25">
      <c r="I623" s="14"/>
      <c r="J623" s="14"/>
      <c r="K623" s="14"/>
      <c r="L623" s="14"/>
      <c r="M623" s="14"/>
      <c r="N623" s="14"/>
      <c r="O623" s="14"/>
      <c r="P623" s="14"/>
    </row>
    <row r="624" spans="9:16" x14ac:dyDescent="0.25">
      <c r="I624" s="14"/>
      <c r="J624" s="14"/>
      <c r="K624" s="14"/>
      <c r="L624" s="14"/>
      <c r="M624" s="14"/>
      <c r="N624" s="14"/>
      <c r="O624" s="14"/>
      <c r="P624" s="14"/>
    </row>
    <row r="625" spans="9:16" x14ac:dyDescent="0.25">
      <c r="I625" s="14"/>
      <c r="J625" s="14"/>
      <c r="K625" s="14"/>
      <c r="L625" s="14"/>
      <c r="M625" s="14"/>
      <c r="N625" s="14"/>
      <c r="O625" s="14"/>
      <c r="P625" s="14"/>
    </row>
    <row r="626" spans="9:16" x14ac:dyDescent="0.25">
      <c r="I626" s="14"/>
      <c r="J626" s="14"/>
      <c r="K626" s="14"/>
      <c r="L626" s="14"/>
      <c r="M626" s="14"/>
      <c r="N626" s="14"/>
      <c r="O626" s="14"/>
      <c r="P626" s="14"/>
    </row>
    <row r="627" spans="9:16" x14ac:dyDescent="0.25">
      <c r="I627" s="14"/>
      <c r="J627" s="14"/>
      <c r="K627" s="14"/>
      <c r="L627" s="14"/>
      <c r="M627" s="14"/>
      <c r="N627" s="14"/>
      <c r="O627" s="14"/>
      <c r="P627" s="14"/>
    </row>
    <row r="628" spans="9:16" x14ac:dyDescent="0.25">
      <c r="I628" s="14"/>
      <c r="J628" s="14"/>
      <c r="K628" s="14"/>
      <c r="L628" s="14"/>
      <c r="M628" s="14"/>
      <c r="N628" s="14"/>
      <c r="O628" s="14"/>
      <c r="P628" s="14"/>
    </row>
    <row r="629" spans="9:16" x14ac:dyDescent="0.25">
      <c r="I629" s="14"/>
      <c r="J629" s="14"/>
      <c r="K629" s="14"/>
      <c r="L629" s="14"/>
      <c r="M629" s="14"/>
      <c r="N629" s="14"/>
      <c r="O629" s="14"/>
      <c r="P629" s="14"/>
    </row>
    <row r="630" spans="9:16" x14ac:dyDescent="0.25">
      <c r="I630" s="14"/>
      <c r="J630" s="14"/>
      <c r="K630" s="14"/>
      <c r="L630" s="14"/>
      <c r="M630" s="14"/>
      <c r="N630" s="14"/>
      <c r="O630" s="14"/>
      <c r="P630" s="14"/>
    </row>
    <row r="631" spans="9:16" x14ac:dyDescent="0.25">
      <c r="I631" s="14"/>
      <c r="J631" s="14"/>
      <c r="K631" s="14"/>
      <c r="L631" s="14"/>
      <c r="M631" s="14"/>
      <c r="N631" s="14"/>
      <c r="O631" s="14"/>
      <c r="P631" s="14"/>
    </row>
    <row r="632" spans="9:16" x14ac:dyDescent="0.25">
      <c r="I632" s="14"/>
      <c r="J632" s="14"/>
      <c r="K632" s="14"/>
      <c r="L632" s="14"/>
      <c r="M632" s="14"/>
      <c r="N632" s="14"/>
      <c r="O632" s="14"/>
      <c r="P632" s="14"/>
    </row>
    <row r="633" spans="9:16" x14ac:dyDescent="0.25">
      <c r="I633" s="14"/>
      <c r="J633" s="14"/>
      <c r="K633" s="14"/>
      <c r="L633" s="14"/>
      <c r="M633" s="14"/>
      <c r="N633" s="14"/>
      <c r="O633" s="14"/>
      <c r="P633" s="14"/>
    </row>
    <row r="634" spans="9:16" x14ac:dyDescent="0.25">
      <c r="I634" s="14"/>
      <c r="J634" s="14"/>
      <c r="K634" s="14"/>
      <c r="L634" s="14"/>
      <c r="M634" s="14"/>
      <c r="N634" s="14"/>
      <c r="O634" s="14"/>
      <c r="P634" s="14"/>
    </row>
    <row r="635" spans="9:16" x14ac:dyDescent="0.25">
      <c r="I635" s="14"/>
      <c r="J635" s="14"/>
      <c r="K635" s="14"/>
      <c r="L635" s="14"/>
      <c r="M635" s="14"/>
      <c r="N635" s="14"/>
      <c r="O635" s="14"/>
      <c r="P635" s="14"/>
    </row>
    <row r="636" spans="9:16" x14ac:dyDescent="0.25">
      <c r="I636" s="14"/>
      <c r="J636" s="14"/>
      <c r="K636" s="14"/>
      <c r="L636" s="14"/>
      <c r="M636" s="14"/>
      <c r="N636" s="14"/>
      <c r="O636" s="14"/>
      <c r="P636" s="14"/>
    </row>
    <row r="637" spans="9:16" x14ac:dyDescent="0.25">
      <c r="I637" s="14"/>
      <c r="J637" s="14"/>
      <c r="K637" s="14"/>
      <c r="L637" s="14"/>
      <c r="M637" s="14"/>
      <c r="N637" s="14"/>
      <c r="O637" s="14"/>
      <c r="P637" s="14"/>
    </row>
    <row r="638" spans="9:16" x14ac:dyDescent="0.25">
      <c r="I638" s="14"/>
      <c r="J638" s="14"/>
      <c r="K638" s="14"/>
      <c r="L638" s="14"/>
      <c r="M638" s="14"/>
      <c r="N638" s="14"/>
      <c r="O638" s="14"/>
      <c r="P638" s="14"/>
    </row>
    <row r="639" spans="9:16" x14ac:dyDescent="0.25">
      <c r="I639" s="14"/>
      <c r="J639" s="14"/>
      <c r="K639" s="14"/>
      <c r="L639" s="14"/>
      <c r="M639" s="14"/>
      <c r="N639" s="14"/>
      <c r="O639" s="14"/>
      <c r="P639" s="14"/>
    </row>
    <row r="640" spans="9:16" x14ac:dyDescent="0.25">
      <c r="I640" s="14"/>
      <c r="J640" s="14"/>
      <c r="K640" s="14"/>
      <c r="L640" s="14"/>
      <c r="M640" s="14"/>
      <c r="N640" s="14"/>
      <c r="O640" s="14"/>
      <c r="P640" s="14"/>
    </row>
    <row r="641" spans="9:16" x14ac:dyDescent="0.25">
      <c r="I641" s="14"/>
      <c r="J641" s="14"/>
      <c r="K641" s="14"/>
      <c r="L641" s="14"/>
      <c r="M641" s="14"/>
      <c r="N641" s="14"/>
      <c r="O641" s="14"/>
      <c r="P641" s="14"/>
    </row>
    <row r="642" spans="9:16" x14ac:dyDescent="0.25">
      <c r="I642" s="14"/>
      <c r="J642" s="14"/>
      <c r="K642" s="14"/>
      <c r="L642" s="14"/>
      <c r="M642" s="14"/>
      <c r="N642" s="14"/>
      <c r="O642" s="14"/>
      <c r="P642" s="14"/>
    </row>
    <row r="643" spans="9:16" x14ac:dyDescent="0.25">
      <c r="I643" s="14"/>
      <c r="J643" s="14"/>
      <c r="K643" s="14"/>
      <c r="L643" s="14"/>
      <c r="M643" s="14"/>
      <c r="N643" s="14"/>
      <c r="O643" s="14"/>
      <c r="P643" s="14"/>
    </row>
    <row r="644" spans="9:16" x14ac:dyDescent="0.25">
      <c r="I644" s="14"/>
      <c r="J644" s="14"/>
      <c r="K644" s="14"/>
      <c r="L644" s="14"/>
      <c r="M644" s="14"/>
      <c r="N644" s="14"/>
      <c r="O644" s="14"/>
      <c r="P644" s="14"/>
    </row>
    <row r="645" spans="9:16" x14ac:dyDescent="0.25">
      <c r="I645" s="14"/>
      <c r="J645" s="14"/>
      <c r="K645" s="14"/>
      <c r="L645" s="14"/>
      <c r="M645" s="14"/>
      <c r="N645" s="14"/>
      <c r="O645" s="14"/>
      <c r="P645" s="14"/>
    </row>
    <row r="646" spans="9:16" x14ac:dyDescent="0.25">
      <c r="I646" s="14"/>
      <c r="J646" s="14"/>
      <c r="K646" s="14"/>
      <c r="L646" s="14"/>
      <c r="M646" s="14"/>
      <c r="N646" s="14"/>
      <c r="O646" s="14"/>
      <c r="P646" s="14"/>
    </row>
    <row r="647" spans="9:16" x14ac:dyDescent="0.25">
      <c r="I647" s="14"/>
      <c r="J647" s="14"/>
      <c r="K647" s="14"/>
      <c r="L647" s="14"/>
      <c r="M647" s="14"/>
      <c r="N647" s="14"/>
      <c r="O647" s="14"/>
      <c r="P647" s="14"/>
    </row>
    <row r="648" spans="9:16" x14ac:dyDescent="0.25">
      <c r="I648" s="14"/>
      <c r="J648" s="14"/>
      <c r="K648" s="14"/>
      <c r="L648" s="14"/>
      <c r="M648" s="14"/>
      <c r="N648" s="14"/>
      <c r="O648" s="14"/>
      <c r="P648" s="14"/>
    </row>
    <row r="649" spans="9:16" x14ac:dyDescent="0.25">
      <c r="I649" s="14"/>
      <c r="J649" s="14"/>
      <c r="K649" s="14"/>
      <c r="L649" s="14"/>
      <c r="M649" s="14"/>
      <c r="N649" s="14"/>
      <c r="O649" s="14"/>
      <c r="P649" s="14"/>
    </row>
    <row r="650" spans="9:16" x14ac:dyDescent="0.25">
      <c r="I650" s="14"/>
      <c r="J650" s="14"/>
      <c r="K650" s="14"/>
      <c r="L650" s="14"/>
      <c r="M650" s="14"/>
      <c r="N650" s="14"/>
      <c r="O650" s="14"/>
      <c r="P650" s="14"/>
    </row>
    <row r="651" spans="9:16" x14ac:dyDescent="0.25">
      <c r="I651" s="14"/>
      <c r="J651" s="14"/>
      <c r="K651" s="14"/>
      <c r="L651" s="14"/>
      <c r="M651" s="14"/>
      <c r="N651" s="14"/>
      <c r="O651" s="14"/>
      <c r="P651" s="14"/>
    </row>
    <row r="652" spans="9:16" x14ac:dyDescent="0.25">
      <c r="I652" s="14"/>
      <c r="J652" s="14"/>
      <c r="K652" s="14"/>
      <c r="L652" s="14"/>
      <c r="M652" s="14"/>
      <c r="N652" s="14"/>
      <c r="O652" s="14"/>
      <c r="P652" s="14"/>
    </row>
    <row r="653" spans="9:16" x14ac:dyDescent="0.25">
      <c r="I653" s="14"/>
      <c r="J653" s="14"/>
      <c r="K653" s="14"/>
      <c r="L653" s="14"/>
      <c r="M653" s="14"/>
      <c r="N653" s="14"/>
      <c r="O653" s="14"/>
      <c r="P653" s="14"/>
    </row>
    <row r="654" spans="9:16" x14ac:dyDescent="0.25">
      <c r="I654" s="14"/>
      <c r="J654" s="14"/>
      <c r="K654" s="14"/>
      <c r="L654" s="14"/>
      <c r="M654" s="14"/>
      <c r="N654" s="14"/>
      <c r="O654" s="14"/>
      <c r="P654" s="14"/>
    </row>
    <row r="655" spans="9:16" x14ac:dyDescent="0.25">
      <c r="I655" s="14"/>
      <c r="J655" s="14"/>
      <c r="K655" s="14"/>
      <c r="L655" s="14"/>
      <c r="M655" s="14"/>
      <c r="N655" s="14"/>
      <c r="O655" s="14"/>
      <c r="P655" s="14"/>
    </row>
    <row r="656" spans="9:16" x14ac:dyDescent="0.25">
      <c r="I656" s="14"/>
      <c r="J656" s="14"/>
      <c r="K656" s="14"/>
      <c r="L656" s="14"/>
      <c r="M656" s="14"/>
      <c r="N656" s="14"/>
      <c r="O656" s="14"/>
      <c r="P656" s="14"/>
    </row>
    <row r="657" spans="9:16" x14ac:dyDescent="0.25">
      <c r="I657" s="14"/>
      <c r="J657" s="14"/>
      <c r="K657" s="14"/>
      <c r="L657" s="14"/>
      <c r="M657" s="14"/>
      <c r="N657" s="14"/>
      <c r="O657" s="14"/>
      <c r="P657" s="14"/>
    </row>
    <row r="658" spans="9:16" x14ac:dyDescent="0.25">
      <c r="I658" s="14"/>
      <c r="J658" s="14"/>
      <c r="K658" s="14"/>
      <c r="L658" s="14"/>
      <c r="M658" s="14"/>
      <c r="N658" s="14"/>
      <c r="O658" s="14"/>
      <c r="P658" s="14"/>
    </row>
    <row r="659" spans="9:16" x14ac:dyDescent="0.25">
      <c r="I659" s="14"/>
      <c r="J659" s="14"/>
      <c r="K659" s="14"/>
      <c r="L659" s="14"/>
      <c r="M659" s="14"/>
      <c r="N659" s="14"/>
      <c r="O659" s="14"/>
      <c r="P659" s="14"/>
    </row>
    <row r="660" spans="9:16" x14ac:dyDescent="0.25">
      <c r="I660" s="14"/>
      <c r="J660" s="14"/>
      <c r="K660" s="14"/>
      <c r="L660" s="14"/>
      <c r="M660" s="14"/>
      <c r="N660" s="14"/>
      <c r="O660" s="14"/>
      <c r="P660" s="14"/>
    </row>
    <row r="661" spans="9:16" x14ac:dyDescent="0.25">
      <c r="I661" s="14"/>
      <c r="J661" s="14"/>
      <c r="K661" s="14"/>
      <c r="L661" s="14"/>
      <c r="M661" s="14"/>
      <c r="N661" s="14"/>
      <c r="O661" s="14"/>
      <c r="P661" s="14"/>
    </row>
    <row r="662" spans="9:16" x14ac:dyDescent="0.25">
      <c r="I662" s="14"/>
      <c r="J662" s="14"/>
      <c r="K662" s="14"/>
      <c r="L662" s="14"/>
      <c r="M662" s="14"/>
      <c r="N662" s="14"/>
      <c r="O662" s="14"/>
      <c r="P662" s="14"/>
    </row>
    <row r="663" spans="9:16" x14ac:dyDescent="0.25">
      <c r="I663" s="14"/>
      <c r="J663" s="14"/>
      <c r="K663" s="14"/>
      <c r="L663" s="14"/>
      <c r="M663" s="14"/>
      <c r="N663" s="14"/>
      <c r="O663" s="14"/>
      <c r="P663" s="14"/>
    </row>
    <row r="664" spans="9:16" x14ac:dyDescent="0.25">
      <c r="I664" s="14"/>
      <c r="J664" s="14"/>
      <c r="K664" s="14"/>
      <c r="L664" s="14"/>
      <c r="M664" s="14"/>
      <c r="N664" s="14"/>
      <c r="O664" s="14"/>
      <c r="P664" s="14"/>
    </row>
    <row r="665" spans="9:16" x14ac:dyDescent="0.25">
      <c r="I665" s="14"/>
      <c r="J665" s="14"/>
      <c r="K665" s="14"/>
      <c r="L665" s="14"/>
      <c r="M665" s="14"/>
      <c r="N665" s="14"/>
      <c r="O665" s="14"/>
      <c r="P665" s="14"/>
    </row>
    <row r="666" spans="9:16" x14ac:dyDescent="0.25">
      <c r="I666" s="14"/>
      <c r="J666" s="14"/>
      <c r="K666" s="14"/>
      <c r="L666" s="14"/>
      <c r="M666" s="14"/>
      <c r="N666" s="14"/>
      <c r="O666" s="14"/>
      <c r="P666" s="14"/>
    </row>
    <row r="667" spans="9:16" x14ac:dyDescent="0.25">
      <c r="I667" s="14"/>
      <c r="J667" s="14"/>
      <c r="K667" s="14"/>
      <c r="L667" s="14"/>
      <c r="M667" s="14"/>
      <c r="N667" s="14"/>
      <c r="O667" s="14"/>
      <c r="P667" s="14"/>
    </row>
    <row r="668" spans="9:16" x14ac:dyDescent="0.25">
      <c r="I668" s="14"/>
      <c r="J668" s="14"/>
      <c r="K668" s="14"/>
      <c r="L668" s="14"/>
      <c r="M668" s="14"/>
      <c r="N668" s="14"/>
      <c r="O668" s="14"/>
      <c r="P668" s="14"/>
    </row>
    <row r="669" spans="9:16" x14ac:dyDescent="0.25">
      <c r="I669" s="14"/>
      <c r="J669" s="14"/>
      <c r="K669" s="14"/>
      <c r="L669" s="14"/>
      <c r="M669" s="14"/>
      <c r="N669" s="14"/>
      <c r="O669" s="14"/>
      <c r="P669" s="14"/>
    </row>
    <row r="670" spans="9:16" x14ac:dyDescent="0.25">
      <c r="I670" s="14"/>
      <c r="J670" s="14"/>
      <c r="K670" s="14"/>
      <c r="L670" s="14"/>
      <c r="M670" s="14"/>
      <c r="N670" s="14"/>
      <c r="O670" s="14"/>
      <c r="P670" s="14"/>
    </row>
    <row r="671" spans="9:16" x14ac:dyDescent="0.25">
      <c r="I671" s="14"/>
      <c r="J671" s="14"/>
      <c r="K671" s="14"/>
      <c r="L671" s="14"/>
      <c r="M671" s="14"/>
      <c r="N671" s="14"/>
      <c r="O671" s="14"/>
      <c r="P671" s="14"/>
    </row>
    <row r="672" spans="9:16" x14ac:dyDescent="0.25">
      <c r="I672" s="14"/>
      <c r="J672" s="14"/>
      <c r="K672" s="14"/>
      <c r="L672" s="14"/>
      <c r="M672" s="14"/>
      <c r="N672" s="14"/>
      <c r="O672" s="14"/>
      <c r="P672" s="14"/>
    </row>
    <row r="673" spans="9:16" x14ac:dyDescent="0.25">
      <c r="I673" s="14"/>
      <c r="J673" s="14"/>
      <c r="K673" s="14"/>
      <c r="L673" s="14"/>
      <c r="M673" s="14"/>
      <c r="N673" s="14"/>
      <c r="O673" s="14"/>
      <c r="P673" s="14"/>
    </row>
    <row r="674" spans="9:16" x14ac:dyDescent="0.25">
      <c r="I674" s="14"/>
      <c r="J674" s="14"/>
      <c r="K674" s="14"/>
      <c r="L674" s="14"/>
      <c r="M674" s="14"/>
      <c r="N674" s="14"/>
      <c r="O674" s="14"/>
      <c r="P674" s="14"/>
    </row>
    <row r="675" spans="9:16" x14ac:dyDescent="0.25">
      <c r="I675" s="14"/>
      <c r="J675" s="14"/>
      <c r="K675" s="14"/>
      <c r="L675" s="14"/>
      <c r="M675" s="14"/>
      <c r="N675" s="14"/>
      <c r="O675" s="14"/>
      <c r="P675" s="14"/>
    </row>
    <row r="676" spans="9:16" x14ac:dyDescent="0.25">
      <c r="I676" s="14"/>
      <c r="J676" s="14"/>
      <c r="K676" s="14"/>
      <c r="L676" s="14"/>
      <c r="M676" s="14"/>
      <c r="N676" s="14"/>
      <c r="O676" s="14"/>
      <c r="P676" s="14"/>
    </row>
    <row r="677" spans="9:16" x14ac:dyDescent="0.25">
      <c r="I677" s="14"/>
      <c r="J677" s="14"/>
      <c r="K677" s="14"/>
      <c r="L677" s="14"/>
      <c r="M677" s="14"/>
      <c r="N677" s="14"/>
      <c r="O677" s="14"/>
      <c r="P677" s="14"/>
    </row>
    <row r="678" spans="9:16" x14ac:dyDescent="0.25">
      <c r="I678" s="14"/>
      <c r="J678" s="14"/>
      <c r="K678" s="14"/>
      <c r="L678" s="14"/>
      <c r="M678" s="14"/>
      <c r="N678" s="14"/>
      <c r="O678" s="14"/>
      <c r="P678" s="14"/>
    </row>
    <row r="679" spans="9:16" x14ac:dyDescent="0.25">
      <c r="I679" s="14"/>
      <c r="J679" s="14"/>
      <c r="K679" s="14"/>
      <c r="L679" s="14"/>
      <c r="M679" s="14"/>
      <c r="N679" s="14"/>
      <c r="O679" s="14"/>
      <c r="P679" s="14"/>
    </row>
    <row r="680" spans="9:16" x14ac:dyDescent="0.25">
      <c r="I680" s="14"/>
      <c r="J680" s="14"/>
      <c r="K680" s="14"/>
      <c r="L680" s="14"/>
      <c r="M680" s="14"/>
      <c r="N680" s="14"/>
      <c r="O680" s="14"/>
      <c r="P680" s="14"/>
    </row>
    <row r="681" spans="9:16" x14ac:dyDescent="0.25">
      <c r="I681" s="14"/>
      <c r="J681" s="14"/>
      <c r="K681" s="14"/>
      <c r="L681" s="14"/>
      <c r="M681" s="14"/>
      <c r="N681" s="14"/>
      <c r="O681" s="14"/>
      <c r="P681" s="14"/>
    </row>
    <row r="682" spans="9:16" x14ac:dyDescent="0.25">
      <c r="I682" s="14"/>
      <c r="J682" s="14"/>
      <c r="K682" s="14"/>
      <c r="L682" s="14"/>
      <c r="M682" s="14"/>
      <c r="N682" s="14"/>
      <c r="O682" s="14"/>
      <c r="P682" s="14"/>
    </row>
    <row r="683" spans="9:16" x14ac:dyDescent="0.25">
      <c r="I683" s="14"/>
      <c r="J683" s="14"/>
      <c r="K683" s="14"/>
      <c r="L683" s="14"/>
      <c r="M683" s="14"/>
      <c r="N683" s="14"/>
      <c r="O683" s="14"/>
      <c r="P683" s="14"/>
    </row>
    <row r="684" spans="9:16" x14ac:dyDescent="0.25">
      <c r="I684" s="14"/>
      <c r="J684" s="14"/>
      <c r="K684" s="14"/>
      <c r="L684" s="14"/>
      <c r="M684" s="14"/>
      <c r="N684" s="14"/>
      <c r="O684" s="14"/>
      <c r="P684" s="14"/>
    </row>
    <row r="685" spans="9:16" x14ac:dyDescent="0.25">
      <c r="I685" s="14"/>
      <c r="J685" s="14"/>
      <c r="K685" s="14"/>
      <c r="L685" s="14"/>
      <c r="M685" s="14"/>
      <c r="N685" s="14"/>
      <c r="O685" s="14"/>
      <c r="P685" s="14"/>
    </row>
    <row r="686" spans="9:16" x14ac:dyDescent="0.25">
      <c r="I686" s="14"/>
      <c r="J686" s="14"/>
      <c r="K686" s="14"/>
      <c r="L686" s="14"/>
      <c r="M686" s="14"/>
      <c r="N686" s="14"/>
      <c r="O686" s="14"/>
      <c r="P686" s="14"/>
    </row>
    <row r="687" spans="9:16" x14ac:dyDescent="0.25">
      <c r="I687" s="14"/>
      <c r="J687" s="14"/>
      <c r="K687" s="14"/>
      <c r="L687" s="14"/>
      <c r="M687" s="14"/>
      <c r="N687" s="14"/>
      <c r="O687" s="14"/>
      <c r="P687" s="14"/>
    </row>
    <row r="688" spans="9:16" x14ac:dyDescent="0.25">
      <c r="I688" s="14"/>
      <c r="J688" s="14"/>
      <c r="K688" s="14"/>
      <c r="L688" s="14"/>
      <c r="M688" s="14"/>
      <c r="N688" s="14"/>
      <c r="O688" s="14"/>
      <c r="P688" s="14"/>
    </row>
    <row r="689" spans="9:16" x14ac:dyDescent="0.25">
      <c r="I689" s="14"/>
      <c r="J689" s="14"/>
      <c r="K689" s="14"/>
      <c r="L689" s="14"/>
      <c r="M689" s="14"/>
      <c r="N689" s="14"/>
      <c r="O689" s="14"/>
      <c r="P689" s="14"/>
    </row>
    <row r="690" spans="9:16" x14ac:dyDescent="0.25">
      <c r="I690" s="14"/>
      <c r="J690" s="14"/>
      <c r="K690" s="14"/>
      <c r="L690" s="14"/>
      <c r="M690" s="14"/>
      <c r="N690" s="14"/>
      <c r="O690" s="14"/>
      <c r="P690" s="14"/>
    </row>
    <row r="691" spans="9:16" x14ac:dyDescent="0.25">
      <c r="I691" s="14"/>
      <c r="J691" s="14"/>
      <c r="K691" s="14"/>
      <c r="L691" s="14"/>
      <c r="M691" s="14"/>
      <c r="N691" s="14"/>
      <c r="O691" s="14"/>
      <c r="P691" s="14"/>
    </row>
    <row r="692" spans="9:16" x14ac:dyDescent="0.25">
      <c r="I692" s="14"/>
      <c r="J692" s="14"/>
      <c r="K692" s="14"/>
      <c r="L692" s="14"/>
      <c r="M692" s="14"/>
      <c r="N692" s="14"/>
      <c r="O692" s="14"/>
      <c r="P692" s="14"/>
    </row>
    <row r="693" spans="9:16" x14ac:dyDescent="0.25">
      <c r="I693" s="14"/>
      <c r="J693" s="14"/>
      <c r="K693" s="14"/>
      <c r="L693" s="14"/>
      <c r="M693" s="14"/>
      <c r="N693" s="14"/>
      <c r="O693" s="14"/>
      <c r="P693" s="14"/>
    </row>
    <row r="694" spans="9:16" x14ac:dyDescent="0.25">
      <c r="I694" s="14"/>
      <c r="J694" s="14"/>
      <c r="K694" s="14"/>
      <c r="L694" s="14"/>
      <c r="M694" s="14"/>
      <c r="N694" s="14"/>
      <c r="O694" s="14"/>
      <c r="P694" s="14"/>
    </row>
    <row r="695" spans="9:16" x14ac:dyDescent="0.25">
      <c r="I695" s="14"/>
      <c r="J695" s="14"/>
      <c r="K695" s="14"/>
      <c r="L695" s="14"/>
      <c r="M695" s="14"/>
      <c r="N695" s="14"/>
      <c r="O695" s="14"/>
      <c r="P695" s="14"/>
    </row>
    <row r="696" spans="9:16" x14ac:dyDescent="0.25">
      <c r="I696" s="14"/>
      <c r="J696" s="14"/>
      <c r="K696" s="14"/>
      <c r="L696" s="14"/>
      <c r="M696" s="14"/>
      <c r="N696" s="14"/>
      <c r="O696" s="14"/>
      <c r="P696" s="14"/>
    </row>
    <row r="697" spans="9:16" x14ac:dyDescent="0.25">
      <c r="I697" s="14"/>
      <c r="J697" s="14"/>
      <c r="K697" s="14"/>
      <c r="L697" s="14"/>
      <c r="M697" s="14"/>
      <c r="N697" s="14"/>
      <c r="O697" s="14"/>
      <c r="P697" s="14"/>
    </row>
    <row r="698" spans="9:16" x14ac:dyDescent="0.25">
      <c r="I698" s="14"/>
      <c r="J698" s="14"/>
      <c r="K698" s="14"/>
      <c r="L698" s="14"/>
      <c r="M698" s="14"/>
      <c r="N698" s="14"/>
      <c r="O698" s="14"/>
      <c r="P698" s="14"/>
    </row>
    <row r="699" spans="9:16" x14ac:dyDescent="0.25">
      <c r="I699" s="14"/>
      <c r="J699" s="14"/>
      <c r="K699" s="14"/>
      <c r="L699" s="14"/>
      <c r="M699" s="14"/>
      <c r="N699" s="14"/>
      <c r="O699" s="14"/>
      <c r="P699" s="14"/>
    </row>
    <row r="700" spans="9:16" x14ac:dyDescent="0.25">
      <c r="I700" s="14"/>
      <c r="J700" s="14"/>
      <c r="K700" s="14"/>
      <c r="L700" s="14"/>
      <c r="M700" s="14"/>
      <c r="N700" s="14"/>
      <c r="O700" s="14"/>
      <c r="P700" s="14"/>
    </row>
    <row r="701" spans="9:16" x14ac:dyDescent="0.25">
      <c r="I701" s="14"/>
      <c r="J701" s="14"/>
      <c r="K701" s="14"/>
      <c r="L701" s="14"/>
      <c r="M701" s="14"/>
      <c r="N701" s="14"/>
      <c r="O701" s="14"/>
      <c r="P701" s="14"/>
    </row>
    <row r="702" spans="9:16" x14ac:dyDescent="0.25">
      <c r="I702" s="14"/>
      <c r="J702" s="14"/>
      <c r="K702" s="14"/>
      <c r="L702" s="14"/>
      <c r="M702" s="14"/>
      <c r="N702" s="14"/>
      <c r="O702" s="14"/>
      <c r="P702" s="14"/>
    </row>
    <row r="703" spans="9:16" x14ac:dyDescent="0.25">
      <c r="I703" s="14"/>
      <c r="J703" s="14"/>
      <c r="K703" s="14"/>
      <c r="L703" s="14"/>
      <c r="M703" s="14"/>
      <c r="N703" s="14"/>
      <c r="O703" s="14"/>
      <c r="P703" s="14"/>
    </row>
    <row r="704" spans="9:16" x14ac:dyDescent="0.25">
      <c r="I704" s="14"/>
      <c r="J704" s="14"/>
      <c r="K704" s="14"/>
      <c r="L704" s="14"/>
      <c r="M704" s="14"/>
      <c r="N704" s="14"/>
      <c r="O704" s="14"/>
      <c r="P704" s="14"/>
    </row>
    <row r="705" spans="9:16" x14ac:dyDescent="0.25">
      <c r="I705" s="14"/>
      <c r="J705" s="14"/>
      <c r="K705" s="14"/>
      <c r="L705" s="14"/>
      <c r="M705" s="14"/>
      <c r="N705" s="14"/>
      <c r="O705" s="14"/>
      <c r="P705" s="14"/>
    </row>
    <row r="706" spans="9:16" x14ac:dyDescent="0.25">
      <c r="I706" s="14"/>
      <c r="J706" s="14"/>
      <c r="K706" s="14"/>
      <c r="L706" s="14"/>
      <c r="M706" s="14"/>
      <c r="N706" s="14"/>
      <c r="O706" s="14"/>
      <c r="P706" s="14"/>
    </row>
    <row r="707" spans="9:16" x14ac:dyDescent="0.25">
      <c r="I707" s="14"/>
      <c r="J707" s="14"/>
      <c r="K707" s="14"/>
      <c r="L707" s="14"/>
      <c r="M707" s="14"/>
      <c r="N707" s="14"/>
      <c r="O707" s="14"/>
      <c r="P707" s="14"/>
    </row>
    <row r="708" spans="9:16" x14ac:dyDescent="0.25">
      <c r="I708" s="14"/>
      <c r="J708" s="14"/>
      <c r="K708" s="14"/>
      <c r="L708" s="14"/>
      <c r="M708" s="14"/>
      <c r="N708" s="14"/>
      <c r="O708" s="14"/>
      <c r="P708" s="14"/>
    </row>
    <row r="709" spans="9:16" x14ac:dyDescent="0.25">
      <c r="I709" s="14"/>
      <c r="J709" s="14"/>
      <c r="K709" s="14"/>
      <c r="L709" s="14"/>
      <c r="M709" s="14"/>
      <c r="N709" s="14"/>
      <c r="O709" s="14"/>
      <c r="P709" s="14"/>
    </row>
    <row r="710" spans="9:16" x14ac:dyDescent="0.25">
      <c r="I710" s="14"/>
      <c r="J710" s="14"/>
      <c r="K710" s="14"/>
      <c r="L710" s="14"/>
      <c r="M710" s="14"/>
      <c r="N710" s="14"/>
      <c r="O710" s="14"/>
      <c r="P710" s="14"/>
    </row>
    <row r="711" spans="9:16" x14ac:dyDescent="0.25">
      <c r="I711" s="14"/>
      <c r="J711" s="14"/>
      <c r="K711" s="14"/>
      <c r="L711" s="14"/>
      <c r="M711" s="14"/>
      <c r="N711" s="14"/>
      <c r="O711" s="14"/>
      <c r="P711" s="14"/>
    </row>
    <row r="712" spans="9:16" x14ac:dyDescent="0.25">
      <c r="I712" s="14"/>
      <c r="J712" s="14"/>
      <c r="K712" s="14"/>
      <c r="L712" s="14"/>
      <c r="M712" s="14"/>
      <c r="N712" s="14"/>
      <c r="O712" s="14"/>
      <c r="P712" s="14"/>
    </row>
    <row r="713" spans="9:16" x14ac:dyDescent="0.25">
      <c r="I713" s="14"/>
      <c r="J713" s="14"/>
      <c r="K713" s="14"/>
      <c r="L713" s="14"/>
      <c r="M713" s="14"/>
      <c r="N713" s="14"/>
      <c r="O713" s="14"/>
      <c r="P713" s="14"/>
    </row>
    <row r="714" spans="9:16" x14ac:dyDescent="0.25">
      <c r="I714" s="14"/>
      <c r="J714" s="14"/>
      <c r="K714" s="14"/>
      <c r="L714" s="14"/>
      <c r="M714" s="14"/>
      <c r="N714" s="14"/>
      <c r="O714" s="14"/>
      <c r="P714" s="14"/>
    </row>
    <row r="715" spans="9:16" x14ac:dyDescent="0.25">
      <c r="I715" s="14"/>
      <c r="J715" s="14"/>
      <c r="K715" s="14"/>
      <c r="L715" s="14"/>
      <c r="M715" s="14"/>
      <c r="N715" s="14"/>
      <c r="O715" s="14"/>
      <c r="P715" s="14"/>
    </row>
    <row r="716" spans="9:16" x14ac:dyDescent="0.25">
      <c r="I716" s="14"/>
      <c r="J716" s="14"/>
      <c r="K716" s="14"/>
      <c r="L716" s="14"/>
      <c r="M716" s="14"/>
      <c r="N716" s="14"/>
      <c r="O716" s="14"/>
      <c r="P716" s="14"/>
    </row>
    <row r="717" spans="9:16" x14ac:dyDescent="0.25">
      <c r="I717" s="14"/>
      <c r="J717" s="14"/>
      <c r="K717" s="14"/>
      <c r="L717" s="14"/>
      <c r="M717" s="14"/>
      <c r="N717" s="14"/>
      <c r="O717" s="14"/>
      <c r="P717" s="14"/>
    </row>
    <row r="718" spans="9:16" x14ac:dyDescent="0.25">
      <c r="I718" s="14"/>
      <c r="J718" s="14"/>
      <c r="K718" s="14"/>
      <c r="L718" s="14"/>
      <c r="M718" s="14"/>
      <c r="N718" s="14"/>
      <c r="O718" s="14"/>
      <c r="P718" s="14"/>
    </row>
    <row r="719" spans="9:16" x14ac:dyDescent="0.25">
      <c r="I719" s="14"/>
      <c r="J719" s="14"/>
      <c r="K719" s="14"/>
      <c r="L719" s="14"/>
      <c r="M719" s="14"/>
      <c r="N719" s="14"/>
      <c r="O719" s="14"/>
      <c r="P719" s="14"/>
    </row>
    <row r="720" spans="9:16" x14ac:dyDescent="0.25">
      <c r="I720" s="14"/>
      <c r="J720" s="14"/>
      <c r="K720" s="14"/>
      <c r="L720" s="14"/>
      <c r="M720" s="14"/>
      <c r="N720" s="14"/>
      <c r="O720" s="14"/>
      <c r="P720" s="14"/>
    </row>
    <row r="721" spans="9:16" x14ac:dyDescent="0.25">
      <c r="I721" s="14"/>
      <c r="J721" s="14"/>
      <c r="K721" s="14"/>
      <c r="L721" s="14"/>
      <c r="M721" s="14"/>
      <c r="N721" s="14"/>
      <c r="O721" s="14"/>
      <c r="P721" s="14"/>
    </row>
    <row r="722" spans="9:16" x14ac:dyDescent="0.25">
      <c r="I722" s="14"/>
      <c r="J722" s="14"/>
      <c r="K722" s="14"/>
      <c r="L722" s="14"/>
      <c r="M722" s="14"/>
      <c r="N722" s="14"/>
      <c r="O722" s="14"/>
      <c r="P722" s="14"/>
    </row>
    <row r="723" spans="9:16" x14ac:dyDescent="0.25">
      <c r="I723" s="14"/>
      <c r="J723" s="14"/>
      <c r="K723" s="14"/>
      <c r="L723" s="14"/>
      <c r="M723" s="14"/>
      <c r="N723" s="14"/>
      <c r="O723" s="14"/>
      <c r="P723" s="14"/>
    </row>
    <row r="724" spans="9:16" x14ac:dyDescent="0.25">
      <c r="I724" s="14"/>
      <c r="J724" s="14"/>
      <c r="K724" s="14"/>
      <c r="L724" s="14"/>
      <c r="M724" s="14"/>
      <c r="N724" s="14"/>
      <c r="O724" s="14"/>
      <c r="P724" s="14"/>
    </row>
    <row r="725" spans="9:16" x14ac:dyDescent="0.25">
      <c r="I725" s="14"/>
      <c r="J725" s="14"/>
      <c r="K725" s="14"/>
      <c r="L725" s="14"/>
      <c r="M725" s="14"/>
      <c r="N725" s="14"/>
      <c r="O725" s="14"/>
      <c r="P725" s="14"/>
    </row>
    <row r="726" spans="9:16" x14ac:dyDescent="0.25">
      <c r="I726" s="14"/>
      <c r="J726" s="14"/>
      <c r="K726" s="14"/>
      <c r="L726" s="14"/>
      <c r="M726" s="14"/>
      <c r="N726" s="14"/>
      <c r="O726" s="14"/>
      <c r="P726" s="14"/>
    </row>
    <row r="727" spans="9:16" x14ac:dyDescent="0.25">
      <c r="I727" s="14"/>
      <c r="J727" s="14"/>
      <c r="K727" s="14"/>
      <c r="L727" s="14"/>
      <c r="M727" s="14"/>
      <c r="N727" s="14"/>
      <c r="O727" s="14"/>
      <c r="P727" s="14"/>
    </row>
    <row r="728" spans="9:16" x14ac:dyDescent="0.25">
      <c r="I728" s="14"/>
      <c r="J728" s="14"/>
      <c r="K728" s="14"/>
      <c r="L728" s="14"/>
      <c r="M728" s="14"/>
      <c r="N728" s="14"/>
      <c r="O728" s="14"/>
      <c r="P728" s="14"/>
    </row>
    <row r="729" spans="9:16" x14ac:dyDescent="0.25">
      <c r="I729" s="14"/>
      <c r="J729" s="14"/>
      <c r="K729" s="14"/>
      <c r="L729" s="14"/>
      <c r="M729" s="14"/>
      <c r="N729" s="14"/>
      <c r="O729" s="14"/>
      <c r="P729" s="14"/>
    </row>
    <row r="730" spans="9:16" x14ac:dyDescent="0.25">
      <c r="I730" s="14"/>
      <c r="J730" s="14"/>
      <c r="K730" s="14"/>
      <c r="L730" s="14"/>
      <c r="M730" s="14"/>
      <c r="N730" s="14"/>
      <c r="O730" s="14"/>
      <c r="P730" s="14"/>
    </row>
    <row r="731" spans="9:16" x14ac:dyDescent="0.25">
      <c r="I731" s="14"/>
      <c r="J731" s="14"/>
      <c r="K731" s="14"/>
      <c r="L731" s="14"/>
      <c r="M731" s="14"/>
      <c r="N731" s="14"/>
      <c r="O731" s="14"/>
      <c r="P731" s="14"/>
    </row>
    <row r="732" spans="9:16" x14ac:dyDescent="0.25">
      <c r="I732" s="14"/>
      <c r="J732" s="14"/>
      <c r="K732" s="14"/>
      <c r="L732" s="14"/>
      <c r="M732" s="14"/>
      <c r="N732" s="14"/>
      <c r="O732" s="14"/>
      <c r="P732" s="14"/>
    </row>
    <row r="733" spans="9:16" x14ac:dyDescent="0.25">
      <c r="I733" s="14"/>
      <c r="J733" s="14"/>
      <c r="K733" s="14"/>
      <c r="L733" s="14"/>
      <c r="M733" s="14"/>
      <c r="N733" s="14"/>
      <c r="O733" s="14"/>
      <c r="P733" s="14"/>
    </row>
    <row r="734" spans="9:16" x14ac:dyDescent="0.25">
      <c r="I734" s="14"/>
      <c r="J734" s="14"/>
      <c r="K734" s="14"/>
      <c r="L734" s="14"/>
      <c r="M734" s="14"/>
      <c r="N734" s="14"/>
      <c r="O734" s="14"/>
      <c r="P734" s="14"/>
    </row>
    <row r="735" spans="9:16" x14ac:dyDescent="0.25">
      <c r="I735" s="14"/>
      <c r="J735" s="14"/>
      <c r="K735" s="14"/>
      <c r="L735" s="14"/>
      <c r="M735" s="14"/>
      <c r="N735" s="14"/>
      <c r="O735" s="14"/>
      <c r="P735" s="14"/>
    </row>
    <row r="736" spans="9:16" x14ac:dyDescent="0.25">
      <c r="I736" s="14"/>
      <c r="J736" s="14"/>
      <c r="K736" s="14"/>
      <c r="L736" s="14"/>
      <c r="M736" s="14"/>
      <c r="N736" s="14"/>
      <c r="O736" s="14"/>
      <c r="P736" s="14"/>
    </row>
    <row r="737" spans="9:16" x14ac:dyDescent="0.25">
      <c r="I737" s="14"/>
      <c r="J737" s="14"/>
      <c r="K737" s="14"/>
      <c r="L737" s="14"/>
      <c r="M737" s="14"/>
      <c r="N737" s="14"/>
      <c r="O737" s="14"/>
      <c r="P737" s="14"/>
    </row>
    <row r="738" spans="9:16" x14ac:dyDescent="0.25">
      <c r="I738" s="14"/>
      <c r="J738" s="14"/>
      <c r="K738" s="14"/>
      <c r="L738" s="14"/>
      <c r="M738" s="14"/>
      <c r="N738" s="14"/>
      <c r="O738" s="14"/>
      <c r="P738" s="14"/>
    </row>
    <row r="739" spans="9:16" x14ac:dyDescent="0.25">
      <c r="I739" s="14"/>
      <c r="J739" s="14"/>
      <c r="K739" s="14"/>
      <c r="L739" s="14"/>
      <c r="M739" s="14"/>
      <c r="N739" s="14"/>
      <c r="O739" s="14"/>
      <c r="P739" s="14"/>
    </row>
    <row r="740" spans="9:16" x14ac:dyDescent="0.25">
      <c r="I740" s="14"/>
      <c r="J740" s="14"/>
      <c r="K740" s="14"/>
      <c r="L740" s="14"/>
      <c r="M740" s="14"/>
      <c r="N740" s="14"/>
      <c r="O740" s="14"/>
      <c r="P740" s="14"/>
    </row>
    <row r="741" spans="9:16" x14ac:dyDescent="0.25">
      <c r="I741" s="14"/>
      <c r="J741" s="14"/>
      <c r="K741" s="14"/>
      <c r="L741" s="14"/>
      <c r="M741" s="14"/>
      <c r="N741" s="14"/>
      <c r="O741" s="14"/>
      <c r="P741" s="14"/>
    </row>
    <row r="742" spans="9:16" x14ac:dyDescent="0.25">
      <c r="I742" s="14"/>
      <c r="J742" s="14"/>
      <c r="K742" s="14"/>
      <c r="L742" s="14"/>
      <c r="M742" s="14"/>
      <c r="N742" s="14"/>
      <c r="O742" s="14"/>
      <c r="P742" s="14"/>
    </row>
    <row r="743" spans="9:16" x14ac:dyDescent="0.25">
      <c r="I743" s="14"/>
      <c r="J743" s="14"/>
      <c r="K743" s="14"/>
      <c r="L743" s="14"/>
      <c r="M743" s="14"/>
      <c r="N743" s="14"/>
      <c r="O743" s="14"/>
      <c r="P743" s="14"/>
    </row>
    <row r="744" spans="9:16" x14ac:dyDescent="0.25">
      <c r="I744" s="14"/>
      <c r="J744" s="14"/>
      <c r="K744" s="14"/>
      <c r="L744" s="14"/>
      <c r="M744" s="14"/>
      <c r="N744" s="14"/>
      <c r="O744" s="14"/>
      <c r="P744" s="14"/>
    </row>
    <row r="745" spans="9:16" x14ac:dyDescent="0.25">
      <c r="I745" s="14"/>
      <c r="J745" s="14"/>
      <c r="K745" s="14"/>
      <c r="L745" s="14"/>
      <c r="M745" s="14"/>
      <c r="N745" s="14"/>
      <c r="O745" s="14"/>
      <c r="P745" s="14"/>
    </row>
    <row r="746" spans="9:16" x14ac:dyDescent="0.25">
      <c r="I746" s="14"/>
      <c r="J746" s="14"/>
      <c r="K746" s="14"/>
      <c r="L746" s="14"/>
      <c r="M746" s="14"/>
      <c r="N746" s="14"/>
      <c r="O746" s="14"/>
      <c r="P746" s="14"/>
    </row>
    <row r="747" spans="9:16" x14ac:dyDescent="0.25">
      <c r="I747" s="14"/>
      <c r="J747" s="14"/>
      <c r="K747" s="14"/>
      <c r="L747" s="14"/>
      <c r="M747" s="14"/>
      <c r="N747" s="14"/>
      <c r="O747" s="14"/>
      <c r="P747" s="14"/>
    </row>
    <row r="748" spans="9:16" x14ac:dyDescent="0.25">
      <c r="I748" s="14"/>
      <c r="J748" s="14"/>
      <c r="K748" s="14"/>
      <c r="L748" s="14"/>
      <c r="M748" s="14"/>
      <c r="N748" s="14"/>
      <c r="O748" s="14"/>
      <c r="P748" s="14"/>
    </row>
    <row r="749" spans="9:16" x14ac:dyDescent="0.25">
      <c r="I749" s="14"/>
      <c r="J749" s="14"/>
      <c r="K749" s="14"/>
      <c r="L749" s="14"/>
      <c r="M749" s="14"/>
      <c r="N749" s="14"/>
      <c r="O749" s="14"/>
      <c r="P749" s="14"/>
    </row>
    <row r="750" spans="9:16" x14ac:dyDescent="0.25">
      <c r="I750" s="14"/>
      <c r="J750" s="14"/>
      <c r="K750" s="14"/>
      <c r="L750" s="14"/>
      <c r="M750" s="14"/>
      <c r="N750" s="14"/>
      <c r="O750" s="14"/>
      <c r="P750" s="14"/>
    </row>
    <row r="751" spans="9:16" x14ac:dyDescent="0.25">
      <c r="I751" s="14"/>
      <c r="J751" s="14"/>
      <c r="K751" s="14"/>
      <c r="L751" s="14"/>
      <c r="M751" s="14"/>
      <c r="N751" s="14"/>
      <c r="O751" s="14"/>
      <c r="P751" s="14"/>
    </row>
    <row r="752" spans="9:16" x14ac:dyDescent="0.25">
      <c r="I752" s="14"/>
      <c r="J752" s="14"/>
      <c r="K752" s="14"/>
      <c r="L752" s="14"/>
      <c r="M752" s="14"/>
      <c r="N752" s="14"/>
      <c r="O752" s="14"/>
      <c r="P752" s="14"/>
    </row>
    <row r="753" spans="9:16" x14ac:dyDescent="0.25">
      <c r="I753" s="14"/>
      <c r="J753" s="14"/>
      <c r="K753" s="14"/>
      <c r="L753" s="14"/>
      <c r="M753" s="14"/>
      <c r="N753" s="14"/>
      <c r="O753" s="14"/>
      <c r="P753" s="14"/>
    </row>
    <row r="754" spans="9:16" x14ac:dyDescent="0.25">
      <c r="I754" s="14"/>
      <c r="J754" s="14"/>
      <c r="K754" s="14"/>
      <c r="L754" s="14"/>
      <c r="M754" s="14"/>
      <c r="N754" s="14"/>
      <c r="O754" s="14"/>
      <c r="P754" s="14"/>
    </row>
    <row r="755" spans="9:16" x14ac:dyDescent="0.25">
      <c r="I755" s="14"/>
      <c r="J755" s="14"/>
      <c r="K755" s="14"/>
      <c r="L755" s="14"/>
      <c r="M755" s="14"/>
      <c r="N755" s="14"/>
      <c r="O755" s="14"/>
      <c r="P755" s="14"/>
    </row>
    <row r="756" spans="9:16" x14ac:dyDescent="0.25">
      <c r="I756" s="14"/>
      <c r="J756" s="14"/>
      <c r="K756" s="14"/>
      <c r="L756" s="14"/>
      <c r="M756" s="14"/>
      <c r="N756" s="14"/>
      <c r="O756" s="14"/>
      <c r="P756" s="14"/>
    </row>
    <row r="757" spans="9:16" x14ac:dyDescent="0.25">
      <c r="I757" s="14"/>
      <c r="J757" s="14"/>
      <c r="K757" s="14"/>
      <c r="L757" s="14"/>
      <c r="M757" s="14"/>
      <c r="N757" s="14"/>
      <c r="O757" s="14"/>
      <c r="P757" s="14"/>
    </row>
    <row r="758" spans="9:16" x14ac:dyDescent="0.25">
      <c r="I758" s="14"/>
      <c r="J758" s="14"/>
      <c r="K758" s="14"/>
      <c r="L758" s="14"/>
      <c r="M758" s="14"/>
      <c r="N758" s="14"/>
      <c r="O758" s="14"/>
      <c r="P758" s="14"/>
    </row>
    <row r="759" spans="9:16" x14ac:dyDescent="0.25">
      <c r="I759" s="14"/>
      <c r="J759" s="14"/>
      <c r="K759" s="14"/>
      <c r="L759" s="14"/>
      <c r="M759" s="14"/>
      <c r="N759" s="14"/>
      <c r="O759" s="14"/>
      <c r="P759" s="14"/>
    </row>
    <row r="760" spans="9:16" x14ac:dyDescent="0.25">
      <c r="I760" s="14"/>
      <c r="J760" s="14"/>
      <c r="K760" s="14"/>
      <c r="L760" s="14"/>
      <c r="M760" s="14"/>
      <c r="N760" s="14"/>
      <c r="O760" s="14"/>
      <c r="P760" s="14"/>
    </row>
    <row r="761" spans="9:16" x14ac:dyDescent="0.25">
      <c r="I761" s="14"/>
      <c r="J761" s="14"/>
      <c r="K761" s="14"/>
      <c r="L761" s="14"/>
      <c r="M761" s="14"/>
      <c r="N761" s="14"/>
      <c r="O761" s="14"/>
      <c r="P761" s="14"/>
    </row>
    <row r="762" spans="9:16" x14ac:dyDescent="0.25">
      <c r="I762" s="14"/>
      <c r="J762" s="14"/>
      <c r="K762" s="14"/>
      <c r="L762" s="14"/>
      <c r="M762" s="14"/>
      <c r="N762" s="14"/>
      <c r="O762" s="14"/>
      <c r="P762" s="14"/>
    </row>
    <row r="763" spans="9:16" x14ac:dyDescent="0.25">
      <c r="I763" s="14"/>
      <c r="J763" s="14"/>
      <c r="K763" s="14"/>
      <c r="L763" s="14"/>
      <c r="M763" s="14"/>
      <c r="N763" s="14"/>
      <c r="O763" s="14"/>
      <c r="P763" s="14"/>
    </row>
    <row r="764" spans="9:16" x14ac:dyDescent="0.25">
      <c r="I764" s="14"/>
      <c r="J764" s="14"/>
      <c r="K764" s="14"/>
      <c r="L764" s="14"/>
      <c r="M764" s="14"/>
      <c r="N764" s="14"/>
      <c r="O764" s="14"/>
      <c r="P764" s="14"/>
    </row>
    <row r="765" spans="9:16" x14ac:dyDescent="0.25">
      <c r="I765" s="14"/>
      <c r="J765" s="14"/>
      <c r="K765" s="14"/>
      <c r="L765" s="14"/>
      <c r="M765" s="14"/>
      <c r="N765" s="14"/>
      <c r="O765" s="14"/>
      <c r="P765" s="14"/>
    </row>
    <row r="766" spans="9:16" x14ac:dyDescent="0.25">
      <c r="I766" s="14"/>
      <c r="J766" s="14"/>
      <c r="K766" s="14"/>
      <c r="L766" s="14"/>
      <c r="M766" s="14"/>
      <c r="N766" s="14"/>
      <c r="O766" s="14"/>
      <c r="P766" s="14"/>
    </row>
    <row r="767" spans="9:16" x14ac:dyDescent="0.25">
      <c r="I767" s="14"/>
      <c r="J767" s="14"/>
      <c r="K767" s="14"/>
      <c r="L767" s="14"/>
      <c r="M767" s="14"/>
      <c r="N767" s="14"/>
      <c r="O767" s="14"/>
      <c r="P767" s="14"/>
    </row>
    <row r="768" spans="9:16" x14ac:dyDescent="0.25">
      <c r="I768" s="14"/>
      <c r="J768" s="14"/>
      <c r="K768" s="14"/>
      <c r="L768" s="14"/>
      <c r="M768" s="14"/>
      <c r="N768" s="14"/>
      <c r="O768" s="14"/>
      <c r="P768" s="14"/>
    </row>
    <row r="769" spans="9:16" x14ac:dyDescent="0.25">
      <c r="I769" s="14"/>
      <c r="J769" s="14"/>
      <c r="K769" s="14"/>
      <c r="L769" s="14"/>
      <c r="M769" s="14"/>
      <c r="N769" s="14"/>
      <c r="O769" s="14"/>
      <c r="P769" s="14"/>
    </row>
    <row r="770" spans="9:16" x14ac:dyDescent="0.25">
      <c r="I770" s="14"/>
      <c r="J770" s="14"/>
      <c r="K770" s="14"/>
      <c r="L770" s="14"/>
      <c r="M770" s="14"/>
      <c r="N770" s="14"/>
      <c r="O770" s="14"/>
      <c r="P770" s="14"/>
    </row>
    <row r="771" spans="9:16" x14ac:dyDescent="0.25">
      <c r="I771" s="14"/>
      <c r="J771" s="14"/>
      <c r="K771" s="14"/>
      <c r="L771" s="14"/>
      <c r="M771" s="14"/>
      <c r="N771" s="14"/>
      <c r="O771" s="14"/>
      <c r="P771" s="14"/>
    </row>
    <row r="772" spans="9:16" x14ac:dyDescent="0.25">
      <c r="I772" s="14"/>
      <c r="J772" s="14"/>
      <c r="K772" s="14"/>
      <c r="L772" s="14"/>
      <c r="M772" s="14"/>
      <c r="N772" s="14"/>
      <c r="O772" s="14"/>
      <c r="P772" s="14"/>
    </row>
    <row r="773" spans="9:16" x14ac:dyDescent="0.25">
      <c r="I773" s="14"/>
      <c r="J773" s="14"/>
      <c r="K773" s="14"/>
      <c r="L773" s="14"/>
      <c r="M773" s="14"/>
      <c r="N773" s="14"/>
      <c r="O773" s="14"/>
      <c r="P773" s="14"/>
    </row>
    <row r="774" spans="9:16" x14ac:dyDescent="0.25">
      <c r="I774" s="14"/>
      <c r="J774" s="14"/>
      <c r="K774" s="14"/>
      <c r="L774" s="14"/>
      <c r="M774" s="14"/>
      <c r="N774" s="14"/>
      <c r="O774" s="14"/>
      <c r="P774" s="14"/>
    </row>
    <row r="775" spans="9:16" x14ac:dyDescent="0.25">
      <c r="I775" s="14"/>
      <c r="J775" s="14"/>
      <c r="K775" s="14"/>
      <c r="L775" s="14"/>
      <c r="M775" s="14"/>
      <c r="N775" s="14"/>
      <c r="O775" s="14"/>
      <c r="P775" s="14"/>
    </row>
    <row r="776" spans="9:16" x14ac:dyDescent="0.25">
      <c r="I776" s="14"/>
      <c r="J776" s="14"/>
      <c r="K776" s="14"/>
      <c r="L776" s="14"/>
      <c r="M776" s="14"/>
      <c r="N776" s="14"/>
      <c r="O776" s="14"/>
      <c r="P776" s="14"/>
    </row>
    <row r="777" spans="9:16" x14ac:dyDescent="0.25">
      <c r="I777" s="14"/>
      <c r="J777" s="14"/>
      <c r="K777" s="14"/>
      <c r="L777" s="14"/>
      <c r="M777" s="14"/>
      <c r="N777" s="14"/>
      <c r="O777" s="14"/>
      <c r="P777" s="14"/>
    </row>
    <row r="778" spans="9:16" x14ac:dyDescent="0.25">
      <c r="I778" s="14"/>
      <c r="J778" s="14"/>
      <c r="K778" s="14"/>
      <c r="L778" s="14"/>
      <c r="M778" s="14"/>
      <c r="N778" s="14"/>
      <c r="O778" s="14"/>
      <c r="P778" s="14"/>
    </row>
    <row r="779" spans="9:16" x14ac:dyDescent="0.25">
      <c r="I779" s="14"/>
      <c r="J779" s="14"/>
      <c r="K779" s="14"/>
      <c r="L779" s="14"/>
      <c r="M779" s="14"/>
      <c r="N779" s="14"/>
      <c r="O779" s="14"/>
      <c r="P779" s="14"/>
    </row>
    <row r="780" spans="9:16" x14ac:dyDescent="0.25">
      <c r="I780" s="14"/>
      <c r="J780" s="14"/>
      <c r="K780" s="14"/>
      <c r="L780" s="14"/>
      <c r="M780" s="14"/>
      <c r="N780" s="14"/>
      <c r="O780" s="14"/>
      <c r="P780" s="14"/>
    </row>
    <row r="781" spans="9:16" x14ac:dyDescent="0.25">
      <c r="I781" s="14"/>
      <c r="J781" s="14"/>
      <c r="K781" s="14"/>
      <c r="L781" s="14"/>
      <c r="M781" s="14"/>
      <c r="N781" s="14"/>
      <c r="O781" s="14"/>
      <c r="P781" s="14"/>
    </row>
    <row r="782" spans="9:16" x14ac:dyDescent="0.25">
      <c r="I782" s="14"/>
      <c r="J782" s="14"/>
      <c r="K782" s="14"/>
      <c r="L782" s="14"/>
      <c r="M782" s="14"/>
      <c r="N782" s="14"/>
      <c r="O782" s="14"/>
      <c r="P782" s="14"/>
    </row>
    <row r="783" spans="9:16" x14ac:dyDescent="0.25">
      <c r="I783" s="14"/>
      <c r="J783" s="14"/>
      <c r="K783" s="14"/>
      <c r="L783" s="14"/>
      <c r="M783" s="14"/>
      <c r="N783" s="14"/>
      <c r="O783" s="14"/>
      <c r="P783" s="14"/>
    </row>
    <row r="784" spans="9:16" x14ac:dyDescent="0.25">
      <c r="I784" s="14"/>
      <c r="J784" s="14"/>
      <c r="K784" s="14"/>
      <c r="L784" s="14"/>
      <c r="M784" s="14"/>
      <c r="N784" s="14"/>
      <c r="O784" s="14"/>
      <c r="P784" s="14"/>
    </row>
    <row r="785" spans="9:16" x14ac:dyDescent="0.25">
      <c r="I785" s="14"/>
      <c r="J785" s="14"/>
      <c r="K785" s="14"/>
      <c r="L785" s="14"/>
      <c r="M785" s="14"/>
      <c r="N785" s="14"/>
      <c r="O785" s="14"/>
      <c r="P785" s="14"/>
    </row>
    <row r="786" spans="9:16" x14ac:dyDescent="0.25">
      <c r="I786" s="14"/>
      <c r="J786" s="14"/>
      <c r="K786" s="14"/>
      <c r="L786" s="14"/>
      <c r="M786" s="14"/>
      <c r="N786" s="14"/>
      <c r="O786" s="14"/>
      <c r="P786" s="14"/>
    </row>
    <row r="787" spans="9:16" x14ac:dyDescent="0.25">
      <c r="I787" s="14"/>
      <c r="J787" s="14"/>
      <c r="K787" s="14"/>
      <c r="L787" s="14"/>
      <c r="M787" s="14"/>
      <c r="N787" s="14"/>
      <c r="O787" s="14"/>
      <c r="P787" s="14"/>
    </row>
    <row r="788" spans="9:16" x14ac:dyDescent="0.25">
      <c r="I788" s="14"/>
      <c r="J788" s="14"/>
      <c r="K788" s="14"/>
      <c r="L788" s="14"/>
      <c r="M788" s="14"/>
      <c r="N788" s="14"/>
      <c r="O788" s="14"/>
      <c r="P788" s="14"/>
    </row>
    <row r="789" spans="9:16" x14ac:dyDescent="0.25">
      <c r="I789" s="14"/>
      <c r="J789" s="14"/>
      <c r="K789" s="14"/>
      <c r="L789" s="14"/>
      <c r="M789" s="14"/>
      <c r="N789" s="14"/>
      <c r="O789" s="14"/>
      <c r="P789" s="14"/>
    </row>
    <row r="790" spans="9:16" x14ac:dyDescent="0.25">
      <c r="I790" s="14"/>
      <c r="J790" s="14"/>
      <c r="K790" s="14"/>
      <c r="L790" s="14"/>
      <c r="M790" s="14"/>
      <c r="N790" s="14"/>
      <c r="O790" s="14"/>
      <c r="P790" s="14"/>
    </row>
    <row r="791" spans="9:16" x14ac:dyDescent="0.25">
      <c r="I791" s="14"/>
      <c r="J791" s="14"/>
      <c r="K791" s="14"/>
      <c r="L791" s="14"/>
      <c r="M791" s="14"/>
      <c r="N791" s="14"/>
      <c r="O791" s="14"/>
      <c r="P791" s="14"/>
    </row>
    <row r="792" spans="9:16" x14ac:dyDescent="0.25">
      <c r="I792" s="14"/>
      <c r="J792" s="14"/>
      <c r="K792" s="14"/>
      <c r="L792" s="14"/>
      <c r="M792" s="14"/>
      <c r="N792" s="14"/>
      <c r="O792" s="14"/>
      <c r="P792" s="14"/>
    </row>
    <row r="793" spans="9:16" x14ac:dyDescent="0.25">
      <c r="I793" s="14"/>
      <c r="J793" s="14"/>
      <c r="K793" s="14"/>
      <c r="L793" s="14"/>
      <c r="M793" s="14"/>
      <c r="N793" s="14"/>
      <c r="O793" s="14"/>
      <c r="P793" s="14"/>
    </row>
    <row r="794" spans="9:16" x14ac:dyDescent="0.25">
      <c r="I794" s="14"/>
      <c r="J794" s="14"/>
      <c r="K794" s="14"/>
      <c r="L794" s="14"/>
      <c r="M794" s="14"/>
      <c r="N794" s="14"/>
      <c r="O794" s="14"/>
      <c r="P794" s="14"/>
    </row>
    <row r="795" spans="9:16" x14ac:dyDescent="0.25">
      <c r="I795" s="14"/>
      <c r="J795" s="14"/>
      <c r="K795" s="14"/>
      <c r="L795" s="14"/>
      <c r="M795" s="14"/>
      <c r="N795" s="14"/>
      <c r="O795" s="14"/>
      <c r="P795" s="14"/>
    </row>
    <row r="796" spans="9:16" x14ac:dyDescent="0.25">
      <c r="I796" s="14"/>
      <c r="J796" s="14"/>
      <c r="K796" s="14"/>
      <c r="L796" s="14"/>
      <c r="M796" s="14"/>
      <c r="N796" s="14"/>
      <c r="O796" s="14"/>
      <c r="P796" s="14"/>
    </row>
    <row r="797" spans="9:16" x14ac:dyDescent="0.25">
      <c r="I797" s="14"/>
      <c r="J797" s="14"/>
      <c r="K797" s="14"/>
      <c r="L797" s="14"/>
      <c r="M797" s="14"/>
      <c r="N797" s="14"/>
      <c r="O797" s="14"/>
      <c r="P797" s="14"/>
    </row>
    <row r="798" spans="9:16" x14ac:dyDescent="0.25">
      <c r="I798" s="14"/>
      <c r="J798" s="14"/>
      <c r="K798" s="14"/>
      <c r="L798" s="14"/>
      <c r="M798" s="14"/>
      <c r="N798" s="14"/>
      <c r="O798" s="14"/>
      <c r="P798" s="14"/>
    </row>
    <row r="799" spans="9:16" x14ac:dyDescent="0.25">
      <c r="I799" s="14"/>
      <c r="J799" s="14"/>
      <c r="K799" s="14"/>
      <c r="L799" s="14"/>
      <c r="M799" s="14"/>
      <c r="N799" s="14"/>
      <c r="O799" s="14"/>
      <c r="P799" s="14"/>
    </row>
    <row r="800" spans="9:16" x14ac:dyDescent="0.25">
      <c r="I800" s="14"/>
      <c r="J800" s="14"/>
      <c r="K800" s="14"/>
      <c r="L800" s="14"/>
      <c r="M800" s="14"/>
      <c r="N800" s="14"/>
      <c r="O800" s="14"/>
      <c r="P800" s="14"/>
    </row>
    <row r="801" spans="9:16" x14ac:dyDescent="0.25">
      <c r="I801" s="14"/>
      <c r="J801" s="14"/>
      <c r="K801" s="14"/>
      <c r="L801" s="14"/>
      <c r="M801" s="14"/>
      <c r="N801" s="14"/>
      <c r="O801" s="14"/>
      <c r="P801" s="14"/>
    </row>
    <row r="802" spans="9:16" x14ac:dyDescent="0.25">
      <c r="I802" s="14"/>
      <c r="J802" s="14"/>
      <c r="K802" s="14"/>
      <c r="L802" s="14"/>
      <c r="M802" s="14"/>
      <c r="N802" s="14"/>
      <c r="O802" s="14"/>
      <c r="P802" s="14"/>
    </row>
    <row r="803" spans="9:16" x14ac:dyDescent="0.25">
      <c r="I803" s="14"/>
      <c r="J803" s="14"/>
      <c r="K803" s="14"/>
      <c r="L803" s="14"/>
      <c r="M803" s="14"/>
      <c r="N803" s="14"/>
      <c r="O803" s="14"/>
      <c r="P803" s="14"/>
    </row>
    <row r="804" spans="9:16" x14ac:dyDescent="0.25">
      <c r="I804" s="14"/>
      <c r="J804" s="14"/>
      <c r="K804" s="14"/>
      <c r="L804" s="14"/>
      <c r="M804" s="14"/>
      <c r="N804" s="14"/>
      <c r="O804" s="14"/>
      <c r="P804" s="14"/>
    </row>
    <row r="805" spans="9:16" x14ac:dyDescent="0.25">
      <c r="I805" s="14"/>
      <c r="J805" s="14"/>
      <c r="K805" s="14"/>
      <c r="L805" s="14"/>
      <c r="M805" s="14"/>
      <c r="N805" s="14"/>
      <c r="O805" s="14"/>
      <c r="P805" s="14"/>
    </row>
    <row r="806" spans="9:16" x14ac:dyDescent="0.25">
      <c r="I806" s="14"/>
      <c r="J806" s="14"/>
      <c r="K806" s="14"/>
      <c r="L806" s="14"/>
      <c r="M806" s="14"/>
      <c r="N806" s="14"/>
      <c r="O806" s="14"/>
      <c r="P806" s="14"/>
    </row>
    <row r="807" spans="9:16" x14ac:dyDescent="0.25">
      <c r="I807" s="14"/>
      <c r="J807" s="14"/>
      <c r="K807" s="14"/>
      <c r="L807" s="14"/>
      <c r="M807" s="14"/>
      <c r="N807" s="14"/>
      <c r="O807" s="14"/>
      <c r="P807" s="14"/>
    </row>
    <row r="808" spans="9:16" x14ac:dyDescent="0.25">
      <c r="I808" s="14"/>
      <c r="J808" s="14"/>
      <c r="K808" s="14"/>
      <c r="L808" s="14"/>
      <c r="M808" s="14"/>
      <c r="N808" s="14"/>
      <c r="O808" s="14"/>
      <c r="P808" s="14"/>
    </row>
    <row r="809" spans="9:16" x14ac:dyDescent="0.25">
      <c r="I809" s="14"/>
      <c r="J809" s="14"/>
      <c r="K809" s="14"/>
      <c r="L809" s="14"/>
      <c r="M809" s="14"/>
      <c r="N809" s="14"/>
      <c r="O809" s="14"/>
      <c r="P809" s="14"/>
    </row>
    <row r="810" spans="9:16" x14ac:dyDescent="0.25">
      <c r="I810" s="14"/>
      <c r="J810" s="14"/>
      <c r="K810" s="14"/>
      <c r="L810" s="14"/>
      <c r="M810" s="14"/>
      <c r="N810" s="14"/>
      <c r="O810" s="14"/>
      <c r="P810" s="14"/>
    </row>
    <row r="811" spans="9:16" x14ac:dyDescent="0.25">
      <c r="I811" s="14"/>
      <c r="J811" s="14"/>
      <c r="K811" s="14"/>
      <c r="L811" s="14"/>
      <c r="M811" s="14"/>
      <c r="N811" s="14"/>
      <c r="O811" s="14"/>
      <c r="P811" s="14"/>
    </row>
    <row r="812" spans="9:16" x14ac:dyDescent="0.25">
      <c r="I812" s="14"/>
      <c r="J812" s="14"/>
      <c r="K812" s="14"/>
      <c r="L812" s="14"/>
      <c r="M812" s="14"/>
      <c r="N812" s="14"/>
      <c r="O812" s="14"/>
      <c r="P812" s="14"/>
    </row>
    <row r="813" spans="9:16" x14ac:dyDescent="0.25">
      <c r="I813" s="14"/>
      <c r="J813" s="14"/>
      <c r="K813" s="14"/>
      <c r="L813" s="14"/>
      <c r="M813" s="14"/>
      <c r="N813" s="14"/>
      <c r="O813" s="14"/>
      <c r="P813" s="14"/>
    </row>
    <row r="814" spans="9:16" x14ac:dyDescent="0.25">
      <c r="I814" s="14"/>
      <c r="J814" s="14"/>
      <c r="K814" s="14"/>
      <c r="L814" s="14"/>
      <c r="M814" s="14"/>
      <c r="N814" s="14"/>
      <c r="O814" s="14"/>
      <c r="P814" s="14"/>
    </row>
    <row r="815" spans="9:16" x14ac:dyDescent="0.25">
      <c r="I815" s="14"/>
      <c r="J815" s="14"/>
      <c r="K815" s="14"/>
      <c r="L815" s="14"/>
      <c r="M815" s="14"/>
      <c r="N815" s="14"/>
      <c r="O815" s="14"/>
      <c r="P815" s="14"/>
    </row>
    <row r="816" spans="9:16" x14ac:dyDescent="0.25">
      <c r="I816" s="14"/>
      <c r="J816" s="14"/>
      <c r="K816" s="14"/>
      <c r="L816" s="14"/>
      <c r="M816" s="14"/>
      <c r="N816" s="14"/>
      <c r="O816" s="14"/>
      <c r="P816" s="14"/>
    </row>
    <row r="817" spans="9:16" x14ac:dyDescent="0.25">
      <c r="I817" s="14"/>
      <c r="J817" s="14"/>
      <c r="K817" s="14"/>
      <c r="L817" s="14"/>
      <c r="M817" s="14"/>
      <c r="N817" s="14"/>
      <c r="O817" s="14"/>
      <c r="P817" s="14"/>
    </row>
    <row r="818" spans="9:16" x14ac:dyDescent="0.25">
      <c r="I818" s="14"/>
      <c r="J818" s="14"/>
      <c r="K818" s="14"/>
      <c r="L818" s="14"/>
      <c r="M818" s="14"/>
      <c r="N818" s="14"/>
      <c r="O818" s="14"/>
      <c r="P818" s="14"/>
    </row>
    <row r="819" spans="9:16" x14ac:dyDescent="0.25">
      <c r="I819" s="14"/>
      <c r="J819" s="14"/>
      <c r="K819" s="14"/>
      <c r="L819" s="14"/>
      <c r="M819" s="14"/>
      <c r="N819" s="14"/>
      <c r="O819" s="14"/>
      <c r="P819" s="14"/>
    </row>
    <row r="820" spans="9:16" x14ac:dyDescent="0.25">
      <c r="I820" s="14"/>
      <c r="J820" s="14"/>
      <c r="K820" s="14"/>
      <c r="L820" s="14"/>
      <c r="M820" s="14"/>
      <c r="N820" s="14"/>
      <c r="O820" s="14"/>
      <c r="P820" s="14"/>
    </row>
    <row r="821" spans="9:16" x14ac:dyDescent="0.25">
      <c r="I821" s="14"/>
      <c r="J821" s="14"/>
      <c r="K821" s="14"/>
      <c r="L821" s="14"/>
      <c r="M821" s="14"/>
      <c r="N821" s="14"/>
      <c r="O821" s="14"/>
      <c r="P821" s="14"/>
    </row>
    <row r="822" spans="9:16" x14ac:dyDescent="0.25">
      <c r="I822" s="14"/>
      <c r="J822" s="14"/>
      <c r="K822" s="14"/>
      <c r="L822" s="14"/>
      <c r="M822" s="14"/>
      <c r="N822" s="14"/>
      <c r="O822" s="14"/>
      <c r="P822" s="14"/>
    </row>
    <row r="823" spans="9:16" x14ac:dyDescent="0.25">
      <c r="I823" s="14"/>
      <c r="J823" s="14"/>
      <c r="K823" s="14"/>
      <c r="L823" s="14"/>
      <c r="M823" s="14"/>
      <c r="N823" s="14"/>
      <c r="O823" s="14"/>
      <c r="P823" s="14"/>
    </row>
    <row r="824" spans="9:16" x14ac:dyDescent="0.25">
      <c r="I824" s="14"/>
      <c r="J824" s="14"/>
      <c r="K824" s="14"/>
      <c r="L824" s="14"/>
      <c r="M824" s="14"/>
      <c r="N824" s="14"/>
      <c r="O824" s="14"/>
      <c r="P824" s="14"/>
    </row>
    <row r="825" spans="9:16" x14ac:dyDescent="0.25">
      <c r="I825" s="14"/>
      <c r="J825" s="14"/>
      <c r="K825" s="14"/>
      <c r="L825" s="14"/>
      <c r="M825" s="14"/>
      <c r="N825" s="14"/>
      <c r="O825" s="14"/>
      <c r="P825" s="14"/>
    </row>
    <row r="826" spans="9:16" x14ac:dyDescent="0.25">
      <c r="I826" s="14"/>
      <c r="J826" s="14"/>
      <c r="K826" s="14"/>
      <c r="L826" s="14"/>
      <c r="M826" s="14"/>
      <c r="N826" s="14"/>
      <c r="O826" s="14"/>
      <c r="P826" s="14"/>
    </row>
    <row r="827" spans="9:16" x14ac:dyDescent="0.25">
      <c r="I827" s="14"/>
      <c r="J827" s="14"/>
      <c r="K827" s="14"/>
      <c r="L827" s="14"/>
      <c r="M827" s="14"/>
      <c r="N827" s="14"/>
      <c r="O827" s="14"/>
      <c r="P827" s="14"/>
    </row>
    <row r="828" spans="9:16" x14ac:dyDescent="0.25">
      <c r="I828" s="14"/>
      <c r="J828" s="14"/>
      <c r="K828" s="14"/>
      <c r="L828" s="14"/>
      <c r="M828" s="14"/>
      <c r="N828" s="14"/>
      <c r="O828" s="14"/>
      <c r="P828" s="14"/>
    </row>
    <row r="829" spans="9:16" x14ac:dyDescent="0.25">
      <c r="I829" s="14"/>
      <c r="J829" s="14"/>
      <c r="K829" s="14"/>
      <c r="L829" s="14"/>
      <c r="M829" s="14"/>
      <c r="N829" s="14"/>
      <c r="O829" s="14"/>
      <c r="P829" s="14"/>
    </row>
    <row r="830" spans="9:16" x14ac:dyDescent="0.25">
      <c r="I830" s="14"/>
      <c r="J830" s="14"/>
      <c r="K830" s="14"/>
      <c r="L830" s="14"/>
      <c r="M830" s="14"/>
      <c r="N830" s="14"/>
      <c r="O830" s="14"/>
      <c r="P830" s="14"/>
    </row>
    <row r="831" spans="9:16" x14ac:dyDescent="0.25">
      <c r="I831" s="14"/>
      <c r="J831" s="14"/>
      <c r="K831" s="14"/>
      <c r="L831" s="14"/>
      <c r="M831" s="14"/>
      <c r="N831" s="14"/>
      <c r="O831" s="14"/>
      <c r="P831" s="14"/>
    </row>
    <row r="832" spans="9:16" x14ac:dyDescent="0.25">
      <c r="I832" s="14"/>
      <c r="J832" s="14"/>
      <c r="K832" s="14"/>
      <c r="L832" s="14"/>
      <c r="M832" s="14"/>
      <c r="N832" s="14"/>
      <c r="O832" s="14"/>
      <c r="P832" s="14"/>
    </row>
    <row r="833" spans="9:16" x14ac:dyDescent="0.25">
      <c r="I833" s="14"/>
      <c r="J833" s="14"/>
      <c r="K833" s="14"/>
      <c r="L833" s="14"/>
      <c r="M833" s="14"/>
      <c r="N833" s="14"/>
      <c r="O833" s="14"/>
      <c r="P833" s="14"/>
    </row>
    <row r="834" spans="9:16" x14ac:dyDescent="0.25">
      <c r="I834" s="14"/>
      <c r="J834" s="14"/>
      <c r="K834" s="14"/>
      <c r="L834" s="14"/>
      <c r="M834" s="14"/>
      <c r="N834" s="14"/>
      <c r="O834" s="14"/>
      <c r="P834" s="14"/>
    </row>
    <row r="835" spans="9:16" x14ac:dyDescent="0.25">
      <c r="I835" s="14"/>
      <c r="J835" s="14"/>
      <c r="K835" s="14"/>
      <c r="L835" s="14"/>
      <c r="M835" s="14"/>
      <c r="N835" s="14"/>
      <c r="O835" s="14"/>
      <c r="P835" s="14"/>
    </row>
    <row r="836" spans="9:16" x14ac:dyDescent="0.25">
      <c r="I836" s="14"/>
      <c r="J836" s="14"/>
      <c r="K836" s="14"/>
      <c r="L836" s="14"/>
      <c r="M836" s="14"/>
      <c r="N836" s="14"/>
      <c r="O836" s="14"/>
      <c r="P836" s="14"/>
    </row>
    <row r="837" spans="9:16" x14ac:dyDescent="0.25">
      <c r="I837" s="14"/>
      <c r="J837" s="14"/>
      <c r="K837" s="14"/>
      <c r="L837" s="14"/>
      <c r="M837" s="14"/>
      <c r="N837" s="14"/>
      <c r="O837" s="14"/>
      <c r="P837" s="14"/>
    </row>
    <row r="838" spans="9:16" x14ac:dyDescent="0.25">
      <c r="I838" s="14"/>
      <c r="J838" s="14"/>
      <c r="K838" s="14"/>
      <c r="L838" s="14"/>
      <c r="M838" s="14"/>
      <c r="N838" s="14"/>
      <c r="O838" s="14"/>
      <c r="P838" s="14"/>
    </row>
    <row r="839" spans="9:16" x14ac:dyDescent="0.25">
      <c r="I839" s="14"/>
      <c r="J839" s="14"/>
      <c r="K839" s="14"/>
      <c r="L839" s="14"/>
      <c r="M839" s="14"/>
      <c r="N839" s="14"/>
      <c r="O839" s="14"/>
      <c r="P839" s="14"/>
    </row>
    <row r="840" spans="9:16" x14ac:dyDescent="0.25">
      <c r="I840" s="14"/>
      <c r="J840" s="14"/>
      <c r="K840" s="14"/>
      <c r="L840" s="14"/>
      <c r="M840" s="14"/>
      <c r="N840" s="14"/>
      <c r="O840" s="14"/>
      <c r="P840" s="14"/>
    </row>
    <row r="841" spans="9:16" x14ac:dyDescent="0.25">
      <c r="I841" s="14"/>
      <c r="J841" s="14"/>
      <c r="K841" s="14"/>
      <c r="L841" s="14"/>
      <c r="M841" s="14"/>
      <c r="N841" s="14"/>
      <c r="O841" s="14"/>
      <c r="P841" s="14"/>
    </row>
    <row r="842" spans="9:16" x14ac:dyDescent="0.25">
      <c r="I842" s="14"/>
      <c r="J842" s="14"/>
      <c r="K842" s="14"/>
      <c r="L842" s="14"/>
      <c r="M842" s="14"/>
      <c r="N842" s="14"/>
      <c r="O842" s="14"/>
      <c r="P842" s="14"/>
    </row>
    <row r="843" spans="9:16" x14ac:dyDescent="0.25">
      <c r="I843" s="14"/>
      <c r="J843" s="14"/>
      <c r="K843" s="14"/>
      <c r="L843" s="14"/>
      <c r="M843" s="14"/>
      <c r="N843" s="14"/>
      <c r="O843" s="14"/>
      <c r="P843" s="14"/>
    </row>
    <row r="844" spans="9:16" x14ac:dyDescent="0.25">
      <c r="I844" s="14"/>
      <c r="J844" s="14"/>
      <c r="K844" s="14"/>
      <c r="L844" s="14"/>
      <c r="M844" s="14"/>
      <c r="N844" s="14"/>
      <c r="O844" s="14"/>
      <c r="P844" s="14"/>
    </row>
    <row r="845" spans="9:16" x14ac:dyDescent="0.25">
      <c r="I845" s="14"/>
      <c r="J845" s="14"/>
      <c r="K845" s="14"/>
      <c r="L845" s="14"/>
      <c r="M845" s="14"/>
      <c r="N845" s="14"/>
      <c r="O845" s="14"/>
      <c r="P845" s="14"/>
    </row>
    <row r="846" spans="9:16" x14ac:dyDescent="0.25">
      <c r="I846" s="14"/>
      <c r="J846" s="14"/>
      <c r="K846" s="14"/>
      <c r="L846" s="14"/>
      <c r="M846" s="14"/>
      <c r="N846" s="14"/>
      <c r="O846" s="14"/>
      <c r="P846" s="14"/>
    </row>
    <row r="847" spans="9:16" x14ac:dyDescent="0.25">
      <c r="I847" s="14"/>
      <c r="J847" s="14"/>
      <c r="K847" s="14"/>
      <c r="L847" s="14"/>
      <c r="M847" s="14"/>
      <c r="N847" s="14"/>
      <c r="O847" s="14"/>
      <c r="P847" s="14"/>
    </row>
    <row r="848" spans="9:16" x14ac:dyDescent="0.25">
      <c r="I848" s="14"/>
      <c r="J848" s="14"/>
      <c r="K848" s="14"/>
      <c r="L848" s="14"/>
      <c r="M848" s="14"/>
      <c r="N848" s="14"/>
      <c r="O848" s="14"/>
      <c r="P848" s="14"/>
    </row>
    <row r="849" spans="9:16" x14ac:dyDescent="0.25">
      <c r="I849" s="14"/>
      <c r="J849" s="14"/>
      <c r="K849" s="14"/>
      <c r="L849" s="14"/>
      <c r="M849" s="14"/>
      <c r="N849" s="14"/>
      <c r="O849" s="14"/>
      <c r="P849" s="14"/>
    </row>
    <row r="850" spans="9:16" x14ac:dyDescent="0.25">
      <c r="I850" s="14"/>
      <c r="J850" s="14"/>
      <c r="K850" s="14"/>
      <c r="L850" s="14"/>
      <c r="M850" s="14"/>
      <c r="N850" s="14"/>
      <c r="O850" s="14"/>
      <c r="P850" s="14"/>
    </row>
    <row r="851" spans="9:16" x14ac:dyDescent="0.25">
      <c r="I851" s="14"/>
      <c r="J851" s="14"/>
      <c r="K851" s="14"/>
      <c r="L851" s="14"/>
      <c r="M851" s="14"/>
      <c r="N851" s="14"/>
      <c r="O851" s="14"/>
      <c r="P851" s="14"/>
    </row>
    <row r="852" spans="9:16" x14ac:dyDescent="0.25">
      <c r="I852" s="14"/>
      <c r="J852" s="14"/>
      <c r="K852" s="14"/>
      <c r="L852" s="14"/>
      <c r="M852" s="14"/>
      <c r="N852" s="14"/>
      <c r="O852" s="14"/>
      <c r="P852" s="14"/>
    </row>
    <row r="853" spans="9:16" x14ac:dyDescent="0.25">
      <c r="I853" s="14"/>
      <c r="J853" s="14"/>
      <c r="K853" s="14"/>
      <c r="L853" s="14"/>
      <c r="M853" s="14"/>
      <c r="N853" s="14"/>
      <c r="O853" s="14"/>
      <c r="P853" s="14"/>
    </row>
    <row r="854" spans="9:16" x14ac:dyDescent="0.25">
      <c r="I854" s="14"/>
      <c r="J854" s="14"/>
      <c r="K854" s="14"/>
      <c r="L854" s="14"/>
      <c r="M854" s="14"/>
      <c r="N854" s="14"/>
      <c r="O854" s="14"/>
      <c r="P854" s="14"/>
    </row>
    <row r="855" spans="9:16" x14ac:dyDescent="0.25">
      <c r="I855" s="14"/>
      <c r="J855" s="14"/>
      <c r="K855" s="14"/>
      <c r="L855" s="14"/>
      <c r="M855" s="14"/>
      <c r="N855" s="14"/>
      <c r="O855" s="14"/>
      <c r="P855" s="14"/>
    </row>
    <row r="856" spans="9:16" x14ac:dyDescent="0.25">
      <c r="I856" s="14"/>
      <c r="J856" s="14"/>
      <c r="K856" s="14"/>
      <c r="L856" s="14"/>
      <c r="M856" s="14"/>
      <c r="N856" s="14"/>
      <c r="O856" s="14"/>
      <c r="P856" s="14"/>
    </row>
    <row r="857" spans="9:16" x14ac:dyDescent="0.25">
      <c r="I857" s="14"/>
      <c r="J857" s="14"/>
      <c r="K857" s="14"/>
      <c r="L857" s="14"/>
      <c r="M857" s="14"/>
      <c r="N857" s="14"/>
      <c r="O857" s="14"/>
      <c r="P857" s="14"/>
    </row>
    <row r="858" spans="9:16" x14ac:dyDescent="0.25">
      <c r="I858" s="14"/>
      <c r="J858" s="14"/>
      <c r="K858" s="14"/>
      <c r="L858" s="14"/>
      <c r="M858" s="14"/>
      <c r="N858" s="14"/>
      <c r="O858" s="14"/>
      <c r="P858" s="14"/>
    </row>
    <row r="859" spans="9:16" x14ac:dyDescent="0.25">
      <c r="I859" s="14"/>
      <c r="J859" s="14"/>
      <c r="K859" s="14"/>
      <c r="L859" s="14"/>
      <c r="M859" s="14"/>
      <c r="N859" s="14"/>
      <c r="O859" s="14"/>
      <c r="P859" s="14"/>
    </row>
    <row r="860" spans="9:16" x14ac:dyDescent="0.25">
      <c r="I860" s="14"/>
      <c r="J860" s="14"/>
      <c r="K860" s="14"/>
      <c r="L860" s="14"/>
      <c r="M860" s="14"/>
      <c r="N860" s="14"/>
      <c r="O860" s="14"/>
      <c r="P860" s="14"/>
    </row>
    <row r="861" spans="9:16" x14ac:dyDescent="0.25">
      <c r="I861" s="14"/>
      <c r="J861" s="14"/>
      <c r="K861" s="14"/>
      <c r="L861" s="14"/>
      <c r="M861" s="14"/>
      <c r="N861" s="14"/>
      <c r="O861" s="14"/>
      <c r="P861" s="14"/>
    </row>
    <row r="862" spans="9:16" x14ac:dyDescent="0.25">
      <c r="I862" s="14"/>
      <c r="J862" s="14"/>
      <c r="K862" s="14"/>
      <c r="L862" s="14"/>
      <c r="M862" s="14"/>
      <c r="N862" s="14"/>
      <c r="O862" s="14"/>
      <c r="P862" s="14"/>
    </row>
    <row r="863" spans="9:16" x14ac:dyDescent="0.25">
      <c r="I863" s="14"/>
      <c r="J863" s="14"/>
      <c r="K863" s="14"/>
      <c r="L863" s="14"/>
      <c r="M863" s="14"/>
      <c r="N863" s="14"/>
      <c r="O863" s="14"/>
      <c r="P863" s="14"/>
    </row>
    <row r="864" spans="9:16" x14ac:dyDescent="0.25">
      <c r="I864" s="14"/>
      <c r="J864" s="14"/>
      <c r="K864" s="14"/>
      <c r="L864" s="14"/>
      <c r="M864" s="14"/>
      <c r="N864" s="14"/>
      <c r="O864" s="14"/>
      <c r="P864" s="14"/>
    </row>
    <row r="865" spans="9:16" x14ac:dyDescent="0.25">
      <c r="I865" s="14"/>
      <c r="J865" s="14"/>
      <c r="K865" s="14"/>
      <c r="L865" s="14"/>
      <c r="M865" s="14"/>
      <c r="N865" s="14"/>
      <c r="O865" s="14"/>
      <c r="P865" s="14"/>
    </row>
    <row r="866" spans="9:16" x14ac:dyDescent="0.25">
      <c r="I866" s="14"/>
      <c r="J866" s="14"/>
      <c r="K866" s="14"/>
      <c r="L866" s="14"/>
      <c r="M866" s="14"/>
      <c r="N866" s="14"/>
      <c r="O866" s="14"/>
      <c r="P866" s="14"/>
    </row>
    <row r="867" spans="9:16" x14ac:dyDescent="0.25">
      <c r="I867" s="14"/>
      <c r="J867" s="14"/>
      <c r="K867" s="14"/>
      <c r="L867" s="14"/>
      <c r="M867" s="14"/>
      <c r="N867" s="14"/>
      <c r="O867" s="14"/>
      <c r="P867" s="14"/>
    </row>
    <row r="868" spans="9:16" x14ac:dyDescent="0.25">
      <c r="I868" s="14"/>
      <c r="J868" s="14"/>
      <c r="K868" s="14"/>
      <c r="L868" s="14"/>
      <c r="M868" s="14"/>
      <c r="N868" s="14"/>
      <c r="O868" s="14"/>
      <c r="P868" s="14"/>
    </row>
    <row r="869" spans="9:16" x14ac:dyDescent="0.25">
      <c r="I869" s="14"/>
      <c r="J869" s="14"/>
      <c r="K869" s="14"/>
      <c r="L869" s="14"/>
      <c r="M869" s="14"/>
      <c r="N869" s="14"/>
      <c r="O869" s="14"/>
      <c r="P869" s="14"/>
    </row>
    <row r="870" spans="9:16" x14ac:dyDescent="0.25">
      <c r="I870" s="14"/>
      <c r="J870" s="14"/>
      <c r="K870" s="14"/>
      <c r="L870" s="14"/>
      <c r="M870" s="14"/>
      <c r="N870" s="14"/>
      <c r="O870" s="14"/>
      <c r="P870" s="14"/>
    </row>
    <row r="871" spans="9:16" x14ac:dyDescent="0.25">
      <c r="I871" s="14"/>
      <c r="J871" s="14"/>
      <c r="K871" s="14"/>
      <c r="L871" s="14"/>
      <c r="M871" s="14"/>
      <c r="N871" s="14"/>
      <c r="O871" s="14"/>
      <c r="P871" s="14"/>
    </row>
    <row r="872" spans="9:16" x14ac:dyDescent="0.25">
      <c r="I872" s="14"/>
      <c r="J872" s="14"/>
      <c r="K872" s="14"/>
      <c r="L872" s="14"/>
      <c r="M872" s="14"/>
      <c r="N872" s="14"/>
      <c r="O872" s="14"/>
      <c r="P872" s="14"/>
    </row>
    <row r="873" spans="9:16" x14ac:dyDescent="0.25">
      <c r="I873" s="14"/>
      <c r="J873" s="14"/>
      <c r="K873" s="14"/>
      <c r="L873" s="14"/>
      <c r="M873" s="14"/>
      <c r="N873" s="14"/>
      <c r="O873" s="14"/>
      <c r="P873" s="14"/>
    </row>
    <row r="874" spans="9:16" x14ac:dyDescent="0.25">
      <c r="I874" s="14"/>
      <c r="J874" s="14"/>
      <c r="K874" s="14"/>
      <c r="L874" s="14"/>
      <c r="M874" s="14"/>
      <c r="N874" s="14"/>
      <c r="O874" s="14"/>
      <c r="P874" s="14"/>
    </row>
    <row r="875" spans="9:16" x14ac:dyDescent="0.25">
      <c r="I875" s="14"/>
      <c r="J875" s="14"/>
      <c r="K875" s="14"/>
      <c r="L875" s="14"/>
      <c r="M875" s="14"/>
      <c r="N875" s="14"/>
      <c r="O875" s="14"/>
      <c r="P875" s="14"/>
    </row>
    <row r="876" spans="9:16" x14ac:dyDescent="0.25">
      <c r="I876" s="14"/>
      <c r="J876" s="14"/>
      <c r="K876" s="14"/>
      <c r="L876" s="14"/>
      <c r="M876" s="14"/>
      <c r="N876" s="14"/>
      <c r="O876" s="14"/>
      <c r="P876" s="14"/>
    </row>
    <row r="877" spans="9:16" x14ac:dyDescent="0.25">
      <c r="I877" s="14"/>
      <c r="J877" s="14"/>
      <c r="K877" s="14"/>
      <c r="L877" s="14"/>
      <c r="M877" s="14"/>
      <c r="N877" s="14"/>
      <c r="O877" s="14"/>
      <c r="P877" s="14"/>
    </row>
    <row r="878" spans="9:16" x14ac:dyDescent="0.25">
      <c r="I878" s="14"/>
      <c r="J878" s="14"/>
      <c r="K878" s="14"/>
      <c r="L878" s="14"/>
      <c r="M878" s="14"/>
      <c r="N878" s="14"/>
      <c r="O878" s="14"/>
      <c r="P878" s="14"/>
    </row>
    <row r="879" spans="9:16" x14ac:dyDescent="0.25">
      <c r="I879" s="14"/>
      <c r="J879" s="14"/>
      <c r="K879" s="14"/>
      <c r="L879" s="14"/>
      <c r="M879" s="14"/>
      <c r="N879" s="14"/>
      <c r="O879" s="14"/>
      <c r="P879" s="14"/>
    </row>
    <row r="880" spans="9:16" x14ac:dyDescent="0.25">
      <c r="I880" s="14"/>
      <c r="J880" s="14"/>
      <c r="K880" s="14"/>
      <c r="L880" s="14"/>
      <c r="M880" s="14"/>
      <c r="N880" s="14"/>
      <c r="O880" s="14"/>
      <c r="P880" s="14"/>
    </row>
    <row r="881" spans="9:16" x14ac:dyDescent="0.25">
      <c r="I881" s="14"/>
      <c r="J881" s="14"/>
      <c r="K881" s="14"/>
      <c r="L881" s="14"/>
      <c r="M881" s="14"/>
      <c r="N881" s="14"/>
      <c r="O881" s="14"/>
      <c r="P881" s="14"/>
    </row>
    <row r="882" spans="9:16" x14ac:dyDescent="0.25">
      <c r="I882" s="14"/>
      <c r="J882" s="14"/>
      <c r="K882" s="14"/>
      <c r="L882" s="14"/>
      <c r="M882" s="14"/>
      <c r="N882" s="14"/>
      <c r="O882" s="14"/>
      <c r="P882" s="14"/>
    </row>
    <row r="883" spans="9:16" x14ac:dyDescent="0.25">
      <c r="I883" s="14"/>
      <c r="J883" s="14"/>
      <c r="K883" s="14"/>
      <c r="L883" s="14"/>
      <c r="M883" s="14"/>
      <c r="N883" s="14"/>
      <c r="O883" s="14"/>
      <c r="P883" s="14"/>
    </row>
    <row r="884" spans="9:16" x14ac:dyDescent="0.25">
      <c r="I884" s="14"/>
      <c r="J884" s="14"/>
      <c r="K884" s="14"/>
      <c r="L884" s="14"/>
      <c r="M884" s="14"/>
      <c r="N884" s="14"/>
      <c r="O884" s="14"/>
      <c r="P884" s="14"/>
    </row>
    <row r="885" spans="9:16" x14ac:dyDescent="0.25">
      <c r="I885" s="14"/>
      <c r="J885" s="14"/>
      <c r="K885" s="14"/>
      <c r="L885" s="14"/>
      <c r="M885" s="14"/>
      <c r="N885" s="14"/>
      <c r="O885" s="14"/>
      <c r="P885" s="14"/>
    </row>
    <row r="886" spans="9:16" x14ac:dyDescent="0.25">
      <c r="I886" s="14"/>
      <c r="J886" s="14"/>
      <c r="K886" s="14"/>
      <c r="L886" s="14"/>
      <c r="M886" s="14"/>
      <c r="N886" s="14"/>
      <c r="O886" s="14"/>
      <c r="P886" s="14"/>
    </row>
    <row r="887" spans="9:16" x14ac:dyDescent="0.25">
      <c r="I887" s="14"/>
      <c r="J887" s="14"/>
      <c r="K887" s="14"/>
      <c r="L887" s="14"/>
      <c r="M887" s="14"/>
      <c r="N887" s="14"/>
      <c r="O887" s="14"/>
      <c r="P887" s="14"/>
    </row>
    <row r="888" spans="9:16" x14ac:dyDescent="0.25">
      <c r="I888" s="14"/>
      <c r="J888" s="14"/>
      <c r="K888" s="14"/>
      <c r="L888" s="14"/>
      <c r="M888" s="14"/>
      <c r="N888" s="14"/>
      <c r="O888" s="14"/>
      <c r="P888" s="14"/>
    </row>
    <row r="889" spans="9:16" x14ac:dyDescent="0.25">
      <c r="I889" s="14"/>
      <c r="J889" s="14"/>
      <c r="K889" s="14"/>
      <c r="L889" s="14"/>
      <c r="M889" s="14"/>
      <c r="N889" s="14"/>
      <c r="O889" s="14"/>
      <c r="P889" s="14"/>
    </row>
    <row r="890" spans="9:16" x14ac:dyDescent="0.25">
      <c r="I890" s="14"/>
      <c r="J890" s="14"/>
      <c r="K890" s="14"/>
      <c r="L890" s="14"/>
      <c r="M890" s="14"/>
      <c r="N890" s="14"/>
      <c r="O890" s="14"/>
      <c r="P890" s="14"/>
    </row>
    <row r="891" spans="9:16" x14ac:dyDescent="0.25">
      <c r="I891" s="14"/>
      <c r="J891" s="14"/>
      <c r="K891" s="14"/>
      <c r="L891" s="14"/>
      <c r="M891" s="14"/>
      <c r="N891" s="14"/>
      <c r="O891" s="14"/>
      <c r="P891" s="14"/>
    </row>
    <row r="892" spans="9:16" x14ac:dyDescent="0.25">
      <c r="I892" s="14"/>
      <c r="J892" s="14"/>
      <c r="K892" s="14"/>
      <c r="L892" s="14"/>
      <c r="M892" s="14"/>
      <c r="N892" s="14"/>
      <c r="O892" s="14"/>
      <c r="P892" s="14"/>
    </row>
    <row r="893" spans="9:16" x14ac:dyDescent="0.25">
      <c r="I893" s="14"/>
      <c r="J893" s="14"/>
      <c r="K893" s="14"/>
      <c r="L893" s="14"/>
      <c r="M893" s="14"/>
      <c r="N893" s="14"/>
      <c r="O893" s="14"/>
      <c r="P893" s="14"/>
    </row>
    <row r="894" spans="9:16" x14ac:dyDescent="0.25">
      <c r="I894" s="14"/>
      <c r="J894" s="14"/>
      <c r="K894" s="14"/>
      <c r="L894" s="14"/>
      <c r="M894" s="14"/>
      <c r="N894" s="14"/>
      <c r="O894" s="14"/>
      <c r="P894" s="14"/>
    </row>
    <row r="895" spans="9:16" x14ac:dyDescent="0.25">
      <c r="I895" s="14"/>
      <c r="J895" s="14"/>
      <c r="K895" s="14"/>
      <c r="L895" s="14"/>
      <c r="M895" s="14"/>
      <c r="N895" s="14"/>
      <c r="O895" s="14"/>
      <c r="P895" s="14"/>
    </row>
    <row r="896" spans="9:16" x14ac:dyDescent="0.25">
      <c r="I896" s="14"/>
      <c r="J896" s="14"/>
      <c r="K896" s="14"/>
      <c r="L896" s="14"/>
      <c r="M896" s="14"/>
      <c r="N896" s="14"/>
      <c r="O896" s="14"/>
      <c r="P896" s="14"/>
    </row>
    <row r="897" spans="9:16" x14ac:dyDescent="0.25">
      <c r="I897" s="14"/>
      <c r="J897" s="14"/>
      <c r="K897" s="14"/>
      <c r="L897" s="14"/>
      <c r="M897" s="14"/>
      <c r="N897" s="14"/>
      <c r="O897" s="14"/>
      <c r="P897" s="14"/>
    </row>
    <row r="898" spans="9:16" x14ac:dyDescent="0.25">
      <c r="I898" s="14"/>
      <c r="J898" s="14"/>
      <c r="K898" s="14"/>
      <c r="L898" s="14"/>
      <c r="M898" s="14"/>
      <c r="N898" s="14"/>
      <c r="O898" s="14"/>
      <c r="P898" s="14"/>
    </row>
    <row r="899" spans="9:16" x14ac:dyDescent="0.25">
      <c r="I899" s="14"/>
      <c r="J899" s="14"/>
      <c r="K899" s="14"/>
      <c r="L899" s="14"/>
      <c r="M899" s="14"/>
      <c r="N899" s="14"/>
      <c r="O899" s="14"/>
      <c r="P899" s="14"/>
    </row>
    <row r="900" spans="9:16" x14ac:dyDescent="0.25">
      <c r="I900" s="14"/>
      <c r="J900" s="14"/>
      <c r="K900" s="14"/>
      <c r="L900" s="14"/>
      <c r="M900" s="14"/>
      <c r="N900" s="14"/>
      <c r="O900" s="14"/>
      <c r="P900" s="14"/>
    </row>
    <row r="901" spans="9:16" x14ac:dyDescent="0.25">
      <c r="I901" s="14"/>
      <c r="J901" s="14"/>
      <c r="K901" s="14"/>
      <c r="L901" s="14"/>
      <c r="M901" s="14"/>
      <c r="N901" s="14"/>
      <c r="O901" s="14"/>
      <c r="P901" s="14"/>
    </row>
    <row r="902" spans="9:16" x14ac:dyDescent="0.25">
      <c r="I902" s="14"/>
      <c r="J902" s="14"/>
      <c r="K902" s="14"/>
      <c r="L902" s="14"/>
      <c r="M902" s="14"/>
      <c r="N902" s="14"/>
      <c r="O902" s="14"/>
      <c r="P902" s="14"/>
    </row>
    <row r="903" spans="9:16" x14ac:dyDescent="0.25">
      <c r="I903" s="14"/>
      <c r="J903" s="14"/>
      <c r="K903" s="14"/>
      <c r="L903" s="14"/>
      <c r="M903" s="14"/>
      <c r="N903" s="14"/>
      <c r="O903" s="14"/>
      <c r="P903" s="14"/>
    </row>
    <row r="904" spans="9:16" x14ac:dyDescent="0.25">
      <c r="I904" s="14"/>
      <c r="J904" s="14"/>
      <c r="K904" s="14"/>
      <c r="L904" s="14"/>
      <c r="M904" s="14"/>
      <c r="N904" s="14"/>
      <c r="O904" s="14"/>
      <c r="P904" s="14"/>
    </row>
    <row r="905" spans="9:16" x14ac:dyDescent="0.25">
      <c r="I905" s="14"/>
      <c r="J905" s="14"/>
      <c r="K905" s="14"/>
      <c r="L905" s="14"/>
      <c r="M905" s="14"/>
      <c r="N905" s="14"/>
      <c r="O905" s="14"/>
      <c r="P905" s="14"/>
    </row>
    <row r="906" spans="9:16" x14ac:dyDescent="0.25">
      <c r="I906" s="14"/>
      <c r="J906" s="14"/>
      <c r="K906" s="14"/>
      <c r="L906" s="14"/>
      <c r="M906" s="14"/>
      <c r="N906" s="14"/>
      <c r="O906" s="14"/>
      <c r="P906" s="14"/>
    </row>
    <row r="907" spans="9:16" x14ac:dyDescent="0.25">
      <c r="I907" s="14"/>
      <c r="J907" s="14"/>
      <c r="K907" s="14"/>
      <c r="L907" s="14"/>
      <c r="M907" s="14"/>
      <c r="N907" s="14"/>
      <c r="O907" s="14"/>
      <c r="P907" s="14"/>
    </row>
    <row r="908" spans="9:16" x14ac:dyDescent="0.25">
      <c r="I908" s="14"/>
      <c r="J908" s="14"/>
      <c r="K908" s="14"/>
      <c r="L908" s="14"/>
      <c r="M908" s="14"/>
      <c r="N908" s="14"/>
      <c r="O908" s="14"/>
      <c r="P908" s="14"/>
    </row>
    <row r="909" spans="9:16" x14ac:dyDescent="0.25">
      <c r="I909" s="14"/>
      <c r="J909" s="14"/>
      <c r="K909" s="14"/>
      <c r="L909" s="14"/>
      <c r="M909" s="14"/>
      <c r="N909" s="14"/>
      <c r="O909" s="14"/>
      <c r="P909" s="14"/>
    </row>
    <row r="910" spans="9:16" x14ac:dyDescent="0.25">
      <c r="I910" s="14"/>
      <c r="J910" s="14"/>
      <c r="K910" s="14"/>
      <c r="L910" s="14"/>
      <c r="M910" s="14"/>
      <c r="N910" s="14"/>
      <c r="O910" s="14"/>
      <c r="P910" s="14"/>
    </row>
    <row r="911" spans="9:16" x14ac:dyDescent="0.25">
      <c r="I911" s="14"/>
      <c r="J911" s="14"/>
      <c r="K911" s="14"/>
      <c r="L911" s="14"/>
      <c r="M911" s="14"/>
      <c r="N911" s="14"/>
      <c r="O911" s="14"/>
      <c r="P911" s="14"/>
    </row>
    <row r="912" spans="9:16" x14ac:dyDescent="0.25">
      <c r="I912" s="14"/>
      <c r="J912" s="14"/>
      <c r="K912" s="14"/>
      <c r="L912" s="14"/>
      <c r="M912" s="14"/>
      <c r="N912" s="14"/>
      <c r="O912" s="14"/>
      <c r="P912" s="14"/>
    </row>
    <row r="913" spans="9:16" x14ac:dyDescent="0.25">
      <c r="I913" s="14"/>
      <c r="J913" s="14"/>
      <c r="K913" s="14"/>
      <c r="L913" s="14"/>
      <c r="M913" s="14"/>
      <c r="N913" s="14"/>
      <c r="O913" s="14"/>
      <c r="P913" s="14"/>
    </row>
    <row r="914" spans="9:16" x14ac:dyDescent="0.25">
      <c r="I914" s="14"/>
      <c r="J914" s="14"/>
      <c r="K914" s="14"/>
      <c r="L914" s="14"/>
      <c r="M914" s="14"/>
      <c r="N914" s="14"/>
      <c r="O914" s="14"/>
      <c r="P914" s="14"/>
    </row>
    <row r="915" spans="9:16" x14ac:dyDescent="0.25">
      <c r="I915" s="14"/>
      <c r="J915" s="14"/>
      <c r="K915" s="14"/>
      <c r="L915" s="14"/>
      <c r="M915" s="14"/>
      <c r="N915" s="14"/>
      <c r="O915" s="14"/>
      <c r="P915" s="14"/>
    </row>
    <row r="916" spans="9:16" x14ac:dyDescent="0.25">
      <c r="I916" s="14"/>
      <c r="J916" s="14"/>
      <c r="K916" s="14"/>
      <c r="L916" s="14"/>
      <c r="M916" s="14"/>
      <c r="N916" s="14"/>
      <c r="O916" s="14"/>
      <c r="P916" s="14"/>
    </row>
    <row r="917" spans="9:16" x14ac:dyDescent="0.25">
      <c r="I917" s="14"/>
      <c r="J917" s="14"/>
      <c r="K917" s="14"/>
      <c r="L917" s="14"/>
      <c r="M917" s="14"/>
      <c r="N917" s="14"/>
      <c r="O917" s="14"/>
      <c r="P917" s="14"/>
    </row>
    <row r="918" spans="9:16" x14ac:dyDescent="0.25">
      <c r="I918" s="14"/>
      <c r="J918" s="14"/>
      <c r="K918" s="14"/>
      <c r="L918" s="14"/>
      <c r="M918" s="14"/>
      <c r="N918" s="14"/>
      <c r="O918" s="14"/>
      <c r="P918" s="14"/>
    </row>
    <row r="919" spans="9:16" x14ac:dyDescent="0.25">
      <c r="I919" s="14"/>
      <c r="J919" s="14"/>
      <c r="K919" s="14"/>
      <c r="L919" s="14"/>
      <c r="M919" s="14"/>
      <c r="N919" s="14"/>
      <c r="O919" s="14"/>
      <c r="P919" s="14"/>
    </row>
    <row r="920" spans="9:16" x14ac:dyDescent="0.25">
      <c r="I920" s="14"/>
      <c r="J920" s="14"/>
      <c r="K920" s="14"/>
      <c r="L920" s="14"/>
      <c r="M920" s="14"/>
      <c r="N920" s="14"/>
      <c r="O920" s="14"/>
      <c r="P920" s="14"/>
    </row>
    <row r="921" spans="9:16" x14ac:dyDescent="0.25">
      <c r="I921" s="14"/>
      <c r="J921" s="14"/>
      <c r="K921" s="14"/>
      <c r="L921" s="14"/>
      <c r="M921" s="14"/>
      <c r="N921" s="14"/>
      <c r="O921" s="14"/>
      <c r="P921" s="14"/>
    </row>
    <row r="922" spans="9:16" x14ac:dyDescent="0.25">
      <c r="I922" s="14"/>
      <c r="J922" s="14"/>
      <c r="K922" s="14"/>
      <c r="L922" s="14"/>
      <c r="M922" s="14"/>
      <c r="N922" s="14"/>
      <c r="O922" s="14"/>
      <c r="P922" s="14"/>
    </row>
    <row r="923" spans="9:16" x14ac:dyDescent="0.25">
      <c r="I923" s="14"/>
      <c r="J923" s="14"/>
      <c r="K923" s="14"/>
      <c r="L923" s="14"/>
      <c r="M923" s="14"/>
      <c r="N923" s="14"/>
      <c r="O923" s="14"/>
      <c r="P923" s="14"/>
    </row>
    <row r="924" spans="9:16" x14ac:dyDescent="0.25">
      <c r="I924" s="14"/>
      <c r="J924" s="14"/>
      <c r="K924" s="14"/>
      <c r="L924" s="14"/>
      <c r="M924" s="14"/>
      <c r="N924" s="14"/>
      <c r="O924" s="14"/>
      <c r="P924" s="14"/>
    </row>
    <row r="925" spans="9:16" x14ac:dyDescent="0.25">
      <c r="I925" s="14"/>
      <c r="J925" s="14"/>
      <c r="K925" s="14"/>
      <c r="L925" s="14"/>
      <c r="M925" s="14"/>
      <c r="N925" s="14"/>
      <c r="O925" s="14"/>
      <c r="P925" s="14"/>
    </row>
    <row r="926" spans="9:16" x14ac:dyDescent="0.25">
      <c r="I926" s="14"/>
      <c r="J926" s="14"/>
      <c r="K926" s="14"/>
      <c r="L926" s="14"/>
      <c r="M926" s="14"/>
      <c r="N926" s="14"/>
      <c r="O926" s="14"/>
      <c r="P926" s="14"/>
    </row>
    <row r="927" spans="9:16" x14ac:dyDescent="0.25">
      <c r="I927" s="14"/>
      <c r="J927" s="14"/>
      <c r="K927" s="14"/>
      <c r="L927" s="14"/>
      <c r="M927" s="14"/>
      <c r="N927" s="14"/>
      <c r="O927" s="14"/>
      <c r="P927" s="14"/>
    </row>
    <row r="928" spans="9:16" x14ac:dyDescent="0.25">
      <c r="I928" s="14"/>
      <c r="J928" s="14"/>
      <c r="K928" s="14"/>
      <c r="L928" s="14"/>
      <c r="M928" s="14"/>
      <c r="N928" s="14"/>
      <c r="O928" s="14"/>
      <c r="P928" s="14"/>
    </row>
    <row r="929" spans="9:16" x14ac:dyDescent="0.25">
      <c r="I929" s="14"/>
      <c r="J929" s="14"/>
      <c r="K929" s="14"/>
      <c r="L929" s="14"/>
      <c r="M929" s="14"/>
      <c r="N929" s="14"/>
      <c r="O929" s="14"/>
      <c r="P929" s="14"/>
    </row>
    <row r="930" spans="9:16" x14ac:dyDescent="0.25">
      <c r="I930" s="14"/>
      <c r="J930" s="14"/>
      <c r="K930" s="14"/>
      <c r="L930" s="14"/>
      <c r="M930" s="14"/>
      <c r="N930" s="14"/>
      <c r="O930" s="14"/>
      <c r="P930" s="14"/>
    </row>
    <row r="931" spans="9:16" x14ac:dyDescent="0.25">
      <c r="I931" s="14"/>
      <c r="J931" s="14"/>
      <c r="K931" s="14"/>
      <c r="L931" s="14"/>
      <c r="M931" s="14"/>
      <c r="N931" s="14"/>
      <c r="O931" s="14"/>
      <c r="P931" s="14"/>
    </row>
    <row r="932" spans="9:16" x14ac:dyDescent="0.25">
      <c r="I932" s="14"/>
      <c r="J932" s="14"/>
      <c r="K932" s="14"/>
      <c r="L932" s="14"/>
      <c r="M932" s="14"/>
      <c r="N932" s="14"/>
      <c r="O932" s="14"/>
      <c r="P932" s="14"/>
    </row>
    <row r="933" spans="9:16" x14ac:dyDescent="0.25">
      <c r="I933" s="14"/>
      <c r="J933" s="14"/>
      <c r="K933" s="14"/>
      <c r="L933" s="14"/>
      <c r="M933" s="14"/>
      <c r="N933" s="14"/>
      <c r="O933" s="14"/>
      <c r="P933" s="14"/>
    </row>
    <row r="934" spans="9:16" x14ac:dyDescent="0.25">
      <c r="I934" s="14"/>
      <c r="J934" s="14"/>
      <c r="K934" s="14"/>
      <c r="L934" s="14"/>
      <c r="M934" s="14"/>
      <c r="N934" s="14"/>
      <c r="O934" s="14"/>
      <c r="P934" s="14"/>
    </row>
    <row r="935" spans="9:16" x14ac:dyDescent="0.25">
      <c r="I935" s="14"/>
      <c r="J935" s="14"/>
      <c r="K935" s="14"/>
      <c r="L935" s="14"/>
      <c r="M935" s="14"/>
      <c r="N935" s="14"/>
      <c r="O935" s="14"/>
      <c r="P935" s="14"/>
    </row>
    <row r="936" spans="9:16" x14ac:dyDescent="0.25">
      <c r="I936" s="14"/>
      <c r="J936" s="14"/>
      <c r="K936" s="14"/>
      <c r="L936" s="14"/>
      <c r="M936" s="14"/>
      <c r="N936" s="14"/>
      <c r="O936" s="14"/>
      <c r="P936" s="14"/>
    </row>
    <row r="937" spans="9:16" x14ac:dyDescent="0.25">
      <c r="I937" s="14"/>
      <c r="J937" s="14"/>
      <c r="K937" s="14"/>
      <c r="L937" s="14"/>
      <c r="M937" s="14"/>
      <c r="N937" s="14"/>
      <c r="O937" s="14"/>
      <c r="P937" s="14"/>
    </row>
    <row r="938" spans="9:16" x14ac:dyDescent="0.25">
      <c r="I938" s="14"/>
      <c r="J938" s="14"/>
      <c r="K938" s="14"/>
      <c r="L938" s="14"/>
      <c r="M938" s="14"/>
      <c r="N938" s="14"/>
      <c r="O938" s="14"/>
      <c r="P938" s="14"/>
    </row>
    <row r="939" spans="9:16" x14ac:dyDescent="0.25">
      <c r="I939" s="14"/>
      <c r="J939" s="14"/>
      <c r="K939" s="14"/>
      <c r="L939" s="14"/>
      <c r="M939" s="14"/>
      <c r="N939" s="14"/>
      <c r="O939" s="14"/>
      <c r="P939" s="14"/>
    </row>
    <row r="940" spans="9:16" x14ac:dyDescent="0.25">
      <c r="I940" s="14"/>
      <c r="J940" s="14"/>
      <c r="K940" s="14"/>
      <c r="L940" s="14"/>
      <c r="M940" s="14"/>
      <c r="N940" s="14"/>
      <c r="O940" s="14"/>
      <c r="P940" s="14"/>
    </row>
    <row r="941" spans="9:16" x14ac:dyDescent="0.25">
      <c r="I941" s="14"/>
      <c r="J941" s="14"/>
      <c r="K941" s="14"/>
      <c r="L941" s="14"/>
      <c r="M941" s="14"/>
      <c r="N941" s="14"/>
      <c r="O941" s="14"/>
      <c r="P941" s="14"/>
    </row>
    <row r="942" spans="9:16" x14ac:dyDescent="0.25">
      <c r="I942" s="14"/>
      <c r="J942" s="14"/>
      <c r="K942" s="14"/>
      <c r="L942" s="14"/>
      <c r="M942" s="14"/>
      <c r="N942" s="14"/>
      <c r="O942" s="14"/>
      <c r="P942" s="14"/>
    </row>
    <row r="943" spans="9:16" x14ac:dyDescent="0.25">
      <c r="I943" s="14"/>
      <c r="J943" s="14"/>
      <c r="K943" s="14"/>
      <c r="L943" s="14"/>
      <c r="M943" s="14"/>
      <c r="N943" s="14"/>
      <c r="O943" s="14"/>
      <c r="P943" s="14"/>
    </row>
    <row r="944" spans="9:16" x14ac:dyDescent="0.25">
      <c r="I944" s="14"/>
      <c r="J944" s="14"/>
      <c r="K944" s="14"/>
      <c r="L944" s="14"/>
      <c r="M944" s="14"/>
      <c r="N944" s="14"/>
      <c r="O944" s="14"/>
      <c r="P944" s="14"/>
    </row>
    <row r="945" spans="9:16" x14ac:dyDescent="0.25">
      <c r="I945" s="14"/>
      <c r="J945" s="14"/>
      <c r="K945" s="14"/>
      <c r="L945" s="14"/>
      <c r="M945" s="14"/>
      <c r="N945" s="14"/>
      <c r="O945" s="14"/>
      <c r="P945" s="14"/>
    </row>
    <row r="946" spans="9:16" x14ac:dyDescent="0.25">
      <c r="I946" s="14"/>
      <c r="J946" s="14"/>
      <c r="K946" s="14"/>
      <c r="L946" s="14"/>
      <c r="M946" s="14"/>
      <c r="N946" s="14"/>
      <c r="O946" s="14"/>
      <c r="P946" s="14"/>
    </row>
    <row r="947" spans="9:16" x14ac:dyDescent="0.25">
      <c r="I947" s="14"/>
      <c r="J947" s="14"/>
      <c r="K947" s="14"/>
      <c r="L947" s="14"/>
      <c r="M947" s="14"/>
      <c r="N947" s="14"/>
      <c r="O947" s="14"/>
      <c r="P947" s="14"/>
    </row>
    <row r="948" spans="9:16" x14ac:dyDescent="0.25">
      <c r="I948" s="14"/>
      <c r="J948" s="14"/>
      <c r="K948" s="14"/>
      <c r="L948" s="14"/>
      <c r="M948" s="14"/>
      <c r="N948" s="14"/>
      <c r="O948" s="14"/>
      <c r="P948" s="14"/>
    </row>
    <row r="949" spans="9:16" x14ac:dyDescent="0.25">
      <c r="I949" s="14"/>
      <c r="J949" s="14"/>
      <c r="K949" s="14"/>
      <c r="L949" s="14"/>
      <c r="M949" s="14"/>
      <c r="N949" s="14"/>
      <c r="O949" s="14"/>
      <c r="P949" s="14"/>
    </row>
    <row r="950" spans="9:16" x14ac:dyDescent="0.25">
      <c r="I950" s="14"/>
      <c r="J950" s="14"/>
      <c r="K950" s="14"/>
      <c r="L950" s="14"/>
      <c r="M950" s="14"/>
      <c r="N950" s="14"/>
      <c r="O950" s="14"/>
      <c r="P950" s="14"/>
    </row>
    <row r="951" spans="9:16" x14ac:dyDescent="0.25">
      <c r="I951" s="14"/>
      <c r="J951" s="14"/>
      <c r="K951" s="14"/>
      <c r="L951" s="14"/>
      <c r="M951" s="14"/>
      <c r="N951" s="14"/>
      <c r="O951" s="14"/>
      <c r="P951" s="14"/>
    </row>
    <row r="952" spans="9:16" x14ac:dyDescent="0.25">
      <c r="I952" s="14"/>
      <c r="J952" s="14"/>
      <c r="K952" s="14"/>
      <c r="L952" s="14"/>
      <c r="M952" s="14"/>
      <c r="N952" s="14"/>
      <c r="O952" s="14"/>
      <c r="P952" s="14"/>
    </row>
    <row r="953" spans="9:16" x14ac:dyDescent="0.25">
      <c r="I953" s="14"/>
      <c r="J953" s="14"/>
      <c r="K953" s="14"/>
      <c r="L953" s="14"/>
      <c r="M953" s="14"/>
      <c r="N953" s="14"/>
      <c r="O953" s="14"/>
      <c r="P953" s="14"/>
    </row>
    <row r="954" spans="9:16" x14ac:dyDescent="0.25">
      <c r="I954" s="14"/>
      <c r="J954" s="14"/>
      <c r="K954" s="14"/>
      <c r="L954" s="14"/>
      <c r="M954" s="14"/>
      <c r="N954" s="14"/>
      <c r="O954" s="14"/>
      <c r="P954" s="14"/>
    </row>
    <row r="955" spans="9:16" x14ac:dyDescent="0.25">
      <c r="I955" s="14"/>
      <c r="J955" s="14"/>
      <c r="K955" s="14"/>
      <c r="L955" s="14"/>
      <c r="M955" s="14"/>
      <c r="N955" s="14"/>
      <c r="O955" s="14"/>
      <c r="P955" s="14"/>
    </row>
    <row r="956" spans="9:16" x14ac:dyDescent="0.25">
      <c r="I956" s="14"/>
      <c r="J956" s="14"/>
      <c r="K956" s="14"/>
      <c r="L956" s="14"/>
      <c r="M956" s="14"/>
      <c r="N956" s="14"/>
      <c r="O956" s="14"/>
      <c r="P956" s="14"/>
    </row>
    <row r="957" spans="9:16" x14ac:dyDescent="0.25">
      <c r="I957" s="14"/>
      <c r="J957" s="14"/>
      <c r="K957" s="14"/>
      <c r="L957" s="14"/>
      <c r="M957" s="14"/>
      <c r="N957" s="14"/>
      <c r="O957" s="14"/>
      <c r="P957" s="14"/>
    </row>
    <row r="958" spans="9:16" x14ac:dyDescent="0.25">
      <c r="I958" s="14"/>
      <c r="J958" s="14"/>
      <c r="K958" s="14"/>
      <c r="L958" s="14"/>
      <c r="M958" s="14"/>
      <c r="N958" s="14"/>
      <c r="O958" s="14"/>
      <c r="P958" s="14"/>
    </row>
    <row r="959" spans="9:16" x14ac:dyDescent="0.25">
      <c r="I959" s="14"/>
      <c r="J959" s="14"/>
      <c r="K959" s="14"/>
      <c r="L959" s="14"/>
      <c r="M959" s="14"/>
      <c r="N959" s="14"/>
      <c r="O959" s="14"/>
      <c r="P959" s="14"/>
    </row>
    <row r="960" spans="9:16" x14ac:dyDescent="0.25">
      <c r="I960" s="14"/>
      <c r="J960" s="14"/>
      <c r="K960" s="14"/>
      <c r="L960" s="14"/>
      <c r="M960" s="14"/>
      <c r="N960" s="14"/>
      <c r="O960" s="14"/>
      <c r="P960" s="14"/>
    </row>
    <row r="961" spans="9:16" x14ac:dyDescent="0.25">
      <c r="I961" s="14"/>
      <c r="J961" s="14"/>
      <c r="K961" s="14"/>
      <c r="L961" s="14"/>
      <c r="M961" s="14"/>
      <c r="N961" s="14"/>
      <c r="O961" s="14"/>
      <c r="P961" s="14"/>
    </row>
    <row r="962" spans="9:16" x14ac:dyDescent="0.25">
      <c r="I962" s="14"/>
      <c r="J962" s="14"/>
      <c r="K962" s="14"/>
      <c r="L962" s="14"/>
      <c r="M962" s="14"/>
      <c r="N962" s="14"/>
      <c r="O962" s="14"/>
      <c r="P962" s="14"/>
    </row>
    <row r="963" spans="9:16" x14ac:dyDescent="0.25">
      <c r="I963" s="14"/>
      <c r="J963" s="14"/>
      <c r="K963" s="14"/>
      <c r="L963" s="14"/>
      <c r="M963" s="14"/>
      <c r="N963" s="14"/>
      <c r="O963" s="14"/>
      <c r="P963" s="14"/>
    </row>
    <row r="964" spans="9:16" x14ac:dyDescent="0.25">
      <c r="I964" s="14"/>
      <c r="J964" s="14"/>
      <c r="K964" s="14"/>
      <c r="L964" s="14"/>
      <c r="M964" s="14"/>
      <c r="N964" s="14"/>
      <c r="O964" s="14"/>
      <c r="P964" s="14"/>
    </row>
    <row r="965" spans="9:16" x14ac:dyDescent="0.25">
      <c r="I965" s="14"/>
      <c r="J965" s="14"/>
      <c r="K965" s="14"/>
      <c r="L965" s="14"/>
      <c r="M965" s="14"/>
      <c r="N965" s="14"/>
      <c r="O965" s="14"/>
      <c r="P965" s="14"/>
    </row>
    <row r="966" spans="9:16" x14ac:dyDescent="0.25">
      <c r="I966" s="14"/>
      <c r="J966" s="14"/>
      <c r="K966" s="14"/>
      <c r="L966" s="14"/>
      <c r="M966" s="14"/>
      <c r="N966" s="14"/>
      <c r="O966" s="14"/>
      <c r="P966" s="14"/>
    </row>
    <row r="967" spans="9:16" x14ac:dyDescent="0.25">
      <c r="I967" s="14"/>
      <c r="J967" s="14"/>
      <c r="K967" s="14"/>
      <c r="L967" s="14"/>
      <c r="M967" s="14"/>
      <c r="N967" s="14"/>
      <c r="O967" s="14"/>
      <c r="P967" s="14"/>
    </row>
    <row r="968" spans="9:16" x14ac:dyDescent="0.25">
      <c r="I968" s="14"/>
      <c r="J968" s="14"/>
      <c r="K968" s="14"/>
      <c r="L968" s="14"/>
      <c r="M968" s="14"/>
      <c r="N968" s="14"/>
      <c r="O968" s="14"/>
      <c r="P968" s="14"/>
    </row>
    <row r="969" spans="9:16" x14ac:dyDescent="0.25">
      <c r="I969" s="14"/>
      <c r="J969" s="14"/>
      <c r="K969" s="14"/>
      <c r="L969" s="14"/>
      <c r="M969" s="14"/>
      <c r="N969" s="14"/>
      <c r="O969" s="14"/>
      <c r="P969" s="14"/>
    </row>
    <row r="970" spans="9:16" x14ac:dyDescent="0.25">
      <c r="I970" s="14"/>
      <c r="J970" s="14"/>
      <c r="K970" s="14"/>
      <c r="L970" s="14"/>
      <c r="M970" s="14"/>
      <c r="N970" s="14"/>
      <c r="O970" s="14"/>
      <c r="P970" s="14"/>
    </row>
    <row r="971" spans="9:16" x14ac:dyDescent="0.25">
      <c r="I971" s="14"/>
      <c r="J971" s="14"/>
      <c r="K971" s="14"/>
      <c r="L971" s="14"/>
      <c r="M971" s="14"/>
      <c r="N971" s="14"/>
      <c r="O971" s="14"/>
      <c r="P971" s="14"/>
    </row>
    <row r="972" spans="9:16" x14ac:dyDescent="0.25">
      <c r="I972" s="14"/>
      <c r="J972" s="14"/>
      <c r="K972" s="14"/>
      <c r="L972" s="14"/>
      <c r="M972" s="14"/>
      <c r="N972" s="14"/>
      <c r="O972" s="14"/>
      <c r="P972" s="14"/>
    </row>
    <row r="973" spans="9:16" x14ac:dyDescent="0.25">
      <c r="I973" s="14"/>
      <c r="J973" s="14"/>
      <c r="K973" s="14"/>
      <c r="L973" s="14"/>
      <c r="M973" s="14"/>
      <c r="N973" s="14"/>
      <c r="O973" s="14"/>
      <c r="P973" s="14"/>
    </row>
    <row r="974" spans="9:16" x14ac:dyDescent="0.25">
      <c r="I974" s="14"/>
      <c r="J974" s="14"/>
      <c r="K974" s="14"/>
      <c r="L974" s="14"/>
      <c r="M974" s="14"/>
      <c r="N974" s="14"/>
      <c r="O974" s="14"/>
      <c r="P974" s="14"/>
    </row>
    <row r="975" spans="9:16" x14ac:dyDescent="0.25">
      <c r="I975" s="14"/>
      <c r="J975" s="14"/>
      <c r="K975" s="14"/>
      <c r="L975" s="14"/>
      <c r="M975" s="14"/>
      <c r="N975" s="14"/>
      <c r="O975" s="14"/>
      <c r="P975" s="14"/>
    </row>
    <row r="976" spans="9:16" x14ac:dyDescent="0.25">
      <c r="I976" s="14"/>
      <c r="J976" s="14"/>
      <c r="K976" s="14"/>
      <c r="L976" s="14"/>
      <c r="M976" s="14"/>
      <c r="N976" s="14"/>
      <c r="O976" s="14"/>
      <c r="P976" s="14"/>
    </row>
    <row r="977" spans="9:16" x14ac:dyDescent="0.25">
      <c r="I977" s="14"/>
      <c r="J977" s="14"/>
      <c r="K977" s="14"/>
      <c r="L977" s="14"/>
      <c r="M977" s="14"/>
      <c r="N977" s="14"/>
      <c r="O977" s="14"/>
      <c r="P977" s="14"/>
    </row>
    <row r="978" spans="9:16" x14ac:dyDescent="0.25">
      <c r="I978" s="14"/>
      <c r="J978" s="14"/>
      <c r="K978" s="14"/>
      <c r="L978" s="14"/>
      <c r="M978" s="14"/>
      <c r="N978" s="14"/>
      <c r="O978" s="14"/>
      <c r="P978" s="14"/>
    </row>
    <row r="979" spans="9:16" x14ac:dyDescent="0.25">
      <c r="I979" s="14"/>
      <c r="J979" s="14"/>
      <c r="K979" s="14"/>
      <c r="L979" s="14"/>
      <c r="M979" s="14"/>
      <c r="N979" s="14"/>
      <c r="O979" s="14"/>
      <c r="P979" s="14"/>
    </row>
    <row r="980" spans="9:16" x14ac:dyDescent="0.25">
      <c r="I980" s="14"/>
      <c r="J980" s="14"/>
      <c r="K980" s="14"/>
      <c r="L980" s="14"/>
      <c r="M980" s="14"/>
      <c r="N980" s="14"/>
      <c r="O980" s="14"/>
      <c r="P980" s="14"/>
    </row>
    <row r="981" spans="9:16" x14ac:dyDescent="0.25">
      <c r="I981" s="14"/>
      <c r="J981" s="14"/>
      <c r="K981" s="14"/>
      <c r="L981" s="14"/>
      <c r="M981" s="14"/>
      <c r="N981" s="14"/>
      <c r="O981" s="14"/>
      <c r="P981" s="14"/>
    </row>
    <row r="982" spans="9:16" x14ac:dyDescent="0.25">
      <c r="I982" s="14"/>
      <c r="J982" s="14"/>
      <c r="K982" s="14"/>
      <c r="L982" s="14"/>
      <c r="M982" s="14"/>
      <c r="N982" s="14"/>
      <c r="O982" s="14"/>
      <c r="P982" s="14"/>
    </row>
    <row r="983" spans="9:16" x14ac:dyDescent="0.25">
      <c r="I983" s="14"/>
      <c r="J983" s="14"/>
      <c r="K983" s="14"/>
      <c r="L983" s="14"/>
      <c r="M983" s="14"/>
      <c r="N983" s="14"/>
      <c r="O983" s="14"/>
      <c r="P983" s="14"/>
    </row>
    <row r="984" spans="9:16" x14ac:dyDescent="0.25">
      <c r="I984" s="14"/>
      <c r="J984" s="14"/>
      <c r="K984" s="14"/>
      <c r="L984" s="14"/>
      <c r="M984" s="14"/>
      <c r="N984" s="14"/>
      <c r="O984" s="14"/>
      <c r="P984" s="14"/>
    </row>
    <row r="985" spans="9:16" x14ac:dyDescent="0.25">
      <c r="I985" s="14"/>
      <c r="J985" s="14"/>
      <c r="K985" s="14"/>
      <c r="L985" s="14"/>
      <c r="M985" s="14"/>
      <c r="N985" s="14"/>
      <c r="O985" s="14"/>
      <c r="P985" s="14"/>
    </row>
    <row r="986" spans="9:16" x14ac:dyDescent="0.25">
      <c r="I986" s="14"/>
      <c r="J986" s="14"/>
      <c r="K986" s="14"/>
      <c r="L986" s="14"/>
      <c r="M986" s="14"/>
      <c r="N986" s="14"/>
      <c r="O986" s="14"/>
      <c r="P986" s="14"/>
    </row>
    <row r="987" spans="9:16" x14ac:dyDescent="0.25">
      <c r="I987" s="14"/>
      <c r="J987" s="14"/>
      <c r="K987" s="14"/>
      <c r="L987" s="14"/>
      <c r="M987" s="14"/>
      <c r="N987" s="14"/>
      <c r="O987" s="14"/>
      <c r="P987" s="14"/>
    </row>
    <row r="988" spans="9:16" x14ac:dyDescent="0.25">
      <c r="I988" s="14"/>
      <c r="J988" s="14"/>
      <c r="K988" s="14"/>
      <c r="L988" s="14"/>
      <c r="M988" s="14"/>
      <c r="N988" s="14"/>
      <c r="O988" s="14"/>
      <c r="P988" s="14"/>
    </row>
    <row r="989" spans="9:16" x14ac:dyDescent="0.25">
      <c r="I989" s="14"/>
      <c r="J989" s="14"/>
      <c r="K989" s="14"/>
      <c r="L989" s="14"/>
      <c r="M989" s="14"/>
      <c r="N989" s="14"/>
      <c r="O989" s="14"/>
      <c r="P989" s="14"/>
    </row>
    <row r="990" spans="9:16" x14ac:dyDescent="0.25">
      <c r="I990" s="14"/>
      <c r="J990" s="14"/>
      <c r="K990" s="14"/>
      <c r="L990" s="14"/>
      <c r="M990" s="14"/>
      <c r="N990" s="14"/>
      <c r="O990" s="14"/>
      <c r="P990" s="14"/>
    </row>
    <row r="991" spans="9:16" x14ac:dyDescent="0.25">
      <c r="I991" s="14"/>
      <c r="J991" s="14"/>
      <c r="K991" s="14"/>
      <c r="L991" s="14"/>
      <c r="M991" s="14"/>
      <c r="N991" s="14"/>
      <c r="O991" s="14"/>
      <c r="P991" s="14"/>
    </row>
    <row r="992" spans="9:16" x14ac:dyDescent="0.25">
      <c r="I992" s="14"/>
      <c r="J992" s="14"/>
      <c r="K992" s="14"/>
      <c r="L992" s="14"/>
      <c r="M992" s="14"/>
      <c r="N992" s="14"/>
      <c r="O992" s="14"/>
      <c r="P992" s="14"/>
    </row>
    <row r="993" spans="9:16" x14ac:dyDescent="0.25">
      <c r="I993" s="14"/>
      <c r="J993" s="14"/>
      <c r="K993" s="14"/>
      <c r="L993" s="14"/>
      <c r="M993" s="14"/>
      <c r="N993" s="14"/>
      <c r="O993" s="14"/>
      <c r="P993" s="14"/>
    </row>
    <row r="994" spans="9:16" x14ac:dyDescent="0.25">
      <c r="I994" s="14"/>
      <c r="J994" s="14"/>
      <c r="K994" s="14"/>
      <c r="L994" s="14"/>
      <c r="M994" s="14"/>
      <c r="N994" s="14"/>
      <c r="O994" s="14"/>
      <c r="P994" s="14"/>
    </row>
    <row r="995" spans="9:16" x14ac:dyDescent="0.25">
      <c r="I995" s="14"/>
      <c r="J995" s="14"/>
      <c r="K995" s="14"/>
      <c r="L995" s="14"/>
      <c r="M995" s="14"/>
      <c r="N995" s="14"/>
      <c r="O995" s="14"/>
      <c r="P995" s="14"/>
    </row>
    <row r="996" spans="9:16" x14ac:dyDescent="0.25">
      <c r="I996" s="14"/>
      <c r="J996" s="14"/>
      <c r="K996" s="14"/>
      <c r="L996" s="14"/>
      <c r="M996" s="14"/>
      <c r="N996" s="14"/>
      <c r="O996" s="14"/>
      <c r="P996" s="14"/>
    </row>
    <row r="997" spans="9:16" x14ac:dyDescent="0.25">
      <c r="I997" s="14"/>
      <c r="J997" s="14"/>
      <c r="K997" s="14"/>
      <c r="L997" s="14"/>
      <c r="M997" s="14"/>
      <c r="N997" s="14"/>
      <c r="O997" s="14"/>
      <c r="P997" s="14"/>
    </row>
    <row r="998" spans="9:16" x14ac:dyDescent="0.25">
      <c r="I998" s="14"/>
      <c r="J998" s="14"/>
      <c r="K998" s="14"/>
      <c r="L998" s="14"/>
      <c r="M998" s="14"/>
      <c r="N998" s="14"/>
      <c r="O998" s="14"/>
      <c r="P998" s="14"/>
    </row>
    <row r="999" spans="9:16" x14ac:dyDescent="0.25">
      <c r="I999" s="14"/>
      <c r="J999" s="14"/>
      <c r="K999" s="14"/>
      <c r="L999" s="14"/>
      <c r="M999" s="14"/>
      <c r="N999" s="14"/>
      <c r="O999" s="14"/>
      <c r="P999" s="14"/>
    </row>
    <row r="1000" spans="9:16" x14ac:dyDescent="0.25">
      <c r="I1000" s="14"/>
      <c r="J1000" s="14"/>
      <c r="K1000" s="14"/>
      <c r="L1000" s="14"/>
      <c r="M1000" s="14"/>
      <c r="N1000" s="14"/>
      <c r="O1000" s="14"/>
      <c r="P1000" s="14"/>
    </row>
    <row r="1001" spans="9:16" x14ac:dyDescent="0.25">
      <c r="I1001" s="14"/>
      <c r="J1001" s="14"/>
      <c r="K1001" s="14"/>
      <c r="L1001" s="14"/>
      <c r="M1001" s="14"/>
      <c r="N1001" s="14"/>
      <c r="O1001" s="14"/>
      <c r="P1001" s="14"/>
    </row>
    <row r="1002" spans="9:16" x14ac:dyDescent="0.25">
      <c r="I1002" s="14"/>
      <c r="J1002" s="14"/>
      <c r="K1002" s="14"/>
      <c r="L1002" s="14"/>
      <c r="M1002" s="14"/>
      <c r="N1002" s="14"/>
      <c r="O1002" s="14"/>
      <c r="P1002" s="14"/>
    </row>
    <row r="1003" spans="9:16" x14ac:dyDescent="0.25">
      <c r="I1003" s="14"/>
      <c r="J1003" s="14"/>
      <c r="K1003" s="14"/>
      <c r="L1003" s="14"/>
      <c r="M1003" s="14"/>
      <c r="N1003" s="14"/>
      <c r="O1003" s="14"/>
      <c r="P1003" s="14"/>
    </row>
    <row r="1004" spans="9:16" x14ac:dyDescent="0.25">
      <c r="I1004" s="14"/>
      <c r="J1004" s="14"/>
      <c r="K1004" s="14"/>
      <c r="L1004" s="14"/>
      <c r="M1004" s="14"/>
      <c r="N1004" s="14"/>
      <c r="O1004" s="14"/>
      <c r="P1004" s="14"/>
    </row>
    <row r="1005" spans="9:16" x14ac:dyDescent="0.25">
      <c r="I1005" s="14"/>
      <c r="J1005" s="14"/>
      <c r="K1005" s="14"/>
      <c r="L1005" s="14"/>
      <c r="M1005" s="14"/>
      <c r="N1005" s="14"/>
      <c r="O1005" s="14"/>
      <c r="P1005" s="14"/>
    </row>
    <row r="1006" spans="9:16" x14ac:dyDescent="0.25">
      <c r="I1006" s="14"/>
      <c r="J1006" s="14"/>
      <c r="K1006" s="14"/>
      <c r="L1006" s="14"/>
      <c r="M1006" s="14"/>
      <c r="N1006" s="14"/>
      <c r="O1006" s="14"/>
      <c r="P1006" s="14"/>
    </row>
    <row r="1007" spans="9:16" x14ac:dyDescent="0.25">
      <c r="I1007" s="14"/>
      <c r="J1007" s="14"/>
      <c r="K1007" s="14"/>
      <c r="L1007" s="14"/>
      <c r="M1007" s="14"/>
      <c r="N1007" s="14"/>
      <c r="O1007" s="14"/>
      <c r="P1007" s="14"/>
    </row>
    <row r="1008" spans="9:16" x14ac:dyDescent="0.25">
      <c r="I1008" s="14"/>
      <c r="J1008" s="14"/>
      <c r="K1008" s="14"/>
      <c r="L1008" s="14"/>
      <c r="M1008" s="14"/>
      <c r="N1008" s="14"/>
      <c r="O1008" s="14"/>
      <c r="P1008" s="14"/>
    </row>
    <row r="1009" spans="9:16" x14ac:dyDescent="0.25">
      <c r="I1009" s="14"/>
      <c r="J1009" s="14"/>
      <c r="K1009" s="14"/>
      <c r="L1009" s="14"/>
      <c r="M1009" s="14"/>
      <c r="N1009" s="14"/>
      <c r="O1009" s="14"/>
      <c r="P1009" s="14"/>
    </row>
    <row r="1010" spans="9:16" x14ac:dyDescent="0.25">
      <c r="I1010" s="14"/>
      <c r="J1010" s="14"/>
      <c r="K1010" s="14"/>
      <c r="L1010" s="14"/>
      <c r="M1010" s="14"/>
      <c r="N1010" s="14"/>
      <c r="O1010" s="14"/>
      <c r="P1010" s="14"/>
    </row>
    <row r="1011" spans="9:16" x14ac:dyDescent="0.25">
      <c r="I1011" s="14"/>
      <c r="J1011" s="14"/>
      <c r="K1011" s="14"/>
      <c r="L1011" s="14"/>
      <c r="M1011" s="14"/>
      <c r="N1011" s="14"/>
      <c r="O1011" s="14"/>
      <c r="P1011" s="14"/>
    </row>
    <row r="1012" spans="9:16" x14ac:dyDescent="0.25">
      <c r="I1012" s="14"/>
      <c r="J1012" s="14"/>
      <c r="K1012" s="14"/>
      <c r="L1012" s="14"/>
      <c r="M1012" s="14"/>
      <c r="N1012" s="14"/>
      <c r="O1012" s="14"/>
      <c r="P1012" s="14"/>
    </row>
    <row r="1013" spans="9:16" x14ac:dyDescent="0.25">
      <c r="I1013" s="14"/>
      <c r="J1013" s="14"/>
      <c r="K1013" s="14"/>
      <c r="L1013" s="14"/>
      <c r="M1013" s="14"/>
      <c r="N1013" s="14"/>
      <c r="O1013" s="14"/>
      <c r="P1013" s="14"/>
    </row>
    <row r="1014" spans="9:16" x14ac:dyDescent="0.25">
      <c r="I1014" s="14"/>
      <c r="J1014" s="14"/>
      <c r="K1014" s="14"/>
      <c r="L1014" s="14"/>
      <c r="M1014" s="14"/>
      <c r="N1014" s="14"/>
      <c r="O1014" s="14"/>
      <c r="P1014" s="14"/>
    </row>
    <row r="1015" spans="9:16" x14ac:dyDescent="0.25">
      <c r="I1015" s="14"/>
      <c r="J1015" s="14"/>
      <c r="K1015" s="14"/>
      <c r="L1015" s="14"/>
      <c r="M1015" s="14"/>
      <c r="N1015" s="14"/>
      <c r="O1015" s="14"/>
      <c r="P1015" s="14"/>
    </row>
    <row r="1016" spans="9:16" x14ac:dyDescent="0.25">
      <c r="I1016" s="14"/>
      <c r="J1016" s="14"/>
      <c r="K1016" s="14"/>
      <c r="L1016" s="14"/>
      <c r="M1016" s="14"/>
      <c r="N1016" s="14"/>
      <c r="O1016" s="14"/>
      <c r="P1016" s="14"/>
    </row>
    <row r="1017" spans="9:16" x14ac:dyDescent="0.25">
      <c r="I1017" s="14"/>
      <c r="J1017" s="14"/>
      <c r="K1017" s="14"/>
      <c r="L1017" s="14"/>
      <c r="M1017" s="14"/>
      <c r="N1017" s="14"/>
      <c r="O1017" s="14"/>
      <c r="P1017" s="14"/>
    </row>
    <row r="1018" spans="9:16" x14ac:dyDescent="0.25">
      <c r="I1018" s="14"/>
      <c r="J1018" s="14"/>
      <c r="K1018" s="14"/>
      <c r="L1018" s="14"/>
      <c r="M1018" s="14"/>
      <c r="N1018" s="14"/>
      <c r="O1018" s="14"/>
      <c r="P1018" s="14"/>
    </row>
    <row r="1019" spans="9:16" x14ac:dyDescent="0.25">
      <c r="I1019" s="14"/>
      <c r="J1019" s="14"/>
      <c r="K1019" s="14"/>
      <c r="L1019" s="14"/>
      <c r="M1019" s="14"/>
      <c r="N1019" s="14"/>
      <c r="O1019" s="14"/>
      <c r="P1019" s="14"/>
    </row>
    <row r="1020" spans="9:16" x14ac:dyDescent="0.25">
      <c r="I1020" s="14"/>
      <c r="J1020" s="14"/>
      <c r="K1020" s="14"/>
      <c r="L1020" s="14"/>
      <c r="M1020" s="14"/>
      <c r="N1020" s="14"/>
      <c r="O1020" s="14"/>
      <c r="P1020" s="14"/>
    </row>
    <row r="1021" spans="9:16" x14ac:dyDescent="0.25">
      <c r="I1021" s="14"/>
      <c r="J1021" s="14"/>
      <c r="K1021" s="14"/>
      <c r="L1021" s="14"/>
      <c r="M1021" s="14"/>
      <c r="N1021" s="14"/>
      <c r="O1021" s="14"/>
      <c r="P1021" s="14"/>
    </row>
    <row r="1022" spans="9:16" x14ac:dyDescent="0.25">
      <c r="I1022" s="14"/>
      <c r="J1022" s="14"/>
      <c r="K1022" s="14"/>
      <c r="L1022" s="14"/>
      <c r="M1022" s="14"/>
      <c r="N1022" s="14"/>
      <c r="O1022" s="14"/>
      <c r="P1022" s="14"/>
    </row>
    <row r="1023" spans="9:16" x14ac:dyDescent="0.25">
      <c r="I1023" s="14"/>
      <c r="J1023" s="14"/>
      <c r="K1023" s="14"/>
      <c r="L1023" s="14"/>
      <c r="M1023" s="14"/>
      <c r="N1023" s="14"/>
      <c r="O1023" s="14"/>
      <c r="P1023" s="14"/>
    </row>
    <row r="1024" spans="9:16" x14ac:dyDescent="0.25">
      <c r="I1024" s="14"/>
      <c r="J1024" s="14"/>
      <c r="K1024" s="14"/>
      <c r="L1024" s="14"/>
      <c r="M1024" s="14"/>
      <c r="N1024" s="14"/>
      <c r="O1024" s="14"/>
      <c r="P1024" s="14"/>
    </row>
    <row r="1025" spans="9:16" x14ac:dyDescent="0.25">
      <c r="I1025" s="14"/>
      <c r="J1025" s="14"/>
      <c r="K1025" s="14"/>
      <c r="L1025" s="14"/>
      <c r="M1025" s="14"/>
      <c r="N1025" s="14"/>
      <c r="O1025" s="14"/>
      <c r="P1025" s="14"/>
    </row>
    <row r="1026" spans="9:16" x14ac:dyDescent="0.25">
      <c r="I1026" s="14"/>
      <c r="J1026" s="14"/>
      <c r="K1026" s="14"/>
      <c r="L1026" s="14"/>
      <c r="M1026" s="14"/>
      <c r="N1026" s="14"/>
      <c r="O1026" s="14"/>
      <c r="P1026" s="14"/>
    </row>
    <row r="1027" spans="9:16" x14ac:dyDescent="0.25">
      <c r="I1027" s="14"/>
      <c r="J1027" s="14"/>
      <c r="K1027" s="14"/>
      <c r="L1027" s="14"/>
      <c r="M1027" s="14"/>
      <c r="N1027" s="14"/>
      <c r="O1027" s="14"/>
      <c r="P1027" s="14"/>
    </row>
    <row r="1028" spans="9:16" x14ac:dyDescent="0.25">
      <c r="I1028" s="14"/>
      <c r="J1028" s="14"/>
      <c r="K1028" s="14"/>
      <c r="L1028" s="14"/>
      <c r="M1028" s="14"/>
      <c r="N1028" s="14"/>
      <c r="O1028" s="14"/>
      <c r="P1028" s="14"/>
    </row>
    <row r="1029" spans="9:16" x14ac:dyDescent="0.25">
      <c r="I1029" s="14"/>
      <c r="J1029" s="14"/>
      <c r="K1029" s="14"/>
      <c r="L1029" s="14"/>
      <c r="M1029" s="14"/>
      <c r="N1029" s="14"/>
      <c r="O1029" s="14"/>
      <c r="P1029" s="14"/>
    </row>
    <row r="1030" spans="9:16" x14ac:dyDescent="0.25">
      <c r="I1030" s="14"/>
      <c r="J1030" s="14"/>
      <c r="K1030" s="14"/>
      <c r="L1030" s="14"/>
      <c r="M1030" s="14"/>
      <c r="N1030" s="14"/>
      <c r="O1030" s="14"/>
      <c r="P1030" s="14"/>
    </row>
    <row r="1031" spans="9:16" x14ac:dyDescent="0.25">
      <c r="I1031" s="14"/>
      <c r="J1031" s="14"/>
      <c r="K1031" s="14"/>
      <c r="L1031" s="14"/>
      <c r="M1031" s="14"/>
      <c r="N1031" s="14"/>
      <c r="O1031" s="14"/>
      <c r="P1031" s="14"/>
    </row>
    <row r="1032" spans="9:16" x14ac:dyDescent="0.25">
      <c r="I1032" s="14"/>
      <c r="J1032" s="14"/>
      <c r="K1032" s="14"/>
      <c r="L1032" s="14"/>
      <c r="M1032" s="14"/>
      <c r="N1032" s="14"/>
      <c r="O1032" s="14"/>
      <c r="P1032" s="14"/>
    </row>
    <row r="1033" spans="9:16" x14ac:dyDescent="0.25">
      <c r="I1033" s="14"/>
      <c r="J1033" s="14"/>
      <c r="K1033" s="14"/>
      <c r="L1033" s="14"/>
      <c r="M1033" s="14"/>
      <c r="N1033" s="14"/>
      <c r="O1033" s="14"/>
      <c r="P1033" s="14"/>
    </row>
    <row r="1034" spans="9:16" x14ac:dyDescent="0.25">
      <c r="I1034" s="14"/>
      <c r="J1034" s="14"/>
      <c r="K1034" s="14"/>
      <c r="L1034" s="14"/>
      <c r="M1034" s="14"/>
      <c r="N1034" s="14"/>
      <c r="O1034" s="14"/>
      <c r="P1034" s="14"/>
    </row>
    <row r="1035" spans="9:16" x14ac:dyDescent="0.25">
      <c r="I1035" s="14"/>
      <c r="J1035" s="14"/>
      <c r="K1035" s="14"/>
      <c r="L1035" s="14"/>
      <c r="M1035" s="14"/>
      <c r="N1035" s="14"/>
      <c r="O1035" s="14"/>
      <c r="P1035" s="14"/>
    </row>
    <row r="1036" spans="9:16" x14ac:dyDescent="0.25">
      <c r="I1036" s="14"/>
      <c r="J1036" s="14"/>
      <c r="K1036" s="14"/>
      <c r="L1036" s="14"/>
      <c r="M1036" s="14"/>
      <c r="N1036" s="14"/>
      <c r="O1036" s="14"/>
      <c r="P1036" s="14"/>
    </row>
    <row r="1037" spans="9:16" x14ac:dyDescent="0.25">
      <c r="I1037" s="14"/>
      <c r="J1037" s="14"/>
      <c r="K1037" s="14"/>
      <c r="L1037" s="14"/>
      <c r="M1037" s="14"/>
      <c r="N1037" s="14"/>
      <c r="O1037" s="14"/>
      <c r="P1037" s="14"/>
    </row>
    <row r="1038" spans="9:16" x14ac:dyDescent="0.25">
      <c r="I1038" s="14"/>
      <c r="J1038" s="14"/>
      <c r="K1038" s="14"/>
      <c r="L1038" s="14"/>
      <c r="M1038" s="14"/>
      <c r="N1038" s="14"/>
      <c r="O1038" s="14"/>
      <c r="P1038" s="14"/>
    </row>
    <row r="1039" spans="9:16" x14ac:dyDescent="0.25">
      <c r="I1039" s="14"/>
      <c r="J1039" s="14"/>
      <c r="K1039" s="14"/>
      <c r="L1039" s="14"/>
      <c r="M1039" s="14"/>
      <c r="N1039" s="14"/>
      <c r="O1039" s="14"/>
      <c r="P1039" s="14"/>
    </row>
    <row r="1040" spans="9:16" x14ac:dyDescent="0.25">
      <c r="I1040" s="14"/>
      <c r="J1040" s="14"/>
      <c r="K1040" s="14"/>
      <c r="L1040" s="14"/>
      <c r="M1040" s="14"/>
      <c r="N1040" s="14"/>
      <c r="O1040" s="14"/>
      <c r="P1040" s="14"/>
    </row>
    <row r="1041" spans="9:16" x14ac:dyDescent="0.25">
      <c r="I1041" s="14"/>
      <c r="J1041" s="14"/>
      <c r="K1041" s="14"/>
      <c r="L1041" s="14"/>
      <c r="M1041" s="14"/>
      <c r="N1041" s="14"/>
      <c r="O1041" s="14"/>
      <c r="P1041" s="14"/>
    </row>
    <row r="1042" spans="9:16" x14ac:dyDescent="0.25">
      <c r="I1042" s="14"/>
      <c r="J1042" s="14"/>
      <c r="K1042" s="14"/>
      <c r="L1042" s="14"/>
      <c r="M1042" s="14"/>
      <c r="N1042" s="14"/>
      <c r="O1042" s="14"/>
      <c r="P1042" s="14"/>
    </row>
    <row r="1043" spans="9:16" x14ac:dyDescent="0.25">
      <c r="I1043" s="14"/>
      <c r="J1043" s="14"/>
      <c r="K1043" s="14"/>
      <c r="L1043" s="14"/>
      <c r="M1043" s="14"/>
      <c r="N1043" s="14"/>
      <c r="O1043" s="14"/>
      <c r="P1043" s="14"/>
    </row>
    <row r="1044" spans="9:16" x14ac:dyDescent="0.25">
      <c r="I1044" s="14"/>
      <c r="J1044" s="14"/>
      <c r="K1044" s="14"/>
      <c r="L1044" s="14"/>
      <c r="M1044" s="14"/>
      <c r="N1044" s="14"/>
      <c r="O1044" s="14"/>
      <c r="P1044" s="14"/>
    </row>
    <row r="1045" spans="9:16" x14ac:dyDescent="0.25">
      <c r="I1045" s="14"/>
      <c r="J1045" s="14"/>
      <c r="K1045" s="14"/>
      <c r="L1045" s="14"/>
      <c r="M1045" s="14"/>
      <c r="N1045" s="14"/>
      <c r="O1045" s="14"/>
      <c r="P1045" s="14"/>
    </row>
    <row r="1046" spans="9:16" x14ac:dyDescent="0.25">
      <c r="I1046" s="14"/>
      <c r="J1046" s="14"/>
      <c r="K1046" s="14"/>
      <c r="L1046" s="14"/>
      <c r="M1046" s="14"/>
      <c r="N1046" s="14"/>
      <c r="O1046" s="14"/>
      <c r="P1046" s="14"/>
    </row>
    <row r="1047" spans="9:16" x14ac:dyDescent="0.25">
      <c r="I1047" s="14"/>
      <c r="J1047" s="14"/>
      <c r="K1047" s="14"/>
      <c r="L1047" s="14"/>
      <c r="M1047" s="14"/>
      <c r="N1047" s="14"/>
      <c r="O1047" s="14"/>
      <c r="P1047" s="14"/>
    </row>
    <row r="1048" spans="9:16" x14ac:dyDescent="0.25">
      <c r="I1048" s="14"/>
      <c r="J1048" s="14"/>
      <c r="K1048" s="14"/>
      <c r="L1048" s="14"/>
      <c r="M1048" s="14"/>
      <c r="N1048" s="14"/>
      <c r="O1048" s="14"/>
      <c r="P1048" s="14"/>
    </row>
    <row r="1049" spans="9:16" x14ac:dyDescent="0.25">
      <c r="I1049" s="14"/>
      <c r="J1049" s="14"/>
      <c r="K1049" s="14"/>
      <c r="L1049" s="14"/>
      <c r="M1049" s="14"/>
      <c r="N1049" s="14"/>
      <c r="O1049" s="14"/>
      <c r="P1049" s="14"/>
    </row>
    <row r="1050" spans="9:16" x14ac:dyDescent="0.25">
      <c r="I1050" s="14"/>
      <c r="J1050" s="14"/>
      <c r="K1050" s="14"/>
      <c r="L1050" s="14"/>
      <c r="M1050" s="14"/>
      <c r="N1050" s="14"/>
      <c r="O1050" s="14"/>
      <c r="P1050" s="14"/>
    </row>
    <row r="1051" spans="9:16" x14ac:dyDescent="0.25">
      <c r="I1051" s="14"/>
      <c r="J1051" s="14"/>
      <c r="K1051" s="14"/>
      <c r="L1051" s="14"/>
      <c r="M1051" s="14"/>
      <c r="N1051" s="14"/>
      <c r="O1051" s="14"/>
      <c r="P1051" s="14"/>
    </row>
    <row r="1052" spans="9:16" x14ac:dyDescent="0.25">
      <c r="I1052" s="14"/>
      <c r="J1052" s="14"/>
      <c r="K1052" s="14"/>
      <c r="L1052" s="14"/>
      <c r="M1052" s="14"/>
      <c r="N1052" s="14"/>
      <c r="O1052" s="14"/>
      <c r="P1052" s="14"/>
    </row>
    <row r="1053" spans="9:16" x14ac:dyDescent="0.25">
      <c r="I1053" s="14"/>
      <c r="J1053" s="14"/>
      <c r="K1053" s="14"/>
      <c r="L1053" s="14"/>
      <c r="M1053" s="14"/>
      <c r="N1053" s="14"/>
      <c r="O1053" s="14"/>
      <c r="P1053" s="14"/>
    </row>
    <row r="1054" spans="9:16" x14ac:dyDescent="0.25">
      <c r="I1054" s="14"/>
      <c r="J1054" s="14"/>
      <c r="K1054" s="14"/>
      <c r="L1054" s="14"/>
      <c r="M1054" s="14"/>
      <c r="N1054" s="14"/>
      <c r="O1054" s="14"/>
      <c r="P1054" s="14"/>
    </row>
    <row r="1055" spans="9:16" x14ac:dyDescent="0.25">
      <c r="I1055" s="14"/>
      <c r="J1055" s="14"/>
      <c r="K1055" s="14"/>
      <c r="L1055" s="14"/>
      <c r="M1055" s="14"/>
      <c r="N1055" s="14"/>
      <c r="O1055" s="14"/>
      <c r="P1055" s="14"/>
    </row>
    <row r="1056" spans="9:16" x14ac:dyDescent="0.25">
      <c r="I1056" s="14"/>
      <c r="J1056" s="14"/>
      <c r="K1056" s="14"/>
      <c r="L1056" s="14"/>
      <c r="M1056" s="14"/>
      <c r="N1056" s="14"/>
      <c r="O1056" s="14"/>
      <c r="P1056" s="14"/>
    </row>
    <row r="1057" spans="9:16" x14ac:dyDescent="0.25">
      <c r="I1057" s="14"/>
      <c r="J1057" s="14"/>
      <c r="K1057" s="14"/>
      <c r="L1057" s="14"/>
      <c r="M1057" s="14"/>
      <c r="N1057" s="14"/>
      <c r="O1057" s="14"/>
      <c r="P1057" s="14"/>
    </row>
    <row r="1058" spans="9:16" x14ac:dyDescent="0.25">
      <c r="I1058" s="14"/>
      <c r="J1058" s="14"/>
      <c r="K1058" s="14"/>
      <c r="L1058" s="14"/>
      <c r="M1058" s="14"/>
      <c r="N1058" s="14"/>
      <c r="O1058" s="14"/>
      <c r="P1058" s="14"/>
    </row>
    <row r="1059" spans="9:16" x14ac:dyDescent="0.25">
      <c r="I1059" s="14"/>
      <c r="J1059" s="14"/>
      <c r="K1059" s="14"/>
      <c r="L1059" s="14"/>
      <c r="M1059" s="14"/>
      <c r="N1059" s="14"/>
      <c r="O1059" s="14"/>
      <c r="P1059" s="14"/>
    </row>
    <row r="1060" spans="9:16" x14ac:dyDescent="0.25">
      <c r="I1060" s="14"/>
      <c r="J1060" s="14"/>
      <c r="K1060" s="14"/>
      <c r="L1060" s="14"/>
      <c r="M1060" s="14"/>
      <c r="N1060" s="14"/>
      <c r="O1060" s="14"/>
      <c r="P1060" s="14"/>
    </row>
    <row r="1061" spans="9:16" x14ac:dyDescent="0.25">
      <c r="I1061" s="14"/>
      <c r="J1061" s="14"/>
      <c r="K1061" s="14"/>
      <c r="L1061" s="14"/>
      <c r="M1061" s="14"/>
      <c r="N1061" s="14"/>
      <c r="O1061" s="14"/>
      <c r="P1061" s="14"/>
    </row>
    <row r="1062" spans="9:16" x14ac:dyDescent="0.25">
      <c r="I1062" s="14"/>
      <c r="J1062" s="14"/>
      <c r="K1062" s="14"/>
      <c r="L1062" s="14"/>
      <c r="M1062" s="14"/>
      <c r="N1062" s="14"/>
      <c r="O1062" s="14"/>
      <c r="P1062" s="14"/>
    </row>
    <row r="1063" spans="9:16" x14ac:dyDescent="0.25">
      <c r="I1063" s="14"/>
      <c r="J1063" s="14"/>
      <c r="K1063" s="14"/>
      <c r="L1063" s="14"/>
      <c r="M1063" s="14"/>
      <c r="N1063" s="14"/>
      <c r="O1063" s="14"/>
      <c r="P1063" s="14"/>
    </row>
    <row r="1064" spans="9:16" x14ac:dyDescent="0.25">
      <c r="I1064" s="14"/>
      <c r="J1064" s="14"/>
      <c r="K1064" s="14"/>
      <c r="L1064" s="14"/>
      <c r="M1064" s="14"/>
      <c r="N1064" s="14"/>
      <c r="O1064" s="14"/>
      <c r="P1064" s="14"/>
    </row>
    <row r="1065" spans="9:16" x14ac:dyDescent="0.25">
      <c r="I1065" s="14"/>
      <c r="J1065" s="14"/>
      <c r="K1065" s="14"/>
      <c r="L1065" s="14"/>
      <c r="M1065" s="14"/>
      <c r="N1065" s="14"/>
      <c r="O1065" s="14"/>
      <c r="P1065" s="14"/>
    </row>
    <row r="1066" spans="9:16" x14ac:dyDescent="0.25">
      <c r="I1066" s="14"/>
      <c r="J1066" s="14"/>
      <c r="K1066" s="14"/>
      <c r="L1066" s="14"/>
      <c r="M1066" s="14"/>
      <c r="N1066" s="14"/>
      <c r="O1066" s="14"/>
      <c r="P1066" s="14"/>
    </row>
    <row r="1067" spans="9:16" x14ac:dyDescent="0.25">
      <c r="I1067" s="14"/>
      <c r="J1067" s="14"/>
      <c r="K1067" s="14"/>
      <c r="L1067" s="14"/>
      <c r="M1067" s="14"/>
      <c r="N1067" s="14"/>
      <c r="O1067" s="14"/>
      <c r="P1067" s="14"/>
    </row>
    <row r="1068" spans="9:16" x14ac:dyDescent="0.25">
      <c r="I1068" s="14"/>
      <c r="J1068" s="14"/>
      <c r="K1068" s="14"/>
      <c r="L1068" s="14"/>
      <c r="M1068" s="14"/>
      <c r="N1068" s="14"/>
      <c r="O1068" s="14"/>
      <c r="P1068" s="14"/>
    </row>
    <row r="1069" spans="9:16" x14ac:dyDescent="0.25">
      <c r="I1069" s="14"/>
      <c r="J1069" s="14"/>
      <c r="K1069" s="14"/>
      <c r="L1069" s="14"/>
      <c r="M1069" s="14"/>
      <c r="N1069" s="14"/>
      <c r="O1069" s="14"/>
      <c r="P1069" s="14"/>
    </row>
    <row r="1070" spans="9:16" x14ac:dyDescent="0.25">
      <c r="I1070" s="14"/>
      <c r="J1070" s="14"/>
      <c r="K1070" s="14"/>
      <c r="L1070" s="14"/>
      <c r="M1070" s="14"/>
      <c r="N1070" s="14"/>
      <c r="O1070" s="14"/>
      <c r="P1070" s="14"/>
    </row>
    <row r="1071" spans="9:16" x14ac:dyDescent="0.25">
      <c r="I1071" s="14"/>
      <c r="J1071" s="14"/>
      <c r="K1071" s="14"/>
      <c r="L1071" s="14"/>
      <c r="M1071" s="14"/>
      <c r="N1071" s="14"/>
      <c r="O1071" s="14"/>
      <c r="P1071" s="14"/>
    </row>
    <row r="1072" spans="9:16" x14ac:dyDescent="0.25">
      <c r="I1072" s="14"/>
      <c r="J1072" s="14"/>
      <c r="K1072" s="14"/>
      <c r="L1072" s="14"/>
      <c r="M1072" s="14"/>
      <c r="N1072" s="14"/>
      <c r="O1072" s="14"/>
      <c r="P1072" s="14"/>
    </row>
    <row r="1073" spans="9:16" x14ac:dyDescent="0.25">
      <c r="I1073" s="14"/>
      <c r="J1073" s="14"/>
      <c r="K1073" s="14"/>
      <c r="L1073" s="14"/>
      <c r="M1073" s="14"/>
      <c r="N1073" s="14"/>
      <c r="O1073" s="14"/>
      <c r="P1073" s="14"/>
    </row>
    <row r="1074" spans="9:16" x14ac:dyDescent="0.25">
      <c r="I1074" s="14"/>
      <c r="J1074" s="14"/>
      <c r="K1074" s="14"/>
      <c r="L1074" s="14"/>
      <c r="M1074" s="14"/>
      <c r="N1074" s="14"/>
      <c r="O1074" s="14"/>
      <c r="P1074" s="14"/>
    </row>
    <row r="1075" spans="9:16" x14ac:dyDescent="0.25">
      <c r="I1075" s="14"/>
      <c r="J1075" s="14"/>
      <c r="K1075" s="14"/>
      <c r="L1075" s="14"/>
      <c r="M1075" s="14"/>
      <c r="N1075" s="14"/>
      <c r="O1075" s="14"/>
      <c r="P1075" s="14"/>
    </row>
    <row r="1076" spans="9:16" x14ac:dyDescent="0.25">
      <c r="I1076" s="14"/>
      <c r="J1076" s="14"/>
      <c r="K1076" s="14"/>
      <c r="L1076" s="14"/>
      <c r="M1076" s="14"/>
      <c r="N1076" s="14"/>
      <c r="O1076" s="14"/>
      <c r="P1076" s="14"/>
    </row>
    <row r="1077" spans="9:16" x14ac:dyDescent="0.25">
      <c r="I1077" s="14"/>
      <c r="J1077" s="14"/>
      <c r="K1077" s="14"/>
      <c r="L1077" s="14"/>
      <c r="M1077" s="14"/>
      <c r="N1077" s="14"/>
      <c r="O1077" s="14"/>
      <c r="P1077" s="14"/>
    </row>
    <row r="1078" spans="9:16" x14ac:dyDescent="0.25">
      <c r="I1078" s="14"/>
      <c r="J1078" s="14"/>
      <c r="K1078" s="14"/>
      <c r="L1078" s="14"/>
      <c r="M1078" s="14"/>
      <c r="N1078" s="14"/>
      <c r="O1078" s="14"/>
      <c r="P1078" s="14"/>
    </row>
    <row r="1079" spans="9:16" x14ac:dyDescent="0.25">
      <c r="I1079" s="14"/>
      <c r="J1079" s="14"/>
      <c r="K1079" s="14"/>
      <c r="L1079" s="14"/>
      <c r="M1079" s="14"/>
      <c r="N1079" s="14"/>
      <c r="O1079" s="14"/>
      <c r="P1079" s="14"/>
    </row>
    <row r="1080" spans="9:16" x14ac:dyDescent="0.25">
      <c r="I1080" s="14"/>
      <c r="J1080" s="14"/>
      <c r="K1080" s="14"/>
      <c r="L1080" s="14"/>
      <c r="M1080" s="14"/>
      <c r="N1080" s="14"/>
      <c r="O1080" s="14"/>
      <c r="P1080" s="14"/>
    </row>
    <row r="1081" spans="9:16" x14ac:dyDescent="0.25">
      <c r="I1081" s="14"/>
      <c r="J1081" s="14"/>
      <c r="K1081" s="14"/>
      <c r="L1081" s="14"/>
      <c r="M1081" s="14"/>
      <c r="N1081" s="14"/>
      <c r="O1081" s="14"/>
      <c r="P1081" s="14"/>
    </row>
    <row r="1082" spans="9:16" x14ac:dyDescent="0.25">
      <c r="I1082" s="14"/>
      <c r="J1082" s="14"/>
      <c r="K1082" s="14"/>
      <c r="L1082" s="14"/>
      <c r="M1082" s="14"/>
      <c r="N1082" s="14"/>
      <c r="O1082" s="14"/>
      <c r="P1082" s="14"/>
    </row>
    <row r="1083" spans="9:16" x14ac:dyDescent="0.25">
      <c r="I1083" s="14"/>
      <c r="J1083" s="14"/>
      <c r="K1083" s="14"/>
      <c r="L1083" s="14"/>
      <c r="M1083" s="14"/>
      <c r="N1083" s="14"/>
      <c r="O1083" s="14"/>
      <c r="P1083" s="14"/>
    </row>
    <row r="1084" spans="9:16" x14ac:dyDescent="0.25">
      <c r="I1084" s="14"/>
      <c r="J1084" s="14"/>
      <c r="K1084" s="14"/>
      <c r="L1084" s="14"/>
      <c r="M1084" s="14"/>
      <c r="N1084" s="14"/>
      <c r="O1084" s="14"/>
      <c r="P1084" s="14"/>
    </row>
    <row r="1085" spans="9:16" x14ac:dyDescent="0.25">
      <c r="I1085" s="14"/>
      <c r="J1085" s="14"/>
      <c r="K1085" s="14"/>
      <c r="L1085" s="14"/>
      <c r="M1085" s="14"/>
      <c r="N1085" s="14"/>
      <c r="O1085" s="14"/>
      <c r="P1085" s="14"/>
    </row>
    <row r="1086" spans="9:16" x14ac:dyDescent="0.25">
      <c r="I1086" s="14"/>
      <c r="J1086" s="14"/>
      <c r="K1086" s="14"/>
      <c r="L1086" s="14"/>
      <c r="M1086" s="14"/>
      <c r="N1086" s="14"/>
      <c r="O1086" s="14"/>
      <c r="P1086" s="14"/>
    </row>
    <row r="1087" spans="9:16" x14ac:dyDescent="0.25">
      <c r="I1087" s="14"/>
      <c r="J1087" s="14"/>
      <c r="K1087" s="14"/>
      <c r="L1087" s="14"/>
      <c r="M1087" s="14"/>
      <c r="N1087" s="14"/>
      <c r="O1087" s="14"/>
      <c r="P1087" s="14"/>
    </row>
    <row r="1088" spans="9:16" x14ac:dyDescent="0.25">
      <c r="I1088" s="14"/>
      <c r="J1088" s="14"/>
      <c r="K1088" s="14"/>
      <c r="L1088" s="14"/>
      <c r="M1088" s="14"/>
      <c r="N1088" s="14"/>
      <c r="O1088" s="14"/>
      <c r="P1088" s="14"/>
    </row>
    <row r="1089" spans="9:16" x14ac:dyDescent="0.25">
      <c r="I1089" s="14"/>
      <c r="J1089" s="14"/>
      <c r="K1089" s="14"/>
      <c r="L1089" s="14"/>
      <c r="M1089" s="14"/>
      <c r="N1089" s="14"/>
      <c r="O1089" s="14"/>
      <c r="P1089" s="14"/>
    </row>
    <row r="1090" spans="9:16" x14ac:dyDescent="0.25">
      <c r="I1090" s="14"/>
      <c r="J1090" s="14"/>
      <c r="K1090" s="14"/>
      <c r="L1090" s="14"/>
      <c r="M1090" s="14"/>
      <c r="N1090" s="14"/>
      <c r="O1090" s="14"/>
      <c r="P1090" s="14"/>
    </row>
    <row r="1091" spans="9:16" x14ac:dyDescent="0.25">
      <c r="I1091" s="14"/>
      <c r="J1091" s="14"/>
      <c r="K1091" s="14"/>
      <c r="L1091" s="14"/>
      <c r="M1091" s="14"/>
      <c r="N1091" s="14"/>
      <c r="O1091" s="14"/>
      <c r="P1091" s="14"/>
    </row>
    <row r="1092" spans="9:16" x14ac:dyDescent="0.25">
      <c r="I1092" s="14"/>
      <c r="J1092" s="14"/>
      <c r="K1092" s="14"/>
      <c r="L1092" s="14"/>
      <c r="M1092" s="14"/>
      <c r="N1092" s="14"/>
      <c r="O1092" s="14"/>
      <c r="P1092" s="14"/>
    </row>
    <row r="1093" spans="9:16" x14ac:dyDescent="0.25">
      <c r="I1093" s="14"/>
      <c r="J1093" s="14"/>
      <c r="K1093" s="14"/>
      <c r="L1093" s="14"/>
      <c r="M1093" s="14"/>
      <c r="N1093" s="14"/>
      <c r="O1093" s="14"/>
      <c r="P1093" s="14"/>
    </row>
    <row r="1094" spans="9:16" x14ac:dyDescent="0.25">
      <c r="I1094" s="14"/>
      <c r="J1094" s="14"/>
      <c r="K1094" s="14"/>
      <c r="L1094" s="14"/>
      <c r="M1094" s="14"/>
      <c r="N1094" s="14"/>
      <c r="O1094" s="14"/>
      <c r="P1094" s="14"/>
    </row>
    <row r="1095" spans="9:16" x14ac:dyDescent="0.25">
      <c r="I1095" s="14"/>
      <c r="J1095" s="14"/>
      <c r="K1095" s="14"/>
      <c r="L1095" s="14"/>
      <c r="M1095" s="14"/>
      <c r="N1095" s="14"/>
      <c r="O1095" s="14"/>
      <c r="P1095" s="14"/>
    </row>
    <row r="1096" spans="9:16" x14ac:dyDescent="0.25">
      <c r="I1096" s="14"/>
      <c r="J1096" s="14"/>
      <c r="K1096" s="14"/>
      <c r="L1096" s="14"/>
      <c r="M1096" s="14"/>
      <c r="N1096" s="14"/>
      <c r="O1096" s="14"/>
      <c r="P1096" s="14"/>
    </row>
    <row r="1097" spans="9:16" x14ac:dyDescent="0.25">
      <c r="I1097" s="14"/>
      <c r="J1097" s="14"/>
      <c r="K1097" s="14"/>
      <c r="L1097" s="14"/>
      <c r="M1097" s="14"/>
      <c r="N1097" s="14"/>
      <c r="O1097" s="14"/>
      <c r="P1097" s="14"/>
    </row>
    <row r="1098" spans="9:16" x14ac:dyDescent="0.25">
      <c r="I1098" s="14"/>
      <c r="J1098" s="14"/>
      <c r="K1098" s="14"/>
      <c r="L1098" s="14"/>
      <c r="M1098" s="14"/>
      <c r="N1098" s="14"/>
      <c r="O1098" s="14"/>
      <c r="P1098" s="14"/>
    </row>
    <row r="1099" spans="9:16" x14ac:dyDescent="0.25">
      <c r="I1099" s="14"/>
      <c r="J1099" s="14"/>
      <c r="K1099" s="14"/>
      <c r="L1099" s="14"/>
      <c r="M1099" s="14"/>
      <c r="N1099" s="14"/>
      <c r="O1099" s="14"/>
      <c r="P1099" s="14"/>
    </row>
    <row r="1100" spans="9:16" x14ac:dyDescent="0.25">
      <c r="I1100" s="14"/>
      <c r="J1100" s="14"/>
      <c r="K1100" s="14"/>
      <c r="L1100" s="14"/>
      <c r="M1100" s="14"/>
      <c r="N1100" s="14"/>
      <c r="O1100" s="14"/>
      <c r="P1100" s="14"/>
    </row>
    <row r="1101" spans="9:16" x14ac:dyDescent="0.25">
      <c r="I1101" s="14"/>
      <c r="J1101" s="14"/>
      <c r="K1101" s="14"/>
      <c r="L1101" s="14"/>
      <c r="M1101" s="14"/>
      <c r="N1101" s="14"/>
      <c r="O1101" s="14"/>
      <c r="P1101" s="14"/>
    </row>
    <row r="1102" spans="9:16" x14ac:dyDescent="0.25">
      <c r="I1102" s="14"/>
      <c r="J1102" s="14"/>
      <c r="K1102" s="14"/>
      <c r="L1102" s="14"/>
      <c r="M1102" s="14"/>
      <c r="N1102" s="14"/>
      <c r="O1102" s="14"/>
      <c r="P1102" s="14"/>
    </row>
    <row r="1103" spans="9:16" x14ac:dyDescent="0.25">
      <c r="I1103" s="14"/>
      <c r="J1103" s="14"/>
      <c r="K1103" s="14"/>
      <c r="L1103" s="14"/>
      <c r="M1103" s="14"/>
      <c r="N1103" s="14"/>
      <c r="O1103" s="14"/>
      <c r="P1103" s="14"/>
    </row>
    <row r="1104" spans="9:16" x14ac:dyDescent="0.25">
      <c r="I1104" s="14"/>
      <c r="J1104" s="14"/>
      <c r="K1104" s="14"/>
      <c r="L1104" s="14"/>
      <c r="M1104" s="14"/>
      <c r="N1104" s="14"/>
      <c r="O1104" s="14"/>
      <c r="P1104" s="14"/>
    </row>
    <row r="1105" spans="9:16" x14ac:dyDescent="0.25">
      <c r="I1105" s="14"/>
      <c r="J1105" s="14"/>
      <c r="K1105" s="14"/>
      <c r="L1105" s="14"/>
      <c r="M1105" s="14"/>
      <c r="N1105" s="14"/>
      <c r="O1105" s="14"/>
      <c r="P1105" s="14"/>
    </row>
    <row r="1106" spans="9:16" x14ac:dyDescent="0.25">
      <c r="I1106" s="14"/>
      <c r="J1106" s="14"/>
      <c r="K1106" s="14"/>
      <c r="L1106" s="14"/>
      <c r="M1106" s="14"/>
      <c r="N1106" s="14"/>
      <c r="O1106" s="14"/>
      <c r="P1106" s="14"/>
    </row>
    <row r="1107" spans="9:16" x14ac:dyDescent="0.25">
      <c r="I1107" s="14"/>
      <c r="J1107" s="14"/>
      <c r="K1107" s="14"/>
      <c r="L1107" s="14"/>
      <c r="M1107" s="14"/>
      <c r="N1107" s="14"/>
      <c r="O1107" s="14"/>
      <c r="P1107" s="14"/>
    </row>
    <row r="1108" spans="9:16" x14ac:dyDescent="0.25">
      <c r="I1108" s="14"/>
      <c r="J1108" s="14"/>
      <c r="K1108" s="14"/>
      <c r="L1108" s="14"/>
      <c r="M1108" s="14"/>
      <c r="N1108" s="14"/>
      <c r="O1108" s="14"/>
      <c r="P1108" s="14"/>
    </row>
    <row r="1109" spans="9:16" x14ac:dyDescent="0.25">
      <c r="I1109" s="14"/>
      <c r="J1109" s="14"/>
      <c r="K1109" s="14"/>
      <c r="L1109" s="14"/>
      <c r="M1109" s="14"/>
      <c r="N1109" s="14"/>
      <c r="O1109" s="14"/>
      <c r="P1109" s="14"/>
    </row>
    <row r="1110" spans="9:16" x14ac:dyDescent="0.25">
      <c r="I1110" s="14"/>
      <c r="J1110" s="14"/>
      <c r="K1110" s="14"/>
      <c r="L1110" s="14"/>
      <c r="M1110" s="14"/>
      <c r="N1110" s="14"/>
      <c r="O1110" s="14"/>
      <c r="P1110" s="14"/>
    </row>
    <row r="1111" spans="9:16" x14ac:dyDescent="0.25">
      <c r="I1111" s="14"/>
      <c r="J1111" s="14"/>
      <c r="K1111" s="14"/>
      <c r="L1111" s="14"/>
      <c r="M1111" s="14"/>
      <c r="N1111" s="14"/>
      <c r="O1111" s="14"/>
      <c r="P1111" s="14"/>
    </row>
    <row r="1112" spans="9:16" x14ac:dyDescent="0.25">
      <c r="I1112" s="14"/>
      <c r="J1112" s="14"/>
      <c r="K1112" s="14"/>
      <c r="L1112" s="14"/>
      <c r="M1112" s="14"/>
      <c r="N1112" s="14"/>
      <c r="O1112" s="14"/>
      <c r="P1112" s="14"/>
    </row>
    <row r="1113" spans="9:16" x14ac:dyDescent="0.25">
      <c r="I1113" s="14"/>
      <c r="J1113" s="14"/>
      <c r="K1113" s="14"/>
      <c r="L1113" s="14"/>
      <c r="M1113" s="14"/>
      <c r="N1113" s="14"/>
      <c r="O1113" s="14"/>
      <c r="P1113" s="14"/>
    </row>
    <row r="1114" spans="9:16" x14ac:dyDescent="0.25">
      <c r="I1114" s="14"/>
      <c r="J1114" s="14"/>
      <c r="K1114" s="14"/>
      <c r="L1114" s="14"/>
      <c r="M1114" s="14"/>
      <c r="N1114" s="14"/>
      <c r="O1114" s="14"/>
      <c r="P1114" s="14"/>
    </row>
    <row r="1115" spans="9:16" x14ac:dyDescent="0.25">
      <c r="I1115" s="14"/>
      <c r="J1115" s="14"/>
      <c r="K1115" s="14"/>
      <c r="L1115" s="14"/>
      <c r="M1115" s="14"/>
      <c r="N1115" s="14"/>
      <c r="O1115" s="14"/>
      <c r="P1115" s="14"/>
    </row>
    <row r="1116" spans="9:16" x14ac:dyDescent="0.25">
      <c r="I1116" s="14"/>
      <c r="J1116" s="14"/>
      <c r="K1116" s="14"/>
      <c r="L1116" s="14"/>
      <c r="M1116" s="14"/>
      <c r="N1116" s="14"/>
      <c r="O1116" s="14"/>
      <c r="P1116" s="14"/>
    </row>
    <row r="1117" spans="9:16" x14ac:dyDescent="0.25">
      <c r="I1117" s="14"/>
      <c r="J1117" s="14"/>
      <c r="K1117" s="14"/>
      <c r="L1117" s="14"/>
      <c r="M1117" s="14"/>
      <c r="N1117" s="14"/>
      <c r="O1117" s="14"/>
      <c r="P1117" s="14"/>
    </row>
    <row r="1118" spans="9:16" x14ac:dyDescent="0.25">
      <c r="I1118" s="14"/>
      <c r="J1118" s="14"/>
      <c r="K1118" s="14"/>
      <c r="L1118" s="14"/>
      <c r="M1118" s="14"/>
      <c r="N1118" s="14"/>
      <c r="O1118" s="14"/>
      <c r="P1118" s="14"/>
    </row>
    <row r="1119" spans="9:16" x14ac:dyDescent="0.25">
      <c r="I1119" s="14"/>
      <c r="J1119" s="14"/>
      <c r="K1119" s="14"/>
      <c r="L1119" s="14"/>
      <c r="M1119" s="14"/>
      <c r="N1119" s="14"/>
      <c r="O1119" s="14"/>
      <c r="P1119" s="14"/>
    </row>
    <row r="1120" spans="9:16" x14ac:dyDescent="0.25">
      <c r="I1120" s="14"/>
      <c r="J1120" s="14"/>
      <c r="K1120" s="14"/>
      <c r="L1120" s="14"/>
      <c r="M1120" s="14"/>
      <c r="N1120" s="14"/>
      <c r="O1120" s="14"/>
      <c r="P1120" s="14"/>
    </row>
    <row r="1121" spans="9:16" x14ac:dyDescent="0.25">
      <c r="I1121" s="14"/>
      <c r="J1121" s="14"/>
      <c r="K1121" s="14"/>
      <c r="L1121" s="14"/>
      <c r="M1121" s="14"/>
      <c r="N1121" s="14"/>
      <c r="O1121" s="14"/>
      <c r="P1121" s="14"/>
    </row>
    <row r="1122" spans="9:16" x14ac:dyDescent="0.25">
      <c r="I1122" s="14"/>
      <c r="J1122" s="14"/>
      <c r="K1122" s="14"/>
      <c r="L1122" s="14"/>
      <c r="M1122" s="14"/>
      <c r="N1122" s="14"/>
      <c r="O1122" s="14"/>
      <c r="P1122" s="14"/>
    </row>
    <row r="1123" spans="9:16" x14ac:dyDescent="0.25">
      <c r="I1123" s="14"/>
      <c r="J1123" s="14"/>
      <c r="K1123" s="14"/>
      <c r="L1123" s="14"/>
      <c r="M1123" s="14"/>
      <c r="N1123" s="14"/>
      <c r="O1123" s="14"/>
      <c r="P1123" s="14"/>
    </row>
    <row r="1124" spans="9:16" x14ac:dyDescent="0.25">
      <c r="I1124" s="14"/>
      <c r="J1124" s="14"/>
      <c r="K1124" s="14"/>
      <c r="L1124" s="14"/>
      <c r="M1124" s="14"/>
      <c r="N1124" s="14"/>
      <c r="O1124" s="14"/>
      <c r="P1124" s="14"/>
    </row>
    <row r="1125" spans="9:16" x14ac:dyDescent="0.25">
      <c r="I1125" s="14"/>
      <c r="J1125" s="14"/>
      <c r="K1125" s="14"/>
      <c r="L1125" s="14"/>
      <c r="M1125" s="14"/>
      <c r="N1125" s="14"/>
      <c r="O1125" s="14"/>
      <c r="P1125" s="14"/>
    </row>
    <row r="1126" spans="9:16" x14ac:dyDescent="0.25">
      <c r="I1126" s="14"/>
      <c r="J1126" s="14"/>
      <c r="K1126" s="14"/>
      <c r="L1126" s="14"/>
      <c r="M1126" s="14"/>
      <c r="N1126" s="14"/>
      <c r="O1126" s="14"/>
      <c r="P1126" s="14"/>
    </row>
    <row r="1127" spans="9:16" x14ac:dyDescent="0.25">
      <c r="I1127" s="14"/>
      <c r="J1127" s="14"/>
      <c r="K1127" s="14"/>
      <c r="L1127" s="14"/>
      <c r="M1127" s="14"/>
      <c r="N1127" s="14"/>
      <c r="O1127" s="14"/>
      <c r="P1127" s="14"/>
    </row>
    <row r="1128" spans="9:16" x14ac:dyDescent="0.25">
      <c r="I1128" s="14"/>
      <c r="J1128" s="14"/>
      <c r="K1128" s="14"/>
      <c r="L1128" s="14"/>
      <c r="M1128" s="14"/>
      <c r="N1128" s="14"/>
      <c r="O1128" s="14"/>
      <c r="P1128" s="14"/>
    </row>
    <row r="1129" spans="9:16" x14ac:dyDescent="0.25">
      <c r="I1129" s="14"/>
      <c r="J1129" s="14"/>
      <c r="K1129" s="14"/>
      <c r="L1129" s="14"/>
      <c r="M1129" s="14"/>
      <c r="N1129" s="14"/>
      <c r="O1129" s="14"/>
      <c r="P1129" s="14"/>
    </row>
    <row r="1130" spans="9:16" x14ac:dyDescent="0.25">
      <c r="I1130" s="14"/>
      <c r="J1130" s="14"/>
      <c r="K1130" s="14"/>
      <c r="L1130" s="14"/>
      <c r="M1130" s="14"/>
      <c r="N1130" s="14"/>
      <c r="O1130" s="14"/>
      <c r="P1130" s="14"/>
    </row>
    <row r="1131" spans="9:16" x14ac:dyDescent="0.25">
      <c r="I1131" s="14"/>
      <c r="J1131" s="14"/>
      <c r="K1131" s="14"/>
      <c r="L1131" s="14"/>
      <c r="M1131" s="14"/>
      <c r="N1131" s="14"/>
      <c r="O1131" s="14"/>
      <c r="P1131" s="14"/>
    </row>
    <row r="1132" spans="9:16" x14ac:dyDescent="0.25">
      <c r="I1132" s="14"/>
      <c r="J1132" s="14"/>
      <c r="K1132" s="14"/>
      <c r="L1132" s="14"/>
      <c r="M1132" s="14"/>
      <c r="N1132" s="14"/>
      <c r="O1132" s="14"/>
      <c r="P1132" s="14"/>
    </row>
    <row r="1133" spans="9:16" x14ac:dyDescent="0.25">
      <c r="I1133" s="14"/>
      <c r="J1133" s="14"/>
      <c r="K1133" s="14"/>
      <c r="L1133" s="14"/>
      <c r="M1133" s="14"/>
      <c r="N1133" s="14"/>
      <c r="O1133" s="14"/>
      <c r="P1133" s="14"/>
    </row>
    <row r="1134" spans="9:16" x14ac:dyDescent="0.25">
      <c r="I1134" s="14"/>
      <c r="J1134" s="14"/>
      <c r="K1134" s="14"/>
      <c r="L1134" s="14"/>
      <c r="M1134" s="14"/>
      <c r="N1134" s="14"/>
      <c r="O1134" s="14"/>
      <c r="P1134" s="14"/>
    </row>
    <row r="1135" spans="9:16" x14ac:dyDescent="0.25">
      <c r="I1135" s="14"/>
      <c r="J1135" s="14"/>
      <c r="K1135" s="14"/>
      <c r="L1135" s="14"/>
      <c r="M1135" s="14"/>
      <c r="N1135" s="14"/>
      <c r="O1135" s="14"/>
      <c r="P1135" s="14"/>
    </row>
    <row r="1136" spans="9:16" x14ac:dyDescent="0.25">
      <c r="I1136" s="14"/>
      <c r="J1136" s="14"/>
      <c r="K1136" s="14"/>
      <c r="L1136" s="14"/>
      <c r="M1136" s="14"/>
      <c r="N1136" s="14"/>
      <c r="O1136" s="14"/>
      <c r="P1136" s="14"/>
    </row>
    <row r="1137" spans="9:16" x14ac:dyDescent="0.25">
      <c r="I1137" s="14"/>
      <c r="J1137" s="14"/>
      <c r="K1137" s="14"/>
      <c r="L1137" s="14"/>
      <c r="M1137" s="14"/>
      <c r="N1137" s="14"/>
      <c r="O1137" s="14"/>
      <c r="P1137" s="14"/>
    </row>
    <row r="1138" spans="9:16" x14ac:dyDescent="0.25">
      <c r="I1138" s="14"/>
      <c r="J1138" s="14"/>
      <c r="K1138" s="14"/>
      <c r="L1138" s="14"/>
      <c r="M1138" s="14"/>
      <c r="N1138" s="14"/>
      <c r="O1138" s="14"/>
      <c r="P1138" s="14"/>
    </row>
    <row r="1139" spans="9:16" x14ac:dyDescent="0.25">
      <c r="I1139" s="14"/>
      <c r="J1139" s="14"/>
      <c r="K1139" s="14"/>
      <c r="L1139" s="14"/>
      <c r="M1139" s="14"/>
      <c r="N1139" s="14"/>
      <c r="O1139" s="14"/>
      <c r="P1139" s="14"/>
    </row>
    <row r="1140" spans="9:16" x14ac:dyDescent="0.25">
      <c r="I1140" s="14"/>
      <c r="J1140" s="14"/>
      <c r="K1140" s="14"/>
      <c r="L1140" s="14"/>
      <c r="M1140" s="14"/>
      <c r="N1140" s="14"/>
      <c r="O1140" s="14"/>
      <c r="P1140" s="14"/>
    </row>
    <row r="1141" spans="9:16" x14ac:dyDescent="0.25">
      <c r="I1141" s="14"/>
      <c r="J1141" s="14"/>
      <c r="K1141" s="14"/>
      <c r="L1141" s="14"/>
      <c r="M1141" s="14"/>
      <c r="N1141" s="14"/>
      <c r="O1141" s="14"/>
      <c r="P1141" s="14"/>
    </row>
    <row r="1142" spans="9:16" x14ac:dyDescent="0.25">
      <c r="I1142" s="14"/>
      <c r="J1142" s="14"/>
      <c r="K1142" s="14"/>
      <c r="L1142" s="14"/>
      <c r="M1142" s="14"/>
      <c r="N1142" s="14"/>
      <c r="O1142" s="14"/>
      <c r="P1142" s="14"/>
    </row>
    <row r="1143" spans="9:16" x14ac:dyDescent="0.25">
      <c r="I1143" s="14"/>
      <c r="J1143" s="14"/>
      <c r="K1143" s="14"/>
      <c r="L1143" s="14"/>
      <c r="M1143" s="14"/>
      <c r="N1143" s="14"/>
      <c r="O1143" s="14"/>
      <c r="P1143" s="14"/>
    </row>
    <row r="1144" spans="9:16" x14ac:dyDescent="0.25">
      <c r="I1144" s="14"/>
      <c r="J1144" s="14"/>
      <c r="K1144" s="14"/>
      <c r="L1144" s="14"/>
      <c r="M1144" s="14"/>
      <c r="N1144" s="14"/>
      <c r="O1144" s="14"/>
      <c r="P1144" s="14"/>
    </row>
    <row r="1145" spans="9:16" x14ac:dyDescent="0.25">
      <c r="I1145" s="14"/>
      <c r="J1145" s="14"/>
      <c r="K1145" s="14"/>
      <c r="L1145" s="14"/>
      <c r="M1145" s="14"/>
      <c r="N1145" s="14"/>
      <c r="O1145" s="14"/>
      <c r="P1145" s="14"/>
    </row>
    <row r="1146" spans="9:16" x14ac:dyDescent="0.25">
      <c r="I1146" s="14"/>
      <c r="J1146" s="14"/>
      <c r="K1146" s="14"/>
      <c r="L1146" s="14"/>
      <c r="M1146" s="14"/>
      <c r="N1146" s="14"/>
      <c r="O1146" s="14"/>
      <c r="P1146" s="14"/>
    </row>
    <row r="1147" spans="9:16" x14ac:dyDescent="0.25">
      <c r="I1147" s="14"/>
      <c r="J1147" s="14"/>
      <c r="K1147" s="14"/>
      <c r="L1147" s="14"/>
      <c r="M1147" s="14"/>
      <c r="N1147" s="14"/>
      <c r="O1147" s="14"/>
      <c r="P1147" s="14"/>
    </row>
    <row r="1148" spans="9:16" x14ac:dyDescent="0.25">
      <c r="I1148" s="14"/>
      <c r="J1148" s="14"/>
      <c r="K1148" s="14"/>
      <c r="L1148" s="14"/>
      <c r="M1148" s="14"/>
      <c r="N1148" s="14"/>
      <c r="O1148" s="14"/>
      <c r="P1148" s="14"/>
    </row>
    <row r="1149" spans="9:16" x14ac:dyDescent="0.25">
      <c r="I1149" s="14"/>
      <c r="J1149" s="14"/>
      <c r="K1149" s="14"/>
      <c r="L1149" s="14"/>
      <c r="M1149" s="14"/>
      <c r="N1149" s="14"/>
      <c r="O1149" s="14"/>
      <c r="P1149" s="14"/>
    </row>
    <row r="1150" spans="9:16" x14ac:dyDescent="0.25">
      <c r="I1150" s="14"/>
      <c r="J1150" s="14"/>
      <c r="K1150" s="14"/>
      <c r="L1150" s="14"/>
      <c r="M1150" s="14"/>
      <c r="N1150" s="14"/>
      <c r="O1150" s="14"/>
      <c r="P1150" s="14"/>
    </row>
    <row r="1151" spans="9:16" x14ac:dyDescent="0.25">
      <c r="I1151" s="14"/>
      <c r="J1151" s="14"/>
      <c r="K1151" s="14"/>
      <c r="L1151" s="14"/>
      <c r="M1151" s="14"/>
      <c r="N1151" s="14"/>
      <c r="O1151" s="14"/>
      <c r="P1151" s="14"/>
    </row>
    <row r="1152" spans="9:16" x14ac:dyDescent="0.25">
      <c r="I1152" s="14"/>
      <c r="J1152" s="14"/>
      <c r="K1152" s="14"/>
      <c r="L1152" s="14"/>
      <c r="M1152" s="14"/>
      <c r="N1152" s="14"/>
      <c r="O1152" s="14"/>
      <c r="P1152" s="14"/>
    </row>
    <row r="1153" spans="9:16" x14ac:dyDescent="0.25">
      <c r="I1153" s="14"/>
      <c r="J1153" s="14"/>
      <c r="K1153" s="14"/>
      <c r="L1153" s="14"/>
      <c r="M1153" s="14"/>
      <c r="N1153" s="14"/>
      <c r="O1153" s="14"/>
      <c r="P1153" s="14"/>
    </row>
    <row r="1154" spans="9:16" x14ac:dyDescent="0.25">
      <c r="I1154" s="14"/>
      <c r="J1154" s="14"/>
      <c r="K1154" s="14"/>
      <c r="L1154" s="14"/>
      <c r="M1154" s="14"/>
      <c r="N1154" s="14"/>
      <c r="O1154" s="14"/>
      <c r="P1154" s="14"/>
    </row>
    <row r="1155" spans="9:16" x14ac:dyDescent="0.25">
      <c r="I1155" s="14"/>
      <c r="J1155" s="14"/>
      <c r="K1155" s="14"/>
      <c r="L1155" s="14"/>
      <c r="M1155" s="14"/>
      <c r="N1155" s="14"/>
      <c r="O1155" s="14"/>
      <c r="P1155" s="14"/>
    </row>
    <row r="1156" spans="9:16" x14ac:dyDescent="0.25">
      <c r="I1156" s="14"/>
      <c r="J1156" s="14"/>
      <c r="K1156" s="14"/>
      <c r="L1156" s="14"/>
      <c r="M1156" s="14"/>
      <c r="N1156" s="14"/>
      <c r="O1156" s="14"/>
      <c r="P1156" s="14"/>
    </row>
    <row r="1157" spans="9:16" x14ac:dyDescent="0.25">
      <c r="I1157" s="14"/>
      <c r="J1157" s="14"/>
      <c r="K1157" s="14"/>
      <c r="L1157" s="14"/>
      <c r="M1157" s="14"/>
      <c r="N1157" s="14"/>
      <c r="O1157" s="14"/>
      <c r="P1157" s="14"/>
    </row>
    <row r="1158" spans="9:16" x14ac:dyDescent="0.25">
      <c r="I1158" s="14"/>
      <c r="J1158" s="14"/>
      <c r="K1158" s="14"/>
      <c r="L1158" s="14"/>
      <c r="M1158" s="14"/>
      <c r="N1158" s="14"/>
      <c r="O1158" s="14"/>
      <c r="P1158" s="14"/>
    </row>
    <row r="1159" spans="9:16" x14ac:dyDescent="0.25">
      <c r="I1159" s="14"/>
      <c r="J1159" s="14"/>
      <c r="K1159" s="14"/>
      <c r="L1159" s="14"/>
      <c r="M1159" s="14"/>
      <c r="N1159" s="14"/>
      <c r="O1159" s="14"/>
      <c r="P1159" s="14"/>
    </row>
    <row r="1160" spans="9:16" x14ac:dyDescent="0.25">
      <c r="I1160" s="14"/>
      <c r="J1160" s="14"/>
      <c r="K1160" s="14"/>
      <c r="L1160" s="14"/>
      <c r="M1160" s="14"/>
      <c r="N1160" s="14"/>
      <c r="O1160" s="14"/>
      <c r="P1160" s="14"/>
    </row>
    <row r="1161" spans="9:16" x14ac:dyDescent="0.25">
      <c r="I1161" s="14"/>
      <c r="J1161" s="14"/>
      <c r="K1161" s="14"/>
      <c r="L1161" s="14"/>
      <c r="M1161" s="14"/>
      <c r="N1161" s="14"/>
      <c r="O1161" s="14"/>
      <c r="P1161" s="14"/>
    </row>
    <row r="1162" spans="9:16" x14ac:dyDescent="0.25">
      <c r="I1162" s="14"/>
      <c r="J1162" s="14"/>
      <c r="K1162" s="14"/>
      <c r="L1162" s="14"/>
      <c r="M1162" s="14"/>
      <c r="N1162" s="14"/>
      <c r="O1162" s="14"/>
      <c r="P1162" s="14"/>
    </row>
    <row r="1163" spans="9:16" x14ac:dyDescent="0.25">
      <c r="I1163" s="14"/>
      <c r="J1163" s="14"/>
      <c r="K1163" s="14"/>
      <c r="L1163" s="14"/>
      <c r="M1163" s="14"/>
      <c r="N1163" s="14"/>
      <c r="O1163" s="14"/>
      <c r="P1163" s="14"/>
    </row>
    <row r="1164" spans="9:16" x14ac:dyDescent="0.25">
      <c r="I1164" s="14"/>
      <c r="J1164" s="14"/>
      <c r="K1164" s="14"/>
      <c r="L1164" s="14"/>
      <c r="M1164" s="14"/>
      <c r="N1164" s="14"/>
      <c r="O1164" s="14"/>
      <c r="P1164" s="14"/>
    </row>
    <row r="1165" spans="9:16" x14ac:dyDescent="0.25">
      <c r="I1165" s="14"/>
      <c r="J1165" s="14"/>
      <c r="K1165" s="14"/>
      <c r="L1165" s="14"/>
      <c r="M1165" s="14"/>
      <c r="N1165" s="14"/>
      <c r="O1165" s="14"/>
      <c r="P1165" s="14"/>
    </row>
    <row r="1166" spans="9:16" x14ac:dyDescent="0.25">
      <c r="I1166" s="14"/>
      <c r="J1166" s="14"/>
      <c r="K1166" s="14"/>
      <c r="L1166" s="14"/>
      <c r="M1166" s="14"/>
      <c r="N1166" s="14"/>
      <c r="O1166" s="14"/>
      <c r="P1166" s="14"/>
    </row>
    <row r="1167" spans="9:16" x14ac:dyDescent="0.25">
      <c r="I1167" s="14"/>
      <c r="J1167" s="14"/>
      <c r="K1167" s="14"/>
      <c r="L1167" s="14"/>
      <c r="M1167" s="14"/>
      <c r="N1167" s="14"/>
      <c r="O1167" s="14"/>
      <c r="P1167" s="14"/>
    </row>
    <row r="1168" spans="9:16" x14ac:dyDescent="0.25">
      <c r="I1168" s="14"/>
      <c r="J1168" s="14"/>
      <c r="K1168" s="14"/>
      <c r="L1168" s="14"/>
      <c r="M1168" s="14"/>
      <c r="N1168" s="14"/>
      <c r="O1168" s="14"/>
      <c r="P1168" s="14"/>
    </row>
    <row r="1169" spans="9:16" x14ac:dyDescent="0.25">
      <c r="I1169" s="14"/>
      <c r="J1169" s="14"/>
      <c r="K1169" s="14"/>
      <c r="L1169" s="14"/>
      <c r="M1169" s="14"/>
      <c r="N1169" s="14"/>
      <c r="O1169" s="14"/>
      <c r="P1169" s="14"/>
    </row>
    <row r="1170" spans="9:16" x14ac:dyDescent="0.25">
      <c r="I1170" s="14"/>
      <c r="J1170" s="14"/>
      <c r="K1170" s="14"/>
      <c r="L1170" s="14"/>
      <c r="M1170" s="14"/>
      <c r="N1170" s="14"/>
      <c r="O1170" s="14"/>
      <c r="P1170" s="14"/>
    </row>
    <row r="1171" spans="9:16" x14ac:dyDescent="0.25">
      <c r="I1171" s="14"/>
      <c r="J1171" s="14"/>
      <c r="K1171" s="14"/>
      <c r="L1171" s="14"/>
      <c r="M1171" s="14"/>
      <c r="N1171" s="14"/>
      <c r="O1171" s="14"/>
      <c r="P1171" s="14"/>
    </row>
    <row r="1172" spans="9:16" x14ac:dyDescent="0.25">
      <c r="I1172" s="14"/>
      <c r="J1172" s="14"/>
      <c r="K1172" s="14"/>
      <c r="L1172" s="14"/>
      <c r="M1172" s="14"/>
      <c r="N1172" s="14"/>
      <c r="O1172" s="14"/>
      <c r="P1172" s="14"/>
    </row>
    <row r="1173" spans="9:16" x14ac:dyDescent="0.25">
      <c r="I1173" s="14"/>
      <c r="J1173" s="14"/>
      <c r="K1173" s="14"/>
      <c r="L1173" s="14"/>
      <c r="M1173" s="14"/>
      <c r="N1173" s="14"/>
      <c r="O1173" s="14"/>
      <c r="P1173" s="14"/>
    </row>
    <row r="1174" spans="9:16" x14ac:dyDescent="0.25">
      <c r="I1174" s="14"/>
      <c r="J1174" s="14"/>
      <c r="K1174" s="14"/>
      <c r="L1174" s="14"/>
      <c r="M1174" s="14"/>
      <c r="N1174" s="14"/>
      <c r="O1174" s="14"/>
      <c r="P1174" s="14"/>
    </row>
    <row r="1175" spans="9:16" x14ac:dyDescent="0.25">
      <c r="I1175" s="14"/>
      <c r="J1175" s="14"/>
      <c r="K1175" s="14"/>
      <c r="L1175" s="14"/>
      <c r="M1175" s="14"/>
      <c r="N1175" s="14"/>
      <c r="O1175" s="14"/>
      <c r="P1175" s="14"/>
    </row>
    <row r="1176" spans="9:16" x14ac:dyDescent="0.25">
      <c r="I1176" s="14"/>
      <c r="J1176" s="14"/>
      <c r="K1176" s="14"/>
      <c r="L1176" s="14"/>
      <c r="M1176" s="14"/>
      <c r="N1176" s="14"/>
      <c r="O1176" s="14"/>
      <c r="P1176" s="14"/>
    </row>
    <row r="1177" spans="9:16" x14ac:dyDescent="0.25">
      <c r="I1177" s="14"/>
      <c r="J1177" s="14"/>
      <c r="K1177" s="14"/>
      <c r="L1177" s="14"/>
      <c r="M1177" s="14"/>
      <c r="N1177" s="14"/>
      <c r="O1177" s="14"/>
      <c r="P1177" s="14"/>
    </row>
    <row r="1178" spans="9:16" x14ac:dyDescent="0.25">
      <c r="I1178" s="14"/>
      <c r="J1178" s="14"/>
      <c r="K1178" s="14"/>
      <c r="L1178" s="14"/>
      <c r="M1178" s="14"/>
      <c r="N1178" s="14"/>
      <c r="O1178" s="14"/>
      <c r="P1178" s="14"/>
    </row>
    <row r="1179" spans="9:16" x14ac:dyDescent="0.25">
      <c r="I1179" s="14"/>
      <c r="J1179" s="14"/>
      <c r="K1179" s="14"/>
      <c r="L1179" s="14"/>
      <c r="M1179" s="14"/>
      <c r="N1179" s="14"/>
      <c r="O1179" s="14"/>
      <c r="P1179" s="14"/>
    </row>
    <row r="1180" spans="9:16" x14ac:dyDescent="0.25">
      <c r="I1180" s="14"/>
      <c r="J1180" s="14"/>
      <c r="K1180" s="14"/>
      <c r="L1180" s="14"/>
      <c r="M1180" s="14"/>
      <c r="N1180" s="14"/>
      <c r="O1180" s="14"/>
      <c r="P1180" s="14"/>
    </row>
    <row r="1181" spans="9:16" x14ac:dyDescent="0.25">
      <c r="I1181" s="14"/>
      <c r="J1181" s="14"/>
      <c r="K1181" s="14"/>
      <c r="L1181" s="14"/>
      <c r="M1181" s="14"/>
      <c r="N1181" s="14"/>
      <c r="O1181" s="14"/>
      <c r="P1181" s="14"/>
    </row>
    <row r="1182" spans="9:16" x14ac:dyDescent="0.25">
      <c r="I1182" s="14"/>
      <c r="J1182" s="14"/>
      <c r="K1182" s="14"/>
      <c r="L1182" s="14"/>
      <c r="M1182" s="14"/>
      <c r="N1182" s="14"/>
      <c r="O1182" s="14"/>
      <c r="P1182" s="14"/>
    </row>
    <row r="1183" spans="9:16" x14ac:dyDescent="0.25">
      <c r="I1183" s="14"/>
      <c r="J1183" s="14"/>
      <c r="K1183" s="14"/>
      <c r="L1183" s="14"/>
      <c r="M1183" s="14"/>
      <c r="N1183" s="14"/>
      <c r="O1183" s="14"/>
      <c r="P1183" s="14"/>
    </row>
    <row r="1184" spans="9:16" x14ac:dyDescent="0.25">
      <c r="I1184" s="14"/>
      <c r="J1184" s="14"/>
      <c r="K1184" s="14"/>
      <c r="L1184" s="14"/>
      <c r="M1184" s="14"/>
      <c r="N1184" s="14"/>
      <c r="O1184" s="14"/>
      <c r="P1184" s="14"/>
    </row>
    <row r="1185" spans="9:16" x14ac:dyDescent="0.25">
      <c r="I1185" s="14"/>
      <c r="J1185" s="14"/>
      <c r="K1185" s="14"/>
      <c r="L1185" s="14"/>
      <c r="M1185" s="14"/>
      <c r="N1185" s="14"/>
      <c r="O1185" s="14"/>
      <c r="P1185" s="14"/>
    </row>
    <row r="1186" spans="9:16" x14ac:dyDescent="0.25">
      <c r="I1186" s="14"/>
      <c r="J1186" s="14"/>
      <c r="K1186" s="14"/>
      <c r="L1186" s="14"/>
      <c r="M1186" s="14"/>
      <c r="N1186" s="14"/>
      <c r="O1186" s="14"/>
      <c r="P1186" s="14"/>
    </row>
    <row r="1187" spans="9:16" x14ac:dyDescent="0.25">
      <c r="I1187" s="14"/>
      <c r="J1187" s="14"/>
      <c r="K1187" s="14"/>
      <c r="L1187" s="14"/>
      <c r="M1187" s="14"/>
      <c r="N1187" s="14"/>
      <c r="O1187" s="14"/>
      <c r="P1187" s="14"/>
    </row>
    <row r="1188" spans="9:16" x14ac:dyDescent="0.25">
      <c r="I1188" s="14"/>
      <c r="J1188" s="14"/>
      <c r="K1188" s="14"/>
      <c r="L1188" s="14"/>
      <c r="M1188" s="14"/>
      <c r="N1188" s="14"/>
      <c r="O1188" s="14"/>
      <c r="P1188" s="14"/>
    </row>
    <row r="1189" spans="9:16" x14ac:dyDescent="0.25">
      <c r="I1189" s="14"/>
      <c r="J1189" s="14"/>
      <c r="K1189" s="14"/>
      <c r="L1189" s="14"/>
      <c r="M1189" s="14"/>
      <c r="N1189" s="14"/>
      <c r="O1189" s="14"/>
      <c r="P1189" s="14"/>
    </row>
    <row r="1190" spans="9:16" x14ac:dyDescent="0.25">
      <c r="I1190" s="14"/>
      <c r="J1190" s="14"/>
      <c r="K1190" s="14"/>
      <c r="L1190" s="14"/>
      <c r="M1190" s="14"/>
      <c r="N1190" s="14"/>
      <c r="O1190" s="14"/>
      <c r="P1190" s="14"/>
    </row>
    <row r="1191" spans="9:16" x14ac:dyDescent="0.25">
      <c r="I1191" s="14"/>
      <c r="J1191" s="14"/>
      <c r="K1191" s="14"/>
      <c r="L1191" s="14"/>
      <c r="M1191" s="14"/>
      <c r="N1191" s="14"/>
      <c r="O1191" s="14"/>
      <c r="P1191" s="14"/>
    </row>
    <row r="1192" spans="9:16" x14ac:dyDescent="0.25">
      <c r="I1192" s="14"/>
      <c r="J1192" s="14"/>
      <c r="K1192" s="14"/>
      <c r="L1192" s="14"/>
      <c r="M1192" s="14"/>
      <c r="N1192" s="14"/>
      <c r="O1192" s="14"/>
      <c r="P1192" s="14"/>
    </row>
    <row r="1193" spans="9:16" x14ac:dyDescent="0.25">
      <c r="I1193" s="14"/>
      <c r="J1193" s="14"/>
      <c r="K1193" s="14"/>
      <c r="L1193" s="14"/>
      <c r="M1193" s="14"/>
      <c r="N1193" s="14"/>
      <c r="O1193" s="14"/>
      <c r="P1193" s="14"/>
    </row>
    <row r="1194" spans="9:16" x14ac:dyDescent="0.25">
      <c r="I1194" s="14"/>
      <c r="J1194" s="14"/>
      <c r="K1194" s="14"/>
      <c r="L1194" s="14"/>
      <c r="M1194" s="14"/>
      <c r="N1194" s="14"/>
      <c r="O1194" s="14"/>
      <c r="P1194" s="14"/>
    </row>
    <row r="1195" spans="9:16" x14ac:dyDescent="0.25">
      <c r="I1195" s="14"/>
      <c r="J1195" s="14"/>
      <c r="K1195" s="14"/>
      <c r="L1195" s="14"/>
      <c r="M1195" s="14"/>
      <c r="N1195" s="14"/>
      <c r="O1195" s="14"/>
      <c r="P1195" s="14"/>
    </row>
    <row r="1196" spans="9:16" x14ac:dyDescent="0.25">
      <c r="I1196" s="14"/>
      <c r="J1196" s="14"/>
      <c r="K1196" s="14"/>
      <c r="L1196" s="14"/>
      <c r="M1196" s="14"/>
      <c r="N1196" s="14"/>
      <c r="O1196" s="14"/>
      <c r="P1196" s="14"/>
    </row>
    <row r="1197" spans="9:16" x14ac:dyDescent="0.25">
      <c r="I1197" s="14"/>
      <c r="J1197" s="14"/>
      <c r="K1197" s="14"/>
      <c r="L1197" s="14"/>
      <c r="M1197" s="14"/>
      <c r="N1197" s="14"/>
      <c r="O1197" s="14"/>
      <c r="P1197" s="14"/>
    </row>
    <row r="1198" spans="9:16" x14ac:dyDescent="0.25">
      <c r="I1198" s="14"/>
      <c r="J1198" s="14"/>
      <c r="K1198" s="14"/>
      <c r="L1198" s="14"/>
      <c r="M1198" s="14"/>
      <c r="N1198" s="14"/>
      <c r="O1198" s="14"/>
      <c r="P1198" s="14"/>
    </row>
    <row r="1199" spans="9:16" x14ac:dyDescent="0.25">
      <c r="I1199" s="14"/>
      <c r="J1199" s="14"/>
      <c r="K1199" s="14"/>
      <c r="L1199" s="14"/>
      <c r="M1199" s="14"/>
      <c r="N1199" s="14"/>
      <c r="O1199" s="14"/>
      <c r="P1199" s="14"/>
    </row>
    <row r="1200" spans="9:16" x14ac:dyDescent="0.25">
      <c r="I1200" s="14"/>
      <c r="J1200" s="14"/>
      <c r="K1200" s="14"/>
      <c r="L1200" s="14"/>
      <c r="M1200" s="14"/>
      <c r="N1200" s="14"/>
      <c r="O1200" s="14"/>
      <c r="P1200" s="14"/>
    </row>
    <row r="1201" spans="9:16" x14ac:dyDescent="0.25">
      <c r="I1201" s="14"/>
      <c r="J1201" s="14"/>
      <c r="K1201" s="14"/>
      <c r="L1201" s="14"/>
      <c r="M1201" s="14"/>
      <c r="N1201" s="14"/>
      <c r="O1201" s="14"/>
      <c r="P1201" s="14"/>
    </row>
    <row r="1202" spans="9:16" x14ac:dyDescent="0.25">
      <c r="I1202" s="14"/>
      <c r="J1202" s="14"/>
      <c r="K1202" s="14"/>
      <c r="L1202" s="14"/>
      <c r="M1202" s="14"/>
      <c r="N1202" s="14"/>
      <c r="O1202" s="14"/>
      <c r="P1202" s="14"/>
    </row>
    <row r="1203" spans="9:16" x14ac:dyDescent="0.25">
      <c r="I1203" s="14"/>
      <c r="J1203" s="14"/>
      <c r="K1203" s="14"/>
      <c r="L1203" s="14"/>
      <c r="M1203" s="14"/>
      <c r="N1203" s="14"/>
      <c r="O1203" s="14"/>
      <c r="P1203" s="14"/>
    </row>
    <row r="1204" spans="9:16" x14ac:dyDescent="0.25">
      <c r="I1204" s="14"/>
      <c r="J1204" s="14"/>
      <c r="K1204" s="14"/>
      <c r="L1204" s="14"/>
      <c r="M1204" s="14"/>
      <c r="N1204" s="14"/>
      <c r="O1204" s="14"/>
      <c r="P1204" s="14"/>
    </row>
    <row r="1205" spans="9:16" x14ac:dyDescent="0.25">
      <c r="I1205" s="14"/>
      <c r="J1205" s="14"/>
      <c r="K1205" s="14"/>
      <c r="L1205" s="14"/>
      <c r="M1205" s="14"/>
      <c r="N1205" s="14"/>
      <c r="O1205" s="14"/>
      <c r="P1205" s="14"/>
    </row>
    <row r="1206" spans="9:16" x14ac:dyDescent="0.25">
      <c r="I1206" s="14"/>
      <c r="J1206" s="14"/>
      <c r="K1206" s="14"/>
      <c r="L1206" s="14"/>
      <c r="M1206" s="14"/>
      <c r="N1206" s="14"/>
      <c r="O1206" s="14"/>
      <c r="P1206" s="14"/>
    </row>
    <row r="1207" spans="9:16" x14ac:dyDescent="0.25">
      <c r="I1207" s="14"/>
      <c r="J1207" s="14"/>
      <c r="K1207" s="14"/>
      <c r="L1207" s="14"/>
      <c r="M1207" s="14"/>
      <c r="N1207" s="14"/>
      <c r="O1207" s="14"/>
      <c r="P1207" s="14"/>
    </row>
    <row r="1208" spans="9:16" x14ac:dyDescent="0.25">
      <c r="I1208" s="14"/>
      <c r="J1208" s="14"/>
      <c r="K1208" s="14"/>
      <c r="L1208" s="14"/>
      <c r="M1208" s="14"/>
      <c r="N1208" s="14"/>
      <c r="O1208" s="14"/>
      <c r="P1208" s="14"/>
    </row>
    <row r="1209" spans="9:16" x14ac:dyDescent="0.25">
      <c r="I1209" s="14"/>
      <c r="J1209" s="14"/>
      <c r="K1209" s="14"/>
      <c r="L1209" s="14"/>
      <c r="M1209" s="14"/>
      <c r="N1209" s="14"/>
      <c r="O1209" s="14"/>
      <c r="P1209" s="14"/>
    </row>
    <row r="1210" spans="9:16" x14ac:dyDescent="0.25">
      <c r="I1210" s="14"/>
      <c r="J1210" s="14"/>
      <c r="K1210" s="14"/>
      <c r="L1210" s="14"/>
      <c r="M1210" s="14"/>
      <c r="N1210" s="14"/>
      <c r="O1210" s="14"/>
      <c r="P1210" s="14"/>
    </row>
    <row r="1211" spans="9:16" x14ac:dyDescent="0.25">
      <c r="I1211" s="14"/>
      <c r="J1211" s="14"/>
      <c r="K1211" s="14"/>
      <c r="L1211" s="14"/>
      <c r="M1211" s="14"/>
      <c r="N1211" s="14"/>
      <c r="O1211" s="14"/>
      <c r="P1211" s="14"/>
    </row>
    <row r="1212" spans="9:16" x14ac:dyDescent="0.25">
      <c r="I1212" s="14"/>
      <c r="J1212" s="14"/>
      <c r="K1212" s="14"/>
      <c r="L1212" s="14"/>
      <c r="M1212" s="14"/>
      <c r="N1212" s="14"/>
      <c r="O1212" s="14"/>
      <c r="P1212" s="14"/>
    </row>
    <row r="1213" spans="9:16" x14ac:dyDescent="0.25">
      <c r="I1213" s="14"/>
      <c r="J1213" s="14"/>
      <c r="K1213" s="14"/>
      <c r="L1213" s="14"/>
      <c r="M1213" s="14"/>
      <c r="N1213" s="14"/>
      <c r="O1213" s="14"/>
      <c r="P1213" s="14"/>
    </row>
    <row r="1214" spans="9:16" x14ac:dyDescent="0.25">
      <c r="I1214" s="14"/>
      <c r="J1214" s="14"/>
      <c r="K1214" s="14"/>
      <c r="L1214" s="14"/>
      <c r="M1214" s="14"/>
      <c r="N1214" s="14"/>
      <c r="O1214" s="14"/>
      <c r="P1214" s="14"/>
    </row>
    <row r="1215" spans="9:16" x14ac:dyDescent="0.25">
      <c r="I1215" s="14"/>
      <c r="J1215" s="14"/>
      <c r="K1215" s="14"/>
      <c r="L1215" s="14"/>
      <c r="M1215" s="14"/>
      <c r="N1215" s="14"/>
      <c r="O1215" s="14"/>
      <c r="P1215" s="14"/>
    </row>
    <row r="1216" spans="9:16" x14ac:dyDescent="0.25">
      <c r="I1216" s="14"/>
      <c r="J1216" s="14"/>
      <c r="K1216" s="14"/>
      <c r="L1216" s="14"/>
      <c r="M1216" s="14"/>
      <c r="N1216" s="14"/>
      <c r="O1216" s="14"/>
      <c r="P1216" s="14"/>
    </row>
    <row r="1217" spans="9:16" x14ac:dyDescent="0.25">
      <c r="I1217" s="14"/>
      <c r="J1217" s="14"/>
      <c r="K1217" s="14"/>
      <c r="L1217" s="14"/>
      <c r="M1217" s="14"/>
      <c r="N1217" s="14"/>
      <c r="O1217" s="14"/>
      <c r="P1217" s="14"/>
    </row>
    <row r="1218" spans="9:16" x14ac:dyDescent="0.25">
      <c r="I1218" s="14"/>
      <c r="J1218" s="14"/>
      <c r="K1218" s="14"/>
      <c r="L1218" s="14"/>
      <c r="M1218" s="14"/>
      <c r="N1218" s="14"/>
      <c r="O1218" s="14"/>
      <c r="P1218" s="14"/>
    </row>
    <row r="1219" spans="9:16" x14ac:dyDescent="0.25">
      <c r="I1219" s="14"/>
      <c r="J1219" s="14"/>
      <c r="K1219" s="14"/>
      <c r="L1219" s="14"/>
      <c r="M1219" s="14"/>
      <c r="N1219" s="14"/>
      <c r="O1219" s="14"/>
      <c r="P1219" s="14"/>
    </row>
    <row r="1220" spans="9:16" x14ac:dyDescent="0.25">
      <c r="I1220" s="14"/>
      <c r="J1220" s="14"/>
      <c r="K1220" s="14"/>
      <c r="L1220" s="14"/>
      <c r="M1220" s="14"/>
      <c r="N1220" s="14"/>
      <c r="O1220" s="14"/>
      <c r="P1220" s="14"/>
    </row>
    <row r="1221" spans="9:16" x14ac:dyDescent="0.25">
      <c r="I1221" s="14"/>
      <c r="J1221" s="14"/>
      <c r="K1221" s="14"/>
      <c r="L1221" s="14"/>
      <c r="M1221" s="14"/>
      <c r="N1221" s="14"/>
      <c r="O1221" s="14"/>
      <c r="P1221" s="14"/>
    </row>
    <row r="1222" spans="9:16" x14ac:dyDescent="0.25">
      <c r="I1222" s="14"/>
      <c r="J1222" s="14"/>
      <c r="K1222" s="14"/>
      <c r="L1222" s="14"/>
      <c r="M1222" s="14"/>
      <c r="N1222" s="14"/>
      <c r="O1222" s="14"/>
      <c r="P1222" s="14"/>
    </row>
    <row r="1223" spans="9:16" x14ac:dyDescent="0.25">
      <c r="I1223" s="14"/>
      <c r="J1223" s="14"/>
      <c r="K1223" s="14"/>
      <c r="L1223" s="14"/>
      <c r="M1223" s="14"/>
      <c r="N1223" s="14"/>
      <c r="O1223" s="14"/>
      <c r="P1223" s="14"/>
    </row>
    <row r="1224" spans="9:16" x14ac:dyDescent="0.25">
      <c r="I1224" s="14"/>
      <c r="J1224" s="14"/>
      <c r="K1224" s="14"/>
      <c r="L1224" s="14"/>
      <c r="M1224" s="14"/>
      <c r="N1224" s="14"/>
      <c r="O1224" s="14"/>
      <c r="P1224" s="14"/>
    </row>
    <row r="1225" spans="9:16" x14ac:dyDescent="0.25">
      <c r="I1225" s="14"/>
      <c r="J1225" s="14"/>
      <c r="K1225" s="14"/>
      <c r="L1225" s="14"/>
      <c r="M1225" s="14"/>
      <c r="N1225" s="14"/>
      <c r="O1225" s="14"/>
      <c r="P1225" s="14"/>
    </row>
    <row r="1226" spans="9:16" x14ac:dyDescent="0.25">
      <c r="I1226" s="14"/>
      <c r="J1226" s="14"/>
      <c r="K1226" s="14"/>
      <c r="L1226" s="14"/>
      <c r="M1226" s="14"/>
      <c r="N1226" s="14"/>
      <c r="O1226" s="14"/>
      <c r="P1226" s="14"/>
    </row>
    <row r="1227" spans="9:16" x14ac:dyDescent="0.25">
      <c r="I1227" s="14"/>
      <c r="J1227" s="14"/>
      <c r="K1227" s="14"/>
      <c r="L1227" s="14"/>
      <c r="M1227" s="14"/>
      <c r="N1227" s="14"/>
      <c r="O1227" s="14"/>
      <c r="P1227" s="14"/>
    </row>
    <row r="1228" spans="9:16" x14ac:dyDescent="0.25">
      <c r="I1228" s="14"/>
      <c r="J1228" s="14"/>
      <c r="K1228" s="14"/>
      <c r="L1228" s="14"/>
      <c r="M1228" s="14"/>
      <c r="N1228" s="14"/>
      <c r="O1228" s="14"/>
      <c r="P1228" s="14"/>
    </row>
    <row r="1229" spans="9:16" x14ac:dyDescent="0.25">
      <c r="I1229" s="14"/>
      <c r="J1229" s="14"/>
      <c r="K1229" s="14"/>
      <c r="L1229" s="14"/>
      <c r="M1229" s="14"/>
      <c r="N1229" s="14"/>
      <c r="O1229" s="14"/>
      <c r="P1229" s="14"/>
    </row>
    <row r="1230" spans="9:16" x14ac:dyDescent="0.25">
      <c r="I1230" s="14"/>
      <c r="J1230" s="14"/>
      <c r="K1230" s="14"/>
      <c r="L1230" s="14"/>
      <c r="M1230" s="14"/>
      <c r="N1230" s="14"/>
      <c r="O1230" s="14"/>
      <c r="P1230" s="14"/>
    </row>
    <row r="1231" spans="9:16" x14ac:dyDescent="0.25">
      <c r="I1231" s="14"/>
      <c r="J1231" s="14"/>
      <c r="K1231" s="14"/>
      <c r="L1231" s="14"/>
      <c r="M1231" s="14"/>
      <c r="N1231" s="14"/>
      <c r="O1231" s="14"/>
      <c r="P1231" s="14"/>
    </row>
    <row r="1232" spans="9:16" x14ac:dyDescent="0.25">
      <c r="I1232" s="14"/>
      <c r="J1232" s="14"/>
      <c r="K1232" s="14"/>
      <c r="L1232" s="14"/>
      <c r="M1232" s="14"/>
      <c r="N1232" s="14"/>
      <c r="O1232" s="14"/>
      <c r="P1232" s="14"/>
    </row>
    <row r="1233" spans="9:16" x14ac:dyDescent="0.25">
      <c r="I1233" s="14"/>
      <c r="J1233" s="14"/>
      <c r="K1233" s="14"/>
      <c r="L1233" s="14"/>
      <c r="M1233" s="14"/>
      <c r="N1233" s="14"/>
      <c r="O1233" s="14"/>
      <c r="P1233" s="14"/>
    </row>
    <row r="1234" spans="9:16" x14ac:dyDescent="0.25">
      <c r="I1234" s="14"/>
      <c r="J1234" s="14"/>
      <c r="K1234" s="14"/>
      <c r="L1234" s="14"/>
      <c r="M1234" s="14"/>
      <c r="N1234" s="14"/>
      <c r="O1234" s="14"/>
      <c r="P1234" s="14"/>
    </row>
    <row r="1235" spans="9:16" x14ac:dyDescent="0.25">
      <c r="I1235" s="14"/>
      <c r="J1235" s="14"/>
      <c r="K1235" s="14"/>
      <c r="L1235" s="14"/>
      <c r="M1235" s="14"/>
      <c r="N1235" s="14"/>
      <c r="O1235" s="14"/>
      <c r="P1235" s="14"/>
    </row>
    <row r="1236" spans="9:16" x14ac:dyDescent="0.25">
      <c r="I1236" s="14"/>
      <c r="J1236" s="14"/>
      <c r="K1236" s="14"/>
      <c r="L1236" s="14"/>
      <c r="M1236" s="14"/>
      <c r="N1236" s="14"/>
      <c r="O1236" s="14"/>
      <c r="P1236" s="14"/>
    </row>
    <row r="1237" spans="9:16" x14ac:dyDescent="0.25">
      <c r="I1237" s="14"/>
      <c r="J1237" s="14"/>
      <c r="K1237" s="14"/>
      <c r="L1237" s="14"/>
      <c r="M1237" s="14"/>
      <c r="N1237" s="14"/>
      <c r="O1237" s="14"/>
      <c r="P1237" s="14"/>
    </row>
    <row r="1238" spans="9:16" x14ac:dyDescent="0.25">
      <c r="I1238" s="14"/>
      <c r="J1238" s="14"/>
      <c r="K1238" s="14"/>
      <c r="L1238" s="14"/>
      <c r="M1238" s="14"/>
      <c r="N1238" s="14"/>
      <c r="O1238" s="14"/>
      <c r="P1238" s="14"/>
    </row>
    <row r="1239" spans="9:16" x14ac:dyDescent="0.25">
      <c r="I1239" s="14"/>
      <c r="J1239" s="14"/>
      <c r="K1239" s="14"/>
      <c r="L1239" s="14"/>
      <c r="M1239" s="14"/>
      <c r="N1239" s="14"/>
      <c r="O1239" s="14"/>
      <c r="P1239" s="14"/>
    </row>
    <row r="1240" spans="9:16" x14ac:dyDescent="0.25">
      <c r="I1240" s="14"/>
      <c r="J1240" s="14"/>
      <c r="K1240" s="14"/>
      <c r="L1240" s="14"/>
      <c r="M1240" s="14"/>
      <c r="N1240" s="14"/>
      <c r="O1240" s="14"/>
      <c r="P1240" s="14"/>
    </row>
    <row r="1241" spans="9:16" x14ac:dyDescent="0.25">
      <c r="I1241" s="14"/>
      <c r="J1241" s="14"/>
      <c r="K1241" s="14"/>
      <c r="L1241" s="14"/>
      <c r="M1241" s="14"/>
      <c r="N1241" s="14"/>
      <c r="O1241" s="14"/>
      <c r="P1241" s="14"/>
    </row>
    <row r="1242" spans="9:16" x14ac:dyDescent="0.25">
      <c r="I1242" s="14"/>
      <c r="J1242" s="14"/>
      <c r="K1242" s="14"/>
      <c r="L1242" s="14"/>
      <c r="M1242" s="14"/>
      <c r="N1242" s="14"/>
      <c r="O1242" s="14"/>
      <c r="P1242" s="14"/>
    </row>
    <row r="1243" spans="9:16" x14ac:dyDescent="0.25">
      <c r="I1243" s="14"/>
      <c r="J1243" s="14"/>
      <c r="K1243" s="14"/>
      <c r="L1243" s="14"/>
      <c r="M1243" s="14"/>
      <c r="N1243" s="14"/>
      <c r="O1243" s="14"/>
      <c r="P1243" s="14"/>
    </row>
    <row r="1244" spans="9:16" x14ac:dyDescent="0.25">
      <c r="I1244" s="14"/>
      <c r="J1244" s="14"/>
      <c r="K1244" s="14"/>
      <c r="L1244" s="14"/>
      <c r="M1244" s="14"/>
      <c r="N1244" s="14"/>
      <c r="O1244" s="14"/>
      <c r="P1244" s="14"/>
    </row>
    <row r="1245" spans="9:16" x14ac:dyDescent="0.25">
      <c r="I1245" s="14"/>
      <c r="J1245" s="14"/>
      <c r="K1245" s="14"/>
      <c r="L1245" s="14"/>
      <c r="M1245" s="14"/>
      <c r="N1245" s="14"/>
      <c r="O1245" s="14"/>
      <c r="P1245" s="14"/>
    </row>
    <row r="1246" spans="9:16" x14ac:dyDescent="0.25">
      <c r="I1246" s="14"/>
      <c r="J1246" s="14"/>
      <c r="K1246" s="14"/>
      <c r="L1246" s="14"/>
      <c r="M1246" s="14"/>
      <c r="N1246" s="14"/>
      <c r="O1246" s="14"/>
      <c r="P1246" s="14"/>
    </row>
    <row r="1247" spans="9:16" x14ac:dyDescent="0.25">
      <c r="I1247" s="14"/>
      <c r="J1247" s="14"/>
      <c r="K1247" s="14"/>
      <c r="L1247" s="14"/>
      <c r="M1247" s="14"/>
      <c r="N1247" s="14"/>
      <c r="O1247" s="14"/>
      <c r="P1247" s="14"/>
    </row>
    <row r="1248" spans="9:16" x14ac:dyDescent="0.25">
      <c r="I1248" s="14"/>
      <c r="J1248" s="14"/>
      <c r="K1248" s="14"/>
      <c r="L1248" s="14"/>
      <c r="M1248" s="14"/>
      <c r="N1248" s="14"/>
      <c r="O1248" s="14"/>
      <c r="P1248" s="14"/>
    </row>
    <row r="1249" spans="9:16" x14ac:dyDescent="0.25">
      <c r="I1249" s="14"/>
      <c r="J1249" s="14"/>
      <c r="K1249" s="14"/>
      <c r="L1249" s="14"/>
      <c r="M1249" s="14"/>
      <c r="N1249" s="14"/>
      <c r="O1249" s="14"/>
      <c r="P1249" s="14"/>
    </row>
    <row r="1250" spans="9:16" x14ac:dyDescent="0.25">
      <c r="I1250" s="14"/>
      <c r="J1250" s="14"/>
      <c r="K1250" s="14"/>
      <c r="L1250" s="14"/>
      <c r="M1250" s="14"/>
      <c r="N1250" s="14"/>
      <c r="O1250" s="14"/>
      <c r="P1250" s="14"/>
    </row>
    <row r="1251" spans="9:16" x14ac:dyDescent="0.25">
      <c r="I1251" s="14"/>
      <c r="J1251" s="14"/>
      <c r="K1251" s="14"/>
      <c r="L1251" s="14"/>
      <c r="M1251" s="14"/>
      <c r="N1251" s="14"/>
      <c r="O1251" s="14"/>
      <c r="P1251" s="14"/>
    </row>
    <row r="1252" spans="9:16" x14ac:dyDescent="0.25">
      <c r="I1252" s="14"/>
      <c r="J1252" s="14"/>
      <c r="K1252" s="14"/>
      <c r="L1252" s="14"/>
      <c r="M1252" s="14"/>
      <c r="N1252" s="14"/>
      <c r="O1252" s="14"/>
      <c r="P1252" s="14"/>
    </row>
    <row r="1253" spans="9:16" x14ac:dyDescent="0.25">
      <c r="I1253" s="14"/>
      <c r="J1253" s="14"/>
      <c r="K1253" s="14"/>
      <c r="L1253" s="14"/>
      <c r="M1253" s="14"/>
      <c r="N1253" s="14"/>
      <c r="O1253" s="14"/>
      <c r="P1253" s="14"/>
    </row>
    <row r="1254" spans="9:16" x14ac:dyDescent="0.25">
      <c r="I1254" s="14"/>
      <c r="J1254" s="14"/>
      <c r="K1254" s="14"/>
      <c r="L1254" s="14"/>
      <c r="M1254" s="14"/>
      <c r="N1254" s="14"/>
      <c r="O1254" s="14"/>
      <c r="P1254" s="14"/>
    </row>
    <row r="1255" spans="9:16" x14ac:dyDescent="0.25">
      <c r="I1255" s="14"/>
      <c r="J1255" s="14"/>
      <c r="K1255" s="14"/>
      <c r="L1255" s="14"/>
      <c r="M1255" s="14"/>
      <c r="N1255" s="14"/>
      <c r="O1255" s="14"/>
      <c r="P1255" s="14"/>
    </row>
    <row r="1256" spans="9:16" x14ac:dyDescent="0.25">
      <c r="I1256" s="14"/>
      <c r="J1256" s="14"/>
      <c r="K1256" s="14"/>
      <c r="L1256" s="14"/>
      <c r="M1256" s="14"/>
      <c r="N1256" s="14"/>
      <c r="O1256" s="14"/>
      <c r="P1256" s="14"/>
    </row>
    <row r="1257" spans="9:16" x14ac:dyDescent="0.25">
      <c r="I1257" s="14"/>
      <c r="J1257" s="14"/>
      <c r="K1257" s="14"/>
      <c r="L1257" s="14"/>
      <c r="M1257" s="14"/>
      <c r="N1257" s="14"/>
      <c r="O1257" s="14"/>
      <c r="P1257" s="14"/>
    </row>
    <row r="1258" spans="9:16" x14ac:dyDescent="0.25">
      <c r="I1258" s="14"/>
      <c r="J1258" s="14"/>
      <c r="K1258" s="14"/>
      <c r="L1258" s="14"/>
      <c r="M1258" s="14"/>
      <c r="N1258" s="14"/>
      <c r="O1258" s="14"/>
      <c r="P1258" s="14"/>
    </row>
    <row r="1259" spans="9:16" x14ac:dyDescent="0.25">
      <c r="I1259" s="14"/>
      <c r="J1259" s="14"/>
      <c r="K1259" s="14"/>
      <c r="L1259" s="14"/>
      <c r="M1259" s="14"/>
      <c r="N1259" s="14"/>
      <c r="O1259" s="14"/>
      <c r="P1259" s="14"/>
    </row>
    <row r="1260" spans="9:16" x14ac:dyDescent="0.25">
      <c r="I1260" s="14"/>
      <c r="J1260" s="14"/>
      <c r="K1260" s="14"/>
      <c r="L1260" s="14"/>
      <c r="M1260" s="14"/>
      <c r="N1260" s="14"/>
      <c r="O1260" s="14"/>
      <c r="P1260" s="14"/>
    </row>
    <row r="1261" spans="9:16" x14ac:dyDescent="0.25">
      <c r="I1261" s="14"/>
      <c r="J1261" s="14"/>
      <c r="K1261" s="14"/>
      <c r="L1261" s="14"/>
      <c r="M1261" s="14"/>
      <c r="N1261" s="14"/>
      <c r="O1261" s="14"/>
      <c r="P1261" s="14"/>
    </row>
    <row r="1262" spans="9:16" x14ac:dyDescent="0.25">
      <c r="I1262" s="14"/>
      <c r="J1262" s="14"/>
      <c r="K1262" s="14"/>
      <c r="L1262" s="14"/>
      <c r="M1262" s="14"/>
      <c r="N1262" s="14"/>
      <c r="O1262" s="14"/>
      <c r="P1262" s="14"/>
    </row>
    <row r="1263" spans="9:16" x14ac:dyDescent="0.25">
      <c r="I1263" s="14"/>
      <c r="J1263" s="14"/>
      <c r="K1263" s="14"/>
      <c r="L1263" s="14"/>
      <c r="M1263" s="14"/>
      <c r="N1263" s="14"/>
      <c r="O1263" s="14"/>
      <c r="P1263" s="14"/>
    </row>
    <row r="1264" spans="9:16" x14ac:dyDescent="0.25">
      <c r="I1264" s="14"/>
      <c r="J1264" s="14"/>
      <c r="K1264" s="14"/>
      <c r="L1264" s="14"/>
      <c r="M1264" s="14"/>
      <c r="N1264" s="14"/>
      <c r="O1264" s="14"/>
      <c r="P1264" s="14"/>
    </row>
    <row r="1265" spans="9:16" x14ac:dyDescent="0.25">
      <c r="I1265" s="14"/>
      <c r="J1265" s="14"/>
      <c r="K1265" s="14"/>
      <c r="L1265" s="14"/>
      <c r="M1265" s="14"/>
      <c r="N1265" s="14"/>
      <c r="O1265" s="14"/>
      <c r="P1265" s="14"/>
    </row>
    <row r="1266" spans="9:16" x14ac:dyDescent="0.25">
      <c r="I1266" s="14"/>
      <c r="J1266" s="14"/>
      <c r="K1266" s="14"/>
      <c r="L1266" s="14"/>
      <c r="M1266" s="14"/>
      <c r="N1266" s="14"/>
      <c r="O1266" s="14"/>
      <c r="P1266" s="14"/>
    </row>
    <row r="1267" spans="9:16" x14ac:dyDescent="0.25">
      <c r="I1267" s="14"/>
      <c r="J1267" s="14"/>
      <c r="K1267" s="14"/>
      <c r="L1267" s="14"/>
      <c r="M1267" s="14"/>
      <c r="N1267" s="14"/>
      <c r="O1267" s="14"/>
      <c r="P1267" s="14"/>
    </row>
    <row r="1268" spans="9:16" x14ac:dyDescent="0.25">
      <c r="I1268" s="14"/>
      <c r="J1268" s="14"/>
      <c r="K1268" s="14"/>
      <c r="L1268" s="14"/>
      <c r="M1268" s="14"/>
      <c r="N1268" s="14"/>
      <c r="O1268" s="14"/>
      <c r="P1268" s="14"/>
    </row>
    <row r="1269" spans="9:16" x14ac:dyDescent="0.25">
      <c r="I1269" s="14"/>
      <c r="J1269" s="14"/>
      <c r="K1269" s="14"/>
      <c r="L1269" s="14"/>
      <c r="M1269" s="14"/>
      <c r="N1269" s="14"/>
      <c r="O1269" s="14"/>
      <c r="P1269" s="14"/>
    </row>
    <row r="1270" spans="9:16" x14ac:dyDescent="0.25">
      <c r="I1270" s="14"/>
      <c r="J1270" s="14"/>
      <c r="K1270" s="14"/>
      <c r="L1270" s="14"/>
      <c r="M1270" s="14"/>
      <c r="N1270" s="14"/>
      <c r="O1270" s="14"/>
      <c r="P1270" s="14"/>
    </row>
    <row r="1271" spans="9:16" x14ac:dyDescent="0.25">
      <c r="I1271" s="14"/>
      <c r="J1271" s="14"/>
      <c r="K1271" s="14"/>
      <c r="L1271" s="14"/>
      <c r="M1271" s="14"/>
      <c r="N1271" s="14"/>
      <c r="O1271" s="14"/>
      <c r="P1271" s="14"/>
    </row>
    <row r="1272" spans="9:16" x14ac:dyDescent="0.25">
      <c r="I1272" s="14"/>
      <c r="J1272" s="14"/>
      <c r="K1272" s="14"/>
      <c r="L1272" s="14"/>
      <c r="M1272" s="14"/>
      <c r="N1272" s="14"/>
      <c r="O1272" s="14"/>
      <c r="P1272" s="14"/>
    </row>
    <row r="1273" spans="9:16" x14ac:dyDescent="0.25">
      <c r="I1273" s="14"/>
      <c r="J1273" s="14"/>
      <c r="K1273" s="14"/>
      <c r="L1273" s="14"/>
      <c r="M1273" s="14"/>
      <c r="N1273" s="14"/>
      <c r="O1273" s="14"/>
      <c r="P1273" s="14"/>
    </row>
    <row r="1274" spans="9:16" x14ac:dyDescent="0.25">
      <c r="I1274" s="14"/>
      <c r="J1274" s="14"/>
      <c r="K1274" s="14"/>
      <c r="L1274" s="14"/>
      <c r="M1274" s="14"/>
      <c r="N1274" s="14"/>
      <c r="O1274" s="14"/>
      <c r="P1274" s="14"/>
    </row>
    <row r="1275" spans="9:16" x14ac:dyDescent="0.25">
      <c r="I1275" s="14"/>
      <c r="J1275" s="14"/>
      <c r="K1275" s="14"/>
      <c r="L1275" s="14"/>
      <c r="M1275" s="14"/>
      <c r="N1275" s="14"/>
      <c r="O1275" s="14"/>
      <c r="P1275" s="14"/>
    </row>
    <row r="1276" spans="9:16" x14ac:dyDescent="0.25">
      <c r="I1276" s="14"/>
      <c r="J1276" s="14"/>
      <c r="K1276" s="14"/>
      <c r="L1276" s="14"/>
      <c r="M1276" s="14"/>
      <c r="N1276" s="14"/>
      <c r="O1276" s="14"/>
      <c r="P1276" s="14"/>
    </row>
    <row r="1277" spans="9:16" x14ac:dyDescent="0.25">
      <c r="I1277" s="14"/>
      <c r="J1277" s="14"/>
      <c r="K1277" s="14"/>
      <c r="L1277" s="14"/>
      <c r="M1277" s="14"/>
      <c r="N1277" s="14"/>
      <c r="O1277" s="14"/>
      <c r="P1277" s="14"/>
    </row>
    <row r="1278" spans="9:16" x14ac:dyDescent="0.25">
      <c r="I1278" s="14"/>
      <c r="J1278" s="14"/>
      <c r="K1278" s="14"/>
      <c r="L1278" s="14"/>
      <c r="M1278" s="14"/>
      <c r="N1278" s="14"/>
      <c r="O1278" s="14"/>
      <c r="P1278" s="14"/>
    </row>
    <row r="1279" spans="9:16" x14ac:dyDescent="0.25">
      <c r="I1279" s="14"/>
      <c r="J1279" s="14"/>
      <c r="K1279" s="14"/>
      <c r="L1279" s="14"/>
      <c r="M1279" s="14"/>
      <c r="N1279" s="14"/>
      <c r="O1279" s="14"/>
      <c r="P1279" s="14"/>
    </row>
    <row r="1280" spans="9:16" x14ac:dyDescent="0.25">
      <c r="I1280" s="14"/>
      <c r="J1280" s="14"/>
      <c r="K1280" s="14"/>
      <c r="L1280" s="14"/>
      <c r="M1280" s="14"/>
      <c r="N1280" s="14"/>
      <c r="O1280" s="14"/>
      <c r="P1280" s="14"/>
    </row>
    <row r="1281" spans="9:16" x14ac:dyDescent="0.25">
      <c r="I1281" s="14"/>
      <c r="J1281" s="14"/>
      <c r="K1281" s="14"/>
      <c r="L1281" s="14"/>
      <c r="M1281" s="14"/>
      <c r="N1281" s="14"/>
      <c r="O1281" s="14"/>
      <c r="P1281" s="14"/>
    </row>
    <row r="1282" spans="9:16" x14ac:dyDescent="0.25">
      <c r="I1282" s="14"/>
      <c r="J1282" s="14"/>
      <c r="K1282" s="14"/>
      <c r="L1282" s="14"/>
      <c r="M1282" s="14"/>
      <c r="N1282" s="14"/>
      <c r="O1282" s="14"/>
      <c r="P1282" s="14"/>
    </row>
    <row r="1283" spans="9:16" x14ac:dyDescent="0.25">
      <c r="I1283" s="14"/>
      <c r="J1283" s="14"/>
      <c r="K1283" s="14"/>
      <c r="L1283" s="14"/>
      <c r="M1283" s="14"/>
      <c r="N1283" s="14"/>
      <c r="O1283" s="14"/>
      <c r="P1283" s="14"/>
    </row>
    <row r="1284" spans="9:16" x14ac:dyDescent="0.25">
      <c r="I1284" s="14"/>
      <c r="J1284" s="14"/>
      <c r="K1284" s="14"/>
      <c r="L1284" s="14"/>
      <c r="M1284" s="14"/>
      <c r="N1284" s="14"/>
      <c r="O1284" s="14"/>
      <c r="P1284" s="14"/>
    </row>
    <row r="1285" spans="9:16" x14ac:dyDescent="0.25">
      <c r="I1285" s="14"/>
      <c r="J1285" s="14"/>
      <c r="K1285" s="14"/>
      <c r="L1285" s="14"/>
      <c r="M1285" s="14"/>
      <c r="N1285" s="14"/>
      <c r="O1285" s="14"/>
      <c r="P1285" s="14"/>
    </row>
    <row r="1286" spans="9:16" x14ac:dyDescent="0.25">
      <c r="I1286" s="14"/>
      <c r="J1286" s="14"/>
      <c r="K1286" s="14"/>
      <c r="L1286" s="14"/>
      <c r="M1286" s="14"/>
      <c r="N1286" s="14"/>
      <c r="O1286" s="14"/>
      <c r="P1286" s="14"/>
    </row>
    <row r="1287" spans="9:16" x14ac:dyDescent="0.25">
      <c r="I1287" s="14"/>
      <c r="J1287" s="14"/>
      <c r="K1287" s="14"/>
      <c r="L1287" s="14"/>
      <c r="M1287" s="14"/>
      <c r="N1287" s="14"/>
      <c r="O1287" s="14"/>
      <c r="P1287" s="14"/>
    </row>
    <row r="1288" spans="9:16" x14ac:dyDescent="0.25">
      <c r="I1288" s="14"/>
      <c r="J1288" s="14"/>
      <c r="K1288" s="14"/>
      <c r="L1288" s="14"/>
      <c r="M1288" s="14"/>
      <c r="N1288" s="14"/>
      <c r="O1288" s="14"/>
      <c r="P1288" s="14"/>
    </row>
    <row r="1289" spans="9:16" x14ac:dyDescent="0.25">
      <c r="I1289" s="14"/>
      <c r="J1289" s="14"/>
      <c r="K1289" s="14"/>
      <c r="L1289" s="14"/>
      <c r="M1289" s="14"/>
      <c r="N1289" s="14"/>
      <c r="O1289" s="14"/>
      <c r="P1289" s="14"/>
    </row>
    <row r="1290" spans="9:16" x14ac:dyDescent="0.25">
      <c r="I1290" s="14"/>
      <c r="J1290" s="14"/>
      <c r="K1290" s="14"/>
      <c r="L1290" s="14"/>
      <c r="M1290" s="14"/>
      <c r="N1290" s="14"/>
      <c r="O1290" s="14"/>
      <c r="P1290" s="14"/>
    </row>
    <row r="1291" spans="9:16" x14ac:dyDescent="0.25">
      <c r="I1291" s="14"/>
      <c r="J1291" s="14"/>
      <c r="K1291" s="14"/>
      <c r="L1291" s="14"/>
      <c r="M1291" s="14"/>
      <c r="N1291" s="14"/>
      <c r="O1291" s="14"/>
      <c r="P1291" s="14"/>
    </row>
    <row r="1292" spans="9:16" x14ac:dyDescent="0.25">
      <c r="I1292" s="14"/>
      <c r="J1292" s="14"/>
      <c r="K1292" s="14"/>
      <c r="L1292" s="14"/>
      <c r="M1292" s="14"/>
      <c r="N1292" s="14"/>
      <c r="O1292" s="14"/>
      <c r="P1292" s="14"/>
    </row>
    <row r="1293" spans="9:16" x14ac:dyDescent="0.25">
      <c r="I1293" s="14"/>
      <c r="J1293" s="14"/>
      <c r="K1293" s="14"/>
      <c r="L1293" s="14"/>
      <c r="M1293" s="14"/>
      <c r="N1293" s="14"/>
      <c r="O1293" s="14"/>
      <c r="P1293" s="14"/>
    </row>
    <row r="1294" spans="9:16" x14ac:dyDescent="0.25">
      <c r="I1294" s="14"/>
      <c r="J1294" s="14"/>
      <c r="K1294" s="14"/>
      <c r="L1294" s="14"/>
      <c r="M1294" s="14"/>
      <c r="N1294" s="14"/>
      <c r="O1294" s="14"/>
      <c r="P1294" s="14"/>
    </row>
    <row r="1295" spans="9:16" x14ac:dyDescent="0.25">
      <c r="I1295" s="14"/>
      <c r="J1295" s="14"/>
      <c r="K1295" s="14"/>
      <c r="L1295" s="14"/>
      <c r="M1295" s="14"/>
      <c r="N1295" s="14"/>
      <c r="O1295" s="14"/>
      <c r="P1295" s="14"/>
    </row>
    <row r="1296" spans="9:16" x14ac:dyDescent="0.25">
      <c r="I1296" s="14"/>
      <c r="J1296" s="14"/>
      <c r="K1296" s="14"/>
      <c r="L1296" s="14"/>
      <c r="M1296" s="14"/>
      <c r="N1296" s="14"/>
      <c r="O1296" s="14"/>
      <c r="P1296" s="14"/>
    </row>
    <row r="1297" spans="9:16" x14ac:dyDescent="0.25">
      <c r="I1297" s="14"/>
      <c r="J1297" s="14"/>
      <c r="K1297" s="14"/>
      <c r="L1297" s="14"/>
      <c r="M1297" s="14"/>
      <c r="N1297" s="14"/>
      <c r="O1297" s="14"/>
      <c r="P1297" s="14"/>
    </row>
    <row r="1298" spans="9:16" x14ac:dyDescent="0.25">
      <c r="I1298" s="14"/>
      <c r="J1298" s="14"/>
      <c r="K1298" s="14"/>
      <c r="L1298" s="14"/>
      <c r="M1298" s="14"/>
      <c r="N1298" s="14"/>
      <c r="O1298" s="14"/>
      <c r="P1298" s="14"/>
    </row>
    <row r="1299" spans="9:16" x14ac:dyDescent="0.25">
      <c r="I1299" s="14"/>
      <c r="J1299" s="14"/>
      <c r="K1299" s="14"/>
      <c r="L1299" s="14"/>
      <c r="M1299" s="14"/>
      <c r="N1299" s="14"/>
      <c r="O1299" s="14"/>
      <c r="P1299" s="14"/>
    </row>
    <row r="1300" spans="9:16" x14ac:dyDescent="0.25">
      <c r="I1300" s="14"/>
      <c r="J1300" s="14"/>
      <c r="K1300" s="14"/>
      <c r="L1300" s="14"/>
      <c r="M1300" s="14"/>
      <c r="N1300" s="14"/>
      <c r="O1300" s="14"/>
      <c r="P1300" s="14"/>
    </row>
    <row r="1301" spans="9:16" x14ac:dyDescent="0.25">
      <c r="I1301" s="14"/>
      <c r="J1301" s="14"/>
      <c r="K1301" s="14"/>
      <c r="L1301" s="14"/>
      <c r="M1301" s="14"/>
      <c r="N1301" s="14"/>
      <c r="O1301" s="14"/>
      <c r="P1301" s="14"/>
    </row>
    <row r="1302" spans="9:16" x14ac:dyDescent="0.25">
      <c r="I1302" s="14"/>
      <c r="J1302" s="14"/>
      <c r="K1302" s="14"/>
      <c r="L1302" s="14"/>
      <c r="M1302" s="14"/>
      <c r="N1302" s="14"/>
      <c r="O1302" s="14"/>
      <c r="P1302" s="14"/>
    </row>
    <row r="1303" spans="9:16" x14ac:dyDescent="0.25">
      <c r="I1303" s="14"/>
      <c r="J1303" s="14"/>
      <c r="K1303" s="14"/>
      <c r="L1303" s="14"/>
      <c r="M1303" s="14"/>
      <c r="N1303" s="14"/>
      <c r="O1303" s="14"/>
      <c r="P1303" s="14"/>
    </row>
    <row r="1304" spans="9:16" x14ac:dyDescent="0.25">
      <c r="I1304" s="14"/>
      <c r="J1304" s="14"/>
      <c r="K1304" s="14"/>
      <c r="L1304" s="14"/>
      <c r="M1304" s="14"/>
      <c r="N1304" s="14"/>
      <c r="O1304" s="14"/>
      <c r="P1304" s="14"/>
    </row>
    <row r="1305" spans="9:16" x14ac:dyDescent="0.25">
      <c r="I1305" s="14"/>
      <c r="J1305" s="14"/>
      <c r="K1305" s="14"/>
      <c r="L1305" s="14"/>
      <c r="M1305" s="14"/>
      <c r="N1305" s="14"/>
      <c r="O1305" s="14"/>
      <c r="P1305" s="14"/>
    </row>
    <row r="1306" spans="9:16" x14ac:dyDescent="0.25">
      <c r="I1306" s="14"/>
      <c r="J1306" s="14"/>
      <c r="K1306" s="14"/>
      <c r="L1306" s="14"/>
      <c r="M1306" s="14"/>
      <c r="N1306" s="14"/>
      <c r="O1306" s="14"/>
      <c r="P1306" s="14"/>
    </row>
    <row r="1307" spans="9:16" x14ac:dyDescent="0.25">
      <c r="I1307" s="14"/>
      <c r="J1307" s="14"/>
      <c r="K1307" s="14"/>
      <c r="L1307" s="14"/>
      <c r="M1307" s="14"/>
      <c r="N1307" s="14"/>
      <c r="O1307" s="14"/>
      <c r="P1307" s="14"/>
    </row>
    <row r="1308" spans="9:16" x14ac:dyDescent="0.25">
      <c r="I1308" s="14"/>
      <c r="J1308" s="14"/>
      <c r="K1308" s="14"/>
      <c r="L1308" s="14"/>
      <c r="M1308" s="14"/>
      <c r="N1308" s="14"/>
      <c r="O1308" s="14"/>
      <c r="P1308" s="14"/>
    </row>
    <row r="1309" spans="9:16" x14ac:dyDescent="0.25">
      <c r="I1309" s="14"/>
      <c r="J1309" s="14"/>
      <c r="K1309" s="14"/>
      <c r="L1309" s="14"/>
      <c r="M1309" s="14"/>
      <c r="N1309" s="14"/>
      <c r="O1309" s="14"/>
      <c r="P1309" s="14"/>
    </row>
    <row r="1310" spans="9:16" x14ac:dyDescent="0.25">
      <c r="I1310" s="14"/>
      <c r="J1310" s="14"/>
      <c r="K1310" s="14"/>
      <c r="L1310" s="14"/>
      <c r="M1310" s="14"/>
      <c r="N1310" s="14"/>
      <c r="O1310" s="14"/>
      <c r="P1310" s="14"/>
    </row>
    <row r="1311" spans="9:16" x14ac:dyDescent="0.25">
      <c r="I1311" s="14"/>
      <c r="J1311" s="14"/>
      <c r="K1311" s="14"/>
      <c r="L1311" s="14"/>
      <c r="M1311" s="14"/>
      <c r="N1311" s="14"/>
      <c r="O1311" s="14"/>
      <c r="P1311" s="14"/>
    </row>
    <row r="1312" spans="9:16" x14ac:dyDescent="0.25">
      <c r="I1312" s="14"/>
      <c r="J1312" s="14"/>
      <c r="K1312" s="14"/>
      <c r="L1312" s="14"/>
      <c r="M1312" s="14"/>
      <c r="N1312" s="14"/>
      <c r="O1312" s="14"/>
      <c r="P1312" s="14"/>
    </row>
    <row r="1313" spans="9:16" x14ac:dyDescent="0.25">
      <c r="I1313" s="14"/>
      <c r="J1313" s="14"/>
      <c r="K1313" s="14"/>
      <c r="L1313" s="14"/>
      <c r="M1313" s="14"/>
      <c r="N1313" s="14"/>
      <c r="O1313" s="14"/>
      <c r="P1313" s="14"/>
    </row>
    <row r="1314" spans="9:16" x14ac:dyDescent="0.25">
      <c r="I1314" s="14"/>
      <c r="J1314" s="14"/>
      <c r="K1314" s="14"/>
      <c r="L1314" s="14"/>
      <c r="M1314" s="14"/>
      <c r="N1314" s="14"/>
      <c r="O1314" s="14"/>
      <c r="P1314" s="14"/>
    </row>
    <row r="1315" spans="9:16" x14ac:dyDescent="0.25">
      <c r="I1315" s="14"/>
      <c r="J1315" s="14"/>
      <c r="K1315" s="14"/>
      <c r="L1315" s="14"/>
      <c r="M1315" s="14"/>
      <c r="N1315" s="14"/>
      <c r="O1315" s="14"/>
      <c r="P1315" s="14"/>
    </row>
    <row r="1316" spans="9:16" x14ac:dyDescent="0.25">
      <c r="I1316" s="14"/>
      <c r="J1316" s="14"/>
      <c r="K1316" s="14"/>
      <c r="L1316" s="14"/>
      <c r="M1316" s="14"/>
      <c r="N1316" s="14"/>
      <c r="O1316" s="14"/>
      <c r="P1316" s="14"/>
    </row>
    <row r="1317" spans="9:16" x14ac:dyDescent="0.25">
      <c r="I1317" s="14"/>
      <c r="J1317" s="14"/>
      <c r="K1317" s="14"/>
      <c r="L1317" s="14"/>
      <c r="M1317" s="14"/>
      <c r="N1317" s="14"/>
      <c r="O1317" s="14"/>
      <c r="P1317" s="14"/>
    </row>
    <row r="1318" spans="9:16" x14ac:dyDescent="0.25">
      <c r="I1318" s="14"/>
      <c r="J1318" s="14"/>
      <c r="K1318" s="14"/>
      <c r="L1318" s="14"/>
      <c r="M1318" s="14"/>
      <c r="N1318" s="14"/>
      <c r="O1318" s="14"/>
      <c r="P1318" s="14"/>
    </row>
    <row r="1319" spans="9:16" x14ac:dyDescent="0.25">
      <c r="I1319" s="14"/>
      <c r="J1319" s="14"/>
      <c r="K1319" s="14"/>
      <c r="L1319" s="14"/>
      <c r="M1319" s="14"/>
      <c r="N1319" s="14"/>
      <c r="O1319" s="14"/>
      <c r="P1319" s="14"/>
    </row>
    <row r="1320" spans="9:16" x14ac:dyDescent="0.25">
      <c r="I1320" s="14"/>
      <c r="J1320" s="14"/>
      <c r="K1320" s="14"/>
      <c r="L1320" s="14"/>
      <c r="M1320" s="14"/>
      <c r="N1320" s="14"/>
      <c r="O1320" s="14"/>
      <c r="P1320" s="14"/>
    </row>
    <row r="1321" spans="9:16" x14ac:dyDescent="0.25">
      <c r="I1321" s="14"/>
      <c r="J1321" s="14"/>
      <c r="K1321" s="14"/>
      <c r="L1321" s="14"/>
      <c r="M1321" s="14"/>
      <c r="N1321" s="14"/>
      <c r="O1321" s="14"/>
      <c r="P1321" s="14"/>
    </row>
    <row r="1322" spans="9:16" x14ac:dyDescent="0.25">
      <c r="I1322" s="14"/>
      <c r="J1322" s="14"/>
      <c r="K1322" s="14"/>
      <c r="L1322" s="14"/>
      <c r="M1322" s="14"/>
      <c r="N1322" s="14"/>
      <c r="O1322" s="14"/>
      <c r="P1322" s="14"/>
    </row>
    <row r="1323" spans="9:16" x14ac:dyDescent="0.25">
      <c r="I1323" s="14"/>
      <c r="J1323" s="14"/>
      <c r="K1323" s="14"/>
      <c r="L1323" s="14"/>
      <c r="M1323" s="14"/>
      <c r="N1323" s="14"/>
      <c r="O1323" s="14"/>
      <c r="P1323" s="14"/>
    </row>
    <row r="1324" spans="9:16" x14ac:dyDescent="0.25">
      <c r="I1324" s="14"/>
      <c r="J1324" s="14"/>
      <c r="K1324" s="14"/>
      <c r="L1324" s="14"/>
      <c r="M1324" s="14"/>
      <c r="N1324" s="14"/>
      <c r="O1324" s="14"/>
      <c r="P1324" s="14"/>
    </row>
    <row r="1325" spans="9:16" x14ac:dyDescent="0.25">
      <c r="I1325" s="14"/>
      <c r="J1325" s="14"/>
      <c r="K1325" s="14"/>
      <c r="L1325" s="14"/>
      <c r="M1325" s="14"/>
      <c r="N1325" s="14"/>
      <c r="O1325" s="14"/>
      <c r="P1325" s="14"/>
    </row>
    <row r="1326" spans="9:16" x14ac:dyDescent="0.25">
      <c r="I1326" s="14"/>
      <c r="J1326" s="14"/>
      <c r="K1326" s="14"/>
      <c r="L1326" s="14"/>
      <c r="M1326" s="14"/>
      <c r="N1326" s="14"/>
      <c r="O1326" s="14"/>
      <c r="P1326" s="14"/>
    </row>
    <row r="1327" spans="9:16" x14ac:dyDescent="0.25">
      <c r="I1327" s="14"/>
      <c r="J1327" s="14"/>
      <c r="K1327" s="14"/>
      <c r="L1327" s="14"/>
      <c r="M1327" s="14"/>
      <c r="N1327" s="14"/>
      <c r="O1327" s="14"/>
      <c r="P1327" s="14"/>
    </row>
    <row r="1328" spans="9:16" x14ac:dyDescent="0.25">
      <c r="I1328" s="14"/>
      <c r="J1328" s="14"/>
      <c r="K1328" s="14"/>
      <c r="L1328" s="14"/>
      <c r="M1328" s="14"/>
      <c r="N1328" s="14"/>
      <c r="O1328" s="14"/>
      <c r="P1328" s="14"/>
    </row>
    <row r="1329" spans="9:16" x14ac:dyDescent="0.25">
      <c r="I1329" s="14"/>
      <c r="J1329" s="14"/>
      <c r="K1329" s="14"/>
      <c r="L1329" s="14"/>
      <c r="M1329" s="14"/>
      <c r="N1329" s="14"/>
      <c r="O1329" s="14"/>
      <c r="P1329" s="14"/>
    </row>
    <row r="1330" spans="9:16" x14ac:dyDescent="0.25">
      <c r="I1330" s="14"/>
      <c r="J1330" s="14"/>
      <c r="K1330" s="14"/>
      <c r="L1330" s="14"/>
      <c r="M1330" s="14"/>
      <c r="N1330" s="14"/>
      <c r="O1330" s="14"/>
      <c r="P1330" s="14"/>
    </row>
    <row r="1331" spans="9:16" x14ac:dyDescent="0.25">
      <c r="I1331" s="14"/>
      <c r="J1331" s="14"/>
      <c r="K1331" s="14"/>
      <c r="L1331" s="14"/>
      <c r="M1331" s="14"/>
      <c r="N1331" s="14"/>
      <c r="O1331" s="14"/>
      <c r="P1331" s="14"/>
    </row>
    <row r="1332" spans="9:16" x14ac:dyDescent="0.25">
      <c r="I1332" s="14"/>
      <c r="J1332" s="14"/>
      <c r="K1332" s="14"/>
      <c r="L1332" s="14"/>
      <c r="M1332" s="14"/>
      <c r="N1332" s="14"/>
      <c r="O1332" s="14"/>
      <c r="P1332" s="14"/>
    </row>
    <row r="1333" spans="9:16" x14ac:dyDescent="0.25">
      <c r="I1333" s="14"/>
      <c r="J1333" s="14"/>
      <c r="K1333" s="14"/>
      <c r="L1333" s="14"/>
      <c r="M1333" s="14"/>
      <c r="N1333" s="14"/>
      <c r="O1333" s="14"/>
      <c r="P1333" s="14"/>
    </row>
    <row r="1334" spans="9:16" x14ac:dyDescent="0.25">
      <c r="I1334" s="14"/>
      <c r="J1334" s="14"/>
      <c r="K1334" s="14"/>
      <c r="L1334" s="14"/>
      <c r="M1334" s="14"/>
      <c r="N1334" s="14"/>
      <c r="O1334" s="14"/>
      <c r="P1334" s="14"/>
    </row>
    <row r="1335" spans="9:16" x14ac:dyDescent="0.25">
      <c r="I1335" s="14"/>
      <c r="J1335" s="14"/>
      <c r="K1335" s="14"/>
      <c r="L1335" s="14"/>
      <c r="M1335" s="14"/>
      <c r="N1335" s="14"/>
      <c r="O1335" s="14"/>
      <c r="P1335" s="14"/>
    </row>
    <row r="1336" spans="9:16" x14ac:dyDescent="0.25">
      <c r="I1336" s="14"/>
      <c r="J1336" s="14"/>
      <c r="K1336" s="14"/>
      <c r="L1336" s="14"/>
      <c r="M1336" s="14"/>
      <c r="N1336" s="14"/>
      <c r="O1336" s="14"/>
      <c r="P1336" s="14"/>
    </row>
    <row r="1337" spans="9:16" x14ac:dyDescent="0.25">
      <c r="I1337" s="14"/>
      <c r="J1337" s="14"/>
      <c r="K1337" s="14"/>
      <c r="L1337" s="14"/>
      <c r="M1337" s="14"/>
      <c r="N1337" s="14"/>
      <c r="O1337" s="14"/>
      <c r="P1337" s="14"/>
    </row>
    <row r="1338" spans="9:16" x14ac:dyDescent="0.25">
      <c r="I1338" s="14"/>
      <c r="J1338" s="14"/>
      <c r="K1338" s="14"/>
      <c r="L1338" s="14"/>
      <c r="M1338" s="14"/>
      <c r="N1338" s="14"/>
      <c r="O1338" s="14"/>
      <c r="P1338" s="14"/>
    </row>
    <row r="1339" spans="9:16" x14ac:dyDescent="0.25">
      <c r="I1339" s="14"/>
      <c r="J1339" s="14"/>
      <c r="K1339" s="14"/>
      <c r="L1339" s="14"/>
      <c r="M1339" s="14"/>
      <c r="N1339" s="14"/>
      <c r="O1339" s="14"/>
      <c r="P1339" s="14"/>
    </row>
    <row r="1340" spans="9:16" x14ac:dyDescent="0.25">
      <c r="I1340" s="14"/>
      <c r="J1340" s="14"/>
      <c r="K1340" s="14"/>
      <c r="L1340" s="14"/>
      <c r="M1340" s="14"/>
      <c r="N1340" s="14"/>
      <c r="O1340" s="14"/>
      <c r="P1340" s="14"/>
    </row>
    <row r="1341" spans="9:16" x14ac:dyDescent="0.25">
      <c r="I1341" s="14"/>
      <c r="J1341" s="14"/>
      <c r="K1341" s="14"/>
      <c r="L1341" s="14"/>
      <c r="M1341" s="14"/>
      <c r="N1341" s="14"/>
      <c r="O1341" s="14"/>
      <c r="P1341" s="14"/>
    </row>
    <row r="1342" spans="9:16" x14ac:dyDescent="0.25">
      <c r="I1342" s="14"/>
      <c r="J1342" s="14"/>
      <c r="K1342" s="14"/>
      <c r="L1342" s="14"/>
      <c r="M1342" s="14"/>
      <c r="N1342" s="14"/>
      <c r="O1342" s="14"/>
      <c r="P1342" s="14"/>
    </row>
    <row r="1343" spans="9:16" x14ac:dyDescent="0.25">
      <c r="I1343" s="14"/>
      <c r="J1343" s="14"/>
      <c r="K1343" s="14"/>
      <c r="L1343" s="14"/>
      <c r="M1343" s="14"/>
      <c r="N1343" s="14"/>
      <c r="O1343" s="14"/>
      <c r="P1343" s="14"/>
    </row>
    <row r="1344" spans="9:16" x14ac:dyDescent="0.25">
      <c r="I1344" s="14"/>
      <c r="J1344" s="14"/>
      <c r="K1344" s="14"/>
      <c r="L1344" s="14"/>
      <c r="M1344" s="14"/>
      <c r="N1344" s="14"/>
      <c r="O1344" s="14"/>
      <c r="P1344" s="14"/>
    </row>
    <row r="1345" spans="9:16" x14ac:dyDescent="0.25">
      <c r="I1345" s="14"/>
      <c r="J1345" s="14"/>
      <c r="K1345" s="14"/>
      <c r="L1345" s="14"/>
      <c r="M1345" s="14"/>
      <c r="N1345" s="14"/>
      <c r="O1345" s="14"/>
      <c r="P1345" s="14"/>
    </row>
    <row r="1346" spans="9:16" x14ac:dyDescent="0.25">
      <c r="I1346" s="14"/>
      <c r="J1346" s="14"/>
      <c r="K1346" s="14"/>
      <c r="L1346" s="14"/>
      <c r="M1346" s="14"/>
      <c r="N1346" s="14"/>
      <c r="O1346" s="14"/>
      <c r="P1346" s="14"/>
    </row>
    <row r="1347" spans="9:16" x14ac:dyDescent="0.25">
      <c r="I1347" s="14"/>
      <c r="J1347" s="14"/>
      <c r="K1347" s="14"/>
      <c r="L1347" s="14"/>
      <c r="M1347" s="14"/>
      <c r="N1347" s="14"/>
      <c r="O1347" s="14"/>
      <c r="P1347" s="14"/>
    </row>
    <row r="1348" spans="9:16" x14ac:dyDescent="0.25">
      <c r="I1348" s="14"/>
      <c r="J1348" s="14"/>
      <c r="K1348" s="14"/>
      <c r="L1348" s="14"/>
      <c r="M1348" s="14"/>
      <c r="N1348" s="14"/>
      <c r="O1348" s="14"/>
      <c r="P1348" s="14"/>
    </row>
    <row r="1349" spans="9:16" x14ac:dyDescent="0.25">
      <c r="I1349" s="14"/>
      <c r="J1349" s="14"/>
      <c r="K1349" s="14"/>
      <c r="L1349" s="14"/>
      <c r="M1349" s="14"/>
      <c r="N1349" s="14"/>
      <c r="O1349" s="14"/>
      <c r="P1349" s="14"/>
    </row>
    <row r="1350" spans="9:16" x14ac:dyDescent="0.25">
      <c r="I1350" s="14"/>
      <c r="J1350" s="14"/>
      <c r="K1350" s="14"/>
      <c r="L1350" s="14"/>
      <c r="M1350" s="14"/>
      <c r="N1350" s="14"/>
      <c r="O1350" s="14"/>
      <c r="P1350" s="14"/>
    </row>
    <row r="1351" spans="9:16" x14ac:dyDescent="0.25">
      <c r="I1351" s="14"/>
      <c r="J1351" s="14"/>
      <c r="K1351" s="14"/>
      <c r="L1351" s="14"/>
      <c r="M1351" s="14"/>
      <c r="N1351" s="14"/>
      <c r="O1351" s="14"/>
      <c r="P1351" s="14"/>
    </row>
    <row r="1352" spans="9:16" x14ac:dyDescent="0.25">
      <c r="I1352" s="14"/>
      <c r="J1352" s="14"/>
      <c r="K1352" s="14"/>
      <c r="L1352" s="14"/>
      <c r="M1352" s="14"/>
      <c r="N1352" s="14"/>
      <c r="O1352" s="14"/>
      <c r="P1352" s="14"/>
    </row>
    <row r="1353" spans="9:16" x14ac:dyDescent="0.25">
      <c r="I1353" s="14"/>
      <c r="J1353" s="14"/>
      <c r="K1353" s="14"/>
      <c r="L1353" s="14"/>
      <c r="M1353" s="14"/>
      <c r="N1353" s="14"/>
      <c r="O1353" s="14"/>
      <c r="P1353" s="14"/>
    </row>
    <row r="1354" spans="9:16" x14ac:dyDescent="0.25">
      <c r="I1354" s="14"/>
      <c r="J1354" s="14"/>
      <c r="K1354" s="14"/>
      <c r="L1354" s="14"/>
      <c r="M1354" s="14"/>
      <c r="N1354" s="14"/>
      <c r="O1354" s="14"/>
      <c r="P1354" s="14"/>
    </row>
    <row r="1355" spans="9:16" x14ac:dyDescent="0.25">
      <c r="I1355" s="14"/>
      <c r="J1355" s="14"/>
      <c r="K1355" s="14"/>
      <c r="L1355" s="14"/>
      <c r="M1355" s="14"/>
      <c r="N1355" s="14"/>
      <c r="O1355" s="14"/>
      <c r="P1355" s="14"/>
    </row>
    <row r="1356" spans="9:16" x14ac:dyDescent="0.25">
      <c r="I1356" s="14"/>
      <c r="J1356" s="14"/>
      <c r="K1356" s="14"/>
      <c r="L1356" s="14"/>
      <c r="M1356" s="14"/>
      <c r="N1356" s="14"/>
      <c r="O1356" s="14"/>
      <c r="P1356" s="14"/>
    </row>
    <row r="1357" spans="9:16" x14ac:dyDescent="0.25">
      <c r="I1357" s="14"/>
      <c r="J1357" s="14"/>
      <c r="K1357" s="14"/>
      <c r="L1357" s="14"/>
      <c r="M1357" s="14"/>
      <c r="N1357" s="14"/>
      <c r="O1357" s="14"/>
      <c r="P1357" s="14"/>
    </row>
    <row r="1358" spans="9:16" x14ac:dyDescent="0.25">
      <c r="I1358" s="14"/>
      <c r="J1358" s="14"/>
      <c r="K1358" s="14"/>
      <c r="L1358" s="14"/>
      <c r="M1358" s="14"/>
      <c r="N1358" s="14"/>
      <c r="O1358" s="14"/>
      <c r="P1358" s="14"/>
    </row>
    <row r="1359" spans="9:16" x14ac:dyDescent="0.25">
      <c r="I1359" s="14"/>
      <c r="J1359" s="14"/>
      <c r="K1359" s="14"/>
      <c r="L1359" s="14"/>
      <c r="M1359" s="14"/>
      <c r="N1359" s="14"/>
      <c r="O1359" s="14"/>
      <c r="P1359" s="14"/>
    </row>
    <row r="1360" spans="9:16" x14ac:dyDescent="0.25">
      <c r="I1360" s="14"/>
      <c r="J1360" s="14"/>
      <c r="K1360" s="14"/>
      <c r="L1360" s="14"/>
      <c r="M1360" s="14"/>
      <c r="N1360" s="14"/>
      <c r="O1360" s="14"/>
      <c r="P1360" s="14"/>
    </row>
    <row r="1361" spans="9:16" x14ac:dyDescent="0.25">
      <c r="I1361" s="14"/>
      <c r="J1361" s="14"/>
      <c r="K1361" s="14"/>
      <c r="L1361" s="14"/>
      <c r="M1361" s="14"/>
      <c r="N1361" s="14"/>
      <c r="O1361" s="14"/>
      <c r="P1361" s="14"/>
    </row>
    <row r="1362" spans="9:16" x14ac:dyDescent="0.25">
      <c r="I1362" s="14"/>
      <c r="J1362" s="14"/>
      <c r="K1362" s="14"/>
      <c r="L1362" s="14"/>
      <c r="M1362" s="14"/>
      <c r="N1362" s="14"/>
      <c r="O1362" s="14"/>
      <c r="P1362" s="14"/>
    </row>
    <row r="1363" spans="9:16" x14ac:dyDescent="0.25">
      <c r="I1363" s="14"/>
      <c r="J1363" s="14"/>
      <c r="K1363" s="14"/>
      <c r="L1363" s="14"/>
      <c r="M1363" s="14"/>
      <c r="N1363" s="14"/>
      <c r="O1363" s="14"/>
      <c r="P1363" s="14"/>
    </row>
    <row r="1364" spans="9:16" x14ac:dyDescent="0.25">
      <c r="I1364" s="14"/>
      <c r="J1364" s="14"/>
      <c r="K1364" s="14"/>
      <c r="L1364" s="14"/>
      <c r="M1364" s="14"/>
      <c r="N1364" s="14"/>
      <c r="O1364" s="14"/>
      <c r="P1364" s="14"/>
    </row>
    <row r="1365" spans="9:16" x14ac:dyDescent="0.25">
      <c r="I1365" s="14"/>
      <c r="J1365" s="14"/>
      <c r="K1365" s="14"/>
      <c r="L1365" s="14"/>
      <c r="M1365" s="14"/>
      <c r="N1365" s="14"/>
      <c r="O1365" s="14"/>
      <c r="P1365" s="14"/>
    </row>
    <row r="1366" spans="9:16" x14ac:dyDescent="0.25">
      <c r="I1366" s="14"/>
      <c r="J1366" s="14"/>
      <c r="K1366" s="14"/>
      <c r="L1366" s="14"/>
      <c r="M1366" s="14"/>
      <c r="N1366" s="14"/>
      <c r="O1366" s="14"/>
      <c r="P1366" s="14"/>
    </row>
    <row r="1367" spans="9:16" x14ac:dyDescent="0.25">
      <c r="I1367" s="14"/>
      <c r="J1367" s="14"/>
      <c r="K1367" s="14"/>
      <c r="L1367" s="14"/>
      <c r="M1367" s="14"/>
      <c r="N1367" s="14"/>
      <c r="O1367" s="14"/>
      <c r="P1367" s="14"/>
    </row>
    <row r="1368" spans="9:16" x14ac:dyDescent="0.25">
      <c r="I1368" s="14"/>
      <c r="J1368" s="14"/>
      <c r="K1368" s="14"/>
      <c r="L1368" s="14"/>
      <c r="M1368" s="14"/>
      <c r="N1368" s="14"/>
      <c r="O1368" s="14"/>
      <c r="P1368" s="14"/>
    </row>
    <row r="1369" spans="9:16" x14ac:dyDescent="0.25">
      <c r="I1369" s="14"/>
      <c r="J1369" s="14"/>
      <c r="K1369" s="14"/>
      <c r="L1369" s="14"/>
      <c r="M1369" s="14"/>
      <c r="N1369" s="14"/>
      <c r="O1369" s="14"/>
      <c r="P1369" s="14"/>
    </row>
    <row r="1370" spans="9:16" x14ac:dyDescent="0.25">
      <c r="I1370" s="14"/>
      <c r="J1370" s="14"/>
      <c r="K1370" s="14"/>
      <c r="L1370" s="14"/>
      <c r="M1370" s="14"/>
      <c r="N1370" s="14"/>
      <c r="O1370" s="14"/>
      <c r="P1370" s="14"/>
    </row>
    <row r="1371" spans="9:16" x14ac:dyDescent="0.25">
      <c r="I1371" s="14"/>
      <c r="J1371" s="14"/>
      <c r="K1371" s="14"/>
      <c r="L1371" s="14"/>
      <c r="M1371" s="14"/>
      <c r="N1371" s="14"/>
      <c r="O1371" s="14"/>
      <c r="P1371" s="14"/>
    </row>
    <row r="1372" spans="9:16" x14ac:dyDescent="0.25">
      <c r="I1372" s="14"/>
      <c r="J1372" s="14"/>
      <c r="K1372" s="14"/>
      <c r="L1372" s="14"/>
      <c r="M1372" s="14"/>
      <c r="N1372" s="14"/>
      <c r="O1372" s="14"/>
      <c r="P1372" s="14"/>
    </row>
    <row r="1373" spans="9:16" x14ac:dyDescent="0.25">
      <c r="I1373" s="14"/>
      <c r="J1373" s="14"/>
      <c r="K1373" s="14"/>
      <c r="L1373" s="14"/>
      <c r="M1373" s="14"/>
      <c r="N1373" s="14"/>
      <c r="O1373" s="14"/>
      <c r="P1373" s="14"/>
    </row>
    <row r="1374" spans="9:16" x14ac:dyDescent="0.25">
      <c r="I1374" s="14"/>
      <c r="J1374" s="14"/>
      <c r="K1374" s="14"/>
      <c r="L1374" s="14"/>
      <c r="M1374" s="14"/>
      <c r="N1374" s="14"/>
      <c r="O1374" s="14"/>
      <c r="P1374" s="14"/>
    </row>
    <row r="1375" spans="9:16" x14ac:dyDescent="0.25">
      <c r="I1375" s="14"/>
      <c r="J1375" s="14"/>
      <c r="K1375" s="14"/>
      <c r="L1375" s="14"/>
      <c r="M1375" s="14"/>
      <c r="N1375" s="14"/>
      <c r="O1375" s="14"/>
      <c r="P1375" s="14"/>
    </row>
    <row r="1376" spans="9:16" x14ac:dyDescent="0.25">
      <c r="I1376" s="14"/>
      <c r="J1376" s="14"/>
      <c r="K1376" s="14"/>
      <c r="L1376" s="14"/>
      <c r="M1376" s="14"/>
      <c r="N1376" s="14"/>
      <c r="O1376" s="14"/>
      <c r="P1376" s="14"/>
    </row>
    <row r="1377" spans="9:16" x14ac:dyDescent="0.25">
      <c r="I1377" s="14"/>
      <c r="J1377" s="14"/>
      <c r="K1377" s="14"/>
      <c r="L1377" s="14"/>
      <c r="M1377" s="14"/>
      <c r="N1377" s="14"/>
      <c r="O1377" s="14"/>
      <c r="P1377" s="14"/>
    </row>
    <row r="1378" spans="9:16" x14ac:dyDescent="0.25">
      <c r="I1378" s="14"/>
      <c r="J1378" s="14"/>
      <c r="K1378" s="14"/>
      <c r="L1378" s="14"/>
      <c r="M1378" s="14"/>
      <c r="N1378" s="14"/>
      <c r="O1378" s="14"/>
      <c r="P1378" s="14"/>
    </row>
    <row r="1379" spans="9:16" x14ac:dyDescent="0.25">
      <c r="I1379" s="14"/>
      <c r="J1379" s="14"/>
      <c r="K1379" s="14"/>
      <c r="L1379" s="14"/>
      <c r="M1379" s="14"/>
      <c r="N1379" s="14"/>
      <c r="O1379" s="14"/>
      <c r="P1379" s="14"/>
    </row>
    <row r="1380" spans="9:16" x14ac:dyDescent="0.25">
      <c r="I1380" s="14"/>
      <c r="J1380" s="14"/>
      <c r="K1380" s="14"/>
      <c r="L1380" s="14"/>
      <c r="M1380" s="14"/>
      <c r="N1380" s="14"/>
      <c r="O1380" s="14"/>
      <c r="P1380" s="14"/>
    </row>
    <row r="1381" spans="9:16" x14ac:dyDescent="0.25">
      <c r="I1381" s="14"/>
      <c r="J1381" s="14"/>
      <c r="K1381" s="14"/>
      <c r="L1381" s="14"/>
      <c r="M1381" s="14"/>
      <c r="N1381" s="14"/>
      <c r="O1381" s="14"/>
      <c r="P1381" s="14"/>
    </row>
    <row r="1382" spans="9:16" x14ac:dyDescent="0.25">
      <c r="I1382" s="14"/>
      <c r="J1382" s="14"/>
      <c r="K1382" s="14"/>
      <c r="L1382" s="14"/>
      <c r="M1382" s="14"/>
      <c r="N1382" s="14"/>
      <c r="O1382" s="14"/>
      <c r="P1382" s="14"/>
    </row>
    <row r="1383" spans="9:16" x14ac:dyDescent="0.25">
      <c r="I1383" s="14"/>
      <c r="J1383" s="14"/>
      <c r="K1383" s="14"/>
      <c r="L1383" s="14"/>
      <c r="M1383" s="14"/>
      <c r="N1383" s="14"/>
      <c r="O1383" s="14"/>
      <c r="P1383" s="14"/>
    </row>
    <row r="1384" spans="9:16" x14ac:dyDescent="0.25">
      <c r="I1384" s="14"/>
      <c r="J1384" s="14"/>
      <c r="K1384" s="14"/>
      <c r="L1384" s="14"/>
      <c r="M1384" s="14"/>
      <c r="N1384" s="14"/>
      <c r="O1384" s="14"/>
      <c r="P1384" s="14"/>
    </row>
    <row r="1385" spans="9:16" x14ac:dyDescent="0.25">
      <c r="I1385" s="14"/>
      <c r="J1385" s="14"/>
      <c r="K1385" s="14"/>
      <c r="L1385" s="14"/>
      <c r="M1385" s="14"/>
      <c r="N1385" s="14"/>
      <c r="O1385" s="14"/>
      <c r="P1385" s="14"/>
    </row>
    <row r="1386" spans="9:16" x14ac:dyDescent="0.25">
      <c r="I1386" s="14"/>
      <c r="J1386" s="14"/>
      <c r="K1386" s="14"/>
      <c r="L1386" s="14"/>
      <c r="M1386" s="14"/>
      <c r="N1386" s="14"/>
      <c r="O1386" s="14"/>
      <c r="P1386" s="14"/>
    </row>
    <row r="1387" spans="9:16" x14ac:dyDescent="0.25">
      <c r="I1387" s="14"/>
      <c r="J1387" s="14"/>
      <c r="K1387" s="14"/>
      <c r="L1387" s="14"/>
      <c r="M1387" s="14"/>
      <c r="N1387" s="14"/>
      <c r="O1387" s="14"/>
      <c r="P1387" s="14"/>
    </row>
    <row r="1388" spans="9:16" x14ac:dyDescent="0.25">
      <c r="I1388" s="14"/>
      <c r="J1388" s="14"/>
      <c r="K1388" s="14"/>
      <c r="L1388" s="14"/>
      <c r="M1388" s="14"/>
      <c r="N1388" s="14"/>
      <c r="O1388" s="14"/>
      <c r="P1388" s="14"/>
    </row>
    <row r="1389" spans="9:16" x14ac:dyDescent="0.25">
      <c r="I1389" s="14"/>
      <c r="J1389" s="14"/>
      <c r="K1389" s="14"/>
      <c r="L1389" s="14"/>
      <c r="M1389" s="14"/>
      <c r="N1389" s="14"/>
      <c r="O1389" s="14"/>
      <c r="P1389" s="14"/>
    </row>
    <row r="1390" spans="9:16" x14ac:dyDescent="0.25">
      <c r="I1390" s="14"/>
      <c r="J1390" s="14"/>
      <c r="K1390" s="14"/>
      <c r="L1390" s="14"/>
      <c r="M1390" s="14"/>
      <c r="N1390" s="14"/>
      <c r="O1390" s="14"/>
      <c r="P1390" s="14"/>
    </row>
    <row r="1391" spans="9:16" x14ac:dyDescent="0.25">
      <c r="I1391" s="14"/>
      <c r="J1391" s="14"/>
      <c r="K1391" s="14"/>
      <c r="L1391" s="14"/>
      <c r="M1391" s="14"/>
      <c r="N1391" s="14"/>
      <c r="O1391" s="14"/>
      <c r="P1391" s="14"/>
    </row>
    <row r="1392" spans="9:16" x14ac:dyDescent="0.25">
      <c r="I1392" s="14"/>
      <c r="J1392" s="14"/>
      <c r="K1392" s="14"/>
      <c r="L1392" s="14"/>
      <c r="M1392" s="14"/>
      <c r="N1392" s="14"/>
      <c r="O1392" s="14"/>
      <c r="P1392" s="14"/>
    </row>
    <row r="1393" spans="9:16" x14ac:dyDescent="0.25">
      <c r="I1393" s="14"/>
      <c r="J1393" s="14"/>
      <c r="K1393" s="14"/>
      <c r="L1393" s="14"/>
      <c r="M1393" s="14"/>
      <c r="N1393" s="14"/>
      <c r="O1393" s="14"/>
      <c r="P1393" s="14"/>
    </row>
    <row r="1394" spans="9:16" x14ac:dyDescent="0.25">
      <c r="I1394" s="14"/>
      <c r="J1394" s="14"/>
      <c r="K1394" s="14"/>
      <c r="L1394" s="14"/>
      <c r="M1394" s="14"/>
      <c r="N1394" s="14"/>
      <c r="O1394" s="14"/>
      <c r="P1394" s="14"/>
    </row>
    <row r="1395" spans="9:16" x14ac:dyDescent="0.25">
      <c r="I1395" s="14"/>
      <c r="J1395" s="14"/>
      <c r="K1395" s="14"/>
      <c r="L1395" s="14"/>
      <c r="M1395" s="14"/>
      <c r="N1395" s="14"/>
      <c r="O1395" s="14"/>
      <c r="P1395" s="14"/>
    </row>
    <row r="1396" spans="9:16" x14ac:dyDescent="0.25">
      <c r="I1396" s="14"/>
      <c r="J1396" s="14"/>
      <c r="K1396" s="14"/>
      <c r="L1396" s="14"/>
      <c r="M1396" s="14"/>
      <c r="N1396" s="14"/>
      <c r="O1396" s="14"/>
      <c r="P1396" s="14"/>
    </row>
    <row r="1397" spans="9:16" x14ac:dyDescent="0.25">
      <c r="I1397" s="14"/>
      <c r="J1397" s="14"/>
      <c r="K1397" s="14"/>
      <c r="L1397" s="14"/>
      <c r="M1397" s="14"/>
      <c r="N1397" s="14"/>
      <c r="O1397" s="14"/>
      <c r="P1397" s="14"/>
    </row>
    <row r="1398" spans="9:16" x14ac:dyDescent="0.25">
      <c r="I1398" s="14"/>
      <c r="J1398" s="14"/>
      <c r="K1398" s="14"/>
      <c r="L1398" s="14"/>
      <c r="M1398" s="14"/>
      <c r="N1398" s="14"/>
      <c r="O1398" s="14"/>
      <c r="P1398" s="14"/>
    </row>
    <row r="1399" spans="9:16" x14ac:dyDescent="0.25">
      <c r="I1399" s="14"/>
      <c r="J1399" s="14"/>
      <c r="K1399" s="14"/>
      <c r="L1399" s="14"/>
      <c r="M1399" s="14"/>
      <c r="N1399" s="14"/>
      <c r="O1399" s="14"/>
      <c r="P1399" s="14"/>
    </row>
    <row r="1400" spans="9:16" x14ac:dyDescent="0.25">
      <c r="I1400" s="14"/>
      <c r="J1400" s="14"/>
      <c r="K1400" s="14"/>
      <c r="L1400" s="14"/>
      <c r="M1400" s="14"/>
      <c r="N1400" s="14"/>
      <c r="O1400" s="14"/>
      <c r="P1400" s="14"/>
    </row>
    <row r="1401" spans="9:16" x14ac:dyDescent="0.25">
      <c r="I1401" s="14"/>
      <c r="J1401" s="14"/>
      <c r="K1401" s="14"/>
      <c r="L1401" s="14"/>
      <c r="M1401" s="14"/>
      <c r="N1401" s="14"/>
      <c r="O1401" s="14"/>
      <c r="P1401" s="14"/>
    </row>
    <row r="1402" spans="9:16" x14ac:dyDescent="0.25">
      <c r="I1402" s="14"/>
      <c r="J1402" s="14"/>
      <c r="K1402" s="14"/>
      <c r="L1402" s="14"/>
      <c r="M1402" s="14"/>
      <c r="N1402" s="14"/>
      <c r="O1402" s="14"/>
      <c r="P1402" s="14"/>
    </row>
    <row r="1403" spans="9:16" x14ac:dyDescent="0.25">
      <c r="I1403" s="14"/>
      <c r="J1403" s="14"/>
      <c r="K1403" s="14"/>
      <c r="L1403" s="14"/>
      <c r="M1403" s="14"/>
      <c r="N1403" s="14"/>
      <c r="O1403" s="14"/>
      <c r="P1403" s="14"/>
    </row>
    <row r="1404" spans="9:16" x14ac:dyDescent="0.25">
      <c r="I1404" s="14"/>
      <c r="J1404" s="14"/>
      <c r="K1404" s="14"/>
      <c r="L1404" s="14"/>
      <c r="M1404" s="14"/>
      <c r="N1404" s="14"/>
      <c r="O1404" s="14"/>
      <c r="P1404" s="14"/>
    </row>
    <row r="1405" spans="9:16" x14ac:dyDescent="0.25">
      <c r="I1405" s="14"/>
      <c r="J1405" s="14"/>
      <c r="K1405" s="14"/>
      <c r="L1405" s="14"/>
      <c r="M1405" s="14"/>
      <c r="N1405" s="14"/>
      <c r="O1405" s="14"/>
      <c r="P1405" s="14"/>
    </row>
    <row r="1406" spans="9:16" x14ac:dyDescent="0.25">
      <c r="I1406" s="14"/>
      <c r="J1406" s="14"/>
      <c r="K1406" s="14"/>
      <c r="L1406" s="14"/>
      <c r="M1406" s="14"/>
      <c r="N1406" s="14"/>
      <c r="O1406" s="14"/>
      <c r="P1406" s="14"/>
    </row>
    <row r="1407" spans="9:16" x14ac:dyDescent="0.25">
      <c r="I1407" s="14"/>
      <c r="J1407" s="14"/>
      <c r="K1407" s="14"/>
      <c r="L1407" s="14"/>
      <c r="M1407" s="14"/>
      <c r="N1407" s="14"/>
      <c r="O1407" s="14"/>
      <c r="P1407" s="14"/>
    </row>
    <row r="1408" spans="9:16" x14ac:dyDescent="0.25">
      <c r="I1408" s="14"/>
      <c r="J1408" s="14"/>
      <c r="K1408" s="14"/>
      <c r="L1408" s="14"/>
      <c r="M1408" s="14"/>
      <c r="N1408" s="14"/>
      <c r="O1408" s="14"/>
      <c r="P1408" s="14"/>
    </row>
    <row r="1409" spans="9:16" x14ac:dyDescent="0.25">
      <c r="I1409" s="14"/>
      <c r="J1409" s="14"/>
      <c r="K1409" s="14"/>
      <c r="L1409" s="14"/>
      <c r="M1409" s="14"/>
      <c r="N1409" s="14"/>
      <c r="O1409" s="14"/>
      <c r="P1409" s="14"/>
    </row>
    <row r="1410" spans="9:16" x14ac:dyDescent="0.25">
      <c r="I1410" s="14"/>
      <c r="J1410" s="14"/>
      <c r="K1410" s="14"/>
      <c r="L1410" s="14"/>
      <c r="M1410" s="14"/>
      <c r="N1410" s="14"/>
      <c r="O1410" s="14"/>
      <c r="P1410" s="14"/>
    </row>
    <row r="1411" spans="9:16" x14ac:dyDescent="0.25">
      <c r="I1411" s="14"/>
      <c r="J1411" s="14"/>
      <c r="K1411" s="14"/>
      <c r="L1411" s="14"/>
      <c r="M1411" s="14"/>
      <c r="N1411" s="14"/>
      <c r="O1411" s="14"/>
      <c r="P1411" s="14"/>
    </row>
    <row r="1412" spans="9:16" x14ac:dyDescent="0.25">
      <c r="I1412" s="14"/>
      <c r="J1412" s="14"/>
      <c r="K1412" s="14"/>
      <c r="L1412" s="14"/>
      <c r="M1412" s="14"/>
      <c r="N1412" s="14"/>
      <c r="O1412" s="14"/>
      <c r="P1412" s="14"/>
    </row>
    <row r="1413" spans="9:16" x14ac:dyDescent="0.25">
      <c r="I1413" s="14"/>
      <c r="J1413" s="14"/>
      <c r="K1413" s="14"/>
      <c r="L1413" s="14"/>
      <c r="M1413" s="14"/>
      <c r="N1413" s="14"/>
      <c r="O1413" s="14"/>
      <c r="P1413" s="14"/>
    </row>
    <row r="1414" spans="9:16" x14ac:dyDescent="0.25">
      <c r="I1414" s="14"/>
      <c r="J1414" s="14"/>
      <c r="K1414" s="14"/>
      <c r="L1414" s="14"/>
      <c r="M1414" s="14"/>
      <c r="N1414" s="14"/>
      <c r="O1414" s="14"/>
      <c r="P1414" s="14"/>
    </row>
    <row r="1415" spans="9:16" x14ac:dyDescent="0.25">
      <c r="I1415" s="14"/>
      <c r="J1415" s="14"/>
      <c r="K1415" s="14"/>
      <c r="L1415" s="14"/>
      <c r="M1415" s="14"/>
      <c r="N1415" s="14"/>
      <c r="O1415" s="14"/>
      <c r="P1415" s="14"/>
    </row>
    <row r="1416" spans="9:16" x14ac:dyDescent="0.25">
      <c r="I1416" s="14"/>
      <c r="J1416" s="14"/>
      <c r="K1416" s="14"/>
      <c r="L1416" s="14"/>
      <c r="M1416" s="14"/>
      <c r="N1416" s="14"/>
      <c r="O1416" s="14"/>
      <c r="P1416" s="14"/>
    </row>
    <row r="1417" spans="9:16" x14ac:dyDescent="0.25">
      <c r="I1417" s="14"/>
      <c r="J1417" s="14"/>
      <c r="K1417" s="14"/>
      <c r="L1417" s="14"/>
      <c r="M1417" s="14"/>
      <c r="N1417" s="14"/>
      <c r="O1417" s="14"/>
      <c r="P1417" s="14"/>
    </row>
    <row r="1418" spans="9:16" x14ac:dyDescent="0.25">
      <c r="I1418" s="14"/>
      <c r="J1418" s="14"/>
      <c r="K1418" s="14"/>
      <c r="L1418" s="14"/>
      <c r="M1418" s="14"/>
      <c r="N1418" s="14"/>
      <c r="O1418" s="14"/>
      <c r="P1418" s="14"/>
    </row>
    <row r="1419" spans="9:16" x14ac:dyDescent="0.25">
      <c r="I1419" s="14"/>
      <c r="J1419" s="14"/>
      <c r="K1419" s="14"/>
      <c r="L1419" s="14"/>
      <c r="M1419" s="14"/>
      <c r="N1419" s="14"/>
      <c r="O1419" s="14"/>
      <c r="P1419" s="14"/>
    </row>
    <row r="1420" spans="9:16" x14ac:dyDescent="0.25">
      <c r="I1420" s="14"/>
      <c r="J1420" s="14"/>
      <c r="K1420" s="14"/>
      <c r="L1420" s="14"/>
      <c r="M1420" s="14"/>
      <c r="N1420" s="14"/>
      <c r="O1420" s="14"/>
      <c r="P1420" s="14"/>
    </row>
    <row r="1421" spans="9:16" x14ac:dyDescent="0.25">
      <c r="I1421" s="14"/>
      <c r="J1421" s="14"/>
      <c r="K1421" s="14"/>
      <c r="L1421" s="14"/>
      <c r="M1421" s="14"/>
      <c r="N1421" s="14"/>
      <c r="O1421" s="14"/>
      <c r="P1421" s="14"/>
    </row>
    <row r="1422" spans="9:16" x14ac:dyDescent="0.25">
      <c r="I1422" s="14"/>
      <c r="J1422" s="14"/>
      <c r="K1422" s="14"/>
      <c r="L1422" s="14"/>
      <c r="M1422" s="14"/>
      <c r="N1422" s="14"/>
      <c r="O1422" s="14"/>
      <c r="P1422" s="14"/>
    </row>
    <row r="1423" spans="9:16" x14ac:dyDescent="0.25">
      <c r="I1423" s="14"/>
      <c r="J1423" s="14"/>
      <c r="K1423" s="14"/>
      <c r="L1423" s="14"/>
      <c r="M1423" s="14"/>
      <c r="N1423" s="14"/>
      <c r="O1423" s="14"/>
      <c r="P1423" s="14"/>
    </row>
    <row r="1424" spans="9:16" x14ac:dyDescent="0.25">
      <c r="I1424" s="14"/>
      <c r="J1424" s="14"/>
      <c r="K1424" s="14"/>
      <c r="L1424" s="14"/>
      <c r="M1424" s="14"/>
      <c r="N1424" s="14"/>
      <c r="O1424" s="14"/>
      <c r="P1424" s="14"/>
    </row>
    <row r="1425" spans="9:16" x14ac:dyDescent="0.25">
      <c r="I1425" s="14"/>
      <c r="J1425" s="14"/>
      <c r="K1425" s="14"/>
      <c r="L1425" s="14"/>
      <c r="M1425" s="14"/>
      <c r="N1425" s="14"/>
      <c r="O1425" s="14"/>
      <c r="P1425" s="14"/>
    </row>
    <row r="1426" spans="9:16" x14ac:dyDescent="0.25">
      <c r="I1426" s="14"/>
      <c r="J1426" s="14"/>
      <c r="K1426" s="14"/>
      <c r="L1426" s="14"/>
      <c r="M1426" s="14"/>
      <c r="N1426" s="14"/>
      <c r="O1426" s="14"/>
      <c r="P1426" s="14"/>
    </row>
    <row r="1427" spans="9:16" x14ac:dyDescent="0.25">
      <c r="I1427" s="14"/>
      <c r="J1427" s="14"/>
      <c r="K1427" s="14"/>
      <c r="L1427" s="14"/>
      <c r="M1427" s="14"/>
      <c r="N1427" s="14"/>
      <c r="O1427" s="14"/>
      <c r="P1427" s="14"/>
    </row>
    <row r="1428" spans="9:16" x14ac:dyDescent="0.25">
      <c r="I1428" s="14"/>
      <c r="J1428" s="14"/>
      <c r="K1428" s="14"/>
      <c r="L1428" s="14"/>
      <c r="M1428" s="14"/>
      <c r="N1428" s="14"/>
      <c r="O1428" s="14"/>
      <c r="P1428" s="14"/>
    </row>
    <row r="1429" spans="9:16" x14ac:dyDescent="0.25">
      <c r="I1429" s="14"/>
      <c r="J1429" s="14"/>
      <c r="K1429" s="14"/>
      <c r="L1429" s="14"/>
      <c r="M1429" s="14"/>
      <c r="N1429" s="14"/>
      <c r="O1429" s="14"/>
      <c r="P1429" s="14"/>
    </row>
    <row r="1430" spans="9:16" x14ac:dyDescent="0.25">
      <c r="I1430" s="14"/>
      <c r="J1430" s="14"/>
      <c r="K1430" s="14"/>
      <c r="L1430" s="14"/>
      <c r="M1430" s="14"/>
      <c r="N1430" s="14"/>
      <c r="O1430" s="14"/>
      <c r="P1430" s="14"/>
    </row>
    <row r="1431" spans="9:16" x14ac:dyDescent="0.25">
      <c r="I1431" s="14"/>
      <c r="J1431" s="14"/>
      <c r="K1431" s="14"/>
      <c r="L1431" s="14"/>
      <c r="M1431" s="14"/>
      <c r="N1431" s="14"/>
      <c r="O1431" s="14"/>
      <c r="P1431" s="14"/>
    </row>
    <row r="1432" spans="9:16" x14ac:dyDescent="0.25">
      <c r="I1432" s="14"/>
      <c r="J1432" s="14"/>
      <c r="K1432" s="14"/>
      <c r="L1432" s="14"/>
      <c r="M1432" s="14"/>
      <c r="N1432" s="14"/>
      <c r="O1432" s="14"/>
      <c r="P1432" s="14"/>
    </row>
    <row r="1433" spans="9:16" x14ac:dyDescent="0.25">
      <c r="I1433" s="14"/>
      <c r="J1433" s="14"/>
      <c r="K1433" s="14"/>
      <c r="L1433" s="14"/>
      <c r="M1433" s="14"/>
      <c r="N1433" s="14"/>
      <c r="O1433" s="14"/>
      <c r="P1433" s="14"/>
    </row>
    <row r="1434" spans="9:16" x14ac:dyDescent="0.25">
      <c r="I1434" s="14"/>
      <c r="J1434" s="14"/>
      <c r="K1434" s="14"/>
      <c r="L1434" s="14"/>
      <c r="M1434" s="14"/>
      <c r="N1434" s="14"/>
      <c r="O1434" s="14"/>
      <c r="P1434" s="14"/>
    </row>
    <row r="1435" spans="9:16" x14ac:dyDescent="0.25">
      <c r="I1435" s="14"/>
      <c r="J1435" s="14"/>
      <c r="K1435" s="14"/>
      <c r="L1435" s="14"/>
      <c r="M1435" s="14"/>
      <c r="N1435" s="14"/>
      <c r="O1435" s="14"/>
      <c r="P1435" s="14"/>
    </row>
    <row r="1436" spans="9:16" x14ac:dyDescent="0.25">
      <c r="I1436" s="14"/>
      <c r="J1436" s="14"/>
      <c r="K1436" s="14"/>
      <c r="L1436" s="14"/>
      <c r="M1436" s="14"/>
      <c r="N1436" s="14"/>
      <c r="O1436" s="14"/>
      <c r="P1436" s="14"/>
    </row>
    <row r="1437" spans="9:16" x14ac:dyDescent="0.25">
      <c r="I1437" s="14"/>
      <c r="J1437" s="14"/>
      <c r="K1437" s="14"/>
      <c r="L1437" s="14"/>
      <c r="M1437" s="14"/>
      <c r="N1437" s="14"/>
      <c r="O1437" s="14"/>
      <c r="P1437" s="14"/>
    </row>
    <row r="1438" spans="9:16" x14ac:dyDescent="0.25">
      <c r="I1438" s="14"/>
      <c r="J1438" s="14"/>
      <c r="K1438" s="14"/>
      <c r="L1438" s="14"/>
      <c r="M1438" s="14"/>
      <c r="N1438" s="14"/>
      <c r="O1438" s="14"/>
      <c r="P1438" s="14"/>
    </row>
    <row r="1439" spans="9:16" x14ac:dyDescent="0.25">
      <c r="I1439" s="14"/>
      <c r="J1439" s="14"/>
      <c r="K1439" s="14"/>
      <c r="L1439" s="14"/>
      <c r="M1439" s="14"/>
      <c r="N1439" s="14"/>
      <c r="O1439" s="14"/>
      <c r="P1439" s="14"/>
    </row>
    <row r="1440" spans="9:16" x14ac:dyDescent="0.25">
      <c r="I1440" s="14"/>
      <c r="J1440" s="14"/>
      <c r="K1440" s="14"/>
      <c r="L1440" s="14"/>
      <c r="M1440" s="14"/>
      <c r="N1440" s="14"/>
      <c r="O1440" s="14"/>
      <c r="P1440" s="14"/>
    </row>
    <row r="1441" spans="9:16" x14ac:dyDescent="0.25">
      <c r="I1441" s="14"/>
      <c r="J1441" s="14"/>
      <c r="K1441" s="14"/>
      <c r="L1441" s="14"/>
      <c r="M1441" s="14"/>
      <c r="N1441" s="14"/>
      <c r="O1441" s="14"/>
      <c r="P1441" s="14"/>
    </row>
    <row r="1442" spans="9:16" x14ac:dyDescent="0.25">
      <c r="I1442" s="14"/>
      <c r="J1442" s="14"/>
      <c r="K1442" s="14"/>
      <c r="L1442" s="14"/>
      <c r="M1442" s="14"/>
      <c r="N1442" s="14"/>
      <c r="O1442" s="14"/>
      <c r="P1442" s="14"/>
    </row>
    <row r="1443" spans="9:16" x14ac:dyDescent="0.25">
      <c r="I1443" s="14"/>
      <c r="J1443" s="14"/>
      <c r="K1443" s="14"/>
      <c r="L1443" s="14"/>
      <c r="M1443" s="14"/>
      <c r="N1443" s="14"/>
      <c r="O1443" s="14"/>
      <c r="P1443" s="14"/>
    </row>
    <row r="1444" spans="9:16" x14ac:dyDescent="0.25">
      <c r="I1444" s="14"/>
      <c r="J1444" s="14"/>
      <c r="K1444" s="14"/>
      <c r="L1444" s="14"/>
      <c r="M1444" s="14"/>
      <c r="N1444" s="14"/>
      <c r="O1444" s="14"/>
      <c r="P1444" s="14"/>
    </row>
    <row r="1445" spans="9:16" x14ac:dyDescent="0.25">
      <c r="I1445" s="14"/>
      <c r="J1445" s="14"/>
      <c r="K1445" s="14"/>
      <c r="L1445" s="14"/>
      <c r="M1445" s="14"/>
      <c r="N1445" s="14"/>
      <c r="O1445" s="14"/>
      <c r="P1445" s="14"/>
    </row>
    <row r="1446" spans="9:16" x14ac:dyDescent="0.25">
      <c r="I1446" s="14"/>
      <c r="J1446" s="14"/>
      <c r="K1446" s="14"/>
      <c r="L1446" s="14"/>
      <c r="M1446" s="14"/>
      <c r="N1446" s="14"/>
      <c r="O1446" s="14"/>
      <c r="P1446" s="14"/>
    </row>
    <row r="1447" spans="9:16" x14ac:dyDescent="0.25">
      <c r="I1447" s="14"/>
      <c r="J1447" s="14"/>
      <c r="K1447" s="14"/>
      <c r="L1447" s="14"/>
      <c r="M1447" s="14"/>
      <c r="N1447" s="14"/>
      <c r="O1447" s="14"/>
      <c r="P1447" s="14"/>
    </row>
    <row r="1448" spans="9:16" x14ac:dyDescent="0.25">
      <c r="I1448" s="14"/>
      <c r="J1448" s="14"/>
      <c r="K1448" s="14"/>
      <c r="L1448" s="14"/>
      <c r="M1448" s="14"/>
      <c r="N1448" s="14"/>
      <c r="O1448" s="14"/>
      <c r="P1448" s="14"/>
    </row>
    <row r="1449" spans="9:16" x14ac:dyDescent="0.25">
      <c r="I1449" s="14"/>
      <c r="J1449" s="14"/>
      <c r="K1449" s="14"/>
      <c r="L1449" s="14"/>
      <c r="M1449" s="14"/>
      <c r="N1449" s="14"/>
      <c r="O1449" s="14"/>
      <c r="P1449" s="14"/>
    </row>
    <row r="1450" spans="9:16" x14ac:dyDescent="0.25">
      <c r="I1450" s="14"/>
      <c r="J1450" s="14"/>
      <c r="K1450" s="14"/>
      <c r="L1450" s="14"/>
      <c r="M1450" s="14"/>
      <c r="N1450" s="14"/>
      <c r="O1450" s="14"/>
      <c r="P1450" s="14"/>
    </row>
    <row r="1451" spans="9:16" x14ac:dyDescent="0.25">
      <c r="I1451" s="14"/>
      <c r="J1451" s="14"/>
      <c r="K1451" s="14"/>
      <c r="L1451" s="14"/>
      <c r="M1451" s="14"/>
      <c r="N1451" s="14"/>
      <c r="O1451" s="14"/>
      <c r="P1451" s="14"/>
    </row>
    <row r="1452" spans="9:16" x14ac:dyDescent="0.25">
      <c r="I1452" s="14"/>
      <c r="J1452" s="14"/>
      <c r="K1452" s="14"/>
      <c r="L1452" s="14"/>
      <c r="M1452" s="14"/>
      <c r="N1452" s="14"/>
      <c r="O1452" s="14"/>
      <c r="P1452" s="14"/>
    </row>
    <row r="1453" spans="9:16" x14ac:dyDescent="0.25">
      <c r="I1453" s="14"/>
      <c r="J1453" s="14"/>
      <c r="K1453" s="14"/>
      <c r="L1453" s="14"/>
      <c r="M1453" s="14"/>
      <c r="N1453" s="14"/>
      <c r="O1453" s="14"/>
      <c r="P1453" s="14"/>
    </row>
    <row r="1454" spans="9:16" x14ac:dyDescent="0.25">
      <c r="I1454" s="14"/>
      <c r="J1454" s="14"/>
      <c r="K1454" s="14"/>
      <c r="L1454" s="14"/>
      <c r="M1454" s="14"/>
      <c r="N1454" s="14"/>
      <c r="O1454" s="14"/>
      <c r="P1454" s="14"/>
    </row>
    <row r="1455" spans="9:16" x14ac:dyDescent="0.25">
      <c r="I1455" s="14"/>
      <c r="J1455" s="14"/>
      <c r="K1455" s="14"/>
      <c r="L1455" s="14"/>
      <c r="M1455" s="14"/>
      <c r="N1455" s="14"/>
      <c r="O1455" s="14"/>
      <c r="P1455" s="14"/>
    </row>
    <row r="1456" spans="9:16" x14ac:dyDescent="0.25">
      <c r="I1456" s="14"/>
      <c r="J1456" s="14"/>
      <c r="K1456" s="14"/>
      <c r="L1456" s="14"/>
      <c r="M1456" s="14"/>
      <c r="N1456" s="14"/>
      <c r="O1456" s="14"/>
      <c r="P1456" s="14"/>
    </row>
    <row r="1457" spans="9:16" x14ac:dyDescent="0.25">
      <c r="I1457" s="14"/>
      <c r="J1457" s="14"/>
      <c r="K1457" s="14"/>
      <c r="L1457" s="14"/>
      <c r="M1457" s="14"/>
      <c r="N1457" s="14"/>
      <c r="O1457" s="14"/>
      <c r="P1457" s="14"/>
    </row>
    <row r="1458" spans="9:16" x14ac:dyDescent="0.25">
      <c r="I1458" s="14"/>
      <c r="J1458" s="14"/>
      <c r="K1458" s="14"/>
      <c r="L1458" s="14"/>
      <c r="M1458" s="14"/>
      <c r="N1458" s="14"/>
      <c r="O1458" s="14"/>
      <c r="P1458" s="14"/>
    </row>
    <row r="1459" spans="9:16" x14ac:dyDescent="0.25">
      <c r="I1459" s="14"/>
      <c r="J1459" s="14"/>
      <c r="K1459" s="14"/>
      <c r="L1459" s="14"/>
      <c r="M1459" s="14"/>
      <c r="N1459" s="14"/>
      <c r="O1459" s="14"/>
      <c r="P1459" s="14"/>
    </row>
    <row r="1460" spans="9:16" x14ac:dyDescent="0.25">
      <c r="I1460" s="14"/>
      <c r="J1460" s="14"/>
      <c r="K1460" s="14"/>
      <c r="L1460" s="14"/>
      <c r="M1460" s="14"/>
      <c r="N1460" s="14"/>
      <c r="O1460" s="14"/>
      <c r="P1460" s="14"/>
    </row>
    <row r="1461" spans="9:16" x14ac:dyDescent="0.25">
      <c r="I1461" s="14"/>
      <c r="J1461" s="14"/>
      <c r="K1461" s="14"/>
      <c r="L1461" s="14"/>
      <c r="M1461" s="14"/>
      <c r="N1461" s="14"/>
      <c r="O1461" s="14"/>
      <c r="P1461" s="14"/>
    </row>
    <row r="1462" spans="9:16" x14ac:dyDescent="0.25">
      <c r="I1462" s="14"/>
      <c r="J1462" s="14"/>
      <c r="K1462" s="14"/>
      <c r="L1462" s="14"/>
      <c r="M1462" s="14"/>
      <c r="N1462" s="14"/>
      <c r="O1462" s="14"/>
      <c r="P1462" s="14"/>
    </row>
    <row r="1463" spans="9:16" x14ac:dyDescent="0.25">
      <c r="I1463" s="14"/>
      <c r="J1463" s="14"/>
      <c r="K1463" s="14"/>
      <c r="L1463" s="14"/>
      <c r="M1463" s="14"/>
      <c r="N1463" s="14"/>
      <c r="O1463" s="14"/>
      <c r="P1463" s="14"/>
    </row>
    <row r="1464" spans="9:16" x14ac:dyDescent="0.25">
      <c r="I1464" s="14"/>
      <c r="J1464" s="14"/>
      <c r="K1464" s="14"/>
      <c r="L1464" s="14"/>
      <c r="M1464" s="14"/>
      <c r="N1464" s="14"/>
      <c r="O1464" s="14"/>
      <c r="P1464" s="14"/>
    </row>
    <row r="1465" spans="9:16" x14ac:dyDescent="0.25">
      <c r="I1465" s="14"/>
      <c r="J1465" s="14"/>
      <c r="K1465" s="14"/>
      <c r="L1465" s="14"/>
      <c r="M1465" s="14"/>
      <c r="N1465" s="14"/>
      <c r="O1465" s="14"/>
      <c r="P1465" s="14"/>
    </row>
    <row r="1466" spans="9:16" x14ac:dyDescent="0.25">
      <c r="I1466" s="14"/>
      <c r="J1466" s="14"/>
      <c r="K1466" s="14"/>
      <c r="L1466" s="14"/>
      <c r="M1466" s="14"/>
      <c r="N1466" s="14"/>
      <c r="O1466" s="14"/>
      <c r="P1466" s="14"/>
    </row>
    <row r="1467" spans="9:16" x14ac:dyDescent="0.25">
      <c r="I1467" s="14"/>
      <c r="J1467" s="14"/>
      <c r="K1467" s="14"/>
      <c r="L1467" s="14"/>
      <c r="M1467" s="14"/>
      <c r="N1467" s="14"/>
      <c r="O1467" s="14"/>
      <c r="P1467" s="14"/>
    </row>
    <row r="1468" spans="9:16" x14ac:dyDescent="0.25">
      <c r="I1468" s="14"/>
      <c r="J1468" s="14"/>
      <c r="K1468" s="14"/>
      <c r="L1468" s="14"/>
      <c r="M1468" s="14"/>
      <c r="N1468" s="14"/>
      <c r="O1468" s="14"/>
      <c r="P1468" s="14"/>
    </row>
    <row r="1469" spans="9:16" x14ac:dyDescent="0.25">
      <c r="I1469" s="14"/>
      <c r="J1469" s="14"/>
      <c r="K1469" s="14"/>
      <c r="L1469" s="14"/>
      <c r="M1469" s="14"/>
      <c r="N1469" s="14"/>
      <c r="O1469" s="14"/>
      <c r="P1469" s="14"/>
    </row>
    <row r="1470" spans="9:16" x14ac:dyDescent="0.25">
      <c r="I1470" s="14"/>
      <c r="J1470" s="14"/>
      <c r="K1470" s="14"/>
      <c r="L1470" s="14"/>
      <c r="M1470" s="14"/>
      <c r="N1470" s="14"/>
      <c r="O1470" s="14"/>
      <c r="P1470" s="14"/>
    </row>
    <row r="1471" spans="9:16" x14ac:dyDescent="0.25">
      <c r="I1471" s="14"/>
      <c r="J1471" s="14"/>
      <c r="K1471" s="14"/>
      <c r="L1471" s="14"/>
      <c r="M1471" s="14"/>
      <c r="N1471" s="14"/>
      <c r="O1471" s="14"/>
      <c r="P1471" s="14"/>
    </row>
    <row r="1472" spans="9:16" x14ac:dyDescent="0.25">
      <c r="I1472" s="14"/>
      <c r="J1472" s="14"/>
      <c r="K1472" s="14"/>
      <c r="L1472" s="14"/>
      <c r="M1472" s="14"/>
      <c r="N1472" s="14"/>
      <c r="O1472" s="14"/>
      <c r="P1472" s="14"/>
    </row>
    <row r="1473" spans="9:16" x14ac:dyDescent="0.25">
      <c r="I1473" s="14"/>
      <c r="J1473" s="14"/>
      <c r="K1473" s="14"/>
      <c r="L1473" s="14"/>
      <c r="M1473" s="14"/>
      <c r="N1473" s="14"/>
      <c r="O1473" s="14"/>
      <c r="P1473" s="14"/>
    </row>
    <row r="1474" spans="9:16" x14ac:dyDescent="0.25">
      <c r="I1474" s="14"/>
      <c r="J1474" s="14"/>
      <c r="K1474" s="14"/>
      <c r="L1474" s="14"/>
      <c r="M1474" s="14"/>
      <c r="N1474" s="14"/>
      <c r="O1474" s="14"/>
      <c r="P1474" s="14"/>
    </row>
    <row r="1475" spans="9:16" x14ac:dyDescent="0.25">
      <c r="I1475" s="14"/>
      <c r="J1475" s="14"/>
      <c r="K1475" s="14"/>
      <c r="L1475" s="14"/>
      <c r="M1475" s="14"/>
      <c r="N1475" s="14"/>
      <c r="O1475" s="14"/>
      <c r="P1475" s="14"/>
    </row>
    <row r="1476" spans="9:16" x14ac:dyDescent="0.25">
      <c r="I1476" s="14"/>
      <c r="J1476" s="14"/>
      <c r="K1476" s="14"/>
      <c r="L1476" s="14"/>
      <c r="M1476" s="14"/>
      <c r="N1476" s="14"/>
      <c r="O1476" s="14"/>
      <c r="P1476" s="14"/>
    </row>
    <row r="1477" spans="9:16" x14ac:dyDescent="0.25">
      <c r="I1477" s="14"/>
      <c r="J1477" s="14"/>
      <c r="K1477" s="14"/>
      <c r="L1477" s="14"/>
      <c r="M1477" s="14"/>
      <c r="N1477" s="14"/>
      <c r="O1477" s="14"/>
      <c r="P1477" s="14"/>
    </row>
    <row r="1478" spans="9:16" x14ac:dyDescent="0.25">
      <c r="I1478" s="14"/>
      <c r="J1478" s="14"/>
      <c r="K1478" s="14"/>
      <c r="L1478" s="14"/>
      <c r="M1478" s="14"/>
      <c r="N1478" s="14"/>
      <c r="O1478" s="14"/>
      <c r="P1478" s="14"/>
    </row>
    <row r="1479" spans="9:16" x14ac:dyDescent="0.25">
      <c r="I1479" s="14"/>
      <c r="J1479" s="14"/>
      <c r="K1479" s="14"/>
      <c r="L1479" s="14"/>
      <c r="M1479" s="14"/>
      <c r="N1479" s="14"/>
      <c r="O1479" s="14"/>
      <c r="P1479" s="14"/>
    </row>
    <row r="1480" spans="9:16" x14ac:dyDescent="0.25">
      <c r="I1480" s="14"/>
      <c r="J1480" s="14"/>
      <c r="K1480" s="14"/>
      <c r="L1480" s="14"/>
      <c r="M1480" s="14"/>
      <c r="N1480" s="14"/>
      <c r="O1480" s="14"/>
      <c r="P1480" s="14"/>
    </row>
    <row r="1481" spans="9:16" x14ac:dyDescent="0.25">
      <c r="I1481" s="14"/>
      <c r="J1481" s="14"/>
      <c r="K1481" s="14"/>
      <c r="L1481" s="14"/>
      <c r="M1481" s="14"/>
      <c r="N1481" s="14"/>
      <c r="O1481" s="14"/>
      <c r="P1481" s="14"/>
    </row>
    <row r="1482" spans="9:16" x14ac:dyDescent="0.25">
      <c r="I1482" s="14"/>
      <c r="J1482" s="14"/>
      <c r="K1482" s="14"/>
      <c r="L1482" s="14"/>
      <c r="M1482" s="14"/>
      <c r="N1482" s="14"/>
      <c r="O1482" s="14"/>
      <c r="P1482" s="14"/>
    </row>
    <row r="1483" spans="9:16" x14ac:dyDescent="0.25">
      <c r="I1483" s="14"/>
      <c r="J1483" s="14"/>
      <c r="K1483" s="14"/>
      <c r="L1483" s="14"/>
      <c r="M1483" s="14"/>
      <c r="N1483" s="14"/>
      <c r="O1483" s="14"/>
      <c r="P1483" s="14"/>
    </row>
    <row r="1484" spans="9:16" x14ac:dyDescent="0.25">
      <c r="I1484" s="14"/>
      <c r="J1484" s="14"/>
      <c r="K1484" s="14"/>
      <c r="L1484" s="14"/>
      <c r="M1484" s="14"/>
      <c r="N1484" s="14"/>
      <c r="O1484" s="14"/>
      <c r="P1484" s="14"/>
    </row>
    <row r="1485" spans="9:16" x14ac:dyDescent="0.25">
      <c r="I1485" s="14"/>
      <c r="J1485" s="14"/>
      <c r="K1485" s="14"/>
      <c r="L1485" s="14"/>
      <c r="M1485" s="14"/>
      <c r="N1485" s="14"/>
      <c r="O1485" s="14"/>
      <c r="P1485" s="14"/>
    </row>
    <row r="1486" spans="9:16" x14ac:dyDescent="0.25">
      <c r="I1486" s="14"/>
      <c r="J1486" s="14"/>
      <c r="K1486" s="14"/>
      <c r="L1486" s="14"/>
      <c r="M1486" s="14"/>
      <c r="N1486" s="14"/>
      <c r="O1486" s="14"/>
      <c r="P1486" s="14"/>
    </row>
    <row r="1487" spans="9:16" x14ac:dyDescent="0.25">
      <c r="I1487" s="14"/>
      <c r="J1487" s="14"/>
      <c r="K1487" s="14"/>
      <c r="L1487" s="14"/>
      <c r="M1487" s="14"/>
      <c r="N1487" s="14"/>
      <c r="O1487" s="14"/>
      <c r="P1487" s="14"/>
    </row>
    <row r="1488" spans="9:16" x14ac:dyDescent="0.25">
      <c r="I1488" s="14"/>
      <c r="J1488" s="14"/>
      <c r="K1488" s="14"/>
      <c r="L1488" s="14"/>
      <c r="M1488" s="14"/>
      <c r="N1488" s="14"/>
      <c r="O1488" s="14"/>
      <c r="P1488" s="14"/>
    </row>
    <row r="1489" spans="9:16" x14ac:dyDescent="0.25">
      <c r="I1489" s="14"/>
      <c r="J1489" s="14"/>
      <c r="K1489" s="14"/>
      <c r="L1489" s="14"/>
      <c r="M1489" s="14"/>
      <c r="N1489" s="14"/>
      <c r="O1489" s="14"/>
      <c r="P1489" s="14"/>
    </row>
    <row r="1490" spans="9:16" x14ac:dyDescent="0.25">
      <c r="I1490" s="14"/>
      <c r="J1490" s="14"/>
      <c r="K1490" s="14"/>
      <c r="L1490" s="14"/>
      <c r="M1490" s="14"/>
      <c r="N1490" s="14"/>
      <c r="O1490" s="14"/>
      <c r="P1490" s="14"/>
    </row>
    <row r="1491" spans="9:16" x14ac:dyDescent="0.25">
      <c r="I1491" s="14"/>
      <c r="J1491" s="14"/>
      <c r="K1491" s="14"/>
      <c r="L1491" s="14"/>
      <c r="M1491" s="14"/>
      <c r="N1491" s="14"/>
      <c r="O1491" s="14"/>
      <c r="P1491" s="14"/>
    </row>
    <row r="1492" spans="9:16" x14ac:dyDescent="0.25">
      <c r="I1492" s="14"/>
      <c r="J1492" s="14"/>
      <c r="K1492" s="14"/>
      <c r="L1492" s="14"/>
      <c r="M1492" s="14"/>
      <c r="N1492" s="14"/>
      <c r="O1492" s="14"/>
      <c r="P1492" s="14"/>
    </row>
    <row r="1493" spans="9:16" x14ac:dyDescent="0.25">
      <c r="I1493" s="14"/>
      <c r="J1493" s="14"/>
      <c r="K1493" s="14"/>
      <c r="L1493" s="14"/>
      <c r="M1493" s="14"/>
      <c r="N1493" s="14"/>
      <c r="O1493" s="14"/>
      <c r="P1493" s="14"/>
    </row>
    <row r="1494" spans="9:16" x14ac:dyDescent="0.25">
      <c r="I1494" s="14"/>
      <c r="J1494" s="14"/>
      <c r="K1494" s="14"/>
      <c r="L1494" s="14"/>
      <c r="M1494" s="14"/>
      <c r="N1494" s="14"/>
      <c r="O1494" s="14"/>
      <c r="P1494" s="14"/>
    </row>
    <row r="1495" spans="9:16" x14ac:dyDescent="0.25">
      <c r="I1495" s="14"/>
      <c r="J1495" s="14"/>
      <c r="K1495" s="14"/>
      <c r="L1495" s="14"/>
      <c r="M1495" s="14"/>
      <c r="N1495" s="14"/>
      <c r="O1495" s="14"/>
      <c r="P1495" s="14"/>
    </row>
    <row r="1496" spans="9:16" x14ac:dyDescent="0.25">
      <c r="I1496" s="14"/>
      <c r="J1496" s="14"/>
      <c r="K1496" s="14"/>
      <c r="L1496" s="14"/>
      <c r="M1496" s="14"/>
      <c r="N1496" s="14"/>
      <c r="O1496" s="14"/>
      <c r="P1496" s="14"/>
    </row>
    <row r="1497" spans="9:16" x14ac:dyDescent="0.25">
      <c r="I1497" s="14"/>
      <c r="J1497" s="14"/>
      <c r="K1497" s="14"/>
      <c r="L1497" s="14"/>
      <c r="M1497" s="14"/>
      <c r="N1497" s="14"/>
      <c r="O1497" s="14"/>
      <c r="P1497" s="14"/>
    </row>
    <row r="1498" spans="9:16" x14ac:dyDescent="0.25">
      <c r="I1498" s="14"/>
      <c r="J1498" s="14"/>
      <c r="K1498" s="14"/>
      <c r="L1498" s="14"/>
      <c r="M1498" s="14"/>
      <c r="N1498" s="14"/>
      <c r="O1498" s="14"/>
      <c r="P1498" s="14"/>
    </row>
    <row r="1499" spans="9:16" x14ac:dyDescent="0.25">
      <c r="I1499" s="14"/>
      <c r="J1499" s="14"/>
      <c r="K1499" s="14"/>
      <c r="L1499" s="14"/>
      <c r="M1499" s="14"/>
      <c r="N1499" s="14"/>
      <c r="O1499" s="14"/>
      <c r="P1499" s="14"/>
    </row>
    <row r="1500" spans="9:16" x14ac:dyDescent="0.25">
      <c r="I1500" s="14"/>
      <c r="J1500" s="14"/>
      <c r="K1500" s="14"/>
      <c r="L1500" s="14"/>
      <c r="M1500" s="14"/>
      <c r="N1500" s="14"/>
      <c r="O1500" s="14"/>
      <c r="P1500" s="14"/>
    </row>
    <row r="1501" spans="9:16" x14ac:dyDescent="0.25">
      <c r="I1501" s="14"/>
      <c r="J1501" s="14"/>
      <c r="K1501" s="14"/>
      <c r="L1501" s="14"/>
      <c r="M1501" s="14"/>
      <c r="N1501" s="14"/>
      <c r="O1501" s="14"/>
      <c r="P1501" s="14"/>
    </row>
    <row r="1502" spans="9:16" x14ac:dyDescent="0.25">
      <c r="I1502" s="14"/>
      <c r="J1502" s="14"/>
      <c r="K1502" s="14"/>
      <c r="L1502" s="14"/>
      <c r="M1502" s="14"/>
      <c r="N1502" s="14"/>
      <c r="O1502" s="14"/>
      <c r="P1502" s="14"/>
    </row>
    <row r="1503" spans="9:16" x14ac:dyDescent="0.25">
      <c r="I1503" s="14"/>
      <c r="J1503" s="14"/>
      <c r="K1503" s="14"/>
      <c r="L1503" s="14"/>
      <c r="M1503" s="14"/>
      <c r="N1503" s="14"/>
      <c r="O1503" s="14"/>
      <c r="P1503" s="14"/>
    </row>
    <row r="1504" spans="9:16" x14ac:dyDescent="0.25">
      <c r="I1504" s="14"/>
      <c r="J1504" s="14"/>
      <c r="K1504" s="14"/>
      <c r="L1504" s="14"/>
      <c r="M1504" s="14"/>
      <c r="N1504" s="14"/>
      <c r="O1504" s="14"/>
      <c r="P1504" s="14"/>
    </row>
    <row r="1505" spans="9:16" x14ac:dyDescent="0.25">
      <c r="I1505" s="14"/>
      <c r="J1505" s="14"/>
      <c r="K1505" s="14"/>
      <c r="L1505" s="14"/>
      <c r="M1505" s="14"/>
      <c r="N1505" s="14"/>
      <c r="O1505" s="14"/>
      <c r="P1505" s="14"/>
    </row>
    <row r="1506" spans="9:16" x14ac:dyDescent="0.25">
      <c r="I1506" s="14"/>
      <c r="J1506" s="14"/>
      <c r="K1506" s="14"/>
      <c r="L1506" s="14"/>
      <c r="M1506" s="14"/>
      <c r="N1506" s="14"/>
      <c r="O1506" s="14"/>
      <c r="P1506" s="14"/>
    </row>
    <row r="1507" spans="9:16" x14ac:dyDescent="0.25">
      <c r="I1507" s="14"/>
      <c r="J1507" s="14"/>
      <c r="K1507" s="14"/>
      <c r="L1507" s="14"/>
      <c r="M1507" s="14"/>
      <c r="N1507" s="14"/>
      <c r="O1507" s="14"/>
      <c r="P1507" s="14"/>
    </row>
    <row r="1508" spans="9:16" x14ac:dyDescent="0.25">
      <c r="I1508" s="14"/>
      <c r="J1508" s="14"/>
      <c r="K1508" s="14"/>
      <c r="L1508" s="14"/>
      <c r="M1508" s="14"/>
      <c r="N1508" s="14"/>
      <c r="O1508" s="14"/>
      <c r="P1508" s="14"/>
    </row>
    <row r="1509" spans="9:16" x14ac:dyDescent="0.25">
      <c r="I1509" s="14"/>
      <c r="J1509" s="14"/>
      <c r="K1509" s="14"/>
      <c r="L1509" s="14"/>
      <c r="M1509" s="14"/>
      <c r="N1509" s="14"/>
      <c r="O1509" s="14"/>
      <c r="P1509" s="14"/>
    </row>
    <row r="1510" spans="9:16" x14ac:dyDescent="0.25">
      <c r="I1510" s="14"/>
      <c r="J1510" s="14"/>
      <c r="K1510" s="14"/>
      <c r="L1510" s="14"/>
      <c r="M1510" s="14"/>
      <c r="N1510" s="14"/>
      <c r="O1510" s="14"/>
      <c r="P1510" s="14"/>
    </row>
    <row r="1511" spans="9:16" x14ac:dyDescent="0.25">
      <c r="I1511" s="14"/>
      <c r="J1511" s="14"/>
      <c r="K1511" s="14"/>
      <c r="L1511" s="14"/>
      <c r="M1511" s="14"/>
      <c r="N1511" s="14"/>
      <c r="O1511" s="14"/>
      <c r="P1511" s="14"/>
    </row>
    <row r="1512" spans="9:16" x14ac:dyDescent="0.25">
      <c r="I1512" s="14"/>
      <c r="J1512" s="14"/>
      <c r="K1512" s="14"/>
      <c r="L1512" s="14"/>
      <c r="M1512" s="14"/>
      <c r="N1512" s="14"/>
      <c r="O1512" s="14"/>
      <c r="P1512" s="14"/>
    </row>
    <row r="1513" spans="9:16" x14ac:dyDescent="0.25">
      <c r="I1513" s="14"/>
      <c r="J1513" s="14"/>
      <c r="K1513" s="14"/>
      <c r="L1513" s="14"/>
      <c r="M1513" s="14"/>
      <c r="N1513" s="14"/>
      <c r="O1513" s="14"/>
      <c r="P1513" s="14"/>
    </row>
    <row r="1514" spans="9:16" x14ac:dyDescent="0.25">
      <c r="I1514" s="14"/>
      <c r="J1514" s="14"/>
      <c r="K1514" s="14"/>
      <c r="L1514" s="14"/>
      <c r="M1514" s="14"/>
      <c r="N1514" s="14"/>
      <c r="O1514" s="14"/>
      <c r="P1514" s="14"/>
    </row>
    <row r="1515" spans="9:16" x14ac:dyDescent="0.25">
      <c r="I1515" s="14"/>
      <c r="J1515" s="14"/>
      <c r="K1515" s="14"/>
      <c r="L1515" s="14"/>
      <c r="M1515" s="14"/>
      <c r="N1515" s="14"/>
      <c r="O1515" s="14"/>
      <c r="P1515" s="14"/>
    </row>
    <row r="1516" spans="9:16" x14ac:dyDescent="0.25">
      <c r="I1516" s="14"/>
      <c r="J1516" s="14"/>
      <c r="K1516" s="14"/>
      <c r="L1516" s="14"/>
      <c r="M1516" s="14"/>
      <c r="N1516" s="14"/>
      <c r="O1516" s="14"/>
      <c r="P1516" s="14"/>
    </row>
    <row r="1517" spans="9:16" x14ac:dyDescent="0.25">
      <c r="I1517" s="14"/>
      <c r="J1517" s="14"/>
      <c r="K1517" s="14"/>
      <c r="L1517" s="14"/>
      <c r="M1517" s="14"/>
      <c r="N1517" s="14"/>
      <c r="O1517" s="14"/>
      <c r="P1517" s="14"/>
    </row>
    <row r="1518" spans="9:16" x14ac:dyDescent="0.25">
      <c r="I1518" s="14"/>
      <c r="J1518" s="14"/>
      <c r="K1518" s="14"/>
      <c r="L1518" s="14"/>
      <c r="M1518" s="14"/>
      <c r="N1518" s="14"/>
      <c r="O1518" s="14"/>
      <c r="P1518" s="14"/>
    </row>
    <row r="1519" spans="9:16" x14ac:dyDescent="0.25">
      <c r="I1519" s="14"/>
      <c r="J1519" s="14"/>
      <c r="K1519" s="14"/>
      <c r="L1519" s="14"/>
      <c r="M1519" s="14"/>
      <c r="N1519" s="14"/>
      <c r="O1519" s="14"/>
      <c r="P1519" s="14"/>
    </row>
    <row r="1520" spans="9:16" x14ac:dyDescent="0.25">
      <c r="I1520" s="14"/>
      <c r="J1520" s="14"/>
      <c r="K1520" s="14"/>
      <c r="L1520" s="14"/>
      <c r="M1520" s="14"/>
      <c r="N1520" s="14"/>
      <c r="O1520" s="14"/>
      <c r="P1520" s="14"/>
    </row>
    <row r="1521" spans="9:16" x14ac:dyDescent="0.25">
      <c r="I1521" s="14"/>
      <c r="J1521" s="14"/>
      <c r="K1521" s="14"/>
      <c r="L1521" s="14"/>
      <c r="M1521" s="14"/>
      <c r="N1521" s="14"/>
      <c r="O1521" s="14"/>
      <c r="P1521" s="14"/>
    </row>
    <row r="1522" spans="9:16" x14ac:dyDescent="0.25">
      <c r="I1522" s="14"/>
      <c r="J1522" s="14"/>
      <c r="K1522" s="14"/>
      <c r="L1522" s="14"/>
      <c r="M1522" s="14"/>
      <c r="N1522" s="14"/>
      <c r="O1522" s="14"/>
      <c r="P1522" s="14"/>
    </row>
    <row r="1523" spans="9:16" x14ac:dyDescent="0.25">
      <c r="I1523" s="14"/>
      <c r="J1523" s="14"/>
      <c r="K1523" s="14"/>
      <c r="L1523" s="14"/>
      <c r="M1523" s="14"/>
      <c r="N1523" s="14"/>
      <c r="O1523" s="14"/>
      <c r="P1523" s="14"/>
    </row>
    <row r="1524" spans="9:16" x14ac:dyDescent="0.25">
      <c r="I1524" s="14"/>
      <c r="J1524" s="14"/>
      <c r="K1524" s="14"/>
      <c r="L1524" s="14"/>
      <c r="M1524" s="14"/>
      <c r="N1524" s="14"/>
      <c r="O1524" s="14"/>
      <c r="P1524" s="14"/>
    </row>
    <row r="1525" spans="9:16" x14ac:dyDescent="0.25">
      <c r="I1525" s="14"/>
      <c r="J1525" s="14"/>
      <c r="K1525" s="14"/>
      <c r="L1525" s="14"/>
      <c r="M1525" s="14"/>
      <c r="N1525" s="14"/>
      <c r="O1525" s="14"/>
      <c r="P1525" s="14"/>
    </row>
    <row r="1526" spans="9:16" x14ac:dyDescent="0.25">
      <c r="I1526" s="14"/>
      <c r="J1526" s="14"/>
      <c r="K1526" s="14"/>
      <c r="L1526" s="14"/>
      <c r="M1526" s="14"/>
      <c r="N1526" s="14"/>
      <c r="O1526" s="14"/>
      <c r="P1526" s="14"/>
    </row>
    <row r="1527" spans="9:16" x14ac:dyDescent="0.25">
      <c r="I1527" s="14"/>
      <c r="J1527" s="14"/>
      <c r="K1527" s="14"/>
      <c r="L1527" s="14"/>
      <c r="M1527" s="14"/>
      <c r="N1527" s="14"/>
      <c r="O1527" s="14"/>
      <c r="P1527" s="14"/>
    </row>
    <row r="1528" spans="9:16" x14ac:dyDescent="0.25">
      <c r="I1528" s="14"/>
      <c r="J1528" s="14"/>
      <c r="K1528" s="14"/>
      <c r="L1528" s="14"/>
      <c r="M1528" s="14"/>
      <c r="N1528" s="14"/>
      <c r="O1528" s="14"/>
      <c r="P1528" s="14"/>
    </row>
    <row r="1529" spans="9:16" x14ac:dyDescent="0.25">
      <c r="I1529" s="14"/>
      <c r="J1529" s="14"/>
      <c r="K1529" s="14"/>
      <c r="L1529" s="14"/>
      <c r="M1529" s="14"/>
      <c r="N1529" s="14"/>
      <c r="O1529" s="14"/>
      <c r="P1529" s="14"/>
    </row>
    <row r="1530" spans="9:16" x14ac:dyDescent="0.25">
      <c r="I1530" s="14"/>
      <c r="J1530" s="14"/>
      <c r="K1530" s="14"/>
      <c r="L1530" s="14"/>
      <c r="M1530" s="14"/>
      <c r="N1530" s="14"/>
      <c r="O1530" s="14"/>
      <c r="P1530" s="14"/>
    </row>
    <row r="1531" spans="9:16" x14ac:dyDescent="0.25">
      <c r="I1531" s="14"/>
      <c r="J1531" s="14"/>
      <c r="K1531" s="14"/>
      <c r="L1531" s="14"/>
      <c r="M1531" s="14"/>
      <c r="N1531" s="14"/>
      <c r="O1531" s="14"/>
      <c r="P1531" s="14"/>
    </row>
    <row r="1532" spans="9:16" x14ac:dyDescent="0.25">
      <c r="I1532" s="14"/>
      <c r="J1532" s="14"/>
      <c r="K1532" s="14"/>
      <c r="L1532" s="14"/>
      <c r="M1532" s="14"/>
      <c r="N1532" s="14"/>
      <c r="O1532" s="14"/>
      <c r="P1532" s="14"/>
    </row>
    <row r="1533" spans="9:16" x14ac:dyDescent="0.25">
      <c r="I1533" s="14"/>
      <c r="J1533" s="14"/>
      <c r="K1533" s="14"/>
      <c r="L1533" s="14"/>
      <c r="M1533" s="14"/>
      <c r="N1533" s="14"/>
      <c r="O1533" s="14"/>
      <c r="P1533" s="14"/>
    </row>
    <row r="1534" spans="9:16" x14ac:dyDescent="0.25">
      <c r="I1534" s="14"/>
      <c r="J1534" s="14"/>
      <c r="K1534" s="14"/>
      <c r="L1534" s="14"/>
      <c r="M1534" s="14"/>
      <c r="N1534" s="14"/>
      <c r="O1534" s="14"/>
      <c r="P1534" s="14"/>
    </row>
    <row r="1535" spans="9:16" x14ac:dyDescent="0.25">
      <c r="I1535" s="14"/>
      <c r="J1535" s="14"/>
      <c r="K1535" s="14"/>
      <c r="L1535" s="14"/>
      <c r="M1535" s="14"/>
      <c r="N1535" s="14"/>
      <c r="O1535" s="14"/>
      <c r="P1535" s="14"/>
    </row>
    <row r="1536" spans="9:16" x14ac:dyDescent="0.25">
      <c r="I1536" s="14"/>
      <c r="J1536" s="14"/>
      <c r="K1536" s="14"/>
      <c r="L1536" s="14"/>
      <c r="M1536" s="14"/>
      <c r="N1536" s="14"/>
      <c r="O1536" s="14"/>
      <c r="P1536" s="14"/>
    </row>
    <row r="1537" spans="9:16" x14ac:dyDescent="0.25">
      <c r="I1537" s="14"/>
      <c r="J1537" s="14"/>
      <c r="K1537" s="14"/>
      <c r="L1537" s="14"/>
      <c r="M1537" s="14"/>
      <c r="N1537" s="14"/>
      <c r="O1537" s="14"/>
      <c r="P1537" s="14"/>
    </row>
    <row r="1538" spans="9:16" x14ac:dyDescent="0.25">
      <c r="I1538" s="14"/>
      <c r="J1538" s="14"/>
      <c r="K1538" s="14"/>
      <c r="L1538" s="14"/>
      <c r="M1538" s="14"/>
      <c r="N1538" s="14"/>
      <c r="O1538" s="14"/>
      <c r="P1538" s="14"/>
    </row>
    <row r="1539" spans="9:16" x14ac:dyDescent="0.25">
      <c r="I1539" s="14"/>
      <c r="J1539" s="14"/>
      <c r="K1539" s="14"/>
      <c r="L1539" s="14"/>
      <c r="M1539" s="14"/>
      <c r="N1539" s="14"/>
      <c r="O1539" s="14"/>
      <c r="P1539" s="14"/>
    </row>
    <row r="1540" spans="9:16" x14ac:dyDescent="0.25">
      <c r="I1540" s="14"/>
      <c r="J1540" s="14"/>
      <c r="K1540" s="14"/>
      <c r="L1540" s="14"/>
      <c r="M1540" s="14"/>
      <c r="N1540" s="14"/>
      <c r="O1540" s="14"/>
      <c r="P1540" s="14"/>
    </row>
    <row r="1541" spans="9:16" x14ac:dyDescent="0.25">
      <c r="I1541" s="14"/>
      <c r="J1541" s="14"/>
      <c r="K1541" s="14"/>
      <c r="L1541" s="14"/>
      <c r="M1541" s="14"/>
      <c r="N1541" s="14"/>
      <c r="O1541" s="14"/>
      <c r="P1541" s="14"/>
    </row>
    <row r="1542" spans="9:16" x14ac:dyDescent="0.25">
      <c r="I1542" s="14"/>
      <c r="J1542" s="14"/>
      <c r="K1542" s="14"/>
      <c r="L1542" s="14"/>
      <c r="M1542" s="14"/>
      <c r="N1542" s="14"/>
      <c r="O1542" s="14"/>
      <c r="P1542" s="14"/>
    </row>
    <row r="1543" spans="9:16" x14ac:dyDescent="0.25">
      <c r="I1543" s="14"/>
      <c r="J1543" s="14"/>
      <c r="K1543" s="14"/>
      <c r="L1543" s="14"/>
      <c r="M1543" s="14"/>
      <c r="N1543" s="14"/>
      <c r="O1543" s="14"/>
      <c r="P1543" s="14"/>
    </row>
    <row r="1544" spans="9:16" x14ac:dyDescent="0.25">
      <c r="I1544" s="14"/>
      <c r="J1544" s="14"/>
      <c r="K1544" s="14"/>
      <c r="L1544" s="14"/>
      <c r="M1544" s="14"/>
      <c r="N1544" s="14"/>
      <c r="O1544" s="14"/>
      <c r="P1544" s="14"/>
    </row>
    <row r="1545" spans="9:16" x14ac:dyDescent="0.25">
      <c r="I1545" s="14"/>
      <c r="J1545" s="14"/>
      <c r="K1545" s="14"/>
      <c r="L1545" s="14"/>
      <c r="M1545" s="14"/>
      <c r="N1545" s="14"/>
      <c r="O1545" s="14"/>
      <c r="P1545" s="14"/>
    </row>
    <row r="1546" spans="9:16" x14ac:dyDescent="0.25">
      <c r="I1546" s="14"/>
      <c r="J1546" s="14"/>
      <c r="K1546" s="14"/>
      <c r="L1546" s="14"/>
      <c r="M1546" s="14"/>
      <c r="N1546" s="14"/>
      <c r="O1546" s="14"/>
      <c r="P1546" s="14"/>
    </row>
    <row r="1547" spans="9:16" x14ac:dyDescent="0.25">
      <c r="I1547" s="14"/>
      <c r="J1547" s="14"/>
      <c r="K1547" s="14"/>
      <c r="L1547" s="14"/>
      <c r="M1547" s="14"/>
      <c r="N1547" s="14"/>
      <c r="O1547" s="14"/>
      <c r="P1547" s="14"/>
    </row>
    <row r="1548" spans="9:16" x14ac:dyDescent="0.25">
      <c r="I1548" s="14"/>
      <c r="J1548" s="14"/>
      <c r="K1548" s="14"/>
      <c r="L1548" s="14"/>
      <c r="M1548" s="14"/>
      <c r="N1548" s="14"/>
      <c r="O1548" s="14"/>
      <c r="P1548" s="14"/>
    </row>
    <row r="1549" spans="9:16" x14ac:dyDescent="0.25">
      <c r="I1549" s="14"/>
      <c r="J1549" s="14"/>
      <c r="K1549" s="14"/>
      <c r="L1549" s="14"/>
      <c r="M1549" s="14"/>
      <c r="N1549" s="14"/>
      <c r="O1549" s="14"/>
      <c r="P1549" s="14"/>
    </row>
    <row r="1550" spans="9:16" x14ac:dyDescent="0.25">
      <c r="I1550" s="14"/>
      <c r="J1550" s="14"/>
      <c r="K1550" s="14"/>
      <c r="L1550" s="14"/>
      <c r="M1550" s="14"/>
      <c r="N1550" s="14"/>
      <c r="O1550" s="14"/>
      <c r="P1550" s="14"/>
    </row>
    <row r="1551" spans="9:16" x14ac:dyDescent="0.25">
      <c r="I1551" s="14"/>
      <c r="J1551" s="14"/>
      <c r="K1551" s="14"/>
      <c r="L1551" s="14"/>
      <c r="M1551" s="14"/>
      <c r="N1551" s="14"/>
      <c r="O1551" s="14"/>
      <c r="P1551" s="14"/>
    </row>
    <row r="1552" spans="9:16" x14ac:dyDescent="0.25">
      <c r="I1552" s="14"/>
      <c r="J1552" s="14"/>
      <c r="K1552" s="14"/>
      <c r="L1552" s="14"/>
      <c r="M1552" s="14"/>
      <c r="N1552" s="14"/>
      <c r="O1552" s="14"/>
      <c r="P1552" s="14"/>
    </row>
    <row r="1553" spans="9:16" x14ac:dyDescent="0.25">
      <c r="I1553" s="14"/>
      <c r="J1553" s="14"/>
      <c r="K1553" s="14"/>
      <c r="L1553" s="14"/>
      <c r="M1553" s="14"/>
      <c r="N1553" s="14"/>
      <c r="O1553" s="14"/>
      <c r="P1553" s="14"/>
    </row>
    <row r="1554" spans="9:16" x14ac:dyDescent="0.25">
      <c r="I1554" s="14"/>
      <c r="J1554" s="14"/>
      <c r="K1554" s="14"/>
      <c r="L1554" s="14"/>
      <c r="M1554" s="14"/>
      <c r="N1554" s="14"/>
      <c r="O1554" s="14"/>
      <c r="P1554" s="14"/>
    </row>
    <row r="1555" spans="9:16" x14ac:dyDescent="0.25">
      <c r="I1555" s="14"/>
      <c r="J1555" s="14"/>
      <c r="K1555" s="14"/>
      <c r="L1555" s="14"/>
      <c r="M1555" s="14"/>
      <c r="N1555" s="14"/>
      <c r="O1555" s="14"/>
      <c r="P1555" s="14"/>
    </row>
    <row r="1556" spans="9:16" x14ac:dyDescent="0.25">
      <c r="I1556" s="14"/>
      <c r="J1556" s="14"/>
      <c r="K1556" s="14"/>
      <c r="L1556" s="14"/>
      <c r="M1556" s="14"/>
      <c r="N1556" s="14"/>
      <c r="O1556" s="14"/>
      <c r="P1556" s="14"/>
    </row>
    <row r="1557" spans="9:16" x14ac:dyDescent="0.25">
      <c r="I1557" s="14"/>
      <c r="J1557" s="14"/>
      <c r="K1557" s="14"/>
      <c r="L1557" s="14"/>
      <c r="M1557" s="14"/>
      <c r="N1557" s="14"/>
      <c r="O1557" s="14"/>
      <c r="P1557" s="14"/>
    </row>
    <row r="1558" spans="9:16" x14ac:dyDescent="0.25">
      <c r="I1558" s="14"/>
      <c r="J1558" s="14"/>
      <c r="K1558" s="14"/>
      <c r="L1558" s="14"/>
      <c r="M1558" s="14"/>
      <c r="N1558" s="14"/>
      <c r="O1558" s="14"/>
      <c r="P1558" s="14"/>
    </row>
    <row r="1559" spans="9:16" x14ac:dyDescent="0.25">
      <c r="I1559" s="14"/>
      <c r="J1559" s="14"/>
      <c r="K1559" s="14"/>
      <c r="L1559" s="14"/>
      <c r="M1559" s="14"/>
      <c r="N1559" s="14"/>
      <c r="O1559" s="14"/>
      <c r="P1559" s="14"/>
    </row>
    <row r="1560" spans="9:16" x14ac:dyDescent="0.25">
      <c r="I1560" s="14"/>
      <c r="J1560" s="14"/>
      <c r="K1560" s="14"/>
      <c r="L1560" s="14"/>
      <c r="M1560" s="14"/>
      <c r="N1560" s="14"/>
      <c r="O1560" s="14"/>
      <c r="P1560" s="14"/>
    </row>
    <row r="1561" spans="9:16" x14ac:dyDescent="0.25">
      <c r="I1561" s="14"/>
      <c r="J1561" s="14"/>
      <c r="K1561" s="14"/>
      <c r="L1561" s="14"/>
      <c r="M1561" s="14"/>
      <c r="N1561" s="14"/>
      <c r="O1561" s="14"/>
      <c r="P1561" s="14"/>
    </row>
    <row r="1562" spans="9:16" x14ac:dyDescent="0.25">
      <c r="I1562" s="14"/>
      <c r="J1562" s="14"/>
      <c r="K1562" s="14"/>
      <c r="L1562" s="14"/>
      <c r="M1562" s="14"/>
      <c r="N1562" s="14"/>
      <c r="O1562" s="14"/>
      <c r="P1562" s="14"/>
    </row>
    <row r="1563" spans="9:16" x14ac:dyDescent="0.25">
      <c r="I1563" s="14"/>
      <c r="J1563" s="14"/>
      <c r="K1563" s="14"/>
      <c r="L1563" s="14"/>
      <c r="M1563" s="14"/>
      <c r="N1563" s="14"/>
      <c r="O1563" s="14"/>
      <c r="P1563" s="14"/>
    </row>
    <row r="1564" spans="9:16" x14ac:dyDescent="0.25">
      <c r="I1564" s="14"/>
      <c r="J1564" s="14"/>
      <c r="K1564" s="14"/>
      <c r="L1564" s="14"/>
      <c r="M1564" s="14"/>
      <c r="N1564" s="14"/>
      <c r="O1564" s="14"/>
      <c r="P1564" s="14"/>
    </row>
    <row r="1565" spans="9:16" x14ac:dyDescent="0.25">
      <c r="I1565" s="14"/>
      <c r="J1565" s="14"/>
      <c r="K1565" s="14"/>
      <c r="L1565" s="14"/>
      <c r="M1565" s="14"/>
      <c r="N1565" s="14"/>
      <c r="O1565" s="14"/>
      <c r="P1565" s="14"/>
    </row>
    <row r="1566" spans="9:16" x14ac:dyDescent="0.25">
      <c r="I1566" s="14"/>
      <c r="J1566" s="14"/>
      <c r="K1566" s="14"/>
      <c r="L1566" s="14"/>
      <c r="M1566" s="14"/>
      <c r="N1566" s="14"/>
      <c r="O1566" s="14"/>
      <c r="P1566" s="14"/>
    </row>
    <row r="1567" spans="9:16" x14ac:dyDescent="0.25">
      <c r="I1567" s="14"/>
      <c r="J1567" s="14"/>
      <c r="K1567" s="14"/>
      <c r="L1567" s="14"/>
      <c r="M1567" s="14"/>
      <c r="N1567" s="14"/>
      <c r="O1567" s="14"/>
      <c r="P1567" s="14"/>
    </row>
    <row r="1568" spans="9:16" x14ac:dyDescent="0.25">
      <c r="I1568" s="14"/>
      <c r="J1568" s="14"/>
      <c r="K1568" s="14"/>
      <c r="L1568" s="14"/>
      <c r="M1568" s="14"/>
      <c r="N1568" s="14"/>
      <c r="O1568" s="14"/>
      <c r="P1568" s="14"/>
    </row>
    <row r="1569" spans="9:16" x14ac:dyDescent="0.25">
      <c r="I1569" s="14"/>
      <c r="J1569" s="14"/>
      <c r="K1569" s="14"/>
      <c r="L1569" s="14"/>
      <c r="M1569" s="14"/>
      <c r="N1569" s="14"/>
      <c r="O1569" s="14"/>
      <c r="P1569" s="14"/>
    </row>
    <row r="1570" spans="9:16" x14ac:dyDescent="0.25">
      <c r="I1570" s="14"/>
      <c r="J1570" s="14"/>
      <c r="K1570" s="14"/>
      <c r="L1570" s="14"/>
      <c r="M1570" s="14"/>
      <c r="N1570" s="14"/>
      <c r="O1570" s="14"/>
      <c r="P1570" s="14"/>
    </row>
    <row r="1571" spans="9:16" x14ac:dyDescent="0.25">
      <c r="I1571" s="14"/>
      <c r="J1571" s="14"/>
      <c r="K1571" s="14"/>
      <c r="L1571" s="14"/>
      <c r="M1571" s="14"/>
      <c r="N1571" s="14"/>
      <c r="O1571" s="14"/>
      <c r="P1571" s="14"/>
    </row>
    <row r="1572" spans="9:16" x14ac:dyDescent="0.25">
      <c r="I1572" s="14"/>
      <c r="J1572" s="14"/>
      <c r="K1572" s="14"/>
      <c r="L1572" s="14"/>
      <c r="M1572" s="14"/>
      <c r="N1572" s="14"/>
      <c r="O1572" s="14"/>
      <c r="P1572" s="14"/>
    </row>
    <row r="1573" spans="9:16" x14ac:dyDescent="0.25">
      <c r="I1573" s="14"/>
      <c r="J1573" s="14"/>
      <c r="K1573" s="14"/>
      <c r="L1573" s="14"/>
      <c r="M1573" s="14"/>
      <c r="N1573" s="14"/>
      <c r="O1573" s="14"/>
      <c r="P1573" s="14"/>
    </row>
    <row r="1574" spans="9:16" x14ac:dyDescent="0.25">
      <c r="I1574" s="14"/>
      <c r="J1574" s="14"/>
      <c r="K1574" s="14"/>
      <c r="L1574" s="14"/>
      <c r="M1574" s="14"/>
      <c r="N1574" s="14"/>
      <c r="O1574" s="14"/>
      <c r="P1574" s="14"/>
    </row>
    <row r="1575" spans="9:16" x14ac:dyDescent="0.25">
      <c r="I1575" s="14"/>
      <c r="J1575" s="14"/>
      <c r="K1575" s="14"/>
      <c r="L1575" s="14"/>
      <c r="M1575" s="14"/>
      <c r="N1575" s="14"/>
      <c r="O1575" s="14"/>
      <c r="P1575" s="14"/>
    </row>
    <row r="1576" spans="9:16" x14ac:dyDescent="0.25">
      <c r="I1576" s="14"/>
      <c r="J1576" s="14"/>
      <c r="K1576" s="14"/>
      <c r="L1576" s="14"/>
      <c r="M1576" s="14"/>
      <c r="N1576" s="14"/>
      <c r="O1576" s="14"/>
      <c r="P1576" s="14"/>
    </row>
    <row r="1577" spans="9:16" x14ac:dyDescent="0.25">
      <c r="I1577" s="14"/>
      <c r="J1577" s="14"/>
      <c r="K1577" s="14"/>
      <c r="L1577" s="14"/>
      <c r="M1577" s="14"/>
      <c r="N1577" s="14"/>
      <c r="O1577" s="14"/>
      <c r="P1577" s="14"/>
    </row>
    <row r="1578" spans="9:16" x14ac:dyDescent="0.25">
      <c r="I1578" s="14"/>
      <c r="J1578" s="14"/>
      <c r="K1578" s="14"/>
      <c r="L1578" s="14"/>
      <c r="M1578" s="14"/>
      <c r="N1578" s="14"/>
      <c r="O1578" s="14"/>
      <c r="P1578" s="14"/>
    </row>
    <row r="1579" spans="9:16" x14ac:dyDescent="0.25">
      <c r="I1579" s="14"/>
      <c r="J1579" s="14"/>
      <c r="K1579" s="14"/>
      <c r="L1579" s="14"/>
      <c r="M1579" s="14"/>
      <c r="N1579" s="14"/>
      <c r="O1579" s="14"/>
      <c r="P1579" s="14"/>
    </row>
    <row r="1580" spans="9:16" x14ac:dyDescent="0.25">
      <c r="I1580" s="14"/>
      <c r="J1580" s="14"/>
      <c r="K1580" s="14"/>
      <c r="L1580" s="14"/>
      <c r="M1580" s="14"/>
      <c r="N1580" s="14"/>
      <c r="O1580" s="14"/>
      <c r="P1580" s="14"/>
    </row>
    <row r="1581" spans="9:16" x14ac:dyDescent="0.25">
      <c r="I1581" s="14"/>
      <c r="J1581" s="14"/>
      <c r="K1581" s="14"/>
      <c r="L1581" s="14"/>
      <c r="M1581" s="14"/>
      <c r="N1581" s="14"/>
      <c r="O1581" s="14"/>
      <c r="P1581" s="14"/>
    </row>
    <row r="1582" spans="9:16" x14ac:dyDescent="0.25">
      <c r="I1582" s="14"/>
      <c r="J1582" s="14"/>
      <c r="K1582" s="14"/>
      <c r="L1582" s="14"/>
      <c r="M1582" s="14"/>
      <c r="N1582" s="14"/>
      <c r="O1582" s="14"/>
      <c r="P1582" s="14"/>
    </row>
    <row r="1583" spans="9:16" x14ac:dyDescent="0.25">
      <c r="I1583" s="14"/>
      <c r="J1583" s="14"/>
      <c r="K1583" s="14"/>
      <c r="L1583" s="14"/>
      <c r="M1583" s="14"/>
      <c r="N1583" s="14"/>
      <c r="O1583" s="14"/>
      <c r="P1583" s="14"/>
    </row>
    <row r="1584" spans="9:16" x14ac:dyDescent="0.25">
      <c r="I1584" s="14"/>
      <c r="J1584" s="14"/>
      <c r="K1584" s="14"/>
      <c r="L1584" s="14"/>
      <c r="M1584" s="14"/>
      <c r="N1584" s="14"/>
      <c r="O1584" s="14"/>
      <c r="P1584" s="14"/>
    </row>
    <row r="1585" spans="9:16" x14ac:dyDescent="0.25">
      <c r="I1585" s="14"/>
      <c r="J1585" s="14"/>
      <c r="K1585" s="14"/>
      <c r="L1585" s="14"/>
      <c r="M1585" s="14"/>
      <c r="N1585" s="14"/>
      <c r="O1585" s="14"/>
      <c r="P1585" s="14"/>
    </row>
    <row r="1586" spans="9:16" x14ac:dyDescent="0.25">
      <c r="I1586" s="14"/>
      <c r="J1586" s="14"/>
      <c r="K1586" s="14"/>
      <c r="L1586" s="14"/>
      <c r="M1586" s="14"/>
      <c r="N1586" s="14"/>
      <c r="O1586" s="14"/>
      <c r="P1586" s="14"/>
    </row>
    <row r="1587" spans="9:16" x14ac:dyDescent="0.25">
      <c r="I1587" s="14"/>
      <c r="J1587" s="14"/>
      <c r="K1587" s="14"/>
      <c r="L1587" s="14"/>
      <c r="M1587" s="14"/>
      <c r="N1587" s="14"/>
      <c r="O1587" s="14"/>
      <c r="P1587" s="14"/>
    </row>
    <row r="1588" spans="9:16" x14ac:dyDescent="0.25">
      <c r="I1588" s="14"/>
      <c r="J1588" s="14"/>
      <c r="K1588" s="14"/>
      <c r="L1588" s="14"/>
      <c r="M1588" s="14"/>
      <c r="N1588" s="14"/>
      <c r="O1588" s="14"/>
      <c r="P1588" s="14"/>
    </row>
    <row r="1589" spans="9:16" x14ac:dyDescent="0.25">
      <c r="I1589" s="14"/>
      <c r="J1589" s="14"/>
      <c r="K1589" s="14"/>
      <c r="L1589" s="14"/>
      <c r="M1589" s="14"/>
      <c r="N1589" s="14"/>
      <c r="O1589" s="14"/>
      <c r="P1589" s="14"/>
    </row>
    <row r="1590" spans="9:16" x14ac:dyDescent="0.25">
      <c r="I1590" s="14"/>
      <c r="J1590" s="14"/>
      <c r="K1590" s="14"/>
      <c r="L1590" s="14"/>
      <c r="M1590" s="14"/>
      <c r="N1590" s="14"/>
      <c r="O1590" s="14"/>
      <c r="P1590" s="14"/>
    </row>
    <row r="1591" spans="9:16" x14ac:dyDescent="0.25">
      <c r="I1591" s="14"/>
      <c r="J1591" s="14"/>
      <c r="K1591" s="14"/>
      <c r="L1591" s="14"/>
      <c r="M1591" s="14"/>
      <c r="N1591" s="14"/>
      <c r="O1591" s="14"/>
      <c r="P1591" s="14"/>
    </row>
    <row r="1592" spans="9:16" x14ac:dyDescent="0.25">
      <c r="I1592" s="14"/>
      <c r="J1592" s="14"/>
      <c r="K1592" s="14"/>
      <c r="L1592" s="14"/>
      <c r="M1592" s="14"/>
      <c r="N1592" s="14"/>
      <c r="O1592" s="14"/>
      <c r="P1592" s="14"/>
    </row>
    <row r="1593" spans="9:16" x14ac:dyDescent="0.25">
      <c r="I1593" s="14"/>
      <c r="J1593" s="14"/>
      <c r="K1593" s="14"/>
      <c r="L1593" s="14"/>
      <c r="M1593" s="14"/>
      <c r="N1593" s="14"/>
      <c r="O1593" s="14"/>
      <c r="P1593" s="14"/>
    </row>
    <row r="1594" spans="9:16" x14ac:dyDescent="0.25">
      <c r="I1594" s="14"/>
      <c r="J1594" s="14"/>
      <c r="K1594" s="14"/>
      <c r="L1594" s="14"/>
      <c r="M1594" s="14"/>
      <c r="N1594" s="14"/>
      <c r="O1594" s="14"/>
      <c r="P1594" s="14"/>
    </row>
    <row r="1595" spans="9:16" x14ac:dyDescent="0.25">
      <c r="I1595" s="14"/>
      <c r="J1595" s="14"/>
      <c r="K1595" s="14"/>
      <c r="L1595" s="14"/>
      <c r="M1595" s="14"/>
      <c r="N1595" s="14"/>
      <c r="O1595" s="14"/>
      <c r="P1595" s="14"/>
    </row>
    <row r="1596" spans="9:16" x14ac:dyDescent="0.25">
      <c r="I1596" s="14"/>
      <c r="J1596" s="14"/>
      <c r="K1596" s="14"/>
      <c r="L1596" s="14"/>
      <c r="M1596" s="14"/>
      <c r="N1596" s="14"/>
      <c r="O1596" s="14"/>
      <c r="P1596" s="14"/>
    </row>
    <row r="1597" spans="9:16" x14ac:dyDescent="0.25">
      <c r="I1597" s="14"/>
      <c r="J1597" s="14"/>
      <c r="K1597" s="14"/>
      <c r="L1597" s="14"/>
      <c r="M1597" s="14"/>
      <c r="N1597" s="14"/>
      <c r="O1597" s="14"/>
      <c r="P1597" s="14"/>
    </row>
    <row r="1598" spans="9:16" x14ac:dyDescent="0.25">
      <c r="I1598" s="14"/>
      <c r="J1598" s="14"/>
      <c r="K1598" s="14"/>
      <c r="L1598" s="14"/>
      <c r="M1598" s="14"/>
      <c r="N1598" s="14"/>
      <c r="O1598" s="14"/>
      <c r="P1598" s="14"/>
    </row>
    <row r="1599" spans="9:16" x14ac:dyDescent="0.25">
      <c r="I1599" s="14"/>
      <c r="J1599" s="14"/>
      <c r="K1599" s="14"/>
      <c r="L1599" s="14"/>
      <c r="M1599" s="14"/>
      <c r="N1599" s="14"/>
      <c r="O1599" s="14"/>
      <c r="P1599" s="14"/>
    </row>
    <row r="1600" spans="9:16" x14ac:dyDescent="0.25">
      <c r="I1600" s="14"/>
      <c r="J1600" s="14"/>
      <c r="K1600" s="14"/>
      <c r="L1600" s="14"/>
      <c r="M1600" s="14"/>
      <c r="N1600" s="14"/>
      <c r="O1600" s="14"/>
      <c r="P1600" s="14"/>
    </row>
    <row r="1601" spans="9:16" x14ac:dyDescent="0.25">
      <c r="I1601" s="14"/>
      <c r="J1601" s="14"/>
      <c r="K1601" s="14"/>
      <c r="L1601" s="14"/>
      <c r="M1601" s="14"/>
      <c r="N1601" s="14"/>
      <c r="O1601" s="14"/>
      <c r="P1601" s="14"/>
    </row>
    <row r="1602" spans="9:16" x14ac:dyDescent="0.25">
      <c r="I1602" s="14"/>
      <c r="J1602" s="14"/>
      <c r="K1602" s="14"/>
      <c r="L1602" s="14"/>
      <c r="M1602" s="14"/>
      <c r="N1602" s="14"/>
      <c r="O1602" s="14"/>
      <c r="P1602" s="14"/>
    </row>
    <row r="1603" spans="9:16" x14ac:dyDescent="0.25">
      <c r="I1603" s="14"/>
      <c r="J1603" s="14"/>
      <c r="K1603" s="14"/>
      <c r="L1603" s="14"/>
      <c r="M1603" s="14"/>
      <c r="N1603" s="14"/>
      <c r="O1603" s="14"/>
      <c r="P1603" s="14"/>
    </row>
    <row r="1604" spans="9:16" x14ac:dyDescent="0.25">
      <c r="I1604" s="14"/>
      <c r="J1604" s="14"/>
      <c r="K1604" s="14"/>
      <c r="L1604" s="14"/>
      <c r="M1604" s="14"/>
      <c r="N1604" s="14"/>
      <c r="O1604" s="14"/>
      <c r="P1604" s="14"/>
    </row>
    <row r="1605" spans="9:16" x14ac:dyDescent="0.25">
      <c r="I1605" s="14"/>
      <c r="J1605" s="14"/>
      <c r="K1605" s="14"/>
      <c r="L1605" s="14"/>
      <c r="M1605" s="14"/>
      <c r="N1605" s="14"/>
      <c r="O1605" s="14"/>
      <c r="P1605" s="14"/>
    </row>
    <row r="1606" spans="9:16" x14ac:dyDescent="0.25">
      <c r="I1606" s="14"/>
      <c r="J1606" s="14"/>
      <c r="K1606" s="14"/>
      <c r="L1606" s="14"/>
      <c r="M1606" s="14"/>
      <c r="N1606" s="14"/>
      <c r="O1606" s="14"/>
      <c r="P1606" s="14"/>
    </row>
    <row r="1607" spans="9:16" x14ac:dyDescent="0.25">
      <c r="I1607" s="14"/>
      <c r="J1607" s="14"/>
      <c r="K1607" s="14"/>
      <c r="L1607" s="14"/>
      <c r="M1607" s="14"/>
      <c r="N1607" s="14"/>
      <c r="O1607" s="14"/>
      <c r="P1607" s="14"/>
    </row>
    <row r="1608" spans="9:16" x14ac:dyDescent="0.25">
      <c r="I1608" s="14"/>
      <c r="J1608" s="14"/>
      <c r="K1608" s="14"/>
      <c r="L1608" s="14"/>
      <c r="M1608" s="14"/>
      <c r="N1608" s="14"/>
      <c r="O1608" s="14"/>
      <c r="P1608" s="14"/>
    </row>
    <row r="1609" spans="9:16" x14ac:dyDescent="0.25">
      <c r="I1609" s="14"/>
      <c r="J1609" s="14"/>
      <c r="K1609" s="14"/>
      <c r="L1609" s="14"/>
      <c r="M1609" s="14"/>
      <c r="N1609" s="14"/>
      <c r="O1609" s="14"/>
      <c r="P1609" s="14"/>
    </row>
    <row r="1610" spans="9:16" x14ac:dyDescent="0.25">
      <c r="I1610" s="14"/>
      <c r="J1610" s="14"/>
      <c r="K1610" s="14"/>
      <c r="L1610" s="14"/>
      <c r="M1610" s="14"/>
      <c r="N1610" s="14"/>
      <c r="O1610" s="14"/>
      <c r="P1610" s="14"/>
    </row>
    <row r="1611" spans="9:16" x14ac:dyDescent="0.25">
      <c r="I1611" s="14"/>
      <c r="J1611" s="14"/>
      <c r="K1611" s="14"/>
      <c r="L1611" s="14"/>
      <c r="M1611" s="14"/>
      <c r="N1611" s="14"/>
      <c r="O1611" s="14"/>
      <c r="P1611" s="14"/>
    </row>
    <row r="1612" spans="9:16" x14ac:dyDescent="0.25">
      <c r="I1612" s="14"/>
      <c r="J1612" s="14"/>
      <c r="K1612" s="14"/>
      <c r="L1612" s="14"/>
      <c r="M1612" s="14"/>
      <c r="N1612" s="14"/>
      <c r="O1612" s="14"/>
      <c r="P1612" s="14"/>
    </row>
    <row r="1613" spans="9:16" x14ac:dyDescent="0.25">
      <c r="I1613" s="14"/>
      <c r="J1613" s="14"/>
      <c r="K1613" s="14"/>
      <c r="L1613" s="14"/>
      <c r="M1613" s="14"/>
      <c r="N1613" s="14"/>
      <c r="O1613" s="14"/>
      <c r="P1613" s="14"/>
    </row>
    <row r="1614" spans="9:16" x14ac:dyDescent="0.25">
      <c r="I1614" s="14"/>
      <c r="J1614" s="14"/>
      <c r="K1614" s="14"/>
      <c r="L1614" s="14"/>
      <c r="M1614" s="14"/>
      <c r="N1614" s="14"/>
      <c r="O1614" s="14"/>
      <c r="P1614" s="14"/>
    </row>
    <row r="1615" spans="9:16" x14ac:dyDescent="0.25">
      <c r="I1615" s="14"/>
      <c r="J1615" s="14"/>
      <c r="K1615" s="14"/>
      <c r="L1615" s="14"/>
      <c r="M1615" s="14"/>
      <c r="N1615" s="14"/>
      <c r="O1615" s="14"/>
      <c r="P1615" s="14"/>
    </row>
    <row r="1616" spans="9:16" x14ac:dyDescent="0.25">
      <c r="I1616" s="14"/>
      <c r="J1616" s="14"/>
      <c r="K1616" s="14"/>
      <c r="L1616" s="14"/>
      <c r="M1616" s="14"/>
      <c r="N1616" s="14"/>
      <c r="O1616" s="14"/>
      <c r="P1616" s="14"/>
    </row>
    <row r="1617" spans="9:16" x14ac:dyDescent="0.25">
      <c r="I1617" s="14"/>
      <c r="J1617" s="14"/>
      <c r="K1617" s="14"/>
      <c r="L1617" s="14"/>
      <c r="M1617" s="14"/>
      <c r="N1617" s="14"/>
      <c r="O1617" s="14"/>
      <c r="P1617" s="14"/>
    </row>
    <row r="1618" spans="9:16" x14ac:dyDescent="0.25">
      <c r="I1618" s="14"/>
      <c r="J1618" s="14"/>
      <c r="K1618" s="14"/>
      <c r="L1618" s="14"/>
      <c r="M1618" s="14"/>
      <c r="N1618" s="14"/>
      <c r="O1618" s="14"/>
      <c r="P1618" s="14"/>
    </row>
    <row r="1619" spans="9:16" x14ac:dyDescent="0.25">
      <c r="I1619" s="14"/>
      <c r="J1619" s="14"/>
      <c r="K1619" s="14"/>
      <c r="L1619" s="14"/>
      <c r="M1619" s="14"/>
      <c r="N1619" s="14"/>
      <c r="O1619" s="14"/>
      <c r="P1619" s="14"/>
    </row>
    <row r="1620" spans="9:16" x14ac:dyDescent="0.25">
      <c r="I1620" s="14"/>
      <c r="J1620" s="14"/>
      <c r="K1620" s="14"/>
      <c r="L1620" s="14"/>
      <c r="M1620" s="14"/>
      <c r="N1620" s="14"/>
      <c r="O1620" s="14"/>
      <c r="P1620" s="14"/>
    </row>
    <row r="1621" spans="9:16" x14ac:dyDescent="0.25">
      <c r="I1621" s="14"/>
      <c r="J1621" s="14"/>
      <c r="K1621" s="14"/>
      <c r="L1621" s="14"/>
      <c r="M1621" s="14"/>
      <c r="N1621" s="14"/>
      <c r="O1621" s="14"/>
      <c r="P1621" s="14"/>
    </row>
    <row r="1622" spans="9:16" x14ac:dyDescent="0.25">
      <c r="I1622" s="14"/>
      <c r="J1622" s="14"/>
      <c r="K1622" s="14"/>
      <c r="L1622" s="14"/>
      <c r="M1622" s="14"/>
      <c r="N1622" s="14"/>
      <c r="O1622" s="14"/>
      <c r="P1622" s="14"/>
    </row>
    <row r="1623" spans="9:16" x14ac:dyDescent="0.25">
      <c r="I1623" s="14"/>
      <c r="J1623" s="14"/>
      <c r="K1623" s="14"/>
      <c r="L1623" s="14"/>
      <c r="M1623" s="14"/>
      <c r="N1623" s="14"/>
      <c r="O1623" s="14"/>
      <c r="P1623" s="14"/>
    </row>
    <row r="1624" spans="9:16" x14ac:dyDescent="0.25">
      <c r="I1624" s="14"/>
      <c r="J1624" s="14"/>
      <c r="K1624" s="14"/>
      <c r="L1624" s="14"/>
      <c r="M1624" s="14"/>
      <c r="N1624" s="14"/>
      <c r="O1624" s="14"/>
      <c r="P1624" s="14"/>
    </row>
    <row r="1625" spans="9:16" x14ac:dyDescent="0.25">
      <c r="I1625" s="14"/>
      <c r="J1625" s="14"/>
      <c r="K1625" s="14"/>
      <c r="L1625" s="14"/>
      <c r="M1625" s="14"/>
      <c r="N1625" s="14"/>
      <c r="O1625" s="14"/>
      <c r="P1625" s="14"/>
    </row>
    <row r="1626" spans="9:16" x14ac:dyDescent="0.25">
      <c r="I1626" s="14"/>
      <c r="J1626" s="14"/>
      <c r="K1626" s="14"/>
      <c r="L1626" s="14"/>
      <c r="M1626" s="14"/>
      <c r="N1626" s="14"/>
      <c r="O1626" s="14"/>
      <c r="P1626" s="14"/>
    </row>
    <row r="1627" spans="9:16" x14ac:dyDescent="0.25">
      <c r="I1627" s="14"/>
      <c r="J1627" s="14"/>
      <c r="K1627" s="14"/>
      <c r="L1627" s="14"/>
      <c r="M1627" s="14"/>
      <c r="N1627" s="14"/>
      <c r="O1627" s="14"/>
      <c r="P1627" s="14"/>
    </row>
    <row r="1628" spans="9:16" x14ac:dyDescent="0.25">
      <c r="I1628" s="14"/>
      <c r="J1628" s="14"/>
      <c r="K1628" s="14"/>
      <c r="L1628" s="14"/>
      <c r="M1628" s="14"/>
      <c r="N1628" s="14"/>
      <c r="O1628" s="14"/>
      <c r="P1628" s="14"/>
    </row>
    <row r="1629" spans="9:16" x14ac:dyDescent="0.25">
      <c r="I1629" s="14"/>
      <c r="J1629" s="14"/>
      <c r="K1629" s="14"/>
      <c r="L1629" s="14"/>
      <c r="M1629" s="14"/>
      <c r="N1629" s="14"/>
      <c r="O1629" s="14"/>
      <c r="P1629" s="14"/>
    </row>
    <row r="1630" spans="9:16" x14ac:dyDescent="0.25">
      <c r="I1630" s="14"/>
      <c r="J1630" s="14"/>
      <c r="K1630" s="14"/>
      <c r="L1630" s="14"/>
      <c r="M1630" s="14"/>
      <c r="N1630" s="14"/>
      <c r="O1630" s="14"/>
      <c r="P1630" s="14"/>
    </row>
    <row r="1631" spans="9:16" x14ac:dyDescent="0.25">
      <c r="I1631" s="14"/>
      <c r="J1631" s="14"/>
      <c r="K1631" s="14"/>
      <c r="L1631" s="14"/>
      <c r="M1631" s="14"/>
      <c r="N1631" s="14"/>
      <c r="O1631" s="14"/>
      <c r="P1631" s="14"/>
    </row>
    <row r="1632" spans="9:16" x14ac:dyDescent="0.25">
      <c r="I1632" s="14"/>
      <c r="J1632" s="14"/>
      <c r="K1632" s="14"/>
      <c r="L1632" s="14"/>
      <c r="M1632" s="14"/>
      <c r="N1632" s="14"/>
      <c r="O1632" s="14"/>
      <c r="P1632" s="14"/>
    </row>
    <row r="1633" spans="9:16" x14ac:dyDescent="0.25">
      <c r="I1633" s="14"/>
      <c r="J1633" s="14"/>
      <c r="K1633" s="14"/>
      <c r="L1633" s="14"/>
      <c r="M1633" s="14"/>
      <c r="N1633" s="14"/>
      <c r="O1633" s="14"/>
      <c r="P1633" s="14"/>
    </row>
    <row r="1634" spans="9:16" x14ac:dyDescent="0.25">
      <c r="I1634" s="14"/>
      <c r="J1634" s="14"/>
      <c r="K1634" s="14"/>
      <c r="L1634" s="14"/>
      <c r="M1634" s="14"/>
      <c r="N1634" s="14"/>
      <c r="O1634" s="14"/>
      <c r="P1634" s="14"/>
    </row>
    <row r="1635" spans="9:16" x14ac:dyDescent="0.25">
      <c r="I1635" s="14"/>
      <c r="J1635" s="14"/>
      <c r="K1635" s="14"/>
      <c r="L1635" s="14"/>
      <c r="M1635" s="14"/>
      <c r="N1635" s="14"/>
      <c r="O1635" s="14"/>
      <c r="P1635" s="14"/>
    </row>
    <row r="1636" spans="9:16" x14ac:dyDescent="0.25">
      <c r="I1636" s="14"/>
      <c r="J1636" s="14"/>
      <c r="K1636" s="14"/>
      <c r="L1636" s="14"/>
      <c r="M1636" s="14"/>
      <c r="N1636" s="14"/>
      <c r="O1636" s="14"/>
      <c r="P1636" s="14"/>
    </row>
    <row r="1637" spans="9:16" x14ac:dyDescent="0.25">
      <c r="I1637" s="14"/>
      <c r="J1637" s="14"/>
      <c r="K1637" s="14"/>
      <c r="L1637" s="14"/>
      <c r="M1637" s="14"/>
      <c r="N1637" s="14"/>
      <c r="O1637" s="14"/>
      <c r="P1637" s="14"/>
    </row>
    <row r="1638" spans="9:16" x14ac:dyDescent="0.25">
      <c r="I1638" s="14"/>
      <c r="J1638" s="14"/>
      <c r="K1638" s="14"/>
      <c r="L1638" s="14"/>
      <c r="M1638" s="14"/>
      <c r="N1638" s="14"/>
      <c r="O1638" s="14"/>
      <c r="P1638" s="14"/>
    </row>
    <row r="1639" spans="9:16" x14ac:dyDescent="0.25">
      <c r="I1639" s="14"/>
      <c r="J1639" s="14"/>
      <c r="K1639" s="14"/>
      <c r="L1639" s="14"/>
      <c r="M1639" s="14"/>
      <c r="N1639" s="14"/>
      <c r="O1639" s="14"/>
      <c r="P1639" s="14"/>
    </row>
    <row r="1640" spans="9:16" x14ac:dyDescent="0.25">
      <c r="I1640" s="14"/>
      <c r="J1640" s="14"/>
      <c r="K1640" s="14"/>
      <c r="L1640" s="14"/>
      <c r="M1640" s="14"/>
      <c r="N1640" s="14"/>
      <c r="O1640" s="14"/>
      <c r="P1640" s="14"/>
    </row>
    <row r="1641" spans="9:16" x14ac:dyDescent="0.25">
      <c r="I1641" s="14"/>
      <c r="J1641" s="14"/>
      <c r="K1641" s="14"/>
      <c r="L1641" s="14"/>
      <c r="M1641" s="14"/>
      <c r="N1641" s="14"/>
      <c r="O1641" s="14"/>
      <c r="P1641" s="14"/>
    </row>
    <row r="1642" spans="9:16" x14ac:dyDescent="0.25">
      <c r="I1642" s="14"/>
      <c r="J1642" s="14"/>
      <c r="K1642" s="14"/>
      <c r="L1642" s="14"/>
      <c r="M1642" s="14"/>
      <c r="N1642" s="14"/>
      <c r="O1642" s="14"/>
      <c r="P1642" s="14"/>
    </row>
    <row r="1643" spans="9:16" x14ac:dyDescent="0.25">
      <c r="I1643" s="14"/>
      <c r="J1643" s="14"/>
      <c r="K1643" s="14"/>
      <c r="L1643" s="14"/>
      <c r="M1643" s="14"/>
      <c r="N1643" s="14"/>
      <c r="O1643" s="14"/>
      <c r="P1643" s="14"/>
    </row>
    <row r="1644" spans="9:16" x14ac:dyDescent="0.25">
      <c r="I1644" s="14"/>
      <c r="J1644" s="14"/>
      <c r="K1644" s="14"/>
      <c r="L1644" s="14"/>
      <c r="M1644" s="14"/>
      <c r="N1644" s="14"/>
      <c r="O1644" s="14"/>
      <c r="P1644" s="14"/>
    </row>
    <row r="1645" spans="9:16" x14ac:dyDescent="0.25">
      <c r="I1645" s="14"/>
      <c r="J1645" s="14"/>
      <c r="K1645" s="14"/>
      <c r="L1645" s="14"/>
      <c r="M1645" s="14"/>
      <c r="N1645" s="14"/>
      <c r="O1645" s="14"/>
      <c r="P1645" s="14"/>
    </row>
    <row r="1646" spans="9:16" x14ac:dyDescent="0.25">
      <c r="I1646" s="14"/>
      <c r="J1646" s="14"/>
      <c r="K1646" s="14"/>
      <c r="L1646" s="14"/>
      <c r="M1646" s="14"/>
      <c r="N1646" s="14"/>
      <c r="O1646" s="14"/>
      <c r="P1646" s="14"/>
    </row>
    <row r="1647" spans="9:16" x14ac:dyDescent="0.25">
      <c r="I1647" s="14"/>
      <c r="J1647" s="14"/>
      <c r="K1647" s="14"/>
      <c r="L1647" s="14"/>
      <c r="M1647" s="14"/>
      <c r="N1647" s="14"/>
      <c r="O1647" s="14"/>
      <c r="P1647" s="14"/>
    </row>
    <row r="1648" spans="9:16" x14ac:dyDescent="0.25">
      <c r="I1648" s="14"/>
      <c r="J1648" s="14"/>
      <c r="K1648" s="14"/>
      <c r="L1648" s="14"/>
      <c r="M1648" s="14"/>
      <c r="N1648" s="14"/>
      <c r="O1648" s="14"/>
      <c r="P1648" s="14"/>
    </row>
    <row r="1649" spans="9:16" x14ac:dyDescent="0.25">
      <c r="I1649" s="14"/>
      <c r="J1649" s="14"/>
      <c r="K1649" s="14"/>
      <c r="L1649" s="14"/>
      <c r="M1649" s="14"/>
      <c r="N1649" s="14"/>
      <c r="O1649" s="14"/>
      <c r="P1649" s="14"/>
    </row>
    <row r="1650" spans="9:16" x14ac:dyDescent="0.25">
      <c r="I1650" s="14"/>
      <c r="J1650" s="14"/>
      <c r="K1650" s="14"/>
      <c r="L1650" s="14"/>
      <c r="M1650" s="14"/>
      <c r="N1650" s="14"/>
      <c r="O1650" s="14"/>
      <c r="P1650" s="14"/>
    </row>
    <row r="1651" spans="9:16" x14ac:dyDescent="0.25">
      <c r="I1651" s="14"/>
      <c r="J1651" s="14"/>
      <c r="K1651" s="14"/>
      <c r="L1651" s="14"/>
      <c r="M1651" s="14"/>
      <c r="N1651" s="14"/>
      <c r="O1651" s="14"/>
      <c r="P1651" s="14"/>
    </row>
    <row r="1652" spans="9:16" x14ac:dyDescent="0.25">
      <c r="I1652" s="14"/>
      <c r="J1652" s="14"/>
      <c r="K1652" s="14"/>
      <c r="L1652" s="14"/>
      <c r="M1652" s="14"/>
      <c r="N1652" s="14"/>
      <c r="O1652" s="14"/>
      <c r="P1652" s="14"/>
    </row>
    <row r="1653" spans="9:16" x14ac:dyDescent="0.25">
      <c r="I1653" s="14"/>
      <c r="J1653" s="14"/>
      <c r="K1653" s="14"/>
      <c r="L1653" s="14"/>
      <c r="M1653" s="14"/>
      <c r="N1653" s="14"/>
      <c r="O1653" s="14"/>
      <c r="P1653" s="14"/>
    </row>
    <row r="1654" spans="9:16" x14ac:dyDescent="0.25">
      <c r="I1654" s="14"/>
      <c r="J1654" s="14"/>
      <c r="K1654" s="14"/>
      <c r="L1654" s="14"/>
      <c r="M1654" s="14"/>
      <c r="N1654" s="14"/>
      <c r="O1654" s="14"/>
      <c r="P1654" s="14"/>
    </row>
    <row r="1655" spans="9:16" x14ac:dyDescent="0.25">
      <c r="I1655" s="14"/>
      <c r="J1655" s="14"/>
      <c r="K1655" s="14"/>
      <c r="L1655" s="14"/>
      <c r="M1655" s="14"/>
      <c r="N1655" s="14"/>
      <c r="O1655" s="14"/>
      <c r="P1655" s="14"/>
    </row>
    <row r="1656" spans="9:16" x14ac:dyDescent="0.25">
      <c r="I1656" s="14"/>
      <c r="J1656" s="14"/>
      <c r="K1656" s="14"/>
      <c r="L1656" s="14"/>
      <c r="M1656" s="14"/>
      <c r="N1656" s="14"/>
      <c r="O1656" s="14"/>
      <c r="P1656" s="14"/>
    </row>
    <row r="1657" spans="9:16" x14ac:dyDescent="0.25">
      <c r="I1657" s="14"/>
      <c r="J1657" s="14"/>
      <c r="K1657" s="14"/>
      <c r="L1657" s="14"/>
      <c r="M1657" s="14"/>
      <c r="N1657" s="14"/>
      <c r="O1657" s="14"/>
      <c r="P1657" s="14"/>
    </row>
    <row r="1658" spans="9:16" x14ac:dyDescent="0.25">
      <c r="I1658" s="14"/>
      <c r="J1658" s="14"/>
      <c r="K1658" s="14"/>
      <c r="L1658" s="14"/>
      <c r="M1658" s="14"/>
      <c r="N1658" s="14"/>
      <c r="O1658" s="14"/>
      <c r="P1658" s="14"/>
    </row>
    <row r="1659" spans="9:16" x14ac:dyDescent="0.25">
      <c r="I1659" s="14"/>
      <c r="J1659" s="14"/>
      <c r="K1659" s="14"/>
      <c r="L1659" s="14"/>
      <c r="M1659" s="14"/>
      <c r="N1659" s="14"/>
      <c r="O1659" s="14"/>
      <c r="P1659" s="14"/>
    </row>
    <row r="1660" spans="9:16" x14ac:dyDescent="0.25">
      <c r="I1660" s="14"/>
      <c r="J1660" s="14"/>
      <c r="K1660" s="14"/>
      <c r="L1660" s="14"/>
      <c r="M1660" s="14"/>
      <c r="N1660" s="14"/>
      <c r="O1660" s="14"/>
      <c r="P1660" s="14"/>
    </row>
    <row r="1661" spans="9:16" x14ac:dyDescent="0.25">
      <c r="I1661" s="14"/>
      <c r="J1661" s="14"/>
      <c r="K1661" s="14"/>
      <c r="L1661" s="14"/>
      <c r="M1661" s="14"/>
      <c r="N1661" s="14"/>
      <c r="O1661" s="14"/>
      <c r="P1661" s="14"/>
    </row>
    <row r="1662" spans="9:16" x14ac:dyDescent="0.25">
      <c r="I1662" s="14"/>
      <c r="J1662" s="14"/>
      <c r="K1662" s="14"/>
      <c r="L1662" s="14"/>
      <c r="M1662" s="14"/>
      <c r="N1662" s="14"/>
      <c r="O1662" s="14"/>
      <c r="P1662" s="14"/>
    </row>
    <row r="1663" spans="9:16" x14ac:dyDescent="0.25">
      <c r="I1663" s="14"/>
      <c r="J1663" s="14"/>
      <c r="K1663" s="14"/>
      <c r="L1663" s="14"/>
      <c r="M1663" s="14"/>
      <c r="N1663" s="14"/>
      <c r="O1663" s="14"/>
      <c r="P1663" s="14"/>
    </row>
    <row r="1664" spans="9:16" x14ac:dyDescent="0.25">
      <c r="I1664" s="14"/>
      <c r="J1664" s="14"/>
      <c r="K1664" s="14"/>
      <c r="L1664" s="14"/>
      <c r="M1664" s="14"/>
      <c r="N1664" s="14"/>
      <c r="O1664" s="14"/>
      <c r="P1664" s="14"/>
    </row>
    <row r="1665" spans="9:16" x14ac:dyDescent="0.25">
      <c r="I1665" s="14"/>
      <c r="J1665" s="14"/>
      <c r="K1665" s="14"/>
      <c r="L1665" s="14"/>
      <c r="M1665" s="14"/>
      <c r="N1665" s="14"/>
      <c r="O1665" s="14"/>
      <c r="P1665" s="14"/>
    </row>
    <row r="1666" spans="9:16" x14ac:dyDescent="0.25">
      <c r="I1666" s="14"/>
      <c r="J1666" s="14"/>
      <c r="K1666" s="14"/>
      <c r="L1666" s="14"/>
      <c r="M1666" s="14"/>
      <c r="N1666" s="14"/>
      <c r="O1666" s="14"/>
      <c r="P1666" s="14"/>
    </row>
    <row r="1667" spans="9:16" x14ac:dyDescent="0.25">
      <c r="I1667" s="14"/>
      <c r="J1667" s="14"/>
      <c r="K1667" s="14"/>
      <c r="L1667" s="14"/>
      <c r="M1667" s="14"/>
      <c r="N1667" s="14"/>
      <c r="O1667" s="14"/>
      <c r="P1667" s="14"/>
    </row>
    <row r="1668" spans="9:16" x14ac:dyDescent="0.25">
      <c r="I1668" s="14"/>
      <c r="J1668" s="14"/>
      <c r="K1668" s="14"/>
      <c r="L1668" s="14"/>
      <c r="M1668" s="14"/>
      <c r="N1668" s="14"/>
      <c r="O1668" s="14"/>
      <c r="P1668" s="14"/>
    </row>
    <row r="1669" spans="9:16" x14ac:dyDescent="0.25">
      <c r="I1669" s="14"/>
      <c r="J1669" s="14"/>
      <c r="K1669" s="14"/>
      <c r="L1669" s="14"/>
      <c r="M1669" s="14"/>
      <c r="N1669" s="14"/>
      <c r="O1669" s="14"/>
      <c r="P1669" s="14"/>
    </row>
    <row r="1670" spans="9:16" x14ac:dyDescent="0.25">
      <c r="I1670" s="14"/>
      <c r="J1670" s="14"/>
      <c r="K1670" s="14"/>
      <c r="L1670" s="14"/>
      <c r="M1670" s="14"/>
      <c r="N1670" s="14"/>
      <c r="O1670" s="14"/>
      <c r="P1670" s="14"/>
    </row>
    <row r="1671" spans="9:16" x14ac:dyDescent="0.25">
      <c r="I1671" s="14"/>
      <c r="J1671" s="14"/>
      <c r="K1671" s="14"/>
      <c r="L1671" s="14"/>
      <c r="M1671" s="14"/>
      <c r="N1671" s="14"/>
      <c r="O1671" s="14"/>
      <c r="P1671" s="14"/>
    </row>
    <row r="1672" spans="9:16" x14ac:dyDescent="0.25">
      <c r="I1672" s="14"/>
      <c r="J1672" s="14"/>
      <c r="K1672" s="14"/>
      <c r="L1672" s="14"/>
      <c r="M1672" s="14"/>
      <c r="N1672" s="14"/>
      <c r="O1672" s="14"/>
      <c r="P1672" s="14"/>
    </row>
    <row r="1673" spans="9:16" x14ac:dyDescent="0.25">
      <c r="I1673" s="14"/>
      <c r="J1673" s="14"/>
      <c r="K1673" s="14"/>
      <c r="L1673" s="14"/>
      <c r="M1673" s="14"/>
      <c r="N1673" s="14"/>
      <c r="O1673" s="14"/>
      <c r="P1673" s="14"/>
    </row>
    <row r="1674" spans="9:16" x14ac:dyDescent="0.25">
      <c r="I1674" s="14"/>
      <c r="J1674" s="14"/>
      <c r="K1674" s="14"/>
      <c r="L1674" s="14"/>
      <c r="M1674" s="14"/>
      <c r="N1674" s="14"/>
      <c r="O1674" s="14"/>
      <c r="P1674" s="14"/>
    </row>
    <row r="1675" spans="9:16" x14ac:dyDescent="0.25">
      <c r="I1675" s="14"/>
      <c r="J1675" s="14"/>
      <c r="K1675" s="14"/>
      <c r="L1675" s="14"/>
      <c r="M1675" s="14"/>
      <c r="N1675" s="14"/>
      <c r="O1675" s="14"/>
      <c r="P1675" s="14"/>
    </row>
    <row r="1676" spans="9:16" x14ac:dyDescent="0.25">
      <c r="I1676" s="14"/>
      <c r="J1676" s="14"/>
      <c r="K1676" s="14"/>
      <c r="L1676" s="14"/>
      <c r="M1676" s="14"/>
      <c r="N1676" s="14"/>
      <c r="O1676" s="14"/>
      <c r="P1676" s="14"/>
    </row>
    <row r="1677" spans="9:16" x14ac:dyDescent="0.25">
      <c r="I1677" s="14"/>
      <c r="J1677" s="14"/>
      <c r="K1677" s="14"/>
      <c r="L1677" s="14"/>
      <c r="M1677" s="14"/>
      <c r="N1677" s="14"/>
      <c r="O1677" s="14"/>
      <c r="P1677" s="14"/>
    </row>
    <row r="1678" spans="9:16" x14ac:dyDescent="0.25">
      <c r="I1678" s="14"/>
      <c r="J1678" s="14"/>
      <c r="K1678" s="14"/>
      <c r="L1678" s="14"/>
      <c r="M1678" s="14"/>
      <c r="N1678" s="14"/>
      <c r="O1678" s="14"/>
      <c r="P1678" s="14"/>
    </row>
    <row r="1679" spans="9:16" x14ac:dyDescent="0.25">
      <c r="I1679" s="14"/>
      <c r="J1679" s="14"/>
      <c r="K1679" s="14"/>
      <c r="L1679" s="14"/>
      <c r="M1679" s="14"/>
      <c r="N1679" s="14"/>
      <c r="O1679" s="14"/>
      <c r="P1679" s="14"/>
    </row>
    <row r="1680" spans="9:16" x14ac:dyDescent="0.25">
      <c r="I1680" s="14"/>
      <c r="J1680" s="14"/>
      <c r="K1680" s="14"/>
      <c r="L1680" s="14"/>
      <c r="M1680" s="14"/>
      <c r="N1680" s="14"/>
      <c r="O1680" s="14"/>
      <c r="P1680" s="14"/>
    </row>
    <row r="1681" spans="9:16" x14ac:dyDescent="0.25">
      <c r="I1681" s="14"/>
      <c r="J1681" s="14"/>
      <c r="K1681" s="14"/>
      <c r="L1681" s="14"/>
      <c r="M1681" s="14"/>
      <c r="N1681" s="14"/>
      <c r="O1681" s="14"/>
      <c r="P1681" s="14"/>
    </row>
    <row r="1682" spans="9:16" x14ac:dyDescent="0.25">
      <c r="I1682" s="14"/>
      <c r="J1682" s="14"/>
      <c r="K1682" s="14"/>
      <c r="L1682" s="14"/>
      <c r="M1682" s="14"/>
      <c r="N1682" s="14"/>
      <c r="O1682" s="14"/>
      <c r="P1682" s="14"/>
    </row>
    <row r="1683" spans="9:16" x14ac:dyDescent="0.25">
      <c r="I1683" s="14"/>
      <c r="J1683" s="14"/>
      <c r="K1683" s="14"/>
      <c r="L1683" s="14"/>
      <c r="M1683" s="14"/>
      <c r="N1683" s="14"/>
      <c r="O1683" s="14"/>
      <c r="P1683" s="14"/>
    </row>
    <row r="1684" spans="9:16" x14ac:dyDescent="0.25">
      <c r="I1684" s="14"/>
      <c r="J1684" s="14"/>
      <c r="K1684" s="14"/>
      <c r="L1684" s="14"/>
      <c r="M1684" s="14"/>
      <c r="N1684" s="14"/>
      <c r="O1684" s="14"/>
      <c r="P1684" s="14"/>
    </row>
    <row r="1685" spans="9:16" x14ac:dyDescent="0.25">
      <c r="I1685" s="14"/>
      <c r="J1685" s="14"/>
      <c r="K1685" s="14"/>
      <c r="L1685" s="14"/>
      <c r="M1685" s="14"/>
      <c r="N1685" s="14"/>
      <c r="O1685" s="14"/>
      <c r="P1685" s="14"/>
    </row>
    <row r="1686" spans="9:16" x14ac:dyDescent="0.25">
      <c r="I1686" s="14"/>
      <c r="J1686" s="14"/>
      <c r="K1686" s="14"/>
      <c r="L1686" s="14"/>
      <c r="M1686" s="14"/>
      <c r="N1686" s="14"/>
      <c r="O1686" s="14"/>
      <c r="P1686" s="14"/>
    </row>
    <row r="1687" spans="9:16" x14ac:dyDescent="0.25">
      <c r="I1687" s="14"/>
      <c r="J1687" s="14"/>
      <c r="K1687" s="14"/>
      <c r="L1687" s="14"/>
      <c r="M1687" s="14"/>
      <c r="N1687" s="14"/>
      <c r="O1687" s="14"/>
      <c r="P1687" s="14"/>
    </row>
    <row r="1688" spans="9:16" x14ac:dyDescent="0.25">
      <c r="I1688" s="14"/>
      <c r="J1688" s="14"/>
      <c r="K1688" s="14"/>
      <c r="L1688" s="14"/>
      <c r="M1688" s="14"/>
      <c r="N1688" s="14"/>
      <c r="O1688" s="14"/>
      <c r="P1688" s="14"/>
    </row>
    <row r="1689" spans="9:16" x14ac:dyDescent="0.25">
      <c r="I1689" s="14"/>
      <c r="J1689" s="14"/>
      <c r="K1689" s="14"/>
      <c r="L1689" s="14"/>
      <c r="M1689" s="14"/>
      <c r="N1689" s="14"/>
      <c r="O1689" s="14"/>
      <c r="P1689" s="14"/>
    </row>
    <row r="1690" spans="9:16" x14ac:dyDescent="0.25">
      <c r="I1690" s="14"/>
      <c r="J1690" s="14"/>
      <c r="K1690" s="14"/>
      <c r="L1690" s="14"/>
      <c r="M1690" s="14"/>
      <c r="N1690" s="14"/>
      <c r="O1690" s="14"/>
      <c r="P1690" s="14"/>
    </row>
    <row r="1691" spans="9:16" x14ac:dyDescent="0.25">
      <c r="I1691" s="14"/>
      <c r="J1691" s="14"/>
      <c r="K1691" s="14"/>
      <c r="L1691" s="14"/>
      <c r="M1691" s="14"/>
      <c r="N1691" s="14"/>
      <c r="O1691" s="14"/>
      <c r="P1691" s="14"/>
    </row>
    <row r="1692" spans="9:16" x14ac:dyDescent="0.25">
      <c r="I1692" s="14"/>
      <c r="J1692" s="14"/>
      <c r="K1692" s="14"/>
      <c r="L1692" s="14"/>
      <c r="M1692" s="14"/>
      <c r="N1692" s="14"/>
      <c r="O1692" s="14"/>
      <c r="P1692" s="14"/>
    </row>
    <row r="1693" spans="9:16" x14ac:dyDescent="0.25">
      <c r="I1693" s="14"/>
      <c r="J1693" s="14"/>
      <c r="K1693" s="14"/>
      <c r="L1693" s="14"/>
      <c r="M1693" s="14"/>
      <c r="N1693" s="14"/>
      <c r="O1693" s="14"/>
      <c r="P1693" s="14"/>
    </row>
    <row r="1694" spans="9:16" x14ac:dyDescent="0.25">
      <c r="I1694" s="14"/>
      <c r="J1694" s="14"/>
      <c r="K1694" s="14"/>
      <c r="L1694" s="14"/>
      <c r="M1694" s="14"/>
      <c r="N1694" s="14"/>
      <c r="O1694" s="14"/>
      <c r="P1694" s="14"/>
    </row>
    <row r="1695" spans="9:16" x14ac:dyDescent="0.25">
      <c r="I1695" s="14"/>
      <c r="J1695" s="14"/>
      <c r="K1695" s="14"/>
      <c r="L1695" s="14"/>
      <c r="M1695" s="14"/>
      <c r="N1695" s="14"/>
      <c r="O1695" s="14"/>
      <c r="P1695" s="14"/>
    </row>
    <row r="1696" spans="9:16" x14ac:dyDescent="0.25">
      <c r="I1696" s="14"/>
      <c r="J1696" s="14"/>
      <c r="K1696" s="14"/>
      <c r="L1696" s="14"/>
      <c r="M1696" s="14"/>
      <c r="N1696" s="14"/>
      <c r="O1696" s="14"/>
      <c r="P1696" s="14"/>
    </row>
    <row r="1697" spans="9:16" x14ac:dyDescent="0.25">
      <c r="I1697" s="14"/>
      <c r="J1697" s="14"/>
      <c r="K1697" s="14"/>
      <c r="L1697" s="14"/>
      <c r="M1697" s="14"/>
      <c r="N1697" s="14"/>
      <c r="O1697" s="14"/>
      <c r="P1697" s="14"/>
    </row>
    <row r="1698" spans="9:16" x14ac:dyDescent="0.25">
      <c r="I1698" s="14"/>
      <c r="J1698" s="14"/>
      <c r="K1698" s="14"/>
      <c r="L1698" s="14"/>
      <c r="M1698" s="14"/>
      <c r="N1698" s="14"/>
      <c r="O1698" s="14"/>
      <c r="P1698" s="14"/>
    </row>
    <row r="1699" spans="9:16" x14ac:dyDescent="0.25">
      <c r="I1699" s="14"/>
      <c r="J1699" s="14"/>
      <c r="K1699" s="14"/>
      <c r="L1699" s="14"/>
      <c r="M1699" s="14"/>
      <c r="N1699" s="14"/>
      <c r="O1699" s="14"/>
      <c r="P1699" s="14"/>
    </row>
    <row r="1700" spans="9:16" x14ac:dyDescent="0.25">
      <c r="I1700" s="14"/>
      <c r="J1700" s="14"/>
      <c r="K1700" s="14"/>
      <c r="L1700" s="14"/>
      <c r="M1700" s="14"/>
      <c r="N1700" s="14"/>
      <c r="O1700" s="14"/>
      <c r="P1700" s="14"/>
    </row>
    <row r="1701" spans="9:16" x14ac:dyDescent="0.25">
      <c r="I1701" s="14"/>
      <c r="J1701" s="14"/>
      <c r="K1701" s="14"/>
      <c r="L1701" s="14"/>
      <c r="M1701" s="14"/>
      <c r="N1701" s="14"/>
      <c r="O1701" s="14"/>
      <c r="P1701" s="14"/>
    </row>
    <row r="1702" spans="9:16" x14ac:dyDescent="0.25">
      <c r="I1702" s="14"/>
      <c r="J1702" s="14"/>
      <c r="K1702" s="14"/>
      <c r="L1702" s="14"/>
      <c r="M1702" s="14"/>
      <c r="N1702" s="14"/>
      <c r="O1702" s="14"/>
      <c r="P1702" s="14"/>
    </row>
    <row r="1703" spans="9:16" x14ac:dyDescent="0.25">
      <c r="I1703" s="14"/>
      <c r="J1703" s="14"/>
      <c r="K1703" s="14"/>
      <c r="L1703" s="14"/>
      <c r="M1703" s="14"/>
      <c r="N1703" s="14"/>
      <c r="O1703" s="14"/>
      <c r="P1703" s="14"/>
    </row>
    <row r="1704" spans="9:16" x14ac:dyDescent="0.25">
      <c r="I1704" s="14"/>
      <c r="J1704" s="14"/>
      <c r="K1704" s="14"/>
      <c r="L1704" s="14"/>
      <c r="M1704" s="14"/>
      <c r="N1704" s="14"/>
      <c r="O1704" s="14"/>
      <c r="P1704" s="14"/>
    </row>
    <row r="1705" spans="9:16" x14ac:dyDescent="0.25">
      <c r="I1705" s="14"/>
      <c r="J1705" s="14"/>
      <c r="K1705" s="14"/>
      <c r="L1705" s="14"/>
      <c r="M1705" s="14"/>
      <c r="N1705" s="14"/>
      <c r="O1705" s="14"/>
      <c r="P1705" s="14"/>
    </row>
    <row r="1706" spans="9:16" x14ac:dyDescent="0.25">
      <c r="I1706" s="14"/>
      <c r="J1706" s="14"/>
      <c r="K1706" s="14"/>
      <c r="L1706" s="14"/>
      <c r="M1706" s="14"/>
      <c r="N1706" s="14"/>
      <c r="O1706" s="14"/>
      <c r="P1706" s="14"/>
    </row>
    <row r="1707" spans="9:16" x14ac:dyDescent="0.25">
      <c r="I1707" s="14"/>
      <c r="J1707" s="14"/>
      <c r="K1707" s="14"/>
      <c r="L1707" s="14"/>
      <c r="M1707" s="14"/>
      <c r="N1707" s="14"/>
      <c r="O1707" s="14"/>
      <c r="P1707" s="14"/>
    </row>
    <row r="1708" spans="9:16" x14ac:dyDescent="0.25">
      <c r="I1708" s="14"/>
      <c r="J1708" s="14"/>
      <c r="K1708" s="14"/>
      <c r="L1708" s="14"/>
      <c r="M1708" s="14"/>
      <c r="N1708" s="14"/>
      <c r="O1708" s="14"/>
      <c r="P1708" s="14"/>
    </row>
    <row r="1709" spans="9:16" x14ac:dyDescent="0.25">
      <c r="I1709" s="14"/>
      <c r="J1709" s="14"/>
      <c r="K1709" s="14"/>
      <c r="L1709" s="14"/>
      <c r="M1709" s="14"/>
      <c r="N1709" s="14"/>
      <c r="O1709" s="14"/>
      <c r="P1709" s="14"/>
    </row>
    <row r="1710" spans="9:16" x14ac:dyDescent="0.25">
      <c r="I1710" s="14"/>
      <c r="J1710" s="14"/>
      <c r="K1710" s="14"/>
      <c r="L1710" s="14"/>
      <c r="M1710" s="14"/>
      <c r="N1710" s="14"/>
      <c r="O1710" s="14"/>
      <c r="P1710" s="14"/>
    </row>
    <row r="1711" spans="9:16" x14ac:dyDescent="0.25">
      <c r="I1711" s="14"/>
      <c r="J1711" s="14"/>
      <c r="K1711" s="14"/>
      <c r="L1711" s="14"/>
      <c r="M1711" s="14"/>
      <c r="N1711" s="14"/>
      <c r="O1711" s="14"/>
      <c r="P1711" s="14"/>
    </row>
    <row r="1712" spans="9:16" x14ac:dyDescent="0.25">
      <c r="I1712" s="14"/>
      <c r="J1712" s="14"/>
      <c r="K1712" s="14"/>
      <c r="L1712" s="14"/>
      <c r="M1712" s="14"/>
      <c r="N1712" s="14"/>
      <c r="O1712" s="14"/>
      <c r="P1712" s="14"/>
    </row>
    <row r="1713" spans="9:16" x14ac:dyDescent="0.25">
      <c r="I1713" s="14"/>
      <c r="J1713" s="14"/>
      <c r="K1713" s="14"/>
      <c r="L1713" s="14"/>
      <c r="M1713" s="14"/>
      <c r="N1713" s="14"/>
      <c r="O1713" s="14"/>
      <c r="P1713" s="14"/>
    </row>
    <row r="1714" spans="9:16" x14ac:dyDescent="0.25">
      <c r="I1714" s="14"/>
      <c r="J1714" s="14"/>
      <c r="K1714" s="14"/>
      <c r="L1714" s="14"/>
      <c r="M1714" s="14"/>
      <c r="N1714" s="14"/>
      <c r="O1714" s="14"/>
      <c r="P1714" s="14"/>
    </row>
    <row r="1715" spans="9:16" x14ac:dyDescent="0.25">
      <c r="I1715" s="14"/>
      <c r="J1715" s="14"/>
      <c r="K1715" s="14"/>
      <c r="L1715" s="14"/>
      <c r="M1715" s="14"/>
      <c r="N1715" s="14"/>
      <c r="O1715" s="14"/>
      <c r="P1715" s="14"/>
    </row>
    <row r="1716" spans="9:16" x14ac:dyDescent="0.25">
      <c r="I1716" s="14"/>
      <c r="J1716" s="14"/>
      <c r="K1716" s="14"/>
      <c r="L1716" s="14"/>
      <c r="M1716" s="14"/>
      <c r="N1716" s="14"/>
      <c r="O1716" s="14"/>
      <c r="P1716" s="14"/>
    </row>
    <row r="1717" spans="9:16" x14ac:dyDescent="0.25">
      <c r="I1717" s="14"/>
      <c r="J1717" s="14"/>
      <c r="K1717" s="14"/>
      <c r="L1717" s="14"/>
      <c r="M1717" s="14"/>
      <c r="N1717" s="14"/>
      <c r="O1717" s="14"/>
      <c r="P1717" s="14"/>
    </row>
    <row r="1718" spans="9:16" x14ac:dyDescent="0.25">
      <c r="I1718" s="14"/>
      <c r="J1718" s="14"/>
      <c r="K1718" s="14"/>
      <c r="L1718" s="14"/>
      <c r="M1718" s="14"/>
      <c r="N1718" s="14"/>
      <c r="O1718" s="14"/>
      <c r="P1718" s="14"/>
    </row>
    <row r="1719" spans="9:16" x14ac:dyDescent="0.25">
      <c r="I1719" s="14"/>
      <c r="J1719" s="14"/>
      <c r="K1719" s="14"/>
      <c r="L1719" s="14"/>
      <c r="M1719" s="14"/>
      <c r="N1719" s="14"/>
      <c r="O1719" s="14"/>
      <c r="P1719" s="14"/>
    </row>
    <row r="1720" spans="9:16" x14ac:dyDescent="0.25">
      <c r="I1720" s="14"/>
      <c r="J1720" s="14"/>
      <c r="K1720" s="14"/>
      <c r="L1720" s="14"/>
      <c r="M1720" s="14"/>
      <c r="N1720" s="14"/>
      <c r="O1720" s="14"/>
      <c r="P1720" s="14"/>
    </row>
    <row r="1721" spans="9:16" x14ac:dyDescent="0.25">
      <c r="I1721" s="14"/>
      <c r="J1721" s="14"/>
      <c r="K1721" s="14"/>
      <c r="L1721" s="14"/>
      <c r="M1721" s="14"/>
      <c r="N1721" s="14"/>
      <c r="O1721" s="14"/>
      <c r="P1721" s="14"/>
    </row>
    <row r="1722" spans="9:16" x14ac:dyDescent="0.25">
      <c r="I1722" s="14"/>
      <c r="J1722" s="14"/>
      <c r="K1722" s="14"/>
      <c r="L1722" s="14"/>
      <c r="M1722" s="14"/>
      <c r="N1722" s="14"/>
      <c r="O1722" s="14"/>
      <c r="P1722" s="14"/>
    </row>
    <row r="1723" spans="9:16" x14ac:dyDescent="0.25">
      <c r="I1723" s="14"/>
      <c r="J1723" s="14"/>
      <c r="K1723" s="14"/>
      <c r="L1723" s="14"/>
      <c r="M1723" s="14"/>
      <c r="N1723" s="14"/>
      <c r="O1723" s="14"/>
      <c r="P1723" s="14"/>
    </row>
    <row r="1724" spans="9:16" x14ac:dyDescent="0.25">
      <c r="I1724" s="14"/>
      <c r="J1724" s="14"/>
      <c r="K1724" s="14"/>
      <c r="L1724" s="14"/>
      <c r="M1724" s="14"/>
      <c r="N1724" s="14"/>
      <c r="O1724" s="14"/>
      <c r="P1724" s="14"/>
    </row>
    <row r="1725" spans="9:16" x14ac:dyDescent="0.25">
      <c r="I1725" s="14"/>
      <c r="J1725" s="14"/>
      <c r="K1725" s="14"/>
      <c r="L1725" s="14"/>
      <c r="M1725" s="14"/>
      <c r="N1725" s="14"/>
      <c r="O1725" s="14"/>
      <c r="P1725" s="14"/>
    </row>
    <row r="1726" spans="9:16" x14ac:dyDescent="0.25">
      <c r="I1726" s="14"/>
      <c r="J1726" s="14"/>
      <c r="K1726" s="14"/>
      <c r="L1726" s="14"/>
      <c r="M1726" s="14"/>
      <c r="N1726" s="14"/>
      <c r="O1726" s="14"/>
      <c r="P1726" s="14"/>
    </row>
    <row r="1727" spans="9:16" x14ac:dyDescent="0.25">
      <c r="I1727" s="14"/>
      <c r="J1727" s="14"/>
      <c r="K1727" s="14"/>
      <c r="L1727" s="14"/>
      <c r="M1727" s="14"/>
      <c r="N1727" s="14"/>
      <c r="O1727" s="14"/>
      <c r="P1727" s="14"/>
    </row>
    <row r="1728" spans="9:16" x14ac:dyDescent="0.25">
      <c r="I1728" s="14"/>
      <c r="J1728" s="14"/>
      <c r="K1728" s="14"/>
      <c r="L1728" s="14"/>
      <c r="M1728" s="14"/>
      <c r="N1728" s="14"/>
      <c r="O1728" s="14"/>
      <c r="P1728" s="14"/>
    </row>
    <row r="1729" spans="9:16" x14ac:dyDescent="0.25">
      <c r="I1729" s="14"/>
      <c r="J1729" s="14"/>
      <c r="K1729" s="14"/>
      <c r="L1729" s="14"/>
      <c r="M1729" s="14"/>
      <c r="N1729" s="14"/>
      <c r="O1729" s="14"/>
      <c r="P1729" s="14"/>
    </row>
    <row r="1730" spans="9:16" x14ac:dyDescent="0.25">
      <c r="I1730" s="14"/>
      <c r="J1730" s="14"/>
      <c r="K1730" s="14"/>
      <c r="L1730" s="14"/>
      <c r="M1730" s="14"/>
      <c r="N1730" s="14"/>
      <c r="O1730" s="14"/>
      <c r="P1730" s="14"/>
    </row>
    <row r="1731" spans="9:16" x14ac:dyDescent="0.25">
      <c r="I1731" s="14"/>
      <c r="J1731" s="14"/>
      <c r="K1731" s="14"/>
      <c r="L1731" s="14"/>
      <c r="M1731" s="14"/>
      <c r="N1731" s="14"/>
      <c r="O1731" s="14"/>
      <c r="P1731" s="14"/>
    </row>
    <row r="1732" spans="9:16" x14ac:dyDescent="0.25">
      <c r="I1732" s="14"/>
      <c r="J1732" s="14"/>
      <c r="K1732" s="14"/>
      <c r="L1732" s="14"/>
      <c r="M1732" s="14"/>
      <c r="N1732" s="14"/>
      <c r="O1732" s="14"/>
      <c r="P1732" s="14"/>
    </row>
    <row r="1733" spans="9:16" x14ac:dyDescent="0.25">
      <c r="I1733" s="14"/>
      <c r="J1733" s="14"/>
      <c r="K1733" s="14"/>
      <c r="L1733" s="14"/>
      <c r="M1733" s="14"/>
      <c r="N1733" s="14"/>
      <c r="O1733" s="14"/>
      <c r="P1733" s="14"/>
    </row>
    <row r="1734" spans="9:16" x14ac:dyDescent="0.25">
      <c r="I1734" s="14"/>
      <c r="J1734" s="14"/>
      <c r="K1734" s="14"/>
      <c r="L1734" s="14"/>
      <c r="M1734" s="14"/>
      <c r="N1734" s="14"/>
      <c r="O1734" s="14"/>
      <c r="P1734" s="14"/>
    </row>
    <row r="1735" spans="9:16" x14ac:dyDescent="0.25">
      <c r="I1735" s="14"/>
      <c r="J1735" s="14"/>
      <c r="K1735" s="14"/>
      <c r="L1735" s="14"/>
      <c r="M1735" s="14"/>
      <c r="N1735" s="14"/>
      <c r="O1735" s="14"/>
      <c r="P1735" s="14"/>
    </row>
    <row r="1736" spans="9:16" x14ac:dyDescent="0.25">
      <c r="I1736" s="14"/>
      <c r="J1736" s="14"/>
      <c r="K1736" s="14"/>
      <c r="L1736" s="14"/>
      <c r="M1736" s="14"/>
      <c r="N1736" s="14"/>
      <c r="O1736" s="14"/>
      <c r="P1736" s="14"/>
    </row>
    <row r="1737" spans="9:16" x14ac:dyDescent="0.25">
      <c r="I1737" s="14"/>
      <c r="J1737" s="14"/>
      <c r="K1737" s="14"/>
      <c r="L1737" s="14"/>
      <c r="M1737" s="14"/>
      <c r="N1737" s="14"/>
      <c r="O1737" s="14"/>
      <c r="P1737" s="14"/>
    </row>
    <row r="1738" spans="9:16" x14ac:dyDescent="0.25">
      <c r="I1738" s="14"/>
      <c r="J1738" s="14"/>
      <c r="K1738" s="14"/>
      <c r="L1738" s="14"/>
      <c r="M1738" s="14"/>
      <c r="N1738" s="14"/>
      <c r="O1738" s="14"/>
      <c r="P1738" s="14"/>
    </row>
    <row r="1739" spans="9:16" x14ac:dyDescent="0.25">
      <c r="I1739" s="14"/>
      <c r="J1739" s="14"/>
      <c r="K1739" s="14"/>
      <c r="L1739" s="14"/>
      <c r="M1739" s="14"/>
      <c r="N1739" s="14"/>
      <c r="O1739" s="14"/>
      <c r="P1739" s="14"/>
    </row>
    <row r="1740" spans="9:16" x14ac:dyDescent="0.25">
      <c r="I1740" s="14"/>
      <c r="J1740" s="14"/>
      <c r="K1740" s="14"/>
      <c r="L1740" s="14"/>
      <c r="M1740" s="14"/>
      <c r="N1740" s="14"/>
      <c r="O1740" s="14"/>
      <c r="P1740" s="14"/>
    </row>
    <row r="1741" spans="9:16" x14ac:dyDescent="0.25">
      <c r="I1741" s="14"/>
      <c r="J1741" s="14"/>
      <c r="K1741" s="14"/>
      <c r="L1741" s="14"/>
      <c r="M1741" s="14"/>
      <c r="N1741" s="14"/>
      <c r="O1741" s="14"/>
      <c r="P1741" s="14"/>
    </row>
    <row r="1742" spans="9:16" x14ac:dyDescent="0.25">
      <c r="I1742" s="14"/>
      <c r="J1742" s="14"/>
      <c r="K1742" s="14"/>
      <c r="L1742" s="14"/>
      <c r="M1742" s="14"/>
      <c r="N1742" s="14"/>
      <c r="O1742" s="14"/>
      <c r="P1742" s="14"/>
    </row>
    <row r="1743" spans="9:16" x14ac:dyDescent="0.25">
      <c r="I1743" s="14"/>
      <c r="J1743" s="14"/>
      <c r="K1743" s="14"/>
      <c r="L1743" s="14"/>
      <c r="M1743" s="14"/>
      <c r="N1743" s="14"/>
      <c r="O1743" s="14"/>
      <c r="P1743" s="14"/>
    </row>
    <row r="1744" spans="9:16" x14ac:dyDescent="0.25">
      <c r="I1744" s="14"/>
      <c r="J1744" s="14"/>
      <c r="K1744" s="14"/>
      <c r="L1744" s="14"/>
      <c r="M1744" s="14"/>
      <c r="N1744" s="14"/>
      <c r="O1744" s="14"/>
      <c r="P1744" s="14"/>
    </row>
    <row r="1745" spans="9:16" x14ac:dyDescent="0.25">
      <c r="I1745" s="14"/>
      <c r="J1745" s="14"/>
      <c r="K1745" s="14"/>
      <c r="L1745" s="14"/>
      <c r="M1745" s="14"/>
      <c r="N1745" s="14"/>
      <c r="O1745" s="14"/>
      <c r="P1745" s="14"/>
    </row>
    <row r="1746" spans="9:16" x14ac:dyDescent="0.25">
      <c r="I1746" s="14"/>
      <c r="J1746" s="14"/>
      <c r="K1746" s="14"/>
      <c r="L1746" s="14"/>
      <c r="M1746" s="14"/>
      <c r="N1746" s="14"/>
      <c r="O1746" s="14"/>
      <c r="P1746" s="14"/>
    </row>
    <row r="1747" spans="9:16" x14ac:dyDescent="0.25">
      <c r="I1747" s="14"/>
      <c r="J1747" s="14"/>
      <c r="K1747" s="14"/>
      <c r="L1747" s="14"/>
      <c r="M1747" s="14"/>
      <c r="N1747" s="14"/>
      <c r="O1747" s="14"/>
      <c r="P1747" s="14"/>
    </row>
    <row r="1748" spans="9:16" x14ac:dyDescent="0.25">
      <c r="I1748" s="14"/>
      <c r="J1748" s="14"/>
      <c r="K1748" s="14"/>
      <c r="L1748" s="14"/>
      <c r="M1748" s="14"/>
      <c r="N1748" s="14"/>
      <c r="O1748" s="14"/>
      <c r="P1748" s="14"/>
    </row>
    <row r="1749" spans="9:16" x14ac:dyDescent="0.25">
      <c r="I1749" s="14"/>
      <c r="J1749" s="14"/>
      <c r="K1749" s="14"/>
      <c r="L1749" s="14"/>
      <c r="M1749" s="14"/>
      <c r="N1749" s="14"/>
      <c r="O1749" s="14"/>
      <c r="P1749" s="14"/>
    </row>
    <row r="1750" spans="9:16" x14ac:dyDescent="0.25">
      <c r="I1750" s="14"/>
      <c r="J1750" s="14"/>
      <c r="K1750" s="14"/>
      <c r="L1750" s="14"/>
      <c r="M1750" s="14"/>
      <c r="N1750" s="14"/>
      <c r="O1750" s="14"/>
      <c r="P1750" s="14"/>
    </row>
    <row r="1751" spans="9:16" x14ac:dyDescent="0.25">
      <c r="I1751" s="14"/>
      <c r="J1751" s="14"/>
      <c r="K1751" s="14"/>
      <c r="L1751" s="14"/>
      <c r="M1751" s="14"/>
      <c r="N1751" s="14"/>
      <c r="O1751" s="14"/>
      <c r="P1751" s="14"/>
    </row>
    <row r="1752" spans="9:16" x14ac:dyDescent="0.25">
      <c r="I1752" s="14"/>
      <c r="J1752" s="14"/>
      <c r="K1752" s="14"/>
      <c r="L1752" s="14"/>
      <c r="M1752" s="14"/>
      <c r="N1752" s="14"/>
      <c r="O1752" s="14"/>
      <c r="P1752" s="14"/>
    </row>
    <row r="1753" spans="9:16" x14ac:dyDescent="0.25">
      <c r="I1753" s="14"/>
      <c r="J1753" s="14"/>
      <c r="K1753" s="14"/>
      <c r="L1753" s="14"/>
      <c r="M1753" s="14"/>
      <c r="N1753" s="14"/>
      <c r="O1753" s="14"/>
      <c r="P1753" s="14"/>
    </row>
    <row r="1754" spans="9:16" x14ac:dyDescent="0.25">
      <c r="I1754" s="14"/>
      <c r="J1754" s="14"/>
      <c r="K1754" s="14"/>
      <c r="L1754" s="14"/>
      <c r="M1754" s="14"/>
      <c r="N1754" s="14"/>
      <c r="O1754" s="14"/>
      <c r="P1754" s="14"/>
    </row>
    <row r="1755" spans="9:16" x14ac:dyDescent="0.25">
      <c r="I1755" s="14"/>
      <c r="J1755" s="14"/>
      <c r="K1755" s="14"/>
      <c r="L1755" s="14"/>
      <c r="M1755" s="14"/>
      <c r="N1755" s="14"/>
      <c r="O1755" s="14"/>
      <c r="P1755" s="14"/>
    </row>
    <row r="1756" spans="9:16" x14ac:dyDescent="0.25">
      <c r="I1756" s="14"/>
      <c r="J1756" s="14"/>
      <c r="K1756" s="14"/>
      <c r="L1756" s="14"/>
      <c r="M1756" s="14"/>
      <c r="N1756" s="14"/>
      <c r="O1756" s="14"/>
      <c r="P1756" s="14"/>
    </row>
    <row r="1757" spans="9:16" x14ac:dyDescent="0.25">
      <c r="I1757" s="14"/>
      <c r="J1757" s="14"/>
      <c r="K1757" s="14"/>
      <c r="L1757" s="14"/>
      <c r="M1757" s="14"/>
      <c r="N1757" s="14"/>
      <c r="O1757" s="14"/>
      <c r="P1757" s="14"/>
    </row>
    <row r="1758" spans="9:16" x14ac:dyDescent="0.25">
      <c r="I1758" s="14"/>
      <c r="J1758" s="14"/>
      <c r="K1758" s="14"/>
      <c r="L1758" s="14"/>
      <c r="M1758" s="14"/>
      <c r="N1758" s="14"/>
      <c r="O1758" s="14"/>
      <c r="P1758" s="14"/>
    </row>
    <row r="1759" spans="9:16" x14ac:dyDescent="0.25">
      <c r="I1759" s="14"/>
      <c r="J1759" s="14"/>
      <c r="K1759" s="14"/>
      <c r="L1759" s="14"/>
      <c r="M1759" s="14"/>
      <c r="N1759" s="14"/>
      <c r="O1759" s="14"/>
      <c r="P1759" s="14"/>
    </row>
    <row r="1760" spans="9:16" x14ac:dyDescent="0.25">
      <c r="I1760" s="14"/>
      <c r="J1760" s="14"/>
      <c r="K1760" s="14"/>
      <c r="L1760" s="14"/>
      <c r="M1760" s="14"/>
      <c r="N1760" s="14"/>
      <c r="O1760" s="14"/>
      <c r="P1760" s="14"/>
    </row>
    <row r="1761" spans="9:16" x14ac:dyDescent="0.25">
      <c r="I1761" s="14"/>
      <c r="J1761" s="14"/>
      <c r="K1761" s="14"/>
      <c r="L1761" s="14"/>
      <c r="M1761" s="14"/>
      <c r="N1761" s="14"/>
      <c r="O1761" s="14"/>
      <c r="P1761" s="14"/>
    </row>
    <row r="1762" spans="9:16" x14ac:dyDescent="0.25">
      <c r="I1762" s="14"/>
      <c r="J1762" s="14"/>
      <c r="K1762" s="14"/>
      <c r="L1762" s="14"/>
      <c r="M1762" s="14"/>
      <c r="N1762" s="14"/>
      <c r="O1762" s="14"/>
      <c r="P1762" s="14"/>
    </row>
    <row r="1763" spans="9:16" x14ac:dyDescent="0.25">
      <c r="I1763" s="14"/>
      <c r="J1763" s="14"/>
      <c r="K1763" s="14"/>
      <c r="L1763" s="14"/>
      <c r="M1763" s="14"/>
      <c r="N1763" s="14"/>
      <c r="O1763" s="14"/>
      <c r="P1763" s="14"/>
    </row>
    <row r="1764" spans="9:16" x14ac:dyDescent="0.25">
      <c r="I1764" s="14"/>
      <c r="J1764" s="14"/>
      <c r="K1764" s="14"/>
      <c r="L1764" s="14"/>
      <c r="M1764" s="14"/>
      <c r="N1764" s="14"/>
      <c r="O1764" s="14"/>
      <c r="P1764" s="14"/>
    </row>
    <row r="1765" spans="9:16" x14ac:dyDescent="0.25">
      <c r="I1765" s="14"/>
      <c r="J1765" s="14"/>
      <c r="K1765" s="14"/>
      <c r="L1765" s="14"/>
      <c r="M1765" s="14"/>
      <c r="N1765" s="14"/>
      <c r="O1765" s="14"/>
      <c r="P1765" s="14"/>
    </row>
    <row r="1766" spans="9:16" x14ac:dyDescent="0.25">
      <c r="I1766" s="14"/>
      <c r="J1766" s="14"/>
      <c r="K1766" s="14"/>
      <c r="L1766" s="14"/>
      <c r="M1766" s="14"/>
      <c r="N1766" s="14"/>
      <c r="O1766" s="14"/>
      <c r="P1766" s="14"/>
    </row>
    <row r="1767" spans="9:16" x14ac:dyDescent="0.25">
      <c r="I1767" s="14"/>
      <c r="J1767" s="14"/>
      <c r="K1767" s="14"/>
      <c r="L1767" s="14"/>
      <c r="M1767" s="14"/>
      <c r="N1767" s="14"/>
      <c r="O1767" s="14"/>
      <c r="P1767" s="14"/>
    </row>
    <row r="1768" spans="9:16" x14ac:dyDescent="0.25">
      <c r="I1768" s="14"/>
      <c r="J1768" s="14"/>
      <c r="K1768" s="14"/>
      <c r="L1768" s="14"/>
      <c r="M1768" s="14"/>
      <c r="N1768" s="14"/>
      <c r="O1768" s="14"/>
      <c r="P1768" s="14"/>
    </row>
    <row r="1769" spans="9:16" x14ac:dyDescent="0.25">
      <c r="I1769" s="14"/>
      <c r="J1769" s="14"/>
      <c r="K1769" s="14"/>
      <c r="L1769" s="14"/>
      <c r="M1769" s="14"/>
      <c r="N1769" s="14"/>
      <c r="O1769" s="14"/>
      <c r="P1769" s="14"/>
    </row>
    <row r="1770" spans="9:16" x14ac:dyDescent="0.25">
      <c r="I1770" s="14"/>
      <c r="J1770" s="14"/>
      <c r="K1770" s="14"/>
      <c r="L1770" s="14"/>
      <c r="M1770" s="14"/>
      <c r="N1770" s="14"/>
      <c r="O1770" s="14"/>
      <c r="P1770" s="14"/>
    </row>
    <row r="1771" spans="9:16" x14ac:dyDescent="0.25">
      <c r="I1771" s="14"/>
      <c r="J1771" s="14"/>
      <c r="K1771" s="14"/>
      <c r="L1771" s="14"/>
      <c r="M1771" s="14"/>
      <c r="N1771" s="14"/>
      <c r="O1771" s="14"/>
      <c r="P1771" s="14"/>
    </row>
    <row r="1772" spans="9:16" x14ac:dyDescent="0.25">
      <c r="I1772" s="14"/>
      <c r="J1772" s="14"/>
      <c r="K1772" s="14"/>
      <c r="L1772" s="14"/>
      <c r="M1772" s="14"/>
      <c r="N1772" s="14"/>
      <c r="O1772" s="14"/>
      <c r="P1772" s="14"/>
    </row>
    <row r="1773" spans="9:16" x14ac:dyDescent="0.25">
      <c r="I1773" s="14"/>
      <c r="J1773" s="14"/>
      <c r="K1773" s="14"/>
      <c r="L1773" s="14"/>
      <c r="M1773" s="14"/>
      <c r="N1773" s="14"/>
      <c r="O1773" s="14"/>
      <c r="P1773" s="14"/>
    </row>
    <row r="1774" spans="9:16" x14ac:dyDescent="0.25">
      <c r="I1774" s="14"/>
      <c r="J1774" s="14"/>
      <c r="K1774" s="14"/>
      <c r="L1774" s="14"/>
      <c r="M1774" s="14"/>
      <c r="N1774" s="14"/>
      <c r="O1774" s="14"/>
      <c r="P1774" s="14"/>
    </row>
    <row r="1775" spans="9:16" x14ac:dyDescent="0.25">
      <c r="I1775" s="14"/>
      <c r="J1775" s="14"/>
      <c r="K1775" s="14"/>
      <c r="L1775" s="14"/>
      <c r="M1775" s="14"/>
      <c r="N1775" s="14"/>
      <c r="O1775" s="14"/>
      <c r="P1775" s="14"/>
    </row>
    <row r="1776" spans="9:16" x14ac:dyDescent="0.25">
      <c r="I1776" s="14"/>
      <c r="J1776" s="14"/>
      <c r="K1776" s="14"/>
      <c r="L1776" s="14"/>
      <c r="M1776" s="14"/>
      <c r="N1776" s="14"/>
      <c r="O1776" s="14"/>
      <c r="P1776" s="14"/>
    </row>
    <row r="1777" spans="9:16" x14ac:dyDescent="0.25">
      <c r="I1777" s="14"/>
      <c r="J1777" s="14"/>
      <c r="K1777" s="14"/>
      <c r="L1777" s="14"/>
      <c r="M1777" s="14"/>
      <c r="N1777" s="14"/>
      <c r="O1777" s="14"/>
      <c r="P1777" s="14"/>
    </row>
    <row r="1778" spans="9:16" x14ac:dyDescent="0.25">
      <c r="I1778" s="14"/>
      <c r="J1778" s="14"/>
      <c r="K1778" s="14"/>
      <c r="L1778" s="14"/>
      <c r="M1778" s="14"/>
      <c r="N1778" s="14"/>
      <c r="O1778" s="14"/>
      <c r="P1778" s="14"/>
    </row>
    <row r="1779" spans="9:16" x14ac:dyDescent="0.25">
      <c r="I1779" s="14"/>
      <c r="J1779" s="14"/>
      <c r="K1779" s="14"/>
      <c r="L1779" s="14"/>
      <c r="M1779" s="14"/>
      <c r="N1779" s="14"/>
      <c r="O1779" s="14"/>
      <c r="P1779" s="14"/>
    </row>
    <row r="1780" spans="9:16" x14ac:dyDescent="0.25">
      <c r="I1780" s="14"/>
      <c r="J1780" s="14"/>
      <c r="K1780" s="14"/>
      <c r="L1780" s="14"/>
      <c r="M1780" s="14"/>
      <c r="N1780" s="14"/>
      <c r="O1780" s="14"/>
      <c r="P1780" s="14"/>
    </row>
    <row r="1781" spans="9:16" x14ac:dyDescent="0.25">
      <c r="I1781" s="14"/>
      <c r="J1781" s="14"/>
      <c r="K1781" s="14"/>
      <c r="L1781" s="14"/>
      <c r="M1781" s="14"/>
      <c r="N1781" s="14"/>
      <c r="O1781" s="14"/>
      <c r="P1781" s="14"/>
    </row>
    <row r="1782" spans="9:16" x14ac:dyDescent="0.25">
      <c r="I1782" s="14"/>
      <c r="J1782" s="14"/>
      <c r="K1782" s="14"/>
      <c r="L1782" s="14"/>
      <c r="M1782" s="14"/>
      <c r="N1782" s="14"/>
      <c r="O1782" s="14"/>
      <c r="P1782" s="14"/>
    </row>
    <row r="1783" spans="9:16" x14ac:dyDescent="0.25">
      <c r="I1783" s="14"/>
      <c r="J1783" s="14"/>
      <c r="K1783" s="14"/>
      <c r="L1783" s="14"/>
      <c r="M1783" s="14"/>
      <c r="N1783" s="14"/>
      <c r="O1783" s="14"/>
      <c r="P1783" s="14"/>
    </row>
    <row r="1784" spans="9:16" x14ac:dyDescent="0.25">
      <c r="I1784" s="14"/>
      <c r="J1784" s="14"/>
      <c r="K1784" s="14"/>
      <c r="L1784" s="14"/>
      <c r="M1784" s="14"/>
      <c r="N1784" s="14"/>
      <c r="O1784" s="14"/>
      <c r="P1784" s="14"/>
    </row>
    <row r="1785" spans="9:16" x14ac:dyDescent="0.25">
      <c r="I1785" s="14"/>
      <c r="J1785" s="14"/>
      <c r="K1785" s="14"/>
      <c r="L1785" s="14"/>
      <c r="M1785" s="14"/>
      <c r="N1785" s="14"/>
      <c r="O1785" s="14"/>
      <c r="P1785" s="14"/>
    </row>
    <row r="1786" spans="9:16" x14ac:dyDescent="0.25">
      <c r="I1786" s="14"/>
      <c r="J1786" s="14"/>
      <c r="K1786" s="14"/>
      <c r="L1786" s="14"/>
      <c r="M1786" s="14"/>
      <c r="N1786" s="14"/>
      <c r="O1786" s="14"/>
      <c r="P1786" s="14"/>
    </row>
    <row r="1787" spans="9:16" x14ac:dyDescent="0.25">
      <c r="I1787" s="14"/>
      <c r="J1787" s="14"/>
      <c r="K1787" s="14"/>
      <c r="L1787" s="14"/>
      <c r="M1787" s="14"/>
      <c r="N1787" s="14"/>
      <c r="O1787" s="14"/>
      <c r="P1787" s="14"/>
    </row>
    <row r="1788" spans="9:16" x14ac:dyDescent="0.25">
      <c r="I1788" s="14"/>
      <c r="J1788" s="14"/>
      <c r="K1788" s="14"/>
      <c r="L1788" s="14"/>
      <c r="M1788" s="14"/>
      <c r="N1788" s="14"/>
      <c r="O1788" s="14"/>
      <c r="P1788" s="14"/>
    </row>
    <row r="1789" spans="9:16" x14ac:dyDescent="0.25">
      <c r="I1789" s="14"/>
      <c r="J1789" s="14"/>
      <c r="K1789" s="14"/>
      <c r="L1789" s="14"/>
      <c r="M1789" s="14"/>
      <c r="N1789" s="14"/>
      <c r="O1789" s="14"/>
      <c r="P1789" s="14"/>
    </row>
    <row r="1790" spans="9:16" x14ac:dyDescent="0.25">
      <c r="I1790" s="14"/>
      <c r="J1790" s="14"/>
      <c r="K1790" s="14"/>
      <c r="L1790" s="14"/>
      <c r="M1790" s="14"/>
      <c r="N1790" s="14"/>
      <c r="O1790" s="14"/>
      <c r="P1790" s="14"/>
    </row>
    <row r="1791" spans="9:16" x14ac:dyDescent="0.25">
      <c r="I1791" s="14"/>
      <c r="J1791" s="14"/>
      <c r="K1791" s="14"/>
      <c r="L1791" s="14"/>
      <c r="M1791" s="14"/>
      <c r="N1791" s="14"/>
      <c r="O1791" s="14"/>
      <c r="P1791" s="14"/>
    </row>
    <row r="1792" spans="9:16" x14ac:dyDescent="0.25">
      <c r="I1792" s="14"/>
      <c r="J1792" s="14"/>
      <c r="K1792" s="14"/>
      <c r="L1792" s="14"/>
      <c r="M1792" s="14"/>
      <c r="N1792" s="14"/>
      <c r="O1792" s="14"/>
      <c r="P1792" s="14"/>
    </row>
    <row r="1793" spans="9:16" x14ac:dyDescent="0.25">
      <c r="I1793" s="14"/>
      <c r="J1793" s="14"/>
      <c r="K1793" s="14"/>
      <c r="L1793" s="14"/>
      <c r="M1793" s="14"/>
      <c r="N1793" s="14"/>
      <c r="O1793" s="14"/>
      <c r="P1793" s="14"/>
    </row>
    <row r="1794" spans="9:16" x14ac:dyDescent="0.25">
      <c r="I1794" s="14"/>
      <c r="J1794" s="14"/>
      <c r="K1794" s="14"/>
      <c r="L1794" s="14"/>
      <c r="M1794" s="14"/>
      <c r="N1794" s="14"/>
      <c r="O1794" s="14"/>
      <c r="P1794" s="14"/>
    </row>
    <row r="1795" spans="9:16" x14ac:dyDescent="0.25">
      <c r="I1795" s="14"/>
      <c r="J1795" s="14"/>
      <c r="K1795" s="14"/>
      <c r="L1795" s="14"/>
      <c r="M1795" s="14"/>
      <c r="N1795" s="14"/>
      <c r="O1795" s="14"/>
      <c r="P1795" s="14"/>
    </row>
    <row r="1796" spans="9:16" x14ac:dyDescent="0.25">
      <c r="I1796" s="14"/>
      <c r="J1796" s="14"/>
      <c r="K1796" s="14"/>
      <c r="L1796" s="14"/>
      <c r="M1796" s="14"/>
      <c r="N1796" s="14"/>
      <c r="O1796" s="14"/>
      <c r="P1796" s="14"/>
    </row>
    <row r="1797" spans="9:16" x14ac:dyDescent="0.25">
      <c r="I1797" s="14"/>
      <c r="J1797" s="14"/>
      <c r="K1797" s="14"/>
      <c r="L1797" s="14"/>
      <c r="M1797" s="14"/>
      <c r="N1797" s="14"/>
      <c r="O1797" s="14"/>
      <c r="P1797" s="14"/>
    </row>
    <row r="1798" spans="9:16" x14ac:dyDescent="0.25">
      <c r="I1798" s="14"/>
      <c r="J1798" s="14"/>
      <c r="K1798" s="14"/>
      <c r="L1798" s="14"/>
      <c r="M1798" s="14"/>
      <c r="N1798" s="14"/>
      <c r="O1798" s="14"/>
      <c r="P1798" s="14"/>
    </row>
    <row r="1799" spans="9:16" x14ac:dyDescent="0.25">
      <c r="I1799" s="14"/>
      <c r="J1799" s="14"/>
      <c r="K1799" s="14"/>
      <c r="L1799" s="14"/>
      <c r="M1799" s="14"/>
      <c r="N1799" s="14"/>
      <c r="O1799" s="14"/>
      <c r="P1799" s="14"/>
    </row>
    <row r="1800" spans="9:16" x14ac:dyDescent="0.25">
      <c r="I1800" s="14"/>
      <c r="J1800" s="14"/>
      <c r="K1800" s="14"/>
      <c r="L1800" s="14"/>
      <c r="M1800" s="14"/>
      <c r="N1800" s="14"/>
      <c r="O1800" s="14"/>
      <c r="P1800" s="14"/>
    </row>
    <row r="1801" spans="9:16" x14ac:dyDescent="0.25">
      <c r="I1801" s="14"/>
      <c r="J1801" s="14"/>
      <c r="K1801" s="14"/>
      <c r="L1801" s="14"/>
      <c r="M1801" s="14"/>
      <c r="N1801" s="14"/>
      <c r="O1801" s="14"/>
      <c r="P1801" s="14"/>
    </row>
    <row r="1802" spans="9:16" x14ac:dyDescent="0.25">
      <c r="I1802" s="14"/>
      <c r="J1802" s="14"/>
      <c r="K1802" s="14"/>
      <c r="L1802" s="14"/>
      <c r="M1802" s="14"/>
      <c r="N1802" s="14"/>
      <c r="O1802" s="14"/>
      <c r="P1802" s="14"/>
    </row>
    <row r="1803" spans="9:16" x14ac:dyDescent="0.25">
      <c r="I1803" s="14"/>
      <c r="J1803" s="14"/>
      <c r="K1803" s="14"/>
      <c r="L1803" s="14"/>
      <c r="M1803" s="14"/>
      <c r="N1803" s="14"/>
      <c r="O1803" s="14"/>
      <c r="P1803" s="14"/>
    </row>
    <row r="1804" spans="9:16" x14ac:dyDescent="0.25">
      <c r="I1804" s="14"/>
      <c r="J1804" s="14"/>
      <c r="K1804" s="14"/>
      <c r="L1804" s="14"/>
      <c r="M1804" s="14"/>
      <c r="N1804" s="14"/>
      <c r="O1804" s="14"/>
      <c r="P1804" s="14"/>
    </row>
    <row r="1805" spans="9:16" x14ac:dyDescent="0.25">
      <c r="I1805" s="14"/>
      <c r="J1805" s="14"/>
      <c r="K1805" s="14"/>
      <c r="L1805" s="14"/>
      <c r="M1805" s="14"/>
      <c r="N1805" s="14"/>
      <c r="O1805" s="14"/>
      <c r="P1805" s="14"/>
    </row>
    <row r="1806" spans="9:16" x14ac:dyDescent="0.25">
      <c r="I1806" s="14"/>
      <c r="J1806" s="14"/>
      <c r="K1806" s="14"/>
      <c r="L1806" s="14"/>
      <c r="M1806" s="14"/>
      <c r="N1806" s="14"/>
      <c r="O1806" s="14"/>
      <c r="P1806" s="14"/>
    </row>
    <row r="1807" spans="9:16" x14ac:dyDescent="0.25">
      <c r="I1807" s="14"/>
      <c r="J1807" s="14"/>
      <c r="K1807" s="14"/>
      <c r="L1807" s="14"/>
      <c r="M1807" s="14"/>
      <c r="N1807" s="14"/>
      <c r="O1807" s="14"/>
      <c r="P1807" s="14"/>
    </row>
    <row r="1808" spans="9:16" x14ac:dyDescent="0.25">
      <c r="I1808" s="14"/>
      <c r="J1808" s="14"/>
      <c r="K1808" s="14"/>
      <c r="L1808" s="14"/>
      <c r="M1808" s="14"/>
      <c r="N1808" s="14"/>
      <c r="O1808" s="14"/>
      <c r="P1808" s="14"/>
    </row>
    <row r="1809" spans="9:16" x14ac:dyDescent="0.25">
      <c r="I1809" s="14"/>
      <c r="J1809" s="14"/>
      <c r="K1809" s="14"/>
      <c r="L1809" s="14"/>
      <c r="M1809" s="14"/>
      <c r="N1809" s="14"/>
      <c r="O1809" s="14"/>
      <c r="P1809" s="14"/>
    </row>
    <row r="1810" spans="9:16" x14ac:dyDescent="0.25">
      <c r="I1810" s="14"/>
      <c r="J1810" s="14"/>
      <c r="K1810" s="14"/>
      <c r="L1810" s="14"/>
      <c r="M1810" s="14"/>
      <c r="N1810" s="14"/>
      <c r="O1810" s="14"/>
      <c r="P1810" s="14"/>
    </row>
    <row r="1811" spans="9:16" x14ac:dyDescent="0.25">
      <c r="I1811" s="14"/>
      <c r="J1811" s="14"/>
      <c r="K1811" s="14"/>
      <c r="L1811" s="14"/>
      <c r="M1811" s="14"/>
      <c r="N1811" s="14"/>
      <c r="O1811" s="14"/>
      <c r="P1811" s="14"/>
    </row>
    <row r="1812" spans="9:16" x14ac:dyDescent="0.25">
      <c r="I1812" s="14"/>
      <c r="J1812" s="14"/>
      <c r="K1812" s="14"/>
      <c r="L1812" s="14"/>
      <c r="M1812" s="14"/>
      <c r="N1812" s="14"/>
      <c r="O1812" s="14"/>
      <c r="P1812" s="14"/>
    </row>
    <row r="1813" spans="9:16" x14ac:dyDescent="0.25">
      <c r="I1813" s="14"/>
      <c r="J1813" s="14"/>
      <c r="K1813" s="14"/>
      <c r="L1813" s="14"/>
      <c r="M1813" s="14"/>
      <c r="N1813" s="14"/>
      <c r="O1813" s="14"/>
      <c r="P1813" s="14"/>
    </row>
    <row r="1814" spans="9:16" x14ac:dyDescent="0.25">
      <c r="I1814" s="14"/>
      <c r="J1814" s="14"/>
      <c r="K1814" s="14"/>
      <c r="L1814" s="14"/>
      <c r="M1814" s="14"/>
      <c r="N1814" s="14"/>
      <c r="O1814" s="14"/>
      <c r="P1814" s="14"/>
    </row>
    <row r="1815" spans="9:16" x14ac:dyDescent="0.25">
      <c r="I1815" s="14"/>
      <c r="J1815" s="14"/>
      <c r="K1815" s="14"/>
      <c r="L1815" s="14"/>
      <c r="M1815" s="14"/>
      <c r="N1815" s="14"/>
      <c r="O1815" s="14"/>
      <c r="P1815" s="14"/>
    </row>
    <row r="1816" spans="9:16" x14ac:dyDescent="0.25">
      <c r="I1816" s="14"/>
      <c r="J1816" s="14"/>
      <c r="K1816" s="14"/>
      <c r="L1816" s="14"/>
      <c r="M1816" s="14"/>
      <c r="N1816" s="14"/>
      <c r="O1816" s="14"/>
      <c r="P1816" s="14"/>
    </row>
    <row r="1817" spans="9:16" x14ac:dyDescent="0.25">
      <c r="I1817" s="14"/>
      <c r="J1817" s="14"/>
      <c r="K1817" s="14"/>
      <c r="L1817" s="14"/>
      <c r="M1817" s="14"/>
      <c r="N1817" s="14"/>
      <c r="O1817" s="14"/>
      <c r="P1817" s="14"/>
    </row>
    <row r="1818" spans="9:16" x14ac:dyDescent="0.25">
      <c r="I1818" s="14"/>
      <c r="J1818" s="14"/>
      <c r="K1818" s="14"/>
      <c r="L1818" s="14"/>
      <c r="M1818" s="14"/>
      <c r="N1818" s="14"/>
      <c r="O1818" s="14"/>
      <c r="P1818" s="14"/>
    </row>
    <row r="1819" spans="9:16" x14ac:dyDescent="0.25">
      <c r="I1819" s="14"/>
      <c r="J1819" s="14"/>
      <c r="K1819" s="14"/>
      <c r="L1819" s="14"/>
      <c r="M1819" s="14"/>
      <c r="N1819" s="14"/>
      <c r="O1819" s="14"/>
      <c r="P1819" s="14"/>
    </row>
    <row r="1820" spans="9:16" x14ac:dyDescent="0.25">
      <c r="I1820" s="14"/>
      <c r="J1820" s="14"/>
      <c r="K1820" s="14"/>
      <c r="L1820" s="14"/>
      <c r="M1820" s="14"/>
      <c r="N1820" s="14"/>
      <c r="O1820" s="14"/>
      <c r="P1820" s="14"/>
    </row>
    <row r="1821" spans="9:16" x14ac:dyDescent="0.25">
      <c r="I1821" s="14"/>
      <c r="J1821" s="14"/>
      <c r="K1821" s="14"/>
      <c r="L1821" s="14"/>
      <c r="M1821" s="14"/>
      <c r="N1821" s="14"/>
      <c r="O1821" s="14"/>
      <c r="P1821" s="14"/>
    </row>
    <row r="1822" spans="9:16" x14ac:dyDescent="0.25">
      <c r="I1822" s="14"/>
      <c r="J1822" s="14"/>
      <c r="K1822" s="14"/>
      <c r="L1822" s="14"/>
      <c r="M1822" s="14"/>
      <c r="N1822" s="14"/>
      <c r="O1822" s="14"/>
      <c r="P1822" s="14"/>
    </row>
    <row r="1823" spans="9:16" x14ac:dyDescent="0.25">
      <c r="I1823" s="14"/>
      <c r="J1823" s="14"/>
      <c r="K1823" s="14"/>
      <c r="L1823" s="14"/>
      <c r="M1823" s="14"/>
      <c r="N1823" s="14"/>
      <c r="O1823" s="14"/>
      <c r="P1823" s="14"/>
    </row>
    <row r="1824" spans="9:16" x14ac:dyDescent="0.25">
      <c r="I1824" s="14"/>
      <c r="J1824" s="14"/>
      <c r="K1824" s="14"/>
      <c r="L1824" s="14"/>
      <c r="M1824" s="14"/>
      <c r="N1824" s="14"/>
      <c r="O1824" s="14"/>
      <c r="P1824" s="14"/>
    </row>
    <row r="1825" spans="9:16" x14ac:dyDescent="0.25">
      <c r="I1825" s="14"/>
      <c r="J1825" s="14"/>
      <c r="K1825" s="14"/>
      <c r="L1825" s="14"/>
      <c r="M1825" s="14"/>
      <c r="N1825" s="14"/>
      <c r="O1825" s="14"/>
      <c r="P1825" s="14"/>
    </row>
    <row r="1826" spans="9:16" x14ac:dyDescent="0.25">
      <c r="I1826" s="14"/>
      <c r="J1826" s="14"/>
      <c r="K1826" s="14"/>
      <c r="L1826" s="14"/>
      <c r="M1826" s="14"/>
      <c r="N1826" s="14"/>
      <c r="O1826" s="14"/>
      <c r="P1826" s="14"/>
    </row>
    <row r="1827" spans="9:16" x14ac:dyDescent="0.25">
      <c r="I1827" s="14"/>
      <c r="J1827" s="14"/>
      <c r="K1827" s="14"/>
      <c r="L1827" s="14"/>
      <c r="M1827" s="14"/>
      <c r="N1827" s="14"/>
      <c r="O1827" s="14"/>
      <c r="P1827" s="14"/>
    </row>
    <row r="1828" spans="9:16" x14ac:dyDescent="0.25">
      <c r="I1828" s="14"/>
      <c r="J1828" s="14"/>
      <c r="K1828" s="14"/>
      <c r="L1828" s="14"/>
      <c r="M1828" s="14"/>
      <c r="N1828" s="14"/>
      <c r="O1828" s="14"/>
      <c r="P1828" s="14"/>
    </row>
    <row r="1829" spans="9:16" x14ac:dyDescent="0.25">
      <c r="I1829" s="14"/>
      <c r="J1829" s="14"/>
      <c r="K1829" s="14"/>
      <c r="L1829" s="14"/>
      <c r="M1829" s="14"/>
      <c r="N1829" s="14"/>
      <c r="O1829" s="14"/>
      <c r="P1829" s="14"/>
    </row>
    <row r="1830" spans="9:16" x14ac:dyDescent="0.25">
      <c r="I1830" s="14"/>
      <c r="J1830" s="14"/>
      <c r="K1830" s="14"/>
      <c r="L1830" s="14"/>
      <c r="M1830" s="14"/>
      <c r="N1830" s="14"/>
      <c r="O1830" s="14"/>
      <c r="P1830" s="14"/>
    </row>
    <row r="1831" spans="9:16" x14ac:dyDescent="0.25">
      <c r="I1831" s="14"/>
      <c r="J1831" s="14"/>
      <c r="K1831" s="14"/>
      <c r="L1831" s="14"/>
      <c r="M1831" s="14"/>
      <c r="N1831" s="14"/>
      <c r="O1831" s="14"/>
      <c r="P1831" s="14"/>
    </row>
    <row r="1832" spans="9:16" x14ac:dyDescent="0.25">
      <c r="I1832" s="14"/>
      <c r="J1832" s="14"/>
      <c r="K1832" s="14"/>
      <c r="L1832" s="14"/>
      <c r="M1832" s="14"/>
      <c r="N1832" s="14"/>
      <c r="O1832" s="14"/>
      <c r="P1832" s="14"/>
    </row>
    <row r="1833" spans="9:16" x14ac:dyDescent="0.25">
      <c r="I1833" s="14"/>
      <c r="J1833" s="14"/>
      <c r="K1833" s="14"/>
      <c r="L1833" s="14"/>
      <c r="M1833" s="14"/>
      <c r="N1833" s="14"/>
      <c r="O1833" s="14"/>
      <c r="P1833" s="14"/>
    </row>
    <row r="1834" spans="9:16" x14ac:dyDescent="0.25">
      <c r="I1834" s="14"/>
      <c r="J1834" s="14"/>
      <c r="K1834" s="14"/>
      <c r="L1834" s="14"/>
      <c r="M1834" s="14"/>
      <c r="N1834" s="14"/>
      <c r="O1834" s="14"/>
      <c r="P1834" s="14"/>
    </row>
    <row r="1835" spans="9:16" x14ac:dyDescent="0.25">
      <c r="I1835" s="14"/>
      <c r="J1835" s="14"/>
      <c r="K1835" s="14"/>
      <c r="L1835" s="14"/>
      <c r="M1835" s="14"/>
      <c r="N1835" s="14"/>
      <c r="O1835" s="14"/>
      <c r="P1835" s="14"/>
    </row>
    <row r="1836" spans="9:16" x14ac:dyDescent="0.25">
      <c r="I1836" s="14"/>
      <c r="J1836" s="14"/>
      <c r="K1836" s="14"/>
      <c r="L1836" s="14"/>
      <c r="M1836" s="14"/>
      <c r="N1836" s="14"/>
      <c r="O1836" s="14"/>
      <c r="P1836" s="14"/>
    </row>
    <row r="1837" spans="9:16" x14ac:dyDescent="0.25">
      <c r="I1837" s="14"/>
      <c r="J1837" s="14"/>
      <c r="K1837" s="14"/>
      <c r="L1837" s="14"/>
      <c r="M1837" s="14"/>
      <c r="N1837" s="14"/>
      <c r="O1837" s="14"/>
      <c r="P1837" s="14"/>
    </row>
    <row r="1838" spans="9:16" x14ac:dyDescent="0.25">
      <c r="I1838" s="14"/>
      <c r="J1838" s="14"/>
      <c r="K1838" s="14"/>
      <c r="L1838" s="14"/>
      <c r="M1838" s="14"/>
      <c r="N1838" s="14"/>
      <c r="O1838" s="14"/>
      <c r="P1838" s="14"/>
    </row>
    <row r="1839" spans="9:16" x14ac:dyDescent="0.25">
      <c r="I1839" s="14"/>
      <c r="J1839" s="14"/>
      <c r="K1839" s="14"/>
      <c r="L1839" s="14"/>
      <c r="M1839" s="14"/>
      <c r="N1839" s="14"/>
      <c r="O1839" s="14"/>
      <c r="P1839" s="14"/>
    </row>
    <row r="1840" spans="9:16" x14ac:dyDescent="0.25">
      <c r="I1840" s="14"/>
      <c r="J1840" s="14"/>
      <c r="K1840" s="14"/>
      <c r="L1840" s="14"/>
      <c r="M1840" s="14"/>
      <c r="N1840" s="14"/>
      <c r="O1840" s="14"/>
      <c r="P1840" s="14"/>
    </row>
    <row r="1841" spans="9:16" x14ac:dyDescent="0.25">
      <c r="I1841" s="14"/>
      <c r="J1841" s="14"/>
      <c r="K1841" s="14"/>
      <c r="L1841" s="14"/>
      <c r="M1841" s="14"/>
      <c r="N1841" s="14"/>
      <c r="O1841" s="14"/>
      <c r="P1841" s="14"/>
    </row>
    <row r="1842" spans="9:16" x14ac:dyDescent="0.25">
      <c r="I1842" s="14"/>
      <c r="J1842" s="14"/>
      <c r="K1842" s="14"/>
      <c r="L1842" s="14"/>
      <c r="M1842" s="14"/>
      <c r="N1842" s="14"/>
      <c r="O1842" s="14"/>
      <c r="P1842" s="14"/>
    </row>
    <row r="1843" spans="9:16" x14ac:dyDescent="0.25">
      <c r="I1843" s="14"/>
      <c r="J1843" s="14"/>
      <c r="K1843" s="14"/>
      <c r="L1843" s="14"/>
      <c r="M1843" s="14"/>
      <c r="N1843" s="14"/>
      <c r="O1843" s="14"/>
      <c r="P1843" s="14"/>
    </row>
    <row r="1844" spans="9:16" x14ac:dyDescent="0.25">
      <c r="I1844" s="14"/>
      <c r="J1844" s="14"/>
      <c r="K1844" s="14"/>
      <c r="L1844" s="14"/>
      <c r="M1844" s="14"/>
      <c r="N1844" s="14"/>
      <c r="O1844" s="14"/>
      <c r="P1844" s="14"/>
    </row>
    <row r="1845" spans="9:16" x14ac:dyDescent="0.25">
      <c r="I1845" s="14"/>
      <c r="J1845" s="14"/>
      <c r="K1845" s="14"/>
      <c r="L1845" s="14"/>
      <c r="M1845" s="14"/>
      <c r="N1845" s="14"/>
      <c r="O1845" s="14"/>
      <c r="P1845" s="14"/>
    </row>
    <row r="1846" spans="9:16" x14ac:dyDescent="0.25">
      <c r="I1846" s="14"/>
      <c r="J1846" s="14"/>
      <c r="K1846" s="14"/>
      <c r="L1846" s="14"/>
      <c r="M1846" s="14"/>
      <c r="N1846" s="14"/>
      <c r="O1846" s="14"/>
      <c r="P1846" s="14"/>
    </row>
    <row r="1847" spans="9:16" x14ac:dyDescent="0.25">
      <c r="I1847" s="14"/>
      <c r="J1847" s="14"/>
      <c r="K1847" s="14"/>
      <c r="L1847" s="14"/>
      <c r="M1847" s="14"/>
      <c r="N1847" s="14"/>
      <c r="O1847" s="14"/>
      <c r="P1847" s="14"/>
    </row>
    <row r="1848" spans="9:16" x14ac:dyDescent="0.25">
      <c r="I1848" s="14"/>
      <c r="J1848" s="14"/>
      <c r="K1848" s="14"/>
      <c r="L1848" s="14"/>
      <c r="M1848" s="14"/>
      <c r="N1848" s="14"/>
      <c r="O1848" s="14"/>
      <c r="P1848" s="14"/>
    </row>
    <row r="1849" spans="9:16" x14ac:dyDescent="0.25">
      <c r="I1849" s="14"/>
      <c r="J1849" s="14"/>
      <c r="K1849" s="14"/>
      <c r="L1849" s="14"/>
      <c r="M1849" s="14"/>
      <c r="N1849" s="14"/>
      <c r="O1849" s="14"/>
      <c r="P1849" s="14"/>
    </row>
    <row r="1850" spans="9:16" x14ac:dyDescent="0.25">
      <c r="I1850" s="14"/>
      <c r="J1850" s="14"/>
      <c r="K1850" s="14"/>
      <c r="L1850" s="14"/>
      <c r="M1850" s="14"/>
      <c r="N1850" s="14"/>
      <c r="O1850" s="14"/>
      <c r="P1850" s="14"/>
    </row>
    <row r="1851" spans="9:16" x14ac:dyDescent="0.25">
      <c r="I1851" s="14"/>
      <c r="J1851" s="14"/>
      <c r="K1851" s="14"/>
      <c r="L1851" s="14"/>
      <c r="M1851" s="14"/>
      <c r="N1851" s="14"/>
      <c r="O1851" s="14"/>
      <c r="P1851" s="14"/>
    </row>
    <row r="1852" spans="9:16" x14ac:dyDescent="0.25">
      <c r="I1852" s="14"/>
      <c r="J1852" s="14"/>
      <c r="K1852" s="14"/>
      <c r="L1852" s="14"/>
      <c r="M1852" s="14"/>
      <c r="N1852" s="14"/>
      <c r="O1852" s="14"/>
      <c r="P1852" s="14"/>
    </row>
    <row r="1853" spans="9:16" x14ac:dyDescent="0.25">
      <c r="I1853" s="14"/>
      <c r="J1853" s="14"/>
      <c r="K1853" s="14"/>
      <c r="L1853" s="14"/>
      <c r="M1853" s="14"/>
      <c r="N1853" s="14"/>
      <c r="O1853" s="14"/>
      <c r="P1853" s="14"/>
    </row>
    <row r="1854" spans="9:16" x14ac:dyDescent="0.25">
      <c r="I1854" s="14"/>
      <c r="J1854" s="14"/>
      <c r="K1854" s="14"/>
      <c r="L1854" s="14"/>
      <c r="M1854" s="14"/>
      <c r="N1854" s="14"/>
      <c r="O1854" s="14"/>
      <c r="P1854" s="14"/>
    </row>
    <row r="1855" spans="9:16" x14ac:dyDescent="0.25">
      <c r="I1855" s="14"/>
      <c r="J1855" s="14"/>
      <c r="K1855" s="14"/>
      <c r="L1855" s="14"/>
      <c r="M1855" s="14"/>
      <c r="N1855" s="14"/>
      <c r="O1855" s="14"/>
      <c r="P1855" s="14"/>
    </row>
    <row r="1856" spans="9:16" x14ac:dyDescent="0.25">
      <c r="I1856" s="14"/>
      <c r="J1856" s="14"/>
      <c r="K1856" s="14"/>
      <c r="L1856" s="14"/>
      <c r="M1856" s="14"/>
      <c r="N1856" s="14"/>
      <c r="O1856" s="14"/>
      <c r="P1856" s="14"/>
    </row>
    <row r="1857" spans="9:16" x14ac:dyDescent="0.25">
      <c r="I1857" s="14"/>
      <c r="J1857" s="14"/>
      <c r="K1857" s="14"/>
      <c r="L1857" s="14"/>
      <c r="M1857" s="14"/>
      <c r="N1857" s="14"/>
      <c r="O1857" s="14"/>
      <c r="P1857" s="14"/>
    </row>
    <row r="1858" spans="9:16" x14ac:dyDescent="0.25">
      <c r="I1858" s="14"/>
      <c r="J1858" s="14"/>
      <c r="K1858" s="14"/>
      <c r="L1858" s="14"/>
      <c r="M1858" s="14"/>
      <c r="N1858" s="14"/>
      <c r="O1858" s="14"/>
      <c r="P1858" s="14"/>
    </row>
    <row r="1859" spans="9:16" x14ac:dyDescent="0.25">
      <c r="I1859" s="14"/>
      <c r="J1859" s="14"/>
      <c r="K1859" s="14"/>
      <c r="L1859" s="14"/>
      <c r="M1859" s="14"/>
      <c r="N1859" s="14"/>
      <c r="O1859" s="14"/>
      <c r="P1859" s="14"/>
    </row>
    <row r="1860" spans="9:16" x14ac:dyDescent="0.25">
      <c r="I1860" s="14"/>
      <c r="J1860" s="14"/>
      <c r="K1860" s="14"/>
      <c r="L1860" s="14"/>
      <c r="M1860" s="14"/>
      <c r="N1860" s="14"/>
      <c r="O1860" s="14"/>
      <c r="P1860" s="14"/>
    </row>
    <row r="1861" spans="9:16" x14ac:dyDescent="0.25">
      <c r="I1861" s="14"/>
      <c r="J1861" s="14"/>
      <c r="K1861" s="14"/>
      <c r="L1861" s="14"/>
      <c r="M1861" s="14"/>
      <c r="N1861" s="14"/>
      <c r="O1861" s="14"/>
      <c r="P1861" s="14"/>
    </row>
    <row r="1862" spans="9:16" x14ac:dyDescent="0.25">
      <c r="I1862" s="14"/>
      <c r="J1862" s="14"/>
      <c r="K1862" s="14"/>
      <c r="L1862" s="14"/>
      <c r="M1862" s="14"/>
      <c r="N1862" s="14"/>
      <c r="O1862" s="14"/>
      <c r="P1862" s="14"/>
    </row>
    <row r="1863" spans="9:16" x14ac:dyDescent="0.25">
      <c r="I1863" s="14"/>
      <c r="J1863" s="14"/>
      <c r="K1863" s="14"/>
      <c r="L1863" s="14"/>
      <c r="M1863" s="14"/>
      <c r="N1863" s="14"/>
      <c r="O1863" s="14"/>
      <c r="P1863" s="14"/>
    </row>
    <row r="1864" spans="9:16" x14ac:dyDescent="0.25">
      <c r="I1864" s="14"/>
      <c r="J1864" s="14"/>
      <c r="K1864" s="14"/>
      <c r="L1864" s="14"/>
      <c r="M1864" s="14"/>
      <c r="N1864" s="14"/>
      <c r="O1864" s="14"/>
      <c r="P1864" s="14"/>
    </row>
    <row r="1865" spans="9:16" x14ac:dyDescent="0.25">
      <c r="I1865" s="14"/>
      <c r="J1865" s="14"/>
      <c r="K1865" s="14"/>
      <c r="L1865" s="14"/>
      <c r="M1865" s="14"/>
      <c r="N1865" s="14"/>
      <c r="O1865" s="14"/>
      <c r="P1865" s="14"/>
    </row>
    <row r="1866" spans="9:16" x14ac:dyDescent="0.25">
      <c r="I1866" s="14"/>
      <c r="J1866" s="14"/>
      <c r="K1866" s="14"/>
      <c r="L1866" s="14"/>
      <c r="M1866" s="14"/>
      <c r="N1866" s="14"/>
      <c r="O1866" s="14"/>
      <c r="P1866" s="14"/>
    </row>
    <row r="1867" spans="9:16" x14ac:dyDescent="0.25">
      <c r="I1867" s="14"/>
      <c r="J1867" s="14"/>
      <c r="K1867" s="14"/>
      <c r="L1867" s="14"/>
      <c r="M1867" s="14"/>
      <c r="N1867" s="14"/>
      <c r="O1867" s="14"/>
      <c r="P1867" s="14"/>
    </row>
    <row r="1868" spans="9:16" x14ac:dyDescent="0.25">
      <c r="I1868" s="14"/>
      <c r="J1868" s="14"/>
      <c r="K1868" s="14"/>
      <c r="L1868" s="14"/>
      <c r="M1868" s="14"/>
      <c r="N1868" s="14"/>
      <c r="O1868" s="14"/>
      <c r="P1868" s="14"/>
    </row>
    <row r="1869" spans="9:16" x14ac:dyDescent="0.25">
      <c r="I1869" s="14"/>
      <c r="J1869" s="14"/>
      <c r="K1869" s="14"/>
      <c r="L1869" s="14"/>
      <c r="M1869" s="14"/>
      <c r="N1869" s="14"/>
      <c r="O1869" s="14"/>
      <c r="P1869" s="14"/>
    </row>
    <row r="1870" spans="9:16" x14ac:dyDescent="0.25">
      <c r="I1870" s="14"/>
      <c r="J1870" s="14"/>
      <c r="K1870" s="14"/>
      <c r="L1870" s="14"/>
      <c r="M1870" s="14"/>
      <c r="N1870" s="14"/>
      <c r="O1870" s="14"/>
      <c r="P1870" s="14"/>
    </row>
    <row r="1871" spans="9:16" x14ac:dyDescent="0.25">
      <c r="I1871" s="14"/>
      <c r="J1871" s="14"/>
      <c r="K1871" s="14"/>
      <c r="L1871" s="14"/>
      <c r="M1871" s="14"/>
      <c r="N1871" s="14"/>
      <c r="O1871" s="14"/>
      <c r="P1871" s="14"/>
    </row>
    <row r="1872" spans="9:16" x14ac:dyDescent="0.25">
      <c r="I1872" s="14"/>
      <c r="J1872" s="14"/>
      <c r="K1872" s="14"/>
      <c r="L1872" s="14"/>
      <c r="M1872" s="14"/>
      <c r="N1872" s="14"/>
      <c r="O1872" s="14"/>
      <c r="P1872" s="14"/>
    </row>
    <row r="1873" spans="9:16" x14ac:dyDescent="0.25">
      <c r="I1873" s="14"/>
      <c r="J1873" s="14"/>
      <c r="K1873" s="14"/>
      <c r="L1873" s="14"/>
      <c r="M1873" s="14"/>
      <c r="N1873" s="14"/>
      <c r="O1873" s="14"/>
      <c r="P1873" s="14"/>
    </row>
    <row r="1874" spans="9:16" x14ac:dyDescent="0.25">
      <c r="I1874" s="14"/>
      <c r="J1874" s="14"/>
      <c r="K1874" s="14"/>
      <c r="L1874" s="14"/>
      <c r="M1874" s="14"/>
      <c r="N1874" s="14"/>
      <c r="O1874" s="14"/>
      <c r="P1874" s="14"/>
    </row>
    <row r="1875" spans="9:16" x14ac:dyDescent="0.25">
      <c r="I1875" s="14"/>
      <c r="J1875" s="14"/>
      <c r="K1875" s="14"/>
      <c r="L1875" s="14"/>
      <c r="M1875" s="14"/>
      <c r="N1875" s="14"/>
      <c r="O1875" s="14"/>
      <c r="P1875" s="14"/>
    </row>
    <row r="1876" spans="9:16" x14ac:dyDescent="0.25">
      <c r="I1876" s="14"/>
      <c r="J1876" s="14"/>
      <c r="K1876" s="14"/>
      <c r="L1876" s="14"/>
      <c r="M1876" s="14"/>
      <c r="N1876" s="14"/>
      <c r="O1876" s="14"/>
      <c r="P1876" s="14"/>
    </row>
    <row r="1877" spans="9:16" x14ac:dyDescent="0.25">
      <c r="I1877" s="14"/>
      <c r="J1877" s="14"/>
      <c r="K1877" s="14"/>
      <c r="L1877" s="14"/>
      <c r="M1877" s="14"/>
      <c r="N1877" s="14"/>
      <c r="O1877" s="14"/>
      <c r="P1877" s="14"/>
    </row>
    <row r="1878" spans="9:16" x14ac:dyDescent="0.25">
      <c r="I1878" s="14"/>
      <c r="J1878" s="14"/>
      <c r="K1878" s="14"/>
      <c r="L1878" s="14"/>
      <c r="M1878" s="14"/>
      <c r="N1878" s="14"/>
      <c r="O1878" s="14"/>
      <c r="P1878" s="14"/>
    </row>
    <row r="1879" spans="9:16" x14ac:dyDescent="0.25">
      <c r="I1879" s="14"/>
      <c r="J1879" s="14"/>
      <c r="K1879" s="14"/>
      <c r="L1879" s="14"/>
      <c r="M1879" s="14"/>
      <c r="N1879" s="14"/>
      <c r="O1879" s="14"/>
      <c r="P1879" s="14"/>
    </row>
    <row r="1880" spans="9:16" x14ac:dyDescent="0.25">
      <c r="I1880" s="14"/>
      <c r="J1880" s="14"/>
      <c r="K1880" s="14"/>
      <c r="L1880" s="14"/>
      <c r="M1880" s="14"/>
      <c r="N1880" s="14"/>
      <c r="O1880" s="14"/>
      <c r="P1880" s="14"/>
    </row>
    <row r="1881" spans="9:16" x14ac:dyDescent="0.25">
      <c r="I1881" s="14"/>
      <c r="J1881" s="14"/>
      <c r="K1881" s="14"/>
      <c r="L1881" s="14"/>
      <c r="M1881" s="14"/>
      <c r="N1881" s="14"/>
      <c r="O1881" s="14"/>
      <c r="P1881" s="14"/>
    </row>
    <row r="1882" spans="9:16" x14ac:dyDescent="0.25">
      <c r="I1882" s="14"/>
      <c r="J1882" s="14"/>
      <c r="K1882" s="14"/>
      <c r="L1882" s="14"/>
      <c r="M1882" s="14"/>
      <c r="N1882" s="14"/>
      <c r="O1882" s="14"/>
      <c r="P1882" s="14"/>
    </row>
    <row r="1883" spans="9:16" x14ac:dyDescent="0.25">
      <c r="I1883" s="14"/>
      <c r="J1883" s="14"/>
      <c r="K1883" s="14"/>
      <c r="L1883" s="14"/>
      <c r="M1883" s="14"/>
      <c r="N1883" s="14"/>
      <c r="O1883" s="14"/>
      <c r="P1883" s="14"/>
    </row>
    <row r="1884" spans="9:16" x14ac:dyDescent="0.25">
      <c r="I1884" s="14"/>
      <c r="J1884" s="14"/>
      <c r="K1884" s="14"/>
      <c r="L1884" s="14"/>
      <c r="M1884" s="14"/>
      <c r="N1884" s="14"/>
      <c r="O1884" s="14"/>
      <c r="P1884" s="14"/>
    </row>
    <row r="1885" spans="9:16" x14ac:dyDescent="0.25">
      <c r="I1885" s="14"/>
      <c r="J1885" s="14"/>
      <c r="K1885" s="14"/>
      <c r="L1885" s="14"/>
      <c r="M1885" s="14"/>
      <c r="N1885" s="14"/>
      <c r="O1885" s="14"/>
      <c r="P1885" s="14"/>
    </row>
    <row r="1886" spans="9:16" x14ac:dyDescent="0.25">
      <c r="I1886" s="14"/>
      <c r="J1886" s="14"/>
      <c r="K1886" s="14"/>
      <c r="L1886" s="14"/>
      <c r="M1886" s="14"/>
      <c r="N1886" s="14"/>
      <c r="O1886" s="14"/>
      <c r="P1886" s="14"/>
    </row>
    <row r="1887" spans="9:16" x14ac:dyDescent="0.25">
      <c r="I1887" s="14"/>
      <c r="J1887" s="14"/>
      <c r="K1887" s="14"/>
      <c r="L1887" s="14"/>
      <c r="M1887" s="14"/>
      <c r="N1887" s="14"/>
      <c r="O1887" s="14"/>
      <c r="P1887" s="14"/>
    </row>
    <row r="1888" spans="9:16" x14ac:dyDescent="0.25">
      <c r="I1888" s="14"/>
      <c r="J1888" s="14"/>
      <c r="K1888" s="14"/>
      <c r="L1888" s="14"/>
      <c r="M1888" s="14"/>
      <c r="N1888" s="14"/>
      <c r="O1888" s="14"/>
      <c r="P1888" s="14"/>
    </row>
    <row r="1889" spans="9:16" x14ac:dyDescent="0.25">
      <c r="I1889" s="14"/>
      <c r="J1889" s="14"/>
      <c r="K1889" s="14"/>
      <c r="L1889" s="14"/>
      <c r="M1889" s="14"/>
      <c r="N1889" s="14"/>
      <c r="O1889" s="14"/>
      <c r="P1889" s="14"/>
    </row>
    <row r="1890" spans="9:16" x14ac:dyDescent="0.25">
      <c r="I1890" s="14"/>
      <c r="J1890" s="14"/>
      <c r="K1890" s="14"/>
      <c r="L1890" s="14"/>
      <c r="M1890" s="14"/>
      <c r="N1890" s="14"/>
      <c r="O1890" s="14"/>
      <c r="P1890" s="14"/>
    </row>
    <row r="1891" spans="9:16" x14ac:dyDescent="0.25">
      <c r="I1891" s="14"/>
      <c r="J1891" s="14"/>
      <c r="K1891" s="14"/>
      <c r="L1891" s="14"/>
      <c r="M1891" s="14"/>
      <c r="N1891" s="14"/>
      <c r="O1891" s="14"/>
      <c r="P1891" s="14"/>
    </row>
    <row r="1892" spans="9:16" x14ac:dyDescent="0.25">
      <c r="I1892" s="14"/>
      <c r="J1892" s="14"/>
      <c r="K1892" s="14"/>
      <c r="L1892" s="14"/>
      <c r="M1892" s="14"/>
      <c r="N1892" s="14"/>
      <c r="O1892" s="14"/>
      <c r="P1892" s="14"/>
    </row>
    <row r="1893" spans="9:16" x14ac:dyDescent="0.25">
      <c r="I1893" s="14"/>
      <c r="J1893" s="14"/>
      <c r="K1893" s="14"/>
      <c r="L1893" s="14"/>
      <c r="M1893" s="14"/>
      <c r="N1893" s="14"/>
      <c r="O1893" s="14"/>
      <c r="P1893" s="14"/>
    </row>
    <row r="1894" spans="9:16" x14ac:dyDescent="0.25">
      <c r="I1894" s="14"/>
      <c r="J1894" s="14"/>
      <c r="K1894" s="14"/>
      <c r="L1894" s="14"/>
      <c r="M1894" s="14"/>
      <c r="N1894" s="14"/>
      <c r="O1894" s="14"/>
      <c r="P1894" s="14"/>
    </row>
    <row r="1895" spans="9:16" x14ac:dyDescent="0.25">
      <c r="I1895" s="14"/>
      <c r="J1895" s="14"/>
      <c r="K1895" s="14"/>
      <c r="L1895" s="14"/>
      <c r="M1895" s="14"/>
      <c r="N1895" s="14"/>
      <c r="O1895" s="14"/>
      <c r="P1895" s="14"/>
    </row>
    <row r="1896" spans="9:16" x14ac:dyDescent="0.25">
      <c r="I1896" s="14"/>
      <c r="J1896" s="14"/>
      <c r="K1896" s="14"/>
      <c r="L1896" s="14"/>
      <c r="M1896" s="14"/>
      <c r="N1896" s="14"/>
      <c r="O1896" s="14"/>
      <c r="P1896" s="14"/>
    </row>
    <row r="1897" spans="9:16" x14ac:dyDescent="0.25">
      <c r="I1897" s="14"/>
      <c r="J1897" s="14"/>
      <c r="K1897" s="14"/>
      <c r="L1897" s="14"/>
      <c r="M1897" s="14"/>
      <c r="N1897" s="14"/>
      <c r="O1897" s="14"/>
      <c r="P1897" s="14"/>
    </row>
    <row r="1898" spans="9:16" x14ac:dyDescent="0.25">
      <c r="I1898" s="14"/>
      <c r="J1898" s="14"/>
      <c r="K1898" s="14"/>
      <c r="L1898" s="14"/>
      <c r="M1898" s="14"/>
      <c r="N1898" s="14"/>
      <c r="O1898" s="14"/>
      <c r="P1898" s="14"/>
    </row>
    <row r="1899" spans="9:16" x14ac:dyDescent="0.25">
      <c r="I1899" s="14"/>
      <c r="J1899" s="14"/>
      <c r="K1899" s="14"/>
      <c r="L1899" s="14"/>
      <c r="M1899" s="14"/>
      <c r="N1899" s="14"/>
      <c r="O1899" s="14"/>
      <c r="P1899" s="14"/>
    </row>
    <row r="1900" spans="9:16" x14ac:dyDescent="0.25">
      <c r="I1900" s="14"/>
      <c r="J1900" s="14"/>
      <c r="K1900" s="14"/>
      <c r="L1900" s="14"/>
      <c r="M1900" s="14"/>
      <c r="N1900" s="14"/>
      <c r="O1900" s="14"/>
      <c r="P1900" s="14"/>
    </row>
    <row r="1901" spans="9:16" x14ac:dyDescent="0.25">
      <c r="I1901" s="14"/>
      <c r="J1901" s="14"/>
      <c r="K1901" s="14"/>
      <c r="L1901" s="14"/>
      <c r="M1901" s="14"/>
      <c r="N1901" s="14"/>
      <c r="O1901" s="14"/>
      <c r="P1901" s="14"/>
    </row>
    <row r="1902" spans="9:16" x14ac:dyDescent="0.25">
      <c r="I1902" s="14"/>
      <c r="J1902" s="14"/>
      <c r="K1902" s="14"/>
      <c r="L1902" s="14"/>
      <c r="M1902" s="14"/>
      <c r="N1902" s="14"/>
      <c r="O1902" s="14"/>
      <c r="P1902" s="14"/>
    </row>
    <row r="1903" spans="9:16" x14ac:dyDescent="0.25">
      <c r="I1903" s="14"/>
      <c r="J1903" s="14"/>
      <c r="K1903" s="14"/>
      <c r="L1903" s="14"/>
      <c r="M1903" s="14"/>
      <c r="N1903" s="14"/>
      <c r="O1903" s="14"/>
      <c r="P1903" s="14"/>
    </row>
    <row r="1904" spans="9:16" x14ac:dyDescent="0.25">
      <c r="I1904" s="14"/>
      <c r="J1904" s="14"/>
      <c r="K1904" s="14"/>
      <c r="L1904" s="14"/>
      <c r="M1904" s="14"/>
      <c r="N1904" s="14"/>
      <c r="O1904" s="14"/>
      <c r="P1904" s="14"/>
    </row>
    <row r="1905" spans="9:16" x14ac:dyDescent="0.25">
      <c r="I1905" s="14"/>
      <c r="J1905" s="14"/>
      <c r="K1905" s="14"/>
      <c r="L1905" s="14"/>
      <c r="M1905" s="14"/>
      <c r="N1905" s="14"/>
      <c r="O1905" s="14"/>
      <c r="P1905" s="14"/>
    </row>
    <row r="1906" spans="9:16" x14ac:dyDescent="0.25">
      <c r="I1906" s="14"/>
      <c r="J1906" s="14"/>
      <c r="K1906" s="14"/>
      <c r="L1906" s="14"/>
      <c r="M1906" s="14"/>
      <c r="N1906" s="14"/>
      <c r="O1906" s="14"/>
      <c r="P1906" s="14"/>
    </row>
    <row r="1907" spans="9:16" x14ac:dyDescent="0.25">
      <c r="I1907" s="14"/>
      <c r="J1907" s="14"/>
      <c r="K1907" s="14"/>
      <c r="L1907" s="14"/>
      <c r="M1907" s="14"/>
      <c r="N1907" s="14"/>
      <c r="O1907" s="14"/>
      <c r="P1907" s="14"/>
    </row>
    <row r="1908" spans="9:16" x14ac:dyDescent="0.25">
      <c r="I1908" s="14"/>
      <c r="J1908" s="14"/>
      <c r="K1908" s="14"/>
      <c r="L1908" s="14"/>
      <c r="M1908" s="14"/>
      <c r="N1908" s="14"/>
      <c r="O1908" s="14"/>
      <c r="P1908" s="14"/>
    </row>
    <row r="1909" spans="9:16" x14ac:dyDescent="0.25">
      <c r="I1909" s="14"/>
      <c r="J1909" s="14"/>
      <c r="K1909" s="14"/>
      <c r="L1909" s="14"/>
      <c r="M1909" s="14"/>
      <c r="N1909" s="14"/>
      <c r="O1909" s="14"/>
      <c r="P1909" s="14"/>
    </row>
    <row r="1910" spans="9:16" x14ac:dyDescent="0.25">
      <c r="I1910" s="14"/>
      <c r="J1910" s="14"/>
      <c r="K1910" s="14"/>
      <c r="L1910" s="14"/>
      <c r="M1910" s="14"/>
      <c r="N1910" s="14"/>
      <c r="O1910" s="14"/>
      <c r="P1910" s="14"/>
    </row>
    <row r="1911" spans="9:16" x14ac:dyDescent="0.25">
      <c r="I1911" s="14"/>
      <c r="J1911" s="14"/>
      <c r="K1911" s="14"/>
      <c r="L1911" s="14"/>
      <c r="M1911" s="14"/>
      <c r="N1911" s="14"/>
      <c r="O1911" s="14"/>
      <c r="P1911" s="14"/>
    </row>
    <row r="1912" spans="9:16" x14ac:dyDescent="0.25">
      <c r="I1912" s="14"/>
      <c r="J1912" s="14"/>
      <c r="K1912" s="14"/>
      <c r="L1912" s="14"/>
      <c r="M1912" s="14"/>
      <c r="N1912" s="14"/>
      <c r="O1912" s="14"/>
      <c r="P1912" s="14"/>
    </row>
    <row r="1913" spans="9:16" x14ac:dyDescent="0.25">
      <c r="I1913" s="14"/>
      <c r="J1913" s="14"/>
      <c r="K1913" s="14"/>
      <c r="L1913" s="14"/>
      <c r="M1913" s="14"/>
      <c r="N1913" s="14"/>
      <c r="O1913" s="14"/>
      <c r="P1913" s="14"/>
    </row>
    <row r="1914" spans="9:16" x14ac:dyDescent="0.25">
      <c r="I1914" s="14"/>
      <c r="J1914" s="14"/>
      <c r="K1914" s="14"/>
      <c r="L1914" s="14"/>
      <c r="M1914" s="14"/>
      <c r="N1914" s="14"/>
      <c r="O1914" s="14"/>
      <c r="P1914" s="14"/>
    </row>
    <row r="1915" spans="9:16" x14ac:dyDescent="0.25">
      <c r="I1915" s="14"/>
      <c r="J1915" s="14"/>
      <c r="K1915" s="14"/>
      <c r="L1915" s="14"/>
      <c r="M1915" s="14"/>
      <c r="N1915" s="14"/>
      <c r="O1915" s="14"/>
      <c r="P1915" s="14"/>
    </row>
    <row r="1916" spans="9:16" x14ac:dyDescent="0.25">
      <c r="I1916" s="14"/>
      <c r="J1916" s="14"/>
      <c r="K1916" s="14"/>
      <c r="L1916" s="14"/>
      <c r="M1916" s="14"/>
      <c r="N1916" s="14"/>
      <c r="O1916" s="14"/>
      <c r="P1916" s="14"/>
    </row>
    <row r="1917" spans="9:16" x14ac:dyDescent="0.25">
      <c r="I1917" s="14"/>
      <c r="J1917" s="14"/>
      <c r="K1917" s="14"/>
      <c r="L1917" s="14"/>
      <c r="M1917" s="14"/>
      <c r="N1917" s="14"/>
      <c r="O1917" s="14"/>
      <c r="P1917" s="14"/>
    </row>
    <row r="1918" spans="9:16" x14ac:dyDescent="0.25">
      <c r="I1918" s="14"/>
      <c r="J1918" s="14"/>
      <c r="K1918" s="14"/>
      <c r="L1918" s="14"/>
      <c r="M1918" s="14"/>
      <c r="N1918" s="14"/>
      <c r="O1918" s="14"/>
      <c r="P1918" s="14"/>
    </row>
    <row r="1919" spans="9:16" x14ac:dyDescent="0.25">
      <c r="I1919" s="14"/>
      <c r="J1919" s="14"/>
      <c r="K1919" s="14"/>
      <c r="L1919" s="14"/>
      <c r="M1919" s="14"/>
      <c r="N1919" s="14"/>
      <c r="O1919" s="14"/>
      <c r="P1919" s="14"/>
    </row>
    <row r="1920" spans="9:16" x14ac:dyDescent="0.25">
      <c r="I1920" s="14"/>
      <c r="J1920" s="14"/>
      <c r="K1920" s="14"/>
      <c r="L1920" s="14"/>
      <c r="M1920" s="14"/>
      <c r="N1920" s="14"/>
      <c r="O1920" s="14"/>
      <c r="P1920" s="14"/>
    </row>
    <row r="1921" spans="9:16" x14ac:dyDescent="0.25">
      <c r="I1921" s="14"/>
      <c r="J1921" s="14"/>
      <c r="K1921" s="14"/>
      <c r="L1921" s="14"/>
      <c r="M1921" s="14"/>
      <c r="N1921" s="14"/>
      <c r="O1921" s="14"/>
      <c r="P1921" s="14"/>
    </row>
    <row r="1922" spans="9:16" x14ac:dyDescent="0.25">
      <c r="I1922" s="14"/>
      <c r="J1922" s="14"/>
      <c r="K1922" s="14"/>
      <c r="L1922" s="14"/>
      <c r="M1922" s="14"/>
      <c r="N1922" s="14"/>
      <c r="O1922" s="14"/>
      <c r="P1922" s="14"/>
    </row>
    <row r="1923" spans="9:16" x14ac:dyDescent="0.25">
      <c r="I1923" s="14"/>
      <c r="J1923" s="14"/>
      <c r="K1923" s="14"/>
      <c r="L1923" s="14"/>
      <c r="M1923" s="14"/>
      <c r="N1923" s="14"/>
      <c r="O1923" s="14"/>
      <c r="P1923" s="14"/>
    </row>
    <row r="1924" spans="9:16" x14ac:dyDescent="0.25">
      <c r="I1924" s="14"/>
      <c r="J1924" s="14"/>
      <c r="K1924" s="14"/>
      <c r="L1924" s="14"/>
      <c r="M1924" s="14"/>
      <c r="N1924" s="14"/>
      <c r="O1924" s="14"/>
      <c r="P1924" s="14"/>
    </row>
    <row r="1925" spans="9:16" x14ac:dyDescent="0.25">
      <c r="I1925" s="14"/>
      <c r="J1925" s="14"/>
      <c r="K1925" s="14"/>
      <c r="L1925" s="14"/>
      <c r="M1925" s="14"/>
      <c r="N1925" s="14"/>
      <c r="O1925" s="14"/>
      <c r="P1925" s="14"/>
    </row>
    <row r="1926" spans="9:16" x14ac:dyDescent="0.25">
      <c r="I1926" s="14"/>
      <c r="J1926" s="14"/>
      <c r="K1926" s="14"/>
      <c r="L1926" s="14"/>
      <c r="M1926" s="14"/>
      <c r="N1926" s="14"/>
      <c r="O1926" s="14"/>
      <c r="P1926" s="14"/>
    </row>
    <row r="1927" spans="9:16" x14ac:dyDescent="0.25">
      <c r="I1927" s="14"/>
      <c r="J1927" s="14"/>
      <c r="K1927" s="14"/>
      <c r="L1927" s="14"/>
      <c r="M1927" s="14"/>
      <c r="N1927" s="14"/>
      <c r="O1927" s="14"/>
      <c r="P1927" s="14"/>
    </row>
    <row r="1928" spans="9:16" x14ac:dyDescent="0.25">
      <c r="I1928" s="14"/>
      <c r="J1928" s="14"/>
      <c r="K1928" s="14"/>
      <c r="L1928" s="14"/>
      <c r="M1928" s="14"/>
      <c r="N1928" s="14"/>
      <c r="O1928" s="14"/>
      <c r="P1928" s="14"/>
    </row>
    <row r="1929" spans="9:16" x14ac:dyDescent="0.25">
      <c r="I1929" s="14"/>
      <c r="J1929" s="14"/>
      <c r="K1929" s="14"/>
      <c r="L1929" s="14"/>
      <c r="M1929" s="14"/>
      <c r="N1929" s="14"/>
      <c r="O1929" s="14"/>
      <c r="P1929" s="14"/>
    </row>
    <row r="1930" spans="9:16" x14ac:dyDescent="0.25">
      <c r="I1930" s="14"/>
      <c r="J1930" s="14"/>
      <c r="K1930" s="14"/>
      <c r="L1930" s="14"/>
      <c r="M1930" s="14"/>
      <c r="N1930" s="14"/>
      <c r="O1930" s="14"/>
      <c r="P1930" s="14"/>
    </row>
    <row r="1931" spans="9:16" x14ac:dyDescent="0.25">
      <c r="I1931" s="14"/>
      <c r="J1931" s="14"/>
      <c r="K1931" s="14"/>
      <c r="L1931" s="14"/>
      <c r="M1931" s="14"/>
      <c r="N1931" s="14"/>
      <c r="O1931" s="14"/>
      <c r="P1931" s="14"/>
    </row>
    <row r="1932" spans="9:16" x14ac:dyDescent="0.25">
      <c r="I1932" s="14"/>
      <c r="J1932" s="14"/>
      <c r="K1932" s="14"/>
      <c r="L1932" s="14"/>
      <c r="M1932" s="14"/>
      <c r="N1932" s="14"/>
      <c r="O1932" s="14"/>
      <c r="P1932" s="14"/>
    </row>
    <row r="1933" spans="9:16" x14ac:dyDescent="0.25">
      <c r="I1933" s="14"/>
      <c r="J1933" s="14"/>
      <c r="K1933" s="14"/>
      <c r="L1933" s="14"/>
      <c r="M1933" s="14"/>
      <c r="N1933" s="14"/>
      <c r="O1933" s="14"/>
      <c r="P1933" s="14"/>
    </row>
    <row r="1934" spans="9:16" x14ac:dyDescent="0.25">
      <c r="I1934" s="14"/>
      <c r="J1934" s="14"/>
      <c r="K1934" s="14"/>
      <c r="L1934" s="14"/>
      <c r="M1934" s="14"/>
      <c r="N1934" s="14"/>
      <c r="O1934" s="14"/>
      <c r="P1934" s="14"/>
    </row>
    <row r="1935" spans="9:16" x14ac:dyDescent="0.25">
      <c r="I1935" s="14"/>
      <c r="J1935" s="14"/>
      <c r="K1935" s="14"/>
      <c r="L1935" s="14"/>
      <c r="M1935" s="14"/>
      <c r="N1935" s="14"/>
      <c r="O1935" s="14"/>
      <c r="P1935" s="14"/>
    </row>
    <row r="1936" spans="9:16" x14ac:dyDescent="0.25">
      <c r="I1936" s="14"/>
      <c r="J1936" s="14"/>
      <c r="K1936" s="14"/>
      <c r="L1936" s="14"/>
      <c r="M1936" s="14"/>
      <c r="N1936" s="14"/>
      <c r="O1936" s="14"/>
      <c r="P1936" s="14"/>
    </row>
    <row r="1937" spans="9:16" x14ac:dyDescent="0.25">
      <c r="I1937" s="14"/>
      <c r="J1937" s="14"/>
      <c r="K1937" s="14"/>
      <c r="L1937" s="14"/>
      <c r="M1937" s="14"/>
      <c r="N1937" s="14"/>
      <c r="O1937" s="14"/>
      <c r="P1937" s="14"/>
    </row>
    <row r="1938" spans="9:16" x14ac:dyDescent="0.25">
      <c r="I1938" s="14"/>
      <c r="J1938" s="14"/>
      <c r="K1938" s="14"/>
      <c r="L1938" s="14"/>
      <c r="M1938" s="14"/>
      <c r="N1938" s="14"/>
      <c r="O1938" s="14"/>
      <c r="P1938" s="14"/>
    </row>
    <row r="1939" spans="9:16" x14ac:dyDescent="0.25">
      <c r="I1939" s="14"/>
      <c r="J1939" s="14"/>
      <c r="K1939" s="14"/>
      <c r="L1939" s="14"/>
      <c r="M1939" s="14"/>
      <c r="N1939" s="14"/>
      <c r="O1939" s="14"/>
      <c r="P1939" s="14"/>
    </row>
    <row r="1940" spans="9:16" x14ac:dyDescent="0.25">
      <c r="I1940" s="14"/>
      <c r="J1940" s="14"/>
      <c r="K1940" s="14"/>
      <c r="L1940" s="14"/>
      <c r="M1940" s="14"/>
      <c r="N1940" s="14"/>
      <c r="O1940" s="14"/>
      <c r="P1940" s="14"/>
    </row>
    <row r="1941" spans="9:16" x14ac:dyDescent="0.25">
      <c r="I1941" s="14"/>
      <c r="J1941" s="14"/>
      <c r="K1941" s="14"/>
      <c r="L1941" s="14"/>
      <c r="M1941" s="14"/>
      <c r="N1941" s="14"/>
      <c r="O1941" s="14"/>
      <c r="P1941" s="14"/>
    </row>
    <row r="1942" spans="9:16" x14ac:dyDescent="0.25">
      <c r="I1942" s="14"/>
      <c r="J1942" s="14"/>
      <c r="K1942" s="14"/>
      <c r="L1942" s="14"/>
      <c r="M1942" s="14"/>
      <c r="N1942" s="14"/>
      <c r="O1942" s="14"/>
      <c r="P1942" s="14"/>
    </row>
    <row r="1943" spans="9:16" x14ac:dyDescent="0.25">
      <c r="I1943" s="14"/>
      <c r="J1943" s="14"/>
      <c r="K1943" s="14"/>
      <c r="L1943" s="14"/>
      <c r="M1943" s="14"/>
      <c r="N1943" s="14"/>
      <c r="O1943" s="14"/>
      <c r="P1943" s="14"/>
    </row>
    <row r="1944" spans="9:16" x14ac:dyDescent="0.25">
      <c r="I1944" s="14"/>
      <c r="J1944" s="14"/>
      <c r="K1944" s="14"/>
      <c r="L1944" s="14"/>
      <c r="M1944" s="14"/>
      <c r="N1944" s="14"/>
      <c r="O1944" s="14"/>
      <c r="P1944" s="14"/>
    </row>
    <row r="1945" spans="9:16" x14ac:dyDescent="0.25">
      <c r="I1945" s="14"/>
      <c r="J1945" s="14"/>
      <c r="K1945" s="14"/>
      <c r="L1945" s="14"/>
      <c r="M1945" s="14"/>
      <c r="N1945" s="14"/>
      <c r="O1945" s="14"/>
      <c r="P1945" s="14"/>
    </row>
    <row r="1946" spans="9:16" x14ac:dyDescent="0.25">
      <c r="I1946" s="14"/>
      <c r="J1946" s="14"/>
      <c r="K1946" s="14"/>
      <c r="L1946" s="14"/>
      <c r="M1946" s="14"/>
      <c r="N1946" s="14"/>
      <c r="O1946" s="14"/>
      <c r="P1946" s="14"/>
    </row>
    <row r="1947" spans="9:16" x14ac:dyDescent="0.25">
      <c r="I1947" s="14"/>
      <c r="J1947" s="14"/>
      <c r="K1947" s="14"/>
      <c r="L1947" s="14"/>
      <c r="M1947" s="14"/>
      <c r="N1947" s="14"/>
      <c r="O1947" s="14"/>
      <c r="P1947" s="14"/>
    </row>
    <row r="1948" spans="9:16" x14ac:dyDescent="0.25">
      <c r="I1948" s="14"/>
      <c r="J1948" s="14"/>
      <c r="K1948" s="14"/>
      <c r="L1948" s="14"/>
      <c r="M1948" s="14"/>
      <c r="N1948" s="14"/>
      <c r="O1948" s="14"/>
      <c r="P1948" s="14"/>
    </row>
    <row r="1949" spans="9:16" x14ac:dyDescent="0.25">
      <c r="I1949" s="14"/>
      <c r="J1949" s="14"/>
      <c r="K1949" s="14"/>
      <c r="L1949" s="14"/>
      <c r="M1949" s="14"/>
      <c r="N1949" s="14"/>
      <c r="O1949" s="14"/>
      <c r="P1949" s="14"/>
    </row>
    <row r="1950" spans="9:16" x14ac:dyDescent="0.25">
      <c r="I1950" s="14"/>
      <c r="J1950" s="14"/>
      <c r="K1950" s="14"/>
      <c r="L1950" s="14"/>
      <c r="M1950" s="14"/>
      <c r="N1950" s="14"/>
      <c r="O1950" s="14"/>
      <c r="P1950" s="14"/>
    </row>
    <row r="1951" spans="9:16" x14ac:dyDescent="0.25">
      <c r="I1951" s="14"/>
      <c r="J1951" s="14"/>
      <c r="K1951" s="14"/>
      <c r="L1951" s="14"/>
      <c r="M1951" s="14"/>
      <c r="N1951" s="14"/>
      <c r="O1951" s="14"/>
      <c r="P1951" s="14"/>
    </row>
    <row r="1952" spans="9:16" x14ac:dyDescent="0.25">
      <c r="I1952" s="14"/>
      <c r="J1952" s="14"/>
      <c r="K1952" s="14"/>
      <c r="L1952" s="14"/>
      <c r="M1952" s="14"/>
      <c r="N1952" s="14"/>
      <c r="O1952" s="14"/>
      <c r="P1952" s="14"/>
    </row>
    <row r="1953" spans="9:16" x14ac:dyDescent="0.25">
      <c r="I1953" s="14"/>
      <c r="J1953" s="14"/>
      <c r="K1953" s="14"/>
      <c r="L1953" s="14"/>
      <c r="M1953" s="14"/>
      <c r="N1953" s="14"/>
      <c r="O1953" s="14"/>
      <c r="P1953" s="14"/>
    </row>
    <row r="1954" spans="9:16" x14ac:dyDescent="0.25">
      <c r="I1954" s="14"/>
      <c r="J1954" s="14"/>
      <c r="K1954" s="14"/>
      <c r="L1954" s="14"/>
      <c r="M1954" s="14"/>
      <c r="N1954" s="14"/>
      <c r="O1954" s="14"/>
      <c r="P1954" s="14"/>
    </row>
    <row r="1955" spans="9:16" x14ac:dyDescent="0.25">
      <c r="I1955" s="14"/>
      <c r="J1955" s="14"/>
      <c r="K1955" s="14"/>
      <c r="L1955" s="14"/>
      <c r="M1955" s="14"/>
      <c r="N1955" s="14"/>
      <c r="O1955" s="14"/>
      <c r="P1955" s="14"/>
    </row>
    <row r="1956" spans="9:16" x14ac:dyDescent="0.25">
      <c r="I1956" s="14"/>
      <c r="J1956" s="14"/>
      <c r="K1956" s="14"/>
      <c r="L1956" s="14"/>
      <c r="M1956" s="14"/>
      <c r="N1956" s="14"/>
      <c r="O1956" s="14"/>
      <c r="P1956" s="14"/>
    </row>
    <row r="1957" spans="9:16" x14ac:dyDescent="0.25">
      <c r="I1957" s="14"/>
      <c r="J1957" s="14"/>
      <c r="K1957" s="14"/>
      <c r="L1957" s="14"/>
      <c r="M1957" s="14"/>
      <c r="N1957" s="14"/>
      <c r="O1957" s="14"/>
      <c r="P1957" s="14"/>
    </row>
    <row r="1958" spans="9:16" x14ac:dyDescent="0.25">
      <c r="I1958" s="14"/>
      <c r="J1958" s="14"/>
      <c r="K1958" s="14"/>
      <c r="L1958" s="14"/>
      <c r="M1958" s="14"/>
      <c r="N1958" s="14"/>
      <c r="O1958" s="14"/>
      <c r="P1958" s="14"/>
    </row>
    <row r="1959" spans="9:16" x14ac:dyDescent="0.25">
      <c r="I1959" s="14"/>
      <c r="J1959" s="14"/>
      <c r="K1959" s="14"/>
      <c r="L1959" s="14"/>
      <c r="M1959" s="14"/>
      <c r="N1959" s="14"/>
      <c r="O1959" s="14"/>
      <c r="P1959" s="14"/>
    </row>
    <row r="1960" spans="9:16" x14ac:dyDescent="0.25">
      <c r="I1960" s="14"/>
      <c r="J1960" s="14"/>
      <c r="K1960" s="14"/>
      <c r="L1960" s="14"/>
      <c r="M1960" s="14"/>
      <c r="N1960" s="14"/>
      <c r="O1960" s="14"/>
      <c r="P1960" s="14"/>
    </row>
    <row r="1961" spans="9:16" x14ac:dyDescent="0.25">
      <c r="I1961" s="14"/>
      <c r="J1961" s="14"/>
      <c r="K1961" s="14"/>
      <c r="L1961" s="14"/>
      <c r="M1961" s="14"/>
      <c r="N1961" s="14"/>
      <c r="O1961" s="14"/>
      <c r="P1961" s="14"/>
    </row>
    <row r="1962" spans="9:16" x14ac:dyDescent="0.25">
      <c r="I1962" s="14"/>
      <c r="J1962" s="14"/>
      <c r="K1962" s="14"/>
      <c r="L1962" s="14"/>
      <c r="M1962" s="14"/>
      <c r="N1962" s="14"/>
      <c r="O1962" s="14"/>
      <c r="P1962" s="14"/>
    </row>
    <row r="1963" spans="9:16" x14ac:dyDescent="0.25">
      <c r="I1963" s="14"/>
      <c r="J1963" s="14"/>
      <c r="K1963" s="14"/>
      <c r="L1963" s="14"/>
      <c r="M1963" s="14"/>
      <c r="N1963" s="14"/>
      <c r="O1963" s="14"/>
      <c r="P1963" s="14"/>
    </row>
    <row r="1964" spans="9:16" x14ac:dyDescent="0.25">
      <c r="I1964" s="14"/>
      <c r="J1964" s="14"/>
      <c r="K1964" s="14"/>
      <c r="L1964" s="14"/>
      <c r="M1964" s="14"/>
      <c r="N1964" s="14"/>
      <c r="O1964" s="14"/>
      <c r="P1964" s="14"/>
    </row>
    <row r="1965" spans="9:16" x14ac:dyDescent="0.25">
      <c r="I1965" s="14"/>
      <c r="J1965" s="14"/>
      <c r="K1965" s="14"/>
      <c r="L1965" s="14"/>
      <c r="M1965" s="14"/>
      <c r="N1965" s="14"/>
      <c r="O1965" s="14"/>
      <c r="P1965" s="14"/>
    </row>
    <row r="1966" spans="9:16" x14ac:dyDescent="0.25">
      <c r="I1966" s="14"/>
      <c r="J1966" s="14"/>
      <c r="K1966" s="14"/>
      <c r="L1966" s="14"/>
      <c r="M1966" s="14"/>
      <c r="N1966" s="14"/>
      <c r="O1966" s="14"/>
      <c r="P1966" s="14"/>
    </row>
    <row r="1967" spans="9:16" x14ac:dyDescent="0.25">
      <c r="I1967" s="14"/>
      <c r="J1967" s="14"/>
      <c r="K1967" s="14"/>
      <c r="L1967" s="14"/>
      <c r="M1967" s="14"/>
      <c r="N1967" s="14"/>
      <c r="O1967" s="14"/>
      <c r="P1967" s="14"/>
    </row>
    <row r="1968" spans="9:16" x14ac:dyDescent="0.25">
      <c r="I1968" s="14"/>
      <c r="J1968" s="14"/>
      <c r="K1968" s="14"/>
      <c r="L1968" s="14"/>
      <c r="M1968" s="14"/>
      <c r="N1968" s="14"/>
      <c r="O1968" s="14"/>
      <c r="P1968" s="14"/>
    </row>
    <row r="1969" spans="9:16" x14ac:dyDescent="0.25">
      <c r="I1969" s="14"/>
      <c r="J1969" s="14"/>
      <c r="K1969" s="14"/>
      <c r="L1969" s="14"/>
      <c r="M1969" s="14"/>
      <c r="N1969" s="14"/>
      <c r="O1969" s="14"/>
      <c r="P1969" s="14"/>
    </row>
    <row r="1970" spans="9:16" x14ac:dyDescent="0.25">
      <c r="I1970" s="14"/>
      <c r="J1970" s="14"/>
      <c r="K1970" s="14"/>
      <c r="L1970" s="14"/>
      <c r="M1970" s="14"/>
      <c r="N1970" s="14"/>
      <c r="O1970" s="14"/>
      <c r="P1970" s="14"/>
    </row>
    <row r="1971" spans="9:16" x14ac:dyDescent="0.25">
      <c r="I1971" s="14"/>
      <c r="J1971" s="14"/>
      <c r="K1971" s="14"/>
      <c r="L1971" s="14"/>
      <c r="M1971" s="14"/>
      <c r="N1971" s="14"/>
      <c r="O1971" s="14"/>
      <c r="P1971" s="14"/>
    </row>
    <row r="1972" spans="9:16" x14ac:dyDescent="0.25">
      <c r="I1972" s="14"/>
      <c r="J1972" s="14"/>
      <c r="K1972" s="14"/>
      <c r="L1972" s="14"/>
      <c r="M1972" s="14"/>
      <c r="N1972" s="14"/>
      <c r="O1972" s="14"/>
      <c r="P1972" s="14"/>
    </row>
    <row r="1973" spans="9:16" x14ac:dyDescent="0.25">
      <c r="I1973" s="14"/>
      <c r="J1973" s="14"/>
      <c r="K1973" s="14"/>
      <c r="L1973" s="14"/>
      <c r="M1973" s="14"/>
      <c r="N1973" s="14"/>
      <c r="O1973" s="14"/>
      <c r="P1973" s="14"/>
    </row>
    <row r="1974" spans="9:16" x14ac:dyDescent="0.25">
      <c r="I1974" s="14"/>
      <c r="J1974" s="14"/>
      <c r="K1974" s="14"/>
      <c r="L1974" s="14"/>
      <c r="M1974" s="14"/>
      <c r="N1974" s="14"/>
      <c r="O1974" s="14"/>
      <c r="P1974" s="14"/>
    </row>
    <row r="1975" spans="9:16" x14ac:dyDescent="0.25">
      <c r="I1975" s="14"/>
      <c r="J1975" s="14"/>
      <c r="K1975" s="14"/>
      <c r="L1975" s="14"/>
      <c r="M1975" s="14"/>
      <c r="N1975" s="14"/>
      <c r="O1975" s="14"/>
      <c r="P1975" s="14"/>
    </row>
    <row r="1976" spans="9:16" x14ac:dyDescent="0.25">
      <c r="I1976" s="14"/>
      <c r="J1976" s="14"/>
      <c r="K1976" s="14"/>
      <c r="L1976" s="14"/>
      <c r="M1976" s="14"/>
      <c r="N1976" s="14"/>
      <c r="O1976" s="14"/>
      <c r="P1976" s="14"/>
    </row>
    <row r="1977" spans="9:16" x14ac:dyDescent="0.25">
      <c r="I1977" s="14"/>
      <c r="J1977" s="14"/>
      <c r="K1977" s="14"/>
      <c r="L1977" s="14"/>
      <c r="M1977" s="14"/>
      <c r="N1977" s="14"/>
      <c r="O1977" s="14"/>
      <c r="P1977" s="14"/>
    </row>
    <row r="1978" spans="9:16" x14ac:dyDescent="0.25">
      <c r="I1978" s="14"/>
      <c r="J1978" s="14"/>
      <c r="K1978" s="14"/>
      <c r="L1978" s="14"/>
      <c r="M1978" s="14"/>
      <c r="N1978" s="14"/>
      <c r="O1978" s="14"/>
      <c r="P1978" s="14"/>
    </row>
    <row r="1979" spans="9:16" x14ac:dyDescent="0.25">
      <c r="I1979" s="14"/>
      <c r="J1979" s="14"/>
      <c r="K1979" s="14"/>
      <c r="L1979" s="14"/>
      <c r="M1979" s="14"/>
      <c r="N1979" s="14"/>
      <c r="O1979" s="14"/>
      <c r="P1979" s="14"/>
    </row>
    <row r="1980" spans="9:16" x14ac:dyDescent="0.25">
      <c r="I1980" s="14"/>
      <c r="J1980" s="14"/>
      <c r="K1980" s="14"/>
      <c r="L1980" s="14"/>
      <c r="M1980" s="14"/>
      <c r="N1980" s="14"/>
      <c r="O1980" s="14"/>
      <c r="P1980" s="14"/>
    </row>
    <row r="1981" spans="9:16" x14ac:dyDescent="0.25">
      <c r="I1981" s="14"/>
      <c r="J1981" s="14"/>
      <c r="K1981" s="14"/>
      <c r="L1981" s="14"/>
      <c r="M1981" s="14"/>
      <c r="N1981" s="14"/>
      <c r="O1981" s="14"/>
      <c r="P1981" s="14"/>
    </row>
    <row r="1982" spans="9:16" x14ac:dyDescent="0.25">
      <c r="I1982" s="14"/>
      <c r="J1982" s="14"/>
      <c r="K1982" s="14"/>
      <c r="L1982" s="14"/>
      <c r="M1982" s="14"/>
      <c r="N1982" s="14"/>
      <c r="O1982" s="14"/>
      <c r="P1982" s="14"/>
    </row>
    <row r="1983" spans="9:16" x14ac:dyDescent="0.25">
      <c r="I1983" s="14"/>
      <c r="J1983" s="14"/>
      <c r="K1983" s="14"/>
      <c r="L1983" s="14"/>
      <c r="M1983" s="14"/>
      <c r="N1983" s="14"/>
      <c r="O1983" s="14"/>
      <c r="P1983" s="14"/>
    </row>
    <row r="1984" spans="9:16" x14ac:dyDescent="0.25">
      <c r="I1984" s="14"/>
      <c r="J1984" s="14"/>
      <c r="K1984" s="14"/>
      <c r="L1984" s="14"/>
      <c r="M1984" s="14"/>
      <c r="N1984" s="14"/>
      <c r="O1984" s="14"/>
      <c r="P1984" s="14"/>
    </row>
    <row r="1985" spans="9:16" x14ac:dyDescent="0.25">
      <c r="I1985" s="14"/>
      <c r="J1985" s="14"/>
      <c r="K1985" s="14"/>
      <c r="L1985" s="14"/>
      <c r="M1985" s="14"/>
      <c r="N1985" s="14"/>
      <c r="O1985" s="14"/>
      <c r="P1985" s="14"/>
    </row>
    <row r="1986" spans="9:16" x14ac:dyDescent="0.25">
      <c r="I1986" s="14"/>
      <c r="J1986" s="14"/>
      <c r="K1986" s="14"/>
      <c r="L1986" s="14"/>
      <c r="M1986" s="14"/>
      <c r="N1986" s="14"/>
      <c r="O1986" s="14"/>
      <c r="P1986" s="14"/>
    </row>
    <row r="1987" spans="9:16" x14ac:dyDescent="0.25">
      <c r="I1987" s="14"/>
      <c r="J1987" s="14"/>
      <c r="K1987" s="14"/>
      <c r="L1987" s="14"/>
      <c r="M1987" s="14"/>
      <c r="N1987" s="14"/>
      <c r="O1987" s="14"/>
      <c r="P1987" s="14"/>
    </row>
    <row r="1988" spans="9:16" x14ac:dyDescent="0.25">
      <c r="I1988" s="14"/>
      <c r="J1988" s="14"/>
      <c r="K1988" s="14"/>
      <c r="L1988" s="14"/>
      <c r="M1988" s="14"/>
      <c r="N1988" s="14"/>
      <c r="O1988" s="14"/>
      <c r="P1988" s="14"/>
    </row>
    <row r="1989" spans="9:16" x14ac:dyDescent="0.25">
      <c r="I1989" s="14"/>
      <c r="J1989" s="14"/>
      <c r="K1989" s="14"/>
      <c r="L1989" s="14"/>
      <c r="M1989" s="14"/>
      <c r="N1989" s="14"/>
      <c r="O1989" s="14"/>
      <c r="P1989" s="14"/>
    </row>
    <row r="1990" spans="9:16" x14ac:dyDescent="0.25">
      <c r="I1990" s="14"/>
      <c r="J1990" s="14"/>
      <c r="K1990" s="14"/>
      <c r="L1990" s="14"/>
      <c r="M1990" s="14"/>
      <c r="N1990" s="14"/>
      <c r="O1990" s="14"/>
      <c r="P1990" s="14"/>
    </row>
    <row r="1991" spans="9:16" x14ac:dyDescent="0.25">
      <c r="I1991" s="14"/>
      <c r="J1991" s="14"/>
      <c r="K1991" s="14"/>
      <c r="L1991" s="14"/>
      <c r="M1991" s="14"/>
      <c r="N1991" s="14"/>
      <c r="O1991" s="14"/>
      <c r="P1991" s="14"/>
    </row>
    <row r="1992" spans="9:16" x14ac:dyDescent="0.25">
      <c r="I1992" s="14"/>
      <c r="J1992" s="14"/>
      <c r="K1992" s="14"/>
      <c r="L1992" s="14"/>
      <c r="M1992" s="14"/>
      <c r="N1992" s="14"/>
      <c r="O1992" s="14"/>
      <c r="P1992" s="14"/>
    </row>
    <row r="1993" spans="9:16" x14ac:dyDescent="0.25">
      <c r="I1993" s="14"/>
      <c r="J1993" s="14"/>
      <c r="K1993" s="14"/>
      <c r="L1993" s="14"/>
      <c r="M1993" s="14"/>
      <c r="N1993" s="14"/>
      <c r="O1993" s="14"/>
      <c r="P1993" s="14"/>
    </row>
    <row r="1994" spans="9:16" x14ac:dyDescent="0.25">
      <c r="I1994" s="14"/>
      <c r="J1994" s="14"/>
      <c r="K1994" s="14"/>
      <c r="L1994" s="14"/>
      <c r="M1994" s="14"/>
      <c r="N1994" s="14"/>
      <c r="O1994" s="14"/>
      <c r="P1994" s="14"/>
    </row>
    <row r="1995" spans="9:16" x14ac:dyDescent="0.25">
      <c r="I1995" s="14"/>
      <c r="J1995" s="14"/>
      <c r="K1995" s="14"/>
      <c r="L1995" s="14"/>
      <c r="M1995" s="14"/>
      <c r="N1995" s="14"/>
      <c r="O1995" s="14"/>
      <c r="P1995" s="14"/>
    </row>
    <row r="1996" spans="9:16" x14ac:dyDescent="0.25">
      <c r="I1996" s="14"/>
      <c r="J1996" s="14"/>
      <c r="K1996" s="14"/>
      <c r="L1996" s="14"/>
      <c r="M1996" s="14"/>
      <c r="N1996" s="14"/>
      <c r="O1996" s="14"/>
      <c r="P1996" s="14"/>
    </row>
    <row r="1997" spans="9:16" x14ac:dyDescent="0.25">
      <c r="I1997" s="14"/>
      <c r="J1997" s="14"/>
      <c r="K1997" s="14"/>
      <c r="L1997" s="14"/>
      <c r="M1997" s="14"/>
      <c r="N1997" s="14"/>
      <c r="O1997" s="14"/>
      <c r="P1997" s="14"/>
    </row>
    <row r="1998" spans="9:16" x14ac:dyDescent="0.25">
      <c r="I1998" s="14"/>
      <c r="J1998" s="14"/>
      <c r="K1998" s="14"/>
      <c r="L1998" s="14"/>
      <c r="M1998" s="14"/>
      <c r="N1998" s="14"/>
      <c r="O1998" s="14"/>
      <c r="P1998" s="14"/>
    </row>
    <row r="1999" spans="9:16" x14ac:dyDescent="0.25">
      <c r="I1999" s="14"/>
      <c r="J1999" s="14"/>
      <c r="K1999" s="14"/>
      <c r="L1999" s="14"/>
      <c r="M1999" s="14"/>
      <c r="N1999" s="14"/>
      <c r="O1999" s="14"/>
      <c r="P1999" s="14"/>
    </row>
    <row r="2000" spans="9:16" x14ac:dyDescent="0.25">
      <c r="I2000" s="14"/>
      <c r="J2000" s="14"/>
      <c r="K2000" s="14"/>
      <c r="L2000" s="14"/>
      <c r="M2000" s="14"/>
      <c r="N2000" s="14"/>
      <c r="O2000" s="14"/>
      <c r="P2000" s="14"/>
    </row>
    <row r="2001" spans="9:16" x14ac:dyDescent="0.25">
      <c r="I2001" s="14"/>
      <c r="J2001" s="14"/>
      <c r="K2001" s="14"/>
      <c r="L2001" s="14"/>
      <c r="M2001" s="14"/>
      <c r="N2001" s="14"/>
      <c r="O2001" s="14"/>
      <c r="P2001" s="14"/>
    </row>
    <row r="2002" spans="9:16" x14ac:dyDescent="0.25">
      <c r="I2002" s="14"/>
      <c r="J2002" s="14"/>
      <c r="K2002" s="14"/>
      <c r="L2002" s="14"/>
      <c r="M2002" s="14"/>
      <c r="N2002" s="14"/>
      <c r="O2002" s="14"/>
      <c r="P2002" s="14"/>
    </row>
    <row r="2003" spans="9:16" x14ac:dyDescent="0.25">
      <c r="I2003" s="14"/>
      <c r="J2003" s="14"/>
      <c r="K2003" s="14"/>
      <c r="L2003" s="14"/>
      <c r="M2003" s="14"/>
      <c r="N2003" s="14"/>
      <c r="O2003" s="14"/>
      <c r="P2003" s="14"/>
    </row>
    <row r="2004" spans="9:16" x14ac:dyDescent="0.25">
      <c r="I2004" s="14"/>
      <c r="J2004" s="14"/>
      <c r="K2004" s="14"/>
      <c r="L2004" s="14"/>
      <c r="M2004" s="14"/>
      <c r="N2004" s="14"/>
      <c r="O2004" s="14"/>
      <c r="P2004" s="14"/>
    </row>
    <row r="2005" spans="9:16" x14ac:dyDescent="0.25">
      <c r="I2005" s="14"/>
      <c r="J2005" s="14"/>
      <c r="K2005" s="14"/>
      <c r="L2005" s="14"/>
      <c r="M2005" s="14"/>
      <c r="N2005" s="14"/>
      <c r="O2005" s="14"/>
      <c r="P2005" s="14"/>
    </row>
    <row r="2006" spans="9:16" x14ac:dyDescent="0.25">
      <c r="I2006" s="14"/>
      <c r="J2006" s="14"/>
      <c r="K2006" s="14"/>
      <c r="L2006" s="14"/>
      <c r="M2006" s="14"/>
      <c r="N2006" s="14"/>
      <c r="O2006" s="14"/>
      <c r="P2006" s="14"/>
    </row>
    <row r="2007" spans="9:16" x14ac:dyDescent="0.25">
      <c r="I2007" s="14"/>
      <c r="J2007" s="14"/>
      <c r="K2007" s="14"/>
      <c r="L2007" s="14"/>
      <c r="M2007" s="14"/>
      <c r="N2007" s="14"/>
      <c r="O2007" s="14"/>
      <c r="P2007" s="14"/>
    </row>
    <row r="2008" spans="9:16" x14ac:dyDescent="0.25">
      <c r="I2008" s="14"/>
      <c r="J2008" s="14"/>
      <c r="K2008" s="14"/>
      <c r="L2008" s="14"/>
      <c r="M2008" s="14"/>
      <c r="N2008" s="14"/>
      <c r="O2008" s="14"/>
      <c r="P2008" s="14"/>
    </row>
    <row r="2009" spans="9:16" x14ac:dyDescent="0.25">
      <c r="I2009" s="14"/>
      <c r="J2009" s="14"/>
      <c r="K2009" s="14"/>
      <c r="L2009" s="14"/>
      <c r="M2009" s="14"/>
      <c r="N2009" s="14"/>
      <c r="O2009" s="14"/>
      <c r="P2009" s="14"/>
    </row>
    <row r="2010" spans="9:16" x14ac:dyDescent="0.25">
      <c r="I2010" s="14"/>
      <c r="J2010" s="14"/>
      <c r="K2010" s="14"/>
      <c r="L2010" s="14"/>
      <c r="M2010" s="14"/>
      <c r="N2010" s="14"/>
      <c r="O2010" s="14"/>
      <c r="P2010" s="14"/>
    </row>
    <row r="2011" spans="9:16" x14ac:dyDescent="0.25">
      <c r="I2011" s="14"/>
      <c r="J2011" s="14"/>
      <c r="K2011" s="14"/>
      <c r="L2011" s="14"/>
      <c r="M2011" s="14"/>
      <c r="N2011" s="14"/>
      <c r="O2011" s="14"/>
      <c r="P2011" s="14"/>
    </row>
    <row r="2012" spans="9:16" x14ac:dyDescent="0.25">
      <c r="I2012" s="14"/>
      <c r="J2012" s="14"/>
      <c r="K2012" s="14"/>
      <c r="L2012" s="14"/>
      <c r="M2012" s="14"/>
      <c r="N2012" s="14"/>
      <c r="O2012" s="14"/>
      <c r="P2012" s="14"/>
    </row>
    <row r="2013" spans="9:16" x14ac:dyDescent="0.25">
      <c r="I2013" s="14"/>
      <c r="J2013" s="14"/>
      <c r="K2013" s="14"/>
      <c r="L2013" s="14"/>
      <c r="M2013" s="14"/>
      <c r="N2013" s="14"/>
      <c r="O2013" s="14"/>
      <c r="P2013" s="14"/>
    </row>
    <row r="2014" spans="9:16" x14ac:dyDescent="0.25">
      <c r="I2014" s="14"/>
      <c r="J2014" s="14"/>
      <c r="K2014" s="14"/>
      <c r="L2014" s="14"/>
      <c r="M2014" s="14"/>
      <c r="N2014" s="14"/>
      <c r="O2014" s="14"/>
      <c r="P2014" s="14"/>
    </row>
    <row r="2015" spans="9:16" x14ac:dyDescent="0.25">
      <c r="I2015" s="14"/>
      <c r="J2015" s="14"/>
      <c r="K2015" s="14"/>
      <c r="L2015" s="14"/>
      <c r="M2015" s="14"/>
      <c r="N2015" s="14"/>
      <c r="O2015" s="14"/>
      <c r="P2015" s="14"/>
    </row>
    <row r="2016" spans="9:16" x14ac:dyDescent="0.25">
      <c r="I2016" s="14"/>
      <c r="J2016" s="14"/>
      <c r="K2016" s="14"/>
      <c r="L2016" s="14"/>
      <c r="M2016" s="14"/>
      <c r="N2016" s="14"/>
      <c r="O2016" s="14"/>
      <c r="P2016" s="14"/>
    </row>
    <row r="2017" spans="9:16" x14ac:dyDescent="0.25">
      <c r="I2017" s="14"/>
      <c r="J2017" s="14"/>
      <c r="K2017" s="14"/>
      <c r="L2017" s="14"/>
      <c r="M2017" s="14"/>
      <c r="N2017" s="14"/>
      <c r="O2017" s="14"/>
      <c r="P2017" s="14"/>
    </row>
    <row r="2018" spans="9:16" x14ac:dyDescent="0.25">
      <c r="I2018" s="14"/>
      <c r="J2018" s="14"/>
      <c r="K2018" s="14"/>
      <c r="L2018" s="14"/>
      <c r="M2018" s="14"/>
      <c r="N2018" s="14"/>
      <c r="O2018" s="14"/>
      <c r="P2018" s="14"/>
    </row>
    <row r="2019" spans="9:16" x14ac:dyDescent="0.25">
      <c r="I2019" s="14"/>
      <c r="J2019" s="14"/>
      <c r="K2019" s="14"/>
      <c r="L2019" s="14"/>
      <c r="M2019" s="14"/>
      <c r="N2019" s="14"/>
      <c r="O2019" s="14"/>
      <c r="P2019" s="14"/>
    </row>
    <row r="2020" spans="9:16" x14ac:dyDescent="0.25">
      <c r="I2020" s="14"/>
      <c r="J2020" s="14"/>
      <c r="K2020" s="14"/>
      <c r="L2020" s="14"/>
      <c r="M2020" s="14"/>
      <c r="N2020" s="14"/>
      <c r="O2020" s="14"/>
      <c r="P2020" s="14"/>
    </row>
    <row r="2021" spans="9:16" x14ac:dyDescent="0.25">
      <c r="I2021" s="14"/>
      <c r="J2021" s="14"/>
      <c r="K2021" s="14"/>
      <c r="L2021" s="14"/>
      <c r="M2021" s="14"/>
      <c r="N2021" s="14"/>
      <c r="O2021" s="14"/>
      <c r="P2021" s="14"/>
    </row>
    <row r="2022" spans="9:16" x14ac:dyDescent="0.25">
      <c r="I2022" s="14"/>
      <c r="J2022" s="14"/>
      <c r="K2022" s="14"/>
      <c r="L2022" s="14"/>
      <c r="M2022" s="14"/>
      <c r="N2022" s="14"/>
      <c r="O2022" s="14"/>
      <c r="P2022" s="14"/>
    </row>
    <row r="2023" spans="9:16" x14ac:dyDescent="0.25">
      <c r="I2023" s="14"/>
      <c r="J2023" s="14"/>
      <c r="K2023" s="14"/>
      <c r="L2023" s="14"/>
      <c r="M2023" s="14"/>
      <c r="N2023" s="14"/>
      <c r="O2023" s="14"/>
      <c r="P2023" s="14"/>
    </row>
    <row r="2024" spans="9:16" x14ac:dyDescent="0.25">
      <c r="I2024" s="14"/>
      <c r="J2024" s="14"/>
      <c r="K2024" s="14"/>
      <c r="L2024" s="14"/>
      <c r="M2024" s="14"/>
      <c r="N2024" s="14"/>
      <c r="O2024" s="14"/>
      <c r="P2024" s="14"/>
    </row>
    <row r="2025" spans="9:16" x14ac:dyDescent="0.25">
      <c r="I2025" s="14"/>
      <c r="J2025" s="14"/>
      <c r="K2025" s="14"/>
      <c r="L2025" s="14"/>
      <c r="M2025" s="14"/>
      <c r="N2025" s="14"/>
      <c r="O2025" s="14"/>
      <c r="P2025" s="14"/>
    </row>
    <row r="2026" spans="9:16" x14ac:dyDescent="0.25">
      <c r="I2026" s="14"/>
      <c r="J2026" s="14"/>
      <c r="K2026" s="14"/>
      <c r="L2026" s="14"/>
      <c r="M2026" s="14"/>
      <c r="N2026" s="14"/>
      <c r="O2026" s="14"/>
      <c r="P2026" s="14"/>
    </row>
    <row r="2027" spans="9:16" x14ac:dyDescent="0.25">
      <c r="I2027" s="14"/>
      <c r="J2027" s="14"/>
      <c r="K2027" s="14"/>
      <c r="L2027" s="14"/>
      <c r="M2027" s="14"/>
      <c r="N2027" s="14"/>
      <c r="O2027" s="14"/>
      <c r="P2027" s="14"/>
    </row>
    <row r="2028" spans="9:16" x14ac:dyDescent="0.25">
      <c r="I2028" s="14"/>
      <c r="J2028" s="14"/>
      <c r="K2028" s="14"/>
      <c r="L2028" s="14"/>
      <c r="M2028" s="14"/>
      <c r="N2028" s="14"/>
      <c r="O2028" s="14"/>
      <c r="P2028" s="14"/>
    </row>
    <row r="2029" spans="9:16" x14ac:dyDescent="0.25">
      <c r="I2029" s="14"/>
      <c r="J2029" s="14"/>
      <c r="K2029" s="14"/>
      <c r="L2029" s="14"/>
      <c r="M2029" s="14"/>
      <c r="N2029" s="14"/>
      <c r="O2029" s="14"/>
      <c r="P2029" s="14"/>
    </row>
    <row r="2030" spans="9:16" x14ac:dyDescent="0.25">
      <c r="I2030" s="14"/>
      <c r="J2030" s="14"/>
      <c r="K2030" s="14"/>
      <c r="L2030" s="14"/>
      <c r="M2030" s="14"/>
      <c r="N2030" s="14"/>
      <c r="O2030" s="14"/>
      <c r="P2030" s="14"/>
    </row>
    <row r="2031" spans="9:16" x14ac:dyDescent="0.25">
      <c r="I2031" s="14"/>
      <c r="J2031" s="14"/>
      <c r="K2031" s="14"/>
      <c r="L2031" s="14"/>
      <c r="M2031" s="14"/>
      <c r="N2031" s="14"/>
      <c r="O2031" s="14"/>
      <c r="P2031" s="14"/>
    </row>
    <row r="2032" spans="9:16" x14ac:dyDescent="0.25">
      <c r="I2032" s="14"/>
      <c r="J2032" s="14"/>
      <c r="K2032" s="14"/>
      <c r="L2032" s="14"/>
      <c r="M2032" s="14"/>
      <c r="N2032" s="14"/>
      <c r="O2032" s="14"/>
      <c r="P2032" s="14"/>
    </row>
    <row r="2033" spans="9:16" x14ac:dyDescent="0.25">
      <c r="I2033" s="14"/>
      <c r="J2033" s="14"/>
      <c r="K2033" s="14"/>
      <c r="L2033" s="14"/>
      <c r="M2033" s="14"/>
      <c r="N2033" s="14"/>
      <c r="O2033" s="14"/>
      <c r="P2033" s="14"/>
    </row>
    <row r="2034" spans="9:16" x14ac:dyDescent="0.25">
      <c r="I2034" s="14"/>
      <c r="J2034" s="14"/>
      <c r="K2034" s="14"/>
      <c r="L2034" s="14"/>
      <c r="M2034" s="14"/>
      <c r="N2034" s="14"/>
      <c r="O2034" s="14"/>
      <c r="P2034" s="14"/>
    </row>
    <row r="2035" spans="9:16" x14ac:dyDescent="0.25">
      <c r="I2035" s="14"/>
      <c r="J2035" s="14"/>
      <c r="K2035" s="14"/>
      <c r="L2035" s="14"/>
      <c r="M2035" s="14"/>
      <c r="N2035" s="14"/>
      <c r="O2035" s="14"/>
      <c r="P2035" s="14"/>
    </row>
    <row r="2036" spans="9:16" x14ac:dyDescent="0.25">
      <c r="I2036" s="14"/>
      <c r="J2036" s="14"/>
      <c r="K2036" s="14"/>
      <c r="L2036" s="14"/>
      <c r="M2036" s="14"/>
      <c r="N2036" s="14"/>
      <c r="O2036" s="14"/>
      <c r="P2036" s="14"/>
    </row>
    <row r="2037" spans="9:16" x14ac:dyDescent="0.25">
      <c r="I2037" s="14"/>
      <c r="J2037" s="14"/>
      <c r="K2037" s="14"/>
      <c r="L2037" s="14"/>
      <c r="M2037" s="14"/>
      <c r="N2037" s="14"/>
      <c r="O2037" s="14"/>
      <c r="P2037" s="14"/>
    </row>
    <row r="2038" spans="9:16" x14ac:dyDescent="0.25">
      <c r="I2038" s="14"/>
      <c r="J2038" s="14"/>
      <c r="K2038" s="14"/>
      <c r="L2038" s="14"/>
      <c r="M2038" s="14"/>
      <c r="N2038" s="14"/>
      <c r="O2038" s="14"/>
      <c r="P2038" s="14"/>
    </row>
    <row r="2039" spans="9:16" x14ac:dyDescent="0.25">
      <c r="I2039" s="14"/>
      <c r="J2039" s="14"/>
      <c r="K2039" s="14"/>
      <c r="L2039" s="14"/>
      <c r="M2039" s="14"/>
      <c r="N2039" s="14"/>
      <c r="O2039" s="14"/>
      <c r="P2039" s="14"/>
    </row>
    <row r="2040" spans="9:16" x14ac:dyDescent="0.25">
      <c r="I2040" s="14"/>
      <c r="J2040" s="14"/>
      <c r="K2040" s="14"/>
      <c r="L2040" s="14"/>
      <c r="M2040" s="14"/>
      <c r="N2040" s="14"/>
      <c r="O2040" s="14"/>
      <c r="P2040" s="14"/>
    </row>
    <row r="2041" spans="9:16" x14ac:dyDescent="0.25">
      <c r="I2041" s="14"/>
      <c r="J2041" s="14"/>
      <c r="K2041" s="14"/>
      <c r="L2041" s="14"/>
      <c r="M2041" s="14"/>
      <c r="N2041" s="14"/>
      <c r="O2041" s="14"/>
      <c r="P2041" s="14"/>
    </row>
    <row r="2042" spans="9:16" x14ac:dyDescent="0.25">
      <c r="I2042" s="14"/>
      <c r="J2042" s="14"/>
      <c r="K2042" s="14"/>
      <c r="L2042" s="14"/>
      <c r="M2042" s="14"/>
      <c r="N2042" s="14"/>
      <c r="O2042" s="14"/>
      <c r="P2042" s="14"/>
    </row>
    <row r="2043" spans="9:16" x14ac:dyDescent="0.25">
      <c r="I2043" s="14"/>
      <c r="J2043" s="14"/>
      <c r="K2043" s="14"/>
      <c r="L2043" s="14"/>
      <c r="M2043" s="14"/>
      <c r="N2043" s="14"/>
      <c r="O2043" s="14"/>
      <c r="P2043" s="14"/>
    </row>
    <row r="2044" spans="9:16" x14ac:dyDescent="0.25">
      <c r="I2044" s="14"/>
      <c r="J2044" s="14"/>
      <c r="K2044" s="14"/>
      <c r="L2044" s="14"/>
      <c r="M2044" s="14"/>
      <c r="N2044" s="14"/>
      <c r="O2044" s="14"/>
      <c r="P2044" s="14"/>
    </row>
    <row r="2045" spans="9:16" x14ac:dyDescent="0.25">
      <c r="I2045" s="14"/>
      <c r="J2045" s="14"/>
      <c r="K2045" s="14"/>
      <c r="L2045" s="14"/>
      <c r="M2045" s="14"/>
      <c r="N2045" s="14"/>
      <c r="O2045" s="14"/>
      <c r="P2045" s="14"/>
    </row>
    <row r="2046" spans="9:16" x14ac:dyDescent="0.25">
      <c r="I2046" s="14"/>
      <c r="J2046" s="14"/>
      <c r="K2046" s="14"/>
      <c r="L2046" s="14"/>
      <c r="M2046" s="14"/>
      <c r="N2046" s="14"/>
      <c r="O2046" s="14"/>
      <c r="P2046" s="14"/>
    </row>
    <row r="2047" spans="9:16" x14ac:dyDescent="0.25">
      <c r="I2047" s="14"/>
      <c r="J2047" s="14"/>
      <c r="K2047" s="14"/>
      <c r="L2047" s="14"/>
      <c r="M2047" s="14"/>
      <c r="N2047" s="14"/>
      <c r="O2047" s="14"/>
      <c r="P2047" s="14"/>
    </row>
    <row r="2048" spans="9:16" x14ac:dyDescent="0.25">
      <c r="I2048" s="14"/>
      <c r="J2048" s="14"/>
      <c r="K2048" s="14"/>
      <c r="L2048" s="14"/>
      <c r="M2048" s="14"/>
      <c r="N2048" s="14"/>
      <c r="O2048" s="14"/>
      <c r="P2048" s="14"/>
    </row>
    <row r="2049" spans="9:16" x14ac:dyDescent="0.25">
      <c r="I2049" s="14"/>
      <c r="J2049" s="14"/>
      <c r="K2049" s="14"/>
      <c r="L2049" s="14"/>
      <c r="M2049" s="14"/>
      <c r="N2049" s="14"/>
      <c r="O2049" s="14"/>
      <c r="P2049" s="14"/>
    </row>
    <row r="2050" spans="9:16" x14ac:dyDescent="0.25">
      <c r="I2050" s="14"/>
      <c r="J2050" s="14"/>
      <c r="K2050" s="14"/>
      <c r="L2050" s="14"/>
      <c r="M2050" s="14"/>
      <c r="N2050" s="14"/>
      <c r="O2050" s="14"/>
      <c r="P2050" s="14"/>
    </row>
    <row r="2051" spans="9:16" x14ac:dyDescent="0.25">
      <c r="I2051" s="14"/>
      <c r="J2051" s="14"/>
      <c r="K2051" s="14"/>
      <c r="L2051" s="14"/>
      <c r="M2051" s="14"/>
      <c r="N2051" s="14"/>
      <c r="O2051" s="14"/>
      <c r="P2051" s="14"/>
    </row>
    <row r="2052" spans="9:16" x14ac:dyDescent="0.25">
      <c r="I2052" s="14"/>
      <c r="J2052" s="14"/>
      <c r="K2052" s="14"/>
      <c r="L2052" s="14"/>
      <c r="M2052" s="14"/>
      <c r="N2052" s="14"/>
      <c r="O2052" s="14"/>
      <c r="P2052" s="14"/>
    </row>
    <row r="2053" spans="9:16" x14ac:dyDescent="0.25">
      <c r="I2053" s="14"/>
      <c r="J2053" s="14"/>
      <c r="K2053" s="14"/>
      <c r="L2053" s="14"/>
      <c r="M2053" s="14"/>
      <c r="N2053" s="14"/>
      <c r="O2053" s="14"/>
      <c r="P2053" s="14"/>
    </row>
    <row r="2054" spans="9:16" x14ac:dyDescent="0.25">
      <c r="I2054" s="14"/>
      <c r="J2054" s="14"/>
      <c r="K2054" s="14"/>
      <c r="L2054" s="14"/>
      <c r="M2054" s="14"/>
      <c r="N2054" s="14"/>
      <c r="O2054" s="14"/>
      <c r="P2054" s="14"/>
    </row>
    <row r="2055" spans="9:16" x14ac:dyDescent="0.25">
      <c r="I2055" s="14"/>
      <c r="J2055" s="14"/>
      <c r="K2055" s="14"/>
      <c r="L2055" s="14"/>
      <c r="M2055" s="14"/>
      <c r="N2055" s="14"/>
      <c r="O2055" s="14"/>
      <c r="P2055" s="14"/>
    </row>
    <row r="2056" spans="9:16" x14ac:dyDescent="0.25">
      <c r="I2056" s="14"/>
      <c r="J2056" s="14"/>
      <c r="K2056" s="14"/>
      <c r="L2056" s="14"/>
      <c r="M2056" s="14"/>
      <c r="N2056" s="14"/>
      <c r="O2056" s="14"/>
      <c r="P2056" s="14"/>
    </row>
    <row r="2057" spans="9:16" x14ac:dyDescent="0.25">
      <c r="I2057" s="14"/>
      <c r="J2057" s="14"/>
      <c r="K2057" s="14"/>
      <c r="L2057" s="14"/>
      <c r="M2057" s="14"/>
      <c r="N2057" s="14"/>
      <c r="O2057" s="14"/>
      <c r="P2057" s="14"/>
    </row>
    <row r="2058" spans="9:16" x14ac:dyDescent="0.25">
      <c r="I2058" s="14"/>
      <c r="J2058" s="14"/>
      <c r="K2058" s="14"/>
      <c r="L2058" s="14"/>
      <c r="M2058" s="14"/>
      <c r="N2058" s="14"/>
      <c r="O2058" s="14"/>
      <c r="P2058" s="14"/>
    </row>
    <row r="2059" spans="9:16" x14ac:dyDescent="0.25">
      <c r="I2059" s="14"/>
      <c r="J2059" s="14"/>
      <c r="K2059" s="14"/>
      <c r="L2059" s="14"/>
      <c r="M2059" s="14"/>
      <c r="N2059" s="14"/>
      <c r="O2059" s="14"/>
      <c r="P2059" s="14"/>
    </row>
    <row r="2060" spans="9:16" x14ac:dyDescent="0.25">
      <c r="I2060" s="14"/>
      <c r="J2060" s="14"/>
      <c r="K2060" s="14"/>
      <c r="L2060" s="14"/>
      <c r="M2060" s="14"/>
      <c r="N2060" s="14"/>
      <c r="O2060" s="14"/>
      <c r="P2060" s="14"/>
    </row>
    <row r="2061" spans="9:16" x14ac:dyDescent="0.25">
      <c r="I2061" s="14"/>
      <c r="J2061" s="14"/>
      <c r="K2061" s="14"/>
      <c r="L2061" s="14"/>
      <c r="M2061" s="14"/>
      <c r="N2061" s="14"/>
      <c r="O2061" s="14"/>
      <c r="P2061" s="14"/>
    </row>
    <row r="2062" spans="9:16" x14ac:dyDescent="0.25">
      <c r="I2062" s="14"/>
      <c r="J2062" s="14"/>
      <c r="K2062" s="14"/>
      <c r="L2062" s="14"/>
      <c r="M2062" s="14"/>
      <c r="N2062" s="14"/>
      <c r="O2062" s="14"/>
      <c r="P2062" s="14"/>
    </row>
    <row r="2063" spans="9:16" x14ac:dyDescent="0.25">
      <c r="I2063" s="14"/>
      <c r="J2063" s="14"/>
      <c r="K2063" s="14"/>
      <c r="L2063" s="14"/>
      <c r="M2063" s="14"/>
      <c r="N2063" s="14"/>
      <c r="O2063" s="14"/>
      <c r="P2063" s="14"/>
    </row>
    <row r="2064" spans="9:16" x14ac:dyDescent="0.25">
      <c r="I2064" s="14"/>
      <c r="J2064" s="14"/>
      <c r="K2064" s="14"/>
      <c r="L2064" s="14"/>
      <c r="M2064" s="14"/>
      <c r="N2064" s="14"/>
      <c r="O2064" s="14"/>
      <c r="P2064" s="14"/>
    </row>
    <row r="2065" spans="9:16" x14ac:dyDescent="0.25">
      <c r="I2065" s="14"/>
      <c r="J2065" s="14"/>
      <c r="K2065" s="14"/>
      <c r="L2065" s="14"/>
      <c r="M2065" s="14"/>
      <c r="N2065" s="14"/>
      <c r="O2065" s="14"/>
      <c r="P2065" s="14"/>
    </row>
    <row r="2066" spans="9:16" x14ac:dyDescent="0.25">
      <c r="I2066" s="14"/>
      <c r="J2066" s="14"/>
      <c r="K2066" s="14"/>
      <c r="L2066" s="14"/>
      <c r="M2066" s="14"/>
      <c r="N2066" s="14"/>
      <c r="O2066" s="14"/>
      <c r="P2066" s="14"/>
    </row>
    <row r="2067" spans="9:16" x14ac:dyDescent="0.25">
      <c r="I2067" s="14"/>
      <c r="J2067" s="14"/>
      <c r="K2067" s="14"/>
      <c r="L2067" s="14"/>
      <c r="M2067" s="14"/>
      <c r="N2067" s="14"/>
      <c r="O2067" s="14"/>
      <c r="P2067" s="14"/>
    </row>
    <row r="2068" spans="9:16" x14ac:dyDescent="0.25">
      <c r="I2068" s="14"/>
      <c r="J2068" s="14"/>
      <c r="K2068" s="14"/>
      <c r="L2068" s="14"/>
      <c r="M2068" s="14"/>
      <c r="N2068" s="14"/>
      <c r="O2068" s="14"/>
      <c r="P2068" s="14"/>
    </row>
    <row r="2069" spans="9:16" x14ac:dyDescent="0.25">
      <c r="I2069" s="14"/>
      <c r="J2069" s="14"/>
      <c r="K2069" s="14"/>
      <c r="L2069" s="14"/>
      <c r="M2069" s="14"/>
      <c r="N2069" s="14"/>
      <c r="O2069" s="14"/>
      <c r="P2069" s="14"/>
    </row>
    <row r="2070" spans="9:16" x14ac:dyDescent="0.25">
      <c r="I2070" s="14"/>
      <c r="J2070" s="14"/>
      <c r="K2070" s="14"/>
      <c r="L2070" s="14"/>
      <c r="M2070" s="14"/>
      <c r="N2070" s="14"/>
      <c r="O2070" s="14"/>
      <c r="P2070" s="14"/>
    </row>
    <row r="2071" spans="9:16" x14ac:dyDescent="0.25">
      <c r="I2071" s="14"/>
      <c r="J2071" s="14"/>
      <c r="K2071" s="14"/>
      <c r="L2071" s="14"/>
      <c r="M2071" s="14"/>
      <c r="N2071" s="14"/>
      <c r="O2071" s="14"/>
      <c r="P2071" s="14"/>
    </row>
    <row r="2072" spans="9:16" x14ac:dyDescent="0.25">
      <c r="I2072" s="14"/>
      <c r="J2072" s="14"/>
      <c r="K2072" s="14"/>
      <c r="L2072" s="14"/>
      <c r="M2072" s="14"/>
      <c r="N2072" s="14"/>
      <c r="O2072" s="14"/>
      <c r="P2072" s="14"/>
    </row>
    <row r="2073" spans="9:16" x14ac:dyDescent="0.25">
      <c r="I2073" s="14"/>
      <c r="J2073" s="14"/>
      <c r="K2073" s="14"/>
      <c r="L2073" s="14"/>
      <c r="M2073" s="14"/>
      <c r="N2073" s="14"/>
      <c r="O2073" s="14"/>
      <c r="P2073" s="14"/>
    </row>
    <row r="2074" spans="9:16" x14ac:dyDescent="0.25">
      <c r="I2074" s="14"/>
      <c r="J2074" s="14"/>
      <c r="K2074" s="14"/>
      <c r="L2074" s="14"/>
      <c r="M2074" s="14"/>
      <c r="N2074" s="14"/>
      <c r="O2074" s="14"/>
      <c r="P2074" s="14"/>
    </row>
    <row r="2075" spans="9:16" x14ac:dyDescent="0.25">
      <c r="I2075" s="14"/>
      <c r="J2075" s="14"/>
      <c r="K2075" s="14"/>
      <c r="L2075" s="14"/>
      <c r="M2075" s="14"/>
      <c r="N2075" s="14"/>
      <c r="O2075" s="14"/>
      <c r="P2075" s="14"/>
    </row>
    <row r="2076" spans="9:16" x14ac:dyDescent="0.25">
      <c r="I2076" s="14"/>
      <c r="J2076" s="14"/>
      <c r="K2076" s="14"/>
      <c r="L2076" s="14"/>
      <c r="M2076" s="14"/>
      <c r="N2076" s="14"/>
      <c r="O2076" s="14"/>
      <c r="P2076" s="14"/>
    </row>
    <row r="2077" spans="9:16" x14ac:dyDescent="0.25">
      <c r="I2077" s="14"/>
      <c r="J2077" s="14"/>
      <c r="K2077" s="14"/>
      <c r="L2077" s="14"/>
      <c r="M2077" s="14"/>
      <c r="N2077" s="14"/>
      <c r="O2077" s="14"/>
      <c r="P2077" s="14"/>
    </row>
    <row r="2078" spans="9:16" x14ac:dyDescent="0.25">
      <c r="I2078" s="14"/>
      <c r="J2078" s="14"/>
      <c r="K2078" s="14"/>
      <c r="L2078" s="14"/>
      <c r="M2078" s="14"/>
      <c r="N2078" s="14"/>
      <c r="O2078" s="14"/>
      <c r="P2078" s="14"/>
    </row>
    <row r="2079" spans="9:16" x14ac:dyDescent="0.25">
      <c r="I2079" s="14"/>
      <c r="J2079" s="14"/>
      <c r="K2079" s="14"/>
      <c r="L2079" s="14"/>
      <c r="M2079" s="14"/>
      <c r="N2079" s="14"/>
      <c r="O2079" s="14"/>
      <c r="P2079" s="14"/>
    </row>
    <row r="2080" spans="9:16" x14ac:dyDescent="0.25">
      <c r="I2080" s="14"/>
      <c r="J2080" s="14"/>
      <c r="K2080" s="14"/>
      <c r="L2080" s="14"/>
      <c r="M2080" s="14"/>
      <c r="N2080" s="14"/>
      <c r="O2080" s="14"/>
      <c r="P2080" s="14"/>
    </row>
    <row r="2081" spans="9:16" x14ac:dyDescent="0.25">
      <c r="I2081" s="14"/>
      <c r="J2081" s="14"/>
      <c r="K2081" s="14"/>
      <c r="L2081" s="14"/>
      <c r="M2081" s="14"/>
      <c r="N2081" s="14"/>
      <c r="O2081" s="14"/>
      <c r="P2081" s="14"/>
    </row>
    <row r="2082" spans="9:16" x14ac:dyDescent="0.25">
      <c r="I2082" s="14"/>
      <c r="J2082" s="14"/>
      <c r="K2082" s="14"/>
      <c r="L2082" s="14"/>
      <c r="M2082" s="14"/>
      <c r="N2082" s="14"/>
      <c r="O2082" s="14"/>
      <c r="P2082" s="14"/>
    </row>
    <row r="2083" spans="9:16" x14ac:dyDescent="0.25">
      <c r="I2083" s="14"/>
      <c r="J2083" s="14"/>
      <c r="K2083" s="14"/>
      <c r="L2083" s="14"/>
      <c r="M2083" s="14"/>
      <c r="N2083" s="14"/>
      <c r="O2083" s="14"/>
      <c r="P2083" s="14"/>
    </row>
    <row r="2084" spans="9:16" x14ac:dyDescent="0.25">
      <c r="I2084" s="14"/>
      <c r="J2084" s="14"/>
      <c r="K2084" s="14"/>
      <c r="L2084" s="14"/>
      <c r="M2084" s="14"/>
      <c r="N2084" s="14"/>
      <c r="O2084" s="14"/>
      <c r="P2084" s="14"/>
    </row>
    <row r="2085" spans="9:16" x14ac:dyDescent="0.25">
      <c r="I2085" s="14"/>
      <c r="J2085" s="14"/>
      <c r="K2085" s="14"/>
      <c r="L2085" s="14"/>
      <c r="M2085" s="14"/>
      <c r="N2085" s="14"/>
      <c r="O2085" s="14"/>
      <c r="P2085" s="14"/>
    </row>
    <row r="2086" spans="9:16" x14ac:dyDescent="0.25">
      <c r="I2086" s="14"/>
      <c r="J2086" s="14"/>
      <c r="K2086" s="14"/>
      <c r="L2086" s="14"/>
      <c r="M2086" s="14"/>
      <c r="N2086" s="14"/>
      <c r="O2086" s="14"/>
      <c r="P2086" s="14"/>
    </row>
    <row r="2087" spans="9:16" x14ac:dyDescent="0.25">
      <c r="I2087" s="14"/>
      <c r="J2087" s="14"/>
      <c r="K2087" s="14"/>
      <c r="L2087" s="14"/>
      <c r="M2087" s="14"/>
      <c r="N2087" s="14"/>
      <c r="O2087" s="14"/>
      <c r="P2087" s="14"/>
    </row>
    <row r="2088" spans="9:16" x14ac:dyDescent="0.25">
      <c r="I2088" s="14"/>
      <c r="J2088" s="14"/>
      <c r="K2088" s="14"/>
      <c r="L2088" s="14"/>
      <c r="M2088" s="14"/>
      <c r="N2088" s="14"/>
      <c r="O2088" s="14"/>
      <c r="P2088" s="14"/>
    </row>
    <row r="2089" spans="9:16" x14ac:dyDescent="0.25">
      <c r="I2089" s="14"/>
      <c r="J2089" s="14"/>
      <c r="K2089" s="14"/>
      <c r="L2089" s="14"/>
      <c r="M2089" s="14"/>
      <c r="N2089" s="14"/>
      <c r="O2089" s="14"/>
      <c r="P2089" s="14"/>
    </row>
    <row r="2090" spans="9:16" x14ac:dyDescent="0.25">
      <c r="I2090" s="14"/>
      <c r="J2090" s="14"/>
      <c r="K2090" s="14"/>
      <c r="L2090" s="14"/>
      <c r="M2090" s="14"/>
      <c r="N2090" s="14"/>
      <c r="O2090" s="14"/>
      <c r="P2090" s="14"/>
    </row>
    <row r="2091" spans="9:16" x14ac:dyDescent="0.25">
      <c r="I2091" s="14"/>
      <c r="J2091" s="14"/>
      <c r="K2091" s="14"/>
      <c r="L2091" s="14"/>
      <c r="M2091" s="14"/>
      <c r="N2091" s="14"/>
      <c r="O2091" s="14"/>
      <c r="P2091" s="14"/>
    </row>
    <row r="2092" spans="9:16" x14ac:dyDescent="0.25">
      <c r="I2092" s="14"/>
      <c r="J2092" s="14"/>
      <c r="K2092" s="14"/>
      <c r="L2092" s="14"/>
      <c r="M2092" s="14"/>
      <c r="N2092" s="14"/>
      <c r="O2092" s="14"/>
      <c r="P2092" s="14"/>
    </row>
    <row r="2093" spans="9:16" x14ac:dyDescent="0.25">
      <c r="I2093" s="14"/>
      <c r="J2093" s="14"/>
      <c r="K2093" s="14"/>
      <c r="L2093" s="14"/>
      <c r="M2093" s="14"/>
      <c r="N2093" s="14"/>
      <c r="O2093" s="14"/>
      <c r="P2093" s="14"/>
    </row>
    <row r="2094" spans="9:16" x14ac:dyDescent="0.25">
      <c r="I2094" s="14"/>
      <c r="J2094" s="14"/>
      <c r="K2094" s="14"/>
      <c r="L2094" s="14"/>
      <c r="M2094" s="14"/>
      <c r="N2094" s="14"/>
      <c r="O2094" s="14"/>
      <c r="P2094" s="14"/>
    </row>
    <row r="2095" spans="9:16" x14ac:dyDescent="0.25">
      <c r="I2095" s="14"/>
      <c r="J2095" s="14"/>
      <c r="K2095" s="14"/>
      <c r="L2095" s="14"/>
      <c r="M2095" s="14"/>
      <c r="N2095" s="14"/>
      <c r="O2095" s="14"/>
      <c r="P2095" s="14"/>
    </row>
    <row r="2096" spans="9:16" x14ac:dyDescent="0.25">
      <c r="I2096" s="14"/>
      <c r="J2096" s="14"/>
      <c r="K2096" s="14"/>
      <c r="L2096" s="14"/>
      <c r="M2096" s="14"/>
      <c r="N2096" s="14"/>
      <c r="O2096" s="14"/>
      <c r="P2096" s="14"/>
    </row>
    <row r="2097" spans="9:16" x14ac:dyDescent="0.25">
      <c r="I2097" s="14"/>
      <c r="J2097" s="14"/>
      <c r="K2097" s="14"/>
      <c r="L2097" s="14"/>
      <c r="M2097" s="14"/>
      <c r="N2097" s="14"/>
      <c r="O2097" s="14"/>
      <c r="P2097" s="14"/>
    </row>
    <row r="2098" spans="9:16" x14ac:dyDescent="0.25">
      <c r="I2098" s="14"/>
      <c r="J2098" s="14"/>
      <c r="K2098" s="14"/>
      <c r="L2098" s="14"/>
      <c r="M2098" s="14"/>
      <c r="N2098" s="14"/>
      <c r="O2098" s="14"/>
      <c r="P2098" s="14"/>
    </row>
    <row r="2099" spans="9:16" x14ac:dyDescent="0.25">
      <c r="I2099" s="14"/>
      <c r="J2099" s="14"/>
      <c r="K2099" s="14"/>
      <c r="L2099" s="14"/>
      <c r="M2099" s="14"/>
      <c r="N2099" s="14"/>
      <c r="O2099" s="14"/>
      <c r="P2099" s="14"/>
    </row>
    <row r="2100" spans="9:16" x14ac:dyDescent="0.25">
      <c r="I2100" s="14"/>
      <c r="J2100" s="14"/>
      <c r="K2100" s="14"/>
      <c r="L2100" s="14"/>
      <c r="M2100" s="14"/>
      <c r="N2100" s="14"/>
      <c r="O2100" s="14"/>
      <c r="P2100" s="14"/>
    </row>
    <row r="2101" spans="9:16" x14ac:dyDescent="0.25">
      <c r="I2101" s="14"/>
      <c r="J2101" s="14"/>
      <c r="K2101" s="14"/>
      <c r="L2101" s="14"/>
      <c r="M2101" s="14"/>
      <c r="N2101" s="14"/>
      <c r="O2101" s="14"/>
      <c r="P2101" s="14"/>
    </row>
    <row r="2102" spans="9:16" x14ac:dyDescent="0.25">
      <c r="I2102" s="14"/>
      <c r="J2102" s="14"/>
      <c r="K2102" s="14"/>
      <c r="L2102" s="14"/>
      <c r="M2102" s="14"/>
      <c r="N2102" s="14"/>
      <c r="O2102" s="14"/>
      <c r="P2102" s="14"/>
    </row>
    <row r="2103" spans="9:16" x14ac:dyDescent="0.25">
      <c r="I2103" s="14"/>
      <c r="J2103" s="14"/>
      <c r="K2103" s="14"/>
      <c r="L2103" s="14"/>
      <c r="M2103" s="14"/>
      <c r="N2103" s="14"/>
      <c r="O2103" s="14"/>
      <c r="P2103" s="14"/>
    </row>
    <row r="2104" spans="9:16" x14ac:dyDescent="0.25">
      <c r="I2104" s="14"/>
      <c r="J2104" s="14"/>
      <c r="K2104" s="14"/>
      <c r="L2104" s="14"/>
      <c r="M2104" s="14"/>
      <c r="N2104" s="14"/>
      <c r="O2104" s="14"/>
      <c r="P2104" s="14"/>
    </row>
    <row r="2105" spans="9:16" x14ac:dyDescent="0.25">
      <c r="I2105" s="14"/>
      <c r="J2105" s="14"/>
      <c r="K2105" s="14"/>
      <c r="L2105" s="14"/>
      <c r="M2105" s="14"/>
      <c r="N2105" s="14"/>
      <c r="O2105" s="14"/>
      <c r="P2105" s="14"/>
    </row>
    <row r="2106" spans="9:16" x14ac:dyDescent="0.25">
      <c r="I2106" s="14"/>
      <c r="J2106" s="14"/>
      <c r="K2106" s="14"/>
      <c r="L2106" s="14"/>
      <c r="M2106" s="14"/>
      <c r="N2106" s="14"/>
      <c r="O2106" s="14"/>
      <c r="P2106" s="14"/>
    </row>
    <row r="2107" spans="9:16" x14ac:dyDescent="0.25">
      <c r="I2107" s="14"/>
      <c r="J2107" s="14"/>
      <c r="K2107" s="14"/>
      <c r="L2107" s="14"/>
      <c r="M2107" s="14"/>
      <c r="N2107" s="14"/>
      <c r="O2107" s="14"/>
      <c r="P2107" s="14"/>
    </row>
    <row r="2108" spans="9:16" x14ac:dyDescent="0.25">
      <c r="I2108" s="14"/>
      <c r="J2108" s="14"/>
      <c r="K2108" s="14"/>
      <c r="L2108" s="14"/>
      <c r="M2108" s="14"/>
      <c r="N2108" s="14"/>
      <c r="O2108" s="14"/>
      <c r="P2108" s="14"/>
    </row>
    <row r="2109" spans="9:16" x14ac:dyDescent="0.25">
      <c r="I2109" s="14"/>
      <c r="J2109" s="14"/>
      <c r="K2109" s="14"/>
      <c r="L2109" s="14"/>
      <c r="M2109" s="14"/>
      <c r="N2109" s="14"/>
      <c r="O2109" s="14"/>
      <c r="P2109" s="14"/>
    </row>
    <row r="2110" spans="9:16" x14ac:dyDescent="0.25">
      <c r="I2110" s="14"/>
      <c r="J2110" s="14"/>
      <c r="K2110" s="14"/>
      <c r="L2110" s="14"/>
      <c r="M2110" s="14"/>
      <c r="N2110" s="14"/>
      <c r="O2110" s="14"/>
      <c r="P2110" s="14"/>
    </row>
    <row r="2111" spans="9:16" x14ac:dyDescent="0.25">
      <c r="I2111" s="14"/>
      <c r="J2111" s="14"/>
      <c r="K2111" s="14"/>
      <c r="L2111" s="14"/>
      <c r="M2111" s="14"/>
      <c r="N2111" s="14"/>
      <c r="O2111" s="14"/>
      <c r="P2111" s="14"/>
    </row>
    <row r="2112" spans="9:16" x14ac:dyDescent="0.25">
      <c r="I2112" s="14"/>
      <c r="J2112" s="14"/>
      <c r="K2112" s="14"/>
      <c r="L2112" s="14"/>
      <c r="M2112" s="14"/>
      <c r="N2112" s="14"/>
      <c r="O2112" s="14"/>
      <c r="P2112" s="14"/>
    </row>
    <row r="2113" spans="9:16" x14ac:dyDescent="0.25">
      <c r="I2113" s="14"/>
      <c r="J2113" s="14"/>
      <c r="K2113" s="14"/>
      <c r="L2113" s="14"/>
      <c r="M2113" s="14"/>
      <c r="N2113" s="14"/>
      <c r="O2113" s="14"/>
      <c r="P2113" s="14"/>
    </row>
    <row r="2114" spans="9:16" x14ac:dyDescent="0.25">
      <c r="I2114" s="14"/>
      <c r="J2114" s="14"/>
      <c r="K2114" s="14"/>
      <c r="L2114" s="14"/>
      <c r="M2114" s="14"/>
      <c r="N2114" s="14"/>
      <c r="O2114" s="14"/>
      <c r="P2114" s="14"/>
    </row>
    <row r="2115" spans="9:16" x14ac:dyDescent="0.25">
      <c r="I2115" s="14"/>
      <c r="J2115" s="14"/>
      <c r="K2115" s="14"/>
      <c r="L2115" s="14"/>
      <c r="M2115" s="14"/>
      <c r="N2115" s="14"/>
      <c r="O2115" s="14"/>
      <c r="P2115" s="14"/>
    </row>
    <row r="2116" spans="9:16" x14ac:dyDescent="0.25">
      <c r="I2116" s="14"/>
      <c r="J2116" s="14"/>
      <c r="K2116" s="14"/>
      <c r="L2116" s="14"/>
      <c r="M2116" s="14"/>
      <c r="N2116" s="14"/>
      <c r="O2116" s="14"/>
      <c r="P2116" s="14"/>
    </row>
    <row r="2117" spans="9:16" x14ac:dyDescent="0.25">
      <c r="I2117" s="14"/>
      <c r="J2117" s="14"/>
      <c r="K2117" s="14"/>
      <c r="L2117" s="14"/>
      <c r="M2117" s="14"/>
      <c r="N2117" s="14"/>
      <c r="O2117" s="14"/>
      <c r="P2117" s="14"/>
    </row>
    <row r="2118" spans="9:16" x14ac:dyDescent="0.25">
      <c r="I2118" s="14"/>
      <c r="J2118" s="14"/>
      <c r="K2118" s="14"/>
      <c r="L2118" s="14"/>
      <c r="M2118" s="14"/>
      <c r="N2118" s="14"/>
      <c r="O2118" s="14"/>
      <c r="P2118" s="14"/>
    </row>
    <row r="2119" spans="9:16" x14ac:dyDescent="0.25">
      <c r="I2119" s="14"/>
      <c r="J2119" s="14"/>
      <c r="K2119" s="14"/>
      <c r="L2119" s="14"/>
      <c r="M2119" s="14"/>
      <c r="N2119" s="14"/>
      <c r="O2119" s="14"/>
      <c r="P2119" s="14"/>
    </row>
    <row r="2120" spans="9:16" x14ac:dyDescent="0.25">
      <c r="I2120" s="14"/>
      <c r="J2120" s="14"/>
      <c r="K2120" s="14"/>
      <c r="L2120" s="14"/>
      <c r="M2120" s="14"/>
      <c r="N2120" s="14"/>
      <c r="O2120" s="14"/>
      <c r="P2120" s="14"/>
    </row>
    <row r="2121" spans="9:16" x14ac:dyDescent="0.25">
      <c r="I2121" s="14"/>
      <c r="J2121" s="14"/>
      <c r="K2121" s="14"/>
      <c r="L2121" s="14"/>
      <c r="M2121" s="14"/>
      <c r="N2121" s="14"/>
      <c r="O2121" s="14"/>
      <c r="P2121" s="14"/>
    </row>
    <row r="2122" spans="9:16" x14ac:dyDescent="0.25">
      <c r="I2122" s="14"/>
      <c r="J2122" s="14"/>
      <c r="K2122" s="14"/>
      <c r="L2122" s="14"/>
      <c r="M2122" s="14"/>
      <c r="N2122" s="14"/>
      <c r="O2122" s="14"/>
      <c r="P2122" s="14"/>
    </row>
    <row r="2123" spans="9:16" x14ac:dyDescent="0.25">
      <c r="I2123" s="14"/>
      <c r="J2123" s="14"/>
      <c r="K2123" s="14"/>
      <c r="L2123" s="14"/>
      <c r="M2123" s="14"/>
      <c r="N2123" s="14"/>
      <c r="O2123" s="14"/>
      <c r="P2123" s="14"/>
    </row>
    <row r="2124" spans="9:16" x14ac:dyDescent="0.25">
      <c r="I2124" s="14"/>
      <c r="J2124" s="14"/>
      <c r="K2124" s="14"/>
      <c r="L2124" s="14"/>
      <c r="M2124" s="14"/>
      <c r="N2124" s="14"/>
      <c r="O2124" s="14"/>
      <c r="P2124" s="14"/>
    </row>
    <row r="2125" spans="9:16" x14ac:dyDescent="0.25">
      <c r="I2125" s="14"/>
      <c r="J2125" s="14"/>
      <c r="K2125" s="14"/>
      <c r="L2125" s="14"/>
      <c r="M2125" s="14"/>
      <c r="N2125" s="14"/>
      <c r="O2125" s="14"/>
      <c r="P2125" s="14"/>
    </row>
    <row r="2126" spans="9:16" x14ac:dyDescent="0.25">
      <c r="I2126" s="14"/>
      <c r="J2126" s="14"/>
      <c r="K2126" s="14"/>
      <c r="L2126" s="14"/>
      <c r="M2126" s="14"/>
      <c r="N2126" s="14"/>
      <c r="O2126" s="14"/>
      <c r="P2126" s="14"/>
    </row>
    <row r="2127" spans="9:16" x14ac:dyDescent="0.25">
      <c r="I2127" s="14"/>
      <c r="J2127" s="14"/>
      <c r="K2127" s="14"/>
      <c r="L2127" s="14"/>
      <c r="M2127" s="14"/>
      <c r="N2127" s="14"/>
      <c r="O2127" s="14"/>
      <c r="P2127" s="14"/>
    </row>
    <row r="2128" spans="9:16" x14ac:dyDescent="0.25">
      <c r="I2128" s="14"/>
      <c r="J2128" s="14"/>
      <c r="K2128" s="14"/>
      <c r="L2128" s="14"/>
      <c r="M2128" s="14"/>
      <c r="N2128" s="14"/>
      <c r="O2128" s="14"/>
      <c r="P2128" s="14"/>
    </row>
    <row r="2129" spans="9:16" x14ac:dyDescent="0.25">
      <c r="I2129" s="14"/>
      <c r="J2129" s="14"/>
      <c r="K2129" s="14"/>
      <c r="L2129" s="14"/>
      <c r="M2129" s="14"/>
      <c r="N2129" s="14"/>
      <c r="O2129" s="14"/>
      <c r="P2129" s="14"/>
    </row>
    <row r="2130" spans="9:16" x14ac:dyDescent="0.25">
      <c r="I2130" s="14"/>
      <c r="J2130" s="14"/>
      <c r="K2130" s="14"/>
      <c r="L2130" s="14"/>
      <c r="M2130" s="14"/>
      <c r="N2130" s="14"/>
      <c r="O2130" s="14"/>
      <c r="P2130" s="14"/>
    </row>
    <row r="2131" spans="9:16" x14ac:dyDescent="0.25">
      <c r="I2131" s="14"/>
      <c r="J2131" s="14"/>
      <c r="K2131" s="14"/>
      <c r="L2131" s="14"/>
      <c r="M2131" s="14"/>
      <c r="N2131" s="14"/>
      <c r="O2131" s="14"/>
      <c r="P2131" s="14"/>
    </row>
    <row r="2132" spans="9:16" x14ac:dyDescent="0.25">
      <c r="I2132" s="14"/>
      <c r="J2132" s="14"/>
      <c r="K2132" s="14"/>
      <c r="L2132" s="14"/>
      <c r="M2132" s="14"/>
      <c r="N2132" s="14"/>
      <c r="O2132" s="14"/>
      <c r="P2132" s="14"/>
    </row>
    <row r="2133" spans="9:16" x14ac:dyDescent="0.25">
      <c r="I2133" s="14"/>
      <c r="J2133" s="14"/>
      <c r="K2133" s="14"/>
      <c r="L2133" s="14"/>
      <c r="M2133" s="14"/>
      <c r="N2133" s="14"/>
      <c r="O2133" s="14"/>
      <c r="P2133" s="14"/>
    </row>
    <row r="2134" spans="9:16" x14ac:dyDescent="0.25">
      <c r="I2134" s="14"/>
      <c r="J2134" s="14"/>
      <c r="K2134" s="14"/>
      <c r="L2134" s="14"/>
      <c r="M2134" s="14"/>
      <c r="N2134" s="14"/>
      <c r="O2134" s="14"/>
      <c r="P2134" s="14"/>
    </row>
    <row r="2135" spans="9:16" x14ac:dyDescent="0.25">
      <c r="I2135" s="14"/>
      <c r="J2135" s="14"/>
      <c r="K2135" s="14"/>
      <c r="L2135" s="14"/>
      <c r="M2135" s="14"/>
      <c r="N2135" s="14"/>
      <c r="O2135" s="14"/>
      <c r="P2135" s="14"/>
    </row>
    <row r="2136" spans="9:16" x14ac:dyDescent="0.25">
      <c r="I2136" s="14"/>
      <c r="J2136" s="14"/>
      <c r="K2136" s="14"/>
      <c r="L2136" s="14"/>
      <c r="M2136" s="14"/>
      <c r="N2136" s="14"/>
      <c r="O2136" s="14"/>
      <c r="P2136" s="14"/>
    </row>
    <row r="2137" spans="9:16" x14ac:dyDescent="0.25">
      <c r="I2137" s="14"/>
      <c r="J2137" s="14"/>
      <c r="K2137" s="14"/>
      <c r="L2137" s="14"/>
      <c r="M2137" s="14"/>
      <c r="N2137" s="14"/>
      <c r="O2137" s="14"/>
      <c r="P2137" s="14"/>
    </row>
    <row r="2138" spans="9:16" x14ac:dyDescent="0.25">
      <c r="I2138" s="14"/>
      <c r="J2138" s="14"/>
      <c r="K2138" s="14"/>
      <c r="L2138" s="14"/>
      <c r="M2138" s="14"/>
      <c r="N2138" s="14"/>
      <c r="O2138" s="14"/>
      <c r="P2138" s="14"/>
    </row>
    <row r="2139" spans="9:16" x14ac:dyDescent="0.25">
      <c r="I2139" s="14"/>
      <c r="J2139" s="14"/>
      <c r="K2139" s="14"/>
      <c r="L2139" s="14"/>
      <c r="M2139" s="14"/>
      <c r="N2139" s="14"/>
      <c r="O2139" s="14"/>
      <c r="P2139" s="14"/>
    </row>
    <row r="2140" spans="9:16" x14ac:dyDescent="0.25">
      <c r="I2140" s="14"/>
      <c r="J2140" s="14"/>
      <c r="K2140" s="14"/>
      <c r="L2140" s="14"/>
      <c r="M2140" s="14"/>
      <c r="N2140" s="14"/>
      <c r="O2140" s="14"/>
      <c r="P2140" s="14"/>
    </row>
    <row r="2141" spans="9:16" x14ac:dyDescent="0.25">
      <c r="I2141" s="14"/>
      <c r="J2141" s="14"/>
      <c r="K2141" s="14"/>
      <c r="L2141" s="14"/>
      <c r="M2141" s="14"/>
      <c r="N2141" s="14"/>
      <c r="O2141" s="14"/>
      <c r="P2141" s="14"/>
    </row>
    <row r="2142" spans="9:16" x14ac:dyDescent="0.25">
      <c r="I2142" s="14"/>
      <c r="J2142" s="14"/>
      <c r="K2142" s="14"/>
      <c r="L2142" s="14"/>
      <c r="M2142" s="14"/>
      <c r="N2142" s="14"/>
      <c r="O2142" s="14"/>
      <c r="P2142" s="14"/>
    </row>
    <row r="2143" spans="9:16" x14ac:dyDescent="0.25">
      <c r="I2143" s="14"/>
      <c r="J2143" s="14"/>
      <c r="K2143" s="14"/>
      <c r="L2143" s="14"/>
      <c r="M2143" s="14"/>
      <c r="N2143" s="14"/>
      <c r="O2143" s="14"/>
      <c r="P2143" s="14"/>
    </row>
    <row r="2144" spans="9:16" x14ac:dyDescent="0.25">
      <c r="I2144" s="14"/>
      <c r="J2144" s="14"/>
      <c r="K2144" s="14"/>
      <c r="L2144" s="14"/>
      <c r="M2144" s="14"/>
      <c r="N2144" s="14"/>
      <c r="O2144" s="14"/>
      <c r="P2144" s="14"/>
    </row>
    <row r="2145" spans="9:16" x14ac:dyDescent="0.25">
      <c r="I2145" s="14"/>
      <c r="J2145" s="14"/>
      <c r="K2145" s="14"/>
      <c r="L2145" s="14"/>
      <c r="M2145" s="14"/>
      <c r="N2145" s="14"/>
      <c r="O2145" s="14"/>
      <c r="P2145" s="14"/>
    </row>
    <row r="2146" spans="9:16" x14ac:dyDescent="0.25">
      <c r="I2146" s="14"/>
      <c r="J2146" s="14"/>
      <c r="K2146" s="14"/>
      <c r="L2146" s="14"/>
      <c r="M2146" s="14"/>
      <c r="N2146" s="14"/>
      <c r="O2146" s="14"/>
      <c r="P2146" s="14"/>
    </row>
    <row r="2147" spans="9:16" x14ac:dyDescent="0.25">
      <c r="I2147" s="14"/>
      <c r="J2147" s="14"/>
      <c r="K2147" s="14"/>
      <c r="L2147" s="14"/>
      <c r="M2147" s="14"/>
      <c r="N2147" s="14"/>
      <c r="O2147" s="14"/>
      <c r="P2147" s="14"/>
    </row>
    <row r="2148" spans="9:16" x14ac:dyDescent="0.25">
      <c r="I2148" s="14"/>
      <c r="J2148" s="14"/>
      <c r="K2148" s="14"/>
      <c r="L2148" s="14"/>
      <c r="M2148" s="14"/>
      <c r="N2148" s="14"/>
      <c r="O2148" s="14"/>
      <c r="P2148" s="14"/>
    </row>
    <row r="2149" spans="9:16" x14ac:dyDescent="0.25">
      <c r="I2149" s="14"/>
      <c r="J2149" s="14"/>
      <c r="K2149" s="14"/>
      <c r="L2149" s="14"/>
      <c r="M2149" s="14"/>
      <c r="N2149" s="14"/>
      <c r="O2149" s="14"/>
      <c r="P2149" s="14"/>
    </row>
    <row r="2150" spans="9:16" x14ac:dyDescent="0.25">
      <c r="I2150" s="14"/>
      <c r="J2150" s="14"/>
      <c r="K2150" s="14"/>
      <c r="L2150" s="14"/>
      <c r="M2150" s="14"/>
      <c r="N2150" s="14"/>
      <c r="O2150" s="14"/>
      <c r="P2150" s="14"/>
    </row>
    <row r="2151" spans="9:16" x14ac:dyDescent="0.25">
      <c r="I2151" s="14"/>
      <c r="J2151" s="14"/>
      <c r="K2151" s="14"/>
      <c r="L2151" s="14"/>
      <c r="M2151" s="14"/>
      <c r="N2151" s="14"/>
      <c r="O2151" s="14"/>
      <c r="P2151" s="14"/>
    </row>
    <row r="2152" spans="9:16" x14ac:dyDescent="0.25">
      <c r="I2152" s="14"/>
      <c r="J2152" s="14"/>
      <c r="K2152" s="14"/>
      <c r="L2152" s="14"/>
      <c r="M2152" s="14"/>
      <c r="N2152" s="14"/>
      <c r="O2152" s="14"/>
      <c r="P2152" s="14"/>
    </row>
    <row r="2153" spans="9:16" x14ac:dyDescent="0.25">
      <c r="I2153" s="14"/>
      <c r="J2153" s="14"/>
      <c r="K2153" s="14"/>
      <c r="L2153" s="14"/>
      <c r="M2153" s="14"/>
      <c r="N2153" s="14"/>
      <c r="O2153" s="14"/>
      <c r="P2153" s="14"/>
    </row>
    <row r="2154" spans="9:16" x14ac:dyDescent="0.25">
      <c r="I2154" s="14"/>
      <c r="J2154" s="14"/>
      <c r="K2154" s="14"/>
      <c r="L2154" s="14"/>
      <c r="M2154" s="14"/>
      <c r="N2154" s="14"/>
      <c r="O2154" s="14"/>
      <c r="P2154" s="14"/>
    </row>
    <row r="2155" spans="9:16" x14ac:dyDescent="0.25">
      <c r="I2155" s="14"/>
      <c r="J2155" s="14"/>
      <c r="K2155" s="14"/>
      <c r="L2155" s="14"/>
      <c r="M2155" s="14"/>
      <c r="N2155" s="14"/>
      <c r="O2155" s="14"/>
      <c r="P2155" s="14"/>
    </row>
    <row r="2156" spans="9:16" x14ac:dyDescent="0.25">
      <c r="I2156" s="14"/>
      <c r="J2156" s="14"/>
      <c r="K2156" s="14"/>
      <c r="L2156" s="14"/>
      <c r="M2156" s="14"/>
      <c r="N2156" s="14"/>
      <c r="O2156" s="14"/>
      <c r="P2156" s="14"/>
    </row>
    <row r="2157" spans="9:16" x14ac:dyDescent="0.25">
      <c r="I2157" s="14"/>
      <c r="J2157" s="14"/>
      <c r="K2157" s="14"/>
      <c r="L2157" s="14"/>
      <c r="M2157" s="14"/>
      <c r="N2157" s="14"/>
      <c r="O2157" s="14"/>
      <c r="P2157" s="14"/>
    </row>
    <row r="2158" spans="9:16" x14ac:dyDescent="0.25">
      <c r="I2158" s="14"/>
      <c r="J2158" s="14"/>
      <c r="K2158" s="14"/>
      <c r="L2158" s="14"/>
      <c r="M2158" s="14"/>
      <c r="N2158" s="14"/>
      <c r="O2158" s="14"/>
      <c r="P2158" s="14"/>
    </row>
    <row r="2159" spans="9:16" x14ac:dyDescent="0.25">
      <c r="I2159" s="14"/>
      <c r="J2159" s="14"/>
      <c r="K2159" s="14"/>
      <c r="L2159" s="14"/>
      <c r="M2159" s="14"/>
      <c r="N2159" s="14"/>
      <c r="O2159" s="14"/>
      <c r="P2159" s="14"/>
    </row>
    <row r="2160" spans="9:16" x14ac:dyDescent="0.25">
      <c r="I2160" s="14"/>
      <c r="J2160" s="14"/>
      <c r="K2160" s="14"/>
      <c r="L2160" s="14"/>
      <c r="M2160" s="14"/>
      <c r="N2160" s="14"/>
      <c r="O2160" s="14"/>
      <c r="P2160" s="14"/>
    </row>
    <row r="2161" spans="9:16" x14ac:dyDescent="0.25">
      <c r="I2161" s="14"/>
      <c r="J2161" s="14"/>
      <c r="K2161" s="14"/>
      <c r="L2161" s="14"/>
      <c r="M2161" s="14"/>
      <c r="N2161" s="14"/>
      <c r="O2161" s="14"/>
      <c r="P2161" s="14"/>
    </row>
    <row r="2162" spans="9:16" x14ac:dyDescent="0.25">
      <c r="I2162" s="14"/>
      <c r="J2162" s="14"/>
      <c r="K2162" s="14"/>
      <c r="L2162" s="14"/>
      <c r="M2162" s="14"/>
      <c r="N2162" s="14"/>
      <c r="O2162" s="14"/>
      <c r="P2162" s="14"/>
    </row>
    <row r="2163" spans="9:16" x14ac:dyDescent="0.25">
      <c r="I2163" s="14"/>
      <c r="J2163" s="14"/>
      <c r="K2163" s="14"/>
      <c r="L2163" s="14"/>
      <c r="M2163" s="14"/>
      <c r="N2163" s="14"/>
      <c r="O2163" s="14"/>
      <c r="P2163" s="14"/>
    </row>
    <row r="2164" spans="9:16" x14ac:dyDescent="0.25">
      <c r="I2164" s="14"/>
      <c r="J2164" s="14"/>
      <c r="K2164" s="14"/>
      <c r="L2164" s="14"/>
      <c r="M2164" s="14"/>
      <c r="N2164" s="14"/>
      <c r="O2164" s="14"/>
      <c r="P2164" s="14"/>
    </row>
    <row r="2165" spans="9:16" x14ac:dyDescent="0.25">
      <c r="I2165" s="14"/>
      <c r="J2165" s="14"/>
      <c r="K2165" s="14"/>
      <c r="L2165" s="14"/>
      <c r="M2165" s="14"/>
      <c r="N2165" s="14"/>
      <c r="O2165" s="14"/>
      <c r="P2165" s="14"/>
    </row>
    <row r="2166" spans="9:16" x14ac:dyDescent="0.25">
      <c r="I2166" s="14"/>
      <c r="J2166" s="14"/>
      <c r="K2166" s="14"/>
      <c r="L2166" s="14"/>
      <c r="M2166" s="14"/>
      <c r="N2166" s="14"/>
      <c r="O2166" s="14"/>
      <c r="P2166" s="14"/>
    </row>
    <row r="2167" spans="9:16" x14ac:dyDescent="0.25">
      <c r="I2167" s="14"/>
      <c r="J2167" s="14"/>
      <c r="K2167" s="14"/>
      <c r="L2167" s="14"/>
      <c r="M2167" s="14"/>
      <c r="N2167" s="14"/>
      <c r="O2167" s="14"/>
      <c r="P2167" s="14"/>
    </row>
    <row r="2168" spans="9:16" x14ac:dyDescent="0.25">
      <c r="I2168" s="14"/>
      <c r="J2168" s="14"/>
      <c r="K2168" s="14"/>
      <c r="L2168" s="14"/>
      <c r="M2168" s="14"/>
      <c r="N2168" s="14"/>
      <c r="O2168" s="14"/>
      <c r="P2168" s="14"/>
    </row>
    <row r="2169" spans="9:16" x14ac:dyDescent="0.25">
      <c r="I2169" s="14"/>
      <c r="J2169" s="14"/>
      <c r="K2169" s="14"/>
      <c r="L2169" s="14"/>
      <c r="M2169" s="14"/>
      <c r="N2169" s="14"/>
      <c r="O2169" s="14"/>
      <c r="P2169" s="14"/>
    </row>
    <row r="2170" spans="9:16" x14ac:dyDescent="0.25">
      <c r="I2170" s="14"/>
      <c r="J2170" s="14"/>
      <c r="K2170" s="14"/>
      <c r="L2170" s="14"/>
      <c r="M2170" s="14"/>
      <c r="N2170" s="14"/>
      <c r="O2170" s="14"/>
      <c r="P2170" s="14"/>
    </row>
    <row r="2171" spans="9:16" x14ac:dyDescent="0.25">
      <c r="I2171" s="14"/>
      <c r="J2171" s="14"/>
      <c r="K2171" s="14"/>
      <c r="L2171" s="14"/>
      <c r="M2171" s="14"/>
      <c r="N2171" s="14"/>
      <c r="O2171" s="14"/>
      <c r="P2171" s="14"/>
    </row>
    <row r="2172" spans="9:16" x14ac:dyDescent="0.25">
      <c r="I2172" s="14"/>
      <c r="J2172" s="14"/>
      <c r="K2172" s="14"/>
      <c r="L2172" s="14"/>
      <c r="M2172" s="14"/>
      <c r="N2172" s="14"/>
      <c r="O2172" s="14"/>
      <c r="P2172" s="14"/>
    </row>
    <row r="2173" spans="9:16" x14ac:dyDescent="0.25">
      <c r="I2173" s="14"/>
      <c r="J2173" s="14"/>
      <c r="K2173" s="14"/>
      <c r="L2173" s="14"/>
      <c r="M2173" s="14"/>
      <c r="N2173" s="14"/>
      <c r="O2173" s="14"/>
      <c r="P2173" s="14"/>
    </row>
    <row r="2174" spans="9:16" x14ac:dyDescent="0.25">
      <c r="I2174" s="14"/>
      <c r="J2174" s="14"/>
      <c r="K2174" s="14"/>
      <c r="L2174" s="14"/>
      <c r="M2174" s="14"/>
      <c r="N2174" s="14"/>
      <c r="O2174" s="14"/>
      <c r="P2174" s="14"/>
    </row>
    <row r="2175" spans="9:16" x14ac:dyDescent="0.25">
      <c r="I2175" s="14"/>
      <c r="J2175" s="14"/>
      <c r="K2175" s="14"/>
      <c r="L2175" s="14"/>
      <c r="M2175" s="14"/>
      <c r="N2175" s="14"/>
      <c r="O2175" s="14"/>
      <c r="P2175" s="14"/>
    </row>
    <row r="2176" spans="9:16" x14ac:dyDescent="0.25">
      <c r="I2176" s="14"/>
      <c r="J2176" s="14"/>
      <c r="K2176" s="14"/>
      <c r="L2176" s="14"/>
      <c r="M2176" s="14"/>
      <c r="N2176" s="14"/>
      <c r="O2176" s="14"/>
      <c r="P2176" s="14"/>
    </row>
    <row r="2177" spans="9:16" x14ac:dyDescent="0.25">
      <c r="I2177" s="14"/>
      <c r="J2177" s="14"/>
      <c r="K2177" s="14"/>
      <c r="L2177" s="14"/>
      <c r="M2177" s="14"/>
      <c r="N2177" s="14"/>
      <c r="O2177" s="14"/>
      <c r="P2177" s="14"/>
    </row>
    <row r="2178" spans="9:16" x14ac:dyDescent="0.25">
      <c r="I2178" s="14"/>
      <c r="J2178" s="14"/>
      <c r="K2178" s="14"/>
      <c r="L2178" s="14"/>
      <c r="M2178" s="14"/>
      <c r="N2178" s="14"/>
      <c r="O2178" s="14"/>
      <c r="P2178" s="14"/>
    </row>
    <row r="2179" spans="9:16" x14ac:dyDescent="0.25">
      <c r="I2179" s="14"/>
      <c r="J2179" s="14"/>
      <c r="K2179" s="14"/>
      <c r="L2179" s="14"/>
      <c r="M2179" s="14"/>
      <c r="N2179" s="14"/>
      <c r="O2179" s="14"/>
      <c r="P2179" s="14"/>
    </row>
    <row r="2180" spans="9:16" x14ac:dyDescent="0.25">
      <c r="I2180" s="14"/>
      <c r="J2180" s="14"/>
      <c r="K2180" s="14"/>
      <c r="L2180" s="14"/>
      <c r="M2180" s="14"/>
      <c r="N2180" s="14"/>
      <c r="O2180" s="14"/>
      <c r="P2180" s="14"/>
    </row>
    <row r="2181" spans="9:16" x14ac:dyDescent="0.25">
      <c r="I2181" s="14"/>
      <c r="J2181" s="14"/>
      <c r="K2181" s="14"/>
      <c r="L2181" s="14"/>
      <c r="M2181" s="14"/>
      <c r="N2181" s="14"/>
      <c r="O2181" s="14"/>
      <c r="P2181" s="14"/>
    </row>
    <row r="2182" spans="9:16" x14ac:dyDescent="0.25">
      <c r="I2182" s="14"/>
      <c r="J2182" s="14"/>
      <c r="K2182" s="14"/>
      <c r="L2182" s="14"/>
      <c r="M2182" s="14"/>
      <c r="N2182" s="14"/>
      <c r="O2182" s="14"/>
      <c r="P2182" s="14"/>
    </row>
    <row r="2183" spans="9:16" x14ac:dyDescent="0.25">
      <c r="I2183" s="14"/>
      <c r="J2183" s="14"/>
      <c r="K2183" s="14"/>
      <c r="L2183" s="14"/>
      <c r="M2183" s="14"/>
      <c r="N2183" s="14"/>
      <c r="O2183" s="14"/>
      <c r="P2183" s="14"/>
    </row>
    <row r="2184" spans="9:16" x14ac:dyDescent="0.25">
      <c r="I2184" s="14"/>
      <c r="J2184" s="14"/>
      <c r="K2184" s="14"/>
      <c r="L2184" s="14"/>
      <c r="M2184" s="14"/>
      <c r="N2184" s="14"/>
      <c r="O2184" s="14"/>
      <c r="P2184" s="14"/>
    </row>
    <row r="2185" spans="9:16" x14ac:dyDescent="0.25">
      <c r="I2185" s="14"/>
      <c r="J2185" s="14"/>
      <c r="K2185" s="14"/>
      <c r="L2185" s="14"/>
      <c r="M2185" s="14"/>
      <c r="N2185" s="14"/>
      <c r="O2185" s="14"/>
      <c r="P2185" s="14"/>
    </row>
    <row r="2186" spans="9:16" x14ac:dyDescent="0.25">
      <c r="I2186" s="14"/>
      <c r="J2186" s="14"/>
      <c r="K2186" s="14"/>
      <c r="L2186" s="14"/>
      <c r="M2186" s="14"/>
      <c r="N2186" s="14"/>
      <c r="O2186" s="14"/>
      <c r="P2186" s="14"/>
    </row>
    <row r="2187" spans="9:16" x14ac:dyDescent="0.25">
      <c r="I2187" s="14"/>
      <c r="J2187" s="14"/>
      <c r="K2187" s="14"/>
      <c r="L2187" s="14"/>
      <c r="M2187" s="14"/>
      <c r="N2187" s="14"/>
      <c r="O2187" s="14"/>
      <c r="P2187" s="14"/>
    </row>
    <row r="2188" spans="9:16" x14ac:dyDescent="0.25">
      <c r="I2188" s="14"/>
      <c r="J2188" s="14"/>
      <c r="K2188" s="14"/>
      <c r="L2188" s="14"/>
      <c r="M2188" s="14"/>
      <c r="N2188" s="14"/>
      <c r="O2188" s="14"/>
      <c r="P2188" s="14"/>
    </row>
    <row r="2189" spans="9:16" x14ac:dyDescent="0.25">
      <c r="I2189" s="14"/>
      <c r="J2189" s="14"/>
      <c r="K2189" s="14"/>
      <c r="L2189" s="14"/>
      <c r="M2189" s="14"/>
      <c r="N2189" s="14"/>
      <c r="O2189" s="14"/>
      <c r="P2189" s="14"/>
    </row>
    <row r="2190" spans="9:16" x14ac:dyDescent="0.25">
      <c r="I2190" s="14"/>
      <c r="J2190" s="14"/>
      <c r="K2190" s="14"/>
      <c r="L2190" s="14"/>
      <c r="M2190" s="14"/>
      <c r="N2190" s="14"/>
      <c r="O2190" s="14"/>
      <c r="P2190" s="14"/>
    </row>
    <row r="2191" spans="9:16" x14ac:dyDescent="0.25">
      <c r="I2191" s="14"/>
      <c r="J2191" s="14"/>
      <c r="K2191" s="14"/>
      <c r="L2191" s="14"/>
      <c r="M2191" s="14"/>
      <c r="N2191" s="14"/>
      <c r="O2191" s="14"/>
      <c r="P2191" s="14"/>
    </row>
    <row r="2192" spans="9:16" x14ac:dyDescent="0.25">
      <c r="I2192" s="14"/>
      <c r="J2192" s="14"/>
      <c r="K2192" s="14"/>
      <c r="L2192" s="14"/>
      <c r="M2192" s="14"/>
      <c r="N2192" s="14"/>
      <c r="O2192" s="14"/>
      <c r="P2192" s="14"/>
    </row>
    <row r="2193" spans="9:16" x14ac:dyDescent="0.25">
      <c r="I2193" s="14"/>
      <c r="J2193" s="14"/>
      <c r="K2193" s="14"/>
      <c r="L2193" s="14"/>
      <c r="M2193" s="14"/>
      <c r="N2193" s="14"/>
      <c r="O2193" s="14"/>
      <c r="P2193" s="14"/>
    </row>
    <row r="2194" spans="9:16" x14ac:dyDescent="0.25">
      <c r="I2194" s="14"/>
      <c r="J2194" s="14"/>
      <c r="K2194" s="14"/>
      <c r="L2194" s="14"/>
      <c r="M2194" s="14"/>
      <c r="N2194" s="14"/>
      <c r="O2194" s="14"/>
      <c r="P2194" s="14"/>
    </row>
    <row r="2195" spans="9:16" x14ac:dyDescent="0.25">
      <c r="I2195" s="14"/>
      <c r="J2195" s="14"/>
      <c r="K2195" s="14"/>
      <c r="L2195" s="14"/>
      <c r="M2195" s="14"/>
      <c r="N2195" s="14"/>
      <c r="O2195" s="14"/>
      <c r="P2195" s="14"/>
    </row>
    <row r="2196" spans="9:16" x14ac:dyDescent="0.25">
      <c r="I2196" s="14"/>
      <c r="J2196" s="14"/>
      <c r="K2196" s="14"/>
      <c r="L2196" s="14"/>
      <c r="M2196" s="14"/>
      <c r="N2196" s="14"/>
      <c r="O2196" s="14"/>
      <c r="P2196" s="14"/>
    </row>
    <row r="2197" spans="9:16" x14ac:dyDescent="0.25">
      <c r="I2197" s="14"/>
      <c r="J2197" s="14"/>
      <c r="K2197" s="14"/>
      <c r="L2197" s="14"/>
      <c r="M2197" s="14"/>
      <c r="N2197" s="14"/>
      <c r="O2197" s="14"/>
      <c r="P2197" s="14"/>
    </row>
    <row r="2198" spans="9:16" x14ac:dyDescent="0.25">
      <c r="I2198" s="14"/>
      <c r="J2198" s="14"/>
      <c r="K2198" s="14"/>
      <c r="L2198" s="14"/>
      <c r="M2198" s="14"/>
      <c r="N2198" s="14"/>
      <c r="O2198" s="14"/>
      <c r="P2198" s="14"/>
    </row>
    <row r="2199" spans="9:16" x14ac:dyDescent="0.25">
      <c r="I2199" s="14"/>
      <c r="J2199" s="14"/>
      <c r="K2199" s="14"/>
      <c r="L2199" s="14"/>
      <c r="M2199" s="14"/>
      <c r="N2199" s="14"/>
      <c r="O2199" s="14"/>
      <c r="P2199" s="14"/>
    </row>
    <row r="2200" spans="9:16" x14ac:dyDescent="0.25">
      <c r="I2200" s="14"/>
      <c r="J2200" s="14"/>
      <c r="K2200" s="14"/>
      <c r="L2200" s="14"/>
      <c r="M2200" s="14"/>
      <c r="N2200" s="14"/>
      <c r="O2200" s="14"/>
      <c r="P2200" s="14"/>
    </row>
    <row r="2201" spans="9:16" x14ac:dyDescent="0.25">
      <c r="I2201" s="14"/>
      <c r="J2201" s="14"/>
      <c r="K2201" s="14"/>
      <c r="L2201" s="14"/>
      <c r="M2201" s="14"/>
      <c r="N2201" s="14"/>
      <c r="O2201" s="14"/>
      <c r="P2201" s="14"/>
    </row>
    <row r="2202" spans="9:16" x14ac:dyDescent="0.25">
      <c r="I2202" s="14"/>
      <c r="J2202" s="14"/>
      <c r="K2202" s="14"/>
      <c r="L2202" s="14"/>
      <c r="M2202" s="14"/>
      <c r="N2202" s="14"/>
      <c r="O2202" s="14"/>
      <c r="P2202" s="14"/>
    </row>
    <row r="2203" spans="9:16" x14ac:dyDescent="0.25">
      <c r="I2203" s="14"/>
      <c r="J2203" s="14"/>
      <c r="K2203" s="14"/>
      <c r="L2203" s="14"/>
      <c r="M2203" s="14"/>
      <c r="N2203" s="14"/>
      <c r="O2203" s="14"/>
      <c r="P2203" s="14"/>
    </row>
    <row r="2204" spans="9:16" x14ac:dyDescent="0.25">
      <c r="I2204" s="14"/>
      <c r="J2204" s="14"/>
      <c r="K2204" s="14"/>
      <c r="L2204" s="14"/>
      <c r="M2204" s="14"/>
      <c r="N2204" s="14"/>
      <c r="O2204" s="14"/>
      <c r="P2204" s="14"/>
    </row>
    <row r="2205" spans="9:16" x14ac:dyDescent="0.25">
      <c r="I2205" s="14"/>
      <c r="J2205" s="14"/>
      <c r="K2205" s="14"/>
      <c r="L2205" s="14"/>
      <c r="M2205" s="14"/>
      <c r="N2205" s="14"/>
      <c r="O2205" s="14"/>
      <c r="P2205" s="14"/>
    </row>
    <row r="2206" spans="9:16" x14ac:dyDescent="0.25">
      <c r="I2206" s="14"/>
      <c r="J2206" s="14"/>
      <c r="K2206" s="14"/>
      <c r="L2206" s="14"/>
      <c r="M2206" s="14"/>
      <c r="N2206" s="14"/>
      <c r="O2206" s="14"/>
      <c r="P2206" s="14"/>
    </row>
    <row r="2207" spans="9:16" x14ac:dyDescent="0.25">
      <c r="I2207" s="14"/>
      <c r="J2207" s="14"/>
      <c r="K2207" s="14"/>
      <c r="L2207" s="14"/>
      <c r="M2207" s="14"/>
      <c r="N2207" s="14"/>
      <c r="O2207" s="14"/>
      <c r="P2207" s="14"/>
    </row>
    <row r="2208" spans="9:16" x14ac:dyDescent="0.25">
      <c r="I2208" s="14"/>
      <c r="J2208" s="14"/>
      <c r="K2208" s="14"/>
      <c r="L2208" s="14"/>
      <c r="M2208" s="14"/>
      <c r="N2208" s="14"/>
      <c r="O2208" s="14"/>
      <c r="P2208" s="14"/>
    </row>
    <row r="2209" spans="9:16" x14ac:dyDescent="0.25">
      <c r="I2209" s="14"/>
      <c r="J2209" s="14"/>
      <c r="K2209" s="14"/>
      <c r="L2209" s="14"/>
      <c r="M2209" s="14"/>
      <c r="N2209" s="14"/>
      <c r="O2209" s="14"/>
      <c r="P2209" s="14"/>
    </row>
    <row r="2210" spans="9:16" x14ac:dyDescent="0.25">
      <c r="I2210" s="14"/>
      <c r="J2210" s="14"/>
      <c r="K2210" s="14"/>
      <c r="L2210" s="14"/>
      <c r="M2210" s="14"/>
      <c r="N2210" s="14"/>
      <c r="O2210" s="14"/>
      <c r="P2210" s="14"/>
    </row>
    <row r="2211" spans="9:16" x14ac:dyDescent="0.25">
      <c r="I2211" s="14"/>
      <c r="J2211" s="14"/>
      <c r="K2211" s="14"/>
      <c r="L2211" s="14"/>
      <c r="M2211" s="14"/>
      <c r="N2211" s="14"/>
      <c r="O2211" s="14"/>
      <c r="P2211" s="14"/>
    </row>
    <row r="2212" spans="9:16" x14ac:dyDescent="0.25">
      <c r="I2212" s="14"/>
      <c r="J2212" s="14"/>
      <c r="K2212" s="14"/>
      <c r="L2212" s="14"/>
      <c r="M2212" s="14"/>
      <c r="N2212" s="14"/>
      <c r="O2212" s="14"/>
      <c r="P2212" s="14"/>
    </row>
    <row r="2213" spans="9:16" x14ac:dyDescent="0.25">
      <c r="I2213" s="14"/>
      <c r="J2213" s="14"/>
      <c r="K2213" s="14"/>
      <c r="L2213" s="14"/>
      <c r="M2213" s="14"/>
      <c r="N2213" s="14"/>
      <c r="O2213" s="14"/>
      <c r="P2213" s="14"/>
    </row>
    <row r="2214" spans="9:16" x14ac:dyDescent="0.25">
      <c r="I2214" s="14"/>
      <c r="J2214" s="14"/>
      <c r="K2214" s="14"/>
      <c r="L2214" s="14"/>
      <c r="M2214" s="14"/>
      <c r="N2214" s="14"/>
      <c r="O2214" s="14"/>
      <c r="P2214" s="14"/>
    </row>
    <row r="2215" spans="9:16" x14ac:dyDescent="0.25">
      <c r="I2215" s="14"/>
      <c r="J2215" s="14"/>
      <c r="K2215" s="14"/>
      <c r="L2215" s="14"/>
      <c r="M2215" s="14"/>
      <c r="N2215" s="14"/>
      <c r="O2215" s="14"/>
      <c r="P2215" s="14"/>
    </row>
    <row r="2216" spans="9:16" x14ac:dyDescent="0.25">
      <c r="I2216" s="14"/>
      <c r="J2216" s="14"/>
      <c r="K2216" s="14"/>
      <c r="L2216" s="14"/>
      <c r="M2216" s="14"/>
      <c r="N2216" s="14"/>
      <c r="O2216" s="14"/>
      <c r="P2216" s="14"/>
    </row>
    <row r="2217" spans="9:16" x14ac:dyDescent="0.25">
      <c r="I2217" s="14"/>
      <c r="J2217" s="14"/>
      <c r="K2217" s="14"/>
      <c r="L2217" s="14"/>
      <c r="M2217" s="14"/>
      <c r="N2217" s="14"/>
      <c r="O2217" s="14"/>
      <c r="P2217" s="14"/>
    </row>
    <row r="2218" spans="9:16" x14ac:dyDescent="0.25">
      <c r="I2218" s="14"/>
      <c r="J2218" s="14"/>
      <c r="K2218" s="14"/>
      <c r="L2218" s="14"/>
      <c r="M2218" s="14"/>
      <c r="N2218" s="14"/>
      <c r="O2218" s="14"/>
      <c r="P2218" s="14"/>
    </row>
    <row r="2219" spans="9:16" x14ac:dyDescent="0.25">
      <c r="I2219" s="14"/>
      <c r="J2219" s="14"/>
      <c r="K2219" s="14"/>
      <c r="L2219" s="14"/>
      <c r="M2219" s="14"/>
      <c r="N2219" s="14"/>
      <c r="O2219" s="14"/>
      <c r="P2219" s="14"/>
    </row>
    <row r="2220" spans="9:16" x14ac:dyDescent="0.25">
      <c r="I2220" s="14"/>
      <c r="J2220" s="14"/>
      <c r="K2220" s="14"/>
      <c r="L2220" s="14"/>
      <c r="M2220" s="14"/>
      <c r="N2220" s="14"/>
      <c r="O2220" s="14"/>
      <c r="P2220" s="14"/>
    </row>
    <row r="2221" spans="9:16" x14ac:dyDescent="0.25">
      <c r="I2221" s="14"/>
      <c r="J2221" s="14"/>
      <c r="K2221" s="14"/>
      <c r="L2221" s="14"/>
      <c r="M2221" s="14"/>
      <c r="N2221" s="14"/>
      <c r="O2221" s="14"/>
      <c r="P2221" s="14"/>
    </row>
    <row r="2222" spans="9:16" x14ac:dyDescent="0.25">
      <c r="I2222" s="14"/>
      <c r="J2222" s="14"/>
      <c r="K2222" s="14"/>
      <c r="L2222" s="14"/>
      <c r="M2222" s="14"/>
      <c r="N2222" s="14"/>
      <c r="O2222" s="14"/>
      <c r="P2222" s="14"/>
    </row>
    <row r="2223" spans="9:16" x14ac:dyDescent="0.25">
      <c r="I2223" s="14"/>
      <c r="J2223" s="14"/>
      <c r="K2223" s="14"/>
      <c r="L2223" s="14"/>
      <c r="M2223" s="14"/>
      <c r="N2223" s="14"/>
      <c r="O2223" s="14"/>
      <c r="P2223" s="14"/>
    </row>
    <row r="2224" spans="9:16" x14ac:dyDescent="0.25">
      <c r="I2224" s="14"/>
      <c r="J2224" s="14"/>
      <c r="K2224" s="14"/>
      <c r="L2224" s="14"/>
      <c r="M2224" s="14"/>
      <c r="N2224" s="14"/>
      <c r="O2224" s="14"/>
      <c r="P2224" s="14"/>
    </row>
    <row r="2225" spans="9:16" x14ac:dyDescent="0.25">
      <c r="I2225" s="14"/>
      <c r="J2225" s="14"/>
      <c r="K2225" s="14"/>
      <c r="L2225" s="14"/>
      <c r="M2225" s="14"/>
      <c r="N2225" s="14"/>
      <c r="O2225" s="14"/>
      <c r="P2225" s="14"/>
    </row>
    <row r="2226" spans="9:16" x14ac:dyDescent="0.25">
      <c r="I2226" s="14"/>
      <c r="J2226" s="14"/>
      <c r="K2226" s="14"/>
      <c r="L2226" s="14"/>
      <c r="M2226" s="14"/>
      <c r="N2226" s="14"/>
      <c r="O2226" s="14"/>
      <c r="P2226" s="14"/>
    </row>
    <row r="2227" spans="9:16" x14ac:dyDescent="0.25">
      <c r="I2227" s="14"/>
      <c r="J2227" s="14"/>
      <c r="K2227" s="14"/>
      <c r="L2227" s="14"/>
      <c r="M2227" s="14"/>
      <c r="N2227" s="14"/>
      <c r="O2227" s="14"/>
      <c r="P2227" s="14"/>
    </row>
    <row r="2228" spans="9:16" x14ac:dyDescent="0.25">
      <c r="I2228" s="14"/>
      <c r="J2228" s="14"/>
      <c r="K2228" s="14"/>
      <c r="L2228" s="14"/>
      <c r="M2228" s="14"/>
      <c r="N2228" s="14"/>
      <c r="O2228" s="14"/>
      <c r="P2228" s="14"/>
    </row>
    <row r="2229" spans="9:16" x14ac:dyDescent="0.25">
      <c r="I2229" s="14"/>
      <c r="J2229" s="14"/>
      <c r="K2229" s="14"/>
      <c r="L2229" s="14"/>
      <c r="M2229" s="14"/>
      <c r="N2229" s="14"/>
      <c r="O2229" s="14"/>
      <c r="P2229" s="14"/>
    </row>
    <row r="2230" spans="9:16" x14ac:dyDescent="0.25">
      <c r="I2230" s="14"/>
      <c r="J2230" s="14"/>
      <c r="K2230" s="14"/>
      <c r="L2230" s="14"/>
      <c r="M2230" s="14"/>
      <c r="N2230" s="14"/>
      <c r="O2230" s="14"/>
      <c r="P2230" s="14"/>
    </row>
    <row r="2231" spans="9:16" x14ac:dyDescent="0.25">
      <c r="I2231" s="14"/>
      <c r="J2231" s="14"/>
      <c r="K2231" s="14"/>
      <c r="L2231" s="14"/>
      <c r="M2231" s="14"/>
      <c r="N2231" s="14"/>
      <c r="O2231" s="14"/>
      <c r="P2231" s="14"/>
    </row>
    <row r="2232" spans="9:16" x14ac:dyDescent="0.25">
      <c r="I2232" s="14"/>
      <c r="J2232" s="14"/>
      <c r="K2232" s="14"/>
      <c r="L2232" s="14"/>
      <c r="M2232" s="14"/>
      <c r="N2232" s="14"/>
      <c r="O2232" s="14"/>
      <c r="P2232" s="14"/>
    </row>
    <row r="2233" spans="9:16" x14ac:dyDescent="0.25">
      <c r="I2233" s="14"/>
      <c r="J2233" s="14"/>
      <c r="K2233" s="14"/>
      <c r="L2233" s="14"/>
      <c r="M2233" s="14"/>
      <c r="N2233" s="14"/>
      <c r="O2233" s="14"/>
      <c r="P2233" s="14"/>
    </row>
    <row r="2234" spans="9:16" x14ac:dyDescent="0.25">
      <c r="I2234" s="14"/>
      <c r="J2234" s="14"/>
      <c r="K2234" s="14"/>
      <c r="L2234" s="14"/>
      <c r="M2234" s="14"/>
      <c r="N2234" s="14"/>
      <c r="O2234" s="14"/>
      <c r="P2234" s="14"/>
    </row>
    <row r="2235" spans="9:16" x14ac:dyDescent="0.25">
      <c r="I2235" s="14"/>
      <c r="J2235" s="14"/>
      <c r="K2235" s="14"/>
      <c r="L2235" s="14"/>
      <c r="M2235" s="14"/>
      <c r="N2235" s="14"/>
      <c r="O2235" s="14"/>
      <c r="P2235" s="14"/>
    </row>
    <row r="2236" spans="9:16" x14ac:dyDescent="0.25">
      <c r="I2236" s="14"/>
      <c r="J2236" s="14"/>
      <c r="K2236" s="14"/>
      <c r="L2236" s="14"/>
      <c r="M2236" s="14"/>
      <c r="N2236" s="14"/>
      <c r="O2236" s="14"/>
      <c r="P2236" s="14"/>
    </row>
    <row r="2237" spans="9:16" x14ac:dyDescent="0.25">
      <c r="I2237" s="14"/>
      <c r="J2237" s="14"/>
      <c r="K2237" s="14"/>
      <c r="L2237" s="14"/>
      <c r="M2237" s="14"/>
      <c r="N2237" s="14"/>
      <c r="O2237" s="14"/>
      <c r="P2237" s="14"/>
    </row>
    <row r="2238" spans="9:16" x14ac:dyDescent="0.25">
      <c r="I2238" s="14"/>
      <c r="J2238" s="14"/>
      <c r="K2238" s="14"/>
      <c r="L2238" s="14"/>
      <c r="M2238" s="14"/>
      <c r="N2238" s="14"/>
      <c r="O2238" s="14"/>
      <c r="P2238" s="14"/>
    </row>
    <row r="2239" spans="9:16" x14ac:dyDescent="0.25">
      <c r="I2239" s="14"/>
      <c r="J2239" s="14"/>
      <c r="K2239" s="14"/>
      <c r="L2239" s="14"/>
      <c r="M2239" s="14"/>
      <c r="N2239" s="14"/>
      <c r="O2239" s="14"/>
      <c r="P2239" s="14"/>
    </row>
    <row r="2240" spans="9:16" x14ac:dyDescent="0.25">
      <c r="I2240" s="14"/>
      <c r="J2240" s="14"/>
      <c r="K2240" s="14"/>
      <c r="L2240" s="14"/>
      <c r="M2240" s="14"/>
      <c r="N2240" s="14"/>
      <c r="O2240" s="14"/>
      <c r="P2240" s="14"/>
    </row>
    <row r="2241" spans="9:16" x14ac:dyDescent="0.25">
      <c r="I2241" s="14"/>
      <c r="J2241" s="14"/>
      <c r="K2241" s="14"/>
      <c r="L2241" s="14"/>
      <c r="M2241" s="14"/>
      <c r="N2241" s="14"/>
      <c r="O2241" s="14"/>
      <c r="P2241" s="14"/>
    </row>
    <row r="2242" spans="9:16" x14ac:dyDescent="0.25">
      <c r="I2242" s="14"/>
      <c r="J2242" s="14"/>
      <c r="K2242" s="14"/>
      <c r="L2242" s="14"/>
      <c r="M2242" s="14"/>
      <c r="N2242" s="14"/>
      <c r="O2242" s="14"/>
      <c r="P2242" s="14"/>
    </row>
    <row r="2243" spans="9:16" x14ac:dyDescent="0.25">
      <c r="I2243" s="14"/>
      <c r="J2243" s="14"/>
      <c r="K2243" s="14"/>
      <c r="L2243" s="14"/>
      <c r="M2243" s="14"/>
      <c r="N2243" s="14"/>
      <c r="O2243" s="14"/>
      <c r="P2243" s="14"/>
    </row>
    <row r="2244" spans="9:16" x14ac:dyDescent="0.25">
      <c r="I2244" s="14"/>
      <c r="J2244" s="14"/>
      <c r="K2244" s="14"/>
      <c r="L2244" s="14"/>
      <c r="M2244" s="14"/>
      <c r="N2244" s="14"/>
      <c r="O2244" s="14"/>
      <c r="P2244" s="14"/>
    </row>
    <row r="2245" spans="9:16" x14ac:dyDescent="0.25">
      <c r="I2245" s="14"/>
      <c r="J2245" s="14"/>
      <c r="K2245" s="14"/>
      <c r="L2245" s="14"/>
      <c r="M2245" s="14"/>
      <c r="N2245" s="14"/>
      <c r="O2245" s="14"/>
      <c r="P2245" s="14"/>
    </row>
    <row r="2246" spans="9:16" x14ac:dyDescent="0.25">
      <c r="I2246" s="14"/>
      <c r="J2246" s="14"/>
      <c r="K2246" s="14"/>
      <c r="L2246" s="14"/>
      <c r="M2246" s="14"/>
      <c r="N2246" s="14"/>
      <c r="O2246" s="14"/>
      <c r="P2246" s="14"/>
    </row>
    <row r="2247" spans="9:16" x14ac:dyDescent="0.25">
      <c r="I2247" s="14"/>
      <c r="J2247" s="14"/>
      <c r="K2247" s="14"/>
      <c r="L2247" s="14"/>
      <c r="M2247" s="14"/>
      <c r="N2247" s="14"/>
      <c r="O2247" s="14"/>
      <c r="P2247" s="14"/>
    </row>
    <row r="2248" spans="9:16" x14ac:dyDescent="0.25">
      <c r="I2248" s="14"/>
      <c r="J2248" s="14"/>
      <c r="K2248" s="14"/>
      <c r="L2248" s="14"/>
      <c r="M2248" s="14"/>
      <c r="N2248" s="14"/>
      <c r="O2248" s="14"/>
      <c r="P2248" s="14"/>
    </row>
    <row r="2249" spans="9:16" x14ac:dyDescent="0.25">
      <c r="I2249" s="14"/>
      <c r="J2249" s="14"/>
      <c r="K2249" s="14"/>
      <c r="L2249" s="14"/>
      <c r="M2249" s="14"/>
      <c r="N2249" s="14"/>
      <c r="O2249" s="14"/>
      <c r="P2249" s="14"/>
    </row>
    <row r="2250" spans="9:16" x14ac:dyDescent="0.25">
      <c r="I2250" s="14"/>
      <c r="J2250" s="14"/>
      <c r="K2250" s="14"/>
      <c r="L2250" s="14"/>
      <c r="M2250" s="14"/>
      <c r="N2250" s="14"/>
      <c r="O2250" s="14"/>
      <c r="P2250" s="14"/>
    </row>
    <row r="2251" spans="9:16" x14ac:dyDescent="0.25">
      <c r="I2251" s="14"/>
      <c r="J2251" s="14"/>
      <c r="K2251" s="14"/>
      <c r="L2251" s="14"/>
      <c r="M2251" s="14"/>
      <c r="N2251" s="14"/>
      <c r="O2251" s="14"/>
      <c r="P2251" s="14"/>
    </row>
    <row r="2252" spans="9:16" x14ac:dyDescent="0.25">
      <c r="I2252" s="14"/>
      <c r="J2252" s="14"/>
      <c r="K2252" s="14"/>
      <c r="L2252" s="14"/>
      <c r="M2252" s="14"/>
      <c r="N2252" s="14"/>
      <c r="O2252" s="14"/>
      <c r="P2252" s="14"/>
    </row>
    <row r="2253" spans="9:16" x14ac:dyDescent="0.25">
      <c r="I2253" s="14"/>
      <c r="J2253" s="14"/>
      <c r="K2253" s="14"/>
      <c r="L2253" s="14"/>
      <c r="M2253" s="14"/>
      <c r="N2253" s="14"/>
      <c r="O2253" s="14"/>
      <c r="P2253" s="14"/>
    </row>
    <row r="2254" spans="9:16" x14ac:dyDescent="0.25">
      <c r="I2254" s="14"/>
      <c r="J2254" s="14"/>
      <c r="K2254" s="14"/>
      <c r="L2254" s="14"/>
      <c r="M2254" s="14"/>
      <c r="N2254" s="14"/>
      <c r="O2254" s="14"/>
      <c r="P2254" s="14"/>
    </row>
    <row r="2255" spans="9:16" x14ac:dyDescent="0.25">
      <c r="I2255" s="14"/>
      <c r="J2255" s="14"/>
      <c r="K2255" s="14"/>
      <c r="L2255" s="14"/>
      <c r="M2255" s="14"/>
      <c r="N2255" s="14"/>
      <c r="O2255" s="14"/>
      <c r="P2255" s="14"/>
    </row>
    <row r="2256" spans="9:16" x14ac:dyDescent="0.25">
      <c r="I2256" s="14"/>
      <c r="J2256" s="14"/>
      <c r="K2256" s="14"/>
      <c r="L2256" s="14"/>
      <c r="M2256" s="14"/>
      <c r="N2256" s="14"/>
      <c r="O2256" s="14"/>
      <c r="P2256" s="14"/>
    </row>
    <row r="2257" spans="9:16" x14ac:dyDescent="0.25">
      <c r="I2257" s="14"/>
      <c r="J2257" s="14"/>
      <c r="K2257" s="14"/>
      <c r="L2257" s="14"/>
      <c r="M2257" s="14"/>
      <c r="N2257" s="14"/>
      <c r="O2257" s="14"/>
      <c r="P2257" s="14"/>
    </row>
    <row r="2258" spans="9:16" x14ac:dyDescent="0.25">
      <c r="I2258" s="14"/>
      <c r="J2258" s="14"/>
      <c r="K2258" s="14"/>
      <c r="L2258" s="14"/>
      <c r="M2258" s="14"/>
      <c r="N2258" s="14"/>
      <c r="O2258" s="14"/>
      <c r="P2258" s="14"/>
    </row>
    <row r="2259" spans="9:16" x14ac:dyDescent="0.25">
      <c r="I2259" s="14"/>
      <c r="J2259" s="14"/>
      <c r="K2259" s="14"/>
      <c r="L2259" s="14"/>
      <c r="M2259" s="14"/>
      <c r="N2259" s="14"/>
      <c r="O2259" s="14"/>
      <c r="P2259" s="14"/>
    </row>
    <row r="2260" spans="9:16" x14ac:dyDescent="0.25">
      <c r="I2260" s="14"/>
      <c r="J2260" s="14"/>
      <c r="K2260" s="14"/>
      <c r="L2260" s="14"/>
      <c r="M2260" s="14"/>
      <c r="N2260" s="14"/>
      <c r="O2260" s="14"/>
      <c r="P2260" s="14"/>
    </row>
    <row r="2261" spans="9:16" x14ac:dyDescent="0.25">
      <c r="I2261" s="14"/>
      <c r="J2261" s="14"/>
      <c r="K2261" s="14"/>
      <c r="L2261" s="14"/>
      <c r="M2261" s="14"/>
      <c r="N2261" s="14"/>
      <c r="O2261" s="14"/>
      <c r="P2261" s="14"/>
    </row>
    <row r="2262" spans="9:16" x14ac:dyDescent="0.25">
      <c r="I2262" s="14"/>
      <c r="J2262" s="14"/>
      <c r="K2262" s="14"/>
      <c r="L2262" s="14"/>
      <c r="M2262" s="14"/>
      <c r="N2262" s="14"/>
      <c r="O2262" s="14"/>
      <c r="P2262" s="14"/>
    </row>
    <row r="2263" spans="9:16" x14ac:dyDescent="0.25">
      <c r="I2263" s="14"/>
      <c r="J2263" s="14"/>
      <c r="K2263" s="14"/>
      <c r="L2263" s="14"/>
      <c r="M2263" s="14"/>
      <c r="N2263" s="14"/>
      <c r="O2263" s="14"/>
      <c r="P2263" s="14"/>
    </row>
    <row r="2264" spans="9:16" x14ac:dyDescent="0.25">
      <c r="I2264" s="14"/>
      <c r="J2264" s="14"/>
      <c r="K2264" s="14"/>
      <c r="L2264" s="14"/>
      <c r="M2264" s="14"/>
      <c r="N2264" s="14"/>
      <c r="O2264" s="14"/>
      <c r="P2264" s="14"/>
    </row>
    <row r="2265" spans="9:16" x14ac:dyDescent="0.25">
      <c r="I2265" s="14"/>
      <c r="J2265" s="14"/>
      <c r="K2265" s="14"/>
      <c r="L2265" s="14"/>
      <c r="M2265" s="14"/>
      <c r="N2265" s="14"/>
      <c r="O2265" s="14"/>
      <c r="P2265" s="14"/>
    </row>
    <row r="2266" spans="9:16" x14ac:dyDescent="0.25">
      <c r="I2266" s="14"/>
      <c r="J2266" s="14"/>
      <c r="K2266" s="14"/>
      <c r="L2266" s="14"/>
      <c r="M2266" s="14"/>
      <c r="N2266" s="14"/>
      <c r="O2266" s="14"/>
      <c r="P2266" s="14"/>
    </row>
    <row r="2267" spans="9:16" x14ac:dyDescent="0.25">
      <c r="I2267" s="14"/>
      <c r="J2267" s="14"/>
      <c r="K2267" s="14"/>
      <c r="L2267" s="14"/>
      <c r="M2267" s="14"/>
      <c r="N2267" s="14"/>
      <c r="O2267" s="14"/>
      <c r="P2267" s="14"/>
    </row>
    <row r="2268" spans="9:16" x14ac:dyDescent="0.25">
      <c r="I2268" s="14"/>
      <c r="J2268" s="14"/>
      <c r="K2268" s="14"/>
      <c r="L2268" s="14"/>
      <c r="M2268" s="14"/>
      <c r="N2268" s="14"/>
      <c r="O2268" s="14"/>
      <c r="P2268" s="14"/>
    </row>
    <row r="2269" spans="9:16" x14ac:dyDescent="0.25">
      <c r="I2269" s="14"/>
      <c r="J2269" s="14"/>
      <c r="K2269" s="14"/>
      <c r="L2269" s="14"/>
      <c r="M2269" s="14"/>
      <c r="N2269" s="14"/>
      <c r="O2269" s="14"/>
      <c r="P2269" s="14"/>
    </row>
    <row r="2270" spans="9:16" x14ac:dyDescent="0.25">
      <c r="I2270" s="14"/>
      <c r="J2270" s="14"/>
      <c r="K2270" s="14"/>
      <c r="L2270" s="14"/>
      <c r="M2270" s="14"/>
      <c r="N2270" s="14"/>
      <c r="O2270" s="14"/>
      <c r="P2270" s="14"/>
    </row>
    <row r="2271" spans="9:16" x14ac:dyDescent="0.25">
      <c r="I2271" s="14"/>
      <c r="J2271" s="14"/>
      <c r="K2271" s="14"/>
      <c r="L2271" s="14"/>
      <c r="M2271" s="14"/>
      <c r="N2271" s="14"/>
      <c r="O2271" s="14"/>
      <c r="P2271" s="14"/>
    </row>
    <row r="2272" spans="9:16" x14ac:dyDescent="0.25">
      <c r="I2272" s="14"/>
      <c r="J2272" s="14"/>
      <c r="K2272" s="14"/>
      <c r="L2272" s="14"/>
      <c r="M2272" s="14"/>
      <c r="N2272" s="14"/>
      <c r="O2272" s="14"/>
      <c r="P2272" s="14"/>
    </row>
    <row r="2273" spans="9:16" x14ac:dyDescent="0.25">
      <c r="I2273" s="14"/>
      <c r="J2273" s="14"/>
      <c r="K2273" s="14"/>
      <c r="L2273" s="14"/>
      <c r="M2273" s="14"/>
      <c r="N2273" s="14"/>
      <c r="O2273" s="14"/>
      <c r="P2273" s="14"/>
    </row>
    <row r="2274" spans="9:16" x14ac:dyDescent="0.25">
      <c r="I2274" s="14"/>
      <c r="J2274" s="14"/>
      <c r="K2274" s="14"/>
      <c r="L2274" s="14"/>
      <c r="M2274" s="14"/>
      <c r="N2274" s="14"/>
      <c r="O2274" s="14"/>
      <c r="P2274" s="14"/>
    </row>
    <row r="2275" spans="9:16" x14ac:dyDescent="0.25">
      <c r="I2275" s="14"/>
      <c r="J2275" s="14"/>
      <c r="K2275" s="14"/>
      <c r="L2275" s="14"/>
      <c r="M2275" s="14"/>
      <c r="N2275" s="14"/>
      <c r="O2275" s="14"/>
      <c r="P2275" s="14"/>
    </row>
    <row r="2276" spans="9:16" x14ac:dyDescent="0.25">
      <c r="I2276" s="14"/>
      <c r="J2276" s="14"/>
      <c r="K2276" s="14"/>
      <c r="L2276" s="14"/>
      <c r="M2276" s="14"/>
      <c r="N2276" s="14"/>
      <c r="O2276" s="14"/>
      <c r="P2276" s="14"/>
    </row>
    <row r="2277" spans="9:16" x14ac:dyDescent="0.25">
      <c r="I2277" s="14"/>
      <c r="J2277" s="14"/>
      <c r="K2277" s="14"/>
      <c r="L2277" s="14"/>
      <c r="M2277" s="14"/>
      <c r="N2277" s="14"/>
      <c r="O2277" s="14"/>
      <c r="P2277" s="14"/>
    </row>
    <row r="2278" spans="9:16" x14ac:dyDescent="0.25">
      <c r="I2278" s="14"/>
      <c r="J2278" s="14"/>
      <c r="K2278" s="14"/>
      <c r="L2278" s="14"/>
      <c r="M2278" s="14"/>
      <c r="N2278" s="14"/>
      <c r="O2278" s="14"/>
      <c r="P2278" s="14"/>
    </row>
    <row r="2279" spans="9:16" x14ac:dyDescent="0.25">
      <c r="I2279" s="14"/>
      <c r="J2279" s="14"/>
      <c r="K2279" s="14"/>
      <c r="L2279" s="14"/>
      <c r="M2279" s="14"/>
      <c r="N2279" s="14"/>
      <c r="O2279" s="14"/>
      <c r="P2279" s="14"/>
    </row>
    <row r="2280" spans="9:16" x14ac:dyDescent="0.25">
      <c r="I2280" s="14"/>
      <c r="J2280" s="14"/>
      <c r="K2280" s="14"/>
      <c r="L2280" s="14"/>
      <c r="M2280" s="14"/>
      <c r="N2280" s="14"/>
      <c r="O2280" s="14"/>
      <c r="P2280" s="14"/>
    </row>
    <row r="2281" spans="9:16" x14ac:dyDescent="0.25">
      <c r="I2281" s="14"/>
      <c r="J2281" s="14"/>
      <c r="K2281" s="14"/>
      <c r="L2281" s="14"/>
      <c r="M2281" s="14"/>
      <c r="N2281" s="14"/>
      <c r="O2281" s="14"/>
      <c r="P2281" s="14"/>
    </row>
    <row r="2282" spans="9:16" x14ac:dyDescent="0.25">
      <c r="I2282" s="14"/>
      <c r="J2282" s="14"/>
      <c r="K2282" s="14"/>
      <c r="L2282" s="14"/>
      <c r="M2282" s="14"/>
      <c r="N2282" s="14"/>
      <c r="O2282" s="14"/>
      <c r="P2282" s="14"/>
    </row>
    <row r="2283" spans="9:16" x14ac:dyDescent="0.25">
      <c r="I2283" s="14"/>
      <c r="J2283" s="14"/>
      <c r="K2283" s="14"/>
      <c r="L2283" s="14"/>
      <c r="M2283" s="14"/>
      <c r="N2283" s="14"/>
      <c r="O2283" s="14"/>
      <c r="P2283" s="14"/>
    </row>
    <row r="2284" spans="9:16" x14ac:dyDescent="0.25">
      <c r="I2284" s="14"/>
      <c r="J2284" s="14"/>
      <c r="K2284" s="14"/>
      <c r="L2284" s="14"/>
      <c r="M2284" s="14"/>
      <c r="N2284" s="14"/>
      <c r="O2284" s="14"/>
      <c r="P2284" s="14"/>
    </row>
    <row r="2285" spans="9:16" x14ac:dyDescent="0.25">
      <c r="I2285" s="14"/>
      <c r="J2285" s="14"/>
      <c r="K2285" s="14"/>
      <c r="L2285" s="14"/>
      <c r="M2285" s="14"/>
      <c r="N2285" s="14"/>
      <c r="O2285" s="14"/>
      <c r="P2285" s="14"/>
    </row>
    <row r="2286" spans="9:16" x14ac:dyDescent="0.25">
      <c r="I2286" s="14"/>
      <c r="J2286" s="14"/>
      <c r="K2286" s="14"/>
      <c r="L2286" s="14"/>
      <c r="M2286" s="14"/>
      <c r="N2286" s="14"/>
      <c r="O2286" s="14"/>
      <c r="P2286" s="14"/>
    </row>
    <row r="2287" spans="9:16" x14ac:dyDescent="0.25">
      <c r="I2287" s="14"/>
      <c r="J2287" s="14"/>
      <c r="K2287" s="14"/>
      <c r="L2287" s="14"/>
      <c r="M2287" s="14"/>
      <c r="N2287" s="14"/>
      <c r="O2287" s="14"/>
      <c r="P2287" s="14"/>
    </row>
    <row r="2288" spans="9:16" x14ac:dyDescent="0.25">
      <c r="I2288" s="14"/>
      <c r="J2288" s="14"/>
      <c r="K2288" s="14"/>
      <c r="L2288" s="14"/>
      <c r="M2288" s="14"/>
      <c r="N2288" s="14"/>
      <c r="O2288" s="14"/>
      <c r="P2288" s="14"/>
    </row>
    <row r="2289" spans="9:16" x14ac:dyDescent="0.25">
      <c r="I2289" s="14"/>
      <c r="J2289" s="14"/>
      <c r="K2289" s="14"/>
      <c r="L2289" s="14"/>
      <c r="M2289" s="14"/>
      <c r="N2289" s="14"/>
      <c r="O2289" s="14"/>
      <c r="P2289" s="14"/>
    </row>
    <row r="2290" spans="9:16" x14ac:dyDescent="0.25">
      <c r="I2290" s="14"/>
      <c r="J2290" s="14"/>
      <c r="K2290" s="14"/>
      <c r="L2290" s="14"/>
      <c r="M2290" s="14"/>
      <c r="N2290" s="14"/>
      <c r="O2290" s="14"/>
      <c r="P2290" s="14"/>
    </row>
    <row r="2291" spans="9:16" x14ac:dyDescent="0.25">
      <c r="I2291" s="14"/>
      <c r="J2291" s="14"/>
      <c r="K2291" s="14"/>
      <c r="L2291" s="14"/>
      <c r="M2291" s="14"/>
      <c r="N2291" s="14"/>
      <c r="O2291" s="14"/>
      <c r="P2291" s="14"/>
    </row>
    <row r="2292" spans="9:16" x14ac:dyDescent="0.25">
      <c r="I2292" s="14"/>
      <c r="J2292" s="14"/>
      <c r="K2292" s="14"/>
      <c r="L2292" s="14"/>
      <c r="M2292" s="14"/>
      <c r="N2292" s="14"/>
      <c r="O2292" s="14"/>
      <c r="P2292" s="14"/>
    </row>
    <row r="2293" spans="9:16" x14ac:dyDescent="0.25">
      <c r="I2293" s="14"/>
      <c r="J2293" s="14"/>
      <c r="K2293" s="14"/>
      <c r="L2293" s="14"/>
      <c r="M2293" s="14"/>
      <c r="N2293" s="14"/>
      <c r="O2293" s="14"/>
      <c r="P2293" s="14"/>
    </row>
    <row r="2294" spans="9:16" x14ac:dyDescent="0.25">
      <c r="I2294" s="14"/>
      <c r="J2294" s="14"/>
      <c r="K2294" s="14"/>
      <c r="L2294" s="14"/>
      <c r="M2294" s="14"/>
      <c r="N2294" s="14"/>
      <c r="O2294" s="14"/>
      <c r="P2294" s="14"/>
    </row>
    <row r="2295" spans="9:16" x14ac:dyDescent="0.25">
      <c r="I2295" s="14"/>
      <c r="J2295" s="14"/>
      <c r="K2295" s="14"/>
      <c r="L2295" s="14"/>
      <c r="M2295" s="14"/>
      <c r="N2295" s="14"/>
      <c r="O2295" s="14"/>
      <c r="P2295" s="14"/>
    </row>
    <row r="2296" spans="9:16" x14ac:dyDescent="0.25">
      <c r="I2296" s="14"/>
      <c r="J2296" s="14"/>
      <c r="K2296" s="14"/>
      <c r="L2296" s="14"/>
      <c r="M2296" s="14"/>
      <c r="N2296" s="14"/>
      <c r="O2296" s="14"/>
      <c r="P2296" s="14"/>
    </row>
    <row r="2297" spans="9:16" x14ac:dyDescent="0.25">
      <c r="I2297" s="14"/>
      <c r="J2297" s="14"/>
      <c r="K2297" s="14"/>
      <c r="L2297" s="14"/>
      <c r="M2297" s="14"/>
      <c r="N2297" s="14"/>
      <c r="O2297" s="14"/>
      <c r="P2297" s="14"/>
    </row>
    <row r="2298" spans="9:16" x14ac:dyDescent="0.25">
      <c r="I2298" s="14"/>
      <c r="J2298" s="14"/>
      <c r="K2298" s="14"/>
      <c r="L2298" s="14"/>
      <c r="M2298" s="14"/>
      <c r="N2298" s="14"/>
      <c r="O2298" s="14"/>
      <c r="P2298" s="14"/>
    </row>
    <row r="2299" spans="9:16" x14ac:dyDescent="0.25">
      <c r="I2299" s="14"/>
      <c r="J2299" s="14"/>
      <c r="K2299" s="14"/>
      <c r="L2299" s="14"/>
      <c r="M2299" s="14"/>
      <c r="N2299" s="14"/>
      <c r="O2299" s="14"/>
      <c r="P2299" s="14"/>
    </row>
    <row r="2300" spans="9:16" x14ac:dyDescent="0.25">
      <c r="I2300" s="14"/>
      <c r="J2300" s="14"/>
      <c r="K2300" s="14"/>
      <c r="L2300" s="14"/>
      <c r="M2300" s="14"/>
      <c r="N2300" s="14"/>
      <c r="O2300" s="14"/>
      <c r="P2300" s="14"/>
    </row>
    <row r="2301" spans="9:16" x14ac:dyDescent="0.25">
      <c r="I2301" s="14"/>
      <c r="J2301" s="14"/>
      <c r="K2301" s="14"/>
      <c r="L2301" s="14"/>
      <c r="M2301" s="14"/>
      <c r="N2301" s="14"/>
      <c r="O2301" s="14"/>
      <c r="P2301" s="14"/>
    </row>
    <row r="2302" spans="9:16" x14ac:dyDescent="0.25">
      <c r="I2302" s="14"/>
      <c r="J2302" s="14"/>
      <c r="K2302" s="14"/>
      <c r="L2302" s="14"/>
      <c r="M2302" s="14"/>
      <c r="N2302" s="14"/>
      <c r="O2302" s="14"/>
      <c r="P2302" s="14"/>
    </row>
    <row r="2303" spans="9:16" x14ac:dyDescent="0.25">
      <c r="I2303" s="14"/>
      <c r="J2303" s="14"/>
      <c r="K2303" s="14"/>
      <c r="L2303" s="14"/>
      <c r="M2303" s="14"/>
      <c r="N2303" s="14"/>
      <c r="O2303" s="14"/>
      <c r="P2303" s="14"/>
    </row>
    <row r="2304" spans="9:16" x14ac:dyDescent="0.25">
      <c r="I2304" s="14"/>
      <c r="J2304" s="14"/>
      <c r="K2304" s="14"/>
      <c r="L2304" s="14"/>
      <c r="M2304" s="14"/>
      <c r="N2304" s="14"/>
      <c r="O2304" s="14"/>
      <c r="P2304" s="14"/>
    </row>
    <row r="2305" spans="9:16" x14ac:dyDescent="0.25">
      <c r="I2305" s="14"/>
      <c r="J2305" s="14"/>
      <c r="K2305" s="14"/>
      <c r="L2305" s="14"/>
      <c r="M2305" s="14"/>
      <c r="N2305" s="14"/>
      <c r="O2305" s="14"/>
      <c r="P2305" s="14"/>
    </row>
    <row r="2306" spans="9:16" x14ac:dyDescent="0.25">
      <c r="I2306" s="14"/>
      <c r="J2306" s="14"/>
      <c r="K2306" s="14"/>
      <c r="L2306" s="14"/>
      <c r="M2306" s="14"/>
      <c r="N2306" s="14"/>
      <c r="O2306" s="14"/>
      <c r="P2306" s="14"/>
    </row>
    <row r="2307" spans="9:16" x14ac:dyDescent="0.25">
      <c r="I2307" s="14"/>
      <c r="J2307" s="14"/>
      <c r="K2307" s="14"/>
      <c r="L2307" s="14"/>
      <c r="M2307" s="14"/>
      <c r="N2307" s="14"/>
      <c r="O2307" s="14"/>
      <c r="P2307" s="14"/>
    </row>
    <row r="2308" spans="9:16" x14ac:dyDescent="0.25">
      <c r="I2308" s="14"/>
      <c r="J2308" s="14"/>
      <c r="K2308" s="14"/>
      <c r="L2308" s="14"/>
      <c r="M2308" s="14"/>
      <c r="N2308" s="14"/>
      <c r="O2308" s="14"/>
      <c r="P2308" s="14"/>
    </row>
    <row r="2309" spans="9:16" x14ac:dyDescent="0.25">
      <c r="I2309" s="14"/>
      <c r="J2309" s="14"/>
      <c r="K2309" s="14"/>
      <c r="L2309" s="14"/>
      <c r="M2309" s="14"/>
      <c r="N2309" s="14"/>
      <c r="O2309" s="14"/>
      <c r="P2309" s="14"/>
    </row>
    <row r="2310" spans="9:16" x14ac:dyDescent="0.25">
      <c r="I2310" s="14"/>
      <c r="J2310" s="14"/>
      <c r="K2310" s="14"/>
      <c r="L2310" s="14"/>
      <c r="M2310" s="14"/>
      <c r="N2310" s="14"/>
      <c r="O2310" s="14"/>
      <c r="P2310" s="14"/>
    </row>
    <row r="2311" spans="9:16" x14ac:dyDescent="0.25">
      <c r="I2311" s="14"/>
      <c r="J2311" s="14"/>
      <c r="K2311" s="14"/>
      <c r="L2311" s="14"/>
      <c r="M2311" s="14"/>
      <c r="N2311" s="14"/>
      <c r="O2311" s="14"/>
      <c r="P2311" s="14"/>
    </row>
    <row r="2312" spans="9:16" x14ac:dyDescent="0.25">
      <c r="I2312" s="14"/>
      <c r="J2312" s="14"/>
      <c r="K2312" s="14"/>
      <c r="L2312" s="14"/>
      <c r="M2312" s="14"/>
      <c r="N2312" s="14"/>
      <c r="O2312" s="14"/>
      <c r="P2312" s="14"/>
    </row>
    <row r="2313" spans="9:16" x14ac:dyDescent="0.25">
      <c r="I2313" s="14"/>
      <c r="J2313" s="14"/>
      <c r="K2313" s="14"/>
      <c r="L2313" s="14"/>
      <c r="M2313" s="14"/>
      <c r="N2313" s="14"/>
      <c r="O2313" s="14"/>
      <c r="P2313" s="14"/>
    </row>
    <row r="2314" spans="9:16" x14ac:dyDescent="0.25">
      <c r="I2314" s="14"/>
      <c r="J2314" s="14"/>
      <c r="K2314" s="14"/>
      <c r="L2314" s="14"/>
      <c r="M2314" s="14"/>
      <c r="N2314" s="14"/>
      <c r="O2314" s="14"/>
      <c r="P2314" s="14"/>
    </row>
    <row r="2315" spans="9:16" x14ac:dyDescent="0.25">
      <c r="I2315" s="14"/>
      <c r="J2315" s="14"/>
      <c r="K2315" s="14"/>
      <c r="L2315" s="14"/>
      <c r="M2315" s="14"/>
      <c r="N2315" s="14"/>
      <c r="O2315" s="14"/>
      <c r="P2315" s="14"/>
    </row>
    <row r="2316" spans="9:16" x14ac:dyDescent="0.25">
      <c r="I2316" s="14"/>
      <c r="J2316" s="14"/>
      <c r="K2316" s="14"/>
      <c r="L2316" s="14"/>
      <c r="M2316" s="14"/>
      <c r="N2316" s="14"/>
      <c r="O2316" s="14"/>
      <c r="P2316" s="14"/>
    </row>
    <row r="2317" spans="9:16" x14ac:dyDescent="0.25">
      <c r="I2317" s="14"/>
      <c r="J2317" s="14"/>
      <c r="K2317" s="14"/>
      <c r="L2317" s="14"/>
      <c r="M2317" s="14"/>
      <c r="N2317" s="14"/>
      <c r="O2317" s="14"/>
      <c r="P2317" s="14"/>
    </row>
    <row r="2318" spans="9:16" x14ac:dyDescent="0.25">
      <c r="I2318" s="14"/>
      <c r="J2318" s="14"/>
      <c r="K2318" s="14"/>
      <c r="L2318" s="14"/>
      <c r="M2318" s="14"/>
      <c r="N2318" s="14"/>
      <c r="O2318" s="14"/>
      <c r="P2318" s="14"/>
    </row>
    <row r="2319" spans="9:16" x14ac:dyDescent="0.25">
      <c r="I2319" s="14"/>
      <c r="J2319" s="14"/>
      <c r="K2319" s="14"/>
      <c r="L2319" s="14"/>
      <c r="M2319" s="14"/>
      <c r="N2319" s="14"/>
      <c r="O2319" s="14"/>
      <c r="P2319" s="14"/>
    </row>
    <row r="2320" spans="9:16" x14ac:dyDescent="0.25">
      <c r="I2320" s="14"/>
      <c r="J2320" s="14"/>
      <c r="K2320" s="14"/>
      <c r="L2320" s="14"/>
      <c r="M2320" s="14"/>
      <c r="N2320" s="14"/>
      <c r="O2320" s="14"/>
      <c r="P2320" s="14"/>
    </row>
    <row r="2321" spans="9:16" x14ac:dyDescent="0.25">
      <c r="I2321" s="14"/>
      <c r="J2321" s="14"/>
      <c r="K2321" s="14"/>
      <c r="L2321" s="14"/>
      <c r="M2321" s="14"/>
      <c r="N2321" s="14"/>
      <c r="O2321" s="14"/>
      <c r="P2321" s="14"/>
    </row>
    <row r="2322" spans="9:16" x14ac:dyDescent="0.25">
      <c r="I2322" s="14"/>
      <c r="J2322" s="14"/>
      <c r="K2322" s="14"/>
      <c r="L2322" s="14"/>
      <c r="M2322" s="14"/>
      <c r="N2322" s="14"/>
      <c r="O2322" s="14"/>
      <c r="P2322" s="14"/>
    </row>
    <row r="2323" spans="9:16" x14ac:dyDescent="0.25">
      <c r="I2323" s="14"/>
      <c r="J2323" s="14"/>
      <c r="K2323" s="14"/>
      <c r="L2323" s="14"/>
      <c r="M2323" s="14"/>
      <c r="N2323" s="14"/>
      <c r="O2323" s="14"/>
      <c r="P2323" s="14"/>
    </row>
    <row r="2324" spans="9:16" x14ac:dyDescent="0.25">
      <c r="I2324" s="14"/>
      <c r="J2324" s="14"/>
      <c r="K2324" s="14"/>
      <c r="L2324" s="14"/>
      <c r="M2324" s="14"/>
      <c r="N2324" s="14"/>
      <c r="O2324" s="14"/>
      <c r="P2324" s="14"/>
    </row>
    <row r="2325" spans="9:16" x14ac:dyDescent="0.25">
      <c r="I2325" s="14"/>
      <c r="J2325" s="14"/>
      <c r="K2325" s="14"/>
      <c r="L2325" s="14"/>
      <c r="M2325" s="14"/>
      <c r="N2325" s="14"/>
      <c r="O2325" s="14"/>
      <c r="P2325" s="14"/>
    </row>
    <row r="2326" spans="9:16" x14ac:dyDescent="0.25">
      <c r="I2326" s="14"/>
      <c r="J2326" s="14"/>
      <c r="K2326" s="14"/>
      <c r="L2326" s="14"/>
      <c r="M2326" s="14"/>
      <c r="N2326" s="14"/>
      <c r="O2326" s="14"/>
      <c r="P2326" s="14"/>
    </row>
    <row r="2327" spans="9:16" x14ac:dyDescent="0.25">
      <c r="I2327" s="14"/>
      <c r="J2327" s="14"/>
      <c r="K2327" s="14"/>
      <c r="L2327" s="14"/>
      <c r="M2327" s="14"/>
      <c r="N2327" s="14"/>
      <c r="O2327" s="14"/>
      <c r="P2327" s="14"/>
    </row>
    <row r="2328" spans="9:16" x14ac:dyDescent="0.25">
      <c r="I2328" s="14"/>
      <c r="J2328" s="14"/>
      <c r="K2328" s="14"/>
      <c r="L2328" s="14"/>
      <c r="M2328" s="14"/>
      <c r="N2328" s="14"/>
      <c r="O2328" s="14"/>
      <c r="P2328" s="14"/>
    </row>
    <row r="2329" spans="9:16" x14ac:dyDescent="0.25">
      <c r="I2329" s="14"/>
      <c r="J2329" s="14"/>
      <c r="K2329" s="14"/>
      <c r="L2329" s="14"/>
      <c r="M2329" s="14"/>
      <c r="N2329" s="14"/>
      <c r="O2329" s="14"/>
      <c r="P2329" s="14"/>
    </row>
    <row r="2330" spans="9:16" x14ac:dyDescent="0.25">
      <c r="I2330" s="14"/>
      <c r="J2330" s="14"/>
      <c r="K2330" s="14"/>
      <c r="L2330" s="14"/>
      <c r="M2330" s="14"/>
      <c r="N2330" s="14"/>
      <c r="O2330" s="14"/>
      <c r="P2330" s="14"/>
    </row>
    <row r="2331" spans="9:16" x14ac:dyDescent="0.25">
      <c r="I2331" s="14"/>
      <c r="J2331" s="14"/>
      <c r="K2331" s="14"/>
      <c r="L2331" s="14"/>
      <c r="M2331" s="14"/>
      <c r="N2331" s="14"/>
      <c r="O2331" s="14"/>
      <c r="P2331" s="14"/>
    </row>
    <row r="2332" spans="9:16" x14ac:dyDescent="0.25">
      <c r="I2332" s="14"/>
      <c r="J2332" s="14"/>
      <c r="K2332" s="14"/>
      <c r="L2332" s="14"/>
      <c r="M2332" s="14"/>
      <c r="N2332" s="14"/>
      <c r="O2332" s="14"/>
      <c r="P2332" s="14"/>
    </row>
    <row r="2333" spans="9:16" x14ac:dyDescent="0.25">
      <c r="I2333" s="14"/>
      <c r="J2333" s="14"/>
      <c r="K2333" s="14"/>
      <c r="L2333" s="14"/>
      <c r="M2333" s="14"/>
      <c r="N2333" s="14"/>
      <c r="O2333" s="14"/>
      <c r="P2333" s="14"/>
    </row>
    <row r="2334" spans="9:16" x14ac:dyDescent="0.25">
      <c r="I2334" s="14"/>
      <c r="J2334" s="14"/>
      <c r="K2334" s="14"/>
      <c r="L2334" s="14"/>
      <c r="M2334" s="14"/>
      <c r="N2334" s="14"/>
      <c r="O2334" s="14"/>
      <c r="P2334" s="14"/>
    </row>
    <row r="2335" spans="9:16" x14ac:dyDescent="0.25">
      <c r="I2335" s="14"/>
      <c r="J2335" s="14"/>
      <c r="K2335" s="14"/>
      <c r="L2335" s="14"/>
      <c r="M2335" s="14"/>
      <c r="N2335" s="14"/>
      <c r="O2335" s="14"/>
      <c r="P2335" s="14"/>
    </row>
    <row r="2336" spans="9:16" x14ac:dyDescent="0.25">
      <c r="I2336" s="14"/>
      <c r="J2336" s="14"/>
      <c r="K2336" s="14"/>
      <c r="L2336" s="14"/>
      <c r="M2336" s="14"/>
      <c r="N2336" s="14"/>
      <c r="O2336" s="14"/>
      <c r="P2336" s="14"/>
    </row>
    <row r="2337" spans="9:16" x14ac:dyDescent="0.25">
      <c r="I2337" s="14"/>
      <c r="J2337" s="14"/>
      <c r="K2337" s="14"/>
      <c r="L2337" s="14"/>
      <c r="M2337" s="14"/>
      <c r="N2337" s="14"/>
      <c r="O2337" s="14"/>
      <c r="P2337" s="14"/>
    </row>
    <row r="2338" spans="9:16" x14ac:dyDescent="0.25">
      <c r="I2338" s="14"/>
      <c r="J2338" s="14"/>
      <c r="K2338" s="14"/>
      <c r="L2338" s="14"/>
      <c r="M2338" s="14"/>
      <c r="N2338" s="14"/>
      <c r="O2338" s="14"/>
      <c r="P2338" s="14"/>
    </row>
    <row r="2339" spans="9:16" x14ac:dyDescent="0.25">
      <c r="I2339" s="14"/>
      <c r="J2339" s="14"/>
      <c r="K2339" s="14"/>
      <c r="L2339" s="14"/>
      <c r="M2339" s="14"/>
      <c r="N2339" s="14"/>
      <c r="O2339" s="14"/>
      <c r="P2339" s="14"/>
    </row>
    <row r="2340" spans="9:16" x14ac:dyDescent="0.25">
      <c r="I2340" s="14"/>
      <c r="J2340" s="14"/>
      <c r="K2340" s="14"/>
      <c r="L2340" s="14"/>
      <c r="M2340" s="14"/>
      <c r="N2340" s="14"/>
      <c r="O2340" s="14"/>
      <c r="P2340" s="14"/>
    </row>
    <row r="2341" spans="9:16" x14ac:dyDescent="0.25">
      <c r="I2341" s="14"/>
      <c r="J2341" s="14"/>
      <c r="K2341" s="14"/>
      <c r="L2341" s="14"/>
      <c r="M2341" s="14"/>
      <c r="N2341" s="14"/>
      <c r="O2341" s="14"/>
      <c r="P2341" s="14"/>
    </row>
    <row r="2342" spans="9:16" x14ac:dyDescent="0.25">
      <c r="I2342" s="14"/>
      <c r="J2342" s="14"/>
      <c r="K2342" s="14"/>
      <c r="L2342" s="14"/>
      <c r="M2342" s="14"/>
      <c r="N2342" s="14"/>
      <c r="O2342" s="14"/>
      <c r="P2342" s="14"/>
    </row>
    <row r="2343" spans="9:16" x14ac:dyDescent="0.25">
      <c r="I2343" s="14"/>
      <c r="J2343" s="14"/>
      <c r="K2343" s="14"/>
      <c r="L2343" s="14"/>
      <c r="M2343" s="14"/>
      <c r="N2343" s="14"/>
      <c r="O2343" s="14"/>
      <c r="P2343" s="14"/>
    </row>
    <row r="2344" spans="9:16" x14ac:dyDescent="0.25">
      <c r="I2344" s="14"/>
      <c r="J2344" s="14"/>
      <c r="K2344" s="14"/>
      <c r="L2344" s="14"/>
      <c r="M2344" s="14"/>
      <c r="N2344" s="14"/>
      <c r="O2344" s="14"/>
      <c r="P2344" s="14"/>
    </row>
    <row r="2345" spans="9:16" x14ac:dyDescent="0.25">
      <c r="I2345" s="14"/>
      <c r="J2345" s="14"/>
      <c r="K2345" s="14"/>
      <c r="L2345" s="14"/>
      <c r="M2345" s="14"/>
      <c r="N2345" s="14"/>
      <c r="O2345" s="14"/>
      <c r="P2345" s="14"/>
    </row>
    <row r="2346" spans="9:16" x14ac:dyDescent="0.25">
      <c r="I2346" s="14"/>
      <c r="J2346" s="14"/>
      <c r="K2346" s="14"/>
      <c r="L2346" s="14"/>
      <c r="M2346" s="14"/>
      <c r="N2346" s="14"/>
      <c r="O2346" s="14"/>
      <c r="P2346" s="14"/>
    </row>
    <row r="2347" spans="9:16" x14ac:dyDescent="0.25">
      <c r="I2347" s="14"/>
      <c r="J2347" s="14"/>
      <c r="K2347" s="14"/>
      <c r="L2347" s="14"/>
      <c r="M2347" s="14"/>
      <c r="N2347" s="14"/>
      <c r="O2347" s="14"/>
      <c r="P2347" s="14"/>
    </row>
    <row r="2348" spans="9:16" x14ac:dyDescent="0.25">
      <c r="I2348" s="14"/>
      <c r="J2348" s="14"/>
      <c r="K2348" s="14"/>
      <c r="L2348" s="14"/>
      <c r="M2348" s="14"/>
      <c r="N2348" s="14"/>
      <c r="O2348" s="14"/>
      <c r="P2348" s="14"/>
    </row>
    <row r="2349" spans="9:16" x14ac:dyDescent="0.25">
      <c r="I2349" s="14"/>
      <c r="J2349" s="14"/>
      <c r="K2349" s="14"/>
      <c r="L2349" s="14"/>
      <c r="M2349" s="14"/>
      <c r="N2349" s="14"/>
      <c r="O2349" s="14"/>
      <c r="P2349" s="14"/>
    </row>
    <row r="2350" spans="9:16" x14ac:dyDescent="0.25">
      <c r="I2350" s="14"/>
      <c r="J2350" s="14"/>
      <c r="K2350" s="14"/>
      <c r="L2350" s="14"/>
      <c r="M2350" s="14"/>
      <c r="N2350" s="14"/>
      <c r="O2350" s="14"/>
      <c r="P2350" s="14"/>
    </row>
    <row r="2351" spans="9:16" x14ac:dyDescent="0.25">
      <c r="I2351" s="14"/>
      <c r="J2351" s="14"/>
      <c r="K2351" s="14"/>
      <c r="L2351" s="14"/>
      <c r="M2351" s="14"/>
      <c r="N2351" s="14"/>
      <c r="O2351" s="14"/>
      <c r="P2351" s="14"/>
    </row>
    <row r="2352" spans="9:16" x14ac:dyDescent="0.25">
      <c r="I2352" s="14"/>
      <c r="J2352" s="14"/>
      <c r="K2352" s="14"/>
      <c r="L2352" s="14"/>
      <c r="M2352" s="14"/>
      <c r="N2352" s="14"/>
      <c r="O2352" s="14"/>
      <c r="P2352" s="14"/>
    </row>
    <row r="2353" spans="9:16" x14ac:dyDescent="0.25">
      <c r="I2353" s="14"/>
      <c r="J2353" s="14"/>
      <c r="K2353" s="14"/>
      <c r="L2353" s="14"/>
      <c r="M2353" s="14"/>
      <c r="N2353" s="14"/>
      <c r="O2353" s="14"/>
      <c r="P2353" s="14"/>
    </row>
    <row r="2354" spans="9:16" x14ac:dyDescent="0.25">
      <c r="I2354" s="14"/>
      <c r="J2354" s="14"/>
      <c r="K2354" s="14"/>
      <c r="L2354" s="14"/>
      <c r="M2354" s="14"/>
      <c r="N2354" s="14"/>
      <c r="O2354" s="14"/>
      <c r="P2354" s="14"/>
    </row>
    <row r="2355" spans="9:16" x14ac:dyDescent="0.25">
      <c r="I2355" s="14"/>
      <c r="J2355" s="14"/>
      <c r="K2355" s="14"/>
      <c r="L2355" s="14"/>
      <c r="M2355" s="14"/>
      <c r="N2355" s="14"/>
      <c r="O2355" s="14"/>
      <c r="P2355" s="14"/>
    </row>
    <row r="2356" spans="9:16" x14ac:dyDescent="0.25">
      <c r="I2356" s="14"/>
      <c r="J2356" s="14"/>
      <c r="K2356" s="14"/>
      <c r="L2356" s="14"/>
      <c r="M2356" s="14"/>
      <c r="N2356" s="14"/>
      <c r="O2356" s="14"/>
      <c r="P2356" s="14"/>
    </row>
    <row r="2357" spans="9:16" x14ac:dyDescent="0.25">
      <c r="I2357" s="14"/>
      <c r="J2357" s="14"/>
      <c r="K2357" s="14"/>
      <c r="L2357" s="14"/>
      <c r="M2357" s="14"/>
      <c r="N2357" s="14"/>
      <c r="O2357" s="14"/>
      <c r="P2357" s="14"/>
    </row>
    <row r="2358" spans="9:16" x14ac:dyDescent="0.25">
      <c r="I2358" s="14"/>
      <c r="J2358" s="14"/>
      <c r="K2358" s="14"/>
      <c r="L2358" s="14"/>
      <c r="M2358" s="14"/>
      <c r="N2358" s="14"/>
      <c r="O2358" s="14"/>
      <c r="P2358" s="14"/>
    </row>
    <row r="2359" spans="9:16" x14ac:dyDescent="0.25">
      <c r="I2359" s="14"/>
      <c r="J2359" s="14"/>
      <c r="K2359" s="14"/>
      <c r="L2359" s="14"/>
      <c r="M2359" s="14"/>
      <c r="N2359" s="14"/>
      <c r="O2359" s="14"/>
      <c r="P2359" s="14"/>
    </row>
    <row r="2360" spans="9:16" x14ac:dyDescent="0.25">
      <c r="I2360" s="14"/>
      <c r="J2360" s="14"/>
      <c r="K2360" s="14"/>
      <c r="L2360" s="14"/>
      <c r="M2360" s="14"/>
      <c r="N2360" s="14"/>
      <c r="O2360" s="14"/>
      <c r="P2360" s="14"/>
    </row>
    <row r="2361" spans="9:16" x14ac:dyDescent="0.25">
      <c r="I2361" s="14"/>
      <c r="J2361" s="14"/>
      <c r="K2361" s="14"/>
      <c r="L2361" s="14"/>
      <c r="M2361" s="14"/>
      <c r="N2361" s="14"/>
      <c r="O2361" s="14"/>
      <c r="P2361" s="14"/>
    </row>
    <row r="2362" spans="9:16" x14ac:dyDescent="0.25">
      <c r="I2362" s="14"/>
      <c r="J2362" s="14"/>
      <c r="K2362" s="14"/>
      <c r="L2362" s="14"/>
      <c r="M2362" s="14"/>
      <c r="N2362" s="14"/>
      <c r="O2362" s="14"/>
      <c r="P2362" s="14"/>
    </row>
    <row r="2363" spans="9:16" x14ac:dyDescent="0.25">
      <c r="I2363" s="14"/>
      <c r="J2363" s="14"/>
      <c r="K2363" s="14"/>
      <c r="L2363" s="14"/>
      <c r="M2363" s="14"/>
      <c r="N2363" s="14"/>
      <c r="O2363" s="14"/>
      <c r="P2363" s="14"/>
    </row>
    <row r="2364" spans="9:16" x14ac:dyDescent="0.25">
      <c r="I2364" s="14"/>
      <c r="J2364" s="14"/>
      <c r="K2364" s="14"/>
      <c r="L2364" s="14"/>
      <c r="M2364" s="14"/>
      <c r="N2364" s="14"/>
      <c r="O2364" s="14"/>
      <c r="P2364" s="14"/>
    </row>
    <row r="2365" spans="9:16" x14ac:dyDescent="0.25">
      <c r="I2365" s="14"/>
      <c r="J2365" s="14"/>
      <c r="K2365" s="14"/>
      <c r="L2365" s="14"/>
      <c r="M2365" s="14"/>
      <c r="N2365" s="14"/>
      <c r="O2365" s="14"/>
      <c r="P2365" s="14"/>
    </row>
    <row r="2366" spans="9:16" x14ac:dyDescent="0.25">
      <c r="I2366" s="14"/>
      <c r="J2366" s="14"/>
      <c r="K2366" s="14"/>
      <c r="L2366" s="14"/>
      <c r="M2366" s="14"/>
      <c r="N2366" s="14"/>
      <c r="O2366" s="14"/>
      <c r="P2366" s="14"/>
    </row>
    <row r="2367" spans="9:16" x14ac:dyDescent="0.25">
      <c r="I2367" s="14"/>
      <c r="J2367" s="14"/>
      <c r="K2367" s="14"/>
      <c r="L2367" s="14"/>
      <c r="M2367" s="14"/>
      <c r="N2367" s="14"/>
      <c r="O2367" s="14"/>
      <c r="P2367" s="14"/>
    </row>
    <row r="2368" spans="9:16" x14ac:dyDescent="0.25">
      <c r="I2368" s="14"/>
      <c r="J2368" s="14"/>
      <c r="K2368" s="14"/>
      <c r="L2368" s="14"/>
      <c r="M2368" s="14"/>
      <c r="N2368" s="14"/>
      <c r="O2368" s="14"/>
      <c r="P2368" s="14"/>
    </row>
    <row r="2369" spans="9:16" x14ac:dyDescent="0.25">
      <c r="I2369" s="14"/>
      <c r="J2369" s="14"/>
      <c r="K2369" s="14"/>
      <c r="L2369" s="14"/>
      <c r="M2369" s="14"/>
      <c r="N2369" s="14"/>
      <c r="O2369" s="14"/>
      <c r="P2369" s="14"/>
    </row>
    <row r="2370" spans="9:16" x14ac:dyDescent="0.25">
      <c r="I2370" s="14"/>
      <c r="J2370" s="14"/>
      <c r="K2370" s="14"/>
      <c r="L2370" s="14"/>
      <c r="M2370" s="14"/>
      <c r="N2370" s="14"/>
      <c r="O2370" s="14"/>
      <c r="P2370" s="14"/>
    </row>
    <row r="2371" spans="9:16" x14ac:dyDescent="0.25">
      <c r="I2371" s="14"/>
      <c r="J2371" s="14"/>
      <c r="K2371" s="14"/>
      <c r="L2371" s="14"/>
      <c r="M2371" s="14"/>
      <c r="N2371" s="14"/>
      <c r="O2371" s="14"/>
      <c r="P2371" s="14"/>
    </row>
    <row r="2372" spans="9:16" x14ac:dyDescent="0.25">
      <c r="I2372" s="14"/>
      <c r="J2372" s="14"/>
      <c r="K2372" s="14"/>
      <c r="L2372" s="14"/>
      <c r="M2372" s="14"/>
      <c r="N2372" s="14"/>
      <c r="O2372" s="14"/>
      <c r="P2372" s="14"/>
    </row>
    <row r="2373" spans="9:16" x14ac:dyDescent="0.25">
      <c r="I2373" s="14"/>
      <c r="J2373" s="14"/>
      <c r="K2373" s="14"/>
      <c r="L2373" s="14"/>
      <c r="M2373" s="14"/>
      <c r="N2373" s="14"/>
      <c r="O2373" s="14"/>
      <c r="P2373" s="14"/>
    </row>
    <row r="2374" spans="9:16" x14ac:dyDescent="0.25">
      <c r="I2374" s="14"/>
      <c r="J2374" s="14"/>
      <c r="K2374" s="14"/>
      <c r="L2374" s="14"/>
      <c r="M2374" s="14"/>
      <c r="N2374" s="14"/>
      <c r="O2374" s="14"/>
      <c r="P2374" s="14"/>
    </row>
    <row r="2375" spans="9:16" x14ac:dyDescent="0.25">
      <c r="I2375" s="14"/>
      <c r="J2375" s="14"/>
      <c r="K2375" s="14"/>
      <c r="L2375" s="14"/>
      <c r="M2375" s="14"/>
      <c r="N2375" s="14"/>
      <c r="O2375" s="14"/>
      <c r="P2375" s="14"/>
    </row>
    <row r="2376" spans="9:16" x14ac:dyDescent="0.25">
      <c r="I2376" s="14"/>
      <c r="J2376" s="14"/>
      <c r="K2376" s="14"/>
      <c r="L2376" s="14"/>
      <c r="M2376" s="14"/>
      <c r="N2376" s="14"/>
      <c r="O2376" s="14"/>
      <c r="P2376" s="14"/>
    </row>
    <row r="2377" spans="9:16" x14ac:dyDescent="0.25">
      <c r="I2377" s="14"/>
      <c r="J2377" s="14"/>
      <c r="K2377" s="14"/>
      <c r="L2377" s="14"/>
      <c r="M2377" s="14"/>
      <c r="N2377" s="14"/>
      <c r="O2377" s="14"/>
      <c r="P2377" s="14"/>
    </row>
    <row r="2378" spans="9:16" x14ac:dyDescent="0.25">
      <c r="I2378" s="14"/>
      <c r="J2378" s="14"/>
      <c r="K2378" s="14"/>
      <c r="L2378" s="14"/>
      <c r="M2378" s="14"/>
      <c r="N2378" s="14"/>
      <c r="O2378" s="14"/>
      <c r="P2378" s="14"/>
    </row>
    <row r="2379" spans="9:16" x14ac:dyDescent="0.25">
      <c r="I2379" s="14"/>
      <c r="J2379" s="14"/>
      <c r="K2379" s="14"/>
      <c r="L2379" s="14"/>
      <c r="M2379" s="14"/>
      <c r="N2379" s="14"/>
      <c r="O2379" s="14"/>
      <c r="P2379" s="14"/>
    </row>
    <row r="2380" spans="9:16" x14ac:dyDescent="0.25">
      <c r="I2380" s="14"/>
      <c r="J2380" s="14"/>
      <c r="K2380" s="14"/>
      <c r="L2380" s="14"/>
      <c r="M2380" s="14"/>
      <c r="N2380" s="14"/>
      <c r="O2380" s="14"/>
      <c r="P2380" s="14"/>
    </row>
    <row r="2381" spans="9:16" x14ac:dyDescent="0.25">
      <c r="I2381" s="14"/>
      <c r="J2381" s="14"/>
      <c r="K2381" s="14"/>
      <c r="L2381" s="14"/>
      <c r="M2381" s="14"/>
      <c r="N2381" s="14"/>
      <c r="O2381" s="14"/>
      <c r="P2381" s="14"/>
    </row>
    <row r="2382" spans="9:16" x14ac:dyDescent="0.25">
      <c r="I2382" s="14"/>
      <c r="J2382" s="14"/>
      <c r="K2382" s="14"/>
      <c r="L2382" s="14"/>
      <c r="M2382" s="14"/>
      <c r="N2382" s="14"/>
      <c r="O2382" s="14"/>
      <c r="P2382" s="14"/>
    </row>
    <row r="2383" spans="9:16" x14ac:dyDescent="0.25">
      <c r="I2383" s="14"/>
      <c r="J2383" s="14"/>
      <c r="K2383" s="14"/>
      <c r="L2383" s="14"/>
      <c r="M2383" s="14"/>
      <c r="N2383" s="14"/>
      <c r="O2383" s="14"/>
      <c r="P2383" s="14"/>
    </row>
    <row r="2384" spans="9:16" x14ac:dyDescent="0.25">
      <c r="I2384" s="14"/>
      <c r="J2384" s="14"/>
      <c r="K2384" s="14"/>
      <c r="L2384" s="14"/>
      <c r="M2384" s="14"/>
      <c r="N2384" s="14"/>
      <c r="O2384" s="14"/>
      <c r="P2384" s="14"/>
    </row>
    <row r="2385" spans="9:16" x14ac:dyDescent="0.25">
      <c r="I2385" s="14"/>
      <c r="J2385" s="14"/>
      <c r="K2385" s="14"/>
      <c r="L2385" s="14"/>
      <c r="M2385" s="14"/>
      <c r="N2385" s="14"/>
      <c r="O2385" s="14"/>
      <c r="P2385" s="14"/>
    </row>
    <row r="2386" spans="9:16" x14ac:dyDescent="0.25">
      <c r="I2386" s="14"/>
      <c r="J2386" s="14"/>
      <c r="K2386" s="14"/>
      <c r="L2386" s="14"/>
      <c r="M2386" s="14"/>
      <c r="N2386" s="14"/>
      <c r="O2386" s="14"/>
      <c r="P2386" s="14"/>
    </row>
    <row r="2387" spans="9:16" x14ac:dyDescent="0.25">
      <c r="I2387" s="14"/>
      <c r="J2387" s="14"/>
      <c r="K2387" s="14"/>
      <c r="L2387" s="14"/>
      <c r="M2387" s="14"/>
      <c r="N2387" s="14"/>
      <c r="O2387" s="14"/>
      <c r="P2387" s="14"/>
    </row>
    <row r="2388" spans="9:16" x14ac:dyDescent="0.25">
      <c r="I2388" s="14"/>
      <c r="J2388" s="14"/>
      <c r="K2388" s="14"/>
      <c r="L2388" s="14"/>
      <c r="M2388" s="14"/>
      <c r="N2388" s="14"/>
      <c r="O2388" s="14"/>
      <c r="P2388" s="14"/>
    </row>
    <row r="2389" spans="9:16" x14ac:dyDescent="0.25">
      <c r="I2389" s="14"/>
      <c r="J2389" s="14"/>
      <c r="K2389" s="14"/>
      <c r="L2389" s="14"/>
      <c r="M2389" s="14"/>
      <c r="N2389" s="14"/>
      <c r="O2389" s="14"/>
      <c r="P2389" s="14"/>
    </row>
    <row r="2390" spans="9:16" x14ac:dyDescent="0.25">
      <c r="I2390" s="14"/>
      <c r="J2390" s="14"/>
      <c r="K2390" s="14"/>
      <c r="L2390" s="14"/>
      <c r="M2390" s="14"/>
      <c r="N2390" s="14"/>
      <c r="O2390" s="14"/>
      <c r="P2390" s="14"/>
    </row>
    <row r="2391" spans="9:16" x14ac:dyDescent="0.25">
      <c r="I2391" s="14"/>
      <c r="J2391" s="14"/>
      <c r="K2391" s="14"/>
      <c r="L2391" s="14"/>
      <c r="M2391" s="14"/>
      <c r="N2391" s="14"/>
      <c r="O2391" s="14"/>
      <c r="P2391" s="14"/>
    </row>
    <row r="2392" spans="9:16" x14ac:dyDescent="0.25">
      <c r="I2392" s="14"/>
      <c r="J2392" s="14"/>
      <c r="K2392" s="14"/>
      <c r="L2392" s="14"/>
      <c r="M2392" s="14"/>
      <c r="N2392" s="14"/>
      <c r="O2392" s="14"/>
      <c r="P2392" s="14"/>
    </row>
    <row r="2393" spans="9:16" x14ac:dyDescent="0.25">
      <c r="I2393" s="14"/>
      <c r="J2393" s="14"/>
      <c r="K2393" s="14"/>
      <c r="L2393" s="14"/>
      <c r="M2393" s="14"/>
      <c r="N2393" s="14"/>
      <c r="O2393" s="14"/>
      <c r="P2393" s="14"/>
    </row>
    <row r="2394" spans="9:16" x14ac:dyDescent="0.25">
      <c r="I2394" s="14"/>
      <c r="J2394" s="14"/>
      <c r="K2394" s="14"/>
      <c r="L2394" s="14"/>
      <c r="M2394" s="14"/>
      <c r="N2394" s="14"/>
      <c r="O2394" s="14"/>
      <c r="P2394" s="14"/>
    </row>
    <row r="2395" spans="9:16" x14ac:dyDescent="0.25">
      <c r="I2395" s="14"/>
      <c r="J2395" s="14"/>
      <c r="K2395" s="14"/>
      <c r="L2395" s="14"/>
      <c r="M2395" s="14"/>
      <c r="N2395" s="14"/>
      <c r="O2395" s="14"/>
      <c r="P2395" s="14"/>
    </row>
    <row r="2396" spans="9:16" x14ac:dyDescent="0.25">
      <c r="I2396" s="14"/>
      <c r="J2396" s="14"/>
      <c r="K2396" s="14"/>
      <c r="L2396" s="14"/>
      <c r="M2396" s="14"/>
      <c r="N2396" s="14"/>
      <c r="O2396" s="14"/>
      <c r="P2396" s="14"/>
    </row>
    <row r="2397" spans="9:16" x14ac:dyDescent="0.25">
      <c r="I2397" s="14"/>
      <c r="J2397" s="14"/>
      <c r="K2397" s="14"/>
      <c r="L2397" s="14"/>
      <c r="M2397" s="14"/>
      <c r="N2397" s="14"/>
      <c r="O2397" s="14"/>
      <c r="P2397" s="14"/>
    </row>
    <row r="2398" spans="9:16" x14ac:dyDescent="0.25">
      <c r="I2398" s="14"/>
      <c r="J2398" s="14"/>
      <c r="K2398" s="14"/>
      <c r="L2398" s="14"/>
      <c r="M2398" s="14"/>
      <c r="N2398" s="14"/>
      <c r="O2398" s="14"/>
      <c r="P2398" s="14"/>
    </row>
    <row r="2399" spans="9:16" x14ac:dyDescent="0.25">
      <c r="I2399" s="14"/>
      <c r="J2399" s="14"/>
      <c r="K2399" s="14"/>
      <c r="L2399" s="14"/>
      <c r="M2399" s="14"/>
      <c r="N2399" s="14"/>
      <c r="O2399" s="14"/>
      <c r="P2399" s="14"/>
    </row>
    <row r="2400" spans="9:16" x14ac:dyDescent="0.25">
      <c r="I2400" s="14"/>
      <c r="J2400" s="14"/>
      <c r="K2400" s="14"/>
      <c r="L2400" s="14"/>
      <c r="M2400" s="14"/>
      <c r="N2400" s="14"/>
      <c r="O2400" s="14"/>
      <c r="P2400" s="14"/>
    </row>
    <row r="2401" spans="9:16" x14ac:dyDescent="0.25">
      <c r="I2401" s="14"/>
      <c r="J2401" s="14"/>
      <c r="K2401" s="14"/>
      <c r="L2401" s="14"/>
      <c r="M2401" s="14"/>
      <c r="N2401" s="14"/>
      <c r="O2401" s="14"/>
      <c r="P2401" s="14"/>
    </row>
    <row r="2402" spans="9:16" x14ac:dyDescent="0.25">
      <c r="I2402" s="14"/>
      <c r="J2402" s="14"/>
      <c r="K2402" s="14"/>
      <c r="L2402" s="14"/>
      <c r="M2402" s="14"/>
      <c r="N2402" s="14"/>
      <c r="O2402" s="14"/>
      <c r="P2402" s="14"/>
    </row>
    <row r="2403" spans="9:16" x14ac:dyDescent="0.25">
      <c r="I2403" s="14"/>
      <c r="J2403" s="14"/>
      <c r="K2403" s="14"/>
      <c r="L2403" s="14"/>
      <c r="M2403" s="14"/>
      <c r="N2403" s="14"/>
      <c r="O2403" s="14"/>
      <c r="P2403" s="14"/>
    </row>
    <row r="2404" spans="9:16" x14ac:dyDescent="0.25">
      <c r="I2404" s="14"/>
      <c r="J2404" s="14"/>
      <c r="K2404" s="14"/>
      <c r="L2404" s="14"/>
      <c r="M2404" s="14"/>
      <c r="N2404" s="14"/>
      <c r="O2404" s="14"/>
      <c r="P2404" s="14"/>
    </row>
    <row r="2405" spans="9:16" x14ac:dyDescent="0.25">
      <c r="I2405" s="14"/>
      <c r="J2405" s="14"/>
      <c r="K2405" s="14"/>
      <c r="L2405" s="14"/>
      <c r="M2405" s="14"/>
      <c r="N2405" s="14"/>
      <c r="O2405" s="14"/>
      <c r="P2405" s="14"/>
    </row>
    <row r="2406" spans="9:16" x14ac:dyDescent="0.25">
      <c r="I2406" s="14"/>
      <c r="J2406" s="14"/>
      <c r="K2406" s="14"/>
      <c r="L2406" s="14"/>
      <c r="M2406" s="14"/>
      <c r="N2406" s="14"/>
      <c r="O2406" s="14"/>
      <c r="P2406" s="14"/>
    </row>
    <row r="2407" spans="9:16" x14ac:dyDescent="0.25">
      <c r="I2407" s="14"/>
      <c r="J2407" s="14"/>
      <c r="K2407" s="14"/>
      <c r="L2407" s="14"/>
      <c r="M2407" s="14"/>
      <c r="N2407" s="14"/>
      <c r="O2407" s="14"/>
      <c r="P2407" s="14"/>
    </row>
    <row r="2408" spans="9:16" x14ac:dyDescent="0.25">
      <c r="I2408" s="14"/>
      <c r="J2408" s="14"/>
      <c r="K2408" s="14"/>
      <c r="L2408" s="14"/>
      <c r="M2408" s="14"/>
      <c r="N2408" s="14"/>
      <c r="O2408" s="14"/>
      <c r="P2408" s="14"/>
    </row>
    <row r="2409" spans="9:16" x14ac:dyDescent="0.25">
      <c r="I2409" s="14"/>
      <c r="J2409" s="14"/>
      <c r="K2409" s="14"/>
      <c r="L2409" s="14"/>
      <c r="M2409" s="14"/>
      <c r="N2409" s="14"/>
      <c r="O2409" s="14"/>
      <c r="P2409" s="14"/>
    </row>
    <row r="2410" spans="9:16" x14ac:dyDescent="0.25">
      <c r="I2410" s="14"/>
      <c r="J2410" s="14"/>
      <c r="K2410" s="14"/>
      <c r="L2410" s="14"/>
      <c r="M2410" s="14"/>
      <c r="N2410" s="14"/>
      <c r="O2410" s="14"/>
      <c r="P2410" s="14"/>
    </row>
    <row r="2411" spans="9:16" x14ac:dyDescent="0.25">
      <c r="I2411" s="14"/>
      <c r="J2411" s="14"/>
      <c r="K2411" s="14"/>
      <c r="L2411" s="14"/>
      <c r="M2411" s="14"/>
      <c r="N2411" s="14"/>
      <c r="O2411" s="14"/>
      <c r="P2411" s="14"/>
    </row>
    <row r="2412" spans="9:16" x14ac:dyDescent="0.25">
      <c r="I2412" s="14"/>
      <c r="J2412" s="14"/>
      <c r="K2412" s="14"/>
      <c r="L2412" s="14"/>
      <c r="M2412" s="14"/>
      <c r="N2412" s="14"/>
      <c r="O2412" s="14"/>
      <c r="P2412" s="14"/>
    </row>
    <row r="2413" spans="9:16" x14ac:dyDescent="0.25">
      <c r="I2413" s="14"/>
      <c r="J2413" s="14"/>
      <c r="K2413" s="14"/>
      <c r="L2413" s="14"/>
      <c r="M2413" s="14"/>
      <c r="N2413" s="14"/>
      <c r="O2413" s="14"/>
      <c r="P2413" s="14"/>
    </row>
    <row r="2414" spans="9:16" x14ac:dyDescent="0.25">
      <c r="I2414" s="14"/>
      <c r="J2414" s="14"/>
      <c r="K2414" s="14"/>
      <c r="L2414" s="14"/>
      <c r="M2414" s="14"/>
      <c r="N2414" s="14"/>
      <c r="O2414" s="14"/>
      <c r="P2414" s="14"/>
    </row>
    <row r="2415" spans="9:16" x14ac:dyDescent="0.25">
      <c r="I2415" s="14"/>
      <c r="J2415" s="14"/>
      <c r="K2415" s="14"/>
      <c r="L2415" s="14"/>
      <c r="M2415" s="14"/>
      <c r="N2415" s="14"/>
      <c r="O2415" s="14"/>
      <c r="P2415" s="14"/>
    </row>
    <row r="2416" spans="9:16" x14ac:dyDescent="0.25">
      <c r="I2416" s="14"/>
      <c r="J2416" s="14"/>
      <c r="K2416" s="14"/>
      <c r="L2416" s="14"/>
      <c r="M2416" s="14"/>
      <c r="N2416" s="14"/>
      <c r="O2416" s="14"/>
      <c r="P2416" s="14"/>
    </row>
    <row r="2417" spans="9:16" x14ac:dyDescent="0.25">
      <c r="I2417" s="14"/>
      <c r="J2417" s="14"/>
      <c r="K2417" s="14"/>
      <c r="L2417" s="14"/>
      <c r="M2417" s="14"/>
      <c r="N2417" s="14"/>
      <c r="O2417" s="14"/>
      <c r="P2417" s="14"/>
    </row>
    <row r="2418" spans="9:16" x14ac:dyDescent="0.25">
      <c r="I2418" s="14"/>
      <c r="J2418" s="14"/>
      <c r="K2418" s="14"/>
      <c r="L2418" s="14"/>
      <c r="M2418" s="14"/>
      <c r="N2418" s="14"/>
      <c r="O2418" s="14"/>
      <c r="P2418" s="14"/>
    </row>
    <row r="2419" spans="9:16" x14ac:dyDescent="0.25">
      <c r="I2419" s="14"/>
      <c r="J2419" s="14"/>
      <c r="K2419" s="14"/>
      <c r="L2419" s="14"/>
      <c r="M2419" s="14"/>
      <c r="N2419" s="14"/>
      <c r="O2419" s="14"/>
      <c r="P2419" s="14"/>
    </row>
    <row r="2420" spans="9:16" x14ac:dyDescent="0.25">
      <c r="I2420" s="14"/>
      <c r="J2420" s="14"/>
      <c r="K2420" s="14"/>
      <c r="L2420" s="14"/>
      <c r="M2420" s="14"/>
      <c r="N2420" s="14"/>
      <c r="O2420" s="14"/>
      <c r="P2420" s="14"/>
    </row>
    <row r="2421" spans="9:16" x14ac:dyDescent="0.25">
      <c r="I2421" s="14"/>
      <c r="J2421" s="14"/>
      <c r="K2421" s="14"/>
      <c r="L2421" s="14"/>
      <c r="M2421" s="14"/>
      <c r="N2421" s="14"/>
      <c r="O2421" s="14"/>
      <c r="P2421" s="14"/>
    </row>
    <row r="2422" spans="9:16" x14ac:dyDescent="0.25">
      <c r="I2422" s="14"/>
      <c r="J2422" s="14"/>
      <c r="K2422" s="14"/>
      <c r="L2422" s="14"/>
      <c r="M2422" s="14"/>
      <c r="N2422" s="14"/>
      <c r="O2422" s="14"/>
      <c r="P2422" s="14"/>
    </row>
    <row r="2423" spans="9:16" x14ac:dyDescent="0.25">
      <c r="I2423" s="14"/>
      <c r="J2423" s="14"/>
      <c r="K2423" s="14"/>
      <c r="L2423" s="14"/>
      <c r="M2423" s="14"/>
      <c r="N2423" s="14"/>
      <c r="O2423" s="14"/>
      <c r="P2423" s="14"/>
    </row>
    <row r="2424" spans="9:16" x14ac:dyDescent="0.25">
      <c r="I2424" s="14"/>
      <c r="J2424" s="14"/>
      <c r="K2424" s="14"/>
      <c r="L2424" s="14"/>
      <c r="M2424" s="14"/>
      <c r="N2424" s="14"/>
      <c r="O2424" s="14"/>
      <c r="P2424" s="14"/>
    </row>
    <row r="2425" spans="9:16" x14ac:dyDescent="0.25">
      <c r="I2425" s="14"/>
      <c r="J2425" s="14"/>
      <c r="K2425" s="14"/>
      <c r="L2425" s="14"/>
      <c r="M2425" s="14"/>
      <c r="N2425" s="14"/>
      <c r="O2425" s="14"/>
      <c r="P2425" s="14"/>
    </row>
    <row r="2426" spans="9:16" x14ac:dyDescent="0.25">
      <c r="I2426" s="14"/>
      <c r="J2426" s="14"/>
      <c r="K2426" s="14"/>
      <c r="L2426" s="14"/>
      <c r="M2426" s="14"/>
      <c r="N2426" s="14"/>
      <c r="O2426" s="14"/>
      <c r="P2426" s="14"/>
    </row>
    <row r="2427" spans="9:16" x14ac:dyDescent="0.25">
      <c r="I2427" s="14"/>
      <c r="J2427" s="14"/>
      <c r="K2427" s="14"/>
      <c r="L2427" s="14"/>
      <c r="M2427" s="14"/>
      <c r="N2427" s="14"/>
      <c r="O2427" s="14"/>
      <c r="P2427" s="14"/>
    </row>
    <row r="2428" spans="9:16" x14ac:dyDescent="0.25">
      <c r="I2428" s="14"/>
      <c r="J2428" s="14"/>
      <c r="K2428" s="14"/>
      <c r="L2428" s="14"/>
      <c r="M2428" s="14"/>
      <c r="N2428" s="14"/>
      <c r="O2428" s="14"/>
      <c r="P2428" s="14"/>
    </row>
    <row r="2429" spans="9:16" x14ac:dyDescent="0.25">
      <c r="I2429" s="14"/>
      <c r="J2429" s="14"/>
      <c r="K2429" s="14"/>
      <c r="L2429" s="14"/>
      <c r="M2429" s="14"/>
      <c r="N2429" s="14"/>
      <c r="O2429" s="14"/>
      <c r="P2429" s="14"/>
    </row>
    <row r="2430" spans="9:16" x14ac:dyDescent="0.25">
      <c r="I2430" s="14"/>
      <c r="J2430" s="14"/>
      <c r="K2430" s="14"/>
      <c r="L2430" s="14"/>
      <c r="M2430" s="14"/>
      <c r="N2430" s="14"/>
      <c r="O2430" s="14"/>
      <c r="P2430" s="14"/>
    </row>
    <row r="2431" spans="9:16" x14ac:dyDescent="0.25">
      <c r="I2431" s="14"/>
      <c r="J2431" s="14"/>
      <c r="K2431" s="14"/>
      <c r="L2431" s="14"/>
      <c r="M2431" s="14"/>
      <c r="N2431" s="14"/>
      <c r="O2431" s="14"/>
      <c r="P2431" s="14"/>
    </row>
    <row r="2432" spans="9:16" x14ac:dyDescent="0.25">
      <c r="I2432" s="14"/>
      <c r="J2432" s="14"/>
      <c r="K2432" s="14"/>
      <c r="L2432" s="14"/>
      <c r="M2432" s="14"/>
      <c r="N2432" s="14"/>
      <c r="O2432" s="14"/>
      <c r="P2432" s="14"/>
    </row>
    <row r="2433" spans="9:16" x14ac:dyDescent="0.25">
      <c r="I2433" s="14"/>
      <c r="J2433" s="14"/>
      <c r="K2433" s="14"/>
      <c r="L2433" s="14"/>
      <c r="M2433" s="14"/>
      <c r="N2433" s="14"/>
      <c r="O2433" s="14"/>
      <c r="P2433" s="14"/>
    </row>
    <row r="2434" spans="9:16" x14ac:dyDescent="0.25">
      <c r="I2434" s="14"/>
      <c r="J2434" s="14"/>
      <c r="K2434" s="14"/>
      <c r="L2434" s="14"/>
      <c r="M2434" s="14"/>
      <c r="N2434" s="14"/>
      <c r="O2434" s="14"/>
      <c r="P2434" s="14"/>
    </row>
    <row r="2435" spans="9:16" x14ac:dyDescent="0.25">
      <c r="I2435" s="14"/>
      <c r="J2435" s="14"/>
      <c r="K2435" s="14"/>
      <c r="L2435" s="14"/>
      <c r="M2435" s="14"/>
      <c r="N2435" s="14"/>
      <c r="O2435" s="14"/>
      <c r="P2435" s="14"/>
    </row>
    <row r="2436" spans="9:16" x14ac:dyDescent="0.25">
      <c r="I2436" s="14"/>
      <c r="J2436" s="14"/>
      <c r="K2436" s="14"/>
      <c r="L2436" s="14"/>
      <c r="M2436" s="14"/>
      <c r="N2436" s="14"/>
      <c r="O2436" s="14"/>
      <c r="P2436" s="14"/>
    </row>
    <row r="2437" spans="9:16" x14ac:dyDescent="0.25">
      <c r="I2437" s="14"/>
      <c r="J2437" s="14"/>
      <c r="K2437" s="14"/>
      <c r="L2437" s="14"/>
      <c r="M2437" s="14"/>
      <c r="N2437" s="14"/>
      <c r="O2437" s="14"/>
      <c r="P2437" s="14"/>
    </row>
    <row r="2438" spans="9:16" x14ac:dyDescent="0.25">
      <c r="I2438" s="14"/>
      <c r="J2438" s="14"/>
      <c r="K2438" s="14"/>
      <c r="L2438" s="14"/>
      <c r="M2438" s="14"/>
      <c r="N2438" s="14"/>
      <c r="O2438" s="14"/>
      <c r="P2438" s="14"/>
    </row>
    <row r="2439" spans="9:16" x14ac:dyDescent="0.25">
      <c r="I2439" s="14"/>
      <c r="J2439" s="14"/>
      <c r="K2439" s="14"/>
      <c r="L2439" s="14"/>
      <c r="M2439" s="14"/>
      <c r="N2439" s="14"/>
      <c r="O2439" s="14"/>
      <c r="P2439" s="14"/>
    </row>
    <row r="2440" spans="9:16" x14ac:dyDescent="0.25">
      <c r="I2440" s="14"/>
      <c r="J2440" s="14"/>
      <c r="K2440" s="14"/>
      <c r="L2440" s="14"/>
      <c r="M2440" s="14"/>
      <c r="N2440" s="14"/>
      <c r="O2440" s="14"/>
      <c r="P2440" s="14"/>
    </row>
    <row r="2441" spans="9:16" x14ac:dyDescent="0.25">
      <c r="I2441" s="14"/>
      <c r="J2441" s="14"/>
      <c r="K2441" s="14"/>
      <c r="L2441" s="14"/>
      <c r="M2441" s="14"/>
      <c r="N2441" s="14"/>
      <c r="O2441" s="14"/>
      <c r="P2441" s="14"/>
    </row>
    <row r="2442" spans="9:16" x14ac:dyDescent="0.25">
      <c r="I2442" s="14"/>
      <c r="J2442" s="14"/>
      <c r="K2442" s="14"/>
      <c r="L2442" s="14"/>
      <c r="M2442" s="14"/>
      <c r="N2442" s="14"/>
      <c r="O2442" s="14"/>
      <c r="P2442" s="14"/>
    </row>
    <row r="2443" spans="9:16" x14ac:dyDescent="0.25">
      <c r="I2443" s="14"/>
      <c r="J2443" s="14"/>
      <c r="K2443" s="14"/>
      <c r="L2443" s="14"/>
      <c r="M2443" s="14"/>
      <c r="N2443" s="14"/>
      <c r="O2443" s="14"/>
      <c r="P2443" s="14"/>
    </row>
    <row r="2444" spans="9:16" x14ac:dyDescent="0.25">
      <c r="I2444" s="14"/>
      <c r="J2444" s="14"/>
      <c r="K2444" s="14"/>
      <c r="L2444" s="14"/>
      <c r="M2444" s="14"/>
      <c r="N2444" s="14"/>
      <c r="O2444" s="14"/>
      <c r="P2444" s="14"/>
    </row>
    <row r="2445" spans="9:16" x14ac:dyDescent="0.25">
      <c r="I2445" s="14"/>
      <c r="J2445" s="14"/>
      <c r="K2445" s="14"/>
      <c r="L2445" s="14"/>
      <c r="M2445" s="14"/>
      <c r="N2445" s="14"/>
      <c r="O2445" s="14"/>
      <c r="P2445" s="14"/>
    </row>
    <row r="2446" spans="9:16" x14ac:dyDescent="0.25">
      <c r="I2446" s="14"/>
      <c r="J2446" s="14"/>
      <c r="K2446" s="14"/>
      <c r="L2446" s="14"/>
      <c r="M2446" s="14"/>
      <c r="N2446" s="14"/>
      <c r="O2446" s="14"/>
      <c r="P2446" s="14"/>
    </row>
    <row r="2447" spans="9:16" x14ac:dyDescent="0.25">
      <c r="I2447" s="14"/>
      <c r="J2447" s="14"/>
      <c r="K2447" s="14"/>
      <c r="L2447" s="14"/>
      <c r="M2447" s="14"/>
      <c r="N2447" s="14"/>
      <c r="O2447" s="14"/>
      <c r="P2447" s="14"/>
    </row>
    <row r="2448" spans="9:16" x14ac:dyDescent="0.25">
      <c r="I2448" s="14"/>
      <c r="J2448" s="14"/>
      <c r="K2448" s="14"/>
      <c r="L2448" s="14"/>
      <c r="M2448" s="14"/>
      <c r="N2448" s="14"/>
      <c r="O2448" s="14"/>
      <c r="P2448" s="14"/>
    </row>
    <row r="2449" spans="9:16" x14ac:dyDescent="0.25">
      <c r="I2449" s="14"/>
      <c r="J2449" s="14"/>
      <c r="K2449" s="14"/>
      <c r="L2449" s="14"/>
      <c r="M2449" s="14"/>
      <c r="N2449" s="14"/>
      <c r="O2449" s="14"/>
      <c r="P2449" s="14"/>
    </row>
    <row r="2450" spans="9:16" x14ac:dyDescent="0.25">
      <c r="I2450" s="14"/>
      <c r="J2450" s="14"/>
      <c r="K2450" s="14"/>
      <c r="L2450" s="14"/>
      <c r="M2450" s="14"/>
      <c r="N2450" s="14"/>
      <c r="O2450" s="14"/>
      <c r="P2450" s="14"/>
    </row>
    <row r="2451" spans="9:16" x14ac:dyDescent="0.25">
      <c r="I2451" s="14"/>
      <c r="J2451" s="14"/>
      <c r="K2451" s="14"/>
      <c r="L2451" s="14"/>
      <c r="M2451" s="14"/>
      <c r="N2451" s="14"/>
      <c r="O2451" s="14"/>
      <c r="P2451" s="14"/>
    </row>
    <row r="2452" spans="9:16" x14ac:dyDescent="0.25">
      <c r="I2452" s="14"/>
      <c r="J2452" s="14"/>
      <c r="K2452" s="14"/>
      <c r="L2452" s="14"/>
      <c r="M2452" s="14"/>
      <c r="N2452" s="14"/>
      <c r="O2452" s="14"/>
      <c r="P2452" s="14"/>
    </row>
    <row r="2453" spans="9:16" x14ac:dyDescent="0.25">
      <c r="I2453" s="14"/>
      <c r="J2453" s="14"/>
      <c r="K2453" s="14"/>
      <c r="L2453" s="14"/>
      <c r="M2453" s="14"/>
      <c r="N2453" s="14"/>
      <c r="O2453" s="14"/>
      <c r="P2453" s="14"/>
    </row>
    <row r="2454" spans="9:16" x14ac:dyDescent="0.25">
      <c r="I2454" s="14"/>
      <c r="J2454" s="14"/>
      <c r="K2454" s="14"/>
      <c r="L2454" s="14"/>
      <c r="M2454" s="14"/>
      <c r="N2454" s="14"/>
      <c r="O2454" s="14"/>
      <c r="P2454" s="14"/>
    </row>
    <row r="2455" spans="9:16" x14ac:dyDescent="0.25">
      <c r="I2455" s="14"/>
      <c r="J2455" s="14"/>
      <c r="K2455" s="14"/>
      <c r="L2455" s="14"/>
      <c r="M2455" s="14"/>
      <c r="N2455" s="14"/>
      <c r="O2455" s="14"/>
      <c r="P2455" s="14"/>
    </row>
    <row r="2456" spans="9:16" x14ac:dyDescent="0.25">
      <c r="I2456" s="14"/>
      <c r="J2456" s="14"/>
      <c r="K2456" s="14"/>
      <c r="L2456" s="14"/>
      <c r="M2456" s="14"/>
      <c r="N2456" s="14"/>
      <c r="O2456" s="14"/>
      <c r="P2456" s="14"/>
    </row>
    <row r="2457" spans="9:16" x14ac:dyDescent="0.25">
      <c r="I2457" s="14"/>
      <c r="J2457" s="14"/>
      <c r="K2457" s="14"/>
      <c r="L2457" s="14"/>
      <c r="M2457" s="14"/>
      <c r="N2457" s="14"/>
      <c r="O2457" s="14"/>
      <c r="P2457" s="14"/>
    </row>
    <row r="2458" spans="9:16" x14ac:dyDescent="0.25">
      <c r="I2458" s="14"/>
      <c r="J2458" s="14"/>
      <c r="K2458" s="14"/>
      <c r="L2458" s="14"/>
      <c r="M2458" s="14"/>
      <c r="N2458" s="14"/>
      <c r="O2458" s="14"/>
      <c r="P2458" s="14"/>
    </row>
    <row r="2459" spans="9:16" x14ac:dyDescent="0.25">
      <c r="I2459" s="14"/>
      <c r="J2459" s="14"/>
      <c r="K2459" s="14"/>
      <c r="L2459" s="14"/>
      <c r="M2459" s="14"/>
      <c r="N2459" s="14"/>
      <c r="O2459" s="14"/>
      <c r="P2459" s="14"/>
    </row>
    <row r="2460" spans="9:16" x14ac:dyDescent="0.25">
      <c r="I2460" s="14"/>
      <c r="J2460" s="14"/>
      <c r="K2460" s="14"/>
      <c r="L2460" s="14"/>
      <c r="M2460" s="14"/>
      <c r="N2460" s="14"/>
      <c r="O2460" s="14"/>
      <c r="P2460" s="14"/>
    </row>
    <row r="2461" spans="9:16" x14ac:dyDescent="0.25">
      <c r="I2461" s="14"/>
      <c r="J2461" s="14"/>
      <c r="K2461" s="14"/>
      <c r="L2461" s="14"/>
      <c r="M2461" s="14"/>
      <c r="N2461" s="14"/>
      <c r="O2461" s="14"/>
      <c r="P2461" s="14"/>
    </row>
    <row r="2462" spans="9:16" x14ac:dyDescent="0.25">
      <c r="I2462" s="14"/>
      <c r="J2462" s="14"/>
      <c r="K2462" s="14"/>
      <c r="L2462" s="14"/>
      <c r="M2462" s="14"/>
      <c r="N2462" s="14"/>
      <c r="O2462" s="14"/>
      <c r="P2462" s="14"/>
    </row>
    <row r="2463" spans="9:16" x14ac:dyDescent="0.25">
      <c r="I2463" s="14"/>
      <c r="J2463" s="14"/>
      <c r="K2463" s="14"/>
      <c r="L2463" s="14"/>
      <c r="M2463" s="14"/>
      <c r="N2463" s="14"/>
      <c r="O2463" s="14"/>
      <c r="P2463" s="14"/>
    </row>
    <row r="2464" spans="9:16" x14ac:dyDescent="0.25">
      <c r="I2464" s="14"/>
      <c r="J2464" s="14"/>
      <c r="K2464" s="14"/>
      <c r="L2464" s="14"/>
      <c r="M2464" s="14"/>
      <c r="N2464" s="14"/>
      <c r="O2464" s="14"/>
      <c r="P2464" s="14"/>
    </row>
    <row r="2465" spans="9:16" x14ac:dyDescent="0.25">
      <c r="I2465" s="14"/>
      <c r="J2465" s="14"/>
      <c r="K2465" s="14"/>
      <c r="L2465" s="14"/>
      <c r="M2465" s="14"/>
      <c r="N2465" s="14"/>
      <c r="O2465" s="14"/>
      <c r="P2465" s="14"/>
    </row>
    <row r="2466" spans="9:16" x14ac:dyDescent="0.25">
      <c r="I2466" s="14"/>
      <c r="J2466" s="14"/>
      <c r="K2466" s="14"/>
      <c r="L2466" s="14"/>
      <c r="M2466" s="14"/>
      <c r="N2466" s="14"/>
      <c r="O2466" s="14"/>
      <c r="P2466" s="14"/>
    </row>
    <row r="2467" spans="9:16" x14ac:dyDescent="0.25">
      <c r="I2467" s="14"/>
      <c r="J2467" s="14"/>
      <c r="K2467" s="14"/>
      <c r="L2467" s="14"/>
      <c r="M2467" s="14"/>
      <c r="N2467" s="14"/>
      <c r="O2467" s="14"/>
      <c r="P2467" s="14"/>
    </row>
    <row r="2468" spans="9:16" x14ac:dyDescent="0.25">
      <c r="I2468" s="14"/>
      <c r="J2468" s="14"/>
      <c r="K2468" s="14"/>
      <c r="L2468" s="14"/>
      <c r="M2468" s="14"/>
      <c r="N2468" s="14"/>
      <c r="O2468" s="14"/>
      <c r="P2468" s="14"/>
    </row>
    <row r="2469" spans="9:16" x14ac:dyDescent="0.25">
      <c r="I2469" s="14"/>
      <c r="J2469" s="14"/>
      <c r="K2469" s="14"/>
      <c r="L2469" s="14"/>
      <c r="M2469" s="14"/>
      <c r="N2469" s="14"/>
      <c r="O2469" s="14"/>
      <c r="P2469" s="14"/>
    </row>
    <row r="2470" spans="9:16" x14ac:dyDescent="0.25">
      <c r="I2470" s="14"/>
      <c r="J2470" s="14"/>
      <c r="K2470" s="14"/>
      <c r="L2470" s="14"/>
      <c r="M2470" s="14"/>
      <c r="N2470" s="14"/>
      <c r="O2470" s="14"/>
      <c r="P2470" s="14"/>
    </row>
    <row r="2471" spans="9:16" x14ac:dyDescent="0.25">
      <c r="I2471" s="14"/>
      <c r="J2471" s="14"/>
      <c r="K2471" s="14"/>
      <c r="L2471" s="14"/>
      <c r="M2471" s="14"/>
      <c r="N2471" s="14"/>
      <c r="O2471" s="14"/>
      <c r="P2471" s="14"/>
    </row>
    <row r="2472" spans="9:16" x14ac:dyDescent="0.25">
      <c r="I2472" s="14"/>
      <c r="J2472" s="14"/>
      <c r="K2472" s="14"/>
      <c r="L2472" s="14"/>
      <c r="M2472" s="14"/>
      <c r="N2472" s="14"/>
      <c r="O2472" s="14"/>
      <c r="P2472" s="14"/>
    </row>
    <row r="2473" spans="9:16" x14ac:dyDescent="0.25">
      <c r="I2473" s="14"/>
      <c r="J2473" s="14"/>
      <c r="K2473" s="14"/>
      <c r="L2473" s="14"/>
      <c r="M2473" s="14"/>
      <c r="N2473" s="14"/>
      <c r="O2473" s="14"/>
      <c r="P2473" s="14"/>
    </row>
    <row r="2474" spans="9:16" x14ac:dyDescent="0.25">
      <c r="I2474" s="14"/>
      <c r="J2474" s="14"/>
      <c r="K2474" s="14"/>
      <c r="L2474" s="14"/>
      <c r="M2474" s="14"/>
      <c r="N2474" s="14"/>
      <c r="O2474" s="14"/>
      <c r="P2474" s="14"/>
    </row>
    <row r="2475" spans="9:16" x14ac:dyDescent="0.25">
      <c r="I2475" s="14"/>
      <c r="J2475" s="14"/>
      <c r="K2475" s="14"/>
      <c r="L2475" s="14"/>
      <c r="M2475" s="14"/>
      <c r="N2475" s="14"/>
      <c r="O2475" s="14"/>
      <c r="P2475" s="14"/>
    </row>
    <row r="2476" spans="9:16" x14ac:dyDescent="0.25">
      <c r="I2476" s="14"/>
      <c r="J2476" s="14"/>
      <c r="K2476" s="14"/>
      <c r="L2476" s="14"/>
      <c r="M2476" s="14"/>
      <c r="N2476" s="14"/>
      <c r="O2476" s="14"/>
      <c r="P2476" s="14"/>
    </row>
    <row r="2477" spans="9:16" x14ac:dyDescent="0.25">
      <c r="I2477" s="14"/>
      <c r="J2477" s="14"/>
      <c r="K2477" s="14"/>
      <c r="L2477" s="14"/>
      <c r="M2477" s="14"/>
      <c r="N2477" s="14"/>
      <c r="O2477" s="14"/>
      <c r="P2477" s="14"/>
    </row>
    <row r="2478" spans="9:16" x14ac:dyDescent="0.25">
      <c r="I2478" s="14"/>
      <c r="J2478" s="14"/>
      <c r="K2478" s="14"/>
      <c r="L2478" s="14"/>
      <c r="M2478" s="14"/>
      <c r="N2478" s="14"/>
      <c r="O2478" s="14"/>
      <c r="P2478" s="14"/>
    </row>
    <row r="2479" spans="9:16" x14ac:dyDescent="0.25">
      <c r="I2479" s="14"/>
      <c r="J2479" s="14"/>
      <c r="K2479" s="14"/>
      <c r="L2479" s="14"/>
      <c r="M2479" s="14"/>
      <c r="N2479" s="14"/>
      <c r="O2479" s="14"/>
      <c r="P2479" s="14"/>
    </row>
    <row r="2480" spans="9:16" x14ac:dyDescent="0.25">
      <c r="I2480" s="14"/>
      <c r="J2480" s="14"/>
      <c r="K2480" s="14"/>
      <c r="L2480" s="14"/>
      <c r="M2480" s="14"/>
      <c r="N2480" s="14"/>
      <c r="O2480" s="14"/>
      <c r="P2480" s="14"/>
    </row>
    <row r="2481" spans="9:16" x14ac:dyDescent="0.25">
      <c r="I2481" s="14"/>
      <c r="J2481" s="14"/>
      <c r="K2481" s="14"/>
      <c r="L2481" s="14"/>
      <c r="M2481" s="14"/>
      <c r="N2481" s="14"/>
      <c r="O2481" s="14"/>
      <c r="P2481" s="14"/>
    </row>
    <row r="2482" spans="9:16" x14ac:dyDescent="0.25">
      <c r="I2482" s="14"/>
      <c r="J2482" s="14"/>
      <c r="K2482" s="14"/>
      <c r="L2482" s="14"/>
      <c r="M2482" s="14"/>
      <c r="N2482" s="14"/>
      <c r="O2482" s="14"/>
      <c r="P2482" s="14"/>
    </row>
    <row r="2483" spans="9:16" x14ac:dyDescent="0.25">
      <c r="I2483" s="14"/>
      <c r="J2483" s="14"/>
      <c r="K2483" s="14"/>
      <c r="L2483" s="14"/>
      <c r="M2483" s="14"/>
      <c r="N2483" s="14"/>
      <c r="O2483" s="14"/>
      <c r="P2483" s="14"/>
    </row>
    <row r="2484" spans="9:16" x14ac:dyDescent="0.25">
      <c r="I2484" s="14"/>
      <c r="J2484" s="14"/>
      <c r="K2484" s="14"/>
      <c r="L2484" s="14"/>
      <c r="M2484" s="14"/>
      <c r="N2484" s="14"/>
      <c r="O2484" s="14"/>
      <c r="P2484" s="14"/>
    </row>
    <row r="2485" spans="9:16" x14ac:dyDescent="0.25">
      <c r="I2485" s="14"/>
      <c r="J2485" s="14"/>
      <c r="K2485" s="14"/>
      <c r="L2485" s="14"/>
      <c r="M2485" s="14"/>
      <c r="N2485" s="14"/>
      <c r="O2485" s="14"/>
      <c r="P2485" s="14"/>
    </row>
    <row r="2486" spans="9:16" x14ac:dyDescent="0.25">
      <c r="I2486" s="14"/>
      <c r="J2486" s="14"/>
      <c r="K2486" s="14"/>
      <c r="L2486" s="14"/>
      <c r="M2486" s="14"/>
      <c r="N2486" s="14"/>
      <c r="O2486" s="14"/>
      <c r="P2486" s="14"/>
    </row>
    <row r="2487" spans="9:16" x14ac:dyDescent="0.25">
      <c r="I2487" s="14"/>
      <c r="J2487" s="14"/>
      <c r="K2487" s="14"/>
      <c r="L2487" s="14"/>
      <c r="M2487" s="14"/>
      <c r="N2487" s="14"/>
      <c r="O2487" s="14"/>
      <c r="P2487" s="14"/>
    </row>
    <row r="2488" spans="9:16" x14ac:dyDescent="0.25">
      <c r="I2488" s="14"/>
      <c r="J2488" s="14"/>
      <c r="K2488" s="14"/>
      <c r="L2488" s="14"/>
      <c r="M2488" s="14"/>
      <c r="N2488" s="14"/>
      <c r="O2488" s="14"/>
      <c r="P2488" s="14"/>
    </row>
    <row r="2489" spans="9:16" x14ac:dyDescent="0.25">
      <c r="I2489" s="14"/>
      <c r="J2489" s="14"/>
      <c r="K2489" s="14"/>
      <c r="L2489" s="14"/>
      <c r="M2489" s="14"/>
      <c r="N2489" s="14"/>
      <c r="O2489" s="14"/>
      <c r="P2489" s="14"/>
    </row>
    <row r="2490" spans="9:16" x14ac:dyDescent="0.25">
      <c r="I2490" s="14"/>
      <c r="J2490" s="14"/>
      <c r="K2490" s="14"/>
      <c r="L2490" s="14"/>
      <c r="M2490" s="14"/>
      <c r="N2490" s="14"/>
      <c r="O2490" s="14"/>
      <c r="P2490" s="14"/>
    </row>
    <row r="2491" spans="9:16" x14ac:dyDescent="0.25">
      <c r="I2491" s="14"/>
      <c r="J2491" s="14"/>
      <c r="K2491" s="14"/>
      <c r="L2491" s="14"/>
      <c r="M2491" s="14"/>
      <c r="N2491" s="14"/>
      <c r="O2491" s="14"/>
      <c r="P2491" s="14"/>
    </row>
    <row r="2492" spans="9:16" x14ac:dyDescent="0.25">
      <c r="I2492" s="14"/>
      <c r="J2492" s="14"/>
      <c r="K2492" s="14"/>
      <c r="L2492" s="14"/>
      <c r="M2492" s="14"/>
      <c r="N2492" s="14"/>
      <c r="O2492" s="14"/>
      <c r="P2492" s="14"/>
    </row>
    <row r="2493" spans="9:16" x14ac:dyDescent="0.25">
      <c r="I2493" s="14"/>
      <c r="J2493" s="14"/>
      <c r="K2493" s="14"/>
      <c r="L2493" s="14"/>
      <c r="M2493" s="14"/>
      <c r="N2493" s="14"/>
      <c r="O2493" s="14"/>
      <c r="P2493" s="14"/>
    </row>
    <row r="2494" spans="9:16" x14ac:dyDescent="0.25">
      <c r="I2494" s="14"/>
      <c r="J2494" s="14"/>
      <c r="K2494" s="14"/>
      <c r="L2494" s="14"/>
      <c r="M2494" s="14"/>
      <c r="N2494" s="14"/>
      <c r="O2494" s="14"/>
      <c r="P2494" s="14"/>
    </row>
    <row r="2495" spans="9:16" x14ac:dyDescent="0.25">
      <c r="I2495" s="14"/>
      <c r="J2495" s="14"/>
      <c r="K2495" s="14"/>
      <c r="L2495" s="14"/>
      <c r="M2495" s="14"/>
      <c r="N2495" s="14"/>
      <c r="O2495" s="14"/>
      <c r="P2495" s="14"/>
    </row>
    <row r="2496" spans="9:16" x14ac:dyDescent="0.25">
      <c r="I2496" s="14"/>
      <c r="J2496" s="14"/>
      <c r="K2496" s="14"/>
      <c r="L2496" s="14"/>
      <c r="M2496" s="14"/>
      <c r="N2496" s="14"/>
      <c r="O2496" s="14"/>
      <c r="P2496" s="14"/>
    </row>
    <row r="2497" spans="9:16" x14ac:dyDescent="0.25">
      <c r="I2497" s="14"/>
      <c r="J2497" s="14"/>
      <c r="K2497" s="14"/>
      <c r="L2497" s="14"/>
      <c r="M2497" s="14"/>
      <c r="N2497" s="14"/>
      <c r="O2497" s="14"/>
      <c r="P2497" s="14"/>
    </row>
    <row r="2498" spans="9:16" x14ac:dyDescent="0.25">
      <c r="I2498" s="14"/>
      <c r="J2498" s="14"/>
      <c r="K2498" s="14"/>
      <c r="L2498" s="14"/>
      <c r="M2498" s="14"/>
      <c r="N2498" s="14"/>
      <c r="O2498" s="14"/>
      <c r="P2498" s="14"/>
    </row>
    <row r="2499" spans="9:16" x14ac:dyDescent="0.25">
      <c r="I2499" s="14"/>
      <c r="J2499" s="14"/>
      <c r="K2499" s="14"/>
      <c r="L2499" s="14"/>
      <c r="M2499" s="14"/>
      <c r="N2499" s="14"/>
      <c r="O2499" s="14"/>
      <c r="P2499" s="14"/>
    </row>
    <row r="2500" spans="9:16" x14ac:dyDescent="0.25">
      <c r="I2500" s="14"/>
      <c r="J2500" s="14"/>
      <c r="K2500" s="14"/>
      <c r="L2500" s="14"/>
      <c r="M2500" s="14"/>
      <c r="N2500" s="14"/>
      <c r="O2500" s="14"/>
      <c r="P2500" s="14"/>
    </row>
    <row r="2501" spans="9:16" x14ac:dyDescent="0.25">
      <c r="I2501" s="14"/>
      <c r="J2501" s="14"/>
      <c r="K2501" s="14"/>
      <c r="L2501" s="14"/>
      <c r="M2501" s="14"/>
      <c r="N2501" s="14"/>
      <c r="O2501" s="14"/>
      <c r="P2501" s="14"/>
    </row>
    <row r="2502" spans="9:16" x14ac:dyDescent="0.25">
      <c r="I2502" s="14"/>
      <c r="J2502" s="14"/>
      <c r="K2502" s="14"/>
      <c r="L2502" s="14"/>
      <c r="M2502" s="14"/>
      <c r="N2502" s="14"/>
      <c r="O2502" s="14"/>
      <c r="P2502" s="14"/>
    </row>
    <row r="2503" spans="9:16" x14ac:dyDescent="0.25">
      <c r="I2503" s="14"/>
      <c r="J2503" s="14"/>
      <c r="K2503" s="14"/>
      <c r="L2503" s="14"/>
      <c r="M2503" s="14"/>
      <c r="N2503" s="14"/>
      <c r="O2503" s="14"/>
      <c r="P2503" s="14"/>
    </row>
    <row r="2504" spans="9:16" x14ac:dyDescent="0.25">
      <c r="I2504" s="14"/>
      <c r="J2504" s="14"/>
      <c r="K2504" s="14"/>
      <c r="L2504" s="14"/>
      <c r="M2504" s="14"/>
      <c r="N2504" s="14"/>
      <c r="O2504" s="14"/>
      <c r="P2504" s="14"/>
    </row>
    <row r="2505" spans="9:16" x14ac:dyDescent="0.25">
      <c r="I2505" s="14"/>
      <c r="J2505" s="14"/>
      <c r="K2505" s="14"/>
      <c r="L2505" s="14"/>
      <c r="M2505" s="14"/>
      <c r="N2505" s="14"/>
      <c r="O2505" s="14"/>
      <c r="P2505" s="14"/>
    </row>
    <row r="2506" spans="9:16" x14ac:dyDescent="0.25">
      <c r="I2506" s="14"/>
      <c r="J2506" s="14"/>
      <c r="K2506" s="14"/>
      <c r="L2506" s="14"/>
      <c r="M2506" s="14"/>
      <c r="N2506" s="14"/>
      <c r="O2506" s="14"/>
      <c r="P2506" s="14"/>
    </row>
    <row r="2507" spans="9:16" x14ac:dyDescent="0.25">
      <c r="I2507" s="14"/>
      <c r="J2507" s="14"/>
      <c r="K2507" s="14"/>
      <c r="L2507" s="14"/>
      <c r="M2507" s="14"/>
      <c r="N2507" s="14"/>
      <c r="O2507" s="14"/>
      <c r="P2507" s="14"/>
    </row>
    <row r="2508" spans="9:16" x14ac:dyDescent="0.25">
      <c r="I2508" s="14"/>
      <c r="J2508" s="14"/>
      <c r="K2508" s="14"/>
      <c r="L2508" s="14"/>
      <c r="M2508" s="14"/>
      <c r="N2508" s="14"/>
      <c r="O2508" s="14"/>
      <c r="P2508" s="14"/>
    </row>
    <row r="2509" spans="9:16" x14ac:dyDescent="0.25">
      <c r="I2509" s="14"/>
      <c r="J2509" s="14"/>
      <c r="K2509" s="14"/>
      <c r="L2509" s="14"/>
      <c r="M2509" s="14"/>
      <c r="N2509" s="14"/>
      <c r="O2509" s="14"/>
      <c r="P2509" s="14"/>
    </row>
    <row r="2510" spans="9:16" x14ac:dyDescent="0.25">
      <c r="I2510" s="14"/>
      <c r="J2510" s="14"/>
      <c r="K2510" s="14"/>
      <c r="L2510" s="14"/>
      <c r="M2510" s="14"/>
      <c r="N2510" s="14"/>
      <c r="O2510" s="14"/>
      <c r="P2510" s="14"/>
    </row>
    <row r="2511" spans="9:16" x14ac:dyDescent="0.25">
      <c r="I2511" s="14"/>
      <c r="J2511" s="14"/>
      <c r="K2511" s="14"/>
      <c r="L2511" s="14"/>
      <c r="M2511" s="14"/>
      <c r="N2511" s="14"/>
      <c r="O2511" s="14"/>
      <c r="P2511" s="14"/>
    </row>
    <row r="2512" spans="9:16" x14ac:dyDescent="0.25">
      <c r="I2512" s="14"/>
      <c r="J2512" s="14"/>
      <c r="K2512" s="14"/>
      <c r="L2512" s="14"/>
      <c r="M2512" s="14"/>
      <c r="N2512" s="14"/>
      <c r="O2512" s="14"/>
      <c r="P2512" s="14"/>
    </row>
    <row r="2513" spans="9:16" x14ac:dyDescent="0.25">
      <c r="I2513" s="14"/>
      <c r="J2513" s="14"/>
      <c r="K2513" s="14"/>
      <c r="L2513" s="14"/>
      <c r="M2513" s="14"/>
      <c r="N2513" s="14"/>
      <c r="O2513" s="14"/>
      <c r="P2513" s="14"/>
    </row>
    <row r="2514" spans="9:16" x14ac:dyDescent="0.25">
      <c r="I2514" s="14"/>
      <c r="J2514" s="14"/>
      <c r="K2514" s="14"/>
      <c r="L2514" s="14"/>
      <c r="M2514" s="14"/>
      <c r="N2514" s="14"/>
      <c r="O2514" s="14"/>
      <c r="P2514" s="14"/>
    </row>
    <row r="2515" spans="9:16" x14ac:dyDescent="0.25">
      <c r="I2515" s="14"/>
      <c r="J2515" s="14"/>
      <c r="K2515" s="14"/>
      <c r="L2515" s="14"/>
      <c r="M2515" s="14"/>
      <c r="N2515" s="14"/>
      <c r="O2515" s="14"/>
      <c r="P2515" s="14"/>
    </row>
    <row r="2516" spans="9:16" x14ac:dyDescent="0.25">
      <c r="I2516" s="14"/>
      <c r="J2516" s="14"/>
      <c r="K2516" s="14"/>
      <c r="L2516" s="14"/>
      <c r="M2516" s="14"/>
      <c r="N2516" s="14"/>
      <c r="O2516" s="14"/>
      <c r="P2516" s="14"/>
    </row>
    <row r="2517" spans="9:16" x14ac:dyDescent="0.25">
      <c r="I2517" s="14"/>
      <c r="J2517" s="14"/>
      <c r="K2517" s="14"/>
      <c r="L2517" s="14"/>
      <c r="M2517" s="14"/>
      <c r="N2517" s="14"/>
      <c r="O2517" s="14"/>
      <c r="P2517" s="14"/>
    </row>
    <row r="2518" spans="9:16" x14ac:dyDescent="0.25">
      <c r="I2518" s="14"/>
      <c r="J2518" s="14"/>
      <c r="K2518" s="14"/>
      <c r="L2518" s="14"/>
      <c r="M2518" s="14"/>
      <c r="N2518" s="14"/>
      <c r="O2518" s="14"/>
      <c r="P2518" s="14"/>
    </row>
    <row r="2519" spans="9:16" x14ac:dyDescent="0.25">
      <c r="I2519" s="14"/>
      <c r="J2519" s="14"/>
      <c r="K2519" s="14"/>
      <c r="L2519" s="14"/>
      <c r="M2519" s="14"/>
      <c r="N2519" s="14"/>
      <c r="O2519" s="14"/>
      <c r="P2519" s="14"/>
    </row>
    <row r="2520" spans="9:16" x14ac:dyDescent="0.25">
      <c r="I2520" s="14"/>
      <c r="J2520" s="14"/>
      <c r="K2520" s="14"/>
      <c r="L2520" s="14"/>
      <c r="M2520" s="14"/>
      <c r="N2520" s="14"/>
      <c r="O2520" s="14"/>
      <c r="P2520" s="14"/>
    </row>
    <row r="2521" spans="9:16" x14ac:dyDescent="0.25">
      <c r="I2521" s="14"/>
      <c r="J2521" s="14"/>
      <c r="K2521" s="14"/>
      <c r="L2521" s="14"/>
      <c r="M2521" s="14"/>
      <c r="N2521" s="14"/>
      <c r="O2521" s="14"/>
      <c r="P2521" s="14"/>
    </row>
    <row r="2522" spans="9:16" x14ac:dyDescent="0.25">
      <c r="I2522" s="14"/>
      <c r="J2522" s="14"/>
      <c r="K2522" s="14"/>
      <c r="L2522" s="14"/>
      <c r="M2522" s="14"/>
      <c r="N2522" s="14"/>
      <c r="O2522" s="14"/>
      <c r="P2522" s="14"/>
    </row>
    <row r="2523" spans="9:16" x14ac:dyDescent="0.25">
      <c r="I2523" s="14"/>
      <c r="J2523" s="14"/>
      <c r="K2523" s="14"/>
      <c r="L2523" s="14"/>
      <c r="M2523" s="14"/>
      <c r="N2523" s="14"/>
      <c r="O2523" s="14"/>
      <c r="P2523" s="14"/>
    </row>
    <row r="2524" spans="9:16" x14ac:dyDescent="0.25">
      <c r="I2524" s="14"/>
      <c r="J2524" s="14"/>
      <c r="K2524" s="14"/>
      <c r="L2524" s="14"/>
      <c r="M2524" s="14"/>
      <c r="N2524" s="14"/>
      <c r="O2524" s="14"/>
      <c r="P2524" s="14"/>
    </row>
    <row r="2525" spans="9:16" x14ac:dyDescent="0.25">
      <c r="I2525" s="14"/>
      <c r="J2525" s="14"/>
      <c r="K2525" s="14"/>
      <c r="L2525" s="14"/>
      <c r="M2525" s="14"/>
      <c r="N2525" s="14"/>
      <c r="O2525" s="14"/>
      <c r="P2525" s="14"/>
    </row>
    <row r="2526" spans="9:16" x14ac:dyDescent="0.25">
      <c r="I2526" s="14"/>
      <c r="J2526" s="14"/>
      <c r="K2526" s="14"/>
      <c r="L2526" s="14"/>
      <c r="M2526" s="14"/>
      <c r="N2526" s="14"/>
      <c r="O2526" s="14"/>
      <c r="P2526" s="14"/>
    </row>
    <row r="2527" spans="9:16" x14ac:dyDescent="0.25">
      <c r="I2527" s="14"/>
      <c r="J2527" s="14"/>
      <c r="K2527" s="14"/>
      <c r="L2527" s="14"/>
      <c r="M2527" s="14"/>
      <c r="N2527" s="14"/>
      <c r="O2527" s="14"/>
      <c r="P2527" s="14"/>
    </row>
    <row r="2528" spans="9:16" x14ac:dyDescent="0.25">
      <c r="I2528" s="14"/>
      <c r="J2528" s="14"/>
      <c r="K2528" s="14"/>
      <c r="L2528" s="14"/>
      <c r="M2528" s="14"/>
      <c r="N2528" s="14"/>
      <c r="O2528" s="14"/>
      <c r="P2528" s="14"/>
    </row>
    <row r="2529" spans="9:16" x14ac:dyDescent="0.25">
      <c r="I2529" s="14"/>
      <c r="J2529" s="14"/>
      <c r="K2529" s="14"/>
      <c r="L2529" s="14"/>
      <c r="M2529" s="14"/>
      <c r="N2529" s="14"/>
      <c r="O2529" s="14"/>
      <c r="P2529" s="14"/>
    </row>
    <row r="2530" spans="9:16" x14ac:dyDescent="0.25">
      <c r="I2530" s="14"/>
      <c r="J2530" s="14"/>
      <c r="K2530" s="14"/>
      <c r="L2530" s="14"/>
      <c r="M2530" s="14"/>
      <c r="N2530" s="14"/>
      <c r="O2530" s="14"/>
      <c r="P2530" s="14"/>
    </row>
    <row r="2531" spans="9:16" x14ac:dyDescent="0.25">
      <c r="I2531" s="14"/>
      <c r="J2531" s="14"/>
      <c r="K2531" s="14"/>
      <c r="L2531" s="14"/>
      <c r="M2531" s="14"/>
      <c r="N2531" s="14"/>
      <c r="O2531" s="14"/>
      <c r="P2531" s="14"/>
    </row>
    <row r="2532" spans="9:16" x14ac:dyDescent="0.25">
      <c r="I2532" s="14"/>
      <c r="J2532" s="14"/>
      <c r="K2532" s="14"/>
      <c r="L2532" s="14"/>
      <c r="M2532" s="14"/>
      <c r="N2532" s="14"/>
      <c r="O2532" s="14"/>
      <c r="P2532" s="14"/>
    </row>
    <row r="2533" spans="9:16" x14ac:dyDescent="0.25">
      <c r="I2533" s="14"/>
      <c r="J2533" s="14"/>
      <c r="K2533" s="14"/>
      <c r="L2533" s="14"/>
      <c r="M2533" s="14"/>
      <c r="N2533" s="14"/>
      <c r="O2533" s="14"/>
      <c r="P2533" s="14"/>
    </row>
    <row r="2534" spans="9:16" x14ac:dyDescent="0.25">
      <c r="I2534" s="14"/>
      <c r="J2534" s="14"/>
      <c r="K2534" s="14"/>
      <c r="L2534" s="14"/>
      <c r="M2534" s="14"/>
      <c r="N2534" s="14"/>
      <c r="O2534" s="14"/>
      <c r="P2534" s="14"/>
    </row>
    <row r="2535" spans="9:16" x14ac:dyDescent="0.25">
      <c r="I2535" s="14"/>
      <c r="J2535" s="14"/>
      <c r="K2535" s="14"/>
      <c r="L2535" s="14"/>
      <c r="M2535" s="14"/>
      <c r="N2535" s="14"/>
      <c r="O2535" s="14"/>
      <c r="P2535" s="14"/>
    </row>
    <row r="2536" spans="9:16" x14ac:dyDescent="0.25">
      <c r="I2536" s="14"/>
      <c r="J2536" s="14"/>
      <c r="K2536" s="14"/>
      <c r="L2536" s="14"/>
      <c r="M2536" s="14"/>
      <c r="N2536" s="14"/>
      <c r="O2536" s="14"/>
      <c r="P2536" s="14"/>
    </row>
    <row r="2537" spans="9:16" x14ac:dyDescent="0.25">
      <c r="I2537" s="14"/>
      <c r="J2537" s="14"/>
      <c r="K2537" s="14"/>
      <c r="L2537" s="14"/>
      <c r="M2537" s="14"/>
      <c r="N2537" s="14"/>
      <c r="O2537" s="14"/>
      <c r="P2537" s="14"/>
    </row>
    <row r="2538" spans="9:16" x14ac:dyDescent="0.25">
      <c r="I2538" s="14"/>
      <c r="J2538" s="14"/>
      <c r="K2538" s="14"/>
      <c r="L2538" s="14"/>
      <c r="M2538" s="14"/>
      <c r="N2538" s="14"/>
      <c r="O2538" s="14"/>
      <c r="P2538" s="14"/>
    </row>
    <row r="2539" spans="9:16" x14ac:dyDescent="0.25">
      <c r="I2539" s="14"/>
      <c r="J2539" s="14"/>
      <c r="K2539" s="14"/>
      <c r="L2539" s="14"/>
      <c r="M2539" s="14"/>
      <c r="N2539" s="14"/>
      <c r="O2539" s="14"/>
      <c r="P2539" s="14"/>
    </row>
    <row r="2540" spans="9:16" x14ac:dyDescent="0.25">
      <c r="I2540" s="14"/>
      <c r="J2540" s="14"/>
      <c r="K2540" s="14"/>
      <c r="L2540" s="14"/>
      <c r="M2540" s="14"/>
      <c r="N2540" s="14"/>
      <c r="O2540" s="14"/>
      <c r="P2540" s="14"/>
    </row>
    <row r="2541" spans="9:16" x14ac:dyDescent="0.25">
      <c r="I2541" s="14"/>
      <c r="J2541" s="14"/>
      <c r="K2541" s="14"/>
      <c r="L2541" s="14"/>
      <c r="M2541" s="14"/>
      <c r="N2541" s="14"/>
      <c r="O2541" s="14"/>
      <c r="P2541" s="14"/>
    </row>
    <row r="2542" spans="9:16" x14ac:dyDescent="0.25">
      <c r="I2542" s="14"/>
      <c r="J2542" s="14"/>
      <c r="K2542" s="14"/>
      <c r="L2542" s="14"/>
      <c r="M2542" s="14"/>
      <c r="N2542" s="14"/>
      <c r="O2542" s="14"/>
      <c r="P2542" s="14"/>
    </row>
    <row r="2543" spans="9:16" x14ac:dyDescent="0.25">
      <c r="I2543" s="14"/>
      <c r="J2543" s="14"/>
      <c r="K2543" s="14"/>
      <c r="L2543" s="14"/>
      <c r="M2543" s="14"/>
      <c r="N2543" s="14"/>
      <c r="O2543" s="14"/>
      <c r="P2543" s="14"/>
    </row>
    <row r="2544" spans="9:16" x14ac:dyDescent="0.25">
      <c r="I2544" s="14"/>
      <c r="J2544" s="14"/>
      <c r="K2544" s="14"/>
      <c r="L2544" s="14"/>
      <c r="M2544" s="14"/>
      <c r="N2544" s="14"/>
      <c r="O2544" s="14"/>
      <c r="P2544" s="14"/>
    </row>
    <row r="2545" spans="9:16" x14ac:dyDescent="0.25">
      <c r="I2545" s="14"/>
      <c r="J2545" s="14"/>
      <c r="K2545" s="14"/>
      <c r="L2545" s="14"/>
      <c r="M2545" s="14"/>
      <c r="N2545" s="14"/>
      <c r="O2545" s="14"/>
      <c r="P2545" s="14"/>
    </row>
    <row r="2546" spans="9:16" x14ac:dyDescent="0.25">
      <c r="I2546" s="14"/>
      <c r="J2546" s="14"/>
      <c r="K2546" s="14"/>
      <c r="L2546" s="14"/>
      <c r="M2546" s="14"/>
      <c r="N2546" s="14"/>
      <c r="O2546" s="14"/>
      <c r="P2546" s="14"/>
    </row>
    <row r="2547" spans="9:16" x14ac:dyDescent="0.25">
      <c r="I2547" s="14"/>
      <c r="J2547" s="14"/>
      <c r="K2547" s="14"/>
      <c r="L2547" s="14"/>
      <c r="M2547" s="14"/>
      <c r="N2547" s="14"/>
      <c r="O2547" s="14"/>
      <c r="P2547" s="14"/>
    </row>
    <row r="2548" spans="9:16" x14ac:dyDescent="0.25">
      <c r="I2548" s="14"/>
      <c r="J2548" s="14"/>
      <c r="K2548" s="14"/>
      <c r="L2548" s="14"/>
      <c r="M2548" s="14"/>
      <c r="N2548" s="14"/>
      <c r="O2548" s="14"/>
      <c r="P2548" s="14"/>
    </row>
    <row r="2549" spans="9:16" x14ac:dyDescent="0.25">
      <c r="I2549" s="14"/>
      <c r="J2549" s="14"/>
      <c r="K2549" s="14"/>
      <c r="L2549" s="14"/>
      <c r="M2549" s="14"/>
      <c r="N2549" s="14"/>
      <c r="O2549" s="14"/>
      <c r="P2549" s="14"/>
    </row>
    <row r="2550" spans="9:16" x14ac:dyDescent="0.25">
      <c r="I2550" s="14"/>
      <c r="J2550" s="14"/>
      <c r="K2550" s="14"/>
      <c r="L2550" s="14"/>
      <c r="M2550" s="14"/>
      <c r="N2550" s="14"/>
      <c r="O2550" s="14"/>
      <c r="P2550" s="14"/>
    </row>
    <row r="2551" spans="9:16" x14ac:dyDescent="0.25">
      <c r="I2551" s="14"/>
      <c r="J2551" s="14"/>
      <c r="K2551" s="14"/>
      <c r="L2551" s="14"/>
      <c r="M2551" s="14"/>
      <c r="N2551" s="14"/>
      <c r="O2551" s="14"/>
      <c r="P2551" s="14"/>
    </row>
    <row r="2552" spans="9:16" x14ac:dyDescent="0.25">
      <c r="I2552" s="14"/>
      <c r="J2552" s="14"/>
      <c r="K2552" s="14"/>
      <c r="L2552" s="14"/>
      <c r="M2552" s="14"/>
      <c r="N2552" s="14"/>
      <c r="O2552" s="14"/>
      <c r="P2552" s="14"/>
    </row>
    <row r="2553" spans="9:16" x14ac:dyDescent="0.25">
      <c r="I2553" s="14"/>
      <c r="J2553" s="14"/>
      <c r="K2553" s="14"/>
      <c r="L2553" s="14"/>
      <c r="M2553" s="14"/>
      <c r="N2553" s="14"/>
      <c r="O2553" s="14"/>
      <c r="P2553" s="14"/>
    </row>
    <row r="2554" spans="9:16" x14ac:dyDescent="0.25">
      <c r="I2554" s="14"/>
      <c r="J2554" s="14"/>
      <c r="K2554" s="14"/>
      <c r="L2554" s="14"/>
      <c r="M2554" s="14"/>
      <c r="N2554" s="14"/>
      <c r="O2554" s="14"/>
      <c r="P2554" s="14"/>
    </row>
    <row r="2555" spans="9:16" x14ac:dyDescent="0.25">
      <c r="I2555" s="14"/>
      <c r="J2555" s="14"/>
      <c r="K2555" s="14"/>
      <c r="L2555" s="14"/>
      <c r="M2555" s="14"/>
      <c r="N2555" s="14"/>
      <c r="O2555" s="14"/>
      <c r="P2555" s="14"/>
    </row>
    <row r="2556" spans="9:16" x14ac:dyDescent="0.25">
      <c r="I2556" s="14"/>
      <c r="J2556" s="14"/>
      <c r="K2556" s="14"/>
      <c r="L2556" s="14"/>
      <c r="M2556" s="14"/>
      <c r="N2556" s="14"/>
      <c r="O2556" s="14"/>
      <c r="P2556" s="14"/>
    </row>
    <row r="2557" spans="9:16" x14ac:dyDescent="0.25">
      <c r="I2557" s="14"/>
      <c r="J2557" s="14"/>
      <c r="K2557" s="14"/>
      <c r="L2557" s="14"/>
      <c r="M2557" s="14"/>
      <c r="N2557" s="14"/>
      <c r="O2557" s="14"/>
      <c r="P2557" s="14"/>
    </row>
    <row r="2558" spans="9:16" x14ac:dyDescent="0.25">
      <c r="I2558" s="14"/>
      <c r="J2558" s="14"/>
      <c r="K2558" s="14"/>
      <c r="L2558" s="14"/>
      <c r="M2558" s="14"/>
      <c r="N2558" s="14"/>
      <c r="O2558" s="14"/>
      <c r="P2558" s="14"/>
    </row>
    <row r="2559" spans="9:16" x14ac:dyDescent="0.25">
      <c r="I2559" s="14"/>
      <c r="J2559" s="14"/>
      <c r="K2559" s="14"/>
      <c r="L2559" s="14"/>
      <c r="M2559" s="14"/>
      <c r="N2559" s="14"/>
      <c r="O2559" s="14"/>
      <c r="P2559" s="14"/>
    </row>
    <row r="2560" spans="9:16" x14ac:dyDescent="0.25">
      <c r="I2560" s="14"/>
      <c r="J2560" s="14"/>
      <c r="K2560" s="14"/>
      <c r="L2560" s="14"/>
      <c r="M2560" s="14"/>
      <c r="N2560" s="14"/>
      <c r="O2560" s="14"/>
      <c r="P2560" s="14"/>
    </row>
    <row r="2561" spans="9:16" x14ac:dyDescent="0.25">
      <c r="I2561" s="14"/>
      <c r="J2561" s="14"/>
      <c r="K2561" s="14"/>
      <c r="L2561" s="14"/>
      <c r="M2561" s="14"/>
      <c r="N2561" s="14"/>
      <c r="O2561" s="14"/>
      <c r="P2561" s="14"/>
    </row>
    <row r="2562" spans="9:16" x14ac:dyDescent="0.25">
      <c r="I2562" s="14"/>
      <c r="J2562" s="14"/>
      <c r="K2562" s="14"/>
      <c r="L2562" s="14"/>
      <c r="M2562" s="14"/>
      <c r="N2562" s="14"/>
      <c r="O2562" s="14"/>
      <c r="P2562" s="14"/>
    </row>
    <row r="2563" spans="9:16" x14ac:dyDescent="0.25">
      <c r="I2563" s="14"/>
      <c r="J2563" s="14"/>
      <c r="K2563" s="14"/>
      <c r="L2563" s="14"/>
      <c r="M2563" s="14"/>
      <c r="N2563" s="14"/>
      <c r="O2563" s="14"/>
      <c r="P2563" s="14"/>
    </row>
    <row r="2564" spans="9:16" x14ac:dyDescent="0.25">
      <c r="I2564" s="14"/>
      <c r="J2564" s="14"/>
      <c r="K2564" s="14"/>
      <c r="L2564" s="14"/>
      <c r="M2564" s="14"/>
      <c r="N2564" s="14"/>
      <c r="O2564" s="14"/>
      <c r="P2564" s="14"/>
    </row>
    <row r="2565" spans="9:16" x14ac:dyDescent="0.25">
      <c r="I2565" s="14"/>
      <c r="J2565" s="14"/>
      <c r="K2565" s="14"/>
      <c r="L2565" s="14"/>
      <c r="M2565" s="14"/>
      <c r="N2565" s="14"/>
      <c r="O2565" s="14"/>
      <c r="P2565" s="14"/>
    </row>
    <row r="2566" spans="9:16" x14ac:dyDescent="0.25">
      <c r="I2566" s="14"/>
      <c r="J2566" s="14"/>
      <c r="K2566" s="14"/>
      <c r="L2566" s="14"/>
      <c r="M2566" s="14"/>
      <c r="N2566" s="14"/>
      <c r="O2566" s="14"/>
      <c r="P2566" s="14"/>
    </row>
    <row r="2567" spans="9:16" x14ac:dyDescent="0.25">
      <c r="I2567" s="14"/>
      <c r="J2567" s="14"/>
      <c r="K2567" s="14"/>
      <c r="L2567" s="14"/>
      <c r="M2567" s="14"/>
      <c r="N2567" s="14"/>
      <c r="O2567" s="14"/>
      <c r="P2567" s="14"/>
    </row>
    <row r="2568" spans="9:16" x14ac:dyDescent="0.25">
      <c r="I2568" s="14"/>
      <c r="J2568" s="14"/>
      <c r="K2568" s="14"/>
      <c r="L2568" s="14"/>
      <c r="M2568" s="14"/>
      <c r="N2568" s="14"/>
      <c r="O2568" s="14"/>
      <c r="P2568" s="14"/>
    </row>
    <row r="2569" spans="9:16" x14ac:dyDescent="0.25">
      <c r="I2569" s="14"/>
      <c r="J2569" s="14"/>
      <c r="K2569" s="14"/>
      <c r="L2569" s="14"/>
      <c r="M2569" s="14"/>
      <c r="N2569" s="14"/>
      <c r="O2569" s="14"/>
      <c r="P2569" s="14"/>
    </row>
    <row r="2570" spans="9:16" x14ac:dyDescent="0.25">
      <c r="I2570" s="14"/>
      <c r="J2570" s="14"/>
      <c r="K2570" s="14"/>
      <c r="L2570" s="14"/>
      <c r="M2570" s="14"/>
      <c r="N2570" s="14"/>
      <c r="O2570" s="14"/>
      <c r="P2570" s="14"/>
    </row>
    <row r="2571" spans="9:16" x14ac:dyDescent="0.25">
      <c r="I2571" s="14"/>
      <c r="J2571" s="14"/>
      <c r="K2571" s="14"/>
      <c r="L2571" s="14"/>
      <c r="M2571" s="14"/>
      <c r="N2571" s="14"/>
      <c r="O2571" s="14"/>
      <c r="P2571" s="14"/>
    </row>
    <row r="2572" spans="9:16" x14ac:dyDescent="0.25">
      <c r="I2572" s="14"/>
      <c r="J2572" s="14"/>
      <c r="K2572" s="14"/>
      <c r="L2572" s="14"/>
      <c r="M2572" s="14"/>
      <c r="N2572" s="14"/>
      <c r="O2572" s="14"/>
      <c r="P2572" s="14"/>
    </row>
    <row r="2573" spans="9:16" x14ac:dyDescent="0.25">
      <c r="I2573" s="14"/>
      <c r="J2573" s="14"/>
      <c r="K2573" s="14"/>
      <c r="L2573" s="14"/>
      <c r="M2573" s="14"/>
      <c r="N2573" s="14"/>
      <c r="O2573" s="14"/>
      <c r="P2573" s="14"/>
    </row>
    <row r="2574" spans="9:16" x14ac:dyDescent="0.25">
      <c r="I2574" s="14"/>
      <c r="J2574" s="14"/>
      <c r="K2574" s="14"/>
      <c r="L2574" s="14"/>
      <c r="M2574" s="14"/>
      <c r="N2574" s="14"/>
      <c r="O2574" s="14"/>
      <c r="P2574" s="14"/>
    </row>
    <row r="2575" spans="9:16" x14ac:dyDescent="0.25">
      <c r="I2575" s="14"/>
      <c r="J2575" s="14"/>
      <c r="K2575" s="14"/>
      <c r="L2575" s="14"/>
      <c r="M2575" s="14"/>
      <c r="N2575" s="14"/>
      <c r="O2575" s="14"/>
      <c r="P2575" s="14"/>
    </row>
    <row r="2576" spans="9:16" x14ac:dyDescent="0.25">
      <c r="I2576" s="14"/>
      <c r="J2576" s="14"/>
      <c r="K2576" s="14"/>
      <c r="L2576" s="14"/>
      <c r="M2576" s="14"/>
      <c r="N2576" s="14"/>
      <c r="O2576" s="14"/>
      <c r="P2576" s="14"/>
    </row>
    <row r="2577" spans="9:16" x14ac:dyDescent="0.25">
      <c r="I2577" s="14"/>
      <c r="J2577" s="14"/>
      <c r="K2577" s="14"/>
      <c r="L2577" s="14"/>
      <c r="M2577" s="14"/>
      <c r="N2577" s="14"/>
      <c r="O2577" s="14"/>
      <c r="P2577" s="14"/>
    </row>
    <row r="2578" spans="9:16" x14ac:dyDescent="0.25">
      <c r="I2578" s="14"/>
      <c r="J2578" s="14"/>
      <c r="K2578" s="14"/>
      <c r="L2578" s="14"/>
      <c r="M2578" s="14"/>
      <c r="N2578" s="14"/>
      <c r="O2578" s="14"/>
      <c r="P2578" s="14"/>
    </row>
    <row r="2579" spans="9:16" x14ac:dyDescent="0.25">
      <c r="I2579" s="14"/>
      <c r="J2579" s="14"/>
      <c r="K2579" s="14"/>
      <c r="L2579" s="14"/>
      <c r="M2579" s="14"/>
      <c r="N2579" s="14"/>
      <c r="O2579" s="14"/>
      <c r="P2579" s="14"/>
    </row>
    <row r="2580" spans="9:16" x14ac:dyDescent="0.25">
      <c r="I2580" s="14"/>
      <c r="J2580" s="14"/>
      <c r="K2580" s="14"/>
      <c r="L2580" s="14"/>
      <c r="M2580" s="14"/>
      <c r="N2580" s="14"/>
      <c r="O2580" s="14"/>
      <c r="P2580" s="14"/>
    </row>
    <row r="2581" spans="9:16" x14ac:dyDescent="0.25">
      <c r="I2581" s="14"/>
      <c r="J2581" s="14"/>
      <c r="K2581" s="14"/>
      <c r="L2581" s="14"/>
      <c r="M2581" s="14"/>
      <c r="N2581" s="14"/>
      <c r="O2581" s="14"/>
      <c r="P2581" s="14"/>
    </row>
    <row r="2582" spans="9:16" x14ac:dyDescent="0.25">
      <c r="I2582" s="14"/>
      <c r="J2582" s="14"/>
      <c r="K2582" s="14"/>
      <c r="L2582" s="14"/>
      <c r="M2582" s="14"/>
      <c r="N2582" s="14"/>
      <c r="O2582" s="14"/>
      <c r="P2582" s="14"/>
    </row>
    <row r="2583" spans="9:16" x14ac:dyDescent="0.25">
      <c r="I2583" s="14"/>
      <c r="J2583" s="14"/>
      <c r="K2583" s="14"/>
      <c r="L2583" s="14"/>
      <c r="M2583" s="14"/>
      <c r="N2583" s="14"/>
      <c r="O2583" s="14"/>
      <c r="P2583" s="14"/>
    </row>
    <row r="2584" spans="9:16" x14ac:dyDescent="0.25">
      <c r="I2584" s="14"/>
      <c r="J2584" s="14"/>
      <c r="K2584" s="14"/>
      <c r="L2584" s="14"/>
      <c r="M2584" s="14"/>
      <c r="N2584" s="14"/>
      <c r="O2584" s="14"/>
      <c r="P2584" s="14"/>
    </row>
    <row r="2585" spans="9:16" x14ac:dyDescent="0.25">
      <c r="I2585" s="14"/>
      <c r="J2585" s="14"/>
      <c r="K2585" s="14"/>
      <c r="L2585" s="14"/>
      <c r="M2585" s="14"/>
      <c r="N2585" s="14"/>
      <c r="O2585" s="14"/>
      <c r="P2585" s="14"/>
    </row>
    <row r="2586" spans="9:16" x14ac:dyDescent="0.25">
      <c r="I2586" s="14"/>
      <c r="J2586" s="14"/>
      <c r="K2586" s="14"/>
      <c r="L2586" s="14"/>
      <c r="M2586" s="14"/>
      <c r="N2586" s="14"/>
      <c r="O2586" s="14"/>
      <c r="P2586" s="14"/>
    </row>
    <row r="2587" spans="9:16" x14ac:dyDescent="0.25">
      <c r="I2587" s="14"/>
      <c r="J2587" s="14"/>
      <c r="K2587" s="14"/>
      <c r="L2587" s="14"/>
      <c r="M2587" s="14"/>
      <c r="N2587" s="14"/>
      <c r="O2587" s="14"/>
      <c r="P2587" s="14"/>
    </row>
    <row r="2588" spans="9:16" x14ac:dyDescent="0.25">
      <c r="I2588" s="14"/>
      <c r="J2588" s="14"/>
      <c r="K2588" s="14"/>
      <c r="L2588" s="14"/>
      <c r="M2588" s="14"/>
      <c r="N2588" s="14"/>
      <c r="O2588" s="14"/>
      <c r="P2588" s="14"/>
    </row>
    <row r="2589" spans="9:16" x14ac:dyDescent="0.25">
      <c r="I2589" s="14"/>
      <c r="J2589" s="14"/>
      <c r="K2589" s="14"/>
      <c r="L2589" s="14"/>
      <c r="M2589" s="14"/>
      <c r="N2589" s="14"/>
      <c r="O2589" s="14"/>
      <c r="P2589" s="14"/>
    </row>
    <row r="2590" spans="9:16" x14ac:dyDescent="0.25">
      <c r="I2590" s="14"/>
      <c r="J2590" s="14"/>
      <c r="K2590" s="14"/>
      <c r="L2590" s="14"/>
      <c r="M2590" s="14"/>
      <c r="N2590" s="14"/>
      <c r="O2590" s="14"/>
      <c r="P2590" s="14"/>
    </row>
    <row r="2591" spans="9:16" x14ac:dyDescent="0.25">
      <c r="I2591" s="14"/>
      <c r="J2591" s="14"/>
      <c r="K2591" s="14"/>
      <c r="L2591" s="14"/>
      <c r="M2591" s="14"/>
      <c r="N2591" s="14"/>
      <c r="O2591" s="14"/>
      <c r="P2591" s="14"/>
    </row>
    <row r="2592" spans="9:16" x14ac:dyDescent="0.25">
      <c r="I2592" s="14"/>
      <c r="J2592" s="14"/>
      <c r="K2592" s="14"/>
      <c r="L2592" s="14"/>
      <c r="M2592" s="14"/>
      <c r="N2592" s="14"/>
      <c r="O2592" s="14"/>
      <c r="P2592" s="14"/>
    </row>
    <row r="2593" spans="9:16" x14ac:dyDescent="0.25">
      <c r="I2593" s="14"/>
      <c r="J2593" s="14"/>
      <c r="K2593" s="14"/>
      <c r="L2593" s="14"/>
      <c r="M2593" s="14"/>
      <c r="N2593" s="14"/>
      <c r="O2593" s="14"/>
      <c r="P2593" s="14"/>
    </row>
    <row r="2594" spans="9:16" x14ac:dyDescent="0.25">
      <c r="I2594" s="14"/>
      <c r="J2594" s="14"/>
      <c r="K2594" s="14"/>
      <c r="L2594" s="14"/>
      <c r="M2594" s="14"/>
      <c r="N2594" s="14"/>
      <c r="O2594" s="14"/>
      <c r="P2594" s="14"/>
    </row>
    <row r="2595" spans="9:16" x14ac:dyDescent="0.25">
      <c r="I2595" s="14"/>
      <c r="J2595" s="14"/>
      <c r="K2595" s="14"/>
      <c r="L2595" s="14"/>
      <c r="M2595" s="14"/>
      <c r="N2595" s="14"/>
      <c r="O2595" s="14"/>
      <c r="P2595" s="14"/>
    </row>
    <row r="2596" spans="9:16" x14ac:dyDescent="0.25">
      <c r="I2596" s="14"/>
      <c r="J2596" s="14"/>
      <c r="K2596" s="14"/>
      <c r="L2596" s="14"/>
      <c r="M2596" s="14"/>
      <c r="N2596" s="14"/>
      <c r="O2596" s="14"/>
      <c r="P2596" s="14"/>
    </row>
    <row r="2597" spans="9:16" x14ac:dyDescent="0.25">
      <c r="I2597" s="14"/>
      <c r="J2597" s="14"/>
      <c r="K2597" s="14"/>
      <c r="L2597" s="14"/>
      <c r="M2597" s="14"/>
      <c r="N2597" s="14"/>
      <c r="O2597" s="14"/>
      <c r="P2597" s="14"/>
    </row>
    <row r="2598" spans="9:16" x14ac:dyDescent="0.25">
      <c r="I2598" s="14"/>
      <c r="J2598" s="14"/>
      <c r="K2598" s="14"/>
      <c r="L2598" s="14"/>
      <c r="M2598" s="14"/>
      <c r="N2598" s="14"/>
      <c r="O2598" s="14"/>
      <c r="P2598" s="14"/>
    </row>
    <row r="2599" spans="9:16" x14ac:dyDescent="0.25">
      <c r="I2599" s="14"/>
      <c r="J2599" s="14"/>
      <c r="K2599" s="14"/>
      <c r="L2599" s="14"/>
      <c r="M2599" s="14"/>
      <c r="N2599" s="14"/>
      <c r="O2599" s="14"/>
      <c r="P2599" s="14"/>
    </row>
    <row r="2600" spans="9:16" x14ac:dyDescent="0.25">
      <c r="I2600" s="14"/>
      <c r="J2600" s="14"/>
      <c r="K2600" s="14"/>
      <c r="L2600" s="14"/>
      <c r="M2600" s="14"/>
      <c r="N2600" s="14"/>
      <c r="O2600" s="14"/>
      <c r="P2600" s="14"/>
    </row>
    <row r="2601" spans="9:16" x14ac:dyDescent="0.25">
      <c r="I2601" s="14"/>
      <c r="J2601" s="14"/>
      <c r="K2601" s="14"/>
      <c r="L2601" s="14"/>
      <c r="M2601" s="14"/>
      <c r="N2601" s="14"/>
      <c r="O2601" s="14"/>
      <c r="P2601" s="14"/>
    </row>
    <row r="2602" spans="9:16" x14ac:dyDescent="0.25">
      <c r="I2602" s="14"/>
      <c r="J2602" s="14"/>
      <c r="K2602" s="14"/>
      <c r="L2602" s="14"/>
      <c r="M2602" s="14"/>
      <c r="N2602" s="14"/>
      <c r="O2602" s="14"/>
      <c r="P2602" s="14"/>
    </row>
    <row r="2603" spans="9:16" x14ac:dyDescent="0.25">
      <c r="I2603" s="14"/>
      <c r="J2603" s="14"/>
      <c r="K2603" s="14"/>
      <c r="L2603" s="14"/>
      <c r="M2603" s="14"/>
      <c r="N2603" s="14"/>
      <c r="O2603" s="14"/>
      <c r="P2603" s="14"/>
    </row>
    <row r="2604" spans="9:16" x14ac:dyDescent="0.25">
      <c r="I2604" s="14"/>
      <c r="J2604" s="14"/>
      <c r="K2604" s="14"/>
      <c r="L2604" s="14"/>
      <c r="M2604" s="14"/>
      <c r="N2604" s="14"/>
      <c r="O2604" s="14"/>
      <c r="P2604" s="14"/>
    </row>
    <row r="2605" spans="9:16" x14ac:dyDescent="0.25">
      <c r="I2605" s="14"/>
      <c r="J2605" s="14"/>
      <c r="K2605" s="14"/>
      <c r="L2605" s="14"/>
      <c r="M2605" s="14"/>
      <c r="N2605" s="14"/>
      <c r="O2605" s="14"/>
      <c r="P2605" s="14"/>
    </row>
    <row r="2606" spans="9:16" x14ac:dyDescent="0.25">
      <c r="I2606" s="14"/>
      <c r="J2606" s="14"/>
      <c r="K2606" s="14"/>
      <c r="L2606" s="14"/>
      <c r="M2606" s="14"/>
      <c r="N2606" s="14"/>
      <c r="O2606" s="14"/>
      <c r="P2606" s="14"/>
    </row>
    <row r="2607" spans="9:16" x14ac:dyDescent="0.25">
      <c r="I2607" s="14"/>
      <c r="J2607" s="14"/>
      <c r="K2607" s="14"/>
      <c r="L2607" s="14"/>
      <c r="M2607" s="14"/>
      <c r="N2607" s="14"/>
      <c r="O2607" s="14"/>
      <c r="P2607" s="14"/>
    </row>
    <row r="2608" spans="9:16" x14ac:dyDescent="0.25">
      <c r="I2608" s="14"/>
      <c r="J2608" s="14"/>
      <c r="K2608" s="14"/>
      <c r="L2608" s="14"/>
      <c r="M2608" s="14"/>
      <c r="N2608" s="14"/>
      <c r="O2608" s="14"/>
      <c r="P2608" s="14"/>
    </row>
    <row r="2609" spans="9:16" x14ac:dyDescent="0.25">
      <c r="I2609" s="14"/>
      <c r="J2609" s="14"/>
      <c r="K2609" s="14"/>
      <c r="L2609" s="14"/>
      <c r="M2609" s="14"/>
      <c r="N2609" s="14"/>
      <c r="O2609" s="14"/>
      <c r="P2609" s="14"/>
    </row>
    <row r="2610" spans="9:16" x14ac:dyDescent="0.25">
      <c r="I2610" s="14"/>
      <c r="J2610" s="14"/>
      <c r="K2610" s="14"/>
      <c r="L2610" s="14"/>
      <c r="M2610" s="14"/>
      <c r="N2610" s="14"/>
      <c r="O2610" s="14"/>
      <c r="P2610" s="14"/>
    </row>
    <row r="2611" spans="9:16" x14ac:dyDescent="0.25">
      <c r="I2611" s="14"/>
      <c r="J2611" s="14"/>
      <c r="K2611" s="14"/>
      <c r="L2611" s="14"/>
      <c r="M2611" s="14"/>
      <c r="N2611" s="14"/>
      <c r="O2611" s="14"/>
      <c r="P2611" s="14"/>
    </row>
    <row r="2612" spans="9:16" x14ac:dyDescent="0.25">
      <c r="I2612" s="14"/>
      <c r="J2612" s="14"/>
      <c r="K2612" s="14"/>
      <c r="L2612" s="14"/>
      <c r="M2612" s="14"/>
      <c r="N2612" s="14"/>
      <c r="O2612" s="14"/>
      <c r="P2612" s="14"/>
    </row>
    <row r="2613" spans="9:16" x14ac:dyDescent="0.25">
      <c r="I2613" s="14"/>
      <c r="J2613" s="14"/>
      <c r="K2613" s="14"/>
      <c r="L2613" s="14"/>
      <c r="M2613" s="14"/>
      <c r="N2613" s="14"/>
      <c r="O2613" s="14"/>
      <c r="P2613" s="14"/>
    </row>
    <row r="2614" spans="9:16" x14ac:dyDescent="0.25">
      <c r="I2614" s="14"/>
      <c r="J2614" s="14"/>
      <c r="K2614" s="14"/>
      <c r="L2614" s="14"/>
      <c r="M2614" s="14"/>
      <c r="N2614" s="14"/>
      <c r="O2614" s="14"/>
      <c r="P2614" s="14"/>
    </row>
    <row r="2615" spans="9:16" x14ac:dyDescent="0.25">
      <c r="I2615" s="14"/>
      <c r="J2615" s="14"/>
      <c r="K2615" s="14"/>
      <c r="L2615" s="14"/>
      <c r="M2615" s="14"/>
      <c r="N2615" s="14"/>
      <c r="O2615" s="14"/>
      <c r="P2615" s="14"/>
    </row>
    <row r="2616" spans="9:16" x14ac:dyDescent="0.25">
      <c r="I2616" s="14"/>
      <c r="J2616" s="14"/>
      <c r="K2616" s="14"/>
      <c r="L2616" s="14"/>
      <c r="M2616" s="14"/>
      <c r="N2616" s="14"/>
      <c r="O2616" s="14"/>
      <c r="P2616" s="14"/>
    </row>
    <row r="2617" spans="9:16" x14ac:dyDescent="0.25">
      <c r="I2617" s="14"/>
      <c r="J2617" s="14"/>
      <c r="K2617" s="14"/>
      <c r="L2617" s="14"/>
      <c r="M2617" s="14"/>
      <c r="N2617" s="14"/>
      <c r="O2617" s="14"/>
      <c r="P2617" s="14"/>
    </row>
    <row r="2618" spans="9:16" x14ac:dyDescent="0.25">
      <c r="I2618" s="14"/>
      <c r="J2618" s="14"/>
      <c r="K2618" s="14"/>
      <c r="L2618" s="14"/>
      <c r="M2618" s="14"/>
      <c r="N2618" s="14"/>
      <c r="O2618" s="14"/>
      <c r="P2618" s="14"/>
    </row>
    <row r="2619" spans="9:16" x14ac:dyDescent="0.25">
      <c r="I2619" s="14"/>
      <c r="J2619" s="14"/>
      <c r="K2619" s="14"/>
      <c r="L2619" s="14"/>
      <c r="M2619" s="14"/>
      <c r="N2619" s="14"/>
      <c r="O2619" s="14"/>
      <c r="P2619" s="14"/>
    </row>
    <row r="2620" spans="9:16" x14ac:dyDescent="0.25">
      <c r="I2620" s="14"/>
      <c r="J2620" s="14"/>
      <c r="K2620" s="14"/>
      <c r="L2620" s="14"/>
      <c r="M2620" s="14"/>
      <c r="N2620" s="14"/>
      <c r="O2620" s="14"/>
      <c r="P2620" s="14"/>
    </row>
    <row r="2621" spans="9:16" x14ac:dyDescent="0.25">
      <c r="I2621" s="14"/>
      <c r="J2621" s="14"/>
      <c r="K2621" s="14"/>
      <c r="L2621" s="14"/>
      <c r="M2621" s="14"/>
      <c r="N2621" s="14"/>
      <c r="O2621" s="14"/>
      <c r="P2621" s="14"/>
    </row>
    <row r="2622" spans="9:16" x14ac:dyDescent="0.25">
      <c r="I2622" s="14"/>
      <c r="J2622" s="14"/>
      <c r="K2622" s="14"/>
      <c r="L2622" s="14"/>
      <c r="M2622" s="14"/>
      <c r="N2622" s="14"/>
      <c r="O2622" s="14"/>
      <c r="P2622" s="14"/>
    </row>
    <row r="2623" spans="9:16" x14ac:dyDescent="0.25">
      <c r="I2623" s="14"/>
      <c r="J2623" s="14"/>
      <c r="K2623" s="14"/>
      <c r="L2623" s="14"/>
      <c r="M2623" s="14"/>
      <c r="N2623" s="14"/>
      <c r="O2623" s="14"/>
      <c r="P2623" s="14"/>
    </row>
    <row r="2624" spans="9:16" x14ac:dyDescent="0.25">
      <c r="I2624" s="14"/>
      <c r="J2624" s="14"/>
      <c r="K2624" s="14"/>
      <c r="L2624" s="14"/>
      <c r="M2624" s="14"/>
      <c r="N2624" s="14"/>
      <c r="O2624" s="14"/>
      <c r="P2624" s="14"/>
    </row>
    <row r="2625" spans="9:16" x14ac:dyDescent="0.25">
      <c r="I2625" s="14"/>
      <c r="J2625" s="14"/>
      <c r="K2625" s="14"/>
      <c r="L2625" s="14"/>
      <c r="M2625" s="14"/>
      <c r="N2625" s="14"/>
      <c r="O2625" s="14"/>
      <c r="P2625" s="14"/>
    </row>
    <row r="2626" spans="9:16" x14ac:dyDescent="0.25">
      <c r="I2626" s="14"/>
      <c r="J2626" s="14"/>
      <c r="K2626" s="14"/>
      <c r="L2626" s="14"/>
      <c r="M2626" s="14"/>
      <c r="N2626" s="14"/>
      <c r="O2626" s="14"/>
      <c r="P2626" s="14"/>
    </row>
    <row r="2627" spans="9:16" x14ac:dyDescent="0.25">
      <c r="I2627" s="14"/>
      <c r="J2627" s="14"/>
      <c r="K2627" s="14"/>
      <c r="L2627" s="14"/>
      <c r="M2627" s="14"/>
      <c r="N2627" s="14"/>
      <c r="O2627" s="14"/>
      <c r="P2627" s="14"/>
    </row>
    <row r="2628" spans="9:16" x14ac:dyDescent="0.25">
      <c r="I2628" s="14"/>
      <c r="J2628" s="14"/>
      <c r="K2628" s="14"/>
      <c r="L2628" s="14"/>
      <c r="M2628" s="14"/>
      <c r="N2628" s="14"/>
      <c r="O2628" s="14"/>
      <c r="P2628" s="14"/>
    </row>
    <row r="2629" spans="9:16" x14ac:dyDescent="0.25">
      <c r="I2629" s="14"/>
      <c r="J2629" s="14"/>
      <c r="K2629" s="14"/>
      <c r="L2629" s="14"/>
      <c r="M2629" s="14"/>
      <c r="N2629" s="14"/>
      <c r="O2629" s="14"/>
      <c r="P2629" s="14"/>
    </row>
    <row r="2630" spans="9:16" x14ac:dyDescent="0.25">
      <c r="I2630" s="14"/>
      <c r="J2630" s="14"/>
      <c r="K2630" s="14"/>
      <c r="L2630" s="14"/>
      <c r="M2630" s="14"/>
      <c r="N2630" s="14"/>
      <c r="O2630" s="14"/>
      <c r="P2630" s="14"/>
    </row>
    <row r="2631" spans="9:16" x14ac:dyDescent="0.25">
      <c r="I2631" s="14"/>
      <c r="J2631" s="14"/>
      <c r="K2631" s="14"/>
      <c r="L2631" s="14"/>
      <c r="M2631" s="14"/>
      <c r="N2631" s="14"/>
      <c r="O2631" s="14"/>
      <c r="P2631" s="14"/>
    </row>
    <row r="2632" spans="9:16" x14ac:dyDescent="0.25">
      <c r="I2632" s="14"/>
      <c r="J2632" s="14"/>
      <c r="K2632" s="14"/>
      <c r="L2632" s="14"/>
      <c r="M2632" s="14"/>
      <c r="N2632" s="14"/>
      <c r="O2632" s="14"/>
      <c r="P2632" s="14"/>
    </row>
    <row r="2633" spans="9:16" x14ac:dyDescent="0.25">
      <c r="I2633" s="14"/>
      <c r="J2633" s="14"/>
      <c r="K2633" s="14"/>
      <c r="L2633" s="14"/>
      <c r="M2633" s="14"/>
      <c r="N2633" s="14"/>
      <c r="O2633" s="14"/>
      <c r="P2633" s="14"/>
    </row>
    <row r="2634" spans="9:16" x14ac:dyDescent="0.25">
      <c r="I2634" s="14"/>
      <c r="J2634" s="14"/>
      <c r="K2634" s="14"/>
      <c r="L2634" s="14"/>
      <c r="M2634" s="14"/>
      <c r="N2634" s="14"/>
      <c r="O2634" s="14"/>
      <c r="P2634" s="14"/>
    </row>
    <row r="2635" spans="9:16" x14ac:dyDescent="0.25">
      <c r="I2635" s="14"/>
      <c r="J2635" s="14"/>
      <c r="K2635" s="14"/>
      <c r="L2635" s="14"/>
      <c r="M2635" s="14"/>
      <c r="N2635" s="14"/>
      <c r="O2635" s="14"/>
      <c r="P2635" s="14"/>
    </row>
    <row r="2636" spans="9:16" x14ac:dyDescent="0.25">
      <c r="I2636" s="14"/>
      <c r="J2636" s="14"/>
      <c r="K2636" s="14"/>
      <c r="L2636" s="14"/>
      <c r="M2636" s="14"/>
      <c r="N2636" s="14"/>
      <c r="O2636" s="14"/>
      <c r="P2636" s="14"/>
    </row>
    <row r="2637" spans="9:16" x14ac:dyDescent="0.25">
      <c r="I2637" s="14"/>
      <c r="J2637" s="14"/>
      <c r="K2637" s="14"/>
      <c r="L2637" s="14"/>
      <c r="M2637" s="14"/>
      <c r="N2637" s="14"/>
      <c r="O2637" s="14"/>
      <c r="P2637" s="14"/>
    </row>
    <row r="2638" spans="9:16" x14ac:dyDescent="0.25">
      <c r="I2638" s="14"/>
      <c r="J2638" s="14"/>
      <c r="K2638" s="14"/>
      <c r="L2638" s="14"/>
      <c r="M2638" s="14"/>
      <c r="N2638" s="14"/>
      <c r="O2638" s="14"/>
      <c r="P2638" s="14"/>
    </row>
    <row r="2639" spans="9:16" x14ac:dyDescent="0.25">
      <c r="I2639" s="14"/>
      <c r="J2639" s="14"/>
      <c r="K2639" s="14"/>
      <c r="L2639" s="14"/>
      <c r="M2639" s="14"/>
      <c r="N2639" s="14"/>
      <c r="O2639" s="14"/>
      <c r="P2639" s="14"/>
    </row>
    <row r="2640" spans="9:16" x14ac:dyDescent="0.25">
      <c r="I2640" s="14"/>
      <c r="J2640" s="14"/>
      <c r="K2640" s="14"/>
      <c r="L2640" s="14"/>
      <c r="M2640" s="14"/>
      <c r="N2640" s="14"/>
      <c r="O2640" s="14"/>
      <c r="P2640" s="14"/>
    </row>
    <row r="2641" spans="9:16" x14ac:dyDescent="0.25">
      <c r="I2641" s="14"/>
      <c r="J2641" s="14"/>
      <c r="K2641" s="14"/>
      <c r="L2641" s="14"/>
      <c r="M2641" s="14"/>
      <c r="N2641" s="14"/>
      <c r="O2641" s="14"/>
      <c r="P2641" s="14"/>
    </row>
    <row r="2642" spans="9:16" x14ac:dyDescent="0.25">
      <c r="I2642" s="14"/>
      <c r="J2642" s="14"/>
      <c r="K2642" s="14"/>
      <c r="L2642" s="14"/>
      <c r="M2642" s="14"/>
      <c r="N2642" s="14"/>
      <c r="O2642" s="14"/>
      <c r="P2642" s="14"/>
    </row>
    <row r="2643" spans="9:16" x14ac:dyDescent="0.25">
      <c r="I2643" s="14"/>
      <c r="J2643" s="14"/>
      <c r="K2643" s="14"/>
      <c r="L2643" s="14"/>
      <c r="M2643" s="14"/>
      <c r="N2643" s="14"/>
      <c r="O2643" s="14"/>
      <c r="P2643" s="14"/>
    </row>
    <row r="2644" spans="9:16" x14ac:dyDescent="0.25">
      <c r="I2644" s="14"/>
      <c r="J2644" s="14"/>
      <c r="K2644" s="14"/>
      <c r="L2644" s="14"/>
      <c r="M2644" s="14"/>
      <c r="N2644" s="14"/>
      <c r="O2644" s="14"/>
      <c r="P2644" s="14"/>
    </row>
    <row r="2645" spans="9:16" x14ac:dyDescent="0.25">
      <c r="I2645" s="14"/>
      <c r="J2645" s="14"/>
      <c r="K2645" s="14"/>
      <c r="L2645" s="14"/>
      <c r="M2645" s="14"/>
      <c r="N2645" s="14"/>
      <c r="O2645" s="14"/>
      <c r="P2645" s="14"/>
    </row>
    <row r="2646" spans="9:16" x14ac:dyDescent="0.25">
      <c r="I2646" s="14"/>
      <c r="J2646" s="14"/>
      <c r="K2646" s="14"/>
      <c r="L2646" s="14"/>
      <c r="M2646" s="14"/>
      <c r="N2646" s="14"/>
      <c r="O2646" s="14"/>
      <c r="P2646" s="14"/>
    </row>
    <row r="2647" spans="9:16" x14ac:dyDescent="0.25">
      <c r="I2647" s="14"/>
      <c r="J2647" s="14"/>
      <c r="K2647" s="14"/>
      <c r="L2647" s="14"/>
      <c r="M2647" s="14"/>
      <c r="N2647" s="14"/>
      <c r="O2647" s="14"/>
      <c r="P2647" s="14"/>
    </row>
    <row r="2648" spans="9:16" x14ac:dyDescent="0.25">
      <c r="I2648" s="14"/>
      <c r="J2648" s="14"/>
      <c r="K2648" s="14"/>
      <c r="L2648" s="14"/>
      <c r="M2648" s="14"/>
      <c r="N2648" s="14"/>
      <c r="O2648" s="14"/>
      <c r="P2648" s="14"/>
    </row>
    <row r="2649" spans="9:16" x14ac:dyDescent="0.25">
      <c r="I2649" s="14"/>
      <c r="J2649" s="14"/>
      <c r="K2649" s="14"/>
      <c r="L2649" s="14"/>
      <c r="M2649" s="14"/>
      <c r="N2649" s="14"/>
      <c r="O2649" s="14"/>
      <c r="P2649" s="14"/>
    </row>
    <row r="2650" spans="9:16" x14ac:dyDescent="0.25">
      <c r="I2650" s="14"/>
      <c r="J2650" s="14"/>
      <c r="K2650" s="14"/>
      <c r="L2650" s="14"/>
      <c r="M2650" s="14"/>
      <c r="N2650" s="14"/>
      <c r="O2650" s="14"/>
      <c r="P2650" s="14"/>
    </row>
    <row r="2651" spans="9:16" x14ac:dyDescent="0.25">
      <c r="I2651" s="14"/>
      <c r="J2651" s="14"/>
      <c r="K2651" s="14"/>
      <c r="L2651" s="14"/>
      <c r="M2651" s="14"/>
      <c r="N2651" s="14"/>
      <c r="O2651" s="14"/>
      <c r="P2651" s="14"/>
    </row>
    <row r="2652" spans="9:16" x14ac:dyDescent="0.25">
      <c r="I2652" s="14"/>
      <c r="J2652" s="14"/>
      <c r="K2652" s="14"/>
      <c r="L2652" s="14"/>
      <c r="M2652" s="14"/>
      <c r="N2652" s="14"/>
      <c r="O2652" s="14"/>
      <c r="P2652" s="14"/>
    </row>
    <row r="2653" spans="9:16" x14ac:dyDescent="0.25">
      <c r="I2653" s="14"/>
      <c r="J2653" s="14"/>
      <c r="K2653" s="14"/>
      <c r="L2653" s="14"/>
      <c r="M2653" s="14"/>
      <c r="N2653" s="14"/>
      <c r="O2653" s="14"/>
      <c r="P2653" s="14"/>
    </row>
    <row r="2654" spans="9:16" x14ac:dyDescent="0.25">
      <c r="I2654" s="14"/>
      <c r="J2654" s="14"/>
      <c r="K2654" s="14"/>
      <c r="L2654" s="14"/>
      <c r="M2654" s="14"/>
      <c r="N2654" s="14"/>
      <c r="O2654" s="14"/>
      <c r="P2654" s="14"/>
    </row>
    <row r="2655" spans="9:16" x14ac:dyDescent="0.25">
      <c r="I2655" s="14"/>
      <c r="J2655" s="14"/>
      <c r="K2655" s="14"/>
      <c r="L2655" s="14"/>
      <c r="M2655" s="14"/>
      <c r="N2655" s="14"/>
      <c r="O2655" s="14"/>
      <c r="P2655" s="14"/>
    </row>
    <row r="2656" spans="9:16" x14ac:dyDescent="0.25">
      <c r="I2656" s="14"/>
      <c r="J2656" s="14"/>
      <c r="K2656" s="14"/>
      <c r="L2656" s="14"/>
      <c r="M2656" s="14"/>
      <c r="N2656" s="14"/>
      <c r="O2656" s="14"/>
      <c r="P2656" s="14"/>
    </row>
    <row r="2657" spans="9:16" x14ac:dyDescent="0.25">
      <c r="I2657" s="14"/>
      <c r="J2657" s="14"/>
      <c r="K2657" s="14"/>
      <c r="L2657" s="14"/>
      <c r="M2657" s="14"/>
      <c r="N2657" s="14"/>
      <c r="O2657" s="14"/>
      <c r="P2657" s="14"/>
    </row>
    <row r="2658" spans="9:16" x14ac:dyDescent="0.25">
      <c r="I2658" s="14"/>
      <c r="J2658" s="14"/>
      <c r="K2658" s="14"/>
      <c r="L2658" s="14"/>
      <c r="M2658" s="14"/>
      <c r="N2658" s="14"/>
      <c r="O2658" s="14"/>
      <c r="P2658" s="14"/>
    </row>
    <row r="2659" spans="9:16" x14ac:dyDescent="0.25">
      <c r="I2659" s="14"/>
      <c r="J2659" s="14"/>
      <c r="K2659" s="14"/>
      <c r="L2659" s="14"/>
      <c r="M2659" s="14"/>
      <c r="N2659" s="14"/>
      <c r="O2659" s="14"/>
      <c r="P2659" s="14"/>
    </row>
    <row r="2660" spans="9:16" x14ac:dyDescent="0.25">
      <c r="I2660" s="14"/>
      <c r="J2660" s="14"/>
      <c r="K2660" s="14"/>
      <c r="L2660" s="14"/>
      <c r="M2660" s="14"/>
      <c r="N2660" s="14"/>
      <c r="O2660" s="14"/>
      <c r="P2660" s="14"/>
    </row>
    <row r="2661" spans="9:16" x14ac:dyDescent="0.25">
      <c r="I2661" s="14"/>
      <c r="J2661" s="14"/>
      <c r="K2661" s="14"/>
      <c r="L2661" s="14"/>
      <c r="M2661" s="14"/>
      <c r="N2661" s="14"/>
      <c r="O2661" s="14"/>
      <c r="P2661" s="14"/>
    </row>
    <row r="2662" spans="9:16" x14ac:dyDescent="0.25">
      <c r="I2662" s="14"/>
      <c r="J2662" s="14"/>
      <c r="K2662" s="14"/>
      <c r="L2662" s="14"/>
      <c r="M2662" s="14"/>
      <c r="N2662" s="14"/>
      <c r="O2662" s="14"/>
      <c r="P2662" s="14"/>
    </row>
    <row r="2663" spans="9:16" x14ac:dyDescent="0.25">
      <c r="I2663" s="14"/>
      <c r="J2663" s="14"/>
      <c r="K2663" s="14"/>
      <c r="L2663" s="14"/>
      <c r="M2663" s="14"/>
      <c r="N2663" s="14"/>
      <c r="O2663" s="14"/>
      <c r="P2663" s="14"/>
    </row>
    <row r="2664" spans="9:16" x14ac:dyDescent="0.25">
      <c r="I2664" s="14"/>
      <c r="J2664" s="14"/>
      <c r="K2664" s="14"/>
      <c r="L2664" s="14"/>
      <c r="M2664" s="14"/>
      <c r="N2664" s="14"/>
      <c r="O2664" s="14"/>
      <c r="P2664" s="14"/>
    </row>
    <row r="2665" spans="9:16" x14ac:dyDescent="0.25">
      <c r="I2665" s="14"/>
      <c r="J2665" s="14"/>
      <c r="K2665" s="14"/>
      <c r="L2665" s="14"/>
      <c r="M2665" s="14"/>
      <c r="N2665" s="14"/>
      <c r="O2665" s="14"/>
      <c r="P2665" s="14"/>
    </row>
    <row r="2666" spans="9:16" x14ac:dyDescent="0.25">
      <c r="I2666" s="14"/>
      <c r="J2666" s="14"/>
      <c r="K2666" s="14"/>
      <c r="L2666" s="14"/>
      <c r="M2666" s="14"/>
      <c r="N2666" s="14"/>
      <c r="O2666" s="14"/>
      <c r="P2666" s="14"/>
    </row>
    <row r="2667" spans="9:16" x14ac:dyDescent="0.25">
      <c r="I2667" s="14"/>
      <c r="J2667" s="14"/>
      <c r="K2667" s="14"/>
      <c r="L2667" s="14"/>
      <c r="M2667" s="14"/>
      <c r="N2667" s="14"/>
      <c r="O2667" s="14"/>
      <c r="P2667" s="14"/>
    </row>
    <row r="2668" spans="9:16" x14ac:dyDescent="0.25">
      <c r="I2668" s="14"/>
      <c r="J2668" s="14"/>
      <c r="K2668" s="14"/>
      <c r="L2668" s="14"/>
      <c r="M2668" s="14"/>
      <c r="N2668" s="14"/>
      <c r="O2668" s="14"/>
      <c r="P2668" s="14"/>
    </row>
    <row r="2669" spans="9:16" x14ac:dyDescent="0.25">
      <c r="I2669" s="14"/>
      <c r="J2669" s="14"/>
      <c r="K2669" s="14"/>
      <c r="L2669" s="14"/>
      <c r="M2669" s="14"/>
      <c r="N2669" s="14"/>
      <c r="O2669" s="14"/>
      <c r="P2669" s="14"/>
    </row>
    <row r="2670" spans="9:16" x14ac:dyDescent="0.25">
      <c r="I2670" s="14"/>
      <c r="J2670" s="14"/>
      <c r="K2670" s="14"/>
      <c r="L2670" s="14"/>
      <c r="M2670" s="14"/>
      <c r="N2670" s="14"/>
      <c r="O2670" s="14"/>
      <c r="P2670" s="14"/>
    </row>
    <row r="2671" spans="9:16" x14ac:dyDescent="0.25">
      <c r="I2671" s="14"/>
      <c r="J2671" s="14"/>
      <c r="K2671" s="14"/>
      <c r="L2671" s="14"/>
      <c r="M2671" s="14"/>
      <c r="N2671" s="14"/>
      <c r="O2671" s="14"/>
      <c r="P2671" s="14"/>
    </row>
    <row r="2672" spans="9:16" x14ac:dyDescent="0.25">
      <c r="I2672" s="14"/>
      <c r="J2672" s="14"/>
      <c r="K2672" s="14"/>
      <c r="L2672" s="14"/>
      <c r="M2672" s="14"/>
      <c r="N2672" s="14"/>
      <c r="O2672" s="14"/>
      <c r="P2672" s="14"/>
    </row>
    <row r="2673" spans="9:16" x14ac:dyDescent="0.25">
      <c r="I2673" s="14"/>
      <c r="J2673" s="14"/>
      <c r="K2673" s="14"/>
      <c r="L2673" s="14"/>
      <c r="M2673" s="14"/>
      <c r="N2673" s="14"/>
      <c r="O2673" s="14"/>
      <c r="P2673" s="14"/>
    </row>
    <row r="2674" spans="9:16" x14ac:dyDescent="0.25">
      <c r="I2674" s="14"/>
      <c r="J2674" s="14"/>
      <c r="K2674" s="14"/>
      <c r="L2674" s="14"/>
      <c r="M2674" s="14"/>
      <c r="N2674" s="14"/>
      <c r="O2674" s="14"/>
      <c r="P2674" s="14"/>
    </row>
    <row r="2675" spans="9:16" x14ac:dyDescent="0.25">
      <c r="I2675" s="14"/>
      <c r="J2675" s="14"/>
      <c r="K2675" s="14"/>
      <c r="L2675" s="14"/>
      <c r="M2675" s="14"/>
      <c r="N2675" s="14"/>
      <c r="O2675" s="14"/>
      <c r="P2675" s="14"/>
    </row>
    <row r="2676" spans="9:16" x14ac:dyDescent="0.25">
      <c r="I2676" s="14"/>
      <c r="J2676" s="14"/>
      <c r="K2676" s="14"/>
      <c r="L2676" s="14"/>
      <c r="M2676" s="14"/>
      <c r="N2676" s="14"/>
      <c r="O2676" s="14"/>
      <c r="P2676" s="14"/>
    </row>
    <row r="2677" spans="9:16" x14ac:dyDescent="0.25">
      <c r="I2677" s="14"/>
      <c r="J2677" s="14"/>
      <c r="K2677" s="14"/>
      <c r="L2677" s="14"/>
      <c r="M2677" s="14"/>
      <c r="N2677" s="14"/>
      <c r="O2677" s="14"/>
      <c r="P2677" s="14"/>
    </row>
    <row r="2678" spans="9:16" x14ac:dyDescent="0.25">
      <c r="I2678" s="14"/>
      <c r="J2678" s="14"/>
      <c r="K2678" s="14"/>
      <c r="L2678" s="14"/>
      <c r="M2678" s="14"/>
      <c r="N2678" s="14"/>
      <c r="O2678" s="14"/>
      <c r="P2678" s="14"/>
    </row>
    <row r="2679" spans="9:16" x14ac:dyDescent="0.25">
      <c r="I2679" s="14"/>
      <c r="J2679" s="14"/>
      <c r="K2679" s="14"/>
      <c r="L2679" s="14"/>
      <c r="M2679" s="14"/>
      <c r="N2679" s="14"/>
      <c r="O2679" s="14"/>
      <c r="P2679" s="14"/>
    </row>
    <row r="2680" spans="9:16" x14ac:dyDescent="0.25">
      <c r="I2680" s="14"/>
      <c r="J2680" s="14"/>
      <c r="K2680" s="14"/>
      <c r="L2680" s="14"/>
      <c r="M2680" s="14"/>
      <c r="N2680" s="14"/>
      <c r="O2680" s="14"/>
      <c r="P2680" s="14"/>
    </row>
    <row r="2681" spans="9:16" x14ac:dyDescent="0.25">
      <c r="I2681" s="14"/>
      <c r="J2681" s="14"/>
      <c r="K2681" s="14"/>
      <c r="L2681" s="14"/>
      <c r="M2681" s="14"/>
      <c r="N2681" s="14"/>
      <c r="O2681" s="14"/>
      <c r="P2681" s="14"/>
    </row>
    <row r="2682" spans="9:16" x14ac:dyDescent="0.25">
      <c r="I2682" s="14"/>
      <c r="J2682" s="14"/>
      <c r="K2682" s="14"/>
      <c r="L2682" s="14"/>
      <c r="M2682" s="14"/>
      <c r="N2682" s="14"/>
      <c r="O2682" s="14"/>
      <c r="P2682" s="14"/>
    </row>
    <row r="2683" spans="9:16" x14ac:dyDescent="0.25">
      <c r="I2683" s="14"/>
      <c r="J2683" s="14"/>
      <c r="K2683" s="14"/>
      <c r="L2683" s="14"/>
      <c r="M2683" s="14"/>
      <c r="N2683" s="14"/>
      <c r="O2683" s="14"/>
      <c r="P2683" s="14"/>
    </row>
    <row r="2684" spans="9:16" x14ac:dyDescent="0.25">
      <c r="I2684" s="14"/>
      <c r="J2684" s="14"/>
      <c r="K2684" s="14"/>
      <c r="L2684" s="14"/>
      <c r="M2684" s="14"/>
      <c r="N2684" s="14"/>
      <c r="O2684" s="14"/>
      <c r="P2684" s="14"/>
    </row>
    <row r="2685" spans="9:16" x14ac:dyDescent="0.25">
      <c r="I2685" s="14"/>
      <c r="J2685" s="14"/>
      <c r="K2685" s="14"/>
      <c r="L2685" s="14"/>
      <c r="M2685" s="14"/>
      <c r="N2685" s="14"/>
      <c r="O2685" s="14"/>
      <c r="P2685" s="14"/>
    </row>
    <row r="2686" spans="9:16" x14ac:dyDescent="0.25">
      <c r="I2686" s="14"/>
      <c r="J2686" s="14"/>
      <c r="K2686" s="14"/>
      <c r="L2686" s="14"/>
      <c r="M2686" s="14"/>
      <c r="N2686" s="14"/>
      <c r="O2686" s="14"/>
      <c r="P2686" s="14"/>
    </row>
    <row r="2687" spans="9:16" x14ac:dyDescent="0.25">
      <c r="I2687" s="14"/>
      <c r="J2687" s="14"/>
      <c r="K2687" s="14"/>
      <c r="L2687" s="14"/>
      <c r="M2687" s="14"/>
      <c r="N2687" s="14"/>
      <c r="O2687" s="14"/>
      <c r="P2687" s="14"/>
    </row>
    <row r="2688" spans="9:16" x14ac:dyDescent="0.25">
      <c r="I2688" s="14"/>
      <c r="J2688" s="14"/>
      <c r="K2688" s="14"/>
      <c r="L2688" s="14"/>
      <c r="M2688" s="14"/>
      <c r="N2688" s="14"/>
      <c r="O2688" s="14"/>
      <c r="P2688" s="14"/>
    </row>
    <row r="2689" spans="9:16" x14ac:dyDescent="0.25">
      <c r="I2689" s="14"/>
      <c r="J2689" s="14"/>
      <c r="K2689" s="14"/>
      <c r="L2689" s="14"/>
      <c r="M2689" s="14"/>
      <c r="N2689" s="14"/>
      <c r="O2689" s="14"/>
      <c r="P2689" s="14"/>
    </row>
    <row r="2690" spans="9:16" x14ac:dyDescent="0.25">
      <c r="I2690" s="14"/>
      <c r="J2690" s="14"/>
      <c r="K2690" s="14"/>
      <c r="L2690" s="14"/>
      <c r="M2690" s="14"/>
      <c r="N2690" s="14"/>
      <c r="O2690" s="14"/>
      <c r="P2690" s="14"/>
    </row>
    <row r="2691" spans="9:16" x14ac:dyDescent="0.25">
      <c r="I2691" s="14"/>
      <c r="J2691" s="14"/>
      <c r="K2691" s="14"/>
      <c r="L2691" s="14"/>
      <c r="M2691" s="14"/>
      <c r="N2691" s="14"/>
      <c r="O2691" s="14"/>
      <c r="P2691" s="14"/>
    </row>
    <row r="2692" spans="9:16" x14ac:dyDescent="0.25">
      <c r="I2692" s="14"/>
      <c r="J2692" s="14"/>
      <c r="K2692" s="14"/>
      <c r="L2692" s="14"/>
      <c r="M2692" s="14"/>
      <c r="N2692" s="14"/>
      <c r="O2692" s="14"/>
      <c r="P2692" s="14"/>
    </row>
    <row r="2693" spans="9:16" x14ac:dyDescent="0.25">
      <c r="I2693" s="14"/>
      <c r="J2693" s="14"/>
      <c r="K2693" s="14"/>
      <c r="L2693" s="14"/>
      <c r="M2693" s="14"/>
      <c r="N2693" s="14"/>
      <c r="O2693" s="14"/>
      <c r="P2693" s="14"/>
    </row>
    <row r="2694" spans="9:16" x14ac:dyDescent="0.25">
      <c r="I2694" s="14"/>
      <c r="J2694" s="14"/>
      <c r="K2694" s="14"/>
      <c r="L2694" s="14"/>
      <c r="M2694" s="14"/>
      <c r="N2694" s="14"/>
      <c r="O2694" s="14"/>
      <c r="P2694" s="14"/>
    </row>
    <row r="2695" spans="9:16" x14ac:dyDescent="0.25">
      <c r="I2695" s="14"/>
      <c r="J2695" s="14"/>
      <c r="K2695" s="14"/>
      <c r="L2695" s="14"/>
      <c r="M2695" s="14"/>
      <c r="N2695" s="14"/>
      <c r="O2695" s="14"/>
      <c r="P2695" s="14"/>
    </row>
    <row r="2696" spans="9:16" x14ac:dyDescent="0.25">
      <c r="I2696" s="14"/>
      <c r="J2696" s="14"/>
      <c r="K2696" s="14"/>
      <c r="L2696" s="14"/>
      <c r="M2696" s="14"/>
      <c r="N2696" s="14"/>
      <c r="O2696" s="14"/>
      <c r="P2696" s="14"/>
    </row>
    <row r="2697" spans="9:16" x14ac:dyDescent="0.25">
      <c r="I2697" s="14"/>
      <c r="J2697" s="14"/>
      <c r="K2697" s="14"/>
      <c r="L2697" s="14"/>
      <c r="M2697" s="14"/>
      <c r="N2697" s="14"/>
      <c r="O2697" s="14"/>
      <c r="P2697" s="14"/>
    </row>
    <row r="2698" spans="9:16" x14ac:dyDescent="0.25">
      <c r="I2698" s="14"/>
      <c r="J2698" s="14"/>
      <c r="K2698" s="14"/>
      <c r="L2698" s="14"/>
      <c r="M2698" s="14"/>
      <c r="N2698" s="14"/>
      <c r="O2698" s="14"/>
      <c r="P2698" s="14"/>
    </row>
    <row r="2699" spans="9:16" x14ac:dyDescent="0.25">
      <c r="I2699" s="14"/>
      <c r="J2699" s="14"/>
      <c r="K2699" s="14"/>
      <c r="L2699" s="14"/>
      <c r="M2699" s="14"/>
      <c r="N2699" s="14"/>
      <c r="O2699" s="14"/>
      <c r="P2699" s="14"/>
    </row>
    <row r="2700" spans="9:16" x14ac:dyDescent="0.25">
      <c r="I2700" s="14"/>
      <c r="J2700" s="14"/>
      <c r="K2700" s="14"/>
      <c r="L2700" s="14"/>
      <c r="M2700" s="14"/>
      <c r="N2700" s="14"/>
      <c r="O2700" s="14"/>
      <c r="P2700" s="14"/>
    </row>
    <row r="2701" spans="9:16" x14ac:dyDescent="0.25">
      <c r="I2701" s="14"/>
      <c r="J2701" s="14"/>
      <c r="K2701" s="14"/>
      <c r="L2701" s="14"/>
      <c r="M2701" s="14"/>
      <c r="N2701" s="14"/>
      <c r="O2701" s="14"/>
      <c r="P2701" s="14"/>
    </row>
    <row r="2702" spans="9:16" x14ac:dyDescent="0.25">
      <c r="I2702" s="14"/>
      <c r="J2702" s="14"/>
      <c r="K2702" s="14"/>
      <c r="L2702" s="14"/>
      <c r="M2702" s="14"/>
      <c r="N2702" s="14"/>
      <c r="O2702" s="14"/>
      <c r="P2702" s="14"/>
    </row>
    <row r="2703" spans="9:16" x14ac:dyDescent="0.25">
      <c r="I2703" s="14"/>
      <c r="J2703" s="14"/>
      <c r="K2703" s="14"/>
      <c r="L2703" s="14"/>
      <c r="M2703" s="14"/>
      <c r="N2703" s="14"/>
      <c r="O2703" s="14"/>
      <c r="P2703" s="14"/>
    </row>
    <row r="2704" spans="9:16" x14ac:dyDescent="0.25">
      <c r="I2704" s="14"/>
      <c r="J2704" s="14"/>
      <c r="K2704" s="14"/>
      <c r="L2704" s="14"/>
      <c r="M2704" s="14"/>
      <c r="N2704" s="14"/>
      <c r="O2704" s="14"/>
      <c r="P2704" s="14"/>
    </row>
    <row r="2705" spans="9:16" x14ac:dyDescent="0.25">
      <c r="I2705" s="14"/>
      <c r="J2705" s="14"/>
      <c r="K2705" s="14"/>
      <c r="L2705" s="14"/>
      <c r="M2705" s="14"/>
      <c r="N2705" s="14"/>
      <c r="O2705" s="14"/>
      <c r="P2705" s="14"/>
    </row>
    <row r="2706" spans="9:16" x14ac:dyDescent="0.25">
      <c r="I2706" s="14"/>
      <c r="J2706" s="14"/>
      <c r="K2706" s="14"/>
      <c r="L2706" s="14"/>
      <c r="M2706" s="14"/>
      <c r="N2706" s="14"/>
      <c r="O2706" s="14"/>
      <c r="P2706" s="14"/>
    </row>
    <row r="2707" spans="9:16" x14ac:dyDescent="0.25">
      <c r="I2707" s="14"/>
      <c r="J2707" s="14"/>
      <c r="K2707" s="14"/>
      <c r="L2707" s="14"/>
      <c r="M2707" s="14"/>
      <c r="N2707" s="14"/>
      <c r="O2707" s="14"/>
      <c r="P2707" s="14"/>
    </row>
    <row r="2708" spans="9:16" x14ac:dyDescent="0.25">
      <c r="I2708" s="14"/>
      <c r="J2708" s="14"/>
      <c r="K2708" s="14"/>
      <c r="L2708" s="14"/>
      <c r="M2708" s="14"/>
      <c r="N2708" s="14"/>
      <c r="O2708" s="14"/>
      <c r="P2708" s="14"/>
    </row>
    <row r="2709" spans="9:16" x14ac:dyDescent="0.25">
      <c r="I2709" s="14"/>
      <c r="J2709" s="14"/>
      <c r="K2709" s="14"/>
      <c r="L2709" s="14"/>
      <c r="M2709" s="14"/>
      <c r="N2709" s="14"/>
      <c r="O2709" s="14"/>
      <c r="P2709" s="14"/>
    </row>
    <row r="2710" spans="9:16" x14ac:dyDescent="0.25">
      <c r="I2710" s="14"/>
      <c r="J2710" s="14"/>
      <c r="K2710" s="14"/>
      <c r="L2710" s="14"/>
      <c r="M2710" s="14"/>
      <c r="N2710" s="14"/>
      <c r="O2710" s="14"/>
      <c r="P2710" s="14"/>
    </row>
    <row r="2711" spans="9:16" x14ac:dyDescent="0.25">
      <c r="I2711" s="14"/>
      <c r="J2711" s="14"/>
      <c r="K2711" s="14"/>
      <c r="L2711" s="14"/>
      <c r="M2711" s="14"/>
      <c r="N2711" s="14"/>
      <c r="O2711" s="14"/>
      <c r="P2711" s="14"/>
    </row>
    <row r="2712" spans="9:16" x14ac:dyDescent="0.25">
      <c r="I2712" s="14"/>
      <c r="J2712" s="14"/>
      <c r="K2712" s="14"/>
      <c r="L2712" s="14"/>
      <c r="M2712" s="14"/>
      <c r="N2712" s="14"/>
      <c r="O2712" s="14"/>
      <c r="P2712" s="14"/>
    </row>
    <row r="2713" spans="9:16" x14ac:dyDescent="0.25">
      <c r="I2713" s="14"/>
      <c r="J2713" s="14"/>
      <c r="K2713" s="14"/>
      <c r="L2713" s="14"/>
      <c r="M2713" s="14"/>
      <c r="N2713" s="14"/>
      <c r="O2713" s="14"/>
      <c r="P2713" s="14"/>
    </row>
    <row r="2714" spans="9:16" x14ac:dyDescent="0.25">
      <c r="I2714" s="14"/>
      <c r="J2714" s="14"/>
      <c r="K2714" s="14"/>
      <c r="L2714" s="14"/>
      <c r="M2714" s="14"/>
      <c r="N2714" s="14"/>
      <c r="O2714" s="14"/>
      <c r="P2714" s="14"/>
    </row>
    <row r="2715" spans="9:16" x14ac:dyDescent="0.25">
      <c r="I2715" s="14"/>
      <c r="J2715" s="14"/>
      <c r="K2715" s="14"/>
      <c r="L2715" s="14"/>
      <c r="M2715" s="14"/>
      <c r="N2715" s="14"/>
      <c r="O2715" s="14"/>
      <c r="P2715" s="14"/>
    </row>
    <row r="2716" spans="9:16" x14ac:dyDescent="0.25">
      <c r="I2716" s="14"/>
      <c r="J2716" s="14"/>
      <c r="K2716" s="14"/>
      <c r="L2716" s="14"/>
      <c r="M2716" s="14"/>
      <c r="N2716" s="14"/>
      <c r="O2716" s="14"/>
      <c r="P2716" s="14"/>
    </row>
    <row r="2717" spans="9:16" x14ac:dyDescent="0.25">
      <c r="I2717" s="14"/>
      <c r="J2717" s="14"/>
      <c r="K2717" s="14"/>
      <c r="L2717" s="14"/>
      <c r="M2717" s="14"/>
      <c r="N2717" s="14"/>
      <c r="O2717" s="14"/>
      <c r="P2717" s="14"/>
    </row>
    <row r="2718" spans="9:16" x14ac:dyDescent="0.25">
      <c r="I2718" s="14"/>
      <c r="J2718" s="14"/>
      <c r="K2718" s="14"/>
      <c r="L2718" s="14"/>
      <c r="M2718" s="14"/>
      <c r="N2718" s="14"/>
      <c r="O2718" s="14"/>
      <c r="P2718" s="14"/>
    </row>
    <row r="2719" spans="9:16" x14ac:dyDescent="0.25">
      <c r="I2719" s="14"/>
      <c r="J2719" s="14"/>
      <c r="K2719" s="14"/>
      <c r="L2719" s="14"/>
      <c r="M2719" s="14"/>
      <c r="N2719" s="14"/>
      <c r="O2719" s="14"/>
      <c r="P2719" s="14"/>
    </row>
    <row r="2720" spans="9:16" x14ac:dyDescent="0.25">
      <c r="I2720" s="14"/>
      <c r="J2720" s="14"/>
      <c r="K2720" s="14"/>
      <c r="L2720" s="14"/>
      <c r="M2720" s="14"/>
      <c r="N2720" s="14"/>
      <c r="O2720" s="14"/>
      <c r="P2720" s="14"/>
    </row>
    <row r="2721" spans="9:16" x14ac:dyDescent="0.25">
      <c r="I2721" s="14"/>
      <c r="J2721" s="14"/>
      <c r="K2721" s="14"/>
      <c r="L2721" s="14"/>
      <c r="M2721" s="14"/>
      <c r="N2721" s="14"/>
      <c r="O2721" s="14"/>
      <c r="P2721" s="14"/>
    </row>
    <row r="2722" spans="9:16" x14ac:dyDescent="0.25">
      <c r="I2722" s="14"/>
      <c r="J2722" s="14"/>
      <c r="K2722" s="14"/>
      <c r="L2722" s="14"/>
      <c r="M2722" s="14"/>
      <c r="N2722" s="14"/>
      <c r="O2722" s="14"/>
      <c r="P2722" s="14"/>
    </row>
    <row r="2723" spans="9:16" x14ac:dyDescent="0.25">
      <c r="I2723" s="14"/>
      <c r="J2723" s="14"/>
      <c r="K2723" s="14"/>
      <c r="L2723" s="14"/>
      <c r="M2723" s="14"/>
      <c r="N2723" s="14"/>
      <c r="O2723" s="14"/>
      <c r="P2723" s="14"/>
    </row>
    <row r="2724" spans="9:16" x14ac:dyDescent="0.25">
      <c r="I2724" s="14"/>
      <c r="J2724" s="14"/>
      <c r="K2724" s="14"/>
      <c r="L2724" s="14"/>
      <c r="M2724" s="14"/>
      <c r="N2724" s="14"/>
      <c r="O2724" s="14"/>
      <c r="P2724" s="14"/>
    </row>
    <row r="2725" spans="9:16" x14ac:dyDescent="0.25">
      <c r="I2725" s="14"/>
      <c r="J2725" s="14"/>
      <c r="K2725" s="14"/>
      <c r="L2725" s="14"/>
      <c r="M2725" s="14"/>
      <c r="N2725" s="14"/>
      <c r="O2725" s="14"/>
      <c r="P2725" s="14"/>
    </row>
    <row r="2726" spans="9:16" x14ac:dyDescent="0.25">
      <c r="I2726" s="14"/>
      <c r="J2726" s="14"/>
      <c r="K2726" s="14"/>
      <c r="L2726" s="14"/>
      <c r="M2726" s="14"/>
      <c r="N2726" s="14"/>
      <c r="O2726" s="14"/>
      <c r="P2726" s="14"/>
    </row>
    <row r="2727" spans="9:16" x14ac:dyDescent="0.25">
      <c r="I2727" s="14"/>
      <c r="J2727" s="14"/>
      <c r="K2727" s="14"/>
      <c r="L2727" s="14"/>
      <c r="M2727" s="14"/>
      <c r="N2727" s="14"/>
      <c r="O2727" s="14"/>
      <c r="P2727" s="14"/>
    </row>
    <row r="2728" spans="9:16" x14ac:dyDescent="0.25">
      <c r="I2728" s="14"/>
      <c r="J2728" s="14"/>
      <c r="K2728" s="14"/>
      <c r="L2728" s="14"/>
      <c r="M2728" s="14"/>
      <c r="N2728" s="14"/>
      <c r="O2728" s="14"/>
      <c r="P2728" s="14"/>
    </row>
    <row r="2729" spans="9:16" x14ac:dyDescent="0.25">
      <c r="I2729" s="14"/>
      <c r="J2729" s="14"/>
      <c r="K2729" s="14"/>
      <c r="L2729" s="14"/>
      <c r="M2729" s="14"/>
      <c r="N2729" s="14"/>
      <c r="O2729" s="14"/>
      <c r="P2729" s="14"/>
    </row>
    <row r="2730" spans="9:16" x14ac:dyDescent="0.25">
      <c r="I2730" s="14"/>
      <c r="J2730" s="14"/>
      <c r="K2730" s="14"/>
      <c r="L2730" s="14"/>
      <c r="M2730" s="14"/>
      <c r="N2730" s="14"/>
      <c r="O2730" s="14"/>
      <c r="P2730" s="14"/>
    </row>
    <row r="2731" spans="9:16" x14ac:dyDescent="0.25">
      <c r="I2731" s="14"/>
      <c r="J2731" s="14"/>
      <c r="K2731" s="14"/>
      <c r="L2731" s="14"/>
      <c r="M2731" s="14"/>
      <c r="N2731" s="14"/>
      <c r="O2731" s="14"/>
      <c r="P2731" s="14"/>
    </row>
    <row r="2732" spans="9:16" x14ac:dyDescent="0.25">
      <c r="I2732" s="14"/>
      <c r="J2732" s="14"/>
      <c r="K2732" s="14"/>
      <c r="L2732" s="14"/>
      <c r="M2732" s="14"/>
      <c r="N2732" s="14"/>
      <c r="O2732" s="14"/>
      <c r="P2732" s="14"/>
    </row>
    <row r="2733" spans="9:16" x14ac:dyDescent="0.25">
      <c r="I2733" s="14"/>
      <c r="J2733" s="14"/>
      <c r="K2733" s="14"/>
      <c r="L2733" s="14"/>
      <c r="M2733" s="14"/>
      <c r="N2733" s="14"/>
      <c r="O2733" s="14"/>
      <c r="P2733" s="14"/>
    </row>
    <row r="2734" spans="9:16" x14ac:dyDescent="0.25">
      <c r="I2734" s="14"/>
      <c r="J2734" s="14"/>
      <c r="K2734" s="14"/>
      <c r="L2734" s="14"/>
      <c r="M2734" s="14"/>
      <c r="N2734" s="14"/>
      <c r="O2734" s="14"/>
      <c r="P2734" s="14"/>
    </row>
    <row r="2735" spans="9:16" x14ac:dyDescent="0.25">
      <c r="I2735" s="14"/>
      <c r="J2735" s="14"/>
      <c r="K2735" s="14"/>
      <c r="L2735" s="14"/>
      <c r="M2735" s="14"/>
      <c r="N2735" s="14"/>
      <c r="O2735" s="14"/>
      <c r="P2735" s="14"/>
    </row>
    <row r="2736" spans="9:16" x14ac:dyDescent="0.25">
      <c r="I2736" s="14"/>
      <c r="J2736" s="14"/>
      <c r="K2736" s="14"/>
      <c r="L2736" s="14"/>
      <c r="M2736" s="14"/>
      <c r="N2736" s="14"/>
      <c r="O2736" s="14"/>
      <c r="P2736" s="14"/>
    </row>
    <row r="2737" spans="9:16" x14ac:dyDescent="0.25">
      <c r="I2737" s="14"/>
      <c r="J2737" s="14"/>
      <c r="K2737" s="14"/>
      <c r="L2737" s="14"/>
      <c r="M2737" s="14"/>
      <c r="N2737" s="14"/>
      <c r="O2737" s="14"/>
      <c r="P2737" s="14"/>
    </row>
    <row r="2738" spans="9:16" x14ac:dyDescent="0.25">
      <c r="I2738" s="14"/>
      <c r="J2738" s="14"/>
      <c r="K2738" s="14"/>
      <c r="L2738" s="14"/>
      <c r="M2738" s="14"/>
      <c r="N2738" s="14"/>
      <c r="O2738" s="14"/>
      <c r="P2738" s="14"/>
    </row>
    <row r="2739" spans="9:16" x14ac:dyDescent="0.25">
      <c r="I2739" s="14"/>
      <c r="J2739" s="14"/>
      <c r="K2739" s="14"/>
      <c r="L2739" s="14"/>
      <c r="M2739" s="14"/>
      <c r="N2739" s="14"/>
      <c r="O2739" s="14"/>
      <c r="P2739" s="14"/>
    </row>
    <row r="2740" spans="9:16" x14ac:dyDescent="0.25">
      <c r="I2740" s="14"/>
      <c r="J2740" s="14"/>
      <c r="K2740" s="14"/>
      <c r="L2740" s="14"/>
      <c r="M2740" s="14"/>
      <c r="N2740" s="14"/>
      <c r="O2740" s="14"/>
      <c r="P2740" s="14"/>
    </row>
    <row r="2741" spans="9:16" x14ac:dyDescent="0.25">
      <c r="I2741" s="14"/>
      <c r="J2741" s="14"/>
      <c r="K2741" s="14"/>
      <c r="L2741" s="14"/>
      <c r="M2741" s="14"/>
      <c r="N2741" s="14"/>
      <c r="O2741" s="14"/>
      <c r="P2741" s="14"/>
    </row>
    <row r="2742" spans="9:16" x14ac:dyDescent="0.25">
      <c r="I2742" s="14"/>
      <c r="J2742" s="14"/>
      <c r="K2742" s="14"/>
      <c r="L2742" s="14"/>
      <c r="M2742" s="14"/>
      <c r="N2742" s="14"/>
      <c r="O2742" s="14"/>
      <c r="P2742" s="14"/>
    </row>
    <row r="2743" spans="9:16" x14ac:dyDescent="0.25">
      <c r="I2743" s="14"/>
      <c r="J2743" s="14"/>
      <c r="K2743" s="14"/>
      <c r="L2743" s="14"/>
      <c r="M2743" s="14"/>
      <c r="N2743" s="14"/>
      <c r="O2743" s="14"/>
      <c r="P2743" s="14"/>
    </row>
    <row r="2744" spans="9:16" x14ac:dyDescent="0.25">
      <c r="I2744" s="14"/>
      <c r="J2744" s="14"/>
      <c r="K2744" s="14"/>
      <c r="L2744" s="14"/>
      <c r="M2744" s="14"/>
      <c r="N2744" s="14"/>
      <c r="O2744" s="14"/>
      <c r="P2744" s="14"/>
    </row>
    <row r="2745" spans="9:16" x14ac:dyDescent="0.25">
      <c r="I2745" s="14"/>
      <c r="J2745" s="14"/>
      <c r="K2745" s="14"/>
      <c r="L2745" s="14"/>
      <c r="M2745" s="14"/>
      <c r="N2745" s="14"/>
      <c r="O2745" s="14"/>
      <c r="P2745" s="14"/>
    </row>
    <row r="2746" spans="9:16" x14ac:dyDescent="0.25">
      <c r="I2746" s="14"/>
      <c r="J2746" s="14"/>
      <c r="K2746" s="14"/>
      <c r="L2746" s="14"/>
      <c r="M2746" s="14"/>
      <c r="N2746" s="14"/>
      <c r="O2746" s="14"/>
      <c r="P2746" s="14"/>
    </row>
    <row r="2747" spans="9:16" x14ac:dyDescent="0.25">
      <c r="I2747" s="14"/>
      <c r="J2747" s="14"/>
      <c r="K2747" s="14"/>
      <c r="L2747" s="14"/>
      <c r="M2747" s="14"/>
      <c r="N2747" s="14"/>
      <c r="O2747" s="14"/>
      <c r="P2747" s="14"/>
    </row>
    <row r="2748" spans="9:16" x14ac:dyDescent="0.25">
      <c r="I2748" s="14"/>
      <c r="J2748" s="14"/>
      <c r="K2748" s="14"/>
      <c r="L2748" s="14"/>
      <c r="M2748" s="14"/>
      <c r="N2748" s="14"/>
      <c r="O2748" s="14"/>
      <c r="P2748" s="14"/>
    </row>
    <row r="2749" spans="9:16" x14ac:dyDescent="0.25">
      <c r="I2749" s="14"/>
      <c r="J2749" s="14"/>
      <c r="K2749" s="14"/>
      <c r="L2749" s="14"/>
      <c r="M2749" s="14"/>
      <c r="N2749" s="14"/>
      <c r="O2749" s="14"/>
      <c r="P2749" s="14"/>
    </row>
    <row r="2750" spans="9:16" x14ac:dyDescent="0.25">
      <c r="I2750" s="14"/>
      <c r="J2750" s="14"/>
      <c r="K2750" s="14"/>
      <c r="L2750" s="14"/>
      <c r="M2750" s="14"/>
      <c r="N2750" s="14"/>
      <c r="O2750" s="14"/>
      <c r="P2750" s="14"/>
    </row>
    <row r="2751" spans="9:16" x14ac:dyDescent="0.25">
      <c r="I2751" s="14"/>
      <c r="J2751" s="14"/>
      <c r="K2751" s="14"/>
      <c r="L2751" s="14"/>
      <c r="M2751" s="14"/>
      <c r="N2751" s="14"/>
      <c r="O2751" s="14"/>
      <c r="P2751" s="14"/>
    </row>
    <row r="2752" spans="9:16" x14ac:dyDescent="0.25">
      <c r="I2752" s="14"/>
      <c r="J2752" s="14"/>
      <c r="K2752" s="14"/>
      <c r="L2752" s="14"/>
      <c r="M2752" s="14"/>
      <c r="N2752" s="14"/>
      <c r="O2752" s="14"/>
      <c r="P2752" s="14"/>
    </row>
    <row r="2753" spans="9:16" x14ac:dyDescent="0.25">
      <c r="I2753" s="14"/>
      <c r="J2753" s="14"/>
      <c r="K2753" s="14"/>
      <c r="L2753" s="14"/>
      <c r="M2753" s="14"/>
      <c r="N2753" s="14"/>
      <c r="O2753" s="14"/>
      <c r="P2753" s="14"/>
    </row>
    <row r="2754" spans="9:16" x14ac:dyDescent="0.25">
      <c r="I2754" s="14"/>
      <c r="J2754" s="14"/>
      <c r="K2754" s="14"/>
      <c r="L2754" s="14"/>
      <c r="M2754" s="14"/>
      <c r="N2754" s="14"/>
      <c r="O2754" s="14"/>
      <c r="P2754" s="14"/>
    </row>
    <row r="2755" spans="9:16" x14ac:dyDescent="0.25">
      <c r="I2755" s="14"/>
      <c r="J2755" s="14"/>
      <c r="K2755" s="14"/>
      <c r="L2755" s="14"/>
      <c r="M2755" s="14"/>
      <c r="N2755" s="14"/>
      <c r="O2755" s="14"/>
      <c r="P2755" s="14"/>
    </row>
    <row r="2756" spans="9:16" x14ac:dyDescent="0.25">
      <c r="I2756" s="14"/>
      <c r="J2756" s="14"/>
      <c r="K2756" s="14"/>
      <c r="L2756" s="14"/>
      <c r="M2756" s="14"/>
      <c r="N2756" s="14"/>
      <c r="O2756" s="14"/>
      <c r="P2756" s="14"/>
    </row>
    <row r="2757" spans="9:16" x14ac:dyDescent="0.25">
      <c r="I2757" s="14"/>
      <c r="J2757" s="14"/>
      <c r="K2757" s="14"/>
      <c r="L2757" s="14"/>
      <c r="M2757" s="14"/>
      <c r="N2757" s="14"/>
      <c r="O2757" s="14"/>
      <c r="P2757" s="14"/>
    </row>
    <row r="2758" spans="9:16" x14ac:dyDescent="0.25">
      <c r="I2758" s="14"/>
      <c r="J2758" s="14"/>
      <c r="K2758" s="14"/>
      <c r="L2758" s="14"/>
      <c r="M2758" s="14"/>
      <c r="N2758" s="14"/>
      <c r="O2758" s="14"/>
      <c r="P2758" s="14"/>
    </row>
    <row r="2759" spans="9:16" x14ac:dyDescent="0.25">
      <c r="I2759" s="14"/>
      <c r="J2759" s="14"/>
      <c r="K2759" s="14"/>
      <c r="L2759" s="14"/>
      <c r="M2759" s="14"/>
      <c r="N2759" s="14"/>
      <c r="O2759" s="14"/>
      <c r="P2759" s="14"/>
    </row>
    <row r="2760" spans="9:16" x14ac:dyDescent="0.25">
      <c r="I2760" s="14"/>
      <c r="J2760" s="14"/>
      <c r="K2760" s="14"/>
      <c r="L2760" s="14"/>
      <c r="M2760" s="14"/>
      <c r="N2760" s="14"/>
      <c r="O2760" s="14"/>
      <c r="P2760" s="14"/>
    </row>
    <row r="2761" spans="9:16" x14ac:dyDescent="0.25">
      <c r="I2761" s="14"/>
      <c r="J2761" s="14"/>
      <c r="K2761" s="14"/>
      <c r="L2761" s="14"/>
      <c r="M2761" s="14"/>
      <c r="N2761" s="14"/>
      <c r="O2761" s="14"/>
      <c r="P2761" s="14"/>
    </row>
    <row r="2762" spans="9:16" x14ac:dyDescent="0.25">
      <c r="I2762" s="14"/>
      <c r="J2762" s="14"/>
      <c r="K2762" s="14"/>
      <c r="L2762" s="14"/>
      <c r="M2762" s="14"/>
      <c r="N2762" s="14"/>
      <c r="O2762" s="14"/>
      <c r="P2762" s="14"/>
    </row>
    <row r="2763" spans="9:16" x14ac:dyDescent="0.25">
      <c r="I2763" s="14"/>
      <c r="J2763" s="14"/>
      <c r="K2763" s="14"/>
      <c r="L2763" s="14"/>
      <c r="M2763" s="14"/>
      <c r="N2763" s="14"/>
      <c r="O2763" s="14"/>
      <c r="P2763" s="14"/>
    </row>
    <row r="2764" spans="9:16" x14ac:dyDescent="0.25">
      <c r="I2764" s="14"/>
      <c r="J2764" s="14"/>
      <c r="K2764" s="14"/>
      <c r="L2764" s="14"/>
      <c r="M2764" s="14"/>
      <c r="N2764" s="14"/>
      <c r="O2764" s="14"/>
      <c r="P2764" s="14"/>
    </row>
    <row r="2765" spans="9:16" x14ac:dyDescent="0.25">
      <c r="I2765" s="14"/>
      <c r="J2765" s="14"/>
      <c r="K2765" s="14"/>
      <c r="L2765" s="14"/>
      <c r="M2765" s="14"/>
      <c r="N2765" s="14"/>
      <c r="O2765" s="14"/>
      <c r="P2765" s="14"/>
    </row>
    <row r="2766" spans="9:16" x14ac:dyDescent="0.25">
      <c r="I2766" s="14"/>
      <c r="J2766" s="14"/>
      <c r="K2766" s="14"/>
      <c r="L2766" s="14"/>
      <c r="M2766" s="14"/>
      <c r="N2766" s="14"/>
      <c r="O2766" s="14"/>
      <c r="P2766" s="14"/>
    </row>
    <row r="2767" spans="9:16" x14ac:dyDescent="0.25">
      <c r="I2767" s="14"/>
      <c r="J2767" s="14"/>
      <c r="K2767" s="14"/>
      <c r="L2767" s="14"/>
      <c r="M2767" s="14"/>
      <c r="N2767" s="14"/>
      <c r="O2767" s="14"/>
      <c r="P2767" s="14"/>
    </row>
    <row r="2768" spans="9:16" x14ac:dyDescent="0.25">
      <c r="I2768" s="14"/>
      <c r="J2768" s="14"/>
      <c r="K2768" s="14"/>
      <c r="L2768" s="14"/>
      <c r="M2768" s="14"/>
      <c r="N2768" s="14"/>
      <c r="O2768" s="14"/>
      <c r="P2768" s="14"/>
    </row>
    <row r="2769" spans="9:16" x14ac:dyDescent="0.25">
      <c r="I2769" s="14"/>
      <c r="J2769" s="14"/>
      <c r="K2769" s="14"/>
      <c r="L2769" s="14"/>
      <c r="M2769" s="14"/>
      <c r="N2769" s="14"/>
      <c r="O2769" s="14"/>
      <c r="P2769" s="14"/>
    </row>
    <row r="2770" spans="9:16" x14ac:dyDescent="0.25">
      <c r="I2770" s="14"/>
      <c r="J2770" s="14"/>
      <c r="K2770" s="14"/>
      <c r="L2770" s="14"/>
      <c r="M2770" s="14"/>
      <c r="N2770" s="14"/>
      <c r="O2770" s="14"/>
      <c r="P2770" s="14"/>
    </row>
    <row r="2771" spans="9:16" x14ac:dyDescent="0.25">
      <c r="I2771" s="14"/>
      <c r="J2771" s="14"/>
      <c r="K2771" s="14"/>
      <c r="L2771" s="14"/>
      <c r="M2771" s="14"/>
      <c r="N2771" s="14"/>
      <c r="O2771" s="14"/>
      <c r="P2771" s="14"/>
    </row>
    <row r="2772" spans="9:16" x14ac:dyDescent="0.25">
      <c r="I2772" s="14"/>
      <c r="J2772" s="14"/>
      <c r="K2772" s="14"/>
      <c r="L2772" s="14"/>
      <c r="M2772" s="14"/>
      <c r="N2772" s="14"/>
      <c r="O2772" s="14"/>
      <c r="P2772" s="14"/>
    </row>
    <row r="2773" spans="9:16" x14ac:dyDescent="0.25">
      <c r="I2773" s="14"/>
      <c r="J2773" s="14"/>
      <c r="K2773" s="14"/>
      <c r="L2773" s="14"/>
      <c r="M2773" s="14"/>
      <c r="N2773" s="14"/>
      <c r="O2773" s="14"/>
      <c r="P2773" s="14"/>
    </row>
    <row r="2774" spans="9:16" x14ac:dyDescent="0.25">
      <c r="I2774" s="14"/>
      <c r="J2774" s="14"/>
      <c r="K2774" s="14"/>
      <c r="L2774" s="14"/>
      <c r="M2774" s="14"/>
      <c r="N2774" s="14"/>
      <c r="O2774" s="14"/>
      <c r="P2774" s="14"/>
    </row>
    <row r="2775" spans="9:16" x14ac:dyDescent="0.25">
      <c r="I2775" s="14"/>
      <c r="J2775" s="14"/>
      <c r="K2775" s="14"/>
      <c r="L2775" s="14"/>
      <c r="M2775" s="14"/>
      <c r="N2775" s="14"/>
      <c r="O2775" s="14"/>
      <c r="P2775" s="14"/>
    </row>
    <row r="2776" spans="9:16" x14ac:dyDescent="0.25">
      <c r="I2776" s="14"/>
      <c r="J2776" s="14"/>
      <c r="K2776" s="14"/>
      <c r="L2776" s="14"/>
      <c r="M2776" s="14"/>
      <c r="N2776" s="14"/>
      <c r="O2776" s="14"/>
      <c r="P2776" s="14"/>
    </row>
    <row r="2777" spans="9:16" x14ac:dyDescent="0.25">
      <c r="I2777" s="14"/>
      <c r="J2777" s="14"/>
      <c r="K2777" s="14"/>
      <c r="L2777" s="14"/>
      <c r="M2777" s="14"/>
      <c r="N2777" s="14"/>
      <c r="O2777" s="14"/>
      <c r="P2777" s="14"/>
    </row>
    <row r="2778" spans="9:16" x14ac:dyDescent="0.25">
      <c r="I2778" s="14"/>
      <c r="J2778" s="14"/>
      <c r="K2778" s="14"/>
      <c r="L2778" s="14"/>
      <c r="M2778" s="14"/>
      <c r="N2778" s="14"/>
      <c r="O2778" s="14"/>
      <c r="P2778" s="14"/>
    </row>
    <row r="2779" spans="9:16" x14ac:dyDescent="0.25">
      <c r="I2779" s="14"/>
      <c r="J2779" s="14"/>
      <c r="K2779" s="14"/>
      <c r="L2779" s="14"/>
      <c r="M2779" s="14"/>
      <c r="N2779" s="14"/>
      <c r="O2779" s="14"/>
      <c r="P2779" s="14"/>
    </row>
    <row r="2780" spans="9:16" x14ac:dyDescent="0.25">
      <c r="I2780" s="14"/>
      <c r="J2780" s="14"/>
      <c r="K2780" s="14"/>
      <c r="L2780" s="14"/>
      <c r="M2780" s="14"/>
      <c r="N2780" s="14"/>
      <c r="O2780" s="14"/>
      <c r="P2780" s="14"/>
    </row>
    <row r="2781" spans="9:16" x14ac:dyDescent="0.25">
      <c r="I2781" s="14"/>
      <c r="J2781" s="14"/>
      <c r="K2781" s="14"/>
      <c r="L2781" s="14"/>
      <c r="M2781" s="14"/>
      <c r="N2781" s="14"/>
      <c r="O2781" s="14"/>
      <c r="P2781" s="14"/>
    </row>
    <row r="2782" spans="9:16" x14ac:dyDescent="0.25">
      <c r="I2782" s="14"/>
      <c r="J2782" s="14"/>
      <c r="K2782" s="14"/>
      <c r="L2782" s="14"/>
      <c r="M2782" s="14"/>
      <c r="N2782" s="14"/>
      <c r="O2782" s="14"/>
      <c r="P2782" s="14"/>
    </row>
    <row r="2783" spans="9:16" x14ac:dyDescent="0.25">
      <c r="I2783" s="14"/>
      <c r="J2783" s="14"/>
      <c r="K2783" s="14"/>
      <c r="L2783" s="14"/>
      <c r="M2783" s="14"/>
      <c r="N2783" s="14"/>
      <c r="O2783" s="14"/>
      <c r="P2783" s="14"/>
    </row>
    <row r="2784" spans="9:16" x14ac:dyDescent="0.25">
      <c r="I2784" s="14"/>
      <c r="J2784" s="14"/>
      <c r="K2784" s="14"/>
      <c r="L2784" s="14"/>
      <c r="M2784" s="14"/>
      <c r="N2784" s="14"/>
      <c r="O2784" s="14"/>
      <c r="P2784" s="14"/>
    </row>
    <row r="2785" spans="9:16" x14ac:dyDescent="0.25">
      <c r="I2785" s="14"/>
      <c r="J2785" s="14"/>
      <c r="K2785" s="14"/>
      <c r="L2785" s="14"/>
      <c r="M2785" s="14"/>
      <c r="N2785" s="14"/>
      <c r="O2785" s="14"/>
      <c r="P2785" s="14"/>
    </row>
    <row r="2786" spans="9:16" x14ac:dyDescent="0.25">
      <c r="I2786" s="14"/>
      <c r="J2786" s="14"/>
      <c r="K2786" s="14"/>
      <c r="L2786" s="14"/>
      <c r="M2786" s="14"/>
      <c r="N2786" s="14"/>
      <c r="O2786" s="14"/>
      <c r="P2786" s="14"/>
    </row>
    <row r="2787" spans="9:16" x14ac:dyDescent="0.25">
      <c r="I2787" s="14"/>
      <c r="J2787" s="14"/>
      <c r="K2787" s="14"/>
      <c r="L2787" s="14"/>
      <c r="M2787" s="14"/>
      <c r="N2787" s="14"/>
      <c r="O2787" s="14"/>
      <c r="P2787" s="14"/>
    </row>
    <row r="2788" spans="9:16" x14ac:dyDescent="0.25">
      <c r="I2788" s="14"/>
      <c r="J2788" s="14"/>
      <c r="K2788" s="14"/>
      <c r="L2788" s="14"/>
      <c r="M2788" s="14"/>
      <c r="N2788" s="14"/>
      <c r="O2788" s="14"/>
      <c r="P2788" s="14"/>
    </row>
    <row r="2789" spans="9:16" x14ac:dyDescent="0.25">
      <c r="I2789" s="14"/>
      <c r="J2789" s="14"/>
      <c r="K2789" s="14"/>
      <c r="L2789" s="14"/>
      <c r="M2789" s="14"/>
      <c r="N2789" s="14"/>
      <c r="O2789" s="14"/>
      <c r="P2789" s="14"/>
    </row>
    <row r="2790" spans="9:16" x14ac:dyDescent="0.25">
      <c r="I2790" s="14"/>
      <c r="J2790" s="14"/>
      <c r="K2790" s="14"/>
      <c r="L2790" s="14"/>
      <c r="M2790" s="14"/>
      <c r="N2790" s="14"/>
      <c r="O2790" s="14"/>
      <c r="P2790" s="14"/>
    </row>
    <row r="2791" spans="9:16" x14ac:dyDescent="0.25">
      <c r="I2791" s="14"/>
      <c r="J2791" s="14"/>
      <c r="K2791" s="14"/>
      <c r="L2791" s="14"/>
      <c r="M2791" s="14"/>
      <c r="N2791" s="14"/>
      <c r="O2791" s="14"/>
      <c r="P2791" s="14"/>
    </row>
    <row r="2792" spans="9:16" x14ac:dyDescent="0.25">
      <c r="I2792" s="14"/>
      <c r="J2792" s="14"/>
      <c r="K2792" s="14"/>
      <c r="L2792" s="14"/>
      <c r="M2792" s="14"/>
      <c r="N2792" s="14"/>
      <c r="O2792" s="14"/>
      <c r="P2792" s="14"/>
    </row>
    <row r="2793" spans="9:16" x14ac:dyDescent="0.25">
      <c r="I2793" s="14"/>
      <c r="J2793" s="14"/>
      <c r="K2793" s="14"/>
      <c r="L2793" s="14"/>
      <c r="M2793" s="14"/>
      <c r="N2793" s="14"/>
      <c r="O2793" s="14"/>
      <c r="P2793" s="14"/>
    </row>
    <row r="2794" spans="9:16" x14ac:dyDescent="0.25">
      <c r="I2794" s="14"/>
      <c r="J2794" s="14"/>
      <c r="K2794" s="14"/>
      <c r="L2794" s="14"/>
      <c r="M2794" s="14"/>
      <c r="N2794" s="14"/>
      <c r="O2794" s="14"/>
      <c r="P2794" s="14"/>
    </row>
    <row r="2795" spans="9:16" x14ac:dyDescent="0.25">
      <c r="I2795" s="14"/>
      <c r="J2795" s="14"/>
      <c r="K2795" s="14"/>
      <c r="L2795" s="14"/>
      <c r="M2795" s="14"/>
      <c r="N2795" s="14"/>
      <c r="O2795" s="14"/>
      <c r="P2795" s="14"/>
    </row>
    <row r="2796" spans="9:16" x14ac:dyDescent="0.25">
      <c r="I2796" s="14"/>
      <c r="J2796" s="14"/>
      <c r="K2796" s="14"/>
      <c r="L2796" s="14"/>
      <c r="M2796" s="14"/>
      <c r="N2796" s="14"/>
      <c r="O2796" s="14"/>
      <c r="P2796" s="14"/>
    </row>
    <row r="2797" spans="9:16" x14ac:dyDescent="0.25">
      <c r="I2797" s="14"/>
      <c r="J2797" s="14"/>
      <c r="K2797" s="14"/>
      <c r="L2797" s="14"/>
      <c r="M2797" s="14"/>
      <c r="N2797" s="14"/>
      <c r="O2797" s="14"/>
      <c r="P2797" s="14"/>
    </row>
    <row r="2798" spans="9:16" x14ac:dyDescent="0.25">
      <c r="I2798" s="14"/>
      <c r="J2798" s="14"/>
      <c r="K2798" s="14"/>
      <c r="L2798" s="14"/>
      <c r="M2798" s="14"/>
      <c r="N2798" s="14"/>
      <c r="O2798" s="14"/>
      <c r="P2798" s="14"/>
    </row>
    <row r="2799" spans="9:16" x14ac:dyDescent="0.25">
      <c r="I2799" s="14"/>
      <c r="J2799" s="14"/>
      <c r="K2799" s="14"/>
      <c r="L2799" s="14"/>
      <c r="M2799" s="14"/>
      <c r="N2799" s="14"/>
      <c r="O2799" s="14"/>
      <c r="P2799" s="14"/>
    </row>
    <row r="2800" spans="9:16" x14ac:dyDescent="0.25">
      <c r="I2800" s="14"/>
      <c r="J2800" s="14"/>
      <c r="K2800" s="14"/>
      <c r="L2800" s="14"/>
      <c r="M2800" s="14"/>
      <c r="N2800" s="14"/>
      <c r="O2800" s="14"/>
      <c r="P2800" s="14"/>
    </row>
    <row r="2801" spans="9:16" x14ac:dyDescent="0.25">
      <c r="I2801" s="14"/>
      <c r="J2801" s="14"/>
      <c r="K2801" s="14"/>
      <c r="L2801" s="14"/>
      <c r="M2801" s="14"/>
      <c r="N2801" s="14"/>
      <c r="O2801" s="14"/>
      <c r="P2801" s="14"/>
    </row>
    <row r="2802" spans="9:16" x14ac:dyDescent="0.25">
      <c r="I2802" s="14"/>
      <c r="J2802" s="14"/>
      <c r="K2802" s="14"/>
      <c r="L2802" s="14"/>
      <c r="M2802" s="14"/>
      <c r="N2802" s="14"/>
      <c r="O2802" s="14"/>
      <c r="P2802" s="14"/>
    </row>
    <row r="2803" spans="9:16" x14ac:dyDescent="0.25">
      <c r="I2803" s="14"/>
      <c r="J2803" s="14"/>
      <c r="K2803" s="14"/>
      <c r="L2803" s="14"/>
      <c r="M2803" s="14"/>
      <c r="N2803" s="14"/>
      <c r="O2803" s="14"/>
      <c r="P2803" s="14"/>
    </row>
    <row r="2804" spans="9:16" x14ac:dyDescent="0.25">
      <c r="I2804" s="14"/>
      <c r="J2804" s="14"/>
      <c r="K2804" s="14"/>
      <c r="L2804" s="14"/>
      <c r="M2804" s="14"/>
      <c r="N2804" s="14"/>
      <c r="O2804" s="14"/>
      <c r="P2804" s="14"/>
    </row>
    <row r="2805" spans="9:16" x14ac:dyDescent="0.25">
      <c r="I2805" s="14"/>
      <c r="J2805" s="14"/>
      <c r="K2805" s="14"/>
      <c r="L2805" s="14"/>
      <c r="M2805" s="14"/>
      <c r="N2805" s="14"/>
      <c r="O2805" s="14"/>
      <c r="P2805" s="14"/>
    </row>
    <row r="2806" spans="9:16" x14ac:dyDescent="0.25">
      <c r="I2806" s="14"/>
      <c r="J2806" s="14"/>
      <c r="K2806" s="14"/>
      <c r="L2806" s="14"/>
      <c r="M2806" s="14"/>
      <c r="N2806" s="14"/>
      <c r="O2806" s="14"/>
      <c r="P2806" s="14"/>
    </row>
    <row r="2807" spans="9:16" x14ac:dyDescent="0.25">
      <c r="I2807" s="14"/>
      <c r="J2807" s="14"/>
      <c r="K2807" s="14"/>
      <c r="L2807" s="14"/>
      <c r="M2807" s="14"/>
      <c r="N2807" s="14"/>
      <c r="O2807" s="14"/>
      <c r="P2807" s="14"/>
    </row>
    <row r="2808" spans="9:16" x14ac:dyDescent="0.25">
      <c r="I2808" s="14"/>
      <c r="J2808" s="14"/>
      <c r="K2808" s="14"/>
      <c r="L2808" s="14"/>
      <c r="M2808" s="14"/>
      <c r="N2808" s="14"/>
      <c r="O2808" s="14"/>
      <c r="P2808" s="14"/>
    </row>
    <row r="2809" spans="9:16" x14ac:dyDescent="0.25">
      <c r="I2809" s="14"/>
      <c r="J2809" s="14"/>
      <c r="K2809" s="14"/>
      <c r="L2809" s="14"/>
      <c r="M2809" s="14"/>
      <c r="N2809" s="14"/>
      <c r="O2809" s="14"/>
      <c r="P2809" s="14"/>
    </row>
    <row r="2810" spans="9:16" x14ac:dyDescent="0.25">
      <c r="I2810" s="14"/>
      <c r="J2810" s="14"/>
      <c r="K2810" s="14"/>
      <c r="L2810" s="14"/>
      <c r="M2810" s="14"/>
      <c r="N2810" s="14"/>
      <c r="O2810" s="14"/>
      <c r="P2810" s="14"/>
    </row>
    <row r="2811" spans="9:16" x14ac:dyDescent="0.25">
      <c r="I2811" s="14"/>
      <c r="J2811" s="14"/>
      <c r="K2811" s="14"/>
      <c r="L2811" s="14"/>
      <c r="M2811" s="14"/>
      <c r="N2811" s="14"/>
      <c r="O2811" s="14"/>
      <c r="P2811" s="14"/>
    </row>
    <row r="2812" spans="9:16" x14ac:dyDescent="0.25">
      <c r="I2812" s="14"/>
      <c r="J2812" s="14"/>
      <c r="K2812" s="14"/>
      <c r="L2812" s="14"/>
      <c r="M2812" s="14"/>
      <c r="N2812" s="14"/>
      <c r="O2812" s="14"/>
      <c r="P2812" s="14"/>
    </row>
    <row r="2813" spans="9:16" x14ac:dyDescent="0.25">
      <c r="I2813" s="14"/>
      <c r="J2813" s="14"/>
      <c r="K2813" s="14"/>
      <c r="L2813" s="14"/>
      <c r="M2813" s="14"/>
      <c r="N2813" s="14"/>
      <c r="O2813" s="14"/>
      <c r="P2813" s="14"/>
    </row>
    <row r="2814" spans="9:16" x14ac:dyDescent="0.25">
      <c r="I2814" s="14"/>
      <c r="J2814" s="14"/>
      <c r="K2814" s="14"/>
      <c r="L2814" s="14"/>
      <c r="M2814" s="14"/>
      <c r="N2814" s="14"/>
      <c r="O2814" s="14"/>
      <c r="P2814" s="14"/>
    </row>
    <row r="2815" spans="9:16" x14ac:dyDescent="0.25">
      <c r="I2815" s="14"/>
      <c r="J2815" s="14"/>
      <c r="K2815" s="14"/>
      <c r="L2815" s="14"/>
      <c r="M2815" s="14"/>
      <c r="N2815" s="14"/>
      <c r="O2815" s="14"/>
      <c r="P2815" s="14"/>
    </row>
    <row r="2816" spans="9:16" x14ac:dyDescent="0.25">
      <c r="I2816" s="14"/>
      <c r="J2816" s="14"/>
      <c r="K2816" s="14"/>
      <c r="L2816" s="14"/>
      <c r="M2816" s="14"/>
      <c r="N2816" s="14"/>
      <c r="O2816" s="14"/>
      <c r="P2816" s="14"/>
    </row>
    <row r="2817" spans="9:16" x14ac:dyDescent="0.25">
      <c r="I2817" s="14"/>
      <c r="J2817" s="14"/>
      <c r="K2817" s="14"/>
      <c r="L2817" s="14"/>
      <c r="M2817" s="14"/>
      <c r="N2817" s="14"/>
      <c r="O2817" s="14"/>
      <c r="P2817" s="14"/>
    </row>
    <row r="2818" spans="9:16" x14ac:dyDescent="0.25">
      <c r="I2818" s="14"/>
      <c r="J2818" s="14"/>
      <c r="K2818" s="14"/>
      <c r="L2818" s="14"/>
      <c r="M2818" s="14"/>
      <c r="N2818" s="14"/>
      <c r="O2818" s="14"/>
      <c r="P2818" s="14"/>
    </row>
    <row r="2819" spans="9:16" x14ac:dyDescent="0.25">
      <c r="I2819" s="14"/>
      <c r="J2819" s="14"/>
      <c r="K2819" s="14"/>
      <c r="L2819" s="14"/>
      <c r="M2819" s="14"/>
      <c r="N2819" s="14"/>
      <c r="O2819" s="14"/>
      <c r="P2819" s="14"/>
    </row>
    <row r="2820" spans="9:16" x14ac:dyDescent="0.25">
      <c r="I2820" s="14"/>
      <c r="J2820" s="14"/>
      <c r="K2820" s="14"/>
      <c r="L2820" s="14"/>
      <c r="M2820" s="14"/>
      <c r="N2820" s="14"/>
      <c r="O2820" s="14"/>
      <c r="P2820" s="14"/>
    </row>
    <row r="2821" spans="9:16" x14ac:dyDescent="0.25">
      <c r="I2821" s="14"/>
      <c r="J2821" s="14"/>
      <c r="K2821" s="14"/>
      <c r="L2821" s="14"/>
      <c r="M2821" s="14"/>
      <c r="N2821" s="14"/>
      <c r="O2821" s="14"/>
      <c r="P2821" s="14"/>
    </row>
    <row r="2822" spans="9:16" x14ac:dyDescent="0.25">
      <c r="I2822" s="14"/>
      <c r="J2822" s="14"/>
      <c r="K2822" s="14"/>
      <c r="L2822" s="14"/>
      <c r="M2822" s="14"/>
      <c r="N2822" s="14"/>
      <c r="O2822" s="14"/>
      <c r="P2822" s="14"/>
    </row>
    <row r="2823" spans="9:16" x14ac:dyDescent="0.25">
      <c r="I2823" s="14"/>
      <c r="J2823" s="14"/>
      <c r="K2823" s="14"/>
      <c r="L2823" s="14"/>
      <c r="M2823" s="14"/>
      <c r="N2823" s="14"/>
      <c r="O2823" s="14"/>
      <c r="P2823" s="14"/>
    </row>
    <row r="2824" spans="9:16" x14ac:dyDescent="0.25">
      <c r="I2824" s="14"/>
      <c r="J2824" s="14"/>
      <c r="K2824" s="14"/>
      <c r="L2824" s="14"/>
      <c r="M2824" s="14"/>
      <c r="N2824" s="14"/>
      <c r="O2824" s="14"/>
      <c r="P2824" s="14"/>
    </row>
    <row r="2825" spans="9:16" x14ac:dyDescent="0.25">
      <c r="I2825" s="14"/>
      <c r="J2825" s="14"/>
      <c r="K2825" s="14"/>
      <c r="L2825" s="14"/>
      <c r="M2825" s="14"/>
      <c r="N2825" s="14"/>
      <c r="O2825" s="14"/>
      <c r="P2825" s="14"/>
    </row>
    <row r="2826" spans="9:16" x14ac:dyDescent="0.25">
      <c r="I2826" s="14"/>
      <c r="J2826" s="14"/>
      <c r="K2826" s="14"/>
      <c r="L2826" s="14"/>
      <c r="M2826" s="14"/>
      <c r="N2826" s="14"/>
      <c r="O2826" s="14"/>
      <c r="P2826" s="14"/>
    </row>
    <row r="2827" spans="9:16" x14ac:dyDescent="0.25">
      <c r="I2827" s="14"/>
      <c r="J2827" s="14"/>
      <c r="K2827" s="14"/>
      <c r="L2827" s="14"/>
      <c r="M2827" s="14"/>
      <c r="N2827" s="14"/>
      <c r="O2827" s="14"/>
      <c r="P2827" s="14"/>
    </row>
    <row r="2828" spans="9:16" x14ac:dyDescent="0.25">
      <c r="I2828" s="14"/>
      <c r="J2828" s="14"/>
      <c r="K2828" s="14"/>
      <c r="L2828" s="14"/>
      <c r="M2828" s="14"/>
      <c r="N2828" s="14"/>
      <c r="O2828" s="14"/>
      <c r="P2828" s="14"/>
    </row>
    <row r="2829" spans="9:16" x14ac:dyDescent="0.25">
      <c r="I2829" s="14"/>
      <c r="J2829" s="14"/>
      <c r="K2829" s="14"/>
      <c r="L2829" s="14"/>
      <c r="M2829" s="14"/>
      <c r="N2829" s="14"/>
      <c r="O2829" s="14"/>
      <c r="P2829" s="14"/>
    </row>
    <row r="2830" spans="9:16" x14ac:dyDescent="0.25">
      <c r="I2830" s="14"/>
      <c r="J2830" s="14"/>
      <c r="K2830" s="14"/>
      <c r="L2830" s="14"/>
      <c r="M2830" s="14"/>
      <c r="N2830" s="14"/>
      <c r="O2830" s="14"/>
      <c r="P2830" s="14"/>
    </row>
    <row r="2831" spans="9:16" x14ac:dyDescent="0.25">
      <c r="I2831" s="14"/>
      <c r="J2831" s="14"/>
      <c r="K2831" s="14"/>
      <c r="L2831" s="14"/>
      <c r="M2831" s="14"/>
      <c r="N2831" s="14"/>
      <c r="O2831" s="14"/>
      <c r="P2831" s="14"/>
    </row>
    <row r="2832" spans="9:16" x14ac:dyDescent="0.25">
      <c r="I2832" s="14"/>
      <c r="J2832" s="14"/>
      <c r="K2832" s="14"/>
      <c r="L2832" s="14"/>
      <c r="M2832" s="14"/>
      <c r="N2832" s="14"/>
      <c r="O2832" s="14"/>
      <c r="P2832" s="14"/>
    </row>
    <row r="2833" spans="9:16" x14ac:dyDescent="0.25">
      <c r="I2833" s="14"/>
      <c r="J2833" s="14"/>
      <c r="K2833" s="14"/>
      <c r="L2833" s="14"/>
      <c r="M2833" s="14"/>
      <c r="N2833" s="14"/>
      <c r="O2833" s="14"/>
      <c r="P2833" s="14"/>
    </row>
    <row r="2834" spans="9:16" x14ac:dyDescent="0.25">
      <c r="I2834" s="14"/>
      <c r="J2834" s="14"/>
      <c r="K2834" s="14"/>
      <c r="L2834" s="14"/>
      <c r="M2834" s="14"/>
      <c r="N2834" s="14"/>
      <c r="O2834" s="14"/>
      <c r="P2834" s="14"/>
    </row>
    <row r="2835" spans="9:16" x14ac:dyDescent="0.25">
      <c r="I2835" s="14"/>
      <c r="J2835" s="14"/>
      <c r="K2835" s="14"/>
      <c r="L2835" s="14"/>
      <c r="M2835" s="14"/>
      <c r="N2835" s="14"/>
      <c r="O2835" s="14"/>
      <c r="P2835" s="14"/>
    </row>
    <row r="2836" spans="9:16" x14ac:dyDescent="0.25">
      <c r="I2836" s="14"/>
      <c r="J2836" s="14"/>
      <c r="K2836" s="14"/>
      <c r="L2836" s="14"/>
      <c r="M2836" s="14"/>
      <c r="N2836" s="14"/>
      <c r="O2836" s="14"/>
      <c r="P2836" s="14"/>
    </row>
    <row r="2837" spans="9:16" x14ac:dyDescent="0.25">
      <c r="I2837" s="14"/>
      <c r="J2837" s="14"/>
      <c r="K2837" s="14"/>
      <c r="L2837" s="14"/>
      <c r="M2837" s="14"/>
      <c r="N2837" s="14"/>
      <c r="O2837" s="14"/>
      <c r="P2837" s="14"/>
    </row>
    <row r="2838" spans="9:16" x14ac:dyDescent="0.25">
      <c r="I2838" s="14"/>
      <c r="J2838" s="14"/>
      <c r="K2838" s="14"/>
      <c r="L2838" s="14"/>
      <c r="M2838" s="14"/>
      <c r="N2838" s="14"/>
      <c r="O2838" s="14"/>
      <c r="P2838" s="14"/>
    </row>
    <row r="2839" spans="9:16" x14ac:dyDescent="0.25">
      <c r="I2839" s="14"/>
      <c r="J2839" s="14"/>
      <c r="K2839" s="14"/>
      <c r="L2839" s="14"/>
      <c r="M2839" s="14"/>
      <c r="N2839" s="14"/>
      <c r="O2839" s="14"/>
      <c r="P2839" s="14"/>
    </row>
    <row r="2840" spans="9:16" x14ac:dyDescent="0.25">
      <c r="I2840" s="14"/>
      <c r="J2840" s="14"/>
      <c r="K2840" s="14"/>
      <c r="L2840" s="14"/>
      <c r="M2840" s="14"/>
      <c r="N2840" s="14"/>
      <c r="O2840" s="14"/>
      <c r="P2840" s="14"/>
    </row>
    <row r="2841" spans="9:16" x14ac:dyDescent="0.25">
      <c r="I2841" s="14"/>
      <c r="J2841" s="14"/>
      <c r="K2841" s="14"/>
      <c r="L2841" s="14"/>
      <c r="M2841" s="14"/>
      <c r="N2841" s="14"/>
      <c r="O2841" s="14"/>
      <c r="P2841" s="14"/>
    </row>
    <row r="2842" spans="9:16" x14ac:dyDescent="0.25">
      <c r="I2842" s="14"/>
      <c r="J2842" s="14"/>
      <c r="K2842" s="14"/>
      <c r="L2842" s="14"/>
      <c r="M2842" s="14"/>
      <c r="N2842" s="14"/>
      <c r="O2842" s="14"/>
      <c r="P2842" s="14"/>
    </row>
    <row r="2843" spans="9:16" x14ac:dyDescent="0.25">
      <c r="I2843" s="14"/>
      <c r="J2843" s="14"/>
      <c r="K2843" s="14"/>
      <c r="L2843" s="14"/>
      <c r="M2843" s="14"/>
      <c r="N2843" s="14"/>
      <c r="O2843" s="14"/>
      <c r="P2843" s="14"/>
    </row>
    <row r="2844" spans="9:16" x14ac:dyDescent="0.25">
      <c r="I2844" s="14"/>
      <c r="J2844" s="14"/>
      <c r="K2844" s="14"/>
      <c r="L2844" s="14"/>
      <c r="M2844" s="14"/>
      <c r="N2844" s="14"/>
      <c r="O2844" s="14"/>
      <c r="P2844" s="14"/>
    </row>
    <row r="2845" spans="9:16" x14ac:dyDescent="0.25">
      <c r="I2845" s="14"/>
      <c r="J2845" s="14"/>
      <c r="K2845" s="14"/>
      <c r="L2845" s="14"/>
      <c r="M2845" s="14"/>
      <c r="N2845" s="14"/>
      <c r="O2845" s="14"/>
      <c r="P2845" s="14"/>
    </row>
    <row r="2846" spans="9:16" x14ac:dyDescent="0.25">
      <c r="I2846" s="14"/>
      <c r="J2846" s="14"/>
      <c r="K2846" s="14"/>
      <c r="L2846" s="14"/>
      <c r="M2846" s="14"/>
      <c r="N2846" s="14"/>
      <c r="O2846" s="14"/>
      <c r="P2846" s="14"/>
    </row>
    <row r="2847" spans="9:16" x14ac:dyDescent="0.25">
      <c r="I2847" s="14"/>
      <c r="J2847" s="14"/>
      <c r="K2847" s="14"/>
      <c r="L2847" s="14"/>
      <c r="M2847" s="14"/>
      <c r="N2847" s="14"/>
      <c r="O2847" s="14"/>
      <c r="P2847" s="14"/>
    </row>
    <row r="2848" spans="9:16" x14ac:dyDescent="0.25">
      <c r="I2848" s="14"/>
      <c r="J2848" s="14"/>
      <c r="K2848" s="14"/>
      <c r="L2848" s="14"/>
      <c r="M2848" s="14"/>
      <c r="N2848" s="14"/>
      <c r="O2848" s="14"/>
      <c r="P2848" s="14"/>
    </row>
    <row r="2849" spans="9:16" x14ac:dyDescent="0.25">
      <c r="I2849" s="14"/>
      <c r="J2849" s="14"/>
      <c r="K2849" s="14"/>
      <c r="L2849" s="14"/>
      <c r="M2849" s="14"/>
      <c r="N2849" s="14"/>
      <c r="O2849" s="14"/>
      <c r="P2849" s="14"/>
    </row>
    <row r="2850" spans="9:16" x14ac:dyDescent="0.25">
      <c r="I2850" s="14"/>
      <c r="J2850" s="14"/>
      <c r="K2850" s="14"/>
      <c r="L2850" s="14"/>
      <c r="M2850" s="14"/>
      <c r="N2850" s="14"/>
      <c r="O2850" s="14"/>
      <c r="P2850" s="14"/>
    </row>
    <row r="2851" spans="9:16" x14ac:dyDescent="0.25">
      <c r="I2851" s="14"/>
      <c r="J2851" s="14"/>
      <c r="K2851" s="14"/>
      <c r="L2851" s="14"/>
      <c r="M2851" s="14"/>
      <c r="N2851" s="14"/>
      <c r="O2851" s="14"/>
      <c r="P2851" s="14"/>
    </row>
    <row r="2852" spans="9:16" x14ac:dyDescent="0.25">
      <c r="I2852" s="14"/>
      <c r="J2852" s="14"/>
      <c r="K2852" s="14"/>
      <c r="L2852" s="14"/>
      <c r="M2852" s="14"/>
      <c r="N2852" s="14"/>
      <c r="O2852" s="14"/>
      <c r="P2852" s="14"/>
    </row>
    <row r="2853" spans="9:16" x14ac:dyDescent="0.25">
      <c r="I2853" s="14"/>
      <c r="J2853" s="14"/>
      <c r="K2853" s="14"/>
      <c r="L2853" s="14"/>
      <c r="M2853" s="14"/>
      <c r="N2853" s="14"/>
      <c r="O2853" s="14"/>
      <c r="P2853" s="14"/>
    </row>
    <row r="2854" spans="9:16" x14ac:dyDescent="0.25">
      <c r="I2854" s="14"/>
      <c r="J2854" s="14"/>
      <c r="K2854" s="14"/>
      <c r="L2854" s="14"/>
      <c r="M2854" s="14"/>
      <c r="N2854" s="14"/>
      <c r="O2854" s="14"/>
      <c r="P2854" s="14"/>
    </row>
    <row r="2855" spans="9:16" x14ac:dyDescent="0.25">
      <c r="I2855" s="14"/>
      <c r="J2855" s="14"/>
      <c r="K2855" s="14"/>
      <c r="L2855" s="14"/>
      <c r="M2855" s="14"/>
      <c r="N2855" s="14"/>
      <c r="O2855" s="14"/>
      <c r="P2855" s="14"/>
    </row>
    <row r="2856" spans="9:16" x14ac:dyDescent="0.25">
      <c r="I2856" s="14"/>
      <c r="J2856" s="14"/>
      <c r="K2856" s="14"/>
      <c r="L2856" s="14"/>
      <c r="M2856" s="14"/>
      <c r="N2856" s="14"/>
      <c r="O2856" s="14"/>
      <c r="P2856" s="14"/>
    </row>
    <row r="2857" spans="9:16" x14ac:dyDescent="0.25">
      <c r="I2857" s="14"/>
      <c r="J2857" s="14"/>
      <c r="K2857" s="14"/>
      <c r="L2857" s="14"/>
      <c r="M2857" s="14"/>
      <c r="N2857" s="14"/>
      <c r="O2857" s="14"/>
      <c r="P2857" s="14"/>
    </row>
    <row r="2858" spans="9:16" x14ac:dyDescent="0.25">
      <c r="I2858" s="14"/>
      <c r="J2858" s="14"/>
      <c r="K2858" s="14"/>
      <c r="L2858" s="14"/>
      <c r="M2858" s="14"/>
      <c r="N2858" s="14"/>
      <c r="O2858" s="14"/>
      <c r="P2858" s="14"/>
    </row>
    <row r="2859" spans="9:16" x14ac:dyDescent="0.25">
      <c r="I2859" s="14"/>
      <c r="J2859" s="14"/>
      <c r="K2859" s="14"/>
      <c r="L2859" s="14"/>
      <c r="M2859" s="14"/>
      <c r="N2859" s="14"/>
      <c r="O2859" s="14"/>
      <c r="P2859" s="14"/>
    </row>
    <row r="2860" spans="9:16" x14ac:dyDescent="0.25">
      <c r="I2860" s="14"/>
      <c r="J2860" s="14"/>
      <c r="K2860" s="14"/>
      <c r="L2860" s="14"/>
      <c r="M2860" s="14"/>
      <c r="N2860" s="14"/>
      <c r="O2860" s="14"/>
      <c r="P2860" s="14"/>
    </row>
    <row r="2861" spans="9:16" x14ac:dyDescent="0.25">
      <c r="I2861" s="14"/>
      <c r="J2861" s="14"/>
      <c r="K2861" s="14"/>
      <c r="L2861" s="14"/>
      <c r="M2861" s="14"/>
      <c r="N2861" s="14"/>
      <c r="O2861" s="14"/>
      <c r="P2861" s="14"/>
    </row>
    <row r="2862" spans="9:16" x14ac:dyDescent="0.25">
      <c r="I2862" s="14"/>
      <c r="J2862" s="14"/>
      <c r="K2862" s="14"/>
      <c r="L2862" s="14"/>
      <c r="M2862" s="14"/>
      <c r="N2862" s="14"/>
      <c r="O2862" s="14"/>
      <c r="P2862" s="14"/>
    </row>
    <row r="2863" spans="9:16" x14ac:dyDescent="0.25">
      <c r="I2863" s="14"/>
      <c r="J2863" s="14"/>
      <c r="K2863" s="14"/>
      <c r="L2863" s="14"/>
      <c r="M2863" s="14"/>
      <c r="N2863" s="14"/>
      <c r="O2863" s="14"/>
      <c r="P2863" s="14"/>
    </row>
    <row r="2864" spans="9:16" x14ac:dyDescent="0.25">
      <c r="I2864" s="14"/>
      <c r="J2864" s="14"/>
      <c r="K2864" s="14"/>
      <c r="L2864" s="14"/>
      <c r="M2864" s="14"/>
      <c r="N2864" s="14"/>
      <c r="O2864" s="14"/>
      <c r="P2864" s="14"/>
    </row>
    <row r="2865" spans="9:16" x14ac:dyDescent="0.25">
      <c r="I2865" s="14"/>
      <c r="J2865" s="14"/>
      <c r="K2865" s="14"/>
      <c r="L2865" s="14"/>
      <c r="M2865" s="14"/>
      <c r="N2865" s="14"/>
      <c r="O2865" s="14"/>
      <c r="P2865" s="14"/>
    </row>
    <row r="2866" spans="9:16" x14ac:dyDescent="0.25">
      <c r="I2866" s="14"/>
      <c r="J2866" s="14"/>
      <c r="K2866" s="14"/>
      <c r="L2866" s="14"/>
      <c r="M2866" s="14"/>
      <c r="N2866" s="14"/>
      <c r="O2866" s="14"/>
      <c r="P2866" s="14"/>
    </row>
    <row r="2867" spans="9:16" x14ac:dyDescent="0.25">
      <c r="I2867" s="14"/>
      <c r="J2867" s="14"/>
      <c r="K2867" s="14"/>
      <c r="L2867" s="14"/>
      <c r="M2867" s="14"/>
      <c r="N2867" s="14"/>
      <c r="O2867" s="14"/>
      <c r="P2867" s="14"/>
    </row>
    <row r="2868" spans="9:16" x14ac:dyDescent="0.25">
      <c r="I2868" s="14"/>
      <c r="J2868" s="14"/>
      <c r="K2868" s="14"/>
      <c r="L2868" s="14"/>
      <c r="M2868" s="14"/>
      <c r="N2868" s="14"/>
      <c r="O2868" s="14"/>
      <c r="P2868" s="14"/>
    </row>
    <row r="2869" spans="9:16" x14ac:dyDescent="0.25">
      <c r="I2869" s="14"/>
      <c r="J2869" s="14"/>
      <c r="K2869" s="14"/>
      <c r="L2869" s="14"/>
      <c r="M2869" s="14"/>
      <c r="N2869" s="14"/>
      <c r="O2869" s="14"/>
      <c r="P2869" s="14"/>
    </row>
    <row r="2870" spans="9:16" x14ac:dyDescent="0.25">
      <c r="I2870" s="14"/>
      <c r="J2870" s="14"/>
      <c r="K2870" s="14"/>
      <c r="L2870" s="14"/>
      <c r="M2870" s="14"/>
      <c r="N2870" s="14"/>
      <c r="O2870" s="14"/>
      <c r="P2870" s="14"/>
    </row>
    <row r="2871" spans="9:16" x14ac:dyDescent="0.25">
      <c r="I2871" s="14"/>
      <c r="J2871" s="14"/>
      <c r="K2871" s="14"/>
      <c r="L2871" s="14"/>
      <c r="M2871" s="14"/>
      <c r="N2871" s="14"/>
      <c r="O2871" s="14"/>
      <c r="P2871" s="14"/>
    </row>
    <row r="2872" spans="9:16" x14ac:dyDescent="0.25">
      <c r="I2872" s="14"/>
      <c r="J2872" s="14"/>
      <c r="K2872" s="14"/>
      <c r="L2872" s="14"/>
      <c r="M2872" s="14"/>
      <c r="N2872" s="14"/>
      <c r="O2872" s="14"/>
      <c r="P2872" s="14"/>
    </row>
    <row r="2873" spans="9:16" x14ac:dyDescent="0.25">
      <c r="I2873" s="14"/>
      <c r="J2873" s="14"/>
      <c r="K2873" s="14"/>
      <c r="L2873" s="14"/>
      <c r="M2873" s="14"/>
      <c r="N2873" s="14"/>
      <c r="O2873" s="14"/>
      <c r="P2873" s="14"/>
    </row>
    <row r="2874" spans="9:16" x14ac:dyDescent="0.25">
      <c r="I2874" s="14"/>
      <c r="J2874" s="14"/>
      <c r="K2874" s="14"/>
      <c r="L2874" s="14"/>
      <c r="M2874" s="14"/>
      <c r="N2874" s="14"/>
      <c r="O2874" s="14"/>
      <c r="P2874" s="14"/>
    </row>
    <row r="2875" spans="9:16" x14ac:dyDescent="0.25">
      <c r="I2875" s="14"/>
      <c r="J2875" s="14"/>
      <c r="K2875" s="14"/>
      <c r="L2875" s="14"/>
      <c r="M2875" s="14"/>
      <c r="N2875" s="14"/>
      <c r="O2875" s="14"/>
      <c r="P2875" s="14"/>
    </row>
    <row r="2876" spans="9:16" x14ac:dyDescent="0.25">
      <c r="I2876" s="14"/>
      <c r="J2876" s="14"/>
      <c r="K2876" s="14"/>
      <c r="L2876" s="14"/>
      <c r="M2876" s="14"/>
      <c r="N2876" s="14"/>
      <c r="O2876" s="14"/>
      <c r="P2876" s="14"/>
    </row>
    <row r="2877" spans="9:16" x14ac:dyDescent="0.25">
      <c r="I2877" s="14"/>
      <c r="J2877" s="14"/>
      <c r="K2877" s="14"/>
      <c r="L2877" s="14"/>
      <c r="M2877" s="14"/>
      <c r="N2877" s="14"/>
      <c r="O2877" s="14"/>
      <c r="P2877" s="14"/>
    </row>
    <row r="2878" spans="9:16" x14ac:dyDescent="0.25">
      <c r="I2878" s="14"/>
      <c r="J2878" s="14"/>
      <c r="K2878" s="14"/>
      <c r="L2878" s="14"/>
      <c r="M2878" s="14"/>
      <c r="N2878" s="14"/>
      <c r="O2878" s="14"/>
      <c r="P2878" s="14"/>
    </row>
    <row r="2879" spans="9:16" x14ac:dyDescent="0.25">
      <c r="I2879" s="14"/>
      <c r="J2879" s="14"/>
      <c r="K2879" s="14"/>
      <c r="L2879" s="14"/>
      <c r="M2879" s="14"/>
      <c r="N2879" s="14"/>
      <c r="O2879" s="14"/>
      <c r="P2879" s="14"/>
    </row>
    <row r="2880" spans="9:16" x14ac:dyDescent="0.25">
      <c r="I2880" s="14"/>
      <c r="J2880" s="14"/>
      <c r="K2880" s="14"/>
      <c r="L2880" s="14"/>
      <c r="M2880" s="14"/>
      <c r="N2880" s="14"/>
      <c r="O2880" s="14"/>
      <c r="P2880" s="14"/>
    </row>
    <row r="2881" spans="9:16" x14ac:dyDescent="0.25">
      <c r="I2881" s="14"/>
      <c r="J2881" s="14"/>
      <c r="K2881" s="14"/>
      <c r="L2881" s="14"/>
      <c r="M2881" s="14"/>
      <c r="N2881" s="14"/>
      <c r="O2881" s="14"/>
      <c r="P2881" s="14"/>
    </row>
    <row r="2882" spans="9:16" x14ac:dyDescent="0.25">
      <c r="I2882" s="14"/>
      <c r="J2882" s="14"/>
      <c r="K2882" s="14"/>
      <c r="L2882" s="14"/>
      <c r="M2882" s="14"/>
      <c r="N2882" s="14"/>
      <c r="O2882" s="14"/>
      <c r="P2882" s="14"/>
    </row>
    <row r="2883" spans="9:16" x14ac:dyDescent="0.25">
      <c r="I2883" s="14"/>
      <c r="J2883" s="14"/>
      <c r="K2883" s="14"/>
      <c r="L2883" s="14"/>
      <c r="M2883" s="14"/>
      <c r="N2883" s="14"/>
      <c r="O2883" s="14"/>
      <c r="P2883" s="14"/>
    </row>
    <row r="2884" spans="9:16" x14ac:dyDescent="0.25">
      <c r="I2884" s="14"/>
      <c r="J2884" s="14"/>
      <c r="K2884" s="14"/>
      <c r="L2884" s="14"/>
      <c r="M2884" s="14"/>
      <c r="N2884" s="14"/>
      <c r="O2884" s="14"/>
      <c r="P2884" s="14"/>
    </row>
    <row r="2885" spans="9:16" x14ac:dyDescent="0.25">
      <c r="I2885" s="14"/>
      <c r="J2885" s="14"/>
      <c r="K2885" s="14"/>
      <c r="L2885" s="14"/>
      <c r="M2885" s="14"/>
      <c r="N2885" s="14"/>
      <c r="O2885" s="14"/>
      <c r="P2885" s="14"/>
    </row>
    <row r="2886" spans="9:16" x14ac:dyDescent="0.25">
      <c r="I2886" s="14"/>
      <c r="J2886" s="14"/>
      <c r="K2886" s="14"/>
      <c r="L2886" s="14"/>
      <c r="M2886" s="14"/>
      <c r="N2886" s="14"/>
      <c r="O2886" s="14"/>
      <c r="P2886" s="14"/>
    </row>
    <row r="2887" spans="9:16" x14ac:dyDescent="0.25">
      <c r="I2887" s="14"/>
      <c r="J2887" s="14"/>
      <c r="K2887" s="14"/>
      <c r="L2887" s="14"/>
      <c r="M2887" s="14"/>
      <c r="N2887" s="14"/>
      <c r="O2887" s="14"/>
      <c r="P2887" s="14"/>
    </row>
    <row r="2888" spans="9:16" x14ac:dyDescent="0.25">
      <c r="I2888" s="14"/>
      <c r="J2888" s="14"/>
      <c r="K2888" s="14"/>
      <c r="L2888" s="14"/>
      <c r="M2888" s="14"/>
      <c r="N2888" s="14"/>
      <c r="O2888" s="14"/>
      <c r="P2888" s="14"/>
    </row>
    <row r="2889" spans="9:16" x14ac:dyDescent="0.25">
      <c r="I2889" s="14"/>
      <c r="J2889" s="14"/>
      <c r="K2889" s="14"/>
      <c r="L2889" s="14"/>
      <c r="M2889" s="14"/>
      <c r="N2889" s="14"/>
      <c r="O2889" s="14"/>
      <c r="P2889" s="14"/>
    </row>
    <row r="2890" spans="9:16" x14ac:dyDescent="0.25">
      <c r="I2890" s="14"/>
      <c r="J2890" s="14"/>
      <c r="K2890" s="14"/>
      <c r="L2890" s="14"/>
      <c r="M2890" s="14"/>
      <c r="N2890" s="14"/>
      <c r="O2890" s="14"/>
      <c r="P2890" s="14"/>
    </row>
    <row r="2891" spans="9:16" x14ac:dyDescent="0.25">
      <c r="I2891" s="14"/>
      <c r="J2891" s="14"/>
      <c r="K2891" s="14"/>
      <c r="L2891" s="14"/>
      <c r="M2891" s="14"/>
      <c r="N2891" s="14"/>
      <c r="O2891" s="14"/>
      <c r="P2891" s="14"/>
    </row>
    <row r="2892" spans="9:16" x14ac:dyDescent="0.25">
      <c r="I2892" s="14"/>
      <c r="J2892" s="14"/>
      <c r="K2892" s="14"/>
      <c r="L2892" s="14"/>
      <c r="M2892" s="14"/>
      <c r="N2892" s="14"/>
      <c r="O2892" s="14"/>
      <c r="P2892" s="14"/>
    </row>
    <row r="2893" spans="9:16" x14ac:dyDescent="0.25">
      <c r="I2893" s="14"/>
      <c r="J2893" s="14"/>
      <c r="K2893" s="14"/>
      <c r="L2893" s="14"/>
      <c r="M2893" s="14"/>
      <c r="N2893" s="14"/>
      <c r="O2893" s="14"/>
      <c r="P2893" s="14"/>
    </row>
    <row r="2894" spans="9:16" x14ac:dyDescent="0.25">
      <c r="I2894" s="14"/>
      <c r="J2894" s="14"/>
      <c r="K2894" s="14"/>
      <c r="L2894" s="14"/>
      <c r="M2894" s="14"/>
      <c r="N2894" s="14"/>
      <c r="O2894" s="14"/>
      <c r="P2894" s="14"/>
    </row>
    <row r="2895" spans="9:16" x14ac:dyDescent="0.25">
      <c r="I2895" s="14"/>
      <c r="J2895" s="14"/>
      <c r="K2895" s="14"/>
      <c r="L2895" s="14"/>
      <c r="M2895" s="14"/>
      <c r="N2895" s="14"/>
      <c r="O2895" s="14"/>
      <c r="P2895" s="14"/>
    </row>
    <row r="2896" spans="9:16" x14ac:dyDescent="0.25">
      <c r="I2896" s="14"/>
      <c r="J2896" s="14"/>
      <c r="K2896" s="14"/>
      <c r="L2896" s="14"/>
      <c r="M2896" s="14"/>
      <c r="N2896" s="14"/>
      <c r="O2896" s="14"/>
      <c r="P2896" s="14"/>
    </row>
    <row r="2897" spans="9:16" x14ac:dyDescent="0.25">
      <c r="I2897" s="14"/>
      <c r="J2897" s="14"/>
      <c r="K2897" s="14"/>
      <c r="L2897" s="14"/>
      <c r="M2897" s="14"/>
      <c r="N2897" s="14"/>
      <c r="O2897" s="14"/>
      <c r="P2897" s="14"/>
    </row>
    <row r="2898" spans="9:16" x14ac:dyDescent="0.25">
      <c r="I2898" s="14"/>
      <c r="J2898" s="14"/>
      <c r="K2898" s="14"/>
      <c r="L2898" s="14"/>
      <c r="M2898" s="14"/>
      <c r="N2898" s="14"/>
      <c r="O2898" s="14"/>
      <c r="P2898" s="14"/>
    </row>
    <row r="2899" spans="9:16" x14ac:dyDescent="0.25">
      <c r="I2899" s="14"/>
      <c r="J2899" s="14"/>
      <c r="K2899" s="14"/>
      <c r="L2899" s="14"/>
      <c r="M2899" s="14"/>
      <c r="N2899" s="14"/>
      <c r="O2899" s="14"/>
      <c r="P2899" s="14"/>
    </row>
    <row r="2900" spans="9:16" x14ac:dyDescent="0.25">
      <c r="I2900" s="14"/>
      <c r="J2900" s="14"/>
      <c r="K2900" s="14"/>
      <c r="L2900" s="14"/>
      <c r="M2900" s="14"/>
      <c r="N2900" s="14"/>
      <c r="O2900" s="14"/>
      <c r="P2900" s="14"/>
    </row>
    <row r="2901" spans="9:16" x14ac:dyDescent="0.25">
      <c r="I2901" s="14"/>
      <c r="J2901" s="14"/>
      <c r="K2901" s="14"/>
      <c r="L2901" s="14"/>
      <c r="M2901" s="14"/>
      <c r="N2901" s="14"/>
      <c r="O2901" s="14"/>
      <c r="P2901" s="14"/>
    </row>
    <row r="2902" spans="9:16" x14ac:dyDescent="0.25">
      <c r="I2902" s="14"/>
      <c r="J2902" s="14"/>
      <c r="K2902" s="14"/>
      <c r="L2902" s="14"/>
      <c r="M2902" s="14"/>
      <c r="N2902" s="14"/>
      <c r="O2902" s="14"/>
      <c r="P2902" s="14"/>
    </row>
    <row r="2903" spans="9:16" x14ac:dyDescent="0.25">
      <c r="I2903" s="14"/>
      <c r="J2903" s="14"/>
      <c r="K2903" s="14"/>
      <c r="L2903" s="14"/>
      <c r="M2903" s="14"/>
      <c r="N2903" s="14"/>
      <c r="O2903" s="14"/>
      <c r="P2903" s="14"/>
    </row>
    <row r="2904" spans="9:16" x14ac:dyDescent="0.25">
      <c r="I2904" s="14"/>
      <c r="J2904" s="14"/>
      <c r="K2904" s="14"/>
      <c r="L2904" s="14"/>
      <c r="M2904" s="14"/>
      <c r="N2904" s="14"/>
      <c r="O2904" s="14"/>
      <c r="P2904" s="14"/>
    </row>
    <row r="2905" spans="9:16" x14ac:dyDescent="0.25">
      <c r="I2905" s="14"/>
      <c r="J2905" s="14"/>
      <c r="K2905" s="14"/>
      <c r="L2905" s="14"/>
      <c r="M2905" s="14"/>
      <c r="N2905" s="14"/>
      <c r="O2905" s="14"/>
      <c r="P2905" s="14"/>
    </row>
    <row r="2906" spans="9:16" x14ac:dyDescent="0.25">
      <c r="I2906" s="14"/>
      <c r="J2906" s="14"/>
      <c r="K2906" s="14"/>
      <c r="L2906" s="14"/>
      <c r="M2906" s="14"/>
      <c r="N2906" s="14"/>
      <c r="O2906" s="14"/>
      <c r="P2906" s="14"/>
    </row>
    <row r="2907" spans="9:16" x14ac:dyDescent="0.25">
      <c r="I2907" s="14"/>
      <c r="J2907" s="14"/>
      <c r="K2907" s="14"/>
      <c r="L2907" s="14"/>
      <c r="M2907" s="14"/>
      <c r="N2907" s="14"/>
      <c r="O2907" s="14"/>
      <c r="P2907" s="14"/>
    </row>
    <row r="2908" spans="9:16" x14ac:dyDescent="0.25">
      <c r="I2908" s="14"/>
      <c r="J2908" s="14"/>
      <c r="K2908" s="14"/>
      <c r="L2908" s="14"/>
      <c r="M2908" s="14"/>
      <c r="N2908" s="14"/>
      <c r="O2908" s="14"/>
      <c r="P2908" s="14"/>
    </row>
    <row r="2909" spans="9:16" x14ac:dyDescent="0.25">
      <c r="I2909" s="14"/>
      <c r="J2909" s="14"/>
      <c r="K2909" s="14"/>
      <c r="L2909" s="14"/>
      <c r="M2909" s="14"/>
      <c r="N2909" s="14"/>
      <c r="O2909" s="14"/>
      <c r="P2909" s="14"/>
    </row>
    <row r="2910" spans="9:16" x14ac:dyDescent="0.25">
      <c r="I2910" s="14"/>
      <c r="J2910" s="14"/>
      <c r="K2910" s="14"/>
      <c r="L2910" s="14"/>
      <c r="M2910" s="14"/>
      <c r="N2910" s="14"/>
      <c r="O2910" s="14"/>
      <c r="P2910" s="14"/>
    </row>
    <row r="2911" spans="9:16" x14ac:dyDescent="0.25">
      <c r="I2911" s="14"/>
      <c r="J2911" s="14"/>
      <c r="K2911" s="14"/>
      <c r="L2911" s="14"/>
      <c r="M2911" s="14"/>
      <c r="N2911" s="14"/>
      <c r="O2911" s="14"/>
      <c r="P2911" s="14"/>
    </row>
    <row r="2912" spans="9:16" x14ac:dyDescent="0.25">
      <c r="I2912" s="14"/>
      <c r="J2912" s="14"/>
      <c r="K2912" s="14"/>
      <c r="L2912" s="14"/>
      <c r="M2912" s="14"/>
      <c r="N2912" s="14"/>
      <c r="O2912" s="14"/>
      <c r="P2912" s="14"/>
    </row>
    <row r="2913" spans="9:16" x14ac:dyDescent="0.25">
      <c r="I2913" s="14"/>
      <c r="J2913" s="14"/>
      <c r="K2913" s="14"/>
      <c r="L2913" s="14"/>
      <c r="M2913" s="14"/>
      <c r="N2913" s="14"/>
      <c r="O2913" s="14"/>
      <c r="P2913" s="14"/>
    </row>
    <row r="2914" spans="9:16" x14ac:dyDescent="0.25">
      <c r="I2914" s="14"/>
      <c r="J2914" s="14"/>
      <c r="K2914" s="14"/>
      <c r="L2914" s="14"/>
      <c r="M2914" s="14"/>
      <c r="N2914" s="14"/>
      <c r="O2914" s="14"/>
      <c r="P2914" s="14"/>
    </row>
    <row r="2915" spans="9:16" x14ac:dyDescent="0.25">
      <c r="I2915" s="14"/>
      <c r="J2915" s="14"/>
      <c r="K2915" s="14"/>
      <c r="L2915" s="14"/>
      <c r="M2915" s="14"/>
      <c r="N2915" s="14"/>
      <c r="O2915" s="14"/>
      <c r="P2915" s="14"/>
    </row>
    <row r="2916" spans="9:16" x14ac:dyDescent="0.25">
      <c r="I2916" s="14"/>
      <c r="J2916" s="14"/>
      <c r="K2916" s="14"/>
      <c r="L2916" s="14"/>
      <c r="M2916" s="14"/>
      <c r="N2916" s="14"/>
      <c r="O2916" s="14"/>
      <c r="P2916" s="14"/>
    </row>
    <row r="2917" spans="9:16" x14ac:dyDescent="0.25">
      <c r="I2917" s="14"/>
      <c r="J2917" s="14"/>
      <c r="K2917" s="14"/>
      <c r="L2917" s="14"/>
      <c r="M2917" s="14"/>
      <c r="N2917" s="14"/>
      <c r="O2917" s="14"/>
      <c r="P2917" s="14"/>
    </row>
    <row r="2918" spans="9:16" x14ac:dyDescent="0.25">
      <c r="I2918" s="14"/>
      <c r="J2918" s="14"/>
      <c r="K2918" s="14"/>
      <c r="L2918" s="14"/>
      <c r="M2918" s="14"/>
      <c r="N2918" s="14"/>
      <c r="O2918" s="14"/>
      <c r="P2918" s="14"/>
    </row>
    <row r="2919" spans="9:16" x14ac:dyDescent="0.25">
      <c r="I2919" s="14"/>
      <c r="J2919" s="14"/>
      <c r="K2919" s="14"/>
      <c r="L2919" s="14"/>
      <c r="M2919" s="14"/>
      <c r="N2919" s="14"/>
      <c r="O2919" s="14"/>
      <c r="P2919" s="14"/>
    </row>
    <row r="2920" spans="9:16" x14ac:dyDescent="0.25">
      <c r="I2920" s="14"/>
      <c r="J2920" s="14"/>
      <c r="K2920" s="14"/>
      <c r="L2920" s="14"/>
      <c r="M2920" s="14"/>
      <c r="N2920" s="14"/>
      <c r="O2920" s="14"/>
      <c r="P2920" s="14"/>
    </row>
    <row r="2921" spans="9:16" x14ac:dyDescent="0.25">
      <c r="I2921" s="14"/>
      <c r="J2921" s="14"/>
      <c r="K2921" s="14"/>
      <c r="L2921" s="14"/>
      <c r="M2921" s="14"/>
      <c r="N2921" s="14"/>
      <c r="O2921" s="14"/>
      <c r="P2921" s="14"/>
    </row>
    <row r="2922" spans="9:16" x14ac:dyDescent="0.25">
      <c r="I2922" s="14"/>
      <c r="J2922" s="14"/>
      <c r="K2922" s="14"/>
      <c r="L2922" s="14"/>
      <c r="M2922" s="14"/>
      <c r="N2922" s="14"/>
      <c r="O2922" s="14"/>
      <c r="P2922" s="14"/>
    </row>
    <row r="2923" spans="9:16" x14ac:dyDescent="0.25">
      <c r="I2923" s="14"/>
      <c r="J2923" s="14"/>
      <c r="K2923" s="14"/>
      <c r="L2923" s="14"/>
      <c r="M2923" s="14"/>
      <c r="N2923" s="14"/>
      <c r="O2923" s="14"/>
      <c r="P2923" s="14"/>
    </row>
    <row r="2924" spans="9:16" x14ac:dyDescent="0.25">
      <c r="I2924" s="14"/>
      <c r="J2924" s="14"/>
      <c r="K2924" s="14"/>
      <c r="L2924" s="14"/>
      <c r="M2924" s="14"/>
      <c r="N2924" s="14"/>
      <c r="O2924" s="14"/>
      <c r="P2924" s="14"/>
    </row>
    <row r="2925" spans="9:16" x14ac:dyDescent="0.25">
      <c r="I2925" s="14"/>
      <c r="J2925" s="14"/>
      <c r="K2925" s="14"/>
      <c r="L2925" s="14"/>
      <c r="M2925" s="14"/>
      <c r="N2925" s="14"/>
      <c r="O2925" s="14"/>
      <c r="P2925" s="14"/>
    </row>
    <row r="2926" spans="9:16" x14ac:dyDescent="0.25">
      <c r="I2926" s="14"/>
      <c r="J2926" s="14"/>
      <c r="K2926" s="14"/>
      <c r="L2926" s="14"/>
      <c r="M2926" s="14"/>
      <c r="N2926" s="14"/>
      <c r="O2926" s="14"/>
      <c r="P2926" s="14"/>
    </row>
    <row r="2927" spans="9:16" x14ac:dyDescent="0.25">
      <c r="I2927" s="14"/>
      <c r="J2927" s="14"/>
      <c r="K2927" s="14"/>
      <c r="L2927" s="14"/>
      <c r="M2927" s="14"/>
      <c r="N2927" s="14"/>
      <c r="O2927" s="14"/>
      <c r="P2927" s="14"/>
    </row>
    <row r="2928" spans="9:16" x14ac:dyDescent="0.25">
      <c r="I2928" s="14"/>
      <c r="J2928" s="14"/>
      <c r="K2928" s="14"/>
      <c r="L2928" s="14"/>
      <c r="M2928" s="14"/>
      <c r="N2928" s="14"/>
      <c r="O2928" s="14"/>
      <c r="P2928" s="14"/>
    </row>
    <row r="2929" spans="9:16" x14ac:dyDescent="0.25">
      <c r="I2929" s="14"/>
      <c r="J2929" s="14"/>
      <c r="K2929" s="14"/>
      <c r="L2929" s="14"/>
      <c r="M2929" s="14"/>
      <c r="N2929" s="14"/>
      <c r="O2929" s="14"/>
      <c r="P2929" s="14"/>
    </row>
    <row r="2930" spans="9:16" x14ac:dyDescent="0.25">
      <c r="I2930" s="14"/>
      <c r="J2930" s="14"/>
      <c r="K2930" s="14"/>
      <c r="L2930" s="14"/>
      <c r="M2930" s="14"/>
      <c r="N2930" s="14"/>
      <c r="O2930" s="14"/>
      <c r="P2930" s="14"/>
    </row>
    <row r="2931" spans="9:16" x14ac:dyDescent="0.25">
      <c r="I2931" s="14"/>
      <c r="J2931" s="14"/>
      <c r="K2931" s="14"/>
      <c r="L2931" s="14"/>
      <c r="M2931" s="14"/>
      <c r="N2931" s="14"/>
      <c r="O2931" s="14"/>
      <c r="P2931" s="14"/>
    </row>
    <row r="2932" spans="9:16" x14ac:dyDescent="0.25">
      <c r="I2932" s="14"/>
      <c r="J2932" s="14"/>
      <c r="K2932" s="14"/>
      <c r="L2932" s="14"/>
      <c r="M2932" s="14"/>
      <c r="N2932" s="14"/>
      <c r="O2932" s="14"/>
      <c r="P2932" s="14"/>
    </row>
    <row r="2933" spans="9:16" x14ac:dyDescent="0.25">
      <c r="I2933" s="14"/>
      <c r="J2933" s="14"/>
      <c r="K2933" s="14"/>
      <c r="L2933" s="14"/>
      <c r="M2933" s="14"/>
      <c r="N2933" s="14"/>
      <c r="O2933" s="14"/>
      <c r="P2933" s="14"/>
    </row>
    <row r="2934" spans="9:16" x14ac:dyDescent="0.25">
      <c r="I2934" s="14"/>
      <c r="J2934" s="14"/>
      <c r="K2934" s="14"/>
      <c r="L2934" s="14"/>
      <c r="M2934" s="14"/>
      <c r="N2934" s="14"/>
      <c r="O2934" s="14"/>
      <c r="P2934" s="14"/>
    </row>
    <row r="2935" spans="9:16" x14ac:dyDescent="0.25">
      <c r="I2935" s="14"/>
      <c r="J2935" s="14"/>
      <c r="K2935" s="14"/>
      <c r="L2935" s="14"/>
      <c r="M2935" s="14"/>
      <c r="N2935" s="14"/>
      <c r="O2935" s="14"/>
      <c r="P2935" s="14"/>
    </row>
    <row r="2936" spans="9:16" x14ac:dyDescent="0.25">
      <c r="I2936" s="14"/>
      <c r="J2936" s="14"/>
      <c r="K2936" s="14"/>
      <c r="L2936" s="14"/>
      <c r="M2936" s="14"/>
      <c r="N2936" s="14"/>
      <c r="O2936" s="14"/>
      <c r="P2936" s="14"/>
    </row>
    <row r="2937" spans="9:16" x14ac:dyDescent="0.25">
      <c r="I2937" s="14"/>
      <c r="J2937" s="14"/>
      <c r="K2937" s="14"/>
      <c r="L2937" s="14"/>
      <c r="M2937" s="14"/>
      <c r="N2937" s="14"/>
      <c r="O2937" s="14"/>
      <c r="P2937" s="14"/>
    </row>
    <row r="2938" spans="9:16" x14ac:dyDescent="0.25">
      <c r="I2938" s="14"/>
      <c r="J2938" s="14"/>
      <c r="K2938" s="14"/>
      <c r="L2938" s="14"/>
      <c r="M2938" s="14"/>
      <c r="N2938" s="14"/>
      <c r="O2938" s="14"/>
      <c r="P2938" s="14"/>
    </row>
    <row r="2939" spans="9:16" x14ac:dyDescent="0.25">
      <c r="I2939" s="14"/>
      <c r="J2939" s="14"/>
      <c r="K2939" s="14"/>
      <c r="L2939" s="14"/>
      <c r="M2939" s="14"/>
      <c r="N2939" s="14"/>
      <c r="O2939" s="14"/>
      <c r="P2939" s="14"/>
    </row>
    <row r="2940" spans="9:16" x14ac:dyDescent="0.25">
      <c r="I2940" s="14"/>
      <c r="J2940" s="14"/>
      <c r="K2940" s="14"/>
      <c r="L2940" s="14"/>
      <c r="M2940" s="14"/>
      <c r="N2940" s="14"/>
      <c r="O2940" s="14"/>
      <c r="P2940" s="14"/>
    </row>
    <row r="2941" spans="9:16" x14ac:dyDescent="0.25">
      <c r="I2941" s="14"/>
      <c r="J2941" s="14"/>
      <c r="K2941" s="14"/>
      <c r="L2941" s="14"/>
      <c r="M2941" s="14"/>
      <c r="N2941" s="14"/>
      <c r="O2941" s="14"/>
      <c r="P2941" s="14"/>
    </row>
    <row r="2942" spans="9:16" x14ac:dyDescent="0.25">
      <c r="I2942" s="14"/>
      <c r="J2942" s="14"/>
      <c r="K2942" s="14"/>
      <c r="L2942" s="14"/>
      <c r="M2942" s="14"/>
      <c r="N2942" s="14"/>
      <c r="O2942" s="14"/>
      <c r="P2942" s="14"/>
    </row>
    <row r="2943" spans="9:16" x14ac:dyDescent="0.25">
      <c r="I2943" s="14"/>
      <c r="J2943" s="14"/>
      <c r="K2943" s="14"/>
      <c r="L2943" s="14"/>
      <c r="M2943" s="14"/>
      <c r="N2943" s="14"/>
      <c r="O2943" s="14"/>
      <c r="P2943" s="14"/>
    </row>
    <row r="2944" spans="9:16" x14ac:dyDescent="0.25">
      <c r="I2944" s="14"/>
      <c r="J2944" s="14"/>
      <c r="K2944" s="14"/>
      <c r="L2944" s="14"/>
      <c r="M2944" s="14"/>
      <c r="N2944" s="14"/>
      <c r="O2944" s="14"/>
      <c r="P2944" s="14"/>
    </row>
    <row r="2945" spans="9:16" x14ac:dyDescent="0.25">
      <c r="I2945" s="14"/>
      <c r="J2945" s="14"/>
      <c r="K2945" s="14"/>
      <c r="L2945" s="14"/>
      <c r="M2945" s="14"/>
      <c r="N2945" s="14"/>
      <c r="O2945" s="14"/>
      <c r="P2945" s="14"/>
    </row>
    <row r="2946" spans="9:16" x14ac:dyDescent="0.25">
      <c r="I2946" s="14"/>
      <c r="J2946" s="14"/>
      <c r="K2946" s="14"/>
      <c r="L2946" s="14"/>
      <c r="M2946" s="14"/>
      <c r="N2946" s="14"/>
      <c r="O2946" s="14"/>
      <c r="P2946" s="14"/>
    </row>
    <row r="2947" spans="9:16" x14ac:dyDescent="0.25">
      <c r="I2947" s="14"/>
      <c r="J2947" s="14"/>
      <c r="K2947" s="14"/>
      <c r="L2947" s="14"/>
      <c r="M2947" s="14"/>
      <c r="N2947" s="14"/>
      <c r="O2947" s="14"/>
      <c r="P2947" s="14"/>
    </row>
    <row r="2948" spans="9:16" x14ac:dyDescent="0.25">
      <c r="I2948" s="14"/>
      <c r="J2948" s="14"/>
      <c r="K2948" s="14"/>
      <c r="L2948" s="14"/>
      <c r="M2948" s="14"/>
      <c r="N2948" s="14"/>
      <c r="O2948" s="14"/>
      <c r="P2948" s="14"/>
    </row>
    <row r="2949" spans="9:16" x14ac:dyDescent="0.25">
      <c r="I2949" s="14"/>
      <c r="J2949" s="14"/>
      <c r="K2949" s="14"/>
      <c r="L2949" s="14"/>
      <c r="M2949" s="14"/>
      <c r="N2949" s="14"/>
      <c r="O2949" s="14"/>
      <c r="P2949" s="14"/>
    </row>
    <row r="2950" spans="9:16" x14ac:dyDescent="0.25">
      <c r="I2950" s="14"/>
      <c r="J2950" s="14"/>
      <c r="K2950" s="14"/>
      <c r="L2950" s="14"/>
      <c r="M2950" s="14"/>
      <c r="N2950" s="14"/>
      <c r="O2950" s="14"/>
      <c r="P2950" s="14"/>
    </row>
    <row r="2951" spans="9:16" x14ac:dyDescent="0.25">
      <c r="I2951" s="14"/>
      <c r="J2951" s="14"/>
      <c r="K2951" s="14"/>
      <c r="L2951" s="14"/>
      <c r="M2951" s="14"/>
      <c r="N2951" s="14"/>
      <c r="O2951" s="14"/>
      <c r="P2951" s="14"/>
    </row>
    <row r="2952" spans="9:16" x14ac:dyDescent="0.25">
      <c r="I2952" s="14"/>
      <c r="J2952" s="14"/>
      <c r="K2952" s="14"/>
      <c r="L2952" s="14"/>
      <c r="M2952" s="14"/>
      <c r="N2952" s="14"/>
      <c r="O2952" s="14"/>
      <c r="P2952" s="14"/>
    </row>
    <row r="2953" spans="9:16" x14ac:dyDescent="0.25">
      <c r="I2953" s="14"/>
      <c r="J2953" s="14"/>
      <c r="K2953" s="14"/>
      <c r="L2953" s="14"/>
      <c r="M2953" s="14"/>
      <c r="N2953" s="14"/>
      <c r="O2953" s="14"/>
      <c r="P2953" s="14"/>
    </row>
    <row r="2954" spans="9:16" x14ac:dyDescent="0.25">
      <c r="I2954" s="14"/>
      <c r="J2954" s="14"/>
      <c r="K2954" s="14"/>
      <c r="L2954" s="14"/>
      <c r="M2954" s="14"/>
      <c r="N2954" s="14"/>
      <c r="O2954" s="14"/>
      <c r="P2954" s="14"/>
    </row>
    <row r="2955" spans="9:16" x14ac:dyDescent="0.25">
      <c r="I2955" s="14"/>
      <c r="J2955" s="14"/>
      <c r="K2955" s="14"/>
      <c r="L2955" s="14"/>
      <c r="M2955" s="14"/>
      <c r="N2955" s="14"/>
      <c r="O2955" s="14"/>
      <c r="P2955" s="14"/>
    </row>
    <row r="2956" spans="9:16" x14ac:dyDescent="0.25">
      <c r="I2956" s="14"/>
      <c r="J2956" s="14"/>
      <c r="K2956" s="14"/>
      <c r="L2956" s="14"/>
      <c r="M2956" s="14"/>
      <c r="N2956" s="14"/>
      <c r="O2956" s="14"/>
      <c r="P2956" s="14"/>
    </row>
    <row r="2957" spans="9:16" x14ac:dyDescent="0.25">
      <c r="I2957" s="14"/>
      <c r="J2957" s="14"/>
      <c r="K2957" s="14"/>
      <c r="L2957" s="14"/>
      <c r="M2957" s="14"/>
      <c r="N2957" s="14"/>
      <c r="O2957" s="14"/>
      <c r="P2957" s="14"/>
    </row>
    <row r="2958" spans="9:16" x14ac:dyDescent="0.25">
      <c r="I2958" s="14"/>
      <c r="J2958" s="14"/>
      <c r="K2958" s="14"/>
      <c r="L2958" s="14"/>
      <c r="M2958" s="14"/>
      <c r="N2958" s="14"/>
      <c r="O2958" s="14"/>
      <c r="P2958" s="14"/>
    </row>
    <row r="2959" spans="9:16" x14ac:dyDescent="0.25">
      <c r="I2959" s="14"/>
      <c r="J2959" s="14"/>
      <c r="K2959" s="14"/>
      <c r="L2959" s="14"/>
      <c r="M2959" s="14"/>
      <c r="N2959" s="14"/>
      <c r="O2959" s="14"/>
      <c r="P2959" s="14"/>
    </row>
    <row r="2960" spans="9:16" x14ac:dyDescent="0.25">
      <c r="I2960" s="14"/>
      <c r="J2960" s="14"/>
      <c r="K2960" s="14"/>
      <c r="L2960" s="14"/>
      <c r="M2960" s="14"/>
      <c r="N2960" s="14"/>
      <c r="O2960" s="14"/>
      <c r="P2960" s="14"/>
    </row>
    <row r="2961" spans="9:16" x14ac:dyDescent="0.25">
      <c r="I2961" s="14"/>
      <c r="J2961" s="14"/>
      <c r="K2961" s="14"/>
      <c r="L2961" s="14"/>
      <c r="M2961" s="14"/>
      <c r="N2961" s="14"/>
      <c r="O2961" s="14"/>
      <c r="P2961" s="14"/>
    </row>
    <row r="2962" spans="9:16" x14ac:dyDescent="0.25">
      <c r="I2962" s="14"/>
      <c r="J2962" s="14"/>
      <c r="K2962" s="14"/>
      <c r="L2962" s="14"/>
      <c r="M2962" s="14"/>
      <c r="N2962" s="14"/>
      <c r="O2962" s="14"/>
      <c r="P2962" s="14"/>
    </row>
    <row r="2963" spans="9:16" x14ac:dyDescent="0.25">
      <c r="I2963" s="14"/>
      <c r="J2963" s="14"/>
      <c r="K2963" s="14"/>
      <c r="L2963" s="14"/>
      <c r="M2963" s="14"/>
      <c r="N2963" s="14"/>
      <c r="O2963" s="14"/>
      <c r="P2963" s="14"/>
    </row>
    <row r="2964" spans="9:16" x14ac:dyDescent="0.25">
      <c r="I2964" s="14"/>
      <c r="J2964" s="14"/>
      <c r="K2964" s="14"/>
      <c r="L2964" s="14"/>
      <c r="M2964" s="14"/>
      <c r="N2964" s="14"/>
      <c r="O2964" s="14"/>
      <c r="P2964" s="14"/>
    </row>
    <row r="2965" spans="9:16" x14ac:dyDescent="0.25">
      <c r="I2965" s="14"/>
      <c r="J2965" s="14"/>
      <c r="K2965" s="14"/>
      <c r="L2965" s="14"/>
      <c r="M2965" s="14"/>
      <c r="N2965" s="14"/>
      <c r="O2965" s="14"/>
      <c r="P2965" s="14"/>
    </row>
    <row r="2966" spans="9:16" x14ac:dyDescent="0.25">
      <c r="I2966" s="14"/>
      <c r="J2966" s="14"/>
      <c r="K2966" s="14"/>
      <c r="L2966" s="14"/>
      <c r="M2966" s="14"/>
      <c r="N2966" s="14"/>
      <c r="O2966" s="14"/>
      <c r="P2966" s="14"/>
    </row>
    <row r="2967" spans="9:16" x14ac:dyDescent="0.25">
      <c r="I2967" s="14"/>
      <c r="J2967" s="14"/>
      <c r="K2967" s="14"/>
      <c r="L2967" s="14"/>
      <c r="M2967" s="14"/>
      <c r="N2967" s="14"/>
      <c r="O2967" s="14"/>
      <c r="P2967" s="14"/>
    </row>
    <row r="2968" spans="9:16" x14ac:dyDescent="0.25">
      <c r="I2968" s="14"/>
      <c r="J2968" s="14"/>
      <c r="K2968" s="14"/>
      <c r="L2968" s="14"/>
      <c r="M2968" s="14"/>
      <c r="N2968" s="14"/>
      <c r="O2968" s="14"/>
      <c r="P2968" s="14"/>
    </row>
    <row r="2969" spans="9:16" x14ac:dyDescent="0.25">
      <c r="I2969" s="14"/>
      <c r="J2969" s="14"/>
      <c r="K2969" s="14"/>
      <c r="L2969" s="14"/>
      <c r="M2969" s="14"/>
      <c r="N2969" s="14"/>
      <c r="O2969" s="14"/>
      <c r="P2969" s="14"/>
    </row>
    <row r="2970" spans="9:16" x14ac:dyDescent="0.25">
      <c r="I2970" s="14"/>
      <c r="J2970" s="14"/>
      <c r="K2970" s="14"/>
      <c r="L2970" s="14"/>
      <c r="M2970" s="14"/>
      <c r="N2970" s="14"/>
      <c r="O2970" s="14"/>
      <c r="P2970" s="14"/>
    </row>
    <row r="2971" spans="9:16" x14ac:dyDescent="0.25">
      <c r="I2971" s="14"/>
      <c r="J2971" s="14"/>
      <c r="K2971" s="14"/>
      <c r="L2971" s="14"/>
      <c r="M2971" s="14"/>
      <c r="N2971" s="14"/>
      <c r="O2971" s="14"/>
      <c r="P2971" s="14"/>
    </row>
    <row r="2972" spans="9:16" x14ac:dyDescent="0.25">
      <c r="I2972" s="14"/>
      <c r="J2972" s="14"/>
      <c r="K2972" s="14"/>
      <c r="L2972" s="14"/>
      <c r="M2972" s="14"/>
      <c r="N2972" s="14"/>
      <c r="O2972" s="14"/>
      <c r="P2972" s="14"/>
    </row>
    <row r="2973" spans="9:16" x14ac:dyDescent="0.25">
      <c r="I2973" s="14"/>
      <c r="J2973" s="14"/>
      <c r="K2973" s="14"/>
      <c r="L2973" s="14"/>
      <c r="M2973" s="14"/>
      <c r="N2973" s="14"/>
      <c r="O2973" s="14"/>
      <c r="P2973" s="14"/>
    </row>
    <row r="2974" spans="9:16" x14ac:dyDescent="0.25">
      <c r="I2974" s="14"/>
      <c r="J2974" s="14"/>
      <c r="K2974" s="14"/>
      <c r="L2974" s="14"/>
      <c r="M2974" s="14"/>
      <c r="N2974" s="14"/>
      <c r="O2974" s="14"/>
      <c r="P2974" s="14"/>
    </row>
    <row r="2975" spans="9:16" x14ac:dyDescent="0.25">
      <c r="I2975" s="14"/>
      <c r="J2975" s="14"/>
      <c r="K2975" s="14"/>
      <c r="L2975" s="14"/>
      <c r="M2975" s="14"/>
      <c r="N2975" s="14"/>
      <c r="O2975" s="14"/>
      <c r="P2975" s="14"/>
    </row>
    <row r="2976" spans="9:16" x14ac:dyDescent="0.25">
      <c r="I2976" s="14"/>
      <c r="J2976" s="14"/>
      <c r="K2976" s="14"/>
      <c r="L2976" s="14"/>
      <c r="M2976" s="14"/>
      <c r="N2976" s="14"/>
      <c r="O2976" s="14"/>
      <c r="P2976" s="14"/>
    </row>
    <row r="2977" spans="9:16" x14ac:dyDescent="0.25">
      <c r="I2977" s="14"/>
      <c r="J2977" s="14"/>
      <c r="K2977" s="14"/>
      <c r="L2977" s="14"/>
      <c r="M2977" s="14"/>
      <c r="N2977" s="14"/>
      <c r="O2977" s="14"/>
      <c r="P2977" s="14"/>
    </row>
    <row r="2978" spans="9:16" x14ac:dyDescent="0.25">
      <c r="I2978" s="14"/>
      <c r="J2978" s="14"/>
      <c r="K2978" s="14"/>
      <c r="L2978" s="14"/>
      <c r="M2978" s="14"/>
      <c r="N2978" s="14"/>
      <c r="O2978" s="14"/>
      <c r="P2978" s="14"/>
    </row>
    <row r="2979" spans="9:16" x14ac:dyDescent="0.25">
      <c r="I2979" s="14"/>
      <c r="J2979" s="14"/>
      <c r="K2979" s="14"/>
      <c r="L2979" s="14"/>
      <c r="M2979" s="14"/>
      <c r="N2979" s="14"/>
      <c r="O2979" s="14"/>
      <c r="P2979" s="14"/>
    </row>
    <row r="2980" spans="9:16" x14ac:dyDescent="0.25">
      <c r="I2980" s="14"/>
      <c r="J2980" s="14"/>
      <c r="K2980" s="14"/>
      <c r="L2980" s="14"/>
      <c r="M2980" s="14"/>
      <c r="N2980" s="14"/>
      <c r="O2980" s="14"/>
      <c r="P2980" s="14"/>
    </row>
    <row r="2981" spans="9:16" x14ac:dyDescent="0.25">
      <c r="I2981" s="14"/>
      <c r="J2981" s="14"/>
      <c r="K2981" s="14"/>
      <c r="L2981" s="14"/>
      <c r="M2981" s="14"/>
      <c r="N2981" s="14"/>
      <c r="O2981" s="14"/>
      <c r="P2981" s="14"/>
    </row>
    <row r="2982" spans="9:16" x14ac:dyDescent="0.25">
      <c r="I2982" s="14"/>
      <c r="J2982" s="14"/>
      <c r="K2982" s="14"/>
      <c r="L2982" s="14"/>
      <c r="M2982" s="14"/>
      <c r="N2982" s="14"/>
      <c r="O2982" s="14"/>
      <c r="P2982" s="14"/>
    </row>
    <row r="2983" spans="9:16" x14ac:dyDescent="0.25">
      <c r="I2983" s="14"/>
      <c r="J2983" s="14"/>
      <c r="K2983" s="14"/>
      <c r="L2983" s="14"/>
      <c r="M2983" s="14"/>
      <c r="N2983" s="14"/>
      <c r="O2983" s="14"/>
      <c r="P2983" s="14"/>
    </row>
    <row r="2984" spans="9:16" x14ac:dyDescent="0.25">
      <c r="I2984" s="14"/>
      <c r="J2984" s="14"/>
      <c r="K2984" s="14"/>
      <c r="L2984" s="14"/>
      <c r="M2984" s="14"/>
      <c r="N2984" s="14"/>
      <c r="O2984" s="14"/>
      <c r="P2984" s="14"/>
    </row>
    <row r="2985" spans="9:16" x14ac:dyDescent="0.25">
      <c r="I2985" s="14"/>
      <c r="J2985" s="14"/>
      <c r="K2985" s="14"/>
      <c r="L2985" s="14"/>
      <c r="M2985" s="14"/>
      <c r="N2985" s="14"/>
      <c r="O2985" s="14"/>
      <c r="P2985" s="14"/>
    </row>
    <row r="2986" spans="9:16" x14ac:dyDescent="0.25">
      <c r="I2986" s="14"/>
      <c r="J2986" s="14"/>
      <c r="K2986" s="14"/>
      <c r="L2986" s="14"/>
      <c r="M2986" s="14"/>
      <c r="N2986" s="14"/>
      <c r="O2986" s="14"/>
      <c r="P2986" s="14"/>
    </row>
    <row r="2987" spans="9:16" x14ac:dyDescent="0.25">
      <c r="I2987" s="14"/>
      <c r="J2987" s="14"/>
      <c r="K2987" s="14"/>
      <c r="L2987" s="14"/>
      <c r="M2987" s="14"/>
      <c r="N2987" s="14"/>
      <c r="O2987" s="14"/>
      <c r="P2987" s="14"/>
    </row>
    <row r="2988" spans="9:16" x14ac:dyDescent="0.25">
      <c r="I2988" s="14"/>
      <c r="J2988" s="14"/>
      <c r="K2988" s="14"/>
      <c r="L2988" s="14"/>
      <c r="M2988" s="14"/>
      <c r="N2988" s="14"/>
      <c r="O2988" s="14"/>
      <c r="P2988" s="14"/>
    </row>
    <row r="2989" spans="9:16" x14ac:dyDescent="0.25">
      <c r="I2989" s="14"/>
      <c r="J2989" s="14"/>
      <c r="K2989" s="14"/>
      <c r="L2989" s="14"/>
      <c r="M2989" s="14"/>
      <c r="N2989" s="14"/>
      <c r="O2989" s="14"/>
      <c r="P2989" s="14"/>
    </row>
    <row r="2990" spans="9:16" x14ac:dyDescent="0.25">
      <c r="I2990" s="14"/>
      <c r="J2990" s="14"/>
      <c r="K2990" s="14"/>
      <c r="L2990" s="14"/>
      <c r="M2990" s="14"/>
      <c r="N2990" s="14"/>
      <c r="O2990" s="14"/>
      <c r="P2990" s="14"/>
    </row>
    <row r="2991" spans="9:16" x14ac:dyDescent="0.25">
      <c r="I2991" s="14"/>
      <c r="J2991" s="14"/>
      <c r="K2991" s="14"/>
      <c r="L2991" s="14"/>
      <c r="M2991" s="14"/>
      <c r="N2991" s="14"/>
      <c r="O2991" s="14"/>
      <c r="P2991" s="14"/>
    </row>
    <row r="2992" spans="9:16" x14ac:dyDescent="0.25">
      <c r="I2992" s="14"/>
      <c r="J2992" s="14"/>
      <c r="K2992" s="14"/>
      <c r="L2992" s="14"/>
      <c r="M2992" s="14"/>
      <c r="N2992" s="14"/>
      <c r="O2992" s="14"/>
      <c r="P2992" s="14"/>
    </row>
    <row r="2993" spans="9:16" x14ac:dyDescent="0.25">
      <c r="I2993" s="14"/>
      <c r="J2993" s="14"/>
      <c r="K2993" s="14"/>
      <c r="L2993" s="14"/>
      <c r="M2993" s="14"/>
      <c r="N2993" s="14"/>
      <c r="O2993" s="14"/>
      <c r="P2993" s="14"/>
    </row>
    <row r="2994" spans="9:16" x14ac:dyDescent="0.25">
      <c r="I2994" s="14"/>
      <c r="J2994" s="14"/>
      <c r="K2994" s="14"/>
      <c r="L2994" s="14"/>
      <c r="M2994" s="14"/>
      <c r="N2994" s="14"/>
      <c r="O2994" s="14"/>
      <c r="P2994" s="14"/>
    </row>
    <row r="2995" spans="9:16" x14ac:dyDescent="0.25">
      <c r="I2995" s="14"/>
      <c r="J2995" s="14"/>
      <c r="K2995" s="14"/>
      <c r="L2995" s="14"/>
      <c r="M2995" s="14"/>
      <c r="N2995" s="14"/>
      <c r="O2995" s="14"/>
      <c r="P2995" s="14"/>
    </row>
    <row r="2996" spans="9:16" x14ac:dyDescent="0.25">
      <c r="I2996" s="14"/>
      <c r="J2996" s="14"/>
      <c r="K2996" s="14"/>
      <c r="L2996" s="14"/>
      <c r="M2996" s="14"/>
      <c r="N2996" s="14"/>
      <c r="O2996" s="14"/>
      <c r="P2996" s="14"/>
    </row>
    <row r="2997" spans="9:16" x14ac:dyDescent="0.25">
      <c r="I2997" s="14"/>
      <c r="J2997" s="14"/>
      <c r="K2997" s="14"/>
      <c r="L2997" s="14"/>
      <c r="M2997" s="14"/>
      <c r="N2997" s="14"/>
      <c r="O2997" s="14"/>
      <c r="P2997" s="14"/>
    </row>
    <row r="2998" spans="9:16" x14ac:dyDescent="0.25">
      <c r="I2998" s="14"/>
      <c r="J2998" s="14"/>
      <c r="K2998" s="14"/>
      <c r="L2998" s="14"/>
      <c r="M2998" s="14"/>
      <c r="N2998" s="14"/>
      <c r="O2998" s="14"/>
      <c r="P2998" s="14"/>
    </row>
    <row r="2999" spans="9:16" x14ac:dyDescent="0.25">
      <c r="I2999" s="14"/>
      <c r="J2999" s="14"/>
      <c r="K2999" s="14"/>
      <c r="L2999" s="14"/>
      <c r="M2999" s="14"/>
      <c r="N2999" s="14"/>
      <c r="O2999" s="14"/>
      <c r="P2999" s="14"/>
    </row>
    <row r="3000" spans="9:16" x14ac:dyDescent="0.25">
      <c r="I3000" s="14"/>
      <c r="J3000" s="14"/>
      <c r="K3000" s="14"/>
      <c r="L3000" s="14"/>
      <c r="M3000" s="14"/>
      <c r="N3000" s="14"/>
      <c r="O3000" s="14"/>
      <c r="P3000" s="14"/>
    </row>
    <row r="3001" spans="9:16" x14ac:dyDescent="0.25">
      <c r="I3001" s="14"/>
      <c r="J3001" s="14"/>
      <c r="K3001" s="14"/>
      <c r="L3001" s="14"/>
      <c r="M3001" s="14"/>
      <c r="N3001" s="14"/>
      <c r="O3001" s="14"/>
      <c r="P3001" s="14"/>
    </row>
    <row r="3002" spans="9:16" x14ac:dyDescent="0.25">
      <c r="I3002" s="14"/>
      <c r="J3002" s="14"/>
      <c r="K3002" s="14"/>
      <c r="L3002" s="14"/>
      <c r="M3002" s="14"/>
      <c r="N3002" s="14"/>
      <c r="O3002" s="14"/>
      <c r="P3002" s="14"/>
    </row>
    <row r="3003" spans="9:16" x14ac:dyDescent="0.25">
      <c r="I3003" s="14"/>
      <c r="J3003" s="14"/>
      <c r="K3003" s="14"/>
      <c r="L3003" s="14"/>
      <c r="M3003" s="14"/>
      <c r="N3003" s="14"/>
      <c r="O3003" s="14"/>
      <c r="P3003" s="14"/>
    </row>
    <row r="3004" spans="9:16" x14ac:dyDescent="0.25">
      <c r="I3004" s="14"/>
      <c r="J3004" s="14"/>
      <c r="K3004" s="14"/>
      <c r="L3004" s="14"/>
      <c r="M3004" s="14"/>
      <c r="N3004" s="14"/>
      <c r="O3004" s="14"/>
      <c r="P3004" s="14"/>
    </row>
    <row r="3005" spans="9:16" x14ac:dyDescent="0.25">
      <c r="I3005" s="14"/>
      <c r="J3005" s="14"/>
      <c r="K3005" s="14"/>
      <c r="L3005" s="14"/>
      <c r="M3005" s="14"/>
      <c r="N3005" s="14"/>
      <c r="O3005" s="14"/>
      <c r="P3005" s="14"/>
    </row>
    <row r="3006" spans="9:16" x14ac:dyDescent="0.25">
      <c r="I3006" s="14"/>
      <c r="J3006" s="14"/>
      <c r="K3006" s="14"/>
      <c r="L3006" s="14"/>
      <c r="M3006" s="14"/>
      <c r="N3006" s="14"/>
      <c r="O3006" s="14"/>
      <c r="P3006" s="14"/>
    </row>
    <row r="3007" spans="9:16" x14ac:dyDescent="0.25">
      <c r="I3007" s="14"/>
      <c r="J3007" s="14"/>
      <c r="K3007" s="14"/>
      <c r="L3007" s="14"/>
      <c r="M3007" s="14"/>
      <c r="N3007" s="14"/>
      <c r="O3007" s="14"/>
      <c r="P3007" s="14"/>
    </row>
    <row r="3008" spans="9:16" x14ac:dyDescent="0.25">
      <c r="I3008" s="14"/>
      <c r="J3008" s="14"/>
      <c r="K3008" s="14"/>
      <c r="L3008" s="14"/>
      <c r="M3008" s="14"/>
      <c r="N3008" s="14"/>
      <c r="O3008" s="14"/>
      <c r="P3008" s="14"/>
    </row>
    <row r="3009" spans="9:16" x14ac:dyDescent="0.25">
      <c r="I3009" s="14"/>
      <c r="J3009" s="14"/>
      <c r="K3009" s="14"/>
      <c r="L3009" s="14"/>
      <c r="M3009" s="14"/>
      <c r="N3009" s="14"/>
      <c r="O3009" s="14"/>
      <c r="P3009" s="14"/>
    </row>
    <row r="3010" spans="9:16" x14ac:dyDescent="0.25">
      <c r="I3010" s="14"/>
      <c r="J3010" s="14"/>
      <c r="K3010" s="14"/>
      <c r="L3010" s="14"/>
      <c r="M3010" s="14"/>
      <c r="N3010" s="14"/>
      <c r="O3010" s="14"/>
      <c r="P3010" s="14"/>
    </row>
    <row r="3011" spans="9:16" x14ac:dyDescent="0.25">
      <c r="I3011" s="14"/>
      <c r="J3011" s="14"/>
      <c r="K3011" s="14"/>
      <c r="L3011" s="14"/>
      <c r="M3011" s="14"/>
      <c r="N3011" s="14"/>
      <c r="O3011" s="14"/>
      <c r="P3011" s="14"/>
    </row>
    <row r="3012" spans="9:16" x14ac:dyDescent="0.25">
      <c r="I3012" s="14"/>
      <c r="J3012" s="14"/>
      <c r="K3012" s="14"/>
      <c r="L3012" s="14"/>
      <c r="M3012" s="14"/>
      <c r="N3012" s="14"/>
      <c r="O3012" s="14"/>
      <c r="P3012" s="14"/>
    </row>
    <row r="3013" spans="9:16" x14ac:dyDescent="0.25">
      <c r="I3013" s="14"/>
      <c r="J3013" s="14"/>
      <c r="K3013" s="14"/>
      <c r="L3013" s="14"/>
      <c r="M3013" s="14"/>
      <c r="N3013" s="14"/>
      <c r="O3013" s="14"/>
      <c r="P3013" s="14"/>
    </row>
    <row r="3014" spans="9:16" x14ac:dyDescent="0.25">
      <c r="I3014" s="14"/>
      <c r="J3014" s="14"/>
      <c r="K3014" s="14"/>
      <c r="L3014" s="14"/>
      <c r="M3014" s="14"/>
      <c r="N3014" s="14"/>
      <c r="O3014" s="14"/>
      <c r="P3014" s="14"/>
    </row>
    <row r="3015" spans="9:16" x14ac:dyDescent="0.25">
      <c r="I3015" s="14"/>
      <c r="J3015" s="14"/>
      <c r="K3015" s="14"/>
      <c r="L3015" s="14"/>
      <c r="M3015" s="14"/>
      <c r="N3015" s="14"/>
      <c r="O3015" s="14"/>
      <c r="P3015" s="14"/>
    </row>
    <row r="3016" spans="9:16" x14ac:dyDescent="0.25">
      <c r="I3016" s="14"/>
      <c r="J3016" s="14"/>
      <c r="K3016" s="14"/>
      <c r="L3016" s="14"/>
      <c r="M3016" s="14"/>
      <c r="N3016" s="14"/>
      <c r="O3016" s="14"/>
      <c r="P3016" s="14"/>
    </row>
    <row r="3017" spans="9:16" x14ac:dyDescent="0.25">
      <c r="I3017" s="14"/>
      <c r="J3017" s="14"/>
      <c r="K3017" s="14"/>
      <c r="L3017" s="14"/>
      <c r="M3017" s="14"/>
      <c r="N3017" s="14"/>
      <c r="O3017" s="14"/>
      <c r="P3017" s="14"/>
    </row>
    <row r="3018" spans="9:16" x14ac:dyDescent="0.25">
      <c r="I3018" s="14"/>
      <c r="J3018" s="14"/>
      <c r="K3018" s="14"/>
      <c r="L3018" s="14"/>
      <c r="M3018" s="14"/>
      <c r="N3018" s="14"/>
      <c r="O3018" s="14"/>
      <c r="P3018" s="14"/>
    </row>
    <row r="3019" spans="9:16" x14ac:dyDescent="0.25">
      <c r="I3019" s="14"/>
      <c r="J3019" s="14"/>
      <c r="K3019" s="14"/>
      <c r="L3019" s="14"/>
      <c r="M3019" s="14"/>
      <c r="N3019" s="14"/>
      <c r="O3019" s="14"/>
      <c r="P3019" s="14"/>
    </row>
    <row r="3020" spans="9:16" x14ac:dyDescent="0.25">
      <c r="I3020" s="14"/>
      <c r="J3020" s="14"/>
      <c r="K3020" s="14"/>
      <c r="L3020" s="14"/>
      <c r="M3020" s="14"/>
      <c r="N3020" s="14"/>
      <c r="O3020" s="14"/>
      <c r="P3020" s="14"/>
    </row>
    <row r="3021" spans="9:16" x14ac:dyDescent="0.25">
      <c r="I3021" s="14"/>
      <c r="J3021" s="14"/>
      <c r="K3021" s="14"/>
      <c r="L3021" s="14"/>
      <c r="M3021" s="14"/>
      <c r="N3021" s="14"/>
      <c r="O3021" s="14"/>
      <c r="P3021" s="14"/>
    </row>
    <row r="3022" spans="9:16" x14ac:dyDescent="0.25">
      <c r="I3022" s="14"/>
      <c r="J3022" s="14"/>
      <c r="K3022" s="14"/>
      <c r="L3022" s="14"/>
      <c r="M3022" s="14"/>
      <c r="N3022" s="14"/>
      <c r="O3022" s="14"/>
      <c r="P3022" s="14"/>
    </row>
    <row r="3023" spans="9:16" x14ac:dyDescent="0.25">
      <c r="I3023" s="14"/>
      <c r="J3023" s="14"/>
      <c r="K3023" s="14"/>
      <c r="L3023" s="14"/>
      <c r="M3023" s="14"/>
      <c r="N3023" s="14"/>
      <c r="O3023" s="14"/>
      <c r="P3023" s="14"/>
    </row>
    <row r="3024" spans="9:16" x14ac:dyDescent="0.25">
      <c r="I3024" s="14"/>
      <c r="J3024" s="14"/>
      <c r="K3024" s="14"/>
      <c r="L3024" s="14"/>
      <c r="M3024" s="14"/>
      <c r="N3024" s="14"/>
      <c r="O3024" s="14"/>
      <c r="P3024" s="14"/>
    </row>
    <row r="3025" spans="9:16" x14ac:dyDescent="0.25">
      <c r="I3025" s="14"/>
      <c r="J3025" s="14"/>
      <c r="K3025" s="14"/>
      <c r="L3025" s="14"/>
      <c r="M3025" s="14"/>
      <c r="N3025" s="14"/>
      <c r="O3025" s="14"/>
      <c r="P3025" s="14"/>
    </row>
    <row r="3026" spans="9:16" x14ac:dyDescent="0.25">
      <c r="I3026" s="14"/>
      <c r="J3026" s="14"/>
      <c r="K3026" s="14"/>
      <c r="L3026" s="14"/>
      <c r="M3026" s="14"/>
      <c r="N3026" s="14"/>
      <c r="O3026" s="14"/>
      <c r="P3026" s="14"/>
    </row>
    <row r="3027" spans="9:16" x14ac:dyDescent="0.25">
      <c r="I3027" s="14"/>
      <c r="J3027" s="14"/>
      <c r="K3027" s="14"/>
      <c r="L3027" s="14"/>
      <c r="M3027" s="14"/>
      <c r="N3027" s="14"/>
      <c r="O3027" s="14"/>
      <c r="P3027" s="14"/>
    </row>
    <row r="3028" spans="9:16" x14ac:dyDescent="0.25">
      <c r="I3028" s="14"/>
      <c r="J3028" s="14"/>
      <c r="K3028" s="14"/>
      <c r="L3028" s="14"/>
      <c r="M3028" s="14"/>
      <c r="N3028" s="14"/>
      <c r="O3028" s="14"/>
      <c r="P3028" s="14"/>
    </row>
    <row r="3029" spans="9:16" x14ac:dyDescent="0.25">
      <c r="I3029" s="14"/>
      <c r="J3029" s="14"/>
      <c r="K3029" s="14"/>
      <c r="L3029" s="14"/>
      <c r="M3029" s="14"/>
      <c r="N3029" s="14"/>
      <c r="O3029" s="14"/>
      <c r="P3029" s="14"/>
    </row>
    <row r="3030" spans="9:16" x14ac:dyDescent="0.25">
      <c r="I3030" s="14"/>
      <c r="J3030" s="14"/>
      <c r="K3030" s="14"/>
      <c r="L3030" s="14"/>
      <c r="M3030" s="14"/>
      <c r="N3030" s="14"/>
      <c r="O3030" s="14"/>
      <c r="P3030" s="14"/>
    </row>
    <row r="3031" spans="9:16" x14ac:dyDescent="0.25">
      <c r="I3031" s="14"/>
      <c r="J3031" s="14"/>
      <c r="K3031" s="14"/>
      <c r="L3031" s="14"/>
      <c r="M3031" s="14"/>
      <c r="N3031" s="14"/>
      <c r="O3031" s="14"/>
      <c r="P3031" s="14"/>
    </row>
    <row r="3032" spans="9:16" x14ac:dyDescent="0.25">
      <c r="I3032" s="14"/>
      <c r="J3032" s="14"/>
      <c r="K3032" s="14"/>
      <c r="L3032" s="14"/>
      <c r="M3032" s="14"/>
      <c r="N3032" s="14"/>
      <c r="O3032" s="14"/>
      <c r="P3032" s="14"/>
    </row>
    <row r="3033" spans="9:16" x14ac:dyDescent="0.25">
      <c r="I3033" s="14"/>
      <c r="J3033" s="14"/>
      <c r="K3033" s="14"/>
      <c r="L3033" s="14"/>
      <c r="M3033" s="14"/>
      <c r="N3033" s="14"/>
      <c r="O3033" s="14"/>
      <c r="P3033" s="14"/>
    </row>
    <row r="3034" spans="9:16" x14ac:dyDescent="0.25">
      <c r="I3034" s="14"/>
      <c r="J3034" s="14"/>
      <c r="K3034" s="14"/>
      <c r="L3034" s="14"/>
      <c r="M3034" s="14"/>
      <c r="N3034" s="14"/>
      <c r="O3034" s="14"/>
      <c r="P3034" s="14"/>
    </row>
    <row r="3035" spans="9:16" x14ac:dyDescent="0.25">
      <c r="I3035" s="14"/>
      <c r="J3035" s="14"/>
      <c r="K3035" s="14"/>
      <c r="L3035" s="14"/>
      <c r="M3035" s="14"/>
      <c r="N3035" s="14"/>
      <c r="O3035" s="14"/>
      <c r="P3035" s="14"/>
    </row>
    <row r="3036" spans="9:16" x14ac:dyDescent="0.25">
      <c r="I3036" s="14"/>
      <c r="J3036" s="14"/>
      <c r="K3036" s="14"/>
      <c r="L3036" s="14"/>
      <c r="M3036" s="14"/>
      <c r="N3036" s="14"/>
      <c r="O3036" s="14"/>
      <c r="P3036" s="14"/>
    </row>
    <row r="3037" spans="9:16" x14ac:dyDescent="0.25">
      <c r="I3037" s="14"/>
      <c r="J3037" s="14"/>
      <c r="K3037" s="14"/>
      <c r="L3037" s="14"/>
      <c r="M3037" s="14"/>
      <c r="N3037" s="14"/>
      <c r="O3037" s="14"/>
      <c r="P3037" s="14"/>
    </row>
    <row r="3038" spans="9:16" x14ac:dyDescent="0.25">
      <c r="I3038" s="14"/>
      <c r="J3038" s="14"/>
      <c r="K3038" s="14"/>
      <c r="L3038" s="14"/>
      <c r="M3038" s="14"/>
      <c r="N3038" s="14"/>
      <c r="O3038" s="14"/>
      <c r="P3038" s="14"/>
    </row>
    <row r="3039" spans="9:16" x14ac:dyDescent="0.25">
      <c r="I3039" s="14"/>
      <c r="J3039" s="14"/>
      <c r="K3039" s="14"/>
      <c r="L3039" s="14"/>
      <c r="M3039" s="14"/>
      <c r="N3039" s="14"/>
      <c r="O3039" s="14"/>
      <c r="P3039" s="14"/>
    </row>
    <row r="3040" spans="9:16" x14ac:dyDescent="0.25">
      <c r="I3040" s="14"/>
      <c r="J3040" s="14"/>
      <c r="K3040" s="14"/>
      <c r="L3040" s="14"/>
      <c r="M3040" s="14"/>
      <c r="N3040" s="14"/>
      <c r="O3040" s="14"/>
      <c r="P3040" s="14"/>
    </row>
    <row r="3041" spans="9:16" x14ac:dyDescent="0.25">
      <c r="I3041" s="14"/>
      <c r="J3041" s="14"/>
      <c r="K3041" s="14"/>
      <c r="L3041" s="14"/>
      <c r="M3041" s="14"/>
      <c r="N3041" s="14"/>
      <c r="O3041" s="14"/>
      <c r="P3041" s="14"/>
    </row>
    <row r="3042" spans="9:16" x14ac:dyDescent="0.25">
      <c r="I3042" s="14"/>
      <c r="J3042" s="14"/>
      <c r="K3042" s="14"/>
      <c r="L3042" s="14"/>
      <c r="M3042" s="14"/>
      <c r="N3042" s="14"/>
      <c r="O3042" s="14"/>
      <c r="P3042" s="14"/>
    </row>
    <row r="3043" spans="9:16" x14ac:dyDescent="0.25">
      <c r="I3043" s="14"/>
      <c r="J3043" s="14"/>
      <c r="K3043" s="14"/>
      <c r="L3043" s="14"/>
      <c r="M3043" s="14"/>
      <c r="N3043" s="14"/>
      <c r="O3043" s="14"/>
      <c r="P3043" s="14"/>
    </row>
    <row r="3044" spans="9:16" x14ac:dyDescent="0.25">
      <c r="I3044" s="14"/>
      <c r="J3044" s="14"/>
      <c r="K3044" s="14"/>
      <c r="L3044" s="14"/>
      <c r="M3044" s="14"/>
      <c r="N3044" s="14"/>
      <c r="O3044" s="14"/>
      <c r="P3044" s="14"/>
    </row>
    <row r="3045" spans="9:16" x14ac:dyDescent="0.25">
      <c r="I3045" s="14"/>
      <c r="J3045" s="14"/>
      <c r="K3045" s="14"/>
      <c r="L3045" s="14"/>
      <c r="M3045" s="14"/>
      <c r="N3045" s="14"/>
      <c r="O3045" s="14"/>
      <c r="P3045" s="14"/>
    </row>
    <row r="3046" spans="9:16" x14ac:dyDescent="0.25">
      <c r="I3046" s="14"/>
      <c r="J3046" s="14"/>
      <c r="K3046" s="14"/>
      <c r="L3046" s="14"/>
      <c r="M3046" s="14"/>
      <c r="N3046" s="14"/>
      <c r="O3046" s="14"/>
      <c r="P3046" s="14"/>
    </row>
    <row r="3047" spans="9:16" x14ac:dyDescent="0.25">
      <c r="I3047" s="14"/>
      <c r="J3047" s="14"/>
      <c r="K3047" s="14"/>
      <c r="L3047" s="14"/>
      <c r="M3047" s="14"/>
      <c r="N3047" s="14"/>
      <c r="O3047" s="14"/>
      <c r="P3047" s="14"/>
    </row>
    <row r="3048" spans="9:16" x14ac:dyDescent="0.25">
      <c r="I3048" s="14"/>
      <c r="J3048" s="14"/>
      <c r="K3048" s="14"/>
      <c r="L3048" s="14"/>
      <c r="M3048" s="14"/>
      <c r="N3048" s="14"/>
      <c r="O3048" s="14"/>
      <c r="P3048" s="14"/>
    </row>
    <row r="3049" spans="9:16" x14ac:dyDescent="0.25">
      <c r="I3049" s="14"/>
      <c r="J3049" s="14"/>
      <c r="K3049" s="14"/>
      <c r="L3049" s="14"/>
      <c r="M3049" s="14"/>
      <c r="N3049" s="14"/>
      <c r="O3049" s="14"/>
      <c r="P3049" s="14"/>
    </row>
    <row r="3050" spans="9:16" x14ac:dyDescent="0.25">
      <c r="I3050" s="14"/>
      <c r="J3050" s="14"/>
      <c r="K3050" s="14"/>
      <c r="L3050" s="14"/>
      <c r="M3050" s="14"/>
      <c r="N3050" s="14"/>
      <c r="O3050" s="14"/>
      <c r="P3050" s="14"/>
    </row>
    <row r="3051" spans="9:16" x14ac:dyDescent="0.25">
      <c r="I3051" s="14"/>
      <c r="J3051" s="14"/>
      <c r="K3051" s="14"/>
      <c r="L3051" s="14"/>
      <c r="M3051" s="14"/>
      <c r="N3051" s="14"/>
      <c r="O3051" s="14"/>
      <c r="P3051" s="14"/>
    </row>
    <row r="3052" spans="9:16" x14ac:dyDescent="0.25">
      <c r="I3052" s="14"/>
      <c r="J3052" s="14"/>
      <c r="K3052" s="14"/>
      <c r="L3052" s="14"/>
      <c r="M3052" s="14"/>
      <c r="N3052" s="14"/>
      <c r="O3052" s="14"/>
      <c r="P3052" s="14"/>
    </row>
    <row r="3053" spans="9:16" x14ac:dyDescent="0.25">
      <c r="I3053" s="14"/>
      <c r="J3053" s="14"/>
      <c r="K3053" s="14"/>
      <c r="L3053" s="14"/>
      <c r="M3053" s="14"/>
      <c r="N3053" s="14"/>
      <c r="O3053" s="14"/>
      <c r="P3053" s="14"/>
    </row>
    <row r="3054" spans="9:16" x14ac:dyDescent="0.25">
      <c r="I3054" s="14"/>
      <c r="J3054" s="14"/>
      <c r="K3054" s="14"/>
      <c r="L3054" s="14"/>
      <c r="M3054" s="14"/>
      <c r="N3054" s="14"/>
      <c r="O3054" s="14"/>
      <c r="P3054" s="14"/>
    </row>
    <row r="3055" spans="9:16" x14ac:dyDescent="0.25">
      <c r="I3055" s="14"/>
      <c r="J3055" s="14"/>
      <c r="K3055" s="14"/>
      <c r="L3055" s="14"/>
      <c r="M3055" s="14"/>
      <c r="N3055" s="14"/>
      <c r="O3055" s="14"/>
      <c r="P3055" s="14"/>
    </row>
    <row r="3056" spans="9:16" x14ac:dyDescent="0.25">
      <c r="I3056" s="14"/>
      <c r="J3056" s="14"/>
      <c r="K3056" s="14"/>
      <c r="L3056" s="14"/>
      <c r="M3056" s="14"/>
      <c r="N3056" s="14"/>
      <c r="O3056" s="14"/>
      <c r="P3056" s="14"/>
    </row>
    <row r="3057" spans="9:16" x14ac:dyDescent="0.25">
      <c r="I3057" s="14"/>
      <c r="J3057" s="14"/>
      <c r="K3057" s="14"/>
      <c r="L3057" s="14"/>
      <c r="M3057" s="14"/>
      <c r="N3057" s="14"/>
      <c r="O3057" s="14"/>
      <c r="P3057" s="14"/>
    </row>
    <row r="3058" spans="9:16" x14ac:dyDescent="0.25">
      <c r="I3058" s="14"/>
      <c r="J3058" s="14"/>
      <c r="K3058" s="14"/>
      <c r="L3058" s="14"/>
      <c r="M3058" s="14"/>
      <c r="N3058" s="14"/>
      <c r="O3058" s="14"/>
      <c r="P3058" s="14"/>
    </row>
    <row r="3059" spans="9:16" x14ac:dyDescent="0.25">
      <c r="I3059" s="14"/>
      <c r="J3059" s="14"/>
      <c r="K3059" s="14"/>
      <c r="L3059" s="14"/>
      <c r="M3059" s="14"/>
      <c r="N3059" s="14"/>
      <c r="O3059" s="14"/>
      <c r="P3059" s="14"/>
    </row>
    <row r="3060" spans="9:16" x14ac:dyDescent="0.25">
      <c r="I3060" s="14"/>
      <c r="J3060" s="14"/>
      <c r="K3060" s="14"/>
      <c r="L3060" s="14"/>
      <c r="M3060" s="14"/>
      <c r="N3060" s="14"/>
      <c r="O3060" s="14"/>
      <c r="P3060" s="14"/>
    </row>
    <row r="3061" spans="9:16" x14ac:dyDescent="0.25">
      <c r="I3061" s="14"/>
      <c r="J3061" s="14"/>
      <c r="K3061" s="14"/>
      <c r="L3061" s="14"/>
      <c r="M3061" s="14"/>
      <c r="N3061" s="14"/>
      <c r="O3061" s="14"/>
      <c r="P3061" s="14"/>
    </row>
    <row r="3062" spans="9:16" x14ac:dyDescent="0.25">
      <c r="I3062" s="14"/>
      <c r="J3062" s="14"/>
      <c r="K3062" s="14"/>
      <c r="L3062" s="14"/>
      <c r="M3062" s="14"/>
      <c r="N3062" s="14"/>
      <c r="O3062" s="14"/>
      <c r="P3062" s="14"/>
    </row>
    <row r="3063" spans="9:16" x14ac:dyDescent="0.25">
      <c r="I3063" s="14"/>
      <c r="J3063" s="14"/>
      <c r="K3063" s="14"/>
      <c r="L3063" s="14"/>
      <c r="M3063" s="14"/>
      <c r="N3063" s="14"/>
      <c r="O3063" s="14"/>
      <c r="P3063" s="14"/>
    </row>
    <row r="3064" spans="9:16" x14ac:dyDescent="0.25">
      <c r="I3064" s="14"/>
      <c r="J3064" s="14"/>
      <c r="K3064" s="14"/>
      <c r="L3064" s="14"/>
      <c r="M3064" s="14"/>
      <c r="N3064" s="14"/>
      <c r="O3064" s="14"/>
      <c r="P3064" s="14"/>
    </row>
    <row r="3065" spans="9:16" x14ac:dyDescent="0.25">
      <c r="I3065" s="14"/>
      <c r="J3065" s="14"/>
      <c r="K3065" s="14"/>
      <c r="L3065" s="14"/>
      <c r="M3065" s="14"/>
      <c r="N3065" s="14"/>
      <c r="O3065" s="14"/>
      <c r="P3065" s="14"/>
    </row>
    <row r="3066" spans="9:16" x14ac:dyDescent="0.25">
      <c r="I3066" s="14"/>
      <c r="J3066" s="14"/>
      <c r="K3066" s="14"/>
      <c r="L3066" s="14"/>
      <c r="M3066" s="14"/>
      <c r="N3066" s="14"/>
      <c r="O3066" s="14"/>
      <c r="P3066" s="14"/>
    </row>
    <row r="3067" spans="9:16" x14ac:dyDescent="0.25">
      <c r="I3067" s="14"/>
      <c r="J3067" s="14"/>
      <c r="K3067" s="14"/>
      <c r="L3067" s="14"/>
      <c r="M3067" s="14"/>
      <c r="N3067" s="14"/>
      <c r="O3067" s="14"/>
      <c r="P3067" s="14"/>
    </row>
    <row r="3068" spans="9:16" x14ac:dyDescent="0.25">
      <c r="I3068" s="14"/>
      <c r="J3068" s="14"/>
      <c r="K3068" s="14"/>
      <c r="L3068" s="14"/>
      <c r="M3068" s="14"/>
      <c r="N3068" s="14"/>
      <c r="O3068" s="14"/>
      <c r="P3068" s="14"/>
    </row>
    <row r="3069" spans="9:16" x14ac:dyDescent="0.25">
      <c r="I3069" s="14"/>
      <c r="J3069" s="14"/>
      <c r="K3069" s="14"/>
      <c r="L3069" s="14"/>
      <c r="M3069" s="14"/>
      <c r="N3069" s="14"/>
      <c r="O3069" s="14"/>
      <c r="P3069" s="14"/>
    </row>
    <row r="3070" spans="9:16" x14ac:dyDescent="0.25">
      <c r="I3070" s="14"/>
      <c r="J3070" s="14"/>
      <c r="K3070" s="14"/>
      <c r="L3070" s="14"/>
      <c r="M3070" s="14"/>
      <c r="N3070" s="14"/>
      <c r="O3070" s="14"/>
      <c r="P3070" s="14"/>
    </row>
    <row r="3071" spans="9:16" x14ac:dyDescent="0.25">
      <c r="I3071" s="14"/>
      <c r="J3071" s="14"/>
      <c r="K3071" s="14"/>
      <c r="L3071" s="14"/>
      <c r="M3071" s="14"/>
      <c r="N3071" s="14"/>
      <c r="O3071" s="14"/>
      <c r="P3071" s="14"/>
    </row>
    <row r="3072" spans="9:16" x14ac:dyDescent="0.25">
      <c r="I3072" s="14"/>
      <c r="J3072" s="14"/>
      <c r="K3072" s="14"/>
      <c r="L3072" s="14"/>
      <c r="M3072" s="14"/>
      <c r="N3072" s="14"/>
      <c r="O3072" s="14"/>
      <c r="P3072" s="14"/>
    </row>
    <row r="3073" spans="9:16" x14ac:dyDescent="0.25">
      <c r="I3073" s="14"/>
      <c r="J3073" s="14"/>
      <c r="K3073" s="14"/>
      <c r="L3073" s="14"/>
      <c r="M3073" s="14"/>
      <c r="N3073" s="14"/>
      <c r="O3073" s="14"/>
      <c r="P3073" s="14"/>
    </row>
    <row r="3074" spans="9:16" x14ac:dyDescent="0.25">
      <c r="I3074" s="14"/>
      <c r="J3074" s="14"/>
      <c r="K3074" s="14"/>
      <c r="L3074" s="14"/>
      <c r="M3074" s="14"/>
      <c r="N3074" s="14"/>
      <c r="O3074" s="14"/>
      <c r="P3074" s="14"/>
    </row>
    <row r="3075" spans="9:16" x14ac:dyDescent="0.25">
      <c r="I3075" s="14"/>
      <c r="J3075" s="14"/>
      <c r="K3075" s="14"/>
      <c r="L3075" s="14"/>
      <c r="M3075" s="14"/>
      <c r="N3075" s="14"/>
      <c r="O3075" s="14"/>
      <c r="P3075" s="14"/>
    </row>
    <row r="3076" spans="9:16" x14ac:dyDescent="0.25">
      <c r="I3076" s="14"/>
      <c r="J3076" s="14"/>
      <c r="K3076" s="14"/>
      <c r="L3076" s="14"/>
      <c r="M3076" s="14"/>
      <c r="N3076" s="14"/>
      <c r="O3076" s="14"/>
      <c r="P3076" s="14"/>
    </row>
    <row r="3077" spans="9:16" x14ac:dyDescent="0.25">
      <c r="I3077" s="14"/>
      <c r="J3077" s="14"/>
      <c r="K3077" s="14"/>
      <c r="L3077" s="14"/>
      <c r="M3077" s="14"/>
      <c r="N3077" s="14"/>
      <c r="O3077" s="14"/>
      <c r="P3077" s="14"/>
    </row>
    <row r="3078" spans="9:16" x14ac:dyDescent="0.25">
      <c r="I3078" s="14"/>
      <c r="J3078" s="14"/>
      <c r="K3078" s="14"/>
      <c r="L3078" s="14"/>
      <c r="M3078" s="14"/>
      <c r="N3078" s="14"/>
      <c r="O3078" s="14"/>
      <c r="P3078" s="14"/>
    </row>
    <row r="3079" spans="9:16" x14ac:dyDescent="0.25">
      <c r="I3079" s="14"/>
      <c r="J3079" s="14"/>
      <c r="K3079" s="14"/>
      <c r="L3079" s="14"/>
      <c r="M3079" s="14"/>
      <c r="N3079" s="14"/>
      <c r="O3079" s="14"/>
      <c r="P3079" s="14"/>
    </row>
    <row r="3080" spans="9:16" x14ac:dyDescent="0.25">
      <c r="I3080" s="14"/>
      <c r="J3080" s="14"/>
      <c r="K3080" s="14"/>
      <c r="L3080" s="14"/>
      <c r="M3080" s="14"/>
      <c r="N3080" s="14"/>
      <c r="O3080" s="14"/>
      <c r="P3080" s="14"/>
    </row>
    <row r="3081" spans="9:16" x14ac:dyDescent="0.25">
      <c r="I3081" s="14"/>
      <c r="J3081" s="14"/>
      <c r="K3081" s="14"/>
      <c r="L3081" s="14"/>
      <c r="M3081" s="14"/>
      <c r="N3081" s="14"/>
      <c r="O3081" s="14"/>
      <c r="P3081" s="14"/>
    </row>
    <row r="3082" spans="9:16" x14ac:dyDescent="0.25">
      <c r="I3082" s="14"/>
      <c r="J3082" s="14"/>
      <c r="K3082" s="14"/>
      <c r="L3082" s="14"/>
      <c r="M3082" s="14"/>
      <c r="N3082" s="14"/>
      <c r="O3082" s="14"/>
      <c r="P3082" s="14"/>
    </row>
    <row r="3083" spans="9:16" x14ac:dyDescent="0.25">
      <c r="I3083" s="14"/>
      <c r="J3083" s="14"/>
      <c r="K3083" s="14"/>
      <c r="L3083" s="14"/>
      <c r="M3083" s="14"/>
      <c r="N3083" s="14"/>
      <c r="O3083" s="14"/>
      <c r="P3083" s="14"/>
    </row>
    <row r="3084" spans="9:16" x14ac:dyDescent="0.25">
      <c r="I3084" s="14"/>
      <c r="J3084" s="14"/>
      <c r="K3084" s="14"/>
      <c r="L3084" s="14"/>
      <c r="M3084" s="14"/>
      <c r="N3084" s="14"/>
      <c r="O3084" s="14"/>
      <c r="P3084" s="14"/>
    </row>
    <row r="3085" spans="9:16" x14ac:dyDescent="0.25">
      <c r="I3085" s="14"/>
      <c r="J3085" s="14"/>
      <c r="K3085" s="14"/>
      <c r="L3085" s="14"/>
      <c r="M3085" s="14"/>
      <c r="N3085" s="14"/>
      <c r="O3085" s="14"/>
      <c r="P3085" s="14"/>
    </row>
    <row r="3086" spans="9:16" x14ac:dyDescent="0.25">
      <c r="I3086" s="14"/>
      <c r="J3086" s="14"/>
      <c r="K3086" s="14"/>
      <c r="L3086" s="14"/>
      <c r="M3086" s="14"/>
      <c r="N3086" s="14"/>
      <c r="O3086" s="14"/>
      <c r="P3086" s="14"/>
    </row>
    <row r="3087" spans="9:16" x14ac:dyDescent="0.25">
      <c r="I3087" s="14"/>
      <c r="J3087" s="14"/>
      <c r="K3087" s="14"/>
      <c r="L3087" s="14"/>
      <c r="M3087" s="14"/>
      <c r="N3087" s="14"/>
      <c r="O3087" s="14"/>
      <c r="P3087" s="14"/>
    </row>
    <row r="3088" spans="9:16" x14ac:dyDescent="0.25">
      <c r="I3088" s="14"/>
      <c r="J3088" s="14"/>
      <c r="K3088" s="14"/>
      <c r="L3088" s="14"/>
      <c r="M3088" s="14"/>
      <c r="N3088" s="14"/>
      <c r="O3088" s="14"/>
      <c r="P3088" s="14"/>
    </row>
    <row r="3089" spans="9:16" x14ac:dyDescent="0.25">
      <c r="I3089" s="14"/>
      <c r="J3089" s="14"/>
      <c r="K3089" s="14"/>
      <c r="L3089" s="14"/>
      <c r="M3089" s="14"/>
      <c r="N3089" s="14"/>
      <c r="O3089" s="14"/>
      <c r="P3089" s="14"/>
    </row>
    <row r="3090" spans="9:16" x14ac:dyDescent="0.25">
      <c r="I3090" s="14"/>
      <c r="J3090" s="14"/>
      <c r="K3090" s="14"/>
      <c r="L3090" s="14"/>
      <c r="M3090" s="14"/>
      <c r="N3090" s="14"/>
      <c r="O3090" s="14"/>
      <c r="P3090" s="14"/>
    </row>
    <row r="3091" spans="9:16" x14ac:dyDescent="0.25">
      <c r="I3091" s="14"/>
      <c r="J3091" s="14"/>
      <c r="K3091" s="14"/>
      <c r="L3091" s="14"/>
      <c r="M3091" s="14"/>
      <c r="N3091" s="14"/>
      <c r="O3091" s="14"/>
      <c r="P3091" s="14"/>
    </row>
    <row r="3092" spans="9:16" x14ac:dyDescent="0.25">
      <c r="I3092" s="14"/>
      <c r="J3092" s="14"/>
      <c r="K3092" s="14"/>
      <c r="L3092" s="14"/>
      <c r="M3092" s="14"/>
      <c r="N3092" s="14"/>
      <c r="O3092" s="14"/>
      <c r="P3092" s="14"/>
    </row>
    <row r="3093" spans="9:16" x14ac:dyDescent="0.25">
      <c r="I3093" s="14"/>
      <c r="J3093" s="14"/>
      <c r="K3093" s="14"/>
      <c r="L3093" s="14"/>
      <c r="M3093" s="14"/>
      <c r="N3093" s="14"/>
      <c r="O3093" s="14"/>
      <c r="P3093" s="14"/>
    </row>
    <row r="3094" spans="9:16" x14ac:dyDescent="0.25">
      <c r="I3094" s="14"/>
      <c r="J3094" s="14"/>
      <c r="K3094" s="14"/>
      <c r="L3094" s="14"/>
      <c r="M3094" s="14"/>
      <c r="N3094" s="14"/>
      <c r="O3094" s="14"/>
      <c r="P3094" s="14"/>
    </row>
    <row r="3095" spans="9:16" x14ac:dyDescent="0.25">
      <c r="I3095" s="14"/>
      <c r="J3095" s="14"/>
      <c r="K3095" s="14"/>
      <c r="L3095" s="14"/>
      <c r="M3095" s="14"/>
      <c r="N3095" s="14"/>
      <c r="O3095" s="14"/>
      <c r="P3095" s="14"/>
    </row>
    <row r="3096" spans="9:16" x14ac:dyDescent="0.25">
      <c r="I3096" s="14"/>
      <c r="J3096" s="14"/>
      <c r="K3096" s="14"/>
      <c r="L3096" s="14"/>
      <c r="M3096" s="14"/>
      <c r="N3096" s="14"/>
      <c r="O3096" s="14"/>
      <c r="P3096" s="14"/>
    </row>
    <row r="3097" spans="9:16" x14ac:dyDescent="0.25">
      <c r="I3097" s="14"/>
      <c r="J3097" s="14"/>
      <c r="K3097" s="14"/>
      <c r="L3097" s="14"/>
      <c r="M3097" s="14"/>
      <c r="N3097" s="14"/>
      <c r="O3097" s="14"/>
      <c r="P3097" s="14"/>
    </row>
    <row r="3098" spans="9:16" x14ac:dyDescent="0.25">
      <c r="I3098" s="14"/>
      <c r="J3098" s="14"/>
      <c r="K3098" s="14"/>
      <c r="L3098" s="14"/>
      <c r="M3098" s="14"/>
      <c r="N3098" s="14"/>
      <c r="O3098" s="14"/>
      <c r="P3098" s="14"/>
    </row>
    <row r="3099" spans="9:16" x14ac:dyDescent="0.25">
      <c r="I3099" s="14"/>
      <c r="J3099" s="14"/>
      <c r="K3099" s="14"/>
      <c r="L3099" s="14"/>
      <c r="M3099" s="14"/>
      <c r="N3099" s="14"/>
      <c r="O3099" s="14"/>
      <c r="P3099" s="14"/>
    </row>
    <row r="3100" spans="9:16" x14ac:dyDescent="0.25">
      <c r="I3100" s="14"/>
      <c r="J3100" s="14"/>
      <c r="K3100" s="14"/>
      <c r="L3100" s="14"/>
      <c r="M3100" s="14"/>
      <c r="N3100" s="14"/>
      <c r="O3100" s="14"/>
      <c r="P3100" s="14"/>
    </row>
    <row r="3101" spans="9:16" x14ac:dyDescent="0.25">
      <c r="I3101" s="14"/>
      <c r="J3101" s="14"/>
      <c r="K3101" s="14"/>
      <c r="L3101" s="14"/>
      <c r="M3101" s="14"/>
      <c r="N3101" s="14"/>
      <c r="O3101" s="14"/>
      <c r="P3101" s="14"/>
    </row>
    <row r="3102" spans="9:16" x14ac:dyDescent="0.25">
      <c r="I3102" s="14"/>
      <c r="J3102" s="14"/>
      <c r="K3102" s="14"/>
      <c r="L3102" s="14"/>
      <c r="M3102" s="14"/>
      <c r="N3102" s="14"/>
      <c r="O3102" s="14"/>
      <c r="P3102" s="14"/>
    </row>
    <row r="3103" spans="9:16" x14ac:dyDescent="0.25">
      <c r="I3103" s="14"/>
      <c r="J3103" s="14"/>
      <c r="K3103" s="14"/>
      <c r="L3103" s="14"/>
      <c r="M3103" s="14"/>
      <c r="N3103" s="14"/>
      <c r="O3103" s="14"/>
      <c r="P3103" s="14"/>
    </row>
    <row r="3104" spans="9:16" x14ac:dyDescent="0.25">
      <c r="I3104" s="14"/>
      <c r="J3104" s="14"/>
      <c r="K3104" s="14"/>
      <c r="L3104" s="14"/>
      <c r="M3104" s="14"/>
      <c r="N3104" s="14"/>
      <c r="O3104" s="14"/>
      <c r="P3104" s="14"/>
    </row>
    <row r="3105" spans="9:16" x14ac:dyDescent="0.25">
      <c r="I3105" s="14"/>
      <c r="J3105" s="14"/>
      <c r="K3105" s="14"/>
      <c r="L3105" s="14"/>
      <c r="M3105" s="14"/>
      <c r="N3105" s="14"/>
      <c r="O3105" s="14"/>
      <c r="P3105" s="14"/>
    </row>
    <row r="3106" spans="9:16" x14ac:dyDescent="0.25">
      <c r="I3106" s="14"/>
      <c r="J3106" s="14"/>
      <c r="K3106" s="14"/>
      <c r="L3106" s="14"/>
      <c r="M3106" s="14"/>
      <c r="N3106" s="14"/>
      <c r="O3106" s="14"/>
      <c r="P3106" s="14"/>
    </row>
    <row r="3107" spans="9:16" x14ac:dyDescent="0.25">
      <c r="I3107" s="14"/>
      <c r="J3107" s="14"/>
      <c r="K3107" s="14"/>
      <c r="L3107" s="14"/>
      <c r="M3107" s="14"/>
      <c r="N3107" s="14"/>
      <c r="O3107" s="14"/>
      <c r="P3107" s="14"/>
    </row>
    <row r="3108" spans="9:16" x14ac:dyDescent="0.25">
      <c r="I3108" s="14"/>
      <c r="J3108" s="14"/>
      <c r="K3108" s="14"/>
      <c r="L3108" s="14"/>
      <c r="M3108" s="14"/>
      <c r="N3108" s="14"/>
      <c r="O3108" s="14"/>
      <c r="P3108" s="14"/>
    </row>
    <row r="3109" spans="9:16" x14ac:dyDescent="0.25">
      <c r="I3109" s="14"/>
      <c r="J3109" s="14"/>
      <c r="K3109" s="14"/>
      <c r="L3109" s="14"/>
      <c r="M3109" s="14"/>
      <c r="N3109" s="14"/>
      <c r="O3109" s="14"/>
      <c r="P3109" s="14"/>
    </row>
    <row r="3110" spans="9:16" x14ac:dyDescent="0.25">
      <c r="I3110" s="14"/>
      <c r="J3110" s="14"/>
      <c r="K3110" s="14"/>
      <c r="L3110" s="14"/>
      <c r="M3110" s="14"/>
      <c r="N3110" s="14"/>
      <c r="O3110" s="14"/>
      <c r="P3110" s="14"/>
    </row>
    <row r="3111" spans="9:16" x14ac:dyDescent="0.25">
      <c r="I3111" s="14"/>
      <c r="J3111" s="14"/>
      <c r="K3111" s="14"/>
      <c r="L3111" s="14"/>
      <c r="M3111" s="14"/>
      <c r="N3111" s="14"/>
      <c r="O3111" s="14"/>
      <c r="P3111" s="14"/>
    </row>
    <row r="3112" spans="9:16" x14ac:dyDescent="0.25">
      <c r="I3112" s="14"/>
      <c r="J3112" s="14"/>
      <c r="K3112" s="14"/>
      <c r="L3112" s="14"/>
      <c r="M3112" s="14"/>
      <c r="N3112" s="14"/>
      <c r="O3112" s="14"/>
      <c r="P3112" s="14"/>
    </row>
    <row r="3113" spans="9:16" x14ac:dyDescent="0.25">
      <c r="I3113" s="14"/>
      <c r="J3113" s="14"/>
      <c r="K3113" s="14"/>
      <c r="L3113" s="14"/>
      <c r="M3113" s="14"/>
      <c r="N3113" s="14"/>
      <c r="O3113" s="14"/>
      <c r="P3113" s="14"/>
    </row>
    <row r="3114" spans="9:16" x14ac:dyDescent="0.25">
      <c r="I3114" s="14"/>
      <c r="J3114" s="14"/>
      <c r="K3114" s="14"/>
      <c r="L3114" s="14"/>
      <c r="M3114" s="14"/>
      <c r="N3114" s="14"/>
      <c r="O3114" s="14"/>
      <c r="P3114" s="14"/>
    </row>
    <row r="3115" spans="9:16" x14ac:dyDescent="0.25">
      <c r="I3115" s="14"/>
      <c r="J3115" s="14"/>
      <c r="K3115" s="14"/>
      <c r="L3115" s="14"/>
      <c r="M3115" s="14"/>
      <c r="N3115" s="14"/>
      <c r="O3115" s="14"/>
      <c r="P3115" s="14"/>
    </row>
    <row r="3116" spans="9:16" x14ac:dyDescent="0.25">
      <c r="I3116" s="14"/>
      <c r="J3116" s="14"/>
      <c r="K3116" s="14"/>
      <c r="L3116" s="14"/>
      <c r="M3116" s="14"/>
      <c r="N3116" s="14"/>
      <c r="O3116" s="14"/>
      <c r="P3116" s="14"/>
    </row>
    <row r="3117" spans="9:16" x14ac:dyDescent="0.25">
      <c r="I3117" s="14"/>
      <c r="J3117" s="14"/>
      <c r="K3117" s="14"/>
      <c r="L3117" s="14"/>
      <c r="M3117" s="14"/>
      <c r="N3117" s="14"/>
      <c r="O3117" s="14"/>
      <c r="P3117" s="14"/>
    </row>
    <row r="3118" spans="9:16" x14ac:dyDescent="0.25">
      <c r="I3118" s="14"/>
      <c r="J3118" s="14"/>
      <c r="K3118" s="14"/>
      <c r="L3118" s="14"/>
      <c r="M3118" s="14"/>
      <c r="N3118" s="14"/>
      <c r="O3118" s="14"/>
      <c r="P3118" s="14"/>
    </row>
    <row r="3119" spans="9:16" x14ac:dyDescent="0.25">
      <c r="I3119" s="14"/>
      <c r="J3119" s="14"/>
      <c r="K3119" s="14"/>
      <c r="L3119" s="14"/>
      <c r="M3119" s="14"/>
      <c r="N3119" s="14"/>
      <c r="O3119" s="14"/>
      <c r="P3119" s="14"/>
    </row>
    <row r="3120" spans="9:16" x14ac:dyDescent="0.25">
      <c r="I3120" s="14"/>
      <c r="J3120" s="14"/>
      <c r="K3120" s="14"/>
      <c r="L3120" s="14"/>
      <c r="M3120" s="14"/>
      <c r="N3120" s="14"/>
      <c r="O3120" s="14"/>
      <c r="P3120" s="14"/>
    </row>
    <row r="3121" spans="9:16" x14ac:dyDescent="0.25">
      <c r="I3121" s="14"/>
      <c r="J3121" s="14"/>
      <c r="K3121" s="14"/>
      <c r="L3121" s="14"/>
      <c r="M3121" s="14"/>
      <c r="N3121" s="14"/>
      <c r="O3121" s="14"/>
      <c r="P3121" s="14"/>
    </row>
    <row r="3122" spans="9:16" x14ac:dyDescent="0.25">
      <c r="I3122" s="14"/>
      <c r="J3122" s="14"/>
      <c r="K3122" s="14"/>
      <c r="L3122" s="14"/>
      <c r="M3122" s="14"/>
      <c r="N3122" s="14"/>
      <c r="O3122" s="14"/>
      <c r="P3122" s="14"/>
    </row>
    <row r="3123" spans="9:16" x14ac:dyDescent="0.25">
      <c r="I3123" s="14"/>
      <c r="J3123" s="14"/>
      <c r="K3123" s="14"/>
      <c r="L3123" s="14"/>
      <c r="M3123" s="14"/>
      <c r="N3123" s="14"/>
      <c r="O3123" s="14"/>
      <c r="P3123" s="14"/>
    </row>
    <row r="3124" spans="9:16" x14ac:dyDescent="0.25">
      <c r="I3124" s="14"/>
      <c r="J3124" s="14"/>
      <c r="K3124" s="14"/>
      <c r="L3124" s="14"/>
      <c r="M3124" s="14"/>
      <c r="N3124" s="14"/>
      <c r="O3124" s="14"/>
      <c r="P3124" s="14"/>
    </row>
    <row r="3125" spans="9:16" x14ac:dyDescent="0.25">
      <c r="I3125" s="14"/>
      <c r="J3125" s="14"/>
      <c r="K3125" s="14"/>
      <c r="L3125" s="14"/>
      <c r="M3125" s="14"/>
      <c r="N3125" s="14"/>
      <c r="O3125" s="14"/>
      <c r="P3125" s="14"/>
    </row>
    <row r="3126" spans="9:16" x14ac:dyDescent="0.25">
      <c r="I3126" s="14"/>
      <c r="J3126" s="14"/>
      <c r="K3126" s="14"/>
      <c r="L3126" s="14"/>
      <c r="M3126" s="14"/>
      <c r="N3126" s="14"/>
      <c r="O3126" s="14"/>
      <c r="P3126" s="14"/>
    </row>
    <row r="3127" spans="9:16" x14ac:dyDescent="0.25">
      <c r="I3127" s="14"/>
      <c r="J3127" s="14"/>
      <c r="K3127" s="14"/>
      <c r="L3127" s="14"/>
      <c r="M3127" s="14"/>
      <c r="N3127" s="14"/>
      <c r="O3127" s="14"/>
      <c r="P3127" s="14"/>
    </row>
    <row r="3128" spans="9:16" x14ac:dyDescent="0.25">
      <c r="I3128" s="14"/>
      <c r="J3128" s="14"/>
      <c r="K3128" s="14"/>
      <c r="L3128" s="14"/>
      <c r="M3128" s="14"/>
      <c r="N3128" s="14"/>
      <c r="O3128" s="14"/>
      <c r="P3128" s="14"/>
    </row>
    <row r="3129" spans="9:16" x14ac:dyDescent="0.25">
      <c r="I3129" s="14"/>
      <c r="J3129" s="14"/>
      <c r="K3129" s="14"/>
      <c r="L3129" s="14"/>
      <c r="M3129" s="14"/>
      <c r="N3129" s="14"/>
      <c r="O3129" s="14"/>
      <c r="P3129" s="14"/>
    </row>
    <row r="3130" spans="9:16" x14ac:dyDescent="0.25">
      <c r="I3130" s="14"/>
      <c r="J3130" s="14"/>
      <c r="K3130" s="14"/>
      <c r="L3130" s="14"/>
      <c r="M3130" s="14"/>
      <c r="N3130" s="14"/>
      <c r="O3130" s="14"/>
      <c r="P3130" s="14"/>
    </row>
    <row r="3131" spans="9:16" x14ac:dyDescent="0.25">
      <c r="I3131" s="14"/>
      <c r="J3131" s="14"/>
      <c r="K3131" s="14"/>
      <c r="L3131" s="14"/>
      <c r="M3131" s="14"/>
      <c r="N3131" s="14"/>
      <c r="O3131" s="14"/>
      <c r="P3131" s="14"/>
    </row>
    <row r="3132" spans="9:16" x14ac:dyDescent="0.25">
      <c r="I3132" s="14"/>
      <c r="J3132" s="14"/>
      <c r="K3132" s="14"/>
      <c r="L3132" s="14"/>
      <c r="M3132" s="14"/>
      <c r="N3132" s="14"/>
      <c r="O3132" s="14"/>
      <c r="P3132" s="14"/>
    </row>
    <row r="3133" spans="9:16" x14ac:dyDescent="0.25">
      <c r="I3133" s="14"/>
      <c r="J3133" s="14"/>
      <c r="K3133" s="14"/>
      <c r="L3133" s="14"/>
      <c r="M3133" s="14"/>
      <c r="N3133" s="14"/>
      <c r="O3133" s="14"/>
      <c r="P3133" s="14"/>
    </row>
    <row r="3134" spans="9:16" x14ac:dyDescent="0.25">
      <c r="I3134" s="14"/>
      <c r="J3134" s="14"/>
      <c r="K3134" s="14"/>
      <c r="L3134" s="14"/>
      <c r="M3134" s="14"/>
      <c r="N3134" s="14"/>
      <c r="O3134" s="14"/>
      <c r="P3134" s="14"/>
    </row>
    <row r="3135" spans="9:16" x14ac:dyDescent="0.25">
      <c r="I3135" s="14"/>
      <c r="J3135" s="14"/>
      <c r="K3135" s="14"/>
      <c r="L3135" s="14"/>
      <c r="M3135" s="14"/>
      <c r="N3135" s="14"/>
      <c r="O3135" s="14"/>
      <c r="P3135" s="14"/>
    </row>
    <row r="3136" spans="9:16" x14ac:dyDescent="0.25">
      <c r="I3136" s="14"/>
      <c r="J3136" s="14"/>
      <c r="K3136" s="14"/>
      <c r="L3136" s="14"/>
      <c r="M3136" s="14"/>
      <c r="N3136" s="14"/>
      <c r="O3136" s="14"/>
      <c r="P3136" s="14"/>
    </row>
    <row r="3137" spans="9:16" x14ac:dyDescent="0.25">
      <c r="I3137" s="14"/>
      <c r="J3137" s="14"/>
      <c r="K3137" s="14"/>
      <c r="L3137" s="14"/>
      <c r="M3137" s="14"/>
      <c r="N3137" s="14"/>
      <c r="O3137" s="14"/>
      <c r="P3137" s="14"/>
    </row>
    <row r="3138" spans="9:16" x14ac:dyDescent="0.25">
      <c r="I3138" s="14"/>
      <c r="J3138" s="14"/>
      <c r="K3138" s="14"/>
      <c r="L3138" s="14"/>
      <c r="M3138" s="14"/>
      <c r="N3138" s="14"/>
      <c r="O3138" s="14"/>
      <c r="P3138" s="14"/>
    </row>
    <row r="3139" spans="9:16" x14ac:dyDescent="0.25">
      <c r="I3139" s="14"/>
      <c r="J3139" s="14"/>
      <c r="K3139" s="14"/>
      <c r="L3139" s="14"/>
      <c r="M3139" s="14"/>
      <c r="N3139" s="14"/>
      <c r="O3139" s="14"/>
      <c r="P3139" s="14"/>
    </row>
    <row r="3140" spans="9:16" x14ac:dyDescent="0.25">
      <c r="I3140" s="14"/>
      <c r="J3140" s="14"/>
      <c r="K3140" s="14"/>
      <c r="L3140" s="14"/>
      <c r="M3140" s="14"/>
      <c r="N3140" s="14"/>
      <c r="O3140" s="14"/>
      <c r="P3140" s="14"/>
    </row>
    <row r="3141" spans="9:16" x14ac:dyDescent="0.25">
      <c r="I3141" s="14"/>
      <c r="J3141" s="14"/>
      <c r="K3141" s="14"/>
      <c r="L3141" s="14"/>
      <c r="M3141" s="14"/>
      <c r="N3141" s="14"/>
      <c r="O3141" s="14"/>
      <c r="P3141" s="14"/>
    </row>
    <row r="3142" spans="9:16" x14ac:dyDescent="0.25">
      <c r="I3142" s="14"/>
      <c r="J3142" s="14"/>
      <c r="K3142" s="14"/>
      <c r="L3142" s="14"/>
      <c r="M3142" s="14"/>
      <c r="N3142" s="14"/>
      <c r="O3142" s="14"/>
      <c r="P3142" s="14"/>
    </row>
    <row r="3143" spans="9:16" x14ac:dyDescent="0.25">
      <c r="I3143" s="14"/>
      <c r="J3143" s="14"/>
      <c r="K3143" s="14"/>
      <c r="L3143" s="14"/>
      <c r="M3143" s="14"/>
      <c r="N3143" s="14"/>
      <c r="O3143" s="14"/>
      <c r="P3143" s="14"/>
    </row>
    <row r="3144" spans="9:16" x14ac:dyDescent="0.25">
      <c r="I3144" s="14"/>
      <c r="J3144" s="14"/>
      <c r="K3144" s="14"/>
      <c r="L3144" s="14"/>
      <c r="M3144" s="14"/>
      <c r="N3144" s="14"/>
      <c r="O3144" s="14"/>
      <c r="P3144" s="14"/>
    </row>
    <row r="3145" spans="9:16" x14ac:dyDescent="0.25">
      <c r="I3145" s="14"/>
      <c r="J3145" s="14"/>
      <c r="K3145" s="14"/>
      <c r="L3145" s="14"/>
      <c r="M3145" s="14"/>
      <c r="N3145" s="14"/>
      <c r="O3145" s="14"/>
      <c r="P3145" s="14"/>
    </row>
    <row r="3146" spans="9:16" x14ac:dyDescent="0.25">
      <c r="I3146" s="14"/>
      <c r="J3146" s="14"/>
      <c r="K3146" s="14"/>
      <c r="L3146" s="14"/>
      <c r="M3146" s="14"/>
      <c r="N3146" s="14"/>
      <c r="O3146" s="14"/>
      <c r="P3146" s="14"/>
    </row>
    <row r="3147" spans="9:16" x14ac:dyDescent="0.25">
      <c r="I3147" s="14"/>
      <c r="J3147" s="14"/>
      <c r="K3147" s="14"/>
      <c r="L3147" s="14"/>
      <c r="M3147" s="14"/>
      <c r="N3147" s="14"/>
      <c r="O3147" s="14"/>
      <c r="P3147" s="14"/>
    </row>
    <row r="3148" spans="9:16" x14ac:dyDescent="0.25">
      <c r="I3148" s="14"/>
      <c r="J3148" s="14"/>
      <c r="K3148" s="14"/>
      <c r="L3148" s="14"/>
      <c r="M3148" s="14"/>
      <c r="N3148" s="14"/>
      <c r="O3148" s="14"/>
      <c r="P3148" s="14"/>
    </row>
    <row r="3149" spans="9:16" x14ac:dyDescent="0.25">
      <c r="I3149" s="14"/>
      <c r="J3149" s="14"/>
      <c r="K3149" s="14"/>
      <c r="L3149" s="14"/>
      <c r="M3149" s="14"/>
      <c r="N3149" s="14"/>
      <c r="O3149" s="14"/>
      <c r="P3149" s="14"/>
    </row>
    <row r="3150" spans="9:16" x14ac:dyDescent="0.25">
      <c r="I3150" s="14"/>
      <c r="J3150" s="14"/>
      <c r="K3150" s="14"/>
      <c r="L3150" s="14"/>
      <c r="M3150" s="14"/>
      <c r="N3150" s="14"/>
      <c r="O3150" s="14"/>
      <c r="P3150" s="14"/>
    </row>
    <row r="3151" spans="9:16" x14ac:dyDescent="0.25">
      <c r="I3151" s="14"/>
      <c r="J3151" s="14"/>
      <c r="K3151" s="14"/>
      <c r="L3151" s="14"/>
      <c r="M3151" s="14"/>
      <c r="N3151" s="14"/>
      <c r="O3151" s="14"/>
      <c r="P3151" s="14"/>
    </row>
    <row r="3152" spans="9:16" x14ac:dyDescent="0.25">
      <c r="I3152" s="14"/>
      <c r="J3152" s="14"/>
      <c r="K3152" s="14"/>
      <c r="L3152" s="14"/>
      <c r="M3152" s="14"/>
      <c r="N3152" s="14"/>
      <c r="O3152" s="14"/>
      <c r="P3152" s="14"/>
    </row>
    <row r="3153" spans="9:16" x14ac:dyDescent="0.25">
      <c r="I3153" s="14"/>
      <c r="J3153" s="14"/>
      <c r="K3153" s="14"/>
      <c r="L3153" s="14"/>
      <c r="M3153" s="14"/>
      <c r="N3153" s="14"/>
      <c r="O3153" s="14"/>
      <c r="P3153" s="14"/>
    </row>
    <row r="3154" spans="9:16" x14ac:dyDescent="0.25">
      <c r="I3154" s="14"/>
      <c r="J3154" s="14"/>
      <c r="K3154" s="14"/>
      <c r="L3154" s="14"/>
      <c r="M3154" s="14"/>
      <c r="N3154" s="14"/>
      <c r="O3154" s="14"/>
      <c r="P3154" s="14"/>
    </row>
    <row r="3155" spans="9:16" x14ac:dyDescent="0.25">
      <c r="I3155" s="14"/>
      <c r="J3155" s="14"/>
      <c r="K3155" s="14"/>
      <c r="L3155" s="14"/>
      <c r="M3155" s="14"/>
      <c r="N3155" s="14"/>
      <c r="O3155" s="14"/>
      <c r="P3155" s="14"/>
    </row>
    <row r="3156" spans="9:16" x14ac:dyDescent="0.25">
      <c r="I3156" s="14"/>
      <c r="J3156" s="14"/>
      <c r="K3156" s="14"/>
      <c r="L3156" s="14"/>
      <c r="M3156" s="14"/>
      <c r="N3156" s="14"/>
      <c r="O3156" s="14"/>
      <c r="P3156" s="14"/>
    </row>
    <row r="3157" spans="9:16" x14ac:dyDescent="0.25">
      <c r="I3157" s="14"/>
      <c r="J3157" s="14"/>
      <c r="K3157" s="14"/>
      <c r="L3157" s="14"/>
      <c r="M3157" s="14"/>
      <c r="N3157" s="14"/>
      <c r="O3157" s="14"/>
      <c r="P3157" s="14"/>
    </row>
    <row r="3158" spans="9:16" x14ac:dyDescent="0.25">
      <c r="I3158" s="14"/>
      <c r="J3158" s="14"/>
      <c r="K3158" s="14"/>
      <c r="L3158" s="14"/>
      <c r="M3158" s="14"/>
      <c r="N3158" s="14"/>
      <c r="O3158" s="14"/>
      <c r="P3158" s="14"/>
    </row>
    <row r="3159" spans="9:16" x14ac:dyDescent="0.25">
      <c r="I3159" s="14"/>
      <c r="J3159" s="14"/>
      <c r="K3159" s="14"/>
      <c r="L3159" s="14"/>
      <c r="M3159" s="14"/>
      <c r="N3159" s="14"/>
      <c r="O3159" s="14"/>
      <c r="P3159" s="14"/>
    </row>
    <row r="3160" spans="9:16" x14ac:dyDescent="0.25">
      <c r="I3160" s="14"/>
      <c r="J3160" s="14"/>
      <c r="K3160" s="14"/>
      <c r="L3160" s="14"/>
      <c r="M3160" s="14"/>
      <c r="N3160" s="14"/>
      <c r="O3160" s="14"/>
      <c r="P3160" s="14"/>
    </row>
    <row r="3161" spans="9:16" x14ac:dyDescent="0.25">
      <c r="I3161" s="14"/>
      <c r="J3161" s="14"/>
      <c r="K3161" s="14"/>
      <c r="L3161" s="14"/>
      <c r="M3161" s="14"/>
      <c r="N3161" s="14"/>
      <c r="O3161" s="14"/>
      <c r="P3161" s="14"/>
    </row>
    <row r="3162" spans="9:16" x14ac:dyDescent="0.25">
      <c r="I3162" s="14"/>
      <c r="J3162" s="14"/>
      <c r="K3162" s="14"/>
      <c r="L3162" s="14"/>
      <c r="M3162" s="14"/>
      <c r="N3162" s="14"/>
      <c r="O3162" s="14"/>
      <c r="P3162" s="14"/>
    </row>
    <row r="3163" spans="9:16" x14ac:dyDescent="0.25">
      <c r="I3163" s="14"/>
      <c r="J3163" s="14"/>
      <c r="K3163" s="14"/>
      <c r="L3163" s="14"/>
      <c r="M3163" s="14"/>
      <c r="N3163" s="14"/>
      <c r="O3163" s="14"/>
      <c r="P3163" s="14"/>
    </row>
    <row r="3164" spans="9:16" x14ac:dyDescent="0.25">
      <c r="I3164" s="14"/>
      <c r="J3164" s="14"/>
      <c r="K3164" s="14"/>
      <c r="L3164" s="14"/>
      <c r="M3164" s="14"/>
      <c r="N3164" s="14"/>
      <c r="O3164" s="14"/>
      <c r="P3164" s="14"/>
    </row>
    <row r="3165" spans="9:16" x14ac:dyDescent="0.25">
      <c r="I3165" s="14"/>
      <c r="J3165" s="14"/>
      <c r="K3165" s="14"/>
      <c r="L3165" s="14"/>
      <c r="M3165" s="14"/>
      <c r="N3165" s="14"/>
      <c r="O3165" s="14"/>
      <c r="P3165" s="14"/>
    </row>
    <row r="3166" spans="9:16" x14ac:dyDescent="0.25">
      <c r="I3166" s="14"/>
      <c r="J3166" s="14"/>
      <c r="K3166" s="14"/>
      <c r="L3166" s="14"/>
      <c r="M3166" s="14"/>
      <c r="N3166" s="14"/>
      <c r="O3166" s="14"/>
      <c r="P3166" s="14"/>
    </row>
    <row r="3167" spans="9:16" x14ac:dyDescent="0.25">
      <c r="I3167" s="14"/>
      <c r="J3167" s="14"/>
      <c r="K3167" s="14"/>
      <c r="L3167" s="14"/>
      <c r="M3167" s="14"/>
      <c r="N3167" s="14"/>
      <c r="O3167" s="14"/>
      <c r="P3167" s="14"/>
    </row>
    <row r="3168" spans="9:16" x14ac:dyDescent="0.25">
      <c r="I3168" s="14"/>
      <c r="J3168" s="14"/>
      <c r="K3168" s="14"/>
      <c r="L3168" s="14"/>
      <c r="M3168" s="14"/>
      <c r="N3168" s="14"/>
      <c r="O3168" s="14"/>
      <c r="P3168" s="14"/>
    </row>
    <row r="3169" spans="9:16" x14ac:dyDescent="0.25">
      <c r="I3169" s="14"/>
      <c r="J3169" s="14"/>
      <c r="K3169" s="14"/>
      <c r="L3169" s="14"/>
      <c r="M3169" s="14"/>
      <c r="N3169" s="14"/>
      <c r="O3169" s="14"/>
      <c r="P3169" s="14"/>
    </row>
    <row r="3170" spans="9:16" x14ac:dyDescent="0.25">
      <c r="I3170" s="14"/>
      <c r="J3170" s="14"/>
      <c r="K3170" s="14"/>
      <c r="L3170" s="14"/>
      <c r="M3170" s="14"/>
      <c r="N3170" s="14"/>
      <c r="O3170" s="14"/>
      <c r="P3170" s="14"/>
    </row>
    <row r="3171" spans="9:16" x14ac:dyDescent="0.25">
      <c r="I3171" s="14"/>
      <c r="J3171" s="14"/>
      <c r="K3171" s="14"/>
      <c r="L3171" s="14"/>
      <c r="M3171" s="14"/>
      <c r="N3171" s="14"/>
      <c r="O3171" s="14"/>
      <c r="P3171" s="14"/>
    </row>
    <row r="3172" spans="9:16" x14ac:dyDescent="0.25">
      <c r="I3172" s="14"/>
      <c r="J3172" s="14"/>
      <c r="K3172" s="14"/>
      <c r="L3172" s="14"/>
      <c r="M3172" s="14"/>
      <c r="N3172" s="14"/>
      <c r="O3172" s="14"/>
      <c r="P3172" s="14"/>
    </row>
    <row r="3173" spans="9:16" x14ac:dyDescent="0.25">
      <c r="I3173" s="14"/>
      <c r="J3173" s="14"/>
      <c r="K3173" s="14"/>
      <c r="L3173" s="14"/>
      <c r="M3173" s="14"/>
      <c r="N3173" s="14"/>
      <c r="O3173" s="14"/>
      <c r="P3173" s="14"/>
    </row>
    <row r="3174" spans="9:16" x14ac:dyDescent="0.25">
      <c r="I3174" s="14"/>
      <c r="J3174" s="14"/>
      <c r="K3174" s="14"/>
      <c r="L3174" s="14"/>
      <c r="M3174" s="14"/>
      <c r="N3174" s="14"/>
      <c r="O3174" s="14"/>
      <c r="P3174" s="14"/>
    </row>
    <row r="3175" spans="9:16" x14ac:dyDescent="0.25">
      <c r="I3175" s="14"/>
      <c r="J3175" s="14"/>
      <c r="K3175" s="14"/>
      <c r="L3175" s="14"/>
      <c r="M3175" s="14"/>
      <c r="N3175" s="14"/>
      <c r="O3175" s="14"/>
      <c r="P3175" s="14"/>
    </row>
    <row r="3176" spans="9:16" x14ac:dyDescent="0.25">
      <c r="I3176" s="14"/>
      <c r="J3176" s="14"/>
      <c r="K3176" s="14"/>
      <c r="L3176" s="14"/>
      <c r="M3176" s="14"/>
      <c r="N3176" s="14"/>
      <c r="O3176" s="14"/>
      <c r="P3176" s="14"/>
    </row>
    <row r="3177" spans="9:16" x14ac:dyDescent="0.25">
      <c r="I3177" s="14"/>
      <c r="J3177" s="14"/>
      <c r="K3177" s="14"/>
      <c r="L3177" s="14"/>
      <c r="M3177" s="14"/>
      <c r="N3177" s="14"/>
      <c r="O3177" s="14"/>
      <c r="P3177" s="14"/>
    </row>
    <row r="3178" spans="9:16" x14ac:dyDescent="0.25">
      <c r="I3178" s="14"/>
      <c r="J3178" s="14"/>
      <c r="K3178" s="14"/>
      <c r="L3178" s="14"/>
      <c r="M3178" s="14"/>
      <c r="N3178" s="14"/>
      <c r="O3178" s="14"/>
      <c r="P3178" s="14"/>
    </row>
    <row r="3179" spans="9:16" x14ac:dyDescent="0.25">
      <c r="I3179" s="14"/>
      <c r="J3179" s="14"/>
      <c r="K3179" s="14"/>
      <c r="L3179" s="14"/>
      <c r="M3179" s="14"/>
      <c r="N3179" s="14"/>
      <c r="O3179" s="14"/>
      <c r="P3179" s="14"/>
    </row>
    <row r="3180" spans="9:16" x14ac:dyDescent="0.25">
      <c r="I3180" s="14"/>
      <c r="J3180" s="14"/>
      <c r="K3180" s="14"/>
      <c r="L3180" s="14"/>
      <c r="M3180" s="14"/>
      <c r="N3180" s="14"/>
      <c r="O3180" s="14"/>
      <c r="P3180" s="14"/>
    </row>
    <row r="3181" spans="9:16" x14ac:dyDescent="0.25">
      <c r="I3181" s="14"/>
      <c r="J3181" s="14"/>
      <c r="K3181" s="14"/>
      <c r="L3181" s="14"/>
      <c r="M3181" s="14"/>
      <c r="N3181" s="14"/>
      <c r="O3181" s="14"/>
      <c r="P3181" s="14"/>
    </row>
    <row r="3182" spans="9:16" x14ac:dyDescent="0.25">
      <c r="I3182" s="14"/>
      <c r="J3182" s="14"/>
      <c r="K3182" s="14"/>
      <c r="L3182" s="14"/>
      <c r="M3182" s="14"/>
      <c r="N3182" s="14"/>
      <c r="O3182" s="14"/>
      <c r="P3182" s="14"/>
    </row>
    <row r="3183" spans="9:16" x14ac:dyDescent="0.25">
      <c r="I3183" s="14"/>
      <c r="J3183" s="14"/>
      <c r="K3183" s="14"/>
      <c r="L3183" s="14"/>
      <c r="M3183" s="14"/>
      <c r="N3183" s="14"/>
      <c r="O3183" s="14"/>
      <c r="P3183" s="14"/>
    </row>
    <row r="3184" spans="9:16" x14ac:dyDescent="0.25">
      <c r="I3184" s="14"/>
      <c r="J3184" s="14"/>
      <c r="K3184" s="14"/>
      <c r="L3184" s="14"/>
      <c r="M3184" s="14"/>
      <c r="N3184" s="14"/>
      <c r="O3184" s="14"/>
      <c r="P3184" s="14"/>
    </row>
    <row r="3185" spans="9:16" x14ac:dyDescent="0.25">
      <c r="I3185" s="14"/>
      <c r="J3185" s="14"/>
      <c r="K3185" s="14"/>
      <c r="L3185" s="14"/>
      <c r="M3185" s="14"/>
      <c r="N3185" s="14"/>
      <c r="O3185" s="14"/>
      <c r="P3185" s="14"/>
    </row>
    <row r="3186" spans="9:16" x14ac:dyDescent="0.25">
      <c r="I3186" s="14"/>
      <c r="J3186" s="14"/>
      <c r="K3186" s="14"/>
      <c r="L3186" s="14"/>
      <c r="M3186" s="14"/>
      <c r="N3186" s="14"/>
      <c r="O3186" s="14"/>
      <c r="P3186" s="14"/>
    </row>
    <row r="3187" spans="9:16" x14ac:dyDescent="0.25">
      <c r="I3187" s="14"/>
      <c r="J3187" s="14"/>
      <c r="K3187" s="14"/>
      <c r="L3187" s="14"/>
      <c r="M3187" s="14"/>
      <c r="N3187" s="14"/>
      <c r="O3187" s="14"/>
      <c r="P3187" s="14"/>
    </row>
    <row r="3188" spans="9:16" x14ac:dyDescent="0.25">
      <c r="I3188" s="14"/>
      <c r="J3188" s="14"/>
      <c r="K3188" s="14"/>
      <c r="L3188" s="14"/>
      <c r="M3188" s="14"/>
      <c r="N3188" s="14"/>
      <c r="O3188" s="14"/>
      <c r="P3188" s="14"/>
    </row>
    <row r="3189" spans="9:16" x14ac:dyDescent="0.25">
      <c r="I3189" s="14"/>
      <c r="J3189" s="14"/>
      <c r="K3189" s="14"/>
      <c r="L3189" s="14"/>
      <c r="M3189" s="14"/>
      <c r="N3189" s="14"/>
      <c r="O3189" s="14"/>
      <c r="P3189" s="14"/>
    </row>
    <row r="3190" spans="9:16" x14ac:dyDescent="0.25">
      <c r="I3190" s="14"/>
      <c r="J3190" s="14"/>
      <c r="K3190" s="14"/>
      <c r="L3190" s="14"/>
      <c r="M3190" s="14"/>
      <c r="N3190" s="14"/>
      <c r="O3190" s="14"/>
      <c r="P3190" s="14"/>
    </row>
    <row r="3191" spans="9:16" x14ac:dyDescent="0.25">
      <c r="I3191" s="14"/>
      <c r="J3191" s="14"/>
      <c r="K3191" s="14"/>
      <c r="L3191" s="14"/>
      <c r="M3191" s="14"/>
      <c r="N3191" s="14"/>
      <c r="O3191" s="14"/>
      <c r="P3191" s="14"/>
    </row>
    <row r="3192" spans="9:16" x14ac:dyDescent="0.25">
      <c r="I3192" s="14"/>
      <c r="J3192" s="14"/>
      <c r="K3192" s="14"/>
      <c r="L3192" s="14"/>
      <c r="M3192" s="14"/>
      <c r="N3192" s="14"/>
      <c r="O3192" s="14"/>
      <c r="P3192" s="14"/>
    </row>
    <row r="3193" spans="9:16" x14ac:dyDescent="0.25">
      <c r="I3193" s="14"/>
      <c r="J3193" s="14"/>
      <c r="K3193" s="14"/>
      <c r="L3193" s="14"/>
      <c r="M3193" s="14"/>
      <c r="N3193" s="14"/>
      <c r="O3193" s="14"/>
      <c r="P3193" s="14"/>
    </row>
    <row r="3194" spans="9:16" x14ac:dyDescent="0.25">
      <c r="I3194" s="14"/>
      <c r="J3194" s="14"/>
      <c r="K3194" s="14"/>
      <c r="L3194" s="14"/>
      <c r="M3194" s="14"/>
      <c r="N3194" s="14"/>
      <c r="O3194" s="14"/>
      <c r="P3194" s="14"/>
    </row>
    <row r="3195" spans="9:16" x14ac:dyDescent="0.25">
      <c r="I3195" s="14"/>
      <c r="J3195" s="14"/>
      <c r="K3195" s="14"/>
      <c r="L3195" s="14"/>
      <c r="M3195" s="14"/>
      <c r="N3195" s="14"/>
      <c r="O3195" s="14"/>
      <c r="P3195" s="14"/>
    </row>
    <row r="3196" spans="9:16" x14ac:dyDescent="0.25">
      <c r="I3196" s="14"/>
      <c r="J3196" s="14"/>
      <c r="K3196" s="14"/>
      <c r="L3196" s="14"/>
      <c r="M3196" s="14"/>
      <c r="N3196" s="14"/>
      <c r="O3196" s="14"/>
      <c r="P3196" s="14"/>
    </row>
    <row r="3197" spans="9:16" x14ac:dyDescent="0.25">
      <c r="I3197" s="14"/>
      <c r="J3197" s="14"/>
      <c r="K3197" s="14"/>
      <c r="L3197" s="14"/>
      <c r="M3197" s="14"/>
      <c r="N3197" s="14"/>
      <c r="O3197" s="14"/>
      <c r="P3197" s="14"/>
    </row>
    <row r="3198" spans="9:16" x14ac:dyDescent="0.25">
      <c r="I3198" s="14"/>
      <c r="J3198" s="14"/>
      <c r="K3198" s="14"/>
      <c r="L3198" s="14"/>
      <c r="M3198" s="14"/>
      <c r="N3198" s="14"/>
      <c r="O3198" s="14"/>
      <c r="P3198" s="14"/>
    </row>
    <row r="3199" spans="9:16" x14ac:dyDescent="0.25">
      <c r="I3199" s="14"/>
      <c r="J3199" s="14"/>
      <c r="K3199" s="14"/>
      <c r="L3199" s="14"/>
      <c r="M3199" s="14"/>
      <c r="N3199" s="14"/>
      <c r="O3199" s="14"/>
      <c r="P3199" s="14"/>
    </row>
    <row r="3200" spans="9:16" x14ac:dyDescent="0.25">
      <c r="I3200" s="14"/>
      <c r="J3200" s="14"/>
      <c r="K3200" s="14"/>
      <c r="L3200" s="14"/>
      <c r="M3200" s="14"/>
      <c r="N3200" s="14"/>
      <c r="O3200" s="14"/>
      <c r="P3200" s="14"/>
    </row>
    <row r="3201" spans="9:16" x14ac:dyDescent="0.25">
      <c r="I3201" s="14"/>
      <c r="J3201" s="14"/>
      <c r="K3201" s="14"/>
      <c r="L3201" s="14"/>
      <c r="M3201" s="14"/>
      <c r="N3201" s="14"/>
      <c r="O3201" s="14"/>
      <c r="P3201" s="14"/>
    </row>
    <row r="3202" spans="9:16" x14ac:dyDescent="0.25">
      <c r="I3202" s="14"/>
      <c r="J3202" s="14"/>
      <c r="K3202" s="14"/>
      <c r="L3202" s="14"/>
      <c r="M3202" s="14"/>
      <c r="N3202" s="14"/>
      <c r="O3202" s="14"/>
      <c r="P3202" s="14"/>
    </row>
    <row r="3203" spans="9:16" x14ac:dyDescent="0.25">
      <c r="I3203" s="14"/>
      <c r="J3203" s="14"/>
      <c r="K3203" s="14"/>
      <c r="L3203" s="14"/>
      <c r="M3203" s="14"/>
      <c r="N3203" s="14"/>
      <c r="O3203" s="14"/>
      <c r="P3203" s="14"/>
    </row>
    <row r="3204" spans="9:16" x14ac:dyDescent="0.25">
      <c r="I3204" s="14"/>
      <c r="J3204" s="14"/>
      <c r="K3204" s="14"/>
      <c r="L3204" s="14"/>
      <c r="M3204" s="14"/>
      <c r="N3204" s="14"/>
      <c r="O3204" s="14"/>
      <c r="P3204" s="14"/>
    </row>
    <row r="3205" spans="9:16" x14ac:dyDescent="0.25">
      <c r="I3205" s="14"/>
      <c r="J3205" s="14"/>
      <c r="K3205" s="14"/>
      <c r="L3205" s="14"/>
      <c r="M3205" s="14"/>
      <c r="N3205" s="14"/>
      <c r="O3205" s="14"/>
      <c r="P3205" s="14"/>
    </row>
    <row r="3206" spans="9:16" x14ac:dyDescent="0.25">
      <c r="I3206" s="14"/>
      <c r="J3206" s="14"/>
      <c r="K3206" s="14"/>
      <c r="L3206" s="14"/>
      <c r="M3206" s="14"/>
      <c r="N3206" s="14"/>
      <c r="O3206" s="14"/>
      <c r="P3206" s="14"/>
    </row>
    <row r="3207" spans="9:16" x14ac:dyDescent="0.25">
      <c r="I3207" s="14"/>
      <c r="J3207" s="14"/>
      <c r="K3207" s="14"/>
      <c r="L3207" s="14"/>
      <c r="M3207" s="14"/>
      <c r="N3207" s="14"/>
      <c r="O3207" s="14"/>
      <c r="P3207" s="14"/>
    </row>
    <row r="3208" spans="9:16" x14ac:dyDescent="0.25">
      <c r="I3208" s="14"/>
      <c r="J3208" s="14"/>
      <c r="K3208" s="14"/>
      <c r="L3208" s="14"/>
      <c r="M3208" s="14"/>
      <c r="N3208" s="14"/>
      <c r="O3208" s="14"/>
      <c r="P3208" s="14"/>
    </row>
    <row r="3209" spans="9:16" x14ac:dyDescent="0.25">
      <c r="I3209" s="14"/>
      <c r="J3209" s="14"/>
      <c r="K3209" s="14"/>
      <c r="L3209" s="14"/>
      <c r="M3209" s="14"/>
      <c r="N3209" s="14"/>
      <c r="O3209" s="14"/>
      <c r="P3209" s="14"/>
    </row>
    <row r="3210" spans="9:16" x14ac:dyDescent="0.25">
      <c r="I3210" s="14"/>
      <c r="J3210" s="14"/>
      <c r="K3210" s="14"/>
      <c r="L3210" s="14"/>
      <c r="M3210" s="14"/>
      <c r="N3210" s="14"/>
      <c r="O3210" s="14"/>
      <c r="P3210" s="14"/>
    </row>
    <row r="3211" spans="9:16" x14ac:dyDescent="0.25">
      <c r="I3211" s="14"/>
      <c r="J3211" s="14"/>
      <c r="K3211" s="14"/>
      <c r="L3211" s="14"/>
      <c r="M3211" s="14"/>
      <c r="N3211" s="14"/>
      <c r="O3211" s="14"/>
      <c r="P3211" s="14"/>
    </row>
    <row r="3212" spans="9:16" x14ac:dyDescent="0.25">
      <c r="I3212" s="14"/>
      <c r="J3212" s="14"/>
      <c r="K3212" s="14"/>
      <c r="L3212" s="14"/>
      <c r="M3212" s="14"/>
      <c r="N3212" s="14"/>
      <c r="O3212" s="14"/>
      <c r="P3212" s="14"/>
    </row>
    <row r="3213" spans="9:16" x14ac:dyDescent="0.25">
      <c r="I3213" s="14"/>
      <c r="J3213" s="14"/>
      <c r="K3213" s="14"/>
      <c r="L3213" s="14"/>
      <c r="M3213" s="14"/>
      <c r="N3213" s="14"/>
      <c r="O3213" s="14"/>
      <c r="P3213" s="14"/>
    </row>
    <row r="3214" spans="9:16" x14ac:dyDescent="0.25">
      <c r="I3214" s="14"/>
      <c r="J3214" s="14"/>
      <c r="K3214" s="14"/>
      <c r="L3214" s="14"/>
      <c r="M3214" s="14"/>
      <c r="N3214" s="14"/>
      <c r="O3214" s="14"/>
      <c r="P3214" s="14"/>
    </row>
    <row r="3215" spans="9:16" x14ac:dyDescent="0.25">
      <c r="I3215" s="14"/>
      <c r="J3215" s="14"/>
      <c r="K3215" s="14"/>
      <c r="L3215" s="14"/>
      <c r="M3215" s="14"/>
      <c r="N3215" s="14"/>
      <c r="O3215" s="14"/>
      <c r="P3215" s="14"/>
    </row>
    <row r="3216" spans="9:16" x14ac:dyDescent="0.25">
      <c r="I3216" s="14"/>
      <c r="J3216" s="14"/>
      <c r="K3216" s="14"/>
      <c r="L3216" s="14"/>
      <c r="M3216" s="14"/>
      <c r="N3216" s="14"/>
      <c r="O3216" s="14"/>
      <c r="P3216" s="14"/>
    </row>
    <row r="3217" spans="9:16" x14ac:dyDescent="0.25">
      <c r="I3217" s="14"/>
      <c r="J3217" s="14"/>
      <c r="K3217" s="14"/>
      <c r="L3217" s="14"/>
      <c r="M3217" s="14"/>
      <c r="N3217" s="14"/>
      <c r="O3217" s="14"/>
      <c r="P3217" s="14"/>
    </row>
    <row r="3218" spans="9:16" x14ac:dyDescent="0.25">
      <c r="I3218" s="14"/>
      <c r="J3218" s="14"/>
      <c r="K3218" s="14"/>
      <c r="L3218" s="14"/>
      <c r="M3218" s="14"/>
      <c r="N3218" s="14"/>
      <c r="O3218" s="14"/>
      <c r="P3218" s="14"/>
    </row>
    <row r="3219" spans="9:16" x14ac:dyDescent="0.25">
      <c r="I3219" s="14"/>
      <c r="J3219" s="14"/>
      <c r="K3219" s="14"/>
      <c r="L3219" s="14"/>
      <c r="M3219" s="14"/>
      <c r="N3219" s="14"/>
      <c r="O3219" s="14"/>
      <c r="P3219" s="14"/>
    </row>
    <row r="3220" spans="9:16" x14ac:dyDescent="0.25">
      <c r="I3220" s="14"/>
      <c r="J3220" s="14"/>
      <c r="K3220" s="14"/>
      <c r="L3220" s="14"/>
      <c r="M3220" s="14"/>
      <c r="N3220" s="14"/>
      <c r="O3220" s="14"/>
      <c r="P3220" s="14"/>
    </row>
    <row r="3221" spans="9:16" x14ac:dyDescent="0.25">
      <c r="I3221" s="14"/>
      <c r="J3221" s="14"/>
      <c r="K3221" s="14"/>
      <c r="L3221" s="14"/>
      <c r="M3221" s="14"/>
      <c r="N3221" s="14"/>
      <c r="O3221" s="14"/>
      <c r="P3221" s="14"/>
    </row>
    <row r="3222" spans="9:16" x14ac:dyDescent="0.25">
      <c r="I3222" s="14"/>
      <c r="J3222" s="14"/>
      <c r="K3222" s="14"/>
      <c r="L3222" s="14"/>
      <c r="M3222" s="14"/>
      <c r="N3222" s="14"/>
      <c r="O3222" s="14"/>
      <c r="P3222" s="14"/>
    </row>
    <row r="3223" spans="9:16" x14ac:dyDescent="0.25">
      <c r="I3223" s="14"/>
      <c r="J3223" s="14"/>
      <c r="K3223" s="14"/>
      <c r="L3223" s="14"/>
      <c r="M3223" s="14"/>
      <c r="N3223" s="14"/>
      <c r="O3223" s="14"/>
      <c r="P3223" s="14"/>
    </row>
    <row r="3224" spans="9:16" x14ac:dyDescent="0.25">
      <c r="I3224" s="14"/>
      <c r="J3224" s="14"/>
      <c r="K3224" s="14"/>
      <c r="L3224" s="14"/>
      <c r="M3224" s="14"/>
      <c r="N3224" s="14"/>
      <c r="O3224" s="14"/>
      <c r="P3224" s="14"/>
    </row>
    <row r="3225" spans="9:16" x14ac:dyDescent="0.25">
      <c r="I3225" s="14"/>
      <c r="J3225" s="14"/>
      <c r="K3225" s="14"/>
      <c r="L3225" s="14"/>
      <c r="M3225" s="14"/>
      <c r="N3225" s="14"/>
      <c r="O3225" s="14"/>
      <c r="P3225" s="14"/>
    </row>
    <row r="3226" spans="9:16" x14ac:dyDescent="0.25">
      <c r="I3226" s="14"/>
      <c r="J3226" s="14"/>
      <c r="K3226" s="14"/>
      <c r="L3226" s="14"/>
      <c r="M3226" s="14"/>
      <c r="N3226" s="14"/>
      <c r="O3226" s="14"/>
      <c r="P3226" s="14"/>
    </row>
    <row r="3227" spans="9:16" x14ac:dyDescent="0.25">
      <c r="I3227" s="14"/>
      <c r="J3227" s="14"/>
      <c r="K3227" s="14"/>
      <c r="L3227" s="14"/>
      <c r="M3227" s="14"/>
      <c r="N3227" s="14"/>
      <c r="O3227" s="14"/>
      <c r="P3227" s="14"/>
    </row>
    <row r="3228" spans="9:16" x14ac:dyDescent="0.25">
      <c r="I3228" s="14"/>
      <c r="J3228" s="14"/>
      <c r="K3228" s="14"/>
      <c r="L3228" s="14"/>
      <c r="M3228" s="14"/>
      <c r="N3228" s="14"/>
      <c r="O3228" s="14"/>
      <c r="P3228" s="14"/>
    </row>
    <row r="3229" spans="9:16" x14ac:dyDescent="0.25">
      <c r="I3229" s="14"/>
      <c r="J3229" s="14"/>
      <c r="K3229" s="14"/>
      <c r="L3229" s="14"/>
      <c r="M3229" s="14"/>
      <c r="N3229" s="14"/>
      <c r="O3229" s="14"/>
      <c r="P3229" s="14"/>
    </row>
    <row r="3230" spans="9:16" x14ac:dyDescent="0.25">
      <c r="I3230" s="14"/>
      <c r="J3230" s="14"/>
      <c r="K3230" s="14"/>
      <c r="L3230" s="14"/>
      <c r="M3230" s="14"/>
      <c r="N3230" s="14"/>
      <c r="O3230" s="14"/>
      <c r="P3230" s="14"/>
    </row>
    <row r="3231" spans="9:16" x14ac:dyDescent="0.25">
      <c r="I3231" s="14"/>
      <c r="J3231" s="14"/>
      <c r="K3231" s="14"/>
      <c r="L3231" s="14"/>
      <c r="M3231" s="14"/>
      <c r="N3231" s="14"/>
      <c r="O3231" s="14"/>
      <c r="P3231" s="14"/>
    </row>
    <row r="3232" spans="9:16" x14ac:dyDescent="0.25">
      <c r="I3232" s="14"/>
      <c r="J3232" s="14"/>
      <c r="K3232" s="14"/>
      <c r="L3232" s="14"/>
      <c r="M3232" s="14"/>
      <c r="N3232" s="14"/>
      <c r="O3232" s="14"/>
      <c r="P3232" s="14"/>
    </row>
    <row r="3233" spans="9:16" x14ac:dyDescent="0.25">
      <c r="I3233" s="14"/>
      <c r="J3233" s="14"/>
      <c r="K3233" s="14"/>
      <c r="L3233" s="14"/>
      <c r="M3233" s="14"/>
      <c r="N3233" s="14"/>
      <c r="O3233" s="14"/>
      <c r="P3233" s="14"/>
    </row>
    <row r="3234" spans="9:16" x14ac:dyDescent="0.25">
      <c r="I3234" s="14"/>
      <c r="J3234" s="14"/>
      <c r="K3234" s="14"/>
      <c r="L3234" s="14"/>
      <c r="M3234" s="14"/>
      <c r="N3234" s="14"/>
      <c r="O3234" s="14"/>
      <c r="P3234" s="14"/>
    </row>
    <row r="3235" spans="9:16" x14ac:dyDescent="0.25">
      <c r="I3235" s="14"/>
      <c r="J3235" s="14"/>
      <c r="K3235" s="14"/>
      <c r="L3235" s="14"/>
      <c r="M3235" s="14"/>
      <c r="N3235" s="14"/>
      <c r="O3235" s="14"/>
      <c r="P3235" s="14"/>
    </row>
    <row r="3236" spans="9:16" x14ac:dyDescent="0.25">
      <c r="I3236" s="14"/>
      <c r="J3236" s="14"/>
      <c r="K3236" s="14"/>
      <c r="L3236" s="14"/>
      <c r="M3236" s="14"/>
      <c r="N3236" s="14"/>
      <c r="O3236" s="14"/>
      <c r="P3236" s="14"/>
    </row>
    <row r="3237" spans="9:16" x14ac:dyDescent="0.25">
      <c r="I3237" s="14"/>
      <c r="J3237" s="14"/>
      <c r="K3237" s="14"/>
      <c r="L3237" s="14"/>
      <c r="M3237" s="14"/>
      <c r="N3237" s="14"/>
      <c r="O3237" s="14"/>
      <c r="P3237" s="14"/>
    </row>
    <row r="3238" spans="9:16" x14ac:dyDescent="0.25">
      <c r="I3238" s="14"/>
      <c r="J3238" s="14"/>
      <c r="K3238" s="14"/>
      <c r="L3238" s="14"/>
      <c r="M3238" s="14"/>
      <c r="N3238" s="14"/>
      <c r="O3238" s="14"/>
      <c r="P3238" s="14"/>
    </row>
    <row r="3239" spans="9:16" x14ac:dyDescent="0.25">
      <c r="I3239" s="14"/>
      <c r="J3239" s="14"/>
      <c r="K3239" s="14"/>
      <c r="L3239" s="14"/>
      <c r="M3239" s="14"/>
      <c r="N3239" s="14"/>
      <c r="O3239" s="14"/>
      <c r="P3239" s="14"/>
    </row>
    <row r="3240" spans="9:16" x14ac:dyDescent="0.25">
      <c r="I3240" s="14"/>
      <c r="J3240" s="14"/>
      <c r="K3240" s="14"/>
      <c r="L3240" s="14"/>
      <c r="M3240" s="14"/>
      <c r="N3240" s="14"/>
      <c r="O3240" s="14"/>
      <c r="P3240" s="14"/>
    </row>
    <row r="3241" spans="9:16" x14ac:dyDescent="0.25">
      <c r="I3241" s="14"/>
      <c r="J3241" s="14"/>
      <c r="K3241" s="14"/>
      <c r="L3241" s="14"/>
      <c r="M3241" s="14"/>
      <c r="N3241" s="14"/>
      <c r="O3241" s="14"/>
      <c r="P3241" s="14"/>
    </row>
    <row r="3242" spans="9:16" x14ac:dyDescent="0.25">
      <c r="I3242" s="14"/>
      <c r="J3242" s="14"/>
      <c r="K3242" s="14"/>
      <c r="L3242" s="14"/>
      <c r="M3242" s="14"/>
      <c r="N3242" s="14"/>
      <c r="O3242" s="14"/>
      <c r="P3242" s="14"/>
    </row>
    <row r="3243" spans="9:16" x14ac:dyDescent="0.25">
      <c r="I3243" s="14"/>
      <c r="J3243" s="14"/>
      <c r="K3243" s="14"/>
      <c r="L3243" s="14"/>
      <c r="M3243" s="14"/>
      <c r="N3243" s="14"/>
      <c r="O3243" s="14"/>
      <c r="P3243" s="14"/>
    </row>
    <row r="3244" spans="9:16" x14ac:dyDescent="0.25">
      <c r="I3244" s="14"/>
      <c r="J3244" s="14"/>
      <c r="K3244" s="14"/>
      <c r="L3244" s="14"/>
      <c r="M3244" s="14"/>
      <c r="N3244" s="14"/>
      <c r="O3244" s="14"/>
      <c r="P3244" s="14"/>
    </row>
    <row r="3245" spans="9:16" x14ac:dyDescent="0.25">
      <c r="I3245" s="14"/>
      <c r="J3245" s="14"/>
      <c r="K3245" s="14"/>
      <c r="L3245" s="14"/>
      <c r="M3245" s="14"/>
      <c r="N3245" s="14"/>
      <c r="O3245" s="14"/>
      <c r="P3245" s="14"/>
    </row>
    <row r="3246" spans="9:16" x14ac:dyDescent="0.25">
      <c r="I3246" s="14"/>
      <c r="J3246" s="14"/>
      <c r="K3246" s="14"/>
      <c r="L3246" s="14"/>
      <c r="M3246" s="14"/>
      <c r="N3246" s="14"/>
      <c r="O3246" s="14"/>
      <c r="P3246" s="14"/>
    </row>
    <row r="3247" spans="9:16" x14ac:dyDescent="0.25">
      <c r="I3247" s="14"/>
      <c r="J3247" s="14"/>
      <c r="K3247" s="14"/>
      <c r="L3247" s="14"/>
      <c r="M3247" s="14"/>
      <c r="N3247" s="14"/>
      <c r="O3247" s="14"/>
      <c r="P3247" s="14"/>
    </row>
    <row r="3248" spans="9:16" x14ac:dyDescent="0.25">
      <c r="I3248" s="14"/>
      <c r="J3248" s="14"/>
      <c r="K3248" s="14"/>
      <c r="L3248" s="14"/>
      <c r="M3248" s="14"/>
      <c r="N3248" s="14"/>
      <c r="O3248" s="14"/>
      <c r="P3248" s="14"/>
    </row>
    <row r="3249" spans="9:16" x14ac:dyDescent="0.25">
      <c r="I3249" s="14"/>
      <c r="J3249" s="14"/>
      <c r="K3249" s="14"/>
      <c r="L3249" s="14"/>
      <c r="M3249" s="14"/>
      <c r="N3249" s="14"/>
      <c r="O3249" s="14"/>
      <c r="P3249" s="14"/>
    </row>
    <row r="3250" spans="9:16" x14ac:dyDescent="0.25">
      <c r="I3250" s="14"/>
      <c r="J3250" s="14"/>
      <c r="K3250" s="14"/>
      <c r="L3250" s="14"/>
      <c r="M3250" s="14"/>
      <c r="N3250" s="14"/>
      <c r="O3250" s="14"/>
      <c r="P3250" s="14"/>
    </row>
    <row r="3251" spans="9:16" x14ac:dyDescent="0.25">
      <c r="I3251" s="14"/>
      <c r="J3251" s="14"/>
      <c r="K3251" s="14"/>
      <c r="L3251" s="14"/>
      <c r="M3251" s="14"/>
      <c r="N3251" s="14"/>
      <c r="O3251" s="14"/>
      <c r="P3251" s="14"/>
    </row>
    <row r="3252" spans="9:16" x14ac:dyDescent="0.25">
      <c r="I3252" s="14"/>
      <c r="J3252" s="14"/>
      <c r="K3252" s="14"/>
      <c r="L3252" s="14"/>
      <c r="M3252" s="14"/>
      <c r="N3252" s="14"/>
      <c r="O3252" s="14"/>
      <c r="P3252" s="14"/>
    </row>
    <row r="3253" spans="9:16" x14ac:dyDescent="0.25">
      <c r="I3253" s="14"/>
      <c r="J3253" s="14"/>
      <c r="K3253" s="14"/>
      <c r="L3253" s="14"/>
      <c r="M3253" s="14"/>
      <c r="N3253" s="14"/>
      <c r="O3253" s="14"/>
      <c r="P3253" s="14"/>
    </row>
    <row r="3254" spans="9:16" x14ac:dyDescent="0.25">
      <c r="I3254" s="14"/>
      <c r="J3254" s="14"/>
      <c r="K3254" s="14"/>
      <c r="L3254" s="14"/>
      <c r="M3254" s="14"/>
      <c r="N3254" s="14"/>
      <c r="O3254" s="14"/>
      <c r="P3254" s="14"/>
    </row>
    <row r="3255" spans="9:16" x14ac:dyDescent="0.25">
      <c r="I3255" s="14"/>
      <c r="J3255" s="14"/>
      <c r="K3255" s="14"/>
      <c r="L3255" s="14"/>
      <c r="M3255" s="14"/>
      <c r="N3255" s="14"/>
      <c r="O3255" s="14"/>
      <c r="P3255" s="14"/>
    </row>
    <row r="3256" spans="9:16" x14ac:dyDescent="0.25">
      <c r="I3256" s="14"/>
      <c r="J3256" s="14"/>
      <c r="K3256" s="14"/>
      <c r="L3256" s="14"/>
      <c r="M3256" s="14"/>
      <c r="N3256" s="14"/>
      <c r="O3256" s="14"/>
      <c r="P3256" s="14"/>
    </row>
    <row r="3257" spans="9:16" x14ac:dyDescent="0.25">
      <c r="I3257" s="14"/>
      <c r="J3257" s="14"/>
      <c r="K3257" s="14"/>
      <c r="L3257" s="14"/>
      <c r="M3257" s="14"/>
      <c r="N3257" s="14"/>
      <c r="O3257" s="14"/>
      <c r="P3257" s="14"/>
    </row>
    <row r="3258" spans="9:16" x14ac:dyDescent="0.25">
      <c r="I3258" s="14"/>
      <c r="J3258" s="14"/>
      <c r="K3258" s="14"/>
      <c r="L3258" s="14"/>
      <c r="M3258" s="14"/>
      <c r="N3258" s="14"/>
      <c r="O3258" s="14"/>
      <c r="P3258" s="14"/>
    </row>
    <row r="3259" spans="9:16" x14ac:dyDescent="0.25">
      <c r="I3259" s="14"/>
      <c r="J3259" s="14"/>
      <c r="K3259" s="14"/>
      <c r="L3259" s="14"/>
      <c r="M3259" s="14"/>
      <c r="N3259" s="14"/>
      <c r="O3259" s="14"/>
      <c r="P3259" s="14"/>
    </row>
    <row r="3260" spans="9:16" x14ac:dyDescent="0.25">
      <c r="I3260" s="14"/>
      <c r="J3260" s="14"/>
      <c r="K3260" s="14"/>
      <c r="L3260" s="14"/>
      <c r="M3260" s="14"/>
      <c r="N3260" s="14"/>
      <c r="O3260" s="14"/>
      <c r="P3260" s="14"/>
    </row>
    <row r="3261" spans="9:16" x14ac:dyDescent="0.25">
      <c r="I3261" s="14"/>
      <c r="J3261" s="14"/>
      <c r="K3261" s="14"/>
      <c r="L3261" s="14"/>
      <c r="M3261" s="14"/>
      <c r="N3261" s="14"/>
      <c r="O3261" s="14"/>
      <c r="P3261" s="14"/>
    </row>
    <row r="3262" spans="9:16" x14ac:dyDescent="0.25">
      <c r="I3262" s="14"/>
      <c r="J3262" s="14"/>
      <c r="K3262" s="14"/>
      <c r="L3262" s="14"/>
      <c r="M3262" s="14"/>
      <c r="N3262" s="14"/>
      <c r="O3262" s="14"/>
      <c r="P3262" s="14"/>
    </row>
    <row r="3263" spans="9:16" x14ac:dyDescent="0.25">
      <c r="I3263" s="14"/>
      <c r="J3263" s="14"/>
      <c r="K3263" s="14"/>
      <c r="L3263" s="14"/>
      <c r="M3263" s="14"/>
      <c r="N3263" s="14"/>
      <c r="O3263" s="14"/>
      <c r="P3263" s="14"/>
    </row>
    <row r="3264" spans="9:16" x14ac:dyDescent="0.25">
      <c r="I3264" s="14"/>
      <c r="J3264" s="14"/>
      <c r="K3264" s="14"/>
      <c r="L3264" s="14"/>
      <c r="M3264" s="14"/>
      <c r="N3264" s="14"/>
      <c r="O3264" s="14"/>
      <c r="P3264" s="14"/>
    </row>
    <row r="3265" spans="9:16" x14ac:dyDescent="0.25">
      <c r="I3265" s="14"/>
      <c r="J3265" s="14"/>
      <c r="K3265" s="14"/>
      <c r="L3265" s="14"/>
      <c r="M3265" s="14"/>
      <c r="N3265" s="14"/>
      <c r="O3265" s="14"/>
      <c r="P3265" s="14"/>
    </row>
    <row r="3266" spans="9:16" x14ac:dyDescent="0.25">
      <c r="I3266" s="14"/>
      <c r="J3266" s="14"/>
      <c r="K3266" s="14"/>
      <c r="L3266" s="14"/>
      <c r="M3266" s="14"/>
      <c r="N3266" s="14"/>
      <c r="O3266" s="14"/>
      <c r="P3266" s="14"/>
    </row>
    <row r="3267" spans="9:16" x14ac:dyDescent="0.25">
      <c r="I3267" s="14"/>
      <c r="J3267" s="14"/>
      <c r="K3267" s="14"/>
      <c r="L3267" s="14"/>
      <c r="M3267" s="14"/>
      <c r="N3267" s="14"/>
      <c r="O3267" s="14"/>
      <c r="P3267" s="14"/>
    </row>
    <row r="3268" spans="9:16" x14ac:dyDescent="0.25">
      <c r="I3268" s="14"/>
      <c r="J3268" s="14"/>
      <c r="K3268" s="14"/>
      <c r="L3268" s="14"/>
      <c r="M3268" s="14"/>
      <c r="N3268" s="14"/>
      <c r="O3268" s="14"/>
      <c r="P3268" s="14"/>
    </row>
    <row r="3269" spans="9:16" x14ac:dyDescent="0.25">
      <c r="I3269" s="14"/>
      <c r="J3269" s="14"/>
      <c r="K3269" s="14"/>
      <c r="L3269" s="14"/>
      <c r="M3269" s="14"/>
      <c r="N3269" s="14"/>
      <c r="O3269" s="14"/>
      <c r="P3269" s="14"/>
    </row>
    <row r="3270" spans="9:16" x14ac:dyDescent="0.25">
      <c r="I3270" s="14"/>
      <c r="J3270" s="14"/>
      <c r="K3270" s="14"/>
      <c r="L3270" s="14"/>
      <c r="M3270" s="14"/>
      <c r="N3270" s="14"/>
      <c r="O3270" s="14"/>
      <c r="P3270" s="14"/>
    </row>
    <row r="3271" spans="9:16" x14ac:dyDescent="0.25">
      <c r="I3271" s="14"/>
      <c r="J3271" s="14"/>
      <c r="K3271" s="14"/>
      <c r="L3271" s="14"/>
      <c r="M3271" s="14"/>
      <c r="N3271" s="14"/>
      <c r="O3271" s="14"/>
      <c r="P3271" s="14"/>
    </row>
    <row r="3272" spans="9:16" x14ac:dyDescent="0.25">
      <c r="I3272" s="14"/>
      <c r="J3272" s="14"/>
      <c r="K3272" s="14"/>
      <c r="L3272" s="14"/>
      <c r="M3272" s="14"/>
      <c r="N3272" s="14"/>
      <c r="O3272" s="14"/>
      <c r="P3272" s="14"/>
    </row>
    <row r="3273" spans="9:16" x14ac:dyDescent="0.25">
      <c r="I3273" s="14"/>
      <c r="J3273" s="14"/>
      <c r="K3273" s="14"/>
      <c r="L3273" s="14"/>
      <c r="M3273" s="14"/>
      <c r="N3273" s="14"/>
      <c r="O3273" s="14"/>
      <c r="P3273" s="14"/>
    </row>
    <row r="3274" spans="9:16" x14ac:dyDescent="0.25">
      <c r="I3274" s="14"/>
      <c r="J3274" s="14"/>
      <c r="K3274" s="14"/>
      <c r="L3274" s="14"/>
      <c r="M3274" s="14"/>
      <c r="N3274" s="14"/>
      <c r="O3274" s="14"/>
      <c r="P3274" s="14"/>
    </row>
    <row r="3275" spans="9:16" x14ac:dyDescent="0.25">
      <c r="I3275" s="14"/>
      <c r="J3275" s="14"/>
      <c r="K3275" s="14"/>
      <c r="L3275" s="14"/>
      <c r="M3275" s="14"/>
      <c r="N3275" s="14"/>
      <c r="O3275" s="14"/>
      <c r="P3275" s="14"/>
    </row>
    <row r="3276" spans="9:16" x14ac:dyDescent="0.25">
      <c r="I3276" s="14"/>
      <c r="J3276" s="14"/>
      <c r="K3276" s="14"/>
      <c r="L3276" s="14"/>
      <c r="M3276" s="14"/>
      <c r="N3276" s="14"/>
      <c r="O3276" s="14"/>
      <c r="P3276" s="14"/>
    </row>
    <row r="3277" spans="9:16" x14ac:dyDescent="0.25">
      <c r="I3277" s="14"/>
      <c r="J3277" s="14"/>
      <c r="K3277" s="14"/>
      <c r="L3277" s="14"/>
      <c r="M3277" s="14"/>
      <c r="N3277" s="14"/>
      <c r="O3277" s="14"/>
      <c r="P3277" s="14"/>
    </row>
    <row r="3278" spans="9:16" x14ac:dyDescent="0.25">
      <c r="I3278" s="14"/>
      <c r="J3278" s="14"/>
      <c r="K3278" s="14"/>
      <c r="L3278" s="14"/>
      <c r="M3278" s="14"/>
      <c r="N3278" s="14"/>
      <c r="O3278" s="14"/>
      <c r="P3278" s="14"/>
    </row>
    <row r="3279" spans="9:16" x14ac:dyDescent="0.25">
      <c r="I3279" s="14"/>
      <c r="J3279" s="14"/>
      <c r="K3279" s="14"/>
      <c r="L3279" s="14"/>
      <c r="M3279" s="14"/>
      <c r="N3279" s="14"/>
      <c r="O3279" s="14"/>
      <c r="P3279" s="14"/>
    </row>
    <row r="3280" spans="9:16" x14ac:dyDescent="0.25">
      <c r="I3280" s="14"/>
      <c r="J3280" s="14"/>
      <c r="K3280" s="14"/>
      <c r="L3280" s="14"/>
      <c r="M3280" s="14"/>
      <c r="N3280" s="14"/>
      <c r="O3280" s="14"/>
      <c r="P3280" s="14"/>
    </row>
    <row r="3281" spans="9:16" x14ac:dyDescent="0.25">
      <c r="I3281" s="14"/>
      <c r="J3281" s="14"/>
      <c r="K3281" s="14"/>
      <c r="L3281" s="14"/>
      <c r="M3281" s="14"/>
      <c r="N3281" s="14"/>
      <c r="O3281" s="14"/>
      <c r="P3281" s="14"/>
    </row>
    <row r="3282" spans="9:16" x14ac:dyDescent="0.25">
      <c r="I3282" s="14"/>
      <c r="J3282" s="14"/>
      <c r="K3282" s="14"/>
      <c r="L3282" s="14"/>
      <c r="M3282" s="14"/>
      <c r="N3282" s="14"/>
      <c r="O3282" s="14"/>
      <c r="P3282" s="14"/>
    </row>
    <row r="3283" spans="9:16" x14ac:dyDescent="0.25">
      <c r="I3283" s="14"/>
      <c r="J3283" s="14"/>
      <c r="K3283" s="14"/>
      <c r="L3283" s="14"/>
      <c r="M3283" s="14"/>
      <c r="N3283" s="14"/>
      <c r="O3283" s="14"/>
      <c r="P3283" s="14"/>
    </row>
    <row r="3284" spans="9:16" x14ac:dyDescent="0.25">
      <c r="I3284" s="14"/>
      <c r="J3284" s="14"/>
      <c r="K3284" s="14"/>
      <c r="L3284" s="14"/>
      <c r="M3284" s="14"/>
      <c r="N3284" s="14"/>
      <c r="O3284" s="14"/>
      <c r="P3284" s="14"/>
    </row>
    <row r="3285" spans="9:16" x14ac:dyDescent="0.25">
      <c r="I3285" s="14"/>
      <c r="J3285" s="14"/>
      <c r="K3285" s="14"/>
      <c r="L3285" s="14"/>
      <c r="M3285" s="14"/>
      <c r="N3285" s="14"/>
      <c r="O3285" s="14"/>
      <c r="P3285" s="14"/>
    </row>
    <row r="3286" spans="9:16" x14ac:dyDescent="0.25">
      <c r="I3286" s="14"/>
      <c r="J3286" s="14"/>
      <c r="K3286" s="14"/>
      <c r="L3286" s="14"/>
      <c r="M3286" s="14"/>
      <c r="N3286" s="14"/>
      <c r="O3286" s="14"/>
      <c r="P3286" s="14"/>
    </row>
    <row r="3287" spans="9:16" x14ac:dyDescent="0.25">
      <c r="I3287" s="14"/>
      <c r="J3287" s="14"/>
      <c r="K3287" s="14"/>
      <c r="L3287" s="14"/>
      <c r="M3287" s="14"/>
      <c r="N3287" s="14"/>
      <c r="O3287" s="14"/>
      <c r="P3287" s="14"/>
    </row>
    <row r="3288" spans="9:16" x14ac:dyDescent="0.25">
      <c r="I3288" s="14"/>
      <c r="J3288" s="14"/>
      <c r="K3288" s="14"/>
      <c r="L3288" s="14"/>
      <c r="M3288" s="14"/>
      <c r="N3288" s="14"/>
      <c r="O3288" s="14"/>
      <c r="P3288" s="14"/>
    </row>
    <row r="3289" spans="9:16" x14ac:dyDescent="0.25">
      <c r="I3289" s="14"/>
      <c r="J3289" s="14"/>
      <c r="K3289" s="14"/>
      <c r="L3289" s="14"/>
      <c r="M3289" s="14"/>
      <c r="N3289" s="14"/>
      <c r="O3289" s="14"/>
      <c r="P3289" s="14"/>
    </row>
    <row r="3290" spans="9:16" x14ac:dyDescent="0.25">
      <c r="I3290" s="14"/>
      <c r="J3290" s="14"/>
      <c r="K3290" s="14"/>
      <c r="L3290" s="14"/>
      <c r="M3290" s="14"/>
      <c r="N3290" s="14"/>
      <c r="O3290" s="14"/>
      <c r="P3290" s="14"/>
    </row>
    <row r="3291" spans="9:16" x14ac:dyDescent="0.25">
      <c r="I3291" s="14"/>
      <c r="J3291" s="14"/>
      <c r="K3291" s="14"/>
      <c r="L3291" s="14"/>
      <c r="M3291" s="14"/>
      <c r="N3291" s="14"/>
      <c r="O3291" s="14"/>
      <c r="P3291" s="14"/>
    </row>
    <row r="3292" spans="9:16" x14ac:dyDescent="0.25">
      <c r="I3292" s="14"/>
      <c r="J3292" s="14"/>
      <c r="K3292" s="14"/>
      <c r="L3292" s="14"/>
      <c r="M3292" s="14"/>
      <c r="N3292" s="14"/>
      <c r="O3292" s="14"/>
      <c r="P3292" s="14"/>
    </row>
    <row r="3293" spans="9:16" x14ac:dyDescent="0.25">
      <c r="I3293" s="14"/>
      <c r="J3293" s="14"/>
      <c r="K3293" s="14"/>
      <c r="L3293" s="14"/>
      <c r="M3293" s="14"/>
      <c r="N3293" s="14"/>
      <c r="O3293" s="14"/>
      <c r="P3293" s="14"/>
    </row>
    <row r="3294" spans="9:16" x14ac:dyDescent="0.25">
      <c r="I3294" s="14"/>
      <c r="J3294" s="14"/>
      <c r="K3294" s="14"/>
      <c r="L3294" s="14"/>
      <c r="M3294" s="14"/>
      <c r="N3294" s="14"/>
      <c r="O3294" s="14"/>
      <c r="P3294" s="14"/>
    </row>
    <row r="3295" spans="9:16" x14ac:dyDescent="0.25">
      <c r="I3295" s="14"/>
      <c r="J3295" s="14"/>
      <c r="K3295" s="14"/>
      <c r="L3295" s="14"/>
      <c r="M3295" s="14"/>
      <c r="N3295" s="14"/>
      <c r="O3295" s="14"/>
      <c r="P3295" s="14"/>
    </row>
    <row r="3296" spans="9:16" x14ac:dyDescent="0.25">
      <c r="I3296" s="14"/>
      <c r="J3296" s="14"/>
      <c r="K3296" s="14"/>
      <c r="L3296" s="14"/>
      <c r="M3296" s="14"/>
      <c r="N3296" s="14"/>
      <c r="O3296" s="14"/>
      <c r="P3296" s="14"/>
    </row>
    <row r="3297" spans="9:16" x14ac:dyDescent="0.25">
      <c r="I3297" s="14"/>
      <c r="J3297" s="14"/>
      <c r="K3297" s="14"/>
      <c r="L3297" s="14"/>
      <c r="M3297" s="14"/>
      <c r="N3297" s="14"/>
      <c r="O3297" s="14"/>
      <c r="P3297" s="14"/>
    </row>
    <row r="3298" spans="9:16" x14ac:dyDescent="0.25">
      <c r="I3298" s="14"/>
      <c r="J3298" s="14"/>
      <c r="K3298" s="14"/>
      <c r="L3298" s="14"/>
      <c r="M3298" s="14"/>
      <c r="N3298" s="14"/>
      <c r="O3298" s="14"/>
      <c r="P3298" s="14"/>
    </row>
    <row r="3299" spans="9:16" x14ac:dyDescent="0.25">
      <c r="I3299" s="14"/>
      <c r="J3299" s="14"/>
      <c r="K3299" s="14"/>
      <c r="L3299" s="14"/>
      <c r="M3299" s="14"/>
      <c r="N3299" s="14"/>
      <c r="O3299" s="14"/>
      <c r="P3299" s="14"/>
    </row>
    <row r="3300" spans="9:16" x14ac:dyDescent="0.25">
      <c r="I3300" s="14"/>
      <c r="J3300" s="14"/>
      <c r="K3300" s="14"/>
      <c r="L3300" s="14"/>
      <c r="M3300" s="14"/>
      <c r="N3300" s="14"/>
      <c r="O3300" s="14"/>
      <c r="P3300" s="14"/>
    </row>
    <row r="3301" spans="9:16" x14ac:dyDescent="0.25">
      <c r="I3301" s="14"/>
      <c r="J3301" s="14"/>
      <c r="K3301" s="14"/>
      <c r="L3301" s="14"/>
      <c r="M3301" s="14"/>
      <c r="N3301" s="14"/>
      <c r="O3301" s="14"/>
      <c r="P3301" s="14"/>
    </row>
    <row r="3302" spans="9:16" x14ac:dyDescent="0.25">
      <c r="I3302" s="14"/>
      <c r="J3302" s="14"/>
      <c r="K3302" s="14"/>
      <c r="L3302" s="14"/>
      <c r="M3302" s="14"/>
      <c r="N3302" s="14"/>
      <c r="O3302" s="14"/>
      <c r="P3302" s="14"/>
    </row>
    <row r="3303" spans="9:16" x14ac:dyDescent="0.25">
      <c r="I3303" s="14"/>
      <c r="J3303" s="14"/>
      <c r="K3303" s="14"/>
      <c r="L3303" s="14"/>
      <c r="M3303" s="14"/>
      <c r="N3303" s="14"/>
      <c r="O3303" s="14"/>
      <c r="P3303" s="14"/>
    </row>
    <row r="3304" spans="9:16" x14ac:dyDescent="0.25">
      <c r="I3304" s="14"/>
      <c r="J3304" s="14"/>
      <c r="K3304" s="14"/>
      <c r="L3304" s="14"/>
      <c r="M3304" s="14"/>
      <c r="N3304" s="14"/>
      <c r="O3304" s="14"/>
      <c r="P3304" s="14"/>
    </row>
    <row r="3305" spans="9:16" x14ac:dyDescent="0.25">
      <c r="I3305" s="14"/>
      <c r="J3305" s="14"/>
      <c r="K3305" s="14"/>
      <c r="L3305" s="14"/>
      <c r="M3305" s="14"/>
      <c r="N3305" s="14"/>
      <c r="O3305" s="14"/>
      <c r="P3305" s="14"/>
    </row>
    <row r="3306" spans="9:16" x14ac:dyDescent="0.25">
      <c r="I3306" s="14"/>
      <c r="J3306" s="14"/>
      <c r="K3306" s="14"/>
      <c r="L3306" s="14"/>
      <c r="M3306" s="14"/>
      <c r="N3306" s="14"/>
      <c r="O3306" s="14"/>
      <c r="P3306" s="14"/>
    </row>
    <row r="3307" spans="9:16" x14ac:dyDescent="0.25">
      <c r="I3307" s="14"/>
      <c r="J3307" s="14"/>
      <c r="K3307" s="14"/>
      <c r="L3307" s="14"/>
      <c r="M3307" s="14"/>
      <c r="N3307" s="14"/>
      <c r="O3307" s="14"/>
      <c r="P3307" s="14"/>
    </row>
    <row r="3308" spans="9:16" x14ac:dyDescent="0.25">
      <c r="I3308" s="14"/>
      <c r="J3308" s="14"/>
      <c r="K3308" s="14"/>
      <c r="L3308" s="14"/>
      <c r="M3308" s="14"/>
      <c r="N3308" s="14"/>
      <c r="O3308" s="14"/>
      <c r="P3308" s="14"/>
    </row>
    <row r="3309" spans="9:16" x14ac:dyDescent="0.25">
      <c r="I3309" s="14"/>
      <c r="J3309" s="14"/>
      <c r="K3309" s="14"/>
      <c r="L3309" s="14"/>
      <c r="M3309" s="14"/>
      <c r="N3309" s="14"/>
      <c r="O3309" s="14"/>
      <c r="P3309" s="14"/>
    </row>
    <row r="3310" spans="9:16" x14ac:dyDescent="0.25">
      <c r="I3310" s="14"/>
      <c r="J3310" s="14"/>
      <c r="K3310" s="14"/>
      <c r="L3310" s="14"/>
      <c r="M3310" s="14"/>
      <c r="N3310" s="14"/>
      <c r="O3310" s="14"/>
      <c r="P3310" s="14"/>
    </row>
    <row r="3311" spans="9:16" x14ac:dyDescent="0.25">
      <c r="I3311" s="14"/>
      <c r="J3311" s="14"/>
      <c r="K3311" s="14"/>
      <c r="L3311" s="14"/>
      <c r="M3311" s="14"/>
      <c r="N3311" s="14"/>
      <c r="O3311" s="14"/>
      <c r="P3311" s="14"/>
    </row>
    <row r="3312" spans="9:16" x14ac:dyDescent="0.25">
      <c r="I3312" s="14"/>
      <c r="J3312" s="14"/>
      <c r="K3312" s="14"/>
      <c r="L3312" s="14"/>
      <c r="M3312" s="14"/>
      <c r="N3312" s="14"/>
      <c r="O3312" s="14"/>
      <c r="P3312" s="14"/>
    </row>
    <row r="3313" spans="9:16" x14ac:dyDescent="0.25">
      <c r="I3313" s="14"/>
      <c r="J3313" s="14"/>
      <c r="K3313" s="14"/>
      <c r="L3313" s="14"/>
      <c r="M3313" s="14"/>
      <c r="N3313" s="14"/>
      <c r="O3313" s="14"/>
      <c r="P3313" s="14"/>
    </row>
    <row r="3314" spans="9:16" x14ac:dyDescent="0.25">
      <c r="I3314" s="14"/>
      <c r="J3314" s="14"/>
      <c r="K3314" s="14"/>
      <c r="L3314" s="14"/>
      <c r="M3314" s="14"/>
      <c r="N3314" s="14"/>
      <c r="O3314" s="14"/>
      <c r="P3314" s="14"/>
    </row>
    <row r="3315" spans="9:16" x14ac:dyDescent="0.25">
      <c r="I3315" s="14"/>
      <c r="J3315" s="14"/>
      <c r="K3315" s="14"/>
      <c r="L3315" s="14"/>
      <c r="M3315" s="14"/>
      <c r="N3315" s="14"/>
      <c r="O3315" s="14"/>
      <c r="P3315" s="14"/>
    </row>
    <row r="3316" spans="9:16" x14ac:dyDescent="0.25">
      <c r="I3316" s="14"/>
      <c r="J3316" s="14"/>
      <c r="K3316" s="14"/>
      <c r="L3316" s="14"/>
      <c r="M3316" s="14"/>
      <c r="N3316" s="14"/>
      <c r="O3316" s="14"/>
      <c r="P3316" s="14"/>
    </row>
    <row r="3317" spans="9:16" x14ac:dyDescent="0.25">
      <c r="I3317" s="14"/>
      <c r="J3317" s="14"/>
      <c r="K3317" s="14"/>
      <c r="L3317" s="14"/>
      <c r="M3317" s="14"/>
      <c r="N3317" s="14"/>
      <c r="O3317" s="14"/>
      <c r="P3317" s="14"/>
    </row>
    <row r="3318" spans="9:16" x14ac:dyDescent="0.25">
      <c r="I3318" s="14"/>
      <c r="J3318" s="14"/>
      <c r="K3318" s="14"/>
      <c r="L3318" s="14"/>
      <c r="M3318" s="14"/>
      <c r="N3318" s="14"/>
      <c r="O3318" s="14"/>
      <c r="P3318" s="14"/>
    </row>
    <row r="3319" spans="9:16" x14ac:dyDescent="0.25">
      <c r="I3319" s="14"/>
      <c r="J3319" s="14"/>
      <c r="K3319" s="14"/>
      <c r="L3319" s="14"/>
      <c r="M3319" s="14"/>
      <c r="N3319" s="14"/>
      <c r="O3319" s="14"/>
      <c r="P3319" s="14"/>
    </row>
    <row r="3320" spans="9:16" x14ac:dyDescent="0.25">
      <c r="I3320" s="14"/>
      <c r="J3320" s="14"/>
      <c r="K3320" s="14"/>
      <c r="L3320" s="14"/>
      <c r="M3320" s="14"/>
      <c r="N3320" s="14"/>
      <c r="O3320" s="14"/>
      <c r="P3320" s="14"/>
    </row>
    <row r="3321" spans="9:16" x14ac:dyDescent="0.25">
      <c r="I3321" s="14"/>
      <c r="J3321" s="14"/>
      <c r="K3321" s="14"/>
      <c r="L3321" s="14"/>
      <c r="M3321" s="14"/>
      <c r="N3321" s="14"/>
      <c r="O3321" s="14"/>
      <c r="P3321" s="14"/>
    </row>
    <row r="3322" spans="9:16" x14ac:dyDescent="0.25">
      <c r="I3322" s="14"/>
      <c r="J3322" s="14"/>
      <c r="K3322" s="14"/>
      <c r="L3322" s="14"/>
      <c r="M3322" s="14"/>
      <c r="N3322" s="14"/>
      <c r="O3322" s="14"/>
      <c r="P3322" s="14"/>
    </row>
    <row r="3323" spans="9:16" x14ac:dyDescent="0.25">
      <c r="I3323" s="14"/>
      <c r="J3323" s="14"/>
      <c r="K3323" s="14"/>
      <c r="L3323" s="14"/>
      <c r="M3323" s="14"/>
      <c r="N3323" s="14"/>
      <c r="O3323" s="14"/>
      <c r="P3323" s="14"/>
    </row>
    <row r="3324" spans="9:16" x14ac:dyDescent="0.25">
      <c r="I3324" s="14"/>
      <c r="J3324" s="14"/>
      <c r="K3324" s="14"/>
      <c r="L3324" s="14"/>
      <c r="M3324" s="14"/>
      <c r="N3324" s="14"/>
      <c r="O3324" s="14"/>
      <c r="P3324" s="14"/>
    </row>
    <row r="3325" spans="9:16" x14ac:dyDescent="0.25">
      <c r="I3325" s="14"/>
      <c r="J3325" s="14"/>
      <c r="K3325" s="14"/>
      <c r="L3325" s="14"/>
      <c r="M3325" s="14"/>
      <c r="N3325" s="14"/>
      <c r="O3325" s="14"/>
      <c r="P3325" s="14"/>
    </row>
    <row r="3326" spans="9:16" x14ac:dyDescent="0.25">
      <c r="I3326" s="14"/>
      <c r="J3326" s="14"/>
      <c r="K3326" s="14"/>
      <c r="L3326" s="14"/>
      <c r="M3326" s="14"/>
      <c r="N3326" s="14"/>
      <c r="O3326" s="14"/>
      <c r="P3326" s="14"/>
    </row>
    <row r="3327" spans="9:16" x14ac:dyDescent="0.25">
      <c r="I3327" s="14"/>
      <c r="J3327" s="14"/>
      <c r="K3327" s="14"/>
      <c r="L3327" s="14"/>
      <c r="M3327" s="14"/>
      <c r="N3327" s="14"/>
      <c r="O3327" s="14"/>
      <c r="P3327" s="14"/>
    </row>
    <row r="3328" spans="9:16" x14ac:dyDescent="0.25">
      <c r="I3328" s="14"/>
      <c r="J3328" s="14"/>
      <c r="K3328" s="14"/>
      <c r="L3328" s="14"/>
      <c r="M3328" s="14"/>
      <c r="N3328" s="14"/>
      <c r="O3328" s="14"/>
      <c r="P3328" s="14"/>
    </row>
    <row r="3329" spans="9:16" x14ac:dyDescent="0.25">
      <c r="I3329" s="14"/>
      <c r="J3329" s="14"/>
      <c r="K3329" s="14"/>
      <c r="L3329" s="14"/>
      <c r="M3329" s="14"/>
      <c r="N3329" s="14"/>
      <c r="O3329" s="14"/>
      <c r="P3329" s="14"/>
    </row>
    <row r="3330" spans="9:16" x14ac:dyDescent="0.25">
      <c r="I3330" s="14"/>
      <c r="J3330" s="14"/>
      <c r="K3330" s="14"/>
      <c r="L3330" s="14"/>
      <c r="M3330" s="14"/>
      <c r="N3330" s="14"/>
      <c r="O3330" s="14"/>
      <c r="P3330" s="14"/>
    </row>
    <row r="3331" spans="9:16" x14ac:dyDescent="0.25">
      <c r="I3331" s="14"/>
      <c r="J3331" s="14"/>
      <c r="K3331" s="14"/>
      <c r="L3331" s="14"/>
      <c r="M3331" s="14"/>
      <c r="N3331" s="14"/>
      <c r="O3331" s="14"/>
      <c r="P3331" s="14"/>
    </row>
    <row r="3332" spans="9:16" x14ac:dyDescent="0.25">
      <c r="I3332" s="14"/>
      <c r="J3332" s="14"/>
      <c r="K3332" s="14"/>
      <c r="L3332" s="14"/>
      <c r="M3332" s="14"/>
      <c r="N3332" s="14"/>
      <c r="O3332" s="14"/>
      <c r="P3332" s="14"/>
    </row>
    <row r="3333" spans="9:16" x14ac:dyDescent="0.25">
      <c r="I3333" s="14"/>
      <c r="J3333" s="14"/>
      <c r="K3333" s="14"/>
      <c r="L3333" s="14"/>
      <c r="M3333" s="14"/>
      <c r="N3333" s="14"/>
      <c r="O3333" s="14"/>
      <c r="P3333" s="14"/>
    </row>
    <row r="3334" spans="9:16" x14ac:dyDescent="0.25">
      <c r="I3334" s="14"/>
      <c r="J3334" s="14"/>
      <c r="K3334" s="14"/>
      <c r="L3334" s="14"/>
      <c r="M3334" s="14"/>
      <c r="N3334" s="14"/>
      <c r="O3334" s="14"/>
      <c r="P3334" s="14"/>
    </row>
    <row r="3335" spans="9:16" x14ac:dyDescent="0.25">
      <c r="I3335" s="14"/>
      <c r="J3335" s="14"/>
      <c r="K3335" s="14"/>
      <c r="L3335" s="14"/>
      <c r="M3335" s="14"/>
      <c r="N3335" s="14"/>
      <c r="O3335" s="14"/>
      <c r="P3335" s="14"/>
    </row>
    <row r="3336" spans="9:16" x14ac:dyDescent="0.25">
      <c r="I3336" s="14"/>
      <c r="J3336" s="14"/>
      <c r="K3336" s="14"/>
      <c r="L3336" s="14"/>
      <c r="M3336" s="14"/>
      <c r="N3336" s="14"/>
      <c r="O3336" s="14"/>
      <c r="P3336" s="14"/>
    </row>
    <row r="3337" spans="9:16" x14ac:dyDescent="0.25">
      <c r="I3337" s="14"/>
      <c r="J3337" s="14"/>
      <c r="K3337" s="14"/>
      <c r="L3337" s="14"/>
      <c r="M3337" s="14"/>
      <c r="N3337" s="14"/>
      <c r="O3337" s="14"/>
      <c r="P3337" s="14"/>
    </row>
    <row r="3338" spans="9:16" x14ac:dyDescent="0.25">
      <c r="I3338" s="14"/>
      <c r="J3338" s="14"/>
      <c r="K3338" s="14"/>
      <c r="L3338" s="14"/>
      <c r="M3338" s="14"/>
      <c r="N3338" s="14"/>
      <c r="O3338" s="14"/>
      <c r="P3338" s="14"/>
    </row>
    <row r="3339" spans="9:16" x14ac:dyDescent="0.25">
      <c r="I3339" s="14"/>
      <c r="J3339" s="14"/>
      <c r="K3339" s="14"/>
      <c r="L3339" s="14"/>
      <c r="M3339" s="14"/>
      <c r="N3339" s="14"/>
      <c r="O3339" s="14"/>
      <c r="P3339" s="14"/>
    </row>
    <row r="3340" spans="9:16" x14ac:dyDescent="0.25">
      <c r="I3340" s="14"/>
      <c r="J3340" s="14"/>
      <c r="K3340" s="14"/>
      <c r="L3340" s="14"/>
      <c r="M3340" s="14"/>
      <c r="N3340" s="14"/>
      <c r="O3340" s="14"/>
      <c r="P3340" s="14"/>
    </row>
    <row r="3341" spans="9:16" x14ac:dyDescent="0.25">
      <c r="I3341" s="14"/>
      <c r="J3341" s="14"/>
      <c r="K3341" s="14"/>
      <c r="L3341" s="14"/>
      <c r="M3341" s="14"/>
      <c r="N3341" s="14"/>
      <c r="O3341" s="14"/>
      <c r="P3341" s="14"/>
    </row>
    <row r="3342" spans="9:16" x14ac:dyDescent="0.25">
      <c r="I3342" s="14"/>
      <c r="J3342" s="14"/>
      <c r="K3342" s="14"/>
      <c r="L3342" s="14"/>
      <c r="M3342" s="14"/>
      <c r="N3342" s="14"/>
      <c r="O3342" s="14"/>
      <c r="P3342" s="14"/>
    </row>
    <row r="3343" spans="9:16" x14ac:dyDescent="0.25">
      <c r="I3343" s="14"/>
      <c r="J3343" s="14"/>
      <c r="K3343" s="14"/>
      <c r="L3343" s="14"/>
      <c r="M3343" s="14"/>
      <c r="N3343" s="14"/>
      <c r="O3343" s="14"/>
      <c r="P3343" s="14"/>
    </row>
    <row r="3344" spans="9:16" x14ac:dyDescent="0.25">
      <c r="I3344" s="14"/>
      <c r="J3344" s="14"/>
      <c r="K3344" s="14"/>
      <c r="L3344" s="14"/>
      <c r="M3344" s="14"/>
      <c r="N3344" s="14"/>
      <c r="O3344" s="14"/>
      <c r="P3344" s="14"/>
    </row>
    <row r="3345" spans="9:16" x14ac:dyDescent="0.25">
      <c r="I3345" s="14"/>
      <c r="J3345" s="14"/>
      <c r="K3345" s="14"/>
      <c r="L3345" s="14"/>
      <c r="M3345" s="14"/>
      <c r="N3345" s="14"/>
      <c r="O3345" s="14"/>
      <c r="P3345" s="14"/>
    </row>
    <row r="3346" spans="9:16" x14ac:dyDescent="0.25">
      <c r="I3346" s="14"/>
      <c r="J3346" s="14"/>
      <c r="K3346" s="14"/>
      <c r="L3346" s="14"/>
      <c r="M3346" s="14"/>
      <c r="N3346" s="14"/>
      <c r="O3346" s="14"/>
      <c r="P3346" s="14"/>
    </row>
    <row r="3347" spans="9:16" x14ac:dyDescent="0.25">
      <c r="I3347" s="14"/>
      <c r="J3347" s="14"/>
      <c r="K3347" s="14"/>
      <c r="L3347" s="14"/>
      <c r="M3347" s="14"/>
      <c r="N3347" s="14"/>
      <c r="O3347" s="14"/>
      <c r="P3347" s="14"/>
    </row>
    <row r="3348" spans="9:16" x14ac:dyDescent="0.25">
      <c r="I3348" s="14"/>
      <c r="J3348" s="14"/>
      <c r="K3348" s="14"/>
      <c r="L3348" s="14"/>
      <c r="M3348" s="14"/>
      <c r="N3348" s="14"/>
      <c r="O3348" s="14"/>
      <c r="P3348" s="14"/>
    </row>
    <row r="3349" spans="9:16" x14ac:dyDescent="0.25">
      <c r="I3349" s="14"/>
      <c r="J3349" s="14"/>
      <c r="K3349" s="14"/>
      <c r="L3349" s="14"/>
      <c r="M3349" s="14"/>
      <c r="N3349" s="14"/>
      <c r="O3349" s="14"/>
      <c r="P3349" s="14"/>
    </row>
    <row r="3350" spans="9:16" x14ac:dyDescent="0.25">
      <c r="I3350" s="14"/>
      <c r="J3350" s="14"/>
      <c r="K3350" s="14"/>
      <c r="L3350" s="14"/>
      <c r="M3350" s="14"/>
      <c r="N3350" s="14"/>
      <c r="O3350" s="14"/>
      <c r="P3350" s="14"/>
    </row>
    <row r="3351" spans="9:16" x14ac:dyDescent="0.25">
      <c r="I3351" s="14"/>
      <c r="J3351" s="14"/>
      <c r="K3351" s="14"/>
      <c r="L3351" s="14"/>
      <c r="M3351" s="14"/>
      <c r="N3351" s="14"/>
      <c r="O3351" s="14"/>
      <c r="P3351" s="14"/>
    </row>
    <row r="3352" spans="9:16" x14ac:dyDescent="0.25">
      <c r="I3352" s="14"/>
      <c r="J3352" s="14"/>
      <c r="K3352" s="14"/>
      <c r="L3352" s="14"/>
      <c r="M3352" s="14"/>
      <c r="N3352" s="14"/>
      <c r="O3352" s="14"/>
      <c r="P3352" s="14"/>
    </row>
    <row r="3353" spans="9:16" x14ac:dyDescent="0.25">
      <c r="I3353" s="14"/>
      <c r="J3353" s="14"/>
      <c r="K3353" s="14"/>
      <c r="L3353" s="14"/>
      <c r="M3353" s="14"/>
      <c r="N3353" s="14"/>
      <c r="O3353" s="14"/>
      <c r="P3353" s="14"/>
    </row>
    <row r="3354" spans="9:16" x14ac:dyDescent="0.25">
      <c r="I3354" s="14"/>
      <c r="J3354" s="14"/>
      <c r="K3354" s="14"/>
      <c r="L3354" s="14"/>
      <c r="M3354" s="14"/>
      <c r="N3354" s="14"/>
      <c r="O3354" s="14"/>
      <c r="P3354" s="14"/>
    </row>
    <row r="3355" spans="9:16" x14ac:dyDescent="0.25">
      <c r="I3355" s="14"/>
      <c r="J3355" s="14"/>
      <c r="K3355" s="14"/>
      <c r="L3355" s="14"/>
      <c r="M3355" s="14"/>
      <c r="N3355" s="14"/>
      <c r="O3355" s="14"/>
      <c r="P3355" s="14"/>
    </row>
    <row r="3356" spans="9:16" x14ac:dyDescent="0.25">
      <c r="I3356" s="14"/>
      <c r="J3356" s="14"/>
      <c r="K3356" s="14"/>
      <c r="L3356" s="14"/>
      <c r="M3356" s="14"/>
      <c r="N3356" s="14"/>
      <c r="O3356" s="14"/>
      <c r="P3356" s="14"/>
    </row>
    <row r="3357" spans="9:16" x14ac:dyDescent="0.25">
      <c r="I3357" s="14"/>
      <c r="J3357" s="14"/>
      <c r="K3357" s="14"/>
      <c r="L3357" s="14"/>
      <c r="M3357" s="14"/>
      <c r="N3357" s="14"/>
      <c r="O3357" s="14"/>
      <c r="P3357" s="14"/>
    </row>
    <row r="3358" spans="9:16" x14ac:dyDescent="0.25">
      <c r="I3358" s="14"/>
      <c r="J3358" s="14"/>
      <c r="K3358" s="14"/>
      <c r="L3358" s="14"/>
      <c r="M3358" s="14"/>
      <c r="N3358" s="14"/>
      <c r="O3358" s="14"/>
      <c r="P3358" s="14"/>
    </row>
    <row r="3359" spans="9:16" x14ac:dyDescent="0.25">
      <c r="I3359" s="14"/>
      <c r="J3359" s="14"/>
      <c r="K3359" s="14"/>
      <c r="L3359" s="14"/>
      <c r="M3359" s="14"/>
      <c r="N3359" s="14"/>
      <c r="O3359" s="14"/>
      <c r="P3359" s="14"/>
    </row>
    <row r="3360" spans="9:16" x14ac:dyDescent="0.25">
      <c r="I3360" s="14"/>
      <c r="J3360" s="14"/>
      <c r="K3360" s="14"/>
      <c r="L3360" s="14"/>
      <c r="M3360" s="14"/>
      <c r="N3360" s="14"/>
      <c r="O3360" s="14"/>
      <c r="P3360" s="14"/>
    </row>
    <row r="3361" spans="9:16" x14ac:dyDescent="0.25">
      <c r="I3361" s="14"/>
      <c r="J3361" s="14"/>
      <c r="K3361" s="14"/>
      <c r="L3361" s="14"/>
      <c r="M3361" s="14"/>
      <c r="N3361" s="14"/>
      <c r="O3361" s="14"/>
      <c r="P3361" s="14"/>
    </row>
    <row r="3362" spans="9:16" x14ac:dyDescent="0.25">
      <c r="I3362" s="14"/>
      <c r="J3362" s="14"/>
      <c r="K3362" s="14"/>
      <c r="L3362" s="14"/>
      <c r="M3362" s="14"/>
      <c r="N3362" s="14"/>
      <c r="O3362" s="14"/>
      <c r="P3362" s="14"/>
    </row>
    <row r="3363" spans="9:16" x14ac:dyDescent="0.25">
      <c r="I3363" s="14"/>
      <c r="J3363" s="14"/>
      <c r="K3363" s="14"/>
      <c r="L3363" s="14"/>
      <c r="M3363" s="14"/>
      <c r="N3363" s="14"/>
      <c r="O3363" s="14"/>
      <c r="P3363" s="14"/>
    </row>
    <row r="3364" spans="9:16" x14ac:dyDescent="0.25">
      <c r="I3364" s="14"/>
      <c r="J3364" s="14"/>
      <c r="K3364" s="14"/>
      <c r="L3364" s="14"/>
      <c r="M3364" s="14"/>
      <c r="N3364" s="14"/>
      <c r="O3364" s="14"/>
      <c r="P3364" s="14"/>
    </row>
    <row r="3365" spans="9:16" x14ac:dyDescent="0.25">
      <c r="I3365" s="14"/>
      <c r="J3365" s="14"/>
      <c r="K3365" s="14"/>
      <c r="L3365" s="14"/>
      <c r="M3365" s="14"/>
      <c r="N3365" s="14"/>
      <c r="O3365" s="14"/>
      <c r="P3365" s="14"/>
    </row>
    <row r="3366" spans="9:16" x14ac:dyDescent="0.25">
      <c r="I3366" s="14"/>
      <c r="J3366" s="14"/>
      <c r="K3366" s="14"/>
      <c r="L3366" s="14"/>
      <c r="M3366" s="14"/>
      <c r="N3366" s="14"/>
      <c r="O3366" s="14"/>
      <c r="P3366" s="14"/>
    </row>
    <row r="3367" spans="9:16" x14ac:dyDescent="0.25">
      <c r="I3367" s="14"/>
      <c r="J3367" s="14"/>
      <c r="K3367" s="14"/>
      <c r="L3367" s="14"/>
      <c r="M3367" s="14"/>
      <c r="N3367" s="14"/>
      <c r="O3367" s="14"/>
      <c r="P3367" s="14"/>
    </row>
    <row r="3368" spans="9:16" x14ac:dyDescent="0.25">
      <c r="I3368" s="14"/>
      <c r="J3368" s="14"/>
      <c r="K3368" s="14"/>
      <c r="L3368" s="14"/>
      <c r="M3368" s="14"/>
      <c r="N3368" s="14"/>
      <c r="O3368" s="14"/>
      <c r="P3368" s="14"/>
    </row>
    <row r="3369" spans="9:16" x14ac:dyDescent="0.25">
      <c r="I3369" s="14"/>
      <c r="J3369" s="14"/>
      <c r="K3369" s="14"/>
      <c r="L3369" s="14"/>
      <c r="M3369" s="14"/>
      <c r="N3369" s="14"/>
      <c r="O3369" s="14"/>
      <c r="P3369" s="14"/>
    </row>
    <row r="3370" spans="9:16" x14ac:dyDescent="0.25">
      <c r="I3370" s="14"/>
      <c r="J3370" s="14"/>
      <c r="K3370" s="14"/>
      <c r="L3370" s="14"/>
      <c r="M3370" s="14"/>
      <c r="N3370" s="14"/>
      <c r="O3370" s="14"/>
      <c r="P3370" s="14"/>
    </row>
    <row r="3371" spans="9:16" x14ac:dyDescent="0.25">
      <c r="I3371" s="14"/>
      <c r="J3371" s="14"/>
      <c r="K3371" s="14"/>
      <c r="L3371" s="14"/>
      <c r="M3371" s="14"/>
      <c r="N3371" s="14"/>
      <c r="O3371" s="14"/>
      <c r="P3371" s="14"/>
    </row>
    <row r="3372" spans="9:16" x14ac:dyDescent="0.25">
      <c r="I3372" s="14"/>
      <c r="J3372" s="14"/>
      <c r="K3372" s="14"/>
      <c r="L3372" s="14"/>
      <c r="M3372" s="14"/>
      <c r="N3372" s="14"/>
      <c r="O3372" s="14"/>
      <c r="P3372" s="14"/>
    </row>
    <row r="3373" spans="9:16" x14ac:dyDescent="0.25">
      <c r="I3373" s="14"/>
      <c r="J3373" s="14"/>
      <c r="K3373" s="14"/>
      <c r="L3373" s="14"/>
      <c r="M3373" s="14"/>
      <c r="N3373" s="14"/>
      <c r="O3373" s="14"/>
      <c r="P3373" s="14"/>
    </row>
    <row r="3374" spans="9:16" x14ac:dyDescent="0.25">
      <c r="I3374" s="14"/>
      <c r="J3374" s="14"/>
      <c r="K3374" s="14"/>
      <c r="L3374" s="14"/>
      <c r="M3374" s="14"/>
      <c r="N3374" s="14"/>
      <c r="O3374" s="14"/>
      <c r="P3374" s="14"/>
    </row>
    <row r="3375" spans="9:16" x14ac:dyDescent="0.25">
      <c r="I3375" s="14"/>
      <c r="J3375" s="14"/>
      <c r="K3375" s="14"/>
      <c r="L3375" s="14"/>
      <c r="M3375" s="14"/>
      <c r="N3375" s="14"/>
      <c r="O3375" s="14"/>
      <c r="P3375" s="14"/>
    </row>
    <row r="3376" spans="9:16" x14ac:dyDescent="0.25">
      <c r="I3376" s="14"/>
      <c r="J3376" s="14"/>
      <c r="K3376" s="14"/>
      <c r="L3376" s="14"/>
      <c r="M3376" s="14"/>
      <c r="N3376" s="14"/>
      <c r="O3376" s="14"/>
      <c r="P3376" s="14"/>
    </row>
    <row r="3377" spans="9:16" x14ac:dyDescent="0.25">
      <c r="I3377" s="14"/>
      <c r="J3377" s="14"/>
      <c r="K3377" s="14"/>
      <c r="L3377" s="14"/>
      <c r="M3377" s="14"/>
      <c r="N3377" s="14"/>
      <c r="O3377" s="14"/>
      <c r="P3377" s="14"/>
    </row>
    <row r="3378" spans="9:16" x14ac:dyDescent="0.25">
      <c r="I3378" s="14"/>
      <c r="J3378" s="14"/>
      <c r="K3378" s="14"/>
      <c r="L3378" s="14"/>
      <c r="M3378" s="14"/>
      <c r="N3378" s="14"/>
      <c r="O3378" s="14"/>
      <c r="P3378" s="14"/>
    </row>
    <row r="3379" spans="9:16" x14ac:dyDescent="0.25">
      <c r="I3379" s="14"/>
      <c r="J3379" s="14"/>
      <c r="K3379" s="14"/>
      <c r="L3379" s="14"/>
      <c r="M3379" s="14"/>
      <c r="N3379" s="14"/>
      <c r="O3379" s="14"/>
      <c r="P3379" s="14"/>
    </row>
    <row r="3380" spans="9:16" x14ac:dyDescent="0.25">
      <c r="I3380" s="14"/>
      <c r="J3380" s="14"/>
      <c r="K3380" s="14"/>
      <c r="L3380" s="14"/>
      <c r="M3380" s="14"/>
      <c r="N3380" s="14"/>
      <c r="O3380" s="14"/>
      <c r="P3380" s="14"/>
    </row>
    <row r="3381" spans="9:16" x14ac:dyDescent="0.25">
      <c r="I3381" s="14"/>
      <c r="J3381" s="14"/>
      <c r="K3381" s="14"/>
      <c r="L3381" s="14"/>
      <c r="M3381" s="14"/>
      <c r="N3381" s="14"/>
      <c r="O3381" s="14"/>
      <c r="P3381" s="14"/>
    </row>
    <row r="3382" spans="9:16" x14ac:dyDescent="0.25">
      <c r="I3382" s="14"/>
      <c r="J3382" s="14"/>
      <c r="K3382" s="14"/>
      <c r="L3382" s="14"/>
      <c r="M3382" s="14"/>
      <c r="N3382" s="14"/>
      <c r="O3382" s="14"/>
      <c r="P3382" s="14"/>
    </row>
    <row r="3383" spans="9:16" x14ac:dyDescent="0.25">
      <c r="I3383" s="14"/>
      <c r="J3383" s="14"/>
      <c r="K3383" s="14"/>
      <c r="L3383" s="14"/>
      <c r="M3383" s="14"/>
      <c r="N3383" s="14"/>
      <c r="O3383" s="14"/>
      <c r="P3383" s="14"/>
    </row>
    <row r="3384" spans="9:16" x14ac:dyDescent="0.25">
      <c r="I3384" s="14"/>
      <c r="J3384" s="14"/>
      <c r="K3384" s="14"/>
      <c r="L3384" s="14"/>
      <c r="M3384" s="14"/>
      <c r="N3384" s="14"/>
      <c r="O3384" s="14"/>
      <c r="P3384" s="14"/>
    </row>
    <row r="3385" spans="9:16" x14ac:dyDescent="0.25">
      <c r="I3385" s="14"/>
      <c r="J3385" s="14"/>
      <c r="K3385" s="14"/>
      <c r="L3385" s="14"/>
      <c r="M3385" s="14"/>
      <c r="N3385" s="14"/>
      <c r="O3385" s="14"/>
      <c r="P3385" s="14"/>
    </row>
    <row r="3386" spans="9:16" x14ac:dyDescent="0.25">
      <c r="I3386" s="14"/>
      <c r="J3386" s="14"/>
      <c r="K3386" s="14"/>
      <c r="L3386" s="14"/>
      <c r="M3386" s="14"/>
      <c r="N3386" s="14"/>
      <c r="O3386" s="14"/>
      <c r="P3386" s="14"/>
    </row>
    <row r="3387" spans="9:16" x14ac:dyDescent="0.25">
      <c r="I3387" s="14"/>
      <c r="J3387" s="14"/>
      <c r="K3387" s="14"/>
      <c r="L3387" s="14"/>
      <c r="M3387" s="14"/>
      <c r="N3387" s="14"/>
      <c r="O3387" s="14"/>
      <c r="P3387" s="14"/>
    </row>
    <row r="3388" spans="9:16" x14ac:dyDescent="0.25">
      <c r="I3388" s="14"/>
      <c r="J3388" s="14"/>
      <c r="K3388" s="14"/>
      <c r="L3388" s="14"/>
      <c r="M3388" s="14"/>
      <c r="N3388" s="14"/>
      <c r="O3388" s="14"/>
      <c r="P3388" s="14"/>
    </row>
    <row r="3389" spans="9:16" x14ac:dyDescent="0.25">
      <c r="I3389" s="14"/>
      <c r="J3389" s="14"/>
      <c r="K3389" s="14"/>
      <c r="L3389" s="14"/>
      <c r="M3389" s="14"/>
      <c r="N3389" s="14"/>
      <c r="O3389" s="14"/>
      <c r="P3389" s="14"/>
    </row>
    <row r="3390" spans="9:16" x14ac:dyDescent="0.25">
      <c r="I3390" s="14"/>
      <c r="J3390" s="14"/>
      <c r="K3390" s="14"/>
      <c r="L3390" s="14"/>
      <c r="M3390" s="14"/>
      <c r="N3390" s="14"/>
      <c r="O3390" s="14"/>
      <c r="P3390" s="14"/>
    </row>
    <row r="3391" spans="9:16" x14ac:dyDescent="0.25">
      <c r="I3391" s="14"/>
      <c r="J3391" s="14"/>
      <c r="K3391" s="14"/>
      <c r="L3391" s="14"/>
      <c r="M3391" s="14"/>
      <c r="N3391" s="14"/>
      <c r="O3391" s="14"/>
      <c r="P3391" s="14"/>
    </row>
    <row r="3392" spans="9:16" x14ac:dyDescent="0.25">
      <c r="I3392" s="14"/>
      <c r="J3392" s="14"/>
      <c r="K3392" s="14"/>
      <c r="L3392" s="14"/>
      <c r="M3392" s="14"/>
      <c r="N3392" s="14"/>
      <c r="O3392" s="14"/>
      <c r="P3392" s="14"/>
    </row>
    <row r="3393" spans="9:16" x14ac:dyDescent="0.25">
      <c r="I3393" s="14"/>
      <c r="J3393" s="14"/>
      <c r="K3393" s="14"/>
      <c r="L3393" s="14"/>
      <c r="M3393" s="14"/>
      <c r="N3393" s="14"/>
      <c r="O3393" s="14"/>
      <c r="P3393" s="14"/>
    </row>
    <row r="3394" spans="9:16" x14ac:dyDescent="0.25">
      <c r="I3394" s="14"/>
      <c r="J3394" s="14"/>
      <c r="K3394" s="14"/>
      <c r="L3394" s="14"/>
      <c r="M3394" s="14"/>
      <c r="N3394" s="14"/>
      <c r="O3394" s="14"/>
      <c r="P3394" s="14"/>
    </row>
    <row r="3395" spans="9:16" x14ac:dyDescent="0.25">
      <c r="I3395" s="14"/>
      <c r="J3395" s="14"/>
      <c r="K3395" s="14"/>
      <c r="L3395" s="14"/>
      <c r="M3395" s="14"/>
      <c r="N3395" s="14"/>
      <c r="O3395" s="14"/>
      <c r="P3395" s="14"/>
    </row>
    <row r="3396" spans="9:16" x14ac:dyDescent="0.25">
      <c r="I3396" s="14"/>
      <c r="J3396" s="14"/>
      <c r="K3396" s="14"/>
      <c r="L3396" s="14"/>
      <c r="M3396" s="14"/>
      <c r="N3396" s="14"/>
      <c r="O3396" s="14"/>
      <c r="P3396" s="14"/>
    </row>
    <row r="3397" spans="9:16" x14ac:dyDescent="0.25">
      <c r="I3397" s="14"/>
      <c r="J3397" s="14"/>
      <c r="K3397" s="14"/>
      <c r="L3397" s="14"/>
      <c r="M3397" s="14"/>
      <c r="N3397" s="14"/>
      <c r="O3397" s="14"/>
      <c r="P3397" s="14"/>
    </row>
    <row r="3398" spans="9:16" x14ac:dyDescent="0.25">
      <c r="I3398" s="14"/>
      <c r="J3398" s="14"/>
      <c r="K3398" s="14"/>
      <c r="L3398" s="14"/>
      <c r="M3398" s="14"/>
      <c r="N3398" s="14"/>
      <c r="O3398" s="14"/>
      <c r="P3398" s="14"/>
    </row>
    <row r="3399" spans="9:16" x14ac:dyDescent="0.25">
      <c r="I3399" s="14"/>
      <c r="J3399" s="14"/>
      <c r="K3399" s="14"/>
      <c r="L3399" s="14"/>
      <c r="M3399" s="14"/>
      <c r="N3399" s="14"/>
      <c r="O3399" s="14"/>
      <c r="P3399" s="14"/>
    </row>
    <row r="3400" spans="9:16" x14ac:dyDescent="0.25">
      <c r="I3400" s="14"/>
      <c r="J3400" s="14"/>
      <c r="K3400" s="14"/>
      <c r="L3400" s="14"/>
      <c r="M3400" s="14"/>
      <c r="N3400" s="14"/>
      <c r="O3400" s="14"/>
      <c r="P3400" s="14"/>
    </row>
    <row r="3401" spans="9:16" x14ac:dyDescent="0.25">
      <c r="I3401" s="14"/>
      <c r="J3401" s="14"/>
      <c r="K3401" s="14"/>
      <c r="L3401" s="14"/>
      <c r="M3401" s="14"/>
      <c r="N3401" s="14"/>
      <c r="O3401" s="14"/>
      <c r="P3401" s="14"/>
    </row>
    <row r="3402" spans="9:16" x14ac:dyDescent="0.25">
      <c r="I3402" s="14"/>
      <c r="J3402" s="14"/>
      <c r="K3402" s="14"/>
      <c r="L3402" s="14"/>
      <c r="M3402" s="14"/>
      <c r="N3402" s="14"/>
      <c r="O3402" s="14"/>
      <c r="P3402" s="14"/>
    </row>
    <row r="3403" spans="9:16" x14ac:dyDescent="0.25">
      <c r="I3403" s="14"/>
      <c r="J3403" s="14"/>
      <c r="K3403" s="14"/>
      <c r="L3403" s="14"/>
      <c r="M3403" s="14"/>
      <c r="N3403" s="14"/>
      <c r="O3403" s="14"/>
      <c r="P3403" s="14"/>
    </row>
    <row r="3404" spans="9:16" x14ac:dyDescent="0.25">
      <c r="I3404" s="14"/>
      <c r="J3404" s="14"/>
      <c r="K3404" s="14"/>
      <c r="L3404" s="14"/>
      <c r="M3404" s="14"/>
      <c r="N3404" s="14"/>
      <c r="O3404" s="14"/>
      <c r="P3404" s="14"/>
    </row>
    <row r="3405" spans="9:16" x14ac:dyDescent="0.25">
      <c r="I3405" s="14"/>
      <c r="J3405" s="14"/>
      <c r="K3405" s="14"/>
      <c r="L3405" s="14"/>
      <c r="M3405" s="14"/>
      <c r="N3405" s="14"/>
      <c r="O3405" s="14"/>
      <c r="P3405" s="14"/>
    </row>
    <row r="3406" spans="9:16" x14ac:dyDescent="0.25">
      <c r="I3406" s="14"/>
      <c r="J3406" s="14"/>
      <c r="K3406" s="14"/>
      <c r="L3406" s="14"/>
      <c r="M3406" s="14"/>
      <c r="N3406" s="14"/>
      <c r="O3406" s="14"/>
      <c r="P3406" s="14"/>
    </row>
    <row r="3407" spans="9:16" x14ac:dyDescent="0.25">
      <c r="I3407" s="14"/>
      <c r="J3407" s="14"/>
      <c r="K3407" s="14"/>
      <c r="L3407" s="14"/>
      <c r="M3407" s="14"/>
      <c r="N3407" s="14"/>
      <c r="O3407" s="14"/>
      <c r="P3407" s="14"/>
    </row>
    <row r="3408" spans="9:16" x14ac:dyDescent="0.25">
      <c r="I3408" s="14"/>
      <c r="J3408" s="14"/>
      <c r="K3408" s="14"/>
      <c r="L3408" s="14"/>
      <c r="M3408" s="14"/>
      <c r="N3408" s="14"/>
      <c r="O3408" s="14"/>
      <c r="P3408" s="14"/>
    </row>
    <row r="3409" spans="9:16" x14ac:dyDescent="0.25">
      <c r="I3409" s="14"/>
      <c r="J3409" s="14"/>
      <c r="K3409" s="14"/>
      <c r="L3409" s="14"/>
      <c r="M3409" s="14"/>
      <c r="N3409" s="14"/>
      <c r="O3409" s="14"/>
      <c r="P3409" s="14"/>
    </row>
    <row r="3410" spans="9:16" x14ac:dyDescent="0.25">
      <c r="I3410" s="14"/>
      <c r="J3410" s="14"/>
      <c r="K3410" s="14"/>
      <c r="L3410" s="14"/>
      <c r="M3410" s="14"/>
      <c r="N3410" s="14"/>
      <c r="O3410" s="14"/>
      <c r="P3410" s="14"/>
    </row>
    <row r="3411" spans="9:16" x14ac:dyDescent="0.25">
      <c r="I3411" s="14"/>
      <c r="J3411" s="14"/>
      <c r="K3411" s="14"/>
      <c r="L3411" s="14"/>
      <c r="M3411" s="14"/>
      <c r="N3411" s="14"/>
      <c r="O3411" s="14"/>
      <c r="P3411" s="14"/>
    </row>
    <row r="3412" spans="9:16" x14ac:dyDescent="0.25">
      <c r="I3412" s="14"/>
      <c r="J3412" s="14"/>
      <c r="K3412" s="14"/>
      <c r="L3412" s="14"/>
      <c r="M3412" s="14"/>
      <c r="N3412" s="14"/>
      <c r="O3412" s="14"/>
      <c r="P3412" s="14"/>
    </row>
    <row r="3413" spans="9:16" x14ac:dyDescent="0.25">
      <c r="I3413" s="14"/>
      <c r="J3413" s="14"/>
      <c r="K3413" s="14"/>
      <c r="L3413" s="14"/>
      <c r="M3413" s="14"/>
      <c r="N3413" s="14"/>
      <c r="O3413" s="14"/>
      <c r="P3413" s="14"/>
    </row>
    <row r="3414" spans="9:16" x14ac:dyDescent="0.25">
      <c r="I3414" s="14"/>
      <c r="J3414" s="14"/>
      <c r="K3414" s="14"/>
      <c r="L3414" s="14"/>
      <c r="M3414" s="14"/>
      <c r="N3414" s="14"/>
      <c r="O3414" s="14"/>
      <c r="P3414" s="14"/>
    </row>
    <row r="3415" spans="9:16" x14ac:dyDescent="0.25">
      <c r="I3415" s="14"/>
      <c r="J3415" s="14"/>
      <c r="K3415" s="14"/>
      <c r="L3415" s="14"/>
      <c r="M3415" s="14"/>
      <c r="N3415" s="14"/>
      <c r="O3415" s="14"/>
      <c r="P3415" s="14"/>
    </row>
    <row r="3416" spans="9:16" x14ac:dyDescent="0.25">
      <c r="I3416" s="14"/>
      <c r="J3416" s="14"/>
      <c r="K3416" s="14"/>
      <c r="L3416" s="14"/>
      <c r="M3416" s="14"/>
      <c r="N3416" s="14"/>
      <c r="O3416" s="14"/>
      <c r="P3416" s="14"/>
    </row>
    <row r="3417" spans="9:16" x14ac:dyDescent="0.25">
      <c r="I3417" s="14"/>
      <c r="J3417" s="14"/>
      <c r="K3417" s="14"/>
      <c r="L3417" s="14"/>
      <c r="M3417" s="14"/>
      <c r="N3417" s="14"/>
      <c r="O3417" s="14"/>
      <c r="P3417" s="14"/>
    </row>
    <row r="3418" spans="9:16" x14ac:dyDescent="0.25">
      <c r="I3418" s="14"/>
      <c r="J3418" s="14"/>
      <c r="K3418" s="14"/>
      <c r="L3418" s="14"/>
      <c r="M3418" s="14"/>
      <c r="N3418" s="14"/>
      <c r="O3418" s="14"/>
      <c r="P3418" s="14"/>
    </row>
    <row r="3419" spans="9:16" x14ac:dyDescent="0.25">
      <c r="I3419" s="14"/>
      <c r="J3419" s="14"/>
      <c r="K3419" s="14"/>
      <c r="L3419" s="14"/>
      <c r="M3419" s="14"/>
      <c r="N3419" s="14"/>
      <c r="O3419" s="14"/>
      <c r="P3419" s="14"/>
    </row>
    <row r="3420" spans="9:16" x14ac:dyDescent="0.25">
      <c r="I3420" s="14"/>
      <c r="J3420" s="14"/>
      <c r="K3420" s="14"/>
      <c r="L3420" s="14"/>
      <c r="M3420" s="14"/>
      <c r="N3420" s="14"/>
      <c r="O3420" s="14"/>
      <c r="P3420" s="14"/>
    </row>
    <row r="3421" spans="9:16" x14ac:dyDescent="0.25">
      <c r="I3421" s="14"/>
      <c r="J3421" s="14"/>
      <c r="K3421" s="14"/>
      <c r="L3421" s="14"/>
      <c r="M3421" s="14"/>
      <c r="N3421" s="14"/>
      <c r="O3421" s="14"/>
      <c r="P3421" s="14"/>
    </row>
    <row r="3422" spans="9:16" x14ac:dyDescent="0.25">
      <c r="I3422" s="14"/>
      <c r="J3422" s="14"/>
      <c r="K3422" s="14"/>
      <c r="L3422" s="14"/>
      <c r="M3422" s="14"/>
      <c r="N3422" s="14"/>
      <c r="O3422" s="14"/>
      <c r="P3422" s="14"/>
    </row>
    <row r="3423" spans="9:16" x14ac:dyDescent="0.25">
      <c r="I3423" s="14"/>
      <c r="J3423" s="14"/>
      <c r="K3423" s="14"/>
      <c r="L3423" s="14"/>
      <c r="M3423" s="14"/>
      <c r="N3423" s="14"/>
      <c r="O3423" s="14"/>
      <c r="P3423" s="14"/>
    </row>
    <row r="3424" spans="9:16" x14ac:dyDescent="0.25">
      <c r="I3424" s="14"/>
      <c r="J3424" s="14"/>
      <c r="K3424" s="14"/>
      <c r="L3424" s="14"/>
      <c r="M3424" s="14"/>
      <c r="N3424" s="14"/>
      <c r="O3424" s="14"/>
      <c r="P3424" s="14"/>
    </row>
    <row r="3425" spans="9:16" x14ac:dyDescent="0.25">
      <c r="I3425" s="14"/>
      <c r="J3425" s="14"/>
      <c r="K3425" s="14"/>
      <c r="L3425" s="14"/>
      <c r="M3425" s="14"/>
      <c r="N3425" s="14"/>
      <c r="O3425" s="14"/>
      <c r="P3425" s="14"/>
    </row>
    <row r="3426" spans="9:16" x14ac:dyDescent="0.25">
      <c r="I3426" s="14"/>
      <c r="J3426" s="14"/>
      <c r="K3426" s="14"/>
      <c r="L3426" s="14"/>
      <c r="M3426" s="14"/>
      <c r="N3426" s="14"/>
      <c r="O3426" s="14"/>
      <c r="P3426" s="14"/>
    </row>
    <row r="3427" spans="9:16" x14ac:dyDescent="0.25">
      <c r="I3427" s="14"/>
      <c r="J3427" s="14"/>
      <c r="K3427" s="14"/>
      <c r="L3427" s="14"/>
      <c r="M3427" s="14"/>
      <c r="N3427" s="14"/>
      <c r="O3427" s="14"/>
      <c r="P3427" s="14"/>
    </row>
    <row r="3428" spans="9:16" x14ac:dyDescent="0.25">
      <c r="I3428" s="14"/>
      <c r="J3428" s="14"/>
      <c r="K3428" s="14"/>
      <c r="L3428" s="14"/>
      <c r="M3428" s="14"/>
      <c r="N3428" s="14"/>
      <c r="O3428" s="14"/>
      <c r="P3428" s="14"/>
    </row>
    <row r="3429" spans="9:16" x14ac:dyDescent="0.25">
      <c r="I3429" s="14"/>
      <c r="J3429" s="14"/>
      <c r="K3429" s="14"/>
      <c r="L3429" s="14"/>
      <c r="M3429" s="14"/>
      <c r="N3429" s="14"/>
      <c r="O3429" s="14"/>
      <c r="P3429" s="14"/>
    </row>
    <row r="3430" spans="9:16" x14ac:dyDescent="0.25">
      <c r="I3430" s="14"/>
      <c r="J3430" s="14"/>
      <c r="K3430" s="14"/>
      <c r="L3430" s="14"/>
      <c r="M3430" s="14"/>
      <c r="N3430" s="14"/>
      <c r="O3430" s="14"/>
      <c r="P3430" s="14"/>
    </row>
    <row r="3431" spans="9:16" x14ac:dyDescent="0.25">
      <c r="I3431" s="14"/>
      <c r="J3431" s="14"/>
      <c r="K3431" s="14"/>
      <c r="L3431" s="14"/>
      <c r="M3431" s="14"/>
      <c r="N3431" s="14"/>
      <c r="O3431" s="14"/>
      <c r="P3431" s="14"/>
    </row>
    <row r="3432" spans="9:16" x14ac:dyDescent="0.25">
      <c r="I3432" s="14"/>
      <c r="J3432" s="14"/>
      <c r="K3432" s="14"/>
      <c r="L3432" s="14"/>
      <c r="M3432" s="14"/>
      <c r="N3432" s="14"/>
      <c r="O3432" s="14"/>
      <c r="P3432" s="14"/>
    </row>
    <row r="3433" spans="9:16" x14ac:dyDescent="0.25">
      <c r="I3433" s="14"/>
      <c r="J3433" s="14"/>
      <c r="K3433" s="14"/>
      <c r="L3433" s="14"/>
      <c r="M3433" s="14"/>
      <c r="N3433" s="14"/>
      <c r="O3433" s="14"/>
      <c r="P3433" s="14"/>
    </row>
    <row r="3434" spans="9:16" x14ac:dyDescent="0.25">
      <c r="I3434" s="14"/>
      <c r="J3434" s="14"/>
      <c r="K3434" s="14"/>
      <c r="L3434" s="14"/>
      <c r="M3434" s="14"/>
      <c r="N3434" s="14"/>
      <c r="O3434" s="14"/>
      <c r="P3434" s="14"/>
    </row>
    <row r="3435" spans="9:16" x14ac:dyDescent="0.25">
      <c r="I3435" s="14"/>
      <c r="J3435" s="14"/>
      <c r="K3435" s="14"/>
      <c r="L3435" s="14"/>
      <c r="M3435" s="14"/>
      <c r="N3435" s="14"/>
      <c r="O3435" s="14"/>
      <c r="P3435" s="14"/>
    </row>
    <row r="3436" spans="9:16" x14ac:dyDescent="0.25">
      <c r="I3436" s="14"/>
      <c r="J3436" s="14"/>
      <c r="K3436" s="14"/>
      <c r="L3436" s="14"/>
      <c r="M3436" s="14"/>
      <c r="N3436" s="14"/>
      <c r="O3436" s="14"/>
      <c r="P3436" s="14"/>
    </row>
    <row r="3437" spans="9:16" x14ac:dyDescent="0.25">
      <c r="I3437" s="14"/>
      <c r="J3437" s="14"/>
      <c r="K3437" s="14"/>
      <c r="L3437" s="14"/>
      <c r="M3437" s="14"/>
      <c r="N3437" s="14"/>
      <c r="O3437" s="14"/>
      <c r="P3437" s="14"/>
    </row>
    <row r="3438" spans="9:16" x14ac:dyDescent="0.25">
      <c r="I3438" s="14"/>
      <c r="J3438" s="14"/>
      <c r="K3438" s="14"/>
      <c r="L3438" s="14"/>
      <c r="M3438" s="14"/>
      <c r="N3438" s="14"/>
      <c r="O3438" s="14"/>
      <c r="P3438" s="14"/>
    </row>
    <row r="3439" spans="9:16" x14ac:dyDescent="0.25">
      <c r="I3439" s="14"/>
      <c r="J3439" s="14"/>
      <c r="K3439" s="14"/>
      <c r="L3439" s="14"/>
      <c r="M3439" s="14"/>
      <c r="N3439" s="14"/>
      <c r="O3439" s="14"/>
      <c r="P3439" s="14"/>
    </row>
    <row r="3440" spans="9:16" x14ac:dyDescent="0.25">
      <c r="I3440" s="14"/>
      <c r="J3440" s="14"/>
      <c r="K3440" s="14"/>
      <c r="L3440" s="14"/>
      <c r="M3440" s="14"/>
      <c r="N3440" s="14"/>
      <c r="O3440" s="14"/>
      <c r="P3440" s="14"/>
    </row>
    <row r="3441" spans="9:16" x14ac:dyDescent="0.25">
      <c r="I3441" s="14"/>
      <c r="J3441" s="14"/>
      <c r="K3441" s="14"/>
      <c r="L3441" s="14"/>
      <c r="M3441" s="14"/>
      <c r="N3441" s="14"/>
      <c r="O3441" s="14"/>
      <c r="P3441" s="14"/>
    </row>
    <row r="3442" spans="9:16" x14ac:dyDescent="0.25">
      <c r="I3442" s="14"/>
      <c r="J3442" s="14"/>
      <c r="K3442" s="14"/>
      <c r="L3442" s="14"/>
      <c r="M3442" s="14"/>
      <c r="N3442" s="14"/>
      <c r="O3442" s="14"/>
      <c r="P3442" s="14"/>
    </row>
    <row r="3443" spans="9:16" x14ac:dyDescent="0.25">
      <c r="I3443" s="14"/>
      <c r="J3443" s="14"/>
      <c r="K3443" s="14"/>
      <c r="L3443" s="14"/>
      <c r="M3443" s="14"/>
      <c r="N3443" s="14"/>
      <c r="O3443" s="14"/>
      <c r="P3443" s="14"/>
    </row>
    <row r="3444" spans="9:16" x14ac:dyDescent="0.25">
      <c r="I3444" s="14"/>
      <c r="J3444" s="14"/>
      <c r="K3444" s="14"/>
      <c r="L3444" s="14"/>
      <c r="M3444" s="14"/>
      <c r="N3444" s="14"/>
      <c r="O3444" s="14"/>
      <c r="P3444" s="14"/>
    </row>
    <row r="3445" spans="9:16" x14ac:dyDescent="0.25">
      <c r="I3445" s="14"/>
      <c r="J3445" s="14"/>
      <c r="K3445" s="14"/>
      <c r="L3445" s="14"/>
      <c r="M3445" s="14"/>
      <c r="N3445" s="14"/>
      <c r="O3445" s="14"/>
      <c r="P3445" s="14"/>
    </row>
    <row r="3446" spans="9:16" x14ac:dyDescent="0.25">
      <c r="I3446" s="14"/>
      <c r="J3446" s="14"/>
      <c r="K3446" s="14"/>
      <c r="L3446" s="14"/>
      <c r="M3446" s="14"/>
      <c r="N3446" s="14"/>
      <c r="O3446" s="14"/>
      <c r="P3446" s="14"/>
    </row>
    <row r="3447" spans="9:16" x14ac:dyDescent="0.25">
      <c r="I3447" s="14"/>
      <c r="J3447" s="14"/>
      <c r="K3447" s="14"/>
      <c r="L3447" s="14"/>
      <c r="M3447" s="14"/>
      <c r="N3447" s="14"/>
      <c r="O3447" s="14"/>
      <c r="P3447" s="14"/>
    </row>
    <row r="3448" spans="9:16" x14ac:dyDescent="0.25">
      <c r="I3448" s="14"/>
      <c r="J3448" s="14"/>
      <c r="K3448" s="14"/>
      <c r="L3448" s="14"/>
      <c r="M3448" s="14"/>
      <c r="N3448" s="14"/>
      <c r="O3448" s="14"/>
      <c r="P3448" s="14"/>
    </row>
    <row r="3449" spans="9:16" x14ac:dyDescent="0.25">
      <c r="I3449" s="14"/>
      <c r="J3449" s="14"/>
      <c r="K3449" s="14"/>
      <c r="L3449" s="14"/>
      <c r="M3449" s="14"/>
      <c r="N3449" s="14"/>
      <c r="O3449" s="14"/>
      <c r="P3449" s="14"/>
    </row>
    <row r="3450" spans="9:16" x14ac:dyDescent="0.25">
      <c r="I3450" s="14"/>
      <c r="J3450" s="14"/>
      <c r="K3450" s="14"/>
      <c r="L3450" s="14"/>
      <c r="M3450" s="14"/>
      <c r="N3450" s="14"/>
      <c r="O3450" s="14"/>
      <c r="P3450" s="14"/>
    </row>
    <row r="3451" spans="9:16" x14ac:dyDescent="0.25">
      <c r="I3451" s="14"/>
      <c r="J3451" s="14"/>
      <c r="K3451" s="14"/>
      <c r="L3451" s="14"/>
      <c r="M3451" s="14"/>
      <c r="N3451" s="14"/>
      <c r="O3451" s="14"/>
      <c r="P3451" s="14"/>
    </row>
    <row r="3452" spans="9:16" x14ac:dyDescent="0.25">
      <c r="I3452" s="14"/>
      <c r="J3452" s="14"/>
      <c r="K3452" s="14"/>
      <c r="L3452" s="14"/>
      <c r="M3452" s="14"/>
      <c r="N3452" s="14"/>
      <c r="O3452" s="14"/>
      <c r="P3452" s="14"/>
    </row>
    <row r="3453" spans="9:16" x14ac:dyDescent="0.25">
      <c r="I3453" s="14"/>
      <c r="J3453" s="14"/>
      <c r="K3453" s="14"/>
      <c r="L3453" s="14"/>
      <c r="M3453" s="14"/>
      <c r="N3453" s="14"/>
      <c r="O3453" s="14"/>
      <c r="P3453" s="14"/>
    </row>
    <row r="3454" spans="9:16" x14ac:dyDescent="0.25">
      <c r="I3454" s="14"/>
      <c r="J3454" s="14"/>
      <c r="K3454" s="14"/>
      <c r="L3454" s="14"/>
      <c r="M3454" s="14"/>
      <c r="N3454" s="14"/>
      <c r="O3454" s="14"/>
      <c r="P3454" s="14"/>
    </row>
    <row r="3455" spans="9:16" x14ac:dyDescent="0.25">
      <c r="I3455" s="14"/>
      <c r="J3455" s="14"/>
      <c r="K3455" s="14"/>
      <c r="L3455" s="14"/>
      <c r="M3455" s="14"/>
      <c r="N3455" s="14"/>
      <c r="O3455" s="14"/>
      <c r="P3455" s="14"/>
    </row>
    <row r="3456" spans="9:16" x14ac:dyDescent="0.25">
      <c r="I3456" s="14"/>
      <c r="J3456" s="14"/>
      <c r="K3456" s="14"/>
      <c r="L3456" s="14"/>
      <c r="M3456" s="14"/>
      <c r="N3456" s="14"/>
      <c r="O3456" s="14"/>
      <c r="P3456" s="14"/>
    </row>
    <row r="3457" spans="9:16" x14ac:dyDescent="0.25">
      <c r="I3457" s="14"/>
      <c r="J3457" s="14"/>
      <c r="K3457" s="14"/>
      <c r="L3457" s="14"/>
      <c r="M3457" s="14"/>
      <c r="N3457" s="14"/>
      <c r="O3457" s="14"/>
      <c r="P3457" s="14"/>
    </row>
    <row r="3458" spans="9:16" x14ac:dyDescent="0.25">
      <c r="I3458" s="14"/>
      <c r="J3458" s="14"/>
      <c r="K3458" s="14"/>
      <c r="L3458" s="14"/>
      <c r="M3458" s="14"/>
      <c r="N3458" s="14"/>
      <c r="O3458" s="14"/>
      <c r="P3458" s="14"/>
    </row>
    <row r="3459" spans="9:16" x14ac:dyDescent="0.25">
      <c r="I3459" s="14"/>
      <c r="J3459" s="14"/>
      <c r="K3459" s="14"/>
      <c r="L3459" s="14"/>
      <c r="M3459" s="14"/>
      <c r="N3459" s="14"/>
      <c r="O3459" s="14"/>
      <c r="P3459" s="14"/>
    </row>
    <row r="3460" spans="9:16" x14ac:dyDescent="0.25">
      <c r="I3460" s="14"/>
      <c r="J3460" s="14"/>
      <c r="K3460" s="14"/>
      <c r="L3460" s="14"/>
      <c r="M3460" s="14"/>
      <c r="N3460" s="14"/>
      <c r="O3460" s="14"/>
      <c r="P3460" s="14"/>
    </row>
    <row r="3461" spans="9:16" x14ac:dyDescent="0.25">
      <c r="I3461" s="14"/>
      <c r="J3461" s="14"/>
      <c r="K3461" s="14"/>
      <c r="L3461" s="14"/>
      <c r="M3461" s="14"/>
      <c r="N3461" s="14"/>
      <c r="O3461" s="14"/>
      <c r="P3461" s="14"/>
    </row>
    <row r="3462" spans="9:16" x14ac:dyDescent="0.25">
      <c r="I3462" s="14"/>
      <c r="J3462" s="14"/>
      <c r="K3462" s="14"/>
      <c r="L3462" s="14"/>
      <c r="M3462" s="14"/>
      <c r="N3462" s="14"/>
      <c r="O3462" s="14"/>
      <c r="P3462" s="14"/>
    </row>
    <row r="3463" spans="9:16" x14ac:dyDescent="0.25">
      <c r="I3463" s="14"/>
      <c r="J3463" s="14"/>
      <c r="K3463" s="14"/>
      <c r="L3463" s="14"/>
      <c r="M3463" s="14"/>
      <c r="N3463" s="14"/>
      <c r="O3463" s="14"/>
      <c r="P3463" s="14"/>
    </row>
    <row r="3464" spans="9:16" x14ac:dyDescent="0.25">
      <c r="I3464" s="14"/>
      <c r="J3464" s="14"/>
      <c r="K3464" s="14"/>
      <c r="L3464" s="14"/>
      <c r="M3464" s="14"/>
      <c r="N3464" s="14"/>
      <c r="O3464" s="14"/>
      <c r="P3464" s="14"/>
    </row>
    <row r="3465" spans="9:16" x14ac:dyDescent="0.25">
      <c r="I3465" s="14"/>
      <c r="J3465" s="14"/>
      <c r="K3465" s="14"/>
      <c r="L3465" s="14"/>
      <c r="M3465" s="14"/>
      <c r="N3465" s="14"/>
      <c r="O3465" s="14"/>
      <c r="P3465" s="14"/>
    </row>
    <row r="3466" spans="9:16" x14ac:dyDescent="0.25">
      <c r="I3466" s="14"/>
      <c r="J3466" s="14"/>
      <c r="K3466" s="14"/>
      <c r="L3466" s="14"/>
      <c r="M3466" s="14"/>
      <c r="N3466" s="14"/>
      <c r="O3466" s="14"/>
      <c r="P3466" s="14"/>
    </row>
    <row r="3467" spans="9:16" x14ac:dyDescent="0.25">
      <c r="I3467" s="14"/>
      <c r="J3467" s="14"/>
      <c r="K3467" s="14"/>
      <c r="L3467" s="14"/>
      <c r="M3467" s="14"/>
      <c r="N3467" s="14"/>
      <c r="O3467" s="14"/>
      <c r="P3467" s="14"/>
    </row>
    <row r="3468" spans="9:16" x14ac:dyDescent="0.25">
      <c r="I3468" s="14"/>
      <c r="J3468" s="14"/>
      <c r="K3468" s="14"/>
      <c r="L3468" s="14"/>
      <c r="M3468" s="14"/>
      <c r="N3468" s="14"/>
      <c r="O3468" s="14"/>
      <c r="P3468" s="14"/>
    </row>
    <row r="3469" spans="9:16" x14ac:dyDescent="0.25">
      <c r="I3469" s="14"/>
      <c r="J3469" s="14"/>
      <c r="K3469" s="14"/>
      <c r="L3469" s="14"/>
      <c r="M3469" s="14"/>
      <c r="N3469" s="14"/>
      <c r="O3469" s="14"/>
      <c r="P3469" s="14"/>
    </row>
    <row r="3470" spans="9:16" x14ac:dyDescent="0.25">
      <c r="I3470" s="14"/>
      <c r="J3470" s="14"/>
      <c r="K3470" s="14"/>
      <c r="L3470" s="14"/>
      <c r="M3470" s="14"/>
      <c r="N3470" s="14"/>
      <c r="O3470" s="14"/>
      <c r="P3470" s="14"/>
    </row>
    <row r="3471" spans="9:16" x14ac:dyDescent="0.25">
      <c r="I3471" s="14"/>
      <c r="J3471" s="14"/>
      <c r="K3471" s="14"/>
      <c r="L3471" s="14"/>
      <c r="M3471" s="14"/>
      <c r="N3471" s="14"/>
      <c r="O3471" s="14"/>
      <c r="P3471" s="14"/>
    </row>
    <row r="3472" spans="9:16" x14ac:dyDescent="0.25">
      <c r="I3472" s="14"/>
      <c r="J3472" s="14"/>
      <c r="K3472" s="14"/>
      <c r="L3472" s="14"/>
      <c r="M3472" s="14"/>
      <c r="N3472" s="14"/>
      <c r="O3472" s="14"/>
      <c r="P3472" s="14"/>
    </row>
    <row r="3473" spans="9:16" x14ac:dyDescent="0.25">
      <c r="I3473" s="14"/>
      <c r="J3473" s="14"/>
      <c r="K3473" s="14"/>
      <c r="L3473" s="14"/>
      <c r="M3473" s="14"/>
      <c r="N3473" s="14"/>
      <c r="O3473" s="14"/>
      <c r="P3473" s="14"/>
    </row>
    <row r="3474" spans="9:16" x14ac:dyDescent="0.25">
      <c r="I3474" s="14"/>
      <c r="J3474" s="14"/>
      <c r="K3474" s="14"/>
      <c r="L3474" s="14"/>
      <c r="M3474" s="14"/>
      <c r="N3474" s="14"/>
      <c r="O3474" s="14"/>
      <c r="P3474" s="14"/>
    </row>
    <row r="3475" spans="9:16" x14ac:dyDescent="0.25">
      <c r="I3475" s="14"/>
      <c r="J3475" s="14"/>
      <c r="K3475" s="14"/>
      <c r="L3475" s="14"/>
      <c r="M3475" s="14"/>
      <c r="N3475" s="14"/>
      <c r="O3475" s="14"/>
      <c r="P3475" s="14"/>
    </row>
    <row r="3476" spans="9:16" x14ac:dyDescent="0.25">
      <c r="I3476" s="14"/>
      <c r="J3476" s="14"/>
      <c r="K3476" s="14"/>
      <c r="L3476" s="14"/>
      <c r="M3476" s="14"/>
      <c r="N3476" s="14"/>
      <c r="O3476" s="14"/>
      <c r="P3476" s="14"/>
    </row>
    <row r="3477" spans="9:16" x14ac:dyDescent="0.25">
      <c r="I3477" s="14"/>
      <c r="J3477" s="14"/>
      <c r="K3477" s="14"/>
      <c r="L3477" s="14"/>
      <c r="M3477" s="14"/>
      <c r="N3477" s="14"/>
      <c r="O3477" s="14"/>
      <c r="P3477" s="14"/>
    </row>
    <row r="3478" spans="9:16" x14ac:dyDescent="0.25">
      <c r="I3478" s="14"/>
      <c r="J3478" s="14"/>
      <c r="K3478" s="14"/>
      <c r="L3478" s="14"/>
      <c r="M3478" s="14"/>
      <c r="N3478" s="14"/>
      <c r="O3478" s="14"/>
      <c r="P3478" s="14"/>
    </row>
    <row r="3479" spans="9:16" x14ac:dyDescent="0.25">
      <c r="I3479" s="14"/>
      <c r="J3479" s="14"/>
      <c r="K3479" s="14"/>
      <c r="L3479" s="14"/>
      <c r="M3479" s="14"/>
      <c r="N3479" s="14"/>
      <c r="O3479" s="14"/>
      <c r="P3479" s="14"/>
    </row>
    <row r="3480" spans="9:16" x14ac:dyDescent="0.25">
      <c r="I3480" s="14"/>
      <c r="J3480" s="14"/>
      <c r="K3480" s="14"/>
      <c r="L3480" s="14"/>
      <c r="M3480" s="14"/>
      <c r="N3480" s="14"/>
      <c r="O3480" s="14"/>
      <c r="P3480" s="14"/>
    </row>
    <row r="3481" spans="9:16" x14ac:dyDescent="0.25">
      <c r="I3481" s="14"/>
      <c r="J3481" s="14"/>
      <c r="K3481" s="14"/>
      <c r="L3481" s="14"/>
      <c r="M3481" s="14"/>
      <c r="N3481" s="14"/>
      <c r="O3481" s="14"/>
      <c r="P3481" s="14"/>
    </row>
    <row r="3482" spans="9:16" x14ac:dyDescent="0.25">
      <c r="I3482" s="14"/>
      <c r="J3482" s="14"/>
      <c r="K3482" s="14"/>
      <c r="L3482" s="14"/>
      <c r="M3482" s="14"/>
      <c r="N3482" s="14"/>
      <c r="O3482" s="14"/>
      <c r="P3482" s="14"/>
    </row>
    <row r="3483" spans="9:16" x14ac:dyDescent="0.25">
      <c r="I3483" s="14"/>
      <c r="J3483" s="14"/>
      <c r="K3483" s="14"/>
      <c r="L3483" s="14"/>
      <c r="M3483" s="14"/>
      <c r="N3483" s="14"/>
      <c r="O3483" s="14"/>
      <c r="P3483" s="14"/>
    </row>
    <row r="3484" spans="9:16" x14ac:dyDescent="0.25">
      <c r="I3484" s="14"/>
      <c r="J3484" s="14"/>
      <c r="K3484" s="14"/>
      <c r="L3484" s="14"/>
      <c r="M3484" s="14"/>
      <c r="N3484" s="14"/>
      <c r="O3484" s="14"/>
      <c r="P3484" s="14"/>
    </row>
    <row r="3485" spans="9:16" x14ac:dyDescent="0.25">
      <c r="I3485" s="14"/>
      <c r="J3485" s="14"/>
      <c r="K3485" s="14"/>
      <c r="L3485" s="14"/>
      <c r="M3485" s="14"/>
      <c r="N3485" s="14"/>
      <c r="O3485" s="14"/>
      <c r="P3485" s="14"/>
    </row>
    <row r="3486" spans="9:16" x14ac:dyDescent="0.25">
      <c r="I3486" s="14"/>
      <c r="J3486" s="14"/>
      <c r="K3486" s="14"/>
      <c r="L3486" s="14"/>
      <c r="M3486" s="14"/>
      <c r="N3486" s="14"/>
      <c r="O3486" s="14"/>
      <c r="P3486" s="14"/>
    </row>
    <row r="3487" spans="9:16" x14ac:dyDescent="0.25">
      <c r="I3487" s="14"/>
      <c r="J3487" s="14"/>
      <c r="K3487" s="14"/>
      <c r="L3487" s="14"/>
      <c r="M3487" s="14"/>
      <c r="N3487" s="14"/>
      <c r="O3487" s="14"/>
      <c r="P3487" s="14"/>
    </row>
    <row r="3488" spans="9:16" x14ac:dyDescent="0.25">
      <c r="I3488" s="14"/>
      <c r="J3488" s="14"/>
      <c r="K3488" s="14"/>
      <c r="L3488" s="14"/>
      <c r="M3488" s="14"/>
      <c r="N3488" s="14"/>
      <c r="O3488" s="14"/>
      <c r="P3488" s="14"/>
    </row>
    <row r="3489" spans="9:16" x14ac:dyDescent="0.25">
      <c r="I3489" s="14"/>
      <c r="J3489" s="14"/>
      <c r="K3489" s="14"/>
      <c r="L3489" s="14"/>
      <c r="M3489" s="14"/>
      <c r="N3489" s="14"/>
      <c r="O3489" s="14"/>
      <c r="P3489" s="14"/>
    </row>
    <row r="3490" spans="9:16" x14ac:dyDescent="0.25">
      <c r="I3490" s="14"/>
      <c r="J3490" s="14"/>
      <c r="K3490" s="14"/>
      <c r="L3490" s="14"/>
      <c r="M3490" s="14"/>
      <c r="N3490" s="14"/>
      <c r="O3490" s="14"/>
      <c r="P3490" s="14"/>
    </row>
    <row r="3491" spans="9:16" x14ac:dyDescent="0.25">
      <c r="I3491" s="14"/>
      <c r="J3491" s="14"/>
      <c r="K3491" s="14"/>
      <c r="L3491" s="14"/>
      <c r="M3491" s="14"/>
      <c r="N3491" s="14"/>
      <c r="O3491" s="14"/>
      <c r="P3491" s="14"/>
    </row>
    <row r="3492" spans="9:16" x14ac:dyDescent="0.25">
      <c r="I3492" s="14"/>
      <c r="J3492" s="14"/>
      <c r="K3492" s="14"/>
      <c r="L3492" s="14"/>
      <c r="M3492" s="14"/>
      <c r="N3492" s="14"/>
      <c r="O3492" s="14"/>
      <c r="P3492" s="14"/>
    </row>
    <row r="3493" spans="9:16" x14ac:dyDescent="0.25">
      <c r="I3493" s="14"/>
      <c r="J3493" s="14"/>
      <c r="K3493" s="14"/>
      <c r="L3493" s="14"/>
      <c r="M3493" s="14"/>
      <c r="N3493" s="14"/>
      <c r="O3493" s="14"/>
      <c r="P3493" s="14"/>
    </row>
    <row r="3494" spans="9:16" x14ac:dyDescent="0.25">
      <c r="I3494" s="14"/>
      <c r="J3494" s="14"/>
      <c r="K3494" s="14"/>
      <c r="L3494" s="14"/>
      <c r="M3494" s="14"/>
      <c r="N3494" s="14"/>
      <c r="O3494" s="14"/>
      <c r="P3494" s="14"/>
    </row>
    <row r="3495" spans="9:16" x14ac:dyDescent="0.25">
      <c r="I3495" s="14"/>
      <c r="J3495" s="14"/>
      <c r="K3495" s="14"/>
      <c r="L3495" s="14"/>
      <c r="M3495" s="14"/>
      <c r="N3495" s="14"/>
      <c r="O3495" s="14"/>
      <c r="P3495" s="14"/>
    </row>
    <row r="3496" spans="9:16" x14ac:dyDescent="0.25">
      <c r="I3496" s="14"/>
      <c r="J3496" s="14"/>
      <c r="K3496" s="14"/>
      <c r="L3496" s="14"/>
      <c r="M3496" s="14"/>
      <c r="N3496" s="14"/>
      <c r="O3496" s="14"/>
      <c r="P3496" s="14"/>
    </row>
    <row r="3497" spans="9:16" x14ac:dyDescent="0.25">
      <c r="I3497" s="14"/>
      <c r="J3497" s="14"/>
      <c r="K3497" s="14"/>
      <c r="L3497" s="14"/>
      <c r="M3497" s="14"/>
      <c r="N3497" s="14"/>
      <c r="O3497" s="14"/>
      <c r="P3497" s="14"/>
    </row>
    <row r="3498" spans="9:16" x14ac:dyDescent="0.25">
      <c r="I3498" s="14"/>
      <c r="J3498" s="14"/>
      <c r="K3498" s="14"/>
      <c r="L3498" s="14"/>
      <c r="M3498" s="14"/>
      <c r="N3498" s="14"/>
      <c r="O3498" s="14"/>
      <c r="P3498" s="14"/>
    </row>
    <row r="3499" spans="9:16" x14ac:dyDescent="0.25">
      <c r="I3499" s="14"/>
      <c r="J3499" s="14"/>
      <c r="K3499" s="14"/>
      <c r="L3499" s="14"/>
      <c r="M3499" s="14"/>
      <c r="N3499" s="14"/>
      <c r="O3499" s="14"/>
      <c r="P3499" s="14"/>
    </row>
    <row r="3500" spans="9:16" x14ac:dyDescent="0.25">
      <c r="I3500" s="14"/>
      <c r="J3500" s="14"/>
      <c r="K3500" s="14"/>
      <c r="L3500" s="14"/>
      <c r="M3500" s="14"/>
      <c r="N3500" s="14"/>
      <c r="O3500" s="14"/>
      <c r="P3500" s="14"/>
    </row>
    <row r="3501" spans="9:16" x14ac:dyDescent="0.25">
      <c r="I3501" s="14"/>
      <c r="J3501" s="14"/>
      <c r="K3501" s="14"/>
      <c r="L3501" s="14"/>
      <c r="M3501" s="14"/>
      <c r="N3501" s="14"/>
      <c r="O3501" s="14"/>
      <c r="P3501" s="14"/>
    </row>
    <row r="3502" spans="9:16" x14ac:dyDescent="0.25">
      <c r="I3502" s="14"/>
      <c r="J3502" s="14"/>
      <c r="K3502" s="14"/>
      <c r="L3502" s="14"/>
      <c r="M3502" s="14"/>
      <c r="N3502" s="14"/>
      <c r="O3502" s="14"/>
      <c r="P3502" s="14"/>
    </row>
    <row r="3503" spans="9:16" x14ac:dyDescent="0.25">
      <c r="I3503" s="14"/>
      <c r="J3503" s="14"/>
      <c r="K3503" s="14"/>
      <c r="L3503" s="14"/>
      <c r="M3503" s="14"/>
      <c r="N3503" s="14"/>
      <c r="O3503" s="14"/>
      <c r="P3503" s="14"/>
    </row>
    <row r="3504" spans="9:16" x14ac:dyDescent="0.25">
      <c r="I3504" s="14"/>
      <c r="J3504" s="14"/>
      <c r="K3504" s="14"/>
      <c r="L3504" s="14"/>
      <c r="M3504" s="14"/>
      <c r="N3504" s="14"/>
      <c r="O3504" s="14"/>
      <c r="P3504" s="14"/>
    </row>
    <row r="3505" spans="9:16" x14ac:dyDescent="0.25">
      <c r="I3505" s="14"/>
      <c r="J3505" s="14"/>
      <c r="K3505" s="14"/>
      <c r="L3505" s="14"/>
      <c r="M3505" s="14"/>
      <c r="N3505" s="14"/>
      <c r="O3505" s="14"/>
      <c r="P3505" s="14"/>
    </row>
    <row r="3506" spans="9:16" x14ac:dyDescent="0.25">
      <c r="I3506" s="14"/>
      <c r="J3506" s="14"/>
      <c r="K3506" s="14"/>
      <c r="L3506" s="14"/>
      <c r="M3506" s="14"/>
      <c r="N3506" s="14"/>
      <c r="O3506" s="14"/>
      <c r="P3506" s="14"/>
    </row>
    <row r="3507" spans="9:16" x14ac:dyDescent="0.25">
      <c r="I3507" s="14"/>
      <c r="J3507" s="14"/>
      <c r="K3507" s="14"/>
      <c r="L3507" s="14"/>
      <c r="M3507" s="14"/>
      <c r="N3507" s="14"/>
      <c r="O3507" s="14"/>
      <c r="P3507" s="14"/>
    </row>
    <row r="3508" spans="9:16" x14ac:dyDescent="0.25">
      <c r="I3508" s="14"/>
      <c r="J3508" s="14"/>
      <c r="K3508" s="14"/>
      <c r="L3508" s="14"/>
      <c r="M3508" s="14"/>
      <c r="N3508" s="14"/>
      <c r="O3508" s="14"/>
      <c r="P3508" s="14"/>
    </row>
    <row r="3509" spans="9:16" x14ac:dyDescent="0.25">
      <c r="I3509" s="14"/>
      <c r="J3509" s="14"/>
      <c r="K3509" s="14"/>
      <c r="L3509" s="14"/>
      <c r="M3509" s="14"/>
      <c r="N3509" s="14"/>
      <c r="O3509" s="14"/>
      <c r="P3509" s="14"/>
    </row>
    <row r="3510" spans="9:16" x14ac:dyDescent="0.25">
      <c r="I3510" s="14"/>
      <c r="J3510" s="14"/>
      <c r="K3510" s="14"/>
      <c r="L3510" s="14"/>
      <c r="M3510" s="14"/>
      <c r="N3510" s="14"/>
      <c r="O3510" s="14"/>
      <c r="P3510" s="14"/>
    </row>
    <row r="3511" spans="9:16" x14ac:dyDescent="0.25">
      <c r="I3511" s="14"/>
      <c r="J3511" s="14"/>
      <c r="K3511" s="14"/>
      <c r="L3511" s="14"/>
      <c r="M3511" s="14"/>
      <c r="N3511" s="14"/>
      <c r="O3511" s="14"/>
      <c r="P3511" s="14"/>
    </row>
    <row r="3512" spans="9:16" x14ac:dyDescent="0.25">
      <c r="I3512" s="14"/>
      <c r="J3512" s="14"/>
      <c r="K3512" s="14"/>
      <c r="L3512" s="14"/>
      <c r="M3512" s="14"/>
      <c r="N3512" s="14"/>
      <c r="O3512" s="14"/>
      <c r="P3512" s="14"/>
    </row>
    <row r="3513" spans="9:16" x14ac:dyDescent="0.25">
      <c r="I3513" s="14"/>
      <c r="J3513" s="14"/>
      <c r="K3513" s="14"/>
      <c r="L3513" s="14"/>
      <c r="M3513" s="14"/>
      <c r="N3513" s="14"/>
      <c r="O3513" s="14"/>
      <c r="P3513" s="14"/>
    </row>
    <row r="3514" spans="9:16" x14ac:dyDescent="0.25">
      <c r="I3514" s="14"/>
      <c r="J3514" s="14"/>
      <c r="K3514" s="14"/>
      <c r="L3514" s="14"/>
      <c r="M3514" s="14"/>
      <c r="N3514" s="14"/>
      <c r="O3514" s="14"/>
      <c r="P3514" s="14"/>
    </row>
    <row r="3515" spans="9:16" x14ac:dyDescent="0.25">
      <c r="I3515" s="14"/>
      <c r="J3515" s="14"/>
      <c r="K3515" s="14"/>
      <c r="L3515" s="14"/>
      <c r="M3515" s="14"/>
      <c r="N3515" s="14"/>
      <c r="O3515" s="14"/>
      <c r="P3515" s="14"/>
    </row>
    <row r="3516" spans="9:16" x14ac:dyDescent="0.25">
      <c r="I3516" s="14"/>
      <c r="J3516" s="14"/>
      <c r="K3516" s="14"/>
      <c r="L3516" s="14"/>
      <c r="M3516" s="14"/>
      <c r="N3516" s="14"/>
      <c r="O3516" s="14"/>
      <c r="P3516" s="14"/>
    </row>
    <row r="3517" spans="9:16" x14ac:dyDescent="0.25">
      <c r="I3517" s="14"/>
      <c r="J3517" s="14"/>
      <c r="K3517" s="14"/>
      <c r="L3517" s="14"/>
      <c r="M3517" s="14"/>
      <c r="N3517" s="14"/>
      <c r="O3517" s="14"/>
      <c r="P3517" s="14"/>
    </row>
    <row r="3518" spans="9:16" x14ac:dyDescent="0.25">
      <c r="I3518" s="14"/>
      <c r="J3518" s="14"/>
      <c r="K3518" s="14"/>
      <c r="L3518" s="14"/>
      <c r="M3518" s="14"/>
      <c r="N3518" s="14"/>
      <c r="O3518" s="14"/>
      <c r="P3518" s="14"/>
    </row>
    <row r="3519" spans="9:16" x14ac:dyDescent="0.25">
      <c r="I3519" s="14"/>
      <c r="J3519" s="14"/>
      <c r="K3519" s="14"/>
      <c r="L3519" s="14"/>
      <c r="M3519" s="14"/>
      <c r="N3519" s="14"/>
      <c r="O3519" s="14"/>
      <c r="P3519" s="14"/>
    </row>
    <row r="3520" spans="9:16" x14ac:dyDescent="0.25">
      <c r="I3520" s="14"/>
      <c r="J3520" s="14"/>
      <c r="K3520" s="14"/>
      <c r="L3520" s="14"/>
      <c r="M3520" s="14"/>
      <c r="N3520" s="14"/>
      <c r="O3520" s="14"/>
      <c r="P3520" s="14"/>
    </row>
    <row r="3521" spans="9:16" x14ac:dyDescent="0.25">
      <c r="I3521" s="14"/>
      <c r="J3521" s="14"/>
      <c r="K3521" s="14"/>
      <c r="L3521" s="14"/>
      <c r="M3521" s="14"/>
      <c r="N3521" s="14"/>
      <c r="O3521" s="14"/>
      <c r="P3521" s="14"/>
    </row>
    <row r="3522" spans="9:16" x14ac:dyDescent="0.25">
      <c r="I3522" s="14"/>
      <c r="J3522" s="14"/>
      <c r="K3522" s="14"/>
      <c r="L3522" s="14"/>
      <c r="M3522" s="14"/>
      <c r="N3522" s="14"/>
      <c r="O3522" s="14"/>
      <c r="P3522" s="14"/>
    </row>
    <row r="3523" spans="9:16" x14ac:dyDescent="0.25">
      <c r="I3523" s="14"/>
      <c r="J3523" s="14"/>
      <c r="K3523" s="14"/>
      <c r="L3523" s="14"/>
      <c r="M3523" s="14"/>
      <c r="N3523" s="14"/>
      <c r="O3523" s="14"/>
      <c r="P3523" s="14"/>
    </row>
    <row r="3524" spans="9:16" x14ac:dyDescent="0.25">
      <c r="I3524" s="14"/>
      <c r="J3524" s="14"/>
      <c r="K3524" s="14"/>
      <c r="L3524" s="14"/>
      <c r="M3524" s="14"/>
      <c r="N3524" s="14"/>
      <c r="O3524" s="14"/>
      <c r="P3524" s="14"/>
    </row>
    <row r="3525" spans="9:16" x14ac:dyDescent="0.25">
      <c r="I3525" s="14"/>
      <c r="J3525" s="14"/>
      <c r="K3525" s="14"/>
      <c r="L3525" s="14"/>
      <c r="M3525" s="14"/>
      <c r="N3525" s="14"/>
      <c r="O3525" s="14"/>
      <c r="P3525" s="14"/>
    </row>
    <row r="3526" spans="9:16" x14ac:dyDescent="0.25">
      <c r="I3526" s="14"/>
      <c r="J3526" s="14"/>
      <c r="K3526" s="14"/>
      <c r="L3526" s="14"/>
      <c r="M3526" s="14"/>
      <c r="N3526" s="14"/>
      <c r="O3526" s="14"/>
      <c r="P3526" s="14"/>
    </row>
    <row r="3527" spans="9:16" x14ac:dyDescent="0.25">
      <c r="I3527" s="14"/>
      <c r="J3527" s="14"/>
      <c r="K3527" s="14"/>
      <c r="L3527" s="14"/>
      <c r="M3527" s="14"/>
      <c r="N3527" s="14"/>
      <c r="O3527" s="14"/>
      <c r="P3527" s="14"/>
    </row>
    <row r="3528" spans="9:16" x14ac:dyDescent="0.25">
      <c r="I3528" s="14"/>
      <c r="J3528" s="14"/>
      <c r="K3528" s="14"/>
      <c r="L3528" s="14"/>
      <c r="M3528" s="14"/>
      <c r="N3528" s="14"/>
      <c r="O3528" s="14"/>
      <c r="P3528" s="14"/>
    </row>
    <row r="3529" spans="9:16" x14ac:dyDescent="0.25">
      <c r="I3529" s="14"/>
      <c r="J3529" s="14"/>
      <c r="K3529" s="14"/>
      <c r="L3529" s="14"/>
      <c r="M3529" s="14"/>
      <c r="N3529" s="14"/>
      <c r="O3529" s="14"/>
      <c r="P3529" s="14"/>
    </row>
    <row r="3530" spans="9:16" x14ac:dyDescent="0.25">
      <c r="I3530" s="14"/>
      <c r="J3530" s="14"/>
      <c r="K3530" s="14"/>
      <c r="L3530" s="14"/>
      <c r="M3530" s="14"/>
      <c r="N3530" s="14"/>
      <c r="O3530" s="14"/>
      <c r="P3530" s="14"/>
    </row>
    <row r="3531" spans="9:16" x14ac:dyDescent="0.25">
      <c r="I3531" s="14"/>
      <c r="J3531" s="14"/>
      <c r="K3531" s="14"/>
      <c r="L3531" s="14"/>
      <c r="M3531" s="14"/>
      <c r="N3531" s="14"/>
      <c r="O3531" s="14"/>
      <c r="P3531" s="14"/>
    </row>
    <row r="3532" spans="9:16" x14ac:dyDescent="0.25">
      <c r="I3532" s="14"/>
      <c r="J3532" s="14"/>
      <c r="K3532" s="14"/>
      <c r="L3532" s="14"/>
      <c r="M3532" s="14"/>
      <c r="N3532" s="14"/>
      <c r="O3532" s="14"/>
      <c r="P3532" s="14"/>
    </row>
    <row r="3533" spans="9:16" x14ac:dyDescent="0.25">
      <c r="I3533" s="14"/>
      <c r="J3533" s="14"/>
      <c r="K3533" s="14"/>
      <c r="L3533" s="14"/>
      <c r="M3533" s="14"/>
      <c r="N3533" s="14"/>
      <c r="O3533" s="14"/>
      <c r="P3533" s="14"/>
    </row>
    <row r="3534" spans="9:16" x14ac:dyDescent="0.25">
      <c r="I3534" s="14"/>
      <c r="J3534" s="14"/>
      <c r="K3534" s="14"/>
      <c r="L3534" s="14"/>
      <c r="M3534" s="14"/>
      <c r="N3534" s="14"/>
      <c r="O3534" s="14"/>
      <c r="P3534" s="14"/>
    </row>
    <row r="3535" spans="9:16" x14ac:dyDescent="0.25">
      <c r="I3535" s="14"/>
      <c r="J3535" s="14"/>
      <c r="K3535" s="14"/>
      <c r="L3535" s="14"/>
      <c r="M3535" s="14"/>
      <c r="N3535" s="14"/>
      <c r="O3535" s="14"/>
      <c r="P3535" s="14"/>
    </row>
    <row r="3536" spans="9:16" x14ac:dyDescent="0.25">
      <c r="I3536" s="14"/>
      <c r="J3536" s="14"/>
      <c r="K3536" s="14"/>
      <c r="L3536" s="14"/>
      <c r="M3536" s="14"/>
      <c r="N3536" s="14"/>
      <c r="O3536" s="14"/>
      <c r="P3536" s="14"/>
    </row>
    <row r="3537" spans="9:16" x14ac:dyDescent="0.25">
      <c r="I3537" s="14"/>
      <c r="J3537" s="14"/>
      <c r="K3537" s="14"/>
      <c r="L3537" s="14"/>
      <c r="M3537" s="14"/>
      <c r="N3537" s="14"/>
      <c r="O3537" s="14"/>
      <c r="P3537" s="14"/>
    </row>
    <row r="3538" spans="9:16" x14ac:dyDescent="0.25">
      <c r="I3538" s="14"/>
      <c r="J3538" s="14"/>
      <c r="K3538" s="14"/>
      <c r="L3538" s="14"/>
      <c r="M3538" s="14"/>
      <c r="N3538" s="14"/>
      <c r="O3538" s="14"/>
      <c r="P3538" s="14"/>
    </row>
    <row r="3539" spans="9:16" x14ac:dyDescent="0.25">
      <c r="I3539" s="14"/>
      <c r="J3539" s="14"/>
      <c r="K3539" s="14"/>
      <c r="L3539" s="14"/>
      <c r="M3539" s="14"/>
      <c r="N3539" s="14"/>
      <c r="O3539" s="14"/>
      <c r="P3539" s="14"/>
    </row>
    <row r="3540" spans="9:16" x14ac:dyDescent="0.25">
      <c r="I3540" s="14"/>
      <c r="J3540" s="14"/>
      <c r="K3540" s="14"/>
      <c r="L3540" s="14"/>
      <c r="M3540" s="14"/>
      <c r="N3540" s="14"/>
      <c r="O3540" s="14"/>
      <c r="P3540" s="14"/>
    </row>
    <row r="3541" spans="9:16" x14ac:dyDescent="0.25">
      <c r="I3541" s="14"/>
      <c r="J3541" s="14"/>
      <c r="K3541" s="14"/>
      <c r="L3541" s="14"/>
      <c r="M3541" s="14"/>
      <c r="N3541" s="14"/>
      <c r="O3541" s="14"/>
      <c r="P3541" s="14"/>
    </row>
    <row r="3542" spans="9:16" x14ac:dyDescent="0.25">
      <c r="I3542" s="14"/>
      <c r="J3542" s="14"/>
      <c r="K3542" s="14"/>
      <c r="L3542" s="14"/>
      <c r="M3542" s="14"/>
      <c r="N3542" s="14"/>
      <c r="O3542" s="14"/>
      <c r="P3542" s="14"/>
    </row>
    <row r="3543" spans="9:16" x14ac:dyDescent="0.25">
      <c r="I3543" s="14"/>
      <c r="J3543" s="14"/>
      <c r="K3543" s="14"/>
      <c r="L3543" s="14"/>
      <c r="M3543" s="14"/>
      <c r="N3543" s="14"/>
      <c r="O3543" s="14"/>
      <c r="P3543" s="14"/>
    </row>
    <row r="3544" spans="9:16" x14ac:dyDescent="0.25">
      <c r="I3544" s="14"/>
      <c r="J3544" s="14"/>
      <c r="K3544" s="14"/>
      <c r="L3544" s="14"/>
      <c r="M3544" s="14"/>
      <c r="N3544" s="14"/>
      <c r="O3544" s="14"/>
      <c r="P3544" s="14"/>
    </row>
    <row r="3545" spans="9:16" x14ac:dyDescent="0.25">
      <c r="I3545" s="14"/>
      <c r="J3545" s="14"/>
      <c r="K3545" s="14"/>
      <c r="L3545" s="14"/>
      <c r="M3545" s="14"/>
      <c r="N3545" s="14"/>
      <c r="O3545" s="14"/>
      <c r="P3545" s="14"/>
    </row>
    <row r="3546" spans="9:16" x14ac:dyDescent="0.25">
      <c r="I3546" s="14"/>
      <c r="J3546" s="14"/>
      <c r="K3546" s="14"/>
      <c r="L3546" s="14"/>
      <c r="M3546" s="14"/>
      <c r="N3546" s="14"/>
      <c r="O3546" s="14"/>
      <c r="P3546" s="14"/>
    </row>
    <row r="3547" spans="9:16" x14ac:dyDescent="0.25">
      <c r="I3547" s="14"/>
      <c r="J3547" s="14"/>
      <c r="K3547" s="14"/>
      <c r="L3547" s="14"/>
      <c r="M3547" s="14"/>
      <c r="N3547" s="14"/>
      <c r="O3547" s="14"/>
      <c r="P3547" s="14"/>
    </row>
    <row r="3548" spans="9:16" x14ac:dyDescent="0.25">
      <c r="I3548" s="14"/>
      <c r="J3548" s="14"/>
      <c r="K3548" s="14"/>
      <c r="L3548" s="14"/>
      <c r="M3548" s="14"/>
      <c r="N3548" s="14"/>
      <c r="O3548" s="14"/>
      <c r="P3548" s="14"/>
    </row>
    <row r="3549" spans="9:16" x14ac:dyDescent="0.25">
      <c r="I3549" s="14"/>
      <c r="J3549" s="14"/>
      <c r="K3549" s="14"/>
      <c r="L3549" s="14"/>
      <c r="M3549" s="14"/>
      <c r="N3549" s="14"/>
      <c r="O3549" s="14"/>
      <c r="P3549" s="14"/>
    </row>
    <row r="3550" spans="9:16" x14ac:dyDescent="0.25">
      <c r="I3550" s="14"/>
      <c r="J3550" s="14"/>
      <c r="K3550" s="14"/>
      <c r="L3550" s="14"/>
      <c r="M3550" s="14"/>
      <c r="N3550" s="14"/>
      <c r="O3550" s="14"/>
      <c r="P3550" s="14"/>
    </row>
    <row r="3551" spans="9:16" x14ac:dyDescent="0.25">
      <c r="I3551" s="14"/>
      <c r="J3551" s="14"/>
      <c r="K3551" s="14"/>
      <c r="L3551" s="14"/>
      <c r="M3551" s="14"/>
      <c r="N3551" s="14"/>
      <c r="O3551" s="14"/>
      <c r="P3551" s="14"/>
    </row>
    <row r="3552" spans="9:16" x14ac:dyDescent="0.25">
      <c r="I3552" s="14"/>
      <c r="J3552" s="14"/>
      <c r="K3552" s="14"/>
      <c r="L3552" s="14"/>
      <c r="M3552" s="14"/>
      <c r="N3552" s="14"/>
      <c r="O3552" s="14"/>
      <c r="P3552" s="14"/>
    </row>
    <row r="3553" spans="9:16" x14ac:dyDescent="0.25">
      <c r="I3553" s="14"/>
      <c r="J3553" s="14"/>
      <c r="K3553" s="14"/>
      <c r="L3553" s="14"/>
      <c r="M3553" s="14"/>
      <c r="N3553" s="14"/>
      <c r="O3553" s="14"/>
      <c r="P3553" s="14"/>
    </row>
    <row r="3554" spans="9:16" x14ac:dyDescent="0.25">
      <c r="I3554" s="14"/>
      <c r="J3554" s="14"/>
      <c r="K3554" s="14"/>
      <c r="L3554" s="14"/>
      <c r="M3554" s="14"/>
      <c r="N3554" s="14"/>
      <c r="O3554" s="14"/>
      <c r="P3554" s="14"/>
    </row>
    <row r="3555" spans="9:16" x14ac:dyDescent="0.25">
      <c r="I3555" s="14"/>
      <c r="J3555" s="14"/>
      <c r="K3555" s="14"/>
      <c r="L3555" s="14"/>
      <c r="M3555" s="14"/>
      <c r="N3555" s="14"/>
      <c r="O3555" s="14"/>
      <c r="P3555" s="14"/>
    </row>
    <row r="3556" spans="9:16" x14ac:dyDescent="0.25">
      <c r="I3556" s="14"/>
      <c r="J3556" s="14"/>
      <c r="K3556" s="14"/>
      <c r="L3556" s="14"/>
      <c r="M3556" s="14"/>
      <c r="N3556" s="14"/>
      <c r="O3556" s="14"/>
      <c r="P3556" s="14"/>
    </row>
    <row r="3557" spans="9:16" x14ac:dyDescent="0.25">
      <c r="I3557" s="14"/>
      <c r="J3557" s="14"/>
      <c r="K3557" s="14"/>
      <c r="L3557" s="14"/>
      <c r="M3557" s="14"/>
      <c r="N3557" s="14"/>
      <c r="O3557" s="14"/>
      <c r="P3557" s="14"/>
    </row>
    <row r="3558" spans="9:16" x14ac:dyDescent="0.25">
      <c r="I3558" s="14"/>
      <c r="J3558" s="14"/>
      <c r="K3558" s="14"/>
      <c r="L3558" s="14"/>
      <c r="M3558" s="14"/>
      <c r="N3558" s="14"/>
      <c r="O3558" s="14"/>
      <c r="P3558" s="14"/>
    </row>
    <row r="3559" spans="9:16" x14ac:dyDescent="0.25">
      <c r="I3559" s="14"/>
      <c r="J3559" s="14"/>
      <c r="K3559" s="14"/>
      <c r="L3559" s="14"/>
      <c r="M3559" s="14"/>
      <c r="N3559" s="14"/>
      <c r="O3559" s="14"/>
      <c r="P3559" s="14"/>
    </row>
    <row r="3560" spans="9:16" x14ac:dyDescent="0.25">
      <c r="I3560" s="14"/>
      <c r="J3560" s="14"/>
      <c r="K3560" s="14"/>
      <c r="L3560" s="14"/>
      <c r="M3560" s="14"/>
      <c r="N3560" s="14"/>
      <c r="O3560" s="14"/>
      <c r="P3560" s="14"/>
    </row>
    <row r="3561" spans="9:16" x14ac:dyDescent="0.25">
      <c r="I3561" s="14"/>
      <c r="J3561" s="14"/>
      <c r="K3561" s="14"/>
      <c r="L3561" s="14"/>
      <c r="M3561" s="14"/>
      <c r="N3561" s="14"/>
      <c r="O3561" s="14"/>
      <c r="P3561" s="14"/>
    </row>
    <row r="3562" spans="9:16" x14ac:dyDescent="0.25">
      <c r="I3562" s="14"/>
      <c r="J3562" s="14"/>
      <c r="K3562" s="14"/>
      <c r="L3562" s="14"/>
      <c r="M3562" s="14"/>
      <c r="N3562" s="14"/>
      <c r="O3562" s="14"/>
      <c r="P3562" s="14"/>
    </row>
    <row r="3563" spans="9:16" x14ac:dyDescent="0.25">
      <c r="I3563" s="14"/>
      <c r="J3563" s="14"/>
      <c r="K3563" s="14"/>
      <c r="L3563" s="14"/>
      <c r="M3563" s="14"/>
      <c r="N3563" s="14"/>
      <c r="O3563" s="14"/>
      <c r="P3563" s="14"/>
    </row>
    <row r="3564" spans="9:16" x14ac:dyDescent="0.25">
      <c r="I3564" s="14"/>
      <c r="J3564" s="14"/>
      <c r="K3564" s="14"/>
      <c r="L3564" s="14"/>
      <c r="M3564" s="14"/>
      <c r="N3564" s="14"/>
      <c r="O3564" s="14"/>
      <c r="P3564" s="14"/>
    </row>
    <row r="3565" spans="9:16" x14ac:dyDescent="0.25">
      <c r="I3565" s="14"/>
      <c r="J3565" s="14"/>
      <c r="K3565" s="14"/>
      <c r="L3565" s="14"/>
      <c r="M3565" s="14"/>
      <c r="N3565" s="14"/>
      <c r="O3565" s="14"/>
      <c r="P3565" s="14"/>
    </row>
    <row r="3566" spans="9:16" x14ac:dyDescent="0.25">
      <c r="I3566" s="14"/>
      <c r="J3566" s="14"/>
      <c r="K3566" s="14"/>
      <c r="L3566" s="14"/>
      <c r="M3566" s="14"/>
      <c r="N3566" s="14"/>
      <c r="O3566" s="14"/>
      <c r="P3566" s="14"/>
    </row>
    <row r="3567" spans="9:16" x14ac:dyDescent="0.25">
      <c r="I3567" s="14"/>
      <c r="J3567" s="14"/>
      <c r="K3567" s="14"/>
      <c r="L3567" s="14"/>
      <c r="M3567" s="14"/>
      <c r="N3567" s="14"/>
      <c r="O3567" s="14"/>
      <c r="P3567" s="14"/>
    </row>
    <row r="3568" spans="9:16" x14ac:dyDescent="0.25">
      <c r="I3568" s="14"/>
      <c r="J3568" s="14"/>
      <c r="K3568" s="14"/>
      <c r="L3568" s="14"/>
      <c r="M3568" s="14"/>
      <c r="N3568" s="14"/>
      <c r="O3568" s="14"/>
      <c r="P3568" s="14"/>
    </row>
    <row r="3569" spans="9:16" x14ac:dyDescent="0.25">
      <c r="I3569" s="14"/>
      <c r="J3569" s="14"/>
      <c r="K3569" s="14"/>
      <c r="L3569" s="14"/>
      <c r="M3569" s="14"/>
      <c r="N3569" s="14"/>
      <c r="O3569" s="14"/>
      <c r="P3569" s="14"/>
    </row>
    <row r="3570" spans="9:16" x14ac:dyDescent="0.25">
      <c r="I3570" s="14"/>
      <c r="J3570" s="14"/>
      <c r="K3570" s="14"/>
      <c r="L3570" s="14"/>
      <c r="M3570" s="14"/>
      <c r="N3570" s="14"/>
      <c r="O3570" s="14"/>
      <c r="P3570" s="14"/>
    </row>
    <row r="3571" spans="9:16" x14ac:dyDescent="0.25">
      <c r="I3571" s="14"/>
      <c r="J3571" s="14"/>
      <c r="K3571" s="14"/>
      <c r="L3571" s="14"/>
      <c r="M3571" s="14"/>
      <c r="N3571" s="14"/>
      <c r="O3571" s="14"/>
      <c r="P3571" s="14"/>
    </row>
    <row r="3572" spans="9:16" x14ac:dyDescent="0.25">
      <c r="I3572" s="14"/>
      <c r="J3572" s="14"/>
      <c r="K3572" s="14"/>
      <c r="L3572" s="14"/>
      <c r="M3572" s="14"/>
      <c r="N3572" s="14"/>
      <c r="O3572" s="14"/>
      <c r="P3572" s="14"/>
    </row>
    <row r="3573" spans="9:16" x14ac:dyDescent="0.25">
      <c r="I3573" s="14"/>
      <c r="J3573" s="14"/>
      <c r="K3573" s="14"/>
      <c r="L3573" s="14"/>
      <c r="M3573" s="14"/>
      <c r="N3573" s="14"/>
      <c r="O3573" s="14"/>
      <c r="P3573" s="14"/>
    </row>
    <row r="3574" spans="9:16" x14ac:dyDescent="0.25">
      <c r="I3574" s="14"/>
      <c r="J3574" s="14"/>
      <c r="K3574" s="14"/>
      <c r="L3574" s="14"/>
      <c r="M3574" s="14"/>
      <c r="N3574" s="14"/>
      <c r="O3574" s="14"/>
      <c r="P3574" s="14"/>
    </row>
    <row r="3575" spans="9:16" x14ac:dyDescent="0.25">
      <c r="I3575" s="14"/>
      <c r="J3575" s="14"/>
      <c r="K3575" s="14"/>
      <c r="L3575" s="14"/>
      <c r="M3575" s="14"/>
      <c r="N3575" s="14"/>
      <c r="O3575" s="14"/>
      <c r="P3575" s="14"/>
    </row>
    <row r="3576" spans="9:16" x14ac:dyDescent="0.25">
      <c r="I3576" s="14"/>
      <c r="J3576" s="14"/>
      <c r="K3576" s="14"/>
      <c r="L3576" s="14"/>
      <c r="M3576" s="14"/>
      <c r="N3576" s="14"/>
      <c r="O3576" s="14"/>
      <c r="P3576" s="14"/>
    </row>
    <row r="3577" spans="9:16" x14ac:dyDescent="0.25">
      <c r="I3577" s="14"/>
      <c r="J3577" s="14"/>
      <c r="K3577" s="14"/>
      <c r="L3577" s="14"/>
      <c r="M3577" s="14"/>
      <c r="N3577" s="14"/>
      <c r="O3577" s="14"/>
      <c r="P3577" s="14"/>
    </row>
    <row r="3578" spans="9:16" x14ac:dyDescent="0.25">
      <c r="I3578" s="14"/>
      <c r="J3578" s="14"/>
      <c r="K3578" s="14"/>
      <c r="L3578" s="14"/>
      <c r="M3578" s="14"/>
      <c r="N3578" s="14"/>
      <c r="O3578" s="14"/>
      <c r="P3578" s="14"/>
    </row>
    <row r="3579" spans="9:16" x14ac:dyDescent="0.25">
      <c r="I3579" s="14"/>
      <c r="J3579" s="14"/>
      <c r="K3579" s="14"/>
      <c r="L3579" s="14"/>
      <c r="M3579" s="14"/>
      <c r="N3579" s="14"/>
      <c r="O3579" s="14"/>
      <c r="P3579" s="14"/>
    </row>
    <row r="3580" spans="9:16" x14ac:dyDescent="0.25">
      <c r="I3580" s="14"/>
      <c r="J3580" s="14"/>
      <c r="K3580" s="14"/>
      <c r="L3580" s="14"/>
      <c r="M3580" s="14"/>
      <c r="N3580" s="14"/>
      <c r="O3580" s="14"/>
      <c r="P3580" s="14"/>
    </row>
    <row r="3581" spans="9:16" x14ac:dyDescent="0.25">
      <c r="I3581" s="14"/>
      <c r="J3581" s="14"/>
      <c r="K3581" s="14"/>
      <c r="L3581" s="14"/>
      <c r="M3581" s="14"/>
      <c r="N3581" s="14"/>
      <c r="O3581" s="14"/>
      <c r="P3581" s="14"/>
    </row>
    <row r="3582" spans="9:16" x14ac:dyDescent="0.25">
      <c r="I3582" s="14"/>
      <c r="J3582" s="14"/>
      <c r="K3582" s="14"/>
      <c r="L3582" s="14"/>
      <c r="M3582" s="14"/>
      <c r="N3582" s="14"/>
      <c r="O3582" s="14"/>
      <c r="P3582" s="14"/>
    </row>
    <row r="3583" spans="9:16" x14ac:dyDescent="0.25">
      <c r="I3583" s="14"/>
      <c r="J3583" s="14"/>
      <c r="K3583" s="14"/>
      <c r="L3583" s="14"/>
      <c r="M3583" s="14"/>
      <c r="N3583" s="14"/>
      <c r="O3583" s="14"/>
      <c r="P3583" s="14"/>
    </row>
    <row r="3584" spans="9:16" x14ac:dyDescent="0.25">
      <c r="I3584" s="14"/>
      <c r="J3584" s="14"/>
      <c r="K3584" s="14"/>
      <c r="L3584" s="14"/>
      <c r="M3584" s="14"/>
      <c r="N3584" s="14"/>
      <c r="O3584" s="14"/>
      <c r="P3584" s="14"/>
    </row>
    <row r="3585" spans="9:16" x14ac:dyDescent="0.25">
      <c r="I3585" s="14"/>
      <c r="J3585" s="14"/>
      <c r="K3585" s="14"/>
      <c r="L3585" s="14"/>
      <c r="M3585" s="14"/>
      <c r="N3585" s="14"/>
      <c r="O3585" s="14"/>
      <c r="P3585" s="14"/>
    </row>
    <row r="3586" spans="9:16" x14ac:dyDescent="0.25">
      <c r="I3586" s="14"/>
      <c r="J3586" s="14"/>
      <c r="K3586" s="14"/>
      <c r="L3586" s="14"/>
      <c r="M3586" s="14"/>
      <c r="N3586" s="14"/>
      <c r="O3586" s="14"/>
      <c r="P3586" s="14"/>
    </row>
    <row r="3587" spans="9:16" x14ac:dyDescent="0.25">
      <c r="I3587" s="14"/>
      <c r="J3587" s="14"/>
      <c r="K3587" s="14"/>
      <c r="L3587" s="14"/>
      <c r="M3587" s="14"/>
      <c r="N3587" s="14"/>
      <c r="O3587" s="14"/>
      <c r="P3587" s="14"/>
    </row>
    <row r="3588" spans="9:16" x14ac:dyDescent="0.25">
      <c r="I3588" s="14"/>
      <c r="J3588" s="14"/>
      <c r="K3588" s="14"/>
      <c r="L3588" s="14"/>
      <c r="M3588" s="14"/>
      <c r="N3588" s="14"/>
      <c r="O3588" s="14"/>
      <c r="P3588" s="14"/>
    </row>
    <row r="3589" spans="9:16" x14ac:dyDescent="0.25">
      <c r="I3589" s="14"/>
      <c r="J3589" s="14"/>
      <c r="K3589" s="14"/>
      <c r="L3589" s="14"/>
      <c r="M3589" s="14"/>
      <c r="N3589" s="14"/>
      <c r="O3589" s="14"/>
      <c r="P3589" s="14"/>
    </row>
    <row r="3590" spans="9:16" x14ac:dyDescent="0.25">
      <c r="I3590" s="14"/>
      <c r="J3590" s="14"/>
      <c r="K3590" s="14"/>
      <c r="L3590" s="14"/>
      <c r="M3590" s="14"/>
      <c r="N3590" s="14"/>
      <c r="O3590" s="14"/>
      <c r="P3590" s="14"/>
    </row>
    <row r="3591" spans="9:16" x14ac:dyDescent="0.25">
      <c r="I3591" s="14"/>
      <c r="J3591" s="14"/>
      <c r="K3591" s="14"/>
      <c r="L3591" s="14"/>
      <c r="M3591" s="14"/>
      <c r="N3591" s="14"/>
      <c r="O3591" s="14"/>
      <c r="P3591" s="14"/>
    </row>
    <row r="3592" spans="9:16" x14ac:dyDescent="0.25">
      <c r="I3592" s="14"/>
      <c r="J3592" s="14"/>
      <c r="K3592" s="14"/>
      <c r="L3592" s="14"/>
      <c r="M3592" s="14"/>
      <c r="N3592" s="14"/>
      <c r="O3592" s="14"/>
      <c r="P3592" s="14"/>
    </row>
    <row r="3593" spans="9:16" x14ac:dyDescent="0.25">
      <c r="I3593" s="14"/>
      <c r="J3593" s="14"/>
      <c r="K3593" s="14"/>
      <c r="L3593" s="14"/>
      <c r="M3593" s="14"/>
      <c r="N3593" s="14"/>
      <c r="O3593" s="14"/>
      <c r="P3593" s="14"/>
    </row>
    <row r="3594" spans="9:16" x14ac:dyDescent="0.25">
      <c r="I3594" s="14"/>
      <c r="J3594" s="14"/>
      <c r="K3594" s="14"/>
      <c r="L3594" s="14"/>
      <c r="M3594" s="14"/>
      <c r="N3594" s="14"/>
      <c r="O3594" s="14"/>
      <c r="P3594" s="14"/>
    </row>
    <row r="3595" spans="9:16" x14ac:dyDescent="0.25">
      <c r="I3595" s="14"/>
      <c r="J3595" s="14"/>
      <c r="K3595" s="14"/>
      <c r="L3595" s="14"/>
      <c r="M3595" s="14"/>
      <c r="N3595" s="14"/>
      <c r="O3595" s="14"/>
      <c r="P3595" s="14"/>
    </row>
    <row r="3596" spans="9:16" x14ac:dyDescent="0.25">
      <c r="I3596" s="14"/>
      <c r="J3596" s="14"/>
      <c r="K3596" s="14"/>
      <c r="L3596" s="14"/>
      <c r="M3596" s="14"/>
      <c r="N3596" s="14"/>
      <c r="O3596" s="14"/>
      <c r="P3596" s="14"/>
    </row>
    <row r="3597" spans="9:16" x14ac:dyDescent="0.25">
      <c r="I3597" s="14"/>
      <c r="J3597" s="14"/>
      <c r="K3597" s="14"/>
      <c r="L3597" s="14"/>
      <c r="M3597" s="14"/>
      <c r="N3597" s="14"/>
      <c r="O3597" s="14"/>
      <c r="P3597" s="14"/>
    </row>
    <row r="3598" spans="9:16" x14ac:dyDescent="0.25">
      <c r="I3598" s="14"/>
      <c r="J3598" s="14"/>
      <c r="K3598" s="14"/>
      <c r="L3598" s="14"/>
      <c r="M3598" s="14"/>
      <c r="N3598" s="14"/>
      <c r="O3598" s="14"/>
      <c r="P3598" s="14"/>
    </row>
    <row r="3599" spans="9:16" x14ac:dyDescent="0.25">
      <c r="I3599" s="14"/>
      <c r="J3599" s="14"/>
      <c r="K3599" s="14"/>
      <c r="L3599" s="14"/>
      <c r="M3599" s="14"/>
      <c r="N3599" s="14"/>
      <c r="O3599" s="14"/>
      <c r="P3599" s="14"/>
    </row>
    <row r="3600" spans="9:16" x14ac:dyDescent="0.25">
      <c r="I3600" s="14"/>
      <c r="J3600" s="14"/>
      <c r="K3600" s="14"/>
      <c r="L3600" s="14"/>
      <c r="M3600" s="14"/>
      <c r="N3600" s="14"/>
      <c r="O3600" s="14"/>
      <c r="P3600" s="14"/>
    </row>
    <row r="3601" spans="9:16" x14ac:dyDescent="0.25">
      <c r="I3601" s="14"/>
      <c r="J3601" s="14"/>
      <c r="K3601" s="14"/>
      <c r="L3601" s="14"/>
      <c r="M3601" s="14"/>
      <c r="N3601" s="14"/>
      <c r="O3601" s="14"/>
      <c r="P3601" s="14"/>
    </row>
    <row r="3602" spans="9:16" x14ac:dyDescent="0.25">
      <c r="I3602" s="14"/>
      <c r="J3602" s="14"/>
      <c r="K3602" s="14"/>
      <c r="L3602" s="14"/>
      <c r="M3602" s="14"/>
      <c r="N3602" s="14"/>
      <c r="O3602" s="14"/>
      <c r="P3602" s="14"/>
    </row>
    <row r="3603" spans="9:16" x14ac:dyDescent="0.25">
      <c r="I3603" s="14"/>
      <c r="J3603" s="14"/>
      <c r="K3603" s="14"/>
      <c r="L3603" s="14"/>
      <c r="M3603" s="14"/>
      <c r="N3603" s="14"/>
      <c r="O3603" s="14"/>
      <c r="P3603" s="14"/>
    </row>
    <row r="3604" spans="9:16" x14ac:dyDescent="0.25">
      <c r="I3604" s="14"/>
      <c r="J3604" s="14"/>
      <c r="K3604" s="14"/>
      <c r="L3604" s="14"/>
      <c r="M3604" s="14"/>
      <c r="N3604" s="14"/>
      <c r="O3604" s="14"/>
      <c r="P3604" s="14"/>
    </row>
    <row r="3605" spans="9:16" x14ac:dyDescent="0.25">
      <c r="I3605" s="14"/>
      <c r="J3605" s="14"/>
      <c r="K3605" s="14"/>
      <c r="L3605" s="14"/>
      <c r="M3605" s="14"/>
      <c r="N3605" s="14"/>
      <c r="O3605" s="14"/>
      <c r="P3605" s="14"/>
    </row>
    <row r="3606" spans="9:16" x14ac:dyDescent="0.25">
      <c r="I3606" s="14"/>
      <c r="J3606" s="14"/>
      <c r="K3606" s="14"/>
      <c r="L3606" s="14"/>
      <c r="M3606" s="14"/>
      <c r="N3606" s="14"/>
      <c r="O3606" s="14"/>
      <c r="P3606" s="14"/>
    </row>
    <row r="3607" spans="9:16" x14ac:dyDescent="0.25">
      <c r="I3607" s="14"/>
      <c r="J3607" s="14"/>
      <c r="K3607" s="14"/>
      <c r="L3607" s="14"/>
      <c r="M3607" s="14"/>
      <c r="N3607" s="14"/>
      <c r="O3607" s="14"/>
      <c r="P3607" s="14"/>
    </row>
    <row r="3608" spans="9:16" x14ac:dyDescent="0.25">
      <c r="I3608" s="14"/>
      <c r="J3608" s="14"/>
      <c r="K3608" s="14"/>
      <c r="L3608" s="14"/>
      <c r="M3608" s="14"/>
      <c r="N3608" s="14"/>
      <c r="O3608" s="14"/>
      <c r="P3608" s="14"/>
    </row>
    <row r="3609" spans="9:16" x14ac:dyDescent="0.25">
      <c r="I3609" s="14"/>
      <c r="J3609" s="14"/>
      <c r="K3609" s="14"/>
      <c r="L3609" s="14"/>
      <c r="M3609" s="14"/>
      <c r="N3609" s="14"/>
      <c r="O3609" s="14"/>
      <c r="P3609" s="14"/>
    </row>
    <row r="3610" spans="9:16" x14ac:dyDescent="0.25">
      <c r="I3610" s="14"/>
      <c r="J3610" s="14"/>
      <c r="K3610" s="14"/>
      <c r="L3610" s="14"/>
      <c r="M3610" s="14"/>
      <c r="N3610" s="14"/>
      <c r="O3610" s="14"/>
      <c r="P3610" s="14"/>
    </row>
    <row r="3611" spans="9:16" x14ac:dyDescent="0.25">
      <c r="I3611" s="14"/>
      <c r="J3611" s="14"/>
      <c r="K3611" s="14"/>
      <c r="L3611" s="14"/>
      <c r="M3611" s="14"/>
      <c r="N3611" s="14"/>
      <c r="O3611" s="14"/>
      <c r="P3611" s="14"/>
    </row>
    <row r="3612" spans="9:16" x14ac:dyDescent="0.25">
      <c r="I3612" s="14"/>
      <c r="J3612" s="14"/>
      <c r="K3612" s="14"/>
      <c r="L3612" s="14"/>
      <c r="M3612" s="14"/>
      <c r="N3612" s="14"/>
      <c r="O3612" s="14"/>
      <c r="P3612" s="14"/>
    </row>
    <row r="3613" spans="9:16" x14ac:dyDescent="0.25">
      <c r="I3613" s="14"/>
      <c r="J3613" s="14"/>
      <c r="K3613" s="14"/>
      <c r="L3613" s="14"/>
      <c r="M3613" s="14"/>
      <c r="N3613" s="14"/>
      <c r="O3613" s="14"/>
      <c r="P3613" s="14"/>
    </row>
    <row r="3614" spans="9:16" x14ac:dyDescent="0.25">
      <c r="I3614" s="14"/>
      <c r="J3614" s="14"/>
      <c r="K3614" s="14"/>
      <c r="L3614" s="14"/>
      <c r="M3614" s="14"/>
      <c r="N3614" s="14"/>
      <c r="O3614" s="14"/>
      <c r="P3614" s="14"/>
    </row>
    <row r="3615" spans="9:16" x14ac:dyDescent="0.25">
      <c r="I3615" s="14"/>
      <c r="J3615" s="14"/>
      <c r="K3615" s="14"/>
      <c r="L3615" s="14"/>
      <c r="M3615" s="14"/>
      <c r="N3615" s="14"/>
      <c r="O3615" s="14"/>
      <c r="P3615" s="14"/>
    </row>
    <row r="3616" spans="9:16" x14ac:dyDescent="0.25">
      <c r="I3616" s="14"/>
      <c r="J3616" s="14"/>
      <c r="K3616" s="14"/>
      <c r="L3616" s="14"/>
      <c r="M3616" s="14"/>
      <c r="N3616" s="14"/>
      <c r="O3616" s="14"/>
      <c r="P3616" s="14"/>
    </row>
    <row r="3617" spans="9:16" x14ac:dyDescent="0.25">
      <c r="I3617" s="14"/>
      <c r="J3617" s="14"/>
      <c r="K3617" s="14"/>
      <c r="L3617" s="14"/>
      <c r="M3617" s="14"/>
      <c r="N3617" s="14"/>
      <c r="O3617" s="14"/>
      <c r="P3617" s="14"/>
    </row>
    <row r="3618" spans="9:16" x14ac:dyDescent="0.25">
      <c r="I3618" s="14"/>
      <c r="J3618" s="14"/>
      <c r="K3618" s="14"/>
      <c r="L3618" s="14"/>
      <c r="M3618" s="14"/>
      <c r="N3618" s="14"/>
      <c r="O3618" s="14"/>
      <c r="P3618" s="14"/>
    </row>
    <row r="3619" spans="9:16" x14ac:dyDescent="0.25">
      <c r="I3619" s="14"/>
      <c r="J3619" s="14"/>
      <c r="K3619" s="14"/>
      <c r="L3619" s="14"/>
      <c r="M3619" s="14"/>
      <c r="N3619" s="14"/>
      <c r="O3619" s="14"/>
      <c r="P3619" s="14"/>
    </row>
    <row r="3620" spans="9:16" x14ac:dyDescent="0.25">
      <c r="I3620" s="14"/>
      <c r="J3620" s="14"/>
      <c r="K3620" s="14"/>
      <c r="L3620" s="14"/>
      <c r="M3620" s="14"/>
      <c r="N3620" s="14"/>
      <c r="O3620" s="14"/>
      <c r="P3620" s="14"/>
    </row>
    <row r="3621" spans="9:16" x14ac:dyDescent="0.25">
      <c r="I3621" s="14"/>
      <c r="J3621" s="14"/>
      <c r="K3621" s="14"/>
      <c r="L3621" s="14"/>
      <c r="M3621" s="14"/>
      <c r="N3621" s="14"/>
      <c r="O3621" s="14"/>
      <c r="P3621" s="14"/>
    </row>
    <row r="3622" spans="9:16" x14ac:dyDescent="0.25">
      <c r="I3622" s="14"/>
      <c r="J3622" s="14"/>
      <c r="K3622" s="14"/>
      <c r="L3622" s="14"/>
      <c r="M3622" s="14"/>
      <c r="N3622" s="14"/>
      <c r="O3622" s="14"/>
      <c r="P3622" s="14"/>
    </row>
    <row r="3623" spans="9:16" x14ac:dyDescent="0.25">
      <c r="I3623" s="14"/>
      <c r="J3623" s="14"/>
      <c r="K3623" s="14"/>
      <c r="L3623" s="14"/>
      <c r="M3623" s="14"/>
      <c r="N3623" s="14"/>
      <c r="O3623" s="14"/>
      <c r="P3623" s="14"/>
    </row>
    <row r="3624" spans="9:16" x14ac:dyDescent="0.25">
      <c r="I3624" s="14"/>
      <c r="J3624" s="14"/>
      <c r="K3624" s="14"/>
      <c r="L3624" s="14"/>
      <c r="M3624" s="14"/>
      <c r="N3624" s="14"/>
      <c r="O3624" s="14"/>
      <c r="P3624" s="14"/>
    </row>
    <row r="3625" spans="9:16" x14ac:dyDescent="0.25">
      <c r="I3625" s="14"/>
      <c r="J3625" s="14"/>
      <c r="K3625" s="14"/>
      <c r="L3625" s="14"/>
      <c r="M3625" s="14"/>
      <c r="N3625" s="14"/>
      <c r="O3625" s="14"/>
      <c r="P3625" s="14"/>
    </row>
    <row r="3626" spans="9:16" x14ac:dyDescent="0.25">
      <c r="I3626" s="14"/>
      <c r="J3626" s="14"/>
      <c r="K3626" s="14"/>
      <c r="L3626" s="14"/>
      <c r="M3626" s="14"/>
      <c r="N3626" s="14"/>
      <c r="O3626" s="14"/>
      <c r="P3626" s="14"/>
    </row>
    <row r="3627" spans="9:16" x14ac:dyDescent="0.25">
      <c r="I3627" s="14"/>
      <c r="J3627" s="14"/>
      <c r="K3627" s="14"/>
      <c r="L3627" s="14"/>
      <c r="M3627" s="14"/>
      <c r="N3627" s="14"/>
      <c r="O3627" s="14"/>
      <c r="P3627" s="14"/>
    </row>
    <row r="3628" spans="9:16" x14ac:dyDescent="0.25">
      <c r="I3628" s="14"/>
      <c r="J3628" s="14"/>
      <c r="K3628" s="14"/>
      <c r="L3628" s="14"/>
      <c r="M3628" s="14"/>
      <c r="N3628" s="14"/>
      <c r="O3628" s="14"/>
      <c r="P3628" s="14"/>
    </row>
    <row r="3629" spans="9:16" x14ac:dyDescent="0.25">
      <c r="I3629" s="14"/>
      <c r="J3629" s="14"/>
      <c r="K3629" s="14"/>
      <c r="L3629" s="14"/>
      <c r="M3629" s="14"/>
      <c r="N3629" s="14"/>
      <c r="O3629" s="14"/>
      <c r="P3629" s="14"/>
    </row>
    <row r="3630" spans="9:16" x14ac:dyDescent="0.25">
      <c r="I3630" s="14"/>
      <c r="J3630" s="14"/>
      <c r="K3630" s="14"/>
      <c r="L3630" s="14"/>
      <c r="M3630" s="14"/>
      <c r="N3630" s="14"/>
      <c r="O3630" s="14"/>
      <c r="P3630" s="14"/>
    </row>
    <row r="3631" spans="9:16" x14ac:dyDescent="0.25">
      <c r="I3631" s="14"/>
      <c r="J3631" s="14"/>
      <c r="K3631" s="14"/>
      <c r="L3631" s="14"/>
      <c r="M3631" s="14"/>
      <c r="N3631" s="14"/>
      <c r="O3631" s="14"/>
      <c r="P3631" s="14"/>
    </row>
    <row r="3632" spans="9:16" x14ac:dyDescent="0.25">
      <c r="I3632" s="14"/>
      <c r="J3632" s="14"/>
      <c r="K3632" s="14"/>
      <c r="L3632" s="14"/>
      <c r="M3632" s="14"/>
      <c r="N3632" s="14"/>
      <c r="O3632" s="14"/>
      <c r="P3632" s="14"/>
    </row>
    <row r="3633" spans="9:16" x14ac:dyDescent="0.25">
      <c r="I3633" s="14"/>
      <c r="J3633" s="14"/>
      <c r="K3633" s="14"/>
      <c r="L3633" s="14"/>
      <c r="M3633" s="14"/>
      <c r="N3633" s="14"/>
      <c r="O3633" s="14"/>
      <c r="P3633" s="14"/>
    </row>
    <row r="3634" spans="9:16" x14ac:dyDescent="0.25">
      <c r="I3634" s="14"/>
      <c r="J3634" s="14"/>
      <c r="K3634" s="14"/>
      <c r="L3634" s="14"/>
      <c r="M3634" s="14"/>
      <c r="N3634" s="14"/>
      <c r="O3634" s="14"/>
      <c r="P3634" s="14"/>
    </row>
    <row r="3635" spans="9:16" x14ac:dyDescent="0.25">
      <c r="I3635" s="14"/>
      <c r="J3635" s="14"/>
      <c r="K3635" s="14"/>
      <c r="L3635" s="14"/>
      <c r="M3635" s="14"/>
      <c r="N3635" s="14"/>
      <c r="O3635" s="14"/>
      <c r="P3635" s="14"/>
    </row>
    <row r="3636" spans="9:16" x14ac:dyDescent="0.25">
      <c r="I3636" s="14"/>
      <c r="J3636" s="14"/>
      <c r="K3636" s="14"/>
      <c r="L3636" s="14"/>
      <c r="M3636" s="14"/>
      <c r="N3636" s="14"/>
      <c r="O3636" s="14"/>
      <c r="P3636" s="14"/>
    </row>
    <row r="3637" spans="9:16" x14ac:dyDescent="0.25">
      <c r="I3637" s="14"/>
      <c r="J3637" s="14"/>
      <c r="K3637" s="14"/>
      <c r="L3637" s="14"/>
      <c r="M3637" s="14"/>
      <c r="N3637" s="14"/>
      <c r="O3637" s="14"/>
      <c r="P3637" s="14"/>
    </row>
    <row r="3638" spans="9:16" x14ac:dyDescent="0.25">
      <c r="I3638" s="14"/>
      <c r="J3638" s="14"/>
      <c r="K3638" s="14"/>
      <c r="L3638" s="14"/>
      <c r="M3638" s="14"/>
      <c r="N3638" s="14"/>
      <c r="O3638" s="14"/>
      <c r="P3638" s="14"/>
    </row>
    <row r="3639" spans="9:16" x14ac:dyDescent="0.25">
      <c r="I3639" s="14"/>
      <c r="J3639" s="14"/>
      <c r="K3639" s="14"/>
      <c r="L3639" s="14"/>
      <c r="M3639" s="14"/>
      <c r="N3639" s="14"/>
      <c r="O3639" s="14"/>
      <c r="P3639" s="14"/>
    </row>
    <row r="3640" spans="9:16" x14ac:dyDescent="0.25">
      <c r="I3640" s="14"/>
      <c r="J3640" s="14"/>
      <c r="K3640" s="14"/>
      <c r="L3640" s="14"/>
      <c r="M3640" s="14"/>
      <c r="N3640" s="14"/>
      <c r="O3640" s="14"/>
      <c r="P3640" s="14"/>
    </row>
    <row r="3641" spans="9:16" x14ac:dyDescent="0.25">
      <c r="I3641" s="14"/>
      <c r="J3641" s="14"/>
      <c r="K3641" s="14"/>
      <c r="L3641" s="14"/>
      <c r="M3641" s="14"/>
      <c r="N3641" s="14"/>
      <c r="O3641" s="14"/>
      <c r="P3641" s="14"/>
    </row>
    <row r="3642" spans="9:16" x14ac:dyDescent="0.25">
      <c r="I3642" s="14"/>
      <c r="J3642" s="14"/>
      <c r="K3642" s="14"/>
      <c r="L3642" s="14"/>
      <c r="M3642" s="14"/>
      <c r="N3642" s="14"/>
      <c r="O3642" s="14"/>
      <c r="P3642" s="14"/>
    </row>
    <row r="3643" spans="9:16" x14ac:dyDescent="0.25">
      <c r="I3643" s="14"/>
      <c r="J3643" s="14"/>
      <c r="K3643" s="14"/>
      <c r="L3643" s="14"/>
      <c r="M3643" s="14"/>
      <c r="N3643" s="14"/>
      <c r="O3643" s="14"/>
      <c r="P3643" s="14"/>
    </row>
    <row r="3644" spans="9:16" x14ac:dyDescent="0.25">
      <c r="I3644" s="14"/>
      <c r="J3644" s="14"/>
      <c r="K3644" s="14"/>
      <c r="L3644" s="14"/>
      <c r="M3644" s="14"/>
      <c r="N3644" s="14"/>
      <c r="O3644" s="14"/>
      <c r="P3644" s="14"/>
    </row>
    <row r="3645" spans="9:16" x14ac:dyDescent="0.25">
      <c r="I3645" s="14"/>
      <c r="J3645" s="14"/>
      <c r="K3645" s="14"/>
      <c r="L3645" s="14"/>
      <c r="M3645" s="14"/>
      <c r="N3645" s="14"/>
      <c r="O3645" s="14"/>
      <c r="P3645" s="14"/>
    </row>
    <row r="3646" spans="9:16" x14ac:dyDescent="0.25">
      <c r="I3646" s="14"/>
      <c r="J3646" s="14"/>
      <c r="K3646" s="14"/>
      <c r="L3646" s="14"/>
      <c r="M3646" s="14"/>
      <c r="N3646" s="14"/>
      <c r="O3646" s="14"/>
      <c r="P3646" s="14"/>
    </row>
    <row r="3647" spans="9:16" x14ac:dyDescent="0.25">
      <c r="I3647" s="14"/>
      <c r="J3647" s="14"/>
      <c r="K3647" s="14"/>
      <c r="L3647" s="14"/>
      <c r="M3647" s="14"/>
      <c r="N3647" s="14"/>
      <c r="O3647" s="14"/>
      <c r="P3647" s="14"/>
    </row>
    <row r="3648" spans="9:16" x14ac:dyDescent="0.25">
      <c r="I3648" s="14"/>
      <c r="J3648" s="14"/>
      <c r="K3648" s="14"/>
      <c r="L3648" s="14"/>
      <c r="M3648" s="14"/>
      <c r="N3648" s="14"/>
      <c r="O3648" s="14"/>
      <c r="P3648" s="14"/>
    </row>
    <row r="3649" spans="9:16" x14ac:dyDescent="0.25">
      <c r="I3649" s="14"/>
      <c r="J3649" s="14"/>
      <c r="K3649" s="14"/>
      <c r="L3649" s="14"/>
      <c r="M3649" s="14"/>
      <c r="N3649" s="14"/>
      <c r="O3649" s="14"/>
      <c r="P3649" s="14"/>
    </row>
    <row r="3650" spans="9:16" x14ac:dyDescent="0.25">
      <c r="I3650" s="14"/>
      <c r="J3650" s="14"/>
      <c r="K3650" s="14"/>
      <c r="L3650" s="14"/>
      <c r="M3650" s="14"/>
      <c r="N3650" s="14"/>
      <c r="O3650" s="14"/>
      <c r="P3650" s="14"/>
    </row>
    <row r="3651" spans="9:16" x14ac:dyDescent="0.25">
      <c r="I3651" s="14"/>
      <c r="J3651" s="14"/>
      <c r="K3651" s="14"/>
      <c r="L3651" s="14"/>
      <c r="M3651" s="14"/>
      <c r="N3651" s="14"/>
      <c r="O3651" s="14"/>
      <c r="P3651" s="14"/>
    </row>
    <row r="3652" spans="9:16" x14ac:dyDescent="0.25">
      <c r="I3652" s="14"/>
      <c r="J3652" s="14"/>
      <c r="K3652" s="14"/>
      <c r="L3652" s="14"/>
      <c r="M3652" s="14"/>
      <c r="N3652" s="14"/>
      <c r="O3652" s="14"/>
      <c r="P3652" s="14"/>
    </row>
    <row r="3653" spans="9:16" x14ac:dyDescent="0.25">
      <c r="I3653" s="14"/>
      <c r="J3653" s="14"/>
      <c r="K3653" s="14"/>
      <c r="L3653" s="14"/>
      <c r="M3653" s="14"/>
      <c r="N3653" s="14"/>
      <c r="O3653" s="14"/>
      <c r="P3653" s="14"/>
    </row>
    <row r="3654" spans="9:16" x14ac:dyDescent="0.25">
      <c r="I3654" s="14"/>
      <c r="J3654" s="14"/>
      <c r="K3654" s="14"/>
      <c r="L3654" s="14"/>
      <c r="M3654" s="14"/>
      <c r="N3654" s="14"/>
      <c r="O3654" s="14"/>
      <c r="P3654" s="14"/>
    </row>
    <row r="3655" spans="9:16" x14ac:dyDescent="0.25">
      <c r="I3655" s="14"/>
      <c r="J3655" s="14"/>
      <c r="K3655" s="14"/>
      <c r="L3655" s="14"/>
      <c r="M3655" s="14"/>
      <c r="N3655" s="14"/>
      <c r="O3655" s="14"/>
      <c r="P3655" s="14"/>
    </row>
    <row r="3656" spans="9:16" x14ac:dyDescent="0.25">
      <c r="I3656" s="14"/>
      <c r="J3656" s="14"/>
      <c r="K3656" s="14"/>
      <c r="L3656" s="14"/>
      <c r="M3656" s="14"/>
      <c r="N3656" s="14"/>
      <c r="O3656" s="14"/>
      <c r="P3656" s="14"/>
    </row>
    <row r="3657" spans="9:16" x14ac:dyDescent="0.25">
      <c r="I3657" s="14"/>
      <c r="J3657" s="14"/>
      <c r="K3657" s="14"/>
      <c r="L3657" s="14"/>
      <c r="M3657" s="14"/>
      <c r="N3657" s="14"/>
      <c r="O3657" s="14"/>
      <c r="P3657" s="14"/>
    </row>
    <row r="3658" spans="9:16" x14ac:dyDescent="0.25">
      <c r="I3658" s="14"/>
      <c r="J3658" s="14"/>
      <c r="K3658" s="14"/>
      <c r="L3658" s="14"/>
      <c r="M3658" s="14"/>
      <c r="N3658" s="14"/>
      <c r="O3658" s="14"/>
      <c r="P3658" s="14"/>
    </row>
    <row r="3659" spans="9:16" x14ac:dyDescent="0.25">
      <c r="I3659" s="14"/>
      <c r="J3659" s="14"/>
      <c r="K3659" s="14"/>
      <c r="L3659" s="14"/>
      <c r="M3659" s="14"/>
      <c r="N3659" s="14"/>
      <c r="O3659" s="14"/>
      <c r="P3659" s="14"/>
    </row>
    <row r="3660" spans="9:16" x14ac:dyDescent="0.25">
      <c r="I3660" s="14"/>
      <c r="J3660" s="14"/>
      <c r="K3660" s="14"/>
      <c r="L3660" s="14"/>
      <c r="M3660" s="14"/>
      <c r="N3660" s="14"/>
      <c r="O3660" s="14"/>
      <c r="P3660" s="14"/>
    </row>
    <row r="3661" spans="9:16" x14ac:dyDescent="0.25">
      <c r="I3661" s="14"/>
      <c r="J3661" s="14"/>
      <c r="K3661" s="14"/>
      <c r="L3661" s="14"/>
      <c r="M3661" s="14"/>
      <c r="N3661" s="14"/>
      <c r="O3661" s="14"/>
      <c r="P3661" s="14"/>
    </row>
    <row r="3662" spans="9:16" x14ac:dyDescent="0.25">
      <c r="I3662" s="14"/>
      <c r="J3662" s="14"/>
      <c r="K3662" s="14"/>
      <c r="L3662" s="14"/>
      <c r="M3662" s="14"/>
      <c r="N3662" s="14"/>
      <c r="O3662" s="14"/>
      <c r="P3662" s="14"/>
    </row>
    <row r="3663" spans="9:16" x14ac:dyDescent="0.25">
      <c r="I3663" s="14"/>
      <c r="J3663" s="14"/>
      <c r="K3663" s="14"/>
      <c r="L3663" s="14"/>
      <c r="M3663" s="14"/>
      <c r="N3663" s="14"/>
      <c r="O3663" s="14"/>
      <c r="P3663" s="14"/>
    </row>
    <row r="3664" spans="9:16" x14ac:dyDescent="0.25">
      <c r="I3664" s="14"/>
      <c r="J3664" s="14"/>
      <c r="K3664" s="14"/>
      <c r="L3664" s="14"/>
      <c r="M3664" s="14"/>
      <c r="N3664" s="14"/>
      <c r="O3664" s="14"/>
      <c r="P3664" s="14"/>
    </row>
    <row r="3665" spans="9:16" x14ac:dyDescent="0.25">
      <c r="I3665" s="14"/>
      <c r="J3665" s="14"/>
      <c r="K3665" s="14"/>
      <c r="L3665" s="14"/>
      <c r="M3665" s="14"/>
      <c r="N3665" s="14"/>
      <c r="O3665" s="14"/>
      <c r="P3665" s="14"/>
    </row>
    <row r="3666" spans="9:16" x14ac:dyDescent="0.25">
      <c r="I3666" s="14"/>
      <c r="J3666" s="14"/>
      <c r="K3666" s="14"/>
      <c r="L3666" s="14"/>
      <c r="M3666" s="14"/>
      <c r="N3666" s="14"/>
      <c r="O3666" s="14"/>
      <c r="P3666" s="14"/>
    </row>
    <row r="3667" spans="9:16" x14ac:dyDescent="0.25">
      <c r="I3667" s="14"/>
      <c r="J3667" s="14"/>
      <c r="K3667" s="14"/>
      <c r="L3667" s="14"/>
      <c r="M3667" s="14"/>
      <c r="N3667" s="14"/>
      <c r="O3667" s="14"/>
      <c r="P3667" s="14"/>
    </row>
    <row r="3668" spans="9:16" x14ac:dyDescent="0.25">
      <c r="I3668" s="14"/>
      <c r="J3668" s="14"/>
      <c r="K3668" s="14"/>
      <c r="L3668" s="14"/>
      <c r="M3668" s="14"/>
      <c r="N3668" s="14"/>
      <c r="O3668" s="14"/>
      <c r="P3668" s="14"/>
    </row>
    <row r="3669" spans="9:16" x14ac:dyDescent="0.25">
      <c r="I3669" s="14"/>
      <c r="J3669" s="14"/>
      <c r="K3669" s="14"/>
      <c r="L3669" s="14"/>
      <c r="M3669" s="14"/>
      <c r="N3669" s="14"/>
      <c r="O3669" s="14"/>
      <c r="P3669" s="14"/>
    </row>
    <row r="3670" spans="9:16" x14ac:dyDescent="0.25">
      <c r="I3670" s="14"/>
      <c r="J3670" s="14"/>
      <c r="K3670" s="14"/>
      <c r="L3670" s="14"/>
      <c r="M3670" s="14"/>
      <c r="N3670" s="14"/>
      <c r="O3670" s="14"/>
      <c r="P3670" s="14"/>
    </row>
    <row r="3671" spans="9:16" x14ac:dyDescent="0.25">
      <c r="I3671" s="14"/>
      <c r="J3671" s="14"/>
      <c r="K3671" s="14"/>
      <c r="L3671" s="14"/>
      <c r="M3671" s="14"/>
      <c r="N3671" s="14"/>
      <c r="O3671" s="14"/>
      <c r="P3671" s="14"/>
    </row>
    <row r="3672" spans="9:16" x14ac:dyDescent="0.25">
      <c r="I3672" s="14"/>
      <c r="J3672" s="14"/>
      <c r="K3672" s="14"/>
      <c r="L3672" s="14"/>
      <c r="M3672" s="14"/>
      <c r="N3672" s="14"/>
      <c r="O3672" s="14"/>
      <c r="P3672" s="14"/>
    </row>
    <row r="3673" spans="9:16" x14ac:dyDescent="0.25">
      <c r="I3673" s="14"/>
      <c r="J3673" s="14"/>
      <c r="K3673" s="14"/>
      <c r="L3673" s="14"/>
      <c r="M3673" s="14"/>
      <c r="N3673" s="14"/>
      <c r="O3673" s="14"/>
      <c r="P3673" s="14"/>
    </row>
    <row r="3674" spans="9:16" x14ac:dyDescent="0.25">
      <c r="I3674" s="14"/>
      <c r="J3674" s="14"/>
      <c r="K3674" s="14"/>
      <c r="L3674" s="14"/>
      <c r="M3674" s="14"/>
      <c r="N3674" s="14"/>
      <c r="O3674" s="14"/>
      <c r="P3674" s="14"/>
    </row>
    <row r="3675" spans="9:16" x14ac:dyDescent="0.25">
      <c r="I3675" s="14"/>
      <c r="J3675" s="14"/>
      <c r="K3675" s="14"/>
      <c r="L3675" s="14"/>
      <c r="M3675" s="14"/>
      <c r="N3675" s="14"/>
      <c r="O3675" s="14"/>
      <c r="P3675" s="14"/>
    </row>
    <row r="3676" spans="9:16" x14ac:dyDescent="0.25">
      <c r="I3676" s="14"/>
      <c r="J3676" s="14"/>
      <c r="K3676" s="14"/>
      <c r="L3676" s="14"/>
      <c r="M3676" s="14"/>
      <c r="N3676" s="14"/>
      <c r="O3676" s="14"/>
      <c r="P3676" s="14"/>
    </row>
    <row r="3677" spans="9:16" x14ac:dyDescent="0.25">
      <c r="I3677" s="14"/>
      <c r="J3677" s="14"/>
      <c r="K3677" s="14"/>
      <c r="L3677" s="14"/>
      <c r="M3677" s="14"/>
      <c r="N3677" s="14"/>
      <c r="O3677" s="14"/>
      <c r="P3677" s="14"/>
    </row>
    <row r="3678" spans="9:16" x14ac:dyDescent="0.25">
      <c r="I3678" s="14"/>
      <c r="J3678" s="14"/>
      <c r="K3678" s="14"/>
      <c r="L3678" s="14"/>
      <c r="M3678" s="14"/>
      <c r="N3678" s="14"/>
      <c r="O3678" s="14"/>
      <c r="P3678" s="14"/>
    </row>
    <row r="3679" spans="9:16" x14ac:dyDescent="0.25">
      <c r="I3679" s="14"/>
      <c r="J3679" s="14"/>
      <c r="K3679" s="14"/>
      <c r="L3679" s="14"/>
      <c r="M3679" s="14"/>
      <c r="N3679" s="14"/>
      <c r="O3679" s="14"/>
      <c r="P3679" s="14"/>
    </row>
    <row r="3680" spans="9:16" x14ac:dyDescent="0.25">
      <c r="I3680" s="14"/>
      <c r="J3680" s="14"/>
      <c r="K3680" s="14"/>
      <c r="L3680" s="14"/>
      <c r="M3680" s="14"/>
      <c r="N3680" s="14"/>
      <c r="O3680" s="14"/>
      <c r="P3680" s="14"/>
    </row>
    <row r="3681" spans="9:16" x14ac:dyDescent="0.25">
      <c r="I3681" s="14"/>
      <c r="J3681" s="14"/>
      <c r="K3681" s="14"/>
      <c r="L3681" s="14"/>
      <c r="M3681" s="14"/>
      <c r="N3681" s="14"/>
      <c r="O3681" s="14"/>
      <c r="P3681" s="14"/>
    </row>
    <row r="3682" spans="9:16" x14ac:dyDescent="0.25">
      <c r="I3682" s="14"/>
      <c r="J3682" s="14"/>
      <c r="K3682" s="14"/>
      <c r="L3682" s="14"/>
      <c r="M3682" s="14"/>
      <c r="N3682" s="14"/>
      <c r="O3682" s="14"/>
      <c r="P3682" s="14"/>
    </row>
    <row r="3683" spans="9:16" x14ac:dyDescent="0.25">
      <c r="I3683" s="14"/>
      <c r="J3683" s="14"/>
      <c r="K3683" s="14"/>
      <c r="L3683" s="14"/>
      <c r="M3683" s="14"/>
      <c r="N3683" s="14"/>
      <c r="O3683" s="14"/>
      <c r="P3683" s="14"/>
    </row>
    <row r="3684" spans="9:16" x14ac:dyDescent="0.25">
      <c r="I3684" s="14"/>
      <c r="J3684" s="14"/>
      <c r="K3684" s="14"/>
      <c r="L3684" s="14"/>
      <c r="M3684" s="14"/>
      <c r="N3684" s="14"/>
      <c r="O3684" s="14"/>
      <c r="P3684" s="14"/>
    </row>
    <row r="3685" spans="9:16" x14ac:dyDescent="0.25">
      <c r="I3685" s="14"/>
      <c r="J3685" s="14"/>
      <c r="K3685" s="14"/>
      <c r="L3685" s="14"/>
      <c r="M3685" s="14"/>
      <c r="N3685" s="14"/>
      <c r="O3685" s="14"/>
      <c r="P3685" s="14"/>
    </row>
    <row r="3686" spans="9:16" x14ac:dyDescent="0.25">
      <c r="I3686" s="14"/>
      <c r="J3686" s="14"/>
      <c r="K3686" s="14"/>
      <c r="L3686" s="14"/>
      <c r="M3686" s="14"/>
      <c r="N3686" s="14"/>
      <c r="O3686" s="14"/>
      <c r="P3686" s="14"/>
    </row>
    <row r="3687" spans="9:16" x14ac:dyDescent="0.25">
      <c r="I3687" s="14"/>
      <c r="J3687" s="14"/>
      <c r="K3687" s="14"/>
      <c r="L3687" s="14"/>
      <c r="M3687" s="14"/>
      <c r="N3687" s="14"/>
      <c r="O3687" s="14"/>
      <c r="P3687" s="14"/>
    </row>
    <row r="3688" spans="9:16" x14ac:dyDescent="0.25">
      <c r="I3688" s="14"/>
      <c r="J3688" s="14"/>
      <c r="K3688" s="14"/>
      <c r="L3688" s="14"/>
      <c r="M3688" s="14"/>
      <c r="N3688" s="14"/>
      <c r="O3688" s="14"/>
      <c r="P3688" s="14"/>
    </row>
    <row r="3689" spans="9:16" x14ac:dyDescent="0.25">
      <c r="I3689" s="14"/>
      <c r="J3689" s="14"/>
      <c r="K3689" s="14"/>
      <c r="L3689" s="14"/>
      <c r="M3689" s="14"/>
      <c r="N3689" s="14"/>
      <c r="O3689" s="14"/>
      <c r="P3689" s="14"/>
    </row>
    <row r="3690" spans="9:16" x14ac:dyDescent="0.25">
      <c r="I3690" s="14"/>
      <c r="J3690" s="14"/>
      <c r="K3690" s="14"/>
      <c r="L3690" s="14"/>
      <c r="M3690" s="14"/>
      <c r="N3690" s="14"/>
      <c r="O3690" s="14"/>
      <c r="P3690" s="14"/>
    </row>
    <row r="3691" spans="9:16" x14ac:dyDescent="0.25">
      <c r="I3691" s="14"/>
      <c r="J3691" s="14"/>
      <c r="K3691" s="14"/>
      <c r="L3691" s="14"/>
      <c r="M3691" s="14"/>
      <c r="N3691" s="14"/>
      <c r="O3691" s="14"/>
      <c r="P3691" s="14"/>
    </row>
    <row r="3692" spans="9:16" x14ac:dyDescent="0.25">
      <c r="I3692" s="14"/>
      <c r="J3692" s="14"/>
      <c r="K3692" s="14"/>
      <c r="L3692" s="14"/>
      <c r="M3692" s="14"/>
      <c r="N3692" s="14"/>
      <c r="O3692" s="14"/>
      <c r="P3692" s="14"/>
    </row>
    <row r="3693" spans="9:16" x14ac:dyDescent="0.25">
      <c r="I3693" s="14"/>
      <c r="J3693" s="14"/>
      <c r="K3693" s="14"/>
      <c r="L3693" s="14"/>
      <c r="M3693" s="14"/>
      <c r="N3693" s="14"/>
      <c r="O3693" s="14"/>
      <c r="P3693" s="14"/>
    </row>
    <row r="3694" spans="9:16" x14ac:dyDescent="0.25">
      <c r="I3694" s="14"/>
      <c r="J3694" s="14"/>
      <c r="K3694" s="14"/>
      <c r="L3694" s="14"/>
      <c r="M3694" s="14"/>
      <c r="N3694" s="14"/>
      <c r="O3694" s="14"/>
      <c r="P3694" s="14"/>
    </row>
    <row r="3695" spans="9:16" x14ac:dyDescent="0.25">
      <c r="I3695" s="14"/>
      <c r="J3695" s="14"/>
      <c r="K3695" s="14"/>
      <c r="L3695" s="14"/>
      <c r="M3695" s="14"/>
      <c r="N3695" s="14"/>
      <c r="O3695" s="14"/>
      <c r="P3695" s="14"/>
    </row>
    <row r="3696" spans="9:16" x14ac:dyDescent="0.25">
      <c r="I3696" s="14"/>
      <c r="J3696" s="14"/>
      <c r="K3696" s="14"/>
      <c r="L3696" s="14"/>
      <c r="M3696" s="14"/>
      <c r="N3696" s="14"/>
      <c r="O3696" s="14"/>
      <c r="P3696" s="14"/>
    </row>
    <row r="3697" spans="9:16" x14ac:dyDescent="0.25">
      <c r="I3697" s="14"/>
      <c r="J3697" s="14"/>
      <c r="K3697" s="14"/>
      <c r="L3697" s="14"/>
      <c r="M3697" s="14"/>
      <c r="N3697" s="14"/>
      <c r="O3697" s="14"/>
      <c r="P3697" s="14"/>
    </row>
    <row r="3698" spans="9:16" x14ac:dyDescent="0.25">
      <c r="I3698" s="14"/>
      <c r="J3698" s="14"/>
      <c r="K3698" s="14"/>
      <c r="L3698" s="14"/>
      <c r="M3698" s="14"/>
      <c r="N3698" s="14"/>
      <c r="O3698" s="14"/>
      <c r="P3698" s="14"/>
    </row>
    <row r="3699" spans="9:16" x14ac:dyDescent="0.25">
      <c r="I3699" s="14"/>
      <c r="J3699" s="14"/>
      <c r="K3699" s="14"/>
      <c r="L3699" s="14"/>
      <c r="M3699" s="14"/>
      <c r="N3699" s="14"/>
      <c r="O3699" s="14"/>
      <c r="P3699" s="14"/>
    </row>
    <row r="3700" spans="9:16" x14ac:dyDescent="0.25">
      <c r="I3700" s="14"/>
      <c r="J3700" s="14"/>
      <c r="K3700" s="14"/>
      <c r="L3700" s="14"/>
      <c r="M3700" s="14"/>
      <c r="N3700" s="14"/>
      <c r="O3700" s="14"/>
      <c r="P3700" s="14"/>
    </row>
    <row r="3701" spans="9:16" x14ac:dyDescent="0.25">
      <c r="I3701" s="14"/>
      <c r="J3701" s="14"/>
      <c r="K3701" s="14"/>
      <c r="L3701" s="14"/>
      <c r="M3701" s="14"/>
      <c r="N3701" s="14"/>
      <c r="O3701" s="14"/>
      <c r="P3701" s="14"/>
    </row>
    <row r="3702" spans="9:16" x14ac:dyDescent="0.25">
      <c r="I3702" s="14"/>
      <c r="J3702" s="14"/>
      <c r="K3702" s="14"/>
      <c r="L3702" s="14"/>
      <c r="M3702" s="14"/>
      <c r="N3702" s="14"/>
      <c r="O3702" s="14"/>
      <c r="P3702" s="14"/>
    </row>
    <row r="3703" spans="9:16" x14ac:dyDescent="0.25">
      <c r="I3703" s="14"/>
      <c r="J3703" s="14"/>
      <c r="K3703" s="14"/>
      <c r="L3703" s="14"/>
      <c r="M3703" s="14"/>
      <c r="N3703" s="14"/>
      <c r="O3703" s="14"/>
      <c r="P3703" s="14"/>
    </row>
    <row r="3704" spans="9:16" x14ac:dyDescent="0.25">
      <c r="I3704" s="14"/>
      <c r="J3704" s="14"/>
      <c r="K3704" s="14"/>
      <c r="L3704" s="14"/>
      <c r="M3704" s="14"/>
      <c r="N3704" s="14"/>
      <c r="O3704" s="14"/>
      <c r="P3704" s="14"/>
    </row>
    <row r="3705" spans="9:16" x14ac:dyDescent="0.25">
      <c r="I3705" s="14"/>
      <c r="J3705" s="14"/>
      <c r="K3705" s="14"/>
      <c r="L3705" s="14"/>
      <c r="M3705" s="14"/>
      <c r="N3705" s="14"/>
      <c r="O3705" s="14"/>
      <c r="P3705" s="14"/>
    </row>
    <row r="3706" spans="9:16" x14ac:dyDescent="0.25">
      <c r="I3706" s="14"/>
      <c r="J3706" s="14"/>
      <c r="K3706" s="14"/>
      <c r="L3706" s="14"/>
      <c r="M3706" s="14"/>
      <c r="N3706" s="14"/>
      <c r="O3706" s="14"/>
      <c r="P3706" s="14"/>
    </row>
    <row r="3707" spans="9:16" x14ac:dyDescent="0.25">
      <c r="I3707" s="14"/>
      <c r="J3707" s="14"/>
      <c r="K3707" s="14"/>
      <c r="L3707" s="14"/>
      <c r="M3707" s="14"/>
      <c r="N3707" s="14"/>
      <c r="O3707" s="14"/>
      <c r="P3707" s="14"/>
    </row>
    <row r="3708" spans="9:16" x14ac:dyDescent="0.25">
      <c r="I3708" s="14"/>
      <c r="J3708" s="14"/>
      <c r="K3708" s="14"/>
      <c r="L3708" s="14"/>
      <c r="M3708" s="14"/>
      <c r="N3708" s="14"/>
      <c r="O3708" s="14"/>
      <c r="P3708" s="14"/>
    </row>
    <row r="3709" spans="9:16" x14ac:dyDescent="0.25">
      <c r="I3709" s="14"/>
      <c r="J3709" s="14"/>
      <c r="K3709" s="14"/>
      <c r="L3709" s="14"/>
      <c r="M3709" s="14"/>
      <c r="N3709" s="14"/>
      <c r="O3709" s="14"/>
      <c r="P3709" s="14"/>
    </row>
    <row r="3710" spans="9:16" x14ac:dyDescent="0.25">
      <c r="I3710" s="14"/>
      <c r="J3710" s="14"/>
      <c r="K3710" s="14"/>
      <c r="L3710" s="14"/>
      <c r="M3710" s="14"/>
      <c r="N3710" s="14"/>
      <c r="O3710" s="14"/>
      <c r="P3710" s="14"/>
    </row>
    <row r="3711" spans="9:16" x14ac:dyDescent="0.25">
      <c r="I3711" s="14"/>
      <c r="J3711" s="14"/>
      <c r="K3711" s="14"/>
      <c r="L3711" s="14"/>
      <c r="M3711" s="14"/>
      <c r="N3711" s="14"/>
      <c r="O3711" s="14"/>
      <c r="P3711" s="14"/>
    </row>
    <row r="3712" spans="9:16" x14ac:dyDescent="0.25">
      <c r="I3712" s="14"/>
      <c r="J3712" s="14"/>
      <c r="K3712" s="14"/>
      <c r="L3712" s="14"/>
      <c r="M3712" s="14"/>
      <c r="N3712" s="14"/>
      <c r="O3712" s="14"/>
      <c r="P3712" s="14"/>
    </row>
    <row r="3713" spans="9:16" x14ac:dyDescent="0.25">
      <c r="I3713" s="14"/>
      <c r="J3713" s="14"/>
      <c r="K3713" s="14"/>
      <c r="L3713" s="14"/>
      <c r="M3713" s="14"/>
      <c r="N3713" s="14"/>
      <c r="O3713" s="14"/>
      <c r="P3713" s="14"/>
    </row>
    <row r="3714" spans="9:16" x14ac:dyDescent="0.25">
      <c r="I3714" s="14"/>
      <c r="J3714" s="14"/>
      <c r="K3714" s="14"/>
      <c r="L3714" s="14"/>
      <c r="M3714" s="14"/>
      <c r="N3714" s="14"/>
      <c r="O3714" s="14"/>
      <c r="P3714" s="14"/>
    </row>
    <row r="3715" spans="9:16" x14ac:dyDescent="0.25">
      <c r="I3715" s="14"/>
      <c r="J3715" s="14"/>
      <c r="K3715" s="14"/>
      <c r="L3715" s="14"/>
      <c r="M3715" s="14"/>
      <c r="N3715" s="14"/>
      <c r="O3715" s="14"/>
      <c r="P3715" s="14"/>
    </row>
    <row r="3716" spans="9:16" x14ac:dyDescent="0.25">
      <c r="I3716" s="14"/>
      <c r="J3716" s="14"/>
      <c r="K3716" s="14"/>
      <c r="L3716" s="14"/>
      <c r="M3716" s="14"/>
      <c r="N3716" s="14"/>
      <c r="O3716" s="14"/>
      <c r="P3716" s="14"/>
    </row>
    <row r="3717" spans="9:16" x14ac:dyDescent="0.25">
      <c r="I3717" s="14"/>
      <c r="J3717" s="14"/>
      <c r="K3717" s="14"/>
      <c r="L3717" s="14"/>
      <c r="M3717" s="14"/>
      <c r="N3717" s="14"/>
      <c r="O3717" s="14"/>
      <c r="P3717" s="14"/>
    </row>
    <row r="3718" spans="9:16" x14ac:dyDescent="0.25">
      <c r="I3718" s="14"/>
      <c r="J3718" s="14"/>
      <c r="K3718" s="14"/>
      <c r="L3718" s="14"/>
      <c r="M3718" s="14"/>
      <c r="N3718" s="14"/>
      <c r="O3718" s="14"/>
      <c r="P3718" s="14"/>
    </row>
    <row r="3719" spans="9:16" x14ac:dyDescent="0.25">
      <c r="I3719" s="14"/>
      <c r="J3719" s="14"/>
      <c r="K3719" s="14"/>
      <c r="L3719" s="14"/>
      <c r="M3719" s="14"/>
      <c r="N3719" s="14"/>
      <c r="O3719" s="14"/>
      <c r="P3719" s="14"/>
    </row>
    <row r="3720" spans="9:16" x14ac:dyDescent="0.25">
      <c r="I3720" s="14"/>
      <c r="J3720" s="14"/>
      <c r="K3720" s="14"/>
      <c r="L3720" s="14"/>
      <c r="M3720" s="14"/>
      <c r="N3720" s="14"/>
      <c r="O3720" s="14"/>
      <c r="P3720" s="14"/>
    </row>
    <row r="3721" spans="9:16" x14ac:dyDescent="0.25">
      <c r="I3721" s="14"/>
      <c r="J3721" s="14"/>
      <c r="K3721" s="14"/>
      <c r="L3721" s="14"/>
      <c r="M3721" s="14"/>
      <c r="N3721" s="14"/>
      <c r="O3721" s="14"/>
      <c r="P3721" s="14"/>
    </row>
    <row r="3722" spans="9:16" x14ac:dyDescent="0.25">
      <c r="I3722" s="14"/>
      <c r="J3722" s="14"/>
      <c r="K3722" s="14"/>
      <c r="L3722" s="14"/>
      <c r="M3722" s="14"/>
      <c r="N3722" s="14"/>
      <c r="O3722" s="14"/>
      <c r="P3722" s="14"/>
    </row>
    <row r="3723" spans="9:16" x14ac:dyDescent="0.25">
      <c r="I3723" s="14"/>
      <c r="J3723" s="14"/>
      <c r="K3723" s="14"/>
      <c r="L3723" s="14"/>
      <c r="M3723" s="14"/>
      <c r="N3723" s="14"/>
      <c r="O3723" s="14"/>
      <c r="P3723" s="14"/>
    </row>
    <row r="3724" spans="9:16" x14ac:dyDescent="0.25">
      <c r="I3724" s="14"/>
      <c r="J3724" s="14"/>
      <c r="K3724" s="14"/>
      <c r="L3724" s="14"/>
      <c r="M3724" s="14"/>
      <c r="N3724" s="14"/>
      <c r="O3724" s="14"/>
      <c r="P3724" s="14"/>
    </row>
    <row r="3725" spans="9:16" x14ac:dyDescent="0.25">
      <c r="I3725" s="14"/>
      <c r="J3725" s="14"/>
      <c r="K3725" s="14"/>
      <c r="L3725" s="14"/>
      <c r="M3725" s="14"/>
      <c r="N3725" s="14"/>
      <c r="O3725" s="14"/>
      <c r="P3725" s="14"/>
    </row>
    <row r="3726" spans="9:16" x14ac:dyDescent="0.25">
      <c r="I3726" s="14"/>
      <c r="J3726" s="14"/>
      <c r="K3726" s="14"/>
      <c r="L3726" s="14"/>
      <c r="M3726" s="14"/>
      <c r="N3726" s="14"/>
      <c r="O3726" s="14"/>
      <c r="P3726" s="14"/>
    </row>
    <row r="3727" spans="9:16" x14ac:dyDescent="0.25">
      <c r="I3727" s="14"/>
      <c r="J3727" s="14"/>
      <c r="K3727" s="14"/>
      <c r="L3727" s="14"/>
      <c r="M3727" s="14"/>
      <c r="N3727" s="14"/>
      <c r="O3727" s="14"/>
      <c r="P3727" s="14"/>
    </row>
    <row r="3728" spans="9:16" x14ac:dyDescent="0.25">
      <c r="I3728" s="14"/>
      <c r="J3728" s="14"/>
      <c r="K3728" s="14"/>
      <c r="L3728" s="14"/>
      <c r="M3728" s="14"/>
      <c r="N3728" s="14"/>
      <c r="O3728" s="14"/>
      <c r="P3728" s="14"/>
    </row>
    <row r="3729" spans="9:16" x14ac:dyDescent="0.25">
      <c r="I3729" s="14"/>
      <c r="J3729" s="14"/>
      <c r="K3729" s="14"/>
      <c r="L3729" s="14"/>
      <c r="M3729" s="14"/>
      <c r="N3729" s="14"/>
      <c r="O3729" s="14"/>
      <c r="P3729" s="14"/>
    </row>
    <row r="3730" spans="9:16" x14ac:dyDescent="0.25">
      <c r="I3730" s="14"/>
      <c r="J3730" s="14"/>
      <c r="K3730" s="14"/>
      <c r="L3730" s="14"/>
      <c r="M3730" s="14"/>
      <c r="N3730" s="14"/>
      <c r="O3730" s="14"/>
      <c r="P3730" s="14"/>
    </row>
    <row r="3731" spans="9:16" x14ac:dyDescent="0.25">
      <c r="I3731" s="14"/>
      <c r="J3731" s="14"/>
      <c r="K3731" s="14"/>
      <c r="L3731" s="14"/>
      <c r="M3731" s="14"/>
      <c r="N3731" s="14"/>
      <c r="O3731" s="14"/>
      <c r="P3731" s="14"/>
    </row>
    <row r="3732" spans="9:16" x14ac:dyDescent="0.25">
      <c r="I3732" s="14"/>
      <c r="J3732" s="14"/>
      <c r="K3732" s="14"/>
      <c r="L3732" s="14"/>
      <c r="M3732" s="14"/>
      <c r="N3732" s="14"/>
      <c r="O3732" s="14"/>
      <c r="P3732" s="14"/>
    </row>
    <row r="3733" spans="9:16" x14ac:dyDescent="0.25">
      <c r="I3733" s="14"/>
      <c r="J3733" s="14"/>
      <c r="K3733" s="14"/>
      <c r="L3733" s="14"/>
      <c r="M3733" s="14"/>
      <c r="N3733" s="14"/>
      <c r="O3733" s="14"/>
      <c r="P3733" s="14"/>
    </row>
    <row r="3734" spans="9:16" x14ac:dyDescent="0.25">
      <c r="I3734" s="14"/>
      <c r="J3734" s="14"/>
      <c r="K3734" s="14"/>
      <c r="L3734" s="14"/>
      <c r="M3734" s="14"/>
      <c r="N3734" s="14"/>
      <c r="O3734" s="14"/>
      <c r="P3734" s="14"/>
    </row>
    <row r="3735" spans="9:16" x14ac:dyDescent="0.25">
      <c r="I3735" s="14"/>
      <c r="J3735" s="14"/>
      <c r="K3735" s="14"/>
      <c r="L3735" s="14"/>
      <c r="M3735" s="14"/>
      <c r="N3735" s="14"/>
      <c r="O3735" s="14"/>
      <c r="P3735" s="14"/>
    </row>
    <row r="3736" spans="9:16" x14ac:dyDescent="0.25">
      <c r="I3736" s="14"/>
      <c r="J3736" s="14"/>
      <c r="K3736" s="14"/>
      <c r="L3736" s="14"/>
      <c r="M3736" s="14"/>
      <c r="N3736" s="14"/>
      <c r="O3736" s="14"/>
      <c r="P3736" s="14"/>
    </row>
    <row r="3737" spans="9:16" x14ac:dyDescent="0.25">
      <c r="I3737" s="14"/>
      <c r="J3737" s="14"/>
      <c r="K3737" s="14"/>
      <c r="L3737" s="14"/>
      <c r="M3737" s="14"/>
      <c r="N3737" s="14"/>
      <c r="O3737" s="14"/>
      <c r="P3737" s="14"/>
    </row>
    <row r="3738" spans="9:16" x14ac:dyDescent="0.25">
      <c r="I3738" s="14"/>
      <c r="J3738" s="14"/>
      <c r="K3738" s="14"/>
      <c r="L3738" s="14"/>
      <c r="M3738" s="14"/>
      <c r="N3738" s="14"/>
      <c r="O3738" s="14"/>
      <c r="P3738" s="14"/>
    </row>
    <row r="3739" spans="9:16" x14ac:dyDescent="0.25">
      <c r="I3739" s="14"/>
      <c r="J3739" s="14"/>
      <c r="K3739" s="14"/>
      <c r="L3739" s="14"/>
      <c r="M3739" s="14"/>
      <c r="N3739" s="14"/>
      <c r="O3739" s="14"/>
      <c r="P3739" s="14"/>
    </row>
    <row r="3740" spans="9:16" x14ac:dyDescent="0.25">
      <c r="I3740" s="14"/>
      <c r="J3740" s="14"/>
      <c r="K3740" s="14"/>
      <c r="L3740" s="14"/>
      <c r="M3740" s="14"/>
      <c r="N3740" s="14"/>
      <c r="O3740" s="14"/>
      <c r="P3740" s="14"/>
    </row>
    <row r="3741" spans="9:16" x14ac:dyDescent="0.25">
      <c r="I3741" s="14"/>
      <c r="J3741" s="14"/>
      <c r="K3741" s="14"/>
      <c r="L3741" s="14"/>
      <c r="M3741" s="14"/>
      <c r="N3741" s="14"/>
      <c r="O3741" s="14"/>
      <c r="P3741" s="14"/>
    </row>
    <row r="3742" spans="9:16" x14ac:dyDescent="0.25">
      <c r="I3742" s="14"/>
      <c r="J3742" s="14"/>
      <c r="K3742" s="14"/>
      <c r="L3742" s="14"/>
      <c r="M3742" s="14"/>
      <c r="N3742" s="14"/>
      <c r="O3742" s="14"/>
      <c r="P3742" s="14"/>
    </row>
    <row r="3743" spans="9:16" x14ac:dyDescent="0.25">
      <c r="I3743" s="14"/>
      <c r="J3743" s="14"/>
      <c r="K3743" s="14"/>
      <c r="L3743" s="14"/>
      <c r="M3743" s="14"/>
      <c r="N3743" s="14"/>
      <c r="O3743" s="14"/>
      <c r="P3743" s="14"/>
    </row>
    <row r="3744" spans="9:16" x14ac:dyDescent="0.25">
      <c r="I3744" s="14"/>
      <c r="J3744" s="14"/>
      <c r="K3744" s="14"/>
      <c r="L3744" s="14"/>
      <c r="M3744" s="14"/>
      <c r="N3744" s="14"/>
      <c r="O3744" s="14"/>
      <c r="P3744" s="14"/>
    </row>
    <row r="3745" spans="9:16" x14ac:dyDescent="0.25">
      <c r="I3745" s="14"/>
      <c r="J3745" s="14"/>
      <c r="K3745" s="14"/>
      <c r="L3745" s="14"/>
      <c r="M3745" s="14"/>
      <c r="N3745" s="14"/>
      <c r="O3745" s="14"/>
      <c r="P3745" s="14"/>
    </row>
    <row r="3746" spans="9:16" x14ac:dyDescent="0.25">
      <c r="I3746" s="14"/>
      <c r="J3746" s="14"/>
      <c r="K3746" s="14"/>
      <c r="L3746" s="14"/>
      <c r="M3746" s="14"/>
      <c r="N3746" s="14"/>
      <c r="O3746" s="14"/>
      <c r="P3746" s="14"/>
    </row>
    <row r="3747" spans="9:16" x14ac:dyDescent="0.25">
      <c r="I3747" s="14"/>
      <c r="J3747" s="14"/>
      <c r="K3747" s="14"/>
      <c r="L3747" s="14"/>
      <c r="M3747" s="14"/>
      <c r="N3747" s="14"/>
      <c r="O3747" s="14"/>
      <c r="P3747" s="14"/>
    </row>
    <row r="3748" spans="9:16" x14ac:dyDescent="0.25">
      <c r="I3748" s="14"/>
      <c r="J3748" s="14"/>
      <c r="K3748" s="14"/>
      <c r="L3748" s="14"/>
      <c r="M3748" s="14"/>
      <c r="N3748" s="14"/>
      <c r="O3748" s="14"/>
      <c r="P3748" s="14"/>
    </row>
    <row r="3749" spans="9:16" x14ac:dyDescent="0.25">
      <c r="I3749" s="14"/>
      <c r="J3749" s="14"/>
      <c r="K3749" s="14"/>
      <c r="L3749" s="14"/>
      <c r="M3749" s="14"/>
      <c r="N3749" s="14"/>
      <c r="O3749" s="14"/>
      <c r="P3749" s="14"/>
    </row>
    <row r="3750" spans="9:16" x14ac:dyDescent="0.25">
      <c r="I3750" s="14"/>
      <c r="J3750" s="14"/>
      <c r="K3750" s="14"/>
      <c r="L3750" s="14"/>
      <c r="M3750" s="14"/>
      <c r="N3750" s="14"/>
      <c r="O3750" s="14"/>
      <c r="P3750" s="14"/>
    </row>
    <row r="3751" spans="9:16" x14ac:dyDescent="0.25">
      <c r="I3751" s="14"/>
      <c r="J3751" s="14"/>
      <c r="K3751" s="14"/>
      <c r="L3751" s="14"/>
      <c r="M3751" s="14"/>
      <c r="N3751" s="14"/>
      <c r="O3751" s="14"/>
      <c r="P3751" s="14"/>
    </row>
    <row r="3752" spans="9:16" x14ac:dyDescent="0.25">
      <c r="I3752" s="14"/>
      <c r="J3752" s="14"/>
      <c r="K3752" s="14"/>
      <c r="L3752" s="14"/>
      <c r="M3752" s="14"/>
      <c r="N3752" s="14"/>
      <c r="O3752" s="14"/>
      <c r="P3752" s="14"/>
    </row>
    <row r="3753" spans="9:16" x14ac:dyDescent="0.25">
      <c r="I3753" s="14"/>
      <c r="J3753" s="14"/>
      <c r="K3753" s="14"/>
      <c r="L3753" s="14"/>
      <c r="M3753" s="14"/>
      <c r="N3753" s="14"/>
      <c r="O3753" s="14"/>
      <c r="P3753" s="14"/>
    </row>
    <row r="3754" spans="9:16" x14ac:dyDescent="0.25">
      <c r="I3754" s="14"/>
      <c r="J3754" s="14"/>
      <c r="K3754" s="14"/>
      <c r="L3754" s="14"/>
      <c r="M3754" s="14"/>
      <c r="N3754" s="14"/>
      <c r="O3754" s="14"/>
      <c r="P3754" s="14"/>
    </row>
    <row r="3755" spans="9:16" x14ac:dyDescent="0.25">
      <c r="I3755" s="14"/>
      <c r="J3755" s="14"/>
      <c r="K3755" s="14"/>
      <c r="L3755" s="14"/>
      <c r="M3755" s="14"/>
      <c r="N3755" s="14"/>
      <c r="O3755" s="14"/>
      <c r="P3755" s="14"/>
    </row>
    <row r="3756" spans="9:16" x14ac:dyDescent="0.25">
      <c r="I3756" s="14"/>
      <c r="J3756" s="14"/>
      <c r="K3756" s="14"/>
      <c r="L3756" s="14"/>
      <c r="M3756" s="14"/>
      <c r="N3756" s="14"/>
      <c r="O3756" s="14"/>
      <c r="P3756" s="14"/>
    </row>
    <row r="3757" spans="9:16" x14ac:dyDescent="0.25">
      <c r="I3757" s="14"/>
      <c r="J3757" s="14"/>
      <c r="K3757" s="14"/>
      <c r="L3757" s="14"/>
      <c r="M3757" s="14"/>
      <c r="N3757" s="14"/>
      <c r="O3757" s="14"/>
      <c r="P3757" s="14"/>
    </row>
    <row r="3758" spans="9:16" x14ac:dyDescent="0.25">
      <c r="I3758" s="14"/>
      <c r="J3758" s="14"/>
      <c r="K3758" s="14"/>
      <c r="L3758" s="14"/>
      <c r="M3758" s="14"/>
      <c r="N3758" s="14"/>
      <c r="O3758" s="14"/>
      <c r="P3758" s="14"/>
    </row>
    <row r="3759" spans="9:16" x14ac:dyDescent="0.25">
      <c r="I3759" s="14"/>
      <c r="J3759" s="14"/>
      <c r="K3759" s="14"/>
      <c r="L3759" s="14"/>
      <c r="M3759" s="14"/>
      <c r="N3759" s="14"/>
      <c r="O3759" s="14"/>
      <c r="P3759" s="14"/>
    </row>
    <row r="3760" spans="9:16" x14ac:dyDescent="0.25">
      <c r="I3760" s="14"/>
      <c r="J3760" s="14"/>
      <c r="K3760" s="14"/>
      <c r="L3760" s="14"/>
      <c r="M3760" s="14"/>
      <c r="N3760" s="14"/>
      <c r="O3760" s="14"/>
      <c r="P3760" s="14"/>
    </row>
    <row r="3761" spans="9:16" x14ac:dyDescent="0.25">
      <c r="I3761" s="14"/>
      <c r="J3761" s="14"/>
      <c r="K3761" s="14"/>
      <c r="L3761" s="14"/>
      <c r="M3761" s="14"/>
      <c r="N3761" s="14"/>
      <c r="O3761" s="14"/>
      <c r="P3761" s="14"/>
    </row>
    <row r="3762" spans="9:16" x14ac:dyDescent="0.25">
      <c r="I3762" s="14"/>
      <c r="J3762" s="14"/>
      <c r="K3762" s="14"/>
      <c r="L3762" s="14"/>
      <c r="M3762" s="14"/>
      <c r="N3762" s="14"/>
      <c r="O3762" s="14"/>
      <c r="P3762" s="14"/>
    </row>
    <row r="3763" spans="9:16" x14ac:dyDescent="0.25">
      <c r="I3763" s="14"/>
      <c r="J3763" s="14"/>
      <c r="K3763" s="14"/>
      <c r="L3763" s="14"/>
      <c r="M3763" s="14"/>
      <c r="N3763" s="14"/>
      <c r="O3763" s="14"/>
      <c r="P3763" s="14"/>
    </row>
    <row r="3764" spans="9:16" x14ac:dyDescent="0.25">
      <c r="I3764" s="14"/>
      <c r="J3764" s="14"/>
      <c r="K3764" s="14"/>
      <c r="L3764" s="14"/>
      <c r="M3764" s="14"/>
      <c r="N3764" s="14"/>
      <c r="O3764" s="14"/>
      <c r="P3764" s="14"/>
    </row>
    <row r="3765" spans="9:16" x14ac:dyDescent="0.25">
      <c r="I3765" s="14"/>
      <c r="J3765" s="14"/>
      <c r="K3765" s="14"/>
      <c r="L3765" s="14"/>
      <c r="M3765" s="14"/>
      <c r="N3765" s="14"/>
      <c r="O3765" s="14"/>
      <c r="P3765" s="14"/>
    </row>
    <row r="3766" spans="9:16" x14ac:dyDescent="0.25">
      <c r="I3766" s="14"/>
      <c r="J3766" s="14"/>
      <c r="K3766" s="14"/>
      <c r="L3766" s="14"/>
      <c r="M3766" s="14"/>
      <c r="N3766" s="14"/>
      <c r="O3766" s="14"/>
      <c r="P3766" s="14"/>
    </row>
    <row r="3767" spans="9:16" x14ac:dyDescent="0.25">
      <c r="I3767" s="14"/>
      <c r="J3767" s="14"/>
      <c r="K3767" s="14"/>
      <c r="L3767" s="14"/>
      <c r="M3767" s="14"/>
      <c r="N3767" s="14"/>
      <c r="O3767" s="14"/>
      <c r="P3767" s="14"/>
    </row>
    <row r="3768" spans="9:16" x14ac:dyDescent="0.25">
      <c r="I3768" s="14"/>
      <c r="J3768" s="14"/>
      <c r="K3768" s="14"/>
      <c r="L3768" s="14"/>
      <c r="M3768" s="14"/>
      <c r="N3768" s="14"/>
      <c r="O3768" s="14"/>
      <c r="P3768" s="14"/>
    </row>
    <row r="3769" spans="9:16" x14ac:dyDescent="0.25">
      <c r="I3769" s="14"/>
      <c r="J3769" s="14"/>
      <c r="K3769" s="14"/>
      <c r="L3769" s="14"/>
      <c r="M3769" s="14"/>
      <c r="N3769" s="14"/>
      <c r="O3769" s="14"/>
      <c r="P3769" s="14"/>
    </row>
    <row r="3770" spans="9:16" x14ac:dyDescent="0.25">
      <c r="I3770" s="14"/>
      <c r="J3770" s="14"/>
      <c r="K3770" s="14"/>
      <c r="L3770" s="14"/>
      <c r="M3770" s="14"/>
      <c r="N3770" s="14"/>
      <c r="O3770" s="14"/>
      <c r="P3770" s="14"/>
    </row>
    <row r="3771" spans="9:16" x14ac:dyDescent="0.25">
      <c r="I3771" s="14"/>
      <c r="J3771" s="14"/>
      <c r="K3771" s="14"/>
      <c r="L3771" s="14"/>
      <c r="M3771" s="14"/>
      <c r="N3771" s="14"/>
      <c r="O3771" s="14"/>
      <c r="P3771" s="14"/>
    </row>
    <row r="3772" spans="9:16" x14ac:dyDescent="0.25">
      <c r="I3772" s="14"/>
      <c r="J3772" s="14"/>
      <c r="K3772" s="14"/>
      <c r="L3772" s="14"/>
      <c r="M3772" s="14"/>
      <c r="N3772" s="14"/>
      <c r="O3772" s="14"/>
      <c r="P3772" s="14"/>
    </row>
    <row r="3773" spans="9:16" x14ac:dyDescent="0.25">
      <c r="I3773" s="14"/>
      <c r="J3773" s="14"/>
      <c r="K3773" s="14"/>
      <c r="L3773" s="14"/>
      <c r="M3773" s="14"/>
      <c r="N3773" s="14"/>
      <c r="O3773" s="14"/>
      <c r="P3773" s="14"/>
    </row>
    <row r="3774" spans="9:16" x14ac:dyDescent="0.25">
      <c r="I3774" s="14"/>
      <c r="J3774" s="14"/>
      <c r="K3774" s="14"/>
      <c r="L3774" s="14"/>
      <c r="M3774" s="14"/>
      <c r="N3774" s="14"/>
      <c r="O3774" s="14"/>
      <c r="P3774" s="14"/>
    </row>
    <row r="3775" spans="9:16" x14ac:dyDescent="0.25">
      <c r="I3775" s="14"/>
      <c r="J3775" s="14"/>
      <c r="K3775" s="14"/>
      <c r="L3775" s="14"/>
      <c r="M3775" s="14"/>
      <c r="N3775" s="14"/>
      <c r="O3775" s="14"/>
      <c r="P3775" s="14"/>
    </row>
    <row r="3776" spans="9:16" x14ac:dyDescent="0.25">
      <c r="I3776" s="14"/>
      <c r="J3776" s="14"/>
      <c r="K3776" s="14"/>
      <c r="L3776" s="14"/>
      <c r="M3776" s="14"/>
      <c r="N3776" s="14"/>
      <c r="O3776" s="14"/>
      <c r="P3776" s="14"/>
    </row>
    <row r="3777" spans="9:16" x14ac:dyDescent="0.25">
      <c r="I3777" s="14"/>
      <c r="J3777" s="14"/>
      <c r="K3777" s="14"/>
      <c r="L3777" s="14"/>
      <c r="M3777" s="14"/>
      <c r="N3777" s="14"/>
      <c r="O3777" s="14"/>
      <c r="P3777" s="14"/>
    </row>
    <row r="3778" spans="9:16" x14ac:dyDescent="0.25">
      <c r="I3778" s="14"/>
      <c r="J3778" s="14"/>
      <c r="K3778" s="14"/>
      <c r="L3778" s="14"/>
      <c r="M3778" s="14"/>
      <c r="N3778" s="14"/>
      <c r="O3778" s="14"/>
      <c r="P3778" s="14"/>
    </row>
    <row r="3779" spans="9:16" x14ac:dyDescent="0.25">
      <c r="I3779" s="14"/>
      <c r="J3779" s="14"/>
      <c r="K3779" s="14"/>
      <c r="L3779" s="14"/>
      <c r="M3779" s="14"/>
      <c r="N3779" s="14"/>
      <c r="O3779" s="14"/>
      <c r="P3779" s="14"/>
    </row>
    <row r="3780" spans="9:16" x14ac:dyDescent="0.25">
      <c r="I3780" s="14"/>
      <c r="J3780" s="14"/>
      <c r="K3780" s="14"/>
      <c r="L3780" s="14"/>
      <c r="M3780" s="14"/>
      <c r="N3780" s="14"/>
      <c r="O3780" s="14"/>
      <c r="P3780" s="14"/>
    </row>
    <row r="3781" spans="9:16" x14ac:dyDescent="0.25">
      <c r="I3781" s="14"/>
      <c r="J3781" s="14"/>
      <c r="K3781" s="14"/>
      <c r="L3781" s="14"/>
      <c r="M3781" s="14"/>
      <c r="N3781" s="14"/>
      <c r="O3781" s="14"/>
      <c r="P3781" s="14"/>
    </row>
    <row r="3782" spans="9:16" x14ac:dyDescent="0.25">
      <c r="I3782" s="14"/>
      <c r="J3782" s="14"/>
      <c r="K3782" s="14"/>
      <c r="L3782" s="14"/>
      <c r="M3782" s="14"/>
      <c r="N3782" s="14"/>
      <c r="O3782" s="14"/>
      <c r="P3782" s="14"/>
    </row>
    <row r="3783" spans="9:16" x14ac:dyDescent="0.25">
      <c r="I3783" s="14"/>
      <c r="J3783" s="14"/>
      <c r="K3783" s="14"/>
      <c r="L3783" s="14"/>
      <c r="M3783" s="14"/>
      <c r="N3783" s="14"/>
      <c r="O3783" s="14"/>
      <c r="P3783" s="14"/>
    </row>
    <row r="3784" spans="9:16" x14ac:dyDescent="0.25">
      <c r="I3784" s="14"/>
      <c r="J3784" s="14"/>
      <c r="K3784" s="14"/>
      <c r="L3784" s="14"/>
      <c r="M3784" s="14"/>
      <c r="N3784" s="14"/>
      <c r="O3784" s="14"/>
      <c r="P3784" s="14"/>
    </row>
    <row r="3785" spans="9:16" x14ac:dyDescent="0.25">
      <c r="I3785" s="14"/>
      <c r="J3785" s="14"/>
      <c r="K3785" s="14"/>
      <c r="L3785" s="14"/>
      <c r="M3785" s="14"/>
      <c r="N3785" s="14"/>
      <c r="O3785" s="14"/>
      <c r="P3785" s="14"/>
    </row>
    <row r="3786" spans="9:16" x14ac:dyDescent="0.25">
      <c r="I3786" s="14"/>
      <c r="J3786" s="14"/>
      <c r="K3786" s="14"/>
      <c r="L3786" s="14"/>
      <c r="M3786" s="14"/>
      <c r="N3786" s="14"/>
      <c r="O3786" s="14"/>
      <c r="P3786" s="14"/>
    </row>
    <row r="3787" spans="9:16" x14ac:dyDescent="0.25">
      <c r="I3787" s="14"/>
      <c r="J3787" s="14"/>
      <c r="K3787" s="14"/>
      <c r="L3787" s="14"/>
      <c r="M3787" s="14"/>
      <c r="N3787" s="14"/>
      <c r="O3787" s="14"/>
      <c r="P3787" s="14"/>
    </row>
    <row r="3788" spans="9:16" x14ac:dyDescent="0.25">
      <c r="I3788" s="14"/>
      <c r="J3788" s="14"/>
      <c r="K3788" s="14"/>
      <c r="L3788" s="14"/>
      <c r="M3788" s="14"/>
      <c r="N3788" s="14"/>
      <c r="O3788" s="14"/>
      <c r="P3788" s="14"/>
    </row>
    <row r="3789" spans="9:16" x14ac:dyDescent="0.25">
      <c r="I3789" s="14"/>
      <c r="J3789" s="14"/>
      <c r="K3789" s="14"/>
      <c r="L3789" s="14"/>
      <c r="M3789" s="14"/>
      <c r="N3789" s="14"/>
      <c r="O3789" s="14"/>
      <c r="P3789" s="14"/>
    </row>
    <row r="3790" spans="9:16" x14ac:dyDescent="0.25">
      <c r="I3790" s="14"/>
      <c r="J3790" s="14"/>
      <c r="K3790" s="14"/>
      <c r="L3790" s="14"/>
      <c r="M3790" s="14"/>
      <c r="N3790" s="14"/>
      <c r="O3790" s="14"/>
      <c r="P3790" s="14"/>
    </row>
    <row r="3791" spans="9:16" x14ac:dyDescent="0.25">
      <c r="I3791" s="14"/>
      <c r="J3791" s="14"/>
      <c r="K3791" s="14"/>
      <c r="L3791" s="14"/>
      <c r="M3791" s="14"/>
      <c r="N3791" s="14"/>
      <c r="O3791" s="14"/>
      <c r="P3791" s="14"/>
    </row>
    <row r="3792" spans="9:16" x14ac:dyDescent="0.25">
      <c r="I3792" s="14"/>
      <c r="J3792" s="14"/>
      <c r="K3792" s="14"/>
      <c r="L3792" s="14"/>
      <c r="M3792" s="14"/>
      <c r="N3792" s="14"/>
      <c r="O3792" s="14"/>
      <c r="P3792" s="14"/>
    </row>
    <row r="3793" spans="9:16" x14ac:dyDescent="0.25">
      <c r="I3793" s="14"/>
      <c r="J3793" s="14"/>
      <c r="K3793" s="14"/>
      <c r="L3793" s="14"/>
      <c r="M3793" s="14"/>
      <c r="N3793" s="14"/>
      <c r="O3793" s="14"/>
      <c r="P3793" s="14"/>
    </row>
    <row r="3794" spans="9:16" x14ac:dyDescent="0.25">
      <c r="I3794" s="14"/>
      <c r="J3794" s="14"/>
      <c r="K3794" s="14"/>
      <c r="L3794" s="14"/>
      <c r="M3794" s="14"/>
      <c r="N3794" s="14"/>
      <c r="O3794" s="14"/>
      <c r="P3794" s="14"/>
    </row>
    <row r="3795" spans="9:16" x14ac:dyDescent="0.25">
      <c r="I3795" s="14"/>
      <c r="J3795" s="14"/>
      <c r="K3795" s="14"/>
      <c r="L3795" s="14"/>
      <c r="M3795" s="14"/>
      <c r="N3795" s="14"/>
      <c r="O3795" s="14"/>
      <c r="P3795" s="14"/>
    </row>
    <row r="3796" spans="9:16" x14ac:dyDescent="0.25">
      <c r="I3796" s="14"/>
      <c r="J3796" s="14"/>
      <c r="K3796" s="14"/>
      <c r="L3796" s="14"/>
      <c r="M3796" s="14"/>
      <c r="N3796" s="14"/>
      <c r="O3796" s="14"/>
      <c r="P3796" s="14"/>
    </row>
    <row r="3797" spans="9:16" x14ac:dyDescent="0.25">
      <c r="I3797" s="14"/>
      <c r="J3797" s="14"/>
      <c r="K3797" s="14"/>
      <c r="L3797" s="14"/>
      <c r="M3797" s="14"/>
      <c r="N3797" s="14"/>
      <c r="O3797" s="14"/>
      <c r="P3797" s="14"/>
    </row>
    <row r="3798" spans="9:16" x14ac:dyDescent="0.25">
      <c r="I3798" s="14"/>
      <c r="J3798" s="14"/>
      <c r="K3798" s="14"/>
      <c r="L3798" s="14"/>
      <c r="M3798" s="14"/>
      <c r="N3798" s="14"/>
      <c r="O3798" s="14"/>
      <c r="P3798" s="14"/>
    </row>
    <row r="3799" spans="9:16" x14ac:dyDescent="0.25">
      <c r="I3799" s="14"/>
      <c r="J3799" s="14"/>
      <c r="K3799" s="14"/>
      <c r="L3799" s="14"/>
      <c r="M3799" s="14"/>
      <c r="N3799" s="14"/>
      <c r="O3799" s="14"/>
      <c r="P3799" s="14"/>
    </row>
    <row r="3800" spans="9:16" x14ac:dyDescent="0.25">
      <c r="I3800" s="14"/>
      <c r="J3800" s="14"/>
      <c r="K3800" s="14"/>
      <c r="L3800" s="14"/>
      <c r="M3800" s="14"/>
      <c r="N3800" s="14"/>
      <c r="O3800" s="14"/>
      <c r="P3800" s="14"/>
    </row>
    <row r="3801" spans="9:16" x14ac:dyDescent="0.25">
      <c r="I3801" s="14"/>
      <c r="J3801" s="14"/>
      <c r="K3801" s="14"/>
      <c r="L3801" s="14"/>
      <c r="M3801" s="14"/>
      <c r="N3801" s="14"/>
      <c r="O3801" s="14"/>
      <c r="P3801" s="14"/>
    </row>
    <row r="3802" spans="9:16" x14ac:dyDescent="0.25">
      <c r="I3802" s="14"/>
      <c r="J3802" s="14"/>
      <c r="K3802" s="14"/>
      <c r="L3802" s="14"/>
      <c r="M3802" s="14"/>
      <c r="N3802" s="14"/>
      <c r="O3802" s="14"/>
      <c r="P3802" s="14"/>
    </row>
    <row r="3803" spans="9:16" x14ac:dyDescent="0.25">
      <c r="I3803" s="14"/>
      <c r="J3803" s="14"/>
      <c r="K3803" s="14"/>
      <c r="L3803" s="14"/>
      <c r="M3803" s="14"/>
      <c r="N3803" s="14"/>
      <c r="O3803" s="14"/>
      <c r="P3803" s="14"/>
    </row>
    <row r="3804" spans="9:16" x14ac:dyDescent="0.25">
      <c r="I3804" s="14"/>
      <c r="J3804" s="14"/>
      <c r="K3804" s="14"/>
      <c r="L3804" s="14"/>
      <c r="M3804" s="14"/>
      <c r="N3804" s="14"/>
      <c r="O3804" s="14"/>
      <c r="P3804" s="14"/>
    </row>
    <row r="3805" spans="9:16" x14ac:dyDescent="0.25">
      <c r="I3805" s="14"/>
      <c r="J3805" s="14"/>
      <c r="K3805" s="14"/>
      <c r="L3805" s="14"/>
      <c r="M3805" s="14"/>
      <c r="N3805" s="14"/>
      <c r="O3805" s="14"/>
      <c r="P3805" s="14"/>
    </row>
    <row r="3806" spans="9:16" x14ac:dyDescent="0.25">
      <c r="I3806" s="14"/>
      <c r="J3806" s="14"/>
      <c r="K3806" s="14"/>
      <c r="L3806" s="14"/>
      <c r="M3806" s="14"/>
      <c r="N3806" s="14"/>
      <c r="O3806" s="14"/>
      <c r="P3806" s="14"/>
    </row>
    <row r="3807" spans="9:16" x14ac:dyDescent="0.25">
      <c r="I3807" s="14"/>
      <c r="J3807" s="14"/>
      <c r="K3807" s="14"/>
      <c r="L3807" s="14"/>
      <c r="M3807" s="14"/>
      <c r="N3807" s="14"/>
      <c r="O3807" s="14"/>
      <c r="P3807" s="14"/>
    </row>
    <row r="3808" spans="9:16" x14ac:dyDescent="0.25">
      <c r="I3808" s="14"/>
      <c r="J3808" s="14"/>
      <c r="K3808" s="14"/>
      <c r="L3808" s="14"/>
      <c r="M3808" s="14"/>
      <c r="N3808" s="14"/>
      <c r="O3808" s="14"/>
      <c r="P3808" s="14"/>
    </row>
    <row r="3809" spans="9:16" x14ac:dyDescent="0.25">
      <c r="I3809" s="14"/>
      <c r="J3809" s="14"/>
      <c r="K3809" s="14"/>
      <c r="L3809" s="14"/>
      <c r="M3809" s="14"/>
      <c r="N3809" s="14"/>
      <c r="O3809" s="14"/>
      <c r="P3809" s="14"/>
    </row>
    <row r="3810" spans="9:16" x14ac:dyDescent="0.25">
      <c r="I3810" s="14"/>
      <c r="J3810" s="14"/>
      <c r="K3810" s="14"/>
      <c r="L3810" s="14"/>
      <c r="M3810" s="14"/>
      <c r="N3810" s="14"/>
      <c r="O3810" s="14"/>
      <c r="P3810" s="14"/>
    </row>
    <row r="3811" spans="9:16" x14ac:dyDescent="0.25">
      <c r="I3811" s="14"/>
      <c r="J3811" s="14"/>
      <c r="K3811" s="14"/>
      <c r="L3811" s="14"/>
      <c r="M3811" s="14"/>
      <c r="N3811" s="14"/>
      <c r="O3811" s="14"/>
      <c r="P3811" s="14"/>
    </row>
    <row r="3812" spans="9:16" x14ac:dyDescent="0.25">
      <c r="I3812" s="14"/>
      <c r="J3812" s="14"/>
      <c r="K3812" s="14"/>
      <c r="L3812" s="14"/>
      <c r="M3812" s="14"/>
      <c r="N3812" s="14"/>
      <c r="O3812" s="14"/>
      <c r="P3812" s="14"/>
    </row>
    <row r="3813" spans="9:16" x14ac:dyDescent="0.25">
      <c r="I3813" s="14"/>
      <c r="J3813" s="14"/>
      <c r="K3813" s="14"/>
      <c r="L3813" s="14"/>
      <c r="M3813" s="14"/>
      <c r="N3813" s="14"/>
      <c r="O3813" s="14"/>
      <c r="P3813" s="14"/>
    </row>
    <row r="3814" spans="9:16" x14ac:dyDescent="0.25">
      <c r="I3814" s="14"/>
      <c r="J3814" s="14"/>
      <c r="K3814" s="14"/>
      <c r="L3814" s="14"/>
      <c r="M3814" s="14"/>
      <c r="N3814" s="14"/>
      <c r="O3814" s="14"/>
      <c r="P3814" s="14"/>
    </row>
    <row r="3815" spans="9:16" x14ac:dyDescent="0.25">
      <c r="I3815" s="14"/>
      <c r="J3815" s="14"/>
      <c r="K3815" s="14"/>
      <c r="L3815" s="14"/>
      <c r="M3815" s="14"/>
      <c r="N3815" s="14"/>
      <c r="O3815" s="14"/>
      <c r="P3815" s="14"/>
    </row>
    <row r="3816" spans="9:16" x14ac:dyDescent="0.25">
      <c r="I3816" s="14"/>
      <c r="J3816" s="14"/>
      <c r="K3816" s="14"/>
      <c r="L3816" s="14"/>
      <c r="M3816" s="14"/>
      <c r="N3816" s="14"/>
      <c r="O3816" s="14"/>
      <c r="P3816" s="14"/>
    </row>
    <row r="3817" spans="9:16" x14ac:dyDescent="0.25">
      <c r="I3817" s="14"/>
      <c r="J3817" s="14"/>
      <c r="K3817" s="14"/>
      <c r="L3817" s="14"/>
      <c r="M3817" s="14"/>
      <c r="N3817" s="14"/>
      <c r="O3817" s="14"/>
      <c r="P3817" s="14"/>
    </row>
    <row r="3818" spans="9:16" x14ac:dyDescent="0.25">
      <c r="I3818" s="14"/>
      <c r="J3818" s="14"/>
      <c r="K3818" s="14"/>
      <c r="L3818" s="14"/>
      <c r="M3818" s="14"/>
      <c r="N3818" s="14"/>
      <c r="O3818" s="14"/>
      <c r="P3818" s="14"/>
    </row>
    <row r="3819" spans="9:16" x14ac:dyDescent="0.25">
      <c r="I3819" s="14"/>
      <c r="J3819" s="14"/>
      <c r="K3819" s="14"/>
      <c r="L3819" s="14"/>
      <c r="M3819" s="14"/>
      <c r="N3819" s="14"/>
      <c r="O3819" s="14"/>
      <c r="P3819" s="14"/>
    </row>
    <row r="3820" spans="9:16" x14ac:dyDescent="0.25">
      <c r="I3820" s="14"/>
      <c r="J3820" s="14"/>
      <c r="K3820" s="14"/>
      <c r="L3820" s="14"/>
      <c r="M3820" s="14"/>
      <c r="N3820" s="14"/>
      <c r="O3820" s="14"/>
      <c r="P3820" s="14"/>
    </row>
    <row r="3821" spans="9:16" x14ac:dyDescent="0.25">
      <c r="I3821" s="14"/>
      <c r="J3821" s="14"/>
      <c r="K3821" s="14"/>
      <c r="L3821" s="14"/>
      <c r="M3821" s="14"/>
      <c r="N3821" s="14"/>
      <c r="O3821" s="14"/>
      <c r="P3821" s="14"/>
    </row>
    <row r="3822" spans="9:16" x14ac:dyDescent="0.25">
      <c r="I3822" s="14"/>
      <c r="J3822" s="14"/>
      <c r="K3822" s="14"/>
      <c r="L3822" s="14"/>
      <c r="M3822" s="14"/>
      <c r="N3822" s="14"/>
      <c r="O3822" s="14"/>
      <c r="P3822" s="14"/>
    </row>
    <row r="3823" spans="9:16" x14ac:dyDescent="0.25">
      <c r="I3823" s="14"/>
      <c r="J3823" s="14"/>
      <c r="K3823" s="14"/>
      <c r="L3823" s="14"/>
      <c r="M3823" s="14"/>
      <c r="N3823" s="14"/>
      <c r="O3823" s="14"/>
      <c r="P3823" s="14"/>
    </row>
    <row r="3824" spans="9:16" x14ac:dyDescent="0.25">
      <c r="I3824" s="14"/>
      <c r="J3824" s="14"/>
      <c r="K3824" s="14"/>
      <c r="L3824" s="14"/>
      <c r="M3824" s="14"/>
      <c r="N3824" s="14"/>
      <c r="O3824" s="14"/>
      <c r="P3824" s="14"/>
    </row>
    <row r="3825" spans="9:16" x14ac:dyDescent="0.25">
      <c r="I3825" s="14"/>
      <c r="J3825" s="14"/>
      <c r="K3825" s="14"/>
      <c r="L3825" s="14"/>
      <c r="M3825" s="14"/>
      <c r="N3825" s="14"/>
      <c r="O3825" s="14"/>
      <c r="P3825" s="14"/>
    </row>
    <row r="3826" spans="9:16" x14ac:dyDescent="0.25">
      <c r="I3826" s="14"/>
      <c r="J3826" s="14"/>
      <c r="K3826" s="14"/>
      <c r="L3826" s="14"/>
      <c r="M3826" s="14"/>
      <c r="N3826" s="14"/>
      <c r="O3826" s="14"/>
      <c r="P3826" s="14"/>
    </row>
    <row r="3827" spans="9:16" x14ac:dyDescent="0.25">
      <c r="I3827" s="14"/>
      <c r="J3827" s="14"/>
      <c r="K3827" s="14"/>
      <c r="L3827" s="14"/>
      <c r="M3827" s="14"/>
      <c r="N3827" s="14"/>
      <c r="O3827" s="14"/>
      <c r="P3827" s="14"/>
    </row>
    <row r="3828" spans="9:16" x14ac:dyDescent="0.25">
      <c r="I3828" s="14"/>
      <c r="J3828" s="14"/>
      <c r="K3828" s="14"/>
      <c r="L3828" s="14"/>
      <c r="M3828" s="14"/>
      <c r="N3828" s="14"/>
      <c r="O3828" s="14"/>
      <c r="P3828" s="14"/>
    </row>
    <row r="3829" spans="9:16" x14ac:dyDescent="0.25">
      <c r="I3829" s="14"/>
      <c r="J3829" s="14"/>
      <c r="K3829" s="14"/>
      <c r="L3829" s="14"/>
      <c r="M3829" s="14"/>
      <c r="N3829" s="14"/>
      <c r="O3829" s="14"/>
      <c r="P3829" s="14"/>
    </row>
    <row r="3830" spans="9:16" x14ac:dyDescent="0.25">
      <c r="I3830" s="14"/>
      <c r="J3830" s="14"/>
      <c r="K3830" s="14"/>
      <c r="L3830" s="14"/>
      <c r="M3830" s="14"/>
      <c r="N3830" s="14"/>
      <c r="O3830" s="14"/>
      <c r="P3830" s="14"/>
    </row>
    <row r="3831" spans="9:16" x14ac:dyDescent="0.25">
      <c r="I3831" s="14"/>
      <c r="J3831" s="14"/>
      <c r="K3831" s="14"/>
      <c r="L3831" s="14"/>
      <c r="M3831" s="14"/>
      <c r="N3831" s="14"/>
      <c r="O3831" s="14"/>
      <c r="P3831" s="14"/>
    </row>
    <row r="3832" spans="9:16" x14ac:dyDescent="0.25">
      <c r="I3832" s="14"/>
      <c r="J3832" s="14"/>
      <c r="K3832" s="14"/>
      <c r="L3832" s="14"/>
      <c r="M3832" s="14"/>
      <c r="N3832" s="14"/>
      <c r="O3832" s="14"/>
      <c r="P3832" s="14"/>
    </row>
    <row r="3833" spans="9:16" x14ac:dyDescent="0.25">
      <c r="I3833" s="14"/>
      <c r="J3833" s="14"/>
      <c r="K3833" s="14"/>
      <c r="L3833" s="14"/>
      <c r="M3833" s="14"/>
      <c r="N3833" s="14"/>
      <c r="O3833" s="14"/>
      <c r="P3833" s="14"/>
    </row>
    <row r="3834" spans="9:16" x14ac:dyDescent="0.25">
      <c r="I3834" s="14"/>
      <c r="J3834" s="14"/>
      <c r="K3834" s="14"/>
      <c r="L3834" s="14"/>
      <c r="M3834" s="14"/>
      <c r="N3834" s="14"/>
      <c r="O3834" s="14"/>
      <c r="P3834" s="14"/>
    </row>
    <row r="3835" spans="9:16" x14ac:dyDescent="0.25">
      <c r="I3835" s="14"/>
      <c r="J3835" s="14"/>
      <c r="K3835" s="14"/>
      <c r="L3835" s="14"/>
      <c r="M3835" s="14"/>
      <c r="N3835" s="14"/>
      <c r="O3835" s="14"/>
      <c r="P3835" s="14"/>
    </row>
    <row r="3836" spans="9:16" x14ac:dyDescent="0.25">
      <c r="I3836" s="14"/>
      <c r="J3836" s="14"/>
      <c r="K3836" s="14"/>
      <c r="L3836" s="14"/>
      <c r="M3836" s="14"/>
      <c r="N3836" s="14"/>
      <c r="O3836" s="14"/>
      <c r="P3836" s="14"/>
    </row>
    <row r="3837" spans="9:16" x14ac:dyDescent="0.25">
      <c r="I3837" s="14"/>
      <c r="J3837" s="14"/>
      <c r="K3837" s="14"/>
      <c r="L3837" s="14"/>
      <c r="M3837" s="14"/>
      <c r="N3837" s="14"/>
      <c r="O3837" s="14"/>
      <c r="P3837" s="14"/>
    </row>
    <row r="3838" spans="9:16" x14ac:dyDescent="0.25">
      <c r="I3838" s="14"/>
      <c r="J3838" s="14"/>
      <c r="K3838" s="14"/>
      <c r="L3838" s="14"/>
      <c r="M3838" s="14"/>
      <c r="N3838" s="14"/>
      <c r="O3838" s="14"/>
      <c r="P3838" s="14"/>
    </row>
    <row r="3839" spans="9:16" x14ac:dyDescent="0.25">
      <c r="I3839" s="14"/>
      <c r="J3839" s="14"/>
      <c r="K3839" s="14"/>
      <c r="L3839" s="14"/>
      <c r="M3839" s="14"/>
      <c r="N3839" s="14"/>
      <c r="O3839" s="14"/>
      <c r="P3839" s="14"/>
    </row>
    <row r="3840" spans="9:16" x14ac:dyDescent="0.25">
      <c r="I3840" s="14"/>
      <c r="J3840" s="14"/>
      <c r="K3840" s="14"/>
      <c r="L3840" s="14"/>
      <c r="M3840" s="14"/>
      <c r="N3840" s="14"/>
      <c r="O3840" s="14"/>
      <c r="P3840" s="14"/>
    </row>
    <row r="3841" spans="9:16" x14ac:dyDescent="0.25">
      <c r="I3841" s="14"/>
      <c r="J3841" s="14"/>
      <c r="K3841" s="14"/>
      <c r="L3841" s="14"/>
      <c r="M3841" s="14"/>
      <c r="N3841" s="14"/>
      <c r="O3841" s="14"/>
      <c r="P3841" s="14"/>
    </row>
    <row r="3842" spans="9:16" x14ac:dyDescent="0.25">
      <c r="I3842" s="14"/>
      <c r="J3842" s="14"/>
      <c r="K3842" s="14"/>
      <c r="L3842" s="14"/>
      <c r="M3842" s="14"/>
      <c r="N3842" s="14"/>
      <c r="O3842" s="14"/>
      <c r="P3842" s="14"/>
    </row>
    <row r="3843" spans="9:16" x14ac:dyDescent="0.25">
      <c r="I3843" s="14"/>
      <c r="J3843" s="14"/>
      <c r="K3843" s="14"/>
      <c r="L3843" s="14"/>
      <c r="M3843" s="14"/>
      <c r="N3843" s="14"/>
      <c r="O3843" s="14"/>
      <c r="P3843" s="14"/>
    </row>
    <row r="3844" spans="9:16" x14ac:dyDescent="0.25">
      <c r="I3844" s="14"/>
      <c r="J3844" s="14"/>
      <c r="K3844" s="14"/>
      <c r="L3844" s="14"/>
      <c r="M3844" s="14"/>
      <c r="N3844" s="14"/>
      <c r="O3844" s="14"/>
      <c r="P3844" s="14"/>
    </row>
    <row r="3845" spans="9:16" x14ac:dyDescent="0.25">
      <c r="I3845" s="14"/>
      <c r="J3845" s="14"/>
      <c r="K3845" s="14"/>
      <c r="L3845" s="14"/>
      <c r="M3845" s="14"/>
      <c r="N3845" s="14"/>
      <c r="O3845" s="14"/>
      <c r="P3845" s="14"/>
    </row>
    <row r="3846" spans="9:16" x14ac:dyDescent="0.25">
      <c r="I3846" s="14"/>
      <c r="J3846" s="14"/>
      <c r="K3846" s="14"/>
      <c r="L3846" s="14"/>
      <c r="M3846" s="14"/>
      <c r="N3846" s="14"/>
      <c r="O3846" s="14"/>
      <c r="P3846" s="14"/>
    </row>
    <row r="3847" spans="9:16" x14ac:dyDescent="0.25">
      <c r="I3847" s="14"/>
      <c r="J3847" s="14"/>
      <c r="K3847" s="14"/>
      <c r="L3847" s="14"/>
      <c r="M3847" s="14"/>
      <c r="N3847" s="14"/>
      <c r="O3847" s="14"/>
      <c r="P3847" s="14"/>
    </row>
    <row r="3848" spans="9:16" x14ac:dyDescent="0.25">
      <c r="I3848" s="14"/>
      <c r="J3848" s="14"/>
      <c r="K3848" s="14"/>
      <c r="L3848" s="14"/>
      <c r="M3848" s="14"/>
      <c r="N3848" s="14"/>
      <c r="O3848" s="14"/>
      <c r="P3848" s="14"/>
    </row>
    <row r="3849" spans="9:16" x14ac:dyDescent="0.25">
      <c r="I3849" s="14"/>
      <c r="J3849" s="14"/>
      <c r="K3849" s="14"/>
      <c r="L3849" s="14"/>
      <c r="M3849" s="14"/>
      <c r="N3849" s="14"/>
      <c r="O3849" s="14"/>
      <c r="P3849" s="14"/>
    </row>
    <row r="3850" spans="9:16" x14ac:dyDescent="0.25">
      <c r="I3850" s="14"/>
      <c r="J3850" s="14"/>
      <c r="K3850" s="14"/>
      <c r="L3850" s="14"/>
      <c r="M3850" s="14"/>
      <c r="N3850" s="14"/>
      <c r="O3850" s="14"/>
      <c r="P3850" s="14"/>
    </row>
    <row r="3851" spans="9:16" x14ac:dyDescent="0.25">
      <c r="I3851" s="14"/>
      <c r="J3851" s="14"/>
      <c r="K3851" s="14"/>
      <c r="L3851" s="14"/>
      <c r="M3851" s="14"/>
      <c r="N3851" s="14"/>
      <c r="O3851" s="14"/>
      <c r="P3851" s="14"/>
    </row>
    <row r="3852" spans="9:16" x14ac:dyDescent="0.25">
      <c r="I3852" s="14"/>
      <c r="J3852" s="14"/>
      <c r="K3852" s="14"/>
      <c r="L3852" s="14"/>
      <c r="M3852" s="14"/>
      <c r="N3852" s="14"/>
      <c r="O3852" s="14"/>
      <c r="P3852" s="14"/>
    </row>
    <row r="3853" spans="9:16" x14ac:dyDescent="0.25">
      <c r="I3853" s="14"/>
      <c r="J3853" s="14"/>
      <c r="K3853" s="14"/>
      <c r="L3853" s="14"/>
      <c r="M3853" s="14"/>
      <c r="N3853" s="14"/>
      <c r="O3853" s="14"/>
      <c r="P3853" s="14"/>
    </row>
    <row r="3854" spans="9:16" x14ac:dyDescent="0.25">
      <c r="I3854" s="14"/>
      <c r="J3854" s="14"/>
      <c r="K3854" s="14"/>
      <c r="L3854" s="14"/>
      <c r="M3854" s="14"/>
      <c r="N3854" s="14"/>
      <c r="O3854" s="14"/>
      <c r="P3854" s="14"/>
    </row>
    <row r="3855" spans="9:16" x14ac:dyDescent="0.25">
      <c r="I3855" s="14"/>
      <c r="J3855" s="14"/>
      <c r="K3855" s="14"/>
      <c r="L3855" s="14"/>
      <c r="M3855" s="14"/>
      <c r="N3855" s="14"/>
      <c r="O3855" s="14"/>
      <c r="P3855" s="14"/>
    </row>
    <row r="3856" spans="9:16" x14ac:dyDescent="0.25">
      <c r="I3856" s="14"/>
      <c r="J3856" s="14"/>
      <c r="K3856" s="14"/>
      <c r="L3856" s="14"/>
      <c r="M3856" s="14"/>
      <c r="N3856" s="14"/>
      <c r="O3856" s="14"/>
      <c r="P3856" s="14"/>
    </row>
    <row r="3857" spans="9:16" x14ac:dyDescent="0.25">
      <c r="I3857" s="14"/>
      <c r="J3857" s="14"/>
      <c r="K3857" s="14"/>
      <c r="L3857" s="14"/>
      <c r="M3857" s="14"/>
      <c r="N3857" s="14"/>
      <c r="O3857" s="14"/>
      <c r="P3857" s="14"/>
    </row>
    <row r="3858" spans="9:16" x14ac:dyDescent="0.25">
      <c r="I3858" s="14"/>
      <c r="J3858" s="14"/>
      <c r="K3858" s="14"/>
      <c r="L3858" s="14"/>
      <c r="M3858" s="14"/>
      <c r="N3858" s="14"/>
      <c r="O3858" s="14"/>
      <c r="P3858" s="14"/>
    </row>
    <row r="3859" spans="9:16" x14ac:dyDescent="0.25">
      <c r="I3859" s="14"/>
      <c r="J3859" s="14"/>
      <c r="K3859" s="14"/>
      <c r="L3859" s="14"/>
      <c r="M3859" s="14"/>
      <c r="N3859" s="14"/>
      <c r="O3859" s="14"/>
      <c r="P3859" s="14"/>
    </row>
    <row r="3860" spans="9:16" x14ac:dyDescent="0.25">
      <c r="I3860" s="14"/>
      <c r="J3860" s="14"/>
      <c r="K3860" s="14"/>
      <c r="L3860" s="14"/>
      <c r="M3860" s="14"/>
      <c r="N3860" s="14"/>
      <c r="O3860" s="14"/>
      <c r="P3860" s="14"/>
    </row>
    <row r="3861" spans="9:16" x14ac:dyDescent="0.25">
      <c r="I3861" s="14"/>
      <c r="J3861" s="14"/>
      <c r="K3861" s="14"/>
      <c r="L3861" s="14"/>
      <c r="M3861" s="14"/>
      <c r="N3861" s="14"/>
      <c r="O3861" s="14"/>
      <c r="P3861" s="14"/>
    </row>
    <row r="3862" spans="9:16" x14ac:dyDescent="0.25">
      <c r="I3862" s="14"/>
      <c r="J3862" s="14"/>
      <c r="K3862" s="14"/>
      <c r="L3862" s="14"/>
      <c r="M3862" s="14"/>
      <c r="N3862" s="14"/>
      <c r="O3862" s="14"/>
      <c r="P3862" s="14"/>
    </row>
    <row r="3863" spans="9:16" x14ac:dyDescent="0.25">
      <c r="I3863" s="14"/>
      <c r="J3863" s="14"/>
      <c r="K3863" s="14"/>
      <c r="L3863" s="14"/>
      <c r="M3863" s="14"/>
      <c r="N3863" s="14"/>
      <c r="O3863" s="14"/>
      <c r="P3863" s="14"/>
    </row>
    <row r="3864" spans="9:16" x14ac:dyDescent="0.25">
      <c r="I3864" s="14"/>
      <c r="J3864" s="14"/>
      <c r="K3864" s="14"/>
      <c r="L3864" s="14"/>
      <c r="M3864" s="14"/>
      <c r="N3864" s="14"/>
      <c r="O3864" s="14"/>
      <c r="P3864" s="14"/>
    </row>
    <row r="3865" spans="9:16" x14ac:dyDescent="0.25">
      <c r="I3865" s="14"/>
      <c r="J3865" s="14"/>
      <c r="K3865" s="14"/>
      <c r="L3865" s="14"/>
      <c r="M3865" s="14"/>
      <c r="N3865" s="14"/>
      <c r="O3865" s="14"/>
      <c r="P3865" s="14"/>
    </row>
    <row r="3866" spans="9:16" x14ac:dyDescent="0.25">
      <c r="I3866" s="14"/>
      <c r="J3866" s="14"/>
      <c r="K3866" s="14"/>
      <c r="L3866" s="14"/>
      <c r="M3866" s="14"/>
      <c r="N3866" s="14"/>
      <c r="O3866" s="14"/>
      <c r="P3866" s="14"/>
    </row>
    <row r="3867" spans="9:16" x14ac:dyDescent="0.25">
      <c r="I3867" s="14"/>
      <c r="J3867" s="14"/>
      <c r="K3867" s="14"/>
      <c r="L3867" s="14"/>
      <c r="M3867" s="14"/>
      <c r="N3867" s="14"/>
      <c r="O3867" s="14"/>
      <c r="P3867" s="14"/>
    </row>
    <row r="3868" spans="9:16" x14ac:dyDescent="0.25">
      <c r="I3868" s="14"/>
      <c r="J3868" s="14"/>
      <c r="K3868" s="14"/>
      <c r="L3868" s="14"/>
      <c r="M3868" s="14"/>
      <c r="N3868" s="14"/>
      <c r="O3868" s="14"/>
      <c r="P3868" s="14"/>
    </row>
    <row r="3869" spans="9:16" x14ac:dyDescent="0.25">
      <c r="I3869" s="14"/>
      <c r="J3869" s="14"/>
      <c r="K3869" s="14"/>
      <c r="L3869" s="14"/>
      <c r="M3869" s="14"/>
      <c r="N3869" s="14"/>
      <c r="O3869" s="14"/>
      <c r="P3869" s="14"/>
    </row>
    <row r="3870" spans="9:16" x14ac:dyDescent="0.25">
      <c r="I3870" s="14"/>
      <c r="J3870" s="14"/>
      <c r="K3870" s="14"/>
      <c r="L3870" s="14"/>
      <c r="M3870" s="14"/>
      <c r="N3870" s="14"/>
      <c r="O3870" s="14"/>
      <c r="P3870" s="14"/>
    </row>
    <row r="3871" spans="9:16" x14ac:dyDescent="0.25">
      <c r="I3871" s="14"/>
      <c r="J3871" s="14"/>
      <c r="K3871" s="14"/>
      <c r="L3871" s="14"/>
      <c r="M3871" s="14"/>
      <c r="N3871" s="14"/>
      <c r="O3871" s="14"/>
      <c r="P3871" s="14"/>
    </row>
    <row r="3872" spans="9:16" x14ac:dyDescent="0.25">
      <c r="I3872" s="14"/>
      <c r="J3872" s="14"/>
      <c r="K3872" s="14"/>
      <c r="L3872" s="14"/>
      <c r="M3872" s="14"/>
      <c r="N3872" s="14"/>
      <c r="O3872" s="14"/>
      <c r="P3872" s="14"/>
    </row>
    <row r="3873" spans="9:16" x14ac:dyDescent="0.25">
      <c r="I3873" s="14"/>
      <c r="J3873" s="14"/>
      <c r="K3873" s="14"/>
      <c r="L3873" s="14"/>
      <c r="M3873" s="14"/>
      <c r="N3873" s="14"/>
      <c r="O3873" s="14"/>
      <c r="P3873" s="14"/>
    </row>
    <row r="3874" spans="9:16" x14ac:dyDescent="0.25">
      <c r="I3874" s="14"/>
      <c r="J3874" s="14"/>
      <c r="K3874" s="14"/>
      <c r="L3874" s="14"/>
      <c r="M3874" s="14"/>
      <c r="N3874" s="14"/>
      <c r="O3874" s="14"/>
      <c r="P3874" s="14"/>
    </row>
    <row r="3875" spans="9:16" x14ac:dyDescent="0.25">
      <c r="I3875" s="14"/>
      <c r="J3875" s="14"/>
      <c r="K3875" s="14"/>
      <c r="L3875" s="14"/>
      <c r="M3875" s="14"/>
      <c r="N3875" s="14"/>
      <c r="O3875" s="14"/>
      <c r="P3875" s="14"/>
    </row>
    <row r="3876" spans="9:16" x14ac:dyDescent="0.25">
      <c r="I3876" s="14"/>
      <c r="J3876" s="14"/>
      <c r="K3876" s="14"/>
      <c r="L3876" s="14"/>
      <c r="M3876" s="14"/>
      <c r="N3876" s="14"/>
      <c r="O3876" s="14"/>
      <c r="P3876" s="14"/>
    </row>
    <row r="3877" spans="9:16" x14ac:dyDescent="0.25">
      <c r="I3877" s="14"/>
      <c r="J3877" s="14"/>
      <c r="K3877" s="14"/>
      <c r="L3877" s="14"/>
      <c r="M3877" s="14"/>
      <c r="N3877" s="14"/>
      <c r="O3877" s="14"/>
      <c r="P3877" s="14"/>
    </row>
    <row r="3878" spans="9:16" x14ac:dyDescent="0.25">
      <c r="I3878" s="14"/>
      <c r="J3878" s="14"/>
      <c r="K3878" s="14"/>
      <c r="L3878" s="14"/>
      <c r="M3878" s="14"/>
      <c r="N3878" s="14"/>
      <c r="O3878" s="14"/>
      <c r="P3878" s="14"/>
    </row>
    <row r="3879" spans="9:16" x14ac:dyDescent="0.25">
      <c r="I3879" s="14"/>
      <c r="J3879" s="14"/>
      <c r="K3879" s="14"/>
      <c r="L3879" s="14"/>
      <c r="M3879" s="14"/>
      <c r="N3879" s="14"/>
      <c r="O3879" s="14"/>
      <c r="P3879" s="14"/>
    </row>
    <row r="3880" spans="9:16" x14ac:dyDescent="0.25">
      <c r="I3880" s="14"/>
      <c r="J3880" s="14"/>
      <c r="K3880" s="14"/>
      <c r="L3880" s="14"/>
      <c r="M3880" s="14"/>
      <c r="N3880" s="14"/>
      <c r="O3880" s="14"/>
      <c r="P3880" s="14"/>
    </row>
    <row r="3881" spans="9:16" x14ac:dyDescent="0.25">
      <c r="I3881" s="14"/>
      <c r="J3881" s="14"/>
      <c r="K3881" s="14"/>
      <c r="L3881" s="14"/>
      <c r="M3881" s="14"/>
      <c r="N3881" s="14"/>
      <c r="O3881" s="14"/>
      <c r="P3881" s="14"/>
    </row>
    <row r="3882" spans="9:16" x14ac:dyDescent="0.25">
      <c r="I3882" s="14"/>
      <c r="J3882" s="14"/>
      <c r="K3882" s="14"/>
      <c r="L3882" s="14"/>
      <c r="M3882" s="14"/>
      <c r="N3882" s="14"/>
      <c r="O3882" s="14"/>
      <c r="P3882" s="14"/>
    </row>
    <row r="3883" spans="9:16" x14ac:dyDescent="0.25">
      <c r="I3883" s="14"/>
      <c r="J3883" s="14"/>
      <c r="K3883" s="14"/>
      <c r="L3883" s="14"/>
      <c r="M3883" s="14"/>
      <c r="N3883" s="14"/>
      <c r="O3883" s="14"/>
      <c r="P3883" s="14"/>
    </row>
    <row r="3884" spans="9:16" x14ac:dyDescent="0.25">
      <c r="I3884" s="14"/>
      <c r="J3884" s="14"/>
      <c r="K3884" s="14"/>
      <c r="L3884" s="14"/>
      <c r="M3884" s="14"/>
      <c r="N3884" s="14"/>
      <c r="O3884" s="14"/>
      <c r="P3884" s="14"/>
    </row>
    <row r="3885" spans="9:16" x14ac:dyDescent="0.25">
      <c r="I3885" s="14"/>
      <c r="J3885" s="14"/>
      <c r="K3885" s="14"/>
      <c r="L3885" s="14"/>
      <c r="M3885" s="14"/>
      <c r="N3885" s="14"/>
      <c r="O3885" s="14"/>
      <c r="P3885" s="14"/>
    </row>
    <row r="3886" spans="9:16" x14ac:dyDescent="0.25">
      <c r="I3886" s="14"/>
      <c r="J3886" s="14"/>
      <c r="K3886" s="14"/>
      <c r="L3886" s="14"/>
      <c r="M3886" s="14"/>
      <c r="N3886" s="14"/>
      <c r="O3886" s="14"/>
      <c r="P3886" s="14"/>
    </row>
    <row r="3887" spans="9:16" x14ac:dyDescent="0.25">
      <c r="I3887" s="14"/>
      <c r="J3887" s="14"/>
      <c r="K3887" s="14"/>
      <c r="L3887" s="14"/>
      <c r="M3887" s="14"/>
      <c r="N3887" s="14"/>
      <c r="O3887" s="14"/>
      <c r="P3887" s="14"/>
    </row>
    <row r="3888" spans="9:16" x14ac:dyDescent="0.25">
      <c r="I3888" s="14"/>
      <c r="J3888" s="14"/>
      <c r="K3888" s="14"/>
      <c r="L3888" s="14"/>
      <c r="M3888" s="14"/>
      <c r="N3888" s="14"/>
      <c r="O3888" s="14"/>
      <c r="P3888" s="14"/>
    </row>
    <row r="3889" spans="9:16" x14ac:dyDescent="0.25">
      <c r="I3889" s="14"/>
      <c r="J3889" s="14"/>
      <c r="K3889" s="14"/>
      <c r="L3889" s="14"/>
      <c r="M3889" s="14"/>
      <c r="N3889" s="14"/>
      <c r="O3889" s="14"/>
      <c r="P3889" s="14"/>
    </row>
    <row r="3890" spans="9:16" x14ac:dyDescent="0.25">
      <c r="I3890" s="14"/>
      <c r="J3890" s="14"/>
      <c r="K3890" s="14"/>
      <c r="L3890" s="14"/>
      <c r="M3890" s="14"/>
      <c r="N3890" s="14"/>
      <c r="O3890" s="14"/>
      <c r="P3890" s="14"/>
    </row>
    <row r="3891" spans="9:16" x14ac:dyDescent="0.25">
      <c r="I3891" s="14"/>
      <c r="J3891" s="14"/>
      <c r="K3891" s="14"/>
      <c r="L3891" s="14"/>
      <c r="M3891" s="14"/>
      <c r="N3891" s="14"/>
      <c r="O3891" s="14"/>
      <c r="P3891" s="14"/>
    </row>
    <row r="3892" spans="9:16" x14ac:dyDescent="0.25">
      <c r="I3892" s="14"/>
      <c r="J3892" s="14"/>
      <c r="K3892" s="14"/>
      <c r="L3892" s="14"/>
      <c r="M3892" s="14"/>
      <c r="N3892" s="14"/>
      <c r="O3892" s="14"/>
      <c r="P3892" s="14"/>
    </row>
    <row r="3893" spans="9:16" x14ac:dyDescent="0.25">
      <c r="I3893" s="14"/>
      <c r="J3893" s="14"/>
      <c r="K3893" s="14"/>
      <c r="L3893" s="14"/>
      <c r="M3893" s="14"/>
      <c r="N3893" s="14"/>
      <c r="O3893" s="14"/>
      <c r="P3893" s="14"/>
    </row>
    <row r="3894" spans="9:16" x14ac:dyDescent="0.25">
      <c r="I3894" s="14"/>
      <c r="J3894" s="14"/>
      <c r="K3894" s="14"/>
      <c r="L3894" s="14"/>
      <c r="M3894" s="14"/>
      <c r="N3894" s="14"/>
      <c r="O3894" s="14"/>
      <c r="P3894" s="14"/>
    </row>
    <row r="3895" spans="9:16" x14ac:dyDescent="0.25">
      <c r="I3895" s="14"/>
      <c r="J3895" s="14"/>
      <c r="K3895" s="14"/>
      <c r="L3895" s="14"/>
      <c r="M3895" s="14"/>
      <c r="N3895" s="14"/>
      <c r="O3895" s="14"/>
      <c r="P3895" s="14"/>
    </row>
    <row r="3896" spans="9:16" x14ac:dyDescent="0.25">
      <c r="I3896" s="14"/>
      <c r="J3896" s="14"/>
      <c r="K3896" s="14"/>
      <c r="L3896" s="14"/>
      <c r="M3896" s="14"/>
      <c r="N3896" s="14"/>
      <c r="O3896" s="14"/>
      <c r="P3896" s="14"/>
    </row>
    <row r="3897" spans="9:16" x14ac:dyDescent="0.25">
      <c r="I3897" s="14"/>
      <c r="J3897" s="14"/>
      <c r="K3897" s="14"/>
      <c r="L3897" s="14"/>
      <c r="M3897" s="14"/>
      <c r="N3897" s="14"/>
      <c r="O3897" s="14"/>
      <c r="P3897" s="14"/>
    </row>
    <row r="3898" spans="9:16" x14ac:dyDescent="0.25">
      <c r="I3898" s="14"/>
      <c r="J3898" s="14"/>
      <c r="K3898" s="14"/>
      <c r="L3898" s="14"/>
      <c r="M3898" s="14"/>
      <c r="N3898" s="14"/>
      <c r="O3898" s="14"/>
      <c r="P3898" s="14"/>
    </row>
    <row r="3899" spans="9:16" x14ac:dyDescent="0.25">
      <c r="I3899" s="14"/>
      <c r="J3899" s="14"/>
      <c r="K3899" s="14"/>
      <c r="L3899" s="14"/>
      <c r="M3899" s="14"/>
      <c r="N3899" s="14"/>
      <c r="O3899" s="14"/>
      <c r="P3899" s="14"/>
    </row>
    <row r="3900" spans="9:16" x14ac:dyDescent="0.25">
      <c r="I3900" s="14"/>
      <c r="J3900" s="14"/>
      <c r="K3900" s="14"/>
      <c r="L3900" s="14"/>
      <c r="M3900" s="14"/>
      <c r="N3900" s="14"/>
      <c r="O3900" s="14"/>
      <c r="P3900" s="14"/>
    </row>
    <row r="3901" spans="9:16" x14ac:dyDescent="0.25">
      <c r="I3901" s="14"/>
      <c r="J3901" s="14"/>
      <c r="K3901" s="14"/>
      <c r="L3901" s="14"/>
      <c r="M3901" s="14"/>
      <c r="N3901" s="14"/>
      <c r="O3901" s="14"/>
      <c r="P3901" s="14"/>
    </row>
    <row r="3902" spans="9:16" x14ac:dyDescent="0.25">
      <c r="I3902" s="14"/>
      <c r="J3902" s="14"/>
      <c r="K3902" s="14"/>
      <c r="L3902" s="14"/>
      <c r="M3902" s="14"/>
      <c r="N3902" s="14"/>
      <c r="O3902" s="14"/>
      <c r="P3902" s="14"/>
    </row>
    <row r="3903" spans="9:16" x14ac:dyDescent="0.25">
      <c r="I3903" s="14"/>
      <c r="J3903" s="14"/>
      <c r="K3903" s="14"/>
      <c r="L3903" s="14"/>
      <c r="M3903" s="14"/>
      <c r="N3903" s="14"/>
      <c r="O3903" s="14"/>
      <c r="P3903" s="14"/>
    </row>
    <row r="3904" spans="9:16" x14ac:dyDescent="0.25">
      <c r="I3904" s="14"/>
      <c r="J3904" s="14"/>
      <c r="K3904" s="14"/>
      <c r="L3904" s="14"/>
      <c r="M3904" s="14"/>
      <c r="N3904" s="14"/>
      <c r="O3904" s="14"/>
      <c r="P3904" s="14"/>
    </row>
    <row r="3905" spans="9:16" x14ac:dyDescent="0.25">
      <c r="I3905" s="14"/>
      <c r="J3905" s="14"/>
      <c r="K3905" s="14"/>
      <c r="L3905" s="14"/>
      <c r="M3905" s="14"/>
      <c r="N3905" s="14"/>
      <c r="O3905" s="14"/>
      <c r="P3905" s="14"/>
    </row>
    <row r="3906" spans="9:16" x14ac:dyDescent="0.25">
      <c r="I3906" s="14"/>
      <c r="J3906" s="14"/>
      <c r="K3906" s="14"/>
      <c r="L3906" s="14"/>
      <c r="M3906" s="14"/>
      <c r="N3906" s="14"/>
      <c r="O3906" s="14"/>
      <c r="P3906" s="14"/>
    </row>
    <row r="3907" spans="9:16" x14ac:dyDescent="0.25">
      <c r="I3907" s="14"/>
      <c r="J3907" s="14"/>
      <c r="K3907" s="14"/>
      <c r="L3907" s="14"/>
      <c r="M3907" s="14"/>
      <c r="N3907" s="14"/>
      <c r="O3907" s="14"/>
      <c r="P3907" s="14"/>
    </row>
    <row r="3908" spans="9:16" x14ac:dyDescent="0.25">
      <c r="I3908" s="14"/>
      <c r="J3908" s="14"/>
      <c r="K3908" s="14"/>
      <c r="L3908" s="14"/>
      <c r="M3908" s="14"/>
      <c r="N3908" s="14"/>
      <c r="O3908" s="14"/>
      <c r="P3908" s="14"/>
    </row>
    <row r="3909" spans="9:16" x14ac:dyDescent="0.25">
      <c r="I3909" s="14"/>
      <c r="J3909" s="14"/>
      <c r="K3909" s="14"/>
      <c r="L3909" s="14"/>
      <c r="M3909" s="14"/>
      <c r="N3909" s="14"/>
      <c r="O3909" s="14"/>
      <c r="P3909" s="14"/>
    </row>
    <row r="3910" spans="9:16" x14ac:dyDescent="0.25">
      <c r="I3910" s="14"/>
      <c r="J3910" s="14"/>
      <c r="K3910" s="14"/>
      <c r="L3910" s="14"/>
      <c r="M3910" s="14"/>
      <c r="N3910" s="14"/>
      <c r="O3910" s="14"/>
      <c r="P3910" s="14"/>
    </row>
    <row r="3911" spans="9:16" x14ac:dyDescent="0.25">
      <c r="I3911" s="14"/>
      <c r="J3911" s="14"/>
      <c r="K3911" s="14"/>
      <c r="L3911" s="14"/>
      <c r="M3911" s="14"/>
      <c r="N3911" s="14"/>
      <c r="O3911" s="14"/>
      <c r="P3911" s="14"/>
    </row>
    <row r="3912" spans="9:16" x14ac:dyDescent="0.25">
      <c r="I3912" s="14"/>
      <c r="J3912" s="14"/>
      <c r="K3912" s="14"/>
      <c r="L3912" s="14"/>
      <c r="M3912" s="14"/>
      <c r="N3912" s="14"/>
      <c r="O3912" s="14"/>
      <c r="P3912" s="14"/>
    </row>
    <row r="3913" spans="9:16" x14ac:dyDescent="0.25">
      <c r="I3913" s="14"/>
      <c r="J3913" s="14"/>
      <c r="K3913" s="14"/>
      <c r="L3913" s="14"/>
      <c r="M3913" s="14"/>
      <c r="N3913" s="14"/>
      <c r="O3913" s="14"/>
      <c r="P3913" s="14"/>
    </row>
    <row r="3914" spans="9:16" x14ac:dyDescent="0.25">
      <c r="I3914" s="14"/>
      <c r="J3914" s="14"/>
      <c r="K3914" s="14"/>
      <c r="L3914" s="14"/>
      <c r="M3914" s="14"/>
      <c r="N3914" s="14"/>
      <c r="O3914" s="14"/>
      <c r="P3914" s="14"/>
    </row>
    <row r="3915" spans="9:16" x14ac:dyDescent="0.25">
      <c r="I3915" s="14"/>
      <c r="J3915" s="14"/>
      <c r="K3915" s="14"/>
      <c r="L3915" s="14"/>
      <c r="M3915" s="14"/>
      <c r="N3915" s="14"/>
      <c r="O3915" s="14"/>
      <c r="P3915" s="14"/>
    </row>
    <row r="3916" spans="9:16" x14ac:dyDescent="0.25">
      <c r="I3916" s="14"/>
      <c r="J3916" s="14"/>
      <c r="K3916" s="14"/>
      <c r="L3916" s="14"/>
      <c r="M3916" s="14"/>
      <c r="N3916" s="14"/>
      <c r="O3916" s="14"/>
      <c r="P3916" s="14"/>
    </row>
    <row r="3917" spans="9:16" x14ac:dyDescent="0.25">
      <c r="I3917" s="14"/>
      <c r="J3917" s="14"/>
      <c r="K3917" s="14"/>
      <c r="L3917" s="14"/>
      <c r="M3917" s="14"/>
      <c r="N3917" s="14"/>
      <c r="O3917" s="14"/>
      <c r="P3917" s="14"/>
    </row>
    <row r="3918" spans="9:16" x14ac:dyDescent="0.25">
      <c r="I3918" s="14"/>
      <c r="J3918" s="14"/>
      <c r="K3918" s="14"/>
      <c r="L3918" s="14"/>
      <c r="M3918" s="14"/>
      <c r="N3918" s="14"/>
      <c r="O3918" s="14"/>
      <c r="P3918" s="14"/>
    </row>
    <row r="3919" spans="9:16" x14ac:dyDescent="0.25">
      <c r="I3919" s="14"/>
      <c r="J3919" s="14"/>
      <c r="K3919" s="14"/>
      <c r="L3919" s="14"/>
      <c r="M3919" s="14"/>
      <c r="N3919" s="14"/>
      <c r="O3919" s="14"/>
      <c r="P3919" s="14"/>
    </row>
    <row r="3920" spans="9:16" x14ac:dyDescent="0.25">
      <c r="I3920" s="14"/>
      <c r="J3920" s="14"/>
      <c r="K3920" s="14"/>
      <c r="L3920" s="14"/>
      <c r="M3920" s="14"/>
      <c r="N3920" s="14"/>
      <c r="O3920" s="14"/>
      <c r="P3920" s="14"/>
    </row>
    <row r="3921" spans="9:16" x14ac:dyDescent="0.25">
      <c r="I3921" s="14"/>
      <c r="J3921" s="14"/>
      <c r="K3921" s="14"/>
      <c r="L3921" s="14"/>
      <c r="M3921" s="14"/>
      <c r="N3921" s="14"/>
      <c r="O3921" s="14"/>
      <c r="P3921" s="14"/>
    </row>
    <row r="3922" spans="9:16" x14ac:dyDescent="0.25">
      <c r="I3922" s="14"/>
      <c r="J3922" s="14"/>
      <c r="K3922" s="14"/>
      <c r="L3922" s="14"/>
      <c r="M3922" s="14"/>
      <c r="N3922" s="14"/>
      <c r="O3922" s="14"/>
      <c r="P3922" s="14"/>
    </row>
    <row r="3923" spans="9:16" x14ac:dyDescent="0.25">
      <c r="I3923" s="14"/>
      <c r="J3923" s="14"/>
      <c r="K3923" s="14"/>
      <c r="L3923" s="14"/>
      <c r="M3923" s="14"/>
      <c r="N3923" s="14"/>
      <c r="O3923" s="14"/>
      <c r="P3923" s="14"/>
    </row>
    <row r="3924" spans="9:16" x14ac:dyDescent="0.25">
      <c r="I3924" s="14"/>
      <c r="J3924" s="14"/>
      <c r="K3924" s="14"/>
      <c r="L3924" s="14"/>
      <c r="M3924" s="14"/>
      <c r="N3924" s="14"/>
      <c r="O3924" s="14"/>
      <c r="P3924" s="14"/>
    </row>
    <row r="3925" spans="9:16" x14ac:dyDescent="0.25">
      <c r="I3925" s="14"/>
      <c r="J3925" s="14"/>
      <c r="K3925" s="14"/>
      <c r="L3925" s="14"/>
      <c r="M3925" s="14"/>
      <c r="N3925" s="14"/>
      <c r="O3925" s="14"/>
      <c r="P3925" s="14"/>
    </row>
    <row r="3926" spans="9:16" x14ac:dyDescent="0.25">
      <c r="I3926" s="14"/>
      <c r="J3926" s="14"/>
      <c r="K3926" s="14"/>
      <c r="L3926" s="14"/>
      <c r="M3926" s="14"/>
      <c r="N3926" s="14"/>
      <c r="O3926" s="14"/>
      <c r="P3926" s="14"/>
    </row>
    <row r="3927" spans="9:16" x14ac:dyDescent="0.25">
      <c r="I3927" s="14"/>
      <c r="J3927" s="14"/>
      <c r="K3927" s="14"/>
      <c r="L3927" s="14"/>
      <c r="M3927" s="14"/>
      <c r="N3927" s="14"/>
      <c r="O3927" s="14"/>
      <c r="P3927" s="14"/>
    </row>
    <row r="3928" spans="9:16" x14ac:dyDescent="0.25">
      <c r="I3928" s="14"/>
      <c r="J3928" s="14"/>
      <c r="K3928" s="14"/>
      <c r="L3928" s="14"/>
      <c r="M3928" s="14"/>
      <c r="N3928" s="14"/>
      <c r="O3928" s="14"/>
      <c r="P3928" s="14"/>
    </row>
    <row r="3929" spans="9:16" x14ac:dyDescent="0.25">
      <c r="I3929" s="14"/>
      <c r="J3929" s="14"/>
      <c r="K3929" s="14"/>
      <c r="L3929" s="14"/>
      <c r="M3929" s="14"/>
      <c r="N3929" s="14"/>
      <c r="O3929" s="14"/>
      <c r="P3929" s="14"/>
    </row>
    <row r="3930" spans="9:16" x14ac:dyDescent="0.25">
      <c r="I3930" s="14"/>
      <c r="J3930" s="14"/>
      <c r="K3930" s="14"/>
      <c r="L3930" s="14"/>
      <c r="M3930" s="14"/>
      <c r="N3930" s="14"/>
      <c r="O3930" s="14"/>
      <c r="P3930" s="14"/>
    </row>
    <row r="3931" spans="9:16" x14ac:dyDescent="0.25">
      <c r="I3931" s="14"/>
      <c r="J3931" s="14"/>
      <c r="K3931" s="14"/>
      <c r="L3931" s="14"/>
      <c r="M3931" s="14"/>
      <c r="N3931" s="14"/>
      <c r="O3931" s="14"/>
      <c r="P3931" s="14"/>
    </row>
    <row r="3932" spans="9:16" x14ac:dyDescent="0.25">
      <c r="I3932" s="14"/>
      <c r="J3932" s="14"/>
      <c r="K3932" s="14"/>
      <c r="L3932" s="14"/>
      <c r="M3932" s="14"/>
      <c r="N3932" s="14"/>
      <c r="O3932" s="14"/>
      <c r="P3932" s="14"/>
    </row>
    <row r="3933" spans="9:16" x14ac:dyDescent="0.25">
      <c r="I3933" s="14"/>
      <c r="J3933" s="14"/>
      <c r="K3933" s="14"/>
      <c r="L3933" s="14"/>
      <c r="M3933" s="14"/>
      <c r="N3933" s="14"/>
      <c r="O3933" s="14"/>
      <c r="P3933" s="14"/>
    </row>
    <row r="3934" spans="9:16" x14ac:dyDescent="0.25">
      <c r="I3934" s="14"/>
      <c r="J3934" s="14"/>
      <c r="K3934" s="14"/>
      <c r="L3934" s="14"/>
      <c r="M3934" s="14"/>
      <c r="N3934" s="14"/>
      <c r="O3934" s="14"/>
      <c r="P3934" s="14"/>
    </row>
    <row r="3935" spans="9:16" x14ac:dyDescent="0.25">
      <c r="I3935" s="14"/>
      <c r="J3935" s="14"/>
      <c r="K3935" s="14"/>
      <c r="L3935" s="14"/>
      <c r="M3935" s="14"/>
      <c r="N3935" s="14"/>
      <c r="O3935" s="14"/>
      <c r="P3935" s="14"/>
    </row>
    <row r="3936" spans="9:16" x14ac:dyDescent="0.25">
      <c r="I3936" s="14"/>
      <c r="J3936" s="14"/>
      <c r="K3936" s="14"/>
      <c r="L3936" s="14"/>
      <c r="M3936" s="14"/>
      <c r="N3936" s="14"/>
      <c r="O3936" s="14"/>
      <c r="P3936" s="14"/>
    </row>
    <row r="3937" spans="9:16" x14ac:dyDescent="0.25">
      <c r="I3937" s="14"/>
      <c r="J3937" s="14"/>
      <c r="K3937" s="14"/>
      <c r="L3937" s="14"/>
      <c r="M3937" s="14"/>
      <c r="N3937" s="14"/>
      <c r="O3937" s="14"/>
      <c r="P3937" s="14"/>
    </row>
    <row r="3938" spans="9:16" x14ac:dyDescent="0.25">
      <c r="I3938" s="14"/>
      <c r="J3938" s="14"/>
      <c r="K3938" s="14"/>
      <c r="L3938" s="14"/>
      <c r="M3938" s="14"/>
      <c r="N3938" s="14"/>
      <c r="O3938" s="14"/>
      <c r="P3938" s="14"/>
    </row>
    <row r="3939" spans="9:16" x14ac:dyDescent="0.25">
      <c r="I3939" s="14"/>
      <c r="J3939" s="14"/>
      <c r="K3939" s="14"/>
      <c r="L3939" s="14"/>
      <c r="M3939" s="14"/>
      <c r="N3939" s="14"/>
      <c r="O3939" s="14"/>
      <c r="P3939" s="14"/>
    </row>
    <row r="3940" spans="9:16" x14ac:dyDescent="0.25">
      <c r="I3940" s="14"/>
      <c r="J3940" s="14"/>
      <c r="K3940" s="14"/>
      <c r="L3940" s="14"/>
      <c r="M3940" s="14"/>
      <c r="N3940" s="14"/>
      <c r="O3940" s="14"/>
      <c r="P3940" s="14"/>
    </row>
    <row r="3941" spans="9:16" x14ac:dyDescent="0.25">
      <c r="I3941" s="14"/>
      <c r="J3941" s="14"/>
      <c r="K3941" s="14"/>
      <c r="L3941" s="14"/>
      <c r="M3941" s="14"/>
      <c r="N3941" s="14"/>
      <c r="O3941" s="14"/>
      <c r="P3941" s="14"/>
    </row>
    <row r="3942" spans="9:16" x14ac:dyDescent="0.25">
      <c r="I3942" s="14"/>
      <c r="J3942" s="14"/>
      <c r="K3942" s="14"/>
      <c r="L3942" s="14"/>
      <c r="M3942" s="14"/>
      <c r="N3942" s="14"/>
      <c r="O3942" s="14"/>
      <c r="P3942" s="14"/>
    </row>
    <row r="3943" spans="9:16" x14ac:dyDescent="0.25">
      <c r="I3943" s="14"/>
      <c r="J3943" s="14"/>
      <c r="K3943" s="14"/>
      <c r="L3943" s="14"/>
      <c r="M3943" s="14"/>
      <c r="N3943" s="14"/>
      <c r="O3943" s="14"/>
      <c r="P3943" s="14"/>
    </row>
    <row r="3944" spans="9:16" x14ac:dyDescent="0.25">
      <c r="I3944" s="14"/>
      <c r="J3944" s="14"/>
      <c r="K3944" s="14"/>
      <c r="L3944" s="14"/>
      <c r="M3944" s="14"/>
      <c r="N3944" s="14"/>
      <c r="O3944" s="14"/>
      <c r="P3944" s="14"/>
    </row>
    <row r="3945" spans="9:16" x14ac:dyDescent="0.25">
      <c r="I3945" s="14"/>
      <c r="J3945" s="14"/>
      <c r="K3945" s="14"/>
      <c r="L3945" s="14"/>
      <c r="M3945" s="14"/>
      <c r="N3945" s="14"/>
      <c r="O3945" s="14"/>
      <c r="P3945" s="14"/>
    </row>
    <row r="3946" spans="9:16" x14ac:dyDescent="0.25">
      <c r="I3946" s="14"/>
      <c r="J3946" s="14"/>
      <c r="K3946" s="14"/>
      <c r="L3946" s="14"/>
      <c r="M3946" s="14"/>
      <c r="N3946" s="14"/>
      <c r="O3946" s="14"/>
      <c r="P3946" s="14"/>
    </row>
    <row r="3947" spans="9:16" x14ac:dyDescent="0.25">
      <c r="I3947" s="14"/>
      <c r="J3947" s="14"/>
      <c r="K3947" s="14"/>
      <c r="L3947" s="14"/>
      <c r="M3947" s="14"/>
      <c r="N3947" s="14"/>
      <c r="O3947" s="14"/>
      <c r="P3947" s="14"/>
    </row>
    <row r="3948" spans="9:16" x14ac:dyDescent="0.25">
      <c r="I3948" s="14"/>
      <c r="J3948" s="14"/>
      <c r="K3948" s="14"/>
      <c r="L3948" s="14"/>
      <c r="M3948" s="14"/>
      <c r="N3948" s="14"/>
      <c r="O3948" s="14"/>
      <c r="P3948" s="14"/>
    </row>
    <row r="3949" spans="9:16" x14ac:dyDescent="0.25">
      <c r="I3949" s="14"/>
      <c r="J3949" s="14"/>
      <c r="K3949" s="14"/>
      <c r="L3949" s="14"/>
      <c r="M3949" s="14"/>
      <c r="N3949" s="14"/>
      <c r="O3949" s="14"/>
      <c r="P3949" s="14"/>
    </row>
    <row r="3950" spans="9:16" x14ac:dyDescent="0.25">
      <c r="I3950" s="14"/>
      <c r="J3950" s="14"/>
      <c r="K3950" s="14"/>
      <c r="L3950" s="14"/>
      <c r="M3950" s="14"/>
      <c r="N3950" s="14"/>
      <c r="O3950" s="14"/>
      <c r="P3950" s="14"/>
    </row>
    <row r="3951" spans="9:16" x14ac:dyDescent="0.25">
      <c r="I3951" s="14"/>
      <c r="J3951" s="14"/>
      <c r="K3951" s="14"/>
      <c r="L3951" s="14"/>
      <c r="M3951" s="14"/>
      <c r="N3951" s="14"/>
      <c r="O3951" s="14"/>
      <c r="P3951" s="14"/>
    </row>
    <row r="3952" spans="9:16" x14ac:dyDescent="0.25">
      <c r="I3952" s="14"/>
      <c r="J3952" s="14"/>
      <c r="K3952" s="14"/>
      <c r="L3952" s="14"/>
      <c r="M3952" s="14"/>
      <c r="N3952" s="14"/>
      <c r="O3952" s="14"/>
      <c r="P3952" s="14"/>
    </row>
    <row r="3953" spans="9:16" x14ac:dyDescent="0.25">
      <c r="I3953" s="14"/>
      <c r="J3953" s="14"/>
      <c r="K3953" s="14"/>
      <c r="L3953" s="14"/>
      <c r="M3953" s="14"/>
      <c r="N3953" s="14"/>
      <c r="O3953" s="14"/>
      <c r="P3953" s="14"/>
    </row>
    <row r="3954" spans="9:16" x14ac:dyDescent="0.25">
      <c r="I3954" s="14"/>
      <c r="J3954" s="14"/>
      <c r="K3954" s="14"/>
      <c r="L3954" s="14"/>
      <c r="M3954" s="14"/>
      <c r="N3954" s="14"/>
      <c r="O3954" s="14"/>
      <c r="P3954" s="14"/>
    </row>
    <row r="3955" spans="9:16" x14ac:dyDescent="0.25">
      <c r="I3955" s="14"/>
      <c r="J3955" s="14"/>
      <c r="K3955" s="14"/>
      <c r="L3955" s="14"/>
      <c r="M3955" s="14"/>
      <c r="N3955" s="14"/>
      <c r="O3955" s="14"/>
      <c r="P3955" s="14"/>
    </row>
    <row r="3956" spans="9:16" x14ac:dyDescent="0.25">
      <c r="I3956" s="14"/>
      <c r="J3956" s="14"/>
      <c r="K3956" s="14"/>
      <c r="L3956" s="14"/>
      <c r="M3956" s="14"/>
      <c r="N3956" s="14"/>
      <c r="O3956" s="14"/>
      <c r="P3956" s="14"/>
    </row>
    <row r="3957" spans="9:16" x14ac:dyDescent="0.25">
      <c r="I3957" s="14"/>
      <c r="J3957" s="14"/>
      <c r="K3957" s="14"/>
      <c r="L3957" s="14"/>
      <c r="M3957" s="14"/>
      <c r="N3957" s="14"/>
      <c r="O3957" s="14"/>
      <c r="P3957" s="14"/>
    </row>
    <row r="3958" spans="9:16" x14ac:dyDescent="0.25">
      <c r="I3958" s="14"/>
      <c r="J3958" s="14"/>
      <c r="K3958" s="14"/>
      <c r="L3958" s="14"/>
      <c r="M3958" s="14"/>
      <c r="N3958" s="14"/>
      <c r="O3958" s="14"/>
      <c r="P3958" s="14"/>
    </row>
    <row r="3959" spans="9:16" x14ac:dyDescent="0.25">
      <c r="I3959" s="14"/>
      <c r="J3959" s="14"/>
      <c r="K3959" s="14"/>
      <c r="L3959" s="14"/>
      <c r="M3959" s="14"/>
      <c r="N3959" s="14"/>
      <c r="O3959" s="14"/>
      <c r="P3959" s="14"/>
    </row>
    <row r="3960" spans="9:16" x14ac:dyDescent="0.25">
      <c r="I3960" s="14"/>
      <c r="J3960" s="14"/>
      <c r="K3960" s="14"/>
      <c r="L3960" s="14"/>
      <c r="M3960" s="14"/>
      <c r="N3960" s="14"/>
      <c r="O3960" s="14"/>
      <c r="P3960" s="14"/>
    </row>
    <row r="3961" spans="9:16" x14ac:dyDescent="0.25">
      <c r="I3961" s="14"/>
      <c r="J3961" s="14"/>
      <c r="K3961" s="14"/>
      <c r="L3961" s="14"/>
      <c r="M3961" s="14"/>
      <c r="N3961" s="14"/>
      <c r="O3961" s="14"/>
      <c r="P3961" s="14"/>
    </row>
    <row r="3962" spans="9:16" x14ac:dyDescent="0.25">
      <c r="I3962" s="14"/>
      <c r="J3962" s="14"/>
      <c r="K3962" s="14"/>
      <c r="L3962" s="14"/>
      <c r="M3962" s="14"/>
      <c r="N3962" s="14"/>
      <c r="O3962" s="14"/>
      <c r="P3962" s="14"/>
    </row>
    <row r="3963" spans="9:16" x14ac:dyDescent="0.25">
      <c r="I3963" s="14"/>
      <c r="J3963" s="14"/>
      <c r="K3963" s="14"/>
      <c r="L3963" s="14"/>
      <c r="M3963" s="14"/>
      <c r="N3963" s="14"/>
      <c r="O3963" s="14"/>
      <c r="P3963" s="14"/>
    </row>
    <row r="3964" spans="9:16" x14ac:dyDescent="0.25">
      <c r="I3964" s="14"/>
      <c r="J3964" s="14"/>
      <c r="K3964" s="14"/>
      <c r="L3964" s="14"/>
      <c r="M3964" s="14"/>
      <c r="N3964" s="14"/>
      <c r="O3964" s="14"/>
      <c r="P3964" s="14"/>
    </row>
    <row r="3965" spans="9:16" x14ac:dyDescent="0.25">
      <c r="I3965" s="14"/>
      <c r="J3965" s="14"/>
      <c r="K3965" s="14"/>
      <c r="L3965" s="14"/>
      <c r="M3965" s="14"/>
      <c r="N3965" s="14"/>
      <c r="O3965" s="14"/>
      <c r="P3965" s="14"/>
    </row>
    <row r="3966" spans="9:16" x14ac:dyDescent="0.25">
      <c r="I3966" s="14"/>
      <c r="J3966" s="14"/>
      <c r="K3966" s="14"/>
      <c r="L3966" s="14"/>
      <c r="M3966" s="14"/>
      <c r="N3966" s="14"/>
      <c r="O3966" s="14"/>
      <c r="P3966" s="14"/>
    </row>
    <row r="3967" spans="9:16" x14ac:dyDescent="0.25">
      <c r="I3967" s="14"/>
      <c r="J3967" s="14"/>
      <c r="K3967" s="14"/>
      <c r="L3967" s="14"/>
      <c r="M3967" s="14"/>
      <c r="N3967" s="14"/>
      <c r="O3967" s="14"/>
      <c r="P3967" s="14"/>
    </row>
    <row r="3968" spans="9:16" x14ac:dyDescent="0.25">
      <c r="I3968" s="14"/>
      <c r="J3968" s="14"/>
      <c r="K3968" s="14"/>
      <c r="L3968" s="14"/>
      <c r="M3968" s="14"/>
      <c r="N3968" s="14"/>
      <c r="O3968" s="14"/>
      <c r="P3968" s="14"/>
    </row>
    <row r="3969" spans="9:16" x14ac:dyDescent="0.25">
      <c r="I3969" s="14"/>
      <c r="J3969" s="14"/>
      <c r="K3969" s="14"/>
      <c r="L3969" s="14"/>
      <c r="M3969" s="14"/>
      <c r="N3969" s="14"/>
      <c r="O3969" s="14"/>
      <c r="P3969" s="14"/>
    </row>
    <row r="3970" spans="9:16" x14ac:dyDescent="0.25">
      <c r="I3970" s="14"/>
      <c r="J3970" s="14"/>
      <c r="K3970" s="14"/>
      <c r="L3970" s="14"/>
      <c r="M3970" s="14"/>
      <c r="N3970" s="14"/>
      <c r="O3970" s="14"/>
      <c r="P3970" s="14"/>
    </row>
    <row r="3971" spans="9:16" x14ac:dyDescent="0.25">
      <c r="I3971" s="14"/>
      <c r="J3971" s="14"/>
      <c r="K3971" s="14"/>
      <c r="L3971" s="14"/>
      <c r="M3971" s="14"/>
      <c r="N3971" s="14"/>
      <c r="O3971" s="14"/>
      <c r="P3971" s="14"/>
    </row>
    <row r="3972" spans="9:16" x14ac:dyDescent="0.25">
      <c r="I3972" s="14"/>
      <c r="J3972" s="14"/>
      <c r="K3972" s="14"/>
      <c r="L3972" s="14"/>
      <c r="M3972" s="14"/>
      <c r="N3972" s="14"/>
      <c r="O3972" s="14"/>
      <c r="P3972" s="14"/>
    </row>
    <row r="3973" spans="9:16" x14ac:dyDescent="0.25">
      <c r="I3973" s="14"/>
      <c r="J3973" s="14"/>
      <c r="K3973" s="14"/>
      <c r="L3973" s="14"/>
      <c r="M3973" s="14"/>
      <c r="N3973" s="14"/>
      <c r="O3973" s="14"/>
      <c r="P3973" s="14"/>
    </row>
    <row r="3974" spans="9:16" x14ac:dyDescent="0.25">
      <c r="I3974" s="14"/>
      <c r="J3974" s="14"/>
      <c r="K3974" s="14"/>
      <c r="L3974" s="14"/>
      <c r="M3974" s="14"/>
      <c r="N3974" s="14"/>
      <c r="O3974" s="14"/>
      <c r="P3974" s="14"/>
    </row>
    <row r="3975" spans="9:16" x14ac:dyDescent="0.25">
      <c r="I3975" s="14"/>
      <c r="J3975" s="14"/>
      <c r="K3975" s="14"/>
      <c r="L3975" s="14"/>
      <c r="M3975" s="14"/>
      <c r="N3975" s="14"/>
      <c r="O3975" s="14"/>
      <c r="P3975" s="14"/>
    </row>
    <row r="3976" spans="9:16" x14ac:dyDescent="0.25">
      <c r="I3976" s="14"/>
      <c r="J3976" s="14"/>
      <c r="K3976" s="14"/>
      <c r="L3976" s="14"/>
      <c r="M3976" s="14"/>
      <c r="N3976" s="14"/>
      <c r="O3976" s="14"/>
      <c r="P3976" s="14"/>
    </row>
    <row r="3977" spans="9:16" x14ac:dyDescent="0.25">
      <c r="I3977" s="14"/>
      <c r="J3977" s="14"/>
      <c r="K3977" s="14"/>
      <c r="L3977" s="14"/>
      <c r="M3977" s="14"/>
      <c r="N3977" s="14"/>
      <c r="O3977" s="14"/>
      <c r="P3977" s="14"/>
    </row>
    <row r="3978" spans="9:16" x14ac:dyDescent="0.25">
      <c r="I3978" s="14"/>
      <c r="J3978" s="14"/>
      <c r="K3978" s="14"/>
      <c r="L3978" s="14"/>
      <c r="M3978" s="14"/>
      <c r="N3978" s="14"/>
      <c r="O3978" s="14"/>
      <c r="P3978" s="14"/>
    </row>
    <row r="3979" spans="9:16" x14ac:dyDescent="0.25">
      <c r="I3979" s="14"/>
      <c r="J3979" s="14"/>
      <c r="K3979" s="14"/>
      <c r="L3979" s="14"/>
      <c r="M3979" s="14"/>
      <c r="N3979" s="14"/>
      <c r="O3979" s="14"/>
      <c r="P3979" s="14"/>
    </row>
    <row r="3980" spans="9:16" x14ac:dyDescent="0.25">
      <c r="I3980" s="14"/>
      <c r="J3980" s="14"/>
      <c r="K3980" s="14"/>
      <c r="L3980" s="14"/>
      <c r="M3980" s="14"/>
      <c r="N3980" s="14"/>
      <c r="O3980" s="14"/>
      <c r="P3980" s="14"/>
    </row>
    <row r="3981" spans="9:16" x14ac:dyDescent="0.25">
      <c r="I3981" s="14"/>
      <c r="J3981" s="14"/>
      <c r="K3981" s="14"/>
      <c r="L3981" s="14"/>
      <c r="M3981" s="14"/>
      <c r="N3981" s="14"/>
      <c r="O3981" s="14"/>
      <c r="P3981" s="14"/>
    </row>
    <row r="3982" spans="9:16" x14ac:dyDescent="0.25">
      <c r="I3982" s="14"/>
      <c r="J3982" s="14"/>
      <c r="K3982" s="14"/>
      <c r="L3982" s="14"/>
      <c r="M3982" s="14"/>
      <c r="N3982" s="14"/>
      <c r="O3982" s="14"/>
      <c r="P3982" s="14"/>
    </row>
    <row r="3983" spans="9:16" x14ac:dyDescent="0.25">
      <c r="I3983" s="14"/>
      <c r="J3983" s="14"/>
      <c r="K3983" s="14"/>
      <c r="L3983" s="14"/>
      <c r="M3983" s="14"/>
      <c r="N3983" s="14"/>
      <c r="O3983" s="14"/>
      <c r="P3983" s="14"/>
    </row>
    <row r="3984" spans="9:16" x14ac:dyDescent="0.25">
      <c r="I3984" s="14"/>
      <c r="J3984" s="14"/>
      <c r="K3984" s="14"/>
      <c r="L3984" s="14"/>
      <c r="M3984" s="14"/>
      <c r="N3984" s="14"/>
      <c r="O3984" s="14"/>
      <c r="P3984" s="14"/>
    </row>
    <row r="3985" spans="9:16" x14ac:dyDescent="0.25">
      <c r="I3985" s="14"/>
      <c r="J3985" s="14"/>
      <c r="K3985" s="14"/>
      <c r="L3985" s="14"/>
      <c r="M3985" s="14"/>
      <c r="N3985" s="14"/>
      <c r="O3985" s="14"/>
      <c r="P3985" s="14"/>
    </row>
    <row r="3986" spans="9:16" x14ac:dyDescent="0.25">
      <c r="I3986" s="14"/>
      <c r="J3986" s="14"/>
      <c r="K3986" s="14"/>
      <c r="L3986" s="14"/>
      <c r="M3986" s="14"/>
      <c r="N3986" s="14"/>
      <c r="O3986" s="14"/>
      <c r="P3986" s="14"/>
    </row>
    <row r="3987" spans="9:16" x14ac:dyDescent="0.25">
      <c r="I3987" s="14"/>
      <c r="J3987" s="14"/>
      <c r="K3987" s="14"/>
      <c r="L3987" s="14"/>
      <c r="M3987" s="14"/>
      <c r="N3987" s="14"/>
      <c r="O3987" s="14"/>
      <c r="P3987" s="14"/>
    </row>
    <row r="3988" spans="9:16" x14ac:dyDescent="0.25">
      <c r="I3988" s="14"/>
      <c r="J3988" s="14"/>
      <c r="K3988" s="14"/>
      <c r="L3988" s="14"/>
      <c r="M3988" s="14"/>
      <c r="N3988" s="14"/>
      <c r="O3988" s="14"/>
      <c r="P3988" s="14"/>
    </row>
    <row r="3989" spans="9:16" x14ac:dyDescent="0.25">
      <c r="I3989" s="14"/>
      <c r="J3989" s="14"/>
      <c r="K3989" s="14"/>
      <c r="L3989" s="14"/>
      <c r="M3989" s="14"/>
      <c r="N3989" s="14"/>
      <c r="O3989" s="14"/>
      <c r="P3989" s="14"/>
    </row>
    <row r="3990" spans="9:16" x14ac:dyDescent="0.25">
      <c r="I3990" s="14"/>
      <c r="J3990" s="14"/>
      <c r="K3990" s="14"/>
      <c r="L3990" s="14"/>
      <c r="M3990" s="14"/>
      <c r="N3990" s="14"/>
      <c r="O3990" s="14"/>
      <c r="P3990" s="14"/>
    </row>
    <row r="3991" spans="9:16" x14ac:dyDescent="0.25">
      <c r="I3991" s="14"/>
      <c r="J3991" s="14"/>
      <c r="K3991" s="14"/>
      <c r="L3991" s="14"/>
      <c r="M3991" s="14"/>
      <c r="N3991" s="14"/>
      <c r="O3991" s="14"/>
      <c r="P3991" s="14"/>
    </row>
    <row r="3992" spans="9:16" x14ac:dyDescent="0.25">
      <c r="I3992" s="14"/>
      <c r="J3992" s="14"/>
      <c r="K3992" s="14"/>
      <c r="L3992" s="14"/>
      <c r="M3992" s="14"/>
      <c r="N3992" s="14"/>
      <c r="O3992" s="14"/>
      <c r="P3992" s="14"/>
    </row>
    <row r="3993" spans="9:16" x14ac:dyDescent="0.25">
      <c r="I3993" s="14"/>
      <c r="J3993" s="14"/>
      <c r="K3993" s="14"/>
      <c r="L3993" s="14"/>
      <c r="M3993" s="14"/>
      <c r="N3993" s="14"/>
      <c r="O3993" s="14"/>
      <c r="P3993" s="14"/>
    </row>
    <row r="3994" spans="9:16" x14ac:dyDescent="0.25">
      <c r="I3994" s="14"/>
      <c r="J3994" s="14"/>
      <c r="K3994" s="14"/>
      <c r="L3994" s="14"/>
      <c r="M3994" s="14"/>
      <c r="N3994" s="14"/>
      <c r="O3994" s="14"/>
      <c r="P3994" s="14"/>
    </row>
    <row r="3995" spans="9:16" x14ac:dyDescent="0.25">
      <c r="I3995" s="14"/>
      <c r="J3995" s="14"/>
      <c r="K3995" s="14"/>
      <c r="L3995" s="14"/>
      <c r="M3995" s="14"/>
      <c r="N3995" s="14"/>
      <c r="O3995" s="14"/>
      <c r="P3995" s="14"/>
    </row>
    <row r="3996" spans="9:16" x14ac:dyDescent="0.25">
      <c r="I3996" s="14"/>
      <c r="J3996" s="14"/>
      <c r="K3996" s="14"/>
      <c r="L3996" s="14"/>
      <c r="M3996" s="14"/>
      <c r="N3996" s="14"/>
      <c r="O3996" s="14"/>
      <c r="P3996" s="14"/>
    </row>
    <row r="3997" spans="9:16" x14ac:dyDescent="0.25">
      <c r="I3997" s="14"/>
      <c r="J3997" s="14"/>
      <c r="K3997" s="14"/>
      <c r="L3997" s="14"/>
      <c r="M3997" s="14"/>
      <c r="N3997" s="14"/>
      <c r="O3997" s="14"/>
      <c r="P3997" s="14"/>
    </row>
    <row r="3998" spans="9:16" x14ac:dyDescent="0.25">
      <c r="I3998" s="14"/>
      <c r="J3998" s="14"/>
      <c r="K3998" s="14"/>
      <c r="L3998" s="14"/>
      <c r="M3998" s="14"/>
      <c r="N3998" s="14"/>
      <c r="O3998" s="14"/>
      <c r="P3998" s="14"/>
    </row>
    <row r="3999" spans="9:16" x14ac:dyDescent="0.25">
      <c r="I3999" s="14"/>
      <c r="J3999" s="14"/>
      <c r="K3999" s="14"/>
      <c r="L3999" s="14"/>
      <c r="M3999" s="14"/>
      <c r="N3999" s="14"/>
      <c r="O3999" s="14"/>
      <c r="P3999" s="14"/>
    </row>
    <row r="4000" spans="9:16" x14ac:dyDescent="0.25">
      <c r="I4000" s="14"/>
      <c r="J4000" s="14"/>
      <c r="K4000" s="14"/>
      <c r="L4000" s="14"/>
      <c r="M4000" s="14"/>
      <c r="N4000" s="14"/>
      <c r="O4000" s="14"/>
      <c r="P4000" s="14"/>
    </row>
    <row r="4001" spans="9:16" x14ac:dyDescent="0.25">
      <c r="I4001" s="14"/>
      <c r="J4001" s="14"/>
      <c r="K4001" s="14"/>
      <c r="L4001" s="14"/>
      <c r="M4001" s="14"/>
      <c r="N4001" s="14"/>
      <c r="O4001" s="14"/>
      <c r="P4001" s="14"/>
    </row>
    <row r="4002" spans="9:16" x14ac:dyDescent="0.25">
      <c r="I4002" s="14"/>
      <c r="J4002" s="14"/>
      <c r="K4002" s="14"/>
      <c r="L4002" s="14"/>
      <c r="M4002" s="14"/>
      <c r="N4002" s="14"/>
      <c r="O4002" s="14"/>
      <c r="P4002" s="14"/>
    </row>
    <row r="4003" spans="9:16" x14ac:dyDescent="0.25">
      <c r="I4003" s="14"/>
      <c r="J4003" s="14"/>
      <c r="K4003" s="14"/>
      <c r="L4003" s="14"/>
      <c r="M4003" s="14"/>
      <c r="N4003" s="14"/>
      <c r="O4003" s="14"/>
      <c r="P4003" s="14"/>
    </row>
    <row r="4004" spans="9:16" x14ac:dyDescent="0.25">
      <c r="I4004" s="14"/>
      <c r="J4004" s="14"/>
      <c r="K4004" s="14"/>
      <c r="L4004" s="14"/>
      <c r="M4004" s="14"/>
      <c r="N4004" s="14"/>
      <c r="O4004" s="14"/>
      <c r="P4004" s="14"/>
    </row>
    <row r="4005" spans="9:16" x14ac:dyDescent="0.25">
      <c r="I4005" s="14"/>
      <c r="J4005" s="14"/>
      <c r="K4005" s="14"/>
      <c r="L4005" s="14"/>
      <c r="M4005" s="14"/>
      <c r="N4005" s="14"/>
      <c r="O4005" s="14"/>
      <c r="P4005" s="14"/>
    </row>
    <row r="4006" spans="9:16" x14ac:dyDescent="0.25">
      <c r="I4006" s="14"/>
      <c r="J4006" s="14"/>
      <c r="K4006" s="14"/>
      <c r="L4006" s="14"/>
      <c r="M4006" s="14"/>
      <c r="N4006" s="14"/>
      <c r="O4006" s="14"/>
      <c r="P4006" s="14"/>
    </row>
    <row r="4007" spans="9:16" x14ac:dyDescent="0.25">
      <c r="I4007" s="14"/>
      <c r="J4007" s="14"/>
      <c r="K4007" s="14"/>
      <c r="L4007" s="14"/>
      <c r="M4007" s="14"/>
      <c r="N4007" s="14"/>
      <c r="O4007" s="14"/>
      <c r="P4007" s="14"/>
    </row>
    <row r="4008" spans="9:16" x14ac:dyDescent="0.25">
      <c r="I4008" s="14"/>
      <c r="J4008" s="14"/>
      <c r="K4008" s="14"/>
      <c r="L4008" s="14"/>
      <c r="M4008" s="14"/>
      <c r="N4008" s="14"/>
      <c r="O4008" s="14"/>
      <c r="P4008" s="14"/>
    </row>
    <row r="4009" spans="9:16" x14ac:dyDescent="0.25">
      <c r="I4009" s="14"/>
      <c r="J4009" s="14"/>
      <c r="K4009" s="14"/>
      <c r="L4009" s="14"/>
      <c r="M4009" s="14"/>
      <c r="N4009" s="14"/>
      <c r="O4009" s="14"/>
      <c r="P4009" s="14"/>
    </row>
    <row r="4010" spans="9:16" x14ac:dyDescent="0.25">
      <c r="I4010" s="14"/>
      <c r="J4010" s="14"/>
      <c r="K4010" s="14"/>
      <c r="L4010" s="14"/>
      <c r="M4010" s="14"/>
      <c r="N4010" s="14"/>
      <c r="O4010" s="14"/>
      <c r="P4010" s="14"/>
    </row>
    <row r="4011" spans="9:16" x14ac:dyDescent="0.25">
      <c r="I4011" s="14"/>
      <c r="J4011" s="14"/>
      <c r="K4011" s="14"/>
      <c r="L4011" s="14"/>
      <c r="M4011" s="14"/>
      <c r="N4011" s="14"/>
      <c r="O4011" s="14"/>
      <c r="P4011" s="14"/>
    </row>
    <row r="4012" spans="9:16" x14ac:dyDescent="0.25">
      <c r="I4012" s="14"/>
      <c r="J4012" s="14"/>
      <c r="K4012" s="14"/>
      <c r="L4012" s="14"/>
      <c r="M4012" s="14"/>
      <c r="N4012" s="14"/>
      <c r="O4012" s="14"/>
      <c r="P4012" s="14"/>
    </row>
    <row r="4013" spans="9:16" x14ac:dyDescent="0.25">
      <c r="I4013" s="14"/>
      <c r="J4013" s="14"/>
      <c r="K4013" s="14"/>
      <c r="L4013" s="14"/>
      <c r="M4013" s="14"/>
      <c r="N4013" s="14"/>
      <c r="O4013" s="14"/>
      <c r="P4013" s="14"/>
    </row>
    <row r="4014" spans="9:16" x14ac:dyDescent="0.25">
      <c r="I4014" s="14"/>
      <c r="J4014" s="14"/>
      <c r="K4014" s="14"/>
      <c r="L4014" s="14"/>
      <c r="M4014" s="14"/>
      <c r="N4014" s="14"/>
      <c r="O4014" s="14"/>
      <c r="P4014" s="14"/>
    </row>
    <row r="4015" spans="9:16" x14ac:dyDescent="0.25">
      <c r="I4015" s="14"/>
      <c r="J4015" s="14"/>
      <c r="K4015" s="14"/>
      <c r="L4015" s="14"/>
      <c r="M4015" s="14"/>
      <c r="N4015" s="14"/>
      <c r="O4015" s="14"/>
      <c r="P4015" s="14"/>
    </row>
    <row r="4016" spans="9:16" x14ac:dyDescent="0.25">
      <c r="I4016" s="14"/>
      <c r="J4016" s="14"/>
      <c r="K4016" s="14"/>
      <c r="L4016" s="14"/>
      <c r="M4016" s="14"/>
      <c r="N4016" s="14"/>
      <c r="O4016" s="14"/>
      <c r="P4016" s="14"/>
    </row>
    <row r="4017" spans="9:16" x14ac:dyDescent="0.25">
      <c r="I4017" s="14"/>
      <c r="J4017" s="14"/>
      <c r="K4017" s="14"/>
      <c r="L4017" s="14"/>
      <c r="M4017" s="14"/>
      <c r="N4017" s="14"/>
      <c r="O4017" s="14"/>
      <c r="P4017" s="14"/>
    </row>
    <row r="4018" spans="9:16" x14ac:dyDescent="0.25">
      <c r="I4018" s="14"/>
      <c r="J4018" s="14"/>
      <c r="K4018" s="14"/>
      <c r="L4018" s="14"/>
      <c r="M4018" s="14"/>
      <c r="N4018" s="14"/>
      <c r="O4018" s="14"/>
      <c r="P4018" s="14"/>
    </row>
    <row r="4019" spans="9:16" x14ac:dyDescent="0.25">
      <c r="I4019" s="14"/>
      <c r="J4019" s="14"/>
      <c r="K4019" s="14"/>
      <c r="L4019" s="14"/>
      <c r="M4019" s="14"/>
      <c r="N4019" s="14"/>
      <c r="O4019" s="14"/>
      <c r="P4019" s="14"/>
    </row>
    <row r="4020" spans="9:16" x14ac:dyDescent="0.25">
      <c r="I4020" s="14"/>
      <c r="J4020" s="14"/>
      <c r="K4020" s="14"/>
      <c r="L4020" s="14"/>
      <c r="M4020" s="14"/>
      <c r="N4020" s="14"/>
      <c r="O4020" s="14"/>
      <c r="P4020" s="14"/>
    </row>
    <row r="4021" spans="9:16" x14ac:dyDescent="0.25">
      <c r="I4021" s="14"/>
      <c r="J4021" s="14"/>
      <c r="K4021" s="14"/>
      <c r="L4021" s="14"/>
      <c r="M4021" s="14"/>
      <c r="N4021" s="14"/>
      <c r="O4021" s="14"/>
      <c r="P4021" s="14"/>
    </row>
    <row r="4022" spans="9:16" x14ac:dyDescent="0.25">
      <c r="I4022" s="14"/>
      <c r="J4022" s="14"/>
      <c r="K4022" s="14"/>
      <c r="L4022" s="14"/>
      <c r="M4022" s="14"/>
      <c r="N4022" s="14"/>
      <c r="O4022" s="14"/>
      <c r="P4022" s="14"/>
    </row>
    <row r="4023" spans="9:16" x14ac:dyDescent="0.25">
      <c r="I4023" s="14"/>
      <c r="J4023" s="14"/>
      <c r="K4023" s="14"/>
      <c r="L4023" s="14"/>
      <c r="M4023" s="14"/>
      <c r="N4023" s="14"/>
      <c r="O4023" s="14"/>
      <c r="P4023" s="14"/>
    </row>
    <row r="4024" spans="9:16" x14ac:dyDescent="0.25">
      <c r="I4024" s="14"/>
      <c r="J4024" s="14"/>
      <c r="K4024" s="14"/>
      <c r="L4024" s="14"/>
      <c r="M4024" s="14"/>
      <c r="N4024" s="14"/>
      <c r="O4024" s="14"/>
      <c r="P4024" s="14"/>
    </row>
    <row r="4025" spans="9:16" x14ac:dyDescent="0.25">
      <c r="I4025" s="14"/>
      <c r="J4025" s="14"/>
      <c r="K4025" s="14"/>
      <c r="L4025" s="14"/>
      <c r="M4025" s="14"/>
      <c r="N4025" s="14"/>
      <c r="O4025" s="14"/>
      <c r="P4025" s="14"/>
    </row>
    <row r="4026" spans="9:16" x14ac:dyDescent="0.25">
      <c r="I4026" s="14"/>
      <c r="J4026" s="14"/>
      <c r="K4026" s="14"/>
      <c r="L4026" s="14"/>
      <c r="M4026" s="14"/>
      <c r="N4026" s="14"/>
      <c r="O4026" s="14"/>
      <c r="P4026" s="14"/>
    </row>
    <row r="4027" spans="9:16" x14ac:dyDescent="0.25">
      <c r="I4027" s="14"/>
      <c r="J4027" s="14"/>
      <c r="K4027" s="14"/>
      <c r="L4027" s="14"/>
      <c r="M4027" s="14"/>
      <c r="N4027" s="14"/>
      <c r="O4027" s="14"/>
      <c r="P4027" s="14"/>
    </row>
    <row r="4028" spans="9:16" x14ac:dyDescent="0.25">
      <c r="I4028" s="14"/>
      <c r="J4028" s="14"/>
      <c r="K4028" s="14"/>
      <c r="L4028" s="14"/>
      <c r="M4028" s="14"/>
      <c r="N4028" s="14"/>
      <c r="O4028" s="14"/>
      <c r="P4028" s="14"/>
    </row>
    <row r="4029" spans="9:16" x14ac:dyDescent="0.25">
      <c r="I4029" s="14"/>
      <c r="J4029" s="14"/>
      <c r="K4029" s="14"/>
      <c r="L4029" s="14"/>
      <c r="M4029" s="14"/>
      <c r="N4029" s="14"/>
      <c r="O4029" s="14"/>
      <c r="P4029" s="14"/>
    </row>
    <row r="4030" spans="9:16" x14ac:dyDescent="0.25">
      <c r="I4030" s="14"/>
      <c r="J4030" s="14"/>
      <c r="K4030" s="14"/>
      <c r="L4030" s="14"/>
      <c r="M4030" s="14"/>
      <c r="N4030" s="14"/>
      <c r="O4030" s="14"/>
      <c r="P4030" s="14"/>
    </row>
    <row r="4031" spans="9:16" x14ac:dyDescent="0.25">
      <c r="I4031" s="14"/>
      <c r="J4031" s="14"/>
      <c r="K4031" s="14"/>
      <c r="L4031" s="14"/>
      <c r="M4031" s="14"/>
      <c r="N4031" s="14"/>
      <c r="O4031" s="14"/>
      <c r="P4031" s="14"/>
    </row>
    <row r="4032" spans="9:16" x14ac:dyDescent="0.25">
      <c r="I4032" s="14"/>
      <c r="J4032" s="14"/>
      <c r="K4032" s="14"/>
      <c r="L4032" s="14"/>
      <c r="M4032" s="14"/>
      <c r="N4032" s="14"/>
      <c r="O4032" s="14"/>
      <c r="P4032" s="14"/>
    </row>
    <row r="4033" spans="9:16" x14ac:dyDescent="0.25">
      <c r="I4033" s="14"/>
      <c r="J4033" s="14"/>
      <c r="K4033" s="14"/>
      <c r="L4033" s="14"/>
      <c r="M4033" s="14"/>
      <c r="N4033" s="14"/>
      <c r="O4033" s="14"/>
      <c r="P4033" s="14"/>
    </row>
    <row r="4034" spans="9:16" x14ac:dyDescent="0.25">
      <c r="I4034" s="14"/>
      <c r="J4034" s="14"/>
      <c r="K4034" s="14"/>
      <c r="L4034" s="14"/>
      <c r="M4034" s="14"/>
      <c r="N4034" s="14"/>
      <c r="O4034" s="14"/>
      <c r="P4034" s="14"/>
    </row>
    <row r="4035" spans="9:16" x14ac:dyDescent="0.25">
      <c r="I4035" s="14"/>
      <c r="J4035" s="14"/>
      <c r="K4035" s="14"/>
      <c r="L4035" s="14"/>
      <c r="M4035" s="14"/>
      <c r="N4035" s="14"/>
      <c r="O4035" s="14"/>
      <c r="P4035" s="14"/>
    </row>
    <row r="4036" spans="9:16" x14ac:dyDescent="0.25">
      <c r="I4036" s="14"/>
      <c r="J4036" s="14"/>
      <c r="K4036" s="14"/>
      <c r="L4036" s="14"/>
      <c r="M4036" s="14"/>
      <c r="N4036" s="14"/>
      <c r="O4036" s="14"/>
      <c r="P4036" s="14"/>
    </row>
    <row r="4037" spans="9:16" x14ac:dyDescent="0.25">
      <c r="I4037" s="14"/>
      <c r="J4037" s="14"/>
      <c r="K4037" s="14"/>
      <c r="L4037" s="14"/>
      <c r="M4037" s="14"/>
      <c r="N4037" s="14"/>
      <c r="O4037" s="14"/>
      <c r="P4037" s="14"/>
    </row>
    <row r="4038" spans="9:16" x14ac:dyDescent="0.25">
      <c r="I4038" s="14"/>
      <c r="J4038" s="14"/>
      <c r="K4038" s="14"/>
      <c r="L4038" s="14"/>
      <c r="M4038" s="14"/>
      <c r="N4038" s="14"/>
      <c r="O4038" s="14"/>
      <c r="P4038" s="14"/>
    </row>
    <row r="4039" spans="9:16" x14ac:dyDescent="0.25">
      <c r="I4039" s="14"/>
      <c r="J4039" s="14"/>
      <c r="K4039" s="14"/>
      <c r="L4039" s="14"/>
      <c r="M4039" s="14"/>
      <c r="N4039" s="14"/>
      <c r="O4039" s="14"/>
      <c r="P4039" s="14"/>
    </row>
    <row r="4040" spans="9:16" x14ac:dyDescent="0.25">
      <c r="I4040" s="14"/>
      <c r="J4040" s="14"/>
      <c r="K4040" s="14"/>
      <c r="L4040" s="14"/>
      <c r="M4040" s="14"/>
      <c r="N4040" s="14"/>
      <c r="O4040" s="14"/>
      <c r="P4040" s="14"/>
    </row>
    <row r="4041" spans="9:16" x14ac:dyDescent="0.25">
      <c r="I4041" s="14"/>
      <c r="J4041" s="14"/>
      <c r="K4041" s="14"/>
      <c r="L4041" s="14"/>
      <c r="M4041" s="14"/>
      <c r="N4041" s="14"/>
      <c r="O4041" s="14"/>
      <c r="P4041" s="14"/>
    </row>
    <row r="4042" spans="9:16" x14ac:dyDescent="0.25">
      <c r="I4042" s="14"/>
      <c r="J4042" s="14"/>
      <c r="K4042" s="14"/>
      <c r="L4042" s="14"/>
      <c r="M4042" s="14"/>
      <c r="N4042" s="14"/>
      <c r="O4042" s="14"/>
      <c r="P4042" s="14"/>
    </row>
    <row r="4043" spans="9:16" x14ac:dyDescent="0.25">
      <c r="I4043" s="14"/>
      <c r="J4043" s="14"/>
      <c r="K4043" s="14"/>
      <c r="L4043" s="14"/>
      <c r="M4043" s="14"/>
      <c r="N4043" s="14"/>
      <c r="O4043" s="14"/>
      <c r="P4043" s="14"/>
    </row>
    <row r="4044" spans="9:16" x14ac:dyDescent="0.25">
      <c r="I4044" s="14"/>
      <c r="J4044" s="14"/>
      <c r="K4044" s="14"/>
      <c r="L4044" s="14"/>
      <c r="M4044" s="14"/>
      <c r="N4044" s="14"/>
      <c r="O4044" s="14"/>
      <c r="P4044" s="14"/>
    </row>
    <row r="4045" spans="9:16" x14ac:dyDescent="0.25">
      <c r="I4045" s="14"/>
      <c r="J4045" s="14"/>
      <c r="K4045" s="14"/>
      <c r="L4045" s="14"/>
      <c r="M4045" s="14"/>
      <c r="N4045" s="14"/>
      <c r="O4045" s="14"/>
      <c r="P4045" s="14"/>
    </row>
    <row r="4046" spans="9:16" x14ac:dyDescent="0.25">
      <c r="I4046" s="14"/>
      <c r="J4046" s="14"/>
      <c r="K4046" s="14"/>
      <c r="L4046" s="14"/>
      <c r="M4046" s="14"/>
      <c r="N4046" s="14"/>
      <c r="O4046" s="14"/>
      <c r="P4046" s="14"/>
    </row>
    <row r="4047" spans="9:16" x14ac:dyDescent="0.25">
      <c r="I4047" s="14"/>
      <c r="J4047" s="14"/>
      <c r="K4047" s="14"/>
      <c r="L4047" s="14"/>
      <c r="M4047" s="14"/>
      <c r="N4047" s="14"/>
      <c r="O4047" s="14"/>
      <c r="P4047" s="14"/>
    </row>
    <row r="4048" spans="9:16" x14ac:dyDescent="0.25">
      <c r="I4048" s="14"/>
      <c r="J4048" s="14"/>
      <c r="K4048" s="14"/>
      <c r="L4048" s="14"/>
      <c r="M4048" s="14"/>
      <c r="N4048" s="14"/>
      <c r="O4048" s="14"/>
      <c r="P4048" s="14"/>
    </row>
    <row r="4049" spans="9:16" x14ac:dyDescent="0.25">
      <c r="I4049" s="14"/>
      <c r="J4049" s="14"/>
      <c r="K4049" s="14"/>
      <c r="L4049" s="14"/>
      <c r="M4049" s="14"/>
      <c r="N4049" s="14"/>
      <c r="O4049" s="14"/>
      <c r="P4049" s="14"/>
    </row>
    <row r="4050" spans="9:16" x14ac:dyDescent="0.25">
      <c r="I4050" s="14"/>
      <c r="J4050" s="14"/>
      <c r="K4050" s="14"/>
      <c r="L4050" s="14"/>
      <c r="M4050" s="14"/>
      <c r="N4050" s="14"/>
      <c r="O4050" s="14"/>
      <c r="P4050" s="14"/>
    </row>
    <row r="4051" spans="9:16" x14ac:dyDescent="0.25">
      <c r="I4051" s="14"/>
      <c r="J4051" s="14"/>
      <c r="K4051" s="14"/>
      <c r="L4051" s="14"/>
      <c r="M4051" s="14"/>
      <c r="N4051" s="14"/>
      <c r="O4051" s="14"/>
      <c r="P4051" s="14"/>
    </row>
    <row r="4052" spans="9:16" x14ac:dyDescent="0.25">
      <c r="I4052" s="14"/>
      <c r="J4052" s="14"/>
      <c r="K4052" s="14"/>
      <c r="L4052" s="14"/>
      <c r="M4052" s="14"/>
      <c r="N4052" s="14"/>
      <c r="O4052" s="14"/>
      <c r="P4052" s="14"/>
    </row>
    <row r="4053" spans="9:16" x14ac:dyDescent="0.25">
      <c r="I4053" s="14"/>
      <c r="J4053" s="14"/>
      <c r="K4053" s="14"/>
      <c r="L4053" s="14"/>
      <c r="M4053" s="14"/>
      <c r="N4053" s="14"/>
      <c r="O4053" s="14"/>
      <c r="P4053" s="14"/>
    </row>
    <row r="4054" spans="9:16" x14ac:dyDescent="0.25">
      <c r="I4054" s="14"/>
      <c r="J4054" s="14"/>
      <c r="K4054" s="14"/>
      <c r="L4054" s="14"/>
      <c r="M4054" s="14"/>
      <c r="N4054" s="14"/>
      <c r="O4054" s="14"/>
      <c r="P4054" s="14"/>
    </row>
    <row r="4055" spans="9:16" x14ac:dyDescent="0.25">
      <c r="I4055" s="14"/>
      <c r="J4055" s="14"/>
      <c r="K4055" s="14"/>
      <c r="L4055" s="14"/>
      <c r="M4055" s="14"/>
      <c r="N4055" s="14"/>
      <c r="O4055" s="14"/>
      <c r="P4055" s="14"/>
    </row>
    <row r="4056" spans="9:16" x14ac:dyDescent="0.25">
      <c r="I4056" s="14"/>
      <c r="J4056" s="14"/>
      <c r="K4056" s="14"/>
      <c r="L4056" s="14"/>
      <c r="M4056" s="14"/>
      <c r="N4056" s="14"/>
      <c r="O4056" s="14"/>
      <c r="P4056" s="14"/>
    </row>
    <row r="4057" spans="9:16" x14ac:dyDescent="0.25">
      <c r="I4057" s="14"/>
      <c r="J4057" s="14"/>
      <c r="K4057" s="14"/>
      <c r="L4057" s="14"/>
      <c r="M4057" s="14"/>
      <c r="N4057" s="14"/>
      <c r="O4057" s="14"/>
      <c r="P4057" s="14"/>
    </row>
    <row r="4058" spans="9:16" x14ac:dyDescent="0.25">
      <c r="I4058" s="14"/>
      <c r="J4058" s="14"/>
      <c r="K4058" s="14"/>
      <c r="L4058" s="14"/>
      <c r="M4058" s="14"/>
      <c r="N4058" s="14"/>
      <c r="O4058" s="14"/>
      <c r="P4058" s="14"/>
    </row>
    <row r="4059" spans="9:16" x14ac:dyDescent="0.25">
      <c r="I4059" s="14"/>
      <c r="J4059" s="14"/>
      <c r="K4059" s="14"/>
      <c r="L4059" s="14"/>
      <c r="M4059" s="14"/>
      <c r="N4059" s="14"/>
      <c r="O4059" s="14"/>
      <c r="P4059" s="14"/>
    </row>
    <row r="4060" spans="9:16" x14ac:dyDescent="0.25">
      <c r="I4060" s="14"/>
      <c r="J4060" s="14"/>
      <c r="K4060" s="14"/>
      <c r="L4060" s="14"/>
      <c r="M4060" s="14"/>
      <c r="N4060" s="14"/>
      <c r="O4060" s="14"/>
      <c r="P4060" s="14"/>
    </row>
    <row r="4061" spans="9:16" x14ac:dyDescent="0.25">
      <c r="I4061" s="14"/>
      <c r="J4061" s="14"/>
      <c r="K4061" s="14"/>
      <c r="L4061" s="14"/>
      <c r="M4061" s="14"/>
      <c r="N4061" s="14"/>
      <c r="O4061" s="14"/>
      <c r="P4061" s="14"/>
    </row>
    <row r="4062" spans="9:16" x14ac:dyDescent="0.25">
      <c r="I4062" s="14"/>
      <c r="J4062" s="14"/>
      <c r="K4062" s="14"/>
      <c r="L4062" s="14"/>
      <c r="M4062" s="14"/>
      <c r="N4062" s="14"/>
      <c r="O4062" s="14"/>
      <c r="P4062" s="14"/>
    </row>
    <row r="4063" spans="9:16" x14ac:dyDescent="0.25">
      <c r="I4063" s="14"/>
      <c r="J4063" s="14"/>
      <c r="K4063" s="14"/>
      <c r="L4063" s="14"/>
      <c r="M4063" s="14"/>
      <c r="N4063" s="14"/>
      <c r="O4063" s="14"/>
      <c r="P4063" s="14"/>
    </row>
    <row r="4064" spans="9:16" x14ac:dyDescent="0.25">
      <c r="I4064" s="14"/>
      <c r="J4064" s="14"/>
      <c r="K4064" s="14"/>
      <c r="L4064" s="14"/>
      <c r="M4064" s="14"/>
      <c r="N4064" s="14"/>
      <c r="O4064" s="14"/>
      <c r="P4064" s="14"/>
    </row>
    <row r="4065" spans="9:16" x14ac:dyDescent="0.25">
      <c r="I4065" s="14"/>
      <c r="J4065" s="14"/>
      <c r="K4065" s="14"/>
      <c r="L4065" s="14"/>
      <c r="M4065" s="14"/>
      <c r="N4065" s="14"/>
      <c r="O4065" s="14"/>
      <c r="P4065" s="14"/>
    </row>
    <row r="4066" spans="9:16" x14ac:dyDescent="0.25">
      <c r="I4066" s="14"/>
      <c r="J4066" s="14"/>
      <c r="K4066" s="14"/>
      <c r="L4066" s="14"/>
      <c r="M4066" s="14"/>
      <c r="N4066" s="14"/>
      <c r="O4066" s="14"/>
      <c r="P4066" s="14"/>
    </row>
    <row r="4067" spans="9:16" x14ac:dyDescent="0.25">
      <c r="I4067" s="14"/>
      <c r="J4067" s="14"/>
      <c r="K4067" s="14"/>
      <c r="L4067" s="14"/>
      <c r="M4067" s="14"/>
      <c r="N4067" s="14"/>
      <c r="O4067" s="14"/>
      <c r="P4067" s="14"/>
    </row>
    <row r="4068" spans="9:16" x14ac:dyDescent="0.25">
      <c r="I4068" s="14"/>
      <c r="J4068" s="14"/>
      <c r="K4068" s="14"/>
      <c r="L4068" s="14"/>
      <c r="M4068" s="14"/>
      <c r="N4068" s="14"/>
      <c r="O4068" s="14"/>
      <c r="P4068" s="14"/>
    </row>
    <row r="4069" spans="9:16" x14ac:dyDescent="0.25">
      <c r="I4069" s="14"/>
      <c r="J4069" s="14"/>
      <c r="K4069" s="14"/>
      <c r="L4069" s="14"/>
      <c r="M4069" s="14"/>
      <c r="N4069" s="14"/>
      <c r="O4069" s="14"/>
      <c r="P4069" s="14"/>
    </row>
    <row r="4070" spans="9:16" x14ac:dyDescent="0.25">
      <c r="I4070" s="14"/>
      <c r="J4070" s="14"/>
      <c r="K4070" s="14"/>
      <c r="L4070" s="14"/>
      <c r="M4070" s="14"/>
      <c r="N4070" s="14"/>
      <c r="O4070" s="14"/>
      <c r="P4070" s="14"/>
    </row>
    <row r="4071" spans="9:16" x14ac:dyDescent="0.25">
      <c r="I4071" s="14"/>
      <c r="J4071" s="14"/>
      <c r="K4071" s="14"/>
      <c r="L4071" s="14"/>
      <c r="M4071" s="14"/>
      <c r="N4071" s="14"/>
      <c r="O4071" s="14"/>
      <c r="P4071" s="14"/>
    </row>
    <row r="4072" spans="9:16" x14ac:dyDescent="0.25">
      <c r="I4072" s="14"/>
      <c r="J4072" s="14"/>
      <c r="K4072" s="14"/>
      <c r="L4072" s="14"/>
      <c r="M4072" s="14"/>
      <c r="N4072" s="14"/>
      <c r="O4072" s="14"/>
      <c r="P4072" s="14"/>
    </row>
    <row r="4073" spans="9:16" x14ac:dyDescent="0.25">
      <c r="I4073" s="14"/>
      <c r="J4073" s="14"/>
      <c r="K4073" s="14"/>
      <c r="L4073" s="14"/>
      <c r="M4073" s="14"/>
      <c r="N4073" s="14"/>
      <c r="O4073" s="14"/>
      <c r="P4073" s="14"/>
    </row>
    <row r="4074" spans="9:16" x14ac:dyDescent="0.25">
      <c r="I4074" s="14"/>
      <c r="J4074" s="14"/>
      <c r="K4074" s="14"/>
      <c r="L4074" s="14"/>
      <c r="M4074" s="14"/>
      <c r="N4074" s="14"/>
      <c r="O4074" s="14"/>
      <c r="P4074" s="14"/>
    </row>
    <row r="4075" spans="9:16" x14ac:dyDescent="0.25">
      <c r="I4075" s="14"/>
      <c r="J4075" s="14"/>
      <c r="K4075" s="14"/>
      <c r="L4075" s="14"/>
      <c r="M4075" s="14"/>
      <c r="N4075" s="14"/>
      <c r="O4075" s="14"/>
      <c r="P4075" s="14"/>
    </row>
    <row r="4076" spans="9:16" x14ac:dyDescent="0.25">
      <c r="I4076" s="14"/>
      <c r="J4076" s="14"/>
      <c r="K4076" s="14"/>
      <c r="L4076" s="14"/>
      <c r="M4076" s="14"/>
      <c r="N4076" s="14"/>
      <c r="O4076" s="14"/>
      <c r="P4076" s="14"/>
    </row>
    <row r="4077" spans="9:16" x14ac:dyDescent="0.25">
      <c r="I4077" s="14"/>
      <c r="J4077" s="14"/>
      <c r="K4077" s="14"/>
      <c r="L4077" s="14"/>
      <c r="M4077" s="14"/>
      <c r="N4077" s="14"/>
      <c r="O4077" s="14"/>
      <c r="P4077" s="14"/>
    </row>
    <row r="4078" spans="9:16" x14ac:dyDescent="0.25">
      <c r="I4078" s="14"/>
      <c r="J4078" s="14"/>
      <c r="K4078" s="14"/>
      <c r="L4078" s="14"/>
      <c r="M4078" s="14"/>
      <c r="N4078" s="14"/>
      <c r="O4078" s="14"/>
      <c r="P4078" s="14"/>
    </row>
    <row r="4079" spans="9:16" x14ac:dyDescent="0.25">
      <c r="I4079" s="14"/>
      <c r="J4079" s="14"/>
      <c r="K4079" s="14"/>
      <c r="L4079" s="14"/>
      <c r="M4079" s="14"/>
      <c r="N4079" s="14"/>
      <c r="O4079" s="14"/>
      <c r="P4079" s="14"/>
    </row>
    <row r="4080" spans="9:16" x14ac:dyDescent="0.25">
      <c r="I4080" s="14"/>
      <c r="J4080" s="14"/>
      <c r="K4080" s="14"/>
      <c r="L4080" s="14"/>
      <c r="M4080" s="14"/>
      <c r="N4080" s="14"/>
      <c r="O4080" s="14"/>
      <c r="P4080" s="14"/>
    </row>
    <row r="4081" spans="9:16" x14ac:dyDescent="0.25">
      <c r="I4081" s="14"/>
      <c r="J4081" s="14"/>
      <c r="K4081" s="14"/>
      <c r="L4081" s="14"/>
      <c r="M4081" s="14"/>
      <c r="N4081" s="14"/>
      <c r="O4081" s="14"/>
      <c r="P4081" s="14"/>
    </row>
    <row r="4082" spans="9:16" x14ac:dyDescent="0.25">
      <c r="I4082" s="14"/>
      <c r="J4082" s="14"/>
      <c r="K4082" s="14"/>
      <c r="L4082" s="14"/>
      <c r="M4082" s="14"/>
      <c r="N4082" s="14"/>
      <c r="O4082" s="14"/>
      <c r="P4082" s="14"/>
    </row>
    <row r="4083" spans="9:16" x14ac:dyDescent="0.25">
      <c r="I4083" s="14"/>
      <c r="J4083" s="14"/>
      <c r="K4083" s="14"/>
      <c r="L4083" s="14"/>
      <c r="M4083" s="14"/>
      <c r="N4083" s="14"/>
      <c r="O4083" s="14"/>
      <c r="P4083" s="14"/>
    </row>
    <row r="4084" spans="9:16" x14ac:dyDescent="0.25">
      <c r="I4084" s="14"/>
      <c r="J4084" s="14"/>
      <c r="K4084" s="14"/>
      <c r="L4084" s="14"/>
      <c r="M4084" s="14"/>
      <c r="N4084" s="14"/>
      <c r="O4084" s="14"/>
      <c r="P4084" s="14"/>
    </row>
    <row r="4085" spans="9:16" x14ac:dyDescent="0.25">
      <c r="I4085" s="14"/>
      <c r="J4085" s="14"/>
      <c r="K4085" s="14"/>
      <c r="L4085" s="14"/>
      <c r="M4085" s="14"/>
      <c r="N4085" s="14"/>
      <c r="O4085" s="14"/>
      <c r="P4085" s="14"/>
    </row>
    <row r="4086" spans="9:16" x14ac:dyDescent="0.25">
      <c r="I4086" s="14"/>
      <c r="J4086" s="14"/>
      <c r="K4086" s="14"/>
      <c r="L4086" s="14"/>
      <c r="M4086" s="14"/>
      <c r="N4086" s="14"/>
      <c r="O4086" s="14"/>
      <c r="P4086" s="14"/>
    </row>
    <row r="4087" spans="9:16" x14ac:dyDescent="0.25">
      <c r="I4087" s="14"/>
      <c r="J4087" s="14"/>
      <c r="K4087" s="14"/>
      <c r="L4087" s="14"/>
      <c r="M4087" s="14"/>
      <c r="N4087" s="14"/>
      <c r="O4087" s="14"/>
      <c r="P4087" s="14"/>
    </row>
    <row r="4088" spans="9:16" x14ac:dyDescent="0.25">
      <c r="I4088" s="14"/>
      <c r="J4088" s="14"/>
      <c r="K4088" s="14"/>
      <c r="L4088" s="14"/>
      <c r="M4088" s="14"/>
      <c r="N4088" s="14"/>
      <c r="O4088" s="14"/>
      <c r="P4088" s="14"/>
    </row>
    <row r="4089" spans="9:16" x14ac:dyDescent="0.25">
      <c r="I4089" s="14"/>
      <c r="J4089" s="14"/>
      <c r="K4089" s="14"/>
      <c r="L4089" s="14"/>
      <c r="M4089" s="14"/>
      <c r="N4089" s="14"/>
      <c r="O4089" s="14"/>
      <c r="P4089" s="14"/>
    </row>
    <row r="4090" spans="9:16" x14ac:dyDescent="0.25">
      <c r="I4090" s="14"/>
      <c r="J4090" s="14"/>
      <c r="K4090" s="14"/>
      <c r="L4090" s="14"/>
      <c r="M4090" s="14"/>
      <c r="N4090" s="14"/>
      <c r="O4090" s="14"/>
      <c r="P4090" s="14"/>
    </row>
    <row r="4091" spans="9:16" x14ac:dyDescent="0.25">
      <c r="I4091" s="14"/>
      <c r="J4091" s="14"/>
      <c r="K4091" s="14"/>
      <c r="L4091" s="14"/>
      <c r="M4091" s="14"/>
      <c r="N4091" s="14"/>
      <c r="O4091" s="14"/>
      <c r="P4091" s="14"/>
    </row>
    <row r="4092" spans="9:16" x14ac:dyDescent="0.25">
      <c r="I4092" s="14"/>
      <c r="J4092" s="14"/>
      <c r="K4092" s="14"/>
      <c r="L4092" s="14"/>
      <c r="M4092" s="14"/>
      <c r="N4092" s="14"/>
      <c r="O4092" s="14"/>
      <c r="P4092" s="14"/>
    </row>
    <row r="4093" spans="9:16" x14ac:dyDescent="0.25">
      <c r="I4093" s="14"/>
      <c r="J4093" s="14"/>
      <c r="K4093" s="14"/>
      <c r="L4093" s="14"/>
      <c r="M4093" s="14"/>
      <c r="N4093" s="14"/>
      <c r="O4093" s="14"/>
      <c r="P4093" s="14"/>
    </row>
    <row r="4094" spans="9:16" x14ac:dyDescent="0.25">
      <c r="I4094" s="14"/>
      <c r="J4094" s="14"/>
      <c r="K4094" s="14"/>
      <c r="L4094" s="14"/>
      <c r="M4094" s="14"/>
      <c r="N4094" s="14"/>
      <c r="O4094" s="14"/>
      <c r="P4094" s="14"/>
    </row>
    <row r="4095" spans="9:16" x14ac:dyDescent="0.25">
      <c r="I4095" s="14"/>
      <c r="J4095" s="14"/>
      <c r="K4095" s="14"/>
      <c r="L4095" s="14"/>
      <c r="M4095" s="14"/>
      <c r="N4095" s="14"/>
      <c r="O4095" s="14"/>
      <c r="P4095" s="14"/>
    </row>
    <row r="4096" spans="9:16" x14ac:dyDescent="0.25">
      <c r="I4096" s="14"/>
      <c r="J4096" s="14"/>
      <c r="K4096" s="14"/>
      <c r="L4096" s="14"/>
      <c r="M4096" s="14"/>
      <c r="N4096" s="14"/>
      <c r="O4096" s="14"/>
      <c r="P4096" s="14"/>
    </row>
    <row r="4097" spans="9:16" x14ac:dyDescent="0.25">
      <c r="I4097" s="14"/>
      <c r="J4097" s="14"/>
      <c r="K4097" s="14"/>
      <c r="L4097" s="14"/>
      <c r="M4097" s="14"/>
      <c r="N4097" s="14"/>
      <c r="O4097" s="14"/>
      <c r="P4097" s="14"/>
    </row>
    <row r="4098" spans="9:16" x14ac:dyDescent="0.25">
      <c r="I4098" s="14"/>
      <c r="J4098" s="14"/>
      <c r="K4098" s="14"/>
      <c r="L4098" s="14"/>
      <c r="M4098" s="14"/>
      <c r="N4098" s="14"/>
      <c r="O4098" s="14"/>
      <c r="P4098" s="14"/>
    </row>
    <row r="4099" spans="9:16" x14ac:dyDescent="0.25">
      <c r="I4099" s="14"/>
      <c r="J4099" s="14"/>
      <c r="K4099" s="14"/>
      <c r="L4099" s="14"/>
      <c r="M4099" s="14"/>
      <c r="N4099" s="14"/>
      <c r="O4099" s="14"/>
      <c r="P4099" s="14"/>
    </row>
    <row r="4100" spans="9:16" x14ac:dyDescent="0.25">
      <c r="I4100" s="14"/>
      <c r="J4100" s="14"/>
      <c r="K4100" s="14"/>
      <c r="L4100" s="14"/>
      <c r="M4100" s="14"/>
      <c r="N4100" s="14"/>
      <c r="O4100" s="14"/>
      <c r="P4100" s="14"/>
    </row>
    <row r="4101" spans="9:16" x14ac:dyDescent="0.25">
      <c r="I4101" s="14"/>
      <c r="J4101" s="14"/>
      <c r="K4101" s="14"/>
      <c r="L4101" s="14"/>
      <c r="M4101" s="14"/>
      <c r="N4101" s="14"/>
      <c r="O4101" s="14"/>
      <c r="P4101" s="14"/>
    </row>
    <row r="4102" spans="9:16" x14ac:dyDescent="0.25">
      <c r="I4102" s="14"/>
      <c r="J4102" s="14"/>
      <c r="K4102" s="14"/>
      <c r="L4102" s="14"/>
      <c r="M4102" s="14"/>
      <c r="N4102" s="14"/>
      <c r="O4102" s="14"/>
      <c r="P4102" s="14"/>
    </row>
    <row r="4103" spans="9:16" x14ac:dyDescent="0.25">
      <c r="I4103" s="14"/>
      <c r="J4103" s="14"/>
      <c r="K4103" s="14"/>
      <c r="L4103" s="14"/>
      <c r="M4103" s="14"/>
      <c r="N4103" s="14"/>
      <c r="O4103" s="14"/>
      <c r="P4103" s="14"/>
    </row>
    <row r="4104" spans="9:16" x14ac:dyDescent="0.25">
      <c r="I4104" s="14"/>
      <c r="J4104" s="14"/>
      <c r="K4104" s="14"/>
      <c r="L4104" s="14"/>
      <c r="M4104" s="14"/>
      <c r="N4104" s="14"/>
      <c r="O4104" s="14"/>
      <c r="P4104" s="14"/>
    </row>
    <row r="4105" spans="9:16" x14ac:dyDescent="0.25">
      <c r="I4105" s="14"/>
      <c r="J4105" s="14"/>
      <c r="K4105" s="14"/>
      <c r="L4105" s="14"/>
      <c r="M4105" s="14"/>
      <c r="N4105" s="14"/>
      <c r="O4105" s="14"/>
      <c r="P4105" s="14"/>
    </row>
    <row r="4106" spans="9:16" x14ac:dyDescent="0.25">
      <c r="I4106" s="14"/>
      <c r="J4106" s="14"/>
      <c r="K4106" s="14"/>
      <c r="L4106" s="14"/>
      <c r="M4106" s="14"/>
      <c r="N4106" s="14"/>
      <c r="O4106" s="14"/>
      <c r="P4106" s="14"/>
    </row>
    <row r="4107" spans="9:16" x14ac:dyDescent="0.25">
      <c r="I4107" s="14"/>
      <c r="J4107" s="14"/>
      <c r="K4107" s="14"/>
      <c r="L4107" s="14"/>
      <c r="M4107" s="14"/>
      <c r="N4107" s="14"/>
      <c r="O4107" s="14"/>
      <c r="P4107" s="14"/>
    </row>
    <row r="4108" spans="9:16" x14ac:dyDescent="0.25">
      <c r="I4108" s="14"/>
      <c r="J4108" s="14"/>
      <c r="K4108" s="14"/>
      <c r="L4108" s="14"/>
      <c r="M4108" s="14"/>
      <c r="N4108" s="14"/>
      <c r="O4108" s="14"/>
      <c r="P4108" s="14"/>
    </row>
    <row r="4109" spans="9:16" x14ac:dyDescent="0.25">
      <c r="I4109" s="14"/>
      <c r="J4109" s="14"/>
      <c r="K4109" s="14"/>
      <c r="L4109" s="14"/>
      <c r="M4109" s="14"/>
      <c r="N4109" s="14"/>
      <c r="O4109" s="14"/>
      <c r="P4109" s="14"/>
    </row>
    <row r="4110" spans="9:16" x14ac:dyDescent="0.25">
      <c r="I4110" s="14"/>
      <c r="J4110" s="14"/>
      <c r="K4110" s="14"/>
      <c r="L4110" s="14"/>
      <c r="M4110" s="14"/>
      <c r="N4110" s="14"/>
      <c r="O4110" s="14"/>
      <c r="P4110" s="14"/>
    </row>
    <row r="4111" spans="9:16" x14ac:dyDescent="0.25">
      <c r="I4111" s="14"/>
      <c r="J4111" s="14"/>
      <c r="K4111" s="14"/>
      <c r="L4111" s="14"/>
      <c r="M4111" s="14"/>
      <c r="N4111" s="14"/>
      <c r="O4111" s="14"/>
      <c r="P4111" s="14"/>
    </row>
    <row r="4112" spans="9:16" x14ac:dyDescent="0.25">
      <c r="I4112" s="14"/>
      <c r="J4112" s="14"/>
      <c r="K4112" s="14"/>
      <c r="L4112" s="14"/>
      <c r="M4112" s="14"/>
      <c r="N4112" s="14"/>
      <c r="O4112" s="14"/>
      <c r="P4112" s="14"/>
    </row>
    <row r="4113" spans="9:16" x14ac:dyDescent="0.25">
      <c r="I4113" s="14"/>
      <c r="J4113" s="14"/>
      <c r="K4113" s="14"/>
      <c r="L4113" s="14"/>
      <c r="M4113" s="14"/>
      <c r="N4113" s="14"/>
      <c r="O4113" s="14"/>
      <c r="P4113" s="14"/>
    </row>
    <row r="4114" spans="9:16" x14ac:dyDescent="0.25">
      <c r="I4114" s="14"/>
      <c r="J4114" s="14"/>
      <c r="K4114" s="14"/>
      <c r="L4114" s="14"/>
      <c r="M4114" s="14"/>
      <c r="N4114" s="14"/>
      <c r="O4114" s="14"/>
      <c r="P4114" s="14"/>
    </row>
    <row r="4115" spans="9:16" x14ac:dyDescent="0.25">
      <c r="I4115" s="14"/>
      <c r="J4115" s="14"/>
      <c r="K4115" s="14"/>
      <c r="L4115" s="14"/>
      <c r="M4115" s="14"/>
      <c r="N4115" s="14"/>
      <c r="O4115" s="14"/>
      <c r="P4115" s="14"/>
    </row>
    <row r="4116" spans="9:16" x14ac:dyDescent="0.25">
      <c r="I4116" s="14"/>
      <c r="J4116" s="14"/>
      <c r="K4116" s="14"/>
      <c r="L4116" s="14"/>
      <c r="M4116" s="14"/>
      <c r="N4116" s="14"/>
      <c r="O4116" s="14"/>
      <c r="P4116" s="14"/>
    </row>
    <row r="4117" spans="9:16" x14ac:dyDescent="0.25">
      <c r="I4117" s="14"/>
      <c r="J4117" s="14"/>
      <c r="K4117" s="14"/>
      <c r="L4117" s="14"/>
      <c r="M4117" s="14"/>
      <c r="N4117" s="14"/>
      <c r="O4117" s="14"/>
      <c r="P4117" s="14"/>
    </row>
    <row r="4118" spans="9:16" x14ac:dyDescent="0.25">
      <c r="I4118" s="14"/>
      <c r="J4118" s="14"/>
      <c r="K4118" s="14"/>
      <c r="L4118" s="14"/>
      <c r="M4118" s="14"/>
      <c r="N4118" s="14"/>
      <c r="O4118" s="14"/>
      <c r="P4118" s="14"/>
    </row>
    <row r="4119" spans="9:16" x14ac:dyDescent="0.25">
      <c r="I4119" s="14"/>
      <c r="J4119" s="14"/>
      <c r="K4119" s="14"/>
      <c r="L4119" s="14"/>
      <c r="M4119" s="14"/>
      <c r="N4119" s="14"/>
      <c r="O4119" s="14"/>
      <c r="P4119" s="14"/>
    </row>
    <row r="4120" spans="9:16" x14ac:dyDescent="0.25">
      <c r="I4120" s="14"/>
      <c r="J4120" s="14"/>
      <c r="K4120" s="14"/>
      <c r="L4120" s="14"/>
      <c r="M4120" s="14"/>
      <c r="N4120" s="14"/>
      <c r="O4120" s="14"/>
      <c r="P4120" s="14"/>
    </row>
    <row r="4121" spans="9:16" x14ac:dyDescent="0.25">
      <c r="I4121" s="14"/>
      <c r="J4121" s="14"/>
      <c r="K4121" s="14"/>
      <c r="L4121" s="14"/>
      <c r="M4121" s="14"/>
      <c r="N4121" s="14"/>
      <c r="O4121" s="14"/>
      <c r="P4121" s="14"/>
    </row>
    <row r="4122" spans="9:16" x14ac:dyDescent="0.25">
      <c r="I4122" s="14"/>
      <c r="J4122" s="14"/>
      <c r="K4122" s="14"/>
      <c r="L4122" s="14"/>
      <c r="M4122" s="14"/>
      <c r="N4122" s="14"/>
      <c r="O4122" s="14"/>
      <c r="P4122" s="14"/>
    </row>
    <row r="4123" spans="9:16" x14ac:dyDescent="0.25">
      <c r="I4123" s="14"/>
      <c r="J4123" s="14"/>
      <c r="K4123" s="14"/>
      <c r="L4123" s="14"/>
      <c r="M4123" s="14"/>
      <c r="N4123" s="14"/>
      <c r="O4123" s="14"/>
      <c r="P4123" s="14"/>
    </row>
    <row r="4124" spans="9:16" x14ac:dyDescent="0.25">
      <c r="I4124" s="14"/>
      <c r="J4124" s="14"/>
      <c r="K4124" s="14"/>
      <c r="L4124" s="14"/>
      <c r="M4124" s="14"/>
      <c r="N4124" s="14"/>
      <c r="O4124" s="14"/>
      <c r="P4124" s="14"/>
    </row>
    <row r="4125" spans="9:16" x14ac:dyDescent="0.25">
      <c r="I4125" s="14"/>
      <c r="J4125" s="14"/>
      <c r="K4125" s="14"/>
      <c r="L4125" s="14"/>
      <c r="M4125" s="14"/>
      <c r="N4125" s="14"/>
      <c r="O4125" s="14"/>
      <c r="P4125" s="14"/>
    </row>
    <row r="4126" spans="9:16" x14ac:dyDescent="0.25">
      <c r="I4126" s="14"/>
      <c r="J4126" s="14"/>
      <c r="K4126" s="14"/>
      <c r="L4126" s="14"/>
      <c r="M4126" s="14"/>
      <c r="N4126" s="14"/>
      <c r="O4126" s="14"/>
      <c r="P4126" s="14"/>
    </row>
    <row r="4127" spans="9:16" x14ac:dyDescent="0.25">
      <c r="I4127" s="14"/>
      <c r="J4127" s="14"/>
      <c r="K4127" s="14"/>
      <c r="L4127" s="14"/>
      <c r="M4127" s="14"/>
      <c r="N4127" s="14"/>
      <c r="O4127" s="14"/>
      <c r="P4127" s="14"/>
    </row>
    <row r="4128" spans="9:16" x14ac:dyDescent="0.25">
      <c r="I4128" s="14"/>
      <c r="J4128" s="14"/>
      <c r="K4128" s="14"/>
      <c r="L4128" s="14"/>
      <c r="M4128" s="14"/>
      <c r="N4128" s="14"/>
      <c r="O4128" s="14"/>
      <c r="P4128" s="14"/>
    </row>
    <row r="4129" spans="9:16" x14ac:dyDescent="0.25">
      <c r="I4129" s="14"/>
      <c r="J4129" s="14"/>
      <c r="K4129" s="14"/>
      <c r="L4129" s="14"/>
      <c r="M4129" s="14"/>
      <c r="N4129" s="14"/>
      <c r="O4129" s="14"/>
      <c r="P4129" s="14"/>
    </row>
    <row r="4130" spans="9:16" x14ac:dyDescent="0.25">
      <c r="I4130" s="14"/>
      <c r="J4130" s="14"/>
      <c r="K4130" s="14"/>
      <c r="L4130" s="14"/>
      <c r="M4130" s="14"/>
      <c r="N4130" s="14"/>
      <c r="O4130" s="14"/>
      <c r="P4130" s="14"/>
    </row>
    <row r="4131" spans="9:16" x14ac:dyDescent="0.25">
      <c r="I4131" s="14"/>
      <c r="J4131" s="14"/>
      <c r="K4131" s="14"/>
      <c r="L4131" s="14"/>
      <c r="M4131" s="14"/>
      <c r="N4131" s="14"/>
      <c r="O4131" s="14"/>
      <c r="P4131" s="14"/>
    </row>
    <row r="4132" spans="9:16" x14ac:dyDescent="0.25">
      <c r="I4132" s="14"/>
      <c r="J4132" s="14"/>
      <c r="K4132" s="14"/>
      <c r="L4132" s="14"/>
      <c r="M4132" s="14"/>
      <c r="N4132" s="14"/>
      <c r="O4132" s="14"/>
      <c r="P4132" s="14"/>
    </row>
    <row r="4133" spans="9:16" x14ac:dyDescent="0.25">
      <c r="I4133" s="14"/>
      <c r="J4133" s="14"/>
      <c r="K4133" s="14"/>
      <c r="L4133" s="14"/>
      <c r="M4133" s="14"/>
      <c r="N4133" s="14"/>
      <c r="O4133" s="14"/>
      <c r="P4133" s="14"/>
    </row>
    <row r="4134" spans="9:16" x14ac:dyDescent="0.25">
      <c r="I4134" s="14"/>
      <c r="J4134" s="14"/>
      <c r="K4134" s="14"/>
      <c r="L4134" s="14"/>
      <c r="M4134" s="14"/>
      <c r="N4134" s="14"/>
      <c r="O4134" s="14"/>
      <c r="P4134" s="14"/>
    </row>
    <row r="4135" spans="9:16" x14ac:dyDescent="0.25">
      <c r="I4135" s="14"/>
      <c r="J4135" s="14"/>
      <c r="K4135" s="14"/>
      <c r="L4135" s="14"/>
      <c r="M4135" s="14"/>
      <c r="N4135" s="14"/>
      <c r="O4135" s="14"/>
      <c r="P4135" s="14"/>
    </row>
    <row r="4136" spans="9:16" x14ac:dyDescent="0.25">
      <c r="I4136" s="14"/>
      <c r="J4136" s="14"/>
      <c r="K4136" s="14"/>
      <c r="L4136" s="14"/>
      <c r="M4136" s="14"/>
      <c r="N4136" s="14"/>
      <c r="O4136" s="14"/>
      <c r="P4136" s="14"/>
    </row>
    <row r="4137" spans="9:16" x14ac:dyDescent="0.25">
      <c r="I4137" s="14"/>
      <c r="J4137" s="14"/>
      <c r="K4137" s="14"/>
      <c r="L4137" s="14"/>
      <c r="M4137" s="14"/>
      <c r="N4137" s="14"/>
      <c r="O4137" s="14"/>
      <c r="P4137" s="14"/>
    </row>
    <row r="4138" spans="9:16" x14ac:dyDescent="0.25">
      <c r="I4138" s="14"/>
      <c r="J4138" s="14"/>
      <c r="K4138" s="14"/>
      <c r="L4138" s="14"/>
      <c r="M4138" s="14"/>
      <c r="N4138" s="14"/>
      <c r="O4138" s="14"/>
      <c r="P4138" s="14"/>
    </row>
    <row r="4139" spans="9:16" x14ac:dyDescent="0.25">
      <c r="I4139" s="14"/>
      <c r="J4139" s="14"/>
      <c r="K4139" s="14"/>
      <c r="L4139" s="14"/>
      <c r="M4139" s="14"/>
      <c r="N4139" s="14"/>
      <c r="O4139" s="14"/>
      <c r="P4139" s="14"/>
    </row>
    <row r="4140" spans="9:16" x14ac:dyDescent="0.25">
      <c r="I4140" s="14"/>
      <c r="J4140" s="14"/>
      <c r="K4140" s="14"/>
      <c r="L4140" s="14"/>
      <c r="M4140" s="14"/>
      <c r="N4140" s="14"/>
      <c r="O4140" s="14"/>
      <c r="P4140" s="14"/>
    </row>
    <row r="4141" spans="9:16" x14ac:dyDescent="0.25">
      <c r="I4141" s="14"/>
      <c r="J4141" s="14"/>
      <c r="K4141" s="14"/>
      <c r="L4141" s="14"/>
      <c r="M4141" s="14"/>
      <c r="N4141" s="14"/>
      <c r="O4141" s="14"/>
      <c r="P4141" s="14"/>
    </row>
    <row r="4142" spans="9:16" x14ac:dyDescent="0.25">
      <c r="I4142" s="14"/>
      <c r="J4142" s="14"/>
      <c r="K4142" s="14"/>
      <c r="L4142" s="14"/>
      <c r="M4142" s="14"/>
      <c r="N4142" s="14"/>
      <c r="O4142" s="14"/>
      <c r="P4142" s="14"/>
    </row>
    <row r="4143" spans="9:16" x14ac:dyDescent="0.25">
      <c r="I4143" s="14"/>
      <c r="J4143" s="14"/>
      <c r="K4143" s="14"/>
      <c r="L4143" s="14"/>
      <c r="M4143" s="14"/>
      <c r="N4143" s="14"/>
      <c r="O4143" s="14"/>
      <c r="P4143" s="14"/>
    </row>
    <row r="4144" spans="9:16" x14ac:dyDescent="0.25">
      <c r="I4144" s="14"/>
      <c r="J4144" s="14"/>
      <c r="K4144" s="14"/>
      <c r="L4144" s="14"/>
      <c r="M4144" s="14"/>
      <c r="N4144" s="14"/>
      <c r="O4144" s="14"/>
      <c r="P4144" s="14"/>
    </row>
    <row r="4145" spans="9:16" x14ac:dyDescent="0.25">
      <c r="I4145" s="14"/>
      <c r="J4145" s="14"/>
      <c r="K4145" s="14"/>
      <c r="L4145" s="14"/>
      <c r="M4145" s="14"/>
      <c r="N4145" s="14"/>
      <c r="O4145" s="14"/>
      <c r="P4145" s="14"/>
    </row>
    <row r="4146" spans="9:16" x14ac:dyDescent="0.25">
      <c r="I4146" s="14"/>
      <c r="J4146" s="14"/>
      <c r="K4146" s="14"/>
      <c r="L4146" s="14"/>
      <c r="M4146" s="14"/>
      <c r="N4146" s="14"/>
      <c r="O4146" s="14"/>
      <c r="P4146" s="14"/>
    </row>
    <row r="4147" spans="9:16" x14ac:dyDescent="0.25">
      <c r="I4147" s="14"/>
      <c r="J4147" s="14"/>
      <c r="K4147" s="14"/>
      <c r="L4147" s="14"/>
      <c r="M4147" s="14"/>
      <c r="N4147" s="14"/>
      <c r="O4147" s="14"/>
      <c r="P4147" s="14"/>
    </row>
    <row r="4148" spans="9:16" x14ac:dyDescent="0.25">
      <c r="I4148" s="14"/>
      <c r="J4148" s="14"/>
      <c r="K4148" s="14"/>
      <c r="L4148" s="14"/>
      <c r="M4148" s="14"/>
      <c r="N4148" s="14"/>
      <c r="O4148" s="14"/>
      <c r="P4148" s="14"/>
    </row>
    <row r="4149" spans="9:16" x14ac:dyDescent="0.25">
      <c r="I4149" s="14"/>
      <c r="J4149" s="14"/>
      <c r="K4149" s="14"/>
      <c r="L4149" s="14"/>
      <c r="M4149" s="14"/>
      <c r="N4149" s="14"/>
      <c r="O4149" s="14"/>
      <c r="P4149" s="14"/>
    </row>
    <row r="4150" spans="9:16" x14ac:dyDescent="0.25">
      <c r="I4150" s="14"/>
      <c r="J4150" s="14"/>
      <c r="K4150" s="14"/>
      <c r="L4150" s="14"/>
      <c r="M4150" s="14"/>
      <c r="N4150" s="14"/>
      <c r="O4150" s="14"/>
      <c r="P4150" s="14"/>
    </row>
    <row r="4151" spans="9:16" x14ac:dyDescent="0.25">
      <c r="I4151" s="14"/>
      <c r="J4151" s="14"/>
      <c r="K4151" s="14"/>
      <c r="L4151" s="14"/>
      <c r="M4151" s="14"/>
      <c r="N4151" s="14"/>
      <c r="O4151" s="14"/>
      <c r="P4151" s="14"/>
    </row>
    <row r="4152" spans="9:16" x14ac:dyDescent="0.25">
      <c r="I4152" s="14"/>
      <c r="J4152" s="14"/>
      <c r="K4152" s="14"/>
      <c r="L4152" s="14"/>
      <c r="M4152" s="14"/>
      <c r="N4152" s="14"/>
      <c r="O4152" s="14"/>
      <c r="P4152" s="14"/>
    </row>
    <row r="4153" spans="9:16" x14ac:dyDescent="0.25">
      <c r="I4153" s="14"/>
      <c r="J4153" s="14"/>
      <c r="K4153" s="14"/>
      <c r="L4153" s="14"/>
      <c r="M4153" s="14"/>
      <c r="N4153" s="14"/>
      <c r="O4153" s="14"/>
      <c r="P4153" s="14"/>
    </row>
    <row r="4154" spans="9:16" x14ac:dyDescent="0.25">
      <c r="I4154" s="14"/>
      <c r="J4154" s="14"/>
      <c r="K4154" s="14"/>
      <c r="L4154" s="14"/>
      <c r="M4154" s="14"/>
      <c r="N4154" s="14"/>
      <c r="O4154" s="14"/>
      <c r="P4154" s="14"/>
    </row>
    <row r="4155" spans="9:16" x14ac:dyDescent="0.25">
      <c r="I4155" s="14"/>
      <c r="J4155" s="14"/>
      <c r="K4155" s="14"/>
      <c r="L4155" s="14"/>
      <c r="M4155" s="14"/>
      <c r="N4155" s="14"/>
      <c r="O4155" s="14"/>
      <c r="P4155" s="14"/>
    </row>
    <row r="4156" spans="9:16" x14ac:dyDescent="0.25">
      <c r="I4156" s="14"/>
      <c r="J4156" s="14"/>
      <c r="K4156" s="14"/>
      <c r="L4156" s="14"/>
      <c r="M4156" s="14"/>
      <c r="N4156" s="14"/>
      <c r="O4156" s="14"/>
      <c r="P4156" s="14"/>
    </row>
    <row r="4157" spans="9:16" x14ac:dyDescent="0.25">
      <c r="I4157" s="14"/>
      <c r="J4157" s="14"/>
      <c r="K4157" s="14"/>
      <c r="L4157" s="14"/>
      <c r="M4157" s="14"/>
      <c r="N4157" s="14"/>
      <c r="O4157" s="14"/>
      <c r="P4157" s="14"/>
    </row>
    <row r="4158" spans="9:16" x14ac:dyDescent="0.25">
      <c r="I4158" s="14"/>
      <c r="J4158" s="14"/>
      <c r="K4158" s="14"/>
      <c r="L4158" s="14"/>
      <c r="M4158" s="14"/>
      <c r="N4158" s="14"/>
      <c r="O4158" s="14"/>
      <c r="P4158" s="14"/>
    </row>
    <row r="4159" spans="9:16" x14ac:dyDescent="0.25">
      <c r="I4159" s="14"/>
      <c r="J4159" s="14"/>
      <c r="K4159" s="14"/>
      <c r="L4159" s="14"/>
      <c r="M4159" s="14"/>
      <c r="N4159" s="14"/>
      <c r="O4159" s="14"/>
      <c r="P4159" s="14"/>
    </row>
    <row r="4160" spans="9:16" x14ac:dyDescent="0.25">
      <c r="I4160" s="14"/>
      <c r="J4160" s="14"/>
      <c r="K4160" s="14"/>
      <c r="L4160" s="14"/>
      <c r="M4160" s="14"/>
      <c r="N4160" s="14"/>
      <c r="O4160" s="14"/>
      <c r="P4160" s="14"/>
    </row>
    <row r="4161" spans="9:16" x14ac:dyDescent="0.25">
      <c r="I4161" s="14"/>
      <c r="J4161" s="14"/>
      <c r="K4161" s="14"/>
      <c r="L4161" s="14"/>
      <c r="M4161" s="14"/>
      <c r="N4161" s="14"/>
      <c r="O4161" s="14"/>
      <c r="P4161" s="14"/>
    </row>
    <row r="4162" spans="9:16" x14ac:dyDescent="0.25">
      <c r="I4162" s="14"/>
      <c r="J4162" s="14"/>
      <c r="K4162" s="14"/>
      <c r="L4162" s="14"/>
      <c r="M4162" s="14"/>
      <c r="N4162" s="14"/>
      <c r="O4162" s="14"/>
      <c r="P4162" s="14"/>
    </row>
    <row r="4163" spans="9:16" x14ac:dyDescent="0.25">
      <c r="I4163" s="14"/>
      <c r="J4163" s="14"/>
      <c r="K4163" s="14"/>
      <c r="L4163" s="14"/>
      <c r="M4163" s="14"/>
      <c r="N4163" s="14"/>
      <c r="O4163" s="14"/>
      <c r="P4163" s="14"/>
    </row>
    <row r="4164" spans="9:16" x14ac:dyDescent="0.25">
      <c r="I4164" s="14"/>
      <c r="J4164" s="14"/>
      <c r="K4164" s="14"/>
      <c r="L4164" s="14"/>
      <c r="M4164" s="14"/>
      <c r="N4164" s="14"/>
      <c r="O4164" s="14"/>
      <c r="P4164" s="14"/>
    </row>
    <row r="4165" spans="9:16" x14ac:dyDescent="0.25">
      <c r="I4165" s="14"/>
      <c r="J4165" s="14"/>
      <c r="K4165" s="14"/>
      <c r="L4165" s="14"/>
      <c r="M4165" s="14"/>
      <c r="N4165" s="14"/>
      <c r="O4165" s="14"/>
      <c r="P4165" s="14"/>
    </row>
    <row r="4166" spans="9:16" x14ac:dyDescent="0.25">
      <c r="I4166" s="14"/>
      <c r="J4166" s="14"/>
      <c r="K4166" s="14"/>
      <c r="L4166" s="14"/>
      <c r="M4166" s="14"/>
      <c r="N4166" s="14"/>
      <c r="O4166" s="14"/>
      <c r="P4166" s="14"/>
    </row>
    <row r="4167" spans="9:16" x14ac:dyDescent="0.25">
      <c r="I4167" s="14"/>
      <c r="J4167" s="14"/>
      <c r="K4167" s="14"/>
      <c r="L4167" s="14"/>
      <c r="M4167" s="14"/>
      <c r="N4167" s="14"/>
      <c r="O4167" s="14"/>
      <c r="P4167" s="14"/>
    </row>
    <row r="4168" spans="9:16" x14ac:dyDescent="0.25">
      <c r="I4168" s="14"/>
      <c r="J4168" s="14"/>
      <c r="K4168" s="14"/>
      <c r="L4168" s="14"/>
      <c r="M4168" s="14"/>
      <c r="N4168" s="14"/>
      <c r="O4168" s="14"/>
      <c r="P4168" s="14"/>
    </row>
    <row r="4169" spans="9:16" x14ac:dyDescent="0.25">
      <c r="I4169" s="14"/>
      <c r="J4169" s="14"/>
      <c r="K4169" s="14"/>
      <c r="L4169" s="14"/>
      <c r="M4169" s="14"/>
      <c r="N4169" s="14"/>
      <c r="O4169" s="14"/>
      <c r="P4169" s="14"/>
    </row>
    <row r="4170" spans="9:16" x14ac:dyDescent="0.25">
      <c r="I4170" s="14"/>
      <c r="J4170" s="14"/>
      <c r="K4170" s="14"/>
      <c r="L4170" s="14"/>
      <c r="M4170" s="14"/>
      <c r="N4170" s="14"/>
      <c r="O4170" s="14"/>
      <c r="P4170" s="14"/>
    </row>
    <row r="4171" spans="9:16" x14ac:dyDescent="0.25">
      <c r="I4171" s="14"/>
      <c r="J4171" s="14"/>
      <c r="K4171" s="14"/>
      <c r="L4171" s="14"/>
      <c r="M4171" s="14"/>
      <c r="N4171" s="14"/>
      <c r="O4171" s="14"/>
      <c r="P4171" s="14"/>
    </row>
    <row r="4172" spans="9:16" x14ac:dyDescent="0.25">
      <c r="I4172" s="14"/>
      <c r="J4172" s="14"/>
      <c r="K4172" s="14"/>
      <c r="L4172" s="14"/>
      <c r="M4172" s="14"/>
      <c r="N4172" s="14"/>
      <c r="O4172" s="14"/>
      <c r="P4172" s="14"/>
    </row>
    <row r="4173" spans="9:16" x14ac:dyDescent="0.25">
      <c r="I4173" s="14"/>
      <c r="J4173" s="14"/>
      <c r="K4173" s="14"/>
      <c r="L4173" s="14"/>
      <c r="M4173" s="14"/>
      <c r="N4173" s="14"/>
      <c r="O4173" s="14"/>
      <c r="P4173" s="14"/>
    </row>
    <row r="4174" spans="9:16" x14ac:dyDescent="0.25">
      <c r="I4174" s="14"/>
      <c r="J4174" s="14"/>
      <c r="K4174" s="14"/>
      <c r="L4174" s="14"/>
      <c r="M4174" s="14"/>
      <c r="N4174" s="14"/>
      <c r="O4174" s="14"/>
      <c r="P4174" s="14"/>
    </row>
    <row r="4175" spans="9:16" x14ac:dyDescent="0.25">
      <c r="I4175" s="14"/>
      <c r="J4175" s="14"/>
      <c r="K4175" s="14"/>
      <c r="L4175" s="14"/>
      <c r="M4175" s="14"/>
      <c r="N4175" s="14"/>
      <c r="O4175" s="14"/>
      <c r="P4175" s="14"/>
    </row>
    <row r="4176" spans="9:16" x14ac:dyDescent="0.25">
      <c r="I4176" s="14"/>
      <c r="J4176" s="14"/>
      <c r="K4176" s="14"/>
      <c r="L4176" s="14"/>
      <c r="M4176" s="14"/>
      <c r="N4176" s="14"/>
      <c r="O4176" s="14"/>
      <c r="P4176" s="14"/>
    </row>
    <row r="4177" spans="9:16" x14ac:dyDescent="0.25">
      <c r="I4177" s="14"/>
      <c r="J4177" s="14"/>
      <c r="K4177" s="14"/>
      <c r="L4177" s="14"/>
      <c r="M4177" s="14"/>
      <c r="N4177" s="14"/>
      <c r="O4177" s="14"/>
      <c r="P4177" s="14"/>
    </row>
    <row r="4178" spans="9:16" x14ac:dyDescent="0.25">
      <c r="I4178" s="14"/>
      <c r="J4178" s="14"/>
      <c r="K4178" s="14"/>
      <c r="L4178" s="14"/>
      <c r="M4178" s="14"/>
      <c r="N4178" s="14"/>
      <c r="O4178" s="14"/>
      <c r="P4178" s="14"/>
    </row>
    <row r="4179" spans="9:16" x14ac:dyDescent="0.25">
      <c r="I4179" s="14"/>
      <c r="J4179" s="14"/>
      <c r="K4179" s="14"/>
      <c r="L4179" s="14"/>
      <c r="M4179" s="14"/>
      <c r="N4179" s="14"/>
      <c r="O4179" s="14"/>
      <c r="P4179" s="14"/>
    </row>
    <row r="4180" spans="9:16" x14ac:dyDescent="0.25">
      <c r="I4180" s="14"/>
      <c r="J4180" s="14"/>
      <c r="K4180" s="14"/>
      <c r="L4180" s="14"/>
      <c r="M4180" s="14"/>
      <c r="N4180" s="14"/>
      <c r="O4180" s="14"/>
      <c r="P4180" s="14"/>
    </row>
    <row r="4181" spans="9:16" x14ac:dyDescent="0.25">
      <c r="I4181" s="14"/>
      <c r="J4181" s="14"/>
      <c r="K4181" s="14"/>
      <c r="L4181" s="14"/>
      <c r="M4181" s="14"/>
      <c r="N4181" s="14"/>
      <c r="O4181" s="14"/>
      <c r="P4181" s="14"/>
    </row>
    <row r="4182" spans="9:16" x14ac:dyDescent="0.25">
      <c r="I4182" s="14"/>
      <c r="J4182" s="14"/>
      <c r="K4182" s="14"/>
      <c r="L4182" s="14"/>
      <c r="M4182" s="14"/>
      <c r="N4182" s="14"/>
      <c r="O4182" s="14"/>
      <c r="P4182" s="14"/>
    </row>
    <row r="4183" spans="9:16" x14ac:dyDescent="0.25">
      <c r="I4183" s="14"/>
      <c r="J4183" s="14"/>
      <c r="K4183" s="14"/>
      <c r="L4183" s="14"/>
      <c r="M4183" s="14"/>
      <c r="N4183" s="14"/>
      <c r="O4183" s="14"/>
      <c r="P4183" s="14"/>
    </row>
    <row r="4184" spans="9:16" x14ac:dyDescent="0.25">
      <c r="I4184" s="14"/>
      <c r="J4184" s="14"/>
      <c r="K4184" s="14"/>
      <c r="L4184" s="14"/>
      <c r="M4184" s="14"/>
      <c r="N4184" s="14"/>
      <c r="O4184" s="14"/>
      <c r="P4184" s="14"/>
    </row>
    <row r="4185" spans="9:16" x14ac:dyDescent="0.25">
      <c r="I4185" s="14"/>
      <c r="J4185" s="14"/>
      <c r="K4185" s="14"/>
      <c r="L4185" s="14"/>
      <c r="M4185" s="14"/>
      <c r="N4185" s="14"/>
      <c r="O4185" s="14"/>
      <c r="P4185" s="14"/>
    </row>
    <row r="4186" spans="9:16" x14ac:dyDescent="0.25">
      <c r="I4186" s="14"/>
      <c r="J4186" s="14"/>
      <c r="K4186" s="14"/>
      <c r="L4186" s="14"/>
      <c r="M4186" s="14"/>
      <c r="N4186" s="14"/>
      <c r="O4186" s="14"/>
      <c r="P4186" s="14"/>
    </row>
    <row r="4187" spans="9:16" x14ac:dyDescent="0.25">
      <c r="I4187" s="14"/>
      <c r="J4187" s="14"/>
      <c r="K4187" s="14"/>
      <c r="L4187" s="14"/>
      <c r="M4187" s="14"/>
      <c r="N4187" s="14"/>
      <c r="O4187" s="14"/>
      <c r="P4187" s="14"/>
    </row>
    <row r="4188" spans="9:16" x14ac:dyDescent="0.25">
      <c r="I4188" s="14"/>
      <c r="J4188" s="14"/>
      <c r="K4188" s="14"/>
      <c r="L4188" s="14"/>
      <c r="M4188" s="14"/>
      <c r="N4188" s="14"/>
      <c r="O4188" s="14"/>
      <c r="P4188" s="14"/>
    </row>
    <row r="4189" spans="9:16" x14ac:dyDescent="0.25">
      <c r="I4189" s="14"/>
      <c r="J4189" s="14"/>
      <c r="K4189" s="14"/>
      <c r="L4189" s="14"/>
      <c r="M4189" s="14"/>
      <c r="N4189" s="14"/>
      <c r="O4189" s="14"/>
      <c r="P4189" s="14"/>
    </row>
    <row r="4190" spans="9:16" x14ac:dyDescent="0.25">
      <c r="I4190" s="14"/>
      <c r="J4190" s="14"/>
      <c r="K4190" s="14"/>
      <c r="L4190" s="14"/>
      <c r="M4190" s="14"/>
      <c r="N4190" s="14"/>
      <c r="O4190" s="14"/>
      <c r="P4190" s="14"/>
    </row>
    <row r="4191" spans="9:16" x14ac:dyDescent="0.25">
      <c r="I4191" s="14"/>
      <c r="J4191" s="14"/>
      <c r="K4191" s="14"/>
      <c r="L4191" s="14"/>
      <c r="M4191" s="14"/>
      <c r="N4191" s="14"/>
      <c r="O4191" s="14"/>
      <c r="P4191" s="14"/>
    </row>
    <row r="4192" spans="9:16" x14ac:dyDescent="0.25">
      <c r="I4192" s="14"/>
      <c r="J4192" s="14"/>
      <c r="K4192" s="14"/>
      <c r="L4192" s="14"/>
      <c r="M4192" s="14"/>
      <c r="N4192" s="14"/>
      <c r="O4192" s="14"/>
      <c r="P4192" s="14"/>
    </row>
    <row r="4193" spans="9:16" x14ac:dyDescent="0.25">
      <c r="I4193" s="14"/>
      <c r="J4193" s="14"/>
      <c r="K4193" s="14"/>
      <c r="L4193" s="14"/>
      <c r="M4193" s="14"/>
      <c r="N4193" s="14"/>
      <c r="O4193" s="14"/>
      <c r="P4193" s="14"/>
    </row>
    <row r="4194" spans="9:16" x14ac:dyDescent="0.25">
      <c r="I4194" s="14"/>
      <c r="J4194" s="14"/>
      <c r="K4194" s="14"/>
      <c r="L4194" s="14"/>
      <c r="M4194" s="14"/>
      <c r="N4194" s="14"/>
      <c r="O4194" s="14"/>
      <c r="P4194" s="14"/>
    </row>
    <row r="4195" spans="9:16" x14ac:dyDescent="0.25">
      <c r="I4195" s="14"/>
      <c r="J4195" s="14"/>
      <c r="K4195" s="14"/>
      <c r="L4195" s="14"/>
      <c r="M4195" s="14"/>
      <c r="N4195" s="14"/>
      <c r="O4195" s="14"/>
      <c r="P4195" s="14"/>
    </row>
    <row r="4196" spans="9:16" x14ac:dyDescent="0.25">
      <c r="I4196" s="14"/>
      <c r="J4196" s="14"/>
      <c r="K4196" s="14"/>
      <c r="L4196" s="14"/>
      <c r="M4196" s="14"/>
      <c r="N4196" s="14"/>
      <c r="O4196" s="14"/>
      <c r="P4196" s="14"/>
    </row>
    <row r="4197" spans="9:16" x14ac:dyDescent="0.25">
      <c r="I4197" s="14"/>
      <c r="J4197" s="14"/>
      <c r="K4197" s="14"/>
      <c r="L4197" s="14"/>
      <c r="M4197" s="14"/>
      <c r="N4197" s="14"/>
      <c r="O4197" s="14"/>
      <c r="P4197" s="14"/>
    </row>
    <row r="4198" spans="9:16" x14ac:dyDescent="0.25">
      <c r="I4198" s="14"/>
      <c r="J4198" s="14"/>
      <c r="K4198" s="14"/>
      <c r="L4198" s="14"/>
      <c r="M4198" s="14"/>
      <c r="N4198" s="14"/>
      <c r="O4198" s="14"/>
      <c r="P4198" s="14"/>
    </row>
    <row r="4199" spans="9:16" x14ac:dyDescent="0.25">
      <c r="I4199" s="14"/>
      <c r="J4199" s="14"/>
      <c r="K4199" s="14"/>
      <c r="L4199" s="14"/>
      <c r="M4199" s="14"/>
      <c r="N4199" s="14"/>
      <c r="O4199" s="14"/>
      <c r="P4199" s="14"/>
    </row>
    <row r="4200" spans="9:16" x14ac:dyDescent="0.25">
      <c r="I4200" s="14"/>
      <c r="J4200" s="14"/>
      <c r="K4200" s="14"/>
      <c r="L4200" s="14"/>
      <c r="M4200" s="14"/>
      <c r="N4200" s="14"/>
      <c r="O4200" s="14"/>
      <c r="P4200" s="14"/>
    </row>
    <row r="4201" spans="9:16" x14ac:dyDescent="0.25">
      <c r="I4201" s="14"/>
      <c r="J4201" s="14"/>
      <c r="K4201" s="14"/>
      <c r="L4201" s="14"/>
      <c r="M4201" s="14"/>
      <c r="N4201" s="14"/>
      <c r="O4201" s="14"/>
      <c r="P4201" s="14"/>
    </row>
    <row r="4202" spans="9:16" x14ac:dyDescent="0.25">
      <c r="I4202" s="14"/>
      <c r="J4202" s="14"/>
      <c r="K4202" s="14"/>
      <c r="L4202" s="14"/>
      <c r="M4202" s="14"/>
      <c r="N4202" s="14"/>
      <c r="O4202" s="14"/>
      <c r="P4202" s="14"/>
    </row>
    <row r="4203" spans="9:16" x14ac:dyDescent="0.25">
      <c r="I4203" s="14"/>
      <c r="J4203" s="14"/>
      <c r="K4203" s="14"/>
      <c r="L4203" s="14"/>
      <c r="M4203" s="14"/>
      <c r="N4203" s="14"/>
      <c r="O4203" s="14"/>
      <c r="P4203" s="14"/>
    </row>
    <row r="4204" spans="9:16" x14ac:dyDescent="0.25">
      <c r="I4204" s="14"/>
      <c r="J4204" s="14"/>
      <c r="K4204" s="14"/>
      <c r="L4204" s="14"/>
      <c r="M4204" s="14"/>
      <c r="N4204" s="14"/>
      <c r="O4204" s="14"/>
      <c r="P4204" s="14"/>
    </row>
    <row r="4205" spans="9:16" x14ac:dyDescent="0.25">
      <c r="I4205" s="14"/>
      <c r="J4205" s="14"/>
      <c r="K4205" s="14"/>
      <c r="L4205" s="14"/>
      <c r="M4205" s="14"/>
      <c r="N4205" s="14"/>
      <c r="O4205" s="14"/>
      <c r="P4205" s="14"/>
    </row>
    <row r="4206" spans="9:16" x14ac:dyDescent="0.25">
      <c r="I4206" s="14"/>
      <c r="J4206" s="14"/>
      <c r="K4206" s="14"/>
      <c r="L4206" s="14"/>
      <c r="M4206" s="14"/>
      <c r="N4206" s="14"/>
      <c r="O4206" s="14"/>
      <c r="P4206" s="14"/>
    </row>
    <row r="4207" spans="9:16" x14ac:dyDescent="0.25">
      <c r="I4207" s="14"/>
      <c r="J4207" s="14"/>
      <c r="K4207" s="14"/>
      <c r="L4207" s="14"/>
      <c r="M4207" s="14"/>
      <c r="N4207" s="14"/>
      <c r="O4207" s="14"/>
      <c r="P4207" s="14"/>
    </row>
    <row r="4208" spans="9:16" x14ac:dyDescent="0.25">
      <c r="I4208" s="14"/>
      <c r="J4208" s="14"/>
      <c r="K4208" s="14"/>
      <c r="L4208" s="14"/>
      <c r="M4208" s="14"/>
      <c r="N4208" s="14"/>
      <c r="O4208" s="14"/>
      <c r="P4208" s="14"/>
    </row>
    <row r="4209" spans="9:16" x14ac:dyDescent="0.25">
      <c r="I4209" s="14"/>
      <c r="J4209" s="14"/>
      <c r="K4209" s="14"/>
      <c r="L4209" s="14"/>
      <c r="M4209" s="14"/>
      <c r="N4209" s="14"/>
      <c r="O4209" s="14"/>
      <c r="P4209" s="14"/>
    </row>
    <row r="4210" spans="9:16" x14ac:dyDescent="0.25">
      <c r="I4210" s="14"/>
      <c r="J4210" s="14"/>
      <c r="K4210" s="14"/>
      <c r="L4210" s="14"/>
      <c r="M4210" s="14"/>
      <c r="N4210" s="14"/>
      <c r="O4210" s="14"/>
      <c r="P4210" s="14"/>
    </row>
    <row r="4211" spans="9:16" x14ac:dyDescent="0.25">
      <c r="I4211" s="14"/>
      <c r="J4211" s="14"/>
      <c r="K4211" s="14"/>
      <c r="L4211" s="14"/>
      <c r="M4211" s="14"/>
      <c r="N4211" s="14"/>
      <c r="O4211" s="14"/>
      <c r="P4211" s="14"/>
    </row>
    <row r="4212" spans="9:16" x14ac:dyDescent="0.25">
      <c r="I4212" s="14"/>
      <c r="J4212" s="14"/>
      <c r="K4212" s="14"/>
      <c r="L4212" s="14"/>
      <c r="M4212" s="14"/>
      <c r="N4212" s="14"/>
      <c r="O4212" s="14"/>
      <c r="P4212" s="14"/>
    </row>
    <row r="4213" spans="9:16" x14ac:dyDescent="0.25">
      <c r="I4213" s="14"/>
      <c r="J4213" s="14"/>
      <c r="K4213" s="14"/>
      <c r="L4213" s="14"/>
      <c r="M4213" s="14"/>
      <c r="N4213" s="14"/>
      <c r="O4213" s="14"/>
      <c r="P4213" s="14"/>
    </row>
    <row r="4214" spans="9:16" x14ac:dyDescent="0.25">
      <c r="I4214" s="14"/>
      <c r="J4214" s="14"/>
      <c r="K4214" s="14"/>
      <c r="L4214" s="14"/>
      <c r="M4214" s="14"/>
      <c r="N4214" s="14"/>
      <c r="O4214" s="14"/>
      <c r="P4214" s="14"/>
    </row>
    <row r="4215" spans="9:16" x14ac:dyDescent="0.25">
      <c r="I4215" s="14"/>
      <c r="J4215" s="14"/>
      <c r="K4215" s="14"/>
      <c r="L4215" s="14"/>
      <c r="M4215" s="14"/>
      <c r="N4215" s="14"/>
      <c r="O4215" s="14"/>
      <c r="P4215" s="14"/>
    </row>
    <row r="4216" spans="9:16" x14ac:dyDescent="0.25">
      <c r="I4216" s="14"/>
      <c r="J4216" s="14"/>
      <c r="K4216" s="14"/>
      <c r="L4216" s="14"/>
      <c r="M4216" s="14"/>
      <c r="N4216" s="14"/>
      <c r="O4216" s="14"/>
      <c r="P4216" s="14"/>
    </row>
    <row r="4217" spans="9:16" x14ac:dyDescent="0.25">
      <c r="I4217" s="14"/>
      <c r="J4217" s="14"/>
      <c r="K4217" s="14"/>
      <c r="L4217" s="14"/>
      <c r="M4217" s="14"/>
      <c r="N4217" s="14"/>
      <c r="O4217" s="14"/>
      <c r="P4217" s="14"/>
    </row>
    <row r="4218" spans="9:16" x14ac:dyDescent="0.25">
      <c r="I4218" s="14"/>
      <c r="J4218" s="14"/>
      <c r="K4218" s="14"/>
      <c r="L4218" s="14"/>
      <c r="M4218" s="14"/>
      <c r="N4218" s="14"/>
      <c r="O4218" s="14"/>
      <c r="P4218" s="14"/>
    </row>
    <row r="4219" spans="9:16" x14ac:dyDescent="0.25">
      <c r="I4219" s="14"/>
      <c r="J4219" s="14"/>
      <c r="K4219" s="14"/>
      <c r="L4219" s="14"/>
      <c r="M4219" s="14"/>
      <c r="N4219" s="14"/>
      <c r="O4219" s="14"/>
      <c r="P4219" s="14"/>
    </row>
    <row r="4220" spans="9:16" x14ac:dyDescent="0.25">
      <c r="I4220" s="14"/>
      <c r="J4220" s="14"/>
      <c r="K4220" s="14"/>
      <c r="L4220" s="14"/>
      <c r="M4220" s="14"/>
      <c r="N4220" s="14"/>
      <c r="O4220" s="14"/>
      <c r="P4220" s="14"/>
    </row>
    <row r="4221" spans="9:16" x14ac:dyDescent="0.25">
      <c r="I4221" s="14"/>
      <c r="J4221" s="14"/>
      <c r="K4221" s="14"/>
      <c r="L4221" s="14"/>
      <c r="M4221" s="14"/>
      <c r="N4221" s="14"/>
      <c r="O4221" s="14"/>
      <c r="P4221" s="14"/>
    </row>
    <row r="4222" spans="9:16" x14ac:dyDescent="0.25">
      <c r="I4222" s="14"/>
      <c r="J4222" s="14"/>
      <c r="K4222" s="14"/>
      <c r="L4222" s="14"/>
      <c r="M4222" s="14"/>
      <c r="N4222" s="14"/>
      <c r="O4222" s="14"/>
      <c r="P4222" s="14"/>
    </row>
    <row r="4223" spans="9:16" x14ac:dyDescent="0.25">
      <c r="I4223" s="14"/>
      <c r="J4223" s="14"/>
      <c r="K4223" s="14"/>
      <c r="L4223" s="14"/>
      <c r="M4223" s="14"/>
      <c r="N4223" s="14"/>
      <c r="O4223" s="14"/>
      <c r="P4223" s="14"/>
    </row>
    <row r="4224" spans="9:16" x14ac:dyDescent="0.25">
      <c r="I4224" s="14"/>
      <c r="J4224" s="14"/>
      <c r="K4224" s="14"/>
      <c r="L4224" s="14"/>
      <c r="M4224" s="14"/>
      <c r="N4224" s="14"/>
      <c r="O4224" s="14"/>
      <c r="P4224" s="14"/>
    </row>
    <row r="4225" spans="9:16" x14ac:dyDescent="0.25">
      <c r="I4225" s="14"/>
      <c r="J4225" s="14"/>
      <c r="K4225" s="14"/>
      <c r="L4225" s="14"/>
      <c r="M4225" s="14"/>
      <c r="N4225" s="14"/>
      <c r="O4225" s="14"/>
      <c r="P4225" s="14"/>
    </row>
    <row r="4226" spans="9:16" x14ac:dyDescent="0.25">
      <c r="I4226" s="14"/>
      <c r="J4226" s="14"/>
      <c r="K4226" s="14"/>
      <c r="L4226" s="14"/>
      <c r="M4226" s="14"/>
      <c r="N4226" s="14"/>
      <c r="O4226" s="14"/>
      <c r="P4226" s="14"/>
    </row>
    <row r="4227" spans="9:16" x14ac:dyDescent="0.25">
      <c r="I4227" s="14"/>
      <c r="J4227" s="14"/>
      <c r="K4227" s="14"/>
      <c r="L4227" s="14"/>
      <c r="M4227" s="14"/>
      <c r="N4227" s="14"/>
      <c r="O4227" s="14"/>
      <c r="P4227" s="14"/>
    </row>
    <row r="4228" spans="9:16" x14ac:dyDescent="0.25">
      <c r="I4228" s="14"/>
      <c r="J4228" s="14"/>
      <c r="K4228" s="14"/>
      <c r="L4228" s="14"/>
      <c r="M4228" s="14"/>
      <c r="N4228" s="14"/>
      <c r="O4228" s="14"/>
      <c r="P4228" s="14"/>
    </row>
    <row r="4229" spans="9:16" x14ac:dyDescent="0.25">
      <c r="I4229" s="14"/>
      <c r="J4229" s="14"/>
      <c r="K4229" s="14"/>
      <c r="L4229" s="14"/>
      <c r="M4229" s="14"/>
      <c r="N4229" s="14"/>
      <c r="O4229" s="14"/>
      <c r="P4229" s="14"/>
    </row>
    <row r="4230" spans="9:16" x14ac:dyDescent="0.25">
      <c r="I4230" s="14"/>
      <c r="J4230" s="14"/>
      <c r="K4230" s="14"/>
      <c r="L4230" s="14"/>
      <c r="M4230" s="14"/>
      <c r="N4230" s="14"/>
      <c r="O4230" s="14"/>
      <c r="P4230" s="14"/>
    </row>
    <row r="4231" spans="9:16" x14ac:dyDescent="0.25">
      <c r="I4231" s="14"/>
      <c r="J4231" s="14"/>
      <c r="K4231" s="14"/>
      <c r="L4231" s="14"/>
      <c r="M4231" s="14"/>
      <c r="N4231" s="14"/>
      <c r="O4231" s="14"/>
      <c r="P4231" s="14"/>
    </row>
    <row r="4232" spans="9:16" x14ac:dyDescent="0.25">
      <c r="I4232" s="14"/>
      <c r="J4232" s="14"/>
      <c r="K4232" s="14"/>
      <c r="L4232" s="14"/>
      <c r="M4232" s="14"/>
      <c r="N4232" s="14"/>
      <c r="O4232" s="14"/>
      <c r="P4232" s="14"/>
    </row>
    <row r="4233" spans="9:16" x14ac:dyDescent="0.25">
      <c r="I4233" s="14"/>
      <c r="J4233" s="14"/>
      <c r="K4233" s="14"/>
      <c r="L4233" s="14"/>
      <c r="M4233" s="14"/>
      <c r="N4233" s="14"/>
      <c r="O4233" s="14"/>
      <c r="P4233" s="14"/>
    </row>
    <row r="4234" spans="9:16" x14ac:dyDescent="0.25">
      <c r="I4234" s="14"/>
      <c r="J4234" s="14"/>
      <c r="K4234" s="14"/>
      <c r="L4234" s="14"/>
      <c r="M4234" s="14"/>
      <c r="N4234" s="14"/>
      <c r="O4234" s="14"/>
      <c r="P4234" s="14"/>
    </row>
    <row r="4235" spans="9:16" x14ac:dyDescent="0.25">
      <c r="I4235" s="14"/>
      <c r="J4235" s="14"/>
      <c r="K4235" s="14"/>
      <c r="L4235" s="14"/>
      <c r="M4235" s="14"/>
      <c r="N4235" s="14"/>
      <c r="O4235" s="14"/>
      <c r="P4235" s="14"/>
    </row>
    <row r="4236" spans="9:16" x14ac:dyDescent="0.25">
      <c r="I4236" s="14"/>
      <c r="J4236" s="14"/>
      <c r="K4236" s="14"/>
      <c r="L4236" s="14"/>
      <c r="M4236" s="14"/>
      <c r="N4236" s="14"/>
      <c r="O4236" s="14"/>
      <c r="P4236" s="14"/>
    </row>
    <row r="4237" spans="9:16" x14ac:dyDescent="0.25">
      <c r="I4237" s="14"/>
      <c r="J4237" s="14"/>
      <c r="K4237" s="14"/>
      <c r="L4237" s="14"/>
      <c r="M4237" s="14"/>
      <c r="N4237" s="14"/>
      <c r="O4237" s="14"/>
      <c r="P4237" s="14"/>
    </row>
    <row r="4238" spans="9:16" x14ac:dyDescent="0.25">
      <c r="I4238" s="14"/>
      <c r="J4238" s="14"/>
      <c r="K4238" s="14"/>
      <c r="L4238" s="14"/>
      <c r="M4238" s="14"/>
      <c r="N4238" s="14"/>
      <c r="O4238" s="14"/>
      <c r="P4238" s="14"/>
    </row>
    <row r="4239" spans="9:16" x14ac:dyDescent="0.25">
      <c r="I4239" s="14"/>
      <c r="J4239" s="14"/>
      <c r="K4239" s="14"/>
      <c r="L4239" s="14"/>
      <c r="M4239" s="14"/>
      <c r="N4239" s="14"/>
      <c r="O4239" s="14"/>
      <c r="P4239" s="14"/>
    </row>
    <row r="4240" spans="9:16" x14ac:dyDescent="0.25">
      <c r="I4240" s="14"/>
      <c r="J4240" s="14"/>
      <c r="K4240" s="14"/>
      <c r="L4240" s="14"/>
      <c r="M4240" s="14"/>
      <c r="N4240" s="14"/>
      <c r="O4240" s="14"/>
      <c r="P4240" s="14"/>
    </row>
    <row r="4241" spans="9:16" x14ac:dyDescent="0.25">
      <c r="I4241" s="14"/>
      <c r="J4241" s="14"/>
      <c r="K4241" s="14"/>
      <c r="L4241" s="14"/>
      <c r="M4241" s="14"/>
      <c r="N4241" s="14"/>
      <c r="O4241" s="14"/>
      <c r="P4241" s="14"/>
    </row>
    <row r="4242" spans="9:16" x14ac:dyDescent="0.25">
      <c r="I4242" s="14"/>
      <c r="J4242" s="14"/>
      <c r="K4242" s="14"/>
      <c r="L4242" s="14"/>
      <c r="M4242" s="14"/>
      <c r="N4242" s="14"/>
      <c r="O4242" s="14"/>
      <c r="P4242" s="14"/>
    </row>
    <row r="4243" spans="9:16" x14ac:dyDescent="0.25">
      <c r="I4243" s="14"/>
      <c r="J4243" s="14"/>
      <c r="K4243" s="14"/>
      <c r="L4243" s="14"/>
      <c r="M4243" s="14"/>
      <c r="N4243" s="14"/>
      <c r="O4243" s="14"/>
      <c r="P4243" s="14"/>
    </row>
    <row r="4244" spans="9:16" x14ac:dyDescent="0.25">
      <c r="I4244" s="14"/>
      <c r="J4244" s="14"/>
      <c r="K4244" s="14"/>
      <c r="L4244" s="14"/>
      <c r="M4244" s="14"/>
      <c r="N4244" s="14"/>
      <c r="O4244" s="14"/>
      <c r="P4244" s="14"/>
    </row>
    <row r="4245" spans="9:16" x14ac:dyDescent="0.25">
      <c r="I4245" s="14"/>
      <c r="J4245" s="14"/>
      <c r="K4245" s="14"/>
      <c r="L4245" s="14"/>
      <c r="M4245" s="14"/>
      <c r="N4245" s="14"/>
      <c r="O4245" s="14"/>
      <c r="P4245" s="14"/>
    </row>
    <row r="4246" spans="9:16" x14ac:dyDescent="0.25">
      <c r="I4246" s="14"/>
      <c r="J4246" s="14"/>
      <c r="K4246" s="14"/>
      <c r="L4246" s="14"/>
      <c r="M4246" s="14"/>
      <c r="N4246" s="14"/>
      <c r="O4246" s="14"/>
      <c r="P4246" s="14"/>
    </row>
    <row r="4247" spans="9:16" x14ac:dyDescent="0.25">
      <c r="I4247" s="14"/>
      <c r="J4247" s="14"/>
      <c r="K4247" s="14"/>
      <c r="L4247" s="14"/>
      <c r="M4247" s="14"/>
      <c r="N4247" s="14"/>
      <c r="O4247" s="14"/>
      <c r="P4247" s="14"/>
    </row>
    <row r="4248" spans="9:16" x14ac:dyDescent="0.25">
      <c r="I4248" s="14"/>
      <c r="J4248" s="14"/>
      <c r="K4248" s="14"/>
      <c r="L4248" s="14"/>
      <c r="M4248" s="14"/>
      <c r="N4248" s="14"/>
      <c r="O4248" s="14"/>
      <c r="P4248" s="14"/>
    </row>
    <row r="4249" spans="9:16" x14ac:dyDescent="0.25">
      <c r="I4249" s="14"/>
      <c r="J4249" s="14"/>
      <c r="K4249" s="14"/>
      <c r="L4249" s="14"/>
      <c r="M4249" s="14"/>
      <c r="N4249" s="14"/>
      <c r="O4249" s="14"/>
      <c r="P4249" s="14"/>
    </row>
    <row r="4250" spans="9:16" x14ac:dyDescent="0.25">
      <c r="I4250" s="14"/>
      <c r="J4250" s="14"/>
      <c r="K4250" s="14"/>
      <c r="L4250" s="14"/>
      <c r="M4250" s="14"/>
      <c r="N4250" s="14"/>
      <c r="O4250" s="14"/>
      <c r="P4250" s="14"/>
    </row>
    <row r="4251" spans="9:16" x14ac:dyDescent="0.25">
      <c r="I4251" s="14"/>
      <c r="J4251" s="14"/>
      <c r="K4251" s="14"/>
      <c r="L4251" s="14"/>
      <c r="M4251" s="14"/>
      <c r="N4251" s="14"/>
      <c r="O4251" s="14"/>
      <c r="P4251" s="14"/>
    </row>
    <row r="4252" spans="9:16" x14ac:dyDescent="0.25">
      <c r="I4252" s="14"/>
      <c r="J4252" s="14"/>
      <c r="K4252" s="14"/>
      <c r="L4252" s="14"/>
      <c r="M4252" s="14"/>
      <c r="N4252" s="14"/>
      <c r="O4252" s="14"/>
      <c r="P4252" s="14"/>
    </row>
    <row r="4253" spans="9:16" x14ac:dyDescent="0.25">
      <c r="I4253" s="14"/>
      <c r="J4253" s="14"/>
      <c r="K4253" s="14"/>
      <c r="L4253" s="14"/>
      <c r="M4253" s="14"/>
      <c r="N4253" s="14"/>
      <c r="O4253" s="14"/>
      <c r="P4253" s="14"/>
    </row>
    <row r="4254" spans="9:16" x14ac:dyDescent="0.25">
      <c r="I4254" s="14"/>
      <c r="J4254" s="14"/>
      <c r="K4254" s="14"/>
      <c r="L4254" s="14"/>
      <c r="M4254" s="14"/>
      <c r="N4254" s="14"/>
      <c r="O4254" s="14"/>
      <c r="P4254" s="14"/>
    </row>
    <row r="4255" spans="9:16" x14ac:dyDescent="0.25">
      <c r="I4255" s="14"/>
      <c r="J4255" s="14"/>
      <c r="K4255" s="14"/>
      <c r="L4255" s="14"/>
      <c r="M4255" s="14"/>
      <c r="N4255" s="14"/>
      <c r="O4255" s="14"/>
      <c r="P4255" s="14"/>
    </row>
    <row r="4256" spans="9:16" x14ac:dyDescent="0.25">
      <c r="I4256" s="14"/>
      <c r="J4256" s="14"/>
      <c r="K4256" s="14"/>
      <c r="L4256" s="14"/>
      <c r="M4256" s="14"/>
      <c r="N4256" s="14"/>
      <c r="O4256" s="14"/>
      <c r="P4256" s="14"/>
    </row>
    <row r="4257" spans="9:16" x14ac:dyDescent="0.25">
      <c r="I4257" s="14"/>
      <c r="J4257" s="14"/>
      <c r="K4257" s="14"/>
      <c r="L4257" s="14"/>
      <c r="M4257" s="14"/>
      <c r="N4257" s="14"/>
      <c r="O4257" s="14"/>
      <c r="P4257" s="14"/>
    </row>
    <row r="4258" spans="9:16" x14ac:dyDescent="0.25">
      <c r="I4258" s="14"/>
      <c r="J4258" s="14"/>
      <c r="K4258" s="14"/>
      <c r="L4258" s="14"/>
      <c r="M4258" s="14"/>
      <c r="N4258" s="14"/>
      <c r="O4258" s="14"/>
      <c r="P4258" s="14"/>
    </row>
    <row r="4259" spans="9:16" x14ac:dyDescent="0.25">
      <c r="I4259" s="14"/>
      <c r="J4259" s="14"/>
      <c r="K4259" s="14"/>
      <c r="L4259" s="14"/>
      <c r="M4259" s="14"/>
      <c r="N4259" s="14"/>
      <c r="O4259" s="14"/>
      <c r="P4259" s="14"/>
    </row>
    <row r="4260" spans="9:16" x14ac:dyDescent="0.25">
      <c r="I4260" s="14"/>
      <c r="J4260" s="14"/>
      <c r="K4260" s="14"/>
      <c r="L4260" s="14"/>
      <c r="M4260" s="14"/>
      <c r="N4260" s="14"/>
      <c r="O4260" s="14"/>
      <c r="P4260" s="14"/>
    </row>
    <row r="4261" spans="9:16" x14ac:dyDescent="0.25">
      <c r="I4261" s="14"/>
      <c r="J4261" s="14"/>
      <c r="K4261" s="14"/>
      <c r="L4261" s="14"/>
      <c r="M4261" s="14"/>
      <c r="N4261" s="14"/>
      <c r="O4261" s="14"/>
      <c r="P4261" s="14"/>
    </row>
    <row r="4262" spans="9:16" x14ac:dyDescent="0.25">
      <c r="I4262" s="14"/>
      <c r="J4262" s="14"/>
      <c r="K4262" s="14"/>
      <c r="L4262" s="14"/>
      <c r="M4262" s="14"/>
      <c r="N4262" s="14"/>
      <c r="O4262" s="14"/>
      <c r="P4262" s="14"/>
    </row>
    <row r="4263" spans="9:16" x14ac:dyDescent="0.25">
      <c r="I4263" s="14"/>
      <c r="J4263" s="14"/>
      <c r="K4263" s="14"/>
      <c r="L4263" s="14"/>
      <c r="M4263" s="14"/>
      <c r="N4263" s="14"/>
      <c r="O4263" s="14"/>
      <c r="P4263" s="14"/>
    </row>
    <row r="4264" spans="9:16" x14ac:dyDescent="0.25">
      <c r="I4264" s="14"/>
      <c r="J4264" s="14"/>
      <c r="K4264" s="14"/>
      <c r="L4264" s="14"/>
      <c r="M4264" s="14"/>
      <c r="N4264" s="14"/>
      <c r="O4264" s="14"/>
      <c r="P4264" s="14"/>
    </row>
    <row r="4265" spans="9:16" x14ac:dyDescent="0.25">
      <c r="I4265" s="14"/>
      <c r="J4265" s="14"/>
      <c r="K4265" s="14"/>
      <c r="L4265" s="14"/>
      <c r="M4265" s="14"/>
      <c r="N4265" s="14"/>
      <c r="O4265" s="14"/>
      <c r="P4265" s="14"/>
    </row>
    <row r="4266" spans="9:16" x14ac:dyDescent="0.25">
      <c r="I4266" s="14"/>
      <c r="J4266" s="14"/>
      <c r="K4266" s="14"/>
      <c r="L4266" s="14"/>
      <c r="M4266" s="14"/>
      <c r="N4266" s="14"/>
      <c r="O4266" s="14"/>
      <c r="P4266" s="14"/>
    </row>
    <row r="4267" spans="9:16" x14ac:dyDescent="0.25">
      <c r="I4267" s="14"/>
      <c r="J4267" s="14"/>
      <c r="K4267" s="14"/>
      <c r="L4267" s="14"/>
      <c r="M4267" s="14"/>
      <c r="N4267" s="14"/>
      <c r="O4267" s="14"/>
      <c r="P4267" s="14"/>
    </row>
    <row r="4268" spans="9:16" x14ac:dyDescent="0.25">
      <c r="I4268" s="14"/>
      <c r="J4268" s="14"/>
      <c r="K4268" s="14"/>
      <c r="L4268" s="14"/>
      <c r="M4268" s="14"/>
      <c r="N4268" s="14"/>
      <c r="O4268" s="14"/>
      <c r="P4268" s="14"/>
    </row>
    <row r="4269" spans="9:16" x14ac:dyDescent="0.25">
      <c r="I4269" s="14"/>
      <c r="J4269" s="14"/>
      <c r="K4269" s="14"/>
      <c r="L4269" s="14"/>
      <c r="M4269" s="14"/>
      <c r="N4269" s="14"/>
      <c r="O4269" s="14"/>
      <c r="P4269" s="14"/>
    </row>
    <row r="4270" spans="9:16" x14ac:dyDescent="0.25">
      <c r="I4270" s="14"/>
      <c r="J4270" s="14"/>
      <c r="K4270" s="14"/>
      <c r="L4270" s="14"/>
      <c r="M4270" s="14"/>
      <c r="N4270" s="14"/>
      <c r="O4270" s="14"/>
      <c r="P4270" s="14"/>
    </row>
    <row r="4271" spans="9:16" x14ac:dyDescent="0.25">
      <c r="I4271" s="14"/>
      <c r="J4271" s="14"/>
      <c r="K4271" s="14"/>
      <c r="L4271" s="14"/>
      <c r="M4271" s="14"/>
      <c r="N4271" s="14"/>
      <c r="O4271" s="14"/>
      <c r="P4271" s="14"/>
    </row>
    <row r="4272" spans="9:16" x14ac:dyDescent="0.25">
      <c r="I4272" s="14"/>
      <c r="J4272" s="14"/>
      <c r="K4272" s="14"/>
      <c r="L4272" s="14"/>
      <c r="M4272" s="14"/>
      <c r="N4272" s="14"/>
      <c r="O4272" s="14"/>
      <c r="P4272" s="14"/>
    </row>
    <row r="4273" spans="9:16" x14ac:dyDescent="0.25">
      <c r="I4273" s="14"/>
      <c r="J4273" s="14"/>
      <c r="K4273" s="14"/>
      <c r="L4273" s="14"/>
      <c r="M4273" s="14"/>
      <c r="N4273" s="14"/>
      <c r="O4273" s="14"/>
      <c r="P4273" s="14"/>
    </row>
    <row r="4274" spans="9:16" x14ac:dyDescent="0.25">
      <c r="I4274" s="14"/>
      <c r="J4274" s="14"/>
      <c r="K4274" s="14"/>
      <c r="L4274" s="14"/>
      <c r="M4274" s="14"/>
      <c r="N4274" s="14"/>
      <c r="O4274" s="14"/>
      <c r="P4274" s="14"/>
    </row>
    <row r="4275" spans="9:16" x14ac:dyDescent="0.25">
      <c r="I4275" s="14"/>
      <c r="J4275" s="14"/>
      <c r="K4275" s="14"/>
      <c r="L4275" s="14"/>
      <c r="M4275" s="14"/>
      <c r="N4275" s="14"/>
      <c r="O4275" s="14"/>
      <c r="P4275" s="14"/>
    </row>
    <row r="4276" spans="9:16" x14ac:dyDescent="0.25">
      <c r="I4276" s="14"/>
      <c r="J4276" s="14"/>
      <c r="K4276" s="14"/>
      <c r="L4276" s="14"/>
      <c r="M4276" s="14"/>
      <c r="N4276" s="14"/>
      <c r="O4276" s="14"/>
      <c r="P4276" s="14"/>
    </row>
    <row r="4277" spans="9:16" x14ac:dyDescent="0.25">
      <c r="I4277" s="14"/>
      <c r="J4277" s="14"/>
      <c r="K4277" s="14"/>
      <c r="L4277" s="14"/>
      <c r="M4277" s="14"/>
      <c r="N4277" s="14"/>
      <c r="O4277" s="14"/>
      <c r="P4277" s="14"/>
    </row>
    <row r="4278" spans="9:16" x14ac:dyDescent="0.25">
      <c r="I4278" s="14"/>
      <c r="J4278" s="14"/>
      <c r="K4278" s="14"/>
      <c r="L4278" s="14"/>
      <c r="M4278" s="14"/>
      <c r="N4278" s="14"/>
      <c r="O4278" s="14"/>
      <c r="P4278" s="14"/>
    </row>
    <row r="4279" spans="9:16" x14ac:dyDescent="0.25">
      <c r="I4279" s="14"/>
      <c r="J4279" s="14"/>
      <c r="K4279" s="14"/>
      <c r="L4279" s="14"/>
      <c r="M4279" s="14"/>
      <c r="N4279" s="14"/>
      <c r="O4279" s="14"/>
      <c r="P4279" s="14"/>
    </row>
    <row r="4280" spans="9:16" x14ac:dyDescent="0.25">
      <c r="I4280" s="14"/>
      <c r="J4280" s="14"/>
      <c r="K4280" s="14"/>
      <c r="L4280" s="14"/>
      <c r="M4280" s="14"/>
      <c r="N4280" s="14"/>
      <c r="O4280" s="14"/>
      <c r="P4280" s="14"/>
    </row>
    <row r="4281" spans="9:16" x14ac:dyDescent="0.25">
      <c r="I4281" s="14"/>
      <c r="J4281" s="14"/>
      <c r="K4281" s="14"/>
      <c r="L4281" s="14"/>
      <c r="M4281" s="14"/>
      <c r="N4281" s="14"/>
      <c r="O4281" s="14"/>
      <c r="P4281" s="14"/>
    </row>
    <row r="4282" spans="9:16" x14ac:dyDescent="0.25">
      <c r="I4282" s="14"/>
      <c r="J4282" s="14"/>
      <c r="K4282" s="14"/>
      <c r="L4282" s="14"/>
      <c r="M4282" s="14"/>
      <c r="N4282" s="14"/>
      <c r="O4282" s="14"/>
      <c r="P4282" s="14"/>
    </row>
    <row r="4283" spans="9:16" x14ac:dyDescent="0.25">
      <c r="I4283" s="14"/>
      <c r="J4283" s="14"/>
      <c r="K4283" s="14"/>
      <c r="L4283" s="14"/>
      <c r="M4283" s="14"/>
      <c r="N4283" s="14"/>
      <c r="O4283" s="14"/>
      <c r="P4283" s="14"/>
    </row>
    <row r="4284" spans="9:16" x14ac:dyDescent="0.25">
      <c r="I4284" s="14"/>
      <c r="J4284" s="14"/>
      <c r="K4284" s="14"/>
      <c r="L4284" s="14"/>
      <c r="M4284" s="14"/>
      <c r="N4284" s="14"/>
      <c r="O4284" s="14"/>
      <c r="P4284" s="14"/>
    </row>
    <row r="4285" spans="9:16" x14ac:dyDescent="0.25">
      <c r="I4285" s="14"/>
      <c r="J4285" s="14"/>
      <c r="K4285" s="14"/>
      <c r="L4285" s="14"/>
      <c r="M4285" s="14"/>
      <c r="N4285" s="14"/>
      <c r="O4285" s="14"/>
      <c r="P4285" s="14"/>
    </row>
    <row r="4286" spans="9:16" x14ac:dyDescent="0.25">
      <c r="I4286" s="14"/>
      <c r="J4286" s="14"/>
      <c r="K4286" s="14"/>
      <c r="L4286" s="14"/>
      <c r="M4286" s="14"/>
      <c r="N4286" s="14"/>
      <c r="O4286" s="14"/>
      <c r="P4286" s="14"/>
    </row>
    <row r="4287" spans="9:16" x14ac:dyDescent="0.25">
      <c r="I4287" s="14"/>
      <c r="J4287" s="14"/>
      <c r="K4287" s="14"/>
      <c r="L4287" s="14"/>
      <c r="M4287" s="14"/>
      <c r="N4287" s="14"/>
      <c r="O4287" s="14"/>
      <c r="P4287" s="14"/>
    </row>
    <row r="4288" spans="9:16" x14ac:dyDescent="0.25">
      <c r="I4288" s="14"/>
      <c r="J4288" s="14"/>
      <c r="K4288" s="14"/>
      <c r="L4288" s="14"/>
      <c r="M4288" s="14"/>
      <c r="N4288" s="14"/>
      <c r="O4288" s="14"/>
      <c r="P4288" s="14"/>
    </row>
    <row r="4289" spans="9:16" x14ac:dyDescent="0.25">
      <c r="I4289" s="14"/>
      <c r="J4289" s="14"/>
      <c r="K4289" s="14"/>
      <c r="L4289" s="14"/>
      <c r="M4289" s="14"/>
      <c r="N4289" s="14"/>
      <c r="O4289" s="14"/>
      <c r="P4289" s="14"/>
    </row>
    <row r="4290" spans="9:16" x14ac:dyDescent="0.25">
      <c r="I4290" s="14"/>
      <c r="J4290" s="14"/>
      <c r="K4290" s="14"/>
      <c r="L4290" s="14"/>
      <c r="M4290" s="14"/>
      <c r="N4290" s="14"/>
      <c r="O4290" s="14"/>
      <c r="P4290" s="14"/>
    </row>
    <row r="4291" spans="9:16" x14ac:dyDescent="0.25">
      <c r="I4291" s="14"/>
      <c r="J4291" s="14"/>
      <c r="K4291" s="14"/>
      <c r="L4291" s="14"/>
      <c r="M4291" s="14"/>
      <c r="N4291" s="14"/>
      <c r="O4291" s="14"/>
      <c r="P4291" s="14"/>
    </row>
    <row r="4292" spans="9:16" x14ac:dyDescent="0.25">
      <c r="I4292" s="14"/>
      <c r="J4292" s="14"/>
      <c r="K4292" s="14"/>
      <c r="L4292" s="14"/>
      <c r="M4292" s="14"/>
      <c r="N4292" s="14"/>
      <c r="O4292" s="14"/>
      <c r="P4292" s="14"/>
    </row>
    <row r="4293" spans="9:16" x14ac:dyDescent="0.25">
      <c r="I4293" s="14"/>
      <c r="J4293" s="14"/>
      <c r="K4293" s="14"/>
      <c r="L4293" s="14"/>
      <c r="M4293" s="14"/>
      <c r="N4293" s="14"/>
      <c r="O4293" s="14"/>
      <c r="P4293" s="14"/>
    </row>
    <row r="4294" spans="9:16" x14ac:dyDescent="0.25">
      <c r="I4294" s="14"/>
      <c r="J4294" s="14"/>
      <c r="K4294" s="14"/>
      <c r="L4294" s="14"/>
      <c r="M4294" s="14"/>
      <c r="N4294" s="14"/>
      <c r="O4294" s="14"/>
      <c r="P4294" s="14"/>
    </row>
    <row r="4295" spans="9:16" x14ac:dyDescent="0.25">
      <c r="I4295" s="14"/>
      <c r="J4295" s="14"/>
      <c r="K4295" s="14"/>
      <c r="L4295" s="14"/>
      <c r="M4295" s="14"/>
      <c r="N4295" s="14"/>
      <c r="O4295" s="14"/>
      <c r="P4295" s="14"/>
    </row>
    <row r="4296" spans="9:16" x14ac:dyDescent="0.25">
      <c r="I4296" s="14"/>
      <c r="J4296" s="14"/>
      <c r="K4296" s="14"/>
      <c r="L4296" s="14"/>
      <c r="M4296" s="14"/>
      <c r="N4296" s="14"/>
      <c r="O4296" s="14"/>
      <c r="P4296" s="14"/>
    </row>
    <row r="4297" spans="9:16" x14ac:dyDescent="0.25">
      <c r="I4297" s="14"/>
      <c r="J4297" s="14"/>
      <c r="K4297" s="14"/>
      <c r="L4297" s="14"/>
      <c r="M4297" s="14"/>
      <c r="N4297" s="14"/>
      <c r="O4297" s="14"/>
      <c r="P4297" s="14"/>
    </row>
    <row r="4298" spans="9:16" x14ac:dyDescent="0.25">
      <c r="I4298" s="14"/>
      <c r="J4298" s="14"/>
      <c r="K4298" s="14"/>
      <c r="L4298" s="14"/>
      <c r="M4298" s="14"/>
      <c r="N4298" s="14"/>
      <c r="O4298" s="14"/>
      <c r="P4298" s="14"/>
    </row>
    <row r="4299" spans="9:16" x14ac:dyDescent="0.25">
      <c r="I4299" s="14"/>
      <c r="J4299" s="14"/>
      <c r="K4299" s="14"/>
      <c r="L4299" s="14"/>
      <c r="M4299" s="14"/>
      <c r="N4299" s="14"/>
      <c r="O4299" s="14"/>
      <c r="P4299" s="14"/>
    </row>
    <row r="4300" spans="9:16" x14ac:dyDescent="0.25">
      <c r="I4300" s="14"/>
      <c r="J4300" s="14"/>
      <c r="K4300" s="14"/>
      <c r="L4300" s="14"/>
      <c r="M4300" s="14"/>
      <c r="N4300" s="14"/>
      <c r="O4300" s="14"/>
      <c r="P4300" s="14"/>
    </row>
    <row r="4301" spans="9:16" x14ac:dyDescent="0.25">
      <c r="I4301" s="14"/>
      <c r="J4301" s="14"/>
      <c r="K4301" s="14"/>
      <c r="L4301" s="14"/>
      <c r="M4301" s="14"/>
      <c r="N4301" s="14"/>
      <c r="O4301" s="14"/>
      <c r="P4301" s="14"/>
    </row>
    <row r="4302" spans="9:16" x14ac:dyDescent="0.25">
      <c r="I4302" s="14"/>
      <c r="J4302" s="14"/>
      <c r="K4302" s="14"/>
      <c r="L4302" s="14"/>
      <c r="M4302" s="14"/>
      <c r="N4302" s="14"/>
      <c r="O4302" s="14"/>
      <c r="P4302" s="14"/>
    </row>
    <row r="4303" spans="9:16" x14ac:dyDescent="0.25">
      <c r="I4303" s="14"/>
      <c r="J4303" s="14"/>
      <c r="K4303" s="14"/>
      <c r="L4303" s="14"/>
      <c r="M4303" s="14"/>
      <c r="N4303" s="14"/>
      <c r="O4303" s="14"/>
      <c r="P4303" s="14"/>
    </row>
    <row r="4304" spans="9:16" x14ac:dyDescent="0.25">
      <c r="I4304" s="14"/>
      <c r="J4304" s="14"/>
      <c r="K4304" s="14"/>
      <c r="L4304" s="14"/>
      <c r="M4304" s="14"/>
      <c r="N4304" s="14"/>
      <c r="O4304" s="14"/>
      <c r="P4304" s="14"/>
    </row>
    <row r="4305" spans="9:16" x14ac:dyDescent="0.25">
      <c r="I4305" s="14"/>
      <c r="J4305" s="14"/>
      <c r="K4305" s="14"/>
      <c r="L4305" s="14"/>
      <c r="M4305" s="14"/>
      <c r="N4305" s="14"/>
      <c r="O4305" s="14"/>
      <c r="P4305" s="14"/>
    </row>
    <row r="4306" spans="9:16" x14ac:dyDescent="0.25">
      <c r="I4306" s="14"/>
      <c r="J4306" s="14"/>
      <c r="K4306" s="14"/>
      <c r="L4306" s="14"/>
      <c r="M4306" s="14"/>
      <c r="N4306" s="14"/>
      <c r="O4306" s="14"/>
      <c r="P4306" s="14"/>
    </row>
    <row r="4307" spans="9:16" x14ac:dyDescent="0.25">
      <c r="I4307" s="14"/>
      <c r="J4307" s="14"/>
      <c r="K4307" s="14"/>
      <c r="L4307" s="14"/>
      <c r="M4307" s="14"/>
      <c r="N4307" s="14"/>
      <c r="O4307" s="14"/>
      <c r="P4307" s="14"/>
    </row>
    <row r="4308" spans="9:16" x14ac:dyDescent="0.25">
      <c r="I4308" s="14"/>
      <c r="J4308" s="14"/>
      <c r="K4308" s="14"/>
      <c r="L4308" s="14"/>
      <c r="M4308" s="14"/>
      <c r="N4308" s="14"/>
      <c r="O4308" s="14"/>
      <c r="P4308" s="14"/>
    </row>
    <row r="4309" spans="9:16" x14ac:dyDescent="0.25">
      <c r="I4309" s="14"/>
      <c r="J4309" s="14"/>
      <c r="K4309" s="14"/>
      <c r="L4309" s="14"/>
      <c r="M4309" s="14"/>
      <c r="N4309" s="14"/>
      <c r="O4309" s="14"/>
      <c r="P4309" s="14"/>
    </row>
    <row r="4310" spans="9:16" x14ac:dyDescent="0.25">
      <c r="I4310" s="14"/>
      <c r="J4310" s="14"/>
      <c r="K4310" s="14"/>
      <c r="L4310" s="14"/>
      <c r="M4310" s="14"/>
      <c r="N4310" s="14"/>
      <c r="O4310" s="14"/>
      <c r="P4310" s="14"/>
    </row>
    <row r="4311" spans="9:16" x14ac:dyDescent="0.25">
      <c r="I4311" s="14"/>
      <c r="J4311" s="14"/>
      <c r="K4311" s="14"/>
      <c r="L4311" s="14"/>
      <c r="M4311" s="14"/>
      <c r="N4311" s="14"/>
      <c r="O4311" s="14"/>
      <c r="P4311" s="14"/>
    </row>
    <row r="4312" spans="9:16" x14ac:dyDescent="0.25">
      <c r="I4312" s="14"/>
      <c r="J4312" s="14"/>
      <c r="K4312" s="14"/>
      <c r="L4312" s="14"/>
      <c r="M4312" s="14"/>
      <c r="N4312" s="14"/>
      <c r="O4312" s="14"/>
      <c r="P4312" s="14"/>
    </row>
    <row r="4313" spans="9:16" x14ac:dyDescent="0.25">
      <c r="I4313" s="14"/>
      <c r="J4313" s="14"/>
      <c r="K4313" s="14"/>
      <c r="L4313" s="14"/>
      <c r="M4313" s="14"/>
      <c r="N4313" s="14"/>
      <c r="O4313" s="14"/>
      <c r="P4313" s="14"/>
    </row>
    <row r="4314" spans="9:16" x14ac:dyDescent="0.25">
      <c r="I4314" s="14"/>
      <c r="J4314" s="14"/>
      <c r="K4314" s="14"/>
      <c r="L4314" s="14"/>
      <c r="M4314" s="14"/>
      <c r="N4314" s="14"/>
      <c r="O4314" s="14"/>
      <c r="P4314" s="14"/>
    </row>
    <row r="4315" spans="9:16" x14ac:dyDescent="0.25">
      <c r="I4315" s="14"/>
      <c r="J4315" s="14"/>
      <c r="K4315" s="14"/>
      <c r="L4315" s="14"/>
      <c r="M4315" s="14"/>
      <c r="N4315" s="14"/>
      <c r="O4315" s="14"/>
      <c r="P4315" s="14"/>
    </row>
    <row r="4316" spans="9:16" x14ac:dyDescent="0.25">
      <c r="I4316" s="14"/>
      <c r="J4316" s="14"/>
      <c r="K4316" s="14"/>
      <c r="L4316" s="14"/>
      <c r="M4316" s="14"/>
      <c r="N4316" s="14"/>
      <c r="O4316" s="14"/>
      <c r="P4316" s="14"/>
    </row>
    <row r="4317" spans="9:16" x14ac:dyDescent="0.25">
      <c r="I4317" s="14"/>
      <c r="J4317" s="14"/>
      <c r="K4317" s="14"/>
      <c r="L4317" s="14"/>
      <c r="M4317" s="14"/>
      <c r="N4317" s="14"/>
      <c r="O4317" s="14"/>
      <c r="P4317" s="14"/>
    </row>
    <row r="4318" spans="9:16" x14ac:dyDescent="0.25">
      <c r="I4318" s="14"/>
      <c r="J4318" s="14"/>
      <c r="K4318" s="14"/>
      <c r="L4318" s="14"/>
      <c r="M4318" s="14"/>
      <c r="N4318" s="14"/>
      <c r="O4318" s="14"/>
      <c r="P4318" s="14"/>
    </row>
    <row r="4319" spans="9:16" x14ac:dyDescent="0.25">
      <c r="I4319" s="14"/>
      <c r="J4319" s="14"/>
      <c r="K4319" s="14"/>
      <c r="L4319" s="14"/>
      <c r="M4319" s="14"/>
      <c r="N4319" s="14"/>
      <c r="O4319" s="14"/>
      <c r="P4319" s="14"/>
    </row>
    <row r="4320" spans="9:16" x14ac:dyDescent="0.25">
      <c r="I4320" s="14"/>
      <c r="J4320" s="14"/>
      <c r="K4320" s="14"/>
      <c r="L4320" s="14"/>
      <c r="M4320" s="14"/>
      <c r="N4320" s="14"/>
      <c r="O4320" s="14"/>
      <c r="P4320" s="14"/>
    </row>
    <row r="4321" spans="9:16" x14ac:dyDescent="0.25">
      <c r="I4321" s="14"/>
      <c r="J4321" s="14"/>
      <c r="K4321" s="14"/>
      <c r="L4321" s="14"/>
      <c r="M4321" s="14"/>
      <c r="N4321" s="14"/>
      <c r="O4321" s="14"/>
      <c r="P4321" s="14"/>
    </row>
    <row r="4322" spans="9:16" x14ac:dyDescent="0.25">
      <c r="I4322" s="14"/>
      <c r="J4322" s="14"/>
      <c r="K4322" s="14"/>
      <c r="L4322" s="14"/>
      <c r="M4322" s="14"/>
      <c r="N4322" s="14"/>
      <c r="O4322" s="14"/>
      <c r="P4322" s="14"/>
    </row>
    <row r="4323" spans="9:16" x14ac:dyDescent="0.25">
      <c r="I4323" s="14"/>
      <c r="J4323" s="14"/>
      <c r="K4323" s="14"/>
      <c r="L4323" s="14"/>
      <c r="M4323" s="14"/>
      <c r="N4323" s="14"/>
      <c r="O4323" s="14"/>
      <c r="P4323" s="14"/>
    </row>
    <row r="4324" spans="9:16" x14ac:dyDescent="0.25">
      <c r="I4324" s="14"/>
      <c r="J4324" s="14"/>
      <c r="K4324" s="14"/>
      <c r="L4324" s="14"/>
      <c r="M4324" s="14"/>
      <c r="N4324" s="14"/>
      <c r="O4324" s="14"/>
      <c r="P4324" s="14"/>
    </row>
    <row r="4325" spans="9:16" x14ac:dyDescent="0.25">
      <c r="I4325" s="14"/>
      <c r="J4325" s="14"/>
      <c r="K4325" s="14"/>
      <c r="L4325" s="14"/>
      <c r="M4325" s="14"/>
      <c r="N4325" s="14"/>
      <c r="O4325" s="14"/>
      <c r="P4325" s="14"/>
    </row>
    <row r="4326" spans="9:16" x14ac:dyDescent="0.25">
      <c r="I4326" s="14"/>
      <c r="J4326" s="14"/>
      <c r="K4326" s="14"/>
      <c r="L4326" s="14"/>
      <c r="M4326" s="14"/>
      <c r="N4326" s="14"/>
      <c r="O4326" s="14"/>
      <c r="P4326" s="14"/>
    </row>
    <row r="4327" spans="9:16" x14ac:dyDescent="0.25">
      <c r="I4327" s="14"/>
      <c r="J4327" s="14"/>
      <c r="K4327" s="14"/>
      <c r="L4327" s="14"/>
      <c r="M4327" s="14"/>
      <c r="N4327" s="14"/>
      <c r="O4327" s="14"/>
      <c r="P4327" s="14"/>
    </row>
    <row r="4328" spans="9:16" x14ac:dyDescent="0.25">
      <c r="I4328" s="14"/>
      <c r="J4328" s="14"/>
      <c r="K4328" s="14"/>
      <c r="L4328" s="14"/>
      <c r="M4328" s="14"/>
      <c r="N4328" s="14"/>
      <c r="O4328" s="14"/>
      <c r="P4328" s="14"/>
    </row>
    <row r="4329" spans="9:16" x14ac:dyDescent="0.25">
      <c r="I4329" s="14"/>
      <c r="J4329" s="14"/>
      <c r="K4329" s="14"/>
      <c r="L4329" s="14"/>
      <c r="M4329" s="14"/>
      <c r="N4329" s="14"/>
      <c r="O4329" s="14"/>
      <c r="P4329" s="14"/>
    </row>
    <row r="4330" spans="9:16" x14ac:dyDescent="0.25">
      <c r="I4330" s="14"/>
      <c r="J4330" s="14"/>
      <c r="K4330" s="14"/>
      <c r="L4330" s="14"/>
      <c r="M4330" s="14"/>
      <c r="N4330" s="14"/>
      <c r="O4330" s="14"/>
      <c r="P4330" s="14"/>
    </row>
    <row r="4331" spans="9:16" x14ac:dyDescent="0.25">
      <c r="I4331" s="14"/>
      <c r="J4331" s="14"/>
      <c r="K4331" s="14"/>
      <c r="L4331" s="14"/>
      <c r="M4331" s="14"/>
      <c r="N4331" s="14"/>
      <c r="O4331" s="14"/>
      <c r="P4331" s="14"/>
    </row>
    <row r="4332" spans="9:16" x14ac:dyDescent="0.25">
      <c r="I4332" s="14"/>
      <c r="J4332" s="14"/>
      <c r="K4332" s="14"/>
      <c r="L4332" s="14"/>
      <c r="M4332" s="14"/>
      <c r="N4332" s="14"/>
      <c r="O4332" s="14"/>
      <c r="P4332" s="14"/>
    </row>
    <row r="4333" spans="9:16" x14ac:dyDescent="0.25">
      <c r="I4333" s="14"/>
      <c r="J4333" s="14"/>
      <c r="K4333" s="14"/>
      <c r="L4333" s="14"/>
      <c r="M4333" s="14"/>
      <c r="N4333" s="14"/>
      <c r="O4333" s="14"/>
      <c r="P4333" s="14"/>
    </row>
    <row r="4334" spans="9:16" x14ac:dyDescent="0.25">
      <c r="I4334" s="14"/>
      <c r="J4334" s="14"/>
      <c r="K4334" s="14"/>
      <c r="L4334" s="14"/>
      <c r="M4334" s="14"/>
      <c r="N4334" s="14"/>
      <c r="O4334" s="14"/>
      <c r="P4334" s="14"/>
    </row>
    <row r="4335" spans="9:16" x14ac:dyDescent="0.25">
      <c r="I4335" s="14"/>
      <c r="J4335" s="14"/>
      <c r="K4335" s="14"/>
      <c r="L4335" s="14"/>
      <c r="M4335" s="14"/>
      <c r="N4335" s="14"/>
      <c r="O4335" s="14"/>
      <c r="P4335" s="14"/>
    </row>
    <row r="4336" spans="9:16" x14ac:dyDescent="0.25">
      <c r="I4336" s="14"/>
      <c r="J4336" s="14"/>
      <c r="K4336" s="14"/>
      <c r="L4336" s="14"/>
      <c r="M4336" s="14"/>
      <c r="N4336" s="14"/>
      <c r="O4336" s="14"/>
      <c r="P4336" s="14"/>
    </row>
    <row r="4337" spans="9:16" x14ac:dyDescent="0.25">
      <c r="I4337" s="14"/>
      <c r="J4337" s="14"/>
      <c r="K4337" s="14"/>
      <c r="L4337" s="14"/>
      <c r="M4337" s="14"/>
      <c r="N4337" s="14"/>
      <c r="O4337" s="14"/>
      <c r="P4337" s="14"/>
    </row>
    <row r="4338" spans="9:16" x14ac:dyDescent="0.25">
      <c r="I4338" s="14"/>
      <c r="J4338" s="14"/>
      <c r="K4338" s="14"/>
      <c r="L4338" s="14"/>
      <c r="M4338" s="14"/>
      <c r="N4338" s="14"/>
      <c r="O4338" s="14"/>
      <c r="P4338" s="14"/>
    </row>
    <row r="4339" spans="9:16" x14ac:dyDescent="0.25">
      <c r="I4339" s="14"/>
      <c r="J4339" s="14"/>
      <c r="K4339" s="14"/>
      <c r="L4339" s="14"/>
      <c r="M4339" s="14"/>
      <c r="N4339" s="14"/>
      <c r="O4339" s="14"/>
      <c r="P4339" s="14"/>
    </row>
    <row r="4340" spans="9:16" x14ac:dyDescent="0.25">
      <c r="I4340" s="14"/>
      <c r="J4340" s="14"/>
      <c r="K4340" s="14"/>
      <c r="L4340" s="14"/>
      <c r="M4340" s="14"/>
      <c r="N4340" s="14"/>
      <c r="O4340" s="14"/>
      <c r="P4340" s="14"/>
    </row>
    <row r="4341" spans="9:16" x14ac:dyDescent="0.25">
      <c r="I4341" s="14"/>
      <c r="J4341" s="14"/>
      <c r="K4341" s="14"/>
      <c r="L4341" s="14"/>
      <c r="M4341" s="14"/>
      <c r="N4341" s="14"/>
      <c r="O4341" s="14"/>
      <c r="P4341" s="14"/>
    </row>
    <row r="4342" spans="9:16" x14ac:dyDescent="0.25">
      <c r="I4342" s="14"/>
      <c r="J4342" s="14"/>
      <c r="K4342" s="14"/>
      <c r="L4342" s="14"/>
      <c r="M4342" s="14"/>
      <c r="N4342" s="14"/>
      <c r="O4342" s="14"/>
      <c r="P4342" s="14"/>
    </row>
    <row r="4343" spans="9:16" x14ac:dyDescent="0.25">
      <c r="I4343" s="14"/>
      <c r="J4343" s="14"/>
      <c r="K4343" s="14"/>
      <c r="L4343" s="14"/>
      <c r="M4343" s="14"/>
      <c r="N4343" s="14"/>
      <c r="O4343" s="14"/>
      <c r="P4343" s="14"/>
    </row>
    <row r="4344" spans="9:16" x14ac:dyDescent="0.25">
      <c r="I4344" s="14"/>
      <c r="J4344" s="14"/>
      <c r="K4344" s="14"/>
      <c r="L4344" s="14"/>
      <c r="M4344" s="14"/>
      <c r="N4344" s="14"/>
      <c r="O4344" s="14"/>
      <c r="P4344" s="14"/>
    </row>
    <row r="4345" spans="9:16" x14ac:dyDescent="0.25">
      <c r="I4345" s="14"/>
      <c r="J4345" s="14"/>
      <c r="K4345" s="14"/>
      <c r="L4345" s="14"/>
      <c r="M4345" s="14"/>
      <c r="N4345" s="14"/>
      <c r="O4345" s="14"/>
      <c r="P4345" s="14"/>
    </row>
    <row r="4346" spans="9:16" x14ac:dyDescent="0.25">
      <c r="I4346" s="14"/>
      <c r="J4346" s="14"/>
      <c r="K4346" s="14"/>
      <c r="L4346" s="14"/>
      <c r="M4346" s="14"/>
      <c r="N4346" s="14"/>
      <c r="O4346" s="14"/>
      <c r="P4346" s="14"/>
    </row>
    <row r="4347" spans="9:16" x14ac:dyDescent="0.25">
      <c r="I4347" s="14"/>
      <c r="J4347" s="14"/>
      <c r="K4347" s="14"/>
      <c r="L4347" s="14"/>
      <c r="M4347" s="14"/>
      <c r="N4347" s="14"/>
      <c r="O4347" s="14"/>
      <c r="P4347" s="14"/>
    </row>
    <row r="4348" spans="9:16" x14ac:dyDescent="0.25">
      <c r="I4348" s="14"/>
      <c r="J4348" s="14"/>
      <c r="K4348" s="14"/>
      <c r="L4348" s="14"/>
      <c r="M4348" s="14"/>
      <c r="N4348" s="14"/>
      <c r="O4348" s="14"/>
      <c r="P4348" s="14"/>
    </row>
    <row r="4349" spans="9:16" x14ac:dyDescent="0.25">
      <c r="I4349" s="14"/>
      <c r="J4349" s="14"/>
      <c r="K4349" s="14"/>
      <c r="L4349" s="14"/>
      <c r="M4349" s="14"/>
      <c r="N4349" s="14"/>
      <c r="O4349" s="14"/>
      <c r="P4349" s="14"/>
    </row>
    <row r="4350" spans="9:16" x14ac:dyDescent="0.25">
      <c r="I4350" s="14"/>
      <c r="J4350" s="14"/>
      <c r="K4350" s="14"/>
      <c r="L4350" s="14"/>
      <c r="M4350" s="14"/>
      <c r="N4350" s="14"/>
      <c r="O4350" s="14"/>
      <c r="P4350" s="14"/>
    </row>
    <row r="4351" spans="9:16" x14ac:dyDescent="0.25">
      <c r="I4351" s="14"/>
      <c r="J4351" s="14"/>
      <c r="K4351" s="14"/>
      <c r="L4351" s="14"/>
      <c r="M4351" s="14"/>
      <c r="N4351" s="14"/>
      <c r="O4351" s="14"/>
      <c r="P4351" s="14"/>
    </row>
    <row r="4352" spans="9:16" x14ac:dyDescent="0.25">
      <c r="I4352" s="14"/>
      <c r="J4352" s="14"/>
      <c r="K4352" s="14"/>
      <c r="L4352" s="14"/>
      <c r="M4352" s="14"/>
      <c r="N4352" s="14"/>
      <c r="O4352" s="14"/>
      <c r="P4352" s="14"/>
    </row>
    <row r="4353" spans="9:16" x14ac:dyDescent="0.25">
      <c r="I4353" s="14"/>
      <c r="J4353" s="14"/>
      <c r="K4353" s="14"/>
      <c r="L4353" s="14"/>
      <c r="M4353" s="14"/>
      <c r="N4353" s="14"/>
      <c r="O4353" s="14"/>
      <c r="P4353" s="14"/>
    </row>
    <row r="4354" spans="9:16" x14ac:dyDescent="0.25">
      <c r="I4354" s="14"/>
      <c r="J4354" s="14"/>
      <c r="K4354" s="14"/>
      <c r="L4354" s="14"/>
      <c r="M4354" s="14"/>
      <c r="N4354" s="14"/>
      <c r="O4354" s="14"/>
      <c r="P4354" s="14"/>
    </row>
    <row r="4355" spans="9:16" x14ac:dyDescent="0.25">
      <c r="I4355" s="14"/>
      <c r="J4355" s="14"/>
      <c r="K4355" s="14"/>
      <c r="L4355" s="14"/>
      <c r="M4355" s="14"/>
      <c r="N4355" s="14"/>
      <c r="O4355" s="14"/>
      <c r="P4355" s="14"/>
    </row>
    <row r="4356" spans="9:16" x14ac:dyDescent="0.25">
      <c r="I4356" s="14"/>
      <c r="J4356" s="14"/>
      <c r="K4356" s="14"/>
      <c r="L4356" s="14"/>
      <c r="M4356" s="14"/>
      <c r="N4356" s="14"/>
      <c r="O4356" s="14"/>
      <c r="P4356" s="14"/>
    </row>
    <row r="4357" spans="9:16" x14ac:dyDescent="0.25">
      <c r="I4357" s="14"/>
      <c r="J4357" s="14"/>
      <c r="K4357" s="14"/>
      <c r="L4357" s="14"/>
      <c r="M4357" s="14"/>
      <c r="N4357" s="14"/>
      <c r="O4357" s="14"/>
      <c r="P4357" s="14"/>
    </row>
    <row r="4358" spans="9:16" x14ac:dyDescent="0.25">
      <c r="I4358" s="14"/>
      <c r="J4358" s="14"/>
      <c r="K4358" s="14"/>
      <c r="L4358" s="14"/>
      <c r="M4358" s="14"/>
      <c r="N4358" s="14"/>
      <c r="O4358" s="14"/>
      <c r="P4358" s="14"/>
    </row>
    <row r="4359" spans="9:16" x14ac:dyDescent="0.25">
      <c r="I4359" s="14"/>
      <c r="J4359" s="14"/>
      <c r="K4359" s="14"/>
      <c r="L4359" s="14"/>
      <c r="M4359" s="14"/>
      <c r="N4359" s="14"/>
      <c r="O4359" s="14"/>
      <c r="P4359" s="14"/>
    </row>
    <row r="4360" spans="9:16" x14ac:dyDescent="0.25">
      <c r="I4360" s="14"/>
      <c r="J4360" s="14"/>
      <c r="K4360" s="14"/>
      <c r="L4360" s="14"/>
      <c r="M4360" s="14"/>
      <c r="N4360" s="14"/>
      <c r="O4360" s="14"/>
      <c r="P4360" s="14"/>
    </row>
    <row r="4361" spans="9:16" x14ac:dyDescent="0.25">
      <c r="I4361" s="14"/>
      <c r="J4361" s="14"/>
      <c r="K4361" s="14"/>
      <c r="L4361" s="14"/>
      <c r="M4361" s="14"/>
      <c r="N4361" s="14"/>
      <c r="O4361" s="14"/>
      <c r="P4361" s="14"/>
    </row>
    <row r="4362" spans="9:16" x14ac:dyDescent="0.25">
      <c r="I4362" s="14"/>
      <c r="J4362" s="14"/>
      <c r="K4362" s="14"/>
      <c r="L4362" s="14"/>
      <c r="M4362" s="14"/>
      <c r="N4362" s="14"/>
      <c r="O4362" s="14"/>
      <c r="P4362" s="14"/>
    </row>
    <row r="4363" spans="9:16" x14ac:dyDescent="0.25">
      <c r="I4363" s="14"/>
      <c r="J4363" s="14"/>
      <c r="K4363" s="14"/>
      <c r="L4363" s="14"/>
      <c r="M4363" s="14"/>
      <c r="N4363" s="14"/>
      <c r="O4363" s="14"/>
      <c r="P4363" s="14"/>
    </row>
    <row r="4364" spans="9:16" x14ac:dyDescent="0.25">
      <c r="I4364" s="14"/>
      <c r="J4364" s="14"/>
      <c r="K4364" s="14"/>
      <c r="L4364" s="14"/>
      <c r="M4364" s="14"/>
      <c r="N4364" s="14"/>
      <c r="O4364" s="14"/>
      <c r="P4364" s="14"/>
    </row>
    <row r="4365" spans="9:16" x14ac:dyDescent="0.25">
      <c r="I4365" s="14"/>
      <c r="J4365" s="14"/>
      <c r="K4365" s="14"/>
      <c r="L4365" s="14"/>
      <c r="M4365" s="14"/>
      <c r="N4365" s="14"/>
      <c r="O4365" s="14"/>
      <c r="P4365" s="14"/>
    </row>
    <row r="4366" spans="9:16" x14ac:dyDescent="0.25">
      <c r="I4366" s="14"/>
      <c r="J4366" s="14"/>
      <c r="K4366" s="14"/>
      <c r="L4366" s="14"/>
      <c r="M4366" s="14"/>
      <c r="N4366" s="14"/>
      <c r="O4366" s="14"/>
      <c r="P4366" s="14"/>
    </row>
    <row r="4367" spans="9:16" x14ac:dyDescent="0.25">
      <c r="I4367" s="14"/>
      <c r="J4367" s="14"/>
      <c r="K4367" s="14"/>
      <c r="L4367" s="14"/>
      <c r="M4367" s="14"/>
      <c r="N4367" s="14"/>
      <c r="O4367" s="14"/>
      <c r="P4367" s="14"/>
    </row>
    <row r="4368" spans="9:16" x14ac:dyDescent="0.25">
      <c r="I4368" s="14"/>
      <c r="J4368" s="14"/>
      <c r="K4368" s="14"/>
      <c r="L4368" s="14"/>
      <c r="M4368" s="14"/>
      <c r="N4368" s="14"/>
      <c r="O4368" s="14"/>
      <c r="P4368" s="14"/>
    </row>
    <row r="4369" spans="9:16" x14ac:dyDescent="0.25">
      <c r="I4369" s="14"/>
      <c r="J4369" s="14"/>
      <c r="K4369" s="14"/>
      <c r="L4369" s="14"/>
      <c r="M4369" s="14"/>
      <c r="N4369" s="14"/>
      <c r="O4369" s="14"/>
      <c r="P4369" s="14"/>
    </row>
    <row r="4370" spans="9:16" x14ac:dyDescent="0.25">
      <c r="I4370" s="14"/>
      <c r="J4370" s="14"/>
      <c r="K4370" s="14"/>
      <c r="L4370" s="14"/>
      <c r="M4370" s="14"/>
      <c r="N4370" s="14"/>
      <c r="O4370" s="14"/>
      <c r="P4370" s="14"/>
    </row>
    <row r="4371" spans="9:16" x14ac:dyDescent="0.25">
      <c r="I4371" s="14"/>
      <c r="J4371" s="14"/>
      <c r="K4371" s="14"/>
      <c r="L4371" s="14"/>
      <c r="M4371" s="14"/>
      <c r="N4371" s="14"/>
      <c r="O4371" s="14"/>
      <c r="P4371" s="14"/>
    </row>
    <row r="4372" spans="9:16" x14ac:dyDescent="0.25">
      <c r="I4372" s="14"/>
      <c r="J4372" s="14"/>
      <c r="K4372" s="14"/>
      <c r="L4372" s="14"/>
      <c r="M4372" s="14"/>
      <c r="N4372" s="14"/>
      <c r="O4372" s="14"/>
      <c r="P4372" s="14"/>
    </row>
    <row r="4373" spans="9:16" x14ac:dyDescent="0.25">
      <c r="I4373" s="14"/>
      <c r="J4373" s="14"/>
      <c r="K4373" s="14"/>
      <c r="L4373" s="14"/>
      <c r="M4373" s="14"/>
      <c r="N4373" s="14"/>
      <c r="O4373" s="14"/>
      <c r="P4373" s="14"/>
    </row>
    <row r="4374" spans="9:16" x14ac:dyDescent="0.25">
      <c r="I4374" s="14"/>
      <c r="J4374" s="14"/>
      <c r="K4374" s="14"/>
      <c r="L4374" s="14"/>
      <c r="M4374" s="14"/>
      <c r="N4374" s="14"/>
      <c r="O4374" s="14"/>
      <c r="P4374" s="14"/>
    </row>
    <row r="4375" spans="9:16" x14ac:dyDescent="0.25">
      <c r="I4375" s="14"/>
      <c r="J4375" s="14"/>
      <c r="K4375" s="14"/>
      <c r="L4375" s="14"/>
      <c r="M4375" s="14"/>
      <c r="N4375" s="14"/>
      <c r="O4375" s="14"/>
      <c r="P4375" s="14"/>
    </row>
    <row r="4376" spans="9:16" x14ac:dyDescent="0.25">
      <c r="I4376" s="14"/>
      <c r="J4376" s="14"/>
      <c r="K4376" s="14"/>
      <c r="L4376" s="14"/>
      <c r="M4376" s="14"/>
      <c r="N4376" s="14"/>
      <c r="O4376" s="14"/>
      <c r="P4376" s="14"/>
    </row>
    <row r="4377" spans="9:16" x14ac:dyDescent="0.25">
      <c r="I4377" s="14"/>
      <c r="J4377" s="14"/>
      <c r="K4377" s="14"/>
      <c r="L4377" s="14"/>
      <c r="M4377" s="14"/>
      <c r="N4377" s="14"/>
      <c r="O4377" s="14"/>
      <c r="P4377" s="14"/>
    </row>
    <row r="4378" spans="9:16" x14ac:dyDescent="0.25">
      <c r="I4378" s="14"/>
      <c r="J4378" s="14"/>
      <c r="K4378" s="14"/>
      <c r="L4378" s="14"/>
      <c r="M4378" s="14"/>
      <c r="N4378" s="14"/>
      <c r="O4378" s="14"/>
      <c r="P4378" s="14"/>
    </row>
    <row r="4379" spans="9:16" x14ac:dyDescent="0.25">
      <c r="I4379" s="14"/>
      <c r="J4379" s="14"/>
      <c r="K4379" s="14"/>
      <c r="L4379" s="14"/>
      <c r="M4379" s="14"/>
      <c r="N4379" s="14"/>
      <c r="O4379" s="14"/>
      <c r="P4379" s="14"/>
    </row>
    <row r="4380" spans="9:16" x14ac:dyDescent="0.25">
      <c r="I4380" s="14"/>
      <c r="J4380" s="14"/>
      <c r="K4380" s="14"/>
      <c r="L4380" s="14"/>
      <c r="M4380" s="14"/>
      <c r="N4380" s="14"/>
      <c r="O4380" s="14"/>
      <c r="P4380" s="14"/>
    </row>
    <row r="4381" spans="9:16" x14ac:dyDescent="0.25">
      <c r="I4381" s="14"/>
      <c r="J4381" s="14"/>
      <c r="K4381" s="14"/>
      <c r="L4381" s="14"/>
      <c r="M4381" s="14"/>
      <c r="N4381" s="14"/>
      <c r="O4381" s="14"/>
      <c r="P4381" s="14"/>
    </row>
    <row r="4382" spans="9:16" x14ac:dyDescent="0.25">
      <c r="I4382" s="14"/>
      <c r="J4382" s="14"/>
      <c r="K4382" s="14"/>
      <c r="L4382" s="14"/>
      <c r="M4382" s="14"/>
      <c r="N4382" s="14"/>
      <c r="O4382" s="14"/>
      <c r="P4382" s="14"/>
    </row>
    <row r="4383" spans="9:16" x14ac:dyDescent="0.25">
      <c r="I4383" s="14"/>
      <c r="J4383" s="14"/>
      <c r="K4383" s="14"/>
      <c r="L4383" s="14"/>
      <c r="M4383" s="14"/>
      <c r="N4383" s="14"/>
      <c r="O4383" s="14"/>
      <c r="P4383" s="14"/>
    </row>
    <row r="4384" spans="9:16" x14ac:dyDescent="0.25">
      <c r="I4384" s="14"/>
      <c r="J4384" s="14"/>
      <c r="K4384" s="14"/>
      <c r="L4384" s="14"/>
      <c r="M4384" s="14"/>
      <c r="N4384" s="14"/>
      <c r="O4384" s="14"/>
      <c r="P4384" s="14"/>
    </row>
    <row r="4385" spans="9:16" x14ac:dyDescent="0.25">
      <c r="I4385" s="14"/>
      <c r="J4385" s="14"/>
      <c r="K4385" s="14"/>
      <c r="L4385" s="14"/>
      <c r="M4385" s="14"/>
      <c r="N4385" s="14"/>
      <c r="O4385" s="14"/>
      <c r="P4385" s="14"/>
    </row>
    <row r="4386" spans="9:16" x14ac:dyDescent="0.25">
      <c r="I4386" s="14"/>
      <c r="J4386" s="14"/>
      <c r="K4386" s="14"/>
      <c r="L4386" s="14"/>
      <c r="M4386" s="14"/>
      <c r="N4386" s="14"/>
      <c r="O4386" s="14"/>
      <c r="P4386" s="14"/>
    </row>
    <row r="4387" spans="9:16" x14ac:dyDescent="0.25">
      <c r="I4387" s="14"/>
      <c r="J4387" s="14"/>
      <c r="K4387" s="14"/>
      <c r="L4387" s="14"/>
      <c r="M4387" s="14"/>
      <c r="N4387" s="14"/>
      <c r="O4387" s="14"/>
      <c r="P4387" s="14"/>
    </row>
    <row r="4388" spans="9:16" x14ac:dyDescent="0.25">
      <c r="I4388" s="14"/>
      <c r="J4388" s="14"/>
      <c r="K4388" s="14"/>
      <c r="L4388" s="14"/>
      <c r="M4388" s="14"/>
      <c r="N4388" s="14"/>
      <c r="O4388" s="14"/>
      <c r="P4388" s="14"/>
    </row>
    <row r="4389" spans="9:16" x14ac:dyDescent="0.25">
      <c r="I4389" s="14"/>
      <c r="J4389" s="14"/>
      <c r="K4389" s="14"/>
      <c r="L4389" s="14"/>
      <c r="M4389" s="14"/>
      <c r="N4389" s="14"/>
      <c r="O4389" s="14"/>
      <c r="P4389" s="14"/>
    </row>
    <row r="4390" spans="9:16" x14ac:dyDescent="0.25">
      <c r="I4390" s="14"/>
      <c r="J4390" s="14"/>
      <c r="K4390" s="14"/>
      <c r="L4390" s="14"/>
      <c r="M4390" s="14"/>
      <c r="N4390" s="14"/>
      <c r="O4390" s="14"/>
      <c r="P4390" s="14"/>
    </row>
    <row r="4391" spans="9:16" x14ac:dyDescent="0.25">
      <c r="I4391" s="14"/>
      <c r="J4391" s="14"/>
      <c r="K4391" s="14"/>
      <c r="L4391" s="14"/>
      <c r="M4391" s="14"/>
      <c r="N4391" s="14"/>
      <c r="O4391" s="14"/>
      <c r="P4391" s="14"/>
    </row>
    <row r="4392" spans="9:16" x14ac:dyDescent="0.25">
      <c r="I4392" s="14"/>
      <c r="J4392" s="14"/>
      <c r="K4392" s="14"/>
      <c r="L4392" s="14"/>
      <c r="M4392" s="14"/>
      <c r="N4392" s="14"/>
      <c r="O4392" s="14"/>
      <c r="P4392" s="14"/>
    </row>
    <row r="4393" spans="9:16" x14ac:dyDescent="0.25">
      <c r="I4393" s="14"/>
      <c r="J4393" s="14"/>
      <c r="K4393" s="14"/>
      <c r="L4393" s="14"/>
      <c r="M4393" s="14"/>
      <c r="N4393" s="14"/>
      <c r="O4393" s="14"/>
      <c r="P4393" s="14"/>
    </row>
    <row r="4394" spans="9:16" x14ac:dyDescent="0.25">
      <c r="I4394" s="14"/>
      <c r="J4394" s="14"/>
      <c r="K4394" s="14"/>
      <c r="L4394" s="14"/>
      <c r="M4394" s="14"/>
      <c r="N4394" s="14"/>
      <c r="O4394" s="14"/>
      <c r="P4394" s="14"/>
    </row>
    <row r="4395" spans="9:16" x14ac:dyDescent="0.25">
      <c r="I4395" s="14"/>
      <c r="J4395" s="14"/>
      <c r="K4395" s="14"/>
      <c r="L4395" s="14"/>
      <c r="M4395" s="14"/>
      <c r="N4395" s="14"/>
      <c r="O4395" s="14"/>
      <c r="P4395" s="14"/>
    </row>
    <row r="4396" spans="9:16" x14ac:dyDescent="0.25">
      <c r="I4396" s="14"/>
      <c r="J4396" s="14"/>
      <c r="K4396" s="14"/>
      <c r="L4396" s="14"/>
      <c r="M4396" s="14"/>
      <c r="N4396" s="14"/>
      <c r="O4396" s="14"/>
      <c r="P4396" s="14"/>
    </row>
    <row r="4397" spans="9:16" x14ac:dyDescent="0.25">
      <c r="I4397" s="14"/>
      <c r="J4397" s="14"/>
      <c r="K4397" s="14"/>
      <c r="L4397" s="14"/>
      <c r="M4397" s="14"/>
      <c r="N4397" s="14"/>
      <c r="O4397" s="14"/>
      <c r="P4397" s="14"/>
    </row>
    <row r="4398" spans="9:16" x14ac:dyDescent="0.25">
      <c r="I4398" s="14"/>
      <c r="J4398" s="14"/>
      <c r="K4398" s="14"/>
      <c r="L4398" s="14"/>
      <c r="M4398" s="14"/>
      <c r="N4398" s="14"/>
      <c r="O4398" s="14"/>
      <c r="P4398" s="14"/>
    </row>
    <row r="4399" spans="9:16" x14ac:dyDescent="0.25">
      <c r="I4399" s="14"/>
      <c r="J4399" s="14"/>
      <c r="K4399" s="14"/>
      <c r="L4399" s="14"/>
      <c r="M4399" s="14"/>
      <c r="N4399" s="14"/>
      <c r="O4399" s="14"/>
      <c r="P4399" s="14"/>
    </row>
    <row r="4400" spans="9:16" x14ac:dyDescent="0.25">
      <c r="I4400" s="14"/>
      <c r="J4400" s="14"/>
      <c r="K4400" s="14"/>
      <c r="L4400" s="14"/>
      <c r="M4400" s="14"/>
      <c r="N4400" s="14"/>
      <c r="O4400" s="14"/>
      <c r="P4400" s="14"/>
    </row>
    <row r="4401" spans="9:16" x14ac:dyDescent="0.25">
      <c r="I4401" s="14"/>
      <c r="J4401" s="14"/>
      <c r="K4401" s="14"/>
      <c r="L4401" s="14"/>
      <c r="M4401" s="14"/>
      <c r="N4401" s="14"/>
      <c r="O4401" s="14"/>
      <c r="P4401" s="14"/>
    </row>
    <row r="4402" spans="9:16" x14ac:dyDescent="0.25">
      <c r="I4402" s="14"/>
      <c r="J4402" s="14"/>
      <c r="K4402" s="14"/>
      <c r="L4402" s="14"/>
      <c r="M4402" s="14"/>
      <c r="N4402" s="14"/>
      <c r="O4402" s="14"/>
      <c r="P4402" s="14"/>
    </row>
    <row r="4403" spans="9:16" x14ac:dyDescent="0.25">
      <c r="I4403" s="14"/>
      <c r="J4403" s="14"/>
      <c r="K4403" s="14"/>
      <c r="L4403" s="14"/>
      <c r="M4403" s="14"/>
      <c r="N4403" s="14"/>
      <c r="O4403" s="14"/>
      <c r="P4403" s="14"/>
    </row>
    <row r="4404" spans="9:16" x14ac:dyDescent="0.25">
      <c r="I4404" s="14"/>
      <c r="J4404" s="14"/>
      <c r="K4404" s="14"/>
      <c r="L4404" s="14"/>
      <c r="M4404" s="14"/>
      <c r="N4404" s="14"/>
      <c r="O4404" s="14"/>
      <c r="P4404" s="14"/>
    </row>
    <row r="4405" spans="9:16" x14ac:dyDescent="0.25">
      <c r="I4405" s="14"/>
      <c r="J4405" s="14"/>
      <c r="K4405" s="14"/>
      <c r="L4405" s="14"/>
      <c r="M4405" s="14"/>
      <c r="N4405" s="14"/>
      <c r="O4405" s="14"/>
      <c r="P4405" s="14"/>
    </row>
    <row r="4406" spans="9:16" x14ac:dyDescent="0.25">
      <c r="I4406" s="14"/>
      <c r="J4406" s="14"/>
      <c r="K4406" s="14"/>
      <c r="L4406" s="14"/>
      <c r="M4406" s="14"/>
      <c r="N4406" s="14"/>
      <c r="O4406" s="14"/>
      <c r="P4406" s="14"/>
    </row>
    <row r="4407" spans="9:16" x14ac:dyDescent="0.25">
      <c r="I4407" s="14"/>
      <c r="J4407" s="14"/>
      <c r="K4407" s="14"/>
      <c r="L4407" s="14"/>
      <c r="M4407" s="14"/>
      <c r="N4407" s="14"/>
      <c r="O4407" s="14"/>
      <c r="P4407" s="14"/>
    </row>
    <row r="4408" spans="9:16" x14ac:dyDescent="0.25">
      <c r="I4408" s="14"/>
      <c r="J4408" s="14"/>
      <c r="K4408" s="14"/>
      <c r="L4408" s="14"/>
      <c r="M4408" s="14"/>
      <c r="N4408" s="14"/>
      <c r="O4408" s="14"/>
      <c r="P4408" s="14"/>
    </row>
    <row r="4409" spans="9:16" x14ac:dyDescent="0.25">
      <c r="I4409" s="14"/>
      <c r="J4409" s="14"/>
      <c r="K4409" s="14"/>
      <c r="L4409" s="14"/>
      <c r="M4409" s="14"/>
      <c r="N4409" s="14"/>
      <c r="O4409" s="14"/>
      <c r="P4409" s="14"/>
    </row>
    <row r="4410" spans="9:16" x14ac:dyDescent="0.25">
      <c r="I4410" s="14"/>
      <c r="J4410" s="14"/>
      <c r="K4410" s="14"/>
      <c r="L4410" s="14"/>
      <c r="M4410" s="14"/>
      <c r="N4410" s="14"/>
      <c r="O4410" s="14"/>
      <c r="P4410" s="14"/>
    </row>
    <row r="4411" spans="9:16" x14ac:dyDescent="0.25">
      <c r="I4411" s="14"/>
      <c r="J4411" s="14"/>
      <c r="K4411" s="14"/>
      <c r="L4411" s="14"/>
      <c r="M4411" s="14"/>
      <c r="N4411" s="14"/>
      <c r="O4411" s="14"/>
      <c r="P4411" s="14"/>
    </row>
    <row r="4412" spans="9:16" x14ac:dyDescent="0.25">
      <c r="I4412" s="14"/>
      <c r="J4412" s="14"/>
      <c r="K4412" s="14"/>
      <c r="L4412" s="14"/>
      <c r="M4412" s="14"/>
      <c r="N4412" s="14"/>
      <c r="O4412" s="14"/>
      <c r="P4412" s="14"/>
    </row>
    <row r="4413" spans="9:16" x14ac:dyDescent="0.25">
      <c r="I4413" s="14"/>
      <c r="J4413" s="14"/>
      <c r="K4413" s="14"/>
      <c r="L4413" s="14"/>
      <c r="M4413" s="14"/>
      <c r="N4413" s="14"/>
      <c r="O4413" s="14"/>
      <c r="P4413" s="14"/>
    </row>
    <row r="4414" spans="9:16" x14ac:dyDescent="0.25">
      <c r="I4414" s="14"/>
      <c r="J4414" s="14"/>
      <c r="K4414" s="14"/>
      <c r="L4414" s="14"/>
      <c r="M4414" s="14"/>
      <c r="N4414" s="14"/>
      <c r="O4414" s="14"/>
      <c r="P4414" s="14"/>
    </row>
    <row r="4415" spans="9:16" x14ac:dyDescent="0.25">
      <c r="I4415" s="14"/>
      <c r="J4415" s="14"/>
      <c r="K4415" s="14"/>
      <c r="L4415" s="14"/>
      <c r="M4415" s="14"/>
      <c r="N4415" s="14"/>
      <c r="O4415" s="14"/>
      <c r="P4415" s="14"/>
    </row>
    <row r="4416" spans="9:16" x14ac:dyDescent="0.25">
      <c r="I4416" s="14"/>
      <c r="J4416" s="14"/>
      <c r="K4416" s="14"/>
      <c r="L4416" s="14"/>
      <c r="M4416" s="14"/>
      <c r="N4416" s="14"/>
      <c r="O4416" s="14"/>
      <c r="P4416" s="14"/>
    </row>
    <row r="4417" spans="9:16" x14ac:dyDescent="0.25">
      <c r="I4417" s="14"/>
      <c r="J4417" s="14"/>
      <c r="K4417" s="14"/>
      <c r="L4417" s="14"/>
      <c r="M4417" s="14"/>
      <c r="N4417" s="14"/>
      <c r="O4417" s="14"/>
      <c r="P4417" s="14"/>
    </row>
    <row r="4418" spans="9:16" x14ac:dyDescent="0.25">
      <c r="I4418" s="14"/>
      <c r="J4418" s="14"/>
      <c r="K4418" s="14"/>
      <c r="L4418" s="14"/>
      <c r="M4418" s="14"/>
      <c r="N4418" s="14"/>
      <c r="O4418" s="14"/>
      <c r="P4418" s="14"/>
    </row>
    <row r="4419" spans="9:16" x14ac:dyDescent="0.25">
      <c r="I4419" s="14"/>
      <c r="J4419" s="14"/>
      <c r="K4419" s="14"/>
      <c r="L4419" s="14"/>
      <c r="M4419" s="14"/>
      <c r="N4419" s="14"/>
      <c r="O4419" s="14"/>
      <c r="P4419" s="14"/>
    </row>
    <row r="4420" spans="9:16" x14ac:dyDescent="0.25">
      <c r="I4420" s="14"/>
      <c r="J4420" s="14"/>
      <c r="K4420" s="14"/>
      <c r="L4420" s="14"/>
      <c r="M4420" s="14"/>
      <c r="N4420" s="14"/>
      <c r="O4420" s="14"/>
      <c r="P4420" s="14"/>
    </row>
    <row r="4421" spans="9:16" x14ac:dyDescent="0.25">
      <c r="I4421" s="14"/>
      <c r="J4421" s="14"/>
      <c r="K4421" s="14"/>
      <c r="L4421" s="14"/>
      <c r="M4421" s="14"/>
      <c r="N4421" s="14"/>
      <c r="O4421" s="14"/>
      <c r="P4421" s="14"/>
    </row>
    <row r="4422" spans="9:16" x14ac:dyDescent="0.25">
      <c r="I4422" s="14"/>
      <c r="J4422" s="14"/>
      <c r="K4422" s="14"/>
      <c r="L4422" s="14"/>
      <c r="M4422" s="14"/>
      <c r="N4422" s="14"/>
      <c r="O4422" s="14"/>
      <c r="P4422" s="14"/>
    </row>
    <row r="4423" spans="9:16" x14ac:dyDescent="0.25">
      <c r="I4423" s="14"/>
      <c r="J4423" s="14"/>
      <c r="K4423" s="14"/>
      <c r="L4423" s="14"/>
      <c r="M4423" s="14"/>
      <c r="N4423" s="14"/>
      <c r="O4423" s="14"/>
      <c r="P4423" s="14"/>
    </row>
    <row r="4424" spans="9:16" x14ac:dyDescent="0.25">
      <c r="I4424" s="14"/>
      <c r="J4424" s="14"/>
      <c r="K4424" s="14"/>
      <c r="L4424" s="14"/>
      <c r="M4424" s="14"/>
      <c r="N4424" s="14"/>
      <c r="O4424" s="14"/>
      <c r="P4424" s="14"/>
    </row>
    <row r="4425" spans="9:16" x14ac:dyDescent="0.25">
      <c r="I4425" s="14"/>
      <c r="J4425" s="14"/>
      <c r="K4425" s="14"/>
      <c r="L4425" s="14"/>
      <c r="M4425" s="14"/>
      <c r="N4425" s="14"/>
      <c r="O4425" s="14"/>
      <c r="P4425" s="14"/>
    </row>
    <row r="4426" spans="9:16" x14ac:dyDescent="0.25">
      <c r="I4426" s="14"/>
      <c r="J4426" s="14"/>
      <c r="K4426" s="14"/>
      <c r="L4426" s="14"/>
      <c r="M4426" s="14"/>
      <c r="N4426" s="14"/>
      <c r="O4426" s="14"/>
      <c r="P4426" s="14"/>
    </row>
    <row r="4427" spans="9:16" x14ac:dyDescent="0.25">
      <c r="I4427" s="14"/>
      <c r="J4427" s="14"/>
      <c r="K4427" s="14"/>
      <c r="L4427" s="14"/>
      <c r="M4427" s="14"/>
      <c r="N4427" s="14"/>
      <c r="O4427" s="14"/>
      <c r="P4427" s="14"/>
    </row>
    <row r="4428" spans="9:16" x14ac:dyDescent="0.25">
      <c r="I4428" s="14"/>
      <c r="J4428" s="14"/>
      <c r="K4428" s="14"/>
      <c r="L4428" s="14"/>
      <c r="M4428" s="14"/>
      <c r="N4428" s="14"/>
      <c r="O4428" s="14"/>
      <c r="P4428" s="14"/>
    </row>
    <row r="4429" spans="9:16" x14ac:dyDescent="0.25">
      <c r="I4429" s="14"/>
      <c r="J4429" s="14"/>
      <c r="K4429" s="14"/>
      <c r="L4429" s="14"/>
      <c r="M4429" s="14"/>
      <c r="N4429" s="14"/>
      <c r="O4429" s="14"/>
      <c r="P4429" s="14"/>
    </row>
    <row r="4430" spans="9:16" x14ac:dyDescent="0.25">
      <c r="I4430" s="14"/>
      <c r="J4430" s="14"/>
      <c r="K4430" s="14"/>
      <c r="L4430" s="14"/>
      <c r="M4430" s="14"/>
      <c r="N4430" s="14"/>
      <c r="O4430" s="14"/>
      <c r="P4430" s="14"/>
    </row>
    <row r="4431" spans="9:16" x14ac:dyDescent="0.25">
      <c r="I4431" s="14"/>
      <c r="J4431" s="14"/>
      <c r="K4431" s="14"/>
      <c r="L4431" s="14"/>
      <c r="M4431" s="14"/>
      <c r="N4431" s="14"/>
      <c r="O4431" s="14"/>
      <c r="P4431" s="14"/>
    </row>
    <row r="4432" spans="9:16" x14ac:dyDescent="0.25">
      <c r="I4432" s="14"/>
      <c r="J4432" s="14"/>
      <c r="K4432" s="14"/>
      <c r="L4432" s="14"/>
      <c r="M4432" s="14"/>
      <c r="N4432" s="14"/>
      <c r="O4432" s="14"/>
      <c r="P4432" s="14"/>
    </row>
    <row r="4433" spans="9:16" x14ac:dyDescent="0.25">
      <c r="I4433" s="14"/>
      <c r="J4433" s="14"/>
      <c r="K4433" s="14"/>
      <c r="L4433" s="14"/>
      <c r="M4433" s="14"/>
      <c r="N4433" s="14"/>
      <c r="O4433" s="14"/>
      <c r="P4433" s="14"/>
    </row>
    <row r="4434" spans="9:16" x14ac:dyDescent="0.25">
      <c r="I4434" s="14"/>
      <c r="J4434" s="14"/>
      <c r="K4434" s="14"/>
      <c r="L4434" s="14"/>
      <c r="M4434" s="14"/>
      <c r="N4434" s="14"/>
      <c r="O4434" s="14"/>
      <c r="P4434" s="14"/>
    </row>
    <row r="4435" spans="9:16" x14ac:dyDescent="0.25">
      <c r="I4435" s="14"/>
      <c r="J4435" s="14"/>
      <c r="K4435" s="14"/>
      <c r="L4435" s="14"/>
      <c r="M4435" s="14"/>
      <c r="N4435" s="14"/>
      <c r="O4435" s="14"/>
      <c r="P4435" s="14"/>
    </row>
    <row r="4436" spans="9:16" x14ac:dyDescent="0.25">
      <c r="I4436" s="14"/>
      <c r="J4436" s="14"/>
      <c r="K4436" s="14"/>
      <c r="L4436" s="14"/>
      <c r="M4436" s="14"/>
      <c r="N4436" s="14"/>
      <c r="O4436" s="14"/>
      <c r="P4436" s="14"/>
    </row>
    <row r="4437" spans="9:16" x14ac:dyDescent="0.25">
      <c r="I4437" s="14"/>
      <c r="J4437" s="14"/>
      <c r="K4437" s="14"/>
      <c r="L4437" s="14"/>
      <c r="M4437" s="14"/>
      <c r="N4437" s="14"/>
      <c r="O4437" s="14"/>
      <c r="P4437" s="14"/>
    </row>
    <row r="4438" spans="9:16" x14ac:dyDescent="0.25">
      <c r="I4438" s="14"/>
      <c r="J4438" s="14"/>
      <c r="K4438" s="14"/>
      <c r="L4438" s="14"/>
      <c r="M4438" s="14"/>
      <c r="N4438" s="14"/>
      <c r="O4438" s="14"/>
      <c r="P4438" s="14"/>
    </row>
    <row r="4439" spans="9:16" x14ac:dyDescent="0.25">
      <c r="I4439" s="14"/>
      <c r="J4439" s="14"/>
      <c r="K4439" s="14"/>
      <c r="L4439" s="14"/>
      <c r="M4439" s="14"/>
      <c r="N4439" s="14"/>
      <c r="O4439" s="14"/>
      <c r="P4439" s="14"/>
    </row>
    <row r="4440" spans="9:16" x14ac:dyDescent="0.25">
      <c r="I4440" s="14"/>
      <c r="J4440" s="14"/>
      <c r="K4440" s="14"/>
      <c r="L4440" s="14"/>
      <c r="M4440" s="14"/>
      <c r="N4440" s="14"/>
      <c r="O4440" s="14"/>
      <c r="P4440" s="14"/>
    </row>
    <row r="4441" spans="9:16" x14ac:dyDescent="0.25">
      <c r="I4441" s="14"/>
      <c r="J4441" s="14"/>
      <c r="K4441" s="14"/>
      <c r="L4441" s="14"/>
      <c r="M4441" s="14"/>
      <c r="N4441" s="14"/>
      <c r="O4441" s="14"/>
      <c r="P4441" s="14"/>
    </row>
    <row r="4442" spans="9:16" x14ac:dyDescent="0.25">
      <c r="I4442" s="14"/>
      <c r="J4442" s="14"/>
      <c r="K4442" s="14"/>
      <c r="L4442" s="14"/>
      <c r="M4442" s="14"/>
      <c r="N4442" s="14"/>
      <c r="O4442" s="14"/>
      <c r="P4442" s="14"/>
    </row>
    <row r="4443" spans="9:16" x14ac:dyDescent="0.25">
      <c r="I4443" s="14"/>
      <c r="J4443" s="14"/>
      <c r="K4443" s="14"/>
      <c r="L4443" s="14"/>
      <c r="M4443" s="14"/>
      <c r="N4443" s="14"/>
      <c r="O4443" s="14"/>
      <c r="P4443" s="14"/>
    </row>
    <row r="4444" spans="9:16" x14ac:dyDescent="0.25">
      <c r="I4444" s="14"/>
      <c r="J4444" s="14"/>
      <c r="K4444" s="14"/>
      <c r="L4444" s="14"/>
      <c r="M4444" s="14"/>
      <c r="N4444" s="14"/>
      <c r="O4444" s="14"/>
      <c r="P4444" s="14"/>
    </row>
    <row r="4445" spans="9:16" x14ac:dyDescent="0.25">
      <c r="I4445" s="14"/>
      <c r="J4445" s="14"/>
      <c r="K4445" s="14"/>
      <c r="L4445" s="14"/>
      <c r="M4445" s="14"/>
      <c r="N4445" s="14"/>
      <c r="O4445" s="14"/>
      <c r="P4445" s="14"/>
    </row>
    <row r="4446" spans="9:16" x14ac:dyDescent="0.25">
      <c r="I4446" s="14"/>
      <c r="J4446" s="14"/>
      <c r="K4446" s="14"/>
      <c r="L4446" s="14"/>
      <c r="M4446" s="14"/>
      <c r="N4446" s="14"/>
      <c r="O4446" s="14"/>
      <c r="P4446" s="14"/>
    </row>
    <row r="4447" spans="9:16" x14ac:dyDescent="0.25">
      <c r="I4447" s="14"/>
      <c r="J4447" s="14"/>
      <c r="K4447" s="14"/>
      <c r="L4447" s="14"/>
      <c r="M4447" s="14"/>
      <c r="N4447" s="14"/>
      <c r="O4447" s="14"/>
      <c r="P4447" s="14"/>
    </row>
    <row r="4448" spans="9:16" x14ac:dyDescent="0.25">
      <c r="I4448" s="14"/>
      <c r="J4448" s="14"/>
      <c r="K4448" s="14"/>
      <c r="L4448" s="14"/>
      <c r="M4448" s="14"/>
      <c r="N4448" s="14"/>
      <c r="O4448" s="14"/>
      <c r="P4448" s="14"/>
    </row>
    <row r="4449" spans="9:16" x14ac:dyDescent="0.25">
      <c r="I4449" s="14"/>
      <c r="J4449" s="14"/>
      <c r="K4449" s="14"/>
      <c r="L4449" s="14"/>
      <c r="M4449" s="14"/>
      <c r="N4449" s="14"/>
      <c r="O4449" s="14"/>
      <c r="P4449" s="14"/>
    </row>
    <row r="4450" spans="9:16" x14ac:dyDescent="0.25">
      <c r="I4450" s="14"/>
      <c r="J4450" s="14"/>
      <c r="K4450" s="14"/>
      <c r="L4450" s="14"/>
      <c r="M4450" s="14"/>
      <c r="N4450" s="14"/>
      <c r="O4450" s="14"/>
      <c r="P4450" s="14"/>
    </row>
    <row r="4451" spans="9:16" x14ac:dyDescent="0.25">
      <c r="I4451" s="14"/>
      <c r="J4451" s="14"/>
      <c r="K4451" s="14"/>
      <c r="L4451" s="14"/>
      <c r="M4451" s="14"/>
      <c r="N4451" s="14"/>
      <c r="O4451" s="14"/>
      <c r="P4451" s="14"/>
    </row>
    <row r="4452" spans="9:16" x14ac:dyDescent="0.25">
      <c r="I4452" s="14"/>
      <c r="J4452" s="14"/>
      <c r="K4452" s="14"/>
      <c r="L4452" s="14"/>
      <c r="M4452" s="14"/>
      <c r="N4452" s="14"/>
      <c r="O4452" s="14"/>
      <c r="P4452" s="14"/>
    </row>
    <row r="4453" spans="9:16" x14ac:dyDescent="0.25">
      <c r="I4453" s="14"/>
      <c r="J4453" s="14"/>
      <c r="K4453" s="14"/>
      <c r="L4453" s="14"/>
      <c r="M4453" s="14"/>
      <c r="N4453" s="14"/>
      <c r="O4453" s="14"/>
      <c r="P4453" s="14"/>
    </row>
    <row r="4454" spans="9:16" x14ac:dyDescent="0.25">
      <c r="I4454" s="14"/>
      <c r="J4454" s="14"/>
      <c r="K4454" s="14"/>
      <c r="L4454" s="14"/>
      <c r="M4454" s="14"/>
      <c r="N4454" s="14"/>
      <c r="O4454" s="14"/>
      <c r="P4454" s="14"/>
    </row>
    <row r="4455" spans="9:16" x14ac:dyDescent="0.25">
      <c r="I4455" s="14"/>
      <c r="J4455" s="14"/>
      <c r="K4455" s="14"/>
      <c r="L4455" s="14"/>
      <c r="M4455" s="14"/>
      <c r="N4455" s="14"/>
      <c r="O4455" s="14"/>
      <c r="P4455" s="14"/>
    </row>
    <row r="4456" spans="9:16" x14ac:dyDescent="0.25">
      <c r="I4456" s="14"/>
      <c r="J4456" s="14"/>
      <c r="K4456" s="14"/>
      <c r="L4456" s="14"/>
      <c r="M4456" s="14"/>
      <c r="N4456" s="14"/>
      <c r="O4456" s="14"/>
      <c r="P4456" s="14"/>
    </row>
    <row r="4457" spans="9:16" x14ac:dyDescent="0.25">
      <c r="I4457" s="14"/>
      <c r="J4457" s="14"/>
      <c r="K4457" s="14"/>
      <c r="L4457" s="14"/>
      <c r="M4457" s="14"/>
      <c r="N4457" s="14"/>
      <c r="O4457" s="14"/>
      <c r="P4457" s="14"/>
    </row>
    <row r="4458" spans="9:16" x14ac:dyDescent="0.25">
      <c r="I4458" s="14"/>
      <c r="J4458" s="14"/>
      <c r="K4458" s="14"/>
      <c r="L4458" s="14"/>
      <c r="M4458" s="14"/>
      <c r="N4458" s="14"/>
      <c r="O4458" s="14"/>
      <c r="P4458" s="14"/>
    </row>
    <row r="4459" spans="9:16" x14ac:dyDescent="0.25">
      <c r="I4459" s="14"/>
      <c r="J4459" s="14"/>
      <c r="K4459" s="14"/>
      <c r="L4459" s="14"/>
      <c r="M4459" s="14"/>
      <c r="N4459" s="14"/>
      <c r="O4459" s="14"/>
      <c r="P4459" s="14"/>
    </row>
    <row r="4460" spans="9:16" x14ac:dyDescent="0.25">
      <c r="I4460" s="14"/>
      <c r="J4460" s="14"/>
      <c r="K4460" s="14"/>
      <c r="L4460" s="14"/>
      <c r="M4460" s="14"/>
      <c r="N4460" s="14"/>
      <c r="O4460" s="14"/>
      <c r="P4460" s="14"/>
    </row>
    <row r="4461" spans="9:16" x14ac:dyDescent="0.25">
      <c r="I4461" s="14"/>
      <c r="J4461" s="14"/>
      <c r="K4461" s="14"/>
      <c r="L4461" s="14"/>
      <c r="M4461" s="14"/>
      <c r="N4461" s="14"/>
      <c r="O4461" s="14"/>
      <c r="P4461" s="14"/>
    </row>
    <row r="4462" spans="9:16" x14ac:dyDescent="0.25">
      <c r="I4462" s="14"/>
      <c r="J4462" s="14"/>
      <c r="K4462" s="14"/>
      <c r="L4462" s="14"/>
      <c r="M4462" s="14"/>
      <c r="N4462" s="14"/>
      <c r="O4462" s="14"/>
      <c r="P4462" s="14"/>
    </row>
    <row r="4463" spans="9:16" x14ac:dyDescent="0.25">
      <c r="I4463" s="14"/>
      <c r="J4463" s="14"/>
      <c r="K4463" s="14"/>
      <c r="L4463" s="14"/>
      <c r="M4463" s="14"/>
      <c r="N4463" s="14"/>
      <c r="O4463" s="14"/>
      <c r="P4463" s="14"/>
    </row>
    <row r="4464" spans="9:16" x14ac:dyDescent="0.25">
      <c r="I4464" s="14"/>
      <c r="J4464" s="14"/>
      <c r="K4464" s="14"/>
      <c r="L4464" s="14"/>
      <c r="M4464" s="14"/>
      <c r="N4464" s="14"/>
      <c r="O4464" s="14"/>
      <c r="P4464" s="14"/>
    </row>
    <row r="4465" spans="9:16" x14ac:dyDescent="0.25">
      <c r="I4465" s="14"/>
      <c r="J4465" s="14"/>
      <c r="K4465" s="14"/>
      <c r="L4465" s="14"/>
      <c r="M4465" s="14"/>
      <c r="N4465" s="14"/>
      <c r="O4465" s="14"/>
      <c r="P4465" s="14"/>
    </row>
    <row r="4466" spans="9:16" x14ac:dyDescent="0.25">
      <c r="I4466" s="14"/>
      <c r="J4466" s="14"/>
      <c r="K4466" s="14"/>
      <c r="L4466" s="14"/>
      <c r="M4466" s="14"/>
      <c r="N4466" s="14"/>
      <c r="O4466" s="14"/>
      <c r="P4466" s="14"/>
    </row>
    <row r="4467" spans="9:16" x14ac:dyDescent="0.25">
      <c r="I4467" s="14"/>
      <c r="J4467" s="14"/>
      <c r="K4467" s="14"/>
      <c r="L4467" s="14"/>
      <c r="M4467" s="14"/>
      <c r="N4467" s="14"/>
      <c r="O4467" s="14"/>
      <c r="P4467" s="14"/>
    </row>
    <row r="4468" spans="9:16" x14ac:dyDescent="0.25">
      <c r="I4468" s="14"/>
      <c r="J4468" s="14"/>
      <c r="K4468" s="14"/>
      <c r="L4468" s="14"/>
      <c r="M4468" s="14"/>
      <c r="N4468" s="14"/>
      <c r="O4468" s="14"/>
      <c r="P4468" s="14"/>
    </row>
    <row r="4469" spans="9:16" x14ac:dyDescent="0.25">
      <c r="I4469" s="14"/>
      <c r="J4469" s="14"/>
      <c r="K4469" s="14"/>
      <c r="L4469" s="14"/>
      <c r="M4469" s="14"/>
      <c r="N4469" s="14"/>
      <c r="O4469" s="14"/>
      <c r="P4469" s="14"/>
    </row>
    <row r="4470" spans="9:16" x14ac:dyDescent="0.25">
      <c r="I4470" s="14"/>
      <c r="J4470" s="14"/>
      <c r="K4470" s="14"/>
      <c r="L4470" s="14"/>
      <c r="M4470" s="14"/>
      <c r="N4470" s="14"/>
      <c r="O4470" s="14"/>
      <c r="P4470" s="14"/>
    </row>
    <row r="4471" spans="9:16" x14ac:dyDescent="0.25">
      <c r="I4471" s="14"/>
      <c r="J4471" s="14"/>
      <c r="K4471" s="14"/>
      <c r="L4471" s="14"/>
      <c r="M4471" s="14"/>
      <c r="N4471" s="14"/>
      <c r="O4471" s="14"/>
      <c r="P4471" s="14"/>
    </row>
    <row r="4472" spans="9:16" x14ac:dyDescent="0.25">
      <c r="I4472" s="14"/>
      <c r="J4472" s="14"/>
      <c r="K4472" s="14"/>
      <c r="L4472" s="14"/>
      <c r="M4472" s="14"/>
      <c r="N4472" s="14"/>
      <c r="O4472" s="14"/>
      <c r="P4472" s="14"/>
    </row>
    <row r="4473" spans="9:16" x14ac:dyDescent="0.25">
      <c r="I4473" s="14"/>
      <c r="J4473" s="14"/>
      <c r="K4473" s="14"/>
      <c r="L4473" s="14"/>
      <c r="M4473" s="14"/>
      <c r="N4473" s="14"/>
      <c r="O4473" s="14"/>
      <c r="P4473" s="14"/>
    </row>
    <row r="4474" spans="9:16" x14ac:dyDescent="0.25">
      <c r="I4474" s="14"/>
      <c r="J4474" s="14"/>
      <c r="K4474" s="14"/>
      <c r="L4474" s="14"/>
      <c r="M4474" s="14"/>
      <c r="N4474" s="14"/>
      <c r="O4474" s="14"/>
      <c r="P4474" s="14"/>
    </row>
    <row r="4475" spans="9:16" x14ac:dyDescent="0.25">
      <c r="I4475" s="14"/>
      <c r="J4475" s="14"/>
      <c r="K4475" s="14"/>
      <c r="L4475" s="14"/>
      <c r="M4475" s="14"/>
      <c r="N4475" s="14"/>
      <c r="O4475" s="14"/>
      <c r="P4475" s="14"/>
    </row>
    <row r="4476" spans="9:16" x14ac:dyDescent="0.25">
      <c r="I4476" s="14"/>
      <c r="J4476" s="14"/>
      <c r="K4476" s="14"/>
      <c r="L4476" s="14"/>
      <c r="M4476" s="14"/>
      <c r="N4476" s="14"/>
      <c r="O4476" s="14"/>
      <c r="P4476" s="14"/>
    </row>
    <row r="4477" spans="9:16" x14ac:dyDescent="0.25">
      <c r="I4477" s="14"/>
      <c r="J4477" s="14"/>
      <c r="K4477" s="14"/>
      <c r="L4477" s="14"/>
      <c r="M4477" s="14"/>
      <c r="N4477" s="14"/>
      <c r="O4477" s="14"/>
      <c r="P4477" s="14"/>
    </row>
    <row r="4478" spans="9:16" x14ac:dyDescent="0.25">
      <c r="I4478" s="14"/>
      <c r="J4478" s="14"/>
      <c r="K4478" s="14"/>
      <c r="L4478" s="14"/>
      <c r="M4478" s="14"/>
      <c r="N4478" s="14"/>
      <c r="O4478" s="14"/>
      <c r="P4478" s="14"/>
    </row>
    <row r="4479" spans="9:16" x14ac:dyDescent="0.25">
      <c r="I4479" s="14"/>
      <c r="J4479" s="14"/>
      <c r="K4479" s="14"/>
      <c r="L4479" s="14"/>
      <c r="M4479" s="14"/>
      <c r="N4479" s="14"/>
      <c r="O4479" s="14"/>
      <c r="P4479" s="14"/>
    </row>
    <row r="4480" spans="9:16" x14ac:dyDescent="0.25">
      <c r="I4480" s="14"/>
      <c r="J4480" s="14"/>
      <c r="K4480" s="14"/>
      <c r="L4480" s="14"/>
      <c r="M4480" s="14"/>
      <c r="N4480" s="14"/>
      <c r="O4480" s="14"/>
      <c r="P4480" s="14"/>
    </row>
    <row r="4481" spans="9:16" x14ac:dyDescent="0.25">
      <c r="I4481" s="14"/>
      <c r="J4481" s="14"/>
      <c r="K4481" s="14"/>
      <c r="L4481" s="14"/>
      <c r="M4481" s="14"/>
      <c r="N4481" s="14"/>
      <c r="O4481" s="14"/>
      <c r="P4481" s="14"/>
    </row>
    <row r="4482" spans="9:16" x14ac:dyDescent="0.25">
      <c r="I4482" s="14"/>
      <c r="J4482" s="14"/>
      <c r="K4482" s="14"/>
      <c r="L4482" s="14"/>
      <c r="M4482" s="14"/>
      <c r="N4482" s="14"/>
      <c r="O4482" s="14"/>
      <c r="P4482" s="14"/>
    </row>
    <row r="4483" spans="9:16" x14ac:dyDescent="0.25">
      <c r="I4483" s="14"/>
      <c r="J4483" s="14"/>
      <c r="K4483" s="14"/>
      <c r="L4483" s="14"/>
      <c r="M4483" s="14"/>
      <c r="N4483" s="14"/>
      <c r="O4483" s="14"/>
      <c r="P4483" s="14"/>
    </row>
    <row r="4484" spans="9:16" x14ac:dyDescent="0.25">
      <c r="I4484" s="14"/>
      <c r="J4484" s="14"/>
      <c r="K4484" s="14"/>
      <c r="L4484" s="14"/>
      <c r="M4484" s="14"/>
      <c r="N4484" s="14"/>
      <c r="O4484" s="14"/>
      <c r="P4484" s="14"/>
    </row>
    <row r="4485" spans="9:16" x14ac:dyDescent="0.25">
      <c r="I4485" s="14"/>
      <c r="J4485" s="14"/>
      <c r="K4485" s="14"/>
      <c r="L4485" s="14"/>
      <c r="M4485" s="14"/>
      <c r="N4485" s="14"/>
      <c r="O4485" s="14"/>
      <c r="P4485" s="14"/>
    </row>
    <row r="4486" spans="9:16" x14ac:dyDescent="0.25">
      <c r="I4486" s="14"/>
      <c r="J4486" s="14"/>
      <c r="K4486" s="14"/>
      <c r="L4486" s="14"/>
      <c r="M4486" s="14"/>
      <c r="N4486" s="14"/>
      <c r="O4486" s="14"/>
      <c r="P4486" s="14"/>
    </row>
    <row r="4487" spans="9:16" x14ac:dyDescent="0.25">
      <c r="I4487" s="14"/>
      <c r="J4487" s="14"/>
      <c r="K4487" s="14"/>
      <c r="L4487" s="14"/>
      <c r="M4487" s="14"/>
      <c r="N4487" s="14"/>
      <c r="O4487" s="14"/>
      <c r="P4487" s="14"/>
    </row>
    <row r="4488" spans="9:16" x14ac:dyDescent="0.25">
      <c r="I4488" s="14"/>
      <c r="J4488" s="14"/>
      <c r="K4488" s="14"/>
      <c r="L4488" s="14"/>
      <c r="M4488" s="14"/>
      <c r="N4488" s="14"/>
      <c r="O4488" s="14"/>
      <c r="P4488" s="14"/>
    </row>
    <row r="4489" spans="9:16" x14ac:dyDescent="0.25">
      <c r="I4489" s="14"/>
      <c r="J4489" s="14"/>
      <c r="K4489" s="14"/>
      <c r="L4489" s="14"/>
      <c r="M4489" s="14"/>
      <c r="N4489" s="14"/>
      <c r="O4489" s="14"/>
      <c r="P4489" s="14"/>
    </row>
    <row r="4490" spans="9:16" x14ac:dyDescent="0.25">
      <c r="I4490" s="14"/>
      <c r="J4490" s="14"/>
      <c r="K4490" s="14"/>
      <c r="L4490" s="14"/>
      <c r="M4490" s="14"/>
      <c r="N4490" s="14"/>
      <c r="O4490" s="14"/>
      <c r="P4490" s="14"/>
    </row>
    <row r="4491" spans="9:16" x14ac:dyDescent="0.25">
      <c r="I4491" s="14"/>
      <c r="J4491" s="14"/>
      <c r="K4491" s="14"/>
      <c r="L4491" s="14"/>
      <c r="M4491" s="14"/>
      <c r="N4491" s="14"/>
      <c r="O4491" s="14"/>
      <c r="P4491" s="14"/>
    </row>
    <row r="4492" spans="9:16" x14ac:dyDescent="0.25">
      <c r="I4492" s="14"/>
      <c r="J4492" s="14"/>
      <c r="K4492" s="14"/>
      <c r="L4492" s="14"/>
      <c r="M4492" s="14"/>
      <c r="N4492" s="14"/>
      <c r="O4492" s="14"/>
      <c r="P4492" s="14"/>
    </row>
    <row r="4493" spans="9:16" x14ac:dyDescent="0.25">
      <c r="I4493" s="14"/>
      <c r="J4493" s="14"/>
      <c r="K4493" s="14"/>
      <c r="L4493" s="14"/>
      <c r="M4493" s="14"/>
      <c r="N4493" s="14"/>
      <c r="O4493" s="14"/>
      <c r="P4493" s="14"/>
    </row>
    <row r="4494" spans="9:16" x14ac:dyDescent="0.25">
      <c r="I4494" s="14"/>
      <c r="J4494" s="14"/>
      <c r="K4494" s="14"/>
      <c r="L4494" s="14"/>
      <c r="M4494" s="14"/>
      <c r="N4494" s="14"/>
      <c r="O4494" s="14"/>
      <c r="P4494" s="14"/>
    </row>
    <row r="4495" spans="9:16" x14ac:dyDescent="0.25">
      <c r="I4495" s="14"/>
      <c r="J4495" s="14"/>
      <c r="K4495" s="14"/>
      <c r="L4495" s="14"/>
      <c r="M4495" s="14"/>
      <c r="N4495" s="14"/>
      <c r="O4495" s="14"/>
      <c r="P4495" s="14"/>
    </row>
    <row r="4496" spans="9:16" x14ac:dyDescent="0.25">
      <c r="I4496" s="14"/>
      <c r="J4496" s="14"/>
      <c r="K4496" s="14"/>
      <c r="L4496" s="14"/>
      <c r="M4496" s="14"/>
      <c r="N4496" s="14"/>
      <c r="O4496" s="14"/>
      <c r="P4496" s="14"/>
    </row>
    <row r="4497" spans="9:16" x14ac:dyDescent="0.25">
      <c r="I4497" s="14"/>
      <c r="J4497" s="14"/>
      <c r="K4497" s="14"/>
      <c r="L4497" s="14"/>
      <c r="M4497" s="14"/>
      <c r="N4497" s="14"/>
      <c r="O4497" s="14"/>
      <c r="P4497" s="14"/>
    </row>
    <row r="4498" spans="9:16" x14ac:dyDescent="0.25">
      <c r="I4498" s="14"/>
      <c r="J4498" s="14"/>
      <c r="K4498" s="14"/>
      <c r="L4498" s="14"/>
      <c r="M4498" s="14"/>
      <c r="N4498" s="14"/>
      <c r="O4498" s="14"/>
      <c r="P4498" s="14"/>
    </row>
    <row r="4499" spans="9:16" x14ac:dyDescent="0.25">
      <c r="I4499" s="14"/>
      <c r="J4499" s="14"/>
      <c r="K4499" s="14"/>
      <c r="L4499" s="14"/>
      <c r="M4499" s="14"/>
      <c r="N4499" s="14"/>
      <c r="O4499" s="14"/>
      <c r="P4499" s="14"/>
    </row>
    <row r="4500" spans="9:16" x14ac:dyDescent="0.25">
      <c r="I4500" s="14"/>
      <c r="J4500" s="14"/>
      <c r="K4500" s="14"/>
      <c r="L4500" s="14"/>
      <c r="M4500" s="14"/>
      <c r="N4500" s="14"/>
      <c r="O4500" s="14"/>
      <c r="P4500" s="14"/>
    </row>
    <row r="4501" spans="9:16" x14ac:dyDescent="0.25">
      <c r="I4501" s="14"/>
      <c r="J4501" s="14"/>
      <c r="K4501" s="14"/>
      <c r="L4501" s="14"/>
      <c r="M4501" s="14"/>
      <c r="N4501" s="14"/>
      <c r="O4501" s="14"/>
      <c r="P4501" s="14"/>
    </row>
    <row r="4502" spans="9:16" x14ac:dyDescent="0.25">
      <c r="I4502" s="14"/>
      <c r="J4502" s="14"/>
      <c r="K4502" s="14"/>
      <c r="L4502" s="14"/>
      <c r="M4502" s="14"/>
      <c r="N4502" s="14"/>
      <c r="O4502" s="14"/>
      <c r="P4502" s="14"/>
    </row>
    <row r="4503" spans="9:16" x14ac:dyDescent="0.25">
      <c r="I4503" s="14"/>
      <c r="J4503" s="14"/>
      <c r="K4503" s="14"/>
      <c r="L4503" s="14"/>
      <c r="M4503" s="14"/>
      <c r="N4503" s="14"/>
      <c r="O4503" s="14"/>
      <c r="P4503" s="14"/>
    </row>
    <row r="4504" spans="9:16" x14ac:dyDescent="0.25">
      <c r="I4504" s="14"/>
      <c r="J4504" s="14"/>
      <c r="K4504" s="14"/>
      <c r="L4504" s="14"/>
      <c r="M4504" s="14"/>
      <c r="N4504" s="14"/>
      <c r="O4504" s="14"/>
      <c r="P4504" s="14"/>
    </row>
    <row r="4505" spans="9:16" x14ac:dyDescent="0.25">
      <c r="I4505" s="14"/>
      <c r="J4505" s="14"/>
      <c r="K4505" s="14"/>
      <c r="L4505" s="14"/>
      <c r="M4505" s="14"/>
      <c r="N4505" s="14"/>
      <c r="O4505" s="14"/>
      <c r="P4505" s="14"/>
    </row>
    <row r="4506" spans="9:16" x14ac:dyDescent="0.25">
      <c r="I4506" s="14"/>
      <c r="J4506" s="14"/>
      <c r="K4506" s="14"/>
      <c r="L4506" s="14"/>
      <c r="M4506" s="14"/>
      <c r="N4506" s="14"/>
      <c r="O4506" s="14"/>
      <c r="P4506" s="14"/>
    </row>
    <row r="4507" spans="9:16" x14ac:dyDescent="0.25">
      <c r="I4507" s="14"/>
      <c r="J4507" s="14"/>
      <c r="K4507" s="14"/>
      <c r="L4507" s="14"/>
      <c r="M4507" s="14"/>
      <c r="N4507" s="14"/>
      <c r="O4507" s="14"/>
      <c r="P4507" s="14"/>
    </row>
    <row r="4508" spans="9:16" x14ac:dyDescent="0.25">
      <c r="I4508" s="14"/>
      <c r="J4508" s="14"/>
      <c r="K4508" s="14"/>
      <c r="L4508" s="14"/>
      <c r="M4508" s="14"/>
      <c r="N4508" s="14"/>
      <c r="O4508" s="14"/>
      <c r="P4508" s="14"/>
    </row>
    <row r="4509" spans="9:16" x14ac:dyDescent="0.25">
      <c r="I4509" s="14"/>
      <c r="J4509" s="14"/>
      <c r="K4509" s="14"/>
      <c r="L4509" s="14"/>
      <c r="M4509" s="14"/>
      <c r="N4509" s="14"/>
      <c r="O4509" s="14"/>
      <c r="P4509" s="14"/>
    </row>
    <row r="4510" spans="9:16" x14ac:dyDescent="0.25">
      <c r="I4510" s="14"/>
      <c r="J4510" s="14"/>
      <c r="K4510" s="14"/>
      <c r="L4510" s="14"/>
      <c r="M4510" s="14"/>
      <c r="N4510" s="14"/>
      <c r="O4510" s="14"/>
      <c r="P4510" s="14"/>
    </row>
    <row r="4511" spans="9:16" x14ac:dyDescent="0.25">
      <c r="I4511" s="14"/>
      <c r="J4511" s="14"/>
      <c r="K4511" s="14"/>
      <c r="L4511" s="14"/>
      <c r="M4511" s="14"/>
      <c r="N4511" s="14"/>
      <c r="O4511" s="14"/>
      <c r="P4511" s="14"/>
    </row>
    <row r="4512" spans="9:16" x14ac:dyDescent="0.25">
      <c r="I4512" s="14"/>
      <c r="J4512" s="14"/>
      <c r="K4512" s="14"/>
      <c r="L4512" s="14"/>
      <c r="M4512" s="14"/>
      <c r="N4512" s="14"/>
      <c r="O4512" s="14"/>
      <c r="P4512" s="14"/>
    </row>
    <row r="4513" spans="9:16" x14ac:dyDescent="0.25">
      <c r="I4513" s="14"/>
      <c r="J4513" s="14"/>
      <c r="K4513" s="14"/>
      <c r="L4513" s="14"/>
      <c r="M4513" s="14"/>
      <c r="N4513" s="14"/>
      <c r="O4513" s="14"/>
      <c r="P4513" s="14"/>
    </row>
    <row r="4514" spans="9:16" x14ac:dyDescent="0.25">
      <c r="I4514" s="14"/>
      <c r="J4514" s="14"/>
      <c r="K4514" s="14"/>
      <c r="L4514" s="14"/>
      <c r="M4514" s="14"/>
      <c r="N4514" s="14"/>
      <c r="O4514" s="14"/>
      <c r="P4514" s="14"/>
    </row>
    <row r="4515" spans="9:16" x14ac:dyDescent="0.25">
      <c r="I4515" s="14"/>
      <c r="J4515" s="14"/>
      <c r="K4515" s="14"/>
      <c r="L4515" s="14"/>
      <c r="M4515" s="14"/>
      <c r="N4515" s="14"/>
      <c r="O4515" s="14"/>
      <c r="P4515" s="14"/>
    </row>
    <row r="4516" spans="9:16" x14ac:dyDescent="0.25">
      <c r="I4516" s="14"/>
      <c r="J4516" s="14"/>
      <c r="K4516" s="14"/>
      <c r="L4516" s="14"/>
      <c r="M4516" s="14"/>
      <c r="N4516" s="14"/>
      <c r="O4516" s="14"/>
      <c r="P4516" s="14"/>
    </row>
    <row r="4517" spans="9:16" x14ac:dyDescent="0.25">
      <c r="I4517" s="14"/>
      <c r="J4517" s="14"/>
      <c r="K4517" s="14"/>
      <c r="L4517" s="14"/>
      <c r="M4517" s="14"/>
      <c r="N4517" s="14"/>
      <c r="O4517" s="14"/>
      <c r="P4517" s="14"/>
    </row>
    <row r="4518" spans="9:16" x14ac:dyDescent="0.25">
      <c r="I4518" s="14"/>
      <c r="J4518" s="14"/>
      <c r="K4518" s="14"/>
      <c r="L4518" s="14"/>
      <c r="M4518" s="14"/>
      <c r="N4518" s="14"/>
      <c r="O4518" s="14"/>
      <c r="P4518" s="14"/>
    </row>
    <row r="4519" spans="9:16" x14ac:dyDescent="0.25">
      <c r="I4519" s="14"/>
      <c r="J4519" s="14"/>
      <c r="K4519" s="14"/>
      <c r="L4519" s="14"/>
      <c r="M4519" s="14"/>
      <c r="N4519" s="14"/>
      <c r="O4519" s="14"/>
      <c r="P4519" s="14"/>
    </row>
    <row r="4520" spans="9:16" x14ac:dyDescent="0.25">
      <c r="I4520" s="14"/>
      <c r="J4520" s="14"/>
      <c r="K4520" s="14"/>
      <c r="L4520" s="14"/>
      <c r="M4520" s="14"/>
      <c r="N4520" s="14"/>
      <c r="O4520" s="14"/>
      <c r="P4520" s="14"/>
    </row>
    <row r="4521" spans="9:16" x14ac:dyDescent="0.25">
      <c r="I4521" s="14"/>
      <c r="J4521" s="14"/>
      <c r="K4521" s="14"/>
      <c r="L4521" s="14"/>
      <c r="M4521" s="14"/>
      <c r="N4521" s="14"/>
      <c r="O4521" s="14"/>
      <c r="P4521" s="14"/>
    </row>
    <row r="4522" spans="9:16" x14ac:dyDescent="0.25">
      <c r="I4522" s="14"/>
      <c r="J4522" s="14"/>
      <c r="K4522" s="14"/>
      <c r="L4522" s="14"/>
      <c r="M4522" s="14"/>
      <c r="N4522" s="14"/>
      <c r="O4522" s="14"/>
      <c r="P4522" s="14"/>
    </row>
    <row r="4523" spans="9:16" x14ac:dyDescent="0.25">
      <c r="I4523" s="14"/>
      <c r="J4523" s="14"/>
      <c r="K4523" s="14"/>
      <c r="L4523" s="14"/>
      <c r="M4523" s="14"/>
      <c r="N4523" s="14"/>
      <c r="O4523" s="14"/>
      <c r="P4523" s="14"/>
    </row>
    <row r="4524" spans="9:16" x14ac:dyDescent="0.25">
      <c r="I4524" s="14"/>
      <c r="J4524" s="14"/>
      <c r="K4524" s="14"/>
      <c r="L4524" s="14"/>
      <c r="M4524" s="14"/>
      <c r="N4524" s="14"/>
      <c r="O4524" s="14"/>
      <c r="P4524" s="14"/>
    </row>
    <row r="4525" spans="9:16" x14ac:dyDescent="0.25">
      <c r="I4525" s="14"/>
      <c r="J4525" s="14"/>
      <c r="K4525" s="14"/>
      <c r="L4525" s="14"/>
      <c r="M4525" s="14"/>
      <c r="N4525" s="14"/>
      <c r="O4525" s="14"/>
      <c r="P4525" s="14"/>
    </row>
    <row r="4526" spans="9:16" x14ac:dyDescent="0.25">
      <c r="I4526" s="14"/>
      <c r="J4526" s="14"/>
      <c r="K4526" s="14"/>
      <c r="L4526" s="14"/>
      <c r="M4526" s="14"/>
      <c r="N4526" s="14"/>
      <c r="O4526" s="14"/>
      <c r="P4526" s="14"/>
    </row>
    <row r="4527" spans="9:16" x14ac:dyDescent="0.25">
      <c r="I4527" s="14"/>
      <c r="J4527" s="14"/>
      <c r="K4527" s="14"/>
      <c r="L4527" s="14"/>
      <c r="M4527" s="14"/>
      <c r="N4527" s="14"/>
      <c r="O4527" s="14"/>
      <c r="P4527" s="14"/>
    </row>
    <row r="4528" spans="9:16" x14ac:dyDescent="0.25">
      <c r="I4528" s="14"/>
      <c r="J4528" s="14"/>
      <c r="K4528" s="14"/>
      <c r="L4528" s="14"/>
      <c r="M4528" s="14"/>
      <c r="N4528" s="14"/>
      <c r="O4528" s="14"/>
      <c r="P4528" s="14"/>
    </row>
    <row r="4529" spans="9:16" x14ac:dyDescent="0.25">
      <c r="I4529" s="14"/>
      <c r="J4529" s="14"/>
      <c r="K4529" s="14"/>
      <c r="L4529" s="14"/>
      <c r="M4529" s="14"/>
      <c r="N4529" s="14"/>
      <c r="O4529" s="14"/>
      <c r="P4529" s="14"/>
    </row>
    <row r="4530" spans="9:16" x14ac:dyDescent="0.25">
      <c r="I4530" s="14"/>
      <c r="J4530" s="14"/>
      <c r="K4530" s="14"/>
      <c r="L4530" s="14"/>
      <c r="M4530" s="14"/>
      <c r="N4530" s="14"/>
      <c r="O4530" s="14"/>
      <c r="P4530" s="14"/>
    </row>
    <row r="4531" spans="9:16" x14ac:dyDescent="0.25">
      <c r="I4531" s="14"/>
      <c r="J4531" s="14"/>
      <c r="K4531" s="14"/>
      <c r="L4531" s="14"/>
      <c r="M4531" s="14"/>
      <c r="N4531" s="14"/>
      <c r="O4531" s="14"/>
      <c r="P4531" s="14"/>
    </row>
    <row r="4532" spans="9:16" x14ac:dyDescent="0.25">
      <c r="I4532" s="14"/>
      <c r="J4532" s="14"/>
      <c r="K4532" s="14"/>
      <c r="L4532" s="14"/>
      <c r="M4532" s="14"/>
      <c r="N4532" s="14"/>
      <c r="O4532" s="14"/>
      <c r="P4532" s="14"/>
    </row>
    <row r="4533" spans="9:16" x14ac:dyDescent="0.25">
      <c r="I4533" s="14"/>
      <c r="J4533" s="14"/>
      <c r="K4533" s="14"/>
      <c r="L4533" s="14"/>
      <c r="M4533" s="14"/>
      <c r="N4533" s="14"/>
      <c r="O4533" s="14"/>
      <c r="P4533" s="14"/>
    </row>
    <row r="4534" spans="9:16" x14ac:dyDescent="0.25">
      <c r="I4534" s="14"/>
      <c r="J4534" s="14"/>
      <c r="K4534" s="14"/>
      <c r="L4534" s="14"/>
      <c r="M4534" s="14"/>
      <c r="N4534" s="14"/>
      <c r="O4534" s="14"/>
      <c r="P4534" s="14"/>
    </row>
    <row r="4535" spans="9:16" x14ac:dyDescent="0.25">
      <c r="I4535" s="14"/>
      <c r="J4535" s="14"/>
      <c r="K4535" s="14"/>
      <c r="L4535" s="14"/>
      <c r="M4535" s="14"/>
      <c r="N4535" s="14"/>
      <c r="O4535" s="14"/>
      <c r="P4535" s="14"/>
    </row>
    <row r="4536" spans="9:16" x14ac:dyDescent="0.25">
      <c r="I4536" s="14"/>
      <c r="J4536" s="14"/>
      <c r="K4536" s="14"/>
      <c r="L4536" s="14"/>
      <c r="M4536" s="14"/>
      <c r="N4536" s="14"/>
      <c r="O4536" s="14"/>
      <c r="P4536" s="14"/>
    </row>
    <row r="4537" spans="9:16" x14ac:dyDescent="0.25">
      <c r="I4537" s="14"/>
      <c r="J4537" s="14"/>
      <c r="K4537" s="14"/>
      <c r="L4537" s="14"/>
      <c r="M4537" s="14"/>
      <c r="N4537" s="14"/>
      <c r="O4537" s="14"/>
      <c r="P4537" s="14"/>
    </row>
    <row r="4538" spans="9:16" x14ac:dyDescent="0.25">
      <c r="I4538" s="14"/>
      <c r="J4538" s="14"/>
      <c r="K4538" s="14"/>
      <c r="L4538" s="14"/>
      <c r="M4538" s="14"/>
      <c r="N4538" s="14"/>
      <c r="O4538" s="14"/>
      <c r="P4538" s="14"/>
    </row>
    <row r="4539" spans="9:16" x14ac:dyDescent="0.25">
      <c r="I4539" s="14"/>
      <c r="J4539" s="14"/>
      <c r="K4539" s="14"/>
      <c r="L4539" s="14"/>
      <c r="M4539" s="14"/>
      <c r="N4539" s="14"/>
      <c r="O4539" s="14"/>
      <c r="P4539" s="14"/>
    </row>
    <row r="4540" spans="9:16" x14ac:dyDescent="0.25">
      <c r="I4540" s="14"/>
      <c r="J4540" s="14"/>
      <c r="K4540" s="14"/>
      <c r="L4540" s="14"/>
      <c r="M4540" s="14"/>
      <c r="N4540" s="14"/>
      <c r="O4540" s="14"/>
      <c r="P4540" s="14"/>
    </row>
    <row r="4541" spans="9:16" x14ac:dyDescent="0.25">
      <c r="I4541" s="14"/>
      <c r="J4541" s="14"/>
      <c r="K4541" s="14"/>
      <c r="L4541" s="14"/>
      <c r="M4541" s="14"/>
      <c r="N4541" s="14"/>
      <c r="O4541" s="14"/>
      <c r="P4541" s="14"/>
    </row>
    <row r="4542" spans="9:16" x14ac:dyDescent="0.25">
      <c r="I4542" s="14"/>
      <c r="J4542" s="14"/>
      <c r="K4542" s="14"/>
      <c r="L4542" s="14"/>
      <c r="M4542" s="14"/>
      <c r="N4542" s="14"/>
      <c r="O4542" s="14"/>
      <c r="P4542" s="14"/>
    </row>
    <row r="4543" spans="9:16" x14ac:dyDescent="0.25">
      <c r="I4543" s="14"/>
      <c r="J4543" s="14"/>
      <c r="K4543" s="14"/>
      <c r="L4543" s="14"/>
      <c r="M4543" s="14"/>
      <c r="N4543" s="14"/>
      <c r="O4543" s="14"/>
      <c r="P4543" s="14"/>
    </row>
    <row r="4544" spans="9:16" x14ac:dyDescent="0.25">
      <c r="I4544" s="14"/>
      <c r="J4544" s="14"/>
      <c r="K4544" s="14"/>
      <c r="L4544" s="14"/>
      <c r="M4544" s="14"/>
      <c r="N4544" s="14"/>
      <c r="O4544" s="14"/>
      <c r="P4544" s="14"/>
    </row>
    <row r="4545" spans="9:16" x14ac:dyDescent="0.25">
      <c r="I4545" s="14"/>
      <c r="J4545" s="14"/>
      <c r="K4545" s="14"/>
      <c r="L4545" s="14"/>
      <c r="M4545" s="14"/>
      <c r="N4545" s="14"/>
      <c r="O4545" s="14"/>
      <c r="P4545" s="14"/>
    </row>
    <row r="4546" spans="9:16" x14ac:dyDescent="0.25">
      <c r="I4546" s="14"/>
      <c r="J4546" s="14"/>
      <c r="K4546" s="14"/>
      <c r="L4546" s="14"/>
      <c r="M4546" s="14"/>
      <c r="N4546" s="14"/>
      <c r="O4546" s="14"/>
      <c r="P4546" s="14"/>
    </row>
    <row r="4547" spans="9:16" x14ac:dyDescent="0.25">
      <c r="I4547" s="14"/>
      <c r="J4547" s="14"/>
      <c r="K4547" s="14"/>
      <c r="L4547" s="14"/>
      <c r="M4547" s="14"/>
      <c r="N4547" s="14"/>
      <c r="O4547" s="14"/>
      <c r="P4547" s="14"/>
    </row>
    <row r="4548" spans="9:16" x14ac:dyDescent="0.25">
      <c r="I4548" s="14"/>
      <c r="J4548" s="14"/>
      <c r="K4548" s="14"/>
      <c r="L4548" s="14"/>
      <c r="M4548" s="14"/>
      <c r="N4548" s="14"/>
      <c r="O4548" s="14"/>
      <c r="P4548" s="14"/>
    </row>
    <row r="4549" spans="9:16" x14ac:dyDescent="0.25">
      <c r="I4549" s="14"/>
      <c r="J4549" s="14"/>
      <c r="K4549" s="14"/>
      <c r="L4549" s="14"/>
      <c r="M4549" s="14"/>
      <c r="N4549" s="14"/>
      <c r="O4549" s="14"/>
      <c r="P4549" s="14"/>
    </row>
    <row r="4550" spans="9:16" x14ac:dyDescent="0.25">
      <c r="I4550" s="14"/>
      <c r="J4550" s="14"/>
      <c r="K4550" s="14"/>
      <c r="L4550" s="14"/>
      <c r="M4550" s="14"/>
      <c r="N4550" s="14"/>
      <c r="O4550" s="14"/>
      <c r="P4550" s="14"/>
    </row>
    <row r="4551" spans="9:16" x14ac:dyDescent="0.25">
      <c r="I4551" s="14"/>
      <c r="J4551" s="14"/>
      <c r="K4551" s="14"/>
      <c r="L4551" s="14"/>
      <c r="M4551" s="14"/>
      <c r="N4551" s="14"/>
      <c r="O4551" s="14"/>
      <c r="P4551" s="14"/>
    </row>
    <row r="4552" spans="9:16" x14ac:dyDescent="0.25">
      <c r="I4552" s="14"/>
      <c r="J4552" s="14"/>
      <c r="K4552" s="14"/>
      <c r="L4552" s="14"/>
      <c r="M4552" s="14"/>
      <c r="N4552" s="14"/>
      <c r="O4552" s="14"/>
      <c r="P4552" s="14"/>
    </row>
    <row r="4553" spans="9:16" x14ac:dyDescent="0.25">
      <c r="I4553" s="14"/>
      <c r="J4553" s="14"/>
      <c r="K4553" s="14"/>
      <c r="L4553" s="14"/>
      <c r="M4553" s="14"/>
      <c r="N4553" s="14"/>
      <c r="O4553" s="14"/>
      <c r="P4553" s="14"/>
    </row>
    <row r="4554" spans="9:16" x14ac:dyDescent="0.25">
      <c r="I4554" s="14"/>
      <c r="J4554" s="14"/>
      <c r="K4554" s="14"/>
      <c r="L4554" s="14"/>
      <c r="M4554" s="14"/>
      <c r="N4554" s="14"/>
      <c r="O4554" s="14"/>
      <c r="P4554" s="14"/>
    </row>
    <row r="4555" spans="9:16" x14ac:dyDescent="0.25">
      <c r="I4555" s="14"/>
      <c r="J4555" s="14"/>
      <c r="K4555" s="14"/>
      <c r="L4555" s="14"/>
      <c r="M4555" s="14"/>
      <c r="N4555" s="14"/>
      <c r="O4555" s="14"/>
      <c r="P4555" s="14"/>
    </row>
    <row r="4556" spans="9:16" x14ac:dyDescent="0.25">
      <c r="I4556" s="14"/>
      <c r="J4556" s="14"/>
      <c r="K4556" s="14"/>
      <c r="L4556" s="14"/>
      <c r="M4556" s="14"/>
      <c r="N4556" s="14"/>
      <c r="O4556" s="14"/>
      <c r="P4556" s="14"/>
    </row>
    <row r="4557" spans="9:16" x14ac:dyDescent="0.25">
      <c r="I4557" s="14"/>
      <c r="J4557" s="14"/>
      <c r="K4557" s="14"/>
      <c r="L4557" s="14"/>
      <c r="M4557" s="14"/>
      <c r="N4557" s="14"/>
      <c r="O4557" s="14"/>
      <c r="P4557" s="14"/>
    </row>
    <row r="4558" spans="9:16" x14ac:dyDescent="0.25">
      <c r="I4558" s="14"/>
      <c r="J4558" s="14"/>
      <c r="K4558" s="14"/>
      <c r="L4558" s="14"/>
      <c r="M4558" s="14"/>
      <c r="N4558" s="14"/>
      <c r="O4558" s="14"/>
      <c r="P4558" s="14"/>
    </row>
    <row r="4559" spans="9:16" x14ac:dyDescent="0.25">
      <c r="I4559" s="14"/>
      <c r="J4559" s="14"/>
      <c r="K4559" s="14"/>
      <c r="L4559" s="14"/>
      <c r="M4559" s="14"/>
      <c r="N4559" s="14"/>
      <c r="O4559" s="14"/>
      <c r="P4559" s="14"/>
    </row>
    <row r="4560" spans="9:16" x14ac:dyDescent="0.25">
      <c r="I4560" s="14"/>
      <c r="J4560" s="14"/>
      <c r="K4560" s="14"/>
      <c r="L4560" s="14"/>
      <c r="M4560" s="14"/>
      <c r="N4560" s="14"/>
      <c r="O4560" s="14"/>
      <c r="P4560" s="14"/>
    </row>
    <row r="4561" spans="9:16" x14ac:dyDescent="0.25">
      <c r="I4561" s="14"/>
      <c r="J4561" s="14"/>
      <c r="K4561" s="14"/>
      <c r="L4561" s="14"/>
      <c r="M4561" s="14"/>
      <c r="N4561" s="14"/>
      <c r="O4561" s="14"/>
      <c r="P4561" s="14"/>
    </row>
    <row r="4562" spans="9:16" x14ac:dyDescent="0.25">
      <c r="I4562" s="14"/>
      <c r="J4562" s="14"/>
      <c r="K4562" s="14"/>
      <c r="L4562" s="14"/>
      <c r="M4562" s="14"/>
      <c r="N4562" s="14"/>
      <c r="O4562" s="14"/>
      <c r="P4562" s="14"/>
    </row>
    <row r="4563" spans="9:16" x14ac:dyDescent="0.25">
      <c r="I4563" s="14"/>
      <c r="J4563" s="14"/>
      <c r="K4563" s="14"/>
      <c r="L4563" s="14"/>
      <c r="M4563" s="14"/>
      <c r="N4563" s="14"/>
      <c r="O4563" s="14"/>
      <c r="P4563" s="14"/>
    </row>
    <row r="4564" spans="9:16" x14ac:dyDescent="0.25">
      <c r="I4564" s="14"/>
      <c r="J4564" s="14"/>
      <c r="K4564" s="14"/>
      <c r="L4564" s="14"/>
      <c r="M4564" s="14"/>
      <c r="N4564" s="14"/>
      <c r="O4564" s="14"/>
      <c r="P4564" s="14"/>
    </row>
    <row r="4565" spans="9:16" x14ac:dyDescent="0.25">
      <c r="I4565" s="14"/>
      <c r="J4565" s="14"/>
      <c r="K4565" s="14"/>
      <c r="L4565" s="14"/>
      <c r="M4565" s="14"/>
      <c r="N4565" s="14"/>
      <c r="O4565" s="14"/>
      <c r="P4565" s="14"/>
    </row>
    <row r="4566" spans="9:16" x14ac:dyDescent="0.25">
      <c r="I4566" s="14"/>
      <c r="J4566" s="14"/>
      <c r="K4566" s="14"/>
      <c r="L4566" s="14"/>
      <c r="M4566" s="14"/>
      <c r="N4566" s="14"/>
      <c r="O4566" s="14"/>
      <c r="P4566" s="14"/>
    </row>
    <row r="4567" spans="9:16" x14ac:dyDescent="0.25">
      <c r="I4567" s="14"/>
      <c r="J4567" s="14"/>
      <c r="K4567" s="14"/>
      <c r="L4567" s="14"/>
      <c r="M4567" s="14"/>
      <c r="N4567" s="14"/>
      <c r="O4567" s="14"/>
      <c r="P4567" s="14"/>
    </row>
    <row r="4568" spans="9:16" x14ac:dyDescent="0.25">
      <c r="I4568" s="14"/>
      <c r="J4568" s="14"/>
      <c r="K4568" s="14"/>
      <c r="L4568" s="14"/>
      <c r="M4568" s="14"/>
      <c r="N4568" s="14"/>
      <c r="O4568" s="14"/>
      <c r="P4568" s="14"/>
    </row>
    <row r="4569" spans="9:16" x14ac:dyDescent="0.25">
      <c r="I4569" s="14"/>
      <c r="J4569" s="14"/>
      <c r="K4569" s="14"/>
      <c r="L4569" s="14"/>
      <c r="M4569" s="14"/>
      <c r="N4569" s="14"/>
      <c r="O4569" s="14"/>
      <c r="P4569" s="14"/>
    </row>
    <row r="4570" spans="9:16" x14ac:dyDescent="0.25">
      <c r="I4570" s="14"/>
      <c r="J4570" s="14"/>
      <c r="K4570" s="14"/>
      <c r="L4570" s="14"/>
      <c r="M4570" s="14"/>
      <c r="N4570" s="14"/>
      <c r="O4570" s="14"/>
      <c r="P4570" s="14"/>
    </row>
    <row r="4571" spans="9:16" x14ac:dyDescent="0.25">
      <c r="I4571" s="14"/>
      <c r="J4571" s="14"/>
      <c r="K4571" s="14"/>
      <c r="L4571" s="14"/>
      <c r="M4571" s="14"/>
      <c r="N4571" s="14"/>
      <c r="O4571" s="14"/>
      <c r="P4571" s="14"/>
    </row>
    <row r="4572" spans="9:16" x14ac:dyDescent="0.25">
      <c r="I4572" s="14"/>
      <c r="J4572" s="14"/>
      <c r="K4572" s="14"/>
      <c r="L4572" s="14"/>
      <c r="M4572" s="14"/>
      <c r="N4572" s="14"/>
      <c r="O4572" s="14"/>
      <c r="P4572" s="14"/>
    </row>
    <row r="4573" spans="9:16" x14ac:dyDescent="0.25">
      <c r="I4573" s="14"/>
      <c r="J4573" s="14"/>
      <c r="K4573" s="14"/>
      <c r="L4573" s="14"/>
      <c r="M4573" s="14"/>
      <c r="N4573" s="14"/>
      <c r="O4573" s="14"/>
      <c r="P4573" s="14"/>
    </row>
    <row r="4574" spans="9:16" x14ac:dyDescent="0.25">
      <c r="I4574" s="14"/>
      <c r="J4574" s="14"/>
      <c r="K4574" s="14"/>
      <c r="L4574" s="14"/>
      <c r="M4574" s="14"/>
      <c r="N4574" s="14"/>
      <c r="O4574" s="14"/>
      <c r="P4574" s="14"/>
    </row>
    <row r="4575" spans="9:16" x14ac:dyDescent="0.25">
      <c r="I4575" s="14"/>
      <c r="J4575" s="14"/>
      <c r="K4575" s="14"/>
      <c r="L4575" s="14"/>
      <c r="M4575" s="14"/>
      <c r="N4575" s="14"/>
      <c r="O4575" s="14"/>
      <c r="P4575" s="14"/>
    </row>
    <row r="4576" spans="9:16" x14ac:dyDescent="0.25">
      <c r="I4576" s="14"/>
      <c r="J4576" s="14"/>
      <c r="K4576" s="14"/>
      <c r="L4576" s="14"/>
      <c r="M4576" s="14"/>
      <c r="N4576" s="14"/>
      <c r="O4576" s="14"/>
      <c r="P4576" s="14"/>
    </row>
    <row r="4577" spans="9:16" x14ac:dyDescent="0.25">
      <c r="I4577" s="14"/>
      <c r="J4577" s="14"/>
      <c r="K4577" s="14"/>
      <c r="L4577" s="14"/>
      <c r="M4577" s="14"/>
      <c r="N4577" s="14"/>
      <c r="O4577" s="14"/>
      <c r="P4577" s="14"/>
    </row>
    <row r="4578" spans="9:16" x14ac:dyDescent="0.25">
      <c r="I4578" s="14"/>
      <c r="J4578" s="14"/>
      <c r="K4578" s="14"/>
      <c r="L4578" s="14"/>
      <c r="M4578" s="14"/>
      <c r="N4578" s="14"/>
      <c r="O4578" s="14"/>
      <c r="P4578" s="14"/>
    </row>
    <row r="4579" spans="9:16" x14ac:dyDescent="0.25">
      <c r="I4579" s="14"/>
      <c r="J4579" s="14"/>
      <c r="K4579" s="14"/>
      <c r="L4579" s="14"/>
      <c r="M4579" s="14"/>
      <c r="N4579" s="14"/>
      <c r="O4579" s="14"/>
      <c r="P4579" s="14"/>
    </row>
    <row r="4580" spans="9:16" x14ac:dyDescent="0.25">
      <c r="I4580" s="14"/>
      <c r="J4580" s="14"/>
      <c r="K4580" s="14"/>
      <c r="L4580" s="14"/>
      <c r="M4580" s="14"/>
      <c r="N4580" s="14"/>
      <c r="O4580" s="14"/>
      <c r="P4580" s="14"/>
    </row>
    <row r="4581" spans="9:16" x14ac:dyDescent="0.25">
      <c r="I4581" s="14"/>
      <c r="J4581" s="14"/>
      <c r="K4581" s="14"/>
      <c r="L4581" s="14"/>
      <c r="M4581" s="14"/>
      <c r="N4581" s="14"/>
      <c r="O4581" s="14"/>
      <c r="P4581" s="14"/>
    </row>
    <row r="4582" spans="9:16" x14ac:dyDescent="0.25">
      <c r="I4582" s="14"/>
      <c r="J4582" s="14"/>
      <c r="K4582" s="14"/>
      <c r="L4582" s="14"/>
      <c r="M4582" s="14"/>
      <c r="N4582" s="14"/>
      <c r="O4582" s="14"/>
      <c r="P4582" s="14"/>
    </row>
    <row r="4583" spans="9:16" x14ac:dyDescent="0.25">
      <c r="I4583" s="14"/>
      <c r="J4583" s="14"/>
      <c r="K4583" s="14"/>
      <c r="L4583" s="14"/>
      <c r="M4583" s="14"/>
      <c r="N4583" s="14"/>
      <c r="O4583" s="14"/>
      <c r="P4583" s="14"/>
    </row>
    <row r="4584" spans="9:16" x14ac:dyDescent="0.25">
      <c r="I4584" s="14"/>
      <c r="J4584" s="14"/>
      <c r="K4584" s="14"/>
      <c r="L4584" s="14"/>
      <c r="M4584" s="14"/>
      <c r="N4584" s="14"/>
      <c r="O4584" s="14"/>
      <c r="P4584" s="14"/>
    </row>
    <row r="4585" spans="9:16" x14ac:dyDescent="0.25">
      <c r="I4585" s="14"/>
      <c r="J4585" s="14"/>
      <c r="K4585" s="14"/>
      <c r="L4585" s="14"/>
      <c r="M4585" s="14"/>
      <c r="N4585" s="14"/>
      <c r="O4585" s="14"/>
      <c r="P4585" s="14"/>
    </row>
    <row r="4586" spans="9:16" x14ac:dyDescent="0.25">
      <c r="I4586" s="14"/>
      <c r="J4586" s="14"/>
      <c r="K4586" s="14"/>
      <c r="L4586" s="14"/>
      <c r="M4586" s="14"/>
      <c r="N4586" s="14"/>
      <c r="O4586" s="14"/>
      <c r="P4586" s="14"/>
    </row>
    <row r="4587" spans="9:16" x14ac:dyDescent="0.25">
      <c r="I4587" s="14"/>
      <c r="J4587" s="14"/>
      <c r="K4587" s="14"/>
      <c r="L4587" s="14"/>
      <c r="M4587" s="14"/>
      <c r="N4587" s="14"/>
      <c r="O4587" s="14"/>
      <c r="P4587" s="14"/>
    </row>
    <row r="4588" spans="9:16" x14ac:dyDescent="0.25">
      <c r="I4588" s="14"/>
      <c r="J4588" s="14"/>
      <c r="K4588" s="14"/>
      <c r="L4588" s="14"/>
      <c r="M4588" s="14"/>
      <c r="N4588" s="14"/>
      <c r="O4588" s="14"/>
      <c r="P4588" s="14"/>
    </row>
    <row r="4589" spans="9:16" x14ac:dyDescent="0.25">
      <c r="I4589" s="14"/>
      <c r="J4589" s="14"/>
      <c r="K4589" s="14"/>
      <c r="L4589" s="14"/>
      <c r="M4589" s="14"/>
      <c r="N4589" s="14"/>
      <c r="O4589" s="14"/>
      <c r="P4589" s="14"/>
    </row>
    <row r="4590" spans="9:16" x14ac:dyDescent="0.25">
      <c r="I4590" s="14"/>
      <c r="J4590" s="14"/>
      <c r="K4590" s="14"/>
      <c r="L4590" s="14"/>
      <c r="M4590" s="14"/>
      <c r="N4590" s="14"/>
      <c r="O4590" s="14"/>
      <c r="P4590" s="14"/>
    </row>
    <row r="4591" spans="9:16" x14ac:dyDescent="0.25">
      <c r="I4591" s="14"/>
      <c r="J4591" s="14"/>
      <c r="K4591" s="14"/>
      <c r="L4591" s="14"/>
      <c r="M4591" s="14"/>
      <c r="N4591" s="14"/>
      <c r="O4591" s="14"/>
      <c r="P4591" s="14"/>
    </row>
    <row r="4592" spans="9:16" x14ac:dyDescent="0.25">
      <c r="I4592" s="14"/>
      <c r="J4592" s="14"/>
      <c r="K4592" s="14"/>
      <c r="L4592" s="14"/>
      <c r="M4592" s="14"/>
      <c r="N4592" s="14"/>
      <c r="O4592" s="14"/>
      <c r="P4592" s="14"/>
    </row>
    <row r="4593" spans="9:16" x14ac:dyDescent="0.25">
      <c r="I4593" s="14"/>
      <c r="J4593" s="14"/>
      <c r="K4593" s="14"/>
      <c r="L4593" s="14"/>
      <c r="M4593" s="14"/>
      <c r="N4593" s="14"/>
      <c r="O4593" s="14"/>
      <c r="P4593" s="14"/>
    </row>
    <row r="4594" spans="9:16" x14ac:dyDescent="0.25">
      <c r="I4594" s="14"/>
      <c r="J4594" s="14"/>
      <c r="K4594" s="14"/>
      <c r="L4594" s="14"/>
      <c r="M4594" s="14"/>
      <c r="N4594" s="14"/>
      <c r="O4594" s="14"/>
      <c r="P4594" s="14"/>
    </row>
    <row r="4595" spans="9:16" x14ac:dyDescent="0.25">
      <c r="I4595" s="14"/>
      <c r="J4595" s="14"/>
      <c r="K4595" s="14"/>
      <c r="L4595" s="14"/>
      <c r="M4595" s="14"/>
      <c r="N4595" s="14"/>
      <c r="O4595" s="14"/>
      <c r="P4595" s="14"/>
    </row>
    <row r="4596" spans="9:16" x14ac:dyDescent="0.25">
      <c r="I4596" s="14"/>
      <c r="J4596" s="14"/>
      <c r="K4596" s="14"/>
      <c r="L4596" s="14"/>
      <c r="M4596" s="14"/>
      <c r="N4596" s="14"/>
      <c r="O4596" s="14"/>
      <c r="P4596" s="14"/>
    </row>
    <row r="4597" spans="9:16" x14ac:dyDescent="0.25">
      <c r="I4597" s="14"/>
      <c r="J4597" s="14"/>
      <c r="K4597" s="14"/>
      <c r="L4597" s="14"/>
      <c r="M4597" s="14"/>
      <c r="N4597" s="14"/>
      <c r="O4597" s="14"/>
      <c r="P4597" s="14"/>
    </row>
    <row r="4598" spans="9:16" x14ac:dyDescent="0.25">
      <c r="I4598" s="14"/>
      <c r="J4598" s="14"/>
      <c r="K4598" s="14"/>
      <c r="L4598" s="14"/>
      <c r="M4598" s="14"/>
      <c r="N4598" s="14"/>
      <c r="O4598" s="14"/>
      <c r="P4598" s="14"/>
    </row>
    <row r="4599" spans="9:16" x14ac:dyDescent="0.25">
      <c r="I4599" s="14"/>
      <c r="J4599" s="14"/>
      <c r="K4599" s="14"/>
      <c r="L4599" s="14"/>
      <c r="M4599" s="14"/>
      <c r="N4599" s="14"/>
      <c r="O4599" s="14"/>
      <c r="P4599" s="14"/>
    </row>
    <row r="4600" spans="9:16" x14ac:dyDescent="0.25">
      <c r="I4600" s="14"/>
      <c r="J4600" s="14"/>
      <c r="K4600" s="14"/>
      <c r="L4600" s="14"/>
      <c r="M4600" s="14"/>
      <c r="N4600" s="14"/>
      <c r="O4600" s="14"/>
      <c r="P4600" s="14"/>
    </row>
    <row r="4601" spans="9:16" x14ac:dyDescent="0.25">
      <c r="I4601" s="14"/>
      <c r="J4601" s="14"/>
      <c r="K4601" s="14"/>
      <c r="L4601" s="14"/>
      <c r="M4601" s="14"/>
      <c r="N4601" s="14"/>
      <c r="O4601" s="14"/>
      <c r="P4601" s="14"/>
    </row>
    <row r="4602" spans="9:16" x14ac:dyDescent="0.25">
      <c r="I4602" s="14"/>
      <c r="J4602" s="14"/>
      <c r="K4602" s="14"/>
      <c r="L4602" s="14"/>
      <c r="M4602" s="14"/>
      <c r="N4602" s="14"/>
      <c r="O4602" s="14"/>
      <c r="P4602" s="14"/>
    </row>
    <row r="4603" spans="9:16" x14ac:dyDescent="0.25">
      <c r="I4603" s="14"/>
      <c r="J4603" s="14"/>
      <c r="K4603" s="14"/>
      <c r="L4603" s="14"/>
      <c r="M4603" s="14"/>
      <c r="N4603" s="14"/>
      <c r="O4603" s="14"/>
      <c r="P4603" s="14"/>
    </row>
    <row r="4604" spans="9:16" x14ac:dyDescent="0.25">
      <c r="I4604" s="14"/>
      <c r="J4604" s="14"/>
      <c r="K4604" s="14"/>
      <c r="L4604" s="14"/>
      <c r="M4604" s="14"/>
      <c r="N4604" s="14"/>
      <c r="O4604" s="14"/>
      <c r="P4604" s="14"/>
    </row>
    <row r="4605" spans="9:16" x14ac:dyDescent="0.25">
      <c r="I4605" s="14"/>
      <c r="J4605" s="14"/>
      <c r="K4605" s="14"/>
      <c r="L4605" s="14"/>
      <c r="M4605" s="14"/>
      <c r="N4605" s="14"/>
      <c r="O4605" s="14"/>
      <c r="P4605" s="14"/>
    </row>
    <row r="4606" spans="9:16" x14ac:dyDescent="0.25">
      <c r="I4606" s="14"/>
      <c r="J4606" s="14"/>
      <c r="K4606" s="14"/>
      <c r="L4606" s="14"/>
      <c r="M4606" s="14"/>
      <c r="N4606" s="14"/>
      <c r="O4606" s="14"/>
      <c r="P4606" s="14"/>
    </row>
    <row r="4607" spans="9:16" x14ac:dyDescent="0.25">
      <c r="I4607" s="14"/>
      <c r="J4607" s="14"/>
      <c r="K4607" s="14"/>
      <c r="L4607" s="14"/>
      <c r="M4607" s="14"/>
      <c r="N4607" s="14"/>
      <c r="O4607" s="14"/>
      <c r="P4607" s="14"/>
    </row>
    <row r="4608" spans="9:16" x14ac:dyDescent="0.25">
      <c r="I4608" s="14"/>
      <c r="J4608" s="14"/>
      <c r="K4608" s="14"/>
      <c r="L4608" s="14"/>
      <c r="M4608" s="14"/>
      <c r="N4608" s="14"/>
      <c r="O4608" s="14"/>
      <c r="P4608" s="14"/>
    </row>
    <row r="4609" spans="9:16" x14ac:dyDescent="0.25">
      <c r="I4609" s="14"/>
      <c r="J4609" s="14"/>
      <c r="K4609" s="14"/>
      <c r="L4609" s="14"/>
      <c r="M4609" s="14"/>
      <c r="N4609" s="14"/>
      <c r="O4609" s="14"/>
      <c r="P4609" s="14"/>
    </row>
    <row r="4610" spans="9:16" x14ac:dyDescent="0.25">
      <c r="I4610" s="14"/>
      <c r="J4610" s="14"/>
      <c r="K4610" s="14"/>
      <c r="L4610" s="14"/>
      <c r="M4610" s="14"/>
      <c r="N4610" s="14"/>
      <c r="O4610" s="14"/>
      <c r="P4610" s="14"/>
    </row>
    <row r="4611" spans="9:16" x14ac:dyDescent="0.25">
      <c r="I4611" s="14"/>
      <c r="J4611" s="14"/>
      <c r="K4611" s="14"/>
      <c r="L4611" s="14"/>
      <c r="M4611" s="14"/>
      <c r="N4611" s="14"/>
      <c r="O4611" s="14"/>
      <c r="P4611" s="14"/>
    </row>
    <row r="4612" spans="9:16" x14ac:dyDescent="0.25">
      <c r="I4612" s="14"/>
      <c r="J4612" s="14"/>
      <c r="K4612" s="14"/>
      <c r="L4612" s="14"/>
      <c r="M4612" s="14"/>
      <c r="N4612" s="14"/>
      <c r="O4612" s="14"/>
      <c r="P4612" s="14"/>
    </row>
    <row r="4613" spans="9:16" x14ac:dyDescent="0.25">
      <c r="I4613" s="14"/>
      <c r="J4613" s="14"/>
      <c r="K4613" s="14"/>
      <c r="L4613" s="14"/>
      <c r="M4613" s="14"/>
      <c r="N4613" s="14"/>
      <c r="O4613" s="14"/>
      <c r="P4613" s="14"/>
    </row>
    <row r="4614" spans="9:16" x14ac:dyDescent="0.25">
      <c r="I4614" s="14"/>
      <c r="J4614" s="14"/>
      <c r="K4614" s="14"/>
      <c r="L4614" s="14"/>
      <c r="M4614" s="14"/>
      <c r="N4614" s="14"/>
      <c r="O4614" s="14"/>
      <c r="P4614" s="14"/>
    </row>
    <row r="4615" spans="9:16" x14ac:dyDescent="0.25">
      <c r="I4615" s="14"/>
      <c r="J4615" s="14"/>
      <c r="K4615" s="14"/>
      <c r="L4615" s="14"/>
      <c r="M4615" s="14"/>
      <c r="N4615" s="14"/>
      <c r="O4615" s="14"/>
      <c r="P4615" s="14"/>
    </row>
    <row r="4616" spans="9:16" x14ac:dyDescent="0.25">
      <c r="I4616" s="14"/>
      <c r="J4616" s="14"/>
      <c r="K4616" s="14"/>
      <c r="L4616" s="14"/>
      <c r="M4616" s="14"/>
      <c r="N4616" s="14"/>
      <c r="O4616" s="14"/>
      <c r="P4616" s="14"/>
    </row>
    <row r="4617" spans="9:16" x14ac:dyDescent="0.25">
      <c r="I4617" s="14"/>
      <c r="J4617" s="14"/>
      <c r="K4617" s="14"/>
      <c r="L4617" s="14"/>
      <c r="M4617" s="14"/>
      <c r="N4617" s="14"/>
      <c r="O4617" s="14"/>
      <c r="P4617" s="14"/>
    </row>
    <row r="4618" spans="9:16" x14ac:dyDescent="0.25">
      <c r="I4618" s="14"/>
      <c r="J4618" s="14"/>
      <c r="K4618" s="14"/>
      <c r="L4618" s="14"/>
      <c r="M4618" s="14"/>
      <c r="N4618" s="14"/>
      <c r="O4618" s="14"/>
      <c r="P4618" s="14"/>
    </row>
    <row r="4619" spans="9:16" x14ac:dyDescent="0.25">
      <c r="I4619" s="14"/>
      <c r="J4619" s="14"/>
      <c r="K4619" s="14"/>
      <c r="L4619" s="14"/>
      <c r="M4619" s="14"/>
      <c r="N4619" s="14"/>
      <c r="O4619" s="14"/>
      <c r="P4619" s="14"/>
    </row>
    <row r="4620" spans="9:16" x14ac:dyDescent="0.25">
      <c r="I4620" s="14"/>
      <c r="J4620" s="14"/>
      <c r="K4620" s="14"/>
      <c r="L4620" s="14"/>
      <c r="M4620" s="14"/>
      <c r="N4620" s="14"/>
      <c r="O4620" s="14"/>
      <c r="P4620" s="14"/>
    </row>
    <row r="4621" spans="9:16" x14ac:dyDescent="0.25">
      <c r="I4621" s="14"/>
      <c r="J4621" s="14"/>
      <c r="K4621" s="14"/>
      <c r="L4621" s="14"/>
      <c r="M4621" s="14"/>
      <c r="N4621" s="14"/>
      <c r="O4621" s="14"/>
      <c r="P4621" s="14"/>
    </row>
    <row r="4622" spans="9:16" x14ac:dyDescent="0.25">
      <c r="I4622" s="14"/>
      <c r="J4622" s="14"/>
      <c r="K4622" s="14"/>
      <c r="L4622" s="14"/>
      <c r="M4622" s="14"/>
      <c r="N4622" s="14"/>
      <c r="O4622" s="14"/>
      <c r="P4622" s="14"/>
    </row>
    <row r="4623" spans="9:16" x14ac:dyDescent="0.25">
      <c r="I4623" s="14"/>
      <c r="J4623" s="14"/>
      <c r="K4623" s="14"/>
      <c r="L4623" s="14"/>
      <c r="M4623" s="14"/>
      <c r="N4623" s="14"/>
      <c r="O4623" s="14"/>
      <c r="P4623" s="14"/>
    </row>
    <row r="4624" spans="9:16" x14ac:dyDescent="0.25">
      <c r="I4624" s="14"/>
      <c r="J4624" s="14"/>
      <c r="K4624" s="14"/>
      <c r="L4624" s="14"/>
      <c r="M4624" s="14"/>
      <c r="N4624" s="14"/>
      <c r="O4624" s="14"/>
      <c r="P4624" s="14"/>
    </row>
    <row r="4625" spans="9:16" x14ac:dyDescent="0.25">
      <c r="I4625" s="14"/>
      <c r="J4625" s="14"/>
      <c r="K4625" s="14"/>
      <c r="L4625" s="14"/>
      <c r="M4625" s="14"/>
      <c r="N4625" s="14"/>
      <c r="O4625" s="14"/>
      <c r="P4625" s="14"/>
    </row>
    <row r="4626" spans="9:16" x14ac:dyDescent="0.25">
      <c r="I4626" s="14"/>
      <c r="J4626" s="14"/>
      <c r="K4626" s="14"/>
      <c r="L4626" s="14"/>
      <c r="M4626" s="14"/>
      <c r="N4626" s="14"/>
      <c r="O4626" s="14"/>
      <c r="P4626" s="14"/>
    </row>
    <row r="4627" spans="9:16" x14ac:dyDescent="0.25">
      <c r="I4627" s="14"/>
      <c r="J4627" s="14"/>
      <c r="K4627" s="14"/>
      <c r="L4627" s="14"/>
      <c r="M4627" s="14"/>
      <c r="N4627" s="14"/>
      <c r="O4627" s="14"/>
      <c r="P4627" s="14"/>
    </row>
    <row r="4628" spans="9:16" x14ac:dyDescent="0.25">
      <c r="I4628" s="14"/>
      <c r="J4628" s="14"/>
      <c r="K4628" s="14"/>
      <c r="L4628" s="14"/>
      <c r="M4628" s="14"/>
      <c r="N4628" s="14"/>
      <c r="O4628" s="14"/>
      <c r="P4628" s="14"/>
    </row>
    <row r="4629" spans="9:16" x14ac:dyDescent="0.25">
      <c r="I4629" s="14"/>
      <c r="J4629" s="14"/>
      <c r="K4629" s="14"/>
      <c r="L4629" s="14"/>
      <c r="M4629" s="14"/>
      <c r="N4629" s="14"/>
      <c r="O4629" s="14"/>
      <c r="P4629" s="14"/>
    </row>
    <row r="4630" spans="9:16" x14ac:dyDescent="0.25">
      <c r="I4630" s="14"/>
      <c r="J4630" s="14"/>
      <c r="K4630" s="14"/>
      <c r="L4630" s="14"/>
      <c r="M4630" s="14"/>
      <c r="N4630" s="14"/>
      <c r="O4630" s="14"/>
      <c r="P4630" s="14"/>
    </row>
    <row r="4631" spans="9:16" x14ac:dyDescent="0.25">
      <c r="I4631" s="14"/>
      <c r="J4631" s="14"/>
      <c r="K4631" s="14"/>
      <c r="L4631" s="14"/>
      <c r="M4631" s="14"/>
      <c r="N4631" s="14"/>
      <c r="O4631" s="14"/>
      <c r="P4631" s="14"/>
    </row>
    <row r="4632" spans="9:16" x14ac:dyDescent="0.25">
      <c r="I4632" s="14"/>
      <c r="J4632" s="14"/>
      <c r="K4632" s="14"/>
      <c r="L4632" s="14"/>
      <c r="M4632" s="14"/>
      <c r="N4632" s="14"/>
      <c r="O4632" s="14"/>
      <c r="P4632" s="14"/>
    </row>
    <row r="4633" spans="9:16" x14ac:dyDescent="0.25">
      <c r="I4633" s="14"/>
      <c r="J4633" s="14"/>
      <c r="K4633" s="14"/>
      <c r="L4633" s="14"/>
      <c r="M4633" s="14"/>
      <c r="N4633" s="14"/>
      <c r="O4633" s="14"/>
      <c r="P4633" s="14"/>
    </row>
    <row r="4634" spans="9:16" x14ac:dyDescent="0.25">
      <c r="I4634" s="14"/>
      <c r="J4634" s="14"/>
      <c r="K4634" s="14"/>
      <c r="L4634" s="14"/>
      <c r="M4634" s="14"/>
      <c r="N4634" s="14"/>
      <c r="O4634" s="14"/>
      <c r="P4634" s="14"/>
    </row>
    <row r="4635" spans="9:16" x14ac:dyDescent="0.25">
      <c r="I4635" s="14"/>
      <c r="J4635" s="14"/>
      <c r="K4635" s="14"/>
      <c r="L4635" s="14"/>
      <c r="M4635" s="14"/>
      <c r="N4635" s="14"/>
      <c r="O4635" s="14"/>
      <c r="P4635" s="14"/>
    </row>
    <row r="4636" spans="9:16" x14ac:dyDescent="0.25">
      <c r="I4636" s="14"/>
      <c r="J4636" s="14"/>
      <c r="K4636" s="14"/>
      <c r="L4636" s="14"/>
      <c r="M4636" s="14"/>
      <c r="N4636" s="14"/>
      <c r="O4636" s="14"/>
      <c r="P4636" s="14"/>
    </row>
    <row r="4637" spans="9:16" x14ac:dyDescent="0.25">
      <c r="I4637" s="14"/>
      <c r="J4637" s="14"/>
      <c r="K4637" s="14"/>
      <c r="L4637" s="14"/>
      <c r="M4637" s="14"/>
      <c r="N4637" s="14"/>
      <c r="O4637" s="14"/>
      <c r="P4637" s="14"/>
    </row>
    <row r="4638" spans="9:16" x14ac:dyDescent="0.25">
      <c r="I4638" s="14"/>
      <c r="J4638" s="14"/>
      <c r="K4638" s="14"/>
      <c r="L4638" s="14"/>
      <c r="M4638" s="14"/>
      <c r="N4638" s="14"/>
      <c r="O4638" s="14"/>
      <c r="P4638" s="14"/>
    </row>
    <row r="4639" spans="9:16" x14ac:dyDescent="0.25">
      <c r="I4639" s="14"/>
      <c r="J4639" s="14"/>
      <c r="K4639" s="14"/>
      <c r="L4639" s="14"/>
      <c r="M4639" s="14"/>
      <c r="N4639" s="14"/>
      <c r="O4639" s="14"/>
      <c r="P4639" s="14"/>
    </row>
    <row r="4640" spans="9:16" x14ac:dyDescent="0.25">
      <c r="I4640" s="14"/>
      <c r="J4640" s="14"/>
      <c r="K4640" s="14"/>
      <c r="L4640" s="14"/>
      <c r="M4640" s="14"/>
      <c r="N4640" s="14"/>
      <c r="O4640" s="14"/>
      <c r="P4640" s="14"/>
    </row>
    <row r="4641" spans="9:16" x14ac:dyDescent="0.25">
      <c r="I4641" s="14"/>
      <c r="J4641" s="14"/>
      <c r="K4641" s="14"/>
      <c r="L4641" s="14"/>
      <c r="M4641" s="14"/>
      <c r="N4641" s="14"/>
      <c r="O4641" s="14"/>
      <c r="P4641" s="14"/>
    </row>
    <row r="4642" spans="9:16" x14ac:dyDescent="0.25">
      <c r="I4642" s="14"/>
      <c r="J4642" s="14"/>
      <c r="K4642" s="14"/>
      <c r="L4642" s="14"/>
      <c r="M4642" s="14"/>
      <c r="N4642" s="14"/>
      <c r="O4642" s="14"/>
      <c r="P4642" s="14"/>
    </row>
    <row r="4643" spans="9:16" x14ac:dyDescent="0.25">
      <c r="I4643" s="14"/>
      <c r="J4643" s="14"/>
      <c r="K4643" s="14"/>
      <c r="L4643" s="14"/>
      <c r="M4643" s="14"/>
      <c r="N4643" s="14"/>
      <c r="O4643" s="14"/>
      <c r="P4643" s="14"/>
    </row>
    <row r="4644" spans="9:16" x14ac:dyDescent="0.25">
      <c r="I4644" s="14"/>
      <c r="J4644" s="14"/>
      <c r="K4644" s="14"/>
      <c r="L4644" s="14"/>
      <c r="M4644" s="14"/>
      <c r="N4644" s="14"/>
      <c r="O4644" s="14"/>
      <c r="P4644" s="14"/>
    </row>
    <row r="4645" spans="9:16" x14ac:dyDescent="0.25">
      <c r="I4645" s="14"/>
      <c r="J4645" s="14"/>
      <c r="K4645" s="14"/>
      <c r="L4645" s="14"/>
      <c r="M4645" s="14"/>
      <c r="N4645" s="14"/>
      <c r="O4645" s="14"/>
      <c r="P4645" s="14"/>
    </row>
    <row r="4646" spans="9:16" x14ac:dyDescent="0.25">
      <c r="I4646" s="14"/>
      <c r="J4646" s="14"/>
      <c r="K4646" s="14"/>
      <c r="L4646" s="14"/>
      <c r="M4646" s="14"/>
      <c r="N4646" s="14"/>
      <c r="O4646" s="14"/>
      <c r="P4646" s="14"/>
    </row>
    <row r="4647" spans="9:16" x14ac:dyDescent="0.25">
      <c r="I4647" s="14"/>
      <c r="J4647" s="14"/>
      <c r="K4647" s="14"/>
      <c r="L4647" s="14"/>
      <c r="M4647" s="14"/>
      <c r="N4647" s="14"/>
      <c r="O4647" s="14"/>
      <c r="P4647" s="14"/>
    </row>
    <row r="4648" spans="9:16" x14ac:dyDescent="0.25">
      <c r="I4648" s="14"/>
      <c r="J4648" s="14"/>
      <c r="K4648" s="14"/>
      <c r="L4648" s="14"/>
      <c r="M4648" s="14"/>
      <c r="N4648" s="14"/>
      <c r="O4648" s="14"/>
      <c r="P4648" s="14"/>
    </row>
    <row r="4649" spans="9:16" x14ac:dyDescent="0.25">
      <c r="I4649" s="14"/>
      <c r="J4649" s="14"/>
      <c r="K4649" s="14"/>
      <c r="L4649" s="14"/>
      <c r="M4649" s="14"/>
      <c r="N4649" s="14"/>
      <c r="O4649" s="14"/>
      <c r="P4649" s="14"/>
    </row>
    <row r="4650" spans="9:16" x14ac:dyDescent="0.25">
      <c r="I4650" s="14"/>
      <c r="J4650" s="14"/>
      <c r="K4650" s="14"/>
      <c r="L4650" s="14"/>
      <c r="M4650" s="14"/>
      <c r="N4650" s="14"/>
      <c r="O4650" s="14"/>
      <c r="P4650" s="14"/>
    </row>
    <row r="4651" spans="9:16" x14ac:dyDescent="0.25">
      <c r="I4651" s="14"/>
      <c r="J4651" s="14"/>
      <c r="K4651" s="14"/>
      <c r="L4651" s="14"/>
      <c r="M4651" s="14"/>
      <c r="N4651" s="14"/>
      <c r="O4651" s="14"/>
      <c r="P4651" s="14"/>
    </row>
    <row r="4652" spans="9:16" x14ac:dyDescent="0.25">
      <c r="I4652" s="14"/>
      <c r="J4652" s="14"/>
      <c r="K4652" s="14"/>
      <c r="L4652" s="14"/>
      <c r="M4652" s="14"/>
      <c r="N4652" s="14"/>
      <c r="O4652" s="14"/>
      <c r="P4652" s="14"/>
    </row>
    <row r="4653" spans="9:16" x14ac:dyDescent="0.25">
      <c r="I4653" s="14"/>
      <c r="J4653" s="14"/>
      <c r="K4653" s="14"/>
      <c r="L4653" s="14"/>
      <c r="M4653" s="14"/>
      <c r="N4653" s="14"/>
      <c r="O4653" s="14"/>
      <c r="P4653" s="14"/>
    </row>
    <row r="4654" spans="9:16" x14ac:dyDescent="0.25">
      <c r="I4654" s="14"/>
      <c r="J4654" s="14"/>
      <c r="K4654" s="14"/>
      <c r="L4654" s="14"/>
      <c r="M4654" s="14"/>
      <c r="N4654" s="14"/>
      <c r="O4654" s="14"/>
      <c r="P4654" s="14"/>
    </row>
    <row r="4655" spans="9:16" x14ac:dyDescent="0.25">
      <c r="I4655" s="14"/>
      <c r="J4655" s="14"/>
      <c r="K4655" s="14"/>
      <c r="L4655" s="14"/>
      <c r="M4655" s="14"/>
      <c r="N4655" s="14"/>
      <c r="O4655" s="14"/>
      <c r="P4655" s="14"/>
    </row>
    <row r="4656" spans="9:16" x14ac:dyDescent="0.25">
      <c r="I4656" s="14"/>
      <c r="J4656" s="14"/>
      <c r="K4656" s="14"/>
      <c r="L4656" s="14"/>
      <c r="M4656" s="14"/>
      <c r="N4656" s="14"/>
      <c r="O4656" s="14"/>
      <c r="P4656" s="14"/>
    </row>
    <row r="4657" spans="9:16" x14ac:dyDescent="0.25">
      <c r="I4657" s="14"/>
      <c r="J4657" s="14"/>
      <c r="K4657" s="14"/>
      <c r="L4657" s="14"/>
      <c r="M4657" s="14"/>
      <c r="N4657" s="14"/>
      <c r="O4657" s="14"/>
      <c r="P4657" s="14"/>
    </row>
    <row r="4658" spans="9:16" x14ac:dyDescent="0.25">
      <c r="I4658" s="14"/>
      <c r="J4658" s="14"/>
      <c r="K4658" s="14"/>
      <c r="L4658" s="14"/>
      <c r="M4658" s="14"/>
      <c r="N4658" s="14"/>
      <c r="O4658" s="14"/>
      <c r="P4658" s="14"/>
    </row>
    <row r="4659" spans="9:16" x14ac:dyDescent="0.25">
      <c r="I4659" s="14"/>
      <c r="J4659" s="14"/>
      <c r="K4659" s="14"/>
      <c r="L4659" s="14"/>
      <c r="M4659" s="14"/>
      <c r="N4659" s="14"/>
      <c r="O4659" s="14"/>
      <c r="P4659" s="14"/>
    </row>
    <row r="4660" spans="9:16" x14ac:dyDescent="0.25">
      <c r="I4660" s="14"/>
      <c r="J4660" s="14"/>
      <c r="K4660" s="14"/>
      <c r="L4660" s="14"/>
      <c r="M4660" s="14"/>
      <c r="N4660" s="14"/>
      <c r="O4660" s="14"/>
      <c r="P4660" s="14"/>
    </row>
    <row r="4661" spans="9:16" x14ac:dyDescent="0.25">
      <c r="I4661" s="14"/>
      <c r="J4661" s="14"/>
      <c r="K4661" s="14"/>
      <c r="L4661" s="14"/>
      <c r="M4661" s="14"/>
      <c r="N4661" s="14"/>
      <c r="O4661" s="14"/>
      <c r="P4661" s="14"/>
    </row>
    <row r="4662" spans="9:16" x14ac:dyDescent="0.25">
      <c r="I4662" s="14"/>
      <c r="J4662" s="14"/>
      <c r="K4662" s="14"/>
      <c r="L4662" s="14"/>
      <c r="M4662" s="14"/>
      <c r="N4662" s="14"/>
      <c r="O4662" s="14"/>
      <c r="P4662" s="14"/>
    </row>
    <row r="4663" spans="9:16" x14ac:dyDescent="0.25">
      <c r="I4663" s="14"/>
      <c r="J4663" s="14"/>
      <c r="K4663" s="14"/>
      <c r="L4663" s="14"/>
      <c r="M4663" s="14"/>
      <c r="N4663" s="14"/>
      <c r="O4663" s="14"/>
      <c r="P4663" s="14"/>
    </row>
    <row r="4664" spans="9:16" x14ac:dyDescent="0.25">
      <c r="I4664" s="14"/>
      <c r="J4664" s="14"/>
      <c r="K4664" s="14"/>
      <c r="L4664" s="14"/>
      <c r="M4664" s="14"/>
      <c r="N4664" s="14"/>
      <c r="O4664" s="14"/>
      <c r="P4664" s="14"/>
    </row>
    <row r="4665" spans="9:16" x14ac:dyDescent="0.25">
      <c r="I4665" s="14"/>
      <c r="J4665" s="14"/>
      <c r="K4665" s="14"/>
      <c r="L4665" s="14"/>
      <c r="M4665" s="14"/>
      <c r="N4665" s="14"/>
      <c r="O4665" s="14"/>
      <c r="P4665" s="14"/>
    </row>
    <row r="4666" spans="9:16" x14ac:dyDescent="0.25">
      <c r="I4666" s="14"/>
      <c r="J4666" s="14"/>
      <c r="K4666" s="14"/>
      <c r="L4666" s="14"/>
      <c r="M4666" s="14"/>
      <c r="N4666" s="14"/>
      <c r="O4666" s="14"/>
      <c r="P4666" s="14"/>
    </row>
    <row r="4667" spans="9:16" x14ac:dyDescent="0.25">
      <c r="I4667" s="14"/>
      <c r="J4667" s="14"/>
      <c r="K4667" s="14"/>
      <c r="L4667" s="14"/>
      <c r="M4667" s="14"/>
      <c r="N4667" s="14"/>
      <c r="O4667" s="14"/>
      <c r="P4667" s="14"/>
    </row>
    <row r="4668" spans="9:16" x14ac:dyDescent="0.25">
      <c r="I4668" s="14"/>
      <c r="J4668" s="14"/>
      <c r="K4668" s="14"/>
      <c r="L4668" s="14"/>
      <c r="M4668" s="14"/>
      <c r="N4668" s="14"/>
      <c r="O4668" s="14"/>
      <c r="P4668" s="14"/>
    </row>
    <row r="4669" spans="9:16" x14ac:dyDescent="0.25">
      <c r="I4669" s="14"/>
      <c r="J4669" s="14"/>
      <c r="K4669" s="14"/>
      <c r="L4669" s="14"/>
      <c r="M4669" s="14"/>
      <c r="N4669" s="14"/>
      <c r="O4669" s="14"/>
      <c r="P4669" s="14"/>
    </row>
    <row r="4670" spans="9:16" x14ac:dyDescent="0.25">
      <c r="I4670" s="14"/>
      <c r="J4670" s="14"/>
      <c r="K4670" s="14"/>
      <c r="L4670" s="14"/>
      <c r="M4670" s="14"/>
      <c r="N4670" s="14"/>
      <c r="O4670" s="14"/>
      <c r="P4670" s="14"/>
    </row>
    <row r="4671" spans="9:16" x14ac:dyDescent="0.25">
      <c r="I4671" s="14"/>
      <c r="J4671" s="14"/>
      <c r="K4671" s="14"/>
      <c r="L4671" s="14"/>
      <c r="M4671" s="14"/>
      <c r="N4671" s="14"/>
      <c r="O4671" s="14"/>
      <c r="P4671" s="14"/>
    </row>
    <row r="4672" spans="9:16" x14ac:dyDescent="0.25">
      <c r="I4672" s="14"/>
      <c r="J4672" s="14"/>
      <c r="K4672" s="14"/>
      <c r="L4672" s="14"/>
      <c r="M4672" s="14"/>
      <c r="N4672" s="14"/>
      <c r="O4672" s="14"/>
      <c r="P4672" s="14"/>
    </row>
    <row r="4673" spans="9:16" x14ac:dyDescent="0.25">
      <c r="I4673" s="14"/>
      <c r="J4673" s="14"/>
      <c r="K4673" s="14"/>
      <c r="L4673" s="14"/>
      <c r="M4673" s="14"/>
      <c r="N4673" s="14"/>
      <c r="O4673" s="14"/>
      <c r="P4673" s="14"/>
    </row>
    <row r="4674" spans="9:16" x14ac:dyDescent="0.25">
      <c r="I4674" s="14"/>
      <c r="J4674" s="14"/>
      <c r="K4674" s="14"/>
      <c r="L4674" s="14"/>
      <c r="M4674" s="14"/>
      <c r="N4674" s="14"/>
      <c r="O4674" s="14"/>
      <c r="P4674" s="14"/>
    </row>
    <row r="4675" spans="9:16" x14ac:dyDescent="0.25">
      <c r="I4675" s="14"/>
      <c r="J4675" s="14"/>
      <c r="K4675" s="14"/>
      <c r="L4675" s="14"/>
      <c r="M4675" s="14"/>
      <c r="N4675" s="14"/>
      <c r="O4675" s="14"/>
      <c r="P4675" s="14"/>
    </row>
    <row r="4676" spans="9:16" x14ac:dyDescent="0.25">
      <c r="I4676" s="14"/>
      <c r="J4676" s="14"/>
      <c r="K4676" s="14"/>
      <c r="L4676" s="14"/>
      <c r="M4676" s="14"/>
      <c r="N4676" s="14"/>
      <c r="O4676" s="14"/>
      <c r="P4676" s="14"/>
    </row>
    <row r="4677" spans="9:16" x14ac:dyDescent="0.25">
      <c r="I4677" s="14"/>
      <c r="J4677" s="14"/>
      <c r="K4677" s="14"/>
      <c r="L4677" s="14"/>
      <c r="M4677" s="14"/>
      <c r="N4677" s="14"/>
      <c r="O4677" s="14"/>
      <c r="P4677" s="14"/>
    </row>
    <row r="4678" spans="9:16" x14ac:dyDescent="0.25">
      <c r="I4678" s="14"/>
      <c r="J4678" s="14"/>
      <c r="K4678" s="14"/>
      <c r="L4678" s="14"/>
      <c r="M4678" s="14"/>
      <c r="N4678" s="14"/>
      <c r="O4678" s="14"/>
      <c r="P4678" s="14"/>
    </row>
    <row r="4679" spans="9:16" x14ac:dyDescent="0.25">
      <c r="I4679" s="14"/>
      <c r="J4679" s="14"/>
      <c r="K4679" s="14"/>
      <c r="L4679" s="14"/>
      <c r="M4679" s="14"/>
      <c r="N4679" s="14"/>
      <c r="O4679" s="14"/>
      <c r="P4679" s="14"/>
    </row>
    <row r="4680" spans="9:16" x14ac:dyDescent="0.25">
      <c r="I4680" s="14"/>
      <c r="J4680" s="14"/>
      <c r="K4680" s="14"/>
      <c r="L4680" s="14"/>
      <c r="M4680" s="14"/>
      <c r="N4680" s="14"/>
      <c r="O4680" s="14"/>
      <c r="P4680" s="14"/>
    </row>
    <row r="4681" spans="9:16" x14ac:dyDescent="0.25">
      <c r="I4681" s="14"/>
      <c r="J4681" s="14"/>
      <c r="K4681" s="14"/>
      <c r="L4681" s="14"/>
      <c r="M4681" s="14"/>
      <c r="N4681" s="14"/>
      <c r="O4681" s="14"/>
      <c r="P4681" s="14"/>
    </row>
    <row r="4682" spans="9:16" x14ac:dyDescent="0.25">
      <c r="I4682" s="14"/>
      <c r="J4682" s="14"/>
      <c r="K4682" s="14"/>
      <c r="L4682" s="14"/>
      <c r="M4682" s="14"/>
      <c r="N4682" s="14"/>
      <c r="O4682" s="14"/>
      <c r="P4682" s="14"/>
    </row>
    <row r="4683" spans="9:16" x14ac:dyDescent="0.25">
      <c r="I4683" s="14"/>
      <c r="J4683" s="14"/>
      <c r="K4683" s="14"/>
      <c r="L4683" s="14"/>
      <c r="M4683" s="14"/>
      <c r="N4683" s="14"/>
      <c r="O4683" s="14"/>
      <c r="P4683" s="14"/>
    </row>
    <row r="4684" spans="9:16" x14ac:dyDescent="0.25">
      <c r="I4684" s="14"/>
      <c r="J4684" s="14"/>
      <c r="K4684" s="14"/>
      <c r="L4684" s="14"/>
      <c r="M4684" s="14"/>
      <c r="N4684" s="14"/>
      <c r="O4684" s="14"/>
      <c r="P4684" s="14"/>
    </row>
    <row r="4685" spans="9:16" x14ac:dyDescent="0.25">
      <c r="I4685" s="14"/>
      <c r="J4685" s="14"/>
      <c r="K4685" s="14"/>
      <c r="L4685" s="14"/>
      <c r="M4685" s="14"/>
      <c r="N4685" s="14"/>
      <c r="O4685" s="14"/>
      <c r="P4685" s="14"/>
    </row>
    <row r="4686" spans="9:16" x14ac:dyDescent="0.25">
      <c r="I4686" s="14"/>
      <c r="J4686" s="14"/>
      <c r="K4686" s="14"/>
      <c r="L4686" s="14"/>
      <c r="M4686" s="14"/>
      <c r="N4686" s="14"/>
      <c r="O4686" s="14"/>
      <c r="P4686" s="14"/>
    </row>
    <row r="4687" spans="9:16" x14ac:dyDescent="0.25">
      <c r="I4687" s="14"/>
      <c r="J4687" s="14"/>
      <c r="K4687" s="14"/>
      <c r="L4687" s="14"/>
      <c r="M4687" s="14"/>
      <c r="N4687" s="14"/>
      <c r="O4687" s="14"/>
      <c r="P4687" s="14"/>
    </row>
    <row r="4688" spans="9:16" x14ac:dyDescent="0.25">
      <c r="I4688" s="14"/>
      <c r="J4688" s="14"/>
      <c r="K4688" s="14"/>
      <c r="L4688" s="14"/>
      <c r="M4688" s="14"/>
      <c r="N4688" s="14"/>
      <c r="O4688" s="14"/>
      <c r="P4688" s="14"/>
    </row>
    <row r="4689" spans="9:16" x14ac:dyDescent="0.25">
      <c r="I4689" s="14"/>
      <c r="J4689" s="14"/>
      <c r="K4689" s="14"/>
      <c r="L4689" s="14"/>
      <c r="M4689" s="14"/>
      <c r="N4689" s="14"/>
      <c r="O4689" s="14"/>
      <c r="P4689" s="14"/>
    </row>
    <row r="4690" spans="9:16" x14ac:dyDescent="0.25">
      <c r="I4690" s="14"/>
      <c r="J4690" s="14"/>
      <c r="K4690" s="14"/>
      <c r="L4690" s="14"/>
      <c r="M4690" s="14"/>
      <c r="N4690" s="14"/>
      <c r="O4690" s="14"/>
      <c r="P4690" s="14"/>
    </row>
    <row r="4691" spans="9:16" x14ac:dyDescent="0.25">
      <c r="I4691" s="14"/>
      <c r="J4691" s="14"/>
      <c r="K4691" s="14"/>
      <c r="L4691" s="14"/>
      <c r="M4691" s="14"/>
      <c r="N4691" s="14"/>
      <c r="O4691" s="14"/>
      <c r="P4691" s="14"/>
    </row>
    <row r="4692" spans="9:16" x14ac:dyDescent="0.25">
      <c r="I4692" s="14"/>
      <c r="J4692" s="14"/>
      <c r="K4692" s="14"/>
      <c r="L4692" s="14"/>
      <c r="M4692" s="14"/>
      <c r="N4692" s="14"/>
      <c r="O4692" s="14"/>
      <c r="P4692" s="14"/>
    </row>
    <row r="4693" spans="9:16" x14ac:dyDescent="0.25">
      <c r="I4693" s="14"/>
      <c r="J4693" s="14"/>
      <c r="K4693" s="14"/>
      <c r="L4693" s="14"/>
      <c r="M4693" s="14"/>
      <c r="N4693" s="14"/>
      <c r="O4693" s="14"/>
      <c r="P4693" s="14"/>
    </row>
    <row r="4694" spans="9:16" x14ac:dyDescent="0.25">
      <c r="I4694" s="14"/>
      <c r="J4694" s="14"/>
      <c r="K4694" s="14"/>
      <c r="L4694" s="14"/>
      <c r="M4694" s="14"/>
      <c r="N4694" s="14"/>
      <c r="O4694" s="14"/>
      <c r="P4694" s="14"/>
    </row>
    <row r="4695" spans="9:16" x14ac:dyDescent="0.25">
      <c r="I4695" s="14"/>
      <c r="J4695" s="14"/>
      <c r="K4695" s="14"/>
      <c r="L4695" s="14"/>
      <c r="M4695" s="14"/>
      <c r="N4695" s="14"/>
      <c r="O4695" s="14"/>
      <c r="P4695" s="14"/>
    </row>
    <row r="4696" spans="9:16" x14ac:dyDescent="0.25">
      <c r="I4696" s="14"/>
      <c r="J4696" s="14"/>
      <c r="K4696" s="14"/>
      <c r="L4696" s="14"/>
      <c r="M4696" s="14"/>
      <c r="N4696" s="14"/>
      <c r="O4696" s="14"/>
      <c r="P4696" s="14"/>
    </row>
    <row r="4697" spans="9:16" x14ac:dyDescent="0.25">
      <c r="I4697" s="14"/>
      <c r="J4697" s="14"/>
      <c r="K4697" s="14"/>
      <c r="L4697" s="14"/>
      <c r="M4697" s="14"/>
      <c r="N4697" s="14"/>
      <c r="O4697" s="14"/>
      <c r="P4697" s="14"/>
    </row>
    <row r="4698" spans="9:16" x14ac:dyDescent="0.25">
      <c r="I4698" s="14"/>
      <c r="J4698" s="14"/>
      <c r="K4698" s="14"/>
      <c r="L4698" s="14"/>
      <c r="M4698" s="14"/>
      <c r="N4698" s="14"/>
      <c r="O4698" s="14"/>
      <c r="P4698" s="14"/>
    </row>
    <row r="4699" spans="9:16" x14ac:dyDescent="0.25">
      <c r="I4699" s="14"/>
      <c r="J4699" s="14"/>
      <c r="K4699" s="14"/>
      <c r="L4699" s="14"/>
      <c r="M4699" s="14"/>
      <c r="N4699" s="14"/>
      <c r="O4699" s="14"/>
      <c r="P4699" s="14"/>
    </row>
    <row r="4700" spans="9:16" x14ac:dyDescent="0.25">
      <c r="I4700" s="14"/>
      <c r="J4700" s="14"/>
      <c r="K4700" s="14"/>
      <c r="L4700" s="14"/>
      <c r="M4700" s="14"/>
      <c r="N4700" s="14"/>
      <c r="O4700" s="14"/>
      <c r="P4700" s="14"/>
    </row>
    <row r="4701" spans="9:16" x14ac:dyDescent="0.25">
      <c r="I4701" s="14"/>
      <c r="J4701" s="14"/>
      <c r="K4701" s="14"/>
      <c r="L4701" s="14"/>
      <c r="M4701" s="14"/>
      <c r="N4701" s="14"/>
      <c r="O4701" s="14"/>
      <c r="P4701" s="14"/>
    </row>
    <row r="4702" spans="9:16" x14ac:dyDescent="0.25">
      <c r="I4702" s="14"/>
      <c r="J4702" s="14"/>
      <c r="K4702" s="14"/>
      <c r="L4702" s="14"/>
      <c r="M4702" s="14"/>
      <c r="N4702" s="14"/>
      <c r="O4702" s="14"/>
      <c r="P4702" s="14"/>
    </row>
    <row r="4703" spans="9:16" x14ac:dyDescent="0.25">
      <c r="I4703" s="14"/>
      <c r="J4703" s="14"/>
      <c r="K4703" s="14"/>
      <c r="L4703" s="14"/>
      <c r="M4703" s="14"/>
      <c r="N4703" s="14"/>
      <c r="O4703" s="14"/>
      <c r="P4703" s="14"/>
    </row>
    <row r="4704" spans="9:16" x14ac:dyDescent="0.25">
      <c r="I4704" s="14"/>
      <c r="J4704" s="14"/>
      <c r="K4704" s="14"/>
      <c r="L4704" s="14"/>
      <c r="M4704" s="14"/>
      <c r="N4704" s="14"/>
      <c r="O4704" s="14"/>
      <c r="P4704" s="14"/>
    </row>
    <row r="4705" spans="9:16" x14ac:dyDescent="0.25">
      <c r="I4705" s="14"/>
      <c r="J4705" s="14"/>
      <c r="K4705" s="14"/>
      <c r="L4705" s="14"/>
      <c r="M4705" s="14"/>
      <c r="N4705" s="14"/>
      <c r="O4705" s="14"/>
      <c r="P4705" s="14"/>
    </row>
    <row r="4706" spans="9:16" x14ac:dyDescent="0.25">
      <c r="I4706" s="14"/>
      <c r="J4706" s="14"/>
      <c r="K4706" s="14"/>
      <c r="L4706" s="14"/>
      <c r="M4706" s="14"/>
      <c r="N4706" s="14"/>
      <c r="O4706" s="14"/>
      <c r="P4706" s="14"/>
    </row>
    <row r="4707" spans="9:16" x14ac:dyDescent="0.25">
      <c r="I4707" s="14"/>
      <c r="J4707" s="14"/>
      <c r="K4707" s="14"/>
      <c r="L4707" s="14"/>
      <c r="M4707" s="14"/>
      <c r="N4707" s="14"/>
      <c r="O4707" s="14"/>
      <c r="P4707" s="14"/>
    </row>
    <row r="4708" spans="9:16" x14ac:dyDescent="0.25">
      <c r="I4708" s="14"/>
      <c r="J4708" s="14"/>
      <c r="K4708" s="14"/>
      <c r="L4708" s="14"/>
      <c r="M4708" s="14"/>
      <c r="N4708" s="14"/>
      <c r="O4708" s="14"/>
      <c r="P4708" s="14"/>
    </row>
    <row r="4709" spans="9:16" x14ac:dyDescent="0.25">
      <c r="I4709" s="14"/>
      <c r="J4709" s="14"/>
      <c r="K4709" s="14"/>
      <c r="L4709" s="14"/>
      <c r="M4709" s="14"/>
      <c r="N4709" s="14"/>
      <c r="O4709" s="14"/>
      <c r="P4709" s="14"/>
    </row>
    <row r="4710" spans="9:16" x14ac:dyDescent="0.25">
      <c r="I4710" s="14"/>
      <c r="J4710" s="14"/>
      <c r="K4710" s="14"/>
      <c r="L4710" s="14"/>
      <c r="M4710" s="14"/>
      <c r="N4710" s="14"/>
      <c r="O4710" s="14"/>
      <c r="P4710" s="14"/>
    </row>
    <row r="4711" spans="9:16" x14ac:dyDescent="0.25">
      <c r="I4711" s="14"/>
      <c r="J4711" s="14"/>
      <c r="K4711" s="14"/>
      <c r="L4711" s="14"/>
      <c r="M4711" s="14"/>
      <c r="N4711" s="14"/>
      <c r="O4711" s="14"/>
      <c r="P4711" s="14"/>
    </row>
    <row r="4712" spans="9:16" x14ac:dyDescent="0.25">
      <c r="I4712" s="14"/>
      <c r="J4712" s="14"/>
      <c r="K4712" s="14"/>
      <c r="L4712" s="14"/>
      <c r="M4712" s="14"/>
      <c r="N4712" s="14"/>
      <c r="O4712" s="14"/>
      <c r="P4712" s="14"/>
    </row>
    <row r="4713" spans="9:16" x14ac:dyDescent="0.25">
      <c r="I4713" s="14"/>
      <c r="J4713" s="14"/>
      <c r="K4713" s="14"/>
      <c r="L4713" s="14"/>
      <c r="M4713" s="14"/>
      <c r="N4713" s="14"/>
      <c r="O4713" s="14"/>
      <c r="P4713" s="14"/>
    </row>
    <row r="4714" spans="9:16" x14ac:dyDescent="0.25">
      <c r="I4714" s="14"/>
      <c r="J4714" s="14"/>
      <c r="K4714" s="14"/>
      <c r="L4714" s="14"/>
      <c r="M4714" s="14"/>
      <c r="N4714" s="14"/>
      <c r="O4714" s="14"/>
      <c r="P4714" s="14"/>
    </row>
    <row r="4715" spans="9:16" x14ac:dyDescent="0.25">
      <c r="I4715" s="14"/>
      <c r="J4715" s="14"/>
      <c r="K4715" s="14"/>
      <c r="L4715" s="14"/>
      <c r="M4715" s="14"/>
      <c r="N4715" s="14"/>
      <c r="O4715" s="14"/>
      <c r="P4715" s="14"/>
    </row>
    <row r="4716" spans="9:16" x14ac:dyDescent="0.25">
      <c r="I4716" s="14"/>
      <c r="J4716" s="14"/>
      <c r="K4716" s="14"/>
      <c r="L4716" s="14"/>
      <c r="M4716" s="14"/>
      <c r="N4716" s="14"/>
      <c r="O4716" s="14"/>
      <c r="P4716" s="14"/>
    </row>
    <row r="4717" spans="9:16" x14ac:dyDescent="0.25">
      <c r="I4717" s="14"/>
      <c r="J4717" s="14"/>
      <c r="K4717" s="14"/>
      <c r="L4717" s="14"/>
      <c r="M4717" s="14"/>
      <c r="N4717" s="14"/>
      <c r="O4717" s="14"/>
      <c r="P4717" s="14"/>
    </row>
    <row r="4718" spans="9:16" x14ac:dyDescent="0.25">
      <c r="I4718" s="14"/>
      <c r="J4718" s="14"/>
      <c r="K4718" s="14"/>
      <c r="L4718" s="14"/>
      <c r="M4718" s="14"/>
      <c r="N4718" s="14"/>
      <c r="O4718" s="14"/>
      <c r="P4718" s="14"/>
    </row>
    <row r="4719" spans="9:16" x14ac:dyDescent="0.25">
      <c r="I4719" s="14"/>
      <c r="J4719" s="14"/>
      <c r="K4719" s="14"/>
      <c r="L4719" s="14"/>
      <c r="M4719" s="14"/>
      <c r="N4719" s="14"/>
      <c r="O4719" s="14"/>
      <c r="P4719" s="14"/>
    </row>
    <row r="4720" spans="9:16" x14ac:dyDescent="0.25">
      <c r="I4720" s="14"/>
      <c r="J4720" s="14"/>
      <c r="K4720" s="14"/>
      <c r="L4720" s="14"/>
      <c r="M4720" s="14"/>
      <c r="N4720" s="14"/>
      <c r="O4720" s="14"/>
      <c r="P4720" s="14"/>
    </row>
    <row r="4721" spans="9:16" x14ac:dyDescent="0.25">
      <c r="I4721" s="14"/>
      <c r="J4721" s="14"/>
      <c r="K4721" s="14"/>
      <c r="L4721" s="14"/>
      <c r="M4721" s="14"/>
      <c r="N4721" s="14"/>
      <c r="O4721" s="14"/>
      <c r="P4721" s="14"/>
    </row>
    <row r="4722" spans="9:16" x14ac:dyDescent="0.25">
      <c r="I4722" s="14"/>
      <c r="J4722" s="14"/>
      <c r="K4722" s="14"/>
      <c r="L4722" s="14"/>
      <c r="M4722" s="14"/>
      <c r="N4722" s="14"/>
      <c r="O4722" s="14"/>
      <c r="P4722" s="14"/>
    </row>
    <row r="4723" spans="9:16" x14ac:dyDescent="0.25">
      <c r="I4723" s="14"/>
      <c r="J4723" s="14"/>
      <c r="K4723" s="14"/>
      <c r="L4723" s="14"/>
      <c r="M4723" s="14"/>
      <c r="N4723" s="14"/>
      <c r="O4723" s="14"/>
      <c r="P4723" s="14"/>
    </row>
    <row r="4724" spans="9:16" x14ac:dyDescent="0.25">
      <c r="I4724" s="14"/>
      <c r="J4724" s="14"/>
      <c r="K4724" s="14"/>
      <c r="L4724" s="14"/>
      <c r="M4724" s="14"/>
      <c r="N4724" s="14"/>
      <c r="O4724" s="14"/>
      <c r="P4724" s="14"/>
    </row>
    <row r="4725" spans="9:16" x14ac:dyDescent="0.25">
      <c r="I4725" s="14"/>
      <c r="J4725" s="14"/>
      <c r="K4725" s="14"/>
      <c r="L4725" s="14"/>
      <c r="M4725" s="14"/>
      <c r="N4725" s="14"/>
      <c r="O4725" s="14"/>
      <c r="P4725" s="14"/>
    </row>
    <row r="4726" spans="9:16" x14ac:dyDescent="0.25">
      <c r="I4726" s="14"/>
      <c r="J4726" s="14"/>
      <c r="K4726" s="14"/>
      <c r="L4726" s="14"/>
      <c r="M4726" s="14"/>
      <c r="N4726" s="14"/>
      <c r="O4726" s="14"/>
      <c r="P4726" s="14"/>
    </row>
    <row r="4727" spans="9:16" x14ac:dyDescent="0.25">
      <c r="I4727" s="14"/>
      <c r="J4727" s="14"/>
      <c r="K4727" s="14"/>
      <c r="L4727" s="14"/>
      <c r="M4727" s="14"/>
      <c r="N4727" s="14"/>
      <c r="O4727" s="14"/>
      <c r="P4727" s="14"/>
    </row>
    <row r="4728" spans="9:16" x14ac:dyDescent="0.25">
      <c r="I4728" s="14"/>
      <c r="J4728" s="14"/>
      <c r="K4728" s="14"/>
      <c r="L4728" s="14"/>
      <c r="M4728" s="14"/>
      <c r="N4728" s="14"/>
      <c r="O4728" s="14"/>
      <c r="P4728" s="14"/>
    </row>
    <row r="4729" spans="9:16" x14ac:dyDescent="0.25">
      <c r="I4729" s="14"/>
      <c r="J4729" s="14"/>
      <c r="K4729" s="14"/>
      <c r="L4729" s="14"/>
      <c r="M4729" s="14"/>
      <c r="N4729" s="14"/>
      <c r="O4729" s="14"/>
      <c r="P4729" s="14"/>
    </row>
    <row r="4730" spans="9:16" x14ac:dyDescent="0.25">
      <c r="I4730" s="14"/>
      <c r="J4730" s="14"/>
      <c r="K4730" s="14"/>
      <c r="L4730" s="14"/>
      <c r="M4730" s="14"/>
      <c r="N4730" s="14"/>
      <c r="O4730" s="14"/>
      <c r="P4730" s="14"/>
    </row>
    <row r="4731" spans="9:16" x14ac:dyDescent="0.25">
      <c r="I4731" s="14"/>
      <c r="J4731" s="14"/>
      <c r="K4731" s="14"/>
      <c r="L4731" s="14"/>
      <c r="M4731" s="14"/>
      <c r="N4731" s="14"/>
      <c r="O4731" s="14"/>
      <c r="P4731" s="14"/>
    </row>
    <row r="4732" spans="9:16" x14ac:dyDescent="0.25">
      <c r="I4732" s="14"/>
      <c r="J4732" s="14"/>
      <c r="K4732" s="14"/>
      <c r="L4732" s="14"/>
      <c r="M4732" s="14"/>
      <c r="N4732" s="14"/>
      <c r="O4732" s="14"/>
      <c r="P4732" s="14"/>
    </row>
    <row r="4733" spans="9:16" x14ac:dyDescent="0.25">
      <c r="I4733" s="14"/>
      <c r="J4733" s="14"/>
      <c r="K4733" s="14"/>
      <c r="L4733" s="14"/>
      <c r="M4733" s="14"/>
      <c r="N4733" s="14"/>
      <c r="O4733" s="14"/>
      <c r="P4733" s="14"/>
    </row>
    <row r="4734" spans="9:16" x14ac:dyDescent="0.25">
      <c r="I4734" s="14"/>
      <c r="J4734" s="14"/>
      <c r="K4734" s="14"/>
      <c r="L4734" s="14"/>
      <c r="M4734" s="14"/>
      <c r="N4734" s="14"/>
      <c r="O4734" s="14"/>
      <c r="P4734" s="14"/>
    </row>
    <row r="4735" spans="9:16" x14ac:dyDescent="0.25">
      <c r="I4735" s="14"/>
      <c r="J4735" s="14"/>
      <c r="K4735" s="14"/>
      <c r="L4735" s="14"/>
      <c r="M4735" s="14"/>
      <c r="N4735" s="14"/>
      <c r="O4735" s="14"/>
      <c r="P4735" s="14"/>
    </row>
    <row r="4736" spans="9:16" x14ac:dyDescent="0.25">
      <c r="I4736" s="14"/>
      <c r="J4736" s="14"/>
      <c r="K4736" s="14"/>
      <c r="L4736" s="14"/>
      <c r="M4736" s="14"/>
      <c r="N4736" s="14"/>
      <c r="O4736" s="14"/>
      <c r="P4736" s="14"/>
    </row>
    <row r="4737" spans="9:16" x14ac:dyDescent="0.25">
      <c r="I4737" s="14"/>
      <c r="J4737" s="14"/>
      <c r="K4737" s="14"/>
      <c r="L4737" s="14"/>
      <c r="M4737" s="14"/>
      <c r="N4737" s="14"/>
      <c r="O4737" s="14"/>
      <c r="P4737" s="14"/>
    </row>
    <row r="4738" spans="9:16" x14ac:dyDescent="0.25">
      <c r="I4738" s="14"/>
      <c r="J4738" s="14"/>
      <c r="K4738" s="14"/>
      <c r="L4738" s="14"/>
      <c r="M4738" s="14"/>
      <c r="N4738" s="14"/>
      <c r="O4738" s="14"/>
      <c r="P4738" s="14"/>
    </row>
    <row r="4739" spans="9:16" x14ac:dyDescent="0.25">
      <c r="I4739" s="14"/>
      <c r="J4739" s="14"/>
      <c r="K4739" s="14"/>
      <c r="L4739" s="14"/>
      <c r="M4739" s="14"/>
      <c r="N4739" s="14"/>
      <c r="O4739" s="14"/>
      <c r="P4739" s="14"/>
    </row>
    <row r="4740" spans="9:16" x14ac:dyDescent="0.25">
      <c r="I4740" s="14"/>
      <c r="J4740" s="14"/>
      <c r="K4740" s="14"/>
      <c r="L4740" s="14"/>
      <c r="M4740" s="14"/>
      <c r="N4740" s="14"/>
      <c r="O4740" s="14"/>
      <c r="P4740" s="14"/>
    </row>
    <row r="4741" spans="9:16" x14ac:dyDescent="0.25">
      <c r="I4741" s="14"/>
      <c r="J4741" s="14"/>
      <c r="K4741" s="14"/>
      <c r="L4741" s="14"/>
      <c r="M4741" s="14"/>
      <c r="N4741" s="14"/>
      <c r="O4741" s="14"/>
      <c r="P4741" s="14"/>
    </row>
    <row r="4742" spans="9:16" x14ac:dyDescent="0.25">
      <c r="I4742" s="14"/>
      <c r="J4742" s="14"/>
      <c r="K4742" s="14"/>
      <c r="L4742" s="14"/>
      <c r="M4742" s="14"/>
      <c r="N4742" s="14"/>
      <c r="O4742" s="14"/>
      <c r="P4742" s="14"/>
    </row>
    <row r="4743" spans="9:16" x14ac:dyDescent="0.25">
      <c r="I4743" s="14"/>
      <c r="J4743" s="14"/>
      <c r="K4743" s="14"/>
      <c r="L4743" s="14"/>
      <c r="M4743" s="14"/>
      <c r="N4743" s="14"/>
      <c r="O4743" s="14"/>
      <c r="P4743" s="14"/>
    </row>
    <row r="4744" spans="9:16" x14ac:dyDescent="0.25">
      <c r="I4744" s="14"/>
      <c r="J4744" s="14"/>
      <c r="K4744" s="14"/>
      <c r="L4744" s="14"/>
      <c r="M4744" s="14"/>
      <c r="N4744" s="14"/>
      <c r="O4744" s="14"/>
      <c r="P4744" s="14"/>
    </row>
    <row r="4745" spans="9:16" x14ac:dyDescent="0.25">
      <c r="I4745" s="14"/>
      <c r="J4745" s="14"/>
      <c r="K4745" s="14"/>
      <c r="L4745" s="14"/>
      <c r="M4745" s="14"/>
      <c r="N4745" s="14"/>
      <c r="O4745" s="14"/>
      <c r="P4745" s="14"/>
    </row>
    <row r="4746" spans="9:16" x14ac:dyDescent="0.25">
      <c r="I4746" s="14"/>
      <c r="J4746" s="14"/>
      <c r="K4746" s="14"/>
      <c r="L4746" s="14"/>
      <c r="M4746" s="14"/>
      <c r="N4746" s="14"/>
      <c r="O4746" s="14"/>
      <c r="P4746" s="14"/>
    </row>
    <row r="4747" spans="9:16" x14ac:dyDescent="0.25">
      <c r="I4747" s="14"/>
      <c r="J4747" s="14"/>
      <c r="K4747" s="14"/>
      <c r="L4747" s="14"/>
      <c r="M4747" s="14"/>
      <c r="N4747" s="14"/>
      <c r="O4747" s="14"/>
      <c r="P4747" s="14"/>
    </row>
    <row r="4748" spans="9:16" x14ac:dyDescent="0.25">
      <c r="I4748" s="14"/>
      <c r="J4748" s="14"/>
      <c r="K4748" s="14"/>
      <c r="L4748" s="14"/>
      <c r="M4748" s="14"/>
      <c r="N4748" s="14"/>
      <c r="O4748" s="14"/>
      <c r="P4748" s="14"/>
    </row>
    <row r="4749" spans="9:16" x14ac:dyDescent="0.25">
      <c r="I4749" s="14"/>
      <c r="J4749" s="14"/>
      <c r="K4749" s="14"/>
      <c r="L4749" s="14"/>
      <c r="M4749" s="14"/>
      <c r="N4749" s="14"/>
      <c r="O4749" s="14"/>
      <c r="P4749" s="14"/>
    </row>
    <row r="4750" spans="9:16" x14ac:dyDescent="0.25">
      <c r="I4750" s="14"/>
      <c r="J4750" s="14"/>
      <c r="K4750" s="14"/>
      <c r="L4750" s="14"/>
      <c r="M4750" s="14"/>
      <c r="N4750" s="14"/>
      <c r="O4750" s="14"/>
      <c r="P4750" s="14"/>
    </row>
    <row r="4751" spans="9:16" x14ac:dyDescent="0.25">
      <c r="I4751" s="14"/>
      <c r="J4751" s="14"/>
      <c r="K4751" s="14"/>
      <c r="L4751" s="14"/>
      <c r="M4751" s="14"/>
      <c r="N4751" s="14"/>
      <c r="O4751" s="14"/>
      <c r="P4751" s="14"/>
    </row>
    <row r="4752" spans="9:16" x14ac:dyDescent="0.25">
      <c r="I4752" s="14"/>
      <c r="J4752" s="14"/>
      <c r="K4752" s="14"/>
      <c r="L4752" s="14"/>
      <c r="M4752" s="14"/>
      <c r="N4752" s="14"/>
      <c r="O4752" s="14"/>
      <c r="P4752" s="14"/>
    </row>
    <row r="4753" spans="9:16" x14ac:dyDescent="0.25">
      <c r="I4753" s="14"/>
      <c r="J4753" s="14"/>
      <c r="K4753" s="14"/>
      <c r="L4753" s="14"/>
      <c r="M4753" s="14"/>
      <c r="N4753" s="14"/>
      <c r="O4753" s="14"/>
      <c r="P4753" s="14"/>
    </row>
    <row r="4754" spans="9:16" x14ac:dyDescent="0.25">
      <c r="I4754" s="14"/>
      <c r="J4754" s="14"/>
      <c r="K4754" s="14"/>
      <c r="L4754" s="14"/>
      <c r="M4754" s="14"/>
      <c r="N4754" s="14"/>
      <c r="O4754" s="14"/>
      <c r="P4754" s="14"/>
    </row>
    <row r="4755" spans="9:16" x14ac:dyDescent="0.25">
      <c r="I4755" s="14"/>
      <c r="J4755" s="14"/>
      <c r="K4755" s="14"/>
      <c r="L4755" s="14"/>
      <c r="M4755" s="14"/>
      <c r="N4755" s="14"/>
      <c r="O4755" s="14"/>
      <c r="P4755" s="14"/>
    </row>
    <row r="4756" spans="9:16" x14ac:dyDescent="0.25">
      <c r="I4756" s="14"/>
      <c r="J4756" s="14"/>
      <c r="K4756" s="14"/>
      <c r="L4756" s="14"/>
      <c r="M4756" s="14"/>
      <c r="N4756" s="14"/>
      <c r="O4756" s="14"/>
      <c r="P4756" s="14"/>
    </row>
    <row r="4757" spans="9:16" x14ac:dyDescent="0.25">
      <c r="I4757" s="14"/>
      <c r="J4757" s="14"/>
      <c r="K4757" s="14"/>
      <c r="L4757" s="14"/>
      <c r="M4757" s="14"/>
      <c r="N4757" s="14"/>
      <c r="O4757" s="14"/>
      <c r="P4757" s="14"/>
    </row>
    <row r="4758" spans="9:16" x14ac:dyDescent="0.25">
      <c r="I4758" s="14"/>
      <c r="J4758" s="14"/>
      <c r="K4758" s="14"/>
      <c r="L4758" s="14"/>
      <c r="M4758" s="14"/>
      <c r="N4758" s="14"/>
      <c r="O4758" s="14"/>
      <c r="P4758" s="14"/>
    </row>
    <row r="4759" spans="9:16" x14ac:dyDescent="0.25">
      <c r="I4759" s="14"/>
      <c r="J4759" s="14"/>
      <c r="K4759" s="14"/>
      <c r="L4759" s="14"/>
      <c r="M4759" s="14"/>
      <c r="N4759" s="14"/>
      <c r="O4759" s="14"/>
      <c r="P4759" s="14"/>
    </row>
    <row r="4760" spans="9:16" x14ac:dyDescent="0.25">
      <c r="I4760" s="14"/>
      <c r="J4760" s="14"/>
      <c r="K4760" s="14"/>
      <c r="L4760" s="14"/>
      <c r="M4760" s="14"/>
      <c r="N4760" s="14"/>
      <c r="O4760" s="14"/>
      <c r="P4760" s="14"/>
    </row>
    <row r="4761" spans="9:16" x14ac:dyDescent="0.25">
      <c r="I4761" s="14"/>
      <c r="J4761" s="14"/>
      <c r="K4761" s="14"/>
      <c r="L4761" s="14"/>
      <c r="M4761" s="14"/>
      <c r="N4761" s="14"/>
      <c r="O4761" s="14"/>
      <c r="P4761" s="14"/>
    </row>
    <row r="4762" spans="9:16" x14ac:dyDescent="0.25">
      <c r="I4762" s="14"/>
      <c r="J4762" s="14"/>
      <c r="K4762" s="14"/>
      <c r="L4762" s="14"/>
      <c r="M4762" s="14"/>
      <c r="N4762" s="14"/>
      <c r="O4762" s="14"/>
      <c r="P4762" s="14"/>
    </row>
    <row r="4763" spans="9:16" x14ac:dyDescent="0.25">
      <c r="I4763" s="14"/>
      <c r="J4763" s="14"/>
      <c r="K4763" s="14"/>
      <c r="L4763" s="14"/>
      <c r="M4763" s="14"/>
      <c r="N4763" s="14"/>
      <c r="O4763" s="14"/>
      <c r="P4763" s="14"/>
    </row>
    <row r="4764" spans="9:16" x14ac:dyDescent="0.25">
      <c r="I4764" s="14"/>
      <c r="J4764" s="14"/>
      <c r="K4764" s="14"/>
      <c r="L4764" s="14"/>
      <c r="M4764" s="14"/>
      <c r="N4764" s="14"/>
      <c r="O4764" s="14"/>
      <c r="P4764" s="14"/>
    </row>
    <row r="4765" spans="9:16" x14ac:dyDescent="0.25">
      <c r="I4765" s="14"/>
      <c r="J4765" s="14"/>
      <c r="K4765" s="14"/>
      <c r="L4765" s="14"/>
      <c r="M4765" s="14"/>
      <c r="N4765" s="14"/>
      <c r="O4765" s="14"/>
      <c r="P4765" s="14"/>
    </row>
    <row r="4766" spans="9:16" x14ac:dyDescent="0.25">
      <c r="I4766" s="14"/>
      <c r="J4766" s="14"/>
      <c r="K4766" s="14"/>
      <c r="L4766" s="14"/>
      <c r="M4766" s="14"/>
      <c r="N4766" s="14"/>
      <c r="O4766" s="14"/>
      <c r="P4766" s="14"/>
    </row>
    <row r="4767" spans="9:16" x14ac:dyDescent="0.25">
      <c r="I4767" s="14"/>
      <c r="J4767" s="14"/>
      <c r="K4767" s="14"/>
      <c r="L4767" s="14"/>
      <c r="M4767" s="14"/>
      <c r="N4767" s="14"/>
      <c r="O4767" s="14"/>
      <c r="P4767" s="14"/>
    </row>
    <row r="4768" spans="9:16" x14ac:dyDescent="0.25">
      <c r="I4768" s="14"/>
      <c r="J4768" s="14"/>
      <c r="K4768" s="14"/>
      <c r="L4768" s="14"/>
      <c r="M4768" s="14"/>
      <c r="N4768" s="14"/>
      <c r="O4768" s="14"/>
      <c r="P4768" s="14"/>
    </row>
    <row r="4769" spans="9:16" x14ac:dyDescent="0.25">
      <c r="I4769" s="14"/>
      <c r="J4769" s="14"/>
      <c r="K4769" s="14"/>
      <c r="L4769" s="14"/>
      <c r="M4769" s="14"/>
      <c r="N4769" s="14"/>
      <c r="O4769" s="14"/>
      <c r="P4769" s="14"/>
    </row>
    <row r="4770" spans="9:16" x14ac:dyDescent="0.25">
      <c r="I4770" s="14"/>
      <c r="J4770" s="14"/>
      <c r="K4770" s="14"/>
      <c r="L4770" s="14"/>
      <c r="M4770" s="14"/>
      <c r="N4770" s="14"/>
      <c r="O4770" s="14"/>
      <c r="P4770" s="14"/>
    </row>
    <row r="4771" spans="9:16" x14ac:dyDescent="0.25">
      <c r="I4771" s="14"/>
      <c r="J4771" s="14"/>
      <c r="K4771" s="14"/>
      <c r="L4771" s="14"/>
      <c r="M4771" s="14"/>
      <c r="N4771" s="14"/>
      <c r="O4771" s="14"/>
      <c r="P4771" s="14"/>
    </row>
    <row r="4772" spans="9:16" x14ac:dyDescent="0.25">
      <c r="I4772" s="14"/>
      <c r="J4772" s="14"/>
      <c r="K4772" s="14"/>
      <c r="L4772" s="14"/>
      <c r="M4772" s="14"/>
      <c r="N4772" s="14"/>
      <c r="O4772" s="14"/>
      <c r="P4772" s="14"/>
    </row>
    <row r="4773" spans="9:16" x14ac:dyDescent="0.25">
      <c r="I4773" s="14"/>
      <c r="J4773" s="14"/>
      <c r="K4773" s="14"/>
      <c r="L4773" s="14"/>
      <c r="M4773" s="14"/>
      <c r="N4773" s="14"/>
      <c r="O4773" s="14"/>
      <c r="P4773" s="14"/>
    </row>
    <row r="4774" spans="9:16" x14ac:dyDescent="0.25">
      <c r="I4774" s="14"/>
      <c r="J4774" s="14"/>
      <c r="K4774" s="14"/>
      <c r="L4774" s="14"/>
      <c r="M4774" s="14"/>
      <c r="N4774" s="14"/>
      <c r="O4774" s="14"/>
      <c r="P4774" s="14"/>
    </row>
    <row r="4775" spans="9:16" x14ac:dyDescent="0.25">
      <c r="I4775" s="14"/>
      <c r="J4775" s="14"/>
      <c r="K4775" s="14"/>
      <c r="L4775" s="14"/>
      <c r="M4775" s="14"/>
      <c r="N4775" s="14"/>
      <c r="O4775" s="14"/>
      <c r="P4775" s="14"/>
    </row>
    <row r="4776" spans="9:16" x14ac:dyDescent="0.25">
      <c r="I4776" s="14"/>
      <c r="J4776" s="14"/>
      <c r="K4776" s="14"/>
      <c r="L4776" s="14"/>
      <c r="M4776" s="14"/>
      <c r="N4776" s="14"/>
      <c r="O4776" s="14"/>
      <c r="P4776" s="14"/>
    </row>
    <row r="4777" spans="9:16" x14ac:dyDescent="0.25">
      <c r="I4777" s="14"/>
      <c r="J4777" s="14"/>
      <c r="K4777" s="14"/>
      <c r="L4777" s="14"/>
      <c r="M4777" s="14"/>
      <c r="N4777" s="14"/>
      <c r="O4777" s="14"/>
      <c r="P4777" s="14"/>
    </row>
    <row r="4778" spans="9:16" x14ac:dyDescent="0.25">
      <c r="I4778" s="14"/>
      <c r="J4778" s="14"/>
      <c r="K4778" s="14"/>
      <c r="L4778" s="14"/>
      <c r="M4778" s="14"/>
      <c r="N4778" s="14"/>
      <c r="O4778" s="14"/>
      <c r="P4778" s="14"/>
    </row>
    <row r="4779" spans="9:16" x14ac:dyDescent="0.25">
      <c r="I4779" s="14"/>
      <c r="J4779" s="14"/>
      <c r="K4779" s="14"/>
      <c r="L4779" s="14"/>
      <c r="M4779" s="14"/>
      <c r="N4779" s="14"/>
      <c r="O4779" s="14"/>
      <c r="P4779" s="14"/>
    </row>
    <row r="4780" spans="9:16" x14ac:dyDescent="0.25">
      <c r="I4780" s="14"/>
      <c r="J4780" s="14"/>
      <c r="K4780" s="14"/>
      <c r="L4780" s="14"/>
      <c r="M4780" s="14"/>
      <c r="N4780" s="14"/>
      <c r="O4780" s="14"/>
      <c r="P4780" s="14"/>
    </row>
    <row r="4781" spans="9:16" x14ac:dyDescent="0.25">
      <c r="I4781" s="14"/>
      <c r="J4781" s="14"/>
      <c r="K4781" s="14"/>
      <c r="L4781" s="14"/>
      <c r="M4781" s="14"/>
      <c r="N4781" s="14"/>
      <c r="O4781" s="14"/>
      <c r="P4781" s="14"/>
    </row>
    <row r="4782" spans="9:16" x14ac:dyDescent="0.25">
      <c r="I4782" s="14"/>
      <c r="J4782" s="14"/>
      <c r="K4782" s="14"/>
      <c r="L4782" s="14"/>
      <c r="M4782" s="14"/>
      <c r="N4782" s="14"/>
      <c r="O4782" s="14"/>
      <c r="P4782" s="14"/>
    </row>
    <row r="4783" spans="9:16" x14ac:dyDescent="0.25">
      <c r="I4783" s="14"/>
      <c r="J4783" s="14"/>
      <c r="K4783" s="14"/>
      <c r="L4783" s="14"/>
      <c r="M4783" s="14"/>
      <c r="N4783" s="14"/>
      <c r="O4783" s="14"/>
      <c r="P4783" s="14"/>
    </row>
    <row r="4784" spans="9:16" x14ac:dyDescent="0.25">
      <c r="I4784" s="14"/>
      <c r="J4784" s="14"/>
      <c r="K4784" s="14"/>
      <c r="L4784" s="14"/>
      <c r="M4784" s="14"/>
      <c r="N4784" s="14"/>
      <c r="O4784" s="14"/>
      <c r="P4784" s="14"/>
    </row>
    <row r="4785" spans="9:16" x14ac:dyDescent="0.25">
      <c r="I4785" s="14"/>
      <c r="J4785" s="14"/>
      <c r="K4785" s="14"/>
      <c r="L4785" s="14"/>
      <c r="M4785" s="14"/>
      <c r="N4785" s="14"/>
      <c r="O4785" s="14"/>
      <c r="P4785" s="14"/>
    </row>
    <row r="4786" spans="9:16" x14ac:dyDescent="0.25">
      <c r="I4786" s="14"/>
      <c r="J4786" s="14"/>
      <c r="K4786" s="14"/>
      <c r="L4786" s="14"/>
      <c r="M4786" s="14"/>
      <c r="N4786" s="14"/>
      <c r="O4786" s="14"/>
      <c r="P4786" s="14"/>
    </row>
    <row r="4787" spans="9:16" x14ac:dyDescent="0.25">
      <c r="I4787" s="14"/>
      <c r="J4787" s="14"/>
      <c r="K4787" s="14"/>
      <c r="L4787" s="14"/>
      <c r="M4787" s="14"/>
      <c r="N4787" s="14"/>
      <c r="O4787" s="14"/>
      <c r="P4787" s="14"/>
    </row>
    <row r="4788" spans="9:16" x14ac:dyDescent="0.25">
      <c r="I4788" s="14"/>
      <c r="J4788" s="14"/>
      <c r="K4788" s="14"/>
      <c r="L4788" s="14"/>
      <c r="M4788" s="14"/>
      <c r="N4788" s="14"/>
      <c r="O4788" s="14"/>
      <c r="P4788" s="14"/>
    </row>
    <row r="4789" spans="9:16" x14ac:dyDescent="0.25">
      <c r="I4789" s="14"/>
      <c r="J4789" s="14"/>
      <c r="K4789" s="14"/>
      <c r="L4789" s="14"/>
      <c r="M4789" s="14"/>
      <c r="N4789" s="14"/>
      <c r="O4789" s="14"/>
      <c r="P4789" s="14"/>
    </row>
    <row r="4790" spans="9:16" x14ac:dyDescent="0.25">
      <c r="I4790" s="14"/>
      <c r="J4790" s="14"/>
      <c r="K4790" s="14"/>
      <c r="L4790" s="14"/>
      <c r="M4790" s="14"/>
      <c r="N4790" s="14"/>
      <c r="O4790" s="14"/>
      <c r="P4790" s="14"/>
    </row>
    <row r="4791" spans="9:16" x14ac:dyDescent="0.25">
      <c r="I4791" s="14"/>
      <c r="J4791" s="14"/>
      <c r="K4791" s="14"/>
      <c r="L4791" s="14"/>
      <c r="M4791" s="14"/>
      <c r="N4791" s="14"/>
      <c r="O4791" s="14"/>
      <c r="P4791" s="14"/>
    </row>
    <row r="4792" spans="9:16" x14ac:dyDescent="0.25">
      <c r="I4792" s="14"/>
      <c r="J4792" s="14"/>
      <c r="K4792" s="14"/>
      <c r="L4792" s="14"/>
      <c r="M4792" s="14"/>
      <c r="N4792" s="14"/>
      <c r="O4792" s="14"/>
      <c r="P4792" s="14"/>
    </row>
    <row r="4793" spans="9:16" x14ac:dyDescent="0.25">
      <c r="I4793" s="14"/>
      <c r="J4793" s="14"/>
      <c r="K4793" s="14"/>
      <c r="L4793" s="14"/>
      <c r="M4793" s="14"/>
      <c r="N4793" s="14"/>
      <c r="O4793" s="14"/>
      <c r="P4793" s="14"/>
    </row>
    <row r="4794" spans="9:16" x14ac:dyDescent="0.25">
      <c r="I4794" s="14"/>
      <c r="J4794" s="14"/>
      <c r="K4794" s="14"/>
      <c r="L4794" s="14"/>
      <c r="M4794" s="14"/>
      <c r="N4794" s="14"/>
      <c r="O4794" s="14"/>
      <c r="P4794" s="14"/>
    </row>
    <row r="4795" spans="9:16" x14ac:dyDescent="0.25">
      <c r="I4795" s="14"/>
      <c r="J4795" s="14"/>
      <c r="K4795" s="14"/>
      <c r="L4795" s="14"/>
      <c r="M4795" s="14"/>
      <c r="N4795" s="14"/>
      <c r="O4795" s="14"/>
      <c r="P4795" s="14"/>
    </row>
    <row r="4796" spans="9:16" x14ac:dyDescent="0.25">
      <c r="I4796" s="14"/>
      <c r="J4796" s="14"/>
      <c r="K4796" s="14"/>
      <c r="L4796" s="14"/>
      <c r="M4796" s="14"/>
      <c r="N4796" s="14"/>
      <c r="O4796" s="14"/>
      <c r="P4796" s="14"/>
    </row>
    <row r="4797" spans="9:16" x14ac:dyDescent="0.25">
      <c r="I4797" s="14"/>
      <c r="J4797" s="14"/>
      <c r="K4797" s="14"/>
      <c r="L4797" s="14"/>
      <c r="M4797" s="14"/>
      <c r="N4797" s="14"/>
      <c r="O4797" s="14"/>
      <c r="P4797" s="14"/>
    </row>
    <row r="4798" spans="9:16" x14ac:dyDescent="0.25">
      <c r="I4798" s="14"/>
      <c r="J4798" s="14"/>
      <c r="K4798" s="14"/>
      <c r="L4798" s="14"/>
      <c r="M4798" s="14"/>
      <c r="N4798" s="14"/>
      <c r="O4798" s="14"/>
      <c r="P4798" s="14"/>
    </row>
    <row r="4799" spans="9:16" x14ac:dyDescent="0.25">
      <c r="I4799" s="14"/>
      <c r="J4799" s="14"/>
      <c r="K4799" s="14"/>
      <c r="L4799" s="14"/>
      <c r="M4799" s="14"/>
      <c r="N4799" s="14"/>
      <c r="O4799" s="14"/>
      <c r="P4799" s="14"/>
    </row>
    <row r="4800" spans="9:16" x14ac:dyDescent="0.25">
      <c r="I4800" s="14"/>
      <c r="J4800" s="14"/>
      <c r="K4800" s="14"/>
      <c r="L4800" s="14"/>
      <c r="M4800" s="14"/>
      <c r="N4800" s="14"/>
      <c r="O4800" s="14"/>
      <c r="P4800" s="14"/>
    </row>
    <row r="4801" spans="9:16" x14ac:dyDescent="0.25">
      <c r="I4801" s="14"/>
      <c r="J4801" s="14"/>
      <c r="K4801" s="14"/>
      <c r="L4801" s="14"/>
      <c r="M4801" s="14"/>
      <c r="N4801" s="14"/>
      <c r="O4801" s="14"/>
      <c r="P4801" s="14"/>
    </row>
    <row r="4802" spans="9:16" x14ac:dyDescent="0.25">
      <c r="I4802" s="14"/>
      <c r="J4802" s="14"/>
      <c r="K4802" s="14"/>
      <c r="L4802" s="14"/>
      <c r="M4802" s="14"/>
      <c r="N4802" s="14"/>
      <c r="O4802" s="14"/>
      <c r="P4802" s="14"/>
    </row>
    <row r="4803" spans="9:16" x14ac:dyDescent="0.25">
      <c r="I4803" s="14"/>
      <c r="J4803" s="14"/>
      <c r="K4803" s="14"/>
      <c r="L4803" s="14"/>
      <c r="M4803" s="14"/>
      <c r="N4803" s="14"/>
      <c r="O4803" s="14"/>
      <c r="P4803" s="14"/>
    </row>
    <row r="4804" spans="9:16" x14ac:dyDescent="0.25">
      <c r="I4804" s="14"/>
      <c r="J4804" s="14"/>
      <c r="K4804" s="14"/>
      <c r="L4804" s="14"/>
      <c r="M4804" s="14"/>
      <c r="N4804" s="14"/>
      <c r="O4804" s="14"/>
      <c r="P4804" s="14"/>
    </row>
    <row r="4805" spans="9:16" x14ac:dyDescent="0.25">
      <c r="I4805" s="14"/>
      <c r="J4805" s="14"/>
      <c r="K4805" s="14"/>
      <c r="L4805" s="14"/>
      <c r="M4805" s="14"/>
      <c r="N4805" s="14"/>
      <c r="O4805" s="14"/>
      <c r="P4805" s="14"/>
    </row>
    <row r="4806" spans="9:16" x14ac:dyDescent="0.25">
      <c r="I4806" s="14"/>
      <c r="J4806" s="14"/>
      <c r="K4806" s="14"/>
      <c r="L4806" s="14"/>
      <c r="M4806" s="14"/>
      <c r="N4806" s="14"/>
      <c r="O4806" s="14"/>
      <c r="P4806" s="14"/>
    </row>
    <row r="4807" spans="9:16" x14ac:dyDescent="0.25">
      <c r="I4807" s="14"/>
      <c r="J4807" s="14"/>
      <c r="K4807" s="14"/>
      <c r="L4807" s="14"/>
      <c r="M4807" s="14"/>
      <c r="N4807" s="14"/>
      <c r="O4807" s="14"/>
      <c r="P4807" s="14"/>
    </row>
    <row r="4808" spans="9:16" x14ac:dyDescent="0.25">
      <c r="I4808" s="14"/>
      <c r="J4808" s="14"/>
      <c r="K4808" s="14"/>
      <c r="L4808" s="14"/>
      <c r="M4808" s="14"/>
      <c r="N4808" s="14"/>
      <c r="O4808" s="14"/>
      <c r="P4808" s="14"/>
    </row>
    <row r="4809" spans="9:16" x14ac:dyDescent="0.25">
      <c r="I4809" s="14"/>
      <c r="J4809" s="14"/>
      <c r="K4809" s="14"/>
      <c r="L4809" s="14"/>
      <c r="M4809" s="14"/>
      <c r="N4809" s="14"/>
      <c r="O4809" s="14"/>
      <c r="P4809" s="14"/>
    </row>
    <row r="4810" spans="9:16" x14ac:dyDescent="0.25">
      <c r="I4810" s="14"/>
      <c r="J4810" s="14"/>
      <c r="K4810" s="14"/>
      <c r="L4810" s="14"/>
      <c r="M4810" s="14"/>
      <c r="N4810" s="14"/>
      <c r="O4810" s="14"/>
      <c r="P4810" s="14"/>
    </row>
    <row r="4811" spans="9:16" x14ac:dyDescent="0.25">
      <c r="I4811" s="14"/>
      <c r="J4811" s="14"/>
      <c r="K4811" s="14"/>
      <c r="L4811" s="14"/>
      <c r="M4811" s="14"/>
      <c r="N4811" s="14"/>
      <c r="O4811" s="14"/>
      <c r="P4811" s="14"/>
    </row>
    <row r="4812" spans="9:16" x14ac:dyDescent="0.25">
      <c r="I4812" s="14"/>
      <c r="J4812" s="14"/>
      <c r="K4812" s="14"/>
      <c r="L4812" s="14"/>
      <c r="M4812" s="14"/>
      <c r="N4812" s="14"/>
      <c r="O4812" s="14"/>
      <c r="P4812" s="14"/>
    </row>
    <row r="4813" spans="9:16" x14ac:dyDescent="0.25">
      <c r="I4813" s="14"/>
      <c r="J4813" s="14"/>
      <c r="K4813" s="14"/>
      <c r="L4813" s="14"/>
      <c r="M4813" s="14"/>
      <c r="N4813" s="14"/>
      <c r="O4813" s="14"/>
      <c r="P4813" s="14"/>
    </row>
    <row r="4814" spans="9:16" x14ac:dyDescent="0.25">
      <c r="I4814" s="14"/>
      <c r="J4814" s="14"/>
      <c r="K4814" s="14"/>
      <c r="L4814" s="14"/>
      <c r="M4814" s="14"/>
      <c r="N4814" s="14"/>
      <c r="O4814" s="14"/>
      <c r="P4814" s="14"/>
    </row>
    <row r="4815" spans="9:16" x14ac:dyDescent="0.25">
      <c r="I4815" s="14"/>
      <c r="J4815" s="14"/>
      <c r="K4815" s="14"/>
      <c r="L4815" s="14"/>
      <c r="M4815" s="14"/>
      <c r="N4815" s="14"/>
      <c r="O4815" s="14"/>
      <c r="P4815" s="14"/>
    </row>
    <row r="4816" spans="9:16" x14ac:dyDescent="0.25">
      <c r="I4816" s="14"/>
      <c r="J4816" s="14"/>
      <c r="K4816" s="14"/>
      <c r="L4816" s="14"/>
      <c r="M4816" s="14"/>
      <c r="N4816" s="14"/>
      <c r="O4816" s="14"/>
      <c r="P4816" s="14"/>
    </row>
    <row r="4817" spans="9:16" x14ac:dyDescent="0.25">
      <c r="I4817" s="14"/>
      <c r="J4817" s="14"/>
      <c r="K4817" s="14"/>
      <c r="L4817" s="14"/>
      <c r="M4817" s="14"/>
      <c r="N4817" s="14"/>
      <c r="O4817" s="14"/>
      <c r="P4817" s="14"/>
    </row>
    <row r="4818" spans="9:16" x14ac:dyDescent="0.25">
      <c r="I4818" s="14"/>
      <c r="J4818" s="14"/>
      <c r="K4818" s="14"/>
      <c r="L4818" s="14"/>
      <c r="M4818" s="14"/>
      <c r="N4818" s="14"/>
      <c r="O4818" s="14"/>
      <c r="P4818" s="14"/>
    </row>
    <row r="4819" spans="9:16" x14ac:dyDescent="0.25">
      <c r="I4819" s="14"/>
      <c r="J4819" s="14"/>
      <c r="K4819" s="14"/>
      <c r="L4819" s="14"/>
      <c r="M4819" s="14"/>
      <c r="N4819" s="14"/>
      <c r="O4819" s="14"/>
      <c r="P4819" s="14"/>
    </row>
    <row r="4820" spans="9:16" x14ac:dyDescent="0.25">
      <c r="I4820" s="14"/>
      <c r="J4820" s="14"/>
      <c r="K4820" s="14"/>
      <c r="L4820" s="14"/>
      <c r="M4820" s="14"/>
      <c r="N4820" s="14"/>
      <c r="O4820" s="14"/>
      <c r="P4820" s="14"/>
    </row>
    <row r="4821" spans="9:16" x14ac:dyDescent="0.25">
      <c r="I4821" s="14"/>
      <c r="J4821" s="14"/>
      <c r="K4821" s="14"/>
      <c r="L4821" s="14"/>
      <c r="M4821" s="14"/>
      <c r="N4821" s="14"/>
      <c r="O4821" s="14"/>
      <c r="P4821" s="14"/>
    </row>
    <row r="4822" spans="9:16" x14ac:dyDescent="0.25">
      <c r="I4822" s="14"/>
      <c r="J4822" s="14"/>
      <c r="K4822" s="14"/>
      <c r="L4822" s="14"/>
      <c r="M4822" s="14"/>
      <c r="N4822" s="14"/>
      <c r="O4822" s="14"/>
      <c r="P4822" s="14"/>
    </row>
    <row r="4823" spans="9:16" x14ac:dyDescent="0.25">
      <c r="I4823" s="14"/>
      <c r="J4823" s="14"/>
      <c r="K4823" s="14"/>
      <c r="L4823" s="14"/>
      <c r="M4823" s="14"/>
      <c r="N4823" s="14"/>
      <c r="O4823" s="14"/>
      <c r="P4823" s="14"/>
    </row>
    <row r="4824" spans="9:16" x14ac:dyDescent="0.25">
      <c r="I4824" s="14"/>
      <c r="J4824" s="14"/>
      <c r="K4824" s="14"/>
      <c r="L4824" s="14"/>
      <c r="M4824" s="14"/>
      <c r="N4824" s="14"/>
      <c r="O4824" s="14"/>
      <c r="P4824" s="14"/>
    </row>
    <row r="4825" spans="9:16" x14ac:dyDescent="0.25">
      <c r="I4825" s="14"/>
      <c r="J4825" s="14"/>
      <c r="K4825" s="14"/>
      <c r="L4825" s="14"/>
      <c r="M4825" s="14"/>
      <c r="N4825" s="14"/>
      <c r="O4825" s="14"/>
      <c r="P4825" s="14"/>
    </row>
    <row r="4826" spans="9:16" x14ac:dyDescent="0.25">
      <c r="I4826" s="14"/>
      <c r="J4826" s="14"/>
      <c r="K4826" s="14"/>
      <c r="L4826" s="14"/>
      <c r="M4826" s="14"/>
      <c r="N4826" s="14"/>
      <c r="O4826" s="14"/>
      <c r="P4826" s="14"/>
    </row>
    <row r="4827" spans="9:16" x14ac:dyDescent="0.25">
      <c r="I4827" s="14"/>
      <c r="J4827" s="14"/>
      <c r="K4827" s="14"/>
      <c r="L4827" s="14"/>
      <c r="M4827" s="14"/>
      <c r="N4827" s="14"/>
      <c r="O4827" s="14"/>
      <c r="P4827" s="14"/>
    </row>
    <row r="4828" spans="9:16" x14ac:dyDescent="0.25">
      <c r="I4828" s="14"/>
      <c r="J4828" s="14"/>
      <c r="K4828" s="14"/>
      <c r="L4828" s="14"/>
      <c r="M4828" s="14"/>
      <c r="N4828" s="14"/>
      <c r="O4828" s="14"/>
      <c r="P4828" s="14"/>
    </row>
    <row r="4829" spans="9:16" x14ac:dyDescent="0.25">
      <c r="I4829" s="14"/>
      <c r="J4829" s="14"/>
      <c r="K4829" s="14"/>
      <c r="L4829" s="14"/>
      <c r="M4829" s="14"/>
      <c r="N4829" s="14"/>
      <c r="O4829" s="14"/>
      <c r="P4829" s="14"/>
    </row>
    <row r="4830" spans="9:16" x14ac:dyDescent="0.25">
      <c r="I4830" s="14"/>
      <c r="J4830" s="14"/>
      <c r="K4830" s="14"/>
      <c r="L4830" s="14"/>
      <c r="M4830" s="14"/>
      <c r="N4830" s="14"/>
      <c r="O4830" s="14"/>
      <c r="P4830" s="14"/>
    </row>
    <row r="4831" spans="9:16" x14ac:dyDescent="0.25">
      <c r="I4831" s="14"/>
      <c r="J4831" s="14"/>
      <c r="K4831" s="14"/>
      <c r="L4831" s="14"/>
      <c r="M4831" s="14"/>
      <c r="N4831" s="14"/>
      <c r="O4831" s="14"/>
      <c r="P4831" s="14"/>
    </row>
    <row r="4832" spans="9:16" x14ac:dyDescent="0.25">
      <c r="I4832" s="14"/>
      <c r="J4832" s="14"/>
      <c r="K4832" s="14"/>
      <c r="L4832" s="14"/>
      <c r="M4832" s="14"/>
      <c r="N4832" s="14"/>
      <c r="O4832" s="14"/>
      <c r="P4832" s="14"/>
    </row>
    <row r="4833" spans="9:16" x14ac:dyDescent="0.25">
      <c r="I4833" s="14"/>
      <c r="J4833" s="14"/>
      <c r="K4833" s="14"/>
      <c r="L4833" s="14"/>
      <c r="M4833" s="14"/>
      <c r="N4833" s="14"/>
      <c r="O4833" s="14"/>
      <c r="P4833" s="14"/>
    </row>
    <row r="4834" spans="9:16" x14ac:dyDescent="0.25">
      <c r="I4834" s="14"/>
      <c r="J4834" s="14"/>
      <c r="K4834" s="14"/>
      <c r="L4834" s="14"/>
      <c r="M4834" s="14"/>
      <c r="N4834" s="14"/>
      <c r="O4834" s="14"/>
      <c r="P4834" s="14"/>
    </row>
    <row r="4835" spans="9:16" x14ac:dyDescent="0.25">
      <c r="I4835" s="14"/>
      <c r="J4835" s="14"/>
      <c r="K4835" s="14"/>
      <c r="L4835" s="14"/>
      <c r="M4835" s="14"/>
      <c r="N4835" s="14"/>
      <c r="O4835" s="14"/>
      <c r="P4835" s="14"/>
    </row>
    <row r="4836" spans="9:16" x14ac:dyDescent="0.25">
      <c r="I4836" s="14"/>
      <c r="J4836" s="14"/>
      <c r="K4836" s="14"/>
      <c r="L4836" s="14"/>
      <c r="M4836" s="14"/>
      <c r="N4836" s="14"/>
      <c r="O4836" s="14"/>
      <c r="P4836" s="14"/>
    </row>
    <row r="4837" spans="9:16" x14ac:dyDescent="0.25">
      <c r="I4837" s="14"/>
      <c r="J4837" s="14"/>
      <c r="K4837" s="14"/>
      <c r="L4837" s="14"/>
      <c r="M4837" s="14"/>
      <c r="N4837" s="14"/>
      <c r="O4837" s="14"/>
      <c r="P4837" s="14"/>
    </row>
    <row r="4838" spans="9:16" x14ac:dyDescent="0.25">
      <c r="I4838" s="14"/>
      <c r="J4838" s="14"/>
      <c r="K4838" s="14"/>
      <c r="L4838" s="14"/>
      <c r="M4838" s="14"/>
      <c r="N4838" s="14"/>
      <c r="O4838" s="14"/>
      <c r="P4838" s="14"/>
    </row>
    <row r="4839" spans="9:16" x14ac:dyDescent="0.25">
      <c r="I4839" s="14"/>
      <c r="J4839" s="14"/>
      <c r="K4839" s="14"/>
      <c r="L4839" s="14"/>
      <c r="M4839" s="14"/>
      <c r="N4839" s="14"/>
      <c r="O4839" s="14"/>
      <c r="P4839" s="14"/>
    </row>
    <row r="4840" spans="9:16" x14ac:dyDescent="0.25">
      <c r="I4840" s="14"/>
      <c r="J4840" s="14"/>
      <c r="K4840" s="14"/>
      <c r="L4840" s="14"/>
      <c r="M4840" s="14"/>
      <c r="N4840" s="14"/>
      <c r="O4840" s="14"/>
      <c r="P4840" s="14"/>
    </row>
    <row r="4841" spans="9:16" x14ac:dyDescent="0.25">
      <c r="I4841" s="14"/>
      <c r="J4841" s="14"/>
      <c r="K4841" s="14"/>
      <c r="L4841" s="14"/>
      <c r="M4841" s="14"/>
      <c r="N4841" s="14"/>
      <c r="O4841" s="14"/>
      <c r="P4841" s="14"/>
    </row>
    <row r="4842" spans="9:16" x14ac:dyDescent="0.25">
      <c r="I4842" s="14"/>
      <c r="J4842" s="14"/>
      <c r="K4842" s="14"/>
      <c r="L4842" s="14"/>
      <c r="M4842" s="14"/>
      <c r="N4842" s="14"/>
      <c r="O4842" s="14"/>
      <c r="P4842" s="14"/>
    </row>
    <row r="4843" spans="9:16" x14ac:dyDescent="0.25">
      <c r="I4843" s="14"/>
      <c r="J4843" s="14"/>
      <c r="K4843" s="14"/>
      <c r="L4843" s="14"/>
      <c r="M4843" s="14"/>
      <c r="N4843" s="14"/>
      <c r="O4843" s="14"/>
      <c r="P4843" s="14"/>
    </row>
    <row r="4844" spans="9:16" x14ac:dyDescent="0.25">
      <c r="I4844" s="14"/>
      <c r="J4844" s="14"/>
      <c r="K4844" s="14"/>
      <c r="L4844" s="14"/>
      <c r="M4844" s="14"/>
      <c r="N4844" s="14"/>
      <c r="O4844" s="14"/>
      <c r="P4844" s="14"/>
    </row>
    <row r="4845" spans="9:16" x14ac:dyDescent="0.25">
      <c r="I4845" s="14"/>
      <c r="J4845" s="14"/>
      <c r="K4845" s="14"/>
      <c r="L4845" s="14"/>
      <c r="M4845" s="14"/>
      <c r="N4845" s="14"/>
      <c r="O4845" s="14"/>
      <c r="P4845" s="14"/>
    </row>
    <row r="4846" spans="9:16" x14ac:dyDescent="0.25">
      <c r="I4846" s="14"/>
      <c r="J4846" s="14"/>
      <c r="K4846" s="14"/>
      <c r="L4846" s="14"/>
      <c r="M4846" s="14"/>
      <c r="N4846" s="14"/>
      <c r="O4846" s="14"/>
      <c r="P4846" s="14"/>
    </row>
    <row r="4847" spans="9:16" x14ac:dyDescent="0.25">
      <c r="I4847" s="14"/>
      <c r="J4847" s="14"/>
      <c r="K4847" s="14"/>
      <c r="L4847" s="14"/>
      <c r="M4847" s="14"/>
      <c r="N4847" s="14"/>
      <c r="O4847" s="14"/>
      <c r="P4847" s="14"/>
    </row>
    <row r="4848" spans="9:16" x14ac:dyDescent="0.25">
      <c r="I4848" s="14"/>
      <c r="J4848" s="14"/>
      <c r="K4848" s="14"/>
      <c r="L4848" s="14"/>
      <c r="M4848" s="14"/>
      <c r="N4848" s="14"/>
      <c r="O4848" s="14"/>
      <c r="P4848" s="14"/>
    </row>
    <row r="4849" spans="9:16" x14ac:dyDescent="0.25">
      <c r="I4849" s="14"/>
      <c r="J4849" s="14"/>
      <c r="K4849" s="14"/>
      <c r="L4849" s="14"/>
      <c r="M4849" s="14"/>
      <c r="N4849" s="14"/>
      <c r="O4849" s="14"/>
      <c r="P4849" s="14"/>
    </row>
    <row r="4850" spans="9:16" x14ac:dyDescent="0.25">
      <c r="I4850" s="14"/>
      <c r="J4850" s="14"/>
      <c r="K4850" s="14"/>
      <c r="L4850" s="14"/>
      <c r="M4850" s="14"/>
      <c r="N4850" s="14"/>
      <c r="O4850" s="14"/>
      <c r="P4850" s="14"/>
    </row>
    <row r="4851" spans="9:16" x14ac:dyDescent="0.25">
      <c r="I4851" s="14"/>
      <c r="J4851" s="14"/>
      <c r="K4851" s="14"/>
      <c r="L4851" s="14"/>
      <c r="M4851" s="14"/>
      <c r="N4851" s="14"/>
      <c r="O4851" s="14"/>
      <c r="P4851" s="14"/>
    </row>
    <row r="4852" spans="9:16" x14ac:dyDescent="0.25">
      <c r="I4852" s="14"/>
      <c r="J4852" s="14"/>
      <c r="K4852" s="14"/>
      <c r="L4852" s="14"/>
      <c r="M4852" s="14"/>
      <c r="N4852" s="14"/>
      <c r="O4852" s="14"/>
      <c r="P4852" s="14"/>
    </row>
    <row r="4853" spans="9:16" x14ac:dyDescent="0.25">
      <c r="I4853" s="14"/>
      <c r="J4853" s="14"/>
      <c r="K4853" s="14"/>
      <c r="L4853" s="14"/>
      <c r="M4853" s="14"/>
      <c r="N4853" s="14"/>
      <c r="O4853" s="14"/>
      <c r="P4853" s="14"/>
    </row>
    <row r="4854" spans="9:16" x14ac:dyDescent="0.25">
      <c r="I4854" s="14"/>
      <c r="J4854" s="14"/>
      <c r="K4854" s="14"/>
      <c r="L4854" s="14"/>
      <c r="M4854" s="14"/>
      <c r="N4854" s="14"/>
      <c r="O4854" s="14"/>
      <c r="P4854" s="14"/>
    </row>
    <row r="4855" spans="9:16" x14ac:dyDescent="0.25">
      <c r="I4855" s="14"/>
      <c r="J4855" s="14"/>
      <c r="K4855" s="14"/>
      <c r="L4855" s="14"/>
      <c r="M4855" s="14"/>
      <c r="N4855" s="14"/>
      <c r="O4855" s="14"/>
      <c r="P4855" s="14"/>
    </row>
    <row r="4856" spans="9:16" x14ac:dyDescent="0.25">
      <c r="I4856" s="14"/>
      <c r="J4856" s="14"/>
      <c r="K4856" s="14"/>
      <c r="L4856" s="14"/>
      <c r="M4856" s="14"/>
      <c r="N4856" s="14"/>
      <c r="O4856" s="14"/>
      <c r="P4856" s="14"/>
    </row>
    <row r="4857" spans="9:16" x14ac:dyDescent="0.25">
      <c r="I4857" s="14"/>
      <c r="J4857" s="14"/>
      <c r="K4857" s="14"/>
      <c r="L4857" s="14"/>
      <c r="M4857" s="14"/>
      <c r="N4857" s="14"/>
      <c r="O4857" s="14"/>
      <c r="P4857" s="14"/>
    </row>
    <row r="4858" spans="9:16" x14ac:dyDescent="0.25">
      <c r="I4858" s="14"/>
      <c r="J4858" s="14"/>
      <c r="K4858" s="14"/>
      <c r="L4858" s="14"/>
      <c r="M4858" s="14"/>
      <c r="N4858" s="14"/>
      <c r="O4858" s="14"/>
      <c r="P4858" s="14"/>
    </row>
    <row r="4859" spans="9:16" x14ac:dyDescent="0.25">
      <c r="I4859" s="14"/>
      <c r="J4859" s="14"/>
      <c r="K4859" s="14"/>
      <c r="L4859" s="14"/>
      <c r="M4859" s="14"/>
      <c r="N4859" s="14"/>
      <c r="O4859" s="14"/>
      <c r="P4859" s="14"/>
    </row>
    <row r="4860" spans="9:16" x14ac:dyDescent="0.25">
      <c r="I4860" s="14"/>
      <c r="J4860" s="14"/>
      <c r="K4860" s="14"/>
      <c r="L4860" s="14"/>
      <c r="M4860" s="14"/>
      <c r="N4860" s="14"/>
      <c r="O4860" s="14"/>
      <c r="P4860" s="14"/>
    </row>
    <row r="4861" spans="9:16" x14ac:dyDescent="0.25">
      <c r="I4861" s="14"/>
      <c r="J4861" s="14"/>
      <c r="K4861" s="14"/>
      <c r="L4861" s="14"/>
      <c r="M4861" s="14"/>
      <c r="N4861" s="14"/>
      <c r="O4861" s="14"/>
      <c r="P4861" s="14"/>
    </row>
    <row r="4862" spans="9:16" x14ac:dyDescent="0.25">
      <c r="I4862" s="14"/>
      <c r="J4862" s="14"/>
      <c r="K4862" s="14"/>
      <c r="L4862" s="14"/>
      <c r="M4862" s="14"/>
      <c r="N4862" s="14"/>
      <c r="O4862" s="14"/>
      <c r="P4862" s="14"/>
    </row>
    <row r="4863" spans="9:16" x14ac:dyDescent="0.25">
      <c r="I4863" s="14"/>
      <c r="J4863" s="14"/>
      <c r="K4863" s="14"/>
      <c r="L4863" s="14"/>
      <c r="M4863" s="14"/>
      <c r="N4863" s="14"/>
      <c r="O4863" s="14"/>
      <c r="P4863" s="14"/>
    </row>
    <row r="4864" spans="9:16" x14ac:dyDescent="0.25">
      <c r="I4864" s="14"/>
      <c r="J4864" s="14"/>
      <c r="K4864" s="14"/>
      <c r="L4864" s="14"/>
      <c r="M4864" s="14"/>
      <c r="N4864" s="14"/>
      <c r="O4864" s="14"/>
      <c r="P4864" s="14"/>
    </row>
    <row r="4865" spans="9:16" x14ac:dyDescent="0.25">
      <c r="I4865" s="14"/>
      <c r="J4865" s="14"/>
      <c r="K4865" s="14"/>
      <c r="L4865" s="14"/>
      <c r="M4865" s="14"/>
      <c r="N4865" s="14"/>
      <c r="O4865" s="14"/>
      <c r="P4865" s="14"/>
    </row>
    <row r="4866" spans="9:16" x14ac:dyDescent="0.25">
      <c r="I4866" s="14"/>
      <c r="J4866" s="14"/>
      <c r="K4866" s="14"/>
      <c r="L4866" s="14"/>
      <c r="M4866" s="14"/>
      <c r="N4866" s="14"/>
      <c r="O4866" s="14"/>
      <c r="P4866" s="14"/>
    </row>
    <row r="4867" spans="9:16" x14ac:dyDescent="0.25">
      <c r="I4867" s="14"/>
      <c r="J4867" s="14"/>
      <c r="K4867" s="14"/>
      <c r="L4867" s="14"/>
      <c r="M4867" s="14"/>
      <c r="N4867" s="14"/>
      <c r="O4867" s="14"/>
      <c r="P4867" s="14"/>
    </row>
    <row r="4868" spans="9:16" x14ac:dyDescent="0.25">
      <c r="I4868" s="14"/>
      <c r="J4868" s="14"/>
      <c r="K4868" s="14"/>
      <c r="L4868" s="14"/>
      <c r="M4868" s="14"/>
      <c r="N4868" s="14"/>
      <c r="O4868" s="14"/>
      <c r="P4868" s="14"/>
    </row>
    <row r="4869" spans="9:16" x14ac:dyDescent="0.25">
      <c r="I4869" s="14"/>
      <c r="J4869" s="14"/>
      <c r="K4869" s="14"/>
      <c r="L4869" s="14"/>
      <c r="M4869" s="14"/>
      <c r="N4869" s="14"/>
      <c r="O4869" s="14"/>
      <c r="P4869" s="14"/>
    </row>
    <row r="4870" spans="9:16" x14ac:dyDescent="0.25">
      <c r="I4870" s="14"/>
      <c r="J4870" s="14"/>
      <c r="K4870" s="14"/>
      <c r="L4870" s="14"/>
      <c r="M4870" s="14"/>
      <c r="N4870" s="14"/>
      <c r="O4870" s="14"/>
      <c r="P4870" s="14"/>
    </row>
    <row r="4871" spans="9:16" x14ac:dyDescent="0.25">
      <c r="I4871" s="14"/>
      <c r="J4871" s="14"/>
      <c r="K4871" s="14"/>
      <c r="L4871" s="14"/>
      <c r="M4871" s="14"/>
      <c r="N4871" s="14"/>
      <c r="O4871" s="14"/>
      <c r="P4871" s="14"/>
    </row>
    <row r="4872" spans="9:16" x14ac:dyDescent="0.25">
      <c r="I4872" s="14"/>
      <c r="J4872" s="14"/>
      <c r="K4872" s="14"/>
      <c r="L4872" s="14"/>
      <c r="M4872" s="14"/>
      <c r="N4872" s="14"/>
      <c r="O4872" s="14"/>
      <c r="P4872" s="14"/>
    </row>
    <row r="4873" spans="9:16" x14ac:dyDescent="0.25">
      <c r="I4873" s="14"/>
      <c r="J4873" s="14"/>
      <c r="K4873" s="14"/>
      <c r="L4873" s="14"/>
      <c r="M4873" s="14"/>
      <c r="N4873" s="14"/>
      <c r="O4873" s="14"/>
      <c r="P4873" s="14"/>
    </row>
    <row r="4874" spans="9:16" x14ac:dyDescent="0.25">
      <c r="I4874" s="14"/>
      <c r="J4874" s="14"/>
      <c r="K4874" s="14"/>
      <c r="L4874" s="14"/>
      <c r="M4874" s="14"/>
      <c r="N4874" s="14"/>
      <c r="O4874" s="14"/>
      <c r="P4874" s="14"/>
    </row>
    <row r="4875" spans="9:16" x14ac:dyDescent="0.25">
      <c r="I4875" s="14"/>
      <c r="J4875" s="14"/>
      <c r="K4875" s="14"/>
      <c r="L4875" s="14"/>
      <c r="M4875" s="14"/>
      <c r="N4875" s="14"/>
      <c r="O4875" s="14"/>
      <c r="P4875" s="14"/>
    </row>
    <row r="4876" spans="9:16" x14ac:dyDescent="0.25">
      <c r="I4876" s="14"/>
      <c r="J4876" s="14"/>
      <c r="K4876" s="14"/>
      <c r="L4876" s="14"/>
      <c r="M4876" s="14"/>
      <c r="N4876" s="14"/>
      <c r="O4876" s="14"/>
      <c r="P4876" s="14"/>
    </row>
    <row r="4877" spans="9:16" x14ac:dyDescent="0.25">
      <c r="I4877" s="14"/>
      <c r="J4877" s="14"/>
      <c r="K4877" s="14"/>
      <c r="L4877" s="14"/>
      <c r="M4877" s="14"/>
      <c r="N4877" s="14"/>
      <c r="O4877" s="14"/>
      <c r="P4877" s="14"/>
    </row>
    <row r="4878" spans="9:16" x14ac:dyDescent="0.25">
      <c r="I4878" s="14"/>
      <c r="J4878" s="14"/>
      <c r="K4878" s="14"/>
      <c r="L4878" s="14"/>
      <c r="M4878" s="14"/>
      <c r="N4878" s="14"/>
      <c r="O4878" s="14"/>
      <c r="P4878" s="14"/>
    </row>
    <row r="4879" spans="9:16" x14ac:dyDescent="0.25">
      <c r="I4879" s="14"/>
      <c r="J4879" s="14"/>
      <c r="K4879" s="14"/>
      <c r="L4879" s="14"/>
      <c r="M4879" s="14"/>
      <c r="N4879" s="14"/>
      <c r="O4879" s="14"/>
      <c r="P4879" s="14"/>
    </row>
    <row r="4880" spans="9:16" x14ac:dyDescent="0.25">
      <c r="I4880" s="14"/>
      <c r="J4880" s="14"/>
      <c r="K4880" s="14"/>
      <c r="L4880" s="14"/>
      <c r="M4880" s="14"/>
      <c r="N4880" s="14"/>
      <c r="O4880" s="14"/>
      <c r="P4880" s="14"/>
    </row>
    <row r="4881" spans="9:16" x14ac:dyDescent="0.25">
      <c r="I4881" s="14"/>
      <c r="J4881" s="14"/>
      <c r="K4881" s="14"/>
      <c r="L4881" s="14"/>
      <c r="M4881" s="14"/>
      <c r="N4881" s="14"/>
      <c r="O4881" s="14"/>
      <c r="P4881" s="14"/>
    </row>
    <row r="4882" spans="9:16" x14ac:dyDescent="0.25">
      <c r="I4882" s="14"/>
      <c r="J4882" s="14"/>
      <c r="K4882" s="14"/>
      <c r="L4882" s="14"/>
      <c r="M4882" s="14"/>
      <c r="N4882" s="14"/>
      <c r="O4882" s="14"/>
      <c r="P4882" s="14"/>
    </row>
    <row r="4883" spans="9:16" x14ac:dyDescent="0.25">
      <c r="I4883" s="14"/>
      <c r="J4883" s="14"/>
      <c r="K4883" s="14"/>
      <c r="L4883" s="14"/>
      <c r="M4883" s="14"/>
      <c r="N4883" s="14"/>
      <c r="O4883" s="14"/>
      <c r="P4883" s="14"/>
    </row>
    <row r="4884" spans="9:16" x14ac:dyDescent="0.25">
      <c r="I4884" s="14"/>
      <c r="J4884" s="14"/>
      <c r="K4884" s="14"/>
      <c r="L4884" s="14"/>
      <c r="M4884" s="14"/>
      <c r="N4884" s="14"/>
      <c r="O4884" s="14"/>
      <c r="P4884" s="14"/>
    </row>
    <row r="4885" spans="9:16" x14ac:dyDescent="0.25">
      <c r="I4885" s="14"/>
      <c r="J4885" s="14"/>
      <c r="K4885" s="14"/>
      <c r="L4885" s="14"/>
      <c r="M4885" s="14"/>
      <c r="N4885" s="14"/>
      <c r="O4885" s="14"/>
      <c r="P4885" s="14"/>
    </row>
    <row r="4886" spans="9:16" x14ac:dyDescent="0.25">
      <c r="I4886" s="14"/>
      <c r="J4886" s="14"/>
      <c r="K4886" s="14"/>
      <c r="L4886" s="14"/>
      <c r="M4886" s="14"/>
      <c r="N4886" s="14"/>
      <c r="O4886" s="14"/>
      <c r="P4886" s="14"/>
    </row>
    <row r="4887" spans="9:16" x14ac:dyDescent="0.25">
      <c r="I4887" s="14"/>
      <c r="J4887" s="14"/>
      <c r="K4887" s="14"/>
      <c r="L4887" s="14"/>
      <c r="M4887" s="14"/>
      <c r="N4887" s="14"/>
      <c r="O4887" s="14"/>
      <c r="P4887" s="14"/>
    </row>
    <row r="4888" spans="9:16" x14ac:dyDescent="0.25">
      <c r="I4888" s="14"/>
      <c r="J4888" s="14"/>
      <c r="K4888" s="14"/>
      <c r="L4888" s="14"/>
      <c r="M4888" s="14"/>
      <c r="N4888" s="14"/>
      <c r="O4888" s="14"/>
      <c r="P4888" s="14"/>
    </row>
    <row r="4889" spans="9:16" x14ac:dyDescent="0.25">
      <c r="I4889" s="14"/>
      <c r="J4889" s="14"/>
      <c r="K4889" s="14"/>
      <c r="L4889" s="14"/>
      <c r="M4889" s="14"/>
      <c r="N4889" s="14"/>
      <c r="O4889" s="14"/>
      <c r="P4889" s="14"/>
    </row>
    <row r="4890" spans="9:16" x14ac:dyDescent="0.25">
      <c r="I4890" s="14"/>
      <c r="J4890" s="14"/>
      <c r="K4890" s="14"/>
      <c r="L4890" s="14"/>
      <c r="M4890" s="14"/>
      <c r="N4890" s="14"/>
      <c r="O4890" s="14"/>
      <c r="P4890" s="14"/>
    </row>
    <row r="4891" spans="9:16" x14ac:dyDescent="0.25">
      <c r="I4891" s="14"/>
      <c r="J4891" s="14"/>
      <c r="K4891" s="14"/>
      <c r="L4891" s="14"/>
      <c r="M4891" s="14"/>
      <c r="N4891" s="14"/>
      <c r="O4891" s="14"/>
      <c r="P4891" s="14"/>
    </row>
    <row r="4892" spans="9:16" x14ac:dyDescent="0.25">
      <c r="I4892" s="14"/>
      <c r="J4892" s="14"/>
      <c r="K4892" s="14"/>
      <c r="L4892" s="14"/>
      <c r="M4892" s="14"/>
      <c r="N4892" s="14"/>
      <c r="O4892" s="14"/>
      <c r="P4892" s="14"/>
    </row>
    <row r="4893" spans="9:16" x14ac:dyDescent="0.25">
      <c r="I4893" s="14"/>
      <c r="J4893" s="14"/>
      <c r="K4893" s="14"/>
      <c r="L4893" s="14"/>
      <c r="M4893" s="14"/>
      <c r="N4893" s="14"/>
      <c r="O4893" s="14"/>
      <c r="P4893" s="14"/>
    </row>
    <row r="4894" spans="9:16" x14ac:dyDescent="0.25">
      <c r="I4894" s="14"/>
      <c r="J4894" s="14"/>
      <c r="K4894" s="14"/>
      <c r="L4894" s="14"/>
      <c r="M4894" s="14"/>
      <c r="N4894" s="14"/>
      <c r="O4894" s="14"/>
      <c r="P4894" s="14"/>
    </row>
    <row r="4895" spans="9:16" x14ac:dyDescent="0.25">
      <c r="I4895" s="14"/>
      <c r="J4895" s="14"/>
      <c r="K4895" s="14"/>
      <c r="L4895" s="14"/>
      <c r="M4895" s="14"/>
      <c r="N4895" s="14"/>
      <c r="O4895" s="14"/>
      <c r="P4895" s="14"/>
    </row>
    <row r="4896" spans="9:16" x14ac:dyDescent="0.25">
      <c r="I4896" s="14"/>
      <c r="J4896" s="14"/>
      <c r="K4896" s="14"/>
      <c r="L4896" s="14"/>
      <c r="M4896" s="14"/>
      <c r="N4896" s="14"/>
      <c r="O4896" s="14"/>
      <c r="P4896" s="14"/>
    </row>
    <row r="4897" spans="9:16" x14ac:dyDescent="0.25">
      <c r="I4897" s="14"/>
      <c r="J4897" s="14"/>
      <c r="K4897" s="14"/>
      <c r="L4897" s="14"/>
      <c r="M4897" s="14"/>
      <c r="N4897" s="14"/>
      <c r="O4897" s="14"/>
      <c r="P4897" s="14"/>
    </row>
    <row r="4898" spans="9:16" x14ac:dyDescent="0.25">
      <c r="I4898" s="14"/>
      <c r="J4898" s="14"/>
      <c r="K4898" s="14"/>
      <c r="L4898" s="14"/>
      <c r="M4898" s="14"/>
      <c r="N4898" s="14"/>
      <c r="O4898" s="14"/>
      <c r="P4898" s="14"/>
    </row>
    <row r="4899" spans="9:16" x14ac:dyDescent="0.25">
      <c r="I4899" s="14"/>
      <c r="J4899" s="14"/>
      <c r="K4899" s="14"/>
      <c r="L4899" s="14"/>
      <c r="M4899" s="14"/>
      <c r="N4899" s="14"/>
      <c r="O4899" s="14"/>
      <c r="P4899" s="14"/>
    </row>
    <row r="4900" spans="9:16" x14ac:dyDescent="0.25">
      <c r="I4900" s="14"/>
      <c r="J4900" s="14"/>
      <c r="K4900" s="14"/>
      <c r="L4900" s="14"/>
      <c r="M4900" s="14"/>
      <c r="N4900" s="14"/>
      <c r="O4900" s="14"/>
      <c r="P4900" s="14"/>
    </row>
    <row r="4901" spans="9:16" x14ac:dyDescent="0.25">
      <c r="I4901" s="14"/>
      <c r="J4901" s="14"/>
      <c r="K4901" s="14"/>
      <c r="L4901" s="14"/>
      <c r="M4901" s="14"/>
      <c r="N4901" s="14"/>
      <c r="O4901" s="14"/>
      <c r="P4901" s="14"/>
    </row>
    <row r="4902" spans="9:16" x14ac:dyDescent="0.25">
      <c r="I4902" s="14"/>
      <c r="J4902" s="14"/>
      <c r="K4902" s="14"/>
      <c r="L4902" s="14"/>
      <c r="M4902" s="14"/>
      <c r="N4902" s="14"/>
      <c r="O4902" s="14"/>
      <c r="P4902" s="14"/>
    </row>
    <row r="4903" spans="9:16" x14ac:dyDescent="0.25">
      <c r="I4903" s="14"/>
      <c r="J4903" s="14"/>
      <c r="K4903" s="14"/>
      <c r="L4903" s="14"/>
      <c r="M4903" s="14"/>
      <c r="N4903" s="14"/>
      <c r="O4903" s="14"/>
      <c r="P4903" s="14"/>
    </row>
    <row r="4904" spans="9:16" x14ac:dyDescent="0.25">
      <c r="I4904" s="14"/>
      <c r="J4904" s="14"/>
      <c r="K4904" s="14"/>
      <c r="L4904" s="14"/>
      <c r="M4904" s="14"/>
      <c r="N4904" s="14"/>
      <c r="O4904" s="14"/>
      <c r="P4904" s="14"/>
    </row>
    <row r="4905" spans="9:16" x14ac:dyDescent="0.25">
      <c r="I4905" s="14"/>
      <c r="J4905" s="14"/>
      <c r="K4905" s="14"/>
      <c r="L4905" s="14"/>
      <c r="M4905" s="14"/>
      <c r="N4905" s="14"/>
      <c r="O4905" s="14"/>
      <c r="P4905" s="14"/>
    </row>
    <row r="4906" spans="9:16" x14ac:dyDescent="0.25">
      <c r="I4906" s="14"/>
      <c r="J4906" s="14"/>
      <c r="K4906" s="14"/>
      <c r="L4906" s="14"/>
      <c r="M4906" s="14"/>
      <c r="N4906" s="14"/>
      <c r="O4906" s="14"/>
      <c r="P4906" s="14"/>
    </row>
    <row r="4907" spans="9:16" x14ac:dyDescent="0.25">
      <c r="I4907" s="14"/>
      <c r="J4907" s="14"/>
      <c r="K4907" s="14"/>
      <c r="L4907" s="14"/>
      <c r="M4907" s="14"/>
      <c r="N4907" s="14"/>
      <c r="O4907" s="14"/>
      <c r="P4907" s="14"/>
    </row>
    <row r="4908" spans="9:16" x14ac:dyDescent="0.25">
      <c r="I4908" s="14"/>
      <c r="J4908" s="14"/>
      <c r="K4908" s="14"/>
      <c r="L4908" s="14"/>
      <c r="M4908" s="14"/>
      <c r="N4908" s="14"/>
      <c r="O4908" s="14"/>
      <c r="P4908" s="14"/>
    </row>
    <row r="4909" spans="9:16" x14ac:dyDescent="0.25">
      <c r="I4909" s="14"/>
      <c r="J4909" s="14"/>
      <c r="K4909" s="14"/>
      <c r="L4909" s="14"/>
      <c r="M4909" s="14"/>
      <c r="N4909" s="14"/>
      <c r="O4909" s="14"/>
      <c r="P4909" s="14"/>
    </row>
    <row r="4910" spans="9:16" x14ac:dyDescent="0.25">
      <c r="I4910" s="14"/>
      <c r="J4910" s="14"/>
      <c r="K4910" s="14"/>
      <c r="L4910" s="14"/>
      <c r="M4910" s="14"/>
      <c r="N4910" s="14"/>
      <c r="O4910" s="14"/>
      <c r="P4910" s="14"/>
    </row>
    <row r="4911" spans="9:16" x14ac:dyDescent="0.25">
      <c r="I4911" s="14"/>
      <c r="J4911" s="14"/>
      <c r="K4911" s="14"/>
      <c r="L4911" s="14"/>
      <c r="M4911" s="14"/>
      <c r="N4911" s="14"/>
      <c r="O4911" s="14"/>
      <c r="P4911" s="14"/>
    </row>
    <row r="4912" spans="9:16" x14ac:dyDescent="0.25">
      <c r="I4912" s="14"/>
      <c r="J4912" s="14"/>
      <c r="K4912" s="14"/>
      <c r="L4912" s="14"/>
      <c r="M4912" s="14"/>
      <c r="N4912" s="14"/>
      <c r="O4912" s="14"/>
      <c r="P4912" s="14"/>
    </row>
    <row r="4913" spans="9:16" x14ac:dyDescent="0.25">
      <c r="I4913" s="14"/>
      <c r="J4913" s="14"/>
      <c r="K4913" s="14"/>
      <c r="L4913" s="14"/>
      <c r="M4913" s="14"/>
      <c r="N4913" s="14"/>
      <c r="O4913" s="14"/>
      <c r="P4913" s="14"/>
    </row>
    <row r="4914" spans="9:16" x14ac:dyDescent="0.25">
      <c r="I4914" s="14"/>
      <c r="J4914" s="14"/>
      <c r="K4914" s="14"/>
      <c r="L4914" s="14"/>
      <c r="M4914" s="14"/>
      <c r="N4914" s="14"/>
      <c r="O4914" s="14"/>
      <c r="P4914" s="14"/>
    </row>
    <row r="4915" spans="9:16" x14ac:dyDescent="0.25">
      <c r="I4915" s="14"/>
      <c r="J4915" s="14"/>
      <c r="K4915" s="14"/>
      <c r="L4915" s="14"/>
      <c r="M4915" s="14"/>
      <c r="N4915" s="14"/>
      <c r="O4915" s="14"/>
      <c r="P4915" s="14"/>
    </row>
    <row r="4916" spans="9:16" x14ac:dyDescent="0.25">
      <c r="I4916" s="14"/>
      <c r="J4916" s="14"/>
      <c r="K4916" s="14"/>
      <c r="L4916" s="14"/>
      <c r="M4916" s="14"/>
      <c r="N4916" s="14"/>
      <c r="O4916" s="14"/>
      <c r="P4916" s="14"/>
    </row>
    <row r="4917" spans="9:16" x14ac:dyDescent="0.25">
      <c r="I4917" s="14"/>
      <c r="J4917" s="14"/>
      <c r="K4917" s="14"/>
      <c r="L4917" s="14"/>
      <c r="M4917" s="14"/>
      <c r="N4917" s="14"/>
      <c r="O4917" s="14"/>
      <c r="P4917" s="14"/>
    </row>
    <row r="4918" spans="9:16" x14ac:dyDescent="0.25">
      <c r="I4918" s="14"/>
      <c r="J4918" s="14"/>
      <c r="K4918" s="14"/>
      <c r="L4918" s="14"/>
      <c r="M4918" s="14"/>
      <c r="N4918" s="14"/>
      <c r="O4918" s="14"/>
      <c r="P4918" s="14"/>
    </row>
    <row r="4919" spans="9:16" x14ac:dyDescent="0.25">
      <c r="I4919" s="14"/>
      <c r="J4919" s="14"/>
      <c r="K4919" s="14"/>
      <c r="L4919" s="14"/>
      <c r="M4919" s="14"/>
      <c r="N4919" s="14"/>
      <c r="O4919" s="14"/>
      <c r="P4919" s="14"/>
    </row>
    <row r="4920" spans="9:16" x14ac:dyDescent="0.25">
      <c r="I4920" s="14"/>
      <c r="J4920" s="14"/>
      <c r="K4920" s="14"/>
      <c r="L4920" s="14"/>
      <c r="M4920" s="14"/>
      <c r="N4920" s="14"/>
      <c r="O4920" s="14"/>
      <c r="P4920" s="14"/>
    </row>
    <row r="4921" spans="9:16" x14ac:dyDescent="0.25">
      <c r="I4921" s="14"/>
      <c r="J4921" s="14"/>
      <c r="K4921" s="14"/>
      <c r="L4921" s="14"/>
      <c r="M4921" s="14"/>
      <c r="N4921" s="14"/>
      <c r="O4921" s="14"/>
      <c r="P4921" s="14"/>
    </row>
    <row r="4922" spans="9:16" x14ac:dyDescent="0.25">
      <c r="I4922" s="14"/>
      <c r="J4922" s="14"/>
      <c r="K4922" s="14"/>
      <c r="L4922" s="14"/>
      <c r="M4922" s="14"/>
      <c r="N4922" s="14"/>
      <c r="O4922" s="14"/>
      <c r="P4922" s="14"/>
    </row>
    <row r="4923" spans="9:16" x14ac:dyDescent="0.25">
      <c r="I4923" s="14"/>
      <c r="J4923" s="14"/>
      <c r="K4923" s="14"/>
      <c r="L4923" s="14"/>
      <c r="M4923" s="14"/>
      <c r="N4923" s="14"/>
      <c r="O4923" s="14"/>
      <c r="P4923" s="14"/>
    </row>
    <row r="4924" spans="9:16" x14ac:dyDescent="0.25">
      <c r="I4924" s="14"/>
      <c r="J4924" s="14"/>
      <c r="K4924" s="14"/>
      <c r="L4924" s="14"/>
      <c r="M4924" s="14"/>
      <c r="N4924" s="14"/>
      <c r="O4924" s="14"/>
      <c r="P4924" s="14"/>
    </row>
    <row r="4925" spans="9:16" x14ac:dyDescent="0.25">
      <c r="I4925" s="14"/>
      <c r="J4925" s="14"/>
      <c r="K4925" s="14"/>
      <c r="L4925" s="14"/>
      <c r="M4925" s="14"/>
      <c r="N4925" s="14"/>
      <c r="O4925" s="14"/>
      <c r="P4925" s="14"/>
    </row>
    <row r="4926" spans="9:16" x14ac:dyDescent="0.25">
      <c r="I4926" s="14"/>
      <c r="J4926" s="14"/>
      <c r="K4926" s="14"/>
      <c r="L4926" s="14"/>
      <c r="M4926" s="14"/>
      <c r="N4926" s="14"/>
      <c r="O4926" s="14"/>
      <c r="P4926" s="14"/>
    </row>
    <row r="4927" spans="9:16" x14ac:dyDescent="0.25">
      <c r="I4927" s="14"/>
      <c r="J4927" s="14"/>
      <c r="K4927" s="14"/>
      <c r="L4927" s="14"/>
      <c r="M4927" s="14"/>
      <c r="N4927" s="14"/>
      <c r="O4927" s="14"/>
      <c r="P4927" s="14"/>
    </row>
    <row r="4928" spans="9:16" x14ac:dyDescent="0.25">
      <c r="I4928" s="14"/>
      <c r="J4928" s="14"/>
      <c r="K4928" s="14"/>
      <c r="L4928" s="14"/>
      <c r="M4928" s="14"/>
      <c r="N4928" s="14"/>
      <c r="O4928" s="14"/>
      <c r="P4928" s="14"/>
    </row>
    <row r="4929" spans="9:16" x14ac:dyDescent="0.25">
      <c r="I4929" s="14"/>
      <c r="J4929" s="14"/>
      <c r="K4929" s="14"/>
      <c r="L4929" s="14"/>
      <c r="M4929" s="14"/>
      <c r="N4929" s="14"/>
      <c r="O4929" s="14"/>
      <c r="P4929" s="14"/>
    </row>
    <row r="4930" spans="9:16" x14ac:dyDescent="0.25">
      <c r="I4930" s="14"/>
      <c r="J4930" s="14"/>
      <c r="K4930" s="14"/>
      <c r="L4930" s="14"/>
      <c r="M4930" s="14"/>
      <c r="N4930" s="14"/>
      <c r="O4930" s="14"/>
      <c r="P4930" s="14"/>
    </row>
    <row r="4931" spans="9:16" x14ac:dyDescent="0.25">
      <c r="I4931" s="14"/>
      <c r="J4931" s="14"/>
      <c r="K4931" s="14"/>
      <c r="L4931" s="14"/>
      <c r="M4931" s="14"/>
      <c r="N4931" s="14"/>
      <c r="O4931" s="14"/>
      <c r="P4931" s="14"/>
    </row>
    <row r="4932" spans="9:16" x14ac:dyDescent="0.25">
      <c r="I4932" s="14"/>
      <c r="J4932" s="14"/>
      <c r="K4932" s="14"/>
      <c r="L4932" s="14"/>
      <c r="M4932" s="14"/>
      <c r="N4932" s="14"/>
      <c r="O4932" s="14"/>
      <c r="P4932" s="14"/>
    </row>
    <row r="4933" spans="9:16" x14ac:dyDescent="0.25">
      <c r="I4933" s="14"/>
      <c r="J4933" s="14"/>
      <c r="K4933" s="14"/>
      <c r="L4933" s="14"/>
      <c r="M4933" s="14"/>
      <c r="N4933" s="14"/>
      <c r="O4933" s="14"/>
      <c r="P4933" s="14"/>
    </row>
    <row r="4934" spans="9:16" x14ac:dyDescent="0.25">
      <c r="I4934" s="14"/>
      <c r="J4934" s="14"/>
      <c r="K4934" s="14"/>
      <c r="L4934" s="14"/>
      <c r="M4934" s="14"/>
      <c r="N4934" s="14"/>
      <c r="O4934" s="14"/>
      <c r="P4934" s="14"/>
    </row>
    <row r="4935" spans="9:16" x14ac:dyDescent="0.25">
      <c r="I4935" s="14"/>
      <c r="J4935" s="14"/>
      <c r="K4935" s="14"/>
      <c r="L4935" s="14"/>
      <c r="M4935" s="14"/>
      <c r="N4935" s="14"/>
      <c r="O4935" s="14"/>
      <c r="P4935" s="14"/>
    </row>
    <row r="4936" spans="9:16" x14ac:dyDescent="0.25">
      <c r="I4936" s="14"/>
      <c r="J4936" s="14"/>
      <c r="K4936" s="14"/>
      <c r="L4936" s="14"/>
      <c r="M4936" s="14"/>
      <c r="N4936" s="14"/>
      <c r="O4936" s="14"/>
      <c r="P4936" s="14"/>
    </row>
    <row r="4937" spans="9:16" x14ac:dyDescent="0.25">
      <c r="I4937" s="14"/>
      <c r="J4937" s="14"/>
      <c r="K4937" s="14"/>
      <c r="L4937" s="14"/>
      <c r="M4937" s="14"/>
      <c r="N4937" s="14"/>
      <c r="O4937" s="14"/>
      <c r="P4937" s="14"/>
    </row>
    <row r="4938" spans="9:16" x14ac:dyDescent="0.25">
      <c r="I4938" s="14"/>
      <c r="J4938" s="14"/>
      <c r="K4938" s="14"/>
      <c r="L4938" s="14"/>
      <c r="M4938" s="14"/>
      <c r="N4938" s="14"/>
      <c r="O4938" s="14"/>
      <c r="P4938" s="14"/>
    </row>
    <row r="4939" spans="9:16" x14ac:dyDescent="0.25">
      <c r="I4939" s="14"/>
      <c r="J4939" s="14"/>
      <c r="K4939" s="14"/>
      <c r="L4939" s="14"/>
      <c r="M4939" s="14"/>
      <c r="N4939" s="14"/>
      <c r="O4939" s="14"/>
      <c r="P4939" s="14"/>
    </row>
    <row r="4940" spans="9:16" x14ac:dyDescent="0.25">
      <c r="I4940" s="14"/>
      <c r="J4940" s="14"/>
      <c r="K4940" s="14"/>
      <c r="L4940" s="14"/>
      <c r="M4940" s="14"/>
      <c r="N4940" s="14"/>
      <c r="O4940" s="14"/>
      <c r="P4940" s="14"/>
    </row>
    <row r="4941" spans="9:16" x14ac:dyDescent="0.25">
      <c r="I4941" s="14"/>
      <c r="J4941" s="14"/>
      <c r="K4941" s="14"/>
      <c r="L4941" s="14"/>
      <c r="M4941" s="14"/>
      <c r="N4941" s="14"/>
      <c r="O4941" s="14"/>
      <c r="P4941" s="14"/>
    </row>
    <row r="4942" spans="9:16" x14ac:dyDescent="0.25">
      <c r="I4942" s="14"/>
      <c r="J4942" s="14"/>
      <c r="K4942" s="14"/>
      <c r="L4942" s="14"/>
      <c r="M4942" s="14"/>
      <c r="N4942" s="14"/>
      <c r="O4942" s="14"/>
      <c r="P4942" s="14"/>
    </row>
    <row r="4943" spans="9:16" x14ac:dyDescent="0.25">
      <c r="I4943" s="14"/>
      <c r="J4943" s="14"/>
      <c r="K4943" s="14"/>
      <c r="L4943" s="14"/>
      <c r="M4943" s="14"/>
      <c r="N4943" s="14"/>
      <c r="O4943" s="14"/>
      <c r="P4943" s="14"/>
    </row>
    <row r="4944" spans="9:16" x14ac:dyDescent="0.25">
      <c r="I4944" s="14"/>
      <c r="J4944" s="14"/>
      <c r="K4944" s="14"/>
      <c r="L4944" s="14"/>
      <c r="M4944" s="14"/>
      <c r="N4944" s="14"/>
      <c r="O4944" s="14"/>
      <c r="P4944" s="14"/>
    </row>
    <row r="4945" spans="9:16" x14ac:dyDescent="0.25">
      <c r="I4945" s="14"/>
      <c r="J4945" s="14"/>
      <c r="K4945" s="14"/>
      <c r="L4945" s="14"/>
      <c r="M4945" s="14"/>
      <c r="N4945" s="14"/>
      <c r="O4945" s="14"/>
      <c r="P4945" s="14"/>
    </row>
    <row r="4946" spans="9:16" x14ac:dyDescent="0.25">
      <c r="I4946" s="14"/>
      <c r="J4946" s="14"/>
      <c r="K4946" s="14"/>
      <c r="L4946" s="14"/>
      <c r="M4946" s="14"/>
      <c r="N4946" s="14"/>
      <c r="O4946" s="14"/>
      <c r="P4946" s="14"/>
    </row>
    <row r="4947" spans="9:16" x14ac:dyDescent="0.25">
      <c r="I4947" s="14"/>
      <c r="J4947" s="14"/>
      <c r="K4947" s="14"/>
      <c r="L4947" s="14"/>
      <c r="M4947" s="14"/>
      <c r="N4947" s="14"/>
      <c r="O4947" s="14"/>
      <c r="P4947" s="14"/>
    </row>
    <row r="4948" spans="9:16" x14ac:dyDescent="0.25">
      <c r="I4948" s="14"/>
      <c r="J4948" s="14"/>
      <c r="K4948" s="14"/>
      <c r="L4948" s="14"/>
      <c r="M4948" s="14"/>
      <c r="N4948" s="14"/>
      <c r="O4948" s="14"/>
      <c r="P4948" s="14"/>
    </row>
    <row r="4949" spans="9:16" x14ac:dyDescent="0.25">
      <c r="I4949" s="14"/>
      <c r="J4949" s="14"/>
      <c r="K4949" s="14"/>
      <c r="L4949" s="14"/>
      <c r="M4949" s="14"/>
      <c r="N4949" s="14"/>
      <c r="O4949" s="14"/>
      <c r="P4949" s="14"/>
    </row>
    <row r="4950" spans="9:16" x14ac:dyDescent="0.25">
      <c r="I4950" s="14"/>
      <c r="J4950" s="14"/>
      <c r="K4950" s="14"/>
      <c r="L4950" s="14"/>
      <c r="M4950" s="14"/>
      <c r="N4950" s="14"/>
      <c r="O4950" s="14"/>
      <c r="P4950" s="14"/>
    </row>
    <row r="4951" spans="9:16" x14ac:dyDescent="0.25">
      <c r="I4951" s="14"/>
      <c r="J4951" s="14"/>
      <c r="K4951" s="14"/>
      <c r="L4951" s="14"/>
      <c r="M4951" s="14"/>
      <c r="N4951" s="14"/>
      <c r="O4951" s="14"/>
      <c r="P4951" s="14"/>
    </row>
    <row r="4952" spans="9:16" x14ac:dyDescent="0.25">
      <c r="I4952" s="14"/>
      <c r="J4952" s="14"/>
      <c r="K4952" s="14"/>
      <c r="L4952" s="14"/>
      <c r="M4952" s="14"/>
      <c r="N4952" s="14"/>
      <c r="O4952" s="14"/>
      <c r="P4952" s="14"/>
    </row>
    <row r="4953" spans="9:16" x14ac:dyDescent="0.25">
      <c r="I4953" s="14"/>
      <c r="J4953" s="14"/>
      <c r="K4953" s="14"/>
      <c r="L4953" s="14"/>
      <c r="M4953" s="14"/>
      <c r="N4953" s="14"/>
      <c r="O4953" s="14"/>
      <c r="P4953" s="14"/>
    </row>
    <row r="4954" spans="9:16" x14ac:dyDescent="0.25">
      <c r="I4954" s="14"/>
      <c r="J4954" s="14"/>
      <c r="K4954" s="14"/>
      <c r="L4954" s="14"/>
      <c r="M4954" s="14"/>
      <c r="N4954" s="14"/>
      <c r="O4954" s="14"/>
      <c r="P4954" s="14"/>
    </row>
    <row r="4955" spans="9:16" x14ac:dyDescent="0.25">
      <c r="I4955" s="14"/>
      <c r="J4955" s="14"/>
      <c r="K4955" s="14"/>
      <c r="L4955" s="14"/>
      <c r="M4955" s="14"/>
      <c r="N4955" s="14"/>
      <c r="O4955" s="14"/>
      <c r="P4955" s="14"/>
    </row>
    <row r="4956" spans="9:16" x14ac:dyDescent="0.25">
      <c r="I4956" s="14"/>
      <c r="J4956" s="14"/>
      <c r="K4956" s="14"/>
      <c r="L4956" s="14"/>
      <c r="M4956" s="14"/>
      <c r="N4956" s="14"/>
      <c r="O4956" s="14"/>
      <c r="P4956" s="14"/>
    </row>
    <row r="4957" spans="9:16" x14ac:dyDescent="0.25">
      <c r="I4957" s="14"/>
      <c r="J4957" s="14"/>
      <c r="K4957" s="14"/>
      <c r="L4957" s="14"/>
      <c r="M4957" s="14"/>
      <c r="N4957" s="14"/>
      <c r="O4957" s="14"/>
      <c r="P4957" s="14"/>
    </row>
    <row r="4958" spans="9:16" x14ac:dyDescent="0.25">
      <c r="I4958" s="14"/>
      <c r="J4958" s="14"/>
      <c r="K4958" s="14"/>
      <c r="L4958" s="14"/>
      <c r="M4958" s="14"/>
      <c r="N4958" s="14"/>
      <c r="O4958" s="14"/>
      <c r="P4958" s="14"/>
    </row>
    <row r="4959" spans="9:16" x14ac:dyDescent="0.25">
      <c r="I4959" s="14"/>
      <c r="J4959" s="14"/>
      <c r="K4959" s="14"/>
      <c r="L4959" s="14"/>
      <c r="M4959" s="14"/>
      <c r="N4959" s="14"/>
      <c r="O4959" s="14"/>
      <c r="P4959" s="14"/>
    </row>
    <row r="4960" spans="9:16" x14ac:dyDescent="0.25">
      <c r="I4960" s="14"/>
      <c r="J4960" s="14"/>
      <c r="K4960" s="14"/>
      <c r="L4960" s="14"/>
      <c r="M4960" s="14"/>
      <c r="N4960" s="14"/>
      <c r="O4960" s="14"/>
      <c r="P4960" s="14"/>
    </row>
    <row r="4961" spans="9:16" x14ac:dyDescent="0.25">
      <c r="I4961" s="14"/>
      <c r="J4961" s="14"/>
      <c r="K4961" s="14"/>
      <c r="L4961" s="14"/>
      <c r="M4961" s="14"/>
      <c r="N4961" s="14"/>
      <c r="O4961" s="14"/>
      <c r="P4961" s="14"/>
    </row>
    <row r="4962" spans="9:16" x14ac:dyDescent="0.25">
      <c r="I4962" s="14"/>
      <c r="J4962" s="14"/>
      <c r="K4962" s="14"/>
      <c r="L4962" s="14"/>
      <c r="M4962" s="14"/>
      <c r="N4962" s="14"/>
      <c r="O4962" s="14"/>
      <c r="P4962" s="14"/>
    </row>
    <row r="4963" spans="9:16" x14ac:dyDescent="0.25">
      <c r="I4963" s="14"/>
      <c r="J4963" s="14"/>
      <c r="K4963" s="14"/>
      <c r="L4963" s="14"/>
      <c r="M4963" s="14"/>
      <c r="N4963" s="14"/>
      <c r="O4963" s="14"/>
      <c r="P4963" s="14"/>
    </row>
    <row r="4964" spans="9:16" x14ac:dyDescent="0.25">
      <c r="I4964" s="14"/>
      <c r="J4964" s="14"/>
      <c r="K4964" s="14"/>
      <c r="L4964" s="14"/>
      <c r="M4964" s="14"/>
      <c r="N4964" s="14"/>
      <c r="O4964" s="14"/>
      <c r="P4964" s="14"/>
    </row>
    <row r="4965" spans="9:16" x14ac:dyDescent="0.25">
      <c r="I4965" s="14"/>
      <c r="J4965" s="14"/>
      <c r="K4965" s="14"/>
      <c r="L4965" s="14"/>
      <c r="M4965" s="14"/>
      <c r="N4965" s="14"/>
      <c r="O4965" s="14"/>
      <c r="P4965" s="14"/>
    </row>
    <row r="4966" spans="9:16" x14ac:dyDescent="0.25">
      <c r="I4966" s="14"/>
      <c r="J4966" s="14"/>
      <c r="K4966" s="14"/>
      <c r="L4966" s="14"/>
      <c r="M4966" s="14"/>
      <c r="N4966" s="14"/>
      <c r="O4966" s="14"/>
      <c r="P4966" s="14"/>
    </row>
    <row r="4967" spans="9:16" x14ac:dyDescent="0.25">
      <c r="I4967" s="14"/>
      <c r="J4967" s="14"/>
      <c r="K4967" s="14"/>
      <c r="L4967" s="14"/>
      <c r="M4967" s="14"/>
      <c r="N4967" s="14"/>
      <c r="O4967" s="14"/>
      <c r="P4967" s="14"/>
    </row>
    <row r="4968" spans="9:16" x14ac:dyDescent="0.25">
      <c r="I4968" s="14"/>
      <c r="J4968" s="14"/>
      <c r="K4968" s="14"/>
      <c r="L4968" s="14"/>
      <c r="M4968" s="14"/>
      <c r="N4968" s="14"/>
      <c r="O4968" s="14"/>
      <c r="P4968" s="14"/>
    </row>
    <row r="4969" spans="9:16" x14ac:dyDescent="0.25">
      <c r="I4969" s="14"/>
      <c r="J4969" s="14"/>
      <c r="K4969" s="14"/>
      <c r="L4969" s="14"/>
      <c r="M4969" s="14"/>
      <c r="N4969" s="14"/>
      <c r="O4969" s="14"/>
      <c r="P4969" s="14"/>
    </row>
    <row r="4970" spans="9:16" x14ac:dyDescent="0.25">
      <c r="I4970" s="14"/>
      <c r="J4970" s="14"/>
      <c r="K4970" s="14"/>
      <c r="L4970" s="14"/>
      <c r="M4970" s="14"/>
      <c r="N4970" s="14"/>
      <c r="O4970" s="14"/>
      <c r="P4970" s="14"/>
    </row>
    <row r="4971" spans="9:16" x14ac:dyDescent="0.25">
      <c r="I4971" s="14"/>
      <c r="J4971" s="14"/>
      <c r="K4971" s="14"/>
      <c r="L4971" s="14"/>
      <c r="M4971" s="14"/>
      <c r="N4971" s="14"/>
      <c r="O4971" s="14"/>
      <c r="P4971" s="14"/>
    </row>
    <row r="4972" spans="9:16" x14ac:dyDescent="0.25">
      <c r="I4972" s="14"/>
      <c r="J4972" s="14"/>
      <c r="K4972" s="14"/>
      <c r="L4972" s="14"/>
      <c r="M4972" s="14"/>
      <c r="N4972" s="14"/>
      <c r="O4972" s="14"/>
      <c r="P4972" s="14"/>
    </row>
    <row r="4973" spans="9:16" x14ac:dyDescent="0.25">
      <c r="I4973" s="14"/>
      <c r="J4973" s="14"/>
      <c r="K4973" s="14"/>
      <c r="L4973" s="14"/>
      <c r="M4973" s="14"/>
      <c r="N4973" s="14"/>
      <c r="O4973" s="14"/>
      <c r="P4973" s="14"/>
    </row>
    <row r="4974" spans="9:16" x14ac:dyDescent="0.25">
      <c r="I4974" s="14"/>
      <c r="J4974" s="14"/>
      <c r="K4974" s="14"/>
      <c r="L4974" s="14"/>
      <c r="M4974" s="14"/>
      <c r="N4974" s="14"/>
      <c r="O4974" s="14"/>
      <c r="P4974" s="14"/>
    </row>
    <row r="4975" spans="9:16" x14ac:dyDescent="0.25">
      <c r="I4975" s="14"/>
      <c r="J4975" s="14"/>
      <c r="K4975" s="14"/>
      <c r="L4975" s="14"/>
      <c r="M4975" s="14"/>
      <c r="N4975" s="14"/>
      <c r="O4975" s="14"/>
      <c r="P4975" s="14"/>
    </row>
    <row r="4976" spans="9:16" x14ac:dyDescent="0.25">
      <c r="I4976" s="14"/>
      <c r="J4976" s="14"/>
      <c r="K4976" s="14"/>
      <c r="L4976" s="14"/>
      <c r="M4976" s="14"/>
      <c r="N4976" s="14"/>
      <c r="O4976" s="14"/>
      <c r="P4976" s="14"/>
    </row>
    <row r="4977" spans="9:16" x14ac:dyDescent="0.25">
      <c r="I4977" s="14"/>
      <c r="J4977" s="14"/>
      <c r="K4977" s="14"/>
      <c r="L4977" s="14"/>
      <c r="M4977" s="14"/>
      <c r="N4977" s="14"/>
      <c r="O4977" s="14"/>
      <c r="P4977" s="14"/>
    </row>
    <row r="4978" spans="9:16" x14ac:dyDescent="0.25">
      <c r="I4978" s="14"/>
      <c r="J4978" s="14"/>
      <c r="K4978" s="14"/>
      <c r="L4978" s="14"/>
      <c r="M4978" s="14"/>
      <c r="N4978" s="14"/>
      <c r="O4978" s="14"/>
      <c r="P4978" s="14"/>
    </row>
    <row r="4979" spans="9:16" x14ac:dyDescent="0.25">
      <c r="I4979" s="14"/>
      <c r="J4979" s="14"/>
      <c r="K4979" s="14"/>
      <c r="L4979" s="14"/>
      <c r="M4979" s="14"/>
      <c r="N4979" s="14"/>
      <c r="O4979" s="14"/>
      <c r="P4979" s="14"/>
    </row>
    <row r="4980" spans="9:16" x14ac:dyDescent="0.25">
      <c r="I4980" s="14"/>
      <c r="J4980" s="14"/>
      <c r="K4980" s="14"/>
      <c r="L4980" s="14"/>
      <c r="M4980" s="14"/>
      <c r="N4980" s="14"/>
      <c r="O4980" s="14"/>
      <c r="P4980" s="14"/>
    </row>
    <row r="4981" spans="9:16" x14ac:dyDescent="0.25">
      <c r="I4981" s="14"/>
      <c r="J4981" s="14"/>
      <c r="K4981" s="14"/>
      <c r="L4981" s="14"/>
      <c r="M4981" s="14"/>
      <c r="N4981" s="14"/>
      <c r="O4981" s="14"/>
      <c r="P4981" s="14"/>
    </row>
    <row r="4982" spans="9:16" x14ac:dyDescent="0.25">
      <c r="I4982" s="14"/>
      <c r="J4982" s="14"/>
      <c r="K4982" s="14"/>
      <c r="L4982" s="14"/>
      <c r="M4982" s="14"/>
      <c r="N4982" s="14"/>
      <c r="O4982" s="14"/>
      <c r="P4982" s="14"/>
    </row>
    <row r="4983" spans="9:16" x14ac:dyDescent="0.25">
      <c r="I4983" s="14"/>
      <c r="J4983" s="14"/>
      <c r="K4983" s="14"/>
      <c r="L4983" s="14"/>
      <c r="M4983" s="14"/>
      <c r="N4983" s="14"/>
      <c r="O4983" s="14"/>
      <c r="P4983" s="14"/>
    </row>
    <row r="4984" spans="9:16" x14ac:dyDescent="0.25">
      <c r="I4984" s="14"/>
      <c r="J4984" s="14"/>
      <c r="K4984" s="14"/>
      <c r="L4984" s="14"/>
      <c r="M4984" s="14"/>
      <c r="N4984" s="14"/>
      <c r="O4984" s="14"/>
      <c r="P4984" s="14"/>
    </row>
    <row r="4985" spans="9:16" x14ac:dyDescent="0.25">
      <c r="I4985" s="14"/>
      <c r="J4985" s="14"/>
      <c r="K4985" s="14"/>
      <c r="L4985" s="14"/>
      <c r="M4985" s="14"/>
      <c r="N4985" s="14"/>
      <c r="O4985" s="14"/>
      <c r="P4985" s="14"/>
    </row>
    <row r="4986" spans="9:16" x14ac:dyDescent="0.25">
      <c r="I4986" s="14"/>
      <c r="J4986" s="14"/>
      <c r="K4986" s="14"/>
      <c r="L4986" s="14"/>
      <c r="M4986" s="14"/>
      <c r="N4986" s="14"/>
      <c r="O4986" s="14"/>
      <c r="P4986" s="14"/>
    </row>
    <row r="4987" spans="9:16" x14ac:dyDescent="0.25">
      <c r="I4987" s="14"/>
      <c r="J4987" s="14"/>
      <c r="K4987" s="14"/>
      <c r="L4987" s="14"/>
      <c r="M4987" s="14"/>
      <c r="N4987" s="14"/>
      <c r="O4987" s="14"/>
      <c r="P4987" s="14"/>
    </row>
    <row r="4988" spans="9:16" x14ac:dyDescent="0.25">
      <c r="I4988" s="14"/>
      <c r="J4988" s="14"/>
      <c r="K4988" s="14"/>
      <c r="L4988" s="14"/>
      <c r="M4988" s="14"/>
      <c r="N4988" s="14"/>
      <c r="O4988" s="14"/>
      <c r="P4988" s="14"/>
    </row>
    <row r="4989" spans="9:16" x14ac:dyDescent="0.25">
      <c r="I4989" s="14"/>
      <c r="J4989" s="14"/>
      <c r="K4989" s="14"/>
      <c r="L4989" s="14"/>
      <c r="M4989" s="14"/>
      <c r="N4989" s="14"/>
      <c r="O4989" s="14"/>
      <c r="P4989" s="14"/>
    </row>
    <row r="4990" spans="9:16" x14ac:dyDescent="0.25">
      <c r="I4990" s="14"/>
      <c r="J4990" s="14"/>
      <c r="K4990" s="14"/>
      <c r="L4990" s="14"/>
      <c r="M4990" s="14"/>
      <c r="N4990" s="14"/>
      <c r="O4990" s="14"/>
      <c r="P4990" s="14"/>
    </row>
    <row r="4991" spans="9:16" x14ac:dyDescent="0.25">
      <c r="I4991" s="14"/>
      <c r="J4991" s="14"/>
      <c r="K4991" s="14"/>
      <c r="L4991" s="14"/>
      <c r="M4991" s="14"/>
      <c r="N4991" s="14"/>
      <c r="O4991" s="14"/>
      <c r="P4991" s="14"/>
    </row>
    <row r="4992" spans="9:16" x14ac:dyDescent="0.25">
      <c r="I4992" s="14"/>
      <c r="J4992" s="14"/>
      <c r="K4992" s="14"/>
      <c r="L4992" s="14"/>
      <c r="M4992" s="14"/>
      <c r="N4992" s="14"/>
      <c r="O4992" s="14"/>
      <c r="P4992" s="14"/>
    </row>
    <row r="4993" spans="9:16" x14ac:dyDescent="0.25">
      <c r="I4993" s="14"/>
      <c r="J4993" s="14"/>
      <c r="K4993" s="14"/>
      <c r="L4993" s="14"/>
      <c r="M4993" s="14"/>
      <c r="N4993" s="14"/>
      <c r="O4993" s="14"/>
      <c r="P4993" s="14"/>
    </row>
    <row r="4994" spans="9:16" x14ac:dyDescent="0.25">
      <c r="I4994" s="14"/>
      <c r="J4994" s="14"/>
      <c r="K4994" s="14"/>
      <c r="L4994" s="14"/>
      <c r="M4994" s="14"/>
      <c r="N4994" s="14"/>
      <c r="O4994" s="14"/>
      <c r="P4994" s="14"/>
    </row>
    <row r="4995" spans="9:16" x14ac:dyDescent="0.25">
      <c r="I4995" s="14"/>
      <c r="J4995" s="14"/>
      <c r="K4995" s="14"/>
      <c r="L4995" s="14"/>
      <c r="M4995" s="14"/>
      <c r="N4995" s="14"/>
      <c r="O4995" s="14"/>
      <c r="P4995" s="14"/>
    </row>
    <row r="4996" spans="9:16" x14ac:dyDescent="0.25">
      <c r="I4996" s="14"/>
      <c r="J4996" s="14"/>
      <c r="K4996" s="14"/>
      <c r="L4996" s="14"/>
      <c r="M4996" s="14"/>
      <c r="N4996" s="14"/>
      <c r="O4996" s="14"/>
      <c r="P4996" s="14"/>
    </row>
    <row r="4997" spans="9:16" x14ac:dyDescent="0.25">
      <c r="I4997" s="14"/>
      <c r="J4997" s="14"/>
      <c r="K4997" s="14"/>
      <c r="L4997" s="14"/>
      <c r="M4997" s="14"/>
      <c r="N4997" s="14"/>
      <c r="O4997" s="14"/>
      <c r="P4997" s="14"/>
    </row>
    <row r="4998" spans="9:16" x14ac:dyDescent="0.25">
      <c r="I4998" s="14"/>
      <c r="J4998" s="14"/>
      <c r="K4998" s="14"/>
      <c r="L4998" s="14"/>
      <c r="M4998" s="14"/>
      <c r="N4998" s="14"/>
      <c r="O4998" s="14"/>
      <c r="P4998" s="14"/>
    </row>
    <row r="4999" spans="9:16" x14ac:dyDescent="0.25">
      <c r="I4999" s="14"/>
      <c r="J4999" s="14"/>
      <c r="K4999" s="14"/>
      <c r="L4999" s="14"/>
      <c r="M4999" s="14"/>
      <c r="N4999" s="14"/>
      <c r="O4999" s="14"/>
      <c r="P4999" s="14"/>
    </row>
    <row r="5000" spans="9:16" x14ac:dyDescent="0.25">
      <c r="I5000" s="14"/>
      <c r="J5000" s="14"/>
      <c r="K5000" s="14"/>
      <c r="L5000" s="14"/>
      <c r="M5000" s="14"/>
      <c r="N5000" s="14"/>
      <c r="O5000" s="14"/>
      <c r="P5000" s="14"/>
    </row>
    <row r="5001" spans="9:16" x14ac:dyDescent="0.25">
      <c r="I5001" s="14"/>
      <c r="J5001" s="14"/>
      <c r="K5001" s="14"/>
      <c r="L5001" s="14"/>
      <c r="M5001" s="14"/>
      <c r="N5001" s="14"/>
      <c r="O5001" s="14"/>
      <c r="P5001" s="14"/>
    </row>
    <row r="5002" spans="9:16" x14ac:dyDescent="0.25">
      <c r="I5002" s="14"/>
      <c r="J5002" s="14"/>
      <c r="K5002" s="14"/>
      <c r="L5002" s="14"/>
      <c r="M5002" s="14"/>
      <c r="N5002" s="14"/>
      <c r="O5002" s="14"/>
      <c r="P5002" s="14"/>
    </row>
    <row r="5003" spans="9:16" x14ac:dyDescent="0.25">
      <c r="I5003" s="14"/>
      <c r="J5003" s="14"/>
      <c r="K5003" s="14"/>
      <c r="L5003" s="14"/>
      <c r="M5003" s="14"/>
      <c r="N5003" s="14"/>
      <c r="O5003" s="14"/>
      <c r="P5003" s="14"/>
    </row>
    <row r="5004" spans="9:16" x14ac:dyDescent="0.25">
      <c r="I5004" s="14"/>
      <c r="J5004" s="14"/>
      <c r="K5004" s="14"/>
      <c r="L5004" s="14"/>
      <c r="M5004" s="14"/>
      <c r="N5004" s="14"/>
      <c r="O5004" s="14"/>
      <c r="P5004" s="14"/>
    </row>
    <row r="5005" spans="9:16" x14ac:dyDescent="0.25">
      <c r="I5005" s="14"/>
      <c r="J5005" s="14"/>
      <c r="K5005" s="14"/>
      <c r="L5005" s="14"/>
      <c r="M5005" s="14"/>
      <c r="N5005" s="14"/>
      <c r="O5005" s="14"/>
      <c r="P5005" s="14"/>
    </row>
    <row r="5006" spans="9:16" x14ac:dyDescent="0.25">
      <c r="I5006" s="14"/>
      <c r="J5006" s="14"/>
      <c r="K5006" s="14"/>
      <c r="L5006" s="14"/>
      <c r="M5006" s="14"/>
      <c r="N5006" s="14"/>
      <c r="O5006" s="14"/>
      <c r="P5006" s="14"/>
    </row>
    <row r="5007" spans="9:16" x14ac:dyDescent="0.25">
      <c r="I5007" s="14"/>
      <c r="J5007" s="14"/>
      <c r="K5007" s="14"/>
      <c r="L5007" s="14"/>
      <c r="M5007" s="14"/>
      <c r="N5007" s="14"/>
      <c r="O5007" s="14"/>
      <c r="P5007" s="14"/>
    </row>
    <row r="5008" spans="9:16" x14ac:dyDescent="0.25">
      <c r="I5008" s="14"/>
      <c r="J5008" s="14"/>
      <c r="K5008" s="14"/>
      <c r="L5008" s="14"/>
      <c r="M5008" s="14"/>
      <c r="N5008" s="14"/>
      <c r="O5008" s="14"/>
      <c r="P5008" s="14"/>
    </row>
    <row r="5009" spans="9:16" x14ac:dyDescent="0.25">
      <c r="I5009" s="14"/>
      <c r="J5009" s="14"/>
      <c r="K5009" s="14"/>
      <c r="L5009" s="14"/>
      <c r="M5009" s="14"/>
      <c r="N5009" s="14"/>
      <c r="O5009" s="14"/>
      <c r="P5009" s="14"/>
    </row>
    <row r="5010" spans="9:16" x14ac:dyDescent="0.25">
      <c r="I5010" s="14"/>
      <c r="J5010" s="14"/>
      <c r="K5010" s="14"/>
      <c r="L5010" s="14"/>
      <c r="M5010" s="14"/>
      <c r="N5010" s="14"/>
      <c r="O5010" s="14"/>
      <c r="P5010" s="14"/>
    </row>
    <row r="5011" spans="9:16" x14ac:dyDescent="0.25">
      <c r="I5011" s="14"/>
      <c r="J5011" s="14"/>
      <c r="K5011" s="14"/>
      <c r="L5011" s="14"/>
      <c r="M5011" s="14"/>
      <c r="N5011" s="14"/>
      <c r="O5011" s="14"/>
      <c r="P5011" s="14"/>
    </row>
    <row r="5012" spans="9:16" x14ac:dyDescent="0.25">
      <c r="I5012" s="14"/>
      <c r="J5012" s="14"/>
      <c r="K5012" s="14"/>
      <c r="L5012" s="14"/>
      <c r="M5012" s="14"/>
      <c r="N5012" s="14"/>
      <c r="O5012" s="14"/>
      <c r="P5012" s="14"/>
    </row>
    <row r="5013" spans="9:16" x14ac:dyDescent="0.25">
      <c r="I5013" s="14"/>
      <c r="J5013" s="14"/>
      <c r="K5013" s="14"/>
      <c r="L5013" s="14"/>
      <c r="M5013" s="14"/>
      <c r="N5013" s="14"/>
      <c r="O5013" s="14"/>
      <c r="P5013" s="14"/>
    </row>
    <row r="5014" spans="9:16" x14ac:dyDescent="0.25">
      <c r="I5014" s="14"/>
      <c r="J5014" s="14"/>
      <c r="K5014" s="14"/>
      <c r="L5014" s="14"/>
      <c r="M5014" s="14"/>
      <c r="N5014" s="14"/>
      <c r="O5014" s="14"/>
      <c r="P5014" s="14"/>
    </row>
    <row r="5015" spans="9:16" x14ac:dyDescent="0.25">
      <c r="I5015" s="14"/>
      <c r="J5015" s="14"/>
      <c r="K5015" s="14"/>
      <c r="L5015" s="14"/>
      <c r="M5015" s="14"/>
      <c r="N5015" s="14"/>
      <c r="O5015" s="14"/>
      <c r="P5015" s="14"/>
    </row>
    <row r="5016" spans="9:16" x14ac:dyDescent="0.25">
      <c r="I5016" s="14"/>
      <c r="J5016" s="14"/>
      <c r="K5016" s="14"/>
      <c r="L5016" s="14"/>
      <c r="M5016" s="14"/>
      <c r="N5016" s="14"/>
      <c r="O5016" s="14"/>
      <c r="P5016" s="14"/>
    </row>
    <row r="5017" spans="9:16" x14ac:dyDescent="0.25">
      <c r="I5017" s="14"/>
      <c r="J5017" s="14"/>
      <c r="K5017" s="14"/>
      <c r="L5017" s="14"/>
      <c r="M5017" s="14"/>
      <c r="N5017" s="14"/>
      <c r="O5017" s="14"/>
      <c r="P5017" s="14"/>
    </row>
    <row r="5018" spans="9:16" x14ac:dyDescent="0.25">
      <c r="I5018" s="14"/>
      <c r="J5018" s="14"/>
      <c r="K5018" s="14"/>
      <c r="L5018" s="14"/>
      <c r="M5018" s="14"/>
      <c r="N5018" s="14"/>
      <c r="O5018" s="14"/>
      <c r="P5018" s="14"/>
    </row>
    <row r="5019" spans="9:16" x14ac:dyDescent="0.25">
      <c r="I5019" s="14"/>
      <c r="J5019" s="14"/>
      <c r="K5019" s="14"/>
      <c r="L5019" s="14"/>
      <c r="M5019" s="14"/>
      <c r="N5019" s="14"/>
      <c r="O5019" s="14"/>
      <c r="P5019" s="14"/>
    </row>
    <row r="5020" spans="9:16" x14ac:dyDescent="0.25">
      <c r="I5020" s="14"/>
      <c r="J5020" s="14"/>
      <c r="K5020" s="14"/>
      <c r="L5020" s="14"/>
      <c r="M5020" s="14"/>
      <c r="N5020" s="14"/>
      <c r="O5020" s="14"/>
      <c r="P5020" s="14"/>
    </row>
    <row r="5021" spans="9:16" x14ac:dyDescent="0.25">
      <c r="I5021" s="14"/>
      <c r="J5021" s="14"/>
      <c r="K5021" s="14"/>
      <c r="L5021" s="14"/>
      <c r="M5021" s="14"/>
      <c r="N5021" s="14"/>
      <c r="O5021" s="14"/>
      <c r="P5021" s="14"/>
    </row>
    <row r="5022" spans="9:16" x14ac:dyDescent="0.25">
      <c r="I5022" s="14"/>
      <c r="J5022" s="14"/>
      <c r="K5022" s="14"/>
      <c r="L5022" s="14"/>
      <c r="M5022" s="14"/>
      <c r="N5022" s="14"/>
      <c r="O5022" s="14"/>
      <c r="P5022" s="14"/>
    </row>
    <row r="5023" spans="9:16" x14ac:dyDescent="0.25">
      <c r="I5023" s="14"/>
      <c r="J5023" s="14"/>
      <c r="K5023" s="14"/>
      <c r="L5023" s="14"/>
      <c r="M5023" s="14"/>
      <c r="N5023" s="14"/>
      <c r="O5023" s="14"/>
      <c r="P5023" s="14"/>
    </row>
    <row r="5024" spans="9:16" x14ac:dyDescent="0.25">
      <c r="I5024" s="14"/>
      <c r="J5024" s="14"/>
      <c r="K5024" s="14"/>
      <c r="L5024" s="14"/>
      <c r="M5024" s="14"/>
      <c r="N5024" s="14"/>
      <c r="O5024" s="14"/>
      <c r="P5024" s="14"/>
    </row>
    <row r="5025" spans="9:16" x14ac:dyDescent="0.25">
      <c r="I5025" s="14"/>
      <c r="J5025" s="14"/>
      <c r="K5025" s="14"/>
      <c r="L5025" s="14"/>
      <c r="M5025" s="14"/>
      <c r="N5025" s="14"/>
      <c r="O5025" s="14"/>
      <c r="P5025" s="14"/>
    </row>
    <row r="5026" spans="9:16" x14ac:dyDescent="0.25">
      <c r="I5026" s="14"/>
      <c r="J5026" s="14"/>
      <c r="K5026" s="14"/>
      <c r="L5026" s="14"/>
      <c r="M5026" s="14"/>
      <c r="N5026" s="14"/>
      <c r="O5026" s="14"/>
      <c r="P5026" s="14"/>
    </row>
    <row r="5027" spans="9:16" x14ac:dyDescent="0.25">
      <c r="I5027" s="14"/>
      <c r="J5027" s="14"/>
      <c r="K5027" s="14"/>
      <c r="L5027" s="14"/>
      <c r="M5027" s="14"/>
      <c r="N5027" s="14"/>
      <c r="O5027" s="14"/>
      <c r="P5027" s="14"/>
    </row>
    <row r="5028" spans="9:16" x14ac:dyDescent="0.25">
      <c r="I5028" s="14"/>
      <c r="J5028" s="14"/>
      <c r="K5028" s="14"/>
      <c r="L5028" s="14"/>
      <c r="M5028" s="14"/>
      <c r="N5028" s="14"/>
      <c r="O5028" s="14"/>
      <c r="P5028" s="14"/>
    </row>
    <row r="5029" spans="9:16" x14ac:dyDescent="0.25">
      <c r="I5029" s="14"/>
      <c r="J5029" s="14"/>
      <c r="K5029" s="14"/>
      <c r="L5029" s="14"/>
      <c r="M5029" s="14"/>
      <c r="N5029" s="14"/>
      <c r="O5029" s="14"/>
      <c r="P5029" s="14"/>
    </row>
    <row r="5030" spans="9:16" x14ac:dyDescent="0.25">
      <c r="I5030" s="14"/>
      <c r="J5030" s="14"/>
      <c r="K5030" s="14"/>
      <c r="L5030" s="14"/>
      <c r="M5030" s="14"/>
      <c r="N5030" s="14"/>
      <c r="O5030" s="14"/>
      <c r="P5030" s="14"/>
    </row>
    <row r="5031" spans="9:16" x14ac:dyDescent="0.25">
      <c r="I5031" s="14"/>
      <c r="J5031" s="14"/>
      <c r="K5031" s="14"/>
      <c r="L5031" s="14"/>
      <c r="M5031" s="14"/>
      <c r="N5031" s="14"/>
      <c r="O5031" s="14"/>
      <c r="P5031" s="14"/>
    </row>
    <row r="5032" spans="9:16" x14ac:dyDescent="0.25">
      <c r="I5032" s="14"/>
      <c r="J5032" s="14"/>
      <c r="K5032" s="14"/>
      <c r="L5032" s="14"/>
      <c r="M5032" s="14"/>
      <c r="N5032" s="14"/>
      <c r="O5032" s="14"/>
      <c r="P5032" s="14"/>
    </row>
    <row r="5033" spans="9:16" x14ac:dyDescent="0.25">
      <c r="I5033" s="14"/>
      <c r="J5033" s="14"/>
      <c r="K5033" s="14"/>
      <c r="L5033" s="14"/>
      <c r="M5033" s="14"/>
      <c r="N5033" s="14"/>
      <c r="O5033" s="14"/>
      <c r="P5033" s="14"/>
    </row>
    <row r="5034" spans="9:16" x14ac:dyDescent="0.25">
      <c r="I5034" s="14"/>
      <c r="J5034" s="14"/>
      <c r="K5034" s="14"/>
      <c r="L5034" s="14"/>
      <c r="M5034" s="14"/>
      <c r="N5034" s="14"/>
      <c r="O5034" s="14"/>
      <c r="P5034" s="14"/>
    </row>
    <row r="5035" spans="9:16" x14ac:dyDescent="0.25">
      <c r="I5035" s="14"/>
      <c r="J5035" s="14"/>
      <c r="K5035" s="14"/>
      <c r="L5035" s="14"/>
      <c r="M5035" s="14"/>
      <c r="N5035" s="14"/>
      <c r="O5035" s="14"/>
      <c r="P5035" s="14"/>
    </row>
    <row r="5036" spans="9:16" x14ac:dyDescent="0.25">
      <c r="I5036" s="14"/>
      <c r="J5036" s="14"/>
      <c r="K5036" s="14"/>
      <c r="L5036" s="14"/>
      <c r="M5036" s="14"/>
      <c r="N5036" s="14"/>
      <c r="O5036" s="14"/>
      <c r="P5036" s="14"/>
    </row>
    <row r="5037" spans="9:16" x14ac:dyDescent="0.25">
      <c r="I5037" s="14"/>
      <c r="J5037" s="14"/>
      <c r="K5037" s="14"/>
      <c r="L5037" s="14"/>
      <c r="M5037" s="14"/>
      <c r="N5037" s="14"/>
      <c r="O5037" s="14"/>
      <c r="P5037" s="14"/>
    </row>
    <row r="5038" spans="9:16" x14ac:dyDescent="0.25">
      <c r="I5038" s="14"/>
      <c r="J5038" s="14"/>
      <c r="K5038" s="14"/>
      <c r="L5038" s="14"/>
      <c r="M5038" s="14"/>
      <c r="N5038" s="14"/>
      <c r="O5038" s="14"/>
      <c r="P5038" s="14"/>
    </row>
    <row r="5039" spans="9:16" x14ac:dyDescent="0.25">
      <c r="I5039" s="14"/>
      <c r="J5039" s="14"/>
      <c r="K5039" s="14"/>
      <c r="L5039" s="14"/>
      <c r="M5039" s="14"/>
      <c r="N5039" s="14"/>
      <c r="O5039" s="14"/>
      <c r="P5039" s="14"/>
    </row>
    <row r="5040" spans="9:16" x14ac:dyDescent="0.25">
      <c r="I5040" s="14"/>
      <c r="J5040" s="14"/>
      <c r="K5040" s="14"/>
      <c r="L5040" s="14"/>
      <c r="M5040" s="14"/>
      <c r="N5040" s="14"/>
      <c r="O5040" s="14"/>
      <c r="P5040" s="14"/>
    </row>
    <row r="5041" spans="9:16" x14ac:dyDescent="0.25">
      <c r="I5041" s="14"/>
      <c r="J5041" s="14"/>
      <c r="K5041" s="14"/>
      <c r="L5041" s="14"/>
      <c r="M5041" s="14"/>
      <c r="N5041" s="14"/>
      <c r="O5041" s="14"/>
      <c r="P5041" s="14"/>
    </row>
    <row r="5042" spans="9:16" x14ac:dyDescent="0.25">
      <c r="I5042" s="14"/>
      <c r="J5042" s="14"/>
      <c r="K5042" s="14"/>
      <c r="L5042" s="14"/>
      <c r="M5042" s="14"/>
      <c r="N5042" s="14"/>
      <c r="O5042" s="14"/>
      <c r="P5042" s="14"/>
    </row>
    <row r="5043" spans="9:16" x14ac:dyDescent="0.25">
      <c r="I5043" s="14"/>
      <c r="J5043" s="14"/>
      <c r="K5043" s="14"/>
      <c r="L5043" s="14"/>
      <c r="M5043" s="14"/>
      <c r="N5043" s="14"/>
      <c r="O5043" s="14"/>
      <c r="P5043" s="14"/>
    </row>
    <row r="5044" spans="9:16" x14ac:dyDescent="0.25">
      <c r="I5044" s="14"/>
      <c r="J5044" s="14"/>
      <c r="K5044" s="14"/>
      <c r="L5044" s="14"/>
      <c r="M5044" s="14"/>
      <c r="N5044" s="14"/>
      <c r="O5044" s="14"/>
      <c r="P5044" s="14"/>
    </row>
    <row r="5045" spans="9:16" x14ac:dyDescent="0.25">
      <c r="I5045" s="14"/>
      <c r="J5045" s="14"/>
      <c r="K5045" s="14"/>
      <c r="L5045" s="14"/>
      <c r="M5045" s="14"/>
      <c r="N5045" s="14"/>
      <c r="O5045" s="14"/>
      <c r="P5045" s="14"/>
    </row>
    <row r="5046" spans="9:16" x14ac:dyDescent="0.25">
      <c r="I5046" s="14"/>
      <c r="J5046" s="14"/>
      <c r="K5046" s="14"/>
      <c r="L5046" s="14"/>
      <c r="M5046" s="14"/>
      <c r="N5046" s="14"/>
      <c r="O5046" s="14"/>
      <c r="P5046" s="14"/>
    </row>
    <row r="5047" spans="9:16" x14ac:dyDescent="0.25">
      <c r="I5047" s="14"/>
      <c r="J5047" s="14"/>
      <c r="K5047" s="14"/>
      <c r="L5047" s="14"/>
      <c r="M5047" s="14"/>
      <c r="N5047" s="14"/>
      <c r="O5047" s="14"/>
      <c r="P5047" s="14"/>
    </row>
    <row r="5048" spans="9:16" x14ac:dyDescent="0.25">
      <c r="I5048" s="14"/>
      <c r="J5048" s="14"/>
      <c r="K5048" s="14"/>
      <c r="L5048" s="14"/>
      <c r="M5048" s="14"/>
      <c r="N5048" s="14"/>
      <c r="O5048" s="14"/>
      <c r="P5048" s="14"/>
    </row>
    <row r="5049" spans="9:16" x14ac:dyDescent="0.25">
      <c r="I5049" s="14"/>
      <c r="J5049" s="14"/>
      <c r="K5049" s="14"/>
      <c r="L5049" s="14"/>
      <c r="M5049" s="14"/>
      <c r="N5049" s="14"/>
      <c r="O5049" s="14"/>
      <c r="P5049" s="14"/>
    </row>
    <row r="5050" spans="9:16" x14ac:dyDescent="0.25">
      <c r="I5050" s="14"/>
      <c r="J5050" s="14"/>
      <c r="K5050" s="14"/>
      <c r="L5050" s="14"/>
      <c r="M5050" s="14"/>
      <c r="N5050" s="14"/>
      <c r="O5050" s="14"/>
      <c r="P5050" s="14"/>
    </row>
    <row r="5051" spans="9:16" x14ac:dyDescent="0.25">
      <c r="I5051" s="14"/>
      <c r="J5051" s="14"/>
      <c r="K5051" s="14"/>
      <c r="L5051" s="14"/>
      <c r="M5051" s="14"/>
      <c r="N5051" s="14"/>
      <c r="O5051" s="14"/>
      <c r="P5051" s="14"/>
    </row>
    <row r="5052" spans="9:16" x14ac:dyDescent="0.25">
      <c r="I5052" s="14"/>
      <c r="J5052" s="14"/>
      <c r="K5052" s="14"/>
      <c r="L5052" s="14"/>
      <c r="M5052" s="14"/>
      <c r="N5052" s="14"/>
      <c r="O5052" s="14"/>
      <c r="P5052" s="14"/>
    </row>
    <row r="5053" spans="9:16" x14ac:dyDescent="0.25">
      <c r="I5053" s="14"/>
      <c r="J5053" s="14"/>
      <c r="K5053" s="14"/>
      <c r="L5053" s="14"/>
      <c r="M5053" s="14"/>
      <c r="N5053" s="14"/>
      <c r="O5053" s="14"/>
      <c r="P5053" s="14"/>
    </row>
    <row r="5054" spans="9:16" x14ac:dyDescent="0.25">
      <c r="I5054" s="14"/>
      <c r="J5054" s="14"/>
      <c r="K5054" s="14"/>
      <c r="L5054" s="14"/>
      <c r="M5054" s="14"/>
      <c r="N5054" s="14"/>
      <c r="O5054" s="14"/>
      <c r="P5054" s="14"/>
    </row>
    <row r="5055" spans="9:16" x14ac:dyDescent="0.25">
      <c r="I5055" s="14"/>
      <c r="J5055" s="14"/>
      <c r="K5055" s="14"/>
      <c r="L5055" s="14"/>
      <c r="M5055" s="14"/>
      <c r="N5055" s="14"/>
      <c r="O5055" s="14"/>
      <c r="P5055" s="14"/>
    </row>
    <row r="5056" spans="9:16" x14ac:dyDescent="0.25">
      <c r="I5056" s="14"/>
      <c r="J5056" s="14"/>
      <c r="K5056" s="14"/>
      <c r="L5056" s="14"/>
      <c r="M5056" s="14"/>
      <c r="N5056" s="14"/>
      <c r="O5056" s="14"/>
      <c r="P5056" s="14"/>
    </row>
    <row r="5057" spans="9:16" x14ac:dyDescent="0.25">
      <c r="I5057" s="14"/>
      <c r="J5057" s="14"/>
      <c r="K5057" s="14"/>
      <c r="L5057" s="14"/>
      <c r="M5057" s="14"/>
      <c r="N5057" s="14"/>
      <c r="O5057" s="14"/>
      <c r="P5057" s="14"/>
    </row>
    <row r="5058" spans="9:16" x14ac:dyDescent="0.25">
      <c r="I5058" s="14"/>
      <c r="J5058" s="14"/>
      <c r="K5058" s="14"/>
      <c r="L5058" s="14"/>
      <c r="M5058" s="14"/>
      <c r="N5058" s="14"/>
      <c r="O5058" s="14"/>
      <c r="P5058" s="14"/>
    </row>
    <row r="5059" spans="9:16" x14ac:dyDescent="0.25">
      <c r="I5059" s="14"/>
      <c r="J5059" s="14"/>
      <c r="K5059" s="14"/>
      <c r="L5059" s="14"/>
      <c r="M5059" s="14"/>
      <c r="N5059" s="14"/>
      <c r="O5059" s="14"/>
      <c r="P5059" s="14"/>
    </row>
    <row r="5060" spans="9:16" x14ac:dyDescent="0.25">
      <c r="I5060" s="14"/>
      <c r="J5060" s="14"/>
      <c r="K5060" s="14"/>
      <c r="L5060" s="14"/>
      <c r="M5060" s="14"/>
      <c r="N5060" s="14"/>
      <c r="O5060" s="14"/>
      <c r="P5060" s="14"/>
    </row>
    <row r="5061" spans="9:16" x14ac:dyDescent="0.25">
      <c r="I5061" s="14"/>
      <c r="J5061" s="14"/>
      <c r="K5061" s="14"/>
      <c r="L5061" s="14"/>
      <c r="M5061" s="14"/>
      <c r="N5061" s="14"/>
      <c r="O5061" s="14"/>
      <c r="P5061" s="14"/>
    </row>
    <row r="5062" spans="9:16" x14ac:dyDescent="0.25">
      <c r="I5062" s="14"/>
      <c r="J5062" s="14"/>
      <c r="K5062" s="14"/>
      <c r="L5062" s="14"/>
      <c r="M5062" s="14"/>
      <c r="N5062" s="14"/>
      <c r="O5062" s="14"/>
      <c r="P5062" s="14"/>
    </row>
    <row r="5063" spans="9:16" x14ac:dyDescent="0.25">
      <c r="I5063" s="14"/>
      <c r="J5063" s="14"/>
      <c r="K5063" s="14"/>
      <c r="L5063" s="14"/>
      <c r="M5063" s="14"/>
      <c r="N5063" s="14"/>
      <c r="O5063" s="14"/>
      <c r="P5063" s="14"/>
    </row>
    <row r="5064" spans="9:16" x14ac:dyDescent="0.25">
      <c r="I5064" s="14"/>
      <c r="J5064" s="14"/>
      <c r="K5064" s="14"/>
      <c r="L5064" s="14"/>
      <c r="M5064" s="14"/>
      <c r="N5064" s="14"/>
      <c r="O5064" s="14"/>
      <c r="P5064" s="14"/>
    </row>
    <row r="5065" spans="9:16" x14ac:dyDescent="0.25">
      <c r="I5065" s="14"/>
      <c r="J5065" s="14"/>
      <c r="K5065" s="14"/>
      <c r="L5065" s="14"/>
      <c r="M5065" s="14"/>
      <c r="N5065" s="14"/>
      <c r="O5065" s="14"/>
      <c r="P5065" s="14"/>
    </row>
    <row r="5066" spans="9:16" x14ac:dyDescent="0.25">
      <c r="I5066" s="14"/>
      <c r="J5066" s="14"/>
      <c r="K5066" s="14"/>
      <c r="L5066" s="14"/>
      <c r="M5066" s="14"/>
      <c r="N5066" s="14"/>
      <c r="O5066" s="14"/>
      <c r="P5066" s="14"/>
    </row>
    <row r="5067" spans="9:16" x14ac:dyDescent="0.25">
      <c r="I5067" s="14"/>
      <c r="J5067" s="14"/>
      <c r="K5067" s="14"/>
      <c r="L5067" s="14"/>
      <c r="M5067" s="14"/>
      <c r="N5067" s="14"/>
      <c r="O5067" s="14"/>
      <c r="P5067" s="14"/>
    </row>
    <row r="5068" spans="9:16" x14ac:dyDescent="0.25">
      <c r="I5068" s="14"/>
      <c r="J5068" s="14"/>
      <c r="K5068" s="14"/>
      <c r="L5068" s="14"/>
      <c r="M5068" s="14"/>
      <c r="N5068" s="14"/>
      <c r="O5068" s="14"/>
      <c r="P5068" s="14"/>
    </row>
    <row r="5069" spans="9:16" x14ac:dyDescent="0.25">
      <c r="I5069" s="14"/>
      <c r="J5069" s="14"/>
      <c r="K5069" s="14"/>
      <c r="L5069" s="14"/>
      <c r="M5069" s="14"/>
      <c r="N5069" s="14"/>
      <c r="O5069" s="14"/>
      <c r="P5069" s="14"/>
    </row>
    <row r="5070" spans="9:16" x14ac:dyDescent="0.25">
      <c r="I5070" s="14"/>
      <c r="J5070" s="14"/>
      <c r="K5070" s="14"/>
      <c r="L5070" s="14"/>
      <c r="M5070" s="14"/>
      <c r="N5070" s="14"/>
      <c r="O5070" s="14"/>
      <c r="P5070" s="14"/>
    </row>
    <row r="5071" spans="9:16" x14ac:dyDescent="0.25">
      <c r="I5071" s="14"/>
      <c r="J5071" s="14"/>
      <c r="K5071" s="14"/>
      <c r="L5071" s="14"/>
      <c r="M5071" s="14"/>
      <c r="N5071" s="14"/>
      <c r="O5071" s="14"/>
      <c r="P5071" s="14"/>
    </row>
    <row r="5072" spans="9:16" x14ac:dyDescent="0.25">
      <c r="I5072" s="14"/>
      <c r="J5072" s="14"/>
      <c r="K5072" s="14"/>
      <c r="L5072" s="14"/>
      <c r="M5072" s="14"/>
      <c r="N5072" s="14"/>
      <c r="O5072" s="14"/>
      <c r="P5072" s="14"/>
    </row>
    <row r="5073" spans="9:16" x14ac:dyDescent="0.25">
      <c r="I5073" s="14"/>
      <c r="J5073" s="14"/>
      <c r="K5073" s="14"/>
      <c r="L5073" s="14"/>
      <c r="M5073" s="14"/>
      <c r="N5073" s="14"/>
      <c r="O5073" s="14"/>
      <c r="P5073" s="14"/>
    </row>
    <row r="5074" spans="9:16" x14ac:dyDescent="0.25">
      <c r="I5074" s="14"/>
      <c r="J5074" s="14"/>
      <c r="K5074" s="14"/>
      <c r="L5074" s="14"/>
      <c r="M5074" s="14"/>
      <c r="N5074" s="14"/>
      <c r="O5074" s="14"/>
      <c r="P5074" s="14"/>
    </row>
    <row r="5075" spans="9:16" x14ac:dyDescent="0.25">
      <c r="I5075" s="14"/>
      <c r="J5075" s="14"/>
      <c r="K5075" s="14"/>
      <c r="L5075" s="14"/>
      <c r="M5075" s="14"/>
      <c r="N5075" s="14"/>
      <c r="O5075" s="14"/>
      <c r="P5075" s="14"/>
    </row>
    <row r="5076" spans="9:16" x14ac:dyDescent="0.25">
      <c r="I5076" s="14"/>
      <c r="J5076" s="14"/>
      <c r="K5076" s="14"/>
      <c r="L5076" s="14"/>
      <c r="M5076" s="14"/>
      <c r="N5076" s="14"/>
      <c r="O5076" s="14"/>
      <c r="P5076" s="14"/>
    </row>
    <row r="5077" spans="9:16" x14ac:dyDescent="0.25">
      <c r="I5077" s="14"/>
      <c r="J5077" s="14"/>
      <c r="K5077" s="14"/>
      <c r="L5077" s="14"/>
      <c r="M5077" s="14"/>
      <c r="N5077" s="14"/>
      <c r="O5077" s="14"/>
      <c r="P5077" s="14"/>
    </row>
    <row r="5078" spans="9:16" x14ac:dyDescent="0.25">
      <c r="I5078" s="14"/>
      <c r="J5078" s="14"/>
      <c r="K5078" s="14"/>
      <c r="L5078" s="14"/>
      <c r="M5078" s="14"/>
      <c r="N5078" s="14"/>
      <c r="O5078" s="14"/>
      <c r="P5078" s="14"/>
    </row>
    <row r="5079" spans="9:16" x14ac:dyDescent="0.25">
      <c r="I5079" s="14"/>
      <c r="J5079" s="14"/>
      <c r="K5079" s="14"/>
      <c r="L5079" s="14"/>
      <c r="M5079" s="14"/>
      <c r="N5079" s="14"/>
      <c r="O5079" s="14"/>
      <c r="P5079" s="14"/>
    </row>
    <row r="5080" spans="9:16" x14ac:dyDescent="0.25">
      <c r="I5080" s="14"/>
      <c r="J5080" s="14"/>
      <c r="K5080" s="14"/>
      <c r="L5080" s="14"/>
      <c r="M5080" s="14"/>
      <c r="N5080" s="14"/>
      <c r="O5080" s="14"/>
      <c r="P5080" s="14"/>
    </row>
    <row r="5081" spans="9:16" x14ac:dyDescent="0.25">
      <c r="I5081" s="14"/>
      <c r="J5081" s="14"/>
      <c r="K5081" s="14"/>
      <c r="L5081" s="14"/>
      <c r="M5081" s="14"/>
      <c r="N5081" s="14"/>
      <c r="O5081" s="14"/>
      <c r="P5081" s="14"/>
    </row>
    <row r="5082" spans="9:16" x14ac:dyDescent="0.25">
      <c r="I5082" s="14"/>
      <c r="J5082" s="14"/>
      <c r="K5082" s="14"/>
      <c r="L5082" s="14"/>
      <c r="M5082" s="14"/>
      <c r="N5082" s="14"/>
      <c r="O5082" s="14"/>
      <c r="P5082" s="14"/>
    </row>
    <row r="5083" spans="9:16" x14ac:dyDescent="0.25">
      <c r="I5083" s="14"/>
      <c r="J5083" s="14"/>
      <c r="K5083" s="14"/>
      <c r="L5083" s="14"/>
      <c r="M5083" s="14"/>
      <c r="N5083" s="14"/>
      <c r="O5083" s="14"/>
      <c r="P5083" s="14"/>
    </row>
    <row r="5084" spans="9:16" x14ac:dyDescent="0.25">
      <c r="I5084" s="14"/>
      <c r="J5084" s="14"/>
      <c r="K5084" s="14"/>
      <c r="L5084" s="14"/>
      <c r="M5084" s="14"/>
      <c r="N5084" s="14"/>
      <c r="O5084" s="14"/>
      <c r="P5084" s="14"/>
    </row>
    <row r="5085" spans="9:16" x14ac:dyDescent="0.25">
      <c r="I5085" s="14"/>
      <c r="J5085" s="14"/>
      <c r="K5085" s="14"/>
      <c r="L5085" s="14"/>
      <c r="M5085" s="14"/>
      <c r="N5085" s="14"/>
      <c r="O5085" s="14"/>
      <c r="P5085" s="14"/>
    </row>
    <row r="5086" spans="9:16" x14ac:dyDescent="0.25">
      <c r="I5086" s="14"/>
      <c r="J5086" s="14"/>
      <c r="K5086" s="14"/>
      <c r="L5086" s="14"/>
      <c r="M5086" s="14"/>
      <c r="N5086" s="14"/>
      <c r="O5086" s="14"/>
      <c r="P5086" s="14"/>
    </row>
    <row r="5087" spans="9:16" x14ac:dyDescent="0.25">
      <c r="I5087" s="14"/>
      <c r="J5087" s="14"/>
      <c r="K5087" s="14"/>
      <c r="L5087" s="14"/>
      <c r="M5087" s="14"/>
      <c r="N5087" s="14"/>
      <c r="O5087" s="14"/>
      <c r="P5087" s="14"/>
    </row>
    <row r="5088" spans="9:16" x14ac:dyDescent="0.25">
      <c r="I5088" s="14"/>
      <c r="J5088" s="14"/>
      <c r="K5088" s="14"/>
      <c r="L5088" s="14"/>
      <c r="M5088" s="14"/>
      <c r="N5088" s="14"/>
      <c r="O5088" s="14"/>
      <c r="P5088" s="14"/>
    </row>
    <row r="5089" spans="9:16" x14ac:dyDescent="0.25">
      <c r="I5089" s="14"/>
      <c r="J5089" s="14"/>
      <c r="K5089" s="14"/>
      <c r="L5089" s="14"/>
      <c r="M5089" s="14"/>
      <c r="N5089" s="14"/>
      <c r="O5089" s="14"/>
      <c r="P5089" s="14"/>
    </row>
    <row r="5090" spans="9:16" x14ac:dyDescent="0.25">
      <c r="I5090" s="14"/>
      <c r="J5090" s="14"/>
      <c r="K5090" s="14"/>
      <c r="L5090" s="14"/>
      <c r="M5090" s="14"/>
      <c r="N5090" s="14"/>
      <c r="O5090" s="14"/>
      <c r="P5090" s="14"/>
    </row>
    <row r="5091" spans="9:16" x14ac:dyDescent="0.25">
      <c r="I5091" s="14"/>
      <c r="J5091" s="14"/>
      <c r="K5091" s="14"/>
      <c r="L5091" s="14"/>
      <c r="M5091" s="14"/>
      <c r="N5091" s="14"/>
      <c r="O5091" s="14"/>
      <c r="P5091" s="14"/>
    </row>
    <row r="5092" spans="9:16" x14ac:dyDescent="0.25">
      <c r="I5092" s="14"/>
      <c r="J5092" s="14"/>
      <c r="K5092" s="14"/>
      <c r="L5092" s="14"/>
      <c r="M5092" s="14"/>
      <c r="N5092" s="14"/>
      <c r="O5092" s="14"/>
      <c r="P5092" s="14"/>
    </row>
    <row r="5093" spans="9:16" x14ac:dyDescent="0.25">
      <c r="I5093" s="14"/>
      <c r="J5093" s="14"/>
      <c r="K5093" s="14"/>
      <c r="L5093" s="14"/>
      <c r="M5093" s="14"/>
      <c r="N5093" s="14"/>
      <c r="O5093" s="14"/>
      <c r="P5093" s="14"/>
    </row>
    <row r="5094" spans="9:16" x14ac:dyDescent="0.25">
      <c r="I5094" s="14"/>
      <c r="J5094" s="14"/>
      <c r="K5094" s="14"/>
      <c r="L5094" s="14"/>
      <c r="M5094" s="14"/>
      <c r="N5094" s="14"/>
      <c r="O5094" s="14"/>
      <c r="P5094" s="14"/>
    </row>
    <row r="5095" spans="9:16" x14ac:dyDescent="0.25">
      <c r="I5095" s="14"/>
      <c r="J5095" s="14"/>
      <c r="K5095" s="14"/>
      <c r="L5095" s="14"/>
      <c r="M5095" s="14"/>
      <c r="N5095" s="14"/>
      <c r="O5095" s="14"/>
      <c r="P5095" s="14"/>
    </row>
    <row r="5096" spans="9:16" x14ac:dyDescent="0.25">
      <c r="I5096" s="14"/>
      <c r="J5096" s="14"/>
      <c r="K5096" s="14"/>
      <c r="L5096" s="14"/>
      <c r="M5096" s="14"/>
      <c r="N5096" s="14"/>
      <c r="O5096" s="14"/>
      <c r="P5096" s="14"/>
    </row>
    <row r="5097" spans="9:16" x14ac:dyDescent="0.25">
      <c r="I5097" s="14"/>
      <c r="J5097" s="14"/>
      <c r="K5097" s="14"/>
      <c r="L5097" s="14"/>
      <c r="M5097" s="14"/>
      <c r="N5097" s="14"/>
      <c r="O5097" s="14"/>
      <c r="P5097" s="14"/>
    </row>
    <row r="5098" spans="9:16" x14ac:dyDescent="0.25">
      <c r="I5098" s="14"/>
      <c r="J5098" s="14"/>
      <c r="K5098" s="14"/>
      <c r="L5098" s="14"/>
      <c r="M5098" s="14"/>
      <c r="N5098" s="14"/>
      <c r="O5098" s="14"/>
      <c r="P5098" s="14"/>
    </row>
    <row r="5099" spans="9:16" x14ac:dyDescent="0.25">
      <c r="I5099" s="14"/>
      <c r="J5099" s="14"/>
      <c r="K5099" s="14"/>
      <c r="L5099" s="14"/>
      <c r="M5099" s="14"/>
      <c r="N5099" s="14"/>
      <c r="O5099" s="14"/>
      <c r="P5099" s="14"/>
    </row>
    <row r="5100" spans="9:16" x14ac:dyDescent="0.25">
      <c r="I5100" s="14"/>
      <c r="J5100" s="14"/>
      <c r="K5100" s="14"/>
      <c r="L5100" s="14"/>
      <c r="M5100" s="14"/>
      <c r="N5100" s="14"/>
      <c r="O5100" s="14"/>
      <c r="P5100" s="14"/>
    </row>
    <row r="5101" spans="9:16" x14ac:dyDescent="0.25">
      <c r="I5101" s="14"/>
      <c r="J5101" s="14"/>
      <c r="K5101" s="14"/>
      <c r="L5101" s="14"/>
      <c r="M5101" s="14"/>
      <c r="N5101" s="14"/>
      <c r="O5101" s="14"/>
      <c r="P5101" s="14"/>
    </row>
    <row r="5102" spans="9:16" x14ac:dyDescent="0.25">
      <c r="I5102" s="14"/>
      <c r="J5102" s="14"/>
      <c r="K5102" s="14"/>
      <c r="L5102" s="14"/>
      <c r="M5102" s="14"/>
      <c r="N5102" s="14"/>
      <c r="O5102" s="14"/>
      <c r="P5102" s="14"/>
    </row>
    <row r="5103" spans="9:16" x14ac:dyDescent="0.25">
      <c r="I5103" s="14"/>
      <c r="J5103" s="14"/>
      <c r="K5103" s="14"/>
      <c r="L5103" s="14"/>
      <c r="M5103" s="14"/>
      <c r="N5103" s="14"/>
      <c r="O5103" s="14"/>
      <c r="P5103" s="14"/>
    </row>
    <row r="5104" spans="9:16" x14ac:dyDescent="0.25">
      <c r="I5104" s="14"/>
      <c r="J5104" s="14"/>
      <c r="K5104" s="14"/>
      <c r="L5104" s="14"/>
      <c r="M5104" s="14"/>
      <c r="N5104" s="14"/>
      <c r="O5104" s="14"/>
      <c r="P5104" s="14"/>
    </row>
    <row r="5105" spans="9:16" x14ac:dyDescent="0.25">
      <c r="I5105" s="14"/>
      <c r="J5105" s="14"/>
      <c r="K5105" s="14"/>
      <c r="L5105" s="14"/>
      <c r="M5105" s="14"/>
      <c r="N5105" s="14"/>
      <c r="O5105" s="14"/>
      <c r="P5105" s="14"/>
    </row>
    <row r="5106" spans="9:16" x14ac:dyDescent="0.25">
      <c r="I5106" s="14"/>
      <c r="J5106" s="14"/>
      <c r="K5106" s="14"/>
      <c r="L5106" s="14"/>
      <c r="M5106" s="14"/>
      <c r="N5106" s="14"/>
      <c r="O5106" s="14"/>
      <c r="P5106" s="14"/>
    </row>
    <row r="5107" spans="9:16" x14ac:dyDescent="0.25">
      <c r="I5107" s="14"/>
      <c r="J5107" s="14"/>
      <c r="K5107" s="14"/>
      <c r="L5107" s="14"/>
      <c r="M5107" s="14"/>
      <c r="N5107" s="14"/>
      <c r="O5107" s="14"/>
      <c r="P5107" s="14"/>
    </row>
    <row r="5108" spans="9:16" x14ac:dyDescent="0.25">
      <c r="I5108" s="14"/>
      <c r="J5108" s="14"/>
      <c r="K5108" s="14"/>
      <c r="L5108" s="14"/>
      <c r="M5108" s="14"/>
      <c r="N5108" s="14"/>
      <c r="O5108" s="14"/>
      <c r="P5108" s="14"/>
    </row>
    <row r="5109" spans="9:16" x14ac:dyDescent="0.25">
      <c r="I5109" s="14"/>
      <c r="J5109" s="14"/>
      <c r="K5109" s="14"/>
      <c r="L5109" s="14"/>
      <c r="M5109" s="14"/>
      <c r="N5109" s="14"/>
      <c r="O5109" s="14"/>
      <c r="P5109" s="14"/>
    </row>
    <row r="5110" spans="9:16" x14ac:dyDescent="0.25">
      <c r="I5110" s="14"/>
      <c r="J5110" s="14"/>
      <c r="K5110" s="14"/>
      <c r="L5110" s="14"/>
      <c r="M5110" s="14"/>
      <c r="N5110" s="14"/>
      <c r="O5110" s="14"/>
      <c r="P5110" s="14"/>
    </row>
    <row r="5111" spans="9:16" x14ac:dyDescent="0.25">
      <c r="I5111" s="14"/>
      <c r="J5111" s="14"/>
      <c r="K5111" s="14"/>
      <c r="L5111" s="14"/>
      <c r="M5111" s="14"/>
      <c r="N5111" s="14"/>
      <c r="O5111" s="14"/>
      <c r="P5111" s="14"/>
    </row>
    <row r="5112" spans="9:16" x14ac:dyDescent="0.25">
      <c r="I5112" s="14"/>
      <c r="J5112" s="14"/>
      <c r="K5112" s="14"/>
      <c r="L5112" s="14"/>
      <c r="M5112" s="14"/>
      <c r="N5112" s="14"/>
      <c r="O5112" s="14"/>
      <c r="P5112" s="14"/>
    </row>
    <row r="5113" spans="9:16" x14ac:dyDescent="0.25">
      <c r="I5113" s="14"/>
      <c r="J5113" s="14"/>
      <c r="K5113" s="14"/>
      <c r="L5113" s="14"/>
      <c r="M5113" s="14"/>
      <c r="N5113" s="14"/>
      <c r="O5113" s="14"/>
      <c r="P5113" s="14"/>
    </row>
    <row r="5114" spans="9:16" x14ac:dyDescent="0.25">
      <c r="I5114" s="14"/>
      <c r="J5114" s="14"/>
      <c r="K5114" s="14"/>
      <c r="L5114" s="14"/>
      <c r="M5114" s="14"/>
      <c r="N5114" s="14"/>
      <c r="O5114" s="14"/>
      <c r="P5114" s="14"/>
    </row>
    <row r="5115" spans="9:16" x14ac:dyDescent="0.25">
      <c r="I5115" s="14"/>
      <c r="J5115" s="14"/>
      <c r="K5115" s="14"/>
      <c r="L5115" s="14"/>
      <c r="M5115" s="14"/>
      <c r="N5115" s="14"/>
      <c r="O5115" s="14"/>
      <c r="P5115" s="14"/>
    </row>
    <row r="5116" spans="9:16" x14ac:dyDescent="0.25">
      <c r="I5116" s="14"/>
      <c r="J5116" s="14"/>
      <c r="K5116" s="14"/>
      <c r="L5116" s="14"/>
      <c r="M5116" s="14"/>
      <c r="N5116" s="14"/>
      <c r="O5116" s="14"/>
      <c r="P5116" s="14"/>
    </row>
    <row r="5117" spans="9:16" x14ac:dyDescent="0.25">
      <c r="I5117" s="14"/>
      <c r="J5117" s="14"/>
      <c r="K5117" s="14"/>
      <c r="L5117" s="14"/>
      <c r="M5117" s="14"/>
      <c r="N5117" s="14"/>
      <c r="O5117" s="14"/>
      <c r="P5117" s="14"/>
    </row>
    <row r="5118" spans="9:16" x14ac:dyDescent="0.25">
      <c r="I5118" s="14"/>
      <c r="J5118" s="14"/>
      <c r="K5118" s="14"/>
      <c r="L5118" s="14"/>
      <c r="M5118" s="14"/>
      <c r="N5118" s="14"/>
      <c r="O5118" s="14"/>
      <c r="P5118" s="14"/>
    </row>
    <row r="5119" spans="9:16" x14ac:dyDescent="0.25">
      <c r="I5119" s="14"/>
      <c r="J5119" s="14"/>
      <c r="K5119" s="14"/>
      <c r="L5119" s="14"/>
      <c r="M5119" s="14"/>
      <c r="N5119" s="14"/>
      <c r="O5119" s="14"/>
      <c r="P5119" s="14"/>
    </row>
    <row r="5120" spans="9:16" x14ac:dyDescent="0.25">
      <c r="I5120" s="14"/>
      <c r="J5120" s="14"/>
      <c r="K5120" s="14"/>
      <c r="L5120" s="14"/>
      <c r="M5120" s="14"/>
      <c r="N5120" s="14"/>
      <c r="O5120" s="14"/>
      <c r="P5120" s="14"/>
    </row>
    <row r="5121" spans="9:16" x14ac:dyDescent="0.25">
      <c r="I5121" s="14"/>
      <c r="J5121" s="14"/>
      <c r="K5121" s="14"/>
      <c r="L5121" s="14"/>
      <c r="M5121" s="14"/>
      <c r="N5121" s="14"/>
      <c r="O5121" s="14"/>
      <c r="P5121" s="14"/>
    </row>
    <row r="5122" spans="9:16" x14ac:dyDescent="0.25">
      <c r="I5122" s="14"/>
      <c r="J5122" s="14"/>
      <c r="K5122" s="14"/>
      <c r="L5122" s="14"/>
      <c r="M5122" s="14"/>
      <c r="N5122" s="14"/>
      <c r="O5122" s="14"/>
      <c r="P5122" s="14"/>
    </row>
    <row r="5123" spans="9:16" x14ac:dyDescent="0.25">
      <c r="I5123" s="14"/>
      <c r="J5123" s="14"/>
      <c r="K5123" s="14"/>
      <c r="L5123" s="14"/>
      <c r="M5123" s="14"/>
      <c r="N5123" s="14"/>
      <c r="O5123" s="14"/>
      <c r="P5123" s="14"/>
    </row>
    <row r="5124" spans="9:16" x14ac:dyDescent="0.25">
      <c r="I5124" s="14"/>
      <c r="J5124" s="14"/>
      <c r="K5124" s="14"/>
      <c r="L5124" s="14"/>
      <c r="M5124" s="14"/>
      <c r="N5124" s="14"/>
      <c r="O5124" s="14"/>
      <c r="P5124" s="14"/>
    </row>
    <row r="5125" spans="9:16" x14ac:dyDescent="0.25">
      <c r="I5125" s="14"/>
      <c r="J5125" s="14"/>
      <c r="K5125" s="14"/>
      <c r="L5125" s="14"/>
      <c r="M5125" s="14"/>
      <c r="N5125" s="14"/>
      <c r="O5125" s="14"/>
      <c r="P5125" s="14"/>
    </row>
    <row r="5126" spans="9:16" x14ac:dyDescent="0.25">
      <c r="I5126" s="14"/>
      <c r="J5126" s="14"/>
      <c r="K5126" s="14"/>
      <c r="L5126" s="14"/>
      <c r="M5126" s="14"/>
      <c r="N5126" s="14"/>
      <c r="O5126" s="14"/>
      <c r="P5126" s="14"/>
    </row>
    <row r="5127" spans="9:16" x14ac:dyDescent="0.25">
      <c r="I5127" s="14"/>
      <c r="J5127" s="14"/>
      <c r="K5127" s="14"/>
      <c r="L5127" s="14"/>
      <c r="M5127" s="14"/>
      <c r="N5127" s="14"/>
      <c r="O5127" s="14"/>
      <c r="P5127" s="14"/>
    </row>
    <row r="5128" spans="9:16" x14ac:dyDescent="0.25">
      <c r="I5128" s="14"/>
      <c r="J5128" s="14"/>
      <c r="K5128" s="14"/>
      <c r="L5128" s="14"/>
      <c r="M5128" s="14"/>
      <c r="N5128" s="14"/>
      <c r="O5128" s="14"/>
      <c r="P5128" s="14"/>
    </row>
    <row r="5129" spans="9:16" x14ac:dyDescent="0.25">
      <c r="I5129" s="14"/>
      <c r="J5129" s="14"/>
      <c r="K5129" s="14"/>
      <c r="L5129" s="14"/>
      <c r="M5129" s="14"/>
      <c r="N5129" s="14"/>
      <c r="O5129" s="14"/>
      <c r="P5129" s="14"/>
    </row>
    <row r="5130" spans="9:16" x14ac:dyDescent="0.25">
      <c r="I5130" s="14"/>
      <c r="J5130" s="14"/>
      <c r="K5130" s="14"/>
      <c r="L5130" s="14"/>
      <c r="M5130" s="14"/>
      <c r="N5130" s="14"/>
      <c r="O5130" s="14"/>
      <c r="P5130" s="14"/>
    </row>
    <row r="5131" spans="9:16" x14ac:dyDescent="0.25">
      <c r="I5131" s="14"/>
      <c r="J5131" s="14"/>
      <c r="K5131" s="14"/>
      <c r="L5131" s="14"/>
      <c r="M5131" s="14"/>
      <c r="N5131" s="14"/>
      <c r="O5131" s="14"/>
      <c r="P5131" s="14"/>
    </row>
    <row r="5132" spans="9:16" x14ac:dyDescent="0.25">
      <c r="I5132" s="14"/>
      <c r="J5132" s="14"/>
      <c r="K5132" s="14"/>
      <c r="L5132" s="14"/>
      <c r="M5132" s="14"/>
      <c r="N5132" s="14"/>
      <c r="O5132" s="14"/>
      <c r="P5132" s="14"/>
    </row>
    <row r="5133" spans="9:16" x14ac:dyDescent="0.25">
      <c r="I5133" s="14"/>
      <c r="J5133" s="14"/>
      <c r="K5133" s="14"/>
      <c r="L5133" s="14"/>
      <c r="M5133" s="14"/>
      <c r="N5133" s="14"/>
      <c r="O5133" s="14"/>
      <c r="P5133" s="14"/>
    </row>
    <row r="5134" spans="9:16" x14ac:dyDescent="0.25">
      <c r="I5134" s="14"/>
      <c r="J5134" s="14"/>
      <c r="K5134" s="14"/>
      <c r="L5134" s="14"/>
      <c r="M5134" s="14"/>
      <c r="N5134" s="14"/>
      <c r="O5134" s="14"/>
      <c r="P5134" s="14"/>
    </row>
    <row r="5135" spans="9:16" x14ac:dyDescent="0.25">
      <c r="I5135" s="14"/>
      <c r="J5135" s="14"/>
      <c r="K5135" s="14"/>
      <c r="L5135" s="14"/>
      <c r="M5135" s="14"/>
      <c r="N5135" s="14"/>
      <c r="O5135" s="14"/>
      <c r="P5135" s="14"/>
    </row>
    <row r="5136" spans="9:16" x14ac:dyDescent="0.25">
      <c r="I5136" s="14"/>
      <c r="J5136" s="14"/>
      <c r="K5136" s="14"/>
      <c r="L5136" s="14"/>
      <c r="M5136" s="14"/>
      <c r="N5136" s="14"/>
      <c r="O5136" s="14"/>
      <c r="P5136" s="14"/>
    </row>
    <row r="5137" spans="9:16" x14ac:dyDescent="0.25">
      <c r="I5137" s="14"/>
      <c r="J5137" s="14"/>
      <c r="K5137" s="14"/>
      <c r="L5137" s="14"/>
      <c r="M5137" s="14"/>
      <c r="N5137" s="14"/>
      <c r="O5137" s="14"/>
      <c r="P5137" s="14"/>
    </row>
    <row r="5138" spans="9:16" x14ac:dyDescent="0.25">
      <c r="I5138" s="14"/>
      <c r="J5138" s="14"/>
      <c r="K5138" s="14"/>
      <c r="L5138" s="14"/>
      <c r="M5138" s="14"/>
      <c r="N5138" s="14"/>
      <c r="O5138" s="14"/>
      <c r="P5138" s="14"/>
    </row>
    <row r="5139" spans="9:16" x14ac:dyDescent="0.25">
      <c r="I5139" s="14"/>
      <c r="J5139" s="14"/>
      <c r="K5139" s="14"/>
      <c r="L5139" s="14"/>
      <c r="M5139" s="14"/>
      <c r="N5139" s="14"/>
      <c r="O5139" s="14"/>
      <c r="P5139" s="14"/>
    </row>
    <row r="5140" spans="9:16" x14ac:dyDescent="0.25">
      <c r="I5140" s="14"/>
      <c r="J5140" s="14"/>
      <c r="K5140" s="14"/>
      <c r="L5140" s="14"/>
      <c r="M5140" s="14"/>
      <c r="N5140" s="14"/>
      <c r="O5140" s="14"/>
      <c r="P5140" s="14"/>
    </row>
    <row r="5141" spans="9:16" x14ac:dyDescent="0.25">
      <c r="I5141" s="14"/>
      <c r="J5141" s="14"/>
      <c r="K5141" s="14"/>
      <c r="L5141" s="14"/>
      <c r="M5141" s="14"/>
      <c r="N5141" s="14"/>
      <c r="O5141" s="14"/>
      <c r="P5141" s="14"/>
    </row>
    <row r="5142" spans="9:16" x14ac:dyDescent="0.25">
      <c r="I5142" s="14"/>
      <c r="J5142" s="14"/>
      <c r="K5142" s="14"/>
      <c r="L5142" s="14"/>
      <c r="M5142" s="14"/>
      <c r="N5142" s="14"/>
      <c r="O5142" s="14"/>
      <c r="P5142" s="14"/>
    </row>
    <row r="5143" spans="9:16" x14ac:dyDescent="0.25">
      <c r="I5143" s="14"/>
      <c r="J5143" s="14"/>
      <c r="K5143" s="14"/>
      <c r="L5143" s="14"/>
      <c r="M5143" s="14"/>
      <c r="N5143" s="14"/>
      <c r="O5143" s="14"/>
      <c r="P5143" s="14"/>
    </row>
    <row r="5144" spans="9:16" x14ac:dyDescent="0.25">
      <c r="I5144" s="14"/>
      <c r="J5144" s="14"/>
      <c r="K5144" s="14"/>
      <c r="L5144" s="14"/>
      <c r="M5144" s="14"/>
      <c r="N5144" s="14"/>
      <c r="O5144" s="14"/>
      <c r="P5144" s="14"/>
    </row>
    <row r="5145" spans="9:16" x14ac:dyDescent="0.25">
      <c r="I5145" s="14"/>
      <c r="J5145" s="14"/>
      <c r="K5145" s="14"/>
      <c r="L5145" s="14"/>
      <c r="M5145" s="14"/>
      <c r="N5145" s="14"/>
      <c r="O5145" s="14"/>
      <c r="P5145" s="14"/>
    </row>
    <row r="5146" spans="9:16" x14ac:dyDescent="0.25">
      <c r="I5146" s="14"/>
      <c r="J5146" s="14"/>
      <c r="K5146" s="14"/>
      <c r="L5146" s="14"/>
      <c r="M5146" s="14"/>
      <c r="N5146" s="14"/>
      <c r="O5146" s="14"/>
      <c r="P5146" s="14"/>
    </row>
    <row r="5147" spans="9:16" x14ac:dyDescent="0.25">
      <c r="I5147" s="14"/>
      <c r="J5147" s="14"/>
      <c r="K5147" s="14"/>
      <c r="L5147" s="14"/>
      <c r="M5147" s="14"/>
      <c r="N5147" s="14"/>
      <c r="O5147" s="14"/>
      <c r="P5147" s="14"/>
    </row>
    <row r="5148" spans="9:16" x14ac:dyDescent="0.25">
      <c r="I5148" s="14"/>
      <c r="J5148" s="14"/>
      <c r="K5148" s="14"/>
      <c r="L5148" s="14"/>
      <c r="M5148" s="14"/>
      <c r="N5148" s="14"/>
      <c r="O5148" s="14"/>
      <c r="P5148" s="14"/>
    </row>
    <row r="5149" spans="9:16" x14ac:dyDescent="0.25">
      <c r="I5149" s="14"/>
      <c r="J5149" s="14"/>
      <c r="K5149" s="14"/>
      <c r="L5149" s="14"/>
      <c r="M5149" s="14"/>
      <c r="N5149" s="14"/>
      <c r="O5149" s="14"/>
      <c r="P5149" s="14"/>
    </row>
    <row r="5150" spans="9:16" x14ac:dyDescent="0.25">
      <c r="I5150" s="14"/>
      <c r="J5150" s="14"/>
      <c r="K5150" s="14"/>
      <c r="L5150" s="14"/>
      <c r="M5150" s="14"/>
      <c r="N5150" s="14"/>
      <c r="O5150" s="14"/>
      <c r="P5150" s="14"/>
    </row>
    <row r="5151" spans="9:16" x14ac:dyDescent="0.25">
      <c r="I5151" s="14"/>
      <c r="J5151" s="14"/>
      <c r="K5151" s="14"/>
      <c r="L5151" s="14"/>
      <c r="M5151" s="14"/>
      <c r="N5151" s="14"/>
      <c r="O5151" s="14"/>
      <c r="P5151" s="14"/>
    </row>
    <row r="5152" spans="9:16" x14ac:dyDescent="0.25">
      <c r="I5152" s="14"/>
      <c r="J5152" s="14"/>
      <c r="K5152" s="14"/>
      <c r="L5152" s="14"/>
      <c r="M5152" s="14"/>
      <c r="N5152" s="14"/>
      <c r="O5152" s="14"/>
      <c r="P5152" s="14"/>
    </row>
    <row r="5153" spans="9:16" x14ac:dyDescent="0.25">
      <c r="I5153" s="14"/>
      <c r="J5153" s="14"/>
      <c r="K5153" s="14"/>
      <c r="L5153" s="14"/>
      <c r="M5153" s="14"/>
      <c r="N5153" s="14"/>
      <c r="O5153" s="14"/>
      <c r="P5153" s="14"/>
    </row>
    <row r="5154" spans="9:16" x14ac:dyDescent="0.25">
      <c r="I5154" s="14"/>
      <c r="J5154" s="14"/>
      <c r="K5154" s="14"/>
      <c r="L5154" s="14"/>
      <c r="M5154" s="14"/>
      <c r="N5154" s="14"/>
      <c r="O5154" s="14"/>
      <c r="P5154" s="14"/>
    </row>
    <row r="5155" spans="9:16" x14ac:dyDescent="0.25">
      <c r="I5155" s="14"/>
      <c r="J5155" s="14"/>
      <c r="K5155" s="14"/>
      <c r="L5155" s="14"/>
      <c r="M5155" s="14"/>
      <c r="N5155" s="14"/>
      <c r="O5155" s="14"/>
      <c r="P5155" s="14"/>
    </row>
    <row r="5156" spans="9:16" x14ac:dyDescent="0.25">
      <c r="I5156" s="14"/>
      <c r="J5156" s="14"/>
      <c r="K5156" s="14"/>
      <c r="L5156" s="14"/>
      <c r="M5156" s="14"/>
      <c r="N5156" s="14"/>
      <c r="O5156" s="14"/>
      <c r="P5156" s="14"/>
    </row>
    <row r="5157" spans="9:16" x14ac:dyDescent="0.25">
      <c r="I5157" s="14"/>
      <c r="J5157" s="14"/>
      <c r="K5157" s="14"/>
      <c r="L5157" s="14"/>
      <c r="M5157" s="14"/>
      <c r="N5157" s="14"/>
      <c r="O5157" s="14"/>
      <c r="P5157" s="14"/>
    </row>
    <row r="5158" spans="9:16" x14ac:dyDescent="0.25">
      <c r="I5158" s="14"/>
      <c r="J5158" s="14"/>
      <c r="K5158" s="14"/>
      <c r="L5158" s="14"/>
      <c r="M5158" s="14"/>
      <c r="N5158" s="14"/>
      <c r="O5158" s="14"/>
      <c r="P5158" s="14"/>
    </row>
    <row r="5159" spans="9:16" x14ac:dyDescent="0.25">
      <c r="I5159" s="14"/>
      <c r="J5159" s="14"/>
      <c r="K5159" s="14"/>
      <c r="L5159" s="14"/>
      <c r="M5159" s="14"/>
      <c r="N5159" s="14"/>
      <c r="O5159" s="14"/>
      <c r="P5159" s="14"/>
    </row>
    <row r="5160" spans="9:16" x14ac:dyDescent="0.25">
      <c r="I5160" s="14"/>
      <c r="J5160" s="14"/>
      <c r="K5160" s="14"/>
      <c r="L5160" s="14"/>
      <c r="M5160" s="14"/>
      <c r="N5160" s="14"/>
      <c r="O5160" s="14"/>
      <c r="P5160" s="14"/>
    </row>
    <row r="5161" spans="9:16" x14ac:dyDescent="0.25">
      <c r="I5161" s="14"/>
      <c r="J5161" s="14"/>
      <c r="K5161" s="14"/>
      <c r="L5161" s="14"/>
      <c r="M5161" s="14"/>
      <c r="N5161" s="14"/>
      <c r="O5161" s="14"/>
      <c r="P5161" s="14"/>
    </row>
    <row r="5162" spans="9:16" x14ac:dyDescent="0.25">
      <c r="I5162" s="14"/>
      <c r="J5162" s="14"/>
      <c r="K5162" s="14"/>
      <c r="L5162" s="14"/>
      <c r="M5162" s="14"/>
      <c r="N5162" s="14"/>
      <c r="O5162" s="14"/>
      <c r="P5162" s="14"/>
    </row>
    <row r="5163" spans="9:16" x14ac:dyDescent="0.25">
      <c r="I5163" s="14"/>
      <c r="J5163" s="14"/>
      <c r="K5163" s="14"/>
      <c r="L5163" s="14"/>
      <c r="M5163" s="14"/>
      <c r="N5163" s="14"/>
      <c r="O5163" s="14"/>
      <c r="P5163" s="14"/>
    </row>
    <row r="5164" spans="9:16" x14ac:dyDescent="0.25">
      <c r="I5164" s="14"/>
      <c r="J5164" s="14"/>
      <c r="K5164" s="14"/>
      <c r="L5164" s="14"/>
      <c r="M5164" s="14"/>
      <c r="N5164" s="14"/>
      <c r="O5164" s="14"/>
      <c r="P5164" s="14"/>
    </row>
    <row r="5165" spans="9:16" x14ac:dyDescent="0.25">
      <c r="I5165" s="14"/>
      <c r="J5165" s="14"/>
      <c r="K5165" s="14"/>
      <c r="L5165" s="14"/>
      <c r="M5165" s="14"/>
      <c r="N5165" s="14"/>
      <c r="O5165" s="14"/>
      <c r="P5165" s="14"/>
    </row>
    <row r="5166" spans="9:16" x14ac:dyDescent="0.25">
      <c r="I5166" s="14"/>
      <c r="J5166" s="14"/>
      <c r="K5166" s="14"/>
      <c r="L5166" s="14"/>
      <c r="M5166" s="14"/>
      <c r="N5166" s="14"/>
      <c r="O5166" s="14"/>
      <c r="P5166" s="14"/>
    </row>
    <row r="5167" spans="9:16" x14ac:dyDescent="0.25">
      <c r="I5167" s="14"/>
      <c r="J5167" s="14"/>
      <c r="K5167" s="14"/>
      <c r="L5167" s="14"/>
      <c r="M5167" s="14"/>
      <c r="N5167" s="14"/>
      <c r="O5167" s="14"/>
      <c r="P5167" s="14"/>
    </row>
    <row r="5168" spans="9:16" x14ac:dyDescent="0.25">
      <c r="I5168" s="14"/>
      <c r="J5168" s="14"/>
      <c r="K5168" s="14"/>
      <c r="L5168" s="14"/>
      <c r="M5168" s="14"/>
      <c r="N5168" s="14"/>
      <c r="O5168" s="14"/>
      <c r="P5168" s="14"/>
    </row>
    <row r="5169" spans="9:16" x14ac:dyDescent="0.25">
      <c r="I5169" s="14"/>
      <c r="J5169" s="14"/>
      <c r="K5169" s="14"/>
      <c r="L5169" s="14"/>
      <c r="M5169" s="14"/>
      <c r="N5169" s="14"/>
      <c r="O5169" s="14"/>
      <c r="P5169" s="14"/>
    </row>
    <row r="5170" spans="9:16" x14ac:dyDescent="0.25">
      <c r="I5170" s="14"/>
      <c r="J5170" s="14"/>
      <c r="K5170" s="14"/>
      <c r="L5170" s="14"/>
      <c r="M5170" s="14"/>
      <c r="N5170" s="14"/>
      <c r="O5170" s="14"/>
      <c r="P5170" s="14"/>
    </row>
    <row r="5171" spans="9:16" x14ac:dyDescent="0.25">
      <c r="I5171" s="14"/>
      <c r="J5171" s="14"/>
      <c r="K5171" s="14"/>
      <c r="L5171" s="14"/>
      <c r="M5171" s="14"/>
      <c r="N5171" s="14"/>
      <c r="O5171" s="14"/>
      <c r="P5171" s="14"/>
    </row>
    <row r="5172" spans="9:16" x14ac:dyDescent="0.25">
      <c r="I5172" s="14"/>
      <c r="J5172" s="14"/>
      <c r="K5172" s="14"/>
      <c r="L5172" s="14"/>
      <c r="M5172" s="14"/>
      <c r="N5172" s="14"/>
      <c r="O5172" s="14"/>
      <c r="P5172" s="14"/>
    </row>
    <row r="5173" spans="9:16" x14ac:dyDescent="0.25">
      <c r="I5173" s="14"/>
      <c r="J5173" s="14"/>
      <c r="K5173" s="14"/>
      <c r="L5173" s="14"/>
      <c r="M5173" s="14"/>
      <c r="N5173" s="14"/>
      <c r="O5173" s="14"/>
      <c r="P5173" s="14"/>
    </row>
    <row r="5174" spans="9:16" x14ac:dyDescent="0.25">
      <c r="I5174" s="14"/>
      <c r="J5174" s="14"/>
      <c r="K5174" s="14"/>
      <c r="L5174" s="14"/>
      <c r="M5174" s="14"/>
      <c r="N5174" s="14"/>
      <c r="O5174" s="14"/>
      <c r="P5174" s="14"/>
    </row>
    <row r="5175" spans="9:16" x14ac:dyDescent="0.25">
      <c r="I5175" s="14"/>
      <c r="J5175" s="14"/>
      <c r="K5175" s="14"/>
      <c r="L5175" s="14"/>
      <c r="M5175" s="14"/>
      <c r="N5175" s="14"/>
      <c r="O5175" s="14"/>
      <c r="P5175" s="14"/>
    </row>
    <row r="5176" spans="9:16" x14ac:dyDescent="0.25">
      <c r="I5176" s="14"/>
      <c r="J5176" s="14"/>
      <c r="K5176" s="14"/>
      <c r="L5176" s="14"/>
      <c r="M5176" s="14"/>
      <c r="N5176" s="14"/>
      <c r="O5176" s="14"/>
      <c r="P5176" s="14"/>
    </row>
    <row r="5177" spans="9:16" x14ac:dyDescent="0.25">
      <c r="I5177" s="14"/>
      <c r="J5177" s="14"/>
      <c r="K5177" s="14"/>
      <c r="L5177" s="14"/>
      <c r="M5177" s="14"/>
      <c r="N5177" s="14"/>
      <c r="O5177" s="14"/>
      <c r="P5177" s="14"/>
    </row>
    <row r="5178" spans="9:16" x14ac:dyDescent="0.25">
      <c r="I5178" s="14"/>
      <c r="J5178" s="14"/>
      <c r="K5178" s="14"/>
      <c r="L5178" s="14"/>
      <c r="M5178" s="14"/>
      <c r="N5178" s="14"/>
      <c r="O5178" s="14"/>
      <c r="P5178" s="14"/>
    </row>
    <row r="5179" spans="9:16" x14ac:dyDescent="0.25">
      <c r="I5179" s="14"/>
      <c r="J5179" s="14"/>
      <c r="K5179" s="14"/>
      <c r="L5179" s="14"/>
      <c r="M5179" s="14"/>
      <c r="N5179" s="14"/>
      <c r="O5179" s="14"/>
      <c r="P5179" s="14"/>
    </row>
    <row r="5180" spans="9:16" x14ac:dyDescent="0.25">
      <c r="I5180" s="14"/>
      <c r="J5180" s="14"/>
      <c r="K5180" s="14"/>
      <c r="L5180" s="14"/>
      <c r="M5180" s="14"/>
      <c r="N5180" s="14"/>
      <c r="O5180" s="14"/>
      <c r="P5180" s="14"/>
    </row>
    <row r="5181" spans="9:16" x14ac:dyDescent="0.25">
      <c r="I5181" s="14"/>
      <c r="J5181" s="14"/>
      <c r="K5181" s="14"/>
      <c r="L5181" s="14"/>
      <c r="M5181" s="14"/>
      <c r="N5181" s="14"/>
      <c r="O5181" s="14"/>
      <c r="P5181" s="14"/>
    </row>
    <row r="5182" spans="9:16" x14ac:dyDescent="0.25">
      <c r="I5182" s="14"/>
      <c r="J5182" s="14"/>
      <c r="K5182" s="14"/>
      <c r="L5182" s="14"/>
      <c r="M5182" s="14"/>
      <c r="N5182" s="14"/>
      <c r="O5182" s="14"/>
      <c r="P5182" s="14"/>
    </row>
    <row r="5183" spans="9:16" x14ac:dyDescent="0.25">
      <c r="I5183" s="14"/>
      <c r="J5183" s="14"/>
      <c r="K5183" s="14"/>
      <c r="L5183" s="14"/>
      <c r="M5183" s="14"/>
      <c r="N5183" s="14"/>
      <c r="O5183" s="14"/>
      <c r="P5183" s="14"/>
    </row>
    <row r="5184" spans="9:16" x14ac:dyDescent="0.25">
      <c r="I5184" s="14"/>
      <c r="J5184" s="14"/>
      <c r="K5184" s="14"/>
      <c r="L5184" s="14"/>
      <c r="M5184" s="14"/>
      <c r="N5184" s="14"/>
      <c r="O5184" s="14"/>
      <c r="P5184" s="14"/>
    </row>
    <row r="5185" spans="9:16" x14ac:dyDescent="0.25">
      <c r="I5185" s="14"/>
      <c r="J5185" s="14"/>
      <c r="K5185" s="14"/>
      <c r="L5185" s="14"/>
      <c r="M5185" s="14"/>
      <c r="N5185" s="14"/>
      <c r="O5185" s="14"/>
      <c r="P5185" s="14"/>
    </row>
    <row r="5186" spans="9:16" x14ac:dyDescent="0.25">
      <c r="I5186" s="14"/>
      <c r="J5186" s="14"/>
      <c r="K5186" s="14"/>
      <c r="L5186" s="14"/>
      <c r="M5186" s="14"/>
      <c r="N5186" s="14"/>
      <c r="O5186" s="14"/>
      <c r="P5186" s="14"/>
    </row>
    <row r="5187" spans="9:16" x14ac:dyDescent="0.25">
      <c r="I5187" s="14"/>
      <c r="J5187" s="14"/>
      <c r="K5187" s="14"/>
      <c r="L5187" s="14"/>
      <c r="M5187" s="14"/>
      <c r="N5187" s="14"/>
      <c r="O5187" s="14"/>
      <c r="P5187" s="14"/>
    </row>
    <row r="5188" spans="9:16" x14ac:dyDescent="0.25">
      <c r="I5188" s="14"/>
      <c r="J5188" s="14"/>
      <c r="K5188" s="14"/>
      <c r="L5188" s="14"/>
      <c r="M5188" s="14"/>
      <c r="N5188" s="14"/>
      <c r="O5188" s="14"/>
      <c r="P5188" s="14"/>
    </row>
    <row r="5189" spans="9:16" x14ac:dyDescent="0.25">
      <c r="I5189" s="14"/>
      <c r="J5189" s="14"/>
      <c r="K5189" s="14"/>
      <c r="L5189" s="14"/>
      <c r="M5189" s="14"/>
      <c r="N5189" s="14"/>
      <c r="O5189" s="14"/>
      <c r="P5189" s="14"/>
    </row>
    <row r="5190" spans="9:16" x14ac:dyDescent="0.25">
      <c r="I5190" s="14"/>
      <c r="J5190" s="14"/>
      <c r="K5190" s="14"/>
      <c r="L5190" s="14"/>
      <c r="M5190" s="14"/>
      <c r="N5190" s="14"/>
      <c r="O5190" s="14"/>
      <c r="P5190" s="14"/>
    </row>
    <row r="5191" spans="9:16" x14ac:dyDescent="0.25">
      <c r="I5191" s="14"/>
      <c r="J5191" s="14"/>
      <c r="K5191" s="14"/>
      <c r="L5191" s="14"/>
      <c r="M5191" s="14"/>
      <c r="N5191" s="14"/>
      <c r="O5191" s="14"/>
      <c r="P5191" s="14"/>
    </row>
    <row r="5192" spans="9:16" x14ac:dyDescent="0.25">
      <c r="I5192" s="14"/>
      <c r="J5192" s="14"/>
      <c r="K5192" s="14"/>
      <c r="L5192" s="14"/>
      <c r="M5192" s="14"/>
      <c r="N5192" s="14"/>
      <c r="O5192" s="14"/>
      <c r="P5192" s="14"/>
    </row>
    <row r="5193" spans="9:16" x14ac:dyDescent="0.25">
      <c r="I5193" s="14"/>
      <c r="J5193" s="14"/>
      <c r="K5193" s="14"/>
      <c r="L5193" s="14"/>
      <c r="M5193" s="14"/>
      <c r="N5193" s="14"/>
      <c r="O5193" s="14"/>
      <c r="P5193" s="14"/>
    </row>
    <row r="5194" spans="9:16" x14ac:dyDescent="0.25">
      <c r="I5194" s="14"/>
      <c r="J5194" s="14"/>
      <c r="K5194" s="14"/>
      <c r="L5194" s="14"/>
      <c r="M5194" s="14"/>
      <c r="N5194" s="14"/>
      <c r="O5194" s="14"/>
      <c r="P5194" s="14"/>
    </row>
    <row r="5195" spans="9:16" x14ac:dyDescent="0.25">
      <c r="I5195" s="14"/>
      <c r="J5195" s="14"/>
      <c r="K5195" s="14"/>
      <c r="L5195" s="14"/>
      <c r="M5195" s="14"/>
      <c r="N5195" s="14"/>
      <c r="O5195" s="14"/>
      <c r="P5195" s="14"/>
    </row>
    <row r="5196" spans="9:16" x14ac:dyDescent="0.25">
      <c r="I5196" s="14"/>
      <c r="J5196" s="14"/>
      <c r="K5196" s="14"/>
      <c r="L5196" s="14"/>
      <c r="M5196" s="14"/>
      <c r="N5196" s="14"/>
      <c r="O5196" s="14"/>
      <c r="P5196" s="14"/>
    </row>
    <row r="5197" spans="9:16" x14ac:dyDescent="0.25">
      <c r="I5197" s="14"/>
      <c r="J5197" s="14"/>
      <c r="K5197" s="14"/>
      <c r="L5197" s="14"/>
      <c r="M5197" s="14"/>
      <c r="N5197" s="14"/>
      <c r="O5197" s="14"/>
      <c r="P5197" s="14"/>
    </row>
    <row r="5198" spans="9:16" x14ac:dyDescent="0.25">
      <c r="I5198" s="14"/>
      <c r="J5198" s="14"/>
      <c r="K5198" s="14"/>
      <c r="L5198" s="14"/>
      <c r="M5198" s="14"/>
      <c r="N5198" s="14"/>
      <c r="O5198" s="14"/>
      <c r="P5198" s="14"/>
    </row>
    <row r="5199" spans="9:16" x14ac:dyDescent="0.25">
      <c r="I5199" s="14"/>
      <c r="J5199" s="14"/>
      <c r="K5199" s="14"/>
      <c r="L5199" s="14"/>
      <c r="M5199" s="14"/>
      <c r="N5199" s="14"/>
      <c r="O5199" s="14"/>
      <c r="P5199" s="14"/>
    </row>
    <row r="5200" spans="9:16" x14ac:dyDescent="0.25">
      <c r="I5200" s="14"/>
      <c r="J5200" s="14"/>
      <c r="K5200" s="14"/>
      <c r="L5200" s="14"/>
      <c r="M5200" s="14"/>
      <c r="N5200" s="14"/>
      <c r="O5200" s="14"/>
      <c r="P5200" s="14"/>
    </row>
    <row r="5201" spans="9:16" x14ac:dyDescent="0.25">
      <c r="I5201" s="14"/>
      <c r="J5201" s="14"/>
      <c r="K5201" s="14"/>
      <c r="L5201" s="14"/>
      <c r="M5201" s="14"/>
      <c r="N5201" s="14"/>
      <c r="O5201" s="14"/>
      <c r="P5201" s="14"/>
    </row>
    <row r="5202" spans="9:16" x14ac:dyDescent="0.25">
      <c r="I5202" s="14"/>
      <c r="J5202" s="14"/>
      <c r="K5202" s="14"/>
      <c r="L5202" s="14"/>
      <c r="M5202" s="14"/>
      <c r="N5202" s="14"/>
      <c r="O5202" s="14"/>
      <c r="P5202" s="14"/>
    </row>
    <row r="5203" spans="9:16" x14ac:dyDescent="0.25">
      <c r="I5203" s="14"/>
      <c r="J5203" s="14"/>
      <c r="K5203" s="14"/>
      <c r="L5203" s="14"/>
      <c r="M5203" s="14"/>
      <c r="N5203" s="14"/>
      <c r="O5203" s="14"/>
      <c r="P5203" s="14"/>
    </row>
    <row r="5204" spans="9:16" x14ac:dyDescent="0.25">
      <c r="I5204" s="14"/>
      <c r="J5204" s="14"/>
      <c r="K5204" s="14"/>
      <c r="L5204" s="14"/>
      <c r="M5204" s="14"/>
      <c r="N5204" s="14"/>
      <c r="O5204" s="14"/>
      <c r="P5204" s="14"/>
    </row>
    <row r="5205" spans="9:16" x14ac:dyDescent="0.25">
      <c r="I5205" s="14"/>
      <c r="J5205" s="14"/>
      <c r="K5205" s="14"/>
      <c r="L5205" s="14"/>
      <c r="M5205" s="14"/>
      <c r="N5205" s="14"/>
      <c r="O5205" s="14"/>
      <c r="P5205" s="14"/>
    </row>
    <row r="5206" spans="9:16" x14ac:dyDescent="0.25">
      <c r="I5206" s="14"/>
      <c r="J5206" s="14"/>
      <c r="K5206" s="14"/>
      <c r="L5206" s="14"/>
      <c r="M5206" s="14"/>
      <c r="N5206" s="14"/>
      <c r="O5206" s="14"/>
      <c r="P5206" s="14"/>
    </row>
    <row r="5207" spans="9:16" x14ac:dyDescent="0.25">
      <c r="I5207" s="14"/>
      <c r="J5207" s="14"/>
      <c r="K5207" s="14"/>
      <c r="L5207" s="14"/>
      <c r="M5207" s="14"/>
      <c r="N5207" s="14"/>
      <c r="O5207" s="14"/>
      <c r="P5207" s="14"/>
    </row>
    <row r="5208" spans="9:16" x14ac:dyDescent="0.25">
      <c r="I5208" s="14"/>
      <c r="J5208" s="14"/>
      <c r="K5208" s="14"/>
      <c r="L5208" s="14"/>
      <c r="M5208" s="14"/>
      <c r="N5208" s="14"/>
      <c r="O5208" s="14"/>
      <c r="P5208" s="14"/>
    </row>
    <row r="5209" spans="9:16" x14ac:dyDescent="0.25">
      <c r="I5209" s="14"/>
      <c r="J5209" s="14"/>
      <c r="K5209" s="14"/>
      <c r="L5209" s="14"/>
      <c r="M5209" s="14"/>
      <c r="N5209" s="14"/>
      <c r="O5209" s="14"/>
      <c r="P5209" s="14"/>
    </row>
    <row r="5210" spans="9:16" x14ac:dyDescent="0.25">
      <c r="I5210" s="14"/>
      <c r="J5210" s="14"/>
      <c r="K5210" s="14"/>
      <c r="L5210" s="14"/>
      <c r="M5210" s="14"/>
      <c r="N5210" s="14"/>
      <c r="O5210" s="14"/>
      <c r="P5210" s="14"/>
    </row>
    <row r="5211" spans="9:16" x14ac:dyDescent="0.25">
      <c r="I5211" s="14"/>
      <c r="J5211" s="14"/>
      <c r="K5211" s="14"/>
      <c r="L5211" s="14"/>
      <c r="M5211" s="14"/>
      <c r="N5211" s="14"/>
      <c r="O5211" s="14"/>
      <c r="P5211" s="14"/>
    </row>
    <row r="5212" spans="9:16" x14ac:dyDescent="0.25">
      <c r="I5212" s="14"/>
      <c r="J5212" s="14"/>
      <c r="K5212" s="14"/>
      <c r="L5212" s="14"/>
      <c r="M5212" s="14"/>
      <c r="N5212" s="14"/>
      <c r="O5212" s="14"/>
      <c r="P5212" s="14"/>
    </row>
    <row r="5213" spans="9:16" x14ac:dyDescent="0.25">
      <c r="I5213" s="14"/>
      <c r="J5213" s="14"/>
      <c r="K5213" s="14"/>
      <c r="L5213" s="14"/>
      <c r="M5213" s="14"/>
      <c r="N5213" s="14"/>
      <c r="O5213" s="14"/>
      <c r="P5213" s="14"/>
    </row>
    <row r="5214" spans="9:16" x14ac:dyDescent="0.25">
      <c r="I5214" s="14"/>
      <c r="J5214" s="14"/>
      <c r="K5214" s="14"/>
      <c r="L5214" s="14"/>
      <c r="M5214" s="14"/>
      <c r="N5214" s="14"/>
      <c r="O5214" s="14"/>
      <c r="P5214" s="14"/>
    </row>
    <row r="5215" spans="9:16" x14ac:dyDescent="0.25">
      <c r="I5215" s="14"/>
      <c r="J5215" s="14"/>
      <c r="K5215" s="14"/>
      <c r="L5215" s="14"/>
      <c r="M5215" s="14"/>
      <c r="N5215" s="14"/>
      <c r="O5215" s="14"/>
      <c r="P5215" s="14"/>
    </row>
    <row r="5216" spans="9:16" x14ac:dyDescent="0.25">
      <c r="I5216" s="14"/>
      <c r="J5216" s="14"/>
      <c r="K5216" s="14"/>
      <c r="L5216" s="14"/>
      <c r="M5216" s="14"/>
      <c r="N5216" s="14"/>
      <c r="O5216" s="14"/>
      <c r="P5216" s="14"/>
    </row>
    <row r="5217" spans="9:16" x14ac:dyDescent="0.25">
      <c r="I5217" s="14"/>
      <c r="J5217" s="14"/>
      <c r="K5217" s="14"/>
      <c r="L5217" s="14"/>
      <c r="M5217" s="14"/>
      <c r="N5217" s="14"/>
      <c r="O5217" s="14"/>
      <c r="P5217" s="14"/>
    </row>
    <row r="5218" spans="9:16" x14ac:dyDescent="0.25">
      <c r="I5218" s="14"/>
      <c r="J5218" s="14"/>
      <c r="K5218" s="14"/>
      <c r="L5218" s="14"/>
      <c r="M5218" s="14"/>
      <c r="N5218" s="14"/>
      <c r="O5218" s="14"/>
      <c r="P5218" s="14"/>
    </row>
    <row r="5219" spans="9:16" x14ac:dyDescent="0.25">
      <c r="I5219" s="14"/>
      <c r="J5219" s="14"/>
      <c r="K5219" s="14"/>
      <c r="L5219" s="14"/>
      <c r="M5219" s="14"/>
      <c r="N5219" s="14"/>
      <c r="O5219" s="14"/>
      <c r="P5219" s="14"/>
    </row>
    <row r="5220" spans="9:16" x14ac:dyDescent="0.25">
      <c r="I5220" s="14"/>
      <c r="J5220" s="14"/>
      <c r="K5220" s="14"/>
      <c r="L5220" s="14"/>
      <c r="M5220" s="14"/>
      <c r="N5220" s="14"/>
      <c r="O5220" s="14"/>
      <c r="P5220" s="14"/>
    </row>
    <row r="5221" spans="9:16" x14ac:dyDescent="0.25">
      <c r="I5221" s="14"/>
      <c r="J5221" s="14"/>
      <c r="K5221" s="14"/>
      <c r="L5221" s="14"/>
      <c r="M5221" s="14"/>
      <c r="N5221" s="14"/>
      <c r="O5221" s="14"/>
      <c r="P5221" s="14"/>
    </row>
    <row r="5222" spans="9:16" x14ac:dyDescent="0.25">
      <c r="I5222" s="14"/>
      <c r="J5222" s="14"/>
      <c r="K5222" s="14"/>
      <c r="L5222" s="14"/>
      <c r="M5222" s="14"/>
      <c r="N5222" s="14"/>
      <c r="O5222" s="14"/>
      <c r="P5222" s="14"/>
    </row>
    <row r="5223" spans="9:16" x14ac:dyDescent="0.25">
      <c r="I5223" s="14"/>
      <c r="J5223" s="14"/>
      <c r="K5223" s="14"/>
      <c r="L5223" s="14"/>
      <c r="M5223" s="14"/>
      <c r="N5223" s="14"/>
      <c r="O5223" s="14"/>
      <c r="P5223" s="14"/>
    </row>
    <row r="5224" spans="9:16" x14ac:dyDescent="0.25">
      <c r="I5224" s="14"/>
      <c r="J5224" s="14"/>
      <c r="K5224" s="14"/>
      <c r="L5224" s="14"/>
      <c r="M5224" s="14"/>
      <c r="N5224" s="14"/>
      <c r="O5224" s="14"/>
      <c r="P5224" s="14"/>
    </row>
    <row r="5225" spans="9:16" x14ac:dyDescent="0.25">
      <c r="I5225" s="14"/>
      <c r="J5225" s="14"/>
      <c r="K5225" s="14"/>
      <c r="L5225" s="14"/>
      <c r="M5225" s="14"/>
      <c r="N5225" s="14"/>
      <c r="O5225" s="14"/>
      <c r="P5225" s="14"/>
    </row>
    <row r="5226" spans="9:16" x14ac:dyDescent="0.25">
      <c r="I5226" s="14"/>
      <c r="J5226" s="14"/>
      <c r="K5226" s="14"/>
      <c r="L5226" s="14"/>
      <c r="M5226" s="14"/>
      <c r="N5226" s="14"/>
      <c r="O5226" s="14"/>
      <c r="P5226" s="14"/>
    </row>
    <row r="5227" spans="9:16" x14ac:dyDescent="0.25">
      <c r="I5227" s="14"/>
      <c r="J5227" s="14"/>
      <c r="K5227" s="14"/>
      <c r="L5227" s="14"/>
      <c r="M5227" s="14"/>
      <c r="N5227" s="14"/>
      <c r="O5227" s="14"/>
      <c r="P5227" s="14"/>
    </row>
    <row r="5228" spans="9:16" x14ac:dyDescent="0.25">
      <c r="I5228" s="14"/>
      <c r="J5228" s="14"/>
      <c r="K5228" s="14"/>
      <c r="L5228" s="14"/>
      <c r="M5228" s="14"/>
      <c r="N5228" s="14"/>
      <c r="O5228" s="14"/>
      <c r="P5228" s="14"/>
    </row>
    <row r="5229" spans="9:16" x14ac:dyDescent="0.25">
      <c r="I5229" s="14"/>
      <c r="J5229" s="14"/>
      <c r="K5229" s="14"/>
      <c r="L5229" s="14"/>
      <c r="M5229" s="14"/>
      <c r="N5229" s="14"/>
      <c r="O5229" s="14"/>
      <c r="P5229" s="14"/>
    </row>
    <row r="5230" spans="9:16" x14ac:dyDescent="0.25">
      <c r="I5230" s="14"/>
      <c r="J5230" s="14"/>
      <c r="K5230" s="14"/>
      <c r="L5230" s="14"/>
      <c r="M5230" s="14"/>
      <c r="N5230" s="14"/>
      <c r="O5230" s="14"/>
      <c r="P5230" s="14"/>
    </row>
    <row r="5231" spans="9:16" x14ac:dyDescent="0.25">
      <c r="I5231" s="14"/>
      <c r="J5231" s="14"/>
      <c r="K5231" s="14"/>
      <c r="L5231" s="14"/>
      <c r="M5231" s="14"/>
      <c r="N5231" s="14"/>
      <c r="O5231" s="14"/>
      <c r="P5231" s="14"/>
    </row>
    <row r="5232" spans="9:16" x14ac:dyDescent="0.25">
      <c r="I5232" s="14"/>
      <c r="J5232" s="14"/>
      <c r="K5232" s="14"/>
      <c r="L5232" s="14"/>
      <c r="M5232" s="14"/>
      <c r="N5232" s="14"/>
      <c r="O5232" s="14"/>
      <c r="P5232" s="14"/>
    </row>
    <row r="5233" spans="9:16" x14ac:dyDescent="0.25">
      <c r="I5233" s="14"/>
      <c r="J5233" s="14"/>
      <c r="K5233" s="14"/>
      <c r="L5233" s="14"/>
      <c r="M5233" s="14"/>
      <c r="N5233" s="14"/>
      <c r="O5233" s="14"/>
      <c r="P5233" s="14"/>
    </row>
    <row r="5234" spans="9:16" x14ac:dyDescent="0.25">
      <c r="I5234" s="14"/>
      <c r="J5234" s="14"/>
      <c r="K5234" s="14"/>
      <c r="L5234" s="14"/>
      <c r="M5234" s="14"/>
      <c r="N5234" s="14"/>
      <c r="O5234" s="14"/>
      <c r="P5234" s="14"/>
    </row>
    <row r="5235" spans="9:16" x14ac:dyDescent="0.25">
      <c r="I5235" s="14"/>
      <c r="J5235" s="14"/>
      <c r="K5235" s="14"/>
      <c r="L5235" s="14"/>
      <c r="M5235" s="14"/>
      <c r="N5235" s="14"/>
      <c r="O5235" s="14"/>
      <c r="P5235" s="14"/>
    </row>
    <row r="5236" spans="9:16" x14ac:dyDescent="0.25">
      <c r="I5236" s="14"/>
      <c r="J5236" s="14"/>
      <c r="K5236" s="14"/>
      <c r="L5236" s="14"/>
      <c r="M5236" s="14"/>
      <c r="N5236" s="14"/>
      <c r="O5236" s="14"/>
      <c r="P5236" s="14"/>
    </row>
    <row r="5237" spans="9:16" x14ac:dyDescent="0.25">
      <c r="I5237" s="14"/>
      <c r="J5237" s="14"/>
      <c r="K5237" s="14"/>
      <c r="L5237" s="14"/>
      <c r="M5237" s="14"/>
      <c r="N5237" s="14"/>
      <c r="O5237" s="14"/>
      <c r="P5237" s="14"/>
    </row>
    <row r="5238" spans="9:16" x14ac:dyDescent="0.25">
      <c r="I5238" s="14"/>
      <c r="J5238" s="14"/>
      <c r="K5238" s="14"/>
      <c r="L5238" s="14"/>
      <c r="M5238" s="14"/>
      <c r="N5238" s="14"/>
      <c r="O5238" s="14"/>
      <c r="P5238" s="14"/>
    </row>
    <row r="5239" spans="9:16" x14ac:dyDescent="0.25">
      <c r="I5239" s="14"/>
      <c r="J5239" s="14"/>
      <c r="K5239" s="14"/>
      <c r="L5239" s="14"/>
      <c r="M5239" s="14"/>
      <c r="N5239" s="14"/>
      <c r="O5239" s="14"/>
      <c r="P5239" s="14"/>
    </row>
    <row r="5240" spans="9:16" x14ac:dyDescent="0.25">
      <c r="I5240" s="14"/>
      <c r="J5240" s="14"/>
      <c r="K5240" s="14"/>
      <c r="L5240" s="14"/>
      <c r="M5240" s="14"/>
      <c r="N5240" s="14"/>
      <c r="O5240" s="14"/>
      <c r="P5240" s="14"/>
    </row>
    <row r="5241" spans="9:16" x14ac:dyDescent="0.25">
      <c r="I5241" s="14"/>
      <c r="J5241" s="14"/>
      <c r="K5241" s="14"/>
      <c r="L5241" s="14"/>
      <c r="M5241" s="14"/>
      <c r="N5241" s="14"/>
      <c r="O5241" s="14"/>
      <c r="P5241" s="14"/>
    </row>
    <row r="5242" spans="9:16" x14ac:dyDescent="0.25">
      <c r="I5242" s="14"/>
      <c r="J5242" s="14"/>
      <c r="K5242" s="14"/>
      <c r="L5242" s="14"/>
      <c r="M5242" s="14"/>
      <c r="N5242" s="14"/>
      <c r="O5242" s="14"/>
      <c r="P5242" s="14"/>
    </row>
    <row r="5243" spans="9:16" x14ac:dyDescent="0.25">
      <c r="I5243" s="14"/>
      <c r="J5243" s="14"/>
      <c r="K5243" s="14"/>
      <c r="L5243" s="14"/>
      <c r="M5243" s="14"/>
      <c r="N5243" s="14"/>
      <c r="O5243" s="14"/>
      <c r="P5243" s="14"/>
    </row>
    <row r="5244" spans="9:16" x14ac:dyDescent="0.25">
      <c r="I5244" s="14"/>
      <c r="J5244" s="14"/>
      <c r="K5244" s="14"/>
      <c r="L5244" s="14"/>
      <c r="M5244" s="14"/>
      <c r="N5244" s="14"/>
      <c r="O5244" s="14"/>
      <c r="P5244" s="14"/>
    </row>
    <row r="5245" spans="9:16" x14ac:dyDescent="0.25">
      <c r="I5245" s="14"/>
      <c r="J5245" s="14"/>
      <c r="K5245" s="14"/>
      <c r="L5245" s="14"/>
      <c r="M5245" s="14"/>
      <c r="N5245" s="14"/>
      <c r="O5245" s="14"/>
      <c r="P5245" s="14"/>
    </row>
    <row r="5246" spans="9:16" x14ac:dyDescent="0.25">
      <c r="I5246" s="14"/>
      <c r="J5246" s="14"/>
      <c r="K5246" s="14"/>
      <c r="L5246" s="14"/>
      <c r="M5246" s="14"/>
      <c r="N5246" s="14"/>
      <c r="O5246" s="14"/>
      <c r="P5246" s="14"/>
    </row>
    <row r="5247" spans="9:16" x14ac:dyDescent="0.25">
      <c r="I5247" s="14"/>
      <c r="J5247" s="14"/>
      <c r="K5247" s="14"/>
      <c r="L5247" s="14"/>
      <c r="M5247" s="14"/>
      <c r="N5247" s="14"/>
      <c r="O5247" s="14"/>
      <c r="P5247" s="14"/>
    </row>
    <row r="5248" spans="9:16" x14ac:dyDescent="0.25">
      <c r="I5248" s="14"/>
      <c r="J5248" s="14"/>
      <c r="K5248" s="14"/>
      <c r="L5248" s="14"/>
      <c r="M5248" s="14"/>
      <c r="N5248" s="14"/>
      <c r="O5248" s="14"/>
      <c r="P5248" s="14"/>
    </row>
    <row r="5249" spans="9:16" x14ac:dyDescent="0.25">
      <c r="I5249" s="14"/>
      <c r="J5249" s="14"/>
      <c r="K5249" s="14"/>
      <c r="L5249" s="14"/>
      <c r="M5249" s="14"/>
      <c r="N5249" s="14"/>
      <c r="O5249" s="14"/>
      <c r="P5249" s="14"/>
    </row>
    <row r="5250" spans="9:16" x14ac:dyDescent="0.25">
      <c r="I5250" s="14"/>
      <c r="J5250" s="14"/>
      <c r="K5250" s="14"/>
      <c r="L5250" s="14"/>
      <c r="M5250" s="14"/>
      <c r="N5250" s="14"/>
      <c r="O5250" s="14"/>
      <c r="P5250" s="14"/>
    </row>
    <row r="5251" spans="9:16" x14ac:dyDescent="0.25">
      <c r="I5251" s="14"/>
      <c r="J5251" s="14"/>
      <c r="K5251" s="14"/>
      <c r="L5251" s="14"/>
      <c r="M5251" s="14"/>
      <c r="N5251" s="14"/>
      <c r="O5251" s="14"/>
      <c r="P5251" s="14"/>
    </row>
    <row r="5252" spans="9:16" x14ac:dyDescent="0.25">
      <c r="I5252" s="14"/>
      <c r="J5252" s="14"/>
      <c r="K5252" s="14"/>
      <c r="L5252" s="14"/>
      <c r="M5252" s="14"/>
      <c r="N5252" s="14"/>
      <c r="O5252" s="14"/>
      <c r="P5252" s="14"/>
    </row>
    <row r="5253" spans="9:16" x14ac:dyDescent="0.25">
      <c r="I5253" s="14"/>
      <c r="J5253" s="14"/>
      <c r="K5253" s="14"/>
      <c r="L5253" s="14"/>
      <c r="M5253" s="14"/>
      <c r="N5253" s="14"/>
      <c r="O5253" s="14"/>
      <c r="P5253" s="14"/>
    </row>
    <row r="5254" spans="9:16" x14ac:dyDescent="0.25">
      <c r="I5254" s="14"/>
      <c r="J5254" s="14"/>
      <c r="K5254" s="14"/>
      <c r="L5254" s="14"/>
      <c r="M5254" s="14"/>
      <c r="N5254" s="14"/>
      <c r="O5254" s="14"/>
      <c r="P5254" s="14"/>
    </row>
    <row r="5255" spans="9:16" x14ac:dyDescent="0.25">
      <c r="I5255" s="14"/>
      <c r="J5255" s="14"/>
      <c r="K5255" s="14"/>
      <c r="L5255" s="14"/>
      <c r="M5255" s="14"/>
      <c r="N5255" s="14"/>
      <c r="O5255" s="14"/>
      <c r="P5255" s="14"/>
    </row>
    <row r="5256" spans="9:16" x14ac:dyDescent="0.25">
      <c r="I5256" s="14"/>
      <c r="J5256" s="14"/>
      <c r="K5256" s="14"/>
      <c r="L5256" s="14"/>
      <c r="M5256" s="14"/>
      <c r="N5256" s="14"/>
      <c r="O5256" s="14"/>
      <c r="P5256" s="14"/>
    </row>
    <row r="5257" spans="9:16" x14ac:dyDescent="0.25">
      <c r="I5257" s="14"/>
      <c r="J5257" s="14"/>
      <c r="K5257" s="14"/>
      <c r="L5257" s="14"/>
      <c r="M5257" s="14"/>
      <c r="N5257" s="14"/>
      <c r="O5257" s="14"/>
      <c r="P5257" s="14"/>
    </row>
    <row r="5258" spans="9:16" x14ac:dyDescent="0.25">
      <c r="I5258" s="14"/>
      <c r="J5258" s="14"/>
      <c r="K5258" s="14"/>
      <c r="L5258" s="14"/>
      <c r="M5258" s="14"/>
      <c r="N5258" s="14"/>
      <c r="O5258" s="14"/>
      <c r="P5258" s="14"/>
    </row>
    <row r="5259" spans="9:16" x14ac:dyDescent="0.25">
      <c r="I5259" s="14"/>
      <c r="J5259" s="14"/>
      <c r="K5259" s="14"/>
      <c r="L5259" s="14"/>
      <c r="M5259" s="14"/>
      <c r="N5259" s="14"/>
      <c r="O5259" s="14"/>
      <c r="P5259" s="14"/>
    </row>
    <row r="5260" spans="9:16" x14ac:dyDescent="0.25">
      <c r="I5260" s="14"/>
      <c r="J5260" s="14"/>
      <c r="K5260" s="14"/>
      <c r="L5260" s="14"/>
      <c r="M5260" s="14"/>
      <c r="N5260" s="14"/>
      <c r="O5260" s="14"/>
      <c r="P5260" s="14"/>
    </row>
    <row r="5261" spans="9:16" x14ac:dyDescent="0.25">
      <c r="I5261" s="14"/>
      <c r="J5261" s="14"/>
      <c r="K5261" s="14"/>
      <c r="L5261" s="14"/>
      <c r="M5261" s="14"/>
      <c r="N5261" s="14"/>
      <c r="O5261" s="14"/>
      <c r="P5261" s="14"/>
    </row>
    <row r="5262" spans="9:16" x14ac:dyDescent="0.25">
      <c r="I5262" s="14"/>
      <c r="J5262" s="14"/>
      <c r="K5262" s="14"/>
      <c r="L5262" s="14"/>
      <c r="M5262" s="14"/>
      <c r="N5262" s="14"/>
      <c r="O5262" s="14"/>
      <c r="P5262" s="14"/>
    </row>
    <row r="5263" spans="9:16" x14ac:dyDescent="0.25">
      <c r="I5263" s="14"/>
      <c r="J5263" s="14"/>
      <c r="K5263" s="14"/>
      <c r="L5263" s="14"/>
      <c r="M5263" s="14"/>
      <c r="N5263" s="14"/>
      <c r="O5263" s="14"/>
      <c r="P5263" s="14"/>
    </row>
    <row r="5264" spans="9:16" x14ac:dyDescent="0.25">
      <c r="I5264" s="14"/>
      <c r="J5264" s="14"/>
      <c r="K5264" s="14"/>
      <c r="L5264" s="14"/>
      <c r="M5264" s="14"/>
      <c r="N5264" s="14"/>
      <c r="O5264" s="14"/>
      <c r="P5264" s="14"/>
    </row>
    <row r="5265" spans="9:16" x14ac:dyDescent="0.25">
      <c r="I5265" s="14"/>
      <c r="J5265" s="14"/>
      <c r="K5265" s="14"/>
      <c r="L5265" s="14"/>
      <c r="M5265" s="14"/>
      <c r="N5265" s="14"/>
      <c r="O5265" s="14"/>
      <c r="P5265" s="14"/>
    </row>
    <row r="5266" spans="9:16" x14ac:dyDescent="0.25">
      <c r="I5266" s="14"/>
      <c r="J5266" s="14"/>
      <c r="K5266" s="14"/>
      <c r="L5266" s="14"/>
      <c r="M5266" s="14"/>
      <c r="N5266" s="14"/>
      <c r="O5266" s="14"/>
      <c r="P5266" s="14"/>
    </row>
    <row r="5267" spans="9:16" x14ac:dyDescent="0.25">
      <c r="I5267" s="14"/>
      <c r="J5267" s="14"/>
      <c r="K5267" s="14"/>
      <c r="L5267" s="14"/>
      <c r="M5267" s="14"/>
      <c r="N5267" s="14"/>
      <c r="O5267" s="14"/>
      <c r="P5267" s="14"/>
    </row>
    <row r="5268" spans="9:16" x14ac:dyDescent="0.25">
      <c r="I5268" s="14"/>
      <c r="J5268" s="14"/>
      <c r="K5268" s="14"/>
      <c r="L5268" s="14"/>
      <c r="M5268" s="14"/>
      <c r="N5268" s="14"/>
      <c r="O5268" s="14"/>
      <c r="P5268" s="14"/>
    </row>
    <row r="5269" spans="9:16" x14ac:dyDescent="0.25">
      <c r="I5269" s="14"/>
      <c r="J5269" s="14"/>
      <c r="K5269" s="14"/>
      <c r="L5269" s="14"/>
      <c r="M5269" s="14"/>
      <c r="N5269" s="14"/>
      <c r="O5269" s="14"/>
      <c r="P5269" s="14"/>
    </row>
    <row r="5270" spans="9:16" x14ac:dyDescent="0.25">
      <c r="I5270" s="14"/>
      <c r="J5270" s="14"/>
      <c r="K5270" s="14"/>
      <c r="L5270" s="14"/>
      <c r="M5270" s="14"/>
      <c r="N5270" s="14"/>
      <c r="O5270" s="14"/>
      <c r="P5270" s="14"/>
    </row>
    <row r="5271" spans="9:16" x14ac:dyDescent="0.25">
      <c r="I5271" s="14"/>
      <c r="J5271" s="14"/>
      <c r="K5271" s="14"/>
      <c r="L5271" s="14"/>
      <c r="M5271" s="14"/>
      <c r="N5271" s="14"/>
      <c r="O5271" s="14"/>
      <c r="P5271" s="14"/>
    </row>
    <row r="5272" spans="9:16" x14ac:dyDescent="0.25">
      <c r="I5272" s="14"/>
      <c r="J5272" s="14"/>
      <c r="K5272" s="14"/>
      <c r="L5272" s="14"/>
      <c r="M5272" s="14"/>
      <c r="N5272" s="14"/>
      <c r="O5272" s="14"/>
      <c r="P5272" s="14"/>
    </row>
    <row r="5273" spans="9:16" x14ac:dyDescent="0.25">
      <c r="I5273" s="14"/>
      <c r="J5273" s="14"/>
      <c r="K5273" s="14"/>
      <c r="L5273" s="14"/>
      <c r="M5273" s="14"/>
      <c r="N5273" s="14"/>
      <c r="O5273" s="14"/>
      <c r="P5273" s="14"/>
    </row>
    <row r="5274" spans="9:16" x14ac:dyDescent="0.25">
      <c r="I5274" s="14"/>
      <c r="J5274" s="14"/>
      <c r="K5274" s="14"/>
      <c r="L5274" s="14"/>
      <c r="M5274" s="14"/>
      <c r="N5274" s="14"/>
      <c r="O5274" s="14"/>
      <c r="P5274" s="14"/>
    </row>
    <row r="5275" spans="9:16" x14ac:dyDescent="0.25">
      <c r="I5275" s="14"/>
      <c r="J5275" s="14"/>
      <c r="K5275" s="14"/>
      <c r="L5275" s="14"/>
      <c r="M5275" s="14"/>
      <c r="N5275" s="14"/>
      <c r="O5275" s="14"/>
      <c r="P5275" s="14"/>
    </row>
    <row r="5276" spans="9:16" x14ac:dyDescent="0.25">
      <c r="I5276" s="14"/>
      <c r="J5276" s="14"/>
      <c r="K5276" s="14"/>
      <c r="L5276" s="14"/>
      <c r="M5276" s="14"/>
      <c r="N5276" s="14"/>
      <c r="O5276" s="14"/>
      <c r="P5276" s="14"/>
    </row>
    <row r="5277" spans="9:16" x14ac:dyDescent="0.25">
      <c r="I5277" s="14"/>
      <c r="J5277" s="14"/>
      <c r="K5277" s="14"/>
      <c r="L5277" s="14"/>
      <c r="M5277" s="14"/>
      <c r="N5277" s="14"/>
      <c r="O5277" s="14"/>
      <c r="P5277" s="14"/>
    </row>
    <row r="5278" spans="9:16" x14ac:dyDescent="0.25">
      <c r="I5278" s="14"/>
      <c r="J5278" s="14"/>
      <c r="K5278" s="14"/>
      <c r="L5278" s="14"/>
      <c r="M5278" s="14"/>
      <c r="N5278" s="14"/>
      <c r="O5278" s="14"/>
      <c r="P5278" s="14"/>
    </row>
    <row r="5279" spans="9:16" x14ac:dyDescent="0.25">
      <c r="I5279" s="14"/>
      <c r="J5279" s="14"/>
      <c r="K5279" s="14"/>
      <c r="L5279" s="14"/>
      <c r="M5279" s="14"/>
      <c r="N5279" s="14"/>
      <c r="O5279" s="14"/>
      <c r="P5279" s="14"/>
    </row>
    <row r="5280" spans="9:16" x14ac:dyDescent="0.25">
      <c r="I5280" s="14"/>
      <c r="J5280" s="14"/>
      <c r="K5280" s="14"/>
      <c r="L5280" s="14"/>
      <c r="M5280" s="14"/>
      <c r="N5280" s="14"/>
      <c r="O5280" s="14"/>
      <c r="P5280" s="14"/>
    </row>
    <row r="5281" spans="9:16" x14ac:dyDescent="0.25">
      <c r="I5281" s="14"/>
      <c r="J5281" s="14"/>
      <c r="K5281" s="14"/>
      <c r="L5281" s="14"/>
      <c r="M5281" s="14"/>
      <c r="N5281" s="14"/>
      <c r="O5281" s="14"/>
      <c r="P5281" s="14"/>
    </row>
    <row r="5282" spans="9:16" x14ac:dyDescent="0.25">
      <c r="I5282" s="14"/>
      <c r="J5282" s="14"/>
      <c r="K5282" s="14"/>
      <c r="L5282" s="14"/>
      <c r="M5282" s="14"/>
      <c r="N5282" s="14"/>
      <c r="O5282" s="14"/>
      <c r="P5282" s="14"/>
    </row>
    <row r="5283" spans="9:16" x14ac:dyDescent="0.25">
      <c r="I5283" s="14"/>
      <c r="J5283" s="14"/>
      <c r="K5283" s="14"/>
      <c r="L5283" s="14"/>
      <c r="M5283" s="14"/>
      <c r="N5283" s="14"/>
      <c r="O5283" s="14"/>
      <c r="P5283" s="14"/>
    </row>
    <row r="5284" spans="9:16" x14ac:dyDescent="0.25">
      <c r="I5284" s="14"/>
      <c r="J5284" s="14"/>
      <c r="K5284" s="14"/>
      <c r="L5284" s="14"/>
      <c r="M5284" s="14"/>
      <c r="N5284" s="14"/>
      <c r="O5284" s="14"/>
      <c r="P5284" s="14"/>
    </row>
    <row r="5285" spans="9:16" x14ac:dyDescent="0.25">
      <c r="I5285" s="14"/>
      <c r="J5285" s="14"/>
      <c r="K5285" s="14"/>
      <c r="L5285" s="14"/>
      <c r="M5285" s="14"/>
      <c r="N5285" s="14"/>
      <c r="O5285" s="14"/>
      <c r="P5285" s="14"/>
    </row>
    <row r="5286" spans="9:16" x14ac:dyDescent="0.25">
      <c r="I5286" s="14"/>
      <c r="J5286" s="14"/>
      <c r="K5286" s="14"/>
      <c r="L5286" s="14"/>
      <c r="M5286" s="14"/>
      <c r="N5286" s="14"/>
      <c r="O5286" s="14"/>
      <c r="P5286" s="14"/>
    </row>
    <row r="5287" spans="9:16" x14ac:dyDescent="0.25">
      <c r="I5287" s="14"/>
      <c r="J5287" s="14"/>
      <c r="K5287" s="14"/>
      <c r="L5287" s="14"/>
      <c r="M5287" s="14"/>
      <c r="N5287" s="14"/>
      <c r="O5287" s="14"/>
      <c r="P5287" s="14"/>
    </row>
    <row r="5288" spans="9:16" x14ac:dyDescent="0.25">
      <c r="I5288" s="14"/>
      <c r="J5288" s="14"/>
      <c r="K5288" s="14"/>
      <c r="L5288" s="14"/>
      <c r="M5288" s="14"/>
      <c r="N5288" s="14"/>
      <c r="O5288" s="14"/>
      <c r="P5288" s="14"/>
    </row>
    <row r="5289" spans="9:16" x14ac:dyDescent="0.25">
      <c r="I5289" s="14"/>
      <c r="J5289" s="14"/>
      <c r="K5289" s="14"/>
      <c r="L5289" s="14"/>
      <c r="M5289" s="14"/>
      <c r="N5289" s="14"/>
      <c r="O5289" s="14"/>
      <c r="P5289" s="14"/>
    </row>
    <row r="5290" spans="9:16" x14ac:dyDescent="0.25">
      <c r="I5290" s="14"/>
      <c r="J5290" s="14"/>
      <c r="K5290" s="14"/>
      <c r="L5290" s="14"/>
      <c r="M5290" s="14"/>
      <c r="N5290" s="14"/>
      <c r="O5290" s="14"/>
      <c r="P5290" s="14"/>
    </row>
    <row r="5291" spans="9:16" x14ac:dyDescent="0.25">
      <c r="I5291" s="14"/>
      <c r="J5291" s="14"/>
      <c r="K5291" s="14"/>
      <c r="L5291" s="14"/>
      <c r="M5291" s="14"/>
      <c r="N5291" s="14"/>
      <c r="O5291" s="14"/>
      <c r="P5291" s="14"/>
    </row>
    <row r="5292" spans="9:16" x14ac:dyDescent="0.25">
      <c r="I5292" s="14"/>
      <c r="J5292" s="14"/>
      <c r="K5292" s="14"/>
      <c r="L5292" s="14"/>
      <c r="M5292" s="14"/>
      <c r="N5292" s="14"/>
      <c r="O5292" s="14"/>
      <c r="P5292" s="14"/>
    </row>
    <row r="5293" spans="9:16" x14ac:dyDescent="0.25">
      <c r="I5293" s="14"/>
      <c r="J5293" s="14"/>
      <c r="K5293" s="14"/>
      <c r="L5293" s="14"/>
      <c r="M5293" s="14"/>
      <c r="N5293" s="14"/>
      <c r="O5293" s="14"/>
      <c r="P5293" s="14"/>
    </row>
    <row r="5294" spans="9:16" x14ac:dyDescent="0.25">
      <c r="I5294" s="14"/>
      <c r="J5294" s="14"/>
      <c r="K5294" s="14"/>
      <c r="L5294" s="14"/>
      <c r="M5294" s="14"/>
      <c r="N5294" s="14"/>
      <c r="O5294" s="14"/>
      <c r="P5294" s="14"/>
    </row>
    <row r="5295" spans="9:16" x14ac:dyDescent="0.25">
      <c r="I5295" s="14"/>
      <c r="J5295" s="14"/>
      <c r="K5295" s="14"/>
      <c r="L5295" s="14"/>
      <c r="M5295" s="14"/>
      <c r="N5295" s="14"/>
      <c r="O5295" s="14"/>
      <c r="P5295" s="14"/>
    </row>
    <row r="5296" spans="9:16" x14ac:dyDescent="0.25">
      <c r="I5296" s="14"/>
      <c r="J5296" s="14"/>
      <c r="K5296" s="14"/>
      <c r="L5296" s="14"/>
      <c r="M5296" s="14"/>
      <c r="N5296" s="14"/>
      <c r="O5296" s="14"/>
      <c r="P5296" s="14"/>
    </row>
    <row r="5297" spans="9:16" x14ac:dyDescent="0.25">
      <c r="I5297" s="14"/>
      <c r="J5297" s="14"/>
      <c r="K5297" s="14"/>
      <c r="L5297" s="14"/>
      <c r="M5297" s="14"/>
      <c r="N5297" s="14"/>
      <c r="O5297" s="14"/>
      <c r="P5297" s="14"/>
    </row>
    <row r="5298" spans="9:16" x14ac:dyDescent="0.25">
      <c r="I5298" s="14"/>
      <c r="J5298" s="14"/>
      <c r="K5298" s="14"/>
      <c r="L5298" s="14"/>
      <c r="M5298" s="14"/>
      <c r="N5298" s="14"/>
      <c r="O5298" s="14"/>
      <c r="P5298" s="14"/>
    </row>
    <row r="5299" spans="9:16" x14ac:dyDescent="0.25">
      <c r="I5299" s="14"/>
      <c r="J5299" s="14"/>
      <c r="K5299" s="14"/>
      <c r="L5299" s="14"/>
      <c r="M5299" s="14"/>
      <c r="N5299" s="14"/>
      <c r="O5299" s="14"/>
      <c r="P5299" s="14"/>
    </row>
    <row r="5300" spans="9:16" x14ac:dyDescent="0.25">
      <c r="I5300" s="14"/>
      <c r="J5300" s="14"/>
      <c r="K5300" s="14"/>
      <c r="L5300" s="14"/>
      <c r="M5300" s="14"/>
      <c r="N5300" s="14"/>
      <c r="O5300" s="14"/>
      <c r="P5300" s="14"/>
    </row>
    <row r="5301" spans="9:16" x14ac:dyDescent="0.25">
      <c r="I5301" s="14"/>
      <c r="J5301" s="14"/>
      <c r="K5301" s="14"/>
      <c r="L5301" s="14"/>
      <c r="M5301" s="14"/>
      <c r="N5301" s="14"/>
      <c r="O5301" s="14"/>
      <c r="P5301" s="14"/>
    </row>
    <row r="5302" spans="9:16" x14ac:dyDescent="0.25">
      <c r="I5302" s="14"/>
      <c r="J5302" s="14"/>
      <c r="K5302" s="14"/>
      <c r="L5302" s="14"/>
      <c r="M5302" s="14"/>
      <c r="N5302" s="14"/>
      <c r="O5302" s="14"/>
      <c r="P5302" s="14"/>
    </row>
    <row r="5303" spans="9:16" x14ac:dyDescent="0.25">
      <c r="I5303" s="14"/>
      <c r="J5303" s="14"/>
      <c r="K5303" s="14"/>
      <c r="L5303" s="14"/>
      <c r="M5303" s="14"/>
      <c r="N5303" s="14"/>
      <c r="O5303" s="14"/>
      <c r="P5303" s="14"/>
    </row>
    <row r="5304" spans="9:16" x14ac:dyDescent="0.25">
      <c r="I5304" s="14"/>
      <c r="J5304" s="14"/>
      <c r="K5304" s="14"/>
      <c r="L5304" s="14"/>
      <c r="M5304" s="14"/>
      <c r="N5304" s="14"/>
      <c r="O5304" s="14"/>
      <c r="P5304" s="14"/>
    </row>
    <row r="5305" spans="9:16" x14ac:dyDescent="0.25">
      <c r="I5305" s="14"/>
      <c r="J5305" s="14"/>
      <c r="K5305" s="14"/>
      <c r="L5305" s="14"/>
      <c r="M5305" s="14"/>
      <c r="N5305" s="14"/>
      <c r="O5305" s="14"/>
      <c r="P5305" s="14"/>
    </row>
    <row r="5306" spans="9:16" x14ac:dyDescent="0.25">
      <c r="I5306" s="14"/>
      <c r="J5306" s="14"/>
      <c r="K5306" s="14"/>
      <c r="L5306" s="14"/>
      <c r="M5306" s="14"/>
      <c r="N5306" s="14"/>
      <c r="O5306" s="14"/>
      <c r="P5306" s="14"/>
    </row>
    <row r="5307" spans="9:16" x14ac:dyDescent="0.25">
      <c r="I5307" s="14"/>
      <c r="J5307" s="14"/>
      <c r="K5307" s="14"/>
      <c r="L5307" s="14"/>
      <c r="M5307" s="14"/>
      <c r="N5307" s="14"/>
      <c r="O5307" s="14"/>
      <c r="P5307" s="14"/>
    </row>
    <row r="5308" spans="9:16" x14ac:dyDescent="0.25">
      <c r="I5308" s="14"/>
      <c r="J5308" s="14"/>
      <c r="K5308" s="14"/>
      <c r="L5308" s="14"/>
      <c r="M5308" s="14"/>
      <c r="N5308" s="14"/>
      <c r="O5308" s="14"/>
      <c r="P5308" s="14"/>
    </row>
    <row r="5309" spans="9:16" x14ac:dyDescent="0.25">
      <c r="I5309" s="14"/>
      <c r="J5309" s="14"/>
      <c r="K5309" s="14"/>
      <c r="L5309" s="14"/>
      <c r="M5309" s="14"/>
      <c r="N5309" s="14"/>
      <c r="O5309" s="14"/>
      <c r="P5309" s="14"/>
    </row>
    <row r="5310" spans="9:16" x14ac:dyDescent="0.25">
      <c r="I5310" s="14"/>
      <c r="J5310" s="14"/>
      <c r="K5310" s="14"/>
      <c r="L5310" s="14"/>
      <c r="M5310" s="14"/>
      <c r="N5310" s="14"/>
      <c r="O5310" s="14"/>
      <c r="P5310" s="14"/>
    </row>
    <row r="5311" spans="9:16" x14ac:dyDescent="0.25">
      <c r="I5311" s="14"/>
      <c r="J5311" s="14"/>
      <c r="K5311" s="14"/>
      <c r="L5311" s="14"/>
      <c r="M5311" s="14"/>
      <c r="N5311" s="14"/>
      <c r="O5311" s="14"/>
      <c r="P5311" s="14"/>
    </row>
    <row r="5312" spans="9:16" x14ac:dyDescent="0.25">
      <c r="I5312" s="14"/>
      <c r="J5312" s="14"/>
      <c r="K5312" s="14"/>
      <c r="L5312" s="14"/>
      <c r="M5312" s="14"/>
      <c r="N5312" s="14"/>
      <c r="O5312" s="14"/>
      <c r="P5312" s="14"/>
    </row>
    <row r="5313" spans="9:16" x14ac:dyDescent="0.25">
      <c r="I5313" s="14"/>
      <c r="J5313" s="14"/>
      <c r="K5313" s="14"/>
      <c r="L5313" s="14"/>
      <c r="M5313" s="14"/>
      <c r="N5313" s="14"/>
      <c r="O5313" s="14"/>
      <c r="P5313" s="14"/>
    </row>
    <row r="5314" spans="9:16" x14ac:dyDescent="0.25">
      <c r="I5314" s="14"/>
      <c r="J5314" s="14"/>
      <c r="K5314" s="14"/>
      <c r="L5314" s="14"/>
      <c r="M5314" s="14"/>
      <c r="N5314" s="14"/>
      <c r="O5314" s="14"/>
      <c r="P5314" s="14"/>
    </row>
    <row r="5315" spans="9:16" x14ac:dyDescent="0.25">
      <c r="I5315" s="14"/>
      <c r="J5315" s="14"/>
      <c r="K5315" s="14"/>
      <c r="L5315" s="14"/>
      <c r="M5315" s="14"/>
      <c r="N5315" s="14"/>
      <c r="O5315" s="14"/>
      <c r="P5315" s="14"/>
    </row>
    <row r="5316" spans="9:16" x14ac:dyDescent="0.25">
      <c r="I5316" s="14"/>
      <c r="J5316" s="14"/>
      <c r="K5316" s="14"/>
      <c r="L5316" s="14"/>
      <c r="M5316" s="14"/>
      <c r="N5316" s="14"/>
      <c r="O5316" s="14"/>
      <c r="P5316" s="14"/>
    </row>
    <row r="5317" spans="9:16" x14ac:dyDescent="0.25">
      <c r="I5317" s="14"/>
      <c r="J5317" s="14"/>
      <c r="K5317" s="14"/>
      <c r="L5317" s="14"/>
      <c r="M5317" s="14"/>
      <c r="N5317" s="14"/>
      <c r="O5317" s="14"/>
      <c r="P5317" s="14"/>
    </row>
    <row r="5318" spans="9:16" x14ac:dyDescent="0.25">
      <c r="I5318" s="14"/>
      <c r="J5318" s="14"/>
      <c r="K5318" s="14"/>
      <c r="L5318" s="14"/>
      <c r="M5318" s="14"/>
      <c r="N5318" s="14"/>
      <c r="O5318" s="14"/>
      <c r="P5318" s="14"/>
    </row>
    <row r="5319" spans="9:16" x14ac:dyDescent="0.25">
      <c r="I5319" s="14"/>
      <c r="J5319" s="14"/>
      <c r="K5319" s="14"/>
      <c r="L5319" s="14"/>
      <c r="M5319" s="14"/>
      <c r="N5319" s="14"/>
      <c r="O5319" s="14"/>
      <c r="P5319" s="14"/>
    </row>
    <row r="5320" spans="9:16" x14ac:dyDescent="0.25">
      <c r="I5320" s="14"/>
      <c r="J5320" s="14"/>
      <c r="K5320" s="14"/>
      <c r="L5320" s="14"/>
      <c r="M5320" s="14"/>
      <c r="N5320" s="14"/>
      <c r="O5320" s="14"/>
      <c r="P5320" s="14"/>
    </row>
    <row r="5321" spans="9:16" x14ac:dyDescent="0.25">
      <c r="I5321" s="14"/>
      <c r="J5321" s="14"/>
      <c r="K5321" s="14"/>
      <c r="L5321" s="14"/>
      <c r="M5321" s="14"/>
      <c r="N5321" s="14"/>
      <c r="O5321" s="14"/>
      <c r="P5321" s="14"/>
    </row>
    <row r="5322" spans="9:16" x14ac:dyDescent="0.25">
      <c r="I5322" s="14"/>
      <c r="J5322" s="14"/>
      <c r="K5322" s="14"/>
      <c r="L5322" s="14"/>
      <c r="M5322" s="14"/>
      <c r="N5322" s="14"/>
      <c r="O5322" s="14"/>
      <c r="P5322" s="14"/>
    </row>
    <row r="5323" spans="9:16" x14ac:dyDescent="0.25">
      <c r="I5323" s="14"/>
      <c r="J5323" s="14"/>
      <c r="K5323" s="14"/>
      <c r="L5323" s="14"/>
      <c r="M5323" s="14"/>
      <c r="N5323" s="14"/>
      <c r="O5323" s="14"/>
      <c r="P5323" s="14"/>
    </row>
    <row r="5324" spans="9:16" x14ac:dyDescent="0.25">
      <c r="I5324" s="14"/>
      <c r="J5324" s="14"/>
      <c r="K5324" s="14"/>
      <c r="L5324" s="14"/>
      <c r="M5324" s="14"/>
      <c r="N5324" s="14"/>
      <c r="O5324" s="14"/>
      <c r="P5324" s="14"/>
    </row>
    <row r="5325" spans="9:16" x14ac:dyDescent="0.25">
      <c r="I5325" s="14"/>
      <c r="J5325" s="14"/>
      <c r="K5325" s="14"/>
      <c r="L5325" s="14"/>
      <c r="M5325" s="14"/>
      <c r="N5325" s="14"/>
      <c r="O5325" s="14"/>
      <c r="P5325" s="14"/>
    </row>
    <row r="5326" spans="9:16" x14ac:dyDescent="0.25">
      <c r="I5326" s="14"/>
      <c r="J5326" s="14"/>
      <c r="K5326" s="14"/>
      <c r="L5326" s="14"/>
      <c r="M5326" s="14"/>
      <c r="N5326" s="14"/>
      <c r="O5326" s="14"/>
      <c r="P5326" s="14"/>
    </row>
    <row r="5327" spans="9:16" x14ac:dyDescent="0.25">
      <c r="I5327" s="14"/>
      <c r="J5327" s="14"/>
      <c r="K5327" s="14"/>
      <c r="L5327" s="14"/>
      <c r="M5327" s="14"/>
      <c r="N5327" s="14"/>
      <c r="O5327" s="14"/>
      <c r="P5327" s="14"/>
    </row>
    <row r="5328" spans="9:16" x14ac:dyDescent="0.25">
      <c r="I5328" s="14"/>
      <c r="J5328" s="14"/>
      <c r="K5328" s="14"/>
      <c r="L5328" s="14"/>
      <c r="M5328" s="14"/>
      <c r="N5328" s="14"/>
      <c r="O5328" s="14"/>
      <c r="P5328" s="14"/>
    </row>
    <row r="5329" spans="9:16" x14ac:dyDescent="0.25">
      <c r="I5329" s="14"/>
      <c r="J5329" s="14"/>
      <c r="K5329" s="14"/>
      <c r="L5329" s="14"/>
      <c r="M5329" s="14"/>
      <c r="N5329" s="14"/>
      <c r="O5329" s="14"/>
      <c r="P5329" s="14"/>
    </row>
    <row r="5330" spans="9:16" x14ac:dyDescent="0.25">
      <c r="I5330" s="14"/>
      <c r="J5330" s="14"/>
      <c r="K5330" s="14"/>
      <c r="L5330" s="14"/>
      <c r="M5330" s="14"/>
      <c r="N5330" s="14"/>
      <c r="O5330" s="14"/>
      <c r="P5330" s="14"/>
    </row>
    <row r="5331" spans="9:16" x14ac:dyDescent="0.25">
      <c r="I5331" s="14"/>
      <c r="J5331" s="14"/>
      <c r="K5331" s="14"/>
      <c r="L5331" s="14"/>
      <c r="M5331" s="14"/>
      <c r="N5331" s="14"/>
      <c r="O5331" s="14"/>
      <c r="P5331" s="14"/>
    </row>
    <row r="5332" spans="9:16" x14ac:dyDescent="0.25">
      <c r="I5332" s="14"/>
      <c r="J5332" s="14"/>
      <c r="K5332" s="14"/>
      <c r="L5332" s="14"/>
      <c r="M5332" s="14"/>
      <c r="N5332" s="14"/>
      <c r="O5332" s="14"/>
      <c r="P5332" s="14"/>
    </row>
    <row r="5333" spans="9:16" x14ac:dyDescent="0.25">
      <c r="I5333" s="14"/>
      <c r="J5333" s="14"/>
      <c r="K5333" s="14"/>
      <c r="L5333" s="14"/>
      <c r="M5333" s="14"/>
      <c r="N5333" s="14"/>
      <c r="O5333" s="14"/>
      <c r="P5333" s="14"/>
    </row>
    <row r="5334" spans="9:16" x14ac:dyDescent="0.25">
      <c r="I5334" s="14"/>
      <c r="J5334" s="14"/>
      <c r="K5334" s="14"/>
      <c r="L5334" s="14"/>
      <c r="M5334" s="14"/>
      <c r="N5334" s="14"/>
      <c r="O5334" s="14"/>
      <c r="P5334" s="14"/>
    </row>
    <row r="5335" spans="9:16" x14ac:dyDescent="0.25">
      <c r="I5335" s="14"/>
      <c r="J5335" s="14"/>
      <c r="K5335" s="14"/>
      <c r="L5335" s="14"/>
      <c r="M5335" s="14"/>
      <c r="N5335" s="14"/>
      <c r="O5335" s="14"/>
      <c r="P5335" s="14"/>
    </row>
    <row r="5336" spans="9:16" x14ac:dyDescent="0.25">
      <c r="I5336" s="14"/>
      <c r="J5336" s="14"/>
      <c r="K5336" s="14"/>
      <c r="L5336" s="14"/>
      <c r="M5336" s="14"/>
      <c r="N5336" s="14"/>
      <c r="O5336" s="14"/>
      <c r="P5336" s="14"/>
    </row>
    <row r="5337" spans="9:16" x14ac:dyDescent="0.25">
      <c r="I5337" s="14"/>
      <c r="J5337" s="14"/>
      <c r="K5337" s="14"/>
      <c r="L5337" s="14"/>
      <c r="M5337" s="14"/>
      <c r="N5337" s="14"/>
      <c r="O5337" s="14"/>
      <c r="P5337" s="14"/>
    </row>
    <row r="5338" spans="9:16" x14ac:dyDescent="0.25">
      <c r="I5338" s="14"/>
      <c r="J5338" s="14"/>
      <c r="K5338" s="14"/>
      <c r="L5338" s="14"/>
      <c r="M5338" s="14"/>
      <c r="N5338" s="14"/>
      <c r="O5338" s="14"/>
      <c r="P5338" s="14"/>
    </row>
    <row r="5339" spans="9:16" x14ac:dyDescent="0.25">
      <c r="I5339" s="14"/>
      <c r="J5339" s="14"/>
      <c r="K5339" s="14"/>
      <c r="L5339" s="14"/>
      <c r="M5339" s="14"/>
      <c r="N5339" s="14"/>
      <c r="O5339" s="14"/>
      <c r="P5339" s="14"/>
    </row>
    <row r="5340" spans="9:16" x14ac:dyDescent="0.25">
      <c r="I5340" s="14"/>
      <c r="J5340" s="14"/>
      <c r="K5340" s="14"/>
      <c r="L5340" s="14"/>
      <c r="M5340" s="14"/>
      <c r="N5340" s="14"/>
      <c r="O5340" s="14"/>
      <c r="P5340" s="14"/>
    </row>
    <row r="5341" spans="9:16" x14ac:dyDescent="0.25">
      <c r="I5341" s="14"/>
      <c r="J5341" s="14"/>
      <c r="K5341" s="14"/>
      <c r="L5341" s="14"/>
      <c r="M5341" s="14"/>
      <c r="N5341" s="14"/>
      <c r="O5341" s="14"/>
      <c r="P5341" s="14"/>
    </row>
    <row r="5342" spans="9:16" x14ac:dyDescent="0.25">
      <c r="I5342" s="14"/>
      <c r="J5342" s="14"/>
      <c r="K5342" s="14"/>
      <c r="L5342" s="14"/>
      <c r="M5342" s="14"/>
      <c r="N5342" s="14"/>
      <c r="O5342" s="14"/>
      <c r="P5342" s="14"/>
    </row>
    <row r="5343" spans="9:16" x14ac:dyDescent="0.25">
      <c r="I5343" s="14"/>
      <c r="J5343" s="14"/>
      <c r="K5343" s="14"/>
      <c r="L5343" s="14"/>
      <c r="M5343" s="14"/>
      <c r="N5343" s="14"/>
      <c r="O5343" s="14"/>
      <c r="P5343" s="14"/>
    </row>
    <row r="5344" spans="9:16" x14ac:dyDescent="0.25">
      <c r="I5344" s="14"/>
      <c r="J5344" s="14"/>
      <c r="K5344" s="14"/>
      <c r="L5344" s="14"/>
      <c r="M5344" s="14"/>
      <c r="N5344" s="14"/>
      <c r="O5344" s="14"/>
      <c r="P5344" s="14"/>
    </row>
    <row r="5345" spans="9:16" x14ac:dyDescent="0.25">
      <c r="I5345" s="14"/>
      <c r="J5345" s="14"/>
      <c r="K5345" s="14"/>
      <c r="L5345" s="14"/>
      <c r="M5345" s="14"/>
      <c r="N5345" s="14"/>
      <c r="O5345" s="14"/>
      <c r="P5345" s="14"/>
    </row>
    <row r="5346" spans="9:16" x14ac:dyDescent="0.25">
      <c r="I5346" s="14"/>
      <c r="J5346" s="14"/>
      <c r="K5346" s="14"/>
      <c r="L5346" s="14"/>
      <c r="M5346" s="14"/>
      <c r="N5346" s="14"/>
      <c r="O5346" s="14"/>
      <c r="P5346" s="14"/>
    </row>
    <row r="5347" spans="9:16" x14ac:dyDescent="0.25">
      <c r="I5347" s="14"/>
      <c r="J5347" s="14"/>
      <c r="K5347" s="14"/>
      <c r="L5347" s="14"/>
      <c r="M5347" s="14"/>
      <c r="N5347" s="14"/>
      <c r="O5347" s="14"/>
      <c r="P5347" s="14"/>
    </row>
    <row r="5348" spans="9:16" x14ac:dyDescent="0.25">
      <c r="I5348" s="14"/>
      <c r="J5348" s="14"/>
      <c r="K5348" s="14"/>
      <c r="L5348" s="14"/>
      <c r="M5348" s="14"/>
      <c r="N5348" s="14"/>
      <c r="O5348" s="14"/>
      <c r="P5348" s="14"/>
    </row>
    <row r="5349" spans="9:16" x14ac:dyDescent="0.25">
      <c r="I5349" s="14"/>
      <c r="J5349" s="14"/>
      <c r="K5349" s="14"/>
      <c r="L5349" s="14"/>
      <c r="M5349" s="14"/>
      <c r="N5349" s="14"/>
      <c r="O5349" s="14"/>
      <c r="P5349" s="14"/>
    </row>
    <row r="5350" spans="9:16" x14ac:dyDescent="0.25">
      <c r="I5350" s="14"/>
      <c r="J5350" s="14"/>
      <c r="K5350" s="14"/>
      <c r="L5350" s="14"/>
      <c r="M5350" s="14"/>
      <c r="N5350" s="14"/>
      <c r="O5350" s="14"/>
      <c r="P5350" s="14"/>
    </row>
    <row r="5351" spans="9:16" x14ac:dyDescent="0.25">
      <c r="I5351" s="14"/>
      <c r="J5351" s="14"/>
      <c r="K5351" s="14"/>
      <c r="L5351" s="14"/>
      <c r="M5351" s="14"/>
      <c r="N5351" s="14"/>
      <c r="O5351" s="14"/>
      <c r="P5351" s="14"/>
    </row>
    <row r="5352" spans="9:16" x14ac:dyDescent="0.25">
      <c r="I5352" s="14"/>
      <c r="J5352" s="14"/>
      <c r="K5352" s="14"/>
      <c r="L5352" s="14"/>
      <c r="M5352" s="14"/>
      <c r="N5352" s="14"/>
      <c r="O5352" s="14"/>
      <c r="P5352" s="14"/>
    </row>
    <row r="5353" spans="9:16" x14ac:dyDescent="0.25">
      <c r="I5353" s="14"/>
      <c r="J5353" s="14"/>
      <c r="K5353" s="14"/>
      <c r="L5353" s="14"/>
      <c r="M5353" s="14"/>
      <c r="N5353" s="14"/>
      <c r="O5353" s="14"/>
      <c r="P5353" s="14"/>
    </row>
    <row r="5354" spans="9:16" x14ac:dyDescent="0.25">
      <c r="I5354" s="14"/>
      <c r="J5354" s="14"/>
      <c r="K5354" s="14"/>
      <c r="L5354" s="14"/>
      <c r="M5354" s="14"/>
      <c r="N5354" s="14"/>
      <c r="O5354" s="14"/>
      <c r="P5354" s="14"/>
    </row>
    <row r="5355" spans="9:16" x14ac:dyDescent="0.25">
      <c r="I5355" s="14"/>
      <c r="J5355" s="14"/>
      <c r="K5355" s="14"/>
      <c r="L5355" s="14"/>
      <c r="M5355" s="14"/>
      <c r="N5355" s="14"/>
      <c r="O5355" s="14"/>
      <c r="P5355" s="14"/>
    </row>
    <row r="5356" spans="9:16" x14ac:dyDescent="0.25">
      <c r="I5356" s="14"/>
      <c r="J5356" s="14"/>
      <c r="K5356" s="14"/>
      <c r="L5356" s="14"/>
      <c r="M5356" s="14"/>
      <c r="N5356" s="14"/>
      <c r="O5356" s="14"/>
      <c r="P5356" s="14"/>
    </row>
    <row r="5357" spans="9:16" x14ac:dyDescent="0.25">
      <c r="I5357" s="14"/>
      <c r="J5357" s="14"/>
      <c r="K5357" s="14"/>
      <c r="L5357" s="14"/>
      <c r="M5357" s="14"/>
      <c r="N5357" s="14"/>
      <c r="O5357" s="14"/>
      <c r="P5357" s="14"/>
    </row>
    <row r="5358" spans="9:16" x14ac:dyDescent="0.25">
      <c r="I5358" s="14"/>
      <c r="J5358" s="14"/>
      <c r="K5358" s="14"/>
      <c r="L5358" s="14"/>
      <c r="M5358" s="14"/>
      <c r="N5358" s="14"/>
      <c r="O5358" s="14"/>
      <c r="P5358" s="14"/>
    </row>
    <row r="5359" spans="9:16" x14ac:dyDescent="0.25">
      <c r="I5359" s="14"/>
      <c r="J5359" s="14"/>
      <c r="K5359" s="14"/>
      <c r="L5359" s="14"/>
      <c r="M5359" s="14"/>
      <c r="N5359" s="14"/>
      <c r="O5359" s="14"/>
      <c r="P5359" s="14"/>
    </row>
    <row r="5360" spans="9:16" x14ac:dyDescent="0.25">
      <c r="I5360" s="14"/>
      <c r="J5360" s="14"/>
      <c r="K5360" s="14"/>
      <c r="L5360" s="14"/>
      <c r="M5360" s="14"/>
      <c r="N5360" s="14"/>
      <c r="O5360" s="14"/>
      <c r="P5360" s="14"/>
    </row>
    <row r="5361" spans="9:16" x14ac:dyDescent="0.25">
      <c r="I5361" s="14"/>
      <c r="J5361" s="14"/>
      <c r="K5361" s="14"/>
      <c r="L5361" s="14"/>
      <c r="M5361" s="14"/>
      <c r="N5361" s="14"/>
      <c r="O5361" s="14"/>
      <c r="P5361" s="14"/>
    </row>
    <row r="5362" spans="9:16" x14ac:dyDescent="0.25">
      <c r="I5362" s="14"/>
      <c r="J5362" s="14"/>
      <c r="K5362" s="14"/>
      <c r="L5362" s="14"/>
      <c r="M5362" s="14"/>
      <c r="N5362" s="14"/>
      <c r="O5362" s="14"/>
      <c r="P5362" s="14"/>
    </row>
    <row r="5363" spans="9:16" x14ac:dyDescent="0.25">
      <c r="I5363" s="14"/>
      <c r="J5363" s="14"/>
      <c r="K5363" s="14"/>
      <c r="L5363" s="14"/>
      <c r="M5363" s="14"/>
      <c r="N5363" s="14"/>
      <c r="O5363" s="14"/>
      <c r="P5363" s="14"/>
    </row>
    <row r="5364" spans="9:16" x14ac:dyDescent="0.25">
      <c r="I5364" s="14"/>
      <c r="J5364" s="14"/>
      <c r="K5364" s="14"/>
      <c r="L5364" s="14"/>
      <c r="M5364" s="14"/>
      <c r="N5364" s="14"/>
      <c r="O5364" s="14"/>
      <c r="P5364" s="14"/>
    </row>
    <row r="5365" spans="9:16" x14ac:dyDescent="0.25">
      <c r="I5365" s="14"/>
      <c r="J5365" s="14"/>
      <c r="K5365" s="14"/>
      <c r="L5365" s="14"/>
      <c r="M5365" s="14"/>
      <c r="N5365" s="14"/>
      <c r="O5365" s="14"/>
      <c r="P5365" s="14"/>
    </row>
    <row r="5366" spans="9:16" x14ac:dyDescent="0.25">
      <c r="I5366" s="14"/>
      <c r="J5366" s="14"/>
      <c r="K5366" s="14"/>
      <c r="L5366" s="14"/>
      <c r="M5366" s="14"/>
      <c r="N5366" s="14"/>
      <c r="O5366" s="14"/>
      <c r="P5366" s="14"/>
    </row>
    <row r="5367" spans="9:16" x14ac:dyDescent="0.25">
      <c r="I5367" s="14"/>
      <c r="J5367" s="14"/>
      <c r="K5367" s="14"/>
      <c r="L5367" s="14"/>
      <c r="M5367" s="14"/>
      <c r="N5367" s="14"/>
      <c r="O5367" s="14"/>
      <c r="P5367" s="14"/>
    </row>
    <row r="5368" spans="9:16" x14ac:dyDescent="0.25">
      <c r="I5368" s="14"/>
      <c r="J5368" s="14"/>
      <c r="K5368" s="14"/>
      <c r="L5368" s="14"/>
      <c r="M5368" s="14"/>
      <c r="N5368" s="14"/>
      <c r="O5368" s="14"/>
      <c r="P5368" s="14"/>
    </row>
    <row r="5369" spans="9:16" x14ac:dyDescent="0.25">
      <c r="I5369" s="14"/>
      <c r="J5369" s="14"/>
      <c r="K5369" s="14"/>
      <c r="L5369" s="14"/>
      <c r="M5369" s="14"/>
      <c r="N5369" s="14"/>
      <c r="O5369" s="14"/>
      <c r="P5369" s="14"/>
    </row>
    <row r="5370" spans="9:16" x14ac:dyDescent="0.25">
      <c r="I5370" s="14"/>
      <c r="J5370" s="14"/>
      <c r="K5370" s="14"/>
      <c r="L5370" s="14"/>
      <c r="M5370" s="14"/>
      <c r="N5370" s="14"/>
      <c r="O5370" s="14"/>
      <c r="P5370" s="14"/>
    </row>
    <row r="5371" spans="9:16" x14ac:dyDescent="0.25">
      <c r="I5371" s="14"/>
      <c r="J5371" s="14"/>
      <c r="K5371" s="14"/>
      <c r="L5371" s="14"/>
      <c r="M5371" s="14"/>
      <c r="N5371" s="14"/>
      <c r="O5371" s="14"/>
      <c r="P5371" s="14"/>
    </row>
    <row r="5372" spans="9:16" x14ac:dyDescent="0.25">
      <c r="I5372" s="14"/>
      <c r="J5372" s="14"/>
      <c r="K5372" s="14"/>
      <c r="L5372" s="14"/>
      <c r="M5372" s="14"/>
      <c r="N5372" s="14"/>
      <c r="O5372" s="14"/>
      <c r="P5372" s="14"/>
    </row>
    <row r="5373" spans="9:16" x14ac:dyDescent="0.25">
      <c r="I5373" s="14"/>
      <c r="J5373" s="14"/>
      <c r="K5373" s="14"/>
      <c r="L5373" s="14"/>
      <c r="M5373" s="14"/>
      <c r="N5373" s="14"/>
      <c r="O5373" s="14"/>
      <c r="P5373" s="14"/>
    </row>
    <row r="5374" spans="9:16" x14ac:dyDescent="0.25">
      <c r="I5374" s="14"/>
      <c r="J5374" s="14"/>
      <c r="K5374" s="14"/>
      <c r="L5374" s="14"/>
      <c r="M5374" s="14"/>
      <c r="N5374" s="14"/>
      <c r="O5374" s="14"/>
      <c r="P5374" s="14"/>
    </row>
    <row r="5375" spans="9:16" x14ac:dyDescent="0.25">
      <c r="I5375" s="14"/>
      <c r="J5375" s="14"/>
      <c r="K5375" s="14"/>
      <c r="L5375" s="14"/>
      <c r="M5375" s="14"/>
      <c r="N5375" s="14"/>
      <c r="O5375" s="14"/>
      <c r="P5375" s="14"/>
    </row>
    <row r="5376" spans="9:16" x14ac:dyDescent="0.25">
      <c r="I5376" s="14"/>
      <c r="J5376" s="14"/>
      <c r="K5376" s="14"/>
      <c r="L5376" s="14"/>
      <c r="M5376" s="14"/>
      <c r="N5376" s="14"/>
      <c r="O5376" s="14"/>
      <c r="P5376" s="14"/>
    </row>
    <row r="5377" spans="9:16" x14ac:dyDescent="0.25">
      <c r="I5377" s="14"/>
      <c r="J5377" s="14"/>
      <c r="K5377" s="14"/>
      <c r="L5377" s="14"/>
      <c r="M5377" s="14"/>
      <c r="N5377" s="14"/>
      <c r="O5377" s="14"/>
      <c r="P5377" s="14"/>
    </row>
    <row r="5378" spans="9:16" x14ac:dyDescent="0.25">
      <c r="I5378" s="14"/>
      <c r="J5378" s="14"/>
      <c r="K5378" s="14"/>
      <c r="L5378" s="14"/>
      <c r="M5378" s="14"/>
      <c r="N5378" s="14"/>
      <c r="O5378" s="14"/>
      <c r="P5378" s="14"/>
    </row>
    <row r="5379" spans="9:16" x14ac:dyDescent="0.25">
      <c r="I5379" s="14"/>
      <c r="J5379" s="14"/>
      <c r="K5379" s="14"/>
      <c r="L5379" s="14"/>
      <c r="M5379" s="14"/>
      <c r="N5379" s="14"/>
      <c r="O5379" s="14"/>
      <c r="P5379" s="14"/>
    </row>
    <row r="5380" spans="9:16" x14ac:dyDescent="0.25">
      <c r="I5380" s="14"/>
      <c r="J5380" s="14"/>
      <c r="K5380" s="14"/>
      <c r="L5380" s="14"/>
      <c r="M5380" s="14"/>
      <c r="N5380" s="14"/>
      <c r="O5380" s="14"/>
      <c r="P5380" s="14"/>
    </row>
    <row r="5381" spans="9:16" x14ac:dyDescent="0.25">
      <c r="I5381" s="14"/>
      <c r="J5381" s="14"/>
      <c r="K5381" s="14"/>
      <c r="L5381" s="14"/>
      <c r="M5381" s="14"/>
      <c r="N5381" s="14"/>
      <c r="O5381" s="14"/>
      <c r="P5381" s="14"/>
    </row>
    <row r="5382" spans="9:16" x14ac:dyDescent="0.25">
      <c r="I5382" s="14"/>
      <c r="J5382" s="14"/>
      <c r="K5382" s="14"/>
      <c r="L5382" s="14"/>
      <c r="M5382" s="14"/>
      <c r="N5382" s="14"/>
      <c r="O5382" s="14"/>
      <c r="P5382" s="14"/>
    </row>
    <row r="5383" spans="9:16" x14ac:dyDescent="0.25">
      <c r="I5383" s="14"/>
      <c r="J5383" s="14"/>
      <c r="K5383" s="14"/>
      <c r="L5383" s="14"/>
      <c r="M5383" s="14"/>
      <c r="N5383" s="14"/>
      <c r="O5383" s="14"/>
      <c r="P5383" s="14"/>
    </row>
    <row r="5384" spans="9:16" x14ac:dyDescent="0.25">
      <c r="I5384" s="14"/>
      <c r="J5384" s="14"/>
      <c r="K5384" s="14"/>
      <c r="L5384" s="14"/>
      <c r="M5384" s="14"/>
      <c r="N5384" s="14"/>
      <c r="O5384" s="14"/>
      <c r="P5384" s="14"/>
    </row>
    <row r="5385" spans="9:16" x14ac:dyDescent="0.25">
      <c r="I5385" s="14"/>
      <c r="J5385" s="14"/>
      <c r="K5385" s="14"/>
      <c r="L5385" s="14"/>
      <c r="M5385" s="14"/>
      <c r="N5385" s="14"/>
      <c r="O5385" s="14"/>
      <c r="P5385" s="14"/>
    </row>
    <row r="5386" spans="9:16" x14ac:dyDescent="0.25">
      <c r="I5386" s="14"/>
      <c r="J5386" s="14"/>
      <c r="K5386" s="14"/>
      <c r="L5386" s="14"/>
      <c r="M5386" s="14"/>
      <c r="N5386" s="14"/>
      <c r="O5386" s="14"/>
      <c r="P5386" s="14"/>
    </row>
    <row r="5387" spans="9:16" x14ac:dyDescent="0.25">
      <c r="I5387" s="14"/>
      <c r="J5387" s="14"/>
      <c r="K5387" s="14"/>
      <c r="L5387" s="14"/>
      <c r="M5387" s="14"/>
      <c r="N5387" s="14"/>
      <c r="O5387" s="14"/>
      <c r="P5387" s="14"/>
    </row>
    <row r="5388" spans="9:16" x14ac:dyDescent="0.25">
      <c r="I5388" s="14"/>
      <c r="J5388" s="14"/>
      <c r="K5388" s="14"/>
      <c r="L5388" s="14"/>
      <c r="M5388" s="14"/>
      <c r="N5388" s="14"/>
      <c r="O5388" s="14"/>
      <c r="P5388" s="14"/>
    </row>
    <row r="5389" spans="9:16" x14ac:dyDescent="0.25">
      <c r="I5389" s="14"/>
      <c r="J5389" s="14"/>
      <c r="K5389" s="14"/>
      <c r="L5389" s="14"/>
      <c r="M5389" s="14"/>
      <c r="N5389" s="14"/>
      <c r="O5389" s="14"/>
      <c r="P5389" s="14"/>
    </row>
    <row r="5390" spans="9:16" x14ac:dyDescent="0.25">
      <c r="I5390" s="14"/>
      <c r="J5390" s="14"/>
      <c r="K5390" s="14"/>
      <c r="L5390" s="14"/>
      <c r="M5390" s="14"/>
      <c r="N5390" s="14"/>
      <c r="O5390" s="14"/>
      <c r="P5390" s="14"/>
    </row>
    <row r="5391" spans="9:16" x14ac:dyDescent="0.25">
      <c r="I5391" s="14"/>
      <c r="J5391" s="14"/>
      <c r="K5391" s="14"/>
      <c r="L5391" s="14"/>
      <c r="M5391" s="14"/>
      <c r="N5391" s="14"/>
      <c r="O5391" s="14"/>
      <c r="P5391" s="14"/>
    </row>
    <row r="5392" spans="9:16" x14ac:dyDescent="0.25">
      <c r="I5392" s="14"/>
      <c r="J5392" s="14"/>
      <c r="K5392" s="14"/>
      <c r="L5392" s="14"/>
      <c r="M5392" s="14"/>
      <c r="N5392" s="14"/>
      <c r="O5392" s="14"/>
      <c r="P5392" s="14"/>
    </row>
    <row r="5393" spans="9:16" x14ac:dyDescent="0.25">
      <c r="I5393" s="14"/>
      <c r="J5393" s="14"/>
      <c r="K5393" s="14"/>
      <c r="L5393" s="14"/>
      <c r="M5393" s="14"/>
      <c r="N5393" s="14"/>
      <c r="O5393" s="14"/>
      <c r="P5393" s="14"/>
    </row>
    <row r="5394" spans="9:16" x14ac:dyDescent="0.25">
      <c r="I5394" s="14"/>
      <c r="J5394" s="14"/>
      <c r="K5394" s="14"/>
      <c r="L5394" s="14"/>
      <c r="M5394" s="14"/>
      <c r="N5394" s="14"/>
      <c r="O5394" s="14"/>
      <c r="P5394" s="14"/>
    </row>
    <row r="5395" spans="9:16" x14ac:dyDescent="0.25">
      <c r="I5395" s="14"/>
      <c r="J5395" s="14"/>
      <c r="K5395" s="14"/>
      <c r="L5395" s="14"/>
      <c r="M5395" s="14"/>
      <c r="N5395" s="14"/>
      <c r="O5395" s="14"/>
      <c r="P5395" s="14"/>
    </row>
    <row r="5396" spans="9:16" x14ac:dyDescent="0.25">
      <c r="I5396" s="14"/>
      <c r="J5396" s="14"/>
      <c r="K5396" s="14"/>
      <c r="L5396" s="14"/>
      <c r="M5396" s="14"/>
      <c r="N5396" s="14"/>
      <c r="O5396" s="14"/>
      <c r="P5396" s="14"/>
    </row>
    <row r="5397" spans="9:16" x14ac:dyDescent="0.25">
      <c r="I5397" s="14"/>
      <c r="J5397" s="14"/>
      <c r="K5397" s="14"/>
      <c r="L5397" s="14"/>
      <c r="M5397" s="14"/>
      <c r="N5397" s="14"/>
      <c r="O5397" s="14"/>
      <c r="P5397" s="14"/>
    </row>
    <row r="5398" spans="9:16" x14ac:dyDescent="0.25">
      <c r="I5398" s="14"/>
      <c r="J5398" s="14"/>
      <c r="K5398" s="14"/>
      <c r="L5398" s="14"/>
      <c r="M5398" s="14"/>
      <c r="N5398" s="14"/>
      <c r="O5398" s="14"/>
      <c r="P5398" s="14"/>
    </row>
    <row r="5399" spans="9:16" x14ac:dyDescent="0.25">
      <c r="I5399" s="14"/>
      <c r="J5399" s="14"/>
      <c r="K5399" s="14"/>
      <c r="L5399" s="14"/>
      <c r="M5399" s="14"/>
      <c r="N5399" s="14"/>
      <c r="O5399" s="14"/>
      <c r="P5399" s="14"/>
    </row>
    <row r="5400" spans="9:16" x14ac:dyDescent="0.25">
      <c r="I5400" s="14"/>
      <c r="J5400" s="14"/>
      <c r="K5400" s="14"/>
      <c r="L5400" s="14"/>
      <c r="M5400" s="14"/>
      <c r="N5400" s="14"/>
      <c r="O5400" s="14"/>
      <c r="P5400" s="14"/>
    </row>
    <row r="5401" spans="9:16" x14ac:dyDescent="0.25">
      <c r="I5401" s="14"/>
      <c r="J5401" s="14"/>
      <c r="K5401" s="14"/>
      <c r="L5401" s="14"/>
      <c r="M5401" s="14"/>
      <c r="N5401" s="14"/>
      <c r="O5401" s="14"/>
      <c r="P5401" s="14"/>
    </row>
    <row r="5402" spans="9:16" x14ac:dyDescent="0.25">
      <c r="I5402" s="14"/>
      <c r="J5402" s="14"/>
      <c r="K5402" s="14"/>
      <c r="L5402" s="14"/>
      <c r="M5402" s="14"/>
      <c r="N5402" s="14"/>
      <c r="O5402" s="14"/>
      <c r="P5402" s="14"/>
    </row>
    <row r="5403" spans="9:16" x14ac:dyDescent="0.25">
      <c r="I5403" s="14"/>
      <c r="J5403" s="14"/>
      <c r="K5403" s="14"/>
      <c r="L5403" s="14"/>
      <c r="M5403" s="14"/>
      <c r="N5403" s="14"/>
      <c r="O5403" s="14"/>
      <c r="P5403" s="14"/>
    </row>
    <row r="5404" spans="9:16" x14ac:dyDescent="0.25">
      <c r="I5404" s="14"/>
      <c r="J5404" s="14"/>
      <c r="K5404" s="14"/>
      <c r="L5404" s="14"/>
      <c r="M5404" s="14"/>
      <c r="N5404" s="14"/>
      <c r="O5404" s="14"/>
      <c r="P5404" s="14"/>
    </row>
    <row r="5405" spans="9:16" x14ac:dyDescent="0.25">
      <c r="I5405" s="14"/>
      <c r="J5405" s="14"/>
      <c r="K5405" s="14"/>
      <c r="L5405" s="14"/>
      <c r="M5405" s="14"/>
      <c r="N5405" s="14"/>
      <c r="O5405" s="14"/>
      <c r="P5405" s="14"/>
    </row>
    <row r="5406" spans="9:16" x14ac:dyDescent="0.25">
      <c r="I5406" s="14"/>
      <c r="J5406" s="14"/>
      <c r="K5406" s="14"/>
      <c r="L5406" s="14"/>
      <c r="M5406" s="14"/>
      <c r="N5406" s="14"/>
      <c r="O5406" s="14"/>
      <c r="P5406" s="14"/>
    </row>
    <row r="5407" spans="9:16" x14ac:dyDescent="0.25">
      <c r="I5407" s="14"/>
      <c r="J5407" s="14"/>
      <c r="K5407" s="14"/>
      <c r="L5407" s="14"/>
      <c r="M5407" s="14"/>
      <c r="N5407" s="14"/>
      <c r="O5407" s="14"/>
      <c r="P5407" s="14"/>
    </row>
    <row r="5408" spans="9:16" x14ac:dyDescent="0.25">
      <c r="I5408" s="14"/>
      <c r="J5408" s="14"/>
      <c r="K5408" s="14"/>
      <c r="L5408" s="14"/>
      <c r="M5408" s="14"/>
      <c r="N5408" s="14"/>
      <c r="O5408" s="14"/>
      <c r="P5408" s="14"/>
    </row>
    <row r="5409" spans="9:16" x14ac:dyDescent="0.25">
      <c r="I5409" s="14"/>
      <c r="J5409" s="14"/>
      <c r="K5409" s="14"/>
      <c r="L5409" s="14"/>
      <c r="M5409" s="14"/>
      <c r="N5409" s="14"/>
      <c r="O5409" s="14"/>
      <c r="P5409" s="14"/>
    </row>
    <row r="5410" spans="9:16" x14ac:dyDescent="0.25">
      <c r="I5410" s="14"/>
      <c r="J5410" s="14"/>
      <c r="K5410" s="14"/>
      <c r="L5410" s="14"/>
      <c r="M5410" s="14"/>
      <c r="N5410" s="14"/>
      <c r="O5410" s="14"/>
      <c r="P5410" s="14"/>
    </row>
    <row r="5411" spans="9:16" x14ac:dyDescent="0.25">
      <c r="I5411" s="14"/>
      <c r="J5411" s="14"/>
      <c r="K5411" s="14"/>
      <c r="L5411" s="14"/>
      <c r="M5411" s="14"/>
      <c r="N5411" s="14"/>
      <c r="O5411" s="14"/>
      <c r="P5411" s="14"/>
    </row>
    <row r="5412" spans="9:16" x14ac:dyDescent="0.25">
      <c r="I5412" s="14"/>
      <c r="J5412" s="14"/>
      <c r="K5412" s="14"/>
      <c r="L5412" s="14"/>
      <c r="M5412" s="14"/>
      <c r="N5412" s="14"/>
      <c r="O5412" s="14"/>
      <c r="P5412" s="14"/>
    </row>
    <row r="5413" spans="9:16" x14ac:dyDescent="0.25">
      <c r="I5413" s="14"/>
      <c r="J5413" s="14"/>
      <c r="K5413" s="14"/>
      <c r="L5413" s="14"/>
      <c r="M5413" s="14"/>
      <c r="N5413" s="14"/>
      <c r="O5413" s="14"/>
      <c r="P5413" s="14"/>
    </row>
    <row r="5414" spans="9:16" x14ac:dyDescent="0.25">
      <c r="I5414" s="14"/>
      <c r="J5414" s="14"/>
      <c r="K5414" s="14"/>
      <c r="L5414" s="14"/>
      <c r="M5414" s="14"/>
      <c r="N5414" s="14"/>
      <c r="O5414" s="14"/>
      <c r="P5414" s="14"/>
    </row>
    <row r="5415" spans="9:16" x14ac:dyDescent="0.25">
      <c r="I5415" s="14"/>
      <c r="J5415" s="14"/>
      <c r="K5415" s="14"/>
      <c r="L5415" s="14"/>
      <c r="M5415" s="14"/>
      <c r="N5415" s="14"/>
      <c r="O5415" s="14"/>
      <c r="P5415" s="14"/>
    </row>
    <row r="5416" spans="9:16" x14ac:dyDescent="0.25">
      <c r="I5416" s="14"/>
      <c r="J5416" s="14"/>
      <c r="K5416" s="14"/>
      <c r="L5416" s="14"/>
      <c r="M5416" s="14"/>
      <c r="N5416" s="14"/>
      <c r="O5416" s="14"/>
      <c r="P5416" s="14"/>
    </row>
    <row r="5417" spans="9:16" x14ac:dyDescent="0.25">
      <c r="I5417" s="14"/>
      <c r="J5417" s="14"/>
      <c r="K5417" s="14"/>
      <c r="L5417" s="14"/>
      <c r="M5417" s="14"/>
      <c r="N5417" s="14"/>
      <c r="O5417" s="14"/>
      <c r="P5417" s="14"/>
    </row>
    <row r="5418" spans="9:16" x14ac:dyDescent="0.25">
      <c r="I5418" s="14"/>
      <c r="J5418" s="14"/>
      <c r="K5418" s="14"/>
      <c r="L5418" s="14"/>
      <c r="M5418" s="14"/>
      <c r="N5418" s="14"/>
      <c r="O5418" s="14"/>
      <c r="P5418" s="14"/>
    </row>
    <row r="5419" spans="9:16" x14ac:dyDescent="0.25">
      <c r="I5419" s="14"/>
      <c r="J5419" s="14"/>
      <c r="K5419" s="14"/>
      <c r="L5419" s="14"/>
      <c r="M5419" s="14"/>
      <c r="N5419" s="14"/>
      <c r="O5419" s="14"/>
      <c r="P5419" s="14"/>
    </row>
    <row r="5420" spans="9:16" x14ac:dyDescent="0.25">
      <c r="I5420" s="14"/>
      <c r="J5420" s="14"/>
      <c r="K5420" s="14"/>
      <c r="L5420" s="14"/>
      <c r="M5420" s="14"/>
      <c r="N5420" s="14"/>
      <c r="O5420" s="14"/>
      <c r="P5420" s="14"/>
    </row>
    <row r="5421" spans="9:16" x14ac:dyDescent="0.25">
      <c r="I5421" s="14"/>
      <c r="J5421" s="14"/>
      <c r="K5421" s="14"/>
      <c r="L5421" s="14"/>
      <c r="M5421" s="14"/>
      <c r="N5421" s="14"/>
      <c r="O5421" s="14"/>
      <c r="P5421" s="14"/>
    </row>
    <row r="5422" spans="9:16" x14ac:dyDescent="0.25">
      <c r="I5422" s="14"/>
      <c r="J5422" s="14"/>
      <c r="K5422" s="14"/>
      <c r="L5422" s="14"/>
      <c r="M5422" s="14"/>
      <c r="N5422" s="14"/>
      <c r="O5422" s="14"/>
      <c r="P5422" s="14"/>
    </row>
    <row r="5423" spans="9:16" x14ac:dyDescent="0.25">
      <c r="I5423" s="14"/>
      <c r="J5423" s="14"/>
      <c r="K5423" s="14"/>
      <c r="L5423" s="14"/>
      <c r="M5423" s="14"/>
      <c r="N5423" s="14"/>
      <c r="O5423" s="14"/>
      <c r="P5423" s="14"/>
    </row>
    <row r="5424" spans="9:16" x14ac:dyDescent="0.25">
      <c r="I5424" s="14"/>
      <c r="J5424" s="14"/>
      <c r="K5424" s="14"/>
      <c r="L5424" s="14"/>
      <c r="M5424" s="14"/>
      <c r="N5424" s="14"/>
      <c r="O5424" s="14"/>
      <c r="P5424" s="14"/>
    </row>
    <row r="5425" spans="9:16" x14ac:dyDescent="0.25">
      <c r="I5425" s="14"/>
      <c r="J5425" s="14"/>
      <c r="K5425" s="14"/>
      <c r="L5425" s="14"/>
      <c r="M5425" s="14"/>
      <c r="N5425" s="14"/>
      <c r="O5425" s="14"/>
      <c r="P5425" s="14"/>
    </row>
    <row r="5426" spans="9:16" x14ac:dyDescent="0.25">
      <c r="I5426" s="14"/>
      <c r="J5426" s="14"/>
      <c r="K5426" s="14"/>
      <c r="L5426" s="14"/>
      <c r="M5426" s="14"/>
      <c r="N5426" s="14"/>
      <c r="O5426" s="14"/>
      <c r="P5426" s="14"/>
    </row>
    <row r="5427" spans="9:16" x14ac:dyDescent="0.25">
      <c r="I5427" s="14"/>
      <c r="J5427" s="14"/>
      <c r="K5427" s="14"/>
      <c r="L5427" s="14"/>
      <c r="M5427" s="14"/>
      <c r="N5427" s="14"/>
      <c r="O5427" s="14"/>
      <c r="P5427" s="14"/>
    </row>
    <row r="5428" spans="9:16" x14ac:dyDescent="0.25">
      <c r="I5428" s="14"/>
      <c r="J5428" s="14"/>
      <c r="K5428" s="14"/>
      <c r="L5428" s="14"/>
      <c r="M5428" s="14"/>
      <c r="N5428" s="14"/>
      <c r="O5428" s="14"/>
      <c r="P5428" s="14"/>
    </row>
    <row r="5429" spans="9:16" x14ac:dyDescent="0.25">
      <c r="I5429" s="14"/>
      <c r="J5429" s="14"/>
      <c r="K5429" s="14"/>
      <c r="L5429" s="14"/>
      <c r="M5429" s="14"/>
      <c r="N5429" s="14"/>
      <c r="O5429" s="14"/>
      <c r="P5429" s="14"/>
    </row>
    <row r="5430" spans="9:16" x14ac:dyDescent="0.25">
      <c r="I5430" s="14"/>
      <c r="J5430" s="14"/>
      <c r="K5430" s="14"/>
      <c r="L5430" s="14"/>
      <c r="M5430" s="14"/>
      <c r="N5430" s="14"/>
      <c r="O5430" s="14"/>
      <c r="P5430" s="14"/>
    </row>
    <row r="5431" spans="9:16" x14ac:dyDescent="0.25">
      <c r="I5431" s="14"/>
      <c r="J5431" s="14"/>
      <c r="K5431" s="14"/>
      <c r="L5431" s="14"/>
      <c r="M5431" s="14"/>
      <c r="N5431" s="14"/>
      <c r="O5431" s="14"/>
      <c r="P5431" s="14"/>
    </row>
    <row r="5432" spans="9:16" x14ac:dyDescent="0.25">
      <c r="I5432" s="14"/>
      <c r="J5432" s="14"/>
      <c r="K5432" s="14"/>
      <c r="L5432" s="14"/>
      <c r="M5432" s="14"/>
      <c r="N5432" s="14"/>
      <c r="O5432" s="14"/>
      <c r="P5432" s="14"/>
    </row>
    <row r="5433" spans="9:16" x14ac:dyDescent="0.25">
      <c r="I5433" s="14"/>
      <c r="J5433" s="14"/>
      <c r="K5433" s="14"/>
      <c r="L5433" s="14"/>
      <c r="M5433" s="14"/>
      <c r="N5433" s="14"/>
      <c r="O5433" s="14"/>
      <c r="P5433" s="14"/>
    </row>
    <row r="5434" spans="9:16" x14ac:dyDescent="0.25">
      <c r="I5434" s="14"/>
      <c r="J5434" s="14"/>
      <c r="K5434" s="14"/>
      <c r="L5434" s="14"/>
      <c r="M5434" s="14"/>
      <c r="N5434" s="14"/>
      <c r="O5434" s="14"/>
      <c r="P5434" s="14"/>
    </row>
    <row r="5435" spans="9:16" x14ac:dyDescent="0.25">
      <c r="I5435" s="14"/>
      <c r="J5435" s="14"/>
      <c r="K5435" s="14"/>
      <c r="L5435" s="14"/>
      <c r="M5435" s="14"/>
      <c r="N5435" s="14"/>
      <c r="O5435" s="14"/>
      <c r="P5435" s="14"/>
    </row>
    <row r="5436" spans="9:16" x14ac:dyDescent="0.25">
      <c r="I5436" s="14"/>
      <c r="J5436" s="14"/>
      <c r="K5436" s="14"/>
      <c r="L5436" s="14"/>
      <c r="M5436" s="14"/>
      <c r="N5436" s="14"/>
      <c r="O5436" s="14"/>
      <c r="P5436" s="14"/>
    </row>
    <row r="5437" spans="9:16" x14ac:dyDescent="0.25">
      <c r="I5437" s="14"/>
      <c r="J5437" s="14"/>
      <c r="K5437" s="14"/>
      <c r="L5437" s="14"/>
      <c r="M5437" s="14"/>
      <c r="N5437" s="14"/>
      <c r="O5437" s="14"/>
      <c r="P5437" s="14"/>
    </row>
    <row r="5438" spans="9:16" x14ac:dyDescent="0.25">
      <c r="I5438" s="14"/>
      <c r="J5438" s="14"/>
      <c r="K5438" s="14"/>
      <c r="L5438" s="14"/>
      <c r="M5438" s="14"/>
      <c r="N5438" s="14"/>
      <c r="O5438" s="14"/>
      <c r="P5438" s="14"/>
    </row>
    <row r="5439" spans="9:16" x14ac:dyDescent="0.25">
      <c r="I5439" s="14"/>
      <c r="J5439" s="14"/>
      <c r="K5439" s="14"/>
      <c r="L5439" s="14"/>
      <c r="M5439" s="14"/>
      <c r="N5439" s="14"/>
      <c r="O5439" s="14"/>
      <c r="P5439" s="14"/>
    </row>
    <row r="5440" spans="9:16" x14ac:dyDescent="0.25">
      <c r="I5440" s="14"/>
      <c r="J5440" s="14"/>
      <c r="K5440" s="14"/>
      <c r="L5440" s="14"/>
      <c r="M5440" s="14"/>
      <c r="N5440" s="14"/>
      <c r="O5440" s="14"/>
      <c r="P5440" s="14"/>
    </row>
    <row r="5441" spans="9:16" x14ac:dyDescent="0.25">
      <c r="I5441" s="14"/>
      <c r="J5441" s="14"/>
      <c r="K5441" s="14"/>
      <c r="L5441" s="14"/>
      <c r="M5441" s="14"/>
      <c r="N5441" s="14"/>
      <c r="O5441" s="14"/>
      <c r="P5441" s="14"/>
    </row>
    <row r="5442" spans="9:16" x14ac:dyDescent="0.25">
      <c r="I5442" s="14"/>
      <c r="J5442" s="14"/>
      <c r="K5442" s="14"/>
      <c r="L5442" s="14"/>
      <c r="M5442" s="14"/>
      <c r="N5442" s="14"/>
      <c r="O5442" s="14"/>
      <c r="P5442" s="14"/>
    </row>
    <row r="5443" spans="9:16" x14ac:dyDescent="0.25">
      <c r="I5443" s="14"/>
      <c r="J5443" s="14"/>
      <c r="K5443" s="14"/>
      <c r="L5443" s="14"/>
      <c r="M5443" s="14"/>
      <c r="N5443" s="14"/>
      <c r="O5443" s="14"/>
      <c r="P5443" s="14"/>
    </row>
    <row r="5444" spans="9:16" x14ac:dyDescent="0.25">
      <c r="I5444" s="14"/>
      <c r="J5444" s="14"/>
      <c r="K5444" s="14"/>
      <c r="L5444" s="14"/>
      <c r="M5444" s="14"/>
      <c r="N5444" s="14"/>
      <c r="O5444" s="14"/>
      <c r="P5444" s="14"/>
    </row>
    <row r="5445" spans="9:16" x14ac:dyDescent="0.25">
      <c r="I5445" s="14"/>
      <c r="J5445" s="14"/>
      <c r="K5445" s="14"/>
      <c r="L5445" s="14"/>
      <c r="M5445" s="14"/>
      <c r="N5445" s="14"/>
      <c r="O5445" s="14"/>
      <c r="P5445" s="14"/>
    </row>
    <row r="5446" spans="9:16" x14ac:dyDescent="0.25">
      <c r="I5446" s="14"/>
      <c r="J5446" s="14"/>
      <c r="K5446" s="14"/>
      <c r="L5446" s="14"/>
      <c r="M5446" s="14"/>
      <c r="N5446" s="14"/>
      <c r="O5446" s="14"/>
      <c r="P5446" s="14"/>
    </row>
    <row r="5447" spans="9:16" x14ac:dyDescent="0.25">
      <c r="I5447" s="14"/>
      <c r="J5447" s="14"/>
      <c r="K5447" s="14"/>
      <c r="L5447" s="14"/>
      <c r="M5447" s="14"/>
      <c r="N5447" s="14"/>
      <c r="O5447" s="14"/>
      <c r="P5447" s="14"/>
    </row>
    <row r="5448" spans="9:16" x14ac:dyDescent="0.25">
      <c r="I5448" s="14"/>
      <c r="J5448" s="14"/>
      <c r="K5448" s="14"/>
      <c r="L5448" s="14"/>
      <c r="M5448" s="14"/>
      <c r="N5448" s="14"/>
      <c r="O5448" s="14"/>
      <c r="P5448" s="14"/>
    </row>
    <row r="5449" spans="9:16" x14ac:dyDescent="0.25">
      <c r="I5449" s="14"/>
      <c r="J5449" s="14"/>
      <c r="K5449" s="14"/>
      <c r="L5449" s="14"/>
      <c r="M5449" s="14"/>
      <c r="N5449" s="14"/>
      <c r="O5449" s="14"/>
      <c r="P5449" s="14"/>
    </row>
    <row r="5450" spans="9:16" x14ac:dyDescent="0.25">
      <c r="I5450" s="14"/>
      <c r="J5450" s="14"/>
      <c r="K5450" s="14"/>
      <c r="L5450" s="14"/>
      <c r="M5450" s="14"/>
      <c r="N5450" s="14"/>
      <c r="O5450" s="14"/>
      <c r="P5450" s="14"/>
    </row>
    <row r="5451" spans="9:16" x14ac:dyDescent="0.25">
      <c r="I5451" s="14"/>
      <c r="J5451" s="14"/>
      <c r="K5451" s="14"/>
      <c r="L5451" s="14"/>
      <c r="M5451" s="14"/>
      <c r="N5451" s="14"/>
      <c r="O5451" s="14"/>
      <c r="P5451" s="14"/>
    </row>
    <row r="5452" spans="9:16" x14ac:dyDescent="0.25">
      <c r="I5452" s="14"/>
      <c r="J5452" s="14"/>
      <c r="K5452" s="14"/>
      <c r="L5452" s="14"/>
      <c r="M5452" s="14"/>
      <c r="N5452" s="14"/>
      <c r="O5452" s="14"/>
      <c r="P5452" s="14"/>
    </row>
    <row r="5453" spans="9:16" x14ac:dyDescent="0.25">
      <c r="I5453" s="14"/>
      <c r="J5453" s="14"/>
      <c r="K5453" s="14"/>
      <c r="L5453" s="14"/>
      <c r="M5453" s="14"/>
      <c r="N5453" s="14"/>
      <c r="O5453" s="14"/>
      <c r="P5453" s="14"/>
    </row>
    <row r="5454" spans="9:16" x14ac:dyDescent="0.25">
      <c r="I5454" s="14"/>
      <c r="J5454" s="14"/>
      <c r="K5454" s="14"/>
      <c r="L5454" s="14"/>
      <c r="M5454" s="14"/>
      <c r="N5454" s="14"/>
      <c r="O5454" s="14"/>
      <c r="P5454" s="14"/>
    </row>
    <row r="5455" spans="9:16" x14ac:dyDescent="0.25">
      <c r="I5455" s="14"/>
      <c r="J5455" s="14"/>
      <c r="K5455" s="14"/>
      <c r="L5455" s="14"/>
      <c r="M5455" s="14"/>
      <c r="N5455" s="14"/>
      <c r="O5455" s="14"/>
      <c r="P5455" s="14"/>
    </row>
    <row r="5456" spans="9:16" x14ac:dyDescent="0.25">
      <c r="I5456" s="14"/>
      <c r="J5456" s="14"/>
      <c r="K5456" s="14"/>
      <c r="L5456" s="14"/>
      <c r="M5456" s="14"/>
      <c r="N5456" s="14"/>
      <c r="O5456" s="14"/>
      <c r="P5456" s="14"/>
    </row>
    <row r="5457" spans="9:16" x14ac:dyDescent="0.25">
      <c r="I5457" s="14"/>
      <c r="J5457" s="14"/>
      <c r="K5457" s="14"/>
      <c r="L5457" s="14"/>
      <c r="M5457" s="14"/>
      <c r="N5457" s="14"/>
      <c r="O5457" s="14"/>
      <c r="P5457" s="14"/>
    </row>
    <row r="5458" spans="9:16" x14ac:dyDescent="0.25">
      <c r="I5458" s="14"/>
      <c r="J5458" s="14"/>
      <c r="K5458" s="14"/>
      <c r="L5458" s="14"/>
      <c r="M5458" s="14"/>
      <c r="N5458" s="14"/>
      <c r="O5458" s="14"/>
      <c r="P5458" s="14"/>
    </row>
    <row r="5459" spans="9:16" x14ac:dyDescent="0.25">
      <c r="I5459" s="14"/>
      <c r="J5459" s="14"/>
      <c r="K5459" s="14"/>
      <c r="L5459" s="14"/>
      <c r="M5459" s="14"/>
      <c r="N5459" s="14"/>
      <c r="O5459" s="14"/>
      <c r="P5459" s="14"/>
    </row>
    <row r="5460" spans="9:16" x14ac:dyDescent="0.25">
      <c r="I5460" s="14"/>
      <c r="J5460" s="14"/>
      <c r="K5460" s="14"/>
      <c r="L5460" s="14"/>
      <c r="M5460" s="14"/>
      <c r="N5460" s="14"/>
      <c r="O5460" s="14"/>
      <c r="P5460" s="14"/>
    </row>
    <row r="5461" spans="9:16" x14ac:dyDescent="0.25">
      <c r="I5461" s="14"/>
      <c r="J5461" s="14"/>
      <c r="K5461" s="14"/>
      <c r="L5461" s="14"/>
      <c r="M5461" s="14"/>
      <c r="N5461" s="14"/>
      <c r="O5461" s="14"/>
      <c r="P5461" s="14"/>
    </row>
    <row r="5462" spans="9:16" x14ac:dyDescent="0.25">
      <c r="I5462" s="14"/>
      <c r="J5462" s="14"/>
      <c r="K5462" s="14"/>
      <c r="L5462" s="14"/>
      <c r="M5462" s="14"/>
      <c r="N5462" s="14"/>
      <c r="O5462" s="14"/>
      <c r="P5462" s="14"/>
    </row>
    <row r="5463" spans="9:16" x14ac:dyDescent="0.25">
      <c r="I5463" s="14"/>
      <c r="J5463" s="14"/>
      <c r="K5463" s="14"/>
      <c r="L5463" s="14"/>
      <c r="M5463" s="14"/>
      <c r="N5463" s="14"/>
      <c r="O5463" s="14"/>
      <c r="P5463" s="14"/>
    </row>
    <row r="5464" spans="9:16" x14ac:dyDescent="0.25">
      <c r="I5464" s="14"/>
      <c r="J5464" s="14"/>
      <c r="K5464" s="14"/>
      <c r="L5464" s="14"/>
      <c r="M5464" s="14"/>
      <c r="N5464" s="14"/>
      <c r="O5464" s="14"/>
      <c r="P5464" s="14"/>
    </row>
    <row r="5465" spans="9:16" x14ac:dyDescent="0.25">
      <c r="I5465" s="14"/>
      <c r="J5465" s="14"/>
      <c r="K5465" s="14"/>
      <c r="L5465" s="14"/>
      <c r="M5465" s="14"/>
      <c r="N5465" s="14"/>
      <c r="O5465" s="14"/>
      <c r="P5465" s="14"/>
    </row>
    <row r="5466" spans="9:16" x14ac:dyDescent="0.25">
      <c r="I5466" s="14"/>
      <c r="J5466" s="14"/>
      <c r="K5466" s="14"/>
      <c r="L5466" s="14"/>
      <c r="M5466" s="14"/>
      <c r="N5466" s="14"/>
      <c r="O5466" s="14"/>
      <c r="P5466" s="14"/>
    </row>
    <row r="5467" spans="9:16" x14ac:dyDescent="0.25">
      <c r="I5467" s="14"/>
      <c r="J5467" s="14"/>
      <c r="K5467" s="14"/>
      <c r="L5467" s="14"/>
      <c r="M5467" s="14"/>
      <c r="N5467" s="14"/>
      <c r="O5467" s="14"/>
      <c r="P5467" s="14"/>
    </row>
    <row r="5468" spans="9:16" x14ac:dyDescent="0.25">
      <c r="I5468" s="14"/>
      <c r="J5468" s="14"/>
      <c r="K5468" s="14"/>
      <c r="L5468" s="14"/>
      <c r="M5468" s="14"/>
      <c r="N5468" s="14"/>
      <c r="O5468" s="14"/>
      <c r="P5468" s="14"/>
    </row>
    <row r="5469" spans="9:16" x14ac:dyDescent="0.25">
      <c r="I5469" s="14"/>
      <c r="J5469" s="14"/>
      <c r="K5469" s="14"/>
      <c r="L5469" s="14"/>
      <c r="M5469" s="14"/>
      <c r="N5469" s="14"/>
      <c r="O5469" s="14"/>
      <c r="P5469" s="14"/>
    </row>
    <row r="5470" spans="9:16" x14ac:dyDescent="0.25">
      <c r="I5470" s="14"/>
      <c r="J5470" s="14"/>
      <c r="K5470" s="14"/>
      <c r="L5470" s="14"/>
      <c r="M5470" s="14"/>
      <c r="N5470" s="14"/>
      <c r="O5470" s="14"/>
      <c r="P5470" s="14"/>
    </row>
    <row r="5471" spans="9:16" x14ac:dyDescent="0.25">
      <c r="I5471" s="14"/>
      <c r="J5471" s="14"/>
      <c r="K5471" s="14"/>
      <c r="L5471" s="14"/>
      <c r="M5471" s="14"/>
      <c r="N5471" s="14"/>
      <c r="O5471" s="14"/>
      <c r="P5471" s="14"/>
    </row>
    <row r="5472" spans="9:16" x14ac:dyDescent="0.25">
      <c r="I5472" s="14"/>
      <c r="J5472" s="14"/>
      <c r="K5472" s="14"/>
      <c r="L5472" s="14"/>
      <c r="M5472" s="14"/>
      <c r="N5472" s="14"/>
      <c r="O5472" s="14"/>
      <c r="P5472" s="14"/>
    </row>
    <row r="5473" spans="9:16" x14ac:dyDescent="0.25">
      <c r="I5473" s="14"/>
      <c r="J5473" s="14"/>
      <c r="K5473" s="14"/>
      <c r="L5473" s="14"/>
      <c r="M5473" s="14"/>
      <c r="N5473" s="14"/>
      <c r="O5473" s="14"/>
      <c r="P5473" s="14"/>
    </row>
    <row r="5474" spans="9:16" x14ac:dyDescent="0.25">
      <c r="I5474" s="14"/>
      <c r="J5474" s="14"/>
      <c r="K5474" s="14"/>
      <c r="L5474" s="14"/>
      <c r="M5474" s="14"/>
      <c r="N5474" s="14"/>
      <c r="O5474" s="14"/>
      <c r="P5474" s="14"/>
    </row>
    <row r="5475" spans="9:16" x14ac:dyDescent="0.25">
      <c r="I5475" s="14"/>
      <c r="J5475" s="14"/>
      <c r="K5475" s="14"/>
      <c r="L5475" s="14"/>
      <c r="M5475" s="14"/>
      <c r="N5475" s="14"/>
      <c r="O5475" s="14"/>
      <c r="P5475" s="14"/>
    </row>
    <row r="5476" spans="9:16" x14ac:dyDescent="0.25">
      <c r="I5476" s="14"/>
      <c r="J5476" s="14"/>
      <c r="K5476" s="14"/>
      <c r="L5476" s="14"/>
      <c r="M5476" s="14"/>
      <c r="N5476" s="14"/>
      <c r="O5476" s="14"/>
      <c r="P5476" s="14"/>
    </row>
    <row r="5477" spans="9:16" x14ac:dyDescent="0.25">
      <c r="I5477" s="14"/>
      <c r="J5477" s="14"/>
      <c r="K5477" s="14"/>
      <c r="L5477" s="14"/>
      <c r="M5477" s="14"/>
      <c r="N5477" s="14"/>
      <c r="O5477" s="14"/>
      <c r="P5477" s="14"/>
    </row>
    <row r="5478" spans="9:16" x14ac:dyDescent="0.25">
      <c r="I5478" s="14"/>
      <c r="J5478" s="14"/>
      <c r="K5478" s="14"/>
      <c r="L5478" s="14"/>
      <c r="M5478" s="14"/>
      <c r="N5478" s="14"/>
      <c r="O5478" s="14"/>
      <c r="P5478" s="14"/>
    </row>
    <row r="5479" spans="9:16" x14ac:dyDescent="0.25">
      <c r="I5479" s="14"/>
      <c r="J5479" s="14"/>
      <c r="K5479" s="14"/>
      <c r="L5479" s="14"/>
      <c r="M5479" s="14"/>
      <c r="N5479" s="14"/>
      <c r="O5479" s="14"/>
      <c r="P5479" s="14"/>
    </row>
    <row r="5480" spans="9:16" x14ac:dyDescent="0.25">
      <c r="I5480" s="14"/>
      <c r="J5480" s="14"/>
      <c r="K5480" s="14"/>
      <c r="L5480" s="14"/>
      <c r="M5480" s="14"/>
      <c r="N5480" s="14"/>
      <c r="O5480" s="14"/>
      <c r="P5480" s="14"/>
    </row>
    <row r="5481" spans="9:16" x14ac:dyDescent="0.25">
      <c r="I5481" s="14"/>
      <c r="J5481" s="14"/>
      <c r="K5481" s="14"/>
      <c r="L5481" s="14"/>
      <c r="M5481" s="14"/>
      <c r="N5481" s="14"/>
      <c r="O5481" s="14"/>
      <c r="P5481" s="14"/>
    </row>
    <row r="5482" spans="9:16" x14ac:dyDescent="0.25">
      <c r="I5482" s="14"/>
      <c r="J5482" s="14"/>
      <c r="K5482" s="14"/>
      <c r="L5482" s="14"/>
      <c r="M5482" s="14"/>
      <c r="N5482" s="14"/>
      <c r="O5482" s="14"/>
      <c r="P5482" s="14"/>
    </row>
    <row r="5483" spans="9:16" x14ac:dyDescent="0.25">
      <c r="I5483" s="14"/>
      <c r="J5483" s="14"/>
      <c r="K5483" s="14"/>
      <c r="L5483" s="14"/>
      <c r="M5483" s="14"/>
      <c r="N5483" s="14"/>
      <c r="O5483" s="14"/>
      <c r="P5483" s="14"/>
    </row>
    <row r="5484" spans="9:16" x14ac:dyDescent="0.25">
      <c r="I5484" s="14"/>
      <c r="J5484" s="14"/>
      <c r="K5484" s="14"/>
      <c r="L5484" s="14"/>
      <c r="M5484" s="14"/>
      <c r="N5484" s="14"/>
      <c r="O5484" s="14"/>
      <c r="P5484" s="14"/>
    </row>
    <row r="5485" spans="9:16" x14ac:dyDescent="0.25">
      <c r="I5485" s="14"/>
      <c r="J5485" s="14"/>
      <c r="K5485" s="14"/>
      <c r="L5485" s="14"/>
      <c r="M5485" s="14"/>
      <c r="N5485" s="14"/>
      <c r="O5485" s="14"/>
      <c r="P5485" s="14"/>
    </row>
    <row r="5486" spans="9:16" x14ac:dyDescent="0.25">
      <c r="I5486" s="14"/>
      <c r="J5486" s="14"/>
      <c r="K5486" s="14"/>
      <c r="L5486" s="14"/>
      <c r="M5486" s="14"/>
      <c r="N5486" s="14"/>
      <c r="O5486" s="14"/>
      <c r="P5486" s="14"/>
    </row>
    <row r="5487" spans="9:16" x14ac:dyDescent="0.25">
      <c r="I5487" s="14"/>
      <c r="J5487" s="14"/>
      <c r="K5487" s="14"/>
      <c r="L5487" s="14"/>
      <c r="M5487" s="14"/>
      <c r="N5487" s="14"/>
      <c r="O5487" s="14"/>
      <c r="P5487" s="14"/>
    </row>
    <row r="5488" spans="9:16" x14ac:dyDescent="0.25">
      <c r="I5488" s="14"/>
      <c r="J5488" s="14"/>
      <c r="K5488" s="14"/>
      <c r="L5488" s="14"/>
      <c r="M5488" s="14"/>
      <c r="N5488" s="14"/>
      <c r="O5488" s="14"/>
      <c r="P5488" s="14"/>
    </row>
    <row r="5489" spans="9:16" x14ac:dyDescent="0.25">
      <c r="I5489" s="14"/>
      <c r="J5489" s="14"/>
      <c r="K5489" s="14"/>
      <c r="L5489" s="14"/>
      <c r="M5489" s="14"/>
      <c r="N5489" s="14"/>
      <c r="O5489" s="14"/>
      <c r="P5489" s="14"/>
    </row>
    <row r="5490" spans="9:16" x14ac:dyDescent="0.25">
      <c r="I5490" s="14"/>
      <c r="J5490" s="14"/>
      <c r="K5490" s="14"/>
      <c r="L5490" s="14"/>
      <c r="M5490" s="14"/>
      <c r="N5490" s="14"/>
      <c r="O5490" s="14"/>
      <c r="P5490" s="14"/>
    </row>
    <row r="5491" spans="9:16" x14ac:dyDescent="0.25">
      <c r="I5491" s="14"/>
      <c r="J5491" s="14"/>
      <c r="K5491" s="14"/>
      <c r="L5491" s="14"/>
      <c r="M5491" s="14"/>
      <c r="N5491" s="14"/>
      <c r="O5491" s="14"/>
      <c r="P5491" s="14"/>
    </row>
    <row r="5492" spans="9:16" x14ac:dyDescent="0.25">
      <c r="I5492" s="14"/>
      <c r="J5492" s="14"/>
      <c r="K5492" s="14"/>
      <c r="L5492" s="14"/>
      <c r="M5492" s="14"/>
      <c r="N5492" s="14"/>
      <c r="O5492" s="14"/>
      <c r="P5492" s="14"/>
    </row>
    <row r="5493" spans="9:16" x14ac:dyDescent="0.25">
      <c r="I5493" s="14"/>
      <c r="J5493" s="14"/>
      <c r="K5493" s="14"/>
      <c r="L5493" s="14"/>
      <c r="M5493" s="14"/>
      <c r="N5493" s="14"/>
      <c r="O5493" s="14"/>
      <c r="P5493" s="14"/>
    </row>
    <row r="5494" spans="9:16" x14ac:dyDescent="0.25">
      <c r="I5494" s="14"/>
      <c r="J5494" s="14"/>
      <c r="K5494" s="14"/>
      <c r="L5494" s="14"/>
      <c r="M5494" s="14"/>
      <c r="N5494" s="14"/>
      <c r="O5494" s="14"/>
      <c r="P5494" s="14"/>
    </row>
    <row r="5495" spans="9:16" x14ac:dyDescent="0.25">
      <c r="I5495" s="14"/>
      <c r="J5495" s="14"/>
      <c r="K5495" s="14"/>
      <c r="L5495" s="14"/>
      <c r="M5495" s="14"/>
      <c r="N5495" s="14"/>
      <c r="O5495" s="14"/>
      <c r="P5495" s="14"/>
    </row>
    <row r="5496" spans="9:16" x14ac:dyDescent="0.25">
      <c r="I5496" s="14"/>
      <c r="J5496" s="14"/>
      <c r="K5496" s="14"/>
      <c r="L5496" s="14"/>
      <c r="M5496" s="14"/>
      <c r="N5496" s="14"/>
      <c r="O5496" s="14"/>
      <c r="P5496" s="14"/>
    </row>
    <row r="5497" spans="9:16" x14ac:dyDescent="0.25">
      <c r="I5497" s="14"/>
      <c r="J5497" s="14"/>
      <c r="K5497" s="14"/>
      <c r="L5497" s="14"/>
      <c r="M5497" s="14"/>
      <c r="N5497" s="14"/>
      <c r="O5497" s="14"/>
      <c r="P5497" s="14"/>
    </row>
    <row r="5498" spans="9:16" x14ac:dyDescent="0.25">
      <c r="I5498" s="14"/>
      <c r="J5498" s="14"/>
      <c r="K5498" s="14"/>
      <c r="L5498" s="14"/>
      <c r="M5498" s="14"/>
      <c r="N5498" s="14"/>
      <c r="O5498" s="14"/>
      <c r="P5498" s="14"/>
    </row>
    <row r="5499" spans="9:16" x14ac:dyDescent="0.25">
      <c r="I5499" s="14"/>
      <c r="J5499" s="14"/>
      <c r="K5499" s="14"/>
      <c r="L5499" s="14"/>
      <c r="M5499" s="14"/>
      <c r="N5499" s="14"/>
      <c r="O5499" s="14"/>
      <c r="P5499" s="14"/>
    </row>
    <row r="5500" spans="9:16" x14ac:dyDescent="0.25">
      <c r="I5500" s="14"/>
      <c r="J5500" s="14"/>
      <c r="K5500" s="14"/>
      <c r="L5500" s="14"/>
      <c r="M5500" s="14"/>
      <c r="N5500" s="14"/>
      <c r="O5500" s="14"/>
      <c r="P5500" s="14"/>
    </row>
    <row r="5501" spans="9:16" x14ac:dyDescent="0.25">
      <c r="I5501" s="14"/>
      <c r="J5501" s="14"/>
      <c r="K5501" s="14"/>
      <c r="L5501" s="14"/>
      <c r="M5501" s="14"/>
      <c r="N5501" s="14"/>
      <c r="O5501" s="14"/>
      <c r="P5501" s="14"/>
    </row>
    <row r="5502" spans="9:16" x14ac:dyDescent="0.25">
      <c r="I5502" s="14"/>
      <c r="J5502" s="14"/>
      <c r="K5502" s="14"/>
      <c r="L5502" s="14"/>
      <c r="M5502" s="14"/>
      <c r="N5502" s="14"/>
      <c r="O5502" s="14"/>
      <c r="P5502" s="14"/>
    </row>
    <row r="5503" spans="9:16" x14ac:dyDescent="0.25">
      <c r="I5503" s="14"/>
      <c r="J5503" s="14"/>
      <c r="K5503" s="14"/>
      <c r="L5503" s="14"/>
      <c r="M5503" s="14"/>
      <c r="N5503" s="14"/>
      <c r="O5503" s="14"/>
      <c r="P5503" s="14"/>
    </row>
    <row r="5504" spans="9:16" x14ac:dyDescent="0.25">
      <c r="I5504" s="14"/>
      <c r="J5504" s="14"/>
      <c r="K5504" s="14"/>
      <c r="L5504" s="14"/>
      <c r="M5504" s="14"/>
      <c r="N5504" s="14"/>
      <c r="O5504" s="14"/>
      <c r="P5504" s="14"/>
    </row>
    <row r="5505" spans="9:16" x14ac:dyDescent="0.25">
      <c r="I5505" s="14"/>
      <c r="J5505" s="14"/>
      <c r="K5505" s="14"/>
      <c r="L5505" s="14"/>
      <c r="M5505" s="14"/>
      <c r="N5505" s="14"/>
      <c r="O5505" s="14"/>
      <c r="P5505" s="14"/>
    </row>
    <row r="5506" spans="9:16" x14ac:dyDescent="0.25">
      <c r="I5506" s="14"/>
      <c r="J5506" s="14"/>
      <c r="K5506" s="14"/>
      <c r="L5506" s="14"/>
      <c r="M5506" s="14"/>
      <c r="N5506" s="14"/>
      <c r="O5506" s="14"/>
      <c r="P5506" s="14"/>
    </row>
    <row r="5507" spans="9:16" x14ac:dyDescent="0.25">
      <c r="I5507" s="14"/>
      <c r="J5507" s="14"/>
      <c r="K5507" s="14"/>
      <c r="L5507" s="14"/>
      <c r="M5507" s="14"/>
      <c r="N5507" s="14"/>
      <c r="O5507" s="14"/>
      <c r="P5507" s="14"/>
    </row>
    <row r="5508" spans="9:16" x14ac:dyDescent="0.25">
      <c r="I5508" s="14"/>
      <c r="J5508" s="14"/>
      <c r="K5508" s="14"/>
      <c r="L5508" s="14"/>
      <c r="M5508" s="14"/>
      <c r="N5508" s="14"/>
      <c r="O5508" s="14"/>
      <c r="P5508" s="14"/>
    </row>
    <row r="5509" spans="9:16" x14ac:dyDescent="0.25">
      <c r="I5509" s="14"/>
      <c r="J5509" s="14"/>
      <c r="K5509" s="14"/>
      <c r="L5509" s="14"/>
      <c r="M5509" s="14"/>
      <c r="N5509" s="14"/>
      <c r="O5509" s="14"/>
      <c r="P5509" s="14"/>
    </row>
    <row r="5510" spans="9:16" x14ac:dyDescent="0.25">
      <c r="I5510" s="14"/>
      <c r="J5510" s="14"/>
      <c r="K5510" s="14"/>
      <c r="L5510" s="14"/>
      <c r="M5510" s="14"/>
      <c r="N5510" s="14"/>
      <c r="O5510" s="14"/>
      <c r="P5510" s="14"/>
    </row>
    <row r="5511" spans="9:16" x14ac:dyDescent="0.25">
      <c r="I5511" s="14"/>
      <c r="J5511" s="14"/>
      <c r="K5511" s="14"/>
      <c r="L5511" s="14"/>
      <c r="M5511" s="14"/>
      <c r="N5511" s="14"/>
      <c r="O5511" s="14"/>
      <c r="P5511" s="14"/>
    </row>
    <row r="5512" spans="9:16" x14ac:dyDescent="0.25">
      <c r="I5512" s="14"/>
      <c r="J5512" s="14"/>
      <c r="K5512" s="14"/>
      <c r="L5512" s="14"/>
      <c r="M5512" s="14"/>
      <c r="N5512" s="14"/>
      <c r="O5512" s="14"/>
      <c r="P5512" s="14"/>
    </row>
    <row r="5513" spans="9:16" x14ac:dyDescent="0.25">
      <c r="I5513" s="14"/>
      <c r="J5513" s="14"/>
      <c r="K5513" s="14"/>
      <c r="L5513" s="14"/>
      <c r="M5513" s="14"/>
      <c r="N5513" s="14"/>
      <c r="O5513" s="14"/>
      <c r="P5513" s="14"/>
    </row>
    <row r="5514" spans="9:16" x14ac:dyDescent="0.25">
      <c r="I5514" s="14"/>
      <c r="J5514" s="14"/>
      <c r="K5514" s="14"/>
      <c r="L5514" s="14"/>
      <c r="M5514" s="14"/>
      <c r="N5514" s="14"/>
      <c r="O5514" s="14"/>
      <c r="P5514" s="14"/>
    </row>
    <row r="5515" spans="9:16" x14ac:dyDescent="0.25">
      <c r="I5515" s="14"/>
      <c r="J5515" s="14"/>
      <c r="K5515" s="14"/>
      <c r="L5515" s="14"/>
      <c r="M5515" s="14"/>
      <c r="N5515" s="14"/>
      <c r="O5515" s="14"/>
      <c r="P5515" s="14"/>
    </row>
    <row r="5516" spans="9:16" x14ac:dyDescent="0.25">
      <c r="I5516" s="14"/>
      <c r="J5516" s="14"/>
      <c r="K5516" s="14"/>
      <c r="L5516" s="14"/>
      <c r="M5516" s="14"/>
      <c r="N5516" s="14"/>
      <c r="O5516" s="14"/>
      <c r="P5516" s="14"/>
    </row>
    <row r="5517" spans="9:16" x14ac:dyDescent="0.25">
      <c r="I5517" s="14"/>
      <c r="J5517" s="14"/>
      <c r="K5517" s="14"/>
      <c r="L5517" s="14"/>
      <c r="M5517" s="14"/>
      <c r="N5517" s="14"/>
      <c r="O5517" s="14"/>
      <c r="P5517" s="14"/>
    </row>
    <row r="5518" spans="9:16" x14ac:dyDescent="0.25">
      <c r="I5518" s="14"/>
      <c r="J5518" s="14"/>
      <c r="K5518" s="14"/>
      <c r="L5518" s="14"/>
      <c r="M5518" s="14"/>
      <c r="N5518" s="14"/>
      <c r="O5518" s="14"/>
      <c r="P5518" s="14"/>
    </row>
    <row r="5519" spans="9:16" x14ac:dyDescent="0.25">
      <c r="I5519" s="14"/>
      <c r="J5519" s="14"/>
      <c r="K5519" s="14"/>
      <c r="L5519" s="14"/>
      <c r="M5519" s="14"/>
      <c r="N5519" s="14"/>
      <c r="O5519" s="14"/>
      <c r="P5519" s="14"/>
    </row>
    <row r="5520" spans="9:16" x14ac:dyDescent="0.25">
      <c r="I5520" s="14"/>
      <c r="J5520" s="14"/>
      <c r="K5520" s="14"/>
      <c r="L5520" s="14"/>
      <c r="M5520" s="14"/>
      <c r="N5520" s="14"/>
      <c r="O5520" s="14"/>
      <c r="P5520" s="14"/>
    </row>
    <row r="5521" spans="9:16" x14ac:dyDescent="0.25">
      <c r="I5521" s="14"/>
      <c r="J5521" s="14"/>
      <c r="K5521" s="14"/>
      <c r="L5521" s="14"/>
      <c r="M5521" s="14"/>
      <c r="N5521" s="14"/>
      <c r="O5521" s="14"/>
      <c r="P5521" s="14"/>
    </row>
    <row r="5522" spans="9:16" x14ac:dyDescent="0.25">
      <c r="I5522" s="14"/>
      <c r="J5522" s="14"/>
      <c r="K5522" s="14"/>
      <c r="L5522" s="14"/>
      <c r="M5522" s="14"/>
      <c r="N5522" s="14"/>
      <c r="O5522" s="14"/>
      <c r="P5522" s="14"/>
    </row>
    <row r="5523" spans="9:16" x14ac:dyDescent="0.25">
      <c r="I5523" s="14"/>
      <c r="J5523" s="14"/>
      <c r="K5523" s="14"/>
      <c r="L5523" s="14"/>
      <c r="M5523" s="14"/>
      <c r="N5523" s="14"/>
      <c r="O5523" s="14"/>
      <c r="P5523" s="14"/>
    </row>
    <row r="5524" spans="9:16" x14ac:dyDescent="0.25">
      <c r="I5524" s="14"/>
      <c r="J5524" s="14"/>
      <c r="K5524" s="14"/>
      <c r="L5524" s="14"/>
      <c r="M5524" s="14"/>
      <c r="N5524" s="14"/>
      <c r="O5524" s="14"/>
      <c r="P5524" s="14"/>
    </row>
    <row r="5525" spans="9:16" x14ac:dyDescent="0.25">
      <c r="I5525" s="14"/>
      <c r="J5525" s="14"/>
      <c r="K5525" s="14"/>
      <c r="L5525" s="14"/>
      <c r="M5525" s="14"/>
      <c r="N5525" s="14"/>
      <c r="O5525" s="14"/>
      <c r="P5525" s="14"/>
    </row>
    <row r="5526" spans="9:16" x14ac:dyDescent="0.25">
      <c r="I5526" s="14"/>
      <c r="J5526" s="14"/>
      <c r="K5526" s="14"/>
      <c r="L5526" s="14"/>
      <c r="M5526" s="14"/>
      <c r="N5526" s="14"/>
      <c r="O5526" s="14"/>
      <c r="P5526" s="14"/>
    </row>
    <row r="5527" spans="9:16" x14ac:dyDescent="0.25">
      <c r="I5527" s="14"/>
      <c r="J5527" s="14"/>
      <c r="K5527" s="14"/>
      <c r="L5527" s="14"/>
      <c r="M5527" s="14"/>
      <c r="N5527" s="14"/>
      <c r="O5527" s="14"/>
      <c r="P5527" s="14"/>
    </row>
    <row r="5528" spans="9:16" x14ac:dyDescent="0.25">
      <c r="I5528" s="14"/>
      <c r="J5528" s="14"/>
      <c r="K5528" s="14"/>
      <c r="L5528" s="14"/>
      <c r="M5528" s="14"/>
      <c r="N5528" s="14"/>
      <c r="O5528" s="14"/>
      <c r="P5528" s="14"/>
    </row>
    <row r="5529" spans="9:16" x14ac:dyDescent="0.25">
      <c r="I5529" s="14"/>
      <c r="J5529" s="14"/>
      <c r="K5529" s="14"/>
      <c r="L5529" s="14"/>
      <c r="M5529" s="14"/>
      <c r="N5529" s="14"/>
      <c r="O5529" s="14"/>
      <c r="P5529" s="14"/>
    </row>
    <row r="5530" spans="9:16" x14ac:dyDescent="0.25">
      <c r="I5530" s="14"/>
      <c r="J5530" s="14"/>
      <c r="K5530" s="14"/>
      <c r="L5530" s="14"/>
      <c r="M5530" s="14"/>
      <c r="N5530" s="14"/>
      <c r="O5530" s="14"/>
      <c r="P5530" s="14"/>
    </row>
    <row r="5531" spans="9:16" x14ac:dyDescent="0.25">
      <c r="I5531" s="14"/>
      <c r="J5531" s="14"/>
      <c r="K5531" s="14"/>
      <c r="L5531" s="14"/>
      <c r="M5531" s="14"/>
      <c r="N5531" s="14"/>
      <c r="O5531" s="14"/>
      <c r="P5531" s="14"/>
    </row>
    <row r="5532" spans="9:16" x14ac:dyDescent="0.25">
      <c r="I5532" s="14"/>
      <c r="J5532" s="14"/>
      <c r="K5532" s="14"/>
      <c r="L5532" s="14"/>
      <c r="M5532" s="14"/>
      <c r="N5532" s="14"/>
      <c r="O5532" s="14"/>
      <c r="P5532" s="14"/>
    </row>
    <row r="5533" spans="9:16" x14ac:dyDescent="0.25">
      <c r="I5533" s="14"/>
      <c r="J5533" s="14"/>
      <c r="K5533" s="14"/>
      <c r="L5533" s="14"/>
      <c r="M5533" s="14"/>
      <c r="N5533" s="14"/>
      <c r="O5533" s="14"/>
      <c r="P5533" s="14"/>
    </row>
    <row r="5534" spans="9:16" x14ac:dyDescent="0.25">
      <c r="I5534" s="14"/>
      <c r="J5534" s="14"/>
      <c r="K5534" s="14"/>
      <c r="L5534" s="14"/>
      <c r="M5534" s="14"/>
      <c r="N5534" s="14"/>
      <c r="O5534" s="14"/>
      <c r="P5534" s="14"/>
    </row>
    <row r="5535" spans="9:16" x14ac:dyDescent="0.25">
      <c r="I5535" s="14"/>
      <c r="J5535" s="14"/>
      <c r="K5535" s="14"/>
      <c r="L5535" s="14"/>
      <c r="M5535" s="14"/>
      <c r="N5535" s="14"/>
      <c r="O5535" s="14"/>
      <c r="P5535" s="14"/>
    </row>
    <row r="5536" spans="9:16" x14ac:dyDescent="0.25">
      <c r="I5536" s="14"/>
      <c r="J5536" s="14"/>
      <c r="K5536" s="14"/>
      <c r="L5536" s="14"/>
      <c r="M5536" s="14"/>
      <c r="N5536" s="14"/>
      <c r="O5536" s="14"/>
      <c r="P5536" s="14"/>
    </row>
    <row r="5537" spans="9:16" x14ac:dyDescent="0.25">
      <c r="I5537" s="14"/>
      <c r="J5537" s="14"/>
      <c r="K5537" s="14"/>
      <c r="L5537" s="14"/>
      <c r="M5537" s="14"/>
      <c r="N5537" s="14"/>
      <c r="O5537" s="14"/>
      <c r="P5537" s="14"/>
    </row>
    <row r="5538" spans="9:16" x14ac:dyDescent="0.25">
      <c r="I5538" s="14"/>
      <c r="J5538" s="14"/>
      <c r="K5538" s="14"/>
      <c r="L5538" s="14"/>
      <c r="M5538" s="14"/>
      <c r="N5538" s="14"/>
      <c r="O5538" s="14"/>
      <c r="P5538" s="14"/>
    </row>
    <row r="5539" spans="9:16" x14ac:dyDescent="0.25">
      <c r="I5539" s="14"/>
      <c r="J5539" s="14"/>
      <c r="K5539" s="14"/>
      <c r="L5539" s="14"/>
      <c r="M5539" s="14"/>
      <c r="N5539" s="14"/>
      <c r="O5539" s="14"/>
      <c r="P5539" s="14"/>
    </row>
    <row r="5540" spans="9:16" x14ac:dyDescent="0.25">
      <c r="I5540" s="14"/>
      <c r="J5540" s="14"/>
      <c r="K5540" s="14"/>
      <c r="L5540" s="14"/>
      <c r="M5540" s="14"/>
      <c r="N5540" s="14"/>
      <c r="O5540" s="14"/>
      <c r="P5540" s="14"/>
    </row>
    <row r="5541" spans="9:16" x14ac:dyDescent="0.25">
      <c r="I5541" s="14"/>
      <c r="J5541" s="14"/>
      <c r="K5541" s="14"/>
      <c r="L5541" s="14"/>
      <c r="M5541" s="14"/>
      <c r="N5541" s="14"/>
      <c r="O5541" s="14"/>
      <c r="P5541" s="14"/>
    </row>
    <row r="5542" spans="9:16" x14ac:dyDescent="0.25">
      <c r="I5542" s="14"/>
      <c r="J5542" s="14"/>
      <c r="K5542" s="14"/>
      <c r="L5542" s="14"/>
      <c r="M5542" s="14"/>
      <c r="N5542" s="14"/>
      <c r="O5542" s="14"/>
      <c r="P5542" s="14"/>
    </row>
    <row r="5543" spans="9:16" x14ac:dyDescent="0.25">
      <c r="I5543" s="14"/>
      <c r="J5543" s="14"/>
      <c r="K5543" s="14"/>
      <c r="L5543" s="14"/>
      <c r="M5543" s="14"/>
      <c r="N5543" s="14"/>
      <c r="O5543" s="14"/>
      <c r="P5543" s="14"/>
    </row>
    <row r="5544" spans="9:16" x14ac:dyDescent="0.25">
      <c r="I5544" s="14"/>
      <c r="J5544" s="14"/>
      <c r="K5544" s="14"/>
      <c r="L5544" s="14"/>
      <c r="M5544" s="14"/>
      <c r="N5544" s="14"/>
      <c r="O5544" s="14"/>
      <c r="P5544" s="14"/>
    </row>
    <row r="5545" spans="9:16" x14ac:dyDescent="0.25">
      <c r="I5545" s="14"/>
      <c r="J5545" s="14"/>
      <c r="K5545" s="14"/>
      <c r="L5545" s="14"/>
      <c r="M5545" s="14"/>
      <c r="N5545" s="14"/>
      <c r="O5545" s="14"/>
      <c r="P5545" s="14"/>
    </row>
    <row r="5546" spans="9:16" x14ac:dyDescent="0.25">
      <c r="I5546" s="14"/>
      <c r="J5546" s="14"/>
      <c r="K5546" s="14"/>
      <c r="L5546" s="14"/>
      <c r="M5546" s="14"/>
      <c r="N5546" s="14"/>
      <c r="O5546" s="14"/>
      <c r="P5546" s="14"/>
    </row>
    <row r="5547" spans="9:16" x14ac:dyDescent="0.25">
      <c r="I5547" s="14"/>
      <c r="J5547" s="14"/>
      <c r="K5547" s="14"/>
      <c r="L5547" s="14"/>
      <c r="M5547" s="14"/>
      <c r="N5547" s="14"/>
      <c r="O5547" s="14"/>
      <c r="P5547" s="14"/>
    </row>
    <row r="5548" spans="9:16" x14ac:dyDescent="0.25">
      <c r="I5548" s="14"/>
      <c r="J5548" s="14"/>
      <c r="K5548" s="14"/>
      <c r="L5548" s="14"/>
      <c r="M5548" s="14"/>
      <c r="N5548" s="14"/>
      <c r="O5548" s="14"/>
      <c r="P5548" s="14"/>
    </row>
    <row r="5549" spans="9:16" x14ac:dyDescent="0.25">
      <c r="I5549" s="14"/>
      <c r="J5549" s="14"/>
      <c r="K5549" s="14"/>
      <c r="L5549" s="14"/>
      <c r="M5549" s="14"/>
      <c r="N5549" s="14"/>
      <c r="O5549" s="14"/>
      <c r="P5549" s="14"/>
    </row>
    <row r="5550" spans="9:16" x14ac:dyDescent="0.25">
      <c r="I5550" s="14"/>
      <c r="J5550" s="14"/>
      <c r="K5550" s="14"/>
      <c r="L5550" s="14"/>
      <c r="M5550" s="14"/>
      <c r="N5550" s="14"/>
      <c r="O5550" s="14"/>
      <c r="P5550" s="14"/>
    </row>
    <row r="5551" spans="9:16" x14ac:dyDescent="0.25">
      <c r="I5551" s="14"/>
      <c r="J5551" s="14"/>
      <c r="K5551" s="14"/>
      <c r="L5551" s="14"/>
      <c r="M5551" s="14"/>
      <c r="N5551" s="14"/>
      <c r="O5551" s="14"/>
      <c r="P5551" s="14"/>
    </row>
    <row r="5552" spans="9:16" x14ac:dyDescent="0.25">
      <c r="I5552" s="14"/>
      <c r="J5552" s="14"/>
      <c r="K5552" s="14"/>
      <c r="L5552" s="14"/>
      <c r="M5552" s="14"/>
      <c r="N5552" s="14"/>
      <c r="O5552" s="14"/>
      <c r="P5552" s="14"/>
    </row>
    <row r="5553" spans="9:16" x14ac:dyDescent="0.25">
      <c r="I5553" s="14"/>
      <c r="J5553" s="14"/>
      <c r="K5553" s="14"/>
      <c r="L5553" s="14"/>
      <c r="M5553" s="14"/>
      <c r="N5553" s="14"/>
      <c r="O5553" s="14"/>
      <c r="P5553" s="14"/>
    </row>
    <row r="5554" spans="9:16" x14ac:dyDescent="0.25">
      <c r="I5554" s="14"/>
      <c r="J5554" s="14"/>
      <c r="K5554" s="14"/>
      <c r="L5554" s="14"/>
      <c r="M5554" s="14"/>
      <c r="N5554" s="14"/>
      <c r="O5554" s="14"/>
      <c r="P5554" s="14"/>
    </row>
    <row r="5555" spans="9:16" x14ac:dyDescent="0.25">
      <c r="I5555" s="14"/>
      <c r="J5555" s="14"/>
      <c r="K5555" s="14"/>
      <c r="L5555" s="14"/>
      <c r="M5555" s="14"/>
      <c r="N5555" s="14"/>
      <c r="O5555" s="14"/>
      <c r="P5555" s="14"/>
    </row>
    <row r="5556" spans="9:16" x14ac:dyDescent="0.25">
      <c r="I5556" s="14"/>
      <c r="J5556" s="14"/>
      <c r="K5556" s="14"/>
      <c r="L5556" s="14"/>
      <c r="M5556" s="14"/>
      <c r="N5556" s="14"/>
      <c r="O5556" s="14"/>
      <c r="P5556" s="14"/>
    </row>
    <row r="5557" spans="9:16" x14ac:dyDescent="0.25">
      <c r="I5557" s="14"/>
      <c r="J5557" s="14"/>
      <c r="K5557" s="14"/>
      <c r="L5557" s="14"/>
      <c r="M5557" s="14"/>
      <c r="N5557" s="14"/>
      <c r="O5557" s="14"/>
      <c r="P5557" s="14"/>
    </row>
    <row r="5558" spans="9:16" x14ac:dyDescent="0.25">
      <c r="I5558" s="14"/>
      <c r="J5558" s="14"/>
      <c r="K5558" s="14"/>
      <c r="L5558" s="14"/>
      <c r="M5558" s="14"/>
      <c r="N5558" s="14"/>
      <c r="O5558" s="14"/>
      <c r="P5558" s="14"/>
    </row>
    <row r="5559" spans="9:16" x14ac:dyDescent="0.25">
      <c r="I5559" s="14"/>
      <c r="J5559" s="14"/>
      <c r="K5559" s="14"/>
      <c r="L5559" s="14"/>
      <c r="M5559" s="14"/>
      <c r="N5559" s="14"/>
      <c r="O5559" s="14"/>
      <c r="P5559" s="14"/>
    </row>
    <row r="5560" spans="9:16" x14ac:dyDescent="0.25">
      <c r="I5560" s="14"/>
      <c r="J5560" s="14"/>
      <c r="K5560" s="14"/>
      <c r="L5560" s="14"/>
      <c r="M5560" s="14"/>
      <c r="N5560" s="14"/>
      <c r="O5560" s="14"/>
      <c r="P5560" s="14"/>
    </row>
    <row r="5561" spans="9:16" x14ac:dyDescent="0.25">
      <c r="I5561" s="14"/>
      <c r="J5561" s="14"/>
      <c r="K5561" s="14"/>
      <c r="L5561" s="14"/>
      <c r="M5561" s="14"/>
      <c r="N5561" s="14"/>
      <c r="O5561" s="14"/>
      <c r="P5561" s="14"/>
    </row>
    <row r="5562" spans="9:16" x14ac:dyDescent="0.25">
      <c r="I5562" s="14"/>
      <c r="J5562" s="14"/>
      <c r="K5562" s="14"/>
      <c r="L5562" s="14"/>
      <c r="M5562" s="14"/>
      <c r="N5562" s="14"/>
      <c r="O5562" s="14"/>
      <c r="P5562" s="14"/>
    </row>
    <row r="5563" spans="9:16" x14ac:dyDescent="0.25">
      <c r="I5563" s="14"/>
      <c r="J5563" s="14"/>
      <c r="K5563" s="14"/>
      <c r="L5563" s="14"/>
      <c r="M5563" s="14"/>
      <c r="N5563" s="14"/>
      <c r="O5563" s="14"/>
      <c r="P5563" s="14"/>
    </row>
    <row r="5564" spans="9:16" x14ac:dyDescent="0.25">
      <c r="I5564" s="14"/>
      <c r="J5564" s="14"/>
      <c r="K5564" s="14"/>
      <c r="L5564" s="14"/>
      <c r="M5564" s="14"/>
      <c r="N5564" s="14"/>
      <c r="O5564" s="14"/>
      <c r="P5564" s="14"/>
    </row>
    <row r="5565" spans="9:16" x14ac:dyDescent="0.25">
      <c r="I5565" s="14"/>
      <c r="J5565" s="14"/>
      <c r="K5565" s="14"/>
      <c r="L5565" s="14"/>
      <c r="M5565" s="14"/>
      <c r="N5565" s="14"/>
      <c r="O5565" s="14"/>
      <c r="P5565" s="14"/>
    </row>
    <row r="5566" spans="9:16" x14ac:dyDescent="0.25">
      <c r="I5566" s="14"/>
      <c r="J5566" s="14"/>
      <c r="K5566" s="14"/>
      <c r="L5566" s="14"/>
      <c r="M5566" s="14"/>
      <c r="N5566" s="14"/>
      <c r="O5566" s="14"/>
      <c r="P5566" s="14"/>
    </row>
    <row r="5567" spans="9:16" x14ac:dyDescent="0.25">
      <c r="I5567" s="14"/>
      <c r="J5567" s="14"/>
      <c r="K5567" s="14"/>
      <c r="L5567" s="14"/>
      <c r="M5567" s="14"/>
      <c r="N5567" s="14"/>
      <c r="O5567" s="14"/>
      <c r="P5567" s="14"/>
    </row>
    <row r="5568" spans="9:16" x14ac:dyDescent="0.25">
      <c r="I5568" s="14"/>
      <c r="J5568" s="14"/>
      <c r="K5568" s="14"/>
      <c r="L5568" s="14"/>
      <c r="M5568" s="14"/>
      <c r="N5568" s="14"/>
      <c r="O5568" s="14"/>
      <c r="P5568" s="14"/>
    </row>
    <row r="5569" spans="9:16" x14ac:dyDescent="0.25">
      <c r="I5569" s="14"/>
      <c r="J5569" s="14"/>
      <c r="K5569" s="14"/>
      <c r="L5569" s="14"/>
      <c r="M5569" s="14"/>
      <c r="N5569" s="14"/>
      <c r="O5569" s="14"/>
      <c r="P5569" s="14"/>
    </row>
    <row r="5570" spans="9:16" x14ac:dyDescent="0.25">
      <c r="I5570" s="14"/>
      <c r="J5570" s="14"/>
      <c r="K5570" s="14"/>
      <c r="L5570" s="14"/>
      <c r="M5570" s="14"/>
      <c r="N5570" s="14"/>
      <c r="O5570" s="14"/>
      <c r="P5570" s="14"/>
    </row>
    <row r="5571" spans="9:16" x14ac:dyDescent="0.25">
      <c r="I5571" s="14"/>
      <c r="J5571" s="14"/>
      <c r="K5571" s="14"/>
      <c r="L5571" s="14"/>
      <c r="M5571" s="14"/>
      <c r="N5571" s="14"/>
      <c r="O5571" s="14"/>
      <c r="P5571" s="14"/>
    </row>
    <row r="5572" spans="9:16" x14ac:dyDescent="0.25">
      <c r="I5572" s="14"/>
      <c r="J5572" s="14"/>
      <c r="K5572" s="14"/>
      <c r="L5572" s="14"/>
      <c r="M5572" s="14"/>
      <c r="N5572" s="14"/>
      <c r="O5572" s="14"/>
      <c r="P5572" s="14"/>
    </row>
    <row r="5573" spans="9:16" x14ac:dyDescent="0.25">
      <c r="I5573" s="14"/>
      <c r="J5573" s="14"/>
      <c r="K5573" s="14"/>
      <c r="L5573" s="14"/>
      <c r="M5573" s="14"/>
      <c r="N5573" s="14"/>
      <c r="O5573" s="14"/>
      <c r="P5573" s="14"/>
    </row>
    <row r="5574" spans="9:16" x14ac:dyDescent="0.25">
      <c r="I5574" s="14"/>
      <c r="J5574" s="14"/>
      <c r="K5574" s="14"/>
      <c r="L5574" s="14"/>
      <c r="M5574" s="14"/>
      <c r="N5574" s="14"/>
      <c r="O5574" s="14"/>
      <c r="P5574" s="14"/>
    </row>
    <row r="5575" spans="9:16" x14ac:dyDescent="0.25">
      <c r="I5575" s="14"/>
      <c r="J5575" s="14"/>
      <c r="K5575" s="14"/>
      <c r="L5575" s="14"/>
      <c r="M5575" s="14"/>
      <c r="N5575" s="14"/>
      <c r="O5575" s="14"/>
      <c r="P5575" s="14"/>
    </row>
    <row r="5576" spans="9:16" x14ac:dyDescent="0.25">
      <c r="I5576" s="14"/>
      <c r="J5576" s="14"/>
      <c r="K5576" s="14"/>
      <c r="L5576" s="14"/>
      <c r="M5576" s="14"/>
      <c r="N5576" s="14"/>
      <c r="O5576" s="14"/>
      <c r="P5576" s="14"/>
    </row>
    <row r="5577" spans="9:16" x14ac:dyDescent="0.25">
      <c r="I5577" s="14"/>
      <c r="J5577" s="14"/>
      <c r="K5577" s="14"/>
      <c r="L5577" s="14"/>
      <c r="M5577" s="14"/>
      <c r="N5577" s="14"/>
      <c r="O5577" s="14"/>
      <c r="P5577" s="14"/>
    </row>
    <row r="5578" spans="9:16" x14ac:dyDescent="0.25">
      <c r="I5578" s="14"/>
      <c r="J5578" s="14"/>
      <c r="K5578" s="14"/>
      <c r="L5578" s="14"/>
      <c r="M5578" s="14"/>
      <c r="N5578" s="14"/>
      <c r="O5578" s="14"/>
      <c r="P5578" s="14"/>
    </row>
    <row r="5579" spans="9:16" x14ac:dyDescent="0.25">
      <c r="I5579" s="14"/>
      <c r="J5579" s="14"/>
      <c r="K5579" s="14"/>
      <c r="L5579" s="14"/>
      <c r="M5579" s="14"/>
      <c r="N5579" s="14"/>
      <c r="O5579" s="14"/>
      <c r="P5579" s="14"/>
    </row>
    <row r="5580" spans="9:16" x14ac:dyDescent="0.25">
      <c r="I5580" s="14"/>
      <c r="J5580" s="14"/>
      <c r="K5580" s="14"/>
      <c r="L5580" s="14"/>
      <c r="M5580" s="14"/>
      <c r="N5580" s="14"/>
      <c r="O5580" s="14"/>
      <c r="P5580" s="14"/>
    </row>
    <row r="5581" spans="9:16" x14ac:dyDescent="0.25">
      <c r="I5581" s="14"/>
      <c r="J5581" s="14"/>
      <c r="K5581" s="14"/>
      <c r="L5581" s="14"/>
      <c r="M5581" s="14"/>
      <c r="N5581" s="14"/>
      <c r="O5581" s="14"/>
      <c r="P5581" s="14"/>
    </row>
    <row r="5582" spans="9:16" x14ac:dyDescent="0.25">
      <c r="I5582" s="14"/>
      <c r="J5582" s="14"/>
      <c r="K5582" s="14"/>
      <c r="L5582" s="14"/>
      <c r="M5582" s="14"/>
      <c r="N5582" s="14"/>
      <c r="O5582" s="14"/>
      <c r="P5582" s="14"/>
    </row>
    <row r="5583" spans="9:16" x14ac:dyDescent="0.25">
      <c r="I5583" s="14"/>
      <c r="J5583" s="14"/>
      <c r="K5583" s="14"/>
      <c r="L5583" s="14"/>
      <c r="M5583" s="14"/>
      <c r="N5583" s="14"/>
      <c r="O5583" s="14"/>
      <c r="P5583" s="14"/>
    </row>
    <row r="5584" spans="9:16" x14ac:dyDescent="0.25">
      <c r="I5584" s="14"/>
      <c r="J5584" s="14"/>
      <c r="K5584" s="14"/>
      <c r="L5584" s="14"/>
      <c r="M5584" s="14"/>
      <c r="N5584" s="14"/>
      <c r="O5584" s="14"/>
      <c r="P5584" s="14"/>
    </row>
    <row r="5585" spans="9:16" x14ac:dyDescent="0.25">
      <c r="I5585" s="14"/>
      <c r="J5585" s="14"/>
      <c r="K5585" s="14"/>
      <c r="L5585" s="14"/>
      <c r="M5585" s="14"/>
      <c r="N5585" s="14"/>
      <c r="O5585" s="14"/>
      <c r="P5585" s="14"/>
    </row>
    <row r="5586" spans="9:16" x14ac:dyDescent="0.25">
      <c r="I5586" s="14"/>
      <c r="J5586" s="14"/>
      <c r="K5586" s="14"/>
      <c r="L5586" s="14"/>
      <c r="M5586" s="14"/>
      <c r="N5586" s="14"/>
      <c r="O5586" s="14"/>
      <c r="P5586" s="14"/>
    </row>
    <row r="5587" spans="9:16" x14ac:dyDescent="0.25">
      <c r="I5587" s="14"/>
      <c r="J5587" s="14"/>
      <c r="K5587" s="14"/>
      <c r="L5587" s="14"/>
      <c r="M5587" s="14"/>
      <c r="N5587" s="14"/>
      <c r="O5587" s="14"/>
      <c r="P5587" s="14"/>
    </row>
    <row r="5588" spans="9:16" x14ac:dyDescent="0.25">
      <c r="I5588" s="14"/>
      <c r="J5588" s="14"/>
      <c r="K5588" s="14"/>
      <c r="L5588" s="14"/>
      <c r="M5588" s="14"/>
      <c r="N5588" s="14"/>
      <c r="O5588" s="14"/>
      <c r="P5588" s="14"/>
    </row>
    <row r="5589" spans="9:16" x14ac:dyDescent="0.25">
      <c r="I5589" s="14"/>
      <c r="J5589" s="14"/>
      <c r="K5589" s="14"/>
      <c r="L5589" s="14"/>
      <c r="M5589" s="14"/>
      <c r="N5589" s="14"/>
      <c r="O5589" s="14"/>
      <c r="P5589" s="14"/>
    </row>
    <row r="5590" spans="9:16" x14ac:dyDescent="0.25">
      <c r="I5590" s="14"/>
      <c r="J5590" s="14"/>
      <c r="K5590" s="14"/>
      <c r="L5590" s="14"/>
      <c r="M5590" s="14"/>
      <c r="N5590" s="14"/>
      <c r="O5590" s="14"/>
      <c r="P5590" s="14"/>
    </row>
    <row r="5591" spans="9:16" x14ac:dyDescent="0.25">
      <c r="I5591" s="14"/>
      <c r="J5591" s="14"/>
      <c r="K5591" s="14"/>
      <c r="L5591" s="14"/>
      <c r="M5591" s="14"/>
      <c r="N5591" s="14"/>
      <c r="O5591" s="14"/>
      <c r="P5591" s="14"/>
    </row>
    <row r="5592" spans="9:16" x14ac:dyDescent="0.25">
      <c r="I5592" s="14"/>
      <c r="J5592" s="14"/>
      <c r="K5592" s="14"/>
      <c r="L5592" s="14"/>
      <c r="M5592" s="14"/>
      <c r="N5592" s="14"/>
      <c r="O5592" s="14"/>
      <c r="P5592" s="14"/>
    </row>
    <row r="5593" spans="9:16" x14ac:dyDescent="0.25">
      <c r="I5593" s="14"/>
      <c r="J5593" s="14"/>
      <c r="K5593" s="14"/>
      <c r="L5593" s="14"/>
      <c r="M5593" s="14"/>
      <c r="N5593" s="14"/>
      <c r="O5593" s="14"/>
      <c r="P5593" s="14"/>
    </row>
    <row r="5594" spans="9:16" x14ac:dyDescent="0.25">
      <c r="I5594" s="14"/>
      <c r="J5594" s="14"/>
      <c r="K5594" s="14"/>
      <c r="L5594" s="14"/>
      <c r="M5594" s="14"/>
      <c r="N5594" s="14"/>
      <c r="O5594" s="14"/>
      <c r="P5594" s="14"/>
    </row>
    <row r="5595" spans="9:16" x14ac:dyDescent="0.25">
      <c r="I5595" s="14"/>
      <c r="J5595" s="14"/>
      <c r="K5595" s="14"/>
      <c r="L5595" s="14"/>
      <c r="M5595" s="14"/>
      <c r="N5595" s="14"/>
      <c r="O5595" s="14"/>
      <c r="P5595" s="14"/>
    </row>
    <row r="5596" spans="9:16" x14ac:dyDescent="0.25">
      <c r="I5596" s="14"/>
      <c r="J5596" s="14"/>
      <c r="K5596" s="14"/>
      <c r="L5596" s="14"/>
      <c r="M5596" s="14"/>
      <c r="N5596" s="14"/>
      <c r="O5596" s="14"/>
      <c r="P5596" s="14"/>
    </row>
    <row r="5597" spans="9:16" x14ac:dyDescent="0.25">
      <c r="I5597" s="14"/>
      <c r="J5597" s="14"/>
      <c r="K5597" s="14"/>
      <c r="L5597" s="14"/>
      <c r="M5597" s="14"/>
      <c r="N5597" s="14"/>
      <c r="O5597" s="14"/>
      <c r="P5597" s="14"/>
    </row>
    <row r="5598" spans="9:16" x14ac:dyDescent="0.25">
      <c r="I5598" s="14"/>
      <c r="J5598" s="14"/>
      <c r="K5598" s="14"/>
      <c r="L5598" s="14"/>
      <c r="M5598" s="14"/>
      <c r="N5598" s="14"/>
      <c r="O5598" s="14"/>
      <c r="P5598" s="14"/>
    </row>
    <row r="5599" spans="9:16" x14ac:dyDescent="0.25">
      <c r="I5599" s="14"/>
      <c r="J5599" s="14"/>
      <c r="K5599" s="14"/>
      <c r="L5599" s="14"/>
      <c r="M5599" s="14"/>
      <c r="N5599" s="14"/>
      <c r="O5599" s="14"/>
      <c r="P5599" s="14"/>
    </row>
    <row r="5600" spans="9:16" x14ac:dyDescent="0.25">
      <c r="I5600" s="14"/>
      <c r="J5600" s="14"/>
      <c r="K5600" s="14"/>
      <c r="L5600" s="14"/>
      <c r="M5600" s="14"/>
      <c r="N5600" s="14"/>
      <c r="O5600" s="14"/>
      <c r="P5600" s="14"/>
    </row>
    <row r="5601" spans="9:16" x14ac:dyDescent="0.25">
      <c r="I5601" s="14"/>
      <c r="J5601" s="14"/>
      <c r="K5601" s="14"/>
      <c r="L5601" s="14"/>
      <c r="M5601" s="14"/>
      <c r="N5601" s="14"/>
      <c r="O5601" s="14"/>
      <c r="P5601" s="14"/>
    </row>
    <row r="5602" spans="9:16" x14ac:dyDescent="0.25">
      <c r="I5602" s="14"/>
      <c r="J5602" s="14"/>
      <c r="K5602" s="14"/>
      <c r="L5602" s="14"/>
      <c r="M5602" s="14"/>
      <c r="N5602" s="14"/>
      <c r="O5602" s="14"/>
      <c r="P5602" s="14"/>
    </row>
    <row r="5603" spans="9:16" x14ac:dyDescent="0.25">
      <c r="I5603" s="14"/>
      <c r="J5603" s="14"/>
      <c r="K5603" s="14"/>
      <c r="L5603" s="14"/>
      <c r="M5603" s="14"/>
      <c r="N5603" s="14"/>
      <c r="O5603" s="14"/>
      <c r="P5603" s="14"/>
    </row>
    <row r="5604" spans="9:16" x14ac:dyDescent="0.25">
      <c r="I5604" s="14"/>
      <c r="J5604" s="14"/>
      <c r="K5604" s="14"/>
      <c r="L5604" s="14"/>
      <c r="M5604" s="14"/>
      <c r="N5604" s="14"/>
      <c r="O5604" s="14"/>
      <c r="P5604" s="14"/>
    </row>
    <row r="5605" spans="9:16" x14ac:dyDescent="0.25">
      <c r="I5605" s="14"/>
      <c r="J5605" s="14"/>
      <c r="K5605" s="14"/>
      <c r="L5605" s="14"/>
      <c r="M5605" s="14"/>
      <c r="N5605" s="14"/>
      <c r="O5605" s="14"/>
      <c r="P5605" s="14"/>
    </row>
    <row r="5606" spans="9:16" x14ac:dyDescent="0.25">
      <c r="I5606" s="14"/>
      <c r="J5606" s="14"/>
      <c r="K5606" s="14"/>
      <c r="L5606" s="14"/>
      <c r="M5606" s="14"/>
      <c r="N5606" s="14"/>
      <c r="O5606" s="14"/>
      <c r="P5606" s="14"/>
    </row>
    <row r="5607" spans="9:16" x14ac:dyDescent="0.25">
      <c r="I5607" s="14"/>
      <c r="J5607" s="14"/>
      <c r="K5607" s="14"/>
      <c r="L5607" s="14"/>
      <c r="M5607" s="14"/>
      <c r="N5607" s="14"/>
      <c r="O5607" s="14"/>
      <c r="P5607" s="14"/>
    </row>
    <row r="5608" spans="9:16" x14ac:dyDescent="0.25">
      <c r="I5608" s="14"/>
      <c r="J5608" s="14"/>
      <c r="K5608" s="14"/>
      <c r="L5608" s="14"/>
      <c r="M5608" s="14"/>
      <c r="N5608" s="14"/>
      <c r="O5608" s="14"/>
      <c r="P5608" s="14"/>
    </row>
    <row r="5609" spans="9:16" x14ac:dyDescent="0.25">
      <c r="I5609" s="14"/>
      <c r="J5609" s="14"/>
      <c r="K5609" s="14"/>
      <c r="L5609" s="14"/>
      <c r="M5609" s="14"/>
      <c r="N5609" s="14"/>
      <c r="O5609" s="14"/>
      <c r="P5609" s="14"/>
    </row>
    <row r="5610" spans="9:16" x14ac:dyDescent="0.25">
      <c r="I5610" s="14"/>
      <c r="J5610" s="14"/>
      <c r="K5610" s="14"/>
      <c r="L5610" s="14"/>
      <c r="M5610" s="14"/>
      <c r="N5610" s="14"/>
      <c r="O5610" s="14"/>
      <c r="P5610" s="14"/>
    </row>
    <row r="5611" spans="9:16" x14ac:dyDescent="0.25">
      <c r="I5611" s="14"/>
      <c r="J5611" s="14"/>
      <c r="K5611" s="14"/>
      <c r="L5611" s="14"/>
      <c r="M5611" s="14"/>
      <c r="N5611" s="14"/>
      <c r="O5611" s="14"/>
      <c r="P5611" s="14"/>
    </row>
    <row r="5612" spans="9:16" x14ac:dyDescent="0.25">
      <c r="I5612" s="14"/>
      <c r="J5612" s="14"/>
      <c r="K5612" s="14"/>
      <c r="L5612" s="14"/>
      <c r="M5612" s="14"/>
      <c r="N5612" s="14"/>
      <c r="O5612" s="14"/>
      <c r="P5612" s="14"/>
    </row>
    <row r="5613" spans="9:16" x14ac:dyDescent="0.25">
      <c r="I5613" s="14"/>
      <c r="J5613" s="14"/>
      <c r="K5613" s="14"/>
      <c r="L5613" s="14"/>
      <c r="M5613" s="14"/>
      <c r="N5613" s="14"/>
      <c r="O5613" s="14"/>
      <c r="P5613" s="14"/>
    </row>
    <row r="5614" spans="9:16" x14ac:dyDescent="0.25">
      <c r="I5614" s="14"/>
      <c r="J5614" s="14"/>
      <c r="K5614" s="14"/>
      <c r="L5614" s="14"/>
      <c r="M5614" s="14"/>
      <c r="N5614" s="14"/>
      <c r="O5614" s="14"/>
      <c r="P5614" s="14"/>
    </row>
    <row r="5615" spans="9:16" x14ac:dyDescent="0.25">
      <c r="I5615" s="14"/>
      <c r="J5615" s="14"/>
      <c r="K5615" s="14"/>
      <c r="L5615" s="14"/>
      <c r="M5615" s="14"/>
      <c r="N5615" s="14"/>
      <c r="O5615" s="14"/>
      <c r="P5615" s="14"/>
    </row>
    <row r="5616" spans="9:16" x14ac:dyDescent="0.25">
      <c r="I5616" s="14"/>
      <c r="J5616" s="14"/>
      <c r="K5616" s="14"/>
      <c r="L5616" s="14"/>
      <c r="M5616" s="14"/>
      <c r="N5616" s="14"/>
      <c r="O5616" s="14"/>
      <c r="P5616" s="14"/>
    </row>
    <row r="5617" spans="9:16" x14ac:dyDescent="0.25">
      <c r="I5617" s="14"/>
      <c r="J5617" s="14"/>
      <c r="K5617" s="14"/>
      <c r="L5617" s="14"/>
      <c r="M5617" s="14"/>
      <c r="N5617" s="14"/>
      <c r="O5617" s="14"/>
      <c r="P5617" s="14"/>
    </row>
    <row r="5618" spans="9:16" x14ac:dyDescent="0.25">
      <c r="I5618" s="14"/>
      <c r="J5618" s="14"/>
      <c r="K5618" s="14"/>
      <c r="L5618" s="14"/>
      <c r="M5618" s="14"/>
      <c r="N5618" s="14"/>
      <c r="O5618" s="14"/>
      <c r="P5618" s="14"/>
    </row>
    <row r="5619" spans="9:16" x14ac:dyDescent="0.25">
      <c r="I5619" s="14"/>
      <c r="J5619" s="14"/>
      <c r="K5619" s="14"/>
      <c r="L5619" s="14"/>
      <c r="M5619" s="14"/>
      <c r="N5619" s="14"/>
      <c r="O5619" s="14"/>
      <c r="P5619" s="14"/>
    </row>
    <row r="5620" spans="9:16" x14ac:dyDescent="0.25">
      <c r="I5620" s="14"/>
      <c r="J5620" s="14"/>
      <c r="K5620" s="14"/>
      <c r="L5620" s="14"/>
      <c r="M5620" s="14"/>
      <c r="N5620" s="14"/>
      <c r="O5620" s="14"/>
      <c r="P5620" s="14"/>
    </row>
    <row r="5621" spans="9:16" x14ac:dyDescent="0.25">
      <c r="I5621" s="14"/>
      <c r="J5621" s="14"/>
      <c r="K5621" s="14"/>
      <c r="L5621" s="14"/>
      <c r="M5621" s="14"/>
      <c r="N5621" s="14"/>
      <c r="O5621" s="14"/>
      <c r="P5621" s="14"/>
    </row>
    <row r="5622" spans="9:16" x14ac:dyDescent="0.25">
      <c r="I5622" s="14"/>
      <c r="J5622" s="14"/>
      <c r="K5622" s="14"/>
      <c r="L5622" s="14"/>
      <c r="M5622" s="14"/>
      <c r="N5622" s="14"/>
      <c r="O5622" s="14"/>
      <c r="P5622" s="14"/>
    </row>
    <row r="5623" spans="9:16" x14ac:dyDescent="0.25">
      <c r="I5623" s="14"/>
      <c r="J5623" s="14"/>
      <c r="K5623" s="14"/>
      <c r="L5623" s="14"/>
      <c r="M5623" s="14"/>
      <c r="N5623" s="14"/>
      <c r="O5623" s="14"/>
      <c r="P5623" s="14"/>
    </row>
    <row r="5624" spans="9:16" x14ac:dyDescent="0.25">
      <c r="I5624" s="14"/>
      <c r="J5624" s="14"/>
      <c r="K5624" s="14"/>
      <c r="L5624" s="14"/>
      <c r="M5624" s="14"/>
      <c r="N5624" s="14"/>
      <c r="O5624" s="14"/>
      <c r="P5624" s="14"/>
    </row>
    <row r="5625" spans="9:16" x14ac:dyDescent="0.25">
      <c r="I5625" s="14"/>
      <c r="J5625" s="14"/>
      <c r="K5625" s="14"/>
      <c r="L5625" s="14"/>
      <c r="M5625" s="14"/>
      <c r="N5625" s="14"/>
      <c r="O5625" s="14"/>
      <c r="P5625" s="14"/>
    </row>
    <row r="5626" spans="9:16" x14ac:dyDescent="0.25">
      <c r="I5626" s="14"/>
      <c r="J5626" s="14"/>
      <c r="K5626" s="14"/>
      <c r="L5626" s="14"/>
      <c r="M5626" s="14"/>
      <c r="N5626" s="14"/>
      <c r="O5626" s="14"/>
      <c r="P5626" s="14"/>
    </row>
    <row r="5627" spans="9:16" x14ac:dyDescent="0.25">
      <c r="I5627" s="14"/>
      <c r="J5627" s="14"/>
      <c r="K5627" s="14"/>
      <c r="L5627" s="14"/>
      <c r="M5627" s="14"/>
      <c r="N5627" s="14"/>
      <c r="O5627" s="14"/>
      <c r="P5627" s="14"/>
    </row>
    <row r="5628" spans="9:16" x14ac:dyDescent="0.25">
      <c r="I5628" s="14"/>
      <c r="J5628" s="14"/>
      <c r="K5628" s="14"/>
      <c r="L5628" s="14"/>
      <c r="M5628" s="14"/>
      <c r="N5628" s="14"/>
      <c r="O5628" s="14"/>
      <c r="P5628" s="14"/>
    </row>
    <row r="5629" spans="9:16" x14ac:dyDescent="0.25">
      <c r="I5629" s="14"/>
      <c r="J5629" s="14"/>
      <c r="K5629" s="14"/>
      <c r="L5629" s="14"/>
      <c r="M5629" s="14"/>
      <c r="N5629" s="14"/>
      <c r="O5629" s="14"/>
      <c r="P5629" s="14"/>
    </row>
    <row r="5630" spans="9:16" x14ac:dyDescent="0.25">
      <c r="I5630" s="14"/>
      <c r="J5630" s="14"/>
      <c r="K5630" s="14"/>
      <c r="L5630" s="14"/>
      <c r="M5630" s="14"/>
      <c r="N5630" s="14"/>
      <c r="O5630" s="14"/>
      <c r="P5630" s="14"/>
    </row>
    <row r="5631" spans="9:16" x14ac:dyDescent="0.25">
      <c r="I5631" s="14"/>
      <c r="J5631" s="14"/>
      <c r="K5631" s="14"/>
      <c r="L5631" s="14"/>
      <c r="M5631" s="14"/>
      <c r="N5631" s="14"/>
      <c r="O5631" s="14"/>
      <c r="P5631" s="14"/>
    </row>
    <row r="5632" spans="9:16" x14ac:dyDescent="0.25">
      <c r="I5632" s="14"/>
      <c r="J5632" s="14"/>
      <c r="K5632" s="14"/>
      <c r="L5632" s="14"/>
      <c r="M5632" s="14"/>
      <c r="N5632" s="14"/>
      <c r="O5632" s="14"/>
      <c r="P5632" s="14"/>
    </row>
    <row r="5633" spans="9:16" x14ac:dyDescent="0.25">
      <c r="I5633" s="14"/>
      <c r="J5633" s="14"/>
      <c r="K5633" s="14"/>
      <c r="L5633" s="14"/>
      <c r="M5633" s="14"/>
      <c r="N5633" s="14"/>
      <c r="O5633" s="14"/>
      <c r="P5633" s="14"/>
    </row>
    <row r="5634" spans="9:16" x14ac:dyDescent="0.25">
      <c r="I5634" s="14"/>
      <c r="J5634" s="14"/>
      <c r="K5634" s="14"/>
      <c r="L5634" s="14"/>
      <c r="M5634" s="14"/>
      <c r="N5634" s="14"/>
      <c r="O5634" s="14"/>
      <c r="P5634" s="14"/>
    </row>
    <row r="5635" spans="9:16" x14ac:dyDescent="0.25">
      <c r="I5635" s="14"/>
      <c r="J5635" s="14"/>
      <c r="K5635" s="14"/>
      <c r="L5635" s="14"/>
      <c r="M5635" s="14"/>
      <c r="N5635" s="14"/>
      <c r="O5635" s="14"/>
      <c r="P5635" s="14"/>
    </row>
    <row r="5636" spans="9:16" x14ac:dyDescent="0.25">
      <c r="I5636" s="14"/>
      <c r="J5636" s="14"/>
      <c r="K5636" s="14"/>
      <c r="L5636" s="14"/>
      <c r="M5636" s="14"/>
      <c r="N5636" s="14"/>
      <c r="O5636" s="14"/>
      <c r="P5636" s="14"/>
    </row>
    <row r="5637" spans="9:16" x14ac:dyDescent="0.25">
      <c r="I5637" s="14"/>
      <c r="J5637" s="14"/>
      <c r="K5637" s="14"/>
      <c r="L5637" s="14"/>
      <c r="M5637" s="14"/>
      <c r="N5637" s="14"/>
      <c r="O5637" s="14"/>
      <c r="P5637" s="14"/>
    </row>
    <row r="5638" spans="9:16" x14ac:dyDescent="0.25">
      <c r="I5638" s="14"/>
      <c r="J5638" s="14"/>
      <c r="K5638" s="14"/>
      <c r="L5638" s="14"/>
      <c r="M5638" s="14"/>
      <c r="N5638" s="14"/>
      <c r="O5638" s="14"/>
      <c r="P5638" s="14"/>
    </row>
    <row r="5639" spans="9:16" x14ac:dyDescent="0.25">
      <c r="I5639" s="14"/>
      <c r="J5639" s="14"/>
      <c r="K5639" s="14"/>
      <c r="L5639" s="14"/>
      <c r="M5639" s="14"/>
      <c r="N5639" s="14"/>
      <c r="O5639" s="14"/>
      <c r="P5639" s="14"/>
    </row>
    <row r="5640" spans="9:16" x14ac:dyDescent="0.25">
      <c r="I5640" s="14"/>
      <c r="J5640" s="14"/>
      <c r="K5640" s="14"/>
      <c r="L5640" s="14"/>
      <c r="M5640" s="14"/>
      <c r="N5640" s="14"/>
      <c r="O5640" s="14"/>
      <c r="P5640" s="14"/>
    </row>
    <row r="5641" spans="9:16" x14ac:dyDescent="0.25">
      <c r="I5641" s="14"/>
      <c r="J5641" s="14"/>
      <c r="K5641" s="14"/>
      <c r="L5641" s="14"/>
      <c r="M5641" s="14"/>
      <c r="N5641" s="14"/>
      <c r="O5641" s="14"/>
      <c r="P5641" s="14"/>
    </row>
    <row r="5642" spans="9:16" x14ac:dyDescent="0.25">
      <c r="I5642" s="14"/>
      <c r="J5642" s="14"/>
      <c r="K5642" s="14"/>
      <c r="L5642" s="14"/>
      <c r="M5642" s="14"/>
      <c r="N5642" s="14"/>
      <c r="O5642" s="14"/>
      <c r="P5642" s="14"/>
    </row>
    <row r="5643" spans="9:16" x14ac:dyDescent="0.25">
      <c r="I5643" s="14"/>
      <c r="J5643" s="14"/>
      <c r="K5643" s="14"/>
      <c r="L5643" s="14"/>
      <c r="M5643" s="14"/>
      <c r="N5643" s="14"/>
      <c r="O5643" s="14"/>
      <c r="P5643" s="14"/>
    </row>
    <row r="5644" spans="9:16" x14ac:dyDescent="0.25">
      <c r="I5644" s="14"/>
      <c r="J5644" s="14"/>
      <c r="K5644" s="14"/>
      <c r="L5644" s="14"/>
      <c r="M5644" s="14"/>
      <c r="N5644" s="14"/>
      <c r="O5644" s="14"/>
      <c r="P5644" s="14"/>
    </row>
    <row r="5645" spans="9:16" x14ac:dyDescent="0.25">
      <c r="I5645" s="14"/>
      <c r="J5645" s="14"/>
      <c r="K5645" s="14"/>
      <c r="L5645" s="14"/>
      <c r="M5645" s="14"/>
      <c r="N5645" s="14"/>
      <c r="O5645" s="14"/>
      <c r="P5645" s="14"/>
    </row>
    <row r="5646" spans="9:16" x14ac:dyDescent="0.25">
      <c r="I5646" s="14"/>
      <c r="J5646" s="14"/>
      <c r="K5646" s="14"/>
      <c r="L5646" s="14"/>
      <c r="M5646" s="14"/>
      <c r="N5646" s="14"/>
      <c r="O5646" s="14"/>
      <c r="P5646" s="14"/>
    </row>
    <row r="5647" spans="9:16" x14ac:dyDescent="0.25">
      <c r="I5647" s="14"/>
      <c r="J5647" s="14"/>
      <c r="K5647" s="14"/>
      <c r="L5647" s="14"/>
      <c r="M5647" s="14"/>
      <c r="N5647" s="14"/>
      <c r="O5647" s="14"/>
      <c r="P5647" s="14"/>
    </row>
    <row r="5648" spans="9:16" x14ac:dyDescent="0.25">
      <c r="I5648" s="14"/>
      <c r="J5648" s="14"/>
      <c r="K5648" s="14"/>
      <c r="L5648" s="14"/>
      <c r="M5648" s="14"/>
      <c r="N5648" s="14"/>
      <c r="O5648" s="14"/>
      <c r="P5648" s="14"/>
    </row>
    <row r="5649" spans="9:16" x14ac:dyDescent="0.25">
      <c r="I5649" s="14"/>
      <c r="J5649" s="14"/>
      <c r="K5649" s="14"/>
      <c r="L5649" s="14"/>
      <c r="M5649" s="14"/>
      <c r="N5649" s="14"/>
      <c r="O5649" s="14"/>
      <c r="P5649" s="14"/>
    </row>
    <row r="5650" spans="9:16" x14ac:dyDescent="0.25">
      <c r="I5650" s="14"/>
      <c r="J5650" s="14"/>
      <c r="K5650" s="14"/>
      <c r="L5650" s="14"/>
      <c r="M5650" s="14"/>
      <c r="N5650" s="14"/>
      <c r="O5650" s="14"/>
      <c r="P5650" s="14"/>
    </row>
    <row r="5651" spans="9:16" x14ac:dyDescent="0.25">
      <c r="I5651" s="14"/>
      <c r="J5651" s="14"/>
      <c r="K5651" s="14"/>
      <c r="L5651" s="14"/>
      <c r="M5651" s="14"/>
      <c r="N5651" s="14"/>
      <c r="O5651" s="14"/>
      <c r="P5651" s="14"/>
    </row>
    <row r="5652" spans="9:16" x14ac:dyDescent="0.25">
      <c r="I5652" s="14"/>
      <c r="J5652" s="14"/>
      <c r="K5652" s="14"/>
      <c r="L5652" s="14"/>
      <c r="M5652" s="14"/>
      <c r="N5652" s="14"/>
      <c r="O5652" s="14"/>
      <c r="P5652" s="14"/>
    </row>
    <row r="5653" spans="9:16" x14ac:dyDescent="0.25">
      <c r="I5653" s="14"/>
      <c r="J5653" s="14"/>
      <c r="K5653" s="14"/>
      <c r="L5653" s="14"/>
      <c r="M5653" s="14"/>
      <c r="N5653" s="14"/>
      <c r="O5653" s="14"/>
      <c r="P5653" s="14"/>
    </row>
    <row r="5654" spans="9:16" x14ac:dyDescent="0.25">
      <c r="I5654" s="14"/>
      <c r="J5654" s="14"/>
      <c r="K5654" s="14"/>
      <c r="L5654" s="14"/>
      <c r="M5654" s="14"/>
      <c r="N5654" s="14"/>
      <c r="O5654" s="14"/>
      <c r="P5654" s="14"/>
    </row>
    <row r="5655" spans="9:16" x14ac:dyDescent="0.25">
      <c r="I5655" s="14"/>
      <c r="J5655" s="14"/>
      <c r="K5655" s="14"/>
      <c r="L5655" s="14"/>
      <c r="M5655" s="14"/>
      <c r="N5655" s="14"/>
      <c r="O5655" s="14"/>
      <c r="P5655" s="14"/>
    </row>
    <row r="5656" spans="9:16" x14ac:dyDescent="0.25">
      <c r="I5656" s="14"/>
      <c r="J5656" s="14"/>
      <c r="K5656" s="14"/>
      <c r="L5656" s="14"/>
      <c r="M5656" s="14"/>
      <c r="N5656" s="14"/>
      <c r="O5656" s="14"/>
      <c r="P5656" s="14"/>
    </row>
    <row r="5657" spans="9:16" x14ac:dyDescent="0.25">
      <c r="I5657" s="14"/>
      <c r="J5657" s="14"/>
      <c r="K5657" s="14"/>
      <c r="L5657" s="14"/>
      <c r="M5657" s="14"/>
      <c r="N5657" s="14"/>
      <c r="O5657" s="14"/>
      <c r="P5657" s="14"/>
    </row>
    <row r="5658" spans="9:16" x14ac:dyDescent="0.25">
      <c r="I5658" s="14"/>
      <c r="J5658" s="14"/>
      <c r="K5658" s="14"/>
      <c r="L5658" s="14"/>
      <c r="M5658" s="14"/>
      <c r="N5658" s="14"/>
      <c r="O5658" s="14"/>
      <c r="P5658" s="14"/>
    </row>
    <row r="5659" spans="9:16" x14ac:dyDescent="0.25">
      <c r="I5659" s="14"/>
      <c r="J5659" s="14"/>
      <c r="K5659" s="14"/>
      <c r="L5659" s="14"/>
      <c r="M5659" s="14"/>
      <c r="N5659" s="14"/>
      <c r="O5659" s="14"/>
      <c r="P5659" s="14"/>
    </row>
    <row r="5660" spans="9:16" x14ac:dyDescent="0.25">
      <c r="I5660" s="14"/>
      <c r="J5660" s="14"/>
      <c r="K5660" s="14"/>
      <c r="L5660" s="14"/>
      <c r="M5660" s="14"/>
      <c r="N5660" s="14"/>
      <c r="O5660" s="14"/>
      <c r="P5660" s="14"/>
    </row>
    <row r="5661" spans="9:16" x14ac:dyDescent="0.25">
      <c r="I5661" s="14"/>
      <c r="J5661" s="14"/>
      <c r="K5661" s="14"/>
      <c r="L5661" s="14"/>
      <c r="M5661" s="14"/>
      <c r="N5661" s="14"/>
      <c r="O5661" s="14"/>
      <c r="P5661" s="14"/>
    </row>
    <row r="5662" spans="9:16" x14ac:dyDescent="0.25">
      <c r="I5662" s="14"/>
      <c r="J5662" s="14"/>
      <c r="K5662" s="14"/>
      <c r="L5662" s="14"/>
      <c r="M5662" s="14"/>
      <c r="N5662" s="14"/>
      <c r="O5662" s="14"/>
      <c r="P5662" s="14"/>
    </row>
    <row r="5663" spans="9:16" x14ac:dyDescent="0.25">
      <c r="I5663" s="14"/>
      <c r="J5663" s="14"/>
      <c r="K5663" s="14"/>
      <c r="L5663" s="14"/>
      <c r="M5663" s="14"/>
      <c r="N5663" s="14"/>
      <c r="O5663" s="14"/>
      <c r="P5663" s="14"/>
    </row>
    <row r="5664" spans="9:16" x14ac:dyDescent="0.25">
      <c r="I5664" s="14"/>
      <c r="J5664" s="14"/>
      <c r="K5664" s="14"/>
      <c r="L5664" s="14"/>
      <c r="M5664" s="14"/>
      <c r="N5664" s="14"/>
      <c r="O5664" s="14"/>
      <c r="P5664" s="14"/>
    </row>
    <row r="5665" spans="9:16" x14ac:dyDescent="0.25">
      <c r="I5665" s="14"/>
      <c r="J5665" s="14"/>
      <c r="K5665" s="14"/>
      <c r="L5665" s="14"/>
      <c r="M5665" s="14"/>
      <c r="N5665" s="14"/>
      <c r="O5665" s="14"/>
      <c r="P5665" s="14"/>
    </row>
    <row r="5666" spans="9:16" x14ac:dyDescent="0.25">
      <c r="I5666" s="14"/>
      <c r="J5666" s="14"/>
      <c r="K5666" s="14"/>
      <c r="L5666" s="14"/>
      <c r="M5666" s="14"/>
      <c r="N5666" s="14"/>
      <c r="O5666" s="14"/>
      <c r="P5666" s="14"/>
    </row>
    <row r="5667" spans="9:16" x14ac:dyDescent="0.25">
      <c r="I5667" s="14"/>
      <c r="J5667" s="14"/>
      <c r="K5667" s="14"/>
      <c r="L5667" s="14"/>
      <c r="M5667" s="14"/>
      <c r="N5667" s="14"/>
      <c r="O5667" s="14"/>
      <c r="P5667" s="14"/>
    </row>
    <row r="5668" spans="9:16" x14ac:dyDescent="0.25">
      <c r="I5668" s="14"/>
      <c r="J5668" s="14"/>
      <c r="K5668" s="14"/>
      <c r="L5668" s="14"/>
      <c r="M5668" s="14"/>
      <c r="N5668" s="14"/>
      <c r="O5668" s="14"/>
      <c r="P5668" s="14"/>
    </row>
    <row r="5669" spans="9:16" x14ac:dyDescent="0.25">
      <c r="I5669" s="14"/>
      <c r="J5669" s="14"/>
      <c r="K5669" s="14"/>
      <c r="L5669" s="14"/>
      <c r="M5669" s="14"/>
      <c r="N5669" s="14"/>
      <c r="O5669" s="14"/>
      <c r="P5669" s="14"/>
    </row>
    <row r="5670" spans="9:16" x14ac:dyDescent="0.25">
      <c r="I5670" s="14"/>
      <c r="J5670" s="14"/>
      <c r="K5670" s="14"/>
      <c r="L5670" s="14"/>
      <c r="M5670" s="14"/>
      <c r="N5670" s="14"/>
      <c r="O5670" s="14"/>
      <c r="P5670" s="14"/>
    </row>
    <row r="5671" spans="9:16" x14ac:dyDescent="0.25">
      <c r="I5671" s="14"/>
      <c r="J5671" s="14"/>
      <c r="K5671" s="14"/>
      <c r="L5671" s="14"/>
      <c r="M5671" s="14"/>
      <c r="N5671" s="14"/>
      <c r="O5671" s="14"/>
      <c r="P5671" s="14"/>
    </row>
    <row r="5672" spans="9:16" x14ac:dyDescent="0.25">
      <c r="I5672" s="14"/>
      <c r="J5672" s="14"/>
      <c r="K5672" s="14"/>
      <c r="L5672" s="14"/>
      <c r="M5672" s="14"/>
      <c r="N5672" s="14"/>
      <c r="O5672" s="14"/>
      <c r="P5672" s="14"/>
    </row>
    <row r="5673" spans="9:16" x14ac:dyDescent="0.25">
      <c r="I5673" s="14"/>
      <c r="J5673" s="14"/>
      <c r="K5673" s="14"/>
      <c r="L5673" s="14"/>
      <c r="M5673" s="14"/>
      <c r="N5673" s="14"/>
      <c r="O5673" s="14"/>
      <c r="P5673" s="14"/>
    </row>
    <row r="5674" spans="9:16" x14ac:dyDescent="0.25">
      <c r="I5674" s="14"/>
      <c r="J5674" s="14"/>
      <c r="K5674" s="14"/>
      <c r="L5674" s="14"/>
      <c r="M5674" s="14"/>
      <c r="N5674" s="14"/>
      <c r="O5674" s="14"/>
      <c r="P5674" s="14"/>
    </row>
    <row r="5675" spans="9:16" x14ac:dyDescent="0.25">
      <c r="I5675" s="14"/>
      <c r="J5675" s="14"/>
      <c r="K5675" s="14"/>
      <c r="L5675" s="14"/>
      <c r="M5675" s="14"/>
      <c r="N5675" s="14"/>
      <c r="O5675" s="14"/>
      <c r="P5675" s="14"/>
    </row>
    <row r="5676" spans="9:16" x14ac:dyDescent="0.25">
      <c r="I5676" s="14"/>
      <c r="J5676" s="14"/>
      <c r="K5676" s="14"/>
      <c r="L5676" s="14"/>
      <c r="M5676" s="14"/>
      <c r="N5676" s="14"/>
      <c r="O5676" s="14"/>
      <c r="P5676" s="14"/>
    </row>
    <row r="5677" spans="9:16" x14ac:dyDescent="0.25">
      <c r="I5677" s="14"/>
      <c r="J5677" s="14"/>
      <c r="K5677" s="14"/>
      <c r="L5677" s="14"/>
      <c r="M5677" s="14"/>
      <c r="N5677" s="14"/>
      <c r="O5677" s="14"/>
      <c r="P5677" s="14"/>
    </row>
    <row r="5678" spans="9:16" x14ac:dyDescent="0.25">
      <c r="I5678" s="14"/>
      <c r="J5678" s="14"/>
      <c r="K5678" s="14"/>
      <c r="L5678" s="14"/>
      <c r="M5678" s="14"/>
      <c r="N5678" s="14"/>
      <c r="O5678" s="14"/>
      <c r="P5678" s="14"/>
    </row>
    <row r="5679" spans="9:16" x14ac:dyDescent="0.25">
      <c r="I5679" s="14"/>
      <c r="J5679" s="14"/>
      <c r="K5679" s="14"/>
      <c r="L5679" s="14"/>
      <c r="M5679" s="14"/>
      <c r="N5679" s="14"/>
      <c r="O5679" s="14"/>
      <c r="P5679" s="14"/>
    </row>
    <row r="5680" spans="9:16" x14ac:dyDescent="0.25">
      <c r="I5680" s="14"/>
      <c r="J5680" s="14"/>
      <c r="K5680" s="14"/>
      <c r="L5680" s="14"/>
      <c r="M5680" s="14"/>
      <c r="N5680" s="14"/>
      <c r="O5680" s="14"/>
      <c r="P5680" s="14"/>
    </row>
    <row r="5681" spans="9:16" x14ac:dyDescent="0.25">
      <c r="I5681" s="14"/>
      <c r="J5681" s="14"/>
      <c r="K5681" s="14"/>
      <c r="L5681" s="14"/>
      <c r="M5681" s="14"/>
      <c r="N5681" s="14"/>
      <c r="O5681" s="14"/>
      <c r="P5681" s="14"/>
    </row>
    <row r="5682" spans="9:16" x14ac:dyDescent="0.25">
      <c r="I5682" s="14"/>
      <c r="J5682" s="14"/>
      <c r="K5682" s="14"/>
      <c r="L5682" s="14"/>
      <c r="M5682" s="14"/>
      <c r="N5682" s="14"/>
      <c r="O5682" s="14"/>
      <c r="P5682" s="14"/>
    </row>
    <row r="5683" spans="9:16" x14ac:dyDescent="0.25">
      <c r="I5683" s="14"/>
      <c r="J5683" s="14"/>
      <c r="K5683" s="14"/>
      <c r="L5683" s="14"/>
      <c r="M5683" s="14"/>
      <c r="N5683" s="14"/>
      <c r="O5683" s="14"/>
      <c r="P5683" s="14"/>
    </row>
    <row r="5684" spans="9:16" x14ac:dyDescent="0.25">
      <c r="I5684" s="14"/>
      <c r="J5684" s="14"/>
      <c r="K5684" s="14"/>
      <c r="L5684" s="14"/>
      <c r="M5684" s="14"/>
      <c r="N5684" s="14"/>
      <c r="O5684" s="14"/>
      <c r="P5684" s="14"/>
    </row>
    <row r="5685" spans="9:16" x14ac:dyDescent="0.25">
      <c r="I5685" s="14"/>
      <c r="J5685" s="14"/>
      <c r="K5685" s="14"/>
      <c r="L5685" s="14"/>
      <c r="M5685" s="14"/>
      <c r="N5685" s="14"/>
      <c r="O5685" s="14"/>
      <c r="P5685" s="14"/>
    </row>
    <row r="5686" spans="9:16" x14ac:dyDescent="0.25">
      <c r="I5686" s="14"/>
      <c r="J5686" s="14"/>
      <c r="K5686" s="14"/>
      <c r="L5686" s="14"/>
      <c r="M5686" s="14"/>
      <c r="N5686" s="14"/>
      <c r="O5686" s="14"/>
      <c r="P5686" s="14"/>
    </row>
    <row r="5687" spans="9:16" x14ac:dyDescent="0.25">
      <c r="I5687" s="14"/>
      <c r="J5687" s="14"/>
      <c r="K5687" s="14"/>
      <c r="L5687" s="14"/>
      <c r="M5687" s="14"/>
      <c r="N5687" s="14"/>
      <c r="O5687" s="14"/>
      <c r="P5687" s="14"/>
    </row>
    <row r="5688" spans="9:16" x14ac:dyDescent="0.25">
      <c r="I5688" s="14"/>
      <c r="J5688" s="14"/>
      <c r="K5688" s="14"/>
      <c r="L5688" s="14"/>
      <c r="M5688" s="14"/>
      <c r="N5688" s="14"/>
      <c r="O5688" s="14"/>
      <c r="P5688" s="14"/>
    </row>
    <row r="5689" spans="9:16" x14ac:dyDescent="0.25">
      <c r="I5689" s="14"/>
      <c r="J5689" s="14"/>
      <c r="K5689" s="14"/>
      <c r="L5689" s="14"/>
      <c r="M5689" s="14"/>
      <c r="N5689" s="14"/>
      <c r="O5689" s="14"/>
      <c r="P5689" s="14"/>
    </row>
    <row r="5690" spans="9:16" x14ac:dyDescent="0.25">
      <c r="I5690" s="14"/>
      <c r="J5690" s="14"/>
      <c r="K5690" s="14"/>
      <c r="L5690" s="14"/>
      <c r="M5690" s="14"/>
      <c r="N5690" s="14"/>
      <c r="O5690" s="14"/>
      <c r="P5690" s="14"/>
    </row>
    <row r="5691" spans="9:16" x14ac:dyDescent="0.25">
      <c r="I5691" s="14"/>
      <c r="J5691" s="14"/>
      <c r="K5691" s="14"/>
      <c r="L5691" s="14"/>
      <c r="M5691" s="14"/>
      <c r="N5691" s="14"/>
      <c r="O5691" s="14"/>
      <c r="P5691" s="14"/>
    </row>
    <row r="5692" spans="9:16" x14ac:dyDescent="0.25">
      <c r="I5692" s="14"/>
      <c r="J5692" s="14"/>
      <c r="K5692" s="14"/>
      <c r="L5692" s="14"/>
      <c r="M5692" s="14"/>
      <c r="N5692" s="14"/>
      <c r="O5692" s="14"/>
      <c r="P5692" s="14"/>
    </row>
    <row r="5693" spans="9:16" x14ac:dyDescent="0.25">
      <c r="I5693" s="14"/>
      <c r="J5693" s="14"/>
      <c r="K5693" s="14"/>
      <c r="L5693" s="14"/>
      <c r="M5693" s="14"/>
      <c r="N5693" s="14"/>
      <c r="O5693" s="14"/>
      <c r="P5693" s="14"/>
    </row>
    <row r="5694" spans="9:16" x14ac:dyDescent="0.25">
      <c r="I5694" s="14"/>
      <c r="J5694" s="14"/>
      <c r="K5694" s="14"/>
      <c r="L5694" s="14"/>
      <c r="M5694" s="14"/>
      <c r="N5694" s="14"/>
      <c r="O5694" s="14"/>
      <c r="P5694" s="14"/>
    </row>
    <row r="5695" spans="9:16" x14ac:dyDescent="0.25">
      <c r="I5695" s="14"/>
      <c r="J5695" s="14"/>
      <c r="K5695" s="14"/>
      <c r="L5695" s="14"/>
      <c r="M5695" s="14"/>
      <c r="N5695" s="14"/>
      <c r="O5695" s="14"/>
      <c r="P5695" s="14"/>
    </row>
    <row r="5696" spans="9:16" x14ac:dyDescent="0.25">
      <c r="I5696" s="14"/>
      <c r="J5696" s="14"/>
      <c r="K5696" s="14"/>
      <c r="L5696" s="14"/>
      <c r="M5696" s="14"/>
      <c r="N5696" s="14"/>
      <c r="O5696" s="14"/>
      <c r="P5696" s="14"/>
    </row>
    <row r="5697" spans="9:16" x14ac:dyDescent="0.25">
      <c r="I5697" s="14"/>
      <c r="J5697" s="14"/>
      <c r="K5697" s="14"/>
      <c r="L5697" s="14"/>
      <c r="M5697" s="14"/>
      <c r="N5697" s="14"/>
      <c r="O5697" s="14"/>
      <c r="P5697" s="14"/>
    </row>
    <row r="5698" spans="9:16" x14ac:dyDescent="0.25">
      <c r="I5698" s="14"/>
      <c r="J5698" s="14"/>
      <c r="K5698" s="14"/>
      <c r="L5698" s="14"/>
      <c r="M5698" s="14"/>
      <c r="N5698" s="14"/>
      <c r="O5698" s="14"/>
      <c r="P5698" s="14"/>
    </row>
    <row r="5699" spans="9:16" x14ac:dyDescent="0.25">
      <c r="I5699" s="14"/>
      <c r="J5699" s="14"/>
      <c r="K5699" s="14"/>
      <c r="L5699" s="14"/>
      <c r="M5699" s="14"/>
      <c r="N5699" s="14"/>
      <c r="O5699" s="14"/>
      <c r="P5699" s="14"/>
    </row>
    <row r="5700" spans="9:16" x14ac:dyDescent="0.25">
      <c r="I5700" s="14"/>
      <c r="J5700" s="14"/>
      <c r="K5700" s="14"/>
      <c r="L5700" s="14"/>
      <c r="M5700" s="14"/>
      <c r="N5700" s="14"/>
      <c r="O5700" s="14"/>
      <c r="P5700" s="14"/>
    </row>
    <row r="5701" spans="9:16" x14ac:dyDescent="0.25">
      <c r="I5701" s="14"/>
      <c r="J5701" s="14"/>
      <c r="K5701" s="14"/>
      <c r="L5701" s="14"/>
      <c r="M5701" s="14"/>
      <c r="N5701" s="14"/>
      <c r="O5701" s="14"/>
      <c r="P5701" s="14"/>
    </row>
    <row r="5702" spans="9:16" x14ac:dyDescent="0.25">
      <c r="I5702" s="14"/>
      <c r="J5702" s="14"/>
      <c r="K5702" s="14"/>
      <c r="L5702" s="14"/>
      <c r="M5702" s="14"/>
      <c r="N5702" s="14"/>
      <c r="O5702" s="14"/>
      <c r="P5702" s="14"/>
    </row>
    <row r="5703" spans="9:16" x14ac:dyDescent="0.25">
      <c r="I5703" s="14"/>
      <c r="J5703" s="14"/>
      <c r="K5703" s="14"/>
      <c r="L5703" s="14"/>
      <c r="M5703" s="14"/>
      <c r="N5703" s="14"/>
      <c r="O5703" s="14"/>
      <c r="P5703" s="14"/>
    </row>
    <row r="5704" spans="9:16" x14ac:dyDescent="0.25">
      <c r="I5704" s="14"/>
      <c r="J5704" s="14"/>
      <c r="K5704" s="14"/>
      <c r="L5704" s="14"/>
      <c r="M5704" s="14"/>
      <c r="N5704" s="14"/>
      <c r="O5704" s="14"/>
      <c r="P5704" s="14"/>
    </row>
    <row r="5705" spans="9:16" x14ac:dyDescent="0.25">
      <c r="I5705" s="14"/>
      <c r="J5705" s="14"/>
      <c r="K5705" s="14"/>
      <c r="L5705" s="14"/>
      <c r="M5705" s="14"/>
      <c r="N5705" s="14"/>
      <c r="O5705" s="14"/>
      <c r="P5705" s="14"/>
    </row>
    <row r="5706" spans="9:16" x14ac:dyDescent="0.25">
      <c r="I5706" s="14"/>
      <c r="J5706" s="14"/>
      <c r="K5706" s="14"/>
      <c r="L5706" s="14"/>
      <c r="M5706" s="14"/>
      <c r="N5706" s="14"/>
      <c r="O5706" s="14"/>
      <c r="P5706" s="14"/>
    </row>
    <row r="5707" spans="9:16" x14ac:dyDescent="0.25">
      <c r="I5707" s="14"/>
      <c r="J5707" s="14"/>
      <c r="K5707" s="14"/>
      <c r="L5707" s="14"/>
      <c r="M5707" s="14"/>
      <c r="N5707" s="14"/>
      <c r="O5707" s="14"/>
      <c r="P5707" s="14"/>
    </row>
    <row r="5708" spans="9:16" x14ac:dyDescent="0.25">
      <c r="I5708" s="14"/>
      <c r="J5708" s="14"/>
      <c r="K5708" s="14"/>
      <c r="L5708" s="14"/>
      <c r="M5708" s="14"/>
      <c r="N5708" s="14"/>
      <c r="O5708" s="14"/>
      <c r="P5708" s="14"/>
    </row>
    <row r="5709" spans="9:16" x14ac:dyDescent="0.25">
      <c r="I5709" s="14"/>
      <c r="J5709" s="14"/>
      <c r="K5709" s="14"/>
      <c r="L5709" s="14"/>
      <c r="M5709" s="14"/>
      <c r="N5709" s="14"/>
      <c r="O5709" s="14"/>
      <c r="P5709" s="14"/>
    </row>
    <row r="5710" spans="9:16" x14ac:dyDescent="0.25">
      <c r="I5710" s="14"/>
      <c r="J5710" s="14"/>
      <c r="K5710" s="14"/>
      <c r="L5710" s="14"/>
      <c r="M5710" s="14"/>
      <c r="N5710" s="14"/>
      <c r="O5710" s="14"/>
      <c r="P5710" s="14"/>
    </row>
    <row r="5711" spans="9:16" x14ac:dyDescent="0.25">
      <c r="I5711" s="14"/>
      <c r="J5711" s="14"/>
      <c r="K5711" s="14"/>
      <c r="L5711" s="14"/>
      <c r="M5711" s="14"/>
      <c r="N5711" s="14"/>
      <c r="O5711" s="14"/>
      <c r="P5711" s="14"/>
    </row>
    <row r="5712" spans="9:16" x14ac:dyDescent="0.25">
      <c r="I5712" s="14"/>
      <c r="J5712" s="14"/>
      <c r="K5712" s="14"/>
      <c r="L5712" s="14"/>
      <c r="M5712" s="14"/>
      <c r="N5712" s="14"/>
      <c r="O5712" s="14"/>
      <c r="P5712" s="14"/>
    </row>
    <row r="5713" spans="9:16" x14ac:dyDescent="0.25">
      <c r="I5713" s="14"/>
      <c r="J5713" s="14"/>
      <c r="K5713" s="14"/>
      <c r="L5713" s="14"/>
      <c r="M5713" s="14"/>
      <c r="N5713" s="14"/>
      <c r="O5713" s="14"/>
      <c r="P5713" s="14"/>
    </row>
    <row r="5714" spans="9:16" x14ac:dyDescent="0.25">
      <c r="I5714" s="14"/>
      <c r="J5714" s="14"/>
      <c r="K5714" s="14"/>
      <c r="L5714" s="14"/>
      <c r="M5714" s="14"/>
      <c r="N5714" s="14"/>
      <c r="O5714" s="14"/>
      <c r="P5714" s="14"/>
    </row>
    <row r="5715" spans="9:16" x14ac:dyDescent="0.25">
      <c r="I5715" s="14"/>
      <c r="J5715" s="14"/>
      <c r="K5715" s="14"/>
      <c r="L5715" s="14"/>
      <c r="M5715" s="14"/>
      <c r="N5715" s="14"/>
      <c r="O5715" s="14"/>
      <c r="P5715" s="14"/>
    </row>
    <row r="5716" spans="9:16" x14ac:dyDescent="0.25">
      <c r="I5716" s="14"/>
      <c r="J5716" s="14"/>
      <c r="K5716" s="14"/>
      <c r="L5716" s="14"/>
      <c r="M5716" s="14"/>
      <c r="N5716" s="14"/>
      <c r="O5716" s="14"/>
      <c r="P5716" s="14"/>
    </row>
    <row r="5717" spans="9:16" x14ac:dyDescent="0.25">
      <c r="I5717" s="14"/>
      <c r="J5717" s="14"/>
      <c r="K5717" s="14"/>
      <c r="L5717" s="14"/>
      <c r="M5717" s="14"/>
      <c r="N5717" s="14"/>
      <c r="O5717" s="14"/>
      <c r="P5717" s="14"/>
    </row>
    <row r="5718" spans="9:16" x14ac:dyDescent="0.25">
      <c r="I5718" s="14"/>
      <c r="J5718" s="14"/>
      <c r="K5718" s="14"/>
      <c r="L5718" s="14"/>
      <c r="M5718" s="14"/>
      <c r="N5718" s="14"/>
      <c r="O5718" s="14"/>
      <c r="P5718" s="14"/>
    </row>
    <row r="5719" spans="9:16" x14ac:dyDescent="0.25">
      <c r="I5719" s="14"/>
      <c r="J5719" s="14"/>
      <c r="K5719" s="14"/>
      <c r="L5719" s="14"/>
      <c r="M5719" s="14"/>
      <c r="N5719" s="14"/>
      <c r="O5719" s="14"/>
      <c r="P5719" s="14"/>
    </row>
    <row r="5720" spans="9:16" x14ac:dyDescent="0.25">
      <c r="I5720" s="14"/>
      <c r="J5720" s="14"/>
      <c r="K5720" s="14"/>
      <c r="L5720" s="14"/>
      <c r="M5720" s="14"/>
      <c r="N5720" s="14"/>
      <c r="O5720" s="14"/>
      <c r="P5720" s="14"/>
    </row>
    <row r="5721" spans="9:16" x14ac:dyDescent="0.25">
      <c r="I5721" s="14"/>
      <c r="J5721" s="14"/>
      <c r="K5721" s="14"/>
      <c r="L5721" s="14"/>
      <c r="M5721" s="14"/>
      <c r="N5721" s="14"/>
      <c r="O5721" s="14"/>
      <c r="P5721" s="14"/>
    </row>
    <row r="5722" spans="9:16" x14ac:dyDescent="0.25">
      <c r="I5722" s="14"/>
      <c r="J5722" s="14"/>
      <c r="K5722" s="14"/>
      <c r="L5722" s="14"/>
      <c r="M5722" s="14"/>
      <c r="N5722" s="14"/>
      <c r="O5722" s="14"/>
      <c r="P5722" s="14"/>
    </row>
    <row r="5723" spans="9:16" x14ac:dyDescent="0.25">
      <c r="I5723" s="14"/>
      <c r="J5723" s="14"/>
      <c r="K5723" s="14"/>
      <c r="L5723" s="14"/>
      <c r="M5723" s="14"/>
      <c r="N5723" s="14"/>
      <c r="O5723" s="14"/>
      <c r="P5723" s="14"/>
    </row>
    <row r="5724" spans="9:16" x14ac:dyDescent="0.25">
      <c r="I5724" s="14"/>
      <c r="J5724" s="14"/>
      <c r="K5724" s="14"/>
      <c r="L5724" s="14"/>
      <c r="M5724" s="14"/>
      <c r="N5724" s="14"/>
      <c r="O5724" s="14"/>
      <c r="P5724" s="14"/>
    </row>
    <row r="5725" spans="9:16" x14ac:dyDescent="0.25">
      <c r="I5725" s="14"/>
      <c r="J5725" s="14"/>
      <c r="K5725" s="14"/>
      <c r="L5725" s="14"/>
      <c r="M5725" s="14"/>
      <c r="N5725" s="14"/>
      <c r="O5725" s="14"/>
      <c r="P5725" s="14"/>
    </row>
    <row r="5726" spans="9:16" x14ac:dyDescent="0.25">
      <c r="I5726" s="14"/>
      <c r="J5726" s="14"/>
      <c r="K5726" s="14"/>
      <c r="L5726" s="14"/>
      <c r="M5726" s="14"/>
      <c r="N5726" s="14"/>
      <c r="O5726" s="14"/>
      <c r="P5726" s="14"/>
    </row>
    <row r="5727" spans="9:16" x14ac:dyDescent="0.25">
      <c r="I5727" s="14"/>
      <c r="J5727" s="14"/>
      <c r="K5727" s="14"/>
      <c r="L5727" s="14"/>
      <c r="M5727" s="14"/>
      <c r="N5727" s="14"/>
      <c r="O5727" s="14"/>
      <c r="P5727" s="14"/>
    </row>
    <row r="5728" spans="9:16" x14ac:dyDescent="0.25">
      <c r="I5728" s="14"/>
      <c r="J5728" s="14"/>
      <c r="K5728" s="14"/>
      <c r="L5728" s="14"/>
      <c r="M5728" s="14"/>
      <c r="N5728" s="14"/>
      <c r="O5728" s="14"/>
      <c r="P5728" s="14"/>
    </row>
    <row r="5729" spans="9:16" x14ac:dyDescent="0.25">
      <c r="I5729" s="14"/>
      <c r="J5729" s="14"/>
      <c r="K5729" s="14"/>
      <c r="L5729" s="14"/>
      <c r="M5729" s="14"/>
      <c r="N5729" s="14"/>
      <c r="O5729" s="14"/>
      <c r="P5729" s="14"/>
    </row>
    <row r="5730" spans="9:16" x14ac:dyDescent="0.25">
      <c r="I5730" s="14"/>
      <c r="J5730" s="14"/>
      <c r="K5730" s="14"/>
      <c r="L5730" s="14"/>
      <c r="M5730" s="14"/>
      <c r="N5730" s="14"/>
      <c r="O5730" s="14"/>
      <c r="P5730" s="14"/>
    </row>
    <row r="5731" spans="9:16" x14ac:dyDescent="0.25">
      <c r="I5731" s="14"/>
      <c r="J5731" s="14"/>
      <c r="K5731" s="14"/>
      <c r="L5731" s="14"/>
      <c r="M5731" s="14"/>
      <c r="N5731" s="14"/>
      <c r="O5731" s="14"/>
      <c r="P5731" s="14"/>
    </row>
    <row r="5732" spans="9:16" x14ac:dyDescent="0.25">
      <c r="I5732" s="14"/>
      <c r="J5732" s="14"/>
      <c r="K5732" s="14"/>
      <c r="L5732" s="14"/>
      <c r="M5732" s="14"/>
      <c r="N5732" s="14"/>
      <c r="O5732" s="14"/>
      <c r="P5732" s="14"/>
    </row>
    <row r="5733" spans="9:16" x14ac:dyDescent="0.25">
      <c r="I5733" s="14"/>
      <c r="J5733" s="14"/>
      <c r="K5733" s="14"/>
      <c r="L5733" s="14"/>
      <c r="M5733" s="14"/>
      <c r="N5733" s="14"/>
      <c r="O5733" s="14"/>
      <c r="P5733" s="14"/>
    </row>
    <row r="5734" spans="9:16" x14ac:dyDescent="0.25">
      <c r="I5734" s="14"/>
      <c r="J5734" s="14"/>
      <c r="K5734" s="14"/>
      <c r="L5734" s="14"/>
      <c r="M5734" s="14"/>
      <c r="N5734" s="14"/>
      <c r="O5734" s="14"/>
      <c r="P5734" s="14"/>
    </row>
    <row r="5735" spans="9:16" x14ac:dyDescent="0.25">
      <c r="I5735" s="14"/>
      <c r="J5735" s="14"/>
      <c r="K5735" s="14"/>
      <c r="L5735" s="14"/>
      <c r="M5735" s="14"/>
      <c r="N5735" s="14"/>
      <c r="O5735" s="14"/>
      <c r="P5735" s="14"/>
    </row>
    <row r="5736" spans="9:16" x14ac:dyDescent="0.25">
      <c r="I5736" s="14"/>
      <c r="J5736" s="14"/>
      <c r="K5736" s="14"/>
      <c r="L5736" s="14"/>
      <c r="M5736" s="14"/>
      <c r="N5736" s="14"/>
      <c r="O5736" s="14"/>
      <c r="P5736" s="14"/>
    </row>
    <row r="5737" spans="9:16" x14ac:dyDescent="0.25">
      <c r="I5737" s="14"/>
      <c r="J5737" s="14"/>
      <c r="K5737" s="14"/>
      <c r="L5737" s="14"/>
      <c r="M5737" s="14"/>
      <c r="N5737" s="14"/>
      <c r="O5737" s="14"/>
      <c r="P5737" s="14"/>
    </row>
    <row r="5738" spans="9:16" x14ac:dyDescent="0.25">
      <c r="I5738" s="14"/>
      <c r="J5738" s="14"/>
      <c r="K5738" s="14"/>
      <c r="L5738" s="14"/>
      <c r="M5738" s="14"/>
      <c r="N5738" s="14"/>
      <c r="O5738" s="14"/>
      <c r="P5738" s="14"/>
    </row>
    <row r="5739" spans="9:16" x14ac:dyDescent="0.25">
      <c r="I5739" s="14"/>
      <c r="J5739" s="14"/>
      <c r="K5739" s="14"/>
      <c r="L5739" s="14"/>
      <c r="M5739" s="14"/>
      <c r="N5739" s="14"/>
      <c r="O5739" s="14"/>
      <c r="P5739" s="14"/>
    </row>
    <row r="5740" spans="9:16" x14ac:dyDescent="0.25">
      <c r="I5740" s="14"/>
      <c r="J5740" s="14"/>
      <c r="K5740" s="14"/>
      <c r="L5740" s="14"/>
      <c r="M5740" s="14"/>
      <c r="N5740" s="14"/>
      <c r="O5740" s="14"/>
      <c r="P5740" s="14"/>
    </row>
    <row r="5741" spans="9:16" x14ac:dyDescent="0.25">
      <c r="I5741" s="14"/>
      <c r="J5741" s="14"/>
      <c r="K5741" s="14"/>
      <c r="L5741" s="14"/>
      <c r="M5741" s="14"/>
      <c r="N5741" s="14"/>
      <c r="O5741" s="14"/>
      <c r="P5741" s="14"/>
    </row>
    <row r="5742" spans="9:16" x14ac:dyDescent="0.25">
      <c r="I5742" s="14"/>
      <c r="J5742" s="14"/>
      <c r="K5742" s="14"/>
      <c r="L5742" s="14"/>
      <c r="M5742" s="14"/>
      <c r="N5742" s="14"/>
      <c r="O5742" s="14"/>
      <c r="P5742" s="14"/>
    </row>
    <row r="5743" spans="9:16" x14ac:dyDescent="0.25">
      <c r="I5743" s="14"/>
      <c r="J5743" s="14"/>
      <c r="K5743" s="14"/>
      <c r="L5743" s="14"/>
      <c r="M5743" s="14"/>
      <c r="N5743" s="14"/>
      <c r="O5743" s="14"/>
      <c r="P5743" s="14"/>
    </row>
    <row r="5744" spans="9:16" x14ac:dyDescent="0.25">
      <c r="I5744" s="14"/>
      <c r="J5744" s="14"/>
      <c r="K5744" s="14"/>
      <c r="L5744" s="14"/>
      <c r="M5744" s="14"/>
      <c r="N5744" s="14"/>
      <c r="O5744" s="14"/>
      <c r="P5744" s="14"/>
    </row>
    <row r="5745" spans="9:16" x14ac:dyDescent="0.25">
      <c r="I5745" s="14"/>
      <c r="J5745" s="14"/>
      <c r="K5745" s="14"/>
      <c r="L5745" s="14"/>
      <c r="M5745" s="14"/>
      <c r="N5745" s="14"/>
      <c r="O5745" s="14"/>
      <c r="P5745" s="14"/>
    </row>
    <row r="5746" spans="9:16" x14ac:dyDescent="0.25">
      <c r="I5746" s="14"/>
      <c r="J5746" s="14"/>
      <c r="K5746" s="14"/>
      <c r="L5746" s="14"/>
      <c r="M5746" s="14"/>
      <c r="N5746" s="14"/>
      <c r="O5746" s="14"/>
      <c r="P5746" s="14"/>
    </row>
    <row r="5747" spans="9:16" x14ac:dyDescent="0.25">
      <c r="I5747" s="14"/>
      <c r="J5747" s="14"/>
      <c r="K5747" s="14"/>
      <c r="L5747" s="14"/>
      <c r="M5747" s="14"/>
      <c r="N5747" s="14"/>
      <c r="O5747" s="14"/>
      <c r="P5747" s="14"/>
    </row>
    <row r="5748" spans="9:16" x14ac:dyDescent="0.25">
      <c r="I5748" s="14"/>
      <c r="J5748" s="14"/>
      <c r="K5748" s="14"/>
      <c r="L5748" s="14"/>
      <c r="M5748" s="14"/>
      <c r="N5748" s="14"/>
      <c r="O5748" s="14"/>
      <c r="P5748" s="14"/>
    </row>
    <row r="5749" spans="9:16" x14ac:dyDescent="0.25">
      <c r="I5749" s="14"/>
      <c r="J5749" s="14"/>
      <c r="K5749" s="14"/>
      <c r="L5749" s="14"/>
      <c r="M5749" s="14"/>
      <c r="N5749" s="14"/>
      <c r="O5749" s="14"/>
      <c r="P5749" s="14"/>
    </row>
    <row r="5750" spans="9:16" x14ac:dyDescent="0.25">
      <c r="I5750" s="14"/>
      <c r="J5750" s="14"/>
      <c r="K5750" s="14"/>
      <c r="L5750" s="14"/>
      <c r="M5750" s="14"/>
      <c r="N5750" s="14"/>
      <c r="O5750" s="14"/>
      <c r="P5750" s="14"/>
    </row>
    <row r="5751" spans="9:16" x14ac:dyDescent="0.25">
      <c r="I5751" s="14"/>
      <c r="J5751" s="14"/>
      <c r="K5751" s="14"/>
      <c r="L5751" s="14"/>
      <c r="M5751" s="14"/>
      <c r="N5751" s="14"/>
      <c r="O5751" s="14"/>
      <c r="P5751" s="14"/>
    </row>
    <row r="5752" spans="9:16" x14ac:dyDescent="0.25">
      <c r="I5752" s="14"/>
      <c r="J5752" s="14"/>
      <c r="K5752" s="14"/>
      <c r="L5752" s="14"/>
      <c r="M5752" s="14"/>
      <c r="N5752" s="14"/>
      <c r="O5752" s="14"/>
      <c r="P5752" s="14"/>
    </row>
    <row r="5753" spans="9:16" x14ac:dyDescent="0.25">
      <c r="I5753" s="14"/>
      <c r="J5753" s="14"/>
      <c r="K5753" s="14"/>
      <c r="L5753" s="14"/>
      <c r="M5753" s="14"/>
      <c r="N5753" s="14"/>
      <c r="O5753" s="14"/>
      <c r="P5753" s="14"/>
    </row>
    <row r="5754" spans="9:16" x14ac:dyDescent="0.25">
      <c r="I5754" s="14"/>
      <c r="J5754" s="14"/>
      <c r="K5754" s="14"/>
      <c r="L5754" s="14"/>
      <c r="M5754" s="14"/>
      <c r="N5754" s="14"/>
      <c r="O5754" s="14"/>
      <c r="P5754" s="14"/>
    </row>
    <row r="5755" spans="9:16" x14ac:dyDescent="0.25">
      <c r="I5755" s="14"/>
      <c r="J5755" s="14"/>
      <c r="K5755" s="14"/>
      <c r="L5755" s="14"/>
      <c r="M5755" s="14"/>
      <c r="N5755" s="14"/>
      <c r="O5755" s="14"/>
      <c r="P5755" s="14"/>
    </row>
    <row r="5756" spans="9:16" x14ac:dyDescent="0.25">
      <c r="I5756" s="14"/>
      <c r="J5756" s="14"/>
      <c r="K5756" s="14"/>
      <c r="L5756" s="14"/>
      <c r="M5756" s="14"/>
      <c r="N5756" s="14"/>
      <c r="O5756" s="14"/>
      <c r="P5756" s="14"/>
    </row>
    <row r="5757" spans="9:16" x14ac:dyDescent="0.25">
      <c r="I5757" s="14"/>
      <c r="J5757" s="14"/>
      <c r="K5757" s="14"/>
      <c r="L5757" s="14"/>
      <c r="M5757" s="14"/>
      <c r="N5757" s="14"/>
      <c r="O5757" s="14"/>
      <c r="P5757" s="14"/>
    </row>
    <row r="5758" spans="9:16" x14ac:dyDescent="0.25">
      <c r="I5758" s="14"/>
      <c r="J5758" s="14"/>
      <c r="K5758" s="14"/>
      <c r="L5758" s="14"/>
      <c r="M5758" s="14"/>
      <c r="N5758" s="14"/>
      <c r="O5758" s="14"/>
      <c r="P5758" s="14"/>
    </row>
    <row r="5759" spans="9:16" x14ac:dyDescent="0.25">
      <c r="I5759" s="14"/>
      <c r="J5759" s="14"/>
      <c r="K5759" s="14"/>
      <c r="L5759" s="14"/>
      <c r="M5759" s="14"/>
      <c r="N5759" s="14"/>
      <c r="O5759" s="14"/>
      <c r="P5759" s="14"/>
    </row>
    <row r="5760" spans="9:16" x14ac:dyDescent="0.25">
      <c r="I5760" s="14"/>
      <c r="J5760" s="14"/>
      <c r="K5760" s="14"/>
      <c r="L5760" s="14"/>
      <c r="M5760" s="14"/>
      <c r="N5760" s="14"/>
      <c r="O5760" s="14"/>
      <c r="P5760" s="14"/>
    </row>
    <row r="5761" spans="9:16" x14ac:dyDescent="0.25">
      <c r="I5761" s="14"/>
      <c r="J5761" s="14"/>
      <c r="K5761" s="14"/>
      <c r="L5761" s="14"/>
      <c r="M5761" s="14"/>
      <c r="N5761" s="14"/>
      <c r="O5761" s="14"/>
      <c r="P5761" s="14"/>
    </row>
    <row r="5762" spans="9:16" x14ac:dyDescent="0.25">
      <c r="I5762" s="14"/>
      <c r="J5762" s="14"/>
      <c r="K5762" s="14"/>
      <c r="L5762" s="14"/>
      <c r="M5762" s="14"/>
      <c r="N5762" s="14"/>
      <c r="O5762" s="14"/>
      <c r="P5762" s="14"/>
    </row>
    <row r="5763" spans="9:16" x14ac:dyDescent="0.25">
      <c r="I5763" s="14"/>
      <c r="J5763" s="14"/>
      <c r="K5763" s="14"/>
      <c r="L5763" s="14"/>
      <c r="M5763" s="14"/>
      <c r="N5763" s="14"/>
      <c r="O5763" s="14"/>
      <c r="P5763" s="14"/>
    </row>
    <row r="5764" spans="9:16" x14ac:dyDescent="0.25">
      <c r="I5764" s="14"/>
      <c r="J5764" s="14"/>
      <c r="K5764" s="14"/>
      <c r="L5764" s="14"/>
      <c r="M5764" s="14"/>
      <c r="N5764" s="14"/>
      <c r="O5764" s="14"/>
      <c r="P5764" s="14"/>
    </row>
    <row r="5765" spans="9:16" x14ac:dyDescent="0.25">
      <c r="I5765" s="14"/>
      <c r="J5765" s="14"/>
      <c r="K5765" s="14"/>
      <c r="L5765" s="14"/>
      <c r="M5765" s="14"/>
      <c r="N5765" s="14"/>
      <c r="O5765" s="14"/>
      <c r="P5765" s="14"/>
    </row>
    <row r="5766" spans="9:16" x14ac:dyDescent="0.25">
      <c r="I5766" s="14"/>
      <c r="J5766" s="14"/>
      <c r="K5766" s="14"/>
      <c r="L5766" s="14"/>
      <c r="M5766" s="14"/>
      <c r="N5766" s="14"/>
      <c r="O5766" s="14"/>
      <c r="P5766" s="14"/>
    </row>
    <row r="5767" spans="9:16" x14ac:dyDescent="0.25">
      <c r="I5767" s="14"/>
      <c r="J5767" s="14"/>
      <c r="K5767" s="14"/>
      <c r="L5767" s="14"/>
      <c r="M5767" s="14"/>
      <c r="N5767" s="14"/>
      <c r="O5767" s="14"/>
      <c r="P5767" s="14"/>
    </row>
    <row r="5768" spans="9:16" x14ac:dyDescent="0.25">
      <c r="I5768" s="14"/>
      <c r="J5768" s="14"/>
      <c r="K5768" s="14"/>
      <c r="L5768" s="14"/>
      <c r="M5768" s="14"/>
      <c r="N5768" s="14"/>
      <c r="O5768" s="14"/>
      <c r="P5768" s="14"/>
    </row>
    <row r="5769" spans="9:16" x14ac:dyDescent="0.25">
      <c r="I5769" s="14"/>
      <c r="J5769" s="14"/>
      <c r="K5769" s="14"/>
      <c r="L5769" s="14"/>
      <c r="M5769" s="14"/>
      <c r="N5769" s="14"/>
      <c r="O5769" s="14"/>
      <c r="P5769" s="14"/>
    </row>
    <row r="5770" spans="9:16" x14ac:dyDescent="0.25">
      <c r="I5770" s="14"/>
      <c r="J5770" s="14"/>
      <c r="K5770" s="14"/>
      <c r="L5770" s="14"/>
      <c r="M5770" s="14"/>
      <c r="N5770" s="14"/>
      <c r="O5770" s="14"/>
      <c r="P5770" s="14"/>
    </row>
    <row r="5771" spans="9:16" x14ac:dyDescent="0.25">
      <c r="I5771" s="14"/>
      <c r="J5771" s="14"/>
      <c r="K5771" s="14"/>
      <c r="L5771" s="14"/>
      <c r="M5771" s="14"/>
      <c r="N5771" s="14"/>
      <c r="O5771" s="14"/>
      <c r="P5771" s="14"/>
    </row>
    <row r="5772" spans="9:16" x14ac:dyDescent="0.25">
      <c r="I5772" s="14"/>
      <c r="J5772" s="14"/>
      <c r="K5772" s="14"/>
      <c r="L5772" s="14"/>
      <c r="M5772" s="14"/>
      <c r="N5772" s="14"/>
      <c r="O5772" s="14"/>
      <c r="P5772" s="14"/>
    </row>
    <row r="5773" spans="9:16" x14ac:dyDescent="0.25">
      <c r="I5773" s="14"/>
      <c r="J5773" s="14"/>
      <c r="K5773" s="14"/>
      <c r="L5773" s="14"/>
      <c r="M5773" s="14"/>
      <c r="N5773" s="14"/>
      <c r="O5773" s="14"/>
      <c r="P5773" s="14"/>
    </row>
    <row r="5774" spans="9:16" x14ac:dyDescent="0.25">
      <c r="I5774" s="14"/>
      <c r="J5774" s="14"/>
      <c r="K5774" s="14"/>
      <c r="L5774" s="14"/>
      <c r="M5774" s="14"/>
      <c r="N5774" s="14"/>
      <c r="O5774" s="14"/>
      <c r="P5774" s="14"/>
    </row>
    <row r="5775" spans="9:16" x14ac:dyDescent="0.25">
      <c r="I5775" s="14"/>
      <c r="J5775" s="14"/>
      <c r="K5775" s="14"/>
      <c r="L5775" s="14"/>
      <c r="M5775" s="14"/>
      <c r="N5775" s="14"/>
      <c r="O5775" s="14"/>
      <c r="P5775" s="14"/>
    </row>
    <row r="5776" spans="9:16" x14ac:dyDescent="0.25">
      <c r="I5776" s="14"/>
      <c r="J5776" s="14"/>
      <c r="K5776" s="14"/>
      <c r="L5776" s="14"/>
      <c r="M5776" s="14"/>
      <c r="N5776" s="14"/>
      <c r="O5776" s="14"/>
      <c r="P5776" s="14"/>
    </row>
    <row r="5777" spans="9:16" x14ac:dyDescent="0.25">
      <c r="I5777" s="14"/>
      <c r="J5777" s="14"/>
      <c r="K5777" s="14"/>
      <c r="L5777" s="14"/>
      <c r="M5777" s="14"/>
      <c r="N5777" s="14"/>
      <c r="O5777" s="14"/>
      <c r="P5777" s="14"/>
    </row>
    <row r="5778" spans="9:16" x14ac:dyDescent="0.25">
      <c r="I5778" s="14"/>
      <c r="J5778" s="14"/>
      <c r="K5778" s="14"/>
      <c r="L5778" s="14"/>
      <c r="M5778" s="14"/>
      <c r="N5778" s="14"/>
      <c r="O5778" s="14"/>
      <c r="P5778" s="14"/>
    </row>
    <row r="5779" spans="9:16" x14ac:dyDescent="0.25">
      <c r="I5779" s="14"/>
      <c r="J5779" s="14"/>
      <c r="K5779" s="14"/>
      <c r="L5779" s="14"/>
      <c r="M5779" s="14"/>
      <c r="N5779" s="14"/>
      <c r="O5779" s="14"/>
      <c r="P5779" s="14"/>
    </row>
    <row r="5780" spans="9:16" x14ac:dyDescent="0.25">
      <c r="I5780" s="14"/>
      <c r="J5780" s="14"/>
      <c r="K5780" s="14"/>
      <c r="L5780" s="14"/>
      <c r="M5780" s="14"/>
      <c r="N5780" s="14"/>
      <c r="O5780" s="14"/>
      <c r="P5780" s="14"/>
    </row>
    <row r="5781" spans="9:16" x14ac:dyDescent="0.25">
      <c r="I5781" s="14"/>
      <c r="J5781" s="14"/>
      <c r="K5781" s="14"/>
      <c r="L5781" s="14"/>
      <c r="M5781" s="14"/>
      <c r="N5781" s="14"/>
      <c r="O5781" s="14"/>
      <c r="P5781" s="14"/>
    </row>
    <row r="5782" spans="9:16" x14ac:dyDescent="0.25">
      <c r="I5782" s="14"/>
      <c r="J5782" s="14"/>
      <c r="K5782" s="14"/>
      <c r="L5782" s="14"/>
      <c r="M5782" s="14"/>
      <c r="N5782" s="14"/>
      <c r="O5782" s="14"/>
      <c r="P5782" s="14"/>
    </row>
    <row r="5783" spans="9:16" x14ac:dyDescent="0.25">
      <c r="I5783" s="14"/>
      <c r="J5783" s="14"/>
      <c r="K5783" s="14"/>
      <c r="L5783" s="14"/>
      <c r="M5783" s="14"/>
      <c r="N5783" s="14"/>
      <c r="O5783" s="14"/>
      <c r="P5783" s="14"/>
    </row>
    <row r="5784" spans="9:16" x14ac:dyDescent="0.25">
      <c r="I5784" s="14"/>
      <c r="J5784" s="14"/>
      <c r="K5784" s="14"/>
      <c r="L5784" s="14"/>
      <c r="M5784" s="14"/>
      <c r="N5784" s="14"/>
      <c r="O5784" s="14"/>
      <c r="P5784" s="14"/>
    </row>
    <row r="5785" spans="9:16" x14ac:dyDescent="0.25">
      <c r="I5785" s="14"/>
      <c r="J5785" s="14"/>
      <c r="K5785" s="14"/>
      <c r="L5785" s="14"/>
      <c r="M5785" s="14"/>
      <c r="N5785" s="14"/>
      <c r="O5785" s="14"/>
      <c r="P5785" s="14"/>
    </row>
    <row r="5786" spans="9:16" x14ac:dyDescent="0.25">
      <c r="I5786" s="14"/>
      <c r="J5786" s="14"/>
      <c r="K5786" s="14"/>
      <c r="L5786" s="14"/>
      <c r="M5786" s="14"/>
      <c r="N5786" s="14"/>
      <c r="O5786" s="14"/>
      <c r="P5786" s="14"/>
    </row>
    <row r="5787" spans="9:16" x14ac:dyDescent="0.25">
      <c r="I5787" s="14"/>
      <c r="J5787" s="14"/>
      <c r="K5787" s="14"/>
      <c r="L5787" s="14"/>
      <c r="M5787" s="14"/>
      <c r="N5787" s="14"/>
      <c r="O5787" s="14"/>
      <c r="P5787" s="14"/>
    </row>
    <row r="5788" spans="9:16" x14ac:dyDescent="0.25">
      <c r="I5788" s="14"/>
      <c r="J5788" s="14"/>
      <c r="K5788" s="14"/>
      <c r="L5788" s="14"/>
      <c r="M5788" s="14"/>
      <c r="N5788" s="14"/>
      <c r="O5788" s="14"/>
      <c r="P5788" s="14"/>
    </row>
    <row r="5789" spans="9:16" x14ac:dyDescent="0.25">
      <c r="I5789" s="14"/>
      <c r="J5789" s="14"/>
      <c r="K5789" s="14"/>
      <c r="L5789" s="14"/>
      <c r="M5789" s="14"/>
      <c r="N5789" s="14"/>
      <c r="O5789" s="14"/>
      <c r="P5789" s="14"/>
    </row>
    <row r="5790" spans="9:16" x14ac:dyDescent="0.25">
      <c r="I5790" s="14"/>
      <c r="J5790" s="14"/>
      <c r="K5790" s="14"/>
      <c r="L5790" s="14"/>
      <c r="M5790" s="14"/>
      <c r="N5790" s="14"/>
      <c r="O5790" s="14"/>
      <c r="P5790" s="14"/>
    </row>
    <row r="5791" spans="9:16" x14ac:dyDescent="0.25">
      <c r="I5791" s="14"/>
      <c r="J5791" s="14"/>
      <c r="K5791" s="14"/>
      <c r="L5791" s="14"/>
      <c r="M5791" s="14"/>
      <c r="N5791" s="14"/>
      <c r="O5791" s="14"/>
      <c r="P5791" s="14"/>
    </row>
    <row r="5792" spans="9:16" x14ac:dyDescent="0.25">
      <c r="I5792" s="14"/>
      <c r="J5792" s="14"/>
      <c r="K5792" s="14"/>
      <c r="L5792" s="14"/>
      <c r="M5792" s="14"/>
      <c r="N5792" s="14"/>
      <c r="O5792" s="14"/>
      <c r="P5792" s="14"/>
    </row>
    <row r="5793" spans="9:16" x14ac:dyDescent="0.25">
      <c r="I5793" s="14"/>
      <c r="J5793" s="14"/>
      <c r="K5793" s="14"/>
      <c r="L5793" s="14"/>
      <c r="M5793" s="14"/>
      <c r="N5793" s="14"/>
      <c r="O5793" s="14"/>
      <c r="P5793" s="14"/>
    </row>
    <row r="5794" spans="9:16" x14ac:dyDescent="0.25">
      <c r="I5794" s="14"/>
      <c r="J5794" s="14"/>
      <c r="K5794" s="14"/>
      <c r="L5794" s="14"/>
      <c r="M5794" s="14"/>
      <c r="N5794" s="14"/>
      <c r="O5794" s="14"/>
      <c r="P5794" s="14"/>
    </row>
    <row r="5795" spans="9:16" x14ac:dyDescent="0.25">
      <c r="I5795" s="14"/>
      <c r="J5795" s="14"/>
      <c r="K5795" s="14"/>
      <c r="L5795" s="14"/>
      <c r="M5795" s="14"/>
      <c r="N5795" s="14"/>
      <c r="O5795" s="14"/>
      <c r="P5795" s="14"/>
    </row>
    <row r="5796" spans="9:16" x14ac:dyDescent="0.25">
      <c r="I5796" s="14"/>
      <c r="J5796" s="14"/>
      <c r="K5796" s="14"/>
      <c r="L5796" s="14"/>
      <c r="M5796" s="14"/>
      <c r="N5796" s="14"/>
      <c r="O5796" s="14"/>
      <c r="P5796" s="14"/>
    </row>
    <row r="5797" spans="9:16" x14ac:dyDescent="0.25">
      <c r="I5797" s="14"/>
      <c r="J5797" s="14"/>
      <c r="K5797" s="14"/>
      <c r="L5797" s="14"/>
      <c r="M5797" s="14"/>
      <c r="N5797" s="14"/>
      <c r="O5797" s="14"/>
      <c r="P5797" s="14"/>
    </row>
    <row r="5798" spans="9:16" x14ac:dyDescent="0.25">
      <c r="I5798" s="14"/>
      <c r="J5798" s="14"/>
      <c r="K5798" s="14"/>
      <c r="L5798" s="14"/>
      <c r="M5798" s="14"/>
      <c r="N5798" s="14"/>
      <c r="O5798" s="14"/>
      <c r="P5798" s="14"/>
    </row>
    <row r="5799" spans="9:16" x14ac:dyDescent="0.25">
      <c r="I5799" s="14"/>
      <c r="J5799" s="14"/>
      <c r="K5799" s="14"/>
      <c r="L5799" s="14"/>
      <c r="M5799" s="14"/>
      <c r="N5799" s="14"/>
      <c r="O5799" s="14"/>
      <c r="P5799" s="14"/>
    </row>
    <row r="5800" spans="9:16" x14ac:dyDescent="0.25">
      <c r="I5800" s="14"/>
      <c r="J5800" s="14"/>
      <c r="K5800" s="14"/>
      <c r="L5800" s="14"/>
      <c r="M5800" s="14"/>
      <c r="N5800" s="14"/>
      <c r="O5800" s="14"/>
      <c r="P5800" s="14"/>
    </row>
    <row r="5801" spans="9:16" x14ac:dyDescent="0.25">
      <c r="I5801" s="14"/>
      <c r="J5801" s="14"/>
      <c r="K5801" s="14"/>
      <c r="L5801" s="14"/>
      <c r="M5801" s="14"/>
      <c r="N5801" s="14"/>
      <c r="O5801" s="14"/>
      <c r="P5801" s="14"/>
    </row>
    <row r="5802" spans="9:16" x14ac:dyDescent="0.25">
      <c r="I5802" s="14"/>
      <c r="J5802" s="14"/>
      <c r="K5802" s="14"/>
      <c r="L5802" s="14"/>
      <c r="M5802" s="14"/>
      <c r="N5802" s="14"/>
      <c r="O5802" s="14"/>
      <c r="P5802" s="14"/>
    </row>
    <row r="5803" spans="9:16" x14ac:dyDescent="0.25">
      <c r="I5803" s="14"/>
      <c r="J5803" s="14"/>
      <c r="K5803" s="14"/>
      <c r="L5803" s="14"/>
      <c r="M5803" s="14"/>
      <c r="N5803" s="14"/>
      <c r="O5803" s="14"/>
      <c r="P5803" s="14"/>
    </row>
    <row r="5804" spans="9:16" x14ac:dyDescent="0.25">
      <c r="I5804" s="14"/>
      <c r="J5804" s="14"/>
      <c r="K5804" s="14"/>
      <c r="L5804" s="14"/>
      <c r="M5804" s="14"/>
      <c r="N5804" s="14"/>
      <c r="O5804" s="14"/>
      <c r="P5804" s="14"/>
    </row>
    <row r="5805" spans="9:16" x14ac:dyDescent="0.25">
      <c r="I5805" s="14"/>
      <c r="J5805" s="14"/>
      <c r="K5805" s="14"/>
      <c r="L5805" s="14"/>
      <c r="M5805" s="14"/>
      <c r="N5805" s="14"/>
      <c r="O5805" s="14"/>
      <c r="P5805" s="14"/>
    </row>
    <row r="5806" spans="9:16" x14ac:dyDescent="0.25">
      <c r="I5806" s="14"/>
      <c r="J5806" s="14"/>
      <c r="K5806" s="14"/>
      <c r="L5806" s="14"/>
      <c r="M5806" s="14"/>
      <c r="N5806" s="14"/>
      <c r="O5806" s="14"/>
      <c r="P5806" s="14"/>
    </row>
    <row r="5807" spans="9:16" x14ac:dyDescent="0.25">
      <c r="I5807" s="14"/>
      <c r="J5807" s="14"/>
      <c r="K5807" s="14"/>
      <c r="L5807" s="14"/>
      <c r="M5807" s="14"/>
      <c r="N5807" s="14"/>
      <c r="O5807" s="14"/>
      <c r="P5807" s="14"/>
    </row>
    <row r="5808" spans="9:16" x14ac:dyDescent="0.25">
      <c r="I5808" s="14"/>
      <c r="J5808" s="14"/>
      <c r="K5808" s="14"/>
      <c r="L5808" s="14"/>
      <c r="M5808" s="14"/>
      <c r="N5808" s="14"/>
      <c r="O5808" s="14"/>
      <c r="P5808" s="14"/>
    </row>
    <row r="5809" spans="9:16" x14ac:dyDescent="0.25">
      <c r="I5809" s="14"/>
      <c r="J5809" s="14"/>
      <c r="K5809" s="14"/>
      <c r="L5809" s="14"/>
      <c r="M5809" s="14"/>
      <c r="N5809" s="14"/>
      <c r="O5809" s="14"/>
      <c r="P5809" s="14"/>
    </row>
    <row r="5810" spans="9:16" x14ac:dyDescent="0.25">
      <c r="I5810" s="14"/>
      <c r="J5810" s="14"/>
      <c r="K5810" s="14"/>
      <c r="L5810" s="14"/>
      <c r="M5810" s="14"/>
      <c r="N5810" s="14"/>
      <c r="O5810" s="14"/>
      <c r="P5810" s="14"/>
    </row>
    <row r="5811" spans="9:16" x14ac:dyDescent="0.25">
      <c r="I5811" s="14"/>
      <c r="J5811" s="14"/>
      <c r="K5811" s="14"/>
      <c r="L5811" s="14"/>
      <c r="M5811" s="14"/>
      <c r="N5811" s="14"/>
      <c r="O5811" s="14"/>
      <c r="P5811" s="14"/>
    </row>
    <row r="5812" spans="9:16" x14ac:dyDescent="0.25">
      <c r="I5812" s="14"/>
      <c r="J5812" s="14"/>
      <c r="K5812" s="14"/>
      <c r="L5812" s="14"/>
      <c r="M5812" s="14"/>
      <c r="N5812" s="14"/>
      <c r="O5812" s="14"/>
      <c r="P5812" s="14"/>
    </row>
    <row r="5813" spans="9:16" x14ac:dyDescent="0.25">
      <c r="I5813" s="14"/>
      <c r="J5813" s="14"/>
      <c r="K5813" s="14"/>
      <c r="L5813" s="14"/>
      <c r="M5813" s="14"/>
      <c r="N5813" s="14"/>
      <c r="O5813" s="14"/>
      <c r="P5813" s="14"/>
    </row>
    <row r="5814" spans="9:16" x14ac:dyDescent="0.25">
      <c r="I5814" s="14"/>
      <c r="J5814" s="14"/>
      <c r="K5814" s="14"/>
      <c r="L5814" s="14"/>
      <c r="M5814" s="14"/>
      <c r="N5814" s="14"/>
      <c r="O5814" s="14"/>
      <c r="P5814" s="14"/>
    </row>
    <row r="5815" spans="9:16" x14ac:dyDescent="0.25">
      <c r="I5815" s="14"/>
      <c r="J5815" s="14"/>
      <c r="K5815" s="14"/>
      <c r="L5815" s="14"/>
      <c r="M5815" s="14"/>
      <c r="N5815" s="14"/>
      <c r="O5815" s="14"/>
      <c r="P5815" s="14"/>
    </row>
    <row r="5816" spans="9:16" x14ac:dyDescent="0.25">
      <c r="I5816" s="14"/>
      <c r="J5816" s="14"/>
      <c r="K5816" s="14"/>
      <c r="L5816" s="14"/>
      <c r="M5816" s="14"/>
      <c r="N5816" s="14"/>
      <c r="O5816" s="14"/>
      <c r="P5816" s="14"/>
    </row>
    <row r="5817" spans="9:16" x14ac:dyDescent="0.25">
      <c r="I5817" s="14"/>
      <c r="J5817" s="14"/>
      <c r="K5817" s="14"/>
      <c r="L5817" s="14"/>
      <c r="M5817" s="14"/>
      <c r="N5817" s="14"/>
      <c r="O5817" s="14"/>
      <c r="P5817" s="14"/>
    </row>
    <row r="5818" spans="9:16" x14ac:dyDescent="0.25">
      <c r="I5818" s="14"/>
      <c r="J5818" s="14"/>
      <c r="K5818" s="14"/>
      <c r="L5818" s="14"/>
      <c r="M5818" s="14"/>
      <c r="N5818" s="14"/>
      <c r="O5818" s="14"/>
      <c r="P5818" s="14"/>
    </row>
    <row r="5819" spans="9:16" x14ac:dyDescent="0.25">
      <c r="I5819" s="14"/>
      <c r="J5819" s="14"/>
      <c r="K5819" s="14"/>
      <c r="L5819" s="14"/>
      <c r="M5819" s="14"/>
      <c r="N5819" s="14"/>
      <c r="O5819" s="14"/>
      <c r="P5819" s="14"/>
    </row>
    <row r="5820" spans="9:16" x14ac:dyDescent="0.25">
      <c r="I5820" s="14"/>
      <c r="J5820" s="14"/>
      <c r="K5820" s="14"/>
      <c r="L5820" s="14"/>
      <c r="M5820" s="14"/>
      <c r="N5820" s="14"/>
      <c r="O5820" s="14"/>
      <c r="P5820" s="14"/>
    </row>
    <row r="5821" spans="9:16" x14ac:dyDescent="0.25">
      <c r="I5821" s="14"/>
      <c r="J5821" s="14"/>
      <c r="K5821" s="14"/>
      <c r="L5821" s="14"/>
      <c r="M5821" s="14"/>
      <c r="N5821" s="14"/>
      <c r="O5821" s="14"/>
      <c r="P5821" s="14"/>
    </row>
    <row r="5822" spans="9:16" x14ac:dyDescent="0.25">
      <c r="I5822" s="14"/>
      <c r="J5822" s="14"/>
      <c r="K5822" s="14"/>
      <c r="L5822" s="14"/>
      <c r="M5822" s="14"/>
      <c r="N5822" s="14"/>
      <c r="O5822" s="14"/>
      <c r="P5822" s="14"/>
    </row>
    <row r="5823" spans="9:16" x14ac:dyDescent="0.25">
      <c r="I5823" s="14"/>
      <c r="J5823" s="14"/>
      <c r="K5823" s="14"/>
      <c r="L5823" s="14"/>
      <c r="M5823" s="14"/>
      <c r="N5823" s="14"/>
      <c r="O5823" s="14"/>
      <c r="P5823" s="14"/>
    </row>
    <row r="5824" spans="9:16" x14ac:dyDescent="0.25">
      <c r="I5824" s="14"/>
      <c r="J5824" s="14"/>
      <c r="K5824" s="14"/>
      <c r="L5824" s="14"/>
      <c r="M5824" s="14"/>
      <c r="N5824" s="14"/>
      <c r="O5824" s="14"/>
      <c r="P5824" s="14"/>
    </row>
    <row r="5825" spans="9:16" x14ac:dyDescent="0.25">
      <c r="I5825" s="14"/>
      <c r="J5825" s="14"/>
      <c r="K5825" s="14"/>
      <c r="L5825" s="14"/>
      <c r="M5825" s="14"/>
      <c r="N5825" s="14"/>
      <c r="O5825" s="14"/>
      <c r="P5825" s="14"/>
    </row>
    <row r="5826" spans="9:16" x14ac:dyDescent="0.25">
      <c r="I5826" s="14"/>
      <c r="J5826" s="14"/>
      <c r="K5826" s="14"/>
      <c r="L5826" s="14"/>
      <c r="M5826" s="14"/>
      <c r="N5826" s="14"/>
      <c r="O5826" s="14"/>
      <c r="P5826" s="14"/>
    </row>
    <row r="5827" spans="9:16" x14ac:dyDescent="0.25">
      <c r="I5827" s="14"/>
      <c r="J5827" s="14"/>
      <c r="K5827" s="14"/>
      <c r="L5827" s="14"/>
      <c r="M5827" s="14"/>
      <c r="N5827" s="14"/>
      <c r="O5827" s="14"/>
      <c r="P5827" s="14"/>
    </row>
    <row r="5828" spans="9:16" x14ac:dyDescent="0.25">
      <c r="I5828" s="14"/>
      <c r="J5828" s="14"/>
      <c r="K5828" s="14"/>
      <c r="L5828" s="14"/>
      <c r="M5828" s="14"/>
      <c r="N5828" s="14"/>
      <c r="O5828" s="14"/>
      <c r="P5828" s="14"/>
    </row>
    <row r="5829" spans="9:16" x14ac:dyDescent="0.25">
      <c r="I5829" s="14"/>
      <c r="J5829" s="14"/>
      <c r="K5829" s="14"/>
      <c r="L5829" s="14"/>
      <c r="M5829" s="14"/>
      <c r="N5829" s="14"/>
      <c r="O5829" s="14"/>
      <c r="P5829" s="14"/>
    </row>
    <row r="5830" spans="9:16" x14ac:dyDescent="0.25">
      <c r="I5830" s="14"/>
      <c r="J5830" s="14"/>
      <c r="K5830" s="14"/>
      <c r="L5830" s="14"/>
      <c r="M5830" s="14"/>
      <c r="N5830" s="14"/>
      <c r="O5830" s="14"/>
      <c r="P5830" s="14"/>
    </row>
    <row r="5831" spans="9:16" x14ac:dyDescent="0.25">
      <c r="I5831" s="14"/>
      <c r="J5831" s="14"/>
      <c r="K5831" s="14"/>
      <c r="L5831" s="14"/>
      <c r="M5831" s="14"/>
      <c r="N5831" s="14"/>
      <c r="O5831" s="14"/>
      <c r="P5831" s="14"/>
    </row>
    <row r="5832" spans="9:16" x14ac:dyDescent="0.25">
      <c r="I5832" s="14"/>
      <c r="J5832" s="14"/>
      <c r="K5832" s="14"/>
      <c r="L5832" s="14"/>
      <c r="M5832" s="14"/>
      <c r="N5832" s="14"/>
      <c r="O5832" s="14"/>
      <c r="P5832" s="14"/>
    </row>
    <row r="5833" spans="9:16" x14ac:dyDescent="0.25">
      <c r="I5833" s="14"/>
      <c r="J5833" s="14"/>
      <c r="K5833" s="14"/>
      <c r="L5833" s="14"/>
      <c r="M5833" s="14"/>
      <c r="N5833" s="14"/>
      <c r="O5833" s="14"/>
      <c r="P5833" s="14"/>
    </row>
    <row r="5834" spans="9:16" x14ac:dyDescent="0.25">
      <c r="I5834" s="14"/>
      <c r="J5834" s="14"/>
      <c r="K5834" s="14"/>
      <c r="L5834" s="14"/>
      <c r="M5834" s="14"/>
      <c r="N5834" s="14"/>
      <c r="O5834" s="14"/>
      <c r="P5834" s="14"/>
    </row>
    <row r="5835" spans="9:16" x14ac:dyDescent="0.25">
      <c r="I5835" s="14"/>
      <c r="J5835" s="14"/>
      <c r="K5835" s="14"/>
      <c r="L5835" s="14"/>
      <c r="M5835" s="14"/>
      <c r="N5835" s="14"/>
      <c r="O5835" s="14"/>
      <c r="P5835" s="14"/>
    </row>
    <row r="5836" spans="9:16" x14ac:dyDescent="0.25">
      <c r="I5836" s="14"/>
      <c r="J5836" s="14"/>
      <c r="K5836" s="14"/>
      <c r="L5836" s="14"/>
      <c r="M5836" s="14"/>
      <c r="N5836" s="14"/>
      <c r="O5836" s="14"/>
      <c r="P5836" s="14"/>
    </row>
    <row r="5837" spans="9:16" x14ac:dyDescent="0.25">
      <c r="I5837" s="14"/>
      <c r="J5837" s="14"/>
      <c r="K5837" s="14"/>
      <c r="L5837" s="14"/>
      <c r="M5837" s="14"/>
      <c r="N5837" s="14"/>
      <c r="O5837" s="14"/>
      <c r="P5837" s="14"/>
    </row>
    <row r="5838" spans="9:16" x14ac:dyDescent="0.25">
      <c r="I5838" s="14"/>
      <c r="J5838" s="14"/>
      <c r="K5838" s="14"/>
      <c r="L5838" s="14"/>
      <c r="M5838" s="14"/>
      <c r="N5838" s="14"/>
      <c r="O5838" s="14"/>
      <c r="P5838" s="14"/>
    </row>
    <row r="5839" spans="9:16" x14ac:dyDescent="0.25">
      <c r="I5839" s="14"/>
      <c r="J5839" s="14"/>
      <c r="K5839" s="14"/>
      <c r="L5839" s="14"/>
      <c r="M5839" s="14"/>
      <c r="N5839" s="14"/>
      <c r="O5839" s="14"/>
      <c r="P5839" s="14"/>
    </row>
    <row r="5840" spans="9:16" x14ac:dyDescent="0.25">
      <c r="I5840" s="14"/>
      <c r="J5840" s="14"/>
      <c r="K5840" s="14"/>
      <c r="L5840" s="14"/>
      <c r="M5840" s="14"/>
      <c r="N5840" s="14"/>
      <c r="O5840" s="14"/>
      <c r="P5840" s="14"/>
    </row>
    <row r="5841" spans="9:16" x14ac:dyDescent="0.25">
      <c r="I5841" s="14"/>
      <c r="J5841" s="14"/>
      <c r="K5841" s="14"/>
      <c r="L5841" s="14"/>
      <c r="M5841" s="14"/>
      <c r="N5841" s="14"/>
      <c r="O5841" s="14"/>
      <c r="P5841" s="14"/>
    </row>
    <row r="5842" spans="9:16" x14ac:dyDescent="0.25">
      <c r="I5842" s="14"/>
      <c r="J5842" s="14"/>
      <c r="K5842" s="14"/>
      <c r="L5842" s="14"/>
      <c r="M5842" s="14"/>
      <c r="N5842" s="14"/>
      <c r="O5842" s="14"/>
      <c r="P5842" s="14"/>
    </row>
    <row r="5843" spans="9:16" x14ac:dyDescent="0.25">
      <c r="I5843" s="14"/>
      <c r="J5843" s="14"/>
      <c r="K5843" s="14"/>
      <c r="L5843" s="14"/>
      <c r="M5843" s="14"/>
      <c r="N5843" s="14"/>
      <c r="O5843" s="14"/>
      <c r="P5843" s="14"/>
    </row>
    <row r="5844" spans="9:16" x14ac:dyDescent="0.25">
      <c r="I5844" s="14"/>
      <c r="J5844" s="14"/>
      <c r="K5844" s="14"/>
      <c r="L5844" s="14"/>
      <c r="M5844" s="14"/>
      <c r="N5844" s="14"/>
      <c r="O5844" s="14"/>
      <c r="P5844" s="14"/>
    </row>
    <row r="5845" spans="9:16" x14ac:dyDescent="0.25">
      <c r="I5845" s="14"/>
      <c r="J5845" s="14"/>
      <c r="K5845" s="14"/>
      <c r="L5845" s="14"/>
      <c r="M5845" s="14"/>
      <c r="N5845" s="14"/>
      <c r="O5845" s="14"/>
      <c r="P5845" s="14"/>
    </row>
    <row r="5846" spans="9:16" x14ac:dyDescent="0.25">
      <c r="I5846" s="14"/>
      <c r="J5846" s="14"/>
      <c r="K5846" s="14"/>
      <c r="L5846" s="14"/>
      <c r="M5846" s="14"/>
      <c r="N5846" s="14"/>
      <c r="O5846" s="14"/>
      <c r="P5846" s="14"/>
    </row>
    <row r="5847" spans="9:16" x14ac:dyDescent="0.25">
      <c r="I5847" s="14"/>
      <c r="J5847" s="14"/>
      <c r="K5847" s="14"/>
      <c r="L5847" s="14"/>
      <c r="M5847" s="14"/>
      <c r="N5847" s="14"/>
      <c r="O5847" s="14"/>
      <c r="P5847" s="14"/>
    </row>
    <row r="5848" spans="9:16" x14ac:dyDescent="0.25">
      <c r="I5848" s="14"/>
      <c r="J5848" s="14"/>
      <c r="K5848" s="14"/>
      <c r="L5848" s="14"/>
      <c r="M5848" s="14"/>
      <c r="N5848" s="14"/>
      <c r="O5848" s="14"/>
      <c r="P5848" s="14"/>
    </row>
    <row r="5849" spans="9:16" x14ac:dyDescent="0.25">
      <c r="I5849" s="14"/>
      <c r="J5849" s="14"/>
      <c r="K5849" s="14"/>
      <c r="L5849" s="14"/>
      <c r="M5849" s="14"/>
      <c r="N5849" s="14"/>
      <c r="O5849" s="14"/>
      <c r="P5849" s="14"/>
    </row>
    <row r="5850" spans="9:16" x14ac:dyDescent="0.25">
      <c r="I5850" s="14"/>
      <c r="J5850" s="14"/>
      <c r="K5850" s="14"/>
      <c r="L5850" s="14"/>
      <c r="M5850" s="14"/>
      <c r="N5850" s="14"/>
      <c r="O5850" s="14"/>
      <c r="P5850" s="14"/>
    </row>
    <row r="5851" spans="9:16" x14ac:dyDescent="0.25">
      <c r="I5851" s="14"/>
      <c r="J5851" s="14"/>
      <c r="K5851" s="14"/>
      <c r="L5851" s="14"/>
      <c r="M5851" s="14"/>
      <c r="N5851" s="14"/>
      <c r="O5851" s="14"/>
      <c r="P5851" s="14"/>
    </row>
    <row r="5852" spans="9:16" x14ac:dyDescent="0.25">
      <c r="I5852" s="14"/>
      <c r="J5852" s="14"/>
      <c r="K5852" s="14"/>
      <c r="L5852" s="14"/>
      <c r="M5852" s="14"/>
      <c r="N5852" s="14"/>
      <c r="O5852" s="14"/>
      <c r="P5852" s="14"/>
    </row>
    <row r="5853" spans="9:16" x14ac:dyDescent="0.25">
      <c r="I5853" s="14"/>
      <c r="J5853" s="14"/>
      <c r="K5853" s="14"/>
      <c r="L5853" s="14"/>
      <c r="M5853" s="14"/>
      <c r="N5853" s="14"/>
      <c r="O5853" s="14"/>
      <c r="P5853" s="14"/>
    </row>
    <row r="5854" spans="9:16" x14ac:dyDescent="0.25">
      <c r="I5854" s="14"/>
      <c r="J5854" s="14"/>
      <c r="K5854" s="14"/>
      <c r="L5854" s="14"/>
      <c r="M5854" s="14"/>
      <c r="N5854" s="14"/>
      <c r="O5854" s="14"/>
      <c r="P5854" s="14"/>
    </row>
    <row r="5855" spans="9:16" x14ac:dyDescent="0.25">
      <c r="I5855" s="14"/>
      <c r="J5855" s="14"/>
      <c r="K5855" s="14"/>
      <c r="L5855" s="14"/>
      <c r="M5855" s="14"/>
      <c r="N5855" s="14"/>
      <c r="O5855" s="14"/>
      <c r="P5855" s="14"/>
    </row>
    <row r="5856" spans="9:16" x14ac:dyDescent="0.25">
      <c r="I5856" s="14"/>
      <c r="J5856" s="14"/>
      <c r="K5856" s="14"/>
      <c r="L5856" s="14"/>
      <c r="M5856" s="14"/>
      <c r="N5856" s="14"/>
      <c r="O5856" s="14"/>
      <c r="P5856" s="14"/>
    </row>
    <row r="5857" spans="9:16" x14ac:dyDescent="0.25">
      <c r="I5857" s="14"/>
      <c r="J5857" s="14"/>
      <c r="K5857" s="14"/>
      <c r="L5857" s="14"/>
      <c r="M5857" s="14"/>
      <c r="N5857" s="14"/>
      <c r="O5857" s="14"/>
      <c r="P5857" s="14"/>
    </row>
    <row r="5858" spans="9:16" x14ac:dyDescent="0.25">
      <c r="I5858" s="14"/>
      <c r="J5858" s="14"/>
      <c r="K5858" s="14"/>
      <c r="L5858" s="14"/>
      <c r="M5858" s="14"/>
      <c r="N5858" s="14"/>
      <c r="O5858" s="14"/>
      <c r="P5858" s="14"/>
    </row>
    <row r="5859" spans="9:16" x14ac:dyDescent="0.25">
      <c r="I5859" s="14"/>
      <c r="J5859" s="14"/>
      <c r="K5859" s="14"/>
      <c r="L5859" s="14"/>
      <c r="M5859" s="14"/>
      <c r="N5859" s="14"/>
      <c r="O5859" s="14"/>
      <c r="P5859" s="14"/>
    </row>
    <row r="5860" spans="9:16" x14ac:dyDescent="0.25">
      <c r="I5860" s="14"/>
      <c r="J5860" s="14"/>
      <c r="K5860" s="14"/>
      <c r="L5860" s="14"/>
      <c r="M5860" s="14"/>
      <c r="N5860" s="14"/>
      <c r="O5860" s="14"/>
      <c r="P5860" s="14"/>
    </row>
    <row r="5861" spans="9:16" x14ac:dyDescent="0.25">
      <c r="I5861" s="14"/>
      <c r="J5861" s="14"/>
      <c r="K5861" s="14"/>
      <c r="L5861" s="14"/>
      <c r="M5861" s="14"/>
      <c r="N5861" s="14"/>
      <c r="O5861" s="14"/>
      <c r="P5861" s="14"/>
    </row>
    <row r="5862" spans="9:16" x14ac:dyDescent="0.25">
      <c r="I5862" s="14"/>
      <c r="J5862" s="14"/>
      <c r="K5862" s="14"/>
      <c r="L5862" s="14"/>
      <c r="M5862" s="14"/>
      <c r="N5862" s="14"/>
      <c r="O5862" s="14"/>
      <c r="P5862" s="14"/>
    </row>
    <row r="5863" spans="9:16" x14ac:dyDescent="0.25">
      <c r="I5863" s="14"/>
      <c r="J5863" s="14"/>
      <c r="K5863" s="14"/>
      <c r="L5863" s="14"/>
      <c r="M5863" s="14"/>
      <c r="N5863" s="14"/>
      <c r="O5863" s="14"/>
      <c r="P5863" s="14"/>
    </row>
    <row r="5864" spans="9:16" x14ac:dyDescent="0.25">
      <c r="I5864" s="14"/>
      <c r="J5864" s="14"/>
      <c r="K5864" s="14"/>
      <c r="L5864" s="14"/>
      <c r="M5864" s="14"/>
      <c r="N5864" s="14"/>
      <c r="O5864" s="14"/>
      <c r="P5864" s="14"/>
    </row>
    <row r="5865" spans="9:16" x14ac:dyDescent="0.25">
      <c r="I5865" s="14"/>
      <c r="J5865" s="14"/>
      <c r="K5865" s="14"/>
      <c r="L5865" s="14"/>
      <c r="M5865" s="14"/>
      <c r="N5865" s="14"/>
      <c r="O5865" s="14"/>
      <c r="P5865" s="14"/>
    </row>
    <row r="5866" spans="9:16" x14ac:dyDescent="0.25">
      <c r="I5866" s="14"/>
      <c r="J5866" s="14"/>
      <c r="K5866" s="14"/>
      <c r="L5866" s="14"/>
      <c r="M5866" s="14"/>
      <c r="N5866" s="14"/>
      <c r="O5866" s="14"/>
      <c r="P5866" s="14"/>
    </row>
    <row r="5867" spans="9:16" x14ac:dyDescent="0.25">
      <c r="I5867" s="14"/>
      <c r="J5867" s="14"/>
      <c r="K5867" s="14"/>
      <c r="L5867" s="14"/>
      <c r="M5867" s="14"/>
      <c r="N5867" s="14"/>
      <c r="O5867" s="14"/>
      <c r="P5867" s="14"/>
    </row>
    <row r="5868" spans="9:16" x14ac:dyDescent="0.25">
      <c r="I5868" s="14"/>
      <c r="J5868" s="14"/>
      <c r="K5868" s="14"/>
      <c r="L5868" s="14"/>
      <c r="M5868" s="14"/>
      <c r="N5868" s="14"/>
      <c r="O5868" s="14"/>
      <c r="P5868" s="14"/>
    </row>
    <row r="5869" spans="9:16" x14ac:dyDescent="0.25">
      <c r="I5869" s="14"/>
      <c r="J5869" s="14"/>
      <c r="K5869" s="14"/>
      <c r="L5869" s="14"/>
      <c r="M5869" s="14"/>
      <c r="N5869" s="14"/>
      <c r="O5869" s="14"/>
      <c r="P5869" s="14"/>
    </row>
    <row r="5870" spans="9:16" x14ac:dyDescent="0.25">
      <c r="I5870" s="14"/>
      <c r="J5870" s="14"/>
      <c r="K5870" s="14"/>
      <c r="L5870" s="14"/>
      <c r="M5870" s="14"/>
      <c r="N5870" s="14"/>
      <c r="O5870" s="14"/>
      <c r="P5870" s="14"/>
    </row>
    <row r="5871" spans="9:16" x14ac:dyDescent="0.25">
      <c r="I5871" s="14"/>
      <c r="J5871" s="14"/>
      <c r="K5871" s="14"/>
      <c r="L5871" s="14"/>
      <c r="M5871" s="14"/>
      <c r="N5871" s="14"/>
      <c r="O5871" s="14"/>
      <c r="P5871" s="14"/>
    </row>
    <row r="5872" spans="9:16" x14ac:dyDescent="0.25">
      <c r="I5872" s="14"/>
      <c r="J5872" s="14"/>
      <c r="K5872" s="14"/>
      <c r="L5872" s="14"/>
      <c r="M5872" s="14"/>
      <c r="N5872" s="14"/>
      <c r="O5872" s="14"/>
      <c r="P5872" s="14"/>
    </row>
    <row r="5873" spans="9:16" x14ac:dyDescent="0.25">
      <c r="I5873" s="14"/>
      <c r="J5873" s="14"/>
      <c r="K5873" s="14"/>
      <c r="L5873" s="14"/>
      <c r="M5873" s="14"/>
      <c r="N5873" s="14"/>
      <c r="O5873" s="14"/>
      <c r="P5873" s="14"/>
    </row>
    <row r="5874" spans="9:16" x14ac:dyDescent="0.25">
      <c r="I5874" s="14"/>
      <c r="J5874" s="14"/>
      <c r="K5874" s="14"/>
      <c r="L5874" s="14"/>
      <c r="M5874" s="14"/>
      <c r="N5874" s="14"/>
      <c r="O5874" s="14"/>
      <c r="P5874" s="14"/>
    </row>
    <row r="5875" spans="9:16" x14ac:dyDescent="0.25">
      <c r="I5875" s="14"/>
      <c r="J5875" s="14"/>
      <c r="K5875" s="14"/>
      <c r="L5875" s="14"/>
      <c r="M5875" s="14"/>
      <c r="N5875" s="14"/>
      <c r="O5875" s="14"/>
      <c r="P5875" s="14"/>
    </row>
    <row r="5876" spans="9:16" x14ac:dyDescent="0.25">
      <c r="I5876" s="14"/>
      <c r="J5876" s="14"/>
      <c r="K5876" s="14"/>
      <c r="L5876" s="14"/>
      <c r="M5876" s="14"/>
      <c r="N5876" s="14"/>
      <c r="O5876" s="14"/>
      <c r="P5876" s="14"/>
    </row>
    <row r="5877" spans="9:16" x14ac:dyDescent="0.25">
      <c r="I5877" s="14"/>
      <c r="J5877" s="14"/>
      <c r="K5877" s="14"/>
      <c r="L5877" s="14"/>
      <c r="M5877" s="14"/>
      <c r="N5877" s="14"/>
      <c r="O5877" s="14"/>
      <c r="P5877" s="14"/>
    </row>
    <row r="5878" spans="9:16" x14ac:dyDescent="0.25">
      <c r="I5878" s="14"/>
      <c r="J5878" s="14"/>
      <c r="K5878" s="14"/>
      <c r="L5878" s="14"/>
      <c r="M5878" s="14"/>
      <c r="N5878" s="14"/>
      <c r="O5878" s="14"/>
      <c r="P5878" s="14"/>
    </row>
    <row r="5879" spans="9:16" x14ac:dyDescent="0.25">
      <c r="I5879" s="14"/>
      <c r="J5879" s="14"/>
      <c r="K5879" s="14"/>
      <c r="L5879" s="14"/>
      <c r="M5879" s="14"/>
      <c r="N5879" s="14"/>
      <c r="O5879" s="14"/>
      <c r="P5879" s="14"/>
    </row>
    <row r="5880" spans="9:16" x14ac:dyDescent="0.25">
      <c r="I5880" s="14"/>
      <c r="J5880" s="14"/>
      <c r="K5880" s="14"/>
      <c r="L5880" s="14"/>
      <c r="M5880" s="14"/>
      <c r="N5880" s="14"/>
      <c r="O5880" s="14"/>
      <c r="P5880" s="14"/>
    </row>
    <row r="5881" spans="9:16" x14ac:dyDescent="0.25">
      <c r="I5881" s="14"/>
      <c r="J5881" s="14"/>
      <c r="K5881" s="14"/>
      <c r="L5881" s="14"/>
      <c r="M5881" s="14"/>
      <c r="N5881" s="14"/>
      <c r="O5881" s="14"/>
      <c r="P5881" s="14"/>
    </row>
    <row r="5882" spans="9:16" x14ac:dyDescent="0.25">
      <c r="I5882" s="14"/>
      <c r="J5882" s="14"/>
      <c r="K5882" s="14"/>
      <c r="L5882" s="14"/>
      <c r="M5882" s="14"/>
      <c r="N5882" s="14"/>
      <c r="O5882" s="14"/>
      <c r="P5882" s="14"/>
    </row>
    <row r="5883" spans="9:16" x14ac:dyDescent="0.25">
      <c r="I5883" s="14"/>
      <c r="J5883" s="14"/>
      <c r="K5883" s="14"/>
      <c r="L5883" s="14"/>
      <c r="M5883" s="14"/>
      <c r="N5883" s="14"/>
      <c r="O5883" s="14"/>
      <c r="P5883" s="14"/>
    </row>
    <row r="5884" spans="9:16" x14ac:dyDescent="0.25">
      <c r="I5884" s="14"/>
      <c r="J5884" s="14"/>
      <c r="K5884" s="14"/>
      <c r="L5884" s="14"/>
      <c r="M5884" s="14"/>
      <c r="N5884" s="14"/>
      <c r="O5884" s="14"/>
      <c r="P5884" s="14"/>
    </row>
    <row r="5885" spans="9:16" x14ac:dyDescent="0.25">
      <c r="I5885" s="14"/>
      <c r="J5885" s="14"/>
      <c r="K5885" s="14"/>
      <c r="L5885" s="14"/>
      <c r="M5885" s="14"/>
      <c r="N5885" s="14"/>
      <c r="O5885" s="14"/>
      <c r="P5885" s="14"/>
    </row>
    <row r="5886" spans="9:16" x14ac:dyDescent="0.25">
      <c r="I5886" s="14"/>
      <c r="J5886" s="14"/>
      <c r="K5886" s="14"/>
      <c r="L5886" s="14"/>
      <c r="M5886" s="14"/>
      <c r="N5886" s="14"/>
      <c r="O5886" s="14"/>
      <c r="P5886" s="14"/>
    </row>
    <row r="5887" spans="9:16" x14ac:dyDescent="0.25">
      <c r="I5887" s="14"/>
      <c r="J5887" s="14"/>
      <c r="K5887" s="14"/>
      <c r="L5887" s="14"/>
      <c r="M5887" s="14"/>
      <c r="N5887" s="14"/>
      <c r="O5887" s="14"/>
      <c r="P5887" s="14"/>
    </row>
    <row r="5888" spans="9:16" x14ac:dyDescent="0.25">
      <c r="I5888" s="14"/>
      <c r="J5888" s="14"/>
      <c r="K5888" s="14"/>
      <c r="L5888" s="14"/>
      <c r="M5888" s="14"/>
      <c r="N5888" s="14"/>
      <c r="O5888" s="14"/>
      <c r="P5888" s="14"/>
    </row>
    <row r="5889" spans="9:16" x14ac:dyDescent="0.25">
      <c r="I5889" s="14"/>
      <c r="J5889" s="14"/>
      <c r="K5889" s="14"/>
      <c r="L5889" s="14"/>
      <c r="M5889" s="14"/>
      <c r="N5889" s="14"/>
      <c r="O5889" s="14"/>
      <c r="P5889" s="14"/>
    </row>
    <row r="5890" spans="9:16" x14ac:dyDescent="0.25">
      <c r="I5890" s="14"/>
      <c r="J5890" s="14"/>
      <c r="K5890" s="14"/>
      <c r="L5890" s="14"/>
      <c r="M5890" s="14"/>
      <c r="N5890" s="14"/>
      <c r="O5890" s="14"/>
      <c r="P5890" s="14"/>
    </row>
    <row r="5891" spans="9:16" x14ac:dyDescent="0.25">
      <c r="I5891" s="14"/>
      <c r="J5891" s="14"/>
      <c r="K5891" s="14"/>
      <c r="L5891" s="14"/>
      <c r="M5891" s="14"/>
      <c r="N5891" s="14"/>
      <c r="O5891" s="14"/>
      <c r="P5891" s="14"/>
    </row>
    <row r="5892" spans="9:16" x14ac:dyDescent="0.25">
      <c r="I5892" s="14"/>
      <c r="J5892" s="14"/>
      <c r="K5892" s="14"/>
      <c r="L5892" s="14"/>
      <c r="M5892" s="14"/>
      <c r="N5892" s="14"/>
      <c r="O5892" s="14"/>
      <c r="P5892" s="14"/>
    </row>
    <row r="5893" spans="9:16" x14ac:dyDescent="0.25">
      <c r="I5893" s="14"/>
      <c r="J5893" s="14"/>
      <c r="K5893" s="14"/>
      <c r="L5893" s="14"/>
      <c r="M5893" s="14"/>
      <c r="N5893" s="14"/>
      <c r="O5893" s="14"/>
      <c r="P5893" s="14"/>
    </row>
    <row r="5894" spans="9:16" x14ac:dyDescent="0.25">
      <c r="I5894" s="14"/>
      <c r="J5894" s="14"/>
      <c r="K5894" s="14"/>
      <c r="L5894" s="14"/>
      <c r="M5894" s="14"/>
      <c r="N5894" s="14"/>
      <c r="O5894" s="14"/>
      <c r="P5894" s="14"/>
    </row>
    <row r="5895" spans="9:16" x14ac:dyDescent="0.25">
      <c r="I5895" s="14"/>
      <c r="J5895" s="14"/>
      <c r="K5895" s="14"/>
      <c r="L5895" s="14"/>
      <c r="M5895" s="14"/>
      <c r="N5895" s="14"/>
      <c r="O5895" s="14"/>
      <c r="P5895" s="14"/>
    </row>
    <row r="5896" spans="9:16" x14ac:dyDescent="0.25">
      <c r="I5896" s="14"/>
      <c r="J5896" s="14"/>
      <c r="K5896" s="14"/>
      <c r="L5896" s="14"/>
      <c r="M5896" s="14"/>
      <c r="N5896" s="14"/>
      <c r="O5896" s="14"/>
      <c r="P5896" s="14"/>
    </row>
    <row r="5897" spans="9:16" x14ac:dyDescent="0.25">
      <c r="I5897" s="14"/>
      <c r="J5897" s="14"/>
      <c r="K5897" s="14"/>
      <c r="L5897" s="14"/>
      <c r="M5897" s="14"/>
      <c r="N5897" s="14"/>
      <c r="O5897" s="14"/>
      <c r="P5897" s="14"/>
    </row>
    <row r="5898" spans="9:16" x14ac:dyDescent="0.25">
      <c r="I5898" s="14"/>
      <c r="J5898" s="14"/>
      <c r="K5898" s="14"/>
      <c r="L5898" s="14"/>
      <c r="M5898" s="14"/>
      <c r="N5898" s="14"/>
      <c r="O5898" s="14"/>
      <c r="P5898" s="14"/>
    </row>
    <row r="5899" spans="9:16" x14ac:dyDescent="0.25">
      <c r="I5899" s="14"/>
      <c r="J5899" s="14"/>
      <c r="K5899" s="14"/>
      <c r="L5899" s="14"/>
      <c r="M5899" s="14"/>
      <c r="N5899" s="14"/>
      <c r="O5899" s="14"/>
      <c r="P5899" s="14"/>
    </row>
    <row r="5900" spans="9:16" x14ac:dyDescent="0.25">
      <c r="I5900" s="14"/>
      <c r="J5900" s="14"/>
      <c r="K5900" s="14"/>
      <c r="L5900" s="14"/>
      <c r="M5900" s="14"/>
      <c r="N5900" s="14"/>
      <c r="O5900" s="14"/>
      <c r="P5900" s="14"/>
    </row>
    <row r="5901" spans="9:16" x14ac:dyDescent="0.25">
      <c r="I5901" s="14"/>
      <c r="J5901" s="14"/>
      <c r="K5901" s="14"/>
      <c r="L5901" s="14"/>
      <c r="M5901" s="14"/>
      <c r="N5901" s="14"/>
      <c r="O5901" s="14"/>
      <c r="P5901" s="14"/>
    </row>
    <row r="5902" spans="9:16" x14ac:dyDescent="0.25">
      <c r="I5902" s="14"/>
      <c r="J5902" s="14"/>
      <c r="K5902" s="14"/>
      <c r="L5902" s="14"/>
      <c r="M5902" s="14"/>
      <c r="N5902" s="14"/>
      <c r="O5902" s="14"/>
      <c r="P5902" s="14"/>
    </row>
    <row r="5903" spans="9:16" x14ac:dyDescent="0.25">
      <c r="I5903" s="14"/>
      <c r="J5903" s="14"/>
      <c r="K5903" s="14"/>
      <c r="L5903" s="14"/>
      <c r="M5903" s="14"/>
      <c r="N5903" s="14"/>
      <c r="O5903" s="14"/>
      <c r="P5903" s="14"/>
    </row>
    <row r="5904" spans="9:16" x14ac:dyDescent="0.25">
      <c r="I5904" s="14"/>
      <c r="J5904" s="14"/>
      <c r="K5904" s="14"/>
      <c r="L5904" s="14"/>
      <c r="M5904" s="14"/>
      <c r="N5904" s="14"/>
      <c r="O5904" s="14"/>
      <c r="P5904" s="14"/>
    </row>
    <row r="5905" spans="9:16" x14ac:dyDescent="0.25">
      <c r="I5905" s="14"/>
      <c r="J5905" s="14"/>
      <c r="K5905" s="14"/>
      <c r="L5905" s="14"/>
      <c r="M5905" s="14"/>
      <c r="N5905" s="14"/>
      <c r="O5905" s="14"/>
      <c r="P5905" s="14"/>
    </row>
    <row r="5906" spans="9:16" x14ac:dyDescent="0.25">
      <c r="I5906" s="14"/>
      <c r="J5906" s="14"/>
      <c r="K5906" s="14"/>
      <c r="L5906" s="14"/>
      <c r="M5906" s="14"/>
      <c r="N5906" s="14"/>
      <c r="O5906" s="14"/>
      <c r="P5906" s="14"/>
    </row>
    <row r="5907" spans="9:16" x14ac:dyDescent="0.25">
      <c r="I5907" s="14"/>
      <c r="J5907" s="14"/>
      <c r="K5907" s="14"/>
      <c r="L5907" s="14"/>
      <c r="M5907" s="14"/>
      <c r="N5907" s="14"/>
      <c r="O5907" s="14"/>
      <c r="P5907" s="14"/>
    </row>
    <row r="5908" spans="9:16" x14ac:dyDescent="0.25">
      <c r="I5908" s="14"/>
      <c r="J5908" s="14"/>
      <c r="K5908" s="14"/>
      <c r="L5908" s="14"/>
      <c r="M5908" s="14"/>
      <c r="N5908" s="14"/>
      <c r="O5908" s="14"/>
      <c r="P5908" s="14"/>
    </row>
    <row r="5909" spans="9:16" x14ac:dyDescent="0.25">
      <c r="I5909" s="14"/>
      <c r="J5909" s="14"/>
      <c r="K5909" s="14"/>
      <c r="L5909" s="14"/>
      <c r="M5909" s="14"/>
      <c r="N5909" s="14"/>
      <c r="O5909" s="14"/>
      <c r="P5909" s="14"/>
    </row>
    <row r="5910" spans="9:16" x14ac:dyDescent="0.25">
      <c r="I5910" s="14"/>
      <c r="J5910" s="14"/>
      <c r="K5910" s="14"/>
      <c r="L5910" s="14"/>
      <c r="M5910" s="14"/>
      <c r="N5910" s="14"/>
      <c r="O5910" s="14"/>
      <c r="P5910" s="14"/>
    </row>
    <row r="5911" spans="9:16" x14ac:dyDescent="0.25">
      <c r="I5911" s="14"/>
      <c r="J5911" s="14"/>
      <c r="K5911" s="14"/>
      <c r="L5911" s="14"/>
      <c r="M5911" s="14"/>
      <c r="N5911" s="14"/>
      <c r="O5911" s="14"/>
      <c r="P5911" s="14"/>
    </row>
    <row r="5912" spans="9:16" x14ac:dyDescent="0.25">
      <c r="I5912" s="14"/>
      <c r="J5912" s="14"/>
      <c r="K5912" s="14"/>
      <c r="L5912" s="14"/>
      <c r="M5912" s="14"/>
      <c r="N5912" s="14"/>
      <c r="O5912" s="14"/>
      <c r="P5912" s="14"/>
    </row>
    <row r="5913" spans="9:16" x14ac:dyDescent="0.25">
      <c r="I5913" s="14"/>
      <c r="J5913" s="14"/>
      <c r="K5913" s="14"/>
      <c r="L5913" s="14"/>
      <c r="M5913" s="14"/>
      <c r="N5913" s="14"/>
      <c r="O5913" s="14"/>
      <c r="P5913" s="14"/>
    </row>
    <row r="5914" spans="9:16" x14ac:dyDescent="0.25">
      <c r="I5914" s="14"/>
      <c r="J5914" s="14"/>
      <c r="K5914" s="14"/>
      <c r="L5914" s="14"/>
      <c r="M5914" s="14"/>
      <c r="N5914" s="14"/>
      <c r="O5914" s="14"/>
      <c r="P5914" s="14"/>
    </row>
    <row r="5915" spans="9:16" x14ac:dyDescent="0.25">
      <c r="I5915" s="14"/>
      <c r="J5915" s="14"/>
      <c r="K5915" s="14"/>
      <c r="L5915" s="14"/>
      <c r="M5915" s="14"/>
      <c r="N5915" s="14"/>
      <c r="O5915" s="14"/>
      <c r="P5915" s="14"/>
    </row>
    <row r="5916" spans="9:16" x14ac:dyDescent="0.25">
      <c r="I5916" s="14"/>
      <c r="J5916" s="14"/>
      <c r="K5916" s="14"/>
      <c r="L5916" s="14"/>
      <c r="M5916" s="14"/>
      <c r="N5916" s="14"/>
      <c r="O5916" s="14"/>
      <c r="P5916" s="14"/>
    </row>
    <row r="5917" spans="9:16" x14ac:dyDescent="0.25">
      <c r="I5917" s="14"/>
      <c r="J5917" s="14"/>
      <c r="K5917" s="14"/>
      <c r="L5917" s="14"/>
      <c r="M5917" s="14"/>
      <c r="N5917" s="14"/>
      <c r="O5917" s="14"/>
      <c r="P5917" s="14"/>
    </row>
    <row r="5918" spans="9:16" x14ac:dyDescent="0.25">
      <c r="I5918" s="14"/>
      <c r="J5918" s="14"/>
      <c r="K5918" s="14"/>
      <c r="L5918" s="14"/>
      <c r="M5918" s="14"/>
      <c r="N5918" s="14"/>
      <c r="O5918" s="14"/>
      <c r="P5918" s="14"/>
    </row>
    <row r="5919" spans="9:16" x14ac:dyDescent="0.25">
      <c r="I5919" s="14"/>
      <c r="J5919" s="14"/>
      <c r="K5919" s="14"/>
      <c r="L5919" s="14"/>
      <c r="M5919" s="14"/>
      <c r="N5919" s="14"/>
      <c r="O5919" s="14"/>
      <c r="P5919" s="14"/>
    </row>
    <row r="5920" spans="9:16" x14ac:dyDescent="0.25">
      <c r="I5920" s="14"/>
      <c r="J5920" s="14"/>
      <c r="K5920" s="14"/>
      <c r="L5920" s="14"/>
      <c r="M5920" s="14"/>
      <c r="N5920" s="14"/>
      <c r="O5920" s="14"/>
      <c r="P5920" s="14"/>
    </row>
    <row r="5921" spans="9:16" x14ac:dyDescent="0.25">
      <c r="I5921" s="14"/>
      <c r="J5921" s="14"/>
      <c r="K5921" s="14"/>
      <c r="L5921" s="14"/>
      <c r="M5921" s="14"/>
      <c r="N5921" s="14"/>
      <c r="O5921" s="14"/>
      <c r="P5921" s="14"/>
    </row>
    <row r="5922" spans="9:16" x14ac:dyDescent="0.25">
      <c r="I5922" s="14"/>
      <c r="J5922" s="14"/>
      <c r="K5922" s="14"/>
      <c r="L5922" s="14"/>
      <c r="M5922" s="14"/>
      <c r="N5922" s="14"/>
      <c r="O5922" s="14"/>
      <c r="P5922" s="14"/>
    </row>
    <row r="5923" spans="9:16" x14ac:dyDescent="0.25">
      <c r="I5923" s="14"/>
      <c r="J5923" s="14"/>
      <c r="K5923" s="14"/>
      <c r="L5923" s="14"/>
      <c r="M5923" s="14"/>
      <c r="N5923" s="14"/>
      <c r="O5923" s="14"/>
      <c r="P5923" s="14"/>
    </row>
    <row r="5924" spans="9:16" x14ac:dyDescent="0.25">
      <c r="I5924" s="14"/>
      <c r="J5924" s="14"/>
      <c r="K5924" s="14"/>
      <c r="L5924" s="14"/>
      <c r="M5924" s="14"/>
      <c r="N5924" s="14"/>
      <c r="O5924" s="14"/>
      <c r="P5924" s="14"/>
    </row>
    <row r="5925" spans="9:16" x14ac:dyDescent="0.25">
      <c r="I5925" s="14"/>
      <c r="J5925" s="14"/>
      <c r="K5925" s="14"/>
      <c r="L5925" s="14"/>
      <c r="M5925" s="14"/>
      <c r="N5925" s="14"/>
      <c r="O5925" s="14"/>
      <c r="P5925" s="14"/>
    </row>
    <row r="5926" spans="9:16" x14ac:dyDescent="0.25">
      <c r="I5926" s="14"/>
      <c r="J5926" s="14"/>
      <c r="K5926" s="14"/>
      <c r="L5926" s="14"/>
      <c r="M5926" s="14"/>
      <c r="N5926" s="14"/>
      <c r="O5926" s="14"/>
      <c r="P5926" s="14"/>
    </row>
    <row r="5927" spans="9:16" x14ac:dyDescent="0.25">
      <c r="I5927" s="14"/>
      <c r="J5927" s="14"/>
      <c r="K5927" s="14"/>
      <c r="L5927" s="14"/>
      <c r="M5927" s="14"/>
      <c r="N5927" s="14"/>
      <c r="O5927" s="14"/>
      <c r="P5927" s="14"/>
    </row>
    <row r="5928" spans="9:16" x14ac:dyDescent="0.25">
      <c r="I5928" s="14"/>
      <c r="J5928" s="14"/>
      <c r="K5928" s="14"/>
      <c r="L5928" s="14"/>
      <c r="M5928" s="14"/>
      <c r="N5928" s="14"/>
      <c r="O5928" s="14"/>
      <c r="P5928" s="14"/>
    </row>
    <row r="5929" spans="9:16" x14ac:dyDescent="0.25">
      <c r="I5929" s="14"/>
      <c r="J5929" s="14"/>
      <c r="K5929" s="14"/>
      <c r="L5929" s="14"/>
      <c r="M5929" s="14"/>
      <c r="N5929" s="14"/>
      <c r="O5929" s="14"/>
      <c r="P5929" s="14"/>
    </row>
    <row r="5930" spans="9:16" x14ac:dyDescent="0.25">
      <c r="I5930" s="14"/>
      <c r="J5930" s="14"/>
      <c r="K5930" s="14"/>
      <c r="L5930" s="14"/>
      <c r="M5930" s="14"/>
      <c r="N5930" s="14"/>
      <c r="O5930" s="14"/>
      <c r="P5930" s="14"/>
    </row>
    <row r="5931" spans="9:16" x14ac:dyDescent="0.25">
      <c r="I5931" s="14"/>
      <c r="J5931" s="14"/>
      <c r="K5931" s="14"/>
      <c r="L5931" s="14"/>
      <c r="M5931" s="14"/>
      <c r="N5931" s="14"/>
      <c r="O5931" s="14"/>
      <c r="P5931" s="14"/>
    </row>
    <row r="5932" spans="9:16" x14ac:dyDescent="0.25">
      <c r="I5932" s="14"/>
      <c r="J5932" s="14"/>
      <c r="K5932" s="14"/>
      <c r="L5932" s="14"/>
      <c r="M5932" s="14"/>
      <c r="N5932" s="14"/>
      <c r="O5932" s="14"/>
      <c r="P5932" s="14"/>
    </row>
    <row r="5933" spans="9:16" x14ac:dyDescent="0.25">
      <c r="I5933" s="14"/>
      <c r="J5933" s="14"/>
      <c r="K5933" s="14"/>
      <c r="L5933" s="14"/>
      <c r="M5933" s="14"/>
      <c r="N5933" s="14"/>
      <c r="O5933" s="14"/>
      <c r="P5933" s="14"/>
    </row>
    <row r="5934" spans="9:16" x14ac:dyDescent="0.25">
      <c r="I5934" s="14"/>
      <c r="J5934" s="14"/>
      <c r="K5934" s="14"/>
      <c r="L5934" s="14"/>
      <c r="M5934" s="14"/>
      <c r="N5934" s="14"/>
      <c r="O5934" s="14"/>
      <c r="P5934" s="14"/>
    </row>
    <row r="5935" spans="9:16" x14ac:dyDescent="0.25">
      <c r="I5935" s="14"/>
      <c r="J5935" s="14"/>
      <c r="K5935" s="14"/>
      <c r="L5935" s="14"/>
      <c r="M5935" s="14"/>
      <c r="N5935" s="14"/>
      <c r="O5935" s="14"/>
      <c r="P5935" s="14"/>
    </row>
    <row r="5936" spans="9:16" x14ac:dyDescent="0.25">
      <c r="I5936" s="14"/>
      <c r="J5936" s="14"/>
      <c r="K5936" s="14"/>
      <c r="L5936" s="14"/>
      <c r="M5936" s="14"/>
      <c r="N5936" s="14"/>
      <c r="O5936" s="14"/>
      <c r="P5936" s="14"/>
    </row>
    <row r="5937" spans="9:16" x14ac:dyDescent="0.25">
      <c r="I5937" s="14"/>
      <c r="J5937" s="14"/>
      <c r="K5937" s="14"/>
      <c r="L5937" s="14"/>
      <c r="M5937" s="14"/>
      <c r="N5937" s="14"/>
      <c r="O5937" s="14"/>
      <c r="P5937" s="14"/>
    </row>
    <row r="5938" spans="9:16" x14ac:dyDescent="0.25">
      <c r="I5938" s="14"/>
      <c r="J5938" s="14"/>
      <c r="K5938" s="14"/>
      <c r="L5938" s="14"/>
      <c r="M5938" s="14"/>
      <c r="N5938" s="14"/>
      <c r="O5938" s="14"/>
      <c r="P5938" s="14"/>
    </row>
    <row r="5939" spans="9:16" x14ac:dyDescent="0.25">
      <c r="I5939" s="14"/>
      <c r="J5939" s="14"/>
      <c r="K5939" s="14"/>
      <c r="L5939" s="14"/>
      <c r="M5939" s="14"/>
      <c r="N5939" s="14"/>
      <c r="O5939" s="14"/>
      <c r="P5939" s="14"/>
    </row>
    <row r="5940" spans="9:16" x14ac:dyDescent="0.25">
      <c r="I5940" s="14"/>
      <c r="J5940" s="14"/>
      <c r="K5940" s="14"/>
      <c r="L5940" s="14"/>
      <c r="M5940" s="14"/>
      <c r="N5940" s="14"/>
      <c r="O5940" s="14"/>
      <c r="P5940" s="14"/>
    </row>
    <row r="5941" spans="9:16" x14ac:dyDescent="0.25">
      <c r="I5941" s="14"/>
      <c r="J5941" s="14"/>
      <c r="K5941" s="14"/>
      <c r="L5941" s="14"/>
      <c r="M5941" s="14"/>
      <c r="N5941" s="14"/>
      <c r="O5941" s="14"/>
      <c r="P5941" s="14"/>
    </row>
    <row r="5942" spans="9:16" x14ac:dyDescent="0.25">
      <c r="I5942" s="14"/>
      <c r="J5942" s="14"/>
      <c r="K5942" s="14"/>
      <c r="L5942" s="14"/>
      <c r="M5942" s="14"/>
      <c r="N5942" s="14"/>
      <c r="O5942" s="14"/>
      <c r="P5942" s="14"/>
    </row>
    <row r="5943" spans="9:16" x14ac:dyDescent="0.25">
      <c r="I5943" s="14"/>
      <c r="J5943" s="14"/>
      <c r="K5943" s="14"/>
      <c r="L5943" s="14"/>
      <c r="M5943" s="14"/>
      <c r="N5943" s="14"/>
      <c r="O5943" s="14"/>
      <c r="P5943" s="14"/>
    </row>
    <row r="5944" spans="9:16" x14ac:dyDescent="0.25">
      <c r="I5944" s="14"/>
      <c r="J5944" s="14"/>
      <c r="K5944" s="14"/>
      <c r="L5944" s="14"/>
      <c r="M5944" s="14"/>
      <c r="N5944" s="14"/>
      <c r="O5944" s="14"/>
      <c r="P5944" s="14"/>
    </row>
    <row r="5945" spans="9:16" x14ac:dyDescent="0.25">
      <c r="I5945" s="14"/>
      <c r="J5945" s="14"/>
      <c r="K5945" s="14"/>
      <c r="L5945" s="14"/>
      <c r="M5945" s="14"/>
      <c r="N5945" s="14"/>
      <c r="O5945" s="14"/>
      <c r="P5945" s="14"/>
    </row>
    <row r="5946" spans="9:16" x14ac:dyDescent="0.25">
      <c r="I5946" s="14"/>
      <c r="J5946" s="14"/>
      <c r="K5946" s="14"/>
      <c r="L5946" s="14"/>
      <c r="M5946" s="14"/>
      <c r="N5946" s="14"/>
      <c r="O5946" s="14"/>
      <c r="P5946" s="14"/>
    </row>
    <row r="5947" spans="9:16" x14ac:dyDescent="0.25">
      <c r="I5947" s="14"/>
      <c r="J5947" s="14"/>
      <c r="K5947" s="14"/>
      <c r="L5947" s="14"/>
      <c r="M5947" s="14"/>
      <c r="N5947" s="14"/>
      <c r="O5947" s="14"/>
      <c r="P5947" s="14"/>
    </row>
    <row r="5948" spans="9:16" x14ac:dyDescent="0.25">
      <c r="I5948" s="14"/>
      <c r="J5948" s="14"/>
      <c r="K5948" s="14"/>
      <c r="L5948" s="14"/>
      <c r="M5948" s="14"/>
      <c r="N5948" s="14"/>
      <c r="O5948" s="14"/>
      <c r="P5948" s="14"/>
    </row>
    <row r="5949" spans="9:16" x14ac:dyDescent="0.25">
      <c r="I5949" s="14"/>
      <c r="J5949" s="14"/>
      <c r="K5949" s="14"/>
      <c r="L5949" s="14"/>
      <c r="M5949" s="14"/>
      <c r="N5949" s="14"/>
      <c r="O5949" s="14"/>
      <c r="P5949" s="14"/>
    </row>
    <row r="5950" spans="9:16" x14ac:dyDescent="0.25">
      <c r="I5950" s="14"/>
      <c r="J5950" s="14"/>
      <c r="K5950" s="14"/>
      <c r="L5950" s="14"/>
      <c r="M5950" s="14"/>
      <c r="N5950" s="14"/>
      <c r="O5950" s="14"/>
      <c r="P5950" s="14"/>
    </row>
    <row r="5951" spans="9:16" x14ac:dyDescent="0.25">
      <c r="I5951" s="14"/>
      <c r="J5951" s="14"/>
      <c r="K5951" s="14"/>
      <c r="L5951" s="14"/>
      <c r="M5951" s="14"/>
      <c r="N5951" s="14"/>
      <c r="O5951" s="14"/>
      <c r="P5951" s="14"/>
    </row>
    <row r="5952" spans="9:16" x14ac:dyDescent="0.25">
      <c r="I5952" s="14"/>
      <c r="J5952" s="14"/>
      <c r="K5952" s="14"/>
      <c r="L5952" s="14"/>
      <c r="M5952" s="14"/>
      <c r="N5952" s="14"/>
      <c r="O5952" s="14"/>
      <c r="P5952" s="14"/>
    </row>
    <row r="5953" spans="9:16" x14ac:dyDescent="0.25">
      <c r="I5953" s="14"/>
      <c r="J5953" s="14"/>
      <c r="K5953" s="14"/>
      <c r="L5953" s="14"/>
      <c r="M5953" s="14"/>
      <c r="N5953" s="14"/>
      <c r="O5953" s="14"/>
      <c r="P5953" s="14"/>
    </row>
    <row r="5954" spans="9:16" x14ac:dyDescent="0.25">
      <c r="I5954" s="14"/>
      <c r="J5954" s="14"/>
      <c r="K5954" s="14"/>
      <c r="L5954" s="14"/>
      <c r="M5954" s="14"/>
      <c r="N5954" s="14"/>
      <c r="O5954" s="14"/>
      <c r="P5954" s="14"/>
    </row>
    <row r="5955" spans="9:16" x14ac:dyDescent="0.25">
      <c r="I5955" s="14"/>
      <c r="J5955" s="14"/>
      <c r="K5955" s="14"/>
      <c r="L5955" s="14"/>
      <c r="M5955" s="14"/>
      <c r="N5955" s="14"/>
      <c r="O5955" s="14"/>
      <c r="P5955" s="14"/>
    </row>
    <row r="5956" spans="9:16" x14ac:dyDescent="0.25">
      <c r="I5956" s="14"/>
      <c r="J5956" s="14"/>
      <c r="K5956" s="14"/>
      <c r="L5956" s="14"/>
      <c r="M5956" s="14"/>
      <c r="N5956" s="14"/>
      <c r="O5956" s="14"/>
      <c r="P5956" s="14"/>
    </row>
    <row r="5957" spans="9:16" x14ac:dyDescent="0.25">
      <c r="I5957" s="14"/>
      <c r="J5957" s="14"/>
      <c r="K5957" s="14"/>
      <c r="L5957" s="14"/>
      <c r="M5957" s="14"/>
      <c r="N5957" s="14"/>
      <c r="O5957" s="14"/>
      <c r="P5957" s="14"/>
    </row>
    <row r="5958" spans="9:16" x14ac:dyDescent="0.25">
      <c r="I5958" s="14"/>
      <c r="J5958" s="14"/>
      <c r="K5958" s="14"/>
      <c r="L5958" s="14"/>
      <c r="M5958" s="14"/>
      <c r="N5958" s="14"/>
      <c r="O5958" s="14"/>
      <c r="P5958" s="14"/>
    </row>
    <row r="5959" spans="9:16" x14ac:dyDescent="0.25">
      <c r="I5959" s="14"/>
      <c r="J5959" s="14"/>
      <c r="K5959" s="14"/>
      <c r="L5959" s="14"/>
      <c r="M5959" s="14"/>
      <c r="N5959" s="14"/>
      <c r="O5959" s="14"/>
      <c r="P5959" s="14"/>
    </row>
    <row r="5960" spans="9:16" x14ac:dyDescent="0.25">
      <c r="I5960" s="14"/>
      <c r="J5960" s="14"/>
      <c r="K5960" s="14"/>
      <c r="L5960" s="14"/>
      <c r="M5960" s="14"/>
      <c r="N5960" s="14"/>
      <c r="O5960" s="14"/>
      <c r="P5960" s="14"/>
    </row>
    <row r="5961" spans="9:16" x14ac:dyDescent="0.25">
      <c r="I5961" s="14"/>
      <c r="J5961" s="14"/>
      <c r="K5961" s="14"/>
      <c r="L5961" s="14"/>
      <c r="M5961" s="14"/>
      <c r="N5961" s="14"/>
      <c r="O5961" s="14"/>
      <c r="P5961" s="14"/>
    </row>
    <row r="5962" spans="9:16" x14ac:dyDescent="0.25">
      <c r="I5962" s="14"/>
      <c r="J5962" s="14"/>
      <c r="K5962" s="14"/>
      <c r="L5962" s="14"/>
      <c r="M5962" s="14"/>
      <c r="N5962" s="14"/>
      <c r="O5962" s="14"/>
      <c r="P5962" s="14"/>
    </row>
    <row r="5963" spans="9:16" x14ac:dyDescent="0.25">
      <c r="I5963" s="14"/>
      <c r="J5963" s="14"/>
      <c r="K5963" s="14"/>
      <c r="L5963" s="14"/>
      <c r="M5963" s="14"/>
      <c r="N5963" s="14"/>
      <c r="O5963" s="14"/>
      <c r="P5963" s="14"/>
    </row>
    <row r="5964" spans="9:16" x14ac:dyDescent="0.25">
      <c r="I5964" s="14"/>
      <c r="J5964" s="14"/>
      <c r="K5964" s="14"/>
      <c r="L5964" s="14"/>
      <c r="M5964" s="14"/>
      <c r="N5964" s="14"/>
      <c r="O5964" s="14"/>
      <c r="P5964" s="14"/>
    </row>
    <row r="5965" spans="9:16" x14ac:dyDescent="0.25">
      <c r="I5965" s="14"/>
      <c r="J5965" s="14"/>
      <c r="K5965" s="14"/>
      <c r="L5965" s="14"/>
      <c r="M5965" s="14"/>
      <c r="N5965" s="14"/>
      <c r="O5965" s="14"/>
      <c r="P5965" s="14"/>
    </row>
    <row r="5966" spans="9:16" x14ac:dyDescent="0.25">
      <c r="I5966" s="14"/>
      <c r="J5966" s="14"/>
      <c r="K5966" s="14"/>
      <c r="L5966" s="14"/>
      <c r="M5966" s="14"/>
      <c r="N5966" s="14"/>
      <c r="O5966" s="14"/>
      <c r="P5966" s="14"/>
    </row>
    <row r="5967" spans="9:16" x14ac:dyDescent="0.25">
      <c r="I5967" s="14"/>
      <c r="J5967" s="14"/>
      <c r="K5967" s="14"/>
      <c r="L5967" s="14"/>
      <c r="M5967" s="14"/>
      <c r="N5967" s="14"/>
      <c r="O5967" s="14"/>
      <c r="P5967" s="14"/>
    </row>
    <row r="5968" spans="9:16" x14ac:dyDescent="0.25">
      <c r="I5968" s="14"/>
      <c r="J5968" s="14"/>
      <c r="K5968" s="14"/>
      <c r="L5968" s="14"/>
      <c r="M5968" s="14"/>
      <c r="N5968" s="14"/>
      <c r="O5968" s="14"/>
      <c r="P5968" s="14"/>
    </row>
    <row r="5969" spans="9:16" x14ac:dyDescent="0.25">
      <c r="I5969" s="14"/>
      <c r="J5969" s="14"/>
      <c r="K5969" s="14"/>
      <c r="L5969" s="14"/>
      <c r="M5969" s="14"/>
      <c r="N5969" s="14"/>
      <c r="O5969" s="14"/>
      <c r="P5969" s="14"/>
    </row>
    <row r="5970" spans="9:16" x14ac:dyDescent="0.25">
      <c r="I5970" s="14"/>
      <c r="J5970" s="14"/>
      <c r="K5970" s="14"/>
      <c r="L5970" s="14"/>
      <c r="M5970" s="14"/>
      <c r="N5970" s="14"/>
      <c r="O5970" s="14"/>
      <c r="P5970" s="14"/>
    </row>
    <row r="5971" spans="9:16" x14ac:dyDescent="0.25">
      <c r="I5971" s="14"/>
      <c r="J5971" s="14"/>
      <c r="K5971" s="14"/>
      <c r="L5971" s="14"/>
      <c r="M5971" s="14"/>
      <c r="N5971" s="14"/>
      <c r="O5971" s="14"/>
      <c r="P5971" s="14"/>
    </row>
    <row r="5972" spans="9:16" x14ac:dyDescent="0.25">
      <c r="I5972" s="14"/>
      <c r="J5972" s="14"/>
      <c r="K5972" s="14"/>
      <c r="L5972" s="14"/>
      <c r="M5972" s="14"/>
      <c r="N5972" s="14"/>
      <c r="O5972" s="14"/>
      <c r="P5972" s="14"/>
    </row>
    <row r="5973" spans="9:16" x14ac:dyDescent="0.25">
      <c r="I5973" s="14"/>
      <c r="J5973" s="14"/>
      <c r="K5973" s="14"/>
      <c r="L5973" s="14"/>
      <c r="M5973" s="14"/>
      <c r="N5973" s="14"/>
      <c r="O5973" s="14"/>
      <c r="P5973" s="14"/>
    </row>
    <row r="5974" spans="9:16" x14ac:dyDescent="0.25">
      <c r="I5974" s="14"/>
      <c r="J5974" s="14"/>
      <c r="K5974" s="14"/>
      <c r="L5974" s="14"/>
      <c r="M5974" s="14"/>
      <c r="N5974" s="14"/>
      <c r="O5974" s="14"/>
      <c r="P5974" s="14"/>
    </row>
    <row r="5975" spans="9:16" x14ac:dyDescent="0.25">
      <c r="I5975" s="14"/>
      <c r="J5975" s="14"/>
      <c r="K5975" s="14"/>
      <c r="L5975" s="14"/>
      <c r="M5975" s="14"/>
      <c r="N5975" s="14"/>
      <c r="O5975" s="14"/>
      <c r="P5975" s="14"/>
    </row>
    <row r="5976" spans="9:16" x14ac:dyDescent="0.25">
      <c r="I5976" s="14"/>
      <c r="J5976" s="14"/>
      <c r="K5976" s="14"/>
      <c r="L5976" s="14"/>
      <c r="M5976" s="14"/>
      <c r="N5976" s="14"/>
      <c r="O5976" s="14"/>
      <c r="P5976" s="14"/>
    </row>
    <row r="5977" spans="9:16" x14ac:dyDescent="0.25">
      <c r="I5977" s="14"/>
      <c r="J5977" s="14"/>
      <c r="K5977" s="14"/>
      <c r="L5977" s="14"/>
      <c r="M5977" s="14"/>
      <c r="N5977" s="14"/>
      <c r="O5977" s="14"/>
      <c r="P5977" s="14"/>
    </row>
    <row r="5978" spans="9:16" x14ac:dyDescent="0.25">
      <c r="I5978" s="14"/>
      <c r="J5978" s="14"/>
      <c r="K5978" s="14"/>
      <c r="L5978" s="14"/>
      <c r="M5978" s="14"/>
      <c r="N5978" s="14"/>
      <c r="O5978" s="14"/>
      <c r="P5978" s="14"/>
    </row>
    <row r="5979" spans="9:16" x14ac:dyDescent="0.25">
      <c r="I5979" s="14"/>
      <c r="J5979" s="14"/>
      <c r="K5979" s="14"/>
      <c r="L5979" s="14"/>
      <c r="M5979" s="14"/>
      <c r="N5979" s="14"/>
      <c r="O5979" s="14"/>
      <c r="P5979" s="14"/>
    </row>
    <row r="5980" spans="9:16" x14ac:dyDescent="0.25">
      <c r="I5980" s="14"/>
      <c r="J5980" s="14"/>
      <c r="K5980" s="14"/>
      <c r="L5980" s="14"/>
      <c r="M5980" s="14"/>
      <c r="N5980" s="14"/>
      <c r="O5980" s="14"/>
      <c r="P5980" s="14"/>
    </row>
    <row r="5981" spans="9:16" x14ac:dyDescent="0.25">
      <c r="I5981" s="14"/>
      <c r="J5981" s="14"/>
      <c r="K5981" s="14"/>
      <c r="L5981" s="14"/>
      <c r="M5981" s="14"/>
      <c r="N5981" s="14"/>
      <c r="O5981" s="14"/>
      <c r="P5981" s="14"/>
    </row>
    <row r="5982" spans="9:16" x14ac:dyDescent="0.25">
      <c r="I5982" s="14"/>
      <c r="J5982" s="14"/>
      <c r="K5982" s="14"/>
      <c r="L5982" s="14"/>
      <c r="M5982" s="14"/>
      <c r="N5982" s="14"/>
      <c r="O5982" s="14"/>
      <c r="P5982" s="14"/>
    </row>
    <row r="5983" spans="9:16" x14ac:dyDescent="0.25">
      <c r="I5983" s="14"/>
      <c r="J5983" s="14"/>
      <c r="K5983" s="14"/>
      <c r="L5983" s="14"/>
      <c r="M5983" s="14"/>
      <c r="N5983" s="14"/>
      <c r="O5983" s="14"/>
      <c r="P5983" s="14"/>
    </row>
    <row r="5984" spans="9:16" x14ac:dyDescent="0.25">
      <c r="I5984" s="14"/>
      <c r="J5984" s="14"/>
      <c r="K5984" s="14"/>
      <c r="L5984" s="14"/>
      <c r="M5984" s="14"/>
      <c r="N5984" s="14"/>
      <c r="O5984" s="14"/>
      <c r="P5984" s="14"/>
    </row>
    <row r="5985" spans="9:16" x14ac:dyDescent="0.25">
      <c r="I5985" s="14"/>
      <c r="J5985" s="14"/>
      <c r="K5985" s="14"/>
      <c r="L5985" s="14"/>
      <c r="M5985" s="14"/>
      <c r="N5985" s="14"/>
      <c r="O5985" s="14"/>
      <c r="P5985" s="14"/>
    </row>
    <row r="5986" spans="9:16" x14ac:dyDescent="0.25">
      <c r="I5986" s="14"/>
      <c r="J5986" s="14"/>
      <c r="K5986" s="14"/>
      <c r="L5986" s="14"/>
      <c r="M5986" s="14"/>
      <c r="N5986" s="14"/>
      <c r="O5986" s="14"/>
      <c r="P5986" s="14"/>
    </row>
    <row r="5987" spans="9:16" x14ac:dyDescent="0.25">
      <c r="I5987" s="14"/>
      <c r="J5987" s="14"/>
      <c r="K5987" s="14"/>
      <c r="L5987" s="14"/>
      <c r="M5987" s="14"/>
      <c r="N5987" s="14"/>
      <c r="O5987" s="14"/>
      <c r="P5987" s="14"/>
    </row>
    <row r="5988" spans="9:16" x14ac:dyDescent="0.25">
      <c r="I5988" s="14"/>
      <c r="J5988" s="14"/>
      <c r="K5988" s="14"/>
      <c r="L5988" s="14"/>
      <c r="M5988" s="14"/>
      <c r="N5988" s="14"/>
      <c r="O5988" s="14"/>
      <c r="P5988" s="14"/>
    </row>
    <row r="5989" spans="9:16" x14ac:dyDescent="0.25">
      <c r="I5989" s="14"/>
      <c r="J5989" s="14"/>
      <c r="K5989" s="14"/>
      <c r="L5989" s="14"/>
      <c r="M5989" s="14"/>
      <c r="N5989" s="14"/>
      <c r="O5989" s="14"/>
      <c r="P5989" s="14"/>
    </row>
    <row r="5990" spans="9:16" x14ac:dyDescent="0.25">
      <c r="I5990" s="14"/>
      <c r="J5990" s="14"/>
      <c r="K5990" s="14"/>
      <c r="L5990" s="14"/>
      <c r="M5990" s="14"/>
      <c r="N5990" s="14"/>
      <c r="O5990" s="14"/>
      <c r="P5990" s="14"/>
    </row>
    <row r="5991" spans="9:16" x14ac:dyDescent="0.25">
      <c r="I5991" s="14"/>
      <c r="J5991" s="14"/>
      <c r="K5991" s="14"/>
      <c r="L5991" s="14"/>
      <c r="M5991" s="14"/>
      <c r="N5991" s="14"/>
      <c r="O5991" s="14"/>
      <c r="P5991" s="14"/>
    </row>
    <row r="5992" spans="9:16" x14ac:dyDescent="0.25">
      <c r="I5992" s="14"/>
      <c r="J5992" s="14"/>
      <c r="K5992" s="14"/>
      <c r="L5992" s="14"/>
      <c r="M5992" s="14"/>
      <c r="N5992" s="14"/>
      <c r="O5992" s="14"/>
      <c r="P5992" s="14"/>
    </row>
    <row r="5993" spans="9:16" x14ac:dyDescent="0.25">
      <c r="I5993" s="14"/>
      <c r="J5993" s="14"/>
      <c r="K5993" s="14"/>
      <c r="L5993" s="14"/>
      <c r="M5993" s="14"/>
      <c r="N5993" s="14"/>
      <c r="O5993" s="14"/>
      <c r="P5993" s="14"/>
    </row>
    <row r="5994" spans="9:16" x14ac:dyDescent="0.25">
      <c r="I5994" s="14"/>
      <c r="J5994" s="14"/>
      <c r="K5994" s="14"/>
      <c r="L5994" s="14"/>
      <c r="M5994" s="14"/>
      <c r="N5994" s="14"/>
      <c r="O5994" s="14"/>
      <c r="P5994" s="14"/>
    </row>
    <row r="5995" spans="9:16" x14ac:dyDescent="0.25">
      <c r="I5995" s="14"/>
      <c r="J5995" s="14"/>
      <c r="K5995" s="14"/>
      <c r="L5995" s="14"/>
      <c r="M5995" s="14"/>
      <c r="N5995" s="14"/>
      <c r="O5995" s="14"/>
      <c r="P5995" s="14"/>
    </row>
    <row r="5996" spans="9:16" x14ac:dyDescent="0.25">
      <c r="I5996" s="14"/>
      <c r="J5996" s="14"/>
      <c r="K5996" s="14"/>
      <c r="L5996" s="14"/>
      <c r="M5996" s="14"/>
      <c r="N5996" s="14"/>
      <c r="O5996" s="14"/>
      <c r="P5996" s="14"/>
    </row>
    <row r="5997" spans="9:16" x14ac:dyDescent="0.25">
      <c r="I5997" s="14"/>
      <c r="J5997" s="14"/>
      <c r="K5997" s="14"/>
      <c r="L5997" s="14"/>
      <c r="M5997" s="14"/>
      <c r="N5997" s="14"/>
      <c r="O5997" s="14"/>
      <c r="P5997" s="14"/>
    </row>
    <row r="5998" spans="9:16" x14ac:dyDescent="0.25">
      <c r="I5998" s="14"/>
      <c r="J5998" s="14"/>
      <c r="K5998" s="14"/>
      <c r="L5998" s="14"/>
      <c r="M5998" s="14"/>
      <c r="N5998" s="14"/>
      <c r="O5998" s="14"/>
      <c r="P5998" s="14"/>
    </row>
    <row r="5999" spans="9:16" x14ac:dyDescent="0.25">
      <c r="I5999" s="14"/>
      <c r="J5999" s="14"/>
      <c r="K5999" s="14"/>
      <c r="L5999" s="14"/>
      <c r="M5999" s="14"/>
      <c r="N5999" s="14"/>
      <c r="O5999" s="14"/>
      <c r="P5999" s="14"/>
    </row>
    <row r="6000" spans="9:16" x14ac:dyDescent="0.25">
      <c r="I6000" s="14"/>
      <c r="J6000" s="14"/>
      <c r="K6000" s="14"/>
      <c r="L6000" s="14"/>
      <c r="M6000" s="14"/>
      <c r="N6000" s="14"/>
      <c r="O6000" s="14"/>
      <c r="P6000" s="14"/>
    </row>
    <row r="6001" spans="9:16" x14ac:dyDescent="0.25">
      <c r="I6001" s="14"/>
      <c r="J6001" s="14"/>
      <c r="K6001" s="14"/>
      <c r="L6001" s="14"/>
      <c r="M6001" s="14"/>
      <c r="N6001" s="14"/>
      <c r="O6001" s="14"/>
      <c r="P6001" s="14"/>
    </row>
    <row r="6002" spans="9:16" x14ac:dyDescent="0.25">
      <c r="I6002" s="14"/>
      <c r="J6002" s="14"/>
      <c r="K6002" s="14"/>
      <c r="L6002" s="14"/>
      <c r="M6002" s="14"/>
      <c r="N6002" s="14"/>
      <c r="O6002" s="14"/>
      <c r="P6002" s="14"/>
    </row>
    <row r="6003" spans="9:16" x14ac:dyDescent="0.25">
      <c r="I6003" s="14"/>
      <c r="J6003" s="14"/>
      <c r="K6003" s="14"/>
      <c r="L6003" s="14"/>
      <c r="M6003" s="14"/>
      <c r="N6003" s="14"/>
      <c r="O6003" s="14"/>
      <c r="P6003" s="14"/>
    </row>
    <row r="6004" spans="9:16" x14ac:dyDescent="0.25">
      <c r="I6004" s="14"/>
      <c r="J6004" s="14"/>
      <c r="K6004" s="14"/>
      <c r="L6004" s="14"/>
      <c r="M6004" s="14"/>
      <c r="N6004" s="14"/>
      <c r="O6004" s="14"/>
      <c r="P6004" s="14"/>
    </row>
    <row r="6005" spans="9:16" x14ac:dyDescent="0.25">
      <c r="I6005" s="14"/>
      <c r="J6005" s="14"/>
      <c r="K6005" s="14"/>
      <c r="L6005" s="14"/>
      <c r="M6005" s="14"/>
      <c r="N6005" s="14"/>
      <c r="O6005" s="14"/>
      <c r="P6005" s="14"/>
    </row>
    <row r="6006" spans="9:16" x14ac:dyDescent="0.25">
      <c r="I6006" s="14"/>
      <c r="J6006" s="14"/>
      <c r="K6006" s="14"/>
      <c r="L6006" s="14"/>
      <c r="M6006" s="14"/>
      <c r="N6006" s="14"/>
      <c r="O6006" s="14"/>
      <c r="P6006" s="14"/>
    </row>
    <row r="6007" spans="9:16" x14ac:dyDescent="0.25">
      <c r="I6007" s="14"/>
      <c r="J6007" s="14"/>
      <c r="K6007" s="14"/>
      <c r="L6007" s="14"/>
      <c r="M6007" s="14"/>
      <c r="N6007" s="14"/>
      <c r="O6007" s="14"/>
      <c r="P6007" s="14"/>
    </row>
    <row r="6008" spans="9:16" x14ac:dyDescent="0.25">
      <c r="I6008" s="14"/>
      <c r="J6008" s="14"/>
      <c r="K6008" s="14"/>
      <c r="L6008" s="14"/>
      <c r="M6008" s="14"/>
      <c r="N6008" s="14"/>
      <c r="O6008" s="14"/>
      <c r="P6008" s="14"/>
    </row>
    <row r="6009" spans="9:16" x14ac:dyDescent="0.25">
      <c r="I6009" s="14"/>
      <c r="J6009" s="14"/>
      <c r="K6009" s="14"/>
      <c r="L6009" s="14"/>
      <c r="M6009" s="14"/>
      <c r="N6009" s="14"/>
      <c r="O6009" s="14"/>
      <c r="P6009" s="14"/>
    </row>
    <row r="6010" spans="9:16" x14ac:dyDescent="0.25">
      <c r="I6010" s="14"/>
      <c r="J6010" s="14"/>
      <c r="K6010" s="14"/>
      <c r="L6010" s="14"/>
      <c r="M6010" s="14"/>
      <c r="N6010" s="14"/>
      <c r="O6010" s="14"/>
      <c r="P6010" s="14"/>
    </row>
    <row r="6011" spans="9:16" x14ac:dyDescent="0.25">
      <c r="I6011" s="14"/>
      <c r="J6011" s="14"/>
      <c r="K6011" s="14"/>
      <c r="L6011" s="14"/>
      <c r="M6011" s="14"/>
      <c r="N6011" s="14"/>
      <c r="O6011" s="14"/>
      <c r="P6011" s="14"/>
    </row>
    <row r="6012" spans="9:16" x14ac:dyDescent="0.25">
      <c r="I6012" s="14"/>
      <c r="J6012" s="14"/>
      <c r="K6012" s="14"/>
      <c r="L6012" s="14"/>
      <c r="M6012" s="14"/>
      <c r="N6012" s="14"/>
      <c r="O6012" s="14"/>
      <c r="P6012" s="14"/>
    </row>
    <row r="6013" spans="9:16" x14ac:dyDescent="0.25">
      <c r="I6013" s="14"/>
      <c r="J6013" s="14"/>
      <c r="K6013" s="14"/>
      <c r="L6013" s="14"/>
      <c r="M6013" s="14"/>
      <c r="N6013" s="14"/>
      <c r="O6013" s="14"/>
      <c r="P6013" s="14"/>
    </row>
    <row r="6014" spans="9:16" x14ac:dyDescent="0.25">
      <c r="I6014" s="14"/>
      <c r="J6014" s="14"/>
      <c r="K6014" s="14"/>
      <c r="L6014" s="14"/>
      <c r="M6014" s="14"/>
      <c r="N6014" s="14"/>
      <c r="O6014" s="14"/>
      <c r="P6014" s="14"/>
    </row>
    <row r="6015" spans="9:16" x14ac:dyDescent="0.25">
      <c r="I6015" s="14"/>
      <c r="J6015" s="14"/>
      <c r="K6015" s="14"/>
      <c r="L6015" s="14"/>
      <c r="M6015" s="14"/>
      <c r="N6015" s="14"/>
      <c r="O6015" s="14"/>
      <c r="P6015" s="14"/>
    </row>
    <row r="6016" spans="9:16" x14ac:dyDescent="0.25">
      <c r="I6016" s="14"/>
      <c r="J6016" s="14"/>
      <c r="K6016" s="14"/>
      <c r="L6016" s="14"/>
      <c r="M6016" s="14"/>
      <c r="N6016" s="14"/>
      <c r="O6016" s="14"/>
      <c r="P6016" s="14"/>
    </row>
    <row r="6017" spans="9:16" x14ac:dyDescent="0.25">
      <c r="I6017" s="14"/>
      <c r="J6017" s="14"/>
      <c r="K6017" s="14"/>
      <c r="L6017" s="14"/>
      <c r="M6017" s="14"/>
      <c r="N6017" s="14"/>
      <c r="O6017" s="14"/>
      <c r="P6017" s="14"/>
    </row>
    <row r="6018" spans="9:16" x14ac:dyDescent="0.25">
      <c r="I6018" s="14"/>
      <c r="J6018" s="14"/>
      <c r="K6018" s="14"/>
      <c r="L6018" s="14"/>
      <c r="M6018" s="14"/>
      <c r="N6018" s="14"/>
      <c r="O6018" s="14"/>
      <c r="P6018" s="14"/>
    </row>
    <row r="6019" spans="9:16" x14ac:dyDescent="0.25">
      <c r="I6019" s="14"/>
      <c r="J6019" s="14"/>
      <c r="K6019" s="14"/>
      <c r="L6019" s="14"/>
      <c r="M6019" s="14"/>
      <c r="N6019" s="14"/>
      <c r="O6019" s="14"/>
      <c r="P6019" s="14"/>
    </row>
    <row r="6020" spans="9:16" x14ac:dyDescent="0.25">
      <c r="I6020" s="14"/>
      <c r="J6020" s="14"/>
      <c r="K6020" s="14"/>
      <c r="L6020" s="14"/>
      <c r="M6020" s="14"/>
      <c r="N6020" s="14"/>
      <c r="O6020" s="14"/>
      <c r="P6020" s="14"/>
    </row>
    <row r="6021" spans="9:16" x14ac:dyDescent="0.25">
      <c r="I6021" s="14"/>
      <c r="J6021" s="14"/>
      <c r="K6021" s="14"/>
      <c r="L6021" s="14"/>
      <c r="M6021" s="14"/>
      <c r="N6021" s="14"/>
      <c r="O6021" s="14"/>
      <c r="P6021" s="14"/>
    </row>
    <row r="6022" spans="9:16" x14ac:dyDescent="0.25">
      <c r="I6022" s="14"/>
      <c r="J6022" s="14"/>
      <c r="K6022" s="14"/>
      <c r="L6022" s="14"/>
      <c r="M6022" s="14"/>
      <c r="N6022" s="14"/>
      <c r="O6022" s="14"/>
      <c r="P6022" s="14"/>
    </row>
    <row r="6023" spans="9:16" x14ac:dyDescent="0.25">
      <c r="I6023" s="14"/>
      <c r="J6023" s="14"/>
      <c r="K6023" s="14"/>
      <c r="L6023" s="14"/>
      <c r="M6023" s="14"/>
      <c r="N6023" s="14"/>
      <c r="O6023" s="14"/>
      <c r="P6023" s="14"/>
    </row>
    <row r="6024" spans="9:16" x14ac:dyDescent="0.25">
      <c r="I6024" s="14"/>
      <c r="J6024" s="14"/>
      <c r="K6024" s="14"/>
      <c r="L6024" s="14"/>
      <c r="M6024" s="14"/>
      <c r="N6024" s="14"/>
      <c r="O6024" s="14"/>
      <c r="P6024" s="14"/>
    </row>
    <row r="6025" spans="9:16" x14ac:dyDescent="0.25">
      <c r="I6025" s="14"/>
      <c r="J6025" s="14"/>
      <c r="K6025" s="14"/>
      <c r="L6025" s="14"/>
      <c r="M6025" s="14"/>
      <c r="N6025" s="14"/>
      <c r="O6025" s="14"/>
      <c r="P6025" s="14"/>
    </row>
    <row r="6026" spans="9:16" x14ac:dyDescent="0.25">
      <c r="I6026" s="14"/>
      <c r="J6026" s="14"/>
      <c r="K6026" s="14"/>
      <c r="L6026" s="14"/>
      <c r="M6026" s="14"/>
      <c r="N6026" s="14"/>
      <c r="O6026" s="14"/>
      <c r="P6026" s="14"/>
    </row>
    <row r="6027" spans="9:16" x14ac:dyDescent="0.25">
      <c r="I6027" s="14"/>
      <c r="J6027" s="14"/>
      <c r="K6027" s="14"/>
      <c r="L6027" s="14"/>
      <c r="M6027" s="14"/>
      <c r="N6027" s="14"/>
      <c r="O6027" s="14"/>
      <c r="P6027" s="14"/>
    </row>
    <row r="6028" spans="9:16" x14ac:dyDescent="0.25">
      <c r="I6028" s="14"/>
      <c r="J6028" s="14"/>
      <c r="K6028" s="14"/>
      <c r="L6028" s="14"/>
      <c r="M6028" s="14"/>
      <c r="N6028" s="14"/>
      <c r="O6028" s="14"/>
      <c r="P6028" s="14"/>
    </row>
    <row r="6029" spans="9:16" x14ac:dyDescent="0.25">
      <c r="I6029" s="14"/>
      <c r="J6029" s="14"/>
      <c r="K6029" s="14"/>
      <c r="L6029" s="14"/>
      <c r="M6029" s="14"/>
      <c r="N6029" s="14"/>
      <c r="O6029" s="14"/>
      <c r="P6029" s="14"/>
    </row>
    <row r="6030" spans="9:16" x14ac:dyDescent="0.25">
      <c r="I6030" s="14"/>
      <c r="J6030" s="14"/>
      <c r="K6030" s="14"/>
      <c r="L6030" s="14"/>
      <c r="M6030" s="14"/>
      <c r="N6030" s="14"/>
      <c r="O6030" s="14"/>
      <c r="P6030" s="14"/>
    </row>
    <row r="6031" spans="9:16" x14ac:dyDescent="0.25">
      <c r="I6031" s="14"/>
      <c r="J6031" s="14"/>
      <c r="K6031" s="14"/>
      <c r="L6031" s="14"/>
      <c r="M6031" s="14"/>
      <c r="N6031" s="14"/>
      <c r="O6031" s="14"/>
      <c r="P6031" s="14"/>
    </row>
    <row r="6032" spans="9:16" x14ac:dyDescent="0.25">
      <c r="I6032" s="14"/>
      <c r="J6032" s="14"/>
      <c r="K6032" s="14"/>
      <c r="L6032" s="14"/>
      <c r="M6032" s="14"/>
      <c r="N6032" s="14"/>
      <c r="O6032" s="14"/>
      <c r="P6032" s="14"/>
    </row>
    <row r="6033" spans="9:16" x14ac:dyDescent="0.25">
      <c r="I6033" s="14"/>
      <c r="J6033" s="14"/>
      <c r="K6033" s="14"/>
      <c r="L6033" s="14"/>
      <c r="M6033" s="14"/>
      <c r="N6033" s="14"/>
      <c r="O6033" s="14"/>
      <c r="P6033" s="14"/>
    </row>
    <row r="6034" spans="9:16" x14ac:dyDescent="0.25">
      <c r="I6034" s="14"/>
      <c r="J6034" s="14"/>
      <c r="K6034" s="14"/>
      <c r="L6034" s="14"/>
      <c r="M6034" s="14"/>
      <c r="N6034" s="14"/>
      <c r="O6034" s="14"/>
      <c r="P6034" s="14"/>
    </row>
    <row r="6035" spans="9:16" x14ac:dyDescent="0.25">
      <c r="I6035" s="14"/>
      <c r="J6035" s="14"/>
      <c r="K6035" s="14"/>
      <c r="L6035" s="14"/>
      <c r="M6035" s="14"/>
      <c r="N6035" s="14"/>
      <c r="O6035" s="14"/>
      <c r="P6035" s="14"/>
    </row>
    <row r="6036" spans="9:16" x14ac:dyDescent="0.25">
      <c r="I6036" s="14"/>
      <c r="J6036" s="14"/>
      <c r="K6036" s="14"/>
      <c r="L6036" s="14"/>
      <c r="M6036" s="14"/>
      <c r="N6036" s="14"/>
      <c r="O6036" s="14"/>
      <c r="P6036" s="14"/>
    </row>
    <row r="6037" spans="9:16" x14ac:dyDescent="0.25">
      <c r="I6037" s="14"/>
      <c r="J6037" s="14"/>
      <c r="K6037" s="14"/>
      <c r="L6037" s="14"/>
      <c r="M6037" s="14"/>
      <c r="N6037" s="14"/>
      <c r="O6037" s="14"/>
      <c r="P6037" s="14"/>
    </row>
    <row r="6038" spans="9:16" x14ac:dyDescent="0.25">
      <c r="I6038" s="14"/>
      <c r="J6038" s="14"/>
      <c r="K6038" s="14"/>
      <c r="L6038" s="14"/>
      <c r="M6038" s="14"/>
      <c r="N6038" s="14"/>
      <c r="O6038" s="14"/>
      <c r="P6038" s="14"/>
    </row>
    <row r="6039" spans="9:16" x14ac:dyDescent="0.25">
      <c r="I6039" s="14"/>
      <c r="J6039" s="14"/>
      <c r="K6039" s="14"/>
      <c r="L6039" s="14"/>
      <c r="M6039" s="14"/>
      <c r="N6039" s="14"/>
      <c r="O6039" s="14"/>
      <c r="P6039" s="14"/>
    </row>
    <row r="6040" spans="9:16" x14ac:dyDescent="0.25">
      <c r="I6040" s="14"/>
      <c r="J6040" s="14"/>
      <c r="K6040" s="14"/>
      <c r="L6040" s="14"/>
      <c r="M6040" s="14"/>
      <c r="N6040" s="14"/>
      <c r="O6040" s="14"/>
      <c r="P6040" s="14"/>
    </row>
    <row r="6041" spans="9:16" x14ac:dyDescent="0.25">
      <c r="I6041" s="14"/>
      <c r="J6041" s="14"/>
      <c r="K6041" s="14"/>
      <c r="L6041" s="14"/>
      <c r="M6041" s="14"/>
      <c r="N6041" s="14"/>
      <c r="O6041" s="14"/>
      <c r="P6041" s="14"/>
    </row>
    <row r="6042" spans="9:16" x14ac:dyDescent="0.25">
      <c r="I6042" s="14"/>
      <c r="J6042" s="14"/>
      <c r="K6042" s="14"/>
      <c r="L6042" s="14"/>
      <c r="M6042" s="14"/>
      <c r="N6042" s="14"/>
      <c r="O6042" s="14"/>
      <c r="P6042" s="14"/>
    </row>
    <row r="6043" spans="9:16" x14ac:dyDescent="0.25">
      <c r="I6043" s="14"/>
      <c r="J6043" s="14"/>
      <c r="K6043" s="14"/>
      <c r="L6043" s="14"/>
      <c r="M6043" s="14"/>
      <c r="N6043" s="14"/>
      <c r="O6043" s="14"/>
      <c r="P6043" s="14"/>
    </row>
    <row r="6044" spans="9:16" x14ac:dyDescent="0.25">
      <c r="I6044" s="14"/>
      <c r="J6044" s="14"/>
      <c r="K6044" s="14"/>
      <c r="L6044" s="14"/>
      <c r="M6044" s="14"/>
      <c r="N6044" s="14"/>
      <c r="O6044" s="14"/>
      <c r="P6044" s="14"/>
    </row>
    <row r="6045" spans="9:16" x14ac:dyDescent="0.25">
      <c r="I6045" s="14"/>
      <c r="J6045" s="14"/>
      <c r="K6045" s="14"/>
      <c r="L6045" s="14"/>
      <c r="M6045" s="14"/>
      <c r="N6045" s="14"/>
      <c r="O6045" s="14"/>
      <c r="P6045" s="14"/>
    </row>
    <row r="6046" spans="9:16" x14ac:dyDescent="0.25">
      <c r="I6046" s="14"/>
      <c r="J6046" s="14"/>
      <c r="K6046" s="14"/>
      <c r="L6046" s="14"/>
      <c r="M6046" s="14"/>
      <c r="N6046" s="14"/>
      <c r="O6046" s="14"/>
      <c r="P6046" s="14"/>
    </row>
    <row r="6047" spans="9:16" x14ac:dyDescent="0.25">
      <c r="I6047" s="14"/>
      <c r="J6047" s="14"/>
      <c r="K6047" s="14"/>
      <c r="L6047" s="14"/>
      <c r="M6047" s="14"/>
      <c r="N6047" s="14"/>
      <c r="O6047" s="14"/>
      <c r="P6047" s="14"/>
    </row>
    <row r="6048" spans="9:16" x14ac:dyDescent="0.25">
      <c r="I6048" s="14"/>
      <c r="J6048" s="14"/>
      <c r="K6048" s="14"/>
      <c r="L6048" s="14"/>
      <c r="M6048" s="14"/>
      <c r="N6048" s="14"/>
      <c r="O6048" s="14"/>
      <c r="P6048" s="14"/>
    </row>
    <row r="6049" spans="9:16" x14ac:dyDescent="0.25">
      <c r="I6049" s="14"/>
      <c r="J6049" s="14"/>
      <c r="K6049" s="14"/>
      <c r="L6049" s="14"/>
      <c r="M6049" s="14"/>
      <c r="N6049" s="14"/>
      <c r="O6049" s="14"/>
      <c r="P6049" s="14"/>
    </row>
    <row r="6050" spans="9:16" x14ac:dyDescent="0.25">
      <c r="I6050" s="14"/>
      <c r="J6050" s="14"/>
      <c r="K6050" s="14"/>
      <c r="L6050" s="14"/>
      <c r="M6050" s="14"/>
      <c r="N6050" s="14"/>
      <c r="O6050" s="14"/>
      <c r="P6050" s="14"/>
    </row>
    <row r="6051" spans="9:16" x14ac:dyDescent="0.25">
      <c r="I6051" s="14"/>
      <c r="J6051" s="14"/>
      <c r="K6051" s="14"/>
      <c r="L6051" s="14"/>
      <c r="M6051" s="14"/>
      <c r="N6051" s="14"/>
      <c r="O6051" s="14"/>
      <c r="P6051" s="14"/>
    </row>
    <row r="6052" spans="9:16" x14ac:dyDescent="0.25">
      <c r="I6052" s="14"/>
      <c r="J6052" s="14"/>
      <c r="K6052" s="14"/>
      <c r="L6052" s="14"/>
      <c r="M6052" s="14"/>
      <c r="N6052" s="14"/>
      <c r="O6052" s="14"/>
      <c r="P6052" s="14"/>
    </row>
    <row r="6053" spans="9:16" x14ac:dyDescent="0.25">
      <c r="I6053" s="14"/>
      <c r="J6053" s="14"/>
      <c r="K6053" s="14"/>
      <c r="L6053" s="14"/>
      <c r="M6053" s="14"/>
      <c r="N6053" s="14"/>
      <c r="O6053" s="14"/>
      <c r="P6053" s="14"/>
    </row>
    <row r="6054" spans="9:16" x14ac:dyDescent="0.25">
      <c r="I6054" s="14"/>
      <c r="J6054" s="14"/>
      <c r="K6054" s="14"/>
      <c r="L6054" s="14"/>
      <c r="M6054" s="14"/>
      <c r="N6054" s="14"/>
      <c r="O6054" s="14"/>
      <c r="P6054" s="14"/>
    </row>
    <row r="6055" spans="9:16" x14ac:dyDescent="0.25">
      <c r="I6055" s="14"/>
      <c r="J6055" s="14"/>
      <c r="K6055" s="14"/>
      <c r="L6055" s="14"/>
      <c r="M6055" s="14"/>
      <c r="N6055" s="14"/>
      <c r="O6055" s="14"/>
      <c r="P6055" s="14"/>
    </row>
    <row r="6056" spans="9:16" x14ac:dyDescent="0.25">
      <c r="I6056" s="14"/>
      <c r="J6056" s="14"/>
      <c r="K6056" s="14"/>
      <c r="L6056" s="14"/>
      <c r="M6056" s="14"/>
      <c r="N6056" s="14"/>
      <c r="O6056" s="14"/>
      <c r="P6056" s="14"/>
    </row>
    <row r="6057" spans="9:16" x14ac:dyDescent="0.25">
      <c r="I6057" s="14"/>
      <c r="J6057" s="14"/>
      <c r="K6057" s="14"/>
      <c r="L6057" s="14"/>
      <c r="M6057" s="14"/>
      <c r="N6057" s="14"/>
      <c r="O6057" s="14"/>
      <c r="P6057" s="14"/>
    </row>
    <row r="6058" spans="9:16" x14ac:dyDescent="0.25">
      <c r="I6058" s="14"/>
      <c r="J6058" s="14"/>
      <c r="K6058" s="14"/>
      <c r="L6058" s="14"/>
      <c r="M6058" s="14"/>
      <c r="N6058" s="14"/>
      <c r="O6058" s="14"/>
      <c r="P6058" s="14"/>
    </row>
    <row r="6059" spans="9:16" x14ac:dyDescent="0.25">
      <c r="I6059" s="14"/>
      <c r="J6059" s="14"/>
      <c r="K6059" s="14"/>
      <c r="L6059" s="14"/>
      <c r="M6059" s="14"/>
      <c r="N6059" s="14"/>
      <c r="O6059" s="14"/>
      <c r="P6059" s="14"/>
    </row>
    <row r="6060" spans="9:16" x14ac:dyDescent="0.25">
      <c r="I6060" s="14"/>
      <c r="J6060" s="14"/>
      <c r="K6060" s="14"/>
      <c r="L6060" s="14"/>
      <c r="M6060" s="14"/>
      <c r="N6060" s="14"/>
      <c r="O6060" s="14"/>
      <c r="P6060" s="14"/>
    </row>
    <row r="6061" spans="9:16" x14ac:dyDescent="0.25">
      <c r="I6061" s="14"/>
      <c r="J6061" s="14"/>
      <c r="K6061" s="14"/>
      <c r="L6061" s="14"/>
      <c r="M6061" s="14"/>
      <c r="N6061" s="14"/>
      <c r="O6061" s="14"/>
      <c r="P6061" s="14"/>
    </row>
    <row r="6062" spans="9:16" x14ac:dyDescent="0.25">
      <c r="I6062" s="14"/>
      <c r="J6062" s="14"/>
      <c r="K6062" s="14"/>
      <c r="L6062" s="14"/>
      <c r="M6062" s="14"/>
      <c r="N6062" s="14"/>
      <c r="O6062" s="14"/>
      <c r="P6062" s="14"/>
    </row>
    <row r="6063" spans="9:16" x14ac:dyDescent="0.25">
      <c r="I6063" s="14"/>
      <c r="J6063" s="14"/>
      <c r="K6063" s="14"/>
      <c r="L6063" s="14"/>
      <c r="M6063" s="14"/>
      <c r="N6063" s="14"/>
      <c r="O6063" s="14"/>
      <c r="P6063" s="14"/>
    </row>
    <row r="6064" spans="9:16" x14ac:dyDescent="0.25">
      <c r="I6064" s="14"/>
      <c r="J6064" s="14"/>
      <c r="K6064" s="14"/>
      <c r="L6064" s="14"/>
      <c r="M6064" s="14"/>
      <c r="N6064" s="14"/>
      <c r="O6064" s="14"/>
      <c r="P6064" s="14"/>
    </row>
    <row r="6065" spans="9:16" x14ac:dyDescent="0.25">
      <c r="I6065" s="14"/>
      <c r="J6065" s="14"/>
      <c r="K6065" s="14"/>
      <c r="L6065" s="14"/>
      <c r="M6065" s="14"/>
      <c r="N6065" s="14"/>
      <c r="O6065" s="14"/>
      <c r="P6065" s="14"/>
    </row>
    <row r="6066" spans="9:16" x14ac:dyDescent="0.25">
      <c r="I6066" s="14"/>
      <c r="J6066" s="14"/>
      <c r="K6066" s="14"/>
      <c r="L6066" s="14"/>
      <c r="M6066" s="14"/>
      <c r="N6066" s="14"/>
      <c r="O6066" s="14"/>
      <c r="P6066" s="14"/>
    </row>
    <row r="6067" spans="9:16" x14ac:dyDescent="0.25">
      <c r="I6067" s="14"/>
      <c r="J6067" s="14"/>
      <c r="K6067" s="14"/>
      <c r="L6067" s="14"/>
      <c r="M6067" s="14"/>
      <c r="N6067" s="14"/>
      <c r="O6067" s="14"/>
      <c r="P6067" s="14"/>
    </row>
    <row r="6068" spans="9:16" x14ac:dyDescent="0.25">
      <c r="I6068" s="14"/>
      <c r="J6068" s="14"/>
      <c r="K6068" s="14"/>
      <c r="L6068" s="14"/>
      <c r="M6068" s="14"/>
      <c r="N6068" s="14"/>
      <c r="O6068" s="14"/>
      <c r="P6068" s="14"/>
    </row>
    <row r="6069" spans="9:16" x14ac:dyDescent="0.25">
      <c r="I6069" s="14"/>
      <c r="J6069" s="14"/>
      <c r="K6069" s="14"/>
      <c r="L6069" s="14"/>
      <c r="M6069" s="14"/>
      <c r="N6069" s="14"/>
      <c r="O6069" s="14"/>
      <c r="P6069" s="14"/>
    </row>
    <row r="6070" spans="9:16" x14ac:dyDescent="0.25">
      <c r="I6070" s="14"/>
      <c r="J6070" s="14"/>
      <c r="K6070" s="14"/>
      <c r="L6070" s="14"/>
      <c r="M6070" s="14"/>
      <c r="N6070" s="14"/>
      <c r="O6070" s="14"/>
      <c r="P6070" s="14"/>
    </row>
    <row r="6071" spans="9:16" x14ac:dyDescent="0.25">
      <c r="I6071" s="14"/>
      <c r="J6071" s="14"/>
      <c r="K6071" s="14"/>
      <c r="L6071" s="14"/>
      <c r="M6071" s="14"/>
      <c r="N6071" s="14"/>
      <c r="O6071" s="14"/>
      <c r="P6071" s="14"/>
    </row>
    <row r="6072" spans="9:16" x14ac:dyDescent="0.25">
      <c r="I6072" s="14"/>
      <c r="J6072" s="14"/>
      <c r="K6072" s="14"/>
      <c r="L6072" s="14"/>
      <c r="M6072" s="14"/>
      <c r="N6072" s="14"/>
      <c r="O6072" s="14"/>
      <c r="P6072" s="14"/>
    </row>
    <row r="6073" spans="9:16" x14ac:dyDescent="0.25">
      <c r="I6073" s="14"/>
      <c r="J6073" s="14"/>
      <c r="K6073" s="14"/>
      <c r="L6073" s="14"/>
      <c r="M6073" s="14"/>
      <c r="N6073" s="14"/>
      <c r="O6073" s="14"/>
      <c r="P6073" s="14"/>
    </row>
    <row r="6074" spans="9:16" x14ac:dyDescent="0.25">
      <c r="I6074" s="14"/>
      <c r="J6074" s="14"/>
      <c r="K6074" s="14"/>
      <c r="L6074" s="14"/>
      <c r="M6074" s="14"/>
      <c r="N6074" s="14"/>
      <c r="O6074" s="14"/>
      <c r="P6074" s="14"/>
    </row>
    <row r="6075" spans="9:16" x14ac:dyDescent="0.25">
      <c r="I6075" s="14"/>
      <c r="J6075" s="14"/>
      <c r="K6075" s="14"/>
      <c r="L6075" s="14"/>
      <c r="M6075" s="14"/>
      <c r="N6075" s="14"/>
      <c r="O6075" s="14"/>
      <c r="P6075" s="14"/>
    </row>
    <row r="6076" spans="9:16" x14ac:dyDescent="0.25">
      <c r="I6076" s="14"/>
      <c r="J6076" s="14"/>
      <c r="K6076" s="14"/>
      <c r="L6076" s="14"/>
      <c r="M6076" s="14"/>
      <c r="N6076" s="14"/>
      <c r="O6076" s="14"/>
      <c r="P6076" s="14"/>
    </row>
    <row r="6077" spans="9:16" x14ac:dyDescent="0.25">
      <c r="I6077" s="14"/>
      <c r="J6077" s="14"/>
      <c r="K6077" s="14"/>
      <c r="L6077" s="14"/>
      <c r="M6077" s="14"/>
      <c r="N6077" s="14"/>
      <c r="O6077" s="14"/>
      <c r="P6077" s="14"/>
    </row>
    <row r="6078" spans="9:16" x14ac:dyDescent="0.25">
      <c r="I6078" s="14"/>
      <c r="J6078" s="14"/>
      <c r="K6078" s="14"/>
      <c r="L6078" s="14"/>
      <c r="M6078" s="14"/>
      <c r="N6078" s="14"/>
      <c r="O6078" s="14"/>
      <c r="P6078" s="14"/>
    </row>
    <row r="6079" spans="9:16" x14ac:dyDescent="0.25">
      <c r="I6079" s="14"/>
      <c r="J6079" s="14"/>
      <c r="K6079" s="14"/>
      <c r="L6079" s="14"/>
      <c r="M6079" s="14"/>
      <c r="N6079" s="14"/>
      <c r="O6079" s="14"/>
      <c r="P6079" s="14"/>
    </row>
    <row r="6080" spans="9:16" x14ac:dyDescent="0.25">
      <c r="I6080" s="14"/>
      <c r="J6080" s="14"/>
      <c r="K6080" s="14"/>
      <c r="L6080" s="14"/>
      <c r="M6080" s="14"/>
      <c r="N6080" s="14"/>
      <c r="O6080" s="14"/>
      <c r="P6080" s="14"/>
    </row>
    <row r="6081" spans="9:16" x14ac:dyDescent="0.25">
      <c r="I6081" s="14"/>
      <c r="J6081" s="14"/>
      <c r="K6081" s="14"/>
      <c r="L6081" s="14"/>
      <c r="M6081" s="14"/>
      <c r="N6081" s="14"/>
      <c r="O6081" s="14"/>
      <c r="P6081" s="14"/>
    </row>
    <row r="6082" spans="9:16" x14ac:dyDescent="0.25">
      <c r="I6082" s="14"/>
      <c r="J6082" s="14"/>
      <c r="K6082" s="14"/>
      <c r="L6082" s="14"/>
      <c r="M6082" s="14"/>
      <c r="N6082" s="14"/>
      <c r="O6082" s="14"/>
      <c r="P6082" s="14"/>
    </row>
    <row r="6083" spans="9:16" x14ac:dyDescent="0.25">
      <c r="I6083" s="14"/>
      <c r="J6083" s="14"/>
      <c r="K6083" s="14"/>
      <c r="L6083" s="14"/>
      <c r="M6083" s="14"/>
      <c r="N6083" s="14"/>
      <c r="O6083" s="14"/>
      <c r="P6083" s="14"/>
    </row>
    <row r="6084" spans="9:16" x14ac:dyDescent="0.25">
      <c r="I6084" s="14"/>
      <c r="J6084" s="14"/>
      <c r="K6084" s="14"/>
      <c r="L6084" s="14"/>
      <c r="M6084" s="14"/>
      <c r="N6084" s="14"/>
      <c r="O6084" s="14"/>
      <c r="P6084" s="14"/>
    </row>
    <row r="6085" spans="9:16" x14ac:dyDescent="0.25">
      <c r="I6085" s="14"/>
      <c r="J6085" s="14"/>
      <c r="K6085" s="14"/>
      <c r="L6085" s="14"/>
      <c r="M6085" s="14"/>
      <c r="N6085" s="14"/>
      <c r="O6085" s="14"/>
      <c r="P6085" s="14"/>
    </row>
    <row r="6086" spans="9:16" x14ac:dyDescent="0.25">
      <c r="I6086" s="14"/>
      <c r="J6086" s="14"/>
      <c r="K6086" s="14"/>
      <c r="L6086" s="14"/>
      <c r="M6086" s="14"/>
      <c r="N6086" s="14"/>
      <c r="O6086" s="14"/>
      <c r="P6086" s="14"/>
    </row>
    <row r="6087" spans="9:16" x14ac:dyDescent="0.25">
      <c r="I6087" s="14"/>
      <c r="J6087" s="14"/>
      <c r="K6087" s="14"/>
      <c r="L6087" s="14"/>
      <c r="M6087" s="14"/>
      <c r="N6087" s="14"/>
      <c r="O6087" s="14"/>
      <c r="P6087" s="14"/>
    </row>
    <row r="6088" spans="9:16" x14ac:dyDescent="0.25">
      <c r="I6088" s="14"/>
      <c r="J6088" s="14"/>
      <c r="K6088" s="14"/>
      <c r="L6088" s="14"/>
      <c r="M6088" s="14"/>
      <c r="N6088" s="14"/>
      <c r="O6088" s="14"/>
      <c r="P6088" s="14"/>
    </row>
    <row r="6089" spans="9:16" x14ac:dyDescent="0.25">
      <c r="I6089" s="14"/>
      <c r="J6089" s="14"/>
      <c r="K6089" s="14"/>
      <c r="L6089" s="14"/>
      <c r="M6089" s="14"/>
      <c r="N6089" s="14"/>
      <c r="O6089" s="14"/>
      <c r="P6089" s="14"/>
    </row>
    <row r="6090" spans="9:16" x14ac:dyDescent="0.25">
      <c r="I6090" s="14"/>
      <c r="J6090" s="14"/>
      <c r="K6090" s="14"/>
      <c r="L6090" s="14"/>
      <c r="M6090" s="14"/>
      <c r="N6090" s="14"/>
      <c r="O6090" s="14"/>
      <c r="P6090" s="14"/>
    </row>
    <row r="6091" spans="9:16" x14ac:dyDescent="0.25">
      <c r="I6091" s="14"/>
      <c r="J6091" s="14"/>
      <c r="K6091" s="14"/>
      <c r="L6091" s="14"/>
      <c r="M6091" s="14"/>
      <c r="N6091" s="14"/>
      <c r="O6091" s="14"/>
      <c r="P6091" s="14"/>
    </row>
    <row r="6092" spans="9:16" x14ac:dyDescent="0.25">
      <c r="I6092" s="14"/>
      <c r="J6092" s="14"/>
      <c r="K6092" s="14"/>
      <c r="L6092" s="14"/>
      <c r="M6092" s="14"/>
      <c r="N6092" s="14"/>
      <c r="O6092" s="14"/>
      <c r="P6092" s="14"/>
    </row>
    <row r="6093" spans="9:16" x14ac:dyDescent="0.25">
      <c r="I6093" s="14"/>
      <c r="J6093" s="14"/>
      <c r="K6093" s="14"/>
      <c r="L6093" s="14"/>
      <c r="M6093" s="14"/>
      <c r="N6093" s="14"/>
      <c r="O6093" s="14"/>
      <c r="P6093" s="14"/>
    </row>
    <row r="6094" spans="9:16" x14ac:dyDescent="0.25">
      <c r="I6094" s="14"/>
      <c r="J6094" s="14"/>
      <c r="K6094" s="14"/>
      <c r="L6094" s="14"/>
      <c r="M6094" s="14"/>
      <c r="N6094" s="14"/>
      <c r="O6094" s="14"/>
      <c r="P6094" s="14"/>
    </row>
    <row r="6095" spans="9:16" x14ac:dyDescent="0.25">
      <c r="I6095" s="14"/>
      <c r="J6095" s="14"/>
      <c r="K6095" s="14"/>
      <c r="L6095" s="14"/>
      <c r="M6095" s="14"/>
      <c r="N6095" s="14"/>
      <c r="O6095" s="14"/>
      <c r="P6095" s="14"/>
    </row>
    <row r="6096" spans="9:16" x14ac:dyDescent="0.25">
      <c r="I6096" s="14"/>
      <c r="J6096" s="14"/>
      <c r="K6096" s="14"/>
      <c r="L6096" s="14"/>
      <c r="M6096" s="14"/>
      <c r="N6096" s="14"/>
      <c r="O6096" s="14"/>
      <c r="P6096" s="14"/>
    </row>
    <row r="6097" spans="9:16" x14ac:dyDescent="0.25">
      <c r="I6097" s="14"/>
      <c r="J6097" s="14"/>
      <c r="K6097" s="14"/>
      <c r="L6097" s="14"/>
      <c r="M6097" s="14"/>
      <c r="N6097" s="14"/>
      <c r="O6097" s="14"/>
      <c r="P6097" s="14"/>
    </row>
    <row r="6098" spans="9:16" x14ac:dyDescent="0.25">
      <c r="I6098" s="14"/>
      <c r="J6098" s="14"/>
      <c r="K6098" s="14"/>
      <c r="L6098" s="14"/>
      <c r="M6098" s="14"/>
      <c r="N6098" s="14"/>
      <c r="O6098" s="14"/>
      <c r="P6098" s="14"/>
    </row>
    <row r="6099" spans="9:16" x14ac:dyDescent="0.25">
      <c r="I6099" s="14"/>
      <c r="J6099" s="14"/>
      <c r="K6099" s="14"/>
      <c r="L6099" s="14"/>
      <c r="M6099" s="14"/>
      <c r="N6099" s="14"/>
      <c r="O6099" s="14"/>
      <c r="P6099" s="14"/>
    </row>
    <row r="6100" spans="9:16" x14ac:dyDescent="0.25">
      <c r="I6100" s="14"/>
      <c r="J6100" s="14"/>
      <c r="K6100" s="14"/>
      <c r="L6100" s="14"/>
      <c r="M6100" s="14"/>
      <c r="N6100" s="14"/>
      <c r="O6100" s="14"/>
      <c r="P6100" s="14"/>
    </row>
    <row r="6101" spans="9:16" x14ac:dyDescent="0.25">
      <c r="I6101" s="14"/>
      <c r="J6101" s="14"/>
      <c r="K6101" s="14"/>
      <c r="L6101" s="14"/>
      <c r="M6101" s="14"/>
      <c r="N6101" s="14"/>
      <c r="O6101" s="14"/>
      <c r="P6101" s="14"/>
    </row>
    <row r="6102" spans="9:16" x14ac:dyDescent="0.25">
      <c r="I6102" s="14"/>
      <c r="J6102" s="14"/>
      <c r="K6102" s="14"/>
      <c r="L6102" s="14"/>
      <c r="M6102" s="14"/>
      <c r="N6102" s="14"/>
      <c r="O6102" s="14"/>
      <c r="P6102" s="14"/>
    </row>
    <row r="6103" spans="9:16" x14ac:dyDescent="0.25">
      <c r="I6103" s="14"/>
      <c r="J6103" s="14"/>
      <c r="K6103" s="14"/>
      <c r="L6103" s="14"/>
      <c r="M6103" s="14"/>
      <c r="N6103" s="14"/>
      <c r="O6103" s="14"/>
      <c r="P6103" s="14"/>
    </row>
    <row r="6104" spans="9:16" x14ac:dyDescent="0.25">
      <c r="I6104" s="14"/>
      <c r="J6104" s="14"/>
      <c r="K6104" s="14"/>
      <c r="L6104" s="14"/>
      <c r="M6104" s="14"/>
      <c r="N6104" s="14"/>
      <c r="O6104" s="14"/>
      <c r="P6104" s="14"/>
    </row>
    <row r="6105" spans="9:16" x14ac:dyDescent="0.25">
      <c r="I6105" s="14"/>
      <c r="J6105" s="14"/>
      <c r="K6105" s="14"/>
      <c r="L6105" s="14"/>
      <c r="M6105" s="14"/>
      <c r="N6105" s="14"/>
      <c r="O6105" s="14"/>
      <c r="P6105" s="14"/>
    </row>
    <row r="6106" spans="9:16" x14ac:dyDescent="0.25">
      <c r="I6106" s="14"/>
      <c r="J6106" s="14"/>
      <c r="K6106" s="14"/>
      <c r="L6106" s="14"/>
      <c r="M6106" s="14"/>
      <c r="N6106" s="14"/>
      <c r="O6106" s="14"/>
      <c r="P6106" s="14"/>
    </row>
    <row r="6107" spans="9:16" x14ac:dyDescent="0.25">
      <c r="I6107" s="14"/>
      <c r="J6107" s="14"/>
      <c r="K6107" s="14"/>
      <c r="L6107" s="14"/>
      <c r="M6107" s="14"/>
      <c r="N6107" s="14"/>
      <c r="O6107" s="14"/>
      <c r="P6107" s="14"/>
    </row>
    <row r="6108" spans="9:16" x14ac:dyDescent="0.25">
      <c r="I6108" s="14"/>
      <c r="J6108" s="14"/>
      <c r="K6108" s="14"/>
      <c r="L6108" s="14"/>
      <c r="M6108" s="14"/>
      <c r="N6108" s="14"/>
      <c r="O6108" s="14"/>
      <c r="P6108" s="14"/>
    </row>
    <row r="6109" spans="9:16" x14ac:dyDescent="0.25">
      <c r="I6109" s="14"/>
      <c r="J6109" s="14"/>
      <c r="K6109" s="14"/>
      <c r="L6109" s="14"/>
      <c r="M6109" s="14"/>
      <c r="N6109" s="14"/>
      <c r="O6109" s="14"/>
      <c r="P6109" s="14"/>
    </row>
    <row r="6110" spans="9:16" x14ac:dyDescent="0.25">
      <c r="I6110" s="14"/>
      <c r="J6110" s="14"/>
      <c r="K6110" s="14"/>
      <c r="L6110" s="14"/>
      <c r="M6110" s="14"/>
      <c r="N6110" s="14"/>
      <c r="O6110" s="14"/>
      <c r="P6110" s="14"/>
    </row>
    <row r="6111" spans="9:16" x14ac:dyDescent="0.25">
      <c r="I6111" s="14"/>
      <c r="J6111" s="14"/>
      <c r="K6111" s="14"/>
      <c r="L6111" s="14"/>
      <c r="M6111" s="14"/>
      <c r="N6111" s="14"/>
      <c r="O6111" s="14"/>
      <c r="P6111" s="14"/>
    </row>
    <row r="6112" spans="9:16" x14ac:dyDescent="0.25">
      <c r="I6112" s="14"/>
      <c r="J6112" s="14"/>
      <c r="K6112" s="14"/>
      <c r="L6112" s="14"/>
      <c r="M6112" s="14"/>
      <c r="N6112" s="14"/>
      <c r="O6112" s="14"/>
      <c r="P6112" s="14"/>
    </row>
    <row r="6113" spans="9:16" x14ac:dyDescent="0.25">
      <c r="I6113" s="14"/>
      <c r="J6113" s="14"/>
      <c r="K6113" s="14"/>
      <c r="L6113" s="14"/>
      <c r="M6113" s="14"/>
      <c r="N6113" s="14"/>
      <c r="O6113" s="14"/>
      <c r="P6113" s="14"/>
    </row>
    <row r="6114" spans="9:16" x14ac:dyDescent="0.25">
      <c r="I6114" s="14"/>
      <c r="J6114" s="14"/>
      <c r="K6114" s="14"/>
      <c r="L6114" s="14"/>
      <c r="M6114" s="14"/>
      <c r="N6114" s="14"/>
      <c r="O6114" s="14"/>
      <c r="P6114" s="14"/>
    </row>
    <row r="6115" spans="9:16" x14ac:dyDescent="0.25">
      <c r="I6115" s="14"/>
      <c r="J6115" s="14"/>
      <c r="K6115" s="14"/>
      <c r="L6115" s="14"/>
      <c r="M6115" s="14"/>
      <c r="N6115" s="14"/>
      <c r="O6115" s="14"/>
      <c r="P6115" s="14"/>
    </row>
    <row r="6116" spans="9:16" x14ac:dyDescent="0.25">
      <c r="I6116" s="14"/>
      <c r="J6116" s="14"/>
      <c r="K6116" s="14"/>
      <c r="L6116" s="14"/>
      <c r="M6116" s="14"/>
      <c r="N6116" s="14"/>
      <c r="O6116" s="14"/>
      <c r="P6116" s="14"/>
    </row>
    <row r="6117" spans="9:16" x14ac:dyDescent="0.25">
      <c r="I6117" s="14"/>
      <c r="J6117" s="14"/>
      <c r="K6117" s="14"/>
      <c r="L6117" s="14"/>
      <c r="M6117" s="14"/>
      <c r="N6117" s="14"/>
      <c r="O6117" s="14"/>
      <c r="P6117" s="14"/>
    </row>
    <row r="6118" spans="9:16" x14ac:dyDescent="0.25">
      <c r="I6118" s="14"/>
      <c r="J6118" s="14"/>
      <c r="K6118" s="14"/>
      <c r="L6118" s="14"/>
      <c r="M6118" s="14"/>
      <c r="N6118" s="14"/>
      <c r="O6118" s="14"/>
      <c r="P6118" s="14"/>
    </row>
    <row r="6119" spans="9:16" x14ac:dyDescent="0.25">
      <c r="I6119" s="14"/>
      <c r="J6119" s="14"/>
      <c r="K6119" s="14"/>
      <c r="L6119" s="14"/>
      <c r="M6119" s="14"/>
      <c r="N6119" s="14"/>
      <c r="O6119" s="14"/>
      <c r="P6119" s="14"/>
    </row>
    <row r="6120" spans="9:16" x14ac:dyDescent="0.25">
      <c r="I6120" s="14"/>
      <c r="J6120" s="14"/>
      <c r="K6120" s="14"/>
      <c r="L6120" s="14"/>
      <c r="M6120" s="14"/>
      <c r="N6120" s="14"/>
      <c r="O6120" s="14"/>
      <c r="P6120" s="14"/>
    </row>
    <row r="6121" spans="9:16" x14ac:dyDescent="0.25">
      <c r="I6121" s="14"/>
      <c r="J6121" s="14"/>
      <c r="K6121" s="14"/>
      <c r="L6121" s="14"/>
      <c r="M6121" s="14"/>
      <c r="N6121" s="14"/>
      <c r="O6121" s="14"/>
      <c r="P6121" s="14"/>
    </row>
    <row r="6122" spans="9:16" x14ac:dyDescent="0.25">
      <c r="I6122" s="14"/>
      <c r="J6122" s="14"/>
      <c r="K6122" s="14"/>
      <c r="L6122" s="14"/>
      <c r="M6122" s="14"/>
      <c r="N6122" s="14"/>
      <c r="O6122" s="14"/>
      <c r="P6122" s="14"/>
    </row>
    <row r="6123" spans="9:16" x14ac:dyDescent="0.25">
      <c r="I6123" s="14"/>
      <c r="J6123" s="14"/>
      <c r="K6123" s="14"/>
      <c r="L6123" s="14"/>
      <c r="M6123" s="14"/>
      <c r="N6123" s="14"/>
      <c r="O6123" s="14"/>
      <c r="P6123" s="14"/>
    </row>
    <row r="6124" spans="9:16" x14ac:dyDescent="0.25">
      <c r="I6124" s="14"/>
      <c r="J6124" s="14"/>
      <c r="K6124" s="14"/>
      <c r="L6124" s="14"/>
      <c r="M6124" s="14"/>
      <c r="N6124" s="14"/>
      <c r="O6124" s="14"/>
      <c r="P6124" s="14"/>
    </row>
    <row r="6125" spans="9:16" x14ac:dyDescent="0.25">
      <c r="I6125" s="14"/>
      <c r="J6125" s="14"/>
      <c r="K6125" s="14"/>
      <c r="L6125" s="14"/>
      <c r="M6125" s="14"/>
      <c r="N6125" s="14"/>
      <c r="O6125" s="14"/>
      <c r="P6125" s="14"/>
    </row>
    <row r="6126" spans="9:16" x14ac:dyDescent="0.25">
      <c r="I6126" s="14"/>
      <c r="J6126" s="14"/>
      <c r="K6126" s="14"/>
      <c r="L6126" s="14"/>
      <c r="M6126" s="14"/>
      <c r="N6126" s="14"/>
      <c r="O6126" s="14"/>
      <c r="P6126" s="14"/>
    </row>
    <row r="6127" spans="9:16" x14ac:dyDescent="0.25">
      <c r="I6127" s="14"/>
      <c r="J6127" s="14"/>
      <c r="K6127" s="14"/>
      <c r="L6127" s="14"/>
      <c r="M6127" s="14"/>
      <c r="N6127" s="14"/>
      <c r="O6127" s="14"/>
      <c r="P6127" s="14"/>
    </row>
    <row r="6128" spans="9:16" x14ac:dyDescent="0.25">
      <c r="I6128" s="14"/>
      <c r="J6128" s="14"/>
      <c r="K6128" s="14"/>
      <c r="L6128" s="14"/>
      <c r="M6128" s="14"/>
      <c r="N6128" s="14"/>
      <c r="O6128" s="14"/>
      <c r="P6128" s="14"/>
    </row>
    <row r="6129" spans="9:16" x14ac:dyDescent="0.25">
      <c r="I6129" s="14"/>
      <c r="J6129" s="14"/>
      <c r="K6129" s="14"/>
      <c r="L6129" s="14"/>
      <c r="M6129" s="14"/>
      <c r="N6129" s="14"/>
      <c r="O6129" s="14"/>
      <c r="P6129" s="14"/>
    </row>
    <row r="6130" spans="9:16" x14ac:dyDescent="0.25">
      <c r="I6130" s="14"/>
      <c r="J6130" s="14"/>
      <c r="K6130" s="14"/>
      <c r="L6130" s="14"/>
      <c r="M6130" s="14"/>
      <c r="N6130" s="14"/>
      <c r="O6130" s="14"/>
      <c r="P6130" s="14"/>
    </row>
    <row r="6131" spans="9:16" x14ac:dyDescent="0.25">
      <c r="I6131" s="14"/>
      <c r="J6131" s="14"/>
      <c r="K6131" s="14"/>
      <c r="L6131" s="14"/>
      <c r="M6131" s="14"/>
      <c r="N6131" s="14"/>
      <c r="O6131" s="14"/>
      <c r="P6131" s="14"/>
    </row>
    <row r="6132" spans="9:16" x14ac:dyDescent="0.25">
      <c r="I6132" s="14"/>
      <c r="J6132" s="14"/>
      <c r="K6132" s="14"/>
      <c r="L6132" s="14"/>
      <c r="M6132" s="14"/>
      <c r="N6132" s="14"/>
      <c r="O6132" s="14"/>
      <c r="P6132" s="14"/>
    </row>
    <row r="6133" spans="9:16" x14ac:dyDescent="0.25">
      <c r="I6133" s="14"/>
      <c r="J6133" s="14"/>
      <c r="K6133" s="14"/>
      <c r="L6133" s="14"/>
      <c r="M6133" s="14"/>
      <c r="N6133" s="14"/>
      <c r="O6133" s="14"/>
      <c r="P6133" s="14"/>
    </row>
    <row r="6134" spans="9:16" x14ac:dyDescent="0.25">
      <c r="I6134" s="14"/>
      <c r="J6134" s="14"/>
      <c r="K6134" s="14"/>
      <c r="L6134" s="14"/>
      <c r="M6134" s="14"/>
      <c r="N6134" s="14"/>
      <c r="O6134" s="14"/>
      <c r="P6134" s="14"/>
    </row>
    <row r="6135" spans="9:16" x14ac:dyDescent="0.25">
      <c r="I6135" s="14"/>
      <c r="J6135" s="14"/>
      <c r="K6135" s="14"/>
      <c r="L6135" s="14"/>
      <c r="M6135" s="14"/>
      <c r="N6135" s="14"/>
      <c r="O6135" s="14"/>
      <c r="P6135" s="14"/>
    </row>
    <row r="6136" spans="9:16" x14ac:dyDescent="0.25">
      <c r="I6136" s="14"/>
      <c r="J6136" s="14"/>
      <c r="K6136" s="14"/>
      <c r="L6136" s="14"/>
      <c r="M6136" s="14"/>
      <c r="N6136" s="14"/>
      <c r="O6136" s="14"/>
      <c r="P6136" s="14"/>
    </row>
    <row r="6137" spans="9:16" x14ac:dyDescent="0.25">
      <c r="I6137" s="14"/>
      <c r="J6137" s="14"/>
      <c r="K6137" s="14"/>
      <c r="L6137" s="14"/>
      <c r="M6137" s="14"/>
      <c r="N6137" s="14"/>
      <c r="O6137" s="14"/>
      <c r="P6137" s="14"/>
    </row>
    <row r="6138" spans="9:16" x14ac:dyDescent="0.25">
      <c r="I6138" s="14"/>
      <c r="J6138" s="14"/>
      <c r="K6138" s="14"/>
      <c r="L6138" s="14"/>
      <c r="M6138" s="14"/>
      <c r="N6138" s="14"/>
      <c r="O6138" s="14"/>
      <c r="P6138" s="14"/>
    </row>
    <row r="6139" spans="9:16" x14ac:dyDescent="0.25">
      <c r="I6139" s="14"/>
      <c r="J6139" s="14"/>
      <c r="K6139" s="14"/>
      <c r="L6139" s="14"/>
      <c r="M6139" s="14"/>
      <c r="N6139" s="14"/>
      <c r="O6139" s="14"/>
      <c r="P6139" s="14"/>
    </row>
    <row r="6140" spans="9:16" x14ac:dyDescent="0.25">
      <c r="I6140" s="14"/>
      <c r="J6140" s="14"/>
      <c r="K6140" s="14"/>
      <c r="L6140" s="14"/>
      <c r="M6140" s="14"/>
      <c r="N6140" s="14"/>
      <c r="O6140" s="14"/>
      <c r="P6140" s="14"/>
    </row>
    <row r="6141" spans="9:16" x14ac:dyDescent="0.25">
      <c r="I6141" s="14"/>
      <c r="J6141" s="14"/>
      <c r="K6141" s="14"/>
      <c r="L6141" s="14"/>
      <c r="M6141" s="14"/>
      <c r="N6141" s="14"/>
      <c r="O6141" s="14"/>
      <c r="P6141" s="14"/>
    </row>
    <row r="6142" spans="9:16" x14ac:dyDescent="0.25">
      <c r="I6142" s="14"/>
      <c r="J6142" s="14"/>
      <c r="K6142" s="14"/>
      <c r="L6142" s="14"/>
      <c r="M6142" s="14"/>
      <c r="N6142" s="14"/>
      <c r="O6142" s="14"/>
      <c r="P6142" s="14"/>
    </row>
    <row r="6143" spans="9:16" x14ac:dyDescent="0.25">
      <c r="I6143" s="14"/>
      <c r="J6143" s="14"/>
      <c r="K6143" s="14"/>
      <c r="L6143" s="14"/>
      <c r="M6143" s="14"/>
      <c r="N6143" s="14"/>
      <c r="O6143" s="14"/>
      <c r="P6143" s="14"/>
    </row>
    <row r="6144" spans="9:16" x14ac:dyDescent="0.25">
      <c r="I6144" s="14"/>
      <c r="J6144" s="14"/>
      <c r="K6144" s="14"/>
      <c r="L6144" s="14"/>
      <c r="M6144" s="14"/>
      <c r="N6144" s="14"/>
      <c r="O6144" s="14"/>
      <c r="P6144" s="14"/>
    </row>
    <row r="6145" spans="9:16" x14ac:dyDescent="0.25">
      <c r="I6145" s="14"/>
      <c r="J6145" s="14"/>
      <c r="K6145" s="14"/>
      <c r="L6145" s="14"/>
      <c r="M6145" s="14"/>
      <c r="N6145" s="14"/>
      <c r="O6145" s="14"/>
      <c r="P6145" s="14"/>
    </row>
    <row r="6146" spans="9:16" x14ac:dyDescent="0.25">
      <c r="I6146" s="14"/>
      <c r="J6146" s="14"/>
      <c r="K6146" s="14"/>
      <c r="L6146" s="14"/>
      <c r="M6146" s="14"/>
      <c r="N6146" s="14"/>
      <c r="O6146" s="14"/>
      <c r="P6146" s="14"/>
    </row>
    <row r="6147" spans="9:16" x14ac:dyDescent="0.25">
      <c r="I6147" s="14"/>
      <c r="J6147" s="14"/>
      <c r="K6147" s="14"/>
      <c r="L6147" s="14"/>
      <c r="M6147" s="14"/>
      <c r="N6147" s="14"/>
      <c r="O6147" s="14"/>
      <c r="P6147" s="14"/>
    </row>
    <row r="6148" spans="9:16" x14ac:dyDescent="0.25">
      <c r="I6148" s="14"/>
      <c r="J6148" s="14"/>
      <c r="K6148" s="14"/>
      <c r="L6148" s="14"/>
      <c r="M6148" s="14"/>
      <c r="N6148" s="14"/>
      <c r="O6148" s="14"/>
      <c r="P6148" s="14"/>
    </row>
    <row r="6149" spans="9:16" x14ac:dyDescent="0.25">
      <c r="I6149" s="14"/>
      <c r="J6149" s="14"/>
      <c r="K6149" s="14"/>
      <c r="L6149" s="14"/>
      <c r="M6149" s="14"/>
      <c r="N6149" s="14"/>
      <c r="O6149" s="14"/>
      <c r="P6149" s="14"/>
    </row>
    <row r="6150" spans="9:16" x14ac:dyDescent="0.25">
      <c r="I6150" s="14"/>
      <c r="J6150" s="14"/>
      <c r="K6150" s="14"/>
      <c r="L6150" s="14"/>
      <c r="M6150" s="14"/>
      <c r="N6150" s="14"/>
      <c r="O6150" s="14"/>
      <c r="P6150" s="14"/>
    </row>
    <row r="6151" spans="9:16" x14ac:dyDescent="0.25">
      <c r="I6151" s="14"/>
      <c r="J6151" s="14"/>
      <c r="K6151" s="14"/>
      <c r="L6151" s="14"/>
      <c r="M6151" s="14"/>
      <c r="N6151" s="14"/>
      <c r="O6151" s="14"/>
      <c r="P6151" s="14"/>
    </row>
    <row r="6152" spans="9:16" x14ac:dyDescent="0.25">
      <c r="I6152" s="14"/>
      <c r="J6152" s="14"/>
      <c r="K6152" s="14"/>
      <c r="L6152" s="14"/>
      <c r="M6152" s="14"/>
      <c r="N6152" s="14"/>
      <c r="O6152" s="14"/>
      <c r="P6152" s="14"/>
    </row>
    <row r="6153" spans="9:16" x14ac:dyDescent="0.25">
      <c r="I6153" s="14"/>
      <c r="J6153" s="14"/>
      <c r="K6153" s="14"/>
      <c r="L6153" s="14"/>
      <c r="M6153" s="14"/>
      <c r="N6153" s="14"/>
      <c r="O6153" s="14"/>
      <c r="P6153" s="14"/>
    </row>
    <row r="6154" spans="9:16" x14ac:dyDescent="0.25">
      <c r="I6154" s="14"/>
      <c r="J6154" s="14"/>
      <c r="K6154" s="14"/>
      <c r="L6154" s="14"/>
      <c r="M6154" s="14"/>
      <c r="N6154" s="14"/>
      <c r="O6154" s="14"/>
      <c r="P6154" s="14"/>
    </row>
    <row r="6155" spans="9:16" x14ac:dyDescent="0.25">
      <c r="I6155" s="14"/>
      <c r="J6155" s="14"/>
      <c r="K6155" s="14"/>
      <c r="L6155" s="14"/>
      <c r="M6155" s="14"/>
      <c r="N6155" s="14"/>
      <c r="O6155" s="14"/>
      <c r="P6155" s="14"/>
    </row>
    <row r="6156" spans="9:16" x14ac:dyDescent="0.25">
      <c r="I6156" s="14"/>
      <c r="J6156" s="14"/>
      <c r="K6156" s="14"/>
      <c r="L6156" s="14"/>
      <c r="M6156" s="14"/>
      <c r="N6156" s="14"/>
      <c r="O6156" s="14"/>
      <c r="P6156" s="14"/>
    </row>
    <row r="6157" spans="9:16" x14ac:dyDescent="0.25">
      <c r="I6157" s="14"/>
      <c r="J6157" s="14"/>
      <c r="K6157" s="14"/>
      <c r="L6157" s="14"/>
      <c r="M6157" s="14"/>
      <c r="N6157" s="14"/>
      <c r="O6157" s="14"/>
      <c r="P6157" s="14"/>
    </row>
    <row r="6158" spans="9:16" x14ac:dyDescent="0.25">
      <c r="I6158" s="14"/>
      <c r="J6158" s="14"/>
      <c r="K6158" s="14"/>
      <c r="L6158" s="14"/>
      <c r="M6158" s="14"/>
      <c r="N6158" s="14"/>
      <c r="O6158" s="14"/>
      <c r="P6158" s="14"/>
    </row>
    <row r="6159" spans="9:16" x14ac:dyDescent="0.25">
      <c r="I6159" s="14"/>
      <c r="J6159" s="14"/>
      <c r="K6159" s="14"/>
      <c r="L6159" s="14"/>
      <c r="M6159" s="14"/>
      <c r="N6159" s="14"/>
      <c r="O6159" s="14"/>
      <c r="P6159" s="14"/>
    </row>
    <row r="6160" spans="9:16" x14ac:dyDescent="0.25">
      <c r="I6160" s="14"/>
      <c r="J6160" s="14"/>
      <c r="K6160" s="14"/>
      <c r="L6160" s="14"/>
      <c r="M6160" s="14"/>
      <c r="N6160" s="14"/>
      <c r="O6160" s="14"/>
      <c r="P6160" s="14"/>
    </row>
    <row r="6161" spans="9:16" x14ac:dyDescent="0.25">
      <c r="I6161" s="14"/>
      <c r="J6161" s="14"/>
      <c r="K6161" s="14"/>
      <c r="L6161" s="14"/>
      <c r="M6161" s="14"/>
      <c r="N6161" s="14"/>
      <c r="O6161" s="14"/>
      <c r="P6161" s="14"/>
    </row>
    <row r="6162" spans="9:16" x14ac:dyDescent="0.25">
      <c r="I6162" s="14"/>
      <c r="J6162" s="14"/>
      <c r="K6162" s="14"/>
      <c r="L6162" s="14"/>
      <c r="M6162" s="14"/>
      <c r="N6162" s="14"/>
      <c r="O6162" s="14"/>
      <c r="P6162" s="14"/>
    </row>
    <row r="6163" spans="9:16" x14ac:dyDescent="0.25">
      <c r="I6163" s="14"/>
      <c r="J6163" s="14"/>
      <c r="K6163" s="14"/>
      <c r="L6163" s="14"/>
      <c r="M6163" s="14"/>
      <c r="N6163" s="14"/>
      <c r="O6163" s="14"/>
      <c r="P6163" s="14"/>
    </row>
    <row r="6164" spans="9:16" x14ac:dyDescent="0.25">
      <c r="I6164" s="14"/>
      <c r="J6164" s="14"/>
      <c r="K6164" s="14"/>
      <c r="L6164" s="14"/>
      <c r="M6164" s="14"/>
      <c r="N6164" s="14"/>
      <c r="O6164" s="14"/>
      <c r="P6164" s="14"/>
    </row>
    <row r="6165" spans="9:16" x14ac:dyDescent="0.25">
      <c r="I6165" s="14"/>
      <c r="J6165" s="14"/>
      <c r="K6165" s="14"/>
      <c r="L6165" s="14"/>
      <c r="M6165" s="14"/>
      <c r="N6165" s="14"/>
      <c r="O6165" s="14"/>
      <c r="P6165" s="14"/>
    </row>
    <row r="6166" spans="9:16" x14ac:dyDescent="0.25">
      <c r="I6166" s="14"/>
      <c r="J6166" s="14"/>
      <c r="K6166" s="14"/>
      <c r="L6166" s="14"/>
      <c r="M6166" s="14"/>
      <c r="N6166" s="14"/>
      <c r="O6166" s="14"/>
      <c r="P6166" s="14"/>
    </row>
    <row r="6167" spans="9:16" x14ac:dyDescent="0.25">
      <c r="I6167" s="14"/>
      <c r="J6167" s="14"/>
      <c r="K6167" s="14"/>
      <c r="L6167" s="14"/>
      <c r="M6167" s="14"/>
      <c r="N6167" s="14"/>
      <c r="O6167" s="14"/>
      <c r="P6167" s="14"/>
    </row>
    <row r="6168" spans="9:16" x14ac:dyDescent="0.25">
      <c r="I6168" s="14"/>
      <c r="J6168" s="14"/>
      <c r="K6168" s="14"/>
      <c r="L6168" s="14"/>
      <c r="M6168" s="14"/>
      <c r="N6168" s="14"/>
      <c r="O6168" s="14"/>
      <c r="P6168" s="14"/>
    </row>
    <row r="6169" spans="9:16" x14ac:dyDescent="0.25">
      <c r="I6169" s="14"/>
      <c r="J6169" s="14"/>
      <c r="K6169" s="14"/>
      <c r="L6169" s="14"/>
      <c r="M6169" s="14"/>
      <c r="N6169" s="14"/>
      <c r="O6169" s="14"/>
      <c r="P6169" s="14"/>
    </row>
    <row r="6170" spans="9:16" x14ac:dyDescent="0.25">
      <c r="I6170" s="14"/>
      <c r="J6170" s="14"/>
      <c r="K6170" s="14"/>
      <c r="L6170" s="14"/>
      <c r="M6170" s="14"/>
      <c r="N6170" s="14"/>
      <c r="O6170" s="14"/>
      <c r="P6170" s="14"/>
    </row>
    <row r="6171" spans="9:16" x14ac:dyDescent="0.25">
      <c r="I6171" s="14"/>
      <c r="J6171" s="14"/>
      <c r="K6171" s="14"/>
      <c r="L6171" s="14"/>
      <c r="M6171" s="14"/>
      <c r="N6171" s="14"/>
      <c r="O6171" s="14"/>
      <c r="P6171" s="14"/>
    </row>
    <row r="6172" spans="9:16" x14ac:dyDescent="0.25">
      <c r="I6172" s="14"/>
      <c r="J6172" s="14"/>
      <c r="K6172" s="14"/>
      <c r="L6172" s="14"/>
      <c r="M6172" s="14"/>
      <c r="N6172" s="14"/>
      <c r="O6172" s="14"/>
      <c r="P6172" s="14"/>
    </row>
    <row r="6173" spans="9:16" x14ac:dyDescent="0.25">
      <c r="I6173" s="14"/>
      <c r="J6173" s="14"/>
      <c r="K6173" s="14"/>
      <c r="L6173" s="14"/>
      <c r="M6173" s="14"/>
      <c r="N6173" s="14"/>
      <c r="O6173" s="14"/>
      <c r="P6173" s="14"/>
    </row>
    <row r="6174" spans="9:16" x14ac:dyDescent="0.25">
      <c r="I6174" s="14"/>
      <c r="J6174" s="14"/>
      <c r="K6174" s="14"/>
      <c r="L6174" s="14"/>
      <c r="M6174" s="14"/>
      <c r="N6174" s="14"/>
      <c r="O6174" s="14"/>
      <c r="P6174" s="14"/>
    </row>
    <row r="6175" spans="9:16" x14ac:dyDescent="0.25">
      <c r="I6175" s="14"/>
      <c r="J6175" s="14"/>
      <c r="K6175" s="14"/>
      <c r="L6175" s="14"/>
      <c r="M6175" s="14"/>
      <c r="N6175" s="14"/>
      <c r="O6175" s="14"/>
      <c r="P6175" s="14"/>
    </row>
    <row r="6176" spans="9:16" x14ac:dyDescent="0.25">
      <c r="I6176" s="14"/>
      <c r="J6176" s="14"/>
      <c r="K6176" s="14"/>
      <c r="L6176" s="14"/>
      <c r="M6176" s="14"/>
      <c r="N6176" s="14"/>
      <c r="O6176" s="14"/>
      <c r="P6176" s="14"/>
    </row>
    <row r="6177" spans="9:16" x14ac:dyDescent="0.25">
      <c r="I6177" s="14"/>
      <c r="J6177" s="14"/>
      <c r="K6177" s="14"/>
      <c r="L6177" s="14"/>
      <c r="M6177" s="14"/>
      <c r="N6177" s="14"/>
      <c r="O6177" s="14"/>
      <c r="P6177" s="14"/>
    </row>
    <row r="6178" spans="9:16" x14ac:dyDescent="0.25">
      <c r="I6178" s="14"/>
      <c r="J6178" s="14"/>
      <c r="K6178" s="14"/>
      <c r="L6178" s="14"/>
      <c r="M6178" s="14"/>
      <c r="N6178" s="14"/>
      <c r="O6178" s="14"/>
      <c r="P6178" s="14"/>
    </row>
    <row r="6179" spans="9:16" x14ac:dyDescent="0.25">
      <c r="I6179" s="14"/>
      <c r="J6179" s="14"/>
      <c r="K6179" s="14"/>
      <c r="L6179" s="14"/>
      <c r="M6179" s="14"/>
      <c r="N6179" s="14"/>
      <c r="O6179" s="14"/>
      <c r="P6179" s="14"/>
    </row>
    <row r="6180" spans="9:16" x14ac:dyDescent="0.25">
      <c r="I6180" s="14"/>
      <c r="J6180" s="14"/>
      <c r="K6180" s="14"/>
      <c r="L6180" s="14"/>
      <c r="M6180" s="14"/>
      <c r="N6180" s="14"/>
      <c r="O6180" s="14"/>
      <c r="P6180" s="14"/>
    </row>
    <row r="6181" spans="9:16" x14ac:dyDescent="0.25">
      <c r="I6181" s="14"/>
      <c r="J6181" s="14"/>
      <c r="K6181" s="14"/>
      <c r="L6181" s="14"/>
      <c r="M6181" s="14"/>
      <c r="N6181" s="14"/>
      <c r="O6181" s="14"/>
      <c r="P6181" s="14"/>
    </row>
    <row r="6182" spans="9:16" x14ac:dyDescent="0.25">
      <c r="I6182" s="14"/>
      <c r="J6182" s="14"/>
      <c r="K6182" s="14"/>
      <c r="L6182" s="14"/>
      <c r="M6182" s="14"/>
      <c r="N6182" s="14"/>
      <c r="O6182" s="14"/>
      <c r="P6182" s="14"/>
    </row>
    <row r="6183" spans="9:16" x14ac:dyDescent="0.25">
      <c r="I6183" s="14"/>
      <c r="J6183" s="14"/>
      <c r="K6183" s="14"/>
      <c r="L6183" s="14"/>
      <c r="M6183" s="14"/>
      <c r="N6183" s="14"/>
      <c r="O6183" s="14"/>
      <c r="P6183" s="14"/>
    </row>
    <row r="6184" spans="9:16" x14ac:dyDescent="0.25">
      <c r="I6184" s="14"/>
      <c r="J6184" s="14"/>
      <c r="K6184" s="14"/>
      <c r="L6184" s="14"/>
      <c r="M6184" s="14"/>
      <c r="N6184" s="14"/>
      <c r="O6184" s="14"/>
      <c r="P6184" s="14"/>
    </row>
    <row r="6185" spans="9:16" x14ac:dyDescent="0.25">
      <c r="I6185" s="14"/>
      <c r="J6185" s="14"/>
      <c r="K6185" s="14"/>
      <c r="L6185" s="14"/>
      <c r="M6185" s="14"/>
      <c r="N6185" s="14"/>
      <c r="O6185" s="14"/>
      <c r="P6185" s="14"/>
    </row>
    <row r="6186" spans="9:16" x14ac:dyDescent="0.25">
      <c r="I6186" s="14"/>
      <c r="J6186" s="14"/>
      <c r="K6186" s="14"/>
      <c r="L6186" s="14"/>
      <c r="M6186" s="14"/>
      <c r="N6186" s="14"/>
      <c r="O6186" s="14"/>
      <c r="P6186" s="14"/>
    </row>
    <row r="6187" spans="9:16" x14ac:dyDescent="0.25">
      <c r="I6187" s="14"/>
      <c r="J6187" s="14"/>
      <c r="K6187" s="14"/>
      <c r="L6187" s="14"/>
      <c r="M6187" s="14"/>
      <c r="N6187" s="14"/>
      <c r="O6187" s="14"/>
      <c r="P6187" s="14"/>
    </row>
    <row r="6188" spans="9:16" x14ac:dyDescent="0.25">
      <c r="I6188" s="14"/>
      <c r="J6188" s="14"/>
      <c r="K6188" s="14"/>
      <c r="L6188" s="14"/>
      <c r="M6188" s="14"/>
      <c r="N6188" s="14"/>
      <c r="O6188" s="14"/>
      <c r="P6188" s="14"/>
    </row>
    <row r="6189" spans="9:16" x14ac:dyDescent="0.25">
      <c r="I6189" s="14"/>
      <c r="J6189" s="14"/>
      <c r="K6189" s="14"/>
      <c r="L6189" s="14"/>
      <c r="M6189" s="14"/>
      <c r="N6189" s="14"/>
      <c r="O6189" s="14"/>
      <c r="P6189" s="14"/>
    </row>
    <row r="6190" spans="9:16" x14ac:dyDescent="0.25">
      <c r="I6190" s="14"/>
      <c r="J6190" s="14"/>
      <c r="K6190" s="14"/>
      <c r="L6190" s="14"/>
      <c r="M6190" s="14"/>
      <c r="N6190" s="14"/>
      <c r="O6190" s="14"/>
      <c r="P6190" s="14"/>
    </row>
    <row r="6191" spans="9:16" x14ac:dyDescent="0.25">
      <c r="I6191" s="14"/>
      <c r="J6191" s="14"/>
      <c r="K6191" s="14"/>
      <c r="L6191" s="14"/>
      <c r="M6191" s="14"/>
      <c r="N6191" s="14"/>
      <c r="O6191" s="14"/>
      <c r="P6191" s="14"/>
    </row>
    <row r="6192" spans="9:16" x14ac:dyDescent="0.25">
      <c r="I6192" s="14"/>
      <c r="J6192" s="14"/>
      <c r="K6192" s="14"/>
      <c r="L6192" s="14"/>
      <c r="M6192" s="14"/>
      <c r="N6192" s="14"/>
      <c r="O6192" s="14"/>
      <c r="P6192" s="14"/>
    </row>
    <row r="6193" spans="9:16" x14ac:dyDescent="0.25">
      <c r="I6193" s="14"/>
      <c r="J6193" s="14"/>
      <c r="K6193" s="14"/>
      <c r="L6193" s="14"/>
      <c r="M6193" s="14"/>
      <c r="N6193" s="14"/>
      <c r="O6193" s="14"/>
      <c r="P6193" s="14"/>
    </row>
    <row r="6194" spans="9:16" x14ac:dyDescent="0.25">
      <c r="I6194" s="14"/>
      <c r="J6194" s="14"/>
      <c r="K6194" s="14"/>
      <c r="L6194" s="14"/>
      <c r="M6194" s="14"/>
      <c r="N6194" s="14"/>
      <c r="O6194" s="14"/>
      <c r="P6194" s="14"/>
    </row>
    <row r="6195" spans="9:16" x14ac:dyDescent="0.25">
      <c r="I6195" s="14"/>
      <c r="J6195" s="14"/>
      <c r="K6195" s="14"/>
      <c r="L6195" s="14"/>
      <c r="M6195" s="14"/>
      <c r="N6195" s="14"/>
      <c r="O6195" s="14"/>
      <c r="P6195" s="14"/>
    </row>
    <row r="6196" spans="9:16" x14ac:dyDescent="0.25">
      <c r="I6196" s="14"/>
      <c r="J6196" s="14"/>
      <c r="K6196" s="14"/>
      <c r="L6196" s="14"/>
      <c r="M6196" s="14"/>
      <c r="N6196" s="14"/>
      <c r="O6196" s="14"/>
      <c r="P6196" s="14"/>
    </row>
    <row r="6197" spans="9:16" x14ac:dyDescent="0.25">
      <c r="I6197" s="14"/>
      <c r="J6197" s="14"/>
      <c r="K6197" s="14"/>
      <c r="L6197" s="14"/>
      <c r="M6197" s="14"/>
      <c r="N6197" s="14"/>
      <c r="O6197" s="14"/>
      <c r="P6197" s="14"/>
    </row>
    <row r="6198" spans="9:16" x14ac:dyDescent="0.25">
      <c r="I6198" s="14"/>
      <c r="J6198" s="14"/>
      <c r="K6198" s="14"/>
      <c r="L6198" s="14"/>
      <c r="M6198" s="14"/>
      <c r="N6198" s="14"/>
      <c r="O6198" s="14"/>
      <c r="P6198" s="14"/>
    </row>
    <row r="6199" spans="9:16" x14ac:dyDescent="0.25">
      <c r="I6199" s="14"/>
      <c r="J6199" s="14"/>
      <c r="K6199" s="14"/>
      <c r="L6199" s="14"/>
      <c r="M6199" s="14"/>
      <c r="N6199" s="14"/>
      <c r="O6199" s="14"/>
      <c r="P6199" s="14"/>
    </row>
    <row r="6200" spans="9:16" x14ac:dyDescent="0.25">
      <c r="I6200" s="14"/>
      <c r="J6200" s="14"/>
      <c r="K6200" s="14"/>
      <c r="L6200" s="14"/>
      <c r="M6200" s="14"/>
      <c r="N6200" s="14"/>
      <c r="O6200" s="14"/>
      <c r="P6200" s="14"/>
    </row>
    <row r="6201" spans="9:16" x14ac:dyDescent="0.25">
      <c r="I6201" s="14"/>
      <c r="J6201" s="14"/>
      <c r="K6201" s="14"/>
      <c r="L6201" s="14"/>
      <c r="M6201" s="14"/>
      <c r="N6201" s="14"/>
      <c r="O6201" s="14"/>
      <c r="P6201" s="14"/>
    </row>
    <row r="6202" spans="9:16" x14ac:dyDescent="0.25">
      <c r="I6202" s="14"/>
      <c r="J6202" s="14"/>
      <c r="K6202" s="14"/>
      <c r="L6202" s="14"/>
      <c r="M6202" s="14"/>
      <c r="N6202" s="14"/>
      <c r="O6202" s="14"/>
      <c r="P6202" s="14"/>
    </row>
    <row r="6203" spans="9:16" x14ac:dyDescent="0.25">
      <c r="I6203" s="14"/>
      <c r="J6203" s="14"/>
      <c r="K6203" s="14"/>
      <c r="L6203" s="14"/>
      <c r="M6203" s="14"/>
      <c r="N6203" s="14"/>
      <c r="O6203" s="14"/>
      <c r="P6203" s="14"/>
    </row>
    <row r="6204" spans="9:16" x14ac:dyDescent="0.25">
      <c r="I6204" s="14"/>
      <c r="J6204" s="14"/>
      <c r="K6204" s="14"/>
      <c r="L6204" s="14"/>
      <c r="M6204" s="14"/>
      <c r="N6204" s="14"/>
      <c r="O6204" s="14"/>
      <c r="P6204" s="14"/>
    </row>
    <row r="6205" spans="9:16" x14ac:dyDescent="0.25">
      <c r="I6205" s="14"/>
      <c r="J6205" s="14"/>
      <c r="K6205" s="14"/>
      <c r="L6205" s="14"/>
      <c r="M6205" s="14"/>
      <c r="N6205" s="14"/>
      <c r="O6205" s="14"/>
      <c r="P6205" s="14"/>
    </row>
    <row r="6206" spans="9:16" x14ac:dyDescent="0.25">
      <c r="I6206" s="14"/>
      <c r="J6206" s="14"/>
      <c r="K6206" s="14"/>
      <c r="L6206" s="14"/>
      <c r="M6206" s="14"/>
      <c r="N6206" s="14"/>
      <c r="O6206" s="14"/>
      <c r="P6206" s="14"/>
    </row>
    <row r="6207" spans="9:16" x14ac:dyDescent="0.25">
      <c r="I6207" s="14"/>
      <c r="J6207" s="14"/>
      <c r="K6207" s="14"/>
      <c r="L6207" s="14"/>
      <c r="M6207" s="14"/>
      <c r="N6207" s="14"/>
      <c r="O6207" s="14"/>
      <c r="P6207" s="14"/>
    </row>
    <row r="6208" spans="9:16" x14ac:dyDescent="0.25">
      <c r="I6208" s="14"/>
      <c r="J6208" s="14"/>
      <c r="K6208" s="14"/>
      <c r="L6208" s="14"/>
      <c r="M6208" s="14"/>
      <c r="N6208" s="14"/>
      <c r="O6208" s="14"/>
      <c r="P6208" s="14"/>
    </row>
    <row r="6209" spans="9:16" x14ac:dyDescent="0.25">
      <c r="I6209" s="14"/>
      <c r="J6209" s="14"/>
      <c r="K6209" s="14"/>
      <c r="L6209" s="14"/>
      <c r="M6209" s="14"/>
      <c r="N6209" s="14"/>
      <c r="O6209" s="14"/>
      <c r="P6209" s="14"/>
    </row>
    <row r="6210" spans="9:16" x14ac:dyDescent="0.25">
      <c r="I6210" s="14"/>
      <c r="J6210" s="14"/>
      <c r="K6210" s="14"/>
      <c r="L6210" s="14"/>
      <c r="M6210" s="14"/>
      <c r="N6210" s="14"/>
      <c r="O6210" s="14"/>
      <c r="P6210" s="14"/>
    </row>
    <row r="6211" spans="9:16" x14ac:dyDescent="0.25">
      <c r="I6211" s="14"/>
      <c r="J6211" s="14"/>
      <c r="K6211" s="14"/>
      <c r="L6211" s="14"/>
      <c r="M6211" s="14"/>
      <c r="N6211" s="14"/>
      <c r="O6211" s="14"/>
      <c r="P6211" s="14"/>
    </row>
    <row r="6212" spans="9:16" x14ac:dyDescent="0.25">
      <c r="I6212" s="14"/>
      <c r="J6212" s="14"/>
      <c r="K6212" s="14"/>
      <c r="L6212" s="14"/>
      <c r="M6212" s="14"/>
      <c r="N6212" s="14"/>
      <c r="O6212" s="14"/>
      <c r="P6212" s="14"/>
    </row>
    <row r="6213" spans="9:16" x14ac:dyDescent="0.25">
      <c r="I6213" s="14"/>
      <c r="J6213" s="14"/>
      <c r="K6213" s="14"/>
      <c r="L6213" s="14"/>
      <c r="M6213" s="14"/>
      <c r="N6213" s="14"/>
      <c r="O6213" s="14"/>
      <c r="P6213" s="14"/>
    </row>
    <row r="6214" spans="9:16" x14ac:dyDescent="0.25">
      <c r="I6214" s="14"/>
      <c r="J6214" s="14"/>
      <c r="K6214" s="14"/>
      <c r="L6214" s="14"/>
      <c r="M6214" s="14"/>
      <c r="N6214" s="14"/>
      <c r="O6214" s="14"/>
      <c r="P6214" s="14"/>
    </row>
    <row r="6215" spans="9:16" x14ac:dyDescent="0.25">
      <c r="I6215" s="14"/>
      <c r="J6215" s="14"/>
      <c r="K6215" s="14"/>
      <c r="L6215" s="14"/>
      <c r="M6215" s="14"/>
      <c r="N6215" s="14"/>
      <c r="O6215" s="14"/>
      <c r="P6215" s="14"/>
    </row>
    <row r="6216" spans="9:16" x14ac:dyDescent="0.25">
      <c r="I6216" s="14"/>
      <c r="J6216" s="14"/>
      <c r="K6216" s="14"/>
      <c r="L6216" s="14"/>
      <c r="M6216" s="14"/>
      <c r="N6216" s="14"/>
      <c r="O6216" s="14"/>
      <c r="P6216" s="14"/>
    </row>
    <row r="6217" spans="9:16" x14ac:dyDescent="0.25">
      <c r="I6217" s="14"/>
      <c r="J6217" s="14"/>
      <c r="K6217" s="14"/>
      <c r="L6217" s="14"/>
      <c r="M6217" s="14"/>
      <c r="N6217" s="14"/>
      <c r="O6217" s="14"/>
      <c r="P6217" s="14"/>
    </row>
    <row r="6218" spans="9:16" x14ac:dyDescent="0.25">
      <c r="I6218" s="14"/>
      <c r="J6218" s="14"/>
      <c r="K6218" s="14"/>
      <c r="L6218" s="14"/>
      <c r="M6218" s="14"/>
      <c r="N6218" s="14"/>
      <c r="O6218" s="14"/>
      <c r="P6218" s="14"/>
    </row>
    <row r="6219" spans="9:16" x14ac:dyDescent="0.25">
      <c r="I6219" s="14"/>
      <c r="J6219" s="14"/>
      <c r="K6219" s="14"/>
      <c r="L6219" s="14"/>
      <c r="M6219" s="14"/>
      <c r="N6219" s="14"/>
      <c r="O6219" s="14"/>
      <c r="P6219" s="14"/>
    </row>
    <row r="6220" spans="9:16" x14ac:dyDescent="0.25">
      <c r="I6220" s="14"/>
      <c r="J6220" s="14"/>
      <c r="K6220" s="14"/>
      <c r="L6220" s="14"/>
      <c r="M6220" s="14"/>
      <c r="N6220" s="14"/>
      <c r="O6220" s="14"/>
      <c r="P6220" s="14"/>
    </row>
    <row r="6221" spans="9:16" x14ac:dyDescent="0.25">
      <c r="I6221" s="14"/>
      <c r="J6221" s="14"/>
      <c r="K6221" s="14"/>
      <c r="L6221" s="14"/>
      <c r="M6221" s="14"/>
      <c r="N6221" s="14"/>
      <c r="O6221" s="14"/>
      <c r="P6221" s="14"/>
    </row>
    <row r="6222" spans="9:16" x14ac:dyDescent="0.25">
      <c r="I6222" s="14"/>
      <c r="J6222" s="14"/>
      <c r="K6222" s="14"/>
      <c r="L6222" s="14"/>
      <c r="M6222" s="14"/>
      <c r="N6222" s="14"/>
      <c r="O6222" s="14"/>
      <c r="P6222" s="14"/>
    </row>
    <row r="6223" spans="9:16" x14ac:dyDescent="0.25">
      <c r="I6223" s="14"/>
      <c r="J6223" s="14"/>
      <c r="K6223" s="14"/>
      <c r="L6223" s="14"/>
      <c r="M6223" s="14"/>
      <c r="N6223" s="14"/>
      <c r="O6223" s="14"/>
      <c r="P6223" s="14"/>
    </row>
    <row r="6224" spans="9:16" x14ac:dyDescent="0.25">
      <c r="I6224" s="14"/>
      <c r="J6224" s="14"/>
      <c r="K6224" s="14"/>
      <c r="L6224" s="14"/>
      <c r="M6224" s="14"/>
      <c r="N6224" s="14"/>
      <c r="O6224" s="14"/>
      <c r="P6224" s="14"/>
    </row>
    <row r="6225" spans="9:16" x14ac:dyDescent="0.25">
      <c r="I6225" s="14"/>
      <c r="J6225" s="14"/>
      <c r="K6225" s="14"/>
      <c r="L6225" s="14"/>
      <c r="M6225" s="14"/>
      <c r="N6225" s="14"/>
      <c r="O6225" s="14"/>
      <c r="P6225" s="14"/>
    </row>
    <row r="6226" spans="9:16" x14ac:dyDescent="0.25">
      <c r="I6226" s="14"/>
      <c r="J6226" s="14"/>
      <c r="K6226" s="14"/>
      <c r="L6226" s="14"/>
      <c r="M6226" s="14"/>
      <c r="N6226" s="14"/>
      <c r="O6226" s="14"/>
      <c r="P6226" s="14"/>
    </row>
    <row r="6227" spans="9:16" x14ac:dyDescent="0.25">
      <c r="I6227" s="14"/>
      <c r="J6227" s="14"/>
      <c r="K6227" s="14"/>
      <c r="L6227" s="14"/>
      <c r="M6227" s="14"/>
      <c r="N6227" s="14"/>
      <c r="O6227" s="14"/>
      <c r="P6227" s="14"/>
    </row>
    <row r="6228" spans="9:16" x14ac:dyDescent="0.25">
      <c r="I6228" s="14"/>
      <c r="J6228" s="14"/>
      <c r="K6228" s="14"/>
      <c r="L6228" s="14"/>
      <c r="M6228" s="14"/>
      <c r="N6228" s="14"/>
      <c r="O6228" s="14"/>
      <c r="P6228" s="14"/>
    </row>
    <row r="6229" spans="9:16" x14ac:dyDescent="0.25">
      <c r="I6229" s="14"/>
      <c r="J6229" s="14"/>
      <c r="K6229" s="14"/>
      <c r="L6229" s="14"/>
      <c r="M6229" s="14"/>
      <c r="N6229" s="14"/>
      <c r="O6229" s="14"/>
      <c r="P6229" s="14"/>
    </row>
    <row r="6230" spans="9:16" x14ac:dyDescent="0.25">
      <c r="I6230" s="14"/>
      <c r="J6230" s="14"/>
      <c r="K6230" s="14"/>
      <c r="L6230" s="14"/>
      <c r="M6230" s="14"/>
      <c r="N6230" s="14"/>
      <c r="O6230" s="14"/>
      <c r="P6230" s="14"/>
    </row>
    <row r="6231" spans="9:16" x14ac:dyDescent="0.25">
      <c r="I6231" s="14"/>
      <c r="J6231" s="14"/>
      <c r="K6231" s="14"/>
      <c r="L6231" s="14"/>
      <c r="M6231" s="14"/>
      <c r="N6231" s="14"/>
      <c r="O6231" s="14"/>
      <c r="P6231" s="14"/>
    </row>
    <row r="6232" spans="9:16" x14ac:dyDescent="0.25">
      <c r="I6232" s="14"/>
      <c r="J6232" s="14"/>
      <c r="K6232" s="14"/>
      <c r="L6232" s="14"/>
      <c r="M6232" s="14"/>
      <c r="N6232" s="14"/>
      <c r="O6232" s="14"/>
      <c r="P6232" s="14"/>
    </row>
    <row r="6233" spans="9:16" x14ac:dyDescent="0.25">
      <c r="I6233" s="14"/>
      <c r="J6233" s="14"/>
      <c r="K6233" s="14"/>
      <c r="L6233" s="14"/>
      <c r="M6233" s="14"/>
      <c r="N6233" s="14"/>
      <c r="O6233" s="14"/>
      <c r="P6233" s="14"/>
    </row>
    <row r="6234" spans="9:16" x14ac:dyDescent="0.25">
      <c r="I6234" s="14"/>
      <c r="J6234" s="14"/>
      <c r="K6234" s="14"/>
      <c r="L6234" s="14"/>
      <c r="M6234" s="14"/>
      <c r="N6234" s="14"/>
      <c r="O6234" s="14"/>
      <c r="P6234" s="14"/>
    </row>
    <row r="6235" spans="9:16" x14ac:dyDescent="0.25">
      <c r="I6235" s="14"/>
      <c r="J6235" s="14"/>
      <c r="K6235" s="14"/>
      <c r="L6235" s="14"/>
      <c r="M6235" s="14"/>
      <c r="N6235" s="14"/>
      <c r="O6235" s="14"/>
      <c r="P6235" s="14"/>
    </row>
    <row r="6236" spans="9:16" x14ac:dyDescent="0.25">
      <c r="I6236" s="14"/>
      <c r="J6236" s="14"/>
      <c r="K6236" s="14"/>
      <c r="L6236" s="14"/>
      <c r="M6236" s="14"/>
      <c r="N6236" s="14"/>
      <c r="O6236" s="14"/>
      <c r="P6236" s="14"/>
    </row>
    <row r="6237" spans="9:16" x14ac:dyDescent="0.25">
      <c r="I6237" s="14"/>
      <c r="J6237" s="14"/>
      <c r="K6237" s="14"/>
      <c r="L6237" s="14"/>
      <c r="M6237" s="14"/>
      <c r="N6237" s="14"/>
      <c r="O6237" s="14"/>
      <c r="P6237" s="14"/>
    </row>
    <row r="6238" spans="9:16" x14ac:dyDescent="0.25">
      <c r="I6238" s="14"/>
      <c r="J6238" s="14"/>
      <c r="K6238" s="14"/>
      <c r="L6238" s="14"/>
      <c r="M6238" s="14"/>
      <c r="N6238" s="14"/>
      <c r="O6238" s="14"/>
      <c r="P6238" s="14"/>
    </row>
    <row r="6239" spans="9:16" x14ac:dyDescent="0.25">
      <c r="I6239" s="14"/>
      <c r="J6239" s="14"/>
      <c r="K6239" s="14"/>
      <c r="L6239" s="14"/>
      <c r="M6239" s="14"/>
      <c r="N6239" s="14"/>
      <c r="O6239" s="14"/>
      <c r="P6239" s="14"/>
    </row>
    <row r="6240" spans="9:16" x14ac:dyDescent="0.25">
      <c r="I6240" s="14"/>
      <c r="J6240" s="14"/>
      <c r="K6240" s="14"/>
      <c r="L6240" s="14"/>
      <c r="M6240" s="14"/>
      <c r="N6240" s="14"/>
      <c r="O6240" s="14"/>
      <c r="P6240" s="14"/>
    </row>
    <row r="6241" spans="9:16" x14ac:dyDescent="0.25">
      <c r="I6241" s="14"/>
      <c r="J6241" s="14"/>
      <c r="K6241" s="14"/>
      <c r="L6241" s="14"/>
      <c r="M6241" s="14"/>
      <c r="N6241" s="14"/>
      <c r="O6241" s="14"/>
      <c r="P6241" s="14"/>
    </row>
    <row r="6242" spans="9:16" x14ac:dyDescent="0.25">
      <c r="I6242" s="14"/>
      <c r="J6242" s="14"/>
      <c r="K6242" s="14"/>
      <c r="L6242" s="14"/>
      <c r="M6242" s="14"/>
      <c r="N6242" s="14"/>
      <c r="O6242" s="14"/>
      <c r="P6242" s="14"/>
    </row>
    <row r="6243" spans="9:16" x14ac:dyDescent="0.25">
      <c r="I6243" s="14"/>
      <c r="J6243" s="14"/>
      <c r="K6243" s="14"/>
      <c r="L6243" s="14"/>
      <c r="M6243" s="14"/>
      <c r="N6243" s="14"/>
      <c r="O6243" s="14"/>
      <c r="P6243" s="14"/>
    </row>
    <row r="6244" spans="9:16" x14ac:dyDescent="0.25">
      <c r="I6244" s="14"/>
      <c r="J6244" s="14"/>
      <c r="K6244" s="14"/>
      <c r="L6244" s="14"/>
      <c r="M6244" s="14"/>
      <c r="N6244" s="14"/>
      <c r="O6244" s="14"/>
      <c r="P6244" s="14"/>
    </row>
    <row r="6245" spans="9:16" x14ac:dyDescent="0.25">
      <c r="I6245" s="14"/>
      <c r="J6245" s="14"/>
      <c r="K6245" s="14"/>
      <c r="L6245" s="14"/>
      <c r="M6245" s="14"/>
      <c r="N6245" s="14"/>
      <c r="O6245" s="14"/>
      <c r="P6245" s="14"/>
    </row>
    <row r="6246" spans="9:16" x14ac:dyDescent="0.25">
      <c r="I6246" s="14"/>
      <c r="J6246" s="14"/>
      <c r="K6246" s="14"/>
      <c r="L6246" s="14"/>
      <c r="M6246" s="14"/>
      <c r="N6246" s="14"/>
      <c r="O6246" s="14"/>
      <c r="P6246" s="14"/>
    </row>
    <row r="6247" spans="9:16" x14ac:dyDescent="0.25">
      <c r="I6247" s="14"/>
      <c r="J6247" s="14"/>
      <c r="K6247" s="14"/>
      <c r="L6247" s="14"/>
      <c r="M6247" s="14"/>
      <c r="N6247" s="14"/>
      <c r="O6247" s="14"/>
      <c r="P6247" s="14"/>
    </row>
    <row r="6248" spans="9:16" x14ac:dyDescent="0.25">
      <c r="I6248" s="14"/>
      <c r="J6248" s="14"/>
      <c r="K6248" s="14"/>
      <c r="L6248" s="14"/>
      <c r="M6248" s="14"/>
      <c r="N6248" s="14"/>
      <c r="O6248" s="14"/>
      <c r="P6248" s="14"/>
    </row>
    <row r="6249" spans="9:16" x14ac:dyDescent="0.25">
      <c r="I6249" s="14"/>
      <c r="J6249" s="14"/>
      <c r="K6249" s="14"/>
      <c r="L6249" s="14"/>
      <c r="M6249" s="14"/>
      <c r="N6249" s="14"/>
      <c r="O6249" s="14"/>
      <c r="P6249" s="14"/>
    </row>
    <row r="6250" spans="9:16" x14ac:dyDescent="0.25">
      <c r="I6250" s="14"/>
      <c r="J6250" s="14"/>
      <c r="K6250" s="14"/>
      <c r="L6250" s="14"/>
      <c r="M6250" s="14"/>
      <c r="N6250" s="14"/>
      <c r="O6250" s="14"/>
      <c r="P6250" s="14"/>
    </row>
    <row r="6251" spans="9:16" x14ac:dyDescent="0.25">
      <c r="I6251" s="14"/>
      <c r="J6251" s="14"/>
      <c r="K6251" s="14"/>
      <c r="L6251" s="14"/>
      <c r="M6251" s="14"/>
      <c r="N6251" s="14"/>
      <c r="O6251" s="14"/>
      <c r="P6251" s="14"/>
    </row>
    <row r="6252" spans="9:16" x14ac:dyDescent="0.25">
      <c r="I6252" s="14"/>
      <c r="J6252" s="14"/>
      <c r="K6252" s="14"/>
      <c r="L6252" s="14"/>
      <c r="M6252" s="14"/>
      <c r="N6252" s="14"/>
      <c r="O6252" s="14"/>
      <c r="P6252" s="14"/>
    </row>
    <row r="6253" spans="9:16" x14ac:dyDescent="0.25">
      <c r="I6253" s="14"/>
      <c r="J6253" s="14"/>
      <c r="K6253" s="14"/>
      <c r="L6253" s="14"/>
      <c r="M6253" s="14"/>
      <c r="N6253" s="14"/>
      <c r="O6253" s="14"/>
      <c r="P6253" s="14"/>
    </row>
    <row r="6254" spans="9:16" x14ac:dyDescent="0.25">
      <c r="I6254" s="14"/>
      <c r="J6254" s="14"/>
      <c r="K6254" s="14"/>
      <c r="L6254" s="14"/>
      <c r="M6254" s="14"/>
      <c r="N6254" s="14"/>
      <c r="O6254" s="14"/>
      <c r="P6254" s="14"/>
    </row>
    <row r="6255" spans="9:16" x14ac:dyDescent="0.25">
      <c r="I6255" s="14"/>
      <c r="J6255" s="14"/>
      <c r="K6255" s="14"/>
      <c r="L6255" s="14"/>
      <c r="M6255" s="14"/>
      <c r="N6255" s="14"/>
      <c r="O6255" s="14"/>
      <c r="P6255" s="14"/>
    </row>
    <row r="6256" spans="9:16" x14ac:dyDescent="0.25">
      <c r="I6256" s="14"/>
      <c r="J6256" s="14"/>
      <c r="K6256" s="14"/>
      <c r="L6256" s="14"/>
      <c r="M6256" s="14"/>
      <c r="N6256" s="14"/>
      <c r="O6256" s="14"/>
      <c r="P6256" s="14"/>
    </row>
    <row r="6257" spans="9:16" x14ac:dyDescent="0.25">
      <c r="I6257" s="14"/>
      <c r="J6257" s="14"/>
      <c r="K6257" s="14"/>
      <c r="L6257" s="14"/>
      <c r="M6257" s="14"/>
      <c r="N6257" s="14"/>
      <c r="O6257" s="14"/>
      <c r="P6257" s="14"/>
    </row>
    <row r="6258" spans="9:16" x14ac:dyDescent="0.25">
      <c r="I6258" s="14"/>
      <c r="J6258" s="14"/>
      <c r="K6258" s="14"/>
      <c r="L6258" s="14"/>
      <c r="M6258" s="14"/>
      <c r="N6258" s="14"/>
      <c r="O6258" s="14"/>
      <c r="P6258" s="14"/>
    </row>
    <row r="6259" spans="9:16" x14ac:dyDescent="0.25">
      <c r="I6259" s="14"/>
      <c r="J6259" s="14"/>
      <c r="K6259" s="14"/>
      <c r="L6259" s="14"/>
      <c r="M6259" s="14"/>
      <c r="N6259" s="14"/>
      <c r="O6259" s="14"/>
      <c r="P6259" s="14"/>
    </row>
    <row r="6260" spans="9:16" x14ac:dyDescent="0.25">
      <c r="I6260" s="14"/>
      <c r="J6260" s="14"/>
      <c r="K6260" s="14"/>
      <c r="L6260" s="14"/>
      <c r="M6260" s="14"/>
      <c r="N6260" s="14"/>
      <c r="O6260" s="14"/>
      <c r="P6260" s="14"/>
    </row>
    <row r="6261" spans="9:16" x14ac:dyDescent="0.25">
      <c r="I6261" s="14"/>
      <c r="J6261" s="14"/>
      <c r="K6261" s="14"/>
      <c r="L6261" s="14"/>
      <c r="M6261" s="14"/>
      <c r="N6261" s="14"/>
      <c r="O6261" s="14"/>
      <c r="P6261" s="14"/>
    </row>
    <row r="6262" spans="9:16" x14ac:dyDescent="0.25">
      <c r="I6262" s="14"/>
      <c r="J6262" s="14"/>
      <c r="K6262" s="14"/>
      <c r="L6262" s="14"/>
      <c r="M6262" s="14"/>
      <c r="N6262" s="14"/>
      <c r="O6262" s="14"/>
      <c r="P6262" s="14"/>
    </row>
    <row r="6263" spans="9:16" x14ac:dyDescent="0.25">
      <c r="I6263" s="14"/>
      <c r="J6263" s="14"/>
      <c r="K6263" s="14"/>
      <c r="L6263" s="14"/>
      <c r="M6263" s="14"/>
      <c r="N6263" s="14"/>
      <c r="O6263" s="14"/>
      <c r="P6263" s="14"/>
    </row>
    <row r="6264" spans="9:16" x14ac:dyDescent="0.25">
      <c r="I6264" s="14"/>
      <c r="J6264" s="14"/>
      <c r="K6264" s="14"/>
      <c r="L6264" s="14"/>
      <c r="M6264" s="14"/>
      <c r="N6264" s="14"/>
      <c r="O6264" s="14"/>
      <c r="P6264" s="14"/>
    </row>
    <row r="6265" spans="9:16" x14ac:dyDescent="0.25">
      <c r="I6265" s="14"/>
      <c r="J6265" s="14"/>
      <c r="K6265" s="14"/>
      <c r="L6265" s="14"/>
      <c r="M6265" s="14"/>
      <c r="N6265" s="14"/>
      <c r="O6265" s="14"/>
      <c r="P6265" s="14"/>
    </row>
    <row r="6266" spans="9:16" x14ac:dyDescent="0.25">
      <c r="I6266" s="14"/>
      <c r="J6266" s="14"/>
      <c r="K6266" s="14"/>
      <c r="L6266" s="14"/>
      <c r="M6266" s="14"/>
      <c r="N6266" s="14"/>
      <c r="O6266" s="14"/>
      <c r="P6266" s="14"/>
    </row>
    <row r="6267" spans="9:16" x14ac:dyDescent="0.25">
      <c r="I6267" s="14"/>
      <c r="J6267" s="14"/>
      <c r="K6267" s="14"/>
      <c r="L6267" s="14"/>
      <c r="M6267" s="14"/>
      <c r="N6267" s="14"/>
      <c r="O6267" s="14"/>
      <c r="P6267" s="14"/>
    </row>
    <row r="6268" spans="9:16" x14ac:dyDescent="0.25">
      <c r="I6268" s="14"/>
      <c r="J6268" s="14"/>
      <c r="K6268" s="14"/>
      <c r="L6268" s="14"/>
      <c r="M6268" s="14"/>
      <c r="N6268" s="14"/>
      <c r="O6268" s="14"/>
      <c r="P6268" s="14"/>
    </row>
    <row r="6269" spans="9:16" x14ac:dyDescent="0.25">
      <c r="I6269" s="14"/>
      <c r="J6269" s="14"/>
      <c r="K6269" s="14"/>
      <c r="L6269" s="14"/>
      <c r="M6269" s="14"/>
      <c r="N6269" s="14"/>
      <c r="O6269" s="14"/>
      <c r="P6269" s="14"/>
    </row>
    <row r="6270" spans="9:16" x14ac:dyDescent="0.25">
      <c r="I6270" s="14"/>
      <c r="J6270" s="14"/>
      <c r="K6270" s="14"/>
      <c r="L6270" s="14"/>
      <c r="M6270" s="14"/>
      <c r="N6270" s="14"/>
      <c r="O6270" s="14"/>
      <c r="P6270" s="14"/>
    </row>
    <row r="6271" spans="9:16" x14ac:dyDescent="0.25">
      <c r="I6271" s="14"/>
      <c r="J6271" s="14"/>
      <c r="K6271" s="14"/>
      <c r="L6271" s="14"/>
      <c r="M6271" s="14"/>
      <c r="N6271" s="14"/>
      <c r="O6271" s="14"/>
      <c r="P6271" s="14"/>
    </row>
    <row r="6272" spans="9:16" x14ac:dyDescent="0.25">
      <c r="I6272" s="14"/>
      <c r="J6272" s="14"/>
      <c r="K6272" s="14"/>
      <c r="L6272" s="14"/>
      <c r="M6272" s="14"/>
      <c r="N6272" s="14"/>
      <c r="O6272" s="14"/>
      <c r="P6272" s="14"/>
    </row>
    <row r="6273" spans="9:16" x14ac:dyDescent="0.25">
      <c r="I6273" s="14"/>
      <c r="J6273" s="14"/>
      <c r="K6273" s="14"/>
      <c r="L6273" s="14"/>
      <c r="M6273" s="14"/>
      <c r="N6273" s="14"/>
      <c r="O6273" s="14"/>
      <c r="P6273" s="14"/>
    </row>
    <row r="6274" spans="9:16" x14ac:dyDescent="0.25">
      <c r="I6274" s="14"/>
      <c r="J6274" s="14"/>
      <c r="K6274" s="14"/>
      <c r="L6274" s="14"/>
      <c r="M6274" s="14"/>
      <c r="N6274" s="14"/>
      <c r="O6274" s="14"/>
      <c r="P6274" s="14"/>
    </row>
    <row r="6275" spans="9:16" x14ac:dyDescent="0.25">
      <c r="I6275" s="14"/>
      <c r="J6275" s="14"/>
      <c r="K6275" s="14"/>
      <c r="L6275" s="14"/>
      <c r="M6275" s="14"/>
      <c r="N6275" s="14"/>
      <c r="O6275" s="14"/>
      <c r="P6275" s="14"/>
    </row>
    <row r="6276" spans="9:16" x14ac:dyDescent="0.25">
      <c r="I6276" s="14"/>
      <c r="J6276" s="14"/>
      <c r="K6276" s="14"/>
      <c r="L6276" s="14"/>
      <c r="M6276" s="14"/>
      <c r="N6276" s="14"/>
      <c r="O6276" s="14"/>
      <c r="P6276" s="14"/>
    </row>
    <row r="6277" spans="9:16" x14ac:dyDescent="0.25">
      <c r="I6277" s="14"/>
      <c r="J6277" s="14"/>
      <c r="K6277" s="14"/>
      <c r="L6277" s="14"/>
      <c r="M6277" s="14"/>
      <c r="N6277" s="14"/>
      <c r="O6277" s="14"/>
      <c r="P6277" s="14"/>
    </row>
    <row r="6278" spans="9:16" x14ac:dyDescent="0.25">
      <c r="I6278" s="14"/>
      <c r="J6278" s="14"/>
      <c r="K6278" s="14"/>
      <c r="L6278" s="14"/>
      <c r="M6278" s="14"/>
      <c r="N6278" s="14"/>
      <c r="O6278" s="14"/>
      <c r="P6278" s="14"/>
    </row>
    <row r="6279" spans="9:16" x14ac:dyDescent="0.25">
      <c r="I6279" s="14"/>
      <c r="J6279" s="14"/>
      <c r="K6279" s="14"/>
      <c r="L6279" s="14"/>
      <c r="M6279" s="14"/>
      <c r="N6279" s="14"/>
      <c r="O6279" s="14"/>
      <c r="P6279" s="14"/>
    </row>
    <row r="6280" spans="9:16" x14ac:dyDescent="0.25">
      <c r="I6280" s="14"/>
      <c r="J6280" s="14"/>
      <c r="K6280" s="14"/>
      <c r="L6280" s="14"/>
      <c r="M6280" s="14"/>
      <c r="N6280" s="14"/>
      <c r="O6280" s="14"/>
      <c r="P6280" s="14"/>
    </row>
    <row r="6281" spans="9:16" x14ac:dyDescent="0.25">
      <c r="I6281" s="14"/>
      <c r="J6281" s="14"/>
      <c r="K6281" s="14"/>
      <c r="L6281" s="14"/>
      <c r="M6281" s="14"/>
      <c r="N6281" s="14"/>
      <c r="O6281" s="14"/>
      <c r="P6281" s="14"/>
    </row>
    <row r="6282" spans="9:16" x14ac:dyDescent="0.25">
      <c r="I6282" s="14"/>
      <c r="J6282" s="14"/>
      <c r="K6282" s="14"/>
      <c r="L6282" s="14"/>
      <c r="M6282" s="14"/>
      <c r="N6282" s="14"/>
      <c r="O6282" s="14"/>
      <c r="P6282" s="14"/>
    </row>
    <row r="6283" spans="9:16" x14ac:dyDescent="0.25">
      <c r="I6283" s="14"/>
      <c r="J6283" s="14"/>
      <c r="K6283" s="14"/>
      <c r="L6283" s="14"/>
      <c r="M6283" s="14"/>
      <c r="N6283" s="14"/>
      <c r="O6283" s="14"/>
      <c r="P6283" s="14"/>
    </row>
    <row r="6284" spans="9:16" x14ac:dyDescent="0.25">
      <c r="I6284" s="14"/>
      <c r="J6284" s="14"/>
      <c r="K6284" s="14"/>
      <c r="L6284" s="14"/>
      <c r="M6284" s="14"/>
      <c r="N6284" s="14"/>
      <c r="O6284" s="14"/>
      <c r="P6284" s="14"/>
    </row>
    <row r="6285" spans="9:16" x14ac:dyDescent="0.25">
      <c r="I6285" s="14"/>
      <c r="J6285" s="14"/>
      <c r="K6285" s="14"/>
      <c r="L6285" s="14"/>
      <c r="M6285" s="14"/>
      <c r="N6285" s="14"/>
      <c r="O6285" s="14"/>
      <c r="P6285" s="14"/>
    </row>
    <row r="6286" spans="9:16" x14ac:dyDescent="0.25">
      <c r="I6286" s="14"/>
      <c r="J6286" s="14"/>
      <c r="K6286" s="14"/>
      <c r="L6286" s="14"/>
      <c r="M6286" s="14"/>
      <c r="N6286" s="14"/>
      <c r="O6286" s="14"/>
      <c r="P6286" s="14"/>
    </row>
    <row r="6287" spans="9:16" x14ac:dyDescent="0.25">
      <c r="I6287" s="14"/>
      <c r="J6287" s="14"/>
      <c r="K6287" s="14"/>
      <c r="L6287" s="14"/>
      <c r="M6287" s="14"/>
      <c r="N6287" s="14"/>
      <c r="O6287" s="14"/>
      <c r="P6287" s="14"/>
    </row>
    <row r="6288" spans="9:16" x14ac:dyDescent="0.25">
      <c r="I6288" s="14"/>
      <c r="J6288" s="14"/>
      <c r="K6288" s="14"/>
      <c r="L6288" s="14"/>
      <c r="M6288" s="14"/>
      <c r="N6288" s="14"/>
      <c r="O6288" s="14"/>
      <c r="P6288" s="14"/>
    </row>
    <row r="6289" spans="9:16" x14ac:dyDescent="0.25">
      <c r="I6289" s="14"/>
      <c r="J6289" s="14"/>
      <c r="K6289" s="14"/>
      <c r="L6289" s="14"/>
      <c r="M6289" s="14"/>
      <c r="N6289" s="14"/>
      <c r="O6289" s="14"/>
      <c r="P6289" s="14"/>
    </row>
    <row r="6290" spans="9:16" x14ac:dyDescent="0.25">
      <c r="I6290" s="14"/>
      <c r="J6290" s="14"/>
      <c r="K6290" s="14"/>
      <c r="L6290" s="14"/>
      <c r="M6290" s="14"/>
      <c r="N6290" s="14"/>
      <c r="O6290" s="14"/>
      <c r="P6290" s="14"/>
    </row>
    <row r="6291" spans="9:16" x14ac:dyDescent="0.25">
      <c r="I6291" s="14"/>
      <c r="J6291" s="14"/>
      <c r="K6291" s="14"/>
      <c r="L6291" s="14"/>
      <c r="M6291" s="14"/>
      <c r="N6291" s="14"/>
      <c r="O6291" s="14"/>
      <c r="P6291" s="14"/>
    </row>
    <row r="6292" spans="9:16" x14ac:dyDescent="0.25">
      <c r="I6292" s="14"/>
      <c r="J6292" s="14"/>
      <c r="K6292" s="14"/>
      <c r="L6292" s="14"/>
      <c r="M6292" s="14"/>
      <c r="N6292" s="14"/>
      <c r="O6292" s="14"/>
      <c r="P6292" s="14"/>
    </row>
    <row r="6293" spans="9:16" x14ac:dyDescent="0.25">
      <c r="I6293" s="14"/>
      <c r="J6293" s="14"/>
      <c r="K6293" s="14"/>
      <c r="L6293" s="14"/>
      <c r="M6293" s="14"/>
      <c r="N6293" s="14"/>
      <c r="O6293" s="14"/>
      <c r="P6293" s="14"/>
    </row>
    <row r="6294" spans="9:16" x14ac:dyDescent="0.25">
      <c r="I6294" s="14"/>
      <c r="J6294" s="14"/>
      <c r="K6294" s="14"/>
      <c r="L6294" s="14"/>
      <c r="M6294" s="14"/>
      <c r="N6294" s="14"/>
      <c r="O6294" s="14"/>
      <c r="P6294" s="14"/>
    </row>
    <row r="6295" spans="9:16" x14ac:dyDescent="0.25">
      <c r="I6295" s="14"/>
      <c r="J6295" s="14"/>
      <c r="K6295" s="14"/>
      <c r="L6295" s="14"/>
      <c r="M6295" s="14"/>
      <c r="N6295" s="14"/>
      <c r="O6295" s="14"/>
      <c r="P6295" s="14"/>
    </row>
    <row r="6296" spans="9:16" x14ac:dyDescent="0.25">
      <c r="I6296" s="14"/>
      <c r="J6296" s="14"/>
      <c r="K6296" s="14"/>
      <c r="L6296" s="14"/>
      <c r="M6296" s="14"/>
      <c r="N6296" s="14"/>
      <c r="O6296" s="14"/>
      <c r="P6296" s="14"/>
    </row>
    <row r="6297" spans="9:16" x14ac:dyDescent="0.25">
      <c r="I6297" s="14"/>
      <c r="J6297" s="14"/>
      <c r="K6297" s="14"/>
      <c r="L6297" s="14"/>
      <c r="M6297" s="14"/>
      <c r="N6297" s="14"/>
      <c r="O6297" s="14"/>
      <c r="P6297" s="14"/>
    </row>
    <row r="6298" spans="9:16" x14ac:dyDescent="0.25">
      <c r="I6298" s="14"/>
      <c r="J6298" s="14"/>
      <c r="K6298" s="14"/>
      <c r="L6298" s="14"/>
      <c r="M6298" s="14"/>
      <c r="N6298" s="14"/>
      <c r="O6298" s="14"/>
      <c r="P6298" s="14"/>
    </row>
    <row r="6299" spans="9:16" x14ac:dyDescent="0.25">
      <c r="I6299" s="14"/>
      <c r="J6299" s="14"/>
      <c r="K6299" s="14"/>
      <c r="L6299" s="14"/>
      <c r="M6299" s="14"/>
      <c r="N6299" s="14"/>
      <c r="O6299" s="14"/>
      <c r="P6299" s="14"/>
    </row>
    <row r="6300" spans="9:16" x14ac:dyDescent="0.25">
      <c r="I6300" s="14"/>
      <c r="J6300" s="14"/>
      <c r="K6300" s="14"/>
      <c r="L6300" s="14"/>
      <c r="M6300" s="14"/>
      <c r="N6300" s="14"/>
      <c r="O6300" s="14"/>
      <c r="P6300" s="14"/>
    </row>
    <row r="6301" spans="9:16" x14ac:dyDescent="0.25">
      <c r="I6301" s="14"/>
      <c r="J6301" s="14"/>
      <c r="K6301" s="14"/>
      <c r="L6301" s="14"/>
      <c r="M6301" s="14"/>
      <c r="N6301" s="14"/>
      <c r="O6301" s="14"/>
      <c r="P6301" s="14"/>
    </row>
    <row r="6302" spans="9:16" x14ac:dyDescent="0.25">
      <c r="I6302" s="14"/>
      <c r="J6302" s="14"/>
      <c r="K6302" s="14"/>
      <c r="L6302" s="14"/>
      <c r="M6302" s="14"/>
      <c r="N6302" s="14"/>
      <c r="O6302" s="14"/>
      <c r="P6302" s="14"/>
    </row>
    <row r="6303" spans="9:16" x14ac:dyDescent="0.25">
      <c r="I6303" s="14"/>
      <c r="J6303" s="14"/>
      <c r="K6303" s="14"/>
      <c r="L6303" s="14"/>
      <c r="M6303" s="14"/>
      <c r="N6303" s="14"/>
      <c r="O6303" s="14"/>
      <c r="P6303" s="14"/>
    </row>
    <row r="6304" spans="9:16" x14ac:dyDescent="0.25">
      <c r="I6304" s="14"/>
      <c r="J6304" s="14"/>
      <c r="K6304" s="14"/>
      <c r="L6304" s="14"/>
      <c r="M6304" s="14"/>
      <c r="N6304" s="14"/>
      <c r="O6304" s="14"/>
      <c r="P6304" s="14"/>
    </row>
    <row r="6305" spans="9:16" x14ac:dyDescent="0.25">
      <c r="I6305" s="14"/>
      <c r="J6305" s="14"/>
      <c r="K6305" s="14"/>
      <c r="L6305" s="14"/>
      <c r="M6305" s="14"/>
      <c r="N6305" s="14"/>
      <c r="O6305" s="14"/>
      <c r="P6305" s="14"/>
    </row>
    <row r="6306" spans="9:16" x14ac:dyDescent="0.25">
      <c r="I6306" s="14"/>
      <c r="J6306" s="14"/>
      <c r="K6306" s="14"/>
      <c r="L6306" s="14"/>
      <c r="M6306" s="14"/>
      <c r="N6306" s="14"/>
      <c r="O6306" s="14"/>
      <c r="P6306" s="14"/>
    </row>
    <row r="6307" spans="9:16" x14ac:dyDescent="0.25">
      <c r="I6307" s="14"/>
      <c r="J6307" s="14"/>
      <c r="K6307" s="14"/>
      <c r="L6307" s="14"/>
      <c r="M6307" s="14"/>
      <c r="N6307" s="14"/>
      <c r="O6307" s="14"/>
      <c r="P6307" s="14"/>
    </row>
    <row r="6308" spans="9:16" x14ac:dyDescent="0.25">
      <c r="I6308" s="14"/>
      <c r="J6308" s="14"/>
      <c r="K6308" s="14"/>
      <c r="L6308" s="14"/>
      <c r="M6308" s="14"/>
      <c r="N6308" s="14"/>
      <c r="O6308" s="14"/>
      <c r="P6308" s="14"/>
    </row>
    <row r="6309" spans="9:16" x14ac:dyDescent="0.25">
      <c r="I6309" s="14"/>
      <c r="J6309" s="14"/>
      <c r="K6309" s="14"/>
      <c r="L6309" s="14"/>
      <c r="M6309" s="14"/>
      <c r="N6309" s="14"/>
      <c r="O6309" s="14"/>
      <c r="P6309" s="14"/>
    </row>
    <row r="6310" spans="9:16" x14ac:dyDescent="0.25">
      <c r="I6310" s="14"/>
      <c r="J6310" s="14"/>
      <c r="K6310" s="14"/>
      <c r="L6310" s="14"/>
      <c r="M6310" s="14"/>
      <c r="N6310" s="14"/>
      <c r="O6310" s="14"/>
      <c r="P6310" s="14"/>
    </row>
    <row r="6311" spans="9:16" x14ac:dyDescent="0.25">
      <c r="I6311" s="14"/>
      <c r="J6311" s="14"/>
      <c r="K6311" s="14"/>
      <c r="L6311" s="14"/>
      <c r="M6311" s="14"/>
      <c r="N6311" s="14"/>
      <c r="O6311" s="14"/>
      <c r="P6311" s="14"/>
    </row>
    <row r="6312" spans="9:16" x14ac:dyDescent="0.25">
      <c r="I6312" s="14"/>
      <c r="J6312" s="14"/>
      <c r="K6312" s="14"/>
      <c r="L6312" s="14"/>
      <c r="M6312" s="14"/>
      <c r="N6312" s="14"/>
      <c r="O6312" s="14"/>
      <c r="P6312" s="14"/>
    </row>
    <row r="6313" spans="9:16" x14ac:dyDescent="0.25">
      <c r="I6313" s="14"/>
      <c r="J6313" s="14"/>
      <c r="K6313" s="14"/>
      <c r="L6313" s="14"/>
      <c r="M6313" s="14"/>
      <c r="N6313" s="14"/>
      <c r="O6313" s="14"/>
      <c r="P6313" s="14"/>
    </row>
    <row r="6314" spans="9:16" x14ac:dyDescent="0.25">
      <c r="I6314" s="14"/>
      <c r="J6314" s="14"/>
      <c r="K6314" s="14"/>
      <c r="L6314" s="14"/>
      <c r="M6314" s="14"/>
      <c r="N6314" s="14"/>
      <c r="O6314" s="14"/>
      <c r="P6314" s="14"/>
    </row>
    <row r="6315" spans="9:16" x14ac:dyDescent="0.25">
      <c r="I6315" s="14"/>
      <c r="J6315" s="14"/>
      <c r="K6315" s="14"/>
      <c r="L6315" s="14"/>
      <c r="M6315" s="14"/>
      <c r="N6315" s="14"/>
      <c r="O6315" s="14"/>
      <c r="P6315" s="14"/>
    </row>
    <row r="6316" spans="9:16" x14ac:dyDescent="0.25">
      <c r="I6316" s="14"/>
      <c r="J6316" s="14"/>
      <c r="K6316" s="14"/>
      <c r="L6316" s="14"/>
      <c r="M6316" s="14"/>
      <c r="N6316" s="14"/>
      <c r="O6316" s="14"/>
      <c r="P6316" s="14"/>
    </row>
    <row r="6317" spans="9:16" x14ac:dyDescent="0.25">
      <c r="I6317" s="14"/>
      <c r="J6317" s="14"/>
      <c r="K6317" s="14"/>
      <c r="L6317" s="14"/>
      <c r="M6317" s="14"/>
      <c r="N6317" s="14"/>
      <c r="O6317" s="14"/>
      <c r="P6317" s="14"/>
    </row>
    <row r="6318" spans="9:16" x14ac:dyDescent="0.25">
      <c r="I6318" s="14"/>
      <c r="J6318" s="14"/>
      <c r="K6318" s="14"/>
      <c r="L6318" s="14"/>
      <c r="M6318" s="14"/>
      <c r="N6318" s="14"/>
      <c r="O6318" s="14"/>
      <c r="P6318" s="14"/>
    </row>
    <row r="6319" spans="9:16" x14ac:dyDescent="0.25">
      <c r="I6319" s="14"/>
      <c r="J6319" s="14"/>
      <c r="K6319" s="14"/>
      <c r="L6319" s="14"/>
      <c r="M6319" s="14"/>
      <c r="N6319" s="14"/>
      <c r="O6319" s="14"/>
      <c r="P6319" s="14"/>
    </row>
    <row r="6320" spans="9:16" x14ac:dyDescent="0.25">
      <c r="I6320" s="14"/>
      <c r="J6320" s="14"/>
      <c r="K6320" s="14"/>
      <c r="L6320" s="14"/>
      <c r="M6320" s="14"/>
      <c r="N6320" s="14"/>
      <c r="O6320" s="14"/>
      <c r="P6320" s="14"/>
    </row>
    <row r="6321" spans="9:16" x14ac:dyDescent="0.25">
      <c r="I6321" s="14"/>
      <c r="J6321" s="14"/>
      <c r="K6321" s="14"/>
      <c r="L6321" s="14"/>
      <c r="M6321" s="14"/>
      <c r="N6321" s="14"/>
      <c r="O6321" s="14"/>
      <c r="P6321" s="14"/>
    </row>
    <row r="6322" spans="9:16" x14ac:dyDescent="0.25">
      <c r="I6322" s="14"/>
      <c r="J6322" s="14"/>
      <c r="K6322" s="14"/>
      <c r="L6322" s="14"/>
      <c r="M6322" s="14"/>
      <c r="N6322" s="14"/>
      <c r="O6322" s="14"/>
      <c r="P6322" s="14"/>
    </row>
    <row r="6323" spans="9:16" x14ac:dyDescent="0.25">
      <c r="I6323" s="14"/>
      <c r="J6323" s="14"/>
      <c r="K6323" s="14"/>
      <c r="L6323" s="14"/>
      <c r="M6323" s="14"/>
      <c r="N6323" s="14"/>
      <c r="O6323" s="14"/>
      <c r="P6323" s="14"/>
    </row>
    <row r="6324" spans="9:16" x14ac:dyDescent="0.25">
      <c r="I6324" s="14"/>
      <c r="J6324" s="14"/>
      <c r="K6324" s="14"/>
      <c r="L6324" s="14"/>
      <c r="M6324" s="14"/>
      <c r="N6324" s="14"/>
      <c r="O6324" s="14"/>
      <c r="P6324" s="14"/>
    </row>
    <row r="6325" spans="9:16" x14ac:dyDescent="0.25">
      <c r="I6325" s="14"/>
      <c r="J6325" s="14"/>
      <c r="K6325" s="14"/>
      <c r="L6325" s="14"/>
      <c r="M6325" s="14"/>
      <c r="N6325" s="14"/>
      <c r="O6325" s="14"/>
      <c r="P6325" s="14"/>
    </row>
    <row r="6326" spans="9:16" x14ac:dyDescent="0.25">
      <c r="I6326" s="14"/>
      <c r="J6326" s="14"/>
      <c r="K6326" s="14"/>
      <c r="L6326" s="14"/>
      <c r="M6326" s="14"/>
      <c r="N6326" s="14"/>
      <c r="O6326" s="14"/>
      <c r="P6326" s="14"/>
    </row>
    <row r="6327" spans="9:16" x14ac:dyDescent="0.25">
      <c r="I6327" s="14"/>
      <c r="J6327" s="14"/>
      <c r="K6327" s="14"/>
      <c r="L6327" s="14"/>
      <c r="M6327" s="14"/>
      <c r="N6327" s="14"/>
      <c r="O6327" s="14"/>
      <c r="P6327" s="14"/>
    </row>
    <row r="6328" spans="9:16" x14ac:dyDescent="0.25">
      <c r="I6328" s="14"/>
      <c r="J6328" s="14"/>
      <c r="K6328" s="14"/>
      <c r="L6328" s="14"/>
      <c r="M6328" s="14"/>
      <c r="N6328" s="14"/>
      <c r="O6328" s="14"/>
      <c r="P6328" s="14"/>
    </row>
    <row r="6329" spans="9:16" x14ac:dyDescent="0.25">
      <c r="I6329" s="14"/>
      <c r="J6329" s="14"/>
      <c r="K6329" s="14"/>
      <c r="L6329" s="14"/>
      <c r="M6329" s="14"/>
      <c r="N6329" s="14"/>
      <c r="O6329" s="14"/>
      <c r="P6329" s="14"/>
    </row>
    <row r="6330" spans="9:16" x14ac:dyDescent="0.25">
      <c r="I6330" s="14"/>
      <c r="J6330" s="14"/>
      <c r="K6330" s="14"/>
      <c r="L6330" s="14"/>
      <c r="M6330" s="14"/>
      <c r="N6330" s="14"/>
      <c r="O6330" s="14"/>
      <c r="P6330" s="14"/>
    </row>
    <row r="6331" spans="9:16" x14ac:dyDescent="0.25">
      <c r="I6331" s="14"/>
      <c r="J6331" s="14"/>
      <c r="K6331" s="14"/>
      <c r="L6331" s="14"/>
      <c r="M6331" s="14"/>
      <c r="N6331" s="14"/>
      <c r="O6331" s="14"/>
      <c r="P6331" s="14"/>
    </row>
    <row r="6332" spans="9:16" x14ac:dyDescent="0.25">
      <c r="I6332" s="14"/>
      <c r="J6332" s="14"/>
      <c r="K6332" s="14"/>
      <c r="L6332" s="14"/>
      <c r="M6332" s="14"/>
      <c r="N6332" s="14"/>
      <c r="O6332" s="14"/>
      <c r="P6332" s="14"/>
    </row>
    <row r="6333" spans="9:16" x14ac:dyDescent="0.25">
      <c r="I6333" s="14"/>
      <c r="J6333" s="14"/>
      <c r="K6333" s="14"/>
      <c r="L6333" s="14"/>
      <c r="M6333" s="14"/>
      <c r="N6333" s="14"/>
      <c r="O6333" s="14"/>
      <c r="P6333" s="14"/>
    </row>
    <row r="6334" spans="9:16" x14ac:dyDescent="0.25">
      <c r="I6334" s="14"/>
      <c r="J6334" s="14"/>
      <c r="K6334" s="14"/>
      <c r="L6334" s="14"/>
      <c r="M6334" s="14"/>
      <c r="N6334" s="14"/>
      <c r="O6334" s="14"/>
      <c r="P6334" s="14"/>
    </row>
    <row r="6335" spans="9:16" x14ac:dyDescent="0.25">
      <c r="I6335" s="14"/>
      <c r="J6335" s="14"/>
      <c r="K6335" s="14"/>
      <c r="L6335" s="14"/>
      <c r="M6335" s="14"/>
      <c r="N6335" s="14"/>
      <c r="O6335" s="14"/>
      <c r="P6335" s="14"/>
    </row>
    <row r="6336" spans="9:16" x14ac:dyDescent="0.25">
      <c r="I6336" s="14"/>
      <c r="J6336" s="14"/>
      <c r="K6336" s="14"/>
      <c r="L6336" s="14"/>
      <c r="M6336" s="14"/>
      <c r="N6336" s="14"/>
      <c r="O6336" s="14"/>
      <c r="P6336" s="14"/>
    </row>
    <row r="6337" spans="9:16" x14ac:dyDescent="0.25">
      <c r="I6337" s="14"/>
      <c r="J6337" s="14"/>
      <c r="K6337" s="14"/>
      <c r="L6337" s="14"/>
      <c r="M6337" s="14"/>
      <c r="N6337" s="14"/>
      <c r="O6337" s="14"/>
      <c r="P6337" s="14"/>
    </row>
    <row r="6338" spans="9:16" x14ac:dyDescent="0.25">
      <c r="I6338" s="14"/>
      <c r="J6338" s="14"/>
      <c r="K6338" s="14"/>
      <c r="L6338" s="14"/>
      <c r="M6338" s="14"/>
      <c r="N6338" s="14"/>
      <c r="O6338" s="14"/>
      <c r="P6338" s="14"/>
    </row>
    <row r="6339" spans="9:16" x14ac:dyDescent="0.25">
      <c r="I6339" s="14"/>
      <c r="J6339" s="14"/>
      <c r="K6339" s="14"/>
      <c r="L6339" s="14"/>
      <c r="M6339" s="14"/>
      <c r="N6339" s="14"/>
      <c r="O6339" s="14"/>
      <c r="P6339" s="14"/>
    </row>
    <row r="6340" spans="9:16" x14ac:dyDescent="0.25">
      <c r="I6340" s="14"/>
      <c r="J6340" s="14"/>
      <c r="K6340" s="14"/>
      <c r="L6340" s="14"/>
      <c r="M6340" s="14"/>
      <c r="N6340" s="14"/>
      <c r="O6340" s="14"/>
      <c r="P6340" s="14"/>
    </row>
    <row r="6341" spans="9:16" x14ac:dyDescent="0.25">
      <c r="I6341" s="14"/>
      <c r="J6341" s="14"/>
      <c r="K6341" s="14"/>
      <c r="L6341" s="14"/>
      <c r="M6341" s="14"/>
      <c r="N6341" s="14"/>
      <c r="O6341" s="14"/>
      <c r="P6341" s="14"/>
    </row>
    <row r="6342" spans="9:16" x14ac:dyDescent="0.25">
      <c r="I6342" s="14"/>
      <c r="J6342" s="14"/>
      <c r="K6342" s="14"/>
      <c r="L6342" s="14"/>
      <c r="M6342" s="14"/>
      <c r="N6342" s="14"/>
      <c r="O6342" s="14"/>
      <c r="P6342" s="14"/>
    </row>
    <row r="6343" spans="9:16" x14ac:dyDescent="0.25">
      <c r="I6343" s="14"/>
      <c r="J6343" s="14"/>
      <c r="K6343" s="14"/>
      <c r="L6343" s="14"/>
      <c r="M6343" s="14"/>
      <c r="N6343" s="14"/>
      <c r="O6343" s="14"/>
      <c r="P6343" s="14"/>
    </row>
    <row r="6344" spans="9:16" x14ac:dyDescent="0.25">
      <c r="I6344" s="14"/>
      <c r="J6344" s="14"/>
      <c r="K6344" s="14"/>
      <c r="L6344" s="14"/>
      <c r="M6344" s="14"/>
      <c r="N6344" s="14"/>
      <c r="O6344" s="14"/>
      <c r="P6344" s="14"/>
    </row>
    <row r="6345" spans="9:16" x14ac:dyDescent="0.25">
      <c r="I6345" s="14"/>
      <c r="J6345" s="14"/>
      <c r="K6345" s="14"/>
      <c r="L6345" s="14"/>
      <c r="M6345" s="14"/>
      <c r="N6345" s="14"/>
      <c r="O6345" s="14"/>
      <c r="P6345" s="14"/>
    </row>
    <row r="6346" spans="9:16" x14ac:dyDescent="0.25">
      <c r="I6346" s="14"/>
      <c r="J6346" s="14"/>
      <c r="K6346" s="14"/>
      <c r="L6346" s="14"/>
      <c r="M6346" s="14"/>
      <c r="N6346" s="14"/>
      <c r="O6346" s="14"/>
      <c r="P6346" s="14"/>
    </row>
    <row r="6347" spans="9:16" x14ac:dyDescent="0.25">
      <c r="I6347" s="14"/>
      <c r="J6347" s="14"/>
      <c r="K6347" s="14"/>
      <c r="L6347" s="14"/>
      <c r="M6347" s="14"/>
      <c r="N6347" s="14"/>
      <c r="O6347" s="14"/>
      <c r="P6347" s="14"/>
    </row>
    <row r="6348" spans="9:16" x14ac:dyDescent="0.25">
      <c r="I6348" s="14"/>
      <c r="J6348" s="14"/>
      <c r="K6348" s="14"/>
      <c r="L6348" s="14"/>
      <c r="M6348" s="14"/>
      <c r="N6348" s="14"/>
      <c r="O6348" s="14"/>
      <c r="P6348" s="14"/>
    </row>
    <row r="6349" spans="9:16" x14ac:dyDescent="0.25">
      <c r="I6349" s="14"/>
      <c r="J6349" s="14"/>
      <c r="K6349" s="14"/>
      <c r="L6349" s="14"/>
      <c r="M6349" s="14"/>
      <c r="N6349" s="14"/>
      <c r="O6349" s="14"/>
      <c r="P6349" s="14"/>
    </row>
    <row r="6350" spans="9:16" x14ac:dyDescent="0.25">
      <c r="I6350" s="14"/>
      <c r="J6350" s="14"/>
      <c r="K6350" s="14"/>
      <c r="L6350" s="14"/>
      <c r="M6350" s="14"/>
      <c r="N6350" s="14"/>
      <c r="O6350" s="14"/>
      <c r="P6350" s="14"/>
    </row>
    <row r="6351" spans="9:16" x14ac:dyDescent="0.25">
      <c r="I6351" s="14"/>
      <c r="J6351" s="14"/>
      <c r="K6351" s="14"/>
      <c r="L6351" s="14"/>
      <c r="M6351" s="14"/>
      <c r="N6351" s="14"/>
      <c r="O6351" s="14"/>
      <c r="P6351" s="14"/>
    </row>
    <row r="6352" spans="9:16" x14ac:dyDescent="0.25">
      <c r="I6352" s="14"/>
      <c r="J6352" s="14"/>
      <c r="K6352" s="14"/>
      <c r="L6352" s="14"/>
      <c r="M6352" s="14"/>
      <c r="N6352" s="14"/>
      <c r="O6352" s="14"/>
      <c r="P6352" s="14"/>
    </row>
    <row r="6353" spans="9:16" x14ac:dyDescent="0.25">
      <c r="I6353" s="14"/>
      <c r="J6353" s="14"/>
      <c r="K6353" s="14"/>
      <c r="L6353" s="14"/>
      <c r="M6353" s="14"/>
      <c r="N6353" s="14"/>
      <c r="O6353" s="14"/>
      <c r="P6353" s="14"/>
    </row>
    <row r="6354" spans="9:16" x14ac:dyDescent="0.25">
      <c r="I6354" s="14"/>
      <c r="J6354" s="14"/>
      <c r="K6354" s="14"/>
      <c r="L6354" s="14"/>
      <c r="M6354" s="14"/>
      <c r="N6354" s="14"/>
      <c r="O6354" s="14"/>
      <c r="P6354" s="14"/>
    </row>
    <row r="6355" spans="9:16" x14ac:dyDescent="0.25">
      <c r="I6355" s="14"/>
      <c r="J6355" s="14"/>
      <c r="K6355" s="14"/>
      <c r="L6355" s="14"/>
      <c r="M6355" s="14"/>
      <c r="N6355" s="14"/>
      <c r="O6355" s="14"/>
      <c r="P6355" s="14"/>
    </row>
    <row r="6356" spans="9:16" x14ac:dyDescent="0.25">
      <c r="I6356" s="14"/>
      <c r="J6356" s="14"/>
      <c r="K6356" s="14"/>
      <c r="L6356" s="14"/>
      <c r="M6356" s="14"/>
      <c r="N6356" s="14"/>
      <c r="O6356" s="14"/>
      <c r="P6356" s="14"/>
    </row>
    <row r="6357" spans="9:16" x14ac:dyDescent="0.25">
      <c r="I6357" s="14"/>
      <c r="J6357" s="14"/>
      <c r="K6357" s="14"/>
      <c r="L6357" s="14"/>
      <c r="M6357" s="14"/>
      <c r="N6357" s="14"/>
      <c r="O6357" s="14"/>
      <c r="P6357" s="14"/>
    </row>
    <row r="6358" spans="9:16" x14ac:dyDescent="0.25">
      <c r="I6358" s="14"/>
      <c r="J6358" s="14"/>
      <c r="K6358" s="14"/>
      <c r="L6358" s="14"/>
      <c r="M6358" s="14"/>
      <c r="N6358" s="14"/>
      <c r="O6358" s="14"/>
      <c r="P6358" s="14"/>
    </row>
    <row r="6359" spans="9:16" x14ac:dyDescent="0.25">
      <c r="I6359" s="14"/>
      <c r="J6359" s="14"/>
      <c r="K6359" s="14"/>
      <c r="L6359" s="14"/>
      <c r="M6359" s="14"/>
      <c r="N6359" s="14"/>
      <c r="O6359" s="14"/>
      <c r="P6359" s="14"/>
    </row>
    <row r="6360" spans="9:16" x14ac:dyDescent="0.25">
      <c r="I6360" s="14"/>
      <c r="J6360" s="14"/>
      <c r="K6360" s="14"/>
      <c r="L6360" s="14"/>
      <c r="M6360" s="14"/>
      <c r="N6360" s="14"/>
      <c r="O6360" s="14"/>
      <c r="P6360" s="14"/>
    </row>
    <row r="6361" spans="9:16" x14ac:dyDescent="0.25">
      <c r="I6361" s="14"/>
      <c r="J6361" s="14"/>
      <c r="K6361" s="14"/>
      <c r="L6361" s="14"/>
      <c r="M6361" s="14"/>
      <c r="N6361" s="14"/>
      <c r="O6361" s="14"/>
      <c r="P6361" s="14"/>
    </row>
    <row r="6362" spans="9:16" x14ac:dyDescent="0.25">
      <c r="I6362" s="14"/>
      <c r="J6362" s="14"/>
      <c r="K6362" s="14"/>
      <c r="L6362" s="14"/>
      <c r="M6362" s="14"/>
      <c r="N6362" s="14"/>
      <c r="O6362" s="14"/>
      <c r="P6362" s="14"/>
    </row>
    <row r="6363" spans="9:16" x14ac:dyDescent="0.25">
      <c r="I6363" s="14"/>
      <c r="J6363" s="14"/>
      <c r="K6363" s="14"/>
      <c r="L6363" s="14"/>
      <c r="M6363" s="14"/>
      <c r="N6363" s="14"/>
      <c r="O6363" s="14"/>
      <c r="P6363" s="14"/>
    </row>
    <row r="6364" spans="9:16" x14ac:dyDescent="0.25">
      <c r="I6364" s="14"/>
      <c r="J6364" s="14"/>
      <c r="K6364" s="14"/>
      <c r="L6364" s="14"/>
      <c r="M6364" s="14"/>
      <c r="N6364" s="14"/>
      <c r="O6364" s="14"/>
      <c r="P6364" s="14"/>
    </row>
    <row r="6365" spans="9:16" x14ac:dyDescent="0.25">
      <c r="I6365" s="14"/>
      <c r="J6365" s="14"/>
      <c r="K6365" s="14"/>
      <c r="L6365" s="14"/>
      <c r="M6365" s="14"/>
      <c r="N6365" s="14"/>
      <c r="O6365" s="14"/>
      <c r="P6365" s="14"/>
    </row>
    <row r="6366" spans="9:16" x14ac:dyDescent="0.25">
      <c r="I6366" s="14"/>
      <c r="J6366" s="14"/>
      <c r="K6366" s="14"/>
      <c r="L6366" s="14"/>
      <c r="M6366" s="14"/>
      <c r="N6366" s="14"/>
      <c r="O6366" s="14"/>
      <c r="P6366" s="14"/>
    </row>
    <row r="6367" spans="9:16" x14ac:dyDescent="0.25">
      <c r="I6367" s="14"/>
      <c r="J6367" s="14"/>
      <c r="K6367" s="14"/>
      <c r="L6367" s="14"/>
      <c r="M6367" s="14"/>
      <c r="N6367" s="14"/>
      <c r="O6367" s="14"/>
      <c r="P6367" s="14"/>
    </row>
    <row r="6368" spans="9:16" x14ac:dyDescent="0.25">
      <c r="I6368" s="14"/>
      <c r="J6368" s="14"/>
      <c r="K6368" s="14"/>
      <c r="L6368" s="14"/>
      <c r="M6368" s="14"/>
      <c r="N6368" s="14"/>
      <c r="O6368" s="14"/>
      <c r="P6368" s="14"/>
    </row>
    <row r="6369" spans="9:16" x14ac:dyDescent="0.25">
      <c r="I6369" s="14"/>
      <c r="J6369" s="14"/>
      <c r="K6369" s="14"/>
      <c r="L6369" s="14"/>
      <c r="M6369" s="14"/>
      <c r="N6369" s="14"/>
      <c r="O6369" s="14"/>
      <c r="P6369" s="14"/>
    </row>
    <row r="6370" spans="9:16" x14ac:dyDescent="0.25">
      <c r="I6370" s="14"/>
      <c r="J6370" s="14"/>
      <c r="K6370" s="14"/>
      <c r="L6370" s="14"/>
      <c r="M6370" s="14"/>
      <c r="N6370" s="14"/>
      <c r="O6370" s="14"/>
      <c r="P6370" s="14"/>
    </row>
    <row r="6371" spans="9:16" x14ac:dyDescent="0.25">
      <c r="I6371" s="14"/>
      <c r="J6371" s="14"/>
      <c r="K6371" s="14"/>
      <c r="L6371" s="14"/>
      <c r="M6371" s="14"/>
      <c r="N6371" s="14"/>
      <c r="O6371" s="14"/>
      <c r="P6371" s="14"/>
    </row>
    <row r="6372" spans="9:16" x14ac:dyDescent="0.25">
      <c r="I6372" s="14"/>
      <c r="J6372" s="14"/>
      <c r="K6372" s="14"/>
      <c r="L6372" s="14"/>
      <c r="M6372" s="14"/>
      <c r="N6372" s="14"/>
      <c r="O6372" s="14"/>
      <c r="P6372" s="14"/>
    </row>
    <row r="6373" spans="9:16" x14ac:dyDescent="0.25">
      <c r="I6373" s="14"/>
      <c r="J6373" s="14"/>
      <c r="K6373" s="14"/>
      <c r="L6373" s="14"/>
      <c r="M6373" s="14"/>
      <c r="N6373" s="14"/>
      <c r="O6373" s="14"/>
      <c r="P6373" s="14"/>
    </row>
    <row r="6374" spans="9:16" x14ac:dyDescent="0.25">
      <c r="I6374" s="14"/>
      <c r="J6374" s="14"/>
      <c r="K6374" s="14"/>
      <c r="L6374" s="14"/>
      <c r="M6374" s="14"/>
      <c r="N6374" s="14"/>
      <c r="O6374" s="14"/>
      <c r="P6374" s="14"/>
    </row>
    <row r="6375" spans="9:16" x14ac:dyDescent="0.25">
      <c r="I6375" s="14"/>
      <c r="J6375" s="14"/>
      <c r="K6375" s="14"/>
      <c r="L6375" s="14"/>
      <c r="M6375" s="14"/>
      <c r="N6375" s="14"/>
      <c r="O6375" s="14"/>
      <c r="P6375" s="14"/>
    </row>
    <row r="6376" spans="9:16" x14ac:dyDescent="0.25">
      <c r="I6376" s="14"/>
      <c r="J6376" s="14"/>
      <c r="K6376" s="14"/>
      <c r="L6376" s="14"/>
      <c r="M6376" s="14"/>
      <c r="N6376" s="14"/>
      <c r="O6376" s="14"/>
      <c r="P6376" s="14"/>
    </row>
    <row r="6377" spans="9:16" x14ac:dyDescent="0.25">
      <c r="I6377" s="14"/>
      <c r="J6377" s="14"/>
      <c r="K6377" s="14"/>
      <c r="L6377" s="14"/>
      <c r="M6377" s="14"/>
      <c r="N6377" s="14"/>
      <c r="O6377" s="14"/>
      <c r="P6377" s="14"/>
    </row>
    <row r="6378" spans="9:16" x14ac:dyDescent="0.25">
      <c r="I6378" s="14"/>
      <c r="J6378" s="14"/>
      <c r="K6378" s="14"/>
      <c r="L6378" s="14"/>
      <c r="M6378" s="14"/>
      <c r="N6378" s="14"/>
      <c r="O6378" s="14"/>
      <c r="P6378" s="14"/>
    </row>
    <row r="6379" spans="9:16" x14ac:dyDescent="0.25">
      <c r="I6379" s="14"/>
      <c r="J6379" s="14"/>
      <c r="K6379" s="14"/>
      <c r="L6379" s="14"/>
      <c r="M6379" s="14"/>
      <c r="N6379" s="14"/>
      <c r="O6379" s="14"/>
      <c r="P6379" s="14"/>
    </row>
    <row r="6380" spans="9:16" x14ac:dyDescent="0.25">
      <c r="I6380" s="14"/>
      <c r="J6380" s="14"/>
      <c r="K6380" s="14"/>
      <c r="L6380" s="14"/>
      <c r="M6380" s="14"/>
      <c r="N6380" s="14"/>
      <c r="O6380" s="14"/>
      <c r="P6380" s="14"/>
    </row>
    <row r="6381" spans="9:16" x14ac:dyDescent="0.25">
      <c r="I6381" s="14"/>
      <c r="J6381" s="14"/>
      <c r="K6381" s="14"/>
      <c r="L6381" s="14"/>
      <c r="M6381" s="14"/>
      <c r="N6381" s="14"/>
      <c r="O6381" s="14"/>
      <c r="P6381" s="14"/>
    </row>
    <row r="6382" spans="9:16" x14ac:dyDescent="0.25">
      <c r="I6382" s="14"/>
      <c r="J6382" s="14"/>
      <c r="K6382" s="14"/>
      <c r="L6382" s="14"/>
      <c r="M6382" s="14"/>
      <c r="N6382" s="14"/>
      <c r="O6382" s="14"/>
      <c r="P6382" s="14"/>
    </row>
    <row r="6383" spans="9:16" x14ac:dyDescent="0.25">
      <c r="I6383" s="14"/>
      <c r="J6383" s="14"/>
      <c r="K6383" s="14"/>
      <c r="L6383" s="14"/>
      <c r="M6383" s="14"/>
      <c r="N6383" s="14"/>
      <c r="O6383" s="14"/>
      <c r="P6383" s="14"/>
    </row>
    <row r="6384" spans="9:16" x14ac:dyDescent="0.25">
      <c r="I6384" s="14"/>
      <c r="J6384" s="14"/>
      <c r="K6384" s="14"/>
      <c r="L6384" s="14"/>
      <c r="M6384" s="14"/>
      <c r="N6384" s="14"/>
      <c r="O6384" s="14"/>
      <c r="P6384" s="14"/>
    </row>
    <row r="6385" spans="9:16" x14ac:dyDescent="0.25">
      <c r="I6385" s="14"/>
      <c r="J6385" s="14"/>
      <c r="K6385" s="14"/>
      <c r="L6385" s="14"/>
      <c r="M6385" s="14"/>
      <c r="N6385" s="14"/>
      <c r="O6385" s="14"/>
      <c r="P6385" s="14"/>
    </row>
    <row r="6386" spans="9:16" x14ac:dyDescent="0.25">
      <c r="I6386" s="14"/>
      <c r="J6386" s="14"/>
      <c r="K6386" s="14"/>
      <c r="L6386" s="14"/>
      <c r="M6386" s="14"/>
      <c r="N6386" s="14"/>
      <c r="O6386" s="14"/>
      <c r="P6386" s="14"/>
    </row>
    <row r="6387" spans="9:16" x14ac:dyDescent="0.25">
      <c r="I6387" s="14"/>
      <c r="J6387" s="14"/>
      <c r="K6387" s="14"/>
      <c r="L6387" s="14"/>
      <c r="M6387" s="14"/>
      <c r="N6387" s="14"/>
      <c r="O6387" s="14"/>
      <c r="P6387" s="14"/>
    </row>
    <row r="6388" spans="9:16" x14ac:dyDescent="0.25">
      <c r="I6388" s="14"/>
      <c r="J6388" s="14"/>
      <c r="K6388" s="14"/>
      <c r="L6388" s="14"/>
      <c r="M6388" s="14"/>
      <c r="N6388" s="14"/>
      <c r="O6388" s="14"/>
      <c r="P6388" s="14"/>
    </row>
    <row r="6389" spans="9:16" x14ac:dyDescent="0.25">
      <c r="I6389" s="14"/>
      <c r="J6389" s="14"/>
      <c r="K6389" s="14"/>
      <c r="L6389" s="14"/>
      <c r="M6389" s="14"/>
      <c r="N6389" s="14"/>
      <c r="O6389" s="14"/>
      <c r="P6389" s="14"/>
    </row>
    <row r="6390" spans="9:16" x14ac:dyDescent="0.25">
      <c r="I6390" s="14"/>
      <c r="J6390" s="14"/>
      <c r="K6390" s="14"/>
      <c r="L6390" s="14"/>
      <c r="M6390" s="14"/>
      <c r="N6390" s="14"/>
      <c r="O6390" s="14"/>
      <c r="P6390" s="14"/>
    </row>
    <row r="6391" spans="9:16" x14ac:dyDescent="0.25">
      <c r="I6391" s="14"/>
      <c r="J6391" s="14"/>
      <c r="K6391" s="14"/>
      <c r="L6391" s="14"/>
      <c r="M6391" s="14"/>
      <c r="N6391" s="14"/>
      <c r="O6391" s="14"/>
      <c r="P6391" s="14"/>
    </row>
    <row r="6392" spans="9:16" x14ac:dyDescent="0.25">
      <c r="I6392" s="14"/>
      <c r="J6392" s="14"/>
      <c r="K6392" s="14"/>
      <c r="L6392" s="14"/>
      <c r="M6392" s="14"/>
      <c r="N6392" s="14"/>
      <c r="O6392" s="14"/>
      <c r="P6392" s="14"/>
    </row>
    <row r="6393" spans="9:16" x14ac:dyDescent="0.25">
      <c r="I6393" s="14"/>
      <c r="J6393" s="14"/>
      <c r="K6393" s="14"/>
      <c r="L6393" s="14"/>
      <c r="M6393" s="14"/>
      <c r="N6393" s="14"/>
      <c r="O6393" s="14"/>
      <c r="P6393" s="14"/>
    </row>
    <row r="6394" spans="9:16" x14ac:dyDescent="0.25">
      <c r="I6394" s="14"/>
      <c r="J6394" s="14"/>
      <c r="K6394" s="14"/>
      <c r="L6394" s="14"/>
      <c r="M6394" s="14"/>
      <c r="N6394" s="14"/>
      <c r="O6394" s="14"/>
      <c r="P6394" s="14"/>
    </row>
    <row r="6395" spans="9:16" x14ac:dyDescent="0.25">
      <c r="I6395" s="14"/>
      <c r="J6395" s="14"/>
      <c r="K6395" s="14"/>
      <c r="L6395" s="14"/>
      <c r="M6395" s="14"/>
      <c r="N6395" s="14"/>
      <c r="O6395" s="14"/>
      <c r="P6395" s="14"/>
    </row>
    <row r="6396" spans="9:16" x14ac:dyDescent="0.25">
      <c r="I6396" s="14"/>
      <c r="J6396" s="14"/>
      <c r="K6396" s="14"/>
      <c r="L6396" s="14"/>
      <c r="M6396" s="14"/>
      <c r="N6396" s="14"/>
      <c r="O6396" s="14"/>
      <c r="P6396" s="14"/>
    </row>
    <row r="6397" spans="9:16" x14ac:dyDescent="0.25">
      <c r="I6397" s="14"/>
      <c r="J6397" s="14"/>
      <c r="K6397" s="14"/>
      <c r="L6397" s="14"/>
      <c r="M6397" s="14"/>
      <c r="N6397" s="14"/>
      <c r="O6397" s="14"/>
      <c r="P6397" s="14"/>
    </row>
    <row r="6398" spans="9:16" x14ac:dyDescent="0.25">
      <c r="I6398" s="14"/>
      <c r="J6398" s="14"/>
      <c r="K6398" s="14"/>
      <c r="L6398" s="14"/>
      <c r="M6398" s="14"/>
      <c r="N6398" s="14"/>
      <c r="O6398" s="14"/>
      <c r="P6398" s="14"/>
    </row>
    <row r="6399" spans="9:16" x14ac:dyDescent="0.25">
      <c r="I6399" s="14"/>
      <c r="J6399" s="14"/>
      <c r="K6399" s="14"/>
      <c r="L6399" s="14"/>
      <c r="M6399" s="14"/>
      <c r="N6399" s="14"/>
      <c r="O6399" s="14"/>
      <c r="P6399" s="14"/>
    </row>
    <row r="6400" spans="9:16" x14ac:dyDescent="0.25">
      <c r="I6400" s="14"/>
      <c r="J6400" s="14"/>
      <c r="K6400" s="14"/>
      <c r="L6400" s="14"/>
      <c r="M6400" s="14"/>
      <c r="N6400" s="14"/>
      <c r="O6400" s="14"/>
      <c r="P6400" s="14"/>
    </row>
    <row r="6401" spans="9:16" x14ac:dyDescent="0.25">
      <c r="I6401" s="14"/>
      <c r="J6401" s="14"/>
      <c r="K6401" s="14"/>
      <c r="L6401" s="14"/>
      <c r="M6401" s="14"/>
      <c r="N6401" s="14"/>
      <c r="O6401" s="14"/>
      <c r="P6401" s="14"/>
    </row>
    <row r="6402" spans="9:16" x14ac:dyDescent="0.25">
      <c r="I6402" s="14"/>
      <c r="J6402" s="14"/>
      <c r="K6402" s="14"/>
      <c r="L6402" s="14"/>
      <c r="M6402" s="14"/>
      <c r="N6402" s="14"/>
      <c r="O6402" s="14"/>
      <c r="P6402" s="14"/>
    </row>
    <row r="6403" spans="9:16" x14ac:dyDescent="0.25">
      <c r="I6403" s="14"/>
      <c r="J6403" s="14"/>
      <c r="K6403" s="14"/>
      <c r="L6403" s="14"/>
      <c r="M6403" s="14"/>
      <c r="N6403" s="14"/>
      <c r="O6403" s="14"/>
      <c r="P6403" s="14"/>
    </row>
    <row r="6404" spans="9:16" x14ac:dyDescent="0.25">
      <c r="I6404" s="14"/>
      <c r="J6404" s="14"/>
      <c r="K6404" s="14"/>
      <c r="L6404" s="14"/>
      <c r="M6404" s="14"/>
      <c r="N6404" s="14"/>
      <c r="O6404" s="14"/>
      <c r="P6404" s="14"/>
    </row>
    <row r="6405" spans="9:16" x14ac:dyDescent="0.25">
      <c r="I6405" s="14"/>
      <c r="J6405" s="14"/>
      <c r="K6405" s="14"/>
      <c r="L6405" s="14"/>
      <c r="M6405" s="14"/>
      <c r="N6405" s="14"/>
      <c r="O6405" s="14"/>
      <c r="P6405" s="14"/>
    </row>
    <row r="6406" spans="9:16" x14ac:dyDescent="0.25">
      <c r="I6406" s="14"/>
      <c r="J6406" s="14"/>
      <c r="K6406" s="14"/>
      <c r="L6406" s="14"/>
      <c r="M6406" s="14"/>
      <c r="N6406" s="14"/>
      <c r="O6406" s="14"/>
      <c r="P6406" s="14"/>
    </row>
    <row r="6407" spans="9:16" x14ac:dyDescent="0.25">
      <c r="I6407" s="14"/>
      <c r="J6407" s="14"/>
      <c r="K6407" s="14"/>
      <c r="L6407" s="14"/>
      <c r="M6407" s="14"/>
      <c r="N6407" s="14"/>
      <c r="O6407" s="14"/>
      <c r="P6407" s="14"/>
    </row>
    <row r="6408" spans="9:16" x14ac:dyDescent="0.25">
      <c r="I6408" s="14"/>
      <c r="J6408" s="14"/>
      <c r="K6408" s="14"/>
      <c r="L6408" s="14"/>
      <c r="M6408" s="14"/>
      <c r="N6408" s="14"/>
      <c r="O6408" s="14"/>
      <c r="P6408" s="14"/>
    </row>
    <row r="6409" spans="9:16" x14ac:dyDescent="0.25">
      <c r="I6409" s="14"/>
      <c r="J6409" s="14"/>
      <c r="K6409" s="14"/>
      <c r="L6409" s="14"/>
      <c r="M6409" s="14"/>
      <c r="N6409" s="14"/>
      <c r="O6409" s="14"/>
      <c r="P6409" s="14"/>
    </row>
    <row r="6410" spans="9:16" x14ac:dyDescent="0.25">
      <c r="I6410" s="14"/>
      <c r="J6410" s="14"/>
      <c r="K6410" s="14"/>
      <c r="L6410" s="14"/>
      <c r="M6410" s="14"/>
      <c r="N6410" s="14"/>
      <c r="O6410" s="14"/>
      <c r="P6410" s="14"/>
    </row>
    <row r="6411" spans="9:16" x14ac:dyDescent="0.25">
      <c r="I6411" s="14"/>
      <c r="J6411" s="14"/>
      <c r="K6411" s="14"/>
      <c r="L6411" s="14"/>
      <c r="M6411" s="14"/>
      <c r="N6411" s="14"/>
      <c r="O6411" s="14"/>
      <c r="P6411" s="14"/>
    </row>
    <row r="6412" spans="9:16" x14ac:dyDescent="0.25">
      <c r="I6412" s="14"/>
      <c r="J6412" s="14"/>
      <c r="K6412" s="14"/>
      <c r="L6412" s="14"/>
      <c r="M6412" s="14"/>
      <c r="N6412" s="14"/>
      <c r="O6412" s="14"/>
      <c r="P6412" s="14"/>
    </row>
    <row r="6413" spans="9:16" x14ac:dyDescent="0.25">
      <c r="I6413" s="14"/>
      <c r="J6413" s="14"/>
      <c r="K6413" s="14"/>
      <c r="L6413" s="14"/>
      <c r="M6413" s="14"/>
      <c r="N6413" s="14"/>
      <c r="O6413" s="14"/>
      <c r="P6413" s="14"/>
    </row>
    <row r="6414" spans="9:16" x14ac:dyDescent="0.25">
      <c r="I6414" s="14"/>
      <c r="J6414" s="14"/>
      <c r="K6414" s="14"/>
      <c r="L6414" s="14"/>
      <c r="M6414" s="14"/>
      <c r="N6414" s="14"/>
      <c r="O6414" s="14"/>
      <c r="P6414" s="14"/>
    </row>
    <row r="6415" spans="9:16" x14ac:dyDescent="0.25">
      <c r="I6415" s="14"/>
      <c r="J6415" s="14"/>
      <c r="K6415" s="14"/>
      <c r="L6415" s="14"/>
      <c r="M6415" s="14"/>
      <c r="N6415" s="14"/>
      <c r="O6415" s="14"/>
      <c r="P6415" s="14"/>
    </row>
    <row r="6416" spans="9:16" x14ac:dyDescent="0.25">
      <c r="I6416" s="14"/>
      <c r="J6416" s="14"/>
      <c r="K6416" s="14"/>
      <c r="L6416" s="14"/>
      <c r="M6416" s="14"/>
      <c r="N6416" s="14"/>
      <c r="O6416" s="14"/>
      <c r="P6416" s="14"/>
    </row>
    <row r="6417" spans="9:16" x14ac:dyDescent="0.25">
      <c r="I6417" s="14"/>
      <c r="J6417" s="14"/>
      <c r="K6417" s="14"/>
      <c r="L6417" s="14"/>
      <c r="M6417" s="14"/>
      <c r="N6417" s="14"/>
      <c r="O6417" s="14"/>
      <c r="P6417" s="14"/>
    </row>
    <row r="6418" spans="9:16" x14ac:dyDescent="0.25">
      <c r="I6418" s="14"/>
      <c r="J6418" s="14"/>
      <c r="K6418" s="14"/>
      <c r="L6418" s="14"/>
      <c r="M6418" s="14"/>
      <c r="N6418" s="14"/>
      <c r="O6418" s="14"/>
      <c r="P6418" s="14"/>
    </row>
    <row r="6419" spans="9:16" x14ac:dyDescent="0.25">
      <c r="I6419" s="14"/>
      <c r="J6419" s="14"/>
      <c r="K6419" s="14"/>
      <c r="L6419" s="14"/>
      <c r="M6419" s="14"/>
      <c r="N6419" s="14"/>
      <c r="O6419" s="14"/>
      <c r="P6419" s="14"/>
    </row>
    <row r="6420" spans="9:16" x14ac:dyDescent="0.25">
      <c r="I6420" s="14"/>
      <c r="J6420" s="14"/>
      <c r="K6420" s="14"/>
      <c r="L6420" s="14"/>
      <c r="M6420" s="14"/>
      <c r="N6420" s="14"/>
      <c r="O6420" s="14"/>
      <c r="P6420" s="14"/>
    </row>
    <row r="6421" spans="9:16" x14ac:dyDescent="0.25">
      <c r="I6421" s="14"/>
      <c r="J6421" s="14"/>
      <c r="K6421" s="14"/>
      <c r="L6421" s="14"/>
      <c r="M6421" s="14"/>
      <c r="N6421" s="14"/>
      <c r="O6421" s="14"/>
      <c r="P6421" s="14"/>
    </row>
    <row r="6422" spans="9:16" x14ac:dyDescent="0.25">
      <c r="I6422" s="14"/>
      <c r="J6422" s="14"/>
      <c r="K6422" s="14"/>
      <c r="L6422" s="14"/>
      <c r="M6422" s="14"/>
      <c r="N6422" s="14"/>
      <c r="O6422" s="14"/>
      <c r="P6422" s="14"/>
    </row>
    <row r="6423" spans="9:16" x14ac:dyDescent="0.25">
      <c r="I6423" s="14"/>
      <c r="J6423" s="14"/>
      <c r="K6423" s="14"/>
      <c r="L6423" s="14"/>
      <c r="M6423" s="14"/>
      <c r="N6423" s="14"/>
      <c r="O6423" s="14"/>
      <c r="P6423" s="14"/>
    </row>
    <row r="6424" spans="9:16" x14ac:dyDescent="0.25">
      <c r="I6424" s="14"/>
      <c r="J6424" s="14"/>
      <c r="K6424" s="14"/>
      <c r="L6424" s="14"/>
      <c r="M6424" s="14"/>
      <c r="N6424" s="14"/>
      <c r="O6424" s="14"/>
      <c r="P6424" s="14"/>
    </row>
    <row r="6425" spans="9:16" x14ac:dyDescent="0.25">
      <c r="I6425" s="14"/>
      <c r="J6425" s="14"/>
      <c r="K6425" s="14"/>
      <c r="L6425" s="14"/>
      <c r="M6425" s="14"/>
      <c r="N6425" s="14"/>
      <c r="O6425" s="14"/>
      <c r="P6425" s="14"/>
    </row>
    <row r="6426" spans="9:16" x14ac:dyDescent="0.25">
      <c r="I6426" s="14"/>
      <c r="J6426" s="14"/>
      <c r="K6426" s="14"/>
      <c r="L6426" s="14"/>
      <c r="M6426" s="14"/>
      <c r="N6426" s="14"/>
      <c r="O6426" s="14"/>
      <c r="P6426" s="14"/>
    </row>
    <row r="6427" spans="9:16" x14ac:dyDescent="0.25">
      <c r="I6427" s="14"/>
      <c r="J6427" s="14"/>
      <c r="K6427" s="14"/>
      <c r="L6427" s="14"/>
      <c r="M6427" s="14"/>
      <c r="N6427" s="14"/>
      <c r="O6427" s="14"/>
      <c r="P6427" s="14"/>
    </row>
    <row r="6428" spans="9:16" x14ac:dyDescent="0.25">
      <c r="I6428" s="14"/>
      <c r="J6428" s="14"/>
      <c r="K6428" s="14"/>
      <c r="L6428" s="14"/>
      <c r="M6428" s="14"/>
      <c r="N6428" s="14"/>
      <c r="O6428" s="14"/>
      <c r="P6428" s="14"/>
    </row>
    <row r="6429" spans="9:16" x14ac:dyDescent="0.25">
      <c r="I6429" s="14"/>
      <c r="J6429" s="14"/>
      <c r="K6429" s="14"/>
      <c r="L6429" s="14"/>
      <c r="M6429" s="14"/>
      <c r="N6429" s="14"/>
      <c r="O6429" s="14"/>
      <c r="P6429" s="14"/>
    </row>
    <row r="6430" spans="9:16" x14ac:dyDescent="0.25">
      <c r="I6430" s="14"/>
      <c r="J6430" s="14"/>
      <c r="K6430" s="14"/>
      <c r="L6430" s="14"/>
      <c r="M6430" s="14"/>
      <c r="N6430" s="14"/>
      <c r="O6430" s="14"/>
      <c r="P6430" s="14"/>
    </row>
    <row r="6431" spans="9:16" x14ac:dyDescent="0.25">
      <c r="I6431" s="14"/>
      <c r="J6431" s="14"/>
      <c r="K6431" s="14"/>
      <c r="L6431" s="14"/>
      <c r="M6431" s="14"/>
      <c r="N6431" s="14"/>
      <c r="O6431" s="14"/>
      <c r="P6431" s="14"/>
    </row>
    <row r="6432" spans="9:16" x14ac:dyDescent="0.25">
      <c r="I6432" s="14"/>
      <c r="J6432" s="14"/>
      <c r="K6432" s="14"/>
      <c r="L6432" s="14"/>
      <c r="M6432" s="14"/>
      <c r="N6432" s="14"/>
      <c r="O6432" s="14"/>
      <c r="P6432" s="14"/>
    </row>
    <row r="6433" spans="9:16" x14ac:dyDescent="0.25">
      <c r="I6433" s="14"/>
      <c r="J6433" s="14"/>
      <c r="K6433" s="14"/>
      <c r="L6433" s="14"/>
      <c r="M6433" s="14"/>
      <c r="N6433" s="14"/>
      <c r="O6433" s="14"/>
      <c r="P6433" s="14"/>
    </row>
    <row r="6434" spans="9:16" x14ac:dyDescent="0.25">
      <c r="I6434" s="14"/>
      <c r="J6434" s="14"/>
      <c r="K6434" s="14"/>
      <c r="L6434" s="14"/>
      <c r="M6434" s="14"/>
      <c r="N6434" s="14"/>
      <c r="O6434" s="14"/>
      <c r="P6434" s="14"/>
    </row>
    <row r="6435" spans="9:16" x14ac:dyDescent="0.25">
      <c r="I6435" s="14"/>
      <c r="J6435" s="14"/>
      <c r="K6435" s="14"/>
      <c r="L6435" s="14"/>
      <c r="M6435" s="14"/>
      <c r="N6435" s="14"/>
      <c r="O6435" s="14"/>
      <c r="P6435" s="14"/>
    </row>
    <row r="6436" spans="9:16" x14ac:dyDescent="0.25">
      <c r="I6436" s="14"/>
      <c r="J6436" s="14"/>
      <c r="K6436" s="14"/>
      <c r="L6436" s="14"/>
      <c r="M6436" s="14"/>
      <c r="N6436" s="14"/>
      <c r="O6436" s="14"/>
      <c r="P6436" s="14"/>
    </row>
    <row r="6437" spans="9:16" x14ac:dyDescent="0.25">
      <c r="I6437" s="14"/>
      <c r="J6437" s="14"/>
      <c r="K6437" s="14"/>
      <c r="L6437" s="14"/>
      <c r="M6437" s="14"/>
      <c r="N6437" s="14"/>
      <c r="O6437" s="14"/>
      <c r="P6437" s="14"/>
    </row>
    <row r="6438" spans="9:16" x14ac:dyDescent="0.25">
      <c r="I6438" s="14"/>
      <c r="J6438" s="14"/>
      <c r="K6438" s="14"/>
      <c r="L6438" s="14"/>
      <c r="M6438" s="14"/>
      <c r="N6438" s="14"/>
      <c r="O6438" s="14"/>
      <c r="P6438" s="14"/>
    </row>
    <row r="6439" spans="9:16" x14ac:dyDescent="0.25">
      <c r="I6439" s="14"/>
      <c r="J6439" s="14"/>
      <c r="K6439" s="14"/>
      <c r="L6439" s="14"/>
      <c r="M6439" s="14"/>
      <c r="N6439" s="14"/>
      <c r="O6439" s="14"/>
      <c r="P6439" s="14"/>
    </row>
    <row r="6440" spans="9:16" x14ac:dyDescent="0.25">
      <c r="I6440" s="14"/>
      <c r="J6440" s="14"/>
      <c r="K6440" s="14"/>
      <c r="L6440" s="14"/>
      <c r="M6440" s="14"/>
      <c r="N6440" s="14"/>
      <c r="O6440" s="14"/>
      <c r="P6440" s="14"/>
    </row>
    <row r="6441" spans="9:16" x14ac:dyDescent="0.25">
      <c r="I6441" s="14"/>
      <c r="J6441" s="14"/>
      <c r="K6441" s="14"/>
      <c r="L6441" s="14"/>
      <c r="M6441" s="14"/>
      <c r="N6441" s="14"/>
      <c r="O6441" s="14"/>
      <c r="P6441" s="14"/>
    </row>
    <row r="6442" spans="9:16" x14ac:dyDescent="0.25">
      <c r="I6442" s="14"/>
      <c r="J6442" s="14"/>
      <c r="K6442" s="14"/>
      <c r="L6442" s="14"/>
      <c r="M6442" s="14"/>
      <c r="N6442" s="14"/>
      <c r="O6442" s="14"/>
      <c r="P6442" s="14"/>
    </row>
    <row r="6443" spans="9:16" x14ac:dyDescent="0.25">
      <c r="I6443" s="14"/>
      <c r="J6443" s="14"/>
      <c r="K6443" s="14"/>
      <c r="L6443" s="14"/>
      <c r="M6443" s="14"/>
      <c r="N6443" s="14"/>
      <c r="O6443" s="14"/>
      <c r="P6443" s="14"/>
    </row>
    <row r="6444" spans="9:16" x14ac:dyDescent="0.25">
      <c r="I6444" s="14"/>
      <c r="J6444" s="14"/>
      <c r="K6444" s="14"/>
      <c r="L6444" s="14"/>
      <c r="M6444" s="14"/>
      <c r="N6444" s="14"/>
      <c r="O6444" s="14"/>
      <c r="P6444" s="14"/>
    </row>
    <row r="6445" spans="9:16" x14ac:dyDescent="0.25">
      <c r="I6445" s="14"/>
      <c r="J6445" s="14"/>
      <c r="K6445" s="14"/>
      <c r="L6445" s="14"/>
      <c r="M6445" s="14"/>
      <c r="N6445" s="14"/>
      <c r="O6445" s="14"/>
      <c r="P6445" s="14"/>
    </row>
    <row r="6446" spans="9:16" x14ac:dyDescent="0.25">
      <c r="I6446" s="14"/>
      <c r="J6446" s="14"/>
      <c r="K6446" s="14"/>
      <c r="L6446" s="14"/>
      <c r="M6446" s="14"/>
      <c r="N6446" s="14"/>
      <c r="O6446" s="14"/>
      <c r="P6446" s="14"/>
    </row>
    <row r="6447" spans="9:16" x14ac:dyDescent="0.25">
      <c r="I6447" s="14"/>
      <c r="J6447" s="14"/>
      <c r="K6447" s="14"/>
      <c r="L6447" s="14"/>
      <c r="M6447" s="14"/>
      <c r="N6447" s="14"/>
      <c r="O6447" s="14"/>
      <c r="P6447" s="14"/>
    </row>
    <row r="6448" spans="9:16" x14ac:dyDescent="0.25">
      <c r="I6448" s="14"/>
      <c r="J6448" s="14"/>
      <c r="K6448" s="14"/>
      <c r="L6448" s="14"/>
      <c r="M6448" s="14"/>
      <c r="N6448" s="14"/>
      <c r="O6448" s="14"/>
      <c r="P6448" s="14"/>
    </row>
    <row r="6449" spans="9:16" x14ac:dyDescent="0.25">
      <c r="I6449" s="14"/>
      <c r="J6449" s="14"/>
      <c r="K6449" s="14"/>
      <c r="L6449" s="14"/>
      <c r="M6449" s="14"/>
      <c r="N6449" s="14"/>
      <c r="O6449" s="14"/>
      <c r="P6449" s="14"/>
    </row>
    <row r="6450" spans="9:16" x14ac:dyDescent="0.25">
      <c r="I6450" s="14"/>
      <c r="J6450" s="14"/>
      <c r="K6450" s="14"/>
      <c r="L6450" s="14"/>
      <c r="M6450" s="14"/>
      <c r="N6450" s="14"/>
      <c r="O6450" s="14"/>
      <c r="P6450" s="14"/>
    </row>
    <row r="6451" spans="9:16" x14ac:dyDescent="0.25">
      <c r="I6451" s="14"/>
      <c r="J6451" s="14"/>
      <c r="K6451" s="14"/>
      <c r="L6451" s="14"/>
      <c r="M6451" s="14"/>
      <c r="N6451" s="14"/>
      <c r="O6451" s="14"/>
      <c r="P6451" s="14"/>
    </row>
    <row r="6452" spans="9:16" x14ac:dyDescent="0.25">
      <c r="I6452" s="14"/>
      <c r="J6452" s="14"/>
      <c r="K6452" s="14"/>
      <c r="L6452" s="14"/>
      <c r="M6452" s="14"/>
      <c r="N6452" s="14"/>
      <c r="O6452" s="14"/>
      <c r="P6452" s="14"/>
    </row>
    <row r="6453" spans="9:16" x14ac:dyDescent="0.25">
      <c r="I6453" s="14"/>
      <c r="J6453" s="14"/>
      <c r="K6453" s="14"/>
      <c r="L6453" s="14"/>
      <c r="M6453" s="14"/>
      <c r="N6453" s="14"/>
      <c r="O6453" s="14"/>
      <c r="P6453" s="14"/>
    </row>
    <row r="6454" spans="9:16" x14ac:dyDescent="0.25">
      <c r="I6454" s="14"/>
      <c r="J6454" s="14"/>
      <c r="K6454" s="14"/>
      <c r="L6454" s="14"/>
      <c r="M6454" s="14"/>
      <c r="N6454" s="14"/>
      <c r="O6454" s="14"/>
      <c r="P6454" s="14"/>
    </row>
    <row r="6455" spans="9:16" x14ac:dyDescent="0.25">
      <c r="I6455" s="14"/>
      <c r="J6455" s="14"/>
      <c r="K6455" s="14"/>
      <c r="L6455" s="14"/>
      <c r="M6455" s="14"/>
      <c r="N6455" s="14"/>
      <c r="O6455" s="14"/>
      <c r="P6455" s="14"/>
    </row>
    <row r="6456" spans="9:16" x14ac:dyDescent="0.25">
      <c r="I6456" s="14"/>
      <c r="J6456" s="14"/>
      <c r="K6456" s="14"/>
      <c r="L6456" s="14"/>
      <c r="M6456" s="14"/>
      <c r="N6456" s="14"/>
      <c r="O6456" s="14"/>
      <c r="P6456" s="14"/>
    </row>
    <row r="6457" spans="9:16" x14ac:dyDescent="0.25">
      <c r="I6457" s="14"/>
      <c r="J6457" s="14"/>
      <c r="K6457" s="14"/>
      <c r="L6457" s="14"/>
      <c r="M6457" s="14"/>
      <c r="N6457" s="14"/>
      <c r="O6457" s="14"/>
      <c r="P6457" s="14"/>
    </row>
    <row r="6458" spans="9:16" x14ac:dyDescent="0.25">
      <c r="I6458" s="14"/>
      <c r="J6458" s="14"/>
      <c r="K6458" s="14"/>
      <c r="L6458" s="14"/>
      <c r="M6458" s="14"/>
      <c r="N6458" s="14"/>
      <c r="O6458" s="14"/>
      <c r="P6458" s="14"/>
    </row>
    <row r="6459" spans="9:16" x14ac:dyDescent="0.25">
      <c r="I6459" s="14"/>
      <c r="J6459" s="14"/>
      <c r="K6459" s="14"/>
      <c r="L6459" s="14"/>
      <c r="M6459" s="14"/>
      <c r="N6459" s="14"/>
      <c r="O6459" s="14"/>
      <c r="P6459" s="14"/>
    </row>
    <row r="6460" spans="9:16" x14ac:dyDescent="0.25">
      <c r="I6460" s="14"/>
      <c r="J6460" s="14"/>
      <c r="K6460" s="14"/>
      <c r="L6460" s="14"/>
      <c r="M6460" s="14"/>
      <c r="N6460" s="14"/>
      <c r="O6460" s="14"/>
      <c r="P6460" s="14"/>
    </row>
    <row r="6461" spans="9:16" x14ac:dyDescent="0.25">
      <c r="I6461" s="14"/>
      <c r="J6461" s="14"/>
      <c r="K6461" s="14"/>
      <c r="L6461" s="14"/>
      <c r="M6461" s="14"/>
      <c r="N6461" s="14"/>
      <c r="O6461" s="14"/>
      <c r="P6461" s="14"/>
    </row>
    <row r="6462" spans="9:16" x14ac:dyDescent="0.25">
      <c r="I6462" s="14"/>
      <c r="J6462" s="14"/>
      <c r="K6462" s="14"/>
      <c r="L6462" s="14"/>
      <c r="M6462" s="14"/>
      <c r="N6462" s="14"/>
      <c r="O6462" s="14"/>
      <c r="P6462" s="14"/>
    </row>
    <row r="6463" spans="9:16" x14ac:dyDescent="0.25">
      <c r="I6463" s="14"/>
      <c r="J6463" s="14"/>
      <c r="K6463" s="14"/>
      <c r="L6463" s="14"/>
      <c r="M6463" s="14"/>
      <c r="N6463" s="14"/>
      <c r="O6463" s="14"/>
      <c r="P6463" s="14"/>
    </row>
    <row r="6464" spans="9:16" x14ac:dyDescent="0.25">
      <c r="I6464" s="14"/>
      <c r="J6464" s="14"/>
      <c r="K6464" s="14"/>
      <c r="L6464" s="14"/>
      <c r="M6464" s="14"/>
      <c r="N6464" s="14"/>
      <c r="O6464" s="14"/>
      <c r="P6464" s="14"/>
    </row>
    <row r="6465" spans="9:16" x14ac:dyDescent="0.25">
      <c r="I6465" s="14"/>
      <c r="J6465" s="14"/>
      <c r="K6465" s="14"/>
      <c r="L6465" s="14"/>
      <c r="M6465" s="14"/>
      <c r="N6465" s="14"/>
      <c r="O6465" s="14"/>
      <c r="P6465" s="14"/>
    </row>
    <row r="6466" spans="9:16" x14ac:dyDescent="0.25">
      <c r="I6466" s="14"/>
      <c r="J6466" s="14"/>
      <c r="K6466" s="14"/>
      <c r="L6466" s="14"/>
      <c r="M6466" s="14"/>
      <c r="N6466" s="14"/>
      <c r="O6466" s="14"/>
      <c r="P6466" s="14"/>
    </row>
    <row r="6467" spans="9:16" x14ac:dyDescent="0.25">
      <c r="I6467" s="14"/>
      <c r="J6467" s="14"/>
      <c r="K6467" s="14"/>
      <c r="L6467" s="14"/>
      <c r="M6467" s="14"/>
      <c r="N6467" s="14"/>
      <c r="O6467" s="14"/>
      <c r="P6467" s="14"/>
    </row>
    <row r="6468" spans="9:16" x14ac:dyDescent="0.25">
      <c r="I6468" s="14"/>
      <c r="J6468" s="14"/>
      <c r="K6468" s="14"/>
      <c r="L6468" s="14"/>
      <c r="M6468" s="14"/>
      <c r="N6468" s="14"/>
      <c r="O6468" s="14"/>
      <c r="P6468" s="14"/>
    </row>
    <row r="6469" spans="9:16" x14ac:dyDescent="0.25">
      <c r="I6469" s="14"/>
      <c r="J6469" s="14"/>
      <c r="K6469" s="14"/>
      <c r="L6469" s="14"/>
      <c r="M6469" s="14"/>
      <c r="N6469" s="14"/>
      <c r="O6469" s="14"/>
      <c r="P6469" s="14"/>
    </row>
    <row r="6470" spans="9:16" x14ac:dyDescent="0.25">
      <c r="I6470" s="14"/>
      <c r="J6470" s="14"/>
      <c r="K6470" s="14"/>
      <c r="L6470" s="14"/>
      <c r="M6470" s="14"/>
      <c r="N6470" s="14"/>
      <c r="O6470" s="14"/>
      <c r="P6470" s="14"/>
    </row>
    <row r="6471" spans="9:16" x14ac:dyDescent="0.25">
      <c r="I6471" s="14"/>
      <c r="J6471" s="14"/>
      <c r="K6471" s="14"/>
      <c r="L6471" s="14"/>
      <c r="M6471" s="14"/>
      <c r="N6471" s="14"/>
      <c r="O6471" s="14"/>
      <c r="P6471" s="14"/>
    </row>
    <row r="6472" spans="9:16" x14ac:dyDescent="0.25">
      <c r="I6472" s="14"/>
      <c r="J6472" s="14"/>
      <c r="K6472" s="14"/>
      <c r="L6472" s="14"/>
      <c r="M6472" s="14"/>
      <c r="N6472" s="14"/>
      <c r="O6472" s="14"/>
      <c r="P6472" s="14"/>
    </row>
    <row r="6473" spans="9:16" x14ac:dyDescent="0.25">
      <c r="I6473" s="14"/>
      <c r="J6473" s="14"/>
      <c r="K6473" s="14"/>
      <c r="L6473" s="14"/>
      <c r="M6473" s="14"/>
      <c r="N6473" s="14"/>
      <c r="O6473" s="14"/>
      <c r="P6473" s="14"/>
    </row>
    <row r="6474" spans="9:16" x14ac:dyDescent="0.25">
      <c r="I6474" s="14"/>
      <c r="J6474" s="14"/>
      <c r="K6474" s="14"/>
      <c r="L6474" s="14"/>
      <c r="M6474" s="14"/>
      <c r="N6474" s="14"/>
      <c r="O6474" s="14"/>
      <c r="P6474" s="14"/>
    </row>
    <row r="6475" spans="9:16" x14ac:dyDescent="0.25">
      <c r="I6475" s="14"/>
      <c r="J6475" s="14"/>
      <c r="K6475" s="14"/>
      <c r="L6475" s="14"/>
      <c r="M6475" s="14"/>
      <c r="N6475" s="14"/>
      <c r="O6475" s="14"/>
      <c r="P6475" s="14"/>
    </row>
    <row r="6476" spans="9:16" x14ac:dyDescent="0.25">
      <c r="I6476" s="14"/>
      <c r="J6476" s="14"/>
      <c r="K6476" s="14"/>
      <c r="L6476" s="14"/>
      <c r="M6476" s="14"/>
      <c r="N6476" s="14"/>
      <c r="O6476" s="14"/>
      <c r="P6476" s="14"/>
    </row>
    <row r="6477" spans="9:16" x14ac:dyDescent="0.25">
      <c r="I6477" s="14"/>
      <c r="J6477" s="14"/>
      <c r="K6477" s="14"/>
      <c r="L6477" s="14"/>
      <c r="M6477" s="14"/>
      <c r="N6477" s="14"/>
      <c r="O6477" s="14"/>
      <c r="P6477" s="14"/>
    </row>
    <row r="6478" spans="9:16" x14ac:dyDescent="0.25">
      <c r="I6478" s="14"/>
      <c r="J6478" s="14"/>
      <c r="K6478" s="14"/>
      <c r="L6478" s="14"/>
      <c r="M6478" s="14"/>
      <c r="N6478" s="14"/>
      <c r="O6478" s="14"/>
      <c r="P6478" s="14"/>
    </row>
    <row r="6479" spans="9:16" x14ac:dyDescent="0.25">
      <c r="I6479" s="14"/>
      <c r="J6479" s="14"/>
      <c r="K6479" s="14"/>
      <c r="L6479" s="14"/>
      <c r="M6479" s="14"/>
      <c r="N6479" s="14"/>
      <c r="O6479" s="14"/>
      <c r="P6479" s="14"/>
    </row>
    <row r="6480" spans="9:16" x14ac:dyDescent="0.25">
      <c r="I6480" s="14"/>
      <c r="J6480" s="14"/>
      <c r="K6480" s="14"/>
      <c r="L6480" s="14"/>
      <c r="M6480" s="14"/>
      <c r="N6480" s="14"/>
      <c r="O6480" s="14"/>
      <c r="P6480" s="14"/>
    </row>
    <row r="6481" spans="9:16" x14ac:dyDescent="0.25">
      <c r="I6481" s="14"/>
      <c r="J6481" s="14"/>
      <c r="K6481" s="14"/>
      <c r="L6481" s="14"/>
      <c r="M6481" s="14"/>
      <c r="N6481" s="14"/>
      <c r="O6481" s="14"/>
      <c r="P6481" s="14"/>
    </row>
    <row r="6482" spans="9:16" x14ac:dyDescent="0.25">
      <c r="I6482" s="14"/>
      <c r="J6482" s="14"/>
      <c r="K6482" s="14"/>
      <c r="L6482" s="14"/>
      <c r="M6482" s="14"/>
      <c r="N6482" s="14"/>
      <c r="O6482" s="14"/>
      <c r="P6482" s="14"/>
    </row>
    <row r="6483" spans="9:16" x14ac:dyDescent="0.25">
      <c r="I6483" s="14"/>
      <c r="J6483" s="14"/>
      <c r="K6483" s="14"/>
      <c r="L6483" s="14"/>
      <c r="M6483" s="14"/>
      <c r="N6483" s="14"/>
      <c r="O6483" s="14"/>
      <c r="P6483" s="14"/>
    </row>
    <row r="6484" spans="9:16" x14ac:dyDescent="0.25">
      <c r="I6484" s="14"/>
      <c r="J6484" s="14"/>
      <c r="K6484" s="14"/>
      <c r="L6484" s="14"/>
      <c r="M6484" s="14"/>
      <c r="N6484" s="14"/>
      <c r="O6484" s="14"/>
      <c r="P6484" s="14"/>
    </row>
    <row r="6485" spans="9:16" x14ac:dyDescent="0.25">
      <c r="I6485" s="14"/>
      <c r="J6485" s="14"/>
      <c r="K6485" s="14"/>
      <c r="L6485" s="14"/>
      <c r="M6485" s="14"/>
      <c r="N6485" s="14"/>
      <c r="O6485" s="14"/>
      <c r="P6485" s="14"/>
    </row>
    <row r="6486" spans="9:16" x14ac:dyDescent="0.25">
      <c r="I6486" s="14"/>
      <c r="J6486" s="14"/>
      <c r="K6486" s="14"/>
      <c r="L6486" s="14"/>
      <c r="M6486" s="14"/>
      <c r="N6486" s="14"/>
      <c r="O6486" s="14"/>
      <c r="P6486" s="14"/>
    </row>
    <row r="6487" spans="9:16" x14ac:dyDescent="0.25">
      <c r="I6487" s="14"/>
      <c r="J6487" s="14"/>
      <c r="K6487" s="14"/>
      <c r="L6487" s="14"/>
      <c r="M6487" s="14"/>
      <c r="N6487" s="14"/>
      <c r="O6487" s="14"/>
      <c r="P6487" s="14"/>
    </row>
    <row r="6488" spans="9:16" x14ac:dyDescent="0.25">
      <c r="I6488" s="14"/>
      <c r="J6488" s="14"/>
      <c r="K6488" s="14"/>
      <c r="L6488" s="14"/>
      <c r="M6488" s="14"/>
      <c r="N6488" s="14"/>
      <c r="O6488" s="14"/>
      <c r="P6488" s="14"/>
    </row>
    <row r="6489" spans="9:16" x14ac:dyDescent="0.25">
      <c r="I6489" s="14"/>
      <c r="J6489" s="14"/>
      <c r="K6489" s="14"/>
      <c r="L6489" s="14"/>
      <c r="M6489" s="14"/>
      <c r="N6489" s="14"/>
      <c r="O6489" s="14"/>
      <c r="P6489" s="14"/>
    </row>
    <row r="6490" spans="9:16" x14ac:dyDescent="0.25">
      <c r="I6490" s="14"/>
      <c r="J6490" s="14"/>
      <c r="K6490" s="14"/>
      <c r="L6490" s="14"/>
      <c r="M6490" s="14"/>
      <c r="N6490" s="14"/>
      <c r="O6490" s="14"/>
      <c r="P6490" s="14"/>
    </row>
    <row r="6491" spans="9:16" x14ac:dyDescent="0.25">
      <c r="I6491" s="14"/>
      <c r="J6491" s="14"/>
      <c r="K6491" s="14"/>
      <c r="L6491" s="14"/>
      <c r="M6491" s="14"/>
      <c r="N6491" s="14"/>
      <c r="O6491" s="14"/>
      <c r="P6491" s="14"/>
    </row>
    <row r="6492" spans="9:16" x14ac:dyDescent="0.25">
      <c r="I6492" s="14"/>
      <c r="J6492" s="14"/>
      <c r="K6492" s="14"/>
      <c r="L6492" s="14"/>
      <c r="M6492" s="14"/>
      <c r="N6492" s="14"/>
      <c r="O6492" s="14"/>
      <c r="P6492" s="14"/>
    </row>
    <row r="6493" spans="9:16" x14ac:dyDescent="0.25">
      <c r="I6493" s="14"/>
      <c r="J6493" s="14"/>
      <c r="K6493" s="14"/>
      <c r="L6493" s="14"/>
      <c r="M6493" s="14"/>
      <c r="N6493" s="14"/>
      <c r="O6493" s="14"/>
      <c r="P6493" s="14"/>
    </row>
    <row r="6494" spans="9:16" x14ac:dyDescent="0.25">
      <c r="I6494" s="14"/>
      <c r="J6494" s="14"/>
      <c r="K6494" s="14"/>
      <c r="L6494" s="14"/>
      <c r="M6494" s="14"/>
      <c r="N6494" s="14"/>
      <c r="O6494" s="14"/>
      <c r="P6494" s="14"/>
    </row>
    <row r="6495" spans="9:16" x14ac:dyDescent="0.25">
      <c r="I6495" s="14"/>
      <c r="J6495" s="14"/>
      <c r="K6495" s="14"/>
      <c r="L6495" s="14"/>
      <c r="M6495" s="14"/>
      <c r="N6495" s="14"/>
      <c r="O6495" s="14"/>
      <c r="P6495" s="14"/>
    </row>
    <row r="6496" spans="9:16" x14ac:dyDescent="0.25">
      <c r="I6496" s="14"/>
      <c r="J6496" s="14"/>
      <c r="K6496" s="14"/>
      <c r="L6496" s="14"/>
      <c r="M6496" s="14"/>
      <c r="N6496" s="14"/>
      <c r="O6496" s="14"/>
      <c r="P6496" s="14"/>
    </row>
    <row r="6497" spans="9:16" x14ac:dyDescent="0.25">
      <c r="I6497" s="14"/>
      <c r="J6497" s="14"/>
      <c r="K6497" s="14"/>
      <c r="L6497" s="14"/>
      <c r="M6497" s="14"/>
      <c r="N6497" s="14"/>
      <c r="O6497" s="14"/>
      <c r="P6497" s="14"/>
    </row>
    <row r="6498" spans="9:16" x14ac:dyDescent="0.25">
      <c r="I6498" s="14"/>
      <c r="J6498" s="14"/>
      <c r="K6498" s="14"/>
      <c r="L6498" s="14"/>
      <c r="M6498" s="14"/>
      <c r="N6498" s="14"/>
      <c r="O6498" s="14"/>
      <c r="P6498" s="14"/>
    </row>
    <row r="6499" spans="9:16" x14ac:dyDescent="0.25">
      <c r="I6499" s="14"/>
      <c r="J6499" s="14"/>
      <c r="K6499" s="14"/>
      <c r="L6499" s="14"/>
      <c r="M6499" s="14"/>
      <c r="N6499" s="14"/>
      <c r="O6499" s="14"/>
      <c r="P6499" s="14"/>
    </row>
    <row r="6500" spans="9:16" x14ac:dyDescent="0.25">
      <c r="I6500" s="14"/>
      <c r="J6500" s="14"/>
      <c r="K6500" s="14"/>
      <c r="L6500" s="14"/>
      <c r="M6500" s="14"/>
      <c r="N6500" s="14"/>
      <c r="O6500" s="14"/>
      <c r="P6500" s="14"/>
    </row>
    <row r="6501" spans="9:16" x14ac:dyDescent="0.25">
      <c r="I6501" s="14"/>
      <c r="J6501" s="14"/>
      <c r="K6501" s="14"/>
      <c r="L6501" s="14"/>
      <c r="M6501" s="14"/>
      <c r="N6501" s="14"/>
      <c r="O6501" s="14"/>
      <c r="P6501" s="14"/>
    </row>
    <row r="6502" spans="9:16" x14ac:dyDescent="0.25">
      <c r="I6502" s="14"/>
      <c r="J6502" s="14"/>
      <c r="K6502" s="14"/>
      <c r="L6502" s="14"/>
      <c r="M6502" s="14"/>
      <c r="N6502" s="14"/>
      <c r="O6502" s="14"/>
      <c r="P6502" s="14"/>
    </row>
    <row r="6503" spans="9:16" x14ac:dyDescent="0.25">
      <c r="I6503" s="14"/>
      <c r="J6503" s="14"/>
      <c r="K6503" s="14"/>
      <c r="L6503" s="14"/>
      <c r="M6503" s="14"/>
      <c r="N6503" s="14"/>
      <c r="O6503" s="14"/>
      <c r="P6503" s="14"/>
    </row>
    <row r="6504" spans="9:16" x14ac:dyDescent="0.25">
      <c r="I6504" s="14"/>
      <c r="J6504" s="14"/>
      <c r="K6504" s="14"/>
      <c r="L6504" s="14"/>
      <c r="M6504" s="14"/>
      <c r="N6504" s="14"/>
      <c r="O6504" s="14"/>
      <c r="P6504" s="14"/>
    </row>
    <row r="6505" spans="9:16" x14ac:dyDescent="0.25">
      <c r="I6505" s="14"/>
      <c r="J6505" s="14"/>
      <c r="K6505" s="14"/>
      <c r="L6505" s="14"/>
      <c r="M6505" s="14"/>
      <c r="N6505" s="14"/>
      <c r="O6505" s="14"/>
      <c r="P6505" s="14"/>
    </row>
    <row r="6506" spans="9:16" x14ac:dyDescent="0.25">
      <c r="I6506" s="14"/>
      <c r="J6506" s="14"/>
      <c r="K6506" s="14"/>
      <c r="L6506" s="14"/>
      <c r="M6506" s="14"/>
      <c r="N6506" s="14"/>
      <c r="O6506" s="14"/>
      <c r="P6506" s="14"/>
    </row>
    <row r="6507" spans="9:16" x14ac:dyDescent="0.25">
      <c r="I6507" s="14"/>
      <c r="J6507" s="14"/>
      <c r="K6507" s="14"/>
      <c r="L6507" s="14"/>
      <c r="M6507" s="14"/>
      <c r="N6507" s="14"/>
      <c r="O6507" s="14"/>
      <c r="P6507" s="14"/>
    </row>
    <row r="6508" spans="9:16" x14ac:dyDescent="0.25">
      <c r="I6508" s="14"/>
      <c r="J6508" s="14"/>
      <c r="K6508" s="14"/>
      <c r="L6508" s="14"/>
      <c r="M6508" s="14"/>
      <c r="N6508" s="14"/>
      <c r="O6508" s="14"/>
      <c r="P6508" s="14"/>
    </row>
    <row r="6509" spans="9:16" x14ac:dyDescent="0.25">
      <c r="I6509" s="14"/>
      <c r="J6509" s="14"/>
      <c r="K6509" s="14"/>
      <c r="L6509" s="14"/>
      <c r="M6509" s="14"/>
      <c r="N6509" s="14"/>
      <c r="O6509" s="14"/>
      <c r="P6509" s="14"/>
    </row>
    <row r="6510" spans="9:16" x14ac:dyDescent="0.25">
      <c r="I6510" s="14"/>
      <c r="J6510" s="14"/>
      <c r="K6510" s="14"/>
      <c r="L6510" s="14"/>
      <c r="M6510" s="14"/>
      <c r="N6510" s="14"/>
      <c r="O6510" s="14"/>
      <c r="P6510" s="14"/>
    </row>
    <row r="6511" spans="9:16" x14ac:dyDescent="0.25">
      <c r="I6511" s="14"/>
      <c r="J6511" s="14"/>
      <c r="K6511" s="14"/>
      <c r="L6511" s="14"/>
      <c r="M6511" s="14"/>
      <c r="N6511" s="14"/>
      <c r="O6511" s="14"/>
      <c r="P6511" s="14"/>
    </row>
    <row r="6512" spans="9:16" x14ac:dyDescent="0.25">
      <c r="I6512" s="14"/>
      <c r="J6512" s="14"/>
      <c r="K6512" s="14"/>
      <c r="L6512" s="14"/>
      <c r="M6512" s="14"/>
      <c r="N6512" s="14"/>
      <c r="O6512" s="14"/>
      <c r="P6512" s="14"/>
    </row>
    <row r="6513" spans="9:16" x14ac:dyDescent="0.25">
      <c r="I6513" s="14"/>
      <c r="J6513" s="14"/>
      <c r="K6513" s="14"/>
      <c r="L6513" s="14"/>
      <c r="M6513" s="14"/>
      <c r="N6513" s="14"/>
      <c r="O6513" s="14"/>
      <c r="P6513" s="14"/>
    </row>
    <row r="6514" spans="9:16" x14ac:dyDescent="0.25">
      <c r="I6514" s="14"/>
      <c r="J6514" s="14"/>
      <c r="K6514" s="14"/>
      <c r="L6514" s="14"/>
      <c r="M6514" s="14"/>
      <c r="N6514" s="14"/>
      <c r="O6514" s="14"/>
      <c r="P6514" s="14"/>
    </row>
    <row r="6515" spans="9:16" x14ac:dyDescent="0.25">
      <c r="I6515" s="14"/>
      <c r="J6515" s="14"/>
      <c r="K6515" s="14"/>
      <c r="L6515" s="14"/>
      <c r="M6515" s="14"/>
      <c r="N6515" s="14"/>
      <c r="O6515" s="14"/>
      <c r="P6515" s="14"/>
    </row>
    <row r="6516" spans="9:16" x14ac:dyDescent="0.25">
      <c r="I6516" s="14"/>
      <c r="J6516" s="14"/>
      <c r="K6516" s="14"/>
      <c r="L6516" s="14"/>
      <c r="M6516" s="14"/>
      <c r="N6516" s="14"/>
      <c r="O6516" s="14"/>
      <c r="P6516" s="14"/>
    </row>
    <row r="6517" spans="9:16" x14ac:dyDescent="0.25">
      <c r="I6517" s="14"/>
      <c r="J6517" s="14"/>
      <c r="K6517" s="14"/>
      <c r="L6517" s="14"/>
      <c r="M6517" s="14"/>
      <c r="N6517" s="14"/>
      <c r="O6517" s="14"/>
      <c r="P6517" s="14"/>
    </row>
    <row r="6518" spans="9:16" x14ac:dyDescent="0.25">
      <c r="I6518" s="14"/>
      <c r="J6518" s="14"/>
      <c r="K6518" s="14"/>
      <c r="L6518" s="14"/>
      <c r="M6518" s="14"/>
      <c r="N6518" s="14"/>
      <c r="O6518" s="14"/>
      <c r="P6518" s="14"/>
    </row>
    <row r="6519" spans="9:16" x14ac:dyDescent="0.25">
      <c r="I6519" s="14"/>
      <c r="J6519" s="14"/>
      <c r="K6519" s="14"/>
      <c r="L6519" s="14"/>
      <c r="M6519" s="14"/>
      <c r="N6519" s="14"/>
      <c r="O6519" s="14"/>
      <c r="P6519" s="14"/>
    </row>
    <row r="6520" spans="9:16" x14ac:dyDescent="0.25">
      <c r="I6520" s="14"/>
      <c r="J6520" s="14"/>
      <c r="K6520" s="14"/>
      <c r="L6520" s="14"/>
      <c r="M6520" s="14"/>
      <c r="N6520" s="14"/>
      <c r="O6520" s="14"/>
      <c r="P6520" s="14"/>
    </row>
    <row r="6521" spans="9:16" x14ac:dyDescent="0.25">
      <c r="I6521" s="14"/>
      <c r="J6521" s="14"/>
      <c r="K6521" s="14"/>
      <c r="L6521" s="14"/>
      <c r="M6521" s="14"/>
      <c r="N6521" s="14"/>
      <c r="O6521" s="14"/>
      <c r="P6521" s="14"/>
    </row>
    <row r="6522" spans="9:16" x14ac:dyDescent="0.25">
      <c r="I6522" s="14"/>
      <c r="J6522" s="14"/>
      <c r="K6522" s="14"/>
      <c r="L6522" s="14"/>
      <c r="M6522" s="14"/>
      <c r="N6522" s="14"/>
      <c r="O6522" s="14"/>
      <c r="P6522" s="14"/>
    </row>
    <row r="6523" spans="9:16" x14ac:dyDescent="0.25">
      <c r="I6523" s="14"/>
      <c r="J6523" s="14"/>
      <c r="K6523" s="14"/>
      <c r="L6523" s="14"/>
      <c r="M6523" s="14"/>
      <c r="N6523" s="14"/>
      <c r="O6523" s="14"/>
      <c r="P6523" s="14"/>
    </row>
    <row r="6524" spans="9:16" x14ac:dyDescent="0.25">
      <c r="I6524" s="14"/>
      <c r="J6524" s="14"/>
      <c r="K6524" s="14"/>
      <c r="L6524" s="14"/>
      <c r="M6524" s="14"/>
      <c r="N6524" s="14"/>
      <c r="O6524" s="14"/>
      <c r="P6524" s="14"/>
    </row>
    <row r="6525" spans="9:16" x14ac:dyDescent="0.25">
      <c r="I6525" s="14"/>
      <c r="J6525" s="14"/>
      <c r="K6525" s="14"/>
      <c r="L6525" s="14"/>
      <c r="M6525" s="14"/>
      <c r="N6525" s="14"/>
      <c r="O6525" s="14"/>
      <c r="P6525" s="14"/>
    </row>
    <row r="6526" spans="9:16" x14ac:dyDescent="0.25">
      <c r="I6526" s="14"/>
      <c r="J6526" s="14"/>
      <c r="K6526" s="14"/>
      <c r="L6526" s="14"/>
      <c r="M6526" s="14"/>
      <c r="N6526" s="14"/>
      <c r="O6526" s="14"/>
      <c r="P6526" s="14"/>
    </row>
    <row r="6527" spans="9:16" x14ac:dyDescent="0.25">
      <c r="I6527" s="14"/>
      <c r="J6527" s="14"/>
      <c r="K6527" s="14"/>
      <c r="L6527" s="14"/>
      <c r="M6527" s="14"/>
      <c r="N6527" s="14"/>
      <c r="O6527" s="14"/>
      <c r="P6527" s="14"/>
    </row>
    <row r="6528" spans="9:16" x14ac:dyDescent="0.25">
      <c r="I6528" s="14"/>
      <c r="J6528" s="14"/>
      <c r="K6528" s="14"/>
      <c r="L6528" s="14"/>
      <c r="M6528" s="14"/>
      <c r="N6528" s="14"/>
      <c r="O6528" s="14"/>
      <c r="P6528" s="14"/>
    </row>
    <row r="6529" spans="9:16" x14ac:dyDescent="0.25">
      <c r="I6529" s="14"/>
      <c r="J6529" s="14"/>
      <c r="K6529" s="14"/>
      <c r="L6529" s="14"/>
      <c r="M6529" s="14"/>
      <c r="N6529" s="14"/>
      <c r="O6529" s="14"/>
      <c r="P6529" s="14"/>
    </row>
    <row r="6530" spans="9:16" x14ac:dyDescent="0.25">
      <c r="I6530" s="14"/>
      <c r="J6530" s="14"/>
      <c r="K6530" s="14"/>
      <c r="L6530" s="14"/>
      <c r="M6530" s="14"/>
      <c r="N6530" s="14"/>
      <c r="O6530" s="14"/>
      <c r="P6530" s="14"/>
    </row>
    <row r="6531" spans="9:16" x14ac:dyDescent="0.25">
      <c r="I6531" s="14"/>
      <c r="J6531" s="14"/>
      <c r="K6531" s="14"/>
      <c r="L6531" s="14"/>
      <c r="M6531" s="14"/>
      <c r="N6531" s="14"/>
      <c r="O6531" s="14"/>
      <c r="P6531" s="14"/>
    </row>
    <row r="6532" spans="9:16" x14ac:dyDescent="0.25">
      <c r="I6532" s="14"/>
      <c r="J6532" s="14"/>
      <c r="K6532" s="14"/>
      <c r="L6532" s="14"/>
      <c r="M6532" s="14"/>
      <c r="N6532" s="14"/>
      <c r="O6532" s="14"/>
      <c r="P6532" s="14"/>
    </row>
    <row r="6533" spans="9:16" x14ac:dyDescent="0.25">
      <c r="I6533" s="14"/>
      <c r="J6533" s="14"/>
      <c r="K6533" s="14"/>
      <c r="L6533" s="14"/>
      <c r="M6533" s="14"/>
      <c r="N6533" s="14"/>
      <c r="O6533" s="14"/>
      <c r="P6533" s="14"/>
    </row>
    <row r="6534" spans="9:16" x14ac:dyDescent="0.25">
      <c r="I6534" s="14"/>
      <c r="J6534" s="14"/>
      <c r="K6534" s="14"/>
      <c r="L6534" s="14"/>
      <c r="M6534" s="14"/>
      <c r="N6534" s="14"/>
      <c r="O6534" s="14"/>
      <c r="P6534" s="14"/>
    </row>
    <row r="6535" spans="9:16" x14ac:dyDescent="0.25">
      <c r="I6535" s="14"/>
      <c r="J6535" s="14"/>
      <c r="K6535" s="14"/>
      <c r="L6535" s="14"/>
      <c r="M6535" s="14"/>
      <c r="N6535" s="14"/>
      <c r="O6535" s="14"/>
      <c r="P6535" s="14"/>
    </row>
    <row r="6536" spans="9:16" x14ac:dyDescent="0.25">
      <c r="I6536" s="14"/>
      <c r="J6536" s="14"/>
      <c r="K6536" s="14"/>
      <c r="L6536" s="14"/>
      <c r="M6536" s="14"/>
      <c r="N6536" s="14"/>
      <c r="O6536" s="14"/>
      <c r="P6536" s="14"/>
    </row>
    <row r="6537" spans="9:16" x14ac:dyDescent="0.25">
      <c r="I6537" s="14"/>
      <c r="J6537" s="14"/>
      <c r="K6537" s="14"/>
      <c r="L6537" s="14"/>
      <c r="M6537" s="14"/>
      <c r="N6537" s="14"/>
      <c r="O6537" s="14"/>
      <c r="P6537" s="14"/>
    </row>
    <row r="6538" spans="9:16" x14ac:dyDescent="0.25">
      <c r="I6538" s="14"/>
      <c r="J6538" s="14"/>
      <c r="K6538" s="14"/>
      <c r="L6538" s="14"/>
      <c r="M6538" s="14"/>
      <c r="N6538" s="14"/>
      <c r="O6538" s="14"/>
      <c r="P6538" s="14"/>
    </row>
    <row r="6539" spans="9:16" x14ac:dyDescent="0.25">
      <c r="I6539" s="14"/>
      <c r="J6539" s="14"/>
      <c r="K6539" s="14"/>
      <c r="L6539" s="14"/>
      <c r="M6539" s="14"/>
      <c r="N6539" s="14"/>
      <c r="O6539" s="14"/>
      <c r="P6539" s="14"/>
    </row>
    <row r="6540" spans="9:16" x14ac:dyDescent="0.25">
      <c r="I6540" s="14"/>
      <c r="J6540" s="14"/>
      <c r="K6540" s="14"/>
      <c r="L6540" s="14"/>
      <c r="M6540" s="14"/>
      <c r="N6540" s="14"/>
      <c r="O6540" s="14"/>
      <c r="P6540" s="14"/>
    </row>
    <row r="6541" spans="9:16" x14ac:dyDescent="0.25">
      <c r="I6541" s="14"/>
      <c r="J6541" s="14"/>
      <c r="K6541" s="14"/>
      <c r="L6541" s="14"/>
      <c r="M6541" s="14"/>
      <c r="N6541" s="14"/>
      <c r="O6541" s="14"/>
      <c r="P6541" s="14"/>
    </row>
    <row r="6542" spans="9:16" x14ac:dyDescent="0.25">
      <c r="I6542" s="14"/>
      <c r="J6542" s="14"/>
      <c r="K6542" s="14"/>
      <c r="L6542" s="14"/>
      <c r="M6542" s="14"/>
      <c r="N6542" s="14"/>
      <c r="O6542" s="14"/>
      <c r="P6542" s="14"/>
    </row>
    <row r="6543" spans="9:16" x14ac:dyDescent="0.25">
      <c r="I6543" s="14"/>
      <c r="J6543" s="14"/>
      <c r="K6543" s="14"/>
      <c r="L6543" s="14"/>
      <c r="M6543" s="14"/>
      <c r="N6543" s="14"/>
      <c r="O6543" s="14"/>
      <c r="P6543" s="14"/>
    </row>
    <row r="6544" spans="9:16" x14ac:dyDescent="0.25">
      <c r="I6544" s="14"/>
      <c r="J6544" s="14"/>
      <c r="K6544" s="14"/>
      <c r="L6544" s="14"/>
      <c r="M6544" s="14"/>
      <c r="N6544" s="14"/>
      <c r="O6544" s="14"/>
      <c r="P6544" s="14"/>
    </row>
    <row r="6545" spans="9:16" x14ac:dyDescent="0.25">
      <c r="I6545" s="14"/>
      <c r="J6545" s="14"/>
      <c r="K6545" s="14"/>
      <c r="L6545" s="14"/>
      <c r="M6545" s="14"/>
      <c r="N6545" s="14"/>
      <c r="O6545" s="14"/>
      <c r="P6545" s="14"/>
    </row>
    <row r="6546" spans="9:16" x14ac:dyDescent="0.25">
      <c r="I6546" s="14"/>
      <c r="J6546" s="14"/>
      <c r="K6546" s="14"/>
      <c r="L6546" s="14"/>
      <c r="M6546" s="14"/>
      <c r="N6546" s="14"/>
      <c r="O6546" s="14"/>
      <c r="P6546" s="14"/>
    </row>
    <row r="6547" spans="9:16" x14ac:dyDescent="0.25">
      <c r="I6547" s="14"/>
      <c r="J6547" s="14"/>
      <c r="K6547" s="14"/>
      <c r="L6547" s="14"/>
      <c r="M6547" s="14"/>
      <c r="N6547" s="14"/>
      <c r="O6547" s="14"/>
      <c r="P6547" s="14"/>
    </row>
    <row r="6548" spans="9:16" x14ac:dyDescent="0.25">
      <c r="I6548" s="14"/>
      <c r="J6548" s="14"/>
      <c r="K6548" s="14"/>
      <c r="L6548" s="14"/>
      <c r="M6548" s="14"/>
      <c r="N6548" s="14"/>
      <c r="O6548" s="14"/>
      <c r="P6548" s="14"/>
    </row>
    <row r="6549" spans="9:16" x14ac:dyDescent="0.25">
      <c r="I6549" s="14"/>
      <c r="J6549" s="14"/>
      <c r="K6549" s="14"/>
      <c r="L6549" s="14"/>
      <c r="M6549" s="14"/>
      <c r="N6549" s="14"/>
      <c r="O6549" s="14"/>
      <c r="P6549" s="14"/>
    </row>
    <row r="6550" spans="9:16" x14ac:dyDescent="0.25">
      <c r="I6550" s="14"/>
      <c r="J6550" s="14"/>
      <c r="K6550" s="14"/>
      <c r="L6550" s="14"/>
      <c r="M6550" s="14"/>
      <c r="N6550" s="14"/>
      <c r="O6550" s="14"/>
      <c r="P6550" s="14"/>
    </row>
    <row r="6551" spans="9:16" x14ac:dyDescent="0.25">
      <c r="I6551" s="14"/>
      <c r="J6551" s="14"/>
      <c r="K6551" s="14"/>
      <c r="L6551" s="14"/>
      <c r="M6551" s="14"/>
      <c r="N6551" s="14"/>
      <c r="O6551" s="14"/>
      <c r="P6551" s="14"/>
    </row>
    <row r="6552" spans="9:16" x14ac:dyDescent="0.25">
      <c r="I6552" s="14"/>
      <c r="J6552" s="14"/>
      <c r="K6552" s="14"/>
      <c r="L6552" s="14"/>
      <c r="M6552" s="14"/>
      <c r="N6552" s="14"/>
      <c r="O6552" s="14"/>
      <c r="P6552" s="14"/>
    </row>
    <row r="6553" spans="9:16" x14ac:dyDescent="0.25">
      <c r="I6553" s="14"/>
      <c r="J6553" s="14"/>
      <c r="K6553" s="14"/>
      <c r="L6553" s="14"/>
      <c r="M6553" s="14"/>
      <c r="N6553" s="14"/>
      <c r="O6553" s="14"/>
      <c r="P6553" s="14"/>
    </row>
    <row r="6554" spans="9:16" x14ac:dyDescent="0.25">
      <c r="I6554" s="14"/>
      <c r="J6554" s="14"/>
      <c r="K6554" s="14"/>
      <c r="L6554" s="14"/>
      <c r="M6554" s="14"/>
      <c r="N6554" s="14"/>
      <c r="O6554" s="14"/>
      <c r="P6554" s="14"/>
    </row>
    <row r="6555" spans="9:16" x14ac:dyDescent="0.25">
      <c r="I6555" s="14"/>
      <c r="J6555" s="14"/>
      <c r="K6555" s="14"/>
      <c r="L6555" s="14"/>
      <c r="M6555" s="14"/>
      <c r="N6555" s="14"/>
      <c r="O6555" s="14"/>
      <c r="P6555" s="14"/>
    </row>
    <row r="6556" spans="9:16" x14ac:dyDescent="0.25">
      <c r="I6556" s="14"/>
      <c r="J6556" s="14"/>
      <c r="K6556" s="14"/>
      <c r="L6556" s="14"/>
      <c r="M6556" s="14"/>
      <c r="N6556" s="14"/>
      <c r="O6556" s="14"/>
      <c r="P6556" s="14"/>
    </row>
    <row r="6557" spans="9:16" x14ac:dyDescent="0.25">
      <c r="I6557" s="14"/>
      <c r="J6557" s="14"/>
      <c r="K6557" s="14"/>
      <c r="L6557" s="14"/>
      <c r="M6557" s="14"/>
      <c r="N6557" s="14"/>
      <c r="O6557" s="14"/>
      <c r="P6557" s="14"/>
    </row>
    <row r="6558" spans="9:16" x14ac:dyDescent="0.25">
      <c r="I6558" s="14"/>
      <c r="J6558" s="14"/>
      <c r="K6558" s="14"/>
      <c r="L6558" s="14"/>
      <c r="M6558" s="14"/>
      <c r="N6558" s="14"/>
      <c r="O6558" s="14"/>
      <c r="P6558" s="14"/>
    </row>
    <row r="6559" spans="9:16" x14ac:dyDescent="0.25">
      <c r="I6559" s="14"/>
      <c r="J6559" s="14"/>
      <c r="K6559" s="14"/>
      <c r="L6559" s="14"/>
      <c r="M6559" s="14"/>
      <c r="N6559" s="14"/>
      <c r="O6559" s="14"/>
      <c r="P6559" s="14"/>
    </row>
    <row r="6560" spans="9:16" x14ac:dyDescent="0.25">
      <c r="I6560" s="14"/>
      <c r="J6560" s="14"/>
      <c r="K6560" s="14"/>
      <c r="L6560" s="14"/>
      <c r="M6560" s="14"/>
      <c r="N6560" s="14"/>
      <c r="O6560" s="14"/>
      <c r="P6560" s="14"/>
    </row>
    <row r="6561" spans="9:16" x14ac:dyDescent="0.25">
      <c r="I6561" s="14"/>
      <c r="J6561" s="14"/>
      <c r="K6561" s="14"/>
      <c r="L6561" s="14"/>
      <c r="M6561" s="14"/>
      <c r="N6561" s="14"/>
      <c r="O6561" s="14"/>
      <c r="P6561" s="14"/>
    </row>
    <row r="6562" spans="9:16" x14ac:dyDescent="0.25">
      <c r="I6562" s="14"/>
      <c r="J6562" s="14"/>
      <c r="K6562" s="14"/>
      <c r="L6562" s="14"/>
      <c r="M6562" s="14"/>
      <c r="N6562" s="14"/>
      <c r="O6562" s="14"/>
      <c r="P6562" s="14"/>
    </row>
    <row r="6563" spans="9:16" x14ac:dyDescent="0.25">
      <c r="I6563" s="14"/>
      <c r="J6563" s="14"/>
      <c r="K6563" s="14"/>
      <c r="L6563" s="14"/>
      <c r="M6563" s="14"/>
      <c r="N6563" s="14"/>
      <c r="O6563" s="14"/>
      <c r="P6563" s="14"/>
    </row>
    <row r="6564" spans="9:16" x14ac:dyDescent="0.25">
      <c r="I6564" s="14"/>
      <c r="J6564" s="14"/>
      <c r="K6564" s="14"/>
      <c r="L6564" s="14"/>
      <c r="M6564" s="14"/>
      <c r="N6564" s="14"/>
      <c r="O6564" s="14"/>
      <c r="P6564" s="14"/>
    </row>
    <row r="6565" spans="9:16" x14ac:dyDescent="0.25">
      <c r="I6565" s="14"/>
      <c r="J6565" s="14"/>
      <c r="K6565" s="14"/>
      <c r="L6565" s="14"/>
      <c r="M6565" s="14"/>
      <c r="N6565" s="14"/>
      <c r="O6565" s="14"/>
      <c r="P6565" s="14"/>
    </row>
    <row r="6566" spans="9:16" x14ac:dyDescent="0.25">
      <c r="I6566" s="14"/>
      <c r="J6566" s="14"/>
      <c r="K6566" s="14"/>
      <c r="L6566" s="14"/>
      <c r="M6566" s="14"/>
      <c r="N6566" s="14"/>
      <c r="O6566" s="14"/>
      <c r="P6566" s="14"/>
    </row>
    <row r="6567" spans="9:16" x14ac:dyDescent="0.25">
      <c r="I6567" s="14"/>
      <c r="J6567" s="14"/>
      <c r="K6567" s="14"/>
      <c r="L6567" s="14"/>
      <c r="M6567" s="14"/>
      <c r="N6567" s="14"/>
      <c r="O6567" s="14"/>
      <c r="P6567" s="14"/>
    </row>
    <row r="6568" spans="9:16" x14ac:dyDescent="0.25">
      <c r="I6568" s="14"/>
      <c r="J6568" s="14"/>
      <c r="K6568" s="14"/>
      <c r="L6568" s="14"/>
      <c r="M6568" s="14"/>
      <c r="N6568" s="14"/>
      <c r="O6568" s="14"/>
      <c r="P6568" s="14"/>
    </row>
    <row r="6569" spans="9:16" x14ac:dyDescent="0.25">
      <c r="I6569" s="14"/>
      <c r="J6569" s="14"/>
      <c r="K6569" s="14"/>
      <c r="L6569" s="14"/>
      <c r="M6569" s="14"/>
      <c r="N6569" s="14"/>
      <c r="O6569" s="14"/>
      <c r="P6569" s="14"/>
    </row>
    <row r="6570" spans="9:16" x14ac:dyDescent="0.25">
      <c r="I6570" s="14"/>
      <c r="J6570" s="14"/>
      <c r="K6570" s="14"/>
      <c r="L6570" s="14"/>
      <c r="M6570" s="14"/>
      <c r="N6570" s="14"/>
      <c r="O6570" s="14"/>
      <c r="P6570" s="14"/>
    </row>
    <row r="6571" spans="9:16" x14ac:dyDescent="0.25">
      <c r="I6571" s="14"/>
      <c r="J6571" s="14"/>
      <c r="K6571" s="14"/>
      <c r="L6571" s="14"/>
      <c r="M6571" s="14"/>
      <c r="N6571" s="14"/>
      <c r="O6571" s="14"/>
      <c r="P6571" s="14"/>
    </row>
    <row r="6572" spans="9:16" x14ac:dyDescent="0.25">
      <c r="I6572" s="14"/>
      <c r="J6572" s="14"/>
      <c r="K6572" s="14"/>
      <c r="L6572" s="14"/>
      <c r="M6572" s="14"/>
      <c r="N6572" s="14"/>
      <c r="O6572" s="14"/>
      <c r="P6572" s="14"/>
    </row>
    <row r="6573" spans="9:16" x14ac:dyDescent="0.25">
      <c r="I6573" s="14"/>
      <c r="J6573" s="14"/>
      <c r="K6573" s="14"/>
      <c r="L6573" s="14"/>
      <c r="M6573" s="14"/>
      <c r="N6573" s="14"/>
      <c r="O6573" s="14"/>
      <c r="P6573" s="14"/>
    </row>
    <row r="6574" spans="9:16" x14ac:dyDescent="0.25">
      <c r="I6574" s="14"/>
      <c r="J6574" s="14"/>
      <c r="K6574" s="14"/>
      <c r="L6574" s="14"/>
      <c r="M6574" s="14"/>
      <c r="N6574" s="14"/>
      <c r="O6574" s="14"/>
      <c r="P6574" s="14"/>
    </row>
    <row r="6575" spans="9:16" x14ac:dyDescent="0.25">
      <c r="I6575" s="14"/>
      <c r="J6575" s="14"/>
      <c r="K6575" s="14"/>
      <c r="L6575" s="14"/>
      <c r="M6575" s="14"/>
      <c r="N6575" s="14"/>
      <c r="O6575" s="14"/>
      <c r="P6575" s="14"/>
    </row>
    <row r="6576" spans="9:16" x14ac:dyDescent="0.25">
      <c r="I6576" s="14"/>
      <c r="J6576" s="14"/>
      <c r="K6576" s="14"/>
      <c r="L6576" s="14"/>
      <c r="M6576" s="14"/>
      <c r="N6576" s="14"/>
      <c r="O6576" s="14"/>
      <c r="P6576" s="14"/>
    </row>
    <row r="6577" spans="9:16" x14ac:dyDescent="0.25">
      <c r="I6577" s="14"/>
      <c r="J6577" s="14"/>
      <c r="K6577" s="14"/>
      <c r="L6577" s="14"/>
      <c r="M6577" s="14"/>
      <c r="N6577" s="14"/>
      <c r="O6577" s="14"/>
      <c r="P6577" s="14"/>
    </row>
    <row r="6578" spans="9:16" x14ac:dyDescent="0.25">
      <c r="I6578" s="14"/>
      <c r="J6578" s="14"/>
      <c r="K6578" s="14"/>
      <c r="L6578" s="14"/>
      <c r="M6578" s="14"/>
      <c r="N6578" s="14"/>
      <c r="O6578" s="14"/>
      <c r="P6578" s="14"/>
    </row>
    <row r="6579" spans="9:16" x14ac:dyDescent="0.25">
      <c r="I6579" s="14"/>
      <c r="J6579" s="14"/>
      <c r="K6579" s="14"/>
      <c r="L6579" s="14"/>
      <c r="M6579" s="14"/>
      <c r="N6579" s="14"/>
      <c r="O6579" s="14"/>
      <c r="P6579" s="14"/>
    </row>
    <row r="6580" spans="9:16" x14ac:dyDescent="0.25">
      <c r="I6580" s="14"/>
      <c r="J6580" s="14"/>
      <c r="K6580" s="14"/>
      <c r="L6580" s="14"/>
      <c r="M6580" s="14"/>
      <c r="N6580" s="14"/>
      <c r="O6580" s="14"/>
      <c r="P6580" s="14"/>
    </row>
    <row r="6581" spans="9:16" x14ac:dyDescent="0.25">
      <c r="I6581" s="14"/>
      <c r="J6581" s="14"/>
      <c r="K6581" s="14"/>
      <c r="L6581" s="14"/>
      <c r="M6581" s="14"/>
      <c r="N6581" s="14"/>
      <c r="O6581" s="14"/>
      <c r="P6581" s="14"/>
    </row>
    <row r="6582" spans="9:16" x14ac:dyDescent="0.25">
      <c r="I6582" s="14"/>
      <c r="J6582" s="14"/>
      <c r="K6582" s="14"/>
      <c r="L6582" s="14"/>
      <c r="M6582" s="14"/>
      <c r="N6582" s="14"/>
      <c r="O6582" s="14"/>
      <c r="P6582" s="14"/>
    </row>
    <row r="6583" spans="9:16" x14ac:dyDescent="0.25">
      <c r="I6583" s="14"/>
      <c r="J6583" s="14"/>
      <c r="K6583" s="14"/>
      <c r="L6583" s="14"/>
      <c r="M6583" s="14"/>
      <c r="N6583" s="14"/>
      <c r="O6583" s="14"/>
      <c r="P6583" s="14"/>
    </row>
    <row r="6584" spans="9:16" x14ac:dyDescent="0.25">
      <c r="I6584" s="14"/>
      <c r="J6584" s="14"/>
      <c r="K6584" s="14"/>
      <c r="L6584" s="14"/>
      <c r="M6584" s="14"/>
      <c r="N6584" s="14"/>
      <c r="O6584" s="14"/>
      <c r="P6584" s="14"/>
    </row>
    <row r="6585" spans="9:16" x14ac:dyDescent="0.25">
      <c r="I6585" s="14"/>
      <c r="J6585" s="14"/>
      <c r="K6585" s="14"/>
      <c r="L6585" s="14"/>
      <c r="M6585" s="14"/>
      <c r="N6585" s="14"/>
      <c r="O6585" s="14"/>
      <c r="P6585" s="14"/>
    </row>
    <row r="6586" spans="9:16" x14ac:dyDescent="0.25">
      <c r="I6586" s="14"/>
      <c r="J6586" s="14"/>
      <c r="K6586" s="14"/>
      <c r="L6586" s="14"/>
      <c r="M6586" s="14"/>
      <c r="N6586" s="14"/>
      <c r="O6586" s="14"/>
      <c r="P6586" s="14"/>
    </row>
    <row r="6587" spans="9:16" x14ac:dyDescent="0.25">
      <c r="I6587" s="14"/>
      <c r="J6587" s="14"/>
      <c r="K6587" s="14"/>
      <c r="L6587" s="14"/>
      <c r="M6587" s="14"/>
      <c r="N6587" s="14"/>
      <c r="O6587" s="14"/>
      <c r="P6587" s="14"/>
    </row>
    <row r="6588" spans="9:16" x14ac:dyDescent="0.25">
      <c r="I6588" s="14"/>
      <c r="J6588" s="14"/>
      <c r="K6588" s="14"/>
      <c r="L6588" s="14"/>
      <c r="M6588" s="14"/>
      <c r="N6588" s="14"/>
      <c r="O6588" s="14"/>
      <c r="P6588" s="14"/>
    </row>
    <row r="6589" spans="9:16" x14ac:dyDescent="0.25">
      <c r="I6589" s="14"/>
      <c r="J6589" s="14"/>
      <c r="K6589" s="14"/>
      <c r="L6589" s="14"/>
      <c r="M6589" s="14"/>
      <c r="N6589" s="14"/>
      <c r="O6589" s="14"/>
      <c r="P6589" s="14"/>
    </row>
    <row r="6590" spans="9:16" x14ac:dyDescent="0.25">
      <c r="I6590" s="14"/>
      <c r="J6590" s="14"/>
      <c r="K6590" s="14"/>
      <c r="L6590" s="14"/>
      <c r="M6590" s="14"/>
      <c r="N6590" s="14"/>
      <c r="O6590" s="14"/>
      <c r="P6590" s="14"/>
    </row>
    <row r="6591" spans="9:16" x14ac:dyDescent="0.25">
      <c r="I6591" s="14"/>
      <c r="J6591" s="14"/>
      <c r="K6591" s="14"/>
      <c r="L6591" s="14"/>
      <c r="M6591" s="14"/>
      <c r="N6591" s="14"/>
      <c r="O6591" s="14"/>
      <c r="P6591" s="14"/>
    </row>
    <row r="6592" spans="9:16" x14ac:dyDescent="0.25">
      <c r="I6592" s="14"/>
      <c r="J6592" s="14"/>
      <c r="K6592" s="14"/>
      <c r="L6592" s="14"/>
      <c r="M6592" s="14"/>
      <c r="N6592" s="14"/>
      <c r="O6592" s="14"/>
      <c r="P6592" s="14"/>
    </row>
    <row r="6593" spans="9:16" x14ac:dyDescent="0.25">
      <c r="I6593" s="14"/>
      <c r="J6593" s="14"/>
      <c r="K6593" s="14"/>
      <c r="L6593" s="14"/>
      <c r="M6593" s="14"/>
      <c r="N6593" s="14"/>
      <c r="O6593" s="14"/>
      <c r="P6593" s="14"/>
    </row>
    <row r="6594" spans="9:16" x14ac:dyDescent="0.25">
      <c r="I6594" s="14"/>
      <c r="J6594" s="14"/>
      <c r="K6594" s="14"/>
      <c r="L6594" s="14"/>
      <c r="M6594" s="14"/>
      <c r="N6594" s="14"/>
      <c r="O6594" s="14"/>
      <c r="P6594" s="14"/>
    </row>
    <row r="6595" spans="9:16" x14ac:dyDescent="0.25">
      <c r="I6595" s="14"/>
      <c r="J6595" s="14"/>
      <c r="K6595" s="14"/>
      <c r="L6595" s="14"/>
      <c r="M6595" s="14"/>
      <c r="N6595" s="14"/>
      <c r="O6595" s="14"/>
      <c r="P6595" s="14"/>
    </row>
    <row r="6596" spans="9:16" x14ac:dyDescent="0.25">
      <c r="I6596" s="14"/>
      <c r="J6596" s="14"/>
      <c r="K6596" s="14"/>
      <c r="L6596" s="14"/>
      <c r="M6596" s="14"/>
      <c r="N6596" s="14"/>
      <c r="O6596" s="14"/>
      <c r="P6596" s="14"/>
    </row>
    <row r="6597" spans="9:16" x14ac:dyDescent="0.25">
      <c r="I6597" s="14"/>
      <c r="J6597" s="14"/>
      <c r="K6597" s="14"/>
      <c r="L6597" s="14"/>
      <c r="M6597" s="14"/>
      <c r="N6597" s="14"/>
      <c r="O6597" s="14"/>
      <c r="P6597" s="14"/>
    </row>
    <row r="6598" spans="9:16" x14ac:dyDescent="0.25">
      <c r="I6598" s="14"/>
      <c r="J6598" s="14"/>
      <c r="K6598" s="14"/>
      <c r="L6598" s="14"/>
      <c r="M6598" s="14"/>
      <c r="N6598" s="14"/>
      <c r="O6598" s="14"/>
      <c r="P6598" s="14"/>
    </row>
    <row r="6599" spans="9:16" x14ac:dyDescent="0.25">
      <c r="I6599" s="14"/>
      <c r="J6599" s="14"/>
      <c r="K6599" s="14"/>
      <c r="L6599" s="14"/>
      <c r="M6599" s="14"/>
      <c r="N6599" s="14"/>
      <c r="O6599" s="14"/>
      <c r="P6599" s="14"/>
    </row>
    <row r="6600" spans="9:16" x14ac:dyDescent="0.25">
      <c r="I6600" s="14"/>
      <c r="J6600" s="14"/>
      <c r="K6600" s="14"/>
      <c r="L6600" s="14"/>
      <c r="M6600" s="14"/>
      <c r="N6600" s="14"/>
      <c r="O6600" s="14"/>
      <c r="P6600" s="14"/>
    </row>
    <row r="6601" spans="9:16" x14ac:dyDescent="0.25">
      <c r="I6601" s="14"/>
      <c r="J6601" s="14"/>
      <c r="K6601" s="14"/>
      <c r="L6601" s="14"/>
      <c r="M6601" s="14"/>
      <c r="N6601" s="14"/>
      <c r="O6601" s="14"/>
      <c r="P6601" s="14"/>
    </row>
    <row r="6602" spans="9:16" x14ac:dyDescent="0.25">
      <c r="I6602" s="14"/>
      <c r="J6602" s="14"/>
      <c r="K6602" s="14"/>
      <c r="L6602" s="14"/>
      <c r="M6602" s="14"/>
      <c r="N6602" s="14"/>
      <c r="O6602" s="14"/>
      <c r="P6602" s="14"/>
    </row>
    <row r="6603" spans="9:16" x14ac:dyDescent="0.25">
      <c r="I6603" s="14"/>
      <c r="J6603" s="14"/>
      <c r="K6603" s="14"/>
      <c r="L6603" s="14"/>
      <c r="M6603" s="14"/>
      <c r="N6603" s="14"/>
      <c r="O6603" s="14"/>
      <c r="P6603" s="14"/>
    </row>
    <row r="6604" spans="9:16" x14ac:dyDescent="0.25">
      <c r="I6604" s="14"/>
      <c r="J6604" s="14"/>
      <c r="K6604" s="14"/>
      <c r="L6604" s="14"/>
      <c r="M6604" s="14"/>
      <c r="N6604" s="14"/>
      <c r="O6604" s="14"/>
      <c r="P6604" s="14"/>
    </row>
    <row r="6605" spans="9:16" x14ac:dyDescent="0.25">
      <c r="I6605" s="14"/>
      <c r="J6605" s="14"/>
      <c r="K6605" s="14"/>
      <c r="L6605" s="14"/>
      <c r="M6605" s="14"/>
      <c r="N6605" s="14"/>
      <c r="O6605" s="14"/>
      <c r="P6605" s="14"/>
    </row>
    <row r="6606" spans="9:16" x14ac:dyDescent="0.25">
      <c r="I6606" s="14"/>
      <c r="J6606" s="14"/>
      <c r="K6606" s="14"/>
      <c r="L6606" s="14"/>
      <c r="M6606" s="14"/>
      <c r="N6606" s="14"/>
      <c r="O6606" s="14"/>
      <c r="P6606" s="14"/>
    </row>
    <row r="6607" spans="9:16" x14ac:dyDescent="0.25">
      <c r="I6607" s="14"/>
      <c r="J6607" s="14"/>
      <c r="K6607" s="14"/>
      <c r="L6607" s="14"/>
      <c r="M6607" s="14"/>
      <c r="N6607" s="14"/>
      <c r="O6607" s="14"/>
      <c r="P6607" s="14"/>
    </row>
    <row r="6608" spans="9:16" x14ac:dyDescent="0.25">
      <c r="I6608" s="14"/>
      <c r="J6608" s="14"/>
      <c r="K6608" s="14"/>
      <c r="L6608" s="14"/>
      <c r="M6608" s="14"/>
      <c r="N6608" s="14"/>
      <c r="O6608" s="14"/>
      <c r="P6608" s="14"/>
    </row>
    <row r="6609" spans="9:16" x14ac:dyDescent="0.25">
      <c r="I6609" s="14"/>
      <c r="J6609" s="14"/>
      <c r="K6609" s="14"/>
      <c r="L6609" s="14"/>
      <c r="M6609" s="14"/>
      <c r="N6609" s="14"/>
      <c r="O6609" s="14"/>
      <c r="P6609" s="14"/>
    </row>
    <row r="6610" spans="9:16" x14ac:dyDescent="0.25">
      <c r="I6610" s="14"/>
      <c r="J6610" s="14"/>
      <c r="K6610" s="14"/>
      <c r="L6610" s="14"/>
      <c r="M6610" s="14"/>
      <c r="N6610" s="14"/>
      <c r="O6610" s="14"/>
      <c r="P6610" s="14"/>
    </row>
    <row r="6611" spans="9:16" x14ac:dyDescent="0.25">
      <c r="I6611" s="14"/>
      <c r="J6611" s="14"/>
      <c r="K6611" s="14"/>
      <c r="L6611" s="14"/>
      <c r="M6611" s="14"/>
      <c r="N6611" s="14"/>
      <c r="O6611" s="14"/>
      <c r="P6611" s="14"/>
    </row>
    <row r="6612" spans="9:16" x14ac:dyDescent="0.25">
      <c r="I6612" s="14"/>
      <c r="J6612" s="14"/>
      <c r="K6612" s="14"/>
      <c r="L6612" s="14"/>
      <c r="M6612" s="14"/>
      <c r="N6612" s="14"/>
      <c r="O6612" s="14"/>
      <c r="P6612" s="14"/>
    </row>
    <row r="6613" spans="9:16" x14ac:dyDescent="0.25">
      <c r="I6613" s="14"/>
      <c r="J6613" s="14"/>
      <c r="K6613" s="14"/>
      <c r="L6613" s="14"/>
      <c r="M6613" s="14"/>
      <c r="N6613" s="14"/>
      <c r="O6613" s="14"/>
      <c r="P6613" s="14"/>
    </row>
    <row r="6614" spans="9:16" x14ac:dyDescent="0.25">
      <c r="I6614" s="14"/>
      <c r="J6614" s="14"/>
      <c r="K6614" s="14"/>
      <c r="L6614" s="14"/>
      <c r="M6614" s="14"/>
      <c r="N6614" s="14"/>
      <c r="O6614" s="14"/>
      <c r="P6614" s="14"/>
    </row>
    <row r="6615" spans="9:16" x14ac:dyDescent="0.25">
      <c r="I6615" s="14"/>
      <c r="J6615" s="14"/>
      <c r="K6615" s="14"/>
      <c r="L6615" s="14"/>
      <c r="M6615" s="14"/>
      <c r="N6615" s="14"/>
      <c r="O6615" s="14"/>
      <c r="P6615" s="14"/>
    </row>
    <row r="6616" spans="9:16" x14ac:dyDescent="0.25">
      <c r="I6616" s="14"/>
      <c r="J6616" s="14"/>
      <c r="K6616" s="14"/>
      <c r="L6616" s="14"/>
      <c r="M6616" s="14"/>
      <c r="N6616" s="14"/>
      <c r="O6616" s="14"/>
      <c r="P6616" s="14"/>
    </row>
    <row r="6617" spans="9:16" x14ac:dyDescent="0.25">
      <c r="I6617" s="14"/>
      <c r="J6617" s="14"/>
      <c r="K6617" s="14"/>
      <c r="L6617" s="14"/>
      <c r="M6617" s="14"/>
      <c r="N6617" s="14"/>
      <c r="O6617" s="14"/>
      <c r="P6617" s="14"/>
    </row>
    <row r="6618" spans="9:16" x14ac:dyDescent="0.25">
      <c r="I6618" s="14"/>
      <c r="J6618" s="14"/>
      <c r="K6618" s="14"/>
      <c r="L6618" s="14"/>
      <c r="M6618" s="14"/>
      <c r="N6618" s="14"/>
      <c r="O6618" s="14"/>
      <c r="P6618" s="14"/>
    </row>
    <row r="6619" spans="9:16" x14ac:dyDescent="0.25">
      <c r="I6619" s="14"/>
      <c r="J6619" s="14"/>
      <c r="K6619" s="14"/>
      <c r="L6619" s="14"/>
      <c r="M6619" s="14"/>
      <c r="N6619" s="14"/>
      <c r="O6619" s="14"/>
      <c r="P6619" s="14"/>
    </row>
    <row r="6620" spans="9:16" x14ac:dyDescent="0.25">
      <c r="I6620" s="14"/>
      <c r="J6620" s="14"/>
      <c r="K6620" s="14"/>
      <c r="L6620" s="14"/>
      <c r="M6620" s="14"/>
      <c r="N6620" s="14"/>
      <c r="O6620" s="14"/>
      <c r="P6620" s="14"/>
    </row>
    <row r="6621" spans="9:16" x14ac:dyDescent="0.25">
      <c r="I6621" s="14"/>
      <c r="J6621" s="14"/>
      <c r="K6621" s="14"/>
      <c r="L6621" s="14"/>
      <c r="M6621" s="14"/>
      <c r="N6621" s="14"/>
      <c r="O6621" s="14"/>
      <c r="P6621" s="14"/>
    </row>
    <row r="6622" spans="9:16" x14ac:dyDescent="0.25">
      <c r="I6622" s="14"/>
      <c r="J6622" s="14"/>
      <c r="K6622" s="14"/>
      <c r="L6622" s="14"/>
      <c r="M6622" s="14"/>
      <c r="N6622" s="14"/>
      <c r="O6622" s="14"/>
      <c r="P6622" s="14"/>
    </row>
    <row r="6623" spans="9:16" x14ac:dyDescent="0.25">
      <c r="I6623" s="14"/>
      <c r="J6623" s="14"/>
      <c r="K6623" s="14"/>
      <c r="L6623" s="14"/>
      <c r="M6623" s="14"/>
      <c r="N6623" s="14"/>
      <c r="O6623" s="14"/>
      <c r="P6623" s="14"/>
    </row>
    <row r="6624" spans="9:16" x14ac:dyDescent="0.25">
      <c r="I6624" s="14"/>
      <c r="J6624" s="14"/>
      <c r="K6624" s="14"/>
      <c r="L6624" s="14"/>
      <c r="M6624" s="14"/>
      <c r="N6624" s="14"/>
      <c r="O6624" s="14"/>
      <c r="P6624" s="14"/>
    </row>
    <row r="6625" spans="9:16" x14ac:dyDescent="0.25">
      <c r="I6625" s="14"/>
      <c r="J6625" s="14"/>
      <c r="K6625" s="14"/>
      <c r="L6625" s="14"/>
      <c r="M6625" s="14"/>
      <c r="N6625" s="14"/>
      <c r="O6625" s="14"/>
      <c r="P6625" s="14"/>
    </row>
    <row r="6626" spans="9:16" x14ac:dyDescent="0.25">
      <c r="I6626" s="14"/>
      <c r="J6626" s="14"/>
      <c r="K6626" s="14"/>
      <c r="L6626" s="14"/>
      <c r="M6626" s="14"/>
      <c r="N6626" s="14"/>
      <c r="O6626" s="14"/>
      <c r="P6626" s="14"/>
    </row>
    <row r="6627" spans="9:16" x14ac:dyDescent="0.25">
      <c r="I6627" s="14"/>
      <c r="J6627" s="14"/>
      <c r="K6627" s="14"/>
      <c r="L6627" s="14"/>
      <c r="M6627" s="14"/>
      <c r="N6627" s="14"/>
      <c r="O6627" s="14"/>
      <c r="P6627" s="14"/>
    </row>
    <row r="6628" spans="9:16" x14ac:dyDescent="0.25">
      <c r="I6628" s="14"/>
      <c r="J6628" s="14"/>
      <c r="K6628" s="14"/>
      <c r="L6628" s="14"/>
      <c r="M6628" s="14"/>
      <c r="N6628" s="14"/>
      <c r="O6628" s="14"/>
      <c r="P6628" s="14"/>
    </row>
    <row r="6629" spans="9:16" x14ac:dyDescent="0.25">
      <c r="I6629" s="14"/>
      <c r="J6629" s="14"/>
      <c r="K6629" s="14"/>
      <c r="L6629" s="14"/>
      <c r="M6629" s="14"/>
      <c r="N6629" s="14"/>
      <c r="O6629" s="14"/>
      <c r="P6629" s="14"/>
    </row>
    <row r="6630" spans="9:16" x14ac:dyDescent="0.25">
      <c r="I6630" s="14"/>
      <c r="J6630" s="14"/>
      <c r="K6630" s="14"/>
      <c r="L6630" s="14"/>
      <c r="M6630" s="14"/>
      <c r="N6630" s="14"/>
      <c r="O6630" s="14"/>
      <c r="P6630" s="14"/>
    </row>
    <row r="6631" spans="9:16" x14ac:dyDescent="0.25">
      <c r="I6631" s="14"/>
      <c r="J6631" s="14"/>
      <c r="K6631" s="14"/>
      <c r="L6631" s="14"/>
      <c r="M6631" s="14"/>
      <c r="N6631" s="14"/>
      <c r="O6631" s="14"/>
      <c r="P6631" s="14"/>
    </row>
    <row r="6632" spans="9:16" x14ac:dyDescent="0.25">
      <c r="I6632" s="14"/>
      <c r="J6632" s="14"/>
      <c r="K6632" s="14"/>
      <c r="L6632" s="14"/>
      <c r="M6632" s="14"/>
      <c r="N6632" s="14"/>
      <c r="O6632" s="14"/>
      <c r="P6632" s="14"/>
    </row>
    <row r="6633" spans="9:16" x14ac:dyDescent="0.25">
      <c r="I6633" s="14"/>
      <c r="J6633" s="14"/>
      <c r="K6633" s="14"/>
      <c r="L6633" s="14"/>
      <c r="M6633" s="14"/>
      <c r="N6633" s="14"/>
      <c r="O6633" s="14"/>
      <c r="P6633" s="14"/>
    </row>
    <row r="6634" spans="9:16" x14ac:dyDescent="0.25">
      <c r="I6634" s="14"/>
      <c r="J6634" s="14"/>
      <c r="K6634" s="14"/>
      <c r="L6634" s="14"/>
      <c r="M6634" s="14"/>
      <c r="N6634" s="14"/>
      <c r="O6634" s="14"/>
      <c r="P6634" s="14"/>
    </row>
    <row r="6635" spans="9:16" x14ac:dyDescent="0.25">
      <c r="I6635" s="14"/>
      <c r="J6635" s="14"/>
      <c r="K6635" s="14"/>
      <c r="L6635" s="14"/>
      <c r="M6635" s="14"/>
      <c r="N6635" s="14"/>
      <c r="O6635" s="14"/>
      <c r="P6635" s="14"/>
    </row>
    <row r="6636" spans="9:16" x14ac:dyDescent="0.25">
      <c r="I6636" s="14"/>
      <c r="J6636" s="14"/>
      <c r="K6636" s="14"/>
      <c r="L6636" s="14"/>
      <c r="M6636" s="14"/>
      <c r="N6636" s="14"/>
      <c r="O6636" s="14"/>
      <c r="P6636" s="14"/>
    </row>
    <row r="6637" spans="9:16" x14ac:dyDescent="0.25">
      <c r="I6637" s="14"/>
      <c r="J6637" s="14"/>
      <c r="K6637" s="14"/>
      <c r="L6637" s="14"/>
      <c r="M6637" s="14"/>
      <c r="N6637" s="14"/>
      <c r="O6637" s="14"/>
      <c r="P6637" s="14"/>
    </row>
    <row r="6638" spans="9:16" x14ac:dyDescent="0.25">
      <c r="I6638" s="14"/>
      <c r="J6638" s="14"/>
      <c r="K6638" s="14"/>
      <c r="L6638" s="14"/>
      <c r="M6638" s="14"/>
      <c r="N6638" s="14"/>
      <c r="O6638" s="14"/>
      <c r="P6638" s="14"/>
    </row>
    <row r="6639" spans="9:16" x14ac:dyDescent="0.25">
      <c r="I6639" s="14"/>
      <c r="J6639" s="14"/>
      <c r="K6639" s="14"/>
      <c r="L6639" s="14"/>
      <c r="M6639" s="14"/>
      <c r="N6639" s="14"/>
      <c r="O6639" s="14"/>
      <c r="P6639" s="14"/>
    </row>
    <row r="6640" spans="9:16" x14ac:dyDescent="0.25">
      <c r="I6640" s="14"/>
      <c r="J6640" s="14"/>
      <c r="K6640" s="14"/>
      <c r="L6640" s="14"/>
      <c r="M6640" s="14"/>
      <c r="N6640" s="14"/>
      <c r="O6640" s="14"/>
      <c r="P6640" s="14"/>
    </row>
    <row r="6641" spans="9:16" x14ac:dyDescent="0.25">
      <c r="I6641" s="14"/>
      <c r="J6641" s="14"/>
      <c r="K6641" s="14"/>
      <c r="L6641" s="14"/>
      <c r="M6641" s="14"/>
      <c r="N6641" s="14"/>
      <c r="O6641" s="14"/>
      <c r="P6641" s="14"/>
    </row>
    <row r="6642" spans="9:16" x14ac:dyDescent="0.25">
      <c r="I6642" s="14"/>
      <c r="J6642" s="14"/>
      <c r="K6642" s="14"/>
      <c r="L6642" s="14"/>
      <c r="M6642" s="14"/>
      <c r="N6642" s="14"/>
      <c r="O6642" s="14"/>
      <c r="P6642" s="14"/>
    </row>
    <row r="6643" spans="9:16" x14ac:dyDescent="0.25">
      <c r="I6643" s="14"/>
      <c r="J6643" s="14"/>
      <c r="K6643" s="14"/>
      <c r="L6643" s="14"/>
      <c r="M6643" s="14"/>
      <c r="N6643" s="14"/>
      <c r="O6643" s="14"/>
      <c r="P6643" s="14"/>
    </row>
    <row r="6644" spans="9:16" x14ac:dyDescent="0.25">
      <c r="I6644" s="14"/>
      <c r="J6644" s="14"/>
      <c r="K6644" s="14"/>
      <c r="L6644" s="14"/>
      <c r="M6644" s="14"/>
      <c r="N6644" s="14"/>
      <c r="O6644" s="14"/>
      <c r="P6644" s="14"/>
    </row>
    <row r="6645" spans="9:16" x14ac:dyDescent="0.25">
      <c r="I6645" s="14"/>
      <c r="J6645" s="14"/>
      <c r="K6645" s="14"/>
      <c r="L6645" s="14"/>
      <c r="M6645" s="14"/>
      <c r="N6645" s="14"/>
      <c r="O6645" s="14"/>
      <c r="P6645" s="14"/>
    </row>
    <row r="6646" spans="9:16" x14ac:dyDescent="0.25">
      <c r="I6646" s="14"/>
      <c r="J6646" s="14"/>
      <c r="K6646" s="14"/>
      <c r="L6646" s="14"/>
      <c r="M6646" s="14"/>
      <c r="N6646" s="14"/>
      <c r="O6646" s="14"/>
      <c r="P6646" s="14"/>
    </row>
    <row r="6647" spans="9:16" x14ac:dyDescent="0.25">
      <c r="I6647" s="14"/>
      <c r="J6647" s="14"/>
      <c r="K6647" s="14"/>
      <c r="L6647" s="14"/>
      <c r="M6647" s="14"/>
      <c r="N6647" s="14"/>
      <c r="O6647" s="14"/>
      <c r="P6647" s="14"/>
    </row>
    <row r="6648" spans="9:16" x14ac:dyDescent="0.25">
      <c r="I6648" s="14"/>
      <c r="J6648" s="14"/>
      <c r="K6648" s="14"/>
      <c r="L6648" s="14"/>
      <c r="M6648" s="14"/>
      <c r="N6648" s="14"/>
      <c r="O6648" s="14"/>
      <c r="P6648" s="14"/>
    </row>
    <row r="6649" spans="9:16" x14ac:dyDescent="0.25">
      <c r="I6649" s="14"/>
      <c r="J6649" s="14"/>
      <c r="K6649" s="14"/>
      <c r="L6649" s="14"/>
      <c r="M6649" s="14"/>
      <c r="N6649" s="14"/>
      <c r="O6649" s="14"/>
      <c r="P6649" s="14"/>
    </row>
    <row r="6650" spans="9:16" x14ac:dyDescent="0.25">
      <c r="I6650" s="14"/>
      <c r="J6650" s="14"/>
      <c r="K6650" s="14"/>
      <c r="L6650" s="14"/>
      <c r="M6650" s="14"/>
      <c r="N6650" s="14"/>
      <c r="O6650" s="14"/>
      <c r="P6650" s="14"/>
    </row>
    <row r="6651" spans="9:16" x14ac:dyDescent="0.25">
      <c r="I6651" s="14"/>
      <c r="J6651" s="14"/>
      <c r="K6651" s="14"/>
      <c r="L6651" s="14"/>
      <c r="M6651" s="14"/>
      <c r="N6651" s="14"/>
      <c r="O6651" s="14"/>
      <c r="P6651" s="14"/>
    </row>
    <row r="6652" spans="9:16" x14ac:dyDescent="0.25">
      <c r="I6652" s="14"/>
      <c r="J6652" s="14"/>
      <c r="K6652" s="14"/>
      <c r="L6652" s="14"/>
      <c r="M6652" s="14"/>
      <c r="N6652" s="14"/>
      <c r="O6652" s="14"/>
      <c r="P6652" s="14"/>
    </row>
    <row r="6653" spans="9:16" x14ac:dyDescent="0.25">
      <c r="I6653" s="14"/>
      <c r="J6653" s="14"/>
      <c r="K6653" s="14"/>
      <c r="L6653" s="14"/>
      <c r="M6653" s="14"/>
      <c r="N6653" s="14"/>
      <c r="O6653" s="14"/>
      <c r="P6653" s="14"/>
    </row>
    <row r="6654" spans="9:16" x14ac:dyDescent="0.25">
      <c r="I6654" s="14"/>
      <c r="J6654" s="14"/>
      <c r="K6654" s="14"/>
      <c r="L6654" s="14"/>
      <c r="M6654" s="14"/>
      <c r="N6654" s="14"/>
      <c r="O6654" s="14"/>
      <c r="P6654" s="14"/>
    </row>
    <row r="6655" spans="9:16" x14ac:dyDescent="0.25">
      <c r="I6655" s="14"/>
      <c r="J6655" s="14"/>
      <c r="K6655" s="14"/>
      <c r="L6655" s="14"/>
      <c r="M6655" s="14"/>
      <c r="N6655" s="14"/>
      <c r="O6655" s="14"/>
      <c r="P6655" s="14"/>
    </row>
    <row r="6656" spans="9:16" x14ac:dyDescent="0.25">
      <c r="I6656" s="14"/>
      <c r="J6656" s="14"/>
      <c r="K6656" s="14"/>
      <c r="L6656" s="14"/>
      <c r="M6656" s="14"/>
      <c r="N6656" s="14"/>
      <c r="O6656" s="14"/>
      <c r="P6656" s="14"/>
    </row>
    <row r="6657" spans="9:16" x14ac:dyDescent="0.25">
      <c r="I6657" s="14"/>
      <c r="J6657" s="14"/>
      <c r="K6657" s="14"/>
      <c r="L6657" s="14"/>
      <c r="M6657" s="14"/>
      <c r="N6657" s="14"/>
      <c r="O6657" s="14"/>
      <c r="P6657" s="14"/>
    </row>
    <row r="6658" spans="9:16" x14ac:dyDescent="0.25">
      <c r="I6658" s="14"/>
      <c r="J6658" s="14"/>
      <c r="K6658" s="14"/>
      <c r="L6658" s="14"/>
      <c r="M6658" s="14"/>
      <c r="N6658" s="14"/>
      <c r="O6658" s="14"/>
      <c r="P6658" s="14"/>
    </row>
    <row r="6659" spans="9:16" x14ac:dyDescent="0.25">
      <c r="I6659" s="14"/>
      <c r="J6659" s="14"/>
      <c r="K6659" s="14"/>
      <c r="L6659" s="14"/>
      <c r="M6659" s="14"/>
      <c r="N6659" s="14"/>
      <c r="O6659" s="14"/>
      <c r="P6659" s="14"/>
    </row>
    <row r="6660" spans="9:16" x14ac:dyDescent="0.25">
      <c r="I6660" s="14"/>
      <c r="J6660" s="14"/>
      <c r="K6660" s="14"/>
      <c r="L6660" s="14"/>
      <c r="M6660" s="14"/>
      <c r="N6660" s="14"/>
      <c r="O6660" s="14"/>
      <c r="P6660" s="14"/>
    </row>
    <row r="6661" spans="9:16" x14ac:dyDescent="0.25">
      <c r="I6661" s="14"/>
      <c r="J6661" s="14"/>
      <c r="K6661" s="14"/>
      <c r="L6661" s="14"/>
      <c r="M6661" s="14"/>
      <c r="N6661" s="14"/>
      <c r="O6661" s="14"/>
      <c r="P6661" s="14"/>
    </row>
    <row r="6662" spans="9:16" x14ac:dyDescent="0.25">
      <c r="I6662" s="14"/>
      <c r="J6662" s="14"/>
      <c r="K6662" s="14"/>
      <c r="L6662" s="14"/>
      <c r="M6662" s="14"/>
      <c r="N6662" s="14"/>
      <c r="O6662" s="14"/>
      <c r="P6662" s="14"/>
    </row>
    <row r="6663" spans="9:16" x14ac:dyDescent="0.25">
      <c r="I6663" s="14"/>
      <c r="J6663" s="14"/>
      <c r="K6663" s="14"/>
      <c r="L6663" s="14"/>
      <c r="M6663" s="14"/>
      <c r="N6663" s="14"/>
      <c r="O6663" s="14"/>
      <c r="P6663" s="14"/>
    </row>
    <row r="6664" spans="9:16" x14ac:dyDescent="0.25">
      <c r="I6664" s="14"/>
      <c r="J6664" s="14"/>
      <c r="K6664" s="14"/>
      <c r="L6664" s="14"/>
      <c r="M6664" s="14"/>
      <c r="N6664" s="14"/>
      <c r="O6664" s="14"/>
      <c r="P6664" s="14"/>
    </row>
    <row r="6665" spans="9:16" x14ac:dyDescent="0.25">
      <c r="I6665" s="14"/>
      <c r="J6665" s="14"/>
      <c r="K6665" s="14"/>
      <c r="L6665" s="14"/>
      <c r="M6665" s="14"/>
      <c r="N6665" s="14"/>
      <c r="O6665" s="14"/>
      <c r="P6665" s="14"/>
    </row>
    <row r="6666" spans="9:16" x14ac:dyDescent="0.25">
      <c r="I6666" s="14"/>
      <c r="J6666" s="14"/>
      <c r="K6666" s="14"/>
      <c r="L6666" s="14"/>
      <c r="M6666" s="14"/>
      <c r="N6666" s="14"/>
      <c r="O6666" s="14"/>
      <c r="P6666" s="14"/>
    </row>
    <row r="6667" spans="9:16" x14ac:dyDescent="0.25">
      <c r="I6667" s="14"/>
      <c r="J6667" s="14"/>
      <c r="K6667" s="14"/>
      <c r="L6667" s="14"/>
      <c r="M6667" s="14"/>
      <c r="N6667" s="14"/>
      <c r="O6667" s="14"/>
      <c r="P6667" s="14"/>
    </row>
    <row r="6668" spans="9:16" x14ac:dyDescent="0.25">
      <c r="I6668" s="14"/>
      <c r="J6668" s="14"/>
      <c r="K6668" s="14"/>
      <c r="L6668" s="14"/>
      <c r="M6668" s="14"/>
      <c r="N6668" s="14"/>
      <c r="O6668" s="14"/>
      <c r="P6668" s="14"/>
    </row>
    <row r="6669" spans="9:16" x14ac:dyDescent="0.25">
      <c r="I6669" s="14"/>
      <c r="J6669" s="14"/>
      <c r="K6669" s="14"/>
      <c r="L6669" s="14"/>
      <c r="M6669" s="14"/>
      <c r="N6669" s="14"/>
      <c r="O6669" s="14"/>
      <c r="P6669" s="14"/>
    </row>
    <row r="6670" spans="9:16" x14ac:dyDescent="0.25">
      <c r="I6670" s="14"/>
      <c r="J6670" s="14"/>
      <c r="K6670" s="14"/>
      <c r="L6670" s="14"/>
      <c r="M6670" s="14"/>
      <c r="N6670" s="14"/>
      <c r="O6670" s="14"/>
      <c r="P6670" s="14"/>
    </row>
    <row r="6671" spans="9:16" x14ac:dyDescent="0.25">
      <c r="I6671" s="14"/>
      <c r="J6671" s="14"/>
      <c r="K6671" s="14"/>
      <c r="L6671" s="14"/>
      <c r="M6671" s="14"/>
      <c r="N6671" s="14"/>
      <c r="O6671" s="14"/>
      <c r="P6671" s="14"/>
    </row>
    <row r="6672" spans="9:16" x14ac:dyDescent="0.25">
      <c r="I6672" s="14"/>
      <c r="J6672" s="14"/>
      <c r="K6672" s="14"/>
      <c r="L6672" s="14"/>
      <c r="M6672" s="14"/>
      <c r="N6672" s="14"/>
      <c r="O6672" s="14"/>
      <c r="P6672" s="14"/>
    </row>
    <row r="6673" spans="9:16" x14ac:dyDescent="0.25">
      <c r="I6673" s="14"/>
      <c r="J6673" s="14"/>
      <c r="K6673" s="14"/>
      <c r="L6673" s="14"/>
      <c r="M6673" s="14"/>
      <c r="N6673" s="14"/>
      <c r="O6673" s="14"/>
      <c r="P6673" s="14"/>
    </row>
    <row r="6674" spans="9:16" x14ac:dyDescent="0.25">
      <c r="I6674" s="14"/>
      <c r="J6674" s="14"/>
      <c r="K6674" s="14"/>
      <c r="L6674" s="14"/>
      <c r="M6674" s="14"/>
      <c r="N6674" s="14"/>
      <c r="O6674" s="14"/>
      <c r="P6674" s="14"/>
    </row>
    <row r="6675" spans="9:16" x14ac:dyDescent="0.25">
      <c r="I6675" s="14"/>
      <c r="J6675" s="14"/>
      <c r="K6675" s="14"/>
      <c r="L6675" s="14"/>
      <c r="M6675" s="14"/>
      <c r="N6675" s="14"/>
      <c r="O6675" s="14"/>
      <c r="P6675" s="14"/>
    </row>
    <row r="6676" spans="9:16" x14ac:dyDescent="0.25">
      <c r="I6676" s="14"/>
      <c r="J6676" s="14"/>
      <c r="K6676" s="14"/>
      <c r="L6676" s="14"/>
      <c r="M6676" s="14"/>
      <c r="N6676" s="14"/>
      <c r="O6676" s="14"/>
      <c r="P6676" s="14"/>
    </row>
    <row r="6677" spans="9:16" x14ac:dyDescent="0.25">
      <c r="I6677" s="14"/>
      <c r="J6677" s="14"/>
      <c r="K6677" s="14"/>
      <c r="L6677" s="14"/>
      <c r="M6677" s="14"/>
      <c r="N6677" s="14"/>
      <c r="O6677" s="14"/>
      <c r="P6677" s="14"/>
    </row>
    <row r="6678" spans="9:16" x14ac:dyDescent="0.25">
      <c r="I6678" s="14"/>
      <c r="J6678" s="14"/>
      <c r="K6678" s="14"/>
      <c r="L6678" s="14"/>
      <c r="M6678" s="14"/>
      <c r="N6678" s="14"/>
      <c r="O6678" s="14"/>
      <c r="P6678" s="14"/>
    </row>
    <row r="6679" spans="9:16" x14ac:dyDescent="0.25">
      <c r="I6679" s="14"/>
      <c r="J6679" s="14"/>
      <c r="K6679" s="14"/>
      <c r="L6679" s="14"/>
      <c r="M6679" s="14"/>
      <c r="N6679" s="14"/>
      <c r="O6679" s="14"/>
      <c r="P6679" s="14"/>
    </row>
    <row r="6680" spans="9:16" x14ac:dyDescent="0.25">
      <c r="I6680" s="14"/>
      <c r="J6680" s="14"/>
      <c r="K6680" s="14"/>
      <c r="L6680" s="14"/>
      <c r="M6680" s="14"/>
      <c r="N6680" s="14"/>
      <c r="O6680" s="14"/>
      <c r="P6680" s="14"/>
    </row>
    <row r="6681" spans="9:16" x14ac:dyDescent="0.25">
      <c r="I6681" s="14"/>
      <c r="J6681" s="14"/>
      <c r="K6681" s="14"/>
      <c r="L6681" s="14"/>
      <c r="M6681" s="14"/>
      <c r="N6681" s="14"/>
      <c r="O6681" s="14"/>
      <c r="P6681" s="14"/>
    </row>
    <row r="6682" spans="9:16" x14ac:dyDescent="0.25">
      <c r="I6682" s="14"/>
      <c r="J6682" s="14"/>
      <c r="K6682" s="14"/>
      <c r="L6682" s="14"/>
      <c r="M6682" s="14"/>
      <c r="N6682" s="14"/>
      <c r="O6682" s="14"/>
      <c r="P6682" s="14"/>
    </row>
    <row r="6683" spans="9:16" x14ac:dyDescent="0.25">
      <c r="I6683" s="14"/>
      <c r="J6683" s="14"/>
      <c r="K6683" s="14"/>
      <c r="L6683" s="14"/>
      <c r="M6683" s="14"/>
      <c r="N6683" s="14"/>
      <c r="O6683" s="14"/>
      <c r="P6683" s="14"/>
    </row>
    <row r="6684" spans="9:16" x14ac:dyDescent="0.25">
      <c r="I6684" s="14"/>
      <c r="J6684" s="14"/>
      <c r="K6684" s="14"/>
      <c r="L6684" s="14"/>
      <c r="M6684" s="14"/>
      <c r="N6684" s="14"/>
      <c r="O6684" s="14"/>
      <c r="P6684" s="14"/>
    </row>
    <row r="6685" spans="9:16" x14ac:dyDescent="0.25">
      <c r="I6685" s="14"/>
      <c r="J6685" s="14"/>
      <c r="K6685" s="14"/>
      <c r="L6685" s="14"/>
      <c r="M6685" s="14"/>
      <c r="N6685" s="14"/>
      <c r="O6685" s="14"/>
      <c r="P6685" s="14"/>
    </row>
    <row r="6686" spans="9:16" x14ac:dyDescent="0.25">
      <c r="I6686" s="14"/>
      <c r="J6686" s="14"/>
      <c r="K6686" s="14"/>
      <c r="L6686" s="14"/>
      <c r="M6686" s="14"/>
      <c r="N6686" s="14"/>
      <c r="O6686" s="14"/>
      <c r="P6686" s="14"/>
    </row>
    <row r="6687" spans="9:16" x14ac:dyDescent="0.25">
      <c r="I6687" s="14"/>
      <c r="J6687" s="14"/>
      <c r="K6687" s="14"/>
      <c r="L6687" s="14"/>
      <c r="M6687" s="14"/>
      <c r="N6687" s="14"/>
      <c r="O6687" s="14"/>
      <c r="P6687" s="14"/>
    </row>
    <row r="6688" spans="9:16" x14ac:dyDescent="0.25">
      <c r="I6688" s="14"/>
      <c r="J6688" s="14"/>
      <c r="K6688" s="14"/>
      <c r="L6688" s="14"/>
      <c r="M6688" s="14"/>
      <c r="N6688" s="14"/>
      <c r="O6688" s="14"/>
      <c r="P6688" s="14"/>
    </row>
    <row r="6689" spans="9:16" x14ac:dyDescent="0.25">
      <c r="I6689" s="14"/>
      <c r="J6689" s="14"/>
      <c r="K6689" s="14"/>
      <c r="L6689" s="14"/>
      <c r="M6689" s="14"/>
      <c r="N6689" s="14"/>
      <c r="O6689" s="14"/>
      <c r="P6689" s="14"/>
    </row>
    <row r="6690" spans="9:16" x14ac:dyDescent="0.25">
      <c r="I6690" s="14"/>
      <c r="J6690" s="14"/>
      <c r="K6690" s="14"/>
      <c r="L6690" s="14"/>
      <c r="M6690" s="14"/>
      <c r="N6690" s="14"/>
      <c r="O6690" s="14"/>
      <c r="P6690" s="14"/>
    </row>
    <row r="6691" spans="9:16" x14ac:dyDescent="0.25">
      <c r="I6691" s="14"/>
      <c r="J6691" s="14"/>
      <c r="K6691" s="14"/>
      <c r="L6691" s="14"/>
      <c r="M6691" s="14"/>
      <c r="N6691" s="14"/>
      <c r="O6691" s="14"/>
      <c r="P6691" s="14"/>
    </row>
    <row r="6692" spans="9:16" x14ac:dyDescent="0.25">
      <c r="I6692" s="14"/>
      <c r="J6692" s="14"/>
      <c r="K6692" s="14"/>
      <c r="L6692" s="14"/>
      <c r="M6692" s="14"/>
      <c r="N6692" s="14"/>
      <c r="O6692" s="14"/>
      <c r="P6692" s="14"/>
    </row>
    <row r="6693" spans="9:16" x14ac:dyDescent="0.25">
      <c r="I6693" s="14"/>
      <c r="J6693" s="14"/>
      <c r="K6693" s="14"/>
      <c r="L6693" s="14"/>
      <c r="M6693" s="14"/>
      <c r="N6693" s="14"/>
      <c r="O6693" s="14"/>
      <c r="P6693" s="14"/>
    </row>
    <row r="6694" spans="9:16" x14ac:dyDescent="0.25">
      <c r="I6694" s="14"/>
      <c r="J6694" s="14"/>
      <c r="K6694" s="14"/>
      <c r="L6694" s="14"/>
      <c r="M6694" s="14"/>
      <c r="N6694" s="14"/>
      <c r="O6694" s="14"/>
      <c r="P6694" s="14"/>
    </row>
    <row r="6695" spans="9:16" x14ac:dyDescent="0.25">
      <c r="I6695" s="14"/>
      <c r="J6695" s="14"/>
      <c r="K6695" s="14"/>
      <c r="L6695" s="14"/>
      <c r="M6695" s="14"/>
      <c r="N6695" s="14"/>
      <c r="O6695" s="14"/>
      <c r="P6695" s="14"/>
    </row>
    <row r="6696" spans="9:16" x14ac:dyDescent="0.25">
      <c r="I6696" s="14"/>
      <c r="J6696" s="14"/>
      <c r="K6696" s="14"/>
      <c r="L6696" s="14"/>
      <c r="M6696" s="14"/>
      <c r="N6696" s="14"/>
      <c r="O6696" s="14"/>
      <c r="P6696" s="14"/>
    </row>
    <row r="6697" spans="9:16" x14ac:dyDescent="0.25">
      <c r="I6697" s="14"/>
      <c r="J6697" s="14"/>
      <c r="K6697" s="14"/>
      <c r="L6697" s="14"/>
      <c r="M6697" s="14"/>
      <c r="N6697" s="14"/>
      <c r="O6697" s="14"/>
      <c r="P6697" s="14"/>
    </row>
    <row r="6698" spans="9:16" x14ac:dyDescent="0.25">
      <c r="I6698" s="14"/>
      <c r="J6698" s="14"/>
      <c r="K6698" s="14"/>
      <c r="L6698" s="14"/>
      <c r="M6698" s="14"/>
      <c r="N6698" s="14"/>
      <c r="O6698" s="14"/>
      <c r="P6698" s="14"/>
    </row>
    <row r="6699" spans="9:16" x14ac:dyDescent="0.25">
      <c r="I6699" s="14"/>
      <c r="J6699" s="14"/>
      <c r="K6699" s="14"/>
      <c r="L6699" s="14"/>
      <c r="M6699" s="14"/>
      <c r="N6699" s="14"/>
      <c r="O6699" s="14"/>
      <c r="P6699" s="14"/>
    </row>
    <row r="6700" spans="9:16" x14ac:dyDescent="0.25">
      <c r="I6700" s="14"/>
      <c r="J6700" s="14"/>
      <c r="K6700" s="14"/>
      <c r="L6700" s="14"/>
      <c r="M6700" s="14"/>
      <c r="N6700" s="14"/>
      <c r="O6700" s="14"/>
      <c r="P6700" s="14"/>
    </row>
    <row r="6701" spans="9:16" x14ac:dyDescent="0.25">
      <c r="I6701" s="14"/>
      <c r="J6701" s="14"/>
      <c r="K6701" s="14"/>
      <c r="L6701" s="14"/>
      <c r="M6701" s="14"/>
      <c r="N6701" s="14"/>
      <c r="O6701" s="14"/>
      <c r="P6701" s="14"/>
    </row>
    <row r="6702" spans="9:16" x14ac:dyDescent="0.25">
      <c r="I6702" s="14"/>
      <c r="J6702" s="14"/>
      <c r="K6702" s="14"/>
      <c r="L6702" s="14"/>
      <c r="M6702" s="14"/>
      <c r="N6702" s="14"/>
      <c r="O6702" s="14"/>
      <c r="P6702" s="14"/>
    </row>
    <row r="6703" spans="9:16" x14ac:dyDescent="0.25">
      <c r="I6703" s="14"/>
      <c r="J6703" s="14"/>
      <c r="K6703" s="14"/>
      <c r="L6703" s="14"/>
      <c r="M6703" s="14"/>
      <c r="N6703" s="14"/>
      <c r="O6703" s="14"/>
      <c r="P6703" s="14"/>
    </row>
    <row r="6704" spans="9:16" x14ac:dyDescent="0.25">
      <c r="I6704" s="14"/>
      <c r="J6704" s="14"/>
      <c r="K6704" s="14"/>
      <c r="L6704" s="14"/>
      <c r="M6704" s="14"/>
      <c r="N6704" s="14"/>
      <c r="O6704" s="14"/>
      <c r="P6704" s="14"/>
    </row>
    <row r="6705" spans="9:16" x14ac:dyDescent="0.25">
      <c r="I6705" s="14"/>
      <c r="J6705" s="14"/>
      <c r="K6705" s="14"/>
      <c r="L6705" s="14"/>
      <c r="M6705" s="14"/>
      <c r="N6705" s="14"/>
      <c r="O6705" s="14"/>
      <c r="P6705" s="14"/>
    </row>
    <row r="6706" spans="9:16" x14ac:dyDescent="0.25">
      <c r="I6706" s="14"/>
      <c r="J6706" s="14"/>
      <c r="K6706" s="14"/>
      <c r="L6706" s="14"/>
      <c r="M6706" s="14"/>
      <c r="N6706" s="14"/>
      <c r="O6706" s="14"/>
      <c r="P6706" s="14"/>
    </row>
    <row r="6707" spans="9:16" x14ac:dyDescent="0.25">
      <c r="I6707" s="14"/>
      <c r="J6707" s="14"/>
      <c r="K6707" s="14"/>
      <c r="L6707" s="14"/>
      <c r="M6707" s="14"/>
      <c r="N6707" s="14"/>
      <c r="O6707" s="14"/>
      <c r="P6707" s="14"/>
    </row>
    <row r="6708" spans="9:16" x14ac:dyDescent="0.25">
      <c r="I6708" s="14"/>
      <c r="J6708" s="14"/>
      <c r="K6708" s="14"/>
      <c r="L6708" s="14"/>
      <c r="M6708" s="14"/>
      <c r="N6708" s="14"/>
      <c r="O6708" s="14"/>
      <c r="P6708" s="14"/>
    </row>
    <row r="6709" spans="9:16" x14ac:dyDescent="0.25">
      <c r="I6709" s="14"/>
      <c r="J6709" s="14"/>
      <c r="K6709" s="14"/>
      <c r="L6709" s="14"/>
      <c r="M6709" s="14"/>
      <c r="N6709" s="14"/>
      <c r="O6709" s="14"/>
      <c r="P6709" s="14"/>
    </row>
    <row r="6710" spans="9:16" x14ac:dyDescent="0.25">
      <c r="I6710" s="14"/>
      <c r="J6710" s="14"/>
      <c r="K6710" s="14"/>
      <c r="L6710" s="14"/>
      <c r="M6710" s="14"/>
      <c r="N6710" s="14"/>
      <c r="O6710" s="14"/>
      <c r="P6710" s="14"/>
    </row>
    <row r="6711" spans="9:16" x14ac:dyDescent="0.25">
      <c r="I6711" s="14"/>
      <c r="J6711" s="14"/>
      <c r="K6711" s="14"/>
      <c r="L6711" s="14"/>
      <c r="M6711" s="14"/>
      <c r="N6711" s="14"/>
      <c r="O6711" s="14"/>
      <c r="P6711" s="14"/>
    </row>
    <row r="6712" spans="9:16" x14ac:dyDescent="0.25">
      <c r="I6712" s="14"/>
      <c r="J6712" s="14"/>
      <c r="K6712" s="14"/>
      <c r="L6712" s="14"/>
      <c r="M6712" s="14"/>
      <c r="N6712" s="14"/>
      <c r="O6712" s="14"/>
      <c r="P6712" s="14"/>
    </row>
    <row r="6713" spans="9:16" x14ac:dyDescent="0.25">
      <c r="I6713" s="14"/>
      <c r="J6713" s="14"/>
      <c r="K6713" s="14"/>
      <c r="L6713" s="14"/>
      <c r="M6713" s="14"/>
      <c r="N6713" s="14"/>
      <c r="O6713" s="14"/>
      <c r="P6713" s="14"/>
    </row>
    <row r="6714" spans="9:16" x14ac:dyDescent="0.25">
      <c r="I6714" s="14"/>
      <c r="J6714" s="14"/>
      <c r="K6714" s="14"/>
      <c r="L6714" s="14"/>
      <c r="M6714" s="14"/>
      <c r="N6714" s="14"/>
      <c r="O6714" s="14"/>
      <c r="P6714" s="14"/>
    </row>
    <row r="6715" spans="9:16" x14ac:dyDescent="0.25">
      <c r="I6715" s="14"/>
      <c r="J6715" s="14"/>
      <c r="K6715" s="14"/>
      <c r="L6715" s="14"/>
      <c r="M6715" s="14"/>
      <c r="N6715" s="14"/>
      <c r="O6715" s="14"/>
      <c r="P6715" s="14"/>
    </row>
    <row r="6716" spans="9:16" x14ac:dyDescent="0.25">
      <c r="I6716" s="14"/>
      <c r="J6716" s="14"/>
      <c r="K6716" s="14"/>
      <c r="L6716" s="14"/>
      <c r="M6716" s="14"/>
      <c r="N6716" s="14"/>
      <c r="O6716" s="14"/>
      <c r="P6716" s="14"/>
    </row>
    <row r="6717" spans="9:16" x14ac:dyDescent="0.25">
      <c r="I6717" s="14"/>
      <c r="J6717" s="14"/>
      <c r="K6717" s="14"/>
      <c r="L6717" s="14"/>
      <c r="M6717" s="14"/>
      <c r="N6717" s="14"/>
      <c r="O6717" s="14"/>
      <c r="P6717" s="14"/>
    </row>
    <row r="6718" spans="9:16" x14ac:dyDescent="0.25">
      <c r="I6718" s="14"/>
      <c r="J6718" s="14"/>
      <c r="K6718" s="14"/>
      <c r="L6718" s="14"/>
      <c r="M6718" s="14"/>
      <c r="N6718" s="14"/>
      <c r="O6718" s="14"/>
      <c r="P6718" s="14"/>
    </row>
    <row r="6719" spans="9:16" x14ac:dyDescent="0.25">
      <c r="I6719" s="14"/>
      <c r="J6719" s="14"/>
      <c r="K6719" s="14"/>
      <c r="L6719" s="14"/>
      <c r="M6719" s="14"/>
      <c r="N6719" s="14"/>
      <c r="O6719" s="14"/>
      <c r="P6719" s="14"/>
    </row>
    <row r="6720" spans="9:16" x14ac:dyDescent="0.25">
      <c r="I6720" s="14"/>
      <c r="J6720" s="14"/>
      <c r="K6720" s="14"/>
      <c r="L6720" s="14"/>
      <c r="M6720" s="14"/>
      <c r="N6720" s="14"/>
      <c r="O6720" s="14"/>
      <c r="P6720" s="14"/>
    </row>
    <row r="6721" spans="9:16" x14ac:dyDescent="0.25">
      <c r="I6721" s="14"/>
      <c r="J6721" s="14"/>
      <c r="K6721" s="14"/>
      <c r="L6721" s="14"/>
      <c r="M6721" s="14"/>
      <c r="N6721" s="14"/>
      <c r="O6721" s="14"/>
      <c r="P6721" s="14"/>
    </row>
    <row r="6722" spans="9:16" x14ac:dyDescent="0.25">
      <c r="I6722" s="14"/>
      <c r="J6722" s="14"/>
      <c r="K6722" s="14"/>
      <c r="L6722" s="14"/>
      <c r="M6722" s="14"/>
      <c r="N6722" s="14"/>
      <c r="O6722" s="14"/>
      <c r="P6722" s="14"/>
    </row>
    <row r="6723" spans="9:16" x14ac:dyDescent="0.25">
      <c r="I6723" s="14"/>
      <c r="J6723" s="14"/>
      <c r="K6723" s="14"/>
      <c r="L6723" s="14"/>
      <c r="M6723" s="14"/>
      <c r="N6723" s="14"/>
      <c r="O6723" s="14"/>
      <c r="P6723" s="14"/>
    </row>
    <row r="6724" spans="9:16" x14ac:dyDescent="0.25">
      <c r="I6724" s="14"/>
      <c r="J6724" s="14"/>
      <c r="K6724" s="14"/>
      <c r="L6724" s="14"/>
      <c r="M6724" s="14"/>
      <c r="N6724" s="14"/>
      <c r="O6724" s="14"/>
      <c r="P6724" s="14"/>
    </row>
    <row r="6725" spans="9:16" x14ac:dyDescent="0.25">
      <c r="I6725" s="14"/>
      <c r="J6725" s="14"/>
      <c r="K6725" s="14"/>
      <c r="L6725" s="14"/>
      <c r="M6725" s="14"/>
      <c r="N6725" s="14"/>
      <c r="O6725" s="14"/>
      <c r="P6725" s="14"/>
    </row>
    <row r="6726" spans="9:16" x14ac:dyDescent="0.25">
      <c r="I6726" s="14"/>
      <c r="J6726" s="14"/>
      <c r="K6726" s="14"/>
      <c r="L6726" s="14"/>
      <c r="M6726" s="14"/>
      <c r="N6726" s="14"/>
      <c r="O6726" s="14"/>
      <c r="P6726" s="14"/>
    </row>
    <row r="6727" spans="9:16" x14ac:dyDescent="0.25">
      <c r="I6727" s="14"/>
      <c r="J6727" s="14"/>
      <c r="K6727" s="14"/>
      <c r="L6727" s="14"/>
      <c r="M6727" s="14"/>
      <c r="N6727" s="14"/>
      <c r="O6727" s="14"/>
      <c r="P6727" s="14"/>
    </row>
    <row r="6728" spans="9:16" x14ac:dyDescent="0.25">
      <c r="I6728" s="14"/>
      <c r="J6728" s="14"/>
      <c r="K6728" s="14"/>
      <c r="L6728" s="14"/>
      <c r="M6728" s="14"/>
      <c r="N6728" s="14"/>
      <c r="O6728" s="14"/>
      <c r="P6728" s="14"/>
    </row>
    <row r="6729" spans="9:16" x14ac:dyDescent="0.25">
      <c r="I6729" s="14"/>
      <c r="J6729" s="14"/>
      <c r="K6729" s="14"/>
      <c r="L6729" s="14"/>
      <c r="M6729" s="14"/>
      <c r="N6729" s="14"/>
      <c r="O6729" s="14"/>
      <c r="P6729" s="14"/>
    </row>
    <row r="6730" spans="9:16" x14ac:dyDescent="0.25">
      <c r="I6730" s="14"/>
      <c r="J6730" s="14"/>
      <c r="K6730" s="14"/>
      <c r="L6730" s="14"/>
      <c r="M6730" s="14"/>
      <c r="N6730" s="14"/>
      <c r="O6730" s="14"/>
      <c r="P6730" s="14"/>
    </row>
    <row r="6731" spans="9:16" x14ac:dyDescent="0.25">
      <c r="I6731" s="14"/>
      <c r="J6731" s="14"/>
      <c r="K6731" s="14"/>
      <c r="L6731" s="14"/>
      <c r="M6731" s="14"/>
      <c r="N6731" s="14"/>
      <c r="O6731" s="14"/>
      <c r="P6731" s="14"/>
    </row>
    <row r="6732" spans="9:16" x14ac:dyDescent="0.25">
      <c r="I6732" s="14"/>
      <c r="J6732" s="14"/>
      <c r="K6732" s="14"/>
      <c r="L6732" s="14"/>
      <c r="M6732" s="14"/>
      <c r="N6732" s="14"/>
      <c r="O6732" s="14"/>
      <c r="P6732" s="14"/>
    </row>
    <row r="6733" spans="9:16" x14ac:dyDescent="0.25">
      <c r="I6733" s="14"/>
      <c r="J6733" s="14"/>
      <c r="K6733" s="14"/>
      <c r="L6733" s="14"/>
      <c r="M6733" s="14"/>
      <c r="N6733" s="14"/>
      <c r="O6733" s="14"/>
      <c r="P6733" s="14"/>
    </row>
    <row r="6734" spans="9:16" x14ac:dyDescent="0.25">
      <c r="I6734" s="14"/>
      <c r="J6734" s="14"/>
      <c r="K6734" s="14"/>
      <c r="L6734" s="14"/>
      <c r="M6734" s="14"/>
      <c r="N6734" s="14"/>
      <c r="O6734" s="14"/>
      <c r="P6734" s="14"/>
    </row>
    <row r="6735" spans="9:16" x14ac:dyDescent="0.25">
      <c r="I6735" s="14"/>
      <c r="J6735" s="14"/>
      <c r="K6735" s="14"/>
      <c r="L6735" s="14"/>
      <c r="M6735" s="14"/>
      <c r="N6735" s="14"/>
      <c r="O6735" s="14"/>
      <c r="P6735" s="14"/>
    </row>
    <row r="6736" spans="9:16" x14ac:dyDescent="0.25">
      <c r="I6736" s="14"/>
      <c r="J6736" s="14"/>
      <c r="K6736" s="14"/>
      <c r="L6736" s="14"/>
      <c r="M6736" s="14"/>
      <c r="N6736" s="14"/>
      <c r="O6736" s="14"/>
      <c r="P6736" s="14"/>
    </row>
    <row r="6737" spans="9:16" x14ac:dyDescent="0.25">
      <c r="I6737" s="14"/>
      <c r="J6737" s="14"/>
      <c r="K6737" s="14"/>
      <c r="L6737" s="14"/>
      <c r="M6737" s="14"/>
      <c r="N6737" s="14"/>
      <c r="O6737" s="14"/>
      <c r="P6737" s="14"/>
    </row>
    <row r="6738" spans="9:16" x14ac:dyDescent="0.25">
      <c r="I6738" s="14"/>
      <c r="J6738" s="14"/>
      <c r="K6738" s="14"/>
      <c r="L6738" s="14"/>
      <c r="M6738" s="14"/>
      <c r="N6738" s="14"/>
      <c r="O6738" s="14"/>
      <c r="P6738" s="14"/>
    </row>
    <row r="6739" spans="9:16" x14ac:dyDescent="0.25">
      <c r="I6739" s="14"/>
      <c r="J6739" s="14"/>
      <c r="K6739" s="14"/>
      <c r="L6739" s="14"/>
      <c r="M6739" s="14"/>
      <c r="N6739" s="14"/>
      <c r="O6739" s="14"/>
      <c r="P6739" s="14"/>
    </row>
    <row r="6740" spans="9:16" x14ac:dyDescent="0.25">
      <c r="I6740" s="14"/>
      <c r="J6740" s="14"/>
      <c r="K6740" s="14"/>
      <c r="L6740" s="14"/>
      <c r="M6740" s="14"/>
      <c r="N6740" s="14"/>
      <c r="O6740" s="14"/>
      <c r="P6740" s="14"/>
    </row>
    <row r="6741" spans="9:16" x14ac:dyDescent="0.25">
      <c r="I6741" s="14"/>
      <c r="J6741" s="14"/>
      <c r="K6741" s="14"/>
      <c r="L6741" s="14"/>
      <c r="M6741" s="14"/>
      <c r="N6741" s="14"/>
      <c r="O6741" s="14"/>
      <c r="P6741" s="14"/>
    </row>
    <row r="6742" spans="9:16" x14ac:dyDescent="0.25">
      <c r="I6742" s="14"/>
      <c r="J6742" s="14"/>
      <c r="K6742" s="14"/>
      <c r="L6742" s="14"/>
      <c r="M6742" s="14"/>
      <c r="N6742" s="14"/>
      <c r="O6742" s="14"/>
      <c r="P6742" s="14"/>
    </row>
    <row r="6743" spans="9:16" x14ac:dyDescent="0.25">
      <c r="I6743" s="14"/>
      <c r="J6743" s="14"/>
      <c r="K6743" s="14"/>
      <c r="L6743" s="14"/>
      <c r="M6743" s="14"/>
      <c r="N6743" s="14"/>
      <c r="O6743" s="14"/>
      <c r="P6743" s="14"/>
    </row>
    <row r="6744" spans="9:16" x14ac:dyDescent="0.25">
      <c r="I6744" s="14"/>
      <c r="J6744" s="14"/>
      <c r="K6744" s="14"/>
      <c r="L6744" s="14"/>
      <c r="M6744" s="14"/>
      <c r="N6744" s="14"/>
      <c r="O6744" s="14"/>
      <c r="P6744" s="14"/>
    </row>
    <row r="6745" spans="9:16" x14ac:dyDescent="0.25">
      <c r="I6745" s="14"/>
      <c r="J6745" s="14"/>
      <c r="K6745" s="14"/>
      <c r="L6745" s="14"/>
      <c r="M6745" s="14"/>
      <c r="N6745" s="14"/>
      <c r="O6745" s="14"/>
      <c r="P6745" s="14"/>
    </row>
    <row r="6746" spans="9:16" x14ac:dyDescent="0.25">
      <c r="I6746" s="14"/>
      <c r="J6746" s="14"/>
      <c r="K6746" s="14"/>
      <c r="L6746" s="14"/>
      <c r="M6746" s="14"/>
      <c r="N6746" s="14"/>
      <c r="O6746" s="14"/>
      <c r="P6746" s="14"/>
    </row>
    <row r="6747" spans="9:16" x14ac:dyDescent="0.25">
      <c r="I6747" s="14"/>
      <c r="J6747" s="14"/>
      <c r="K6747" s="14"/>
      <c r="L6747" s="14"/>
      <c r="M6747" s="14"/>
      <c r="N6747" s="14"/>
      <c r="O6747" s="14"/>
      <c r="P6747" s="14"/>
    </row>
    <row r="6748" spans="9:16" x14ac:dyDescent="0.25">
      <c r="I6748" s="14"/>
      <c r="J6748" s="14"/>
      <c r="K6748" s="14"/>
      <c r="L6748" s="14"/>
      <c r="M6748" s="14"/>
      <c r="N6748" s="14"/>
      <c r="O6748" s="14"/>
      <c r="P6748" s="14"/>
    </row>
    <row r="6749" spans="9:16" x14ac:dyDescent="0.25">
      <c r="I6749" s="14"/>
      <c r="J6749" s="14"/>
      <c r="K6749" s="14"/>
      <c r="L6749" s="14"/>
      <c r="M6749" s="14"/>
      <c r="N6749" s="14"/>
      <c r="O6749" s="14"/>
      <c r="P6749" s="14"/>
    </row>
    <row r="6750" spans="9:16" x14ac:dyDescent="0.25">
      <c r="I6750" s="14"/>
      <c r="J6750" s="14"/>
      <c r="K6750" s="14"/>
      <c r="L6750" s="14"/>
      <c r="M6750" s="14"/>
      <c r="N6750" s="14"/>
      <c r="O6750" s="14"/>
      <c r="P6750" s="14"/>
    </row>
    <row r="6751" spans="9:16" x14ac:dyDescent="0.25">
      <c r="I6751" s="14"/>
      <c r="J6751" s="14"/>
      <c r="K6751" s="14"/>
      <c r="L6751" s="14"/>
      <c r="M6751" s="14"/>
      <c r="N6751" s="14"/>
      <c r="O6751" s="14"/>
      <c r="P6751" s="14"/>
    </row>
    <row r="6752" spans="9:16" x14ac:dyDescent="0.25">
      <c r="I6752" s="14"/>
      <c r="J6752" s="14"/>
      <c r="K6752" s="14"/>
      <c r="L6752" s="14"/>
      <c r="M6752" s="14"/>
      <c r="N6752" s="14"/>
      <c r="O6752" s="14"/>
      <c r="P6752" s="14"/>
    </row>
    <row r="6753" spans="9:16" x14ac:dyDescent="0.25">
      <c r="I6753" s="14"/>
      <c r="J6753" s="14"/>
      <c r="K6753" s="14"/>
      <c r="L6753" s="14"/>
      <c r="M6753" s="14"/>
      <c r="N6753" s="14"/>
      <c r="O6753" s="14"/>
      <c r="P6753" s="14"/>
    </row>
    <row r="6754" spans="9:16" x14ac:dyDescent="0.25">
      <c r="I6754" s="14"/>
      <c r="J6754" s="14"/>
      <c r="K6754" s="14"/>
      <c r="L6754" s="14"/>
      <c r="M6754" s="14"/>
      <c r="N6754" s="14"/>
      <c r="O6754" s="14"/>
      <c r="P6754" s="14"/>
    </row>
    <row r="6755" spans="9:16" x14ac:dyDescent="0.25">
      <c r="I6755" s="14"/>
      <c r="J6755" s="14"/>
      <c r="K6755" s="14"/>
      <c r="L6755" s="14"/>
      <c r="M6755" s="14"/>
      <c r="N6755" s="14"/>
      <c r="O6755" s="14"/>
      <c r="P6755" s="14"/>
    </row>
    <row r="6756" spans="9:16" x14ac:dyDescent="0.25">
      <c r="I6756" s="14"/>
      <c r="J6756" s="14"/>
      <c r="K6756" s="14"/>
      <c r="L6756" s="14"/>
      <c r="M6756" s="14"/>
      <c r="N6756" s="14"/>
      <c r="O6756" s="14"/>
      <c r="P6756" s="14"/>
    </row>
    <row r="6757" spans="9:16" x14ac:dyDescent="0.25">
      <c r="I6757" s="14"/>
      <c r="J6757" s="14"/>
      <c r="K6757" s="14"/>
      <c r="L6757" s="14"/>
      <c r="M6757" s="14"/>
      <c r="N6757" s="14"/>
      <c r="O6757" s="14"/>
      <c r="P6757" s="14"/>
    </row>
    <row r="6758" spans="9:16" x14ac:dyDescent="0.25">
      <c r="I6758" s="14"/>
      <c r="J6758" s="14"/>
      <c r="K6758" s="14"/>
      <c r="L6758" s="14"/>
      <c r="M6758" s="14"/>
      <c r="N6758" s="14"/>
      <c r="O6758" s="14"/>
      <c r="P6758" s="14"/>
    </row>
    <row r="6759" spans="9:16" x14ac:dyDescent="0.25">
      <c r="I6759" s="14"/>
      <c r="J6759" s="14"/>
      <c r="K6759" s="14"/>
      <c r="L6759" s="14"/>
      <c r="M6759" s="14"/>
      <c r="N6759" s="14"/>
      <c r="O6759" s="14"/>
      <c r="P6759" s="14"/>
    </row>
    <row r="6760" spans="9:16" x14ac:dyDescent="0.25">
      <c r="I6760" s="14"/>
      <c r="J6760" s="14"/>
      <c r="K6760" s="14"/>
      <c r="L6760" s="14"/>
      <c r="M6760" s="14"/>
      <c r="N6760" s="14"/>
      <c r="O6760" s="14"/>
      <c r="P6760" s="14"/>
    </row>
    <row r="6761" spans="9:16" x14ac:dyDescent="0.25">
      <c r="I6761" s="14"/>
      <c r="J6761" s="14"/>
      <c r="K6761" s="14"/>
      <c r="L6761" s="14"/>
      <c r="M6761" s="14"/>
      <c r="N6761" s="14"/>
      <c r="O6761" s="14"/>
      <c r="P6761" s="14"/>
    </row>
    <row r="6762" spans="9:16" x14ac:dyDescent="0.25">
      <c r="I6762" s="14"/>
      <c r="J6762" s="14"/>
      <c r="K6762" s="14"/>
      <c r="L6762" s="14"/>
      <c r="M6762" s="14"/>
      <c r="N6762" s="14"/>
      <c r="O6762" s="14"/>
      <c r="P6762" s="14"/>
    </row>
    <row r="6763" spans="9:16" x14ac:dyDescent="0.25">
      <c r="I6763" s="14"/>
      <c r="J6763" s="14"/>
      <c r="K6763" s="14"/>
      <c r="L6763" s="14"/>
      <c r="M6763" s="14"/>
      <c r="N6763" s="14"/>
      <c r="O6763" s="14"/>
      <c r="P6763" s="14"/>
    </row>
    <row r="6764" spans="9:16" x14ac:dyDescent="0.25">
      <c r="I6764" s="14"/>
      <c r="J6764" s="14"/>
      <c r="K6764" s="14"/>
      <c r="L6764" s="14"/>
      <c r="M6764" s="14"/>
      <c r="N6764" s="14"/>
      <c r="O6764" s="14"/>
      <c r="P6764" s="14"/>
    </row>
    <row r="6765" spans="9:16" x14ac:dyDescent="0.25">
      <c r="I6765" s="14"/>
      <c r="J6765" s="14"/>
      <c r="K6765" s="14"/>
      <c r="L6765" s="14"/>
      <c r="M6765" s="14"/>
      <c r="N6765" s="14"/>
      <c r="O6765" s="14"/>
      <c r="P6765" s="14"/>
    </row>
    <row r="6766" spans="9:16" x14ac:dyDescent="0.25">
      <c r="I6766" s="14"/>
      <c r="J6766" s="14"/>
      <c r="K6766" s="14"/>
      <c r="L6766" s="14"/>
      <c r="M6766" s="14"/>
      <c r="N6766" s="14"/>
      <c r="O6766" s="14"/>
      <c r="P6766" s="14"/>
    </row>
    <row r="6767" spans="9:16" x14ac:dyDescent="0.25">
      <c r="I6767" s="14"/>
      <c r="J6767" s="14"/>
      <c r="K6767" s="14"/>
      <c r="L6767" s="14"/>
      <c r="M6767" s="14"/>
      <c r="N6767" s="14"/>
      <c r="O6767" s="14"/>
      <c r="P6767" s="14"/>
    </row>
    <row r="6768" spans="9:16" x14ac:dyDescent="0.25">
      <c r="I6768" s="14"/>
      <c r="J6768" s="14"/>
      <c r="K6768" s="14"/>
      <c r="L6768" s="14"/>
      <c r="M6768" s="14"/>
      <c r="N6768" s="14"/>
      <c r="O6768" s="14"/>
      <c r="P6768" s="14"/>
    </row>
    <row r="6769" spans="9:16" x14ac:dyDescent="0.25">
      <c r="I6769" s="14"/>
      <c r="J6769" s="14"/>
      <c r="K6769" s="14"/>
      <c r="L6769" s="14"/>
      <c r="M6769" s="14"/>
      <c r="N6769" s="14"/>
      <c r="O6769" s="14"/>
      <c r="P6769" s="14"/>
    </row>
    <row r="6770" spans="9:16" x14ac:dyDescent="0.25">
      <c r="I6770" s="14"/>
      <c r="J6770" s="14"/>
      <c r="K6770" s="14"/>
      <c r="L6770" s="14"/>
      <c r="M6770" s="14"/>
      <c r="N6770" s="14"/>
      <c r="O6770" s="14"/>
      <c r="P6770" s="14"/>
    </row>
    <row r="6771" spans="9:16" x14ac:dyDescent="0.25">
      <c r="I6771" s="14"/>
      <c r="J6771" s="14"/>
      <c r="K6771" s="14"/>
      <c r="L6771" s="14"/>
      <c r="M6771" s="14"/>
      <c r="N6771" s="14"/>
      <c r="O6771" s="14"/>
      <c r="P6771" s="14"/>
    </row>
    <row r="6772" spans="9:16" x14ac:dyDescent="0.25">
      <c r="I6772" s="14"/>
      <c r="J6772" s="14"/>
      <c r="K6772" s="14"/>
      <c r="L6772" s="14"/>
      <c r="M6772" s="14"/>
      <c r="N6772" s="14"/>
      <c r="O6772" s="14"/>
      <c r="P6772" s="14"/>
    </row>
    <row r="6773" spans="9:16" x14ac:dyDescent="0.25">
      <c r="I6773" s="14"/>
      <c r="J6773" s="14"/>
      <c r="K6773" s="14"/>
      <c r="L6773" s="14"/>
      <c r="M6773" s="14"/>
      <c r="N6773" s="14"/>
      <c r="O6773" s="14"/>
      <c r="P6773" s="14"/>
    </row>
    <row r="6774" spans="9:16" x14ac:dyDescent="0.25">
      <c r="I6774" s="14"/>
      <c r="J6774" s="14"/>
      <c r="K6774" s="14"/>
      <c r="L6774" s="14"/>
      <c r="M6774" s="14"/>
      <c r="N6774" s="14"/>
      <c r="O6774" s="14"/>
      <c r="P6774" s="14"/>
    </row>
    <row r="6775" spans="9:16" x14ac:dyDescent="0.25">
      <c r="I6775" s="14"/>
      <c r="J6775" s="14"/>
      <c r="K6775" s="14"/>
      <c r="L6775" s="14"/>
      <c r="M6775" s="14"/>
      <c r="N6775" s="14"/>
      <c r="O6775" s="14"/>
      <c r="P6775" s="14"/>
    </row>
    <row r="6776" spans="9:16" x14ac:dyDescent="0.25">
      <c r="I6776" s="14"/>
      <c r="J6776" s="14"/>
      <c r="K6776" s="14"/>
      <c r="L6776" s="14"/>
      <c r="M6776" s="14"/>
      <c r="N6776" s="14"/>
      <c r="O6776" s="14"/>
      <c r="P6776" s="14"/>
    </row>
    <row r="6777" spans="9:16" x14ac:dyDescent="0.25">
      <c r="I6777" s="14"/>
      <c r="J6777" s="14"/>
      <c r="K6777" s="14"/>
      <c r="L6777" s="14"/>
      <c r="M6777" s="14"/>
      <c r="N6777" s="14"/>
      <c r="O6777" s="14"/>
      <c r="P6777" s="14"/>
    </row>
    <row r="6778" spans="9:16" x14ac:dyDescent="0.25">
      <c r="I6778" s="14"/>
      <c r="J6778" s="14"/>
      <c r="K6778" s="14"/>
      <c r="L6778" s="14"/>
      <c r="M6778" s="14"/>
      <c r="N6778" s="14"/>
      <c r="O6778" s="14"/>
      <c r="P6778" s="14"/>
    </row>
    <row r="6779" spans="9:16" x14ac:dyDescent="0.25">
      <c r="I6779" s="14"/>
      <c r="J6779" s="14"/>
      <c r="K6779" s="14"/>
      <c r="L6779" s="14"/>
      <c r="M6779" s="14"/>
      <c r="N6779" s="14"/>
      <c r="O6779" s="14"/>
      <c r="P6779" s="14"/>
    </row>
    <row r="6780" spans="9:16" x14ac:dyDescent="0.25">
      <c r="I6780" s="14"/>
      <c r="J6780" s="14"/>
      <c r="K6780" s="14"/>
      <c r="L6780" s="14"/>
      <c r="M6780" s="14"/>
      <c r="N6780" s="14"/>
      <c r="O6780" s="14"/>
      <c r="P6780" s="14"/>
    </row>
    <row r="6781" spans="9:16" x14ac:dyDescent="0.25">
      <c r="I6781" s="14"/>
      <c r="J6781" s="14"/>
      <c r="K6781" s="14"/>
      <c r="L6781" s="14"/>
      <c r="M6781" s="14"/>
      <c r="N6781" s="14"/>
      <c r="O6781" s="14"/>
      <c r="P6781" s="14"/>
    </row>
    <row r="6782" spans="9:16" x14ac:dyDescent="0.25">
      <c r="I6782" s="14"/>
      <c r="J6782" s="14"/>
      <c r="K6782" s="14"/>
      <c r="L6782" s="14"/>
      <c r="M6782" s="14"/>
      <c r="N6782" s="14"/>
      <c r="O6782" s="14"/>
      <c r="P6782" s="14"/>
    </row>
    <row r="6783" spans="9:16" x14ac:dyDescent="0.25">
      <c r="I6783" s="14"/>
      <c r="J6783" s="14"/>
      <c r="K6783" s="14"/>
      <c r="L6783" s="14"/>
      <c r="M6783" s="14"/>
      <c r="N6783" s="14"/>
      <c r="O6783" s="14"/>
      <c r="P6783" s="14"/>
    </row>
    <row r="6784" spans="9:16" x14ac:dyDescent="0.25">
      <c r="I6784" s="14"/>
      <c r="J6784" s="14"/>
      <c r="K6784" s="14"/>
      <c r="L6784" s="14"/>
      <c r="M6784" s="14"/>
      <c r="N6784" s="14"/>
      <c r="O6784" s="14"/>
      <c r="P6784" s="14"/>
    </row>
    <row r="6785" spans="9:16" x14ac:dyDescent="0.25">
      <c r="I6785" s="14"/>
      <c r="J6785" s="14"/>
      <c r="K6785" s="14"/>
      <c r="L6785" s="14"/>
      <c r="M6785" s="14"/>
      <c r="N6785" s="14"/>
      <c r="O6785" s="14"/>
      <c r="P6785" s="14"/>
    </row>
    <row r="6786" spans="9:16" x14ac:dyDescent="0.25">
      <c r="I6786" s="14"/>
      <c r="J6786" s="14"/>
      <c r="K6786" s="14"/>
      <c r="L6786" s="14"/>
      <c r="M6786" s="14"/>
      <c r="N6786" s="14"/>
      <c r="O6786" s="14"/>
      <c r="P6786" s="14"/>
    </row>
    <row r="6787" spans="9:16" x14ac:dyDescent="0.25">
      <c r="I6787" s="14"/>
      <c r="J6787" s="14"/>
      <c r="K6787" s="14"/>
      <c r="L6787" s="14"/>
      <c r="M6787" s="14"/>
      <c r="N6787" s="14"/>
      <c r="O6787" s="14"/>
      <c r="P6787" s="14"/>
    </row>
    <row r="6788" spans="9:16" x14ac:dyDescent="0.25">
      <c r="I6788" s="14"/>
      <c r="J6788" s="14"/>
      <c r="K6788" s="14"/>
      <c r="L6788" s="14"/>
      <c r="M6788" s="14"/>
      <c r="N6788" s="14"/>
      <c r="O6788" s="14"/>
      <c r="P6788" s="14"/>
    </row>
    <row r="6789" spans="9:16" x14ac:dyDescent="0.25">
      <c r="I6789" s="14"/>
      <c r="J6789" s="14"/>
      <c r="K6789" s="14"/>
      <c r="L6789" s="14"/>
      <c r="M6789" s="14"/>
      <c r="N6789" s="14"/>
      <c r="O6789" s="14"/>
      <c r="P6789" s="14"/>
    </row>
    <row r="6790" spans="9:16" x14ac:dyDescent="0.25">
      <c r="I6790" s="14"/>
      <c r="J6790" s="14"/>
      <c r="K6790" s="14"/>
      <c r="L6790" s="14"/>
      <c r="M6790" s="14"/>
      <c r="N6790" s="14"/>
      <c r="O6790" s="14"/>
      <c r="P6790" s="14"/>
    </row>
    <row r="6791" spans="9:16" x14ac:dyDescent="0.25">
      <c r="I6791" s="14"/>
      <c r="J6791" s="14"/>
      <c r="K6791" s="14"/>
      <c r="L6791" s="14"/>
      <c r="M6791" s="14"/>
      <c r="N6791" s="14"/>
      <c r="O6791" s="14"/>
      <c r="P6791" s="14"/>
    </row>
    <row r="6792" spans="9:16" x14ac:dyDescent="0.25">
      <c r="I6792" s="14"/>
      <c r="J6792" s="14"/>
      <c r="K6792" s="14"/>
      <c r="L6792" s="14"/>
      <c r="M6792" s="14"/>
      <c r="N6792" s="14"/>
      <c r="O6792" s="14"/>
      <c r="P6792" s="14"/>
    </row>
    <row r="6793" spans="9:16" x14ac:dyDescent="0.25">
      <c r="I6793" s="14"/>
      <c r="J6793" s="14"/>
      <c r="K6793" s="14"/>
      <c r="L6793" s="14"/>
      <c r="M6793" s="14"/>
      <c r="N6793" s="14"/>
      <c r="O6793" s="14"/>
      <c r="P6793" s="14"/>
    </row>
    <row r="6794" spans="9:16" x14ac:dyDescent="0.25">
      <c r="I6794" s="14"/>
      <c r="J6794" s="14"/>
      <c r="K6794" s="14"/>
      <c r="L6794" s="14"/>
      <c r="M6794" s="14"/>
      <c r="N6794" s="14"/>
      <c r="O6794" s="14"/>
      <c r="P6794" s="14"/>
    </row>
    <row r="6795" spans="9:16" x14ac:dyDescent="0.25">
      <c r="I6795" s="14"/>
      <c r="J6795" s="14"/>
      <c r="K6795" s="14"/>
      <c r="L6795" s="14"/>
      <c r="M6795" s="14"/>
      <c r="N6795" s="14"/>
      <c r="O6795" s="14"/>
      <c r="P6795" s="14"/>
    </row>
    <row r="6796" spans="9:16" x14ac:dyDescent="0.25">
      <c r="I6796" s="14"/>
      <c r="J6796" s="14"/>
      <c r="K6796" s="14"/>
      <c r="L6796" s="14"/>
      <c r="M6796" s="14"/>
      <c r="N6796" s="14"/>
      <c r="O6796" s="14"/>
      <c r="P6796" s="14"/>
    </row>
    <row r="6797" spans="9:16" x14ac:dyDescent="0.25">
      <c r="I6797" s="14"/>
      <c r="J6797" s="14"/>
      <c r="K6797" s="14"/>
      <c r="L6797" s="14"/>
      <c r="M6797" s="14"/>
      <c r="N6797" s="14"/>
      <c r="O6797" s="14"/>
      <c r="P6797" s="14"/>
    </row>
    <row r="6798" spans="9:16" x14ac:dyDescent="0.25">
      <c r="I6798" s="14"/>
      <c r="J6798" s="14"/>
      <c r="K6798" s="14"/>
      <c r="L6798" s="14"/>
      <c r="M6798" s="14"/>
      <c r="N6798" s="14"/>
      <c r="O6798" s="14"/>
      <c r="P6798" s="14"/>
    </row>
    <row r="6799" spans="9:16" x14ac:dyDescent="0.25">
      <c r="I6799" s="14"/>
      <c r="J6799" s="14"/>
      <c r="K6799" s="14"/>
      <c r="L6799" s="14"/>
      <c r="M6799" s="14"/>
      <c r="N6799" s="14"/>
      <c r="O6799" s="14"/>
      <c r="P6799" s="14"/>
    </row>
    <row r="6800" spans="9:16" x14ac:dyDescent="0.25">
      <c r="I6800" s="14"/>
      <c r="J6800" s="14"/>
      <c r="K6800" s="14"/>
      <c r="L6800" s="14"/>
      <c r="M6800" s="14"/>
      <c r="N6800" s="14"/>
      <c r="O6800" s="14"/>
      <c r="P6800" s="14"/>
    </row>
    <row r="6801" spans="9:16" x14ac:dyDescent="0.25">
      <c r="I6801" s="14"/>
      <c r="J6801" s="14"/>
      <c r="K6801" s="14"/>
      <c r="L6801" s="14"/>
      <c r="M6801" s="14"/>
      <c r="N6801" s="14"/>
      <c r="O6801" s="14"/>
      <c r="P6801" s="14"/>
    </row>
    <row r="6802" spans="9:16" x14ac:dyDescent="0.25">
      <c r="I6802" s="14"/>
      <c r="J6802" s="14"/>
      <c r="K6802" s="14"/>
      <c r="L6802" s="14"/>
      <c r="M6802" s="14"/>
      <c r="N6802" s="14"/>
      <c r="O6802" s="14"/>
      <c r="P6802" s="14"/>
    </row>
    <row r="6803" spans="9:16" x14ac:dyDescent="0.25">
      <c r="I6803" s="14"/>
      <c r="J6803" s="14"/>
      <c r="K6803" s="14"/>
      <c r="L6803" s="14"/>
      <c r="M6803" s="14"/>
      <c r="N6803" s="14"/>
      <c r="O6803" s="14"/>
      <c r="P6803" s="14"/>
    </row>
    <row r="6804" spans="9:16" x14ac:dyDescent="0.25">
      <c r="I6804" s="14"/>
      <c r="J6804" s="14"/>
      <c r="K6804" s="14"/>
      <c r="L6804" s="14"/>
      <c r="M6804" s="14"/>
      <c r="N6804" s="14"/>
      <c r="O6804" s="14"/>
      <c r="P6804" s="14"/>
    </row>
    <row r="6805" spans="9:16" x14ac:dyDescent="0.25">
      <c r="I6805" s="14"/>
      <c r="J6805" s="14"/>
      <c r="K6805" s="14"/>
      <c r="L6805" s="14"/>
      <c r="M6805" s="14"/>
      <c r="N6805" s="14"/>
      <c r="O6805" s="14"/>
      <c r="P6805" s="14"/>
    </row>
    <row r="6806" spans="9:16" x14ac:dyDescent="0.25">
      <c r="I6806" s="14"/>
      <c r="J6806" s="14"/>
      <c r="K6806" s="14"/>
      <c r="L6806" s="14"/>
      <c r="M6806" s="14"/>
      <c r="N6806" s="14"/>
      <c r="O6806" s="14"/>
      <c r="P6806" s="14"/>
    </row>
    <row r="6807" spans="9:16" x14ac:dyDescent="0.25">
      <c r="I6807" s="14"/>
      <c r="J6807" s="14"/>
      <c r="K6807" s="14"/>
      <c r="L6807" s="14"/>
      <c r="M6807" s="14"/>
      <c r="N6807" s="14"/>
      <c r="O6807" s="14"/>
      <c r="P6807" s="14"/>
    </row>
    <row r="6808" spans="9:16" x14ac:dyDescent="0.25">
      <c r="I6808" s="14"/>
      <c r="J6808" s="14"/>
      <c r="K6808" s="14"/>
      <c r="L6808" s="14"/>
      <c r="M6808" s="14"/>
      <c r="N6808" s="14"/>
      <c r="O6808" s="14"/>
      <c r="P6808" s="14"/>
    </row>
    <row r="6809" spans="9:16" x14ac:dyDescent="0.25">
      <c r="I6809" s="14"/>
      <c r="J6809" s="14"/>
      <c r="K6809" s="14"/>
      <c r="L6809" s="14"/>
      <c r="M6809" s="14"/>
      <c r="N6809" s="14"/>
      <c r="O6809" s="14"/>
      <c r="P6809" s="14"/>
    </row>
    <row r="6810" spans="9:16" x14ac:dyDescent="0.25">
      <c r="I6810" s="14"/>
      <c r="J6810" s="14"/>
      <c r="K6810" s="14"/>
      <c r="L6810" s="14"/>
      <c r="M6810" s="14"/>
      <c r="N6810" s="14"/>
      <c r="O6810" s="14"/>
      <c r="P6810" s="14"/>
    </row>
    <row r="6811" spans="9:16" x14ac:dyDescent="0.25">
      <c r="I6811" s="14"/>
      <c r="J6811" s="14"/>
      <c r="K6811" s="14"/>
      <c r="L6811" s="14"/>
      <c r="M6811" s="14"/>
      <c r="N6811" s="14"/>
      <c r="O6811" s="14"/>
      <c r="P6811" s="14"/>
    </row>
    <row r="6812" spans="9:16" x14ac:dyDescent="0.25">
      <c r="I6812" s="14"/>
      <c r="J6812" s="14"/>
      <c r="K6812" s="14"/>
      <c r="L6812" s="14"/>
      <c r="M6812" s="14"/>
      <c r="N6812" s="14"/>
      <c r="O6812" s="14"/>
      <c r="P6812" s="14"/>
    </row>
    <row r="6813" spans="9:16" x14ac:dyDescent="0.25">
      <c r="I6813" s="14"/>
      <c r="J6813" s="14"/>
      <c r="K6813" s="14"/>
      <c r="L6813" s="14"/>
      <c r="M6813" s="14"/>
      <c r="N6813" s="14"/>
      <c r="O6813" s="14"/>
      <c r="P6813" s="14"/>
    </row>
    <row r="6814" spans="9:16" x14ac:dyDescent="0.25">
      <c r="I6814" s="14"/>
      <c r="J6814" s="14"/>
      <c r="K6814" s="14"/>
      <c r="L6814" s="14"/>
      <c r="M6814" s="14"/>
      <c r="N6814" s="14"/>
      <c r="O6814" s="14"/>
      <c r="P6814" s="14"/>
    </row>
    <row r="6815" spans="9:16" x14ac:dyDescent="0.25">
      <c r="I6815" s="14"/>
      <c r="J6815" s="14"/>
      <c r="K6815" s="14"/>
      <c r="L6815" s="14"/>
      <c r="M6815" s="14"/>
      <c r="N6815" s="14"/>
      <c r="O6815" s="14"/>
      <c r="P6815" s="14"/>
    </row>
    <row r="6816" spans="9:16" x14ac:dyDescent="0.25">
      <c r="I6816" s="14"/>
      <c r="J6816" s="14"/>
      <c r="K6816" s="14"/>
      <c r="L6816" s="14"/>
      <c r="M6816" s="14"/>
      <c r="N6816" s="14"/>
      <c r="O6816" s="14"/>
      <c r="P6816" s="14"/>
    </row>
    <row r="6817" spans="9:16" x14ac:dyDescent="0.25">
      <c r="I6817" s="14"/>
      <c r="J6817" s="14"/>
      <c r="K6817" s="14"/>
      <c r="L6817" s="14"/>
      <c r="M6817" s="14"/>
      <c r="N6817" s="14"/>
      <c r="O6817" s="14"/>
      <c r="P6817" s="14"/>
    </row>
    <row r="6818" spans="9:16" x14ac:dyDescent="0.25">
      <c r="I6818" s="14"/>
      <c r="J6818" s="14"/>
      <c r="K6818" s="14"/>
      <c r="L6818" s="14"/>
      <c r="M6818" s="14"/>
      <c r="N6818" s="14"/>
      <c r="O6818" s="14"/>
      <c r="P6818" s="14"/>
    </row>
    <row r="6819" spans="9:16" x14ac:dyDescent="0.25">
      <c r="I6819" s="14"/>
      <c r="J6819" s="14"/>
      <c r="K6819" s="14"/>
      <c r="L6819" s="14"/>
      <c r="M6819" s="14"/>
      <c r="N6819" s="14"/>
      <c r="O6819" s="14"/>
      <c r="P6819" s="14"/>
    </row>
    <row r="6820" spans="9:16" x14ac:dyDescent="0.25">
      <c r="I6820" s="14"/>
      <c r="J6820" s="14"/>
      <c r="K6820" s="14"/>
      <c r="L6820" s="14"/>
      <c r="M6820" s="14"/>
      <c r="N6820" s="14"/>
      <c r="O6820" s="14"/>
      <c r="P6820" s="14"/>
    </row>
    <row r="6821" spans="9:16" x14ac:dyDescent="0.25">
      <c r="I6821" s="14"/>
      <c r="J6821" s="14"/>
      <c r="K6821" s="14"/>
      <c r="L6821" s="14"/>
      <c r="M6821" s="14"/>
      <c r="N6821" s="14"/>
      <c r="O6821" s="14"/>
      <c r="P6821" s="14"/>
    </row>
    <row r="6822" spans="9:16" x14ac:dyDescent="0.25">
      <c r="I6822" s="14"/>
      <c r="J6822" s="14"/>
      <c r="K6822" s="14"/>
      <c r="L6822" s="14"/>
      <c r="M6822" s="14"/>
      <c r="N6822" s="14"/>
      <c r="O6822" s="14"/>
      <c r="P6822" s="14"/>
    </row>
    <row r="6823" spans="9:16" x14ac:dyDescent="0.25">
      <c r="I6823" s="14"/>
      <c r="J6823" s="14"/>
      <c r="K6823" s="14"/>
      <c r="L6823" s="14"/>
      <c r="M6823" s="14"/>
      <c r="N6823" s="14"/>
      <c r="O6823" s="14"/>
      <c r="P6823" s="14"/>
    </row>
    <row r="6824" spans="9:16" x14ac:dyDescent="0.25">
      <c r="I6824" s="14"/>
      <c r="J6824" s="14"/>
      <c r="K6824" s="14"/>
      <c r="L6824" s="14"/>
      <c r="M6824" s="14"/>
      <c r="N6824" s="14"/>
      <c r="O6824" s="14"/>
      <c r="P6824" s="14"/>
    </row>
    <row r="6825" spans="9:16" x14ac:dyDescent="0.25">
      <c r="I6825" s="14"/>
      <c r="J6825" s="14"/>
      <c r="K6825" s="14"/>
      <c r="L6825" s="14"/>
      <c r="M6825" s="14"/>
      <c r="N6825" s="14"/>
      <c r="O6825" s="14"/>
      <c r="P6825" s="14"/>
    </row>
    <row r="6826" spans="9:16" x14ac:dyDescent="0.25">
      <c r="I6826" s="14"/>
      <c r="J6826" s="14"/>
      <c r="K6826" s="14"/>
      <c r="L6826" s="14"/>
      <c r="M6826" s="14"/>
      <c r="N6826" s="14"/>
      <c r="O6826" s="14"/>
      <c r="P6826" s="14"/>
    </row>
    <row r="6827" spans="9:16" x14ac:dyDescent="0.25">
      <c r="I6827" s="14"/>
      <c r="J6827" s="14"/>
      <c r="K6827" s="14"/>
      <c r="L6827" s="14"/>
      <c r="M6827" s="14"/>
      <c r="N6827" s="14"/>
      <c r="O6827" s="14"/>
      <c r="P6827" s="14"/>
    </row>
    <row r="6828" spans="9:16" x14ac:dyDescent="0.25">
      <c r="I6828" s="14"/>
      <c r="J6828" s="14"/>
      <c r="K6828" s="14"/>
      <c r="L6828" s="14"/>
      <c r="M6828" s="14"/>
      <c r="N6828" s="14"/>
      <c r="O6828" s="14"/>
      <c r="P6828" s="14"/>
    </row>
    <row r="6829" spans="9:16" x14ac:dyDescent="0.25">
      <c r="I6829" s="14"/>
      <c r="J6829" s="14"/>
      <c r="K6829" s="14"/>
      <c r="L6829" s="14"/>
      <c r="M6829" s="14"/>
      <c r="N6829" s="14"/>
      <c r="O6829" s="14"/>
      <c r="P6829" s="14"/>
    </row>
    <row r="6830" spans="9:16" x14ac:dyDescent="0.25">
      <c r="I6830" s="14"/>
      <c r="J6830" s="14"/>
      <c r="K6830" s="14"/>
      <c r="L6830" s="14"/>
      <c r="M6830" s="14"/>
      <c r="N6830" s="14"/>
      <c r="O6830" s="14"/>
      <c r="P6830" s="14"/>
    </row>
    <row r="6831" spans="9:16" x14ac:dyDescent="0.25">
      <c r="I6831" s="14"/>
      <c r="J6831" s="14"/>
      <c r="K6831" s="14"/>
      <c r="L6831" s="14"/>
      <c r="M6831" s="14"/>
      <c r="N6831" s="14"/>
      <c r="O6831" s="14"/>
      <c r="P6831" s="14"/>
    </row>
    <row r="6832" spans="9:16" x14ac:dyDescent="0.25">
      <c r="I6832" s="14"/>
      <c r="J6832" s="14"/>
      <c r="K6832" s="14"/>
      <c r="L6832" s="14"/>
      <c r="M6832" s="14"/>
      <c r="N6832" s="14"/>
      <c r="O6832" s="14"/>
      <c r="P6832" s="14"/>
    </row>
    <row r="6833" spans="9:16" x14ac:dyDescent="0.25">
      <c r="I6833" s="14"/>
      <c r="J6833" s="14"/>
      <c r="K6833" s="14"/>
      <c r="L6833" s="14"/>
      <c r="M6833" s="14"/>
      <c r="N6833" s="14"/>
      <c r="O6833" s="14"/>
      <c r="P6833" s="14"/>
    </row>
    <row r="6834" spans="9:16" x14ac:dyDescent="0.25">
      <c r="I6834" s="14"/>
      <c r="J6834" s="14"/>
      <c r="K6834" s="14"/>
      <c r="L6834" s="14"/>
      <c r="M6834" s="14"/>
      <c r="N6834" s="14"/>
      <c r="O6834" s="14"/>
      <c r="P6834" s="14"/>
    </row>
    <row r="6835" spans="9:16" x14ac:dyDescent="0.25">
      <c r="I6835" s="14"/>
      <c r="J6835" s="14"/>
      <c r="K6835" s="14"/>
      <c r="L6835" s="14"/>
      <c r="M6835" s="14"/>
      <c r="N6835" s="14"/>
      <c r="O6835" s="14"/>
      <c r="P6835" s="14"/>
    </row>
    <row r="6836" spans="9:16" x14ac:dyDescent="0.25">
      <c r="I6836" s="14"/>
      <c r="J6836" s="14"/>
      <c r="K6836" s="14"/>
      <c r="L6836" s="14"/>
      <c r="M6836" s="14"/>
      <c r="N6836" s="14"/>
      <c r="O6836" s="14"/>
      <c r="P6836" s="14"/>
    </row>
    <row r="6837" spans="9:16" x14ac:dyDescent="0.25">
      <c r="I6837" s="14"/>
      <c r="J6837" s="14"/>
      <c r="K6837" s="14"/>
      <c r="L6837" s="14"/>
      <c r="M6837" s="14"/>
      <c r="N6837" s="14"/>
      <c r="O6837" s="14"/>
      <c r="P6837" s="14"/>
    </row>
    <row r="6838" spans="9:16" x14ac:dyDescent="0.25">
      <c r="I6838" s="14"/>
      <c r="J6838" s="14"/>
      <c r="K6838" s="14"/>
      <c r="L6838" s="14"/>
      <c r="M6838" s="14"/>
      <c r="N6838" s="14"/>
      <c r="O6838" s="14"/>
      <c r="P6838" s="14"/>
    </row>
    <row r="6839" spans="9:16" x14ac:dyDescent="0.25">
      <c r="I6839" s="14"/>
      <c r="J6839" s="14"/>
      <c r="K6839" s="14"/>
      <c r="L6839" s="14"/>
      <c r="M6839" s="14"/>
      <c r="N6839" s="14"/>
      <c r="O6839" s="14"/>
      <c r="P6839" s="14"/>
    </row>
    <row r="6840" spans="9:16" x14ac:dyDescent="0.25">
      <c r="I6840" s="14"/>
      <c r="J6840" s="14"/>
      <c r="K6840" s="14"/>
      <c r="L6840" s="14"/>
      <c r="M6840" s="14"/>
      <c r="N6840" s="14"/>
      <c r="O6840" s="14"/>
      <c r="P6840" s="14"/>
    </row>
    <row r="6841" spans="9:16" x14ac:dyDescent="0.25">
      <c r="I6841" s="14"/>
      <c r="J6841" s="14"/>
      <c r="K6841" s="14"/>
      <c r="L6841" s="14"/>
      <c r="M6841" s="14"/>
      <c r="N6841" s="14"/>
      <c r="O6841" s="14"/>
      <c r="P6841" s="14"/>
    </row>
    <row r="6842" spans="9:16" x14ac:dyDescent="0.25">
      <c r="I6842" s="14"/>
      <c r="J6842" s="14"/>
      <c r="K6842" s="14"/>
      <c r="L6842" s="14"/>
      <c r="M6842" s="14"/>
      <c r="N6842" s="14"/>
      <c r="O6842" s="14"/>
      <c r="P6842" s="14"/>
    </row>
    <row r="6843" spans="9:16" x14ac:dyDescent="0.25">
      <c r="I6843" s="14"/>
      <c r="J6843" s="14"/>
      <c r="K6843" s="14"/>
      <c r="L6843" s="14"/>
      <c r="M6843" s="14"/>
      <c r="N6843" s="14"/>
      <c r="O6843" s="14"/>
      <c r="P6843" s="14"/>
    </row>
    <row r="6844" spans="9:16" x14ac:dyDescent="0.25">
      <c r="I6844" s="14"/>
      <c r="J6844" s="14"/>
      <c r="K6844" s="14"/>
      <c r="L6844" s="14"/>
      <c r="M6844" s="14"/>
      <c r="N6844" s="14"/>
      <c r="O6844" s="14"/>
      <c r="P6844" s="14"/>
    </row>
    <row r="6845" spans="9:16" x14ac:dyDescent="0.25">
      <c r="I6845" s="14"/>
      <c r="J6845" s="14"/>
      <c r="K6845" s="14"/>
      <c r="L6845" s="14"/>
      <c r="M6845" s="14"/>
      <c r="N6845" s="14"/>
      <c r="O6845" s="14"/>
      <c r="P6845" s="14"/>
    </row>
    <row r="6846" spans="9:16" x14ac:dyDescent="0.25">
      <c r="I6846" s="14"/>
      <c r="J6846" s="14"/>
      <c r="K6846" s="14"/>
      <c r="L6846" s="14"/>
      <c r="M6846" s="14"/>
      <c r="N6846" s="14"/>
      <c r="O6846" s="14"/>
      <c r="P6846" s="14"/>
    </row>
    <row r="6847" spans="9:16" x14ac:dyDescent="0.25">
      <c r="I6847" s="14"/>
      <c r="J6847" s="14"/>
      <c r="K6847" s="14"/>
      <c r="L6847" s="14"/>
      <c r="M6847" s="14"/>
      <c r="N6847" s="14"/>
      <c r="O6847" s="14"/>
      <c r="P6847" s="14"/>
    </row>
    <row r="6848" spans="9:16" x14ac:dyDescent="0.25">
      <c r="I6848" s="14"/>
      <c r="J6848" s="14"/>
      <c r="K6848" s="14"/>
      <c r="L6848" s="14"/>
      <c r="M6848" s="14"/>
      <c r="N6848" s="14"/>
      <c r="O6848" s="14"/>
      <c r="P6848" s="14"/>
    </row>
    <row r="6849" spans="9:16" x14ac:dyDescent="0.25">
      <c r="I6849" s="14"/>
      <c r="J6849" s="14"/>
      <c r="K6849" s="14"/>
      <c r="L6849" s="14"/>
      <c r="M6849" s="14"/>
      <c r="N6849" s="14"/>
      <c r="O6849" s="14"/>
      <c r="P6849" s="14"/>
    </row>
    <row r="6850" spans="9:16" x14ac:dyDescent="0.25">
      <c r="I6850" s="14"/>
      <c r="J6850" s="14"/>
      <c r="K6850" s="14"/>
      <c r="L6850" s="14"/>
      <c r="M6850" s="14"/>
      <c r="N6850" s="14"/>
      <c r="O6850" s="14"/>
      <c r="P6850" s="14"/>
    </row>
    <row r="6851" spans="9:16" x14ac:dyDescent="0.25">
      <c r="I6851" s="14"/>
      <c r="J6851" s="14"/>
      <c r="K6851" s="14"/>
      <c r="L6851" s="14"/>
      <c r="M6851" s="14"/>
      <c r="N6851" s="14"/>
      <c r="O6851" s="14"/>
      <c r="P6851" s="14"/>
    </row>
    <row r="6852" spans="9:16" x14ac:dyDescent="0.25">
      <c r="I6852" s="14"/>
      <c r="J6852" s="14"/>
      <c r="K6852" s="14"/>
      <c r="L6852" s="14"/>
      <c r="M6852" s="14"/>
      <c r="N6852" s="14"/>
      <c r="O6852" s="14"/>
      <c r="P6852" s="14"/>
    </row>
    <row r="6853" spans="9:16" x14ac:dyDescent="0.25">
      <c r="I6853" s="14"/>
      <c r="J6853" s="14"/>
      <c r="K6853" s="14"/>
      <c r="L6853" s="14"/>
      <c r="M6853" s="14"/>
      <c r="N6853" s="14"/>
      <c r="O6853" s="14"/>
      <c r="P6853" s="14"/>
    </row>
    <row r="6854" spans="9:16" x14ac:dyDescent="0.25">
      <c r="I6854" s="14"/>
      <c r="J6854" s="14"/>
      <c r="K6854" s="14"/>
      <c r="L6854" s="14"/>
      <c r="M6854" s="14"/>
      <c r="N6854" s="14"/>
      <c r="O6854" s="14"/>
      <c r="P6854" s="14"/>
    </row>
    <row r="6855" spans="9:16" x14ac:dyDescent="0.25">
      <c r="I6855" s="14"/>
      <c r="J6855" s="14"/>
      <c r="K6855" s="14"/>
      <c r="L6855" s="14"/>
      <c r="M6855" s="14"/>
      <c r="N6855" s="14"/>
      <c r="O6855" s="14"/>
      <c r="P6855" s="14"/>
    </row>
    <row r="6856" spans="9:16" x14ac:dyDescent="0.25">
      <c r="I6856" s="14"/>
      <c r="J6856" s="14"/>
      <c r="K6856" s="14"/>
      <c r="L6856" s="14"/>
      <c r="M6856" s="14"/>
      <c r="N6856" s="14"/>
      <c r="O6856" s="14"/>
      <c r="P6856" s="14"/>
    </row>
    <row r="6857" spans="9:16" x14ac:dyDescent="0.25">
      <c r="I6857" s="14"/>
      <c r="J6857" s="14"/>
      <c r="K6857" s="14"/>
      <c r="L6857" s="14"/>
      <c r="M6857" s="14"/>
      <c r="N6857" s="14"/>
      <c r="O6857" s="14"/>
      <c r="P6857" s="14"/>
    </row>
    <row r="6858" spans="9:16" x14ac:dyDescent="0.25">
      <c r="I6858" s="14"/>
      <c r="J6858" s="14"/>
      <c r="K6858" s="14"/>
      <c r="L6858" s="14"/>
      <c r="M6858" s="14"/>
      <c r="N6858" s="14"/>
      <c r="O6858" s="14"/>
      <c r="P6858" s="14"/>
    </row>
    <row r="6859" spans="9:16" x14ac:dyDescent="0.25">
      <c r="I6859" s="14"/>
      <c r="J6859" s="14"/>
      <c r="K6859" s="14"/>
      <c r="L6859" s="14"/>
      <c r="M6859" s="14"/>
      <c r="N6859" s="14"/>
      <c r="O6859" s="14"/>
      <c r="P6859" s="14"/>
    </row>
    <row r="6860" spans="9:16" x14ac:dyDescent="0.25">
      <c r="I6860" s="14"/>
      <c r="J6860" s="14"/>
      <c r="K6860" s="14"/>
      <c r="L6860" s="14"/>
      <c r="M6860" s="14"/>
      <c r="N6860" s="14"/>
      <c r="O6860" s="14"/>
      <c r="P6860" s="14"/>
    </row>
    <row r="6861" spans="9:16" x14ac:dyDescent="0.25">
      <c r="I6861" s="14"/>
      <c r="J6861" s="14"/>
      <c r="K6861" s="14"/>
      <c r="L6861" s="14"/>
      <c r="M6861" s="14"/>
      <c r="N6861" s="14"/>
      <c r="O6861" s="14"/>
      <c r="P6861" s="14"/>
    </row>
    <row r="6862" spans="9:16" x14ac:dyDescent="0.25">
      <c r="I6862" s="14"/>
      <c r="J6862" s="14"/>
      <c r="K6862" s="14"/>
      <c r="L6862" s="14"/>
      <c r="M6862" s="14"/>
      <c r="N6862" s="14"/>
      <c r="O6862" s="14"/>
      <c r="P6862" s="14"/>
    </row>
    <row r="6863" spans="9:16" x14ac:dyDescent="0.25">
      <c r="I6863" s="14"/>
      <c r="J6863" s="14"/>
      <c r="K6863" s="14"/>
      <c r="L6863" s="14"/>
      <c r="M6863" s="14"/>
      <c r="N6863" s="14"/>
      <c r="O6863" s="14"/>
      <c r="P6863" s="14"/>
    </row>
    <row r="6864" spans="9:16" x14ac:dyDescent="0.25">
      <c r="I6864" s="14"/>
      <c r="J6864" s="14"/>
      <c r="K6864" s="14"/>
      <c r="L6864" s="14"/>
      <c r="M6864" s="14"/>
      <c r="N6864" s="14"/>
      <c r="O6864" s="14"/>
      <c r="P6864" s="14"/>
    </row>
    <row r="6865" spans="9:16" x14ac:dyDescent="0.25">
      <c r="I6865" s="14"/>
      <c r="J6865" s="14"/>
      <c r="K6865" s="14"/>
      <c r="L6865" s="14"/>
      <c r="M6865" s="14"/>
      <c r="N6865" s="14"/>
      <c r="O6865" s="14"/>
      <c r="P6865" s="14"/>
    </row>
    <row r="6866" spans="9:16" x14ac:dyDescent="0.25">
      <c r="I6866" s="14"/>
      <c r="J6866" s="14"/>
      <c r="K6866" s="14"/>
      <c r="L6866" s="14"/>
      <c r="M6866" s="14"/>
      <c r="N6866" s="14"/>
      <c r="O6866" s="14"/>
      <c r="P6866" s="14"/>
    </row>
    <row r="6867" spans="9:16" x14ac:dyDescent="0.25">
      <c r="I6867" s="14"/>
      <c r="J6867" s="14"/>
      <c r="K6867" s="14"/>
      <c r="L6867" s="14"/>
      <c r="M6867" s="14"/>
      <c r="N6867" s="14"/>
      <c r="O6867" s="14"/>
      <c r="P6867" s="14"/>
    </row>
    <row r="6868" spans="9:16" x14ac:dyDescent="0.25">
      <c r="I6868" s="14"/>
      <c r="J6868" s="14"/>
      <c r="K6868" s="14"/>
      <c r="L6868" s="14"/>
      <c r="M6868" s="14"/>
      <c r="N6868" s="14"/>
      <c r="O6868" s="14"/>
      <c r="P6868" s="14"/>
    </row>
    <row r="6869" spans="9:16" x14ac:dyDescent="0.25">
      <c r="I6869" s="14"/>
      <c r="J6869" s="14"/>
      <c r="K6869" s="14"/>
      <c r="L6869" s="14"/>
      <c r="M6869" s="14"/>
      <c r="N6869" s="14"/>
      <c r="O6869" s="14"/>
      <c r="P6869" s="14"/>
    </row>
    <row r="6870" spans="9:16" x14ac:dyDescent="0.25">
      <c r="I6870" s="14"/>
      <c r="J6870" s="14"/>
      <c r="K6870" s="14"/>
      <c r="L6870" s="14"/>
      <c r="M6870" s="14"/>
      <c r="N6870" s="14"/>
      <c r="O6870" s="14"/>
      <c r="P6870" s="14"/>
    </row>
    <row r="6871" spans="9:16" x14ac:dyDescent="0.25">
      <c r="I6871" s="14"/>
      <c r="J6871" s="14"/>
      <c r="K6871" s="14"/>
      <c r="L6871" s="14"/>
      <c r="M6871" s="14"/>
      <c r="N6871" s="14"/>
      <c r="O6871" s="14"/>
      <c r="P6871" s="14"/>
    </row>
    <row r="6872" spans="9:16" x14ac:dyDescent="0.25">
      <c r="I6872" s="14"/>
      <c r="J6872" s="14"/>
      <c r="K6872" s="14"/>
      <c r="L6872" s="14"/>
      <c r="M6872" s="14"/>
      <c r="N6872" s="14"/>
      <c r="O6872" s="14"/>
      <c r="P6872" s="14"/>
    </row>
    <row r="6873" spans="9:16" x14ac:dyDescent="0.25">
      <c r="I6873" s="14"/>
      <c r="J6873" s="14"/>
      <c r="K6873" s="14"/>
      <c r="L6873" s="14"/>
      <c r="M6873" s="14"/>
      <c r="N6873" s="14"/>
      <c r="O6873" s="14"/>
      <c r="P6873" s="14"/>
    </row>
    <row r="6874" spans="9:16" x14ac:dyDescent="0.25">
      <c r="I6874" s="14"/>
      <c r="J6874" s="14"/>
      <c r="K6874" s="14"/>
      <c r="L6874" s="14"/>
      <c r="M6874" s="14"/>
      <c r="N6874" s="14"/>
      <c r="O6874" s="14"/>
      <c r="P6874" s="14"/>
    </row>
    <row r="6875" spans="9:16" x14ac:dyDescent="0.25">
      <c r="I6875" s="14"/>
      <c r="J6875" s="14"/>
      <c r="K6875" s="14"/>
      <c r="L6875" s="14"/>
      <c r="M6875" s="14"/>
      <c r="N6875" s="14"/>
      <c r="O6875" s="14"/>
      <c r="P6875" s="14"/>
    </row>
    <row r="6876" spans="9:16" x14ac:dyDescent="0.25">
      <c r="I6876" s="14"/>
      <c r="J6876" s="14"/>
      <c r="K6876" s="14"/>
      <c r="L6876" s="14"/>
      <c r="M6876" s="14"/>
      <c r="N6876" s="14"/>
      <c r="O6876" s="14"/>
      <c r="P6876" s="14"/>
    </row>
    <row r="6877" spans="9:16" x14ac:dyDescent="0.25">
      <c r="I6877" s="14"/>
      <c r="J6877" s="14"/>
      <c r="K6877" s="14"/>
      <c r="L6877" s="14"/>
      <c r="M6877" s="14"/>
      <c r="N6877" s="14"/>
      <c r="O6877" s="14"/>
      <c r="P6877" s="14"/>
    </row>
    <row r="6878" spans="9:16" x14ac:dyDescent="0.25">
      <c r="I6878" s="14"/>
      <c r="J6878" s="14"/>
      <c r="K6878" s="14"/>
      <c r="L6878" s="14"/>
      <c r="M6878" s="14"/>
      <c r="N6878" s="14"/>
      <c r="O6878" s="14"/>
      <c r="P6878" s="14"/>
    </row>
    <row r="6879" spans="9:16" x14ac:dyDescent="0.25">
      <c r="I6879" s="14"/>
      <c r="J6879" s="14"/>
      <c r="K6879" s="14"/>
      <c r="L6879" s="14"/>
      <c r="M6879" s="14"/>
      <c r="N6879" s="14"/>
      <c r="O6879" s="14"/>
      <c r="P6879" s="14"/>
    </row>
    <row r="6880" spans="9:16" x14ac:dyDescent="0.25">
      <c r="I6880" s="14"/>
      <c r="J6880" s="14"/>
      <c r="K6880" s="14"/>
      <c r="L6880" s="14"/>
      <c r="M6880" s="14"/>
      <c r="N6880" s="14"/>
      <c r="O6880" s="14"/>
      <c r="P6880" s="14"/>
    </row>
    <row r="6881" spans="9:16" x14ac:dyDescent="0.25">
      <c r="I6881" s="14"/>
      <c r="J6881" s="14"/>
      <c r="K6881" s="14"/>
      <c r="L6881" s="14"/>
      <c r="M6881" s="14"/>
      <c r="N6881" s="14"/>
      <c r="O6881" s="14"/>
      <c r="P6881" s="14"/>
    </row>
    <row r="6882" spans="9:16" x14ac:dyDescent="0.25">
      <c r="I6882" s="14"/>
      <c r="J6882" s="14"/>
      <c r="K6882" s="14"/>
      <c r="L6882" s="14"/>
      <c r="M6882" s="14"/>
      <c r="N6882" s="14"/>
      <c r="O6882" s="14"/>
      <c r="P6882" s="14"/>
    </row>
    <row r="6883" spans="9:16" x14ac:dyDescent="0.25">
      <c r="I6883" s="14"/>
      <c r="J6883" s="14"/>
      <c r="K6883" s="14"/>
      <c r="L6883" s="14"/>
      <c r="M6883" s="14"/>
      <c r="N6883" s="14"/>
      <c r="O6883" s="14"/>
      <c r="P6883" s="14"/>
    </row>
    <row r="6884" spans="9:16" x14ac:dyDescent="0.25">
      <c r="I6884" s="14"/>
      <c r="J6884" s="14"/>
      <c r="K6884" s="14"/>
      <c r="L6884" s="14"/>
      <c r="M6884" s="14"/>
      <c r="N6884" s="14"/>
      <c r="O6884" s="14"/>
      <c r="P6884" s="14"/>
    </row>
    <row r="6885" spans="9:16" x14ac:dyDescent="0.25">
      <c r="I6885" s="14"/>
      <c r="J6885" s="14"/>
      <c r="K6885" s="14"/>
      <c r="L6885" s="14"/>
      <c r="M6885" s="14"/>
      <c r="N6885" s="14"/>
      <c r="O6885" s="14"/>
      <c r="P6885" s="14"/>
    </row>
    <row r="6886" spans="9:16" x14ac:dyDescent="0.25">
      <c r="I6886" s="14"/>
      <c r="J6886" s="14"/>
      <c r="K6886" s="14"/>
      <c r="L6886" s="14"/>
      <c r="M6886" s="14"/>
      <c r="N6886" s="14"/>
      <c r="O6886" s="14"/>
      <c r="P6886" s="14"/>
    </row>
    <row r="6887" spans="9:16" x14ac:dyDescent="0.25">
      <c r="I6887" s="14"/>
      <c r="J6887" s="14"/>
      <c r="K6887" s="14"/>
      <c r="L6887" s="14"/>
      <c r="M6887" s="14"/>
      <c r="N6887" s="14"/>
      <c r="O6887" s="14"/>
      <c r="P6887" s="14"/>
    </row>
    <row r="6888" spans="9:16" x14ac:dyDescent="0.25">
      <c r="I6888" s="14"/>
      <c r="J6888" s="14"/>
      <c r="K6888" s="14"/>
      <c r="L6888" s="14"/>
      <c r="M6888" s="14"/>
      <c r="N6888" s="14"/>
      <c r="O6888" s="14"/>
      <c r="P6888" s="14"/>
    </row>
    <row r="6889" spans="9:16" x14ac:dyDescent="0.25">
      <c r="I6889" s="14"/>
      <c r="J6889" s="14"/>
      <c r="K6889" s="14"/>
      <c r="L6889" s="14"/>
      <c r="M6889" s="14"/>
      <c r="N6889" s="14"/>
      <c r="O6889" s="14"/>
      <c r="P6889" s="14"/>
    </row>
    <row r="6890" spans="9:16" x14ac:dyDescent="0.25">
      <c r="I6890" s="14"/>
      <c r="J6890" s="14"/>
      <c r="K6890" s="14"/>
      <c r="L6890" s="14"/>
      <c r="M6890" s="14"/>
      <c r="N6890" s="14"/>
      <c r="O6890" s="14"/>
      <c r="P6890" s="14"/>
    </row>
    <row r="6891" spans="9:16" x14ac:dyDescent="0.25">
      <c r="I6891" s="14"/>
      <c r="J6891" s="14"/>
      <c r="K6891" s="14"/>
      <c r="L6891" s="14"/>
      <c r="M6891" s="14"/>
      <c r="N6891" s="14"/>
      <c r="O6891" s="14"/>
      <c r="P6891" s="14"/>
    </row>
    <row r="6892" spans="9:16" x14ac:dyDescent="0.25">
      <c r="I6892" s="14"/>
      <c r="J6892" s="14"/>
      <c r="K6892" s="14"/>
      <c r="L6892" s="14"/>
      <c r="M6892" s="14"/>
      <c r="N6892" s="14"/>
      <c r="O6892" s="14"/>
      <c r="P6892" s="14"/>
    </row>
    <row r="6893" spans="9:16" x14ac:dyDescent="0.25">
      <c r="I6893" s="14"/>
      <c r="J6893" s="14"/>
      <c r="K6893" s="14"/>
      <c r="L6893" s="14"/>
      <c r="M6893" s="14"/>
      <c r="N6893" s="14"/>
      <c r="O6893" s="14"/>
      <c r="P6893" s="14"/>
    </row>
    <row r="6894" spans="9:16" x14ac:dyDescent="0.25">
      <c r="I6894" s="14"/>
      <c r="J6894" s="14"/>
      <c r="K6894" s="14"/>
      <c r="L6894" s="14"/>
      <c r="M6894" s="14"/>
      <c r="N6894" s="14"/>
      <c r="O6894" s="14"/>
      <c r="P6894" s="14"/>
    </row>
    <row r="6895" spans="9:16" x14ac:dyDescent="0.25">
      <c r="I6895" s="14"/>
      <c r="J6895" s="14"/>
      <c r="K6895" s="14"/>
      <c r="L6895" s="14"/>
      <c r="M6895" s="14"/>
      <c r="N6895" s="14"/>
      <c r="O6895" s="14"/>
      <c r="P6895" s="14"/>
    </row>
    <row r="6896" spans="9:16" x14ac:dyDescent="0.25">
      <c r="I6896" s="14"/>
      <c r="J6896" s="14"/>
      <c r="K6896" s="14"/>
      <c r="L6896" s="14"/>
      <c r="M6896" s="14"/>
      <c r="N6896" s="14"/>
      <c r="O6896" s="14"/>
      <c r="P6896" s="14"/>
    </row>
    <row r="6897" spans="9:16" x14ac:dyDescent="0.25">
      <c r="I6897" s="14"/>
      <c r="J6897" s="14"/>
      <c r="K6897" s="14"/>
      <c r="L6897" s="14"/>
      <c r="M6897" s="14"/>
      <c r="N6897" s="14"/>
      <c r="O6897" s="14"/>
      <c r="P6897" s="14"/>
    </row>
    <row r="6898" spans="9:16" x14ac:dyDescent="0.25">
      <c r="I6898" s="14"/>
      <c r="J6898" s="14"/>
      <c r="K6898" s="14"/>
      <c r="L6898" s="14"/>
      <c r="M6898" s="14"/>
      <c r="N6898" s="14"/>
      <c r="O6898" s="14"/>
      <c r="P6898" s="14"/>
    </row>
    <row r="6899" spans="9:16" x14ac:dyDescent="0.25">
      <c r="I6899" s="14"/>
      <c r="J6899" s="14"/>
      <c r="K6899" s="14"/>
      <c r="L6899" s="14"/>
      <c r="M6899" s="14"/>
      <c r="N6899" s="14"/>
      <c r="O6899" s="14"/>
      <c r="P6899" s="14"/>
    </row>
    <row r="6900" spans="9:16" x14ac:dyDescent="0.25">
      <c r="I6900" s="14"/>
      <c r="J6900" s="14"/>
      <c r="K6900" s="14"/>
      <c r="L6900" s="14"/>
      <c r="M6900" s="14"/>
      <c r="N6900" s="14"/>
      <c r="O6900" s="14"/>
      <c r="P6900" s="14"/>
    </row>
    <row r="6901" spans="9:16" x14ac:dyDescent="0.25">
      <c r="I6901" s="14"/>
      <c r="J6901" s="14"/>
      <c r="K6901" s="14"/>
      <c r="L6901" s="14"/>
      <c r="M6901" s="14"/>
      <c r="N6901" s="14"/>
      <c r="O6901" s="14"/>
      <c r="P6901" s="14"/>
    </row>
    <row r="6902" spans="9:16" x14ac:dyDescent="0.25">
      <c r="I6902" s="14"/>
      <c r="J6902" s="14"/>
      <c r="K6902" s="14"/>
      <c r="L6902" s="14"/>
      <c r="M6902" s="14"/>
      <c r="N6902" s="14"/>
      <c r="O6902" s="14"/>
      <c r="P6902" s="14"/>
    </row>
    <row r="6903" spans="9:16" x14ac:dyDescent="0.25">
      <c r="I6903" s="14"/>
      <c r="J6903" s="14"/>
      <c r="K6903" s="14"/>
      <c r="L6903" s="14"/>
      <c r="M6903" s="14"/>
      <c r="N6903" s="14"/>
      <c r="O6903" s="14"/>
      <c r="P6903" s="14"/>
    </row>
    <row r="6904" spans="9:16" x14ac:dyDescent="0.25">
      <c r="I6904" s="14"/>
      <c r="J6904" s="14"/>
      <c r="K6904" s="14"/>
      <c r="L6904" s="14"/>
      <c r="M6904" s="14"/>
      <c r="N6904" s="14"/>
      <c r="O6904" s="14"/>
      <c r="P6904" s="14"/>
    </row>
    <row r="6905" spans="9:16" x14ac:dyDescent="0.25">
      <c r="I6905" s="14"/>
      <c r="J6905" s="14"/>
      <c r="K6905" s="14"/>
      <c r="L6905" s="14"/>
      <c r="M6905" s="14"/>
      <c r="N6905" s="14"/>
      <c r="O6905" s="14"/>
      <c r="P6905" s="14"/>
    </row>
    <row r="6906" spans="9:16" x14ac:dyDescent="0.25">
      <c r="I6906" s="14"/>
      <c r="J6906" s="14"/>
      <c r="K6906" s="14"/>
      <c r="L6906" s="14"/>
      <c r="M6906" s="14"/>
      <c r="N6906" s="14"/>
      <c r="O6906" s="14"/>
      <c r="P6906" s="14"/>
    </row>
    <row r="6907" spans="9:16" x14ac:dyDescent="0.25">
      <c r="I6907" s="14"/>
      <c r="J6907" s="14"/>
      <c r="K6907" s="14"/>
      <c r="L6907" s="14"/>
      <c r="M6907" s="14"/>
      <c r="N6907" s="14"/>
      <c r="O6907" s="14"/>
      <c r="P6907" s="14"/>
    </row>
    <row r="6908" spans="9:16" x14ac:dyDescent="0.25">
      <c r="I6908" s="14"/>
      <c r="J6908" s="14"/>
      <c r="K6908" s="14"/>
      <c r="L6908" s="14"/>
      <c r="M6908" s="14"/>
      <c r="N6908" s="14"/>
      <c r="O6908" s="14"/>
      <c r="P6908" s="14"/>
    </row>
    <row r="6909" spans="9:16" x14ac:dyDescent="0.25">
      <c r="I6909" s="14"/>
      <c r="J6909" s="14"/>
      <c r="K6909" s="14"/>
      <c r="L6909" s="14"/>
      <c r="M6909" s="14"/>
      <c r="N6909" s="14"/>
      <c r="O6909" s="14"/>
      <c r="P6909" s="14"/>
    </row>
    <row r="6910" spans="9:16" x14ac:dyDescent="0.25">
      <c r="I6910" s="14"/>
      <c r="J6910" s="14"/>
      <c r="K6910" s="14"/>
      <c r="L6910" s="14"/>
      <c r="M6910" s="14"/>
      <c r="N6910" s="14"/>
      <c r="O6910" s="14"/>
      <c r="P6910" s="14"/>
    </row>
    <row r="6911" spans="9:16" x14ac:dyDescent="0.25">
      <c r="I6911" s="14"/>
      <c r="J6911" s="14"/>
      <c r="K6911" s="14"/>
      <c r="L6911" s="14"/>
      <c r="M6911" s="14"/>
      <c r="N6911" s="14"/>
      <c r="O6911" s="14"/>
      <c r="P6911" s="14"/>
    </row>
    <row r="6912" spans="9:16" x14ac:dyDescent="0.25">
      <c r="I6912" s="14"/>
      <c r="J6912" s="14"/>
      <c r="K6912" s="14"/>
      <c r="L6912" s="14"/>
      <c r="M6912" s="14"/>
      <c r="N6912" s="14"/>
      <c r="O6912" s="14"/>
      <c r="P6912" s="14"/>
    </row>
    <row r="6913" spans="9:16" x14ac:dyDescent="0.25">
      <c r="I6913" s="14"/>
      <c r="J6913" s="14"/>
      <c r="K6913" s="14"/>
      <c r="L6913" s="14"/>
      <c r="M6913" s="14"/>
      <c r="N6913" s="14"/>
      <c r="O6913" s="14"/>
      <c r="P6913" s="14"/>
    </row>
    <row r="6914" spans="9:16" x14ac:dyDescent="0.25">
      <c r="I6914" s="14"/>
      <c r="J6914" s="14"/>
      <c r="K6914" s="14"/>
      <c r="L6914" s="14"/>
      <c r="M6914" s="14"/>
      <c r="N6914" s="14"/>
      <c r="O6914" s="14"/>
      <c r="P6914" s="14"/>
    </row>
    <row r="6915" spans="9:16" x14ac:dyDescent="0.25">
      <c r="I6915" s="14"/>
      <c r="J6915" s="14"/>
      <c r="K6915" s="14"/>
      <c r="L6915" s="14"/>
      <c r="M6915" s="14"/>
      <c r="N6915" s="14"/>
      <c r="O6915" s="14"/>
      <c r="P6915" s="14"/>
    </row>
    <row r="6916" spans="9:16" x14ac:dyDescent="0.25">
      <c r="I6916" s="14"/>
      <c r="J6916" s="14"/>
      <c r="K6916" s="14"/>
      <c r="L6916" s="14"/>
      <c r="M6916" s="14"/>
      <c r="N6916" s="14"/>
      <c r="O6916" s="14"/>
      <c r="P6916" s="14"/>
    </row>
    <row r="6917" spans="9:16" x14ac:dyDescent="0.25">
      <c r="I6917" s="14"/>
      <c r="J6917" s="14"/>
      <c r="K6917" s="14"/>
      <c r="L6917" s="14"/>
      <c r="M6917" s="14"/>
      <c r="N6917" s="14"/>
      <c r="O6917" s="14"/>
      <c r="P6917" s="14"/>
    </row>
    <row r="6918" spans="9:16" x14ac:dyDescent="0.25">
      <c r="I6918" s="14"/>
      <c r="J6918" s="14"/>
      <c r="K6918" s="14"/>
      <c r="L6918" s="14"/>
      <c r="M6918" s="14"/>
      <c r="N6918" s="14"/>
      <c r="O6918" s="14"/>
      <c r="P6918" s="14"/>
    </row>
    <row r="6919" spans="9:16" x14ac:dyDescent="0.25">
      <c r="I6919" s="14"/>
      <c r="J6919" s="14"/>
      <c r="K6919" s="14"/>
      <c r="L6919" s="14"/>
      <c r="M6919" s="14"/>
      <c r="N6919" s="14"/>
      <c r="O6919" s="14"/>
      <c r="P6919" s="14"/>
    </row>
    <row r="6920" spans="9:16" x14ac:dyDescent="0.25">
      <c r="I6920" s="14"/>
      <c r="J6920" s="14"/>
      <c r="K6920" s="14"/>
      <c r="L6920" s="14"/>
      <c r="M6920" s="14"/>
      <c r="N6920" s="14"/>
      <c r="O6920" s="14"/>
      <c r="P6920" s="14"/>
    </row>
    <row r="6921" spans="9:16" x14ac:dyDescent="0.25">
      <c r="I6921" s="14"/>
      <c r="J6921" s="14"/>
      <c r="K6921" s="14"/>
      <c r="L6921" s="14"/>
      <c r="M6921" s="14"/>
      <c r="N6921" s="14"/>
      <c r="O6921" s="14"/>
      <c r="P6921" s="14"/>
    </row>
    <row r="6922" spans="9:16" x14ac:dyDescent="0.25">
      <c r="I6922" s="14"/>
      <c r="J6922" s="14"/>
      <c r="K6922" s="14"/>
      <c r="L6922" s="14"/>
      <c r="M6922" s="14"/>
      <c r="N6922" s="14"/>
      <c r="O6922" s="14"/>
      <c r="P6922" s="14"/>
    </row>
    <row r="6923" spans="9:16" x14ac:dyDescent="0.25">
      <c r="I6923" s="14"/>
      <c r="J6923" s="14"/>
      <c r="K6923" s="14"/>
      <c r="L6923" s="14"/>
      <c r="M6923" s="14"/>
      <c r="N6923" s="14"/>
      <c r="O6923" s="14"/>
      <c r="P6923" s="14"/>
    </row>
    <row r="6924" spans="9:16" x14ac:dyDescent="0.25">
      <c r="I6924" s="14"/>
      <c r="J6924" s="14"/>
      <c r="K6924" s="14"/>
      <c r="L6924" s="14"/>
      <c r="M6924" s="14"/>
      <c r="N6924" s="14"/>
      <c r="O6924" s="14"/>
      <c r="P6924" s="14"/>
    </row>
    <row r="6925" spans="9:16" x14ac:dyDescent="0.25">
      <c r="I6925" s="14"/>
      <c r="J6925" s="14"/>
      <c r="K6925" s="14"/>
      <c r="L6925" s="14"/>
      <c r="M6925" s="14"/>
      <c r="N6925" s="14"/>
      <c r="O6925" s="14"/>
      <c r="P6925" s="14"/>
    </row>
    <row r="6926" spans="9:16" x14ac:dyDescent="0.25">
      <c r="I6926" s="14"/>
      <c r="J6926" s="14"/>
      <c r="K6926" s="14"/>
      <c r="L6926" s="14"/>
      <c r="M6926" s="14"/>
      <c r="N6926" s="14"/>
      <c r="O6926" s="14"/>
      <c r="P6926" s="14"/>
    </row>
    <row r="6927" spans="9:16" x14ac:dyDescent="0.25">
      <c r="I6927" s="14"/>
      <c r="J6927" s="14"/>
      <c r="K6927" s="14"/>
      <c r="L6927" s="14"/>
      <c r="M6927" s="14"/>
      <c r="N6927" s="14"/>
      <c r="O6927" s="14"/>
      <c r="P6927" s="14"/>
    </row>
    <row r="6928" spans="9:16" x14ac:dyDescent="0.25">
      <c r="I6928" s="14"/>
      <c r="J6928" s="14"/>
      <c r="K6928" s="14"/>
      <c r="L6928" s="14"/>
      <c r="M6928" s="14"/>
      <c r="N6928" s="14"/>
      <c r="O6928" s="14"/>
      <c r="P6928" s="14"/>
    </row>
    <row r="6929" spans="9:16" x14ac:dyDescent="0.25">
      <c r="I6929" s="14"/>
      <c r="J6929" s="14"/>
      <c r="K6929" s="14"/>
      <c r="L6929" s="14"/>
      <c r="M6929" s="14"/>
      <c r="N6929" s="14"/>
      <c r="O6929" s="14"/>
      <c r="P6929" s="14"/>
    </row>
    <row r="6930" spans="9:16" x14ac:dyDescent="0.25">
      <c r="I6930" s="14"/>
      <c r="J6930" s="14"/>
      <c r="K6930" s="14"/>
      <c r="L6930" s="14"/>
      <c r="M6930" s="14"/>
      <c r="N6930" s="14"/>
      <c r="O6930" s="14"/>
      <c r="P6930" s="14"/>
    </row>
    <row r="6931" spans="9:16" x14ac:dyDescent="0.25">
      <c r="I6931" s="14"/>
      <c r="J6931" s="14"/>
      <c r="K6931" s="14"/>
      <c r="L6931" s="14"/>
      <c r="M6931" s="14"/>
      <c r="N6931" s="14"/>
      <c r="O6931" s="14"/>
      <c r="P6931" s="14"/>
    </row>
    <row r="6932" spans="9:16" x14ac:dyDescent="0.25">
      <c r="I6932" s="14"/>
      <c r="J6932" s="14"/>
      <c r="K6932" s="14"/>
      <c r="L6932" s="14"/>
      <c r="M6932" s="14"/>
      <c r="N6932" s="14"/>
      <c r="O6932" s="14"/>
      <c r="P6932" s="14"/>
    </row>
    <row r="6933" spans="9:16" x14ac:dyDescent="0.25">
      <c r="I6933" s="14"/>
      <c r="J6933" s="14"/>
      <c r="K6933" s="14"/>
      <c r="L6933" s="14"/>
      <c r="M6933" s="14"/>
      <c r="N6933" s="14"/>
      <c r="O6933" s="14"/>
      <c r="P6933" s="14"/>
    </row>
    <row r="6934" spans="9:16" x14ac:dyDescent="0.25">
      <c r="I6934" s="14"/>
      <c r="J6934" s="14"/>
      <c r="K6934" s="14"/>
      <c r="L6934" s="14"/>
      <c r="M6934" s="14"/>
      <c r="N6934" s="14"/>
      <c r="O6934" s="14"/>
      <c r="P6934" s="14"/>
    </row>
    <row r="6935" spans="9:16" x14ac:dyDescent="0.25">
      <c r="I6935" s="14"/>
      <c r="J6935" s="14"/>
      <c r="K6935" s="14"/>
      <c r="L6935" s="14"/>
      <c r="M6935" s="14"/>
      <c r="N6935" s="14"/>
      <c r="O6935" s="14"/>
      <c r="P6935" s="14"/>
    </row>
    <row r="6936" spans="9:16" x14ac:dyDescent="0.25">
      <c r="I6936" s="14"/>
      <c r="J6936" s="14"/>
      <c r="K6936" s="14"/>
      <c r="L6936" s="14"/>
      <c r="M6936" s="14"/>
      <c r="N6936" s="14"/>
      <c r="O6936" s="14"/>
      <c r="P6936" s="14"/>
    </row>
    <row r="6937" spans="9:16" x14ac:dyDescent="0.25">
      <c r="I6937" s="14"/>
      <c r="J6937" s="14"/>
      <c r="K6937" s="14"/>
      <c r="L6937" s="14"/>
      <c r="M6937" s="14"/>
      <c r="N6937" s="14"/>
      <c r="O6937" s="14"/>
      <c r="P6937" s="14"/>
    </row>
    <row r="6938" spans="9:16" x14ac:dyDescent="0.25">
      <c r="I6938" s="14"/>
      <c r="J6938" s="14"/>
      <c r="K6938" s="14"/>
      <c r="L6938" s="14"/>
      <c r="M6938" s="14"/>
      <c r="N6938" s="14"/>
      <c r="O6938" s="14"/>
      <c r="P6938" s="14"/>
    </row>
    <row r="6939" spans="9:16" x14ac:dyDescent="0.25">
      <c r="I6939" s="14"/>
      <c r="J6939" s="14"/>
      <c r="K6939" s="14"/>
      <c r="L6939" s="14"/>
      <c r="M6939" s="14"/>
      <c r="N6939" s="14"/>
      <c r="O6939" s="14"/>
      <c r="P6939" s="14"/>
    </row>
    <row r="6940" spans="9:16" x14ac:dyDescent="0.25">
      <c r="I6940" s="14"/>
      <c r="J6940" s="14"/>
      <c r="K6940" s="14"/>
      <c r="L6940" s="14"/>
      <c r="M6940" s="14"/>
      <c r="N6940" s="14"/>
      <c r="O6940" s="14"/>
      <c r="P6940" s="14"/>
    </row>
    <row r="6941" spans="9:16" x14ac:dyDescent="0.25">
      <c r="I6941" s="14"/>
      <c r="J6941" s="14"/>
      <c r="K6941" s="14"/>
      <c r="L6941" s="14"/>
      <c r="M6941" s="14"/>
      <c r="N6941" s="14"/>
      <c r="O6941" s="14"/>
      <c r="P6941" s="14"/>
    </row>
    <row r="6942" spans="9:16" x14ac:dyDescent="0.25">
      <c r="I6942" s="14"/>
      <c r="J6942" s="14"/>
      <c r="K6942" s="14"/>
      <c r="L6942" s="14"/>
      <c r="M6942" s="14"/>
      <c r="N6942" s="14"/>
      <c r="O6942" s="14"/>
      <c r="P6942" s="14"/>
    </row>
    <row r="6943" spans="9:16" x14ac:dyDescent="0.25">
      <c r="I6943" s="14"/>
      <c r="J6943" s="14"/>
      <c r="K6943" s="14"/>
      <c r="L6943" s="14"/>
      <c r="M6943" s="14"/>
      <c r="N6943" s="14"/>
      <c r="O6943" s="14"/>
      <c r="P6943" s="14"/>
    </row>
    <row r="6944" spans="9:16" x14ac:dyDescent="0.25">
      <c r="I6944" s="14"/>
      <c r="J6944" s="14"/>
      <c r="K6944" s="14"/>
      <c r="L6944" s="14"/>
      <c r="M6944" s="14"/>
      <c r="N6944" s="14"/>
      <c r="O6944" s="14"/>
      <c r="P6944" s="14"/>
    </row>
    <row r="6945" spans="9:16" x14ac:dyDescent="0.25">
      <c r="I6945" s="14"/>
      <c r="J6945" s="14"/>
      <c r="K6945" s="14"/>
      <c r="L6945" s="14"/>
      <c r="M6945" s="14"/>
      <c r="N6945" s="14"/>
      <c r="O6945" s="14"/>
      <c r="P6945" s="14"/>
    </row>
    <row r="6946" spans="9:16" x14ac:dyDescent="0.25">
      <c r="I6946" s="14"/>
      <c r="J6946" s="14"/>
      <c r="K6946" s="14"/>
      <c r="L6946" s="14"/>
      <c r="M6946" s="14"/>
      <c r="N6946" s="14"/>
      <c r="O6946" s="14"/>
      <c r="P6946" s="14"/>
    </row>
    <row r="6947" spans="9:16" x14ac:dyDescent="0.25">
      <c r="I6947" s="14"/>
      <c r="J6947" s="14"/>
      <c r="K6947" s="14"/>
      <c r="L6947" s="14"/>
      <c r="M6947" s="14"/>
      <c r="N6947" s="14"/>
      <c r="O6947" s="14"/>
      <c r="P6947" s="14"/>
    </row>
    <row r="6948" spans="9:16" x14ac:dyDescent="0.25">
      <c r="I6948" s="14"/>
      <c r="J6948" s="14"/>
      <c r="K6948" s="14"/>
      <c r="L6948" s="14"/>
      <c r="M6948" s="14"/>
      <c r="N6948" s="14"/>
      <c r="O6948" s="14"/>
      <c r="P6948" s="14"/>
    </row>
    <row r="6949" spans="9:16" x14ac:dyDescent="0.25">
      <c r="I6949" s="14"/>
      <c r="J6949" s="14"/>
      <c r="K6949" s="14"/>
      <c r="L6949" s="14"/>
      <c r="M6949" s="14"/>
      <c r="N6949" s="14"/>
      <c r="O6949" s="14"/>
      <c r="P6949" s="14"/>
    </row>
    <row r="6950" spans="9:16" x14ac:dyDescent="0.25">
      <c r="I6950" s="14"/>
      <c r="J6950" s="14"/>
      <c r="K6950" s="14"/>
      <c r="L6950" s="14"/>
      <c r="M6950" s="14"/>
      <c r="N6950" s="14"/>
      <c r="O6950" s="14"/>
      <c r="P6950" s="14"/>
    </row>
    <row r="6951" spans="9:16" x14ac:dyDescent="0.25">
      <c r="I6951" s="14"/>
      <c r="J6951" s="14"/>
      <c r="K6951" s="14"/>
      <c r="L6951" s="14"/>
      <c r="M6951" s="14"/>
      <c r="N6951" s="14"/>
      <c r="O6951" s="14"/>
      <c r="P6951" s="14"/>
    </row>
    <row r="6952" spans="9:16" x14ac:dyDescent="0.25">
      <c r="I6952" s="14"/>
      <c r="J6952" s="14"/>
      <c r="K6952" s="14"/>
      <c r="L6952" s="14"/>
      <c r="M6952" s="14"/>
      <c r="N6952" s="14"/>
      <c r="O6952" s="14"/>
      <c r="P6952" s="14"/>
    </row>
    <row r="6953" spans="9:16" x14ac:dyDescent="0.25">
      <c r="I6953" s="14"/>
      <c r="J6953" s="14"/>
      <c r="K6953" s="14"/>
      <c r="L6953" s="14"/>
      <c r="M6953" s="14"/>
      <c r="N6953" s="14"/>
      <c r="O6953" s="14"/>
      <c r="P6953" s="14"/>
    </row>
    <row r="6954" spans="9:16" x14ac:dyDescent="0.25">
      <c r="I6954" s="14"/>
      <c r="J6954" s="14"/>
      <c r="K6954" s="14"/>
      <c r="L6954" s="14"/>
      <c r="M6954" s="14"/>
      <c r="N6954" s="14"/>
      <c r="O6954" s="14"/>
      <c r="P6954" s="14"/>
    </row>
    <row r="6955" spans="9:16" x14ac:dyDescent="0.25">
      <c r="I6955" s="14"/>
      <c r="J6955" s="14"/>
      <c r="K6955" s="14"/>
      <c r="L6955" s="14"/>
      <c r="M6955" s="14"/>
      <c r="N6955" s="14"/>
      <c r="O6955" s="14"/>
      <c r="P6955" s="14"/>
    </row>
    <row r="6956" spans="9:16" x14ac:dyDescent="0.25">
      <c r="I6956" s="14"/>
      <c r="J6956" s="14"/>
      <c r="K6956" s="14"/>
      <c r="L6956" s="14"/>
      <c r="M6956" s="14"/>
      <c r="N6956" s="14"/>
      <c r="O6956" s="14"/>
      <c r="P6956" s="14"/>
    </row>
    <row r="6957" spans="9:16" x14ac:dyDescent="0.25">
      <c r="I6957" s="14"/>
      <c r="J6957" s="14"/>
      <c r="K6957" s="14"/>
      <c r="L6957" s="14"/>
      <c r="M6957" s="14"/>
      <c r="N6957" s="14"/>
      <c r="O6957" s="14"/>
      <c r="P6957" s="14"/>
    </row>
    <row r="6958" spans="9:16" x14ac:dyDescent="0.25">
      <c r="I6958" s="14"/>
      <c r="J6958" s="14"/>
      <c r="K6958" s="14"/>
      <c r="L6958" s="14"/>
      <c r="M6958" s="14"/>
      <c r="N6958" s="14"/>
      <c r="O6958" s="14"/>
      <c r="P6958" s="14"/>
    </row>
    <row r="6959" spans="9:16" x14ac:dyDescent="0.25">
      <c r="I6959" s="14"/>
      <c r="J6959" s="14"/>
      <c r="K6959" s="14"/>
      <c r="L6959" s="14"/>
      <c r="M6959" s="14"/>
      <c r="N6959" s="14"/>
      <c r="O6959" s="14"/>
      <c r="P6959" s="14"/>
    </row>
    <row r="6960" spans="9:16" x14ac:dyDescent="0.25">
      <c r="I6960" s="14"/>
      <c r="J6960" s="14"/>
      <c r="K6960" s="14"/>
      <c r="L6960" s="14"/>
      <c r="M6960" s="14"/>
      <c r="N6960" s="14"/>
      <c r="O6960" s="14"/>
      <c r="P6960" s="14"/>
    </row>
    <row r="6961" spans="9:16" x14ac:dyDescent="0.25">
      <c r="I6961" s="14"/>
      <c r="J6961" s="14"/>
      <c r="K6961" s="14"/>
      <c r="L6961" s="14"/>
      <c r="M6961" s="14"/>
      <c r="N6961" s="14"/>
      <c r="O6961" s="14"/>
      <c r="P6961" s="14"/>
    </row>
    <row r="6962" spans="9:16" x14ac:dyDescent="0.25">
      <c r="I6962" s="14"/>
      <c r="J6962" s="14"/>
      <c r="K6962" s="14"/>
      <c r="L6962" s="14"/>
      <c r="M6962" s="14"/>
      <c r="N6962" s="14"/>
      <c r="O6962" s="14"/>
      <c r="P6962" s="14"/>
    </row>
    <row r="6963" spans="9:16" x14ac:dyDescent="0.25">
      <c r="I6963" s="14"/>
      <c r="J6963" s="14"/>
      <c r="K6963" s="14"/>
      <c r="L6963" s="14"/>
      <c r="M6963" s="14"/>
      <c r="N6963" s="14"/>
      <c r="O6963" s="14"/>
      <c r="P6963" s="14"/>
    </row>
    <row r="6964" spans="9:16" x14ac:dyDescent="0.25">
      <c r="I6964" s="14"/>
      <c r="J6964" s="14"/>
      <c r="K6964" s="14"/>
      <c r="L6964" s="14"/>
      <c r="M6964" s="14"/>
      <c r="N6964" s="14"/>
      <c r="O6964" s="14"/>
      <c r="P6964" s="14"/>
    </row>
    <row r="6965" spans="9:16" x14ac:dyDescent="0.25">
      <c r="I6965" s="14"/>
      <c r="J6965" s="14"/>
      <c r="K6965" s="14"/>
      <c r="L6965" s="14"/>
      <c r="M6965" s="14"/>
      <c r="N6965" s="14"/>
      <c r="O6965" s="14"/>
      <c r="P6965" s="14"/>
    </row>
    <row r="6966" spans="9:16" x14ac:dyDescent="0.25">
      <c r="I6966" s="14"/>
      <c r="J6966" s="14"/>
      <c r="K6966" s="14"/>
      <c r="L6966" s="14"/>
      <c r="M6966" s="14"/>
      <c r="N6966" s="14"/>
      <c r="O6966" s="14"/>
      <c r="P6966" s="14"/>
    </row>
    <row r="6967" spans="9:16" x14ac:dyDescent="0.25">
      <c r="I6967" s="14"/>
      <c r="J6967" s="14"/>
      <c r="K6967" s="14"/>
      <c r="L6967" s="14"/>
      <c r="M6967" s="14"/>
      <c r="N6967" s="14"/>
      <c r="O6967" s="14"/>
      <c r="P6967" s="14"/>
    </row>
    <row r="6968" spans="9:16" x14ac:dyDescent="0.25">
      <c r="I6968" s="14"/>
      <c r="J6968" s="14"/>
      <c r="K6968" s="14"/>
      <c r="L6968" s="14"/>
      <c r="M6968" s="14"/>
      <c r="N6968" s="14"/>
      <c r="O6968" s="14"/>
      <c r="P6968" s="14"/>
    </row>
    <row r="6969" spans="9:16" x14ac:dyDescent="0.25">
      <c r="I6969" s="14"/>
      <c r="J6969" s="14"/>
      <c r="K6969" s="14"/>
      <c r="L6969" s="14"/>
      <c r="M6969" s="14"/>
      <c r="N6969" s="14"/>
      <c r="O6969" s="14"/>
      <c r="P6969" s="14"/>
    </row>
    <row r="6970" spans="9:16" x14ac:dyDescent="0.25">
      <c r="I6970" s="14"/>
      <c r="J6970" s="14"/>
      <c r="K6970" s="14"/>
      <c r="L6970" s="14"/>
      <c r="M6970" s="14"/>
      <c r="N6970" s="14"/>
      <c r="O6970" s="14"/>
      <c r="P6970" s="14"/>
    </row>
    <row r="6971" spans="9:16" x14ac:dyDescent="0.25">
      <c r="I6971" s="14"/>
      <c r="J6971" s="14"/>
      <c r="K6971" s="14"/>
      <c r="L6971" s="14"/>
      <c r="M6971" s="14"/>
      <c r="N6971" s="14"/>
      <c r="O6971" s="14"/>
      <c r="P6971" s="14"/>
    </row>
    <row r="6972" spans="9:16" x14ac:dyDescent="0.25">
      <c r="I6972" s="14"/>
      <c r="J6972" s="14"/>
      <c r="K6972" s="14"/>
      <c r="L6972" s="14"/>
      <c r="M6972" s="14"/>
      <c r="N6972" s="14"/>
      <c r="O6972" s="14"/>
      <c r="P6972" s="14"/>
    </row>
    <row r="6973" spans="9:16" x14ac:dyDescent="0.25">
      <c r="I6973" s="14"/>
      <c r="J6973" s="14"/>
      <c r="K6973" s="14"/>
      <c r="L6973" s="14"/>
      <c r="M6973" s="14"/>
      <c r="N6973" s="14"/>
      <c r="O6973" s="14"/>
      <c r="P6973" s="14"/>
    </row>
    <row r="6974" spans="9:16" x14ac:dyDescent="0.25">
      <c r="I6974" s="14"/>
      <c r="J6974" s="14"/>
      <c r="K6974" s="14"/>
      <c r="L6974" s="14"/>
      <c r="M6974" s="14"/>
      <c r="N6974" s="14"/>
      <c r="O6974" s="14"/>
      <c r="P6974" s="14"/>
    </row>
    <row r="6975" spans="9:16" x14ac:dyDescent="0.25">
      <c r="I6975" s="14"/>
      <c r="J6975" s="14"/>
      <c r="K6975" s="14"/>
      <c r="L6975" s="14"/>
      <c r="M6975" s="14"/>
      <c r="N6975" s="14"/>
      <c r="O6975" s="14"/>
      <c r="P6975" s="14"/>
    </row>
    <row r="6976" spans="9:16" x14ac:dyDescent="0.25">
      <c r="I6976" s="14"/>
      <c r="J6976" s="14"/>
      <c r="K6976" s="14"/>
      <c r="L6976" s="14"/>
      <c r="M6976" s="14"/>
      <c r="N6976" s="14"/>
      <c r="O6976" s="14"/>
      <c r="P6976" s="14"/>
    </row>
    <row r="6977" spans="9:16" x14ac:dyDescent="0.25">
      <c r="I6977" s="14"/>
      <c r="J6977" s="14"/>
      <c r="K6977" s="14"/>
      <c r="L6977" s="14"/>
      <c r="M6977" s="14"/>
      <c r="N6977" s="14"/>
      <c r="O6977" s="14"/>
      <c r="P6977" s="14"/>
    </row>
    <row r="6978" spans="9:16" x14ac:dyDescent="0.25">
      <c r="I6978" s="14"/>
      <c r="J6978" s="14"/>
      <c r="K6978" s="14"/>
      <c r="L6978" s="14"/>
      <c r="M6978" s="14"/>
      <c r="N6978" s="14"/>
      <c r="O6978" s="14"/>
      <c r="P6978" s="14"/>
    </row>
    <row r="6979" spans="9:16" x14ac:dyDescent="0.25">
      <c r="I6979" s="14"/>
      <c r="J6979" s="14"/>
      <c r="K6979" s="14"/>
      <c r="L6979" s="14"/>
      <c r="M6979" s="14"/>
      <c r="N6979" s="14"/>
      <c r="O6979" s="14"/>
      <c r="P6979" s="14"/>
    </row>
    <row r="6980" spans="9:16" x14ac:dyDescent="0.25">
      <c r="I6980" s="14"/>
      <c r="J6980" s="14"/>
      <c r="K6980" s="14"/>
      <c r="L6980" s="14"/>
      <c r="M6980" s="14"/>
      <c r="N6980" s="14"/>
      <c r="O6980" s="14"/>
      <c r="P6980" s="14"/>
    </row>
    <row r="6981" spans="9:16" x14ac:dyDescent="0.25">
      <c r="I6981" s="14"/>
      <c r="J6981" s="14"/>
      <c r="K6981" s="14"/>
      <c r="L6981" s="14"/>
      <c r="M6981" s="14"/>
      <c r="N6981" s="14"/>
      <c r="O6981" s="14"/>
      <c r="P6981" s="14"/>
    </row>
    <row r="6982" spans="9:16" x14ac:dyDescent="0.25">
      <c r="I6982" s="14"/>
      <c r="J6982" s="14"/>
      <c r="K6982" s="14"/>
      <c r="L6982" s="14"/>
      <c r="M6982" s="14"/>
      <c r="N6982" s="14"/>
      <c r="O6982" s="14"/>
      <c r="P6982" s="14"/>
    </row>
    <row r="6983" spans="9:16" x14ac:dyDescent="0.25">
      <c r="I6983" s="14"/>
      <c r="J6983" s="14"/>
      <c r="K6983" s="14"/>
      <c r="L6983" s="14"/>
      <c r="M6983" s="14"/>
      <c r="N6983" s="14"/>
      <c r="O6983" s="14"/>
      <c r="P6983" s="14"/>
    </row>
    <row r="6984" spans="9:16" x14ac:dyDescent="0.25">
      <c r="I6984" s="14"/>
      <c r="J6984" s="14"/>
      <c r="K6984" s="14"/>
      <c r="L6984" s="14"/>
      <c r="M6984" s="14"/>
      <c r="N6984" s="14"/>
      <c r="O6984" s="14"/>
      <c r="P6984" s="14"/>
    </row>
    <row r="6985" spans="9:16" x14ac:dyDescent="0.25">
      <c r="I6985" s="14"/>
      <c r="J6985" s="14"/>
      <c r="K6985" s="14"/>
      <c r="L6985" s="14"/>
      <c r="M6985" s="14"/>
      <c r="N6985" s="14"/>
      <c r="O6985" s="14"/>
      <c r="P6985" s="14"/>
    </row>
    <row r="6986" spans="9:16" x14ac:dyDescent="0.25">
      <c r="I6986" s="14"/>
      <c r="J6986" s="14"/>
      <c r="K6986" s="14"/>
      <c r="L6986" s="14"/>
      <c r="M6986" s="14"/>
      <c r="N6986" s="14"/>
      <c r="O6986" s="14"/>
      <c r="P6986" s="14"/>
    </row>
    <row r="6987" spans="9:16" x14ac:dyDescent="0.25">
      <c r="I6987" s="14"/>
      <c r="J6987" s="14"/>
      <c r="K6987" s="14"/>
      <c r="L6987" s="14"/>
      <c r="M6987" s="14"/>
      <c r="N6987" s="14"/>
      <c r="O6987" s="14"/>
      <c r="P6987" s="14"/>
    </row>
    <row r="6988" spans="9:16" x14ac:dyDescent="0.25">
      <c r="I6988" s="14"/>
      <c r="J6988" s="14"/>
      <c r="K6988" s="14"/>
      <c r="L6988" s="14"/>
      <c r="M6988" s="14"/>
      <c r="N6988" s="14"/>
      <c r="O6988" s="14"/>
      <c r="P6988" s="14"/>
    </row>
    <row r="6989" spans="9:16" x14ac:dyDescent="0.25">
      <c r="I6989" s="14"/>
      <c r="J6989" s="14"/>
      <c r="K6989" s="14"/>
      <c r="L6989" s="14"/>
      <c r="M6989" s="14"/>
      <c r="N6989" s="14"/>
      <c r="O6989" s="14"/>
      <c r="P6989" s="14"/>
    </row>
    <row r="6990" spans="9:16" x14ac:dyDescent="0.25">
      <c r="I6990" s="14"/>
      <c r="J6990" s="14"/>
      <c r="K6990" s="14"/>
      <c r="L6990" s="14"/>
      <c r="M6990" s="14"/>
      <c r="N6990" s="14"/>
      <c r="O6990" s="14"/>
      <c r="P6990" s="14"/>
    </row>
    <row r="6991" spans="9:16" x14ac:dyDescent="0.25">
      <c r="I6991" s="14"/>
      <c r="J6991" s="14"/>
      <c r="K6991" s="14"/>
      <c r="L6991" s="14"/>
      <c r="M6991" s="14"/>
      <c r="N6991" s="14"/>
      <c r="O6991" s="14"/>
      <c r="P6991" s="14"/>
    </row>
    <row r="6992" spans="9:16" x14ac:dyDescent="0.25">
      <c r="I6992" s="14"/>
      <c r="J6992" s="14"/>
      <c r="K6992" s="14"/>
      <c r="L6992" s="14"/>
      <c r="M6992" s="14"/>
      <c r="N6992" s="14"/>
      <c r="O6992" s="14"/>
      <c r="P6992" s="14"/>
    </row>
    <row r="6993" spans="9:16" x14ac:dyDescent="0.25">
      <c r="I6993" s="14"/>
      <c r="J6993" s="14"/>
      <c r="K6993" s="14"/>
      <c r="L6993" s="14"/>
      <c r="M6993" s="14"/>
      <c r="N6993" s="14"/>
      <c r="O6993" s="14"/>
      <c r="P6993" s="14"/>
    </row>
    <row r="6994" spans="9:16" x14ac:dyDescent="0.25">
      <c r="I6994" s="14"/>
      <c r="J6994" s="14"/>
      <c r="K6994" s="14"/>
      <c r="L6994" s="14"/>
      <c r="M6994" s="14"/>
      <c r="N6994" s="14"/>
      <c r="O6994" s="14"/>
      <c r="P6994" s="14"/>
    </row>
    <row r="6995" spans="9:16" x14ac:dyDescent="0.25">
      <c r="I6995" s="14"/>
      <c r="J6995" s="14"/>
      <c r="K6995" s="14"/>
      <c r="L6995" s="14"/>
      <c r="M6995" s="14"/>
      <c r="N6995" s="14"/>
      <c r="O6995" s="14"/>
      <c r="P6995" s="14"/>
    </row>
    <row r="6996" spans="9:16" x14ac:dyDescent="0.25">
      <c r="I6996" s="14"/>
      <c r="J6996" s="14"/>
      <c r="K6996" s="14"/>
      <c r="L6996" s="14"/>
      <c r="M6996" s="14"/>
      <c r="N6996" s="14"/>
      <c r="O6996" s="14"/>
      <c r="P6996" s="14"/>
    </row>
    <row r="6997" spans="9:16" x14ac:dyDescent="0.25">
      <c r="I6997" s="14"/>
      <c r="J6997" s="14"/>
      <c r="K6997" s="14"/>
      <c r="L6997" s="14"/>
      <c r="M6997" s="14"/>
      <c r="N6997" s="14"/>
      <c r="O6997" s="14"/>
      <c r="P6997" s="14"/>
    </row>
    <row r="6998" spans="9:16" x14ac:dyDescent="0.25">
      <c r="I6998" s="14"/>
      <c r="J6998" s="14"/>
      <c r="K6998" s="14"/>
      <c r="L6998" s="14"/>
      <c r="M6998" s="14"/>
      <c r="N6998" s="14"/>
      <c r="O6998" s="14"/>
      <c r="P6998" s="14"/>
    </row>
    <row r="6999" spans="9:16" x14ac:dyDescent="0.25">
      <c r="I6999" s="14"/>
      <c r="J6999" s="14"/>
      <c r="K6999" s="14"/>
      <c r="L6999" s="14"/>
      <c r="M6999" s="14"/>
      <c r="N6999" s="14"/>
      <c r="O6999" s="14"/>
      <c r="P6999" s="14"/>
    </row>
    <row r="7000" spans="9:16" x14ac:dyDescent="0.25">
      <c r="I7000" s="14"/>
      <c r="J7000" s="14"/>
      <c r="K7000" s="14"/>
      <c r="L7000" s="14"/>
      <c r="M7000" s="14"/>
      <c r="N7000" s="14"/>
      <c r="O7000" s="14"/>
      <c r="P7000" s="14"/>
    </row>
    <row r="7001" spans="9:16" x14ac:dyDescent="0.25">
      <c r="I7001" s="14"/>
      <c r="J7001" s="14"/>
      <c r="K7001" s="14"/>
      <c r="L7001" s="14"/>
      <c r="M7001" s="14"/>
      <c r="N7001" s="14"/>
      <c r="O7001" s="14"/>
      <c r="P7001" s="14"/>
    </row>
    <row r="7002" spans="9:16" x14ac:dyDescent="0.25">
      <c r="I7002" s="14"/>
      <c r="J7002" s="14"/>
      <c r="K7002" s="14"/>
      <c r="L7002" s="14"/>
      <c r="M7002" s="14"/>
      <c r="N7002" s="14"/>
      <c r="O7002" s="14"/>
      <c r="P7002" s="14"/>
    </row>
    <row r="7003" spans="9:16" x14ac:dyDescent="0.25">
      <c r="I7003" s="14"/>
      <c r="J7003" s="14"/>
      <c r="K7003" s="14"/>
      <c r="L7003" s="14"/>
      <c r="M7003" s="14"/>
      <c r="N7003" s="14"/>
      <c r="O7003" s="14"/>
      <c r="P7003" s="14"/>
    </row>
    <row r="7004" spans="9:16" x14ac:dyDescent="0.25">
      <c r="I7004" s="14"/>
      <c r="J7004" s="14"/>
      <c r="K7004" s="14"/>
      <c r="L7004" s="14"/>
      <c r="M7004" s="14"/>
      <c r="N7004" s="14"/>
      <c r="O7004" s="14"/>
      <c r="P7004" s="14"/>
    </row>
    <row r="7005" spans="9:16" x14ac:dyDescent="0.25">
      <c r="I7005" s="14"/>
      <c r="J7005" s="14"/>
      <c r="K7005" s="14"/>
      <c r="L7005" s="14"/>
      <c r="M7005" s="14"/>
      <c r="N7005" s="14"/>
      <c r="O7005" s="14"/>
      <c r="P7005" s="14"/>
    </row>
    <row r="7006" spans="9:16" x14ac:dyDescent="0.25">
      <c r="I7006" s="14"/>
      <c r="J7006" s="14"/>
      <c r="K7006" s="14"/>
      <c r="L7006" s="14"/>
      <c r="M7006" s="14"/>
      <c r="N7006" s="14"/>
      <c r="O7006" s="14"/>
      <c r="P7006" s="14"/>
    </row>
    <row r="7007" spans="9:16" x14ac:dyDescent="0.25">
      <c r="I7007" s="14"/>
      <c r="J7007" s="14"/>
      <c r="K7007" s="14"/>
      <c r="L7007" s="14"/>
      <c r="M7007" s="14"/>
      <c r="N7007" s="14"/>
      <c r="O7007" s="14"/>
      <c r="P7007" s="14"/>
    </row>
    <row r="7008" spans="9:16" x14ac:dyDescent="0.25">
      <c r="I7008" s="14"/>
      <c r="J7008" s="14"/>
      <c r="K7008" s="14"/>
      <c r="L7008" s="14"/>
      <c r="M7008" s="14"/>
      <c r="N7008" s="14"/>
      <c r="O7008" s="14"/>
      <c r="P7008" s="14"/>
    </row>
    <row r="7009" spans="9:16" x14ac:dyDescent="0.25">
      <c r="I7009" s="14"/>
      <c r="J7009" s="14"/>
      <c r="K7009" s="14"/>
      <c r="L7009" s="14"/>
      <c r="M7009" s="14"/>
      <c r="N7009" s="14"/>
      <c r="O7009" s="14"/>
      <c r="P7009" s="14"/>
    </row>
    <row r="7010" spans="9:16" x14ac:dyDescent="0.25">
      <c r="I7010" s="14"/>
      <c r="J7010" s="14"/>
      <c r="K7010" s="14"/>
      <c r="L7010" s="14"/>
      <c r="M7010" s="14"/>
      <c r="N7010" s="14"/>
      <c r="O7010" s="14"/>
      <c r="P7010" s="14"/>
    </row>
    <row r="7011" spans="9:16" x14ac:dyDescent="0.25">
      <c r="I7011" s="14"/>
      <c r="J7011" s="14"/>
      <c r="K7011" s="14"/>
      <c r="L7011" s="14"/>
      <c r="M7011" s="14"/>
      <c r="N7011" s="14"/>
      <c r="O7011" s="14"/>
      <c r="P7011" s="14"/>
    </row>
    <row r="7012" spans="9:16" x14ac:dyDescent="0.25">
      <c r="I7012" s="14"/>
      <c r="J7012" s="14"/>
      <c r="K7012" s="14"/>
      <c r="L7012" s="14"/>
      <c r="M7012" s="14"/>
      <c r="N7012" s="14"/>
      <c r="O7012" s="14"/>
      <c r="P7012" s="14"/>
    </row>
    <row r="7013" spans="9:16" x14ac:dyDescent="0.25">
      <c r="I7013" s="14"/>
      <c r="J7013" s="14"/>
      <c r="K7013" s="14"/>
      <c r="L7013" s="14"/>
      <c r="M7013" s="14"/>
      <c r="N7013" s="14"/>
      <c r="O7013" s="14"/>
      <c r="P7013" s="14"/>
    </row>
    <row r="7014" spans="9:16" x14ac:dyDescent="0.25">
      <c r="I7014" s="14"/>
      <c r="J7014" s="14"/>
      <c r="K7014" s="14"/>
      <c r="L7014" s="14"/>
      <c r="M7014" s="14"/>
      <c r="N7014" s="14"/>
      <c r="O7014" s="14"/>
      <c r="P7014" s="14"/>
    </row>
    <row r="7015" spans="9:16" x14ac:dyDescent="0.25">
      <c r="I7015" s="14"/>
      <c r="J7015" s="14"/>
      <c r="K7015" s="14"/>
      <c r="L7015" s="14"/>
      <c r="M7015" s="14"/>
      <c r="N7015" s="14"/>
      <c r="O7015" s="14"/>
      <c r="P7015" s="14"/>
    </row>
    <row r="7016" spans="9:16" x14ac:dyDescent="0.25">
      <c r="I7016" s="14"/>
      <c r="J7016" s="14"/>
      <c r="K7016" s="14"/>
      <c r="L7016" s="14"/>
      <c r="M7016" s="14"/>
      <c r="N7016" s="14"/>
      <c r="O7016" s="14"/>
      <c r="P7016" s="14"/>
    </row>
    <row r="7017" spans="9:16" x14ac:dyDescent="0.25">
      <c r="I7017" s="14"/>
      <c r="J7017" s="14"/>
      <c r="K7017" s="14"/>
      <c r="L7017" s="14"/>
      <c r="M7017" s="14"/>
      <c r="N7017" s="14"/>
      <c r="O7017" s="14"/>
      <c r="P7017" s="14"/>
    </row>
    <row r="7018" spans="9:16" x14ac:dyDescent="0.25">
      <c r="I7018" s="14"/>
      <c r="J7018" s="14"/>
      <c r="K7018" s="14"/>
      <c r="L7018" s="14"/>
      <c r="M7018" s="14"/>
      <c r="N7018" s="14"/>
      <c r="O7018" s="14"/>
      <c r="P7018" s="14"/>
    </row>
    <row r="7019" spans="9:16" x14ac:dyDescent="0.25">
      <c r="I7019" s="14"/>
      <c r="J7019" s="14"/>
      <c r="K7019" s="14"/>
      <c r="L7019" s="14"/>
      <c r="M7019" s="14"/>
      <c r="N7019" s="14"/>
      <c r="O7019" s="14"/>
      <c r="P7019" s="14"/>
    </row>
    <row r="7020" spans="9:16" x14ac:dyDescent="0.25">
      <c r="I7020" s="14"/>
      <c r="J7020" s="14"/>
      <c r="K7020" s="14"/>
      <c r="L7020" s="14"/>
      <c r="M7020" s="14"/>
      <c r="N7020" s="14"/>
      <c r="O7020" s="14"/>
      <c r="P7020" s="14"/>
    </row>
    <row r="7021" spans="9:16" x14ac:dyDescent="0.25">
      <c r="I7021" s="14"/>
      <c r="J7021" s="14"/>
      <c r="K7021" s="14"/>
      <c r="L7021" s="14"/>
      <c r="M7021" s="14"/>
      <c r="N7021" s="14"/>
      <c r="O7021" s="14"/>
      <c r="P7021" s="14"/>
    </row>
    <row r="7022" spans="9:16" x14ac:dyDescent="0.25">
      <c r="I7022" s="14"/>
      <c r="J7022" s="14"/>
      <c r="K7022" s="14"/>
      <c r="L7022" s="14"/>
      <c r="M7022" s="14"/>
      <c r="N7022" s="14"/>
      <c r="O7022" s="14"/>
      <c r="P7022" s="14"/>
    </row>
    <row r="7023" spans="9:16" x14ac:dyDescent="0.25">
      <c r="I7023" s="14"/>
      <c r="J7023" s="14"/>
      <c r="K7023" s="14"/>
      <c r="L7023" s="14"/>
      <c r="M7023" s="14"/>
      <c r="N7023" s="14"/>
      <c r="O7023" s="14"/>
      <c r="P7023" s="14"/>
    </row>
    <row r="7024" spans="9:16" x14ac:dyDescent="0.25">
      <c r="I7024" s="14"/>
      <c r="J7024" s="14"/>
      <c r="K7024" s="14"/>
      <c r="L7024" s="14"/>
      <c r="M7024" s="14"/>
      <c r="N7024" s="14"/>
      <c r="O7024" s="14"/>
      <c r="P7024" s="14"/>
    </row>
    <row r="7025" spans="9:16" x14ac:dyDescent="0.25">
      <c r="I7025" s="14"/>
      <c r="J7025" s="14"/>
      <c r="K7025" s="14"/>
      <c r="L7025" s="14"/>
      <c r="M7025" s="14"/>
      <c r="N7025" s="14"/>
      <c r="O7025" s="14"/>
      <c r="P7025" s="14"/>
    </row>
    <row r="7026" spans="9:16" x14ac:dyDescent="0.25">
      <c r="I7026" s="14"/>
      <c r="J7026" s="14"/>
      <c r="K7026" s="14"/>
      <c r="L7026" s="14"/>
      <c r="M7026" s="14"/>
      <c r="N7026" s="14"/>
      <c r="O7026" s="14"/>
      <c r="P7026" s="14"/>
    </row>
    <row r="7027" spans="9:16" x14ac:dyDescent="0.25">
      <c r="I7027" s="14"/>
      <c r="J7027" s="14"/>
      <c r="K7027" s="14"/>
      <c r="L7027" s="14"/>
      <c r="M7027" s="14"/>
      <c r="N7027" s="14"/>
      <c r="O7027" s="14"/>
      <c r="P7027" s="14"/>
    </row>
    <row r="7028" spans="9:16" x14ac:dyDescent="0.25">
      <c r="I7028" s="14"/>
      <c r="J7028" s="14"/>
      <c r="K7028" s="14"/>
      <c r="L7028" s="14"/>
      <c r="M7028" s="14"/>
      <c r="N7028" s="14"/>
      <c r="O7028" s="14"/>
      <c r="P7028" s="14"/>
    </row>
    <row r="7029" spans="9:16" x14ac:dyDescent="0.25">
      <c r="I7029" s="14"/>
      <c r="J7029" s="14"/>
      <c r="K7029" s="14"/>
      <c r="L7029" s="14"/>
      <c r="M7029" s="14"/>
      <c r="N7029" s="14"/>
      <c r="O7029" s="14"/>
      <c r="P7029" s="14"/>
    </row>
    <row r="7030" spans="9:16" x14ac:dyDescent="0.25">
      <c r="I7030" s="14"/>
      <c r="J7030" s="14"/>
      <c r="K7030" s="14"/>
      <c r="L7030" s="14"/>
      <c r="M7030" s="14"/>
      <c r="N7030" s="14"/>
      <c r="O7030" s="14"/>
      <c r="P7030" s="14"/>
    </row>
    <row r="7031" spans="9:16" x14ac:dyDescent="0.25">
      <c r="I7031" s="14"/>
      <c r="J7031" s="14"/>
      <c r="K7031" s="14"/>
      <c r="L7031" s="14"/>
      <c r="M7031" s="14"/>
      <c r="N7031" s="14"/>
      <c r="O7031" s="14"/>
      <c r="P7031" s="14"/>
    </row>
    <row r="7032" spans="9:16" x14ac:dyDescent="0.25">
      <c r="I7032" s="14"/>
      <c r="J7032" s="14"/>
      <c r="K7032" s="14"/>
      <c r="L7032" s="14"/>
      <c r="M7032" s="14"/>
      <c r="N7032" s="14"/>
      <c r="O7032" s="14"/>
      <c r="P7032" s="14"/>
    </row>
    <row r="7033" spans="9:16" x14ac:dyDescent="0.25">
      <c r="I7033" s="14"/>
      <c r="J7033" s="14"/>
      <c r="K7033" s="14"/>
      <c r="L7033" s="14"/>
      <c r="M7033" s="14"/>
      <c r="N7033" s="14"/>
      <c r="O7033" s="14"/>
      <c r="P7033" s="14"/>
    </row>
    <row r="7034" spans="9:16" x14ac:dyDescent="0.25">
      <c r="I7034" s="14"/>
      <c r="J7034" s="14"/>
      <c r="K7034" s="14"/>
      <c r="L7034" s="14"/>
      <c r="M7034" s="14"/>
      <c r="N7034" s="14"/>
      <c r="O7034" s="14"/>
      <c r="P7034" s="14"/>
    </row>
    <row r="7035" spans="9:16" x14ac:dyDescent="0.25">
      <c r="I7035" s="14"/>
      <c r="J7035" s="14"/>
      <c r="K7035" s="14"/>
      <c r="L7035" s="14"/>
      <c r="M7035" s="14"/>
      <c r="N7035" s="14"/>
      <c r="O7035" s="14"/>
      <c r="P7035" s="14"/>
    </row>
    <row r="7036" spans="9:16" x14ac:dyDescent="0.25">
      <c r="I7036" s="14"/>
      <c r="J7036" s="14"/>
      <c r="K7036" s="14"/>
      <c r="L7036" s="14"/>
      <c r="M7036" s="14"/>
      <c r="N7036" s="14"/>
      <c r="O7036" s="14"/>
      <c r="P7036" s="14"/>
    </row>
    <row r="7037" spans="9:16" x14ac:dyDescent="0.25">
      <c r="I7037" s="14"/>
      <c r="J7037" s="14"/>
      <c r="K7037" s="14"/>
      <c r="L7037" s="14"/>
      <c r="M7037" s="14"/>
      <c r="N7037" s="14"/>
      <c r="O7037" s="14"/>
      <c r="P7037" s="14"/>
    </row>
    <row r="7038" spans="9:16" x14ac:dyDescent="0.25">
      <c r="I7038" s="14"/>
      <c r="J7038" s="14"/>
      <c r="K7038" s="14"/>
      <c r="L7038" s="14"/>
      <c r="M7038" s="14"/>
      <c r="N7038" s="14"/>
      <c r="O7038" s="14"/>
      <c r="P7038" s="14"/>
    </row>
    <row r="7039" spans="9:16" x14ac:dyDescent="0.25">
      <c r="I7039" s="14"/>
      <c r="J7039" s="14"/>
      <c r="K7039" s="14"/>
      <c r="L7039" s="14"/>
      <c r="M7039" s="14"/>
      <c r="N7039" s="14"/>
      <c r="O7039" s="14"/>
      <c r="P7039" s="14"/>
    </row>
    <row r="7040" spans="9:16" x14ac:dyDescent="0.25">
      <c r="I7040" s="14"/>
      <c r="J7040" s="14"/>
      <c r="K7040" s="14"/>
      <c r="L7040" s="14"/>
      <c r="M7040" s="14"/>
      <c r="N7040" s="14"/>
      <c r="O7040" s="14"/>
      <c r="P7040" s="14"/>
    </row>
    <row r="7041" spans="9:16" x14ac:dyDescent="0.25">
      <c r="I7041" s="14"/>
      <c r="J7041" s="14"/>
      <c r="K7041" s="14"/>
      <c r="L7041" s="14"/>
      <c r="M7041" s="14"/>
      <c r="N7041" s="14"/>
      <c r="O7041" s="14"/>
      <c r="P7041" s="14"/>
    </row>
    <row r="7042" spans="9:16" x14ac:dyDescent="0.25">
      <c r="I7042" s="14"/>
      <c r="J7042" s="14"/>
      <c r="K7042" s="14"/>
      <c r="L7042" s="14"/>
      <c r="M7042" s="14"/>
      <c r="N7042" s="14"/>
      <c r="O7042" s="14"/>
      <c r="P7042" s="14"/>
    </row>
    <row r="7043" spans="9:16" x14ac:dyDescent="0.25">
      <c r="I7043" s="14"/>
      <c r="J7043" s="14"/>
      <c r="K7043" s="14"/>
      <c r="L7043" s="14"/>
      <c r="M7043" s="14"/>
      <c r="N7043" s="14"/>
      <c r="O7043" s="14"/>
      <c r="P7043" s="14"/>
    </row>
    <row r="7044" spans="9:16" x14ac:dyDescent="0.25">
      <c r="I7044" s="14"/>
      <c r="J7044" s="14"/>
      <c r="K7044" s="14"/>
      <c r="L7044" s="14"/>
      <c r="M7044" s="14"/>
      <c r="N7044" s="14"/>
      <c r="O7044" s="14"/>
      <c r="P7044" s="14"/>
    </row>
    <row r="7045" spans="9:16" x14ac:dyDescent="0.25">
      <c r="I7045" s="14"/>
      <c r="J7045" s="14"/>
      <c r="K7045" s="14"/>
      <c r="L7045" s="14"/>
      <c r="M7045" s="14"/>
      <c r="N7045" s="14"/>
      <c r="O7045" s="14"/>
      <c r="P7045" s="14"/>
    </row>
    <row r="7046" spans="9:16" x14ac:dyDescent="0.25">
      <c r="I7046" s="14"/>
      <c r="J7046" s="14"/>
      <c r="K7046" s="14"/>
      <c r="L7046" s="14"/>
      <c r="M7046" s="14"/>
      <c r="N7046" s="14"/>
      <c r="O7046" s="14"/>
      <c r="P7046" s="14"/>
    </row>
    <row r="7047" spans="9:16" x14ac:dyDescent="0.25">
      <c r="I7047" s="14"/>
      <c r="J7047" s="14"/>
      <c r="K7047" s="14"/>
      <c r="L7047" s="14"/>
      <c r="M7047" s="14"/>
      <c r="N7047" s="14"/>
      <c r="O7047" s="14"/>
      <c r="P7047" s="14"/>
    </row>
    <row r="7048" spans="9:16" x14ac:dyDescent="0.25">
      <c r="I7048" s="14"/>
      <c r="J7048" s="14"/>
      <c r="K7048" s="14"/>
      <c r="L7048" s="14"/>
      <c r="M7048" s="14"/>
      <c r="N7048" s="14"/>
      <c r="O7048" s="14"/>
      <c r="P7048" s="14"/>
    </row>
    <row r="7049" spans="9:16" x14ac:dyDescent="0.25">
      <c r="I7049" s="14"/>
      <c r="J7049" s="14"/>
      <c r="K7049" s="14"/>
      <c r="L7049" s="14"/>
      <c r="M7049" s="14"/>
      <c r="N7049" s="14"/>
      <c r="O7049" s="14"/>
      <c r="P7049" s="14"/>
    </row>
    <row r="7050" spans="9:16" x14ac:dyDescent="0.25">
      <c r="I7050" s="14"/>
      <c r="J7050" s="14"/>
      <c r="K7050" s="14"/>
      <c r="L7050" s="14"/>
      <c r="M7050" s="14"/>
      <c r="N7050" s="14"/>
      <c r="O7050" s="14"/>
      <c r="P7050" s="14"/>
    </row>
    <row r="7051" spans="9:16" x14ac:dyDescent="0.25">
      <c r="I7051" s="14"/>
      <c r="J7051" s="14"/>
      <c r="K7051" s="14"/>
      <c r="L7051" s="14"/>
      <c r="M7051" s="14"/>
      <c r="N7051" s="14"/>
      <c r="O7051" s="14"/>
      <c r="P7051" s="14"/>
    </row>
    <row r="7052" spans="9:16" x14ac:dyDescent="0.25">
      <c r="I7052" s="14"/>
      <c r="J7052" s="14"/>
      <c r="K7052" s="14"/>
      <c r="L7052" s="14"/>
      <c r="M7052" s="14"/>
      <c r="N7052" s="14"/>
      <c r="O7052" s="14"/>
      <c r="P7052" s="14"/>
    </row>
    <row r="7053" spans="9:16" x14ac:dyDescent="0.25">
      <c r="I7053" s="14"/>
      <c r="J7053" s="14"/>
      <c r="K7053" s="14"/>
      <c r="L7053" s="14"/>
      <c r="M7053" s="14"/>
      <c r="N7053" s="14"/>
      <c r="O7053" s="14"/>
      <c r="P7053" s="14"/>
    </row>
    <row r="7054" spans="9:16" x14ac:dyDescent="0.25">
      <c r="I7054" s="14"/>
      <c r="J7054" s="14"/>
      <c r="K7054" s="14"/>
      <c r="L7054" s="14"/>
      <c r="M7054" s="14"/>
      <c r="N7054" s="14"/>
      <c r="O7054" s="14"/>
      <c r="P7054" s="14"/>
    </row>
    <row r="7055" spans="9:16" x14ac:dyDescent="0.25">
      <c r="I7055" s="14"/>
      <c r="J7055" s="14"/>
      <c r="K7055" s="14"/>
      <c r="L7055" s="14"/>
      <c r="M7055" s="14"/>
      <c r="N7055" s="14"/>
      <c r="O7055" s="14"/>
      <c r="P7055" s="14"/>
    </row>
    <row r="7056" spans="9:16" x14ac:dyDescent="0.25">
      <c r="I7056" s="14"/>
      <c r="J7056" s="14"/>
      <c r="K7056" s="14"/>
      <c r="L7056" s="14"/>
      <c r="M7056" s="14"/>
      <c r="N7056" s="14"/>
      <c r="O7056" s="14"/>
      <c r="P7056" s="14"/>
    </row>
    <row r="7057" spans="9:16" x14ac:dyDescent="0.25">
      <c r="I7057" s="14"/>
      <c r="J7057" s="14"/>
      <c r="K7057" s="14"/>
      <c r="L7057" s="14"/>
      <c r="M7057" s="14"/>
      <c r="N7057" s="14"/>
      <c r="O7057" s="14"/>
      <c r="P7057" s="14"/>
    </row>
    <row r="7058" spans="9:16" x14ac:dyDescent="0.25">
      <c r="I7058" s="14"/>
      <c r="J7058" s="14"/>
      <c r="K7058" s="14"/>
      <c r="L7058" s="14"/>
      <c r="M7058" s="14"/>
      <c r="N7058" s="14"/>
      <c r="O7058" s="14"/>
      <c r="P7058" s="14"/>
    </row>
    <row r="7059" spans="9:16" x14ac:dyDescent="0.25">
      <c r="I7059" s="14"/>
      <c r="J7059" s="14"/>
      <c r="K7059" s="14"/>
      <c r="L7059" s="14"/>
      <c r="M7059" s="14"/>
      <c r="N7059" s="14"/>
      <c r="O7059" s="14"/>
      <c r="P7059" s="14"/>
    </row>
    <row r="7060" spans="9:16" x14ac:dyDescent="0.25">
      <c r="I7060" s="14"/>
      <c r="J7060" s="14"/>
      <c r="K7060" s="14"/>
      <c r="L7060" s="14"/>
      <c r="M7060" s="14"/>
      <c r="N7060" s="14"/>
      <c r="O7060" s="14"/>
      <c r="P7060" s="14"/>
    </row>
    <row r="7061" spans="9:16" x14ac:dyDescent="0.25">
      <c r="I7061" s="14"/>
      <c r="J7061" s="14"/>
      <c r="K7061" s="14"/>
      <c r="L7061" s="14"/>
      <c r="M7061" s="14"/>
      <c r="N7061" s="14"/>
      <c r="O7061" s="14"/>
      <c r="P7061" s="14"/>
    </row>
    <row r="7062" spans="9:16" x14ac:dyDescent="0.25">
      <c r="I7062" s="14"/>
      <c r="J7062" s="14"/>
      <c r="K7062" s="14"/>
      <c r="L7062" s="14"/>
      <c r="M7062" s="14"/>
      <c r="N7062" s="14"/>
      <c r="O7062" s="14"/>
      <c r="P7062" s="14"/>
    </row>
    <row r="7063" spans="9:16" x14ac:dyDescent="0.25">
      <c r="I7063" s="14"/>
      <c r="J7063" s="14"/>
      <c r="K7063" s="14"/>
      <c r="L7063" s="14"/>
      <c r="M7063" s="14"/>
      <c r="N7063" s="14"/>
      <c r="O7063" s="14"/>
      <c r="P7063" s="14"/>
    </row>
    <row r="7064" spans="9:16" x14ac:dyDescent="0.25">
      <c r="I7064" s="14"/>
      <c r="J7064" s="14"/>
      <c r="K7064" s="14"/>
      <c r="L7064" s="14"/>
      <c r="M7064" s="14"/>
      <c r="N7064" s="14"/>
      <c r="O7064" s="14"/>
      <c r="P7064" s="14"/>
    </row>
    <row r="7065" spans="9:16" x14ac:dyDescent="0.25">
      <c r="I7065" s="14"/>
      <c r="J7065" s="14"/>
      <c r="K7065" s="14"/>
      <c r="L7065" s="14"/>
      <c r="M7065" s="14"/>
      <c r="N7065" s="14"/>
      <c r="O7065" s="14"/>
      <c r="P7065" s="14"/>
    </row>
    <row r="7066" spans="9:16" x14ac:dyDescent="0.25">
      <c r="I7066" s="14"/>
      <c r="J7066" s="14"/>
      <c r="K7066" s="14"/>
      <c r="L7066" s="14"/>
      <c r="M7066" s="14"/>
      <c r="N7066" s="14"/>
      <c r="O7066" s="14"/>
      <c r="P7066" s="14"/>
    </row>
    <row r="7067" spans="9:16" x14ac:dyDescent="0.25">
      <c r="I7067" s="14"/>
      <c r="J7067" s="14"/>
      <c r="K7067" s="14"/>
      <c r="L7067" s="14"/>
      <c r="M7067" s="14"/>
      <c r="N7067" s="14"/>
      <c r="O7067" s="14"/>
      <c r="P7067" s="14"/>
    </row>
    <row r="7068" spans="9:16" x14ac:dyDescent="0.25">
      <c r="I7068" s="14"/>
      <c r="J7068" s="14"/>
      <c r="K7068" s="14"/>
      <c r="L7068" s="14"/>
      <c r="M7068" s="14"/>
      <c r="N7068" s="14"/>
      <c r="O7068" s="14"/>
      <c r="P7068" s="14"/>
    </row>
    <row r="7069" spans="9:16" x14ac:dyDescent="0.25">
      <c r="I7069" s="14"/>
      <c r="J7069" s="14"/>
      <c r="K7069" s="14"/>
      <c r="L7069" s="14"/>
      <c r="M7069" s="14"/>
      <c r="N7069" s="14"/>
      <c r="O7069" s="14"/>
      <c r="P7069" s="14"/>
    </row>
    <row r="7070" spans="9:16" x14ac:dyDescent="0.25">
      <c r="I7070" s="14"/>
      <c r="J7070" s="14"/>
      <c r="K7070" s="14"/>
      <c r="L7070" s="14"/>
      <c r="M7070" s="14"/>
      <c r="N7070" s="14"/>
      <c r="O7070" s="14"/>
      <c r="P7070" s="14"/>
    </row>
    <row r="7071" spans="9:16" x14ac:dyDescent="0.25">
      <c r="I7071" s="14"/>
      <c r="J7071" s="14"/>
      <c r="K7071" s="14"/>
      <c r="L7071" s="14"/>
      <c r="M7071" s="14"/>
      <c r="N7071" s="14"/>
      <c r="O7071" s="14"/>
      <c r="P7071" s="14"/>
    </row>
    <row r="7072" spans="9:16" x14ac:dyDescent="0.25">
      <c r="I7072" s="14"/>
      <c r="J7072" s="14"/>
      <c r="K7072" s="14"/>
      <c r="L7072" s="14"/>
      <c r="M7072" s="14"/>
      <c r="N7072" s="14"/>
      <c r="O7072" s="14"/>
      <c r="P7072" s="14"/>
    </row>
    <row r="7073" spans="9:16" x14ac:dyDescent="0.25">
      <c r="I7073" s="14"/>
      <c r="J7073" s="14"/>
      <c r="K7073" s="14"/>
      <c r="L7073" s="14"/>
      <c r="M7073" s="14"/>
      <c r="N7073" s="14"/>
      <c r="O7073" s="14"/>
      <c r="P7073" s="14"/>
    </row>
    <row r="7074" spans="9:16" x14ac:dyDescent="0.25">
      <c r="I7074" s="14"/>
      <c r="J7074" s="14"/>
      <c r="K7074" s="14"/>
      <c r="L7074" s="14"/>
      <c r="M7074" s="14"/>
      <c r="N7074" s="14"/>
      <c r="O7074" s="14"/>
      <c r="P7074" s="14"/>
    </row>
    <row r="7075" spans="9:16" x14ac:dyDescent="0.25">
      <c r="I7075" s="14"/>
      <c r="J7075" s="14"/>
      <c r="K7075" s="14"/>
      <c r="L7075" s="14"/>
      <c r="M7075" s="14"/>
      <c r="N7075" s="14"/>
      <c r="O7075" s="14"/>
      <c r="P7075" s="14"/>
    </row>
    <row r="7076" spans="9:16" x14ac:dyDescent="0.25">
      <c r="I7076" s="14"/>
      <c r="J7076" s="14"/>
      <c r="K7076" s="14"/>
      <c r="L7076" s="14"/>
      <c r="M7076" s="14"/>
      <c r="N7076" s="14"/>
      <c r="O7076" s="14"/>
      <c r="P7076" s="14"/>
    </row>
    <row r="7077" spans="9:16" x14ac:dyDescent="0.25">
      <c r="I7077" s="14"/>
      <c r="J7077" s="14"/>
      <c r="K7077" s="14"/>
      <c r="L7077" s="14"/>
      <c r="M7077" s="14"/>
      <c r="N7077" s="14"/>
      <c r="O7077" s="14"/>
      <c r="P7077" s="14"/>
    </row>
    <row r="7078" spans="9:16" x14ac:dyDescent="0.25">
      <c r="I7078" s="14"/>
      <c r="J7078" s="14"/>
      <c r="K7078" s="14"/>
      <c r="L7078" s="14"/>
      <c r="M7078" s="14"/>
      <c r="N7078" s="14"/>
      <c r="O7078" s="14"/>
      <c r="P7078" s="14"/>
    </row>
    <row r="7079" spans="9:16" x14ac:dyDescent="0.25">
      <c r="I7079" s="14"/>
      <c r="J7079" s="14"/>
      <c r="K7079" s="14"/>
      <c r="L7079" s="14"/>
      <c r="M7079" s="14"/>
      <c r="N7079" s="14"/>
      <c r="O7079" s="14"/>
      <c r="P7079" s="14"/>
    </row>
    <row r="7080" spans="9:16" x14ac:dyDescent="0.25">
      <c r="I7080" s="14"/>
      <c r="J7080" s="14"/>
      <c r="K7080" s="14"/>
      <c r="L7080" s="14"/>
      <c r="M7080" s="14"/>
      <c r="N7080" s="14"/>
      <c r="O7080" s="14"/>
      <c r="P7080" s="14"/>
    </row>
    <row r="7081" spans="9:16" x14ac:dyDescent="0.25">
      <c r="I7081" s="14"/>
      <c r="J7081" s="14"/>
      <c r="K7081" s="14"/>
      <c r="L7081" s="14"/>
      <c r="M7081" s="14"/>
      <c r="N7081" s="14"/>
      <c r="O7081" s="14"/>
      <c r="P7081" s="14"/>
    </row>
    <row r="7082" spans="9:16" x14ac:dyDescent="0.25">
      <c r="I7082" s="14"/>
      <c r="J7082" s="14"/>
      <c r="K7082" s="14"/>
      <c r="L7082" s="14"/>
      <c r="M7082" s="14"/>
      <c r="N7082" s="14"/>
      <c r="O7082" s="14"/>
      <c r="P7082" s="14"/>
    </row>
    <row r="7083" spans="9:16" x14ac:dyDescent="0.25">
      <c r="I7083" s="14"/>
      <c r="J7083" s="14"/>
      <c r="K7083" s="14"/>
      <c r="L7083" s="14"/>
      <c r="M7083" s="14"/>
      <c r="N7083" s="14"/>
      <c r="O7083" s="14"/>
      <c r="P7083" s="14"/>
    </row>
    <row r="7084" spans="9:16" x14ac:dyDescent="0.25">
      <c r="I7084" s="14"/>
      <c r="J7084" s="14"/>
      <c r="K7084" s="14"/>
      <c r="L7084" s="14"/>
      <c r="M7084" s="14"/>
      <c r="N7084" s="14"/>
      <c r="O7084" s="14"/>
      <c r="P7084" s="14"/>
    </row>
    <row r="7085" spans="9:16" x14ac:dyDescent="0.25">
      <c r="I7085" s="14"/>
      <c r="J7085" s="14"/>
      <c r="K7085" s="14"/>
      <c r="L7085" s="14"/>
      <c r="M7085" s="14"/>
      <c r="N7085" s="14"/>
      <c r="O7085" s="14"/>
      <c r="P7085" s="14"/>
    </row>
    <row r="7086" spans="9:16" x14ac:dyDescent="0.25">
      <c r="I7086" s="14"/>
      <c r="J7086" s="14"/>
      <c r="K7086" s="14"/>
      <c r="L7086" s="14"/>
      <c r="M7086" s="14"/>
      <c r="N7086" s="14"/>
      <c r="O7086" s="14"/>
      <c r="P7086" s="14"/>
    </row>
    <row r="7087" spans="9:16" x14ac:dyDescent="0.25">
      <c r="I7087" s="14"/>
      <c r="J7087" s="14"/>
      <c r="K7087" s="14"/>
      <c r="L7087" s="14"/>
      <c r="M7087" s="14"/>
      <c r="N7087" s="14"/>
      <c r="O7087" s="14"/>
      <c r="P7087" s="14"/>
    </row>
    <row r="7088" spans="9:16" x14ac:dyDescent="0.25">
      <c r="I7088" s="14"/>
      <c r="J7088" s="14"/>
      <c r="K7088" s="14"/>
      <c r="L7088" s="14"/>
      <c r="M7088" s="14"/>
      <c r="N7088" s="14"/>
      <c r="O7088" s="14"/>
      <c r="P7088" s="14"/>
    </row>
    <row r="7089" spans="9:16" x14ac:dyDescent="0.25">
      <c r="I7089" s="14"/>
      <c r="J7089" s="14"/>
      <c r="K7089" s="14"/>
      <c r="L7089" s="14"/>
      <c r="M7089" s="14"/>
      <c r="N7089" s="14"/>
      <c r="O7089" s="14"/>
      <c r="P7089" s="14"/>
    </row>
    <row r="7090" spans="9:16" x14ac:dyDescent="0.25">
      <c r="I7090" s="14"/>
      <c r="J7090" s="14"/>
      <c r="K7090" s="14"/>
      <c r="L7090" s="14"/>
      <c r="M7090" s="14"/>
      <c r="N7090" s="14"/>
      <c r="O7090" s="14"/>
      <c r="P7090" s="14"/>
    </row>
    <row r="7091" spans="9:16" x14ac:dyDescent="0.25">
      <c r="I7091" s="14"/>
      <c r="J7091" s="14"/>
      <c r="K7091" s="14"/>
      <c r="L7091" s="14"/>
      <c r="M7091" s="14"/>
      <c r="N7091" s="14"/>
      <c r="O7091" s="14"/>
      <c r="P7091" s="14"/>
    </row>
    <row r="7092" spans="9:16" x14ac:dyDescent="0.25">
      <c r="I7092" s="14"/>
      <c r="J7092" s="14"/>
      <c r="K7092" s="14"/>
      <c r="L7092" s="14"/>
      <c r="M7092" s="14"/>
      <c r="N7092" s="14"/>
      <c r="O7092" s="14"/>
      <c r="P7092" s="14"/>
    </row>
    <row r="7093" spans="9:16" x14ac:dyDescent="0.25">
      <c r="I7093" s="14"/>
      <c r="J7093" s="14"/>
      <c r="K7093" s="14"/>
      <c r="L7093" s="14"/>
      <c r="M7093" s="14"/>
      <c r="N7093" s="14"/>
      <c r="O7093" s="14"/>
      <c r="P7093" s="14"/>
    </row>
    <row r="7094" spans="9:16" x14ac:dyDescent="0.25">
      <c r="I7094" s="14"/>
      <c r="J7094" s="14"/>
      <c r="K7094" s="14"/>
      <c r="L7094" s="14"/>
      <c r="M7094" s="14"/>
      <c r="N7094" s="14"/>
      <c r="O7094" s="14"/>
      <c r="P7094" s="14"/>
    </row>
    <row r="7095" spans="9:16" x14ac:dyDescent="0.25">
      <c r="I7095" s="14"/>
      <c r="J7095" s="14"/>
      <c r="K7095" s="14"/>
      <c r="L7095" s="14"/>
      <c r="M7095" s="14"/>
      <c r="N7095" s="14"/>
      <c r="O7095" s="14"/>
      <c r="P7095" s="14"/>
    </row>
    <row r="7096" spans="9:16" x14ac:dyDescent="0.25">
      <c r="I7096" s="14"/>
      <c r="J7096" s="14"/>
      <c r="K7096" s="14"/>
      <c r="L7096" s="14"/>
      <c r="M7096" s="14"/>
      <c r="N7096" s="14"/>
      <c r="O7096" s="14"/>
      <c r="P7096" s="14"/>
    </row>
    <row r="7097" spans="9:16" x14ac:dyDescent="0.25">
      <c r="I7097" s="14"/>
      <c r="J7097" s="14"/>
      <c r="K7097" s="14"/>
      <c r="L7097" s="14"/>
      <c r="M7097" s="14"/>
      <c r="N7097" s="14"/>
      <c r="O7097" s="14"/>
      <c r="P7097" s="14"/>
    </row>
    <row r="7098" spans="9:16" x14ac:dyDescent="0.25">
      <c r="I7098" s="14"/>
      <c r="J7098" s="14"/>
      <c r="K7098" s="14"/>
      <c r="L7098" s="14"/>
      <c r="M7098" s="14"/>
      <c r="N7098" s="14"/>
      <c r="O7098" s="14"/>
      <c r="P7098" s="14"/>
    </row>
    <row r="7099" spans="9:16" x14ac:dyDescent="0.25">
      <c r="I7099" s="14"/>
      <c r="J7099" s="14"/>
      <c r="K7099" s="14"/>
      <c r="L7099" s="14"/>
      <c r="M7099" s="14"/>
      <c r="N7099" s="14"/>
      <c r="O7099" s="14"/>
      <c r="P7099" s="14"/>
    </row>
    <row r="7100" spans="9:16" x14ac:dyDescent="0.25">
      <c r="I7100" s="14"/>
      <c r="J7100" s="14"/>
      <c r="K7100" s="14"/>
      <c r="L7100" s="14"/>
      <c r="M7100" s="14"/>
      <c r="N7100" s="14"/>
      <c r="O7100" s="14"/>
      <c r="P7100" s="14"/>
    </row>
    <row r="7101" spans="9:16" x14ac:dyDescent="0.25">
      <c r="I7101" s="14"/>
      <c r="J7101" s="14"/>
      <c r="K7101" s="14"/>
      <c r="L7101" s="14"/>
      <c r="M7101" s="14"/>
      <c r="N7101" s="14"/>
      <c r="O7101" s="14"/>
      <c r="P7101" s="14"/>
    </row>
    <row r="7102" spans="9:16" x14ac:dyDescent="0.25">
      <c r="I7102" s="14"/>
      <c r="J7102" s="14"/>
      <c r="K7102" s="14"/>
      <c r="L7102" s="14"/>
      <c r="M7102" s="14"/>
      <c r="N7102" s="14"/>
      <c r="O7102" s="14"/>
      <c r="P7102" s="14"/>
    </row>
    <row r="7103" spans="9:16" x14ac:dyDescent="0.25">
      <c r="I7103" s="14"/>
      <c r="J7103" s="14"/>
      <c r="K7103" s="14"/>
      <c r="L7103" s="14"/>
      <c r="M7103" s="14"/>
      <c r="N7103" s="14"/>
      <c r="O7103" s="14"/>
      <c r="P7103" s="14"/>
    </row>
    <row r="7104" spans="9:16" x14ac:dyDescent="0.25">
      <c r="I7104" s="14"/>
      <c r="J7104" s="14"/>
      <c r="K7104" s="14"/>
      <c r="L7104" s="14"/>
      <c r="M7104" s="14"/>
      <c r="N7104" s="14"/>
      <c r="O7104" s="14"/>
      <c r="P7104" s="14"/>
    </row>
    <row r="7105" spans="9:16" x14ac:dyDescent="0.25">
      <c r="I7105" s="14"/>
      <c r="J7105" s="14"/>
      <c r="K7105" s="14"/>
      <c r="L7105" s="14"/>
      <c r="M7105" s="14"/>
      <c r="N7105" s="14"/>
      <c r="O7105" s="14"/>
      <c r="P7105" s="14"/>
    </row>
    <row r="7106" spans="9:16" x14ac:dyDescent="0.25">
      <c r="I7106" s="14"/>
      <c r="J7106" s="14"/>
      <c r="K7106" s="14"/>
      <c r="L7106" s="14"/>
      <c r="M7106" s="14"/>
      <c r="N7106" s="14"/>
      <c r="O7106" s="14"/>
      <c r="P7106" s="14"/>
    </row>
    <row r="7107" spans="9:16" x14ac:dyDescent="0.25">
      <c r="I7107" s="14"/>
      <c r="J7107" s="14"/>
      <c r="K7107" s="14"/>
      <c r="L7107" s="14"/>
      <c r="M7107" s="14"/>
      <c r="N7107" s="14"/>
      <c r="O7107" s="14"/>
      <c r="P7107" s="14"/>
    </row>
    <row r="7108" spans="9:16" x14ac:dyDescent="0.25">
      <c r="I7108" s="14"/>
      <c r="J7108" s="14"/>
      <c r="K7108" s="14"/>
      <c r="L7108" s="14"/>
      <c r="M7108" s="14"/>
      <c r="N7108" s="14"/>
      <c r="O7108" s="14"/>
      <c r="P7108" s="14"/>
    </row>
    <row r="7109" spans="9:16" x14ac:dyDescent="0.25">
      <c r="I7109" s="14"/>
      <c r="J7109" s="14"/>
      <c r="K7109" s="14"/>
      <c r="L7109" s="14"/>
      <c r="M7109" s="14"/>
      <c r="N7109" s="14"/>
      <c r="O7109" s="14"/>
      <c r="P7109" s="14"/>
    </row>
    <row r="7110" spans="9:16" x14ac:dyDescent="0.25">
      <c r="I7110" s="14"/>
      <c r="J7110" s="14"/>
      <c r="K7110" s="14"/>
      <c r="L7110" s="14"/>
      <c r="M7110" s="14"/>
      <c r="N7110" s="14"/>
      <c r="O7110" s="14"/>
      <c r="P7110" s="14"/>
    </row>
    <row r="7111" spans="9:16" x14ac:dyDescent="0.25">
      <c r="I7111" s="14"/>
      <c r="J7111" s="14"/>
      <c r="K7111" s="14"/>
      <c r="L7111" s="14"/>
      <c r="M7111" s="14"/>
      <c r="N7111" s="14"/>
      <c r="O7111" s="14"/>
      <c r="P7111" s="14"/>
    </row>
    <row r="7112" spans="9:16" x14ac:dyDescent="0.25">
      <c r="I7112" s="14"/>
      <c r="J7112" s="14"/>
      <c r="K7112" s="14"/>
      <c r="L7112" s="14"/>
      <c r="M7112" s="14"/>
      <c r="N7112" s="14"/>
      <c r="O7112" s="14"/>
      <c r="P7112" s="14"/>
    </row>
    <row r="7113" spans="9:16" x14ac:dyDescent="0.25">
      <c r="I7113" s="14"/>
      <c r="J7113" s="14"/>
      <c r="K7113" s="14"/>
      <c r="L7113" s="14"/>
      <c r="M7113" s="14"/>
      <c r="N7113" s="14"/>
      <c r="O7113" s="14"/>
      <c r="P7113" s="14"/>
    </row>
    <row r="7114" spans="9:16" x14ac:dyDescent="0.25">
      <c r="I7114" s="14"/>
      <c r="J7114" s="14"/>
      <c r="K7114" s="14"/>
      <c r="L7114" s="14"/>
      <c r="M7114" s="14"/>
      <c r="N7114" s="14"/>
      <c r="O7114" s="14"/>
      <c r="P7114" s="14"/>
    </row>
    <row r="7115" spans="9:16" x14ac:dyDescent="0.25">
      <c r="I7115" s="14"/>
      <c r="J7115" s="14"/>
      <c r="K7115" s="14"/>
      <c r="L7115" s="14"/>
      <c r="M7115" s="14"/>
      <c r="N7115" s="14"/>
      <c r="O7115" s="14"/>
      <c r="P7115" s="14"/>
    </row>
    <row r="7116" spans="9:16" x14ac:dyDescent="0.25">
      <c r="I7116" s="14"/>
      <c r="J7116" s="14"/>
      <c r="K7116" s="14"/>
      <c r="L7116" s="14"/>
      <c r="M7116" s="14"/>
      <c r="N7116" s="14"/>
      <c r="O7116" s="14"/>
      <c r="P7116" s="14"/>
    </row>
    <row r="7117" spans="9:16" x14ac:dyDescent="0.25">
      <c r="I7117" s="14"/>
      <c r="J7117" s="14"/>
      <c r="K7117" s="14"/>
      <c r="L7117" s="14"/>
      <c r="M7117" s="14"/>
      <c r="N7117" s="14"/>
      <c r="O7117" s="14"/>
      <c r="P7117" s="14"/>
    </row>
    <row r="7118" spans="9:16" x14ac:dyDescent="0.25">
      <c r="I7118" s="14"/>
      <c r="J7118" s="14"/>
      <c r="K7118" s="14"/>
      <c r="L7118" s="14"/>
      <c r="M7118" s="14"/>
      <c r="N7118" s="14"/>
      <c r="O7118" s="14"/>
      <c r="P7118" s="14"/>
    </row>
    <row r="7119" spans="9:16" x14ac:dyDescent="0.25">
      <c r="I7119" s="14"/>
      <c r="J7119" s="14"/>
      <c r="K7119" s="14"/>
      <c r="L7119" s="14"/>
      <c r="M7119" s="14"/>
      <c r="N7119" s="14"/>
      <c r="O7119" s="14"/>
      <c r="P7119" s="14"/>
    </row>
    <row r="7120" spans="9:16" x14ac:dyDescent="0.25">
      <c r="I7120" s="14"/>
      <c r="J7120" s="14"/>
      <c r="K7120" s="14"/>
      <c r="L7120" s="14"/>
      <c r="M7120" s="14"/>
      <c r="N7120" s="14"/>
      <c r="O7120" s="14"/>
      <c r="P7120" s="14"/>
    </row>
    <row r="7121" spans="9:16" x14ac:dyDescent="0.25">
      <c r="I7121" s="14"/>
      <c r="J7121" s="14"/>
      <c r="K7121" s="14"/>
      <c r="L7121" s="14"/>
      <c r="M7121" s="14"/>
      <c r="N7121" s="14"/>
      <c r="O7121" s="14"/>
      <c r="P7121" s="14"/>
    </row>
    <row r="7122" spans="9:16" x14ac:dyDescent="0.25">
      <c r="I7122" s="14"/>
      <c r="J7122" s="14"/>
      <c r="K7122" s="14"/>
      <c r="L7122" s="14"/>
      <c r="M7122" s="14"/>
      <c r="N7122" s="14"/>
      <c r="O7122" s="14"/>
      <c r="P7122" s="14"/>
    </row>
    <row r="7123" spans="9:16" x14ac:dyDescent="0.25">
      <c r="I7123" s="14"/>
      <c r="J7123" s="14"/>
      <c r="K7123" s="14"/>
      <c r="L7123" s="14"/>
      <c r="M7123" s="14"/>
      <c r="N7123" s="14"/>
      <c r="O7123" s="14"/>
      <c r="P7123" s="14"/>
    </row>
    <row r="7124" spans="9:16" x14ac:dyDescent="0.25">
      <c r="I7124" s="14"/>
      <c r="J7124" s="14"/>
      <c r="K7124" s="14"/>
      <c r="L7124" s="14"/>
      <c r="M7124" s="14"/>
      <c r="N7124" s="14"/>
      <c r="O7124" s="14"/>
      <c r="P7124" s="14"/>
    </row>
    <row r="7125" spans="9:16" x14ac:dyDescent="0.25">
      <c r="I7125" s="14"/>
      <c r="J7125" s="14"/>
      <c r="K7125" s="14"/>
      <c r="L7125" s="14"/>
      <c r="M7125" s="14"/>
      <c r="N7125" s="14"/>
      <c r="O7125" s="14"/>
      <c r="P7125" s="14"/>
    </row>
    <row r="7126" spans="9:16" x14ac:dyDescent="0.25">
      <c r="I7126" s="14"/>
      <c r="J7126" s="14"/>
      <c r="K7126" s="14"/>
      <c r="L7126" s="14"/>
      <c r="M7126" s="14"/>
      <c r="N7126" s="14"/>
      <c r="O7126" s="14"/>
      <c r="P7126" s="14"/>
    </row>
    <row r="7127" spans="9:16" x14ac:dyDescent="0.25">
      <c r="I7127" s="14"/>
      <c r="J7127" s="14"/>
      <c r="K7127" s="14"/>
      <c r="L7127" s="14"/>
      <c r="M7127" s="14"/>
      <c r="N7127" s="14"/>
      <c r="O7127" s="14"/>
      <c r="P7127" s="14"/>
    </row>
    <row r="7128" spans="9:16" x14ac:dyDescent="0.25">
      <c r="I7128" s="14"/>
      <c r="J7128" s="14"/>
      <c r="K7128" s="14"/>
      <c r="L7128" s="14"/>
      <c r="M7128" s="14"/>
      <c r="N7128" s="14"/>
      <c r="O7128" s="14"/>
      <c r="P7128" s="14"/>
    </row>
    <row r="7129" spans="9:16" x14ac:dyDescent="0.25">
      <c r="I7129" s="14"/>
      <c r="J7129" s="14"/>
      <c r="K7129" s="14"/>
      <c r="L7129" s="14"/>
      <c r="M7129" s="14"/>
      <c r="N7129" s="14"/>
      <c r="O7129" s="14"/>
      <c r="P7129" s="14"/>
    </row>
    <row r="7130" spans="9:16" x14ac:dyDescent="0.25">
      <c r="I7130" s="14"/>
      <c r="J7130" s="14"/>
      <c r="K7130" s="14"/>
      <c r="L7130" s="14"/>
      <c r="M7130" s="14"/>
      <c r="N7130" s="14"/>
      <c r="O7130" s="14"/>
      <c r="P7130" s="14"/>
    </row>
    <row r="7131" spans="9:16" x14ac:dyDescent="0.25">
      <c r="I7131" s="14"/>
      <c r="J7131" s="14"/>
      <c r="K7131" s="14"/>
      <c r="L7131" s="14"/>
      <c r="M7131" s="14"/>
      <c r="N7131" s="14"/>
      <c r="O7131" s="14"/>
      <c r="P7131" s="14"/>
    </row>
    <row r="7132" spans="9:16" x14ac:dyDescent="0.25">
      <c r="I7132" s="14"/>
      <c r="J7132" s="14"/>
      <c r="K7132" s="14"/>
      <c r="L7132" s="14"/>
      <c r="M7132" s="14"/>
      <c r="N7132" s="14"/>
      <c r="O7132" s="14"/>
      <c r="P7132" s="14"/>
    </row>
    <row r="7133" spans="9:16" x14ac:dyDescent="0.25">
      <c r="I7133" s="14"/>
      <c r="J7133" s="14"/>
      <c r="K7133" s="14"/>
      <c r="L7133" s="14"/>
      <c r="M7133" s="14"/>
      <c r="N7133" s="14"/>
      <c r="O7133" s="14"/>
      <c r="P7133" s="14"/>
    </row>
    <row r="7134" spans="9:16" x14ac:dyDescent="0.25">
      <c r="I7134" s="14"/>
      <c r="J7134" s="14"/>
      <c r="K7134" s="14"/>
      <c r="L7134" s="14"/>
      <c r="M7134" s="14"/>
      <c r="N7134" s="14"/>
      <c r="O7134" s="14"/>
      <c r="P7134" s="14"/>
    </row>
    <row r="7135" spans="9:16" x14ac:dyDescent="0.25">
      <c r="I7135" s="14"/>
      <c r="J7135" s="14"/>
      <c r="K7135" s="14"/>
      <c r="L7135" s="14"/>
      <c r="M7135" s="14"/>
      <c r="N7135" s="14"/>
      <c r="O7135" s="14"/>
      <c r="P7135" s="14"/>
    </row>
    <row r="7136" spans="9:16" x14ac:dyDescent="0.25">
      <c r="I7136" s="14"/>
      <c r="J7136" s="14"/>
      <c r="K7136" s="14"/>
      <c r="L7136" s="14"/>
      <c r="M7136" s="14"/>
      <c r="N7136" s="14"/>
      <c r="O7136" s="14"/>
      <c r="P7136" s="14"/>
    </row>
    <row r="7137" spans="9:16" x14ac:dyDescent="0.25">
      <c r="I7137" s="14"/>
      <c r="J7137" s="14"/>
      <c r="K7137" s="14"/>
      <c r="L7137" s="14"/>
      <c r="M7137" s="14"/>
      <c r="N7137" s="14"/>
      <c r="O7137" s="14"/>
      <c r="P7137" s="14"/>
    </row>
    <row r="7138" spans="9:16" x14ac:dyDescent="0.25">
      <c r="I7138" s="14"/>
      <c r="J7138" s="14"/>
      <c r="K7138" s="14"/>
      <c r="L7138" s="14"/>
      <c r="M7138" s="14"/>
      <c r="N7138" s="14"/>
      <c r="O7138" s="14"/>
      <c r="P7138" s="14"/>
    </row>
    <row r="7139" spans="9:16" x14ac:dyDescent="0.25">
      <c r="I7139" s="14"/>
      <c r="J7139" s="14"/>
      <c r="K7139" s="14"/>
      <c r="L7139" s="14"/>
      <c r="M7139" s="14"/>
      <c r="N7139" s="14"/>
      <c r="O7139" s="14"/>
      <c r="P7139" s="14"/>
    </row>
    <row r="7140" spans="9:16" x14ac:dyDescent="0.25">
      <c r="I7140" s="14"/>
      <c r="J7140" s="14"/>
      <c r="K7140" s="14"/>
      <c r="L7140" s="14"/>
      <c r="M7140" s="14"/>
      <c r="N7140" s="14"/>
      <c r="O7140" s="14"/>
      <c r="P7140" s="14"/>
    </row>
    <row r="7141" spans="9:16" x14ac:dyDescent="0.25">
      <c r="I7141" s="14"/>
      <c r="J7141" s="14"/>
      <c r="K7141" s="14"/>
      <c r="L7141" s="14"/>
      <c r="M7141" s="14"/>
      <c r="N7141" s="14"/>
      <c r="O7141" s="14"/>
      <c r="P7141" s="14"/>
    </row>
    <row r="7142" spans="9:16" x14ac:dyDescent="0.25">
      <c r="I7142" s="14"/>
      <c r="J7142" s="14"/>
      <c r="K7142" s="14"/>
      <c r="L7142" s="14"/>
      <c r="M7142" s="14"/>
      <c r="N7142" s="14"/>
      <c r="O7142" s="14"/>
      <c r="P7142" s="14"/>
    </row>
    <row r="7143" spans="9:16" x14ac:dyDescent="0.25">
      <c r="I7143" s="14"/>
      <c r="J7143" s="14"/>
      <c r="K7143" s="14"/>
      <c r="L7143" s="14"/>
      <c r="M7143" s="14"/>
      <c r="N7143" s="14"/>
      <c r="O7143" s="14"/>
      <c r="P7143" s="14"/>
    </row>
    <row r="7144" spans="9:16" x14ac:dyDescent="0.25">
      <c r="I7144" s="14"/>
      <c r="J7144" s="14"/>
      <c r="K7144" s="14"/>
      <c r="L7144" s="14"/>
      <c r="M7144" s="14"/>
      <c r="N7144" s="14"/>
      <c r="O7144" s="14"/>
      <c r="P7144" s="14"/>
    </row>
    <row r="7145" spans="9:16" x14ac:dyDescent="0.25">
      <c r="I7145" s="14"/>
      <c r="J7145" s="14"/>
      <c r="K7145" s="14"/>
      <c r="L7145" s="14"/>
      <c r="M7145" s="14"/>
      <c r="N7145" s="14"/>
      <c r="O7145" s="14"/>
      <c r="P7145" s="14"/>
    </row>
    <row r="7146" spans="9:16" x14ac:dyDescent="0.25">
      <c r="I7146" s="14"/>
      <c r="J7146" s="14"/>
      <c r="K7146" s="14"/>
      <c r="L7146" s="14"/>
      <c r="M7146" s="14"/>
      <c r="N7146" s="14"/>
      <c r="O7146" s="14"/>
      <c r="P7146" s="14"/>
    </row>
    <row r="7147" spans="9:16" x14ac:dyDescent="0.25">
      <c r="I7147" s="14"/>
      <c r="J7147" s="14"/>
      <c r="K7147" s="14"/>
      <c r="L7147" s="14"/>
      <c r="M7147" s="14"/>
      <c r="N7147" s="14"/>
      <c r="O7147" s="14"/>
      <c r="P7147" s="14"/>
    </row>
    <row r="7148" spans="9:16" x14ac:dyDescent="0.25">
      <c r="I7148" s="14"/>
      <c r="J7148" s="14"/>
      <c r="K7148" s="14"/>
      <c r="L7148" s="14"/>
      <c r="M7148" s="14"/>
      <c r="N7148" s="14"/>
      <c r="O7148" s="14"/>
      <c r="P7148" s="14"/>
    </row>
    <row r="7149" spans="9:16" x14ac:dyDescent="0.25">
      <c r="I7149" s="14"/>
      <c r="J7149" s="14"/>
      <c r="K7149" s="14"/>
      <c r="L7149" s="14"/>
      <c r="M7149" s="14"/>
      <c r="N7149" s="14"/>
      <c r="O7149" s="14"/>
      <c r="P7149" s="14"/>
    </row>
    <row r="7150" spans="9:16" x14ac:dyDescent="0.25">
      <c r="I7150" s="14"/>
      <c r="J7150" s="14"/>
      <c r="K7150" s="14"/>
      <c r="L7150" s="14"/>
      <c r="M7150" s="14"/>
      <c r="N7150" s="14"/>
      <c r="O7150" s="14"/>
      <c r="P7150" s="14"/>
    </row>
    <row r="7151" spans="9:16" x14ac:dyDescent="0.25">
      <c r="I7151" s="14"/>
      <c r="J7151" s="14"/>
      <c r="K7151" s="14"/>
      <c r="L7151" s="14"/>
      <c r="M7151" s="14"/>
      <c r="N7151" s="14"/>
      <c r="O7151" s="14"/>
      <c r="P7151" s="14"/>
    </row>
    <row r="7152" spans="9:16" x14ac:dyDescent="0.25">
      <c r="I7152" s="14"/>
      <c r="J7152" s="14"/>
      <c r="K7152" s="14"/>
      <c r="L7152" s="14"/>
      <c r="M7152" s="14"/>
      <c r="N7152" s="14"/>
      <c r="O7152" s="14"/>
      <c r="P7152" s="14"/>
    </row>
    <row r="7153" spans="9:16" x14ac:dyDescent="0.25">
      <c r="I7153" s="14"/>
      <c r="J7153" s="14"/>
      <c r="K7153" s="14"/>
      <c r="L7153" s="14"/>
      <c r="M7153" s="14"/>
      <c r="N7153" s="14"/>
      <c r="O7153" s="14"/>
      <c r="P7153" s="14"/>
    </row>
    <row r="7154" spans="9:16" x14ac:dyDescent="0.25">
      <c r="I7154" s="14"/>
      <c r="J7154" s="14"/>
      <c r="K7154" s="14"/>
      <c r="L7154" s="14"/>
      <c r="M7154" s="14"/>
      <c r="N7154" s="14"/>
      <c r="O7154" s="14"/>
      <c r="P7154" s="14"/>
    </row>
    <row r="7155" spans="9:16" x14ac:dyDescent="0.25">
      <c r="I7155" s="14"/>
      <c r="J7155" s="14"/>
      <c r="K7155" s="14"/>
      <c r="L7155" s="14"/>
      <c r="M7155" s="14"/>
      <c r="N7155" s="14"/>
      <c r="O7155" s="14"/>
      <c r="P7155" s="14"/>
    </row>
    <row r="7156" spans="9:16" x14ac:dyDescent="0.25">
      <c r="I7156" s="14"/>
      <c r="J7156" s="14"/>
      <c r="K7156" s="14"/>
      <c r="L7156" s="14"/>
      <c r="M7156" s="14"/>
      <c r="N7156" s="14"/>
      <c r="O7156" s="14"/>
      <c r="P7156" s="14"/>
    </row>
    <row r="7157" spans="9:16" x14ac:dyDescent="0.25">
      <c r="I7157" s="14"/>
      <c r="J7157" s="14"/>
      <c r="K7157" s="14"/>
      <c r="L7157" s="14"/>
      <c r="M7157" s="14"/>
      <c r="N7157" s="14"/>
      <c r="O7157" s="14"/>
      <c r="P7157" s="14"/>
    </row>
    <row r="7158" spans="9:16" x14ac:dyDescent="0.25">
      <c r="I7158" s="14"/>
      <c r="J7158" s="14"/>
      <c r="K7158" s="14"/>
      <c r="L7158" s="14"/>
      <c r="M7158" s="14"/>
      <c r="N7158" s="14"/>
      <c r="O7158" s="14"/>
      <c r="P7158" s="14"/>
    </row>
    <row r="7159" spans="9:16" x14ac:dyDescent="0.25">
      <c r="I7159" s="14"/>
      <c r="J7159" s="14"/>
      <c r="K7159" s="14"/>
      <c r="L7159" s="14"/>
      <c r="M7159" s="14"/>
      <c r="N7159" s="14"/>
      <c r="O7159" s="14"/>
      <c r="P7159" s="14"/>
    </row>
    <row r="7160" spans="9:16" x14ac:dyDescent="0.25">
      <c r="I7160" s="14"/>
      <c r="J7160" s="14"/>
      <c r="K7160" s="14"/>
      <c r="L7160" s="14"/>
      <c r="M7160" s="14"/>
      <c r="N7160" s="14"/>
      <c r="O7160" s="14"/>
      <c r="P7160" s="14"/>
    </row>
    <row r="7161" spans="9:16" x14ac:dyDescent="0.25">
      <c r="I7161" s="14"/>
      <c r="J7161" s="14"/>
      <c r="K7161" s="14"/>
      <c r="L7161" s="14"/>
      <c r="M7161" s="14"/>
      <c r="N7161" s="14"/>
      <c r="O7161" s="14"/>
      <c r="P7161" s="14"/>
    </row>
    <row r="7162" spans="9:16" x14ac:dyDescent="0.25">
      <c r="I7162" s="14"/>
      <c r="J7162" s="14"/>
      <c r="K7162" s="14"/>
      <c r="L7162" s="14"/>
      <c r="M7162" s="14"/>
      <c r="N7162" s="14"/>
      <c r="O7162" s="14"/>
      <c r="P7162" s="14"/>
    </row>
    <row r="7163" spans="9:16" x14ac:dyDescent="0.25">
      <c r="I7163" s="14"/>
      <c r="J7163" s="14"/>
      <c r="K7163" s="14"/>
      <c r="L7163" s="14"/>
      <c r="M7163" s="14"/>
      <c r="N7163" s="14"/>
      <c r="O7163" s="14"/>
      <c r="P7163" s="14"/>
    </row>
    <row r="7164" spans="9:16" x14ac:dyDescent="0.25">
      <c r="I7164" s="14"/>
      <c r="J7164" s="14"/>
      <c r="K7164" s="14"/>
      <c r="L7164" s="14"/>
      <c r="M7164" s="14"/>
      <c r="N7164" s="14"/>
      <c r="O7164" s="14"/>
      <c r="P7164" s="14"/>
    </row>
    <row r="7165" spans="9:16" x14ac:dyDescent="0.25">
      <c r="I7165" s="14"/>
      <c r="J7165" s="14"/>
      <c r="K7165" s="14"/>
      <c r="L7165" s="14"/>
      <c r="M7165" s="14"/>
      <c r="N7165" s="14"/>
      <c r="O7165" s="14"/>
      <c r="P7165" s="14"/>
    </row>
    <row r="7166" spans="9:16" x14ac:dyDescent="0.25">
      <c r="I7166" s="14"/>
      <c r="J7166" s="14"/>
      <c r="K7166" s="14"/>
      <c r="L7166" s="14"/>
      <c r="M7166" s="14"/>
      <c r="N7166" s="14"/>
      <c r="O7166" s="14"/>
      <c r="P7166" s="14"/>
    </row>
    <row r="7167" spans="9:16" x14ac:dyDescent="0.25">
      <c r="I7167" s="14"/>
      <c r="J7167" s="14"/>
      <c r="K7167" s="14"/>
      <c r="L7167" s="14"/>
      <c r="M7167" s="14"/>
      <c r="N7167" s="14"/>
      <c r="O7167" s="14"/>
      <c r="P7167" s="14"/>
    </row>
    <row r="7168" spans="9:16" x14ac:dyDescent="0.25">
      <c r="I7168" s="14"/>
      <c r="J7168" s="14"/>
      <c r="K7168" s="14"/>
      <c r="L7168" s="14"/>
      <c r="M7168" s="14"/>
      <c r="N7168" s="14"/>
      <c r="O7168" s="14"/>
      <c r="P7168" s="14"/>
    </row>
    <row r="7169" spans="9:16" x14ac:dyDescent="0.25">
      <c r="I7169" s="14"/>
      <c r="J7169" s="14"/>
      <c r="K7169" s="14"/>
      <c r="L7169" s="14"/>
      <c r="M7169" s="14"/>
      <c r="N7169" s="14"/>
      <c r="O7169" s="14"/>
      <c r="P7169" s="14"/>
    </row>
    <row r="7170" spans="9:16" x14ac:dyDescent="0.25">
      <c r="I7170" s="14"/>
      <c r="J7170" s="14"/>
      <c r="K7170" s="14"/>
      <c r="L7170" s="14"/>
      <c r="M7170" s="14"/>
      <c r="N7170" s="14"/>
      <c r="O7170" s="14"/>
      <c r="P7170" s="14"/>
    </row>
    <row r="7171" spans="9:16" x14ac:dyDescent="0.25">
      <c r="I7171" s="14"/>
      <c r="J7171" s="14"/>
      <c r="K7171" s="14"/>
      <c r="L7171" s="14"/>
      <c r="M7171" s="14"/>
      <c r="N7171" s="14"/>
      <c r="O7171" s="14"/>
      <c r="P7171" s="14"/>
    </row>
    <row r="7172" spans="9:16" x14ac:dyDescent="0.25">
      <c r="I7172" s="14"/>
      <c r="J7172" s="14"/>
      <c r="K7172" s="14"/>
      <c r="L7172" s="14"/>
      <c r="M7172" s="14"/>
      <c r="N7172" s="14"/>
      <c r="O7172" s="14"/>
      <c r="P7172" s="14"/>
    </row>
    <row r="7173" spans="9:16" x14ac:dyDescent="0.25">
      <c r="I7173" s="14"/>
      <c r="J7173" s="14"/>
      <c r="K7173" s="14"/>
      <c r="L7173" s="14"/>
      <c r="M7173" s="14"/>
      <c r="N7173" s="14"/>
      <c r="O7173" s="14"/>
      <c r="P7173" s="14"/>
    </row>
    <row r="7174" spans="9:16" x14ac:dyDescent="0.25">
      <c r="I7174" s="14"/>
      <c r="J7174" s="14"/>
      <c r="K7174" s="14"/>
      <c r="L7174" s="14"/>
      <c r="M7174" s="14"/>
      <c r="N7174" s="14"/>
      <c r="O7174" s="14"/>
      <c r="P7174" s="14"/>
    </row>
    <row r="7175" spans="9:16" x14ac:dyDescent="0.25">
      <c r="I7175" s="14"/>
      <c r="J7175" s="14"/>
      <c r="K7175" s="14"/>
      <c r="L7175" s="14"/>
      <c r="M7175" s="14"/>
      <c r="N7175" s="14"/>
      <c r="O7175" s="14"/>
      <c r="P7175" s="14"/>
    </row>
    <row r="7176" spans="9:16" x14ac:dyDescent="0.25">
      <c r="I7176" s="14"/>
      <c r="J7176" s="14"/>
      <c r="K7176" s="14"/>
      <c r="L7176" s="14"/>
      <c r="M7176" s="14"/>
      <c r="N7176" s="14"/>
      <c r="O7176" s="14"/>
      <c r="P7176" s="14"/>
    </row>
    <row r="7177" spans="9:16" x14ac:dyDescent="0.25">
      <c r="I7177" s="14"/>
      <c r="J7177" s="14"/>
      <c r="K7177" s="14"/>
      <c r="L7177" s="14"/>
      <c r="M7177" s="14"/>
      <c r="N7177" s="14"/>
      <c r="O7177" s="14"/>
      <c r="P7177" s="14"/>
    </row>
    <row r="7178" spans="9:16" x14ac:dyDescent="0.25">
      <c r="I7178" s="14"/>
      <c r="J7178" s="14"/>
      <c r="K7178" s="14"/>
      <c r="L7178" s="14"/>
      <c r="M7178" s="14"/>
      <c r="N7178" s="14"/>
      <c r="O7178" s="14"/>
      <c r="P7178" s="14"/>
    </row>
    <row r="7179" spans="9:16" x14ac:dyDescent="0.25">
      <c r="I7179" s="14"/>
      <c r="J7179" s="14"/>
      <c r="K7179" s="14"/>
      <c r="L7179" s="14"/>
      <c r="M7179" s="14"/>
      <c r="N7179" s="14"/>
      <c r="O7179" s="14"/>
      <c r="P7179" s="14"/>
    </row>
    <row r="7180" spans="9:16" x14ac:dyDescent="0.25">
      <c r="I7180" s="14"/>
      <c r="J7180" s="14"/>
      <c r="K7180" s="14"/>
      <c r="L7180" s="14"/>
      <c r="M7180" s="14"/>
      <c r="N7180" s="14"/>
      <c r="O7180" s="14"/>
      <c r="P7180" s="14"/>
    </row>
    <row r="7181" spans="9:16" x14ac:dyDescent="0.25">
      <c r="I7181" s="14"/>
      <c r="J7181" s="14"/>
      <c r="K7181" s="14"/>
      <c r="L7181" s="14"/>
      <c r="M7181" s="14"/>
      <c r="N7181" s="14"/>
      <c r="O7181" s="14"/>
      <c r="P7181" s="14"/>
    </row>
    <row r="7182" spans="9:16" x14ac:dyDescent="0.25">
      <c r="I7182" s="14"/>
      <c r="J7182" s="14"/>
      <c r="K7182" s="14"/>
      <c r="L7182" s="14"/>
      <c r="M7182" s="14"/>
      <c r="N7182" s="14"/>
      <c r="O7182" s="14"/>
      <c r="P7182" s="14"/>
    </row>
    <row r="7183" spans="9:16" x14ac:dyDescent="0.25">
      <c r="I7183" s="14"/>
      <c r="J7183" s="14"/>
      <c r="K7183" s="14"/>
      <c r="L7183" s="14"/>
      <c r="M7183" s="14"/>
      <c r="N7183" s="14"/>
      <c r="O7183" s="14"/>
      <c r="P7183" s="14"/>
    </row>
    <row r="7184" spans="9:16" x14ac:dyDescent="0.25">
      <c r="I7184" s="14"/>
      <c r="J7184" s="14"/>
      <c r="K7184" s="14"/>
      <c r="L7184" s="14"/>
      <c r="M7184" s="14"/>
      <c r="N7184" s="14"/>
      <c r="O7184" s="14"/>
      <c r="P7184" s="14"/>
    </row>
    <row r="7185" spans="9:16" x14ac:dyDescent="0.25">
      <c r="I7185" s="14"/>
      <c r="J7185" s="14"/>
      <c r="K7185" s="14"/>
      <c r="L7185" s="14"/>
      <c r="M7185" s="14"/>
      <c r="N7185" s="14"/>
      <c r="O7185" s="14"/>
      <c r="P7185" s="14"/>
    </row>
    <row r="7186" spans="9:16" x14ac:dyDescent="0.25">
      <c r="I7186" s="14"/>
      <c r="J7186" s="14"/>
      <c r="K7186" s="14"/>
      <c r="L7186" s="14"/>
      <c r="M7186" s="14"/>
      <c r="N7186" s="14"/>
      <c r="O7186" s="14"/>
      <c r="P7186" s="14"/>
    </row>
    <row r="7187" spans="9:16" x14ac:dyDescent="0.25">
      <c r="I7187" s="14"/>
      <c r="J7187" s="14"/>
      <c r="K7187" s="14"/>
      <c r="L7187" s="14"/>
      <c r="M7187" s="14"/>
      <c r="N7187" s="14"/>
      <c r="O7187" s="14"/>
      <c r="P7187" s="14"/>
    </row>
    <row r="7188" spans="9:16" x14ac:dyDescent="0.25">
      <c r="I7188" s="14"/>
      <c r="J7188" s="14"/>
      <c r="K7188" s="14"/>
      <c r="L7188" s="14"/>
      <c r="M7188" s="14"/>
      <c r="N7188" s="14"/>
      <c r="O7188" s="14"/>
      <c r="P7188" s="14"/>
    </row>
    <row r="7189" spans="9:16" x14ac:dyDescent="0.25">
      <c r="I7189" s="14"/>
      <c r="J7189" s="14"/>
      <c r="K7189" s="14"/>
      <c r="L7189" s="14"/>
      <c r="M7189" s="14"/>
      <c r="N7189" s="14"/>
      <c r="O7189" s="14"/>
      <c r="P7189" s="14"/>
    </row>
    <row r="7190" spans="9:16" x14ac:dyDescent="0.25">
      <c r="I7190" s="14"/>
      <c r="J7190" s="14"/>
      <c r="K7190" s="14"/>
      <c r="L7190" s="14"/>
      <c r="M7190" s="14"/>
      <c r="N7190" s="14"/>
      <c r="O7190" s="14"/>
      <c r="P7190" s="14"/>
    </row>
    <row r="7191" spans="9:16" x14ac:dyDescent="0.25">
      <c r="I7191" s="14"/>
      <c r="J7191" s="14"/>
      <c r="K7191" s="14"/>
      <c r="L7191" s="14"/>
      <c r="M7191" s="14"/>
      <c r="N7191" s="14"/>
      <c r="O7191" s="14"/>
      <c r="P7191" s="14"/>
    </row>
    <row r="7192" spans="9:16" x14ac:dyDescent="0.25">
      <c r="I7192" s="14"/>
      <c r="J7192" s="14"/>
      <c r="K7192" s="14"/>
      <c r="L7192" s="14"/>
      <c r="M7192" s="14"/>
      <c r="N7192" s="14"/>
      <c r="O7192" s="14"/>
      <c r="P7192" s="14"/>
    </row>
    <row r="7193" spans="9:16" x14ac:dyDescent="0.25">
      <c r="I7193" s="14"/>
      <c r="J7193" s="14"/>
      <c r="K7193" s="14"/>
      <c r="L7193" s="14"/>
      <c r="M7193" s="14"/>
      <c r="N7193" s="14"/>
      <c r="O7193" s="14"/>
      <c r="P7193" s="14"/>
    </row>
    <row r="7194" spans="9:16" x14ac:dyDescent="0.25">
      <c r="I7194" s="14"/>
      <c r="J7194" s="14"/>
      <c r="K7194" s="14"/>
      <c r="L7194" s="14"/>
      <c r="M7194" s="14"/>
      <c r="N7194" s="14"/>
      <c r="O7194" s="14"/>
      <c r="P7194" s="14"/>
    </row>
    <row r="7195" spans="9:16" x14ac:dyDescent="0.25">
      <c r="I7195" s="14"/>
      <c r="J7195" s="14"/>
      <c r="K7195" s="14"/>
      <c r="L7195" s="14"/>
      <c r="M7195" s="14"/>
      <c r="N7195" s="14"/>
      <c r="O7195" s="14"/>
      <c r="P7195" s="14"/>
    </row>
    <row r="7196" spans="9:16" x14ac:dyDescent="0.25">
      <c r="I7196" s="14"/>
      <c r="J7196" s="14"/>
      <c r="K7196" s="14"/>
      <c r="L7196" s="14"/>
      <c r="M7196" s="14"/>
      <c r="N7196" s="14"/>
      <c r="O7196" s="14"/>
      <c r="P7196" s="14"/>
    </row>
    <row r="7197" spans="9:16" x14ac:dyDescent="0.25">
      <c r="I7197" s="14"/>
      <c r="J7197" s="14"/>
      <c r="K7197" s="14"/>
      <c r="L7197" s="14"/>
      <c r="M7197" s="14"/>
      <c r="N7197" s="14"/>
      <c r="O7197" s="14"/>
      <c r="P7197" s="14"/>
    </row>
    <row r="7198" spans="9:16" x14ac:dyDescent="0.25">
      <c r="I7198" s="14"/>
      <c r="J7198" s="14"/>
      <c r="K7198" s="14"/>
      <c r="L7198" s="14"/>
      <c r="M7198" s="14"/>
      <c r="N7198" s="14"/>
      <c r="O7198" s="14"/>
      <c r="P7198" s="14"/>
    </row>
    <row r="7199" spans="9:16" x14ac:dyDescent="0.25">
      <c r="I7199" s="14"/>
      <c r="J7199" s="14"/>
      <c r="K7199" s="14"/>
      <c r="L7199" s="14"/>
      <c r="M7199" s="14"/>
      <c r="N7199" s="14"/>
      <c r="O7199" s="14"/>
      <c r="P7199" s="14"/>
    </row>
    <row r="7200" spans="9:16" x14ac:dyDescent="0.25">
      <c r="I7200" s="14"/>
      <c r="J7200" s="14"/>
      <c r="K7200" s="14"/>
      <c r="L7200" s="14"/>
      <c r="M7200" s="14"/>
      <c r="N7200" s="14"/>
      <c r="O7200" s="14"/>
      <c r="P7200" s="14"/>
    </row>
    <row r="7201" spans="9:16" x14ac:dyDescent="0.25">
      <c r="I7201" s="14"/>
      <c r="J7201" s="14"/>
      <c r="K7201" s="14"/>
      <c r="L7201" s="14"/>
      <c r="M7201" s="14"/>
      <c r="N7201" s="14"/>
      <c r="O7201" s="14"/>
      <c r="P7201" s="14"/>
    </row>
    <row r="7202" spans="9:16" x14ac:dyDescent="0.25">
      <c r="I7202" s="14"/>
      <c r="J7202" s="14"/>
      <c r="K7202" s="14"/>
      <c r="L7202" s="14"/>
      <c r="M7202" s="14"/>
      <c r="N7202" s="14"/>
      <c r="O7202" s="14"/>
      <c r="P7202" s="14"/>
    </row>
    <row r="7203" spans="9:16" x14ac:dyDescent="0.25">
      <c r="I7203" s="14"/>
      <c r="J7203" s="14"/>
      <c r="K7203" s="14"/>
      <c r="L7203" s="14"/>
      <c r="M7203" s="14"/>
      <c r="N7203" s="14"/>
      <c r="O7203" s="14"/>
      <c r="P7203" s="14"/>
    </row>
    <row r="7204" spans="9:16" x14ac:dyDescent="0.25">
      <c r="I7204" s="14"/>
      <c r="J7204" s="14"/>
      <c r="K7204" s="14"/>
      <c r="L7204" s="14"/>
      <c r="M7204" s="14"/>
      <c r="N7204" s="14"/>
      <c r="O7204" s="14"/>
      <c r="P7204" s="14"/>
    </row>
    <row r="7205" spans="9:16" x14ac:dyDescent="0.25">
      <c r="I7205" s="14"/>
      <c r="J7205" s="14"/>
      <c r="K7205" s="14"/>
      <c r="L7205" s="14"/>
      <c r="M7205" s="14"/>
      <c r="N7205" s="14"/>
      <c r="O7205" s="14"/>
      <c r="P7205" s="14"/>
    </row>
    <row r="7206" spans="9:16" x14ac:dyDescent="0.25">
      <c r="I7206" s="14"/>
      <c r="J7206" s="14"/>
      <c r="K7206" s="14"/>
      <c r="L7206" s="14"/>
      <c r="M7206" s="14"/>
      <c r="N7206" s="14"/>
      <c r="O7206" s="14"/>
      <c r="P7206" s="14"/>
    </row>
    <row r="7207" spans="9:16" x14ac:dyDescent="0.25">
      <c r="I7207" s="14"/>
      <c r="J7207" s="14"/>
      <c r="K7207" s="14"/>
      <c r="L7207" s="14"/>
      <c r="M7207" s="14"/>
      <c r="N7207" s="14"/>
      <c r="O7207" s="14"/>
      <c r="P7207" s="14"/>
    </row>
    <row r="7208" spans="9:16" x14ac:dyDescent="0.25">
      <c r="I7208" s="14"/>
      <c r="J7208" s="14"/>
      <c r="K7208" s="14"/>
      <c r="L7208" s="14"/>
      <c r="M7208" s="14"/>
      <c r="N7208" s="14"/>
      <c r="O7208" s="14"/>
      <c r="P7208" s="14"/>
    </row>
    <row r="7209" spans="9:16" x14ac:dyDescent="0.25">
      <c r="I7209" s="14"/>
      <c r="J7209" s="14"/>
      <c r="K7209" s="14"/>
      <c r="L7209" s="14"/>
      <c r="M7209" s="14"/>
      <c r="N7209" s="14"/>
      <c r="O7209" s="14"/>
      <c r="P7209" s="14"/>
    </row>
    <row r="7210" spans="9:16" x14ac:dyDescent="0.25">
      <c r="I7210" s="14"/>
      <c r="J7210" s="14"/>
      <c r="K7210" s="14"/>
      <c r="L7210" s="14"/>
      <c r="M7210" s="14"/>
      <c r="N7210" s="14"/>
      <c r="O7210" s="14"/>
      <c r="P7210" s="14"/>
    </row>
    <row r="7211" spans="9:16" x14ac:dyDescent="0.25">
      <c r="I7211" s="14"/>
      <c r="J7211" s="14"/>
      <c r="K7211" s="14"/>
      <c r="L7211" s="14"/>
      <c r="M7211" s="14"/>
      <c r="N7211" s="14"/>
      <c r="O7211" s="14"/>
      <c r="P7211" s="14"/>
    </row>
    <row r="7212" spans="9:16" x14ac:dyDescent="0.25">
      <c r="I7212" s="14"/>
      <c r="J7212" s="14"/>
      <c r="K7212" s="14"/>
      <c r="L7212" s="14"/>
      <c r="M7212" s="14"/>
      <c r="N7212" s="14"/>
      <c r="O7212" s="14"/>
      <c r="P7212" s="14"/>
    </row>
    <row r="7213" spans="9:16" x14ac:dyDescent="0.25">
      <c r="I7213" s="14"/>
      <c r="J7213" s="14"/>
      <c r="K7213" s="14"/>
      <c r="L7213" s="14"/>
      <c r="M7213" s="14"/>
      <c r="N7213" s="14"/>
      <c r="O7213" s="14"/>
      <c r="P7213" s="14"/>
    </row>
    <row r="7214" spans="9:16" x14ac:dyDescent="0.25">
      <c r="I7214" s="14"/>
      <c r="J7214" s="14"/>
      <c r="K7214" s="14"/>
      <c r="L7214" s="14"/>
      <c r="M7214" s="14"/>
      <c r="N7214" s="14"/>
      <c r="O7214" s="14"/>
      <c r="P7214" s="14"/>
    </row>
    <row r="7215" spans="9:16" x14ac:dyDescent="0.25">
      <c r="I7215" s="14"/>
      <c r="J7215" s="14"/>
      <c r="K7215" s="14"/>
      <c r="L7215" s="14"/>
      <c r="M7215" s="14"/>
      <c r="N7215" s="14"/>
      <c r="O7215" s="14"/>
      <c r="P7215" s="14"/>
    </row>
    <row r="7216" spans="9:16" x14ac:dyDescent="0.25">
      <c r="I7216" s="14"/>
      <c r="J7216" s="14"/>
      <c r="K7216" s="14"/>
      <c r="L7216" s="14"/>
      <c r="M7216" s="14"/>
      <c r="N7216" s="14"/>
      <c r="O7216" s="14"/>
      <c r="P7216" s="14"/>
    </row>
    <row r="7217" spans="9:16" x14ac:dyDescent="0.25">
      <c r="I7217" s="14"/>
      <c r="J7217" s="14"/>
      <c r="K7217" s="14"/>
      <c r="L7217" s="14"/>
      <c r="M7217" s="14"/>
      <c r="N7217" s="14"/>
      <c r="O7217" s="14"/>
      <c r="P7217" s="14"/>
    </row>
    <row r="7218" spans="9:16" x14ac:dyDescent="0.25">
      <c r="I7218" s="14"/>
      <c r="J7218" s="14"/>
      <c r="K7218" s="14"/>
      <c r="L7218" s="14"/>
      <c r="M7218" s="14"/>
      <c r="N7218" s="14"/>
      <c r="O7218" s="14"/>
      <c r="P7218" s="14"/>
    </row>
    <row r="7219" spans="9:16" x14ac:dyDescent="0.25">
      <c r="I7219" s="14"/>
      <c r="J7219" s="14"/>
      <c r="K7219" s="14"/>
      <c r="L7219" s="14"/>
      <c r="M7219" s="14"/>
      <c r="N7219" s="14"/>
      <c r="O7219" s="14"/>
      <c r="P7219" s="14"/>
    </row>
    <row r="7220" spans="9:16" x14ac:dyDescent="0.25">
      <c r="I7220" s="14"/>
      <c r="J7220" s="14"/>
      <c r="K7220" s="14"/>
      <c r="L7220" s="14"/>
      <c r="M7220" s="14"/>
      <c r="N7220" s="14"/>
      <c r="O7220" s="14"/>
      <c r="P7220" s="14"/>
    </row>
    <row r="7221" spans="9:16" x14ac:dyDescent="0.25">
      <c r="I7221" s="14"/>
      <c r="J7221" s="14"/>
      <c r="K7221" s="14"/>
      <c r="L7221" s="14"/>
      <c r="M7221" s="14"/>
      <c r="N7221" s="14"/>
      <c r="O7221" s="14"/>
      <c r="P7221" s="14"/>
    </row>
    <row r="7222" spans="9:16" x14ac:dyDescent="0.25">
      <c r="I7222" s="14"/>
      <c r="J7222" s="14"/>
      <c r="K7222" s="14"/>
      <c r="L7222" s="14"/>
      <c r="M7222" s="14"/>
      <c r="N7222" s="14"/>
      <c r="O7222" s="14"/>
      <c r="P7222" s="14"/>
    </row>
    <row r="7223" spans="9:16" x14ac:dyDescent="0.25">
      <c r="I7223" s="14"/>
      <c r="J7223" s="14"/>
      <c r="K7223" s="14"/>
      <c r="L7223" s="14"/>
      <c r="M7223" s="14"/>
      <c r="N7223" s="14"/>
      <c r="O7223" s="14"/>
      <c r="P7223" s="14"/>
    </row>
    <row r="7224" spans="9:16" x14ac:dyDescent="0.25">
      <c r="I7224" s="14"/>
      <c r="J7224" s="14"/>
      <c r="K7224" s="14"/>
      <c r="L7224" s="14"/>
      <c r="M7224" s="14"/>
      <c r="N7224" s="14"/>
      <c r="O7224" s="14"/>
      <c r="P7224" s="14"/>
    </row>
    <row r="7225" spans="9:16" x14ac:dyDescent="0.25">
      <c r="I7225" s="14"/>
      <c r="J7225" s="14"/>
      <c r="K7225" s="14"/>
      <c r="L7225" s="14"/>
      <c r="M7225" s="14"/>
      <c r="N7225" s="14"/>
      <c r="O7225" s="14"/>
      <c r="P7225" s="14"/>
    </row>
    <row r="7226" spans="9:16" x14ac:dyDescent="0.25">
      <c r="I7226" s="14"/>
      <c r="J7226" s="14"/>
      <c r="K7226" s="14"/>
      <c r="L7226" s="14"/>
      <c r="M7226" s="14"/>
      <c r="N7226" s="14"/>
      <c r="O7226" s="14"/>
      <c r="P7226" s="14"/>
    </row>
    <row r="7227" spans="9:16" x14ac:dyDescent="0.25">
      <c r="I7227" s="14"/>
      <c r="J7227" s="14"/>
      <c r="K7227" s="14"/>
      <c r="L7227" s="14"/>
      <c r="M7227" s="14"/>
      <c r="N7227" s="14"/>
      <c r="O7227" s="14"/>
      <c r="P7227" s="14"/>
    </row>
    <row r="7228" spans="9:16" x14ac:dyDescent="0.25">
      <c r="I7228" s="14"/>
      <c r="J7228" s="14"/>
      <c r="K7228" s="14"/>
      <c r="L7228" s="14"/>
      <c r="M7228" s="14"/>
      <c r="N7228" s="14"/>
      <c r="O7228" s="14"/>
      <c r="P7228" s="14"/>
    </row>
    <row r="7229" spans="9:16" x14ac:dyDescent="0.25">
      <c r="I7229" s="14"/>
      <c r="J7229" s="14"/>
      <c r="K7229" s="14"/>
      <c r="L7229" s="14"/>
      <c r="M7229" s="14"/>
      <c r="N7229" s="14"/>
      <c r="O7229" s="14"/>
      <c r="P7229" s="14"/>
    </row>
    <row r="7230" spans="9:16" x14ac:dyDescent="0.25">
      <c r="I7230" s="14"/>
      <c r="J7230" s="14"/>
      <c r="K7230" s="14"/>
      <c r="L7230" s="14"/>
      <c r="M7230" s="14"/>
      <c r="N7230" s="14"/>
      <c r="O7230" s="14"/>
      <c r="P7230" s="14"/>
    </row>
    <row r="7231" spans="9:16" x14ac:dyDescent="0.25">
      <c r="I7231" s="14"/>
      <c r="J7231" s="14"/>
      <c r="K7231" s="14"/>
      <c r="L7231" s="14"/>
      <c r="M7231" s="14"/>
      <c r="N7231" s="14"/>
      <c r="O7231" s="14"/>
      <c r="P7231" s="14"/>
    </row>
    <row r="7232" spans="9:16" x14ac:dyDescent="0.25">
      <c r="I7232" s="14"/>
      <c r="J7232" s="14"/>
      <c r="K7232" s="14"/>
      <c r="L7232" s="14"/>
      <c r="M7232" s="14"/>
      <c r="N7232" s="14"/>
      <c r="O7232" s="14"/>
      <c r="P7232" s="14"/>
    </row>
    <row r="7233" spans="9:16" x14ac:dyDescent="0.25">
      <c r="I7233" s="14"/>
      <c r="J7233" s="14"/>
      <c r="K7233" s="14"/>
      <c r="L7233" s="14"/>
      <c r="M7233" s="14"/>
      <c r="N7233" s="14"/>
      <c r="O7233" s="14"/>
      <c r="P7233" s="14"/>
    </row>
    <row r="7234" spans="9:16" x14ac:dyDescent="0.25">
      <c r="I7234" s="14"/>
      <c r="J7234" s="14"/>
      <c r="K7234" s="14"/>
      <c r="L7234" s="14"/>
      <c r="M7234" s="14"/>
      <c r="N7234" s="14"/>
      <c r="O7234" s="14"/>
      <c r="P7234" s="14"/>
    </row>
    <row r="7235" spans="9:16" x14ac:dyDescent="0.25">
      <c r="I7235" s="14"/>
      <c r="J7235" s="14"/>
      <c r="K7235" s="14"/>
      <c r="L7235" s="14"/>
      <c r="M7235" s="14"/>
      <c r="N7235" s="14"/>
      <c r="O7235" s="14"/>
      <c r="P7235" s="14"/>
    </row>
    <row r="7236" spans="9:16" x14ac:dyDescent="0.25">
      <c r="I7236" s="14"/>
      <c r="J7236" s="14"/>
      <c r="K7236" s="14"/>
      <c r="L7236" s="14"/>
      <c r="M7236" s="14"/>
      <c r="N7236" s="14"/>
      <c r="O7236" s="14"/>
      <c r="P7236" s="14"/>
    </row>
    <row r="7237" spans="9:16" x14ac:dyDescent="0.25">
      <c r="I7237" s="14"/>
      <c r="J7237" s="14"/>
      <c r="K7237" s="14"/>
      <c r="L7237" s="14"/>
      <c r="M7237" s="14"/>
      <c r="N7237" s="14"/>
      <c r="O7237" s="14"/>
      <c r="P7237" s="14"/>
    </row>
    <row r="7238" spans="9:16" x14ac:dyDescent="0.25">
      <c r="I7238" s="14"/>
      <c r="J7238" s="14"/>
      <c r="K7238" s="14"/>
      <c r="L7238" s="14"/>
      <c r="M7238" s="14"/>
      <c r="N7238" s="14"/>
      <c r="O7238" s="14"/>
      <c r="P7238" s="14"/>
    </row>
    <row r="7239" spans="9:16" x14ac:dyDescent="0.25">
      <c r="I7239" s="14"/>
      <c r="J7239" s="14"/>
      <c r="K7239" s="14"/>
      <c r="L7239" s="14"/>
      <c r="M7239" s="14"/>
      <c r="N7239" s="14"/>
      <c r="O7239" s="14"/>
      <c r="P7239" s="14"/>
    </row>
    <row r="7240" spans="9:16" x14ac:dyDescent="0.25">
      <c r="I7240" s="14"/>
      <c r="J7240" s="14"/>
      <c r="K7240" s="14"/>
      <c r="L7240" s="14"/>
      <c r="M7240" s="14"/>
      <c r="N7240" s="14"/>
      <c r="O7240" s="14"/>
      <c r="P7240" s="14"/>
    </row>
    <row r="7241" spans="9:16" x14ac:dyDescent="0.25">
      <c r="I7241" s="14"/>
      <c r="J7241" s="14"/>
      <c r="K7241" s="14"/>
      <c r="L7241" s="14"/>
      <c r="M7241" s="14"/>
      <c r="N7241" s="14"/>
      <c r="O7241" s="14"/>
      <c r="P7241" s="14"/>
    </row>
    <row r="7242" spans="9:16" x14ac:dyDescent="0.25">
      <c r="I7242" s="14"/>
      <c r="J7242" s="14"/>
      <c r="K7242" s="14"/>
      <c r="L7242" s="14"/>
      <c r="M7242" s="14"/>
      <c r="N7242" s="14"/>
      <c r="O7242" s="14"/>
      <c r="P7242" s="14"/>
    </row>
    <row r="7243" spans="9:16" x14ac:dyDescent="0.25">
      <c r="I7243" s="14"/>
      <c r="J7243" s="14"/>
      <c r="K7243" s="14"/>
      <c r="L7243" s="14"/>
      <c r="M7243" s="14"/>
      <c r="N7243" s="14"/>
      <c r="O7243" s="14"/>
      <c r="P7243" s="14"/>
    </row>
    <row r="7244" spans="9:16" x14ac:dyDescent="0.25">
      <c r="I7244" s="14"/>
      <c r="J7244" s="14"/>
      <c r="K7244" s="14"/>
      <c r="L7244" s="14"/>
      <c r="M7244" s="14"/>
      <c r="N7244" s="14"/>
      <c r="O7244" s="14"/>
      <c r="P7244" s="14"/>
    </row>
    <row r="7245" spans="9:16" x14ac:dyDescent="0.25">
      <c r="I7245" s="14"/>
      <c r="J7245" s="14"/>
      <c r="K7245" s="14"/>
      <c r="L7245" s="14"/>
      <c r="M7245" s="14"/>
      <c r="N7245" s="14"/>
      <c r="O7245" s="14"/>
      <c r="P7245" s="14"/>
    </row>
    <row r="7246" spans="9:16" x14ac:dyDescent="0.25">
      <c r="I7246" s="14"/>
      <c r="J7246" s="14"/>
      <c r="K7246" s="14"/>
      <c r="L7246" s="14"/>
      <c r="M7246" s="14"/>
      <c r="N7246" s="14"/>
      <c r="O7246" s="14"/>
      <c r="P7246" s="14"/>
    </row>
    <row r="7247" spans="9:16" x14ac:dyDescent="0.25">
      <c r="I7247" s="14"/>
      <c r="J7247" s="14"/>
      <c r="K7247" s="14"/>
      <c r="L7247" s="14"/>
      <c r="M7247" s="14"/>
      <c r="N7247" s="14"/>
      <c r="O7247" s="14"/>
      <c r="P7247" s="14"/>
    </row>
    <row r="7248" spans="9:16" x14ac:dyDescent="0.25">
      <c r="I7248" s="14"/>
      <c r="J7248" s="14"/>
      <c r="K7248" s="14"/>
      <c r="L7248" s="14"/>
      <c r="M7248" s="14"/>
      <c r="N7248" s="14"/>
      <c r="O7248" s="14"/>
      <c r="P7248" s="14"/>
    </row>
    <row r="7249" spans="9:16" x14ac:dyDescent="0.25">
      <c r="I7249" s="14"/>
      <c r="J7249" s="14"/>
      <c r="K7249" s="14"/>
      <c r="L7249" s="14"/>
      <c r="M7249" s="14"/>
      <c r="N7249" s="14"/>
      <c r="O7249" s="14"/>
      <c r="P7249" s="14"/>
    </row>
    <row r="7250" spans="9:16" x14ac:dyDescent="0.25">
      <c r="I7250" s="14"/>
      <c r="J7250" s="14"/>
      <c r="K7250" s="14"/>
      <c r="L7250" s="14"/>
      <c r="M7250" s="14"/>
      <c r="N7250" s="14"/>
      <c r="O7250" s="14"/>
      <c r="P7250" s="14"/>
    </row>
    <row r="7251" spans="9:16" x14ac:dyDescent="0.25">
      <c r="I7251" s="14"/>
      <c r="J7251" s="14"/>
      <c r="K7251" s="14"/>
      <c r="L7251" s="14"/>
      <c r="M7251" s="14"/>
      <c r="N7251" s="14"/>
      <c r="O7251" s="14"/>
      <c r="P7251" s="14"/>
    </row>
    <row r="7252" spans="9:16" x14ac:dyDescent="0.25">
      <c r="I7252" s="14"/>
      <c r="J7252" s="14"/>
      <c r="K7252" s="14"/>
      <c r="L7252" s="14"/>
      <c r="M7252" s="14"/>
      <c r="N7252" s="14"/>
      <c r="O7252" s="14"/>
      <c r="P7252" s="14"/>
    </row>
    <row r="7253" spans="9:16" x14ac:dyDescent="0.25">
      <c r="I7253" s="14"/>
      <c r="J7253" s="14"/>
      <c r="K7253" s="14"/>
      <c r="L7253" s="14"/>
      <c r="M7253" s="14"/>
      <c r="N7253" s="14"/>
      <c r="O7253" s="14"/>
      <c r="P7253" s="14"/>
    </row>
    <row r="7254" spans="9:16" x14ac:dyDescent="0.25">
      <c r="I7254" s="14"/>
      <c r="J7254" s="14"/>
      <c r="K7254" s="14"/>
      <c r="L7254" s="14"/>
      <c r="M7254" s="14"/>
      <c r="N7254" s="14"/>
      <c r="O7254" s="14"/>
      <c r="P7254" s="14"/>
    </row>
    <row r="7255" spans="9:16" x14ac:dyDescent="0.25">
      <c r="I7255" s="14"/>
      <c r="J7255" s="14"/>
      <c r="K7255" s="14"/>
      <c r="L7255" s="14"/>
      <c r="M7255" s="14"/>
      <c r="N7255" s="14"/>
      <c r="O7255" s="14"/>
      <c r="P7255" s="14"/>
    </row>
    <row r="7256" spans="9:16" x14ac:dyDescent="0.25">
      <c r="I7256" s="14"/>
      <c r="J7256" s="14"/>
      <c r="K7256" s="14"/>
      <c r="L7256" s="14"/>
      <c r="M7256" s="14"/>
      <c r="N7256" s="14"/>
      <c r="O7256" s="14"/>
      <c r="P7256" s="14"/>
    </row>
    <row r="7257" spans="9:16" x14ac:dyDescent="0.25">
      <c r="I7257" s="14"/>
      <c r="J7257" s="14"/>
      <c r="K7257" s="14"/>
      <c r="L7257" s="14"/>
      <c r="M7257" s="14"/>
      <c r="N7257" s="14"/>
      <c r="O7257" s="14"/>
      <c r="P7257" s="14"/>
    </row>
    <row r="7258" spans="9:16" x14ac:dyDescent="0.25">
      <c r="I7258" s="14"/>
      <c r="J7258" s="14"/>
      <c r="K7258" s="14"/>
      <c r="L7258" s="14"/>
      <c r="M7258" s="14"/>
      <c r="N7258" s="14"/>
      <c r="O7258" s="14"/>
      <c r="P7258" s="14"/>
    </row>
    <row r="7259" spans="9:16" x14ac:dyDescent="0.25">
      <c r="I7259" s="14"/>
      <c r="J7259" s="14"/>
      <c r="K7259" s="14"/>
      <c r="L7259" s="14"/>
      <c r="M7259" s="14"/>
      <c r="N7259" s="14"/>
      <c r="O7259" s="14"/>
      <c r="P7259" s="14"/>
    </row>
    <row r="7260" spans="9:16" x14ac:dyDescent="0.25">
      <c r="I7260" s="14"/>
      <c r="J7260" s="14"/>
      <c r="K7260" s="14"/>
      <c r="L7260" s="14"/>
      <c r="M7260" s="14"/>
      <c r="N7260" s="14"/>
      <c r="O7260" s="14"/>
      <c r="P7260" s="14"/>
    </row>
    <row r="7261" spans="9:16" x14ac:dyDescent="0.25">
      <c r="I7261" s="14"/>
      <c r="J7261" s="14"/>
      <c r="K7261" s="14"/>
      <c r="L7261" s="14"/>
      <c r="M7261" s="14"/>
      <c r="N7261" s="14"/>
      <c r="O7261" s="14"/>
      <c r="P7261" s="14"/>
    </row>
    <row r="7262" spans="9:16" x14ac:dyDescent="0.25">
      <c r="I7262" s="14"/>
      <c r="J7262" s="14"/>
      <c r="K7262" s="14"/>
      <c r="L7262" s="14"/>
      <c r="M7262" s="14"/>
      <c r="N7262" s="14"/>
      <c r="O7262" s="14"/>
      <c r="P7262" s="14"/>
    </row>
    <row r="7263" spans="9:16" x14ac:dyDescent="0.25">
      <c r="I7263" s="14"/>
      <c r="J7263" s="14"/>
      <c r="K7263" s="14"/>
      <c r="L7263" s="14"/>
      <c r="M7263" s="14"/>
      <c r="N7263" s="14"/>
      <c r="O7263" s="14"/>
      <c r="P7263" s="14"/>
    </row>
    <row r="7264" spans="9:16" x14ac:dyDescent="0.25">
      <c r="I7264" s="14"/>
      <c r="J7264" s="14"/>
      <c r="K7264" s="14"/>
      <c r="L7264" s="14"/>
      <c r="M7264" s="14"/>
      <c r="N7264" s="14"/>
      <c r="O7264" s="14"/>
      <c r="P7264" s="14"/>
    </row>
    <row r="7265" spans="9:16" x14ac:dyDescent="0.25">
      <c r="I7265" s="14"/>
      <c r="J7265" s="14"/>
      <c r="K7265" s="14"/>
      <c r="L7265" s="14"/>
      <c r="M7265" s="14"/>
      <c r="N7265" s="14"/>
      <c r="O7265" s="14"/>
      <c r="P7265" s="14"/>
    </row>
    <row r="7266" spans="9:16" x14ac:dyDescent="0.25">
      <c r="I7266" s="14"/>
      <c r="J7266" s="14"/>
      <c r="K7266" s="14"/>
      <c r="L7266" s="14"/>
      <c r="M7266" s="14"/>
      <c r="N7266" s="14"/>
      <c r="O7266" s="14"/>
      <c r="P7266" s="14"/>
    </row>
    <row r="7267" spans="9:16" x14ac:dyDescent="0.25">
      <c r="I7267" s="14"/>
      <c r="J7267" s="14"/>
      <c r="K7267" s="14"/>
      <c r="L7267" s="14"/>
      <c r="M7267" s="14"/>
      <c r="N7267" s="14"/>
      <c r="O7267" s="14"/>
      <c r="P7267" s="14"/>
    </row>
    <row r="7268" spans="9:16" x14ac:dyDescent="0.25">
      <c r="I7268" s="14"/>
      <c r="J7268" s="14"/>
      <c r="K7268" s="14"/>
      <c r="L7268" s="14"/>
      <c r="M7268" s="14"/>
      <c r="N7268" s="14"/>
      <c r="O7268" s="14"/>
      <c r="P7268" s="14"/>
    </row>
    <row r="7269" spans="9:16" x14ac:dyDescent="0.25">
      <c r="I7269" s="14"/>
      <c r="J7269" s="14"/>
      <c r="K7269" s="14"/>
      <c r="L7269" s="14"/>
      <c r="M7269" s="14"/>
      <c r="N7269" s="14"/>
      <c r="O7269" s="14"/>
      <c r="P7269" s="14"/>
    </row>
    <row r="7270" spans="9:16" x14ac:dyDescent="0.25">
      <c r="I7270" s="14"/>
      <c r="J7270" s="14"/>
      <c r="K7270" s="14"/>
      <c r="L7270" s="14"/>
      <c r="M7270" s="14"/>
      <c r="N7270" s="14"/>
      <c r="O7270" s="14"/>
      <c r="P7270" s="14"/>
    </row>
    <row r="7271" spans="9:16" x14ac:dyDescent="0.25">
      <c r="I7271" s="14"/>
      <c r="J7271" s="14"/>
      <c r="K7271" s="14"/>
      <c r="L7271" s="14"/>
      <c r="M7271" s="14"/>
      <c r="N7271" s="14"/>
      <c r="O7271" s="14"/>
      <c r="P7271" s="14"/>
    </row>
    <row r="7272" spans="9:16" x14ac:dyDescent="0.25">
      <c r="I7272" s="14"/>
      <c r="J7272" s="14"/>
      <c r="K7272" s="14"/>
      <c r="L7272" s="14"/>
      <c r="M7272" s="14"/>
      <c r="N7272" s="14"/>
      <c r="O7272" s="14"/>
      <c r="P7272" s="14"/>
    </row>
    <row r="7273" spans="9:16" x14ac:dyDescent="0.25">
      <c r="I7273" s="14"/>
      <c r="J7273" s="14"/>
      <c r="K7273" s="14"/>
      <c r="L7273" s="14"/>
      <c r="M7273" s="14"/>
      <c r="N7273" s="14"/>
      <c r="O7273" s="14"/>
      <c r="P7273" s="14"/>
    </row>
    <row r="7274" spans="9:16" x14ac:dyDescent="0.25">
      <c r="I7274" s="14"/>
      <c r="J7274" s="14"/>
      <c r="K7274" s="14"/>
      <c r="L7274" s="14"/>
      <c r="M7274" s="14"/>
      <c r="N7274" s="14"/>
      <c r="O7274" s="14"/>
      <c r="P7274" s="14"/>
    </row>
    <row r="7275" spans="9:16" x14ac:dyDescent="0.25">
      <c r="I7275" s="14"/>
      <c r="J7275" s="14"/>
      <c r="K7275" s="14"/>
      <c r="L7275" s="14"/>
      <c r="M7275" s="14"/>
      <c r="N7275" s="14"/>
      <c r="O7275" s="14"/>
      <c r="P7275" s="14"/>
    </row>
    <row r="7276" spans="9:16" x14ac:dyDescent="0.25">
      <c r="I7276" s="14"/>
      <c r="J7276" s="14"/>
      <c r="K7276" s="14"/>
      <c r="L7276" s="14"/>
      <c r="M7276" s="14"/>
      <c r="N7276" s="14"/>
      <c r="O7276" s="14"/>
      <c r="P7276" s="14"/>
    </row>
    <row r="7277" spans="9:16" x14ac:dyDescent="0.25">
      <c r="I7277" s="14"/>
      <c r="J7277" s="14"/>
      <c r="K7277" s="14"/>
      <c r="L7277" s="14"/>
      <c r="M7277" s="14"/>
      <c r="N7277" s="14"/>
      <c r="O7277" s="14"/>
      <c r="P7277" s="14"/>
    </row>
    <row r="7278" spans="9:16" x14ac:dyDescent="0.25">
      <c r="I7278" s="14"/>
      <c r="J7278" s="14"/>
      <c r="K7278" s="14"/>
      <c r="L7278" s="14"/>
      <c r="M7278" s="14"/>
      <c r="N7278" s="14"/>
      <c r="O7278" s="14"/>
      <c r="P7278" s="14"/>
    </row>
    <row r="7279" spans="9:16" x14ac:dyDescent="0.25">
      <c r="I7279" s="14"/>
      <c r="J7279" s="14"/>
      <c r="K7279" s="14"/>
      <c r="L7279" s="14"/>
      <c r="M7279" s="14"/>
      <c r="N7279" s="14"/>
      <c r="O7279" s="14"/>
      <c r="P7279" s="14"/>
    </row>
    <row r="7280" spans="9:16" x14ac:dyDescent="0.25">
      <c r="I7280" s="14"/>
      <c r="J7280" s="14"/>
      <c r="K7280" s="14"/>
      <c r="L7280" s="14"/>
      <c r="M7280" s="14"/>
      <c r="N7280" s="14"/>
      <c r="O7280" s="14"/>
      <c r="P7280" s="14"/>
    </row>
    <row r="7281" spans="9:16" x14ac:dyDescent="0.25">
      <c r="I7281" s="14"/>
      <c r="J7281" s="14"/>
      <c r="K7281" s="14"/>
      <c r="L7281" s="14"/>
      <c r="M7281" s="14"/>
      <c r="N7281" s="14"/>
      <c r="O7281" s="14"/>
      <c r="P7281" s="14"/>
    </row>
    <row r="7282" spans="9:16" x14ac:dyDescent="0.25">
      <c r="I7282" s="14"/>
      <c r="J7282" s="14"/>
      <c r="K7282" s="14"/>
      <c r="L7282" s="14"/>
      <c r="M7282" s="14"/>
      <c r="N7282" s="14"/>
      <c r="O7282" s="14"/>
      <c r="P7282" s="14"/>
    </row>
    <row r="7283" spans="9:16" x14ac:dyDescent="0.25">
      <c r="I7283" s="14"/>
      <c r="J7283" s="14"/>
      <c r="K7283" s="14"/>
      <c r="L7283" s="14"/>
      <c r="M7283" s="14"/>
      <c r="N7283" s="14"/>
      <c r="O7283" s="14"/>
      <c r="P7283" s="14"/>
    </row>
    <row r="7284" spans="9:16" x14ac:dyDescent="0.25">
      <c r="I7284" s="14"/>
      <c r="J7284" s="14"/>
      <c r="K7284" s="14"/>
      <c r="L7284" s="14"/>
      <c r="M7284" s="14"/>
      <c r="N7284" s="14"/>
      <c r="O7284" s="14"/>
      <c r="P7284" s="14"/>
    </row>
    <row r="7285" spans="9:16" x14ac:dyDescent="0.25">
      <c r="I7285" s="14"/>
      <c r="J7285" s="14"/>
      <c r="K7285" s="14"/>
      <c r="L7285" s="14"/>
      <c r="M7285" s="14"/>
      <c r="N7285" s="14"/>
      <c r="O7285" s="14"/>
      <c r="P7285" s="14"/>
    </row>
    <row r="7286" spans="9:16" x14ac:dyDescent="0.25">
      <c r="I7286" s="14"/>
      <c r="J7286" s="14"/>
      <c r="K7286" s="14"/>
      <c r="L7286" s="14"/>
      <c r="M7286" s="14"/>
      <c r="N7286" s="14"/>
      <c r="O7286" s="14"/>
      <c r="P7286" s="14"/>
    </row>
    <row r="7287" spans="9:16" x14ac:dyDescent="0.25">
      <c r="I7287" s="14"/>
      <c r="J7287" s="14"/>
      <c r="K7287" s="14"/>
      <c r="L7287" s="14"/>
      <c r="M7287" s="14"/>
      <c r="N7287" s="14"/>
      <c r="O7287" s="14"/>
      <c r="P7287" s="14"/>
    </row>
    <row r="7288" spans="9:16" x14ac:dyDescent="0.25">
      <c r="I7288" s="14"/>
      <c r="J7288" s="14"/>
      <c r="K7288" s="14"/>
      <c r="L7288" s="14"/>
      <c r="M7288" s="14"/>
      <c r="N7288" s="14"/>
      <c r="O7288" s="14"/>
      <c r="P7288" s="14"/>
    </row>
    <row r="7289" spans="9:16" x14ac:dyDescent="0.25">
      <c r="I7289" s="14"/>
      <c r="J7289" s="14"/>
      <c r="K7289" s="14"/>
      <c r="L7289" s="14"/>
      <c r="M7289" s="14"/>
      <c r="N7289" s="14"/>
      <c r="O7289" s="14"/>
      <c r="P7289" s="14"/>
    </row>
    <row r="7290" spans="9:16" x14ac:dyDescent="0.25">
      <c r="I7290" s="14"/>
      <c r="J7290" s="14"/>
      <c r="K7290" s="14"/>
      <c r="L7290" s="14"/>
      <c r="M7290" s="14"/>
      <c r="N7290" s="14"/>
      <c r="O7290" s="14"/>
      <c r="P7290" s="14"/>
    </row>
    <row r="7291" spans="9:16" x14ac:dyDescent="0.25">
      <c r="I7291" s="14"/>
      <c r="J7291" s="14"/>
      <c r="K7291" s="14"/>
      <c r="L7291" s="14"/>
      <c r="M7291" s="14"/>
      <c r="N7291" s="14"/>
      <c r="O7291" s="14"/>
      <c r="P7291" s="14"/>
    </row>
    <row r="7292" spans="9:16" x14ac:dyDescent="0.25">
      <c r="I7292" s="14"/>
      <c r="J7292" s="14"/>
      <c r="K7292" s="14"/>
      <c r="L7292" s="14"/>
      <c r="M7292" s="14"/>
      <c r="N7292" s="14"/>
      <c r="O7292" s="14"/>
      <c r="P7292" s="14"/>
    </row>
    <row r="7293" spans="9:16" x14ac:dyDescent="0.25">
      <c r="I7293" s="14"/>
      <c r="J7293" s="14"/>
      <c r="K7293" s="14"/>
      <c r="L7293" s="14"/>
      <c r="M7293" s="14"/>
      <c r="N7293" s="14"/>
      <c r="O7293" s="14"/>
      <c r="P7293" s="14"/>
    </row>
    <row r="7294" spans="9:16" x14ac:dyDescent="0.25">
      <c r="I7294" s="14"/>
      <c r="J7294" s="14"/>
      <c r="K7294" s="14"/>
      <c r="L7294" s="14"/>
      <c r="M7294" s="14"/>
      <c r="N7294" s="14"/>
      <c r="O7294" s="14"/>
      <c r="P7294" s="14"/>
    </row>
    <row r="7295" spans="9:16" x14ac:dyDescent="0.25">
      <c r="I7295" s="14"/>
      <c r="J7295" s="14"/>
      <c r="K7295" s="14"/>
      <c r="L7295" s="14"/>
      <c r="M7295" s="14"/>
      <c r="N7295" s="14"/>
      <c r="O7295" s="14"/>
      <c r="P7295" s="14"/>
    </row>
    <row r="7296" spans="9:16" x14ac:dyDescent="0.25">
      <c r="I7296" s="14"/>
      <c r="J7296" s="14"/>
      <c r="K7296" s="14"/>
      <c r="L7296" s="14"/>
      <c r="M7296" s="14"/>
      <c r="N7296" s="14"/>
      <c r="O7296" s="14"/>
      <c r="P7296" s="14"/>
    </row>
    <row r="7297" spans="9:16" x14ac:dyDescent="0.25">
      <c r="I7297" s="14"/>
      <c r="J7297" s="14"/>
      <c r="K7297" s="14"/>
      <c r="L7297" s="14"/>
      <c r="M7297" s="14"/>
      <c r="N7297" s="14"/>
      <c r="O7297" s="14"/>
      <c r="P7297" s="14"/>
    </row>
    <row r="7298" spans="9:16" x14ac:dyDescent="0.25">
      <c r="I7298" s="14"/>
      <c r="J7298" s="14"/>
      <c r="K7298" s="14"/>
      <c r="L7298" s="14"/>
      <c r="M7298" s="14"/>
      <c r="N7298" s="14"/>
      <c r="O7298" s="14"/>
      <c r="P7298" s="14"/>
    </row>
    <row r="7299" spans="9:16" x14ac:dyDescent="0.25">
      <c r="I7299" s="14"/>
      <c r="J7299" s="14"/>
      <c r="K7299" s="14"/>
      <c r="L7299" s="14"/>
      <c r="M7299" s="14"/>
      <c r="N7299" s="14"/>
      <c r="O7299" s="14"/>
      <c r="P7299" s="14"/>
    </row>
    <row r="7300" spans="9:16" x14ac:dyDescent="0.25">
      <c r="I7300" s="14"/>
      <c r="J7300" s="14"/>
      <c r="K7300" s="14"/>
      <c r="L7300" s="14"/>
      <c r="M7300" s="14"/>
      <c r="N7300" s="14"/>
      <c r="O7300" s="14"/>
      <c r="P7300" s="14"/>
    </row>
    <row r="7301" spans="9:16" x14ac:dyDescent="0.25">
      <c r="I7301" s="14"/>
      <c r="J7301" s="14"/>
      <c r="K7301" s="14"/>
      <c r="L7301" s="14"/>
      <c r="M7301" s="14"/>
      <c r="N7301" s="14"/>
      <c r="O7301" s="14"/>
      <c r="P7301" s="14"/>
    </row>
    <row r="7302" spans="9:16" x14ac:dyDescent="0.25">
      <c r="I7302" s="14"/>
      <c r="J7302" s="14"/>
      <c r="K7302" s="14"/>
      <c r="L7302" s="14"/>
      <c r="M7302" s="14"/>
      <c r="N7302" s="14"/>
      <c r="O7302" s="14"/>
      <c r="P7302" s="14"/>
    </row>
    <row r="7303" spans="9:16" x14ac:dyDescent="0.25">
      <c r="I7303" s="14"/>
      <c r="J7303" s="14"/>
      <c r="K7303" s="14"/>
      <c r="L7303" s="14"/>
      <c r="M7303" s="14"/>
      <c r="N7303" s="14"/>
      <c r="O7303" s="14"/>
      <c r="P7303" s="14"/>
    </row>
    <row r="7304" spans="9:16" x14ac:dyDescent="0.25">
      <c r="I7304" s="14"/>
      <c r="J7304" s="14"/>
      <c r="K7304" s="14"/>
      <c r="L7304" s="14"/>
      <c r="M7304" s="14"/>
      <c r="N7304" s="14"/>
      <c r="O7304" s="14"/>
      <c r="P7304" s="14"/>
    </row>
    <row r="7305" spans="9:16" x14ac:dyDescent="0.25">
      <c r="I7305" s="14"/>
      <c r="J7305" s="14"/>
      <c r="K7305" s="14"/>
      <c r="L7305" s="14"/>
      <c r="M7305" s="14"/>
      <c r="N7305" s="14"/>
      <c r="O7305" s="14"/>
      <c r="P7305" s="14"/>
    </row>
    <row r="7306" spans="9:16" x14ac:dyDescent="0.25">
      <c r="I7306" s="14"/>
      <c r="J7306" s="14"/>
      <c r="K7306" s="14"/>
      <c r="L7306" s="14"/>
      <c r="M7306" s="14"/>
      <c r="N7306" s="14"/>
      <c r="O7306" s="14"/>
      <c r="P7306" s="14"/>
    </row>
    <row r="7307" spans="9:16" x14ac:dyDescent="0.25">
      <c r="I7307" s="14"/>
      <c r="J7307" s="14"/>
      <c r="K7307" s="14"/>
      <c r="L7307" s="14"/>
      <c r="M7307" s="14"/>
      <c r="N7307" s="14"/>
      <c r="O7307" s="14"/>
      <c r="P7307" s="14"/>
    </row>
    <row r="7308" spans="9:16" x14ac:dyDescent="0.25">
      <c r="I7308" s="14"/>
      <c r="J7308" s="14"/>
      <c r="K7308" s="14"/>
      <c r="L7308" s="14"/>
      <c r="M7308" s="14"/>
      <c r="N7308" s="14"/>
      <c r="O7308" s="14"/>
      <c r="P7308" s="14"/>
    </row>
    <row r="7309" spans="9:16" x14ac:dyDescent="0.25">
      <c r="I7309" s="14"/>
      <c r="J7309" s="14"/>
      <c r="K7309" s="14"/>
      <c r="L7309" s="14"/>
      <c r="M7309" s="14"/>
      <c r="N7309" s="14"/>
      <c r="O7309" s="14"/>
      <c r="P7309" s="14"/>
    </row>
    <row r="7310" spans="9:16" x14ac:dyDescent="0.25">
      <c r="I7310" s="14"/>
      <c r="J7310" s="14"/>
      <c r="K7310" s="14"/>
      <c r="L7310" s="14"/>
      <c r="M7310" s="14"/>
      <c r="N7310" s="14"/>
      <c r="O7310" s="14"/>
      <c r="P7310" s="14"/>
    </row>
    <row r="7311" spans="9:16" x14ac:dyDescent="0.25">
      <c r="I7311" s="14"/>
      <c r="J7311" s="14"/>
      <c r="K7311" s="14"/>
      <c r="L7311" s="14"/>
      <c r="M7311" s="14"/>
      <c r="N7311" s="14"/>
      <c r="O7311" s="14"/>
      <c r="P7311" s="14"/>
    </row>
    <row r="7312" spans="9:16" x14ac:dyDescent="0.25">
      <c r="I7312" s="14"/>
      <c r="J7312" s="14"/>
      <c r="K7312" s="14"/>
      <c r="L7312" s="14"/>
      <c r="M7312" s="14"/>
      <c r="N7312" s="14"/>
      <c r="O7312" s="14"/>
      <c r="P7312" s="14"/>
    </row>
    <row r="7313" spans="9:16" x14ac:dyDescent="0.25">
      <c r="I7313" s="14"/>
      <c r="J7313" s="14"/>
      <c r="K7313" s="14"/>
      <c r="L7313" s="14"/>
      <c r="M7313" s="14"/>
      <c r="N7313" s="14"/>
      <c r="O7313" s="14"/>
      <c r="P7313" s="14"/>
    </row>
    <row r="7314" spans="9:16" x14ac:dyDescent="0.25">
      <c r="I7314" s="14"/>
      <c r="J7314" s="14"/>
      <c r="K7314" s="14"/>
      <c r="L7314" s="14"/>
      <c r="M7314" s="14"/>
      <c r="N7314" s="14"/>
      <c r="O7314" s="14"/>
      <c r="P7314" s="14"/>
    </row>
    <row r="7315" spans="9:16" x14ac:dyDescent="0.25">
      <c r="I7315" s="14"/>
      <c r="J7315" s="14"/>
      <c r="K7315" s="14"/>
      <c r="L7315" s="14"/>
      <c r="M7315" s="14"/>
      <c r="N7315" s="14"/>
      <c r="O7315" s="14"/>
      <c r="P7315" s="14"/>
    </row>
    <row r="7316" spans="9:16" x14ac:dyDescent="0.25">
      <c r="I7316" s="14"/>
      <c r="J7316" s="14"/>
      <c r="K7316" s="14"/>
      <c r="L7316" s="14"/>
      <c r="M7316" s="14"/>
      <c r="N7316" s="14"/>
      <c r="O7316" s="14"/>
      <c r="P7316" s="14"/>
    </row>
    <row r="7317" spans="9:16" x14ac:dyDescent="0.25">
      <c r="I7317" s="14"/>
      <c r="J7317" s="14"/>
      <c r="K7317" s="14"/>
      <c r="L7317" s="14"/>
      <c r="M7317" s="14"/>
      <c r="N7317" s="14"/>
      <c r="O7317" s="14"/>
      <c r="P7317" s="14"/>
    </row>
    <row r="7318" spans="9:16" x14ac:dyDescent="0.25">
      <c r="I7318" s="14"/>
      <c r="J7318" s="14"/>
      <c r="K7318" s="14"/>
      <c r="L7318" s="14"/>
      <c r="M7318" s="14"/>
      <c r="N7318" s="14"/>
      <c r="O7318" s="14"/>
      <c r="P7318" s="14"/>
    </row>
    <row r="7319" spans="9:16" x14ac:dyDescent="0.25">
      <c r="I7319" s="14"/>
      <c r="J7319" s="14"/>
      <c r="K7319" s="14"/>
      <c r="L7319" s="14"/>
      <c r="M7319" s="14"/>
      <c r="N7319" s="14"/>
      <c r="O7319" s="14"/>
      <c r="P7319" s="14"/>
    </row>
    <row r="7320" spans="9:16" x14ac:dyDescent="0.25">
      <c r="I7320" s="14"/>
      <c r="J7320" s="14"/>
      <c r="K7320" s="14"/>
      <c r="L7320" s="14"/>
      <c r="M7320" s="14"/>
      <c r="N7320" s="14"/>
      <c r="O7320" s="14"/>
      <c r="P7320" s="14"/>
    </row>
    <row r="7321" spans="9:16" x14ac:dyDescent="0.25">
      <c r="I7321" s="14"/>
      <c r="J7321" s="14"/>
      <c r="K7321" s="14"/>
      <c r="L7321" s="14"/>
      <c r="M7321" s="14"/>
      <c r="N7321" s="14"/>
      <c r="O7321" s="14"/>
      <c r="P7321" s="14"/>
    </row>
    <row r="7322" spans="9:16" x14ac:dyDescent="0.25">
      <c r="I7322" s="14"/>
      <c r="J7322" s="14"/>
      <c r="K7322" s="14"/>
      <c r="L7322" s="14"/>
      <c r="M7322" s="14"/>
      <c r="N7322" s="14"/>
      <c r="O7322" s="14"/>
      <c r="P7322" s="14"/>
    </row>
    <row r="7323" spans="9:16" x14ac:dyDescent="0.25">
      <c r="I7323" s="14"/>
      <c r="J7323" s="14"/>
      <c r="K7323" s="14"/>
      <c r="L7323" s="14"/>
      <c r="M7323" s="14"/>
      <c r="N7323" s="14"/>
      <c r="O7323" s="14"/>
      <c r="P7323" s="14"/>
    </row>
    <row r="7324" spans="9:16" x14ac:dyDescent="0.25">
      <c r="I7324" s="14"/>
      <c r="J7324" s="14"/>
      <c r="K7324" s="14"/>
      <c r="L7324" s="14"/>
      <c r="M7324" s="14"/>
      <c r="N7324" s="14"/>
      <c r="O7324" s="14"/>
      <c r="P7324" s="14"/>
    </row>
    <row r="7325" spans="9:16" x14ac:dyDescent="0.25">
      <c r="I7325" s="14"/>
      <c r="J7325" s="14"/>
      <c r="K7325" s="14"/>
      <c r="L7325" s="14"/>
      <c r="M7325" s="14"/>
      <c r="N7325" s="14"/>
      <c r="O7325" s="14"/>
      <c r="P7325" s="14"/>
    </row>
    <row r="7326" spans="9:16" x14ac:dyDescent="0.25">
      <c r="I7326" s="14"/>
      <c r="J7326" s="14"/>
      <c r="K7326" s="14"/>
      <c r="L7326" s="14"/>
      <c r="M7326" s="14"/>
      <c r="N7326" s="14"/>
      <c r="O7326" s="14"/>
      <c r="P7326" s="14"/>
    </row>
    <row r="7327" spans="9:16" x14ac:dyDescent="0.25">
      <c r="I7327" s="14"/>
      <c r="J7327" s="14"/>
      <c r="K7327" s="14"/>
      <c r="L7327" s="14"/>
      <c r="M7327" s="14"/>
      <c r="N7327" s="14"/>
      <c r="O7327" s="14"/>
      <c r="P7327" s="14"/>
    </row>
    <row r="7328" spans="9:16" x14ac:dyDescent="0.25">
      <c r="I7328" s="14"/>
      <c r="J7328" s="14"/>
      <c r="K7328" s="14"/>
      <c r="L7328" s="14"/>
      <c r="M7328" s="14"/>
      <c r="N7328" s="14"/>
      <c r="O7328" s="14"/>
      <c r="P7328" s="14"/>
    </row>
    <row r="7329" spans="9:16" x14ac:dyDescent="0.25">
      <c r="I7329" s="14"/>
      <c r="J7329" s="14"/>
      <c r="K7329" s="14"/>
      <c r="L7329" s="14"/>
      <c r="M7329" s="14"/>
      <c r="N7329" s="14"/>
      <c r="O7329" s="14"/>
      <c r="P7329" s="14"/>
    </row>
    <row r="7330" spans="9:16" x14ac:dyDescent="0.25">
      <c r="I7330" s="14"/>
      <c r="J7330" s="14"/>
      <c r="K7330" s="14"/>
      <c r="L7330" s="14"/>
      <c r="M7330" s="14"/>
      <c r="N7330" s="14"/>
      <c r="O7330" s="14"/>
      <c r="P7330" s="14"/>
    </row>
    <row r="7331" spans="9:16" x14ac:dyDescent="0.25">
      <c r="I7331" s="14"/>
      <c r="J7331" s="14"/>
      <c r="K7331" s="14"/>
      <c r="L7331" s="14"/>
      <c r="M7331" s="14"/>
      <c r="N7331" s="14"/>
      <c r="O7331" s="14"/>
      <c r="P7331" s="14"/>
    </row>
    <row r="7332" spans="9:16" x14ac:dyDescent="0.25">
      <c r="I7332" s="14"/>
      <c r="J7332" s="14"/>
      <c r="K7332" s="14"/>
      <c r="L7332" s="14"/>
      <c r="M7332" s="14"/>
      <c r="N7332" s="14"/>
      <c r="O7332" s="14"/>
      <c r="P7332" s="14"/>
    </row>
    <row r="7333" spans="9:16" x14ac:dyDescent="0.25">
      <c r="I7333" s="14"/>
      <c r="J7333" s="14"/>
      <c r="K7333" s="14"/>
      <c r="L7333" s="14"/>
      <c r="M7333" s="14"/>
      <c r="N7333" s="14"/>
      <c r="O7333" s="14"/>
      <c r="P7333" s="14"/>
    </row>
    <row r="7334" spans="9:16" x14ac:dyDescent="0.25">
      <c r="I7334" s="14"/>
      <c r="J7334" s="14"/>
      <c r="K7334" s="14"/>
      <c r="L7334" s="14"/>
      <c r="M7334" s="14"/>
      <c r="N7334" s="14"/>
      <c r="O7334" s="14"/>
      <c r="P7334" s="14"/>
    </row>
    <row r="7335" spans="9:16" x14ac:dyDescent="0.25">
      <c r="I7335" s="14"/>
      <c r="J7335" s="14"/>
      <c r="K7335" s="14"/>
      <c r="L7335" s="14"/>
      <c r="M7335" s="14"/>
      <c r="N7335" s="14"/>
      <c r="O7335" s="14"/>
      <c r="P7335" s="14"/>
    </row>
    <row r="7336" spans="9:16" x14ac:dyDescent="0.25">
      <c r="I7336" s="14"/>
      <c r="J7336" s="14"/>
      <c r="K7336" s="14"/>
      <c r="L7336" s="14"/>
      <c r="M7336" s="14"/>
      <c r="N7336" s="14"/>
      <c r="O7336" s="14"/>
      <c r="P7336" s="14"/>
    </row>
    <row r="7337" spans="9:16" x14ac:dyDescent="0.25">
      <c r="I7337" s="14"/>
      <c r="J7337" s="14"/>
      <c r="K7337" s="14"/>
      <c r="L7337" s="14"/>
      <c r="M7337" s="14"/>
      <c r="N7337" s="14"/>
      <c r="O7337" s="14"/>
      <c r="P7337" s="14"/>
    </row>
    <row r="7338" spans="9:16" x14ac:dyDescent="0.25">
      <c r="I7338" s="14"/>
      <c r="J7338" s="14"/>
      <c r="K7338" s="14"/>
      <c r="L7338" s="14"/>
      <c r="M7338" s="14"/>
      <c r="N7338" s="14"/>
      <c r="O7338" s="14"/>
      <c r="P7338" s="14"/>
    </row>
    <row r="7339" spans="9:16" x14ac:dyDescent="0.25">
      <c r="I7339" s="14"/>
      <c r="J7339" s="14"/>
      <c r="K7339" s="14"/>
      <c r="L7339" s="14"/>
      <c r="M7339" s="14"/>
      <c r="N7339" s="14"/>
      <c r="O7339" s="14"/>
      <c r="P7339" s="14"/>
    </row>
    <row r="7340" spans="9:16" x14ac:dyDescent="0.25">
      <c r="I7340" s="14"/>
      <c r="J7340" s="14"/>
      <c r="K7340" s="14"/>
      <c r="L7340" s="14"/>
      <c r="M7340" s="14"/>
      <c r="N7340" s="14"/>
      <c r="O7340" s="14"/>
      <c r="P7340" s="14"/>
    </row>
    <row r="7341" spans="9:16" x14ac:dyDescent="0.25">
      <c r="I7341" s="14"/>
      <c r="J7341" s="14"/>
      <c r="K7341" s="14"/>
      <c r="L7341" s="14"/>
      <c r="M7341" s="14"/>
      <c r="N7341" s="14"/>
      <c r="O7341" s="14"/>
      <c r="P7341" s="14"/>
    </row>
    <row r="7342" spans="9:16" x14ac:dyDescent="0.25">
      <c r="I7342" s="14"/>
      <c r="J7342" s="14"/>
      <c r="K7342" s="14"/>
      <c r="L7342" s="14"/>
      <c r="M7342" s="14"/>
      <c r="N7342" s="14"/>
      <c r="O7342" s="14"/>
      <c r="P7342" s="14"/>
    </row>
    <row r="7343" spans="9:16" x14ac:dyDescent="0.25">
      <c r="I7343" s="14"/>
      <c r="J7343" s="14"/>
      <c r="K7343" s="14"/>
      <c r="L7343" s="14"/>
      <c r="M7343" s="14"/>
      <c r="N7343" s="14"/>
      <c r="O7343" s="14"/>
      <c r="P7343" s="14"/>
    </row>
    <row r="7344" spans="9:16" x14ac:dyDescent="0.25">
      <c r="I7344" s="14"/>
      <c r="J7344" s="14"/>
      <c r="K7344" s="14"/>
      <c r="L7344" s="14"/>
      <c r="M7344" s="14"/>
      <c r="N7344" s="14"/>
      <c r="O7344" s="14"/>
      <c r="P7344" s="14"/>
    </row>
    <row r="7345" spans="9:16" x14ac:dyDescent="0.25">
      <c r="I7345" s="14"/>
      <c r="J7345" s="14"/>
      <c r="K7345" s="14"/>
      <c r="L7345" s="14"/>
      <c r="M7345" s="14"/>
      <c r="N7345" s="14"/>
      <c r="O7345" s="14"/>
      <c r="P7345" s="14"/>
    </row>
    <row r="7346" spans="9:16" x14ac:dyDescent="0.25">
      <c r="I7346" s="14"/>
      <c r="J7346" s="14"/>
      <c r="K7346" s="14"/>
      <c r="L7346" s="14"/>
      <c r="M7346" s="14"/>
      <c r="N7346" s="14"/>
      <c r="O7346" s="14"/>
      <c r="P7346" s="14"/>
    </row>
    <row r="7347" spans="9:16" x14ac:dyDescent="0.25">
      <c r="I7347" s="14"/>
      <c r="J7347" s="14"/>
      <c r="K7347" s="14"/>
      <c r="L7347" s="14"/>
      <c r="M7347" s="14"/>
      <c r="N7347" s="14"/>
      <c r="O7347" s="14"/>
      <c r="P7347" s="14"/>
    </row>
    <row r="7348" spans="9:16" x14ac:dyDescent="0.25">
      <c r="I7348" s="14"/>
      <c r="J7348" s="14"/>
      <c r="K7348" s="14"/>
      <c r="L7348" s="14"/>
      <c r="M7348" s="14"/>
      <c r="N7348" s="14"/>
      <c r="O7348" s="14"/>
      <c r="P7348" s="14"/>
    </row>
    <row r="7349" spans="9:16" x14ac:dyDescent="0.25">
      <c r="I7349" s="14"/>
      <c r="J7349" s="14"/>
      <c r="K7349" s="14"/>
      <c r="L7349" s="14"/>
      <c r="M7349" s="14"/>
      <c r="N7349" s="14"/>
      <c r="O7349" s="14"/>
      <c r="P7349" s="14"/>
    </row>
    <row r="7350" spans="9:16" x14ac:dyDescent="0.25">
      <c r="I7350" s="14"/>
      <c r="J7350" s="14"/>
      <c r="K7350" s="14"/>
      <c r="L7350" s="14"/>
      <c r="M7350" s="14"/>
      <c r="N7350" s="14"/>
      <c r="O7350" s="14"/>
      <c r="P7350" s="14"/>
    </row>
    <row r="7351" spans="9:16" x14ac:dyDescent="0.25">
      <c r="I7351" s="14"/>
      <c r="J7351" s="14"/>
      <c r="K7351" s="14"/>
      <c r="L7351" s="14"/>
      <c r="M7351" s="14"/>
      <c r="N7351" s="14"/>
      <c r="O7351" s="14"/>
      <c r="P7351" s="14"/>
    </row>
    <row r="7352" spans="9:16" x14ac:dyDescent="0.25">
      <c r="I7352" s="14"/>
      <c r="J7352" s="14"/>
      <c r="K7352" s="14"/>
      <c r="L7352" s="14"/>
      <c r="M7352" s="14"/>
      <c r="N7352" s="14"/>
      <c r="O7352" s="14"/>
      <c r="P7352" s="14"/>
    </row>
    <row r="7353" spans="9:16" x14ac:dyDescent="0.25">
      <c r="I7353" s="14"/>
      <c r="J7353" s="14"/>
      <c r="K7353" s="14"/>
      <c r="L7353" s="14"/>
      <c r="M7353" s="14"/>
      <c r="N7353" s="14"/>
      <c r="O7353" s="14"/>
      <c r="P7353" s="14"/>
    </row>
    <row r="7354" spans="9:16" x14ac:dyDescent="0.25">
      <c r="I7354" s="14"/>
      <c r="J7354" s="14"/>
      <c r="K7354" s="14"/>
      <c r="L7354" s="14"/>
      <c r="M7354" s="14"/>
      <c r="N7354" s="14"/>
      <c r="O7354" s="14"/>
      <c r="P7354" s="14"/>
    </row>
    <row r="7355" spans="9:16" x14ac:dyDescent="0.25">
      <c r="I7355" s="14"/>
      <c r="J7355" s="14"/>
      <c r="K7355" s="14"/>
      <c r="L7355" s="14"/>
      <c r="M7355" s="14"/>
      <c r="N7355" s="14"/>
      <c r="O7355" s="14"/>
      <c r="P7355" s="14"/>
    </row>
    <row r="7356" spans="9:16" x14ac:dyDescent="0.25">
      <c r="I7356" s="14"/>
      <c r="J7356" s="14"/>
      <c r="K7356" s="14"/>
      <c r="L7356" s="14"/>
      <c r="M7356" s="14"/>
      <c r="N7356" s="14"/>
      <c r="O7356" s="14"/>
      <c r="P7356" s="14"/>
    </row>
    <row r="7357" spans="9:16" x14ac:dyDescent="0.25">
      <c r="I7357" s="14"/>
      <c r="J7357" s="14"/>
      <c r="K7357" s="14"/>
      <c r="L7357" s="14"/>
      <c r="M7357" s="14"/>
      <c r="N7357" s="14"/>
      <c r="O7357" s="14"/>
      <c r="P7357" s="14"/>
    </row>
    <row r="7358" spans="9:16" x14ac:dyDescent="0.25">
      <c r="I7358" s="14"/>
      <c r="J7358" s="14"/>
      <c r="K7358" s="14"/>
      <c r="L7358" s="14"/>
      <c r="M7358" s="14"/>
      <c r="N7358" s="14"/>
      <c r="O7358" s="14"/>
      <c r="P7358" s="14"/>
    </row>
    <row r="7359" spans="9:16" x14ac:dyDescent="0.25">
      <c r="I7359" s="14"/>
      <c r="J7359" s="14"/>
      <c r="K7359" s="14"/>
      <c r="L7359" s="14"/>
      <c r="M7359" s="14"/>
      <c r="N7359" s="14"/>
      <c r="O7359" s="14"/>
      <c r="P7359" s="14"/>
    </row>
    <row r="7360" spans="9:16" x14ac:dyDescent="0.25">
      <c r="I7360" s="14"/>
      <c r="J7360" s="14"/>
      <c r="K7360" s="14"/>
      <c r="L7360" s="14"/>
      <c r="M7360" s="14"/>
      <c r="N7360" s="14"/>
      <c r="O7360" s="14"/>
      <c r="P7360" s="14"/>
    </row>
    <row r="7361" spans="9:16" x14ac:dyDescent="0.25">
      <c r="I7361" s="14"/>
      <c r="J7361" s="14"/>
      <c r="K7361" s="14"/>
      <c r="L7361" s="14"/>
      <c r="M7361" s="14"/>
      <c r="N7361" s="14"/>
      <c r="O7361" s="14"/>
      <c r="P7361" s="14"/>
    </row>
    <row r="7362" spans="9:16" x14ac:dyDescent="0.25">
      <c r="I7362" s="14"/>
      <c r="J7362" s="14"/>
      <c r="K7362" s="14"/>
      <c r="L7362" s="14"/>
      <c r="M7362" s="14"/>
      <c r="N7362" s="14"/>
      <c r="O7362" s="14"/>
      <c r="P7362" s="14"/>
    </row>
    <row r="7363" spans="9:16" x14ac:dyDescent="0.25">
      <c r="I7363" s="14"/>
      <c r="J7363" s="14"/>
      <c r="K7363" s="14"/>
      <c r="L7363" s="14"/>
      <c r="M7363" s="14"/>
      <c r="N7363" s="14"/>
      <c r="O7363" s="14"/>
      <c r="P7363" s="14"/>
    </row>
    <row r="7364" spans="9:16" x14ac:dyDescent="0.25">
      <c r="I7364" s="14"/>
      <c r="J7364" s="14"/>
      <c r="K7364" s="14"/>
      <c r="L7364" s="14"/>
      <c r="M7364" s="14"/>
      <c r="N7364" s="14"/>
      <c r="O7364" s="14"/>
      <c r="P7364" s="14"/>
    </row>
    <row r="7365" spans="9:16" x14ac:dyDescent="0.25">
      <c r="I7365" s="14"/>
      <c r="J7365" s="14"/>
      <c r="K7365" s="14"/>
      <c r="L7365" s="14"/>
      <c r="M7365" s="14"/>
      <c r="N7365" s="14"/>
      <c r="O7365" s="14"/>
      <c r="P7365" s="14"/>
    </row>
    <row r="7366" spans="9:16" x14ac:dyDescent="0.25">
      <c r="I7366" s="14"/>
      <c r="J7366" s="14"/>
      <c r="K7366" s="14"/>
      <c r="L7366" s="14"/>
      <c r="M7366" s="14"/>
      <c r="N7366" s="14"/>
      <c r="O7366" s="14"/>
      <c r="P7366" s="14"/>
    </row>
    <row r="7367" spans="9:16" x14ac:dyDescent="0.25">
      <c r="I7367" s="14"/>
      <c r="J7367" s="14"/>
      <c r="K7367" s="14"/>
      <c r="L7367" s="14"/>
      <c r="M7367" s="14"/>
      <c r="N7367" s="14"/>
      <c r="O7367" s="14"/>
      <c r="P7367" s="14"/>
    </row>
    <row r="7368" spans="9:16" x14ac:dyDescent="0.25">
      <c r="I7368" s="14"/>
      <c r="J7368" s="14"/>
      <c r="K7368" s="14"/>
      <c r="L7368" s="14"/>
      <c r="M7368" s="14"/>
      <c r="N7368" s="14"/>
      <c r="O7368" s="14"/>
      <c r="P7368" s="14"/>
    </row>
    <row r="7369" spans="9:16" x14ac:dyDescent="0.25">
      <c r="I7369" s="14"/>
      <c r="J7369" s="14"/>
      <c r="K7369" s="14"/>
      <c r="L7369" s="14"/>
      <c r="M7369" s="14"/>
      <c r="N7369" s="14"/>
      <c r="O7369" s="14"/>
      <c r="P7369" s="14"/>
    </row>
    <row r="7370" spans="9:16" x14ac:dyDescent="0.25">
      <c r="I7370" s="14"/>
      <c r="J7370" s="14"/>
      <c r="K7370" s="14"/>
      <c r="L7370" s="14"/>
      <c r="M7370" s="14"/>
      <c r="N7370" s="14"/>
      <c r="O7370" s="14"/>
      <c r="P7370" s="14"/>
    </row>
    <row r="7371" spans="9:16" x14ac:dyDescent="0.25">
      <c r="I7371" s="14"/>
      <c r="J7371" s="14"/>
      <c r="K7371" s="14"/>
      <c r="L7371" s="14"/>
      <c r="M7371" s="14"/>
      <c r="N7371" s="14"/>
      <c r="O7371" s="14"/>
      <c r="P7371" s="14"/>
    </row>
    <row r="7372" spans="9:16" x14ac:dyDescent="0.25">
      <c r="I7372" s="14"/>
      <c r="J7372" s="14"/>
      <c r="K7372" s="14"/>
      <c r="L7372" s="14"/>
      <c r="M7372" s="14"/>
      <c r="N7372" s="14"/>
      <c r="O7372" s="14"/>
      <c r="P7372" s="14"/>
    </row>
    <row r="7373" spans="9:16" x14ac:dyDescent="0.25">
      <c r="I7373" s="14"/>
      <c r="J7373" s="14"/>
      <c r="K7373" s="14"/>
      <c r="L7373" s="14"/>
      <c r="M7373" s="14"/>
      <c r="N7373" s="14"/>
      <c r="O7373" s="14"/>
      <c r="P7373" s="14"/>
    </row>
    <row r="7374" spans="9:16" x14ac:dyDescent="0.25">
      <c r="I7374" s="14"/>
      <c r="J7374" s="14"/>
      <c r="K7374" s="14"/>
      <c r="L7374" s="14"/>
      <c r="M7374" s="14"/>
      <c r="N7374" s="14"/>
      <c r="O7374" s="14"/>
      <c r="P7374" s="14"/>
    </row>
    <row r="7375" spans="9:16" x14ac:dyDescent="0.25">
      <c r="I7375" s="14"/>
      <c r="J7375" s="14"/>
      <c r="K7375" s="14"/>
      <c r="L7375" s="14"/>
      <c r="M7375" s="14"/>
      <c r="N7375" s="14"/>
      <c r="O7375" s="14"/>
      <c r="P7375" s="14"/>
    </row>
    <row r="7376" spans="9:16" x14ac:dyDescent="0.25">
      <c r="I7376" s="14"/>
      <c r="J7376" s="14"/>
      <c r="K7376" s="14"/>
      <c r="L7376" s="14"/>
      <c r="M7376" s="14"/>
      <c r="N7376" s="14"/>
      <c r="O7376" s="14"/>
      <c r="P7376" s="14"/>
    </row>
    <row r="7377" spans="9:16" x14ac:dyDescent="0.25">
      <c r="I7377" s="14"/>
      <c r="J7377" s="14"/>
      <c r="K7377" s="14"/>
      <c r="L7377" s="14"/>
      <c r="M7377" s="14"/>
      <c r="N7377" s="14"/>
      <c r="O7377" s="14"/>
      <c r="P7377" s="14"/>
    </row>
    <row r="7378" spans="9:16" x14ac:dyDescent="0.25">
      <c r="I7378" s="14"/>
      <c r="J7378" s="14"/>
      <c r="K7378" s="14"/>
      <c r="L7378" s="14"/>
      <c r="M7378" s="14"/>
      <c r="N7378" s="14"/>
      <c r="O7378" s="14"/>
      <c r="P7378" s="14"/>
    </row>
    <row r="7379" spans="9:16" x14ac:dyDescent="0.25">
      <c r="I7379" s="14"/>
      <c r="J7379" s="14"/>
      <c r="K7379" s="14"/>
      <c r="L7379" s="14"/>
      <c r="M7379" s="14"/>
      <c r="N7379" s="14"/>
      <c r="O7379" s="14"/>
      <c r="P7379" s="14"/>
    </row>
    <row r="7380" spans="9:16" x14ac:dyDescent="0.25">
      <c r="I7380" s="14"/>
      <c r="J7380" s="14"/>
      <c r="K7380" s="14"/>
      <c r="L7380" s="14"/>
      <c r="M7380" s="14"/>
      <c r="N7380" s="14"/>
      <c r="O7380" s="14"/>
      <c r="P7380" s="14"/>
    </row>
    <row r="7381" spans="9:16" x14ac:dyDescent="0.25">
      <c r="I7381" s="14"/>
      <c r="J7381" s="14"/>
      <c r="K7381" s="14"/>
      <c r="L7381" s="14"/>
      <c r="M7381" s="14"/>
      <c r="N7381" s="14"/>
      <c r="O7381" s="14"/>
      <c r="P7381" s="14"/>
    </row>
    <row r="7382" spans="9:16" x14ac:dyDescent="0.25">
      <c r="I7382" s="14"/>
      <c r="J7382" s="14"/>
      <c r="K7382" s="14"/>
      <c r="L7382" s="14"/>
      <c r="M7382" s="14"/>
      <c r="N7382" s="14"/>
      <c r="O7382" s="14"/>
      <c r="P7382" s="14"/>
    </row>
    <row r="7383" spans="9:16" x14ac:dyDescent="0.25">
      <c r="I7383" s="14"/>
      <c r="J7383" s="14"/>
      <c r="K7383" s="14"/>
      <c r="L7383" s="14"/>
      <c r="M7383" s="14"/>
      <c r="N7383" s="14"/>
      <c r="O7383" s="14"/>
      <c r="P7383" s="14"/>
    </row>
    <row r="7384" spans="9:16" x14ac:dyDescent="0.25">
      <c r="I7384" s="14"/>
      <c r="J7384" s="14"/>
      <c r="K7384" s="14"/>
      <c r="L7384" s="14"/>
      <c r="M7384" s="14"/>
      <c r="N7384" s="14"/>
      <c r="O7384" s="14"/>
      <c r="P7384" s="14"/>
    </row>
    <row r="7385" spans="9:16" x14ac:dyDescent="0.25">
      <c r="I7385" s="14"/>
      <c r="J7385" s="14"/>
      <c r="K7385" s="14"/>
      <c r="L7385" s="14"/>
      <c r="M7385" s="14"/>
      <c r="N7385" s="14"/>
      <c r="O7385" s="14"/>
      <c r="P7385" s="14"/>
    </row>
    <row r="7386" spans="9:16" x14ac:dyDescent="0.25">
      <c r="I7386" s="14"/>
      <c r="J7386" s="14"/>
      <c r="K7386" s="14"/>
      <c r="L7386" s="14"/>
      <c r="M7386" s="14"/>
      <c r="N7386" s="14"/>
      <c r="O7386" s="14"/>
      <c r="P7386" s="14"/>
    </row>
    <row r="7387" spans="9:16" x14ac:dyDescent="0.25">
      <c r="I7387" s="14"/>
      <c r="J7387" s="14"/>
      <c r="K7387" s="14"/>
      <c r="L7387" s="14"/>
      <c r="M7387" s="14"/>
      <c r="N7387" s="14"/>
      <c r="O7387" s="14"/>
      <c r="P7387" s="14"/>
    </row>
    <row r="7388" spans="9:16" x14ac:dyDescent="0.25">
      <c r="I7388" s="14"/>
      <c r="J7388" s="14"/>
      <c r="K7388" s="14"/>
      <c r="L7388" s="14"/>
      <c r="M7388" s="14"/>
      <c r="N7388" s="14"/>
      <c r="O7388" s="14"/>
      <c r="P7388" s="14"/>
    </row>
    <row r="7389" spans="9:16" x14ac:dyDescent="0.25">
      <c r="I7389" s="14"/>
      <c r="J7389" s="14"/>
      <c r="K7389" s="14"/>
      <c r="L7389" s="14"/>
      <c r="M7389" s="14"/>
      <c r="N7389" s="14"/>
      <c r="O7389" s="14"/>
      <c r="P7389" s="14"/>
    </row>
    <row r="7390" spans="9:16" x14ac:dyDescent="0.25">
      <c r="I7390" s="14"/>
      <c r="J7390" s="14"/>
      <c r="K7390" s="14"/>
      <c r="L7390" s="14"/>
      <c r="M7390" s="14"/>
      <c r="N7390" s="14"/>
      <c r="O7390" s="14"/>
      <c r="P7390" s="14"/>
    </row>
    <row r="7391" spans="9:16" x14ac:dyDescent="0.25">
      <c r="I7391" s="14"/>
      <c r="J7391" s="14"/>
      <c r="K7391" s="14"/>
      <c r="L7391" s="14"/>
      <c r="M7391" s="14"/>
      <c r="N7391" s="14"/>
      <c r="O7391" s="14"/>
      <c r="P7391" s="14"/>
    </row>
    <row r="7392" spans="9:16" x14ac:dyDescent="0.25">
      <c r="I7392" s="14"/>
      <c r="J7392" s="14"/>
      <c r="K7392" s="14"/>
      <c r="L7392" s="14"/>
      <c r="M7392" s="14"/>
      <c r="N7392" s="14"/>
      <c r="O7392" s="14"/>
      <c r="P7392" s="14"/>
    </row>
    <row r="7393" spans="9:16" x14ac:dyDescent="0.25">
      <c r="I7393" s="14"/>
      <c r="J7393" s="14"/>
      <c r="K7393" s="14"/>
      <c r="L7393" s="14"/>
      <c r="M7393" s="14"/>
      <c r="N7393" s="14"/>
      <c r="O7393" s="14"/>
      <c r="P7393" s="14"/>
    </row>
    <row r="7394" spans="9:16" x14ac:dyDescent="0.25">
      <c r="I7394" s="14"/>
      <c r="J7394" s="14"/>
      <c r="K7394" s="14"/>
      <c r="L7394" s="14"/>
      <c r="M7394" s="14"/>
      <c r="N7394" s="14"/>
      <c r="O7394" s="14"/>
      <c r="P7394" s="14"/>
    </row>
    <row r="7395" spans="9:16" x14ac:dyDescent="0.25">
      <c r="I7395" s="14"/>
      <c r="J7395" s="14"/>
      <c r="K7395" s="14"/>
      <c r="L7395" s="14"/>
      <c r="M7395" s="14"/>
      <c r="N7395" s="14"/>
      <c r="O7395" s="14"/>
      <c r="P7395" s="14"/>
    </row>
    <row r="7396" spans="9:16" x14ac:dyDescent="0.25">
      <c r="I7396" s="14"/>
      <c r="J7396" s="14"/>
      <c r="K7396" s="14"/>
      <c r="L7396" s="14"/>
      <c r="M7396" s="14"/>
      <c r="N7396" s="14"/>
      <c r="O7396" s="14"/>
      <c r="P7396" s="14"/>
    </row>
    <row r="7397" spans="9:16" x14ac:dyDescent="0.25">
      <c r="I7397" s="14"/>
      <c r="J7397" s="14"/>
      <c r="K7397" s="14"/>
      <c r="L7397" s="14"/>
      <c r="M7397" s="14"/>
      <c r="N7397" s="14"/>
      <c r="O7397" s="14"/>
      <c r="P7397" s="14"/>
    </row>
    <row r="7398" spans="9:16" x14ac:dyDescent="0.25">
      <c r="I7398" s="14"/>
      <c r="J7398" s="14"/>
      <c r="K7398" s="14"/>
      <c r="L7398" s="14"/>
      <c r="M7398" s="14"/>
      <c r="N7398" s="14"/>
      <c r="O7398" s="14"/>
      <c r="P7398" s="14"/>
    </row>
    <row r="7399" spans="9:16" x14ac:dyDescent="0.25">
      <c r="I7399" s="14"/>
      <c r="J7399" s="14"/>
      <c r="K7399" s="14"/>
      <c r="L7399" s="14"/>
      <c r="M7399" s="14"/>
      <c r="N7399" s="14"/>
      <c r="O7399" s="14"/>
      <c r="P7399" s="14"/>
    </row>
    <row r="7400" spans="9:16" x14ac:dyDescent="0.25">
      <c r="I7400" s="14"/>
      <c r="J7400" s="14"/>
      <c r="K7400" s="14"/>
      <c r="L7400" s="14"/>
      <c r="M7400" s="14"/>
      <c r="N7400" s="14"/>
      <c r="O7400" s="14"/>
      <c r="P7400" s="14"/>
    </row>
    <row r="7401" spans="9:16" x14ac:dyDescent="0.25">
      <c r="I7401" s="14"/>
      <c r="J7401" s="14"/>
      <c r="K7401" s="14"/>
      <c r="L7401" s="14"/>
      <c r="M7401" s="14"/>
      <c r="N7401" s="14"/>
      <c r="O7401" s="14"/>
      <c r="P7401" s="14"/>
    </row>
    <row r="7402" spans="9:16" x14ac:dyDescent="0.25">
      <c r="I7402" s="14"/>
      <c r="J7402" s="14"/>
      <c r="K7402" s="14"/>
      <c r="L7402" s="14"/>
      <c r="M7402" s="14"/>
      <c r="N7402" s="14"/>
      <c r="O7402" s="14"/>
      <c r="P7402" s="14"/>
    </row>
    <row r="7403" spans="9:16" x14ac:dyDescent="0.25">
      <c r="I7403" s="14"/>
      <c r="J7403" s="14"/>
      <c r="K7403" s="14"/>
      <c r="L7403" s="14"/>
      <c r="M7403" s="14"/>
      <c r="N7403" s="14"/>
      <c r="O7403" s="14"/>
      <c r="P7403" s="14"/>
    </row>
    <row r="7404" spans="9:16" x14ac:dyDescent="0.25">
      <c r="I7404" s="14"/>
      <c r="J7404" s="14"/>
      <c r="K7404" s="14"/>
      <c r="L7404" s="14"/>
      <c r="M7404" s="14"/>
      <c r="N7404" s="14"/>
      <c r="O7404" s="14"/>
      <c r="P7404" s="14"/>
    </row>
    <row r="7405" spans="9:16" x14ac:dyDescent="0.25">
      <c r="I7405" s="14"/>
      <c r="J7405" s="14"/>
      <c r="K7405" s="14"/>
      <c r="L7405" s="14"/>
      <c r="M7405" s="14"/>
      <c r="N7405" s="14"/>
      <c r="O7405" s="14"/>
      <c r="P7405" s="14"/>
    </row>
    <row r="7406" spans="9:16" x14ac:dyDescent="0.25">
      <c r="I7406" s="14"/>
      <c r="J7406" s="14"/>
      <c r="K7406" s="14"/>
      <c r="L7406" s="14"/>
      <c r="M7406" s="14"/>
      <c r="N7406" s="14"/>
      <c r="O7406" s="14"/>
      <c r="P7406" s="14"/>
    </row>
    <row r="7407" spans="9:16" x14ac:dyDescent="0.25">
      <c r="I7407" s="14"/>
      <c r="J7407" s="14"/>
      <c r="K7407" s="14"/>
      <c r="L7407" s="14"/>
      <c r="M7407" s="14"/>
      <c r="N7407" s="14"/>
      <c r="O7407" s="14"/>
      <c r="P7407" s="14"/>
    </row>
    <row r="7408" spans="9:16" x14ac:dyDescent="0.25">
      <c r="I7408" s="14"/>
      <c r="J7408" s="14"/>
      <c r="K7408" s="14"/>
      <c r="L7408" s="14"/>
      <c r="M7408" s="14"/>
      <c r="N7408" s="14"/>
      <c r="O7408" s="14"/>
      <c r="P7408" s="14"/>
    </row>
    <row r="7409" spans="9:16" x14ac:dyDescent="0.25">
      <c r="I7409" s="14"/>
      <c r="J7409" s="14"/>
      <c r="K7409" s="14"/>
      <c r="L7409" s="14"/>
      <c r="M7409" s="14"/>
      <c r="N7409" s="14"/>
      <c r="O7409" s="14"/>
      <c r="P7409" s="14"/>
    </row>
    <row r="7410" spans="9:16" x14ac:dyDescent="0.25">
      <c r="I7410" s="14"/>
      <c r="J7410" s="14"/>
      <c r="K7410" s="14"/>
      <c r="L7410" s="14"/>
      <c r="M7410" s="14"/>
      <c r="N7410" s="14"/>
      <c r="O7410" s="14"/>
      <c r="P7410" s="14"/>
    </row>
    <row r="7411" spans="9:16" x14ac:dyDescent="0.25">
      <c r="I7411" s="14"/>
      <c r="J7411" s="14"/>
      <c r="K7411" s="14"/>
      <c r="L7411" s="14"/>
      <c r="M7411" s="14"/>
      <c r="N7411" s="14"/>
      <c r="O7411" s="14"/>
      <c r="P7411" s="14"/>
    </row>
    <row r="7412" spans="9:16" x14ac:dyDescent="0.25">
      <c r="I7412" s="14"/>
      <c r="J7412" s="14"/>
      <c r="K7412" s="14"/>
      <c r="L7412" s="14"/>
      <c r="M7412" s="14"/>
      <c r="N7412" s="14"/>
      <c r="O7412" s="14"/>
      <c r="P7412" s="14"/>
    </row>
    <row r="7413" spans="9:16" x14ac:dyDescent="0.25">
      <c r="I7413" s="14"/>
      <c r="J7413" s="14"/>
      <c r="K7413" s="14"/>
      <c r="L7413" s="14"/>
      <c r="M7413" s="14"/>
      <c r="N7413" s="14"/>
      <c r="O7413" s="14"/>
      <c r="P7413" s="14"/>
    </row>
    <row r="7414" spans="9:16" x14ac:dyDescent="0.25">
      <c r="I7414" s="14"/>
      <c r="J7414" s="14"/>
      <c r="K7414" s="14"/>
      <c r="L7414" s="14"/>
      <c r="M7414" s="14"/>
      <c r="N7414" s="14"/>
      <c r="O7414" s="14"/>
      <c r="P7414" s="14"/>
    </row>
    <row r="7415" spans="9:16" x14ac:dyDescent="0.25">
      <c r="I7415" s="14"/>
      <c r="J7415" s="14"/>
      <c r="K7415" s="14"/>
      <c r="L7415" s="14"/>
      <c r="M7415" s="14"/>
      <c r="N7415" s="14"/>
      <c r="O7415" s="14"/>
      <c r="P7415" s="14"/>
    </row>
    <row r="7416" spans="9:16" x14ac:dyDescent="0.25">
      <c r="I7416" s="14"/>
      <c r="J7416" s="14"/>
      <c r="K7416" s="14"/>
      <c r="L7416" s="14"/>
      <c r="M7416" s="14"/>
      <c r="N7416" s="14"/>
      <c r="O7416" s="14"/>
      <c r="P7416" s="14"/>
    </row>
    <row r="7417" spans="9:16" x14ac:dyDescent="0.25">
      <c r="I7417" s="14"/>
      <c r="J7417" s="14"/>
      <c r="K7417" s="14"/>
      <c r="L7417" s="14"/>
      <c r="M7417" s="14"/>
      <c r="N7417" s="14"/>
      <c r="O7417" s="14"/>
      <c r="P7417" s="14"/>
    </row>
    <row r="7418" spans="9:16" x14ac:dyDescent="0.25">
      <c r="I7418" s="14"/>
      <c r="J7418" s="14"/>
      <c r="K7418" s="14"/>
      <c r="L7418" s="14"/>
      <c r="M7418" s="14"/>
      <c r="N7418" s="14"/>
      <c r="O7418" s="14"/>
      <c r="P7418" s="14"/>
    </row>
    <row r="7419" spans="9:16" x14ac:dyDescent="0.25">
      <c r="I7419" s="14"/>
      <c r="J7419" s="14"/>
      <c r="K7419" s="14"/>
      <c r="L7419" s="14"/>
      <c r="M7419" s="14"/>
      <c r="N7419" s="14"/>
      <c r="O7419" s="14"/>
      <c r="P7419" s="14"/>
    </row>
    <row r="7420" spans="9:16" x14ac:dyDescent="0.25">
      <c r="I7420" s="14"/>
      <c r="J7420" s="14"/>
      <c r="K7420" s="14"/>
      <c r="L7420" s="14"/>
      <c r="M7420" s="14"/>
      <c r="N7420" s="14"/>
      <c r="O7420" s="14"/>
      <c r="P7420" s="14"/>
    </row>
    <row r="7421" spans="9:16" x14ac:dyDescent="0.25">
      <c r="I7421" s="14"/>
      <c r="J7421" s="14"/>
      <c r="K7421" s="14"/>
      <c r="L7421" s="14"/>
      <c r="M7421" s="14"/>
      <c r="N7421" s="14"/>
      <c r="O7421" s="14"/>
      <c r="P7421" s="14"/>
    </row>
    <row r="7422" spans="9:16" x14ac:dyDescent="0.25">
      <c r="I7422" s="14"/>
      <c r="J7422" s="14"/>
      <c r="K7422" s="14"/>
      <c r="L7422" s="14"/>
      <c r="M7422" s="14"/>
      <c r="N7422" s="14"/>
      <c r="O7422" s="14"/>
      <c r="P7422" s="14"/>
    </row>
    <row r="7423" spans="9:16" x14ac:dyDescent="0.25">
      <c r="I7423" s="14"/>
      <c r="J7423" s="14"/>
      <c r="K7423" s="14"/>
      <c r="L7423" s="14"/>
      <c r="M7423" s="14"/>
      <c r="N7423" s="14"/>
      <c r="O7423" s="14"/>
      <c r="P7423" s="14"/>
    </row>
    <row r="7424" spans="9:16" x14ac:dyDescent="0.25">
      <c r="I7424" s="14"/>
      <c r="J7424" s="14"/>
      <c r="K7424" s="14"/>
      <c r="L7424" s="14"/>
      <c r="M7424" s="14"/>
      <c r="N7424" s="14"/>
      <c r="O7424" s="14"/>
      <c r="P7424" s="14"/>
    </row>
    <row r="7425" spans="9:16" x14ac:dyDescent="0.25">
      <c r="I7425" s="14"/>
      <c r="J7425" s="14"/>
      <c r="K7425" s="14"/>
      <c r="L7425" s="14"/>
      <c r="M7425" s="14"/>
      <c r="N7425" s="14"/>
      <c r="O7425" s="14"/>
      <c r="P7425" s="14"/>
    </row>
    <row r="7426" spans="9:16" x14ac:dyDescent="0.25">
      <c r="I7426" s="14"/>
      <c r="J7426" s="14"/>
      <c r="K7426" s="14"/>
      <c r="L7426" s="14"/>
      <c r="M7426" s="14"/>
      <c r="N7426" s="14"/>
      <c r="O7426" s="14"/>
      <c r="P7426" s="14"/>
    </row>
    <row r="7427" spans="9:16" x14ac:dyDescent="0.25">
      <c r="I7427" s="14"/>
      <c r="J7427" s="14"/>
      <c r="K7427" s="14"/>
      <c r="L7427" s="14"/>
      <c r="M7427" s="14"/>
      <c r="N7427" s="14"/>
      <c r="O7427" s="14"/>
      <c r="P7427" s="14"/>
    </row>
    <row r="7428" spans="9:16" x14ac:dyDescent="0.25">
      <c r="I7428" s="14"/>
      <c r="J7428" s="14"/>
      <c r="K7428" s="14"/>
      <c r="L7428" s="14"/>
      <c r="M7428" s="14"/>
      <c r="N7428" s="14"/>
      <c r="O7428" s="14"/>
      <c r="P7428" s="14"/>
    </row>
    <row r="7429" spans="9:16" x14ac:dyDescent="0.25">
      <c r="I7429" s="14"/>
      <c r="J7429" s="14"/>
      <c r="K7429" s="14"/>
      <c r="L7429" s="14"/>
      <c r="M7429" s="14"/>
      <c r="N7429" s="14"/>
      <c r="O7429" s="14"/>
      <c r="P7429" s="14"/>
    </row>
    <row r="7430" spans="9:16" x14ac:dyDescent="0.25">
      <c r="I7430" s="14"/>
      <c r="J7430" s="14"/>
      <c r="K7430" s="14"/>
      <c r="L7430" s="14"/>
      <c r="M7430" s="14"/>
      <c r="N7430" s="14"/>
      <c r="O7430" s="14"/>
      <c r="P7430" s="14"/>
    </row>
    <row r="7431" spans="9:16" x14ac:dyDescent="0.25">
      <c r="I7431" s="14"/>
      <c r="J7431" s="14"/>
      <c r="K7431" s="14"/>
      <c r="L7431" s="14"/>
      <c r="M7431" s="14"/>
      <c r="N7431" s="14"/>
      <c r="O7431" s="14"/>
      <c r="P7431" s="14"/>
    </row>
    <row r="7432" spans="9:16" x14ac:dyDescent="0.25">
      <c r="I7432" s="14"/>
      <c r="J7432" s="14"/>
      <c r="K7432" s="14"/>
      <c r="L7432" s="14"/>
      <c r="M7432" s="14"/>
      <c r="N7432" s="14"/>
      <c r="O7432" s="14"/>
      <c r="P7432" s="14"/>
    </row>
    <row r="7433" spans="9:16" x14ac:dyDescent="0.25">
      <c r="I7433" s="14"/>
      <c r="J7433" s="14"/>
      <c r="K7433" s="14"/>
      <c r="L7433" s="14"/>
      <c r="M7433" s="14"/>
      <c r="N7433" s="14"/>
      <c r="O7433" s="14"/>
      <c r="P7433" s="14"/>
    </row>
    <row r="7434" spans="9:16" x14ac:dyDescent="0.25">
      <c r="I7434" s="14"/>
      <c r="J7434" s="14"/>
      <c r="K7434" s="14"/>
      <c r="L7434" s="14"/>
      <c r="M7434" s="14"/>
      <c r="N7434" s="14"/>
      <c r="O7434" s="14"/>
      <c r="P7434" s="14"/>
    </row>
    <row r="7435" spans="9:16" x14ac:dyDescent="0.25">
      <c r="I7435" s="14"/>
      <c r="J7435" s="14"/>
      <c r="K7435" s="14"/>
      <c r="L7435" s="14"/>
      <c r="M7435" s="14"/>
      <c r="N7435" s="14"/>
      <c r="O7435" s="14"/>
      <c r="P7435" s="14"/>
    </row>
    <row r="7436" spans="9:16" x14ac:dyDescent="0.25">
      <c r="I7436" s="14"/>
      <c r="J7436" s="14"/>
      <c r="K7436" s="14"/>
      <c r="L7436" s="14"/>
      <c r="M7436" s="14"/>
      <c r="N7436" s="14"/>
      <c r="O7436" s="14"/>
      <c r="P7436" s="14"/>
    </row>
    <row r="7437" spans="9:16" x14ac:dyDescent="0.25">
      <c r="I7437" s="14"/>
      <c r="J7437" s="14"/>
      <c r="K7437" s="14"/>
      <c r="L7437" s="14"/>
      <c r="M7437" s="14"/>
      <c r="N7437" s="14"/>
      <c r="O7437" s="14"/>
      <c r="P7437" s="14"/>
    </row>
    <row r="7438" spans="9:16" x14ac:dyDescent="0.25">
      <c r="I7438" s="14"/>
      <c r="J7438" s="14"/>
      <c r="K7438" s="14"/>
      <c r="L7438" s="14"/>
      <c r="M7438" s="14"/>
      <c r="N7438" s="14"/>
      <c r="O7438" s="14"/>
      <c r="P7438" s="14"/>
    </row>
    <row r="7439" spans="9:16" x14ac:dyDescent="0.25">
      <c r="I7439" s="14"/>
      <c r="J7439" s="14"/>
      <c r="K7439" s="14"/>
      <c r="L7439" s="14"/>
      <c r="M7439" s="14"/>
      <c r="N7439" s="14"/>
      <c r="O7439" s="14"/>
      <c r="P7439" s="14"/>
    </row>
    <row r="7440" spans="9:16" x14ac:dyDescent="0.25">
      <c r="I7440" s="14"/>
      <c r="J7440" s="14"/>
      <c r="K7440" s="14"/>
      <c r="L7440" s="14"/>
      <c r="M7440" s="14"/>
      <c r="N7440" s="14"/>
      <c r="O7440" s="14"/>
      <c r="P7440" s="14"/>
    </row>
    <row r="7441" spans="9:16" x14ac:dyDescent="0.25">
      <c r="I7441" s="14"/>
      <c r="J7441" s="14"/>
      <c r="K7441" s="14"/>
      <c r="L7441" s="14"/>
      <c r="M7441" s="14"/>
      <c r="N7441" s="14"/>
      <c r="O7441" s="14"/>
      <c r="P7441" s="14"/>
    </row>
    <row r="7442" spans="9:16" x14ac:dyDescent="0.25">
      <c r="I7442" s="14"/>
      <c r="J7442" s="14"/>
      <c r="K7442" s="14"/>
      <c r="L7442" s="14"/>
      <c r="M7442" s="14"/>
      <c r="N7442" s="14"/>
      <c r="O7442" s="14"/>
      <c r="P7442" s="14"/>
    </row>
    <row r="7443" spans="9:16" x14ac:dyDescent="0.25">
      <c r="I7443" s="14"/>
      <c r="J7443" s="14"/>
      <c r="K7443" s="14"/>
      <c r="L7443" s="14"/>
      <c r="M7443" s="14"/>
      <c r="N7443" s="14"/>
      <c r="O7443" s="14"/>
      <c r="P7443" s="14"/>
    </row>
    <row r="7444" spans="9:16" x14ac:dyDescent="0.25">
      <c r="I7444" s="14"/>
      <c r="J7444" s="14"/>
      <c r="K7444" s="14"/>
      <c r="L7444" s="14"/>
      <c r="M7444" s="14"/>
      <c r="N7444" s="14"/>
      <c r="O7444" s="14"/>
      <c r="P7444" s="14"/>
    </row>
    <row r="7445" spans="9:16" x14ac:dyDescent="0.25">
      <c r="I7445" s="14"/>
      <c r="J7445" s="14"/>
      <c r="K7445" s="14"/>
      <c r="L7445" s="14"/>
      <c r="M7445" s="14"/>
      <c r="N7445" s="14"/>
      <c r="O7445" s="14"/>
      <c r="P7445" s="14"/>
    </row>
    <row r="7446" spans="9:16" x14ac:dyDescent="0.25">
      <c r="I7446" s="14"/>
      <c r="J7446" s="14"/>
      <c r="K7446" s="14"/>
      <c r="L7446" s="14"/>
      <c r="M7446" s="14"/>
      <c r="N7446" s="14"/>
      <c r="O7446" s="14"/>
      <c r="P7446" s="14"/>
    </row>
    <row r="7447" spans="9:16" x14ac:dyDescent="0.25">
      <c r="I7447" s="14"/>
      <c r="J7447" s="14"/>
      <c r="K7447" s="14"/>
      <c r="L7447" s="14"/>
      <c r="M7447" s="14"/>
      <c r="N7447" s="14"/>
      <c r="O7447" s="14"/>
      <c r="P7447" s="14"/>
    </row>
    <row r="7448" spans="9:16" x14ac:dyDescent="0.25">
      <c r="I7448" s="14"/>
      <c r="J7448" s="14"/>
      <c r="K7448" s="14"/>
      <c r="L7448" s="14"/>
      <c r="M7448" s="14"/>
      <c r="N7448" s="14"/>
      <c r="O7448" s="14"/>
      <c r="P7448" s="14"/>
    </row>
    <row r="7449" spans="9:16" x14ac:dyDescent="0.25">
      <c r="I7449" s="14"/>
      <c r="J7449" s="14"/>
      <c r="K7449" s="14"/>
      <c r="L7449" s="14"/>
      <c r="M7449" s="14"/>
      <c r="N7449" s="14"/>
      <c r="O7449" s="14"/>
      <c r="P7449" s="14"/>
    </row>
    <row r="7450" spans="9:16" x14ac:dyDescent="0.25">
      <c r="I7450" s="14"/>
      <c r="J7450" s="14"/>
      <c r="K7450" s="14"/>
      <c r="L7450" s="14"/>
      <c r="M7450" s="14"/>
      <c r="N7450" s="14"/>
      <c r="O7450" s="14"/>
      <c r="P7450" s="14"/>
    </row>
    <row r="7451" spans="9:16" x14ac:dyDescent="0.25">
      <c r="I7451" s="14"/>
      <c r="J7451" s="14"/>
      <c r="K7451" s="14"/>
      <c r="L7451" s="14"/>
      <c r="M7451" s="14"/>
      <c r="N7451" s="14"/>
      <c r="O7451" s="14"/>
      <c r="P7451" s="14"/>
    </row>
    <row r="7452" spans="9:16" x14ac:dyDescent="0.25">
      <c r="I7452" s="14"/>
      <c r="J7452" s="14"/>
      <c r="K7452" s="14"/>
      <c r="L7452" s="14"/>
      <c r="M7452" s="14"/>
      <c r="N7452" s="14"/>
      <c r="O7452" s="14"/>
      <c r="P7452" s="14"/>
    </row>
    <row r="7453" spans="9:16" x14ac:dyDescent="0.25">
      <c r="I7453" s="14"/>
      <c r="J7453" s="14"/>
      <c r="K7453" s="14"/>
      <c r="L7453" s="14"/>
      <c r="M7453" s="14"/>
      <c r="N7453" s="14"/>
      <c r="O7453" s="14"/>
      <c r="P7453" s="14"/>
    </row>
    <row r="7454" spans="9:16" x14ac:dyDescent="0.25">
      <c r="I7454" s="14"/>
      <c r="J7454" s="14"/>
      <c r="K7454" s="14"/>
      <c r="L7454" s="14"/>
      <c r="M7454" s="14"/>
      <c r="N7454" s="14"/>
      <c r="O7454" s="14"/>
      <c r="P7454" s="14"/>
    </row>
    <row r="7455" spans="9:16" x14ac:dyDescent="0.25">
      <c r="I7455" s="14"/>
      <c r="J7455" s="14"/>
      <c r="K7455" s="14"/>
      <c r="L7455" s="14"/>
      <c r="M7455" s="14"/>
      <c r="N7455" s="14"/>
      <c r="O7455" s="14"/>
      <c r="P7455" s="14"/>
    </row>
    <row r="7456" spans="9:16" x14ac:dyDescent="0.25">
      <c r="I7456" s="14"/>
      <c r="J7456" s="14"/>
      <c r="K7456" s="14"/>
      <c r="L7456" s="14"/>
      <c r="M7456" s="14"/>
      <c r="N7456" s="14"/>
      <c r="O7456" s="14"/>
      <c r="P7456" s="14"/>
    </row>
    <row r="7457" spans="9:16" x14ac:dyDescent="0.25">
      <c r="I7457" s="14"/>
      <c r="J7457" s="14"/>
      <c r="K7457" s="14"/>
      <c r="L7457" s="14"/>
      <c r="M7457" s="14"/>
      <c r="N7457" s="14"/>
      <c r="O7457" s="14"/>
      <c r="P7457" s="14"/>
    </row>
    <row r="7458" spans="9:16" x14ac:dyDescent="0.25">
      <c r="I7458" s="14"/>
      <c r="J7458" s="14"/>
      <c r="K7458" s="14"/>
      <c r="L7458" s="14"/>
      <c r="M7458" s="14"/>
      <c r="N7458" s="14"/>
      <c r="O7458" s="14"/>
      <c r="P7458" s="14"/>
    </row>
    <row r="7459" spans="9:16" x14ac:dyDescent="0.25">
      <c r="I7459" s="14"/>
      <c r="J7459" s="14"/>
      <c r="K7459" s="14"/>
      <c r="L7459" s="14"/>
      <c r="M7459" s="14"/>
      <c r="N7459" s="14"/>
      <c r="O7459" s="14"/>
      <c r="P7459" s="14"/>
    </row>
    <row r="7460" spans="9:16" x14ac:dyDescent="0.25">
      <c r="I7460" s="14"/>
      <c r="J7460" s="14"/>
      <c r="K7460" s="14"/>
      <c r="L7460" s="14"/>
      <c r="M7460" s="14"/>
      <c r="N7460" s="14"/>
      <c r="O7460" s="14"/>
      <c r="P7460" s="14"/>
    </row>
    <row r="7461" spans="9:16" x14ac:dyDescent="0.25">
      <c r="I7461" s="14"/>
      <c r="J7461" s="14"/>
      <c r="K7461" s="14"/>
      <c r="L7461" s="14"/>
      <c r="M7461" s="14"/>
      <c r="N7461" s="14"/>
      <c r="O7461" s="14"/>
      <c r="P7461" s="14"/>
    </row>
    <row r="7462" spans="9:16" x14ac:dyDescent="0.25">
      <c r="I7462" s="14"/>
      <c r="J7462" s="14"/>
      <c r="K7462" s="14"/>
      <c r="L7462" s="14"/>
      <c r="M7462" s="14"/>
      <c r="N7462" s="14"/>
      <c r="O7462" s="14"/>
      <c r="P7462" s="14"/>
    </row>
    <row r="7463" spans="9:16" x14ac:dyDescent="0.25">
      <c r="I7463" s="14"/>
      <c r="J7463" s="14"/>
      <c r="K7463" s="14"/>
      <c r="L7463" s="14"/>
      <c r="M7463" s="14"/>
      <c r="N7463" s="14"/>
      <c r="O7463" s="14"/>
      <c r="P7463" s="14"/>
    </row>
    <row r="7464" spans="9:16" x14ac:dyDescent="0.25">
      <c r="I7464" s="14"/>
      <c r="J7464" s="14"/>
      <c r="K7464" s="14"/>
      <c r="L7464" s="14"/>
      <c r="M7464" s="14"/>
      <c r="N7464" s="14"/>
      <c r="O7464" s="14"/>
      <c r="P7464" s="14"/>
    </row>
    <row r="7465" spans="9:16" x14ac:dyDescent="0.25">
      <c r="I7465" s="14"/>
      <c r="J7465" s="14"/>
      <c r="K7465" s="14"/>
      <c r="L7465" s="14"/>
      <c r="M7465" s="14"/>
      <c r="N7465" s="14"/>
      <c r="O7465" s="14"/>
      <c r="P7465" s="14"/>
    </row>
    <row r="7466" spans="9:16" x14ac:dyDescent="0.25">
      <c r="I7466" s="14"/>
      <c r="J7466" s="14"/>
      <c r="K7466" s="14"/>
      <c r="L7466" s="14"/>
      <c r="M7466" s="14"/>
      <c r="N7466" s="14"/>
      <c r="O7466" s="14"/>
      <c r="P7466" s="14"/>
    </row>
    <row r="7467" spans="9:16" x14ac:dyDescent="0.25">
      <c r="I7467" s="14"/>
      <c r="J7467" s="14"/>
      <c r="K7467" s="14"/>
      <c r="L7467" s="14"/>
      <c r="M7467" s="14"/>
      <c r="N7467" s="14"/>
      <c r="O7467" s="14"/>
      <c r="P7467" s="14"/>
    </row>
    <row r="7468" spans="9:16" x14ac:dyDescent="0.25">
      <c r="I7468" s="14"/>
      <c r="J7468" s="14"/>
      <c r="K7468" s="14"/>
      <c r="L7468" s="14"/>
      <c r="M7468" s="14"/>
      <c r="N7468" s="14"/>
      <c r="O7468" s="14"/>
      <c r="P7468" s="14"/>
    </row>
    <row r="7469" spans="9:16" x14ac:dyDescent="0.25">
      <c r="I7469" s="14"/>
      <c r="J7469" s="14"/>
      <c r="K7469" s="14"/>
      <c r="L7469" s="14"/>
      <c r="M7469" s="14"/>
      <c r="N7469" s="14"/>
      <c r="O7469" s="14"/>
      <c r="P7469" s="14"/>
    </row>
    <row r="7470" spans="9:16" x14ac:dyDescent="0.25">
      <c r="I7470" s="14"/>
      <c r="J7470" s="14"/>
      <c r="K7470" s="14"/>
      <c r="L7470" s="14"/>
      <c r="M7470" s="14"/>
      <c r="N7470" s="14"/>
      <c r="O7470" s="14"/>
      <c r="P7470" s="14"/>
    </row>
    <row r="7471" spans="9:16" x14ac:dyDescent="0.25">
      <c r="I7471" s="14"/>
      <c r="J7471" s="14"/>
      <c r="K7471" s="14"/>
      <c r="L7471" s="14"/>
      <c r="M7471" s="14"/>
      <c r="N7471" s="14"/>
      <c r="O7471" s="14"/>
      <c r="P7471" s="14"/>
    </row>
    <row r="7472" spans="9:16" x14ac:dyDescent="0.25">
      <c r="I7472" s="14"/>
      <c r="J7472" s="14"/>
      <c r="K7472" s="14"/>
      <c r="L7472" s="14"/>
      <c r="M7472" s="14"/>
      <c r="N7472" s="14"/>
      <c r="O7472" s="14"/>
      <c r="P7472" s="14"/>
    </row>
    <row r="7473" spans="9:16" x14ac:dyDescent="0.25">
      <c r="I7473" s="14"/>
      <c r="J7473" s="14"/>
      <c r="K7473" s="14"/>
      <c r="L7473" s="14"/>
      <c r="M7473" s="14"/>
      <c r="N7473" s="14"/>
      <c r="O7473" s="14"/>
      <c r="P7473" s="14"/>
    </row>
    <row r="7474" spans="9:16" x14ac:dyDescent="0.25">
      <c r="I7474" s="14"/>
      <c r="J7474" s="14"/>
      <c r="K7474" s="14"/>
      <c r="L7474" s="14"/>
      <c r="M7474" s="14"/>
      <c r="N7474" s="14"/>
      <c r="O7474" s="14"/>
      <c r="P7474" s="14"/>
    </row>
    <row r="7475" spans="9:16" x14ac:dyDescent="0.25">
      <c r="I7475" s="14"/>
      <c r="J7475" s="14"/>
      <c r="K7475" s="14"/>
      <c r="L7475" s="14"/>
      <c r="M7475" s="14"/>
      <c r="N7475" s="14"/>
      <c r="O7475" s="14"/>
      <c r="P7475" s="14"/>
    </row>
    <row r="7476" spans="9:16" x14ac:dyDescent="0.25">
      <c r="I7476" s="14"/>
      <c r="J7476" s="14"/>
      <c r="K7476" s="14"/>
      <c r="L7476" s="14"/>
      <c r="M7476" s="14"/>
      <c r="N7476" s="14"/>
      <c r="O7476" s="14"/>
      <c r="P7476" s="14"/>
    </row>
    <row r="7477" spans="9:16" x14ac:dyDescent="0.25">
      <c r="I7477" s="14"/>
      <c r="J7477" s="14"/>
      <c r="K7477" s="14"/>
      <c r="L7477" s="14"/>
      <c r="M7477" s="14"/>
      <c r="N7477" s="14"/>
      <c r="O7477" s="14"/>
      <c r="P7477" s="14"/>
    </row>
    <row r="7478" spans="9:16" x14ac:dyDescent="0.25">
      <c r="I7478" s="14"/>
      <c r="J7478" s="14"/>
      <c r="K7478" s="14"/>
      <c r="L7478" s="14"/>
      <c r="M7478" s="14"/>
      <c r="N7478" s="14"/>
      <c r="O7478" s="14"/>
      <c r="P7478" s="14"/>
    </row>
    <row r="7479" spans="9:16" x14ac:dyDescent="0.25">
      <c r="I7479" s="14"/>
      <c r="J7479" s="14"/>
      <c r="K7479" s="14"/>
      <c r="L7479" s="14"/>
      <c r="M7479" s="14"/>
      <c r="N7479" s="14"/>
      <c r="O7479" s="14"/>
      <c r="P7479" s="14"/>
    </row>
    <row r="7480" spans="9:16" x14ac:dyDescent="0.25">
      <c r="I7480" s="14"/>
      <c r="J7480" s="14"/>
      <c r="K7480" s="14"/>
      <c r="L7480" s="14"/>
      <c r="M7480" s="14"/>
      <c r="N7480" s="14"/>
      <c r="O7480" s="14"/>
      <c r="P7480" s="14"/>
    </row>
    <row r="7481" spans="9:16" x14ac:dyDescent="0.25">
      <c r="I7481" s="14"/>
      <c r="J7481" s="14"/>
      <c r="K7481" s="14"/>
      <c r="L7481" s="14"/>
      <c r="M7481" s="14"/>
      <c r="N7481" s="14"/>
      <c r="O7481" s="14"/>
      <c r="P7481" s="14"/>
    </row>
    <row r="7482" spans="9:16" x14ac:dyDescent="0.25">
      <c r="I7482" s="14"/>
      <c r="J7482" s="14"/>
      <c r="K7482" s="14"/>
      <c r="L7482" s="14"/>
      <c r="M7482" s="14"/>
      <c r="N7482" s="14"/>
      <c r="O7482" s="14"/>
      <c r="P7482" s="14"/>
    </row>
    <row r="7483" spans="9:16" x14ac:dyDescent="0.25">
      <c r="I7483" s="14"/>
      <c r="J7483" s="14"/>
      <c r="K7483" s="14"/>
      <c r="L7483" s="14"/>
      <c r="M7483" s="14"/>
      <c r="N7483" s="14"/>
      <c r="O7483" s="14"/>
      <c r="P7483" s="14"/>
    </row>
    <row r="7484" spans="9:16" x14ac:dyDescent="0.25">
      <c r="I7484" s="14"/>
      <c r="J7484" s="14"/>
      <c r="K7484" s="14"/>
      <c r="L7484" s="14"/>
      <c r="M7484" s="14"/>
      <c r="N7484" s="14"/>
      <c r="O7484" s="14"/>
      <c r="P7484" s="14"/>
    </row>
    <row r="7485" spans="9:16" x14ac:dyDescent="0.25">
      <c r="I7485" s="14"/>
      <c r="J7485" s="14"/>
      <c r="K7485" s="14"/>
      <c r="L7485" s="14"/>
      <c r="M7485" s="14"/>
      <c r="N7485" s="14"/>
      <c r="O7485" s="14"/>
      <c r="P7485" s="14"/>
    </row>
    <row r="7486" spans="9:16" x14ac:dyDescent="0.25">
      <c r="I7486" s="14"/>
      <c r="J7486" s="14"/>
      <c r="K7486" s="14"/>
      <c r="L7486" s="14"/>
      <c r="M7486" s="14"/>
      <c r="N7486" s="14"/>
      <c r="O7486" s="14"/>
      <c r="P7486" s="14"/>
    </row>
    <row r="7487" spans="9:16" x14ac:dyDescent="0.25">
      <c r="I7487" s="14"/>
      <c r="J7487" s="14"/>
      <c r="K7487" s="14"/>
      <c r="L7487" s="14"/>
      <c r="M7487" s="14"/>
      <c r="N7487" s="14"/>
      <c r="O7487" s="14"/>
      <c r="P7487" s="14"/>
    </row>
    <row r="7488" spans="9:16" x14ac:dyDescent="0.25">
      <c r="I7488" s="14"/>
      <c r="J7488" s="14"/>
      <c r="K7488" s="14"/>
      <c r="L7488" s="14"/>
      <c r="M7488" s="14"/>
      <c r="N7488" s="14"/>
      <c r="O7488" s="14"/>
      <c r="P7488" s="14"/>
    </row>
    <row r="7489" spans="9:16" x14ac:dyDescent="0.25">
      <c r="I7489" s="14"/>
      <c r="J7489" s="14"/>
      <c r="K7489" s="14"/>
      <c r="L7489" s="14"/>
      <c r="M7489" s="14"/>
      <c r="N7489" s="14"/>
      <c r="O7489" s="14"/>
      <c r="P7489" s="14"/>
    </row>
    <row r="7490" spans="9:16" x14ac:dyDescent="0.25">
      <c r="I7490" s="14"/>
      <c r="J7490" s="14"/>
      <c r="K7490" s="14"/>
      <c r="L7490" s="14"/>
      <c r="M7490" s="14"/>
      <c r="N7490" s="14"/>
      <c r="O7490" s="14"/>
      <c r="P7490" s="14"/>
    </row>
    <row r="7491" spans="9:16" x14ac:dyDescent="0.25">
      <c r="I7491" s="14"/>
      <c r="J7491" s="14"/>
      <c r="K7491" s="14"/>
      <c r="L7491" s="14"/>
      <c r="M7491" s="14"/>
      <c r="N7491" s="14"/>
      <c r="O7491" s="14"/>
      <c r="P7491" s="14"/>
    </row>
    <row r="7492" spans="9:16" x14ac:dyDescent="0.25">
      <c r="I7492" s="14"/>
      <c r="J7492" s="14"/>
      <c r="K7492" s="14"/>
      <c r="L7492" s="14"/>
      <c r="M7492" s="14"/>
      <c r="N7492" s="14"/>
      <c r="O7492" s="14"/>
      <c r="P7492" s="14"/>
    </row>
    <row r="7493" spans="9:16" x14ac:dyDescent="0.25">
      <c r="I7493" s="14"/>
      <c r="J7493" s="14"/>
      <c r="K7493" s="14"/>
      <c r="L7493" s="14"/>
      <c r="M7493" s="14"/>
      <c r="N7493" s="14"/>
      <c r="O7493" s="14"/>
      <c r="P7493" s="14"/>
    </row>
    <row r="7494" spans="9:16" x14ac:dyDescent="0.25">
      <c r="I7494" s="14"/>
      <c r="J7494" s="14"/>
      <c r="K7494" s="14"/>
      <c r="L7494" s="14"/>
      <c r="M7494" s="14"/>
      <c r="N7494" s="14"/>
      <c r="O7494" s="14"/>
      <c r="P7494" s="14"/>
    </row>
    <row r="7495" spans="9:16" x14ac:dyDescent="0.25">
      <c r="I7495" s="14"/>
      <c r="J7495" s="14"/>
      <c r="K7495" s="14"/>
      <c r="L7495" s="14"/>
      <c r="M7495" s="14"/>
      <c r="N7495" s="14"/>
      <c r="O7495" s="14"/>
      <c r="P7495" s="14"/>
    </row>
    <row r="7496" spans="9:16" x14ac:dyDescent="0.25">
      <c r="I7496" s="14"/>
      <c r="J7496" s="14"/>
      <c r="K7496" s="14"/>
      <c r="L7496" s="14"/>
      <c r="M7496" s="14"/>
      <c r="N7496" s="14"/>
      <c r="O7496" s="14"/>
      <c r="P7496" s="14"/>
    </row>
    <row r="7497" spans="9:16" x14ac:dyDescent="0.25">
      <c r="I7497" s="14"/>
      <c r="J7497" s="14"/>
      <c r="K7497" s="14"/>
      <c r="L7497" s="14"/>
      <c r="M7497" s="14"/>
      <c r="N7497" s="14"/>
      <c r="O7497" s="14"/>
      <c r="P7497" s="14"/>
    </row>
    <row r="7498" spans="9:16" x14ac:dyDescent="0.25">
      <c r="I7498" s="14"/>
      <c r="J7498" s="14"/>
      <c r="K7498" s="14"/>
      <c r="L7498" s="14"/>
      <c r="M7498" s="14"/>
      <c r="N7498" s="14"/>
      <c r="O7498" s="14"/>
      <c r="P7498" s="14"/>
    </row>
    <row r="7499" spans="9:16" x14ac:dyDescent="0.25">
      <c r="I7499" s="14"/>
      <c r="J7499" s="14"/>
      <c r="K7499" s="14"/>
      <c r="L7499" s="14"/>
      <c r="M7499" s="14"/>
      <c r="N7499" s="14"/>
      <c r="O7499" s="14"/>
      <c r="P7499" s="14"/>
    </row>
    <row r="7500" spans="9:16" x14ac:dyDescent="0.25">
      <c r="I7500" s="14"/>
      <c r="J7500" s="14"/>
      <c r="K7500" s="14"/>
      <c r="L7500" s="14"/>
      <c r="M7500" s="14"/>
      <c r="N7500" s="14"/>
      <c r="O7500" s="14"/>
      <c r="P7500" s="14"/>
    </row>
    <row r="7501" spans="9:16" x14ac:dyDescent="0.25">
      <c r="I7501" s="14"/>
      <c r="J7501" s="14"/>
      <c r="K7501" s="14"/>
      <c r="L7501" s="14"/>
      <c r="M7501" s="14"/>
      <c r="N7501" s="14"/>
      <c r="O7501" s="14"/>
      <c r="P7501" s="14"/>
    </row>
    <row r="7502" spans="9:16" x14ac:dyDescent="0.25">
      <c r="I7502" s="14"/>
      <c r="J7502" s="14"/>
      <c r="K7502" s="14"/>
      <c r="L7502" s="14"/>
      <c r="M7502" s="14"/>
      <c r="N7502" s="14"/>
      <c r="O7502" s="14"/>
      <c r="P7502" s="14"/>
    </row>
    <row r="7503" spans="9:16" x14ac:dyDescent="0.25">
      <c r="I7503" s="14"/>
      <c r="J7503" s="14"/>
      <c r="K7503" s="14"/>
      <c r="L7503" s="14"/>
      <c r="M7503" s="14"/>
      <c r="N7503" s="14"/>
      <c r="O7503" s="14"/>
      <c r="P7503" s="14"/>
    </row>
    <row r="7504" spans="9:16" x14ac:dyDescent="0.25">
      <c r="I7504" s="14"/>
      <c r="J7504" s="14"/>
      <c r="K7504" s="14"/>
      <c r="L7504" s="14"/>
      <c r="M7504" s="14"/>
      <c r="N7504" s="14"/>
      <c r="O7504" s="14"/>
      <c r="P7504" s="14"/>
    </row>
    <row r="7505" spans="9:16" x14ac:dyDescent="0.25">
      <c r="I7505" s="14"/>
      <c r="J7505" s="14"/>
      <c r="K7505" s="14"/>
      <c r="L7505" s="14"/>
      <c r="M7505" s="14"/>
      <c r="N7505" s="14"/>
      <c r="O7505" s="14"/>
      <c r="P7505" s="14"/>
    </row>
    <row r="7506" spans="9:16" x14ac:dyDescent="0.25">
      <c r="I7506" s="14"/>
      <c r="J7506" s="14"/>
      <c r="K7506" s="14"/>
      <c r="L7506" s="14"/>
      <c r="M7506" s="14"/>
      <c r="N7506" s="14"/>
      <c r="O7506" s="14"/>
      <c r="P7506" s="14"/>
    </row>
    <row r="7507" spans="9:16" x14ac:dyDescent="0.25">
      <c r="I7507" s="14"/>
      <c r="J7507" s="14"/>
      <c r="K7507" s="14"/>
      <c r="L7507" s="14"/>
      <c r="M7507" s="14"/>
      <c r="N7507" s="14"/>
      <c r="O7507" s="14"/>
      <c r="P7507" s="14"/>
    </row>
    <row r="7508" spans="9:16" x14ac:dyDescent="0.25">
      <c r="I7508" s="14"/>
      <c r="J7508" s="14"/>
      <c r="K7508" s="14"/>
      <c r="L7508" s="14"/>
      <c r="M7508" s="14"/>
      <c r="N7508" s="14"/>
      <c r="O7508" s="14"/>
      <c r="P7508" s="14"/>
    </row>
    <row r="7509" spans="9:16" x14ac:dyDescent="0.25">
      <c r="I7509" s="14"/>
      <c r="J7509" s="14"/>
      <c r="K7509" s="14"/>
      <c r="L7509" s="14"/>
      <c r="M7509" s="14"/>
      <c r="N7509" s="14"/>
      <c r="O7509" s="14"/>
      <c r="P7509" s="14"/>
    </row>
    <row r="7510" spans="9:16" x14ac:dyDescent="0.25">
      <c r="I7510" s="14"/>
      <c r="J7510" s="14"/>
      <c r="K7510" s="14"/>
      <c r="L7510" s="14"/>
      <c r="M7510" s="14"/>
      <c r="N7510" s="14"/>
      <c r="O7510" s="14"/>
      <c r="P7510" s="14"/>
    </row>
    <row r="7511" spans="9:16" x14ac:dyDescent="0.25">
      <c r="I7511" s="14"/>
      <c r="J7511" s="14"/>
      <c r="K7511" s="14"/>
      <c r="L7511" s="14"/>
      <c r="M7511" s="14"/>
      <c r="N7511" s="14"/>
      <c r="O7511" s="14"/>
      <c r="P7511" s="14"/>
    </row>
    <row r="7512" spans="9:16" x14ac:dyDescent="0.25">
      <c r="I7512" s="14"/>
      <c r="J7512" s="14"/>
      <c r="K7512" s="14"/>
      <c r="L7512" s="14"/>
      <c r="M7512" s="14"/>
      <c r="N7512" s="14"/>
      <c r="O7512" s="14"/>
      <c r="P7512" s="14"/>
    </row>
    <row r="7513" spans="9:16" x14ac:dyDescent="0.25">
      <c r="I7513" s="14"/>
      <c r="J7513" s="14"/>
      <c r="K7513" s="14"/>
      <c r="L7513" s="14"/>
      <c r="M7513" s="14"/>
      <c r="N7513" s="14"/>
      <c r="O7513" s="14"/>
      <c r="P7513" s="14"/>
    </row>
    <row r="7514" spans="9:16" x14ac:dyDescent="0.25">
      <c r="I7514" s="14"/>
      <c r="J7514" s="14"/>
      <c r="K7514" s="14"/>
      <c r="L7514" s="14"/>
      <c r="M7514" s="14"/>
      <c r="N7514" s="14"/>
      <c r="O7514" s="14"/>
      <c r="P7514" s="14"/>
    </row>
    <row r="7515" spans="9:16" x14ac:dyDescent="0.25">
      <c r="I7515" s="14"/>
      <c r="J7515" s="14"/>
      <c r="K7515" s="14"/>
      <c r="L7515" s="14"/>
      <c r="M7515" s="14"/>
      <c r="N7515" s="14"/>
      <c r="O7515" s="14"/>
      <c r="P7515" s="14"/>
    </row>
    <row r="7516" spans="9:16" x14ac:dyDescent="0.25">
      <c r="I7516" s="14"/>
      <c r="J7516" s="14"/>
      <c r="K7516" s="14"/>
      <c r="L7516" s="14"/>
      <c r="M7516" s="14"/>
      <c r="N7516" s="14"/>
      <c r="O7516" s="14"/>
      <c r="P7516" s="14"/>
    </row>
    <row r="7517" spans="9:16" x14ac:dyDescent="0.25">
      <c r="I7517" s="14"/>
      <c r="J7517" s="14"/>
      <c r="K7517" s="14"/>
      <c r="L7517" s="14"/>
      <c r="M7517" s="14"/>
      <c r="N7517" s="14"/>
      <c r="O7517" s="14"/>
      <c r="P7517" s="14"/>
    </row>
    <row r="7518" spans="9:16" x14ac:dyDescent="0.25">
      <c r="I7518" s="14"/>
      <c r="J7518" s="14"/>
      <c r="K7518" s="14"/>
      <c r="L7518" s="14"/>
      <c r="M7518" s="14"/>
      <c r="N7518" s="14"/>
      <c r="O7518" s="14"/>
      <c r="P7518" s="14"/>
    </row>
    <row r="7519" spans="9:16" x14ac:dyDescent="0.25">
      <c r="I7519" s="14"/>
      <c r="J7519" s="14"/>
      <c r="K7519" s="14"/>
      <c r="L7519" s="14"/>
      <c r="M7519" s="14"/>
      <c r="N7519" s="14"/>
      <c r="O7519" s="14"/>
      <c r="P7519" s="14"/>
    </row>
    <row r="7520" spans="9:16" x14ac:dyDescent="0.25">
      <c r="I7520" s="14"/>
      <c r="J7520" s="14"/>
      <c r="K7520" s="14"/>
      <c r="L7520" s="14"/>
      <c r="M7520" s="14"/>
      <c r="N7520" s="14"/>
      <c r="O7520" s="14"/>
      <c r="P7520" s="14"/>
    </row>
    <row r="7521" spans="9:16" x14ac:dyDescent="0.25">
      <c r="I7521" s="14"/>
      <c r="J7521" s="14"/>
      <c r="K7521" s="14"/>
      <c r="L7521" s="14"/>
      <c r="M7521" s="14"/>
      <c r="N7521" s="14"/>
      <c r="O7521" s="14"/>
      <c r="P7521" s="14"/>
    </row>
    <row r="7522" spans="9:16" x14ac:dyDescent="0.25">
      <c r="I7522" s="14"/>
      <c r="J7522" s="14"/>
      <c r="K7522" s="14"/>
      <c r="L7522" s="14"/>
      <c r="M7522" s="14"/>
      <c r="N7522" s="14"/>
      <c r="O7522" s="14"/>
      <c r="P7522" s="14"/>
    </row>
    <row r="7523" spans="9:16" x14ac:dyDescent="0.25">
      <c r="I7523" s="14"/>
      <c r="J7523" s="14"/>
      <c r="K7523" s="14"/>
      <c r="L7523" s="14"/>
      <c r="M7523" s="14"/>
      <c r="N7523" s="14"/>
      <c r="O7523" s="14"/>
      <c r="P7523" s="14"/>
    </row>
    <row r="7524" spans="9:16" x14ac:dyDescent="0.25">
      <c r="I7524" s="14"/>
      <c r="J7524" s="14"/>
      <c r="K7524" s="14"/>
      <c r="L7524" s="14"/>
      <c r="M7524" s="14"/>
      <c r="N7524" s="14"/>
      <c r="O7524" s="14"/>
      <c r="P7524" s="14"/>
    </row>
    <row r="7525" spans="9:16" x14ac:dyDescent="0.25">
      <c r="I7525" s="14"/>
      <c r="J7525" s="14"/>
      <c r="K7525" s="14"/>
      <c r="L7525" s="14"/>
      <c r="M7525" s="14"/>
      <c r="N7525" s="14"/>
      <c r="O7525" s="14"/>
      <c r="P7525" s="14"/>
    </row>
    <row r="7526" spans="9:16" x14ac:dyDescent="0.25">
      <c r="I7526" s="14"/>
      <c r="J7526" s="14"/>
      <c r="K7526" s="14"/>
      <c r="L7526" s="14"/>
      <c r="M7526" s="14"/>
      <c r="N7526" s="14"/>
      <c r="O7526" s="14"/>
      <c r="P7526" s="14"/>
    </row>
    <row r="7527" spans="9:16" x14ac:dyDescent="0.25">
      <c r="I7527" s="14"/>
      <c r="J7527" s="14"/>
      <c r="K7527" s="14"/>
      <c r="L7527" s="14"/>
      <c r="M7527" s="14"/>
      <c r="N7527" s="14"/>
      <c r="O7527" s="14"/>
      <c r="P7527" s="14"/>
    </row>
    <row r="7528" spans="9:16" x14ac:dyDescent="0.25">
      <c r="I7528" s="14"/>
      <c r="J7528" s="14"/>
      <c r="K7528" s="14"/>
      <c r="L7528" s="14"/>
      <c r="M7528" s="14"/>
      <c r="N7528" s="14"/>
      <c r="O7528" s="14"/>
      <c r="P7528" s="14"/>
    </row>
    <row r="7529" spans="9:16" x14ac:dyDescent="0.25">
      <c r="I7529" s="14"/>
      <c r="J7529" s="14"/>
      <c r="K7529" s="14"/>
      <c r="L7529" s="14"/>
      <c r="M7529" s="14"/>
      <c r="N7529" s="14"/>
      <c r="O7529" s="14"/>
      <c r="P7529" s="14"/>
    </row>
    <row r="7530" spans="9:16" x14ac:dyDescent="0.25">
      <c r="I7530" s="14"/>
      <c r="J7530" s="14"/>
      <c r="K7530" s="14"/>
      <c r="L7530" s="14"/>
      <c r="M7530" s="14"/>
      <c r="N7530" s="14"/>
      <c r="O7530" s="14"/>
      <c r="P7530" s="14"/>
    </row>
    <row r="7531" spans="9:16" x14ac:dyDescent="0.25">
      <c r="I7531" s="14"/>
      <c r="J7531" s="14"/>
      <c r="K7531" s="14"/>
      <c r="L7531" s="14"/>
      <c r="M7531" s="14"/>
      <c r="N7531" s="14"/>
      <c r="O7531" s="14"/>
      <c r="P7531" s="14"/>
    </row>
    <row r="7532" spans="9:16" x14ac:dyDescent="0.25">
      <c r="I7532" s="14"/>
      <c r="J7532" s="14"/>
      <c r="K7532" s="14"/>
      <c r="L7532" s="14"/>
      <c r="M7532" s="14"/>
      <c r="N7532" s="14"/>
      <c r="O7532" s="14"/>
      <c r="P7532" s="14"/>
    </row>
    <row r="7533" spans="9:16" x14ac:dyDescent="0.25">
      <c r="I7533" s="14"/>
      <c r="J7533" s="14"/>
      <c r="K7533" s="14"/>
      <c r="L7533" s="14"/>
      <c r="M7533" s="14"/>
      <c r="N7533" s="14"/>
      <c r="O7533" s="14"/>
      <c r="P7533" s="14"/>
    </row>
    <row r="7534" spans="9:16" x14ac:dyDescent="0.25">
      <c r="I7534" s="14"/>
      <c r="J7534" s="14"/>
      <c r="K7534" s="14"/>
      <c r="L7534" s="14"/>
      <c r="M7534" s="14"/>
      <c r="N7534" s="14"/>
      <c r="O7534" s="14"/>
      <c r="P7534" s="14"/>
    </row>
    <row r="7535" spans="9:16" x14ac:dyDescent="0.25">
      <c r="I7535" s="14"/>
      <c r="J7535" s="14"/>
      <c r="K7535" s="14"/>
      <c r="L7535" s="14"/>
      <c r="M7535" s="14"/>
      <c r="N7535" s="14"/>
      <c r="O7535" s="14"/>
      <c r="P7535" s="14"/>
    </row>
    <row r="7536" spans="9:16" x14ac:dyDescent="0.25">
      <c r="I7536" s="14"/>
      <c r="J7536" s="14"/>
      <c r="K7536" s="14"/>
      <c r="L7536" s="14"/>
      <c r="M7536" s="14"/>
      <c r="N7536" s="14"/>
      <c r="O7536" s="14"/>
      <c r="P7536" s="14"/>
    </row>
    <row r="7537" spans="9:16" x14ac:dyDescent="0.25">
      <c r="I7537" s="14"/>
      <c r="J7537" s="14"/>
      <c r="K7537" s="14"/>
      <c r="L7537" s="14"/>
      <c r="M7537" s="14"/>
      <c r="N7537" s="14"/>
      <c r="O7537" s="14"/>
      <c r="P7537" s="14"/>
    </row>
    <row r="7538" spans="9:16" x14ac:dyDescent="0.25">
      <c r="I7538" s="14"/>
      <c r="J7538" s="14"/>
      <c r="K7538" s="14"/>
      <c r="L7538" s="14"/>
      <c r="M7538" s="14"/>
      <c r="N7538" s="14"/>
      <c r="O7538" s="14"/>
      <c r="P7538" s="14"/>
    </row>
    <row r="7539" spans="9:16" x14ac:dyDescent="0.25">
      <c r="I7539" s="14"/>
      <c r="J7539" s="14"/>
      <c r="K7539" s="14"/>
      <c r="L7539" s="14"/>
      <c r="M7539" s="14"/>
      <c r="N7539" s="14"/>
      <c r="O7539" s="14"/>
      <c r="P7539" s="14"/>
    </row>
    <row r="7540" spans="9:16" x14ac:dyDescent="0.25">
      <c r="I7540" s="14"/>
      <c r="J7540" s="14"/>
      <c r="K7540" s="14"/>
      <c r="L7540" s="14"/>
      <c r="M7540" s="14"/>
      <c r="N7540" s="14"/>
      <c r="O7540" s="14"/>
      <c r="P7540" s="14"/>
    </row>
    <row r="7541" spans="9:16" x14ac:dyDescent="0.25">
      <c r="I7541" s="14"/>
      <c r="J7541" s="14"/>
      <c r="K7541" s="14"/>
      <c r="L7541" s="14"/>
      <c r="M7541" s="14"/>
      <c r="N7541" s="14"/>
      <c r="O7541" s="14"/>
      <c r="P7541" s="14"/>
    </row>
    <row r="7542" spans="9:16" x14ac:dyDescent="0.25">
      <c r="I7542" s="14"/>
      <c r="J7542" s="14"/>
      <c r="K7542" s="14"/>
      <c r="L7542" s="14"/>
      <c r="M7542" s="14"/>
      <c r="N7542" s="14"/>
      <c r="O7542" s="14"/>
      <c r="P7542" s="14"/>
    </row>
    <row r="7543" spans="9:16" x14ac:dyDescent="0.25">
      <c r="I7543" s="14"/>
      <c r="J7543" s="14"/>
      <c r="K7543" s="14"/>
      <c r="L7543" s="14"/>
      <c r="M7543" s="14"/>
      <c r="N7543" s="14"/>
      <c r="O7543" s="14"/>
      <c r="P7543" s="14"/>
    </row>
    <row r="7544" spans="9:16" x14ac:dyDescent="0.25">
      <c r="I7544" s="14"/>
      <c r="J7544" s="14"/>
      <c r="K7544" s="14"/>
      <c r="L7544" s="14"/>
      <c r="M7544" s="14"/>
      <c r="N7544" s="14"/>
      <c r="O7544" s="14"/>
      <c r="P7544" s="14"/>
    </row>
    <row r="7545" spans="9:16" x14ac:dyDescent="0.25">
      <c r="I7545" s="14"/>
      <c r="J7545" s="14"/>
      <c r="K7545" s="14"/>
      <c r="L7545" s="14"/>
      <c r="M7545" s="14"/>
      <c r="N7545" s="14"/>
      <c r="O7545" s="14"/>
      <c r="P7545" s="14"/>
    </row>
    <row r="7546" spans="9:16" x14ac:dyDescent="0.25">
      <c r="I7546" s="14"/>
      <c r="J7546" s="14"/>
      <c r="K7546" s="14"/>
      <c r="L7546" s="14"/>
      <c r="M7546" s="14"/>
      <c r="N7546" s="14"/>
      <c r="O7546" s="14"/>
      <c r="P7546" s="14"/>
    </row>
    <row r="7547" spans="9:16" x14ac:dyDescent="0.25">
      <c r="I7547" s="14"/>
      <c r="J7547" s="14"/>
      <c r="K7547" s="14"/>
      <c r="L7547" s="14"/>
      <c r="M7547" s="14"/>
      <c r="N7547" s="14"/>
      <c r="O7547" s="14"/>
      <c r="P7547" s="14"/>
    </row>
    <row r="7548" spans="9:16" x14ac:dyDescent="0.25">
      <c r="I7548" s="14"/>
      <c r="J7548" s="14"/>
      <c r="K7548" s="14"/>
      <c r="L7548" s="14"/>
      <c r="M7548" s="14"/>
      <c r="N7548" s="14"/>
      <c r="O7548" s="14"/>
      <c r="P7548" s="14"/>
    </row>
    <row r="7549" spans="9:16" x14ac:dyDescent="0.25">
      <c r="I7549" s="14"/>
      <c r="J7549" s="14"/>
      <c r="K7549" s="14"/>
      <c r="L7549" s="14"/>
      <c r="M7549" s="14"/>
      <c r="N7549" s="14"/>
      <c r="O7549" s="14"/>
      <c r="P7549" s="14"/>
    </row>
    <row r="7550" spans="9:16" x14ac:dyDescent="0.25">
      <c r="I7550" s="14"/>
      <c r="J7550" s="14"/>
      <c r="K7550" s="14"/>
      <c r="L7550" s="14"/>
      <c r="M7550" s="14"/>
      <c r="N7550" s="14"/>
      <c r="O7550" s="14"/>
      <c r="P7550" s="14"/>
    </row>
    <row r="7551" spans="9:16" x14ac:dyDescent="0.25">
      <c r="I7551" s="14"/>
      <c r="J7551" s="14"/>
      <c r="K7551" s="14"/>
      <c r="L7551" s="14"/>
      <c r="M7551" s="14"/>
      <c r="N7551" s="14"/>
      <c r="O7551" s="14"/>
      <c r="P7551" s="14"/>
    </row>
    <row r="7552" spans="9:16" x14ac:dyDescent="0.25">
      <c r="I7552" s="14"/>
      <c r="J7552" s="14"/>
      <c r="K7552" s="14"/>
      <c r="L7552" s="14"/>
      <c r="M7552" s="14"/>
      <c r="N7552" s="14"/>
      <c r="O7552" s="14"/>
      <c r="P7552" s="14"/>
    </row>
    <row r="7553" spans="9:16" x14ac:dyDescent="0.25">
      <c r="I7553" s="14"/>
      <c r="J7553" s="14"/>
      <c r="K7553" s="14"/>
      <c r="L7553" s="14"/>
      <c r="M7553" s="14"/>
      <c r="N7553" s="14"/>
      <c r="O7553" s="14"/>
      <c r="P7553" s="14"/>
    </row>
    <row r="7554" spans="9:16" x14ac:dyDescent="0.25">
      <c r="I7554" s="14"/>
      <c r="J7554" s="14"/>
      <c r="K7554" s="14"/>
      <c r="L7554" s="14"/>
      <c r="M7554" s="14"/>
      <c r="N7554" s="14"/>
      <c r="O7554" s="14"/>
      <c r="P7554" s="14"/>
    </row>
    <row r="7555" spans="9:16" x14ac:dyDescent="0.25">
      <c r="I7555" s="14"/>
      <c r="J7555" s="14"/>
      <c r="K7555" s="14"/>
      <c r="L7555" s="14"/>
      <c r="M7555" s="14"/>
      <c r="N7555" s="14"/>
      <c r="O7555" s="14"/>
      <c r="P7555" s="14"/>
    </row>
    <row r="7556" spans="9:16" x14ac:dyDescent="0.25">
      <c r="I7556" s="14"/>
      <c r="J7556" s="14"/>
      <c r="K7556" s="14"/>
      <c r="L7556" s="14"/>
      <c r="M7556" s="14"/>
      <c r="N7556" s="14"/>
      <c r="O7556" s="14"/>
      <c r="P7556" s="14"/>
    </row>
    <row r="7557" spans="9:16" x14ac:dyDescent="0.25">
      <c r="I7557" s="14"/>
      <c r="J7557" s="14"/>
      <c r="K7557" s="14"/>
      <c r="L7557" s="14"/>
      <c r="M7557" s="14"/>
      <c r="N7557" s="14"/>
      <c r="O7557" s="14"/>
      <c r="P7557" s="14"/>
    </row>
    <row r="7558" spans="9:16" x14ac:dyDescent="0.25">
      <c r="I7558" s="14"/>
      <c r="J7558" s="14"/>
      <c r="K7558" s="14"/>
      <c r="L7558" s="14"/>
      <c r="M7558" s="14"/>
      <c r="N7558" s="14"/>
      <c r="O7558" s="14"/>
      <c r="P7558" s="14"/>
    </row>
    <row r="7559" spans="9:16" x14ac:dyDescent="0.25">
      <c r="I7559" s="14"/>
      <c r="J7559" s="14"/>
      <c r="K7559" s="14"/>
      <c r="L7559" s="14"/>
      <c r="M7559" s="14"/>
      <c r="N7559" s="14"/>
      <c r="O7559" s="14"/>
      <c r="P7559" s="14"/>
    </row>
    <row r="7560" spans="9:16" x14ac:dyDescent="0.25">
      <c r="I7560" s="14"/>
      <c r="J7560" s="14"/>
      <c r="K7560" s="14"/>
      <c r="L7560" s="14"/>
      <c r="M7560" s="14"/>
      <c r="N7560" s="14"/>
      <c r="O7560" s="14"/>
      <c r="P7560" s="14"/>
    </row>
    <row r="7561" spans="9:16" x14ac:dyDescent="0.25">
      <c r="I7561" s="14"/>
      <c r="J7561" s="14"/>
      <c r="K7561" s="14"/>
      <c r="L7561" s="14"/>
      <c r="M7561" s="14"/>
      <c r="N7561" s="14"/>
      <c r="O7561" s="14"/>
      <c r="P7561" s="14"/>
    </row>
    <row r="7562" spans="9:16" x14ac:dyDescent="0.25">
      <c r="I7562" s="14"/>
      <c r="J7562" s="14"/>
      <c r="K7562" s="14"/>
      <c r="L7562" s="14"/>
      <c r="M7562" s="14"/>
      <c r="N7562" s="14"/>
      <c r="O7562" s="14"/>
      <c r="P7562" s="14"/>
    </row>
    <row r="7563" spans="9:16" x14ac:dyDescent="0.25">
      <c r="I7563" s="14"/>
      <c r="J7563" s="14"/>
      <c r="K7563" s="14"/>
      <c r="L7563" s="14"/>
      <c r="M7563" s="14"/>
      <c r="N7563" s="14"/>
      <c r="O7563" s="14"/>
      <c r="P7563" s="14"/>
    </row>
    <row r="7564" spans="9:16" x14ac:dyDescent="0.25">
      <c r="I7564" s="14"/>
      <c r="J7564" s="14"/>
      <c r="K7564" s="14"/>
      <c r="L7564" s="14"/>
      <c r="M7564" s="14"/>
      <c r="N7564" s="14"/>
      <c r="O7564" s="14"/>
      <c r="P7564" s="14"/>
    </row>
    <row r="7565" spans="9:16" x14ac:dyDescent="0.25">
      <c r="I7565" s="14"/>
      <c r="J7565" s="14"/>
      <c r="K7565" s="14"/>
      <c r="L7565" s="14"/>
      <c r="M7565" s="14"/>
      <c r="N7565" s="14"/>
      <c r="O7565" s="14"/>
      <c r="P7565" s="14"/>
    </row>
    <row r="7566" spans="9:16" x14ac:dyDescent="0.25">
      <c r="I7566" s="14"/>
      <c r="J7566" s="14"/>
      <c r="K7566" s="14"/>
      <c r="L7566" s="14"/>
      <c r="M7566" s="14"/>
      <c r="N7566" s="14"/>
      <c r="O7566" s="14"/>
      <c r="P7566" s="14"/>
    </row>
    <row r="7567" spans="9:16" x14ac:dyDescent="0.25">
      <c r="I7567" s="14"/>
      <c r="J7567" s="14"/>
      <c r="K7567" s="14"/>
      <c r="L7567" s="14"/>
      <c r="M7567" s="14"/>
      <c r="N7567" s="14"/>
      <c r="O7567" s="14"/>
      <c r="P7567" s="14"/>
    </row>
    <row r="7568" spans="9:16" x14ac:dyDescent="0.25">
      <c r="I7568" s="14"/>
      <c r="J7568" s="14"/>
      <c r="K7568" s="14"/>
      <c r="L7568" s="14"/>
      <c r="M7568" s="14"/>
      <c r="N7568" s="14"/>
      <c r="O7568" s="14"/>
      <c r="P7568" s="14"/>
    </row>
    <row r="7569" spans="9:16" x14ac:dyDescent="0.25">
      <c r="I7569" s="14"/>
      <c r="J7569" s="14"/>
      <c r="K7569" s="14"/>
      <c r="L7569" s="14"/>
      <c r="M7569" s="14"/>
      <c r="N7569" s="14"/>
      <c r="O7569" s="14"/>
      <c r="P7569" s="14"/>
    </row>
    <row r="7570" spans="9:16" x14ac:dyDescent="0.25">
      <c r="I7570" s="14"/>
      <c r="J7570" s="14"/>
      <c r="K7570" s="14"/>
      <c r="L7570" s="14"/>
      <c r="M7570" s="14"/>
      <c r="N7570" s="14"/>
      <c r="O7570" s="14"/>
      <c r="P7570" s="14"/>
    </row>
    <row r="7571" spans="9:16" x14ac:dyDescent="0.25">
      <c r="I7571" s="14"/>
      <c r="J7571" s="14"/>
      <c r="K7571" s="14"/>
      <c r="L7571" s="14"/>
      <c r="M7571" s="14"/>
      <c r="N7571" s="14"/>
      <c r="O7571" s="14"/>
      <c r="P7571" s="14"/>
    </row>
    <row r="7572" spans="9:16" x14ac:dyDescent="0.25">
      <c r="I7572" s="14"/>
      <c r="J7572" s="14"/>
      <c r="K7572" s="14"/>
      <c r="L7572" s="14"/>
      <c r="M7572" s="14"/>
      <c r="N7572" s="14"/>
      <c r="O7572" s="14"/>
      <c r="P7572" s="14"/>
    </row>
    <row r="7573" spans="9:16" x14ac:dyDescent="0.25">
      <c r="I7573" s="14"/>
      <c r="J7573" s="14"/>
      <c r="K7573" s="14"/>
      <c r="L7573" s="14"/>
      <c r="M7573" s="14"/>
      <c r="N7573" s="14"/>
      <c r="O7573" s="14"/>
      <c r="P7573" s="14"/>
    </row>
    <row r="7574" spans="9:16" x14ac:dyDescent="0.25">
      <c r="I7574" s="14"/>
      <c r="J7574" s="14"/>
      <c r="K7574" s="14"/>
      <c r="L7574" s="14"/>
      <c r="M7574" s="14"/>
      <c r="N7574" s="14"/>
      <c r="O7574" s="14"/>
      <c r="P7574" s="14"/>
    </row>
    <row r="7575" spans="9:16" x14ac:dyDescent="0.25">
      <c r="I7575" s="14"/>
      <c r="J7575" s="14"/>
      <c r="K7575" s="14"/>
      <c r="L7575" s="14"/>
      <c r="M7575" s="14"/>
      <c r="N7575" s="14"/>
      <c r="O7575" s="14"/>
      <c r="P7575" s="14"/>
    </row>
    <row r="7576" spans="9:16" x14ac:dyDescent="0.25">
      <c r="I7576" s="14"/>
      <c r="J7576" s="14"/>
      <c r="K7576" s="14"/>
      <c r="L7576" s="14"/>
      <c r="M7576" s="14"/>
      <c r="N7576" s="14"/>
      <c r="O7576" s="14"/>
      <c r="P7576" s="14"/>
    </row>
    <row r="7577" spans="9:16" x14ac:dyDescent="0.25">
      <c r="I7577" s="14"/>
      <c r="J7577" s="14"/>
      <c r="K7577" s="14"/>
      <c r="L7577" s="14"/>
      <c r="M7577" s="14"/>
      <c r="N7577" s="14"/>
      <c r="O7577" s="14"/>
      <c r="P7577" s="14"/>
    </row>
    <row r="7578" spans="9:16" x14ac:dyDescent="0.25">
      <c r="I7578" s="14"/>
      <c r="J7578" s="14"/>
      <c r="K7578" s="14"/>
      <c r="L7578" s="14"/>
      <c r="M7578" s="14"/>
      <c r="N7578" s="14"/>
      <c r="O7578" s="14"/>
      <c r="P7578" s="14"/>
    </row>
    <row r="7579" spans="9:16" x14ac:dyDescent="0.25">
      <c r="I7579" s="14"/>
      <c r="J7579" s="14"/>
      <c r="K7579" s="14"/>
      <c r="L7579" s="14"/>
      <c r="M7579" s="14"/>
      <c r="N7579" s="14"/>
      <c r="O7579" s="14"/>
      <c r="P7579" s="14"/>
    </row>
    <row r="7580" spans="9:16" x14ac:dyDescent="0.25">
      <c r="I7580" s="14"/>
      <c r="J7580" s="14"/>
      <c r="K7580" s="14"/>
      <c r="L7580" s="14"/>
      <c r="M7580" s="14"/>
      <c r="N7580" s="14"/>
      <c r="O7580" s="14"/>
      <c r="P7580" s="14"/>
    </row>
    <row r="7581" spans="9:16" x14ac:dyDescent="0.25">
      <c r="I7581" s="14"/>
      <c r="J7581" s="14"/>
      <c r="K7581" s="14"/>
      <c r="L7581" s="14"/>
      <c r="M7581" s="14"/>
      <c r="N7581" s="14"/>
      <c r="O7581" s="14"/>
      <c r="P7581" s="14"/>
    </row>
    <row r="7582" spans="9:16" x14ac:dyDescent="0.25">
      <c r="I7582" s="14"/>
      <c r="J7582" s="14"/>
      <c r="K7582" s="14"/>
      <c r="L7582" s="14"/>
      <c r="M7582" s="14"/>
      <c r="N7582" s="14"/>
      <c r="O7582" s="14"/>
      <c r="P7582" s="14"/>
    </row>
    <row r="7583" spans="9:16" x14ac:dyDescent="0.25">
      <c r="I7583" s="14"/>
      <c r="J7583" s="14"/>
      <c r="K7583" s="14"/>
      <c r="L7583" s="14"/>
      <c r="M7583" s="14"/>
      <c r="N7583" s="14"/>
      <c r="O7583" s="14"/>
      <c r="P7583" s="14"/>
    </row>
    <row r="7584" spans="9:16" x14ac:dyDescent="0.25">
      <c r="I7584" s="14"/>
      <c r="J7584" s="14"/>
      <c r="K7584" s="14"/>
      <c r="L7584" s="14"/>
      <c r="M7584" s="14"/>
      <c r="N7584" s="14"/>
      <c r="O7584" s="14"/>
      <c r="P7584" s="14"/>
    </row>
    <row r="7585" spans="9:16" x14ac:dyDescent="0.25">
      <c r="I7585" s="14"/>
      <c r="J7585" s="14"/>
      <c r="K7585" s="14"/>
      <c r="L7585" s="14"/>
      <c r="M7585" s="14"/>
      <c r="N7585" s="14"/>
      <c r="O7585" s="14"/>
      <c r="P7585" s="14"/>
    </row>
    <row r="7586" spans="9:16" x14ac:dyDescent="0.25">
      <c r="I7586" s="14"/>
      <c r="J7586" s="14"/>
      <c r="K7586" s="14"/>
      <c r="L7586" s="14"/>
      <c r="M7586" s="14"/>
      <c r="N7586" s="14"/>
      <c r="O7586" s="14"/>
      <c r="P7586" s="14"/>
    </row>
    <row r="7587" spans="9:16" x14ac:dyDescent="0.25">
      <c r="I7587" s="14"/>
      <c r="J7587" s="14"/>
      <c r="K7587" s="14"/>
      <c r="L7587" s="14"/>
      <c r="M7587" s="14"/>
      <c r="N7587" s="14"/>
      <c r="O7587" s="14"/>
      <c r="P7587" s="14"/>
    </row>
    <row r="7588" spans="9:16" x14ac:dyDescent="0.25">
      <c r="I7588" s="14"/>
      <c r="J7588" s="14"/>
      <c r="K7588" s="14"/>
      <c r="L7588" s="14"/>
      <c r="M7588" s="14"/>
      <c r="N7588" s="14"/>
      <c r="O7588" s="14"/>
      <c r="P7588" s="14"/>
    </row>
    <row r="7589" spans="9:16" x14ac:dyDescent="0.25">
      <c r="I7589" s="14"/>
      <c r="J7589" s="14"/>
      <c r="K7589" s="14"/>
      <c r="L7589" s="14"/>
      <c r="M7589" s="14"/>
      <c r="N7589" s="14"/>
      <c r="O7589" s="14"/>
      <c r="P7589" s="14"/>
    </row>
    <row r="7590" spans="9:16" x14ac:dyDescent="0.25">
      <c r="I7590" s="14"/>
      <c r="J7590" s="14"/>
      <c r="K7590" s="14"/>
      <c r="L7590" s="14"/>
      <c r="M7590" s="14"/>
      <c r="N7590" s="14"/>
      <c r="O7590" s="14"/>
      <c r="P7590" s="14"/>
    </row>
    <row r="7591" spans="9:16" x14ac:dyDescent="0.25">
      <c r="I7591" s="14"/>
      <c r="J7591" s="14"/>
      <c r="K7591" s="14"/>
      <c r="L7591" s="14"/>
      <c r="M7591" s="14"/>
      <c r="N7591" s="14"/>
      <c r="O7591" s="14"/>
      <c r="P7591" s="14"/>
    </row>
    <row r="7592" spans="9:16" x14ac:dyDescent="0.25">
      <c r="I7592" s="14"/>
      <c r="J7592" s="14"/>
      <c r="K7592" s="14"/>
      <c r="L7592" s="14"/>
      <c r="M7592" s="14"/>
      <c r="N7592" s="14"/>
      <c r="O7592" s="14"/>
      <c r="P7592" s="14"/>
    </row>
    <row r="7593" spans="9:16" x14ac:dyDescent="0.25">
      <c r="I7593" s="14"/>
      <c r="J7593" s="14"/>
      <c r="K7593" s="14"/>
      <c r="L7593" s="14"/>
      <c r="M7593" s="14"/>
      <c r="N7593" s="14"/>
      <c r="O7593" s="14"/>
      <c r="P7593" s="14"/>
    </row>
    <row r="7594" spans="9:16" x14ac:dyDescent="0.25">
      <c r="I7594" s="14"/>
      <c r="J7594" s="14"/>
      <c r="K7594" s="14"/>
      <c r="L7594" s="14"/>
      <c r="M7594" s="14"/>
      <c r="N7594" s="14"/>
      <c r="O7594" s="14"/>
      <c r="P7594" s="14"/>
    </row>
    <row r="7595" spans="9:16" x14ac:dyDescent="0.25">
      <c r="I7595" s="14"/>
      <c r="J7595" s="14"/>
      <c r="K7595" s="14"/>
      <c r="L7595" s="14"/>
      <c r="M7595" s="14"/>
      <c r="N7595" s="14"/>
      <c r="O7595" s="14"/>
      <c r="P7595" s="14"/>
    </row>
    <row r="7596" spans="9:16" x14ac:dyDescent="0.25">
      <c r="I7596" s="14"/>
      <c r="J7596" s="14"/>
      <c r="K7596" s="14"/>
      <c r="L7596" s="14"/>
      <c r="M7596" s="14"/>
      <c r="N7596" s="14"/>
      <c r="O7596" s="14"/>
      <c r="P7596" s="14"/>
    </row>
    <row r="7597" spans="9:16" x14ac:dyDescent="0.25">
      <c r="I7597" s="14"/>
      <c r="J7597" s="14"/>
      <c r="K7597" s="14"/>
      <c r="L7597" s="14"/>
      <c r="M7597" s="14"/>
      <c r="N7597" s="14"/>
      <c r="O7597" s="14"/>
      <c r="P7597" s="14"/>
    </row>
    <row r="7598" spans="9:16" x14ac:dyDescent="0.25">
      <c r="I7598" s="14"/>
      <c r="J7598" s="14"/>
      <c r="K7598" s="14"/>
      <c r="L7598" s="14"/>
      <c r="M7598" s="14"/>
      <c r="N7598" s="14"/>
      <c r="O7598" s="14"/>
      <c r="P7598" s="14"/>
    </row>
    <row r="7599" spans="9:16" x14ac:dyDescent="0.25">
      <c r="I7599" s="14"/>
      <c r="J7599" s="14"/>
      <c r="K7599" s="14"/>
      <c r="L7599" s="14"/>
      <c r="M7599" s="14"/>
      <c r="N7599" s="14"/>
      <c r="O7599" s="14"/>
      <c r="P7599" s="14"/>
    </row>
    <row r="7600" spans="9:16" x14ac:dyDescent="0.25">
      <c r="I7600" s="14"/>
      <c r="J7600" s="14"/>
      <c r="K7600" s="14"/>
      <c r="L7600" s="14"/>
      <c r="M7600" s="14"/>
      <c r="N7600" s="14"/>
      <c r="O7600" s="14"/>
      <c r="P7600" s="14"/>
    </row>
    <row r="7601" spans="9:16" x14ac:dyDescent="0.25">
      <c r="I7601" s="14"/>
      <c r="J7601" s="14"/>
      <c r="K7601" s="14"/>
      <c r="L7601" s="14"/>
      <c r="M7601" s="14"/>
      <c r="N7601" s="14"/>
      <c r="O7601" s="14"/>
      <c r="P7601" s="14"/>
    </row>
    <row r="7602" spans="9:16" x14ac:dyDescent="0.25">
      <c r="I7602" s="14"/>
      <c r="J7602" s="14"/>
      <c r="K7602" s="14"/>
      <c r="L7602" s="14"/>
      <c r="M7602" s="14"/>
      <c r="N7602" s="14"/>
      <c r="O7602" s="14"/>
      <c r="P7602" s="14"/>
    </row>
    <row r="7603" spans="9:16" x14ac:dyDescent="0.25">
      <c r="I7603" s="14"/>
      <c r="J7603" s="14"/>
      <c r="K7603" s="14"/>
      <c r="L7603" s="14"/>
      <c r="M7603" s="14"/>
      <c r="N7603" s="14"/>
      <c r="O7603" s="14"/>
      <c r="P7603" s="14"/>
    </row>
    <row r="7604" spans="9:16" x14ac:dyDescent="0.25">
      <c r="I7604" s="14"/>
      <c r="J7604" s="14"/>
      <c r="K7604" s="14"/>
      <c r="L7604" s="14"/>
      <c r="M7604" s="14"/>
      <c r="N7604" s="14"/>
      <c r="O7604" s="14"/>
      <c r="P7604" s="14"/>
    </row>
    <row r="7605" spans="9:16" x14ac:dyDescent="0.25">
      <c r="I7605" s="14"/>
      <c r="J7605" s="14"/>
      <c r="K7605" s="14"/>
      <c r="L7605" s="14"/>
      <c r="M7605" s="14"/>
      <c r="N7605" s="14"/>
      <c r="O7605" s="14"/>
      <c r="P7605" s="14"/>
    </row>
    <row r="7606" spans="9:16" x14ac:dyDescent="0.25">
      <c r="I7606" s="14"/>
      <c r="J7606" s="14"/>
      <c r="K7606" s="14"/>
      <c r="L7606" s="14"/>
      <c r="M7606" s="14"/>
      <c r="N7606" s="14"/>
      <c r="O7606" s="14"/>
      <c r="P7606" s="14"/>
    </row>
    <row r="7607" spans="9:16" x14ac:dyDescent="0.25">
      <c r="I7607" s="14"/>
      <c r="J7607" s="14"/>
      <c r="K7607" s="14"/>
      <c r="L7607" s="14"/>
      <c r="M7607" s="14"/>
      <c r="N7607" s="14"/>
      <c r="O7607" s="14"/>
      <c r="P7607" s="14"/>
    </row>
    <row r="7608" spans="9:16" x14ac:dyDescent="0.25">
      <c r="I7608" s="14"/>
      <c r="J7608" s="14"/>
      <c r="K7608" s="14"/>
      <c r="L7608" s="14"/>
      <c r="M7608" s="14"/>
      <c r="N7608" s="14"/>
      <c r="O7608" s="14"/>
      <c r="P7608" s="14"/>
    </row>
    <row r="7609" spans="9:16" x14ac:dyDescent="0.25">
      <c r="I7609" s="14"/>
      <c r="J7609" s="14"/>
      <c r="K7609" s="14"/>
      <c r="L7609" s="14"/>
      <c r="M7609" s="14"/>
      <c r="N7609" s="14"/>
      <c r="O7609" s="14"/>
      <c r="P7609" s="14"/>
    </row>
    <row r="7610" spans="9:16" x14ac:dyDescent="0.25">
      <c r="I7610" s="14"/>
      <c r="J7610" s="14"/>
      <c r="K7610" s="14"/>
      <c r="L7610" s="14"/>
      <c r="M7610" s="14"/>
      <c r="N7610" s="14"/>
      <c r="O7610" s="14"/>
      <c r="P7610" s="14"/>
    </row>
    <row r="7611" spans="9:16" x14ac:dyDescent="0.25">
      <c r="I7611" s="14"/>
      <c r="J7611" s="14"/>
      <c r="K7611" s="14"/>
      <c r="L7611" s="14"/>
      <c r="M7611" s="14"/>
      <c r="N7611" s="14"/>
      <c r="O7611" s="14"/>
      <c r="P7611" s="14"/>
    </row>
    <row r="7612" spans="9:16" x14ac:dyDescent="0.25">
      <c r="I7612" s="14"/>
      <c r="J7612" s="14"/>
      <c r="K7612" s="14"/>
      <c r="L7612" s="14"/>
      <c r="M7612" s="14"/>
      <c r="N7612" s="14"/>
      <c r="O7612" s="14"/>
      <c r="P7612" s="14"/>
    </row>
    <row r="7613" spans="9:16" x14ac:dyDescent="0.25">
      <c r="I7613" s="14"/>
      <c r="J7613" s="14"/>
      <c r="K7613" s="14"/>
      <c r="L7613" s="14"/>
      <c r="M7613" s="14"/>
      <c r="N7613" s="14"/>
      <c r="O7613" s="14"/>
      <c r="P7613" s="14"/>
    </row>
    <row r="7614" spans="9:16" x14ac:dyDescent="0.25">
      <c r="I7614" s="14"/>
      <c r="J7614" s="14"/>
      <c r="K7614" s="14"/>
      <c r="L7614" s="14"/>
      <c r="M7614" s="14"/>
      <c r="N7614" s="14"/>
      <c r="O7614" s="14"/>
      <c r="P7614" s="14"/>
    </row>
    <row r="7615" spans="9:16" x14ac:dyDescent="0.25">
      <c r="I7615" s="14"/>
      <c r="J7615" s="14"/>
      <c r="K7615" s="14"/>
      <c r="L7615" s="14"/>
      <c r="M7615" s="14"/>
      <c r="N7615" s="14"/>
      <c r="O7615" s="14"/>
      <c r="P7615" s="14"/>
    </row>
    <row r="7616" spans="9:16" x14ac:dyDescent="0.25">
      <c r="I7616" s="14"/>
      <c r="J7616" s="14"/>
      <c r="K7616" s="14"/>
      <c r="L7616" s="14"/>
      <c r="M7616" s="14"/>
      <c r="N7616" s="14"/>
      <c r="O7616" s="14"/>
      <c r="P7616" s="14"/>
    </row>
    <row r="7617" spans="9:16" x14ac:dyDescent="0.25">
      <c r="I7617" s="14"/>
      <c r="J7617" s="14"/>
      <c r="K7617" s="14"/>
      <c r="L7617" s="14"/>
      <c r="M7617" s="14"/>
      <c r="N7617" s="14"/>
      <c r="O7617" s="14"/>
      <c r="P7617" s="14"/>
    </row>
    <row r="7618" spans="9:16" x14ac:dyDescent="0.25">
      <c r="I7618" s="14"/>
      <c r="J7618" s="14"/>
      <c r="K7618" s="14"/>
      <c r="L7618" s="14"/>
      <c r="M7618" s="14"/>
      <c r="N7618" s="14"/>
      <c r="O7618" s="14"/>
      <c r="P7618" s="14"/>
    </row>
    <row r="7619" spans="9:16" x14ac:dyDescent="0.25">
      <c r="I7619" s="14"/>
      <c r="J7619" s="14"/>
      <c r="K7619" s="14"/>
      <c r="L7619" s="14"/>
      <c r="M7619" s="14"/>
      <c r="N7619" s="14"/>
      <c r="O7619" s="14"/>
      <c r="P7619" s="14"/>
    </row>
    <row r="7620" spans="9:16" x14ac:dyDescent="0.25">
      <c r="I7620" s="14"/>
      <c r="J7620" s="14"/>
      <c r="K7620" s="14"/>
      <c r="L7620" s="14"/>
      <c r="M7620" s="14"/>
      <c r="N7620" s="14"/>
      <c r="O7620" s="14"/>
      <c r="P7620" s="14"/>
    </row>
    <row r="7621" spans="9:16" x14ac:dyDescent="0.25">
      <c r="I7621" s="14"/>
      <c r="J7621" s="14"/>
      <c r="K7621" s="14"/>
      <c r="L7621" s="14"/>
      <c r="M7621" s="14"/>
      <c r="N7621" s="14"/>
      <c r="O7621" s="14"/>
      <c r="P7621" s="14"/>
    </row>
    <row r="7622" spans="9:16" x14ac:dyDescent="0.25">
      <c r="I7622" s="14"/>
      <c r="J7622" s="14"/>
      <c r="K7622" s="14"/>
      <c r="L7622" s="14"/>
      <c r="M7622" s="14"/>
      <c r="N7622" s="14"/>
      <c r="O7622" s="14"/>
      <c r="P7622" s="14"/>
    </row>
    <row r="7623" spans="9:16" x14ac:dyDescent="0.25">
      <c r="I7623" s="14"/>
      <c r="J7623" s="14"/>
      <c r="K7623" s="14"/>
      <c r="L7623" s="14"/>
      <c r="M7623" s="14"/>
      <c r="N7623" s="14"/>
      <c r="O7623" s="14"/>
      <c r="P7623" s="14"/>
    </row>
    <row r="7624" spans="9:16" x14ac:dyDescent="0.25">
      <c r="I7624" s="14"/>
      <c r="J7624" s="14"/>
      <c r="K7624" s="14"/>
      <c r="L7624" s="14"/>
      <c r="M7624" s="14"/>
      <c r="N7624" s="14"/>
      <c r="O7624" s="14"/>
      <c r="P7624" s="14"/>
    </row>
    <row r="7625" spans="9:16" x14ac:dyDescent="0.25">
      <c r="I7625" s="14"/>
      <c r="J7625" s="14"/>
      <c r="K7625" s="14"/>
      <c r="L7625" s="14"/>
      <c r="M7625" s="14"/>
      <c r="N7625" s="14"/>
      <c r="O7625" s="14"/>
      <c r="P7625" s="14"/>
    </row>
    <row r="7626" spans="9:16" x14ac:dyDescent="0.25">
      <c r="I7626" s="14"/>
      <c r="J7626" s="14"/>
      <c r="K7626" s="14"/>
      <c r="L7626" s="14"/>
      <c r="M7626" s="14"/>
      <c r="N7626" s="14"/>
      <c r="O7626" s="14"/>
      <c r="P7626" s="14"/>
    </row>
    <row r="7627" spans="9:16" x14ac:dyDescent="0.25">
      <c r="I7627" s="14"/>
      <c r="J7627" s="14"/>
      <c r="K7627" s="14"/>
      <c r="L7627" s="14"/>
      <c r="M7627" s="14"/>
      <c r="N7627" s="14"/>
      <c r="O7627" s="14"/>
      <c r="P7627" s="14"/>
    </row>
    <row r="7628" spans="9:16" x14ac:dyDescent="0.25">
      <c r="I7628" s="14"/>
      <c r="J7628" s="14"/>
      <c r="K7628" s="14"/>
      <c r="L7628" s="14"/>
      <c r="M7628" s="14"/>
      <c r="N7628" s="14"/>
      <c r="O7628" s="14"/>
      <c r="P7628" s="14"/>
    </row>
    <row r="7629" spans="9:16" x14ac:dyDescent="0.25">
      <c r="I7629" s="14"/>
      <c r="J7629" s="14"/>
      <c r="K7629" s="14"/>
      <c r="L7629" s="14"/>
      <c r="M7629" s="14"/>
      <c r="N7629" s="14"/>
      <c r="O7629" s="14"/>
      <c r="P7629" s="14"/>
    </row>
    <row r="7630" spans="9:16" x14ac:dyDescent="0.25">
      <c r="I7630" s="14"/>
      <c r="J7630" s="14"/>
      <c r="K7630" s="14"/>
      <c r="L7630" s="14"/>
      <c r="M7630" s="14"/>
      <c r="N7630" s="14"/>
      <c r="O7630" s="14"/>
      <c r="P7630" s="14"/>
    </row>
    <row r="7631" spans="9:16" x14ac:dyDescent="0.25">
      <c r="I7631" s="14"/>
      <c r="J7631" s="14"/>
      <c r="K7631" s="14"/>
      <c r="L7631" s="14"/>
      <c r="M7631" s="14"/>
      <c r="N7631" s="14"/>
      <c r="O7631" s="14"/>
      <c r="P7631" s="14"/>
    </row>
    <row r="7632" spans="9:16" x14ac:dyDescent="0.25">
      <c r="I7632" s="14"/>
      <c r="J7632" s="14"/>
      <c r="K7632" s="14"/>
      <c r="L7632" s="14"/>
      <c r="M7632" s="14"/>
      <c r="N7632" s="14"/>
      <c r="O7632" s="14"/>
      <c r="P7632" s="14"/>
    </row>
    <row r="7633" spans="9:16" x14ac:dyDescent="0.25">
      <c r="I7633" s="14"/>
      <c r="J7633" s="14"/>
      <c r="K7633" s="14"/>
      <c r="L7633" s="14"/>
      <c r="M7633" s="14"/>
      <c r="N7633" s="14"/>
      <c r="O7633" s="14"/>
      <c r="P7633" s="14"/>
    </row>
    <row r="7634" spans="9:16" x14ac:dyDescent="0.25">
      <c r="I7634" s="14"/>
      <c r="J7634" s="14"/>
      <c r="K7634" s="14"/>
      <c r="L7634" s="14"/>
      <c r="M7634" s="14"/>
      <c r="N7634" s="14"/>
      <c r="O7634" s="14"/>
      <c r="P7634" s="14"/>
    </row>
    <row r="7635" spans="9:16" x14ac:dyDescent="0.25">
      <c r="I7635" s="14"/>
      <c r="J7635" s="14"/>
      <c r="K7635" s="14"/>
      <c r="L7635" s="14"/>
      <c r="M7635" s="14"/>
      <c r="N7635" s="14"/>
      <c r="O7635" s="14"/>
      <c r="P7635" s="14"/>
    </row>
    <row r="7636" spans="9:16" x14ac:dyDescent="0.25">
      <c r="I7636" s="14"/>
      <c r="J7636" s="14"/>
      <c r="K7636" s="14"/>
      <c r="L7636" s="14"/>
      <c r="M7636" s="14"/>
      <c r="N7636" s="14"/>
      <c r="O7636" s="14"/>
      <c r="P7636" s="14"/>
    </row>
    <row r="7637" spans="9:16" x14ac:dyDescent="0.25">
      <c r="I7637" s="14"/>
      <c r="J7637" s="14"/>
      <c r="K7637" s="14"/>
      <c r="L7637" s="14"/>
      <c r="M7637" s="14"/>
      <c r="N7637" s="14"/>
      <c r="O7637" s="14"/>
      <c r="P7637" s="14"/>
    </row>
    <row r="7638" spans="9:16" x14ac:dyDescent="0.25">
      <c r="I7638" s="14"/>
      <c r="J7638" s="14"/>
      <c r="K7638" s="14"/>
      <c r="L7638" s="14"/>
      <c r="M7638" s="14"/>
      <c r="N7638" s="14"/>
      <c r="O7638" s="14"/>
      <c r="P7638" s="14"/>
    </row>
    <row r="7639" spans="9:16" x14ac:dyDescent="0.25">
      <c r="I7639" s="14"/>
      <c r="J7639" s="14"/>
      <c r="K7639" s="14"/>
      <c r="L7639" s="14"/>
      <c r="M7639" s="14"/>
      <c r="N7639" s="14"/>
      <c r="O7639" s="14"/>
      <c r="P7639" s="14"/>
    </row>
    <row r="7640" spans="9:16" x14ac:dyDescent="0.25">
      <c r="I7640" s="14"/>
      <c r="J7640" s="14"/>
      <c r="K7640" s="14"/>
      <c r="L7640" s="14"/>
      <c r="M7640" s="14"/>
      <c r="N7640" s="14"/>
      <c r="O7640" s="14"/>
      <c r="P7640" s="14"/>
    </row>
    <row r="7641" spans="9:16" x14ac:dyDescent="0.25">
      <c r="I7641" s="14"/>
      <c r="J7641" s="14"/>
      <c r="K7641" s="14"/>
      <c r="L7641" s="14"/>
      <c r="M7641" s="14"/>
      <c r="N7641" s="14"/>
      <c r="O7641" s="14"/>
      <c r="P7641" s="14"/>
    </row>
    <row r="7642" spans="9:16" x14ac:dyDescent="0.25">
      <c r="I7642" s="14"/>
      <c r="J7642" s="14"/>
      <c r="K7642" s="14"/>
      <c r="L7642" s="14"/>
      <c r="M7642" s="14"/>
      <c r="N7642" s="14"/>
      <c r="O7642" s="14"/>
      <c r="P7642" s="14"/>
    </row>
    <row r="7643" spans="9:16" x14ac:dyDescent="0.25">
      <c r="I7643" s="14"/>
      <c r="J7643" s="14"/>
      <c r="K7643" s="14"/>
      <c r="L7643" s="14"/>
      <c r="M7643" s="14"/>
      <c r="N7643" s="14"/>
      <c r="O7643" s="14"/>
      <c r="P7643" s="14"/>
    </row>
    <row r="7644" spans="9:16" x14ac:dyDescent="0.25">
      <c r="I7644" s="14"/>
      <c r="J7644" s="14"/>
      <c r="K7644" s="14"/>
      <c r="L7644" s="14"/>
      <c r="M7644" s="14"/>
      <c r="N7644" s="14"/>
      <c r="O7644" s="14"/>
      <c r="P7644" s="14"/>
    </row>
    <row r="7645" spans="9:16" x14ac:dyDescent="0.25">
      <c r="I7645" s="14"/>
      <c r="J7645" s="14"/>
      <c r="K7645" s="14"/>
      <c r="L7645" s="14"/>
      <c r="M7645" s="14"/>
      <c r="N7645" s="14"/>
      <c r="O7645" s="14"/>
      <c r="P7645" s="14"/>
    </row>
    <row r="7646" spans="9:16" x14ac:dyDescent="0.25">
      <c r="I7646" s="14"/>
      <c r="J7646" s="14"/>
      <c r="K7646" s="14"/>
      <c r="L7646" s="14"/>
      <c r="M7646" s="14"/>
      <c r="N7646" s="14"/>
      <c r="O7646" s="14"/>
      <c r="P7646" s="14"/>
    </row>
    <row r="7647" spans="9:16" x14ac:dyDescent="0.25">
      <c r="I7647" s="14"/>
      <c r="J7647" s="14"/>
      <c r="K7647" s="14"/>
      <c r="L7647" s="14"/>
      <c r="M7647" s="14"/>
      <c r="N7647" s="14"/>
      <c r="O7647" s="14"/>
      <c r="P7647" s="14"/>
    </row>
    <row r="7648" spans="9:16" x14ac:dyDescent="0.25">
      <c r="I7648" s="14"/>
      <c r="J7648" s="14"/>
      <c r="K7648" s="14"/>
      <c r="L7648" s="14"/>
      <c r="M7648" s="14"/>
      <c r="N7648" s="14"/>
      <c r="O7648" s="14"/>
      <c r="P7648" s="14"/>
    </row>
    <row r="7649" spans="9:16" x14ac:dyDescent="0.25">
      <c r="I7649" s="14"/>
      <c r="J7649" s="14"/>
      <c r="K7649" s="14"/>
      <c r="L7649" s="14"/>
      <c r="M7649" s="14"/>
      <c r="N7649" s="14"/>
      <c r="O7649" s="14"/>
      <c r="P7649" s="14"/>
    </row>
    <row r="7650" spans="9:16" x14ac:dyDescent="0.25">
      <c r="I7650" s="14"/>
      <c r="J7650" s="14"/>
      <c r="K7650" s="14"/>
      <c r="L7650" s="14"/>
      <c r="M7650" s="14"/>
      <c r="N7650" s="14"/>
      <c r="O7650" s="14"/>
      <c r="P7650" s="14"/>
    </row>
    <row r="7651" spans="9:16" x14ac:dyDescent="0.25">
      <c r="I7651" s="14"/>
      <c r="J7651" s="14"/>
      <c r="K7651" s="14"/>
      <c r="L7651" s="14"/>
      <c r="M7651" s="14"/>
      <c r="N7651" s="14"/>
      <c r="O7651" s="14"/>
      <c r="P7651" s="14"/>
    </row>
    <row r="7652" spans="9:16" x14ac:dyDescent="0.25">
      <c r="I7652" s="14"/>
      <c r="J7652" s="14"/>
      <c r="K7652" s="14"/>
      <c r="L7652" s="14"/>
      <c r="M7652" s="14"/>
      <c r="N7652" s="14"/>
      <c r="O7652" s="14"/>
      <c r="P7652" s="14"/>
    </row>
    <row r="7653" spans="9:16" x14ac:dyDescent="0.25">
      <c r="I7653" s="14"/>
      <c r="J7653" s="14"/>
      <c r="K7653" s="14"/>
      <c r="L7653" s="14"/>
      <c r="M7653" s="14"/>
      <c r="N7653" s="14"/>
      <c r="O7653" s="14"/>
      <c r="P7653" s="14"/>
    </row>
    <row r="7654" spans="9:16" x14ac:dyDescent="0.25">
      <c r="I7654" s="14"/>
      <c r="J7654" s="14"/>
      <c r="K7654" s="14"/>
      <c r="L7654" s="14"/>
      <c r="M7654" s="14"/>
      <c r="N7654" s="14"/>
      <c r="O7654" s="14"/>
      <c r="P7654" s="14"/>
    </row>
    <row r="7655" spans="9:16" x14ac:dyDescent="0.25">
      <c r="I7655" s="14"/>
      <c r="J7655" s="14"/>
      <c r="K7655" s="14"/>
      <c r="L7655" s="14"/>
      <c r="M7655" s="14"/>
      <c r="N7655" s="14"/>
      <c r="O7655" s="14"/>
      <c r="P7655" s="14"/>
    </row>
    <row r="7656" spans="9:16" x14ac:dyDescent="0.25">
      <c r="I7656" s="14"/>
      <c r="J7656" s="14"/>
      <c r="K7656" s="14"/>
      <c r="L7656" s="14"/>
      <c r="M7656" s="14"/>
      <c r="N7656" s="14"/>
      <c r="O7656" s="14"/>
      <c r="P7656" s="14"/>
    </row>
    <row r="7657" spans="9:16" x14ac:dyDescent="0.25">
      <c r="I7657" s="14"/>
      <c r="J7657" s="14"/>
      <c r="K7657" s="14"/>
      <c r="L7657" s="14"/>
      <c r="M7657" s="14"/>
      <c r="N7657" s="14"/>
      <c r="O7657" s="14"/>
      <c r="P7657" s="14"/>
    </row>
    <row r="7658" spans="9:16" x14ac:dyDescent="0.25">
      <c r="I7658" s="14"/>
      <c r="J7658" s="14"/>
      <c r="K7658" s="14"/>
      <c r="L7658" s="14"/>
      <c r="M7658" s="14"/>
      <c r="N7658" s="14"/>
      <c r="O7658" s="14"/>
      <c r="P7658" s="14"/>
    </row>
    <row r="7659" spans="9:16" x14ac:dyDescent="0.25">
      <c r="I7659" s="14"/>
      <c r="J7659" s="14"/>
      <c r="K7659" s="14"/>
      <c r="L7659" s="14"/>
      <c r="M7659" s="14"/>
      <c r="N7659" s="14"/>
      <c r="O7659" s="14"/>
      <c r="P7659" s="14"/>
    </row>
    <row r="7660" spans="9:16" x14ac:dyDescent="0.25">
      <c r="I7660" s="14"/>
      <c r="J7660" s="14"/>
      <c r="K7660" s="14"/>
      <c r="L7660" s="14"/>
      <c r="M7660" s="14"/>
      <c r="N7660" s="14"/>
      <c r="O7660" s="14"/>
      <c r="P7660" s="14"/>
    </row>
    <row r="7661" spans="9:16" x14ac:dyDescent="0.25">
      <c r="I7661" s="14"/>
      <c r="J7661" s="14"/>
      <c r="K7661" s="14"/>
      <c r="L7661" s="14"/>
      <c r="M7661" s="14"/>
      <c r="N7661" s="14"/>
      <c r="O7661" s="14"/>
      <c r="P7661" s="14"/>
    </row>
    <row r="7662" spans="9:16" x14ac:dyDescent="0.25">
      <c r="I7662" s="14"/>
      <c r="J7662" s="14"/>
      <c r="K7662" s="14"/>
      <c r="L7662" s="14"/>
      <c r="M7662" s="14"/>
      <c r="N7662" s="14"/>
      <c r="O7662" s="14"/>
      <c r="P7662" s="14"/>
    </row>
    <row r="7663" spans="9:16" x14ac:dyDescent="0.25">
      <c r="I7663" s="14"/>
      <c r="J7663" s="14"/>
      <c r="K7663" s="14"/>
      <c r="L7663" s="14"/>
      <c r="M7663" s="14"/>
      <c r="N7663" s="14"/>
      <c r="O7663" s="14"/>
      <c r="P7663" s="14"/>
    </row>
    <row r="7664" spans="9:16" x14ac:dyDescent="0.25">
      <c r="I7664" s="14"/>
      <c r="J7664" s="14"/>
      <c r="K7664" s="14"/>
      <c r="L7664" s="14"/>
      <c r="M7664" s="14"/>
      <c r="N7664" s="14"/>
      <c r="O7664" s="14"/>
      <c r="P7664" s="14"/>
    </row>
    <row r="7665" spans="9:16" x14ac:dyDescent="0.25">
      <c r="I7665" s="14"/>
      <c r="J7665" s="14"/>
      <c r="K7665" s="14"/>
      <c r="L7665" s="14"/>
      <c r="M7665" s="14"/>
      <c r="N7665" s="14"/>
      <c r="O7665" s="14"/>
      <c r="P7665" s="14"/>
    </row>
    <row r="7666" spans="9:16" x14ac:dyDescent="0.25">
      <c r="I7666" s="14"/>
      <c r="J7666" s="14"/>
      <c r="K7666" s="14"/>
      <c r="L7666" s="14"/>
      <c r="M7666" s="14"/>
      <c r="N7666" s="14"/>
      <c r="O7666" s="14"/>
      <c r="P7666" s="14"/>
    </row>
    <row r="7667" spans="9:16" x14ac:dyDescent="0.25">
      <c r="I7667" s="14"/>
      <c r="J7667" s="14"/>
      <c r="K7667" s="14"/>
      <c r="L7667" s="14"/>
      <c r="M7667" s="14"/>
      <c r="N7667" s="14"/>
      <c r="O7667" s="14"/>
      <c r="P7667" s="14"/>
    </row>
    <row r="7668" spans="9:16" x14ac:dyDescent="0.25">
      <c r="I7668" s="14"/>
      <c r="J7668" s="14"/>
      <c r="K7668" s="14"/>
      <c r="L7668" s="14"/>
      <c r="M7668" s="14"/>
      <c r="N7668" s="14"/>
      <c r="O7668" s="14"/>
      <c r="P7668" s="14"/>
    </row>
    <row r="7669" spans="9:16" x14ac:dyDescent="0.25">
      <c r="I7669" s="14"/>
      <c r="J7669" s="14"/>
      <c r="K7669" s="14"/>
      <c r="L7669" s="14"/>
      <c r="M7669" s="14"/>
      <c r="N7669" s="14"/>
      <c r="O7669" s="14"/>
      <c r="P7669" s="14"/>
    </row>
    <row r="7670" spans="9:16" x14ac:dyDescent="0.25">
      <c r="I7670" s="14"/>
      <c r="J7670" s="14"/>
      <c r="K7670" s="14"/>
      <c r="L7670" s="14"/>
      <c r="M7670" s="14"/>
      <c r="N7670" s="14"/>
      <c r="O7670" s="14"/>
      <c r="P7670" s="14"/>
    </row>
    <row r="7671" spans="9:16" x14ac:dyDescent="0.25">
      <c r="I7671" s="14"/>
      <c r="J7671" s="14"/>
      <c r="K7671" s="14"/>
      <c r="L7671" s="14"/>
      <c r="M7671" s="14"/>
      <c r="N7671" s="14"/>
      <c r="O7671" s="14"/>
      <c r="P7671" s="14"/>
    </row>
    <row r="7672" spans="9:16" x14ac:dyDescent="0.25">
      <c r="I7672" s="14"/>
      <c r="J7672" s="14"/>
      <c r="K7672" s="14"/>
      <c r="L7672" s="14"/>
      <c r="M7672" s="14"/>
      <c r="N7672" s="14"/>
      <c r="O7672" s="14"/>
      <c r="P7672" s="14"/>
    </row>
    <row r="7673" spans="9:16" x14ac:dyDescent="0.25">
      <c r="I7673" s="14"/>
      <c r="J7673" s="14"/>
      <c r="K7673" s="14"/>
      <c r="L7673" s="14"/>
      <c r="M7673" s="14"/>
      <c r="N7673" s="14"/>
      <c r="O7673" s="14"/>
      <c r="P7673" s="14"/>
    </row>
    <row r="7674" spans="9:16" x14ac:dyDescent="0.25">
      <c r="I7674" s="14"/>
      <c r="J7674" s="14"/>
      <c r="K7674" s="14"/>
      <c r="L7674" s="14"/>
      <c r="M7674" s="14"/>
      <c r="N7674" s="14"/>
      <c r="O7674" s="14"/>
      <c r="P7674" s="14"/>
    </row>
    <row r="7675" spans="9:16" x14ac:dyDescent="0.25">
      <c r="I7675" s="14"/>
      <c r="J7675" s="14"/>
      <c r="K7675" s="14"/>
      <c r="L7675" s="14"/>
      <c r="M7675" s="14"/>
      <c r="N7675" s="14"/>
      <c r="O7675" s="14"/>
      <c r="P7675" s="14"/>
    </row>
    <row r="7676" spans="9:16" x14ac:dyDescent="0.25">
      <c r="I7676" s="14"/>
      <c r="J7676" s="14"/>
      <c r="K7676" s="14"/>
      <c r="L7676" s="14"/>
      <c r="M7676" s="14"/>
      <c r="N7676" s="14"/>
      <c r="O7676" s="14"/>
      <c r="P7676" s="14"/>
    </row>
    <row r="7677" spans="9:16" x14ac:dyDescent="0.25">
      <c r="I7677" s="14"/>
      <c r="J7677" s="14"/>
      <c r="K7677" s="14"/>
      <c r="L7677" s="14"/>
      <c r="M7677" s="14"/>
      <c r="N7677" s="14"/>
      <c r="O7677" s="14"/>
      <c r="P7677" s="14"/>
    </row>
    <row r="7678" spans="9:16" x14ac:dyDescent="0.25">
      <c r="I7678" s="14"/>
      <c r="J7678" s="14"/>
      <c r="K7678" s="14"/>
      <c r="L7678" s="14"/>
      <c r="M7678" s="14"/>
      <c r="N7678" s="14"/>
      <c r="O7678" s="14"/>
      <c r="P7678" s="14"/>
    </row>
    <row r="7679" spans="9:16" x14ac:dyDescent="0.25">
      <c r="I7679" s="14"/>
      <c r="J7679" s="14"/>
      <c r="K7679" s="14"/>
      <c r="L7679" s="14"/>
      <c r="M7679" s="14"/>
      <c r="N7679" s="14"/>
      <c r="O7679" s="14"/>
      <c r="P7679" s="14"/>
    </row>
    <row r="7680" spans="9:16" x14ac:dyDescent="0.25">
      <c r="I7680" s="14"/>
      <c r="J7680" s="14"/>
      <c r="K7680" s="14"/>
      <c r="L7680" s="14"/>
      <c r="M7680" s="14"/>
      <c r="N7680" s="14"/>
      <c r="O7680" s="14"/>
      <c r="P7680" s="14"/>
    </row>
    <row r="7681" spans="9:16" x14ac:dyDescent="0.25">
      <c r="I7681" s="14"/>
      <c r="J7681" s="14"/>
      <c r="K7681" s="14"/>
      <c r="L7681" s="14"/>
      <c r="M7681" s="14"/>
      <c r="N7681" s="14"/>
      <c r="O7681" s="14"/>
      <c r="P7681" s="14"/>
    </row>
    <row r="7682" spans="9:16" x14ac:dyDescent="0.25">
      <c r="I7682" s="14"/>
      <c r="J7682" s="14"/>
      <c r="K7682" s="14"/>
      <c r="L7682" s="14"/>
      <c r="M7682" s="14"/>
      <c r="N7682" s="14"/>
      <c r="O7682" s="14"/>
      <c r="P7682" s="14"/>
    </row>
    <row r="7683" spans="9:16" x14ac:dyDescent="0.25">
      <c r="I7683" s="14"/>
      <c r="J7683" s="14"/>
      <c r="K7683" s="14"/>
      <c r="L7683" s="14"/>
      <c r="M7683" s="14"/>
      <c r="N7683" s="14"/>
      <c r="O7683" s="14"/>
      <c r="P7683" s="14"/>
    </row>
    <row r="7684" spans="9:16" x14ac:dyDescent="0.25">
      <c r="I7684" s="14"/>
      <c r="J7684" s="14"/>
      <c r="K7684" s="14"/>
      <c r="L7684" s="14"/>
      <c r="M7684" s="14"/>
      <c r="N7684" s="14"/>
      <c r="O7684" s="14"/>
      <c r="P7684" s="14"/>
    </row>
    <row r="7685" spans="9:16" x14ac:dyDescent="0.25">
      <c r="I7685" s="14"/>
      <c r="J7685" s="14"/>
      <c r="K7685" s="14"/>
      <c r="L7685" s="14"/>
      <c r="M7685" s="14"/>
      <c r="N7685" s="14"/>
      <c r="O7685" s="14"/>
      <c r="P7685" s="14"/>
    </row>
    <row r="7686" spans="9:16" x14ac:dyDescent="0.25">
      <c r="I7686" s="14"/>
      <c r="J7686" s="14"/>
      <c r="K7686" s="14"/>
      <c r="L7686" s="14"/>
      <c r="M7686" s="14"/>
      <c r="N7686" s="14"/>
      <c r="O7686" s="14"/>
      <c r="P7686" s="14"/>
    </row>
    <row r="7687" spans="9:16" x14ac:dyDescent="0.25">
      <c r="I7687" s="14"/>
      <c r="J7687" s="14"/>
      <c r="K7687" s="14"/>
      <c r="L7687" s="14"/>
      <c r="M7687" s="14"/>
      <c r="N7687" s="14"/>
      <c r="O7687" s="14"/>
      <c r="P7687" s="14"/>
    </row>
    <row r="7688" spans="9:16" x14ac:dyDescent="0.25">
      <c r="I7688" s="14"/>
      <c r="J7688" s="14"/>
      <c r="K7688" s="14"/>
      <c r="L7688" s="14"/>
      <c r="M7688" s="14"/>
      <c r="N7688" s="14"/>
      <c r="O7688" s="14"/>
      <c r="P7688" s="14"/>
    </row>
    <row r="7689" spans="9:16" x14ac:dyDescent="0.25">
      <c r="I7689" s="14"/>
      <c r="J7689" s="14"/>
      <c r="K7689" s="14"/>
      <c r="L7689" s="14"/>
      <c r="M7689" s="14"/>
      <c r="N7689" s="14"/>
      <c r="O7689" s="14"/>
      <c r="P7689" s="14"/>
    </row>
    <row r="7690" spans="9:16" x14ac:dyDescent="0.25">
      <c r="I7690" s="14"/>
      <c r="J7690" s="14"/>
      <c r="K7690" s="14"/>
      <c r="L7690" s="14"/>
      <c r="M7690" s="14"/>
      <c r="N7690" s="14"/>
      <c r="O7690" s="14"/>
      <c r="P7690" s="14"/>
    </row>
    <row r="7691" spans="9:16" x14ac:dyDescent="0.25">
      <c r="I7691" s="14"/>
      <c r="J7691" s="14"/>
      <c r="K7691" s="14"/>
      <c r="L7691" s="14"/>
      <c r="M7691" s="14"/>
      <c r="N7691" s="14"/>
      <c r="O7691" s="14"/>
      <c r="P7691" s="14"/>
    </row>
    <row r="7692" spans="9:16" x14ac:dyDescent="0.25">
      <c r="I7692" s="14"/>
      <c r="J7692" s="14"/>
      <c r="K7692" s="14"/>
      <c r="L7692" s="14"/>
      <c r="M7692" s="14"/>
      <c r="N7692" s="14"/>
      <c r="O7692" s="14"/>
      <c r="P7692" s="14"/>
    </row>
    <row r="7693" spans="9:16" x14ac:dyDescent="0.25">
      <c r="I7693" s="14"/>
      <c r="J7693" s="14"/>
      <c r="K7693" s="14"/>
      <c r="L7693" s="14"/>
      <c r="M7693" s="14"/>
      <c r="N7693" s="14"/>
      <c r="O7693" s="14"/>
      <c r="P7693" s="14"/>
    </row>
    <row r="7694" spans="9:16" x14ac:dyDescent="0.25">
      <c r="I7694" s="14"/>
      <c r="J7694" s="14"/>
      <c r="K7694" s="14"/>
      <c r="L7694" s="14"/>
      <c r="M7694" s="14"/>
      <c r="N7694" s="14"/>
      <c r="O7694" s="14"/>
      <c r="P7694" s="14"/>
    </row>
    <row r="7695" spans="9:16" x14ac:dyDescent="0.25">
      <c r="I7695" s="14"/>
      <c r="J7695" s="14"/>
      <c r="K7695" s="14"/>
      <c r="L7695" s="14"/>
      <c r="M7695" s="14"/>
      <c r="N7695" s="14"/>
      <c r="O7695" s="14"/>
      <c r="P7695" s="14"/>
    </row>
    <row r="7696" spans="9:16" x14ac:dyDescent="0.25">
      <c r="I7696" s="14"/>
      <c r="J7696" s="14"/>
      <c r="K7696" s="14"/>
      <c r="L7696" s="14"/>
      <c r="M7696" s="14"/>
      <c r="N7696" s="14"/>
      <c r="O7696" s="14"/>
      <c r="P7696" s="14"/>
    </row>
    <row r="7697" spans="9:16" x14ac:dyDescent="0.25">
      <c r="I7697" s="14"/>
      <c r="J7697" s="14"/>
      <c r="K7697" s="14"/>
      <c r="L7697" s="14"/>
      <c r="M7697" s="14"/>
      <c r="N7697" s="14"/>
      <c r="O7697" s="14"/>
      <c r="P7697" s="14"/>
    </row>
    <row r="7698" spans="9:16" x14ac:dyDescent="0.25">
      <c r="I7698" s="14"/>
      <c r="J7698" s="14"/>
      <c r="K7698" s="14"/>
      <c r="L7698" s="14"/>
      <c r="M7698" s="14"/>
      <c r="N7698" s="14"/>
      <c r="O7698" s="14"/>
      <c r="P7698" s="14"/>
    </row>
    <row r="7699" spans="9:16" x14ac:dyDescent="0.25">
      <c r="I7699" s="14"/>
      <c r="J7699" s="14"/>
      <c r="K7699" s="14"/>
      <c r="L7699" s="14"/>
      <c r="M7699" s="14"/>
      <c r="N7699" s="14"/>
      <c r="O7699" s="14"/>
      <c r="P7699" s="14"/>
    </row>
    <row r="7700" spans="9:16" x14ac:dyDescent="0.25">
      <c r="I7700" s="14"/>
      <c r="J7700" s="14"/>
      <c r="K7700" s="14"/>
      <c r="L7700" s="14"/>
      <c r="M7700" s="14"/>
      <c r="N7700" s="14"/>
      <c r="O7700" s="14"/>
      <c r="P7700" s="14"/>
    </row>
    <row r="7701" spans="9:16" x14ac:dyDescent="0.25">
      <c r="I7701" s="14"/>
      <c r="J7701" s="14"/>
      <c r="K7701" s="14"/>
      <c r="L7701" s="14"/>
      <c r="M7701" s="14"/>
      <c r="N7701" s="14"/>
      <c r="O7701" s="14"/>
      <c r="P7701" s="14"/>
    </row>
    <row r="7702" spans="9:16" x14ac:dyDescent="0.25">
      <c r="I7702" s="14"/>
      <c r="J7702" s="14"/>
      <c r="K7702" s="14"/>
      <c r="L7702" s="14"/>
      <c r="M7702" s="14"/>
      <c r="N7702" s="14"/>
      <c r="O7702" s="14"/>
      <c r="P7702" s="14"/>
    </row>
    <row r="7703" spans="9:16" x14ac:dyDescent="0.25">
      <c r="I7703" s="14"/>
      <c r="J7703" s="14"/>
      <c r="K7703" s="14"/>
      <c r="L7703" s="14"/>
      <c r="M7703" s="14"/>
      <c r="N7703" s="14"/>
      <c r="O7703" s="14"/>
      <c r="P7703" s="14"/>
    </row>
    <row r="7704" spans="9:16" x14ac:dyDescent="0.25">
      <c r="I7704" s="14"/>
      <c r="J7704" s="14"/>
      <c r="K7704" s="14"/>
      <c r="L7704" s="14"/>
      <c r="M7704" s="14"/>
      <c r="N7704" s="14"/>
      <c r="O7704" s="14"/>
      <c r="P7704" s="14"/>
    </row>
    <row r="7705" spans="9:16" x14ac:dyDescent="0.25">
      <c r="I7705" s="14"/>
      <c r="J7705" s="14"/>
      <c r="K7705" s="14"/>
      <c r="L7705" s="14"/>
      <c r="M7705" s="14"/>
      <c r="N7705" s="14"/>
      <c r="O7705" s="14"/>
      <c r="P7705" s="14"/>
    </row>
    <row r="7706" spans="9:16" x14ac:dyDescent="0.25">
      <c r="I7706" s="14"/>
      <c r="J7706" s="14"/>
      <c r="K7706" s="14"/>
      <c r="L7706" s="14"/>
      <c r="M7706" s="14"/>
      <c r="N7706" s="14"/>
      <c r="O7706" s="14"/>
      <c r="P7706" s="14"/>
    </row>
    <row r="7707" spans="9:16" x14ac:dyDescent="0.25">
      <c r="I7707" s="14"/>
      <c r="J7707" s="14"/>
      <c r="K7707" s="14"/>
      <c r="L7707" s="14"/>
      <c r="M7707" s="14"/>
      <c r="N7707" s="14"/>
      <c r="O7707" s="14"/>
      <c r="P7707" s="14"/>
    </row>
    <row r="7708" spans="9:16" x14ac:dyDescent="0.25">
      <c r="I7708" s="14"/>
      <c r="J7708" s="14"/>
      <c r="K7708" s="14"/>
      <c r="L7708" s="14"/>
      <c r="M7708" s="14"/>
      <c r="N7708" s="14"/>
      <c r="O7708" s="14"/>
      <c r="P7708" s="14"/>
    </row>
    <row r="7709" spans="9:16" x14ac:dyDescent="0.25">
      <c r="I7709" s="14"/>
      <c r="J7709" s="14"/>
      <c r="K7709" s="14"/>
      <c r="L7709" s="14"/>
      <c r="M7709" s="14"/>
      <c r="N7709" s="14"/>
      <c r="O7709" s="14"/>
      <c r="P7709" s="14"/>
    </row>
    <row r="7710" spans="9:16" x14ac:dyDescent="0.25">
      <c r="I7710" s="14"/>
      <c r="J7710" s="14"/>
      <c r="K7710" s="14"/>
      <c r="L7710" s="14"/>
      <c r="M7710" s="14"/>
      <c r="N7710" s="14"/>
      <c r="O7710" s="14"/>
      <c r="P7710" s="14"/>
    </row>
    <row r="7711" spans="9:16" x14ac:dyDescent="0.25">
      <c r="I7711" s="14"/>
      <c r="J7711" s="14"/>
      <c r="K7711" s="14"/>
      <c r="L7711" s="14"/>
      <c r="M7711" s="14"/>
      <c r="N7711" s="14"/>
      <c r="O7711" s="14"/>
      <c r="P7711" s="14"/>
    </row>
    <row r="7712" spans="9:16" x14ac:dyDescent="0.25">
      <c r="I7712" s="14"/>
      <c r="J7712" s="14"/>
      <c r="K7712" s="14"/>
      <c r="L7712" s="14"/>
      <c r="M7712" s="14"/>
      <c r="N7712" s="14"/>
      <c r="O7712" s="14"/>
      <c r="P7712" s="14"/>
    </row>
    <row r="7713" spans="9:16" x14ac:dyDescent="0.25">
      <c r="I7713" s="14"/>
      <c r="J7713" s="14"/>
      <c r="K7713" s="14"/>
      <c r="L7713" s="14"/>
      <c r="M7713" s="14"/>
      <c r="N7713" s="14"/>
      <c r="O7713" s="14"/>
      <c r="P7713" s="14"/>
    </row>
    <row r="7714" spans="9:16" x14ac:dyDescent="0.25">
      <c r="I7714" s="14"/>
      <c r="J7714" s="14"/>
      <c r="K7714" s="14"/>
      <c r="L7714" s="14"/>
      <c r="M7714" s="14"/>
      <c r="N7714" s="14"/>
      <c r="O7714" s="14"/>
      <c r="P7714" s="14"/>
    </row>
    <row r="7715" spans="9:16" x14ac:dyDescent="0.25">
      <c r="I7715" s="14"/>
      <c r="J7715" s="14"/>
      <c r="K7715" s="14"/>
      <c r="L7715" s="14"/>
      <c r="M7715" s="14"/>
      <c r="N7715" s="14"/>
      <c r="O7715" s="14"/>
      <c r="P7715" s="14"/>
    </row>
    <row r="7716" spans="9:16" x14ac:dyDescent="0.25">
      <c r="I7716" s="14"/>
      <c r="J7716" s="14"/>
      <c r="K7716" s="14"/>
      <c r="L7716" s="14"/>
      <c r="M7716" s="14"/>
      <c r="N7716" s="14"/>
      <c r="O7716" s="14"/>
      <c r="P7716" s="14"/>
    </row>
    <row r="7717" spans="9:16" x14ac:dyDescent="0.25">
      <c r="I7717" s="14"/>
      <c r="J7717" s="14"/>
      <c r="K7717" s="14"/>
      <c r="L7717" s="14"/>
      <c r="M7717" s="14"/>
      <c r="N7717" s="14"/>
      <c r="O7717" s="14"/>
      <c r="P7717" s="14"/>
    </row>
    <row r="7718" spans="9:16" x14ac:dyDescent="0.25">
      <c r="I7718" s="14"/>
      <c r="J7718" s="14"/>
      <c r="K7718" s="14"/>
      <c r="L7718" s="14"/>
      <c r="M7718" s="14"/>
      <c r="N7718" s="14"/>
      <c r="O7718" s="14"/>
      <c r="P7718" s="14"/>
    </row>
    <row r="7719" spans="9:16" x14ac:dyDescent="0.25">
      <c r="I7719" s="14"/>
      <c r="J7719" s="14"/>
      <c r="K7719" s="14"/>
      <c r="L7719" s="14"/>
      <c r="M7719" s="14"/>
      <c r="N7719" s="14"/>
      <c r="O7719" s="14"/>
      <c r="P7719" s="14"/>
    </row>
    <row r="7720" spans="9:16" x14ac:dyDescent="0.25">
      <c r="I7720" s="14"/>
      <c r="J7720" s="14"/>
      <c r="K7720" s="14"/>
      <c r="L7720" s="14"/>
      <c r="M7720" s="14"/>
      <c r="N7720" s="14"/>
      <c r="O7720" s="14"/>
      <c r="P7720" s="14"/>
    </row>
    <row r="7721" spans="9:16" x14ac:dyDescent="0.25">
      <c r="I7721" s="14"/>
      <c r="J7721" s="14"/>
      <c r="K7721" s="14"/>
      <c r="L7721" s="14"/>
      <c r="M7721" s="14"/>
      <c r="N7721" s="14"/>
      <c r="O7721" s="14"/>
      <c r="P7721" s="14"/>
    </row>
    <row r="7722" spans="9:16" x14ac:dyDescent="0.25">
      <c r="I7722" s="14"/>
      <c r="J7722" s="14"/>
      <c r="K7722" s="14"/>
      <c r="L7722" s="14"/>
      <c r="M7722" s="14"/>
      <c r="N7722" s="14"/>
      <c r="O7722" s="14"/>
      <c r="P7722" s="14"/>
    </row>
    <row r="7723" spans="9:16" x14ac:dyDescent="0.25">
      <c r="I7723" s="14"/>
      <c r="J7723" s="14"/>
      <c r="K7723" s="14"/>
      <c r="L7723" s="14"/>
      <c r="M7723" s="14"/>
      <c r="N7723" s="14"/>
      <c r="O7723" s="14"/>
      <c r="P7723" s="14"/>
    </row>
    <row r="7724" spans="9:16" x14ac:dyDescent="0.25">
      <c r="I7724" s="14"/>
      <c r="J7724" s="14"/>
      <c r="K7724" s="14"/>
      <c r="L7724" s="14"/>
      <c r="M7724" s="14"/>
      <c r="N7724" s="14"/>
      <c r="O7724" s="14"/>
      <c r="P7724" s="14"/>
    </row>
    <row r="7725" spans="9:16" x14ac:dyDescent="0.25">
      <c r="I7725" s="14"/>
      <c r="J7725" s="14"/>
      <c r="K7725" s="14"/>
      <c r="L7725" s="14"/>
      <c r="M7725" s="14"/>
      <c r="N7725" s="14"/>
      <c r="O7725" s="14"/>
      <c r="P7725" s="14"/>
    </row>
    <row r="7726" spans="9:16" x14ac:dyDescent="0.25">
      <c r="I7726" s="14"/>
      <c r="J7726" s="14"/>
      <c r="K7726" s="14"/>
      <c r="L7726" s="14"/>
      <c r="M7726" s="14"/>
      <c r="N7726" s="14"/>
      <c r="O7726" s="14"/>
      <c r="P7726" s="14"/>
    </row>
    <row r="7727" spans="9:16" x14ac:dyDescent="0.25">
      <c r="I7727" s="14"/>
      <c r="J7727" s="14"/>
      <c r="K7727" s="14"/>
      <c r="L7727" s="14"/>
      <c r="M7727" s="14"/>
      <c r="N7727" s="14"/>
      <c r="O7727" s="14"/>
      <c r="P7727" s="14"/>
    </row>
    <row r="7728" spans="9:16" x14ac:dyDescent="0.25">
      <c r="I7728" s="14"/>
      <c r="J7728" s="14"/>
      <c r="K7728" s="14"/>
      <c r="L7728" s="14"/>
      <c r="M7728" s="14"/>
      <c r="N7728" s="14"/>
      <c r="O7728" s="14"/>
      <c r="P7728" s="14"/>
    </row>
    <row r="7729" spans="9:16" x14ac:dyDescent="0.25">
      <c r="I7729" s="14"/>
      <c r="J7729" s="14"/>
      <c r="K7729" s="14"/>
      <c r="L7729" s="14"/>
      <c r="M7729" s="14"/>
      <c r="N7729" s="14"/>
      <c r="O7729" s="14"/>
      <c r="P7729" s="14"/>
    </row>
    <row r="7730" spans="9:16" x14ac:dyDescent="0.25">
      <c r="I7730" s="14"/>
      <c r="J7730" s="14"/>
      <c r="K7730" s="14"/>
      <c r="L7730" s="14"/>
      <c r="M7730" s="14"/>
      <c r="N7730" s="14"/>
      <c r="O7730" s="14"/>
      <c r="P7730" s="14"/>
    </row>
    <row r="7731" spans="9:16" x14ac:dyDescent="0.25">
      <c r="I7731" s="14"/>
      <c r="J7731" s="14"/>
      <c r="K7731" s="14"/>
      <c r="L7731" s="14"/>
      <c r="M7731" s="14"/>
      <c r="N7731" s="14"/>
      <c r="O7731" s="14"/>
      <c r="P7731" s="14"/>
    </row>
    <row r="7732" spans="9:16" x14ac:dyDescent="0.25">
      <c r="I7732" s="14"/>
      <c r="J7732" s="14"/>
      <c r="K7732" s="14"/>
      <c r="L7732" s="14"/>
      <c r="M7732" s="14"/>
      <c r="N7732" s="14"/>
      <c r="O7732" s="14"/>
      <c r="P7732" s="14"/>
    </row>
    <row r="7733" spans="9:16" x14ac:dyDescent="0.25">
      <c r="I7733" s="14"/>
      <c r="J7733" s="14"/>
      <c r="K7733" s="14"/>
      <c r="L7733" s="14"/>
      <c r="M7733" s="14"/>
      <c r="N7733" s="14"/>
      <c r="O7733" s="14"/>
      <c r="P7733" s="14"/>
    </row>
    <row r="7734" spans="9:16" x14ac:dyDescent="0.25">
      <c r="I7734" s="14"/>
      <c r="J7734" s="14"/>
      <c r="K7734" s="14"/>
      <c r="L7734" s="14"/>
      <c r="M7734" s="14"/>
      <c r="N7734" s="14"/>
      <c r="O7734" s="14"/>
      <c r="P7734" s="14"/>
    </row>
    <row r="7735" spans="9:16" x14ac:dyDescent="0.25">
      <c r="I7735" s="14"/>
      <c r="J7735" s="14"/>
      <c r="K7735" s="14"/>
      <c r="L7735" s="14"/>
      <c r="M7735" s="14"/>
      <c r="N7735" s="14"/>
      <c r="O7735" s="14"/>
      <c r="P7735" s="14"/>
    </row>
    <row r="7736" spans="9:16" x14ac:dyDescent="0.25">
      <c r="I7736" s="14"/>
      <c r="J7736" s="14"/>
      <c r="K7736" s="14"/>
      <c r="L7736" s="14"/>
      <c r="M7736" s="14"/>
      <c r="N7736" s="14"/>
      <c r="O7736" s="14"/>
      <c r="P7736" s="14"/>
    </row>
    <row r="7737" spans="9:16" x14ac:dyDescent="0.25">
      <c r="I7737" s="14"/>
      <c r="J7737" s="14"/>
      <c r="K7737" s="14"/>
      <c r="L7737" s="14"/>
      <c r="M7737" s="14"/>
      <c r="N7737" s="14"/>
      <c r="O7737" s="14"/>
      <c r="P7737" s="14"/>
    </row>
    <row r="7738" spans="9:16" x14ac:dyDescent="0.25">
      <c r="I7738" s="14"/>
      <c r="J7738" s="14"/>
      <c r="K7738" s="14"/>
      <c r="L7738" s="14"/>
      <c r="M7738" s="14"/>
      <c r="N7738" s="14"/>
      <c r="O7738" s="14"/>
      <c r="P7738" s="14"/>
    </row>
    <row r="7739" spans="9:16" x14ac:dyDescent="0.25">
      <c r="I7739" s="14"/>
      <c r="J7739" s="14"/>
      <c r="K7739" s="14"/>
      <c r="L7739" s="14"/>
      <c r="M7739" s="14"/>
      <c r="N7739" s="14"/>
      <c r="O7739" s="14"/>
      <c r="P7739" s="14"/>
    </row>
    <row r="7740" spans="9:16" x14ac:dyDescent="0.25">
      <c r="I7740" s="14"/>
      <c r="J7740" s="14"/>
      <c r="K7740" s="14"/>
      <c r="L7740" s="14"/>
      <c r="M7740" s="14"/>
      <c r="N7740" s="14"/>
      <c r="O7740" s="14"/>
      <c r="P7740" s="14"/>
    </row>
    <row r="7741" spans="9:16" x14ac:dyDescent="0.25">
      <c r="I7741" s="14"/>
      <c r="J7741" s="14"/>
      <c r="K7741" s="14"/>
      <c r="L7741" s="14"/>
      <c r="M7741" s="14"/>
      <c r="N7741" s="14"/>
      <c r="O7741" s="14"/>
      <c r="P7741" s="14"/>
    </row>
    <row r="7742" spans="9:16" x14ac:dyDescent="0.25">
      <c r="I7742" s="14"/>
      <c r="J7742" s="14"/>
      <c r="K7742" s="14"/>
      <c r="L7742" s="14"/>
      <c r="M7742" s="14"/>
      <c r="N7742" s="14"/>
      <c r="O7742" s="14"/>
      <c r="P7742" s="14"/>
    </row>
    <row r="7743" spans="9:16" x14ac:dyDescent="0.25">
      <c r="I7743" s="14"/>
      <c r="J7743" s="14"/>
      <c r="K7743" s="14"/>
      <c r="L7743" s="14"/>
      <c r="M7743" s="14"/>
      <c r="N7743" s="14"/>
      <c r="O7743" s="14"/>
      <c r="P7743" s="14"/>
    </row>
    <row r="7744" spans="9:16" x14ac:dyDescent="0.25">
      <c r="I7744" s="14"/>
      <c r="J7744" s="14"/>
      <c r="K7744" s="14"/>
      <c r="L7744" s="14"/>
      <c r="M7744" s="14"/>
      <c r="N7744" s="14"/>
      <c r="O7744" s="14"/>
      <c r="P7744" s="14"/>
    </row>
    <row r="7745" spans="9:16" x14ac:dyDescent="0.25">
      <c r="I7745" s="14"/>
      <c r="J7745" s="14"/>
      <c r="K7745" s="14"/>
      <c r="L7745" s="14"/>
      <c r="M7745" s="14"/>
      <c r="N7745" s="14"/>
      <c r="O7745" s="14"/>
      <c r="P7745" s="14"/>
    </row>
    <row r="7746" spans="9:16" x14ac:dyDescent="0.25">
      <c r="I7746" s="14"/>
      <c r="J7746" s="14"/>
      <c r="K7746" s="14"/>
      <c r="L7746" s="14"/>
      <c r="M7746" s="14"/>
      <c r="N7746" s="14"/>
      <c r="O7746" s="14"/>
      <c r="P7746" s="14"/>
    </row>
    <row r="7747" spans="9:16" x14ac:dyDescent="0.25">
      <c r="I7747" s="14"/>
      <c r="J7747" s="14"/>
      <c r="K7747" s="14"/>
      <c r="L7747" s="14"/>
      <c r="M7747" s="14"/>
      <c r="N7747" s="14"/>
      <c r="O7747" s="14"/>
      <c r="P7747" s="14"/>
    </row>
    <row r="7748" spans="9:16" x14ac:dyDescent="0.25">
      <c r="I7748" s="14"/>
      <c r="J7748" s="14"/>
      <c r="K7748" s="14"/>
      <c r="L7748" s="14"/>
      <c r="M7748" s="14"/>
      <c r="N7748" s="14"/>
      <c r="O7748" s="14"/>
      <c r="P7748" s="14"/>
    </row>
    <row r="7749" spans="9:16" x14ac:dyDescent="0.25">
      <c r="I7749" s="14"/>
      <c r="J7749" s="14"/>
      <c r="K7749" s="14"/>
      <c r="L7749" s="14"/>
      <c r="M7749" s="14"/>
      <c r="N7749" s="14"/>
      <c r="O7749" s="14"/>
      <c r="P7749" s="14"/>
    </row>
    <row r="7750" spans="9:16" x14ac:dyDescent="0.25">
      <c r="I7750" s="14"/>
      <c r="J7750" s="14"/>
      <c r="K7750" s="14"/>
      <c r="L7750" s="14"/>
      <c r="M7750" s="14"/>
      <c r="N7750" s="14"/>
      <c r="O7750" s="14"/>
      <c r="P7750" s="14"/>
    </row>
    <row r="7751" spans="9:16" x14ac:dyDescent="0.25">
      <c r="I7751" s="14"/>
      <c r="J7751" s="14"/>
      <c r="K7751" s="14"/>
      <c r="L7751" s="14"/>
      <c r="M7751" s="14"/>
      <c r="N7751" s="14"/>
      <c r="O7751" s="14"/>
      <c r="P7751" s="14"/>
    </row>
    <row r="7752" spans="9:16" x14ac:dyDescent="0.25">
      <c r="I7752" s="14"/>
      <c r="J7752" s="14"/>
      <c r="K7752" s="14"/>
      <c r="L7752" s="14"/>
      <c r="M7752" s="14"/>
      <c r="N7752" s="14"/>
      <c r="O7752" s="14"/>
      <c r="P7752" s="14"/>
    </row>
    <row r="7753" spans="9:16" x14ac:dyDescent="0.25">
      <c r="I7753" s="14"/>
      <c r="J7753" s="14"/>
      <c r="K7753" s="14"/>
      <c r="L7753" s="14"/>
      <c r="M7753" s="14"/>
      <c r="N7753" s="14"/>
      <c r="O7753" s="14"/>
      <c r="P7753" s="14"/>
    </row>
    <row r="7754" spans="9:16" x14ac:dyDescent="0.25">
      <c r="I7754" s="14"/>
      <c r="J7754" s="14"/>
      <c r="K7754" s="14"/>
      <c r="L7754" s="14"/>
      <c r="M7754" s="14"/>
      <c r="N7754" s="14"/>
      <c r="O7754" s="14"/>
      <c r="P7754" s="14"/>
    </row>
    <row r="7755" spans="9:16" x14ac:dyDescent="0.25">
      <c r="I7755" s="14"/>
      <c r="J7755" s="14"/>
      <c r="K7755" s="14"/>
      <c r="L7755" s="14"/>
      <c r="M7755" s="14"/>
      <c r="N7755" s="14"/>
      <c r="O7755" s="14"/>
      <c r="P7755" s="14"/>
    </row>
    <row r="7756" spans="9:16" x14ac:dyDescent="0.25">
      <c r="I7756" s="14"/>
      <c r="J7756" s="14"/>
      <c r="K7756" s="14"/>
      <c r="L7756" s="14"/>
      <c r="M7756" s="14"/>
      <c r="N7756" s="14"/>
      <c r="O7756" s="14"/>
      <c r="P7756" s="14"/>
    </row>
    <row r="7757" spans="9:16" x14ac:dyDescent="0.25">
      <c r="I7757" s="14"/>
      <c r="J7757" s="14"/>
      <c r="K7757" s="14"/>
      <c r="L7757" s="14"/>
      <c r="M7757" s="14"/>
      <c r="N7757" s="14"/>
      <c r="O7757" s="14"/>
      <c r="P7757" s="14"/>
    </row>
    <row r="7758" spans="9:16" x14ac:dyDescent="0.25">
      <c r="I7758" s="14"/>
      <c r="J7758" s="14"/>
      <c r="K7758" s="14"/>
      <c r="L7758" s="14"/>
      <c r="M7758" s="14"/>
      <c r="N7758" s="14"/>
      <c r="O7758" s="14"/>
      <c r="P7758" s="14"/>
    </row>
    <row r="7759" spans="9:16" x14ac:dyDescent="0.25">
      <c r="I7759" s="14"/>
      <c r="J7759" s="14"/>
      <c r="K7759" s="14"/>
      <c r="L7759" s="14"/>
      <c r="M7759" s="14"/>
      <c r="N7759" s="14"/>
      <c r="O7759" s="14"/>
      <c r="P7759" s="14"/>
    </row>
    <row r="7760" spans="9:16" x14ac:dyDescent="0.25">
      <c r="I7760" s="14"/>
      <c r="J7760" s="14"/>
      <c r="K7760" s="14"/>
      <c r="L7760" s="14"/>
      <c r="M7760" s="14"/>
      <c r="N7760" s="14"/>
      <c r="O7760" s="14"/>
      <c r="P7760" s="14"/>
    </row>
    <row r="7761" spans="9:16" x14ac:dyDescent="0.25">
      <c r="I7761" s="14"/>
      <c r="J7761" s="14"/>
      <c r="K7761" s="14"/>
      <c r="L7761" s="14"/>
      <c r="M7761" s="14"/>
      <c r="N7761" s="14"/>
      <c r="O7761" s="14"/>
      <c r="P7761" s="14"/>
    </row>
    <row r="7762" spans="9:16" x14ac:dyDescent="0.25">
      <c r="I7762" s="14"/>
      <c r="J7762" s="14"/>
      <c r="K7762" s="14"/>
      <c r="L7762" s="14"/>
      <c r="M7762" s="14"/>
      <c r="N7762" s="14"/>
      <c r="O7762" s="14"/>
      <c r="P7762" s="14"/>
    </row>
    <row r="7763" spans="9:16" x14ac:dyDescent="0.25">
      <c r="I7763" s="14"/>
      <c r="J7763" s="14"/>
      <c r="K7763" s="14"/>
      <c r="L7763" s="14"/>
      <c r="M7763" s="14"/>
      <c r="N7763" s="14"/>
      <c r="O7763" s="14"/>
      <c r="P7763" s="14"/>
    </row>
    <row r="7764" spans="9:16" x14ac:dyDescent="0.25">
      <c r="I7764" s="14"/>
      <c r="J7764" s="14"/>
      <c r="K7764" s="14"/>
      <c r="L7764" s="14"/>
      <c r="M7764" s="14"/>
      <c r="N7764" s="14"/>
      <c r="O7764" s="14"/>
      <c r="P7764" s="14"/>
    </row>
    <row r="7765" spans="9:16" x14ac:dyDescent="0.25">
      <c r="I7765" s="14"/>
      <c r="J7765" s="14"/>
      <c r="K7765" s="14"/>
      <c r="L7765" s="14"/>
      <c r="M7765" s="14"/>
      <c r="N7765" s="14"/>
      <c r="O7765" s="14"/>
      <c r="P7765" s="14"/>
    </row>
    <row r="7766" spans="9:16" x14ac:dyDescent="0.25">
      <c r="I7766" s="14"/>
      <c r="J7766" s="14"/>
      <c r="K7766" s="14"/>
      <c r="L7766" s="14"/>
      <c r="M7766" s="14"/>
      <c r="N7766" s="14"/>
      <c r="O7766" s="14"/>
      <c r="P7766" s="14"/>
    </row>
    <row r="7767" spans="9:16" x14ac:dyDescent="0.25">
      <c r="I7767" s="14"/>
      <c r="J7767" s="14"/>
      <c r="K7767" s="14"/>
      <c r="L7767" s="14"/>
      <c r="M7767" s="14"/>
      <c r="N7767" s="14"/>
      <c r="O7767" s="14"/>
      <c r="P7767" s="14"/>
    </row>
    <row r="7768" spans="9:16" x14ac:dyDescent="0.25">
      <c r="I7768" s="14"/>
      <c r="J7768" s="14"/>
      <c r="K7768" s="14"/>
      <c r="L7768" s="14"/>
      <c r="M7768" s="14"/>
      <c r="N7768" s="14"/>
      <c r="O7768" s="14"/>
      <c r="P7768" s="14"/>
    </row>
    <row r="7769" spans="9:16" x14ac:dyDescent="0.25">
      <c r="I7769" s="14"/>
      <c r="J7769" s="14"/>
      <c r="K7769" s="14"/>
      <c r="L7769" s="14"/>
      <c r="M7769" s="14"/>
      <c r="N7769" s="14"/>
      <c r="O7769" s="14"/>
      <c r="P7769" s="14"/>
    </row>
    <row r="7770" spans="9:16" x14ac:dyDescent="0.25">
      <c r="I7770" s="14"/>
      <c r="J7770" s="14"/>
      <c r="K7770" s="14"/>
      <c r="L7770" s="14"/>
      <c r="M7770" s="14"/>
      <c r="N7770" s="14"/>
      <c r="O7770" s="14"/>
      <c r="P7770" s="14"/>
    </row>
    <row r="7771" spans="9:16" x14ac:dyDescent="0.25">
      <c r="I7771" s="14"/>
      <c r="J7771" s="14"/>
      <c r="K7771" s="14"/>
      <c r="L7771" s="14"/>
      <c r="M7771" s="14"/>
      <c r="N7771" s="14"/>
      <c r="O7771" s="14"/>
      <c r="P7771" s="14"/>
    </row>
    <row r="7772" spans="9:16" x14ac:dyDescent="0.25">
      <c r="I7772" s="14"/>
      <c r="J7772" s="14"/>
      <c r="K7772" s="14"/>
      <c r="L7772" s="14"/>
      <c r="M7772" s="14"/>
      <c r="N7772" s="14"/>
      <c r="O7772" s="14"/>
      <c r="P7772" s="14"/>
    </row>
    <row r="7773" spans="9:16" x14ac:dyDescent="0.25">
      <c r="I7773" s="14"/>
      <c r="J7773" s="14"/>
      <c r="K7773" s="14"/>
      <c r="L7773" s="14"/>
      <c r="M7773" s="14"/>
      <c r="N7773" s="14"/>
      <c r="O7773" s="14"/>
      <c r="P7773" s="14"/>
    </row>
    <row r="7774" spans="9:16" x14ac:dyDescent="0.25">
      <c r="I7774" s="14"/>
      <c r="J7774" s="14"/>
      <c r="K7774" s="14"/>
      <c r="L7774" s="14"/>
      <c r="M7774" s="14"/>
      <c r="N7774" s="14"/>
      <c r="O7774" s="14"/>
      <c r="P7774" s="14"/>
    </row>
    <row r="7775" spans="9:16" x14ac:dyDescent="0.25">
      <c r="I7775" s="14"/>
      <c r="J7775" s="14"/>
      <c r="K7775" s="14"/>
      <c r="L7775" s="14"/>
      <c r="M7775" s="14"/>
      <c r="N7775" s="14"/>
      <c r="O7775" s="14"/>
      <c r="P7775" s="14"/>
    </row>
    <row r="7776" spans="9:16" x14ac:dyDescent="0.25">
      <c r="I7776" s="14"/>
      <c r="J7776" s="14"/>
      <c r="K7776" s="14"/>
      <c r="L7776" s="14"/>
      <c r="M7776" s="14"/>
      <c r="N7776" s="14"/>
      <c r="O7776" s="14"/>
      <c r="P7776" s="14"/>
    </row>
    <row r="7777" spans="9:16" x14ac:dyDescent="0.25">
      <c r="I7777" s="14"/>
      <c r="J7777" s="14"/>
      <c r="K7777" s="14"/>
      <c r="L7777" s="14"/>
      <c r="M7777" s="14"/>
      <c r="N7777" s="14"/>
      <c r="O7777" s="14"/>
      <c r="P7777" s="14"/>
    </row>
    <row r="7778" spans="9:16" x14ac:dyDescent="0.25">
      <c r="I7778" s="14"/>
      <c r="J7778" s="14"/>
      <c r="K7778" s="14"/>
      <c r="L7778" s="14"/>
      <c r="M7778" s="14"/>
      <c r="N7778" s="14"/>
      <c r="O7778" s="14"/>
      <c r="P7778" s="14"/>
    </row>
    <row r="7779" spans="9:16" x14ac:dyDescent="0.25">
      <c r="I7779" s="14"/>
      <c r="J7779" s="14"/>
      <c r="K7779" s="14"/>
      <c r="L7779" s="14"/>
      <c r="M7779" s="14"/>
      <c r="N7779" s="14"/>
      <c r="O7779" s="14"/>
      <c r="P7779" s="14"/>
    </row>
    <row r="7780" spans="9:16" x14ac:dyDescent="0.25">
      <c r="I7780" s="14"/>
      <c r="J7780" s="14"/>
      <c r="K7780" s="14"/>
      <c r="L7780" s="14"/>
      <c r="M7780" s="14"/>
      <c r="N7780" s="14"/>
      <c r="O7780" s="14"/>
      <c r="P7780" s="14"/>
    </row>
    <row r="7781" spans="9:16" x14ac:dyDescent="0.25">
      <c r="I7781" s="14"/>
      <c r="J7781" s="14"/>
      <c r="K7781" s="14"/>
      <c r="L7781" s="14"/>
      <c r="M7781" s="14"/>
      <c r="N7781" s="14"/>
      <c r="O7781" s="14"/>
      <c r="P7781" s="14"/>
    </row>
    <row r="7782" spans="9:16" x14ac:dyDescent="0.25">
      <c r="I7782" s="14"/>
      <c r="J7782" s="14"/>
      <c r="K7782" s="14"/>
      <c r="L7782" s="14"/>
      <c r="M7782" s="14"/>
      <c r="N7782" s="14"/>
      <c r="O7782" s="14"/>
      <c r="P7782" s="14"/>
    </row>
    <row r="7783" spans="9:16" x14ac:dyDescent="0.25">
      <c r="I7783" s="14"/>
      <c r="J7783" s="14"/>
      <c r="K7783" s="14"/>
      <c r="L7783" s="14"/>
      <c r="M7783" s="14"/>
      <c r="N7783" s="14"/>
      <c r="O7783" s="14"/>
      <c r="P7783" s="14"/>
    </row>
    <row r="7784" spans="9:16" x14ac:dyDescent="0.25">
      <c r="I7784" s="14"/>
      <c r="J7784" s="14"/>
      <c r="K7784" s="14"/>
      <c r="L7784" s="14"/>
      <c r="M7784" s="14"/>
      <c r="N7784" s="14"/>
      <c r="O7784" s="14"/>
      <c r="P7784" s="14"/>
    </row>
    <row r="7785" spans="9:16" x14ac:dyDescent="0.25">
      <c r="I7785" s="14"/>
      <c r="J7785" s="14"/>
      <c r="K7785" s="14"/>
      <c r="L7785" s="14"/>
      <c r="M7785" s="14"/>
      <c r="N7785" s="14"/>
      <c r="O7785" s="14"/>
      <c r="P7785" s="14"/>
    </row>
    <row r="7786" spans="9:16" x14ac:dyDescent="0.25">
      <c r="I7786" s="14"/>
      <c r="J7786" s="14"/>
      <c r="K7786" s="14"/>
      <c r="L7786" s="14"/>
      <c r="M7786" s="14"/>
      <c r="N7786" s="14"/>
      <c r="O7786" s="14"/>
      <c r="P7786" s="14"/>
    </row>
    <row r="7787" spans="9:16" x14ac:dyDescent="0.25">
      <c r="I7787" s="14"/>
      <c r="J7787" s="14"/>
      <c r="K7787" s="14"/>
      <c r="L7787" s="14"/>
      <c r="M7787" s="14"/>
      <c r="N7787" s="14"/>
      <c r="O7787" s="14"/>
      <c r="P7787" s="14"/>
    </row>
    <row r="7788" spans="9:16" x14ac:dyDescent="0.25">
      <c r="I7788" s="14"/>
      <c r="J7788" s="14"/>
      <c r="K7788" s="14"/>
      <c r="L7788" s="14"/>
      <c r="M7788" s="14"/>
      <c r="N7788" s="14"/>
      <c r="O7788" s="14"/>
      <c r="P7788" s="14"/>
    </row>
    <row r="7789" spans="9:16" x14ac:dyDescent="0.25">
      <c r="I7789" s="14"/>
      <c r="J7789" s="14"/>
      <c r="K7789" s="14"/>
      <c r="L7789" s="14"/>
      <c r="M7789" s="14"/>
      <c r="N7789" s="14"/>
      <c r="O7789" s="14"/>
      <c r="P7789" s="14"/>
    </row>
    <row r="7790" spans="9:16" x14ac:dyDescent="0.25">
      <c r="I7790" s="14"/>
      <c r="J7790" s="14"/>
      <c r="K7790" s="14"/>
      <c r="L7790" s="14"/>
      <c r="M7790" s="14"/>
      <c r="N7790" s="14"/>
      <c r="O7790" s="14"/>
      <c r="P7790" s="14"/>
    </row>
    <row r="7791" spans="9:16" x14ac:dyDescent="0.25">
      <c r="I7791" s="14"/>
      <c r="J7791" s="14"/>
      <c r="K7791" s="14"/>
      <c r="L7791" s="14"/>
      <c r="M7791" s="14"/>
      <c r="N7791" s="14"/>
      <c r="O7791" s="14"/>
      <c r="P7791" s="14"/>
    </row>
    <row r="7792" spans="9:16" x14ac:dyDescent="0.25">
      <c r="I7792" s="14"/>
      <c r="J7792" s="14"/>
      <c r="K7792" s="14"/>
      <c r="L7792" s="14"/>
      <c r="M7792" s="14"/>
      <c r="N7792" s="14"/>
      <c r="O7792" s="14"/>
      <c r="P7792" s="14"/>
    </row>
    <row r="7793" spans="9:16" x14ac:dyDescent="0.25">
      <c r="I7793" s="14"/>
      <c r="J7793" s="14"/>
      <c r="K7793" s="14"/>
      <c r="L7793" s="14"/>
      <c r="M7793" s="14"/>
      <c r="N7793" s="14"/>
      <c r="O7793" s="14"/>
      <c r="P7793" s="14"/>
    </row>
    <row r="7794" spans="9:16" x14ac:dyDescent="0.25">
      <c r="I7794" s="14"/>
      <c r="J7794" s="14"/>
      <c r="K7794" s="14"/>
      <c r="L7794" s="14"/>
      <c r="M7794" s="14"/>
      <c r="N7794" s="14"/>
      <c r="O7794" s="14"/>
      <c r="P7794" s="14"/>
    </row>
    <row r="7795" spans="9:16" x14ac:dyDescent="0.25">
      <c r="I7795" s="14"/>
      <c r="J7795" s="14"/>
      <c r="K7795" s="14"/>
      <c r="L7795" s="14"/>
      <c r="M7795" s="14"/>
      <c r="N7795" s="14"/>
      <c r="O7795" s="14"/>
      <c r="P7795" s="14"/>
    </row>
    <row r="7796" spans="9:16" x14ac:dyDescent="0.25">
      <c r="I7796" s="14"/>
      <c r="J7796" s="14"/>
      <c r="K7796" s="14"/>
      <c r="L7796" s="14"/>
      <c r="M7796" s="14"/>
      <c r="N7796" s="14"/>
      <c r="O7796" s="14"/>
      <c r="P7796" s="14"/>
    </row>
    <row r="7797" spans="9:16" x14ac:dyDescent="0.25">
      <c r="I7797" s="14"/>
      <c r="J7797" s="14"/>
      <c r="K7797" s="14"/>
      <c r="L7797" s="14"/>
      <c r="M7797" s="14"/>
      <c r="N7797" s="14"/>
      <c r="O7797" s="14"/>
      <c r="P7797" s="14"/>
    </row>
    <row r="7798" spans="9:16" x14ac:dyDescent="0.25">
      <c r="I7798" s="14"/>
      <c r="J7798" s="14"/>
      <c r="K7798" s="14"/>
      <c r="L7798" s="14"/>
      <c r="M7798" s="14"/>
      <c r="N7798" s="14"/>
      <c r="O7798" s="14"/>
      <c r="P7798" s="14"/>
    </row>
    <row r="7799" spans="9:16" x14ac:dyDescent="0.25">
      <c r="I7799" s="14"/>
      <c r="J7799" s="14"/>
      <c r="K7799" s="14"/>
      <c r="L7799" s="14"/>
      <c r="M7799" s="14"/>
      <c r="N7799" s="14"/>
      <c r="O7799" s="14"/>
      <c r="P7799" s="14"/>
    </row>
    <row r="7800" spans="9:16" x14ac:dyDescent="0.25">
      <c r="I7800" s="14"/>
      <c r="J7800" s="14"/>
      <c r="K7800" s="14"/>
      <c r="L7800" s="14"/>
      <c r="M7800" s="14"/>
      <c r="N7800" s="14"/>
      <c r="O7800" s="14"/>
      <c r="P7800" s="14"/>
    </row>
    <row r="7801" spans="9:16" x14ac:dyDescent="0.25">
      <c r="I7801" s="14"/>
      <c r="J7801" s="14"/>
      <c r="K7801" s="14"/>
      <c r="L7801" s="14"/>
      <c r="M7801" s="14"/>
      <c r="N7801" s="14"/>
      <c r="O7801" s="14"/>
      <c r="P7801" s="14"/>
    </row>
    <row r="7802" spans="9:16" x14ac:dyDescent="0.25">
      <c r="I7802" s="14"/>
      <c r="J7802" s="14"/>
      <c r="K7802" s="14"/>
      <c r="L7802" s="14"/>
      <c r="M7802" s="14"/>
      <c r="N7802" s="14"/>
      <c r="O7802" s="14"/>
      <c r="P7802" s="14"/>
    </row>
    <row r="7803" spans="9:16" x14ac:dyDescent="0.25">
      <c r="I7803" s="14"/>
      <c r="J7803" s="14"/>
      <c r="K7803" s="14"/>
      <c r="L7803" s="14"/>
      <c r="M7803" s="14"/>
      <c r="N7803" s="14"/>
      <c r="O7803" s="14"/>
      <c r="P7803" s="14"/>
    </row>
    <row r="7804" spans="9:16" x14ac:dyDescent="0.25">
      <c r="I7804" s="14"/>
      <c r="J7804" s="14"/>
      <c r="K7804" s="14"/>
      <c r="L7804" s="14"/>
      <c r="M7804" s="14"/>
      <c r="N7804" s="14"/>
      <c r="O7804" s="14"/>
      <c r="P7804" s="14"/>
    </row>
    <row r="7805" spans="9:16" x14ac:dyDescent="0.25">
      <c r="I7805" s="14"/>
      <c r="J7805" s="14"/>
      <c r="K7805" s="14"/>
      <c r="L7805" s="14"/>
      <c r="M7805" s="14"/>
      <c r="N7805" s="14"/>
      <c r="O7805" s="14"/>
      <c r="P7805" s="14"/>
    </row>
    <row r="7806" spans="9:16" x14ac:dyDescent="0.25">
      <c r="I7806" s="14"/>
      <c r="J7806" s="14"/>
      <c r="K7806" s="14"/>
      <c r="L7806" s="14"/>
      <c r="M7806" s="14"/>
      <c r="N7806" s="14"/>
      <c r="O7806" s="14"/>
      <c r="P7806" s="14"/>
    </row>
    <row r="7807" spans="9:16" x14ac:dyDescent="0.25">
      <c r="I7807" s="14"/>
      <c r="J7807" s="14"/>
      <c r="K7807" s="14"/>
      <c r="L7807" s="14"/>
      <c r="M7807" s="14"/>
      <c r="N7807" s="14"/>
      <c r="O7807" s="14"/>
      <c r="P7807" s="14"/>
    </row>
    <row r="7808" spans="9:16" x14ac:dyDescent="0.25">
      <c r="I7808" s="14"/>
      <c r="J7808" s="14"/>
      <c r="K7808" s="14"/>
      <c r="L7808" s="14"/>
      <c r="M7808" s="14"/>
      <c r="N7808" s="14"/>
      <c r="O7808" s="14"/>
      <c r="P7808" s="14"/>
    </row>
    <row r="7809" spans="9:16" x14ac:dyDescent="0.25">
      <c r="I7809" s="14"/>
      <c r="J7809" s="14"/>
      <c r="K7809" s="14"/>
      <c r="L7809" s="14"/>
      <c r="M7809" s="14"/>
      <c r="N7809" s="14"/>
      <c r="O7809" s="14"/>
      <c r="P7809" s="14"/>
    </row>
    <row r="7810" spans="9:16" x14ac:dyDescent="0.25">
      <c r="I7810" s="14"/>
      <c r="J7810" s="14"/>
      <c r="K7810" s="14"/>
      <c r="L7810" s="14"/>
      <c r="M7810" s="14"/>
      <c r="N7810" s="14"/>
      <c r="O7810" s="14"/>
      <c r="P7810" s="14"/>
    </row>
    <row r="7811" spans="9:16" x14ac:dyDescent="0.25">
      <c r="I7811" s="14"/>
      <c r="J7811" s="14"/>
      <c r="K7811" s="14"/>
      <c r="L7811" s="14"/>
      <c r="M7811" s="14"/>
      <c r="N7811" s="14"/>
      <c r="O7811" s="14"/>
      <c r="P7811" s="14"/>
    </row>
    <row r="7812" spans="9:16" x14ac:dyDescent="0.25">
      <c r="I7812" s="14"/>
      <c r="J7812" s="14"/>
      <c r="K7812" s="14"/>
      <c r="L7812" s="14"/>
      <c r="M7812" s="14"/>
      <c r="N7812" s="14"/>
      <c r="O7812" s="14"/>
      <c r="P7812" s="14"/>
    </row>
    <row r="7813" spans="9:16" x14ac:dyDescent="0.25">
      <c r="I7813" s="14"/>
      <c r="J7813" s="14"/>
      <c r="K7813" s="14"/>
      <c r="L7813" s="14"/>
      <c r="M7813" s="14"/>
      <c r="N7813" s="14"/>
      <c r="O7813" s="14"/>
      <c r="P7813" s="14"/>
    </row>
    <row r="7814" spans="9:16" x14ac:dyDescent="0.25">
      <c r="I7814" s="14"/>
      <c r="J7814" s="14"/>
      <c r="K7814" s="14"/>
      <c r="L7814" s="14"/>
      <c r="M7814" s="14"/>
      <c r="N7814" s="14"/>
      <c r="O7814" s="14"/>
      <c r="P7814" s="14"/>
    </row>
    <row r="7815" spans="9:16" x14ac:dyDescent="0.25">
      <c r="I7815" s="14"/>
      <c r="J7815" s="14"/>
      <c r="K7815" s="14"/>
      <c r="L7815" s="14"/>
      <c r="M7815" s="14"/>
      <c r="N7815" s="14"/>
      <c r="O7815" s="14"/>
      <c r="P7815" s="14"/>
    </row>
    <row r="7816" spans="9:16" x14ac:dyDescent="0.25">
      <c r="I7816" s="14"/>
      <c r="J7816" s="14"/>
      <c r="K7816" s="14"/>
      <c r="L7816" s="14"/>
      <c r="M7816" s="14"/>
      <c r="N7816" s="14"/>
      <c r="O7816" s="14"/>
      <c r="P7816" s="14"/>
    </row>
    <row r="7817" spans="9:16" x14ac:dyDescent="0.25">
      <c r="I7817" s="14"/>
      <c r="J7817" s="14"/>
      <c r="K7817" s="14"/>
      <c r="L7817" s="14"/>
      <c r="M7817" s="14"/>
      <c r="N7817" s="14"/>
      <c r="O7817" s="14"/>
      <c r="P7817" s="14"/>
    </row>
    <row r="7818" spans="9:16" x14ac:dyDescent="0.25">
      <c r="I7818" s="14"/>
      <c r="J7818" s="14"/>
      <c r="K7818" s="14"/>
      <c r="L7818" s="14"/>
      <c r="M7818" s="14"/>
      <c r="N7818" s="14"/>
      <c r="O7818" s="14"/>
      <c r="P7818" s="14"/>
    </row>
    <row r="7819" spans="9:16" x14ac:dyDescent="0.25">
      <c r="I7819" s="14"/>
      <c r="J7819" s="14"/>
      <c r="K7819" s="14"/>
      <c r="L7819" s="14"/>
      <c r="M7819" s="14"/>
      <c r="N7819" s="14"/>
      <c r="O7819" s="14"/>
      <c r="P7819" s="14"/>
    </row>
    <row r="7820" spans="9:16" x14ac:dyDescent="0.25">
      <c r="I7820" s="14"/>
      <c r="J7820" s="14"/>
      <c r="K7820" s="14"/>
      <c r="L7820" s="14"/>
      <c r="M7820" s="14"/>
      <c r="N7820" s="14"/>
      <c r="O7820" s="14"/>
      <c r="P7820" s="14"/>
    </row>
    <row r="7821" spans="9:16" x14ac:dyDescent="0.25">
      <c r="I7821" s="14"/>
      <c r="J7821" s="14"/>
      <c r="K7821" s="14"/>
      <c r="L7821" s="14"/>
      <c r="M7821" s="14"/>
      <c r="N7821" s="14"/>
      <c r="O7821" s="14"/>
      <c r="P7821" s="14"/>
    </row>
    <row r="7822" spans="9:16" x14ac:dyDescent="0.25">
      <c r="I7822" s="14"/>
      <c r="J7822" s="14"/>
      <c r="K7822" s="14"/>
      <c r="L7822" s="14"/>
      <c r="M7822" s="14"/>
      <c r="N7822" s="14"/>
      <c r="O7822" s="14"/>
      <c r="P7822" s="14"/>
    </row>
    <row r="7823" spans="9:16" x14ac:dyDescent="0.25">
      <c r="I7823" s="14"/>
      <c r="J7823" s="14"/>
      <c r="K7823" s="14"/>
      <c r="L7823" s="14"/>
      <c r="M7823" s="14"/>
      <c r="N7823" s="14"/>
      <c r="O7823" s="14"/>
      <c r="P7823" s="14"/>
    </row>
    <row r="7824" spans="9:16" x14ac:dyDescent="0.25">
      <c r="I7824" s="14"/>
      <c r="J7824" s="14"/>
      <c r="K7824" s="14"/>
      <c r="L7824" s="14"/>
      <c r="M7824" s="14"/>
      <c r="N7824" s="14"/>
      <c r="O7824" s="14"/>
      <c r="P7824" s="14"/>
    </row>
    <row r="7825" spans="9:16" x14ac:dyDescent="0.25">
      <c r="I7825" s="14"/>
      <c r="J7825" s="14"/>
      <c r="K7825" s="14"/>
      <c r="L7825" s="14"/>
      <c r="M7825" s="14"/>
      <c r="N7825" s="14"/>
      <c r="O7825" s="14"/>
      <c r="P7825" s="14"/>
    </row>
    <row r="7826" spans="9:16" x14ac:dyDescent="0.25">
      <c r="I7826" s="14"/>
      <c r="J7826" s="14"/>
      <c r="K7826" s="14"/>
      <c r="L7826" s="14"/>
      <c r="M7826" s="14"/>
      <c r="N7826" s="14"/>
      <c r="O7826" s="14"/>
      <c r="P7826" s="14"/>
    </row>
    <row r="7827" spans="9:16" x14ac:dyDescent="0.25">
      <c r="I7827" s="14"/>
      <c r="J7827" s="14"/>
      <c r="K7827" s="14"/>
      <c r="L7827" s="14"/>
      <c r="M7827" s="14"/>
      <c r="N7827" s="14"/>
      <c r="O7827" s="14"/>
      <c r="P7827" s="14"/>
    </row>
    <row r="7828" spans="9:16" x14ac:dyDescent="0.25">
      <c r="I7828" s="14"/>
      <c r="J7828" s="14"/>
      <c r="K7828" s="14"/>
      <c r="L7828" s="14"/>
      <c r="M7828" s="14"/>
      <c r="N7828" s="14"/>
      <c r="O7828" s="14"/>
      <c r="P7828" s="14"/>
    </row>
    <row r="7829" spans="9:16" x14ac:dyDescent="0.25">
      <c r="I7829" s="14"/>
      <c r="J7829" s="14"/>
      <c r="K7829" s="14"/>
      <c r="L7829" s="14"/>
      <c r="M7829" s="14"/>
      <c r="N7829" s="14"/>
      <c r="O7829" s="14"/>
      <c r="P7829" s="14"/>
    </row>
    <row r="7830" spans="9:16" x14ac:dyDescent="0.25">
      <c r="I7830" s="14"/>
      <c r="J7830" s="14"/>
      <c r="K7830" s="14"/>
      <c r="L7830" s="14"/>
      <c r="M7830" s="14"/>
      <c r="N7830" s="14"/>
      <c r="O7830" s="14"/>
      <c r="P7830" s="14"/>
    </row>
    <row r="7831" spans="9:16" x14ac:dyDescent="0.25">
      <c r="I7831" s="14"/>
      <c r="J7831" s="14"/>
      <c r="K7831" s="14"/>
      <c r="L7831" s="14"/>
      <c r="M7831" s="14"/>
      <c r="N7831" s="14"/>
      <c r="O7831" s="14"/>
      <c r="P7831" s="14"/>
    </row>
    <row r="7832" spans="9:16" x14ac:dyDescent="0.25">
      <c r="I7832" s="14"/>
      <c r="J7832" s="14"/>
      <c r="K7832" s="14"/>
      <c r="L7832" s="14"/>
      <c r="M7832" s="14"/>
      <c r="N7832" s="14"/>
      <c r="O7832" s="14"/>
      <c r="P7832" s="14"/>
    </row>
    <row r="7833" spans="9:16" x14ac:dyDescent="0.25">
      <c r="I7833" s="14"/>
      <c r="J7833" s="14"/>
      <c r="K7833" s="14"/>
      <c r="L7833" s="14"/>
      <c r="M7833" s="14"/>
      <c r="N7833" s="14"/>
      <c r="O7833" s="14"/>
      <c r="P7833" s="14"/>
    </row>
    <row r="7834" spans="9:16" x14ac:dyDescent="0.25">
      <c r="I7834" s="14"/>
      <c r="J7834" s="14"/>
      <c r="K7834" s="14"/>
      <c r="L7834" s="14"/>
      <c r="M7834" s="14"/>
      <c r="N7834" s="14"/>
      <c r="O7834" s="14"/>
      <c r="P7834" s="14"/>
    </row>
    <row r="7835" spans="9:16" x14ac:dyDescent="0.25">
      <c r="I7835" s="14"/>
      <c r="J7835" s="14"/>
      <c r="K7835" s="14"/>
      <c r="L7835" s="14"/>
      <c r="M7835" s="14"/>
      <c r="N7835" s="14"/>
      <c r="O7835" s="14"/>
      <c r="P7835" s="14"/>
    </row>
    <row r="7836" spans="9:16" x14ac:dyDescent="0.25">
      <c r="I7836" s="14"/>
      <c r="J7836" s="14"/>
      <c r="K7836" s="14"/>
      <c r="L7836" s="14"/>
      <c r="M7836" s="14"/>
      <c r="N7836" s="14"/>
      <c r="O7836" s="14"/>
      <c r="P7836" s="14"/>
    </row>
    <row r="7837" spans="9:16" x14ac:dyDescent="0.25">
      <c r="I7837" s="14"/>
      <c r="J7837" s="14"/>
      <c r="K7837" s="14"/>
      <c r="L7837" s="14"/>
      <c r="M7837" s="14"/>
      <c r="N7837" s="14"/>
      <c r="O7837" s="14"/>
      <c r="P7837" s="14"/>
    </row>
    <row r="7838" spans="9:16" x14ac:dyDescent="0.25">
      <c r="I7838" s="14"/>
      <c r="J7838" s="14"/>
      <c r="K7838" s="14"/>
      <c r="L7838" s="14"/>
      <c r="M7838" s="14"/>
      <c r="N7838" s="14"/>
      <c r="O7838" s="14"/>
      <c r="P7838" s="14"/>
    </row>
    <row r="7839" spans="9:16" x14ac:dyDescent="0.25">
      <c r="I7839" s="14"/>
      <c r="J7839" s="14"/>
      <c r="K7839" s="14"/>
      <c r="L7839" s="14"/>
      <c r="M7839" s="14"/>
      <c r="N7839" s="14"/>
      <c r="O7839" s="14"/>
      <c r="P7839" s="14"/>
    </row>
    <row r="7840" spans="9:16" x14ac:dyDescent="0.25">
      <c r="I7840" s="14"/>
      <c r="J7840" s="14"/>
      <c r="K7840" s="14"/>
      <c r="L7840" s="14"/>
      <c r="M7840" s="14"/>
      <c r="N7840" s="14"/>
      <c r="O7840" s="14"/>
      <c r="P7840" s="14"/>
    </row>
    <row r="7841" spans="9:16" x14ac:dyDescent="0.25">
      <c r="I7841" s="14"/>
      <c r="J7841" s="14"/>
      <c r="K7841" s="14"/>
      <c r="L7841" s="14"/>
      <c r="M7841" s="14"/>
      <c r="N7841" s="14"/>
      <c r="O7841" s="14"/>
      <c r="P7841" s="14"/>
    </row>
    <row r="7842" spans="9:16" x14ac:dyDescent="0.25">
      <c r="I7842" s="14"/>
      <c r="J7842" s="14"/>
      <c r="K7842" s="14"/>
      <c r="L7842" s="14"/>
      <c r="M7842" s="14"/>
      <c r="N7842" s="14"/>
      <c r="O7842" s="14"/>
      <c r="P7842" s="14"/>
    </row>
    <row r="7843" spans="9:16" x14ac:dyDescent="0.25">
      <c r="I7843" s="14"/>
      <c r="J7843" s="14"/>
      <c r="K7843" s="14"/>
      <c r="L7843" s="14"/>
      <c r="M7843" s="14"/>
      <c r="N7843" s="14"/>
      <c r="O7843" s="14"/>
      <c r="P7843" s="14"/>
    </row>
    <row r="7844" spans="9:16" x14ac:dyDescent="0.25">
      <c r="I7844" s="14"/>
      <c r="J7844" s="14"/>
      <c r="K7844" s="14"/>
      <c r="L7844" s="14"/>
      <c r="M7844" s="14"/>
      <c r="N7844" s="14"/>
      <c r="O7844" s="14"/>
      <c r="P7844" s="14"/>
    </row>
    <row r="7845" spans="9:16" x14ac:dyDescent="0.25">
      <c r="I7845" s="14"/>
      <c r="J7845" s="14"/>
      <c r="K7845" s="14"/>
      <c r="L7845" s="14"/>
      <c r="M7845" s="14"/>
      <c r="N7845" s="14"/>
      <c r="O7845" s="14"/>
      <c r="P7845" s="14"/>
    </row>
    <row r="7846" spans="9:16" x14ac:dyDescent="0.25">
      <c r="I7846" s="14"/>
      <c r="J7846" s="14"/>
      <c r="K7846" s="14"/>
      <c r="L7846" s="14"/>
      <c r="M7846" s="14"/>
      <c r="N7846" s="14"/>
      <c r="O7846" s="14"/>
      <c r="P7846" s="14"/>
    </row>
    <row r="7847" spans="9:16" x14ac:dyDescent="0.25">
      <c r="I7847" s="14"/>
      <c r="J7847" s="14"/>
      <c r="K7847" s="14"/>
      <c r="L7847" s="14"/>
      <c r="M7847" s="14"/>
      <c r="N7847" s="14"/>
      <c r="O7847" s="14"/>
      <c r="P7847" s="14"/>
    </row>
    <row r="7848" spans="9:16" x14ac:dyDescent="0.25">
      <c r="I7848" s="14"/>
      <c r="J7848" s="14"/>
      <c r="K7848" s="14"/>
      <c r="L7848" s="14"/>
      <c r="M7848" s="14"/>
      <c r="N7848" s="14"/>
      <c r="O7848" s="14"/>
      <c r="P7848" s="14"/>
    </row>
    <row r="7849" spans="9:16" x14ac:dyDescent="0.25">
      <c r="I7849" s="14"/>
      <c r="J7849" s="14"/>
      <c r="K7849" s="14"/>
      <c r="L7849" s="14"/>
      <c r="M7849" s="14"/>
      <c r="N7849" s="14"/>
      <c r="O7849" s="14"/>
      <c r="P7849" s="14"/>
    </row>
    <row r="7850" spans="9:16" x14ac:dyDescent="0.25">
      <c r="I7850" s="14"/>
      <c r="J7850" s="14"/>
      <c r="K7850" s="14"/>
      <c r="L7850" s="14"/>
      <c r="M7850" s="14"/>
      <c r="N7850" s="14"/>
      <c r="O7850" s="14"/>
      <c r="P7850" s="14"/>
    </row>
    <row r="7851" spans="9:16" x14ac:dyDescent="0.25">
      <c r="I7851" s="14"/>
      <c r="J7851" s="14"/>
      <c r="K7851" s="14"/>
      <c r="L7851" s="14"/>
      <c r="M7851" s="14"/>
      <c r="N7851" s="14"/>
      <c r="O7851" s="14"/>
      <c r="P7851" s="14"/>
    </row>
    <row r="7852" spans="9:16" x14ac:dyDescent="0.25">
      <c r="I7852" s="14"/>
      <c r="J7852" s="14"/>
      <c r="K7852" s="14"/>
      <c r="L7852" s="14"/>
      <c r="M7852" s="14"/>
      <c r="N7852" s="14"/>
      <c r="O7852" s="14"/>
      <c r="P7852" s="14"/>
    </row>
    <row r="7853" spans="9:16" x14ac:dyDescent="0.25">
      <c r="I7853" s="14"/>
      <c r="J7853" s="14"/>
      <c r="K7853" s="14"/>
      <c r="L7853" s="14"/>
      <c r="M7853" s="14"/>
      <c r="N7853" s="14"/>
      <c r="O7853" s="14"/>
      <c r="P7853" s="14"/>
    </row>
    <row r="7854" spans="9:16" x14ac:dyDescent="0.25">
      <c r="I7854" s="14"/>
      <c r="J7854" s="14"/>
      <c r="K7854" s="14"/>
      <c r="L7854" s="14"/>
      <c r="M7854" s="14"/>
      <c r="N7854" s="14"/>
      <c r="O7854" s="14"/>
      <c r="P7854" s="14"/>
    </row>
    <row r="7855" spans="9:16" x14ac:dyDescent="0.25">
      <c r="I7855" s="14"/>
      <c r="J7855" s="14"/>
      <c r="K7855" s="14"/>
      <c r="L7855" s="14"/>
      <c r="M7855" s="14"/>
      <c r="N7855" s="14"/>
      <c r="O7855" s="14"/>
      <c r="P7855" s="14"/>
    </row>
    <row r="7856" spans="9:16" x14ac:dyDescent="0.25">
      <c r="I7856" s="14"/>
      <c r="J7856" s="14"/>
      <c r="K7856" s="14"/>
      <c r="L7856" s="14"/>
      <c r="M7856" s="14"/>
      <c r="N7856" s="14"/>
      <c r="O7856" s="14"/>
      <c r="P7856" s="14"/>
    </row>
    <row r="7857" spans="9:16" x14ac:dyDescent="0.25">
      <c r="I7857" s="14"/>
      <c r="J7857" s="14"/>
      <c r="K7857" s="14"/>
      <c r="L7857" s="14"/>
      <c r="M7857" s="14"/>
      <c r="N7857" s="14"/>
      <c r="O7857" s="14"/>
      <c r="P7857" s="14"/>
    </row>
    <row r="7858" spans="9:16" x14ac:dyDescent="0.25">
      <c r="I7858" s="14"/>
      <c r="J7858" s="14"/>
      <c r="K7858" s="14"/>
      <c r="L7858" s="14"/>
      <c r="M7858" s="14"/>
      <c r="N7858" s="14"/>
      <c r="O7858" s="14"/>
      <c r="P7858" s="14"/>
    </row>
    <row r="7859" spans="9:16" x14ac:dyDescent="0.25">
      <c r="I7859" s="14"/>
      <c r="J7859" s="14"/>
      <c r="K7859" s="14"/>
      <c r="L7859" s="14"/>
      <c r="M7859" s="14"/>
      <c r="N7859" s="14"/>
      <c r="O7859" s="14"/>
      <c r="P7859" s="14"/>
    </row>
    <row r="7860" spans="9:16" x14ac:dyDescent="0.25">
      <c r="I7860" s="14"/>
      <c r="J7860" s="14"/>
      <c r="K7860" s="14"/>
      <c r="L7860" s="14"/>
      <c r="M7860" s="14"/>
      <c r="N7860" s="14"/>
      <c r="O7860" s="14"/>
      <c r="P7860" s="14"/>
    </row>
    <row r="7861" spans="9:16" x14ac:dyDescent="0.25">
      <c r="I7861" s="14"/>
      <c r="J7861" s="14"/>
      <c r="K7861" s="14"/>
      <c r="L7861" s="14"/>
      <c r="M7861" s="14"/>
      <c r="N7861" s="14"/>
      <c r="O7861" s="14"/>
      <c r="P7861" s="14"/>
    </row>
    <row r="7862" spans="9:16" x14ac:dyDescent="0.25">
      <c r="I7862" s="14"/>
      <c r="J7862" s="14"/>
      <c r="K7862" s="14"/>
      <c r="L7862" s="14"/>
      <c r="M7862" s="14"/>
      <c r="N7862" s="14"/>
      <c r="O7862" s="14"/>
      <c r="P7862" s="14"/>
    </row>
    <row r="7863" spans="9:16" x14ac:dyDescent="0.25">
      <c r="I7863" s="14"/>
      <c r="J7863" s="14"/>
      <c r="K7863" s="14"/>
      <c r="L7863" s="14"/>
      <c r="M7863" s="14"/>
      <c r="N7863" s="14"/>
      <c r="O7863" s="14"/>
      <c r="P7863" s="14"/>
    </row>
    <row r="7864" spans="9:16" x14ac:dyDescent="0.25">
      <c r="I7864" s="14"/>
      <c r="J7864" s="14"/>
      <c r="K7864" s="14"/>
      <c r="L7864" s="14"/>
      <c r="M7864" s="14"/>
      <c r="N7864" s="14"/>
      <c r="O7864" s="14"/>
      <c r="P7864" s="14"/>
    </row>
    <row r="7865" spans="9:16" x14ac:dyDescent="0.25">
      <c r="I7865" s="14"/>
      <c r="J7865" s="14"/>
      <c r="K7865" s="14"/>
      <c r="L7865" s="14"/>
      <c r="M7865" s="14"/>
      <c r="N7865" s="14"/>
      <c r="O7865" s="14"/>
      <c r="P7865" s="14"/>
    </row>
    <row r="7866" spans="9:16" x14ac:dyDescent="0.25">
      <c r="I7866" s="14"/>
      <c r="J7866" s="14"/>
      <c r="K7866" s="14"/>
      <c r="L7866" s="14"/>
      <c r="M7866" s="14"/>
      <c r="N7866" s="14"/>
      <c r="O7866" s="14"/>
      <c r="P7866" s="14"/>
    </row>
    <row r="7867" spans="9:16" x14ac:dyDescent="0.25">
      <c r="I7867" s="14"/>
      <c r="J7867" s="14"/>
      <c r="K7867" s="14"/>
      <c r="L7867" s="14"/>
      <c r="M7867" s="14"/>
      <c r="N7867" s="14"/>
      <c r="O7867" s="14"/>
      <c r="P7867" s="14"/>
    </row>
    <row r="7868" spans="9:16" x14ac:dyDescent="0.25">
      <c r="I7868" s="14"/>
      <c r="J7868" s="14"/>
      <c r="K7868" s="14"/>
      <c r="L7868" s="14"/>
      <c r="M7868" s="14"/>
      <c r="N7868" s="14"/>
      <c r="O7868" s="14"/>
      <c r="P7868" s="14"/>
    </row>
    <row r="7869" spans="9:16" x14ac:dyDescent="0.25">
      <c r="I7869" s="14"/>
      <c r="J7869" s="14"/>
      <c r="K7869" s="14"/>
      <c r="L7869" s="14"/>
      <c r="M7869" s="14"/>
      <c r="N7869" s="14"/>
      <c r="O7869" s="14"/>
      <c r="P7869" s="14"/>
    </row>
    <row r="7870" spans="9:16" x14ac:dyDescent="0.25">
      <c r="I7870" s="14"/>
      <c r="J7870" s="14"/>
      <c r="K7870" s="14"/>
      <c r="L7870" s="14"/>
      <c r="M7870" s="14"/>
      <c r="N7870" s="14"/>
      <c r="O7870" s="14"/>
      <c r="P7870" s="14"/>
    </row>
    <row r="7871" spans="9:16" x14ac:dyDescent="0.25">
      <c r="I7871" s="14"/>
      <c r="J7871" s="14"/>
      <c r="K7871" s="14"/>
      <c r="L7871" s="14"/>
      <c r="M7871" s="14"/>
      <c r="N7871" s="14"/>
      <c r="O7871" s="14"/>
      <c r="P7871" s="14"/>
    </row>
    <row r="7872" spans="9:16" x14ac:dyDescent="0.25">
      <c r="I7872" s="14"/>
      <c r="J7872" s="14"/>
      <c r="K7872" s="14"/>
      <c r="L7872" s="14"/>
      <c r="M7872" s="14"/>
      <c r="N7872" s="14"/>
      <c r="O7872" s="14"/>
      <c r="P7872" s="14"/>
    </row>
    <row r="7873" spans="9:16" x14ac:dyDescent="0.25">
      <c r="I7873" s="14"/>
      <c r="J7873" s="14"/>
      <c r="K7873" s="14"/>
      <c r="L7873" s="14"/>
      <c r="M7873" s="14"/>
      <c r="N7873" s="14"/>
      <c r="O7873" s="14"/>
      <c r="P7873" s="14"/>
    </row>
    <row r="7874" spans="9:16" x14ac:dyDescent="0.25">
      <c r="I7874" s="14"/>
      <c r="J7874" s="14"/>
      <c r="K7874" s="14"/>
      <c r="L7874" s="14"/>
      <c r="M7874" s="14"/>
      <c r="N7874" s="14"/>
      <c r="O7874" s="14"/>
      <c r="P7874" s="14"/>
    </row>
    <row r="7875" spans="9:16" x14ac:dyDescent="0.25">
      <c r="I7875" s="14"/>
      <c r="J7875" s="14"/>
      <c r="K7875" s="14"/>
      <c r="L7875" s="14"/>
      <c r="M7875" s="14"/>
      <c r="N7875" s="14"/>
      <c r="O7875" s="14"/>
      <c r="P7875" s="14"/>
    </row>
    <row r="7876" spans="9:16" x14ac:dyDescent="0.25">
      <c r="I7876" s="14"/>
      <c r="J7876" s="14"/>
      <c r="K7876" s="14"/>
      <c r="L7876" s="14"/>
      <c r="M7876" s="14"/>
      <c r="N7876" s="14"/>
      <c r="O7876" s="14"/>
      <c r="P7876" s="14"/>
    </row>
    <row r="7877" spans="9:16" x14ac:dyDescent="0.25">
      <c r="I7877" s="14"/>
      <c r="J7877" s="14"/>
      <c r="K7877" s="14"/>
      <c r="L7877" s="14"/>
      <c r="M7877" s="14"/>
      <c r="N7877" s="14"/>
      <c r="O7877" s="14"/>
      <c r="P7877" s="14"/>
    </row>
    <row r="7878" spans="9:16" x14ac:dyDescent="0.25">
      <c r="I7878" s="14"/>
      <c r="J7878" s="14"/>
      <c r="K7878" s="14"/>
      <c r="L7878" s="14"/>
      <c r="M7878" s="14"/>
      <c r="N7878" s="14"/>
      <c r="O7878" s="14"/>
      <c r="P7878" s="14"/>
    </row>
    <row r="7879" spans="9:16" x14ac:dyDescent="0.25">
      <c r="I7879" s="14"/>
      <c r="J7879" s="14"/>
      <c r="K7879" s="14"/>
      <c r="L7879" s="14"/>
      <c r="M7879" s="14"/>
      <c r="N7879" s="14"/>
      <c r="O7879" s="14"/>
      <c r="P7879" s="14"/>
    </row>
    <row r="7880" spans="9:16" x14ac:dyDescent="0.25">
      <c r="I7880" s="14"/>
      <c r="J7880" s="14"/>
      <c r="K7880" s="14"/>
      <c r="L7880" s="14"/>
      <c r="M7880" s="14"/>
      <c r="N7880" s="14"/>
      <c r="O7880" s="14"/>
      <c r="P7880" s="14"/>
    </row>
    <row r="7881" spans="9:16" x14ac:dyDescent="0.25">
      <c r="I7881" s="14"/>
      <c r="J7881" s="14"/>
      <c r="K7881" s="14"/>
      <c r="L7881" s="14"/>
      <c r="M7881" s="14"/>
      <c r="N7881" s="14"/>
      <c r="O7881" s="14"/>
      <c r="P7881" s="14"/>
    </row>
    <row r="7882" spans="9:16" x14ac:dyDescent="0.25">
      <c r="I7882" s="14"/>
      <c r="J7882" s="14"/>
      <c r="K7882" s="14"/>
      <c r="L7882" s="14"/>
      <c r="M7882" s="14"/>
      <c r="N7882" s="14"/>
      <c r="O7882" s="14"/>
      <c r="P7882" s="14"/>
    </row>
    <row r="7883" spans="9:16" x14ac:dyDescent="0.25">
      <c r="I7883" s="14"/>
      <c r="J7883" s="14"/>
      <c r="K7883" s="14"/>
      <c r="L7883" s="14"/>
      <c r="M7883" s="14"/>
      <c r="N7883" s="14"/>
      <c r="O7883" s="14"/>
      <c r="P7883" s="14"/>
    </row>
    <row r="7884" spans="9:16" x14ac:dyDescent="0.25">
      <c r="I7884" s="14"/>
      <c r="J7884" s="14"/>
      <c r="K7884" s="14"/>
      <c r="L7884" s="14"/>
      <c r="M7884" s="14"/>
      <c r="N7884" s="14"/>
      <c r="O7884" s="14"/>
      <c r="P7884" s="14"/>
    </row>
    <row r="7885" spans="9:16" x14ac:dyDescent="0.25">
      <c r="I7885" s="14"/>
      <c r="J7885" s="14"/>
      <c r="K7885" s="14"/>
      <c r="L7885" s="14"/>
      <c r="M7885" s="14"/>
      <c r="N7885" s="14"/>
      <c r="O7885" s="14"/>
      <c r="P7885" s="14"/>
    </row>
    <row r="7886" spans="9:16" x14ac:dyDescent="0.25">
      <c r="I7886" s="14"/>
      <c r="J7886" s="14"/>
      <c r="K7886" s="14"/>
      <c r="L7886" s="14"/>
      <c r="M7886" s="14"/>
      <c r="N7886" s="14"/>
      <c r="O7886" s="14"/>
      <c r="P7886" s="14"/>
    </row>
    <row r="7887" spans="9:16" x14ac:dyDescent="0.25">
      <c r="I7887" s="14"/>
      <c r="J7887" s="14"/>
      <c r="K7887" s="14"/>
      <c r="L7887" s="14"/>
      <c r="M7887" s="14"/>
      <c r="N7887" s="14"/>
      <c r="O7887" s="14"/>
      <c r="P7887" s="14"/>
    </row>
    <row r="7888" spans="9:16" x14ac:dyDescent="0.25">
      <c r="I7888" s="14"/>
      <c r="J7888" s="14"/>
      <c r="K7888" s="14"/>
      <c r="L7888" s="14"/>
      <c r="M7888" s="14"/>
      <c r="N7888" s="14"/>
      <c r="O7888" s="14"/>
      <c r="P7888" s="14"/>
    </row>
    <row r="7889" spans="9:16" x14ac:dyDescent="0.25">
      <c r="I7889" s="14"/>
      <c r="J7889" s="14"/>
      <c r="K7889" s="14"/>
      <c r="L7889" s="14"/>
      <c r="M7889" s="14"/>
      <c r="N7889" s="14"/>
      <c r="O7889" s="14"/>
      <c r="P7889" s="14"/>
    </row>
    <row r="7890" spans="9:16" x14ac:dyDescent="0.25">
      <c r="I7890" s="14"/>
      <c r="J7890" s="14"/>
      <c r="K7890" s="14"/>
      <c r="L7890" s="14"/>
      <c r="M7890" s="14"/>
      <c r="N7890" s="14"/>
      <c r="O7890" s="14"/>
      <c r="P7890" s="14"/>
    </row>
    <row r="7891" spans="9:16" x14ac:dyDescent="0.25">
      <c r="I7891" s="14"/>
      <c r="J7891" s="14"/>
      <c r="K7891" s="14"/>
      <c r="L7891" s="14"/>
      <c r="M7891" s="14"/>
      <c r="N7891" s="14"/>
      <c r="O7891" s="14"/>
      <c r="P7891" s="14"/>
    </row>
    <row r="7892" spans="9:16" x14ac:dyDescent="0.25">
      <c r="I7892" s="14"/>
      <c r="J7892" s="14"/>
      <c r="K7892" s="14"/>
      <c r="L7892" s="14"/>
      <c r="M7892" s="14"/>
      <c r="N7892" s="14"/>
      <c r="O7892" s="14"/>
      <c r="P7892" s="14"/>
    </row>
    <row r="7893" spans="9:16" x14ac:dyDescent="0.25">
      <c r="I7893" s="14"/>
      <c r="J7893" s="14"/>
      <c r="K7893" s="14"/>
      <c r="L7893" s="14"/>
      <c r="M7893" s="14"/>
      <c r="N7893" s="14"/>
      <c r="O7893" s="14"/>
      <c r="P7893" s="14"/>
    </row>
    <row r="7894" spans="9:16" x14ac:dyDescent="0.25">
      <c r="I7894" s="14"/>
      <c r="J7894" s="14"/>
      <c r="K7894" s="14"/>
      <c r="L7894" s="14"/>
      <c r="M7894" s="14"/>
      <c r="N7894" s="14"/>
      <c r="O7894" s="14"/>
      <c r="P7894" s="14"/>
    </row>
    <row r="7895" spans="9:16" x14ac:dyDescent="0.25">
      <c r="I7895" s="14"/>
      <c r="J7895" s="14"/>
      <c r="K7895" s="14"/>
      <c r="L7895" s="14"/>
      <c r="M7895" s="14"/>
      <c r="N7895" s="14"/>
      <c r="O7895" s="14"/>
      <c r="P7895" s="14"/>
    </row>
    <row r="7896" spans="9:16" x14ac:dyDescent="0.25">
      <c r="I7896" s="14"/>
      <c r="J7896" s="14"/>
      <c r="K7896" s="14"/>
      <c r="L7896" s="14"/>
      <c r="M7896" s="14"/>
      <c r="N7896" s="14"/>
      <c r="O7896" s="14"/>
      <c r="P7896" s="14"/>
    </row>
    <row r="7897" spans="9:16" x14ac:dyDescent="0.25">
      <c r="I7897" s="14"/>
      <c r="J7897" s="14"/>
      <c r="K7897" s="14"/>
      <c r="L7897" s="14"/>
      <c r="M7897" s="14"/>
      <c r="N7897" s="14"/>
      <c r="O7897" s="14"/>
      <c r="P7897" s="14"/>
    </row>
    <row r="7898" spans="9:16" x14ac:dyDescent="0.25">
      <c r="I7898" s="14"/>
      <c r="J7898" s="14"/>
      <c r="K7898" s="14"/>
      <c r="L7898" s="14"/>
      <c r="M7898" s="14"/>
      <c r="N7898" s="14"/>
      <c r="O7898" s="14"/>
      <c r="P7898" s="14"/>
    </row>
    <row r="7899" spans="9:16" x14ac:dyDescent="0.25">
      <c r="I7899" s="14"/>
      <c r="J7899" s="14"/>
      <c r="K7899" s="14"/>
      <c r="L7899" s="14"/>
      <c r="M7899" s="14"/>
      <c r="N7899" s="14"/>
      <c r="O7899" s="14"/>
      <c r="P7899" s="14"/>
    </row>
    <row r="7900" spans="9:16" x14ac:dyDescent="0.25">
      <c r="I7900" s="14"/>
      <c r="J7900" s="14"/>
      <c r="K7900" s="14"/>
      <c r="L7900" s="14"/>
      <c r="M7900" s="14"/>
      <c r="N7900" s="14"/>
      <c r="O7900" s="14"/>
      <c r="P7900" s="14"/>
    </row>
    <row r="7901" spans="9:16" x14ac:dyDescent="0.25">
      <c r="I7901" s="14"/>
      <c r="J7901" s="14"/>
      <c r="K7901" s="14"/>
      <c r="L7901" s="14"/>
      <c r="M7901" s="14"/>
      <c r="N7901" s="14"/>
      <c r="O7901" s="14"/>
      <c r="P7901" s="14"/>
    </row>
    <row r="7902" spans="9:16" x14ac:dyDescent="0.25">
      <c r="I7902" s="14"/>
      <c r="J7902" s="14"/>
      <c r="K7902" s="14"/>
      <c r="L7902" s="14"/>
      <c r="M7902" s="14"/>
      <c r="N7902" s="14"/>
      <c r="O7902" s="14"/>
      <c r="P7902" s="14"/>
    </row>
    <row r="7903" spans="9:16" x14ac:dyDescent="0.25">
      <c r="I7903" s="14"/>
      <c r="J7903" s="14"/>
      <c r="K7903" s="14"/>
      <c r="L7903" s="14"/>
      <c r="M7903" s="14"/>
      <c r="N7903" s="14"/>
      <c r="O7903" s="14"/>
      <c r="P7903" s="14"/>
    </row>
    <row r="7904" spans="9:16" x14ac:dyDescent="0.25">
      <c r="I7904" s="14"/>
      <c r="J7904" s="14"/>
      <c r="K7904" s="14"/>
      <c r="L7904" s="14"/>
      <c r="M7904" s="14"/>
      <c r="N7904" s="14"/>
      <c r="O7904" s="14"/>
      <c r="P7904" s="14"/>
    </row>
    <row r="7905" spans="9:16" x14ac:dyDescent="0.25">
      <c r="I7905" s="14"/>
      <c r="J7905" s="14"/>
      <c r="K7905" s="14"/>
      <c r="L7905" s="14"/>
      <c r="M7905" s="14"/>
      <c r="N7905" s="14"/>
      <c r="O7905" s="14"/>
      <c r="P7905" s="14"/>
    </row>
    <row r="7906" spans="9:16" x14ac:dyDescent="0.25">
      <c r="I7906" s="14"/>
      <c r="J7906" s="14"/>
      <c r="K7906" s="14"/>
      <c r="L7906" s="14"/>
      <c r="M7906" s="14"/>
      <c r="N7906" s="14"/>
      <c r="O7906" s="14"/>
      <c r="P7906" s="14"/>
    </row>
    <row r="7907" spans="9:16" x14ac:dyDescent="0.25">
      <c r="I7907" s="14"/>
      <c r="J7907" s="14"/>
      <c r="K7907" s="14"/>
      <c r="L7907" s="14"/>
      <c r="M7907" s="14"/>
      <c r="N7907" s="14"/>
      <c r="O7907" s="14"/>
      <c r="P7907" s="14"/>
    </row>
    <row r="7908" spans="9:16" x14ac:dyDescent="0.25">
      <c r="I7908" s="14"/>
      <c r="J7908" s="14"/>
      <c r="K7908" s="14"/>
      <c r="L7908" s="14"/>
      <c r="M7908" s="14"/>
      <c r="N7908" s="14"/>
      <c r="O7908" s="14"/>
      <c r="P7908" s="14"/>
    </row>
    <row r="7909" spans="9:16" x14ac:dyDescent="0.25">
      <c r="I7909" s="14"/>
      <c r="J7909" s="14"/>
      <c r="K7909" s="14"/>
      <c r="L7909" s="14"/>
      <c r="M7909" s="14"/>
      <c r="N7909" s="14"/>
      <c r="O7909" s="14"/>
      <c r="P7909" s="14"/>
    </row>
    <row r="7910" spans="9:16" x14ac:dyDescent="0.25">
      <c r="I7910" s="14"/>
      <c r="J7910" s="14"/>
      <c r="K7910" s="14"/>
      <c r="L7910" s="14"/>
      <c r="M7910" s="14"/>
      <c r="N7910" s="14"/>
      <c r="O7910" s="14"/>
      <c r="P7910" s="14"/>
    </row>
    <row r="7911" spans="9:16" x14ac:dyDescent="0.25">
      <c r="I7911" s="14"/>
      <c r="J7911" s="14"/>
      <c r="K7911" s="14"/>
      <c r="L7911" s="14"/>
      <c r="M7911" s="14"/>
      <c r="N7911" s="14"/>
      <c r="O7911" s="14"/>
      <c r="P7911" s="14"/>
    </row>
    <row r="7912" spans="9:16" x14ac:dyDescent="0.25">
      <c r="I7912" s="14"/>
      <c r="J7912" s="14"/>
      <c r="K7912" s="14"/>
      <c r="L7912" s="14"/>
      <c r="M7912" s="14"/>
      <c r="N7912" s="14"/>
      <c r="O7912" s="14"/>
      <c r="P7912" s="14"/>
    </row>
    <row r="7913" spans="9:16" x14ac:dyDescent="0.25">
      <c r="I7913" s="14"/>
      <c r="J7913" s="14"/>
      <c r="K7913" s="14"/>
      <c r="L7913" s="14"/>
      <c r="M7913" s="14"/>
      <c r="N7913" s="14"/>
      <c r="O7913" s="14"/>
      <c r="P7913" s="14"/>
    </row>
    <row r="7914" spans="9:16" x14ac:dyDescent="0.25">
      <c r="I7914" s="14"/>
      <c r="J7914" s="14"/>
      <c r="K7914" s="14"/>
      <c r="L7914" s="14"/>
      <c r="M7914" s="14"/>
      <c r="N7914" s="14"/>
      <c r="O7914" s="14"/>
      <c r="P7914" s="14"/>
    </row>
    <row r="7915" spans="9:16" x14ac:dyDescent="0.25">
      <c r="I7915" s="14"/>
      <c r="J7915" s="14"/>
      <c r="K7915" s="14"/>
      <c r="L7915" s="14"/>
      <c r="M7915" s="14"/>
      <c r="N7915" s="14"/>
      <c r="O7915" s="14"/>
      <c r="P7915" s="14"/>
    </row>
    <row r="7916" spans="9:16" x14ac:dyDescent="0.25">
      <c r="I7916" s="14"/>
      <c r="J7916" s="14"/>
      <c r="K7916" s="14"/>
      <c r="L7916" s="14"/>
      <c r="M7916" s="14"/>
      <c r="N7916" s="14"/>
      <c r="O7916" s="14"/>
      <c r="P7916" s="14"/>
    </row>
    <row r="7917" spans="9:16" x14ac:dyDescent="0.25">
      <c r="I7917" s="14"/>
      <c r="J7917" s="14"/>
      <c r="K7917" s="14"/>
      <c r="L7917" s="14"/>
      <c r="M7917" s="14"/>
      <c r="N7917" s="14"/>
      <c r="O7917" s="14"/>
      <c r="P7917" s="14"/>
    </row>
    <row r="7918" spans="9:16" x14ac:dyDescent="0.25">
      <c r="I7918" s="14"/>
      <c r="J7918" s="14"/>
      <c r="K7918" s="14"/>
      <c r="L7918" s="14"/>
      <c r="M7918" s="14"/>
      <c r="N7918" s="14"/>
      <c r="O7918" s="14"/>
      <c r="P7918" s="14"/>
    </row>
    <row r="7919" spans="9:16" x14ac:dyDescent="0.25">
      <c r="I7919" s="14"/>
      <c r="J7919" s="14"/>
      <c r="K7919" s="14"/>
      <c r="L7919" s="14"/>
      <c r="M7919" s="14"/>
      <c r="N7919" s="14"/>
      <c r="O7919" s="14"/>
      <c r="P7919" s="14"/>
    </row>
    <row r="7920" spans="9:16" x14ac:dyDescent="0.25">
      <c r="I7920" s="14"/>
      <c r="J7920" s="14"/>
      <c r="K7920" s="14"/>
      <c r="L7920" s="14"/>
      <c r="M7920" s="14"/>
      <c r="N7920" s="14"/>
      <c r="O7920" s="14"/>
      <c r="P7920" s="14"/>
    </row>
    <row r="7921" spans="9:16" x14ac:dyDescent="0.25">
      <c r="I7921" s="14"/>
      <c r="J7921" s="14"/>
      <c r="K7921" s="14"/>
      <c r="L7921" s="14"/>
      <c r="M7921" s="14"/>
      <c r="N7921" s="14"/>
      <c r="O7921" s="14"/>
      <c r="P7921" s="14"/>
    </row>
    <row r="7922" spans="9:16" x14ac:dyDescent="0.25">
      <c r="I7922" s="14"/>
      <c r="J7922" s="14"/>
      <c r="K7922" s="14"/>
      <c r="L7922" s="14"/>
      <c r="M7922" s="14"/>
      <c r="N7922" s="14"/>
      <c r="O7922" s="14"/>
      <c r="P7922" s="14"/>
    </row>
    <row r="7923" spans="9:16" x14ac:dyDescent="0.25">
      <c r="I7923" s="14"/>
      <c r="J7923" s="14"/>
      <c r="K7923" s="14"/>
      <c r="L7923" s="14"/>
      <c r="M7923" s="14"/>
      <c r="N7923" s="14"/>
      <c r="O7923" s="14"/>
      <c r="P7923" s="14"/>
    </row>
    <row r="7924" spans="9:16" x14ac:dyDescent="0.25">
      <c r="I7924" s="14"/>
      <c r="J7924" s="14"/>
      <c r="K7924" s="14"/>
      <c r="L7924" s="14"/>
      <c r="M7924" s="14"/>
      <c r="N7924" s="14"/>
      <c r="O7924" s="14"/>
      <c r="P7924" s="14"/>
    </row>
    <row r="7925" spans="9:16" x14ac:dyDescent="0.25">
      <c r="I7925" s="14"/>
      <c r="J7925" s="14"/>
      <c r="K7925" s="14"/>
      <c r="L7925" s="14"/>
      <c r="M7925" s="14"/>
      <c r="N7925" s="14"/>
      <c r="O7925" s="14"/>
      <c r="P7925" s="14"/>
    </row>
    <row r="7926" spans="9:16" x14ac:dyDescent="0.25">
      <c r="I7926" s="14"/>
      <c r="J7926" s="14"/>
      <c r="K7926" s="14"/>
      <c r="L7926" s="14"/>
      <c r="M7926" s="14"/>
      <c r="N7926" s="14"/>
      <c r="O7926" s="14"/>
      <c r="P7926" s="14"/>
    </row>
    <row r="7927" spans="9:16" x14ac:dyDescent="0.25">
      <c r="I7927" s="14"/>
      <c r="J7927" s="14"/>
      <c r="K7927" s="14"/>
      <c r="L7927" s="14"/>
      <c r="M7927" s="14"/>
      <c r="N7927" s="14"/>
      <c r="O7927" s="14"/>
      <c r="P7927" s="14"/>
    </row>
    <row r="7928" spans="9:16" x14ac:dyDescent="0.25">
      <c r="I7928" s="14"/>
      <c r="J7928" s="14"/>
      <c r="K7928" s="14"/>
      <c r="L7928" s="14"/>
      <c r="M7928" s="14"/>
      <c r="N7928" s="14"/>
      <c r="O7928" s="14"/>
      <c r="P7928" s="14"/>
    </row>
    <row r="7929" spans="9:16" x14ac:dyDescent="0.25">
      <c r="I7929" s="14"/>
      <c r="J7929" s="14"/>
      <c r="K7929" s="14"/>
      <c r="L7929" s="14"/>
      <c r="M7929" s="14"/>
      <c r="N7929" s="14"/>
      <c r="O7929" s="14"/>
      <c r="P7929" s="14"/>
    </row>
    <row r="7930" spans="9:16" x14ac:dyDescent="0.25">
      <c r="I7930" s="14"/>
      <c r="J7930" s="14"/>
      <c r="K7930" s="14"/>
      <c r="L7930" s="14"/>
      <c r="M7930" s="14"/>
      <c r="N7930" s="14"/>
      <c r="O7930" s="14"/>
      <c r="P7930" s="14"/>
    </row>
    <row r="7931" spans="9:16" x14ac:dyDescent="0.25">
      <c r="I7931" s="14"/>
      <c r="J7931" s="14"/>
      <c r="K7931" s="14"/>
      <c r="L7931" s="14"/>
      <c r="M7931" s="14"/>
      <c r="N7931" s="14"/>
      <c r="O7931" s="14"/>
      <c r="P7931" s="14"/>
    </row>
    <row r="7932" spans="9:16" x14ac:dyDescent="0.25">
      <c r="I7932" s="14"/>
      <c r="J7932" s="14"/>
      <c r="K7932" s="14"/>
      <c r="L7932" s="14"/>
      <c r="M7932" s="14"/>
      <c r="N7932" s="14"/>
      <c r="O7932" s="14"/>
      <c r="P7932" s="14"/>
    </row>
    <row r="7933" spans="9:16" x14ac:dyDescent="0.25">
      <c r="I7933" s="14"/>
      <c r="J7933" s="14"/>
      <c r="K7933" s="14"/>
      <c r="L7933" s="14"/>
      <c r="M7933" s="14"/>
      <c r="N7933" s="14"/>
      <c r="O7933" s="14"/>
      <c r="P7933" s="14"/>
    </row>
    <row r="7934" spans="9:16" x14ac:dyDescent="0.25">
      <c r="I7934" s="14"/>
      <c r="J7934" s="14"/>
      <c r="K7934" s="14"/>
      <c r="L7934" s="14"/>
      <c r="M7934" s="14"/>
      <c r="N7934" s="14"/>
      <c r="O7934" s="14"/>
      <c r="P7934" s="14"/>
    </row>
    <row r="7935" spans="9:16" x14ac:dyDescent="0.25">
      <c r="I7935" s="14"/>
      <c r="J7935" s="14"/>
      <c r="K7935" s="14"/>
      <c r="L7935" s="14"/>
      <c r="M7935" s="14"/>
      <c r="N7935" s="14"/>
      <c r="O7935" s="14"/>
      <c r="P7935" s="14"/>
    </row>
    <row r="7936" spans="9:16" x14ac:dyDescent="0.25">
      <c r="I7936" s="14"/>
      <c r="J7936" s="14"/>
      <c r="K7936" s="14"/>
      <c r="L7936" s="14"/>
      <c r="M7936" s="14"/>
      <c r="N7936" s="14"/>
      <c r="O7936" s="14"/>
      <c r="P7936" s="14"/>
    </row>
    <row r="7937" spans="9:16" x14ac:dyDescent="0.25">
      <c r="I7937" s="14"/>
      <c r="J7937" s="14"/>
      <c r="K7937" s="14"/>
      <c r="L7937" s="14"/>
      <c r="M7937" s="14"/>
      <c r="N7937" s="14"/>
      <c r="O7937" s="14"/>
      <c r="P7937" s="14"/>
    </row>
    <row r="7938" spans="9:16" x14ac:dyDescent="0.25">
      <c r="I7938" s="14"/>
      <c r="J7938" s="14"/>
      <c r="K7938" s="14"/>
      <c r="L7938" s="14"/>
      <c r="M7938" s="14"/>
      <c r="N7938" s="14"/>
      <c r="O7938" s="14"/>
      <c r="P7938" s="14"/>
    </row>
    <row r="7939" spans="9:16" x14ac:dyDescent="0.25">
      <c r="I7939" s="14"/>
      <c r="J7939" s="14"/>
      <c r="K7939" s="14"/>
      <c r="L7939" s="14"/>
      <c r="M7939" s="14"/>
      <c r="N7939" s="14"/>
      <c r="O7939" s="14"/>
      <c r="P7939" s="14"/>
    </row>
    <row r="7940" spans="9:16" x14ac:dyDescent="0.25">
      <c r="I7940" s="14"/>
      <c r="J7940" s="14"/>
      <c r="K7940" s="14"/>
      <c r="L7940" s="14"/>
      <c r="M7940" s="14"/>
      <c r="N7940" s="14"/>
      <c r="O7940" s="14"/>
      <c r="P7940" s="14"/>
    </row>
    <row r="7941" spans="9:16" x14ac:dyDescent="0.25">
      <c r="I7941" s="14"/>
      <c r="J7941" s="14"/>
      <c r="K7941" s="14"/>
      <c r="L7941" s="14"/>
      <c r="M7941" s="14"/>
      <c r="N7941" s="14"/>
      <c r="O7941" s="14"/>
      <c r="P7941" s="14"/>
    </row>
    <row r="7942" spans="9:16" x14ac:dyDescent="0.25">
      <c r="I7942" s="14"/>
      <c r="J7942" s="14"/>
      <c r="K7942" s="14"/>
      <c r="L7942" s="14"/>
      <c r="M7942" s="14"/>
      <c r="N7942" s="14"/>
      <c r="O7942" s="14"/>
      <c r="P7942" s="14"/>
    </row>
    <row r="7943" spans="9:16" x14ac:dyDescent="0.25">
      <c r="I7943" s="14"/>
      <c r="J7943" s="14"/>
      <c r="K7943" s="14"/>
      <c r="L7943" s="14"/>
      <c r="M7943" s="14"/>
      <c r="N7943" s="14"/>
      <c r="O7943" s="14"/>
      <c r="P7943" s="14"/>
    </row>
    <row r="7944" spans="9:16" x14ac:dyDescent="0.25">
      <c r="I7944" s="14"/>
      <c r="J7944" s="14"/>
      <c r="K7944" s="14"/>
      <c r="L7944" s="14"/>
      <c r="M7944" s="14"/>
      <c r="N7944" s="14"/>
      <c r="O7944" s="14"/>
      <c r="P7944" s="14"/>
    </row>
    <row r="7945" spans="9:16" x14ac:dyDescent="0.25">
      <c r="I7945" s="14"/>
      <c r="J7945" s="14"/>
      <c r="K7945" s="14"/>
      <c r="L7945" s="14"/>
      <c r="M7945" s="14"/>
      <c r="N7945" s="14"/>
      <c r="O7945" s="14"/>
      <c r="P7945" s="14"/>
    </row>
    <row r="7946" spans="9:16" x14ac:dyDescent="0.25">
      <c r="I7946" s="14"/>
      <c r="J7946" s="14"/>
      <c r="K7946" s="14"/>
      <c r="L7946" s="14"/>
      <c r="M7946" s="14"/>
      <c r="N7946" s="14"/>
      <c r="O7946" s="14"/>
      <c r="P7946" s="14"/>
    </row>
    <row r="7947" spans="9:16" x14ac:dyDescent="0.25">
      <c r="I7947" s="14"/>
      <c r="J7947" s="14"/>
      <c r="K7947" s="14"/>
      <c r="L7947" s="14"/>
      <c r="M7947" s="14"/>
      <c r="N7947" s="14"/>
      <c r="O7947" s="14"/>
      <c r="P7947" s="14"/>
    </row>
    <row r="7948" spans="9:16" x14ac:dyDescent="0.25">
      <c r="I7948" s="14"/>
      <c r="J7948" s="14"/>
      <c r="K7948" s="14"/>
      <c r="L7948" s="14"/>
      <c r="M7948" s="14"/>
      <c r="N7948" s="14"/>
      <c r="O7948" s="14"/>
      <c r="P7948" s="14"/>
    </row>
    <row r="7949" spans="9:16" x14ac:dyDescent="0.25">
      <c r="I7949" s="14"/>
      <c r="J7949" s="14"/>
      <c r="K7949" s="14"/>
      <c r="L7949" s="14"/>
      <c r="M7949" s="14"/>
      <c r="N7949" s="14"/>
      <c r="O7949" s="14"/>
      <c r="P7949" s="14"/>
    </row>
    <row r="7950" spans="9:16" x14ac:dyDescent="0.25">
      <c r="I7950" s="14"/>
      <c r="J7950" s="14"/>
      <c r="K7950" s="14"/>
      <c r="L7950" s="14"/>
      <c r="M7950" s="14"/>
      <c r="N7950" s="14"/>
      <c r="O7950" s="14"/>
      <c r="P7950" s="14"/>
    </row>
    <row r="7951" spans="9:16" x14ac:dyDescent="0.25">
      <c r="I7951" s="14"/>
      <c r="J7951" s="14"/>
      <c r="K7951" s="14"/>
      <c r="L7951" s="14"/>
      <c r="M7951" s="14"/>
      <c r="N7951" s="14"/>
      <c r="O7951" s="14"/>
      <c r="P7951" s="14"/>
    </row>
    <row r="7952" spans="9:16" x14ac:dyDescent="0.25">
      <c r="I7952" s="14"/>
      <c r="J7952" s="14"/>
      <c r="K7952" s="14"/>
      <c r="L7952" s="14"/>
      <c r="M7952" s="14"/>
      <c r="N7952" s="14"/>
      <c r="O7952" s="14"/>
      <c r="P7952" s="14"/>
    </row>
    <row r="7953" spans="9:16" x14ac:dyDescent="0.25">
      <c r="I7953" s="14"/>
      <c r="J7953" s="14"/>
      <c r="K7953" s="14"/>
      <c r="L7953" s="14"/>
      <c r="M7953" s="14"/>
      <c r="N7953" s="14"/>
      <c r="O7953" s="14"/>
      <c r="P7953" s="14"/>
    </row>
    <row r="7954" spans="9:16" x14ac:dyDescent="0.25">
      <c r="I7954" s="14"/>
      <c r="J7954" s="14"/>
      <c r="K7954" s="14"/>
      <c r="L7954" s="14"/>
      <c r="M7954" s="14"/>
      <c r="N7954" s="14"/>
      <c r="O7954" s="14"/>
      <c r="P7954" s="14"/>
    </row>
    <row r="7955" spans="9:16" x14ac:dyDescent="0.25">
      <c r="I7955" s="14"/>
      <c r="J7955" s="14"/>
      <c r="K7955" s="14"/>
      <c r="L7955" s="14"/>
      <c r="M7955" s="14"/>
      <c r="N7955" s="14"/>
      <c r="O7955" s="14"/>
      <c r="P7955" s="14"/>
    </row>
    <row r="7956" spans="9:16" x14ac:dyDescent="0.25">
      <c r="I7956" s="14"/>
      <c r="J7956" s="14"/>
      <c r="K7956" s="14"/>
      <c r="L7956" s="14"/>
      <c r="M7956" s="14"/>
      <c r="N7956" s="14"/>
      <c r="O7956" s="14"/>
      <c r="P7956" s="14"/>
    </row>
    <row r="7957" spans="9:16" x14ac:dyDescent="0.25">
      <c r="I7957" s="14"/>
      <c r="J7957" s="14"/>
      <c r="K7957" s="14"/>
      <c r="L7957" s="14"/>
      <c r="M7957" s="14"/>
      <c r="N7957" s="14"/>
      <c r="O7957" s="14"/>
      <c r="P7957" s="14"/>
    </row>
    <row r="7958" spans="9:16" x14ac:dyDescent="0.25">
      <c r="I7958" s="14"/>
      <c r="J7958" s="14"/>
      <c r="K7958" s="14"/>
      <c r="L7958" s="14"/>
      <c r="M7958" s="14"/>
      <c r="N7958" s="14"/>
      <c r="O7958" s="14"/>
      <c r="P7958" s="14"/>
    </row>
    <row r="7959" spans="9:16" x14ac:dyDescent="0.25">
      <c r="I7959" s="14"/>
      <c r="J7959" s="14"/>
      <c r="K7959" s="14"/>
      <c r="L7959" s="14"/>
      <c r="M7959" s="14"/>
      <c r="N7959" s="14"/>
      <c r="O7959" s="14"/>
      <c r="P7959" s="14"/>
    </row>
    <row r="7960" spans="9:16" x14ac:dyDescent="0.25">
      <c r="I7960" s="14"/>
      <c r="J7960" s="14"/>
      <c r="K7960" s="14"/>
      <c r="L7960" s="14"/>
      <c r="M7960" s="14"/>
      <c r="N7960" s="14"/>
      <c r="O7960" s="14"/>
      <c r="P7960" s="14"/>
    </row>
    <row r="7961" spans="9:16" x14ac:dyDescent="0.25">
      <c r="I7961" s="14"/>
      <c r="J7961" s="14"/>
      <c r="K7961" s="14"/>
      <c r="L7961" s="14"/>
      <c r="M7961" s="14"/>
      <c r="N7961" s="14"/>
      <c r="O7961" s="14"/>
      <c r="P7961" s="14"/>
    </row>
    <row r="7962" spans="9:16" x14ac:dyDescent="0.25">
      <c r="I7962" s="14"/>
      <c r="J7962" s="14"/>
      <c r="K7962" s="14"/>
      <c r="L7962" s="14"/>
      <c r="M7962" s="14"/>
      <c r="N7962" s="14"/>
      <c r="O7962" s="14"/>
      <c r="P7962" s="14"/>
    </row>
    <row r="7963" spans="9:16" x14ac:dyDescent="0.25">
      <c r="I7963" s="14"/>
      <c r="J7963" s="14"/>
      <c r="K7963" s="14"/>
      <c r="L7963" s="14"/>
      <c r="M7963" s="14"/>
      <c r="N7963" s="14"/>
      <c r="O7963" s="14"/>
      <c r="P7963" s="14"/>
    </row>
    <row r="7964" spans="9:16" x14ac:dyDescent="0.25">
      <c r="I7964" s="14"/>
      <c r="J7964" s="14"/>
      <c r="K7964" s="14"/>
      <c r="L7964" s="14"/>
      <c r="M7964" s="14"/>
      <c r="N7964" s="14"/>
      <c r="O7964" s="14"/>
      <c r="P7964" s="14"/>
    </row>
    <row r="7965" spans="9:16" x14ac:dyDescent="0.25">
      <c r="I7965" s="14"/>
      <c r="J7965" s="14"/>
      <c r="K7965" s="14"/>
      <c r="L7965" s="14"/>
      <c r="M7965" s="14"/>
      <c r="N7965" s="14"/>
      <c r="O7965" s="14"/>
      <c r="P7965" s="14"/>
    </row>
    <row r="7966" spans="9:16" x14ac:dyDescent="0.25">
      <c r="I7966" s="14"/>
      <c r="J7966" s="14"/>
      <c r="K7966" s="14"/>
      <c r="L7966" s="14"/>
      <c r="M7966" s="14"/>
      <c r="N7966" s="14"/>
      <c r="O7966" s="14"/>
      <c r="P7966" s="14"/>
    </row>
    <row r="7967" spans="9:16" x14ac:dyDescent="0.25">
      <c r="I7967" s="14"/>
      <c r="J7967" s="14"/>
      <c r="K7967" s="14"/>
      <c r="L7967" s="14"/>
      <c r="M7967" s="14"/>
      <c r="N7967" s="14"/>
      <c r="O7967" s="14"/>
      <c r="P7967" s="14"/>
    </row>
    <row r="7968" spans="9:16" x14ac:dyDescent="0.25">
      <c r="I7968" s="14"/>
      <c r="J7968" s="14"/>
      <c r="K7968" s="14"/>
      <c r="L7968" s="14"/>
      <c r="M7968" s="14"/>
      <c r="N7968" s="14"/>
      <c r="O7968" s="14"/>
      <c r="P7968" s="14"/>
    </row>
    <row r="7969" spans="9:16" x14ac:dyDescent="0.25">
      <c r="I7969" s="14"/>
      <c r="J7969" s="14"/>
      <c r="K7969" s="14"/>
      <c r="L7969" s="14"/>
      <c r="M7969" s="14"/>
      <c r="N7969" s="14"/>
      <c r="O7969" s="14"/>
      <c r="P7969" s="14"/>
    </row>
    <row r="7970" spans="9:16" x14ac:dyDescent="0.25">
      <c r="I7970" s="14"/>
      <c r="J7970" s="14"/>
      <c r="K7970" s="14"/>
      <c r="L7970" s="14"/>
      <c r="M7970" s="14"/>
      <c r="N7970" s="14"/>
      <c r="O7970" s="14"/>
      <c r="P7970" s="14"/>
    </row>
    <row r="7971" spans="9:16" x14ac:dyDescent="0.25">
      <c r="I7971" s="14"/>
      <c r="J7971" s="14"/>
      <c r="K7971" s="14"/>
      <c r="L7971" s="14"/>
      <c r="M7971" s="14"/>
      <c r="N7971" s="14"/>
      <c r="O7971" s="14"/>
      <c r="P7971" s="14"/>
    </row>
    <row r="7972" spans="9:16" x14ac:dyDescent="0.25">
      <c r="I7972" s="14"/>
      <c r="J7972" s="14"/>
      <c r="K7972" s="14"/>
      <c r="L7972" s="14"/>
      <c r="M7972" s="14"/>
      <c r="N7972" s="14"/>
      <c r="O7972" s="14"/>
      <c r="P7972" s="14"/>
    </row>
    <row r="7973" spans="9:16" x14ac:dyDescent="0.25">
      <c r="I7973" s="14"/>
      <c r="J7973" s="14"/>
      <c r="K7973" s="14"/>
      <c r="L7973" s="14"/>
      <c r="M7973" s="14"/>
      <c r="N7973" s="14"/>
      <c r="O7973" s="14"/>
      <c r="P7973" s="14"/>
    </row>
    <row r="7974" spans="9:16" x14ac:dyDescent="0.25">
      <c r="I7974" s="14"/>
      <c r="J7974" s="14"/>
      <c r="K7974" s="14"/>
      <c r="L7974" s="14"/>
      <c r="M7974" s="14"/>
      <c r="N7974" s="14"/>
      <c r="O7974" s="14"/>
      <c r="P7974" s="14"/>
    </row>
    <row r="7975" spans="9:16" x14ac:dyDescent="0.25">
      <c r="I7975" s="14"/>
      <c r="J7975" s="14"/>
      <c r="K7975" s="14"/>
      <c r="L7975" s="14"/>
      <c r="M7975" s="14"/>
      <c r="N7975" s="14"/>
      <c r="O7975" s="14"/>
      <c r="P7975" s="14"/>
    </row>
    <row r="7976" spans="9:16" x14ac:dyDescent="0.25">
      <c r="I7976" s="14"/>
      <c r="J7976" s="14"/>
      <c r="K7976" s="14"/>
      <c r="L7976" s="14"/>
      <c r="M7976" s="14"/>
      <c r="N7976" s="14"/>
      <c r="O7976" s="14"/>
      <c r="P7976" s="14"/>
    </row>
    <row r="7977" spans="9:16" x14ac:dyDescent="0.25">
      <c r="I7977" s="14"/>
      <c r="J7977" s="14"/>
      <c r="K7977" s="14"/>
      <c r="L7977" s="14"/>
      <c r="M7977" s="14"/>
      <c r="N7977" s="14"/>
      <c r="O7977" s="14"/>
      <c r="P7977" s="14"/>
    </row>
    <row r="7978" spans="9:16" x14ac:dyDescent="0.25">
      <c r="I7978" s="14"/>
      <c r="J7978" s="14"/>
      <c r="K7978" s="14"/>
      <c r="L7978" s="14"/>
      <c r="M7978" s="14"/>
      <c r="N7978" s="14"/>
      <c r="O7978" s="14"/>
      <c r="P7978" s="14"/>
    </row>
    <row r="7979" spans="9:16" x14ac:dyDescent="0.25">
      <c r="I7979" s="14"/>
      <c r="J7979" s="14"/>
      <c r="K7979" s="14"/>
      <c r="L7979" s="14"/>
      <c r="M7979" s="14"/>
      <c r="N7979" s="14"/>
      <c r="O7979" s="14"/>
      <c r="P7979" s="14"/>
    </row>
    <row r="7980" spans="9:16" x14ac:dyDescent="0.25">
      <c r="I7980" s="14"/>
      <c r="J7980" s="14"/>
      <c r="K7980" s="14"/>
      <c r="L7980" s="14"/>
      <c r="M7980" s="14"/>
      <c r="N7980" s="14"/>
      <c r="O7980" s="14"/>
      <c r="P7980" s="14"/>
    </row>
    <row r="7981" spans="9:16" x14ac:dyDescent="0.25">
      <c r="I7981" s="14"/>
      <c r="J7981" s="14"/>
      <c r="K7981" s="14"/>
      <c r="L7981" s="14"/>
      <c r="M7981" s="14"/>
      <c r="N7981" s="14"/>
      <c r="O7981" s="14"/>
      <c r="P7981" s="14"/>
    </row>
    <row r="7982" spans="9:16" x14ac:dyDescent="0.25">
      <c r="I7982" s="14"/>
      <c r="J7982" s="14"/>
      <c r="K7982" s="14"/>
      <c r="L7982" s="14"/>
      <c r="M7982" s="14"/>
      <c r="N7982" s="14"/>
      <c r="O7982" s="14"/>
      <c r="P7982" s="14"/>
    </row>
    <row r="7983" spans="9:16" x14ac:dyDescent="0.25">
      <c r="I7983" s="14"/>
      <c r="J7983" s="14"/>
      <c r="K7983" s="14"/>
      <c r="L7983" s="14"/>
      <c r="M7983" s="14"/>
      <c r="N7983" s="14"/>
      <c r="O7983" s="14"/>
      <c r="P7983" s="14"/>
    </row>
    <row r="7984" spans="9:16" x14ac:dyDescent="0.25">
      <c r="I7984" s="14"/>
      <c r="J7984" s="14"/>
      <c r="K7984" s="14"/>
      <c r="L7984" s="14"/>
      <c r="M7984" s="14"/>
      <c r="N7984" s="14"/>
      <c r="O7984" s="14"/>
      <c r="P7984" s="14"/>
    </row>
    <row r="7985" spans="9:16" x14ac:dyDescent="0.25">
      <c r="I7985" s="14"/>
      <c r="J7985" s="14"/>
      <c r="K7985" s="14"/>
      <c r="L7985" s="14"/>
      <c r="M7985" s="14"/>
      <c r="N7985" s="14"/>
      <c r="O7985" s="14"/>
      <c r="P7985" s="14"/>
    </row>
    <row r="7986" spans="9:16" x14ac:dyDescent="0.25">
      <c r="I7986" s="14"/>
      <c r="J7986" s="14"/>
      <c r="K7986" s="14"/>
      <c r="L7986" s="14"/>
      <c r="M7986" s="14"/>
      <c r="N7986" s="14"/>
      <c r="O7986" s="14"/>
      <c r="P7986" s="14"/>
    </row>
    <row r="7987" spans="9:16" x14ac:dyDescent="0.25">
      <c r="I7987" s="14"/>
      <c r="J7987" s="14"/>
      <c r="K7987" s="14"/>
      <c r="L7987" s="14"/>
      <c r="M7987" s="14"/>
      <c r="N7987" s="14"/>
      <c r="O7987" s="14"/>
      <c r="P7987" s="14"/>
    </row>
    <row r="7988" spans="9:16" x14ac:dyDescent="0.25">
      <c r="I7988" s="14"/>
      <c r="J7988" s="14"/>
      <c r="K7988" s="14"/>
      <c r="L7988" s="14"/>
      <c r="M7988" s="14"/>
      <c r="N7988" s="14"/>
      <c r="O7988" s="14"/>
      <c r="P7988" s="14"/>
    </row>
    <row r="7989" spans="9:16" x14ac:dyDescent="0.25">
      <c r="I7989" s="14"/>
      <c r="J7989" s="14"/>
      <c r="K7989" s="14"/>
      <c r="L7989" s="14"/>
      <c r="M7989" s="14"/>
      <c r="N7989" s="14"/>
      <c r="O7989" s="14"/>
      <c r="P7989" s="14"/>
    </row>
    <row r="7990" spans="9:16" x14ac:dyDescent="0.25">
      <c r="I7990" s="14"/>
      <c r="J7990" s="14"/>
      <c r="K7990" s="14"/>
      <c r="L7990" s="14"/>
      <c r="M7990" s="14"/>
      <c r="N7990" s="14"/>
      <c r="O7990" s="14"/>
      <c r="P7990" s="14"/>
    </row>
    <row r="7991" spans="9:16" x14ac:dyDescent="0.25">
      <c r="I7991" s="14"/>
      <c r="J7991" s="14"/>
      <c r="K7991" s="14"/>
      <c r="L7991" s="14"/>
      <c r="M7991" s="14"/>
      <c r="N7991" s="14"/>
      <c r="O7991" s="14"/>
      <c r="P7991" s="14"/>
    </row>
    <row r="7992" spans="9:16" x14ac:dyDescent="0.25">
      <c r="I7992" s="14"/>
      <c r="J7992" s="14"/>
      <c r="K7992" s="14"/>
      <c r="L7992" s="14"/>
      <c r="M7992" s="14"/>
      <c r="N7992" s="14"/>
      <c r="O7992" s="14"/>
      <c r="P7992" s="14"/>
    </row>
    <row r="7993" spans="9:16" x14ac:dyDescent="0.25">
      <c r="I7993" s="14"/>
      <c r="J7993" s="14"/>
      <c r="K7993" s="14"/>
      <c r="L7993" s="14"/>
      <c r="M7993" s="14"/>
      <c r="N7993" s="14"/>
      <c r="O7993" s="14"/>
      <c r="P7993" s="14"/>
    </row>
    <row r="7994" spans="9:16" x14ac:dyDescent="0.25">
      <c r="I7994" s="14"/>
      <c r="J7994" s="14"/>
      <c r="K7994" s="14"/>
      <c r="L7994" s="14"/>
      <c r="M7994" s="14"/>
      <c r="N7994" s="14"/>
      <c r="O7994" s="14"/>
      <c r="P7994" s="14"/>
    </row>
    <row r="7995" spans="9:16" x14ac:dyDescent="0.25">
      <c r="I7995" s="14"/>
      <c r="J7995" s="14"/>
      <c r="K7995" s="14"/>
      <c r="L7995" s="14"/>
      <c r="M7995" s="14"/>
      <c r="N7995" s="14"/>
      <c r="O7995" s="14"/>
      <c r="P7995" s="14"/>
    </row>
    <row r="7996" spans="9:16" x14ac:dyDescent="0.25">
      <c r="I7996" s="14"/>
      <c r="J7996" s="14"/>
      <c r="K7996" s="14"/>
      <c r="L7996" s="14"/>
      <c r="M7996" s="14"/>
      <c r="N7996" s="14"/>
      <c r="O7996" s="14"/>
      <c r="P7996" s="14"/>
    </row>
    <row r="7997" spans="9:16" x14ac:dyDescent="0.25">
      <c r="I7997" s="14"/>
      <c r="J7997" s="14"/>
      <c r="K7997" s="14"/>
      <c r="L7997" s="14"/>
      <c r="M7997" s="14"/>
      <c r="N7997" s="14"/>
      <c r="O7997" s="14"/>
      <c r="P7997" s="14"/>
    </row>
    <row r="7998" spans="9:16" x14ac:dyDescent="0.25">
      <c r="I7998" s="14"/>
      <c r="J7998" s="14"/>
      <c r="K7998" s="14"/>
      <c r="L7998" s="14"/>
      <c r="M7998" s="14"/>
      <c r="N7998" s="14"/>
      <c r="O7998" s="14"/>
      <c r="P7998" s="14"/>
    </row>
    <row r="7999" spans="9:16" x14ac:dyDescent="0.25">
      <c r="I7999" s="14"/>
      <c r="J7999" s="14"/>
      <c r="K7999" s="14"/>
      <c r="L7999" s="14"/>
      <c r="M7999" s="14"/>
      <c r="N7999" s="14"/>
      <c r="O7999" s="14"/>
      <c r="P7999" s="14"/>
    </row>
    <row r="8000" spans="9:16" x14ac:dyDescent="0.25">
      <c r="I8000" s="14"/>
      <c r="J8000" s="14"/>
      <c r="K8000" s="14"/>
      <c r="L8000" s="14"/>
      <c r="M8000" s="14"/>
      <c r="N8000" s="14"/>
      <c r="O8000" s="14"/>
      <c r="P8000" s="14"/>
    </row>
    <row r="8001" spans="9:16" x14ac:dyDescent="0.25">
      <c r="I8001" s="14"/>
      <c r="J8001" s="14"/>
      <c r="K8001" s="14"/>
      <c r="L8001" s="14"/>
      <c r="M8001" s="14"/>
      <c r="N8001" s="14"/>
      <c r="O8001" s="14"/>
      <c r="P8001" s="14"/>
    </row>
    <row r="8002" spans="9:16" x14ac:dyDescent="0.25">
      <c r="I8002" s="14"/>
      <c r="J8002" s="14"/>
      <c r="K8002" s="14"/>
      <c r="L8002" s="14"/>
      <c r="M8002" s="14"/>
      <c r="N8002" s="14"/>
      <c r="O8002" s="14"/>
      <c r="P8002" s="14"/>
    </row>
    <row r="8003" spans="9:16" x14ac:dyDescent="0.25">
      <c r="I8003" s="14"/>
      <c r="J8003" s="14"/>
      <c r="K8003" s="14"/>
      <c r="L8003" s="14"/>
      <c r="M8003" s="14"/>
      <c r="N8003" s="14"/>
      <c r="O8003" s="14"/>
      <c r="P8003" s="14"/>
    </row>
    <row r="8004" spans="9:16" x14ac:dyDescent="0.25">
      <c r="I8004" s="14"/>
      <c r="J8004" s="14"/>
      <c r="K8004" s="14"/>
      <c r="L8004" s="14"/>
      <c r="M8004" s="14"/>
      <c r="N8004" s="14"/>
      <c r="O8004" s="14"/>
      <c r="P8004" s="14"/>
    </row>
    <row r="8005" spans="9:16" x14ac:dyDescent="0.25">
      <c r="I8005" s="14"/>
      <c r="J8005" s="14"/>
      <c r="K8005" s="14"/>
      <c r="L8005" s="14"/>
      <c r="M8005" s="14"/>
      <c r="N8005" s="14"/>
      <c r="O8005" s="14"/>
      <c r="P8005" s="14"/>
    </row>
    <row r="8006" spans="9:16" x14ac:dyDescent="0.25">
      <c r="I8006" s="14"/>
      <c r="J8006" s="14"/>
      <c r="K8006" s="14"/>
      <c r="L8006" s="14"/>
      <c r="M8006" s="14"/>
      <c r="N8006" s="14"/>
      <c r="O8006" s="14"/>
      <c r="P8006" s="14"/>
    </row>
    <row r="8007" spans="9:16" x14ac:dyDescent="0.25">
      <c r="I8007" s="14"/>
      <c r="J8007" s="14"/>
      <c r="K8007" s="14"/>
      <c r="L8007" s="14"/>
      <c r="M8007" s="14"/>
      <c r="N8007" s="14"/>
      <c r="O8007" s="14"/>
      <c r="P8007" s="14"/>
    </row>
    <row r="8008" spans="9:16" x14ac:dyDescent="0.25">
      <c r="I8008" s="14"/>
      <c r="J8008" s="14"/>
      <c r="K8008" s="14"/>
      <c r="L8008" s="14"/>
      <c r="M8008" s="14"/>
      <c r="N8008" s="14"/>
      <c r="O8008" s="14"/>
      <c r="P8008" s="14"/>
    </row>
    <row r="8009" spans="9:16" x14ac:dyDescent="0.25">
      <c r="I8009" s="14"/>
      <c r="J8009" s="14"/>
      <c r="K8009" s="14"/>
      <c r="L8009" s="14"/>
      <c r="M8009" s="14"/>
      <c r="N8009" s="14"/>
      <c r="O8009" s="14"/>
      <c r="P8009" s="14"/>
    </row>
    <row r="8010" spans="9:16" x14ac:dyDescent="0.25">
      <c r="I8010" s="14"/>
      <c r="J8010" s="14"/>
      <c r="K8010" s="14"/>
      <c r="L8010" s="14"/>
      <c r="M8010" s="14"/>
      <c r="N8010" s="14"/>
      <c r="O8010" s="14"/>
      <c r="P8010" s="14"/>
    </row>
    <row r="8011" spans="9:16" x14ac:dyDescent="0.25">
      <c r="I8011" s="14"/>
      <c r="J8011" s="14"/>
      <c r="K8011" s="14"/>
      <c r="L8011" s="14"/>
      <c r="M8011" s="14"/>
      <c r="N8011" s="14"/>
      <c r="O8011" s="14"/>
      <c r="P8011" s="14"/>
    </row>
    <row r="8012" spans="9:16" x14ac:dyDescent="0.25">
      <c r="I8012" s="14"/>
      <c r="J8012" s="14"/>
      <c r="K8012" s="14"/>
      <c r="L8012" s="14"/>
      <c r="M8012" s="14"/>
      <c r="N8012" s="14"/>
      <c r="O8012" s="14"/>
      <c r="P8012" s="14"/>
    </row>
    <row r="8013" spans="9:16" x14ac:dyDescent="0.25">
      <c r="I8013" s="14"/>
      <c r="J8013" s="14"/>
      <c r="K8013" s="14"/>
      <c r="L8013" s="14"/>
      <c r="M8013" s="14"/>
      <c r="N8013" s="14"/>
      <c r="O8013" s="14"/>
      <c r="P8013" s="14"/>
    </row>
    <row r="8014" spans="9:16" x14ac:dyDescent="0.25">
      <c r="I8014" s="14"/>
      <c r="J8014" s="14"/>
      <c r="K8014" s="14"/>
      <c r="L8014" s="14"/>
      <c r="M8014" s="14"/>
      <c r="N8014" s="14"/>
      <c r="O8014" s="14"/>
      <c r="P8014" s="14"/>
    </row>
    <row r="8015" spans="9:16" x14ac:dyDescent="0.25">
      <c r="I8015" s="14"/>
      <c r="J8015" s="14"/>
      <c r="K8015" s="14"/>
      <c r="L8015" s="14"/>
      <c r="M8015" s="14"/>
      <c r="N8015" s="14"/>
      <c r="O8015" s="14"/>
      <c r="P8015" s="14"/>
    </row>
    <row r="8016" spans="9:16" x14ac:dyDescent="0.25">
      <c r="I8016" s="14"/>
      <c r="J8016" s="14"/>
      <c r="K8016" s="14"/>
      <c r="L8016" s="14"/>
      <c r="M8016" s="14"/>
      <c r="N8016" s="14"/>
      <c r="O8016" s="14"/>
      <c r="P8016" s="14"/>
    </row>
    <row r="8017" spans="9:16" x14ac:dyDescent="0.25">
      <c r="I8017" s="14"/>
      <c r="J8017" s="14"/>
      <c r="K8017" s="14"/>
      <c r="L8017" s="14"/>
      <c r="M8017" s="14"/>
      <c r="N8017" s="14"/>
      <c r="O8017" s="14"/>
      <c r="P8017" s="14"/>
    </row>
    <row r="8018" spans="9:16" x14ac:dyDescent="0.25">
      <c r="I8018" s="14"/>
      <c r="J8018" s="14"/>
      <c r="K8018" s="14"/>
      <c r="L8018" s="14"/>
      <c r="M8018" s="14"/>
      <c r="N8018" s="14"/>
      <c r="O8018" s="14"/>
      <c r="P8018" s="14"/>
    </row>
    <row r="8019" spans="9:16" x14ac:dyDescent="0.25">
      <c r="I8019" s="14"/>
      <c r="J8019" s="14"/>
      <c r="K8019" s="14"/>
      <c r="L8019" s="14"/>
      <c r="M8019" s="14"/>
      <c r="N8019" s="14"/>
      <c r="O8019" s="14"/>
      <c r="P8019" s="14"/>
    </row>
    <row r="8020" spans="9:16" x14ac:dyDescent="0.25">
      <c r="I8020" s="14"/>
      <c r="J8020" s="14"/>
      <c r="K8020" s="14"/>
      <c r="L8020" s="14"/>
      <c r="M8020" s="14"/>
      <c r="N8020" s="14"/>
      <c r="O8020" s="14"/>
      <c r="P8020" s="14"/>
    </row>
    <row r="8021" spans="9:16" x14ac:dyDescent="0.25">
      <c r="I8021" s="14"/>
      <c r="J8021" s="14"/>
      <c r="K8021" s="14"/>
      <c r="L8021" s="14"/>
      <c r="M8021" s="14"/>
      <c r="N8021" s="14"/>
      <c r="O8021" s="14"/>
      <c r="P8021" s="14"/>
    </row>
    <row r="8022" spans="9:16" x14ac:dyDescent="0.25">
      <c r="I8022" s="14"/>
      <c r="J8022" s="14"/>
      <c r="K8022" s="14"/>
      <c r="L8022" s="14"/>
      <c r="M8022" s="14"/>
      <c r="N8022" s="14"/>
      <c r="O8022" s="14"/>
      <c r="P8022" s="14"/>
    </row>
    <row r="8023" spans="9:16" x14ac:dyDescent="0.25">
      <c r="I8023" s="14"/>
      <c r="J8023" s="14"/>
      <c r="K8023" s="14"/>
      <c r="L8023" s="14"/>
      <c r="M8023" s="14"/>
      <c r="N8023" s="14"/>
      <c r="O8023" s="14"/>
      <c r="P8023" s="14"/>
    </row>
    <row r="8024" spans="9:16" x14ac:dyDescent="0.25">
      <c r="I8024" s="14"/>
      <c r="J8024" s="14"/>
      <c r="K8024" s="14"/>
      <c r="L8024" s="14"/>
      <c r="M8024" s="14"/>
      <c r="N8024" s="14"/>
      <c r="O8024" s="14"/>
      <c r="P8024" s="14"/>
    </row>
    <row r="8025" spans="9:16" x14ac:dyDescent="0.25">
      <c r="I8025" s="14"/>
      <c r="J8025" s="14"/>
      <c r="K8025" s="14"/>
      <c r="L8025" s="14"/>
      <c r="M8025" s="14"/>
      <c r="N8025" s="14"/>
      <c r="O8025" s="14"/>
      <c r="P8025" s="14"/>
    </row>
    <row r="8026" spans="9:16" x14ac:dyDescent="0.25">
      <c r="I8026" s="14"/>
      <c r="J8026" s="14"/>
      <c r="K8026" s="14"/>
      <c r="L8026" s="14"/>
      <c r="M8026" s="14"/>
      <c r="N8026" s="14"/>
      <c r="O8026" s="14"/>
      <c r="P8026" s="14"/>
    </row>
    <row r="8027" spans="9:16" x14ac:dyDescent="0.25">
      <c r="I8027" s="14"/>
      <c r="J8027" s="14"/>
      <c r="K8027" s="14"/>
      <c r="L8027" s="14"/>
      <c r="M8027" s="14"/>
      <c r="N8027" s="14"/>
      <c r="O8027" s="14"/>
      <c r="P8027" s="14"/>
    </row>
    <row r="8028" spans="9:16" x14ac:dyDescent="0.25">
      <c r="I8028" s="14"/>
      <c r="J8028" s="14"/>
      <c r="K8028" s="14"/>
      <c r="L8028" s="14"/>
      <c r="M8028" s="14"/>
      <c r="N8028" s="14"/>
      <c r="O8028" s="14"/>
      <c r="P8028" s="14"/>
    </row>
    <row r="8029" spans="9:16" x14ac:dyDescent="0.25">
      <c r="I8029" s="14"/>
      <c r="J8029" s="14"/>
      <c r="K8029" s="14"/>
      <c r="L8029" s="14"/>
      <c r="M8029" s="14"/>
      <c r="N8029" s="14"/>
      <c r="O8029" s="14"/>
      <c r="P8029" s="14"/>
    </row>
    <row r="8030" spans="9:16" x14ac:dyDescent="0.25">
      <c r="I8030" s="14"/>
      <c r="J8030" s="14"/>
      <c r="K8030" s="14"/>
      <c r="L8030" s="14"/>
      <c r="M8030" s="14"/>
      <c r="N8030" s="14"/>
      <c r="O8030" s="14"/>
      <c r="P8030" s="14"/>
    </row>
    <row r="8031" spans="9:16" x14ac:dyDescent="0.25">
      <c r="I8031" s="14"/>
      <c r="J8031" s="14"/>
      <c r="K8031" s="14"/>
      <c r="L8031" s="14"/>
      <c r="M8031" s="14"/>
      <c r="N8031" s="14"/>
      <c r="O8031" s="14"/>
      <c r="P8031" s="14"/>
    </row>
    <row r="8032" spans="9:16" x14ac:dyDescent="0.25">
      <c r="I8032" s="14"/>
      <c r="J8032" s="14"/>
      <c r="K8032" s="14"/>
      <c r="L8032" s="14"/>
      <c r="M8032" s="14"/>
      <c r="N8032" s="14"/>
      <c r="O8032" s="14"/>
      <c r="P8032" s="14"/>
    </row>
    <row r="8033" spans="9:16" x14ac:dyDescent="0.25">
      <c r="I8033" s="14"/>
      <c r="J8033" s="14"/>
      <c r="K8033" s="14"/>
      <c r="L8033" s="14"/>
      <c r="M8033" s="14"/>
      <c r="N8033" s="14"/>
      <c r="O8033" s="14"/>
      <c r="P8033" s="14"/>
    </row>
    <row r="8034" spans="9:16" x14ac:dyDescent="0.25">
      <c r="I8034" s="14"/>
      <c r="J8034" s="14"/>
      <c r="K8034" s="14"/>
      <c r="L8034" s="14"/>
      <c r="M8034" s="14"/>
      <c r="N8034" s="14"/>
      <c r="O8034" s="14"/>
      <c r="P8034" s="14"/>
    </row>
    <row r="8035" spans="9:16" x14ac:dyDescent="0.25">
      <c r="I8035" s="14"/>
      <c r="J8035" s="14"/>
      <c r="K8035" s="14"/>
      <c r="L8035" s="14"/>
      <c r="M8035" s="14"/>
      <c r="N8035" s="14"/>
      <c r="O8035" s="14"/>
      <c r="P8035" s="14"/>
    </row>
    <row r="8036" spans="9:16" x14ac:dyDescent="0.25">
      <c r="I8036" s="14"/>
      <c r="J8036" s="14"/>
      <c r="K8036" s="14"/>
      <c r="L8036" s="14"/>
      <c r="M8036" s="14"/>
      <c r="N8036" s="14"/>
      <c r="O8036" s="14"/>
      <c r="P8036" s="14"/>
    </row>
    <row r="8037" spans="9:16" x14ac:dyDescent="0.25">
      <c r="I8037" s="14"/>
      <c r="J8037" s="14"/>
      <c r="K8037" s="14"/>
      <c r="L8037" s="14"/>
      <c r="M8037" s="14"/>
      <c r="N8037" s="14"/>
      <c r="O8037" s="14"/>
      <c r="P8037" s="14"/>
    </row>
    <row r="8038" spans="9:16" x14ac:dyDescent="0.25">
      <c r="I8038" s="14"/>
      <c r="J8038" s="14"/>
      <c r="K8038" s="14"/>
      <c r="L8038" s="14"/>
      <c r="M8038" s="14"/>
      <c r="N8038" s="14"/>
      <c r="O8038" s="14"/>
      <c r="P8038" s="14"/>
    </row>
    <row r="8039" spans="9:16" x14ac:dyDescent="0.25">
      <c r="I8039" s="14"/>
      <c r="J8039" s="14"/>
      <c r="K8039" s="14"/>
      <c r="L8039" s="14"/>
      <c r="M8039" s="14"/>
      <c r="N8039" s="14"/>
      <c r="O8039" s="14"/>
      <c r="P8039" s="14"/>
    </row>
    <row r="8040" spans="9:16" x14ac:dyDescent="0.25">
      <c r="I8040" s="14"/>
      <c r="J8040" s="14"/>
      <c r="K8040" s="14"/>
      <c r="L8040" s="14"/>
      <c r="M8040" s="14"/>
      <c r="N8040" s="14"/>
      <c r="O8040" s="14"/>
      <c r="P8040" s="14"/>
    </row>
    <row r="8041" spans="9:16" x14ac:dyDescent="0.25">
      <c r="I8041" s="14"/>
      <c r="J8041" s="14"/>
      <c r="K8041" s="14"/>
      <c r="L8041" s="14"/>
      <c r="M8041" s="14"/>
      <c r="N8041" s="14"/>
      <c r="O8041" s="14"/>
      <c r="P8041" s="14"/>
    </row>
    <row r="8042" spans="9:16" x14ac:dyDescent="0.25">
      <c r="I8042" s="14"/>
      <c r="J8042" s="14"/>
      <c r="K8042" s="14"/>
      <c r="L8042" s="14"/>
      <c r="M8042" s="14"/>
      <c r="N8042" s="14"/>
      <c r="O8042" s="14"/>
      <c r="P8042" s="14"/>
    </row>
    <row r="8043" spans="9:16" x14ac:dyDescent="0.25">
      <c r="I8043" s="14"/>
      <c r="J8043" s="14"/>
      <c r="K8043" s="14"/>
      <c r="L8043" s="14"/>
      <c r="M8043" s="14"/>
      <c r="N8043" s="14"/>
      <c r="O8043" s="14"/>
      <c r="P8043" s="14"/>
    </row>
    <row r="8044" spans="9:16" x14ac:dyDescent="0.25">
      <c r="I8044" s="14"/>
      <c r="J8044" s="14"/>
      <c r="K8044" s="14"/>
      <c r="L8044" s="14"/>
      <c r="M8044" s="14"/>
      <c r="N8044" s="14"/>
      <c r="O8044" s="14"/>
      <c r="P8044" s="14"/>
    </row>
    <row r="8045" spans="9:16" x14ac:dyDescent="0.25">
      <c r="I8045" s="14"/>
      <c r="J8045" s="14"/>
      <c r="K8045" s="14"/>
      <c r="L8045" s="14"/>
      <c r="M8045" s="14"/>
      <c r="N8045" s="14"/>
      <c r="O8045" s="14"/>
      <c r="P8045" s="14"/>
    </row>
    <row r="8046" spans="9:16" x14ac:dyDescent="0.25">
      <c r="I8046" s="14"/>
      <c r="J8046" s="14"/>
      <c r="K8046" s="14"/>
      <c r="L8046" s="14"/>
      <c r="M8046" s="14"/>
      <c r="N8046" s="14"/>
      <c r="O8046" s="14"/>
      <c r="P8046" s="14"/>
    </row>
    <row r="8047" spans="9:16" x14ac:dyDescent="0.25">
      <c r="I8047" s="14"/>
      <c r="J8047" s="14"/>
      <c r="K8047" s="14"/>
      <c r="L8047" s="14"/>
      <c r="M8047" s="14"/>
      <c r="N8047" s="14"/>
      <c r="O8047" s="14"/>
      <c r="P8047" s="14"/>
    </row>
    <row r="8048" spans="9:16" x14ac:dyDescent="0.25">
      <c r="I8048" s="14"/>
      <c r="J8048" s="14"/>
      <c r="K8048" s="14"/>
      <c r="L8048" s="14"/>
      <c r="M8048" s="14"/>
      <c r="N8048" s="14"/>
      <c r="O8048" s="14"/>
      <c r="P8048" s="14"/>
    </row>
    <row r="8049" spans="9:16" x14ac:dyDescent="0.25">
      <c r="I8049" s="14"/>
      <c r="J8049" s="14"/>
      <c r="K8049" s="14"/>
      <c r="L8049" s="14"/>
      <c r="M8049" s="14"/>
      <c r="N8049" s="14"/>
      <c r="O8049" s="14"/>
      <c r="P8049" s="14"/>
    </row>
    <row r="8050" spans="9:16" x14ac:dyDescent="0.25">
      <c r="I8050" s="14"/>
      <c r="J8050" s="14"/>
      <c r="K8050" s="14"/>
      <c r="L8050" s="14"/>
      <c r="M8050" s="14"/>
      <c r="N8050" s="14"/>
      <c r="O8050" s="14"/>
      <c r="P8050" s="14"/>
    </row>
    <row r="8051" spans="9:16" x14ac:dyDescent="0.25">
      <c r="I8051" s="14"/>
      <c r="J8051" s="14"/>
      <c r="K8051" s="14"/>
      <c r="L8051" s="14"/>
      <c r="M8051" s="14"/>
      <c r="N8051" s="14"/>
      <c r="O8051" s="14"/>
      <c r="P8051" s="14"/>
    </row>
    <row r="8052" spans="9:16" x14ac:dyDescent="0.25">
      <c r="I8052" s="14"/>
      <c r="J8052" s="14"/>
      <c r="K8052" s="14"/>
      <c r="L8052" s="14"/>
      <c r="M8052" s="14"/>
      <c r="N8052" s="14"/>
      <c r="O8052" s="14"/>
      <c r="P8052" s="14"/>
    </row>
    <row r="8053" spans="9:16" x14ac:dyDescent="0.25">
      <c r="I8053" s="14"/>
      <c r="J8053" s="14"/>
      <c r="K8053" s="14"/>
      <c r="L8053" s="14"/>
      <c r="M8053" s="14"/>
      <c r="N8053" s="14"/>
      <c r="O8053" s="14"/>
      <c r="P8053" s="14"/>
    </row>
    <row r="8054" spans="9:16" x14ac:dyDescent="0.25">
      <c r="I8054" s="14"/>
      <c r="J8054" s="14"/>
      <c r="K8054" s="14"/>
      <c r="L8054" s="14"/>
      <c r="M8054" s="14"/>
      <c r="N8054" s="14"/>
      <c r="O8054" s="14"/>
      <c r="P8054" s="14"/>
    </row>
    <row r="8055" spans="9:16" x14ac:dyDescent="0.25">
      <c r="I8055" s="14"/>
      <c r="J8055" s="14"/>
      <c r="K8055" s="14"/>
      <c r="L8055" s="14"/>
      <c r="M8055" s="14"/>
      <c r="N8055" s="14"/>
      <c r="O8055" s="14"/>
      <c r="P8055" s="14"/>
    </row>
    <row r="8056" spans="9:16" x14ac:dyDescent="0.25">
      <c r="I8056" s="14"/>
      <c r="J8056" s="14"/>
      <c r="K8056" s="14"/>
      <c r="L8056" s="14"/>
      <c r="M8056" s="14"/>
      <c r="N8056" s="14"/>
      <c r="O8056" s="14"/>
      <c r="P8056" s="14"/>
    </row>
    <row r="8057" spans="9:16" x14ac:dyDescent="0.25">
      <c r="I8057" s="14"/>
      <c r="J8057" s="14"/>
      <c r="K8057" s="14"/>
      <c r="L8057" s="14"/>
      <c r="M8057" s="14"/>
      <c r="N8057" s="14"/>
      <c r="O8057" s="14"/>
      <c r="P8057" s="14"/>
    </row>
    <row r="8058" spans="9:16" x14ac:dyDescent="0.25">
      <c r="I8058" s="14"/>
      <c r="J8058" s="14"/>
      <c r="K8058" s="14"/>
      <c r="L8058" s="14"/>
      <c r="M8058" s="14"/>
      <c r="N8058" s="14"/>
      <c r="O8058" s="14"/>
      <c r="P8058" s="14"/>
    </row>
    <row r="8059" spans="9:16" x14ac:dyDescent="0.25">
      <c r="I8059" s="14"/>
      <c r="J8059" s="14"/>
      <c r="K8059" s="14"/>
      <c r="L8059" s="14"/>
      <c r="M8059" s="14"/>
      <c r="N8059" s="14"/>
      <c r="O8059" s="14"/>
      <c r="P8059" s="14"/>
    </row>
    <row r="8060" spans="9:16" x14ac:dyDescent="0.25">
      <c r="I8060" s="14"/>
      <c r="J8060" s="14"/>
      <c r="K8060" s="14"/>
      <c r="L8060" s="14"/>
      <c r="M8060" s="14"/>
      <c r="N8060" s="14"/>
      <c r="O8060" s="14"/>
      <c r="P8060" s="14"/>
    </row>
    <row r="8061" spans="9:16" x14ac:dyDescent="0.25">
      <c r="I8061" s="14"/>
      <c r="J8061" s="14"/>
      <c r="K8061" s="14"/>
      <c r="L8061" s="14"/>
      <c r="M8061" s="14"/>
      <c r="N8061" s="14"/>
      <c r="O8061" s="14"/>
      <c r="P8061" s="14"/>
    </row>
    <row r="8062" spans="9:16" x14ac:dyDescent="0.25">
      <c r="I8062" s="14"/>
      <c r="J8062" s="14"/>
      <c r="K8062" s="14"/>
      <c r="L8062" s="14"/>
      <c r="M8062" s="14"/>
      <c r="N8062" s="14"/>
      <c r="O8062" s="14"/>
      <c r="P8062" s="14"/>
    </row>
    <row r="8063" spans="9:16" x14ac:dyDescent="0.25">
      <c r="I8063" s="14"/>
      <c r="J8063" s="14"/>
      <c r="K8063" s="14"/>
      <c r="L8063" s="14"/>
      <c r="M8063" s="14"/>
      <c r="N8063" s="14"/>
      <c r="O8063" s="14"/>
      <c r="P8063" s="14"/>
    </row>
    <row r="8064" spans="9:16" x14ac:dyDescent="0.25">
      <c r="I8064" s="14"/>
      <c r="J8064" s="14"/>
      <c r="K8064" s="14"/>
      <c r="L8064" s="14"/>
      <c r="M8064" s="14"/>
      <c r="N8064" s="14"/>
      <c r="O8064" s="14"/>
      <c r="P8064" s="14"/>
    </row>
    <row r="8065" spans="9:16" x14ac:dyDescent="0.25">
      <c r="I8065" s="14"/>
      <c r="J8065" s="14"/>
      <c r="K8065" s="14"/>
      <c r="L8065" s="14"/>
      <c r="M8065" s="14"/>
      <c r="N8065" s="14"/>
      <c r="O8065" s="14"/>
      <c r="P8065" s="14"/>
    </row>
    <row r="8066" spans="9:16" x14ac:dyDescent="0.25">
      <c r="I8066" s="14"/>
      <c r="J8066" s="14"/>
      <c r="K8066" s="14"/>
      <c r="L8066" s="14"/>
      <c r="M8066" s="14"/>
      <c r="N8066" s="14"/>
      <c r="O8066" s="14"/>
      <c r="P8066" s="14"/>
    </row>
    <row r="8067" spans="9:16" x14ac:dyDescent="0.25">
      <c r="I8067" s="14"/>
      <c r="J8067" s="14"/>
      <c r="K8067" s="14"/>
      <c r="L8067" s="14"/>
      <c r="M8067" s="14"/>
      <c r="N8067" s="14"/>
      <c r="O8067" s="14"/>
      <c r="P8067" s="14"/>
    </row>
    <row r="8068" spans="9:16" x14ac:dyDescent="0.25">
      <c r="I8068" s="14"/>
      <c r="J8068" s="14"/>
      <c r="K8068" s="14"/>
      <c r="L8068" s="14"/>
      <c r="M8068" s="14"/>
      <c r="N8068" s="14"/>
      <c r="O8068" s="14"/>
      <c r="P8068" s="14"/>
    </row>
    <row r="8069" spans="9:16" x14ac:dyDescent="0.25">
      <c r="I8069" s="14"/>
      <c r="J8069" s="14"/>
      <c r="K8069" s="14"/>
      <c r="L8069" s="14"/>
      <c r="M8069" s="14"/>
      <c r="N8069" s="14"/>
      <c r="O8069" s="14"/>
      <c r="P8069" s="14"/>
    </row>
    <row r="8070" spans="9:16" x14ac:dyDescent="0.25">
      <c r="I8070" s="14"/>
      <c r="J8070" s="14"/>
      <c r="K8070" s="14"/>
      <c r="L8070" s="14"/>
      <c r="M8070" s="14"/>
      <c r="N8070" s="14"/>
      <c r="O8070" s="14"/>
      <c r="P8070" s="14"/>
    </row>
    <row r="8071" spans="9:16" x14ac:dyDescent="0.25">
      <c r="I8071" s="14"/>
      <c r="J8071" s="14"/>
      <c r="K8071" s="14"/>
      <c r="L8071" s="14"/>
      <c r="M8071" s="14"/>
      <c r="N8071" s="14"/>
      <c r="O8071" s="14"/>
      <c r="P8071" s="14"/>
    </row>
    <row r="8072" spans="9:16" x14ac:dyDescent="0.25">
      <c r="I8072" s="14"/>
      <c r="J8072" s="14"/>
      <c r="K8072" s="14"/>
      <c r="L8072" s="14"/>
      <c r="M8072" s="14"/>
      <c r="N8072" s="14"/>
      <c r="O8072" s="14"/>
      <c r="P8072" s="14"/>
    </row>
    <row r="8073" spans="9:16" x14ac:dyDescent="0.25">
      <c r="I8073" s="14"/>
      <c r="J8073" s="14"/>
      <c r="K8073" s="14"/>
      <c r="L8073" s="14"/>
      <c r="M8073" s="14"/>
      <c r="N8073" s="14"/>
      <c r="O8073" s="14"/>
      <c r="P8073" s="14"/>
    </row>
    <row r="8074" spans="9:16" x14ac:dyDescent="0.25">
      <c r="I8074" s="14"/>
      <c r="J8074" s="14"/>
      <c r="K8074" s="14"/>
      <c r="L8074" s="14"/>
      <c r="M8074" s="14"/>
      <c r="N8074" s="14"/>
      <c r="O8074" s="14"/>
      <c r="P8074" s="14"/>
    </row>
    <row r="8075" spans="9:16" x14ac:dyDescent="0.25">
      <c r="I8075" s="14"/>
      <c r="J8075" s="14"/>
      <c r="K8075" s="14"/>
      <c r="L8075" s="14"/>
      <c r="M8075" s="14"/>
      <c r="N8075" s="14"/>
      <c r="O8075" s="14"/>
      <c r="P8075" s="14"/>
    </row>
    <row r="8076" spans="9:16" x14ac:dyDescent="0.25">
      <c r="I8076" s="14"/>
      <c r="J8076" s="14"/>
      <c r="K8076" s="14"/>
      <c r="L8076" s="14"/>
      <c r="M8076" s="14"/>
      <c r="N8076" s="14"/>
      <c r="O8076" s="14"/>
      <c r="P8076" s="14"/>
    </row>
    <row r="8077" spans="9:16" x14ac:dyDescent="0.25">
      <c r="I8077" s="14"/>
      <c r="J8077" s="14"/>
      <c r="K8077" s="14"/>
      <c r="L8077" s="14"/>
      <c r="M8077" s="14"/>
      <c r="N8077" s="14"/>
      <c r="O8077" s="14"/>
      <c r="P8077" s="14"/>
    </row>
    <row r="8078" spans="9:16" x14ac:dyDescent="0.25">
      <c r="I8078" s="14"/>
      <c r="J8078" s="14"/>
      <c r="K8078" s="14"/>
      <c r="L8078" s="14"/>
      <c r="M8078" s="14"/>
      <c r="N8078" s="14"/>
      <c r="O8078" s="14"/>
      <c r="P8078" s="14"/>
    </row>
    <row r="8079" spans="9:16" x14ac:dyDescent="0.25">
      <c r="I8079" s="14"/>
      <c r="J8079" s="14"/>
      <c r="K8079" s="14"/>
      <c r="L8079" s="14"/>
      <c r="M8079" s="14"/>
      <c r="N8079" s="14"/>
      <c r="O8079" s="14"/>
      <c r="P8079" s="14"/>
    </row>
    <row r="8080" spans="9:16" x14ac:dyDescent="0.25">
      <c r="I8080" s="14"/>
      <c r="J8080" s="14"/>
      <c r="K8080" s="14"/>
      <c r="L8080" s="14"/>
      <c r="M8080" s="14"/>
      <c r="N8080" s="14"/>
      <c r="O8080" s="14"/>
      <c r="P8080" s="14"/>
    </row>
    <row r="8081" spans="9:16" x14ac:dyDescent="0.25">
      <c r="I8081" s="14"/>
      <c r="J8081" s="14"/>
      <c r="K8081" s="14"/>
      <c r="L8081" s="14"/>
      <c r="M8081" s="14"/>
      <c r="N8081" s="14"/>
      <c r="O8081" s="14"/>
      <c r="P8081" s="14"/>
    </row>
    <row r="8082" spans="9:16" x14ac:dyDescent="0.25">
      <c r="I8082" s="14"/>
      <c r="J8082" s="14"/>
      <c r="K8082" s="14"/>
      <c r="L8082" s="14"/>
      <c r="M8082" s="14"/>
      <c r="N8082" s="14"/>
      <c r="O8082" s="14"/>
      <c r="P8082" s="14"/>
    </row>
    <row r="8083" spans="9:16" x14ac:dyDescent="0.25">
      <c r="I8083" s="14"/>
      <c r="J8083" s="14"/>
      <c r="K8083" s="14"/>
      <c r="L8083" s="14"/>
      <c r="M8083" s="14"/>
      <c r="N8083" s="14"/>
      <c r="O8083" s="14"/>
      <c r="P8083" s="14"/>
    </row>
    <row r="8084" spans="9:16" x14ac:dyDescent="0.25">
      <c r="I8084" s="14"/>
      <c r="J8084" s="14"/>
      <c r="K8084" s="14"/>
      <c r="L8084" s="14"/>
      <c r="M8084" s="14"/>
      <c r="N8084" s="14"/>
      <c r="O8084" s="14"/>
      <c r="P8084" s="14"/>
    </row>
    <row r="8085" spans="9:16" x14ac:dyDescent="0.25">
      <c r="I8085" s="14"/>
      <c r="J8085" s="14"/>
      <c r="K8085" s="14"/>
      <c r="L8085" s="14"/>
      <c r="M8085" s="14"/>
      <c r="N8085" s="14"/>
      <c r="O8085" s="14"/>
      <c r="P8085" s="14"/>
    </row>
    <row r="8086" spans="9:16" x14ac:dyDescent="0.25">
      <c r="I8086" s="14"/>
      <c r="J8086" s="14"/>
      <c r="K8086" s="14"/>
      <c r="L8086" s="14"/>
      <c r="M8086" s="14"/>
      <c r="N8086" s="14"/>
      <c r="O8086" s="14"/>
      <c r="P8086" s="14"/>
    </row>
    <row r="8087" spans="9:16" x14ac:dyDescent="0.25">
      <c r="I8087" s="14"/>
      <c r="J8087" s="14"/>
      <c r="K8087" s="14"/>
      <c r="L8087" s="14"/>
      <c r="M8087" s="14"/>
      <c r="N8087" s="14"/>
      <c r="O8087" s="14"/>
      <c r="P8087" s="14"/>
    </row>
    <row r="8088" spans="9:16" x14ac:dyDescent="0.25">
      <c r="I8088" s="14"/>
      <c r="J8088" s="14"/>
      <c r="K8088" s="14"/>
      <c r="L8088" s="14"/>
      <c r="M8088" s="14"/>
      <c r="N8088" s="14"/>
      <c r="O8088" s="14"/>
      <c r="P8088" s="14"/>
    </row>
    <row r="8089" spans="9:16" x14ac:dyDescent="0.25">
      <c r="I8089" s="14"/>
      <c r="J8089" s="14"/>
      <c r="K8089" s="14"/>
      <c r="L8089" s="14"/>
      <c r="M8089" s="14"/>
      <c r="N8089" s="14"/>
      <c r="O8089" s="14"/>
      <c r="P8089" s="14"/>
    </row>
    <row r="8090" spans="9:16" x14ac:dyDescent="0.25">
      <c r="I8090" s="14"/>
      <c r="J8090" s="14"/>
      <c r="K8090" s="14"/>
      <c r="L8090" s="14"/>
      <c r="M8090" s="14"/>
      <c r="N8090" s="14"/>
      <c r="O8090" s="14"/>
      <c r="P8090" s="14"/>
    </row>
    <row r="8091" spans="9:16" x14ac:dyDescent="0.25">
      <c r="I8091" s="14"/>
      <c r="J8091" s="14"/>
      <c r="K8091" s="14"/>
      <c r="L8091" s="14"/>
      <c r="M8091" s="14"/>
      <c r="N8091" s="14"/>
      <c r="O8091" s="14"/>
      <c r="P8091" s="14"/>
    </row>
    <row r="8092" spans="9:16" x14ac:dyDescent="0.25">
      <c r="I8092" s="14"/>
      <c r="J8092" s="14"/>
      <c r="K8092" s="14"/>
      <c r="L8092" s="14"/>
      <c r="M8092" s="14"/>
      <c r="N8092" s="14"/>
      <c r="O8092" s="14"/>
      <c r="P8092" s="14"/>
    </row>
    <row r="8093" spans="9:16" x14ac:dyDescent="0.25">
      <c r="I8093" s="14"/>
      <c r="J8093" s="14"/>
      <c r="K8093" s="14"/>
      <c r="L8093" s="14"/>
      <c r="M8093" s="14"/>
      <c r="N8093" s="14"/>
      <c r="O8093" s="14"/>
      <c r="P8093" s="14"/>
    </row>
    <row r="8094" spans="9:16" x14ac:dyDescent="0.25">
      <c r="I8094" s="14"/>
      <c r="J8094" s="14"/>
      <c r="K8094" s="14"/>
      <c r="L8094" s="14"/>
      <c r="M8094" s="14"/>
      <c r="N8094" s="14"/>
      <c r="O8094" s="14"/>
      <c r="P8094" s="14"/>
    </row>
    <row r="8095" spans="9:16" x14ac:dyDescent="0.25">
      <c r="I8095" s="14"/>
      <c r="J8095" s="14"/>
      <c r="K8095" s="14"/>
      <c r="L8095" s="14"/>
      <c r="M8095" s="14"/>
      <c r="N8095" s="14"/>
      <c r="O8095" s="14"/>
      <c r="P8095" s="14"/>
    </row>
    <row r="8096" spans="9:16" x14ac:dyDescent="0.25">
      <c r="I8096" s="14"/>
      <c r="J8096" s="14"/>
      <c r="K8096" s="14"/>
      <c r="L8096" s="14"/>
      <c r="M8096" s="14"/>
      <c r="N8096" s="14"/>
      <c r="O8096" s="14"/>
      <c r="P8096" s="14"/>
    </row>
    <row r="8097" spans="9:16" x14ac:dyDescent="0.25">
      <c r="I8097" s="14"/>
      <c r="J8097" s="14"/>
      <c r="K8097" s="14"/>
      <c r="L8097" s="14"/>
      <c r="M8097" s="14"/>
      <c r="N8097" s="14"/>
      <c r="O8097" s="14"/>
      <c r="P8097" s="14"/>
    </row>
    <row r="8098" spans="9:16" x14ac:dyDescent="0.25">
      <c r="I8098" s="14"/>
      <c r="J8098" s="14"/>
      <c r="K8098" s="14"/>
      <c r="L8098" s="14"/>
      <c r="M8098" s="14"/>
      <c r="N8098" s="14"/>
      <c r="O8098" s="14"/>
      <c r="P8098" s="14"/>
    </row>
    <row r="8099" spans="9:16" x14ac:dyDescent="0.25">
      <c r="I8099" s="14"/>
      <c r="J8099" s="14"/>
      <c r="K8099" s="14"/>
      <c r="L8099" s="14"/>
      <c r="M8099" s="14"/>
      <c r="N8099" s="14"/>
      <c r="O8099" s="14"/>
      <c r="P8099" s="14"/>
    </row>
    <row r="8100" spans="9:16" x14ac:dyDescent="0.25">
      <c r="I8100" s="14"/>
      <c r="J8100" s="14"/>
      <c r="K8100" s="14"/>
      <c r="L8100" s="14"/>
      <c r="M8100" s="14"/>
      <c r="N8100" s="14"/>
      <c r="O8100" s="14"/>
      <c r="P8100" s="14"/>
    </row>
    <row r="8101" spans="9:16" x14ac:dyDescent="0.25">
      <c r="I8101" s="14"/>
      <c r="J8101" s="14"/>
      <c r="K8101" s="14"/>
      <c r="L8101" s="14"/>
      <c r="M8101" s="14"/>
      <c r="N8101" s="14"/>
      <c r="O8101" s="14"/>
      <c r="P8101" s="14"/>
    </row>
    <row r="8102" spans="9:16" x14ac:dyDescent="0.25">
      <c r="I8102" s="14"/>
      <c r="J8102" s="14"/>
      <c r="K8102" s="14"/>
      <c r="L8102" s="14"/>
      <c r="M8102" s="14"/>
      <c r="N8102" s="14"/>
      <c r="O8102" s="14"/>
      <c r="P8102" s="14"/>
    </row>
    <row r="8103" spans="9:16" x14ac:dyDescent="0.25">
      <c r="I8103" s="14"/>
      <c r="J8103" s="14"/>
      <c r="K8103" s="14"/>
      <c r="L8103" s="14"/>
      <c r="M8103" s="14"/>
      <c r="N8103" s="14"/>
      <c r="O8103" s="14"/>
      <c r="P8103" s="14"/>
    </row>
    <row r="8104" spans="9:16" x14ac:dyDescent="0.25">
      <c r="I8104" s="14"/>
      <c r="J8104" s="14"/>
      <c r="K8104" s="14"/>
      <c r="L8104" s="14"/>
      <c r="M8104" s="14"/>
      <c r="N8104" s="14"/>
      <c r="O8104" s="14"/>
      <c r="P8104" s="14"/>
    </row>
    <row r="8105" spans="9:16" x14ac:dyDescent="0.25">
      <c r="I8105" s="14"/>
      <c r="J8105" s="14"/>
      <c r="K8105" s="14"/>
      <c r="L8105" s="14"/>
      <c r="M8105" s="14"/>
      <c r="N8105" s="14"/>
      <c r="O8105" s="14"/>
      <c r="P8105" s="14"/>
    </row>
    <row r="8106" spans="9:16" x14ac:dyDescent="0.25">
      <c r="I8106" s="14"/>
      <c r="J8106" s="14"/>
      <c r="K8106" s="14"/>
      <c r="L8106" s="14"/>
      <c r="M8106" s="14"/>
      <c r="N8106" s="14"/>
      <c r="O8106" s="14"/>
      <c r="P8106" s="14"/>
    </row>
    <row r="8107" spans="9:16" x14ac:dyDescent="0.25">
      <c r="I8107" s="14"/>
      <c r="J8107" s="14"/>
      <c r="K8107" s="14"/>
      <c r="L8107" s="14"/>
      <c r="M8107" s="14"/>
      <c r="N8107" s="14"/>
      <c r="O8107" s="14"/>
      <c r="P8107" s="14"/>
    </row>
    <row r="8108" spans="9:16" x14ac:dyDescent="0.25">
      <c r="I8108" s="14"/>
      <c r="J8108" s="14"/>
      <c r="K8108" s="14"/>
      <c r="L8108" s="14"/>
      <c r="M8108" s="14"/>
      <c r="N8108" s="14"/>
      <c r="O8108" s="14"/>
      <c r="P8108" s="14"/>
    </row>
    <row r="8109" spans="9:16" x14ac:dyDescent="0.25">
      <c r="I8109" s="14"/>
      <c r="J8109" s="14"/>
      <c r="K8109" s="14"/>
      <c r="L8109" s="14"/>
      <c r="M8109" s="14"/>
      <c r="N8109" s="14"/>
      <c r="O8109" s="14"/>
      <c r="P8109" s="14"/>
    </row>
    <row r="8110" spans="9:16" x14ac:dyDescent="0.25">
      <c r="I8110" s="14"/>
      <c r="J8110" s="14"/>
      <c r="K8110" s="14"/>
      <c r="L8110" s="14"/>
      <c r="M8110" s="14"/>
      <c r="N8110" s="14"/>
      <c r="O8110" s="14"/>
      <c r="P8110" s="14"/>
    </row>
    <row r="8111" spans="9:16" x14ac:dyDescent="0.25">
      <c r="I8111" s="14"/>
      <c r="J8111" s="14"/>
      <c r="K8111" s="14"/>
      <c r="L8111" s="14"/>
      <c r="M8111" s="14"/>
      <c r="N8111" s="14"/>
      <c r="O8111" s="14"/>
      <c r="P8111" s="14"/>
    </row>
    <row r="8112" spans="9:16" x14ac:dyDescent="0.25">
      <c r="I8112" s="14"/>
      <c r="J8112" s="14"/>
      <c r="K8112" s="14"/>
      <c r="L8112" s="14"/>
      <c r="M8112" s="14"/>
      <c r="N8112" s="14"/>
      <c r="O8112" s="14"/>
      <c r="P8112" s="14"/>
    </row>
    <row r="8113" spans="9:16" x14ac:dyDescent="0.25">
      <c r="I8113" s="14"/>
      <c r="J8113" s="14"/>
      <c r="K8113" s="14"/>
      <c r="L8113" s="14"/>
      <c r="M8113" s="14"/>
      <c r="N8113" s="14"/>
      <c r="O8113" s="14"/>
      <c r="P8113" s="14"/>
    </row>
    <row r="8114" spans="9:16" x14ac:dyDescent="0.25">
      <c r="I8114" s="14"/>
      <c r="J8114" s="14"/>
      <c r="K8114" s="14"/>
      <c r="L8114" s="14"/>
      <c r="M8114" s="14"/>
      <c r="N8114" s="14"/>
      <c r="O8114" s="14"/>
      <c r="P8114" s="14"/>
    </row>
    <row r="8115" spans="9:16" x14ac:dyDescent="0.25">
      <c r="I8115" s="14"/>
      <c r="J8115" s="14"/>
      <c r="K8115" s="14"/>
      <c r="L8115" s="14"/>
      <c r="M8115" s="14"/>
      <c r="N8115" s="14"/>
      <c r="O8115" s="14"/>
      <c r="P8115" s="14"/>
    </row>
    <row r="8116" spans="9:16" x14ac:dyDescent="0.25">
      <c r="I8116" s="14"/>
      <c r="J8116" s="14"/>
      <c r="K8116" s="14"/>
      <c r="L8116" s="14"/>
      <c r="M8116" s="14"/>
      <c r="N8116" s="14"/>
      <c r="O8116" s="14"/>
      <c r="P8116" s="14"/>
    </row>
    <row r="8117" spans="9:16" x14ac:dyDescent="0.25">
      <c r="I8117" s="14"/>
      <c r="J8117" s="14"/>
      <c r="K8117" s="14"/>
      <c r="L8117" s="14"/>
      <c r="M8117" s="14"/>
      <c r="N8117" s="14"/>
      <c r="O8117" s="14"/>
      <c r="P8117" s="14"/>
    </row>
    <row r="8118" spans="9:16" x14ac:dyDescent="0.25">
      <c r="I8118" s="14"/>
      <c r="J8118" s="14"/>
      <c r="K8118" s="14"/>
      <c r="L8118" s="14"/>
      <c r="M8118" s="14"/>
      <c r="N8118" s="14"/>
      <c r="O8118" s="14"/>
      <c r="P8118" s="14"/>
    </row>
    <row r="8119" spans="9:16" x14ac:dyDescent="0.25">
      <c r="I8119" s="14"/>
      <c r="J8119" s="14"/>
      <c r="K8119" s="14"/>
      <c r="L8119" s="14"/>
      <c r="M8119" s="14"/>
      <c r="N8119" s="14"/>
      <c r="O8119" s="14"/>
      <c r="P8119" s="14"/>
    </row>
    <row r="8120" spans="9:16" x14ac:dyDescent="0.25">
      <c r="I8120" s="14"/>
      <c r="J8120" s="14"/>
      <c r="K8120" s="14"/>
      <c r="L8120" s="14"/>
      <c r="M8120" s="14"/>
      <c r="N8120" s="14"/>
      <c r="O8120" s="14"/>
      <c r="P8120" s="14"/>
    </row>
    <row r="8121" spans="9:16" x14ac:dyDescent="0.25">
      <c r="I8121" s="14"/>
      <c r="J8121" s="14"/>
      <c r="K8121" s="14"/>
      <c r="L8121" s="14"/>
      <c r="M8121" s="14"/>
      <c r="N8121" s="14"/>
      <c r="O8121" s="14"/>
      <c r="P8121" s="14"/>
    </row>
    <row r="8122" spans="9:16" x14ac:dyDescent="0.25">
      <c r="I8122" s="14"/>
      <c r="J8122" s="14"/>
      <c r="K8122" s="14"/>
      <c r="L8122" s="14"/>
      <c r="M8122" s="14"/>
      <c r="N8122" s="14"/>
      <c r="O8122" s="14"/>
      <c r="P8122" s="14"/>
    </row>
    <row r="8123" spans="9:16" x14ac:dyDescent="0.25">
      <c r="I8123" s="14"/>
      <c r="J8123" s="14"/>
      <c r="K8123" s="14"/>
      <c r="L8123" s="14"/>
      <c r="M8123" s="14"/>
      <c r="N8123" s="14"/>
      <c r="O8123" s="14"/>
      <c r="P8123" s="14"/>
    </row>
    <row r="8124" spans="9:16" x14ac:dyDescent="0.25">
      <c r="I8124" s="14"/>
      <c r="J8124" s="14"/>
      <c r="K8124" s="14"/>
      <c r="L8124" s="14"/>
      <c r="M8124" s="14"/>
      <c r="N8124" s="14"/>
      <c r="O8124" s="14"/>
      <c r="P8124" s="14"/>
    </row>
    <row r="8125" spans="9:16" x14ac:dyDescent="0.25">
      <c r="I8125" s="14"/>
      <c r="J8125" s="14"/>
      <c r="K8125" s="14"/>
      <c r="L8125" s="14"/>
      <c r="M8125" s="14"/>
      <c r="N8125" s="14"/>
      <c r="O8125" s="14"/>
      <c r="P8125" s="14"/>
    </row>
    <row r="8126" spans="9:16" x14ac:dyDescent="0.25">
      <c r="I8126" s="14"/>
      <c r="J8126" s="14"/>
      <c r="K8126" s="14"/>
      <c r="L8126" s="14"/>
      <c r="M8126" s="14"/>
      <c r="N8126" s="14"/>
      <c r="O8126" s="14"/>
      <c r="P8126" s="14"/>
    </row>
    <row r="8127" spans="9:16" x14ac:dyDescent="0.25">
      <c r="I8127" s="14"/>
      <c r="J8127" s="14"/>
      <c r="K8127" s="14"/>
      <c r="L8127" s="14"/>
      <c r="M8127" s="14"/>
      <c r="N8127" s="14"/>
      <c r="O8127" s="14"/>
      <c r="P8127" s="14"/>
    </row>
    <row r="8128" spans="9:16" x14ac:dyDescent="0.25">
      <c r="I8128" s="14"/>
      <c r="J8128" s="14"/>
      <c r="K8128" s="14"/>
      <c r="L8128" s="14"/>
      <c r="M8128" s="14"/>
      <c r="N8128" s="14"/>
      <c r="O8128" s="14"/>
      <c r="P8128" s="14"/>
    </row>
    <row r="8129" spans="9:16" x14ac:dyDescent="0.25">
      <c r="I8129" s="14"/>
      <c r="J8129" s="14"/>
      <c r="K8129" s="14"/>
      <c r="L8129" s="14"/>
      <c r="M8129" s="14"/>
      <c r="N8129" s="14"/>
      <c r="O8129" s="14"/>
      <c r="P8129" s="14"/>
    </row>
    <row r="8130" spans="9:16" x14ac:dyDescent="0.25">
      <c r="I8130" s="14"/>
      <c r="J8130" s="14"/>
      <c r="K8130" s="14"/>
      <c r="L8130" s="14"/>
      <c r="M8130" s="14"/>
      <c r="N8130" s="14"/>
      <c r="O8130" s="14"/>
      <c r="P8130" s="14"/>
    </row>
    <row r="8131" spans="9:16" x14ac:dyDescent="0.25">
      <c r="I8131" s="14"/>
      <c r="J8131" s="14"/>
      <c r="K8131" s="14"/>
      <c r="L8131" s="14"/>
      <c r="M8131" s="14"/>
      <c r="N8131" s="14"/>
      <c r="O8131" s="14"/>
      <c r="P8131" s="14"/>
    </row>
    <row r="8132" spans="9:16" x14ac:dyDescent="0.25">
      <c r="I8132" s="14"/>
      <c r="J8132" s="14"/>
      <c r="K8132" s="14"/>
      <c r="L8132" s="14"/>
      <c r="M8132" s="14"/>
      <c r="N8132" s="14"/>
      <c r="O8132" s="14"/>
      <c r="P8132" s="14"/>
    </row>
    <row r="8133" spans="9:16" x14ac:dyDescent="0.25">
      <c r="I8133" s="14"/>
      <c r="J8133" s="14"/>
      <c r="K8133" s="14"/>
      <c r="L8133" s="14"/>
      <c r="M8133" s="14"/>
      <c r="N8133" s="14"/>
      <c r="O8133" s="14"/>
      <c r="P8133" s="14"/>
    </row>
    <row r="8134" spans="9:16" x14ac:dyDescent="0.25">
      <c r="I8134" s="14"/>
      <c r="J8134" s="14"/>
      <c r="K8134" s="14"/>
      <c r="L8134" s="14"/>
      <c r="M8134" s="14"/>
      <c r="N8134" s="14"/>
      <c r="O8134" s="14"/>
      <c r="P8134" s="14"/>
    </row>
    <row r="8135" spans="9:16" x14ac:dyDescent="0.25">
      <c r="I8135" s="14"/>
      <c r="J8135" s="14"/>
      <c r="K8135" s="14"/>
      <c r="L8135" s="14"/>
      <c r="M8135" s="14"/>
      <c r="N8135" s="14"/>
      <c r="O8135" s="14"/>
      <c r="P8135" s="14"/>
    </row>
    <row r="8136" spans="9:16" x14ac:dyDescent="0.25">
      <c r="I8136" s="14"/>
      <c r="J8136" s="14"/>
      <c r="K8136" s="14"/>
      <c r="L8136" s="14"/>
      <c r="M8136" s="14"/>
      <c r="N8136" s="14"/>
      <c r="O8136" s="14"/>
      <c r="P8136" s="14"/>
    </row>
    <row r="8137" spans="9:16" x14ac:dyDescent="0.25">
      <c r="I8137" s="14"/>
      <c r="J8137" s="14"/>
      <c r="K8137" s="14"/>
      <c r="L8137" s="14"/>
      <c r="M8137" s="14"/>
      <c r="N8137" s="14"/>
      <c r="O8137" s="14"/>
      <c r="P8137" s="14"/>
    </row>
    <row r="8138" spans="9:16" x14ac:dyDescent="0.25">
      <c r="I8138" s="14"/>
      <c r="J8138" s="14"/>
      <c r="K8138" s="14"/>
      <c r="L8138" s="14"/>
      <c r="M8138" s="14"/>
      <c r="N8138" s="14"/>
      <c r="O8138" s="14"/>
      <c r="P8138" s="14"/>
    </row>
    <row r="8139" spans="9:16" x14ac:dyDescent="0.25">
      <c r="I8139" s="14"/>
      <c r="J8139" s="14"/>
      <c r="K8139" s="14"/>
      <c r="L8139" s="14"/>
      <c r="M8139" s="14"/>
      <c r="N8139" s="14"/>
      <c r="O8139" s="14"/>
      <c r="P8139" s="14"/>
    </row>
    <row r="8140" spans="9:16" x14ac:dyDescent="0.25">
      <c r="I8140" s="14"/>
      <c r="J8140" s="14"/>
      <c r="K8140" s="14"/>
      <c r="L8140" s="14"/>
      <c r="M8140" s="14"/>
      <c r="N8140" s="14"/>
      <c r="O8140" s="14"/>
      <c r="P8140" s="14"/>
    </row>
    <row r="8141" spans="9:16" x14ac:dyDescent="0.25">
      <c r="I8141" s="14"/>
      <c r="J8141" s="14"/>
      <c r="K8141" s="14"/>
      <c r="L8141" s="14"/>
      <c r="M8141" s="14"/>
      <c r="N8141" s="14"/>
      <c r="O8141" s="14"/>
      <c r="P8141" s="14"/>
    </row>
    <row r="8142" spans="9:16" x14ac:dyDescent="0.25">
      <c r="I8142" s="14"/>
      <c r="J8142" s="14"/>
      <c r="K8142" s="14"/>
      <c r="L8142" s="14"/>
      <c r="M8142" s="14"/>
      <c r="N8142" s="14"/>
      <c r="O8142" s="14"/>
      <c r="P8142" s="14"/>
    </row>
    <row r="8143" spans="9:16" x14ac:dyDescent="0.25">
      <c r="I8143" s="14"/>
      <c r="J8143" s="14"/>
      <c r="K8143" s="14"/>
      <c r="L8143" s="14"/>
      <c r="M8143" s="14"/>
      <c r="N8143" s="14"/>
      <c r="O8143" s="14"/>
      <c r="P8143" s="14"/>
    </row>
    <row r="8144" spans="9:16" x14ac:dyDescent="0.25">
      <c r="I8144" s="14"/>
      <c r="J8144" s="14"/>
      <c r="K8144" s="14"/>
      <c r="L8144" s="14"/>
      <c r="M8144" s="14"/>
      <c r="N8144" s="14"/>
      <c r="O8144" s="14"/>
      <c r="P8144" s="14"/>
    </row>
    <row r="8145" spans="9:16" x14ac:dyDescent="0.25">
      <c r="I8145" s="14"/>
      <c r="J8145" s="14"/>
      <c r="K8145" s="14"/>
      <c r="L8145" s="14"/>
      <c r="M8145" s="14"/>
      <c r="N8145" s="14"/>
      <c r="O8145" s="14"/>
      <c r="P8145" s="14"/>
    </row>
    <row r="8146" spans="9:16" x14ac:dyDescent="0.25">
      <c r="I8146" s="14"/>
      <c r="J8146" s="14"/>
      <c r="K8146" s="14"/>
      <c r="L8146" s="14"/>
      <c r="M8146" s="14"/>
      <c r="N8146" s="14"/>
      <c r="O8146" s="14"/>
      <c r="P8146" s="14"/>
    </row>
    <row r="8147" spans="9:16" x14ac:dyDescent="0.25">
      <c r="I8147" s="14"/>
      <c r="J8147" s="14"/>
      <c r="K8147" s="14"/>
      <c r="L8147" s="14"/>
      <c r="M8147" s="14"/>
      <c r="N8147" s="14"/>
      <c r="O8147" s="14"/>
      <c r="P8147" s="14"/>
    </row>
    <row r="8148" spans="9:16" x14ac:dyDescent="0.25">
      <c r="I8148" s="14"/>
      <c r="J8148" s="14"/>
      <c r="K8148" s="14"/>
      <c r="L8148" s="14"/>
      <c r="M8148" s="14"/>
      <c r="N8148" s="14"/>
      <c r="O8148" s="14"/>
      <c r="P8148" s="14"/>
    </row>
    <row r="8149" spans="9:16" x14ac:dyDescent="0.25">
      <c r="I8149" s="14"/>
      <c r="J8149" s="14"/>
      <c r="K8149" s="14"/>
      <c r="L8149" s="14"/>
      <c r="M8149" s="14"/>
      <c r="N8149" s="14"/>
      <c r="O8149" s="14"/>
      <c r="P8149" s="14"/>
    </row>
    <row r="8150" spans="9:16" x14ac:dyDescent="0.25">
      <c r="I8150" s="14"/>
      <c r="J8150" s="14"/>
      <c r="K8150" s="14"/>
      <c r="L8150" s="14"/>
      <c r="M8150" s="14"/>
      <c r="N8150" s="14"/>
      <c r="O8150" s="14"/>
      <c r="P8150" s="14"/>
    </row>
    <row r="8151" spans="9:16" x14ac:dyDescent="0.25">
      <c r="I8151" s="14"/>
      <c r="J8151" s="14"/>
      <c r="K8151" s="14"/>
      <c r="L8151" s="14"/>
      <c r="M8151" s="14"/>
      <c r="N8151" s="14"/>
      <c r="O8151" s="14"/>
      <c r="P8151" s="14"/>
    </row>
    <row r="8152" spans="9:16" x14ac:dyDescent="0.25">
      <c r="I8152" s="14"/>
      <c r="J8152" s="14"/>
      <c r="K8152" s="14"/>
      <c r="L8152" s="14"/>
      <c r="M8152" s="14"/>
      <c r="N8152" s="14"/>
      <c r="O8152" s="14"/>
      <c r="P8152" s="14"/>
    </row>
    <row r="8153" spans="9:16" x14ac:dyDescent="0.25">
      <c r="I8153" s="14"/>
      <c r="J8153" s="14"/>
      <c r="K8153" s="14"/>
      <c r="L8153" s="14"/>
      <c r="M8153" s="14"/>
      <c r="N8153" s="14"/>
      <c r="O8153" s="14"/>
      <c r="P8153" s="14"/>
    </row>
    <row r="8154" spans="9:16" x14ac:dyDescent="0.25">
      <c r="I8154" s="14"/>
      <c r="J8154" s="14"/>
      <c r="K8154" s="14"/>
      <c r="L8154" s="14"/>
      <c r="M8154" s="14"/>
      <c r="N8154" s="14"/>
      <c r="O8154" s="14"/>
      <c r="P8154" s="14"/>
    </row>
    <row r="8155" spans="9:16" x14ac:dyDescent="0.25">
      <c r="I8155" s="14"/>
      <c r="J8155" s="14"/>
      <c r="K8155" s="14"/>
      <c r="L8155" s="14"/>
      <c r="M8155" s="14"/>
      <c r="N8155" s="14"/>
      <c r="O8155" s="14"/>
      <c r="P8155" s="14"/>
    </row>
    <row r="8156" spans="9:16" x14ac:dyDescent="0.25">
      <c r="I8156" s="14"/>
      <c r="J8156" s="14"/>
      <c r="K8156" s="14"/>
      <c r="L8156" s="14"/>
      <c r="M8156" s="14"/>
      <c r="N8156" s="14"/>
      <c r="O8156" s="14"/>
      <c r="P8156" s="14"/>
    </row>
    <row r="8157" spans="9:16" x14ac:dyDescent="0.25">
      <c r="I8157" s="14"/>
      <c r="J8157" s="14"/>
      <c r="K8157" s="14"/>
      <c r="L8157" s="14"/>
      <c r="M8157" s="14"/>
      <c r="N8157" s="14"/>
      <c r="O8157" s="14"/>
      <c r="P8157" s="14"/>
    </row>
    <row r="8158" spans="9:16" x14ac:dyDescent="0.25">
      <c r="I8158" s="14"/>
      <c r="J8158" s="14"/>
      <c r="K8158" s="14"/>
      <c r="L8158" s="14"/>
      <c r="M8158" s="14"/>
      <c r="N8158" s="14"/>
      <c r="O8158" s="14"/>
      <c r="P8158" s="14"/>
    </row>
    <row r="8159" spans="9:16" x14ac:dyDescent="0.25">
      <c r="I8159" s="14"/>
      <c r="J8159" s="14"/>
      <c r="K8159" s="14"/>
      <c r="L8159" s="14"/>
      <c r="M8159" s="14"/>
      <c r="N8159" s="14"/>
      <c r="O8159" s="14"/>
      <c r="P8159" s="14"/>
    </row>
    <row r="8160" spans="9:16" x14ac:dyDescent="0.25">
      <c r="I8160" s="14"/>
      <c r="J8160" s="14"/>
      <c r="K8160" s="14"/>
      <c r="L8160" s="14"/>
      <c r="M8160" s="14"/>
      <c r="N8160" s="14"/>
      <c r="O8160" s="14"/>
      <c r="P8160" s="14"/>
    </row>
    <row r="8161" spans="9:16" x14ac:dyDescent="0.25">
      <c r="I8161" s="14"/>
      <c r="J8161" s="14"/>
      <c r="K8161" s="14"/>
      <c r="L8161" s="14"/>
      <c r="M8161" s="14"/>
      <c r="N8161" s="14"/>
      <c r="O8161" s="14"/>
      <c r="P8161" s="14"/>
    </row>
    <row r="8162" spans="9:16" x14ac:dyDescent="0.25">
      <c r="I8162" s="14"/>
      <c r="J8162" s="14"/>
      <c r="K8162" s="14"/>
      <c r="L8162" s="14"/>
      <c r="M8162" s="14"/>
      <c r="N8162" s="14"/>
      <c r="O8162" s="14"/>
      <c r="P8162" s="14"/>
    </row>
    <row r="8163" spans="9:16" x14ac:dyDescent="0.25">
      <c r="I8163" s="14"/>
      <c r="J8163" s="14"/>
      <c r="K8163" s="14"/>
      <c r="L8163" s="14"/>
      <c r="M8163" s="14"/>
      <c r="N8163" s="14"/>
      <c r="O8163" s="14"/>
      <c r="P8163" s="14"/>
    </row>
    <row r="8164" spans="9:16" x14ac:dyDescent="0.25">
      <c r="I8164" s="14"/>
      <c r="J8164" s="14"/>
      <c r="K8164" s="14"/>
      <c r="L8164" s="14"/>
      <c r="M8164" s="14"/>
      <c r="N8164" s="14"/>
      <c r="O8164" s="14"/>
      <c r="P8164" s="14"/>
    </row>
    <row r="8165" spans="9:16" x14ac:dyDescent="0.25">
      <c r="I8165" s="14"/>
      <c r="J8165" s="14"/>
      <c r="K8165" s="14"/>
      <c r="L8165" s="14"/>
      <c r="M8165" s="14"/>
      <c r="N8165" s="14"/>
      <c r="O8165" s="14"/>
      <c r="P8165" s="14"/>
    </row>
    <row r="8166" spans="9:16" x14ac:dyDescent="0.25">
      <c r="I8166" s="14"/>
      <c r="J8166" s="14"/>
      <c r="K8166" s="14"/>
      <c r="L8166" s="14"/>
      <c r="M8166" s="14"/>
      <c r="N8166" s="14"/>
      <c r="O8166" s="14"/>
      <c r="P8166" s="14"/>
    </row>
    <row r="8167" spans="9:16" x14ac:dyDescent="0.25">
      <c r="I8167" s="14"/>
      <c r="J8167" s="14"/>
      <c r="K8167" s="14"/>
      <c r="L8167" s="14"/>
      <c r="M8167" s="14"/>
      <c r="N8167" s="14"/>
      <c r="O8167" s="14"/>
      <c r="P8167" s="14"/>
    </row>
    <row r="8168" spans="9:16" x14ac:dyDescent="0.25">
      <c r="I8168" s="14"/>
      <c r="J8168" s="14"/>
      <c r="K8168" s="14"/>
      <c r="L8168" s="14"/>
      <c r="M8168" s="14"/>
      <c r="N8168" s="14"/>
      <c r="O8168" s="14"/>
      <c r="P8168" s="14"/>
    </row>
    <row r="8169" spans="9:16" x14ac:dyDescent="0.25">
      <c r="I8169" s="14"/>
      <c r="J8169" s="14"/>
      <c r="K8169" s="14"/>
      <c r="L8169" s="14"/>
      <c r="M8169" s="14"/>
      <c r="N8169" s="14"/>
      <c r="O8169" s="14"/>
      <c r="P8169" s="14"/>
    </row>
    <row r="8170" spans="9:16" x14ac:dyDescent="0.25">
      <c r="I8170" s="14"/>
      <c r="J8170" s="14"/>
      <c r="K8170" s="14"/>
      <c r="L8170" s="14"/>
      <c r="M8170" s="14"/>
      <c r="N8170" s="14"/>
      <c r="O8170" s="14"/>
      <c r="P8170" s="14"/>
    </row>
    <row r="8171" spans="9:16" x14ac:dyDescent="0.25">
      <c r="I8171" s="14"/>
      <c r="J8171" s="14"/>
      <c r="K8171" s="14"/>
      <c r="L8171" s="14"/>
      <c r="M8171" s="14"/>
      <c r="N8171" s="14"/>
      <c r="O8171" s="14"/>
      <c r="P8171" s="14"/>
    </row>
    <row r="8172" spans="9:16" x14ac:dyDescent="0.25">
      <c r="I8172" s="14"/>
      <c r="J8172" s="14"/>
      <c r="K8172" s="14"/>
      <c r="L8172" s="14"/>
      <c r="M8172" s="14"/>
      <c r="N8172" s="14"/>
      <c r="O8172" s="14"/>
      <c r="P8172" s="14"/>
    </row>
    <row r="8173" spans="9:16" x14ac:dyDescent="0.25">
      <c r="I8173" s="14"/>
      <c r="J8173" s="14"/>
      <c r="K8173" s="14"/>
      <c r="L8173" s="14"/>
      <c r="M8173" s="14"/>
      <c r="N8173" s="14"/>
      <c r="O8173" s="14"/>
      <c r="P8173" s="14"/>
    </row>
    <row r="8174" spans="9:16" x14ac:dyDescent="0.25">
      <c r="I8174" s="14"/>
      <c r="J8174" s="14"/>
      <c r="K8174" s="14"/>
      <c r="L8174" s="14"/>
      <c r="M8174" s="14"/>
      <c r="N8174" s="14"/>
      <c r="O8174" s="14"/>
      <c r="P8174" s="14"/>
    </row>
    <row r="8175" spans="9:16" x14ac:dyDescent="0.25">
      <c r="I8175" s="14"/>
      <c r="J8175" s="14"/>
      <c r="K8175" s="14"/>
      <c r="L8175" s="14"/>
      <c r="M8175" s="14"/>
      <c r="N8175" s="14"/>
      <c r="O8175" s="14"/>
      <c r="P8175" s="14"/>
    </row>
    <row r="8176" spans="9:16" x14ac:dyDescent="0.25">
      <c r="I8176" s="14"/>
      <c r="J8176" s="14"/>
      <c r="K8176" s="14"/>
      <c r="L8176" s="14"/>
      <c r="M8176" s="14"/>
      <c r="N8176" s="14"/>
      <c r="O8176" s="14"/>
      <c r="P8176" s="14"/>
    </row>
    <row r="8177" spans="9:16" x14ac:dyDescent="0.25">
      <c r="I8177" s="14"/>
      <c r="J8177" s="14"/>
      <c r="K8177" s="14"/>
      <c r="L8177" s="14"/>
      <c r="M8177" s="14"/>
      <c r="N8177" s="14"/>
      <c r="O8177" s="14"/>
      <c r="P8177" s="14"/>
    </row>
    <row r="8178" spans="9:16" x14ac:dyDescent="0.25">
      <c r="I8178" s="14"/>
      <c r="J8178" s="14"/>
      <c r="K8178" s="14"/>
      <c r="L8178" s="14"/>
      <c r="M8178" s="14"/>
      <c r="N8178" s="14"/>
      <c r="O8178" s="14"/>
      <c r="P8178" s="14"/>
    </row>
    <row r="8179" spans="9:16" x14ac:dyDescent="0.25">
      <c r="I8179" s="14"/>
      <c r="J8179" s="14"/>
      <c r="K8179" s="14"/>
      <c r="L8179" s="14"/>
      <c r="M8179" s="14"/>
      <c r="N8179" s="14"/>
      <c r="O8179" s="14"/>
      <c r="P8179" s="14"/>
    </row>
    <row r="8180" spans="9:16" x14ac:dyDescent="0.25">
      <c r="I8180" s="14"/>
      <c r="J8180" s="14"/>
      <c r="K8180" s="14"/>
      <c r="L8180" s="14"/>
      <c r="M8180" s="14"/>
      <c r="N8180" s="14"/>
      <c r="O8180" s="14"/>
      <c r="P8180" s="14"/>
    </row>
    <row r="8181" spans="9:16" x14ac:dyDescent="0.25">
      <c r="I8181" s="14"/>
      <c r="J8181" s="14"/>
      <c r="K8181" s="14"/>
      <c r="L8181" s="14"/>
      <c r="M8181" s="14"/>
      <c r="N8181" s="14"/>
      <c r="O8181" s="14"/>
      <c r="P8181" s="14"/>
    </row>
    <row r="8182" spans="9:16" x14ac:dyDescent="0.25">
      <c r="I8182" s="14"/>
      <c r="J8182" s="14"/>
      <c r="K8182" s="14"/>
      <c r="L8182" s="14"/>
      <c r="M8182" s="14"/>
      <c r="N8182" s="14"/>
      <c r="O8182" s="14"/>
      <c r="P8182" s="14"/>
    </row>
    <row r="8183" spans="9:16" x14ac:dyDescent="0.25">
      <c r="I8183" s="14"/>
      <c r="J8183" s="14"/>
      <c r="K8183" s="14"/>
      <c r="L8183" s="14"/>
      <c r="M8183" s="14"/>
      <c r="N8183" s="14"/>
      <c r="O8183" s="14"/>
      <c r="P8183" s="14"/>
    </row>
    <row r="8184" spans="9:16" x14ac:dyDescent="0.25">
      <c r="I8184" s="14"/>
      <c r="J8184" s="14"/>
      <c r="K8184" s="14"/>
      <c r="L8184" s="14"/>
      <c r="M8184" s="14"/>
      <c r="N8184" s="14"/>
      <c r="O8184" s="14"/>
      <c r="P8184" s="14"/>
    </row>
    <row r="8185" spans="9:16" x14ac:dyDescent="0.25">
      <c r="I8185" s="14"/>
      <c r="J8185" s="14"/>
      <c r="K8185" s="14"/>
      <c r="L8185" s="14"/>
      <c r="M8185" s="14"/>
      <c r="N8185" s="14"/>
      <c r="O8185" s="14"/>
      <c r="P8185" s="14"/>
    </row>
    <row r="8186" spans="9:16" x14ac:dyDescent="0.25">
      <c r="I8186" s="14"/>
      <c r="J8186" s="14"/>
      <c r="K8186" s="14"/>
      <c r="L8186" s="14"/>
      <c r="M8186" s="14"/>
      <c r="N8186" s="14"/>
      <c r="O8186" s="14"/>
      <c r="P8186" s="14"/>
    </row>
    <row r="8187" spans="9:16" x14ac:dyDescent="0.25">
      <c r="I8187" s="14"/>
      <c r="J8187" s="14"/>
      <c r="K8187" s="14"/>
      <c r="L8187" s="14"/>
      <c r="M8187" s="14"/>
      <c r="N8187" s="14"/>
      <c r="O8187" s="14"/>
      <c r="P8187" s="14"/>
    </row>
    <row r="8188" spans="9:16" x14ac:dyDescent="0.25">
      <c r="I8188" s="14"/>
      <c r="J8188" s="14"/>
      <c r="K8188" s="14"/>
      <c r="L8188" s="14"/>
      <c r="M8188" s="14"/>
      <c r="N8188" s="14"/>
      <c r="O8188" s="14"/>
      <c r="P8188" s="14"/>
    </row>
    <row r="8189" spans="9:16" x14ac:dyDescent="0.25">
      <c r="I8189" s="14"/>
      <c r="J8189" s="14"/>
      <c r="K8189" s="14"/>
      <c r="L8189" s="14"/>
      <c r="M8189" s="14"/>
      <c r="N8189" s="14"/>
      <c r="O8189" s="14"/>
      <c r="P8189" s="14"/>
    </row>
    <row r="8190" spans="9:16" x14ac:dyDescent="0.25">
      <c r="I8190" s="14"/>
      <c r="J8190" s="14"/>
      <c r="K8190" s="14"/>
      <c r="L8190" s="14"/>
      <c r="M8190" s="14"/>
      <c r="N8190" s="14"/>
      <c r="O8190" s="14"/>
      <c r="P8190" s="14"/>
    </row>
    <row r="8191" spans="9:16" x14ac:dyDescent="0.25">
      <c r="I8191" s="14"/>
      <c r="J8191" s="14"/>
      <c r="K8191" s="14"/>
      <c r="L8191" s="14"/>
      <c r="M8191" s="14"/>
      <c r="N8191" s="14"/>
      <c r="O8191" s="14"/>
      <c r="P8191" s="14"/>
    </row>
    <row r="8192" spans="9:16" x14ac:dyDescent="0.25">
      <c r="I8192" s="14"/>
      <c r="J8192" s="14"/>
      <c r="K8192" s="14"/>
      <c r="L8192" s="14"/>
      <c r="M8192" s="14"/>
      <c r="N8192" s="14"/>
      <c r="O8192" s="14"/>
      <c r="P8192" s="14"/>
    </row>
    <row r="8193" spans="9:16" x14ac:dyDescent="0.25">
      <c r="I8193" s="14"/>
      <c r="J8193" s="14"/>
      <c r="K8193" s="14"/>
      <c r="L8193" s="14"/>
      <c r="M8193" s="14"/>
      <c r="N8193" s="14"/>
      <c r="O8193" s="14"/>
      <c r="P8193" s="14"/>
    </row>
    <row r="8194" spans="9:16" x14ac:dyDescent="0.25">
      <c r="I8194" s="14"/>
      <c r="J8194" s="14"/>
      <c r="K8194" s="14"/>
      <c r="L8194" s="14"/>
      <c r="M8194" s="14"/>
      <c r="N8194" s="14"/>
      <c r="O8194" s="14"/>
      <c r="P8194" s="14"/>
    </row>
    <row r="8195" spans="9:16" x14ac:dyDescent="0.25">
      <c r="I8195" s="14"/>
      <c r="J8195" s="14"/>
      <c r="K8195" s="14"/>
      <c r="L8195" s="14"/>
      <c r="M8195" s="14"/>
      <c r="N8195" s="14"/>
      <c r="O8195" s="14"/>
      <c r="P8195" s="14"/>
    </row>
    <row r="8196" spans="9:16" x14ac:dyDescent="0.25">
      <c r="I8196" s="14"/>
      <c r="J8196" s="14"/>
      <c r="K8196" s="14"/>
      <c r="L8196" s="14"/>
      <c r="M8196" s="14"/>
      <c r="N8196" s="14"/>
      <c r="O8196" s="14"/>
      <c r="P8196" s="14"/>
    </row>
    <row r="8197" spans="9:16" x14ac:dyDescent="0.25">
      <c r="I8197" s="14"/>
      <c r="J8197" s="14"/>
      <c r="K8197" s="14"/>
      <c r="L8197" s="14"/>
      <c r="M8197" s="14"/>
      <c r="N8197" s="14"/>
      <c r="O8197" s="14"/>
      <c r="P8197" s="14"/>
    </row>
    <row r="8198" spans="9:16" x14ac:dyDescent="0.25">
      <c r="I8198" s="14"/>
      <c r="J8198" s="14"/>
      <c r="K8198" s="14"/>
      <c r="L8198" s="14"/>
      <c r="M8198" s="14"/>
      <c r="N8198" s="14"/>
      <c r="O8198" s="14"/>
      <c r="P8198" s="14"/>
    </row>
    <row r="8199" spans="9:16" x14ac:dyDescent="0.25">
      <c r="I8199" s="14"/>
      <c r="J8199" s="14"/>
      <c r="K8199" s="14"/>
      <c r="L8199" s="14"/>
      <c r="M8199" s="14"/>
      <c r="N8199" s="14"/>
      <c r="O8199" s="14"/>
      <c r="P8199" s="14"/>
    </row>
    <row r="8200" spans="9:16" x14ac:dyDescent="0.25">
      <c r="I8200" s="14"/>
      <c r="J8200" s="14"/>
      <c r="K8200" s="14"/>
      <c r="L8200" s="14"/>
      <c r="M8200" s="14"/>
      <c r="N8200" s="14"/>
      <c r="O8200" s="14"/>
      <c r="P8200" s="14"/>
    </row>
    <row r="8201" spans="9:16" x14ac:dyDescent="0.25">
      <c r="I8201" s="14"/>
      <c r="J8201" s="14"/>
      <c r="K8201" s="14"/>
      <c r="L8201" s="14"/>
      <c r="M8201" s="14"/>
      <c r="N8201" s="14"/>
      <c r="O8201" s="14"/>
      <c r="P8201" s="14"/>
    </row>
    <row r="8202" spans="9:16" x14ac:dyDescent="0.25">
      <c r="I8202" s="14"/>
      <c r="J8202" s="14"/>
      <c r="K8202" s="14"/>
      <c r="L8202" s="14"/>
      <c r="M8202" s="14"/>
      <c r="N8202" s="14"/>
      <c r="O8202" s="14"/>
      <c r="P8202" s="14"/>
    </row>
    <row r="8203" spans="9:16" x14ac:dyDescent="0.25">
      <c r="I8203" s="14"/>
      <c r="J8203" s="14"/>
      <c r="K8203" s="14"/>
      <c r="L8203" s="14"/>
      <c r="M8203" s="14"/>
      <c r="N8203" s="14"/>
      <c r="O8203" s="14"/>
      <c r="P8203" s="14"/>
    </row>
    <row r="8204" spans="9:16" x14ac:dyDescent="0.25">
      <c r="I8204" s="14"/>
      <c r="J8204" s="14"/>
      <c r="K8204" s="14"/>
      <c r="L8204" s="14"/>
      <c r="M8204" s="14"/>
      <c r="N8204" s="14"/>
      <c r="O8204" s="14"/>
      <c r="P8204" s="14"/>
    </row>
    <row r="8205" spans="9:16" x14ac:dyDescent="0.25">
      <c r="I8205" s="14"/>
      <c r="J8205" s="14"/>
      <c r="K8205" s="14"/>
      <c r="L8205" s="14"/>
      <c r="M8205" s="14"/>
      <c r="N8205" s="14"/>
      <c r="O8205" s="14"/>
      <c r="P8205" s="14"/>
    </row>
    <row r="8206" spans="9:16" x14ac:dyDescent="0.25">
      <c r="I8206" s="14"/>
      <c r="J8206" s="14"/>
      <c r="K8206" s="14"/>
      <c r="L8206" s="14"/>
      <c r="M8206" s="14"/>
      <c r="N8206" s="14"/>
      <c r="O8206" s="14"/>
      <c r="P8206" s="14"/>
    </row>
    <row r="8207" spans="9:16" x14ac:dyDescent="0.25">
      <c r="I8207" s="14"/>
      <c r="J8207" s="14"/>
      <c r="K8207" s="14"/>
      <c r="L8207" s="14"/>
      <c r="M8207" s="14"/>
      <c r="N8207" s="14"/>
      <c r="O8207" s="14"/>
      <c r="P8207" s="14"/>
    </row>
    <row r="8208" spans="9:16" x14ac:dyDescent="0.25">
      <c r="I8208" s="14"/>
      <c r="J8208" s="14"/>
      <c r="K8208" s="14"/>
      <c r="L8208" s="14"/>
      <c r="M8208" s="14"/>
      <c r="N8208" s="14"/>
      <c r="O8208" s="14"/>
      <c r="P8208" s="14"/>
    </row>
    <row r="8209" spans="9:16" x14ac:dyDescent="0.25">
      <c r="I8209" s="14"/>
      <c r="J8209" s="14"/>
      <c r="K8209" s="14"/>
      <c r="L8209" s="14"/>
      <c r="M8209" s="14"/>
      <c r="N8209" s="14"/>
      <c r="O8209" s="14"/>
      <c r="P8209" s="14"/>
    </row>
    <row r="8210" spans="9:16" x14ac:dyDescent="0.25">
      <c r="I8210" s="14"/>
      <c r="J8210" s="14"/>
      <c r="K8210" s="14"/>
      <c r="L8210" s="14"/>
      <c r="M8210" s="14"/>
      <c r="N8210" s="14"/>
      <c r="O8210" s="14"/>
      <c r="P8210" s="14"/>
    </row>
    <row r="8211" spans="9:16" x14ac:dyDescent="0.25">
      <c r="I8211" s="14"/>
      <c r="J8211" s="14"/>
      <c r="K8211" s="14"/>
      <c r="L8211" s="14"/>
      <c r="M8211" s="14"/>
      <c r="N8211" s="14"/>
      <c r="O8211" s="14"/>
      <c r="P8211" s="14"/>
    </row>
    <row r="8212" spans="9:16" x14ac:dyDescent="0.25">
      <c r="I8212" s="14"/>
      <c r="J8212" s="14"/>
      <c r="K8212" s="14"/>
      <c r="L8212" s="14"/>
      <c r="M8212" s="14"/>
      <c r="N8212" s="14"/>
      <c r="O8212" s="14"/>
      <c r="P8212" s="14"/>
    </row>
    <row r="8213" spans="9:16" x14ac:dyDescent="0.25">
      <c r="I8213" s="14"/>
      <c r="J8213" s="14"/>
      <c r="K8213" s="14"/>
      <c r="L8213" s="14"/>
      <c r="M8213" s="14"/>
      <c r="N8213" s="14"/>
      <c r="O8213" s="14"/>
      <c r="P8213" s="14"/>
    </row>
    <row r="8214" spans="9:16" x14ac:dyDescent="0.25">
      <c r="I8214" s="14"/>
      <c r="J8214" s="14"/>
      <c r="K8214" s="14"/>
      <c r="L8214" s="14"/>
      <c r="M8214" s="14"/>
      <c r="N8214" s="14"/>
      <c r="O8214" s="14"/>
      <c r="P8214" s="14"/>
    </row>
    <row r="8215" spans="9:16" x14ac:dyDescent="0.25">
      <c r="I8215" s="14"/>
      <c r="J8215" s="14"/>
      <c r="K8215" s="14"/>
      <c r="L8215" s="14"/>
      <c r="M8215" s="14"/>
      <c r="N8215" s="14"/>
      <c r="O8215" s="14"/>
      <c r="P8215" s="14"/>
    </row>
    <row r="8216" spans="9:16" x14ac:dyDescent="0.25">
      <c r="I8216" s="14"/>
      <c r="J8216" s="14"/>
      <c r="K8216" s="14"/>
      <c r="L8216" s="14"/>
      <c r="M8216" s="14"/>
      <c r="N8216" s="14"/>
      <c r="O8216" s="14"/>
      <c r="P8216" s="14"/>
    </row>
    <row r="8217" spans="9:16" x14ac:dyDescent="0.25">
      <c r="I8217" s="14"/>
      <c r="J8217" s="14"/>
      <c r="K8217" s="14"/>
      <c r="L8217" s="14"/>
      <c r="M8217" s="14"/>
      <c r="N8217" s="14"/>
      <c r="O8217" s="14"/>
      <c r="P8217" s="14"/>
    </row>
    <row r="8218" spans="9:16" x14ac:dyDescent="0.25">
      <c r="I8218" s="14"/>
      <c r="J8218" s="14"/>
      <c r="K8218" s="14"/>
      <c r="L8218" s="14"/>
      <c r="M8218" s="14"/>
      <c r="N8218" s="14"/>
      <c r="O8218" s="14"/>
      <c r="P8218" s="14"/>
    </row>
    <row r="8219" spans="9:16" x14ac:dyDescent="0.25">
      <c r="I8219" s="14"/>
      <c r="J8219" s="14"/>
      <c r="K8219" s="14"/>
      <c r="L8219" s="14"/>
      <c r="M8219" s="14"/>
      <c r="N8219" s="14"/>
      <c r="O8219" s="14"/>
      <c r="P8219" s="14"/>
    </row>
    <row r="8220" spans="9:16" x14ac:dyDescent="0.25">
      <c r="I8220" s="14"/>
      <c r="J8220" s="14"/>
      <c r="K8220" s="14"/>
      <c r="L8220" s="14"/>
      <c r="M8220" s="14"/>
      <c r="N8220" s="14"/>
      <c r="O8220" s="14"/>
      <c r="P8220" s="14"/>
    </row>
    <row r="8221" spans="9:16" x14ac:dyDescent="0.25">
      <c r="I8221" s="14"/>
      <c r="J8221" s="14"/>
      <c r="K8221" s="14"/>
      <c r="L8221" s="14"/>
      <c r="M8221" s="14"/>
      <c r="N8221" s="14"/>
      <c r="O8221" s="14"/>
      <c r="P8221" s="14"/>
    </row>
    <row r="8222" spans="9:16" x14ac:dyDescent="0.25">
      <c r="I8222" s="14"/>
      <c r="J8222" s="14"/>
      <c r="K8222" s="14"/>
      <c r="L8222" s="14"/>
      <c r="M8222" s="14"/>
      <c r="N8222" s="14"/>
      <c r="O8222" s="14"/>
      <c r="P8222" s="14"/>
    </row>
    <row r="8223" spans="9:16" x14ac:dyDescent="0.25">
      <c r="I8223" s="14"/>
      <c r="J8223" s="14"/>
      <c r="K8223" s="14"/>
      <c r="L8223" s="14"/>
      <c r="M8223" s="14"/>
      <c r="N8223" s="14"/>
      <c r="O8223" s="14"/>
      <c r="P8223" s="14"/>
    </row>
    <row r="8224" spans="9:16" x14ac:dyDescent="0.25">
      <c r="I8224" s="14"/>
      <c r="J8224" s="14"/>
      <c r="K8224" s="14"/>
      <c r="L8224" s="14"/>
      <c r="M8224" s="14"/>
      <c r="N8224" s="14"/>
      <c r="O8224" s="14"/>
      <c r="P8224" s="14"/>
    </row>
    <row r="8225" spans="9:16" x14ac:dyDescent="0.25">
      <c r="I8225" s="14"/>
      <c r="J8225" s="14"/>
      <c r="K8225" s="14"/>
      <c r="L8225" s="14"/>
      <c r="M8225" s="14"/>
      <c r="N8225" s="14"/>
      <c r="O8225" s="14"/>
      <c r="P8225" s="14"/>
    </row>
    <row r="8226" spans="9:16" x14ac:dyDescent="0.25">
      <c r="I8226" s="14"/>
      <c r="J8226" s="14"/>
      <c r="K8226" s="14"/>
      <c r="L8226" s="14"/>
      <c r="M8226" s="14"/>
      <c r="N8226" s="14"/>
      <c r="O8226" s="14"/>
      <c r="P8226" s="14"/>
    </row>
    <row r="8227" spans="9:16" x14ac:dyDescent="0.25">
      <c r="I8227" s="14"/>
      <c r="J8227" s="14"/>
      <c r="K8227" s="14"/>
      <c r="L8227" s="14"/>
      <c r="M8227" s="14"/>
      <c r="N8227" s="14"/>
      <c r="O8227" s="14"/>
      <c r="P8227" s="14"/>
    </row>
    <row r="8228" spans="9:16" x14ac:dyDescent="0.25">
      <c r="I8228" s="14"/>
      <c r="J8228" s="14"/>
      <c r="K8228" s="14"/>
      <c r="L8228" s="14"/>
      <c r="M8228" s="14"/>
      <c r="N8228" s="14"/>
      <c r="O8228" s="14"/>
      <c r="P8228" s="14"/>
    </row>
    <row r="8229" spans="9:16" x14ac:dyDescent="0.25">
      <c r="I8229" s="14"/>
      <c r="J8229" s="14"/>
      <c r="K8229" s="14"/>
      <c r="L8229" s="14"/>
      <c r="M8229" s="14"/>
      <c r="N8229" s="14"/>
      <c r="O8229" s="14"/>
      <c r="P8229" s="14"/>
    </row>
    <row r="8230" spans="9:16" x14ac:dyDescent="0.25">
      <c r="I8230" s="14"/>
      <c r="J8230" s="14"/>
      <c r="K8230" s="14"/>
      <c r="L8230" s="14"/>
      <c r="M8230" s="14"/>
      <c r="N8230" s="14"/>
      <c r="O8230" s="14"/>
      <c r="P8230" s="14"/>
    </row>
    <row r="8231" spans="9:16" x14ac:dyDescent="0.25">
      <c r="I8231" s="14"/>
      <c r="J8231" s="14"/>
      <c r="K8231" s="14"/>
      <c r="L8231" s="14"/>
      <c r="M8231" s="14"/>
      <c r="N8231" s="14"/>
      <c r="O8231" s="14"/>
      <c r="P8231" s="14"/>
    </row>
    <row r="8232" spans="9:16" x14ac:dyDescent="0.25">
      <c r="I8232" s="14"/>
      <c r="J8232" s="14"/>
      <c r="K8232" s="14"/>
      <c r="L8232" s="14"/>
      <c r="M8232" s="14"/>
      <c r="N8232" s="14"/>
      <c r="O8232" s="14"/>
      <c r="P8232" s="14"/>
    </row>
    <row r="8233" spans="9:16" x14ac:dyDescent="0.25">
      <c r="I8233" s="14"/>
      <c r="J8233" s="14"/>
      <c r="K8233" s="14"/>
      <c r="L8233" s="14"/>
      <c r="M8233" s="14"/>
      <c r="N8233" s="14"/>
      <c r="O8233" s="14"/>
      <c r="P8233" s="14"/>
    </row>
    <row r="8234" spans="9:16" x14ac:dyDescent="0.25">
      <c r="I8234" s="14"/>
      <c r="J8234" s="14"/>
      <c r="K8234" s="14"/>
      <c r="L8234" s="14"/>
      <c r="M8234" s="14"/>
      <c r="N8234" s="14"/>
      <c r="O8234" s="14"/>
      <c r="P8234" s="14"/>
    </row>
    <row r="8235" spans="9:16" x14ac:dyDescent="0.25">
      <c r="I8235" s="14"/>
      <c r="J8235" s="14"/>
      <c r="K8235" s="14"/>
      <c r="L8235" s="14"/>
      <c r="M8235" s="14"/>
      <c r="N8235" s="14"/>
      <c r="O8235" s="14"/>
      <c r="P8235" s="14"/>
    </row>
    <row r="8236" spans="9:16" x14ac:dyDescent="0.25">
      <c r="I8236" s="14"/>
      <c r="J8236" s="14"/>
      <c r="K8236" s="14"/>
      <c r="L8236" s="14"/>
      <c r="M8236" s="14"/>
      <c r="N8236" s="14"/>
      <c r="O8236" s="14"/>
      <c r="P8236" s="14"/>
    </row>
    <row r="8237" spans="9:16" x14ac:dyDescent="0.25">
      <c r="I8237" s="14"/>
      <c r="J8237" s="14"/>
      <c r="K8237" s="14"/>
      <c r="L8237" s="14"/>
      <c r="M8237" s="14"/>
      <c r="N8237" s="14"/>
      <c r="O8237" s="14"/>
      <c r="P8237" s="14"/>
    </row>
    <row r="8238" spans="9:16" x14ac:dyDescent="0.25">
      <c r="I8238" s="14"/>
      <c r="J8238" s="14"/>
      <c r="K8238" s="14"/>
      <c r="L8238" s="14"/>
      <c r="M8238" s="14"/>
      <c r="N8238" s="14"/>
      <c r="O8238" s="14"/>
      <c r="P8238" s="14"/>
    </row>
    <row r="8239" spans="9:16" x14ac:dyDescent="0.25">
      <c r="I8239" s="14"/>
      <c r="J8239" s="14"/>
      <c r="K8239" s="14"/>
      <c r="L8239" s="14"/>
      <c r="M8239" s="14"/>
      <c r="N8239" s="14"/>
      <c r="O8239" s="14"/>
      <c r="P8239" s="14"/>
    </row>
    <row r="8240" spans="9:16" x14ac:dyDescent="0.25">
      <c r="I8240" s="14"/>
      <c r="J8240" s="14"/>
      <c r="K8240" s="14"/>
      <c r="L8240" s="14"/>
      <c r="M8240" s="14"/>
      <c r="N8240" s="14"/>
      <c r="O8240" s="14"/>
      <c r="P8240" s="14"/>
    </row>
    <row r="8241" spans="9:16" x14ac:dyDescent="0.25">
      <c r="I8241" s="14"/>
      <c r="J8241" s="14"/>
      <c r="K8241" s="14"/>
      <c r="L8241" s="14"/>
      <c r="M8241" s="14"/>
      <c r="N8241" s="14"/>
      <c r="O8241" s="14"/>
      <c r="P8241" s="14"/>
    </row>
    <row r="8242" spans="9:16" x14ac:dyDescent="0.25">
      <c r="I8242" s="14"/>
      <c r="J8242" s="14"/>
      <c r="K8242" s="14"/>
      <c r="L8242" s="14"/>
      <c r="M8242" s="14"/>
      <c r="N8242" s="14"/>
      <c r="O8242" s="14"/>
      <c r="P8242" s="14"/>
    </row>
    <row r="8243" spans="9:16" x14ac:dyDescent="0.25">
      <c r="I8243" s="14"/>
      <c r="J8243" s="14"/>
      <c r="K8243" s="14"/>
      <c r="L8243" s="14"/>
      <c r="M8243" s="14"/>
      <c r="N8243" s="14"/>
      <c r="O8243" s="14"/>
      <c r="P8243" s="14"/>
    </row>
    <row r="8244" spans="9:16" x14ac:dyDescent="0.25">
      <c r="I8244" s="14"/>
      <c r="J8244" s="14"/>
      <c r="K8244" s="14"/>
      <c r="L8244" s="14"/>
      <c r="M8244" s="14"/>
      <c r="N8244" s="14"/>
      <c r="O8244" s="14"/>
      <c r="P8244" s="14"/>
    </row>
    <row r="8245" spans="9:16" x14ac:dyDescent="0.25">
      <c r="I8245" s="14"/>
      <c r="J8245" s="14"/>
      <c r="K8245" s="14"/>
      <c r="L8245" s="14"/>
      <c r="M8245" s="14"/>
      <c r="N8245" s="14"/>
      <c r="O8245" s="14"/>
      <c r="P8245" s="14"/>
    </row>
    <row r="8246" spans="9:16" x14ac:dyDescent="0.25">
      <c r="I8246" s="14"/>
      <c r="J8246" s="14"/>
      <c r="K8246" s="14"/>
      <c r="L8246" s="14"/>
      <c r="M8246" s="14"/>
      <c r="N8246" s="14"/>
      <c r="O8246" s="14"/>
      <c r="P8246" s="14"/>
    </row>
    <row r="8247" spans="9:16" x14ac:dyDescent="0.25">
      <c r="I8247" s="14"/>
      <c r="J8247" s="14"/>
      <c r="K8247" s="14"/>
      <c r="L8247" s="14"/>
      <c r="M8247" s="14"/>
      <c r="N8247" s="14"/>
      <c r="O8247" s="14"/>
      <c r="P8247" s="14"/>
    </row>
    <row r="8248" spans="9:16" x14ac:dyDescent="0.25">
      <c r="I8248" s="14"/>
      <c r="J8248" s="14"/>
      <c r="K8248" s="14"/>
      <c r="L8248" s="14"/>
      <c r="M8248" s="14"/>
      <c r="N8248" s="14"/>
      <c r="O8248" s="14"/>
      <c r="P8248" s="14"/>
    </row>
    <row r="8249" spans="9:16" x14ac:dyDescent="0.25">
      <c r="I8249" s="14"/>
      <c r="J8249" s="14"/>
      <c r="K8249" s="14"/>
      <c r="L8249" s="14"/>
      <c r="M8249" s="14"/>
      <c r="N8249" s="14"/>
      <c r="O8249" s="14"/>
      <c r="P8249" s="14"/>
    </row>
    <row r="8250" spans="9:16" x14ac:dyDescent="0.25">
      <c r="I8250" s="14"/>
      <c r="J8250" s="14"/>
      <c r="K8250" s="14"/>
      <c r="L8250" s="14"/>
      <c r="M8250" s="14"/>
      <c r="N8250" s="14"/>
      <c r="O8250" s="14"/>
      <c r="P8250" s="14"/>
    </row>
    <row r="8251" spans="9:16" x14ac:dyDescent="0.25">
      <c r="I8251" s="14"/>
      <c r="J8251" s="14"/>
      <c r="K8251" s="14"/>
      <c r="L8251" s="14"/>
      <c r="M8251" s="14"/>
      <c r="N8251" s="14"/>
      <c r="O8251" s="14"/>
      <c r="P8251" s="14"/>
    </row>
    <row r="8252" spans="9:16" x14ac:dyDescent="0.25">
      <c r="I8252" s="14"/>
      <c r="J8252" s="14"/>
      <c r="K8252" s="14"/>
      <c r="L8252" s="14"/>
      <c r="M8252" s="14"/>
      <c r="N8252" s="14"/>
      <c r="O8252" s="14"/>
      <c r="P8252" s="14"/>
    </row>
    <row r="8253" spans="9:16" x14ac:dyDescent="0.25">
      <c r="I8253" s="14"/>
      <c r="J8253" s="14"/>
      <c r="K8253" s="14"/>
      <c r="L8253" s="14"/>
      <c r="M8253" s="14"/>
      <c r="N8253" s="14"/>
      <c r="O8253" s="14"/>
      <c r="P8253" s="14"/>
    </row>
    <row r="8254" spans="9:16" x14ac:dyDescent="0.25">
      <c r="I8254" s="14"/>
      <c r="J8254" s="14"/>
      <c r="K8254" s="14"/>
      <c r="L8254" s="14"/>
      <c r="M8254" s="14"/>
      <c r="N8254" s="14"/>
      <c r="O8254" s="14"/>
      <c r="P8254" s="14"/>
    </row>
    <row r="8255" spans="9:16" x14ac:dyDescent="0.25">
      <c r="I8255" s="14"/>
      <c r="J8255" s="14"/>
      <c r="K8255" s="14"/>
      <c r="L8255" s="14"/>
      <c r="M8255" s="14"/>
      <c r="N8255" s="14"/>
      <c r="O8255" s="14"/>
      <c r="P8255" s="14"/>
    </row>
    <row r="8256" spans="9:16" x14ac:dyDescent="0.25">
      <c r="I8256" s="14"/>
      <c r="J8256" s="14"/>
      <c r="K8256" s="14"/>
      <c r="L8256" s="14"/>
      <c r="M8256" s="14"/>
      <c r="N8256" s="14"/>
      <c r="O8256" s="14"/>
      <c r="P8256" s="14"/>
    </row>
    <row r="8257" spans="9:16" x14ac:dyDescent="0.25">
      <c r="I8257" s="14"/>
      <c r="J8257" s="14"/>
      <c r="K8257" s="14"/>
      <c r="L8257" s="14"/>
      <c r="M8257" s="14"/>
      <c r="N8257" s="14"/>
      <c r="O8257" s="14"/>
      <c r="P8257" s="14"/>
    </row>
    <row r="8258" spans="9:16" x14ac:dyDescent="0.25">
      <c r="I8258" s="14"/>
      <c r="J8258" s="14"/>
      <c r="K8258" s="14"/>
      <c r="L8258" s="14"/>
      <c r="M8258" s="14"/>
      <c r="N8258" s="14"/>
      <c r="O8258" s="14"/>
      <c r="P8258" s="14"/>
    </row>
    <row r="8259" spans="9:16" x14ac:dyDescent="0.25">
      <c r="I8259" s="14"/>
      <c r="J8259" s="14"/>
      <c r="K8259" s="14"/>
      <c r="L8259" s="14"/>
      <c r="M8259" s="14"/>
      <c r="N8259" s="14"/>
      <c r="O8259" s="14"/>
      <c r="P8259" s="14"/>
    </row>
    <row r="8260" spans="9:16" x14ac:dyDescent="0.25">
      <c r="I8260" s="14"/>
      <c r="J8260" s="14"/>
      <c r="K8260" s="14"/>
      <c r="L8260" s="14"/>
      <c r="M8260" s="14"/>
      <c r="N8260" s="14"/>
      <c r="O8260" s="14"/>
      <c r="P8260" s="14"/>
    </row>
    <row r="8261" spans="9:16" x14ac:dyDescent="0.25">
      <c r="I8261" s="14"/>
      <c r="J8261" s="14"/>
      <c r="K8261" s="14"/>
      <c r="L8261" s="14"/>
      <c r="M8261" s="14"/>
      <c r="N8261" s="14"/>
      <c r="O8261" s="14"/>
      <c r="P8261" s="14"/>
    </row>
    <row r="8262" spans="9:16" x14ac:dyDescent="0.25">
      <c r="I8262" s="14"/>
      <c r="J8262" s="14"/>
      <c r="K8262" s="14"/>
      <c r="L8262" s="14"/>
      <c r="M8262" s="14"/>
      <c r="N8262" s="14"/>
      <c r="O8262" s="14"/>
      <c r="P8262" s="14"/>
    </row>
    <row r="8263" spans="9:16" x14ac:dyDescent="0.25">
      <c r="I8263" s="14"/>
      <c r="J8263" s="14"/>
      <c r="K8263" s="14"/>
      <c r="L8263" s="14"/>
      <c r="M8263" s="14"/>
      <c r="N8263" s="14"/>
      <c r="O8263" s="14"/>
      <c r="P8263" s="14"/>
    </row>
    <row r="8264" spans="9:16" x14ac:dyDescent="0.25">
      <c r="I8264" s="14"/>
      <c r="J8264" s="14"/>
      <c r="K8264" s="14"/>
      <c r="L8264" s="14"/>
      <c r="M8264" s="14"/>
      <c r="N8264" s="14"/>
      <c r="O8264" s="14"/>
      <c r="P8264" s="14"/>
    </row>
    <row r="8265" spans="9:16" x14ac:dyDescent="0.25">
      <c r="I8265" s="14"/>
      <c r="J8265" s="14"/>
      <c r="K8265" s="14"/>
      <c r="L8265" s="14"/>
      <c r="M8265" s="14"/>
      <c r="N8265" s="14"/>
      <c r="O8265" s="14"/>
      <c r="P8265" s="14"/>
    </row>
    <row r="8266" spans="9:16" x14ac:dyDescent="0.25">
      <c r="I8266" s="14"/>
      <c r="J8266" s="14"/>
      <c r="K8266" s="14"/>
      <c r="L8266" s="14"/>
      <c r="M8266" s="14"/>
      <c r="N8266" s="14"/>
      <c r="O8266" s="14"/>
      <c r="P8266" s="14"/>
    </row>
    <row r="8267" spans="9:16" x14ac:dyDescent="0.25">
      <c r="I8267" s="14"/>
      <c r="J8267" s="14"/>
      <c r="K8267" s="14"/>
      <c r="L8267" s="14"/>
      <c r="M8267" s="14"/>
      <c r="N8267" s="14"/>
      <c r="O8267" s="14"/>
      <c r="P8267" s="14"/>
    </row>
    <row r="8268" spans="9:16" x14ac:dyDescent="0.25">
      <c r="I8268" s="14"/>
      <c r="J8268" s="14"/>
      <c r="K8268" s="14"/>
      <c r="L8268" s="14"/>
      <c r="M8268" s="14"/>
      <c r="N8268" s="14"/>
      <c r="O8268" s="14"/>
      <c r="P8268" s="14"/>
    </row>
    <row r="8269" spans="9:16" x14ac:dyDescent="0.25">
      <c r="I8269" s="14"/>
      <c r="J8269" s="14"/>
      <c r="K8269" s="14"/>
      <c r="L8269" s="14"/>
      <c r="M8269" s="14"/>
      <c r="N8269" s="14"/>
      <c r="O8269" s="14"/>
      <c r="P8269" s="14"/>
    </row>
    <row r="8270" spans="9:16" x14ac:dyDescent="0.25">
      <c r="I8270" s="14"/>
      <c r="J8270" s="14"/>
      <c r="K8270" s="14"/>
      <c r="L8270" s="14"/>
      <c r="M8270" s="14"/>
      <c r="N8270" s="14"/>
      <c r="O8270" s="14"/>
      <c r="P8270" s="14"/>
    </row>
    <row r="8271" spans="9:16" x14ac:dyDescent="0.25">
      <c r="I8271" s="14"/>
      <c r="J8271" s="14"/>
      <c r="K8271" s="14"/>
      <c r="L8271" s="14"/>
      <c r="M8271" s="14"/>
      <c r="N8271" s="14"/>
      <c r="O8271" s="14"/>
      <c r="P8271" s="14"/>
    </row>
    <row r="8272" spans="9:16" x14ac:dyDescent="0.25">
      <c r="I8272" s="14"/>
      <c r="J8272" s="14"/>
      <c r="K8272" s="14"/>
      <c r="L8272" s="14"/>
      <c r="M8272" s="14"/>
      <c r="N8272" s="14"/>
      <c r="O8272" s="14"/>
      <c r="P8272" s="14"/>
    </row>
    <row r="8273" spans="9:16" x14ac:dyDescent="0.25">
      <c r="I8273" s="14"/>
      <c r="J8273" s="14"/>
      <c r="K8273" s="14"/>
      <c r="L8273" s="14"/>
      <c r="M8273" s="14"/>
      <c r="N8273" s="14"/>
      <c r="O8273" s="14"/>
      <c r="P8273" s="14"/>
    </row>
    <row r="8274" spans="9:16" x14ac:dyDescent="0.25">
      <c r="I8274" s="14"/>
      <c r="J8274" s="14"/>
      <c r="K8274" s="14"/>
      <c r="L8274" s="14"/>
      <c r="M8274" s="14"/>
      <c r="N8274" s="14"/>
      <c r="O8274" s="14"/>
      <c r="P8274" s="14"/>
    </row>
    <row r="8275" spans="9:16" x14ac:dyDescent="0.25">
      <c r="I8275" s="14"/>
      <c r="J8275" s="14"/>
      <c r="K8275" s="14"/>
      <c r="L8275" s="14"/>
      <c r="M8275" s="14"/>
      <c r="N8275" s="14"/>
      <c r="O8275" s="14"/>
      <c r="P8275" s="14"/>
    </row>
    <row r="8276" spans="9:16" x14ac:dyDescent="0.25">
      <c r="I8276" s="14"/>
      <c r="J8276" s="14"/>
      <c r="K8276" s="14"/>
      <c r="L8276" s="14"/>
      <c r="M8276" s="14"/>
      <c r="N8276" s="14"/>
      <c r="O8276" s="14"/>
      <c r="P8276" s="14"/>
    </row>
    <row r="8277" spans="9:16" x14ac:dyDescent="0.25">
      <c r="I8277" s="14"/>
      <c r="J8277" s="14"/>
      <c r="K8277" s="14"/>
      <c r="L8277" s="14"/>
      <c r="M8277" s="14"/>
      <c r="N8277" s="14"/>
      <c r="O8277" s="14"/>
      <c r="P8277" s="14"/>
    </row>
    <row r="8278" spans="9:16" x14ac:dyDescent="0.25">
      <c r="I8278" s="14"/>
      <c r="J8278" s="14"/>
      <c r="K8278" s="14"/>
      <c r="L8278" s="14"/>
      <c r="M8278" s="14"/>
      <c r="N8278" s="14"/>
      <c r="O8278" s="14"/>
      <c r="P8278" s="14"/>
    </row>
    <row r="8279" spans="9:16" x14ac:dyDescent="0.25">
      <c r="I8279" s="14"/>
      <c r="J8279" s="14"/>
      <c r="K8279" s="14"/>
      <c r="L8279" s="14"/>
      <c r="M8279" s="14"/>
      <c r="N8279" s="14"/>
      <c r="O8279" s="14"/>
      <c r="P8279" s="14"/>
    </row>
    <row r="8280" spans="9:16" x14ac:dyDescent="0.25">
      <c r="I8280" s="14"/>
      <c r="J8280" s="14"/>
      <c r="K8280" s="14"/>
      <c r="L8280" s="14"/>
      <c r="M8280" s="14"/>
      <c r="N8280" s="14"/>
      <c r="O8280" s="14"/>
      <c r="P8280" s="14"/>
    </row>
    <row r="8281" spans="9:16" x14ac:dyDescent="0.25">
      <c r="I8281" s="14"/>
      <c r="J8281" s="14"/>
      <c r="K8281" s="14"/>
      <c r="L8281" s="14"/>
      <c r="M8281" s="14"/>
      <c r="N8281" s="14"/>
      <c r="O8281" s="14"/>
      <c r="P8281" s="14"/>
    </row>
    <row r="8282" spans="9:16" x14ac:dyDescent="0.25">
      <c r="I8282" s="14"/>
      <c r="J8282" s="14"/>
      <c r="K8282" s="14"/>
      <c r="L8282" s="14"/>
      <c r="M8282" s="14"/>
      <c r="N8282" s="14"/>
      <c r="O8282" s="14"/>
      <c r="P8282" s="14"/>
    </row>
    <row r="8283" spans="9:16" x14ac:dyDescent="0.25">
      <c r="I8283" s="14"/>
      <c r="J8283" s="14"/>
      <c r="K8283" s="14"/>
      <c r="L8283" s="14"/>
      <c r="M8283" s="14"/>
      <c r="N8283" s="14"/>
      <c r="O8283" s="14"/>
      <c r="P8283" s="14"/>
    </row>
    <row r="8284" spans="9:16" x14ac:dyDescent="0.25">
      <c r="I8284" s="14"/>
      <c r="J8284" s="14"/>
      <c r="K8284" s="14"/>
      <c r="L8284" s="14"/>
      <c r="M8284" s="14"/>
      <c r="N8284" s="14"/>
      <c r="O8284" s="14"/>
      <c r="P8284" s="14"/>
    </row>
    <row r="8285" spans="9:16" x14ac:dyDescent="0.25">
      <c r="I8285" s="14"/>
      <c r="J8285" s="14"/>
      <c r="K8285" s="14"/>
      <c r="L8285" s="14"/>
      <c r="M8285" s="14"/>
      <c r="N8285" s="14"/>
      <c r="O8285" s="14"/>
      <c r="P8285" s="14"/>
    </row>
    <row r="8286" spans="9:16" x14ac:dyDescent="0.25">
      <c r="I8286" s="14"/>
      <c r="J8286" s="14"/>
      <c r="K8286" s="14"/>
      <c r="L8286" s="14"/>
      <c r="M8286" s="14"/>
      <c r="N8286" s="14"/>
      <c r="O8286" s="14"/>
      <c r="P8286" s="14"/>
    </row>
    <row r="8287" spans="9:16" x14ac:dyDescent="0.25">
      <c r="I8287" s="14"/>
      <c r="J8287" s="14"/>
      <c r="K8287" s="14"/>
      <c r="L8287" s="14"/>
      <c r="M8287" s="14"/>
      <c r="N8287" s="14"/>
      <c r="O8287" s="14"/>
      <c r="P8287" s="14"/>
    </row>
    <row r="8288" spans="9:16" x14ac:dyDescent="0.25">
      <c r="I8288" s="14"/>
      <c r="J8288" s="14"/>
      <c r="K8288" s="14"/>
      <c r="L8288" s="14"/>
      <c r="M8288" s="14"/>
      <c r="N8288" s="14"/>
      <c r="O8288" s="14"/>
      <c r="P8288" s="14"/>
    </row>
    <row r="8289" spans="9:16" x14ac:dyDescent="0.25">
      <c r="I8289" s="14"/>
      <c r="J8289" s="14"/>
      <c r="K8289" s="14"/>
      <c r="L8289" s="14"/>
      <c r="M8289" s="14"/>
      <c r="N8289" s="14"/>
      <c r="O8289" s="14"/>
      <c r="P8289" s="14"/>
    </row>
    <row r="8290" spans="9:16" x14ac:dyDescent="0.25">
      <c r="I8290" s="14"/>
      <c r="J8290" s="14"/>
      <c r="K8290" s="14"/>
      <c r="L8290" s="14"/>
      <c r="M8290" s="14"/>
      <c r="N8290" s="14"/>
      <c r="O8290" s="14"/>
      <c r="P8290" s="14"/>
    </row>
    <row r="8291" spans="9:16" x14ac:dyDescent="0.25">
      <c r="I8291" s="14"/>
      <c r="J8291" s="14"/>
      <c r="K8291" s="14"/>
      <c r="L8291" s="14"/>
      <c r="M8291" s="14"/>
      <c r="N8291" s="14"/>
      <c r="O8291" s="14"/>
      <c r="P8291" s="14"/>
    </row>
    <row r="8292" spans="9:16" x14ac:dyDescent="0.25">
      <c r="I8292" s="14"/>
      <c r="J8292" s="14"/>
      <c r="K8292" s="14"/>
      <c r="L8292" s="14"/>
      <c r="M8292" s="14"/>
      <c r="N8292" s="14"/>
      <c r="O8292" s="14"/>
      <c r="P8292" s="14"/>
    </row>
    <row r="8293" spans="9:16" x14ac:dyDescent="0.25">
      <c r="I8293" s="14"/>
      <c r="J8293" s="14"/>
      <c r="K8293" s="14"/>
      <c r="L8293" s="14"/>
      <c r="M8293" s="14"/>
      <c r="N8293" s="14"/>
      <c r="O8293" s="14"/>
      <c r="P8293" s="14"/>
    </row>
    <row r="8294" spans="9:16" x14ac:dyDescent="0.25">
      <c r="I8294" s="14"/>
      <c r="J8294" s="14"/>
      <c r="K8294" s="14"/>
      <c r="L8294" s="14"/>
      <c r="M8294" s="14"/>
      <c r="N8294" s="14"/>
      <c r="O8294" s="14"/>
      <c r="P8294" s="14"/>
    </row>
    <row r="8295" spans="9:16" x14ac:dyDescent="0.25">
      <c r="I8295" s="14"/>
      <c r="J8295" s="14"/>
      <c r="K8295" s="14"/>
      <c r="L8295" s="14"/>
      <c r="M8295" s="14"/>
      <c r="N8295" s="14"/>
      <c r="O8295" s="14"/>
      <c r="P8295" s="14"/>
    </row>
    <row r="8296" spans="9:16" x14ac:dyDescent="0.25">
      <c r="I8296" s="14"/>
      <c r="J8296" s="14"/>
      <c r="K8296" s="14"/>
      <c r="L8296" s="14"/>
      <c r="M8296" s="14"/>
      <c r="N8296" s="14"/>
      <c r="O8296" s="14"/>
      <c r="P8296" s="14"/>
    </row>
    <row r="8297" spans="9:16" x14ac:dyDescent="0.25">
      <c r="I8297" s="14"/>
      <c r="J8297" s="14"/>
      <c r="K8297" s="14"/>
      <c r="L8297" s="14"/>
      <c r="M8297" s="14"/>
      <c r="N8297" s="14"/>
      <c r="O8297" s="14"/>
      <c r="P8297" s="14"/>
    </row>
    <row r="8298" spans="9:16" x14ac:dyDescent="0.25">
      <c r="I8298" s="14"/>
      <c r="J8298" s="14"/>
      <c r="K8298" s="14"/>
      <c r="L8298" s="14"/>
      <c r="M8298" s="14"/>
      <c r="N8298" s="14"/>
      <c r="O8298" s="14"/>
      <c r="P8298" s="14"/>
    </row>
    <row r="8299" spans="9:16" x14ac:dyDescent="0.25">
      <c r="I8299" s="14"/>
      <c r="J8299" s="14"/>
      <c r="K8299" s="14"/>
      <c r="L8299" s="14"/>
      <c r="M8299" s="14"/>
      <c r="N8299" s="14"/>
      <c r="O8299" s="14"/>
      <c r="P8299" s="14"/>
    </row>
    <row r="8300" spans="9:16" x14ac:dyDescent="0.25">
      <c r="I8300" s="14"/>
      <c r="J8300" s="14"/>
      <c r="K8300" s="14"/>
      <c r="L8300" s="14"/>
      <c r="M8300" s="14"/>
      <c r="N8300" s="14"/>
      <c r="O8300" s="14"/>
      <c r="P8300" s="14"/>
    </row>
    <row r="8301" spans="9:16" x14ac:dyDescent="0.25">
      <c r="I8301" s="14"/>
      <c r="J8301" s="14"/>
      <c r="K8301" s="14"/>
      <c r="L8301" s="14"/>
      <c r="M8301" s="14"/>
      <c r="N8301" s="14"/>
      <c r="O8301" s="14"/>
      <c r="P8301" s="14"/>
    </row>
    <row r="8302" spans="9:16" x14ac:dyDescent="0.25">
      <c r="I8302" s="14"/>
      <c r="J8302" s="14"/>
      <c r="K8302" s="14"/>
      <c r="L8302" s="14"/>
      <c r="M8302" s="14"/>
      <c r="N8302" s="14"/>
      <c r="O8302" s="14"/>
      <c r="P8302" s="14"/>
    </row>
    <row r="8303" spans="9:16" x14ac:dyDescent="0.25">
      <c r="I8303" s="14"/>
      <c r="J8303" s="14"/>
      <c r="K8303" s="14"/>
      <c r="L8303" s="14"/>
      <c r="M8303" s="14"/>
      <c r="N8303" s="14"/>
      <c r="O8303" s="14"/>
      <c r="P8303" s="14"/>
    </row>
    <row r="8304" spans="9:16" x14ac:dyDescent="0.25">
      <c r="I8304" s="14"/>
      <c r="J8304" s="14"/>
      <c r="K8304" s="14"/>
      <c r="L8304" s="14"/>
      <c r="M8304" s="14"/>
      <c r="N8304" s="14"/>
      <c r="O8304" s="14"/>
      <c r="P8304" s="14"/>
    </row>
    <row r="8305" spans="9:16" x14ac:dyDescent="0.25">
      <c r="I8305" s="14"/>
      <c r="J8305" s="14"/>
      <c r="K8305" s="14"/>
      <c r="L8305" s="14"/>
      <c r="M8305" s="14"/>
      <c r="N8305" s="14"/>
      <c r="O8305" s="14"/>
      <c r="P8305" s="14"/>
    </row>
    <row r="8306" spans="9:16" x14ac:dyDescent="0.25">
      <c r="I8306" s="14"/>
      <c r="J8306" s="14"/>
      <c r="K8306" s="14"/>
      <c r="L8306" s="14"/>
      <c r="M8306" s="14"/>
      <c r="N8306" s="14"/>
      <c r="O8306" s="14"/>
      <c r="P8306" s="14"/>
    </row>
    <row r="8307" spans="9:16" x14ac:dyDescent="0.25">
      <c r="I8307" s="14"/>
      <c r="J8307" s="14"/>
      <c r="K8307" s="14"/>
      <c r="L8307" s="14"/>
      <c r="M8307" s="14"/>
      <c r="N8307" s="14"/>
      <c r="O8307" s="14"/>
      <c r="P8307" s="14"/>
    </row>
    <row r="8308" spans="9:16" x14ac:dyDescent="0.25">
      <c r="I8308" s="14"/>
      <c r="J8308" s="14"/>
      <c r="K8308" s="14"/>
      <c r="L8308" s="14"/>
      <c r="M8308" s="14"/>
      <c r="N8308" s="14"/>
      <c r="O8308" s="14"/>
      <c r="P8308" s="14"/>
    </row>
    <row r="8309" spans="9:16" x14ac:dyDescent="0.25">
      <c r="I8309" s="14"/>
      <c r="J8309" s="14"/>
      <c r="K8309" s="14"/>
      <c r="L8309" s="14"/>
      <c r="M8309" s="14"/>
      <c r="N8309" s="14"/>
      <c r="O8309" s="14"/>
      <c r="P8309" s="14"/>
    </row>
    <row r="8310" spans="9:16" x14ac:dyDescent="0.25">
      <c r="I8310" s="14"/>
      <c r="J8310" s="14"/>
      <c r="K8310" s="14"/>
      <c r="L8310" s="14"/>
      <c r="M8310" s="14"/>
      <c r="N8310" s="14"/>
      <c r="O8310" s="14"/>
      <c r="P8310" s="14"/>
    </row>
    <row r="8311" spans="9:16" x14ac:dyDescent="0.25">
      <c r="I8311" s="14"/>
      <c r="J8311" s="14"/>
      <c r="K8311" s="14"/>
      <c r="L8311" s="14"/>
      <c r="M8311" s="14"/>
      <c r="N8311" s="14"/>
      <c r="O8311" s="14"/>
      <c r="P8311" s="14"/>
    </row>
    <row r="8312" spans="9:16" x14ac:dyDescent="0.25">
      <c r="I8312" s="14"/>
      <c r="J8312" s="14"/>
      <c r="K8312" s="14"/>
      <c r="L8312" s="14"/>
      <c r="M8312" s="14"/>
      <c r="N8312" s="14"/>
      <c r="O8312" s="14"/>
      <c r="P8312" s="14"/>
    </row>
    <row r="8313" spans="9:16" x14ac:dyDescent="0.25">
      <c r="I8313" s="14"/>
      <c r="J8313" s="14"/>
      <c r="K8313" s="14"/>
      <c r="L8313" s="14"/>
      <c r="M8313" s="14"/>
      <c r="N8313" s="14"/>
      <c r="O8313" s="14"/>
      <c r="P8313" s="14"/>
    </row>
    <row r="8314" spans="9:16" x14ac:dyDescent="0.25">
      <c r="I8314" s="14"/>
      <c r="J8314" s="14"/>
      <c r="K8314" s="14"/>
      <c r="L8314" s="14"/>
      <c r="M8314" s="14"/>
      <c r="N8314" s="14"/>
      <c r="O8314" s="14"/>
      <c r="P8314" s="14"/>
    </row>
    <row r="8315" spans="9:16" x14ac:dyDescent="0.25">
      <c r="I8315" s="14"/>
      <c r="J8315" s="14"/>
      <c r="K8315" s="14"/>
      <c r="L8315" s="14"/>
      <c r="M8315" s="14"/>
      <c r="N8315" s="14"/>
      <c r="O8315" s="14"/>
      <c r="P8315" s="14"/>
    </row>
    <row r="8316" spans="9:16" x14ac:dyDescent="0.25">
      <c r="I8316" s="14"/>
      <c r="J8316" s="14"/>
      <c r="K8316" s="14"/>
      <c r="L8316" s="14"/>
      <c r="M8316" s="14"/>
      <c r="N8316" s="14"/>
      <c r="O8316" s="14"/>
      <c r="P8316" s="14"/>
    </row>
    <row r="8317" spans="9:16" x14ac:dyDescent="0.25">
      <c r="I8317" s="14"/>
      <c r="J8317" s="14"/>
      <c r="K8317" s="14"/>
      <c r="L8317" s="14"/>
      <c r="M8317" s="14"/>
      <c r="N8317" s="14"/>
      <c r="O8317" s="14"/>
      <c r="P8317" s="14"/>
    </row>
    <row r="8318" spans="9:16" x14ac:dyDescent="0.25">
      <c r="I8318" s="14"/>
      <c r="J8318" s="14"/>
      <c r="K8318" s="14"/>
      <c r="L8318" s="14"/>
      <c r="M8318" s="14"/>
      <c r="N8318" s="14"/>
      <c r="O8318" s="14"/>
      <c r="P8318" s="14"/>
    </row>
    <row r="8319" spans="9:16" x14ac:dyDescent="0.25">
      <c r="I8319" s="14"/>
      <c r="J8319" s="14"/>
      <c r="K8319" s="14"/>
      <c r="L8319" s="14"/>
      <c r="M8319" s="14"/>
      <c r="N8319" s="14"/>
      <c r="O8319" s="14"/>
      <c r="P8319" s="14"/>
    </row>
    <row r="8320" spans="9:16" x14ac:dyDescent="0.25">
      <c r="I8320" s="14"/>
      <c r="J8320" s="14"/>
      <c r="K8320" s="14"/>
      <c r="L8320" s="14"/>
      <c r="M8320" s="14"/>
      <c r="N8320" s="14"/>
      <c r="O8320" s="14"/>
      <c r="P8320" s="14"/>
    </row>
    <row r="8321" spans="9:16" x14ac:dyDescent="0.25">
      <c r="I8321" s="14"/>
      <c r="J8321" s="14"/>
      <c r="K8321" s="14"/>
      <c r="L8321" s="14"/>
      <c r="M8321" s="14"/>
      <c r="N8321" s="14"/>
      <c r="O8321" s="14"/>
      <c r="P8321" s="14"/>
    </row>
    <row r="8322" spans="9:16" x14ac:dyDescent="0.25">
      <c r="I8322" s="14"/>
      <c r="J8322" s="14"/>
      <c r="K8322" s="14"/>
      <c r="L8322" s="14"/>
      <c r="M8322" s="14"/>
      <c r="N8322" s="14"/>
      <c r="O8322" s="14"/>
      <c r="P8322" s="14"/>
    </row>
    <row r="8323" spans="9:16" x14ac:dyDescent="0.25">
      <c r="I8323" s="14"/>
      <c r="J8323" s="14"/>
      <c r="K8323" s="14"/>
      <c r="L8323" s="14"/>
      <c r="M8323" s="14"/>
      <c r="N8323" s="14"/>
      <c r="O8323" s="14"/>
      <c r="P8323" s="14"/>
    </row>
    <row r="8324" spans="9:16" x14ac:dyDescent="0.25">
      <c r="I8324" s="14"/>
      <c r="J8324" s="14"/>
      <c r="K8324" s="14"/>
      <c r="L8324" s="14"/>
      <c r="M8324" s="14"/>
      <c r="N8324" s="14"/>
      <c r="O8324" s="14"/>
      <c r="P8324" s="14"/>
    </row>
    <row r="8325" spans="9:16" x14ac:dyDescent="0.25">
      <c r="I8325" s="14"/>
      <c r="J8325" s="14"/>
      <c r="K8325" s="14"/>
      <c r="L8325" s="14"/>
      <c r="M8325" s="14"/>
      <c r="N8325" s="14"/>
      <c r="O8325" s="14"/>
      <c r="P8325" s="14"/>
    </row>
    <row r="8326" spans="9:16" x14ac:dyDescent="0.25">
      <c r="I8326" s="14"/>
      <c r="J8326" s="14"/>
      <c r="K8326" s="14"/>
      <c r="L8326" s="14"/>
      <c r="M8326" s="14"/>
      <c r="N8326" s="14"/>
      <c r="O8326" s="14"/>
      <c r="P8326" s="14"/>
    </row>
    <row r="8327" spans="9:16" x14ac:dyDescent="0.25">
      <c r="I8327" s="14"/>
      <c r="J8327" s="14"/>
      <c r="K8327" s="14"/>
      <c r="L8327" s="14"/>
      <c r="M8327" s="14"/>
      <c r="N8327" s="14"/>
      <c r="O8327" s="14"/>
      <c r="P8327" s="14"/>
    </row>
    <row r="8328" spans="9:16" x14ac:dyDescent="0.25">
      <c r="I8328" s="14"/>
      <c r="J8328" s="14"/>
      <c r="K8328" s="14"/>
      <c r="L8328" s="14"/>
      <c r="M8328" s="14"/>
      <c r="N8328" s="14"/>
      <c r="O8328" s="14"/>
      <c r="P8328" s="14"/>
    </row>
    <row r="8329" spans="9:16" x14ac:dyDescent="0.25">
      <c r="I8329" s="14"/>
      <c r="J8329" s="14"/>
      <c r="K8329" s="14"/>
      <c r="L8329" s="14"/>
      <c r="M8329" s="14"/>
      <c r="N8329" s="14"/>
      <c r="O8329" s="14"/>
      <c r="P8329" s="14"/>
    </row>
    <row r="8330" spans="9:16" x14ac:dyDescent="0.25">
      <c r="I8330" s="14"/>
      <c r="J8330" s="14"/>
      <c r="K8330" s="14"/>
      <c r="L8330" s="14"/>
      <c r="M8330" s="14"/>
      <c r="N8330" s="14"/>
      <c r="O8330" s="14"/>
      <c r="P8330" s="14"/>
    </row>
    <row r="8331" spans="9:16" x14ac:dyDescent="0.25">
      <c r="I8331" s="14"/>
      <c r="J8331" s="14"/>
      <c r="K8331" s="14"/>
      <c r="L8331" s="14"/>
      <c r="M8331" s="14"/>
      <c r="N8331" s="14"/>
      <c r="O8331" s="14"/>
      <c r="P8331" s="14"/>
    </row>
    <row r="8332" spans="9:16" x14ac:dyDescent="0.25">
      <c r="I8332" s="14"/>
      <c r="J8332" s="14"/>
      <c r="K8332" s="14"/>
      <c r="L8332" s="14"/>
      <c r="M8332" s="14"/>
      <c r="N8332" s="14"/>
      <c r="O8332" s="14"/>
      <c r="P8332" s="14"/>
    </row>
    <row r="8333" spans="9:16" x14ac:dyDescent="0.25">
      <c r="I8333" s="14"/>
      <c r="J8333" s="14"/>
      <c r="K8333" s="14"/>
      <c r="L8333" s="14"/>
      <c r="M8333" s="14"/>
      <c r="N8333" s="14"/>
      <c r="O8333" s="14"/>
      <c r="P8333" s="14"/>
    </row>
    <row r="8334" spans="9:16" x14ac:dyDescent="0.25">
      <c r="I8334" s="14"/>
      <c r="J8334" s="14"/>
      <c r="K8334" s="14"/>
      <c r="L8334" s="14"/>
      <c r="M8334" s="14"/>
      <c r="N8334" s="14"/>
      <c r="O8334" s="14"/>
      <c r="P8334" s="14"/>
    </row>
    <row r="8335" spans="9:16" x14ac:dyDescent="0.25">
      <c r="I8335" s="14"/>
      <c r="J8335" s="14"/>
      <c r="K8335" s="14"/>
      <c r="L8335" s="14"/>
      <c r="M8335" s="14"/>
      <c r="N8335" s="14"/>
      <c r="O8335" s="14"/>
      <c r="P8335" s="14"/>
    </row>
    <row r="8336" spans="9:16" x14ac:dyDescent="0.25">
      <c r="I8336" s="14"/>
      <c r="J8336" s="14"/>
      <c r="K8336" s="14"/>
      <c r="L8336" s="14"/>
      <c r="M8336" s="14"/>
      <c r="N8336" s="14"/>
      <c r="O8336" s="14"/>
      <c r="P8336" s="14"/>
    </row>
    <row r="8337" spans="9:16" x14ac:dyDescent="0.25">
      <c r="I8337" s="14"/>
      <c r="J8337" s="14"/>
      <c r="K8337" s="14"/>
      <c r="L8337" s="14"/>
      <c r="M8337" s="14"/>
      <c r="N8337" s="14"/>
      <c r="O8337" s="14"/>
      <c r="P8337" s="14"/>
    </row>
    <row r="8338" spans="9:16" x14ac:dyDescent="0.25">
      <c r="I8338" s="14"/>
      <c r="J8338" s="14"/>
      <c r="K8338" s="14"/>
      <c r="L8338" s="14"/>
      <c r="M8338" s="14"/>
      <c r="N8338" s="14"/>
      <c r="O8338" s="14"/>
      <c r="P8338" s="14"/>
    </row>
    <row r="8339" spans="9:16" x14ac:dyDescent="0.25">
      <c r="I8339" s="14"/>
      <c r="J8339" s="14"/>
      <c r="K8339" s="14"/>
      <c r="L8339" s="14"/>
      <c r="M8339" s="14"/>
      <c r="N8339" s="14"/>
      <c r="O8339" s="14"/>
      <c r="P8339" s="14"/>
    </row>
    <row r="8340" spans="9:16" x14ac:dyDescent="0.25">
      <c r="I8340" s="14"/>
      <c r="J8340" s="14"/>
      <c r="K8340" s="14"/>
      <c r="L8340" s="14"/>
      <c r="M8340" s="14"/>
      <c r="N8340" s="14"/>
      <c r="O8340" s="14"/>
      <c r="P8340" s="14"/>
    </row>
    <row r="8341" spans="9:16" x14ac:dyDescent="0.25">
      <c r="I8341" s="14"/>
      <c r="J8341" s="14"/>
      <c r="K8341" s="14"/>
      <c r="L8341" s="14"/>
      <c r="M8341" s="14"/>
      <c r="N8341" s="14"/>
      <c r="O8341" s="14"/>
      <c r="P8341" s="14"/>
    </row>
    <row r="8342" spans="9:16" x14ac:dyDescent="0.25">
      <c r="I8342" s="14"/>
      <c r="J8342" s="14"/>
      <c r="K8342" s="14"/>
      <c r="L8342" s="14"/>
      <c r="M8342" s="14"/>
      <c r="N8342" s="14"/>
      <c r="O8342" s="14"/>
      <c r="P8342" s="14"/>
    </row>
    <row r="8343" spans="9:16" x14ac:dyDescent="0.25">
      <c r="I8343" s="14"/>
      <c r="J8343" s="14"/>
      <c r="K8343" s="14"/>
      <c r="L8343" s="14"/>
      <c r="M8343" s="14"/>
      <c r="N8343" s="14"/>
      <c r="O8343" s="14"/>
      <c r="P8343" s="14"/>
    </row>
    <row r="8344" spans="9:16" x14ac:dyDescent="0.25">
      <c r="I8344" s="14"/>
      <c r="J8344" s="14"/>
      <c r="K8344" s="14"/>
      <c r="L8344" s="14"/>
      <c r="M8344" s="14"/>
      <c r="N8344" s="14"/>
      <c r="O8344" s="14"/>
      <c r="P8344" s="14"/>
    </row>
    <row r="8345" spans="9:16" x14ac:dyDescent="0.25">
      <c r="I8345" s="14"/>
      <c r="J8345" s="14"/>
      <c r="K8345" s="14"/>
      <c r="L8345" s="14"/>
      <c r="M8345" s="14"/>
      <c r="N8345" s="14"/>
      <c r="O8345" s="14"/>
      <c r="P8345" s="14"/>
    </row>
    <row r="8346" spans="9:16" x14ac:dyDescent="0.25">
      <c r="I8346" s="14"/>
      <c r="J8346" s="14"/>
      <c r="K8346" s="14"/>
      <c r="L8346" s="14"/>
      <c r="M8346" s="14"/>
      <c r="N8346" s="14"/>
      <c r="O8346" s="14"/>
      <c r="P8346" s="14"/>
    </row>
    <row r="8347" spans="9:16" x14ac:dyDescent="0.25">
      <c r="I8347" s="14"/>
      <c r="J8347" s="14"/>
      <c r="K8347" s="14"/>
      <c r="L8347" s="14"/>
      <c r="M8347" s="14"/>
      <c r="N8347" s="14"/>
      <c r="O8347" s="14"/>
      <c r="P8347" s="14"/>
    </row>
    <row r="8348" spans="9:16" x14ac:dyDescent="0.25">
      <c r="I8348" s="14"/>
      <c r="J8348" s="14"/>
      <c r="K8348" s="14"/>
      <c r="L8348" s="14"/>
      <c r="M8348" s="14"/>
      <c r="N8348" s="14"/>
      <c r="O8348" s="14"/>
      <c r="P8348" s="14"/>
    </row>
    <row r="8349" spans="9:16" x14ac:dyDescent="0.25">
      <c r="I8349" s="14"/>
      <c r="J8349" s="14"/>
      <c r="K8349" s="14"/>
      <c r="L8349" s="14"/>
      <c r="M8349" s="14"/>
      <c r="N8349" s="14"/>
      <c r="O8349" s="14"/>
      <c r="P8349" s="14"/>
    </row>
    <row r="8350" spans="9:16" x14ac:dyDescent="0.25">
      <c r="I8350" s="14"/>
      <c r="J8350" s="14"/>
      <c r="K8350" s="14"/>
      <c r="L8350" s="14"/>
      <c r="M8350" s="14"/>
      <c r="N8350" s="14"/>
      <c r="O8350" s="14"/>
      <c r="P8350" s="14"/>
    </row>
    <row r="8351" spans="9:16" x14ac:dyDescent="0.25">
      <c r="I8351" s="14"/>
      <c r="J8351" s="14"/>
      <c r="K8351" s="14"/>
      <c r="L8351" s="14"/>
      <c r="M8351" s="14"/>
      <c r="N8351" s="14"/>
      <c r="O8351" s="14"/>
      <c r="P8351" s="14"/>
    </row>
    <row r="8352" spans="9:16" x14ac:dyDescent="0.25">
      <c r="I8352" s="14"/>
      <c r="J8352" s="14"/>
      <c r="K8352" s="14"/>
      <c r="L8352" s="14"/>
      <c r="M8352" s="14"/>
      <c r="N8352" s="14"/>
      <c r="O8352" s="14"/>
      <c r="P8352" s="14"/>
    </row>
    <row r="8353" spans="9:16" x14ac:dyDescent="0.25">
      <c r="I8353" s="14"/>
      <c r="J8353" s="14"/>
      <c r="K8353" s="14"/>
      <c r="L8353" s="14"/>
      <c r="M8353" s="14"/>
      <c r="N8353" s="14"/>
      <c r="O8353" s="14"/>
      <c r="P8353" s="14"/>
    </row>
    <row r="8354" spans="9:16" x14ac:dyDescent="0.25">
      <c r="I8354" s="14"/>
      <c r="J8354" s="14"/>
      <c r="K8354" s="14"/>
      <c r="L8354" s="14"/>
      <c r="M8354" s="14"/>
      <c r="N8354" s="14"/>
      <c r="O8354" s="14"/>
      <c r="P8354" s="14"/>
    </row>
    <row r="8355" spans="9:16" x14ac:dyDescent="0.25">
      <c r="I8355" s="14"/>
      <c r="J8355" s="14"/>
      <c r="K8355" s="14"/>
      <c r="L8355" s="14"/>
      <c r="M8355" s="14"/>
      <c r="N8355" s="14"/>
      <c r="O8355" s="14"/>
      <c r="P8355" s="14"/>
    </row>
    <row r="8356" spans="9:16" x14ac:dyDescent="0.25">
      <c r="I8356" s="14"/>
      <c r="J8356" s="14"/>
      <c r="K8356" s="14"/>
      <c r="L8356" s="14"/>
      <c r="M8356" s="14"/>
      <c r="N8356" s="14"/>
      <c r="O8356" s="14"/>
      <c r="P8356" s="14"/>
    </row>
    <row r="8357" spans="9:16" x14ac:dyDescent="0.25">
      <c r="I8357" s="14"/>
      <c r="J8357" s="14"/>
      <c r="K8357" s="14"/>
      <c r="L8357" s="14"/>
      <c r="M8357" s="14"/>
      <c r="N8357" s="14"/>
      <c r="O8357" s="14"/>
      <c r="P8357" s="14"/>
    </row>
    <row r="8358" spans="9:16" x14ac:dyDescent="0.25">
      <c r="I8358" s="14"/>
      <c r="J8358" s="14"/>
      <c r="K8358" s="14"/>
      <c r="L8358" s="14"/>
      <c r="M8358" s="14"/>
      <c r="N8358" s="14"/>
      <c r="O8358" s="14"/>
      <c r="P8358" s="14"/>
    </row>
    <row r="8359" spans="9:16" x14ac:dyDescent="0.25">
      <c r="I8359" s="14"/>
      <c r="J8359" s="14"/>
      <c r="K8359" s="14"/>
      <c r="L8359" s="14"/>
      <c r="M8359" s="14"/>
      <c r="N8359" s="14"/>
      <c r="O8359" s="14"/>
      <c r="P8359" s="14"/>
    </row>
    <row r="8360" spans="9:16" x14ac:dyDescent="0.25">
      <c r="I8360" s="14"/>
      <c r="J8360" s="14"/>
      <c r="K8360" s="14"/>
      <c r="L8360" s="14"/>
      <c r="M8360" s="14"/>
      <c r="N8360" s="14"/>
      <c r="O8360" s="14"/>
      <c r="P8360" s="14"/>
    </row>
    <row r="8361" spans="9:16" x14ac:dyDescent="0.25">
      <c r="I8361" s="14"/>
      <c r="J8361" s="14"/>
      <c r="K8361" s="14"/>
      <c r="L8361" s="14"/>
      <c r="M8361" s="14"/>
      <c r="N8361" s="14"/>
      <c r="O8361" s="14"/>
      <c r="P8361" s="14"/>
    </row>
    <row r="8362" spans="9:16" x14ac:dyDescent="0.25">
      <c r="I8362" s="14"/>
      <c r="J8362" s="14"/>
      <c r="K8362" s="14"/>
      <c r="L8362" s="14"/>
      <c r="M8362" s="14"/>
      <c r="N8362" s="14"/>
      <c r="O8362" s="14"/>
      <c r="P8362" s="14"/>
    </row>
    <row r="8363" spans="9:16" x14ac:dyDescent="0.25">
      <c r="I8363" s="14"/>
      <c r="J8363" s="14"/>
      <c r="K8363" s="14"/>
      <c r="L8363" s="14"/>
      <c r="M8363" s="14"/>
      <c r="N8363" s="14"/>
      <c r="O8363" s="14"/>
      <c r="P8363" s="14"/>
    </row>
    <row r="8364" spans="9:16" x14ac:dyDescent="0.25">
      <c r="I8364" s="14"/>
      <c r="J8364" s="14"/>
      <c r="K8364" s="14"/>
      <c r="L8364" s="14"/>
      <c r="M8364" s="14"/>
      <c r="N8364" s="14"/>
      <c r="O8364" s="14"/>
      <c r="P8364" s="14"/>
    </row>
    <row r="8365" spans="9:16" x14ac:dyDescent="0.25">
      <c r="I8365" s="14"/>
      <c r="J8365" s="14"/>
      <c r="K8365" s="14"/>
      <c r="L8365" s="14"/>
      <c r="M8365" s="14"/>
      <c r="N8365" s="14"/>
      <c r="O8365" s="14"/>
      <c r="P8365" s="14"/>
    </row>
    <row r="8366" spans="9:16" x14ac:dyDescent="0.25">
      <c r="I8366" s="14"/>
      <c r="J8366" s="14"/>
      <c r="K8366" s="14"/>
      <c r="L8366" s="14"/>
      <c r="M8366" s="14"/>
      <c r="N8366" s="14"/>
      <c r="O8366" s="14"/>
      <c r="P8366" s="14"/>
    </row>
    <row r="8367" spans="9:16" x14ac:dyDescent="0.25">
      <c r="I8367" s="14"/>
      <c r="J8367" s="14"/>
      <c r="K8367" s="14"/>
      <c r="L8367" s="14"/>
      <c r="M8367" s="14"/>
      <c r="N8367" s="14"/>
      <c r="O8367" s="14"/>
      <c r="P8367" s="14"/>
    </row>
    <row r="8368" spans="9:16" x14ac:dyDescent="0.25">
      <c r="I8368" s="14"/>
      <c r="J8368" s="14"/>
      <c r="K8368" s="14"/>
      <c r="L8368" s="14"/>
      <c r="M8368" s="14"/>
      <c r="N8368" s="14"/>
      <c r="O8368" s="14"/>
      <c r="P8368" s="14"/>
    </row>
    <row r="8369" spans="9:16" x14ac:dyDescent="0.25">
      <c r="I8369" s="14"/>
      <c r="J8369" s="14"/>
      <c r="K8369" s="14"/>
      <c r="L8369" s="14"/>
      <c r="M8369" s="14"/>
      <c r="N8369" s="14"/>
      <c r="O8369" s="14"/>
      <c r="P8369" s="14"/>
    </row>
    <row r="8370" spans="9:16" x14ac:dyDescent="0.25">
      <c r="I8370" s="14"/>
      <c r="J8370" s="14"/>
      <c r="K8370" s="14"/>
      <c r="L8370" s="14"/>
      <c r="M8370" s="14"/>
      <c r="N8370" s="14"/>
      <c r="O8370" s="14"/>
      <c r="P8370" s="14"/>
    </row>
    <row r="8371" spans="9:16" x14ac:dyDescent="0.25">
      <c r="I8371" s="14"/>
      <c r="J8371" s="14"/>
      <c r="K8371" s="14"/>
      <c r="L8371" s="14"/>
      <c r="M8371" s="14"/>
      <c r="N8371" s="14"/>
      <c r="O8371" s="14"/>
      <c r="P8371" s="14"/>
    </row>
    <row r="8372" spans="9:16" x14ac:dyDescent="0.25">
      <c r="I8372" s="14"/>
      <c r="J8372" s="14"/>
      <c r="K8372" s="14"/>
      <c r="L8372" s="14"/>
      <c r="M8372" s="14"/>
      <c r="N8372" s="14"/>
      <c r="O8372" s="14"/>
      <c r="P8372" s="14"/>
    </row>
    <row r="8373" spans="9:16" x14ac:dyDescent="0.25">
      <c r="I8373" s="14"/>
      <c r="J8373" s="14"/>
      <c r="K8373" s="14"/>
      <c r="L8373" s="14"/>
      <c r="M8373" s="14"/>
      <c r="N8373" s="14"/>
      <c r="O8373" s="14"/>
      <c r="P8373" s="14"/>
    </row>
    <row r="8374" spans="9:16" x14ac:dyDescent="0.25">
      <c r="I8374" s="14"/>
      <c r="J8374" s="14"/>
      <c r="K8374" s="14"/>
      <c r="L8374" s="14"/>
      <c r="M8374" s="14"/>
      <c r="N8374" s="14"/>
      <c r="O8374" s="14"/>
      <c r="P8374" s="14"/>
    </row>
    <row r="8375" spans="9:16" x14ac:dyDescent="0.25">
      <c r="I8375" s="14"/>
      <c r="J8375" s="14"/>
      <c r="K8375" s="14"/>
      <c r="L8375" s="14"/>
      <c r="M8375" s="14"/>
      <c r="N8375" s="14"/>
      <c r="O8375" s="14"/>
      <c r="P8375" s="14"/>
    </row>
    <row r="8376" spans="9:16" x14ac:dyDescent="0.25">
      <c r="I8376" s="14"/>
      <c r="J8376" s="14"/>
      <c r="K8376" s="14"/>
      <c r="L8376" s="14"/>
      <c r="M8376" s="14"/>
      <c r="N8376" s="14"/>
      <c r="O8376" s="14"/>
      <c r="P8376" s="14"/>
    </row>
    <row r="8377" spans="9:16" x14ac:dyDescent="0.25">
      <c r="I8377" s="14"/>
      <c r="J8377" s="14"/>
      <c r="K8377" s="14"/>
      <c r="L8377" s="14"/>
      <c r="M8377" s="14"/>
      <c r="N8377" s="14"/>
      <c r="O8377" s="14"/>
      <c r="P8377" s="14"/>
    </row>
    <row r="8378" spans="9:16" x14ac:dyDescent="0.25">
      <c r="I8378" s="14"/>
      <c r="J8378" s="14"/>
      <c r="K8378" s="14"/>
      <c r="L8378" s="14"/>
      <c r="M8378" s="14"/>
      <c r="N8378" s="14"/>
      <c r="O8378" s="14"/>
      <c r="P8378" s="14"/>
    </row>
    <row r="8379" spans="9:16" x14ac:dyDescent="0.25">
      <c r="I8379" s="14"/>
      <c r="J8379" s="14"/>
      <c r="K8379" s="14"/>
      <c r="L8379" s="14"/>
      <c r="M8379" s="14"/>
      <c r="N8379" s="14"/>
      <c r="O8379" s="14"/>
      <c r="P8379" s="14"/>
    </row>
    <row r="8380" spans="9:16" x14ac:dyDescent="0.25">
      <c r="I8380" s="14"/>
      <c r="J8380" s="14"/>
      <c r="K8380" s="14"/>
      <c r="L8380" s="14"/>
      <c r="M8380" s="14"/>
      <c r="N8380" s="14"/>
      <c r="O8380" s="14"/>
      <c r="P8380" s="14"/>
    </row>
    <row r="8381" spans="9:16" x14ac:dyDescent="0.25">
      <c r="I8381" s="14"/>
      <c r="J8381" s="14"/>
      <c r="K8381" s="14"/>
      <c r="L8381" s="14"/>
      <c r="M8381" s="14"/>
      <c r="N8381" s="14"/>
      <c r="O8381" s="14"/>
      <c r="P8381" s="14"/>
    </row>
    <row r="8382" spans="9:16" x14ac:dyDescent="0.25">
      <c r="I8382" s="14"/>
      <c r="J8382" s="14"/>
      <c r="K8382" s="14"/>
      <c r="L8382" s="14"/>
      <c r="M8382" s="14"/>
      <c r="N8382" s="14"/>
      <c r="O8382" s="14"/>
      <c r="P8382" s="14"/>
    </row>
    <row r="8383" spans="9:16" x14ac:dyDescent="0.25">
      <c r="I8383" s="14"/>
      <c r="J8383" s="14"/>
      <c r="K8383" s="14"/>
      <c r="L8383" s="14"/>
      <c r="M8383" s="14"/>
      <c r="N8383" s="14"/>
      <c r="O8383" s="14"/>
      <c r="P8383" s="14"/>
    </row>
    <row r="8384" spans="9:16" x14ac:dyDescent="0.25">
      <c r="I8384" s="14"/>
      <c r="J8384" s="14"/>
      <c r="K8384" s="14"/>
      <c r="L8384" s="14"/>
      <c r="M8384" s="14"/>
      <c r="N8384" s="14"/>
      <c r="O8384" s="14"/>
      <c r="P8384" s="14"/>
    </row>
    <row r="8385" spans="9:16" x14ac:dyDescent="0.25">
      <c r="I8385" s="14"/>
      <c r="J8385" s="14"/>
      <c r="K8385" s="14"/>
      <c r="L8385" s="14"/>
      <c r="M8385" s="14"/>
      <c r="N8385" s="14"/>
      <c r="O8385" s="14"/>
      <c r="P8385" s="14"/>
    </row>
    <row r="8386" spans="9:16" x14ac:dyDescent="0.25">
      <c r="I8386" s="14"/>
      <c r="J8386" s="14"/>
      <c r="K8386" s="14"/>
      <c r="L8386" s="14"/>
      <c r="M8386" s="14"/>
      <c r="N8386" s="14"/>
      <c r="O8386" s="14"/>
      <c r="P8386" s="14"/>
    </row>
    <row r="8387" spans="9:16" x14ac:dyDescent="0.25">
      <c r="I8387" s="14"/>
      <c r="J8387" s="14"/>
      <c r="K8387" s="14"/>
      <c r="L8387" s="14"/>
      <c r="M8387" s="14"/>
      <c r="N8387" s="14"/>
      <c r="O8387" s="14"/>
      <c r="P8387" s="14"/>
    </row>
    <row r="8388" spans="9:16" x14ac:dyDescent="0.25">
      <c r="I8388" s="14"/>
      <c r="J8388" s="14"/>
      <c r="K8388" s="14"/>
      <c r="L8388" s="14"/>
      <c r="M8388" s="14"/>
      <c r="N8388" s="14"/>
      <c r="O8388" s="14"/>
      <c r="P8388" s="14"/>
    </row>
    <row r="8389" spans="9:16" x14ac:dyDescent="0.25">
      <c r="I8389" s="14"/>
      <c r="J8389" s="14"/>
      <c r="K8389" s="14"/>
      <c r="L8389" s="14"/>
      <c r="M8389" s="14"/>
      <c r="N8389" s="14"/>
      <c r="O8389" s="14"/>
      <c r="P8389" s="14"/>
    </row>
    <row r="8390" spans="9:16" x14ac:dyDescent="0.25">
      <c r="I8390" s="14"/>
      <c r="J8390" s="14"/>
      <c r="K8390" s="14"/>
      <c r="L8390" s="14"/>
      <c r="M8390" s="14"/>
      <c r="N8390" s="14"/>
      <c r="O8390" s="14"/>
      <c r="P8390" s="14"/>
    </row>
    <row r="8391" spans="9:16" x14ac:dyDescent="0.25">
      <c r="I8391" s="14"/>
      <c r="J8391" s="14"/>
      <c r="K8391" s="14"/>
      <c r="L8391" s="14"/>
      <c r="M8391" s="14"/>
      <c r="N8391" s="14"/>
      <c r="O8391" s="14"/>
      <c r="P8391" s="14"/>
    </row>
    <row r="8392" spans="9:16" x14ac:dyDescent="0.25">
      <c r="I8392" s="14"/>
      <c r="J8392" s="14"/>
      <c r="K8392" s="14"/>
      <c r="L8392" s="14"/>
      <c r="M8392" s="14"/>
      <c r="N8392" s="14"/>
      <c r="O8392" s="14"/>
      <c r="P8392" s="14"/>
    </row>
    <row r="8393" spans="9:16" x14ac:dyDescent="0.25">
      <c r="I8393" s="14"/>
      <c r="J8393" s="14"/>
      <c r="K8393" s="14"/>
      <c r="L8393" s="14"/>
      <c r="M8393" s="14"/>
      <c r="N8393" s="14"/>
      <c r="O8393" s="14"/>
      <c r="P8393" s="14"/>
    </row>
    <row r="8394" spans="9:16" x14ac:dyDescent="0.25">
      <c r="I8394" s="14"/>
      <c r="J8394" s="14"/>
      <c r="K8394" s="14"/>
      <c r="L8394" s="14"/>
      <c r="M8394" s="14"/>
      <c r="N8394" s="14"/>
      <c r="O8394" s="14"/>
      <c r="P8394" s="14"/>
    </row>
    <row r="8395" spans="9:16" x14ac:dyDescent="0.25">
      <c r="I8395" s="14"/>
      <c r="J8395" s="14"/>
      <c r="K8395" s="14"/>
      <c r="L8395" s="14"/>
      <c r="M8395" s="14"/>
      <c r="N8395" s="14"/>
      <c r="O8395" s="14"/>
      <c r="P8395" s="14"/>
    </row>
    <row r="8396" spans="9:16" x14ac:dyDescent="0.25">
      <c r="I8396" s="14"/>
      <c r="J8396" s="14"/>
      <c r="K8396" s="14"/>
      <c r="L8396" s="14"/>
      <c r="M8396" s="14"/>
      <c r="N8396" s="14"/>
      <c r="O8396" s="14"/>
      <c r="P8396" s="14"/>
    </row>
    <row r="8397" spans="9:16" x14ac:dyDescent="0.25">
      <c r="I8397" s="14"/>
      <c r="J8397" s="14"/>
      <c r="K8397" s="14"/>
      <c r="L8397" s="14"/>
      <c r="M8397" s="14"/>
      <c r="N8397" s="14"/>
      <c r="O8397" s="14"/>
      <c r="P8397" s="14"/>
    </row>
    <row r="8398" spans="9:16" x14ac:dyDescent="0.25">
      <c r="I8398" s="14"/>
      <c r="J8398" s="14"/>
      <c r="K8398" s="14"/>
      <c r="L8398" s="14"/>
      <c r="M8398" s="14"/>
      <c r="N8398" s="14"/>
      <c r="O8398" s="14"/>
      <c r="P8398" s="14"/>
    </row>
    <row r="8399" spans="9:16" x14ac:dyDescent="0.25">
      <c r="I8399" s="14"/>
      <c r="J8399" s="14"/>
      <c r="K8399" s="14"/>
      <c r="L8399" s="14"/>
      <c r="M8399" s="14"/>
      <c r="N8399" s="14"/>
      <c r="O8399" s="14"/>
      <c r="P8399" s="14"/>
    </row>
    <row r="8400" spans="9:16" x14ac:dyDescent="0.25">
      <c r="I8400" s="14"/>
      <c r="J8400" s="14"/>
      <c r="K8400" s="14"/>
      <c r="L8400" s="14"/>
      <c r="M8400" s="14"/>
      <c r="N8400" s="14"/>
      <c r="O8400" s="14"/>
      <c r="P8400" s="14"/>
    </row>
    <row r="8401" spans="9:16" x14ac:dyDescent="0.25">
      <c r="I8401" s="14"/>
      <c r="J8401" s="14"/>
      <c r="K8401" s="14"/>
      <c r="L8401" s="14"/>
      <c r="M8401" s="14"/>
      <c r="N8401" s="14"/>
      <c r="O8401" s="14"/>
      <c r="P8401" s="14"/>
    </row>
    <row r="8402" spans="9:16" x14ac:dyDescent="0.25">
      <c r="I8402" s="14"/>
      <c r="J8402" s="14"/>
      <c r="K8402" s="14"/>
      <c r="L8402" s="14"/>
      <c r="M8402" s="14"/>
      <c r="N8402" s="14"/>
      <c r="O8402" s="14"/>
      <c r="P8402" s="14"/>
    </row>
    <row r="8403" spans="9:16" x14ac:dyDescent="0.25">
      <c r="I8403" s="14"/>
      <c r="J8403" s="14"/>
      <c r="K8403" s="14"/>
      <c r="L8403" s="14"/>
      <c r="M8403" s="14"/>
      <c r="N8403" s="14"/>
      <c r="O8403" s="14"/>
      <c r="P8403" s="14"/>
    </row>
    <row r="8404" spans="9:16" x14ac:dyDescent="0.25">
      <c r="I8404" s="14"/>
      <c r="J8404" s="14"/>
      <c r="K8404" s="14"/>
      <c r="L8404" s="14"/>
      <c r="M8404" s="14"/>
      <c r="N8404" s="14"/>
      <c r="O8404" s="14"/>
      <c r="P8404" s="14"/>
    </row>
    <row r="8405" spans="9:16" x14ac:dyDescent="0.25">
      <c r="I8405" s="14"/>
      <c r="J8405" s="14"/>
      <c r="K8405" s="14"/>
      <c r="L8405" s="14"/>
      <c r="M8405" s="14"/>
      <c r="N8405" s="14"/>
      <c r="O8405" s="14"/>
      <c r="P8405" s="14"/>
    </row>
    <row r="8406" spans="9:16" x14ac:dyDescent="0.25">
      <c r="I8406" s="14"/>
      <c r="J8406" s="14"/>
      <c r="K8406" s="14"/>
      <c r="L8406" s="14"/>
      <c r="M8406" s="14"/>
      <c r="N8406" s="14"/>
      <c r="O8406" s="14"/>
      <c r="P8406" s="14"/>
    </row>
    <row r="8407" spans="9:16" x14ac:dyDescent="0.25">
      <c r="I8407" s="14"/>
      <c r="J8407" s="14"/>
      <c r="K8407" s="14"/>
      <c r="L8407" s="14"/>
      <c r="M8407" s="14"/>
      <c r="N8407" s="14"/>
      <c r="O8407" s="14"/>
      <c r="P8407" s="14"/>
    </row>
    <row r="8408" spans="9:16" x14ac:dyDescent="0.25">
      <c r="I8408" s="14"/>
      <c r="J8408" s="14"/>
      <c r="K8408" s="14"/>
      <c r="L8408" s="14"/>
      <c r="M8408" s="14"/>
      <c r="N8408" s="14"/>
      <c r="O8408" s="14"/>
      <c r="P8408" s="14"/>
    </row>
    <row r="8409" spans="9:16" x14ac:dyDescent="0.25">
      <c r="I8409" s="14"/>
      <c r="J8409" s="14"/>
      <c r="K8409" s="14"/>
      <c r="L8409" s="14"/>
      <c r="M8409" s="14"/>
      <c r="N8409" s="14"/>
      <c r="O8409" s="14"/>
      <c r="P8409" s="14"/>
    </row>
    <row r="8410" spans="9:16" x14ac:dyDescent="0.25">
      <c r="I8410" s="14"/>
      <c r="J8410" s="14"/>
      <c r="K8410" s="14"/>
      <c r="L8410" s="14"/>
      <c r="M8410" s="14"/>
      <c r="N8410" s="14"/>
      <c r="O8410" s="14"/>
      <c r="P8410" s="14"/>
    </row>
    <row r="8411" spans="9:16" x14ac:dyDescent="0.25">
      <c r="I8411" s="14"/>
      <c r="J8411" s="14"/>
      <c r="K8411" s="14"/>
      <c r="L8411" s="14"/>
      <c r="M8411" s="14"/>
      <c r="N8411" s="14"/>
      <c r="O8411" s="14"/>
      <c r="P8411" s="14"/>
    </row>
    <row r="8412" spans="9:16" x14ac:dyDescent="0.25">
      <c r="I8412" s="14"/>
      <c r="J8412" s="14"/>
      <c r="K8412" s="14"/>
      <c r="L8412" s="14"/>
      <c r="M8412" s="14"/>
      <c r="N8412" s="14"/>
      <c r="O8412" s="14"/>
      <c r="P8412" s="14"/>
    </row>
    <row r="8413" spans="9:16" x14ac:dyDescent="0.25">
      <c r="I8413" s="14"/>
      <c r="J8413" s="14"/>
      <c r="K8413" s="14"/>
      <c r="L8413" s="14"/>
      <c r="M8413" s="14"/>
      <c r="N8413" s="14"/>
      <c r="O8413" s="14"/>
      <c r="P8413" s="14"/>
    </row>
    <row r="8414" spans="9:16" x14ac:dyDescent="0.25">
      <c r="I8414" s="14"/>
      <c r="J8414" s="14"/>
      <c r="K8414" s="14"/>
      <c r="L8414" s="14"/>
      <c r="M8414" s="14"/>
      <c r="N8414" s="14"/>
      <c r="O8414" s="14"/>
      <c r="P8414" s="14"/>
    </row>
    <row r="8415" spans="9:16" x14ac:dyDescent="0.25">
      <c r="I8415" s="14"/>
      <c r="J8415" s="14"/>
      <c r="K8415" s="14"/>
      <c r="L8415" s="14"/>
      <c r="M8415" s="14"/>
      <c r="N8415" s="14"/>
      <c r="O8415" s="14"/>
      <c r="P8415" s="14"/>
    </row>
    <row r="8416" spans="9:16" x14ac:dyDescent="0.25">
      <c r="I8416" s="14"/>
      <c r="J8416" s="14"/>
      <c r="K8416" s="14"/>
      <c r="L8416" s="14"/>
      <c r="M8416" s="14"/>
      <c r="N8416" s="14"/>
      <c r="O8416" s="14"/>
      <c r="P8416" s="14"/>
    </row>
    <row r="8417" spans="9:16" x14ac:dyDescent="0.25">
      <c r="I8417" s="14"/>
      <c r="J8417" s="14"/>
      <c r="K8417" s="14"/>
      <c r="L8417" s="14"/>
      <c r="M8417" s="14"/>
      <c r="N8417" s="14"/>
      <c r="O8417" s="14"/>
      <c r="P8417" s="14"/>
    </row>
    <row r="8418" spans="9:16" x14ac:dyDescent="0.25">
      <c r="I8418" s="14"/>
      <c r="J8418" s="14"/>
      <c r="K8418" s="14"/>
      <c r="L8418" s="14"/>
      <c r="M8418" s="14"/>
      <c r="N8418" s="14"/>
      <c r="O8418" s="14"/>
      <c r="P8418" s="14"/>
    </row>
    <row r="8419" spans="9:16" x14ac:dyDescent="0.25">
      <c r="I8419" s="14"/>
      <c r="J8419" s="14"/>
      <c r="K8419" s="14"/>
      <c r="L8419" s="14"/>
      <c r="M8419" s="14"/>
      <c r="N8419" s="14"/>
      <c r="O8419" s="14"/>
      <c r="P8419" s="14"/>
    </row>
    <row r="8420" spans="9:16" x14ac:dyDescent="0.25">
      <c r="I8420" s="14"/>
      <c r="J8420" s="14"/>
      <c r="K8420" s="14"/>
      <c r="L8420" s="14"/>
      <c r="M8420" s="14"/>
      <c r="N8420" s="14"/>
      <c r="O8420" s="14"/>
      <c r="P8420" s="14"/>
    </row>
    <row r="8421" spans="9:16" x14ac:dyDescent="0.25">
      <c r="I8421" s="14"/>
      <c r="J8421" s="14"/>
      <c r="K8421" s="14"/>
      <c r="L8421" s="14"/>
      <c r="M8421" s="14"/>
      <c r="N8421" s="14"/>
      <c r="O8421" s="14"/>
      <c r="P8421" s="14"/>
    </row>
    <row r="8422" spans="9:16" x14ac:dyDescent="0.25">
      <c r="I8422" s="14"/>
      <c r="J8422" s="14"/>
      <c r="K8422" s="14"/>
      <c r="L8422" s="14"/>
      <c r="M8422" s="14"/>
      <c r="N8422" s="14"/>
      <c r="O8422" s="14"/>
      <c r="P8422" s="14"/>
    </row>
    <row r="8423" spans="9:16" x14ac:dyDescent="0.25">
      <c r="I8423" s="14"/>
      <c r="J8423" s="14"/>
      <c r="K8423" s="14"/>
      <c r="L8423" s="14"/>
      <c r="M8423" s="14"/>
      <c r="N8423" s="14"/>
      <c r="O8423" s="14"/>
      <c r="P8423" s="14"/>
    </row>
    <row r="8424" spans="9:16" x14ac:dyDescent="0.25">
      <c r="I8424" s="14"/>
      <c r="J8424" s="14"/>
      <c r="K8424" s="14"/>
      <c r="L8424" s="14"/>
      <c r="M8424" s="14"/>
      <c r="N8424" s="14"/>
      <c r="O8424" s="14"/>
      <c r="P8424" s="14"/>
    </row>
    <row r="8425" spans="9:16" x14ac:dyDescent="0.25">
      <c r="I8425" s="14"/>
      <c r="J8425" s="14"/>
      <c r="K8425" s="14"/>
      <c r="L8425" s="14"/>
      <c r="M8425" s="14"/>
      <c r="N8425" s="14"/>
      <c r="O8425" s="14"/>
      <c r="P8425" s="14"/>
    </row>
    <row r="8426" spans="9:16" x14ac:dyDescent="0.25">
      <c r="I8426" s="14"/>
      <c r="J8426" s="14"/>
      <c r="K8426" s="14"/>
      <c r="L8426" s="14"/>
      <c r="M8426" s="14"/>
      <c r="N8426" s="14"/>
      <c r="O8426" s="14"/>
      <c r="P8426" s="14"/>
    </row>
    <row r="8427" spans="9:16" x14ac:dyDescent="0.25">
      <c r="I8427" s="14"/>
      <c r="J8427" s="14"/>
      <c r="K8427" s="14"/>
      <c r="L8427" s="14"/>
      <c r="M8427" s="14"/>
      <c r="N8427" s="14"/>
      <c r="O8427" s="14"/>
      <c r="P8427" s="14"/>
    </row>
    <row r="8428" spans="9:16" x14ac:dyDescent="0.25">
      <c r="I8428" s="14"/>
      <c r="J8428" s="14"/>
      <c r="K8428" s="14"/>
      <c r="L8428" s="14"/>
      <c r="M8428" s="14"/>
      <c r="N8428" s="14"/>
      <c r="O8428" s="14"/>
      <c r="P8428" s="14"/>
    </row>
    <row r="8429" spans="9:16" x14ac:dyDescent="0.25">
      <c r="I8429" s="14"/>
      <c r="J8429" s="14"/>
      <c r="K8429" s="14"/>
      <c r="L8429" s="14"/>
      <c r="M8429" s="14"/>
      <c r="N8429" s="14"/>
      <c r="O8429" s="14"/>
      <c r="P8429" s="14"/>
    </row>
    <row r="8430" spans="9:16" x14ac:dyDescent="0.25">
      <c r="I8430" s="14"/>
      <c r="J8430" s="14"/>
      <c r="K8430" s="14"/>
      <c r="L8430" s="14"/>
      <c r="M8430" s="14"/>
      <c r="N8430" s="14"/>
      <c r="O8430" s="14"/>
      <c r="P8430" s="14"/>
    </row>
    <row r="8431" spans="9:16" x14ac:dyDescent="0.25">
      <c r="I8431" s="14"/>
      <c r="J8431" s="14"/>
      <c r="K8431" s="14"/>
      <c r="L8431" s="14"/>
      <c r="M8431" s="14"/>
      <c r="N8431" s="14"/>
      <c r="O8431" s="14"/>
      <c r="P8431" s="14"/>
    </row>
    <row r="8432" spans="9:16" x14ac:dyDescent="0.25">
      <c r="I8432" s="14"/>
      <c r="J8432" s="14"/>
      <c r="K8432" s="14"/>
      <c r="L8432" s="14"/>
      <c r="M8432" s="14"/>
      <c r="N8432" s="14"/>
      <c r="O8432" s="14"/>
      <c r="P8432" s="14"/>
    </row>
    <row r="8433" spans="9:16" x14ac:dyDescent="0.25">
      <c r="I8433" s="14"/>
      <c r="J8433" s="14"/>
      <c r="K8433" s="14"/>
      <c r="L8433" s="14"/>
      <c r="M8433" s="14"/>
      <c r="N8433" s="14"/>
      <c r="O8433" s="14"/>
      <c r="P8433" s="14"/>
    </row>
    <row r="8434" spans="9:16" x14ac:dyDescent="0.25">
      <c r="I8434" s="14"/>
      <c r="J8434" s="14"/>
      <c r="K8434" s="14"/>
      <c r="L8434" s="14"/>
      <c r="M8434" s="14"/>
      <c r="N8434" s="14"/>
      <c r="O8434" s="14"/>
      <c r="P8434" s="14"/>
    </row>
    <row r="8435" spans="9:16" x14ac:dyDescent="0.25">
      <c r="I8435" s="14"/>
      <c r="J8435" s="14"/>
      <c r="K8435" s="14"/>
      <c r="L8435" s="14"/>
      <c r="M8435" s="14"/>
      <c r="N8435" s="14"/>
      <c r="O8435" s="14"/>
      <c r="P8435" s="14"/>
    </row>
    <row r="8436" spans="9:16" x14ac:dyDescent="0.25">
      <c r="I8436" s="14"/>
      <c r="J8436" s="14"/>
      <c r="K8436" s="14"/>
      <c r="L8436" s="14"/>
      <c r="M8436" s="14"/>
      <c r="N8436" s="14"/>
      <c r="O8436" s="14"/>
      <c r="P8436" s="14"/>
    </row>
    <row r="8437" spans="9:16" x14ac:dyDescent="0.25">
      <c r="I8437" s="14"/>
      <c r="J8437" s="14"/>
      <c r="K8437" s="14"/>
      <c r="L8437" s="14"/>
      <c r="M8437" s="14"/>
      <c r="N8437" s="14"/>
      <c r="O8437" s="14"/>
      <c r="P8437" s="14"/>
    </row>
    <row r="8438" spans="9:16" x14ac:dyDescent="0.25">
      <c r="I8438" s="14"/>
      <c r="J8438" s="14"/>
      <c r="K8438" s="14"/>
      <c r="L8438" s="14"/>
      <c r="M8438" s="14"/>
      <c r="N8438" s="14"/>
      <c r="O8438" s="14"/>
      <c r="P8438" s="14"/>
    </row>
    <row r="8439" spans="9:16" x14ac:dyDescent="0.25">
      <c r="I8439" s="14"/>
      <c r="J8439" s="14"/>
      <c r="K8439" s="14"/>
      <c r="L8439" s="14"/>
      <c r="M8439" s="14"/>
      <c r="N8439" s="14"/>
      <c r="O8439" s="14"/>
      <c r="P8439" s="14"/>
    </row>
    <row r="8440" spans="9:16" x14ac:dyDescent="0.25">
      <c r="I8440" s="14"/>
      <c r="J8440" s="14"/>
      <c r="K8440" s="14"/>
      <c r="L8440" s="14"/>
      <c r="M8440" s="14"/>
      <c r="N8440" s="14"/>
      <c r="O8440" s="14"/>
      <c r="P8440" s="14"/>
    </row>
    <row r="8441" spans="9:16" x14ac:dyDescent="0.25">
      <c r="I8441" s="14"/>
      <c r="J8441" s="14"/>
      <c r="K8441" s="14"/>
      <c r="L8441" s="14"/>
      <c r="M8441" s="14"/>
      <c r="N8441" s="14"/>
      <c r="O8441" s="14"/>
      <c r="P8441" s="14"/>
    </row>
    <row r="8442" spans="9:16" x14ac:dyDescent="0.25">
      <c r="I8442" s="14"/>
      <c r="J8442" s="14"/>
      <c r="K8442" s="14"/>
      <c r="L8442" s="14"/>
      <c r="M8442" s="14"/>
      <c r="N8442" s="14"/>
      <c r="O8442" s="14"/>
      <c r="P8442" s="14"/>
    </row>
    <row r="8443" spans="9:16" x14ac:dyDescent="0.25">
      <c r="I8443" s="14"/>
      <c r="J8443" s="14"/>
      <c r="K8443" s="14"/>
      <c r="L8443" s="14"/>
      <c r="M8443" s="14"/>
      <c r="N8443" s="14"/>
      <c r="O8443" s="14"/>
      <c r="P8443" s="14"/>
    </row>
    <row r="8444" spans="9:16" x14ac:dyDescent="0.25">
      <c r="I8444" s="14"/>
      <c r="J8444" s="14"/>
      <c r="K8444" s="14"/>
      <c r="L8444" s="14"/>
      <c r="M8444" s="14"/>
      <c r="N8444" s="14"/>
      <c r="O8444" s="14"/>
      <c r="P8444" s="14"/>
    </row>
    <row r="8445" spans="9:16" x14ac:dyDescent="0.25">
      <c r="I8445" s="14"/>
      <c r="J8445" s="14"/>
      <c r="K8445" s="14"/>
      <c r="L8445" s="14"/>
      <c r="M8445" s="14"/>
      <c r="N8445" s="14"/>
      <c r="O8445" s="14"/>
      <c r="P8445" s="14"/>
    </row>
    <row r="8446" spans="9:16" x14ac:dyDescent="0.25">
      <c r="I8446" s="14"/>
      <c r="J8446" s="14"/>
      <c r="K8446" s="14"/>
      <c r="L8446" s="14"/>
      <c r="M8446" s="14"/>
      <c r="N8446" s="14"/>
      <c r="O8446" s="14"/>
      <c r="P8446" s="14"/>
    </row>
    <row r="8447" spans="9:16" x14ac:dyDescent="0.25">
      <c r="I8447" s="14"/>
      <c r="J8447" s="14"/>
      <c r="K8447" s="14"/>
      <c r="L8447" s="14"/>
      <c r="M8447" s="14"/>
      <c r="N8447" s="14"/>
      <c r="O8447" s="14"/>
      <c r="P8447" s="14"/>
    </row>
    <row r="8448" spans="9:16" x14ac:dyDescent="0.25">
      <c r="I8448" s="14"/>
      <c r="J8448" s="14"/>
      <c r="K8448" s="14"/>
      <c r="L8448" s="14"/>
      <c r="M8448" s="14"/>
      <c r="N8448" s="14"/>
      <c r="O8448" s="14"/>
      <c r="P8448" s="14"/>
    </row>
    <row r="8449" spans="9:16" x14ac:dyDescent="0.25">
      <c r="I8449" s="14"/>
      <c r="J8449" s="14"/>
      <c r="K8449" s="14"/>
      <c r="L8449" s="14"/>
      <c r="M8449" s="14"/>
      <c r="N8449" s="14"/>
      <c r="O8449" s="14"/>
      <c r="P8449" s="14"/>
    </row>
    <row r="8450" spans="9:16" x14ac:dyDescent="0.25">
      <c r="I8450" s="14"/>
      <c r="J8450" s="14"/>
      <c r="K8450" s="14"/>
      <c r="L8450" s="14"/>
      <c r="M8450" s="14"/>
      <c r="N8450" s="14"/>
      <c r="O8450" s="14"/>
      <c r="P8450" s="14"/>
    </row>
    <row r="8451" spans="9:16" x14ac:dyDescent="0.25">
      <c r="I8451" s="14"/>
      <c r="J8451" s="14"/>
      <c r="K8451" s="14"/>
      <c r="L8451" s="14"/>
      <c r="M8451" s="14"/>
      <c r="N8451" s="14"/>
      <c r="O8451" s="14"/>
      <c r="P8451" s="14"/>
    </row>
    <row r="8452" spans="9:16" x14ac:dyDescent="0.25">
      <c r="I8452" s="14"/>
      <c r="J8452" s="14"/>
      <c r="K8452" s="14"/>
      <c r="L8452" s="14"/>
      <c r="M8452" s="14"/>
      <c r="N8452" s="14"/>
      <c r="O8452" s="14"/>
      <c r="P8452" s="14"/>
    </row>
    <row r="8453" spans="9:16" x14ac:dyDescent="0.25">
      <c r="I8453" s="14"/>
      <c r="J8453" s="14"/>
      <c r="K8453" s="14"/>
      <c r="L8453" s="14"/>
      <c r="M8453" s="14"/>
      <c r="N8453" s="14"/>
      <c r="O8453" s="14"/>
      <c r="P8453" s="14"/>
    </row>
    <row r="8454" spans="9:16" x14ac:dyDescent="0.25">
      <c r="I8454" s="14"/>
      <c r="J8454" s="14"/>
      <c r="K8454" s="14"/>
      <c r="L8454" s="14"/>
      <c r="M8454" s="14"/>
      <c r="N8454" s="14"/>
      <c r="O8454" s="14"/>
      <c r="P8454" s="14"/>
    </row>
    <row r="8455" spans="9:16" x14ac:dyDescent="0.25">
      <c r="I8455" s="14"/>
      <c r="J8455" s="14"/>
      <c r="K8455" s="14"/>
      <c r="L8455" s="14"/>
      <c r="M8455" s="14"/>
      <c r="N8455" s="14"/>
      <c r="O8455" s="14"/>
      <c r="P8455" s="14"/>
    </row>
    <row r="8456" spans="9:16" x14ac:dyDescent="0.25">
      <c r="I8456" s="14"/>
      <c r="J8456" s="14"/>
      <c r="K8456" s="14"/>
      <c r="L8456" s="14"/>
      <c r="M8456" s="14"/>
      <c r="N8456" s="14"/>
      <c r="O8456" s="14"/>
      <c r="P8456" s="14"/>
    </row>
    <row r="8457" spans="9:16" x14ac:dyDescent="0.25">
      <c r="I8457" s="14"/>
      <c r="J8457" s="14"/>
      <c r="K8457" s="14"/>
      <c r="L8457" s="14"/>
      <c r="M8457" s="14"/>
      <c r="N8457" s="14"/>
      <c r="O8457" s="14"/>
      <c r="P8457" s="14"/>
    </row>
    <row r="8458" spans="9:16" x14ac:dyDescent="0.25">
      <c r="I8458" s="14"/>
      <c r="J8458" s="14"/>
      <c r="K8458" s="14"/>
      <c r="L8458" s="14"/>
      <c r="M8458" s="14"/>
      <c r="N8458" s="14"/>
      <c r="O8458" s="14"/>
      <c r="P8458" s="14"/>
    </row>
    <row r="8459" spans="9:16" x14ac:dyDescent="0.25">
      <c r="I8459" s="14"/>
      <c r="J8459" s="14"/>
      <c r="K8459" s="14"/>
      <c r="L8459" s="14"/>
      <c r="M8459" s="14"/>
      <c r="N8459" s="14"/>
      <c r="O8459" s="14"/>
      <c r="P8459" s="14"/>
    </row>
    <row r="8460" spans="9:16" x14ac:dyDescent="0.25">
      <c r="I8460" s="14"/>
      <c r="J8460" s="14"/>
      <c r="K8460" s="14"/>
      <c r="L8460" s="14"/>
      <c r="M8460" s="14"/>
      <c r="N8460" s="14"/>
      <c r="O8460" s="14"/>
      <c r="P8460" s="14"/>
    </row>
    <row r="8461" spans="9:16" x14ac:dyDescent="0.25">
      <c r="I8461" s="14"/>
      <c r="J8461" s="14"/>
      <c r="K8461" s="14"/>
      <c r="L8461" s="14"/>
      <c r="M8461" s="14"/>
      <c r="N8461" s="14"/>
      <c r="O8461" s="14"/>
      <c r="P8461" s="14"/>
    </row>
    <row r="8462" spans="9:16" x14ac:dyDescent="0.25">
      <c r="I8462" s="14"/>
      <c r="J8462" s="14"/>
      <c r="K8462" s="14"/>
      <c r="L8462" s="14"/>
      <c r="M8462" s="14"/>
      <c r="N8462" s="14"/>
      <c r="O8462" s="14"/>
      <c r="P8462" s="14"/>
    </row>
    <row r="8463" spans="9:16" x14ac:dyDescent="0.25">
      <c r="I8463" s="14"/>
      <c r="J8463" s="14"/>
      <c r="K8463" s="14"/>
      <c r="L8463" s="14"/>
      <c r="M8463" s="14"/>
      <c r="N8463" s="14"/>
      <c r="O8463" s="14"/>
      <c r="P8463" s="14"/>
    </row>
    <row r="8464" spans="9:16" x14ac:dyDescent="0.25">
      <c r="I8464" s="14"/>
      <c r="J8464" s="14"/>
      <c r="K8464" s="14"/>
      <c r="L8464" s="14"/>
      <c r="M8464" s="14"/>
      <c r="N8464" s="14"/>
      <c r="O8464" s="14"/>
      <c r="P8464" s="14"/>
    </row>
    <row r="8465" spans="9:16" x14ac:dyDescent="0.25">
      <c r="I8465" s="14"/>
      <c r="J8465" s="14"/>
      <c r="K8465" s="14"/>
      <c r="L8465" s="14"/>
      <c r="M8465" s="14"/>
      <c r="N8465" s="14"/>
      <c r="O8465" s="14"/>
      <c r="P8465" s="14"/>
    </row>
    <row r="8466" spans="9:16" x14ac:dyDescent="0.25">
      <c r="I8466" s="14"/>
      <c r="J8466" s="14"/>
      <c r="K8466" s="14"/>
      <c r="L8466" s="14"/>
      <c r="M8466" s="14"/>
      <c r="N8466" s="14"/>
      <c r="O8466" s="14"/>
      <c r="P8466" s="14"/>
    </row>
    <row r="8467" spans="9:16" x14ac:dyDescent="0.25">
      <c r="I8467" s="14"/>
      <c r="J8467" s="14"/>
      <c r="K8467" s="14"/>
      <c r="L8467" s="14"/>
      <c r="M8467" s="14"/>
      <c r="N8467" s="14"/>
      <c r="O8467" s="14"/>
      <c r="P8467" s="14"/>
    </row>
    <row r="8468" spans="9:16" x14ac:dyDescent="0.25">
      <c r="I8468" s="14"/>
      <c r="J8468" s="14"/>
      <c r="K8468" s="14"/>
      <c r="L8468" s="14"/>
      <c r="M8468" s="14"/>
      <c r="N8468" s="14"/>
      <c r="O8468" s="14"/>
      <c r="P8468" s="14"/>
    </row>
    <row r="8469" spans="9:16" x14ac:dyDescent="0.25">
      <c r="I8469" s="14"/>
      <c r="J8469" s="14"/>
      <c r="K8469" s="14"/>
      <c r="L8469" s="14"/>
      <c r="M8469" s="14"/>
      <c r="N8469" s="14"/>
      <c r="O8469" s="14"/>
      <c r="P8469" s="14"/>
    </row>
    <row r="8470" spans="9:16" x14ac:dyDescent="0.25">
      <c r="I8470" s="14"/>
      <c r="J8470" s="14"/>
      <c r="K8470" s="14"/>
      <c r="L8470" s="14"/>
      <c r="M8470" s="14"/>
      <c r="N8470" s="14"/>
      <c r="O8470" s="14"/>
      <c r="P8470" s="14"/>
    </row>
    <row r="8471" spans="9:16" x14ac:dyDescent="0.25">
      <c r="I8471" s="14"/>
      <c r="J8471" s="14"/>
      <c r="K8471" s="14"/>
      <c r="L8471" s="14"/>
      <c r="M8471" s="14"/>
      <c r="N8471" s="14"/>
      <c r="O8471" s="14"/>
      <c r="P8471" s="14"/>
    </row>
    <row r="8472" spans="9:16" x14ac:dyDescent="0.25">
      <c r="I8472" s="14"/>
      <c r="J8472" s="14"/>
      <c r="K8472" s="14"/>
      <c r="L8472" s="14"/>
      <c r="M8472" s="14"/>
      <c r="N8472" s="14"/>
      <c r="O8472" s="14"/>
      <c r="P8472" s="14"/>
    </row>
    <row r="8473" spans="9:16" x14ac:dyDescent="0.25">
      <c r="I8473" s="14"/>
      <c r="J8473" s="14"/>
      <c r="K8473" s="14"/>
      <c r="L8473" s="14"/>
      <c r="M8473" s="14"/>
      <c r="N8473" s="14"/>
      <c r="O8473" s="14"/>
      <c r="P8473" s="14"/>
    </row>
    <row r="8474" spans="9:16" x14ac:dyDescent="0.25">
      <c r="I8474" s="14"/>
      <c r="J8474" s="14"/>
      <c r="K8474" s="14"/>
      <c r="L8474" s="14"/>
      <c r="M8474" s="14"/>
      <c r="N8474" s="14"/>
      <c r="O8474" s="14"/>
      <c r="P8474" s="14"/>
    </row>
    <row r="8475" spans="9:16" x14ac:dyDescent="0.25">
      <c r="I8475" s="14"/>
      <c r="J8475" s="14"/>
      <c r="K8475" s="14"/>
      <c r="L8475" s="14"/>
      <c r="M8475" s="14"/>
      <c r="N8475" s="14"/>
      <c r="O8475" s="14"/>
      <c r="P8475" s="14"/>
    </row>
    <row r="8476" spans="9:16" x14ac:dyDescent="0.25">
      <c r="I8476" s="14"/>
      <c r="J8476" s="14"/>
      <c r="K8476" s="14"/>
      <c r="L8476" s="14"/>
      <c r="M8476" s="14"/>
      <c r="N8476" s="14"/>
      <c r="O8476" s="14"/>
      <c r="P8476" s="14"/>
    </row>
    <row r="8477" spans="9:16" x14ac:dyDescent="0.25">
      <c r="I8477" s="14"/>
      <c r="J8477" s="14"/>
      <c r="K8477" s="14"/>
      <c r="L8477" s="14"/>
      <c r="M8477" s="14"/>
      <c r="N8477" s="14"/>
      <c r="O8477" s="14"/>
      <c r="P8477" s="14"/>
    </row>
    <row r="8478" spans="9:16" x14ac:dyDescent="0.25">
      <c r="I8478" s="14"/>
      <c r="J8478" s="14"/>
      <c r="K8478" s="14"/>
      <c r="L8478" s="14"/>
      <c r="M8478" s="14"/>
      <c r="N8478" s="14"/>
      <c r="O8478" s="14"/>
      <c r="P8478" s="14"/>
    </row>
    <row r="8479" spans="9:16" x14ac:dyDescent="0.25">
      <c r="I8479" s="14"/>
      <c r="J8479" s="14"/>
      <c r="K8479" s="14"/>
      <c r="L8479" s="14"/>
      <c r="M8479" s="14"/>
      <c r="N8479" s="14"/>
      <c r="O8479" s="14"/>
      <c r="P8479" s="14"/>
    </row>
    <row r="8480" spans="9:16" x14ac:dyDescent="0.25">
      <c r="I8480" s="14"/>
      <c r="J8480" s="14"/>
      <c r="K8480" s="14"/>
      <c r="L8480" s="14"/>
      <c r="M8480" s="14"/>
      <c r="N8480" s="14"/>
      <c r="O8480" s="14"/>
      <c r="P8480" s="14"/>
    </row>
    <row r="8481" spans="9:16" x14ac:dyDescent="0.25">
      <c r="I8481" s="14"/>
      <c r="J8481" s="14"/>
      <c r="K8481" s="14"/>
      <c r="L8481" s="14"/>
      <c r="M8481" s="14"/>
      <c r="N8481" s="14"/>
      <c r="O8481" s="14"/>
      <c r="P8481" s="14"/>
    </row>
    <row r="8482" spans="9:16" x14ac:dyDescent="0.25">
      <c r="I8482" s="14"/>
      <c r="J8482" s="14"/>
      <c r="K8482" s="14"/>
      <c r="L8482" s="14"/>
      <c r="M8482" s="14"/>
      <c r="N8482" s="14"/>
      <c r="O8482" s="14"/>
      <c r="P8482" s="14"/>
    </row>
    <row r="8483" spans="9:16" x14ac:dyDescent="0.25">
      <c r="I8483" s="14"/>
      <c r="J8483" s="14"/>
      <c r="K8483" s="14"/>
      <c r="L8483" s="14"/>
      <c r="M8483" s="14"/>
      <c r="N8483" s="14"/>
      <c r="O8483" s="14"/>
      <c r="P8483" s="14"/>
    </row>
    <row r="8484" spans="9:16" x14ac:dyDescent="0.25">
      <c r="I8484" s="14"/>
      <c r="J8484" s="14"/>
      <c r="K8484" s="14"/>
      <c r="L8484" s="14"/>
      <c r="M8484" s="14"/>
      <c r="N8484" s="14"/>
      <c r="O8484" s="14"/>
      <c r="P8484" s="14"/>
    </row>
    <row r="8485" spans="9:16" x14ac:dyDescent="0.25">
      <c r="I8485" s="14"/>
      <c r="J8485" s="14"/>
      <c r="K8485" s="14"/>
      <c r="L8485" s="14"/>
      <c r="M8485" s="14"/>
      <c r="N8485" s="14"/>
      <c r="O8485" s="14"/>
      <c r="P8485" s="14"/>
    </row>
    <row r="8486" spans="9:16" x14ac:dyDescent="0.25">
      <c r="I8486" s="14"/>
      <c r="J8486" s="14"/>
      <c r="K8486" s="14"/>
      <c r="L8486" s="14"/>
      <c r="M8486" s="14"/>
      <c r="N8486" s="14"/>
      <c r="O8486" s="14"/>
      <c r="P8486" s="14"/>
    </row>
    <row r="8487" spans="9:16" x14ac:dyDescent="0.25">
      <c r="I8487" s="14"/>
      <c r="J8487" s="14"/>
      <c r="K8487" s="14"/>
      <c r="L8487" s="14"/>
      <c r="M8487" s="14"/>
      <c r="N8487" s="14"/>
      <c r="O8487" s="14"/>
      <c r="P8487" s="14"/>
    </row>
    <row r="8488" spans="9:16" x14ac:dyDescent="0.25">
      <c r="I8488" s="14"/>
      <c r="J8488" s="14"/>
      <c r="K8488" s="14"/>
      <c r="L8488" s="14"/>
      <c r="M8488" s="14"/>
      <c r="N8488" s="14"/>
      <c r="O8488" s="14"/>
      <c r="P8488" s="14"/>
    </row>
    <row r="8489" spans="9:16" x14ac:dyDescent="0.25">
      <c r="I8489" s="14"/>
      <c r="J8489" s="14"/>
      <c r="K8489" s="14"/>
      <c r="L8489" s="14"/>
      <c r="M8489" s="14"/>
      <c r="N8489" s="14"/>
      <c r="O8489" s="14"/>
      <c r="P8489" s="14"/>
    </row>
    <row r="8490" spans="9:16" x14ac:dyDescent="0.25">
      <c r="I8490" s="14"/>
      <c r="J8490" s="14"/>
      <c r="K8490" s="14"/>
      <c r="L8490" s="14"/>
      <c r="M8490" s="14"/>
      <c r="N8490" s="14"/>
      <c r="O8490" s="14"/>
      <c r="P8490" s="14"/>
    </row>
    <row r="8491" spans="9:16" x14ac:dyDescent="0.25">
      <c r="I8491" s="14"/>
      <c r="J8491" s="14"/>
      <c r="K8491" s="14"/>
      <c r="L8491" s="14"/>
      <c r="M8491" s="14"/>
      <c r="N8491" s="14"/>
      <c r="O8491" s="14"/>
      <c r="P8491" s="14"/>
    </row>
    <row r="8492" spans="9:16" x14ac:dyDescent="0.25">
      <c r="I8492" s="14"/>
      <c r="J8492" s="14"/>
      <c r="K8492" s="14"/>
      <c r="L8492" s="14"/>
      <c r="M8492" s="14"/>
      <c r="N8492" s="14"/>
      <c r="O8492" s="14"/>
      <c r="P8492" s="14"/>
    </row>
    <row r="8493" spans="9:16" x14ac:dyDescent="0.25">
      <c r="I8493" s="14"/>
      <c r="J8493" s="14"/>
      <c r="K8493" s="14"/>
      <c r="L8493" s="14"/>
      <c r="M8493" s="14"/>
      <c r="N8493" s="14"/>
      <c r="O8493" s="14"/>
      <c r="P8493" s="14"/>
    </row>
    <row r="8494" spans="9:16" x14ac:dyDescent="0.25">
      <c r="I8494" s="14"/>
      <c r="J8494" s="14"/>
      <c r="K8494" s="14"/>
      <c r="L8494" s="14"/>
      <c r="M8494" s="14"/>
      <c r="N8494" s="14"/>
      <c r="O8494" s="14"/>
      <c r="P8494" s="14"/>
    </row>
    <row r="8495" spans="9:16" x14ac:dyDescent="0.25">
      <c r="I8495" s="14"/>
      <c r="J8495" s="14"/>
      <c r="K8495" s="14"/>
      <c r="L8495" s="14"/>
      <c r="M8495" s="14"/>
      <c r="N8495" s="14"/>
      <c r="O8495" s="14"/>
      <c r="P8495" s="14"/>
    </row>
    <row r="8496" spans="9:16" x14ac:dyDescent="0.25">
      <c r="I8496" s="14"/>
      <c r="J8496" s="14"/>
      <c r="K8496" s="14"/>
      <c r="L8496" s="14"/>
      <c r="M8496" s="14"/>
      <c r="N8496" s="14"/>
      <c r="O8496" s="14"/>
      <c r="P8496" s="14"/>
    </row>
    <row r="8497" spans="9:16" x14ac:dyDescent="0.25">
      <c r="I8497" s="14"/>
      <c r="J8497" s="14"/>
      <c r="K8497" s="14"/>
      <c r="L8497" s="14"/>
      <c r="M8497" s="14"/>
      <c r="N8497" s="14"/>
      <c r="O8497" s="14"/>
      <c r="P8497" s="14"/>
    </row>
    <row r="8498" spans="9:16" x14ac:dyDescent="0.25">
      <c r="I8498" s="14"/>
      <c r="J8498" s="14"/>
      <c r="K8498" s="14"/>
      <c r="L8498" s="14"/>
      <c r="M8498" s="14"/>
      <c r="N8498" s="14"/>
      <c r="O8498" s="14"/>
      <c r="P8498" s="14"/>
    </row>
    <row r="8499" spans="9:16" x14ac:dyDescent="0.25">
      <c r="I8499" s="14"/>
      <c r="J8499" s="14"/>
      <c r="K8499" s="14"/>
      <c r="L8499" s="14"/>
      <c r="M8499" s="14"/>
      <c r="N8499" s="14"/>
      <c r="O8499" s="14"/>
      <c r="P8499" s="14"/>
    </row>
    <row r="8500" spans="9:16" x14ac:dyDescent="0.25">
      <c r="I8500" s="14"/>
      <c r="J8500" s="14"/>
      <c r="K8500" s="14"/>
      <c r="L8500" s="14"/>
      <c r="M8500" s="14"/>
      <c r="N8500" s="14"/>
      <c r="O8500" s="14"/>
      <c r="P8500" s="14"/>
    </row>
    <row r="8501" spans="9:16" x14ac:dyDescent="0.25">
      <c r="I8501" s="14"/>
      <c r="J8501" s="14"/>
      <c r="K8501" s="14"/>
      <c r="L8501" s="14"/>
      <c r="M8501" s="14"/>
      <c r="N8501" s="14"/>
      <c r="O8501" s="14"/>
      <c r="P8501" s="14"/>
    </row>
    <row r="8502" spans="9:16" x14ac:dyDescent="0.25">
      <c r="I8502" s="14"/>
      <c r="J8502" s="14"/>
      <c r="K8502" s="14"/>
      <c r="L8502" s="14"/>
      <c r="M8502" s="14"/>
      <c r="N8502" s="14"/>
      <c r="O8502" s="14"/>
      <c r="P8502" s="14"/>
    </row>
    <row r="8503" spans="9:16" x14ac:dyDescent="0.25">
      <c r="I8503" s="14"/>
      <c r="J8503" s="14"/>
      <c r="K8503" s="14"/>
      <c r="L8503" s="14"/>
      <c r="M8503" s="14"/>
      <c r="N8503" s="14"/>
      <c r="O8503" s="14"/>
      <c r="P8503" s="14"/>
    </row>
    <row r="8504" spans="9:16" x14ac:dyDescent="0.25">
      <c r="I8504" s="14"/>
      <c r="J8504" s="14"/>
      <c r="K8504" s="14"/>
      <c r="L8504" s="14"/>
      <c r="M8504" s="14"/>
      <c r="N8504" s="14"/>
      <c r="O8504" s="14"/>
      <c r="P8504" s="14"/>
    </row>
    <row r="8505" spans="9:16" x14ac:dyDescent="0.25">
      <c r="I8505" s="14"/>
      <c r="J8505" s="14"/>
      <c r="K8505" s="14"/>
      <c r="L8505" s="14"/>
      <c r="M8505" s="14"/>
      <c r="N8505" s="14"/>
      <c r="O8505" s="14"/>
      <c r="P8505" s="14"/>
    </row>
    <row r="8506" spans="9:16" x14ac:dyDescent="0.25">
      <c r="I8506" s="14"/>
      <c r="J8506" s="14"/>
      <c r="K8506" s="14"/>
      <c r="L8506" s="14"/>
      <c r="M8506" s="14"/>
      <c r="N8506" s="14"/>
      <c r="O8506" s="14"/>
      <c r="P8506" s="14"/>
    </row>
    <row r="8507" spans="9:16" x14ac:dyDescent="0.25">
      <c r="I8507" s="14"/>
      <c r="J8507" s="14"/>
      <c r="K8507" s="14"/>
      <c r="L8507" s="14"/>
      <c r="M8507" s="14"/>
      <c r="N8507" s="14"/>
      <c r="O8507" s="14"/>
      <c r="P8507" s="14"/>
    </row>
    <row r="8508" spans="9:16" x14ac:dyDescent="0.25">
      <c r="I8508" s="14"/>
      <c r="J8508" s="14"/>
      <c r="K8508" s="14"/>
      <c r="L8508" s="14"/>
      <c r="M8508" s="14"/>
      <c r="N8508" s="14"/>
      <c r="O8508" s="14"/>
      <c r="P8508" s="14"/>
    </row>
    <row r="8509" spans="9:16" x14ac:dyDescent="0.25">
      <c r="I8509" s="14"/>
      <c r="J8509" s="14"/>
      <c r="K8509" s="14"/>
      <c r="L8509" s="14"/>
      <c r="M8509" s="14"/>
      <c r="N8509" s="14"/>
      <c r="O8509" s="14"/>
      <c r="P8509" s="14"/>
    </row>
    <row r="8510" spans="9:16" x14ac:dyDescent="0.25">
      <c r="I8510" s="14"/>
      <c r="J8510" s="14"/>
      <c r="K8510" s="14"/>
      <c r="L8510" s="14"/>
      <c r="M8510" s="14"/>
      <c r="N8510" s="14"/>
      <c r="O8510" s="14"/>
      <c r="P8510" s="14"/>
    </row>
    <row r="8511" spans="9:16" x14ac:dyDescent="0.25">
      <c r="I8511" s="14"/>
      <c r="J8511" s="14"/>
      <c r="K8511" s="14"/>
      <c r="L8511" s="14"/>
      <c r="M8511" s="14"/>
      <c r="N8511" s="14"/>
      <c r="O8511" s="14"/>
      <c r="P8511" s="14"/>
    </row>
    <row r="8512" spans="9:16" x14ac:dyDescent="0.25">
      <c r="I8512" s="14"/>
      <c r="J8512" s="14"/>
      <c r="K8512" s="14"/>
      <c r="L8512" s="14"/>
      <c r="M8512" s="14"/>
      <c r="N8512" s="14"/>
      <c r="O8512" s="14"/>
      <c r="P8512" s="14"/>
    </row>
    <row r="8513" spans="9:16" x14ac:dyDescent="0.25">
      <c r="I8513" s="14"/>
      <c r="J8513" s="14"/>
      <c r="K8513" s="14"/>
      <c r="L8513" s="14"/>
      <c r="M8513" s="14"/>
      <c r="N8513" s="14"/>
      <c r="O8513" s="14"/>
      <c r="P8513" s="14"/>
    </row>
    <row r="8514" spans="9:16" x14ac:dyDescent="0.25">
      <c r="I8514" s="14"/>
      <c r="J8514" s="14"/>
      <c r="K8514" s="14"/>
      <c r="L8514" s="14"/>
      <c r="M8514" s="14"/>
      <c r="N8514" s="14"/>
      <c r="O8514" s="14"/>
      <c r="P8514" s="14"/>
    </row>
    <row r="8515" spans="9:16" x14ac:dyDescent="0.25">
      <c r="I8515" s="14"/>
      <c r="J8515" s="14"/>
      <c r="K8515" s="14"/>
      <c r="L8515" s="14"/>
      <c r="M8515" s="14"/>
      <c r="N8515" s="14"/>
      <c r="O8515" s="14"/>
      <c r="P8515" s="14"/>
    </row>
    <row r="8516" spans="9:16" x14ac:dyDescent="0.25">
      <c r="I8516" s="14"/>
      <c r="J8516" s="14"/>
      <c r="K8516" s="14"/>
      <c r="L8516" s="14"/>
      <c r="M8516" s="14"/>
      <c r="N8516" s="14"/>
      <c r="O8516" s="14"/>
      <c r="P8516" s="14"/>
    </row>
    <row r="8517" spans="9:16" x14ac:dyDescent="0.25">
      <c r="I8517" s="14"/>
      <c r="J8517" s="14"/>
      <c r="K8517" s="14"/>
      <c r="L8517" s="14"/>
      <c r="M8517" s="14"/>
      <c r="N8517" s="14"/>
      <c r="O8517" s="14"/>
      <c r="P8517" s="14"/>
    </row>
    <row r="8518" spans="9:16" x14ac:dyDescent="0.25">
      <c r="I8518" s="14"/>
      <c r="J8518" s="14"/>
      <c r="K8518" s="14"/>
      <c r="L8518" s="14"/>
      <c r="M8518" s="14"/>
      <c r="N8518" s="14"/>
      <c r="O8518" s="14"/>
      <c r="P8518" s="14"/>
    </row>
    <row r="8519" spans="9:16" x14ac:dyDescent="0.25">
      <c r="I8519" s="14"/>
      <c r="J8519" s="14"/>
      <c r="K8519" s="14"/>
      <c r="L8519" s="14"/>
      <c r="M8519" s="14"/>
      <c r="N8519" s="14"/>
      <c r="O8519" s="14"/>
      <c r="P8519" s="14"/>
    </row>
    <row r="8520" spans="9:16" x14ac:dyDescent="0.25">
      <c r="I8520" s="14"/>
      <c r="J8520" s="14"/>
      <c r="K8520" s="14"/>
      <c r="L8520" s="14"/>
      <c r="M8520" s="14"/>
      <c r="N8520" s="14"/>
      <c r="O8520" s="14"/>
      <c r="P8520" s="14"/>
    </row>
    <row r="8521" spans="9:16" x14ac:dyDescent="0.25">
      <c r="I8521" s="14"/>
      <c r="J8521" s="14"/>
      <c r="K8521" s="14"/>
      <c r="L8521" s="14"/>
      <c r="M8521" s="14"/>
      <c r="N8521" s="14"/>
      <c r="O8521" s="14"/>
      <c r="P8521" s="14"/>
    </row>
    <row r="8522" spans="9:16" x14ac:dyDescent="0.25">
      <c r="I8522" s="14"/>
      <c r="J8522" s="14"/>
      <c r="K8522" s="14"/>
      <c r="L8522" s="14"/>
      <c r="M8522" s="14"/>
      <c r="N8522" s="14"/>
      <c r="O8522" s="14"/>
      <c r="P8522" s="14"/>
    </row>
    <row r="8523" spans="9:16" x14ac:dyDescent="0.25">
      <c r="I8523" s="14"/>
      <c r="J8523" s="14"/>
      <c r="K8523" s="14"/>
      <c r="L8523" s="14"/>
      <c r="M8523" s="14"/>
      <c r="N8523" s="14"/>
      <c r="O8523" s="14"/>
      <c r="P8523" s="14"/>
    </row>
    <row r="8524" spans="9:16" x14ac:dyDescent="0.25">
      <c r="I8524" s="14"/>
      <c r="J8524" s="14"/>
      <c r="K8524" s="14"/>
      <c r="L8524" s="14"/>
      <c r="M8524" s="14"/>
      <c r="N8524" s="14"/>
      <c r="O8524" s="14"/>
      <c r="P8524" s="14"/>
    </row>
    <row r="8525" spans="9:16" x14ac:dyDescent="0.25">
      <c r="I8525" s="14"/>
      <c r="J8525" s="14"/>
      <c r="K8525" s="14"/>
      <c r="L8525" s="14"/>
      <c r="M8525" s="14"/>
      <c r="N8525" s="14"/>
      <c r="O8525" s="14"/>
      <c r="P8525" s="14"/>
    </row>
    <row r="8526" spans="9:16" x14ac:dyDescent="0.25">
      <c r="I8526" s="14"/>
      <c r="J8526" s="14"/>
      <c r="K8526" s="14"/>
      <c r="L8526" s="14"/>
      <c r="M8526" s="14"/>
      <c r="N8526" s="14"/>
      <c r="O8526" s="14"/>
      <c r="P8526" s="14"/>
    </row>
    <row r="8527" spans="9:16" x14ac:dyDescent="0.25">
      <c r="I8527" s="14"/>
      <c r="J8527" s="14"/>
      <c r="K8527" s="14"/>
      <c r="L8527" s="14"/>
      <c r="M8527" s="14"/>
      <c r="N8527" s="14"/>
      <c r="O8527" s="14"/>
      <c r="P8527" s="14"/>
    </row>
    <row r="8528" spans="9:16" x14ac:dyDescent="0.25">
      <c r="I8528" s="14"/>
      <c r="J8528" s="14"/>
      <c r="K8528" s="14"/>
      <c r="L8528" s="14"/>
      <c r="M8528" s="14"/>
      <c r="N8528" s="14"/>
      <c r="O8528" s="14"/>
      <c r="P8528" s="14"/>
    </row>
    <row r="8529" spans="9:16" x14ac:dyDescent="0.25">
      <c r="I8529" s="14"/>
      <c r="J8529" s="14"/>
      <c r="K8529" s="14"/>
      <c r="L8529" s="14"/>
      <c r="M8529" s="14"/>
      <c r="N8529" s="14"/>
      <c r="O8529" s="14"/>
      <c r="P8529" s="14"/>
    </row>
    <row r="8530" spans="9:16" x14ac:dyDescent="0.25">
      <c r="I8530" s="14"/>
      <c r="J8530" s="14"/>
      <c r="K8530" s="14"/>
      <c r="L8530" s="14"/>
      <c r="M8530" s="14"/>
      <c r="N8530" s="14"/>
      <c r="O8530" s="14"/>
      <c r="P8530" s="14"/>
    </row>
    <row r="8531" spans="9:16" x14ac:dyDescent="0.25">
      <c r="I8531" s="14"/>
      <c r="J8531" s="14"/>
      <c r="K8531" s="14"/>
      <c r="L8531" s="14"/>
      <c r="M8531" s="14"/>
      <c r="N8531" s="14"/>
      <c r="O8531" s="14"/>
      <c r="P8531" s="14"/>
    </row>
    <row r="8532" spans="9:16" x14ac:dyDescent="0.25">
      <c r="I8532" s="14"/>
      <c r="J8532" s="14"/>
      <c r="K8532" s="14"/>
      <c r="L8532" s="14"/>
      <c r="M8532" s="14"/>
      <c r="N8532" s="14"/>
      <c r="O8532" s="14"/>
      <c r="P8532" s="14"/>
    </row>
    <row r="8533" spans="9:16" x14ac:dyDescent="0.25">
      <c r="I8533" s="14"/>
      <c r="J8533" s="14"/>
      <c r="K8533" s="14"/>
      <c r="L8533" s="14"/>
      <c r="M8533" s="14"/>
      <c r="N8533" s="14"/>
      <c r="O8533" s="14"/>
      <c r="P8533" s="14"/>
    </row>
    <row r="8534" spans="9:16" x14ac:dyDescent="0.25">
      <c r="I8534" s="14"/>
      <c r="J8534" s="14"/>
      <c r="K8534" s="14"/>
      <c r="L8534" s="14"/>
      <c r="M8534" s="14"/>
      <c r="N8534" s="14"/>
      <c r="O8534" s="14"/>
      <c r="P8534" s="14"/>
    </row>
    <row r="8535" spans="9:16" x14ac:dyDescent="0.25">
      <c r="I8535" s="14"/>
      <c r="J8535" s="14"/>
      <c r="K8535" s="14"/>
      <c r="L8535" s="14"/>
      <c r="M8535" s="14"/>
      <c r="N8535" s="14"/>
      <c r="O8535" s="14"/>
      <c r="P8535" s="14"/>
    </row>
    <row r="8536" spans="9:16" x14ac:dyDescent="0.25">
      <c r="I8536" s="14"/>
      <c r="J8536" s="14"/>
      <c r="K8536" s="14"/>
      <c r="L8536" s="14"/>
      <c r="M8536" s="14"/>
      <c r="N8536" s="14"/>
      <c r="O8536" s="14"/>
      <c r="P8536" s="14"/>
    </row>
    <row r="8537" spans="9:16" x14ac:dyDescent="0.25">
      <c r="I8537" s="14"/>
      <c r="J8537" s="14"/>
      <c r="K8537" s="14"/>
      <c r="L8537" s="14"/>
      <c r="M8537" s="14"/>
      <c r="N8537" s="14"/>
      <c r="O8537" s="14"/>
      <c r="P8537" s="14"/>
    </row>
    <row r="8538" spans="9:16" x14ac:dyDescent="0.25">
      <c r="I8538" s="14"/>
      <c r="J8538" s="14"/>
      <c r="K8538" s="14"/>
      <c r="L8538" s="14"/>
      <c r="M8538" s="14"/>
      <c r="N8538" s="14"/>
      <c r="O8538" s="14"/>
      <c r="P8538" s="14"/>
    </row>
    <row r="8539" spans="9:16" x14ac:dyDescent="0.25">
      <c r="I8539" s="14"/>
      <c r="J8539" s="14"/>
      <c r="K8539" s="14"/>
      <c r="L8539" s="14"/>
      <c r="M8539" s="14"/>
      <c r="N8539" s="14"/>
      <c r="O8539" s="14"/>
      <c r="P8539" s="14"/>
    </row>
    <row r="8540" spans="9:16" x14ac:dyDescent="0.25">
      <c r="I8540" s="14"/>
      <c r="J8540" s="14"/>
      <c r="K8540" s="14"/>
      <c r="L8540" s="14"/>
      <c r="M8540" s="14"/>
      <c r="N8540" s="14"/>
      <c r="O8540" s="14"/>
      <c r="P8540" s="14"/>
    </row>
    <row r="8541" spans="9:16" x14ac:dyDescent="0.25">
      <c r="I8541" s="14"/>
      <c r="J8541" s="14"/>
      <c r="K8541" s="14"/>
      <c r="L8541" s="14"/>
      <c r="M8541" s="14"/>
      <c r="N8541" s="14"/>
      <c r="O8541" s="14"/>
      <c r="P8541" s="14"/>
    </row>
    <row r="8542" spans="9:16" x14ac:dyDescent="0.25">
      <c r="I8542" s="14"/>
      <c r="J8542" s="14"/>
      <c r="K8542" s="14"/>
      <c r="L8542" s="14"/>
      <c r="M8542" s="14"/>
      <c r="N8542" s="14"/>
      <c r="O8542" s="14"/>
      <c r="P8542" s="14"/>
    </row>
    <row r="8543" spans="9:16" x14ac:dyDescent="0.25">
      <c r="I8543" s="14"/>
      <c r="J8543" s="14"/>
      <c r="K8543" s="14"/>
      <c r="L8543" s="14"/>
      <c r="M8543" s="14"/>
      <c r="N8543" s="14"/>
      <c r="O8543" s="14"/>
      <c r="P8543" s="14"/>
    </row>
    <row r="8544" spans="9:16" x14ac:dyDescent="0.25">
      <c r="I8544" s="14"/>
      <c r="J8544" s="14"/>
      <c r="K8544" s="14"/>
      <c r="L8544" s="14"/>
      <c r="M8544" s="14"/>
      <c r="N8544" s="14"/>
      <c r="O8544" s="14"/>
      <c r="P8544" s="14"/>
    </row>
    <row r="8545" spans="9:16" x14ac:dyDescent="0.25">
      <c r="I8545" s="14"/>
      <c r="J8545" s="14"/>
      <c r="K8545" s="14"/>
      <c r="L8545" s="14"/>
      <c r="M8545" s="14"/>
      <c r="N8545" s="14"/>
      <c r="O8545" s="14"/>
      <c r="P8545" s="14"/>
    </row>
    <row r="8546" spans="9:16" x14ac:dyDescent="0.25">
      <c r="I8546" s="14"/>
      <c r="J8546" s="14"/>
      <c r="K8546" s="14"/>
      <c r="L8546" s="14"/>
      <c r="M8546" s="14"/>
      <c r="N8546" s="14"/>
      <c r="O8546" s="14"/>
      <c r="P8546" s="14"/>
    </row>
    <row r="8547" spans="9:16" x14ac:dyDescent="0.25">
      <c r="I8547" s="14"/>
      <c r="J8547" s="14"/>
      <c r="K8547" s="14"/>
      <c r="L8547" s="14"/>
      <c r="M8547" s="14"/>
      <c r="N8547" s="14"/>
      <c r="O8547" s="14"/>
      <c r="P8547" s="14"/>
    </row>
    <row r="8548" spans="9:16" x14ac:dyDescent="0.25">
      <c r="I8548" s="14"/>
      <c r="J8548" s="14"/>
      <c r="K8548" s="14"/>
      <c r="L8548" s="14"/>
      <c r="M8548" s="14"/>
      <c r="N8548" s="14"/>
      <c r="O8548" s="14"/>
      <c r="P8548" s="14"/>
    </row>
    <row r="8549" spans="9:16" x14ac:dyDescent="0.25">
      <c r="I8549" s="14"/>
      <c r="J8549" s="14"/>
      <c r="K8549" s="14"/>
      <c r="L8549" s="14"/>
      <c r="M8549" s="14"/>
      <c r="N8549" s="14"/>
      <c r="O8549" s="14"/>
      <c r="P8549" s="14"/>
    </row>
    <row r="8550" spans="9:16" x14ac:dyDescent="0.25">
      <c r="I8550" s="14"/>
      <c r="J8550" s="14"/>
      <c r="K8550" s="14"/>
      <c r="L8550" s="14"/>
      <c r="M8550" s="14"/>
      <c r="N8550" s="14"/>
      <c r="O8550" s="14"/>
      <c r="P8550" s="14"/>
    </row>
    <row r="8551" spans="9:16" x14ac:dyDescent="0.25">
      <c r="I8551" s="14"/>
      <c r="J8551" s="14"/>
      <c r="K8551" s="14"/>
      <c r="L8551" s="14"/>
      <c r="M8551" s="14"/>
      <c r="N8551" s="14"/>
      <c r="O8551" s="14"/>
      <c r="P8551" s="14"/>
    </row>
    <row r="8552" spans="9:16" x14ac:dyDescent="0.25">
      <c r="I8552" s="14"/>
      <c r="J8552" s="14"/>
      <c r="K8552" s="14"/>
      <c r="L8552" s="14"/>
      <c r="M8552" s="14"/>
      <c r="N8552" s="14"/>
      <c r="O8552" s="14"/>
      <c r="P8552" s="14"/>
    </row>
    <row r="8553" spans="9:16" x14ac:dyDescent="0.25">
      <c r="I8553" s="14"/>
      <c r="J8553" s="14"/>
      <c r="K8553" s="14"/>
      <c r="L8553" s="14"/>
      <c r="M8553" s="14"/>
      <c r="N8553" s="14"/>
      <c r="O8553" s="14"/>
      <c r="P8553" s="14"/>
    </row>
    <row r="8554" spans="9:16" x14ac:dyDescent="0.25">
      <c r="I8554" s="14"/>
      <c r="J8554" s="14"/>
      <c r="K8554" s="14"/>
      <c r="L8554" s="14"/>
      <c r="M8554" s="14"/>
      <c r="N8554" s="14"/>
      <c r="O8554" s="14"/>
      <c r="P8554" s="14"/>
    </row>
    <row r="8555" spans="9:16" x14ac:dyDescent="0.25">
      <c r="I8555" s="14"/>
      <c r="J8555" s="14"/>
      <c r="K8555" s="14"/>
      <c r="L8555" s="14"/>
      <c r="M8555" s="14"/>
      <c r="N8555" s="14"/>
      <c r="O8555" s="14"/>
      <c r="P8555" s="14"/>
    </row>
    <row r="8556" spans="9:16" x14ac:dyDescent="0.25">
      <c r="I8556" s="14"/>
      <c r="J8556" s="14"/>
      <c r="K8556" s="14"/>
      <c r="L8556" s="14"/>
      <c r="M8556" s="14"/>
      <c r="N8556" s="14"/>
      <c r="O8556" s="14"/>
      <c r="P8556" s="14"/>
    </row>
    <row r="8557" spans="9:16" x14ac:dyDescent="0.25">
      <c r="I8557" s="14"/>
      <c r="J8557" s="14"/>
      <c r="K8557" s="14"/>
      <c r="L8557" s="14"/>
      <c r="M8557" s="14"/>
      <c r="N8557" s="14"/>
      <c r="O8557" s="14"/>
      <c r="P8557" s="14"/>
    </row>
    <row r="8558" spans="9:16" x14ac:dyDescent="0.25">
      <c r="I8558" s="14"/>
      <c r="J8558" s="14"/>
      <c r="K8558" s="14"/>
      <c r="L8558" s="14"/>
      <c r="M8558" s="14"/>
      <c r="N8558" s="14"/>
      <c r="O8558" s="14"/>
      <c r="P8558" s="14"/>
    </row>
    <row r="8559" spans="9:16" x14ac:dyDescent="0.25">
      <c r="I8559" s="14"/>
      <c r="J8559" s="14"/>
      <c r="K8559" s="14"/>
      <c r="L8559" s="14"/>
      <c r="M8559" s="14"/>
      <c r="N8559" s="14"/>
      <c r="O8559" s="14"/>
      <c r="P8559" s="14"/>
    </row>
    <row r="8560" spans="9:16" x14ac:dyDescent="0.25">
      <c r="I8560" s="14"/>
      <c r="J8560" s="14"/>
      <c r="K8560" s="14"/>
      <c r="L8560" s="14"/>
      <c r="M8560" s="14"/>
      <c r="N8560" s="14"/>
      <c r="O8560" s="14"/>
      <c r="P8560" s="14"/>
    </row>
    <row r="8561" spans="9:16" x14ac:dyDescent="0.25">
      <c r="I8561" s="14"/>
      <c r="J8561" s="14"/>
      <c r="K8561" s="14"/>
      <c r="L8561" s="14"/>
      <c r="M8561" s="14"/>
      <c r="N8561" s="14"/>
      <c r="O8561" s="14"/>
      <c r="P8561" s="14"/>
    </row>
    <row r="8562" spans="9:16" x14ac:dyDescent="0.25">
      <c r="I8562" s="14"/>
      <c r="J8562" s="14"/>
      <c r="K8562" s="14"/>
      <c r="L8562" s="14"/>
      <c r="M8562" s="14"/>
      <c r="N8562" s="14"/>
      <c r="O8562" s="14"/>
      <c r="P8562" s="14"/>
    </row>
    <row r="8563" spans="9:16" x14ac:dyDescent="0.25">
      <c r="I8563" s="14"/>
      <c r="J8563" s="14"/>
      <c r="K8563" s="14"/>
      <c r="L8563" s="14"/>
      <c r="M8563" s="14"/>
      <c r="N8563" s="14"/>
      <c r="O8563" s="14"/>
      <c r="P8563" s="14"/>
    </row>
    <row r="8564" spans="9:16" x14ac:dyDescent="0.25">
      <c r="I8564" s="14"/>
      <c r="J8564" s="14"/>
      <c r="K8564" s="14"/>
      <c r="L8564" s="14"/>
      <c r="M8564" s="14"/>
      <c r="N8564" s="14"/>
      <c r="O8564" s="14"/>
      <c r="P8564" s="14"/>
    </row>
    <row r="8565" spans="9:16" x14ac:dyDescent="0.25">
      <c r="I8565" s="14"/>
      <c r="J8565" s="14"/>
      <c r="K8565" s="14"/>
      <c r="L8565" s="14"/>
      <c r="M8565" s="14"/>
      <c r="N8565" s="14"/>
      <c r="O8565" s="14"/>
      <c r="P8565" s="14"/>
    </row>
    <row r="8566" spans="9:16" x14ac:dyDescent="0.25">
      <c r="I8566" s="14"/>
      <c r="J8566" s="14"/>
      <c r="K8566" s="14"/>
      <c r="L8566" s="14"/>
      <c r="M8566" s="14"/>
      <c r="N8566" s="14"/>
      <c r="O8566" s="14"/>
      <c r="P8566" s="14"/>
    </row>
    <row r="8567" spans="9:16" x14ac:dyDescent="0.25">
      <c r="I8567" s="14"/>
      <c r="J8567" s="14"/>
      <c r="K8567" s="14"/>
      <c r="L8567" s="14"/>
      <c r="M8567" s="14"/>
      <c r="N8567" s="14"/>
      <c r="O8567" s="14"/>
      <c r="P8567" s="14"/>
    </row>
    <row r="8568" spans="9:16" x14ac:dyDescent="0.25">
      <c r="I8568" s="14"/>
      <c r="J8568" s="14"/>
      <c r="K8568" s="14"/>
      <c r="L8568" s="14"/>
      <c r="M8568" s="14"/>
      <c r="N8568" s="14"/>
      <c r="O8568" s="14"/>
      <c r="P8568" s="14"/>
    </row>
    <row r="8569" spans="9:16" x14ac:dyDescent="0.25">
      <c r="I8569" s="14"/>
      <c r="J8569" s="14"/>
      <c r="K8569" s="14"/>
      <c r="L8569" s="14"/>
      <c r="M8569" s="14"/>
      <c r="N8569" s="14"/>
      <c r="O8569" s="14"/>
      <c r="P8569" s="14"/>
    </row>
    <row r="8570" spans="9:16" x14ac:dyDescent="0.25">
      <c r="I8570" s="14"/>
      <c r="J8570" s="14"/>
      <c r="K8570" s="14"/>
      <c r="L8570" s="14"/>
      <c r="M8570" s="14"/>
      <c r="N8570" s="14"/>
      <c r="O8570" s="14"/>
      <c r="P8570" s="14"/>
    </row>
    <row r="8571" spans="9:16" x14ac:dyDescent="0.25">
      <c r="I8571" s="14"/>
      <c r="J8571" s="14"/>
      <c r="K8571" s="14"/>
      <c r="L8571" s="14"/>
      <c r="M8571" s="14"/>
      <c r="N8571" s="14"/>
      <c r="O8571" s="14"/>
      <c r="P8571" s="14"/>
    </row>
    <row r="8572" spans="9:16" x14ac:dyDescent="0.25">
      <c r="I8572" s="14"/>
      <c r="J8572" s="14"/>
      <c r="K8572" s="14"/>
      <c r="L8572" s="14"/>
      <c r="M8572" s="14"/>
      <c r="N8572" s="14"/>
      <c r="O8572" s="14"/>
      <c r="P8572" s="14"/>
    </row>
    <row r="8573" spans="9:16" x14ac:dyDescent="0.25">
      <c r="I8573" s="14"/>
      <c r="J8573" s="14"/>
      <c r="K8573" s="14"/>
      <c r="L8573" s="14"/>
      <c r="M8573" s="14"/>
      <c r="N8573" s="14"/>
      <c r="O8573" s="14"/>
      <c r="P8573" s="14"/>
    </row>
    <row r="8574" spans="9:16" x14ac:dyDescent="0.25">
      <c r="I8574" s="14"/>
      <c r="J8574" s="14"/>
      <c r="K8574" s="14"/>
      <c r="L8574" s="14"/>
      <c r="M8574" s="14"/>
      <c r="N8574" s="14"/>
      <c r="O8574" s="14"/>
      <c r="P8574" s="14"/>
    </row>
    <row r="8575" spans="9:16" x14ac:dyDescent="0.25">
      <c r="I8575" s="14"/>
      <c r="J8575" s="14"/>
      <c r="K8575" s="14"/>
      <c r="L8575" s="14"/>
      <c r="M8575" s="14"/>
      <c r="N8575" s="14"/>
      <c r="O8575" s="14"/>
      <c r="P8575" s="14"/>
    </row>
    <row r="8576" spans="9:16" x14ac:dyDescent="0.25">
      <c r="I8576" s="14"/>
      <c r="J8576" s="14"/>
      <c r="K8576" s="14"/>
      <c r="L8576" s="14"/>
      <c r="M8576" s="14"/>
      <c r="N8576" s="14"/>
      <c r="O8576" s="14"/>
      <c r="P8576" s="14"/>
    </row>
    <row r="8577" spans="9:16" x14ac:dyDescent="0.25">
      <c r="I8577" s="14"/>
      <c r="J8577" s="14"/>
      <c r="K8577" s="14"/>
      <c r="L8577" s="14"/>
      <c r="M8577" s="14"/>
      <c r="N8577" s="14"/>
      <c r="O8577" s="14"/>
      <c r="P8577" s="14"/>
    </row>
    <row r="8578" spans="9:16" x14ac:dyDescent="0.25">
      <c r="I8578" s="14"/>
      <c r="J8578" s="14"/>
      <c r="K8578" s="14"/>
      <c r="L8578" s="14"/>
      <c r="M8578" s="14"/>
      <c r="N8578" s="14"/>
      <c r="O8578" s="14"/>
      <c r="P8578" s="14"/>
    </row>
    <row r="8579" spans="9:16" x14ac:dyDescent="0.25">
      <c r="I8579" s="14"/>
      <c r="J8579" s="14"/>
      <c r="K8579" s="14"/>
      <c r="L8579" s="14"/>
      <c r="M8579" s="14"/>
      <c r="N8579" s="14"/>
      <c r="O8579" s="14"/>
      <c r="P8579" s="14"/>
    </row>
    <row r="8580" spans="9:16" x14ac:dyDescent="0.25">
      <c r="I8580" s="14"/>
      <c r="J8580" s="14"/>
      <c r="K8580" s="14"/>
      <c r="L8580" s="14"/>
      <c r="M8580" s="14"/>
      <c r="N8580" s="14"/>
      <c r="O8580" s="14"/>
      <c r="P8580" s="14"/>
    </row>
    <row r="8581" spans="9:16" x14ac:dyDescent="0.25">
      <c r="I8581" s="14"/>
      <c r="J8581" s="14"/>
      <c r="K8581" s="14"/>
      <c r="L8581" s="14"/>
      <c r="M8581" s="14"/>
      <c r="N8581" s="14"/>
      <c r="O8581" s="14"/>
      <c r="P8581" s="14"/>
    </row>
    <row r="8582" spans="9:16" x14ac:dyDescent="0.25">
      <c r="I8582" s="14"/>
      <c r="J8582" s="14"/>
      <c r="K8582" s="14"/>
      <c r="L8582" s="14"/>
      <c r="M8582" s="14"/>
      <c r="N8582" s="14"/>
      <c r="O8582" s="14"/>
      <c r="P8582" s="14"/>
    </row>
    <row r="8583" spans="9:16" x14ac:dyDescent="0.25">
      <c r="I8583" s="14"/>
      <c r="J8583" s="14"/>
      <c r="K8583" s="14"/>
      <c r="L8583" s="14"/>
      <c r="M8583" s="14"/>
      <c r="N8583" s="14"/>
      <c r="O8583" s="14"/>
      <c r="P8583" s="14"/>
    </row>
    <row r="8584" spans="9:16" x14ac:dyDescent="0.25">
      <c r="I8584" s="14"/>
      <c r="J8584" s="14"/>
      <c r="K8584" s="14"/>
      <c r="L8584" s="14"/>
      <c r="M8584" s="14"/>
      <c r="N8584" s="14"/>
      <c r="O8584" s="14"/>
      <c r="P8584" s="14"/>
    </row>
    <row r="8585" spans="9:16" x14ac:dyDescent="0.25">
      <c r="I8585" s="14"/>
      <c r="J8585" s="14"/>
      <c r="K8585" s="14"/>
      <c r="L8585" s="14"/>
      <c r="M8585" s="14"/>
      <c r="N8585" s="14"/>
      <c r="O8585" s="14"/>
      <c r="P8585" s="14"/>
    </row>
    <row r="8586" spans="9:16" x14ac:dyDescent="0.25">
      <c r="I8586" s="14"/>
      <c r="J8586" s="14"/>
      <c r="K8586" s="14"/>
      <c r="L8586" s="14"/>
      <c r="M8586" s="14"/>
      <c r="N8586" s="14"/>
      <c r="O8586" s="14"/>
      <c r="P8586" s="14"/>
    </row>
    <row r="8587" spans="9:16" x14ac:dyDescent="0.25">
      <c r="I8587" s="14"/>
      <c r="J8587" s="14"/>
      <c r="K8587" s="14"/>
      <c r="L8587" s="14"/>
      <c r="M8587" s="14"/>
      <c r="N8587" s="14"/>
      <c r="O8587" s="14"/>
      <c r="P8587" s="14"/>
    </row>
    <row r="8588" spans="9:16" x14ac:dyDescent="0.25">
      <c r="I8588" s="14"/>
      <c r="J8588" s="14"/>
      <c r="K8588" s="14"/>
      <c r="L8588" s="14"/>
      <c r="M8588" s="14"/>
      <c r="N8588" s="14"/>
      <c r="O8588" s="14"/>
      <c r="P8588" s="14"/>
    </row>
    <row r="8589" spans="9:16" x14ac:dyDescent="0.25">
      <c r="I8589" s="14"/>
      <c r="J8589" s="14"/>
      <c r="K8589" s="14"/>
      <c r="L8589" s="14"/>
      <c r="M8589" s="14"/>
      <c r="N8589" s="14"/>
      <c r="O8589" s="14"/>
      <c r="P8589" s="14"/>
    </row>
    <row r="8590" spans="9:16" x14ac:dyDescent="0.25">
      <c r="I8590" s="14"/>
      <c r="J8590" s="14"/>
      <c r="K8590" s="14"/>
      <c r="L8590" s="14"/>
      <c r="M8590" s="14"/>
      <c r="N8590" s="14"/>
      <c r="O8590" s="14"/>
      <c r="P8590" s="14"/>
    </row>
    <row r="8591" spans="9:16" x14ac:dyDescent="0.25">
      <c r="I8591" s="14"/>
      <c r="J8591" s="14"/>
      <c r="K8591" s="14"/>
      <c r="L8591" s="14"/>
      <c r="M8591" s="14"/>
      <c r="N8591" s="14"/>
      <c r="O8591" s="14"/>
      <c r="P8591" s="14"/>
    </row>
    <row r="8592" spans="9:16" x14ac:dyDescent="0.25">
      <c r="I8592" s="14"/>
      <c r="J8592" s="14"/>
      <c r="K8592" s="14"/>
      <c r="L8592" s="14"/>
      <c r="M8592" s="14"/>
      <c r="N8592" s="14"/>
      <c r="O8592" s="14"/>
      <c r="P8592" s="14"/>
    </row>
    <row r="8593" spans="9:16" x14ac:dyDescent="0.25">
      <c r="I8593" s="14"/>
      <c r="J8593" s="14"/>
      <c r="K8593" s="14"/>
      <c r="L8593" s="14"/>
      <c r="M8593" s="14"/>
      <c r="N8593" s="14"/>
      <c r="O8593" s="14"/>
      <c r="P8593" s="14"/>
    </row>
    <row r="8594" spans="9:16" x14ac:dyDescent="0.25">
      <c r="I8594" s="14"/>
      <c r="J8594" s="14"/>
      <c r="K8594" s="14"/>
      <c r="L8594" s="14"/>
      <c r="M8594" s="14"/>
      <c r="N8594" s="14"/>
      <c r="O8594" s="14"/>
      <c r="P8594" s="14"/>
    </row>
    <row r="8595" spans="9:16" x14ac:dyDescent="0.25">
      <c r="I8595" s="14"/>
      <c r="J8595" s="14"/>
      <c r="K8595" s="14"/>
      <c r="L8595" s="14"/>
      <c r="M8595" s="14"/>
      <c r="N8595" s="14"/>
      <c r="O8595" s="14"/>
      <c r="P8595" s="14"/>
    </row>
    <row r="8596" spans="9:16" x14ac:dyDescent="0.25">
      <c r="I8596" s="14"/>
      <c r="J8596" s="14"/>
      <c r="K8596" s="14"/>
      <c r="L8596" s="14"/>
      <c r="M8596" s="14"/>
      <c r="N8596" s="14"/>
      <c r="O8596" s="14"/>
      <c r="P8596" s="14"/>
    </row>
    <row r="8597" spans="9:16" x14ac:dyDescent="0.25">
      <c r="I8597" s="14"/>
      <c r="J8597" s="14"/>
      <c r="K8597" s="14"/>
      <c r="L8597" s="14"/>
      <c r="M8597" s="14"/>
      <c r="N8597" s="14"/>
      <c r="O8597" s="14"/>
      <c r="P8597" s="14"/>
    </row>
    <row r="8598" spans="9:16" x14ac:dyDescent="0.25">
      <c r="I8598" s="14"/>
      <c r="J8598" s="14"/>
      <c r="K8598" s="14"/>
      <c r="L8598" s="14"/>
      <c r="M8598" s="14"/>
      <c r="N8598" s="14"/>
      <c r="O8598" s="14"/>
      <c r="P8598" s="14"/>
    </row>
    <row r="8599" spans="9:16" x14ac:dyDescent="0.25">
      <c r="I8599" s="14"/>
      <c r="J8599" s="14"/>
      <c r="K8599" s="14"/>
      <c r="L8599" s="14"/>
      <c r="M8599" s="14"/>
      <c r="N8599" s="14"/>
      <c r="O8599" s="14"/>
      <c r="P8599" s="14"/>
    </row>
    <row r="8600" spans="9:16" x14ac:dyDescent="0.25">
      <c r="I8600" s="14"/>
      <c r="J8600" s="14"/>
      <c r="K8600" s="14"/>
      <c r="L8600" s="14"/>
      <c r="M8600" s="14"/>
      <c r="N8600" s="14"/>
      <c r="O8600" s="14"/>
      <c r="P8600" s="14"/>
    </row>
    <row r="8601" spans="9:16" x14ac:dyDescent="0.25">
      <c r="I8601" s="14"/>
      <c r="J8601" s="14"/>
      <c r="K8601" s="14"/>
      <c r="L8601" s="14"/>
      <c r="M8601" s="14"/>
      <c r="N8601" s="14"/>
      <c r="O8601" s="14"/>
      <c r="P8601" s="14"/>
    </row>
    <row r="8602" spans="9:16" x14ac:dyDescent="0.25">
      <c r="I8602" s="14"/>
      <c r="J8602" s="14"/>
      <c r="K8602" s="14"/>
      <c r="L8602" s="14"/>
      <c r="M8602" s="14"/>
      <c r="N8602" s="14"/>
      <c r="O8602" s="14"/>
      <c r="P8602" s="14"/>
    </row>
    <row r="8603" spans="9:16" x14ac:dyDescent="0.25">
      <c r="I8603" s="14"/>
      <c r="J8603" s="14"/>
      <c r="K8603" s="14"/>
      <c r="L8603" s="14"/>
      <c r="M8603" s="14"/>
      <c r="N8603" s="14"/>
      <c r="O8603" s="14"/>
      <c r="P8603" s="14"/>
    </row>
    <row r="8604" spans="9:16" x14ac:dyDescent="0.25">
      <c r="I8604" s="14"/>
      <c r="J8604" s="14"/>
      <c r="K8604" s="14"/>
      <c r="L8604" s="14"/>
      <c r="M8604" s="14"/>
      <c r="N8604" s="14"/>
      <c r="O8604" s="14"/>
      <c r="P8604" s="14"/>
    </row>
    <row r="8605" spans="9:16" x14ac:dyDescent="0.25">
      <c r="I8605" s="14"/>
      <c r="J8605" s="14"/>
      <c r="K8605" s="14"/>
      <c r="L8605" s="14"/>
      <c r="M8605" s="14"/>
      <c r="N8605" s="14"/>
      <c r="O8605" s="14"/>
      <c r="P8605" s="14"/>
    </row>
    <row r="8606" spans="9:16" x14ac:dyDescent="0.25">
      <c r="I8606" s="14"/>
      <c r="J8606" s="14"/>
      <c r="K8606" s="14"/>
      <c r="L8606" s="14"/>
      <c r="M8606" s="14"/>
      <c r="N8606" s="14"/>
      <c r="O8606" s="14"/>
      <c r="P8606" s="14"/>
    </row>
    <row r="8607" spans="9:16" x14ac:dyDescent="0.25">
      <c r="I8607" s="14"/>
      <c r="J8607" s="14"/>
      <c r="K8607" s="14"/>
      <c r="L8607" s="14"/>
      <c r="M8607" s="14"/>
      <c r="N8607" s="14"/>
      <c r="O8607" s="14"/>
      <c r="P8607" s="14"/>
    </row>
    <row r="8608" spans="9:16" x14ac:dyDescent="0.25">
      <c r="I8608" s="14"/>
      <c r="J8608" s="14"/>
      <c r="K8608" s="14"/>
      <c r="L8608" s="14"/>
      <c r="M8608" s="14"/>
      <c r="N8608" s="14"/>
      <c r="O8608" s="14"/>
      <c r="P8608" s="14"/>
    </row>
    <row r="8609" spans="9:16" x14ac:dyDescent="0.25">
      <c r="I8609" s="14"/>
      <c r="J8609" s="14"/>
      <c r="K8609" s="14"/>
      <c r="L8609" s="14"/>
      <c r="M8609" s="14"/>
      <c r="N8609" s="14"/>
      <c r="O8609" s="14"/>
      <c r="P8609" s="14"/>
    </row>
    <row r="8610" spans="9:16" x14ac:dyDescent="0.25">
      <c r="I8610" s="14"/>
      <c r="J8610" s="14"/>
      <c r="K8610" s="14"/>
      <c r="L8610" s="14"/>
      <c r="M8610" s="14"/>
      <c r="N8610" s="14"/>
      <c r="O8610" s="14"/>
      <c r="P8610" s="14"/>
    </row>
    <row r="8611" spans="9:16" x14ac:dyDescent="0.25">
      <c r="I8611" s="14"/>
      <c r="J8611" s="14"/>
      <c r="K8611" s="14"/>
      <c r="L8611" s="14"/>
      <c r="M8611" s="14"/>
      <c r="N8611" s="14"/>
      <c r="O8611" s="14"/>
      <c r="P8611" s="14"/>
    </row>
    <row r="8612" spans="9:16" x14ac:dyDescent="0.25">
      <c r="I8612" s="14"/>
      <c r="J8612" s="14"/>
      <c r="K8612" s="14"/>
      <c r="L8612" s="14"/>
      <c r="M8612" s="14"/>
      <c r="N8612" s="14"/>
      <c r="O8612" s="14"/>
      <c r="P8612" s="14"/>
    </row>
    <row r="8613" spans="9:16" x14ac:dyDescent="0.25">
      <c r="I8613" s="14"/>
      <c r="J8613" s="14"/>
      <c r="K8613" s="14"/>
      <c r="L8613" s="14"/>
      <c r="M8613" s="14"/>
      <c r="N8613" s="14"/>
      <c r="O8613" s="14"/>
      <c r="P8613" s="14"/>
    </row>
    <row r="8614" spans="9:16" x14ac:dyDescent="0.25">
      <c r="I8614" s="14"/>
      <c r="J8614" s="14"/>
      <c r="K8614" s="14"/>
      <c r="L8614" s="14"/>
      <c r="M8614" s="14"/>
      <c r="N8614" s="14"/>
      <c r="O8614" s="14"/>
      <c r="P8614" s="14"/>
    </row>
    <row r="8615" spans="9:16" x14ac:dyDescent="0.25">
      <c r="I8615" s="14"/>
      <c r="J8615" s="14"/>
      <c r="K8615" s="14"/>
      <c r="L8615" s="14"/>
      <c r="M8615" s="14"/>
      <c r="N8615" s="14"/>
      <c r="O8615" s="14"/>
      <c r="P8615" s="14"/>
    </row>
    <row r="8616" spans="9:16" x14ac:dyDescent="0.25">
      <c r="I8616" s="14"/>
      <c r="J8616" s="14"/>
      <c r="K8616" s="14"/>
      <c r="L8616" s="14"/>
      <c r="M8616" s="14"/>
      <c r="N8616" s="14"/>
      <c r="O8616" s="14"/>
      <c r="P8616" s="14"/>
    </row>
    <row r="8617" spans="9:16" x14ac:dyDescent="0.25">
      <c r="I8617" s="14"/>
      <c r="J8617" s="14"/>
      <c r="K8617" s="14"/>
      <c r="L8617" s="14"/>
      <c r="M8617" s="14"/>
      <c r="N8617" s="14"/>
      <c r="O8617" s="14"/>
      <c r="P8617" s="14"/>
    </row>
    <row r="8618" spans="9:16" x14ac:dyDescent="0.25">
      <c r="I8618" s="14"/>
      <c r="J8618" s="14"/>
      <c r="K8618" s="14"/>
      <c r="L8618" s="14"/>
      <c r="M8618" s="14"/>
      <c r="N8618" s="14"/>
      <c r="O8618" s="14"/>
      <c r="P8618" s="14"/>
    </row>
    <row r="8619" spans="9:16" x14ac:dyDescent="0.25">
      <c r="I8619" s="14"/>
      <c r="J8619" s="14"/>
      <c r="K8619" s="14"/>
      <c r="L8619" s="14"/>
      <c r="M8619" s="14"/>
      <c r="N8619" s="14"/>
      <c r="O8619" s="14"/>
      <c r="P8619" s="14"/>
    </row>
    <row r="8620" spans="9:16" x14ac:dyDescent="0.25">
      <c r="I8620" s="14"/>
      <c r="J8620" s="14"/>
      <c r="K8620" s="14"/>
      <c r="L8620" s="14"/>
      <c r="M8620" s="14"/>
      <c r="N8620" s="14"/>
      <c r="O8620" s="14"/>
      <c r="P8620" s="14"/>
    </row>
    <row r="8621" spans="9:16" x14ac:dyDescent="0.25">
      <c r="I8621" s="14"/>
      <c r="J8621" s="14"/>
      <c r="K8621" s="14"/>
      <c r="L8621" s="14"/>
      <c r="M8621" s="14"/>
      <c r="N8621" s="14"/>
      <c r="O8621" s="14"/>
      <c r="P8621" s="14"/>
    </row>
    <row r="8622" spans="9:16" x14ac:dyDescent="0.25">
      <c r="I8622" s="14"/>
      <c r="J8622" s="14"/>
      <c r="K8622" s="14"/>
      <c r="L8622" s="14"/>
      <c r="M8622" s="14"/>
      <c r="N8622" s="14"/>
      <c r="O8622" s="14"/>
      <c r="P8622" s="14"/>
    </row>
    <row r="8623" spans="9:16" x14ac:dyDescent="0.25">
      <c r="I8623" s="14"/>
      <c r="J8623" s="14"/>
      <c r="K8623" s="14"/>
      <c r="L8623" s="14"/>
      <c r="M8623" s="14"/>
      <c r="N8623" s="14"/>
      <c r="O8623" s="14"/>
      <c r="P8623" s="14"/>
    </row>
    <row r="8624" spans="9:16" x14ac:dyDescent="0.25">
      <c r="I8624" s="14"/>
      <c r="J8624" s="14"/>
      <c r="K8624" s="14"/>
      <c r="L8624" s="14"/>
      <c r="M8624" s="14"/>
      <c r="N8624" s="14"/>
      <c r="O8624" s="14"/>
      <c r="P8624" s="14"/>
    </row>
    <row r="8625" spans="9:16" x14ac:dyDescent="0.25">
      <c r="I8625" s="14"/>
      <c r="J8625" s="14"/>
      <c r="K8625" s="14"/>
      <c r="L8625" s="14"/>
      <c r="M8625" s="14"/>
      <c r="N8625" s="14"/>
      <c r="O8625" s="14"/>
      <c r="P8625" s="14"/>
    </row>
    <row r="8626" spans="9:16" x14ac:dyDescent="0.25">
      <c r="I8626" s="14"/>
      <c r="J8626" s="14"/>
      <c r="K8626" s="14"/>
      <c r="L8626" s="14"/>
      <c r="M8626" s="14"/>
      <c r="N8626" s="14"/>
      <c r="O8626" s="14"/>
      <c r="P8626" s="14"/>
    </row>
    <row r="8627" spans="9:16" x14ac:dyDescent="0.25">
      <c r="I8627" s="14"/>
      <c r="J8627" s="14"/>
      <c r="K8627" s="14"/>
      <c r="L8627" s="14"/>
      <c r="M8627" s="14"/>
      <c r="N8627" s="14"/>
      <c r="O8627" s="14"/>
      <c r="P8627" s="14"/>
    </row>
    <row r="8628" spans="9:16" x14ac:dyDescent="0.25">
      <c r="I8628" s="14"/>
      <c r="J8628" s="14"/>
      <c r="K8628" s="14"/>
      <c r="L8628" s="14"/>
      <c r="M8628" s="14"/>
      <c r="N8628" s="14"/>
      <c r="O8628" s="14"/>
      <c r="P8628" s="14"/>
    </row>
    <row r="8629" spans="9:16" x14ac:dyDescent="0.25">
      <c r="I8629" s="14"/>
      <c r="J8629" s="14"/>
      <c r="K8629" s="14"/>
      <c r="L8629" s="14"/>
      <c r="M8629" s="14"/>
      <c r="N8629" s="14"/>
      <c r="O8629" s="14"/>
      <c r="P8629" s="14"/>
    </row>
    <row r="8630" spans="9:16" x14ac:dyDescent="0.25">
      <c r="I8630" s="14"/>
      <c r="J8630" s="14"/>
      <c r="K8630" s="14"/>
      <c r="L8630" s="14"/>
      <c r="M8630" s="14"/>
      <c r="N8630" s="14"/>
      <c r="O8630" s="14"/>
      <c r="P8630" s="14"/>
    </row>
    <row r="8631" spans="9:16" x14ac:dyDescent="0.25">
      <c r="I8631" s="14"/>
      <c r="J8631" s="14"/>
      <c r="K8631" s="14"/>
      <c r="L8631" s="14"/>
      <c r="M8631" s="14"/>
      <c r="N8631" s="14"/>
      <c r="O8631" s="14"/>
      <c r="P8631" s="14"/>
    </row>
    <row r="8632" spans="9:16" x14ac:dyDescent="0.25">
      <c r="I8632" s="14"/>
      <c r="J8632" s="14"/>
      <c r="K8632" s="14"/>
      <c r="L8632" s="14"/>
      <c r="M8632" s="14"/>
      <c r="N8632" s="14"/>
      <c r="O8632" s="14"/>
      <c r="P8632" s="14"/>
    </row>
    <row r="8633" spans="9:16" x14ac:dyDescent="0.25">
      <c r="I8633" s="14"/>
      <c r="J8633" s="14"/>
      <c r="K8633" s="14"/>
      <c r="L8633" s="14"/>
      <c r="M8633" s="14"/>
      <c r="N8633" s="14"/>
      <c r="O8633" s="14"/>
      <c r="P8633" s="14"/>
    </row>
    <row r="8634" spans="9:16" x14ac:dyDescent="0.25">
      <c r="I8634" s="14"/>
      <c r="J8634" s="14"/>
      <c r="K8634" s="14"/>
      <c r="L8634" s="14"/>
      <c r="M8634" s="14"/>
      <c r="N8634" s="14"/>
      <c r="O8634" s="14"/>
      <c r="P8634" s="14"/>
    </row>
    <row r="8635" spans="9:16" x14ac:dyDescent="0.25">
      <c r="I8635" s="14"/>
      <c r="J8635" s="14"/>
      <c r="K8635" s="14"/>
      <c r="L8635" s="14"/>
      <c r="M8635" s="14"/>
      <c r="N8635" s="14"/>
      <c r="O8635" s="14"/>
      <c r="P8635" s="14"/>
    </row>
    <row r="8636" spans="9:16" x14ac:dyDescent="0.25">
      <c r="I8636" s="14"/>
      <c r="J8636" s="14"/>
      <c r="K8636" s="14"/>
      <c r="L8636" s="14"/>
      <c r="M8636" s="14"/>
      <c r="N8636" s="14"/>
      <c r="O8636" s="14"/>
      <c r="P8636" s="14"/>
    </row>
    <row r="8637" spans="9:16" x14ac:dyDescent="0.25">
      <c r="I8637" s="14"/>
      <c r="J8637" s="14"/>
      <c r="K8637" s="14"/>
      <c r="L8637" s="14"/>
      <c r="M8637" s="14"/>
      <c r="N8637" s="14"/>
      <c r="O8637" s="14"/>
      <c r="P8637" s="14"/>
    </row>
    <row r="8638" spans="9:16" x14ac:dyDescent="0.25">
      <c r="I8638" s="14"/>
      <c r="J8638" s="14"/>
      <c r="K8638" s="14"/>
      <c r="L8638" s="14"/>
      <c r="M8638" s="14"/>
      <c r="N8638" s="14"/>
      <c r="O8638" s="14"/>
      <c r="P8638" s="14"/>
    </row>
    <row r="8639" spans="9:16" x14ac:dyDescent="0.25">
      <c r="I8639" s="14"/>
      <c r="J8639" s="14"/>
      <c r="K8639" s="14"/>
      <c r="L8639" s="14"/>
      <c r="M8639" s="14"/>
      <c r="N8639" s="14"/>
      <c r="O8639" s="14"/>
      <c r="P8639" s="14"/>
    </row>
    <row r="8640" spans="9:16" x14ac:dyDescent="0.25">
      <c r="I8640" s="14"/>
      <c r="J8640" s="14"/>
      <c r="K8640" s="14"/>
      <c r="L8640" s="14"/>
      <c r="M8640" s="14"/>
      <c r="N8640" s="14"/>
      <c r="O8640" s="14"/>
      <c r="P8640" s="14"/>
    </row>
    <row r="8641" spans="9:16" x14ac:dyDescent="0.25">
      <c r="I8641" s="14"/>
      <c r="J8641" s="14"/>
      <c r="K8641" s="14"/>
      <c r="L8641" s="14"/>
      <c r="M8641" s="14"/>
      <c r="N8641" s="14"/>
      <c r="O8641" s="14"/>
      <c r="P8641" s="14"/>
    </row>
    <row r="8642" spans="9:16" x14ac:dyDescent="0.25">
      <c r="I8642" s="14"/>
      <c r="J8642" s="14"/>
      <c r="K8642" s="14"/>
      <c r="L8642" s="14"/>
      <c r="M8642" s="14"/>
      <c r="N8642" s="14"/>
      <c r="O8642" s="14"/>
      <c r="P8642" s="14"/>
    </row>
    <row r="8643" spans="9:16" x14ac:dyDescent="0.25">
      <c r="I8643" s="14"/>
      <c r="J8643" s="14"/>
      <c r="K8643" s="14"/>
      <c r="L8643" s="14"/>
      <c r="M8643" s="14"/>
      <c r="N8643" s="14"/>
      <c r="O8643" s="14"/>
      <c r="P8643" s="14"/>
    </row>
    <row r="8644" spans="9:16" x14ac:dyDescent="0.25">
      <c r="I8644" s="14"/>
      <c r="J8644" s="14"/>
      <c r="K8644" s="14"/>
      <c r="L8644" s="14"/>
      <c r="M8644" s="14"/>
      <c r="N8644" s="14"/>
      <c r="O8644" s="14"/>
      <c r="P8644" s="14"/>
    </row>
    <row r="8645" spans="9:16" x14ac:dyDescent="0.25">
      <c r="I8645" s="14"/>
      <c r="J8645" s="14"/>
      <c r="K8645" s="14"/>
      <c r="L8645" s="14"/>
      <c r="M8645" s="14"/>
      <c r="N8645" s="14"/>
      <c r="O8645" s="14"/>
      <c r="P8645" s="14"/>
    </row>
    <row r="8646" spans="9:16" x14ac:dyDescent="0.25">
      <c r="I8646" s="14"/>
      <c r="J8646" s="14"/>
      <c r="K8646" s="14"/>
      <c r="L8646" s="14"/>
      <c r="M8646" s="14"/>
      <c r="N8646" s="14"/>
      <c r="O8646" s="14"/>
      <c r="P8646" s="14"/>
    </row>
    <row r="8647" spans="9:16" x14ac:dyDescent="0.25">
      <c r="I8647" s="14"/>
      <c r="J8647" s="14"/>
      <c r="K8647" s="14"/>
      <c r="L8647" s="14"/>
      <c r="M8647" s="14"/>
      <c r="N8647" s="14"/>
      <c r="O8647" s="14"/>
      <c r="P8647" s="14"/>
    </row>
    <row r="8648" spans="9:16" x14ac:dyDescent="0.25">
      <c r="I8648" s="14"/>
      <c r="J8648" s="14"/>
      <c r="K8648" s="14"/>
      <c r="L8648" s="14"/>
      <c r="M8648" s="14"/>
      <c r="N8648" s="14"/>
      <c r="O8648" s="14"/>
      <c r="P8648" s="14"/>
    </row>
    <row r="8649" spans="9:16" x14ac:dyDescent="0.25">
      <c r="I8649" s="14"/>
      <c r="J8649" s="14"/>
      <c r="K8649" s="14"/>
      <c r="L8649" s="14"/>
      <c r="M8649" s="14"/>
      <c r="N8649" s="14"/>
      <c r="O8649" s="14"/>
      <c r="P8649" s="14"/>
    </row>
    <row r="8650" spans="9:16" x14ac:dyDescent="0.25">
      <c r="I8650" s="14"/>
      <c r="J8650" s="14"/>
      <c r="K8650" s="14"/>
      <c r="L8650" s="14"/>
      <c r="M8650" s="14"/>
      <c r="N8650" s="14"/>
      <c r="O8650" s="14"/>
      <c r="P8650" s="14"/>
    </row>
    <row r="8651" spans="9:16" x14ac:dyDescent="0.25">
      <c r="I8651" s="14"/>
      <c r="J8651" s="14"/>
      <c r="K8651" s="14"/>
      <c r="L8651" s="14"/>
      <c r="M8651" s="14"/>
      <c r="N8651" s="14"/>
      <c r="O8651" s="14"/>
      <c r="P8651" s="14"/>
    </row>
    <row r="8652" spans="9:16" x14ac:dyDescent="0.25">
      <c r="I8652" s="14"/>
      <c r="J8652" s="14"/>
      <c r="K8652" s="14"/>
      <c r="L8652" s="14"/>
      <c r="M8652" s="14"/>
      <c r="N8652" s="14"/>
      <c r="O8652" s="14"/>
      <c r="P8652" s="14"/>
    </row>
    <row r="8653" spans="9:16" x14ac:dyDescent="0.25">
      <c r="I8653" s="14"/>
      <c r="J8653" s="14"/>
      <c r="K8653" s="14"/>
      <c r="L8653" s="14"/>
      <c r="M8653" s="14"/>
      <c r="N8653" s="14"/>
      <c r="O8653" s="14"/>
      <c r="P8653" s="14"/>
    </row>
    <row r="8654" spans="9:16" x14ac:dyDescent="0.25">
      <c r="I8654" s="14"/>
      <c r="J8654" s="14"/>
      <c r="K8654" s="14"/>
      <c r="L8654" s="14"/>
      <c r="M8654" s="14"/>
      <c r="N8654" s="14"/>
      <c r="O8654" s="14"/>
      <c r="P8654" s="14"/>
    </row>
    <row r="8655" spans="9:16" x14ac:dyDescent="0.25">
      <c r="I8655" s="14"/>
      <c r="J8655" s="14"/>
      <c r="K8655" s="14"/>
      <c r="L8655" s="14"/>
      <c r="M8655" s="14"/>
      <c r="N8655" s="14"/>
      <c r="O8655" s="14"/>
      <c r="P8655" s="14"/>
    </row>
    <row r="8656" spans="9:16" x14ac:dyDescent="0.25">
      <c r="I8656" s="14"/>
      <c r="J8656" s="14"/>
      <c r="K8656" s="14"/>
      <c r="L8656" s="14"/>
      <c r="M8656" s="14"/>
      <c r="N8656" s="14"/>
      <c r="O8656" s="14"/>
      <c r="P8656" s="14"/>
    </row>
    <row r="8657" spans="9:16" x14ac:dyDescent="0.25">
      <c r="I8657" s="14"/>
      <c r="J8657" s="14"/>
      <c r="K8657" s="14"/>
      <c r="L8657" s="14"/>
      <c r="M8657" s="14"/>
      <c r="N8657" s="14"/>
      <c r="O8657" s="14"/>
      <c r="P8657" s="14"/>
    </row>
    <row r="8658" spans="9:16" x14ac:dyDescent="0.25">
      <c r="I8658" s="14"/>
      <c r="J8658" s="14"/>
      <c r="K8658" s="14"/>
      <c r="L8658" s="14"/>
      <c r="M8658" s="14"/>
      <c r="N8658" s="14"/>
      <c r="O8658" s="14"/>
      <c r="P8658" s="14"/>
    </row>
    <row r="8659" spans="9:16" x14ac:dyDescent="0.25">
      <c r="I8659" s="14"/>
      <c r="J8659" s="14"/>
      <c r="K8659" s="14"/>
      <c r="L8659" s="14"/>
      <c r="M8659" s="14"/>
      <c r="N8659" s="14"/>
      <c r="O8659" s="14"/>
      <c r="P8659" s="14"/>
    </row>
    <row r="8660" spans="9:16" x14ac:dyDescent="0.25">
      <c r="I8660" s="14"/>
      <c r="J8660" s="14"/>
      <c r="K8660" s="14"/>
      <c r="L8660" s="14"/>
      <c r="M8660" s="14"/>
      <c r="N8660" s="14"/>
      <c r="O8660" s="14"/>
      <c r="P8660" s="14"/>
    </row>
    <row r="8661" spans="9:16" x14ac:dyDescent="0.25">
      <c r="I8661" s="14"/>
      <c r="J8661" s="14"/>
      <c r="K8661" s="14"/>
      <c r="L8661" s="14"/>
      <c r="M8661" s="14"/>
      <c r="N8661" s="14"/>
      <c r="O8661" s="14"/>
      <c r="P8661" s="14"/>
    </row>
    <row r="8662" spans="9:16" x14ac:dyDescent="0.25">
      <c r="I8662" s="14"/>
      <c r="J8662" s="14"/>
      <c r="K8662" s="14"/>
      <c r="L8662" s="14"/>
      <c r="M8662" s="14"/>
      <c r="N8662" s="14"/>
      <c r="O8662" s="14"/>
      <c r="P8662" s="14"/>
    </row>
    <row r="8663" spans="9:16" x14ac:dyDescent="0.25">
      <c r="I8663" s="14"/>
      <c r="J8663" s="14"/>
      <c r="K8663" s="14"/>
      <c r="L8663" s="14"/>
      <c r="M8663" s="14"/>
      <c r="N8663" s="14"/>
      <c r="O8663" s="14"/>
      <c r="P8663" s="14"/>
    </row>
    <row r="8664" spans="9:16" x14ac:dyDescent="0.25">
      <c r="I8664" s="14"/>
      <c r="J8664" s="14"/>
      <c r="K8664" s="14"/>
      <c r="L8664" s="14"/>
      <c r="M8664" s="14"/>
      <c r="N8664" s="14"/>
      <c r="O8664" s="14"/>
      <c r="P8664" s="14"/>
    </row>
    <row r="8665" spans="9:16" x14ac:dyDescent="0.25">
      <c r="I8665" s="14"/>
      <c r="J8665" s="14"/>
      <c r="K8665" s="14"/>
      <c r="L8665" s="14"/>
      <c r="M8665" s="14"/>
      <c r="N8665" s="14"/>
      <c r="O8665" s="14"/>
      <c r="P8665" s="14"/>
    </row>
    <row r="8666" spans="9:16" x14ac:dyDescent="0.25">
      <c r="I8666" s="14"/>
      <c r="J8666" s="14"/>
      <c r="K8666" s="14"/>
      <c r="L8666" s="14"/>
      <c r="M8666" s="14"/>
      <c r="N8666" s="14"/>
      <c r="O8666" s="14"/>
      <c r="P8666" s="14"/>
    </row>
    <row r="8667" spans="9:16" x14ac:dyDescent="0.25">
      <c r="I8667" s="14"/>
      <c r="J8667" s="14"/>
      <c r="K8667" s="14"/>
      <c r="L8667" s="14"/>
      <c r="M8667" s="14"/>
      <c r="N8667" s="14"/>
      <c r="O8667" s="14"/>
      <c r="P8667" s="14"/>
    </row>
    <row r="8668" spans="9:16" x14ac:dyDescent="0.25">
      <c r="I8668" s="14"/>
      <c r="J8668" s="14"/>
      <c r="K8668" s="14"/>
      <c r="L8668" s="14"/>
      <c r="M8668" s="14"/>
      <c r="N8668" s="14"/>
      <c r="O8668" s="14"/>
      <c r="P8668" s="14"/>
    </row>
    <row r="8669" spans="9:16" x14ac:dyDescent="0.25">
      <c r="I8669" s="14"/>
      <c r="J8669" s="14"/>
      <c r="K8669" s="14"/>
      <c r="L8669" s="14"/>
      <c r="M8669" s="14"/>
      <c r="N8669" s="14"/>
      <c r="O8669" s="14"/>
      <c r="P8669" s="14"/>
    </row>
    <row r="8670" spans="9:16" x14ac:dyDescent="0.25">
      <c r="I8670" s="14"/>
      <c r="J8670" s="14"/>
      <c r="K8670" s="14"/>
      <c r="L8670" s="14"/>
      <c r="M8670" s="14"/>
      <c r="N8670" s="14"/>
      <c r="O8670" s="14"/>
      <c r="P8670" s="14"/>
    </row>
    <row r="8671" spans="9:16" x14ac:dyDescent="0.25">
      <c r="I8671" s="14"/>
      <c r="J8671" s="14"/>
      <c r="K8671" s="14"/>
      <c r="L8671" s="14"/>
      <c r="M8671" s="14"/>
      <c r="N8671" s="14"/>
      <c r="O8671" s="14"/>
      <c r="P8671" s="14"/>
    </row>
    <row r="8672" spans="9:16" x14ac:dyDescent="0.25">
      <c r="I8672" s="14"/>
      <c r="J8672" s="14"/>
      <c r="K8672" s="14"/>
      <c r="L8672" s="14"/>
      <c r="M8672" s="14"/>
      <c r="N8672" s="14"/>
      <c r="O8672" s="14"/>
      <c r="P8672" s="14"/>
    </row>
    <row r="8673" spans="9:16" x14ac:dyDescent="0.25">
      <c r="I8673" s="14"/>
      <c r="J8673" s="14"/>
      <c r="K8673" s="14"/>
      <c r="L8673" s="14"/>
      <c r="M8673" s="14"/>
      <c r="N8673" s="14"/>
      <c r="O8673" s="14"/>
      <c r="P8673" s="14"/>
    </row>
    <row r="8674" spans="9:16" x14ac:dyDescent="0.25">
      <c r="I8674" s="14"/>
      <c r="J8674" s="14"/>
      <c r="K8674" s="14"/>
      <c r="L8674" s="14"/>
      <c r="M8674" s="14"/>
      <c r="N8674" s="14"/>
      <c r="O8674" s="14"/>
      <c r="P8674" s="14"/>
    </row>
    <row r="8675" spans="9:16" x14ac:dyDescent="0.25">
      <c r="I8675" s="14"/>
      <c r="J8675" s="14"/>
      <c r="K8675" s="14"/>
      <c r="L8675" s="14"/>
      <c r="M8675" s="14"/>
      <c r="N8675" s="14"/>
      <c r="O8675" s="14"/>
      <c r="P8675" s="14"/>
    </row>
    <row r="8676" spans="9:16" x14ac:dyDescent="0.25">
      <c r="I8676" s="14"/>
      <c r="J8676" s="14"/>
      <c r="K8676" s="14"/>
      <c r="L8676" s="14"/>
      <c r="M8676" s="14"/>
      <c r="N8676" s="14"/>
      <c r="O8676" s="14"/>
      <c r="P8676" s="14"/>
    </row>
    <row r="8677" spans="9:16" x14ac:dyDescent="0.25">
      <c r="I8677" s="14"/>
      <c r="J8677" s="14"/>
      <c r="K8677" s="14"/>
      <c r="L8677" s="14"/>
      <c r="M8677" s="14"/>
      <c r="N8677" s="14"/>
      <c r="O8677" s="14"/>
      <c r="P8677" s="14"/>
    </row>
    <row r="8678" spans="9:16" x14ac:dyDescent="0.25">
      <c r="I8678" s="14"/>
      <c r="J8678" s="14"/>
      <c r="K8678" s="14"/>
      <c r="L8678" s="14"/>
      <c r="M8678" s="14"/>
      <c r="N8678" s="14"/>
      <c r="O8678" s="14"/>
      <c r="P8678" s="14"/>
    </row>
    <row r="8679" spans="9:16" x14ac:dyDescent="0.25">
      <c r="I8679" s="14"/>
      <c r="J8679" s="14"/>
      <c r="K8679" s="14"/>
      <c r="L8679" s="14"/>
      <c r="M8679" s="14"/>
      <c r="N8679" s="14"/>
      <c r="O8679" s="14"/>
      <c r="P8679" s="14"/>
    </row>
    <row r="8680" spans="9:16" x14ac:dyDescent="0.25">
      <c r="I8680" s="14"/>
      <c r="J8680" s="14"/>
      <c r="K8680" s="14"/>
      <c r="L8680" s="14"/>
      <c r="M8680" s="14"/>
      <c r="N8680" s="14"/>
      <c r="O8680" s="14"/>
      <c r="P8680" s="14"/>
    </row>
    <row r="8681" spans="9:16" x14ac:dyDescent="0.25">
      <c r="I8681" s="14"/>
      <c r="J8681" s="14"/>
      <c r="K8681" s="14"/>
      <c r="L8681" s="14"/>
      <c r="M8681" s="14"/>
      <c r="N8681" s="14"/>
      <c r="O8681" s="14"/>
      <c r="P8681" s="14"/>
    </row>
    <row r="8682" spans="9:16" x14ac:dyDescent="0.25">
      <c r="I8682" s="14"/>
      <c r="J8682" s="14"/>
      <c r="K8682" s="14"/>
      <c r="L8682" s="14"/>
      <c r="M8682" s="14"/>
      <c r="N8682" s="14"/>
      <c r="O8682" s="14"/>
      <c r="P8682" s="14"/>
    </row>
    <row r="8683" spans="9:16" x14ac:dyDescent="0.25">
      <c r="I8683" s="14"/>
      <c r="J8683" s="14"/>
      <c r="K8683" s="14"/>
      <c r="L8683" s="14"/>
      <c r="M8683" s="14"/>
      <c r="N8683" s="14"/>
      <c r="O8683" s="14"/>
      <c r="P8683" s="14"/>
    </row>
    <row r="8684" spans="9:16" x14ac:dyDescent="0.25">
      <c r="I8684" s="14"/>
      <c r="J8684" s="14"/>
      <c r="K8684" s="14"/>
      <c r="L8684" s="14"/>
      <c r="M8684" s="14"/>
      <c r="N8684" s="14"/>
      <c r="O8684" s="14"/>
      <c r="P8684" s="14"/>
    </row>
    <row r="8685" spans="9:16" x14ac:dyDescent="0.25">
      <c r="I8685" s="14"/>
      <c r="J8685" s="14"/>
      <c r="K8685" s="14"/>
      <c r="L8685" s="14"/>
      <c r="M8685" s="14"/>
      <c r="N8685" s="14"/>
      <c r="O8685" s="14"/>
      <c r="P8685" s="14"/>
    </row>
    <row r="8686" spans="9:16" x14ac:dyDescent="0.25">
      <c r="I8686" s="14"/>
      <c r="J8686" s="14"/>
      <c r="K8686" s="14"/>
      <c r="L8686" s="14"/>
      <c r="M8686" s="14"/>
      <c r="N8686" s="14"/>
      <c r="O8686" s="14"/>
      <c r="P8686" s="14"/>
    </row>
    <row r="8687" spans="9:16" x14ac:dyDescent="0.25">
      <c r="I8687" s="14"/>
      <c r="J8687" s="14"/>
      <c r="K8687" s="14"/>
      <c r="L8687" s="14"/>
      <c r="M8687" s="14"/>
      <c r="N8687" s="14"/>
      <c r="O8687" s="14"/>
      <c r="P8687" s="14"/>
    </row>
    <row r="8688" spans="9:16" x14ac:dyDescent="0.25">
      <c r="I8688" s="14"/>
      <c r="J8688" s="14"/>
      <c r="K8688" s="14"/>
      <c r="L8688" s="14"/>
      <c r="M8688" s="14"/>
      <c r="N8688" s="14"/>
      <c r="O8688" s="14"/>
      <c r="P8688" s="14"/>
    </row>
    <row r="8689" spans="9:16" x14ac:dyDescent="0.25">
      <c r="I8689" s="14"/>
      <c r="J8689" s="14"/>
      <c r="K8689" s="14"/>
      <c r="L8689" s="14"/>
      <c r="M8689" s="14"/>
      <c r="N8689" s="14"/>
      <c r="O8689" s="14"/>
      <c r="P8689" s="14"/>
    </row>
    <row r="8690" spans="9:16" x14ac:dyDescent="0.25">
      <c r="I8690" s="14"/>
      <c r="J8690" s="14"/>
      <c r="K8690" s="14"/>
      <c r="L8690" s="14"/>
      <c r="M8690" s="14"/>
      <c r="N8690" s="14"/>
      <c r="O8690" s="14"/>
      <c r="P8690" s="14"/>
    </row>
    <row r="8691" spans="9:16" x14ac:dyDescent="0.25">
      <c r="I8691" s="14"/>
      <c r="J8691" s="14"/>
      <c r="K8691" s="14"/>
      <c r="L8691" s="14"/>
      <c r="M8691" s="14"/>
      <c r="N8691" s="14"/>
      <c r="O8691" s="14"/>
      <c r="P8691" s="14"/>
    </row>
    <row r="8692" spans="9:16" x14ac:dyDescent="0.25">
      <c r="I8692" s="14"/>
      <c r="J8692" s="14"/>
      <c r="K8692" s="14"/>
      <c r="L8692" s="14"/>
      <c r="M8692" s="14"/>
      <c r="N8692" s="14"/>
      <c r="O8692" s="14"/>
      <c r="P8692" s="14"/>
    </row>
    <row r="8693" spans="9:16" x14ac:dyDescent="0.25">
      <c r="I8693" s="14"/>
      <c r="J8693" s="14"/>
      <c r="K8693" s="14"/>
      <c r="L8693" s="14"/>
      <c r="M8693" s="14"/>
      <c r="N8693" s="14"/>
      <c r="O8693" s="14"/>
      <c r="P8693" s="14"/>
    </row>
    <row r="8694" spans="9:16" x14ac:dyDescent="0.25">
      <c r="I8694" s="14"/>
      <c r="J8694" s="14"/>
      <c r="K8694" s="14"/>
      <c r="L8694" s="14"/>
      <c r="M8694" s="14"/>
      <c r="N8694" s="14"/>
      <c r="O8694" s="14"/>
      <c r="P8694" s="14"/>
    </row>
    <row r="8695" spans="9:16" x14ac:dyDescent="0.25">
      <c r="I8695" s="14"/>
      <c r="J8695" s="14"/>
      <c r="K8695" s="14"/>
      <c r="L8695" s="14"/>
      <c r="M8695" s="14"/>
      <c r="N8695" s="14"/>
      <c r="O8695" s="14"/>
      <c r="P8695" s="14"/>
    </row>
    <row r="8696" spans="9:16" x14ac:dyDescent="0.25">
      <c r="I8696" s="14"/>
      <c r="J8696" s="14"/>
      <c r="K8696" s="14"/>
      <c r="L8696" s="14"/>
      <c r="M8696" s="14"/>
      <c r="N8696" s="14"/>
      <c r="O8696" s="14"/>
      <c r="P8696" s="14"/>
    </row>
    <row r="8697" spans="9:16" x14ac:dyDescent="0.25">
      <c r="I8697" s="14"/>
      <c r="J8697" s="14"/>
      <c r="K8697" s="14"/>
      <c r="L8697" s="14"/>
      <c r="M8697" s="14"/>
      <c r="N8697" s="14"/>
      <c r="O8697" s="14"/>
      <c r="P8697" s="14"/>
    </row>
    <row r="8698" spans="9:16" x14ac:dyDescent="0.25">
      <c r="I8698" s="14"/>
      <c r="J8698" s="14"/>
      <c r="K8698" s="14"/>
      <c r="L8698" s="14"/>
      <c r="M8698" s="14"/>
      <c r="N8698" s="14"/>
      <c r="O8698" s="14"/>
      <c r="P8698" s="14"/>
    </row>
    <row r="8699" spans="9:16" x14ac:dyDescent="0.25">
      <c r="I8699" s="14"/>
      <c r="J8699" s="14"/>
      <c r="K8699" s="14"/>
      <c r="L8699" s="14"/>
      <c r="M8699" s="14"/>
      <c r="N8699" s="14"/>
      <c r="O8699" s="14"/>
      <c r="P8699" s="14"/>
    </row>
    <row r="8700" spans="9:16" x14ac:dyDescent="0.25">
      <c r="I8700" s="14"/>
      <c r="J8700" s="14"/>
      <c r="K8700" s="14"/>
      <c r="L8700" s="14"/>
      <c r="M8700" s="14"/>
      <c r="N8700" s="14"/>
      <c r="O8700" s="14"/>
      <c r="P8700" s="14"/>
    </row>
    <row r="8701" spans="9:16" x14ac:dyDescent="0.25">
      <c r="I8701" s="14"/>
      <c r="J8701" s="14"/>
      <c r="K8701" s="14"/>
      <c r="L8701" s="14"/>
      <c r="M8701" s="14"/>
      <c r="N8701" s="14"/>
      <c r="O8701" s="14"/>
      <c r="P8701" s="14"/>
    </row>
    <row r="8702" spans="9:16" x14ac:dyDescent="0.25">
      <c r="I8702" s="14"/>
      <c r="J8702" s="14"/>
      <c r="K8702" s="14"/>
      <c r="L8702" s="14"/>
      <c r="M8702" s="14"/>
      <c r="N8702" s="14"/>
      <c r="O8702" s="14"/>
      <c r="P8702" s="14"/>
    </row>
    <row r="8703" spans="9:16" x14ac:dyDescent="0.25">
      <c r="I8703" s="14"/>
      <c r="J8703" s="14"/>
      <c r="K8703" s="14"/>
      <c r="L8703" s="14"/>
      <c r="M8703" s="14"/>
      <c r="N8703" s="14"/>
      <c r="O8703" s="14"/>
      <c r="P8703" s="14"/>
    </row>
    <row r="8704" spans="9:16" x14ac:dyDescent="0.25">
      <c r="I8704" s="14"/>
      <c r="J8704" s="14"/>
      <c r="K8704" s="14"/>
      <c r="L8704" s="14"/>
      <c r="M8704" s="14"/>
      <c r="N8704" s="14"/>
      <c r="O8704" s="14"/>
      <c r="P8704" s="14"/>
    </row>
    <row r="8705" spans="9:16" x14ac:dyDescent="0.25">
      <c r="I8705" s="14"/>
      <c r="J8705" s="14"/>
      <c r="K8705" s="14"/>
      <c r="L8705" s="14"/>
      <c r="M8705" s="14"/>
      <c r="N8705" s="14"/>
      <c r="O8705" s="14"/>
      <c r="P8705" s="14"/>
    </row>
    <row r="8706" spans="9:16" x14ac:dyDescent="0.25">
      <c r="I8706" s="14"/>
      <c r="J8706" s="14"/>
      <c r="K8706" s="14"/>
      <c r="L8706" s="14"/>
      <c r="M8706" s="14"/>
      <c r="N8706" s="14"/>
      <c r="O8706" s="14"/>
      <c r="P8706" s="14"/>
    </row>
    <row r="8707" spans="9:16" x14ac:dyDescent="0.25">
      <c r="I8707" s="14"/>
      <c r="J8707" s="14"/>
      <c r="K8707" s="14"/>
      <c r="L8707" s="14"/>
      <c r="M8707" s="14"/>
      <c r="N8707" s="14"/>
      <c r="O8707" s="14"/>
      <c r="P8707" s="14"/>
    </row>
    <row r="8708" spans="9:16" x14ac:dyDescent="0.25">
      <c r="I8708" s="14"/>
      <c r="J8708" s="14"/>
      <c r="K8708" s="14"/>
      <c r="L8708" s="14"/>
      <c r="M8708" s="14"/>
      <c r="N8708" s="14"/>
      <c r="O8708" s="14"/>
      <c r="P8708" s="14"/>
    </row>
    <row r="8709" spans="9:16" x14ac:dyDescent="0.25">
      <c r="I8709" s="14"/>
      <c r="J8709" s="14"/>
      <c r="K8709" s="14"/>
      <c r="L8709" s="14"/>
      <c r="M8709" s="14"/>
      <c r="N8709" s="14"/>
      <c r="O8709" s="14"/>
      <c r="P8709" s="14"/>
    </row>
    <row r="8710" spans="9:16" x14ac:dyDescent="0.25">
      <c r="I8710" s="14"/>
      <c r="J8710" s="14"/>
      <c r="K8710" s="14"/>
      <c r="L8710" s="14"/>
      <c r="M8710" s="14"/>
      <c r="N8710" s="14"/>
      <c r="O8710" s="14"/>
      <c r="P8710" s="14"/>
    </row>
    <row r="8711" spans="9:16" x14ac:dyDescent="0.25">
      <c r="I8711" s="14"/>
      <c r="J8711" s="14"/>
      <c r="K8711" s="14"/>
      <c r="L8711" s="14"/>
      <c r="M8711" s="14"/>
      <c r="N8711" s="14"/>
      <c r="O8711" s="14"/>
      <c r="P8711" s="14"/>
    </row>
    <row r="8712" spans="9:16" x14ac:dyDescent="0.25">
      <c r="I8712" s="14"/>
      <c r="J8712" s="14"/>
      <c r="K8712" s="14"/>
      <c r="L8712" s="14"/>
      <c r="M8712" s="14"/>
      <c r="N8712" s="14"/>
      <c r="O8712" s="14"/>
      <c r="P8712" s="14"/>
    </row>
    <row r="8713" spans="9:16" x14ac:dyDescent="0.25">
      <c r="I8713" s="14"/>
      <c r="J8713" s="14"/>
      <c r="K8713" s="14"/>
      <c r="L8713" s="14"/>
      <c r="M8713" s="14"/>
      <c r="N8713" s="14"/>
      <c r="O8713" s="14"/>
      <c r="P8713" s="14"/>
    </row>
    <row r="8714" spans="9:16" x14ac:dyDescent="0.25">
      <c r="I8714" s="14"/>
      <c r="J8714" s="14"/>
      <c r="K8714" s="14"/>
      <c r="L8714" s="14"/>
      <c r="M8714" s="14"/>
      <c r="N8714" s="14"/>
      <c r="O8714" s="14"/>
      <c r="P8714" s="14"/>
    </row>
    <row r="8715" spans="9:16" x14ac:dyDescent="0.25">
      <c r="I8715" s="14"/>
      <c r="J8715" s="14"/>
      <c r="K8715" s="14"/>
      <c r="L8715" s="14"/>
      <c r="M8715" s="14"/>
      <c r="N8715" s="14"/>
      <c r="O8715" s="14"/>
      <c r="P8715" s="14"/>
    </row>
    <row r="8716" spans="9:16" x14ac:dyDescent="0.25">
      <c r="I8716" s="14"/>
      <c r="J8716" s="14"/>
      <c r="K8716" s="14"/>
      <c r="L8716" s="14"/>
      <c r="M8716" s="14"/>
      <c r="N8716" s="14"/>
      <c r="O8716" s="14"/>
      <c r="P8716" s="14"/>
    </row>
    <row r="8717" spans="9:16" x14ac:dyDescent="0.25">
      <c r="I8717" s="14"/>
      <c r="J8717" s="14"/>
      <c r="K8717" s="14"/>
      <c r="L8717" s="14"/>
      <c r="M8717" s="14"/>
      <c r="N8717" s="14"/>
      <c r="O8717" s="14"/>
      <c r="P8717" s="14"/>
    </row>
    <row r="8718" spans="9:16" x14ac:dyDescent="0.25">
      <c r="I8718" s="14"/>
      <c r="J8718" s="14"/>
      <c r="K8718" s="14"/>
      <c r="L8718" s="14"/>
      <c r="M8718" s="14"/>
      <c r="N8718" s="14"/>
      <c r="O8718" s="14"/>
      <c r="P8718" s="14"/>
    </row>
    <row r="8719" spans="9:16" x14ac:dyDescent="0.25">
      <c r="I8719" s="14"/>
      <c r="J8719" s="14"/>
      <c r="K8719" s="14"/>
      <c r="L8719" s="14"/>
      <c r="M8719" s="14"/>
      <c r="N8719" s="14"/>
      <c r="O8719" s="14"/>
      <c r="P8719" s="14"/>
    </row>
    <row r="8720" spans="9:16" x14ac:dyDescent="0.25">
      <c r="I8720" s="14"/>
      <c r="J8720" s="14"/>
      <c r="K8720" s="14"/>
      <c r="L8720" s="14"/>
      <c r="M8720" s="14"/>
      <c r="N8720" s="14"/>
      <c r="O8720" s="14"/>
      <c r="P8720" s="14"/>
    </row>
    <row r="8721" spans="9:16" x14ac:dyDescent="0.25">
      <c r="I8721" s="14"/>
      <c r="J8721" s="14"/>
      <c r="K8721" s="14"/>
      <c r="L8721" s="14"/>
      <c r="M8721" s="14"/>
      <c r="N8721" s="14"/>
      <c r="O8721" s="14"/>
      <c r="P8721" s="14"/>
    </row>
    <row r="8722" spans="9:16" x14ac:dyDescent="0.25">
      <c r="I8722" s="14"/>
      <c r="J8722" s="14"/>
      <c r="K8722" s="14"/>
      <c r="L8722" s="14"/>
      <c r="M8722" s="14"/>
      <c r="N8722" s="14"/>
      <c r="O8722" s="14"/>
      <c r="P8722" s="14"/>
    </row>
    <row r="8723" spans="9:16" x14ac:dyDescent="0.25">
      <c r="I8723" s="14"/>
      <c r="J8723" s="14"/>
      <c r="K8723" s="14"/>
      <c r="L8723" s="14"/>
      <c r="M8723" s="14"/>
      <c r="N8723" s="14"/>
      <c r="O8723" s="14"/>
      <c r="P8723" s="14"/>
    </row>
    <row r="8724" spans="9:16" x14ac:dyDescent="0.25">
      <c r="I8724" s="14"/>
      <c r="J8724" s="14"/>
      <c r="K8724" s="14"/>
      <c r="L8724" s="14"/>
      <c r="M8724" s="14"/>
      <c r="N8724" s="14"/>
      <c r="O8724" s="14"/>
      <c r="P8724" s="14"/>
    </row>
    <row r="8725" spans="9:16" x14ac:dyDescent="0.25">
      <c r="I8725" s="14"/>
      <c r="J8725" s="14"/>
      <c r="K8725" s="14"/>
      <c r="L8725" s="14"/>
      <c r="M8725" s="14"/>
      <c r="N8725" s="14"/>
      <c r="O8725" s="14"/>
      <c r="P8725" s="14"/>
    </row>
    <row r="8726" spans="9:16" x14ac:dyDescent="0.25">
      <c r="I8726" s="14"/>
      <c r="J8726" s="14"/>
      <c r="K8726" s="14"/>
      <c r="L8726" s="14"/>
      <c r="M8726" s="14"/>
      <c r="N8726" s="14"/>
      <c r="O8726" s="14"/>
      <c r="P8726" s="14"/>
    </row>
    <row r="8727" spans="9:16" x14ac:dyDescent="0.25">
      <c r="I8727" s="14"/>
      <c r="J8727" s="14"/>
      <c r="K8727" s="14"/>
      <c r="L8727" s="14"/>
      <c r="M8727" s="14"/>
      <c r="N8727" s="14"/>
      <c r="O8727" s="14"/>
      <c r="P8727" s="14"/>
    </row>
    <row r="8728" spans="9:16" x14ac:dyDescent="0.25">
      <c r="I8728" s="14"/>
      <c r="J8728" s="14"/>
      <c r="K8728" s="14"/>
      <c r="L8728" s="14"/>
      <c r="M8728" s="14"/>
      <c r="N8728" s="14"/>
      <c r="O8728" s="14"/>
      <c r="P8728" s="14"/>
    </row>
    <row r="8729" spans="9:16" x14ac:dyDescent="0.25">
      <c r="I8729" s="14"/>
      <c r="J8729" s="14"/>
      <c r="K8729" s="14"/>
      <c r="L8729" s="14"/>
      <c r="M8729" s="14"/>
      <c r="N8729" s="14"/>
      <c r="O8729" s="14"/>
      <c r="P8729" s="14"/>
    </row>
    <row r="8730" spans="9:16" x14ac:dyDescent="0.25">
      <c r="I8730" s="14"/>
      <c r="J8730" s="14"/>
      <c r="K8730" s="14"/>
      <c r="L8730" s="14"/>
      <c r="M8730" s="14"/>
      <c r="N8730" s="14"/>
      <c r="O8730" s="14"/>
      <c r="P8730" s="14"/>
    </row>
    <row r="8731" spans="9:16" x14ac:dyDescent="0.25">
      <c r="I8731" s="14"/>
      <c r="J8731" s="14"/>
      <c r="K8731" s="14"/>
      <c r="L8731" s="14"/>
      <c r="M8731" s="14"/>
      <c r="N8731" s="14"/>
      <c r="O8731" s="14"/>
      <c r="P8731" s="14"/>
    </row>
    <row r="8732" spans="9:16" x14ac:dyDescent="0.25">
      <c r="I8732" s="14"/>
      <c r="J8732" s="14"/>
      <c r="K8732" s="14"/>
      <c r="L8732" s="14"/>
      <c r="M8732" s="14"/>
      <c r="N8732" s="14"/>
      <c r="O8732" s="14"/>
      <c r="P8732" s="14"/>
    </row>
    <row r="8733" spans="9:16" x14ac:dyDescent="0.25">
      <c r="I8733" s="14"/>
      <c r="J8733" s="14"/>
      <c r="K8733" s="14"/>
      <c r="L8733" s="14"/>
      <c r="M8733" s="14"/>
      <c r="N8733" s="14"/>
      <c r="O8733" s="14"/>
      <c r="P8733" s="14"/>
    </row>
    <row r="8734" spans="9:16" x14ac:dyDescent="0.25">
      <c r="I8734" s="14"/>
      <c r="J8734" s="14"/>
      <c r="K8734" s="14"/>
      <c r="L8734" s="14"/>
      <c r="M8734" s="14"/>
      <c r="N8734" s="14"/>
      <c r="O8734" s="14"/>
      <c r="P8734" s="14"/>
    </row>
    <row r="8735" spans="9:16" x14ac:dyDescent="0.25">
      <c r="I8735" s="14"/>
      <c r="J8735" s="14"/>
      <c r="K8735" s="14"/>
      <c r="L8735" s="14"/>
      <c r="M8735" s="14"/>
      <c r="N8735" s="14"/>
      <c r="O8735" s="14"/>
      <c r="P8735" s="14"/>
    </row>
    <row r="8736" spans="9:16" x14ac:dyDescent="0.25">
      <c r="I8736" s="14"/>
      <c r="J8736" s="14"/>
      <c r="K8736" s="14"/>
      <c r="L8736" s="14"/>
      <c r="M8736" s="14"/>
      <c r="N8736" s="14"/>
      <c r="O8736" s="14"/>
      <c r="P8736" s="14"/>
    </row>
    <row r="8737" spans="9:16" x14ac:dyDescent="0.25">
      <c r="I8737" s="14"/>
      <c r="J8737" s="14"/>
      <c r="K8737" s="14"/>
      <c r="L8737" s="14"/>
      <c r="M8737" s="14"/>
      <c r="N8737" s="14"/>
      <c r="O8737" s="14"/>
      <c r="P8737" s="14"/>
    </row>
    <row r="8738" spans="9:16" x14ac:dyDescent="0.25">
      <c r="I8738" s="14"/>
      <c r="J8738" s="14"/>
      <c r="K8738" s="14"/>
      <c r="L8738" s="14"/>
      <c r="M8738" s="14"/>
      <c r="N8738" s="14"/>
      <c r="O8738" s="14"/>
      <c r="P8738" s="14"/>
    </row>
    <row r="8739" spans="9:16" x14ac:dyDescent="0.25">
      <c r="I8739" s="14"/>
      <c r="J8739" s="14"/>
      <c r="K8739" s="14"/>
      <c r="L8739" s="14"/>
      <c r="M8739" s="14"/>
      <c r="N8739" s="14"/>
      <c r="O8739" s="14"/>
      <c r="P8739" s="14"/>
    </row>
    <row r="8740" spans="9:16" x14ac:dyDescent="0.25">
      <c r="I8740" s="14"/>
      <c r="J8740" s="14"/>
      <c r="K8740" s="14"/>
      <c r="L8740" s="14"/>
      <c r="M8740" s="14"/>
      <c r="N8740" s="14"/>
      <c r="O8740" s="14"/>
      <c r="P8740" s="14"/>
    </row>
    <row r="8741" spans="9:16" x14ac:dyDescent="0.25">
      <c r="I8741" s="14"/>
      <c r="J8741" s="14"/>
      <c r="K8741" s="14"/>
      <c r="L8741" s="14"/>
      <c r="M8741" s="14"/>
      <c r="N8741" s="14"/>
      <c r="O8741" s="14"/>
      <c r="P8741" s="14"/>
    </row>
    <row r="8742" spans="9:16" x14ac:dyDescent="0.25">
      <c r="I8742" s="14"/>
      <c r="J8742" s="14"/>
      <c r="K8742" s="14"/>
      <c r="L8742" s="14"/>
      <c r="M8742" s="14"/>
      <c r="N8742" s="14"/>
      <c r="O8742" s="14"/>
      <c r="P8742" s="14"/>
    </row>
    <row r="8743" spans="9:16" x14ac:dyDescent="0.25">
      <c r="I8743" s="14"/>
      <c r="J8743" s="14"/>
      <c r="K8743" s="14"/>
      <c r="L8743" s="14"/>
      <c r="M8743" s="14"/>
      <c r="N8743" s="14"/>
      <c r="O8743" s="14"/>
      <c r="P8743" s="14"/>
    </row>
    <row r="8744" spans="9:16" x14ac:dyDescent="0.25">
      <c r="I8744" s="14"/>
      <c r="J8744" s="14"/>
      <c r="K8744" s="14"/>
      <c r="L8744" s="14"/>
      <c r="M8744" s="14"/>
      <c r="N8744" s="14"/>
      <c r="O8744" s="14"/>
      <c r="P8744" s="14"/>
    </row>
    <row r="8745" spans="9:16" x14ac:dyDescent="0.25">
      <c r="I8745" s="14"/>
      <c r="J8745" s="14"/>
      <c r="K8745" s="14"/>
      <c r="L8745" s="14"/>
      <c r="M8745" s="14"/>
      <c r="N8745" s="14"/>
      <c r="O8745" s="14"/>
      <c r="P8745" s="14"/>
    </row>
    <row r="8746" spans="9:16" x14ac:dyDescent="0.25">
      <c r="I8746" s="14"/>
      <c r="J8746" s="14"/>
      <c r="K8746" s="14"/>
      <c r="L8746" s="14"/>
      <c r="M8746" s="14"/>
      <c r="N8746" s="14"/>
      <c r="O8746" s="14"/>
      <c r="P8746" s="14"/>
    </row>
    <row r="8747" spans="9:16" x14ac:dyDescent="0.25">
      <c r="I8747" s="14"/>
      <c r="J8747" s="14"/>
      <c r="K8747" s="14"/>
      <c r="L8747" s="14"/>
      <c r="M8747" s="14"/>
      <c r="N8747" s="14"/>
      <c r="O8747" s="14"/>
      <c r="P8747" s="14"/>
    </row>
    <row r="8748" spans="9:16" x14ac:dyDescent="0.25">
      <c r="I8748" s="14"/>
      <c r="J8748" s="14"/>
      <c r="K8748" s="14"/>
      <c r="L8748" s="14"/>
      <c r="M8748" s="14"/>
      <c r="N8748" s="14"/>
      <c r="O8748" s="14"/>
      <c r="P8748" s="14"/>
    </row>
    <row r="8749" spans="9:16" x14ac:dyDescent="0.25">
      <c r="I8749" s="14"/>
      <c r="J8749" s="14"/>
      <c r="K8749" s="14"/>
      <c r="L8749" s="14"/>
      <c r="M8749" s="14"/>
      <c r="N8749" s="14"/>
      <c r="O8749" s="14"/>
      <c r="P8749" s="14"/>
    </row>
    <row r="8750" spans="9:16" x14ac:dyDescent="0.25">
      <c r="I8750" s="14"/>
      <c r="J8750" s="14"/>
      <c r="K8750" s="14"/>
      <c r="L8750" s="14"/>
      <c r="M8750" s="14"/>
      <c r="N8750" s="14"/>
      <c r="O8750" s="14"/>
      <c r="P8750" s="14"/>
    </row>
    <row r="8751" spans="9:16" x14ac:dyDescent="0.25">
      <c r="I8751" s="14"/>
      <c r="J8751" s="14"/>
      <c r="K8751" s="14"/>
      <c r="L8751" s="14"/>
      <c r="M8751" s="14"/>
      <c r="N8751" s="14"/>
      <c r="O8751" s="14"/>
      <c r="P8751" s="14"/>
    </row>
    <row r="8752" spans="9:16" x14ac:dyDescent="0.25">
      <c r="I8752" s="14"/>
      <c r="J8752" s="14"/>
      <c r="K8752" s="14"/>
      <c r="L8752" s="14"/>
      <c r="M8752" s="14"/>
      <c r="N8752" s="14"/>
      <c r="O8752" s="14"/>
      <c r="P8752" s="14"/>
    </row>
    <row r="8753" spans="9:16" x14ac:dyDescent="0.25">
      <c r="I8753" s="14"/>
      <c r="J8753" s="14"/>
      <c r="K8753" s="14"/>
      <c r="L8753" s="14"/>
      <c r="M8753" s="14"/>
      <c r="N8753" s="14"/>
      <c r="O8753" s="14"/>
      <c r="P8753" s="14"/>
    </row>
    <row r="8754" spans="9:16" x14ac:dyDescent="0.25">
      <c r="I8754" s="14"/>
      <c r="J8754" s="14"/>
      <c r="K8754" s="14"/>
      <c r="L8754" s="14"/>
      <c r="M8754" s="14"/>
      <c r="N8754" s="14"/>
      <c r="O8754" s="14"/>
      <c r="P8754" s="14"/>
    </row>
    <row r="8755" spans="9:16" x14ac:dyDescent="0.25">
      <c r="I8755" s="14"/>
      <c r="J8755" s="14"/>
      <c r="K8755" s="14"/>
      <c r="L8755" s="14"/>
      <c r="M8755" s="14"/>
      <c r="N8755" s="14"/>
      <c r="O8755" s="14"/>
      <c r="P8755" s="14"/>
    </row>
    <row r="8756" spans="9:16" x14ac:dyDescent="0.25">
      <c r="I8756" s="14"/>
      <c r="J8756" s="14"/>
      <c r="K8756" s="14"/>
      <c r="L8756" s="14"/>
      <c r="M8756" s="14"/>
      <c r="N8756" s="14"/>
      <c r="O8756" s="14"/>
      <c r="P8756" s="14"/>
    </row>
    <row r="8757" spans="9:16" x14ac:dyDescent="0.25">
      <c r="I8757" s="14"/>
      <c r="J8757" s="14"/>
      <c r="K8757" s="14"/>
      <c r="L8757" s="14"/>
      <c r="M8757" s="14"/>
      <c r="N8757" s="14"/>
      <c r="O8757" s="14"/>
      <c r="P8757" s="14"/>
    </row>
    <row r="8758" spans="9:16" x14ac:dyDescent="0.25">
      <c r="I8758" s="14"/>
      <c r="J8758" s="14"/>
      <c r="K8758" s="14"/>
      <c r="L8758" s="14"/>
      <c r="M8758" s="14"/>
      <c r="N8758" s="14"/>
      <c r="O8758" s="14"/>
      <c r="P8758" s="14"/>
    </row>
    <row r="8759" spans="9:16" x14ac:dyDescent="0.25">
      <c r="I8759" s="14"/>
      <c r="J8759" s="14"/>
      <c r="K8759" s="14"/>
      <c r="L8759" s="14"/>
      <c r="M8759" s="14"/>
      <c r="N8759" s="14"/>
      <c r="O8759" s="14"/>
      <c r="P8759" s="14"/>
    </row>
    <row r="8760" spans="9:16" x14ac:dyDescent="0.25">
      <c r="I8760" s="14"/>
      <c r="J8760" s="14"/>
      <c r="K8760" s="14"/>
      <c r="L8760" s="14"/>
      <c r="M8760" s="14"/>
      <c r="N8760" s="14"/>
      <c r="O8760" s="14"/>
      <c r="P8760" s="14"/>
    </row>
    <row r="8761" spans="9:16" x14ac:dyDescent="0.25">
      <c r="I8761" s="14"/>
      <c r="J8761" s="14"/>
      <c r="K8761" s="14"/>
      <c r="L8761" s="14"/>
      <c r="M8761" s="14"/>
      <c r="N8761" s="14"/>
      <c r="O8761" s="14"/>
      <c r="P8761" s="14"/>
    </row>
    <row r="8762" spans="9:16" x14ac:dyDescent="0.25">
      <c r="I8762" s="14"/>
      <c r="J8762" s="14"/>
      <c r="K8762" s="14"/>
      <c r="L8762" s="14"/>
      <c r="M8762" s="14"/>
      <c r="N8762" s="14"/>
      <c r="O8762" s="14"/>
      <c r="P8762" s="14"/>
    </row>
    <row r="8763" spans="9:16" x14ac:dyDescent="0.25">
      <c r="I8763" s="14"/>
      <c r="J8763" s="14"/>
      <c r="K8763" s="14"/>
      <c r="L8763" s="14"/>
      <c r="M8763" s="14"/>
      <c r="N8763" s="14"/>
      <c r="O8763" s="14"/>
      <c r="P8763" s="14"/>
    </row>
    <row r="8764" spans="9:16" x14ac:dyDescent="0.25">
      <c r="I8764" s="14"/>
      <c r="J8764" s="14"/>
      <c r="K8764" s="14"/>
      <c r="L8764" s="14"/>
      <c r="M8764" s="14"/>
      <c r="N8764" s="14"/>
      <c r="O8764" s="14"/>
      <c r="P8764" s="14"/>
    </row>
    <row r="8765" spans="9:16" x14ac:dyDescent="0.25">
      <c r="I8765" s="14"/>
      <c r="J8765" s="14"/>
      <c r="K8765" s="14"/>
      <c r="L8765" s="14"/>
      <c r="M8765" s="14"/>
      <c r="N8765" s="14"/>
      <c r="O8765" s="14"/>
      <c r="P8765" s="14"/>
    </row>
    <row r="8766" spans="9:16" x14ac:dyDescent="0.25">
      <c r="I8766" s="14"/>
      <c r="J8766" s="14"/>
      <c r="K8766" s="14"/>
      <c r="L8766" s="14"/>
      <c r="M8766" s="14"/>
      <c r="N8766" s="14"/>
      <c r="O8766" s="14"/>
      <c r="P8766" s="14"/>
    </row>
    <row r="8767" spans="9:16" x14ac:dyDescent="0.25">
      <c r="I8767" s="14"/>
      <c r="J8767" s="14"/>
      <c r="K8767" s="14"/>
      <c r="L8767" s="14"/>
      <c r="M8767" s="14"/>
      <c r="N8767" s="14"/>
      <c r="O8767" s="14"/>
      <c r="P8767" s="14"/>
    </row>
    <row r="8768" spans="9:16" x14ac:dyDescent="0.25">
      <c r="I8768" s="14"/>
      <c r="J8768" s="14"/>
      <c r="K8768" s="14"/>
      <c r="L8768" s="14"/>
      <c r="M8768" s="14"/>
      <c r="N8768" s="14"/>
      <c r="O8768" s="14"/>
      <c r="P8768" s="14"/>
    </row>
    <row r="8769" spans="9:16" x14ac:dyDescent="0.25">
      <c r="I8769" s="14"/>
      <c r="J8769" s="14"/>
      <c r="K8769" s="14"/>
      <c r="L8769" s="14"/>
      <c r="M8769" s="14"/>
      <c r="N8769" s="14"/>
      <c r="O8769" s="14"/>
      <c r="P8769" s="14"/>
    </row>
    <row r="8770" spans="9:16" x14ac:dyDescent="0.25">
      <c r="I8770" s="14"/>
      <c r="J8770" s="14"/>
      <c r="K8770" s="14"/>
      <c r="L8770" s="14"/>
      <c r="M8770" s="14"/>
      <c r="N8770" s="14"/>
      <c r="O8770" s="14"/>
      <c r="P8770" s="14"/>
    </row>
    <row r="8771" spans="9:16" x14ac:dyDescent="0.25">
      <c r="I8771" s="14"/>
      <c r="J8771" s="14"/>
      <c r="K8771" s="14"/>
      <c r="L8771" s="14"/>
      <c r="M8771" s="14"/>
      <c r="N8771" s="14"/>
      <c r="O8771" s="14"/>
      <c r="P8771" s="14"/>
    </row>
    <row r="8772" spans="9:16" x14ac:dyDescent="0.25">
      <c r="I8772" s="14"/>
      <c r="J8772" s="14"/>
      <c r="K8772" s="14"/>
      <c r="L8772" s="14"/>
      <c r="M8772" s="14"/>
      <c r="N8772" s="14"/>
      <c r="O8772" s="14"/>
      <c r="P8772" s="14"/>
    </row>
    <row r="8773" spans="9:16" x14ac:dyDescent="0.25">
      <c r="I8773" s="14"/>
      <c r="J8773" s="14"/>
      <c r="K8773" s="14"/>
      <c r="L8773" s="14"/>
      <c r="M8773" s="14"/>
      <c r="N8773" s="14"/>
      <c r="O8773" s="14"/>
      <c r="P8773" s="14"/>
    </row>
    <row r="8774" spans="9:16" x14ac:dyDescent="0.25">
      <c r="I8774" s="14"/>
      <c r="J8774" s="14"/>
      <c r="K8774" s="14"/>
      <c r="L8774" s="14"/>
      <c r="M8774" s="14"/>
      <c r="N8774" s="14"/>
      <c r="O8774" s="14"/>
      <c r="P8774" s="14"/>
    </row>
    <row r="8775" spans="9:16" x14ac:dyDescent="0.25">
      <c r="I8775" s="14"/>
      <c r="J8775" s="14"/>
      <c r="K8775" s="14"/>
      <c r="L8775" s="14"/>
      <c r="M8775" s="14"/>
      <c r="N8775" s="14"/>
      <c r="O8775" s="14"/>
      <c r="P8775" s="14"/>
    </row>
    <row r="8776" spans="9:16" x14ac:dyDescent="0.25">
      <c r="I8776" s="14"/>
      <c r="J8776" s="14"/>
      <c r="K8776" s="14"/>
      <c r="L8776" s="14"/>
      <c r="M8776" s="14"/>
      <c r="N8776" s="14"/>
      <c r="O8776" s="14"/>
      <c r="P8776" s="14"/>
    </row>
    <row r="8777" spans="9:16" x14ac:dyDescent="0.25">
      <c r="I8777" s="14"/>
      <c r="J8777" s="14"/>
      <c r="K8777" s="14"/>
      <c r="L8777" s="14"/>
      <c r="M8777" s="14"/>
      <c r="N8777" s="14"/>
      <c r="O8777" s="14"/>
      <c r="P8777" s="14"/>
    </row>
    <row r="8778" spans="9:16" x14ac:dyDescent="0.25">
      <c r="I8778" s="14"/>
      <c r="J8778" s="14"/>
      <c r="K8778" s="14"/>
      <c r="L8778" s="14"/>
      <c r="M8778" s="14"/>
      <c r="N8778" s="14"/>
      <c r="O8778" s="14"/>
      <c r="P8778" s="14"/>
    </row>
    <row r="8779" spans="9:16" x14ac:dyDescent="0.25">
      <c r="I8779" s="14"/>
      <c r="J8779" s="14"/>
      <c r="K8779" s="14"/>
      <c r="L8779" s="14"/>
      <c r="M8779" s="14"/>
      <c r="N8779" s="14"/>
      <c r="O8779" s="14"/>
      <c r="P8779" s="14"/>
    </row>
    <row r="8780" spans="9:16" x14ac:dyDescent="0.25">
      <c r="I8780" s="14"/>
      <c r="J8780" s="14"/>
      <c r="K8780" s="14"/>
      <c r="L8780" s="14"/>
      <c r="M8780" s="14"/>
      <c r="N8780" s="14"/>
      <c r="O8780" s="14"/>
      <c r="P8780" s="14"/>
    </row>
    <row r="8781" spans="9:16" x14ac:dyDescent="0.25">
      <c r="I8781" s="14"/>
      <c r="J8781" s="14"/>
      <c r="K8781" s="14"/>
      <c r="L8781" s="14"/>
      <c r="M8781" s="14"/>
      <c r="N8781" s="14"/>
      <c r="O8781" s="14"/>
      <c r="P8781" s="14"/>
    </row>
    <row r="8782" spans="9:16" x14ac:dyDescent="0.25">
      <c r="I8782" s="14"/>
      <c r="J8782" s="14"/>
      <c r="K8782" s="14"/>
      <c r="L8782" s="14"/>
      <c r="M8782" s="14"/>
      <c r="N8782" s="14"/>
      <c r="O8782" s="14"/>
      <c r="P8782" s="14"/>
    </row>
    <row r="8783" spans="9:16" x14ac:dyDescent="0.25">
      <c r="I8783" s="14"/>
      <c r="J8783" s="14"/>
      <c r="K8783" s="14"/>
      <c r="L8783" s="14"/>
      <c r="M8783" s="14"/>
      <c r="N8783" s="14"/>
      <c r="O8783" s="14"/>
      <c r="P8783" s="14"/>
    </row>
    <row r="8784" spans="9:16" x14ac:dyDescent="0.25">
      <c r="I8784" s="14"/>
      <c r="J8784" s="14"/>
      <c r="K8784" s="14"/>
      <c r="L8784" s="14"/>
      <c r="M8784" s="14"/>
      <c r="N8784" s="14"/>
      <c r="O8784" s="14"/>
      <c r="P8784" s="14"/>
    </row>
    <row r="8785" spans="9:16" x14ac:dyDescent="0.25">
      <c r="I8785" s="14"/>
      <c r="J8785" s="14"/>
      <c r="K8785" s="14"/>
      <c r="L8785" s="14"/>
      <c r="M8785" s="14"/>
      <c r="N8785" s="14"/>
      <c r="O8785" s="14"/>
      <c r="P8785" s="14"/>
    </row>
    <row r="8786" spans="9:16" x14ac:dyDescent="0.25">
      <c r="I8786" s="14"/>
      <c r="J8786" s="14"/>
      <c r="K8786" s="14"/>
      <c r="L8786" s="14"/>
      <c r="M8786" s="14"/>
      <c r="N8786" s="14"/>
      <c r="O8786" s="14"/>
      <c r="P8786" s="14"/>
    </row>
    <row r="8787" spans="9:16" x14ac:dyDescent="0.25">
      <c r="I8787" s="14"/>
      <c r="J8787" s="14"/>
      <c r="K8787" s="14"/>
      <c r="L8787" s="14"/>
      <c r="M8787" s="14"/>
      <c r="N8787" s="14"/>
      <c r="O8787" s="14"/>
      <c r="P8787" s="14"/>
    </row>
    <row r="8788" spans="9:16" x14ac:dyDescent="0.25">
      <c r="I8788" s="14"/>
      <c r="J8788" s="14"/>
      <c r="K8788" s="14"/>
      <c r="L8788" s="14"/>
      <c r="M8788" s="14"/>
      <c r="N8788" s="14"/>
      <c r="O8788" s="14"/>
      <c r="P8788" s="14"/>
    </row>
    <row r="8789" spans="9:16" x14ac:dyDescent="0.25">
      <c r="I8789" s="14"/>
      <c r="J8789" s="14"/>
      <c r="K8789" s="14"/>
      <c r="L8789" s="14"/>
      <c r="M8789" s="14"/>
      <c r="N8789" s="14"/>
      <c r="O8789" s="14"/>
      <c r="P8789" s="14"/>
    </row>
    <row r="8790" spans="9:16" x14ac:dyDescent="0.25">
      <c r="I8790" s="14"/>
      <c r="J8790" s="14"/>
      <c r="K8790" s="14"/>
      <c r="L8790" s="14"/>
      <c r="M8790" s="14"/>
      <c r="N8790" s="14"/>
      <c r="O8790" s="14"/>
      <c r="P8790" s="14"/>
    </row>
    <row r="8791" spans="9:16" x14ac:dyDescent="0.25">
      <c r="I8791" s="14"/>
      <c r="J8791" s="14"/>
      <c r="K8791" s="14"/>
      <c r="L8791" s="14"/>
      <c r="M8791" s="14"/>
      <c r="N8791" s="14"/>
      <c r="O8791" s="14"/>
      <c r="P8791" s="14"/>
    </row>
    <row r="8792" spans="9:16" x14ac:dyDescent="0.25">
      <c r="I8792" s="14"/>
      <c r="J8792" s="14"/>
      <c r="K8792" s="14"/>
      <c r="L8792" s="14"/>
      <c r="M8792" s="14"/>
      <c r="N8792" s="14"/>
      <c r="O8792" s="14"/>
      <c r="P8792" s="14"/>
    </row>
    <row r="8793" spans="9:16" x14ac:dyDescent="0.25">
      <c r="I8793" s="14"/>
      <c r="J8793" s="14"/>
      <c r="K8793" s="14"/>
      <c r="L8793" s="14"/>
      <c r="M8793" s="14"/>
      <c r="N8793" s="14"/>
      <c r="O8793" s="14"/>
      <c r="P8793" s="14"/>
    </row>
    <row r="8794" spans="9:16" x14ac:dyDescent="0.25">
      <c r="I8794" s="14"/>
      <c r="J8794" s="14"/>
      <c r="K8794" s="14"/>
      <c r="L8794" s="14"/>
      <c r="M8794" s="14"/>
      <c r="N8794" s="14"/>
      <c r="O8794" s="14"/>
      <c r="P8794" s="14"/>
    </row>
    <row r="8795" spans="9:16" x14ac:dyDescent="0.25">
      <c r="I8795" s="14"/>
      <c r="J8795" s="14"/>
      <c r="K8795" s="14"/>
      <c r="L8795" s="14"/>
      <c r="M8795" s="14"/>
      <c r="N8795" s="14"/>
      <c r="O8795" s="14"/>
      <c r="P8795" s="14"/>
    </row>
    <row r="8796" spans="9:16" x14ac:dyDescent="0.25">
      <c r="I8796" s="14"/>
      <c r="J8796" s="14"/>
      <c r="K8796" s="14"/>
      <c r="L8796" s="14"/>
      <c r="M8796" s="14"/>
      <c r="N8796" s="14"/>
      <c r="O8796" s="14"/>
      <c r="P8796" s="14"/>
    </row>
    <row r="8797" spans="9:16" x14ac:dyDescent="0.25">
      <c r="I8797" s="14"/>
      <c r="J8797" s="14"/>
      <c r="K8797" s="14"/>
      <c r="L8797" s="14"/>
      <c r="M8797" s="14"/>
      <c r="N8797" s="14"/>
      <c r="O8797" s="14"/>
      <c r="P8797" s="14"/>
    </row>
    <row r="8798" spans="9:16" x14ac:dyDescent="0.25">
      <c r="I8798" s="14"/>
      <c r="J8798" s="14"/>
      <c r="K8798" s="14"/>
      <c r="L8798" s="14"/>
      <c r="M8798" s="14"/>
      <c r="N8798" s="14"/>
      <c r="O8798" s="14"/>
      <c r="P8798" s="14"/>
    </row>
    <row r="8799" spans="9:16" x14ac:dyDescent="0.25">
      <c r="I8799" s="14"/>
      <c r="J8799" s="14"/>
      <c r="K8799" s="14"/>
      <c r="L8799" s="14"/>
      <c r="M8799" s="14"/>
      <c r="N8799" s="14"/>
      <c r="O8799" s="14"/>
      <c r="P8799" s="14"/>
    </row>
    <row r="8800" spans="9:16" x14ac:dyDescent="0.25">
      <c r="I8800" s="14"/>
      <c r="J8800" s="14"/>
      <c r="K8800" s="14"/>
      <c r="L8800" s="14"/>
      <c r="M8800" s="14"/>
      <c r="N8800" s="14"/>
      <c r="O8800" s="14"/>
      <c r="P8800" s="14"/>
    </row>
    <row r="8801" spans="9:16" x14ac:dyDescent="0.25">
      <c r="I8801" s="14"/>
      <c r="J8801" s="14"/>
      <c r="K8801" s="14"/>
      <c r="L8801" s="14"/>
      <c r="M8801" s="14"/>
      <c r="N8801" s="14"/>
      <c r="O8801" s="14"/>
      <c r="P8801" s="14"/>
    </row>
    <row r="8802" spans="9:16" x14ac:dyDescent="0.25">
      <c r="I8802" s="14"/>
      <c r="J8802" s="14"/>
      <c r="K8802" s="14"/>
      <c r="L8802" s="14"/>
      <c r="M8802" s="14"/>
      <c r="N8802" s="14"/>
      <c r="O8802" s="14"/>
      <c r="P8802" s="14"/>
    </row>
    <row r="8803" spans="9:16" x14ac:dyDescent="0.25">
      <c r="I8803" s="14"/>
      <c r="J8803" s="14"/>
      <c r="K8803" s="14"/>
      <c r="L8803" s="14"/>
      <c r="M8803" s="14"/>
      <c r="N8803" s="14"/>
      <c r="O8803" s="14"/>
      <c r="P8803" s="14"/>
    </row>
    <row r="8804" spans="9:16" x14ac:dyDescent="0.25">
      <c r="I8804" s="14"/>
      <c r="J8804" s="14"/>
      <c r="K8804" s="14"/>
      <c r="L8804" s="14"/>
      <c r="M8804" s="14"/>
      <c r="N8804" s="14"/>
      <c r="O8804" s="14"/>
      <c r="P8804" s="14"/>
    </row>
    <row r="8805" spans="9:16" x14ac:dyDescent="0.25">
      <c r="I8805" s="14"/>
      <c r="J8805" s="14"/>
      <c r="K8805" s="14"/>
      <c r="L8805" s="14"/>
      <c r="M8805" s="14"/>
      <c r="N8805" s="14"/>
      <c r="O8805" s="14"/>
      <c r="P8805" s="14"/>
    </row>
    <row r="8806" spans="9:16" x14ac:dyDescent="0.25">
      <c r="I8806" s="14"/>
      <c r="J8806" s="14"/>
      <c r="K8806" s="14"/>
      <c r="L8806" s="14"/>
      <c r="M8806" s="14"/>
      <c r="N8806" s="14"/>
      <c r="O8806" s="14"/>
      <c r="P8806" s="14"/>
    </row>
    <row r="8807" spans="9:16" x14ac:dyDescent="0.25">
      <c r="I8807" s="14"/>
      <c r="J8807" s="14"/>
      <c r="K8807" s="14"/>
      <c r="L8807" s="14"/>
      <c r="M8807" s="14"/>
      <c r="N8807" s="14"/>
      <c r="O8807" s="14"/>
      <c r="P8807" s="14"/>
    </row>
    <row r="8808" spans="9:16" x14ac:dyDescent="0.25">
      <c r="I8808" s="14"/>
      <c r="J8808" s="14"/>
      <c r="K8808" s="14"/>
      <c r="L8808" s="14"/>
      <c r="M8808" s="14"/>
      <c r="N8808" s="14"/>
      <c r="O8808" s="14"/>
      <c r="P8808" s="14"/>
    </row>
    <row r="8809" spans="9:16" x14ac:dyDescent="0.25">
      <c r="I8809" s="14"/>
      <c r="J8809" s="14"/>
      <c r="K8809" s="14"/>
      <c r="L8809" s="14"/>
      <c r="M8809" s="14"/>
      <c r="N8809" s="14"/>
      <c r="O8809" s="14"/>
      <c r="P8809" s="14"/>
    </row>
    <row r="8810" spans="9:16" x14ac:dyDescent="0.25">
      <c r="I8810" s="14"/>
      <c r="J8810" s="14"/>
      <c r="K8810" s="14"/>
      <c r="L8810" s="14"/>
      <c r="M8810" s="14"/>
      <c r="N8810" s="14"/>
      <c r="O8810" s="14"/>
      <c r="P8810" s="14"/>
    </row>
    <row r="8811" spans="9:16" x14ac:dyDescent="0.25">
      <c r="I8811" s="14"/>
      <c r="J8811" s="14"/>
      <c r="K8811" s="14"/>
      <c r="L8811" s="14"/>
      <c r="M8811" s="14"/>
      <c r="N8811" s="14"/>
      <c r="O8811" s="14"/>
      <c r="P8811" s="14"/>
    </row>
    <row r="8812" spans="9:16" x14ac:dyDescent="0.25">
      <c r="I8812" s="14"/>
      <c r="J8812" s="14"/>
      <c r="K8812" s="14"/>
      <c r="L8812" s="14"/>
      <c r="M8812" s="14"/>
      <c r="N8812" s="14"/>
      <c r="O8812" s="14"/>
      <c r="P8812" s="14"/>
    </row>
    <row r="8813" spans="9:16" x14ac:dyDescent="0.25">
      <c r="I8813" s="14"/>
      <c r="J8813" s="14"/>
      <c r="K8813" s="14"/>
      <c r="L8813" s="14"/>
      <c r="M8813" s="14"/>
      <c r="N8813" s="14"/>
      <c r="O8813" s="14"/>
      <c r="P8813" s="14"/>
    </row>
    <row r="8814" spans="9:16" x14ac:dyDescent="0.25">
      <c r="I8814" s="14"/>
      <c r="J8814" s="14"/>
      <c r="K8814" s="14"/>
      <c r="L8814" s="14"/>
      <c r="M8814" s="14"/>
      <c r="N8814" s="14"/>
      <c r="O8814" s="14"/>
      <c r="P8814" s="14"/>
    </row>
    <row r="8815" spans="9:16" x14ac:dyDescent="0.25">
      <c r="I8815" s="14"/>
      <c r="J8815" s="14"/>
      <c r="K8815" s="14"/>
      <c r="L8815" s="14"/>
      <c r="M8815" s="14"/>
      <c r="N8815" s="14"/>
      <c r="O8815" s="14"/>
      <c r="P8815" s="14"/>
    </row>
    <row r="8816" spans="9:16" x14ac:dyDescent="0.25">
      <c r="I8816" s="14"/>
      <c r="J8816" s="14"/>
      <c r="K8816" s="14"/>
      <c r="L8816" s="14"/>
      <c r="M8816" s="14"/>
      <c r="N8816" s="14"/>
      <c r="O8816" s="14"/>
      <c r="P8816" s="14"/>
    </row>
    <row r="8817" spans="9:16" x14ac:dyDescent="0.25">
      <c r="I8817" s="14"/>
      <c r="J8817" s="14"/>
      <c r="K8817" s="14"/>
      <c r="L8817" s="14"/>
      <c r="M8817" s="14"/>
      <c r="N8817" s="14"/>
      <c r="O8817" s="14"/>
      <c r="P8817" s="14"/>
    </row>
    <row r="8818" spans="9:16" x14ac:dyDescent="0.25">
      <c r="I8818" s="14"/>
      <c r="J8818" s="14"/>
      <c r="K8818" s="14"/>
      <c r="L8818" s="14"/>
      <c r="M8818" s="14"/>
      <c r="N8818" s="14"/>
      <c r="O8818" s="14"/>
      <c r="P8818" s="14"/>
    </row>
    <row r="8819" spans="9:16" x14ac:dyDescent="0.25">
      <c r="I8819" s="14"/>
      <c r="J8819" s="14"/>
      <c r="K8819" s="14"/>
      <c r="L8819" s="14"/>
      <c r="M8819" s="14"/>
      <c r="N8819" s="14"/>
      <c r="O8819" s="14"/>
      <c r="P8819" s="14"/>
    </row>
    <row r="8820" spans="9:16" x14ac:dyDescent="0.25">
      <c r="I8820" s="14"/>
      <c r="J8820" s="14"/>
      <c r="K8820" s="14"/>
      <c r="L8820" s="14"/>
      <c r="M8820" s="14"/>
      <c r="N8820" s="14"/>
      <c r="O8820" s="14"/>
      <c r="P8820" s="14"/>
    </row>
    <row r="8821" spans="9:16" x14ac:dyDescent="0.25">
      <c r="I8821" s="14"/>
      <c r="J8821" s="14"/>
      <c r="K8821" s="14"/>
      <c r="L8821" s="14"/>
      <c r="M8821" s="14"/>
      <c r="N8821" s="14"/>
      <c r="O8821" s="14"/>
      <c r="P8821" s="14"/>
    </row>
    <row r="8822" spans="9:16" x14ac:dyDescent="0.25">
      <c r="I8822" s="14"/>
      <c r="J8822" s="14"/>
      <c r="K8822" s="14"/>
      <c r="L8822" s="14"/>
      <c r="M8822" s="14"/>
      <c r="N8822" s="14"/>
      <c r="O8822" s="14"/>
      <c r="P8822" s="14"/>
    </row>
    <row r="8823" spans="9:16" x14ac:dyDescent="0.25">
      <c r="I8823" s="14"/>
      <c r="J8823" s="14"/>
      <c r="K8823" s="14"/>
      <c r="L8823" s="14"/>
      <c r="M8823" s="14"/>
      <c r="N8823" s="14"/>
      <c r="O8823" s="14"/>
      <c r="P8823" s="14"/>
    </row>
    <row r="8824" spans="9:16" x14ac:dyDescent="0.25">
      <c r="I8824" s="14"/>
      <c r="J8824" s="14"/>
      <c r="K8824" s="14"/>
      <c r="L8824" s="14"/>
      <c r="M8824" s="14"/>
      <c r="N8824" s="14"/>
      <c r="O8824" s="14"/>
      <c r="P8824" s="14"/>
    </row>
    <row r="8825" spans="9:16" x14ac:dyDescent="0.25">
      <c r="I8825" s="14"/>
      <c r="J8825" s="14"/>
      <c r="K8825" s="14"/>
      <c r="L8825" s="14"/>
      <c r="M8825" s="14"/>
      <c r="N8825" s="14"/>
      <c r="O8825" s="14"/>
      <c r="P8825" s="14"/>
    </row>
    <row r="8826" spans="9:16" x14ac:dyDescent="0.25">
      <c r="I8826" s="14"/>
      <c r="J8826" s="14"/>
      <c r="K8826" s="14"/>
      <c r="L8826" s="14"/>
      <c r="M8826" s="14"/>
      <c r="N8826" s="14"/>
      <c r="O8826" s="14"/>
      <c r="P8826" s="14"/>
    </row>
    <row r="8827" spans="9:16" x14ac:dyDescent="0.25">
      <c r="I8827" s="14"/>
      <c r="J8827" s="14"/>
      <c r="K8827" s="14"/>
      <c r="L8827" s="14"/>
      <c r="M8827" s="14"/>
      <c r="N8827" s="14"/>
      <c r="O8827" s="14"/>
      <c r="P8827" s="14"/>
    </row>
    <row r="8828" spans="9:16" x14ac:dyDescent="0.25">
      <c r="I8828" s="14"/>
      <c r="J8828" s="14"/>
      <c r="K8828" s="14"/>
      <c r="L8828" s="14"/>
      <c r="M8828" s="14"/>
      <c r="N8828" s="14"/>
      <c r="O8828" s="14"/>
      <c r="P8828" s="14"/>
    </row>
    <row r="8829" spans="9:16" x14ac:dyDescent="0.25">
      <c r="I8829" s="14"/>
      <c r="J8829" s="14"/>
      <c r="K8829" s="14"/>
      <c r="L8829" s="14"/>
      <c r="M8829" s="14"/>
      <c r="N8829" s="14"/>
      <c r="O8829" s="14"/>
      <c r="P8829" s="14"/>
    </row>
    <row r="8830" spans="9:16" x14ac:dyDescent="0.25">
      <c r="I8830" s="14"/>
      <c r="J8830" s="14"/>
      <c r="K8830" s="14"/>
      <c r="L8830" s="14"/>
      <c r="M8830" s="14"/>
      <c r="N8830" s="14"/>
      <c r="O8830" s="14"/>
      <c r="P8830" s="14"/>
    </row>
    <row r="8831" spans="9:16" x14ac:dyDescent="0.25">
      <c r="I8831" s="14"/>
      <c r="J8831" s="14"/>
      <c r="K8831" s="14"/>
      <c r="L8831" s="14"/>
      <c r="M8831" s="14"/>
      <c r="N8831" s="14"/>
      <c r="O8831" s="14"/>
      <c r="P8831" s="14"/>
    </row>
    <row r="8832" spans="9:16" x14ac:dyDescent="0.25">
      <c r="I8832" s="14"/>
      <c r="J8832" s="14"/>
      <c r="K8832" s="14"/>
      <c r="L8832" s="14"/>
      <c r="M8832" s="14"/>
      <c r="N8832" s="14"/>
      <c r="O8832" s="14"/>
      <c r="P8832" s="14"/>
    </row>
    <row r="8833" spans="9:16" x14ac:dyDescent="0.25">
      <c r="I8833" s="14"/>
      <c r="J8833" s="14"/>
      <c r="K8833" s="14"/>
      <c r="L8833" s="14"/>
      <c r="M8833" s="14"/>
      <c r="N8833" s="14"/>
      <c r="O8833" s="14"/>
      <c r="P8833" s="14"/>
    </row>
    <row r="8834" spans="9:16" x14ac:dyDescent="0.25">
      <c r="I8834" s="14"/>
      <c r="J8834" s="14"/>
      <c r="K8834" s="14"/>
      <c r="L8834" s="14"/>
      <c r="M8834" s="14"/>
      <c r="N8834" s="14"/>
      <c r="O8834" s="14"/>
      <c r="P8834" s="14"/>
    </row>
    <row r="8835" spans="9:16" x14ac:dyDescent="0.25">
      <c r="I8835" s="14"/>
      <c r="J8835" s="14"/>
      <c r="K8835" s="14"/>
      <c r="L8835" s="14"/>
      <c r="M8835" s="14"/>
      <c r="N8835" s="14"/>
      <c r="O8835" s="14"/>
      <c r="P8835" s="14"/>
    </row>
    <row r="8836" spans="9:16" x14ac:dyDescent="0.25">
      <c r="I8836" s="14"/>
      <c r="J8836" s="14"/>
      <c r="K8836" s="14"/>
      <c r="L8836" s="14"/>
      <c r="M8836" s="14"/>
      <c r="N8836" s="14"/>
      <c r="O8836" s="14"/>
      <c r="P8836" s="14"/>
    </row>
    <row r="8837" spans="9:16" x14ac:dyDescent="0.25">
      <c r="I8837" s="14"/>
      <c r="J8837" s="14"/>
      <c r="K8837" s="14"/>
      <c r="L8837" s="14"/>
      <c r="M8837" s="14"/>
      <c r="N8837" s="14"/>
      <c r="O8837" s="14"/>
      <c r="P8837" s="14"/>
    </row>
    <row r="8838" spans="9:16" x14ac:dyDescent="0.25">
      <c r="I8838" s="14"/>
      <c r="J8838" s="14"/>
      <c r="K8838" s="14"/>
      <c r="L8838" s="14"/>
      <c r="M8838" s="14"/>
      <c r="N8838" s="14"/>
      <c r="O8838" s="14"/>
      <c r="P8838" s="14"/>
    </row>
    <row r="8839" spans="9:16" x14ac:dyDescent="0.25">
      <c r="I8839" s="14"/>
      <c r="J8839" s="14"/>
      <c r="K8839" s="14"/>
      <c r="L8839" s="14"/>
      <c r="M8839" s="14"/>
      <c r="N8839" s="14"/>
      <c r="O8839" s="14"/>
      <c r="P8839" s="14"/>
    </row>
    <row r="8840" spans="9:16" x14ac:dyDescent="0.25">
      <c r="I8840" s="14"/>
      <c r="J8840" s="14"/>
      <c r="K8840" s="14"/>
      <c r="L8840" s="14"/>
      <c r="M8840" s="14"/>
      <c r="N8840" s="14"/>
      <c r="O8840" s="14"/>
      <c r="P8840" s="14"/>
    </row>
    <row r="8841" spans="9:16" x14ac:dyDescent="0.25">
      <c r="I8841" s="14"/>
      <c r="J8841" s="14"/>
      <c r="K8841" s="14"/>
      <c r="L8841" s="14"/>
      <c r="M8841" s="14"/>
      <c r="N8841" s="14"/>
      <c r="O8841" s="14"/>
      <c r="P8841" s="14"/>
    </row>
    <row r="8842" spans="9:16" x14ac:dyDescent="0.25">
      <c r="I8842" s="14"/>
      <c r="J8842" s="14"/>
      <c r="K8842" s="14"/>
      <c r="L8842" s="14"/>
      <c r="M8842" s="14"/>
      <c r="N8842" s="14"/>
      <c r="O8842" s="14"/>
      <c r="P8842" s="14"/>
    </row>
    <row r="8843" spans="9:16" x14ac:dyDescent="0.25">
      <c r="I8843" s="14"/>
      <c r="J8843" s="14"/>
      <c r="K8843" s="14"/>
      <c r="L8843" s="14"/>
      <c r="M8843" s="14"/>
      <c r="N8843" s="14"/>
      <c r="O8843" s="14"/>
      <c r="P8843" s="14"/>
    </row>
    <row r="8844" spans="9:16" x14ac:dyDescent="0.25">
      <c r="I8844" s="14"/>
      <c r="J8844" s="14"/>
      <c r="K8844" s="14"/>
      <c r="L8844" s="14"/>
      <c r="M8844" s="14"/>
      <c r="N8844" s="14"/>
      <c r="O8844" s="14"/>
      <c r="P8844" s="14"/>
    </row>
    <row r="8845" spans="9:16" x14ac:dyDescent="0.25">
      <c r="I8845" s="14"/>
      <c r="J8845" s="14"/>
      <c r="K8845" s="14"/>
      <c r="L8845" s="14"/>
      <c r="M8845" s="14"/>
      <c r="N8845" s="14"/>
      <c r="O8845" s="14"/>
      <c r="P8845" s="14"/>
    </row>
    <row r="8846" spans="9:16" x14ac:dyDescent="0.25">
      <c r="I8846" s="14"/>
      <c r="J8846" s="14"/>
      <c r="K8846" s="14"/>
      <c r="L8846" s="14"/>
      <c r="M8846" s="14"/>
      <c r="N8846" s="14"/>
      <c r="O8846" s="14"/>
      <c r="P8846" s="14"/>
    </row>
    <row r="8847" spans="9:16" x14ac:dyDescent="0.25">
      <c r="I8847" s="14"/>
      <c r="J8847" s="14"/>
      <c r="K8847" s="14"/>
      <c r="L8847" s="14"/>
      <c r="M8847" s="14"/>
      <c r="N8847" s="14"/>
      <c r="O8847" s="14"/>
      <c r="P8847" s="14"/>
    </row>
    <row r="8848" spans="9:16" x14ac:dyDescent="0.25">
      <c r="I8848" s="14"/>
      <c r="J8848" s="14"/>
      <c r="K8848" s="14"/>
      <c r="L8848" s="14"/>
      <c r="M8848" s="14"/>
      <c r="N8848" s="14"/>
      <c r="O8848" s="14"/>
      <c r="P8848" s="14"/>
    </row>
    <row r="8849" spans="9:16" x14ac:dyDescent="0.25">
      <c r="I8849" s="14"/>
      <c r="J8849" s="14"/>
      <c r="K8849" s="14"/>
      <c r="L8849" s="14"/>
      <c r="M8849" s="14"/>
      <c r="N8849" s="14"/>
      <c r="O8849" s="14"/>
      <c r="P8849" s="14"/>
    </row>
    <row r="8850" spans="9:16" x14ac:dyDescent="0.25">
      <c r="I8850" s="14"/>
      <c r="J8850" s="14"/>
      <c r="K8850" s="14"/>
      <c r="L8850" s="14"/>
      <c r="M8850" s="14"/>
      <c r="N8850" s="14"/>
      <c r="O8850" s="14"/>
      <c r="P8850" s="14"/>
    </row>
    <row r="8851" spans="9:16" x14ac:dyDescent="0.25">
      <c r="I8851" s="14"/>
      <c r="J8851" s="14"/>
      <c r="K8851" s="14"/>
      <c r="L8851" s="14"/>
      <c r="M8851" s="14"/>
      <c r="N8851" s="14"/>
      <c r="O8851" s="14"/>
      <c r="P8851" s="14"/>
    </row>
    <row r="8852" spans="9:16" x14ac:dyDescent="0.25">
      <c r="I8852" s="14"/>
      <c r="J8852" s="14"/>
      <c r="K8852" s="14"/>
      <c r="L8852" s="14"/>
      <c r="M8852" s="14"/>
      <c r="N8852" s="14"/>
      <c r="O8852" s="14"/>
      <c r="P8852" s="14"/>
    </row>
    <row r="8853" spans="9:16" x14ac:dyDescent="0.25">
      <c r="I8853" s="14"/>
      <c r="J8853" s="14"/>
      <c r="K8853" s="14"/>
      <c r="L8853" s="14"/>
      <c r="M8853" s="14"/>
      <c r="N8853" s="14"/>
      <c r="O8853" s="14"/>
      <c r="P8853" s="14"/>
    </row>
    <row r="8854" spans="9:16" x14ac:dyDescent="0.25">
      <c r="I8854" s="14"/>
      <c r="J8854" s="14"/>
      <c r="K8854" s="14"/>
      <c r="L8854" s="14"/>
      <c r="M8854" s="14"/>
      <c r="N8854" s="14"/>
      <c r="O8854" s="14"/>
      <c r="P8854" s="14"/>
    </row>
    <row r="8855" spans="9:16" x14ac:dyDescent="0.25">
      <c r="I8855" s="14"/>
      <c r="J8855" s="14"/>
      <c r="K8855" s="14"/>
      <c r="L8855" s="14"/>
      <c r="M8855" s="14"/>
      <c r="N8855" s="14"/>
      <c r="O8855" s="14"/>
      <c r="P8855" s="14"/>
    </row>
    <row r="8856" spans="9:16" x14ac:dyDescent="0.25">
      <c r="I8856" s="14"/>
      <c r="J8856" s="14"/>
      <c r="K8856" s="14"/>
      <c r="L8856" s="14"/>
      <c r="M8856" s="14"/>
      <c r="N8856" s="14"/>
      <c r="O8856" s="14"/>
      <c r="P8856" s="14"/>
    </row>
    <row r="8857" spans="9:16" x14ac:dyDescent="0.25">
      <c r="I8857" s="14"/>
      <c r="J8857" s="14"/>
      <c r="K8857" s="14"/>
      <c r="L8857" s="14"/>
      <c r="M8857" s="14"/>
      <c r="N8857" s="14"/>
      <c r="O8857" s="14"/>
      <c r="P8857" s="14"/>
    </row>
    <row r="8858" spans="9:16" x14ac:dyDescent="0.25">
      <c r="I8858" s="14"/>
      <c r="J8858" s="14"/>
      <c r="K8858" s="14"/>
      <c r="L8858" s="14"/>
      <c r="M8858" s="14"/>
      <c r="N8858" s="14"/>
      <c r="O8858" s="14"/>
      <c r="P8858" s="14"/>
    </row>
    <row r="8859" spans="9:16" x14ac:dyDescent="0.25">
      <c r="I8859" s="14"/>
      <c r="J8859" s="14"/>
      <c r="K8859" s="14"/>
      <c r="L8859" s="14"/>
      <c r="M8859" s="14"/>
      <c r="N8859" s="14"/>
      <c r="O8859" s="14"/>
      <c r="P8859" s="14"/>
    </row>
    <row r="8860" spans="9:16" x14ac:dyDescent="0.25">
      <c r="I8860" s="14"/>
      <c r="J8860" s="14"/>
      <c r="K8860" s="14"/>
      <c r="L8860" s="14"/>
      <c r="M8860" s="14"/>
      <c r="N8860" s="14"/>
      <c r="O8860" s="14"/>
      <c r="P8860" s="14"/>
    </row>
    <row r="8861" spans="9:16" x14ac:dyDescent="0.25">
      <c r="I8861" s="14"/>
      <c r="J8861" s="14"/>
      <c r="K8861" s="14"/>
      <c r="L8861" s="14"/>
      <c r="M8861" s="14"/>
      <c r="N8861" s="14"/>
      <c r="O8861" s="14"/>
      <c r="P8861" s="14"/>
    </row>
    <row r="8862" spans="9:16" x14ac:dyDescent="0.25">
      <c r="I8862" s="14"/>
      <c r="J8862" s="14"/>
      <c r="K8862" s="14"/>
      <c r="L8862" s="14"/>
      <c r="M8862" s="14"/>
      <c r="N8862" s="14"/>
      <c r="O8862" s="14"/>
      <c r="P8862" s="14"/>
    </row>
    <row r="8863" spans="9:16" x14ac:dyDescent="0.25">
      <c r="I8863" s="14"/>
      <c r="J8863" s="14"/>
      <c r="K8863" s="14"/>
      <c r="L8863" s="14"/>
      <c r="M8863" s="14"/>
      <c r="N8863" s="14"/>
      <c r="O8863" s="14"/>
      <c r="P8863" s="14"/>
    </row>
    <row r="8864" spans="9:16" x14ac:dyDescent="0.25">
      <c r="I8864" s="14"/>
      <c r="J8864" s="14"/>
      <c r="K8864" s="14"/>
      <c r="L8864" s="14"/>
      <c r="M8864" s="14"/>
      <c r="N8864" s="14"/>
      <c r="O8864" s="14"/>
      <c r="P8864" s="14"/>
    </row>
    <row r="8865" spans="9:16" x14ac:dyDescent="0.25">
      <c r="I8865" s="14"/>
      <c r="J8865" s="14"/>
      <c r="K8865" s="14"/>
      <c r="L8865" s="14"/>
      <c r="M8865" s="14"/>
      <c r="N8865" s="14"/>
      <c r="O8865" s="14"/>
      <c r="P8865" s="14"/>
    </row>
    <row r="8866" spans="9:16" x14ac:dyDescent="0.25">
      <c r="I8866" s="14"/>
      <c r="J8866" s="14"/>
      <c r="K8866" s="14"/>
      <c r="L8866" s="14"/>
      <c r="M8866" s="14"/>
      <c r="N8866" s="14"/>
      <c r="O8866" s="14"/>
      <c r="P8866" s="14"/>
    </row>
    <row r="8867" spans="9:16" x14ac:dyDescent="0.25">
      <c r="I8867" s="14"/>
      <c r="J8867" s="14"/>
      <c r="K8867" s="14"/>
      <c r="L8867" s="14"/>
      <c r="M8867" s="14"/>
      <c r="N8867" s="14"/>
      <c r="O8867" s="14"/>
      <c r="P8867" s="14"/>
    </row>
    <row r="8868" spans="9:16" x14ac:dyDescent="0.25">
      <c r="I8868" s="14"/>
      <c r="J8868" s="14"/>
      <c r="K8868" s="14"/>
      <c r="L8868" s="14"/>
      <c r="M8868" s="14"/>
      <c r="N8868" s="14"/>
      <c r="O8868" s="14"/>
      <c r="P8868" s="14"/>
    </row>
    <row r="8869" spans="9:16" x14ac:dyDescent="0.25">
      <c r="I8869" s="14"/>
      <c r="J8869" s="14"/>
      <c r="K8869" s="14"/>
      <c r="L8869" s="14"/>
      <c r="M8869" s="14"/>
      <c r="N8869" s="14"/>
      <c r="O8869" s="14"/>
      <c r="P8869" s="14"/>
    </row>
    <row r="8870" spans="9:16" x14ac:dyDescent="0.25">
      <c r="I8870" s="14"/>
      <c r="J8870" s="14"/>
      <c r="K8870" s="14"/>
      <c r="L8870" s="14"/>
      <c r="M8870" s="14"/>
      <c r="N8870" s="14"/>
      <c r="O8870" s="14"/>
      <c r="P8870" s="14"/>
    </row>
    <row r="8871" spans="9:16" x14ac:dyDescent="0.25">
      <c r="I8871" s="14"/>
      <c r="J8871" s="14"/>
      <c r="K8871" s="14"/>
      <c r="L8871" s="14"/>
      <c r="M8871" s="14"/>
      <c r="N8871" s="14"/>
      <c r="O8871" s="14"/>
      <c r="P8871" s="14"/>
    </row>
    <row r="8872" spans="9:16" x14ac:dyDescent="0.25">
      <c r="I8872" s="14"/>
      <c r="J8872" s="14"/>
      <c r="K8872" s="14"/>
      <c r="L8872" s="14"/>
      <c r="M8872" s="14"/>
      <c r="N8872" s="14"/>
      <c r="O8872" s="14"/>
      <c r="P8872" s="14"/>
    </row>
    <row r="8873" spans="9:16" x14ac:dyDescent="0.25">
      <c r="I8873" s="14"/>
      <c r="J8873" s="14"/>
      <c r="K8873" s="14"/>
      <c r="L8873" s="14"/>
      <c r="M8873" s="14"/>
      <c r="N8873" s="14"/>
      <c r="O8873" s="14"/>
      <c r="P8873" s="14"/>
    </row>
    <row r="8874" spans="9:16" x14ac:dyDescent="0.25">
      <c r="I8874" s="14"/>
      <c r="J8874" s="14"/>
      <c r="K8874" s="14"/>
      <c r="L8874" s="14"/>
      <c r="M8874" s="14"/>
      <c r="N8874" s="14"/>
      <c r="O8874" s="14"/>
      <c r="P8874" s="14"/>
    </row>
    <row r="8875" spans="9:16" x14ac:dyDescent="0.25">
      <c r="I8875" s="14"/>
      <c r="J8875" s="14"/>
      <c r="K8875" s="14"/>
      <c r="L8875" s="14"/>
      <c r="M8875" s="14"/>
      <c r="N8875" s="14"/>
      <c r="O8875" s="14"/>
      <c r="P8875" s="14"/>
    </row>
    <row r="8876" spans="9:16" x14ac:dyDescent="0.25">
      <c r="I8876" s="14"/>
      <c r="J8876" s="14"/>
      <c r="K8876" s="14"/>
      <c r="L8876" s="14"/>
      <c r="M8876" s="14"/>
      <c r="N8876" s="14"/>
      <c r="O8876" s="14"/>
      <c r="P8876" s="14"/>
    </row>
    <row r="8877" spans="9:16" x14ac:dyDescent="0.25">
      <c r="I8877" s="14"/>
      <c r="J8877" s="14"/>
      <c r="K8877" s="14"/>
      <c r="L8877" s="14"/>
      <c r="M8877" s="14"/>
      <c r="N8877" s="14"/>
      <c r="O8877" s="14"/>
      <c r="P8877" s="14"/>
    </row>
    <row r="8878" spans="9:16" x14ac:dyDescent="0.25">
      <c r="I8878" s="14"/>
      <c r="J8878" s="14"/>
      <c r="K8878" s="14"/>
      <c r="L8878" s="14"/>
      <c r="M8878" s="14"/>
      <c r="N8878" s="14"/>
      <c r="O8878" s="14"/>
      <c r="P8878" s="14"/>
    </row>
    <row r="8879" spans="9:16" x14ac:dyDescent="0.25">
      <c r="I8879" s="14"/>
      <c r="J8879" s="14"/>
      <c r="K8879" s="14"/>
      <c r="L8879" s="14"/>
      <c r="M8879" s="14"/>
      <c r="N8879" s="14"/>
      <c r="O8879" s="14"/>
      <c r="P8879" s="14"/>
    </row>
    <row r="8880" spans="9:16" x14ac:dyDescent="0.25">
      <c r="I8880" s="14"/>
      <c r="J8880" s="14"/>
      <c r="K8880" s="14"/>
      <c r="L8880" s="14"/>
      <c r="M8880" s="14"/>
      <c r="N8880" s="14"/>
      <c r="O8880" s="14"/>
      <c r="P8880" s="14"/>
    </row>
    <row r="8881" spans="9:16" x14ac:dyDescent="0.25">
      <c r="I8881" s="14"/>
      <c r="J8881" s="14"/>
      <c r="K8881" s="14"/>
      <c r="L8881" s="14"/>
      <c r="M8881" s="14"/>
      <c r="N8881" s="14"/>
      <c r="O8881" s="14"/>
      <c r="P8881" s="14"/>
    </row>
    <row r="8882" spans="9:16" x14ac:dyDescent="0.25">
      <c r="I8882" s="14"/>
      <c r="J8882" s="14"/>
      <c r="K8882" s="14"/>
      <c r="L8882" s="14"/>
      <c r="M8882" s="14"/>
      <c r="N8882" s="14"/>
      <c r="O8882" s="14"/>
      <c r="P8882" s="14"/>
    </row>
    <row r="8883" spans="9:16" x14ac:dyDescent="0.25">
      <c r="I8883" s="14"/>
      <c r="J8883" s="14"/>
      <c r="K8883" s="14"/>
      <c r="L8883" s="14"/>
      <c r="M8883" s="14"/>
      <c r="N8883" s="14"/>
      <c r="O8883" s="14"/>
      <c r="P8883" s="14"/>
    </row>
    <row r="8884" spans="9:16" x14ac:dyDescent="0.25">
      <c r="I8884" s="14"/>
      <c r="J8884" s="14"/>
      <c r="K8884" s="14"/>
      <c r="L8884" s="14"/>
      <c r="M8884" s="14"/>
      <c r="N8884" s="14"/>
      <c r="O8884" s="14"/>
      <c r="P8884" s="14"/>
    </row>
    <row r="8885" spans="9:16" x14ac:dyDescent="0.25">
      <c r="I8885" s="14"/>
      <c r="J8885" s="14"/>
      <c r="K8885" s="14"/>
      <c r="L8885" s="14"/>
      <c r="M8885" s="14"/>
      <c r="N8885" s="14"/>
      <c r="O8885" s="14"/>
      <c r="P8885" s="14"/>
    </row>
    <row r="8886" spans="9:16" x14ac:dyDescent="0.25">
      <c r="I8886" s="14"/>
      <c r="J8886" s="14"/>
      <c r="K8886" s="14"/>
      <c r="L8886" s="14"/>
      <c r="M8886" s="14"/>
      <c r="N8886" s="14"/>
      <c r="O8886" s="14"/>
      <c r="P8886" s="14"/>
    </row>
    <row r="8887" spans="9:16" x14ac:dyDescent="0.25">
      <c r="I8887" s="14"/>
      <c r="J8887" s="14"/>
      <c r="K8887" s="14"/>
      <c r="L8887" s="14"/>
      <c r="M8887" s="14"/>
      <c r="N8887" s="14"/>
      <c r="O8887" s="14"/>
      <c r="P8887" s="14"/>
    </row>
    <row r="8888" spans="9:16" x14ac:dyDescent="0.25">
      <c r="I8888" s="14"/>
      <c r="J8888" s="14"/>
      <c r="K8888" s="14"/>
      <c r="L8888" s="14"/>
      <c r="M8888" s="14"/>
      <c r="N8888" s="14"/>
      <c r="O8888" s="14"/>
      <c r="P8888" s="14"/>
    </row>
    <row r="8889" spans="9:16" x14ac:dyDescent="0.25">
      <c r="I8889" s="14"/>
      <c r="J8889" s="14"/>
      <c r="K8889" s="14"/>
      <c r="L8889" s="14"/>
      <c r="M8889" s="14"/>
      <c r="N8889" s="14"/>
      <c r="O8889" s="14"/>
      <c r="P8889" s="14"/>
    </row>
    <row r="8890" spans="9:16" x14ac:dyDescent="0.25">
      <c r="I8890" s="14"/>
      <c r="J8890" s="14"/>
      <c r="K8890" s="14"/>
      <c r="L8890" s="14"/>
      <c r="M8890" s="14"/>
      <c r="N8890" s="14"/>
      <c r="O8890" s="14"/>
      <c r="P8890" s="14"/>
    </row>
    <row r="8891" spans="9:16" x14ac:dyDescent="0.25">
      <c r="I8891" s="14"/>
      <c r="J8891" s="14"/>
      <c r="K8891" s="14"/>
      <c r="L8891" s="14"/>
      <c r="M8891" s="14"/>
      <c r="N8891" s="14"/>
      <c r="O8891" s="14"/>
      <c r="P8891" s="14"/>
    </row>
    <row r="8892" spans="9:16" x14ac:dyDescent="0.25">
      <c r="I8892" s="14"/>
      <c r="J8892" s="14"/>
      <c r="K8892" s="14"/>
      <c r="L8892" s="14"/>
      <c r="M8892" s="14"/>
      <c r="N8892" s="14"/>
      <c r="O8892" s="14"/>
      <c r="P8892" s="14"/>
    </row>
    <row r="8893" spans="9:16" x14ac:dyDescent="0.25">
      <c r="I8893" s="14"/>
      <c r="J8893" s="14"/>
      <c r="K8893" s="14"/>
      <c r="L8893" s="14"/>
      <c r="M8893" s="14"/>
      <c r="N8893" s="14"/>
      <c r="O8893" s="14"/>
      <c r="P8893" s="14"/>
    </row>
    <row r="8894" spans="9:16" x14ac:dyDescent="0.25">
      <c r="I8894" s="14"/>
      <c r="J8894" s="14"/>
      <c r="K8894" s="14"/>
      <c r="L8894" s="14"/>
      <c r="M8894" s="14"/>
      <c r="N8894" s="14"/>
      <c r="O8894" s="14"/>
      <c r="P8894" s="14"/>
    </row>
    <row r="8895" spans="9:16" x14ac:dyDescent="0.25">
      <c r="I8895" s="14"/>
      <c r="J8895" s="14"/>
      <c r="K8895" s="14"/>
      <c r="L8895" s="14"/>
      <c r="M8895" s="14"/>
      <c r="N8895" s="14"/>
      <c r="O8895" s="14"/>
      <c r="P8895" s="14"/>
    </row>
    <row r="8896" spans="9:16" x14ac:dyDescent="0.25">
      <c r="I8896" s="14"/>
      <c r="J8896" s="14"/>
      <c r="K8896" s="14"/>
      <c r="L8896" s="14"/>
      <c r="M8896" s="14"/>
      <c r="N8896" s="14"/>
      <c r="O8896" s="14"/>
      <c r="P8896" s="14"/>
    </row>
    <row r="8897" spans="9:16" x14ac:dyDescent="0.25">
      <c r="I8897" s="14"/>
      <c r="J8897" s="14"/>
      <c r="K8897" s="14"/>
      <c r="L8897" s="14"/>
      <c r="M8897" s="14"/>
      <c r="N8897" s="14"/>
      <c r="O8897" s="14"/>
      <c r="P8897" s="14"/>
    </row>
    <row r="8898" spans="9:16" x14ac:dyDescent="0.25">
      <c r="I8898" s="14"/>
      <c r="J8898" s="14"/>
      <c r="K8898" s="14"/>
      <c r="L8898" s="14"/>
      <c r="M8898" s="14"/>
      <c r="N8898" s="14"/>
      <c r="O8898" s="14"/>
      <c r="P8898" s="14"/>
    </row>
    <row r="8899" spans="9:16" x14ac:dyDescent="0.25">
      <c r="I8899" s="14"/>
      <c r="J8899" s="14"/>
      <c r="K8899" s="14"/>
      <c r="L8899" s="14"/>
      <c r="M8899" s="14"/>
      <c r="N8899" s="14"/>
      <c r="O8899" s="14"/>
      <c r="P8899" s="14"/>
    </row>
    <row r="8900" spans="9:16" x14ac:dyDescent="0.25">
      <c r="I8900" s="14"/>
      <c r="J8900" s="14"/>
      <c r="K8900" s="14"/>
      <c r="L8900" s="14"/>
      <c r="M8900" s="14"/>
      <c r="N8900" s="14"/>
      <c r="O8900" s="14"/>
      <c r="P8900" s="14"/>
    </row>
    <row r="8901" spans="9:16" x14ac:dyDescent="0.25">
      <c r="I8901" s="14"/>
      <c r="J8901" s="14"/>
      <c r="K8901" s="14"/>
      <c r="L8901" s="14"/>
      <c r="M8901" s="14"/>
      <c r="N8901" s="14"/>
      <c r="O8901" s="14"/>
      <c r="P8901" s="14"/>
    </row>
    <row r="8902" spans="9:16" x14ac:dyDescent="0.25">
      <c r="I8902" s="14"/>
      <c r="J8902" s="14"/>
      <c r="K8902" s="14"/>
      <c r="L8902" s="14"/>
      <c r="M8902" s="14"/>
      <c r="N8902" s="14"/>
      <c r="O8902" s="14"/>
      <c r="P8902" s="14"/>
    </row>
    <row r="8903" spans="9:16" x14ac:dyDescent="0.25">
      <c r="I8903" s="14"/>
      <c r="J8903" s="14"/>
      <c r="K8903" s="14"/>
      <c r="L8903" s="14"/>
      <c r="M8903" s="14"/>
      <c r="N8903" s="14"/>
      <c r="O8903" s="14"/>
      <c r="P8903" s="14"/>
    </row>
    <row r="8904" spans="9:16" x14ac:dyDescent="0.25">
      <c r="I8904" s="14"/>
      <c r="J8904" s="14"/>
      <c r="K8904" s="14"/>
      <c r="L8904" s="14"/>
      <c r="M8904" s="14"/>
      <c r="N8904" s="14"/>
      <c r="O8904" s="14"/>
      <c r="P8904" s="14"/>
    </row>
    <row r="8905" spans="9:16" x14ac:dyDescent="0.25">
      <c r="I8905" s="14"/>
      <c r="J8905" s="14"/>
      <c r="K8905" s="14"/>
      <c r="L8905" s="14"/>
      <c r="M8905" s="14"/>
      <c r="N8905" s="14"/>
      <c r="O8905" s="14"/>
      <c r="P8905" s="14"/>
    </row>
    <row r="8906" spans="9:16" x14ac:dyDescent="0.25">
      <c r="I8906" s="14"/>
      <c r="J8906" s="14"/>
      <c r="K8906" s="14"/>
      <c r="L8906" s="14"/>
      <c r="M8906" s="14"/>
      <c r="N8906" s="14"/>
      <c r="O8906" s="14"/>
      <c r="P8906" s="14"/>
    </row>
    <row r="8907" spans="9:16" x14ac:dyDescent="0.25">
      <c r="I8907" s="14"/>
      <c r="J8907" s="14"/>
      <c r="K8907" s="14"/>
      <c r="L8907" s="14"/>
      <c r="M8907" s="14"/>
      <c r="N8907" s="14"/>
      <c r="O8907" s="14"/>
      <c r="P8907" s="14"/>
    </row>
    <row r="8908" spans="9:16" x14ac:dyDescent="0.25">
      <c r="I8908" s="14"/>
      <c r="J8908" s="14"/>
      <c r="K8908" s="14"/>
      <c r="L8908" s="14"/>
      <c r="M8908" s="14"/>
      <c r="N8908" s="14"/>
      <c r="O8908" s="14"/>
      <c r="P8908" s="14"/>
    </row>
    <row r="8909" spans="9:16" x14ac:dyDescent="0.25">
      <c r="I8909" s="14"/>
      <c r="J8909" s="14"/>
      <c r="K8909" s="14"/>
      <c r="L8909" s="14"/>
      <c r="M8909" s="14"/>
      <c r="N8909" s="14"/>
      <c r="O8909" s="14"/>
      <c r="P8909" s="14"/>
    </row>
    <row r="8910" spans="9:16" x14ac:dyDescent="0.25">
      <c r="I8910" s="14"/>
      <c r="J8910" s="14"/>
      <c r="K8910" s="14"/>
      <c r="L8910" s="14"/>
      <c r="M8910" s="14"/>
      <c r="N8910" s="14"/>
      <c r="O8910" s="14"/>
      <c r="P8910" s="14"/>
    </row>
    <row r="8911" spans="9:16" x14ac:dyDescent="0.25">
      <c r="I8911" s="14"/>
      <c r="J8911" s="14"/>
      <c r="K8911" s="14"/>
      <c r="L8911" s="14"/>
      <c r="M8911" s="14"/>
      <c r="N8911" s="14"/>
      <c r="O8911" s="14"/>
      <c r="P8911" s="14"/>
    </row>
    <row r="8912" spans="9:16" x14ac:dyDescent="0.25">
      <c r="I8912" s="14"/>
      <c r="J8912" s="14"/>
      <c r="K8912" s="14"/>
      <c r="L8912" s="14"/>
      <c r="M8912" s="14"/>
      <c r="N8912" s="14"/>
      <c r="O8912" s="14"/>
      <c r="P8912" s="14"/>
    </row>
    <row r="8913" spans="9:16" x14ac:dyDescent="0.25">
      <c r="I8913" s="14"/>
      <c r="J8913" s="14"/>
      <c r="K8913" s="14"/>
      <c r="L8913" s="14"/>
      <c r="M8913" s="14"/>
      <c r="N8913" s="14"/>
      <c r="O8913" s="14"/>
      <c r="P8913" s="14"/>
    </row>
    <row r="8914" spans="9:16" x14ac:dyDescent="0.25">
      <c r="I8914" s="14"/>
      <c r="J8914" s="14"/>
      <c r="K8914" s="14"/>
      <c r="L8914" s="14"/>
      <c r="M8914" s="14"/>
      <c r="N8914" s="14"/>
      <c r="O8914" s="14"/>
      <c r="P8914" s="14"/>
    </row>
    <row r="8915" spans="9:16" x14ac:dyDescent="0.25">
      <c r="I8915" s="14"/>
      <c r="J8915" s="14"/>
      <c r="K8915" s="14"/>
      <c r="L8915" s="14"/>
      <c r="M8915" s="14"/>
      <c r="N8915" s="14"/>
      <c r="O8915" s="14"/>
      <c r="P8915" s="14"/>
    </row>
    <row r="8916" spans="9:16" x14ac:dyDescent="0.25">
      <c r="I8916" s="14"/>
      <c r="J8916" s="14"/>
      <c r="K8916" s="14"/>
      <c r="L8916" s="14"/>
      <c r="M8916" s="14"/>
      <c r="N8916" s="14"/>
      <c r="O8916" s="14"/>
      <c r="P8916" s="14"/>
    </row>
    <row r="8917" spans="9:16" x14ac:dyDescent="0.25">
      <c r="I8917" s="14"/>
      <c r="J8917" s="14"/>
      <c r="K8917" s="14"/>
      <c r="L8917" s="14"/>
      <c r="M8917" s="14"/>
      <c r="N8917" s="14"/>
      <c r="O8917" s="14"/>
      <c r="P8917" s="14"/>
    </row>
    <row r="8918" spans="9:16" x14ac:dyDescent="0.25">
      <c r="I8918" s="14"/>
      <c r="J8918" s="14"/>
      <c r="K8918" s="14"/>
      <c r="L8918" s="14"/>
      <c r="M8918" s="14"/>
      <c r="N8918" s="14"/>
      <c r="O8918" s="14"/>
      <c r="P8918" s="14"/>
    </row>
    <row r="8919" spans="9:16" x14ac:dyDescent="0.25">
      <c r="I8919" s="14"/>
      <c r="J8919" s="14"/>
      <c r="K8919" s="14"/>
      <c r="L8919" s="14"/>
      <c r="M8919" s="14"/>
      <c r="N8919" s="14"/>
      <c r="O8919" s="14"/>
      <c r="P8919" s="14"/>
    </row>
    <row r="8920" spans="9:16" x14ac:dyDescent="0.25">
      <c r="I8920" s="14"/>
      <c r="J8920" s="14"/>
      <c r="K8920" s="14"/>
      <c r="L8920" s="14"/>
      <c r="M8920" s="14"/>
      <c r="N8920" s="14"/>
      <c r="O8920" s="14"/>
      <c r="P8920" s="14"/>
    </row>
    <row r="8921" spans="9:16" x14ac:dyDescent="0.25">
      <c r="I8921" s="14"/>
      <c r="J8921" s="14"/>
      <c r="K8921" s="14"/>
      <c r="L8921" s="14"/>
      <c r="M8921" s="14"/>
      <c r="N8921" s="14"/>
      <c r="O8921" s="14"/>
      <c r="P8921" s="14"/>
    </row>
    <row r="8922" spans="9:16" x14ac:dyDescent="0.25">
      <c r="I8922" s="14"/>
      <c r="J8922" s="14"/>
      <c r="K8922" s="14"/>
      <c r="L8922" s="14"/>
      <c r="M8922" s="14"/>
      <c r="N8922" s="14"/>
      <c r="O8922" s="14"/>
      <c r="P8922" s="14"/>
    </row>
    <row r="8923" spans="9:16" x14ac:dyDescent="0.25">
      <c r="I8923" s="14"/>
      <c r="J8923" s="14"/>
      <c r="K8923" s="14"/>
      <c r="L8923" s="14"/>
      <c r="M8923" s="14"/>
      <c r="N8923" s="14"/>
      <c r="O8923" s="14"/>
      <c r="P8923" s="14"/>
    </row>
    <row r="8924" spans="9:16" x14ac:dyDescent="0.25">
      <c r="I8924" s="14"/>
      <c r="J8924" s="14"/>
      <c r="K8924" s="14"/>
      <c r="L8924" s="14"/>
      <c r="M8924" s="14"/>
      <c r="N8924" s="14"/>
      <c r="O8924" s="14"/>
      <c r="P8924" s="14"/>
    </row>
    <row r="8925" spans="9:16" x14ac:dyDescent="0.25">
      <c r="I8925" s="14"/>
      <c r="J8925" s="14"/>
      <c r="K8925" s="14"/>
      <c r="L8925" s="14"/>
      <c r="M8925" s="14"/>
      <c r="N8925" s="14"/>
      <c r="O8925" s="14"/>
      <c r="P8925" s="14"/>
    </row>
    <row r="8926" spans="9:16" x14ac:dyDescent="0.25">
      <c r="I8926" s="14"/>
      <c r="J8926" s="14"/>
      <c r="K8926" s="14"/>
      <c r="L8926" s="14"/>
      <c r="M8926" s="14"/>
      <c r="N8926" s="14"/>
      <c r="O8926" s="14"/>
      <c r="P8926" s="14"/>
    </row>
    <row r="8927" spans="9:16" x14ac:dyDescent="0.25">
      <c r="I8927" s="14"/>
      <c r="J8927" s="14"/>
      <c r="K8927" s="14"/>
      <c r="L8927" s="14"/>
      <c r="M8927" s="14"/>
      <c r="N8927" s="14"/>
      <c r="O8927" s="14"/>
      <c r="P8927" s="14"/>
    </row>
    <row r="8928" spans="9:16" x14ac:dyDescent="0.25">
      <c r="I8928" s="14"/>
      <c r="J8928" s="14"/>
      <c r="K8928" s="14"/>
      <c r="L8928" s="14"/>
      <c r="M8928" s="14"/>
      <c r="N8928" s="14"/>
      <c r="O8928" s="14"/>
      <c r="P8928" s="14"/>
    </row>
    <row r="8929" spans="9:16" x14ac:dyDescent="0.25">
      <c r="I8929" s="14"/>
      <c r="J8929" s="14"/>
      <c r="K8929" s="14"/>
      <c r="L8929" s="14"/>
      <c r="M8929" s="14"/>
      <c r="N8929" s="14"/>
      <c r="O8929" s="14"/>
      <c r="P8929" s="14"/>
    </row>
    <row r="8930" spans="9:16" x14ac:dyDescent="0.25">
      <c r="I8930" s="14"/>
      <c r="J8930" s="14"/>
      <c r="K8930" s="14"/>
      <c r="L8930" s="14"/>
      <c r="M8930" s="14"/>
      <c r="N8930" s="14"/>
      <c r="O8930" s="14"/>
      <c r="P8930" s="14"/>
    </row>
    <row r="8931" spans="9:16" x14ac:dyDescent="0.25">
      <c r="I8931" s="14"/>
      <c r="J8931" s="14"/>
      <c r="K8931" s="14"/>
      <c r="L8931" s="14"/>
      <c r="M8931" s="14"/>
      <c r="N8931" s="14"/>
      <c r="O8931" s="14"/>
      <c r="P8931" s="14"/>
    </row>
    <row r="8932" spans="9:16" x14ac:dyDescent="0.25">
      <c r="I8932" s="14"/>
      <c r="J8932" s="14"/>
      <c r="K8932" s="14"/>
      <c r="L8932" s="14"/>
      <c r="M8932" s="14"/>
      <c r="N8932" s="14"/>
      <c r="O8932" s="14"/>
      <c r="P8932" s="14"/>
    </row>
    <row r="8933" spans="9:16" x14ac:dyDescent="0.25">
      <c r="I8933" s="14"/>
      <c r="J8933" s="14"/>
      <c r="K8933" s="14"/>
      <c r="L8933" s="14"/>
      <c r="M8933" s="14"/>
      <c r="N8933" s="14"/>
      <c r="O8933" s="14"/>
      <c r="P8933" s="14"/>
    </row>
    <row r="8934" spans="9:16" x14ac:dyDescent="0.25">
      <c r="I8934" s="14"/>
      <c r="J8934" s="14"/>
      <c r="K8934" s="14"/>
      <c r="L8934" s="14"/>
      <c r="M8934" s="14"/>
      <c r="N8934" s="14"/>
      <c r="O8934" s="14"/>
      <c r="P8934" s="14"/>
    </row>
    <row r="8935" spans="9:16" x14ac:dyDescent="0.25">
      <c r="I8935" s="14"/>
      <c r="J8935" s="14"/>
      <c r="K8935" s="14"/>
      <c r="L8935" s="14"/>
      <c r="M8935" s="14"/>
      <c r="N8935" s="14"/>
      <c r="O8935" s="14"/>
      <c r="P8935" s="14"/>
    </row>
    <row r="8936" spans="9:16" x14ac:dyDescent="0.25">
      <c r="I8936" s="14"/>
      <c r="J8936" s="14"/>
      <c r="K8936" s="14"/>
      <c r="L8936" s="14"/>
      <c r="M8936" s="14"/>
      <c r="N8936" s="14"/>
      <c r="O8936" s="14"/>
      <c r="P8936" s="14"/>
    </row>
    <row r="8937" spans="9:16" x14ac:dyDescent="0.25">
      <c r="I8937" s="14"/>
      <c r="J8937" s="14"/>
      <c r="K8937" s="14"/>
      <c r="L8937" s="14"/>
      <c r="M8937" s="14"/>
      <c r="N8937" s="14"/>
      <c r="O8937" s="14"/>
      <c r="P8937" s="14"/>
    </row>
    <row r="8938" spans="9:16" x14ac:dyDescent="0.25">
      <c r="I8938" s="14"/>
      <c r="J8938" s="14"/>
      <c r="K8938" s="14"/>
      <c r="L8938" s="14"/>
      <c r="M8938" s="14"/>
      <c r="N8938" s="14"/>
      <c r="O8938" s="14"/>
      <c r="P8938" s="14"/>
    </row>
    <row r="8939" spans="9:16" x14ac:dyDescent="0.25">
      <c r="I8939" s="14"/>
      <c r="J8939" s="14"/>
      <c r="K8939" s="14"/>
      <c r="L8939" s="14"/>
      <c r="M8939" s="14"/>
      <c r="N8939" s="14"/>
      <c r="O8939" s="14"/>
      <c r="P8939" s="14"/>
    </row>
    <row r="8940" spans="9:16" x14ac:dyDescent="0.25">
      <c r="I8940" s="14"/>
      <c r="J8940" s="14"/>
      <c r="K8940" s="14"/>
      <c r="L8940" s="14"/>
      <c r="M8940" s="14"/>
      <c r="N8940" s="14"/>
      <c r="O8940" s="14"/>
      <c r="P8940" s="14"/>
    </row>
    <row r="8941" spans="9:16" x14ac:dyDescent="0.25">
      <c r="I8941" s="14"/>
      <c r="J8941" s="14"/>
      <c r="K8941" s="14"/>
      <c r="L8941" s="14"/>
      <c r="M8941" s="14"/>
      <c r="N8941" s="14"/>
      <c r="O8941" s="14"/>
      <c r="P8941" s="14"/>
    </row>
    <row r="8942" spans="9:16" x14ac:dyDescent="0.25">
      <c r="I8942" s="14"/>
      <c r="J8942" s="14"/>
      <c r="K8942" s="14"/>
      <c r="L8942" s="14"/>
      <c r="M8942" s="14"/>
      <c r="N8942" s="14"/>
      <c r="O8942" s="14"/>
      <c r="P8942" s="14"/>
    </row>
    <row r="8943" spans="9:16" x14ac:dyDescent="0.25">
      <c r="I8943" s="14"/>
      <c r="J8943" s="14"/>
      <c r="K8943" s="14"/>
      <c r="L8943" s="14"/>
      <c r="M8943" s="14"/>
      <c r="N8943" s="14"/>
      <c r="O8943" s="14"/>
      <c r="P8943" s="14"/>
    </row>
    <row r="8944" spans="9:16" x14ac:dyDescent="0.25">
      <c r="I8944" s="14"/>
      <c r="J8944" s="14"/>
      <c r="K8944" s="14"/>
      <c r="L8944" s="14"/>
      <c r="M8944" s="14"/>
      <c r="N8944" s="14"/>
      <c r="O8944" s="14"/>
      <c r="P8944" s="14"/>
    </row>
    <row r="8945" spans="9:16" x14ac:dyDescent="0.25">
      <c r="I8945" s="14"/>
      <c r="J8945" s="14"/>
      <c r="K8945" s="14"/>
      <c r="L8945" s="14"/>
      <c r="M8945" s="14"/>
      <c r="N8945" s="14"/>
      <c r="O8945" s="14"/>
      <c r="P8945" s="14"/>
    </row>
    <row r="8946" spans="9:16" x14ac:dyDescent="0.25">
      <c r="I8946" s="14"/>
      <c r="J8946" s="14"/>
      <c r="K8946" s="14"/>
      <c r="L8946" s="14"/>
      <c r="M8946" s="14"/>
      <c r="N8946" s="14"/>
      <c r="O8946" s="14"/>
      <c r="P8946" s="14"/>
    </row>
    <row r="8947" spans="9:16" x14ac:dyDescent="0.25">
      <c r="I8947" s="14"/>
      <c r="J8947" s="14"/>
      <c r="K8947" s="14"/>
      <c r="L8947" s="14"/>
      <c r="M8947" s="14"/>
      <c r="N8947" s="14"/>
      <c r="O8947" s="14"/>
      <c r="P8947" s="14"/>
    </row>
    <row r="8948" spans="9:16" x14ac:dyDescent="0.25">
      <c r="I8948" s="14"/>
      <c r="J8948" s="14"/>
      <c r="K8948" s="14"/>
      <c r="L8948" s="14"/>
      <c r="M8948" s="14"/>
      <c r="N8948" s="14"/>
      <c r="O8948" s="14"/>
      <c r="P8948" s="14"/>
    </row>
    <row r="8949" spans="9:16" x14ac:dyDescent="0.25">
      <c r="I8949" s="14"/>
      <c r="J8949" s="14"/>
      <c r="K8949" s="14"/>
      <c r="L8949" s="14"/>
      <c r="M8949" s="14"/>
      <c r="N8949" s="14"/>
      <c r="O8949" s="14"/>
      <c r="P8949" s="14"/>
    </row>
    <row r="8950" spans="9:16" x14ac:dyDescent="0.25">
      <c r="I8950" s="14"/>
      <c r="J8950" s="14"/>
      <c r="K8950" s="14"/>
      <c r="L8950" s="14"/>
      <c r="M8950" s="14"/>
      <c r="N8950" s="14"/>
      <c r="O8950" s="14"/>
      <c r="P8950" s="14"/>
    </row>
    <row r="8951" spans="9:16" x14ac:dyDescent="0.25">
      <c r="I8951" s="14"/>
      <c r="J8951" s="14"/>
      <c r="K8951" s="14"/>
      <c r="L8951" s="14"/>
      <c r="M8951" s="14"/>
      <c r="N8951" s="14"/>
      <c r="O8951" s="14"/>
      <c r="P8951" s="14"/>
    </row>
    <row r="8952" spans="9:16" x14ac:dyDescent="0.25">
      <c r="I8952" s="14"/>
      <c r="J8952" s="14"/>
      <c r="K8952" s="14"/>
      <c r="L8952" s="14"/>
      <c r="M8952" s="14"/>
      <c r="N8952" s="14"/>
      <c r="O8952" s="14"/>
      <c r="P8952" s="14"/>
    </row>
    <row r="8953" spans="9:16" x14ac:dyDescent="0.25">
      <c r="I8953" s="14"/>
      <c r="J8953" s="14"/>
      <c r="K8953" s="14"/>
      <c r="L8953" s="14"/>
      <c r="M8953" s="14"/>
      <c r="N8953" s="14"/>
      <c r="O8953" s="14"/>
      <c r="P8953" s="14"/>
    </row>
    <row r="8954" spans="9:16" x14ac:dyDescent="0.25">
      <c r="I8954" s="14"/>
      <c r="J8954" s="14"/>
      <c r="K8954" s="14"/>
      <c r="L8954" s="14"/>
      <c r="M8954" s="14"/>
      <c r="N8954" s="14"/>
      <c r="O8954" s="14"/>
      <c r="P8954" s="14"/>
    </row>
    <row r="8955" spans="9:16" x14ac:dyDescent="0.25">
      <c r="I8955" s="14"/>
      <c r="J8955" s="14"/>
      <c r="K8955" s="14"/>
      <c r="L8955" s="14"/>
      <c r="M8955" s="14"/>
      <c r="N8955" s="14"/>
      <c r="O8955" s="14"/>
      <c r="P8955" s="14"/>
    </row>
    <row r="8956" spans="9:16" x14ac:dyDescent="0.25">
      <c r="I8956" s="14"/>
      <c r="J8956" s="14"/>
      <c r="K8956" s="14"/>
      <c r="L8956" s="14"/>
      <c r="M8956" s="14"/>
      <c r="N8956" s="14"/>
      <c r="O8956" s="14"/>
      <c r="P8956" s="14"/>
    </row>
    <row r="8957" spans="9:16" x14ac:dyDescent="0.25">
      <c r="I8957" s="14"/>
      <c r="J8957" s="14"/>
      <c r="K8957" s="14"/>
      <c r="L8957" s="14"/>
      <c r="M8957" s="14"/>
      <c r="N8957" s="14"/>
      <c r="O8957" s="14"/>
      <c r="P8957" s="14"/>
    </row>
    <row r="8958" spans="9:16" x14ac:dyDescent="0.25">
      <c r="I8958" s="14"/>
      <c r="J8958" s="14"/>
      <c r="K8958" s="14"/>
      <c r="L8958" s="14"/>
      <c r="M8958" s="14"/>
      <c r="N8958" s="14"/>
      <c r="O8958" s="14"/>
      <c r="P8958" s="14"/>
    </row>
    <row r="8959" spans="9:16" x14ac:dyDescent="0.25">
      <c r="I8959" s="14"/>
      <c r="J8959" s="14"/>
      <c r="K8959" s="14"/>
      <c r="L8959" s="14"/>
      <c r="M8959" s="14"/>
      <c r="N8959" s="14"/>
      <c r="O8959" s="14"/>
      <c r="P8959" s="14"/>
    </row>
    <row r="8960" spans="9:16" x14ac:dyDescent="0.25">
      <c r="I8960" s="14"/>
      <c r="J8960" s="14"/>
      <c r="K8960" s="14"/>
      <c r="L8960" s="14"/>
      <c r="M8960" s="14"/>
      <c r="N8960" s="14"/>
      <c r="O8960" s="14"/>
      <c r="P8960" s="14"/>
    </row>
    <row r="8961" spans="9:16" x14ac:dyDescent="0.25">
      <c r="I8961" s="14"/>
      <c r="J8961" s="14"/>
      <c r="K8961" s="14"/>
      <c r="L8961" s="14"/>
      <c r="M8961" s="14"/>
      <c r="N8961" s="14"/>
      <c r="O8961" s="14"/>
      <c r="P8961" s="14"/>
    </row>
    <row r="8962" spans="9:16" x14ac:dyDescent="0.25">
      <c r="I8962" s="14"/>
      <c r="J8962" s="14"/>
      <c r="K8962" s="14"/>
      <c r="L8962" s="14"/>
      <c r="M8962" s="14"/>
      <c r="N8962" s="14"/>
      <c r="O8962" s="14"/>
      <c r="P8962" s="14"/>
    </row>
    <row r="8963" spans="9:16" x14ac:dyDescent="0.25">
      <c r="I8963" s="14"/>
      <c r="J8963" s="14"/>
      <c r="K8963" s="14"/>
      <c r="L8963" s="14"/>
      <c r="M8963" s="14"/>
      <c r="N8963" s="14"/>
      <c r="O8963" s="14"/>
      <c r="P8963" s="14"/>
    </row>
    <row r="8964" spans="9:16" x14ac:dyDescent="0.25">
      <c r="I8964" s="14"/>
      <c r="J8964" s="14"/>
      <c r="K8964" s="14"/>
      <c r="L8964" s="14"/>
      <c r="M8964" s="14"/>
      <c r="N8964" s="14"/>
      <c r="O8964" s="14"/>
      <c r="P8964" s="14"/>
    </row>
    <row r="8965" spans="9:16" x14ac:dyDescent="0.25">
      <c r="I8965" s="14"/>
      <c r="J8965" s="14"/>
      <c r="K8965" s="14"/>
      <c r="L8965" s="14"/>
      <c r="M8965" s="14"/>
      <c r="N8965" s="14"/>
      <c r="O8965" s="14"/>
      <c r="P8965" s="14"/>
    </row>
    <row r="8966" spans="9:16" x14ac:dyDescent="0.25">
      <c r="I8966" s="14"/>
      <c r="J8966" s="14"/>
      <c r="K8966" s="14"/>
      <c r="L8966" s="14"/>
      <c r="M8966" s="14"/>
      <c r="N8966" s="14"/>
      <c r="O8966" s="14"/>
      <c r="P8966" s="14"/>
    </row>
    <row r="8967" spans="9:16" x14ac:dyDescent="0.25">
      <c r="I8967" s="14"/>
      <c r="J8967" s="14"/>
      <c r="K8967" s="14"/>
      <c r="L8967" s="14"/>
      <c r="M8967" s="14"/>
      <c r="N8967" s="14"/>
      <c r="O8967" s="14"/>
      <c r="P8967" s="14"/>
    </row>
    <row r="8968" spans="9:16" x14ac:dyDescent="0.25">
      <c r="I8968" s="14"/>
      <c r="J8968" s="14"/>
      <c r="K8968" s="14"/>
      <c r="L8968" s="14"/>
      <c r="M8968" s="14"/>
      <c r="N8968" s="14"/>
      <c r="O8968" s="14"/>
      <c r="P8968" s="14"/>
    </row>
    <row r="8969" spans="9:16" x14ac:dyDescent="0.25">
      <c r="I8969" s="14"/>
      <c r="J8969" s="14"/>
      <c r="K8969" s="14"/>
      <c r="L8969" s="14"/>
      <c r="M8969" s="14"/>
      <c r="N8969" s="14"/>
      <c r="O8969" s="14"/>
      <c r="P8969" s="14"/>
    </row>
    <row r="8970" spans="9:16" x14ac:dyDescent="0.25">
      <c r="I8970" s="14"/>
      <c r="J8970" s="14"/>
      <c r="K8970" s="14"/>
      <c r="L8970" s="14"/>
      <c r="M8970" s="14"/>
      <c r="N8970" s="14"/>
      <c r="O8970" s="14"/>
      <c r="P8970" s="14"/>
    </row>
    <row r="8971" spans="9:16" x14ac:dyDescent="0.25">
      <c r="I8971" s="14"/>
      <c r="J8971" s="14"/>
      <c r="K8971" s="14"/>
      <c r="L8971" s="14"/>
      <c r="M8971" s="14"/>
      <c r="N8971" s="14"/>
      <c r="O8971" s="14"/>
      <c r="P8971" s="14"/>
    </row>
    <row r="8972" spans="9:16" x14ac:dyDescent="0.25">
      <c r="I8972" s="14"/>
      <c r="J8972" s="14"/>
      <c r="K8972" s="14"/>
      <c r="L8972" s="14"/>
      <c r="M8972" s="14"/>
      <c r="N8972" s="14"/>
      <c r="O8972" s="14"/>
      <c r="P8972" s="14"/>
    </row>
    <row r="8973" spans="9:16" x14ac:dyDescent="0.25">
      <c r="I8973" s="14"/>
      <c r="J8973" s="14"/>
      <c r="K8973" s="14"/>
      <c r="L8973" s="14"/>
      <c r="M8973" s="14"/>
      <c r="N8973" s="14"/>
      <c r="O8973" s="14"/>
      <c r="P8973" s="14"/>
    </row>
    <row r="8974" spans="9:16" x14ac:dyDescent="0.25">
      <c r="I8974" s="14"/>
      <c r="J8974" s="14"/>
      <c r="K8974" s="14"/>
      <c r="L8974" s="14"/>
      <c r="M8974" s="14"/>
      <c r="N8974" s="14"/>
      <c r="O8974" s="14"/>
      <c r="P8974" s="14"/>
    </row>
    <row r="8975" spans="9:16" x14ac:dyDescent="0.25">
      <c r="I8975" s="14"/>
      <c r="J8975" s="14"/>
      <c r="K8975" s="14"/>
      <c r="L8975" s="14"/>
      <c r="M8975" s="14"/>
      <c r="N8975" s="14"/>
      <c r="O8975" s="14"/>
      <c r="P8975" s="14"/>
    </row>
    <row r="8976" spans="9:16" x14ac:dyDescent="0.25">
      <c r="I8976" s="14"/>
      <c r="J8976" s="14"/>
      <c r="K8976" s="14"/>
      <c r="L8976" s="14"/>
      <c r="M8976" s="14"/>
      <c r="N8976" s="14"/>
      <c r="O8976" s="14"/>
      <c r="P8976" s="14"/>
    </row>
    <row r="8977" spans="9:16" x14ac:dyDescent="0.25">
      <c r="I8977" s="14"/>
      <c r="J8977" s="14"/>
      <c r="K8977" s="14"/>
      <c r="L8977" s="14"/>
      <c r="M8977" s="14"/>
      <c r="N8977" s="14"/>
      <c r="O8977" s="14"/>
      <c r="P8977" s="14"/>
    </row>
    <row r="8978" spans="9:16" x14ac:dyDescent="0.25">
      <c r="I8978" s="14"/>
      <c r="J8978" s="14"/>
      <c r="K8978" s="14"/>
      <c r="L8978" s="14"/>
      <c r="M8978" s="14"/>
      <c r="N8978" s="14"/>
      <c r="O8978" s="14"/>
      <c r="P8978" s="14"/>
    </row>
    <row r="8979" spans="9:16" x14ac:dyDescent="0.25">
      <c r="I8979" s="14"/>
      <c r="J8979" s="14"/>
      <c r="K8979" s="14"/>
      <c r="L8979" s="14"/>
      <c r="M8979" s="14"/>
      <c r="N8979" s="14"/>
      <c r="O8979" s="14"/>
      <c r="P8979" s="14"/>
    </row>
    <row r="8980" spans="9:16" x14ac:dyDescent="0.25">
      <c r="I8980" s="14"/>
      <c r="J8980" s="14"/>
      <c r="K8980" s="14"/>
      <c r="L8980" s="14"/>
      <c r="M8980" s="14"/>
      <c r="N8980" s="14"/>
      <c r="O8980" s="14"/>
      <c r="P8980" s="14"/>
    </row>
    <row r="8981" spans="9:16" x14ac:dyDescent="0.25">
      <c r="I8981" s="14"/>
      <c r="J8981" s="14"/>
      <c r="K8981" s="14"/>
      <c r="L8981" s="14"/>
      <c r="M8981" s="14"/>
      <c r="N8981" s="14"/>
      <c r="O8981" s="14"/>
      <c r="P8981" s="14"/>
    </row>
    <row r="8982" spans="9:16" x14ac:dyDescent="0.25">
      <c r="I8982" s="14"/>
      <c r="J8982" s="14"/>
      <c r="K8982" s="14"/>
      <c r="L8982" s="14"/>
      <c r="M8982" s="14"/>
      <c r="N8982" s="14"/>
      <c r="O8982" s="14"/>
      <c r="P8982" s="14"/>
    </row>
    <row r="8983" spans="9:16" x14ac:dyDescent="0.25">
      <c r="I8983" s="14"/>
      <c r="J8983" s="14"/>
      <c r="K8983" s="14"/>
      <c r="L8983" s="14"/>
      <c r="M8983" s="14"/>
      <c r="N8983" s="14"/>
      <c r="O8983" s="14"/>
      <c r="P8983" s="14"/>
    </row>
    <row r="8984" spans="9:16" x14ac:dyDescent="0.25">
      <c r="I8984" s="14"/>
      <c r="J8984" s="14"/>
      <c r="K8984" s="14"/>
      <c r="L8984" s="14"/>
      <c r="M8984" s="14"/>
      <c r="N8984" s="14"/>
      <c r="O8984" s="14"/>
      <c r="P8984" s="14"/>
    </row>
    <row r="8985" spans="9:16" x14ac:dyDescent="0.25">
      <c r="I8985" s="14"/>
      <c r="J8985" s="14"/>
      <c r="K8985" s="14"/>
      <c r="L8985" s="14"/>
      <c r="M8985" s="14"/>
      <c r="N8985" s="14"/>
      <c r="O8985" s="14"/>
      <c r="P8985" s="14"/>
    </row>
    <row r="8986" spans="9:16" x14ac:dyDescent="0.25">
      <c r="I8986" s="14"/>
      <c r="J8986" s="14"/>
      <c r="K8986" s="14"/>
      <c r="L8986" s="14"/>
      <c r="M8986" s="14"/>
      <c r="N8986" s="14"/>
      <c r="O8986" s="14"/>
      <c r="P8986" s="14"/>
    </row>
    <row r="8987" spans="9:16" x14ac:dyDescent="0.25">
      <c r="I8987" s="14"/>
      <c r="J8987" s="14"/>
      <c r="K8987" s="14"/>
      <c r="L8987" s="14"/>
      <c r="M8987" s="14"/>
      <c r="N8987" s="14"/>
      <c r="O8987" s="14"/>
      <c r="P8987" s="14"/>
    </row>
    <row r="8988" spans="9:16" x14ac:dyDescent="0.25">
      <c r="I8988" s="14"/>
      <c r="J8988" s="14"/>
      <c r="K8988" s="14"/>
      <c r="L8988" s="14"/>
      <c r="M8988" s="14"/>
      <c r="N8988" s="14"/>
      <c r="O8988" s="14"/>
      <c r="P8988" s="14"/>
    </row>
    <row r="8989" spans="9:16" x14ac:dyDescent="0.25">
      <c r="I8989" s="14"/>
      <c r="J8989" s="14"/>
      <c r="K8989" s="14"/>
      <c r="L8989" s="14"/>
      <c r="M8989" s="14"/>
      <c r="N8989" s="14"/>
      <c r="O8989" s="14"/>
      <c r="P8989" s="14"/>
    </row>
    <row r="8990" spans="9:16" x14ac:dyDescent="0.25">
      <c r="I8990" s="14"/>
      <c r="J8990" s="14"/>
      <c r="K8990" s="14"/>
      <c r="L8990" s="14"/>
      <c r="M8990" s="14"/>
      <c r="N8990" s="14"/>
      <c r="O8990" s="14"/>
      <c r="P8990" s="14"/>
    </row>
    <row r="8991" spans="9:16" x14ac:dyDescent="0.25">
      <c r="I8991" s="14"/>
      <c r="J8991" s="14"/>
      <c r="K8991" s="14"/>
      <c r="L8991" s="14"/>
      <c r="M8991" s="14"/>
      <c r="N8991" s="14"/>
      <c r="O8991" s="14"/>
      <c r="P8991" s="14"/>
    </row>
    <row r="8992" spans="9:16" x14ac:dyDescent="0.25">
      <c r="I8992" s="14"/>
      <c r="J8992" s="14"/>
      <c r="K8992" s="14"/>
      <c r="L8992" s="14"/>
      <c r="M8992" s="14"/>
      <c r="N8992" s="14"/>
      <c r="O8992" s="14"/>
      <c r="P8992" s="14"/>
    </row>
    <row r="8993" spans="9:16" x14ac:dyDescent="0.25">
      <c r="I8993" s="14"/>
      <c r="J8993" s="14"/>
      <c r="K8993" s="14"/>
      <c r="L8993" s="14"/>
      <c r="M8993" s="14"/>
      <c r="N8993" s="14"/>
      <c r="O8993" s="14"/>
      <c r="P8993" s="14"/>
    </row>
    <row r="8994" spans="9:16" x14ac:dyDescent="0.25">
      <c r="I8994" s="14"/>
      <c r="J8994" s="14"/>
      <c r="K8994" s="14"/>
      <c r="L8994" s="14"/>
      <c r="M8994" s="14"/>
      <c r="N8994" s="14"/>
      <c r="O8994" s="14"/>
      <c r="P8994" s="14"/>
    </row>
    <row r="8995" spans="9:16" x14ac:dyDescent="0.25">
      <c r="I8995" s="14"/>
      <c r="J8995" s="14"/>
      <c r="K8995" s="14"/>
      <c r="L8995" s="14"/>
      <c r="M8995" s="14"/>
      <c r="N8995" s="14"/>
      <c r="O8995" s="14"/>
      <c r="P8995" s="14"/>
    </row>
    <row r="8996" spans="9:16" x14ac:dyDescent="0.25">
      <c r="I8996" s="14"/>
      <c r="J8996" s="14"/>
      <c r="K8996" s="14"/>
      <c r="L8996" s="14"/>
      <c r="M8996" s="14"/>
      <c r="N8996" s="14"/>
      <c r="O8996" s="14"/>
      <c r="P8996" s="14"/>
    </row>
    <row r="8997" spans="9:16" x14ac:dyDescent="0.25">
      <c r="I8997" s="14"/>
      <c r="J8997" s="14"/>
      <c r="K8997" s="14"/>
      <c r="L8997" s="14"/>
      <c r="M8997" s="14"/>
      <c r="N8997" s="14"/>
      <c r="O8997" s="14"/>
      <c r="P8997" s="14"/>
    </row>
    <row r="8998" spans="9:16" x14ac:dyDescent="0.25">
      <c r="I8998" s="14"/>
      <c r="J8998" s="14"/>
      <c r="K8998" s="14"/>
      <c r="L8998" s="14"/>
      <c r="M8998" s="14"/>
      <c r="N8998" s="14"/>
      <c r="O8998" s="14"/>
      <c r="P8998" s="14"/>
    </row>
    <row r="8999" spans="9:16" x14ac:dyDescent="0.25">
      <c r="I8999" s="14"/>
      <c r="J8999" s="14"/>
      <c r="K8999" s="14"/>
      <c r="L8999" s="14"/>
      <c r="M8999" s="14"/>
      <c r="N8999" s="14"/>
      <c r="O8999" s="14"/>
      <c r="P8999" s="14"/>
    </row>
    <row r="9000" spans="9:16" x14ac:dyDescent="0.25">
      <c r="I9000" s="14"/>
      <c r="J9000" s="14"/>
      <c r="K9000" s="14"/>
      <c r="L9000" s="14"/>
      <c r="M9000" s="14"/>
      <c r="N9000" s="14"/>
      <c r="O9000" s="14"/>
      <c r="P9000" s="14"/>
    </row>
    <row r="9001" spans="9:16" x14ac:dyDescent="0.25">
      <c r="I9001" s="14"/>
      <c r="J9001" s="14"/>
      <c r="K9001" s="14"/>
      <c r="L9001" s="14"/>
      <c r="M9001" s="14"/>
      <c r="N9001" s="14"/>
      <c r="O9001" s="14"/>
      <c r="P9001" s="14"/>
    </row>
    <row r="9002" spans="9:16" x14ac:dyDescent="0.25">
      <c r="I9002" s="14"/>
      <c r="J9002" s="14"/>
      <c r="K9002" s="14"/>
      <c r="L9002" s="14"/>
      <c r="M9002" s="14"/>
      <c r="N9002" s="14"/>
      <c r="O9002" s="14"/>
      <c r="P9002" s="14"/>
    </row>
    <row r="9003" spans="9:16" x14ac:dyDescent="0.25">
      <c r="I9003" s="14"/>
      <c r="J9003" s="14"/>
      <c r="K9003" s="14"/>
      <c r="L9003" s="14"/>
      <c r="M9003" s="14"/>
      <c r="N9003" s="14"/>
      <c r="O9003" s="14"/>
      <c r="P9003" s="14"/>
    </row>
    <row r="9004" spans="9:16" x14ac:dyDescent="0.25">
      <c r="I9004" s="14"/>
      <c r="J9004" s="14"/>
      <c r="K9004" s="14"/>
      <c r="L9004" s="14"/>
      <c r="M9004" s="14"/>
      <c r="N9004" s="14"/>
      <c r="O9004" s="14"/>
      <c r="P9004" s="14"/>
    </row>
    <row r="9005" spans="9:16" x14ac:dyDescent="0.25">
      <c r="I9005" s="14"/>
      <c r="J9005" s="14"/>
      <c r="K9005" s="14"/>
      <c r="L9005" s="14"/>
      <c r="M9005" s="14"/>
      <c r="N9005" s="14"/>
      <c r="O9005" s="14"/>
      <c r="P9005" s="14"/>
    </row>
    <row r="9006" spans="9:16" x14ac:dyDescent="0.25">
      <c r="I9006" s="14"/>
      <c r="J9006" s="14"/>
      <c r="K9006" s="14"/>
      <c r="L9006" s="14"/>
      <c r="M9006" s="14"/>
      <c r="N9006" s="14"/>
      <c r="O9006" s="14"/>
      <c r="P9006" s="14"/>
    </row>
    <row r="9007" spans="9:16" x14ac:dyDescent="0.25">
      <c r="I9007" s="14"/>
      <c r="J9007" s="14"/>
      <c r="K9007" s="14"/>
      <c r="L9007" s="14"/>
      <c r="M9007" s="14"/>
      <c r="N9007" s="14"/>
      <c r="O9007" s="14"/>
      <c r="P9007" s="14"/>
    </row>
    <row r="9008" spans="9:16" x14ac:dyDescent="0.25">
      <c r="I9008" s="14"/>
      <c r="J9008" s="14"/>
      <c r="K9008" s="14"/>
      <c r="L9008" s="14"/>
      <c r="M9008" s="14"/>
      <c r="N9008" s="14"/>
      <c r="O9008" s="14"/>
      <c r="P9008" s="14"/>
    </row>
    <row r="9009" spans="9:16" x14ac:dyDescent="0.25">
      <c r="I9009" s="14"/>
      <c r="J9009" s="14"/>
      <c r="K9009" s="14"/>
      <c r="L9009" s="14"/>
      <c r="M9009" s="14"/>
      <c r="N9009" s="14"/>
      <c r="O9009" s="14"/>
      <c r="P9009" s="14"/>
    </row>
    <row r="9010" spans="9:16" x14ac:dyDescent="0.25">
      <c r="I9010" s="14"/>
      <c r="J9010" s="14"/>
      <c r="K9010" s="14"/>
      <c r="L9010" s="14"/>
      <c r="M9010" s="14"/>
      <c r="N9010" s="14"/>
      <c r="O9010" s="14"/>
      <c r="P9010" s="14"/>
    </row>
    <row r="9011" spans="9:16" x14ac:dyDescent="0.25">
      <c r="I9011" s="14"/>
      <c r="J9011" s="14"/>
      <c r="K9011" s="14"/>
      <c r="L9011" s="14"/>
      <c r="M9011" s="14"/>
      <c r="N9011" s="14"/>
      <c r="O9011" s="14"/>
      <c r="P9011" s="14"/>
    </row>
    <row r="9012" spans="9:16" x14ac:dyDescent="0.25">
      <c r="I9012" s="14"/>
      <c r="J9012" s="14"/>
      <c r="K9012" s="14"/>
      <c r="L9012" s="14"/>
      <c r="M9012" s="14"/>
      <c r="N9012" s="14"/>
      <c r="O9012" s="14"/>
      <c r="P9012" s="14"/>
    </row>
    <row r="9013" spans="9:16" x14ac:dyDescent="0.25">
      <c r="I9013" s="14"/>
      <c r="J9013" s="14"/>
      <c r="K9013" s="14"/>
      <c r="L9013" s="14"/>
      <c r="M9013" s="14"/>
      <c r="N9013" s="14"/>
      <c r="O9013" s="14"/>
      <c r="P9013" s="14"/>
    </row>
    <row r="9014" spans="9:16" x14ac:dyDescent="0.25">
      <c r="I9014" s="14"/>
      <c r="J9014" s="14"/>
      <c r="K9014" s="14"/>
      <c r="L9014" s="14"/>
      <c r="M9014" s="14"/>
      <c r="N9014" s="14"/>
      <c r="O9014" s="14"/>
      <c r="P9014" s="14"/>
    </row>
    <row r="9015" spans="9:16" x14ac:dyDescent="0.25">
      <c r="I9015" s="14"/>
      <c r="J9015" s="14"/>
      <c r="K9015" s="14"/>
      <c r="L9015" s="14"/>
      <c r="M9015" s="14"/>
      <c r="N9015" s="14"/>
      <c r="O9015" s="14"/>
      <c r="P9015" s="14"/>
    </row>
    <row r="9016" spans="9:16" x14ac:dyDescent="0.25">
      <c r="I9016" s="14"/>
      <c r="J9016" s="14"/>
      <c r="K9016" s="14"/>
      <c r="L9016" s="14"/>
      <c r="M9016" s="14"/>
      <c r="N9016" s="14"/>
      <c r="O9016" s="14"/>
      <c r="P9016" s="14"/>
    </row>
    <row r="9017" spans="9:16" x14ac:dyDescent="0.25">
      <c r="I9017" s="14"/>
      <c r="J9017" s="14"/>
      <c r="K9017" s="14"/>
      <c r="L9017" s="14"/>
      <c r="M9017" s="14"/>
      <c r="N9017" s="14"/>
      <c r="O9017" s="14"/>
      <c r="P9017" s="14"/>
    </row>
    <row r="9018" spans="9:16" x14ac:dyDescent="0.25">
      <c r="I9018" s="14"/>
      <c r="J9018" s="14"/>
      <c r="K9018" s="14"/>
      <c r="L9018" s="14"/>
      <c r="M9018" s="14"/>
      <c r="N9018" s="14"/>
      <c r="O9018" s="14"/>
      <c r="P9018" s="14"/>
    </row>
    <row r="9019" spans="9:16" x14ac:dyDescent="0.25">
      <c r="I9019" s="14"/>
      <c r="J9019" s="14"/>
      <c r="K9019" s="14"/>
      <c r="L9019" s="14"/>
      <c r="M9019" s="14"/>
      <c r="N9019" s="14"/>
      <c r="O9019" s="14"/>
      <c r="P9019" s="14"/>
    </row>
    <row r="9020" spans="9:16" x14ac:dyDescent="0.25">
      <c r="I9020" s="14"/>
      <c r="J9020" s="14"/>
      <c r="K9020" s="14"/>
      <c r="L9020" s="14"/>
      <c r="M9020" s="14"/>
      <c r="N9020" s="14"/>
      <c r="O9020" s="14"/>
      <c r="P9020" s="14"/>
    </row>
    <row r="9021" spans="9:16" x14ac:dyDescent="0.25">
      <c r="I9021" s="14"/>
      <c r="J9021" s="14"/>
      <c r="K9021" s="14"/>
      <c r="L9021" s="14"/>
      <c r="M9021" s="14"/>
      <c r="N9021" s="14"/>
      <c r="O9021" s="14"/>
      <c r="P9021" s="14"/>
    </row>
    <row r="9022" spans="9:16" x14ac:dyDescent="0.25">
      <c r="I9022" s="14"/>
      <c r="J9022" s="14"/>
      <c r="K9022" s="14"/>
      <c r="L9022" s="14"/>
      <c r="M9022" s="14"/>
      <c r="N9022" s="14"/>
      <c r="O9022" s="14"/>
      <c r="P9022" s="14"/>
    </row>
    <row r="9023" spans="9:16" x14ac:dyDescent="0.25">
      <c r="I9023" s="14"/>
      <c r="J9023" s="14"/>
      <c r="K9023" s="14"/>
      <c r="L9023" s="14"/>
      <c r="M9023" s="14"/>
      <c r="N9023" s="14"/>
      <c r="O9023" s="14"/>
      <c r="P9023" s="14"/>
    </row>
    <row r="9024" spans="9:16" x14ac:dyDescent="0.25">
      <c r="I9024" s="14"/>
      <c r="J9024" s="14"/>
      <c r="K9024" s="14"/>
      <c r="L9024" s="14"/>
      <c r="M9024" s="14"/>
      <c r="N9024" s="14"/>
      <c r="O9024" s="14"/>
      <c r="P9024" s="14"/>
    </row>
    <row r="9025" spans="9:16" x14ac:dyDescent="0.25">
      <c r="I9025" s="14"/>
      <c r="J9025" s="14"/>
      <c r="K9025" s="14"/>
      <c r="L9025" s="14"/>
      <c r="M9025" s="14"/>
      <c r="N9025" s="14"/>
      <c r="O9025" s="14"/>
      <c r="P9025" s="14"/>
    </row>
    <row r="9026" spans="9:16" x14ac:dyDescent="0.25">
      <c r="I9026" s="14"/>
      <c r="J9026" s="14"/>
      <c r="K9026" s="14"/>
      <c r="L9026" s="14"/>
      <c r="M9026" s="14"/>
      <c r="N9026" s="14"/>
      <c r="O9026" s="14"/>
      <c r="P9026" s="14"/>
    </row>
    <row r="9027" spans="9:16" x14ac:dyDescent="0.25">
      <c r="I9027" s="14"/>
      <c r="J9027" s="14"/>
      <c r="K9027" s="14"/>
      <c r="L9027" s="14"/>
      <c r="M9027" s="14"/>
      <c r="N9027" s="14"/>
      <c r="O9027" s="14"/>
      <c r="P9027" s="14"/>
    </row>
    <row r="9028" spans="9:16" x14ac:dyDescent="0.25">
      <c r="I9028" s="14"/>
      <c r="J9028" s="14"/>
      <c r="K9028" s="14"/>
      <c r="L9028" s="14"/>
      <c r="M9028" s="14"/>
      <c r="N9028" s="14"/>
      <c r="O9028" s="14"/>
      <c r="P9028" s="14"/>
    </row>
    <row r="9029" spans="9:16" x14ac:dyDescent="0.25">
      <c r="I9029" s="14"/>
      <c r="J9029" s="14"/>
      <c r="K9029" s="14"/>
      <c r="L9029" s="14"/>
      <c r="M9029" s="14"/>
      <c r="N9029" s="14"/>
      <c r="O9029" s="14"/>
      <c r="P9029" s="14"/>
    </row>
    <row r="9030" spans="9:16" x14ac:dyDescent="0.25">
      <c r="I9030" s="14"/>
      <c r="J9030" s="14"/>
      <c r="K9030" s="14"/>
      <c r="L9030" s="14"/>
      <c r="M9030" s="14"/>
      <c r="N9030" s="14"/>
      <c r="O9030" s="14"/>
      <c r="P9030" s="14"/>
    </row>
    <row r="9031" spans="9:16" x14ac:dyDescent="0.25">
      <c r="I9031" s="14"/>
      <c r="J9031" s="14"/>
      <c r="K9031" s="14"/>
      <c r="L9031" s="14"/>
      <c r="M9031" s="14"/>
      <c r="N9031" s="14"/>
      <c r="O9031" s="14"/>
      <c r="P9031" s="14"/>
    </row>
    <row r="9032" spans="9:16" x14ac:dyDescent="0.25">
      <c r="I9032" s="14"/>
      <c r="J9032" s="14"/>
      <c r="K9032" s="14"/>
      <c r="L9032" s="14"/>
      <c r="M9032" s="14"/>
      <c r="N9032" s="14"/>
      <c r="O9032" s="14"/>
      <c r="P9032" s="14"/>
    </row>
    <row r="9033" spans="9:16" x14ac:dyDescent="0.25">
      <c r="I9033" s="14"/>
      <c r="J9033" s="14"/>
      <c r="K9033" s="14"/>
      <c r="L9033" s="14"/>
      <c r="M9033" s="14"/>
      <c r="N9033" s="14"/>
      <c r="O9033" s="14"/>
      <c r="P9033" s="14"/>
    </row>
    <row r="9034" spans="9:16" x14ac:dyDescent="0.25">
      <c r="I9034" s="14"/>
      <c r="J9034" s="14"/>
      <c r="K9034" s="14"/>
      <c r="L9034" s="14"/>
      <c r="M9034" s="14"/>
      <c r="N9034" s="14"/>
      <c r="O9034" s="14"/>
      <c r="P9034" s="14"/>
    </row>
    <row r="9035" spans="9:16" x14ac:dyDescent="0.25">
      <c r="I9035" s="14"/>
      <c r="J9035" s="14"/>
      <c r="K9035" s="14"/>
      <c r="L9035" s="14"/>
      <c r="M9035" s="14"/>
      <c r="N9035" s="14"/>
      <c r="O9035" s="14"/>
      <c r="P9035" s="14"/>
    </row>
    <row r="9036" spans="9:16" x14ac:dyDescent="0.25">
      <c r="I9036" s="14"/>
      <c r="J9036" s="14"/>
      <c r="K9036" s="14"/>
      <c r="L9036" s="14"/>
      <c r="M9036" s="14"/>
      <c r="N9036" s="14"/>
      <c r="O9036" s="14"/>
      <c r="P9036" s="14"/>
    </row>
    <row r="9037" spans="9:16" x14ac:dyDescent="0.25">
      <c r="I9037" s="14"/>
      <c r="J9037" s="14"/>
      <c r="K9037" s="14"/>
      <c r="L9037" s="14"/>
      <c r="M9037" s="14"/>
      <c r="N9037" s="14"/>
      <c r="O9037" s="14"/>
      <c r="P9037" s="14"/>
    </row>
    <row r="9038" spans="9:16" x14ac:dyDescent="0.25">
      <c r="I9038" s="14"/>
      <c r="J9038" s="14"/>
      <c r="K9038" s="14"/>
      <c r="L9038" s="14"/>
      <c r="M9038" s="14"/>
      <c r="N9038" s="14"/>
      <c r="O9038" s="14"/>
      <c r="P9038" s="14"/>
    </row>
    <row r="9039" spans="9:16" x14ac:dyDescent="0.25">
      <c r="I9039" s="14"/>
      <c r="J9039" s="14"/>
      <c r="K9039" s="14"/>
      <c r="L9039" s="14"/>
      <c r="M9039" s="14"/>
      <c r="N9039" s="14"/>
      <c r="O9039" s="14"/>
      <c r="P9039" s="14"/>
    </row>
    <row r="9040" spans="9:16" x14ac:dyDescent="0.25">
      <c r="I9040" s="14"/>
      <c r="J9040" s="14"/>
      <c r="K9040" s="14"/>
      <c r="L9040" s="14"/>
      <c r="M9040" s="14"/>
      <c r="N9040" s="14"/>
      <c r="O9040" s="14"/>
      <c r="P9040" s="14"/>
    </row>
    <row r="9041" spans="9:16" x14ac:dyDescent="0.25">
      <c r="I9041" s="14"/>
      <c r="J9041" s="14"/>
      <c r="K9041" s="14"/>
      <c r="L9041" s="14"/>
      <c r="M9041" s="14"/>
      <c r="N9041" s="14"/>
      <c r="O9041" s="14"/>
      <c r="P9041" s="14"/>
    </row>
    <row r="9042" spans="9:16" x14ac:dyDescent="0.25">
      <c r="I9042" s="14"/>
      <c r="J9042" s="14"/>
      <c r="K9042" s="14"/>
      <c r="L9042" s="14"/>
      <c r="M9042" s="14"/>
      <c r="N9042" s="14"/>
      <c r="O9042" s="14"/>
      <c r="P9042" s="14"/>
    </row>
    <row r="9043" spans="9:16" x14ac:dyDescent="0.25">
      <c r="I9043" s="14"/>
      <c r="J9043" s="14"/>
      <c r="K9043" s="14"/>
      <c r="L9043" s="14"/>
      <c r="M9043" s="14"/>
      <c r="N9043" s="14"/>
      <c r="O9043" s="14"/>
      <c r="P9043" s="14"/>
    </row>
    <row r="9044" spans="9:16" x14ac:dyDescent="0.25">
      <c r="I9044" s="14"/>
      <c r="J9044" s="14"/>
      <c r="K9044" s="14"/>
      <c r="L9044" s="14"/>
      <c r="M9044" s="14"/>
      <c r="N9044" s="14"/>
      <c r="O9044" s="14"/>
      <c r="P9044" s="14"/>
    </row>
    <row r="9045" spans="9:16" x14ac:dyDescent="0.25">
      <c r="I9045" s="14"/>
      <c r="J9045" s="14"/>
      <c r="K9045" s="14"/>
      <c r="L9045" s="14"/>
      <c r="M9045" s="14"/>
      <c r="N9045" s="14"/>
      <c r="O9045" s="14"/>
      <c r="P9045" s="14"/>
    </row>
    <row r="9046" spans="9:16" x14ac:dyDescent="0.25">
      <c r="I9046" s="14"/>
      <c r="J9046" s="14"/>
      <c r="K9046" s="14"/>
      <c r="L9046" s="14"/>
      <c r="M9046" s="14"/>
      <c r="N9046" s="14"/>
      <c r="O9046" s="14"/>
      <c r="P9046" s="14"/>
    </row>
    <row r="9047" spans="9:16" x14ac:dyDescent="0.25">
      <c r="I9047" s="14"/>
      <c r="J9047" s="14"/>
      <c r="K9047" s="14"/>
      <c r="L9047" s="14"/>
      <c r="M9047" s="14"/>
      <c r="N9047" s="14"/>
      <c r="O9047" s="14"/>
      <c r="P9047" s="14"/>
    </row>
    <row r="9048" spans="9:16" x14ac:dyDescent="0.25">
      <c r="I9048" s="14"/>
      <c r="J9048" s="14"/>
      <c r="K9048" s="14"/>
      <c r="L9048" s="14"/>
      <c r="M9048" s="14"/>
      <c r="N9048" s="14"/>
      <c r="O9048" s="14"/>
      <c r="P9048" s="14"/>
    </row>
    <row r="9049" spans="9:16" x14ac:dyDescent="0.25">
      <c r="I9049" s="14"/>
      <c r="J9049" s="14"/>
      <c r="K9049" s="14"/>
      <c r="L9049" s="14"/>
      <c r="M9049" s="14"/>
      <c r="N9049" s="14"/>
      <c r="O9049" s="14"/>
      <c r="P9049" s="14"/>
    </row>
    <row r="9050" spans="9:16" x14ac:dyDescent="0.25">
      <c r="I9050" s="14"/>
      <c r="J9050" s="14"/>
      <c r="K9050" s="14"/>
      <c r="L9050" s="14"/>
      <c r="M9050" s="14"/>
      <c r="N9050" s="14"/>
      <c r="O9050" s="14"/>
      <c r="P9050" s="14"/>
    </row>
    <row r="9051" spans="9:16" x14ac:dyDescent="0.25">
      <c r="I9051" s="14"/>
      <c r="J9051" s="14"/>
      <c r="K9051" s="14"/>
      <c r="L9051" s="14"/>
      <c r="M9051" s="14"/>
      <c r="N9051" s="14"/>
      <c r="O9051" s="14"/>
      <c r="P9051" s="14"/>
    </row>
    <row r="9052" spans="9:16" x14ac:dyDescent="0.25">
      <c r="I9052" s="14"/>
      <c r="J9052" s="14"/>
      <c r="K9052" s="14"/>
      <c r="L9052" s="14"/>
      <c r="M9052" s="14"/>
      <c r="N9052" s="14"/>
      <c r="O9052" s="14"/>
      <c r="P9052" s="14"/>
    </row>
    <row r="9053" spans="9:16" x14ac:dyDescent="0.25">
      <c r="I9053" s="14"/>
      <c r="J9053" s="14"/>
      <c r="K9053" s="14"/>
      <c r="L9053" s="14"/>
      <c r="M9053" s="14"/>
      <c r="N9053" s="14"/>
      <c r="O9053" s="14"/>
      <c r="P9053" s="14"/>
    </row>
    <row r="9054" spans="9:16" x14ac:dyDescent="0.25">
      <c r="I9054" s="14"/>
      <c r="J9054" s="14"/>
      <c r="K9054" s="14"/>
      <c r="L9054" s="14"/>
      <c r="M9054" s="14"/>
      <c r="N9054" s="14"/>
      <c r="O9054" s="14"/>
      <c r="P9054" s="14"/>
    </row>
    <row r="9055" spans="9:16" x14ac:dyDescent="0.25">
      <c r="I9055" s="14"/>
      <c r="J9055" s="14"/>
      <c r="K9055" s="14"/>
      <c r="L9055" s="14"/>
      <c r="M9055" s="14"/>
      <c r="N9055" s="14"/>
      <c r="O9055" s="14"/>
      <c r="P9055" s="14"/>
    </row>
    <row r="9056" spans="9:16" x14ac:dyDescent="0.25">
      <c r="I9056" s="14"/>
      <c r="J9056" s="14"/>
      <c r="K9056" s="14"/>
      <c r="L9056" s="14"/>
      <c r="M9056" s="14"/>
      <c r="N9056" s="14"/>
      <c r="O9056" s="14"/>
      <c r="P9056" s="14"/>
    </row>
    <row r="9057" spans="9:16" x14ac:dyDescent="0.25">
      <c r="I9057" s="14"/>
      <c r="J9057" s="14"/>
      <c r="K9057" s="14"/>
      <c r="L9057" s="14"/>
      <c r="M9057" s="14"/>
      <c r="N9057" s="14"/>
      <c r="O9057" s="14"/>
      <c r="P9057" s="14"/>
    </row>
    <row r="9058" spans="9:16" x14ac:dyDescent="0.25">
      <c r="I9058" s="14"/>
      <c r="J9058" s="14"/>
      <c r="K9058" s="14"/>
      <c r="L9058" s="14"/>
      <c r="M9058" s="14"/>
      <c r="N9058" s="14"/>
      <c r="O9058" s="14"/>
      <c r="P9058" s="14"/>
    </row>
    <row r="9059" spans="9:16" x14ac:dyDescent="0.25">
      <c r="I9059" s="14"/>
      <c r="J9059" s="14"/>
      <c r="K9059" s="14"/>
      <c r="L9059" s="14"/>
      <c r="M9059" s="14"/>
      <c r="N9059" s="14"/>
      <c r="O9059" s="14"/>
      <c r="P9059" s="14"/>
    </row>
    <row r="9060" spans="9:16" x14ac:dyDescent="0.25">
      <c r="I9060" s="14"/>
      <c r="J9060" s="14"/>
      <c r="K9060" s="14"/>
      <c r="L9060" s="14"/>
      <c r="M9060" s="14"/>
      <c r="N9060" s="14"/>
      <c r="O9060" s="14"/>
      <c r="P9060" s="14"/>
    </row>
    <row r="9061" spans="9:16" x14ac:dyDescent="0.25">
      <c r="I9061" s="14"/>
      <c r="J9061" s="14"/>
      <c r="K9061" s="14"/>
      <c r="L9061" s="14"/>
      <c r="M9061" s="14"/>
      <c r="N9061" s="14"/>
      <c r="O9061" s="14"/>
      <c r="P9061" s="14"/>
    </row>
    <row r="9062" spans="9:16" x14ac:dyDescent="0.25">
      <c r="I9062" s="14"/>
      <c r="J9062" s="14"/>
      <c r="K9062" s="14"/>
      <c r="L9062" s="14"/>
      <c r="M9062" s="14"/>
      <c r="N9062" s="14"/>
      <c r="O9062" s="14"/>
      <c r="P9062" s="14"/>
    </row>
    <row r="9063" spans="9:16" x14ac:dyDescent="0.25">
      <c r="I9063" s="14"/>
      <c r="J9063" s="14"/>
      <c r="K9063" s="14"/>
      <c r="L9063" s="14"/>
      <c r="M9063" s="14"/>
      <c r="N9063" s="14"/>
      <c r="O9063" s="14"/>
      <c r="P9063" s="14"/>
    </row>
    <row r="9064" spans="9:16" x14ac:dyDescent="0.25">
      <c r="I9064" s="14"/>
      <c r="J9064" s="14"/>
      <c r="K9064" s="14"/>
      <c r="L9064" s="14"/>
      <c r="M9064" s="14"/>
      <c r="N9064" s="14"/>
      <c r="O9064" s="14"/>
      <c r="P9064" s="14"/>
    </row>
    <row r="9065" spans="9:16" x14ac:dyDescent="0.25">
      <c r="I9065" s="14"/>
      <c r="J9065" s="14"/>
      <c r="K9065" s="14"/>
      <c r="L9065" s="14"/>
      <c r="M9065" s="14"/>
      <c r="N9065" s="14"/>
      <c r="O9065" s="14"/>
      <c r="P9065" s="14"/>
    </row>
    <row r="9066" spans="9:16" x14ac:dyDescent="0.25">
      <c r="I9066" s="14"/>
      <c r="J9066" s="14"/>
      <c r="K9066" s="14"/>
      <c r="L9066" s="14"/>
      <c r="M9066" s="14"/>
      <c r="N9066" s="14"/>
      <c r="O9066" s="14"/>
      <c r="P9066" s="14"/>
    </row>
    <row r="9067" spans="9:16" x14ac:dyDescent="0.25">
      <c r="I9067" s="14"/>
      <c r="J9067" s="14"/>
      <c r="K9067" s="14"/>
      <c r="L9067" s="14"/>
      <c r="M9067" s="14"/>
      <c r="N9067" s="14"/>
      <c r="O9067" s="14"/>
      <c r="P9067" s="14"/>
    </row>
    <row r="9068" spans="9:16" x14ac:dyDescent="0.25">
      <c r="I9068" s="14"/>
      <c r="J9068" s="14"/>
      <c r="K9068" s="14"/>
      <c r="L9068" s="14"/>
      <c r="M9068" s="14"/>
      <c r="N9068" s="14"/>
      <c r="O9068" s="14"/>
      <c r="P9068" s="14"/>
    </row>
    <row r="9069" spans="9:16" x14ac:dyDescent="0.25">
      <c r="I9069" s="14"/>
      <c r="J9069" s="14"/>
      <c r="K9069" s="14"/>
      <c r="L9069" s="14"/>
      <c r="M9069" s="14"/>
      <c r="N9069" s="14"/>
      <c r="O9069" s="14"/>
      <c r="P9069" s="14"/>
    </row>
    <row r="9070" spans="9:16" x14ac:dyDescent="0.25">
      <c r="I9070" s="14"/>
      <c r="J9070" s="14"/>
      <c r="K9070" s="14"/>
      <c r="L9070" s="14"/>
      <c r="M9070" s="14"/>
      <c r="N9070" s="14"/>
      <c r="O9070" s="14"/>
      <c r="P9070" s="14"/>
    </row>
    <row r="9071" spans="9:16" x14ac:dyDescent="0.25">
      <c r="I9071" s="14"/>
      <c r="J9071" s="14"/>
      <c r="K9071" s="14"/>
      <c r="L9071" s="14"/>
      <c r="M9071" s="14"/>
      <c r="N9071" s="14"/>
      <c r="O9071" s="14"/>
      <c r="P9071" s="14"/>
    </row>
    <row r="9072" spans="9:16" x14ac:dyDescent="0.25">
      <c r="I9072" s="14"/>
      <c r="J9072" s="14"/>
      <c r="K9072" s="14"/>
      <c r="L9072" s="14"/>
      <c r="M9072" s="14"/>
      <c r="N9072" s="14"/>
      <c r="O9072" s="14"/>
      <c r="P9072" s="14"/>
    </row>
    <row r="9073" spans="9:16" x14ac:dyDescent="0.25">
      <c r="I9073" s="14"/>
      <c r="J9073" s="14"/>
      <c r="K9073" s="14"/>
      <c r="L9073" s="14"/>
      <c r="M9073" s="14"/>
      <c r="N9073" s="14"/>
      <c r="O9073" s="14"/>
      <c r="P9073" s="14"/>
    </row>
    <row r="9074" spans="9:16" x14ac:dyDescent="0.25">
      <c r="I9074" s="14"/>
      <c r="J9074" s="14"/>
      <c r="K9074" s="14"/>
      <c r="L9074" s="14"/>
      <c r="M9074" s="14"/>
      <c r="N9074" s="14"/>
      <c r="O9074" s="14"/>
      <c r="P9074" s="14"/>
    </row>
    <row r="9075" spans="9:16" x14ac:dyDescent="0.25">
      <c r="I9075" s="14"/>
      <c r="J9075" s="14"/>
      <c r="K9075" s="14"/>
      <c r="L9075" s="14"/>
      <c r="M9075" s="14"/>
      <c r="N9075" s="14"/>
      <c r="O9075" s="14"/>
      <c r="P9075" s="14"/>
    </row>
    <row r="9076" spans="9:16" x14ac:dyDescent="0.25">
      <c r="I9076" s="14"/>
      <c r="J9076" s="14"/>
      <c r="K9076" s="14"/>
      <c r="L9076" s="14"/>
      <c r="M9076" s="14"/>
      <c r="N9076" s="14"/>
      <c r="O9076" s="14"/>
      <c r="P9076" s="14"/>
    </row>
    <row r="9077" spans="9:16" x14ac:dyDescent="0.25">
      <c r="I9077" s="14"/>
      <c r="J9077" s="14"/>
      <c r="K9077" s="14"/>
      <c r="L9077" s="14"/>
      <c r="M9077" s="14"/>
      <c r="N9077" s="14"/>
      <c r="O9077" s="14"/>
      <c r="P9077" s="14"/>
    </row>
    <row r="9078" spans="9:16" x14ac:dyDescent="0.25">
      <c r="I9078" s="14"/>
      <c r="J9078" s="14"/>
      <c r="K9078" s="14"/>
      <c r="L9078" s="14"/>
      <c r="M9078" s="14"/>
      <c r="N9078" s="14"/>
      <c r="O9078" s="14"/>
      <c r="P9078" s="14"/>
    </row>
    <row r="9079" spans="9:16" x14ac:dyDescent="0.25">
      <c r="I9079" s="14"/>
      <c r="J9079" s="14"/>
      <c r="K9079" s="14"/>
      <c r="L9079" s="14"/>
      <c r="M9079" s="14"/>
      <c r="N9079" s="14"/>
      <c r="O9079" s="14"/>
      <c r="P9079" s="14"/>
    </row>
    <row r="9080" spans="9:16" x14ac:dyDescent="0.25">
      <c r="I9080" s="14"/>
      <c r="J9080" s="14"/>
      <c r="K9080" s="14"/>
      <c r="L9080" s="14"/>
      <c r="M9080" s="14"/>
      <c r="N9080" s="14"/>
      <c r="O9080" s="14"/>
      <c r="P9080" s="14"/>
    </row>
    <row r="9081" spans="9:16" x14ac:dyDescent="0.25">
      <c r="I9081" s="14"/>
      <c r="J9081" s="14"/>
      <c r="K9081" s="14"/>
      <c r="L9081" s="14"/>
      <c r="M9081" s="14"/>
      <c r="N9081" s="14"/>
      <c r="O9081" s="14"/>
      <c r="P9081" s="14"/>
    </row>
    <row r="9082" spans="9:16" x14ac:dyDescent="0.25">
      <c r="I9082" s="14"/>
      <c r="J9082" s="14"/>
      <c r="K9082" s="14"/>
      <c r="L9082" s="14"/>
      <c r="M9082" s="14"/>
      <c r="N9082" s="14"/>
      <c r="O9082" s="14"/>
      <c r="P9082" s="14"/>
    </row>
    <row r="9083" spans="9:16" x14ac:dyDescent="0.25">
      <c r="I9083" s="14"/>
      <c r="J9083" s="14"/>
      <c r="K9083" s="14"/>
      <c r="L9083" s="14"/>
      <c r="M9083" s="14"/>
      <c r="N9083" s="14"/>
      <c r="O9083" s="14"/>
      <c r="P9083" s="14"/>
    </row>
    <row r="9084" spans="9:16" x14ac:dyDescent="0.25">
      <c r="I9084" s="14"/>
      <c r="J9084" s="14"/>
      <c r="K9084" s="14"/>
      <c r="L9084" s="14"/>
      <c r="M9084" s="14"/>
      <c r="N9084" s="14"/>
      <c r="O9084" s="14"/>
      <c r="P9084" s="14"/>
    </row>
    <row r="9085" spans="9:16" x14ac:dyDescent="0.25">
      <c r="I9085" s="14"/>
      <c r="J9085" s="14"/>
      <c r="K9085" s="14"/>
      <c r="L9085" s="14"/>
      <c r="M9085" s="14"/>
      <c r="N9085" s="14"/>
      <c r="O9085" s="14"/>
      <c r="P9085" s="14"/>
    </row>
    <row r="9086" spans="9:16" x14ac:dyDescent="0.25">
      <c r="I9086" s="14"/>
      <c r="J9086" s="14"/>
      <c r="K9086" s="14"/>
      <c r="L9086" s="14"/>
      <c r="M9086" s="14"/>
      <c r="N9086" s="14"/>
      <c r="O9086" s="14"/>
      <c r="P9086" s="14"/>
    </row>
    <row r="9087" spans="9:16" x14ac:dyDescent="0.25">
      <c r="I9087" s="14"/>
      <c r="J9087" s="14"/>
      <c r="K9087" s="14"/>
      <c r="L9087" s="14"/>
      <c r="M9087" s="14"/>
      <c r="N9087" s="14"/>
      <c r="O9087" s="14"/>
      <c r="P9087" s="14"/>
    </row>
    <row r="9088" spans="9:16" x14ac:dyDescent="0.25">
      <c r="I9088" s="14"/>
      <c r="J9088" s="14"/>
      <c r="K9088" s="14"/>
      <c r="L9088" s="14"/>
      <c r="M9088" s="14"/>
      <c r="N9088" s="14"/>
      <c r="O9088" s="14"/>
      <c r="P9088" s="14"/>
    </row>
    <row r="9089" spans="9:16" x14ac:dyDescent="0.25">
      <c r="I9089" s="14"/>
      <c r="J9089" s="14"/>
      <c r="K9089" s="14"/>
      <c r="L9089" s="14"/>
      <c r="M9089" s="14"/>
      <c r="N9089" s="14"/>
      <c r="O9089" s="14"/>
      <c r="P9089" s="14"/>
    </row>
    <row r="9090" spans="9:16" x14ac:dyDescent="0.25">
      <c r="I9090" s="14"/>
      <c r="J9090" s="14"/>
      <c r="K9090" s="14"/>
      <c r="L9090" s="14"/>
      <c r="M9090" s="14"/>
      <c r="N9090" s="14"/>
      <c r="O9090" s="14"/>
      <c r="P9090" s="14"/>
    </row>
    <row r="9091" spans="9:16" x14ac:dyDescent="0.25">
      <c r="I9091" s="14"/>
      <c r="J9091" s="14"/>
      <c r="K9091" s="14"/>
      <c r="L9091" s="14"/>
      <c r="M9091" s="14"/>
      <c r="N9091" s="14"/>
      <c r="O9091" s="14"/>
      <c r="P9091" s="14"/>
    </row>
    <row r="9092" spans="9:16" x14ac:dyDescent="0.25">
      <c r="I9092" s="14"/>
      <c r="J9092" s="14"/>
      <c r="K9092" s="14"/>
      <c r="L9092" s="14"/>
      <c r="M9092" s="14"/>
      <c r="N9092" s="14"/>
      <c r="O9092" s="14"/>
      <c r="P9092" s="14"/>
    </row>
    <row r="9093" spans="9:16" x14ac:dyDescent="0.25">
      <c r="I9093" s="14"/>
      <c r="J9093" s="14"/>
      <c r="K9093" s="14"/>
      <c r="L9093" s="14"/>
      <c r="M9093" s="14"/>
      <c r="N9093" s="14"/>
      <c r="O9093" s="14"/>
      <c r="P9093" s="14"/>
    </row>
    <row r="9094" spans="9:16" x14ac:dyDescent="0.25">
      <c r="I9094" s="14"/>
      <c r="J9094" s="14"/>
      <c r="K9094" s="14"/>
      <c r="L9094" s="14"/>
      <c r="M9094" s="14"/>
      <c r="N9094" s="14"/>
      <c r="O9094" s="14"/>
      <c r="P9094" s="14"/>
    </row>
    <row r="9095" spans="9:16" x14ac:dyDescent="0.25">
      <c r="I9095" s="14"/>
      <c r="J9095" s="14"/>
      <c r="K9095" s="14"/>
      <c r="L9095" s="14"/>
      <c r="M9095" s="14"/>
      <c r="N9095" s="14"/>
      <c r="O9095" s="14"/>
      <c r="P9095" s="14"/>
    </row>
    <row r="9096" spans="9:16" x14ac:dyDescent="0.25">
      <c r="I9096" s="14"/>
      <c r="J9096" s="14"/>
      <c r="K9096" s="14"/>
      <c r="L9096" s="14"/>
      <c r="M9096" s="14"/>
      <c r="N9096" s="14"/>
      <c r="O9096" s="14"/>
      <c r="P9096" s="14"/>
    </row>
    <row r="9097" spans="9:16" x14ac:dyDescent="0.25">
      <c r="I9097" s="14"/>
      <c r="J9097" s="14"/>
      <c r="K9097" s="14"/>
      <c r="L9097" s="14"/>
      <c r="M9097" s="14"/>
      <c r="N9097" s="14"/>
      <c r="O9097" s="14"/>
      <c r="P9097" s="14"/>
    </row>
    <row r="9098" spans="9:16" x14ac:dyDescent="0.25">
      <c r="I9098" s="14"/>
      <c r="J9098" s="14"/>
      <c r="K9098" s="14"/>
      <c r="L9098" s="14"/>
      <c r="M9098" s="14"/>
      <c r="N9098" s="14"/>
      <c r="O9098" s="14"/>
      <c r="P9098" s="14"/>
    </row>
    <row r="9099" spans="9:16" x14ac:dyDescent="0.25">
      <c r="I9099" s="14"/>
      <c r="J9099" s="14"/>
      <c r="K9099" s="14"/>
      <c r="L9099" s="14"/>
      <c r="M9099" s="14"/>
      <c r="N9099" s="14"/>
      <c r="O9099" s="14"/>
      <c r="P9099" s="14"/>
    </row>
    <row r="9100" spans="9:16" x14ac:dyDescent="0.25">
      <c r="I9100" s="14"/>
      <c r="J9100" s="14"/>
      <c r="K9100" s="14"/>
      <c r="L9100" s="14"/>
      <c r="M9100" s="14"/>
      <c r="N9100" s="14"/>
      <c r="O9100" s="14"/>
      <c r="P9100" s="14"/>
    </row>
    <row r="9101" spans="9:16" x14ac:dyDescent="0.25">
      <c r="I9101" s="14"/>
      <c r="J9101" s="14"/>
      <c r="K9101" s="14"/>
      <c r="L9101" s="14"/>
      <c r="M9101" s="14"/>
      <c r="N9101" s="14"/>
      <c r="O9101" s="14"/>
      <c r="P9101" s="14"/>
    </row>
    <row r="9102" spans="9:16" x14ac:dyDescent="0.25">
      <c r="I9102" s="14"/>
      <c r="J9102" s="14"/>
      <c r="K9102" s="14"/>
      <c r="L9102" s="14"/>
      <c r="M9102" s="14"/>
      <c r="N9102" s="14"/>
      <c r="O9102" s="14"/>
      <c r="P9102" s="14"/>
    </row>
    <row r="9103" spans="9:16" x14ac:dyDescent="0.25">
      <c r="I9103" s="14"/>
      <c r="J9103" s="14"/>
      <c r="K9103" s="14"/>
      <c r="L9103" s="14"/>
      <c r="M9103" s="14"/>
      <c r="N9103" s="14"/>
      <c r="O9103" s="14"/>
      <c r="P9103" s="14"/>
    </row>
    <row r="9104" spans="9:16" x14ac:dyDescent="0.25">
      <c r="I9104" s="14"/>
      <c r="J9104" s="14"/>
      <c r="K9104" s="14"/>
      <c r="L9104" s="14"/>
      <c r="M9104" s="14"/>
      <c r="N9104" s="14"/>
      <c r="O9104" s="14"/>
      <c r="P9104" s="14"/>
    </row>
    <row r="9105" spans="9:16" x14ac:dyDescent="0.25">
      <c r="I9105" s="14"/>
      <c r="J9105" s="14"/>
      <c r="K9105" s="14"/>
      <c r="L9105" s="14"/>
      <c r="M9105" s="14"/>
      <c r="N9105" s="14"/>
      <c r="O9105" s="14"/>
      <c r="P9105" s="14"/>
    </row>
    <row r="9106" spans="9:16" x14ac:dyDescent="0.25">
      <c r="I9106" s="14"/>
      <c r="J9106" s="14"/>
      <c r="K9106" s="14"/>
      <c r="L9106" s="14"/>
      <c r="M9106" s="14"/>
      <c r="N9106" s="14"/>
      <c r="O9106" s="14"/>
      <c r="P9106" s="14"/>
    </row>
    <row r="9107" spans="9:16" x14ac:dyDescent="0.25">
      <c r="I9107" s="14"/>
      <c r="J9107" s="14"/>
      <c r="K9107" s="14"/>
      <c r="L9107" s="14"/>
      <c r="M9107" s="14"/>
      <c r="N9107" s="14"/>
      <c r="O9107" s="14"/>
      <c r="P9107" s="14"/>
    </row>
    <row r="9108" spans="9:16" x14ac:dyDescent="0.25">
      <c r="I9108" s="14"/>
      <c r="J9108" s="14"/>
      <c r="K9108" s="14"/>
      <c r="L9108" s="14"/>
      <c r="M9108" s="14"/>
      <c r="N9108" s="14"/>
      <c r="O9108" s="14"/>
      <c r="P9108" s="14"/>
    </row>
    <row r="9109" spans="9:16" x14ac:dyDescent="0.25">
      <c r="I9109" s="14"/>
      <c r="J9109" s="14"/>
      <c r="K9109" s="14"/>
      <c r="L9109" s="14"/>
      <c r="M9109" s="14"/>
      <c r="N9109" s="14"/>
      <c r="O9109" s="14"/>
      <c r="P9109" s="14"/>
    </row>
    <row r="9110" spans="9:16" x14ac:dyDescent="0.25">
      <c r="I9110" s="14"/>
      <c r="J9110" s="14"/>
      <c r="K9110" s="14"/>
      <c r="L9110" s="14"/>
      <c r="M9110" s="14"/>
      <c r="N9110" s="14"/>
      <c r="O9110" s="14"/>
      <c r="P9110" s="14"/>
    </row>
    <row r="9111" spans="9:16" x14ac:dyDescent="0.25">
      <c r="I9111" s="14"/>
      <c r="J9111" s="14"/>
      <c r="K9111" s="14"/>
      <c r="L9111" s="14"/>
      <c r="M9111" s="14"/>
      <c r="N9111" s="14"/>
      <c r="O9111" s="14"/>
      <c r="P9111" s="14"/>
    </row>
    <row r="9112" spans="9:16" x14ac:dyDescent="0.25">
      <c r="I9112" s="14"/>
      <c r="J9112" s="14"/>
      <c r="K9112" s="14"/>
      <c r="L9112" s="14"/>
      <c r="M9112" s="14"/>
      <c r="N9112" s="14"/>
      <c r="O9112" s="14"/>
      <c r="P9112" s="14"/>
    </row>
    <row r="9113" spans="9:16" x14ac:dyDescent="0.25">
      <c r="I9113" s="14"/>
      <c r="J9113" s="14"/>
      <c r="K9113" s="14"/>
      <c r="L9113" s="14"/>
      <c r="M9113" s="14"/>
      <c r="N9113" s="14"/>
      <c r="O9113" s="14"/>
      <c r="P9113" s="14"/>
    </row>
    <row r="9114" spans="9:16" x14ac:dyDescent="0.25">
      <c r="I9114" s="14"/>
      <c r="J9114" s="14"/>
      <c r="K9114" s="14"/>
      <c r="L9114" s="14"/>
      <c r="M9114" s="14"/>
      <c r="N9114" s="14"/>
      <c r="O9114" s="14"/>
      <c r="P9114" s="14"/>
    </row>
    <row r="9115" spans="9:16" x14ac:dyDescent="0.25">
      <c r="I9115" s="14"/>
      <c r="J9115" s="14"/>
      <c r="K9115" s="14"/>
      <c r="L9115" s="14"/>
      <c r="M9115" s="14"/>
      <c r="N9115" s="14"/>
      <c r="O9115" s="14"/>
      <c r="P9115" s="14"/>
    </row>
    <row r="9116" spans="9:16" x14ac:dyDescent="0.25">
      <c r="I9116" s="14"/>
      <c r="J9116" s="14"/>
      <c r="K9116" s="14"/>
      <c r="L9116" s="14"/>
      <c r="M9116" s="14"/>
      <c r="N9116" s="14"/>
      <c r="O9116" s="14"/>
      <c r="P9116" s="14"/>
    </row>
    <row r="9117" spans="9:16" x14ac:dyDescent="0.25">
      <c r="I9117" s="14"/>
      <c r="J9117" s="14"/>
      <c r="K9117" s="14"/>
      <c r="L9117" s="14"/>
      <c r="M9117" s="14"/>
      <c r="N9117" s="14"/>
      <c r="O9117" s="14"/>
      <c r="P9117" s="14"/>
    </row>
    <row r="9118" spans="9:16" x14ac:dyDescent="0.25">
      <c r="I9118" s="14"/>
      <c r="J9118" s="14"/>
      <c r="K9118" s="14"/>
      <c r="L9118" s="14"/>
      <c r="M9118" s="14"/>
      <c r="N9118" s="14"/>
      <c r="O9118" s="14"/>
      <c r="P9118" s="14"/>
    </row>
    <row r="9119" spans="9:16" x14ac:dyDescent="0.25">
      <c r="I9119" s="14"/>
      <c r="J9119" s="14"/>
      <c r="K9119" s="14"/>
      <c r="L9119" s="14"/>
      <c r="M9119" s="14"/>
      <c r="N9119" s="14"/>
      <c r="O9119" s="14"/>
      <c r="P9119" s="14"/>
    </row>
    <row r="9120" spans="9:16" x14ac:dyDescent="0.25">
      <c r="I9120" s="14"/>
      <c r="J9120" s="14"/>
      <c r="K9120" s="14"/>
      <c r="L9120" s="14"/>
      <c r="M9120" s="14"/>
      <c r="N9120" s="14"/>
      <c r="O9120" s="14"/>
      <c r="P9120" s="14"/>
    </row>
    <row r="9121" spans="9:16" x14ac:dyDescent="0.25">
      <c r="I9121" s="14"/>
      <c r="J9121" s="14"/>
      <c r="K9121" s="14"/>
      <c r="L9121" s="14"/>
      <c r="M9121" s="14"/>
      <c r="N9121" s="14"/>
      <c r="O9121" s="14"/>
      <c r="P9121" s="14"/>
    </row>
    <row r="9122" spans="9:16" x14ac:dyDescent="0.25">
      <c r="I9122" s="14"/>
      <c r="J9122" s="14"/>
      <c r="K9122" s="14"/>
      <c r="L9122" s="14"/>
      <c r="M9122" s="14"/>
      <c r="N9122" s="14"/>
      <c r="O9122" s="14"/>
      <c r="P9122" s="14"/>
    </row>
    <row r="9123" spans="9:16" x14ac:dyDescent="0.25">
      <c r="I9123" s="14"/>
      <c r="J9123" s="14"/>
      <c r="K9123" s="14"/>
      <c r="L9123" s="14"/>
      <c r="M9123" s="14"/>
      <c r="N9123" s="14"/>
      <c r="O9123" s="14"/>
      <c r="P9123" s="14"/>
    </row>
    <row r="9124" spans="9:16" x14ac:dyDescent="0.25">
      <c r="I9124" s="14"/>
      <c r="J9124" s="14"/>
      <c r="K9124" s="14"/>
      <c r="L9124" s="14"/>
      <c r="M9124" s="14"/>
      <c r="N9124" s="14"/>
      <c r="O9124" s="14"/>
      <c r="P9124" s="14"/>
    </row>
    <row r="9125" spans="9:16" x14ac:dyDescent="0.25">
      <c r="I9125" s="14"/>
      <c r="J9125" s="14"/>
      <c r="K9125" s="14"/>
      <c r="L9125" s="14"/>
      <c r="M9125" s="14"/>
      <c r="N9125" s="14"/>
      <c r="O9125" s="14"/>
      <c r="P9125" s="14"/>
    </row>
    <row r="9126" spans="9:16" x14ac:dyDescent="0.25">
      <c r="I9126" s="14"/>
      <c r="J9126" s="14"/>
      <c r="K9126" s="14"/>
      <c r="L9126" s="14"/>
      <c r="M9126" s="14"/>
      <c r="N9126" s="14"/>
      <c r="O9126" s="14"/>
      <c r="P9126" s="14"/>
    </row>
    <row r="9127" spans="9:16" x14ac:dyDescent="0.25">
      <c r="I9127" s="14"/>
      <c r="J9127" s="14"/>
      <c r="K9127" s="14"/>
      <c r="L9127" s="14"/>
      <c r="M9127" s="14"/>
      <c r="N9127" s="14"/>
      <c r="O9127" s="14"/>
      <c r="P9127" s="14"/>
    </row>
    <row r="9128" spans="9:16" x14ac:dyDescent="0.25">
      <c r="I9128" s="14"/>
      <c r="J9128" s="14"/>
      <c r="K9128" s="14"/>
      <c r="L9128" s="14"/>
      <c r="M9128" s="14"/>
      <c r="N9128" s="14"/>
      <c r="O9128" s="14"/>
      <c r="P9128" s="14"/>
    </row>
    <row r="9129" spans="9:16" x14ac:dyDescent="0.25">
      <c r="I9129" s="14"/>
      <c r="J9129" s="14"/>
      <c r="K9129" s="14"/>
      <c r="L9129" s="14"/>
      <c r="M9129" s="14"/>
      <c r="N9129" s="14"/>
      <c r="O9129" s="14"/>
      <c r="P9129" s="14"/>
    </row>
    <row r="9130" spans="9:16" x14ac:dyDescent="0.25">
      <c r="I9130" s="14"/>
      <c r="J9130" s="14"/>
      <c r="K9130" s="14"/>
      <c r="L9130" s="14"/>
      <c r="M9130" s="14"/>
      <c r="N9130" s="14"/>
      <c r="O9130" s="14"/>
      <c r="P9130" s="14"/>
    </row>
    <row r="9131" spans="9:16" x14ac:dyDescent="0.25">
      <c r="I9131" s="14"/>
      <c r="J9131" s="14"/>
      <c r="K9131" s="14"/>
      <c r="L9131" s="14"/>
      <c r="M9131" s="14"/>
      <c r="N9131" s="14"/>
      <c r="O9131" s="14"/>
      <c r="P9131" s="14"/>
    </row>
    <row r="9132" spans="9:16" x14ac:dyDescent="0.25">
      <c r="I9132" s="14"/>
      <c r="J9132" s="14"/>
      <c r="K9132" s="14"/>
      <c r="L9132" s="14"/>
      <c r="M9132" s="14"/>
      <c r="N9132" s="14"/>
      <c r="O9132" s="14"/>
      <c r="P9132" s="14"/>
    </row>
    <row r="9133" spans="9:16" x14ac:dyDescent="0.25">
      <c r="I9133" s="14"/>
      <c r="J9133" s="14"/>
      <c r="K9133" s="14"/>
      <c r="L9133" s="14"/>
      <c r="M9133" s="14"/>
      <c r="N9133" s="14"/>
      <c r="O9133" s="14"/>
      <c r="P9133" s="14"/>
    </row>
    <row r="9134" spans="9:16" x14ac:dyDescent="0.25">
      <c r="I9134" s="14"/>
      <c r="J9134" s="14"/>
      <c r="K9134" s="14"/>
      <c r="L9134" s="14"/>
      <c r="M9134" s="14"/>
      <c r="N9134" s="14"/>
      <c r="O9134" s="14"/>
      <c r="P9134" s="14"/>
    </row>
    <row r="9135" spans="9:16" x14ac:dyDescent="0.25">
      <c r="I9135" s="14"/>
      <c r="J9135" s="14"/>
      <c r="K9135" s="14"/>
      <c r="L9135" s="14"/>
      <c r="M9135" s="14"/>
      <c r="N9135" s="14"/>
      <c r="O9135" s="14"/>
      <c r="P9135" s="14"/>
    </row>
    <row r="9136" spans="9:16" x14ac:dyDescent="0.25">
      <c r="I9136" s="14"/>
      <c r="J9136" s="14"/>
      <c r="K9136" s="14"/>
      <c r="L9136" s="14"/>
      <c r="M9136" s="14"/>
      <c r="N9136" s="14"/>
      <c r="O9136" s="14"/>
      <c r="P9136" s="14"/>
    </row>
    <row r="9137" spans="9:16" x14ac:dyDescent="0.25">
      <c r="I9137" s="14"/>
      <c r="J9137" s="14"/>
      <c r="K9137" s="14"/>
      <c r="L9137" s="14"/>
      <c r="M9137" s="14"/>
      <c r="N9137" s="14"/>
      <c r="O9137" s="14"/>
      <c r="P9137" s="14"/>
    </row>
    <row r="9138" spans="9:16" x14ac:dyDescent="0.25">
      <c r="I9138" s="14"/>
      <c r="J9138" s="14"/>
      <c r="K9138" s="14"/>
      <c r="L9138" s="14"/>
      <c r="M9138" s="14"/>
      <c r="N9138" s="14"/>
      <c r="O9138" s="14"/>
      <c r="P9138" s="14"/>
    </row>
    <row r="9139" spans="9:16" x14ac:dyDescent="0.25">
      <c r="I9139" s="14"/>
      <c r="J9139" s="14"/>
      <c r="K9139" s="14"/>
      <c r="L9139" s="14"/>
      <c r="M9139" s="14"/>
      <c r="N9139" s="14"/>
      <c r="O9139" s="14"/>
      <c r="P9139" s="14"/>
    </row>
    <row r="9140" spans="9:16" x14ac:dyDescent="0.25">
      <c r="I9140" s="14"/>
      <c r="J9140" s="14"/>
      <c r="K9140" s="14"/>
      <c r="L9140" s="14"/>
      <c r="M9140" s="14"/>
      <c r="N9140" s="14"/>
      <c r="O9140" s="14"/>
      <c r="P9140" s="14"/>
    </row>
    <row r="9141" spans="9:16" x14ac:dyDescent="0.25">
      <c r="I9141" s="14"/>
      <c r="J9141" s="14"/>
      <c r="K9141" s="14"/>
      <c r="L9141" s="14"/>
      <c r="M9141" s="14"/>
      <c r="N9141" s="14"/>
      <c r="O9141" s="14"/>
      <c r="P9141" s="14"/>
    </row>
    <row r="9142" spans="9:16" x14ac:dyDescent="0.25">
      <c r="I9142" s="14"/>
      <c r="J9142" s="14"/>
      <c r="K9142" s="14"/>
      <c r="L9142" s="14"/>
      <c r="M9142" s="14"/>
      <c r="N9142" s="14"/>
      <c r="O9142" s="14"/>
      <c r="P9142" s="14"/>
    </row>
    <row r="9143" spans="9:16" x14ac:dyDescent="0.25">
      <c r="I9143" s="14"/>
      <c r="J9143" s="14"/>
      <c r="K9143" s="14"/>
      <c r="L9143" s="14"/>
      <c r="M9143" s="14"/>
      <c r="N9143" s="14"/>
      <c r="O9143" s="14"/>
      <c r="P9143" s="14"/>
    </row>
    <row r="9144" spans="9:16" x14ac:dyDescent="0.25">
      <c r="I9144" s="14"/>
      <c r="J9144" s="14"/>
      <c r="K9144" s="14"/>
      <c r="L9144" s="14"/>
      <c r="M9144" s="14"/>
      <c r="N9144" s="14"/>
      <c r="O9144" s="14"/>
      <c r="P9144" s="14"/>
    </row>
    <row r="9145" spans="9:16" x14ac:dyDescent="0.25">
      <c r="I9145" s="14"/>
      <c r="J9145" s="14"/>
      <c r="K9145" s="14"/>
      <c r="L9145" s="14"/>
      <c r="M9145" s="14"/>
      <c r="N9145" s="14"/>
      <c r="O9145" s="14"/>
      <c r="P9145" s="14"/>
    </row>
    <row r="9146" spans="9:16" x14ac:dyDescent="0.25">
      <c r="I9146" s="14"/>
      <c r="J9146" s="14"/>
      <c r="K9146" s="14"/>
      <c r="L9146" s="14"/>
      <c r="M9146" s="14"/>
      <c r="N9146" s="14"/>
      <c r="O9146" s="14"/>
      <c r="P9146" s="14"/>
    </row>
    <row r="9147" spans="9:16" x14ac:dyDescent="0.25">
      <c r="I9147" s="14"/>
      <c r="J9147" s="14"/>
      <c r="K9147" s="14"/>
      <c r="L9147" s="14"/>
      <c r="M9147" s="14"/>
      <c r="N9147" s="14"/>
      <c r="O9147" s="14"/>
      <c r="P9147" s="14"/>
    </row>
    <row r="9148" spans="9:16" x14ac:dyDescent="0.25">
      <c r="I9148" s="14"/>
      <c r="J9148" s="14"/>
      <c r="K9148" s="14"/>
      <c r="L9148" s="14"/>
      <c r="M9148" s="14"/>
      <c r="N9148" s="14"/>
      <c r="O9148" s="14"/>
      <c r="P9148" s="14"/>
    </row>
    <row r="9149" spans="9:16" x14ac:dyDescent="0.25">
      <c r="I9149" s="14"/>
      <c r="J9149" s="14"/>
      <c r="K9149" s="14"/>
      <c r="L9149" s="14"/>
      <c r="M9149" s="14"/>
      <c r="N9149" s="14"/>
      <c r="O9149" s="14"/>
      <c r="P9149" s="14"/>
    </row>
    <row r="9150" spans="9:16" x14ac:dyDescent="0.25">
      <c r="I9150" s="14"/>
      <c r="J9150" s="14"/>
      <c r="K9150" s="14"/>
      <c r="L9150" s="14"/>
      <c r="M9150" s="14"/>
      <c r="N9150" s="14"/>
      <c r="O9150" s="14"/>
      <c r="P9150" s="14"/>
    </row>
    <row r="9151" spans="9:16" x14ac:dyDescent="0.25">
      <c r="I9151" s="14"/>
      <c r="J9151" s="14"/>
      <c r="K9151" s="14"/>
      <c r="L9151" s="14"/>
      <c r="M9151" s="14"/>
      <c r="N9151" s="14"/>
      <c r="O9151" s="14"/>
      <c r="P9151" s="14"/>
    </row>
    <row r="9152" spans="9:16" x14ac:dyDescent="0.25">
      <c r="I9152" s="14"/>
      <c r="J9152" s="14"/>
      <c r="K9152" s="14"/>
      <c r="L9152" s="14"/>
      <c r="M9152" s="14"/>
      <c r="N9152" s="14"/>
      <c r="O9152" s="14"/>
      <c r="P9152" s="14"/>
    </row>
    <row r="9153" spans="9:16" x14ac:dyDescent="0.25">
      <c r="I9153" s="14"/>
      <c r="J9153" s="14"/>
      <c r="K9153" s="14"/>
      <c r="L9153" s="14"/>
      <c r="M9153" s="14"/>
      <c r="N9153" s="14"/>
      <c r="O9153" s="14"/>
      <c r="P9153" s="14"/>
    </row>
    <row r="9154" spans="9:16" x14ac:dyDescent="0.25">
      <c r="I9154" s="14"/>
      <c r="J9154" s="14"/>
      <c r="K9154" s="14"/>
      <c r="L9154" s="14"/>
      <c r="M9154" s="14"/>
      <c r="N9154" s="14"/>
      <c r="O9154" s="14"/>
      <c r="P9154" s="14"/>
    </row>
    <row r="9155" spans="9:16" x14ac:dyDescent="0.25">
      <c r="I9155" s="14"/>
      <c r="J9155" s="14"/>
      <c r="K9155" s="14"/>
      <c r="L9155" s="14"/>
      <c r="M9155" s="14"/>
      <c r="N9155" s="14"/>
      <c r="O9155" s="14"/>
      <c r="P9155" s="14"/>
    </row>
    <row r="9156" spans="9:16" x14ac:dyDescent="0.25">
      <c r="I9156" s="14"/>
      <c r="J9156" s="14"/>
      <c r="K9156" s="14"/>
      <c r="L9156" s="14"/>
      <c r="M9156" s="14"/>
      <c r="N9156" s="14"/>
      <c r="O9156" s="14"/>
      <c r="P9156" s="14"/>
    </row>
    <row r="9157" spans="9:16" x14ac:dyDescent="0.25">
      <c r="I9157" s="14"/>
      <c r="J9157" s="14"/>
      <c r="K9157" s="14"/>
      <c r="L9157" s="14"/>
      <c r="M9157" s="14"/>
      <c r="N9157" s="14"/>
      <c r="O9157" s="14"/>
      <c r="P9157" s="14"/>
    </row>
    <row r="9158" spans="9:16" x14ac:dyDescent="0.25">
      <c r="I9158" s="14"/>
      <c r="J9158" s="14"/>
      <c r="K9158" s="14"/>
      <c r="L9158" s="14"/>
      <c r="M9158" s="14"/>
      <c r="N9158" s="14"/>
      <c r="O9158" s="14"/>
      <c r="P9158" s="14"/>
    </row>
    <row r="9159" spans="9:16" x14ac:dyDescent="0.25">
      <c r="I9159" s="14"/>
      <c r="J9159" s="14"/>
      <c r="K9159" s="14"/>
      <c r="L9159" s="14"/>
      <c r="M9159" s="14"/>
      <c r="N9159" s="14"/>
      <c r="O9159" s="14"/>
      <c r="P9159" s="14"/>
    </row>
    <row r="9160" spans="9:16" x14ac:dyDescent="0.25">
      <c r="I9160" s="14"/>
      <c r="J9160" s="14"/>
      <c r="K9160" s="14"/>
      <c r="L9160" s="14"/>
      <c r="M9160" s="14"/>
      <c r="N9160" s="14"/>
      <c r="O9160" s="14"/>
      <c r="P9160" s="14"/>
    </row>
    <row r="9161" spans="9:16" x14ac:dyDescent="0.25">
      <c r="I9161" s="14"/>
      <c r="J9161" s="14"/>
      <c r="K9161" s="14"/>
      <c r="L9161" s="14"/>
      <c r="M9161" s="14"/>
      <c r="N9161" s="14"/>
      <c r="O9161" s="14"/>
      <c r="P9161" s="14"/>
    </row>
    <row r="9162" spans="9:16" x14ac:dyDescent="0.25">
      <c r="I9162" s="14"/>
      <c r="J9162" s="14"/>
      <c r="K9162" s="14"/>
      <c r="L9162" s="14"/>
      <c r="M9162" s="14"/>
      <c r="N9162" s="14"/>
      <c r="O9162" s="14"/>
      <c r="P9162" s="14"/>
    </row>
    <row r="9163" spans="9:16" x14ac:dyDescent="0.25">
      <c r="I9163" s="14"/>
      <c r="J9163" s="14"/>
      <c r="K9163" s="14"/>
      <c r="L9163" s="14"/>
      <c r="M9163" s="14"/>
      <c r="N9163" s="14"/>
      <c r="O9163" s="14"/>
      <c r="P9163" s="14"/>
    </row>
    <row r="9164" spans="9:16" x14ac:dyDescent="0.25">
      <c r="I9164" s="14"/>
      <c r="J9164" s="14"/>
      <c r="K9164" s="14"/>
      <c r="L9164" s="14"/>
      <c r="M9164" s="14"/>
      <c r="N9164" s="14"/>
      <c r="O9164" s="14"/>
      <c r="P9164" s="14"/>
    </row>
    <row r="9165" spans="9:16" x14ac:dyDescent="0.25">
      <c r="I9165" s="14"/>
      <c r="J9165" s="14"/>
      <c r="K9165" s="14"/>
      <c r="L9165" s="14"/>
      <c r="M9165" s="14"/>
      <c r="N9165" s="14"/>
      <c r="O9165" s="14"/>
      <c r="P9165" s="14"/>
    </row>
    <row r="9166" spans="9:16" x14ac:dyDescent="0.25">
      <c r="I9166" s="14"/>
      <c r="J9166" s="14"/>
      <c r="K9166" s="14"/>
      <c r="L9166" s="14"/>
      <c r="M9166" s="14"/>
      <c r="N9166" s="14"/>
      <c r="O9166" s="14"/>
      <c r="P9166" s="14"/>
    </row>
    <row r="9167" spans="9:16" x14ac:dyDescent="0.25">
      <c r="I9167" s="14"/>
      <c r="J9167" s="14"/>
      <c r="K9167" s="14"/>
      <c r="L9167" s="14"/>
      <c r="M9167" s="14"/>
      <c r="N9167" s="14"/>
      <c r="O9167" s="14"/>
      <c r="P9167" s="14"/>
    </row>
    <row r="9168" spans="9:16" x14ac:dyDescent="0.25">
      <c r="I9168" s="14"/>
      <c r="J9168" s="14"/>
      <c r="K9168" s="14"/>
      <c r="L9168" s="14"/>
      <c r="M9168" s="14"/>
      <c r="N9168" s="14"/>
      <c r="O9168" s="14"/>
      <c r="P9168" s="14"/>
    </row>
    <row r="9169" spans="9:16" x14ac:dyDescent="0.25">
      <c r="I9169" s="14"/>
      <c r="J9169" s="14"/>
      <c r="K9169" s="14"/>
      <c r="L9169" s="14"/>
      <c r="M9169" s="14"/>
      <c r="N9169" s="14"/>
      <c r="O9169" s="14"/>
      <c r="P9169" s="14"/>
    </row>
    <row r="9170" spans="9:16" x14ac:dyDescent="0.25">
      <c r="I9170" s="14"/>
      <c r="J9170" s="14"/>
      <c r="K9170" s="14"/>
      <c r="L9170" s="14"/>
      <c r="M9170" s="14"/>
      <c r="N9170" s="14"/>
      <c r="O9170" s="14"/>
      <c r="P9170" s="14"/>
    </row>
    <row r="9171" spans="9:16" x14ac:dyDescent="0.25">
      <c r="I9171" s="14"/>
      <c r="J9171" s="14"/>
      <c r="K9171" s="14"/>
      <c r="L9171" s="14"/>
      <c r="M9171" s="14"/>
      <c r="N9171" s="14"/>
      <c r="O9171" s="14"/>
      <c r="P9171" s="14"/>
    </row>
    <row r="9172" spans="9:16" x14ac:dyDescent="0.25">
      <c r="I9172" s="14"/>
      <c r="J9172" s="14"/>
      <c r="K9172" s="14"/>
      <c r="L9172" s="14"/>
      <c r="M9172" s="14"/>
      <c r="N9172" s="14"/>
      <c r="O9172" s="14"/>
      <c r="P9172" s="14"/>
    </row>
    <row r="9173" spans="9:16" x14ac:dyDescent="0.25">
      <c r="I9173" s="14"/>
      <c r="J9173" s="14"/>
      <c r="K9173" s="14"/>
      <c r="L9173" s="14"/>
      <c r="M9173" s="14"/>
      <c r="N9173" s="14"/>
      <c r="O9173" s="14"/>
      <c r="P9173" s="14"/>
    </row>
    <row r="9174" spans="9:16" x14ac:dyDescent="0.25">
      <c r="I9174" s="14"/>
      <c r="J9174" s="14"/>
      <c r="K9174" s="14"/>
      <c r="L9174" s="14"/>
      <c r="M9174" s="14"/>
      <c r="N9174" s="14"/>
      <c r="O9174" s="14"/>
      <c r="P9174" s="14"/>
    </row>
    <row r="9175" spans="9:16" x14ac:dyDescent="0.25">
      <c r="I9175" s="14"/>
      <c r="J9175" s="14"/>
      <c r="K9175" s="14"/>
      <c r="L9175" s="14"/>
      <c r="M9175" s="14"/>
      <c r="N9175" s="14"/>
      <c r="O9175" s="14"/>
      <c r="P9175" s="14"/>
    </row>
    <row r="9176" spans="9:16" x14ac:dyDescent="0.25">
      <c r="I9176" s="14"/>
      <c r="J9176" s="14"/>
      <c r="K9176" s="14"/>
      <c r="L9176" s="14"/>
      <c r="M9176" s="14"/>
      <c r="N9176" s="14"/>
      <c r="O9176" s="14"/>
      <c r="P9176" s="14"/>
    </row>
    <row r="9177" spans="9:16" x14ac:dyDescent="0.25">
      <c r="I9177" s="14"/>
      <c r="J9177" s="14"/>
      <c r="K9177" s="14"/>
      <c r="L9177" s="14"/>
      <c r="M9177" s="14"/>
      <c r="N9177" s="14"/>
      <c r="O9177" s="14"/>
      <c r="P9177" s="14"/>
    </row>
    <row r="9178" spans="9:16" x14ac:dyDescent="0.25">
      <c r="I9178" s="14"/>
      <c r="J9178" s="14"/>
      <c r="K9178" s="14"/>
      <c r="L9178" s="14"/>
      <c r="M9178" s="14"/>
      <c r="N9178" s="14"/>
      <c r="O9178" s="14"/>
      <c r="P9178" s="14"/>
    </row>
    <row r="9179" spans="9:16" x14ac:dyDescent="0.25">
      <c r="I9179" s="14"/>
      <c r="J9179" s="14"/>
      <c r="K9179" s="14"/>
      <c r="L9179" s="14"/>
      <c r="M9179" s="14"/>
      <c r="N9179" s="14"/>
      <c r="O9179" s="14"/>
      <c r="P9179" s="14"/>
    </row>
    <row r="9180" spans="9:16" x14ac:dyDescent="0.25">
      <c r="I9180" s="14"/>
      <c r="J9180" s="14"/>
      <c r="K9180" s="14"/>
      <c r="L9180" s="14"/>
      <c r="M9180" s="14"/>
      <c r="N9180" s="14"/>
      <c r="O9180" s="14"/>
      <c r="P9180" s="14"/>
    </row>
    <row r="9181" spans="9:16" x14ac:dyDescent="0.25">
      <c r="I9181" s="14"/>
      <c r="J9181" s="14"/>
      <c r="K9181" s="14"/>
      <c r="L9181" s="14"/>
      <c r="M9181" s="14"/>
      <c r="N9181" s="14"/>
      <c r="O9181" s="14"/>
      <c r="P9181" s="14"/>
    </row>
    <row r="9182" spans="9:16" x14ac:dyDescent="0.25">
      <c r="I9182" s="14"/>
      <c r="J9182" s="14"/>
      <c r="K9182" s="14"/>
      <c r="L9182" s="14"/>
      <c r="M9182" s="14"/>
      <c r="N9182" s="14"/>
      <c r="O9182" s="14"/>
      <c r="P9182" s="14"/>
    </row>
    <row r="9183" spans="9:16" x14ac:dyDescent="0.25">
      <c r="I9183" s="14"/>
      <c r="J9183" s="14"/>
      <c r="K9183" s="14"/>
      <c r="L9183" s="14"/>
      <c r="M9183" s="14"/>
      <c r="N9183" s="14"/>
      <c r="O9183" s="14"/>
      <c r="P9183" s="14"/>
    </row>
    <row r="9184" spans="9:16" x14ac:dyDescent="0.25">
      <c r="I9184" s="14"/>
      <c r="J9184" s="14"/>
      <c r="K9184" s="14"/>
      <c r="L9184" s="14"/>
      <c r="M9184" s="14"/>
      <c r="N9184" s="14"/>
      <c r="O9184" s="14"/>
      <c r="P9184" s="14"/>
    </row>
    <row r="9185" spans="9:16" x14ac:dyDescent="0.25">
      <c r="I9185" s="14"/>
      <c r="J9185" s="14"/>
      <c r="K9185" s="14"/>
      <c r="L9185" s="14"/>
      <c r="M9185" s="14"/>
      <c r="N9185" s="14"/>
      <c r="O9185" s="14"/>
      <c r="P9185" s="14"/>
    </row>
    <row r="9186" spans="9:16" x14ac:dyDescent="0.25">
      <c r="I9186" s="14"/>
      <c r="J9186" s="14"/>
      <c r="K9186" s="14"/>
      <c r="L9186" s="14"/>
      <c r="M9186" s="14"/>
      <c r="N9186" s="14"/>
      <c r="O9186" s="14"/>
      <c r="P9186" s="14"/>
    </row>
    <row r="9187" spans="9:16" x14ac:dyDescent="0.25">
      <c r="I9187" s="14"/>
      <c r="J9187" s="14"/>
      <c r="K9187" s="14"/>
      <c r="L9187" s="14"/>
      <c r="M9187" s="14"/>
      <c r="N9187" s="14"/>
      <c r="O9187" s="14"/>
      <c r="P9187" s="14"/>
    </row>
    <row r="9188" spans="9:16" x14ac:dyDescent="0.25">
      <c r="I9188" s="14"/>
      <c r="J9188" s="14"/>
      <c r="K9188" s="14"/>
      <c r="L9188" s="14"/>
      <c r="M9188" s="14"/>
      <c r="N9188" s="14"/>
      <c r="O9188" s="14"/>
      <c r="P9188" s="14"/>
    </row>
    <row r="9189" spans="9:16" x14ac:dyDescent="0.25">
      <c r="I9189" s="14"/>
      <c r="J9189" s="14"/>
      <c r="K9189" s="14"/>
      <c r="L9189" s="14"/>
      <c r="M9189" s="14"/>
      <c r="N9189" s="14"/>
      <c r="O9189" s="14"/>
      <c r="P9189" s="14"/>
    </row>
    <row r="9190" spans="9:16" x14ac:dyDescent="0.25">
      <c r="I9190" s="14"/>
      <c r="J9190" s="14"/>
      <c r="K9190" s="14"/>
      <c r="L9190" s="14"/>
      <c r="M9190" s="14"/>
      <c r="N9190" s="14"/>
      <c r="O9190" s="14"/>
      <c r="P9190" s="14"/>
    </row>
    <row r="9191" spans="9:16" x14ac:dyDescent="0.25">
      <c r="I9191" s="14"/>
      <c r="J9191" s="14"/>
      <c r="K9191" s="14"/>
      <c r="L9191" s="14"/>
      <c r="M9191" s="14"/>
      <c r="N9191" s="14"/>
      <c r="O9191" s="14"/>
      <c r="P9191" s="14"/>
    </row>
    <row r="9192" spans="9:16" x14ac:dyDescent="0.25">
      <c r="I9192" s="14"/>
      <c r="J9192" s="14"/>
      <c r="K9192" s="14"/>
      <c r="L9192" s="14"/>
      <c r="M9192" s="14"/>
      <c r="N9192" s="14"/>
      <c r="O9192" s="14"/>
      <c r="P9192" s="14"/>
    </row>
    <row r="9193" spans="9:16" x14ac:dyDescent="0.25">
      <c r="I9193" s="14"/>
      <c r="J9193" s="14"/>
      <c r="K9193" s="14"/>
      <c r="L9193" s="14"/>
      <c r="M9193" s="14"/>
      <c r="N9193" s="14"/>
      <c r="O9193" s="14"/>
      <c r="P9193" s="14"/>
    </row>
    <row r="9194" spans="9:16" x14ac:dyDescent="0.25">
      <c r="I9194" s="14"/>
      <c r="J9194" s="14"/>
      <c r="K9194" s="14"/>
      <c r="L9194" s="14"/>
      <c r="M9194" s="14"/>
      <c r="N9194" s="14"/>
      <c r="O9194" s="14"/>
      <c r="P9194" s="14"/>
    </row>
    <row r="9195" spans="9:16" x14ac:dyDescent="0.25">
      <c r="I9195" s="14"/>
      <c r="J9195" s="14"/>
      <c r="K9195" s="14"/>
      <c r="L9195" s="14"/>
      <c r="M9195" s="14"/>
      <c r="N9195" s="14"/>
      <c r="O9195" s="14"/>
      <c r="P9195" s="14"/>
    </row>
    <row r="9196" spans="9:16" x14ac:dyDescent="0.25">
      <c r="I9196" s="14"/>
      <c r="J9196" s="14"/>
      <c r="K9196" s="14"/>
      <c r="L9196" s="14"/>
      <c r="M9196" s="14"/>
      <c r="N9196" s="14"/>
      <c r="O9196" s="14"/>
      <c r="P9196" s="14"/>
    </row>
    <row r="9197" spans="9:16" x14ac:dyDescent="0.25">
      <c r="I9197" s="14"/>
      <c r="J9197" s="14"/>
      <c r="K9197" s="14"/>
      <c r="L9197" s="14"/>
      <c r="M9197" s="14"/>
      <c r="N9197" s="14"/>
      <c r="O9197" s="14"/>
      <c r="P9197" s="14"/>
    </row>
    <row r="9198" spans="9:16" x14ac:dyDescent="0.25">
      <c r="I9198" s="14"/>
      <c r="J9198" s="14"/>
      <c r="K9198" s="14"/>
      <c r="L9198" s="14"/>
      <c r="M9198" s="14"/>
      <c r="N9198" s="14"/>
      <c r="O9198" s="14"/>
      <c r="P9198" s="14"/>
    </row>
    <row r="9199" spans="9:16" x14ac:dyDescent="0.25">
      <c r="I9199" s="14"/>
      <c r="J9199" s="14"/>
      <c r="K9199" s="14"/>
      <c r="L9199" s="14"/>
      <c r="M9199" s="14"/>
      <c r="N9199" s="14"/>
      <c r="O9199" s="14"/>
      <c r="P9199" s="14"/>
    </row>
    <row r="9200" spans="9:16" x14ac:dyDescent="0.25">
      <c r="I9200" s="14"/>
      <c r="J9200" s="14"/>
      <c r="K9200" s="14"/>
      <c r="L9200" s="14"/>
      <c r="M9200" s="14"/>
      <c r="N9200" s="14"/>
      <c r="O9200" s="14"/>
      <c r="P9200" s="14"/>
    </row>
    <row r="9201" spans="9:16" x14ac:dyDescent="0.25">
      <c r="I9201" s="14"/>
      <c r="J9201" s="14"/>
      <c r="K9201" s="14"/>
      <c r="L9201" s="14"/>
      <c r="M9201" s="14"/>
      <c r="N9201" s="14"/>
      <c r="O9201" s="14"/>
      <c r="P9201" s="14"/>
    </row>
    <row r="9202" spans="9:16" x14ac:dyDescent="0.25">
      <c r="I9202" s="14"/>
      <c r="J9202" s="14"/>
      <c r="K9202" s="14"/>
      <c r="L9202" s="14"/>
      <c r="M9202" s="14"/>
      <c r="N9202" s="14"/>
      <c r="O9202" s="14"/>
      <c r="P9202" s="14"/>
    </row>
    <row r="9203" spans="9:16" x14ac:dyDescent="0.25">
      <c r="I9203" s="14"/>
      <c r="J9203" s="14"/>
      <c r="K9203" s="14"/>
      <c r="L9203" s="14"/>
      <c r="M9203" s="14"/>
      <c r="N9203" s="14"/>
      <c r="O9203" s="14"/>
      <c r="P9203" s="14"/>
    </row>
    <row r="9204" spans="9:16" x14ac:dyDescent="0.25">
      <c r="I9204" s="14"/>
      <c r="J9204" s="14"/>
      <c r="K9204" s="14"/>
      <c r="L9204" s="14"/>
      <c r="M9204" s="14"/>
      <c r="N9204" s="14"/>
      <c r="O9204" s="14"/>
      <c r="P9204" s="14"/>
    </row>
    <row r="9205" spans="9:16" x14ac:dyDescent="0.25">
      <c r="I9205" s="14"/>
      <c r="J9205" s="14"/>
      <c r="K9205" s="14"/>
      <c r="L9205" s="14"/>
      <c r="M9205" s="14"/>
      <c r="N9205" s="14"/>
      <c r="O9205" s="14"/>
      <c r="P9205" s="14"/>
    </row>
    <row r="9206" spans="9:16" x14ac:dyDescent="0.25">
      <c r="I9206" s="14"/>
      <c r="J9206" s="14"/>
      <c r="K9206" s="14"/>
      <c r="L9206" s="14"/>
      <c r="M9206" s="14"/>
      <c r="N9206" s="14"/>
      <c r="O9206" s="14"/>
      <c r="P9206" s="14"/>
    </row>
    <row r="9207" spans="9:16" x14ac:dyDescent="0.25">
      <c r="I9207" s="14"/>
      <c r="J9207" s="14"/>
      <c r="K9207" s="14"/>
      <c r="L9207" s="14"/>
      <c r="M9207" s="14"/>
      <c r="N9207" s="14"/>
      <c r="O9207" s="14"/>
      <c r="P9207" s="14"/>
    </row>
    <row r="9208" spans="9:16" x14ac:dyDescent="0.25">
      <c r="I9208" s="14"/>
      <c r="J9208" s="14"/>
      <c r="K9208" s="14"/>
      <c r="L9208" s="14"/>
      <c r="M9208" s="14"/>
      <c r="N9208" s="14"/>
      <c r="O9208" s="14"/>
      <c r="P9208" s="14"/>
    </row>
    <row r="9209" spans="9:16" x14ac:dyDescent="0.25">
      <c r="I9209" s="14"/>
      <c r="J9209" s="14"/>
      <c r="K9209" s="14"/>
      <c r="L9209" s="14"/>
      <c r="M9209" s="14"/>
      <c r="N9209" s="14"/>
      <c r="O9209" s="14"/>
      <c r="P9209" s="14"/>
    </row>
    <row r="9210" spans="9:16" x14ac:dyDescent="0.25">
      <c r="I9210" s="14"/>
      <c r="J9210" s="14"/>
      <c r="K9210" s="14"/>
      <c r="L9210" s="14"/>
      <c r="M9210" s="14"/>
      <c r="N9210" s="14"/>
      <c r="O9210" s="14"/>
      <c r="P9210" s="14"/>
    </row>
    <row r="9211" spans="9:16" x14ac:dyDescent="0.25">
      <c r="I9211" s="14"/>
      <c r="J9211" s="14"/>
      <c r="K9211" s="14"/>
      <c r="L9211" s="14"/>
      <c r="M9211" s="14"/>
      <c r="N9211" s="14"/>
      <c r="O9211" s="14"/>
      <c r="P9211" s="14"/>
    </row>
    <row r="9212" spans="9:16" x14ac:dyDescent="0.25">
      <c r="I9212" s="14"/>
      <c r="J9212" s="14"/>
      <c r="K9212" s="14"/>
      <c r="L9212" s="14"/>
      <c r="M9212" s="14"/>
      <c r="N9212" s="14"/>
      <c r="O9212" s="14"/>
      <c r="P9212" s="14"/>
    </row>
    <row r="9213" spans="9:16" x14ac:dyDescent="0.25">
      <c r="I9213" s="14"/>
      <c r="J9213" s="14"/>
      <c r="K9213" s="14"/>
      <c r="L9213" s="14"/>
      <c r="M9213" s="14"/>
      <c r="N9213" s="14"/>
      <c r="O9213" s="14"/>
      <c r="P9213" s="14"/>
    </row>
    <row r="9214" spans="9:16" x14ac:dyDescent="0.25">
      <c r="I9214" s="14"/>
      <c r="J9214" s="14"/>
      <c r="K9214" s="14"/>
      <c r="L9214" s="14"/>
      <c r="M9214" s="14"/>
      <c r="N9214" s="14"/>
      <c r="O9214" s="14"/>
      <c r="P9214" s="14"/>
    </row>
    <row r="9215" spans="9:16" x14ac:dyDescent="0.25">
      <c r="I9215" s="14"/>
      <c r="J9215" s="14"/>
      <c r="K9215" s="14"/>
      <c r="L9215" s="14"/>
      <c r="M9215" s="14"/>
      <c r="N9215" s="14"/>
      <c r="O9215" s="14"/>
      <c r="P9215" s="14"/>
    </row>
    <row r="9216" spans="9:16" x14ac:dyDescent="0.25">
      <c r="I9216" s="14"/>
      <c r="J9216" s="14"/>
      <c r="K9216" s="14"/>
      <c r="L9216" s="14"/>
      <c r="M9216" s="14"/>
      <c r="N9216" s="14"/>
      <c r="O9216" s="14"/>
      <c r="P9216" s="14"/>
    </row>
    <row r="9217" spans="9:16" x14ac:dyDescent="0.25">
      <c r="I9217" s="14"/>
      <c r="J9217" s="14"/>
      <c r="K9217" s="14"/>
      <c r="L9217" s="14"/>
      <c r="M9217" s="14"/>
      <c r="N9217" s="14"/>
      <c r="O9217" s="14"/>
      <c r="P9217" s="14"/>
    </row>
    <row r="9218" spans="9:16" x14ac:dyDescent="0.25">
      <c r="I9218" s="14"/>
      <c r="J9218" s="14"/>
      <c r="K9218" s="14"/>
      <c r="L9218" s="14"/>
      <c r="M9218" s="14"/>
      <c r="N9218" s="14"/>
      <c r="O9218" s="14"/>
      <c r="P9218" s="14"/>
    </row>
    <row r="9219" spans="9:16" x14ac:dyDescent="0.25">
      <c r="I9219" s="14"/>
      <c r="J9219" s="14"/>
      <c r="K9219" s="14"/>
      <c r="L9219" s="14"/>
      <c r="M9219" s="14"/>
      <c r="N9219" s="14"/>
      <c r="O9219" s="14"/>
      <c r="P9219" s="14"/>
    </row>
    <row r="9220" spans="9:16" x14ac:dyDescent="0.25">
      <c r="I9220" s="14"/>
      <c r="J9220" s="14"/>
      <c r="K9220" s="14"/>
      <c r="L9220" s="14"/>
      <c r="M9220" s="14"/>
      <c r="N9220" s="14"/>
      <c r="O9220" s="14"/>
      <c r="P9220" s="14"/>
    </row>
    <row r="9221" spans="9:16" x14ac:dyDescent="0.25">
      <c r="I9221" s="14"/>
      <c r="J9221" s="14"/>
      <c r="K9221" s="14"/>
      <c r="L9221" s="14"/>
      <c r="M9221" s="14"/>
      <c r="N9221" s="14"/>
      <c r="O9221" s="14"/>
      <c r="P9221" s="14"/>
    </row>
    <row r="9222" spans="9:16" x14ac:dyDescent="0.25">
      <c r="I9222" s="14"/>
      <c r="J9222" s="14"/>
      <c r="K9222" s="14"/>
      <c r="L9222" s="14"/>
      <c r="M9222" s="14"/>
      <c r="N9222" s="14"/>
      <c r="O9222" s="14"/>
      <c r="P9222" s="14"/>
    </row>
    <row r="9223" spans="9:16" x14ac:dyDescent="0.25">
      <c r="I9223" s="14"/>
      <c r="J9223" s="14"/>
      <c r="K9223" s="14"/>
      <c r="L9223" s="14"/>
      <c r="M9223" s="14"/>
      <c r="N9223" s="14"/>
      <c r="O9223" s="14"/>
      <c r="P9223" s="14"/>
    </row>
    <row r="9224" spans="9:16" x14ac:dyDescent="0.25">
      <c r="I9224" s="14"/>
      <c r="J9224" s="14"/>
      <c r="K9224" s="14"/>
      <c r="L9224" s="14"/>
      <c r="M9224" s="14"/>
      <c r="N9224" s="14"/>
      <c r="O9224" s="14"/>
      <c r="P9224" s="14"/>
    </row>
    <row r="9225" spans="9:16" x14ac:dyDescent="0.25">
      <c r="I9225" s="14"/>
      <c r="J9225" s="14"/>
      <c r="K9225" s="14"/>
      <c r="L9225" s="14"/>
      <c r="M9225" s="14"/>
      <c r="N9225" s="14"/>
      <c r="O9225" s="14"/>
      <c r="P9225" s="14"/>
    </row>
    <row r="9226" spans="9:16" x14ac:dyDescent="0.25">
      <c r="I9226" s="14"/>
      <c r="J9226" s="14"/>
      <c r="K9226" s="14"/>
      <c r="L9226" s="14"/>
      <c r="M9226" s="14"/>
      <c r="N9226" s="14"/>
      <c r="O9226" s="14"/>
      <c r="P9226" s="14"/>
    </row>
    <row r="9227" spans="9:16" x14ac:dyDescent="0.25">
      <c r="I9227" s="14"/>
      <c r="J9227" s="14"/>
      <c r="K9227" s="14"/>
      <c r="L9227" s="14"/>
      <c r="M9227" s="14"/>
      <c r="N9227" s="14"/>
      <c r="O9227" s="14"/>
      <c r="P9227" s="14"/>
    </row>
    <row r="9228" spans="9:16" x14ac:dyDescent="0.25">
      <c r="I9228" s="14"/>
      <c r="J9228" s="14"/>
      <c r="K9228" s="14"/>
      <c r="L9228" s="14"/>
      <c r="M9228" s="14"/>
      <c r="N9228" s="14"/>
      <c r="O9228" s="14"/>
      <c r="P9228" s="14"/>
    </row>
    <row r="9229" spans="9:16" x14ac:dyDescent="0.25">
      <c r="I9229" s="14"/>
      <c r="J9229" s="14"/>
      <c r="K9229" s="14"/>
      <c r="L9229" s="14"/>
      <c r="M9229" s="14"/>
      <c r="N9229" s="14"/>
      <c r="O9229" s="14"/>
      <c r="P9229" s="14"/>
    </row>
    <row r="9230" spans="9:16" x14ac:dyDescent="0.25">
      <c r="I9230" s="14"/>
      <c r="J9230" s="14"/>
      <c r="K9230" s="14"/>
      <c r="L9230" s="14"/>
      <c r="M9230" s="14"/>
      <c r="N9230" s="14"/>
      <c r="O9230" s="14"/>
      <c r="P9230" s="14"/>
    </row>
    <row r="9231" spans="9:16" x14ac:dyDescent="0.25">
      <c r="I9231" s="14"/>
      <c r="J9231" s="14"/>
      <c r="K9231" s="14"/>
      <c r="L9231" s="14"/>
      <c r="M9231" s="14"/>
      <c r="N9231" s="14"/>
      <c r="O9231" s="14"/>
      <c r="P9231" s="14"/>
    </row>
    <row r="9232" spans="9:16" x14ac:dyDescent="0.25">
      <c r="I9232" s="14"/>
      <c r="J9232" s="14"/>
      <c r="K9232" s="14"/>
      <c r="L9232" s="14"/>
      <c r="M9232" s="14"/>
      <c r="N9232" s="14"/>
      <c r="O9232" s="14"/>
      <c r="P9232" s="14"/>
    </row>
    <row r="9233" spans="9:16" x14ac:dyDescent="0.25">
      <c r="I9233" s="14"/>
      <c r="J9233" s="14"/>
      <c r="K9233" s="14"/>
      <c r="L9233" s="14"/>
      <c r="M9233" s="14"/>
      <c r="N9233" s="14"/>
      <c r="O9233" s="14"/>
      <c r="P9233" s="14"/>
    </row>
    <row r="9234" spans="9:16" x14ac:dyDescent="0.25">
      <c r="I9234" s="14"/>
      <c r="J9234" s="14"/>
      <c r="K9234" s="14"/>
      <c r="L9234" s="14"/>
      <c r="M9234" s="14"/>
      <c r="N9234" s="14"/>
      <c r="O9234" s="14"/>
      <c r="P9234" s="14"/>
    </row>
    <row r="9235" spans="9:16" x14ac:dyDescent="0.25">
      <c r="I9235" s="14"/>
      <c r="J9235" s="14"/>
      <c r="K9235" s="14"/>
      <c r="L9235" s="14"/>
      <c r="M9235" s="14"/>
      <c r="N9235" s="14"/>
      <c r="O9235" s="14"/>
      <c r="P9235" s="14"/>
    </row>
    <row r="9236" spans="9:16" x14ac:dyDescent="0.25">
      <c r="I9236" s="14"/>
      <c r="J9236" s="14"/>
      <c r="K9236" s="14"/>
      <c r="L9236" s="14"/>
      <c r="M9236" s="14"/>
      <c r="N9236" s="14"/>
      <c r="O9236" s="14"/>
      <c r="P9236" s="14"/>
    </row>
    <row r="9237" spans="9:16" x14ac:dyDescent="0.25">
      <c r="I9237" s="14"/>
      <c r="J9237" s="14"/>
      <c r="K9237" s="14"/>
      <c r="L9237" s="14"/>
      <c r="M9237" s="14"/>
      <c r="N9237" s="14"/>
      <c r="O9237" s="14"/>
      <c r="P9237" s="14"/>
    </row>
    <row r="9238" spans="9:16" x14ac:dyDescent="0.25">
      <c r="I9238" s="14"/>
      <c r="J9238" s="14"/>
      <c r="K9238" s="14"/>
      <c r="L9238" s="14"/>
      <c r="M9238" s="14"/>
      <c r="N9238" s="14"/>
      <c r="O9238" s="14"/>
      <c r="P9238" s="14"/>
    </row>
    <row r="9239" spans="9:16" x14ac:dyDescent="0.25">
      <c r="I9239" s="14"/>
      <c r="J9239" s="14"/>
      <c r="K9239" s="14"/>
      <c r="L9239" s="14"/>
      <c r="M9239" s="14"/>
      <c r="N9239" s="14"/>
      <c r="O9239" s="14"/>
      <c r="P9239" s="14"/>
    </row>
    <row r="9240" spans="9:16" x14ac:dyDescent="0.25">
      <c r="I9240" s="14"/>
      <c r="J9240" s="14"/>
      <c r="K9240" s="14"/>
      <c r="L9240" s="14"/>
      <c r="M9240" s="14"/>
      <c r="N9240" s="14"/>
      <c r="O9240" s="14"/>
      <c r="P9240" s="14"/>
    </row>
    <row r="9241" spans="9:16" x14ac:dyDescent="0.25">
      <c r="I9241" s="14"/>
      <c r="J9241" s="14"/>
      <c r="K9241" s="14"/>
      <c r="L9241" s="14"/>
      <c r="M9241" s="14"/>
      <c r="N9241" s="14"/>
      <c r="O9241" s="14"/>
      <c r="P9241" s="14"/>
    </row>
    <row r="9242" spans="9:16" x14ac:dyDescent="0.25">
      <c r="I9242" s="14"/>
      <c r="J9242" s="14"/>
      <c r="K9242" s="14"/>
      <c r="L9242" s="14"/>
      <c r="M9242" s="14"/>
      <c r="N9242" s="14"/>
      <c r="O9242" s="14"/>
      <c r="P9242" s="14"/>
    </row>
    <row r="9243" spans="9:16" x14ac:dyDescent="0.25">
      <c r="I9243" s="14"/>
      <c r="J9243" s="14"/>
      <c r="K9243" s="14"/>
      <c r="L9243" s="14"/>
      <c r="M9243" s="14"/>
      <c r="N9243" s="14"/>
      <c r="O9243" s="14"/>
      <c r="P9243" s="14"/>
    </row>
    <row r="9244" spans="9:16" x14ac:dyDescent="0.25">
      <c r="I9244" s="14"/>
      <c r="J9244" s="14"/>
      <c r="K9244" s="14"/>
      <c r="L9244" s="14"/>
      <c r="M9244" s="14"/>
      <c r="N9244" s="14"/>
      <c r="O9244" s="14"/>
      <c r="P9244" s="14"/>
    </row>
    <row r="9245" spans="9:16" x14ac:dyDescent="0.25">
      <c r="I9245" s="14"/>
      <c r="J9245" s="14"/>
      <c r="K9245" s="14"/>
      <c r="L9245" s="14"/>
      <c r="M9245" s="14"/>
      <c r="N9245" s="14"/>
      <c r="O9245" s="14"/>
      <c r="P9245" s="14"/>
    </row>
    <row r="9246" spans="9:16" x14ac:dyDescent="0.25">
      <c r="I9246" s="14"/>
      <c r="J9246" s="14"/>
      <c r="K9246" s="14"/>
      <c r="L9246" s="14"/>
      <c r="M9246" s="14"/>
      <c r="N9246" s="14"/>
      <c r="O9246" s="14"/>
      <c r="P9246" s="14"/>
    </row>
    <row r="9247" spans="9:16" x14ac:dyDescent="0.25">
      <c r="I9247" s="14"/>
      <c r="J9247" s="14"/>
      <c r="K9247" s="14"/>
      <c r="L9247" s="14"/>
      <c r="M9247" s="14"/>
      <c r="N9247" s="14"/>
      <c r="O9247" s="14"/>
      <c r="P9247" s="14"/>
    </row>
    <row r="9248" spans="9:16" x14ac:dyDescent="0.25">
      <c r="I9248" s="14"/>
      <c r="J9248" s="14"/>
      <c r="K9248" s="14"/>
      <c r="L9248" s="14"/>
      <c r="M9248" s="14"/>
      <c r="N9248" s="14"/>
      <c r="O9248" s="14"/>
      <c r="P9248" s="14"/>
    </row>
    <row r="9249" spans="9:16" x14ac:dyDescent="0.25">
      <c r="I9249" s="14"/>
      <c r="J9249" s="14"/>
      <c r="K9249" s="14"/>
      <c r="L9249" s="14"/>
      <c r="M9249" s="14"/>
      <c r="N9249" s="14"/>
      <c r="O9249" s="14"/>
      <c r="P9249" s="14"/>
    </row>
    <row r="9250" spans="9:16" x14ac:dyDescent="0.25">
      <c r="I9250" s="14"/>
      <c r="J9250" s="14"/>
      <c r="K9250" s="14"/>
      <c r="L9250" s="14"/>
      <c r="M9250" s="14"/>
      <c r="N9250" s="14"/>
      <c r="O9250" s="14"/>
      <c r="P9250" s="14"/>
    </row>
    <row r="9251" spans="9:16" x14ac:dyDescent="0.25">
      <c r="I9251" s="14"/>
      <c r="J9251" s="14"/>
      <c r="K9251" s="14"/>
      <c r="L9251" s="14"/>
      <c r="M9251" s="14"/>
      <c r="N9251" s="14"/>
      <c r="O9251" s="14"/>
      <c r="P9251" s="14"/>
    </row>
    <row r="9252" spans="9:16" x14ac:dyDescent="0.25">
      <c r="I9252" s="14"/>
      <c r="J9252" s="14"/>
      <c r="K9252" s="14"/>
      <c r="L9252" s="14"/>
      <c r="M9252" s="14"/>
      <c r="N9252" s="14"/>
      <c r="O9252" s="14"/>
      <c r="P9252" s="14"/>
    </row>
    <row r="9253" spans="9:16" x14ac:dyDescent="0.25">
      <c r="I9253" s="14"/>
      <c r="J9253" s="14"/>
      <c r="K9253" s="14"/>
      <c r="L9253" s="14"/>
      <c r="M9253" s="14"/>
      <c r="N9253" s="14"/>
      <c r="O9253" s="14"/>
      <c r="P9253" s="14"/>
    </row>
    <row r="9254" spans="9:16" x14ac:dyDescent="0.25">
      <c r="I9254" s="14"/>
      <c r="J9254" s="14"/>
      <c r="K9254" s="14"/>
      <c r="L9254" s="14"/>
      <c r="M9254" s="14"/>
      <c r="N9254" s="14"/>
      <c r="O9254" s="14"/>
      <c r="P9254" s="14"/>
    </row>
    <row r="9255" spans="9:16" x14ac:dyDescent="0.25">
      <c r="I9255" s="14"/>
      <c r="J9255" s="14"/>
      <c r="K9255" s="14"/>
      <c r="L9255" s="14"/>
      <c r="M9255" s="14"/>
      <c r="N9255" s="14"/>
      <c r="O9255" s="14"/>
      <c r="P9255" s="14"/>
    </row>
    <row r="9256" spans="9:16" x14ac:dyDescent="0.25">
      <c r="I9256" s="14"/>
      <c r="J9256" s="14"/>
      <c r="K9256" s="14"/>
      <c r="L9256" s="14"/>
      <c r="M9256" s="14"/>
      <c r="N9256" s="14"/>
      <c r="O9256" s="14"/>
      <c r="P9256" s="14"/>
    </row>
    <row r="9257" spans="9:16" x14ac:dyDescent="0.25">
      <c r="I9257" s="14"/>
      <c r="J9257" s="14"/>
      <c r="K9257" s="14"/>
      <c r="L9257" s="14"/>
      <c r="M9257" s="14"/>
      <c r="N9257" s="14"/>
      <c r="O9257" s="14"/>
      <c r="P9257" s="14"/>
    </row>
    <row r="9258" spans="9:16" x14ac:dyDescent="0.25">
      <c r="I9258" s="14"/>
      <c r="J9258" s="14"/>
      <c r="K9258" s="14"/>
      <c r="L9258" s="14"/>
      <c r="M9258" s="14"/>
      <c r="N9258" s="14"/>
      <c r="O9258" s="14"/>
      <c r="P9258" s="14"/>
    </row>
    <row r="9259" spans="9:16" x14ac:dyDescent="0.25">
      <c r="I9259" s="14"/>
      <c r="J9259" s="14"/>
      <c r="K9259" s="14"/>
      <c r="L9259" s="14"/>
      <c r="M9259" s="14"/>
      <c r="N9259" s="14"/>
      <c r="O9259" s="14"/>
      <c r="P9259" s="14"/>
    </row>
    <row r="9260" spans="9:16" x14ac:dyDescent="0.25">
      <c r="I9260" s="14"/>
      <c r="J9260" s="14"/>
      <c r="K9260" s="14"/>
      <c r="L9260" s="14"/>
      <c r="M9260" s="14"/>
      <c r="N9260" s="14"/>
      <c r="O9260" s="14"/>
      <c r="P9260" s="14"/>
    </row>
    <row r="9261" spans="9:16" x14ac:dyDescent="0.25">
      <c r="I9261" s="14"/>
      <c r="J9261" s="14"/>
      <c r="K9261" s="14"/>
      <c r="L9261" s="14"/>
      <c r="M9261" s="14"/>
      <c r="N9261" s="14"/>
      <c r="O9261" s="14"/>
      <c r="P9261" s="14"/>
    </row>
    <row r="9262" spans="9:16" x14ac:dyDescent="0.25">
      <c r="I9262" s="14"/>
      <c r="J9262" s="14"/>
      <c r="K9262" s="14"/>
      <c r="L9262" s="14"/>
      <c r="M9262" s="14"/>
      <c r="N9262" s="14"/>
      <c r="O9262" s="14"/>
      <c r="P9262" s="14"/>
    </row>
    <row r="9263" spans="9:16" x14ac:dyDescent="0.25">
      <c r="I9263" s="14"/>
      <c r="J9263" s="14"/>
      <c r="K9263" s="14"/>
      <c r="L9263" s="14"/>
      <c r="M9263" s="14"/>
      <c r="N9263" s="14"/>
      <c r="O9263" s="14"/>
      <c r="P9263" s="14"/>
    </row>
    <row r="9264" spans="9:16" x14ac:dyDescent="0.25">
      <c r="I9264" s="14"/>
      <c r="J9264" s="14"/>
      <c r="K9264" s="14"/>
      <c r="L9264" s="14"/>
      <c r="M9264" s="14"/>
      <c r="N9264" s="14"/>
      <c r="O9264" s="14"/>
      <c r="P9264" s="14"/>
    </row>
    <row r="9265" spans="9:16" x14ac:dyDescent="0.25">
      <c r="I9265" s="14"/>
      <c r="J9265" s="14"/>
      <c r="K9265" s="14"/>
      <c r="L9265" s="14"/>
      <c r="M9265" s="14"/>
      <c r="N9265" s="14"/>
      <c r="O9265" s="14"/>
      <c r="P9265" s="14"/>
    </row>
    <row r="9266" spans="9:16" x14ac:dyDescent="0.25">
      <c r="I9266" s="14"/>
      <c r="J9266" s="14"/>
      <c r="K9266" s="14"/>
      <c r="L9266" s="14"/>
      <c r="M9266" s="14"/>
      <c r="N9266" s="14"/>
      <c r="O9266" s="14"/>
      <c r="P9266" s="14"/>
    </row>
    <row r="9267" spans="9:16" x14ac:dyDescent="0.25">
      <c r="I9267" s="14"/>
      <c r="J9267" s="14"/>
      <c r="K9267" s="14"/>
      <c r="L9267" s="14"/>
      <c r="M9267" s="14"/>
      <c r="N9267" s="14"/>
      <c r="O9267" s="14"/>
      <c r="P9267" s="14"/>
    </row>
    <row r="9268" spans="9:16" x14ac:dyDescent="0.25">
      <c r="I9268" s="14"/>
      <c r="J9268" s="14"/>
      <c r="K9268" s="14"/>
      <c r="L9268" s="14"/>
      <c r="M9268" s="14"/>
      <c r="N9268" s="14"/>
      <c r="O9268" s="14"/>
      <c r="P9268" s="14"/>
    </row>
    <row r="9269" spans="9:16" x14ac:dyDescent="0.25">
      <c r="I9269" s="14"/>
      <c r="J9269" s="14"/>
      <c r="K9269" s="14"/>
      <c r="L9269" s="14"/>
      <c r="M9269" s="14"/>
      <c r="N9269" s="14"/>
      <c r="O9269" s="14"/>
      <c r="P9269" s="14"/>
    </row>
    <row r="9270" spans="9:16" x14ac:dyDescent="0.25">
      <c r="I9270" s="14"/>
      <c r="J9270" s="14"/>
      <c r="K9270" s="14"/>
      <c r="L9270" s="14"/>
      <c r="M9270" s="14"/>
      <c r="N9270" s="14"/>
      <c r="O9270" s="14"/>
      <c r="P9270" s="14"/>
    </row>
    <row r="9271" spans="9:16" x14ac:dyDescent="0.25">
      <c r="I9271" s="14"/>
      <c r="J9271" s="14"/>
      <c r="K9271" s="14"/>
      <c r="L9271" s="14"/>
      <c r="M9271" s="14"/>
      <c r="N9271" s="14"/>
      <c r="O9271" s="14"/>
      <c r="P9271" s="14"/>
    </row>
    <row r="9272" spans="9:16" x14ac:dyDescent="0.25">
      <c r="I9272" s="14"/>
      <c r="J9272" s="14"/>
      <c r="K9272" s="14"/>
      <c r="L9272" s="14"/>
      <c r="M9272" s="14"/>
      <c r="N9272" s="14"/>
      <c r="O9272" s="14"/>
      <c r="P9272" s="14"/>
    </row>
    <row r="9273" spans="9:16" x14ac:dyDescent="0.25">
      <c r="I9273" s="14"/>
      <c r="J9273" s="14"/>
      <c r="K9273" s="14"/>
      <c r="L9273" s="14"/>
      <c r="M9273" s="14"/>
      <c r="N9273" s="14"/>
      <c r="O9273" s="14"/>
      <c r="P9273" s="14"/>
    </row>
    <row r="9274" spans="9:16" x14ac:dyDescent="0.25">
      <c r="I9274" s="14"/>
      <c r="J9274" s="14"/>
      <c r="K9274" s="14"/>
      <c r="L9274" s="14"/>
      <c r="M9274" s="14"/>
      <c r="N9274" s="14"/>
      <c r="O9274" s="14"/>
      <c r="P9274" s="14"/>
    </row>
    <row r="9275" spans="9:16" x14ac:dyDescent="0.25">
      <c r="I9275" s="14"/>
      <c r="J9275" s="14"/>
      <c r="K9275" s="14"/>
      <c r="L9275" s="14"/>
      <c r="M9275" s="14"/>
      <c r="N9275" s="14"/>
      <c r="O9275" s="14"/>
      <c r="P9275" s="14"/>
    </row>
    <row r="9276" spans="9:16" x14ac:dyDescent="0.25">
      <c r="I9276" s="14"/>
      <c r="J9276" s="14"/>
      <c r="K9276" s="14"/>
      <c r="L9276" s="14"/>
      <c r="M9276" s="14"/>
      <c r="N9276" s="14"/>
      <c r="O9276" s="14"/>
      <c r="P9276" s="14"/>
    </row>
    <row r="9277" spans="9:16" x14ac:dyDescent="0.25">
      <c r="I9277" s="14"/>
      <c r="J9277" s="14"/>
      <c r="K9277" s="14"/>
      <c r="L9277" s="14"/>
      <c r="M9277" s="14"/>
      <c r="N9277" s="14"/>
      <c r="O9277" s="14"/>
      <c r="P9277" s="14"/>
    </row>
    <row r="9278" spans="9:16" x14ac:dyDescent="0.25">
      <c r="I9278" s="14"/>
      <c r="J9278" s="14"/>
      <c r="K9278" s="14"/>
      <c r="L9278" s="14"/>
      <c r="M9278" s="14"/>
      <c r="N9278" s="14"/>
      <c r="O9278" s="14"/>
      <c r="P9278" s="14"/>
    </row>
    <row r="9279" spans="9:16" x14ac:dyDescent="0.25">
      <c r="I9279" s="14"/>
      <c r="J9279" s="14"/>
      <c r="K9279" s="14"/>
      <c r="L9279" s="14"/>
      <c r="M9279" s="14"/>
      <c r="N9279" s="14"/>
      <c r="O9279" s="14"/>
      <c r="P9279" s="14"/>
    </row>
    <row r="9280" spans="9:16" x14ac:dyDescent="0.25">
      <c r="I9280" s="14"/>
      <c r="J9280" s="14"/>
      <c r="K9280" s="14"/>
      <c r="L9280" s="14"/>
      <c r="M9280" s="14"/>
      <c r="N9280" s="14"/>
      <c r="O9280" s="14"/>
      <c r="P9280" s="14"/>
    </row>
    <row r="9281" spans="9:16" x14ac:dyDescent="0.25">
      <c r="I9281" s="14"/>
      <c r="J9281" s="14"/>
      <c r="K9281" s="14"/>
      <c r="L9281" s="14"/>
      <c r="M9281" s="14"/>
      <c r="N9281" s="14"/>
      <c r="O9281" s="14"/>
      <c r="P9281" s="14"/>
    </row>
    <row r="9282" spans="9:16" x14ac:dyDescent="0.25">
      <c r="I9282" s="14"/>
      <c r="J9282" s="14"/>
      <c r="K9282" s="14"/>
      <c r="L9282" s="14"/>
      <c r="M9282" s="14"/>
      <c r="N9282" s="14"/>
      <c r="O9282" s="14"/>
      <c r="P9282" s="14"/>
    </row>
    <row r="9283" spans="9:16" x14ac:dyDescent="0.25">
      <c r="I9283" s="14"/>
      <c r="J9283" s="14"/>
      <c r="K9283" s="14"/>
      <c r="L9283" s="14"/>
      <c r="M9283" s="14"/>
      <c r="N9283" s="14"/>
      <c r="O9283" s="14"/>
      <c r="P9283" s="14"/>
    </row>
    <row r="9284" spans="9:16" x14ac:dyDescent="0.25">
      <c r="I9284" s="14"/>
      <c r="J9284" s="14"/>
      <c r="K9284" s="14"/>
      <c r="L9284" s="14"/>
      <c r="M9284" s="14"/>
      <c r="N9284" s="14"/>
      <c r="O9284" s="14"/>
      <c r="P9284" s="14"/>
    </row>
    <row r="9285" spans="9:16" x14ac:dyDescent="0.25">
      <c r="I9285" s="14"/>
      <c r="J9285" s="14"/>
      <c r="K9285" s="14"/>
      <c r="L9285" s="14"/>
      <c r="M9285" s="14"/>
      <c r="N9285" s="14"/>
      <c r="O9285" s="14"/>
      <c r="P9285" s="14"/>
    </row>
    <row r="9286" spans="9:16" x14ac:dyDescent="0.25">
      <c r="I9286" s="14"/>
      <c r="J9286" s="14"/>
      <c r="K9286" s="14"/>
      <c r="L9286" s="14"/>
      <c r="M9286" s="14"/>
      <c r="N9286" s="14"/>
      <c r="O9286" s="14"/>
      <c r="P9286" s="14"/>
    </row>
    <row r="9287" spans="9:16" x14ac:dyDescent="0.25">
      <c r="I9287" s="14"/>
      <c r="J9287" s="14"/>
      <c r="K9287" s="14"/>
      <c r="L9287" s="14"/>
      <c r="M9287" s="14"/>
      <c r="N9287" s="14"/>
      <c r="O9287" s="14"/>
      <c r="P9287" s="14"/>
    </row>
    <row r="9288" spans="9:16" x14ac:dyDescent="0.25">
      <c r="I9288" s="14"/>
      <c r="J9288" s="14"/>
      <c r="K9288" s="14"/>
      <c r="L9288" s="14"/>
      <c r="M9288" s="14"/>
      <c r="N9288" s="14"/>
      <c r="O9288" s="14"/>
      <c r="P9288" s="14"/>
    </row>
    <row r="9289" spans="9:16" x14ac:dyDescent="0.25">
      <c r="I9289" s="14"/>
      <c r="J9289" s="14"/>
      <c r="K9289" s="14"/>
      <c r="L9289" s="14"/>
      <c r="M9289" s="14"/>
      <c r="N9289" s="14"/>
      <c r="O9289" s="14"/>
      <c r="P9289" s="14"/>
    </row>
    <row r="9290" spans="9:16" x14ac:dyDescent="0.25">
      <c r="I9290" s="14"/>
      <c r="J9290" s="14"/>
      <c r="K9290" s="14"/>
      <c r="L9290" s="14"/>
      <c r="M9290" s="14"/>
      <c r="N9290" s="14"/>
      <c r="O9290" s="14"/>
      <c r="P9290" s="14"/>
    </row>
    <row r="9291" spans="9:16" x14ac:dyDescent="0.25">
      <c r="I9291" s="14"/>
      <c r="J9291" s="14"/>
      <c r="K9291" s="14"/>
      <c r="L9291" s="14"/>
      <c r="M9291" s="14"/>
      <c r="N9291" s="14"/>
      <c r="O9291" s="14"/>
      <c r="P9291" s="14"/>
    </row>
    <row r="9292" spans="9:16" x14ac:dyDescent="0.25">
      <c r="I9292" s="14"/>
      <c r="J9292" s="14"/>
      <c r="K9292" s="14"/>
      <c r="L9292" s="14"/>
      <c r="M9292" s="14"/>
      <c r="N9292" s="14"/>
      <c r="O9292" s="14"/>
      <c r="P9292" s="14"/>
    </row>
    <row r="9293" spans="9:16" x14ac:dyDescent="0.25">
      <c r="I9293" s="14"/>
      <c r="J9293" s="14"/>
      <c r="K9293" s="14"/>
      <c r="L9293" s="14"/>
      <c r="M9293" s="14"/>
      <c r="N9293" s="14"/>
      <c r="O9293" s="14"/>
      <c r="P9293" s="14"/>
    </row>
    <row r="9294" spans="9:16" x14ac:dyDescent="0.25">
      <c r="I9294" s="14"/>
      <c r="J9294" s="14"/>
      <c r="K9294" s="14"/>
      <c r="L9294" s="14"/>
      <c r="M9294" s="14"/>
      <c r="N9294" s="14"/>
      <c r="O9294" s="14"/>
      <c r="P9294" s="14"/>
    </row>
    <row r="9295" spans="9:16" x14ac:dyDescent="0.25">
      <c r="I9295" s="14"/>
      <c r="J9295" s="14"/>
      <c r="K9295" s="14"/>
      <c r="L9295" s="14"/>
      <c r="M9295" s="14"/>
      <c r="N9295" s="14"/>
      <c r="O9295" s="14"/>
      <c r="P9295" s="14"/>
    </row>
    <row r="9296" spans="9:16" x14ac:dyDescent="0.25">
      <c r="I9296" s="14"/>
      <c r="J9296" s="14"/>
      <c r="K9296" s="14"/>
      <c r="L9296" s="14"/>
      <c r="M9296" s="14"/>
      <c r="N9296" s="14"/>
      <c r="O9296" s="14"/>
      <c r="P9296" s="14"/>
    </row>
    <row r="9297" spans="9:16" x14ac:dyDescent="0.25">
      <c r="I9297" s="14"/>
      <c r="J9297" s="14"/>
      <c r="K9297" s="14"/>
      <c r="L9297" s="14"/>
      <c r="M9297" s="14"/>
      <c r="N9297" s="14"/>
      <c r="O9297" s="14"/>
      <c r="P9297" s="14"/>
    </row>
    <row r="9298" spans="9:16" x14ac:dyDescent="0.25">
      <c r="I9298" s="14"/>
      <c r="J9298" s="14"/>
      <c r="K9298" s="14"/>
      <c r="L9298" s="14"/>
      <c r="M9298" s="14"/>
      <c r="N9298" s="14"/>
      <c r="O9298" s="14"/>
      <c r="P9298" s="14"/>
    </row>
    <row r="9299" spans="9:16" x14ac:dyDescent="0.25">
      <c r="I9299" s="14"/>
      <c r="J9299" s="14"/>
      <c r="K9299" s="14"/>
      <c r="L9299" s="14"/>
      <c r="M9299" s="14"/>
      <c r="N9299" s="14"/>
      <c r="O9299" s="14"/>
      <c r="P9299" s="14"/>
    </row>
    <row r="9300" spans="9:16" x14ac:dyDescent="0.25">
      <c r="I9300" s="14"/>
      <c r="J9300" s="14"/>
      <c r="K9300" s="14"/>
      <c r="L9300" s="14"/>
      <c r="M9300" s="14"/>
      <c r="N9300" s="14"/>
      <c r="O9300" s="14"/>
      <c r="P9300" s="14"/>
    </row>
    <row r="9301" spans="9:16" x14ac:dyDescent="0.25">
      <c r="I9301" s="14"/>
      <c r="J9301" s="14"/>
      <c r="K9301" s="14"/>
      <c r="L9301" s="14"/>
      <c r="M9301" s="14"/>
      <c r="N9301" s="14"/>
      <c r="O9301" s="14"/>
      <c r="P9301" s="14"/>
    </row>
    <row r="9302" spans="9:16" x14ac:dyDescent="0.25">
      <c r="I9302" s="14"/>
      <c r="J9302" s="14"/>
      <c r="K9302" s="14"/>
      <c r="L9302" s="14"/>
      <c r="M9302" s="14"/>
      <c r="N9302" s="14"/>
      <c r="O9302" s="14"/>
      <c r="P9302" s="14"/>
    </row>
    <row r="9303" spans="9:16" x14ac:dyDescent="0.25">
      <c r="I9303" s="14"/>
      <c r="J9303" s="14"/>
      <c r="K9303" s="14"/>
      <c r="L9303" s="14"/>
      <c r="M9303" s="14"/>
      <c r="N9303" s="14"/>
      <c r="O9303" s="14"/>
      <c r="P9303" s="14"/>
    </row>
    <row r="9304" spans="9:16" x14ac:dyDescent="0.25">
      <c r="I9304" s="14"/>
      <c r="J9304" s="14"/>
      <c r="K9304" s="14"/>
      <c r="L9304" s="14"/>
      <c r="M9304" s="14"/>
      <c r="N9304" s="14"/>
      <c r="O9304" s="14"/>
      <c r="P9304" s="14"/>
    </row>
    <row r="9305" spans="9:16" x14ac:dyDescent="0.25">
      <c r="I9305" s="14"/>
      <c r="J9305" s="14"/>
      <c r="K9305" s="14"/>
      <c r="L9305" s="14"/>
      <c r="M9305" s="14"/>
      <c r="N9305" s="14"/>
      <c r="O9305" s="14"/>
      <c r="P9305" s="14"/>
    </row>
    <row r="9306" spans="9:16" x14ac:dyDescent="0.25">
      <c r="I9306" s="14"/>
      <c r="J9306" s="14"/>
      <c r="K9306" s="14"/>
      <c r="L9306" s="14"/>
      <c r="M9306" s="14"/>
      <c r="N9306" s="14"/>
      <c r="O9306" s="14"/>
      <c r="P9306" s="14"/>
    </row>
    <row r="9307" spans="9:16" x14ac:dyDescent="0.25">
      <c r="I9307" s="14"/>
      <c r="J9307" s="14"/>
      <c r="K9307" s="14"/>
      <c r="L9307" s="14"/>
      <c r="M9307" s="14"/>
      <c r="N9307" s="14"/>
      <c r="O9307" s="14"/>
      <c r="P9307" s="14"/>
    </row>
    <row r="9308" spans="9:16" x14ac:dyDescent="0.25">
      <c r="I9308" s="14"/>
      <c r="J9308" s="14"/>
      <c r="K9308" s="14"/>
      <c r="L9308" s="14"/>
      <c r="M9308" s="14"/>
      <c r="N9308" s="14"/>
      <c r="O9308" s="14"/>
      <c r="P9308" s="14"/>
    </row>
    <row r="9309" spans="9:16" x14ac:dyDescent="0.25">
      <c r="I9309" s="14"/>
      <c r="J9309" s="14"/>
      <c r="K9309" s="14"/>
      <c r="L9309" s="14"/>
      <c r="M9309" s="14"/>
      <c r="N9309" s="14"/>
      <c r="O9309" s="14"/>
      <c r="P9309" s="14"/>
    </row>
    <row r="9310" spans="9:16" x14ac:dyDescent="0.25">
      <c r="I9310" s="14"/>
      <c r="J9310" s="14"/>
      <c r="K9310" s="14"/>
      <c r="L9310" s="14"/>
      <c r="M9310" s="14"/>
      <c r="N9310" s="14"/>
      <c r="O9310" s="14"/>
      <c r="P9310" s="14"/>
    </row>
    <row r="9311" spans="9:16" x14ac:dyDescent="0.25">
      <c r="I9311" s="14"/>
      <c r="J9311" s="14"/>
      <c r="K9311" s="14"/>
      <c r="L9311" s="14"/>
      <c r="M9311" s="14"/>
      <c r="N9311" s="14"/>
      <c r="O9311" s="14"/>
      <c r="P9311" s="14"/>
    </row>
    <row r="9312" spans="9:16" x14ac:dyDescent="0.25">
      <c r="I9312" s="14"/>
      <c r="J9312" s="14"/>
      <c r="K9312" s="14"/>
      <c r="L9312" s="14"/>
      <c r="M9312" s="14"/>
      <c r="N9312" s="14"/>
      <c r="O9312" s="14"/>
      <c r="P9312" s="14"/>
    </row>
    <row r="9313" spans="9:16" x14ac:dyDescent="0.25">
      <c r="I9313" s="14"/>
      <c r="J9313" s="14"/>
      <c r="K9313" s="14"/>
      <c r="L9313" s="14"/>
      <c r="M9313" s="14"/>
      <c r="N9313" s="14"/>
      <c r="O9313" s="14"/>
      <c r="P9313" s="14"/>
    </row>
    <row r="9314" spans="9:16" x14ac:dyDescent="0.25">
      <c r="I9314" s="14"/>
      <c r="J9314" s="14"/>
      <c r="K9314" s="14"/>
      <c r="L9314" s="14"/>
      <c r="M9314" s="14"/>
      <c r="N9314" s="14"/>
      <c r="O9314" s="14"/>
      <c r="P9314" s="14"/>
    </row>
    <row r="9315" spans="9:16" x14ac:dyDescent="0.25">
      <c r="I9315" s="14"/>
      <c r="J9315" s="14"/>
      <c r="K9315" s="14"/>
      <c r="L9315" s="14"/>
      <c r="M9315" s="14"/>
      <c r="N9315" s="14"/>
      <c r="O9315" s="14"/>
      <c r="P9315" s="14"/>
    </row>
    <row r="9316" spans="9:16" x14ac:dyDescent="0.25">
      <c r="I9316" s="14"/>
      <c r="J9316" s="14"/>
      <c r="K9316" s="14"/>
      <c r="L9316" s="14"/>
      <c r="M9316" s="14"/>
      <c r="N9316" s="14"/>
      <c r="O9316" s="14"/>
      <c r="P9316" s="14"/>
    </row>
    <row r="9317" spans="9:16" x14ac:dyDescent="0.25">
      <c r="I9317" s="14"/>
      <c r="J9317" s="14"/>
      <c r="K9317" s="14"/>
      <c r="L9317" s="14"/>
      <c r="M9317" s="14"/>
      <c r="N9317" s="14"/>
      <c r="O9317" s="14"/>
      <c r="P9317" s="14"/>
    </row>
    <row r="9318" spans="9:16" x14ac:dyDescent="0.25">
      <c r="I9318" s="14"/>
      <c r="J9318" s="14"/>
      <c r="K9318" s="14"/>
      <c r="L9318" s="14"/>
      <c r="M9318" s="14"/>
      <c r="N9318" s="14"/>
      <c r="O9318" s="14"/>
      <c r="P9318" s="14"/>
    </row>
    <row r="9319" spans="9:16" x14ac:dyDescent="0.25">
      <c r="I9319" s="14"/>
      <c r="J9319" s="14"/>
      <c r="K9319" s="14"/>
      <c r="L9319" s="14"/>
      <c r="M9319" s="14"/>
      <c r="N9319" s="14"/>
      <c r="O9319" s="14"/>
      <c r="P9319" s="14"/>
    </row>
    <row r="9320" spans="9:16" x14ac:dyDescent="0.25">
      <c r="I9320" s="14"/>
      <c r="J9320" s="14"/>
      <c r="K9320" s="14"/>
      <c r="L9320" s="14"/>
      <c r="M9320" s="14"/>
      <c r="N9320" s="14"/>
      <c r="O9320" s="14"/>
      <c r="P9320" s="14"/>
    </row>
    <row r="9321" spans="9:16" x14ac:dyDescent="0.25">
      <c r="I9321" s="14"/>
      <c r="J9321" s="14"/>
      <c r="K9321" s="14"/>
      <c r="L9321" s="14"/>
      <c r="M9321" s="14"/>
      <c r="N9321" s="14"/>
      <c r="O9321" s="14"/>
      <c r="P9321" s="14"/>
    </row>
    <row r="9322" spans="9:16" x14ac:dyDescent="0.25">
      <c r="I9322" s="14"/>
      <c r="J9322" s="14"/>
      <c r="K9322" s="14"/>
      <c r="L9322" s="14"/>
      <c r="M9322" s="14"/>
      <c r="N9322" s="14"/>
      <c r="O9322" s="14"/>
      <c r="P9322" s="14"/>
    </row>
    <row r="9323" spans="9:16" x14ac:dyDescent="0.25">
      <c r="I9323" s="14"/>
      <c r="J9323" s="14"/>
      <c r="K9323" s="14"/>
      <c r="L9323" s="14"/>
      <c r="M9323" s="14"/>
      <c r="N9323" s="14"/>
      <c r="O9323" s="14"/>
      <c r="P9323" s="14"/>
    </row>
    <row r="9324" spans="9:16" x14ac:dyDescent="0.25">
      <c r="I9324" s="14"/>
      <c r="J9324" s="14"/>
      <c r="K9324" s="14"/>
      <c r="L9324" s="14"/>
      <c r="M9324" s="14"/>
      <c r="N9324" s="14"/>
      <c r="O9324" s="14"/>
      <c r="P9324" s="14"/>
    </row>
    <row r="9325" spans="9:16" x14ac:dyDescent="0.25">
      <c r="I9325" s="14"/>
      <c r="J9325" s="14"/>
      <c r="K9325" s="14"/>
      <c r="L9325" s="14"/>
      <c r="M9325" s="14"/>
      <c r="N9325" s="14"/>
      <c r="O9325" s="14"/>
      <c r="P9325" s="14"/>
    </row>
    <row r="9326" spans="9:16" x14ac:dyDescent="0.25">
      <c r="I9326" s="14"/>
      <c r="J9326" s="14"/>
      <c r="K9326" s="14"/>
      <c r="L9326" s="14"/>
      <c r="M9326" s="14"/>
      <c r="N9326" s="14"/>
      <c r="O9326" s="14"/>
      <c r="P9326" s="14"/>
    </row>
    <row r="9327" spans="9:16" x14ac:dyDescent="0.25">
      <c r="I9327" s="14"/>
      <c r="J9327" s="14"/>
      <c r="K9327" s="14"/>
      <c r="L9327" s="14"/>
      <c r="M9327" s="14"/>
      <c r="N9327" s="14"/>
      <c r="O9327" s="14"/>
      <c r="P9327" s="14"/>
    </row>
    <row r="9328" spans="9:16" x14ac:dyDescent="0.25">
      <c r="I9328" s="14"/>
      <c r="J9328" s="14"/>
      <c r="K9328" s="14"/>
      <c r="L9328" s="14"/>
      <c r="M9328" s="14"/>
      <c r="N9328" s="14"/>
      <c r="O9328" s="14"/>
      <c r="P9328" s="14"/>
    </row>
    <row r="9329" spans="9:16" x14ac:dyDescent="0.25">
      <c r="I9329" s="14"/>
      <c r="J9329" s="14"/>
      <c r="K9329" s="14"/>
      <c r="L9329" s="14"/>
      <c r="M9329" s="14"/>
      <c r="N9329" s="14"/>
      <c r="O9329" s="14"/>
      <c r="P9329" s="14"/>
    </row>
    <row r="9330" spans="9:16" x14ac:dyDescent="0.25">
      <c r="I9330" s="14"/>
      <c r="J9330" s="14"/>
      <c r="K9330" s="14"/>
      <c r="L9330" s="14"/>
      <c r="M9330" s="14"/>
      <c r="N9330" s="14"/>
      <c r="O9330" s="14"/>
      <c r="P9330" s="14"/>
    </row>
    <row r="9331" spans="9:16" x14ac:dyDescent="0.25">
      <c r="I9331" s="14"/>
      <c r="J9331" s="14"/>
      <c r="K9331" s="14"/>
      <c r="L9331" s="14"/>
      <c r="M9331" s="14"/>
      <c r="N9331" s="14"/>
      <c r="O9331" s="14"/>
      <c r="P9331" s="14"/>
    </row>
    <row r="9332" spans="9:16" x14ac:dyDescent="0.25">
      <c r="I9332" s="14"/>
      <c r="J9332" s="14"/>
      <c r="K9332" s="14"/>
      <c r="L9332" s="14"/>
      <c r="M9332" s="14"/>
      <c r="N9332" s="14"/>
      <c r="O9332" s="14"/>
      <c r="P9332" s="14"/>
    </row>
    <row r="9333" spans="9:16" x14ac:dyDescent="0.25">
      <c r="I9333" s="14"/>
      <c r="J9333" s="14"/>
      <c r="K9333" s="14"/>
      <c r="L9333" s="14"/>
      <c r="M9333" s="14"/>
      <c r="N9333" s="14"/>
      <c r="O9333" s="14"/>
      <c r="P9333" s="14"/>
    </row>
    <row r="9334" spans="9:16" x14ac:dyDescent="0.25">
      <c r="I9334" s="14"/>
      <c r="J9334" s="14"/>
      <c r="K9334" s="14"/>
      <c r="L9334" s="14"/>
      <c r="M9334" s="14"/>
      <c r="N9334" s="14"/>
      <c r="O9334" s="14"/>
      <c r="P9334" s="14"/>
    </row>
    <row r="9335" spans="9:16" x14ac:dyDescent="0.25">
      <c r="I9335" s="14"/>
      <c r="J9335" s="14"/>
      <c r="K9335" s="14"/>
      <c r="L9335" s="14"/>
      <c r="M9335" s="14"/>
      <c r="N9335" s="14"/>
      <c r="O9335" s="14"/>
      <c r="P9335" s="14"/>
    </row>
    <row r="9336" spans="9:16" x14ac:dyDescent="0.25">
      <c r="I9336" s="14"/>
      <c r="J9336" s="14"/>
      <c r="K9336" s="14"/>
      <c r="L9336" s="14"/>
      <c r="M9336" s="14"/>
      <c r="N9336" s="14"/>
      <c r="O9336" s="14"/>
      <c r="P9336" s="14"/>
    </row>
    <row r="9337" spans="9:16" x14ac:dyDescent="0.25">
      <c r="I9337" s="14"/>
      <c r="J9337" s="14"/>
      <c r="K9337" s="14"/>
      <c r="L9337" s="14"/>
      <c r="M9337" s="14"/>
      <c r="N9337" s="14"/>
      <c r="O9337" s="14"/>
      <c r="P9337" s="14"/>
    </row>
    <row r="9338" spans="9:16" x14ac:dyDescent="0.25">
      <c r="I9338" s="14"/>
      <c r="J9338" s="14"/>
      <c r="K9338" s="14"/>
      <c r="L9338" s="14"/>
      <c r="M9338" s="14"/>
      <c r="N9338" s="14"/>
      <c r="O9338" s="14"/>
      <c r="P9338" s="14"/>
    </row>
    <row r="9339" spans="9:16" x14ac:dyDescent="0.25">
      <c r="I9339" s="14"/>
      <c r="J9339" s="14"/>
      <c r="K9339" s="14"/>
      <c r="L9339" s="14"/>
      <c r="M9339" s="14"/>
      <c r="N9339" s="14"/>
      <c r="O9339" s="14"/>
      <c r="P9339" s="14"/>
    </row>
    <row r="9340" spans="9:16" x14ac:dyDescent="0.25">
      <c r="I9340" s="14"/>
      <c r="J9340" s="14"/>
      <c r="K9340" s="14"/>
      <c r="L9340" s="14"/>
      <c r="M9340" s="14"/>
      <c r="N9340" s="14"/>
      <c r="O9340" s="14"/>
      <c r="P9340" s="14"/>
    </row>
    <row r="9341" spans="9:16" x14ac:dyDescent="0.25">
      <c r="I9341" s="14"/>
      <c r="J9341" s="14"/>
      <c r="K9341" s="14"/>
      <c r="L9341" s="14"/>
      <c r="M9341" s="14"/>
      <c r="N9341" s="14"/>
      <c r="O9341" s="14"/>
      <c r="P9341" s="14"/>
    </row>
    <row r="9342" spans="9:16" x14ac:dyDescent="0.25">
      <c r="I9342" s="14"/>
      <c r="J9342" s="14"/>
      <c r="K9342" s="14"/>
      <c r="L9342" s="14"/>
      <c r="M9342" s="14"/>
      <c r="N9342" s="14"/>
      <c r="O9342" s="14"/>
      <c r="P9342" s="14"/>
    </row>
    <row r="9343" spans="9:16" x14ac:dyDescent="0.25">
      <c r="I9343" s="14"/>
      <c r="J9343" s="14"/>
      <c r="K9343" s="14"/>
      <c r="L9343" s="14"/>
      <c r="M9343" s="14"/>
      <c r="N9343" s="14"/>
      <c r="O9343" s="14"/>
      <c r="P9343" s="14"/>
    </row>
    <row r="9344" spans="9:16" x14ac:dyDescent="0.25">
      <c r="I9344" s="14"/>
      <c r="J9344" s="14"/>
      <c r="K9344" s="14"/>
      <c r="L9344" s="14"/>
      <c r="M9344" s="14"/>
      <c r="N9344" s="14"/>
      <c r="O9344" s="14"/>
      <c r="P9344" s="14"/>
    </row>
    <row r="9345" spans="9:16" x14ac:dyDescent="0.25">
      <c r="I9345" s="14"/>
      <c r="J9345" s="14"/>
      <c r="K9345" s="14"/>
      <c r="L9345" s="14"/>
      <c r="M9345" s="14"/>
      <c r="N9345" s="14"/>
      <c r="O9345" s="14"/>
      <c r="P9345" s="14"/>
    </row>
    <row r="9346" spans="9:16" x14ac:dyDescent="0.25">
      <c r="I9346" s="14"/>
      <c r="J9346" s="14"/>
      <c r="K9346" s="14"/>
      <c r="L9346" s="14"/>
      <c r="M9346" s="14"/>
      <c r="N9346" s="14"/>
      <c r="O9346" s="14"/>
      <c r="P9346" s="14"/>
    </row>
    <row r="9347" spans="9:16" x14ac:dyDescent="0.25">
      <c r="I9347" s="14"/>
      <c r="J9347" s="14"/>
      <c r="K9347" s="14"/>
      <c r="L9347" s="14"/>
      <c r="M9347" s="14"/>
      <c r="N9347" s="14"/>
      <c r="O9347" s="14"/>
      <c r="P9347" s="14"/>
    </row>
    <row r="9348" spans="9:16" x14ac:dyDescent="0.25">
      <c r="I9348" s="14"/>
      <c r="J9348" s="14"/>
      <c r="K9348" s="14"/>
      <c r="L9348" s="14"/>
      <c r="M9348" s="14"/>
      <c r="N9348" s="14"/>
      <c r="O9348" s="14"/>
      <c r="P9348" s="14"/>
    </row>
    <row r="9349" spans="9:16" x14ac:dyDescent="0.25">
      <c r="I9349" s="14"/>
      <c r="J9349" s="14"/>
      <c r="K9349" s="14"/>
      <c r="L9349" s="14"/>
      <c r="M9349" s="14"/>
      <c r="N9349" s="14"/>
      <c r="O9349" s="14"/>
      <c r="P9349" s="14"/>
    </row>
    <row r="9350" spans="9:16" x14ac:dyDescent="0.25">
      <c r="I9350" s="14"/>
      <c r="J9350" s="14"/>
      <c r="K9350" s="14"/>
      <c r="L9350" s="14"/>
      <c r="M9350" s="14"/>
      <c r="N9350" s="14"/>
      <c r="O9350" s="14"/>
      <c r="P9350" s="14"/>
    </row>
    <row r="9351" spans="9:16" x14ac:dyDescent="0.25">
      <c r="I9351" s="14"/>
      <c r="J9351" s="14"/>
      <c r="K9351" s="14"/>
      <c r="L9351" s="14"/>
      <c r="M9351" s="14"/>
      <c r="N9351" s="14"/>
      <c r="O9351" s="14"/>
      <c r="P9351" s="14"/>
    </row>
    <row r="9352" spans="9:16" x14ac:dyDescent="0.25">
      <c r="I9352" s="14"/>
      <c r="J9352" s="14"/>
      <c r="K9352" s="14"/>
      <c r="L9352" s="14"/>
      <c r="M9352" s="14"/>
      <c r="N9352" s="14"/>
      <c r="O9352" s="14"/>
      <c r="P9352" s="14"/>
    </row>
    <row r="9353" spans="9:16" x14ac:dyDescent="0.25">
      <c r="I9353" s="14"/>
      <c r="J9353" s="14"/>
      <c r="K9353" s="14"/>
      <c r="L9353" s="14"/>
      <c r="M9353" s="14"/>
      <c r="N9353" s="14"/>
      <c r="O9353" s="14"/>
      <c r="P9353" s="14"/>
    </row>
    <row r="9354" spans="9:16" x14ac:dyDescent="0.25">
      <c r="I9354" s="14"/>
      <c r="J9354" s="14"/>
      <c r="K9354" s="14"/>
      <c r="L9354" s="14"/>
      <c r="M9354" s="14"/>
      <c r="N9354" s="14"/>
      <c r="O9354" s="14"/>
      <c r="P9354" s="14"/>
    </row>
    <row r="9355" spans="9:16" x14ac:dyDescent="0.25">
      <c r="I9355" s="14"/>
      <c r="J9355" s="14"/>
      <c r="K9355" s="14"/>
      <c r="L9355" s="14"/>
      <c r="M9355" s="14"/>
      <c r="N9355" s="14"/>
      <c r="O9355" s="14"/>
      <c r="P9355" s="14"/>
    </row>
    <row r="9356" spans="9:16" x14ac:dyDescent="0.25">
      <c r="I9356" s="14"/>
      <c r="J9356" s="14"/>
      <c r="K9356" s="14"/>
      <c r="L9356" s="14"/>
      <c r="M9356" s="14"/>
      <c r="N9356" s="14"/>
      <c r="O9356" s="14"/>
      <c r="P9356" s="14"/>
    </row>
    <row r="9357" spans="9:16" x14ac:dyDescent="0.25">
      <c r="I9357" s="14"/>
      <c r="J9357" s="14"/>
      <c r="K9357" s="14"/>
      <c r="L9357" s="14"/>
      <c r="M9357" s="14"/>
      <c r="N9357" s="14"/>
      <c r="O9357" s="14"/>
      <c r="P9357" s="14"/>
    </row>
    <row r="9358" spans="9:16" x14ac:dyDescent="0.25">
      <c r="I9358" s="14"/>
      <c r="J9358" s="14"/>
      <c r="K9358" s="14"/>
      <c r="L9358" s="14"/>
      <c r="M9358" s="14"/>
      <c r="N9358" s="14"/>
      <c r="O9358" s="14"/>
      <c r="P9358" s="14"/>
    </row>
    <row r="9359" spans="9:16" x14ac:dyDescent="0.25">
      <c r="I9359" s="14"/>
      <c r="J9359" s="14"/>
      <c r="K9359" s="14"/>
      <c r="L9359" s="14"/>
      <c r="M9359" s="14"/>
      <c r="N9359" s="14"/>
      <c r="O9359" s="14"/>
      <c r="P9359" s="14"/>
    </row>
    <row r="9360" spans="9:16" x14ac:dyDescent="0.25">
      <c r="I9360" s="14"/>
      <c r="J9360" s="14"/>
      <c r="K9360" s="14"/>
      <c r="L9360" s="14"/>
      <c r="M9360" s="14"/>
      <c r="N9360" s="14"/>
      <c r="O9360" s="14"/>
      <c r="P9360" s="14"/>
    </row>
    <row r="9361" spans="9:16" x14ac:dyDescent="0.25">
      <c r="I9361" s="14"/>
      <c r="J9361" s="14"/>
      <c r="K9361" s="14"/>
      <c r="L9361" s="14"/>
      <c r="M9361" s="14"/>
      <c r="N9361" s="14"/>
      <c r="O9361" s="14"/>
      <c r="P9361" s="14"/>
    </row>
    <row r="9362" spans="9:16" x14ac:dyDescent="0.25">
      <c r="I9362" s="14"/>
      <c r="J9362" s="14"/>
      <c r="K9362" s="14"/>
      <c r="L9362" s="14"/>
      <c r="M9362" s="14"/>
      <c r="N9362" s="14"/>
      <c r="O9362" s="14"/>
      <c r="P9362" s="14"/>
    </row>
    <row r="9363" spans="9:16" x14ac:dyDescent="0.25">
      <c r="I9363" s="14"/>
      <c r="J9363" s="14"/>
      <c r="K9363" s="14"/>
      <c r="L9363" s="14"/>
      <c r="M9363" s="14"/>
      <c r="N9363" s="14"/>
      <c r="O9363" s="14"/>
      <c r="P9363" s="14"/>
    </row>
    <row r="9364" spans="9:16" x14ac:dyDescent="0.25">
      <c r="I9364" s="14"/>
      <c r="J9364" s="14"/>
      <c r="K9364" s="14"/>
      <c r="L9364" s="14"/>
      <c r="M9364" s="14"/>
      <c r="N9364" s="14"/>
      <c r="O9364" s="14"/>
      <c r="P9364" s="14"/>
    </row>
    <row r="9365" spans="9:16" x14ac:dyDescent="0.25">
      <c r="I9365" s="14"/>
      <c r="J9365" s="14"/>
      <c r="K9365" s="14"/>
      <c r="L9365" s="14"/>
      <c r="M9365" s="14"/>
      <c r="N9365" s="14"/>
      <c r="O9365" s="14"/>
      <c r="P9365" s="14"/>
    </row>
    <row r="9366" spans="9:16" x14ac:dyDescent="0.25">
      <c r="I9366" s="14"/>
      <c r="J9366" s="14"/>
      <c r="K9366" s="14"/>
      <c r="L9366" s="14"/>
      <c r="M9366" s="14"/>
      <c r="N9366" s="14"/>
      <c r="O9366" s="14"/>
      <c r="P9366" s="14"/>
    </row>
    <row r="9367" spans="9:16" x14ac:dyDescent="0.25">
      <c r="I9367" s="14"/>
      <c r="J9367" s="14"/>
      <c r="K9367" s="14"/>
      <c r="L9367" s="14"/>
      <c r="M9367" s="14"/>
      <c r="N9367" s="14"/>
      <c r="O9367" s="14"/>
      <c r="P9367" s="14"/>
    </row>
    <row r="9368" spans="9:16" x14ac:dyDescent="0.25">
      <c r="I9368" s="14"/>
      <c r="J9368" s="14"/>
      <c r="K9368" s="14"/>
      <c r="L9368" s="14"/>
      <c r="M9368" s="14"/>
      <c r="N9368" s="14"/>
      <c r="O9368" s="14"/>
      <c r="P9368" s="14"/>
    </row>
    <row r="9369" spans="9:16" x14ac:dyDescent="0.25">
      <c r="I9369" s="14"/>
      <c r="J9369" s="14"/>
      <c r="K9369" s="14"/>
      <c r="L9369" s="14"/>
      <c r="M9369" s="14"/>
      <c r="N9369" s="14"/>
      <c r="O9369" s="14"/>
      <c r="P9369" s="14"/>
    </row>
    <row r="9370" spans="9:16" x14ac:dyDescent="0.25">
      <c r="I9370" s="14"/>
      <c r="J9370" s="14"/>
      <c r="K9370" s="14"/>
      <c r="L9370" s="14"/>
      <c r="M9370" s="14"/>
      <c r="N9370" s="14"/>
      <c r="O9370" s="14"/>
      <c r="P9370" s="14"/>
    </row>
    <row r="9371" spans="9:16" x14ac:dyDescent="0.25">
      <c r="I9371" s="14"/>
      <c r="J9371" s="14"/>
      <c r="K9371" s="14"/>
      <c r="L9371" s="14"/>
      <c r="M9371" s="14"/>
      <c r="N9371" s="14"/>
      <c r="O9371" s="14"/>
      <c r="P9371" s="14"/>
    </row>
    <row r="9372" spans="9:16" x14ac:dyDescent="0.25">
      <c r="I9372" s="14"/>
      <c r="J9372" s="14"/>
      <c r="K9372" s="14"/>
      <c r="L9372" s="14"/>
      <c r="M9372" s="14"/>
      <c r="N9372" s="14"/>
      <c r="O9372" s="14"/>
      <c r="P9372" s="14"/>
    </row>
    <row r="9373" spans="9:16" x14ac:dyDescent="0.25">
      <c r="I9373" s="14"/>
      <c r="J9373" s="14"/>
      <c r="K9373" s="14"/>
      <c r="L9373" s="14"/>
      <c r="M9373" s="14"/>
      <c r="N9373" s="14"/>
      <c r="O9373" s="14"/>
      <c r="P9373" s="14"/>
    </row>
    <row r="9374" spans="9:16" x14ac:dyDescent="0.25">
      <c r="I9374" s="14"/>
      <c r="J9374" s="14"/>
      <c r="K9374" s="14"/>
      <c r="L9374" s="14"/>
      <c r="M9374" s="14"/>
      <c r="N9374" s="14"/>
      <c r="O9374" s="14"/>
      <c r="P9374" s="14"/>
    </row>
    <row r="9375" spans="9:16" x14ac:dyDescent="0.25">
      <c r="I9375" s="14"/>
      <c r="J9375" s="14"/>
      <c r="K9375" s="14"/>
      <c r="L9375" s="14"/>
      <c r="M9375" s="14"/>
      <c r="N9375" s="14"/>
      <c r="O9375" s="14"/>
      <c r="P9375" s="14"/>
    </row>
    <row r="9376" spans="9:16" x14ac:dyDescent="0.25">
      <c r="I9376" s="14"/>
      <c r="J9376" s="14"/>
      <c r="K9376" s="14"/>
      <c r="L9376" s="14"/>
      <c r="M9376" s="14"/>
      <c r="N9376" s="14"/>
      <c r="O9376" s="14"/>
      <c r="P9376" s="14"/>
    </row>
    <row r="9377" spans="9:16" x14ac:dyDescent="0.25">
      <c r="I9377" s="14"/>
      <c r="J9377" s="14"/>
      <c r="K9377" s="14"/>
      <c r="L9377" s="14"/>
      <c r="M9377" s="14"/>
      <c r="N9377" s="14"/>
      <c r="O9377" s="14"/>
      <c r="P9377" s="14"/>
    </row>
    <row r="9378" spans="9:16" x14ac:dyDescent="0.25">
      <c r="I9378" s="14"/>
      <c r="J9378" s="14"/>
      <c r="K9378" s="14"/>
      <c r="L9378" s="14"/>
      <c r="M9378" s="14"/>
      <c r="N9378" s="14"/>
      <c r="O9378" s="14"/>
      <c r="P9378" s="14"/>
    </row>
    <row r="9379" spans="9:16" x14ac:dyDescent="0.25">
      <c r="I9379" s="14"/>
      <c r="J9379" s="14"/>
      <c r="K9379" s="14"/>
      <c r="L9379" s="14"/>
      <c r="M9379" s="14"/>
      <c r="N9379" s="14"/>
      <c r="O9379" s="14"/>
      <c r="P9379" s="14"/>
    </row>
    <row r="9380" spans="9:16" x14ac:dyDescent="0.25">
      <c r="I9380" s="14"/>
      <c r="J9380" s="14"/>
      <c r="K9380" s="14"/>
      <c r="L9380" s="14"/>
      <c r="M9380" s="14"/>
      <c r="N9380" s="14"/>
      <c r="O9380" s="14"/>
      <c r="P9380" s="14"/>
    </row>
    <row r="9381" spans="9:16" x14ac:dyDescent="0.25">
      <c r="I9381" s="14"/>
      <c r="J9381" s="14"/>
      <c r="K9381" s="14"/>
      <c r="L9381" s="14"/>
      <c r="M9381" s="14"/>
      <c r="N9381" s="14"/>
      <c r="O9381" s="14"/>
      <c r="P9381" s="14"/>
    </row>
    <row r="9382" spans="9:16" x14ac:dyDescent="0.25">
      <c r="I9382" s="14"/>
      <c r="J9382" s="14"/>
      <c r="K9382" s="14"/>
      <c r="L9382" s="14"/>
      <c r="M9382" s="14"/>
      <c r="N9382" s="14"/>
      <c r="O9382" s="14"/>
      <c r="P9382" s="14"/>
    </row>
    <row r="9383" spans="9:16" x14ac:dyDescent="0.25">
      <c r="I9383" s="14"/>
      <c r="J9383" s="14"/>
      <c r="K9383" s="14"/>
      <c r="L9383" s="14"/>
      <c r="M9383" s="14"/>
      <c r="N9383" s="14"/>
      <c r="O9383" s="14"/>
      <c r="P9383" s="14"/>
    </row>
    <row r="9384" spans="9:16" x14ac:dyDescent="0.25">
      <c r="I9384" s="14"/>
      <c r="J9384" s="14"/>
      <c r="K9384" s="14"/>
      <c r="L9384" s="14"/>
      <c r="M9384" s="14"/>
      <c r="N9384" s="14"/>
      <c r="O9384" s="14"/>
      <c r="P9384" s="14"/>
    </row>
    <row r="9385" spans="9:16" x14ac:dyDescent="0.25">
      <c r="I9385" s="14"/>
      <c r="J9385" s="14"/>
      <c r="K9385" s="14"/>
      <c r="L9385" s="14"/>
      <c r="M9385" s="14"/>
      <c r="N9385" s="14"/>
      <c r="O9385" s="14"/>
      <c r="P9385" s="14"/>
    </row>
    <row r="9386" spans="9:16" x14ac:dyDescent="0.25">
      <c r="I9386" s="14"/>
      <c r="J9386" s="14"/>
      <c r="K9386" s="14"/>
      <c r="L9386" s="14"/>
      <c r="M9386" s="14"/>
      <c r="N9386" s="14"/>
      <c r="O9386" s="14"/>
      <c r="P9386" s="14"/>
    </row>
    <row r="9387" spans="9:16" x14ac:dyDescent="0.25">
      <c r="I9387" s="14"/>
      <c r="J9387" s="14"/>
      <c r="K9387" s="14"/>
      <c r="L9387" s="14"/>
      <c r="M9387" s="14"/>
      <c r="N9387" s="14"/>
      <c r="O9387" s="14"/>
      <c r="P9387" s="14"/>
    </row>
    <row r="9388" spans="9:16" x14ac:dyDescent="0.25">
      <c r="I9388" s="14"/>
      <c r="J9388" s="14"/>
      <c r="K9388" s="14"/>
      <c r="L9388" s="14"/>
      <c r="M9388" s="14"/>
      <c r="N9388" s="14"/>
      <c r="O9388" s="14"/>
      <c r="P9388" s="14"/>
    </row>
    <row r="9389" spans="9:16" x14ac:dyDescent="0.25">
      <c r="I9389" s="14"/>
      <c r="J9389" s="14"/>
      <c r="K9389" s="14"/>
      <c r="L9389" s="14"/>
      <c r="M9389" s="14"/>
      <c r="N9389" s="14"/>
      <c r="O9389" s="14"/>
      <c r="P9389" s="14"/>
    </row>
    <row r="9390" spans="9:16" x14ac:dyDescent="0.25">
      <c r="I9390" s="14"/>
      <c r="J9390" s="14"/>
      <c r="K9390" s="14"/>
      <c r="L9390" s="14"/>
      <c r="M9390" s="14"/>
      <c r="N9390" s="14"/>
      <c r="O9390" s="14"/>
      <c r="P9390" s="14"/>
    </row>
    <row r="9391" spans="9:16" x14ac:dyDescent="0.25">
      <c r="I9391" s="14"/>
      <c r="J9391" s="14"/>
      <c r="K9391" s="14"/>
      <c r="L9391" s="14"/>
      <c r="M9391" s="14"/>
      <c r="N9391" s="14"/>
      <c r="O9391" s="14"/>
      <c r="P9391" s="14"/>
    </row>
    <row r="9392" spans="9:16" x14ac:dyDescent="0.25">
      <c r="I9392" s="14"/>
      <c r="J9392" s="14"/>
      <c r="K9392" s="14"/>
      <c r="L9392" s="14"/>
      <c r="M9392" s="14"/>
      <c r="N9392" s="14"/>
      <c r="O9392" s="14"/>
      <c r="P9392" s="14"/>
    </row>
    <row r="9393" spans="9:16" x14ac:dyDescent="0.25">
      <c r="I9393" s="14"/>
      <c r="J9393" s="14"/>
      <c r="K9393" s="14"/>
      <c r="L9393" s="14"/>
      <c r="M9393" s="14"/>
      <c r="N9393" s="14"/>
      <c r="O9393" s="14"/>
      <c r="P9393" s="14"/>
    </row>
    <row r="9394" spans="9:16" x14ac:dyDescent="0.25">
      <c r="I9394" s="14"/>
      <c r="J9394" s="14"/>
      <c r="K9394" s="14"/>
      <c r="L9394" s="14"/>
      <c r="M9394" s="14"/>
      <c r="N9394" s="14"/>
      <c r="O9394" s="14"/>
      <c r="P9394" s="14"/>
    </row>
    <row r="9395" spans="9:16" x14ac:dyDescent="0.25">
      <c r="I9395" s="14"/>
      <c r="J9395" s="14"/>
      <c r="K9395" s="14"/>
      <c r="L9395" s="14"/>
      <c r="M9395" s="14"/>
      <c r="N9395" s="14"/>
      <c r="O9395" s="14"/>
      <c r="P9395" s="14"/>
    </row>
    <row r="9396" spans="9:16" x14ac:dyDescent="0.25">
      <c r="I9396" s="14"/>
      <c r="J9396" s="14"/>
      <c r="K9396" s="14"/>
      <c r="L9396" s="14"/>
      <c r="M9396" s="14"/>
      <c r="N9396" s="14"/>
      <c r="O9396" s="14"/>
      <c r="P9396" s="14"/>
    </row>
    <row r="9397" spans="9:16" x14ac:dyDescent="0.25">
      <c r="I9397" s="14"/>
      <c r="J9397" s="14"/>
      <c r="K9397" s="14"/>
      <c r="L9397" s="14"/>
      <c r="M9397" s="14"/>
      <c r="N9397" s="14"/>
      <c r="O9397" s="14"/>
      <c r="P9397" s="14"/>
    </row>
    <row r="9398" spans="9:16" x14ac:dyDescent="0.25">
      <c r="I9398" s="14"/>
      <c r="J9398" s="14"/>
      <c r="K9398" s="14"/>
      <c r="L9398" s="14"/>
      <c r="M9398" s="14"/>
      <c r="N9398" s="14"/>
      <c r="O9398" s="14"/>
      <c r="P9398" s="14"/>
    </row>
    <row r="9399" spans="9:16" x14ac:dyDescent="0.25">
      <c r="I9399" s="14"/>
      <c r="J9399" s="14"/>
      <c r="K9399" s="14"/>
      <c r="L9399" s="14"/>
      <c r="M9399" s="14"/>
      <c r="N9399" s="14"/>
      <c r="O9399" s="14"/>
      <c r="P9399" s="14"/>
    </row>
    <row r="9400" spans="9:16" x14ac:dyDescent="0.25">
      <c r="I9400" s="14"/>
      <c r="J9400" s="14"/>
      <c r="K9400" s="14"/>
      <c r="L9400" s="14"/>
      <c r="M9400" s="14"/>
      <c r="N9400" s="14"/>
      <c r="O9400" s="14"/>
      <c r="P9400" s="14"/>
    </row>
    <row r="9401" spans="9:16" x14ac:dyDescent="0.25">
      <c r="I9401" s="14"/>
      <c r="J9401" s="14"/>
      <c r="K9401" s="14"/>
      <c r="L9401" s="14"/>
      <c r="M9401" s="14"/>
      <c r="N9401" s="14"/>
      <c r="O9401" s="14"/>
      <c r="P9401" s="14"/>
    </row>
    <row r="9402" spans="9:16" x14ac:dyDescent="0.25">
      <c r="I9402" s="14"/>
      <c r="J9402" s="14"/>
      <c r="K9402" s="14"/>
      <c r="L9402" s="14"/>
      <c r="M9402" s="14"/>
      <c r="N9402" s="14"/>
      <c r="O9402" s="14"/>
      <c r="P9402" s="14"/>
    </row>
    <row r="9403" spans="9:16" x14ac:dyDescent="0.25">
      <c r="I9403" s="14"/>
      <c r="J9403" s="14"/>
      <c r="K9403" s="14"/>
      <c r="L9403" s="14"/>
      <c r="M9403" s="14"/>
      <c r="N9403" s="14"/>
      <c r="O9403" s="14"/>
      <c r="P9403" s="14"/>
    </row>
    <row r="9404" spans="9:16" x14ac:dyDescent="0.25">
      <c r="I9404" s="14"/>
      <c r="J9404" s="14"/>
      <c r="K9404" s="14"/>
      <c r="L9404" s="14"/>
      <c r="M9404" s="14"/>
      <c r="N9404" s="14"/>
      <c r="O9404" s="14"/>
      <c r="P9404" s="14"/>
    </row>
    <row r="9405" spans="9:16" x14ac:dyDescent="0.25">
      <c r="I9405" s="14"/>
      <c r="J9405" s="14"/>
      <c r="K9405" s="14"/>
      <c r="L9405" s="14"/>
      <c r="M9405" s="14"/>
      <c r="N9405" s="14"/>
      <c r="O9405" s="14"/>
      <c r="P9405" s="14"/>
    </row>
    <row r="9406" spans="9:16" x14ac:dyDescent="0.25">
      <c r="I9406" s="14"/>
      <c r="J9406" s="14"/>
      <c r="K9406" s="14"/>
      <c r="L9406" s="14"/>
      <c r="M9406" s="14"/>
      <c r="N9406" s="14"/>
      <c r="O9406" s="14"/>
      <c r="P9406" s="14"/>
    </row>
    <row r="9407" spans="9:16" x14ac:dyDescent="0.25">
      <c r="I9407" s="14"/>
      <c r="J9407" s="14"/>
      <c r="K9407" s="14"/>
      <c r="L9407" s="14"/>
      <c r="M9407" s="14"/>
      <c r="N9407" s="14"/>
      <c r="O9407" s="14"/>
      <c r="P9407" s="14"/>
    </row>
    <row r="9408" spans="9:16" x14ac:dyDescent="0.25">
      <c r="I9408" s="14"/>
      <c r="J9408" s="14"/>
      <c r="K9408" s="14"/>
      <c r="L9408" s="14"/>
      <c r="M9408" s="14"/>
      <c r="N9408" s="14"/>
      <c r="O9408" s="14"/>
      <c r="P9408" s="14"/>
    </row>
    <row r="9409" spans="9:16" x14ac:dyDescent="0.25">
      <c r="I9409" s="14"/>
      <c r="J9409" s="14"/>
      <c r="K9409" s="14"/>
      <c r="L9409" s="14"/>
      <c r="M9409" s="14"/>
      <c r="N9409" s="14"/>
      <c r="O9409" s="14"/>
      <c r="P9409" s="14"/>
    </row>
    <row r="9410" spans="9:16" x14ac:dyDescent="0.25">
      <c r="I9410" s="14"/>
      <c r="J9410" s="14"/>
      <c r="K9410" s="14"/>
      <c r="L9410" s="14"/>
      <c r="M9410" s="14"/>
      <c r="N9410" s="14"/>
      <c r="O9410" s="14"/>
      <c r="P9410" s="14"/>
    </row>
    <row r="9411" spans="9:16" x14ac:dyDescent="0.25">
      <c r="I9411" s="14"/>
      <c r="J9411" s="14"/>
      <c r="K9411" s="14"/>
      <c r="L9411" s="14"/>
      <c r="M9411" s="14"/>
      <c r="N9411" s="14"/>
      <c r="O9411" s="14"/>
      <c r="P9411" s="14"/>
    </row>
    <row r="9412" spans="9:16" x14ac:dyDescent="0.25">
      <c r="I9412" s="14"/>
      <c r="J9412" s="14"/>
      <c r="K9412" s="14"/>
      <c r="L9412" s="14"/>
      <c r="M9412" s="14"/>
      <c r="N9412" s="14"/>
      <c r="O9412" s="14"/>
      <c r="P9412" s="14"/>
    </row>
    <row r="9413" spans="9:16" x14ac:dyDescent="0.25">
      <c r="I9413" s="14"/>
      <c r="J9413" s="14"/>
      <c r="K9413" s="14"/>
      <c r="L9413" s="14"/>
      <c r="M9413" s="14"/>
      <c r="N9413" s="14"/>
      <c r="O9413" s="14"/>
      <c r="P9413" s="14"/>
    </row>
    <row r="9414" spans="9:16" x14ac:dyDescent="0.25">
      <c r="I9414" s="14"/>
      <c r="J9414" s="14"/>
      <c r="K9414" s="14"/>
      <c r="L9414" s="14"/>
      <c r="M9414" s="14"/>
      <c r="N9414" s="14"/>
      <c r="O9414" s="14"/>
      <c r="P9414" s="14"/>
    </row>
    <row r="9415" spans="9:16" x14ac:dyDescent="0.25">
      <c r="I9415" s="14"/>
      <c r="J9415" s="14"/>
      <c r="K9415" s="14"/>
      <c r="L9415" s="14"/>
      <c r="M9415" s="14"/>
      <c r="N9415" s="14"/>
      <c r="O9415" s="14"/>
      <c r="P9415" s="14"/>
    </row>
    <row r="9416" spans="9:16" x14ac:dyDescent="0.25">
      <c r="I9416" s="14"/>
      <c r="J9416" s="14"/>
      <c r="K9416" s="14"/>
      <c r="L9416" s="14"/>
      <c r="M9416" s="14"/>
      <c r="N9416" s="14"/>
      <c r="O9416" s="14"/>
      <c r="P9416" s="14"/>
    </row>
    <row r="9417" spans="9:16" x14ac:dyDescent="0.25">
      <c r="I9417" s="14"/>
      <c r="J9417" s="14"/>
      <c r="K9417" s="14"/>
      <c r="L9417" s="14"/>
      <c r="M9417" s="14"/>
      <c r="N9417" s="14"/>
      <c r="O9417" s="14"/>
      <c r="P9417" s="14"/>
    </row>
    <row r="9418" spans="9:16" x14ac:dyDescent="0.25">
      <c r="I9418" s="14"/>
      <c r="J9418" s="14"/>
      <c r="K9418" s="14"/>
      <c r="L9418" s="14"/>
      <c r="M9418" s="14"/>
      <c r="N9418" s="14"/>
      <c r="O9418" s="14"/>
      <c r="P9418" s="14"/>
    </row>
    <row r="9419" spans="9:16" x14ac:dyDescent="0.25">
      <c r="I9419" s="14"/>
      <c r="J9419" s="14"/>
      <c r="K9419" s="14"/>
      <c r="L9419" s="14"/>
      <c r="M9419" s="14"/>
      <c r="N9419" s="14"/>
      <c r="O9419" s="14"/>
      <c r="P9419" s="14"/>
    </row>
    <row r="9420" spans="9:16" x14ac:dyDescent="0.25">
      <c r="I9420" s="14"/>
      <c r="J9420" s="14"/>
      <c r="K9420" s="14"/>
      <c r="L9420" s="14"/>
      <c r="M9420" s="14"/>
      <c r="N9420" s="14"/>
      <c r="O9420" s="14"/>
      <c r="P9420" s="14"/>
    </row>
    <row r="9421" spans="9:16" x14ac:dyDescent="0.25">
      <c r="I9421" s="14"/>
      <c r="J9421" s="14"/>
      <c r="K9421" s="14"/>
      <c r="L9421" s="14"/>
      <c r="M9421" s="14"/>
      <c r="N9421" s="14"/>
      <c r="O9421" s="14"/>
      <c r="P9421" s="14"/>
    </row>
    <row r="9422" spans="9:16" x14ac:dyDescent="0.25">
      <c r="I9422" s="14"/>
      <c r="J9422" s="14"/>
      <c r="K9422" s="14"/>
      <c r="L9422" s="14"/>
      <c r="M9422" s="14"/>
      <c r="N9422" s="14"/>
      <c r="O9422" s="14"/>
      <c r="P9422" s="14"/>
    </row>
    <row r="9423" spans="9:16" x14ac:dyDescent="0.25">
      <c r="I9423" s="14"/>
      <c r="J9423" s="14"/>
      <c r="K9423" s="14"/>
      <c r="L9423" s="14"/>
      <c r="M9423" s="14"/>
      <c r="N9423" s="14"/>
      <c r="O9423" s="14"/>
      <c r="P9423" s="14"/>
    </row>
    <row r="9424" spans="9:16" x14ac:dyDescent="0.25">
      <c r="I9424" s="14"/>
      <c r="J9424" s="14"/>
      <c r="K9424" s="14"/>
      <c r="L9424" s="14"/>
      <c r="M9424" s="14"/>
      <c r="N9424" s="14"/>
      <c r="O9424" s="14"/>
      <c r="P9424" s="14"/>
    </row>
    <row r="9425" spans="9:16" x14ac:dyDescent="0.25">
      <c r="I9425" s="14"/>
      <c r="J9425" s="14"/>
      <c r="K9425" s="14"/>
      <c r="L9425" s="14"/>
      <c r="M9425" s="14"/>
      <c r="N9425" s="14"/>
      <c r="O9425" s="14"/>
      <c r="P9425" s="14"/>
    </row>
    <row r="9426" spans="9:16" x14ac:dyDescent="0.25">
      <c r="I9426" s="14"/>
      <c r="J9426" s="14"/>
      <c r="K9426" s="14"/>
      <c r="L9426" s="14"/>
      <c r="M9426" s="14"/>
      <c r="N9426" s="14"/>
      <c r="O9426" s="14"/>
      <c r="P9426" s="14"/>
    </row>
    <row r="9427" spans="9:16" x14ac:dyDescent="0.25">
      <c r="I9427" s="14"/>
      <c r="J9427" s="14"/>
      <c r="K9427" s="14"/>
      <c r="L9427" s="14"/>
      <c r="M9427" s="14"/>
      <c r="N9427" s="14"/>
      <c r="O9427" s="14"/>
      <c r="P9427" s="14"/>
    </row>
    <row r="9428" spans="9:16" x14ac:dyDescent="0.25">
      <c r="I9428" s="14"/>
      <c r="J9428" s="14"/>
      <c r="K9428" s="14"/>
      <c r="L9428" s="14"/>
      <c r="M9428" s="14"/>
      <c r="N9428" s="14"/>
      <c r="O9428" s="14"/>
      <c r="P9428" s="14"/>
    </row>
    <row r="9429" spans="9:16" x14ac:dyDescent="0.25">
      <c r="I9429" s="14"/>
      <c r="J9429" s="14"/>
      <c r="K9429" s="14"/>
      <c r="L9429" s="14"/>
      <c r="M9429" s="14"/>
      <c r="N9429" s="14"/>
      <c r="O9429" s="14"/>
      <c r="P9429" s="14"/>
    </row>
    <row r="9430" spans="9:16" x14ac:dyDescent="0.25">
      <c r="I9430" s="14"/>
      <c r="J9430" s="14"/>
      <c r="K9430" s="14"/>
      <c r="L9430" s="14"/>
      <c r="M9430" s="14"/>
      <c r="N9430" s="14"/>
      <c r="O9430" s="14"/>
      <c r="P9430" s="14"/>
    </row>
    <row r="9431" spans="9:16" x14ac:dyDescent="0.25">
      <c r="I9431" s="14"/>
      <c r="J9431" s="14"/>
      <c r="K9431" s="14"/>
      <c r="L9431" s="14"/>
      <c r="M9431" s="14"/>
      <c r="N9431" s="14"/>
      <c r="O9431" s="14"/>
      <c r="P9431" s="14"/>
    </row>
    <row r="9432" spans="9:16" x14ac:dyDescent="0.25">
      <c r="I9432" s="14"/>
      <c r="J9432" s="14"/>
      <c r="K9432" s="14"/>
      <c r="L9432" s="14"/>
      <c r="M9432" s="14"/>
      <c r="N9432" s="14"/>
      <c r="O9432" s="14"/>
      <c r="P9432" s="14"/>
    </row>
    <row r="9433" spans="9:16" x14ac:dyDescent="0.25">
      <c r="I9433" s="14"/>
      <c r="J9433" s="14"/>
      <c r="K9433" s="14"/>
      <c r="L9433" s="14"/>
      <c r="M9433" s="14"/>
      <c r="N9433" s="14"/>
      <c r="O9433" s="14"/>
      <c r="P9433" s="14"/>
    </row>
    <row r="9434" spans="9:16" x14ac:dyDescent="0.25">
      <c r="I9434" s="14"/>
      <c r="J9434" s="14"/>
      <c r="K9434" s="14"/>
      <c r="L9434" s="14"/>
      <c r="M9434" s="14"/>
      <c r="N9434" s="14"/>
      <c r="O9434" s="14"/>
      <c r="P9434" s="14"/>
    </row>
    <row r="9435" spans="9:16" x14ac:dyDescent="0.25">
      <c r="I9435" s="14"/>
      <c r="J9435" s="14"/>
      <c r="K9435" s="14"/>
      <c r="L9435" s="14"/>
      <c r="M9435" s="14"/>
      <c r="N9435" s="14"/>
      <c r="O9435" s="14"/>
      <c r="P9435" s="14"/>
    </row>
    <row r="9436" spans="9:16" x14ac:dyDescent="0.25">
      <c r="I9436" s="14"/>
      <c r="J9436" s="14"/>
      <c r="K9436" s="14"/>
      <c r="L9436" s="14"/>
      <c r="M9436" s="14"/>
      <c r="N9436" s="14"/>
      <c r="O9436" s="14"/>
      <c r="P9436" s="14"/>
    </row>
    <row r="9437" spans="9:16" x14ac:dyDescent="0.25">
      <c r="I9437" s="14"/>
      <c r="J9437" s="14"/>
      <c r="K9437" s="14"/>
      <c r="L9437" s="14"/>
      <c r="M9437" s="14"/>
      <c r="N9437" s="14"/>
      <c r="O9437" s="14"/>
      <c r="P9437" s="14"/>
    </row>
    <row r="9438" spans="9:16" x14ac:dyDescent="0.25">
      <c r="I9438" s="14"/>
      <c r="J9438" s="14"/>
      <c r="K9438" s="14"/>
      <c r="L9438" s="14"/>
      <c r="M9438" s="14"/>
      <c r="N9438" s="14"/>
      <c r="O9438" s="14"/>
      <c r="P9438" s="14"/>
    </row>
    <row r="9439" spans="9:16" x14ac:dyDescent="0.25">
      <c r="I9439" s="14"/>
      <c r="J9439" s="14"/>
      <c r="K9439" s="14"/>
      <c r="L9439" s="14"/>
      <c r="M9439" s="14"/>
      <c r="N9439" s="14"/>
      <c r="O9439" s="14"/>
      <c r="P9439" s="14"/>
    </row>
    <row r="9440" spans="9:16" x14ac:dyDescent="0.25">
      <c r="I9440" s="14"/>
      <c r="J9440" s="14"/>
      <c r="K9440" s="14"/>
      <c r="L9440" s="14"/>
      <c r="M9440" s="14"/>
      <c r="N9440" s="14"/>
      <c r="O9440" s="14"/>
      <c r="P9440" s="14"/>
    </row>
    <row r="9441" spans="9:16" x14ac:dyDescent="0.25">
      <c r="I9441" s="14"/>
      <c r="J9441" s="14"/>
      <c r="K9441" s="14"/>
      <c r="L9441" s="14"/>
      <c r="M9441" s="14"/>
      <c r="N9441" s="14"/>
      <c r="O9441" s="14"/>
      <c r="P9441" s="14"/>
    </row>
    <row r="9442" spans="9:16" x14ac:dyDescent="0.25">
      <c r="I9442" s="14"/>
      <c r="J9442" s="14"/>
      <c r="K9442" s="14"/>
      <c r="L9442" s="14"/>
      <c r="M9442" s="14"/>
      <c r="N9442" s="14"/>
      <c r="O9442" s="14"/>
      <c r="P9442" s="14"/>
    </row>
    <row r="9443" spans="9:16" x14ac:dyDescent="0.25">
      <c r="I9443" s="14"/>
      <c r="J9443" s="14"/>
      <c r="K9443" s="14"/>
      <c r="L9443" s="14"/>
      <c r="M9443" s="14"/>
      <c r="N9443" s="14"/>
      <c r="O9443" s="14"/>
      <c r="P9443" s="14"/>
    </row>
    <row r="9444" spans="9:16" x14ac:dyDescent="0.25">
      <c r="I9444" s="14"/>
      <c r="J9444" s="14"/>
      <c r="K9444" s="14"/>
      <c r="L9444" s="14"/>
      <c r="M9444" s="14"/>
      <c r="N9444" s="14"/>
      <c r="O9444" s="14"/>
      <c r="P9444" s="14"/>
    </row>
    <row r="9445" spans="9:16" x14ac:dyDescent="0.25">
      <c r="I9445" s="14"/>
      <c r="J9445" s="14"/>
      <c r="K9445" s="14"/>
      <c r="L9445" s="14"/>
      <c r="M9445" s="14"/>
      <c r="N9445" s="14"/>
      <c r="O9445" s="14"/>
      <c r="P9445" s="14"/>
    </row>
    <row r="9446" spans="9:16" x14ac:dyDescent="0.25">
      <c r="I9446" s="14"/>
      <c r="J9446" s="14"/>
      <c r="K9446" s="14"/>
      <c r="L9446" s="14"/>
      <c r="M9446" s="14"/>
      <c r="N9446" s="14"/>
      <c r="O9446" s="14"/>
      <c r="P9446" s="14"/>
    </row>
    <row r="9447" spans="9:16" x14ac:dyDescent="0.25">
      <c r="I9447" s="14"/>
      <c r="J9447" s="14"/>
      <c r="K9447" s="14"/>
      <c r="L9447" s="14"/>
      <c r="M9447" s="14"/>
      <c r="N9447" s="14"/>
      <c r="O9447" s="14"/>
      <c r="P9447" s="14"/>
    </row>
    <row r="9448" spans="9:16" x14ac:dyDescent="0.25">
      <c r="I9448" s="14"/>
      <c r="J9448" s="14"/>
      <c r="K9448" s="14"/>
      <c r="L9448" s="14"/>
      <c r="M9448" s="14"/>
      <c r="N9448" s="14"/>
      <c r="O9448" s="14"/>
      <c r="P9448" s="14"/>
    </row>
    <row r="9449" spans="9:16" x14ac:dyDescent="0.25">
      <c r="I9449" s="14"/>
      <c r="J9449" s="14"/>
      <c r="K9449" s="14"/>
      <c r="L9449" s="14"/>
      <c r="M9449" s="14"/>
      <c r="N9449" s="14"/>
      <c r="O9449" s="14"/>
      <c r="P9449" s="14"/>
    </row>
    <row r="9450" spans="9:16" x14ac:dyDescent="0.25">
      <c r="I9450" s="14"/>
      <c r="J9450" s="14"/>
      <c r="K9450" s="14"/>
      <c r="L9450" s="14"/>
      <c r="M9450" s="14"/>
      <c r="N9450" s="14"/>
      <c r="O9450" s="14"/>
      <c r="P9450" s="14"/>
    </row>
    <row r="9451" spans="9:16" x14ac:dyDescent="0.25">
      <c r="I9451" s="14"/>
      <c r="J9451" s="14"/>
      <c r="K9451" s="14"/>
      <c r="L9451" s="14"/>
      <c r="M9451" s="14"/>
      <c r="N9451" s="14"/>
      <c r="O9451" s="14"/>
      <c r="P9451" s="14"/>
    </row>
    <row r="9452" spans="9:16" x14ac:dyDescent="0.25">
      <c r="I9452" s="14"/>
      <c r="J9452" s="14"/>
      <c r="K9452" s="14"/>
      <c r="L9452" s="14"/>
      <c r="M9452" s="14"/>
      <c r="N9452" s="14"/>
      <c r="O9452" s="14"/>
      <c r="P9452" s="14"/>
    </row>
    <row r="9453" spans="9:16" x14ac:dyDescent="0.25">
      <c r="I9453" s="14"/>
      <c r="J9453" s="14"/>
      <c r="K9453" s="14"/>
      <c r="L9453" s="14"/>
      <c r="M9453" s="14"/>
      <c r="N9453" s="14"/>
      <c r="O9453" s="14"/>
      <c r="P9453" s="14"/>
    </row>
    <row r="9454" spans="9:16" x14ac:dyDescent="0.25">
      <c r="I9454" s="14"/>
      <c r="J9454" s="14"/>
      <c r="K9454" s="14"/>
      <c r="L9454" s="14"/>
      <c r="M9454" s="14"/>
      <c r="N9454" s="14"/>
      <c r="O9454" s="14"/>
      <c r="P9454" s="14"/>
    </row>
    <row r="9455" spans="9:16" x14ac:dyDescent="0.25">
      <c r="I9455" s="14"/>
      <c r="J9455" s="14"/>
      <c r="K9455" s="14"/>
      <c r="L9455" s="14"/>
      <c r="M9455" s="14"/>
      <c r="N9455" s="14"/>
      <c r="O9455" s="14"/>
      <c r="P9455" s="14"/>
    </row>
    <row r="9456" spans="9:16" x14ac:dyDescent="0.25">
      <c r="I9456" s="14"/>
      <c r="J9456" s="14"/>
      <c r="K9456" s="14"/>
      <c r="L9456" s="14"/>
      <c r="M9456" s="14"/>
      <c r="N9456" s="14"/>
      <c r="O9456" s="14"/>
      <c r="P9456" s="14"/>
    </row>
    <row r="9457" spans="9:16" x14ac:dyDescent="0.25">
      <c r="I9457" s="14"/>
      <c r="J9457" s="14"/>
      <c r="K9457" s="14"/>
      <c r="L9457" s="14"/>
      <c r="M9457" s="14"/>
      <c r="N9457" s="14"/>
      <c r="O9457" s="14"/>
      <c r="P9457" s="14"/>
    </row>
    <row r="9458" spans="9:16" x14ac:dyDescent="0.25">
      <c r="I9458" s="14"/>
      <c r="J9458" s="14"/>
      <c r="K9458" s="14"/>
      <c r="L9458" s="14"/>
      <c r="M9458" s="14"/>
      <c r="N9458" s="14"/>
      <c r="O9458" s="14"/>
      <c r="P9458" s="14"/>
    </row>
    <row r="9459" spans="9:16" x14ac:dyDescent="0.25">
      <c r="I9459" s="14"/>
      <c r="J9459" s="14"/>
      <c r="K9459" s="14"/>
      <c r="L9459" s="14"/>
      <c r="M9459" s="14"/>
      <c r="N9459" s="14"/>
      <c r="O9459" s="14"/>
      <c r="P9459" s="14"/>
    </row>
    <row r="9460" spans="9:16" x14ac:dyDescent="0.25">
      <c r="I9460" s="14"/>
      <c r="J9460" s="14"/>
      <c r="K9460" s="14"/>
      <c r="L9460" s="14"/>
      <c r="M9460" s="14"/>
      <c r="N9460" s="14"/>
      <c r="O9460" s="14"/>
      <c r="P9460" s="14"/>
    </row>
    <row r="9461" spans="9:16" x14ac:dyDescent="0.25">
      <c r="I9461" s="14"/>
      <c r="J9461" s="14"/>
      <c r="K9461" s="14"/>
      <c r="L9461" s="14"/>
      <c r="M9461" s="14"/>
      <c r="N9461" s="14"/>
      <c r="O9461" s="14"/>
      <c r="P9461" s="14"/>
    </row>
    <row r="9462" spans="9:16" x14ac:dyDescent="0.25">
      <c r="I9462" s="14"/>
      <c r="J9462" s="14"/>
      <c r="K9462" s="14"/>
      <c r="L9462" s="14"/>
      <c r="M9462" s="14"/>
      <c r="N9462" s="14"/>
      <c r="O9462" s="14"/>
      <c r="P9462" s="14"/>
    </row>
    <row r="9463" spans="9:16" x14ac:dyDescent="0.25">
      <c r="I9463" s="14"/>
      <c r="J9463" s="14"/>
      <c r="K9463" s="14"/>
      <c r="L9463" s="14"/>
      <c r="M9463" s="14"/>
      <c r="N9463" s="14"/>
      <c r="O9463" s="14"/>
      <c r="P9463" s="14"/>
    </row>
    <row r="9464" spans="9:16" x14ac:dyDescent="0.25">
      <c r="I9464" s="14"/>
      <c r="J9464" s="14"/>
      <c r="K9464" s="14"/>
      <c r="L9464" s="14"/>
      <c r="M9464" s="14"/>
      <c r="N9464" s="14"/>
      <c r="O9464" s="14"/>
      <c r="P9464" s="14"/>
    </row>
    <row r="9465" spans="9:16" x14ac:dyDescent="0.25">
      <c r="I9465" s="14"/>
      <c r="J9465" s="14"/>
      <c r="K9465" s="14"/>
      <c r="L9465" s="14"/>
      <c r="M9465" s="14"/>
      <c r="N9465" s="14"/>
      <c r="O9465" s="14"/>
      <c r="P9465" s="14"/>
    </row>
    <row r="9466" spans="9:16" x14ac:dyDescent="0.25">
      <c r="I9466" s="14"/>
      <c r="J9466" s="14"/>
      <c r="K9466" s="14"/>
      <c r="L9466" s="14"/>
      <c r="M9466" s="14"/>
      <c r="N9466" s="14"/>
      <c r="O9466" s="14"/>
      <c r="P9466" s="14"/>
    </row>
    <row r="9467" spans="9:16" x14ac:dyDescent="0.25">
      <c r="I9467" s="14"/>
      <c r="J9467" s="14"/>
      <c r="K9467" s="14"/>
      <c r="L9467" s="14"/>
      <c r="M9467" s="14"/>
      <c r="N9467" s="14"/>
      <c r="O9467" s="14"/>
      <c r="P9467" s="14"/>
    </row>
    <row r="9468" spans="9:16" x14ac:dyDescent="0.25">
      <c r="I9468" s="14"/>
      <c r="J9468" s="14"/>
      <c r="K9468" s="14"/>
      <c r="L9468" s="14"/>
      <c r="M9468" s="14"/>
      <c r="N9468" s="14"/>
      <c r="O9468" s="14"/>
      <c r="P9468" s="14"/>
    </row>
    <row r="9469" spans="9:16" x14ac:dyDescent="0.25">
      <c r="I9469" s="14"/>
      <c r="J9469" s="14"/>
      <c r="K9469" s="14"/>
      <c r="L9469" s="14"/>
      <c r="M9469" s="14"/>
      <c r="N9469" s="14"/>
      <c r="O9469" s="14"/>
      <c r="P9469" s="14"/>
    </row>
    <row r="9470" spans="9:16" x14ac:dyDescent="0.25">
      <c r="I9470" s="14"/>
      <c r="J9470" s="14"/>
      <c r="K9470" s="14"/>
      <c r="L9470" s="14"/>
      <c r="M9470" s="14"/>
      <c r="N9470" s="14"/>
      <c r="O9470" s="14"/>
      <c r="P9470" s="14"/>
    </row>
    <row r="9471" spans="9:16" x14ac:dyDescent="0.25">
      <c r="I9471" s="14"/>
      <c r="J9471" s="14"/>
      <c r="K9471" s="14"/>
      <c r="L9471" s="14"/>
      <c r="M9471" s="14"/>
      <c r="N9471" s="14"/>
      <c r="O9471" s="14"/>
      <c r="P9471" s="14"/>
    </row>
    <row r="9472" spans="9:16" x14ac:dyDescent="0.25">
      <c r="I9472" s="14"/>
      <c r="J9472" s="14"/>
      <c r="K9472" s="14"/>
      <c r="L9472" s="14"/>
      <c r="M9472" s="14"/>
      <c r="N9472" s="14"/>
      <c r="O9472" s="14"/>
      <c r="P9472" s="14"/>
    </row>
    <row r="9473" spans="9:16" x14ac:dyDescent="0.25">
      <c r="I9473" s="14"/>
      <c r="J9473" s="14"/>
      <c r="K9473" s="14"/>
      <c r="L9473" s="14"/>
      <c r="M9473" s="14"/>
      <c r="N9473" s="14"/>
      <c r="O9473" s="14"/>
      <c r="P9473" s="14"/>
    </row>
    <row r="9474" spans="9:16" x14ac:dyDescent="0.25">
      <c r="I9474" s="14"/>
      <c r="J9474" s="14"/>
      <c r="K9474" s="14"/>
      <c r="L9474" s="14"/>
      <c r="M9474" s="14"/>
      <c r="N9474" s="14"/>
      <c r="O9474" s="14"/>
      <c r="P9474" s="14"/>
    </row>
    <row r="9475" spans="9:16" x14ac:dyDescent="0.25">
      <c r="I9475" s="14"/>
      <c r="J9475" s="14"/>
      <c r="K9475" s="14"/>
      <c r="L9475" s="14"/>
      <c r="M9475" s="14"/>
      <c r="N9475" s="14"/>
      <c r="O9475" s="14"/>
      <c r="P9475" s="14"/>
    </row>
    <row r="9476" spans="9:16" x14ac:dyDescent="0.25">
      <c r="I9476" s="14"/>
      <c r="J9476" s="14"/>
      <c r="K9476" s="14"/>
      <c r="L9476" s="14"/>
      <c r="M9476" s="14"/>
      <c r="N9476" s="14"/>
      <c r="O9476" s="14"/>
      <c r="P9476" s="14"/>
    </row>
    <row r="9477" spans="9:16" x14ac:dyDescent="0.25">
      <c r="I9477" s="14"/>
      <c r="J9477" s="14"/>
      <c r="K9477" s="14"/>
      <c r="L9477" s="14"/>
      <c r="M9477" s="14"/>
      <c r="N9477" s="14"/>
      <c r="O9477" s="14"/>
      <c r="P9477" s="14"/>
    </row>
    <row r="9478" spans="9:16" x14ac:dyDescent="0.25">
      <c r="I9478" s="14"/>
      <c r="J9478" s="14"/>
      <c r="K9478" s="14"/>
      <c r="L9478" s="14"/>
      <c r="M9478" s="14"/>
      <c r="N9478" s="14"/>
      <c r="O9478" s="14"/>
      <c r="P9478" s="14"/>
    </row>
    <row r="9479" spans="9:16" x14ac:dyDescent="0.25">
      <c r="I9479" s="14"/>
      <c r="J9479" s="14"/>
      <c r="K9479" s="14"/>
      <c r="L9479" s="14"/>
      <c r="M9479" s="14"/>
      <c r="N9479" s="14"/>
      <c r="O9479" s="14"/>
      <c r="P9479" s="14"/>
    </row>
    <row r="9480" spans="9:16" x14ac:dyDescent="0.25">
      <c r="I9480" s="14"/>
      <c r="J9480" s="14"/>
      <c r="K9480" s="14"/>
      <c r="L9480" s="14"/>
      <c r="M9480" s="14"/>
      <c r="N9480" s="14"/>
      <c r="O9480" s="14"/>
      <c r="P9480" s="14"/>
    </row>
    <row r="9481" spans="9:16" x14ac:dyDescent="0.25">
      <c r="I9481" s="14"/>
      <c r="J9481" s="14"/>
      <c r="K9481" s="14"/>
      <c r="L9481" s="14"/>
      <c r="M9481" s="14"/>
      <c r="N9481" s="14"/>
      <c r="O9481" s="14"/>
      <c r="P9481" s="14"/>
    </row>
    <row r="9482" spans="9:16" x14ac:dyDescent="0.25">
      <c r="I9482" s="14"/>
      <c r="J9482" s="14"/>
      <c r="K9482" s="14"/>
      <c r="L9482" s="14"/>
      <c r="M9482" s="14"/>
      <c r="N9482" s="14"/>
      <c r="O9482" s="14"/>
      <c r="P9482" s="14"/>
    </row>
    <row r="9483" spans="9:16" x14ac:dyDescent="0.25">
      <c r="I9483" s="14"/>
      <c r="J9483" s="14"/>
      <c r="K9483" s="14"/>
      <c r="L9483" s="14"/>
      <c r="M9483" s="14"/>
      <c r="N9483" s="14"/>
      <c r="O9483" s="14"/>
      <c r="P9483" s="14"/>
    </row>
    <row r="9484" spans="9:16" x14ac:dyDescent="0.25">
      <c r="I9484" s="14"/>
      <c r="J9484" s="14"/>
      <c r="K9484" s="14"/>
      <c r="L9484" s="14"/>
      <c r="M9484" s="14"/>
      <c r="N9484" s="14"/>
      <c r="O9484" s="14"/>
      <c r="P9484" s="14"/>
    </row>
    <row r="9485" spans="9:16" x14ac:dyDescent="0.25">
      <c r="I9485" s="14"/>
      <c r="J9485" s="14"/>
      <c r="K9485" s="14"/>
      <c r="L9485" s="14"/>
      <c r="M9485" s="14"/>
      <c r="N9485" s="14"/>
      <c r="O9485" s="14"/>
      <c r="P9485" s="14"/>
    </row>
    <row r="9486" spans="9:16" x14ac:dyDescent="0.25">
      <c r="I9486" s="14"/>
      <c r="J9486" s="14"/>
      <c r="K9486" s="14"/>
      <c r="L9486" s="14"/>
      <c r="M9486" s="14"/>
      <c r="N9486" s="14"/>
      <c r="O9486" s="14"/>
      <c r="P9486" s="14"/>
    </row>
    <row r="9487" spans="9:16" x14ac:dyDescent="0.25">
      <c r="I9487" s="14"/>
      <c r="J9487" s="14"/>
      <c r="K9487" s="14"/>
      <c r="L9487" s="14"/>
      <c r="M9487" s="14"/>
      <c r="N9487" s="14"/>
      <c r="O9487" s="14"/>
      <c r="P9487" s="14"/>
    </row>
    <row r="9488" spans="9:16" x14ac:dyDescent="0.25">
      <c r="I9488" s="14"/>
      <c r="J9488" s="14"/>
      <c r="K9488" s="14"/>
      <c r="L9488" s="14"/>
      <c r="M9488" s="14"/>
      <c r="N9488" s="14"/>
      <c r="O9488" s="14"/>
      <c r="P9488" s="14"/>
    </row>
    <row r="9489" spans="9:16" x14ac:dyDescent="0.25">
      <c r="I9489" s="14"/>
      <c r="J9489" s="14"/>
      <c r="K9489" s="14"/>
      <c r="L9489" s="14"/>
      <c r="M9489" s="14"/>
      <c r="N9489" s="14"/>
      <c r="O9489" s="14"/>
      <c r="P9489" s="14"/>
    </row>
    <row r="9490" spans="9:16" x14ac:dyDescent="0.25">
      <c r="I9490" s="14"/>
      <c r="J9490" s="14"/>
      <c r="K9490" s="14"/>
      <c r="L9490" s="14"/>
      <c r="M9490" s="14"/>
      <c r="N9490" s="14"/>
      <c r="O9490" s="14"/>
      <c r="P9490" s="14"/>
    </row>
    <row r="9491" spans="9:16" x14ac:dyDescent="0.25">
      <c r="I9491" s="14"/>
      <c r="J9491" s="14"/>
      <c r="K9491" s="14"/>
      <c r="L9491" s="14"/>
      <c r="M9491" s="14"/>
      <c r="N9491" s="14"/>
      <c r="O9491" s="14"/>
      <c r="P9491" s="14"/>
    </row>
    <row r="9492" spans="9:16" x14ac:dyDescent="0.25">
      <c r="I9492" s="14"/>
      <c r="J9492" s="14"/>
      <c r="K9492" s="14"/>
      <c r="L9492" s="14"/>
      <c r="M9492" s="14"/>
      <c r="N9492" s="14"/>
      <c r="O9492" s="14"/>
      <c r="P9492" s="14"/>
    </row>
    <row r="9493" spans="9:16" x14ac:dyDescent="0.25">
      <c r="I9493" s="14"/>
      <c r="J9493" s="14"/>
      <c r="K9493" s="14"/>
      <c r="L9493" s="14"/>
      <c r="M9493" s="14"/>
      <c r="N9493" s="14"/>
      <c r="O9493" s="14"/>
      <c r="P9493" s="14"/>
    </row>
    <row r="9494" spans="9:16" x14ac:dyDescent="0.25">
      <c r="I9494" s="14"/>
      <c r="J9494" s="14"/>
      <c r="K9494" s="14"/>
      <c r="L9494" s="14"/>
      <c r="M9494" s="14"/>
      <c r="N9494" s="14"/>
      <c r="O9494" s="14"/>
      <c r="P9494" s="14"/>
    </row>
    <row r="9495" spans="9:16" x14ac:dyDescent="0.25">
      <c r="I9495" s="14"/>
      <c r="J9495" s="14"/>
      <c r="K9495" s="14"/>
      <c r="L9495" s="14"/>
      <c r="M9495" s="14"/>
      <c r="N9495" s="14"/>
      <c r="O9495" s="14"/>
      <c r="P9495" s="14"/>
    </row>
    <row r="9496" spans="9:16" x14ac:dyDescent="0.25">
      <c r="I9496" s="14"/>
      <c r="J9496" s="14"/>
      <c r="K9496" s="14"/>
      <c r="L9496" s="14"/>
      <c r="M9496" s="14"/>
      <c r="N9496" s="14"/>
      <c r="O9496" s="14"/>
      <c r="P9496" s="14"/>
    </row>
    <row r="9497" spans="9:16" x14ac:dyDescent="0.25">
      <c r="I9497" s="14"/>
      <c r="J9497" s="14"/>
      <c r="K9497" s="14"/>
      <c r="L9497" s="14"/>
      <c r="M9497" s="14"/>
      <c r="N9497" s="14"/>
      <c r="O9497" s="14"/>
      <c r="P9497" s="14"/>
    </row>
    <row r="9498" spans="9:16" x14ac:dyDescent="0.25">
      <c r="I9498" s="14"/>
      <c r="J9498" s="14"/>
      <c r="K9498" s="14"/>
      <c r="L9498" s="14"/>
      <c r="M9498" s="14"/>
      <c r="N9498" s="14"/>
      <c r="O9498" s="14"/>
      <c r="P9498" s="14"/>
    </row>
    <row r="9499" spans="9:16" x14ac:dyDescent="0.25">
      <c r="I9499" s="14"/>
      <c r="J9499" s="14"/>
      <c r="K9499" s="14"/>
      <c r="L9499" s="14"/>
      <c r="M9499" s="14"/>
      <c r="N9499" s="14"/>
      <c r="O9499" s="14"/>
      <c r="P9499" s="14"/>
    </row>
    <row r="9500" spans="9:16" x14ac:dyDescent="0.25">
      <c r="I9500" s="14"/>
      <c r="J9500" s="14"/>
      <c r="K9500" s="14"/>
      <c r="L9500" s="14"/>
      <c r="M9500" s="14"/>
      <c r="N9500" s="14"/>
      <c r="O9500" s="14"/>
      <c r="P9500" s="14"/>
    </row>
    <row r="9501" spans="9:16" x14ac:dyDescent="0.25">
      <c r="I9501" s="14"/>
      <c r="J9501" s="14"/>
      <c r="K9501" s="14"/>
      <c r="L9501" s="14"/>
      <c r="M9501" s="14"/>
      <c r="N9501" s="14"/>
      <c r="O9501" s="14"/>
      <c r="P9501" s="14"/>
    </row>
    <row r="9502" spans="9:16" x14ac:dyDescent="0.25">
      <c r="I9502" s="14"/>
      <c r="J9502" s="14"/>
      <c r="K9502" s="14"/>
      <c r="L9502" s="14"/>
      <c r="M9502" s="14"/>
      <c r="N9502" s="14"/>
      <c r="O9502" s="14"/>
      <c r="P9502" s="14"/>
    </row>
    <row r="9503" spans="9:16" x14ac:dyDescent="0.25">
      <c r="I9503" s="14"/>
      <c r="J9503" s="14"/>
      <c r="K9503" s="14"/>
      <c r="L9503" s="14"/>
      <c r="M9503" s="14"/>
      <c r="N9503" s="14"/>
      <c r="O9503" s="14"/>
      <c r="P9503" s="14"/>
    </row>
    <row r="9504" spans="9:16" x14ac:dyDescent="0.25">
      <c r="I9504" s="14"/>
      <c r="J9504" s="14"/>
      <c r="K9504" s="14"/>
      <c r="L9504" s="14"/>
      <c r="M9504" s="14"/>
      <c r="N9504" s="14"/>
      <c r="O9504" s="14"/>
      <c r="P9504" s="14"/>
    </row>
    <row r="9505" spans="9:16" x14ac:dyDescent="0.25">
      <c r="I9505" s="14"/>
      <c r="J9505" s="14"/>
      <c r="K9505" s="14"/>
      <c r="L9505" s="14"/>
      <c r="M9505" s="14"/>
      <c r="N9505" s="14"/>
      <c r="O9505" s="14"/>
      <c r="P9505" s="14"/>
    </row>
    <row r="9506" spans="9:16" x14ac:dyDescent="0.25">
      <c r="I9506" s="14"/>
      <c r="J9506" s="14"/>
      <c r="K9506" s="14"/>
      <c r="L9506" s="14"/>
      <c r="M9506" s="14"/>
      <c r="N9506" s="14"/>
      <c r="O9506" s="14"/>
      <c r="P9506" s="14"/>
    </row>
    <row r="9507" spans="9:16" x14ac:dyDescent="0.25">
      <c r="I9507" s="14"/>
      <c r="J9507" s="14"/>
      <c r="K9507" s="14"/>
      <c r="L9507" s="14"/>
      <c r="M9507" s="14"/>
      <c r="N9507" s="14"/>
      <c r="O9507" s="14"/>
      <c r="P9507" s="14"/>
    </row>
    <row r="9508" spans="9:16" x14ac:dyDescent="0.25">
      <c r="I9508" s="14"/>
      <c r="J9508" s="14"/>
      <c r="K9508" s="14"/>
      <c r="L9508" s="14"/>
      <c r="M9508" s="14"/>
      <c r="N9508" s="14"/>
      <c r="O9508" s="14"/>
      <c r="P9508" s="14"/>
    </row>
    <row r="9509" spans="9:16" x14ac:dyDescent="0.25">
      <c r="I9509" s="14"/>
      <c r="J9509" s="14"/>
      <c r="K9509" s="14"/>
      <c r="L9509" s="14"/>
      <c r="M9509" s="14"/>
      <c r="N9509" s="14"/>
      <c r="O9509" s="14"/>
      <c r="P9509" s="14"/>
    </row>
    <row r="9510" spans="9:16" x14ac:dyDescent="0.25">
      <c r="I9510" s="14"/>
      <c r="J9510" s="14"/>
      <c r="K9510" s="14"/>
      <c r="L9510" s="14"/>
      <c r="M9510" s="14"/>
      <c r="N9510" s="14"/>
      <c r="O9510" s="14"/>
      <c r="P9510" s="14"/>
    </row>
    <row r="9511" spans="9:16" x14ac:dyDescent="0.25">
      <c r="I9511" s="14"/>
      <c r="J9511" s="14"/>
      <c r="K9511" s="14"/>
      <c r="L9511" s="14"/>
      <c r="M9511" s="14"/>
      <c r="N9511" s="14"/>
      <c r="O9511" s="14"/>
      <c r="P9511" s="14"/>
    </row>
    <row r="9512" spans="9:16" x14ac:dyDescent="0.25">
      <c r="I9512" s="14"/>
      <c r="J9512" s="14"/>
      <c r="K9512" s="14"/>
      <c r="L9512" s="14"/>
      <c r="M9512" s="14"/>
      <c r="N9512" s="14"/>
      <c r="O9512" s="14"/>
      <c r="P9512" s="14"/>
    </row>
    <row r="9513" spans="9:16" x14ac:dyDescent="0.25">
      <c r="I9513" s="14"/>
      <c r="J9513" s="14"/>
      <c r="K9513" s="14"/>
      <c r="L9513" s="14"/>
      <c r="M9513" s="14"/>
      <c r="N9513" s="14"/>
      <c r="O9513" s="14"/>
      <c r="P9513" s="14"/>
    </row>
    <row r="9514" spans="9:16" x14ac:dyDescent="0.25">
      <c r="I9514" s="14"/>
      <c r="J9514" s="14"/>
      <c r="K9514" s="14"/>
      <c r="L9514" s="14"/>
      <c r="M9514" s="14"/>
      <c r="N9514" s="14"/>
      <c r="O9514" s="14"/>
      <c r="P9514" s="14"/>
    </row>
    <row r="9515" spans="9:16" x14ac:dyDescent="0.25">
      <c r="I9515" s="14"/>
      <c r="J9515" s="14"/>
      <c r="K9515" s="14"/>
      <c r="L9515" s="14"/>
      <c r="M9515" s="14"/>
      <c r="N9515" s="14"/>
      <c r="O9515" s="14"/>
      <c r="P9515" s="14"/>
    </row>
    <row r="9516" spans="9:16" x14ac:dyDescent="0.25">
      <c r="I9516" s="14"/>
      <c r="J9516" s="14"/>
      <c r="K9516" s="14"/>
      <c r="L9516" s="14"/>
      <c r="M9516" s="14"/>
      <c r="N9516" s="14"/>
      <c r="O9516" s="14"/>
      <c r="P9516" s="14"/>
    </row>
    <row r="9517" spans="9:16" x14ac:dyDescent="0.25">
      <c r="I9517" s="14"/>
      <c r="J9517" s="14"/>
      <c r="K9517" s="14"/>
      <c r="L9517" s="14"/>
      <c r="M9517" s="14"/>
      <c r="N9517" s="14"/>
      <c r="O9517" s="14"/>
      <c r="P9517" s="14"/>
    </row>
    <row r="9518" spans="9:16" x14ac:dyDescent="0.25">
      <c r="I9518" s="14"/>
      <c r="J9518" s="14"/>
      <c r="K9518" s="14"/>
      <c r="L9518" s="14"/>
      <c r="M9518" s="14"/>
      <c r="N9518" s="14"/>
      <c r="O9518" s="14"/>
      <c r="P9518" s="14"/>
    </row>
    <row r="9519" spans="9:16" x14ac:dyDescent="0.25">
      <c r="I9519" s="14"/>
      <c r="J9519" s="14"/>
      <c r="K9519" s="14"/>
      <c r="L9519" s="14"/>
      <c r="M9519" s="14"/>
      <c r="N9519" s="14"/>
      <c r="O9519" s="14"/>
      <c r="P9519" s="14"/>
    </row>
    <row r="9520" spans="9:16" x14ac:dyDescent="0.25">
      <c r="I9520" s="14"/>
      <c r="J9520" s="14"/>
      <c r="K9520" s="14"/>
      <c r="L9520" s="14"/>
      <c r="M9520" s="14"/>
      <c r="N9520" s="14"/>
      <c r="O9520" s="14"/>
      <c r="P9520" s="14"/>
    </row>
    <row r="9521" spans="9:16" x14ac:dyDescent="0.25">
      <c r="I9521" s="14"/>
      <c r="J9521" s="14"/>
      <c r="K9521" s="14"/>
      <c r="L9521" s="14"/>
      <c r="M9521" s="14"/>
      <c r="N9521" s="14"/>
      <c r="O9521" s="14"/>
      <c r="P9521" s="14"/>
    </row>
    <row r="9522" spans="9:16" x14ac:dyDescent="0.25">
      <c r="I9522" s="14"/>
      <c r="J9522" s="14"/>
      <c r="K9522" s="14"/>
      <c r="L9522" s="14"/>
      <c r="M9522" s="14"/>
      <c r="N9522" s="14"/>
      <c r="O9522" s="14"/>
      <c r="P9522" s="14"/>
    </row>
    <row r="9523" spans="9:16" x14ac:dyDescent="0.25">
      <c r="I9523" s="14"/>
      <c r="J9523" s="14"/>
      <c r="K9523" s="14"/>
      <c r="L9523" s="14"/>
      <c r="M9523" s="14"/>
      <c r="N9523" s="14"/>
      <c r="O9523" s="14"/>
      <c r="P9523" s="14"/>
    </row>
    <row r="9524" spans="9:16" x14ac:dyDescent="0.25">
      <c r="I9524" s="14"/>
      <c r="J9524" s="14"/>
      <c r="K9524" s="14"/>
      <c r="L9524" s="14"/>
      <c r="M9524" s="14"/>
      <c r="N9524" s="14"/>
      <c r="O9524" s="14"/>
      <c r="P9524" s="14"/>
    </row>
    <row r="9525" spans="9:16" x14ac:dyDescent="0.25">
      <c r="I9525" s="14"/>
      <c r="J9525" s="14"/>
      <c r="K9525" s="14"/>
      <c r="L9525" s="14"/>
      <c r="M9525" s="14"/>
      <c r="N9525" s="14"/>
      <c r="O9525" s="14"/>
      <c r="P9525" s="14"/>
    </row>
    <row r="9526" spans="9:16" x14ac:dyDescent="0.25">
      <c r="I9526" s="14"/>
      <c r="J9526" s="14"/>
      <c r="K9526" s="14"/>
      <c r="L9526" s="14"/>
      <c r="M9526" s="14"/>
      <c r="N9526" s="14"/>
      <c r="O9526" s="14"/>
      <c r="P9526" s="14"/>
    </row>
    <row r="9527" spans="9:16" x14ac:dyDescent="0.25">
      <c r="I9527" s="14"/>
      <c r="J9527" s="14"/>
      <c r="K9527" s="14"/>
      <c r="L9527" s="14"/>
      <c r="M9527" s="14"/>
      <c r="N9527" s="14"/>
      <c r="O9527" s="14"/>
      <c r="P9527" s="14"/>
    </row>
    <row r="9528" spans="9:16" x14ac:dyDescent="0.25">
      <c r="I9528" s="14"/>
      <c r="J9528" s="14"/>
      <c r="K9528" s="14"/>
      <c r="L9528" s="14"/>
      <c r="M9528" s="14"/>
      <c r="N9528" s="14"/>
      <c r="O9528" s="14"/>
      <c r="P9528" s="14"/>
    </row>
    <row r="9529" spans="9:16" x14ac:dyDescent="0.25">
      <c r="I9529" s="14"/>
      <c r="J9529" s="14"/>
      <c r="K9529" s="14"/>
      <c r="L9529" s="14"/>
      <c r="M9529" s="14"/>
      <c r="N9529" s="14"/>
      <c r="O9529" s="14"/>
      <c r="P9529" s="14"/>
    </row>
    <row r="9530" spans="9:16" x14ac:dyDescent="0.25">
      <c r="I9530" s="14"/>
      <c r="J9530" s="14"/>
      <c r="K9530" s="14"/>
      <c r="L9530" s="14"/>
      <c r="M9530" s="14"/>
      <c r="N9530" s="14"/>
      <c r="O9530" s="14"/>
      <c r="P9530" s="14"/>
    </row>
    <row r="9531" spans="9:16" x14ac:dyDescent="0.25">
      <c r="I9531" s="14"/>
      <c r="J9531" s="14"/>
      <c r="K9531" s="14"/>
      <c r="L9531" s="14"/>
      <c r="M9531" s="14"/>
      <c r="N9531" s="14"/>
      <c r="O9531" s="14"/>
      <c r="P9531" s="14"/>
    </row>
    <row r="9532" spans="9:16" x14ac:dyDescent="0.25">
      <c r="I9532" s="14"/>
      <c r="J9532" s="14"/>
      <c r="K9532" s="14"/>
      <c r="L9532" s="14"/>
      <c r="M9532" s="14"/>
      <c r="N9532" s="14"/>
      <c r="O9532" s="14"/>
      <c r="P9532" s="14"/>
    </row>
    <row r="9533" spans="9:16" x14ac:dyDescent="0.25">
      <c r="I9533" s="14"/>
      <c r="J9533" s="14"/>
      <c r="K9533" s="14"/>
      <c r="L9533" s="14"/>
      <c r="M9533" s="14"/>
      <c r="N9533" s="14"/>
      <c r="O9533" s="14"/>
      <c r="P9533" s="14"/>
    </row>
    <row r="9534" spans="9:16" x14ac:dyDescent="0.25">
      <c r="I9534" s="14"/>
      <c r="J9534" s="14"/>
      <c r="K9534" s="14"/>
      <c r="L9534" s="14"/>
      <c r="M9534" s="14"/>
      <c r="N9534" s="14"/>
      <c r="O9534" s="14"/>
      <c r="P9534" s="14"/>
    </row>
    <row r="9535" spans="9:16" x14ac:dyDescent="0.25">
      <c r="I9535" s="14"/>
      <c r="J9535" s="14"/>
      <c r="K9535" s="14"/>
      <c r="L9535" s="14"/>
      <c r="M9535" s="14"/>
      <c r="N9535" s="14"/>
      <c r="O9535" s="14"/>
      <c r="P9535" s="14"/>
    </row>
    <row r="9536" spans="9:16" x14ac:dyDescent="0.25">
      <c r="I9536" s="14"/>
      <c r="J9536" s="14"/>
      <c r="K9536" s="14"/>
      <c r="L9536" s="14"/>
      <c r="M9536" s="14"/>
      <c r="N9536" s="14"/>
      <c r="O9536" s="14"/>
      <c r="P9536" s="14"/>
    </row>
    <row r="9537" spans="9:16" x14ac:dyDescent="0.25">
      <c r="I9537" s="14"/>
      <c r="J9537" s="14"/>
      <c r="K9537" s="14"/>
      <c r="L9537" s="14"/>
      <c r="M9537" s="14"/>
      <c r="N9537" s="14"/>
      <c r="O9537" s="14"/>
      <c r="P9537" s="14"/>
    </row>
    <row r="9538" spans="9:16" x14ac:dyDescent="0.25">
      <c r="I9538" s="14"/>
      <c r="J9538" s="14"/>
      <c r="K9538" s="14"/>
      <c r="L9538" s="14"/>
      <c r="M9538" s="14"/>
      <c r="N9538" s="14"/>
      <c r="O9538" s="14"/>
      <c r="P9538" s="14"/>
    </row>
    <row r="9539" spans="9:16" x14ac:dyDescent="0.25">
      <c r="I9539" s="14"/>
      <c r="J9539" s="14"/>
      <c r="K9539" s="14"/>
      <c r="L9539" s="14"/>
      <c r="M9539" s="14"/>
      <c r="N9539" s="14"/>
      <c r="O9539" s="14"/>
      <c r="P9539" s="14"/>
    </row>
    <row r="9540" spans="9:16" x14ac:dyDescent="0.25">
      <c r="I9540" s="14"/>
      <c r="J9540" s="14"/>
      <c r="K9540" s="14"/>
      <c r="L9540" s="14"/>
      <c r="M9540" s="14"/>
      <c r="N9540" s="14"/>
      <c r="O9540" s="14"/>
      <c r="P9540" s="14"/>
    </row>
    <row r="9541" spans="9:16" x14ac:dyDescent="0.25">
      <c r="I9541" s="14"/>
      <c r="J9541" s="14"/>
      <c r="K9541" s="14"/>
      <c r="L9541" s="14"/>
      <c r="M9541" s="14"/>
      <c r="N9541" s="14"/>
      <c r="O9541" s="14"/>
      <c r="P9541" s="14"/>
    </row>
    <row r="9542" spans="9:16" x14ac:dyDescent="0.25">
      <c r="I9542" s="14"/>
      <c r="J9542" s="14"/>
      <c r="K9542" s="14"/>
      <c r="L9542" s="14"/>
      <c r="M9542" s="14"/>
      <c r="N9542" s="14"/>
      <c r="O9542" s="14"/>
      <c r="P9542" s="14"/>
    </row>
    <row r="9543" spans="9:16" x14ac:dyDescent="0.25">
      <c r="I9543" s="14"/>
      <c r="J9543" s="14"/>
      <c r="K9543" s="14"/>
      <c r="L9543" s="14"/>
      <c r="M9543" s="14"/>
      <c r="N9543" s="14"/>
      <c r="O9543" s="14"/>
      <c r="P9543" s="14"/>
    </row>
    <row r="9544" spans="9:16" x14ac:dyDescent="0.25">
      <c r="I9544" s="14"/>
      <c r="J9544" s="14"/>
      <c r="K9544" s="14"/>
      <c r="L9544" s="14"/>
      <c r="M9544" s="14"/>
      <c r="N9544" s="14"/>
      <c r="O9544" s="14"/>
      <c r="P9544" s="14"/>
    </row>
    <row r="9545" spans="9:16" x14ac:dyDescent="0.25">
      <c r="I9545" s="14"/>
      <c r="J9545" s="14"/>
      <c r="K9545" s="14"/>
      <c r="L9545" s="14"/>
      <c r="M9545" s="14"/>
      <c r="N9545" s="14"/>
      <c r="O9545" s="14"/>
      <c r="P9545" s="14"/>
    </row>
    <row r="9546" spans="9:16" x14ac:dyDescent="0.25">
      <c r="I9546" s="14"/>
      <c r="J9546" s="14"/>
      <c r="K9546" s="14"/>
      <c r="L9546" s="14"/>
      <c r="M9546" s="14"/>
      <c r="N9546" s="14"/>
      <c r="O9546" s="14"/>
      <c r="P9546" s="14"/>
    </row>
    <row r="9547" spans="9:16" x14ac:dyDescent="0.25">
      <c r="I9547" s="14"/>
      <c r="J9547" s="14"/>
      <c r="K9547" s="14"/>
      <c r="L9547" s="14"/>
      <c r="M9547" s="14"/>
      <c r="N9547" s="14"/>
      <c r="O9547" s="14"/>
      <c r="P9547" s="14"/>
    </row>
    <row r="9548" spans="9:16" x14ac:dyDescent="0.25">
      <c r="I9548" s="14"/>
      <c r="J9548" s="14"/>
      <c r="K9548" s="14"/>
      <c r="L9548" s="14"/>
      <c r="M9548" s="14"/>
      <c r="N9548" s="14"/>
      <c r="O9548" s="14"/>
      <c r="P9548" s="14"/>
    </row>
    <row r="9549" spans="9:16" x14ac:dyDescent="0.25">
      <c r="I9549" s="14"/>
      <c r="J9549" s="14"/>
      <c r="K9549" s="14"/>
      <c r="L9549" s="14"/>
      <c r="M9549" s="14"/>
      <c r="N9549" s="14"/>
      <c r="O9549" s="14"/>
      <c r="P9549" s="14"/>
    </row>
    <row r="9550" spans="9:16" x14ac:dyDescent="0.25">
      <c r="I9550" s="14"/>
      <c r="J9550" s="14"/>
      <c r="K9550" s="14"/>
      <c r="L9550" s="14"/>
      <c r="M9550" s="14"/>
      <c r="N9550" s="14"/>
      <c r="O9550" s="14"/>
      <c r="P9550" s="14"/>
    </row>
    <row r="9551" spans="9:16" x14ac:dyDescent="0.25">
      <c r="I9551" s="14"/>
      <c r="J9551" s="14"/>
      <c r="K9551" s="14"/>
      <c r="L9551" s="14"/>
      <c r="M9551" s="14"/>
      <c r="N9551" s="14"/>
      <c r="O9551" s="14"/>
      <c r="P9551" s="14"/>
    </row>
    <row r="9552" spans="9:16" x14ac:dyDescent="0.25">
      <c r="I9552" s="14"/>
      <c r="J9552" s="14"/>
      <c r="K9552" s="14"/>
      <c r="L9552" s="14"/>
      <c r="M9552" s="14"/>
      <c r="N9552" s="14"/>
      <c r="O9552" s="14"/>
      <c r="P9552" s="14"/>
    </row>
    <row r="9553" spans="9:16" x14ac:dyDescent="0.25">
      <c r="I9553" s="14"/>
      <c r="J9553" s="14"/>
      <c r="K9553" s="14"/>
      <c r="L9553" s="14"/>
      <c r="M9553" s="14"/>
      <c r="N9553" s="14"/>
      <c r="O9553" s="14"/>
      <c r="P9553" s="14"/>
    </row>
    <row r="9554" spans="9:16" x14ac:dyDescent="0.25">
      <c r="I9554" s="14"/>
      <c r="J9554" s="14"/>
      <c r="K9554" s="14"/>
      <c r="L9554" s="14"/>
      <c r="M9554" s="14"/>
      <c r="N9554" s="14"/>
      <c r="O9554" s="14"/>
      <c r="P9554" s="14"/>
    </row>
    <row r="9555" spans="9:16" x14ac:dyDescent="0.25">
      <c r="I9555" s="14"/>
      <c r="J9555" s="14"/>
      <c r="K9555" s="14"/>
      <c r="L9555" s="14"/>
      <c r="M9555" s="14"/>
      <c r="N9555" s="14"/>
      <c r="O9555" s="14"/>
      <c r="P9555" s="14"/>
    </row>
    <row r="9556" spans="9:16" x14ac:dyDescent="0.25">
      <c r="I9556" s="14"/>
      <c r="J9556" s="14"/>
      <c r="K9556" s="14"/>
      <c r="L9556" s="14"/>
      <c r="M9556" s="14"/>
      <c r="N9556" s="14"/>
      <c r="O9556" s="14"/>
      <c r="P9556" s="14"/>
    </row>
    <row r="9557" spans="9:16" x14ac:dyDescent="0.25">
      <c r="I9557" s="14"/>
      <c r="J9557" s="14"/>
      <c r="K9557" s="14"/>
      <c r="L9557" s="14"/>
      <c r="M9557" s="14"/>
      <c r="N9557" s="14"/>
      <c r="O9557" s="14"/>
      <c r="P9557" s="14"/>
    </row>
    <row r="9558" spans="9:16" x14ac:dyDescent="0.25">
      <c r="I9558" s="14"/>
      <c r="J9558" s="14"/>
      <c r="K9558" s="14"/>
      <c r="L9558" s="14"/>
      <c r="M9558" s="14"/>
      <c r="N9558" s="14"/>
      <c r="O9558" s="14"/>
      <c r="P9558" s="14"/>
    </row>
    <row r="9559" spans="9:16" x14ac:dyDescent="0.25">
      <c r="I9559" s="14"/>
      <c r="J9559" s="14"/>
      <c r="K9559" s="14"/>
      <c r="L9559" s="14"/>
      <c r="M9559" s="14"/>
      <c r="N9559" s="14"/>
      <c r="O9559" s="14"/>
      <c r="P9559" s="14"/>
    </row>
    <row r="9560" spans="9:16" x14ac:dyDescent="0.25">
      <c r="I9560" s="14"/>
      <c r="J9560" s="14"/>
      <c r="K9560" s="14"/>
      <c r="L9560" s="14"/>
      <c r="M9560" s="14"/>
      <c r="N9560" s="14"/>
      <c r="O9560" s="14"/>
      <c r="P9560" s="14"/>
    </row>
    <row r="9561" spans="9:16" x14ac:dyDescent="0.25">
      <c r="I9561" s="14"/>
      <c r="J9561" s="14"/>
      <c r="K9561" s="14"/>
      <c r="L9561" s="14"/>
      <c r="M9561" s="14"/>
      <c r="N9561" s="14"/>
      <c r="O9561" s="14"/>
      <c r="P9561" s="14"/>
    </row>
    <row r="9562" spans="9:16" x14ac:dyDescent="0.25">
      <c r="I9562" s="14"/>
      <c r="J9562" s="14"/>
      <c r="K9562" s="14"/>
      <c r="L9562" s="14"/>
      <c r="M9562" s="14"/>
      <c r="N9562" s="14"/>
      <c r="O9562" s="14"/>
      <c r="P9562" s="14"/>
    </row>
    <row r="9563" spans="9:16" x14ac:dyDescent="0.25">
      <c r="I9563" s="14"/>
      <c r="J9563" s="14"/>
      <c r="K9563" s="14"/>
      <c r="L9563" s="14"/>
      <c r="M9563" s="14"/>
      <c r="N9563" s="14"/>
      <c r="O9563" s="14"/>
      <c r="P9563" s="14"/>
    </row>
    <row r="9564" spans="9:16" x14ac:dyDescent="0.25">
      <c r="I9564" s="14"/>
      <c r="J9564" s="14"/>
      <c r="K9564" s="14"/>
      <c r="L9564" s="14"/>
      <c r="M9564" s="14"/>
      <c r="N9564" s="14"/>
      <c r="O9564" s="14"/>
      <c r="P9564" s="14"/>
    </row>
    <row r="9565" spans="9:16" x14ac:dyDescent="0.25">
      <c r="I9565" s="14"/>
      <c r="J9565" s="14"/>
      <c r="K9565" s="14"/>
      <c r="L9565" s="14"/>
      <c r="M9565" s="14"/>
      <c r="N9565" s="14"/>
      <c r="O9565" s="14"/>
      <c r="P9565" s="14"/>
    </row>
    <row r="9566" spans="9:16" x14ac:dyDescent="0.25">
      <c r="I9566" s="14"/>
      <c r="J9566" s="14"/>
      <c r="K9566" s="14"/>
      <c r="L9566" s="14"/>
      <c r="M9566" s="14"/>
      <c r="N9566" s="14"/>
      <c r="O9566" s="14"/>
      <c r="P9566" s="14"/>
    </row>
    <row r="9567" spans="9:16" x14ac:dyDescent="0.25">
      <c r="I9567" s="14"/>
      <c r="J9567" s="14"/>
      <c r="K9567" s="14"/>
      <c r="L9567" s="14"/>
      <c r="M9567" s="14"/>
      <c r="N9567" s="14"/>
      <c r="O9567" s="14"/>
      <c r="P9567" s="14"/>
    </row>
    <row r="9568" spans="9:16" x14ac:dyDescent="0.25">
      <c r="I9568" s="14"/>
      <c r="J9568" s="14"/>
      <c r="K9568" s="14"/>
      <c r="L9568" s="14"/>
      <c r="M9568" s="14"/>
      <c r="N9568" s="14"/>
      <c r="O9568" s="14"/>
      <c r="P9568" s="14"/>
    </row>
    <row r="9569" spans="9:16" x14ac:dyDescent="0.25">
      <c r="I9569" s="14"/>
      <c r="J9569" s="14"/>
      <c r="K9569" s="14"/>
      <c r="L9569" s="14"/>
      <c r="M9569" s="14"/>
      <c r="N9569" s="14"/>
      <c r="O9569" s="14"/>
      <c r="P9569" s="14"/>
    </row>
    <row r="9570" spans="9:16" x14ac:dyDescent="0.25">
      <c r="I9570" s="14"/>
      <c r="J9570" s="14"/>
      <c r="K9570" s="14"/>
      <c r="L9570" s="14"/>
      <c r="M9570" s="14"/>
      <c r="N9570" s="14"/>
      <c r="O9570" s="14"/>
      <c r="P9570" s="14"/>
    </row>
    <row r="9571" spans="9:16" x14ac:dyDescent="0.25">
      <c r="I9571" s="14"/>
      <c r="J9571" s="14"/>
      <c r="K9571" s="14"/>
      <c r="L9571" s="14"/>
      <c r="M9571" s="14"/>
      <c r="N9571" s="14"/>
      <c r="O9571" s="14"/>
      <c r="P9571" s="14"/>
    </row>
    <row r="9572" spans="9:16" x14ac:dyDescent="0.25">
      <c r="I9572" s="14"/>
      <c r="J9572" s="14"/>
      <c r="K9572" s="14"/>
      <c r="L9572" s="14"/>
      <c r="M9572" s="14"/>
      <c r="N9572" s="14"/>
      <c r="O9572" s="14"/>
      <c r="P9572" s="14"/>
    </row>
    <row r="9573" spans="9:16" x14ac:dyDescent="0.25">
      <c r="I9573" s="14"/>
      <c r="J9573" s="14"/>
      <c r="K9573" s="14"/>
      <c r="L9573" s="14"/>
      <c r="M9573" s="14"/>
      <c r="N9573" s="14"/>
      <c r="O9573" s="14"/>
      <c r="P9573" s="14"/>
    </row>
    <row r="9574" spans="9:16" x14ac:dyDescent="0.25">
      <c r="I9574" s="14"/>
      <c r="J9574" s="14"/>
      <c r="K9574" s="14"/>
      <c r="L9574" s="14"/>
      <c r="M9574" s="14"/>
      <c r="N9574" s="14"/>
      <c r="O9574" s="14"/>
      <c r="P9574" s="14"/>
    </row>
    <row r="9575" spans="9:16" x14ac:dyDescent="0.25">
      <c r="I9575" s="14"/>
      <c r="J9575" s="14"/>
      <c r="K9575" s="14"/>
      <c r="L9575" s="14"/>
      <c r="M9575" s="14"/>
      <c r="N9575" s="14"/>
      <c r="O9575" s="14"/>
      <c r="P9575" s="14"/>
    </row>
    <row r="9576" spans="9:16" x14ac:dyDescent="0.25">
      <c r="I9576" s="14"/>
      <c r="J9576" s="14"/>
      <c r="K9576" s="14"/>
      <c r="L9576" s="14"/>
      <c r="M9576" s="14"/>
      <c r="N9576" s="14"/>
      <c r="O9576" s="14"/>
      <c r="P9576" s="14"/>
    </row>
    <row r="9577" spans="9:16" x14ac:dyDescent="0.25">
      <c r="I9577" s="14"/>
      <c r="J9577" s="14"/>
      <c r="K9577" s="14"/>
      <c r="L9577" s="14"/>
      <c r="M9577" s="14"/>
      <c r="N9577" s="14"/>
      <c r="O9577" s="14"/>
      <c r="P9577" s="14"/>
    </row>
    <row r="9578" spans="9:16" x14ac:dyDescent="0.25">
      <c r="I9578" s="14"/>
      <c r="J9578" s="14"/>
      <c r="K9578" s="14"/>
      <c r="L9578" s="14"/>
      <c r="M9578" s="14"/>
      <c r="N9578" s="14"/>
      <c r="O9578" s="14"/>
      <c r="P9578" s="14"/>
    </row>
    <row r="9579" spans="9:16" x14ac:dyDescent="0.25">
      <c r="I9579" s="14"/>
      <c r="J9579" s="14"/>
      <c r="K9579" s="14"/>
      <c r="L9579" s="14"/>
      <c r="M9579" s="14"/>
      <c r="N9579" s="14"/>
      <c r="O9579" s="14"/>
      <c r="P9579" s="14"/>
    </row>
    <row r="9580" spans="9:16" x14ac:dyDescent="0.25">
      <c r="I9580" s="14"/>
      <c r="J9580" s="14"/>
      <c r="K9580" s="14"/>
      <c r="L9580" s="14"/>
      <c r="M9580" s="14"/>
      <c r="N9580" s="14"/>
      <c r="O9580" s="14"/>
      <c r="P9580" s="14"/>
    </row>
    <row r="9581" spans="9:16" x14ac:dyDescent="0.25">
      <c r="I9581" s="14"/>
      <c r="J9581" s="14"/>
      <c r="K9581" s="14"/>
      <c r="L9581" s="14"/>
      <c r="M9581" s="14"/>
      <c r="N9581" s="14"/>
      <c r="O9581" s="14"/>
      <c r="P9581" s="14"/>
    </row>
    <row r="9582" spans="9:16" x14ac:dyDescent="0.25">
      <c r="I9582" s="14"/>
      <c r="J9582" s="14"/>
      <c r="K9582" s="14"/>
      <c r="L9582" s="14"/>
      <c r="M9582" s="14"/>
      <c r="N9582" s="14"/>
      <c r="O9582" s="14"/>
      <c r="P9582" s="14"/>
    </row>
    <row r="9583" spans="9:16" x14ac:dyDescent="0.25">
      <c r="I9583" s="14"/>
      <c r="J9583" s="14"/>
      <c r="K9583" s="14"/>
      <c r="L9583" s="14"/>
      <c r="M9583" s="14"/>
      <c r="N9583" s="14"/>
      <c r="O9583" s="14"/>
      <c r="P9583" s="14"/>
    </row>
    <row r="9584" spans="9:16" x14ac:dyDescent="0.25">
      <c r="I9584" s="14"/>
      <c r="J9584" s="14"/>
      <c r="K9584" s="14"/>
      <c r="L9584" s="14"/>
      <c r="M9584" s="14"/>
      <c r="N9584" s="14"/>
      <c r="O9584" s="14"/>
      <c r="P9584" s="14"/>
    </row>
    <row r="9585" spans="9:16" x14ac:dyDescent="0.25">
      <c r="I9585" s="14"/>
      <c r="J9585" s="14"/>
      <c r="K9585" s="14"/>
      <c r="L9585" s="14"/>
      <c r="M9585" s="14"/>
      <c r="N9585" s="14"/>
      <c r="O9585" s="14"/>
      <c r="P9585" s="14"/>
    </row>
    <row r="9586" spans="9:16" x14ac:dyDescent="0.25">
      <c r="I9586" s="14"/>
      <c r="J9586" s="14"/>
      <c r="K9586" s="14"/>
      <c r="L9586" s="14"/>
      <c r="M9586" s="14"/>
      <c r="N9586" s="14"/>
      <c r="O9586" s="14"/>
      <c r="P9586" s="14"/>
    </row>
    <row r="9587" spans="9:16" x14ac:dyDescent="0.25">
      <c r="I9587" s="14"/>
      <c r="J9587" s="14"/>
      <c r="K9587" s="14"/>
      <c r="L9587" s="14"/>
      <c r="M9587" s="14"/>
      <c r="N9587" s="14"/>
      <c r="O9587" s="14"/>
      <c r="P9587" s="14"/>
    </row>
    <row r="9588" spans="9:16" x14ac:dyDescent="0.25">
      <c r="I9588" s="14"/>
      <c r="J9588" s="14"/>
      <c r="K9588" s="14"/>
      <c r="L9588" s="14"/>
      <c r="M9588" s="14"/>
      <c r="N9588" s="14"/>
      <c r="O9588" s="14"/>
      <c r="P9588" s="14"/>
    </row>
    <row r="9589" spans="9:16" x14ac:dyDescent="0.25">
      <c r="I9589" s="14"/>
      <c r="J9589" s="14"/>
      <c r="K9589" s="14"/>
      <c r="L9589" s="14"/>
      <c r="M9589" s="14"/>
      <c r="N9589" s="14"/>
      <c r="O9589" s="14"/>
      <c r="P9589" s="14"/>
    </row>
    <row r="9590" spans="9:16" x14ac:dyDescent="0.25">
      <c r="I9590" s="14"/>
      <c r="J9590" s="14"/>
      <c r="K9590" s="14"/>
      <c r="L9590" s="14"/>
      <c r="M9590" s="14"/>
      <c r="N9590" s="14"/>
      <c r="O9590" s="14"/>
      <c r="P9590" s="14"/>
    </row>
    <row r="9591" spans="9:16" x14ac:dyDescent="0.25">
      <c r="I9591" s="14"/>
      <c r="J9591" s="14"/>
      <c r="K9591" s="14"/>
      <c r="L9591" s="14"/>
      <c r="M9591" s="14"/>
      <c r="N9591" s="14"/>
      <c r="O9591" s="14"/>
      <c r="P9591" s="14"/>
    </row>
    <row r="9592" spans="9:16" x14ac:dyDescent="0.25">
      <c r="I9592" s="14"/>
      <c r="J9592" s="14"/>
      <c r="K9592" s="14"/>
      <c r="L9592" s="14"/>
      <c r="M9592" s="14"/>
      <c r="N9592" s="14"/>
      <c r="O9592" s="14"/>
      <c r="P9592" s="14"/>
    </row>
    <row r="9593" spans="9:16" x14ac:dyDescent="0.25">
      <c r="I9593" s="14"/>
      <c r="J9593" s="14"/>
      <c r="K9593" s="14"/>
      <c r="L9593" s="14"/>
      <c r="M9593" s="14"/>
      <c r="N9593" s="14"/>
      <c r="O9593" s="14"/>
      <c r="P9593" s="14"/>
    </row>
    <row r="9594" spans="9:16" x14ac:dyDescent="0.25">
      <c r="I9594" s="14"/>
      <c r="J9594" s="14"/>
      <c r="K9594" s="14"/>
      <c r="L9594" s="14"/>
      <c r="M9594" s="14"/>
      <c r="N9594" s="14"/>
      <c r="O9594" s="14"/>
      <c r="P9594" s="14"/>
    </row>
    <row r="9595" spans="9:16" x14ac:dyDescent="0.25">
      <c r="I9595" s="14"/>
      <c r="J9595" s="14"/>
      <c r="K9595" s="14"/>
      <c r="L9595" s="14"/>
      <c r="M9595" s="14"/>
      <c r="N9595" s="14"/>
      <c r="O9595" s="14"/>
      <c r="P9595" s="14"/>
    </row>
    <row r="9596" spans="9:16" x14ac:dyDescent="0.25">
      <c r="I9596" s="14"/>
      <c r="J9596" s="14"/>
      <c r="K9596" s="14"/>
      <c r="L9596" s="14"/>
      <c r="M9596" s="14"/>
      <c r="N9596" s="14"/>
      <c r="O9596" s="14"/>
      <c r="P9596" s="14"/>
    </row>
    <row r="9597" spans="9:16" x14ac:dyDescent="0.25">
      <c r="I9597" s="14"/>
      <c r="J9597" s="14"/>
      <c r="K9597" s="14"/>
      <c r="L9597" s="14"/>
      <c r="M9597" s="14"/>
      <c r="N9597" s="14"/>
      <c r="O9597" s="14"/>
      <c r="P9597" s="14"/>
    </row>
    <row r="9598" spans="9:16" x14ac:dyDescent="0.25">
      <c r="I9598" s="14"/>
      <c r="J9598" s="14"/>
      <c r="K9598" s="14"/>
      <c r="L9598" s="14"/>
      <c r="M9598" s="14"/>
      <c r="N9598" s="14"/>
      <c r="O9598" s="14"/>
      <c r="P9598" s="14"/>
    </row>
    <row r="9599" spans="9:16" x14ac:dyDescent="0.25">
      <c r="I9599" s="14"/>
      <c r="J9599" s="14"/>
      <c r="K9599" s="14"/>
      <c r="L9599" s="14"/>
      <c r="M9599" s="14"/>
      <c r="N9599" s="14"/>
      <c r="O9599" s="14"/>
      <c r="P9599" s="14"/>
    </row>
    <row r="9600" spans="9:16" x14ac:dyDescent="0.25">
      <c r="I9600" s="14"/>
      <c r="J9600" s="14"/>
      <c r="K9600" s="14"/>
      <c r="L9600" s="14"/>
      <c r="M9600" s="14"/>
      <c r="N9600" s="14"/>
      <c r="O9600" s="14"/>
      <c r="P9600" s="14"/>
    </row>
    <row r="9601" spans="9:16" x14ac:dyDescent="0.25">
      <c r="I9601" s="14"/>
      <c r="J9601" s="14"/>
      <c r="K9601" s="14"/>
      <c r="L9601" s="14"/>
      <c r="M9601" s="14"/>
      <c r="N9601" s="14"/>
      <c r="O9601" s="14"/>
      <c r="P9601" s="14"/>
    </row>
    <row r="9602" spans="9:16" x14ac:dyDescent="0.25">
      <c r="I9602" s="14"/>
      <c r="J9602" s="14"/>
      <c r="K9602" s="14"/>
      <c r="L9602" s="14"/>
      <c r="M9602" s="14"/>
      <c r="N9602" s="14"/>
      <c r="O9602" s="14"/>
      <c r="P9602" s="14"/>
    </row>
    <row r="9603" spans="9:16" x14ac:dyDescent="0.25">
      <c r="I9603" s="14"/>
      <c r="J9603" s="14"/>
      <c r="K9603" s="14"/>
      <c r="L9603" s="14"/>
      <c r="M9603" s="14"/>
      <c r="N9603" s="14"/>
      <c r="O9603" s="14"/>
      <c r="P9603" s="14"/>
    </row>
    <row r="9604" spans="9:16" x14ac:dyDescent="0.25">
      <c r="I9604" s="14"/>
      <c r="J9604" s="14"/>
      <c r="K9604" s="14"/>
      <c r="L9604" s="14"/>
      <c r="M9604" s="14"/>
      <c r="N9604" s="14"/>
      <c r="O9604" s="14"/>
      <c r="P9604" s="14"/>
    </row>
    <row r="9605" spans="9:16" x14ac:dyDescent="0.25">
      <c r="I9605" s="14"/>
      <c r="J9605" s="14"/>
      <c r="K9605" s="14"/>
      <c r="L9605" s="14"/>
      <c r="M9605" s="14"/>
      <c r="N9605" s="14"/>
      <c r="O9605" s="14"/>
      <c r="P9605" s="14"/>
    </row>
    <row r="9606" spans="9:16" x14ac:dyDescent="0.25">
      <c r="I9606" s="14"/>
      <c r="J9606" s="14"/>
      <c r="K9606" s="14"/>
      <c r="L9606" s="14"/>
      <c r="M9606" s="14"/>
      <c r="N9606" s="14"/>
      <c r="O9606" s="14"/>
      <c r="P9606" s="14"/>
    </row>
    <row r="9607" spans="9:16" x14ac:dyDescent="0.25">
      <c r="I9607" s="14"/>
      <c r="J9607" s="14"/>
      <c r="K9607" s="14"/>
      <c r="L9607" s="14"/>
      <c r="M9607" s="14"/>
      <c r="N9607" s="14"/>
      <c r="O9607" s="14"/>
      <c r="P9607" s="14"/>
    </row>
    <row r="9608" spans="9:16" x14ac:dyDescent="0.25">
      <c r="I9608" s="14"/>
      <c r="J9608" s="14"/>
      <c r="K9608" s="14"/>
      <c r="L9608" s="14"/>
      <c r="M9608" s="14"/>
      <c r="N9608" s="14"/>
      <c r="O9608" s="14"/>
      <c r="P9608" s="14"/>
    </row>
    <row r="9609" spans="9:16" x14ac:dyDescent="0.25">
      <c r="I9609" s="14"/>
      <c r="J9609" s="14"/>
      <c r="K9609" s="14"/>
      <c r="L9609" s="14"/>
      <c r="M9609" s="14"/>
      <c r="N9609" s="14"/>
      <c r="O9609" s="14"/>
      <c r="P9609" s="14"/>
    </row>
    <row r="9610" spans="9:16" x14ac:dyDescent="0.25">
      <c r="I9610" s="14"/>
      <c r="J9610" s="14"/>
      <c r="K9610" s="14"/>
      <c r="L9610" s="14"/>
      <c r="M9610" s="14"/>
      <c r="N9610" s="14"/>
      <c r="O9610" s="14"/>
      <c r="P9610" s="14"/>
    </row>
    <row r="9611" spans="9:16" x14ac:dyDescent="0.25">
      <c r="I9611" s="14"/>
      <c r="J9611" s="14"/>
      <c r="K9611" s="14"/>
      <c r="L9611" s="14"/>
      <c r="M9611" s="14"/>
      <c r="N9611" s="14"/>
      <c r="O9611" s="14"/>
      <c r="P9611" s="14"/>
    </row>
    <row r="9612" spans="9:16" x14ac:dyDescent="0.25">
      <c r="I9612" s="14"/>
      <c r="J9612" s="14"/>
      <c r="K9612" s="14"/>
      <c r="L9612" s="14"/>
      <c r="M9612" s="14"/>
      <c r="N9612" s="14"/>
      <c r="O9612" s="14"/>
      <c r="P9612" s="14"/>
    </row>
    <row r="9613" spans="9:16" x14ac:dyDescent="0.25">
      <c r="I9613" s="14"/>
      <c r="J9613" s="14"/>
      <c r="K9613" s="14"/>
      <c r="L9613" s="14"/>
      <c r="M9613" s="14"/>
      <c r="N9613" s="14"/>
      <c r="O9613" s="14"/>
      <c r="P9613" s="14"/>
    </row>
    <row r="9614" spans="9:16" x14ac:dyDescent="0.25">
      <c r="I9614" s="14"/>
      <c r="J9614" s="14"/>
      <c r="K9614" s="14"/>
      <c r="L9614" s="14"/>
      <c r="M9614" s="14"/>
      <c r="N9614" s="14"/>
      <c r="O9614" s="14"/>
      <c r="P9614" s="14"/>
    </row>
    <row r="9615" spans="9:16" x14ac:dyDescent="0.25">
      <c r="I9615" s="14"/>
      <c r="J9615" s="14"/>
      <c r="K9615" s="14"/>
      <c r="L9615" s="14"/>
      <c r="M9615" s="14"/>
      <c r="N9615" s="14"/>
      <c r="O9615" s="14"/>
      <c r="P9615" s="14"/>
    </row>
    <row r="9616" spans="9:16" x14ac:dyDescent="0.25">
      <c r="I9616" s="14"/>
      <c r="J9616" s="14"/>
      <c r="K9616" s="14"/>
      <c r="L9616" s="14"/>
      <c r="M9616" s="14"/>
      <c r="N9616" s="14"/>
      <c r="O9616" s="14"/>
      <c r="P9616" s="14"/>
    </row>
    <row r="9617" spans="9:16" x14ac:dyDescent="0.25">
      <c r="I9617" s="14"/>
      <c r="J9617" s="14"/>
      <c r="K9617" s="14"/>
      <c r="L9617" s="14"/>
      <c r="M9617" s="14"/>
      <c r="N9617" s="14"/>
      <c r="O9617" s="14"/>
      <c r="P9617" s="14"/>
    </row>
    <row r="9618" spans="9:16" x14ac:dyDescent="0.25">
      <c r="I9618" s="14"/>
      <c r="J9618" s="14"/>
      <c r="K9618" s="14"/>
      <c r="L9618" s="14"/>
      <c r="M9618" s="14"/>
      <c r="N9618" s="14"/>
      <c r="O9618" s="14"/>
      <c r="P9618" s="14"/>
    </row>
    <row r="9619" spans="9:16" x14ac:dyDescent="0.25">
      <c r="I9619" s="14"/>
      <c r="J9619" s="14"/>
      <c r="K9619" s="14"/>
      <c r="L9619" s="14"/>
      <c r="M9619" s="14"/>
      <c r="N9619" s="14"/>
      <c r="O9619" s="14"/>
      <c r="P9619" s="14"/>
    </row>
    <row r="9620" spans="9:16" x14ac:dyDescent="0.25">
      <c r="I9620" s="14"/>
      <c r="J9620" s="14"/>
      <c r="K9620" s="14"/>
      <c r="L9620" s="14"/>
      <c r="M9620" s="14"/>
      <c r="N9620" s="14"/>
      <c r="O9620" s="14"/>
      <c r="P9620" s="14"/>
    </row>
    <row r="9621" spans="9:16" x14ac:dyDescent="0.25">
      <c r="I9621" s="14"/>
      <c r="J9621" s="14"/>
      <c r="K9621" s="14"/>
      <c r="L9621" s="14"/>
      <c r="M9621" s="14"/>
      <c r="N9621" s="14"/>
      <c r="O9621" s="14"/>
      <c r="P9621" s="14"/>
    </row>
    <row r="9622" spans="9:16" x14ac:dyDescent="0.25">
      <c r="I9622" s="14"/>
      <c r="J9622" s="14"/>
      <c r="K9622" s="14"/>
      <c r="L9622" s="14"/>
      <c r="M9622" s="14"/>
      <c r="N9622" s="14"/>
      <c r="O9622" s="14"/>
      <c r="P9622" s="14"/>
    </row>
    <row r="9623" spans="9:16" x14ac:dyDescent="0.25">
      <c r="I9623" s="14"/>
      <c r="J9623" s="14"/>
      <c r="K9623" s="14"/>
      <c r="L9623" s="14"/>
      <c r="M9623" s="14"/>
      <c r="N9623" s="14"/>
      <c r="O9623" s="14"/>
      <c r="P9623" s="14"/>
    </row>
    <row r="9624" spans="9:16" x14ac:dyDescent="0.25">
      <c r="I9624" s="14"/>
      <c r="J9624" s="14"/>
      <c r="K9624" s="14"/>
      <c r="L9624" s="14"/>
      <c r="M9624" s="14"/>
      <c r="N9624" s="14"/>
      <c r="O9624" s="14"/>
      <c r="P9624" s="14"/>
    </row>
    <row r="9625" spans="9:16" x14ac:dyDescent="0.25">
      <c r="I9625" s="14"/>
      <c r="J9625" s="14"/>
      <c r="K9625" s="14"/>
      <c r="L9625" s="14"/>
      <c r="M9625" s="14"/>
      <c r="N9625" s="14"/>
      <c r="O9625" s="14"/>
      <c r="P9625" s="14"/>
    </row>
    <row r="9626" spans="9:16" x14ac:dyDescent="0.25">
      <c r="I9626" s="14"/>
      <c r="J9626" s="14"/>
      <c r="K9626" s="14"/>
      <c r="L9626" s="14"/>
      <c r="M9626" s="14"/>
      <c r="N9626" s="14"/>
      <c r="O9626" s="14"/>
      <c r="P9626" s="14"/>
    </row>
    <row r="9627" spans="9:16" x14ac:dyDescent="0.25">
      <c r="I9627" s="14"/>
      <c r="J9627" s="14"/>
      <c r="K9627" s="14"/>
      <c r="L9627" s="14"/>
      <c r="M9627" s="14"/>
      <c r="N9627" s="14"/>
      <c r="O9627" s="14"/>
      <c r="P9627" s="14"/>
    </row>
    <row r="9628" spans="9:16" x14ac:dyDescent="0.25">
      <c r="I9628" s="14"/>
      <c r="J9628" s="14"/>
      <c r="K9628" s="14"/>
      <c r="L9628" s="14"/>
      <c r="M9628" s="14"/>
      <c r="N9628" s="14"/>
      <c r="O9628" s="14"/>
      <c r="P9628" s="14"/>
    </row>
    <row r="9629" spans="9:16" x14ac:dyDescent="0.25">
      <c r="I9629" s="14"/>
      <c r="J9629" s="14"/>
      <c r="K9629" s="14"/>
      <c r="L9629" s="14"/>
      <c r="M9629" s="14"/>
      <c r="N9629" s="14"/>
      <c r="O9629" s="14"/>
      <c r="P9629" s="14"/>
    </row>
    <row r="9630" spans="9:16" x14ac:dyDescent="0.25">
      <c r="I9630" s="14"/>
      <c r="J9630" s="14"/>
      <c r="K9630" s="14"/>
      <c r="L9630" s="14"/>
      <c r="M9630" s="14"/>
      <c r="N9630" s="14"/>
      <c r="O9630" s="14"/>
      <c r="P9630" s="14"/>
    </row>
    <row r="9631" spans="9:16" x14ac:dyDescent="0.25">
      <c r="I9631" s="14"/>
      <c r="J9631" s="14"/>
      <c r="K9631" s="14"/>
      <c r="L9631" s="14"/>
      <c r="M9631" s="14"/>
      <c r="N9631" s="14"/>
      <c r="O9631" s="14"/>
      <c r="P9631" s="14"/>
    </row>
    <row r="9632" spans="9:16" x14ac:dyDescent="0.25">
      <c r="I9632" s="14"/>
      <c r="J9632" s="14"/>
      <c r="K9632" s="14"/>
      <c r="L9632" s="14"/>
      <c r="M9632" s="14"/>
      <c r="N9632" s="14"/>
      <c r="O9632" s="14"/>
      <c r="P9632" s="14"/>
    </row>
    <row r="9633" spans="9:16" x14ac:dyDescent="0.25">
      <c r="I9633" s="14"/>
      <c r="J9633" s="14"/>
      <c r="K9633" s="14"/>
      <c r="L9633" s="14"/>
      <c r="M9633" s="14"/>
      <c r="N9633" s="14"/>
      <c r="O9633" s="14"/>
      <c r="P9633" s="14"/>
    </row>
    <row r="9634" spans="9:16" x14ac:dyDescent="0.25">
      <c r="I9634" s="14"/>
      <c r="J9634" s="14"/>
      <c r="K9634" s="14"/>
      <c r="L9634" s="14"/>
      <c r="M9634" s="14"/>
      <c r="N9634" s="14"/>
      <c r="O9634" s="14"/>
      <c r="P9634" s="14"/>
    </row>
    <row r="9635" spans="9:16" x14ac:dyDescent="0.25">
      <c r="I9635" s="14"/>
      <c r="J9635" s="14"/>
      <c r="K9635" s="14"/>
      <c r="L9635" s="14"/>
      <c r="M9635" s="14"/>
      <c r="N9635" s="14"/>
      <c r="O9635" s="14"/>
      <c r="P9635" s="14"/>
    </row>
    <row r="9636" spans="9:16" x14ac:dyDescent="0.25">
      <c r="I9636" s="14"/>
      <c r="J9636" s="14"/>
      <c r="K9636" s="14"/>
      <c r="L9636" s="14"/>
      <c r="M9636" s="14"/>
      <c r="N9636" s="14"/>
      <c r="O9636" s="14"/>
      <c r="P9636" s="14"/>
    </row>
    <row r="9637" spans="9:16" x14ac:dyDescent="0.25">
      <c r="I9637" s="14"/>
      <c r="J9637" s="14"/>
      <c r="K9637" s="14"/>
      <c r="L9637" s="14"/>
      <c r="M9637" s="14"/>
      <c r="N9637" s="14"/>
      <c r="O9637" s="14"/>
      <c r="P9637" s="14"/>
    </row>
    <row r="9638" spans="9:16" x14ac:dyDescent="0.25">
      <c r="I9638" s="14"/>
      <c r="J9638" s="14"/>
      <c r="K9638" s="14"/>
      <c r="L9638" s="14"/>
      <c r="M9638" s="14"/>
      <c r="N9638" s="14"/>
      <c r="O9638" s="14"/>
      <c r="P9638" s="14"/>
    </row>
    <row r="9639" spans="9:16" x14ac:dyDescent="0.25">
      <c r="I9639" s="14"/>
      <c r="J9639" s="14"/>
      <c r="K9639" s="14"/>
      <c r="L9639" s="14"/>
      <c r="M9639" s="14"/>
      <c r="N9639" s="14"/>
      <c r="O9639" s="14"/>
      <c r="P9639" s="14"/>
    </row>
    <row r="9640" spans="9:16" x14ac:dyDescent="0.25">
      <c r="I9640" s="14"/>
      <c r="J9640" s="14"/>
      <c r="K9640" s="14"/>
      <c r="L9640" s="14"/>
      <c r="M9640" s="14"/>
      <c r="N9640" s="14"/>
      <c r="O9640" s="14"/>
      <c r="P9640" s="14"/>
    </row>
    <row r="9641" spans="9:16" x14ac:dyDescent="0.25">
      <c r="I9641" s="14"/>
      <c r="J9641" s="14"/>
      <c r="K9641" s="14"/>
      <c r="L9641" s="14"/>
      <c r="M9641" s="14"/>
      <c r="N9641" s="14"/>
      <c r="O9641" s="14"/>
      <c r="P9641" s="14"/>
    </row>
    <row r="9642" spans="9:16" x14ac:dyDescent="0.25">
      <c r="I9642" s="14"/>
      <c r="J9642" s="14"/>
      <c r="K9642" s="14"/>
      <c r="L9642" s="14"/>
      <c r="M9642" s="14"/>
      <c r="N9642" s="14"/>
      <c r="O9642" s="14"/>
      <c r="P9642" s="14"/>
    </row>
    <row r="9643" spans="9:16" x14ac:dyDescent="0.25">
      <c r="I9643" s="14"/>
      <c r="J9643" s="14"/>
      <c r="K9643" s="14"/>
      <c r="L9643" s="14"/>
      <c r="M9643" s="14"/>
      <c r="N9643" s="14"/>
      <c r="O9643" s="14"/>
      <c r="P9643" s="14"/>
    </row>
    <row r="9644" spans="9:16" x14ac:dyDescent="0.25">
      <c r="I9644" s="14"/>
      <c r="J9644" s="14"/>
      <c r="K9644" s="14"/>
      <c r="L9644" s="14"/>
      <c r="M9644" s="14"/>
      <c r="N9644" s="14"/>
      <c r="O9644" s="14"/>
      <c r="P9644" s="14"/>
    </row>
    <row r="9645" spans="9:16" x14ac:dyDescent="0.25">
      <c r="I9645" s="14"/>
      <c r="J9645" s="14"/>
      <c r="K9645" s="14"/>
      <c r="L9645" s="14"/>
      <c r="M9645" s="14"/>
      <c r="N9645" s="14"/>
      <c r="O9645" s="14"/>
      <c r="P9645" s="14"/>
    </row>
    <row r="9646" spans="9:16" x14ac:dyDescent="0.25">
      <c r="I9646" s="14"/>
      <c r="J9646" s="14"/>
      <c r="K9646" s="14"/>
      <c r="L9646" s="14"/>
      <c r="M9646" s="14"/>
      <c r="N9646" s="14"/>
      <c r="O9646" s="14"/>
      <c r="P9646" s="14"/>
    </row>
    <row r="9647" spans="9:16" x14ac:dyDescent="0.25">
      <c r="I9647" s="14"/>
      <c r="J9647" s="14"/>
      <c r="K9647" s="14"/>
      <c r="L9647" s="14"/>
      <c r="M9647" s="14"/>
      <c r="N9647" s="14"/>
      <c r="O9647" s="14"/>
      <c r="P9647" s="14"/>
    </row>
    <row r="9648" spans="9:16" x14ac:dyDescent="0.25">
      <c r="I9648" s="14"/>
      <c r="J9648" s="14"/>
      <c r="K9648" s="14"/>
      <c r="L9648" s="14"/>
      <c r="M9648" s="14"/>
      <c r="N9648" s="14"/>
      <c r="O9648" s="14"/>
      <c r="P9648" s="14"/>
    </row>
    <row r="9649" spans="9:16" x14ac:dyDescent="0.25">
      <c r="I9649" s="14"/>
      <c r="J9649" s="14"/>
      <c r="K9649" s="14"/>
      <c r="L9649" s="14"/>
      <c r="M9649" s="14"/>
      <c r="N9649" s="14"/>
      <c r="O9649" s="14"/>
      <c r="P9649" s="14"/>
    </row>
    <row r="9650" spans="9:16" x14ac:dyDescent="0.25">
      <c r="I9650" s="14"/>
      <c r="J9650" s="14"/>
      <c r="K9650" s="14"/>
      <c r="L9650" s="14"/>
      <c r="M9650" s="14"/>
      <c r="N9650" s="14"/>
      <c r="O9650" s="14"/>
      <c r="P9650" s="14"/>
    </row>
    <row r="9651" spans="9:16" x14ac:dyDescent="0.25">
      <c r="I9651" s="14"/>
      <c r="J9651" s="14"/>
      <c r="K9651" s="14"/>
      <c r="L9651" s="14"/>
      <c r="M9651" s="14"/>
      <c r="N9651" s="14"/>
      <c r="O9651" s="14"/>
      <c r="P9651" s="14"/>
    </row>
    <row r="9652" spans="9:16" x14ac:dyDescent="0.25">
      <c r="I9652" s="14"/>
      <c r="J9652" s="14"/>
      <c r="K9652" s="14"/>
      <c r="L9652" s="14"/>
      <c r="M9652" s="14"/>
      <c r="N9652" s="14"/>
      <c r="O9652" s="14"/>
      <c r="P9652" s="14"/>
    </row>
    <row r="9653" spans="9:16" x14ac:dyDescent="0.25">
      <c r="I9653" s="14"/>
      <c r="J9653" s="14"/>
      <c r="K9653" s="14"/>
      <c r="L9653" s="14"/>
      <c r="M9653" s="14"/>
      <c r="N9653" s="14"/>
      <c r="O9653" s="14"/>
      <c r="P9653" s="14"/>
    </row>
    <row r="9654" spans="9:16" x14ac:dyDescent="0.25">
      <c r="I9654" s="14"/>
      <c r="J9654" s="14"/>
      <c r="K9654" s="14"/>
      <c r="L9654" s="14"/>
      <c r="M9654" s="14"/>
      <c r="N9654" s="14"/>
      <c r="O9654" s="14"/>
      <c r="P9654" s="14"/>
    </row>
    <row r="9655" spans="9:16" x14ac:dyDescent="0.25">
      <c r="I9655" s="14"/>
      <c r="J9655" s="14"/>
      <c r="K9655" s="14"/>
      <c r="L9655" s="14"/>
      <c r="M9655" s="14"/>
      <c r="N9655" s="14"/>
      <c r="O9655" s="14"/>
      <c r="P9655" s="14"/>
    </row>
    <row r="9656" spans="9:16" x14ac:dyDescent="0.25">
      <c r="I9656" s="14"/>
      <c r="J9656" s="14"/>
      <c r="K9656" s="14"/>
      <c r="L9656" s="14"/>
      <c r="M9656" s="14"/>
      <c r="N9656" s="14"/>
      <c r="O9656" s="14"/>
      <c r="P9656" s="14"/>
    </row>
    <row r="9657" spans="9:16" x14ac:dyDescent="0.25">
      <c r="I9657" s="14"/>
      <c r="J9657" s="14"/>
      <c r="K9657" s="14"/>
      <c r="L9657" s="14"/>
      <c r="M9657" s="14"/>
      <c r="N9657" s="14"/>
      <c r="O9657" s="14"/>
      <c r="P9657" s="14"/>
    </row>
    <row r="9658" spans="9:16" x14ac:dyDescent="0.25">
      <c r="I9658" s="14"/>
      <c r="J9658" s="14"/>
      <c r="K9658" s="14"/>
      <c r="L9658" s="14"/>
      <c r="M9658" s="14"/>
      <c r="N9658" s="14"/>
      <c r="O9658" s="14"/>
      <c r="P9658" s="14"/>
    </row>
    <row r="9659" spans="9:16" x14ac:dyDescent="0.25">
      <c r="I9659" s="14"/>
      <c r="J9659" s="14"/>
      <c r="K9659" s="14"/>
      <c r="L9659" s="14"/>
      <c r="M9659" s="14"/>
      <c r="N9659" s="14"/>
      <c r="O9659" s="14"/>
      <c r="P9659" s="14"/>
    </row>
    <row r="9660" spans="9:16" x14ac:dyDescent="0.25">
      <c r="I9660" s="14"/>
      <c r="J9660" s="14"/>
      <c r="K9660" s="14"/>
      <c r="L9660" s="14"/>
      <c r="M9660" s="14"/>
      <c r="N9660" s="14"/>
      <c r="O9660" s="14"/>
      <c r="P9660" s="14"/>
    </row>
    <row r="9661" spans="9:16" x14ac:dyDescent="0.25">
      <c r="I9661" s="14"/>
      <c r="J9661" s="14"/>
      <c r="K9661" s="14"/>
      <c r="L9661" s="14"/>
      <c r="M9661" s="14"/>
      <c r="N9661" s="14"/>
      <c r="O9661" s="14"/>
      <c r="P9661" s="14"/>
    </row>
    <row r="9662" spans="9:16" x14ac:dyDescent="0.25">
      <c r="I9662" s="14"/>
      <c r="J9662" s="14"/>
      <c r="K9662" s="14"/>
      <c r="L9662" s="14"/>
      <c r="M9662" s="14"/>
      <c r="N9662" s="14"/>
      <c r="O9662" s="14"/>
      <c r="P9662" s="14"/>
    </row>
    <row r="9663" spans="9:16" x14ac:dyDescent="0.25">
      <c r="I9663" s="14"/>
      <c r="J9663" s="14"/>
      <c r="K9663" s="14"/>
      <c r="L9663" s="14"/>
      <c r="M9663" s="14"/>
      <c r="N9663" s="14"/>
      <c r="O9663" s="14"/>
      <c r="P9663" s="14"/>
    </row>
    <row r="9664" spans="9:16" x14ac:dyDescent="0.25">
      <c r="I9664" s="14"/>
      <c r="J9664" s="14"/>
      <c r="K9664" s="14"/>
      <c r="L9664" s="14"/>
      <c r="M9664" s="14"/>
      <c r="N9664" s="14"/>
      <c r="O9664" s="14"/>
      <c r="P9664" s="14"/>
    </row>
    <row r="9665" spans="9:16" x14ac:dyDescent="0.25">
      <c r="I9665" s="14"/>
      <c r="J9665" s="14"/>
      <c r="K9665" s="14"/>
      <c r="L9665" s="14"/>
      <c r="M9665" s="14"/>
      <c r="N9665" s="14"/>
      <c r="O9665" s="14"/>
      <c r="P9665" s="14"/>
    </row>
    <row r="9666" spans="9:16" x14ac:dyDescent="0.25">
      <c r="I9666" s="14"/>
      <c r="J9666" s="14"/>
      <c r="K9666" s="14"/>
      <c r="L9666" s="14"/>
      <c r="M9666" s="14"/>
      <c r="N9666" s="14"/>
      <c r="O9666" s="14"/>
      <c r="P9666" s="14"/>
    </row>
    <row r="9667" spans="9:16" x14ac:dyDescent="0.25">
      <c r="I9667" s="14"/>
      <c r="J9667" s="14"/>
      <c r="K9667" s="14"/>
      <c r="L9667" s="14"/>
      <c r="M9667" s="14"/>
      <c r="N9667" s="14"/>
      <c r="O9667" s="14"/>
      <c r="P9667" s="14"/>
    </row>
    <row r="9668" spans="9:16" x14ac:dyDescent="0.25">
      <c r="I9668" s="14"/>
      <c r="J9668" s="14"/>
      <c r="K9668" s="14"/>
      <c r="L9668" s="14"/>
      <c r="M9668" s="14"/>
      <c r="N9668" s="14"/>
      <c r="O9668" s="14"/>
      <c r="P9668" s="14"/>
    </row>
    <row r="9669" spans="9:16" x14ac:dyDescent="0.25">
      <c r="I9669" s="14"/>
      <c r="J9669" s="14"/>
      <c r="K9669" s="14"/>
      <c r="L9669" s="14"/>
      <c r="M9669" s="14"/>
      <c r="N9669" s="14"/>
      <c r="O9669" s="14"/>
      <c r="P9669" s="14"/>
    </row>
    <row r="9670" spans="9:16" x14ac:dyDescent="0.25">
      <c r="I9670" s="14"/>
      <c r="J9670" s="14"/>
      <c r="K9670" s="14"/>
      <c r="L9670" s="14"/>
      <c r="M9670" s="14"/>
      <c r="N9670" s="14"/>
      <c r="O9670" s="14"/>
      <c r="P9670" s="14"/>
    </row>
    <row r="9671" spans="9:16" x14ac:dyDescent="0.25">
      <c r="I9671" s="14"/>
      <c r="J9671" s="14"/>
      <c r="K9671" s="14"/>
      <c r="L9671" s="14"/>
      <c r="M9671" s="14"/>
      <c r="N9671" s="14"/>
      <c r="O9671" s="14"/>
      <c r="P9671" s="14"/>
    </row>
    <row r="9672" spans="9:16" x14ac:dyDescent="0.25">
      <c r="I9672" s="14"/>
      <c r="J9672" s="14"/>
      <c r="K9672" s="14"/>
      <c r="L9672" s="14"/>
      <c r="M9672" s="14"/>
      <c r="N9672" s="14"/>
      <c r="O9672" s="14"/>
      <c r="P9672" s="14"/>
    </row>
    <row r="9673" spans="9:16" x14ac:dyDescent="0.25">
      <c r="I9673" s="14"/>
      <c r="J9673" s="14"/>
      <c r="K9673" s="14"/>
      <c r="L9673" s="14"/>
      <c r="M9673" s="14"/>
      <c r="N9673" s="14"/>
      <c r="O9673" s="14"/>
      <c r="P9673" s="14"/>
    </row>
    <row r="9674" spans="9:16" x14ac:dyDescent="0.25">
      <c r="I9674" s="14"/>
      <c r="J9674" s="14"/>
      <c r="K9674" s="14"/>
      <c r="L9674" s="14"/>
      <c r="M9674" s="14"/>
      <c r="N9674" s="14"/>
      <c r="O9674" s="14"/>
      <c r="P9674" s="14"/>
    </row>
    <row r="9675" spans="9:16" x14ac:dyDescent="0.25">
      <c r="I9675" s="14"/>
      <c r="J9675" s="14"/>
      <c r="K9675" s="14"/>
      <c r="L9675" s="14"/>
      <c r="M9675" s="14"/>
      <c r="N9675" s="14"/>
      <c r="O9675" s="14"/>
      <c r="P9675" s="14"/>
    </row>
    <row r="9676" spans="9:16" x14ac:dyDescent="0.25">
      <c r="I9676" s="14"/>
      <c r="J9676" s="14"/>
      <c r="K9676" s="14"/>
      <c r="L9676" s="14"/>
      <c r="M9676" s="14"/>
      <c r="N9676" s="14"/>
      <c r="O9676" s="14"/>
      <c r="P9676" s="14"/>
    </row>
    <row r="9677" spans="9:16" x14ac:dyDescent="0.25">
      <c r="I9677" s="14"/>
      <c r="J9677" s="14"/>
      <c r="K9677" s="14"/>
      <c r="L9677" s="14"/>
      <c r="M9677" s="14"/>
      <c r="N9677" s="14"/>
      <c r="O9677" s="14"/>
      <c r="P9677" s="14"/>
    </row>
    <row r="9678" spans="9:16" x14ac:dyDescent="0.25">
      <c r="I9678" s="14"/>
      <c r="J9678" s="14"/>
      <c r="K9678" s="14"/>
      <c r="L9678" s="14"/>
      <c r="M9678" s="14"/>
      <c r="N9678" s="14"/>
      <c r="O9678" s="14"/>
      <c r="P9678" s="14"/>
    </row>
    <row r="9679" spans="9:16" x14ac:dyDescent="0.25">
      <c r="I9679" s="14"/>
      <c r="J9679" s="14"/>
      <c r="K9679" s="14"/>
      <c r="L9679" s="14"/>
      <c r="M9679" s="14"/>
      <c r="N9679" s="14"/>
      <c r="O9679" s="14"/>
      <c r="P9679" s="14"/>
    </row>
    <row r="9680" spans="9:16" x14ac:dyDescent="0.25">
      <c r="I9680" s="14"/>
      <c r="J9680" s="14"/>
      <c r="K9680" s="14"/>
      <c r="L9680" s="14"/>
      <c r="M9680" s="14"/>
      <c r="N9680" s="14"/>
      <c r="O9680" s="14"/>
      <c r="P9680" s="14"/>
    </row>
    <row r="9681" spans="9:16" x14ac:dyDescent="0.25">
      <c r="I9681" s="14"/>
      <c r="J9681" s="14"/>
      <c r="K9681" s="14"/>
      <c r="L9681" s="14"/>
      <c r="M9681" s="14"/>
      <c r="N9681" s="14"/>
      <c r="O9681" s="14"/>
      <c r="P9681" s="14"/>
    </row>
    <row r="9682" spans="9:16" x14ac:dyDescent="0.25">
      <c r="I9682" s="14"/>
      <c r="J9682" s="14"/>
      <c r="K9682" s="14"/>
      <c r="L9682" s="14"/>
      <c r="M9682" s="14"/>
      <c r="N9682" s="14"/>
      <c r="O9682" s="14"/>
      <c r="P9682" s="14"/>
    </row>
    <row r="9683" spans="9:16" x14ac:dyDescent="0.25">
      <c r="I9683" s="14"/>
      <c r="J9683" s="14"/>
      <c r="K9683" s="14"/>
      <c r="L9683" s="14"/>
      <c r="M9683" s="14"/>
      <c r="N9683" s="14"/>
      <c r="O9683" s="14"/>
      <c r="P9683" s="14"/>
    </row>
    <row r="9684" spans="9:16" x14ac:dyDescent="0.25">
      <c r="I9684" s="14"/>
      <c r="J9684" s="14"/>
      <c r="K9684" s="14"/>
      <c r="L9684" s="14"/>
      <c r="M9684" s="14"/>
      <c r="N9684" s="14"/>
      <c r="O9684" s="14"/>
      <c r="P9684" s="14"/>
    </row>
    <row r="9685" spans="9:16" x14ac:dyDescent="0.25">
      <c r="I9685" s="14"/>
      <c r="J9685" s="14"/>
      <c r="K9685" s="14"/>
      <c r="L9685" s="14"/>
      <c r="M9685" s="14"/>
      <c r="N9685" s="14"/>
      <c r="O9685" s="14"/>
      <c r="P9685" s="14"/>
    </row>
    <row r="9686" spans="9:16" x14ac:dyDescent="0.25">
      <c r="I9686" s="14"/>
      <c r="J9686" s="14"/>
      <c r="K9686" s="14"/>
      <c r="L9686" s="14"/>
      <c r="M9686" s="14"/>
      <c r="N9686" s="14"/>
      <c r="O9686" s="14"/>
      <c r="P9686" s="14"/>
    </row>
    <row r="9687" spans="9:16" x14ac:dyDescent="0.25">
      <c r="I9687" s="14"/>
      <c r="J9687" s="14"/>
      <c r="K9687" s="14"/>
      <c r="L9687" s="14"/>
      <c r="M9687" s="14"/>
      <c r="N9687" s="14"/>
      <c r="O9687" s="14"/>
      <c r="P9687" s="14"/>
    </row>
    <row r="9688" spans="9:16" x14ac:dyDescent="0.25">
      <c r="I9688" s="14"/>
      <c r="J9688" s="14"/>
      <c r="K9688" s="14"/>
      <c r="L9688" s="14"/>
      <c r="M9688" s="14"/>
      <c r="N9688" s="14"/>
      <c r="O9688" s="14"/>
      <c r="P9688" s="14"/>
    </row>
    <row r="9689" spans="9:16" x14ac:dyDescent="0.25">
      <c r="I9689" s="14"/>
      <c r="J9689" s="14"/>
      <c r="K9689" s="14"/>
      <c r="L9689" s="14"/>
      <c r="M9689" s="14"/>
      <c r="N9689" s="14"/>
      <c r="O9689" s="14"/>
      <c r="P9689" s="14"/>
    </row>
    <row r="9690" spans="9:16" x14ac:dyDescent="0.25">
      <c r="I9690" s="14"/>
      <c r="J9690" s="14"/>
      <c r="K9690" s="14"/>
      <c r="L9690" s="14"/>
      <c r="M9690" s="14"/>
      <c r="N9690" s="14"/>
      <c r="O9690" s="14"/>
      <c r="P9690" s="14"/>
    </row>
    <row r="9691" spans="9:16" x14ac:dyDescent="0.25">
      <c r="I9691" s="14"/>
      <c r="J9691" s="14"/>
      <c r="K9691" s="14"/>
      <c r="L9691" s="14"/>
      <c r="M9691" s="14"/>
      <c r="N9691" s="14"/>
      <c r="O9691" s="14"/>
      <c r="P9691" s="14"/>
    </row>
    <row r="9692" spans="9:16" x14ac:dyDescent="0.25">
      <c r="I9692" s="14"/>
      <c r="J9692" s="14"/>
      <c r="K9692" s="14"/>
      <c r="L9692" s="14"/>
      <c r="M9692" s="14"/>
      <c r="N9692" s="14"/>
      <c r="O9692" s="14"/>
      <c r="P9692" s="14"/>
    </row>
    <row r="9693" spans="9:16" x14ac:dyDescent="0.25">
      <c r="I9693" s="14"/>
      <c r="J9693" s="14"/>
      <c r="K9693" s="14"/>
      <c r="L9693" s="14"/>
      <c r="M9693" s="14"/>
      <c r="N9693" s="14"/>
      <c r="O9693" s="14"/>
      <c r="P9693" s="14"/>
    </row>
    <row r="9694" spans="9:16" x14ac:dyDescent="0.25">
      <c r="I9694" s="14"/>
      <c r="J9694" s="14"/>
      <c r="K9694" s="14"/>
      <c r="L9694" s="14"/>
      <c r="M9694" s="14"/>
      <c r="N9694" s="14"/>
      <c r="O9694" s="14"/>
      <c r="P9694" s="14"/>
    </row>
    <row r="9695" spans="9:16" x14ac:dyDescent="0.25">
      <c r="I9695" s="14"/>
      <c r="J9695" s="14"/>
      <c r="K9695" s="14"/>
      <c r="L9695" s="14"/>
      <c r="M9695" s="14"/>
      <c r="N9695" s="14"/>
      <c r="O9695" s="14"/>
      <c r="P9695" s="14"/>
    </row>
    <row r="9696" spans="9:16" x14ac:dyDescent="0.25">
      <c r="I9696" s="14"/>
      <c r="J9696" s="14"/>
      <c r="K9696" s="14"/>
      <c r="L9696" s="14"/>
      <c r="M9696" s="14"/>
      <c r="N9696" s="14"/>
      <c r="O9696" s="14"/>
      <c r="P9696" s="14"/>
    </row>
    <row r="9697" spans="9:16" x14ac:dyDescent="0.25">
      <c r="I9697" s="14"/>
      <c r="J9697" s="14"/>
      <c r="K9697" s="14"/>
      <c r="L9697" s="14"/>
      <c r="M9697" s="14"/>
      <c r="N9697" s="14"/>
      <c r="O9697" s="14"/>
      <c r="P9697" s="14"/>
    </row>
    <row r="9698" spans="9:16" x14ac:dyDescent="0.25">
      <c r="I9698" s="14"/>
      <c r="J9698" s="14"/>
      <c r="K9698" s="14"/>
      <c r="L9698" s="14"/>
      <c r="M9698" s="14"/>
      <c r="N9698" s="14"/>
      <c r="O9698" s="14"/>
      <c r="P9698" s="14"/>
    </row>
    <row r="9699" spans="9:16" x14ac:dyDescent="0.25">
      <c r="I9699" s="14"/>
      <c r="J9699" s="14"/>
      <c r="K9699" s="14"/>
      <c r="L9699" s="14"/>
      <c r="M9699" s="14"/>
      <c r="N9699" s="14"/>
      <c r="O9699" s="14"/>
      <c r="P9699" s="14"/>
    </row>
    <row r="9700" spans="9:16" x14ac:dyDescent="0.25">
      <c r="I9700" s="14"/>
      <c r="J9700" s="14"/>
      <c r="K9700" s="14"/>
      <c r="L9700" s="14"/>
      <c r="M9700" s="14"/>
      <c r="N9700" s="14"/>
      <c r="O9700" s="14"/>
      <c r="P9700" s="14"/>
    </row>
    <row r="9701" spans="9:16" x14ac:dyDescent="0.25">
      <c r="I9701" s="14"/>
      <c r="J9701" s="14"/>
      <c r="K9701" s="14"/>
      <c r="L9701" s="14"/>
      <c r="M9701" s="14"/>
      <c r="N9701" s="14"/>
      <c r="O9701" s="14"/>
      <c r="P9701" s="14"/>
    </row>
    <row r="9702" spans="9:16" x14ac:dyDescent="0.25">
      <c r="I9702" s="14"/>
      <c r="J9702" s="14"/>
      <c r="K9702" s="14"/>
      <c r="L9702" s="14"/>
      <c r="M9702" s="14"/>
      <c r="N9702" s="14"/>
      <c r="O9702" s="14"/>
      <c r="P9702" s="14"/>
    </row>
    <row r="9703" spans="9:16" x14ac:dyDescent="0.25">
      <c r="I9703" s="14"/>
      <c r="J9703" s="14"/>
      <c r="K9703" s="14"/>
      <c r="L9703" s="14"/>
      <c r="M9703" s="14"/>
      <c r="N9703" s="14"/>
      <c r="O9703" s="14"/>
      <c r="P9703" s="14"/>
    </row>
    <row r="9704" spans="9:16" x14ac:dyDescent="0.25">
      <c r="I9704" s="14"/>
      <c r="J9704" s="14"/>
      <c r="K9704" s="14"/>
      <c r="L9704" s="14"/>
      <c r="M9704" s="14"/>
      <c r="N9704" s="14"/>
      <c r="O9704" s="14"/>
      <c r="P9704" s="14"/>
    </row>
    <row r="9705" spans="9:16" x14ac:dyDescent="0.25">
      <c r="I9705" s="14"/>
      <c r="J9705" s="14"/>
      <c r="K9705" s="14"/>
      <c r="L9705" s="14"/>
      <c r="M9705" s="14"/>
      <c r="N9705" s="14"/>
      <c r="O9705" s="14"/>
      <c r="P9705" s="14"/>
    </row>
    <row r="9706" spans="9:16" x14ac:dyDescent="0.25">
      <c r="I9706" s="14"/>
      <c r="J9706" s="14"/>
      <c r="K9706" s="14"/>
      <c r="L9706" s="14"/>
      <c r="M9706" s="14"/>
      <c r="N9706" s="14"/>
      <c r="O9706" s="14"/>
      <c r="P9706" s="14"/>
    </row>
    <row r="9707" spans="9:16" x14ac:dyDescent="0.25">
      <c r="I9707" s="14"/>
      <c r="J9707" s="14"/>
      <c r="K9707" s="14"/>
      <c r="L9707" s="14"/>
      <c r="M9707" s="14"/>
      <c r="N9707" s="14"/>
      <c r="O9707" s="14"/>
      <c r="P9707" s="14"/>
    </row>
    <row r="9708" spans="9:16" x14ac:dyDescent="0.25">
      <c r="I9708" s="14"/>
      <c r="J9708" s="14"/>
      <c r="K9708" s="14"/>
      <c r="L9708" s="14"/>
      <c r="M9708" s="14"/>
      <c r="N9708" s="14"/>
      <c r="O9708" s="14"/>
      <c r="P9708" s="14"/>
    </row>
    <row r="9709" spans="9:16" x14ac:dyDescent="0.25">
      <c r="I9709" s="14"/>
      <c r="J9709" s="14"/>
      <c r="K9709" s="14"/>
      <c r="L9709" s="14"/>
      <c r="M9709" s="14"/>
      <c r="N9709" s="14"/>
      <c r="O9709" s="14"/>
      <c r="P9709" s="14"/>
    </row>
    <row r="9710" spans="9:16" x14ac:dyDescent="0.25">
      <c r="I9710" s="14"/>
      <c r="J9710" s="14"/>
      <c r="K9710" s="14"/>
      <c r="L9710" s="14"/>
      <c r="M9710" s="14"/>
      <c r="N9710" s="14"/>
      <c r="O9710" s="14"/>
      <c r="P9710" s="14"/>
    </row>
    <row r="9711" spans="9:16" x14ac:dyDescent="0.25">
      <c r="I9711" s="14"/>
      <c r="J9711" s="14"/>
      <c r="K9711" s="14"/>
      <c r="L9711" s="14"/>
      <c r="M9711" s="14"/>
      <c r="N9711" s="14"/>
      <c r="O9711" s="14"/>
      <c r="P9711" s="14"/>
    </row>
    <row r="9712" spans="9:16" x14ac:dyDescent="0.25">
      <c r="I9712" s="14"/>
      <c r="J9712" s="14"/>
      <c r="K9712" s="14"/>
      <c r="L9712" s="14"/>
      <c r="M9712" s="14"/>
      <c r="N9712" s="14"/>
      <c r="O9712" s="14"/>
      <c r="P9712" s="14"/>
    </row>
    <row r="9713" spans="9:16" x14ac:dyDescent="0.25">
      <c r="I9713" s="14"/>
      <c r="J9713" s="14"/>
      <c r="K9713" s="14"/>
      <c r="L9713" s="14"/>
      <c r="M9713" s="14"/>
      <c r="N9713" s="14"/>
      <c r="O9713" s="14"/>
      <c r="P9713" s="14"/>
    </row>
    <row r="9714" spans="9:16" x14ac:dyDescent="0.25">
      <c r="I9714" s="14"/>
      <c r="J9714" s="14"/>
      <c r="K9714" s="14"/>
      <c r="L9714" s="14"/>
      <c r="M9714" s="14"/>
      <c r="N9714" s="14"/>
      <c r="O9714" s="14"/>
      <c r="P9714" s="14"/>
    </row>
    <row r="9715" spans="9:16" x14ac:dyDescent="0.25">
      <c r="I9715" s="14"/>
      <c r="J9715" s="14"/>
      <c r="K9715" s="14"/>
      <c r="L9715" s="14"/>
      <c r="M9715" s="14"/>
      <c r="N9715" s="14"/>
      <c r="O9715" s="14"/>
      <c r="P9715" s="14"/>
    </row>
    <row r="9716" spans="9:16" x14ac:dyDescent="0.25">
      <c r="I9716" s="14"/>
      <c r="J9716" s="14"/>
      <c r="K9716" s="14"/>
      <c r="L9716" s="14"/>
      <c r="M9716" s="14"/>
      <c r="N9716" s="14"/>
      <c r="O9716" s="14"/>
      <c r="P9716" s="14"/>
    </row>
    <row r="9717" spans="9:16" x14ac:dyDescent="0.25">
      <c r="I9717" s="14"/>
      <c r="J9717" s="14"/>
      <c r="K9717" s="14"/>
      <c r="L9717" s="14"/>
      <c r="M9717" s="14"/>
      <c r="N9717" s="14"/>
      <c r="O9717" s="14"/>
      <c r="P9717" s="14"/>
    </row>
    <row r="9718" spans="9:16" x14ac:dyDescent="0.25">
      <c r="I9718" s="14"/>
      <c r="J9718" s="14"/>
      <c r="K9718" s="14"/>
      <c r="L9718" s="14"/>
      <c r="M9718" s="14"/>
      <c r="N9718" s="14"/>
      <c r="O9718" s="14"/>
      <c r="P9718" s="14"/>
    </row>
    <row r="9719" spans="9:16" x14ac:dyDescent="0.25">
      <c r="I9719" s="14"/>
      <c r="J9719" s="14"/>
      <c r="K9719" s="14"/>
      <c r="L9719" s="14"/>
      <c r="M9719" s="14"/>
      <c r="N9719" s="14"/>
      <c r="O9719" s="14"/>
      <c r="P9719" s="14"/>
    </row>
    <row r="9720" spans="9:16" x14ac:dyDescent="0.25">
      <c r="I9720" s="14"/>
      <c r="J9720" s="14"/>
      <c r="K9720" s="14"/>
      <c r="L9720" s="14"/>
      <c r="M9720" s="14"/>
      <c r="N9720" s="14"/>
      <c r="O9720" s="14"/>
      <c r="P9720" s="14"/>
    </row>
    <row r="9721" spans="9:16" x14ac:dyDescent="0.25">
      <c r="I9721" s="14"/>
      <c r="J9721" s="14"/>
      <c r="K9721" s="14"/>
      <c r="L9721" s="14"/>
      <c r="M9721" s="14"/>
      <c r="N9721" s="14"/>
      <c r="O9721" s="14"/>
      <c r="P9721" s="14"/>
    </row>
    <row r="9722" spans="9:16" x14ac:dyDescent="0.25">
      <c r="I9722" s="14"/>
      <c r="J9722" s="14"/>
      <c r="K9722" s="14"/>
      <c r="L9722" s="14"/>
      <c r="M9722" s="14"/>
      <c r="N9722" s="14"/>
      <c r="O9722" s="14"/>
      <c r="P9722" s="14"/>
    </row>
    <row r="9723" spans="9:16" x14ac:dyDescent="0.25">
      <c r="I9723" s="14"/>
      <c r="J9723" s="14"/>
      <c r="K9723" s="14"/>
      <c r="L9723" s="14"/>
      <c r="M9723" s="14"/>
      <c r="N9723" s="14"/>
      <c r="O9723" s="14"/>
      <c r="P9723" s="14"/>
    </row>
    <row r="9724" spans="9:16" x14ac:dyDescent="0.25">
      <c r="I9724" s="14"/>
      <c r="J9724" s="14"/>
      <c r="K9724" s="14"/>
      <c r="L9724" s="14"/>
      <c r="M9724" s="14"/>
      <c r="N9724" s="14"/>
      <c r="O9724" s="14"/>
      <c r="P9724" s="14"/>
    </row>
    <row r="9725" spans="9:16" x14ac:dyDescent="0.25">
      <c r="I9725" s="14"/>
      <c r="J9725" s="14"/>
      <c r="K9725" s="14"/>
      <c r="L9725" s="14"/>
      <c r="M9725" s="14"/>
      <c r="N9725" s="14"/>
      <c r="O9725" s="14"/>
      <c r="P9725" s="14"/>
    </row>
    <row r="9726" spans="9:16" x14ac:dyDescent="0.25">
      <c r="I9726" s="14"/>
      <c r="J9726" s="14"/>
      <c r="K9726" s="14"/>
      <c r="L9726" s="14"/>
      <c r="M9726" s="14"/>
      <c r="N9726" s="14"/>
      <c r="O9726" s="14"/>
      <c r="P9726" s="14"/>
    </row>
    <row r="9727" spans="9:16" x14ac:dyDescent="0.25">
      <c r="I9727" s="14"/>
      <c r="J9727" s="14"/>
      <c r="K9727" s="14"/>
      <c r="L9727" s="14"/>
      <c r="M9727" s="14"/>
      <c r="N9727" s="14"/>
      <c r="O9727" s="14"/>
      <c r="P9727" s="14"/>
    </row>
    <row r="9728" spans="9:16" x14ac:dyDescent="0.25">
      <c r="I9728" s="14"/>
      <c r="J9728" s="14"/>
      <c r="K9728" s="14"/>
      <c r="L9728" s="14"/>
      <c r="M9728" s="14"/>
      <c r="N9728" s="14"/>
      <c r="O9728" s="14"/>
      <c r="P9728" s="14"/>
    </row>
    <row r="9729" spans="9:16" x14ac:dyDescent="0.25">
      <c r="I9729" s="14"/>
      <c r="J9729" s="14"/>
      <c r="K9729" s="14"/>
      <c r="L9729" s="14"/>
      <c r="M9729" s="14"/>
      <c r="N9729" s="14"/>
      <c r="O9729" s="14"/>
      <c r="P9729" s="14"/>
    </row>
    <row r="9730" spans="9:16" x14ac:dyDescent="0.25">
      <c r="I9730" s="14"/>
      <c r="J9730" s="14"/>
      <c r="K9730" s="14"/>
      <c r="L9730" s="14"/>
      <c r="M9730" s="14"/>
      <c r="N9730" s="14"/>
      <c r="O9730" s="14"/>
      <c r="P9730" s="14"/>
    </row>
    <row r="9731" spans="9:16" x14ac:dyDescent="0.25">
      <c r="I9731" s="14"/>
      <c r="J9731" s="14"/>
      <c r="K9731" s="14"/>
      <c r="L9731" s="14"/>
      <c r="M9731" s="14"/>
      <c r="N9731" s="14"/>
      <c r="O9731" s="14"/>
      <c r="P9731" s="14"/>
    </row>
    <row r="9732" spans="9:16" x14ac:dyDescent="0.25">
      <c r="I9732" s="14"/>
      <c r="J9732" s="14"/>
      <c r="K9732" s="14"/>
      <c r="L9732" s="14"/>
      <c r="M9732" s="14"/>
      <c r="N9732" s="14"/>
      <c r="O9732" s="14"/>
      <c r="P9732" s="14"/>
    </row>
    <row r="9733" spans="9:16" x14ac:dyDescent="0.25">
      <c r="I9733" s="14"/>
      <c r="J9733" s="14"/>
      <c r="K9733" s="14"/>
      <c r="L9733" s="14"/>
      <c r="M9733" s="14"/>
      <c r="N9733" s="14"/>
      <c r="O9733" s="14"/>
      <c r="P9733" s="14"/>
    </row>
    <row r="9734" spans="9:16" x14ac:dyDescent="0.25">
      <c r="I9734" s="14"/>
      <c r="J9734" s="14"/>
      <c r="K9734" s="14"/>
      <c r="L9734" s="14"/>
      <c r="M9734" s="14"/>
      <c r="N9734" s="14"/>
      <c r="O9734" s="14"/>
      <c r="P9734" s="14"/>
    </row>
    <row r="9735" spans="9:16" x14ac:dyDescent="0.25">
      <c r="I9735" s="14"/>
      <c r="J9735" s="14"/>
      <c r="K9735" s="14"/>
      <c r="L9735" s="14"/>
      <c r="M9735" s="14"/>
      <c r="N9735" s="14"/>
      <c r="O9735" s="14"/>
      <c r="P9735" s="14"/>
    </row>
    <row r="9736" spans="9:16" x14ac:dyDescent="0.25">
      <c r="I9736" s="14"/>
      <c r="J9736" s="14"/>
      <c r="K9736" s="14"/>
      <c r="L9736" s="14"/>
      <c r="M9736" s="14"/>
      <c r="N9736" s="14"/>
      <c r="O9736" s="14"/>
      <c r="P9736" s="14"/>
    </row>
    <row r="9737" spans="9:16" x14ac:dyDescent="0.25">
      <c r="I9737" s="14"/>
      <c r="J9737" s="14"/>
      <c r="K9737" s="14"/>
      <c r="L9737" s="14"/>
      <c r="M9737" s="14"/>
      <c r="N9737" s="14"/>
      <c r="O9737" s="14"/>
      <c r="P9737" s="14"/>
    </row>
    <row r="9738" spans="9:16" x14ac:dyDescent="0.25">
      <c r="I9738" s="14"/>
      <c r="J9738" s="14"/>
      <c r="K9738" s="14"/>
      <c r="L9738" s="14"/>
      <c r="M9738" s="14"/>
      <c r="N9738" s="14"/>
      <c r="O9738" s="14"/>
      <c r="P9738" s="14"/>
    </row>
    <row r="9739" spans="9:16" x14ac:dyDescent="0.25">
      <c r="I9739" s="14"/>
      <c r="J9739" s="14"/>
      <c r="K9739" s="14"/>
      <c r="L9739" s="14"/>
      <c r="M9739" s="14"/>
      <c r="N9739" s="14"/>
      <c r="O9739" s="14"/>
      <c r="P9739" s="14"/>
    </row>
    <row r="9740" spans="9:16" x14ac:dyDescent="0.25">
      <c r="I9740" s="14"/>
      <c r="J9740" s="14"/>
      <c r="K9740" s="14"/>
      <c r="L9740" s="14"/>
      <c r="M9740" s="14"/>
      <c r="N9740" s="14"/>
      <c r="O9740" s="14"/>
      <c r="P9740" s="14"/>
    </row>
    <row r="9741" spans="9:16" x14ac:dyDescent="0.25">
      <c r="I9741" s="14"/>
      <c r="J9741" s="14"/>
      <c r="K9741" s="14"/>
      <c r="L9741" s="14"/>
      <c r="M9741" s="14"/>
      <c r="N9741" s="14"/>
      <c r="O9741" s="14"/>
      <c r="P9741" s="14"/>
    </row>
    <row r="9742" spans="9:16" x14ac:dyDescent="0.25">
      <c r="I9742" s="14"/>
      <c r="J9742" s="14"/>
      <c r="K9742" s="14"/>
      <c r="L9742" s="14"/>
      <c r="M9742" s="14"/>
      <c r="N9742" s="14"/>
      <c r="O9742" s="14"/>
      <c r="P9742" s="14"/>
    </row>
    <row r="9743" spans="9:16" x14ac:dyDescent="0.25">
      <c r="I9743" s="14"/>
      <c r="J9743" s="14"/>
      <c r="K9743" s="14"/>
      <c r="L9743" s="14"/>
      <c r="M9743" s="14"/>
      <c r="N9743" s="14"/>
      <c r="O9743" s="14"/>
      <c r="P9743" s="14"/>
    </row>
    <row r="9744" spans="9:16" x14ac:dyDescent="0.25">
      <c r="I9744" s="14"/>
      <c r="J9744" s="14"/>
      <c r="K9744" s="14"/>
      <c r="L9744" s="14"/>
      <c r="M9744" s="14"/>
      <c r="N9744" s="14"/>
      <c r="O9744" s="14"/>
      <c r="P9744" s="14"/>
    </row>
    <row r="9745" spans="9:16" x14ac:dyDescent="0.25">
      <c r="I9745" s="14"/>
      <c r="J9745" s="14"/>
      <c r="K9745" s="14"/>
      <c r="L9745" s="14"/>
      <c r="M9745" s="14"/>
      <c r="N9745" s="14"/>
      <c r="O9745" s="14"/>
      <c r="P9745" s="14"/>
    </row>
    <row r="9746" spans="9:16" x14ac:dyDescent="0.25">
      <c r="I9746" s="14"/>
      <c r="J9746" s="14"/>
      <c r="K9746" s="14"/>
      <c r="L9746" s="14"/>
      <c r="M9746" s="14"/>
      <c r="N9746" s="14"/>
      <c r="O9746" s="14"/>
      <c r="P9746" s="14"/>
    </row>
    <row r="9747" spans="9:16" x14ac:dyDescent="0.25">
      <c r="I9747" s="14"/>
      <c r="J9747" s="14"/>
      <c r="K9747" s="14"/>
      <c r="L9747" s="14"/>
      <c r="M9747" s="14"/>
      <c r="N9747" s="14"/>
      <c r="O9747" s="14"/>
      <c r="P9747" s="14"/>
    </row>
    <row r="9748" spans="9:16" x14ac:dyDescent="0.25">
      <c r="I9748" s="14"/>
      <c r="J9748" s="14"/>
      <c r="K9748" s="14"/>
      <c r="L9748" s="14"/>
      <c r="M9748" s="14"/>
      <c r="N9748" s="14"/>
      <c r="O9748" s="14"/>
      <c r="P9748" s="14"/>
    </row>
    <row r="9749" spans="9:16" x14ac:dyDescent="0.25">
      <c r="I9749" s="14"/>
      <c r="J9749" s="14"/>
      <c r="K9749" s="14"/>
      <c r="L9749" s="14"/>
      <c r="M9749" s="14"/>
      <c r="N9749" s="14"/>
      <c r="O9749" s="14"/>
      <c r="P9749" s="14"/>
    </row>
    <row r="9750" spans="9:16" x14ac:dyDescent="0.25">
      <c r="I9750" s="14"/>
      <c r="J9750" s="14"/>
      <c r="K9750" s="14"/>
      <c r="L9750" s="14"/>
      <c r="M9750" s="14"/>
      <c r="N9750" s="14"/>
      <c r="O9750" s="14"/>
      <c r="P9750" s="14"/>
    </row>
    <row r="9751" spans="9:16" x14ac:dyDescent="0.25">
      <c r="I9751" s="14"/>
      <c r="J9751" s="14"/>
      <c r="K9751" s="14"/>
      <c r="L9751" s="14"/>
      <c r="M9751" s="14"/>
      <c r="N9751" s="14"/>
      <c r="O9751" s="14"/>
      <c r="P9751" s="14"/>
    </row>
    <row r="9752" spans="9:16" x14ac:dyDescent="0.25">
      <c r="I9752" s="14"/>
      <c r="J9752" s="14"/>
      <c r="K9752" s="14"/>
      <c r="L9752" s="14"/>
      <c r="M9752" s="14"/>
      <c r="N9752" s="14"/>
      <c r="O9752" s="14"/>
      <c r="P9752" s="14"/>
    </row>
    <row r="9753" spans="9:16" x14ac:dyDescent="0.25">
      <c r="I9753" s="14"/>
      <c r="J9753" s="14"/>
      <c r="K9753" s="14"/>
      <c r="L9753" s="14"/>
      <c r="M9753" s="14"/>
      <c r="N9753" s="14"/>
      <c r="O9753" s="14"/>
      <c r="P9753" s="14"/>
    </row>
    <row r="9754" spans="9:16" x14ac:dyDescent="0.25">
      <c r="I9754" s="14"/>
      <c r="J9754" s="14"/>
      <c r="K9754" s="14"/>
      <c r="L9754" s="14"/>
      <c r="M9754" s="14"/>
      <c r="N9754" s="14"/>
      <c r="O9754" s="14"/>
      <c r="P9754" s="14"/>
    </row>
    <row r="9755" spans="9:16" x14ac:dyDescent="0.25">
      <c r="I9755" s="14"/>
      <c r="J9755" s="14"/>
      <c r="K9755" s="14"/>
      <c r="L9755" s="14"/>
      <c r="M9755" s="14"/>
      <c r="N9755" s="14"/>
      <c r="O9755" s="14"/>
      <c r="P9755" s="14"/>
    </row>
    <row r="9756" spans="9:16" x14ac:dyDescent="0.25">
      <c r="I9756" s="14"/>
      <c r="J9756" s="14"/>
      <c r="K9756" s="14"/>
      <c r="L9756" s="14"/>
      <c r="M9756" s="14"/>
      <c r="N9756" s="14"/>
      <c r="O9756" s="14"/>
      <c r="P9756" s="14"/>
    </row>
    <row r="9757" spans="9:16" x14ac:dyDescent="0.25">
      <c r="I9757" s="14"/>
      <c r="J9757" s="14"/>
      <c r="K9757" s="14"/>
      <c r="L9757" s="14"/>
      <c r="M9757" s="14"/>
      <c r="N9757" s="14"/>
      <c r="O9757" s="14"/>
      <c r="P9757" s="14"/>
    </row>
    <row r="9758" spans="9:16" x14ac:dyDescent="0.25">
      <c r="I9758" s="14"/>
      <c r="J9758" s="14"/>
      <c r="K9758" s="14"/>
      <c r="L9758" s="14"/>
      <c r="M9758" s="14"/>
      <c r="N9758" s="14"/>
      <c r="O9758" s="14"/>
      <c r="P9758" s="14"/>
    </row>
    <row r="9759" spans="9:16" x14ac:dyDescent="0.25">
      <c r="I9759" s="14"/>
      <c r="J9759" s="14"/>
      <c r="K9759" s="14"/>
      <c r="L9759" s="14"/>
      <c r="M9759" s="14"/>
      <c r="N9759" s="14"/>
      <c r="O9759" s="14"/>
      <c r="P9759" s="14"/>
    </row>
    <row r="9760" spans="9:16" x14ac:dyDescent="0.25">
      <c r="I9760" s="14"/>
      <c r="J9760" s="14"/>
      <c r="K9760" s="14"/>
      <c r="L9760" s="14"/>
      <c r="M9760" s="14"/>
      <c r="N9760" s="14"/>
      <c r="O9760" s="14"/>
      <c r="P9760" s="14"/>
    </row>
    <row r="9761" spans="9:16" x14ac:dyDescent="0.25">
      <c r="I9761" s="14"/>
      <c r="J9761" s="14"/>
      <c r="K9761" s="14"/>
      <c r="L9761" s="14"/>
      <c r="M9761" s="14"/>
      <c r="N9761" s="14"/>
      <c r="O9761" s="14"/>
      <c r="P9761" s="14"/>
    </row>
    <row r="9762" spans="9:16" x14ac:dyDescent="0.25">
      <c r="I9762" s="14"/>
      <c r="J9762" s="14"/>
      <c r="K9762" s="14"/>
      <c r="L9762" s="14"/>
      <c r="M9762" s="14"/>
      <c r="N9762" s="14"/>
      <c r="O9762" s="14"/>
      <c r="P9762" s="14"/>
    </row>
    <row r="9763" spans="9:16" x14ac:dyDescent="0.25">
      <c r="I9763" s="14"/>
      <c r="J9763" s="14"/>
      <c r="K9763" s="14"/>
      <c r="L9763" s="14"/>
      <c r="M9763" s="14"/>
      <c r="N9763" s="14"/>
      <c r="O9763" s="14"/>
      <c r="P9763" s="14"/>
    </row>
    <row r="9764" spans="9:16" x14ac:dyDescent="0.25">
      <c r="I9764" s="14"/>
      <c r="J9764" s="14"/>
      <c r="K9764" s="14"/>
      <c r="L9764" s="14"/>
      <c r="M9764" s="14"/>
      <c r="N9764" s="14"/>
      <c r="O9764" s="14"/>
      <c r="P9764" s="14"/>
    </row>
    <row r="9765" spans="9:16" x14ac:dyDescent="0.25">
      <c r="I9765" s="14"/>
      <c r="J9765" s="14"/>
      <c r="K9765" s="14"/>
      <c r="L9765" s="14"/>
      <c r="M9765" s="14"/>
      <c r="N9765" s="14"/>
      <c r="O9765" s="14"/>
      <c r="P9765" s="14"/>
    </row>
    <row r="9766" spans="9:16" x14ac:dyDescent="0.25">
      <c r="I9766" s="14"/>
      <c r="J9766" s="14"/>
      <c r="K9766" s="14"/>
      <c r="L9766" s="14"/>
      <c r="M9766" s="14"/>
      <c r="N9766" s="14"/>
      <c r="O9766" s="14"/>
      <c r="P9766" s="14"/>
    </row>
    <row r="9767" spans="9:16" x14ac:dyDescent="0.25">
      <c r="I9767" s="14"/>
      <c r="J9767" s="14"/>
      <c r="K9767" s="14"/>
      <c r="L9767" s="14"/>
      <c r="M9767" s="14"/>
      <c r="N9767" s="14"/>
      <c r="O9767" s="14"/>
      <c r="P9767" s="14"/>
    </row>
    <row r="9768" spans="9:16" x14ac:dyDescent="0.25">
      <c r="I9768" s="14"/>
      <c r="J9768" s="14"/>
      <c r="K9768" s="14"/>
      <c r="L9768" s="14"/>
      <c r="M9768" s="14"/>
      <c r="N9768" s="14"/>
      <c r="O9768" s="14"/>
      <c r="P9768" s="14"/>
    </row>
    <row r="9769" spans="9:16" x14ac:dyDescent="0.25">
      <c r="I9769" s="14"/>
      <c r="J9769" s="14"/>
      <c r="K9769" s="14"/>
      <c r="L9769" s="14"/>
      <c r="M9769" s="14"/>
      <c r="N9769" s="14"/>
      <c r="O9769" s="14"/>
      <c r="P9769" s="14"/>
    </row>
    <row r="9770" spans="9:16" x14ac:dyDescent="0.25">
      <c r="I9770" s="14"/>
      <c r="J9770" s="14"/>
      <c r="K9770" s="14"/>
      <c r="L9770" s="14"/>
      <c r="M9770" s="14"/>
      <c r="N9770" s="14"/>
      <c r="O9770" s="14"/>
      <c r="P9770" s="14"/>
    </row>
    <row r="9771" spans="9:16" x14ac:dyDescent="0.25">
      <c r="I9771" s="14"/>
      <c r="J9771" s="14"/>
      <c r="K9771" s="14"/>
      <c r="L9771" s="14"/>
      <c r="M9771" s="14"/>
      <c r="N9771" s="14"/>
      <c r="O9771" s="14"/>
      <c r="P9771" s="14"/>
    </row>
    <row r="9772" spans="9:16" x14ac:dyDescent="0.25">
      <c r="I9772" s="14"/>
      <c r="J9772" s="14"/>
      <c r="K9772" s="14"/>
      <c r="L9772" s="14"/>
      <c r="M9772" s="14"/>
      <c r="N9772" s="14"/>
      <c r="O9772" s="14"/>
      <c r="P9772" s="14"/>
    </row>
    <row r="9773" spans="9:16" x14ac:dyDescent="0.25">
      <c r="I9773" s="14"/>
      <c r="J9773" s="14"/>
      <c r="K9773" s="14"/>
      <c r="L9773" s="14"/>
      <c r="M9773" s="14"/>
      <c r="N9773" s="14"/>
      <c r="O9773" s="14"/>
      <c r="P9773" s="14"/>
    </row>
    <row r="9774" spans="9:16" x14ac:dyDescent="0.25">
      <c r="I9774" s="14"/>
      <c r="J9774" s="14"/>
      <c r="K9774" s="14"/>
      <c r="L9774" s="14"/>
      <c r="M9774" s="14"/>
      <c r="N9774" s="14"/>
      <c r="O9774" s="14"/>
      <c r="P9774" s="14"/>
    </row>
    <row r="9775" spans="9:16" x14ac:dyDescent="0.25">
      <c r="I9775" s="14"/>
      <c r="J9775" s="14"/>
      <c r="K9775" s="14"/>
      <c r="L9775" s="14"/>
      <c r="M9775" s="14"/>
      <c r="N9775" s="14"/>
      <c r="O9775" s="14"/>
      <c r="P9775" s="14"/>
    </row>
    <row r="9776" spans="9:16" x14ac:dyDescent="0.25">
      <c r="I9776" s="14"/>
      <c r="J9776" s="14"/>
      <c r="K9776" s="14"/>
      <c r="L9776" s="14"/>
      <c r="M9776" s="14"/>
      <c r="N9776" s="14"/>
      <c r="O9776" s="14"/>
      <c r="P9776" s="14"/>
    </row>
    <row r="9777" spans="9:16" x14ac:dyDescent="0.25">
      <c r="I9777" s="14"/>
      <c r="J9777" s="14"/>
      <c r="K9777" s="14"/>
      <c r="L9777" s="14"/>
      <c r="M9777" s="14"/>
      <c r="N9777" s="14"/>
      <c r="O9777" s="14"/>
      <c r="P9777" s="14"/>
    </row>
    <row r="9778" spans="9:16" x14ac:dyDescent="0.25">
      <c r="I9778" s="14"/>
      <c r="J9778" s="14"/>
      <c r="K9778" s="14"/>
      <c r="L9778" s="14"/>
      <c r="M9778" s="14"/>
      <c r="N9778" s="14"/>
      <c r="O9778" s="14"/>
      <c r="P9778" s="14"/>
    </row>
    <row r="9779" spans="9:16" x14ac:dyDescent="0.25">
      <c r="I9779" s="14"/>
      <c r="J9779" s="14"/>
      <c r="K9779" s="14"/>
      <c r="L9779" s="14"/>
      <c r="M9779" s="14"/>
      <c r="N9779" s="14"/>
      <c r="O9779" s="14"/>
      <c r="P9779" s="14"/>
    </row>
    <row r="9780" spans="9:16" x14ac:dyDescent="0.25">
      <c r="I9780" s="14"/>
      <c r="J9780" s="14"/>
      <c r="K9780" s="14"/>
      <c r="L9780" s="14"/>
      <c r="M9780" s="14"/>
      <c r="N9780" s="14"/>
      <c r="O9780" s="14"/>
      <c r="P9780" s="14"/>
    </row>
    <row r="9781" spans="9:16" x14ac:dyDescent="0.25">
      <c r="I9781" s="14"/>
      <c r="J9781" s="14"/>
      <c r="K9781" s="14"/>
      <c r="L9781" s="14"/>
      <c r="M9781" s="14"/>
      <c r="N9781" s="14"/>
      <c r="O9781" s="14"/>
      <c r="P9781" s="14"/>
    </row>
    <row r="9782" spans="9:16" x14ac:dyDescent="0.25">
      <c r="I9782" s="14"/>
      <c r="J9782" s="14"/>
      <c r="K9782" s="14"/>
      <c r="L9782" s="14"/>
      <c r="M9782" s="14"/>
      <c r="N9782" s="14"/>
      <c r="O9782" s="14"/>
      <c r="P9782" s="14"/>
    </row>
    <row r="9783" spans="9:16" x14ac:dyDescent="0.25">
      <c r="I9783" s="14"/>
      <c r="J9783" s="14"/>
      <c r="K9783" s="14"/>
      <c r="L9783" s="14"/>
      <c r="M9783" s="14"/>
      <c r="N9783" s="14"/>
      <c r="O9783" s="14"/>
      <c r="P9783" s="14"/>
    </row>
    <row r="9784" spans="9:16" x14ac:dyDescent="0.25">
      <c r="I9784" s="14"/>
      <c r="J9784" s="14"/>
      <c r="K9784" s="14"/>
      <c r="L9784" s="14"/>
      <c r="M9784" s="14"/>
      <c r="N9784" s="14"/>
      <c r="O9784" s="14"/>
      <c r="P9784" s="14"/>
    </row>
    <row r="9785" spans="9:16" x14ac:dyDescent="0.25">
      <c r="I9785" s="14"/>
      <c r="J9785" s="14"/>
      <c r="K9785" s="14"/>
      <c r="L9785" s="14"/>
      <c r="M9785" s="14"/>
      <c r="N9785" s="14"/>
      <c r="O9785" s="14"/>
      <c r="P9785" s="14"/>
    </row>
    <row r="9786" spans="9:16" x14ac:dyDescent="0.25">
      <c r="I9786" s="14"/>
      <c r="J9786" s="14"/>
      <c r="K9786" s="14"/>
      <c r="L9786" s="14"/>
      <c r="M9786" s="14"/>
      <c r="N9786" s="14"/>
      <c r="O9786" s="14"/>
      <c r="P9786" s="14"/>
    </row>
    <row r="9787" spans="9:16" x14ac:dyDescent="0.25">
      <c r="I9787" s="14"/>
      <c r="J9787" s="14"/>
      <c r="K9787" s="14"/>
      <c r="L9787" s="14"/>
      <c r="M9787" s="14"/>
      <c r="N9787" s="14"/>
      <c r="O9787" s="14"/>
      <c r="P9787" s="14"/>
    </row>
    <row r="9788" spans="9:16" x14ac:dyDescent="0.25">
      <c r="I9788" s="14"/>
      <c r="J9788" s="14"/>
      <c r="K9788" s="14"/>
      <c r="L9788" s="14"/>
      <c r="M9788" s="14"/>
      <c r="N9788" s="14"/>
      <c r="O9788" s="14"/>
      <c r="P9788" s="14"/>
    </row>
    <row r="9789" spans="9:16" x14ac:dyDescent="0.25">
      <c r="I9789" s="14"/>
      <c r="J9789" s="14"/>
      <c r="K9789" s="14"/>
      <c r="L9789" s="14"/>
      <c r="M9789" s="14"/>
      <c r="N9789" s="14"/>
      <c r="O9789" s="14"/>
      <c r="P9789" s="14"/>
    </row>
    <row r="9790" spans="9:16" x14ac:dyDescent="0.25">
      <c r="I9790" s="14"/>
      <c r="J9790" s="14"/>
      <c r="K9790" s="14"/>
      <c r="L9790" s="14"/>
      <c r="M9790" s="14"/>
      <c r="N9790" s="14"/>
      <c r="O9790" s="14"/>
      <c r="P9790" s="14"/>
    </row>
    <row r="9791" spans="9:16" x14ac:dyDescent="0.25">
      <c r="I9791" s="14"/>
      <c r="J9791" s="14"/>
      <c r="K9791" s="14"/>
      <c r="L9791" s="14"/>
      <c r="M9791" s="14"/>
      <c r="N9791" s="14"/>
      <c r="O9791" s="14"/>
      <c r="P9791" s="14"/>
    </row>
    <row r="9792" spans="9:16" x14ac:dyDescent="0.25">
      <c r="I9792" s="14"/>
      <c r="J9792" s="14"/>
      <c r="K9792" s="14"/>
      <c r="L9792" s="14"/>
      <c r="M9792" s="14"/>
      <c r="N9792" s="14"/>
      <c r="O9792" s="14"/>
      <c r="P9792" s="14"/>
    </row>
    <row r="9793" spans="9:16" x14ac:dyDescent="0.25">
      <c r="I9793" s="14"/>
      <c r="J9793" s="14"/>
      <c r="K9793" s="14"/>
      <c r="L9793" s="14"/>
      <c r="M9793" s="14"/>
      <c r="N9793" s="14"/>
      <c r="O9793" s="14"/>
      <c r="P9793" s="14"/>
    </row>
    <row r="9794" spans="9:16" x14ac:dyDescent="0.25">
      <c r="I9794" s="14"/>
      <c r="J9794" s="14"/>
      <c r="K9794" s="14"/>
      <c r="L9794" s="14"/>
      <c r="M9794" s="14"/>
      <c r="N9794" s="14"/>
      <c r="O9794" s="14"/>
      <c r="P9794" s="14"/>
    </row>
    <row r="9795" spans="9:16" x14ac:dyDescent="0.25">
      <c r="I9795" s="14"/>
      <c r="J9795" s="14"/>
      <c r="K9795" s="14"/>
      <c r="L9795" s="14"/>
      <c r="M9795" s="14"/>
      <c r="N9795" s="14"/>
      <c r="O9795" s="14"/>
      <c r="P9795" s="14"/>
    </row>
    <row r="9796" spans="9:16" x14ac:dyDescent="0.25">
      <c r="I9796" s="14"/>
      <c r="J9796" s="14"/>
      <c r="K9796" s="14"/>
      <c r="L9796" s="14"/>
      <c r="M9796" s="14"/>
      <c r="N9796" s="14"/>
      <c r="O9796" s="14"/>
      <c r="P9796" s="14"/>
    </row>
    <row r="9797" spans="9:16" x14ac:dyDescent="0.25">
      <c r="I9797" s="14"/>
      <c r="J9797" s="14"/>
      <c r="K9797" s="14"/>
      <c r="L9797" s="14"/>
      <c r="M9797" s="14"/>
      <c r="N9797" s="14"/>
      <c r="O9797" s="14"/>
      <c r="P9797" s="14"/>
    </row>
    <row r="9798" spans="9:16" x14ac:dyDescent="0.25">
      <c r="I9798" s="14"/>
      <c r="J9798" s="14"/>
      <c r="K9798" s="14"/>
      <c r="L9798" s="14"/>
      <c r="M9798" s="14"/>
      <c r="N9798" s="14"/>
      <c r="O9798" s="14"/>
      <c r="P9798" s="14"/>
    </row>
    <row r="9799" spans="9:16" x14ac:dyDescent="0.25">
      <c r="I9799" s="14"/>
      <c r="J9799" s="14"/>
      <c r="K9799" s="14"/>
      <c r="L9799" s="14"/>
      <c r="M9799" s="14"/>
      <c r="N9799" s="14"/>
      <c r="O9799" s="14"/>
      <c r="P9799" s="14"/>
    </row>
    <row r="9800" spans="9:16" x14ac:dyDescent="0.25">
      <c r="I9800" s="14"/>
      <c r="J9800" s="14"/>
      <c r="K9800" s="14"/>
      <c r="L9800" s="14"/>
      <c r="M9800" s="14"/>
      <c r="N9800" s="14"/>
      <c r="O9800" s="14"/>
      <c r="P9800" s="14"/>
    </row>
    <row r="9801" spans="9:16" x14ac:dyDescent="0.25">
      <c r="I9801" s="14"/>
      <c r="J9801" s="14"/>
      <c r="K9801" s="14"/>
      <c r="L9801" s="14"/>
      <c r="M9801" s="14"/>
      <c r="N9801" s="14"/>
      <c r="O9801" s="14"/>
      <c r="P9801" s="14"/>
    </row>
    <row r="9802" spans="9:16" x14ac:dyDescent="0.25">
      <c r="I9802" s="14"/>
      <c r="J9802" s="14"/>
      <c r="K9802" s="14"/>
      <c r="L9802" s="14"/>
      <c r="M9802" s="14"/>
      <c r="N9802" s="14"/>
      <c r="O9802" s="14"/>
      <c r="P9802" s="14"/>
    </row>
    <row r="9803" spans="9:16" x14ac:dyDescent="0.25">
      <c r="I9803" s="14"/>
      <c r="J9803" s="14"/>
      <c r="K9803" s="14"/>
      <c r="L9803" s="14"/>
      <c r="M9803" s="14"/>
      <c r="N9803" s="14"/>
      <c r="O9803" s="14"/>
      <c r="P9803" s="14"/>
    </row>
    <row r="9804" spans="9:16" x14ac:dyDescent="0.25">
      <c r="I9804" s="14"/>
      <c r="J9804" s="14"/>
      <c r="K9804" s="14"/>
      <c r="L9804" s="14"/>
      <c r="M9804" s="14"/>
      <c r="N9804" s="14"/>
      <c r="O9804" s="14"/>
      <c r="P9804" s="14"/>
    </row>
    <row r="9805" spans="9:16" x14ac:dyDescent="0.25">
      <c r="I9805" s="14"/>
      <c r="J9805" s="14"/>
      <c r="K9805" s="14"/>
      <c r="L9805" s="14"/>
      <c r="M9805" s="14"/>
      <c r="N9805" s="14"/>
      <c r="O9805" s="14"/>
      <c r="P9805" s="14"/>
    </row>
    <row r="9806" spans="9:16" x14ac:dyDescent="0.25">
      <c r="I9806" s="14"/>
      <c r="J9806" s="14"/>
      <c r="K9806" s="14"/>
      <c r="L9806" s="14"/>
      <c r="M9806" s="14"/>
      <c r="N9806" s="14"/>
      <c r="O9806" s="14"/>
      <c r="P9806" s="14"/>
    </row>
    <row r="9807" spans="9:16" x14ac:dyDescent="0.25">
      <c r="I9807" s="14"/>
      <c r="J9807" s="14"/>
      <c r="K9807" s="14"/>
      <c r="L9807" s="14"/>
      <c r="M9807" s="14"/>
      <c r="N9807" s="14"/>
      <c r="O9807" s="14"/>
      <c r="P9807" s="14"/>
    </row>
    <row r="9808" spans="9:16" x14ac:dyDescent="0.25">
      <c r="I9808" s="14"/>
      <c r="J9808" s="14"/>
      <c r="K9808" s="14"/>
      <c r="L9808" s="14"/>
      <c r="M9808" s="14"/>
      <c r="N9808" s="14"/>
      <c r="O9808" s="14"/>
      <c r="P9808" s="14"/>
    </row>
    <row r="9809" spans="9:16" x14ac:dyDescent="0.25">
      <c r="I9809" s="14"/>
      <c r="J9809" s="14"/>
      <c r="K9809" s="14"/>
      <c r="L9809" s="14"/>
      <c r="M9809" s="14"/>
      <c r="N9809" s="14"/>
      <c r="O9809" s="14"/>
      <c r="P9809" s="14"/>
    </row>
    <row r="9810" spans="9:16" x14ac:dyDescent="0.25">
      <c r="I9810" s="14"/>
      <c r="J9810" s="14"/>
      <c r="K9810" s="14"/>
      <c r="L9810" s="14"/>
      <c r="M9810" s="14"/>
      <c r="N9810" s="14"/>
      <c r="O9810" s="14"/>
      <c r="P9810" s="14"/>
    </row>
    <row r="9811" spans="9:16" x14ac:dyDescent="0.25">
      <c r="I9811" s="14"/>
      <c r="J9811" s="14"/>
      <c r="K9811" s="14"/>
      <c r="L9811" s="14"/>
      <c r="M9811" s="14"/>
      <c r="N9811" s="14"/>
      <c r="O9811" s="14"/>
      <c r="P9811" s="14"/>
    </row>
    <row r="9812" spans="9:16" x14ac:dyDescent="0.25">
      <c r="I9812" s="14"/>
      <c r="J9812" s="14"/>
      <c r="K9812" s="14"/>
      <c r="L9812" s="14"/>
      <c r="M9812" s="14"/>
      <c r="N9812" s="14"/>
      <c r="O9812" s="14"/>
      <c r="P9812" s="14"/>
    </row>
    <row r="9813" spans="9:16" x14ac:dyDescent="0.25">
      <c r="I9813" s="14"/>
      <c r="J9813" s="14"/>
      <c r="K9813" s="14"/>
      <c r="L9813" s="14"/>
      <c r="M9813" s="14"/>
      <c r="N9813" s="14"/>
      <c r="O9813" s="14"/>
      <c r="P9813" s="14"/>
    </row>
    <row r="9814" spans="9:16" x14ac:dyDescent="0.25">
      <c r="I9814" s="14"/>
      <c r="J9814" s="14"/>
      <c r="K9814" s="14"/>
      <c r="L9814" s="14"/>
      <c r="M9814" s="14"/>
      <c r="N9814" s="14"/>
      <c r="O9814" s="14"/>
      <c r="P9814" s="14"/>
    </row>
    <row r="9815" spans="9:16" x14ac:dyDescent="0.25">
      <c r="I9815" s="14"/>
      <c r="J9815" s="14"/>
      <c r="K9815" s="14"/>
      <c r="L9815" s="14"/>
      <c r="M9815" s="14"/>
      <c r="N9815" s="14"/>
      <c r="O9815" s="14"/>
      <c r="P9815" s="14"/>
    </row>
    <row r="9816" spans="9:16" x14ac:dyDescent="0.25">
      <c r="I9816" s="14"/>
      <c r="J9816" s="14"/>
      <c r="K9816" s="14"/>
      <c r="L9816" s="14"/>
      <c r="M9816" s="14"/>
      <c r="N9816" s="14"/>
      <c r="O9816" s="14"/>
      <c r="P9816" s="14"/>
    </row>
    <row r="9817" spans="9:16" x14ac:dyDescent="0.25">
      <c r="I9817" s="14"/>
      <c r="J9817" s="14"/>
      <c r="K9817" s="14"/>
      <c r="L9817" s="14"/>
      <c r="M9817" s="14"/>
      <c r="N9817" s="14"/>
      <c r="O9817" s="14"/>
      <c r="P9817" s="14"/>
    </row>
    <row r="9818" spans="9:16" x14ac:dyDescent="0.25">
      <c r="I9818" s="14"/>
      <c r="J9818" s="14"/>
      <c r="K9818" s="14"/>
      <c r="L9818" s="14"/>
      <c r="M9818" s="14"/>
      <c r="N9818" s="14"/>
      <c r="O9818" s="14"/>
      <c r="P9818" s="14"/>
    </row>
    <row r="9819" spans="9:16" x14ac:dyDescent="0.25">
      <c r="I9819" s="14"/>
      <c r="J9819" s="14"/>
      <c r="K9819" s="14"/>
      <c r="L9819" s="14"/>
      <c r="M9819" s="14"/>
      <c r="N9819" s="14"/>
      <c r="O9819" s="14"/>
      <c r="P9819" s="14"/>
    </row>
    <row r="9820" spans="9:16" x14ac:dyDescent="0.25">
      <c r="I9820" s="14"/>
      <c r="J9820" s="14"/>
      <c r="K9820" s="14"/>
      <c r="L9820" s="14"/>
      <c r="M9820" s="14"/>
      <c r="N9820" s="14"/>
      <c r="O9820" s="14"/>
      <c r="P9820" s="14"/>
    </row>
    <row r="9821" spans="9:16" x14ac:dyDescent="0.25">
      <c r="I9821" s="14"/>
      <c r="J9821" s="14"/>
      <c r="K9821" s="14"/>
      <c r="L9821" s="14"/>
      <c r="M9821" s="14"/>
      <c r="N9821" s="14"/>
      <c r="O9821" s="14"/>
      <c r="P9821" s="14"/>
    </row>
    <row r="9822" spans="9:16" x14ac:dyDescent="0.25">
      <c r="I9822" s="14"/>
      <c r="J9822" s="14"/>
      <c r="K9822" s="14"/>
      <c r="L9822" s="14"/>
      <c r="M9822" s="14"/>
      <c r="N9822" s="14"/>
      <c r="O9822" s="14"/>
      <c r="P9822" s="14"/>
    </row>
    <row r="9823" spans="9:16" x14ac:dyDescent="0.25">
      <c r="I9823" s="14"/>
      <c r="J9823" s="14"/>
      <c r="K9823" s="14"/>
      <c r="L9823" s="14"/>
      <c r="M9823" s="14"/>
      <c r="N9823" s="14"/>
      <c r="O9823" s="14"/>
      <c r="P9823" s="14"/>
    </row>
    <row r="9824" spans="9:16" x14ac:dyDescent="0.25">
      <c r="I9824" s="14"/>
      <c r="J9824" s="14"/>
      <c r="K9824" s="14"/>
      <c r="L9824" s="14"/>
      <c r="M9824" s="14"/>
      <c r="N9824" s="14"/>
      <c r="O9824" s="14"/>
      <c r="P9824" s="14"/>
    </row>
    <row r="9825" spans="9:16" x14ac:dyDescent="0.25">
      <c r="I9825" s="14"/>
      <c r="J9825" s="14"/>
      <c r="K9825" s="14"/>
      <c r="L9825" s="14"/>
      <c r="M9825" s="14"/>
      <c r="N9825" s="14"/>
      <c r="O9825" s="14"/>
      <c r="P9825" s="14"/>
    </row>
    <row r="9826" spans="9:16" x14ac:dyDescent="0.25">
      <c r="I9826" s="14"/>
      <c r="J9826" s="14"/>
      <c r="K9826" s="14"/>
      <c r="L9826" s="14"/>
      <c r="M9826" s="14"/>
      <c r="N9826" s="14"/>
      <c r="O9826" s="14"/>
      <c r="P9826" s="14"/>
    </row>
    <row r="9827" spans="9:16" x14ac:dyDescent="0.25">
      <c r="I9827" s="14"/>
      <c r="J9827" s="14"/>
      <c r="K9827" s="14"/>
      <c r="L9827" s="14"/>
      <c r="M9827" s="14"/>
      <c r="N9827" s="14"/>
      <c r="O9827" s="14"/>
      <c r="P9827" s="14"/>
    </row>
    <row r="9828" spans="9:16" x14ac:dyDescent="0.25">
      <c r="I9828" s="14"/>
      <c r="J9828" s="14"/>
      <c r="K9828" s="14"/>
      <c r="L9828" s="14"/>
      <c r="M9828" s="14"/>
      <c r="N9828" s="14"/>
      <c r="O9828" s="14"/>
      <c r="P9828" s="14"/>
    </row>
    <row r="9829" spans="9:16" x14ac:dyDescent="0.25">
      <c r="I9829" s="14"/>
      <c r="J9829" s="14"/>
      <c r="K9829" s="14"/>
      <c r="L9829" s="14"/>
      <c r="M9829" s="14"/>
      <c r="N9829" s="14"/>
      <c r="O9829" s="14"/>
      <c r="P9829" s="14"/>
    </row>
    <row r="9830" spans="9:16" x14ac:dyDescent="0.25">
      <c r="I9830" s="14"/>
      <c r="J9830" s="14"/>
      <c r="K9830" s="14"/>
      <c r="L9830" s="14"/>
      <c r="M9830" s="14"/>
      <c r="N9830" s="14"/>
      <c r="O9830" s="14"/>
      <c r="P9830" s="14"/>
    </row>
    <row r="9831" spans="9:16" x14ac:dyDescent="0.25">
      <c r="I9831" s="14"/>
      <c r="J9831" s="14"/>
      <c r="K9831" s="14"/>
      <c r="L9831" s="14"/>
      <c r="M9831" s="14"/>
      <c r="N9831" s="14"/>
      <c r="O9831" s="14"/>
      <c r="P9831" s="14"/>
    </row>
    <row r="9832" spans="9:16" x14ac:dyDescent="0.25">
      <c r="I9832" s="14"/>
      <c r="J9832" s="14"/>
      <c r="K9832" s="14"/>
      <c r="L9832" s="14"/>
      <c r="M9832" s="14"/>
      <c r="N9832" s="14"/>
      <c r="O9832" s="14"/>
      <c r="P9832" s="14"/>
    </row>
    <row r="9833" spans="9:16" x14ac:dyDescent="0.25">
      <c r="I9833" s="14"/>
      <c r="J9833" s="14"/>
      <c r="K9833" s="14"/>
      <c r="L9833" s="14"/>
      <c r="M9833" s="14"/>
      <c r="N9833" s="14"/>
      <c r="O9833" s="14"/>
      <c r="P9833" s="14"/>
    </row>
    <row r="9834" spans="9:16" x14ac:dyDescent="0.25">
      <c r="I9834" s="14"/>
      <c r="J9834" s="14"/>
      <c r="K9834" s="14"/>
      <c r="L9834" s="14"/>
      <c r="M9834" s="14"/>
      <c r="N9834" s="14"/>
      <c r="O9834" s="14"/>
      <c r="P9834" s="14"/>
    </row>
    <row r="9835" spans="9:16" x14ac:dyDescent="0.25">
      <c r="I9835" s="14"/>
      <c r="J9835" s="14"/>
      <c r="K9835" s="14"/>
      <c r="L9835" s="14"/>
      <c r="M9835" s="14"/>
      <c r="N9835" s="14"/>
      <c r="O9835" s="14"/>
      <c r="P9835" s="14"/>
    </row>
    <row r="9836" spans="9:16" x14ac:dyDescent="0.25">
      <c r="I9836" s="14"/>
      <c r="J9836" s="14"/>
      <c r="K9836" s="14"/>
      <c r="L9836" s="14"/>
      <c r="M9836" s="14"/>
      <c r="N9836" s="14"/>
      <c r="O9836" s="14"/>
      <c r="P9836" s="14"/>
    </row>
    <row r="9837" spans="9:16" x14ac:dyDescent="0.25">
      <c r="I9837" s="14"/>
      <c r="J9837" s="14"/>
      <c r="K9837" s="14"/>
      <c r="L9837" s="14"/>
      <c r="M9837" s="14"/>
      <c r="N9837" s="14"/>
      <c r="O9837" s="14"/>
      <c r="P9837" s="14"/>
    </row>
    <row r="9838" spans="9:16" x14ac:dyDescent="0.25">
      <c r="I9838" s="14"/>
      <c r="J9838" s="14"/>
      <c r="K9838" s="14"/>
      <c r="L9838" s="14"/>
      <c r="M9838" s="14"/>
      <c r="N9838" s="14"/>
      <c r="O9838" s="14"/>
      <c r="P9838" s="14"/>
    </row>
    <row r="9839" spans="9:16" x14ac:dyDescent="0.25">
      <c r="I9839" s="14"/>
      <c r="J9839" s="14"/>
      <c r="K9839" s="14"/>
      <c r="L9839" s="14"/>
      <c r="M9839" s="14"/>
      <c r="N9839" s="14"/>
      <c r="O9839" s="14"/>
      <c r="P9839" s="14"/>
    </row>
    <row r="9840" spans="9:16" x14ac:dyDescent="0.25">
      <c r="I9840" s="14"/>
      <c r="J9840" s="14"/>
      <c r="K9840" s="14"/>
      <c r="L9840" s="14"/>
      <c r="M9840" s="14"/>
      <c r="N9840" s="14"/>
      <c r="O9840" s="14"/>
      <c r="P9840" s="14"/>
    </row>
    <row r="9841" spans="9:16" x14ac:dyDescent="0.25">
      <c r="I9841" s="14"/>
      <c r="J9841" s="14"/>
      <c r="K9841" s="14"/>
      <c r="L9841" s="14"/>
      <c r="M9841" s="14"/>
      <c r="N9841" s="14"/>
      <c r="O9841" s="14"/>
      <c r="P9841" s="14"/>
    </row>
    <row r="9842" spans="9:16" x14ac:dyDescent="0.25">
      <c r="I9842" s="14"/>
      <c r="J9842" s="14"/>
      <c r="K9842" s="14"/>
      <c r="L9842" s="14"/>
      <c r="M9842" s="14"/>
      <c r="N9842" s="14"/>
      <c r="O9842" s="14"/>
      <c r="P9842" s="14"/>
    </row>
    <row r="9843" spans="9:16" x14ac:dyDescent="0.25">
      <c r="I9843" s="14"/>
      <c r="J9843" s="14"/>
      <c r="K9843" s="14"/>
      <c r="L9843" s="14"/>
      <c r="M9843" s="14"/>
      <c r="N9843" s="14"/>
      <c r="O9843" s="14"/>
      <c r="P9843" s="14"/>
    </row>
    <row r="9844" spans="9:16" x14ac:dyDescent="0.25">
      <c r="I9844" s="14"/>
      <c r="J9844" s="14"/>
      <c r="K9844" s="14"/>
      <c r="L9844" s="14"/>
      <c r="M9844" s="14"/>
      <c r="N9844" s="14"/>
      <c r="O9844" s="14"/>
      <c r="P9844" s="14"/>
    </row>
    <row r="9845" spans="9:16" x14ac:dyDescent="0.25">
      <c r="I9845" s="14"/>
      <c r="J9845" s="14"/>
      <c r="K9845" s="14"/>
      <c r="L9845" s="14"/>
      <c r="M9845" s="14"/>
      <c r="N9845" s="14"/>
      <c r="O9845" s="14"/>
      <c r="P9845" s="14"/>
    </row>
    <row r="9846" spans="9:16" x14ac:dyDescent="0.25">
      <c r="I9846" s="14"/>
      <c r="J9846" s="14"/>
      <c r="K9846" s="14"/>
      <c r="L9846" s="14"/>
      <c r="M9846" s="14"/>
      <c r="N9846" s="14"/>
      <c r="O9846" s="14"/>
      <c r="P9846" s="14"/>
    </row>
    <row r="9847" spans="9:16" x14ac:dyDescent="0.25">
      <c r="I9847" s="14"/>
      <c r="J9847" s="14"/>
      <c r="K9847" s="14"/>
      <c r="L9847" s="14"/>
      <c r="M9847" s="14"/>
      <c r="N9847" s="14"/>
      <c r="O9847" s="14"/>
      <c r="P9847" s="14"/>
    </row>
    <row r="9848" spans="9:16" x14ac:dyDescent="0.25">
      <c r="I9848" s="14"/>
      <c r="J9848" s="14"/>
      <c r="K9848" s="14"/>
      <c r="L9848" s="14"/>
      <c r="M9848" s="14"/>
      <c r="N9848" s="14"/>
      <c r="O9848" s="14"/>
      <c r="P9848" s="14"/>
    </row>
    <row r="9849" spans="9:16" x14ac:dyDescent="0.25">
      <c r="I9849" s="14"/>
      <c r="J9849" s="14"/>
      <c r="K9849" s="14"/>
      <c r="L9849" s="14"/>
      <c r="M9849" s="14"/>
      <c r="N9849" s="14"/>
      <c r="O9849" s="14"/>
      <c r="P9849" s="14"/>
    </row>
    <row r="9850" spans="9:16" x14ac:dyDescent="0.25">
      <c r="I9850" s="14"/>
      <c r="J9850" s="14"/>
      <c r="K9850" s="14"/>
      <c r="L9850" s="14"/>
      <c r="M9850" s="14"/>
      <c r="N9850" s="14"/>
      <c r="O9850" s="14"/>
      <c r="P9850" s="14"/>
    </row>
    <row r="9851" spans="9:16" x14ac:dyDescent="0.25">
      <c r="I9851" s="14"/>
      <c r="J9851" s="14"/>
      <c r="K9851" s="14"/>
      <c r="L9851" s="14"/>
      <c r="M9851" s="14"/>
      <c r="N9851" s="14"/>
      <c r="O9851" s="14"/>
      <c r="P9851" s="14"/>
    </row>
    <row r="9852" spans="9:16" x14ac:dyDescent="0.25">
      <c r="I9852" s="14"/>
      <c r="J9852" s="14"/>
      <c r="K9852" s="14"/>
      <c r="L9852" s="14"/>
      <c r="M9852" s="14"/>
      <c r="N9852" s="14"/>
      <c r="O9852" s="14"/>
      <c r="P9852" s="14"/>
    </row>
    <row r="9853" spans="9:16" x14ac:dyDescent="0.25">
      <c r="I9853" s="14"/>
      <c r="J9853" s="14"/>
      <c r="K9853" s="14"/>
      <c r="L9853" s="14"/>
      <c r="M9853" s="14"/>
      <c r="N9853" s="14"/>
      <c r="O9853" s="14"/>
      <c r="P9853" s="14"/>
    </row>
    <row r="9854" spans="9:16" x14ac:dyDescent="0.25">
      <c r="I9854" s="14"/>
      <c r="J9854" s="14"/>
      <c r="K9854" s="14"/>
      <c r="L9854" s="14"/>
      <c r="M9854" s="14"/>
      <c r="N9854" s="14"/>
      <c r="O9854" s="14"/>
      <c r="P9854" s="14"/>
    </row>
    <row r="9855" spans="9:16" x14ac:dyDescent="0.25">
      <c r="I9855" s="14"/>
      <c r="J9855" s="14"/>
      <c r="K9855" s="14"/>
      <c r="L9855" s="14"/>
      <c r="M9855" s="14"/>
      <c r="N9855" s="14"/>
      <c r="O9855" s="14"/>
      <c r="P9855" s="14"/>
    </row>
    <row r="9856" spans="9:16" x14ac:dyDescent="0.25">
      <c r="I9856" s="14"/>
      <c r="J9856" s="14"/>
      <c r="K9856" s="14"/>
      <c r="L9856" s="14"/>
      <c r="M9856" s="14"/>
      <c r="N9856" s="14"/>
      <c r="O9856" s="14"/>
      <c r="P9856" s="14"/>
    </row>
    <row r="9857" spans="9:16" x14ac:dyDescent="0.25">
      <c r="I9857" s="14"/>
      <c r="J9857" s="14"/>
      <c r="K9857" s="14"/>
      <c r="L9857" s="14"/>
      <c r="M9857" s="14"/>
      <c r="N9857" s="14"/>
      <c r="O9857" s="14"/>
      <c r="P9857" s="14"/>
    </row>
    <row r="9858" spans="9:16" x14ac:dyDescent="0.25">
      <c r="I9858" s="14"/>
      <c r="J9858" s="14"/>
      <c r="K9858" s="14"/>
      <c r="L9858" s="14"/>
      <c r="M9858" s="14"/>
      <c r="N9858" s="14"/>
      <c r="O9858" s="14"/>
      <c r="P9858" s="14"/>
    </row>
    <row r="9859" spans="9:16" x14ac:dyDescent="0.25">
      <c r="I9859" s="14"/>
      <c r="J9859" s="14"/>
      <c r="K9859" s="14"/>
      <c r="L9859" s="14"/>
      <c r="M9859" s="14"/>
      <c r="N9859" s="14"/>
      <c r="O9859" s="14"/>
      <c r="P9859" s="14"/>
    </row>
    <row r="9860" spans="9:16" x14ac:dyDescent="0.25">
      <c r="I9860" s="14"/>
      <c r="J9860" s="14"/>
      <c r="K9860" s="14"/>
      <c r="L9860" s="14"/>
      <c r="M9860" s="14"/>
      <c r="N9860" s="14"/>
      <c r="O9860" s="14"/>
      <c r="P9860" s="14"/>
    </row>
    <row r="9861" spans="9:16" x14ac:dyDescent="0.25">
      <c r="I9861" s="14"/>
      <c r="J9861" s="14"/>
      <c r="K9861" s="14"/>
      <c r="L9861" s="14"/>
      <c r="M9861" s="14"/>
      <c r="N9861" s="14"/>
      <c r="O9861" s="14"/>
      <c r="P9861" s="14"/>
    </row>
    <row r="9862" spans="9:16" x14ac:dyDescent="0.25">
      <c r="I9862" s="14"/>
      <c r="J9862" s="14"/>
      <c r="K9862" s="14"/>
      <c r="L9862" s="14"/>
      <c r="M9862" s="14"/>
      <c r="N9862" s="14"/>
      <c r="O9862" s="14"/>
      <c r="P9862" s="14"/>
    </row>
    <row r="9863" spans="9:16" x14ac:dyDescent="0.25">
      <c r="I9863" s="14"/>
      <c r="J9863" s="14"/>
      <c r="K9863" s="14"/>
      <c r="L9863" s="14"/>
      <c r="M9863" s="14"/>
      <c r="N9863" s="14"/>
      <c r="O9863" s="14"/>
      <c r="P9863" s="14"/>
    </row>
    <row r="9864" spans="9:16" x14ac:dyDescent="0.25">
      <c r="I9864" s="14"/>
      <c r="J9864" s="14"/>
      <c r="K9864" s="14"/>
      <c r="L9864" s="14"/>
      <c r="M9864" s="14"/>
      <c r="N9864" s="14"/>
      <c r="O9864" s="14"/>
      <c r="P9864" s="14"/>
    </row>
    <row r="9865" spans="9:16" x14ac:dyDescent="0.25">
      <c r="I9865" s="14"/>
      <c r="J9865" s="14"/>
      <c r="K9865" s="14"/>
      <c r="L9865" s="14"/>
      <c r="M9865" s="14"/>
      <c r="N9865" s="14"/>
      <c r="O9865" s="14"/>
      <c r="P9865" s="14"/>
    </row>
    <row r="9866" spans="9:16" x14ac:dyDescent="0.25">
      <c r="I9866" s="14"/>
      <c r="J9866" s="14"/>
      <c r="K9866" s="14"/>
      <c r="L9866" s="14"/>
      <c r="M9866" s="14"/>
      <c r="N9866" s="14"/>
      <c r="O9866" s="14"/>
      <c r="P9866" s="14"/>
    </row>
    <row r="9867" spans="9:16" x14ac:dyDescent="0.25">
      <c r="I9867" s="14"/>
      <c r="J9867" s="14"/>
      <c r="K9867" s="14"/>
      <c r="L9867" s="14"/>
      <c r="M9867" s="14"/>
      <c r="N9867" s="14"/>
      <c r="O9867" s="14"/>
      <c r="P9867" s="14"/>
    </row>
    <row r="9868" spans="9:16" x14ac:dyDescent="0.25">
      <c r="I9868" s="14"/>
      <c r="J9868" s="14"/>
      <c r="K9868" s="14"/>
      <c r="L9868" s="14"/>
      <c r="M9868" s="14"/>
      <c r="N9868" s="14"/>
      <c r="O9868" s="14"/>
      <c r="P9868" s="14"/>
    </row>
    <row r="9869" spans="9:16" x14ac:dyDescent="0.25">
      <c r="I9869" s="14"/>
      <c r="J9869" s="14"/>
      <c r="K9869" s="14"/>
      <c r="L9869" s="14"/>
      <c r="M9869" s="14"/>
      <c r="N9869" s="14"/>
      <c r="O9869" s="14"/>
      <c r="P9869" s="14"/>
    </row>
    <row r="9870" spans="9:16" x14ac:dyDescent="0.25">
      <c r="I9870" s="14"/>
      <c r="J9870" s="14"/>
      <c r="K9870" s="14"/>
      <c r="L9870" s="14"/>
      <c r="M9870" s="14"/>
      <c r="N9870" s="14"/>
      <c r="O9870" s="14"/>
      <c r="P9870" s="14"/>
    </row>
    <row r="9871" spans="9:16" x14ac:dyDescent="0.25">
      <c r="I9871" s="14"/>
      <c r="J9871" s="14"/>
      <c r="K9871" s="14"/>
      <c r="L9871" s="14"/>
      <c r="M9871" s="14"/>
      <c r="N9871" s="14"/>
      <c r="O9871" s="14"/>
      <c r="P9871" s="14"/>
    </row>
    <row r="9872" spans="9:16" x14ac:dyDescent="0.25">
      <c r="I9872" s="14"/>
      <c r="J9872" s="14"/>
      <c r="K9872" s="14"/>
      <c r="L9872" s="14"/>
      <c r="M9872" s="14"/>
      <c r="N9872" s="14"/>
      <c r="O9872" s="14"/>
      <c r="P9872" s="14"/>
    </row>
    <row r="9873" spans="9:16" x14ac:dyDescent="0.25">
      <c r="I9873" s="14"/>
      <c r="J9873" s="14"/>
      <c r="K9873" s="14"/>
      <c r="L9873" s="14"/>
      <c r="M9873" s="14"/>
      <c r="N9873" s="14"/>
      <c r="O9873" s="14"/>
      <c r="P9873" s="14"/>
    </row>
    <row r="9874" spans="9:16" x14ac:dyDescent="0.25">
      <c r="I9874" s="14"/>
      <c r="J9874" s="14"/>
      <c r="K9874" s="14"/>
      <c r="L9874" s="14"/>
      <c r="M9874" s="14"/>
      <c r="N9874" s="14"/>
      <c r="O9874" s="14"/>
      <c r="P9874" s="14"/>
    </row>
    <row r="9875" spans="9:16" x14ac:dyDescent="0.25">
      <c r="I9875" s="14"/>
      <c r="J9875" s="14"/>
      <c r="K9875" s="14"/>
      <c r="L9875" s="14"/>
      <c r="M9875" s="14"/>
      <c r="N9875" s="14"/>
      <c r="O9875" s="14"/>
      <c r="P9875" s="14"/>
    </row>
    <row r="9876" spans="9:16" x14ac:dyDescent="0.25">
      <c r="I9876" s="14"/>
      <c r="J9876" s="14"/>
      <c r="K9876" s="14"/>
      <c r="L9876" s="14"/>
      <c r="M9876" s="14"/>
      <c r="N9876" s="14"/>
      <c r="O9876" s="14"/>
      <c r="P9876" s="14"/>
    </row>
    <row r="9877" spans="9:16" x14ac:dyDescent="0.25">
      <c r="I9877" s="14"/>
      <c r="J9877" s="14"/>
      <c r="K9877" s="14"/>
      <c r="L9877" s="14"/>
      <c r="M9877" s="14"/>
      <c r="N9877" s="14"/>
      <c r="O9877" s="14"/>
      <c r="P9877" s="14"/>
    </row>
    <row r="9878" spans="9:16" x14ac:dyDescent="0.25">
      <c r="I9878" s="14"/>
      <c r="J9878" s="14"/>
      <c r="K9878" s="14"/>
      <c r="L9878" s="14"/>
      <c r="M9878" s="14"/>
      <c r="N9878" s="14"/>
      <c r="O9878" s="14"/>
      <c r="P9878" s="14"/>
    </row>
    <row r="9879" spans="9:16" x14ac:dyDescent="0.25">
      <c r="I9879" s="14"/>
      <c r="J9879" s="14"/>
      <c r="K9879" s="14"/>
      <c r="L9879" s="14"/>
      <c r="M9879" s="14"/>
      <c r="N9879" s="14"/>
      <c r="O9879" s="14"/>
      <c r="P9879" s="14"/>
    </row>
    <row r="9880" spans="9:16" x14ac:dyDescent="0.25">
      <c r="I9880" s="14"/>
      <c r="J9880" s="14"/>
      <c r="K9880" s="14"/>
      <c r="L9880" s="14"/>
      <c r="M9880" s="14"/>
      <c r="N9880" s="14"/>
      <c r="O9880" s="14"/>
      <c r="P9880" s="14"/>
    </row>
    <row r="9881" spans="9:16" x14ac:dyDescent="0.25">
      <c r="I9881" s="14"/>
      <c r="J9881" s="14"/>
      <c r="K9881" s="14"/>
      <c r="L9881" s="14"/>
      <c r="M9881" s="14"/>
      <c r="N9881" s="14"/>
      <c r="O9881" s="14"/>
      <c r="P9881" s="14"/>
    </row>
    <row r="9882" spans="9:16" x14ac:dyDescent="0.25">
      <c r="I9882" s="14"/>
      <c r="J9882" s="14"/>
      <c r="K9882" s="14"/>
      <c r="L9882" s="14"/>
      <c r="M9882" s="14"/>
      <c r="N9882" s="14"/>
      <c r="O9882" s="14"/>
      <c r="P9882" s="14"/>
    </row>
    <row r="9883" spans="9:16" x14ac:dyDescent="0.25">
      <c r="I9883" s="14"/>
      <c r="J9883" s="14"/>
      <c r="K9883" s="14"/>
      <c r="L9883" s="14"/>
      <c r="M9883" s="14"/>
      <c r="N9883" s="14"/>
      <c r="O9883" s="14"/>
      <c r="P9883" s="14"/>
    </row>
    <row r="9884" spans="9:16" x14ac:dyDescent="0.25">
      <c r="I9884" s="14"/>
      <c r="J9884" s="14"/>
      <c r="K9884" s="14"/>
      <c r="L9884" s="14"/>
      <c r="M9884" s="14"/>
      <c r="N9884" s="14"/>
      <c r="O9884" s="14"/>
      <c r="P9884" s="14"/>
    </row>
    <row r="9885" spans="9:16" x14ac:dyDescent="0.25">
      <c r="I9885" s="14"/>
      <c r="J9885" s="14"/>
      <c r="K9885" s="14"/>
      <c r="L9885" s="14"/>
      <c r="M9885" s="14"/>
      <c r="N9885" s="14"/>
      <c r="O9885" s="14"/>
      <c r="P9885" s="14"/>
    </row>
    <row r="9886" spans="9:16" x14ac:dyDescent="0.25">
      <c r="I9886" s="14"/>
      <c r="J9886" s="14"/>
      <c r="K9886" s="14"/>
      <c r="L9886" s="14"/>
      <c r="M9886" s="14"/>
      <c r="N9886" s="14"/>
      <c r="O9886" s="14"/>
      <c r="P9886" s="14"/>
    </row>
    <row r="9887" spans="9:16" x14ac:dyDescent="0.25">
      <c r="I9887" s="14"/>
      <c r="J9887" s="14"/>
      <c r="K9887" s="14"/>
      <c r="L9887" s="14"/>
      <c r="M9887" s="14"/>
      <c r="N9887" s="14"/>
      <c r="O9887" s="14"/>
      <c r="P9887" s="14"/>
    </row>
    <row r="9888" spans="9:16" x14ac:dyDescent="0.25">
      <c r="I9888" s="14"/>
      <c r="J9888" s="14"/>
      <c r="K9888" s="14"/>
      <c r="L9888" s="14"/>
      <c r="M9888" s="14"/>
      <c r="N9888" s="14"/>
      <c r="O9888" s="14"/>
      <c r="P9888" s="14"/>
    </row>
    <row r="9889" spans="9:16" x14ac:dyDescent="0.25">
      <c r="I9889" s="14"/>
      <c r="J9889" s="14"/>
      <c r="K9889" s="14"/>
      <c r="L9889" s="14"/>
      <c r="M9889" s="14"/>
      <c r="N9889" s="14"/>
      <c r="O9889" s="14"/>
      <c r="P9889" s="14"/>
    </row>
    <row r="9890" spans="9:16" x14ac:dyDescent="0.25">
      <c r="I9890" s="14"/>
      <c r="J9890" s="14"/>
      <c r="K9890" s="14"/>
      <c r="L9890" s="14"/>
      <c r="M9890" s="14"/>
      <c r="N9890" s="14"/>
      <c r="O9890" s="14"/>
      <c r="P9890" s="14"/>
    </row>
    <row r="9891" spans="9:16" x14ac:dyDescent="0.25">
      <c r="I9891" s="14"/>
      <c r="J9891" s="14"/>
      <c r="K9891" s="14"/>
      <c r="L9891" s="14"/>
      <c r="M9891" s="14"/>
      <c r="N9891" s="14"/>
      <c r="O9891" s="14"/>
      <c r="P9891" s="14"/>
    </row>
    <row r="9892" spans="9:16" x14ac:dyDescent="0.25">
      <c r="I9892" s="14"/>
      <c r="J9892" s="14"/>
      <c r="K9892" s="14"/>
      <c r="L9892" s="14"/>
      <c r="M9892" s="14"/>
      <c r="N9892" s="14"/>
      <c r="O9892" s="14"/>
      <c r="P9892" s="14"/>
    </row>
    <row r="9893" spans="9:16" x14ac:dyDescent="0.25">
      <c r="I9893" s="14"/>
      <c r="J9893" s="14"/>
      <c r="K9893" s="14"/>
      <c r="L9893" s="14"/>
      <c r="M9893" s="14"/>
      <c r="N9893" s="14"/>
      <c r="O9893" s="14"/>
      <c r="P9893" s="14"/>
    </row>
    <row r="9894" spans="9:16" x14ac:dyDescent="0.25">
      <c r="I9894" s="14"/>
      <c r="J9894" s="14"/>
      <c r="K9894" s="14"/>
      <c r="L9894" s="14"/>
      <c r="M9894" s="14"/>
      <c r="N9894" s="14"/>
      <c r="O9894" s="14"/>
      <c r="P9894" s="14"/>
    </row>
    <row r="9895" spans="9:16" x14ac:dyDescent="0.25">
      <c r="I9895" s="14"/>
      <c r="J9895" s="14"/>
      <c r="K9895" s="14"/>
      <c r="L9895" s="14"/>
      <c r="M9895" s="14"/>
      <c r="N9895" s="14"/>
      <c r="O9895" s="14"/>
      <c r="P9895" s="14"/>
    </row>
    <row r="9896" spans="9:16" x14ac:dyDescent="0.25">
      <c r="I9896" s="14"/>
      <c r="J9896" s="14"/>
      <c r="K9896" s="14"/>
      <c r="L9896" s="14"/>
      <c r="M9896" s="14"/>
      <c r="N9896" s="14"/>
      <c r="O9896" s="14"/>
      <c r="P9896" s="14"/>
    </row>
    <row r="9897" spans="9:16" x14ac:dyDescent="0.25">
      <c r="I9897" s="14"/>
      <c r="J9897" s="14"/>
      <c r="K9897" s="14"/>
      <c r="L9897" s="14"/>
      <c r="M9897" s="14"/>
      <c r="N9897" s="14"/>
      <c r="O9897" s="14"/>
      <c r="P9897" s="14"/>
    </row>
    <row r="9898" spans="9:16" x14ac:dyDescent="0.25">
      <c r="I9898" s="14"/>
      <c r="J9898" s="14"/>
      <c r="K9898" s="14"/>
      <c r="L9898" s="14"/>
      <c r="M9898" s="14"/>
      <c r="N9898" s="14"/>
      <c r="O9898" s="14"/>
      <c r="P9898" s="14"/>
    </row>
    <row r="9899" spans="9:16" x14ac:dyDescent="0.25">
      <c r="I9899" s="14"/>
      <c r="J9899" s="14"/>
      <c r="K9899" s="14"/>
      <c r="L9899" s="14"/>
      <c r="M9899" s="14"/>
      <c r="N9899" s="14"/>
      <c r="O9899" s="14"/>
      <c r="P9899" s="14"/>
    </row>
    <row r="9900" spans="9:16" x14ac:dyDescent="0.25">
      <c r="I9900" s="14"/>
      <c r="J9900" s="14"/>
      <c r="K9900" s="14"/>
      <c r="L9900" s="14"/>
      <c r="M9900" s="14"/>
      <c r="N9900" s="14"/>
      <c r="O9900" s="14"/>
      <c r="P9900" s="14"/>
    </row>
    <row r="9901" spans="9:16" x14ac:dyDescent="0.25">
      <c r="I9901" s="14"/>
      <c r="J9901" s="14"/>
      <c r="K9901" s="14"/>
      <c r="L9901" s="14"/>
      <c r="M9901" s="14"/>
      <c r="N9901" s="14"/>
      <c r="O9901" s="14"/>
      <c r="P9901" s="14"/>
    </row>
    <row r="9902" spans="9:16" x14ac:dyDescent="0.25">
      <c r="I9902" s="14"/>
      <c r="J9902" s="14"/>
      <c r="K9902" s="14"/>
      <c r="L9902" s="14"/>
      <c r="M9902" s="14"/>
      <c r="N9902" s="14"/>
      <c r="O9902" s="14"/>
      <c r="P9902" s="14"/>
    </row>
    <row r="9903" spans="9:16" x14ac:dyDescent="0.25">
      <c r="I9903" s="14"/>
      <c r="J9903" s="14"/>
      <c r="K9903" s="14"/>
      <c r="L9903" s="14"/>
      <c r="M9903" s="14"/>
      <c r="N9903" s="14"/>
      <c r="O9903" s="14"/>
      <c r="P9903" s="14"/>
    </row>
    <row r="9904" spans="9:16" x14ac:dyDescent="0.25">
      <c r="I9904" s="14"/>
      <c r="J9904" s="14"/>
      <c r="K9904" s="14"/>
      <c r="L9904" s="14"/>
      <c r="M9904" s="14"/>
      <c r="N9904" s="14"/>
      <c r="O9904" s="14"/>
      <c r="P9904" s="14"/>
    </row>
    <row r="9905" spans="9:16" x14ac:dyDescent="0.25">
      <c r="I9905" s="14"/>
      <c r="J9905" s="14"/>
      <c r="K9905" s="14"/>
      <c r="L9905" s="14"/>
      <c r="M9905" s="14"/>
      <c r="N9905" s="14"/>
      <c r="O9905" s="14"/>
      <c r="P9905" s="14"/>
    </row>
    <row r="9906" spans="9:16" x14ac:dyDescent="0.25">
      <c r="I9906" s="14"/>
      <c r="J9906" s="14"/>
      <c r="K9906" s="14"/>
      <c r="L9906" s="14"/>
      <c r="M9906" s="14"/>
      <c r="N9906" s="14"/>
      <c r="O9906" s="14"/>
      <c r="P9906" s="14"/>
    </row>
    <row r="9907" spans="9:16" x14ac:dyDescent="0.25">
      <c r="I9907" s="14"/>
      <c r="J9907" s="14"/>
      <c r="K9907" s="14"/>
      <c r="L9907" s="14"/>
      <c r="M9907" s="14"/>
      <c r="N9907" s="14"/>
      <c r="O9907" s="14"/>
      <c r="P9907" s="14"/>
    </row>
    <row r="9908" spans="9:16" x14ac:dyDescent="0.25">
      <c r="I9908" s="14"/>
      <c r="J9908" s="14"/>
      <c r="K9908" s="14"/>
      <c r="L9908" s="14"/>
      <c r="M9908" s="14"/>
      <c r="N9908" s="14"/>
      <c r="O9908" s="14"/>
      <c r="P9908" s="14"/>
    </row>
    <row r="9909" spans="9:16" x14ac:dyDescent="0.25">
      <c r="I9909" s="14"/>
      <c r="J9909" s="14"/>
      <c r="K9909" s="14"/>
      <c r="L9909" s="14"/>
      <c r="M9909" s="14"/>
      <c r="N9909" s="14"/>
      <c r="O9909" s="14"/>
      <c r="P9909" s="14"/>
    </row>
    <row r="9910" spans="9:16" x14ac:dyDescent="0.25">
      <c r="I9910" s="14"/>
      <c r="J9910" s="14"/>
      <c r="K9910" s="14"/>
      <c r="L9910" s="14"/>
      <c r="M9910" s="14"/>
      <c r="N9910" s="14"/>
      <c r="O9910" s="14"/>
      <c r="P9910" s="14"/>
    </row>
    <row r="9911" spans="9:16" x14ac:dyDescent="0.25">
      <c r="I9911" s="14"/>
      <c r="J9911" s="14"/>
      <c r="K9911" s="14"/>
      <c r="L9911" s="14"/>
      <c r="M9911" s="14"/>
      <c r="N9911" s="14"/>
      <c r="O9911" s="14"/>
      <c r="P9911" s="14"/>
    </row>
    <row r="9912" spans="9:16" x14ac:dyDescent="0.25">
      <c r="I9912" s="14"/>
      <c r="J9912" s="14"/>
      <c r="K9912" s="14"/>
      <c r="L9912" s="14"/>
      <c r="M9912" s="14"/>
      <c r="N9912" s="14"/>
      <c r="O9912" s="14"/>
      <c r="P9912" s="14"/>
    </row>
    <row r="9913" spans="9:16" x14ac:dyDescent="0.25">
      <c r="I9913" s="14"/>
      <c r="J9913" s="14"/>
      <c r="K9913" s="14"/>
      <c r="L9913" s="14"/>
      <c r="M9913" s="14"/>
      <c r="N9913" s="14"/>
      <c r="O9913" s="14"/>
      <c r="P9913" s="14"/>
    </row>
    <row r="9914" spans="9:16" x14ac:dyDescent="0.25">
      <c r="I9914" s="14"/>
      <c r="J9914" s="14"/>
      <c r="K9914" s="14"/>
      <c r="L9914" s="14"/>
      <c r="M9914" s="14"/>
      <c r="N9914" s="14"/>
      <c r="O9914" s="14"/>
      <c r="P9914" s="14"/>
    </row>
    <row r="9915" spans="9:16" x14ac:dyDescent="0.25">
      <c r="I9915" s="14"/>
      <c r="J9915" s="14"/>
      <c r="K9915" s="14"/>
      <c r="L9915" s="14"/>
      <c r="M9915" s="14"/>
      <c r="N9915" s="14"/>
      <c r="O9915" s="14"/>
      <c r="P9915" s="14"/>
    </row>
    <row r="9916" spans="9:16" x14ac:dyDescent="0.25">
      <c r="I9916" s="14"/>
      <c r="J9916" s="14"/>
      <c r="K9916" s="14"/>
      <c r="L9916" s="14"/>
      <c r="M9916" s="14"/>
      <c r="N9916" s="14"/>
      <c r="O9916" s="14"/>
      <c r="P9916" s="14"/>
    </row>
    <row r="9917" spans="9:16" x14ac:dyDescent="0.25">
      <c r="I9917" s="14"/>
      <c r="J9917" s="14"/>
      <c r="K9917" s="14"/>
      <c r="L9917" s="14"/>
      <c r="M9917" s="14"/>
      <c r="N9917" s="14"/>
      <c r="O9917" s="14"/>
      <c r="P9917" s="14"/>
    </row>
    <row r="9918" spans="9:16" x14ac:dyDescent="0.25">
      <c r="I9918" s="14"/>
      <c r="J9918" s="14"/>
      <c r="K9918" s="14"/>
      <c r="L9918" s="14"/>
      <c r="M9918" s="14"/>
      <c r="N9918" s="14"/>
      <c r="O9918" s="14"/>
      <c r="P9918" s="14"/>
    </row>
    <row r="9919" spans="9:16" x14ac:dyDescent="0.25">
      <c r="I9919" s="14"/>
      <c r="J9919" s="14"/>
      <c r="K9919" s="14"/>
      <c r="L9919" s="14"/>
      <c r="M9919" s="14"/>
      <c r="N9919" s="14"/>
      <c r="O9919" s="14"/>
      <c r="P9919" s="14"/>
    </row>
    <row r="9920" spans="9:16" x14ac:dyDescent="0.25">
      <c r="I9920" s="14"/>
      <c r="J9920" s="14"/>
      <c r="K9920" s="14"/>
      <c r="L9920" s="14"/>
      <c r="M9920" s="14"/>
      <c r="N9920" s="14"/>
      <c r="O9920" s="14"/>
      <c r="P9920" s="14"/>
    </row>
    <row r="9921" spans="9:16" x14ac:dyDescent="0.25">
      <c r="I9921" s="14"/>
      <c r="J9921" s="14"/>
      <c r="K9921" s="14"/>
      <c r="L9921" s="14"/>
      <c r="M9921" s="14"/>
      <c r="N9921" s="14"/>
      <c r="O9921" s="14"/>
      <c r="P9921" s="14"/>
    </row>
    <row r="9922" spans="9:16" x14ac:dyDescent="0.25">
      <c r="I9922" s="14"/>
      <c r="J9922" s="14"/>
      <c r="K9922" s="14"/>
      <c r="L9922" s="14"/>
      <c r="M9922" s="14"/>
      <c r="N9922" s="14"/>
      <c r="O9922" s="14"/>
      <c r="P9922" s="14"/>
    </row>
    <row r="9923" spans="9:16" x14ac:dyDescent="0.25">
      <c r="I9923" s="14"/>
      <c r="J9923" s="14"/>
      <c r="K9923" s="14"/>
      <c r="L9923" s="14"/>
      <c r="M9923" s="14"/>
      <c r="N9923" s="14"/>
      <c r="O9923" s="14"/>
      <c r="P9923" s="14"/>
    </row>
    <row r="9924" spans="9:16" x14ac:dyDescent="0.25">
      <c r="I9924" s="14"/>
      <c r="J9924" s="14"/>
      <c r="K9924" s="14"/>
      <c r="L9924" s="14"/>
      <c r="M9924" s="14"/>
      <c r="N9924" s="14"/>
      <c r="O9924" s="14"/>
      <c r="P9924" s="14"/>
    </row>
    <row r="9925" spans="9:16" x14ac:dyDescent="0.25">
      <c r="I9925" s="14"/>
      <c r="J9925" s="14"/>
      <c r="K9925" s="14"/>
      <c r="L9925" s="14"/>
      <c r="M9925" s="14"/>
      <c r="N9925" s="14"/>
      <c r="O9925" s="14"/>
      <c r="P9925" s="14"/>
    </row>
    <row r="9926" spans="9:16" x14ac:dyDescent="0.25">
      <c r="I9926" s="14"/>
      <c r="J9926" s="14"/>
      <c r="K9926" s="14"/>
      <c r="L9926" s="14"/>
      <c r="M9926" s="14"/>
      <c r="N9926" s="14"/>
      <c r="O9926" s="14"/>
      <c r="P9926" s="14"/>
    </row>
    <row r="9927" spans="9:16" x14ac:dyDescent="0.25">
      <c r="I9927" s="14"/>
      <c r="J9927" s="14"/>
      <c r="K9927" s="14"/>
      <c r="L9927" s="14"/>
      <c r="M9927" s="14"/>
      <c r="N9927" s="14"/>
      <c r="O9927" s="14"/>
      <c r="P9927" s="14"/>
    </row>
    <row r="9928" spans="9:16" x14ac:dyDescent="0.25">
      <c r="I9928" s="14"/>
      <c r="J9928" s="14"/>
      <c r="K9928" s="14"/>
      <c r="L9928" s="14"/>
      <c r="M9928" s="14"/>
      <c r="N9928" s="14"/>
      <c r="O9928" s="14"/>
      <c r="P9928" s="14"/>
    </row>
    <row r="9929" spans="9:16" x14ac:dyDescent="0.25">
      <c r="I9929" s="14"/>
      <c r="J9929" s="14"/>
      <c r="K9929" s="14"/>
      <c r="L9929" s="14"/>
      <c r="M9929" s="14"/>
      <c r="N9929" s="14"/>
      <c r="O9929" s="14"/>
      <c r="P9929" s="14"/>
    </row>
    <row r="9930" spans="9:16" x14ac:dyDescent="0.25">
      <c r="I9930" s="14"/>
      <c r="J9930" s="14"/>
      <c r="K9930" s="14"/>
      <c r="L9930" s="14"/>
      <c r="M9930" s="14"/>
      <c r="N9930" s="14"/>
      <c r="O9930" s="14"/>
      <c r="P9930" s="14"/>
    </row>
    <row r="9931" spans="9:16" x14ac:dyDescent="0.25">
      <c r="I9931" s="14"/>
      <c r="J9931" s="14"/>
      <c r="K9931" s="14"/>
      <c r="L9931" s="14"/>
      <c r="M9931" s="14"/>
      <c r="N9931" s="14"/>
      <c r="O9931" s="14"/>
      <c r="P9931" s="14"/>
    </row>
    <row r="9932" spans="9:16" x14ac:dyDescent="0.25">
      <c r="I9932" s="14"/>
      <c r="J9932" s="14"/>
      <c r="K9932" s="14"/>
      <c r="L9932" s="14"/>
      <c r="M9932" s="14"/>
      <c r="N9932" s="14"/>
      <c r="O9932" s="14"/>
      <c r="P9932" s="14"/>
    </row>
    <row r="9933" spans="9:16" x14ac:dyDescent="0.25">
      <c r="I9933" s="14"/>
      <c r="J9933" s="14"/>
      <c r="K9933" s="14"/>
      <c r="L9933" s="14"/>
      <c r="M9933" s="14"/>
      <c r="N9933" s="14"/>
      <c r="O9933" s="14"/>
      <c r="P9933" s="14"/>
    </row>
    <row r="9934" spans="9:16" x14ac:dyDescent="0.25">
      <c r="I9934" s="14"/>
      <c r="J9934" s="14"/>
      <c r="K9934" s="14"/>
      <c r="L9934" s="14"/>
      <c r="M9934" s="14"/>
      <c r="N9934" s="14"/>
      <c r="O9934" s="14"/>
      <c r="P9934" s="14"/>
    </row>
    <row r="9935" spans="9:16" x14ac:dyDescent="0.25">
      <c r="I9935" s="14"/>
      <c r="J9935" s="14"/>
      <c r="K9935" s="14"/>
      <c r="L9935" s="14"/>
      <c r="M9935" s="14"/>
      <c r="N9935" s="14"/>
      <c r="O9935" s="14"/>
      <c r="P9935" s="14"/>
    </row>
    <row r="9936" spans="9:16" x14ac:dyDescent="0.25">
      <c r="I9936" s="14"/>
      <c r="J9936" s="14"/>
      <c r="K9936" s="14"/>
      <c r="L9936" s="14"/>
      <c r="M9936" s="14"/>
      <c r="N9936" s="14"/>
      <c r="O9936" s="14"/>
      <c r="P9936" s="14"/>
    </row>
    <row r="9937" spans="9:16" x14ac:dyDescent="0.25">
      <c r="I9937" s="14"/>
      <c r="J9937" s="14"/>
      <c r="K9937" s="14"/>
      <c r="L9937" s="14"/>
      <c r="M9937" s="14"/>
      <c r="N9937" s="14"/>
      <c r="O9937" s="14"/>
      <c r="P9937" s="14"/>
    </row>
    <row r="9938" spans="9:16" x14ac:dyDescent="0.25">
      <c r="I9938" s="14"/>
      <c r="J9938" s="14"/>
      <c r="K9938" s="14"/>
      <c r="L9938" s="14"/>
      <c r="M9938" s="14"/>
      <c r="N9938" s="14"/>
      <c r="O9938" s="14"/>
      <c r="P9938" s="14"/>
    </row>
    <row r="9939" spans="9:16" x14ac:dyDescent="0.25">
      <c r="I9939" s="14"/>
      <c r="J9939" s="14"/>
      <c r="K9939" s="14"/>
      <c r="L9939" s="14"/>
      <c r="M9939" s="14"/>
      <c r="N9939" s="14"/>
      <c r="O9939" s="14"/>
      <c r="P9939" s="14"/>
    </row>
    <row r="9940" spans="9:16" x14ac:dyDescent="0.25">
      <c r="I9940" s="14"/>
      <c r="J9940" s="14"/>
      <c r="K9940" s="14"/>
      <c r="L9940" s="14"/>
      <c r="M9940" s="14"/>
      <c r="N9940" s="14"/>
      <c r="O9940" s="14"/>
      <c r="P9940" s="14"/>
    </row>
    <row r="9941" spans="9:16" x14ac:dyDescent="0.25">
      <c r="I9941" s="14"/>
      <c r="J9941" s="14"/>
      <c r="K9941" s="14"/>
      <c r="L9941" s="14"/>
      <c r="M9941" s="14"/>
      <c r="N9941" s="14"/>
      <c r="O9941" s="14"/>
      <c r="P9941" s="14"/>
    </row>
    <row r="9942" spans="9:16" x14ac:dyDescent="0.25">
      <c r="I9942" s="14"/>
      <c r="J9942" s="14"/>
      <c r="K9942" s="14"/>
      <c r="L9942" s="14"/>
      <c r="M9942" s="14"/>
      <c r="N9942" s="14"/>
      <c r="O9942" s="14"/>
      <c r="P9942" s="14"/>
    </row>
    <row r="9943" spans="9:16" x14ac:dyDescent="0.25">
      <c r="I9943" s="14"/>
      <c r="J9943" s="14"/>
      <c r="K9943" s="14"/>
      <c r="L9943" s="14"/>
      <c r="M9943" s="14"/>
      <c r="N9943" s="14"/>
      <c r="O9943" s="14"/>
      <c r="P9943" s="14"/>
    </row>
    <row r="9944" spans="9:16" x14ac:dyDescent="0.25">
      <c r="I9944" s="14"/>
      <c r="J9944" s="14"/>
      <c r="K9944" s="14"/>
      <c r="L9944" s="14"/>
      <c r="M9944" s="14"/>
      <c r="N9944" s="14"/>
      <c r="O9944" s="14"/>
      <c r="P9944" s="14"/>
    </row>
    <row r="9945" spans="9:16" x14ac:dyDescent="0.25">
      <c r="I9945" s="14"/>
      <c r="J9945" s="14"/>
      <c r="K9945" s="14"/>
      <c r="L9945" s="14"/>
      <c r="M9945" s="14"/>
      <c r="N9945" s="14"/>
      <c r="O9945" s="14"/>
      <c r="P9945" s="14"/>
    </row>
    <row r="9946" spans="9:16" x14ac:dyDescent="0.25">
      <c r="I9946" s="14"/>
      <c r="J9946" s="14"/>
      <c r="K9946" s="14"/>
      <c r="L9946" s="14"/>
      <c r="M9946" s="14"/>
      <c r="N9946" s="14"/>
      <c r="O9946" s="14"/>
      <c r="P9946" s="14"/>
    </row>
    <row r="9947" spans="9:16" x14ac:dyDescent="0.25">
      <c r="I9947" s="14"/>
      <c r="J9947" s="14"/>
      <c r="K9947" s="14"/>
      <c r="L9947" s="14"/>
      <c r="M9947" s="14"/>
      <c r="N9947" s="14"/>
      <c r="O9947" s="14"/>
      <c r="P9947" s="14"/>
    </row>
    <row r="9948" spans="9:16" x14ac:dyDescent="0.25">
      <c r="I9948" s="14"/>
      <c r="J9948" s="14"/>
      <c r="K9948" s="14"/>
      <c r="L9948" s="14"/>
      <c r="M9948" s="14"/>
      <c r="N9948" s="14"/>
      <c r="O9948" s="14"/>
      <c r="P9948" s="14"/>
    </row>
    <row r="9949" spans="9:16" x14ac:dyDescent="0.25">
      <c r="I9949" s="14"/>
      <c r="J9949" s="14"/>
      <c r="K9949" s="14"/>
      <c r="L9949" s="14"/>
      <c r="M9949" s="14"/>
      <c r="N9949" s="14"/>
      <c r="O9949" s="14"/>
      <c r="P9949" s="14"/>
    </row>
    <row r="9950" spans="9:16" x14ac:dyDescent="0.25">
      <c r="I9950" s="14"/>
      <c r="J9950" s="14"/>
      <c r="K9950" s="14"/>
      <c r="L9950" s="14"/>
      <c r="M9950" s="14"/>
      <c r="N9950" s="14"/>
      <c r="O9950" s="14"/>
      <c r="P9950" s="14"/>
    </row>
    <row r="9951" spans="9:16" x14ac:dyDescent="0.25">
      <c r="I9951" s="14"/>
      <c r="J9951" s="14"/>
      <c r="K9951" s="14"/>
      <c r="L9951" s="14"/>
      <c r="M9951" s="14"/>
      <c r="N9951" s="14"/>
      <c r="O9951" s="14"/>
      <c r="P9951" s="14"/>
    </row>
    <row r="9952" spans="9:16" x14ac:dyDescent="0.25">
      <c r="I9952" s="14"/>
      <c r="J9952" s="14"/>
      <c r="K9952" s="14"/>
      <c r="L9952" s="14"/>
      <c r="M9952" s="14"/>
      <c r="N9952" s="14"/>
      <c r="O9952" s="14"/>
      <c r="P9952" s="14"/>
    </row>
    <row r="9953" spans="9:16" x14ac:dyDescent="0.25">
      <c r="I9953" s="14"/>
      <c r="J9953" s="14"/>
      <c r="K9953" s="14"/>
      <c r="L9953" s="14"/>
      <c r="M9953" s="14"/>
      <c r="N9953" s="14"/>
      <c r="O9953" s="14"/>
      <c r="P9953" s="14"/>
    </row>
    <row r="9954" spans="9:16" x14ac:dyDescent="0.25">
      <c r="I9954" s="14"/>
      <c r="J9954" s="14"/>
      <c r="K9954" s="14"/>
      <c r="L9954" s="14"/>
      <c r="M9954" s="14"/>
      <c r="N9954" s="14"/>
      <c r="O9954" s="14"/>
      <c r="P9954" s="14"/>
    </row>
    <row r="9955" spans="9:16" x14ac:dyDescent="0.25">
      <c r="I9955" s="14"/>
      <c r="J9955" s="14"/>
      <c r="K9955" s="14"/>
      <c r="L9955" s="14"/>
      <c r="M9955" s="14"/>
      <c r="N9955" s="14"/>
      <c r="O9955" s="14"/>
      <c r="P9955" s="14"/>
    </row>
    <row r="9956" spans="9:16" x14ac:dyDescent="0.25">
      <c r="I9956" s="14"/>
      <c r="J9956" s="14"/>
      <c r="K9956" s="14"/>
      <c r="L9956" s="14"/>
      <c r="M9956" s="14"/>
      <c r="N9956" s="14"/>
      <c r="O9956" s="14"/>
      <c r="P9956" s="14"/>
    </row>
    <row r="9957" spans="9:16" x14ac:dyDescent="0.25">
      <c r="I9957" s="14"/>
      <c r="J9957" s="14"/>
      <c r="K9957" s="14"/>
      <c r="L9957" s="14"/>
      <c r="M9957" s="14"/>
      <c r="N9957" s="14"/>
      <c r="O9957" s="14"/>
      <c r="P9957" s="14"/>
    </row>
    <row r="9958" spans="9:16" x14ac:dyDescent="0.25">
      <c r="I9958" s="14"/>
      <c r="J9958" s="14"/>
      <c r="K9958" s="14"/>
      <c r="L9958" s="14"/>
      <c r="M9958" s="14"/>
      <c r="N9958" s="14"/>
      <c r="O9958" s="14"/>
      <c r="P9958" s="14"/>
    </row>
    <row r="9959" spans="9:16" x14ac:dyDescent="0.25">
      <c r="I9959" s="14"/>
      <c r="J9959" s="14"/>
      <c r="K9959" s="14"/>
      <c r="L9959" s="14"/>
      <c r="M9959" s="14"/>
      <c r="N9959" s="14"/>
      <c r="O9959" s="14"/>
      <c r="P9959" s="14"/>
    </row>
    <row r="9960" spans="9:16" x14ac:dyDescent="0.25">
      <c r="I9960" s="14"/>
      <c r="J9960" s="14"/>
      <c r="K9960" s="14"/>
      <c r="L9960" s="14"/>
      <c r="M9960" s="14"/>
      <c r="N9960" s="14"/>
      <c r="O9960" s="14"/>
      <c r="P9960" s="14"/>
    </row>
    <row r="9961" spans="9:16" x14ac:dyDescent="0.25">
      <c r="I9961" s="14"/>
      <c r="J9961" s="14"/>
      <c r="K9961" s="14"/>
      <c r="L9961" s="14"/>
      <c r="M9961" s="14"/>
      <c r="N9961" s="14"/>
      <c r="O9961" s="14"/>
      <c r="P9961" s="14"/>
    </row>
    <row r="9962" spans="9:16" x14ac:dyDescent="0.25">
      <c r="I9962" s="14"/>
      <c r="J9962" s="14"/>
      <c r="K9962" s="14"/>
      <c r="L9962" s="14"/>
      <c r="M9962" s="14"/>
      <c r="N9962" s="14"/>
      <c r="O9962" s="14"/>
      <c r="P9962" s="14"/>
    </row>
    <row r="9963" spans="9:16" x14ac:dyDescent="0.25">
      <c r="I9963" s="14"/>
      <c r="J9963" s="14"/>
      <c r="K9963" s="14"/>
      <c r="L9963" s="14"/>
      <c r="M9963" s="14"/>
      <c r="N9963" s="14"/>
      <c r="O9963" s="14"/>
      <c r="P9963" s="14"/>
    </row>
    <row r="9964" spans="9:16" x14ac:dyDescent="0.25">
      <c r="I9964" s="14"/>
      <c r="J9964" s="14"/>
      <c r="K9964" s="14"/>
      <c r="L9964" s="14"/>
      <c r="M9964" s="14"/>
      <c r="N9964" s="14"/>
      <c r="O9964" s="14"/>
      <c r="P9964" s="14"/>
    </row>
    <row r="9965" spans="9:16" x14ac:dyDescent="0.25">
      <c r="I9965" s="14"/>
      <c r="J9965" s="14"/>
      <c r="K9965" s="14"/>
      <c r="L9965" s="14"/>
      <c r="M9965" s="14"/>
      <c r="N9965" s="14"/>
      <c r="O9965" s="14"/>
      <c r="P9965" s="14"/>
    </row>
    <row r="9966" spans="9:16" x14ac:dyDescent="0.25">
      <c r="I9966" s="14"/>
      <c r="J9966" s="14"/>
      <c r="K9966" s="14"/>
      <c r="L9966" s="14"/>
      <c r="M9966" s="14"/>
      <c r="N9966" s="14"/>
      <c r="O9966" s="14"/>
      <c r="P9966" s="14"/>
    </row>
    <row r="9967" spans="9:16" x14ac:dyDescent="0.25">
      <c r="I9967" s="14"/>
      <c r="J9967" s="14"/>
      <c r="K9967" s="14"/>
      <c r="L9967" s="14"/>
      <c r="M9967" s="14"/>
      <c r="N9967" s="14"/>
      <c r="O9967" s="14"/>
      <c r="P9967" s="14"/>
    </row>
    <row r="9968" spans="9:16" x14ac:dyDescent="0.25">
      <c r="I9968" s="14"/>
      <c r="J9968" s="14"/>
      <c r="K9968" s="14"/>
      <c r="L9968" s="14"/>
      <c r="M9968" s="14"/>
      <c r="N9968" s="14"/>
      <c r="O9968" s="14"/>
      <c r="P9968" s="14"/>
    </row>
    <row r="9969" spans="9:16" x14ac:dyDescent="0.25">
      <c r="I9969" s="14"/>
      <c r="J9969" s="14"/>
      <c r="K9969" s="14"/>
      <c r="L9969" s="14"/>
      <c r="M9969" s="14"/>
      <c r="N9969" s="14"/>
      <c r="O9969" s="14"/>
      <c r="P9969" s="14"/>
    </row>
    <row r="9970" spans="9:16" x14ac:dyDescent="0.25">
      <c r="I9970" s="14"/>
      <c r="J9970" s="14"/>
      <c r="K9970" s="14"/>
      <c r="L9970" s="14"/>
      <c r="M9970" s="14"/>
      <c r="N9970" s="14"/>
      <c r="O9970" s="14"/>
      <c r="P9970" s="14"/>
    </row>
    <row r="9971" spans="9:16" x14ac:dyDescent="0.25">
      <c r="I9971" s="14"/>
      <c r="J9971" s="14"/>
      <c r="K9971" s="14"/>
      <c r="L9971" s="14"/>
      <c r="M9971" s="14"/>
      <c r="N9971" s="14"/>
      <c r="O9971" s="14"/>
      <c r="P9971" s="14"/>
    </row>
    <row r="9972" spans="9:16" x14ac:dyDescent="0.25">
      <c r="I9972" s="14"/>
      <c r="J9972" s="14"/>
      <c r="K9972" s="14"/>
      <c r="L9972" s="14"/>
      <c r="M9972" s="14"/>
      <c r="N9972" s="14"/>
      <c r="O9972" s="14"/>
      <c r="P9972" s="14"/>
    </row>
    <row r="9973" spans="9:16" x14ac:dyDescent="0.25">
      <c r="I9973" s="14"/>
      <c r="J9973" s="14"/>
      <c r="K9973" s="14"/>
      <c r="L9973" s="14"/>
      <c r="M9973" s="14"/>
      <c r="N9973" s="14"/>
      <c r="O9973" s="14"/>
      <c r="P9973" s="14"/>
    </row>
    <row r="9974" spans="9:16" x14ac:dyDescent="0.25">
      <c r="I9974" s="14"/>
      <c r="J9974" s="14"/>
      <c r="K9974" s="14"/>
      <c r="L9974" s="14"/>
      <c r="M9974" s="14"/>
      <c r="N9974" s="14"/>
      <c r="O9974" s="14"/>
      <c r="P9974" s="14"/>
    </row>
    <row r="9975" spans="9:16" x14ac:dyDescent="0.25">
      <c r="I9975" s="14"/>
      <c r="J9975" s="14"/>
      <c r="K9975" s="14"/>
      <c r="L9975" s="14"/>
      <c r="M9975" s="14"/>
      <c r="N9975" s="14"/>
      <c r="O9975" s="14"/>
      <c r="P9975" s="14"/>
    </row>
    <row r="9976" spans="9:16" x14ac:dyDescent="0.25">
      <c r="I9976" s="14"/>
      <c r="J9976" s="14"/>
      <c r="K9976" s="14"/>
      <c r="L9976" s="14"/>
      <c r="M9976" s="14"/>
      <c r="N9976" s="14"/>
      <c r="O9976" s="14"/>
      <c r="P9976" s="14"/>
    </row>
    <row r="9977" spans="9:16" x14ac:dyDescent="0.25">
      <c r="I9977" s="14"/>
      <c r="J9977" s="14"/>
      <c r="K9977" s="14"/>
      <c r="L9977" s="14"/>
      <c r="M9977" s="14"/>
      <c r="N9977" s="14"/>
      <c r="O9977" s="14"/>
      <c r="P9977" s="14"/>
    </row>
    <row r="9978" spans="9:16" x14ac:dyDescent="0.25">
      <c r="I9978" s="14"/>
      <c r="J9978" s="14"/>
      <c r="K9978" s="14"/>
      <c r="L9978" s="14"/>
      <c r="M9978" s="14"/>
      <c r="N9978" s="14"/>
      <c r="O9978" s="14"/>
      <c r="P9978" s="14"/>
    </row>
    <row r="9979" spans="9:16" x14ac:dyDescent="0.25">
      <c r="I9979" s="14"/>
      <c r="J9979" s="14"/>
      <c r="K9979" s="14"/>
      <c r="L9979" s="14"/>
      <c r="M9979" s="14"/>
      <c r="N9979" s="14"/>
      <c r="O9979" s="14"/>
      <c r="P9979" s="14"/>
    </row>
    <row r="9980" spans="9:16" x14ac:dyDescent="0.25">
      <c r="I9980" s="14"/>
      <c r="J9980" s="14"/>
      <c r="K9980" s="14"/>
      <c r="L9980" s="14"/>
      <c r="M9980" s="14"/>
      <c r="N9980" s="14"/>
      <c r="O9980" s="14"/>
      <c r="P9980" s="14"/>
    </row>
    <row r="9981" spans="9:16" x14ac:dyDescent="0.25">
      <c r="I9981" s="14"/>
      <c r="J9981" s="14"/>
      <c r="K9981" s="14"/>
      <c r="L9981" s="14"/>
      <c r="M9981" s="14"/>
      <c r="N9981" s="14"/>
      <c r="O9981" s="14"/>
      <c r="P9981" s="14"/>
    </row>
    <row r="9982" spans="9:16" x14ac:dyDescent="0.25">
      <c r="I9982" s="14"/>
      <c r="J9982" s="14"/>
      <c r="K9982" s="14"/>
      <c r="L9982" s="14"/>
      <c r="M9982" s="14"/>
      <c r="N9982" s="14"/>
      <c r="O9982" s="14"/>
      <c r="P9982" s="14"/>
    </row>
    <row r="9983" spans="9:16" x14ac:dyDescent="0.25">
      <c r="I9983" s="14"/>
      <c r="J9983" s="14"/>
      <c r="K9983" s="14"/>
      <c r="L9983" s="14"/>
      <c r="M9983" s="14"/>
      <c r="N9983" s="14"/>
      <c r="O9983" s="14"/>
      <c r="P9983" s="14"/>
    </row>
    <row r="9984" spans="9:16" x14ac:dyDescent="0.25">
      <c r="I9984" s="14"/>
      <c r="J9984" s="14"/>
      <c r="K9984" s="14"/>
      <c r="L9984" s="14"/>
      <c r="M9984" s="14"/>
      <c r="N9984" s="14"/>
      <c r="O9984" s="14"/>
      <c r="P9984" s="14"/>
    </row>
    <row r="9985" spans="9:16" x14ac:dyDescent="0.25">
      <c r="I9985" s="14"/>
      <c r="J9985" s="14"/>
      <c r="K9985" s="14"/>
      <c r="L9985" s="14"/>
      <c r="M9985" s="14"/>
      <c r="N9985" s="14"/>
      <c r="O9985" s="14"/>
      <c r="P9985" s="14"/>
    </row>
    <row r="9986" spans="9:16" x14ac:dyDescent="0.25">
      <c r="I9986" s="14"/>
      <c r="J9986" s="14"/>
      <c r="K9986" s="14"/>
      <c r="L9986" s="14"/>
      <c r="M9986" s="14"/>
      <c r="N9986" s="14"/>
      <c r="O9986" s="14"/>
      <c r="P9986" s="14"/>
    </row>
    <row r="9987" spans="9:16" x14ac:dyDescent="0.25">
      <c r="I9987" s="14"/>
      <c r="J9987" s="14"/>
      <c r="K9987" s="14"/>
      <c r="L9987" s="14"/>
      <c r="M9987" s="14"/>
      <c r="N9987" s="14"/>
      <c r="O9987" s="14"/>
      <c r="P9987" s="14"/>
    </row>
    <row r="9988" spans="9:16" x14ac:dyDescent="0.25">
      <c r="I9988" s="14"/>
      <c r="J9988" s="14"/>
      <c r="K9988" s="14"/>
      <c r="L9988" s="14"/>
      <c r="M9988" s="14"/>
      <c r="N9988" s="14"/>
      <c r="O9988" s="14"/>
      <c r="P9988" s="14"/>
    </row>
    <row r="9989" spans="9:16" x14ac:dyDescent="0.25">
      <c r="I9989" s="14"/>
      <c r="J9989" s="14"/>
      <c r="K9989" s="14"/>
      <c r="L9989" s="14"/>
      <c r="M9989" s="14"/>
      <c r="N9989" s="14"/>
      <c r="O9989" s="14"/>
      <c r="P9989" s="14"/>
    </row>
    <row r="9990" spans="9:16" x14ac:dyDescent="0.25">
      <c r="I9990" s="14"/>
      <c r="J9990" s="14"/>
      <c r="K9990" s="14"/>
      <c r="L9990" s="14"/>
      <c r="M9990" s="14"/>
      <c r="N9990" s="14"/>
      <c r="O9990" s="14"/>
      <c r="P9990" s="14"/>
    </row>
    <row r="9991" spans="9:16" x14ac:dyDescent="0.25">
      <c r="I9991" s="14"/>
      <c r="J9991" s="14"/>
      <c r="K9991" s="14"/>
      <c r="L9991" s="14"/>
      <c r="M9991" s="14"/>
      <c r="N9991" s="14"/>
      <c r="O9991" s="14"/>
      <c r="P9991" s="14"/>
    </row>
    <row r="9992" spans="9:16" x14ac:dyDescent="0.25">
      <c r="I9992" s="14"/>
      <c r="J9992" s="14"/>
      <c r="K9992" s="14"/>
      <c r="L9992" s="14"/>
      <c r="M9992" s="14"/>
      <c r="N9992" s="14"/>
      <c r="O9992" s="14"/>
      <c r="P9992" s="14"/>
    </row>
    <row r="9993" spans="9:16" x14ac:dyDescent="0.25">
      <c r="I9993" s="14"/>
      <c r="J9993" s="14"/>
      <c r="K9993" s="14"/>
      <c r="L9993" s="14"/>
      <c r="M9993" s="14"/>
      <c r="N9993" s="14"/>
      <c r="O9993" s="14"/>
      <c r="P9993" s="14"/>
    </row>
    <row r="9994" spans="9:16" x14ac:dyDescent="0.25">
      <c r="I9994" s="14"/>
      <c r="J9994" s="14"/>
      <c r="K9994" s="14"/>
      <c r="L9994" s="14"/>
      <c r="M9994" s="14"/>
      <c r="N9994" s="14"/>
      <c r="O9994" s="14"/>
      <c r="P9994" s="14"/>
    </row>
    <row r="9995" spans="9:16" x14ac:dyDescent="0.25">
      <c r="I9995" s="14"/>
      <c r="J9995" s="14"/>
      <c r="K9995" s="14"/>
      <c r="L9995" s="14"/>
      <c r="M9995" s="14"/>
      <c r="N9995" s="14"/>
      <c r="O9995" s="14"/>
      <c r="P9995" s="14"/>
    </row>
    <row r="9996" spans="9:16" x14ac:dyDescent="0.25">
      <c r="I9996" s="14"/>
      <c r="J9996" s="14"/>
      <c r="K9996" s="14"/>
      <c r="L9996" s="14"/>
      <c r="M9996" s="14"/>
      <c r="N9996" s="14"/>
      <c r="O9996" s="14"/>
      <c r="P9996" s="14"/>
    </row>
    <row r="9997" spans="9:16" x14ac:dyDescent="0.25">
      <c r="I9997" s="14"/>
      <c r="J9997" s="14"/>
      <c r="K9997" s="14"/>
      <c r="L9997" s="14"/>
      <c r="M9997" s="14"/>
      <c r="N9997" s="14"/>
      <c r="O9997" s="14"/>
      <c r="P9997" s="14"/>
    </row>
    <row r="9998" spans="9:16" x14ac:dyDescent="0.25">
      <c r="I9998" s="14"/>
      <c r="J9998" s="14"/>
      <c r="K9998" s="14"/>
      <c r="L9998" s="14"/>
      <c r="M9998" s="14"/>
      <c r="N9998" s="14"/>
      <c r="O9998" s="14"/>
      <c r="P9998" s="14"/>
    </row>
    <row r="9999" spans="9:16" x14ac:dyDescent="0.25">
      <c r="I9999" s="14"/>
      <c r="J9999" s="14"/>
      <c r="K9999" s="14"/>
      <c r="L9999" s="14"/>
      <c r="M9999" s="14"/>
      <c r="N9999" s="14"/>
      <c r="O9999" s="14"/>
      <c r="P9999" s="14"/>
    </row>
    <row r="10000" spans="9:16" x14ac:dyDescent="0.25">
      <c r="I10000" s="14"/>
      <c r="J10000" s="14"/>
      <c r="K10000" s="14"/>
      <c r="L10000" s="14"/>
      <c r="M10000" s="14"/>
      <c r="N10000" s="14"/>
      <c r="O10000" s="14"/>
      <c r="P10000" s="14"/>
    </row>
    <row r="10001" spans="9:16" x14ac:dyDescent="0.25">
      <c r="I10001" s="14"/>
      <c r="J10001" s="14"/>
      <c r="K10001" s="14"/>
      <c r="L10001" s="14"/>
      <c r="M10001" s="14"/>
      <c r="N10001" s="14"/>
      <c r="O10001" s="14"/>
      <c r="P10001" s="14"/>
    </row>
    <row r="10002" spans="9:16" x14ac:dyDescent="0.25">
      <c r="I10002" s="14"/>
      <c r="J10002" s="14"/>
      <c r="K10002" s="14"/>
      <c r="L10002" s="14"/>
      <c r="M10002" s="14"/>
      <c r="N10002" s="14"/>
      <c r="O10002" s="14"/>
      <c r="P10002" s="14"/>
    </row>
    <row r="10003" spans="9:16" x14ac:dyDescent="0.25">
      <c r="I10003" s="14"/>
      <c r="J10003" s="14"/>
      <c r="K10003" s="14"/>
      <c r="L10003" s="14"/>
      <c r="M10003" s="14"/>
      <c r="N10003" s="14"/>
      <c r="O10003" s="14"/>
      <c r="P10003" s="14"/>
    </row>
    <row r="10004" spans="9:16" x14ac:dyDescent="0.25">
      <c r="I10004" s="14"/>
      <c r="J10004" s="14"/>
      <c r="K10004" s="14"/>
      <c r="L10004" s="14"/>
      <c r="M10004" s="14"/>
      <c r="N10004" s="14"/>
      <c r="O10004" s="14"/>
      <c r="P10004" s="14"/>
    </row>
    <row r="10005" spans="9:16" x14ac:dyDescent="0.25">
      <c r="I10005" s="14"/>
      <c r="J10005" s="14"/>
      <c r="K10005" s="14"/>
      <c r="L10005" s="14"/>
      <c r="M10005" s="14"/>
      <c r="N10005" s="14"/>
      <c r="O10005" s="14"/>
      <c r="P10005" s="14"/>
    </row>
    <row r="10006" spans="9:16" x14ac:dyDescent="0.25">
      <c r="I10006" s="14"/>
      <c r="J10006" s="14"/>
      <c r="K10006" s="14"/>
      <c r="L10006" s="14"/>
      <c r="M10006" s="14"/>
      <c r="N10006" s="14"/>
      <c r="O10006" s="14"/>
      <c r="P10006" s="14"/>
    </row>
    <row r="10007" spans="9:16" x14ac:dyDescent="0.25">
      <c r="I10007" s="14"/>
      <c r="J10007" s="14"/>
      <c r="K10007" s="14"/>
      <c r="L10007" s="14"/>
      <c r="M10007" s="14"/>
      <c r="N10007" s="14"/>
      <c r="O10007" s="14"/>
      <c r="P10007" s="14"/>
    </row>
    <row r="10008" spans="9:16" x14ac:dyDescent="0.25">
      <c r="I10008" s="14"/>
      <c r="J10008" s="14"/>
      <c r="K10008" s="14"/>
      <c r="L10008" s="14"/>
      <c r="M10008" s="14"/>
      <c r="N10008" s="14"/>
      <c r="O10008" s="14"/>
      <c r="P10008" s="14"/>
    </row>
    <row r="10009" spans="9:16" x14ac:dyDescent="0.25">
      <c r="I10009" s="14"/>
      <c r="J10009" s="14"/>
      <c r="K10009" s="14"/>
      <c r="L10009" s="14"/>
      <c r="M10009" s="14"/>
      <c r="N10009" s="14"/>
      <c r="O10009" s="14"/>
      <c r="P10009" s="14"/>
    </row>
    <row r="10010" spans="9:16" x14ac:dyDescent="0.25">
      <c r="I10010" s="14"/>
      <c r="J10010" s="14"/>
      <c r="K10010" s="14"/>
      <c r="L10010" s="14"/>
      <c r="M10010" s="14"/>
      <c r="N10010" s="14"/>
      <c r="O10010" s="14"/>
      <c r="P10010" s="14"/>
    </row>
    <row r="10011" spans="9:16" x14ac:dyDescent="0.25">
      <c r="I10011" s="14"/>
      <c r="J10011" s="14"/>
      <c r="K10011" s="14"/>
      <c r="L10011" s="14"/>
      <c r="M10011" s="14"/>
      <c r="N10011" s="14"/>
      <c r="O10011" s="14"/>
      <c r="P10011" s="14"/>
    </row>
    <row r="10012" spans="9:16" x14ac:dyDescent="0.25">
      <c r="I10012" s="14"/>
      <c r="J10012" s="14"/>
      <c r="K10012" s="14"/>
      <c r="L10012" s="14"/>
      <c r="M10012" s="14"/>
      <c r="N10012" s="14"/>
      <c r="O10012" s="14"/>
      <c r="P10012" s="14"/>
    </row>
    <row r="10013" spans="9:16" x14ac:dyDescent="0.25">
      <c r="I10013" s="14"/>
      <c r="J10013" s="14"/>
      <c r="K10013" s="14"/>
      <c r="L10013" s="14"/>
      <c r="M10013" s="14"/>
      <c r="N10013" s="14"/>
      <c r="O10013" s="14"/>
      <c r="P10013" s="14"/>
    </row>
    <row r="10014" spans="9:16" x14ac:dyDescent="0.25">
      <c r="I10014" s="14"/>
      <c r="J10014" s="14"/>
      <c r="K10014" s="14"/>
      <c r="L10014" s="14"/>
      <c r="M10014" s="14"/>
      <c r="N10014" s="14"/>
      <c r="O10014" s="14"/>
      <c r="P10014" s="14"/>
    </row>
    <row r="10015" spans="9:16" x14ac:dyDescent="0.25">
      <c r="I10015" s="14"/>
      <c r="J10015" s="14"/>
      <c r="K10015" s="14"/>
      <c r="L10015" s="14"/>
      <c r="M10015" s="14"/>
      <c r="N10015" s="14"/>
      <c r="O10015" s="14"/>
      <c r="P10015" s="14"/>
    </row>
    <row r="10016" spans="9:16" x14ac:dyDescent="0.25">
      <c r="I10016" s="14"/>
      <c r="J10016" s="14"/>
      <c r="K10016" s="14"/>
      <c r="L10016" s="14"/>
      <c r="M10016" s="14"/>
      <c r="N10016" s="14"/>
      <c r="O10016" s="14"/>
      <c r="P10016" s="14"/>
    </row>
    <row r="10017" spans="9:16" x14ac:dyDescent="0.25">
      <c r="I10017" s="14"/>
      <c r="J10017" s="14"/>
      <c r="K10017" s="14"/>
      <c r="L10017" s="14"/>
      <c r="M10017" s="14"/>
      <c r="N10017" s="14"/>
      <c r="O10017" s="14"/>
      <c r="P10017" s="14"/>
    </row>
    <row r="10018" spans="9:16" x14ac:dyDescent="0.25">
      <c r="I10018" s="14"/>
      <c r="J10018" s="14"/>
      <c r="K10018" s="14"/>
      <c r="L10018" s="14"/>
      <c r="M10018" s="14"/>
      <c r="N10018" s="14"/>
      <c r="O10018" s="14"/>
      <c r="P10018" s="14"/>
    </row>
    <row r="10019" spans="9:16" x14ac:dyDescent="0.25">
      <c r="I10019" s="14"/>
      <c r="J10019" s="14"/>
      <c r="K10019" s="14"/>
      <c r="L10019" s="14"/>
      <c r="M10019" s="14"/>
      <c r="N10019" s="14"/>
      <c r="O10019" s="14"/>
      <c r="P10019" s="14"/>
    </row>
    <row r="10020" spans="9:16" x14ac:dyDescent="0.25">
      <c r="I10020" s="14"/>
      <c r="J10020" s="14"/>
      <c r="K10020" s="14"/>
      <c r="L10020" s="14"/>
      <c r="M10020" s="14"/>
      <c r="N10020" s="14"/>
      <c r="O10020" s="14"/>
      <c r="P10020" s="14"/>
    </row>
    <row r="10021" spans="9:16" x14ac:dyDescent="0.25">
      <c r="I10021" s="14"/>
      <c r="J10021" s="14"/>
      <c r="K10021" s="14"/>
      <c r="L10021" s="14"/>
      <c r="M10021" s="14"/>
      <c r="N10021" s="14"/>
      <c r="O10021" s="14"/>
      <c r="P10021" s="14"/>
    </row>
    <row r="10022" spans="9:16" x14ac:dyDescent="0.25">
      <c r="I10022" s="14"/>
      <c r="J10022" s="14"/>
      <c r="K10022" s="14"/>
      <c r="L10022" s="14"/>
      <c r="M10022" s="14"/>
      <c r="N10022" s="14"/>
      <c r="O10022" s="14"/>
      <c r="P10022" s="14"/>
    </row>
    <row r="10023" spans="9:16" x14ac:dyDescent="0.25">
      <c r="I10023" s="14"/>
      <c r="J10023" s="14"/>
      <c r="K10023" s="14"/>
      <c r="L10023" s="14"/>
      <c r="M10023" s="14"/>
      <c r="N10023" s="14"/>
      <c r="O10023" s="14"/>
      <c r="P10023" s="14"/>
    </row>
    <row r="10024" spans="9:16" x14ac:dyDescent="0.25">
      <c r="I10024" s="14"/>
      <c r="J10024" s="14"/>
      <c r="K10024" s="14"/>
      <c r="L10024" s="14"/>
      <c r="M10024" s="14"/>
      <c r="N10024" s="14"/>
      <c r="O10024" s="14"/>
      <c r="P10024" s="14"/>
    </row>
    <row r="10025" spans="9:16" x14ac:dyDescent="0.25">
      <c r="I10025" s="14"/>
      <c r="J10025" s="14"/>
      <c r="K10025" s="14"/>
      <c r="L10025" s="14"/>
      <c r="M10025" s="14"/>
      <c r="N10025" s="14"/>
      <c r="O10025" s="14"/>
      <c r="P10025" s="14"/>
    </row>
    <row r="10026" spans="9:16" x14ac:dyDescent="0.25">
      <c r="I10026" s="14"/>
      <c r="J10026" s="14"/>
      <c r="K10026" s="14"/>
      <c r="L10026" s="14"/>
      <c r="M10026" s="14"/>
      <c r="N10026" s="14"/>
      <c r="O10026" s="14"/>
      <c r="P10026" s="14"/>
    </row>
    <row r="10027" spans="9:16" x14ac:dyDescent="0.25">
      <c r="I10027" s="14"/>
      <c r="J10027" s="14"/>
      <c r="K10027" s="14"/>
      <c r="L10027" s="14"/>
      <c r="M10027" s="14"/>
      <c r="N10027" s="14"/>
      <c r="O10027" s="14"/>
      <c r="P10027" s="14"/>
    </row>
    <row r="10028" spans="9:16" x14ac:dyDescent="0.25">
      <c r="I10028" s="14"/>
      <c r="J10028" s="14"/>
      <c r="K10028" s="14"/>
      <c r="L10028" s="14"/>
      <c r="M10028" s="14"/>
      <c r="N10028" s="14"/>
      <c r="O10028" s="14"/>
      <c r="P10028" s="14"/>
    </row>
    <row r="10029" spans="9:16" x14ac:dyDescent="0.25">
      <c r="I10029" s="14"/>
      <c r="J10029" s="14"/>
      <c r="K10029" s="14"/>
      <c r="L10029" s="14"/>
      <c r="M10029" s="14"/>
      <c r="N10029" s="14"/>
      <c r="O10029" s="14"/>
      <c r="P10029" s="14"/>
    </row>
    <row r="10030" spans="9:16" x14ac:dyDescent="0.25">
      <c r="I10030" s="14"/>
      <c r="J10030" s="14"/>
      <c r="K10030" s="14"/>
      <c r="L10030" s="14"/>
      <c r="M10030" s="14"/>
      <c r="N10030" s="14"/>
      <c r="O10030" s="14"/>
      <c r="P10030" s="14"/>
    </row>
    <row r="10031" spans="9:16" x14ac:dyDescent="0.25">
      <c r="I10031" s="14"/>
      <c r="J10031" s="14"/>
      <c r="K10031" s="14"/>
      <c r="L10031" s="14"/>
      <c r="M10031" s="14"/>
      <c r="N10031" s="14"/>
      <c r="O10031" s="14"/>
      <c r="P10031" s="14"/>
    </row>
    <row r="10032" spans="9:16" x14ac:dyDescent="0.25">
      <c r="I10032" s="14"/>
      <c r="J10032" s="14"/>
      <c r="K10032" s="14"/>
      <c r="L10032" s="14"/>
      <c r="M10032" s="14"/>
      <c r="N10032" s="14"/>
      <c r="O10032" s="14"/>
      <c r="P10032" s="14"/>
    </row>
    <row r="10033" spans="9:16" x14ac:dyDescent="0.25">
      <c r="I10033" s="14"/>
      <c r="J10033" s="14"/>
      <c r="K10033" s="14"/>
      <c r="L10033" s="14"/>
      <c r="M10033" s="14"/>
      <c r="N10033" s="14"/>
      <c r="O10033" s="14"/>
      <c r="P10033" s="14"/>
    </row>
    <row r="10034" spans="9:16" x14ac:dyDescent="0.25">
      <c r="I10034" s="14"/>
      <c r="J10034" s="14"/>
      <c r="K10034" s="14"/>
      <c r="L10034" s="14"/>
      <c r="M10034" s="14"/>
      <c r="N10034" s="14"/>
      <c r="O10034" s="14"/>
      <c r="P10034" s="14"/>
    </row>
    <row r="10035" spans="9:16" x14ac:dyDescent="0.25">
      <c r="I10035" s="14"/>
      <c r="J10035" s="14"/>
      <c r="K10035" s="14"/>
      <c r="L10035" s="14"/>
      <c r="M10035" s="14"/>
      <c r="N10035" s="14"/>
      <c r="O10035" s="14"/>
      <c r="P10035" s="14"/>
    </row>
    <row r="10036" spans="9:16" x14ac:dyDescent="0.25">
      <c r="I10036" s="14"/>
      <c r="J10036" s="14"/>
      <c r="K10036" s="14"/>
      <c r="L10036" s="14"/>
      <c r="M10036" s="14"/>
      <c r="N10036" s="14"/>
      <c r="O10036" s="14"/>
      <c r="P10036" s="14"/>
    </row>
    <row r="10037" spans="9:16" x14ac:dyDescent="0.25">
      <c r="I10037" s="14"/>
      <c r="J10037" s="14"/>
      <c r="K10037" s="14"/>
      <c r="L10037" s="14"/>
      <c r="M10037" s="14"/>
      <c r="N10037" s="14"/>
      <c r="O10037" s="14"/>
      <c r="P10037" s="14"/>
    </row>
    <row r="10038" spans="9:16" x14ac:dyDescent="0.25">
      <c r="I10038" s="14"/>
      <c r="J10038" s="14"/>
      <c r="K10038" s="14"/>
      <c r="L10038" s="14"/>
      <c r="M10038" s="14"/>
      <c r="N10038" s="14"/>
      <c r="O10038" s="14"/>
      <c r="P10038" s="14"/>
    </row>
    <row r="10039" spans="9:16" x14ac:dyDescent="0.25">
      <c r="I10039" s="14"/>
      <c r="J10039" s="14"/>
      <c r="K10039" s="14"/>
      <c r="L10039" s="14"/>
      <c r="M10039" s="14"/>
      <c r="N10039" s="14"/>
      <c r="O10039" s="14"/>
      <c r="P10039" s="14"/>
    </row>
    <row r="10040" spans="9:16" x14ac:dyDescent="0.25">
      <c r="I10040" s="14"/>
      <c r="J10040" s="14"/>
      <c r="K10040" s="14"/>
      <c r="L10040" s="14"/>
      <c r="M10040" s="14"/>
      <c r="N10040" s="14"/>
      <c r="O10040" s="14"/>
      <c r="P10040" s="14"/>
    </row>
    <row r="10041" spans="9:16" x14ac:dyDescent="0.25">
      <c r="I10041" s="14"/>
      <c r="J10041" s="14"/>
      <c r="K10041" s="14"/>
      <c r="L10041" s="14"/>
      <c r="M10041" s="14"/>
      <c r="N10041" s="14"/>
      <c r="O10041" s="14"/>
      <c r="P10041" s="14"/>
    </row>
    <row r="10042" spans="9:16" x14ac:dyDescent="0.25">
      <c r="I10042" s="14"/>
      <c r="J10042" s="14"/>
      <c r="K10042" s="14"/>
      <c r="L10042" s="14"/>
      <c r="M10042" s="14"/>
      <c r="N10042" s="14"/>
      <c r="O10042" s="14"/>
      <c r="P10042" s="14"/>
    </row>
    <row r="10043" spans="9:16" x14ac:dyDescent="0.25">
      <c r="I10043" s="14"/>
      <c r="J10043" s="14"/>
      <c r="K10043" s="14"/>
      <c r="L10043" s="14"/>
      <c r="M10043" s="14"/>
      <c r="N10043" s="14"/>
      <c r="O10043" s="14"/>
      <c r="P10043" s="14"/>
    </row>
    <row r="10044" spans="9:16" x14ac:dyDescent="0.25">
      <c r="I10044" s="14"/>
      <c r="J10044" s="14"/>
      <c r="K10044" s="14"/>
      <c r="L10044" s="14"/>
      <c r="M10044" s="14"/>
      <c r="N10044" s="14"/>
      <c r="O10044" s="14"/>
      <c r="P10044" s="14"/>
    </row>
    <row r="10045" spans="9:16" x14ac:dyDescent="0.25">
      <c r="I10045" s="14"/>
      <c r="J10045" s="14"/>
      <c r="K10045" s="14"/>
      <c r="L10045" s="14"/>
      <c r="M10045" s="14"/>
      <c r="N10045" s="14"/>
      <c r="O10045" s="14"/>
      <c r="P10045" s="14"/>
    </row>
    <row r="10046" spans="9:16" x14ac:dyDescent="0.25">
      <c r="I10046" s="14"/>
      <c r="J10046" s="14"/>
      <c r="K10046" s="14"/>
      <c r="L10046" s="14"/>
      <c r="M10046" s="14"/>
      <c r="N10046" s="14"/>
      <c r="O10046" s="14"/>
      <c r="P10046" s="14"/>
    </row>
    <row r="10047" spans="9:16" x14ac:dyDescent="0.25">
      <c r="I10047" s="14"/>
      <c r="J10047" s="14"/>
      <c r="K10047" s="14"/>
      <c r="L10047" s="14"/>
      <c r="M10047" s="14"/>
      <c r="N10047" s="14"/>
      <c r="O10047" s="14"/>
      <c r="P10047" s="14"/>
    </row>
    <row r="10048" spans="9:16" x14ac:dyDescent="0.25">
      <c r="I10048" s="14"/>
      <c r="J10048" s="14"/>
      <c r="K10048" s="14"/>
      <c r="L10048" s="14"/>
      <c r="M10048" s="14"/>
      <c r="N10048" s="14"/>
      <c r="O10048" s="14"/>
      <c r="P10048" s="14"/>
    </row>
    <row r="10049" spans="9:16" x14ac:dyDescent="0.25">
      <c r="I10049" s="14"/>
      <c r="J10049" s="14"/>
      <c r="K10049" s="14"/>
      <c r="L10049" s="14"/>
      <c r="M10049" s="14"/>
      <c r="N10049" s="14"/>
      <c r="O10049" s="14"/>
      <c r="P10049" s="14"/>
    </row>
    <row r="10050" spans="9:16" x14ac:dyDescent="0.25">
      <c r="I10050" s="14"/>
      <c r="J10050" s="14"/>
      <c r="K10050" s="14"/>
      <c r="L10050" s="14"/>
      <c r="M10050" s="14"/>
      <c r="N10050" s="14"/>
      <c r="O10050" s="14"/>
      <c r="P10050" s="14"/>
    </row>
    <row r="10051" spans="9:16" x14ac:dyDescent="0.25">
      <c r="I10051" s="14"/>
      <c r="J10051" s="14"/>
      <c r="K10051" s="14"/>
      <c r="L10051" s="14"/>
      <c r="M10051" s="14"/>
      <c r="N10051" s="14"/>
      <c r="O10051" s="14"/>
      <c r="P10051" s="14"/>
    </row>
    <row r="10052" spans="9:16" x14ac:dyDescent="0.25">
      <c r="I10052" s="14"/>
      <c r="J10052" s="14"/>
      <c r="K10052" s="14"/>
      <c r="L10052" s="14"/>
      <c r="M10052" s="14"/>
      <c r="N10052" s="14"/>
      <c r="O10052" s="14"/>
      <c r="P10052" s="14"/>
    </row>
    <row r="10053" spans="9:16" x14ac:dyDescent="0.25">
      <c r="I10053" s="14"/>
      <c r="J10053" s="14"/>
      <c r="K10053" s="14"/>
      <c r="L10053" s="14"/>
      <c r="M10053" s="14"/>
      <c r="N10053" s="14"/>
      <c r="O10053" s="14"/>
      <c r="P10053" s="14"/>
    </row>
    <row r="10054" spans="9:16" x14ac:dyDescent="0.25">
      <c r="I10054" s="14"/>
      <c r="J10054" s="14"/>
      <c r="K10054" s="14"/>
      <c r="L10054" s="14"/>
      <c r="M10054" s="14"/>
      <c r="N10054" s="14"/>
      <c r="O10054" s="14"/>
      <c r="P10054" s="14"/>
    </row>
    <row r="10055" spans="9:16" x14ac:dyDescent="0.25">
      <c r="I10055" s="14"/>
      <c r="J10055" s="14"/>
      <c r="K10055" s="14"/>
      <c r="L10055" s="14"/>
      <c r="M10055" s="14"/>
      <c r="N10055" s="14"/>
      <c r="O10055" s="14"/>
      <c r="P10055" s="14"/>
    </row>
    <row r="10056" spans="9:16" x14ac:dyDescent="0.25">
      <c r="I10056" s="14"/>
      <c r="J10056" s="14"/>
      <c r="K10056" s="14"/>
      <c r="L10056" s="14"/>
      <c r="M10056" s="14"/>
      <c r="N10056" s="14"/>
      <c r="O10056" s="14"/>
      <c r="P10056" s="14"/>
    </row>
    <row r="10057" spans="9:16" x14ac:dyDescent="0.25">
      <c r="I10057" s="14"/>
      <c r="J10057" s="14"/>
      <c r="K10057" s="14"/>
      <c r="L10057" s="14"/>
      <c r="M10057" s="14"/>
      <c r="N10057" s="14"/>
      <c r="O10057" s="14"/>
      <c r="P10057" s="14"/>
    </row>
    <row r="10058" spans="9:16" x14ac:dyDescent="0.25">
      <c r="I10058" s="14"/>
      <c r="J10058" s="14"/>
      <c r="K10058" s="14"/>
      <c r="L10058" s="14"/>
      <c r="M10058" s="14"/>
      <c r="N10058" s="14"/>
      <c r="O10058" s="14"/>
      <c r="P10058" s="14"/>
    </row>
    <row r="10059" spans="9:16" x14ac:dyDescent="0.25">
      <c r="I10059" s="14"/>
      <c r="J10059" s="14"/>
      <c r="K10059" s="14"/>
      <c r="L10059" s="14"/>
      <c r="M10059" s="14"/>
      <c r="N10059" s="14"/>
      <c r="O10059" s="14"/>
      <c r="P10059" s="14"/>
    </row>
    <row r="10060" spans="9:16" x14ac:dyDescent="0.25">
      <c r="I10060" s="14"/>
      <c r="J10060" s="14"/>
      <c r="K10060" s="14"/>
      <c r="L10060" s="14"/>
      <c r="M10060" s="14"/>
      <c r="N10060" s="14"/>
      <c r="O10060" s="14"/>
      <c r="P10060" s="14"/>
    </row>
    <row r="10061" spans="9:16" x14ac:dyDescent="0.25">
      <c r="I10061" s="14"/>
      <c r="J10061" s="14"/>
      <c r="K10061" s="14"/>
      <c r="L10061" s="14"/>
      <c r="M10061" s="14"/>
      <c r="N10061" s="14"/>
      <c r="O10061" s="14"/>
      <c r="P10061" s="14"/>
    </row>
    <row r="10062" spans="9:16" x14ac:dyDescent="0.25">
      <c r="I10062" s="14"/>
      <c r="J10062" s="14"/>
      <c r="K10062" s="14"/>
      <c r="L10062" s="14"/>
      <c r="M10062" s="14"/>
      <c r="N10062" s="14"/>
      <c r="O10062" s="14"/>
      <c r="P10062" s="14"/>
    </row>
    <row r="10063" spans="9:16" x14ac:dyDescent="0.25">
      <c r="I10063" s="14"/>
      <c r="J10063" s="14"/>
      <c r="K10063" s="14"/>
      <c r="L10063" s="14"/>
      <c r="M10063" s="14"/>
      <c r="N10063" s="14"/>
      <c r="O10063" s="14"/>
      <c r="P10063" s="14"/>
    </row>
    <row r="10064" spans="9:16" x14ac:dyDescent="0.25">
      <c r="I10064" s="14"/>
      <c r="J10064" s="14"/>
      <c r="K10064" s="14"/>
      <c r="L10064" s="14"/>
      <c r="M10064" s="14"/>
      <c r="N10064" s="14"/>
      <c r="O10064" s="14"/>
      <c r="P10064" s="14"/>
    </row>
    <row r="10065" spans="9:16" x14ac:dyDescent="0.25">
      <c r="I10065" s="14"/>
      <c r="J10065" s="14"/>
      <c r="K10065" s="14"/>
      <c r="L10065" s="14"/>
      <c r="M10065" s="14"/>
      <c r="N10065" s="14"/>
      <c r="O10065" s="14"/>
      <c r="P10065" s="14"/>
    </row>
    <row r="10066" spans="9:16" x14ac:dyDescent="0.25">
      <c r="I10066" s="14"/>
      <c r="J10066" s="14"/>
      <c r="K10066" s="14"/>
      <c r="L10066" s="14"/>
      <c r="M10066" s="14"/>
      <c r="N10066" s="14"/>
      <c r="O10066" s="14"/>
      <c r="P10066" s="14"/>
    </row>
    <row r="10067" spans="9:16" x14ac:dyDescent="0.25">
      <c r="I10067" s="14"/>
      <c r="J10067" s="14"/>
      <c r="K10067" s="14"/>
      <c r="L10067" s="14"/>
      <c r="M10067" s="14"/>
      <c r="N10067" s="14"/>
      <c r="O10067" s="14"/>
      <c r="P10067" s="14"/>
    </row>
    <row r="10068" spans="9:16" x14ac:dyDescent="0.25">
      <c r="I10068" s="14"/>
      <c r="J10068" s="14"/>
      <c r="K10068" s="14"/>
      <c r="L10068" s="14"/>
      <c r="M10068" s="14"/>
      <c r="N10068" s="14"/>
      <c r="O10068" s="14"/>
      <c r="P10068" s="14"/>
    </row>
    <row r="10069" spans="9:16" x14ac:dyDescent="0.25">
      <c r="I10069" s="14"/>
      <c r="J10069" s="14"/>
      <c r="K10069" s="14"/>
      <c r="L10069" s="14"/>
      <c r="M10069" s="14"/>
      <c r="N10069" s="14"/>
      <c r="O10069" s="14"/>
      <c r="P10069" s="14"/>
    </row>
    <row r="10070" spans="9:16" x14ac:dyDescent="0.25">
      <c r="I10070" s="14"/>
      <c r="J10070" s="14"/>
      <c r="K10070" s="14"/>
      <c r="L10070" s="14"/>
      <c r="M10070" s="14"/>
      <c r="N10070" s="14"/>
      <c r="O10070" s="14"/>
      <c r="P10070" s="14"/>
    </row>
    <row r="10071" spans="9:16" x14ac:dyDescent="0.25">
      <c r="I10071" s="14"/>
      <c r="J10071" s="14"/>
      <c r="K10071" s="14"/>
      <c r="L10071" s="14"/>
      <c r="M10071" s="14"/>
      <c r="N10071" s="14"/>
      <c r="O10071" s="14"/>
      <c r="P10071" s="14"/>
    </row>
    <row r="10072" spans="9:16" x14ac:dyDescent="0.25">
      <c r="I10072" s="14"/>
      <c r="J10072" s="14"/>
      <c r="K10072" s="14"/>
      <c r="L10072" s="14"/>
      <c r="M10072" s="14"/>
      <c r="N10072" s="14"/>
      <c r="O10072" s="14"/>
      <c r="P10072" s="14"/>
    </row>
    <row r="10073" spans="9:16" x14ac:dyDescent="0.25">
      <c r="I10073" s="14"/>
      <c r="J10073" s="14"/>
      <c r="K10073" s="14"/>
      <c r="L10073" s="14"/>
      <c r="M10073" s="14"/>
      <c r="N10073" s="14"/>
      <c r="O10073" s="14"/>
      <c r="P10073" s="14"/>
    </row>
    <row r="10074" spans="9:16" x14ac:dyDescent="0.25">
      <c r="I10074" s="14"/>
      <c r="J10074" s="14"/>
      <c r="K10074" s="14"/>
      <c r="L10074" s="14"/>
      <c r="M10074" s="14"/>
      <c r="N10074" s="14"/>
      <c r="O10074" s="14"/>
      <c r="P10074" s="14"/>
    </row>
    <row r="10075" spans="9:16" x14ac:dyDescent="0.25">
      <c r="I10075" s="14"/>
      <c r="J10075" s="14"/>
      <c r="K10075" s="14"/>
      <c r="L10075" s="14"/>
      <c r="M10075" s="14"/>
      <c r="N10075" s="14"/>
      <c r="O10075" s="14"/>
      <c r="P10075" s="14"/>
    </row>
    <row r="10076" spans="9:16" x14ac:dyDescent="0.25">
      <c r="I10076" s="14"/>
      <c r="J10076" s="14"/>
      <c r="K10076" s="14"/>
      <c r="L10076" s="14"/>
      <c r="M10076" s="14"/>
      <c r="N10076" s="14"/>
      <c r="O10076" s="14"/>
      <c r="P10076" s="14"/>
    </row>
    <row r="10077" spans="9:16" x14ac:dyDescent="0.25">
      <c r="I10077" s="14"/>
      <c r="J10077" s="14"/>
      <c r="K10077" s="14"/>
      <c r="L10077" s="14"/>
      <c r="M10077" s="14"/>
      <c r="N10077" s="14"/>
      <c r="O10077" s="14"/>
      <c r="P10077" s="14"/>
    </row>
    <row r="10078" spans="9:16" x14ac:dyDescent="0.25">
      <c r="I10078" s="14"/>
      <c r="J10078" s="14"/>
      <c r="K10078" s="14"/>
      <c r="L10078" s="14"/>
      <c r="M10078" s="14"/>
      <c r="N10078" s="14"/>
      <c r="O10078" s="14"/>
      <c r="P10078" s="14"/>
    </row>
    <row r="10079" spans="9:16" x14ac:dyDescent="0.25">
      <c r="I10079" s="14"/>
      <c r="J10079" s="14"/>
      <c r="K10079" s="14"/>
      <c r="L10079" s="14"/>
      <c r="M10079" s="14"/>
      <c r="N10079" s="14"/>
      <c r="O10079" s="14"/>
      <c r="P10079" s="14"/>
    </row>
    <row r="10080" spans="9:16" x14ac:dyDescent="0.25">
      <c r="I10080" s="14"/>
      <c r="J10080" s="14"/>
      <c r="K10080" s="14"/>
      <c r="L10080" s="14"/>
      <c r="M10080" s="14"/>
      <c r="N10080" s="14"/>
      <c r="O10080" s="14"/>
      <c r="P10080" s="14"/>
    </row>
    <row r="10081" spans="9:16" x14ac:dyDescent="0.25">
      <c r="I10081" s="14"/>
      <c r="J10081" s="14"/>
      <c r="K10081" s="14"/>
      <c r="L10081" s="14"/>
      <c r="M10081" s="14"/>
      <c r="N10081" s="14"/>
      <c r="O10081" s="14"/>
      <c r="P10081" s="14"/>
    </row>
    <row r="10082" spans="9:16" x14ac:dyDescent="0.25">
      <c r="I10082" s="14"/>
      <c r="J10082" s="14"/>
      <c r="K10082" s="14"/>
      <c r="L10082" s="14"/>
      <c r="M10082" s="14"/>
      <c r="N10082" s="14"/>
      <c r="O10082" s="14"/>
      <c r="P10082" s="14"/>
    </row>
    <row r="10083" spans="9:16" x14ac:dyDescent="0.25">
      <c r="I10083" s="14"/>
      <c r="J10083" s="14"/>
      <c r="K10083" s="14"/>
      <c r="L10083" s="14"/>
      <c r="M10083" s="14"/>
      <c r="N10083" s="14"/>
      <c r="O10083" s="14"/>
      <c r="P10083" s="14"/>
    </row>
    <row r="10084" spans="9:16" x14ac:dyDescent="0.25">
      <c r="I10084" s="14"/>
      <c r="J10084" s="14"/>
      <c r="K10084" s="14"/>
      <c r="L10084" s="14"/>
      <c r="M10084" s="14"/>
      <c r="N10084" s="14"/>
      <c r="O10084" s="14"/>
      <c r="P10084" s="14"/>
    </row>
    <row r="10085" spans="9:16" x14ac:dyDescent="0.25">
      <c r="I10085" s="14"/>
      <c r="J10085" s="14"/>
      <c r="K10085" s="14"/>
      <c r="L10085" s="14"/>
      <c r="M10085" s="14"/>
      <c r="N10085" s="14"/>
      <c r="O10085" s="14"/>
      <c r="P10085" s="14"/>
    </row>
    <row r="10086" spans="9:16" x14ac:dyDescent="0.25">
      <c r="I10086" s="14"/>
      <c r="J10086" s="14"/>
      <c r="K10086" s="14"/>
      <c r="L10086" s="14"/>
      <c r="M10086" s="14"/>
      <c r="N10086" s="14"/>
      <c r="O10086" s="14"/>
      <c r="P10086" s="14"/>
    </row>
    <row r="10087" spans="9:16" x14ac:dyDescent="0.25">
      <c r="I10087" s="14"/>
      <c r="J10087" s="14"/>
      <c r="K10087" s="14"/>
      <c r="L10087" s="14"/>
      <c r="M10087" s="14"/>
      <c r="N10087" s="14"/>
      <c r="O10087" s="14"/>
      <c r="P10087" s="14"/>
    </row>
    <row r="10088" spans="9:16" x14ac:dyDescent="0.25">
      <c r="I10088" s="14"/>
      <c r="J10088" s="14"/>
      <c r="K10088" s="14"/>
      <c r="L10088" s="14"/>
      <c r="M10088" s="14"/>
      <c r="N10088" s="14"/>
      <c r="O10088" s="14"/>
      <c r="P10088" s="14"/>
    </row>
    <row r="10089" spans="9:16" x14ac:dyDescent="0.25">
      <c r="I10089" s="14"/>
      <c r="J10089" s="14"/>
      <c r="K10089" s="14"/>
      <c r="L10089" s="14"/>
      <c r="M10089" s="14"/>
      <c r="N10089" s="14"/>
      <c r="O10089" s="14"/>
      <c r="P10089" s="14"/>
    </row>
    <row r="10090" spans="9:16" x14ac:dyDescent="0.25">
      <c r="I10090" s="14"/>
      <c r="J10090" s="14"/>
      <c r="K10090" s="14"/>
      <c r="L10090" s="14"/>
      <c r="M10090" s="14"/>
      <c r="N10090" s="14"/>
      <c r="O10090" s="14"/>
      <c r="P10090" s="14"/>
    </row>
    <row r="10091" spans="9:16" x14ac:dyDescent="0.25">
      <c r="I10091" s="14"/>
      <c r="J10091" s="14"/>
      <c r="K10091" s="14"/>
      <c r="L10091" s="14"/>
      <c r="M10091" s="14"/>
      <c r="N10091" s="14"/>
      <c r="O10091" s="14"/>
      <c r="P10091" s="14"/>
    </row>
    <row r="10092" spans="9:16" x14ac:dyDescent="0.25">
      <c r="I10092" s="14"/>
      <c r="J10092" s="14"/>
      <c r="K10092" s="14"/>
      <c r="L10092" s="14"/>
      <c r="M10092" s="14"/>
      <c r="N10092" s="14"/>
      <c r="O10092" s="14"/>
      <c r="P10092" s="14"/>
    </row>
    <row r="10093" spans="9:16" x14ac:dyDescent="0.25">
      <c r="I10093" s="14"/>
      <c r="J10093" s="14"/>
      <c r="K10093" s="14"/>
      <c r="L10093" s="14"/>
      <c r="M10093" s="14"/>
      <c r="N10093" s="14"/>
      <c r="O10093" s="14"/>
      <c r="P10093" s="14"/>
    </row>
    <row r="10094" spans="9:16" x14ac:dyDescent="0.25">
      <c r="I10094" s="14"/>
      <c r="J10094" s="14"/>
      <c r="K10094" s="14"/>
      <c r="L10094" s="14"/>
      <c r="M10094" s="14"/>
      <c r="N10094" s="14"/>
      <c r="O10094" s="14"/>
      <c r="P10094" s="14"/>
    </row>
    <row r="10095" spans="9:16" x14ac:dyDescent="0.25">
      <c r="I10095" s="14"/>
      <c r="J10095" s="14"/>
      <c r="K10095" s="14"/>
      <c r="L10095" s="14"/>
      <c r="M10095" s="14"/>
      <c r="N10095" s="14"/>
      <c r="O10095" s="14"/>
      <c r="P10095" s="14"/>
    </row>
    <row r="10096" spans="9:16" x14ac:dyDescent="0.25">
      <c r="I10096" s="14"/>
      <c r="J10096" s="14"/>
      <c r="K10096" s="14"/>
      <c r="L10096" s="14"/>
      <c r="M10096" s="14"/>
      <c r="N10096" s="14"/>
      <c r="O10096" s="14"/>
      <c r="P10096" s="14"/>
    </row>
    <row r="10097" spans="9:16" x14ac:dyDescent="0.25">
      <c r="I10097" s="14"/>
      <c r="J10097" s="14"/>
      <c r="K10097" s="14"/>
      <c r="L10097" s="14"/>
      <c r="M10097" s="14"/>
      <c r="N10097" s="14"/>
      <c r="O10097" s="14"/>
      <c r="P10097" s="14"/>
    </row>
    <row r="10098" spans="9:16" x14ac:dyDescent="0.25">
      <c r="I10098" s="14"/>
      <c r="J10098" s="14"/>
      <c r="K10098" s="14"/>
      <c r="L10098" s="14"/>
      <c r="M10098" s="14"/>
      <c r="N10098" s="14"/>
      <c r="O10098" s="14"/>
      <c r="P10098" s="14"/>
    </row>
    <row r="10099" spans="9:16" x14ac:dyDescent="0.25">
      <c r="I10099" s="14"/>
      <c r="J10099" s="14"/>
      <c r="K10099" s="14"/>
      <c r="L10099" s="14"/>
      <c r="M10099" s="14"/>
      <c r="N10099" s="14"/>
      <c r="O10099" s="14"/>
      <c r="P10099" s="14"/>
    </row>
    <row r="10100" spans="9:16" x14ac:dyDescent="0.25">
      <c r="I10100" s="14"/>
      <c r="J10100" s="14"/>
      <c r="K10100" s="14"/>
      <c r="L10100" s="14"/>
      <c r="M10100" s="14"/>
      <c r="N10100" s="14"/>
      <c r="O10100" s="14"/>
      <c r="P10100" s="14"/>
    </row>
    <row r="10101" spans="9:16" x14ac:dyDescent="0.25">
      <c r="I10101" s="14"/>
      <c r="J10101" s="14"/>
      <c r="K10101" s="14"/>
      <c r="L10101" s="14"/>
      <c r="M10101" s="14"/>
      <c r="N10101" s="14"/>
      <c r="O10101" s="14"/>
      <c r="P10101" s="14"/>
    </row>
    <row r="10102" spans="9:16" x14ac:dyDescent="0.25">
      <c r="I10102" s="14"/>
      <c r="J10102" s="14"/>
      <c r="K10102" s="14"/>
      <c r="L10102" s="14"/>
      <c r="M10102" s="14"/>
      <c r="N10102" s="14"/>
      <c r="O10102" s="14"/>
      <c r="P10102" s="14"/>
    </row>
    <row r="10103" spans="9:16" x14ac:dyDescent="0.25">
      <c r="I10103" s="14"/>
      <c r="J10103" s="14"/>
      <c r="K10103" s="14"/>
      <c r="L10103" s="14"/>
      <c r="M10103" s="14"/>
      <c r="N10103" s="14"/>
      <c r="O10103" s="14"/>
      <c r="P10103" s="14"/>
    </row>
    <row r="10104" spans="9:16" x14ac:dyDescent="0.25">
      <c r="I10104" s="14"/>
      <c r="J10104" s="14"/>
      <c r="K10104" s="14"/>
      <c r="L10104" s="14"/>
      <c r="M10104" s="14"/>
      <c r="N10104" s="14"/>
      <c r="O10104" s="14"/>
      <c r="P10104" s="14"/>
    </row>
    <row r="10105" spans="9:16" x14ac:dyDescent="0.25">
      <c r="I10105" s="14"/>
      <c r="J10105" s="14"/>
      <c r="K10105" s="14"/>
      <c r="L10105" s="14"/>
      <c r="M10105" s="14"/>
      <c r="N10105" s="14"/>
      <c r="O10105" s="14"/>
      <c r="P10105" s="14"/>
    </row>
    <row r="10106" spans="9:16" x14ac:dyDescent="0.25">
      <c r="I10106" s="14"/>
      <c r="J10106" s="14"/>
      <c r="K10106" s="14"/>
      <c r="L10106" s="14"/>
      <c r="M10106" s="14"/>
      <c r="N10106" s="14"/>
      <c r="O10106" s="14"/>
      <c r="P10106" s="14"/>
    </row>
    <row r="10107" spans="9:16" x14ac:dyDescent="0.25">
      <c r="I10107" s="14"/>
      <c r="J10107" s="14"/>
      <c r="K10107" s="14"/>
      <c r="L10107" s="14"/>
      <c r="M10107" s="14"/>
      <c r="N10107" s="14"/>
      <c r="O10107" s="14"/>
      <c r="P10107" s="14"/>
    </row>
    <row r="10108" spans="9:16" x14ac:dyDescent="0.25">
      <c r="I10108" s="14"/>
      <c r="J10108" s="14"/>
      <c r="K10108" s="14"/>
      <c r="L10108" s="14"/>
      <c r="M10108" s="14"/>
      <c r="N10108" s="14"/>
      <c r="O10108" s="14"/>
      <c r="P10108" s="14"/>
    </row>
    <row r="10109" spans="9:16" x14ac:dyDescent="0.25">
      <c r="I10109" s="14"/>
      <c r="J10109" s="14"/>
      <c r="K10109" s="14"/>
      <c r="L10109" s="14"/>
      <c r="M10109" s="14"/>
      <c r="N10109" s="14"/>
      <c r="O10109" s="14"/>
      <c r="P10109" s="14"/>
    </row>
    <row r="10110" spans="9:16" x14ac:dyDescent="0.25">
      <c r="I10110" s="14"/>
      <c r="J10110" s="14"/>
      <c r="K10110" s="14"/>
      <c r="L10110" s="14"/>
      <c r="M10110" s="14"/>
      <c r="N10110" s="14"/>
      <c r="O10110" s="14"/>
      <c r="P10110" s="14"/>
    </row>
    <row r="10111" spans="9:16" x14ac:dyDescent="0.25">
      <c r="I10111" s="14"/>
      <c r="J10111" s="14"/>
      <c r="K10111" s="14"/>
      <c r="L10111" s="14"/>
      <c r="M10111" s="14"/>
      <c r="N10111" s="14"/>
      <c r="O10111" s="14"/>
      <c r="P10111" s="14"/>
    </row>
    <row r="10112" spans="9:16" x14ac:dyDescent="0.25">
      <c r="I10112" s="14"/>
      <c r="J10112" s="14"/>
      <c r="K10112" s="14"/>
      <c r="L10112" s="14"/>
      <c r="M10112" s="14"/>
      <c r="N10112" s="14"/>
      <c r="O10112" s="14"/>
      <c r="P10112" s="14"/>
    </row>
    <row r="10113" spans="9:16" x14ac:dyDescent="0.25">
      <c r="I10113" s="14"/>
      <c r="J10113" s="14"/>
      <c r="K10113" s="14"/>
      <c r="L10113" s="14"/>
      <c r="M10113" s="14"/>
      <c r="N10113" s="14"/>
      <c r="O10113" s="14"/>
      <c r="P10113" s="14"/>
    </row>
    <row r="10114" spans="9:16" x14ac:dyDescent="0.25">
      <c r="I10114" s="14"/>
      <c r="J10114" s="14"/>
      <c r="K10114" s="14"/>
      <c r="L10114" s="14"/>
      <c r="M10114" s="14"/>
      <c r="N10114" s="14"/>
      <c r="O10114" s="14"/>
      <c r="P10114" s="14"/>
    </row>
    <row r="10115" spans="9:16" x14ac:dyDescent="0.25">
      <c r="I10115" s="14"/>
      <c r="J10115" s="14"/>
      <c r="K10115" s="14"/>
      <c r="L10115" s="14"/>
      <c r="M10115" s="14"/>
      <c r="N10115" s="14"/>
      <c r="O10115" s="14"/>
      <c r="P10115" s="14"/>
    </row>
    <row r="10116" spans="9:16" x14ac:dyDescent="0.25">
      <c r="I10116" s="14"/>
      <c r="J10116" s="14"/>
      <c r="K10116" s="14"/>
      <c r="L10116" s="14"/>
      <c r="M10116" s="14"/>
      <c r="N10116" s="14"/>
      <c r="O10116" s="14"/>
      <c r="P10116" s="14"/>
    </row>
    <row r="10117" spans="9:16" x14ac:dyDescent="0.25">
      <c r="I10117" s="14"/>
      <c r="J10117" s="14"/>
      <c r="K10117" s="14"/>
      <c r="L10117" s="14"/>
      <c r="M10117" s="14"/>
      <c r="N10117" s="14"/>
      <c r="O10117" s="14"/>
      <c r="P10117" s="14"/>
    </row>
    <row r="10118" spans="9:16" x14ac:dyDescent="0.25">
      <c r="I10118" s="14"/>
      <c r="J10118" s="14"/>
      <c r="K10118" s="14"/>
      <c r="L10118" s="14"/>
      <c r="M10118" s="14"/>
      <c r="N10118" s="14"/>
      <c r="O10118" s="14"/>
      <c r="P10118" s="14"/>
    </row>
    <row r="10119" spans="9:16" x14ac:dyDescent="0.25">
      <c r="I10119" s="14"/>
      <c r="J10119" s="14"/>
      <c r="K10119" s="14"/>
      <c r="L10119" s="14"/>
      <c r="M10119" s="14"/>
      <c r="N10119" s="14"/>
      <c r="O10119" s="14"/>
      <c r="P10119" s="14"/>
    </row>
    <row r="10120" spans="9:16" x14ac:dyDescent="0.25">
      <c r="I10120" s="14"/>
      <c r="J10120" s="14"/>
      <c r="K10120" s="14"/>
      <c r="L10120" s="14"/>
      <c r="M10120" s="14"/>
      <c r="N10120" s="14"/>
      <c r="O10120" s="14"/>
      <c r="P10120" s="14"/>
    </row>
    <row r="10121" spans="9:16" x14ac:dyDescent="0.25">
      <c r="I10121" s="14"/>
      <c r="J10121" s="14"/>
      <c r="K10121" s="14"/>
      <c r="L10121" s="14"/>
      <c r="M10121" s="14"/>
      <c r="N10121" s="14"/>
      <c r="O10121" s="14"/>
      <c r="P10121" s="14"/>
    </row>
    <row r="10122" spans="9:16" x14ac:dyDescent="0.25">
      <c r="I10122" s="14"/>
      <c r="J10122" s="14"/>
      <c r="K10122" s="14"/>
      <c r="L10122" s="14"/>
      <c r="M10122" s="14"/>
      <c r="N10122" s="14"/>
      <c r="O10122" s="14"/>
      <c r="P10122" s="14"/>
    </row>
    <row r="10123" spans="9:16" x14ac:dyDescent="0.25">
      <c r="I10123" s="14"/>
      <c r="J10123" s="14"/>
      <c r="K10123" s="14"/>
      <c r="L10123" s="14"/>
      <c r="M10123" s="14"/>
      <c r="N10123" s="14"/>
      <c r="O10123" s="14"/>
      <c r="P10123" s="14"/>
    </row>
    <row r="10124" spans="9:16" x14ac:dyDescent="0.25">
      <c r="I10124" s="14"/>
      <c r="J10124" s="14"/>
      <c r="K10124" s="14"/>
      <c r="L10124" s="14"/>
      <c r="M10124" s="14"/>
      <c r="N10124" s="14"/>
      <c r="O10124" s="14"/>
      <c r="P10124" s="14"/>
    </row>
    <row r="10125" spans="9:16" x14ac:dyDescent="0.25">
      <c r="I10125" s="14"/>
      <c r="J10125" s="14"/>
      <c r="K10125" s="14"/>
      <c r="L10125" s="14"/>
      <c r="M10125" s="14"/>
      <c r="N10125" s="14"/>
      <c r="O10125" s="14"/>
      <c r="P10125" s="14"/>
    </row>
    <row r="10126" spans="9:16" x14ac:dyDescent="0.25">
      <c r="I10126" s="14"/>
      <c r="J10126" s="14"/>
      <c r="K10126" s="14"/>
      <c r="L10126" s="14"/>
      <c r="M10126" s="14"/>
      <c r="N10126" s="14"/>
      <c r="O10126" s="14"/>
      <c r="P10126" s="14"/>
    </row>
    <row r="10127" spans="9:16" x14ac:dyDescent="0.25">
      <c r="I10127" s="14"/>
      <c r="J10127" s="14"/>
      <c r="K10127" s="14"/>
      <c r="L10127" s="14"/>
      <c r="M10127" s="14"/>
      <c r="N10127" s="14"/>
      <c r="O10127" s="14"/>
      <c r="P10127" s="14"/>
    </row>
    <row r="10128" spans="9:16" x14ac:dyDescent="0.25">
      <c r="I10128" s="14"/>
      <c r="J10128" s="14"/>
      <c r="K10128" s="14"/>
      <c r="L10128" s="14"/>
      <c r="M10128" s="14"/>
      <c r="N10128" s="14"/>
      <c r="O10128" s="14"/>
      <c r="P10128" s="14"/>
    </row>
    <row r="10129" spans="9:16" x14ac:dyDescent="0.25">
      <c r="I10129" s="14"/>
      <c r="J10129" s="14"/>
      <c r="K10129" s="14"/>
      <c r="L10129" s="14"/>
      <c r="M10129" s="14"/>
      <c r="N10129" s="14"/>
      <c r="O10129" s="14"/>
      <c r="P10129" s="14"/>
    </row>
    <row r="10130" spans="9:16" x14ac:dyDescent="0.25">
      <c r="I10130" s="14"/>
      <c r="J10130" s="14"/>
      <c r="K10130" s="14"/>
      <c r="L10130" s="14"/>
      <c r="M10130" s="14"/>
      <c r="N10130" s="14"/>
      <c r="O10130" s="14"/>
      <c r="P10130" s="14"/>
    </row>
    <row r="10131" spans="9:16" x14ac:dyDescent="0.25">
      <c r="I10131" s="14"/>
      <c r="J10131" s="14"/>
      <c r="K10131" s="14"/>
      <c r="L10131" s="14"/>
      <c r="M10131" s="14"/>
      <c r="N10131" s="14"/>
      <c r="O10131" s="14"/>
      <c r="P10131" s="14"/>
    </row>
    <row r="10132" spans="9:16" x14ac:dyDescent="0.25">
      <c r="I10132" s="14"/>
      <c r="J10132" s="14"/>
      <c r="K10132" s="14"/>
      <c r="L10132" s="14"/>
      <c r="M10132" s="14"/>
      <c r="N10132" s="14"/>
      <c r="O10132" s="14"/>
      <c r="P10132" s="14"/>
    </row>
    <row r="10133" spans="9:16" x14ac:dyDescent="0.25">
      <c r="I10133" s="14"/>
      <c r="J10133" s="14"/>
      <c r="K10133" s="14"/>
      <c r="L10133" s="14"/>
      <c r="M10133" s="14"/>
      <c r="N10133" s="14"/>
      <c r="O10133" s="14"/>
      <c r="P10133" s="14"/>
    </row>
    <row r="10134" spans="9:16" x14ac:dyDescent="0.25">
      <c r="I10134" s="14"/>
      <c r="J10134" s="14"/>
      <c r="K10134" s="14"/>
      <c r="L10134" s="14"/>
      <c r="M10134" s="14"/>
      <c r="N10134" s="14"/>
      <c r="O10134" s="14"/>
      <c r="P10134" s="14"/>
    </row>
    <row r="10135" spans="9:16" x14ac:dyDescent="0.25">
      <c r="I10135" s="14"/>
      <c r="J10135" s="14"/>
      <c r="K10135" s="14"/>
      <c r="L10135" s="14"/>
      <c r="M10135" s="14"/>
      <c r="N10135" s="14"/>
      <c r="O10135" s="14"/>
      <c r="P10135" s="14"/>
    </row>
    <row r="10136" spans="9:16" x14ac:dyDescent="0.25">
      <c r="I10136" s="14"/>
      <c r="J10136" s="14"/>
      <c r="K10136" s="14"/>
      <c r="L10136" s="14"/>
      <c r="M10136" s="14"/>
      <c r="N10136" s="14"/>
      <c r="O10136" s="14"/>
      <c r="P10136" s="14"/>
    </row>
    <row r="10137" spans="9:16" x14ac:dyDescent="0.25">
      <c r="I10137" s="14"/>
      <c r="J10137" s="14"/>
      <c r="K10137" s="14"/>
      <c r="L10137" s="14"/>
      <c r="M10137" s="14"/>
      <c r="N10137" s="14"/>
      <c r="O10137" s="14"/>
      <c r="P10137" s="14"/>
    </row>
    <row r="10138" spans="9:16" x14ac:dyDescent="0.25">
      <c r="I10138" s="14"/>
      <c r="J10138" s="14"/>
      <c r="K10138" s="14"/>
      <c r="L10138" s="14"/>
      <c r="M10138" s="14"/>
      <c r="N10138" s="14"/>
      <c r="O10138" s="14"/>
      <c r="P10138" s="14"/>
    </row>
    <row r="10139" spans="9:16" x14ac:dyDescent="0.25">
      <c r="I10139" s="14"/>
      <c r="J10139" s="14"/>
      <c r="K10139" s="14"/>
      <c r="L10139" s="14"/>
      <c r="M10139" s="14"/>
      <c r="N10139" s="14"/>
      <c r="O10139" s="14"/>
      <c r="P10139" s="14"/>
    </row>
    <row r="10140" spans="9:16" x14ac:dyDescent="0.25">
      <c r="I10140" s="14"/>
      <c r="J10140" s="14"/>
      <c r="K10140" s="14"/>
      <c r="L10140" s="14"/>
      <c r="M10140" s="14"/>
      <c r="N10140" s="14"/>
      <c r="O10140" s="14"/>
      <c r="P10140" s="14"/>
    </row>
    <row r="10141" spans="9:16" x14ac:dyDescent="0.25">
      <c r="I10141" s="14"/>
      <c r="J10141" s="14"/>
      <c r="K10141" s="14"/>
      <c r="L10141" s="14"/>
      <c r="M10141" s="14"/>
      <c r="N10141" s="14"/>
      <c r="O10141" s="14"/>
      <c r="P10141" s="14"/>
    </row>
    <row r="10142" spans="9:16" x14ac:dyDescent="0.25">
      <c r="I10142" s="14"/>
      <c r="J10142" s="14"/>
      <c r="K10142" s="14"/>
      <c r="L10142" s="14"/>
      <c r="M10142" s="14"/>
      <c r="N10142" s="14"/>
      <c r="O10142" s="14"/>
      <c r="P10142" s="14"/>
    </row>
    <row r="10143" spans="9:16" x14ac:dyDescent="0.25">
      <c r="I10143" s="14"/>
      <c r="J10143" s="14"/>
      <c r="K10143" s="14"/>
      <c r="L10143" s="14"/>
      <c r="M10143" s="14"/>
      <c r="N10143" s="14"/>
      <c r="O10143" s="14"/>
      <c r="P10143" s="14"/>
    </row>
    <row r="10144" spans="9:16" x14ac:dyDescent="0.25">
      <c r="I10144" s="14"/>
      <c r="J10144" s="14"/>
      <c r="K10144" s="14"/>
      <c r="L10144" s="14"/>
      <c r="M10144" s="14"/>
      <c r="N10144" s="14"/>
      <c r="O10144" s="14"/>
      <c r="P10144" s="14"/>
    </row>
    <row r="10145" spans="9:16" x14ac:dyDescent="0.25">
      <c r="I10145" s="14"/>
      <c r="J10145" s="14"/>
      <c r="K10145" s="14"/>
      <c r="L10145" s="14"/>
      <c r="M10145" s="14"/>
      <c r="N10145" s="14"/>
      <c r="O10145" s="14"/>
      <c r="P10145" s="14"/>
    </row>
    <row r="10146" spans="9:16" x14ac:dyDescent="0.25">
      <c r="I10146" s="14"/>
      <c r="J10146" s="14"/>
      <c r="K10146" s="14"/>
      <c r="L10146" s="14"/>
      <c r="M10146" s="14"/>
      <c r="N10146" s="14"/>
      <c r="O10146" s="14"/>
      <c r="P10146" s="14"/>
    </row>
    <row r="10147" spans="9:16" x14ac:dyDescent="0.25">
      <c r="I10147" s="14"/>
      <c r="J10147" s="14"/>
      <c r="K10147" s="14"/>
      <c r="L10147" s="14"/>
      <c r="M10147" s="14"/>
      <c r="N10147" s="14"/>
      <c r="O10147" s="14"/>
      <c r="P10147" s="14"/>
    </row>
    <row r="10148" spans="9:16" x14ac:dyDescent="0.25">
      <c r="I10148" s="14"/>
      <c r="J10148" s="14"/>
      <c r="K10148" s="14"/>
      <c r="L10148" s="14"/>
      <c r="M10148" s="14"/>
      <c r="N10148" s="14"/>
      <c r="O10148" s="14"/>
      <c r="P10148" s="14"/>
    </row>
    <row r="10149" spans="9:16" x14ac:dyDescent="0.25">
      <c r="I10149" s="14"/>
      <c r="J10149" s="14"/>
      <c r="K10149" s="14"/>
      <c r="L10149" s="14"/>
      <c r="M10149" s="14"/>
      <c r="N10149" s="14"/>
      <c r="O10149" s="14"/>
      <c r="P10149" s="14"/>
    </row>
    <row r="10150" spans="9:16" x14ac:dyDescent="0.25">
      <c r="I10150" s="14"/>
      <c r="J10150" s="14"/>
      <c r="K10150" s="14"/>
      <c r="L10150" s="14"/>
      <c r="M10150" s="14"/>
      <c r="N10150" s="14"/>
      <c r="O10150" s="14"/>
      <c r="P10150" s="14"/>
    </row>
    <row r="10151" spans="9:16" x14ac:dyDescent="0.25">
      <c r="I10151" s="14"/>
      <c r="J10151" s="14"/>
      <c r="K10151" s="14"/>
      <c r="L10151" s="14"/>
      <c r="M10151" s="14"/>
      <c r="N10151" s="14"/>
      <c r="O10151" s="14"/>
      <c r="P10151" s="14"/>
    </row>
    <row r="10152" spans="9:16" x14ac:dyDescent="0.25">
      <c r="I10152" s="14"/>
      <c r="J10152" s="14"/>
      <c r="K10152" s="14"/>
      <c r="L10152" s="14"/>
      <c r="M10152" s="14"/>
      <c r="N10152" s="14"/>
      <c r="O10152" s="14"/>
      <c r="P10152" s="14"/>
    </row>
    <row r="10153" spans="9:16" x14ac:dyDescent="0.25">
      <c r="I10153" s="14"/>
      <c r="J10153" s="14"/>
      <c r="K10153" s="14"/>
      <c r="L10153" s="14"/>
      <c r="M10153" s="14"/>
      <c r="N10153" s="14"/>
      <c r="O10153" s="14"/>
      <c r="P10153" s="14"/>
    </row>
    <row r="10154" spans="9:16" x14ac:dyDescent="0.25">
      <c r="I10154" s="14"/>
      <c r="J10154" s="14"/>
      <c r="K10154" s="14"/>
      <c r="L10154" s="14"/>
      <c r="M10154" s="14"/>
      <c r="N10154" s="14"/>
      <c r="O10154" s="14"/>
      <c r="P10154" s="14"/>
    </row>
    <row r="10155" spans="9:16" x14ac:dyDescent="0.25">
      <c r="I10155" s="14"/>
      <c r="J10155" s="14"/>
      <c r="K10155" s="14"/>
      <c r="L10155" s="14"/>
      <c r="M10155" s="14"/>
      <c r="N10155" s="14"/>
      <c r="O10155" s="14"/>
      <c r="P10155" s="14"/>
    </row>
    <row r="10156" spans="9:16" x14ac:dyDescent="0.25">
      <c r="I10156" s="14"/>
      <c r="J10156" s="14"/>
      <c r="K10156" s="14"/>
      <c r="L10156" s="14"/>
      <c r="M10156" s="14"/>
      <c r="N10156" s="14"/>
      <c r="O10156" s="14"/>
      <c r="P10156" s="14"/>
    </row>
    <row r="10157" spans="9:16" x14ac:dyDescent="0.25">
      <c r="I10157" s="14"/>
      <c r="J10157" s="14"/>
      <c r="K10157" s="14"/>
      <c r="L10157" s="14"/>
      <c r="M10157" s="14"/>
      <c r="N10157" s="14"/>
      <c r="O10157" s="14"/>
      <c r="P10157" s="14"/>
    </row>
    <row r="10158" spans="9:16" x14ac:dyDescent="0.25">
      <c r="I10158" s="14"/>
      <c r="J10158" s="14"/>
      <c r="K10158" s="14"/>
      <c r="L10158" s="14"/>
      <c r="M10158" s="14"/>
      <c r="N10158" s="14"/>
      <c r="O10158" s="14"/>
      <c r="P10158" s="14"/>
    </row>
    <row r="10159" spans="9:16" x14ac:dyDescent="0.25">
      <c r="I10159" s="14"/>
      <c r="J10159" s="14"/>
      <c r="K10159" s="14"/>
      <c r="L10159" s="14"/>
      <c r="M10159" s="14"/>
      <c r="N10159" s="14"/>
      <c r="O10159" s="14"/>
      <c r="P10159" s="14"/>
    </row>
    <row r="10160" spans="9:16" x14ac:dyDescent="0.25">
      <c r="I10160" s="14"/>
      <c r="J10160" s="14"/>
      <c r="K10160" s="14"/>
      <c r="L10160" s="14"/>
      <c r="M10160" s="14"/>
      <c r="N10160" s="14"/>
      <c r="O10160" s="14"/>
      <c r="P10160" s="14"/>
    </row>
    <row r="10161" spans="9:16" x14ac:dyDescent="0.25">
      <c r="I10161" s="14"/>
      <c r="J10161" s="14"/>
      <c r="K10161" s="14"/>
      <c r="L10161" s="14"/>
      <c r="M10161" s="14"/>
      <c r="N10161" s="14"/>
      <c r="O10161" s="14"/>
      <c r="P10161" s="14"/>
    </row>
    <row r="10162" spans="9:16" x14ac:dyDescent="0.25">
      <c r="I10162" s="14"/>
      <c r="J10162" s="14"/>
      <c r="K10162" s="14"/>
      <c r="L10162" s="14"/>
      <c r="M10162" s="14"/>
      <c r="N10162" s="14"/>
      <c r="O10162" s="14"/>
      <c r="P10162" s="14"/>
    </row>
    <row r="10163" spans="9:16" x14ac:dyDescent="0.25">
      <c r="I10163" s="14"/>
      <c r="J10163" s="14"/>
      <c r="K10163" s="14"/>
      <c r="L10163" s="14"/>
      <c r="M10163" s="14"/>
      <c r="N10163" s="14"/>
      <c r="O10163" s="14"/>
      <c r="P10163" s="14"/>
    </row>
    <row r="10164" spans="9:16" x14ac:dyDescent="0.25">
      <c r="I10164" s="14"/>
      <c r="J10164" s="14"/>
      <c r="K10164" s="14"/>
      <c r="L10164" s="14"/>
      <c r="M10164" s="14"/>
      <c r="N10164" s="14"/>
      <c r="O10164" s="14"/>
      <c r="P10164" s="14"/>
    </row>
    <row r="10165" spans="9:16" x14ac:dyDescent="0.25">
      <c r="I10165" s="14"/>
      <c r="J10165" s="14"/>
      <c r="K10165" s="14"/>
      <c r="L10165" s="14"/>
      <c r="M10165" s="14"/>
      <c r="N10165" s="14"/>
      <c r="O10165" s="14"/>
      <c r="P10165" s="14"/>
    </row>
    <row r="10166" spans="9:16" x14ac:dyDescent="0.25">
      <c r="I10166" s="14"/>
      <c r="J10166" s="14"/>
      <c r="K10166" s="14"/>
      <c r="L10166" s="14"/>
      <c r="M10166" s="14"/>
      <c r="N10166" s="14"/>
      <c r="O10166" s="14"/>
      <c r="P10166" s="14"/>
    </row>
    <row r="10167" spans="9:16" x14ac:dyDescent="0.25">
      <c r="I10167" s="14"/>
      <c r="J10167" s="14"/>
      <c r="K10167" s="14"/>
      <c r="L10167" s="14"/>
      <c r="M10167" s="14"/>
      <c r="N10167" s="14"/>
      <c r="O10167" s="14"/>
      <c r="P10167" s="14"/>
    </row>
    <row r="10168" spans="9:16" x14ac:dyDescent="0.25">
      <c r="I10168" s="14"/>
      <c r="J10168" s="14"/>
      <c r="K10168" s="14"/>
      <c r="L10168" s="14"/>
      <c r="M10168" s="14"/>
      <c r="N10168" s="14"/>
      <c r="O10168" s="14"/>
      <c r="P10168" s="14"/>
    </row>
    <row r="10169" spans="9:16" x14ac:dyDescent="0.25">
      <c r="I10169" s="14"/>
      <c r="J10169" s="14"/>
      <c r="K10169" s="14"/>
      <c r="L10169" s="14"/>
      <c r="M10169" s="14"/>
      <c r="N10169" s="14"/>
      <c r="O10169" s="14"/>
      <c r="P10169" s="14"/>
    </row>
    <row r="10170" spans="9:16" x14ac:dyDescent="0.25">
      <c r="I10170" s="14"/>
      <c r="J10170" s="14"/>
      <c r="K10170" s="14"/>
      <c r="L10170" s="14"/>
      <c r="M10170" s="14"/>
      <c r="N10170" s="14"/>
      <c r="O10170" s="14"/>
      <c r="P10170" s="14"/>
    </row>
    <row r="10171" spans="9:16" x14ac:dyDescent="0.25">
      <c r="I10171" s="14"/>
      <c r="J10171" s="14"/>
      <c r="K10171" s="14"/>
      <c r="L10171" s="14"/>
      <c r="M10171" s="14"/>
      <c r="N10171" s="14"/>
      <c r="O10171" s="14"/>
      <c r="P10171" s="14"/>
    </row>
    <row r="10172" spans="9:16" x14ac:dyDescent="0.25">
      <c r="I10172" s="14"/>
      <c r="J10172" s="14"/>
      <c r="K10172" s="14"/>
      <c r="L10172" s="14"/>
      <c r="M10172" s="14"/>
      <c r="N10172" s="14"/>
      <c r="O10172" s="14"/>
      <c r="P10172" s="14"/>
    </row>
    <row r="10173" spans="9:16" x14ac:dyDescent="0.25">
      <c r="I10173" s="14"/>
      <c r="J10173" s="14"/>
      <c r="K10173" s="14"/>
      <c r="L10173" s="14"/>
      <c r="M10173" s="14"/>
      <c r="N10173" s="14"/>
      <c r="O10173" s="14"/>
      <c r="P10173" s="14"/>
    </row>
    <row r="10174" spans="9:16" x14ac:dyDescent="0.25">
      <c r="I10174" s="14"/>
      <c r="J10174" s="14"/>
      <c r="K10174" s="14"/>
      <c r="L10174" s="14"/>
      <c r="M10174" s="14"/>
      <c r="N10174" s="14"/>
      <c r="O10174" s="14"/>
      <c r="P10174" s="14"/>
    </row>
    <row r="10175" spans="9:16" x14ac:dyDescent="0.25">
      <c r="I10175" s="14"/>
      <c r="J10175" s="14"/>
      <c r="K10175" s="14"/>
      <c r="L10175" s="14"/>
      <c r="M10175" s="14"/>
      <c r="N10175" s="14"/>
      <c r="O10175" s="14"/>
      <c r="P10175" s="14"/>
    </row>
    <row r="10176" spans="9:16" x14ac:dyDescent="0.25">
      <c r="I10176" s="14"/>
      <c r="J10176" s="14"/>
      <c r="K10176" s="14"/>
      <c r="L10176" s="14"/>
      <c r="M10176" s="14"/>
      <c r="N10176" s="14"/>
      <c r="O10176" s="14"/>
      <c r="P10176" s="14"/>
    </row>
    <row r="10177" spans="9:16" x14ac:dyDescent="0.25">
      <c r="I10177" s="14"/>
      <c r="J10177" s="14"/>
      <c r="K10177" s="14"/>
      <c r="L10177" s="14"/>
      <c r="M10177" s="14"/>
      <c r="N10177" s="14"/>
      <c r="O10177" s="14"/>
      <c r="P10177" s="14"/>
    </row>
    <row r="10178" spans="9:16" x14ac:dyDescent="0.25">
      <c r="I10178" s="14"/>
      <c r="J10178" s="14"/>
      <c r="K10178" s="14"/>
      <c r="L10178" s="14"/>
      <c r="M10178" s="14"/>
      <c r="N10178" s="14"/>
      <c r="O10178" s="14"/>
      <c r="P10178" s="14"/>
    </row>
    <row r="10179" spans="9:16" x14ac:dyDescent="0.25">
      <c r="I10179" s="14"/>
      <c r="J10179" s="14"/>
      <c r="K10179" s="14"/>
      <c r="L10179" s="14"/>
      <c r="M10179" s="14"/>
      <c r="N10179" s="14"/>
      <c r="O10179" s="14"/>
      <c r="P10179" s="14"/>
    </row>
    <row r="10180" spans="9:16" x14ac:dyDescent="0.25">
      <c r="I10180" s="14"/>
      <c r="J10180" s="14"/>
      <c r="K10180" s="14"/>
      <c r="L10180" s="14"/>
      <c r="M10180" s="14"/>
      <c r="N10180" s="14"/>
      <c r="O10180" s="14"/>
      <c r="P10180" s="14"/>
    </row>
    <row r="10181" spans="9:16" x14ac:dyDescent="0.25">
      <c r="I10181" s="14"/>
      <c r="J10181" s="14"/>
      <c r="K10181" s="14"/>
      <c r="L10181" s="14"/>
      <c r="M10181" s="14"/>
      <c r="N10181" s="14"/>
      <c r="O10181" s="14"/>
      <c r="P10181" s="14"/>
    </row>
    <row r="10182" spans="9:16" x14ac:dyDescent="0.25">
      <c r="I10182" s="14"/>
      <c r="J10182" s="14"/>
      <c r="K10182" s="14"/>
      <c r="L10182" s="14"/>
      <c r="M10182" s="14"/>
      <c r="N10182" s="14"/>
      <c r="O10182" s="14"/>
      <c r="P10182" s="14"/>
    </row>
    <row r="10183" spans="9:16" x14ac:dyDescent="0.25">
      <c r="I10183" s="14"/>
      <c r="J10183" s="14"/>
      <c r="K10183" s="14"/>
      <c r="L10183" s="14"/>
      <c r="M10183" s="14"/>
      <c r="N10183" s="14"/>
      <c r="O10183" s="14"/>
      <c r="P10183" s="14"/>
    </row>
    <row r="10184" spans="9:16" x14ac:dyDescent="0.25">
      <c r="I10184" s="14"/>
      <c r="J10184" s="14"/>
      <c r="K10184" s="14"/>
      <c r="L10184" s="14"/>
      <c r="M10184" s="14"/>
      <c r="N10184" s="14"/>
      <c r="O10184" s="14"/>
      <c r="P10184" s="14"/>
    </row>
    <row r="10185" spans="9:16" x14ac:dyDescent="0.25">
      <c r="I10185" s="14"/>
      <c r="J10185" s="14"/>
      <c r="K10185" s="14"/>
      <c r="L10185" s="14"/>
      <c r="M10185" s="14"/>
      <c r="N10185" s="14"/>
      <c r="O10185" s="14"/>
      <c r="P10185" s="14"/>
    </row>
    <row r="10186" spans="9:16" x14ac:dyDescent="0.25">
      <c r="I10186" s="14"/>
      <c r="J10186" s="14"/>
      <c r="K10186" s="14"/>
      <c r="L10186" s="14"/>
      <c r="M10186" s="14"/>
      <c r="N10186" s="14"/>
      <c r="O10186" s="14"/>
      <c r="P10186" s="14"/>
    </row>
    <row r="10187" spans="9:16" x14ac:dyDescent="0.25">
      <c r="I10187" s="14"/>
      <c r="J10187" s="14"/>
      <c r="K10187" s="14"/>
      <c r="L10187" s="14"/>
      <c r="M10187" s="14"/>
      <c r="N10187" s="14"/>
      <c r="O10187" s="14"/>
      <c r="P10187" s="14"/>
    </row>
    <row r="10188" spans="9:16" x14ac:dyDescent="0.25">
      <c r="I10188" s="14"/>
      <c r="J10188" s="14"/>
      <c r="K10188" s="14"/>
      <c r="L10188" s="14"/>
      <c r="M10188" s="14"/>
      <c r="N10188" s="14"/>
      <c r="O10188" s="14"/>
      <c r="P10188" s="14"/>
    </row>
    <row r="10189" spans="9:16" x14ac:dyDescent="0.25">
      <c r="I10189" s="14"/>
      <c r="J10189" s="14"/>
      <c r="K10189" s="14"/>
      <c r="L10189" s="14"/>
      <c r="M10189" s="14"/>
      <c r="N10189" s="14"/>
      <c r="O10189" s="14"/>
      <c r="P10189" s="14"/>
    </row>
    <row r="10190" spans="9:16" x14ac:dyDescent="0.25">
      <c r="I10190" s="14"/>
      <c r="J10190" s="14"/>
      <c r="K10190" s="14"/>
      <c r="L10190" s="14"/>
      <c r="M10190" s="14"/>
      <c r="N10190" s="14"/>
      <c r="O10190" s="14"/>
      <c r="P10190" s="14"/>
    </row>
    <row r="10191" spans="9:16" x14ac:dyDescent="0.25">
      <c r="I10191" s="14"/>
      <c r="J10191" s="14"/>
      <c r="K10191" s="14"/>
      <c r="L10191" s="14"/>
      <c r="M10191" s="14"/>
      <c r="N10191" s="14"/>
      <c r="O10191" s="14"/>
      <c r="P10191" s="14"/>
    </row>
    <row r="10192" spans="9:16" x14ac:dyDescent="0.25">
      <c r="I10192" s="14"/>
      <c r="J10192" s="14"/>
      <c r="K10192" s="14"/>
      <c r="L10192" s="14"/>
      <c r="M10192" s="14"/>
      <c r="N10192" s="14"/>
      <c r="O10192" s="14"/>
      <c r="P10192" s="14"/>
    </row>
    <row r="10193" spans="9:16" x14ac:dyDescent="0.25">
      <c r="I10193" s="14"/>
      <c r="J10193" s="14"/>
      <c r="K10193" s="14"/>
      <c r="L10193" s="14"/>
      <c r="M10193" s="14"/>
      <c r="N10193" s="14"/>
      <c r="O10193" s="14"/>
      <c r="P10193" s="14"/>
    </row>
    <row r="10194" spans="9:16" x14ac:dyDescent="0.25">
      <c r="I10194" s="14"/>
      <c r="J10194" s="14"/>
      <c r="K10194" s="14"/>
      <c r="L10194" s="14"/>
      <c r="M10194" s="14"/>
      <c r="N10194" s="14"/>
      <c r="O10194" s="14"/>
      <c r="P10194" s="14"/>
    </row>
    <row r="10195" spans="9:16" x14ac:dyDescent="0.25">
      <c r="I10195" s="14"/>
      <c r="J10195" s="14"/>
      <c r="K10195" s="14"/>
      <c r="L10195" s="14"/>
      <c r="M10195" s="14"/>
      <c r="N10195" s="14"/>
      <c r="O10195" s="14"/>
      <c r="P10195" s="14"/>
    </row>
    <row r="10196" spans="9:16" x14ac:dyDescent="0.25">
      <c r="I10196" s="14"/>
      <c r="J10196" s="14"/>
      <c r="K10196" s="14"/>
      <c r="L10196" s="14"/>
      <c r="M10196" s="14"/>
      <c r="N10196" s="14"/>
      <c r="O10196" s="14"/>
      <c r="P10196" s="14"/>
    </row>
    <row r="10197" spans="9:16" x14ac:dyDescent="0.25">
      <c r="I10197" s="14"/>
      <c r="J10197" s="14"/>
      <c r="K10197" s="14"/>
      <c r="L10197" s="14"/>
      <c r="M10197" s="14"/>
      <c r="N10197" s="14"/>
      <c r="O10197" s="14"/>
      <c r="P10197" s="14"/>
    </row>
    <row r="10198" spans="9:16" x14ac:dyDescent="0.25">
      <c r="I10198" s="14"/>
      <c r="J10198" s="14"/>
      <c r="K10198" s="14"/>
      <c r="L10198" s="14"/>
      <c r="M10198" s="14"/>
      <c r="N10198" s="14"/>
      <c r="O10198" s="14"/>
      <c r="P10198" s="14"/>
    </row>
    <row r="10199" spans="9:16" x14ac:dyDescent="0.25">
      <c r="I10199" s="14"/>
      <c r="J10199" s="14"/>
      <c r="K10199" s="14"/>
      <c r="L10199" s="14"/>
      <c r="M10199" s="14"/>
      <c r="N10199" s="14"/>
      <c r="O10199" s="14"/>
      <c r="P10199" s="14"/>
    </row>
    <row r="10200" spans="9:16" x14ac:dyDescent="0.25">
      <c r="I10200" s="14"/>
      <c r="J10200" s="14"/>
      <c r="K10200" s="14"/>
      <c r="L10200" s="14"/>
      <c r="M10200" s="14"/>
      <c r="N10200" s="14"/>
      <c r="O10200" s="14"/>
      <c r="P10200" s="14"/>
    </row>
    <row r="10201" spans="9:16" x14ac:dyDescent="0.25">
      <c r="I10201" s="14"/>
      <c r="J10201" s="14"/>
      <c r="K10201" s="14"/>
      <c r="L10201" s="14"/>
      <c r="M10201" s="14"/>
      <c r="N10201" s="14"/>
      <c r="O10201" s="14"/>
      <c r="P10201" s="14"/>
    </row>
    <row r="10202" spans="9:16" x14ac:dyDescent="0.25">
      <c r="I10202" s="14"/>
      <c r="J10202" s="14"/>
      <c r="K10202" s="14"/>
      <c r="L10202" s="14"/>
      <c r="M10202" s="14"/>
      <c r="N10202" s="14"/>
      <c r="O10202" s="14"/>
      <c r="P10202" s="14"/>
    </row>
    <row r="10203" spans="9:16" x14ac:dyDescent="0.25">
      <c r="I10203" s="14"/>
      <c r="J10203" s="14"/>
      <c r="K10203" s="14"/>
      <c r="L10203" s="14"/>
      <c r="M10203" s="14"/>
      <c r="N10203" s="14"/>
      <c r="O10203" s="14"/>
      <c r="P10203" s="14"/>
    </row>
    <row r="10204" spans="9:16" x14ac:dyDescent="0.25">
      <c r="I10204" s="14"/>
      <c r="J10204" s="14"/>
      <c r="K10204" s="14"/>
      <c r="L10204" s="14"/>
      <c r="M10204" s="14"/>
      <c r="N10204" s="14"/>
      <c r="O10204" s="14"/>
      <c r="P10204" s="14"/>
    </row>
    <row r="10205" spans="9:16" x14ac:dyDescent="0.25">
      <c r="I10205" s="14"/>
      <c r="J10205" s="14"/>
      <c r="K10205" s="14"/>
      <c r="L10205" s="14"/>
      <c r="M10205" s="14"/>
      <c r="N10205" s="14"/>
      <c r="O10205" s="14"/>
      <c r="P10205" s="14"/>
    </row>
    <row r="10206" spans="9:16" x14ac:dyDescent="0.25">
      <c r="I10206" s="14"/>
      <c r="J10206" s="14"/>
      <c r="K10206" s="14"/>
      <c r="L10206" s="14"/>
      <c r="M10206" s="14"/>
      <c r="N10206" s="14"/>
      <c r="O10206" s="14"/>
      <c r="P10206" s="14"/>
    </row>
    <row r="10207" spans="9:16" x14ac:dyDescent="0.25">
      <c r="I10207" s="14"/>
      <c r="J10207" s="14"/>
      <c r="K10207" s="14"/>
      <c r="L10207" s="14"/>
      <c r="M10207" s="14"/>
      <c r="N10207" s="14"/>
      <c r="O10207" s="14"/>
      <c r="P10207" s="14"/>
    </row>
    <row r="10208" spans="9:16" x14ac:dyDescent="0.25">
      <c r="I10208" s="14"/>
      <c r="J10208" s="14"/>
      <c r="K10208" s="14"/>
      <c r="L10208" s="14"/>
      <c r="M10208" s="14"/>
      <c r="N10208" s="14"/>
      <c r="O10208" s="14"/>
      <c r="P10208" s="14"/>
    </row>
    <row r="10209" spans="9:16" x14ac:dyDescent="0.25">
      <c r="I10209" s="14"/>
      <c r="J10209" s="14"/>
      <c r="K10209" s="14"/>
      <c r="L10209" s="14"/>
      <c r="M10209" s="14"/>
      <c r="N10209" s="14"/>
      <c r="O10209" s="14"/>
      <c r="P10209" s="14"/>
    </row>
    <row r="10210" spans="9:16" x14ac:dyDescent="0.25">
      <c r="I10210" s="14"/>
      <c r="J10210" s="14"/>
      <c r="K10210" s="14"/>
      <c r="L10210" s="14"/>
      <c r="M10210" s="14"/>
      <c r="N10210" s="14"/>
      <c r="O10210" s="14"/>
      <c r="P10210" s="14"/>
    </row>
    <row r="10211" spans="9:16" x14ac:dyDescent="0.25">
      <c r="I10211" s="14"/>
      <c r="J10211" s="14"/>
      <c r="K10211" s="14"/>
      <c r="L10211" s="14"/>
      <c r="M10211" s="14"/>
      <c r="N10211" s="14"/>
      <c r="O10211" s="14"/>
      <c r="P10211" s="14"/>
    </row>
    <row r="10212" spans="9:16" x14ac:dyDescent="0.25">
      <c r="I10212" s="14"/>
      <c r="J10212" s="14"/>
      <c r="K10212" s="14"/>
      <c r="L10212" s="14"/>
      <c r="M10212" s="14"/>
      <c r="N10212" s="14"/>
      <c r="O10212" s="14"/>
      <c r="P10212" s="14"/>
    </row>
    <row r="10213" spans="9:16" x14ac:dyDescent="0.25">
      <c r="I10213" s="14"/>
      <c r="J10213" s="14"/>
      <c r="K10213" s="14"/>
      <c r="L10213" s="14"/>
      <c r="M10213" s="14"/>
      <c r="N10213" s="14"/>
      <c r="O10213" s="14"/>
      <c r="P10213" s="14"/>
    </row>
    <row r="10214" spans="9:16" x14ac:dyDescent="0.25">
      <c r="I10214" s="14"/>
      <c r="J10214" s="14"/>
      <c r="K10214" s="14"/>
      <c r="L10214" s="14"/>
      <c r="M10214" s="14"/>
      <c r="N10214" s="14"/>
      <c r="O10214" s="14"/>
      <c r="P10214" s="14"/>
    </row>
    <row r="10215" spans="9:16" x14ac:dyDescent="0.25">
      <c r="I10215" s="14"/>
      <c r="J10215" s="14"/>
      <c r="K10215" s="14"/>
      <c r="L10215" s="14"/>
      <c r="M10215" s="14"/>
      <c r="N10215" s="14"/>
      <c r="O10215" s="14"/>
      <c r="P10215" s="14"/>
    </row>
    <row r="10216" spans="9:16" x14ac:dyDescent="0.25">
      <c r="I10216" s="14"/>
      <c r="J10216" s="14"/>
      <c r="K10216" s="14"/>
      <c r="L10216" s="14"/>
      <c r="M10216" s="14"/>
      <c r="N10216" s="14"/>
      <c r="O10216" s="14"/>
      <c r="P10216" s="14"/>
    </row>
    <row r="10217" spans="9:16" x14ac:dyDescent="0.25">
      <c r="I10217" s="14"/>
      <c r="J10217" s="14"/>
      <c r="K10217" s="14"/>
      <c r="L10217" s="14"/>
      <c r="M10217" s="14"/>
      <c r="N10217" s="14"/>
      <c r="O10217" s="14"/>
      <c r="P10217" s="14"/>
    </row>
    <row r="10218" spans="9:16" x14ac:dyDescent="0.25">
      <c r="I10218" s="14"/>
      <c r="J10218" s="14"/>
      <c r="K10218" s="14"/>
      <c r="L10218" s="14"/>
      <c r="M10218" s="14"/>
      <c r="N10218" s="14"/>
      <c r="O10218" s="14"/>
      <c r="P10218" s="14"/>
    </row>
    <row r="10219" spans="9:16" x14ac:dyDescent="0.25">
      <c r="I10219" s="14"/>
      <c r="J10219" s="14"/>
      <c r="K10219" s="14"/>
      <c r="L10219" s="14"/>
      <c r="M10219" s="14"/>
      <c r="N10219" s="14"/>
      <c r="O10219" s="14"/>
      <c r="P10219" s="14"/>
    </row>
    <row r="10220" spans="9:16" x14ac:dyDescent="0.25">
      <c r="I10220" s="14"/>
      <c r="J10220" s="14"/>
      <c r="K10220" s="14"/>
      <c r="L10220" s="14"/>
      <c r="M10220" s="14"/>
      <c r="N10220" s="14"/>
      <c r="O10220" s="14"/>
      <c r="P10220" s="14"/>
    </row>
    <row r="10221" spans="9:16" x14ac:dyDescent="0.25">
      <c r="I10221" s="14"/>
      <c r="J10221" s="14"/>
      <c r="K10221" s="14"/>
      <c r="L10221" s="14"/>
      <c r="M10221" s="14"/>
      <c r="N10221" s="14"/>
      <c r="O10221" s="14"/>
      <c r="P10221" s="14"/>
    </row>
    <row r="10222" spans="9:16" x14ac:dyDescent="0.25">
      <c r="I10222" s="14"/>
      <c r="J10222" s="14"/>
      <c r="K10222" s="14"/>
      <c r="L10222" s="14"/>
      <c r="M10222" s="14"/>
      <c r="N10222" s="14"/>
      <c r="O10222" s="14"/>
      <c r="P10222" s="14"/>
    </row>
    <row r="10223" spans="9:16" x14ac:dyDescent="0.25">
      <c r="I10223" s="14"/>
      <c r="J10223" s="14"/>
      <c r="K10223" s="14"/>
      <c r="L10223" s="14"/>
      <c r="M10223" s="14"/>
      <c r="N10223" s="14"/>
      <c r="O10223" s="14"/>
      <c r="P10223" s="14"/>
    </row>
    <row r="10224" spans="9:16" x14ac:dyDescent="0.25">
      <c r="I10224" s="14"/>
      <c r="J10224" s="14"/>
      <c r="K10224" s="14"/>
      <c r="L10224" s="14"/>
      <c r="M10224" s="14"/>
      <c r="N10224" s="14"/>
      <c r="O10224" s="14"/>
      <c r="P10224" s="14"/>
    </row>
    <row r="10225" spans="9:16" x14ac:dyDescent="0.25">
      <c r="I10225" s="14"/>
      <c r="J10225" s="14"/>
      <c r="K10225" s="14"/>
      <c r="L10225" s="14"/>
      <c r="M10225" s="14"/>
      <c r="N10225" s="14"/>
      <c r="O10225" s="14"/>
      <c r="P10225" s="14"/>
    </row>
    <row r="10226" spans="9:16" x14ac:dyDescent="0.25">
      <c r="I10226" s="14"/>
      <c r="J10226" s="14"/>
      <c r="K10226" s="14"/>
      <c r="L10226" s="14"/>
      <c r="M10226" s="14"/>
      <c r="N10226" s="14"/>
      <c r="O10226" s="14"/>
      <c r="P10226" s="14"/>
    </row>
    <row r="10227" spans="9:16" x14ac:dyDescent="0.25">
      <c r="I10227" s="14"/>
      <c r="J10227" s="14"/>
      <c r="K10227" s="14"/>
      <c r="L10227" s="14"/>
      <c r="M10227" s="14"/>
      <c r="N10227" s="14"/>
      <c r="O10227" s="14"/>
      <c r="P10227" s="14"/>
    </row>
    <row r="10228" spans="9:16" x14ac:dyDescent="0.25">
      <c r="I10228" s="14"/>
      <c r="J10228" s="14"/>
      <c r="K10228" s="14"/>
      <c r="L10228" s="14"/>
      <c r="M10228" s="14"/>
      <c r="N10228" s="14"/>
      <c r="O10228" s="14"/>
      <c r="P10228" s="14"/>
    </row>
    <row r="10229" spans="9:16" x14ac:dyDescent="0.25">
      <c r="I10229" s="14"/>
      <c r="J10229" s="14"/>
      <c r="K10229" s="14"/>
      <c r="L10229" s="14"/>
      <c r="M10229" s="14"/>
      <c r="N10229" s="14"/>
      <c r="O10229" s="14"/>
      <c r="P10229" s="14"/>
    </row>
    <row r="10230" spans="9:16" x14ac:dyDescent="0.25">
      <c r="I10230" s="14"/>
      <c r="J10230" s="14"/>
      <c r="K10230" s="14"/>
      <c r="L10230" s="14"/>
      <c r="M10230" s="14"/>
      <c r="N10230" s="14"/>
      <c r="O10230" s="14"/>
      <c r="P10230" s="14"/>
    </row>
    <row r="10231" spans="9:16" x14ac:dyDescent="0.25">
      <c r="I10231" s="14"/>
      <c r="J10231" s="14"/>
      <c r="K10231" s="14"/>
      <c r="L10231" s="14"/>
      <c r="M10231" s="14"/>
      <c r="N10231" s="14"/>
      <c r="O10231" s="14"/>
      <c r="P10231" s="14"/>
    </row>
    <row r="10232" spans="9:16" x14ac:dyDescent="0.25">
      <c r="I10232" s="14"/>
      <c r="J10232" s="14"/>
      <c r="K10232" s="14"/>
      <c r="L10232" s="14"/>
      <c r="M10232" s="14"/>
      <c r="N10232" s="14"/>
      <c r="O10232" s="14"/>
      <c r="P10232" s="14"/>
    </row>
    <row r="10233" spans="9:16" x14ac:dyDescent="0.25">
      <c r="I10233" s="14"/>
      <c r="J10233" s="14"/>
      <c r="K10233" s="14"/>
      <c r="L10233" s="14"/>
      <c r="M10233" s="14"/>
      <c r="N10233" s="14"/>
      <c r="O10233" s="14"/>
      <c r="P10233" s="14"/>
    </row>
    <row r="10234" spans="9:16" x14ac:dyDescent="0.25">
      <c r="I10234" s="14"/>
      <c r="J10234" s="14"/>
      <c r="K10234" s="14"/>
      <c r="L10234" s="14"/>
      <c r="M10234" s="14"/>
      <c r="N10234" s="14"/>
      <c r="O10234" s="14"/>
      <c r="P10234" s="14"/>
    </row>
    <row r="10235" spans="9:16" x14ac:dyDescent="0.25">
      <c r="I10235" s="14"/>
      <c r="J10235" s="14"/>
      <c r="K10235" s="14"/>
      <c r="L10235" s="14"/>
      <c r="M10235" s="14"/>
      <c r="N10235" s="14"/>
      <c r="O10235" s="14"/>
      <c r="P10235" s="14"/>
    </row>
    <row r="10236" spans="9:16" x14ac:dyDescent="0.25">
      <c r="I10236" s="14"/>
      <c r="J10236" s="14"/>
      <c r="K10236" s="14"/>
      <c r="L10236" s="14"/>
      <c r="M10236" s="14"/>
      <c r="N10236" s="14"/>
      <c r="O10236" s="14"/>
      <c r="P10236" s="14"/>
    </row>
    <row r="10237" spans="9:16" x14ac:dyDescent="0.25">
      <c r="I10237" s="14"/>
      <c r="J10237" s="14"/>
      <c r="K10237" s="14"/>
      <c r="L10237" s="14"/>
      <c r="M10237" s="14"/>
      <c r="N10237" s="14"/>
      <c r="O10237" s="14"/>
      <c r="P10237" s="14"/>
    </row>
    <row r="10238" spans="9:16" x14ac:dyDescent="0.25">
      <c r="I10238" s="14"/>
      <c r="J10238" s="14"/>
      <c r="K10238" s="14"/>
      <c r="L10238" s="14"/>
      <c r="M10238" s="14"/>
      <c r="N10238" s="14"/>
      <c r="O10238" s="14"/>
      <c r="P10238" s="14"/>
    </row>
    <row r="10239" spans="9:16" x14ac:dyDescent="0.25">
      <c r="I10239" s="14"/>
      <c r="J10239" s="14"/>
      <c r="K10239" s="14"/>
      <c r="L10239" s="14"/>
      <c r="M10239" s="14"/>
      <c r="N10239" s="14"/>
      <c r="O10239" s="14"/>
      <c r="P10239" s="14"/>
    </row>
    <row r="10240" spans="9:16" x14ac:dyDescent="0.25">
      <c r="I10240" s="14"/>
      <c r="J10240" s="14"/>
      <c r="K10240" s="14"/>
      <c r="L10240" s="14"/>
      <c r="M10240" s="14"/>
      <c r="N10240" s="14"/>
      <c r="O10240" s="14"/>
      <c r="P10240" s="14"/>
    </row>
    <row r="10241" spans="9:16" x14ac:dyDescent="0.25">
      <c r="I10241" s="14"/>
      <c r="J10241" s="14"/>
      <c r="K10241" s="14"/>
      <c r="L10241" s="14"/>
      <c r="M10241" s="14"/>
      <c r="N10241" s="14"/>
      <c r="O10241" s="14"/>
      <c r="P10241" s="14"/>
    </row>
    <row r="10242" spans="9:16" x14ac:dyDescent="0.25">
      <c r="I10242" s="14"/>
      <c r="J10242" s="14"/>
      <c r="K10242" s="14"/>
      <c r="L10242" s="14"/>
      <c r="M10242" s="14"/>
      <c r="N10242" s="14"/>
      <c r="O10242" s="14"/>
      <c r="P10242" s="14"/>
    </row>
    <row r="10243" spans="9:16" x14ac:dyDescent="0.25">
      <c r="I10243" s="14"/>
      <c r="J10243" s="14"/>
      <c r="K10243" s="14"/>
      <c r="L10243" s="14"/>
      <c r="M10243" s="14"/>
      <c r="N10243" s="14"/>
      <c r="O10243" s="14"/>
      <c r="P10243" s="14"/>
    </row>
    <row r="10244" spans="9:16" x14ac:dyDescent="0.25">
      <c r="I10244" s="14"/>
      <c r="J10244" s="14"/>
      <c r="K10244" s="14"/>
      <c r="L10244" s="14"/>
      <c r="M10244" s="14"/>
      <c r="N10244" s="14"/>
      <c r="O10244" s="14"/>
      <c r="P10244" s="14"/>
    </row>
    <row r="10245" spans="9:16" x14ac:dyDescent="0.25">
      <c r="I10245" s="14"/>
      <c r="J10245" s="14"/>
      <c r="K10245" s="14"/>
      <c r="L10245" s="14"/>
      <c r="M10245" s="14"/>
      <c r="N10245" s="14"/>
      <c r="O10245" s="14"/>
      <c r="P10245" s="14"/>
    </row>
    <row r="10246" spans="9:16" x14ac:dyDescent="0.25">
      <c r="I10246" s="14"/>
      <c r="J10246" s="14"/>
      <c r="K10246" s="14"/>
      <c r="L10246" s="14"/>
      <c r="M10246" s="14"/>
      <c r="N10246" s="14"/>
      <c r="O10246" s="14"/>
      <c r="P10246" s="14"/>
    </row>
    <row r="10247" spans="9:16" x14ac:dyDescent="0.25">
      <c r="I10247" s="14"/>
      <c r="J10247" s="14"/>
      <c r="K10247" s="14"/>
      <c r="L10247" s="14"/>
      <c r="M10247" s="14"/>
      <c r="N10247" s="14"/>
      <c r="O10247" s="14"/>
      <c r="P10247" s="14"/>
    </row>
    <row r="10248" spans="9:16" x14ac:dyDescent="0.25">
      <c r="I10248" s="14"/>
      <c r="J10248" s="14"/>
      <c r="K10248" s="14"/>
      <c r="L10248" s="14"/>
      <c r="M10248" s="14"/>
      <c r="N10248" s="14"/>
      <c r="O10248" s="14"/>
      <c r="P10248" s="14"/>
    </row>
    <row r="10249" spans="9:16" x14ac:dyDescent="0.25">
      <c r="I10249" s="14"/>
      <c r="J10249" s="14"/>
      <c r="K10249" s="14"/>
      <c r="L10249" s="14"/>
      <c r="M10249" s="14"/>
      <c r="N10249" s="14"/>
      <c r="O10249" s="14"/>
      <c r="P10249" s="14"/>
    </row>
    <row r="10250" spans="9:16" x14ac:dyDescent="0.25">
      <c r="I10250" s="14"/>
      <c r="J10250" s="14"/>
      <c r="K10250" s="14"/>
      <c r="L10250" s="14"/>
      <c r="M10250" s="14"/>
      <c r="N10250" s="14"/>
      <c r="O10250" s="14"/>
      <c r="P10250" s="14"/>
    </row>
    <row r="10251" spans="9:16" x14ac:dyDescent="0.25">
      <c r="I10251" s="14"/>
      <c r="J10251" s="14"/>
      <c r="K10251" s="14"/>
      <c r="L10251" s="14"/>
      <c r="M10251" s="14"/>
      <c r="N10251" s="14"/>
      <c r="O10251" s="14"/>
      <c r="P10251" s="14"/>
    </row>
    <row r="10252" spans="9:16" x14ac:dyDescent="0.25">
      <c r="I10252" s="14"/>
      <c r="J10252" s="14"/>
      <c r="K10252" s="14"/>
      <c r="L10252" s="14"/>
      <c r="M10252" s="14"/>
      <c r="N10252" s="14"/>
      <c r="O10252" s="14"/>
      <c r="P10252" s="14"/>
    </row>
    <row r="10253" spans="9:16" x14ac:dyDescent="0.25">
      <c r="I10253" s="14"/>
      <c r="J10253" s="14"/>
      <c r="K10253" s="14"/>
      <c r="L10253" s="14"/>
      <c r="M10253" s="14"/>
      <c r="N10253" s="14"/>
      <c r="O10253" s="14"/>
      <c r="P10253" s="14"/>
    </row>
    <row r="10254" spans="9:16" x14ac:dyDescent="0.25">
      <c r="I10254" s="14"/>
      <c r="J10254" s="14"/>
      <c r="K10254" s="14"/>
      <c r="L10254" s="14"/>
      <c r="M10254" s="14"/>
      <c r="N10254" s="14"/>
      <c r="O10254" s="14"/>
      <c r="P10254" s="14"/>
    </row>
    <row r="10255" spans="9:16" x14ac:dyDescent="0.25">
      <c r="I10255" s="14"/>
      <c r="J10255" s="14"/>
      <c r="K10255" s="14"/>
      <c r="L10255" s="14"/>
      <c r="M10255" s="14"/>
      <c r="N10255" s="14"/>
      <c r="O10255" s="14"/>
      <c r="P10255" s="14"/>
    </row>
    <row r="10256" spans="9:16" x14ac:dyDescent="0.25">
      <c r="I10256" s="14"/>
      <c r="J10256" s="14"/>
      <c r="K10256" s="14"/>
      <c r="L10256" s="14"/>
      <c r="M10256" s="14"/>
      <c r="N10256" s="14"/>
      <c r="O10256" s="14"/>
      <c r="P10256" s="14"/>
    </row>
    <row r="10257" spans="9:16" x14ac:dyDescent="0.25">
      <c r="I10257" s="14"/>
      <c r="J10257" s="14"/>
      <c r="K10257" s="14"/>
      <c r="L10257" s="14"/>
      <c r="M10257" s="14"/>
      <c r="N10257" s="14"/>
      <c r="O10257" s="14"/>
      <c r="P10257" s="14"/>
    </row>
    <row r="10258" spans="9:16" x14ac:dyDescent="0.25">
      <c r="I10258" s="14"/>
      <c r="J10258" s="14"/>
      <c r="K10258" s="14"/>
      <c r="L10258" s="14"/>
      <c r="M10258" s="14"/>
      <c r="N10258" s="14"/>
      <c r="O10258" s="14"/>
      <c r="P10258" s="14"/>
    </row>
    <row r="10259" spans="9:16" x14ac:dyDescent="0.25">
      <c r="I10259" s="14"/>
      <c r="J10259" s="14"/>
      <c r="K10259" s="14"/>
      <c r="L10259" s="14"/>
      <c r="M10259" s="14"/>
      <c r="N10259" s="14"/>
      <c r="O10259" s="14"/>
      <c r="P10259" s="14"/>
    </row>
    <row r="10260" spans="9:16" x14ac:dyDescent="0.25">
      <c r="I10260" s="14"/>
      <c r="J10260" s="14"/>
      <c r="K10260" s="14"/>
      <c r="L10260" s="14"/>
      <c r="M10260" s="14"/>
      <c r="N10260" s="14"/>
      <c r="O10260" s="14"/>
      <c r="P10260" s="14"/>
    </row>
    <row r="10261" spans="9:16" x14ac:dyDescent="0.25">
      <c r="I10261" s="14"/>
      <c r="J10261" s="14"/>
      <c r="K10261" s="14"/>
      <c r="L10261" s="14"/>
      <c r="M10261" s="14"/>
      <c r="N10261" s="14"/>
      <c r="O10261" s="14"/>
      <c r="P10261" s="14"/>
    </row>
    <row r="10262" spans="9:16" x14ac:dyDescent="0.25">
      <c r="I10262" s="14"/>
      <c r="J10262" s="14"/>
      <c r="K10262" s="14"/>
      <c r="L10262" s="14"/>
      <c r="M10262" s="14"/>
      <c r="N10262" s="14"/>
      <c r="O10262" s="14"/>
      <c r="P10262" s="14"/>
    </row>
    <row r="10263" spans="9:16" x14ac:dyDescent="0.25">
      <c r="I10263" s="14"/>
      <c r="J10263" s="14"/>
      <c r="K10263" s="14"/>
      <c r="L10263" s="14"/>
      <c r="M10263" s="14"/>
      <c r="N10263" s="14"/>
      <c r="O10263" s="14"/>
      <c r="P10263" s="14"/>
    </row>
    <row r="10264" spans="9:16" x14ac:dyDescent="0.25">
      <c r="I10264" s="14"/>
      <c r="J10264" s="14"/>
      <c r="K10264" s="14"/>
      <c r="L10264" s="14"/>
      <c r="M10264" s="14"/>
      <c r="N10264" s="14"/>
      <c r="O10264" s="14"/>
      <c r="P10264" s="14"/>
    </row>
    <row r="10265" spans="9:16" x14ac:dyDescent="0.25">
      <c r="I10265" s="14"/>
      <c r="J10265" s="14"/>
      <c r="K10265" s="14"/>
      <c r="L10265" s="14"/>
      <c r="M10265" s="14"/>
      <c r="N10265" s="14"/>
      <c r="O10265" s="14"/>
      <c r="P10265" s="14"/>
    </row>
    <row r="10266" spans="9:16" x14ac:dyDescent="0.25">
      <c r="I10266" s="14"/>
      <c r="J10266" s="14"/>
      <c r="K10266" s="14"/>
      <c r="L10266" s="14"/>
      <c r="M10266" s="14"/>
      <c r="N10266" s="14"/>
      <c r="O10266" s="14"/>
      <c r="P10266" s="14"/>
    </row>
    <row r="10267" spans="9:16" x14ac:dyDescent="0.25">
      <c r="I10267" s="14"/>
      <c r="J10267" s="14"/>
      <c r="K10267" s="14"/>
      <c r="L10267" s="14"/>
      <c r="M10267" s="14"/>
      <c r="N10267" s="14"/>
      <c r="O10267" s="14"/>
      <c r="P10267" s="14"/>
    </row>
    <row r="10268" spans="9:16" x14ac:dyDescent="0.25">
      <c r="I10268" s="14"/>
      <c r="J10268" s="14"/>
      <c r="K10268" s="14"/>
      <c r="L10268" s="14"/>
      <c r="M10268" s="14"/>
      <c r="N10268" s="14"/>
      <c r="O10268" s="14"/>
      <c r="P10268" s="14"/>
    </row>
    <row r="10269" spans="9:16" x14ac:dyDescent="0.25">
      <c r="I10269" s="14"/>
      <c r="J10269" s="14"/>
      <c r="K10269" s="14"/>
      <c r="L10269" s="14"/>
      <c r="M10269" s="14"/>
      <c r="N10269" s="14"/>
      <c r="O10269" s="14"/>
      <c r="P10269" s="14"/>
    </row>
    <row r="10270" spans="9:16" x14ac:dyDescent="0.25">
      <c r="I10270" s="14"/>
      <c r="J10270" s="14"/>
      <c r="K10270" s="14"/>
      <c r="L10270" s="14"/>
      <c r="M10270" s="14"/>
      <c r="N10270" s="14"/>
      <c r="O10270" s="14"/>
      <c r="P10270" s="14"/>
    </row>
    <row r="10271" spans="9:16" x14ac:dyDescent="0.25">
      <c r="I10271" s="14"/>
      <c r="J10271" s="14"/>
      <c r="K10271" s="14"/>
      <c r="L10271" s="14"/>
      <c r="M10271" s="14"/>
      <c r="N10271" s="14"/>
      <c r="O10271" s="14"/>
      <c r="P10271" s="14"/>
    </row>
    <row r="10272" spans="9:16" x14ac:dyDescent="0.25">
      <c r="I10272" s="14"/>
      <c r="J10272" s="14"/>
      <c r="K10272" s="14"/>
      <c r="L10272" s="14"/>
      <c r="M10272" s="14"/>
      <c r="N10272" s="14"/>
      <c r="O10272" s="14"/>
      <c r="P10272" s="14"/>
    </row>
    <row r="10273" spans="9:16" x14ac:dyDescent="0.25">
      <c r="I10273" s="14"/>
      <c r="J10273" s="14"/>
      <c r="K10273" s="14"/>
      <c r="L10273" s="14"/>
      <c r="M10273" s="14"/>
      <c r="N10273" s="14"/>
      <c r="O10273" s="14"/>
      <c r="P10273" s="14"/>
    </row>
    <row r="10274" spans="9:16" x14ac:dyDescent="0.25">
      <c r="I10274" s="14"/>
      <c r="J10274" s="14"/>
      <c r="K10274" s="14"/>
      <c r="L10274" s="14"/>
      <c r="M10274" s="14"/>
      <c r="N10274" s="14"/>
      <c r="O10274" s="14"/>
      <c r="P10274" s="14"/>
    </row>
    <row r="10275" spans="9:16" x14ac:dyDescent="0.25">
      <c r="I10275" s="14"/>
      <c r="J10275" s="14"/>
      <c r="K10275" s="14"/>
      <c r="L10275" s="14"/>
      <c r="M10275" s="14"/>
      <c r="N10275" s="14"/>
      <c r="O10275" s="14"/>
      <c r="P10275" s="14"/>
    </row>
    <row r="10276" spans="9:16" x14ac:dyDescent="0.25">
      <c r="I10276" s="14"/>
      <c r="J10276" s="14"/>
      <c r="K10276" s="14"/>
      <c r="L10276" s="14"/>
      <c r="M10276" s="14"/>
      <c r="N10276" s="14"/>
      <c r="O10276" s="14"/>
      <c r="P10276" s="14"/>
    </row>
    <row r="10277" spans="9:16" x14ac:dyDescent="0.25">
      <c r="I10277" s="14"/>
      <c r="J10277" s="14"/>
      <c r="K10277" s="14"/>
      <c r="L10277" s="14"/>
      <c r="M10277" s="14"/>
      <c r="N10277" s="14"/>
      <c r="O10277" s="14"/>
      <c r="P10277" s="14"/>
    </row>
    <row r="10278" spans="9:16" x14ac:dyDescent="0.25">
      <c r="I10278" s="14"/>
      <c r="J10278" s="14"/>
      <c r="K10278" s="14"/>
      <c r="L10278" s="14"/>
      <c r="M10278" s="14"/>
      <c r="N10278" s="14"/>
      <c r="O10278" s="14"/>
      <c r="P10278" s="14"/>
    </row>
    <row r="10279" spans="9:16" x14ac:dyDescent="0.25">
      <c r="I10279" s="14"/>
      <c r="J10279" s="14"/>
      <c r="K10279" s="14"/>
      <c r="L10279" s="14"/>
      <c r="M10279" s="14"/>
      <c r="N10279" s="14"/>
      <c r="O10279" s="14"/>
      <c r="P10279" s="14"/>
    </row>
    <row r="10280" spans="9:16" x14ac:dyDescent="0.25">
      <c r="I10280" s="14"/>
      <c r="J10280" s="14"/>
      <c r="K10280" s="14"/>
      <c r="L10280" s="14"/>
      <c r="M10280" s="14"/>
      <c r="N10280" s="14"/>
      <c r="O10280" s="14"/>
      <c r="P10280" s="14"/>
    </row>
    <row r="10281" spans="9:16" x14ac:dyDescent="0.25">
      <c r="I10281" s="14"/>
      <c r="J10281" s="14"/>
      <c r="K10281" s="14"/>
      <c r="L10281" s="14"/>
      <c r="M10281" s="14"/>
      <c r="N10281" s="14"/>
      <c r="O10281" s="14"/>
      <c r="P10281" s="14"/>
    </row>
    <row r="10282" spans="9:16" x14ac:dyDescent="0.25">
      <c r="I10282" s="14"/>
      <c r="J10282" s="14"/>
      <c r="K10282" s="14"/>
      <c r="L10282" s="14"/>
      <c r="M10282" s="14"/>
      <c r="N10282" s="14"/>
      <c r="O10282" s="14"/>
      <c r="P10282" s="14"/>
    </row>
    <row r="10283" spans="9:16" x14ac:dyDescent="0.25">
      <c r="I10283" s="14"/>
      <c r="J10283" s="14"/>
      <c r="K10283" s="14"/>
      <c r="L10283" s="14"/>
      <c r="M10283" s="14"/>
      <c r="N10283" s="14"/>
      <c r="O10283" s="14"/>
      <c r="P10283" s="14"/>
    </row>
    <row r="10284" spans="9:16" x14ac:dyDescent="0.25">
      <c r="I10284" s="14"/>
      <c r="J10284" s="14"/>
      <c r="K10284" s="14"/>
      <c r="L10284" s="14"/>
      <c r="M10284" s="14"/>
      <c r="N10284" s="14"/>
      <c r="O10284" s="14"/>
      <c r="P10284" s="14"/>
    </row>
    <row r="10285" spans="9:16" x14ac:dyDescent="0.25">
      <c r="I10285" s="14"/>
      <c r="J10285" s="14"/>
      <c r="K10285" s="14"/>
      <c r="L10285" s="14"/>
      <c r="M10285" s="14"/>
      <c r="N10285" s="14"/>
      <c r="O10285" s="14"/>
      <c r="P10285" s="14"/>
    </row>
    <row r="10286" spans="9:16" x14ac:dyDescent="0.25">
      <c r="I10286" s="14"/>
      <c r="J10286" s="14"/>
      <c r="K10286" s="14"/>
      <c r="L10286" s="14"/>
      <c r="M10286" s="14"/>
      <c r="N10286" s="14"/>
      <c r="O10286" s="14"/>
      <c r="P10286" s="14"/>
    </row>
    <row r="10287" spans="9:16" x14ac:dyDescent="0.25">
      <c r="I10287" s="14"/>
      <c r="J10287" s="14"/>
      <c r="K10287" s="14"/>
      <c r="L10287" s="14"/>
      <c r="M10287" s="14"/>
      <c r="N10287" s="14"/>
      <c r="O10287" s="14"/>
      <c r="P10287" s="14"/>
    </row>
    <row r="10288" spans="9:16" x14ac:dyDescent="0.25">
      <c r="I10288" s="14"/>
      <c r="J10288" s="14"/>
      <c r="K10288" s="14"/>
      <c r="L10288" s="14"/>
      <c r="M10288" s="14"/>
      <c r="N10288" s="14"/>
      <c r="O10288" s="14"/>
      <c r="P10288" s="14"/>
    </row>
    <row r="10289" spans="9:16" x14ac:dyDescent="0.25">
      <c r="I10289" s="14"/>
      <c r="J10289" s="14"/>
      <c r="K10289" s="14"/>
      <c r="L10289" s="14"/>
      <c r="M10289" s="14"/>
      <c r="N10289" s="14"/>
      <c r="O10289" s="14"/>
      <c r="P10289" s="14"/>
    </row>
    <row r="10290" spans="9:16" x14ac:dyDescent="0.25">
      <c r="I10290" s="14"/>
      <c r="J10290" s="14"/>
      <c r="K10290" s="14"/>
      <c r="L10290" s="14"/>
      <c r="M10290" s="14"/>
      <c r="N10290" s="14"/>
      <c r="O10290" s="14"/>
      <c r="P10290" s="14"/>
    </row>
    <row r="10291" spans="9:16" x14ac:dyDescent="0.25">
      <c r="I10291" s="14"/>
      <c r="J10291" s="14"/>
      <c r="K10291" s="14"/>
      <c r="L10291" s="14"/>
      <c r="M10291" s="14"/>
      <c r="N10291" s="14"/>
      <c r="O10291" s="14"/>
      <c r="P10291" s="14"/>
    </row>
    <row r="10292" spans="9:16" x14ac:dyDescent="0.25">
      <c r="I10292" s="14"/>
      <c r="J10292" s="14"/>
      <c r="K10292" s="14"/>
      <c r="L10292" s="14"/>
      <c r="M10292" s="14"/>
      <c r="N10292" s="14"/>
      <c r="O10292" s="14"/>
      <c r="P10292" s="14"/>
    </row>
    <row r="10293" spans="9:16" x14ac:dyDescent="0.25">
      <c r="I10293" s="14"/>
      <c r="J10293" s="14"/>
      <c r="K10293" s="14"/>
      <c r="L10293" s="14"/>
      <c r="M10293" s="14"/>
      <c r="N10293" s="14"/>
      <c r="O10293" s="14"/>
      <c r="P10293" s="14"/>
    </row>
    <row r="10294" spans="9:16" x14ac:dyDescent="0.25">
      <c r="I10294" s="14"/>
      <c r="J10294" s="14"/>
      <c r="K10294" s="14"/>
      <c r="L10294" s="14"/>
      <c r="M10294" s="14"/>
      <c r="N10294" s="14"/>
      <c r="O10294" s="14"/>
      <c r="P10294" s="14"/>
    </row>
    <row r="10295" spans="9:16" x14ac:dyDescent="0.25">
      <c r="I10295" s="14"/>
      <c r="J10295" s="14"/>
      <c r="K10295" s="14"/>
      <c r="L10295" s="14"/>
      <c r="M10295" s="14"/>
      <c r="N10295" s="14"/>
      <c r="O10295" s="14"/>
      <c r="P10295" s="14"/>
    </row>
    <row r="10296" spans="9:16" x14ac:dyDescent="0.25">
      <c r="I10296" s="14"/>
      <c r="J10296" s="14"/>
      <c r="K10296" s="14"/>
      <c r="L10296" s="14"/>
      <c r="M10296" s="14"/>
      <c r="N10296" s="14"/>
      <c r="O10296" s="14"/>
      <c r="P10296" s="14"/>
    </row>
    <row r="10297" spans="9:16" x14ac:dyDescent="0.25">
      <c r="I10297" s="14"/>
      <c r="J10297" s="14"/>
      <c r="K10297" s="14"/>
      <c r="L10297" s="14"/>
      <c r="M10297" s="14"/>
      <c r="N10297" s="14"/>
      <c r="O10297" s="14"/>
      <c r="P10297" s="14"/>
    </row>
    <row r="10298" spans="9:16" x14ac:dyDescent="0.25">
      <c r="I10298" s="14"/>
      <c r="J10298" s="14"/>
      <c r="K10298" s="14"/>
      <c r="L10298" s="14"/>
      <c r="M10298" s="14"/>
      <c r="N10298" s="14"/>
      <c r="O10298" s="14"/>
      <c r="P10298" s="14"/>
    </row>
    <row r="10299" spans="9:16" x14ac:dyDescent="0.25">
      <c r="I10299" s="14"/>
      <c r="J10299" s="14"/>
      <c r="K10299" s="14"/>
      <c r="L10299" s="14"/>
      <c r="M10299" s="14"/>
      <c r="N10299" s="14"/>
      <c r="O10299" s="14"/>
      <c r="P10299" s="14"/>
    </row>
    <row r="10300" spans="9:16" x14ac:dyDescent="0.25">
      <c r="I10300" s="14"/>
      <c r="J10300" s="14"/>
      <c r="K10300" s="14"/>
      <c r="L10300" s="14"/>
      <c r="M10300" s="14"/>
      <c r="N10300" s="14"/>
      <c r="O10300" s="14"/>
      <c r="P10300" s="14"/>
    </row>
    <row r="10301" spans="9:16" x14ac:dyDescent="0.25">
      <c r="I10301" s="14"/>
      <c r="J10301" s="14"/>
      <c r="K10301" s="14"/>
      <c r="L10301" s="14"/>
      <c r="M10301" s="14"/>
      <c r="N10301" s="14"/>
      <c r="O10301" s="14"/>
      <c r="P10301" s="14"/>
    </row>
    <row r="10302" spans="9:16" x14ac:dyDescent="0.25">
      <c r="I10302" s="14"/>
      <c r="J10302" s="14"/>
      <c r="K10302" s="14"/>
      <c r="L10302" s="14"/>
      <c r="M10302" s="14"/>
      <c r="N10302" s="14"/>
      <c r="O10302" s="14"/>
      <c r="P10302" s="14"/>
    </row>
    <row r="10303" spans="9:16" x14ac:dyDescent="0.25">
      <c r="I10303" s="14"/>
      <c r="J10303" s="14"/>
      <c r="K10303" s="14"/>
      <c r="L10303" s="14"/>
      <c r="M10303" s="14"/>
      <c r="N10303" s="14"/>
      <c r="O10303" s="14"/>
      <c r="P10303" s="14"/>
    </row>
    <row r="10304" spans="9:16" x14ac:dyDescent="0.25">
      <c r="I10304" s="14"/>
      <c r="J10304" s="14"/>
      <c r="K10304" s="14"/>
      <c r="L10304" s="14"/>
      <c r="M10304" s="14"/>
      <c r="N10304" s="14"/>
      <c r="O10304" s="14"/>
      <c r="P10304" s="14"/>
    </row>
    <row r="10305" spans="9:16" x14ac:dyDescent="0.25">
      <c r="I10305" s="14"/>
      <c r="J10305" s="14"/>
      <c r="K10305" s="14"/>
      <c r="L10305" s="14"/>
      <c r="M10305" s="14"/>
      <c r="N10305" s="14"/>
      <c r="O10305" s="14"/>
      <c r="P10305" s="14"/>
    </row>
    <row r="10306" spans="9:16" x14ac:dyDescent="0.25">
      <c r="I10306" s="14"/>
      <c r="J10306" s="14"/>
      <c r="K10306" s="14"/>
      <c r="L10306" s="14"/>
      <c r="M10306" s="14"/>
      <c r="N10306" s="14"/>
      <c r="O10306" s="14"/>
      <c r="P10306" s="14"/>
    </row>
    <row r="10307" spans="9:16" x14ac:dyDescent="0.25">
      <c r="I10307" s="14"/>
      <c r="J10307" s="14"/>
      <c r="K10307" s="14"/>
      <c r="L10307" s="14"/>
      <c r="M10307" s="14"/>
      <c r="N10307" s="14"/>
      <c r="O10307" s="14"/>
      <c r="P10307" s="14"/>
    </row>
    <row r="10308" spans="9:16" x14ac:dyDescent="0.25">
      <c r="I10308" s="14"/>
      <c r="J10308" s="14"/>
      <c r="K10308" s="14"/>
      <c r="L10308" s="14"/>
      <c r="M10308" s="14"/>
      <c r="N10308" s="14"/>
      <c r="O10308" s="14"/>
      <c r="P10308" s="14"/>
    </row>
    <row r="10309" spans="9:16" x14ac:dyDescent="0.25">
      <c r="I10309" s="14"/>
      <c r="J10309" s="14"/>
      <c r="K10309" s="14"/>
      <c r="L10309" s="14"/>
      <c r="M10309" s="14"/>
      <c r="N10309" s="14"/>
      <c r="O10309" s="14"/>
      <c r="P10309" s="14"/>
    </row>
    <row r="10310" spans="9:16" x14ac:dyDescent="0.25">
      <c r="I10310" s="14"/>
      <c r="J10310" s="14"/>
      <c r="K10310" s="14"/>
      <c r="L10310" s="14"/>
      <c r="M10310" s="14"/>
      <c r="N10310" s="14"/>
      <c r="O10310" s="14"/>
      <c r="P10310" s="14"/>
    </row>
    <row r="10311" spans="9:16" x14ac:dyDescent="0.25">
      <c r="I10311" s="14"/>
      <c r="J10311" s="14"/>
      <c r="K10311" s="14"/>
      <c r="L10311" s="14"/>
      <c r="M10311" s="14"/>
      <c r="N10311" s="14"/>
      <c r="O10311" s="14"/>
      <c r="P10311" s="14"/>
    </row>
    <row r="10312" spans="9:16" x14ac:dyDescent="0.25">
      <c r="I10312" s="14"/>
      <c r="J10312" s="14"/>
      <c r="K10312" s="14"/>
      <c r="L10312" s="14"/>
      <c r="M10312" s="14"/>
      <c r="N10312" s="14"/>
      <c r="O10312" s="14"/>
      <c r="P10312" s="14"/>
    </row>
    <row r="10313" spans="9:16" x14ac:dyDescent="0.25">
      <c r="I10313" s="14"/>
      <c r="J10313" s="14"/>
      <c r="K10313" s="14"/>
      <c r="L10313" s="14"/>
      <c r="M10313" s="14"/>
      <c r="N10313" s="14"/>
      <c r="O10313" s="14"/>
      <c r="P10313" s="14"/>
    </row>
    <row r="10314" spans="9:16" x14ac:dyDescent="0.25">
      <c r="I10314" s="14"/>
      <c r="J10314" s="14"/>
      <c r="K10314" s="14"/>
      <c r="L10314" s="14"/>
      <c r="M10314" s="14"/>
      <c r="N10314" s="14"/>
      <c r="O10314" s="14"/>
      <c r="P10314" s="14"/>
    </row>
    <row r="10315" spans="9:16" x14ac:dyDescent="0.25">
      <c r="I10315" s="14"/>
      <c r="J10315" s="14"/>
      <c r="K10315" s="14"/>
      <c r="L10315" s="14"/>
      <c r="M10315" s="14"/>
      <c r="N10315" s="14"/>
      <c r="O10315" s="14"/>
      <c r="P10315" s="14"/>
    </row>
    <row r="10316" spans="9:16" x14ac:dyDescent="0.25">
      <c r="I10316" s="14"/>
      <c r="J10316" s="14"/>
      <c r="K10316" s="14"/>
      <c r="L10316" s="14"/>
      <c r="M10316" s="14"/>
      <c r="N10316" s="14"/>
      <c r="O10316" s="14"/>
      <c r="P10316" s="14"/>
    </row>
    <row r="10317" spans="9:16" x14ac:dyDescent="0.25">
      <c r="I10317" s="14"/>
      <c r="J10317" s="14"/>
      <c r="K10317" s="14"/>
      <c r="L10317" s="14"/>
      <c r="M10317" s="14"/>
      <c r="N10317" s="14"/>
      <c r="O10317" s="14"/>
      <c r="P10317" s="14"/>
    </row>
    <row r="10318" spans="9:16" x14ac:dyDescent="0.25">
      <c r="I10318" s="14"/>
      <c r="J10318" s="14"/>
      <c r="K10318" s="14"/>
      <c r="L10318" s="14"/>
      <c r="M10318" s="14"/>
      <c r="N10318" s="14"/>
      <c r="O10318" s="14"/>
      <c r="P10318" s="14"/>
    </row>
    <row r="10319" spans="9:16" x14ac:dyDescent="0.25">
      <c r="I10319" s="14"/>
      <c r="J10319" s="14"/>
      <c r="K10319" s="14"/>
      <c r="L10319" s="14"/>
      <c r="M10319" s="14"/>
      <c r="N10319" s="14"/>
      <c r="O10319" s="14"/>
      <c r="P10319" s="14"/>
    </row>
    <row r="10320" spans="9:16" x14ac:dyDescent="0.25">
      <c r="I10320" s="14"/>
      <c r="J10320" s="14"/>
      <c r="K10320" s="14"/>
      <c r="L10320" s="14"/>
      <c r="M10320" s="14"/>
      <c r="N10320" s="14"/>
      <c r="O10320" s="14"/>
      <c r="P10320" s="14"/>
    </row>
    <row r="10321" spans="9:16" x14ac:dyDescent="0.25">
      <c r="I10321" s="14"/>
      <c r="J10321" s="14"/>
      <c r="K10321" s="14"/>
      <c r="L10321" s="14"/>
      <c r="M10321" s="14"/>
      <c r="N10321" s="14"/>
      <c r="O10321" s="14"/>
      <c r="P10321" s="14"/>
    </row>
    <row r="10322" spans="9:16" x14ac:dyDescent="0.25">
      <c r="I10322" s="14"/>
      <c r="J10322" s="14"/>
      <c r="K10322" s="14"/>
      <c r="L10322" s="14"/>
      <c r="M10322" s="14"/>
      <c r="N10322" s="14"/>
      <c r="O10322" s="14"/>
      <c r="P10322" s="14"/>
    </row>
    <row r="10323" spans="9:16" x14ac:dyDescent="0.25">
      <c r="I10323" s="14"/>
      <c r="J10323" s="14"/>
      <c r="K10323" s="14"/>
      <c r="L10323" s="14"/>
      <c r="M10323" s="14"/>
      <c r="N10323" s="14"/>
      <c r="O10323" s="14"/>
      <c r="P10323" s="14"/>
    </row>
    <row r="10324" spans="9:16" x14ac:dyDescent="0.25">
      <c r="I10324" s="14"/>
      <c r="J10324" s="14"/>
      <c r="K10324" s="14"/>
      <c r="L10324" s="14"/>
      <c r="M10324" s="14"/>
      <c r="N10324" s="14"/>
      <c r="O10324" s="14"/>
      <c r="P10324" s="14"/>
    </row>
    <row r="10325" spans="9:16" x14ac:dyDescent="0.25">
      <c r="I10325" s="14"/>
      <c r="J10325" s="14"/>
      <c r="K10325" s="14"/>
      <c r="L10325" s="14"/>
      <c r="M10325" s="14"/>
      <c r="N10325" s="14"/>
      <c r="O10325" s="14"/>
      <c r="P10325" s="14"/>
    </row>
    <row r="10326" spans="9:16" x14ac:dyDescent="0.25">
      <c r="I10326" s="14"/>
      <c r="J10326" s="14"/>
      <c r="K10326" s="14"/>
      <c r="L10326" s="14"/>
      <c r="M10326" s="14"/>
      <c r="N10326" s="14"/>
      <c r="O10326" s="14"/>
      <c r="P10326" s="14"/>
    </row>
    <row r="10327" spans="9:16" x14ac:dyDescent="0.25">
      <c r="I10327" s="14"/>
      <c r="J10327" s="14"/>
      <c r="K10327" s="14"/>
      <c r="L10327" s="14"/>
      <c r="M10327" s="14"/>
      <c r="N10327" s="14"/>
      <c r="O10327" s="14"/>
      <c r="P10327" s="14"/>
    </row>
    <row r="10328" spans="9:16" x14ac:dyDescent="0.25">
      <c r="I10328" s="14"/>
      <c r="J10328" s="14"/>
      <c r="K10328" s="14"/>
      <c r="L10328" s="14"/>
      <c r="M10328" s="14"/>
      <c r="N10328" s="14"/>
      <c r="O10328" s="14"/>
      <c r="P10328" s="14"/>
    </row>
    <row r="10329" spans="9:16" x14ac:dyDescent="0.25">
      <c r="I10329" s="14"/>
      <c r="J10329" s="14"/>
      <c r="K10329" s="14"/>
      <c r="L10329" s="14"/>
      <c r="M10329" s="14"/>
      <c r="N10329" s="14"/>
      <c r="O10329" s="14"/>
      <c r="P10329" s="14"/>
    </row>
    <row r="10330" spans="9:16" x14ac:dyDescent="0.25">
      <c r="I10330" s="14"/>
      <c r="J10330" s="14"/>
      <c r="K10330" s="14"/>
      <c r="L10330" s="14"/>
      <c r="M10330" s="14"/>
      <c r="N10330" s="14"/>
      <c r="O10330" s="14"/>
      <c r="P10330" s="14"/>
    </row>
    <row r="10331" spans="9:16" x14ac:dyDescent="0.25">
      <c r="I10331" s="14"/>
      <c r="J10331" s="14"/>
      <c r="K10331" s="14"/>
      <c r="L10331" s="14"/>
      <c r="M10331" s="14"/>
      <c r="N10331" s="14"/>
      <c r="O10331" s="14"/>
      <c r="P10331" s="14"/>
    </row>
    <row r="10332" spans="9:16" x14ac:dyDescent="0.25">
      <c r="I10332" s="14"/>
      <c r="J10332" s="14"/>
      <c r="K10332" s="14"/>
      <c r="L10332" s="14"/>
      <c r="M10332" s="14"/>
      <c r="N10332" s="14"/>
      <c r="O10332" s="14"/>
      <c r="P10332" s="14"/>
    </row>
    <row r="10333" spans="9:16" x14ac:dyDescent="0.25">
      <c r="I10333" s="14"/>
      <c r="J10333" s="14"/>
      <c r="K10333" s="14"/>
      <c r="L10333" s="14"/>
      <c r="M10333" s="14"/>
      <c r="N10333" s="14"/>
      <c r="O10333" s="14"/>
      <c r="P10333" s="14"/>
    </row>
    <row r="10334" spans="9:16" x14ac:dyDescent="0.25">
      <c r="I10334" s="14"/>
      <c r="J10334" s="14"/>
      <c r="K10334" s="14"/>
      <c r="L10334" s="14"/>
      <c r="M10334" s="14"/>
      <c r="N10334" s="14"/>
      <c r="O10334" s="14"/>
      <c r="P10334" s="14"/>
    </row>
    <row r="10335" spans="9:16" x14ac:dyDescent="0.25">
      <c r="I10335" s="14"/>
      <c r="J10335" s="14"/>
      <c r="K10335" s="14"/>
      <c r="L10335" s="14"/>
      <c r="M10335" s="14"/>
      <c r="N10335" s="14"/>
      <c r="O10335" s="14"/>
      <c r="P10335" s="14"/>
    </row>
    <row r="10336" spans="9:16" x14ac:dyDescent="0.25">
      <c r="I10336" s="14"/>
      <c r="J10336" s="14"/>
      <c r="K10336" s="14"/>
      <c r="L10336" s="14"/>
      <c r="M10336" s="14"/>
      <c r="N10336" s="14"/>
      <c r="O10336" s="14"/>
      <c r="P10336" s="14"/>
    </row>
    <row r="10337" spans="9:16" x14ac:dyDescent="0.25">
      <c r="I10337" s="14"/>
      <c r="J10337" s="14"/>
      <c r="K10337" s="14"/>
      <c r="L10337" s="14"/>
      <c r="M10337" s="14"/>
      <c r="N10337" s="14"/>
      <c r="O10337" s="14"/>
      <c r="P10337" s="14"/>
    </row>
    <row r="10338" spans="9:16" x14ac:dyDescent="0.25">
      <c r="I10338" s="14"/>
      <c r="J10338" s="14"/>
      <c r="K10338" s="14"/>
      <c r="L10338" s="14"/>
      <c r="M10338" s="14"/>
      <c r="N10338" s="14"/>
      <c r="O10338" s="14"/>
      <c r="P10338" s="14"/>
    </row>
    <row r="10339" spans="9:16" x14ac:dyDescent="0.25">
      <c r="I10339" s="14"/>
      <c r="J10339" s="14"/>
      <c r="K10339" s="14"/>
      <c r="L10339" s="14"/>
      <c r="M10339" s="14"/>
      <c r="N10339" s="14"/>
      <c r="O10339" s="14"/>
      <c r="P10339" s="14"/>
    </row>
    <row r="10340" spans="9:16" x14ac:dyDescent="0.25">
      <c r="I10340" s="14"/>
      <c r="J10340" s="14"/>
      <c r="K10340" s="14"/>
      <c r="L10340" s="14"/>
      <c r="M10340" s="14"/>
      <c r="N10340" s="14"/>
      <c r="O10340" s="14"/>
      <c r="P10340" s="14"/>
    </row>
    <row r="10341" spans="9:16" x14ac:dyDescent="0.25">
      <c r="I10341" s="14"/>
      <c r="J10341" s="14"/>
      <c r="K10341" s="14"/>
      <c r="L10341" s="14"/>
      <c r="M10341" s="14"/>
      <c r="N10341" s="14"/>
      <c r="O10341" s="14"/>
      <c r="P10341" s="14"/>
    </row>
    <row r="10342" spans="9:16" x14ac:dyDescent="0.25">
      <c r="I10342" s="14"/>
      <c r="J10342" s="14"/>
      <c r="K10342" s="14"/>
      <c r="L10342" s="14"/>
      <c r="M10342" s="14"/>
      <c r="N10342" s="14"/>
      <c r="O10342" s="14"/>
      <c r="P10342" s="14"/>
    </row>
    <row r="10343" spans="9:16" x14ac:dyDescent="0.25">
      <c r="I10343" s="14"/>
      <c r="J10343" s="14"/>
      <c r="K10343" s="14"/>
      <c r="L10343" s="14"/>
      <c r="M10343" s="14"/>
      <c r="N10343" s="14"/>
      <c r="O10343" s="14"/>
      <c r="P10343" s="14"/>
    </row>
    <row r="10344" spans="9:16" x14ac:dyDescent="0.25">
      <c r="I10344" s="14"/>
      <c r="J10344" s="14"/>
      <c r="K10344" s="14"/>
      <c r="L10344" s="14"/>
      <c r="M10344" s="14"/>
      <c r="N10344" s="14"/>
      <c r="O10344" s="14"/>
      <c r="P10344" s="14"/>
    </row>
    <row r="10345" spans="9:16" x14ac:dyDescent="0.25">
      <c r="I10345" s="14"/>
      <c r="J10345" s="14"/>
      <c r="K10345" s="14"/>
      <c r="L10345" s="14"/>
      <c r="M10345" s="14"/>
      <c r="N10345" s="14"/>
      <c r="O10345" s="14"/>
      <c r="P10345" s="14"/>
    </row>
    <row r="10346" spans="9:16" x14ac:dyDescent="0.25">
      <c r="I10346" s="14"/>
      <c r="J10346" s="14"/>
      <c r="K10346" s="14"/>
      <c r="L10346" s="14"/>
      <c r="M10346" s="14"/>
      <c r="N10346" s="14"/>
      <c r="O10346" s="14"/>
      <c r="P10346" s="14"/>
    </row>
    <row r="10347" spans="9:16" x14ac:dyDescent="0.25">
      <c r="I10347" s="14"/>
      <c r="J10347" s="14"/>
      <c r="K10347" s="14"/>
      <c r="L10347" s="14"/>
      <c r="M10347" s="14"/>
      <c r="N10347" s="14"/>
      <c r="O10347" s="14"/>
      <c r="P10347" s="14"/>
    </row>
    <row r="10348" spans="9:16" x14ac:dyDescent="0.25">
      <c r="I10348" s="14"/>
      <c r="J10348" s="14"/>
      <c r="K10348" s="14"/>
      <c r="L10348" s="14"/>
      <c r="M10348" s="14"/>
      <c r="N10348" s="14"/>
      <c r="O10348" s="14"/>
      <c r="P10348" s="14"/>
    </row>
    <row r="10349" spans="9:16" x14ac:dyDescent="0.25">
      <c r="I10349" s="14"/>
      <c r="J10349" s="14"/>
      <c r="K10349" s="14"/>
      <c r="L10349" s="14"/>
      <c r="M10349" s="14"/>
      <c r="N10349" s="14"/>
      <c r="O10349" s="14"/>
      <c r="P10349" s="14"/>
    </row>
    <row r="10350" spans="9:16" x14ac:dyDescent="0.25">
      <c r="I10350" s="14"/>
      <c r="J10350" s="14"/>
      <c r="K10350" s="14"/>
      <c r="L10350" s="14"/>
      <c r="M10350" s="14"/>
      <c r="N10350" s="14"/>
      <c r="O10350" s="14"/>
      <c r="P10350" s="14"/>
    </row>
    <row r="10351" spans="9:16" x14ac:dyDescent="0.25">
      <c r="I10351" s="14"/>
      <c r="J10351" s="14"/>
      <c r="K10351" s="14"/>
      <c r="L10351" s="14"/>
      <c r="M10351" s="14"/>
      <c r="N10351" s="14"/>
      <c r="O10351" s="14"/>
      <c r="P10351" s="14"/>
    </row>
    <row r="10352" spans="9:16" x14ac:dyDescent="0.25">
      <c r="I10352" s="14"/>
      <c r="J10352" s="14"/>
      <c r="K10352" s="14"/>
      <c r="L10352" s="14"/>
      <c r="M10352" s="14"/>
      <c r="N10352" s="14"/>
      <c r="O10352" s="14"/>
      <c r="P10352" s="14"/>
    </row>
    <row r="10353" spans="9:16" x14ac:dyDescent="0.25">
      <c r="I10353" s="14"/>
      <c r="J10353" s="14"/>
      <c r="K10353" s="14"/>
      <c r="L10353" s="14"/>
      <c r="M10353" s="14"/>
      <c r="N10353" s="14"/>
      <c r="O10353" s="14"/>
      <c r="P10353" s="14"/>
    </row>
    <row r="10354" spans="9:16" x14ac:dyDescent="0.25">
      <c r="I10354" s="14"/>
      <c r="J10354" s="14"/>
      <c r="K10354" s="14"/>
      <c r="L10354" s="14"/>
      <c r="M10354" s="14"/>
      <c r="N10354" s="14"/>
      <c r="O10354" s="14"/>
      <c r="P10354" s="14"/>
    </row>
    <row r="10355" spans="9:16" x14ac:dyDescent="0.25">
      <c r="I10355" s="14"/>
      <c r="J10355" s="14"/>
      <c r="K10355" s="14"/>
      <c r="L10355" s="14"/>
      <c r="M10355" s="14"/>
      <c r="N10355" s="14"/>
      <c r="O10355" s="14"/>
      <c r="P10355" s="14"/>
    </row>
    <row r="10356" spans="9:16" x14ac:dyDescent="0.25">
      <c r="I10356" s="14"/>
      <c r="J10356" s="14"/>
      <c r="K10356" s="14"/>
      <c r="L10356" s="14"/>
      <c r="M10356" s="14"/>
      <c r="N10356" s="14"/>
      <c r="O10356" s="14"/>
      <c r="P10356" s="14"/>
    </row>
    <row r="10357" spans="9:16" x14ac:dyDescent="0.25">
      <c r="I10357" s="14"/>
      <c r="J10357" s="14"/>
      <c r="K10357" s="14"/>
      <c r="L10357" s="14"/>
      <c r="M10357" s="14"/>
      <c r="N10357" s="14"/>
      <c r="O10357" s="14"/>
      <c r="P10357" s="14"/>
    </row>
    <row r="10358" spans="9:16" x14ac:dyDescent="0.25">
      <c r="I10358" s="14"/>
      <c r="J10358" s="14"/>
      <c r="K10358" s="14"/>
      <c r="L10358" s="14"/>
      <c r="M10358" s="14"/>
      <c r="N10358" s="14"/>
      <c r="O10358" s="14"/>
      <c r="P10358" s="14"/>
    </row>
    <row r="10359" spans="9:16" x14ac:dyDescent="0.25">
      <c r="I10359" s="14"/>
      <c r="J10359" s="14"/>
      <c r="K10359" s="14"/>
      <c r="L10359" s="14"/>
      <c r="M10359" s="14"/>
      <c r="N10359" s="14"/>
      <c r="O10359" s="14"/>
      <c r="P10359" s="14"/>
    </row>
    <row r="10360" spans="9:16" x14ac:dyDescent="0.25">
      <c r="I10360" s="14"/>
      <c r="J10360" s="14"/>
      <c r="K10360" s="14"/>
      <c r="L10360" s="14"/>
      <c r="M10360" s="14"/>
      <c r="N10360" s="14"/>
      <c r="O10360" s="14"/>
      <c r="P10360" s="14"/>
    </row>
    <row r="10361" spans="9:16" x14ac:dyDescent="0.25">
      <c r="I10361" s="14"/>
      <c r="J10361" s="14"/>
      <c r="K10361" s="14"/>
      <c r="L10361" s="14"/>
      <c r="M10361" s="14"/>
      <c r="N10361" s="14"/>
      <c r="O10361" s="14"/>
      <c r="P10361" s="14"/>
    </row>
    <row r="10362" spans="9:16" x14ac:dyDescent="0.25">
      <c r="I10362" s="14"/>
      <c r="J10362" s="14"/>
      <c r="K10362" s="14"/>
      <c r="L10362" s="14"/>
      <c r="M10362" s="14"/>
      <c r="N10362" s="14"/>
      <c r="O10362" s="14"/>
      <c r="P10362" s="14"/>
    </row>
    <row r="10363" spans="9:16" x14ac:dyDescent="0.25">
      <c r="I10363" s="14"/>
      <c r="J10363" s="14"/>
      <c r="K10363" s="14"/>
      <c r="L10363" s="14"/>
      <c r="M10363" s="14"/>
      <c r="N10363" s="14"/>
      <c r="O10363" s="14"/>
      <c r="P10363" s="14"/>
    </row>
    <row r="10364" spans="9:16" x14ac:dyDescent="0.25">
      <c r="I10364" s="14"/>
      <c r="J10364" s="14"/>
      <c r="K10364" s="14"/>
      <c r="L10364" s="14"/>
      <c r="M10364" s="14"/>
      <c r="N10364" s="14"/>
      <c r="O10364" s="14"/>
      <c r="P10364" s="14"/>
    </row>
    <row r="10365" spans="9:16" x14ac:dyDescent="0.25">
      <c r="I10365" s="14"/>
      <c r="J10365" s="14"/>
      <c r="K10365" s="14"/>
      <c r="L10365" s="14"/>
      <c r="M10365" s="14"/>
      <c r="N10365" s="14"/>
      <c r="O10365" s="14"/>
      <c r="P10365" s="14"/>
    </row>
    <row r="10366" spans="9:16" x14ac:dyDescent="0.25">
      <c r="I10366" s="14"/>
      <c r="J10366" s="14"/>
      <c r="K10366" s="14"/>
      <c r="L10366" s="14"/>
      <c r="M10366" s="14"/>
      <c r="N10366" s="14"/>
      <c r="O10366" s="14"/>
      <c r="P10366" s="14"/>
    </row>
    <row r="10367" spans="9:16" x14ac:dyDescent="0.25">
      <c r="I10367" s="14"/>
      <c r="J10367" s="14"/>
      <c r="K10367" s="14"/>
      <c r="L10367" s="14"/>
      <c r="M10367" s="14"/>
      <c r="N10367" s="14"/>
      <c r="O10367" s="14"/>
      <c r="P10367" s="14"/>
    </row>
    <row r="10368" spans="9:16" x14ac:dyDescent="0.25">
      <c r="I10368" s="14"/>
      <c r="J10368" s="14"/>
      <c r="K10368" s="14"/>
      <c r="L10368" s="14"/>
      <c r="M10368" s="14"/>
      <c r="N10368" s="14"/>
      <c r="O10368" s="14"/>
      <c r="P10368" s="14"/>
    </row>
    <row r="10369" spans="9:16" x14ac:dyDescent="0.25">
      <c r="I10369" s="14"/>
      <c r="J10369" s="14"/>
      <c r="K10369" s="14"/>
      <c r="L10369" s="14"/>
      <c r="M10369" s="14"/>
      <c r="N10369" s="14"/>
      <c r="O10369" s="14"/>
      <c r="P10369" s="14"/>
    </row>
    <row r="10370" spans="9:16" x14ac:dyDescent="0.25">
      <c r="I10370" s="14"/>
      <c r="J10370" s="14"/>
      <c r="K10370" s="14"/>
      <c r="L10370" s="14"/>
      <c r="M10370" s="14"/>
      <c r="N10370" s="14"/>
      <c r="O10370" s="14"/>
      <c r="P10370" s="14"/>
    </row>
    <row r="10371" spans="9:16" x14ac:dyDescent="0.25">
      <c r="I10371" s="14"/>
      <c r="J10371" s="14"/>
      <c r="K10371" s="14"/>
      <c r="L10371" s="14"/>
      <c r="M10371" s="14"/>
      <c r="N10371" s="14"/>
      <c r="O10371" s="14"/>
      <c r="P10371" s="14"/>
    </row>
    <row r="10372" spans="9:16" x14ac:dyDescent="0.25">
      <c r="I10372" s="14"/>
      <c r="J10372" s="14"/>
      <c r="K10372" s="14"/>
      <c r="L10372" s="14"/>
      <c r="M10372" s="14"/>
      <c r="N10372" s="14"/>
      <c r="O10372" s="14"/>
      <c r="P10372" s="14"/>
    </row>
    <row r="10373" spans="9:16" x14ac:dyDescent="0.25">
      <c r="I10373" s="14"/>
      <c r="J10373" s="14"/>
      <c r="K10373" s="14"/>
      <c r="L10373" s="14"/>
      <c r="M10373" s="14"/>
      <c r="N10373" s="14"/>
      <c r="O10373" s="14"/>
      <c r="P10373" s="14"/>
    </row>
    <row r="10374" spans="9:16" x14ac:dyDescent="0.25">
      <c r="I10374" s="14"/>
      <c r="J10374" s="14"/>
      <c r="K10374" s="14"/>
      <c r="L10374" s="14"/>
      <c r="M10374" s="14"/>
      <c r="N10374" s="14"/>
      <c r="O10374" s="14"/>
      <c r="P10374" s="14"/>
    </row>
    <row r="10375" spans="9:16" x14ac:dyDescent="0.25">
      <c r="I10375" s="14"/>
      <c r="J10375" s="14"/>
      <c r="K10375" s="14"/>
      <c r="L10375" s="14"/>
      <c r="M10375" s="14"/>
      <c r="N10375" s="14"/>
      <c r="O10375" s="14"/>
      <c r="P10375" s="14"/>
    </row>
    <row r="10376" spans="9:16" x14ac:dyDescent="0.25">
      <c r="I10376" s="14"/>
      <c r="J10376" s="14"/>
      <c r="K10376" s="14"/>
      <c r="L10376" s="14"/>
      <c r="M10376" s="14"/>
      <c r="N10376" s="14"/>
      <c r="O10376" s="14"/>
      <c r="P10376" s="14"/>
    </row>
    <row r="10377" spans="9:16" x14ac:dyDescent="0.25">
      <c r="I10377" s="14"/>
      <c r="J10377" s="14"/>
      <c r="K10377" s="14"/>
      <c r="L10377" s="14"/>
      <c r="M10377" s="14"/>
      <c r="N10377" s="14"/>
      <c r="O10377" s="14"/>
      <c r="P10377" s="14"/>
    </row>
    <row r="10378" spans="9:16" x14ac:dyDescent="0.25">
      <c r="I10378" s="14"/>
      <c r="J10378" s="14"/>
      <c r="K10378" s="14"/>
      <c r="L10378" s="14"/>
      <c r="M10378" s="14"/>
      <c r="N10378" s="14"/>
      <c r="O10378" s="14"/>
      <c r="P10378" s="14"/>
    </row>
    <row r="10379" spans="9:16" x14ac:dyDescent="0.25">
      <c r="I10379" s="14"/>
      <c r="J10379" s="14"/>
      <c r="K10379" s="14"/>
      <c r="L10379" s="14"/>
      <c r="M10379" s="14"/>
      <c r="N10379" s="14"/>
      <c r="O10379" s="14"/>
      <c r="P10379" s="14"/>
    </row>
    <row r="10380" spans="9:16" x14ac:dyDescent="0.25">
      <c r="I10380" s="14"/>
      <c r="J10380" s="14"/>
      <c r="K10380" s="14"/>
      <c r="L10380" s="14"/>
      <c r="M10380" s="14"/>
      <c r="N10380" s="14"/>
      <c r="O10380" s="14"/>
      <c r="P10380" s="14"/>
    </row>
    <row r="10381" spans="9:16" x14ac:dyDescent="0.25">
      <c r="I10381" s="14"/>
      <c r="J10381" s="14"/>
      <c r="K10381" s="14"/>
      <c r="L10381" s="14"/>
      <c r="M10381" s="14"/>
      <c r="N10381" s="14"/>
      <c r="O10381" s="14"/>
      <c r="P10381" s="14"/>
    </row>
    <row r="10382" spans="9:16" x14ac:dyDescent="0.25">
      <c r="I10382" s="14"/>
      <c r="J10382" s="14"/>
      <c r="K10382" s="14"/>
      <c r="L10382" s="14"/>
      <c r="M10382" s="14"/>
      <c r="N10382" s="14"/>
      <c r="O10382" s="14"/>
      <c r="P10382" s="14"/>
    </row>
    <row r="10383" spans="9:16" x14ac:dyDescent="0.25">
      <c r="I10383" s="14"/>
      <c r="J10383" s="14"/>
      <c r="K10383" s="14"/>
      <c r="L10383" s="14"/>
      <c r="M10383" s="14"/>
      <c r="N10383" s="14"/>
      <c r="O10383" s="14"/>
      <c r="P10383" s="14"/>
    </row>
    <row r="10384" spans="9:16" x14ac:dyDescent="0.25">
      <c r="I10384" s="14"/>
      <c r="J10384" s="14"/>
      <c r="K10384" s="14"/>
      <c r="L10384" s="14"/>
      <c r="M10384" s="14"/>
      <c r="N10384" s="14"/>
      <c r="O10384" s="14"/>
      <c r="P10384" s="14"/>
    </row>
    <row r="10385" spans="9:16" x14ac:dyDescent="0.25">
      <c r="I10385" s="14"/>
      <c r="J10385" s="14"/>
      <c r="K10385" s="14"/>
      <c r="L10385" s="14"/>
      <c r="M10385" s="14"/>
      <c r="N10385" s="14"/>
      <c r="O10385" s="14"/>
      <c r="P10385" s="14"/>
    </row>
    <row r="10386" spans="9:16" x14ac:dyDescent="0.25">
      <c r="I10386" s="14"/>
      <c r="J10386" s="14"/>
      <c r="K10386" s="14"/>
      <c r="L10386" s="14"/>
      <c r="M10386" s="14"/>
      <c r="N10386" s="14"/>
      <c r="O10386" s="14"/>
      <c r="P10386" s="14"/>
    </row>
    <row r="10387" spans="9:16" x14ac:dyDescent="0.25">
      <c r="I10387" s="14"/>
      <c r="J10387" s="14"/>
      <c r="K10387" s="14"/>
      <c r="L10387" s="14"/>
      <c r="M10387" s="14"/>
      <c r="N10387" s="14"/>
      <c r="O10387" s="14"/>
      <c r="P10387" s="14"/>
    </row>
    <row r="10388" spans="9:16" x14ac:dyDescent="0.25">
      <c r="I10388" s="14"/>
      <c r="J10388" s="14"/>
      <c r="K10388" s="14"/>
      <c r="L10388" s="14"/>
      <c r="M10388" s="14"/>
      <c r="N10388" s="14"/>
      <c r="O10388" s="14"/>
      <c r="P10388" s="14"/>
    </row>
    <row r="10389" spans="9:16" x14ac:dyDescent="0.25">
      <c r="I10389" s="14"/>
      <c r="J10389" s="14"/>
      <c r="K10389" s="14"/>
      <c r="L10389" s="14"/>
      <c r="M10389" s="14"/>
      <c r="N10389" s="14"/>
      <c r="O10389" s="14"/>
      <c r="P10389" s="14"/>
    </row>
    <row r="10390" spans="9:16" x14ac:dyDescent="0.25">
      <c r="I10390" s="14"/>
      <c r="J10390" s="14"/>
      <c r="K10390" s="14"/>
      <c r="L10390" s="14"/>
      <c r="M10390" s="14"/>
      <c r="N10390" s="14"/>
      <c r="O10390" s="14"/>
      <c r="P10390" s="14"/>
    </row>
    <row r="10391" spans="9:16" x14ac:dyDescent="0.25">
      <c r="I10391" s="14"/>
      <c r="J10391" s="14"/>
      <c r="K10391" s="14"/>
      <c r="L10391" s="14"/>
      <c r="M10391" s="14"/>
      <c r="N10391" s="14"/>
      <c r="O10391" s="14"/>
      <c r="P10391" s="14"/>
    </row>
    <row r="10392" spans="9:16" x14ac:dyDescent="0.25">
      <c r="I10392" s="14"/>
      <c r="J10392" s="14"/>
      <c r="K10392" s="14"/>
      <c r="L10392" s="14"/>
      <c r="M10392" s="14"/>
      <c r="N10392" s="14"/>
      <c r="O10392" s="14"/>
      <c r="P10392" s="14"/>
    </row>
    <row r="10393" spans="9:16" x14ac:dyDescent="0.25">
      <c r="I10393" s="14"/>
      <c r="J10393" s="14"/>
      <c r="K10393" s="14"/>
      <c r="L10393" s="14"/>
      <c r="M10393" s="14"/>
      <c r="N10393" s="14"/>
      <c r="O10393" s="14"/>
      <c r="P10393" s="14"/>
    </row>
    <row r="10394" spans="9:16" x14ac:dyDescent="0.25">
      <c r="I10394" s="14"/>
      <c r="J10394" s="14"/>
      <c r="K10394" s="14"/>
      <c r="L10394" s="14"/>
      <c r="M10394" s="14"/>
      <c r="N10394" s="14"/>
      <c r="O10394" s="14"/>
      <c r="P10394" s="14"/>
    </row>
    <row r="10395" spans="9:16" x14ac:dyDescent="0.25">
      <c r="I10395" s="14"/>
      <c r="J10395" s="14"/>
      <c r="K10395" s="14"/>
      <c r="L10395" s="14"/>
      <c r="M10395" s="14"/>
      <c r="N10395" s="14"/>
      <c r="O10395" s="14"/>
      <c r="P10395" s="14"/>
    </row>
    <row r="10396" spans="9:16" x14ac:dyDescent="0.25">
      <c r="I10396" s="14"/>
      <c r="J10396" s="14"/>
      <c r="K10396" s="14"/>
      <c r="L10396" s="14"/>
      <c r="M10396" s="14"/>
      <c r="N10396" s="14"/>
      <c r="O10396" s="14"/>
      <c r="P10396" s="14"/>
    </row>
    <row r="10397" spans="9:16" x14ac:dyDescent="0.25">
      <c r="I10397" s="14"/>
      <c r="J10397" s="14"/>
      <c r="K10397" s="14"/>
      <c r="L10397" s="14"/>
      <c r="M10397" s="14"/>
      <c r="N10397" s="14"/>
      <c r="O10397" s="14"/>
      <c r="P10397" s="14"/>
    </row>
    <row r="10398" spans="9:16" x14ac:dyDescent="0.25">
      <c r="I10398" s="14"/>
      <c r="J10398" s="14"/>
      <c r="K10398" s="14"/>
      <c r="L10398" s="14"/>
      <c r="M10398" s="14"/>
      <c r="N10398" s="14"/>
      <c r="O10398" s="14"/>
      <c r="P10398" s="14"/>
    </row>
    <row r="10399" spans="9:16" x14ac:dyDescent="0.25">
      <c r="I10399" s="14"/>
      <c r="J10399" s="14"/>
      <c r="K10399" s="14"/>
      <c r="L10399" s="14"/>
      <c r="M10399" s="14"/>
      <c r="N10399" s="14"/>
      <c r="O10399" s="14"/>
      <c r="P10399" s="14"/>
    </row>
    <row r="10400" spans="9:16" x14ac:dyDescent="0.25">
      <c r="I10400" s="14"/>
      <c r="J10400" s="14"/>
      <c r="K10400" s="14"/>
      <c r="L10400" s="14"/>
      <c r="M10400" s="14"/>
      <c r="N10400" s="14"/>
      <c r="O10400" s="14"/>
      <c r="P10400" s="14"/>
    </row>
    <row r="10401" spans="9:16" x14ac:dyDescent="0.25">
      <c r="I10401" s="14"/>
      <c r="J10401" s="14"/>
      <c r="K10401" s="14"/>
      <c r="L10401" s="14"/>
      <c r="M10401" s="14"/>
      <c r="N10401" s="14"/>
      <c r="O10401" s="14"/>
      <c r="P10401" s="14"/>
    </row>
    <row r="10402" spans="9:16" x14ac:dyDescent="0.25">
      <c r="I10402" s="14"/>
      <c r="J10402" s="14"/>
      <c r="K10402" s="14"/>
      <c r="L10402" s="14"/>
      <c r="M10402" s="14"/>
      <c r="N10402" s="14"/>
      <c r="O10402" s="14"/>
      <c r="P10402" s="14"/>
    </row>
    <row r="10403" spans="9:16" x14ac:dyDescent="0.25">
      <c r="I10403" s="14"/>
      <c r="J10403" s="14"/>
      <c r="K10403" s="14"/>
      <c r="L10403" s="14"/>
      <c r="M10403" s="14"/>
      <c r="N10403" s="14"/>
      <c r="O10403" s="14"/>
      <c r="P10403" s="14"/>
    </row>
    <row r="10404" spans="9:16" x14ac:dyDescent="0.25">
      <c r="I10404" s="14"/>
      <c r="J10404" s="14"/>
      <c r="K10404" s="14"/>
      <c r="L10404" s="14"/>
      <c r="M10404" s="14"/>
      <c r="N10404" s="14"/>
      <c r="O10404" s="14"/>
      <c r="P10404" s="14"/>
    </row>
    <row r="10405" spans="9:16" x14ac:dyDescent="0.25">
      <c r="I10405" s="14"/>
      <c r="J10405" s="14"/>
      <c r="K10405" s="14"/>
      <c r="L10405" s="14"/>
      <c r="M10405" s="14"/>
      <c r="N10405" s="14"/>
      <c r="O10405" s="14"/>
      <c r="P10405" s="14"/>
    </row>
    <row r="10406" spans="9:16" x14ac:dyDescent="0.25">
      <c r="I10406" s="14"/>
      <c r="J10406" s="14"/>
      <c r="K10406" s="14"/>
      <c r="L10406" s="14"/>
      <c r="M10406" s="14"/>
      <c r="N10406" s="14"/>
      <c r="O10406" s="14"/>
      <c r="P10406" s="14"/>
    </row>
    <row r="10407" spans="9:16" x14ac:dyDescent="0.25">
      <c r="I10407" s="14"/>
      <c r="J10407" s="14"/>
      <c r="K10407" s="14"/>
      <c r="L10407" s="14"/>
      <c r="M10407" s="14"/>
      <c r="N10407" s="14"/>
      <c r="O10407" s="14"/>
      <c r="P10407" s="14"/>
    </row>
    <row r="10408" spans="9:16" x14ac:dyDescent="0.25">
      <c r="I10408" s="14"/>
      <c r="J10408" s="14"/>
      <c r="K10408" s="14"/>
      <c r="L10408" s="14"/>
      <c r="M10408" s="14"/>
      <c r="N10408" s="14"/>
      <c r="O10408" s="14"/>
      <c r="P10408" s="14"/>
    </row>
    <row r="10409" spans="9:16" x14ac:dyDescent="0.25">
      <c r="I10409" s="14"/>
      <c r="J10409" s="14"/>
      <c r="K10409" s="14"/>
      <c r="L10409" s="14"/>
      <c r="M10409" s="14"/>
      <c r="N10409" s="14"/>
      <c r="O10409" s="14"/>
      <c r="P10409" s="14"/>
    </row>
    <row r="10410" spans="9:16" x14ac:dyDescent="0.25">
      <c r="I10410" s="14"/>
      <c r="J10410" s="14"/>
      <c r="K10410" s="14"/>
      <c r="L10410" s="14"/>
      <c r="M10410" s="14"/>
      <c r="N10410" s="14"/>
      <c r="O10410" s="14"/>
      <c r="P10410" s="14"/>
    </row>
    <row r="10411" spans="9:16" x14ac:dyDescent="0.25">
      <c r="I10411" s="14"/>
      <c r="J10411" s="14"/>
      <c r="K10411" s="14"/>
      <c r="L10411" s="14"/>
      <c r="M10411" s="14"/>
      <c r="N10411" s="14"/>
      <c r="O10411" s="14"/>
      <c r="P10411" s="14"/>
    </row>
    <row r="10412" spans="9:16" x14ac:dyDescent="0.25">
      <c r="I10412" s="14"/>
      <c r="J10412" s="14"/>
      <c r="K10412" s="14"/>
      <c r="L10412" s="14"/>
      <c r="M10412" s="14"/>
      <c r="N10412" s="14"/>
      <c r="O10412" s="14"/>
      <c r="P10412" s="14"/>
    </row>
    <row r="10413" spans="9:16" x14ac:dyDescent="0.25">
      <c r="I10413" s="14"/>
      <c r="J10413" s="14"/>
      <c r="K10413" s="14"/>
      <c r="L10413" s="14"/>
      <c r="M10413" s="14"/>
      <c r="N10413" s="14"/>
      <c r="O10413" s="14"/>
      <c r="P10413" s="14"/>
    </row>
    <row r="10414" spans="9:16" x14ac:dyDescent="0.25">
      <c r="I10414" s="14"/>
      <c r="J10414" s="14"/>
      <c r="K10414" s="14"/>
      <c r="L10414" s="14"/>
      <c r="M10414" s="14"/>
      <c r="N10414" s="14"/>
      <c r="O10414" s="14"/>
      <c r="P10414" s="14"/>
    </row>
    <row r="10415" spans="9:16" x14ac:dyDescent="0.25">
      <c r="I10415" s="14"/>
      <c r="J10415" s="14"/>
      <c r="K10415" s="14"/>
      <c r="L10415" s="14"/>
      <c r="M10415" s="14"/>
      <c r="N10415" s="14"/>
      <c r="O10415" s="14"/>
      <c r="P10415" s="14"/>
    </row>
    <row r="10416" spans="9:16" x14ac:dyDescent="0.25">
      <c r="I10416" s="14"/>
      <c r="J10416" s="14"/>
      <c r="K10416" s="14"/>
      <c r="L10416" s="14"/>
      <c r="M10416" s="14"/>
      <c r="N10416" s="14"/>
      <c r="O10416" s="14"/>
      <c r="P10416" s="14"/>
    </row>
    <row r="10417" spans="9:16" x14ac:dyDescent="0.25">
      <c r="I10417" s="14"/>
      <c r="J10417" s="14"/>
      <c r="K10417" s="14"/>
      <c r="L10417" s="14"/>
      <c r="M10417" s="14"/>
      <c r="N10417" s="14"/>
      <c r="O10417" s="14"/>
      <c r="P10417" s="14"/>
    </row>
    <row r="10418" spans="9:16" x14ac:dyDescent="0.25">
      <c r="I10418" s="14"/>
      <c r="J10418" s="14"/>
      <c r="K10418" s="14"/>
      <c r="L10418" s="14"/>
      <c r="M10418" s="14"/>
      <c r="N10418" s="14"/>
      <c r="O10418" s="14"/>
      <c r="P10418" s="14"/>
    </row>
    <row r="10419" spans="9:16" x14ac:dyDescent="0.25">
      <c r="I10419" s="14"/>
      <c r="J10419" s="14"/>
      <c r="K10419" s="14"/>
      <c r="L10419" s="14"/>
      <c r="M10419" s="14"/>
      <c r="N10419" s="14"/>
      <c r="O10419" s="14"/>
      <c r="P10419" s="14"/>
    </row>
    <row r="10420" spans="9:16" x14ac:dyDescent="0.25">
      <c r="I10420" s="14"/>
      <c r="J10420" s="14"/>
      <c r="K10420" s="14"/>
      <c r="L10420" s="14"/>
      <c r="M10420" s="14"/>
      <c r="N10420" s="14"/>
      <c r="O10420" s="14"/>
      <c r="P10420" s="14"/>
    </row>
    <row r="10421" spans="9:16" x14ac:dyDescent="0.25">
      <c r="I10421" s="14"/>
      <c r="J10421" s="14"/>
      <c r="K10421" s="14"/>
      <c r="L10421" s="14"/>
      <c r="M10421" s="14"/>
      <c r="N10421" s="14"/>
      <c r="O10421" s="14"/>
      <c r="P10421" s="14"/>
    </row>
    <row r="10422" spans="9:16" x14ac:dyDescent="0.25">
      <c r="I10422" s="14"/>
      <c r="J10422" s="14"/>
      <c r="K10422" s="14"/>
      <c r="L10422" s="14"/>
      <c r="M10422" s="14"/>
      <c r="N10422" s="14"/>
      <c r="O10422" s="14"/>
      <c r="P10422" s="14"/>
    </row>
    <row r="10423" spans="9:16" x14ac:dyDescent="0.25">
      <c r="I10423" s="14"/>
      <c r="J10423" s="14"/>
      <c r="K10423" s="14"/>
      <c r="L10423" s="14"/>
      <c r="M10423" s="14"/>
      <c r="N10423" s="14"/>
      <c r="O10423" s="14"/>
      <c r="P10423" s="14"/>
    </row>
    <row r="10424" spans="9:16" x14ac:dyDescent="0.25">
      <c r="I10424" s="14"/>
      <c r="J10424" s="14"/>
      <c r="K10424" s="14"/>
      <c r="L10424" s="14"/>
      <c r="M10424" s="14"/>
      <c r="N10424" s="14"/>
      <c r="O10424" s="14"/>
      <c r="P10424" s="14"/>
    </row>
    <row r="10425" spans="9:16" x14ac:dyDescent="0.25">
      <c r="I10425" s="14"/>
      <c r="J10425" s="14"/>
      <c r="K10425" s="14"/>
      <c r="L10425" s="14"/>
      <c r="M10425" s="14"/>
      <c r="N10425" s="14"/>
      <c r="O10425" s="14"/>
      <c r="P10425" s="14"/>
    </row>
    <row r="10426" spans="9:16" x14ac:dyDescent="0.25">
      <c r="I10426" s="14"/>
      <c r="J10426" s="14"/>
      <c r="K10426" s="14"/>
      <c r="L10426" s="14"/>
      <c r="M10426" s="14"/>
      <c r="N10426" s="14"/>
      <c r="O10426" s="14"/>
      <c r="P10426" s="14"/>
    </row>
    <row r="10427" spans="9:16" x14ac:dyDescent="0.25">
      <c r="I10427" s="14"/>
      <c r="J10427" s="14"/>
      <c r="K10427" s="14"/>
      <c r="L10427" s="14"/>
      <c r="M10427" s="14"/>
      <c r="N10427" s="14"/>
      <c r="O10427" s="14"/>
      <c r="P10427" s="14"/>
    </row>
    <row r="10428" spans="9:16" x14ac:dyDescent="0.25">
      <c r="I10428" s="14"/>
      <c r="J10428" s="14"/>
      <c r="K10428" s="14"/>
      <c r="L10428" s="14"/>
      <c r="M10428" s="14"/>
      <c r="N10428" s="14"/>
      <c r="O10428" s="14"/>
      <c r="P10428" s="14"/>
    </row>
    <row r="10429" spans="9:16" x14ac:dyDescent="0.25">
      <c r="I10429" s="14"/>
      <c r="J10429" s="14"/>
      <c r="K10429" s="14"/>
      <c r="L10429" s="14"/>
      <c r="M10429" s="14"/>
      <c r="N10429" s="14"/>
      <c r="O10429" s="14"/>
      <c r="P10429" s="14"/>
    </row>
    <row r="10430" spans="9:16" x14ac:dyDescent="0.25">
      <c r="I10430" s="14"/>
      <c r="J10430" s="14"/>
      <c r="K10430" s="14"/>
      <c r="L10430" s="14"/>
      <c r="M10430" s="14"/>
      <c r="N10430" s="14"/>
      <c r="O10430" s="14"/>
      <c r="P10430" s="14"/>
    </row>
    <row r="10431" spans="9:16" x14ac:dyDescent="0.25">
      <c r="I10431" s="14"/>
      <c r="J10431" s="14"/>
      <c r="K10431" s="14"/>
      <c r="L10431" s="14"/>
      <c r="M10431" s="14"/>
      <c r="N10431" s="14"/>
      <c r="O10431" s="14"/>
      <c r="P10431" s="14"/>
    </row>
    <row r="10432" spans="9:16" x14ac:dyDescent="0.25">
      <c r="I10432" s="14"/>
      <c r="J10432" s="14"/>
      <c r="K10432" s="14"/>
      <c r="L10432" s="14"/>
      <c r="M10432" s="14"/>
      <c r="N10432" s="14"/>
      <c r="O10432" s="14"/>
      <c r="P10432" s="14"/>
    </row>
    <row r="10433" spans="9:16" x14ac:dyDescent="0.25">
      <c r="I10433" s="14"/>
      <c r="J10433" s="14"/>
      <c r="K10433" s="14"/>
      <c r="L10433" s="14"/>
      <c r="M10433" s="14"/>
      <c r="N10433" s="14"/>
      <c r="O10433" s="14"/>
      <c r="P10433" s="14"/>
    </row>
    <row r="10434" spans="9:16" x14ac:dyDescent="0.25">
      <c r="I10434" s="14"/>
      <c r="J10434" s="14"/>
      <c r="K10434" s="14"/>
      <c r="L10434" s="14"/>
      <c r="M10434" s="14"/>
      <c r="N10434" s="14"/>
      <c r="O10434" s="14"/>
      <c r="P10434" s="14"/>
    </row>
    <row r="10435" spans="9:16" x14ac:dyDescent="0.25">
      <c r="I10435" s="14"/>
      <c r="J10435" s="14"/>
      <c r="K10435" s="14"/>
      <c r="L10435" s="14"/>
      <c r="M10435" s="14"/>
      <c r="N10435" s="14"/>
      <c r="O10435" s="14"/>
      <c r="P10435" s="14"/>
    </row>
    <row r="10436" spans="9:16" x14ac:dyDescent="0.25">
      <c r="I10436" s="14"/>
      <c r="J10436" s="14"/>
      <c r="K10436" s="14"/>
      <c r="L10436" s="14"/>
      <c r="M10436" s="14"/>
      <c r="N10436" s="14"/>
      <c r="O10436" s="14"/>
      <c r="P10436" s="14"/>
    </row>
    <row r="10437" spans="9:16" x14ac:dyDescent="0.25">
      <c r="I10437" s="14"/>
      <c r="J10437" s="14"/>
      <c r="K10437" s="14"/>
      <c r="L10437" s="14"/>
      <c r="M10437" s="14"/>
      <c r="N10437" s="14"/>
      <c r="O10437" s="14"/>
      <c r="P10437" s="14"/>
    </row>
    <row r="10438" spans="9:16" x14ac:dyDescent="0.25">
      <c r="I10438" s="14"/>
      <c r="J10438" s="14"/>
      <c r="K10438" s="14"/>
      <c r="L10438" s="14"/>
      <c r="M10438" s="14"/>
      <c r="N10438" s="14"/>
      <c r="O10438" s="14"/>
      <c r="P10438" s="14"/>
    </row>
    <row r="10439" spans="9:16" x14ac:dyDescent="0.25">
      <c r="I10439" s="14"/>
      <c r="J10439" s="14"/>
      <c r="K10439" s="14"/>
      <c r="L10439" s="14"/>
      <c r="M10439" s="14"/>
      <c r="N10439" s="14"/>
      <c r="O10439" s="14"/>
      <c r="P10439" s="14"/>
    </row>
    <row r="10440" spans="9:16" x14ac:dyDescent="0.25">
      <c r="I10440" s="14"/>
      <c r="J10440" s="14"/>
      <c r="K10440" s="14"/>
      <c r="L10440" s="14"/>
      <c r="M10440" s="14"/>
      <c r="N10440" s="14"/>
      <c r="O10440" s="14"/>
      <c r="P10440" s="14"/>
    </row>
    <row r="10441" spans="9:16" x14ac:dyDescent="0.25">
      <c r="I10441" s="14"/>
      <c r="J10441" s="14"/>
      <c r="K10441" s="14"/>
      <c r="L10441" s="14"/>
      <c r="M10441" s="14"/>
      <c r="N10441" s="14"/>
      <c r="O10441" s="14"/>
      <c r="P10441" s="14"/>
    </row>
    <row r="10442" spans="9:16" x14ac:dyDescent="0.25">
      <c r="I10442" s="14"/>
      <c r="J10442" s="14"/>
      <c r="K10442" s="14"/>
      <c r="L10442" s="14"/>
      <c r="M10442" s="14"/>
      <c r="N10442" s="14"/>
      <c r="O10442" s="14"/>
      <c r="P10442" s="14"/>
    </row>
    <row r="10443" spans="9:16" x14ac:dyDescent="0.25">
      <c r="I10443" s="14"/>
      <c r="J10443" s="14"/>
      <c r="K10443" s="14"/>
      <c r="L10443" s="14"/>
      <c r="M10443" s="14"/>
      <c r="N10443" s="14"/>
      <c r="O10443" s="14"/>
      <c r="P10443" s="14"/>
    </row>
    <row r="10444" spans="9:16" x14ac:dyDescent="0.25">
      <c r="I10444" s="14"/>
      <c r="J10444" s="14"/>
      <c r="K10444" s="14"/>
      <c r="L10444" s="14"/>
      <c r="M10444" s="14"/>
      <c r="N10444" s="14"/>
      <c r="O10444" s="14"/>
      <c r="P10444" s="14"/>
    </row>
    <row r="10445" spans="9:16" x14ac:dyDescent="0.25">
      <c r="I10445" s="14"/>
      <c r="J10445" s="14"/>
      <c r="K10445" s="14"/>
      <c r="L10445" s="14"/>
      <c r="M10445" s="14"/>
      <c r="N10445" s="14"/>
      <c r="O10445" s="14"/>
      <c r="P10445" s="14"/>
    </row>
    <row r="10446" spans="9:16" x14ac:dyDescent="0.25">
      <c r="I10446" s="14"/>
      <c r="J10446" s="14"/>
      <c r="K10446" s="14"/>
      <c r="L10446" s="14"/>
      <c r="M10446" s="14"/>
      <c r="N10446" s="14"/>
      <c r="O10446" s="14"/>
      <c r="P10446" s="14"/>
    </row>
    <row r="10447" spans="9:16" x14ac:dyDescent="0.25">
      <c r="I10447" s="14"/>
      <c r="J10447" s="14"/>
      <c r="K10447" s="14"/>
      <c r="L10447" s="14"/>
      <c r="M10447" s="14"/>
      <c r="N10447" s="14"/>
      <c r="O10447" s="14"/>
      <c r="P10447" s="14"/>
    </row>
    <row r="10448" spans="9:16" x14ac:dyDescent="0.25">
      <c r="I10448" s="14"/>
      <c r="J10448" s="14"/>
      <c r="K10448" s="14"/>
      <c r="L10448" s="14"/>
      <c r="M10448" s="14"/>
      <c r="N10448" s="14"/>
      <c r="O10448" s="14"/>
      <c r="P10448" s="14"/>
    </row>
    <row r="10449" spans="9:16" x14ac:dyDescent="0.25">
      <c r="I10449" s="14"/>
      <c r="J10449" s="14"/>
      <c r="K10449" s="14"/>
      <c r="L10449" s="14"/>
      <c r="M10449" s="14"/>
      <c r="N10449" s="14"/>
      <c r="O10449" s="14"/>
      <c r="P10449" s="14"/>
    </row>
    <row r="10450" spans="9:16" x14ac:dyDescent="0.25">
      <c r="I10450" s="14"/>
      <c r="J10450" s="14"/>
      <c r="K10450" s="14"/>
      <c r="L10450" s="14"/>
      <c r="M10450" s="14"/>
      <c r="N10450" s="14"/>
      <c r="O10450" s="14"/>
      <c r="P10450" s="14"/>
    </row>
    <row r="10451" spans="9:16" x14ac:dyDescent="0.25">
      <c r="I10451" s="14"/>
      <c r="J10451" s="14"/>
      <c r="K10451" s="14"/>
      <c r="L10451" s="14"/>
      <c r="M10451" s="14"/>
      <c r="N10451" s="14"/>
      <c r="O10451" s="14"/>
      <c r="P10451" s="14"/>
    </row>
    <row r="10452" spans="9:16" x14ac:dyDescent="0.25">
      <c r="I10452" s="14"/>
      <c r="J10452" s="14"/>
      <c r="K10452" s="14"/>
      <c r="L10452" s="14"/>
      <c r="M10452" s="14"/>
      <c r="N10452" s="14"/>
      <c r="O10452" s="14"/>
      <c r="P10452" s="14"/>
    </row>
    <row r="10453" spans="9:16" x14ac:dyDescent="0.25">
      <c r="I10453" s="14"/>
      <c r="J10453" s="14"/>
      <c r="K10453" s="14"/>
      <c r="L10453" s="14"/>
      <c r="M10453" s="14"/>
      <c r="N10453" s="14"/>
      <c r="O10453" s="14"/>
      <c r="P10453" s="14"/>
    </row>
    <row r="10454" spans="9:16" x14ac:dyDescent="0.25">
      <c r="I10454" s="14"/>
      <c r="J10454" s="14"/>
      <c r="K10454" s="14"/>
      <c r="L10454" s="14"/>
      <c r="M10454" s="14"/>
      <c r="N10454" s="14"/>
      <c r="O10454" s="14"/>
      <c r="P10454" s="14"/>
    </row>
    <row r="10455" spans="9:16" x14ac:dyDescent="0.25">
      <c r="I10455" s="14"/>
      <c r="J10455" s="14"/>
      <c r="K10455" s="14"/>
      <c r="L10455" s="14"/>
      <c r="M10455" s="14"/>
      <c r="N10455" s="14"/>
      <c r="O10455" s="14"/>
      <c r="P10455" s="14"/>
    </row>
    <row r="10456" spans="9:16" x14ac:dyDescent="0.25">
      <c r="I10456" s="14"/>
      <c r="J10456" s="14"/>
      <c r="K10456" s="14"/>
      <c r="L10456" s="14"/>
      <c r="M10456" s="14"/>
      <c r="N10456" s="14"/>
      <c r="O10456" s="14"/>
      <c r="P10456" s="14"/>
    </row>
    <row r="10457" spans="9:16" x14ac:dyDescent="0.25">
      <c r="I10457" s="14"/>
      <c r="J10457" s="14"/>
      <c r="K10457" s="14"/>
      <c r="L10457" s="14"/>
      <c r="M10457" s="14"/>
      <c r="N10457" s="14"/>
      <c r="O10457" s="14"/>
      <c r="P10457" s="14"/>
    </row>
    <row r="10458" spans="9:16" x14ac:dyDescent="0.25">
      <c r="I10458" s="14"/>
      <c r="J10458" s="14"/>
      <c r="K10458" s="14"/>
      <c r="L10458" s="14"/>
      <c r="M10458" s="14"/>
      <c r="N10458" s="14"/>
      <c r="O10458" s="14"/>
      <c r="P10458" s="14"/>
    </row>
    <row r="10459" spans="9:16" x14ac:dyDescent="0.25">
      <c r="I10459" s="14"/>
      <c r="J10459" s="14"/>
      <c r="K10459" s="14"/>
      <c r="L10459" s="14"/>
      <c r="M10459" s="14"/>
      <c r="N10459" s="14"/>
      <c r="O10459" s="14"/>
      <c r="P10459" s="14"/>
    </row>
    <row r="10460" spans="9:16" x14ac:dyDescent="0.25">
      <c r="I10460" s="14"/>
      <c r="J10460" s="14"/>
      <c r="K10460" s="14"/>
      <c r="L10460" s="14"/>
      <c r="M10460" s="14"/>
      <c r="N10460" s="14"/>
      <c r="O10460" s="14"/>
      <c r="P10460" s="14"/>
    </row>
    <row r="10461" spans="9:16" x14ac:dyDescent="0.25">
      <c r="I10461" s="14"/>
      <c r="J10461" s="14"/>
      <c r="K10461" s="14"/>
      <c r="L10461" s="14"/>
      <c r="M10461" s="14"/>
      <c r="N10461" s="14"/>
      <c r="O10461" s="14"/>
      <c r="P10461" s="14"/>
    </row>
    <row r="10462" spans="9:16" x14ac:dyDescent="0.25">
      <c r="I10462" s="14"/>
      <c r="J10462" s="14"/>
      <c r="K10462" s="14"/>
      <c r="L10462" s="14"/>
      <c r="M10462" s="14"/>
      <c r="N10462" s="14"/>
      <c r="O10462" s="14"/>
      <c r="P10462" s="14"/>
    </row>
    <row r="10463" spans="9:16" x14ac:dyDescent="0.25">
      <c r="I10463" s="14"/>
      <c r="J10463" s="14"/>
      <c r="K10463" s="14"/>
      <c r="L10463" s="14"/>
      <c r="M10463" s="14"/>
      <c r="N10463" s="14"/>
      <c r="O10463" s="14"/>
      <c r="P10463" s="14"/>
    </row>
    <row r="10464" spans="9:16" x14ac:dyDescent="0.25">
      <c r="I10464" s="14"/>
      <c r="J10464" s="14"/>
      <c r="K10464" s="14"/>
      <c r="L10464" s="14"/>
      <c r="M10464" s="14"/>
      <c r="N10464" s="14"/>
      <c r="O10464" s="14"/>
      <c r="P10464" s="14"/>
    </row>
    <row r="10465" spans="9:16" x14ac:dyDescent="0.25">
      <c r="I10465" s="14"/>
      <c r="J10465" s="14"/>
      <c r="K10465" s="14"/>
      <c r="L10465" s="14"/>
      <c r="M10465" s="14"/>
      <c r="N10465" s="14"/>
      <c r="O10465" s="14"/>
      <c r="P10465" s="14"/>
    </row>
    <row r="10466" spans="9:16" x14ac:dyDescent="0.25">
      <c r="I10466" s="14"/>
      <c r="J10466" s="14"/>
      <c r="K10466" s="14"/>
      <c r="L10466" s="14"/>
      <c r="M10466" s="14"/>
      <c r="N10466" s="14"/>
      <c r="O10466" s="14"/>
      <c r="P10466" s="14"/>
    </row>
    <row r="10467" spans="9:16" x14ac:dyDescent="0.25">
      <c r="I10467" s="14"/>
      <c r="J10467" s="14"/>
      <c r="K10467" s="14"/>
      <c r="L10467" s="14"/>
      <c r="M10467" s="14"/>
      <c r="N10467" s="14"/>
      <c r="O10467" s="14"/>
      <c r="P10467" s="14"/>
    </row>
    <row r="10468" spans="9:16" x14ac:dyDescent="0.25">
      <c r="I10468" s="14"/>
      <c r="J10468" s="14"/>
      <c r="K10468" s="14"/>
      <c r="L10468" s="14"/>
      <c r="M10468" s="14"/>
      <c r="N10468" s="14"/>
      <c r="O10468" s="14"/>
      <c r="P10468" s="14"/>
    </row>
    <row r="10469" spans="9:16" x14ac:dyDescent="0.25">
      <c r="I10469" s="14"/>
      <c r="J10469" s="14"/>
      <c r="K10469" s="14"/>
      <c r="L10469" s="14"/>
      <c r="M10469" s="14"/>
      <c r="N10469" s="14"/>
      <c r="O10469" s="14"/>
      <c r="P10469" s="14"/>
    </row>
    <row r="10470" spans="9:16" x14ac:dyDescent="0.25">
      <c r="I10470" s="14"/>
      <c r="J10470" s="14"/>
      <c r="K10470" s="14"/>
      <c r="L10470" s="14"/>
      <c r="M10470" s="14"/>
      <c r="N10470" s="14"/>
      <c r="O10470" s="14"/>
      <c r="P10470" s="14"/>
    </row>
    <row r="10471" spans="9:16" x14ac:dyDescent="0.25">
      <c r="I10471" s="14"/>
      <c r="J10471" s="14"/>
      <c r="K10471" s="14"/>
      <c r="L10471" s="14"/>
      <c r="M10471" s="14"/>
      <c r="N10471" s="14"/>
      <c r="O10471" s="14"/>
      <c r="P10471" s="14"/>
    </row>
    <row r="10472" spans="9:16" x14ac:dyDescent="0.25">
      <c r="I10472" s="14"/>
      <c r="J10472" s="14"/>
      <c r="K10472" s="14"/>
      <c r="L10472" s="14"/>
      <c r="M10472" s="14"/>
      <c r="N10472" s="14"/>
      <c r="O10472" s="14"/>
      <c r="P10472" s="14"/>
    </row>
    <row r="10473" spans="9:16" x14ac:dyDescent="0.25">
      <c r="I10473" s="14"/>
      <c r="J10473" s="14"/>
      <c r="K10473" s="14"/>
      <c r="L10473" s="14"/>
      <c r="M10473" s="14"/>
      <c r="N10473" s="14"/>
      <c r="O10473" s="14"/>
      <c r="P10473" s="14"/>
    </row>
    <row r="10474" spans="9:16" x14ac:dyDescent="0.25">
      <c r="I10474" s="14"/>
      <c r="J10474" s="14"/>
      <c r="K10474" s="14"/>
      <c r="L10474" s="14"/>
      <c r="M10474" s="14"/>
      <c r="N10474" s="14"/>
      <c r="O10474" s="14"/>
      <c r="P10474" s="14"/>
    </row>
    <row r="10475" spans="9:16" x14ac:dyDescent="0.25">
      <c r="I10475" s="14"/>
      <c r="J10475" s="14"/>
      <c r="K10475" s="14"/>
      <c r="L10475" s="14"/>
      <c r="M10475" s="14"/>
      <c r="N10475" s="14"/>
      <c r="O10475" s="14"/>
      <c r="P10475" s="14"/>
    </row>
    <row r="10476" spans="9:16" x14ac:dyDescent="0.25">
      <c r="I10476" s="14"/>
      <c r="J10476" s="14"/>
      <c r="K10476" s="14"/>
      <c r="L10476" s="14"/>
      <c r="M10476" s="14"/>
      <c r="N10476" s="14"/>
      <c r="O10476" s="14"/>
      <c r="P10476" s="14"/>
    </row>
    <row r="10477" spans="9:16" x14ac:dyDescent="0.25">
      <c r="I10477" s="14"/>
      <c r="J10477" s="14"/>
      <c r="K10477" s="14"/>
      <c r="L10477" s="14"/>
      <c r="M10477" s="14"/>
      <c r="N10477" s="14"/>
      <c r="O10477" s="14"/>
      <c r="P10477" s="14"/>
    </row>
    <row r="10478" spans="9:16" x14ac:dyDescent="0.25">
      <c r="I10478" s="14"/>
      <c r="J10478" s="14"/>
      <c r="K10478" s="14"/>
      <c r="L10478" s="14"/>
      <c r="M10478" s="14"/>
      <c r="N10478" s="14"/>
      <c r="O10478" s="14"/>
      <c r="P10478" s="14"/>
    </row>
    <row r="10479" spans="9:16" x14ac:dyDescent="0.25">
      <c r="I10479" s="14"/>
      <c r="J10479" s="14"/>
      <c r="K10479" s="14"/>
      <c r="L10479" s="14"/>
      <c r="M10479" s="14"/>
      <c r="N10479" s="14"/>
      <c r="O10479" s="14"/>
      <c r="P10479" s="14"/>
    </row>
    <row r="10480" spans="9:16" x14ac:dyDescent="0.25">
      <c r="I10480" s="14"/>
      <c r="J10480" s="14"/>
      <c r="K10480" s="14"/>
      <c r="L10480" s="14"/>
      <c r="M10480" s="14"/>
      <c r="N10480" s="14"/>
      <c r="O10480" s="14"/>
      <c r="P10480" s="14"/>
    </row>
    <row r="10481" spans="9:16" x14ac:dyDescent="0.25">
      <c r="I10481" s="14"/>
      <c r="J10481" s="14"/>
      <c r="K10481" s="14"/>
      <c r="L10481" s="14"/>
      <c r="M10481" s="14"/>
      <c r="N10481" s="14"/>
      <c r="O10481" s="14"/>
      <c r="P10481" s="14"/>
    </row>
    <row r="10482" spans="9:16" x14ac:dyDescent="0.25">
      <c r="I10482" s="14"/>
      <c r="J10482" s="14"/>
      <c r="K10482" s="14"/>
      <c r="L10482" s="14"/>
      <c r="M10482" s="14"/>
      <c r="N10482" s="14"/>
      <c r="O10482" s="14"/>
      <c r="P10482" s="14"/>
    </row>
    <row r="10483" spans="9:16" x14ac:dyDescent="0.25">
      <c r="I10483" s="14"/>
      <c r="J10483" s="14"/>
      <c r="K10483" s="14"/>
      <c r="L10483" s="14"/>
      <c r="M10483" s="14"/>
      <c r="N10483" s="14"/>
      <c r="O10483" s="14"/>
      <c r="P10483" s="14"/>
    </row>
    <row r="10484" spans="9:16" x14ac:dyDescent="0.25">
      <c r="I10484" s="14"/>
      <c r="J10484" s="14"/>
      <c r="K10484" s="14"/>
      <c r="L10484" s="14"/>
      <c r="M10484" s="14"/>
      <c r="N10484" s="14"/>
      <c r="O10484" s="14"/>
      <c r="P10484" s="14"/>
    </row>
    <row r="10485" spans="9:16" x14ac:dyDescent="0.25">
      <c r="I10485" s="14"/>
      <c r="J10485" s="14"/>
      <c r="K10485" s="14"/>
      <c r="L10485" s="14"/>
      <c r="M10485" s="14"/>
      <c r="N10485" s="14"/>
      <c r="O10485" s="14"/>
      <c r="P10485" s="14"/>
    </row>
    <row r="10486" spans="9:16" x14ac:dyDescent="0.25">
      <c r="I10486" s="14"/>
      <c r="J10486" s="14"/>
      <c r="K10486" s="14"/>
      <c r="L10486" s="14"/>
      <c r="M10486" s="14"/>
      <c r="N10486" s="14"/>
      <c r="O10486" s="14"/>
      <c r="P10486" s="14"/>
    </row>
    <row r="10487" spans="9:16" x14ac:dyDescent="0.25">
      <c r="I10487" s="14"/>
      <c r="J10487" s="14"/>
      <c r="K10487" s="14"/>
      <c r="L10487" s="14"/>
      <c r="M10487" s="14"/>
      <c r="N10487" s="14"/>
      <c r="O10487" s="14"/>
      <c r="P10487" s="14"/>
    </row>
    <row r="10488" spans="9:16" x14ac:dyDescent="0.25">
      <c r="I10488" s="14"/>
      <c r="J10488" s="14"/>
      <c r="K10488" s="14"/>
      <c r="L10488" s="14"/>
      <c r="M10488" s="14"/>
      <c r="N10488" s="14"/>
      <c r="O10488" s="14"/>
      <c r="P10488" s="14"/>
    </row>
    <row r="10489" spans="9:16" x14ac:dyDescent="0.25">
      <c r="I10489" s="14"/>
      <c r="J10489" s="14"/>
      <c r="K10489" s="14"/>
      <c r="L10489" s="14"/>
      <c r="M10489" s="14"/>
      <c r="N10489" s="14"/>
      <c r="O10489" s="14"/>
      <c r="P10489" s="14"/>
    </row>
    <row r="10490" spans="9:16" x14ac:dyDescent="0.25">
      <c r="I10490" s="14"/>
      <c r="J10490" s="14"/>
      <c r="K10490" s="14"/>
      <c r="L10490" s="14"/>
      <c r="M10490" s="14"/>
      <c r="N10490" s="14"/>
      <c r="O10490" s="14"/>
      <c r="P10490" s="14"/>
    </row>
    <row r="10491" spans="9:16" x14ac:dyDescent="0.25">
      <c r="I10491" s="14"/>
      <c r="J10491" s="14"/>
      <c r="K10491" s="14"/>
      <c r="L10491" s="14"/>
      <c r="M10491" s="14"/>
      <c r="N10491" s="14"/>
      <c r="O10491" s="14"/>
      <c r="P10491" s="14"/>
    </row>
    <row r="10492" spans="9:16" x14ac:dyDescent="0.25">
      <c r="I10492" s="14"/>
      <c r="J10492" s="14"/>
      <c r="K10492" s="14"/>
      <c r="L10492" s="14"/>
      <c r="M10492" s="14"/>
      <c r="N10492" s="14"/>
      <c r="O10492" s="14"/>
      <c r="P10492" s="14"/>
    </row>
    <row r="10493" spans="9:16" x14ac:dyDescent="0.25">
      <c r="I10493" s="14"/>
      <c r="J10493" s="14"/>
      <c r="K10493" s="14"/>
      <c r="L10493" s="14"/>
      <c r="M10493" s="14"/>
      <c r="N10493" s="14"/>
      <c r="O10493" s="14"/>
      <c r="P10493" s="14"/>
    </row>
    <row r="10494" spans="9:16" x14ac:dyDescent="0.25">
      <c r="I10494" s="14"/>
      <c r="J10494" s="14"/>
      <c r="K10494" s="14"/>
      <c r="L10494" s="14"/>
      <c r="M10494" s="14"/>
      <c r="N10494" s="14"/>
      <c r="O10494" s="14"/>
      <c r="P10494" s="14"/>
    </row>
    <row r="10495" spans="9:16" x14ac:dyDescent="0.25">
      <c r="I10495" s="14"/>
      <c r="J10495" s="14"/>
      <c r="K10495" s="14"/>
      <c r="L10495" s="14"/>
      <c r="M10495" s="14"/>
      <c r="N10495" s="14"/>
      <c r="O10495" s="14"/>
      <c r="P10495" s="14"/>
    </row>
    <row r="10496" spans="9:16" x14ac:dyDescent="0.25">
      <c r="I10496" s="14"/>
      <c r="J10496" s="14"/>
      <c r="K10496" s="14"/>
      <c r="L10496" s="14"/>
      <c r="M10496" s="14"/>
      <c r="N10496" s="14"/>
      <c r="O10496" s="14"/>
      <c r="P10496" s="14"/>
    </row>
    <row r="10497" spans="9:16" x14ac:dyDescent="0.25">
      <c r="I10497" s="14"/>
      <c r="J10497" s="14"/>
      <c r="K10497" s="14"/>
      <c r="L10497" s="14"/>
      <c r="M10497" s="14"/>
      <c r="N10497" s="14"/>
      <c r="O10497" s="14"/>
      <c r="P10497" s="14"/>
    </row>
    <row r="10498" spans="9:16" x14ac:dyDescent="0.25">
      <c r="I10498" s="14"/>
      <c r="J10498" s="14"/>
      <c r="K10498" s="14"/>
      <c r="L10498" s="14"/>
      <c r="M10498" s="14"/>
      <c r="N10498" s="14"/>
      <c r="O10498" s="14"/>
      <c r="P10498" s="14"/>
    </row>
    <row r="10499" spans="9:16" x14ac:dyDescent="0.25">
      <c r="I10499" s="14"/>
      <c r="J10499" s="14"/>
      <c r="K10499" s="14"/>
      <c r="L10499" s="14"/>
      <c r="M10499" s="14"/>
      <c r="N10499" s="14"/>
      <c r="O10499" s="14"/>
      <c r="P10499" s="14"/>
    </row>
    <row r="10500" spans="9:16" x14ac:dyDescent="0.25">
      <c r="I10500" s="14"/>
      <c r="J10500" s="14"/>
      <c r="K10500" s="14"/>
      <c r="L10500" s="14"/>
      <c r="M10500" s="14"/>
      <c r="N10500" s="14"/>
      <c r="O10500" s="14"/>
      <c r="P10500" s="14"/>
    </row>
    <row r="10501" spans="9:16" x14ac:dyDescent="0.25">
      <c r="I10501" s="14"/>
      <c r="J10501" s="14"/>
      <c r="K10501" s="14"/>
      <c r="L10501" s="14"/>
      <c r="M10501" s="14"/>
      <c r="N10501" s="14"/>
      <c r="O10501" s="14"/>
      <c r="P10501" s="14"/>
    </row>
    <row r="10502" spans="9:16" x14ac:dyDescent="0.25">
      <c r="I10502" s="14"/>
      <c r="J10502" s="14"/>
      <c r="K10502" s="14"/>
      <c r="L10502" s="14"/>
      <c r="M10502" s="14"/>
      <c r="N10502" s="14"/>
      <c r="O10502" s="14"/>
      <c r="P10502" s="14"/>
    </row>
    <row r="10503" spans="9:16" x14ac:dyDescent="0.25">
      <c r="I10503" s="14"/>
      <c r="J10503" s="14"/>
      <c r="K10503" s="14"/>
      <c r="L10503" s="14"/>
      <c r="M10503" s="14"/>
      <c r="N10503" s="14"/>
      <c r="O10503" s="14"/>
      <c r="P10503" s="14"/>
    </row>
    <row r="10504" spans="9:16" x14ac:dyDescent="0.25">
      <c r="I10504" s="14"/>
      <c r="J10504" s="14"/>
      <c r="K10504" s="14"/>
      <c r="L10504" s="14"/>
      <c r="M10504" s="14"/>
      <c r="N10504" s="14"/>
      <c r="O10504" s="14"/>
      <c r="P10504" s="14"/>
    </row>
    <row r="10505" spans="9:16" x14ac:dyDescent="0.25">
      <c r="I10505" s="14"/>
      <c r="J10505" s="14"/>
      <c r="K10505" s="14"/>
      <c r="L10505" s="14"/>
      <c r="M10505" s="14"/>
      <c r="N10505" s="14"/>
      <c r="O10505" s="14"/>
      <c r="P10505" s="14"/>
    </row>
    <row r="10506" spans="9:16" x14ac:dyDescent="0.25">
      <c r="I10506" s="14"/>
      <c r="J10506" s="14"/>
      <c r="K10506" s="14"/>
      <c r="L10506" s="14"/>
      <c r="M10506" s="14"/>
      <c r="N10506" s="14"/>
      <c r="O10506" s="14"/>
      <c r="P10506" s="14"/>
    </row>
    <row r="10507" spans="9:16" x14ac:dyDescent="0.25">
      <c r="I10507" s="14"/>
      <c r="J10507" s="14"/>
      <c r="K10507" s="14"/>
      <c r="L10507" s="14"/>
      <c r="M10507" s="14"/>
      <c r="N10507" s="14"/>
      <c r="O10507" s="14"/>
      <c r="P10507" s="14"/>
    </row>
    <row r="10508" spans="9:16" x14ac:dyDescent="0.25">
      <c r="I10508" s="14"/>
      <c r="J10508" s="14"/>
      <c r="K10508" s="14"/>
      <c r="L10508" s="14"/>
      <c r="M10508" s="14"/>
      <c r="N10508" s="14"/>
      <c r="O10508" s="14"/>
      <c r="P10508" s="14"/>
    </row>
    <row r="10509" spans="9:16" x14ac:dyDescent="0.25">
      <c r="I10509" s="14"/>
      <c r="J10509" s="14"/>
      <c r="K10509" s="14"/>
      <c r="L10509" s="14"/>
      <c r="M10509" s="14"/>
      <c r="N10509" s="14"/>
      <c r="O10509" s="14"/>
      <c r="P10509" s="14"/>
    </row>
    <row r="10510" spans="9:16" x14ac:dyDescent="0.25">
      <c r="I10510" s="14"/>
      <c r="J10510" s="14"/>
      <c r="K10510" s="14"/>
      <c r="L10510" s="14"/>
      <c r="M10510" s="14"/>
      <c r="N10510" s="14"/>
      <c r="O10510" s="14"/>
      <c r="P10510" s="14"/>
    </row>
    <row r="10511" spans="9:16" x14ac:dyDescent="0.25">
      <c r="I10511" s="14"/>
      <c r="J10511" s="14"/>
      <c r="K10511" s="14"/>
      <c r="L10511" s="14"/>
      <c r="M10511" s="14"/>
      <c r="N10511" s="14"/>
      <c r="O10511" s="14"/>
      <c r="P10511" s="14"/>
    </row>
    <row r="10512" spans="9:16" x14ac:dyDescent="0.25">
      <c r="I10512" s="14"/>
      <c r="J10512" s="14"/>
      <c r="K10512" s="14"/>
      <c r="L10512" s="14"/>
      <c r="M10512" s="14"/>
      <c r="N10512" s="14"/>
      <c r="O10512" s="14"/>
      <c r="P10512" s="14"/>
    </row>
    <row r="10513" spans="9:16" x14ac:dyDescent="0.25">
      <c r="I10513" s="14"/>
      <c r="J10513" s="14"/>
      <c r="K10513" s="14"/>
      <c r="L10513" s="14"/>
      <c r="M10513" s="14"/>
      <c r="N10513" s="14"/>
      <c r="O10513" s="14"/>
      <c r="P10513" s="14"/>
    </row>
    <row r="10514" spans="9:16" x14ac:dyDescent="0.25">
      <c r="I10514" s="14"/>
      <c r="J10514" s="14"/>
      <c r="K10514" s="14"/>
      <c r="L10514" s="14"/>
      <c r="M10514" s="14"/>
      <c r="N10514" s="14"/>
      <c r="O10514" s="14"/>
      <c r="P10514" s="14"/>
    </row>
    <row r="10515" spans="9:16" x14ac:dyDescent="0.25">
      <c r="I10515" s="14"/>
      <c r="J10515" s="14"/>
      <c r="K10515" s="14"/>
      <c r="L10515" s="14"/>
      <c r="M10515" s="14"/>
      <c r="N10515" s="14"/>
      <c r="O10515" s="14"/>
      <c r="P10515" s="14"/>
    </row>
    <row r="10516" spans="9:16" x14ac:dyDescent="0.25">
      <c r="I10516" s="14"/>
      <c r="J10516" s="14"/>
      <c r="K10516" s="14"/>
      <c r="L10516" s="14"/>
      <c r="M10516" s="14"/>
      <c r="N10516" s="14"/>
      <c r="O10516" s="14"/>
      <c r="P10516" s="14"/>
    </row>
    <row r="10517" spans="9:16" x14ac:dyDescent="0.25">
      <c r="I10517" s="14"/>
      <c r="J10517" s="14"/>
      <c r="K10517" s="14"/>
      <c r="L10517" s="14"/>
      <c r="M10517" s="14"/>
      <c r="N10517" s="14"/>
      <c r="O10517" s="14"/>
      <c r="P10517" s="14"/>
    </row>
    <row r="10518" spans="9:16" x14ac:dyDescent="0.25">
      <c r="I10518" s="14"/>
      <c r="J10518" s="14"/>
      <c r="K10518" s="14"/>
      <c r="L10518" s="14"/>
      <c r="M10518" s="14"/>
      <c r="N10518" s="14"/>
      <c r="O10518" s="14"/>
      <c r="P10518" s="14"/>
    </row>
    <row r="10519" spans="9:16" x14ac:dyDescent="0.25">
      <c r="I10519" s="14"/>
      <c r="J10519" s="14"/>
      <c r="K10519" s="14"/>
      <c r="L10519" s="14"/>
      <c r="M10519" s="14"/>
      <c r="N10519" s="14"/>
      <c r="O10519" s="14"/>
      <c r="P10519" s="14"/>
    </row>
    <row r="10520" spans="9:16" x14ac:dyDescent="0.25">
      <c r="I10520" s="14"/>
      <c r="J10520" s="14"/>
      <c r="K10520" s="14"/>
      <c r="L10520" s="14"/>
      <c r="M10520" s="14"/>
      <c r="N10520" s="14"/>
      <c r="O10520" s="14"/>
      <c r="P10520" s="14"/>
    </row>
    <row r="10521" spans="9:16" x14ac:dyDescent="0.25">
      <c r="I10521" s="14"/>
      <c r="J10521" s="14"/>
      <c r="K10521" s="14"/>
      <c r="L10521" s="14"/>
      <c r="M10521" s="14"/>
      <c r="N10521" s="14"/>
      <c r="O10521" s="14"/>
      <c r="P10521" s="14"/>
    </row>
    <row r="10522" spans="9:16" x14ac:dyDescent="0.25">
      <c r="I10522" s="14"/>
      <c r="J10522" s="14"/>
      <c r="K10522" s="14"/>
      <c r="L10522" s="14"/>
      <c r="M10522" s="14"/>
      <c r="N10522" s="14"/>
      <c r="O10522" s="14"/>
      <c r="P10522" s="14"/>
    </row>
    <row r="10523" spans="9:16" x14ac:dyDescent="0.25">
      <c r="I10523" s="14"/>
      <c r="J10523" s="14"/>
      <c r="K10523" s="14"/>
      <c r="L10523" s="14"/>
      <c r="M10523" s="14"/>
      <c r="N10523" s="14"/>
      <c r="O10523" s="14"/>
      <c r="P10523" s="14"/>
    </row>
    <row r="10524" spans="9:16" x14ac:dyDescent="0.25">
      <c r="I10524" s="14"/>
      <c r="J10524" s="14"/>
      <c r="K10524" s="14"/>
      <c r="L10524" s="14"/>
      <c r="M10524" s="14"/>
      <c r="N10524" s="14"/>
      <c r="O10524" s="14"/>
      <c r="P10524" s="14"/>
    </row>
    <row r="10525" spans="9:16" x14ac:dyDescent="0.25">
      <c r="I10525" s="14"/>
      <c r="J10525" s="14"/>
      <c r="K10525" s="14"/>
      <c r="L10525" s="14"/>
      <c r="M10525" s="14"/>
      <c r="N10525" s="14"/>
      <c r="O10525" s="14"/>
      <c r="P10525" s="14"/>
    </row>
    <row r="10526" spans="9:16" x14ac:dyDescent="0.25">
      <c r="I10526" s="14"/>
      <c r="J10526" s="14"/>
      <c r="K10526" s="14"/>
      <c r="L10526" s="14"/>
      <c r="M10526" s="14"/>
      <c r="N10526" s="14"/>
      <c r="O10526" s="14"/>
      <c r="P10526" s="14"/>
    </row>
    <row r="10527" spans="9:16" x14ac:dyDescent="0.25">
      <c r="I10527" s="14"/>
      <c r="J10527" s="14"/>
      <c r="K10527" s="14"/>
      <c r="L10527" s="14"/>
      <c r="M10527" s="14"/>
      <c r="N10527" s="14"/>
      <c r="O10527" s="14"/>
      <c r="P10527" s="14"/>
    </row>
    <row r="10528" spans="9:16" x14ac:dyDescent="0.25">
      <c r="I10528" s="14"/>
      <c r="J10528" s="14"/>
      <c r="K10528" s="14"/>
      <c r="L10528" s="14"/>
      <c r="M10528" s="14"/>
      <c r="N10528" s="14"/>
      <c r="O10528" s="14"/>
      <c r="P10528" s="14"/>
    </row>
    <row r="10529" spans="9:16" x14ac:dyDescent="0.25">
      <c r="I10529" s="14"/>
      <c r="J10529" s="14"/>
      <c r="K10529" s="14"/>
      <c r="L10529" s="14"/>
      <c r="M10529" s="14"/>
      <c r="N10529" s="14"/>
      <c r="O10529" s="14"/>
      <c r="P10529" s="14"/>
    </row>
    <row r="10530" spans="9:16" x14ac:dyDescent="0.25">
      <c r="I10530" s="14"/>
      <c r="J10530" s="14"/>
      <c r="K10530" s="14"/>
      <c r="L10530" s="14"/>
      <c r="M10530" s="14"/>
      <c r="N10530" s="14"/>
      <c r="O10530" s="14"/>
      <c r="P10530" s="14"/>
    </row>
    <row r="10531" spans="9:16" x14ac:dyDescent="0.25">
      <c r="I10531" s="14"/>
      <c r="J10531" s="14"/>
      <c r="K10531" s="14"/>
      <c r="L10531" s="14"/>
      <c r="M10531" s="14"/>
      <c r="N10531" s="14"/>
      <c r="O10531" s="14"/>
      <c r="P10531" s="14"/>
    </row>
    <row r="10532" spans="9:16" x14ac:dyDescent="0.25">
      <c r="I10532" s="14"/>
      <c r="J10532" s="14"/>
      <c r="K10532" s="14"/>
      <c r="L10532" s="14"/>
      <c r="M10532" s="14"/>
      <c r="N10532" s="14"/>
      <c r="O10532" s="14"/>
      <c r="P10532" s="14"/>
    </row>
    <row r="10533" spans="9:16" x14ac:dyDescent="0.25">
      <c r="I10533" s="14"/>
      <c r="J10533" s="14"/>
      <c r="K10533" s="14"/>
      <c r="L10533" s="14"/>
      <c r="M10533" s="14"/>
      <c r="N10533" s="14"/>
      <c r="O10533" s="14"/>
      <c r="P10533" s="14"/>
    </row>
    <row r="10534" spans="9:16" x14ac:dyDescent="0.25">
      <c r="I10534" s="14"/>
      <c r="J10534" s="14"/>
      <c r="K10534" s="14"/>
      <c r="L10534" s="14"/>
      <c r="M10534" s="14"/>
      <c r="N10534" s="14"/>
      <c r="O10534" s="14"/>
      <c r="P10534" s="14"/>
    </row>
    <row r="10535" spans="9:16" x14ac:dyDescent="0.25">
      <c r="I10535" s="14"/>
      <c r="J10535" s="14"/>
      <c r="K10535" s="14"/>
      <c r="L10535" s="14"/>
      <c r="M10535" s="14"/>
      <c r="N10535" s="14"/>
      <c r="O10535" s="14"/>
      <c r="P10535" s="14"/>
    </row>
    <row r="10536" spans="9:16" x14ac:dyDescent="0.25">
      <c r="I10536" s="14"/>
      <c r="J10536" s="14"/>
      <c r="K10536" s="14"/>
      <c r="L10536" s="14"/>
      <c r="M10536" s="14"/>
      <c r="N10536" s="14"/>
      <c r="O10536" s="14"/>
      <c r="P10536" s="14"/>
    </row>
    <row r="10537" spans="9:16" x14ac:dyDescent="0.25">
      <c r="I10537" s="14"/>
      <c r="J10537" s="14"/>
      <c r="K10537" s="14"/>
      <c r="L10537" s="14"/>
      <c r="M10537" s="14"/>
      <c r="N10537" s="14"/>
      <c r="O10537" s="14"/>
      <c r="P10537" s="14"/>
    </row>
    <row r="10538" spans="9:16" x14ac:dyDescent="0.25">
      <c r="I10538" s="14"/>
      <c r="J10538" s="14"/>
      <c r="K10538" s="14"/>
      <c r="L10538" s="14"/>
      <c r="M10538" s="14"/>
      <c r="N10538" s="14"/>
      <c r="O10538" s="14"/>
      <c r="P10538" s="14"/>
    </row>
    <row r="10539" spans="9:16" x14ac:dyDescent="0.25">
      <c r="I10539" s="14"/>
      <c r="J10539" s="14"/>
      <c r="K10539" s="14"/>
      <c r="L10539" s="14"/>
      <c r="M10539" s="14"/>
      <c r="N10539" s="14"/>
      <c r="O10539" s="14"/>
      <c r="P10539" s="14"/>
    </row>
    <row r="10540" spans="9:16" x14ac:dyDescent="0.25">
      <c r="I10540" s="14"/>
      <c r="J10540" s="14"/>
      <c r="K10540" s="14"/>
      <c r="L10540" s="14"/>
      <c r="M10540" s="14"/>
      <c r="N10540" s="14"/>
      <c r="O10540" s="14"/>
      <c r="P10540" s="14"/>
    </row>
    <row r="10541" spans="9:16" x14ac:dyDescent="0.25">
      <c r="I10541" s="14"/>
      <c r="J10541" s="14"/>
      <c r="K10541" s="14"/>
      <c r="L10541" s="14"/>
      <c r="M10541" s="14"/>
      <c r="N10541" s="14"/>
      <c r="O10541" s="14"/>
      <c r="P10541" s="14"/>
    </row>
    <row r="10542" spans="9:16" x14ac:dyDescent="0.25">
      <c r="I10542" s="14"/>
      <c r="J10542" s="14"/>
      <c r="K10542" s="14"/>
      <c r="L10542" s="14"/>
      <c r="M10542" s="14"/>
      <c r="N10542" s="14"/>
      <c r="O10542" s="14"/>
      <c r="P10542" s="14"/>
    </row>
    <row r="10543" spans="9:16" x14ac:dyDescent="0.25">
      <c r="I10543" s="14"/>
      <c r="J10543" s="14"/>
      <c r="K10543" s="14"/>
      <c r="L10543" s="14"/>
      <c r="M10543" s="14"/>
      <c r="N10543" s="14"/>
      <c r="O10543" s="14"/>
      <c r="P10543" s="14"/>
    </row>
    <row r="10544" spans="9:16" x14ac:dyDescent="0.25">
      <c r="I10544" s="14"/>
      <c r="J10544" s="14"/>
      <c r="K10544" s="14"/>
      <c r="L10544" s="14"/>
      <c r="M10544" s="14"/>
      <c r="N10544" s="14"/>
      <c r="O10544" s="14"/>
      <c r="P10544" s="14"/>
    </row>
    <row r="10545" spans="9:16" x14ac:dyDescent="0.25">
      <c r="I10545" s="14"/>
      <c r="J10545" s="14"/>
      <c r="K10545" s="14"/>
      <c r="L10545" s="14"/>
      <c r="M10545" s="14"/>
      <c r="N10545" s="14"/>
      <c r="O10545" s="14"/>
      <c r="P10545" s="14"/>
    </row>
    <row r="10546" spans="9:16" x14ac:dyDescent="0.25">
      <c r="I10546" s="14"/>
      <c r="J10546" s="14"/>
      <c r="K10546" s="14"/>
      <c r="L10546" s="14"/>
      <c r="M10546" s="14"/>
      <c r="N10546" s="14"/>
      <c r="O10546" s="14"/>
      <c r="P10546" s="14"/>
    </row>
    <row r="10547" spans="9:16" x14ac:dyDescent="0.25">
      <c r="I10547" s="14"/>
      <c r="J10547" s="14"/>
      <c r="K10547" s="14"/>
      <c r="L10547" s="14"/>
      <c r="M10547" s="14"/>
      <c r="N10547" s="14"/>
      <c r="O10547" s="14"/>
      <c r="P10547" s="14"/>
    </row>
    <row r="10548" spans="9:16" x14ac:dyDescent="0.25">
      <c r="I10548" s="14"/>
      <c r="J10548" s="14"/>
      <c r="K10548" s="14"/>
      <c r="L10548" s="14"/>
      <c r="M10548" s="14"/>
      <c r="N10548" s="14"/>
      <c r="O10548" s="14"/>
      <c r="P10548" s="14"/>
    </row>
    <row r="10549" spans="9:16" x14ac:dyDescent="0.25">
      <c r="I10549" s="14"/>
      <c r="J10549" s="14"/>
      <c r="K10549" s="14"/>
      <c r="L10549" s="14"/>
      <c r="M10549" s="14"/>
      <c r="N10549" s="14"/>
      <c r="O10549" s="14"/>
      <c r="P10549" s="14"/>
    </row>
    <row r="10550" spans="9:16" x14ac:dyDescent="0.25">
      <c r="I10550" s="14"/>
      <c r="J10550" s="14"/>
      <c r="K10550" s="14"/>
      <c r="L10550" s="14"/>
      <c r="M10550" s="14"/>
      <c r="N10550" s="14"/>
      <c r="O10550" s="14"/>
      <c r="P10550" s="14"/>
    </row>
    <row r="10551" spans="9:16" x14ac:dyDescent="0.25">
      <c r="I10551" s="14"/>
      <c r="J10551" s="14"/>
      <c r="K10551" s="14"/>
      <c r="L10551" s="14"/>
      <c r="M10551" s="14"/>
      <c r="N10551" s="14"/>
      <c r="O10551" s="14"/>
      <c r="P10551" s="14"/>
    </row>
    <row r="10552" spans="9:16" x14ac:dyDescent="0.25">
      <c r="I10552" s="14"/>
      <c r="J10552" s="14"/>
      <c r="K10552" s="14"/>
      <c r="L10552" s="14"/>
      <c r="M10552" s="14"/>
      <c r="N10552" s="14"/>
      <c r="O10552" s="14"/>
      <c r="P10552" s="14"/>
    </row>
    <row r="10553" spans="9:16" x14ac:dyDescent="0.25">
      <c r="I10553" s="14"/>
      <c r="J10553" s="14"/>
      <c r="K10553" s="14"/>
      <c r="L10553" s="14"/>
      <c r="M10553" s="14"/>
      <c r="N10553" s="14"/>
      <c r="O10553" s="14"/>
      <c r="P10553" s="14"/>
    </row>
    <row r="10554" spans="9:16" x14ac:dyDescent="0.25">
      <c r="I10554" s="14"/>
      <c r="J10554" s="14"/>
      <c r="K10554" s="14"/>
      <c r="L10554" s="14"/>
      <c r="M10554" s="14"/>
      <c r="N10554" s="14"/>
      <c r="O10554" s="14"/>
      <c r="P10554" s="14"/>
    </row>
    <row r="10555" spans="9:16" x14ac:dyDescent="0.25">
      <c r="I10555" s="14"/>
      <c r="J10555" s="14"/>
      <c r="K10555" s="14"/>
      <c r="L10555" s="14"/>
      <c r="M10555" s="14"/>
      <c r="N10555" s="14"/>
      <c r="O10555" s="14"/>
      <c r="P10555" s="14"/>
    </row>
    <row r="10556" spans="9:16" x14ac:dyDescent="0.25">
      <c r="I10556" s="14"/>
      <c r="J10556" s="14"/>
      <c r="K10556" s="14"/>
      <c r="L10556" s="14"/>
      <c r="M10556" s="14"/>
      <c r="N10556" s="14"/>
      <c r="O10556" s="14"/>
      <c r="P10556" s="14"/>
    </row>
    <row r="10557" spans="9:16" x14ac:dyDescent="0.25">
      <c r="I10557" s="14"/>
      <c r="J10557" s="14"/>
      <c r="K10557" s="14"/>
      <c r="L10557" s="14"/>
      <c r="M10557" s="14"/>
      <c r="N10557" s="14"/>
      <c r="O10557" s="14"/>
      <c r="P10557" s="14"/>
    </row>
    <row r="10558" spans="9:16" x14ac:dyDescent="0.25">
      <c r="I10558" s="14"/>
      <c r="J10558" s="14"/>
      <c r="K10558" s="14"/>
      <c r="L10558" s="14"/>
      <c r="M10558" s="14"/>
      <c r="N10558" s="14"/>
      <c r="O10558" s="14"/>
      <c r="P10558" s="14"/>
    </row>
    <row r="10559" spans="9:16" x14ac:dyDescent="0.25">
      <c r="I10559" s="14"/>
      <c r="J10559" s="14"/>
      <c r="K10559" s="14"/>
      <c r="L10559" s="14"/>
      <c r="M10559" s="14"/>
      <c r="N10559" s="14"/>
      <c r="O10559" s="14"/>
      <c r="P10559" s="14"/>
    </row>
    <row r="10560" spans="9:16" x14ac:dyDescent="0.25">
      <c r="I10560" s="14"/>
      <c r="J10560" s="14"/>
      <c r="K10560" s="14"/>
      <c r="L10560" s="14"/>
      <c r="M10560" s="14"/>
      <c r="N10560" s="14"/>
      <c r="O10560" s="14"/>
      <c r="P10560" s="14"/>
    </row>
    <row r="10561" spans="9:16" x14ac:dyDescent="0.25">
      <c r="I10561" s="14"/>
      <c r="J10561" s="14"/>
      <c r="K10561" s="14"/>
      <c r="L10561" s="14"/>
      <c r="M10561" s="14"/>
      <c r="N10561" s="14"/>
      <c r="O10561" s="14"/>
      <c r="P10561" s="14"/>
    </row>
    <row r="10562" spans="9:16" x14ac:dyDescent="0.25">
      <c r="I10562" s="14"/>
      <c r="J10562" s="14"/>
      <c r="K10562" s="14"/>
      <c r="L10562" s="14"/>
      <c r="M10562" s="14"/>
      <c r="N10562" s="14"/>
      <c r="O10562" s="14"/>
      <c r="P10562" s="14"/>
    </row>
    <row r="10563" spans="9:16" x14ac:dyDescent="0.25">
      <c r="I10563" s="14"/>
      <c r="J10563" s="14"/>
      <c r="K10563" s="14"/>
      <c r="L10563" s="14"/>
      <c r="M10563" s="14"/>
      <c r="N10563" s="14"/>
      <c r="O10563" s="14"/>
      <c r="P10563" s="14"/>
    </row>
    <row r="10564" spans="9:16" x14ac:dyDescent="0.25">
      <c r="I10564" s="14"/>
      <c r="J10564" s="14"/>
      <c r="K10564" s="14"/>
      <c r="L10564" s="14"/>
      <c r="M10564" s="14"/>
      <c r="N10564" s="14"/>
      <c r="O10564" s="14"/>
      <c r="P10564" s="14"/>
    </row>
    <row r="10565" spans="9:16" x14ac:dyDescent="0.25">
      <c r="I10565" s="14"/>
      <c r="J10565" s="14"/>
      <c r="K10565" s="14"/>
      <c r="L10565" s="14"/>
      <c r="M10565" s="14"/>
      <c r="N10565" s="14"/>
      <c r="O10565" s="14"/>
      <c r="P10565" s="14"/>
    </row>
    <row r="10566" spans="9:16" x14ac:dyDescent="0.25">
      <c r="I10566" s="14"/>
      <c r="J10566" s="14"/>
      <c r="K10566" s="14"/>
      <c r="L10566" s="14"/>
      <c r="M10566" s="14"/>
      <c r="N10566" s="14"/>
      <c r="O10566" s="14"/>
      <c r="P10566" s="14"/>
    </row>
    <row r="10567" spans="9:16" x14ac:dyDescent="0.25">
      <c r="I10567" s="14"/>
      <c r="J10567" s="14"/>
      <c r="K10567" s="14"/>
      <c r="L10567" s="14"/>
      <c r="M10567" s="14"/>
      <c r="N10567" s="14"/>
      <c r="O10567" s="14"/>
      <c r="P10567" s="14"/>
    </row>
    <row r="10568" spans="9:16" x14ac:dyDescent="0.25">
      <c r="I10568" s="14"/>
      <c r="J10568" s="14"/>
      <c r="K10568" s="14"/>
      <c r="L10568" s="14"/>
      <c r="M10568" s="14"/>
      <c r="N10568" s="14"/>
      <c r="O10568" s="14"/>
      <c r="P10568" s="14"/>
    </row>
    <row r="10569" spans="9:16" x14ac:dyDescent="0.25">
      <c r="I10569" s="14"/>
      <c r="J10569" s="14"/>
      <c r="K10569" s="14"/>
      <c r="L10569" s="14"/>
      <c r="M10569" s="14"/>
      <c r="N10569" s="14"/>
      <c r="O10569" s="14"/>
      <c r="P10569" s="14"/>
    </row>
    <row r="10570" spans="9:16" x14ac:dyDescent="0.25">
      <c r="I10570" s="14"/>
      <c r="J10570" s="14"/>
      <c r="K10570" s="14"/>
      <c r="L10570" s="14"/>
      <c r="M10570" s="14"/>
      <c r="N10570" s="14"/>
      <c r="O10570" s="14"/>
      <c r="P10570" s="14"/>
    </row>
    <row r="10571" spans="9:16" x14ac:dyDescent="0.25">
      <c r="I10571" s="14"/>
      <c r="J10571" s="14"/>
      <c r="K10571" s="14"/>
      <c r="L10571" s="14"/>
      <c r="M10571" s="14"/>
      <c r="N10571" s="14"/>
      <c r="O10571" s="14"/>
      <c r="P10571" s="14"/>
    </row>
    <row r="10572" spans="9:16" x14ac:dyDescent="0.25">
      <c r="I10572" s="14"/>
      <c r="J10572" s="14"/>
      <c r="K10572" s="14"/>
      <c r="L10572" s="14"/>
      <c r="M10572" s="14"/>
      <c r="N10572" s="14"/>
      <c r="O10572" s="14"/>
      <c r="P10572" s="14"/>
    </row>
    <row r="10573" spans="9:16" x14ac:dyDescent="0.25">
      <c r="I10573" s="14"/>
      <c r="J10573" s="14"/>
      <c r="K10573" s="14"/>
      <c r="L10573" s="14"/>
      <c r="M10573" s="14"/>
      <c r="N10573" s="14"/>
      <c r="O10573" s="14"/>
      <c r="P10573" s="14"/>
    </row>
    <row r="10574" spans="9:16" x14ac:dyDescent="0.25">
      <c r="I10574" s="14"/>
      <c r="J10574" s="14"/>
      <c r="K10574" s="14"/>
      <c r="L10574" s="14"/>
      <c r="M10574" s="14"/>
      <c r="N10574" s="14"/>
      <c r="O10574" s="14"/>
      <c r="P10574" s="14"/>
    </row>
    <row r="10575" spans="9:16" x14ac:dyDescent="0.25">
      <c r="I10575" s="14"/>
      <c r="J10575" s="14"/>
      <c r="K10575" s="14"/>
      <c r="L10575" s="14"/>
      <c r="M10575" s="14"/>
      <c r="N10575" s="14"/>
      <c r="O10575" s="14"/>
      <c r="P10575" s="14"/>
    </row>
    <row r="10576" spans="9:16" x14ac:dyDescent="0.25">
      <c r="I10576" s="14"/>
      <c r="J10576" s="14"/>
      <c r="K10576" s="14"/>
      <c r="L10576" s="14"/>
      <c r="M10576" s="14"/>
      <c r="N10576" s="14"/>
      <c r="O10576" s="14"/>
      <c r="P10576" s="14"/>
    </row>
    <row r="10577" spans="9:16" x14ac:dyDescent="0.25">
      <c r="I10577" s="14"/>
      <c r="J10577" s="14"/>
      <c r="K10577" s="14"/>
      <c r="L10577" s="14"/>
      <c r="M10577" s="14"/>
      <c r="N10577" s="14"/>
      <c r="O10577" s="14"/>
      <c r="P10577" s="14"/>
    </row>
    <row r="10578" spans="9:16" x14ac:dyDescent="0.25">
      <c r="I10578" s="14"/>
      <c r="J10578" s="14"/>
      <c r="K10578" s="14"/>
      <c r="L10578" s="14"/>
      <c r="M10578" s="14"/>
      <c r="N10578" s="14"/>
      <c r="O10578" s="14"/>
      <c r="P10578" s="14"/>
    </row>
    <row r="10579" spans="9:16" x14ac:dyDescent="0.25">
      <c r="I10579" s="14"/>
      <c r="J10579" s="14"/>
      <c r="K10579" s="14"/>
      <c r="L10579" s="14"/>
      <c r="M10579" s="14"/>
      <c r="N10579" s="14"/>
      <c r="O10579" s="14"/>
      <c r="P10579" s="14"/>
    </row>
    <row r="10580" spans="9:16" x14ac:dyDescent="0.25">
      <c r="I10580" s="14"/>
      <c r="J10580" s="14"/>
      <c r="K10580" s="14"/>
      <c r="L10580" s="14"/>
      <c r="M10580" s="14"/>
      <c r="N10580" s="14"/>
      <c r="O10580" s="14"/>
      <c r="P10580" s="14"/>
    </row>
    <row r="10581" spans="9:16" x14ac:dyDescent="0.25">
      <c r="I10581" s="14"/>
      <c r="J10581" s="14"/>
      <c r="K10581" s="14"/>
      <c r="L10581" s="14"/>
      <c r="M10581" s="14"/>
      <c r="N10581" s="14"/>
      <c r="O10581" s="14"/>
      <c r="P10581" s="14"/>
    </row>
    <row r="10582" spans="9:16" x14ac:dyDescent="0.25">
      <c r="I10582" s="14"/>
      <c r="J10582" s="14"/>
      <c r="K10582" s="14"/>
      <c r="L10582" s="14"/>
      <c r="M10582" s="14"/>
      <c r="N10582" s="14"/>
      <c r="O10582" s="14"/>
      <c r="P10582" s="14"/>
    </row>
    <row r="10583" spans="9:16" x14ac:dyDescent="0.25">
      <c r="I10583" s="14"/>
      <c r="J10583" s="14"/>
      <c r="K10583" s="14"/>
      <c r="L10583" s="14"/>
      <c r="M10583" s="14"/>
      <c r="N10583" s="14"/>
      <c r="O10583" s="14"/>
      <c r="P10583" s="14"/>
    </row>
    <row r="10584" spans="9:16" x14ac:dyDescent="0.25">
      <c r="I10584" s="14"/>
      <c r="J10584" s="14"/>
      <c r="K10584" s="14"/>
      <c r="L10584" s="14"/>
      <c r="M10584" s="14"/>
      <c r="N10584" s="14"/>
      <c r="O10584" s="14"/>
      <c r="P10584" s="14"/>
    </row>
    <row r="10585" spans="9:16" x14ac:dyDescent="0.25">
      <c r="I10585" s="14"/>
      <c r="J10585" s="14"/>
      <c r="K10585" s="14"/>
      <c r="L10585" s="14"/>
      <c r="M10585" s="14"/>
      <c r="N10585" s="14"/>
      <c r="O10585" s="14"/>
      <c r="P10585" s="14"/>
    </row>
    <row r="10586" spans="9:16" x14ac:dyDescent="0.25">
      <c r="I10586" s="14"/>
      <c r="J10586" s="14"/>
      <c r="K10586" s="14"/>
      <c r="L10586" s="14"/>
      <c r="M10586" s="14"/>
      <c r="N10586" s="14"/>
      <c r="O10586" s="14"/>
      <c r="P10586" s="14"/>
    </row>
    <row r="10587" spans="9:16" x14ac:dyDescent="0.25">
      <c r="I10587" s="14"/>
      <c r="J10587" s="14"/>
      <c r="K10587" s="14"/>
      <c r="L10587" s="14"/>
      <c r="M10587" s="14"/>
      <c r="N10587" s="14"/>
      <c r="O10587" s="14"/>
      <c r="P10587" s="14"/>
    </row>
    <row r="10588" spans="9:16" x14ac:dyDescent="0.25">
      <c r="I10588" s="14"/>
      <c r="J10588" s="14"/>
      <c r="K10588" s="14"/>
      <c r="L10588" s="14"/>
      <c r="M10588" s="14"/>
      <c r="N10588" s="14"/>
      <c r="O10588" s="14"/>
      <c r="P10588" s="14"/>
    </row>
    <row r="10589" spans="9:16" x14ac:dyDescent="0.25">
      <c r="I10589" s="14"/>
      <c r="J10589" s="14"/>
      <c r="K10589" s="14"/>
      <c r="L10589" s="14"/>
      <c r="M10589" s="14"/>
      <c r="N10589" s="14"/>
      <c r="O10589" s="14"/>
      <c r="P10589" s="14"/>
    </row>
    <row r="10590" spans="9:16" x14ac:dyDescent="0.25">
      <c r="I10590" s="14"/>
      <c r="J10590" s="14"/>
      <c r="K10590" s="14"/>
      <c r="L10590" s="14"/>
      <c r="M10590" s="14"/>
      <c r="N10590" s="14"/>
      <c r="O10590" s="14"/>
      <c r="P10590" s="14"/>
    </row>
    <row r="10591" spans="9:16" x14ac:dyDescent="0.25">
      <c r="I10591" s="14"/>
      <c r="J10591" s="14"/>
      <c r="K10591" s="14"/>
      <c r="L10591" s="14"/>
      <c r="M10591" s="14"/>
      <c r="N10591" s="14"/>
      <c r="O10591" s="14"/>
      <c r="P10591" s="14"/>
    </row>
    <row r="10592" spans="9:16" x14ac:dyDescent="0.25">
      <c r="I10592" s="14"/>
      <c r="J10592" s="14"/>
      <c r="K10592" s="14"/>
      <c r="L10592" s="14"/>
      <c r="M10592" s="14"/>
      <c r="N10592" s="14"/>
      <c r="O10592" s="14"/>
      <c r="P10592" s="14"/>
    </row>
    <row r="10593" spans="9:16" x14ac:dyDescent="0.25">
      <c r="I10593" s="14"/>
      <c r="J10593" s="14"/>
      <c r="K10593" s="14"/>
      <c r="L10593" s="14"/>
      <c r="M10593" s="14"/>
      <c r="N10593" s="14"/>
      <c r="O10593" s="14"/>
      <c r="P10593" s="14"/>
    </row>
    <row r="10594" spans="9:16" x14ac:dyDescent="0.25">
      <c r="I10594" s="14"/>
      <c r="J10594" s="14"/>
      <c r="K10594" s="14"/>
      <c r="L10594" s="14"/>
      <c r="M10594" s="14"/>
      <c r="N10594" s="14"/>
      <c r="O10594" s="14"/>
      <c r="P10594" s="14"/>
    </row>
    <row r="10595" spans="9:16" x14ac:dyDescent="0.25">
      <c r="I10595" s="14"/>
      <c r="J10595" s="14"/>
      <c r="K10595" s="14"/>
      <c r="L10595" s="14"/>
      <c r="M10595" s="14"/>
      <c r="N10595" s="14"/>
      <c r="O10595" s="14"/>
      <c r="P10595" s="14"/>
    </row>
    <row r="10596" spans="9:16" x14ac:dyDescent="0.25">
      <c r="I10596" s="14"/>
      <c r="J10596" s="14"/>
      <c r="K10596" s="14"/>
      <c r="L10596" s="14"/>
      <c r="M10596" s="14"/>
      <c r="N10596" s="14"/>
      <c r="O10596" s="14"/>
      <c r="P10596" s="14"/>
    </row>
    <row r="10597" spans="9:16" x14ac:dyDescent="0.25">
      <c r="I10597" s="14"/>
      <c r="J10597" s="14"/>
      <c r="K10597" s="14"/>
      <c r="L10597" s="14"/>
      <c r="M10597" s="14"/>
      <c r="N10597" s="14"/>
      <c r="O10597" s="14"/>
      <c r="P10597" s="14"/>
    </row>
    <row r="10598" spans="9:16" x14ac:dyDescent="0.25">
      <c r="I10598" s="14"/>
      <c r="J10598" s="14"/>
      <c r="K10598" s="14"/>
      <c r="L10598" s="14"/>
      <c r="M10598" s="14"/>
      <c r="N10598" s="14"/>
      <c r="O10598" s="14"/>
      <c r="P10598" s="14"/>
    </row>
    <row r="10599" spans="9:16" x14ac:dyDescent="0.25">
      <c r="I10599" s="14"/>
      <c r="J10599" s="14"/>
      <c r="K10599" s="14"/>
      <c r="L10599" s="14"/>
      <c r="M10599" s="14"/>
      <c r="N10599" s="14"/>
      <c r="O10599" s="14"/>
      <c r="P10599" s="14"/>
    </row>
    <row r="10600" spans="9:16" x14ac:dyDescent="0.25">
      <c r="I10600" s="14"/>
      <c r="J10600" s="14"/>
      <c r="K10600" s="14"/>
      <c r="L10600" s="14"/>
      <c r="M10600" s="14"/>
      <c r="N10600" s="14"/>
      <c r="O10600" s="14"/>
      <c r="P10600" s="14"/>
    </row>
    <row r="10601" spans="9:16" x14ac:dyDescent="0.25">
      <c r="I10601" s="14"/>
      <c r="J10601" s="14"/>
      <c r="K10601" s="14"/>
      <c r="L10601" s="14"/>
      <c r="M10601" s="14"/>
      <c r="N10601" s="14"/>
      <c r="O10601" s="14"/>
      <c r="P10601" s="14"/>
    </row>
    <row r="10602" spans="9:16" x14ac:dyDescent="0.25">
      <c r="I10602" s="14"/>
      <c r="J10602" s="14"/>
      <c r="K10602" s="14"/>
      <c r="L10602" s="14"/>
      <c r="M10602" s="14"/>
      <c r="N10602" s="14"/>
      <c r="O10602" s="14"/>
      <c r="P10602" s="14"/>
    </row>
    <row r="10603" spans="9:16" x14ac:dyDescent="0.25">
      <c r="I10603" s="14"/>
      <c r="J10603" s="14"/>
      <c r="K10603" s="14"/>
      <c r="L10603" s="14"/>
      <c r="M10603" s="14"/>
      <c r="N10603" s="14"/>
      <c r="O10603" s="14"/>
      <c r="P10603" s="14"/>
    </row>
    <row r="10604" spans="9:16" x14ac:dyDescent="0.25">
      <c r="I10604" s="14"/>
      <c r="J10604" s="14"/>
      <c r="K10604" s="14"/>
      <c r="L10604" s="14"/>
      <c r="M10604" s="14"/>
      <c r="N10604" s="14"/>
      <c r="O10604" s="14"/>
      <c r="P10604" s="14"/>
    </row>
    <row r="10605" spans="9:16" x14ac:dyDescent="0.25">
      <c r="I10605" s="14"/>
      <c r="J10605" s="14"/>
      <c r="K10605" s="14"/>
      <c r="L10605" s="14"/>
      <c r="M10605" s="14"/>
      <c r="N10605" s="14"/>
      <c r="O10605" s="14"/>
      <c r="P10605" s="14"/>
    </row>
    <row r="10606" spans="9:16" x14ac:dyDescent="0.25">
      <c r="I10606" s="14"/>
      <c r="J10606" s="14"/>
      <c r="K10606" s="14"/>
      <c r="L10606" s="14"/>
      <c r="M10606" s="14"/>
      <c r="N10606" s="14"/>
      <c r="O10606" s="14"/>
      <c r="P10606" s="14"/>
    </row>
    <row r="10607" spans="9:16" x14ac:dyDescent="0.25">
      <c r="I10607" s="14"/>
      <c r="J10607" s="14"/>
      <c r="K10607" s="14"/>
      <c r="L10607" s="14"/>
      <c r="M10607" s="14"/>
      <c r="N10607" s="14"/>
      <c r="O10607" s="14"/>
      <c r="P10607" s="14"/>
    </row>
    <row r="10608" spans="9:16" x14ac:dyDescent="0.25">
      <c r="I10608" s="14"/>
      <c r="J10608" s="14"/>
      <c r="K10608" s="14"/>
      <c r="L10608" s="14"/>
      <c r="M10608" s="14"/>
      <c r="N10608" s="14"/>
      <c r="O10608" s="14"/>
      <c r="P10608" s="14"/>
    </row>
    <row r="10609" spans="9:16" x14ac:dyDescent="0.25">
      <c r="I10609" s="14"/>
      <c r="J10609" s="14"/>
      <c r="K10609" s="14"/>
      <c r="L10609" s="14"/>
      <c r="M10609" s="14"/>
      <c r="N10609" s="14"/>
      <c r="O10609" s="14"/>
      <c r="P10609" s="14"/>
    </row>
    <row r="10610" spans="9:16" x14ac:dyDescent="0.25">
      <c r="I10610" s="14"/>
      <c r="J10610" s="14"/>
      <c r="K10610" s="14"/>
      <c r="L10610" s="14"/>
      <c r="M10610" s="14"/>
      <c r="N10610" s="14"/>
      <c r="O10610" s="14"/>
      <c r="P10610" s="14"/>
    </row>
    <row r="10611" spans="9:16" x14ac:dyDescent="0.25">
      <c r="I10611" s="14"/>
      <c r="J10611" s="14"/>
      <c r="K10611" s="14"/>
      <c r="L10611" s="14"/>
      <c r="M10611" s="14"/>
      <c r="N10611" s="14"/>
      <c r="O10611" s="14"/>
      <c r="P10611" s="14"/>
    </row>
    <row r="10612" spans="9:16" x14ac:dyDescent="0.25">
      <c r="I10612" s="14"/>
      <c r="J10612" s="14"/>
      <c r="K10612" s="14"/>
      <c r="L10612" s="14"/>
      <c r="M10612" s="14"/>
      <c r="N10612" s="14"/>
      <c r="O10612" s="14"/>
      <c r="P10612" s="14"/>
    </row>
    <row r="10613" spans="9:16" x14ac:dyDescent="0.25">
      <c r="I10613" s="14"/>
      <c r="J10613" s="14"/>
      <c r="K10613" s="14"/>
      <c r="L10613" s="14"/>
      <c r="M10613" s="14"/>
      <c r="N10613" s="14"/>
      <c r="O10613" s="14"/>
      <c r="P10613" s="14"/>
    </row>
    <row r="10614" spans="9:16" x14ac:dyDescent="0.25">
      <c r="I10614" s="14"/>
      <c r="J10614" s="14"/>
      <c r="K10614" s="14"/>
      <c r="L10614" s="14"/>
      <c r="M10614" s="14"/>
      <c r="N10614" s="14"/>
      <c r="O10614" s="14"/>
      <c r="P10614" s="14"/>
    </row>
    <row r="10615" spans="9:16" x14ac:dyDescent="0.25">
      <c r="I10615" s="14"/>
      <c r="J10615" s="14"/>
      <c r="K10615" s="14"/>
      <c r="L10615" s="14"/>
      <c r="M10615" s="14"/>
      <c r="N10615" s="14"/>
      <c r="O10615" s="14"/>
      <c r="P10615" s="14"/>
    </row>
    <row r="10616" spans="9:16" x14ac:dyDescent="0.25">
      <c r="I10616" s="14"/>
      <c r="J10616" s="14"/>
      <c r="K10616" s="14"/>
      <c r="L10616" s="14"/>
      <c r="M10616" s="14"/>
      <c r="N10616" s="14"/>
      <c r="O10616" s="14"/>
      <c r="P10616" s="14"/>
    </row>
    <row r="10617" spans="9:16" x14ac:dyDescent="0.25">
      <c r="I10617" s="14"/>
      <c r="J10617" s="14"/>
      <c r="K10617" s="14"/>
      <c r="L10617" s="14"/>
      <c r="M10617" s="14"/>
      <c r="N10617" s="14"/>
      <c r="O10617" s="14"/>
      <c r="P10617" s="14"/>
    </row>
    <row r="10618" spans="9:16" x14ac:dyDescent="0.25">
      <c r="I10618" s="14"/>
      <c r="J10618" s="14"/>
      <c r="K10618" s="14"/>
      <c r="L10618" s="14"/>
      <c r="M10618" s="14"/>
      <c r="N10618" s="14"/>
      <c r="O10618" s="14"/>
      <c r="P10618" s="14"/>
    </row>
    <row r="10619" spans="9:16" x14ac:dyDescent="0.25">
      <c r="I10619" s="14"/>
      <c r="J10619" s="14"/>
      <c r="K10619" s="14"/>
      <c r="L10619" s="14"/>
      <c r="M10619" s="14"/>
      <c r="N10619" s="14"/>
      <c r="O10619" s="14"/>
      <c r="P10619" s="14"/>
    </row>
    <row r="10620" spans="9:16" x14ac:dyDescent="0.25">
      <c r="I10620" s="14"/>
      <c r="J10620" s="14"/>
      <c r="K10620" s="14"/>
      <c r="L10620" s="14"/>
      <c r="M10620" s="14"/>
      <c r="N10620" s="14"/>
      <c r="O10620" s="14"/>
      <c r="P10620" s="14"/>
    </row>
    <row r="10621" spans="9:16" x14ac:dyDescent="0.25">
      <c r="I10621" s="14"/>
      <c r="J10621" s="14"/>
      <c r="K10621" s="14"/>
      <c r="L10621" s="14"/>
      <c r="M10621" s="14"/>
      <c r="N10621" s="14"/>
      <c r="O10621" s="14"/>
      <c r="P10621" s="14"/>
    </row>
    <row r="10622" spans="9:16" x14ac:dyDescent="0.25">
      <c r="I10622" s="14"/>
      <c r="J10622" s="14"/>
      <c r="K10622" s="14"/>
      <c r="L10622" s="14"/>
      <c r="M10622" s="14"/>
      <c r="N10622" s="14"/>
      <c r="O10622" s="14"/>
      <c r="P10622" s="14"/>
    </row>
    <row r="10623" spans="9:16" x14ac:dyDescent="0.25">
      <c r="I10623" s="14"/>
      <c r="J10623" s="14"/>
      <c r="K10623" s="14"/>
      <c r="L10623" s="14"/>
      <c r="M10623" s="14"/>
      <c r="N10623" s="14"/>
      <c r="O10623" s="14"/>
      <c r="P10623" s="14"/>
    </row>
    <row r="10624" spans="9:16" x14ac:dyDescent="0.25">
      <c r="I10624" s="14"/>
      <c r="J10624" s="14"/>
      <c r="K10624" s="14"/>
      <c r="L10624" s="14"/>
      <c r="M10624" s="14"/>
      <c r="N10624" s="14"/>
      <c r="O10624" s="14"/>
      <c r="P10624" s="14"/>
    </row>
    <row r="10625" spans="9:16" x14ac:dyDescent="0.25">
      <c r="I10625" s="14"/>
      <c r="J10625" s="14"/>
      <c r="K10625" s="14"/>
      <c r="L10625" s="14"/>
      <c r="M10625" s="14"/>
      <c r="N10625" s="14"/>
      <c r="O10625" s="14"/>
      <c r="P10625" s="14"/>
    </row>
    <row r="10626" spans="9:16" x14ac:dyDescent="0.25">
      <c r="I10626" s="14"/>
      <c r="J10626" s="14"/>
      <c r="K10626" s="14"/>
      <c r="L10626" s="14"/>
      <c r="M10626" s="14"/>
      <c r="N10626" s="14"/>
      <c r="O10626" s="14"/>
      <c r="P10626" s="14"/>
    </row>
    <row r="10627" spans="9:16" x14ac:dyDescent="0.25">
      <c r="I10627" s="14"/>
      <c r="J10627" s="14"/>
      <c r="K10627" s="14"/>
      <c r="L10627" s="14"/>
      <c r="M10627" s="14"/>
      <c r="N10627" s="14"/>
      <c r="O10627" s="14"/>
      <c r="P10627" s="14"/>
    </row>
    <row r="10628" spans="9:16" x14ac:dyDescent="0.25">
      <c r="I10628" s="14"/>
      <c r="J10628" s="14"/>
      <c r="K10628" s="14"/>
      <c r="L10628" s="14"/>
      <c r="M10628" s="14"/>
      <c r="N10628" s="14"/>
      <c r="O10628" s="14"/>
      <c r="P10628" s="14"/>
    </row>
    <row r="10629" spans="9:16" x14ac:dyDescent="0.25">
      <c r="I10629" s="14"/>
      <c r="J10629" s="14"/>
      <c r="K10629" s="14"/>
      <c r="L10629" s="14"/>
      <c r="M10629" s="14"/>
      <c r="N10629" s="14"/>
      <c r="O10629" s="14"/>
      <c r="P10629" s="14"/>
    </row>
    <row r="10630" spans="9:16" x14ac:dyDescent="0.25">
      <c r="I10630" s="14"/>
      <c r="J10630" s="14"/>
      <c r="K10630" s="14"/>
      <c r="L10630" s="14"/>
      <c r="M10630" s="14"/>
      <c r="N10630" s="14"/>
      <c r="O10630" s="14"/>
      <c r="P10630" s="14"/>
    </row>
    <row r="10631" spans="9:16" x14ac:dyDescent="0.25">
      <c r="I10631" s="14"/>
      <c r="J10631" s="14"/>
      <c r="K10631" s="14"/>
      <c r="L10631" s="14"/>
      <c r="M10631" s="14"/>
      <c r="N10631" s="14"/>
      <c r="O10631" s="14"/>
      <c r="P10631" s="14"/>
    </row>
    <row r="10632" spans="9:16" x14ac:dyDescent="0.25">
      <c r="I10632" s="14"/>
      <c r="J10632" s="14"/>
      <c r="K10632" s="14"/>
      <c r="L10632" s="14"/>
      <c r="M10632" s="14"/>
      <c r="N10632" s="14"/>
      <c r="O10632" s="14"/>
      <c r="P10632" s="14"/>
    </row>
    <row r="10633" spans="9:16" x14ac:dyDescent="0.25">
      <c r="I10633" s="14"/>
      <c r="J10633" s="14"/>
      <c r="K10633" s="14"/>
      <c r="L10633" s="14"/>
      <c r="M10633" s="14"/>
      <c r="N10633" s="14"/>
      <c r="O10633" s="14"/>
      <c r="P10633" s="14"/>
    </row>
    <row r="10634" spans="9:16" x14ac:dyDescent="0.25">
      <c r="I10634" s="14"/>
      <c r="J10634" s="14"/>
      <c r="K10634" s="14"/>
      <c r="L10634" s="14"/>
      <c r="M10634" s="14"/>
      <c r="N10634" s="14"/>
      <c r="O10634" s="14"/>
      <c r="P10634" s="14"/>
    </row>
    <row r="10635" spans="9:16" x14ac:dyDescent="0.25">
      <c r="I10635" s="14"/>
      <c r="J10635" s="14"/>
      <c r="K10635" s="14"/>
      <c r="L10635" s="14"/>
      <c r="M10635" s="14"/>
      <c r="N10635" s="14"/>
      <c r="O10635" s="14"/>
      <c r="P10635" s="14"/>
    </row>
    <row r="10636" spans="9:16" x14ac:dyDescent="0.25">
      <c r="I10636" s="14"/>
      <c r="J10636" s="14"/>
      <c r="K10636" s="14"/>
      <c r="L10636" s="14"/>
      <c r="M10636" s="14"/>
      <c r="N10636" s="14"/>
      <c r="O10636" s="14"/>
      <c r="P10636" s="14"/>
    </row>
    <row r="10637" spans="9:16" x14ac:dyDescent="0.25">
      <c r="I10637" s="14"/>
      <c r="J10637" s="14"/>
      <c r="K10637" s="14"/>
      <c r="L10637" s="14"/>
      <c r="M10637" s="14"/>
      <c r="N10637" s="14"/>
      <c r="O10637" s="14"/>
      <c r="P10637" s="14"/>
    </row>
    <row r="10638" spans="9:16" x14ac:dyDescent="0.25">
      <c r="I10638" s="14"/>
      <c r="J10638" s="14"/>
      <c r="K10638" s="14"/>
      <c r="L10638" s="14"/>
      <c r="M10638" s="14"/>
      <c r="N10638" s="14"/>
      <c r="O10638" s="14"/>
      <c r="P10638" s="14"/>
    </row>
    <row r="10639" spans="9:16" x14ac:dyDescent="0.25">
      <c r="I10639" s="14"/>
      <c r="J10639" s="14"/>
      <c r="K10639" s="14"/>
      <c r="L10639" s="14"/>
      <c r="M10639" s="14"/>
      <c r="N10639" s="14"/>
      <c r="O10639" s="14"/>
      <c r="P10639" s="14"/>
    </row>
    <row r="10640" spans="9:16" x14ac:dyDescent="0.25">
      <c r="I10640" s="14"/>
      <c r="J10640" s="14"/>
      <c r="K10640" s="14"/>
      <c r="L10640" s="14"/>
      <c r="M10640" s="14"/>
      <c r="N10640" s="14"/>
      <c r="O10640" s="14"/>
      <c r="P10640" s="14"/>
    </row>
    <row r="10641" spans="9:16" x14ac:dyDescent="0.25">
      <c r="I10641" s="14"/>
      <c r="J10641" s="14"/>
      <c r="K10641" s="14"/>
      <c r="L10641" s="14"/>
      <c r="M10641" s="14"/>
      <c r="N10641" s="14"/>
      <c r="O10641" s="14"/>
      <c r="P10641" s="14"/>
    </row>
    <row r="10642" spans="9:16" x14ac:dyDescent="0.25">
      <c r="I10642" s="14"/>
      <c r="J10642" s="14"/>
      <c r="K10642" s="14"/>
      <c r="L10642" s="14"/>
      <c r="M10642" s="14"/>
      <c r="N10642" s="14"/>
      <c r="O10642" s="14"/>
      <c r="P10642" s="14"/>
    </row>
    <row r="10643" spans="9:16" x14ac:dyDescent="0.25">
      <c r="I10643" s="14"/>
      <c r="J10643" s="14"/>
      <c r="K10643" s="14"/>
      <c r="L10643" s="14"/>
      <c r="M10643" s="14"/>
      <c r="N10643" s="14"/>
      <c r="O10643" s="14"/>
      <c r="P10643" s="14"/>
    </row>
    <row r="10644" spans="9:16" x14ac:dyDescent="0.25">
      <c r="I10644" s="14"/>
      <c r="J10644" s="14"/>
      <c r="K10644" s="14"/>
      <c r="L10644" s="14"/>
      <c r="M10644" s="14"/>
      <c r="N10644" s="14"/>
      <c r="O10644" s="14"/>
      <c r="P10644" s="14"/>
    </row>
    <row r="10645" spans="9:16" x14ac:dyDescent="0.25">
      <c r="I10645" s="14"/>
      <c r="J10645" s="14"/>
      <c r="K10645" s="14"/>
      <c r="L10645" s="14"/>
      <c r="M10645" s="14"/>
      <c r="N10645" s="14"/>
      <c r="O10645" s="14"/>
      <c r="P10645" s="14"/>
    </row>
    <row r="10646" spans="9:16" x14ac:dyDescent="0.25">
      <c r="I10646" s="14"/>
      <c r="J10646" s="14"/>
      <c r="K10646" s="14"/>
      <c r="L10646" s="14"/>
      <c r="M10646" s="14"/>
      <c r="N10646" s="14"/>
      <c r="O10646" s="14"/>
      <c r="P10646" s="14"/>
    </row>
    <row r="10647" spans="9:16" x14ac:dyDescent="0.25">
      <c r="I10647" s="14"/>
      <c r="J10647" s="14"/>
      <c r="K10647" s="14"/>
      <c r="L10647" s="14"/>
      <c r="M10647" s="14"/>
      <c r="N10647" s="14"/>
      <c r="O10647" s="14"/>
      <c r="P10647" s="14"/>
    </row>
    <row r="10648" spans="9:16" x14ac:dyDescent="0.25">
      <c r="I10648" s="14"/>
      <c r="J10648" s="14"/>
      <c r="K10648" s="14"/>
      <c r="L10648" s="14"/>
      <c r="M10648" s="14"/>
      <c r="N10648" s="14"/>
      <c r="O10648" s="14"/>
      <c r="P10648" s="14"/>
    </row>
    <row r="10649" spans="9:16" x14ac:dyDescent="0.25">
      <c r="I10649" s="14"/>
      <c r="J10649" s="14"/>
      <c r="K10649" s="14"/>
      <c r="L10649" s="14"/>
      <c r="M10649" s="14"/>
      <c r="N10649" s="14"/>
      <c r="O10649" s="14"/>
      <c r="P10649" s="14"/>
    </row>
    <row r="10650" spans="9:16" x14ac:dyDescent="0.25">
      <c r="I10650" s="14"/>
      <c r="J10650" s="14"/>
      <c r="K10650" s="14"/>
      <c r="L10650" s="14"/>
      <c r="M10650" s="14"/>
      <c r="N10650" s="14"/>
      <c r="O10650" s="14"/>
      <c r="P10650" s="14"/>
    </row>
    <row r="10651" spans="9:16" x14ac:dyDescent="0.25">
      <c r="I10651" s="14"/>
      <c r="J10651" s="14"/>
      <c r="K10651" s="14"/>
      <c r="L10651" s="14"/>
      <c r="M10651" s="14"/>
      <c r="N10651" s="14"/>
      <c r="O10651" s="14"/>
      <c r="P10651" s="14"/>
    </row>
    <row r="10652" spans="9:16" x14ac:dyDescent="0.25">
      <c r="I10652" s="14"/>
      <c r="J10652" s="14"/>
      <c r="K10652" s="14"/>
      <c r="L10652" s="14"/>
      <c r="M10652" s="14"/>
      <c r="N10652" s="14"/>
      <c r="O10652" s="14"/>
      <c r="P10652" s="14"/>
    </row>
    <row r="10653" spans="9:16" x14ac:dyDescent="0.25">
      <c r="I10653" s="14"/>
      <c r="J10653" s="14"/>
      <c r="K10653" s="14"/>
      <c r="L10653" s="14"/>
      <c r="M10653" s="14"/>
      <c r="N10653" s="14"/>
      <c r="O10653" s="14"/>
      <c r="P10653" s="14"/>
    </row>
    <row r="10654" spans="9:16" x14ac:dyDescent="0.25">
      <c r="I10654" s="14"/>
      <c r="J10654" s="14"/>
      <c r="K10654" s="14"/>
      <c r="L10654" s="14"/>
      <c r="M10654" s="14"/>
      <c r="N10654" s="14"/>
      <c r="O10654" s="14"/>
      <c r="P10654" s="14"/>
    </row>
    <row r="10655" spans="9:16" x14ac:dyDescent="0.25">
      <c r="I10655" s="14"/>
      <c r="J10655" s="14"/>
      <c r="K10655" s="14"/>
      <c r="L10655" s="14"/>
      <c r="M10655" s="14"/>
      <c r="N10655" s="14"/>
      <c r="O10655" s="14"/>
      <c r="P10655" s="14"/>
    </row>
    <row r="10656" spans="9:16" x14ac:dyDescent="0.25">
      <c r="I10656" s="14"/>
      <c r="J10656" s="14"/>
      <c r="K10656" s="14"/>
      <c r="L10656" s="14"/>
      <c r="M10656" s="14"/>
      <c r="N10656" s="14"/>
      <c r="O10656" s="14"/>
      <c r="P10656" s="14"/>
    </row>
    <row r="10657" spans="9:16" x14ac:dyDescent="0.25">
      <c r="I10657" s="14"/>
      <c r="J10657" s="14"/>
      <c r="K10657" s="14"/>
      <c r="L10657" s="14"/>
      <c r="M10657" s="14"/>
      <c r="N10657" s="14"/>
      <c r="O10657" s="14"/>
      <c r="P10657" s="14"/>
    </row>
    <row r="10658" spans="9:16" x14ac:dyDescent="0.25">
      <c r="I10658" s="14"/>
      <c r="J10658" s="14"/>
      <c r="K10658" s="14"/>
      <c r="L10658" s="14"/>
      <c r="M10658" s="14"/>
      <c r="N10658" s="14"/>
      <c r="O10658" s="14"/>
      <c r="P10658" s="14"/>
    </row>
    <row r="10659" spans="9:16" x14ac:dyDescent="0.25">
      <c r="I10659" s="14"/>
      <c r="J10659" s="14"/>
      <c r="K10659" s="14"/>
      <c r="L10659" s="14"/>
      <c r="M10659" s="14"/>
      <c r="N10659" s="14"/>
      <c r="O10659" s="14"/>
      <c r="P10659" s="14"/>
    </row>
    <row r="10660" spans="9:16" x14ac:dyDescent="0.25">
      <c r="I10660" s="14"/>
      <c r="J10660" s="14"/>
      <c r="K10660" s="14"/>
      <c r="L10660" s="14"/>
      <c r="M10660" s="14"/>
      <c r="N10660" s="14"/>
      <c r="O10660" s="14"/>
      <c r="P10660" s="14"/>
    </row>
    <row r="10661" spans="9:16" x14ac:dyDescent="0.25">
      <c r="I10661" s="14"/>
      <c r="J10661" s="14"/>
      <c r="K10661" s="14"/>
      <c r="L10661" s="14"/>
      <c r="M10661" s="14"/>
      <c r="N10661" s="14"/>
      <c r="O10661" s="14"/>
      <c r="P10661" s="14"/>
    </row>
    <row r="10662" spans="9:16" x14ac:dyDescent="0.25">
      <c r="I10662" s="14"/>
      <c r="J10662" s="14"/>
      <c r="K10662" s="14"/>
      <c r="L10662" s="14"/>
      <c r="M10662" s="14"/>
      <c r="N10662" s="14"/>
      <c r="O10662" s="14"/>
      <c r="P10662" s="14"/>
    </row>
    <row r="10663" spans="9:16" x14ac:dyDescent="0.25">
      <c r="I10663" s="14"/>
      <c r="J10663" s="14"/>
      <c r="K10663" s="14"/>
      <c r="L10663" s="14"/>
      <c r="M10663" s="14"/>
      <c r="N10663" s="14"/>
      <c r="O10663" s="14"/>
      <c r="P10663" s="14"/>
    </row>
    <row r="10664" spans="9:16" x14ac:dyDescent="0.25">
      <c r="I10664" s="14"/>
      <c r="J10664" s="14"/>
      <c r="K10664" s="14"/>
      <c r="L10664" s="14"/>
      <c r="M10664" s="14"/>
      <c r="N10664" s="14"/>
      <c r="O10664" s="14"/>
      <c r="P10664" s="14"/>
    </row>
    <row r="10665" spans="9:16" x14ac:dyDescent="0.25">
      <c r="I10665" s="14"/>
      <c r="J10665" s="14"/>
      <c r="K10665" s="14"/>
      <c r="L10665" s="14"/>
      <c r="M10665" s="14"/>
      <c r="N10665" s="14"/>
      <c r="O10665" s="14"/>
      <c r="P10665" s="14"/>
    </row>
    <row r="10666" spans="9:16" x14ac:dyDescent="0.25">
      <c r="I10666" s="14"/>
      <c r="J10666" s="14"/>
      <c r="K10666" s="14"/>
      <c r="L10666" s="14"/>
      <c r="M10666" s="14"/>
      <c r="N10666" s="14"/>
      <c r="O10666" s="14"/>
      <c r="P10666" s="14"/>
    </row>
    <row r="10667" spans="9:16" x14ac:dyDescent="0.25">
      <c r="I10667" s="14"/>
      <c r="J10667" s="14"/>
      <c r="K10667" s="14"/>
      <c r="L10667" s="14"/>
      <c r="M10667" s="14"/>
      <c r="N10667" s="14"/>
      <c r="O10667" s="14"/>
      <c r="P10667" s="14"/>
    </row>
    <row r="10668" spans="9:16" x14ac:dyDescent="0.25">
      <c r="I10668" s="14"/>
      <c r="J10668" s="14"/>
      <c r="K10668" s="14"/>
      <c r="L10668" s="14"/>
      <c r="M10668" s="14"/>
      <c r="N10668" s="14"/>
      <c r="O10668" s="14"/>
      <c r="P10668" s="14"/>
    </row>
    <row r="10669" spans="9:16" x14ac:dyDescent="0.25">
      <c r="I10669" s="14"/>
      <c r="J10669" s="14"/>
      <c r="K10669" s="14"/>
      <c r="L10669" s="14"/>
      <c r="M10669" s="14"/>
      <c r="N10669" s="14"/>
      <c r="O10669" s="14"/>
      <c r="P10669" s="14"/>
    </row>
    <row r="10670" spans="9:16" x14ac:dyDescent="0.25">
      <c r="I10670" s="14"/>
      <c r="J10670" s="14"/>
      <c r="K10670" s="14"/>
      <c r="L10670" s="14"/>
      <c r="M10670" s="14"/>
      <c r="N10670" s="14"/>
      <c r="O10670" s="14"/>
      <c r="P10670" s="14"/>
    </row>
    <row r="10671" spans="9:16" x14ac:dyDescent="0.25">
      <c r="I10671" s="14"/>
      <c r="J10671" s="14"/>
      <c r="K10671" s="14"/>
      <c r="L10671" s="14"/>
      <c r="M10671" s="14"/>
      <c r="N10671" s="14"/>
      <c r="O10671" s="14"/>
      <c r="P10671" s="14"/>
    </row>
    <row r="10672" spans="9:16" x14ac:dyDescent="0.25">
      <c r="I10672" s="14"/>
      <c r="J10672" s="14"/>
      <c r="K10672" s="14"/>
      <c r="L10672" s="14"/>
      <c r="M10672" s="14"/>
      <c r="N10672" s="14"/>
      <c r="O10672" s="14"/>
      <c r="P10672" s="14"/>
    </row>
    <row r="10673" spans="9:16" x14ac:dyDescent="0.25">
      <c r="I10673" s="14"/>
      <c r="J10673" s="14"/>
      <c r="K10673" s="14"/>
      <c r="L10673" s="14"/>
      <c r="M10673" s="14"/>
      <c r="N10673" s="14"/>
      <c r="O10673" s="14"/>
      <c r="P10673" s="14"/>
    </row>
    <row r="10674" spans="9:16" x14ac:dyDescent="0.25">
      <c r="I10674" s="14"/>
      <c r="J10674" s="14"/>
      <c r="K10674" s="14"/>
      <c r="L10674" s="14"/>
      <c r="M10674" s="14"/>
      <c r="N10674" s="14"/>
      <c r="O10674" s="14"/>
      <c r="P10674" s="14"/>
    </row>
    <row r="10675" spans="9:16" x14ac:dyDescent="0.25">
      <c r="I10675" s="14"/>
      <c r="J10675" s="14"/>
      <c r="K10675" s="14"/>
      <c r="L10675" s="14"/>
      <c r="M10675" s="14"/>
      <c r="N10675" s="14"/>
      <c r="O10675" s="14"/>
      <c r="P10675" s="14"/>
    </row>
    <row r="10676" spans="9:16" x14ac:dyDescent="0.25">
      <c r="I10676" s="14"/>
      <c r="J10676" s="14"/>
      <c r="K10676" s="14"/>
      <c r="L10676" s="14"/>
      <c r="M10676" s="14"/>
      <c r="N10676" s="14"/>
      <c r="O10676" s="14"/>
      <c r="P10676" s="14"/>
    </row>
    <row r="10677" spans="9:16" x14ac:dyDescent="0.25">
      <c r="I10677" s="14"/>
      <c r="J10677" s="14"/>
      <c r="K10677" s="14"/>
      <c r="L10677" s="14"/>
      <c r="M10677" s="14"/>
      <c r="N10677" s="14"/>
      <c r="O10677" s="14"/>
      <c r="P10677" s="14"/>
    </row>
    <row r="10678" spans="9:16" x14ac:dyDescent="0.25">
      <c r="I10678" s="14"/>
      <c r="J10678" s="14"/>
      <c r="K10678" s="14"/>
      <c r="L10678" s="14"/>
      <c r="M10678" s="14"/>
      <c r="N10678" s="14"/>
      <c r="O10678" s="14"/>
      <c r="P10678" s="14"/>
    </row>
    <row r="10679" spans="9:16" x14ac:dyDescent="0.25">
      <c r="I10679" s="14"/>
      <c r="J10679" s="14"/>
      <c r="K10679" s="14"/>
      <c r="L10679" s="14"/>
      <c r="M10679" s="14"/>
      <c r="N10679" s="14"/>
      <c r="O10679" s="14"/>
      <c r="P10679" s="14"/>
    </row>
    <row r="10680" spans="9:16" x14ac:dyDescent="0.25">
      <c r="I10680" s="14"/>
      <c r="J10680" s="14"/>
      <c r="K10680" s="14"/>
      <c r="L10680" s="14"/>
      <c r="M10680" s="14"/>
      <c r="N10680" s="14"/>
      <c r="O10680" s="14"/>
      <c r="P10680" s="14"/>
    </row>
    <row r="10681" spans="9:16" x14ac:dyDescent="0.25">
      <c r="I10681" s="14"/>
      <c r="J10681" s="14"/>
      <c r="K10681" s="14"/>
      <c r="L10681" s="14"/>
      <c r="M10681" s="14"/>
      <c r="N10681" s="14"/>
      <c r="O10681" s="14"/>
      <c r="P10681" s="14"/>
    </row>
    <row r="10682" spans="9:16" x14ac:dyDescent="0.25">
      <c r="I10682" s="14"/>
      <c r="J10682" s="14"/>
      <c r="K10682" s="14"/>
      <c r="L10682" s="14"/>
      <c r="M10682" s="14"/>
      <c r="N10682" s="14"/>
      <c r="O10682" s="14"/>
      <c r="P10682" s="14"/>
    </row>
    <row r="10683" spans="9:16" x14ac:dyDescent="0.25">
      <c r="I10683" s="14"/>
      <c r="J10683" s="14"/>
      <c r="K10683" s="14"/>
      <c r="L10683" s="14"/>
      <c r="M10683" s="14"/>
      <c r="N10683" s="14"/>
      <c r="O10683" s="14"/>
      <c r="P10683" s="14"/>
    </row>
    <row r="10684" spans="9:16" x14ac:dyDescent="0.25">
      <c r="I10684" s="14"/>
      <c r="J10684" s="14"/>
      <c r="K10684" s="14"/>
      <c r="L10684" s="14"/>
      <c r="M10684" s="14"/>
      <c r="N10684" s="14"/>
      <c r="O10684" s="14"/>
      <c r="P10684" s="14"/>
    </row>
    <row r="10685" spans="9:16" x14ac:dyDescent="0.25">
      <c r="I10685" s="14"/>
      <c r="J10685" s="14"/>
      <c r="K10685" s="14"/>
      <c r="L10685" s="14"/>
      <c r="M10685" s="14"/>
      <c r="N10685" s="14"/>
      <c r="O10685" s="14"/>
      <c r="P10685" s="14"/>
    </row>
    <row r="10686" spans="9:16" x14ac:dyDescent="0.25">
      <c r="I10686" s="14"/>
      <c r="J10686" s="14"/>
      <c r="K10686" s="14"/>
      <c r="L10686" s="14"/>
      <c r="M10686" s="14"/>
      <c r="N10686" s="14"/>
      <c r="O10686" s="14"/>
      <c r="P10686" s="14"/>
    </row>
    <row r="10687" spans="9:16" x14ac:dyDescent="0.25">
      <c r="I10687" s="14"/>
      <c r="J10687" s="14"/>
      <c r="K10687" s="14"/>
      <c r="L10687" s="14"/>
      <c r="M10687" s="14"/>
      <c r="N10687" s="14"/>
      <c r="O10687" s="14"/>
      <c r="P10687" s="14"/>
    </row>
    <row r="10688" spans="9:16" x14ac:dyDescent="0.25">
      <c r="I10688" s="14"/>
      <c r="J10688" s="14"/>
      <c r="K10688" s="14"/>
      <c r="L10688" s="14"/>
      <c r="M10688" s="14"/>
      <c r="N10688" s="14"/>
      <c r="O10688" s="14"/>
      <c r="P10688" s="14"/>
    </row>
    <row r="10689" spans="9:16" x14ac:dyDescent="0.25">
      <c r="I10689" s="14"/>
      <c r="J10689" s="14"/>
      <c r="K10689" s="14"/>
      <c r="L10689" s="14"/>
      <c r="M10689" s="14"/>
      <c r="N10689" s="14"/>
      <c r="O10689" s="14"/>
      <c r="P10689" s="14"/>
    </row>
    <row r="10690" spans="9:16" x14ac:dyDescent="0.25">
      <c r="I10690" s="14"/>
      <c r="J10690" s="14"/>
      <c r="K10690" s="14"/>
      <c r="L10690" s="14"/>
      <c r="M10690" s="14"/>
      <c r="N10690" s="14"/>
      <c r="O10690" s="14"/>
      <c r="P10690" s="14"/>
    </row>
    <row r="10691" spans="9:16" x14ac:dyDescent="0.25">
      <c r="I10691" s="14"/>
      <c r="J10691" s="14"/>
      <c r="K10691" s="14"/>
      <c r="L10691" s="14"/>
      <c r="M10691" s="14"/>
      <c r="N10691" s="14"/>
      <c r="O10691" s="14"/>
      <c r="P10691" s="14"/>
    </row>
    <row r="10692" spans="9:16" x14ac:dyDescent="0.25">
      <c r="I10692" s="14"/>
      <c r="J10692" s="14"/>
      <c r="K10692" s="14"/>
      <c r="L10692" s="14"/>
      <c r="M10692" s="14"/>
      <c r="N10692" s="14"/>
      <c r="O10692" s="14"/>
      <c r="P10692" s="14"/>
    </row>
    <row r="10693" spans="9:16" x14ac:dyDescent="0.25">
      <c r="I10693" s="14"/>
      <c r="J10693" s="14"/>
      <c r="K10693" s="14"/>
      <c r="L10693" s="14"/>
      <c r="M10693" s="14"/>
      <c r="N10693" s="14"/>
      <c r="O10693" s="14"/>
      <c r="P10693" s="14"/>
    </row>
    <row r="10694" spans="9:16" x14ac:dyDescent="0.25">
      <c r="I10694" s="14"/>
      <c r="J10694" s="14"/>
      <c r="K10694" s="14"/>
      <c r="L10694" s="14"/>
      <c r="M10694" s="14"/>
      <c r="N10694" s="14"/>
      <c r="O10694" s="14"/>
      <c r="P10694" s="14"/>
    </row>
    <row r="10695" spans="9:16" x14ac:dyDescent="0.25">
      <c r="I10695" s="14"/>
      <c r="J10695" s="14"/>
      <c r="K10695" s="14"/>
      <c r="L10695" s="14"/>
      <c r="M10695" s="14"/>
      <c r="N10695" s="14"/>
      <c r="O10695" s="14"/>
      <c r="P10695" s="14"/>
    </row>
    <row r="10696" spans="9:16" x14ac:dyDescent="0.25">
      <c r="I10696" s="14"/>
      <c r="J10696" s="14"/>
      <c r="K10696" s="14"/>
      <c r="L10696" s="14"/>
      <c r="M10696" s="14"/>
      <c r="N10696" s="14"/>
      <c r="O10696" s="14"/>
      <c r="P10696" s="14"/>
    </row>
    <row r="10697" spans="9:16" x14ac:dyDescent="0.25">
      <c r="I10697" s="14"/>
      <c r="J10697" s="14"/>
      <c r="K10697" s="14"/>
      <c r="L10697" s="14"/>
      <c r="M10697" s="14"/>
      <c r="N10697" s="14"/>
      <c r="O10697" s="14"/>
      <c r="P10697" s="14"/>
    </row>
    <row r="10698" spans="9:16" x14ac:dyDescent="0.25">
      <c r="I10698" s="14"/>
      <c r="J10698" s="14"/>
      <c r="K10698" s="14"/>
      <c r="L10698" s="14"/>
      <c r="M10698" s="14"/>
      <c r="N10698" s="14"/>
      <c r="O10698" s="14"/>
      <c r="P10698" s="14"/>
    </row>
    <row r="10699" spans="9:16" x14ac:dyDescent="0.25">
      <c r="I10699" s="14"/>
      <c r="J10699" s="14"/>
      <c r="K10699" s="14"/>
      <c r="L10699" s="14"/>
      <c r="M10699" s="14"/>
      <c r="N10699" s="14"/>
      <c r="O10699" s="14"/>
      <c r="P10699" s="14"/>
    </row>
    <row r="10700" spans="9:16" x14ac:dyDescent="0.25">
      <c r="I10700" s="14"/>
      <c r="J10700" s="14"/>
      <c r="K10700" s="14"/>
      <c r="L10700" s="14"/>
      <c r="M10700" s="14"/>
      <c r="N10700" s="14"/>
      <c r="O10700" s="14"/>
      <c r="P10700" s="14"/>
    </row>
    <row r="10701" spans="9:16" x14ac:dyDescent="0.25">
      <c r="I10701" s="14"/>
      <c r="J10701" s="14"/>
      <c r="K10701" s="14"/>
      <c r="L10701" s="14"/>
      <c r="M10701" s="14"/>
      <c r="N10701" s="14"/>
      <c r="O10701" s="14"/>
      <c r="P10701" s="14"/>
    </row>
    <row r="10702" spans="9:16" x14ac:dyDescent="0.25">
      <c r="I10702" s="14"/>
      <c r="J10702" s="14"/>
      <c r="K10702" s="14"/>
      <c r="L10702" s="14"/>
      <c r="M10702" s="14"/>
      <c r="N10702" s="14"/>
      <c r="O10702" s="14"/>
      <c r="P10702" s="14"/>
    </row>
    <row r="10703" spans="9:16" x14ac:dyDescent="0.25">
      <c r="I10703" s="14"/>
      <c r="J10703" s="14"/>
      <c r="K10703" s="14"/>
      <c r="L10703" s="14"/>
      <c r="M10703" s="14"/>
      <c r="N10703" s="14"/>
      <c r="O10703" s="14"/>
      <c r="P10703" s="14"/>
    </row>
    <row r="10704" spans="9:16" x14ac:dyDescent="0.25">
      <c r="I10704" s="14"/>
      <c r="J10704" s="14"/>
      <c r="K10704" s="14"/>
      <c r="L10704" s="14"/>
      <c r="M10704" s="14"/>
      <c r="N10704" s="14"/>
      <c r="O10704" s="14"/>
      <c r="P10704" s="14"/>
    </row>
    <row r="10705" spans="9:16" x14ac:dyDescent="0.25">
      <c r="I10705" s="14"/>
      <c r="J10705" s="14"/>
      <c r="K10705" s="14"/>
      <c r="L10705" s="14"/>
      <c r="M10705" s="14"/>
      <c r="N10705" s="14"/>
      <c r="O10705" s="14"/>
      <c r="P10705" s="14"/>
    </row>
    <row r="10706" spans="9:16" x14ac:dyDescent="0.25">
      <c r="I10706" s="14"/>
      <c r="J10706" s="14"/>
      <c r="K10706" s="14"/>
      <c r="L10706" s="14"/>
      <c r="M10706" s="14"/>
      <c r="N10706" s="14"/>
      <c r="O10706" s="14"/>
      <c r="P10706" s="14"/>
    </row>
    <row r="10707" spans="9:16" x14ac:dyDescent="0.25">
      <c r="I10707" s="14"/>
      <c r="J10707" s="14"/>
      <c r="K10707" s="14"/>
      <c r="L10707" s="14"/>
      <c r="M10707" s="14"/>
      <c r="N10707" s="14"/>
      <c r="O10707" s="14"/>
      <c r="P10707" s="14"/>
    </row>
    <row r="10708" spans="9:16" x14ac:dyDescent="0.25">
      <c r="I10708" s="14"/>
      <c r="J10708" s="14"/>
      <c r="K10708" s="14"/>
      <c r="L10708" s="14"/>
      <c r="M10708" s="14"/>
      <c r="N10708" s="14"/>
      <c r="O10708" s="14"/>
      <c r="P10708" s="14"/>
    </row>
    <row r="10709" spans="9:16" x14ac:dyDescent="0.25">
      <c r="I10709" s="14"/>
      <c r="J10709" s="14"/>
      <c r="K10709" s="14"/>
      <c r="L10709" s="14"/>
      <c r="M10709" s="14"/>
      <c r="N10709" s="14"/>
      <c r="O10709" s="14"/>
      <c r="P10709" s="14"/>
    </row>
    <row r="10710" spans="9:16" x14ac:dyDescent="0.25">
      <c r="I10710" s="14"/>
      <c r="J10710" s="14"/>
      <c r="K10710" s="14"/>
      <c r="L10710" s="14"/>
      <c r="M10710" s="14"/>
      <c r="N10710" s="14"/>
      <c r="O10710" s="14"/>
      <c r="P10710" s="14"/>
    </row>
    <row r="10711" spans="9:16" x14ac:dyDescent="0.25">
      <c r="I10711" s="14"/>
      <c r="J10711" s="14"/>
      <c r="K10711" s="14"/>
      <c r="L10711" s="14"/>
      <c r="M10711" s="14"/>
      <c r="N10711" s="14"/>
      <c r="O10711" s="14"/>
      <c r="P10711" s="14"/>
    </row>
    <row r="10712" spans="9:16" x14ac:dyDescent="0.25">
      <c r="I10712" s="14"/>
      <c r="J10712" s="14"/>
      <c r="K10712" s="14"/>
      <c r="L10712" s="14"/>
      <c r="M10712" s="14"/>
      <c r="N10712" s="14"/>
      <c r="O10712" s="14"/>
      <c r="P10712" s="14"/>
    </row>
    <row r="10713" spans="9:16" x14ac:dyDescent="0.25">
      <c r="I10713" s="14"/>
      <c r="J10713" s="14"/>
      <c r="K10713" s="14"/>
      <c r="L10713" s="14"/>
      <c r="M10713" s="14"/>
      <c r="N10713" s="14"/>
      <c r="O10713" s="14"/>
      <c r="P10713" s="14"/>
    </row>
    <row r="10714" spans="9:16" x14ac:dyDescent="0.25">
      <c r="I10714" s="14"/>
      <c r="J10714" s="14"/>
      <c r="K10714" s="14"/>
      <c r="L10714" s="14"/>
      <c r="M10714" s="14"/>
      <c r="N10714" s="14"/>
      <c r="O10714" s="14"/>
      <c r="P10714" s="14"/>
    </row>
    <row r="10715" spans="9:16" x14ac:dyDescent="0.25">
      <c r="I10715" s="14"/>
      <c r="J10715" s="14"/>
      <c r="K10715" s="14"/>
      <c r="L10715" s="14"/>
      <c r="M10715" s="14"/>
      <c r="N10715" s="14"/>
      <c r="O10715" s="14"/>
      <c r="P10715" s="14"/>
    </row>
    <row r="10716" spans="9:16" x14ac:dyDescent="0.25">
      <c r="I10716" s="14"/>
      <c r="J10716" s="14"/>
      <c r="K10716" s="14"/>
      <c r="L10716" s="14"/>
      <c r="M10716" s="14"/>
      <c r="N10716" s="14"/>
      <c r="O10716" s="14"/>
      <c r="P10716" s="14"/>
    </row>
    <row r="10717" spans="9:16" x14ac:dyDescent="0.25">
      <c r="I10717" s="14"/>
      <c r="J10717" s="14"/>
      <c r="K10717" s="14"/>
      <c r="L10717" s="14"/>
      <c r="M10717" s="14"/>
      <c r="N10717" s="14"/>
      <c r="O10717" s="14"/>
      <c r="P10717" s="14"/>
    </row>
    <row r="10718" spans="9:16" x14ac:dyDescent="0.25">
      <c r="I10718" s="14"/>
      <c r="J10718" s="14"/>
      <c r="K10718" s="14"/>
      <c r="L10718" s="14"/>
      <c r="M10718" s="14"/>
      <c r="N10718" s="14"/>
      <c r="O10718" s="14"/>
      <c r="P10718" s="14"/>
    </row>
    <row r="10719" spans="9:16" x14ac:dyDescent="0.25">
      <c r="I10719" s="14"/>
      <c r="J10719" s="14"/>
      <c r="K10719" s="14"/>
      <c r="L10719" s="14"/>
      <c r="M10719" s="14"/>
      <c r="N10719" s="14"/>
      <c r="O10719" s="14"/>
      <c r="P10719" s="14"/>
    </row>
    <row r="10720" spans="9:16" x14ac:dyDescent="0.25">
      <c r="I10720" s="14"/>
      <c r="J10720" s="14"/>
      <c r="K10720" s="14"/>
      <c r="L10720" s="14"/>
      <c r="M10720" s="14"/>
      <c r="N10720" s="14"/>
      <c r="O10720" s="14"/>
      <c r="P10720" s="14"/>
    </row>
    <row r="10721" spans="9:16" x14ac:dyDescent="0.25">
      <c r="I10721" s="14"/>
      <c r="J10721" s="14"/>
      <c r="K10721" s="14"/>
      <c r="L10721" s="14"/>
      <c r="M10721" s="14"/>
      <c r="N10721" s="14"/>
      <c r="O10721" s="14"/>
      <c r="P10721" s="14"/>
    </row>
    <row r="10722" spans="9:16" x14ac:dyDescent="0.25">
      <c r="I10722" s="14"/>
      <c r="J10722" s="14"/>
      <c r="K10722" s="14"/>
      <c r="L10722" s="14"/>
      <c r="M10722" s="14"/>
      <c r="N10722" s="14"/>
      <c r="O10722" s="14"/>
      <c r="P10722" s="14"/>
    </row>
    <row r="10723" spans="9:16" x14ac:dyDescent="0.25">
      <c r="I10723" s="14"/>
      <c r="J10723" s="14"/>
      <c r="K10723" s="14"/>
      <c r="L10723" s="14"/>
      <c r="M10723" s="14"/>
      <c r="N10723" s="14"/>
      <c r="O10723" s="14"/>
      <c r="P10723" s="14"/>
    </row>
    <row r="10724" spans="9:16" x14ac:dyDescent="0.25">
      <c r="I10724" s="14"/>
      <c r="J10724" s="14"/>
      <c r="K10724" s="14"/>
      <c r="L10724" s="14"/>
      <c r="M10724" s="14"/>
      <c r="N10724" s="14"/>
      <c r="O10724" s="14"/>
      <c r="P10724" s="14"/>
    </row>
    <row r="10725" spans="9:16" x14ac:dyDescent="0.25">
      <c r="I10725" s="14"/>
      <c r="J10725" s="14"/>
      <c r="K10725" s="14"/>
      <c r="L10725" s="14"/>
      <c r="M10725" s="14"/>
      <c r="N10725" s="14"/>
      <c r="O10725" s="14"/>
      <c r="P10725" s="14"/>
    </row>
    <row r="10726" spans="9:16" x14ac:dyDescent="0.25">
      <c r="I10726" s="14"/>
      <c r="J10726" s="14"/>
      <c r="K10726" s="14"/>
      <c r="L10726" s="14"/>
      <c r="M10726" s="14"/>
      <c r="N10726" s="14"/>
      <c r="O10726" s="14"/>
      <c r="P10726" s="14"/>
    </row>
    <row r="10727" spans="9:16" x14ac:dyDescent="0.25">
      <c r="I10727" s="14"/>
      <c r="J10727" s="14"/>
      <c r="K10727" s="14"/>
      <c r="L10727" s="14"/>
      <c r="M10727" s="14"/>
      <c r="N10727" s="14"/>
      <c r="O10727" s="14"/>
      <c r="P10727" s="14"/>
    </row>
    <row r="10728" spans="9:16" x14ac:dyDescent="0.25">
      <c r="I10728" s="14"/>
      <c r="J10728" s="14"/>
      <c r="K10728" s="14"/>
      <c r="L10728" s="14"/>
      <c r="M10728" s="14"/>
      <c r="N10728" s="14"/>
      <c r="O10728" s="14"/>
      <c r="P10728" s="14"/>
    </row>
    <row r="10729" spans="9:16" x14ac:dyDescent="0.25">
      <c r="I10729" s="14"/>
      <c r="J10729" s="14"/>
      <c r="K10729" s="14"/>
      <c r="L10729" s="14"/>
      <c r="M10729" s="14"/>
      <c r="N10729" s="14"/>
      <c r="O10729" s="14"/>
      <c r="P10729" s="14"/>
    </row>
    <row r="10730" spans="9:16" x14ac:dyDescent="0.25">
      <c r="I10730" s="14"/>
      <c r="J10730" s="14"/>
      <c r="K10730" s="14"/>
      <c r="L10730" s="14"/>
      <c r="M10730" s="14"/>
      <c r="N10730" s="14"/>
      <c r="O10730" s="14"/>
      <c r="P10730" s="14"/>
    </row>
    <row r="10731" spans="9:16" x14ac:dyDescent="0.25">
      <c r="I10731" s="14"/>
      <c r="J10731" s="14"/>
      <c r="K10731" s="14"/>
      <c r="L10731" s="14"/>
      <c r="M10731" s="14"/>
      <c r="N10731" s="14"/>
      <c r="O10731" s="14"/>
      <c r="P10731" s="14"/>
    </row>
    <row r="10732" spans="9:16" x14ac:dyDescent="0.25">
      <c r="I10732" s="14"/>
      <c r="J10732" s="14"/>
      <c r="K10732" s="14"/>
      <c r="L10732" s="14"/>
      <c r="M10732" s="14"/>
      <c r="N10732" s="14"/>
      <c r="O10732" s="14"/>
      <c r="P10732" s="14"/>
    </row>
    <row r="10733" spans="9:16" x14ac:dyDescent="0.25">
      <c r="I10733" s="14"/>
      <c r="J10733" s="14"/>
      <c r="K10733" s="14"/>
      <c r="L10733" s="14"/>
      <c r="M10733" s="14"/>
      <c r="N10733" s="14"/>
      <c r="O10733" s="14"/>
      <c r="P10733" s="14"/>
    </row>
    <row r="10734" spans="9:16" x14ac:dyDescent="0.25">
      <c r="I10734" s="14"/>
      <c r="J10734" s="14"/>
      <c r="K10734" s="14"/>
      <c r="L10734" s="14"/>
      <c r="M10734" s="14"/>
      <c r="N10734" s="14"/>
      <c r="O10734" s="14"/>
      <c r="P10734" s="14"/>
    </row>
    <row r="10735" spans="9:16" x14ac:dyDescent="0.25">
      <c r="I10735" s="14"/>
      <c r="J10735" s="14"/>
      <c r="K10735" s="14"/>
      <c r="L10735" s="14"/>
      <c r="M10735" s="14"/>
      <c r="N10735" s="14"/>
      <c r="O10735" s="14"/>
      <c r="P10735" s="14"/>
    </row>
    <row r="10736" spans="9:16" x14ac:dyDescent="0.25">
      <c r="I10736" s="14"/>
      <c r="J10736" s="14"/>
      <c r="K10736" s="14"/>
      <c r="L10736" s="14"/>
      <c r="M10736" s="14"/>
      <c r="N10736" s="14"/>
      <c r="O10736" s="14"/>
      <c r="P10736" s="14"/>
    </row>
    <row r="10737" spans="9:16" x14ac:dyDescent="0.25">
      <c r="I10737" s="14"/>
      <c r="J10737" s="14"/>
      <c r="K10737" s="14"/>
      <c r="L10737" s="14"/>
      <c r="M10737" s="14"/>
      <c r="N10737" s="14"/>
      <c r="O10737" s="14"/>
      <c r="P10737" s="14"/>
    </row>
    <row r="10738" spans="9:16" x14ac:dyDescent="0.25">
      <c r="I10738" s="14"/>
      <c r="J10738" s="14"/>
      <c r="K10738" s="14"/>
      <c r="L10738" s="14"/>
      <c r="M10738" s="14"/>
      <c r="N10738" s="14"/>
      <c r="O10738" s="14"/>
      <c r="P10738" s="14"/>
    </row>
    <row r="10739" spans="9:16" x14ac:dyDescent="0.25">
      <c r="I10739" s="14"/>
      <c r="J10739" s="14"/>
      <c r="K10739" s="14"/>
      <c r="L10739" s="14"/>
      <c r="M10739" s="14"/>
      <c r="N10739" s="14"/>
      <c r="O10739" s="14"/>
      <c r="P10739" s="14"/>
    </row>
    <row r="10740" spans="9:16" x14ac:dyDescent="0.25">
      <c r="I10740" s="14"/>
      <c r="J10740" s="14"/>
      <c r="K10740" s="14"/>
      <c r="L10740" s="14"/>
      <c r="M10740" s="14"/>
      <c r="N10740" s="14"/>
      <c r="O10740" s="14"/>
      <c r="P10740" s="14"/>
    </row>
    <row r="10741" spans="9:16" x14ac:dyDescent="0.25">
      <c r="I10741" s="14"/>
      <c r="J10741" s="14"/>
      <c r="K10741" s="14"/>
      <c r="L10741" s="14"/>
      <c r="M10741" s="14"/>
      <c r="N10741" s="14"/>
      <c r="O10741" s="14"/>
      <c r="P10741" s="14"/>
    </row>
    <row r="10742" spans="9:16" x14ac:dyDescent="0.25">
      <c r="I10742" s="14"/>
      <c r="J10742" s="14"/>
      <c r="K10742" s="14"/>
      <c r="L10742" s="14"/>
      <c r="M10742" s="14"/>
      <c r="N10742" s="14"/>
      <c r="O10742" s="14"/>
      <c r="P10742" s="14"/>
    </row>
    <row r="10743" spans="9:16" x14ac:dyDescent="0.25">
      <c r="I10743" s="14"/>
      <c r="J10743" s="14"/>
      <c r="K10743" s="14"/>
      <c r="L10743" s="14"/>
      <c r="M10743" s="14"/>
      <c r="N10743" s="14"/>
      <c r="O10743" s="14"/>
      <c r="P10743" s="14"/>
    </row>
    <row r="10744" spans="9:16" x14ac:dyDescent="0.25">
      <c r="I10744" s="14"/>
      <c r="J10744" s="14"/>
      <c r="K10744" s="14"/>
      <c r="L10744" s="14"/>
      <c r="M10744" s="14"/>
      <c r="N10744" s="14"/>
      <c r="O10744" s="14"/>
      <c r="P10744" s="14"/>
    </row>
    <row r="10745" spans="9:16" x14ac:dyDescent="0.25">
      <c r="I10745" s="14"/>
      <c r="J10745" s="14"/>
      <c r="K10745" s="14"/>
      <c r="L10745" s="14"/>
      <c r="M10745" s="14"/>
      <c r="N10745" s="14"/>
      <c r="O10745" s="14"/>
      <c r="P10745" s="14"/>
    </row>
    <row r="10746" spans="9:16" x14ac:dyDescent="0.25">
      <c r="I10746" s="14"/>
      <c r="J10746" s="14"/>
      <c r="K10746" s="14"/>
      <c r="L10746" s="14"/>
      <c r="M10746" s="14"/>
      <c r="N10746" s="14"/>
      <c r="O10746" s="14"/>
      <c r="P10746" s="14"/>
    </row>
    <row r="10747" spans="9:16" x14ac:dyDescent="0.25">
      <c r="I10747" s="14"/>
      <c r="J10747" s="14"/>
      <c r="K10747" s="14"/>
      <c r="L10747" s="14"/>
      <c r="M10747" s="14"/>
      <c r="N10747" s="14"/>
      <c r="O10747" s="14"/>
      <c r="P10747" s="14"/>
    </row>
    <row r="10748" spans="9:16" x14ac:dyDescent="0.25">
      <c r="I10748" s="14"/>
      <c r="J10748" s="14"/>
      <c r="K10748" s="14"/>
      <c r="L10748" s="14"/>
      <c r="M10748" s="14"/>
      <c r="N10748" s="14"/>
      <c r="O10748" s="14"/>
      <c r="P10748" s="14"/>
    </row>
    <row r="10749" spans="9:16" x14ac:dyDescent="0.25">
      <c r="I10749" s="14"/>
      <c r="J10749" s="14"/>
      <c r="K10749" s="14"/>
      <c r="L10749" s="14"/>
      <c r="M10749" s="14"/>
      <c r="N10749" s="14"/>
      <c r="O10749" s="14"/>
      <c r="P10749" s="14"/>
    </row>
    <row r="10750" spans="9:16" x14ac:dyDescent="0.25">
      <c r="I10750" s="14"/>
      <c r="J10750" s="14"/>
      <c r="K10750" s="14"/>
      <c r="L10750" s="14"/>
      <c r="M10750" s="14"/>
      <c r="N10750" s="14"/>
      <c r="O10750" s="14"/>
      <c r="P10750" s="14"/>
    </row>
    <row r="10751" spans="9:16" x14ac:dyDescent="0.25">
      <c r="I10751" s="14"/>
      <c r="J10751" s="14"/>
      <c r="K10751" s="14"/>
      <c r="L10751" s="14"/>
      <c r="M10751" s="14"/>
      <c r="N10751" s="14"/>
      <c r="O10751" s="14"/>
      <c r="P10751" s="14"/>
    </row>
    <row r="10752" spans="9:16" x14ac:dyDescent="0.25">
      <c r="I10752" s="14"/>
      <c r="J10752" s="14"/>
      <c r="K10752" s="14"/>
      <c r="L10752" s="14"/>
      <c r="M10752" s="14"/>
      <c r="N10752" s="14"/>
      <c r="O10752" s="14"/>
      <c r="P10752" s="14"/>
    </row>
    <row r="10753" spans="9:16" x14ac:dyDescent="0.25">
      <c r="I10753" s="14"/>
      <c r="J10753" s="14"/>
      <c r="K10753" s="14"/>
      <c r="L10753" s="14"/>
      <c r="M10753" s="14"/>
      <c r="N10753" s="14"/>
      <c r="O10753" s="14"/>
      <c r="P10753" s="14"/>
    </row>
    <row r="10754" spans="9:16" x14ac:dyDescent="0.25">
      <c r="I10754" s="14"/>
      <c r="J10754" s="14"/>
      <c r="K10754" s="14"/>
      <c r="L10754" s="14"/>
      <c r="M10754" s="14"/>
      <c r="N10754" s="14"/>
      <c r="O10754" s="14"/>
      <c r="P10754" s="14"/>
    </row>
    <row r="10755" spans="9:16" x14ac:dyDescent="0.25">
      <c r="I10755" s="14"/>
      <c r="J10755" s="14"/>
      <c r="K10755" s="14"/>
      <c r="L10755" s="14"/>
      <c r="M10755" s="14"/>
      <c r="N10755" s="14"/>
      <c r="O10755" s="14"/>
      <c r="P10755" s="14"/>
    </row>
    <row r="10756" spans="9:16" x14ac:dyDescent="0.25">
      <c r="I10756" s="14"/>
      <c r="J10756" s="14"/>
      <c r="K10756" s="14"/>
      <c r="L10756" s="14"/>
      <c r="M10756" s="14"/>
      <c r="N10756" s="14"/>
      <c r="O10756" s="14"/>
      <c r="P10756" s="14"/>
    </row>
    <row r="10757" spans="9:16" x14ac:dyDescent="0.25">
      <c r="I10757" s="14"/>
      <c r="J10757" s="14"/>
      <c r="K10757" s="14"/>
      <c r="L10757" s="14"/>
      <c r="M10757" s="14"/>
      <c r="N10757" s="14"/>
      <c r="O10757" s="14"/>
      <c r="P10757" s="14"/>
    </row>
    <row r="10758" spans="9:16" x14ac:dyDescent="0.25">
      <c r="I10758" s="14"/>
      <c r="J10758" s="14"/>
      <c r="K10758" s="14"/>
      <c r="L10758" s="14"/>
      <c r="M10758" s="14"/>
      <c r="N10758" s="14"/>
      <c r="O10758" s="14"/>
      <c r="P10758" s="14"/>
    </row>
    <row r="10759" spans="9:16" x14ac:dyDescent="0.25">
      <c r="I10759" s="14"/>
      <c r="J10759" s="14"/>
      <c r="K10759" s="14"/>
      <c r="L10759" s="14"/>
      <c r="M10759" s="14"/>
      <c r="N10759" s="14"/>
      <c r="O10759" s="14"/>
      <c r="P10759" s="14"/>
    </row>
    <row r="10760" spans="9:16" x14ac:dyDescent="0.25">
      <c r="I10760" s="14"/>
      <c r="J10760" s="14"/>
      <c r="K10760" s="14"/>
      <c r="L10760" s="14"/>
      <c r="M10760" s="14"/>
      <c r="N10760" s="14"/>
      <c r="O10760" s="14"/>
      <c r="P10760" s="14"/>
    </row>
    <row r="10761" spans="9:16" x14ac:dyDescent="0.25">
      <c r="I10761" s="14"/>
      <c r="J10761" s="14"/>
      <c r="K10761" s="14"/>
      <c r="L10761" s="14"/>
      <c r="M10761" s="14"/>
      <c r="N10761" s="14"/>
      <c r="O10761" s="14"/>
      <c r="P10761" s="14"/>
    </row>
    <row r="10762" spans="9:16" x14ac:dyDescent="0.25">
      <c r="I10762" s="14"/>
      <c r="J10762" s="14"/>
      <c r="K10762" s="14"/>
      <c r="L10762" s="14"/>
      <c r="M10762" s="14"/>
      <c r="N10762" s="14"/>
      <c r="O10762" s="14"/>
      <c r="P10762" s="14"/>
    </row>
    <row r="10763" spans="9:16" x14ac:dyDescent="0.25">
      <c r="I10763" s="14"/>
      <c r="J10763" s="14"/>
      <c r="K10763" s="14"/>
      <c r="L10763" s="14"/>
      <c r="M10763" s="14"/>
      <c r="N10763" s="14"/>
      <c r="O10763" s="14"/>
      <c r="P10763" s="14"/>
    </row>
    <row r="10764" spans="9:16" x14ac:dyDescent="0.25">
      <c r="I10764" s="14"/>
      <c r="J10764" s="14"/>
      <c r="K10764" s="14"/>
      <c r="L10764" s="14"/>
      <c r="M10764" s="14"/>
      <c r="N10764" s="14"/>
      <c r="O10764" s="14"/>
      <c r="P10764" s="14"/>
    </row>
    <row r="10765" spans="9:16" x14ac:dyDescent="0.25">
      <c r="I10765" s="14"/>
      <c r="J10765" s="14"/>
      <c r="K10765" s="14"/>
      <c r="L10765" s="14"/>
      <c r="M10765" s="14"/>
      <c r="N10765" s="14"/>
      <c r="O10765" s="14"/>
      <c r="P10765" s="14"/>
    </row>
    <row r="10766" spans="9:16" x14ac:dyDescent="0.25">
      <c r="I10766" s="14"/>
      <c r="J10766" s="14"/>
      <c r="K10766" s="14"/>
      <c r="L10766" s="14"/>
      <c r="M10766" s="14"/>
      <c r="N10766" s="14"/>
      <c r="O10766" s="14"/>
      <c r="P10766" s="14"/>
    </row>
    <row r="10767" spans="9:16" x14ac:dyDescent="0.25">
      <c r="I10767" s="14"/>
      <c r="J10767" s="14"/>
      <c r="K10767" s="14"/>
      <c r="L10767" s="14"/>
      <c r="M10767" s="14"/>
      <c r="N10767" s="14"/>
      <c r="O10767" s="14"/>
      <c r="P10767" s="14"/>
    </row>
    <row r="10768" spans="9:16" x14ac:dyDescent="0.25">
      <c r="I10768" s="14"/>
      <c r="J10768" s="14"/>
      <c r="K10768" s="14"/>
      <c r="L10768" s="14"/>
      <c r="M10768" s="14"/>
      <c r="N10768" s="14"/>
      <c r="O10768" s="14"/>
      <c r="P10768" s="14"/>
    </row>
    <row r="10769" spans="9:16" x14ac:dyDescent="0.25">
      <c r="I10769" s="14"/>
      <c r="J10769" s="14"/>
      <c r="K10769" s="14"/>
      <c r="L10769" s="14"/>
      <c r="M10769" s="14"/>
      <c r="N10769" s="14"/>
      <c r="O10769" s="14"/>
      <c r="P10769" s="14"/>
    </row>
    <row r="10770" spans="9:16" x14ac:dyDescent="0.25">
      <c r="I10770" s="14"/>
      <c r="J10770" s="14"/>
      <c r="K10770" s="14"/>
      <c r="L10770" s="14"/>
      <c r="M10770" s="14"/>
      <c r="N10770" s="14"/>
      <c r="O10770" s="14"/>
      <c r="P10770" s="14"/>
    </row>
    <row r="10771" spans="9:16" x14ac:dyDescent="0.25">
      <c r="I10771" s="14"/>
      <c r="J10771" s="14"/>
      <c r="K10771" s="14"/>
      <c r="L10771" s="14"/>
      <c r="M10771" s="14"/>
      <c r="N10771" s="14"/>
      <c r="O10771" s="14"/>
      <c r="P10771" s="14"/>
    </row>
    <row r="10772" spans="9:16" x14ac:dyDescent="0.25">
      <c r="I10772" s="14"/>
      <c r="J10772" s="14"/>
      <c r="K10772" s="14"/>
      <c r="L10772" s="14"/>
      <c r="M10772" s="14"/>
      <c r="N10772" s="14"/>
      <c r="O10772" s="14"/>
      <c r="P10772" s="14"/>
    </row>
    <row r="10773" spans="9:16" x14ac:dyDescent="0.25">
      <c r="I10773" s="14"/>
      <c r="J10773" s="14"/>
      <c r="K10773" s="14"/>
      <c r="L10773" s="14"/>
      <c r="M10773" s="14"/>
      <c r="N10773" s="14"/>
      <c r="O10773" s="14"/>
      <c r="P10773" s="14"/>
    </row>
    <row r="10774" spans="9:16" x14ac:dyDescent="0.25">
      <c r="I10774" s="14"/>
      <c r="J10774" s="14"/>
      <c r="K10774" s="14"/>
      <c r="L10774" s="14"/>
      <c r="M10774" s="14"/>
      <c r="N10774" s="14"/>
      <c r="O10774" s="14"/>
      <c r="P10774" s="14"/>
    </row>
    <row r="10775" spans="9:16" x14ac:dyDescent="0.25">
      <c r="I10775" s="14"/>
      <c r="J10775" s="14"/>
      <c r="K10775" s="14"/>
      <c r="L10775" s="14"/>
      <c r="M10775" s="14"/>
      <c r="N10775" s="14"/>
      <c r="O10775" s="14"/>
      <c r="P10775" s="14"/>
    </row>
    <row r="10776" spans="9:16" x14ac:dyDescent="0.25">
      <c r="I10776" s="14"/>
      <c r="J10776" s="14"/>
      <c r="K10776" s="14"/>
      <c r="L10776" s="14"/>
      <c r="M10776" s="14"/>
      <c r="N10776" s="14"/>
      <c r="O10776" s="14"/>
      <c r="P10776" s="14"/>
    </row>
    <row r="10777" spans="9:16" x14ac:dyDescent="0.25">
      <c r="I10777" s="14"/>
      <c r="J10777" s="14"/>
      <c r="K10777" s="14"/>
      <c r="L10777" s="14"/>
      <c r="M10777" s="14"/>
      <c r="N10777" s="14"/>
      <c r="O10777" s="14"/>
      <c r="P10777" s="14"/>
    </row>
    <row r="10778" spans="9:16" x14ac:dyDescent="0.25">
      <c r="I10778" s="14"/>
      <c r="J10778" s="14"/>
      <c r="K10778" s="14"/>
      <c r="L10778" s="14"/>
      <c r="M10778" s="14"/>
      <c r="N10778" s="14"/>
      <c r="O10778" s="14"/>
      <c r="P10778" s="14"/>
    </row>
    <row r="10779" spans="9:16" x14ac:dyDescent="0.25">
      <c r="I10779" s="14"/>
      <c r="J10779" s="14"/>
      <c r="K10779" s="14"/>
      <c r="L10779" s="14"/>
      <c r="M10779" s="14"/>
      <c r="N10779" s="14"/>
      <c r="O10779" s="14"/>
      <c r="P10779" s="14"/>
    </row>
    <row r="10780" spans="9:16" x14ac:dyDescent="0.25">
      <c r="I10780" s="14"/>
      <c r="J10780" s="14"/>
      <c r="K10780" s="14"/>
      <c r="L10780" s="14"/>
      <c r="M10780" s="14"/>
      <c r="N10780" s="14"/>
      <c r="O10780" s="14"/>
      <c r="P10780" s="14"/>
    </row>
    <row r="10781" spans="9:16" x14ac:dyDescent="0.25">
      <c r="I10781" s="14"/>
      <c r="J10781" s="14"/>
      <c r="K10781" s="14"/>
      <c r="L10781" s="14"/>
      <c r="M10781" s="14"/>
      <c r="N10781" s="14"/>
      <c r="O10781" s="14"/>
      <c r="P10781" s="14"/>
    </row>
    <row r="10782" spans="9:16" x14ac:dyDescent="0.25">
      <c r="I10782" s="14"/>
      <c r="J10782" s="14"/>
      <c r="K10782" s="14"/>
      <c r="L10782" s="14"/>
      <c r="M10782" s="14"/>
      <c r="N10782" s="14"/>
      <c r="O10782" s="14"/>
      <c r="P10782" s="14"/>
    </row>
    <row r="10783" spans="9:16" x14ac:dyDescent="0.25">
      <c r="I10783" s="14"/>
      <c r="J10783" s="14"/>
      <c r="K10783" s="14"/>
      <c r="L10783" s="14"/>
      <c r="M10783" s="14"/>
      <c r="N10783" s="14"/>
      <c r="O10783" s="14"/>
      <c r="P10783" s="14"/>
    </row>
    <row r="10784" spans="9:16" x14ac:dyDescent="0.25">
      <c r="I10784" s="14"/>
      <c r="J10784" s="14"/>
      <c r="K10784" s="14"/>
      <c r="L10784" s="14"/>
      <c r="M10784" s="14"/>
      <c r="N10784" s="14"/>
      <c r="O10784" s="14"/>
      <c r="P10784" s="14"/>
    </row>
    <row r="10785" spans="9:16" x14ac:dyDescent="0.25">
      <c r="I10785" s="14"/>
      <c r="J10785" s="14"/>
      <c r="K10785" s="14"/>
      <c r="L10785" s="14"/>
      <c r="M10785" s="14"/>
      <c r="N10785" s="14"/>
      <c r="O10785" s="14"/>
      <c r="P10785" s="14"/>
    </row>
    <row r="10786" spans="9:16" x14ac:dyDescent="0.25">
      <c r="I10786" s="14"/>
      <c r="J10786" s="14"/>
      <c r="K10786" s="14"/>
      <c r="L10786" s="14"/>
      <c r="M10786" s="14"/>
      <c r="N10786" s="14"/>
      <c r="O10786" s="14"/>
      <c r="P10786" s="14"/>
    </row>
    <row r="10787" spans="9:16" x14ac:dyDescent="0.25">
      <c r="I10787" s="14"/>
      <c r="J10787" s="14"/>
      <c r="K10787" s="14"/>
      <c r="L10787" s="14"/>
      <c r="M10787" s="14"/>
      <c r="N10787" s="14"/>
      <c r="O10787" s="14"/>
      <c r="P10787" s="14"/>
    </row>
    <row r="10788" spans="9:16" x14ac:dyDescent="0.25">
      <c r="I10788" s="14"/>
      <c r="J10788" s="14"/>
      <c r="K10788" s="14"/>
      <c r="L10788" s="14"/>
      <c r="M10788" s="14"/>
      <c r="N10788" s="14"/>
      <c r="O10788" s="14"/>
      <c r="P10788" s="14"/>
    </row>
    <row r="10789" spans="9:16" x14ac:dyDescent="0.25">
      <c r="I10789" s="14"/>
      <c r="J10789" s="14"/>
      <c r="K10789" s="14"/>
      <c r="L10789" s="14"/>
      <c r="M10789" s="14"/>
      <c r="N10789" s="14"/>
      <c r="O10789" s="14"/>
      <c r="P10789" s="14"/>
    </row>
    <row r="10790" spans="9:16" x14ac:dyDescent="0.25">
      <c r="I10790" s="14"/>
      <c r="J10790" s="14"/>
      <c r="K10790" s="14"/>
      <c r="L10790" s="14"/>
      <c r="M10790" s="14"/>
      <c r="N10790" s="14"/>
      <c r="O10790" s="14"/>
      <c r="P10790" s="14"/>
    </row>
    <row r="10791" spans="9:16" x14ac:dyDescent="0.25">
      <c r="I10791" s="14"/>
      <c r="J10791" s="14"/>
      <c r="K10791" s="14"/>
      <c r="L10791" s="14"/>
      <c r="M10791" s="14"/>
      <c r="N10791" s="14"/>
      <c r="O10791" s="14"/>
      <c r="P10791" s="14"/>
    </row>
    <row r="10792" spans="9:16" x14ac:dyDescent="0.25">
      <c r="I10792" s="14"/>
      <c r="J10792" s="14"/>
      <c r="K10792" s="14"/>
      <c r="L10792" s="14"/>
      <c r="M10792" s="14"/>
      <c r="N10792" s="14"/>
      <c r="O10792" s="14"/>
      <c r="P10792" s="14"/>
    </row>
    <row r="10793" spans="9:16" x14ac:dyDescent="0.25">
      <c r="I10793" s="14"/>
      <c r="J10793" s="14"/>
      <c r="K10793" s="14"/>
      <c r="L10793" s="14"/>
      <c r="M10793" s="14"/>
      <c r="N10793" s="14"/>
      <c r="O10793" s="14"/>
      <c r="P10793" s="14"/>
    </row>
    <row r="10794" spans="9:16" x14ac:dyDescent="0.25">
      <c r="I10794" s="14"/>
      <c r="J10794" s="14"/>
      <c r="K10794" s="14"/>
      <c r="L10794" s="14"/>
      <c r="M10794" s="14"/>
      <c r="N10794" s="14"/>
      <c r="O10794" s="14"/>
      <c r="P10794" s="14"/>
    </row>
    <row r="10795" spans="9:16" x14ac:dyDescent="0.25">
      <c r="I10795" s="14"/>
      <c r="J10795" s="14"/>
      <c r="K10795" s="14"/>
      <c r="L10795" s="14"/>
      <c r="M10795" s="14"/>
      <c r="N10795" s="14"/>
      <c r="O10795" s="14"/>
      <c r="P10795" s="14"/>
    </row>
    <row r="10796" spans="9:16" x14ac:dyDescent="0.25">
      <c r="I10796" s="14"/>
      <c r="J10796" s="14"/>
      <c r="K10796" s="14"/>
      <c r="L10796" s="14"/>
      <c r="M10796" s="14"/>
      <c r="N10796" s="14"/>
      <c r="O10796" s="14"/>
      <c r="P10796" s="14"/>
    </row>
    <row r="10797" spans="9:16" x14ac:dyDescent="0.25">
      <c r="I10797" s="14"/>
      <c r="J10797" s="14"/>
      <c r="K10797" s="14"/>
      <c r="L10797" s="14"/>
      <c r="M10797" s="14"/>
      <c r="N10797" s="14"/>
      <c r="O10797" s="14"/>
      <c r="P10797" s="14"/>
    </row>
    <row r="10798" spans="9:16" x14ac:dyDescent="0.25">
      <c r="I10798" s="14"/>
      <c r="J10798" s="14"/>
      <c r="K10798" s="14"/>
      <c r="L10798" s="14"/>
      <c r="M10798" s="14"/>
      <c r="N10798" s="14"/>
      <c r="O10798" s="14"/>
      <c r="P10798" s="14"/>
    </row>
    <row r="10799" spans="9:16" x14ac:dyDescent="0.25">
      <c r="I10799" s="14"/>
      <c r="J10799" s="14"/>
      <c r="K10799" s="14"/>
      <c r="L10799" s="14"/>
      <c r="M10799" s="14"/>
      <c r="N10799" s="14"/>
      <c r="O10799" s="14"/>
      <c r="P10799" s="14"/>
    </row>
    <row r="10800" spans="9:16" x14ac:dyDescent="0.25">
      <c r="I10800" s="14"/>
      <c r="J10800" s="14"/>
      <c r="K10800" s="14"/>
      <c r="L10800" s="14"/>
      <c r="M10800" s="14"/>
      <c r="N10800" s="14"/>
      <c r="O10800" s="14"/>
      <c r="P10800" s="14"/>
    </row>
    <row r="10801" spans="9:16" x14ac:dyDescent="0.25">
      <c r="I10801" s="14"/>
      <c r="J10801" s="14"/>
      <c r="K10801" s="14"/>
      <c r="L10801" s="14"/>
      <c r="M10801" s="14"/>
      <c r="N10801" s="14"/>
      <c r="O10801" s="14"/>
      <c r="P10801" s="14"/>
    </row>
    <row r="10802" spans="9:16" x14ac:dyDescent="0.25">
      <c r="I10802" s="14"/>
      <c r="J10802" s="14"/>
      <c r="K10802" s="14"/>
      <c r="L10802" s="14"/>
      <c r="M10802" s="14"/>
      <c r="N10802" s="14"/>
      <c r="O10802" s="14"/>
      <c r="P10802" s="14"/>
    </row>
    <row r="10803" spans="9:16" x14ac:dyDescent="0.25">
      <c r="I10803" s="14"/>
      <c r="J10803" s="14"/>
      <c r="K10803" s="14"/>
      <c r="L10803" s="14"/>
      <c r="M10803" s="14"/>
      <c r="N10803" s="14"/>
      <c r="O10803" s="14"/>
      <c r="P10803" s="14"/>
    </row>
    <row r="10804" spans="9:16" x14ac:dyDescent="0.25">
      <c r="I10804" s="14"/>
      <c r="J10804" s="14"/>
      <c r="K10804" s="14"/>
      <c r="L10804" s="14"/>
      <c r="M10804" s="14"/>
      <c r="N10804" s="14"/>
      <c r="O10804" s="14"/>
      <c r="P10804" s="14"/>
    </row>
    <row r="10805" spans="9:16" x14ac:dyDescent="0.25">
      <c r="I10805" s="14"/>
      <c r="J10805" s="14"/>
      <c r="K10805" s="14"/>
      <c r="L10805" s="14"/>
      <c r="M10805" s="14"/>
      <c r="N10805" s="14"/>
      <c r="O10805" s="14"/>
      <c r="P10805" s="14"/>
    </row>
    <row r="10806" spans="9:16" x14ac:dyDescent="0.25">
      <c r="I10806" s="14"/>
      <c r="J10806" s="14"/>
      <c r="K10806" s="14"/>
      <c r="L10806" s="14"/>
      <c r="M10806" s="14"/>
      <c r="N10806" s="14"/>
      <c r="O10806" s="14"/>
      <c r="P10806" s="14"/>
    </row>
    <row r="10807" spans="9:16" x14ac:dyDescent="0.25">
      <c r="I10807" s="14"/>
      <c r="J10807" s="14"/>
      <c r="K10807" s="14"/>
      <c r="L10807" s="14"/>
      <c r="M10807" s="14"/>
      <c r="N10807" s="14"/>
      <c r="O10807" s="14"/>
      <c r="P10807" s="14"/>
    </row>
    <row r="10808" spans="9:16" x14ac:dyDescent="0.25">
      <c r="I10808" s="14"/>
      <c r="J10808" s="14"/>
      <c r="K10808" s="14"/>
      <c r="L10808" s="14"/>
      <c r="M10808" s="14"/>
      <c r="N10808" s="14"/>
      <c r="O10808" s="14"/>
      <c r="P10808" s="14"/>
    </row>
    <row r="10809" spans="9:16" x14ac:dyDescent="0.25">
      <c r="I10809" s="14"/>
      <c r="J10809" s="14"/>
      <c r="K10809" s="14"/>
      <c r="L10809" s="14"/>
      <c r="M10809" s="14"/>
      <c r="N10809" s="14"/>
      <c r="O10809" s="14"/>
      <c r="P10809" s="14"/>
    </row>
    <row r="10810" spans="9:16" x14ac:dyDescent="0.25">
      <c r="I10810" s="14"/>
      <c r="J10810" s="14"/>
      <c r="K10810" s="14"/>
      <c r="L10810" s="14"/>
      <c r="M10810" s="14"/>
      <c r="N10810" s="14"/>
      <c r="O10810" s="14"/>
      <c r="P10810" s="14"/>
    </row>
    <row r="10811" spans="9:16" x14ac:dyDescent="0.25">
      <c r="I10811" s="14"/>
      <c r="J10811" s="14"/>
      <c r="K10811" s="14"/>
      <c r="L10811" s="14"/>
      <c r="M10811" s="14"/>
      <c r="N10811" s="14"/>
      <c r="O10811" s="14"/>
      <c r="P10811" s="14"/>
    </row>
    <row r="10812" spans="9:16" x14ac:dyDescent="0.25">
      <c r="I10812" s="14"/>
      <c r="J10812" s="14"/>
      <c r="K10812" s="14"/>
      <c r="L10812" s="14"/>
      <c r="M10812" s="14"/>
      <c r="N10812" s="14"/>
      <c r="O10812" s="14"/>
      <c r="P10812" s="14"/>
    </row>
    <row r="10813" spans="9:16" x14ac:dyDescent="0.25">
      <c r="I10813" s="14"/>
      <c r="J10813" s="14"/>
      <c r="K10813" s="14"/>
      <c r="L10813" s="14"/>
      <c r="M10813" s="14"/>
      <c r="N10813" s="14"/>
      <c r="O10813" s="14"/>
      <c r="P10813" s="14"/>
    </row>
    <row r="10814" spans="9:16" x14ac:dyDescent="0.25">
      <c r="I10814" s="14"/>
      <c r="J10814" s="14"/>
      <c r="K10814" s="14"/>
      <c r="L10814" s="14"/>
      <c r="M10814" s="14"/>
      <c r="N10814" s="14"/>
      <c r="O10814" s="14"/>
      <c r="P10814" s="14"/>
    </row>
    <row r="10815" spans="9:16" x14ac:dyDescent="0.25">
      <c r="I10815" s="14"/>
      <c r="J10815" s="14"/>
      <c r="K10815" s="14"/>
      <c r="L10815" s="14"/>
      <c r="M10815" s="14"/>
      <c r="N10815" s="14"/>
      <c r="O10815" s="14"/>
      <c r="P10815" s="14"/>
    </row>
    <row r="10816" spans="9:16" x14ac:dyDescent="0.25">
      <c r="I10816" s="14"/>
      <c r="J10816" s="14"/>
      <c r="K10816" s="14"/>
      <c r="L10816" s="14"/>
      <c r="M10816" s="14"/>
      <c r="N10816" s="14"/>
      <c r="O10816" s="14"/>
      <c r="P10816" s="14"/>
    </row>
    <row r="10817" spans="9:16" x14ac:dyDescent="0.25">
      <c r="I10817" s="14"/>
      <c r="J10817" s="14"/>
      <c r="K10817" s="14"/>
      <c r="L10817" s="14"/>
      <c r="M10817" s="14"/>
      <c r="N10817" s="14"/>
      <c r="O10817" s="14"/>
      <c r="P10817" s="14"/>
    </row>
    <row r="10818" spans="9:16" x14ac:dyDescent="0.25">
      <c r="I10818" s="14"/>
      <c r="J10818" s="14"/>
      <c r="K10818" s="14"/>
      <c r="L10818" s="14"/>
      <c r="M10818" s="14"/>
      <c r="N10818" s="14"/>
      <c r="O10818" s="14"/>
      <c r="P10818" s="14"/>
    </row>
    <row r="10819" spans="9:16" x14ac:dyDescent="0.25">
      <c r="I10819" s="14"/>
      <c r="J10819" s="14"/>
      <c r="K10819" s="14"/>
      <c r="L10819" s="14"/>
      <c r="M10819" s="14"/>
      <c r="N10819" s="14"/>
      <c r="O10819" s="14"/>
      <c r="P10819" s="14"/>
    </row>
    <row r="10820" spans="9:16" x14ac:dyDescent="0.25">
      <c r="I10820" s="14"/>
      <c r="J10820" s="14"/>
      <c r="K10820" s="14"/>
      <c r="L10820" s="14"/>
      <c r="M10820" s="14"/>
      <c r="N10820" s="14"/>
      <c r="O10820" s="14"/>
      <c r="P10820" s="14"/>
    </row>
    <row r="10821" spans="9:16" x14ac:dyDescent="0.25">
      <c r="I10821" s="14"/>
      <c r="J10821" s="14"/>
      <c r="K10821" s="14"/>
      <c r="L10821" s="14"/>
      <c r="M10821" s="14"/>
      <c r="N10821" s="14"/>
      <c r="O10821" s="14"/>
      <c r="P10821" s="14"/>
    </row>
    <row r="10822" spans="9:16" x14ac:dyDescent="0.25">
      <c r="I10822" s="14"/>
      <c r="J10822" s="14"/>
      <c r="K10822" s="14"/>
      <c r="L10822" s="14"/>
      <c r="M10822" s="14"/>
      <c r="N10822" s="14"/>
      <c r="O10822" s="14"/>
      <c r="P10822" s="14"/>
    </row>
    <row r="10823" spans="9:16" x14ac:dyDescent="0.25">
      <c r="I10823" s="14"/>
      <c r="J10823" s="14"/>
      <c r="K10823" s="14"/>
      <c r="L10823" s="14"/>
      <c r="M10823" s="14"/>
      <c r="N10823" s="14"/>
      <c r="O10823" s="14"/>
      <c r="P10823" s="14"/>
    </row>
    <row r="10824" spans="9:16" x14ac:dyDescent="0.25">
      <c r="I10824" s="14"/>
      <c r="J10824" s="14"/>
      <c r="K10824" s="14"/>
      <c r="L10824" s="14"/>
      <c r="M10824" s="14"/>
      <c r="N10824" s="14"/>
      <c r="O10824" s="14"/>
      <c r="P10824" s="14"/>
    </row>
    <row r="10825" spans="9:16" x14ac:dyDescent="0.25">
      <c r="I10825" s="14"/>
      <c r="J10825" s="14"/>
      <c r="K10825" s="14"/>
      <c r="L10825" s="14"/>
      <c r="M10825" s="14"/>
      <c r="N10825" s="14"/>
      <c r="O10825" s="14"/>
      <c r="P10825" s="14"/>
    </row>
    <row r="10826" spans="9:16" x14ac:dyDescent="0.25">
      <c r="I10826" s="14"/>
      <c r="J10826" s="14"/>
      <c r="K10826" s="14"/>
      <c r="L10826" s="14"/>
      <c r="M10826" s="14"/>
      <c r="N10826" s="14"/>
      <c r="O10826" s="14"/>
      <c r="P10826" s="14"/>
    </row>
    <row r="10827" spans="9:16" x14ac:dyDescent="0.25">
      <c r="I10827" s="14"/>
      <c r="J10827" s="14"/>
      <c r="K10827" s="14"/>
      <c r="L10827" s="14"/>
      <c r="M10827" s="14"/>
      <c r="N10827" s="14"/>
      <c r="O10827" s="14"/>
      <c r="P10827" s="14"/>
    </row>
    <row r="10828" spans="9:16" x14ac:dyDescent="0.25">
      <c r="I10828" s="14"/>
      <c r="J10828" s="14"/>
      <c r="K10828" s="14"/>
      <c r="L10828" s="14"/>
      <c r="M10828" s="14"/>
      <c r="N10828" s="14"/>
      <c r="O10828" s="14"/>
      <c r="P10828" s="14"/>
    </row>
    <row r="10829" spans="9:16" x14ac:dyDescent="0.25">
      <c r="I10829" s="14"/>
      <c r="J10829" s="14"/>
      <c r="K10829" s="14"/>
      <c r="L10829" s="14"/>
      <c r="M10829" s="14"/>
      <c r="N10829" s="14"/>
      <c r="O10829" s="14"/>
      <c r="P10829" s="14"/>
    </row>
    <row r="10830" spans="9:16" x14ac:dyDescent="0.25">
      <c r="I10830" s="14"/>
      <c r="J10830" s="14"/>
      <c r="K10830" s="14"/>
      <c r="L10830" s="14"/>
      <c r="M10830" s="14"/>
      <c r="N10830" s="14"/>
      <c r="O10830" s="14"/>
      <c r="P10830" s="14"/>
    </row>
    <row r="10831" spans="9:16" x14ac:dyDescent="0.25">
      <c r="I10831" s="14"/>
      <c r="J10831" s="14"/>
      <c r="K10831" s="14"/>
      <c r="L10831" s="14"/>
      <c r="M10831" s="14"/>
      <c r="N10831" s="14"/>
      <c r="O10831" s="14"/>
      <c r="P10831" s="14"/>
    </row>
    <row r="10832" spans="9:16" x14ac:dyDescent="0.25">
      <c r="I10832" s="14"/>
      <c r="J10832" s="14"/>
      <c r="K10832" s="14"/>
      <c r="L10832" s="14"/>
      <c r="M10832" s="14"/>
      <c r="N10832" s="14"/>
      <c r="O10832" s="14"/>
      <c r="P10832" s="14"/>
    </row>
    <row r="10833" spans="9:16" x14ac:dyDescent="0.25">
      <c r="I10833" s="14"/>
      <c r="J10833" s="14"/>
      <c r="K10833" s="14"/>
      <c r="L10833" s="14"/>
      <c r="M10833" s="14"/>
      <c r="N10833" s="14"/>
      <c r="O10833" s="14"/>
      <c r="P10833" s="14"/>
    </row>
    <row r="10834" spans="9:16" x14ac:dyDescent="0.25">
      <c r="I10834" s="14"/>
      <c r="J10834" s="14"/>
      <c r="K10834" s="14"/>
      <c r="L10834" s="14"/>
      <c r="M10834" s="14"/>
      <c r="N10834" s="14"/>
      <c r="O10834" s="14"/>
      <c r="P10834" s="14"/>
    </row>
    <row r="10835" spans="9:16" x14ac:dyDescent="0.25">
      <c r="I10835" s="14"/>
      <c r="J10835" s="14"/>
      <c r="K10835" s="14"/>
      <c r="L10835" s="14"/>
      <c r="M10835" s="14"/>
      <c r="N10835" s="14"/>
      <c r="O10835" s="14"/>
      <c r="P10835" s="14"/>
    </row>
    <row r="10836" spans="9:16" x14ac:dyDescent="0.25">
      <c r="I10836" s="14"/>
      <c r="J10836" s="14"/>
      <c r="K10836" s="14"/>
      <c r="L10836" s="14"/>
      <c r="M10836" s="14"/>
      <c r="N10836" s="14"/>
      <c r="O10836" s="14"/>
      <c r="P10836" s="14"/>
    </row>
    <row r="10837" spans="9:16" x14ac:dyDescent="0.25">
      <c r="I10837" s="14"/>
      <c r="J10837" s="14"/>
      <c r="K10837" s="14"/>
      <c r="L10837" s="14"/>
      <c r="M10837" s="14"/>
      <c r="N10837" s="14"/>
      <c r="O10837" s="14"/>
      <c r="P10837" s="14"/>
    </row>
    <row r="10838" spans="9:16" x14ac:dyDescent="0.25">
      <c r="I10838" s="14"/>
      <c r="J10838" s="14"/>
      <c r="K10838" s="14"/>
      <c r="L10838" s="14"/>
      <c r="M10838" s="14"/>
      <c r="N10838" s="14"/>
      <c r="O10838" s="14"/>
      <c r="P10838" s="14"/>
    </row>
    <row r="10839" spans="9:16" x14ac:dyDescent="0.25">
      <c r="I10839" s="14"/>
      <c r="J10839" s="14"/>
      <c r="K10839" s="14"/>
      <c r="L10839" s="14"/>
      <c r="M10839" s="14"/>
      <c r="N10839" s="14"/>
      <c r="O10839" s="14"/>
      <c r="P10839" s="14"/>
    </row>
    <row r="10840" spans="9:16" x14ac:dyDescent="0.25">
      <c r="I10840" s="14"/>
      <c r="J10840" s="14"/>
      <c r="K10840" s="14"/>
      <c r="L10840" s="14"/>
      <c r="M10840" s="14"/>
      <c r="N10840" s="14"/>
      <c r="O10840" s="14"/>
      <c r="P10840" s="14"/>
    </row>
    <row r="10841" spans="9:16" x14ac:dyDescent="0.25">
      <c r="I10841" s="14"/>
      <c r="J10841" s="14"/>
      <c r="K10841" s="14"/>
      <c r="L10841" s="14"/>
      <c r="M10841" s="14"/>
      <c r="N10841" s="14"/>
      <c r="O10841" s="14"/>
      <c r="P10841" s="14"/>
    </row>
    <row r="10842" spans="9:16" x14ac:dyDescent="0.25">
      <c r="I10842" s="14"/>
      <c r="J10842" s="14"/>
      <c r="K10842" s="14"/>
      <c r="L10842" s="14"/>
      <c r="M10842" s="14"/>
      <c r="N10842" s="14"/>
      <c r="O10842" s="14"/>
      <c r="P10842" s="14"/>
    </row>
    <row r="10843" spans="9:16" x14ac:dyDescent="0.25">
      <c r="I10843" s="14"/>
      <c r="J10843" s="14"/>
      <c r="K10843" s="14"/>
      <c r="L10843" s="14"/>
      <c r="M10843" s="14"/>
      <c r="N10843" s="14"/>
      <c r="O10843" s="14"/>
      <c r="P10843" s="14"/>
    </row>
    <row r="10844" spans="9:16" x14ac:dyDescent="0.25">
      <c r="I10844" s="14"/>
      <c r="J10844" s="14"/>
      <c r="K10844" s="14"/>
      <c r="L10844" s="14"/>
      <c r="M10844" s="14"/>
      <c r="N10844" s="14"/>
      <c r="O10844" s="14"/>
      <c r="P10844" s="14"/>
    </row>
    <row r="10845" spans="9:16" x14ac:dyDescent="0.25">
      <c r="I10845" s="14"/>
      <c r="J10845" s="14"/>
      <c r="K10845" s="14"/>
      <c r="L10845" s="14"/>
      <c r="M10845" s="14"/>
      <c r="N10845" s="14"/>
      <c r="O10845" s="14"/>
      <c r="P10845" s="14"/>
    </row>
    <row r="10846" spans="9:16" x14ac:dyDescent="0.25">
      <c r="I10846" s="14"/>
      <c r="J10846" s="14"/>
      <c r="K10846" s="14"/>
      <c r="L10846" s="14"/>
      <c r="M10846" s="14"/>
      <c r="N10846" s="14"/>
      <c r="O10846" s="14"/>
      <c r="P10846" s="14"/>
    </row>
    <row r="10847" spans="9:16" x14ac:dyDescent="0.25">
      <c r="I10847" s="14"/>
      <c r="J10847" s="14"/>
      <c r="K10847" s="14"/>
      <c r="L10847" s="14"/>
      <c r="M10847" s="14"/>
      <c r="N10847" s="14"/>
      <c r="O10847" s="14"/>
      <c r="P10847" s="14"/>
    </row>
    <row r="10848" spans="9:16" x14ac:dyDescent="0.25">
      <c r="I10848" s="14"/>
      <c r="J10848" s="14"/>
      <c r="K10848" s="14"/>
      <c r="L10848" s="14"/>
      <c r="M10848" s="14"/>
      <c r="N10848" s="14"/>
      <c r="O10848" s="14"/>
      <c r="P10848" s="14"/>
    </row>
    <row r="10849" spans="9:16" x14ac:dyDescent="0.25">
      <c r="I10849" s="14"/>
      <c r="J10849" s="14"/>
      <c r="K10849" s="14"/>
      <c r="L10849" s="14"/>
      <c r="M10849" s="14"/>
      <c r="N10849" s="14"/>
      <c r="O10849" s="14"/>
      <c r="P10849" s="14"/>
    </row>
    <row r="10850" spans="9:16" x14ac:dyDescent="0.25">
      <c r="I10850" s="14"/>
      <c r="J10850" s="14"/>
      <c r="K10850" s="14"/>
      <c r="L10850" s="14"/>
      <c r="M10850" s="14"/>
      <c r="N10850" s="14"/>
      <c r="O10850" s="14"/>
      <c r="P10850" s="14"/>
    </row>
    <row r="10851" spans="9:16" x14ac:dyDescent="0.25">
      <c r="I10851" s="14"/>
      <c r="J10851" s="14"/>
      <c r="K10851" s="14"/>
      <c r="L10851" s="14"/>
      <c r="M10851" s="14"/>
      <c r="N10851" s="14"/>
      <c r="O10851" s="14"/>
      <c r="P10851" s="14"/>
    </row>
    <row r="10852" spans="9:16" x14ac:dyDescent="0.25">
      <c r="I10852" s="14"/>
      <c r="J10852" s="14"/>
      <c r="K10852" s="14"/>
      <c r="L10852" s="14"/>
      <c r="M10852" s="14"/>
      <c r="N10852" s="14"/>
      <c r="O10852" s="14"/>
      <c r="P10852" s="14"/>
    </row>
    <row r="10853" spans="9:16" x14ac:dyDescent="0.25">
      <c r="I10853" s="14"/>
      <c r="J10853" s="14"/>
      <c r="K10853" s="14"/>
      <c r="L10853" s="14"/>
      <c r="M10853" s="14"/>
      <c r="N10853" s="14"/>
      <c r="O10853" s="14"/>
      <c r="P10853" s="14"/>
    </row>
    <row r="10854" spans="9:16" x14ac:dyDescent="0.25">
      <c r="I10854" s="14"/>
      <c r="J10854" s="14"/>
      <c r="K10854" s="14"/>
      <c r="L10854" s="14"/>
      <c r="M10854" s="14"/>
      <c r="N10854" s="14"/>
      <c r="O10854" s="14"/>
      <c r="P10854" s="14"/>
    </row>
    <row r="10855" spans="9:16" x14ac:dyDescent="0.25">
      <c r="I10855" s="14"/>
      <c r="J10855" s="14"/>
      <c r="K10855" s="14"/>
      <c r="L10855" s="14"/>
      <c r="M10855" s="14"/>
      <c r="N10855" s="14"/>
      <c r="O10855" s="14"/>
      <c r="P10855" s="14"/>
    </row>
    <row r="10856" spans="9:16" x14ac:dyDescent="0.25">
      <c r="I10856" s="14"/>
      <c r="J10856" s="14"/>
      <c r="K10856" s="14"/>
      <c r="L10856" s="14"/>
      <c r="M10856" s="14"/>
      <c r="N10856" s="14"/>
      <c r="O10856" s="14"/>
      <c r="P10856" s="14"/>
    </row>
    <row r="10857" spans="9:16" x14ac:dyDescent="0.25">
      <c r="I10857" s="14"/>
      <c r="J10857" s="14"/>
      <c r="K10857" s="14"/>
      <c r="L10857" s="14"/>
      <c r="M10857" s="14"/>
      <c r="N10857" s="14"/>
      <c r="O10857" s="14"/>
      <c r="P10857" s="14"/>
    </row>
    <row r="10858" spans="9:16" x14ac:dyDescent="0.25">
      <c r="I10858" s="14"/>
      <c r="J10858" s="14"/>
      <c r="K10858" s="14"/>
      <c r="L10858" s="14"/>
      <c r="M10858" s="14"/>
      <c r="N10858" s="14"/>
      <c r="O10858" s="14"/>
      <c r="P10858" s="14"/>
    </row>
    <row r="10859" spans="9:16" x14ac:dyDescent="0.25">
      <c r="I10859" s="14"/>
      <c r="J10859" s="14"/>
      <c r="K10859" s="14"/>
      <c r="L10859" s="14"/>
      <c r="M10859" s="14"/>
      <c r="N10859" s="14"/>
      <c r="O10859" s="14"/>
      <c r="P10859" s="14"/>
    </row>
    <row r="10860" spans="9:16" x14ac:dyDescent="0.25">
      <c r="I10860" s="14"/>
      <c r="J10860" s="14"/>
      <c r="K10860" s="14"/>
      <c r="L10860" s="14"/>
      <c r="M10860" s="14"/>
      <c r="N10860" s="14"/>
      <c r="O10860" s="14"/>
      <c r="P10860" s="14"/>
    </row>
    <row r="10861" spans="9:16" x14ac:dyDescent="0.25">
      <c r="I10861" s="14"/>
      <c r="J10861" s="14"/>
      <c r="K10861" s="14"/>
      <c r="L10861" s="14"/>
      <c r="M10861" s="14"/>
      <c r="N10861" s="14"/>
      <c r="O10861" s="14"/>
      <c r="P10861" s="14"/>
    </row>
    <row r="10862" spans="9:16" x14ac:dyDescent="0.25">
      <c r="I10862" s="14"/>
      <c r="J10862" s="14"/>
      <c r="K10862" s="14"/>
      <c r="L10862" s="14"/>
      <c r="M10862" s="14"/>
      <c r="N10862" s="14"/>
      <c r="O10862" s="14"/>
      <c r="P10862" s="14"/>
    </row>
    <row r="10863" spans="9:16" x14ac:dyDescent="0.25">
      <c r="I10863" s="14"/>
      <c r="J10863" s="14"/>
      <c r="K10863" s="14"/>
      <c r="L10863" s="14"/>
      <c r="M10863" s="14"/>
      <c r="N10863" s="14"/>
      <c r="O10863" s="14"/>
      <c r="P10863" s="14"/>
    </row>
    <row r="10864" spans="9:16" x14ac:dyDescent="0.25">
      <c r="I10864" s="14"/>
      <c r="J10864" s="14"/>
      <c r="K10864" s="14"/>
      <c r="L10864" s="14"/>
      <c r="M10864" s="14"/>
      <c r="N10864" s="14"/>
      <c r="O10864" s="14"/>
      <c r="P10864" s="14"/>
    </row>
    <row r="10865" spans="9:16" x14ac:dyDescent="0.25">
      <c r="I10865" s="14"/>
      <c r="J10865" s="14"/>
      <c r="K10865" s="14"/>
      <c r="L10865" s="14"/>
      <c r="M10865" s="14"/>
      <c r="N10865" s="14"/>
      <c r="O10865" s="14"/>
      <c r="P10865" s="14"/>
    </row>
    <row r="10866" spans="9:16" x14ac:dyDescent="0.25">
      <c r="I10866" s="14"/>
      <c r="J10866" s="14"/>
      <c r="K10866" s="14"/>
      <c r="L10866" s="14"/>
      <c r="M10866" s="14"/>
      <c r="N10866" s="14"/>
      <c r="O10866" s="14"/>
      <c r="P10866" s="14"/>
    </row>
    <row r="10867" spans="9:16" x14ac:dyDescent="0.25">
      <c r="I10867" s="14"/>
      <c r="J10867" s="14"/>
      <c r="K10867" s="14"/>
      <c r="L10867" s="14"/>
      <c r="M10867" s="14"/>
      <c r="N10867" s="14"/>
      <c r="O10867" s="14"/>
      <c r="P10867" s="14"/>
    </row>
    <row r="10868" spans="9:16" x14ac:dyDescent="0.25">
      <c r="I10868" s="14"/>
      <c r="J10868" s="14"/>
      <c r="K10868" s="14"/>
      <c r="L10868" s="14"/>
      <c r="M10868" s="14"/>
      <c r="N10868" s="14"/>
      <c r="O10868" s="14"/>
      <c r="P10868" s="14"/>
    </row>
    <row r="10869" spans="9:16" x14ac:dyDescent="0.25">
      <c r="I10869" s="14"/>
      <c r="J10869" s="14"/>
      <c r="K10869" s="14"/>
      <c r="L10869" s="14"/>
      <c r="M10869" s="14"/>
      <c r="N10869" s="14"/>
      <c r="O10869" s="14"/>
      <c r="P10869" s="14"/>
    </row>
    <row r="10870" spans="9:16" x14ac:dyDescent="0.25">
      <c r="I10870" s="14"/>
      <c r="J10870" s="14"/>
      <c r="K10870" s="14"/>
      <c r="L10870" s="14"/>
      <c r="M10870" s="14"/>
      <c r="N10870" s="14"/>
      <c r="O10870" s="14"/>
      <c r="P10870" s="14"/>
    </row>
    <row r="10871" spans="9:16" x14ac:dyDescent="0.25">
      <c r="I10871" s="14"/>
      <c r="J10871" s="14"/>
      <c r="K10871" s="14"/>
      <c r="L10871" s="14"/>
      <c r="M10871" s="14"/>
      <c r="N10871" s="14"/>
      <c r="O10871" s="14"/>
      <c r="P10871" s="14"/>
    </row>
    <row r="10872" spans="9:16" x14ac:dyDescent="0.25">
      <c r="I10872" s="14"/>
      <c r="J10872" s="14"/>
      <c r="K10872" s="14"/>
      <c r="L10872" s="14"/>
      <c r="M10872" s="14"/>
      <c r="N10872" s="14"/>
      <c r="O10872" s="14"/>
      <c r="P10872" s="14"/>
    </row>
    <row r="10873" spans="9:16" x14ac:dyDescent="0.25">
      <c r="I10873" s="14"/>
      <c r="J10873" s="14"/>
      <c r="K10873" s="14"/>
      <c r="L10873" s="14"/>
      <c r="M10873" s="14"/>
      <c r="N10873" s="14"/>
      <c r="O10873" s="14"/>
      <c r="P10873" s="14"/>
    </row>
    <row r="10874" spans="9:16" x14ac:dyDescent="0.25">
      <c r="I10874" s="14"/>
      <c r="J10874" s="14"/>
      <c r="K10874" s="14"/>
      <c r="L10874" s="14"/>
      <c r="M10874" s="14"/>
      <c r="N10874" s="14"/>
      <c r="O10874" s="14"/>
      <c r="P10874" s="14"/>
    </row>
    <row r="10875" spans="9:16" x14ac:dyDescent="0.25">
      <c r="I10875" s="14"/>
      <c r="J10875" s="14"/>
      <c r="K10875" s="14"/>
      <c r="L10875" s="14"/>
      <c r="M10875" s="14"/>
      <c r="N10875" s="14"/>
      <c r="O10875" s="14"/>
      <c r="P10875" s="14"/>
    </row>
    <row r="10876" spans="9:16" x14ac:dyDescent="0.25">
      <c r="I10876" s="14"/>
      <c r="J10876" s="14"/>
      <c r="K10876" s="14"/>
      <c r="L10876" s="14"/>
      <c r="M10876" s="14"/>
      <c r="N10876" s="14"/>
      <c r="O10876" s="14"/>
      <c r="P10876" s="14"/>
    </row>
    <row r="10877" spans="9:16" x14ac:dyDescent="0.25">
      <c r="I10877" s="14"/>
      <c r="J10877" s="14"/>
      <c r="K10877" s="14"/>
      <c r="L10877" s="14"/>
      <c r="M10877" s="14"/>
      <c r="N10877" s="14"/>
      <c r="O10877" s="14"/>
      <c r="P10877" s="14"/>
    </row>
    <row r="10878" spans="9:16" x14ac:dyDescent="0.25">
      <c r="I10878" s="14"/>
      <c r="J10878" s="14"/>
      <c r="K10878" s="14"/>
      <c r="L10878" s="14"/>
      <c r="M10878" s="14"/>
      <c r="N10878" s="14"/>
      <c r="O10878" s="14"/>
      <c r="P10878" s="14"/>
    </row>
    <row r="10879" spans="9:16" x14ac:dyDescent="0.25">
      <c r="I10879" s="14"/>
      <c r="J10879" s="14"/>
      <c r="K10879" s="14"/>
      <c r="L10879" s="14"/>
      <c r="M10879" s="14"/>
      <c r="N10879" s="14"/>
      <c r="O10879" s="14"/>
      <c r="P10879" s="14"/>
    </row>
    <row r="10880" spans="9:16" x14ac:dyDescent="0.25">
      <c r="I10880" s="14"/>
      <c r="J10880" s="14"/>
      <c r="K10880" s="14"/>
      <c r="L10880" s="14"/>
      <c r="M10880" s="14"/>
      <c r="N10880" s="14"/>
      <c r="O10880" s="14"/>
      <c r="P10880" s="14"/>
    </row>
    <row r="10881" spans="9:16" x14ac:dyDescent="0.25">
      <c r="I10881" s="14"/>
      <c r="J10881" s="14"/>
      <c r="K10881" s="14"/>
      <c r="L10881" s="14"/>
      <c r="M10881" s="14"/>
      <c r="N10881" s="14"/>
      <c r="O10881" s="14"/>
      <c r="P10881" s="14"/>
    </row>
    <row r="10882" spans="9:16" x14ac:dyDescent="0.25">
      <c r="I10882" s="14"/>
      <c r="J10882" s="14"/>
      <c r="K10882" s="14"/>
      <c r="L10882" s="14"/>
      <c r="M10882" s="14"/>
      <c r="N10882" s="14"/>
      <c r="O10882" s="14"/>
      <c r="P10882" s="14"/>
    </row>
    <row r="10883" spans="9:16" x14ac:dyDescent="0.25">
      <c r="I10883" s="14"/>
      <c r="J10883" s="14"/>
      <c r="K10883" s="14"/>
      <c r="L10883" s="14"/>
      <c r="M10883" s="14"/>
      <c r="N10883" s="14"/>
      <c r="O10883" s="14"/>
      <c r="P10883" s="14"/>
    </row>
    <row r="10884" spans="9:16" x14ac:dyDescent="0.25">
      <c r="I10884" s="14"/>
      <c r="J10884" s="14"/>
      <c r="K10884" s="14"/>
      <c r="L10884" s="14"/>
      <c r="M10884" s="14"/>
      <c r="N10884" s="14"/>
      <c r="O10884" s="14"/>
      <c r="P10884" s="14"/>
    </row>
    <row r="10885" spans="9:16" x14ac:dyDescent="0.25">
      <c r="I10885" s="14"/>
      <c r="J10885" s="14"/>
      <c r="K10885" s="14"/>
      <c r="L10885" s="14"/>
      <c r="M10885" s="14"/>
      <c r="N10885" s="14"/>
      <c r="O10885" s="14"/>
      <c r="P10885" s="14"/>
    </row>
    <row r="10886" spans="9:16" x14ac:dyDescent="0.25">
      <c r="I10886" s="14"/>
      <c r="J10886" s="14"/>
      <c r="K10886" s="14"/>
      <c r="L10886" s="14"/>
      <c r="M10886" s="14"/>
      <c r="N10886" s="14"/>
      <c r="O10886" s="14"/>
      <c r="P10886" s="14"/>
    </row>
    <row r="10887" spans="9:16" x14ac:dyDescent="0.25">
      <c r="I10887" s="14"/>
      <c r="J10887" s="14"/>
      <c r="K10887" s="14"/>
      <c r="L10887" s="14"/>
      <c r="M10887" s="14"/>
      <c r="N10887" s="14"/>
      <c r="O10887" s="14"/>
      <c r="P10887" s="14"/>
    </row>
    <row r="10888" spans="9:16" x14ac:dyDescent="0.25">
      <c r="I10888" s="14"/>
      <c r="J10888" s="14"/>
      <c r="K10888" s="14"/>
      <c r="L10888" s="14"/>
      <c r="M10888" s="14"/>
      <c r="N10888" s="14"/>
      <c r="O10888" s="14"/>
      <c r="P10888" s="14"/>
    </row>
    <row r="10889" spans="9:16" x14ac:dyDescent="0.25">
      <c r="I10889" s="14"/>
      <c r="J10889" s="14"/>
      <c r="K10889" s="14"/>
      <c r="L10889" s="14"/>
      <c r="M10889" s="14"/>
      <c r="N10889" s="14"/>
      <c r="O10889" s="14"/>
      <c r="P10889" s="14"/>
    </row>
    <row r="10890" spans="9:16" x14ac:dyDescent="0.25">
      <c r="I10890" s="14"/>
      <c r="J10890" s="14"/>
      <c r="K10890" s="14"/>
      <c r="L10890" s="14"/>
      <c r="M10890" s="14"/>
      <c r="N10890" s="14"/>
      <c r="O10890" s="14"/>
      <c r="P10890" s="14"/>
    </row>
    <row r="10891" spans="9:16" x14ac:dyDescent="0.25">
      <c r="I10891" s="14"/>
      <c r="J10891" s="14"/>
      <c r="K10891" s="14"/>
      <c r="L10891" s="14"/>
      <c r="M10891" s="14"/>
      <c r="N10891" s="14"/>
      <c r="O10891" s="14"/>
      <c r="P10891" s="14"/>
    </row>
    <row r="10892" spans="9:16" x14ac:dyDescent="0.25">
      <c r="I10892" s="14"/>
      <c r="J10892" s="14"/>
      <c r="K10892" s="14"/>
      <c r="L10892" s="14"/>
      <c r="M10892" s="14"/>
      <c r="N10892" s="14"/>
      <c r="O10892" s="14"/>
      <c r="P10892" s="14"/>
    </row>
    <row r="10893" spans="9:16" x14ac:dyDescent="0.25">
      <c r="I10893" s="14"/>
      <c r="J10893" s="14"/>
      <c r="K10893" s="14"/>
      <c r="L10893" s="14"/>
      <c r="M10893" s="14"/>
      <c r="N10893" s="14"/>
      <c r="O10893" s="14"/>
      <c r="P10893" s="14"/>
    </row>
    <row r="10894" spans="9:16" x14ac:dyDescent="0.25">
      <c r="I10894" s="14"/>
      <c r="J10894" s="14"/>
      <c r="K10894" s="14"/>
      <c r="L10894" s="14"/>
      <c r="M10894" s="14"/>
      <c r="N10894" s="14"/>
      <c r="O10894" s="14"/>
      <c r="P10894" s="14"/>
    </row>
    <row r="10895" spans="9:16" x14ac:dyDescent="0.25">
      <c r="I10895" s="14"/>
      <c r="J10895" s="14"/>
      <c r="K10895" s="14"/>
      <c r="L10895" s="14"/>
      <c r="M10895" s="14"/>
      <c r="N10895" s="14"/>
      <c r="O10895" s="14"/>
      <c r="P10895" s="14"/>
    </row>
    <row r="10896" spans="9:16" x14ac:dyDescent="0.25">
      <c r="I10896" s="14"/>
      <c r="J10896" s="14"/>
      <c r="K10896" s="14"/>
      <c r="L10896" s="14"/>
      <c r="M10896" s="14"/>
      <c r="N10896" s="14"/>
      <c r="O10896" s="14"/>
      <c r="P10896" s="14"/>
    </row>
    <row r="10897" spans="9:16" x14ac:dyDescent="0.25">
      <c r="I10897" s="14"/>
      <c r="J10897" s="14"/>
      <c r="K10897" s="14"/>
      <c r="L10897" s="14"/>
      <c r="M10897" s="14"/>
      <c r="N10897" s="14"/>
      <c r="O10897" s="14"/>
      <c r="P10897" s="14"/>
    </row>
    <row r="10898" spans="9:16" x14ac:dyDescent="0.25">
      <c r="I10898" s="14"/>
      <c r="J10898" s="14"/>
      <c r="K10898" s="14"/>
      <c r="L10898" s="14"/>
      <c r="M10898" s="14"/>
      <c r="N10898" s="14"/>
      <c r="O10898" s="14"/>
      <c r="P10898" s="14"/>
    </row>
    <row r="10899" spans="9:16" x14ac:dyDescent="0.25">
      <c r="I10899" s="14"/>
      <c r="J10899" s="14"/>
      <c r="K10899" s="14"/>
      <c r="L10899" s="14"/>
      <c r="M10899" s="14"/>
      <c r="N10899" s="14"/>
      <c r="O10899" s="14"/>
      <c r="P10899" s="14"/>
    </row>
    <row r="10900" spans="9:16" x14ac:dyDescent="0.25">
      <c r="I10900" s="14"/>
      <c r="J10900" s="14"/>
      <c r="K10900" s="14"/>
      <c r="L10900" s="14"/>
      <c r="M10900" s="14"/>
      <c r="N10900" s="14"/>
      <c r="O10900" s="14"/>
      <c r="P10900" s="14"/>
    </row>
    <row r="10901" spans="9:16" x14ac:dyDescent="0.25">
      <c r="I10901" s="14"/>
      <c r="J10901" s="14"/>
      <c r="K10901" s="14"/>
      <c r="L10901" s="14"/>
      <c r="M10901" s="14"/>
      <c r="N10901" s="14"/>
      <c r="O10901" s="14"/>
      <c r="P10901" s="14"/>
    </row>
    <row r="10902" spans="9:16" x14ac:dyDescent="0.25">
      <c r="I10902" s="14"/>
      <c r="J10902" s="14"/>
      <c r="K10902" s="14"/>
      <c r="L10902" s="14"/>
      <c r="M10902" s="14"/>
      <c r="N10902" s="14"/>
      <c r="O10902" s="14"/>
      <c r="P10902" s="14"/>
    </row>
    <row r="10903" spans="9:16" x14ac:dyDescent="0.25">
      <c r="I10903" s="14"/>
      <c r="J10903" s="14"/>
      <c r="K10903" s="14"/>
      <c r="L10903" s="14"/>
      <c r="M10903" s="14"/>
      <c r="N10903" s="14"/>
      <c r="O10903" s="14"/>
      <c r="P10903" s="14"/>
    </row>
    <row r="10904" spans="9:16" x14ac:dyDescent="0.25">
      <c r="I10904" s="14"/>
      <c r="J10904" s="14"/>
      <c r="K10904" s="14"/>
      <c r="L10904" s="14"/>
      <c r="M10904" s="14"/>
      <c r="N10904" s="14"/>
      <c r="O10904" s="14"/>
      <c r="P10904" s="14"/>
    </row>
    <row r="10905" spans="9:16" x14ac:dyDescent="0.25">
      <c r="I10905" s="14"/>
      <c r="J10905" s="14"/>
      <c r="K10905" s="14"/>
      <c r="L10905" s="14"/>
      <c r="M10905" s="14"/>
      <c r="N10905" s="14"/>
      <c r="O10905" s="14"/>
      <c r="P10905" s="14"/>
    </row>
    <row r="10906" spans="9:16" x14ac:dyDescent="0.25">
      <c r="I10906" s="14"/>
      <c r="J10906" s="14"/>
      <c r="K10906" s="14"/>
      <c r="L10906" s="14"/>
      <c r="M10906" s="14"/>
      <c r="N10906" s="14"/>
      <c r="O10906" s="14"/>
      <c r="P10906" s="14"/>
    </row>
    <row r="10907" spans="9:16" x14ac:dyDescent="0.25">
      <c r="I10907" s="14"/>
      <c r="J10907" s="14"/>
      <c r="K10907" s="14"/>
      <c r="L10907" s="14"/>
      <c r="M10907" s="14"/>
      <c r="N10907" s="14"/>
      <c r="O10907" s="14"/>
      <c r="P10907" s="14"/>
    </row>
    <row r="10908" spans="9:16" x14ac:dyDescent="0.25">
      <c r="I10908" s="14"/>
      <c r="J10908" s="14"/>
      <c r="K10908" s="14"/>
      <c r="L10908" s="14"/>
      <c r="M10908" s="14"/>
      <c r="N10908" s="14"/>
      <c r="O10908" s="14"/>
      <c r="P10908" s="14"/>
    </row>
    <row r="10909" spans="9:16" x14ac:dyDescent="0.25">
      <c r="I10909" s="14"/>
      <c r="J10909" s="14"/>
      <c r="K10909" s="14"/>
      <c r="L10909" s="14"/>
      <c r="M10909" s="14"/>
      <c r="N10909" s="14"/>
      <c r="O10909" s="14"/>
      <c r="P10909" s="14"/>
    </row>
    <row r="10910" spans="9:16" x14ac:dyDescent="0.25">
      <c r="I10910" s="14"/>
      <c r="J10910" s="14"/>
      <c r="K10910" s="14"/>
      <c r="L10910" s="14"/>
      <c r="M10910" s="14"/>
      <c r="N10910" s="14"/>
      <c r="O10910" s="14"/>
      <c r="P10910" s="14"/>
    </row>
    <row r="10911" spans="9:16" x14ac:dyDescent="0.25">
      <c r="I10911" s="14"/>
      <c r="J10911" s="14"/>
      <c r="K10911" s="14"/>
      <c r="L10911" s="14"/>
      <c r="M10911" s="14"/>
      <c r="N10911" s="14"/>
      <c r="O10911" s="14"/>
      <c r="P10911" s="14"/>
    </row>
    <row r="10912" spans="9:16" x14ac:dyDescent="0.25">
      <c r="I10912" s="14"/>
      <c r="J10912" s="14"/>
      <c r="K10912" s="14"/>
      <c r="L10912" s="14"/>
      <c r="M10912" s="14"/>
      <c r="N10912" s="14"/>
      <c r="O10912" s="14"/>
      <c r="P10912" s="14"/>
    </row>
    <row r="10913" spans="9:16" x14ac:dyDescent="0.25">
      <c r="I10913" s="14"/>
      <c r="J10913" s="14"/>
      <c r="K10913" s="14"/>
      <c r="L10913" s="14"/>
      <c r="M10913" s="14"/>
      <c r="N10913" s="14"/>
      <c r="O10913" s="14"/>
      <c r="P10913" s="14"/>
    </row>
    <row r="10914" spans="9:16" x14ac:dyDescent="0.25">
      <c r="I10914" s="14"/>
      <c r="J10914" s="14"/>
      <c r="K10914" s="14"/>
      <c r="L10914" s="14"/>
      <c r="M10914" s="14"/>
      <c r="N10914" s="14"/>
      <c r="O10914" s="14"/>
      <c r="P10914" s="14"/>
    </row>
    <row r="10915" spans="9:16" x14ac:dyDescent="0.25">
      <c r="I10915" s="14"/>
      <c r="J10915" s="14"/>
      <c r="K10915" s="14"/>
      <c r="L10915" s="14"/>
      <c r="M10915" s="14"/>
      <c r="N10915" s="14"/>
      <c r="O10915" s="14"/>
      <c r="P10915" s="14"/>
    </row>
    <row r="10916" spans="9:16" x14ac:dyDescent="0.25">
      <c r="I10916" s="14"/>
      <c r="J10916" s="14"/>
      <c r="K10916" s="14"/>
      <c r="L10916" s="14"/>
      <c r="M10916" s="14"/>
      <c r="N10916" s="14"/>
      <c r="O10916" s="14"/>
      <c r="P10916" s="14"/>
    </row>
    <row r="10917" spans="9:16" x14ac:dyDescent="0.25">
      <c r="I10917" s="14"/>
      <c r="J10917" s="14"/>
      <c r="K10917" s="14"/>
      <c r="L10917" s="14"/>
      <c r="M10917" s="14"/>
      <c r="N10917" s="14"/>
      <c r="O10917" s="14"/>
      <c r="P10917" s="14"/>
    </row>
    <row r="10918" spans="9:16" x14ac:dyDescent="0.25">
      <c r="I10918" s="14"/>
      <c r="J10918" s="14"/>
      <c r="K10918" s="14"/>
      <c r="L10918" s="14"/>
      <c r="M10918" s="14"/>
      <c r="N10918" s="14"/>
      <c r="O10918" s="14"/>
      <c r="P10918" s="14"/>
    </row>
    <row r="10919" spans="9:16" x14ac:dyDescent="0.25">
      <c r="I10919" s="14"/>
      <c r="J10919" s="14"/>
      <c r="K10919" s="14"/>
      <c r="L10919" s="14"/>
      <c r="M10919" s="14"/>
      <c r="N10919" s="14"/>
      <c r="O10919" s="14"/>
      <c r="P10919" s="14"/>
    </row>
    <row r="10920" spans="9:16" x14ac:dyDescent="0.25">
      <c r="I10920" s="14"/>
      <c r="J10920" s="14"/>
      <c r="K10920" s="14"/>
      <c r="L10920" s="14"/>
      <c r="M10920" s="14"/>
      <c r="N10920" s="14"/>
      <c r="O10920" s="14"/>
      <c r="P10920" s="14"/>
    </row>
    <row r="10921" spans="9:16" x14ac:dyDescent="0.25">
      <c r="I10921" s="14"/>
      <c r="J10921" s="14"/>
      <c r="K10921" s="14"/>
      <c r="L10921" s="14"/>
      <c r="M10921" s="14"/>
      <c r="N10921" s="14"/>
      <c r="O10921" s="14"/>
      <c r="P10921" s="14"/>
    </row>
    <row r="10922" spans="9:16" x14ac:dyDescent="0.25">
      <c r="I10922" s="14"/>
      <c r="J10922" s="14"/>
      <c r="K10922" s="14"/>
      <c r="L10922" s="14"/>
      <c r="M10922" s="14"/>
      <c r="N10922" s="14"/>
      <c r="O10922" s="14"/>
      <c r="P10922" s="14"/>
    </row>
    <row r="10923" spans="9:16" x14ac:dyDescent="0.25">
      <c r="I10923" s="14"/>
      <c r="J10923" s="14"/>
      <c r="K10923" s="14"/>
      <c r="L10923" s="14"/>
      <c r="M10923" s="14"/>
      <c r="N10923" s="14"/>
      <c r="O10923" s="14"/>
      <c r="P10923" s="14"/>
    </row>
    <row r="10924" spans="9:16" x14ac:dyDescent="0.25">
      <c r="I10924" s="14"/>
      <c r="J10924" s="14"/>
      <c r="K10924" s="14"/>
      <c r="L10924" s="14"/>
      <c r="M10924" s="14"/>
      <c r="N10924" s="14"/>
      <c r="O10924" s="14"/>
      <c r="P10924" s="14"/>
    </row>
    <row r="10925" spans="9:16" x14ac:dyDescent="0.25">
      <c r="I10925" s="14"/>
      <c r="J10925" s="14"/>
      <c r="K10925" s="14"/>
      <c r="L10925" s="14"/>
      <c r="M10925" s="14"/>
      <c r="N10925" s="14"/>
      <c r="O10925" s="14"/>
      <c r="P10925" s="14"/>
    </row>
    <row r="10926" spans="9:16" x14ac:dyDescent="0.25">
      <c r="I10926" s="14"/>
      <c r="J10926" s="14"/>
      <c r="K10926" s="14"/>
      <c r="L10926" s="14"/>
      <c r="M10926" s="14"/>
      <c r="N10926" s="14"/>
      <c r="O10926" s="14"/>
      <c r="P10926" s="14"/>
    </row>
    <row r="10927" spans="9:16" x14ac:dyDescent="0.25">
      <c r="I10927" s="14"/>
      <c r="J10927" s="14"/>
      <c r="K10927" s="14"/>
      <c r="L10927" s="14"/>
      <c r="M10927" s="14"/>
      <c r="N10927" s="14"/>
      <c r="O10927" s="14"/>
      <c r="P10927" s="14"/>
    </row>
    <row r="10928" spans="9:16" x14ac:dyDescent="0.25">
      <c r="I10928" s="14"/>
      <c r="J10928" s="14"/>
      <c r="K10928" s="14"/>
      <c r="L10928" s="14"/>
      <c r="M10928" s="14"/>
      <c r="N10928" s="14"/>
      <c r="O10928" s="14"/>
      <c r="P10928" s="14"/>
    </row>
    <row r="10929" spans="9:16" x14ac:dyDescent="0.25">
      <c r="I10929" s="14"/>
      <c r="J10929" s="14"/>
      <c r="K10929" s="14"/>
      <c r="L10929" s="14"/>
      <c r="M10929" s="14"/>
      <c r="N10929" s="14"/>
      <c r="O10929" s="14"/>
      <c r="P10929" s="14"/>
    </row>
    <row r="10930" spans="9:16" x14ac:dyDescent="0.25">
      <c r="I10930" s="14"/>
      <c r="J10930" s="14"/>
      <c r="K10930" s="14"/>
      <c r="L10930" s="14"/>
      <c r="M10930" s="14"/>
      <c r="N10930" s="14"/>
      <c r="O10930" s="14"/>
      <c r="P10930" s="14"/>
    </row>
    <row r="10931" spans="9:16" x14ac:dyDescent="0.25">
      <c r="I10931" s="14"/>
      <c r="J10931" s="14"/>
      <c r="K10931" s="14"/>
      <c r="L10931" s="14"/>
      <c r="M10931" s="14"/>
      <c r="N10931" s="14"/>
      <c r="O10931" s="14"/>
      <c r="P10931" s="14"/>
    </row>
    <row r="10932" spans="9:16" x14ac:dyDescent="0.25">
      <c r="I10932" s="14"/>
      <c r="J10932" s="14"/>
      <c r="K10932" s="14"/>
      <c r="L10932" s="14"/>
      <c r="M10932" s="14"/>
      <c r="N10932" s="14"/>
      <c r="O10932" s="14"/>
      <c r="P10932" s="14"/>
    </row>
    <row r="10933" spans="9:16" x14ac:dyDescent="0.25">
      <c r="I10933" s="14"/>
      <c r="J10933" s="14"/>
      <c r="K10933" s="14"/>
      <c r="L10933" s="14"/>
      <c r="M10933" s="14"/>
      <c r="N10933" s="14"/>
      <c r="O10933" s="14"/>
      <c r="P10933" s="14"/>
    </row>
    <row r="10934" spans="9:16" x14ac:dyDescent="0.25">
      <c r="I10934" s="14"/>
      <c r="J10934" s="14"/>
      <c r="K10934" s="14"/>
      <c r="L10934" s="14"/>
      <c r="M10934" s="14"/>
      <c r="N10934" s="14"/>
      <c r="O10934" s="14"/>
      <c r="P10934" s="14"/>
    </row>
    <row r="10935" spans="9:16" x14ac:dyDescent="0.25">
      <c r="I10935" s="14"/>
      <c r="J10935" s="14"/>
      <c r="K10935" s="14"/>
      <c r="L10935" s="14"/>
      <c r="M10935" s="14"/>
      <c r="N10935" s="14"/>
      <c r="O10935" s="14"/>
      <c r="P10935" s="14"/>
    </row>
    <row r="10936" spans="9:16" x14ac:dyDescent="0.25">
      <c r="I10936" s="14"/>
      <c r="J10936" s="14"/>
      <c r="K10936" s="14"/>
      <c r="L10936" s="14"/>
      <c r="M10936" s="14"/>
      <c r="N10936" s="14"/>
      <c r="O10936" s="14"/>
      <c r="P10936" s="14"/>
    </row>
    <row r="10937" spans="9:16" x14ac:dyDescent="0.25">
      <c r="I10937" s="14"/>
      <c r="J10937" s="14"/>
      <c r="K10937" s="14"/>
      <c r="L10937" s="14"/>
      <c r="M10937" s="14"/>
      <c r="N10937" s="14"/>
      <c r="O10937" s="14"/>
      <c r="P10937" s="14"/>
    </row>
    <row r="10938" spans="9:16" x14ac:dyDescent="0.25">
      <c r="I10938" s="14"/>
      <c r="J10938" s="14"/>
      <c r="K10938" s="14"/>
      <c r="L10938" s="14"/>
      <c r="M10938" s="14"/>
      <c r="N10938" s="14"/>
      <c r="O10938" s="14"/>
      <c r="P10938" s="14"/>
    </row>
    <row r="10939" spans="9:16" x14ac:dyDescent="0.25">
      <c r="I10939" s="14"/>
      <c r="J10939" s="14"/>
      <c r="K10939" s="14"/>
      <c r="L10939" s="14"/>
      <c r="M10939" s="14"/>
      <c r="N10939" s="14"/>
      <c r="O10939" s="14"/>
      <c r="P10939" s="14"/>
    </row>
    <row r="10940" spans="9:16" x14ac:dyDescent="0.25">
      <c r="I10940" s="14"/>
      <c r="J10940" s="14"/>
      <c r="K10940" s="14"/>
      <c r="L10940" s="14"/>
      <c r="M10940" s="14"/>
      <c r="N10940" s="14"/>
      <c r="O10940" s="14"/>
      <c r="P10940" s="14"/>
    </row>
    <row r="10941" spans="9:16" x14ac:dyDescent="0.25">
      <c r="I10941" s="14"/>
      <c r="J10941" s="14"/>
      <c r="K10941" s="14"/>
      <c r="L10941" s="14"/>
      <c r="M10941" s="14"/>
      <c r="N10941" s="14"/>
      <c r="O10941" s="14"/>
      <c r="P10941" s="14"/>
    </row>
    <row r="10942" spans="9:16" x14ac:dyDescent="0.25">
      <c r="I10942" s="14"/>
      <c r="J10942" s="14"/>
      <c r="K10942" s="14"/>
      <c r="L10942" s="14"/>
      <c r="M10942" s="14"/>
      <c r="N10942" s="14"/>
      <c r="O10942" s="14"/>
      <c r="P10942" s="14"/>
    </row>
    <row r="10943" spans="9:16" x14ac:dyDescent="0.25">
      <c r="I10943" s="14"/>
      <c r="J10943" s="14"/>
      <c r="K10943" s="14"/>
      <c r="L10943" s="14"/>
      <c r="M10943" s="14"/>
      <c r="N10943" s="14"/>
      <c r="O10943" s="14"/>
      <c r="P10943" s="14"/>
    </row>
    <row r="10944" spans="9:16" x14ac:dyDescent="0.25">
      <c r="I10944" s="14"/>
      <c r="J10944" s="14"/>
      <c r="K10944" s="14"/>
      <c r="L10944" s="14"/>
      <c r="M10944" s="14"/>
      <c r="N10944" s="14"/>
      <c r="O10944" s="14"/>
      <c r="P10944" s="14"/>
    </row>
    <row r="10945" spans="9:16" x14ac:dyDescent="0.25">
      <c r="I10945" s="14"/>
      <c r="J10945" s="14"/>
      <c r="K10945" s="14"/>
      <c r="L10945" s="14"/>
      <c r="M10945" s="14"/>
      <c r="N10945" s="14"/>
      <c r="O10945" s="14"/>
      <c r="P10945" s="14"/>
    </row>
    <row r="10946" spans="9:16" x14ac:dyDescent="0.25">
      <c r="I10946" s="14"/>
      <c r="J10946" s="14"/>
      <c r="K10946" s="14"/>
      <c r="L10946" s="14"/>
      <c r="M10946" s="14"/>
      <c r="N10946" s="14"/>
      <c r="O10946" s="14"/>
      <c r="P10946" s="14"/>
    </row>
    <row r="10947" spans="9:16" x14ac:dyDescent="0.25">
      <c r="I10947" s="14"/>
      <c r="J10947" s="14"/>
      <c r="K10947" s="14"/>
      <c r="L10947" s="14"/>
      <c r="M10947" s="14"/>
      <c r="N10947" s="14"/>
      <c r="O10947" s="14"/>
      <c r="P10947" s="14"/>
    </row>
    <row r="10948" spans="9:16" x14ac:dyDescent="0.25">
      <c r="I10948" s="14"/>
      <c r="J10948" s="14"/>
      <c r="K10948" s="14"/>
      <c r="L10948" s="14"/>
      <c r="M10948" s="14"/>
      <c r="N10948" s="14"/>
      <c r="O10948" s="14"/>
      <c r="P10948" s="14"/>
    </row>
    <row r="10949" spans="9:16" x14ac:dyDescent="0.25">
      <c r="I10949" s="14"/>
      <c r="J10949" s="14"/>
      <c r="K10949" s="14"/>
      <c r="L10949" s="14"/>
      <c r="M10949" s="14"/>
      <c r="N10949" s="14"/>
      <c r="O10949" s="14"/>
      <c r="P10949" s="14"/>
    </row>
    <row r="10950" spans="9:16" x14ac:dyDescent="0.25">
      <c r="I10950" s="14"/>
      <c r="J10950" s="14"/>
      <c r="K10950" s="14"/>
      <c r="L10950" s="14"/>
      <c r="M10950" s="14"/>
      <c r="N10950" s="14"/>
      <c r="O10950" s="14"/>
      <c r="P10950" s="14"/>
    </row>
    <row r="10951" spans="9:16" x14ac:dyDescent="0.25">
      <c r="I10951" s="14"/>
      <c r="J10951" s="14"/>
      <c r="K10951" s="14"/>
      <c r="L10951" s="14"/>
      <c r="M10951" s="14"/>
      <c r="N10951" s="14"/>
      <c r="O10951" s="14"/>
      <c r="P10951" s="14"/>
    </row>
    <row r="10952" spans="9:16" x14ac:dyDescent="0.25">
      <c r="I10952" s="14"/>
      <c r="J10952" s="14"/>
      <c r="K10952" s="14"/>
      <c r="L10952" s="14"/>
      <c r="M10952" s="14"/>
      <c r="N10952" s="14"/>
      <c r="O10952" s="14"/>
      <c r="P10952" s="14"/>
    </row>
    <row r="10953" spans="9:16" x14ac:dyDescent="0.25">
      <c r="I10953" s="14"/>
      <c r="J10953" s="14"/>
      <c r="K10953" s="14"/>
      <c r="L10953" s="14"/>
      <c r="M10953" s="14"/>
      <c r="N10953" s="14"/>
      <c r="O10953" s="14"/>
      <c r="P10953" s="14"/>
    </row>
    <row r="10954" spans="9:16" x14ac:dyDescent="0.25">
      <c r="I10954" s="14"/>
      <c r="J10954" s="14"/>
      <c r="K10954" s="14"/>
      <c r="L10954" s="14"/>
      <c r="M10954" s="14"/>
      <c r="N10954" s="14"/>
      <c r="O10954" s="14"/>
      <c r="P10954" s="14"/>
    </row>
    <row r="10955" spans="9:16" x14ac:dyDescent="0.25">
      <c r="I10955" s="14"/>
      <c r="J10955" s="14"/>
      <c r="K10955" s="14"/>
      <c r="L10955" s="14"/>
      <c r="M10955" s="14"/>
      <c r="N10955" s="14"/>
      <c r="O10955" s="14"/>
      <c r="P10955" s="14"/>
    </row>
    <row r="10956" spans="9:16" x14ac:dyDescent="0.25">
      <c r="I10956" s="14"/>
      <c r="J10956" s="14"/>
      <c r="K10956" s="14"/>
      <c r="L10956" s="14"/>
      <c r="M10956" s="14"/>
      <c r="N10956" s="14"/>
      <c r="O10956" s="14"/>
      <c r="P10956" s="14"/>
    </row>
    <row r="10957" spans="9:16" x14ac:dyDescent="0.25">
      <c r="I10957" s="14"/>
      <c r="J10957" s="14"/>
      <c r="K10957" s="14"/>
      <c r="L10957" s="14"/>
      <c r="M10957" s="14"/>
      <c r="N10957" s="14"/>
      <c r="O10957" s="14"/>
      <c r="P10957" s="14"/>
    </row>
    <row r="10958" spans="9:16" x14ac:dyDescent="0.25">
      <c r="I10958" s="14"/>
      <c r="J10958" s="14"/>
      <c r="K10958" s="14"/>
      <c r="L10958" s="14"/>
      <c r="M10958" s="14"/>
      <c r="N10958" s="14"/>
      <c r="O10958" s="14"/>
      <c r="P10958" s="14"/>
    </row>
    <row r="10959" spans="9:16" x14ac:dyDescent="0.25">
      <c r="I10959" s="14"/>
      <c r="J10959" s="14"/>
      <c r="K10959" s="14"/>
      <c r="L10959" s="14"/>
      <c r="M10959" s="14"/>
      <c r="N10959" s="14"/>
      <c r="O10959" s="14"/>
      <c r="P10959" s="14"/>
    </row>
    <row r="10960" spans="9:16" x14ac:dyDescent="0.25">
      <c r="I10960" s="14"/>
      <c r="J10960" s="14"/>
      <c r="K10960" s="14"/>
      <c r="L10960" s="14"/>
      <c r="M10960" s="14"/>
      <c r="N10960" s="14"/>
      <c r="O10960" s="14"/>
      <c r="P10960" s="14"/>
    </row>
    <row r="10961" spans="9:16" x14ac:dyDescent="0.25">
      <c r="I10961" s="14"/>
      <c r="J10961" s="14"/>
      <c r="K10961" s="14"/>
      <c r="L10961" s="14"/>
      <c r="M10961" s="14"/>
      <c r="N10961" s="14"/>
      <c r="O10961" s="14"/>
      <c r="P10961" s="14"/>
    </row>
    <row r="10962" spans="9:16" x14ac:dyDescent="0.25">
      <c r="I10962" s="14"/>
      <c r="J10962" s="14"/>
      <c r="K10962" s="14"/>
      <c r="L10962" s="14"/>
      <c r="M10962" s="14"/>
      <c r="N10962" s="14"/>
      <c r="O10962" s="14"/>
      <c r="P10962" s="14"/>
    </row>
    <row r="10963" spans="9:16" x14ac:dyDescent="0.25">
      <c r="I10963" s="14"/>
      <c r="J10963" s="14"/>
      <c r="K10963" s="14"/>
      <c r="L10963" s="14"/>
      <c r="M10963" s="14"/>
      <c r="N10963" s="14"/>
      <c r="O10963" s="14"/>
      <c r="P10963" s="14"/>
    </row>
    <row r="10964" spans="9:16" x14ac:dyDescent="0.25">
      <c r="I10964" s="14"/>
      <c r="J10964" s="14"/>
      <c r="K10964" s="14"/>
      <c r="L10964" s="14"/>
      <c r="M10964" s="14"/>
      <c r="N10964" s="14"/>
      <c r="O10964" s="14"/>
      <c r="P10964" s="14"/>
    </row>
    <row r="10965" spans="9:16" x14ac:dyDescent="0.25">
      <c r="I10965" s="14"/>
      <c r="J10965" s="14"/>
      <c r="K10965" s="14"/>
      <c r="L10965" s="14"/>
      <c r="M10965" s="14"/>
      <c r="N10965" s="14"/>
      <c r="O10965" s="14"/>
      <c r="P10965" s="14"/>
    </row>
    <row r="10966" spans="9:16" x14ac:dyDescent="0.25">
      <c r="I10966" s="14"/>
      <c r="J10966" s="14"/>
      <c r="K10966" s="14"/>
      <c r="L10966" s="14"/>
      <c r="M10966" s="14"/>
      <c r="N10966" s="14"/>
      <c r="O10966" s="14"/>
      <c r="P10966" s="14"/>
    </row>
    <row r="10967" spans="9:16" x14ac:dyDescent="0.25">
      <c r="I10967" s="14"/>
      <c r="J10967" s="14"/>
      <c r="K10967" s="14"/>
      <c r="L10967" s="14"/>
      <c r="M10967" s="14"/>
      <c r="N10967" s="14"/>
      <c r="O10967" s="14"/>
      <c r="P10967" s="14"/>
    </row>
    <row r="10968" spans="9:16" x14ac:dyDescent="0.25">
      <c r="I10968" s="14"/>
      <c r="J10968" s="14"/>
      <c r="K10968" s="14"/>
      <c r="L10968" s="14"/>
      <c r="M10968" s="14"/>
      <c r="N10968" s="14"/>
      <c r="O10968" s="14"/>
      <c r="P10968" s="14"/>
    </row>
    <row r="10969" spans="9:16" x14ac:dyDescent="0.25">
      <c r="I10969" s="14"/>
      <c r="J10969" s="14"/>
      <c r="K10969" s="14"/>
      <c r="L10969" s="14"/>
      <c r="M10969" s="14"/>
      <c r="N10969" s="14"/>
      <c r="O10969" s="14"/>
      <c r="P10969" s="14"/>
    </row>
    <row r="10970" spans="9:16" x14ac:dyDescent="0.25">
      <c r="I10970" s="14"/>
      <c r="J10970" s="14"/>
      <c r="K10970" s="14"/>
      <c r="L10970" s="14"/>
      <c r="M10970" s="14"/>
      <c r="N10970" s="14"/>
      <c r="O10970" s="14"/>
      <c r="P10970" s="14"/>
    </row>
    <row r="10971" spans="9:16" x14ac:dyDescent="0.25">
      <c r="I10971" s="14"/>
      <c r="J10971" s="14"/>
      <c r="K10971" s="14"/>
      <c r="L10971" s="14"/>
      <c r="M10971" s="14"/>
      <c r="N10971" s="14"/>
      <c r="O10971" s="14"/>
      <c r="P10971" s="14"/>
    </row>
    <row r="10972" spans="9:16" x14ac:dyDescent="0.25">
      <c r="I10972" s="14"/>
      <c r="J10972" s="14"/>
      <c r="K10972" s="14"/>
      <c r="L10972" s="14"/>
      <c r="M10972" s="14"/>
      <c r="N10972" s="14"/>
      <c r="O10972" s="14"/>
      <c r="P10972" s="14"/>
    </row>
    <row r="10973" spans="9:16" x14ac:dyDescent="0.25">
      <c r="I10973" s="14"/>
      <c r="J10973" s="14"/>
      <c r="K10973" s="14"/>
      <c r="L10973" s="14"/>
      <c r="M10973" s="14"/>
      <c r="N10973" s="14"/>
      <c r="O10973" s="14"/>
      <c r="P10973" s="14"/>
    </row>
    <row r="10974" spans="9:16" x14ac:dyDescent="0.25">
      <c r="I10974" s="14"/>
      <c r="J10974" s="14"/>
      <c r="K10974" s="14"/>
      <c r="L10974" s="14"/>
      <c r="M10974" s="14"/>
      <c r="N10974" s="14"/>
      <c r="O10974" s="14"/>
      <c r="P10974" s="14"/>
    </row>
    <row r="10975" spans="9:16" x14ac:dyDescent="0.25">
      <c r="I10975" s="14"/>
      <c r="J10975" s="14"/>
      <c r="K10975" s="14"/>
      <c r="L10975" s="14"/>
      <c r="M10975" s="14"/>
      <c r="N10975" s="14"/>
      <c r="O10975" s="14"/>
      <c r="P10975" s="14"/>
    </row>
    <row r="10976" spans="9:16" x14ac:dyDescent="0.25">
      <c r="I10976" s="14"/>
      <c r="J10976" s="14"/>
      <c r="K10976" s="14"/>
      <c r="L10976" s="14"/>
      <c r="M10976" s="14"/>
      <c r="N10976" s="14"/>
      <c r="O10976" s="14"/>
      <c r="P10976" s="14"/>
    </row>
    <row r="10977" spans="9:16" x14ac:dyDescent="0.25">
      <c r="I10977" s="14"/>
      <c r="J10977" s="14"/>
      <c r="K10977" s="14"/>
      <c r="L10977" s="14"/>
      <c r="M10977" s="14"/>
      <c r="N10977" s="14"/>
      <c r="O10977" s="14"/>
      <c r="P10977" s="14"/>
    </row>
    <row r="10978" spans="9:16" x14ac:dyDescent="0.25">
      <c r="I10978" s="14"/>
      <c r="J10978" s="14"/>
      <c r="K10978" s="14"/>
      <c r="L10978" s="14"/>
      <c r="M10978" s="14"/>
      <c r="N10978" s="14"/>
      <c r="O10978" s="14"/>
      <c r="P10978" s="14"/>
    </row>
    <row r="10979" spans="9:16" x14ac:dyDescent="0.25">
      <c r="I10979" s="14"/>
      <c r="J10979" s="14"/>
      <c r="K10979" s="14"/>
      <c r="L10979" s="14"/>
      <c r="M10979" s="14"/>
      <c r="N10979" s="14"/>
      <c r="O10979" s="14"/>
      <c r="P10979" s="14"/>
    </row>
    <row r="10980" spans="9:16" x14ac:dyDescent="0.25">
      <c r="I10980" s="14"/>
      <c r="J10980" s="14"/>
      <c r="K10980" s="14"/>
      <c r="L10980" s="14"/>
      <c r="M10980" s="14"/>
      <c r="N10980" s="14"/>
      <c r="O10980" s="14"/>
      <c r="P10980" s="14"/>
    </row>
    <row r="10981" spans="9:16" x14ac:dyDescent="0.25">
      <c r="I10981" s="14"/>
      <c r="J10981" s="14"/>
      <c r="K10981" s="14"/>
      <c r="L10981" s="14"/>
      <c r="M10981" s="14"/>
      <c r="N10981" s="14"/>
      <c r="O10981" s="14"/>
      <c r="P10981" s="14"/>
    </row>
    <row r="10982" spans="9:16" x14ac:dyDescent="0.25">
      <c r="I10982" s="14"/>
      <c r="J10982" s="14"/>
      <c r="K10982" s="14"/>
      <c r="L10982" s="14"/>
      <c r="M10982" s="14"/>
      <c r="N10982" s="14"/>
      <c r="O10982" s="14"/>
      <c r="P10982" s="14"/>
    </row>
    <row r="10983" spans="9:16" x14ac:dyDescent="0.25">
      <c r="I10983" s="14"/>
      <c r="J10983" s="14"/>
      <c r="K10983" s="14"/>
      <c r="L10983" s="14"/>
      <c r="M10983" s="14"/>
      <c r="N10983" s="14"/>
      <c r="O10983" s="14"/>
      <c r="P10983" s="14"/>
    </row>
    <row r="10984" spans="9:16" x14ac:dyDescent="0.25">
      <c r="I10984" s="14"/>
      <c r="J10984" s="14"/>
      <c r="K10984" s="14"/>
      <c r="L10984" s="14"/>
      <c r="M10984" s="14"/>
      <c r="N10984" s="14"/>
      <c r="O10984" s="14"/>
      <c r="P10984" s="14"/>
    </row>
    <row r="10985" spans="9:16" x14ac:dyDescent="0.25">
      <c r="I10985" s="14"/>
      <c r="J10985" s="14"/>
      <c r="K10985" s="14"/>
      <c r="L10985" s="14"/>
      <c r="M10985" s="14"/>
      <c r="N10985" s="14"/>
      <c r="O10985" s="14"/>
      <c r="P10985" s="14"/>
    </row>
    <row r="10986" spans="9:16" x14ac:dyDescent="0.25">
      <c r="I10986" s="14"/>
      <c r="J10986" s="14"/>
      <c r="K10986" s="14"/>
      <c r="L10986" s="14"/>
      <c r="M10986" s="14"/>
      <c r="N10986" s="14"/>
      <c r="O10986" s="14"/>
      <c r="P10986" s="14"/>
    </row>
    <row r="10987" spans="9:16" x14ac:dyDescent="0.25">
      <c r="I10987" s="14"/>
      <c r="J10987" s="14"/>
      <c r="K10987" s="14"/>
      <c r="L10987" s="14"/>
      <c r="M10987" s="14"/>
      <c r="N10987" s="14"/>
      <c r="O10987" s="14"/>
      <c r="P10987" s="14"/>
    </row>
    <row r="10988" spans="9:16" x14ac:dyDescent="0.25">
      <c r="I10988" s="14"/>
      <c r="J10988" s="14"/>
      <c r="K10988" s="14"/>
      <c r="L10988" s="14"/>
      <c r="M10988" s="14"/>
      <c r="N10988" s="14"/>
      <c r="O10988" s="14"/>
      <c r="P10988" s="14"/>
    </row>
    <row r="10989" spans="9:16" x14ac:dyDescent="0.25">
      <c r="I10989" s="14"/>
      <c r="J10989" s="14"/>
      <c r="K10989" s="14"/>
      <c r="L10989" s="14"/>
      <c r="M10989" s="14"/>
      <c r="N10989" s="14"/>
      <c r="O10989" s="14"/>
      <c r="P10989" s="14"/>
    </row>
    <row r="10990" spans="9:16" x14ac:dyDescent="0.25">
      <c r="I10990" s="14"/>
      <c r="J10990" s="14"/>
      <c r="K10990" s="14"/>
      <c r="L10990" s="14"/>
      <c r="M10990" s="14"/>
      <c r="N10990" s="14"/>
      <c r="O10990" s="14"/>
      <c r="P10990" s="14"/>
    </row>
    <row r="10991" spans="9:16" x14ac:dyDescent="0.25">
      <c r="I10991" s="14"/>
      <c r="J10991" s="14"/>
      <c r="K10991" s="14"/>
      <c r="L10991" s="14"/>
      <c r="M10991" s="14"/>
      <c r="N10991" s="14"/>
      <c r="O10991" s="14"/>
      <c r="P10991" s="14"/>
    </row>
    <row r="10992" spans="9:16" x14ac:dyDescent="0.25">
      <c r="I10992" s="14"/>
      <c r="J10992" s="14"/>
      <c r="K10992" s="14"/>
      <c r="L10992" s="14"/>
      <c r="M10992" s="14"/>
      <c r="N10992" s="14"/>
      <c r="O10992" s="14"/>
      <c r="P10992" s="14"/>
    </row>
    <row r="10993" spans="9:16" x14ac:dyDescent="0.25">
      <c r="I10993" s="14"/>
      <c r="J10993" s="14"/>
      <c r="K10993" s="14"/>
      <c r="L10993" s="14"/>
      <c r="M10993" s="14"/>
      <c r="N10993" s="14"/>
      <c r="O10993" s="14"/>
      <c r="P10993" s="14"/>
    </row>
    <row r="10994" spans="9:16" x14ac:dyDescent="0.25">
      <c r="I10994" s="14"/>
      <c r="J10994" s="14"/>
      <c r="K10994" s="14"/>
      <c r="L10994" s="14"/>
      <c r="M10994" s="14"/>
      <c r="N10994" s="14"/>
      <c r="O10994" s="14"/>
      <c r="P10994" s="14"/>
    </row>
    <row r="10995" spans="9:16" x14ac:dyDescent="0.25">
      <c r="I10995" s="14"/>
      <c r="J10995" s="14"/>
      <c r="K10995" s="14"/>
      <c r="L10995" s="14"/>
      <c r="M10995" s="14"/>
      <c r="N10995" s="14"/>
      <c r="O10995" s="14"/>
      <c r="P10995" s="14"/>
    </row>
    <row r="10996" spans="9:16" x14ac:dyDescent="0.25">
      <c r="I10996" s="14"/>
      <c r="J10996" s="14"/>
      <c r="K10996" s="14"/>
      <c r="L10996" s="14"/>
      <c r="M10996" s="14"/>
      <c r="N10996" s="14"/>
      <c r="O10996" s="14"/>
      <c r="P10996" s="14"/>
    </row>
    <row r="10997" spans="9:16" x14ac:dyDescent="0.25">
      <c r="I10997" s="14"/>
      <c r="J10997" s="14"/>
      <c r="K10997" s="14"/>
      <c r="L10997" s="14"/>
      <c r="M10997" s="14"/>
      <c r="N10997" s="14"/>
      <c r="O10997" s="14"/>
      <c r="P10997" s="14"/>
    </row>
    <row r="10998" spans="9:16" x14ac:dyDescent="0.25">
      <c r="I10998" s="14"/>
      <c r="J10998" s="14"/>
      <c r="K10998" s="14"/>
      <c r="L10998" s="14"/>
      <c r="M10998" s="14"/>
      <c r="N10998" s="14"/>
      <c r="O10998" s="14"/>
      <c r="P10998" s="14"/>
    </row>
    <row r="10999" spans="9:16" x14ac:dyDescent="0.25">
      <c r="I10999" s="14"/>
      <c r="J10999" s="14"/>
      <c r="K10999" s="14"/>
      <c r="L10999" s="14"/>
      <c r="M10999" s="14"/>
      <c r="N10999" s="14"/>
      <c r="O10999" s="14"/>
      <c r="P10999" s="14"/>
    </row>
    <row r="11000" spans="9:16" x14ac:dyDescent="0.25">
      <c r="I11000" s="14"/>
      <c r="J11000" s="14"/>
      <c r="K11000" s="14"/>
      <c r="L11000" s="14"/>
      <c r="M11000" s="14"/>
      <c r="N11000" s="14"/>
      <c r="O11000" s="14"/>
      <c r="P11000" s="14"/>
    </row>
    <row r="11001" spans="9:16" x14ac:dyDescent="0.25">
      <c r="I11001" s="14"/>
      <c r="J11001" s="14"/>
      <c r="K11001" s="14"/>
      <c r="L11001" s="14"/>
      <c r="M11001" s="14"/>
      <c r="N11001" s="14"/>
      <c r="O11001" s="14"/>
      <c r="P11001" s="14"/>
    </row>
    <row r="11002" spans="9:16" x14ac:dyDescent="0.25">
      <c r="I11002" s="14"/>
      <c r="J11002" s="14"/>
      <c r="K11002" s="14"/>
      <c r="L11002" s="14"/>
      <c r="M11002" s="14"/>
      <c r="N11002" s="14"/>
      <c r="O11002" s="14"/>
      <c r="P11002" s="14"/>
    </row>
    <row r="11003" spans="9:16" x14ac:dyDescent="0.25">
      <c r="I11003" s="14"/>
      <c r="J11003" s="14"/>
      <c r="K11003" s="14"/>
      <c r="L11003" s="14"/>
      <c r="M11003" s="14"/>
      <c r="N11003" s="14"/>
      <c r="O11003" s="14"/>
      <c r="P11003" s="14"/>
    </row>
    <row r="11004" spans="9:16" x14ac:dyDescent="0.25">
      <c r="I11004" s="14"/>
      <c r="J11004" s="14"/>
      <c r="K11004" s="14"/>
      <c r="L11004" s="14"/>
      <c r="M11004" s="14"/>
      <c r="N11004" s="14"/>
      <c r="O11004" s="14"/>
      <c r="P11004" s="14"/>
    </row>
    <row r="11005" spans="9:16" x14ac:dyDescent="0.25">
      <c r="I11005" s="14"/>
      <c r="J11005" s="14"/>
      <c r="K11005" s="14"/>
      <c r="L11005" s="14"/>
      <c r="M11005" s="14"/>
      <c r="N11005" s="14"/>
      <c r="O11005" s="14"/>
      <c r="P11005" s="14"/>
    </row>
    <row r="11006" spans="9:16" x14ac:dyDescent="0.25">
      <c r="I11006" s="14"/>
      <c r="J11006" s="14"/>
      <c r="K11006" s="14"/>
      <c r="L11006" s="14"/>
      <c r="M11006" s="14"/>
      <c r="N11006" s="14"/>
      <c r="O11006" s="14"/>
      <c r="P11006" s="14"/>
    </row>
    <row r="11007" spans="9:16" x14ac:dyDescent="0.25">
      <c r="I11007" s="14"/>
      <c r="J11007" s="14"/>
      <c r="K11007" s="14"/>
      <c r="L11007" s="14"/>
      <c r="M11007" s="14"/>
      <c r="N11007" s="14"/>
      <c r="O11007" s="14"/>
      <c r="P11007" s="14"/>
    </row>
    <row r="11008" spans="9:16" x14ac:dyDescent="0.25">
      <c r="I11008" s="14"/>
      <c r="J11008" s="14"/>
      <c r="K11008" s="14"/>
      <c r="L11008" s="14"/>
      <c r="M11008" s="14"/>
      <c r="N11008" s="14"/>
      <c r="O11008" s="14"/>
      <c r="P11008" s="14"/>
    </row>
    <row r="11009" spans="9:16" x14ac:dyDescent="0.25">
      <c r="I11009" s="14"/>
      <c r="J11009" s="14"/>
      <c r="K11009" s="14"/>
      <c r="L11009" s="14"/>
      <c r="M11009" s="14"/>
      <c r="N11009" s="14"/>
      <c r="O11009" s="14"/>
      <c r="P11009" s="14"/>
    </row>
    <row r="11010" spans="9:16" x14ac:dyDescent="0.25">
      <c r="I11010" s="14"/>
      <c r="J11010" s="14"/>
      <c r="K11010" s="14"/>
      <c r="L11010" s="14"/>
      <c r="M11010" s="14"/>
      <c r="N11010" s="14"/>
      <c r="O11010" s="14"/>
      <c r="P11010" s="14"/>
    </row>
    <row r="11011" spans="9:16" x14ac:dyDescent="0.25">
      <c r="I11011" s="14"/>
      <c r="J11011" s="14"/>
      <c r="K11011" s="14"/>
      <c r="L11011" s="14"/>
      <c r="M11011" s="14"/>
      <c r="N11011" s="14"/>
      <c r="O11011" s="14"/>
      <c r="P11011" s="14"/>
    </row>
    <row r="11012" spans="9:16" x14ac:dyDescent="0.25">
      <c r="I11012" s="14"/>
      <c r="J11012" s="14"/>
      <c r="K11012" s="14"/>
      <c r="L11012" s="14"/>
      <c r="M11012" s="14"/>
      <c r="N11012" s="14"/>
      <c r="O11012" s="14"/>
      <c r="P11012" s="14"/>
    </row>
    <row r="11013" spans="9:16" x14ac:dyDescent="0.25">
      <c r="I11013" s="14"/>
      <c r="J11013" s="14"/>
      <c r="K11013" s="14"/>
      <c r="L11013" s="14"/>
      <c r="M11013" s="14"/>
      <c r="N11013" s="14"/>
      <c r="O11013" s="14"/>
      <c r="P11013" s="14"/>
    </row>
    <row r="11014" spans="9:16" x14ac:dyDescent="0.25">
      <c r="I11014" s="14"/>
      <c r="J11014" s="14"/>
      <c r="K11014" s="14"/>
      <c r="L11014" s="14"/>
      <c r="M11014" s="14"/>
      <c r="N11014" s="14"/>
      <c r="O11014" s="14"/>
      <c r="P11014" s="14"/>
    </row>
    <row r="11015" spans="9:16" x14ac:dyDescent="0.25">
      <c r="I11015" s="14"/>
      <c r="J11015" s="14"/>
      <c r="K11015" s="14"/>
      <c r="L11015" s="14"/>
      <c r="M11015" s="14"/>
      <c r="N11015" s="14"/>
      <c r="O11015" s="14"/>
      <c r="P11015" s="14"/>
    </row>
    <row r="11016" spans="9:16" x14ac:dyDescent="0.25">
      <c r="I11016" s="14"/>
      <c r="J11016" s="14"/>
      <c r="K11016" s="14"/>
      <c r="L11016" s="14"/>
      <c r="M11016" s="14"/>
      <c r="N11016" s="14"/>
      <c r="O11016" s="14"/>
      <c r="P11016" s="14"/>
    </row>
    <row r="11017" spans="9:16" x14ac:dyDescent="0.25">
      <c r="I11017" s="14"/>
      <c r="J11017" s="14"/>
      <c r="K11017" s="14"/>
      <c r="L11017" s="14"/>
      <c r="M11017" s="14"/>
      <c r="N11017" s="14"/>
      <c r="O11017" s="14"/>
      <c r="P11017" s="14"/>
    </row>
    <row r="11018" spans="9:16" x14ac:dyDescent="0.25">
      <c r="I11018" s="14"/>
      <c r="J11018" s="14"/>
      <c r="K11018" s="14"/>
      <c r="L11018" s="14"/>
      <c r="M11018" s="14"/>
      <c r="N11018" s="14"/>
      <c r="O11018" s="14"/>
      <c r="P11018" s="14"/>
    </row>
    <row r="11019" spans="9:16" x14ac:dyDescent="0.25">
      <c r="I11019" s="14"/>
      <c r="J11019" s="14"/>
      <c r="K11019" s="14"/>
      <c r="L11019" s="14"/>
      <c r="M11019" s="14"/>
      <c r="N11019" s="14"/>
      <c r="O11019" s="14"/>
      <c r="P11019" s="14"/>
    </row>
    <row r="11020" spans="9:16" x14ac:dyDescent="0.25">
      <c r="I11020" s="14"/>
      <c r="J11020" s="14"/>
      <c r="K11020" s="14"/>
      <c r="L11020" s="14"/>
      <c r="M11020" s="14"/>
      <c r="N11020" s="14"/>
      <c r="O11020" s="14"/>
      <c r="P11020" s="14"/>
    </row>
    <row r="11021" spans="9:16" x14ac:dyDescent="0.25">
      <c r="I11021" s="14"/>
      <c r="J11021" s="14"/>
      <c r="K11021" s="14"/>
      <c r="L11021" s="14"/>
      <c r="M11021" s="14"/>
      <c r="N11021" s="14"/>
      <c r="O11021" s="14"/>
      <c r="P11021" s="14"/>
    </row>
    <row r="11022" spans="9:16" x14ac:dyDescent="0.25">
      <c r="I11022" s="14"/>
      <c r="J11022" s="14"/>
      <c r="K11022" s="14"/>
      <c r="L11022" s="14"/>
      <c r="M11022" s="14"/>
      <c r="N11022" s="14"/>
      <c r="O11022" s="14"/>
      <c r="P11022" s="14"/>
    </row>
    <row r="11023" spans="9:16" x14ac:dyDescent="0.25">
      <c r="I11023" s="14"/>
      <c r="J11023" s="14"/>
      <c r="K11023" s="14"/>
      <c r="L11023" s="14"/>
      <c r="M11023" s="14"/>
      <c r="N11023" s="14"/>
      <c r="O11023" s="14"/>
      <c r="P11023" s="14"/>
    </row>
    <row r="11024" spans="9:16" x14ac:dyDescent="0.25">
      <c r="I11024" s="14"/>
      <c r="J11024" s="14"/>
      <c r="K11024" s="14"/>
      <c r="L11024" s="14"/>
      <c r="M11024" s="14"/>
      <c r="N11024" s="14"/>
      <c r="O11024" s="14"/>
      <c r="P11024" s="14"/>
    </row>
    <row r="11025" spans="9:16" x14ac:dyDescent="0.25">
      <c r="I11025" s="14"/>
      <c r="J11025" s="14"/>
      <c r="K11025" s="14"/>
      <c r="L11025" s="14"/>
      <c r="M11025" s="14"/>
      <c r="N11025" s="14"/>
      <c r="O11025" s="14"/>
      <c r="P11025" s="14"/>
    </row>
    <row r="11026" spans="9:16" x14ac:dyDescent="0.25">
      <c r="I11026" s="14"/>
      <c r="J11026" s="14"/>
      <c r="K11026" s="14"/>
      <c r="L11026" s="14"/>
      <c r="M11026" s="14"/>
      <c r="N11026" s="14"/>
      <c r="O11026" s="14"/>
      <c r="P11026" s="14"/>
    </row>
    <row r="11027" spans="9:16" x14ac:dyDescent="0.25">
      <c r="I11027" s="14"/>
      <c r="J11027" s="14"/>
      <c r="K11027" s="14"/>
      <c r="L11027" s="14"/>
      <c r="M11027" s="14"/>
      <c r="N11027" s="14"/>
      <c r="O11027" s="14"/>
      <c r="P11027" s="14"/>
    </row>
    <row r="11028" spans="9:16" x14ac:dyDescent="0.25">
      <c r="I11028" s="14"/>
      <c r="J11028" s="14"/>
      <c r="K11028" s="14"/>
      <c r="L11028" s="14"/>
      <c r="M11028" s="14"/>
      <c r="N11028" s="14"/>
      <c r="O11028" s="14"/>
      <c r="P11028" s="14"/>
    </row>
    <row r="11029" spans="9:16" x14ac:dyDescent="0.25">
      <c r="I11029" s="14"/>
      <c r="J11029" s="14"/>
      <c r="K11029" s="14"/>
      <c r="L11029" s="14"/>
      <c r="M11029" s="14"/>
      <c r="N11029" s="14"/>
      <c r="O11029" s="14"/>
      <c r="P11029" s="14"/>
    </row>
    <row r="11030" spans="9:16" x14ac:dyDescent="0.25">
      <c r="I11030" s="14"/>
      <c r="J11030" s="14"/>
      <c r="K11030" s="14"/>
      <c r="L11030" s="14"/>
      <c r="M11030" s="14"/>
      <c r="N11030" s="14"/>
      <c r="O11030" s="14"/>
      <c r="P11030" s="14"/>
    </row>
    <row r="11031" spans="9:16" x14ac:dyDescent="0.25">
      <c r="I11031" s="14"/>
      <c r="J11031" s="14"/>
      <c r="K11031" s="14"/>
      <c r="L11031" s="14"/>
      <c r="M11031" s="14"/>
      <c r="N11031" s="14"/>
      <c r="O11031" s="14"/>
      <c r="P11031" s="14"/>
    </row>
    <row r="11032" spans="9:16" x14ac:dyDescent="0.25">
      <c r="I11032" s="14"/>
      <c r="J11032" s="14"/>
      <c r="K11032" s="14"/>
      <c r="L11032" s="14"/>
      <c r="M11032" s="14"/>
      <c r="N11032" s="14"/>
      <c r="O11032" s="14"/>
      <c r="P11032" s="14"/>
    </row>
    <row r="11033" spans="9:16" x14ac:dyDescent="0.25">
      <c r="I11033" s="14"/>
      <c r="J11033" s="14"/>
      <c r="K11033" s="14"/>
      <c r="L11033" s="14"/>
      <c r="M11033" s="14"/>
      <c r="N11033" s="14"/>
      <c r="O11033" s="14"/>
      <c r="P11033" s="14"/>
    </row>
    <row r="11034" spans="9:16" x14ac:dyDescent="0.25">
      <c r="I11034" s="14"/>
      <c r="J11034" s="14"/>
      <c r="K11034" s="14"/>
      <c r="L11034" s="14"/>
      <c r="M11034" s="14"/>
      <c r="N11034" s="14"/>
      <c r="O11034" s="14"/>
      <c r="P11034" s="14"/>
    </row>
    <row r="11035" spans="9:16" x14ac:dyDescent="0.25">
      <c r="I11035" s="14"/>
      <c r="J11035" s="14"/>
      <c r="K11035" s="14"/>
      <c r="L11035" s="14"/>
      <c r="M11035" s="14"/>
      <c r="N11035" s="14"/>
      <c r="O11035" s="14"/>
      <c r="P11035" s="14"/>
    </row>
    <row r="11036" spans="9:16" x14ac:dyDescent="0.25">
      <c r="I11036" s="14"/>
      <c r="J11036" s="14"/>
      <c r="K11036" s="14"/>
      <c r="L11036" s="14"/>
      <c r="M11036" s="14"/>
      <c r="N11036" s="14"/>
      <c r="O11036" s="14"/>
      <c r="P11036" s="14"/>
    </row>
    <row r="11037" spans="9:16" x14ac:dyDescent="0.25">
      <c r="I11037" s="14"/>
      <c r="J11037" s="14"/>
      <c r="K11037" s="14"/>
      <c r="L11037" s="14"/>
      <c r="M11037" s="14"/>
      <c r="N11037" s="14"/>
      <c r="O11037" s="14"/>
      <c r="P11037" s="14"/>
    </row>
    <row r="11038" spans="9:16" x14ac:dyDescent="0.25">
      <c r="I11038" s="14"/>
      <c r="J11038" s="14"/>
      <c r="K11038" s="14"/>
      <c r="L11038" s="14"/>
      <c r="M11038" s="14"/>
      <c r="N11038" s="14"/>
      <c r="O11038" s="14"/>
      <c r="P11038" s="14"/>
    </row>
    <row r="11039" spans="9:16" x14ac:dyDescent="0.25">
      <c r="I11039" s="14"/>
      <c r="J11039" s="14"/>
      <c r="K11039" s="14"/>
      <c r="L11039" s="14"/>
      <c r="M11039" s="14"/>
      <c r="N11039" s="14"/>
      <c r="O11039" s="14"/>
      <c r="P11039" s="14"/>
    </row>
    <row r="11040" spans="9:16" x14ac:dyDescent="0.25">
      <c r="I11040" s="14"/>
      <c r="J11040" s="14"/>
      <c r="K11040" s="14"/>
      <c r="L11040" s="14"/>
      <c r="M11040" s="14"/>
      <c r="N11040" s="14"/>
      <c r="O11040" s="14"/>
      <c r="P11040" s="14"/>
    </row>
    <row r="11041" spans="9:16" x14ac:dyDescent="0.25">
      <c r="I11041" s="14"/>
      <c r="J11041" s="14"/>
      <c r="K11041" s="14"/>
      <c r="L11041" s="14"/>
      <c r="M11041" s="14"/>
      <c r="N11041" s="14"/>
      <c r="O11041" s="14"/>
      <c r="P11041" s="14"/>
    </row>
    <row r="11042" spans="9:16" x14ac:dyDescent="0.25">
      <c r="I11042" s="14"/>
      <c r="J11042" s="14"/>
      <c r="K11042" s="14"/>
      <c r="L11042" s="14"/>
      <c r="M11042" s="14"/>
      <c r="N11042" s="14"/>
      <c r="O11042" s="14"/>
      <c r="P11042" s="14"/>
    </row>
    <row r="11043" spans="9:16" x14ac:dyDescent="0.25">
      <c r="I11043" s="14"/>
      <c r="J11043" s="14"/>
      <c r="K11043" s="14"/>
      <c r="L11043" s="14"/>
      <c r="M11043" s="14"/>
      <c r="N11043" s="14"/>
      <c r="O11043" s="14"/>
      <c r="P11043" s="14"/>
    </row>
    <row r="11044" spans="9:16" x14ac:dyDescent="0.25">
      <c r="I11044" s="14"/>
      <c r="J11044" s="14"/>
      <c r="K11044" s="14"/>
      <c r="L11044" s="14"/>
      <c r="M11044" s="14"/>
      <c r="N11044" s="14"/>
      <c r="O11044" s="14"/>
      <c r="P11044" s="14"/>
    </row>
    <row r="11045" spans="9:16" x14ac:dyDescent="0.25">
      <c r="I11045" s="14"/>
      <c r="J11045" s="14"/>
      <c r="K11045" s="14"/>
      <c r="L11045" s="14"/>
      <c r="M11045" s="14"/>
      <c r="N11045" s="14"/>
      <c r="O11045" s="14"/>
      <c r="P11045" s="14"/>
    </row>
    <row r="11046" spans="9:16" x14ac:dyDescent="0.25">
      <c r="I11046" s="14"/>
      <c r="J11046" s="14"/>
      <c r="K11046" s="14"/>
      <c r="L11046" s="14"/>
      <c r="M11046" s="14"/>
      <c r="N11046" s="14"/>
      <c r="O11046" s="14"/>
      <c r="P11046" s="14"/>
    </row>
    <row r="11047" spans="9:16" x14ac:dyDescent="0.25">
      <c r="I11047" s="14"/>
      <c r="J11047" s="14"/>
      <c r="K11047" s="14"/>
      <c r="L11047" s="14"/>
      <c r="M11047" s="14"/>
      <c r="N11047" s="14"/>
      <c r="O11047" s="14"/>
      <c r="P11047" s="14"/>
    </row>
    <row r="11048" spans="9:16" x14ac:dyDescent="0.25">
      <c r="I11048" s="14"/>
      <c r="J11048" s="14"/>
      <c r="K11048" s="14"/>
      <c r="L11048" s="14"/>
      <c r="M11048" s="14"/>
      <c r="N11048" s="14"/>
      <c r="O11048" s="14"/>
      <c r="P11048" s="14"/>
    </row>
    <row r="11049" spans="9:16" x14ac:dyDescent="0.25">
      <c r="I11049" s="14"/>
      <c r="J11049" s="14"/>
      <c r="K11049" s="14"/>
      <c r="L11049" s="14"/>
      <c r="M11049" s="14"/>
      <c r="N11049" s="14"/>
      <c r="O11049" s="14"/>
      <c r="P11049" s="14"/>
    </row>
    <row r="11050" spans="9:16" x14ac:dyDescent="0.25">
      <c r="I11050" s="14"/>
      <c r="J11050" s="14"/>
      <c r="K11050" s="14"/>
      <c r="L11050" s="14"/>
      <c r="M11050" s="14"/>
      <c r="N11050" s="14"/>
      <c r="O11050" s="14"/>
      <c r="P11050" s="14"/>
    </row>
    <row r="11051" spans="9:16" x14ac:dyDescent="0.25">
      <c r="I11051" s="14"/>
      <c r="J11051" s="14"/>
      <c r="K11051" s="14"/>
      <c r="L11051" s="14"/>
      <c r="M11051" s="14"/>
      <c r="N11051" s="14"/>
      <c r="O11051" s="14"/>
      <c r="P11051" s="14"/>
    </row>
    <row r="11052" spans="9:16" x14ac:dyDescent="0.25">
      <c r="I11052" s="14"/>
      <c r="J11052" s="14"/>
      <c r="K11052" s="14"/>
      <c r="L11052" s="14"/>
      <c r="M11052" s="14"/>
      <c r="N11052" s="14"/>
      <c r="O11052" s="14"/>
      <c r="P11052" s="14"/>
    </row>
    <row r="11053" spans="9:16" x14ac:dyDescent="0.25">
      <c r="I11053" s="14"/>
      <c r="J11053" s="14"/>
      <c r="K11053" s="14"/>
      <c r="L11053" s="14"/>
      <c r="M11053" s="14"/>
      <c r="N11053" s="14"/>
      <c r="O11053" s="14"/>
      <c r="P11053" s="14"/>
    </row>
    <row r="11054" spans="9:16" x14ac:dyDescent="0.25">
      <c r="I11054" s="14"/>
      <c r="J11054" s="14"/>
      <c r="K11054" s="14"/>
      <c r="L11054" s="14"/>
      <c r="M11054" s="14"/>
      <c r="N11054" s="14"/>
      <c r="O11054" s="14"/>
      <c r="P11054" s="14"/>
    </row>
    <row r="11055" spans="9:16" x14ac:dyDescent="0.25">
      <c r="I11055" s="14"/>
      <c r="J11055" s="14"/>
      <c r="K11055" s="14"/>
      <c r="L11055" s="14"/>
      <c r="M11055" s="14"/>
      <c r="N11055" s="14"/>
      <c r="O11055" s="14"/>
      <c r="P11055" s="14"/>
    </row>
    <row r="11056" spans="9:16" x14ac:dyDescent="0.25">
      <c r="I11056" s="14"/>
      <c r="J11056" s="14"/>
      <c r="K11056" s="14"/>
      <c r="L11056" s="14"/>
      <c r="M11056" s="14"/>
      <c r="N11056" s="14"/>
      <c r="O11056" s="14"/>
      <c r="P11056" s="14"/>
    </row>
    <row r="11057" spans="9:16" x14ac:dyDescent="0.25">
      <c r="I11057" s="14"/>
      <c r="J11057" s="14"/>
      <c r="K11057" s="14"/>
      <c r="L11057" s="14"/>
      <c r="M11057" s="14"/>
      <c r="N11057" s="14"/>
      <c r="O11057" s="14"/>
      <c r="P11057" s="14"/>
    </row>
    <row r="11058" spans="9:16" x14ac:dyDescent="0.25">
      <c r="I11058" s="14"/>
      <c r="J11058" s="14"/>
      <c r="K11058" s="14"/>
      <c r="L11058" s="14"/>
      <c r="M11058" s="14"/>
      <c r="N11058" s="14"/>
      <c r="O11058" s="14"/>
      <c r="P11058" s="14"/>
    </row>
    <row r="11059" spans="9:16" x14ac:dyDescent="0.25">
      <c r="I11059" s="14"/>
      <c r="J11059" s="14"/>
      <c r="K11059" s="14"/>
      <c r="L11059" s="14"/>
      <c r="M11059" s="14"/>
      <c r="N11059" s="14"/>
      <c r="O11059" s="14"/>
      <c r="P11059" s="14"/>
    </row>
    <row r="11060" spans="9:16" x14ac:dyDescent="0.25">
      <c r="I11060" s="14"/>
      <c r="J11060" s="14"/>
      <c r="K11060" s="14"/>
      <c r="L11060" s="14"/>
      <c r="M11060" s="14"/>
      <c r="N11060" s="14"/>
      <c r="O11060" s="14"/>
      <c r="P11060" s="14"/>
    </row>
    <row r="11061" spans="9:16" x14ac:dyDescent="0.25">
      <c r="I11061" s="14"/>
      <c r="J11061" s="14"/>
      <c r="K11061" s="14"/>
      <c r="L11061" s="14"/>
      <c r="M11061" s="14"/>
      <c r="N11061" s="14"/>
      <c r="O11061" s="14"/>
      <c r="P11061" s="14"/>
    </row>
    <row r="11062" spans="9:16" x14ac:dyDescent="0.25">
      <c r="I11062" s="14"/>
      <c r="J11062" s="14"/>
      <c r="K11062" s="14"/>
      <c r="L11062" s="14"/>
      <c r="M11062" s="14"/>
      <c r="N11062" s="14"/>
      <c r="O11062" s="14"/>
      <c r="P11062" s="14"/>
    </row>
    <row r="11063" spans="9:16" x14ac:dyDescent="0.25">
      <c r="I11063" s="14"/>
      <c r="J11063" s="14"/>
      <c r="K11063" s="14"/>
      <c r="L11063" s="14"/>
      <c r="M11063" s="14"/>
      <c r="N11063" s="14"/>
      <c r="O11063" s="14"/>
      <c r="P11063" s="14"/>
    </row>
    <row r="11064" spans="9:16" x14ac:dyDescent="0.25">
      <c r="I11064" s="14"/>
      <c r="J11064" s="14"/>
      <c r="K11064" s="14"/>
      <c r="L11064" s="14"/>
      <c r="M11064" s="14"/>
      <c r="N11064" s="14"/>
      <c r="O11064" s="14"/>
      <c r="P11064" s="14"/>
    </row>
    <row r="11065" spans="9:16" x14ac:dyDescent="0.25">
      <c r="I11065" s="14"/>
      <c r="J11065" s="14"/>
      <c r="K11065" s="14"/>
      <c r="L11065" s="14"/>
      <c r="M11065" s="14"/>
      <c r="N11065" s="14"/>
      <c r="O11065" s="14"/>
      <c r="P11065" s="14"/>
    </row>
    <row r="11066" spans="9:16" x14ac:dyDescent="0.25">
      <c r="I11066" s="14"/>
      <c r="J11066" s="14"/>
      <c r="K11066" s="14"/>
      <c r="L11066" s="14"/>
      <c r="M11066" s="14"/>
      <c r="N11066" s="14"/>
      <c r="O11066" s="14"/>
      <c r="P11066" s="14"/>
    </row>
    <row r="11067" spans="9:16" x14ac:dyDescent="0.25">
      <c r="I11067" s="14"/>
      <c r="J11067" s="14"/>
      <c r="K11067" s="14"/>
      <c r="L11067" s="14"/>
      <c r="M11067" s="14"/>
      <c r="N11067" s="14"/>
      <c r="O11067" s="14"/>
      <c r="P11067" s="14"/>
    </row>
    <row r="11068" spans="9:16" x14ac:dyDescent="0.25">
      <c r="I11068" s="14"/>
      <c r="J11068" s="14"/>
      <c r="K11068" s="14"/>
      <c r="L11068" s="14"/>
      <c r="M11068" s="14"/>
      <c r="N11068" s="14"/>
      <c r="O11068" s="14"/>
      <c r="P11068" s="14"/>
    </row>
    <row r="11069" spans="9:16" x14ac:dyDescent="0.25">
      <c r="I11069" s="14"/>
      <c r="J11069" s="14"/>
      <c r="K11069" s="14"/>
      <c r="L11069" s="14"/>
      <c r="M11069" s="14"/>
      <c r="N11069" s="14"/>
      <c r="O11069" s="14"/>
      <c r="P11069" s="14"/>
    </row>
    <row r="11070" spans="9:16" x14ac:dyDescent="0.25">
      <c r="I11070" s="14"/>
      <c r="J11070" s="14"/>
      <c r="K11070" s="14"/>
      <c r="L11070" s="14"/>
      <c r="M11070" s="14"/>
      <c r="N11070" s="14"/>
      <c r="O11070" s="14"/>
      <c r="P11070" s="14"/>
    </row>
    <row r="11071" spans="9:16" x14ac:dyDescent="0.25">
      <c r="I11071" s="14"/>
      <c r="J11071" s="14"/>
      <c r="K11071" s="14"/>
      <c r="L11071" s="14"/>
      <c r="M11071" s="14"/>
      <c r="N11071" s="14"/>
      <c r="O11071" s="14"/>
      <c r="P11071" s="14"/>
    </row>
    <row r="11072" spans="9:16" x14ac:dyDescent="0.25">
      <c r="I11072" s="14"/>
      <c r="J11072" s="14"/>
      <c r="K11072" s="14"/>
      <c r="L11072" s="14"/>
      <c r="M11072" s="14"/>
      <c r="N11072" s="14"/>
      <c r="O11072" s="14"/>
      <c r="P11072" s="14"/>
    </row>
    <row r="11073" spans="9:16" x14ac:dyDescent="0.25">
      <c r="I11073" s="14"/>
      <c r="J11073" s="14"/>
      <c r="K11073" s="14"/>
      <c r="L11073" s="14"/>
      <c r="M11073" s="14"/>
      <c r="N11073" s="14"/>
      <c r="O11073" s="14"/>
      <c r="P11073" s="14"/>
    </row>
    <row r="11074" spans="9:16" x14ac:dyDescent="0.25">
      <c r="I11074" s="14"/>
      <c r="J11074" s="14"/>
      <c r="K11074" s="14"/>
      <c r="L11074" s="14"/>
      <c r="M11074" s="14"/>
      <c r="N11074" s="14"/>
      <c r="O11074" s="14"/>
      <c r="P11074" s="14"/>
    </row>
    <row r="11075" spans="9:16" x14ac:dyDescent="0.25">
      <c r="I11075" s="14"/>
      <c r="J11075" s="14"/>
      <c r="K11075" s="14"/>
      <c r="L11075" s="14"/>
      <c r="M11075" s="14"/>
      <c r="N11075" s="14"/>
      <c r="O11075" s="14"/>
      <c r="P11075" s="14"/>
    </row>
    <row r="11076" spans="9:16" x14ac:dyDescent="0.25">
      <c r="I11076" s="14"/>
      <c r="J11076" s="14"/>
      <c r="K11076" s="14"/>
      <c r="L11076" s="14"/>
      <c r="M11076" s="14"/>
      <c r="N11076" s="14"/>
      <c r="O11076" s="14"/>
      <c r="P11076" s="14"/>
    </row>
    <row r="11077" spans="9:16" x14ac:dyDescent="0.25">
      <c r="I11077" s="14"/>
      <c r="J11077" s="14"/>
      <c r="K11077" s="14"/>
      <c r="L11077" s="14"/>
      <c r="M11077" s="14"/>
      <c r="N11077" s="14"/>
      <c r="O11077" s="14"/>
      <c r="P11077" s="14"/>
    </row>
    <row r="11078" spans="9:16" x14ac:dyDescent="0.25">
      <c r="I11078" s="14"/>
      <c r="J11078" s="14"/>
      <c r="K11078" s="14"/>
      <c r="L11078" s="14"/>
      <c r="M11078" s="14"/>
      <c r="N11078" s="14"/>
      <c r="O11078" s="14"/>
      <c r="P11078" s="14"/>
    </row>
    <row r="11079" spans="9:16" x14ac:dyDescent="0.25">
      <c r="I11079" s="14"/>
      <c r="J11079" s="14"/>
      <c r="K11079" s="14"/>
      <c r="L11079" s="14"/>
      <c r="M11079" s="14"/>
      <c r="N11079" s="14"/>
      <c r="O11079" s="14"/>
      <c r="P11079" s="14"/>
    </row>
    <row r="11080" spans="9:16" x14ac:dyDescent="0.25">
      <c r="I11080" s="14"/>
      <c r="J11080" s="14"/>
      <c r="K11080" s="14"/>
      <c r="L11080" s="14"/>
      <c r="M11080" s="14"/>
      <c r="N11080" s="14"/>
      <c r="O11080" s="14"/>
      <c r="P11080" s="14"/>
    </row>
    <row r="11081" spans="9:16" x14ac:dyDescent="0.25">
      <c r="I11081" s="14"/>
      <c r="J11081" s="14"/>
      <c r="K11081" s="14"/>
      <c r="L11081" s="14"/>
      <c r="M11081" s="14"/>
      <c r="N11081" s="14"/>
      <c r="O11081" s="14"/>
      <c r="P11081" s="14"/>
    </row>
    <row r="11082" spans="9:16" x14ac:dyDescent="0.25">
      <c r="I11082" s="14"/>
      <c r="J11082" s="14"/>
      <c r="K11082" s="14"/>
      <c r="L11082" s="14"/>
      <c r="M11082" s="14"/>
      <c r="N11082" s="14"/>
      <c r="O11082" s="14"/>
      <c r="P11082" s="14"/>
    </row>
    <row r="11083" spans="9:16" x14ac:dyDescent="0.25">
      <c r="I11083" s="14"/>
      <c r="J11083" s="14"/>
      <c r="K11083" s="14"/>
      <c r="L11083" s="14"/>
      <c r="M11083" s="14"/>
      <c r="N11083" s="14"/>
      <c r="O11083" s="14"/>
      <c r="P11083" s="14"/>
    </row>
    <row r="11084" spans="9:16" x14ac:dyDescent="0.25">
      <c r="I11084" s="14"/>
      <c r="J11084" s="14"/>
      <c r="K11084" s="14"/>
      <c r="L11084" s="14"/>
      <c r="M11084" s="14"/>
      <c r="N11084" s="14"/>
      <c r="O11084" s="14"/>
      <c r="P11084" s="14"/>
    </row>
    <row r="11085" spans="9:16" x14ac:dyDescent="0.25">
      <c r="I11085" s="14"/>
      <c r="J11085" s="14"/>
      <c r="K11085" s="14"/>
      <c r="L11085" s="14"/>
      <c r="M11085" s="14"/>
      <c r="N11085" s="14"/>
      <c r="O11085" s="14"/>
      <c r="P11085" s="14"/>
    </row>
    <row r="11086" spans="9:16" x14ac:dyDescent="0.25">
      <c r="I11086" s="14"/>
      <c r="J11086" s="14"/>
      <c r="K11086" s="14"/>
      <c r="L11086" s="14"/>
      <c r="M11086" s="14"/>
      <c r="N11086" s="14"/>
      <c r="O11086" s="14"/>
      <c r="P11086" s="14"/>
    </row>
    <row r="11087" spans="9:16" x14ac:dyDescent="0.25">
      <c r="I11087" s="14"/>
      <c r="J11087" s="14"/>
      <c r="K11087" s="14"/>
      <c r="L11087" s="14"/>
      <c r="M11087" s="14"/>
      <c r="N11087" s="14"/>
      <c r="O11087" s="14"/>
      <c r="P11087" s="14"/>
    </row>
    <row r="11088" spans="9:16" x14ac:dyDescent="0.25">
      <c r="I11088" s="14"/>
      <c r="J11088" s="14"/>
      <c r="K11088" s="14"/>
      <c r="L11088" s="14"/>
      <c r="M11088" s="14"/>
      <c r="N11088" s="14"/>
      <c r="O11088" s="14"/>
      <c r="P11088" s="14"/>
    </row>
    <row r="11089" spans="9:16" x14ac:dyDescent="0.25">
      <c r="I11089" s="14"/>
      <c r="J11089" s="14"/>
      <c r="K11089" s="14"/>
      <c r="L11089" s="14"/>
      <c r="M11089" s="14"/>
      <c r="N11089" s="14"/>
      <c r="O11089" s="14"/>
      <c r="P11089" s="14"/>
    </row>
    <row r="11090" spans="9:16" x14ac:dyDescent="0.25">
      <c r="I11090" s="14"/>
      <c r="J11090" s="14"/>
      <c r="K11090" s="14"/>
      <c r="L11090" s="14"/>
      <c r="M11090" s="14"/>
      <c r="N11090" s="14"/>
      <c r="O11090" s="14"/>
      <c r="P11090" s="14"/>
    </row>
    <row r="11091" spans="9:16" x14ac:dyDescent="0.25">
      <c r="I11091" s="14"/>
      <c r="J11091" s="14"/>
      <c r="K11091" s="14"/>
      <c r="L11091" s="14"/>
      <c r="M11091" s="14"/>
      <c r="N11091" s="14"/>
      <c r="O11091" s="14"/>
      <c r="P11091" s="14"/>
    </row>
    <row r="11092" spans="9:16" x14ac:dyDescent="0.25">
      <c r="I11092" s="14"/>
      <c r="J11092" s="14"/>
      <c r="K11092" s="14"/>
      <c r="L11092" s="14"/>
      <c r="M11092" s="14"/>
      <c r="N11092" s="14"/>
      <c r="O11092" s="14"/>
      <c r="P11092" s="14"/>
    </row>
    <row r="11093" spans="9:16" x14ac:dyDescent="0.25">
      <c r="I11093" s="14"/>
      <c r="J11093" s="14"/>
      <c r="K11093" s="14"/>
      <c r="L11093" s="14"/>
      <c r="M11093" s="14"/>
      <c r="N11093" s="14"/>
      <c r="O11093" s="14"/>
      <c r="P11093" s="14"/>
    </row>
    <row r="11094" spans="9:16" x14ac:dyDescent="0.25">
      <c r="I11094" s="14"/>
      <c r="J11094" s="14"/>
      <c r="K11094" s="14"/>
      <c r="L11094" s="14"/>
      <c r="M11094" s="14"/>
      <c r="N11094" s="14"/>
      <c r="O11094" s="14"/>
      <c r="P11094" s="14"/>
    </row>
    <row r="11095" spans="9:16" x14ac:dyDescent="0.25">
      <c r="I11095" s="14"/>
      <c r="J11095" s="14"/>
      <c r="K11095" s="14"/>
      <c r="L11095" s="14"/>
      <c r="M11095" s="14"/>
      <c r="N11095" s="14"/>
      <c r="O11095" s="14"/>
      <c r="P11095" s="14"/>
    </row>
    <row r="11096" spans="9:16" x14ac:dyDescent="0.25">
      <c r="I11096" s="14"/>
      <c r="J11096" s="14"/>
      <c r="K11096" s="14"/>
      <c r="L11096" s="14"/>
      <c r="M11096" s="14"/>
      <c r="N11096" s="14"/>
      <c r="O11096" s="14"/>
      <c r="P11096" s="14"/>
    </row>
    <row r="11097" spans="9:16" x14ac:dyDescent="0.25">
      <c r="I11097" s="14"/>
      <c r="J11097" s="14"/>
      <c r="K11097" s="14"/>
      <c r="L11097" s="14"/>
      <c r="M11097" s="14"/>
      <c r="N11097" s="14"/>
      <c r="O11097" s="14"/>
      <c r="P11097" s="14"/>
    </row>
    <row r="11098" spans="9:16" x14ac:dyDescent="0.25">
      <c r="I11098" s="14"/>
      <c r="J11098" s="14"/>
      <c r="K11098" s="14"/>
      <c r="L11098" s="14"/>
      <c r="M11098" s="14"/>
      <c r="N11098" s="14"/>
      <c r="O11098" s="14"/>
      <c r="P11098" s="14"/>
    </row>
    <row r="11099" spans="9:16" x14ac:dyDescent="0.25">
      <c r="I11099" s="14"/>
      <c r="J11099" s="14"/>
      <c r="K11099" s="14"/>
      <c r="L11099" s="14"/>
      <c r="M11099" s="14"/>
      <c r="N11099" s="14"/>
      <c r="O11099" s="14"/>
      <c r="P11099" s="14"/>
    </row>
    <row r="11100" spans="9:16" x14ac:dyDescent="0.25">
      <c r="I11100" s="14"/>
      <c r="J11100" s="14"/>
      <c r="K11100" s="14"/>
      <c r="L11100" s="14"/>
      <c r="M11100" s="14"/>
      <c r="N11100" s="14"/>
      <c r="O11100" s="14"/>
      <c r="P11100" s="14"/>
    </row>
    <row r="11101" spans="9:16" x14ac:dyDescent="0.25">
      <c r="I11101" s="14"/>
      <c r="J11101" s="14"/>
      <c r="K11101" s="14"/>
      <c r="L11101" s="14"/>
      <c r="M11101" s="14"/>
      <c r="N11101" s="14"/>
      <c r="O11101" s="14"/>
      <c r="P11101" s="14"/>
    </row>
    <row r="11102" spans="9:16" x14ac:dyDescent="0.25">
      <c r="I11102" s="14"/>
      <c r="J11102" s="14"/>
      <c r="K11102" s="14"/>
      <c r="L11102" s="14"/>
      <c r="M11102" s="14"/>
      <c r="N11102" s="14"/>
      <c r="O11102" s="14"/>
      <c r="P11102" s="14"/>
    </row>
    <row r="11103" spans="9:16" x14ac:dyDescent="0.25">
      <c r="I11103" s="14"/>
      <c r="J11103" s="14"/>
      <c r="K11103" s="14"/>
      <c r="L11103" s="14"/>
      <c r="M11103" s="14"/>
      <c r="N11103" s="14"/>
      <c r="O11103" s="14"/>
      <c r="P11103" s="14"/>
    </row>
    <row r="11104" spans="9:16" x14ac:dyDescent="0.25">
      <c r="I11104" s="14"/>
      <c r="J11104" s="14"/>
      <c r="K11104" s="14"/>
      <c r="L11104" s="14"/>
      <c r="M11104" s="14"/>
      <c r="N11104" s="14"/>
      <c r="O11104" s="14"/>
      <c r="P11104" s="14"/>
    </row>
    <row r="11105" spans="9:16" x14ac:dyDescent="0.25">
      <c r="I11105" s="14"/>
      <c r="J11105" s="14"/>
      <c r="K11105" s="14"/>
      <c r="L11105" s="14"/>
      <c r="M11105" s="14"/>
      <c r="N11105" s="14"/>
      <c r="O11105" s="14"/>
      <c r="P11105" s="14"/>
    </row>
    <row r="11106" spans="9:16" x14ac:dyDescent="0.25">
      <c r="I11106" s="14"/>
      <c r="J11106" s="14"/>
      <c r="K11106" s="14"/>
      <c r="L11106" s="14"/>
      <c r="M11106" s="14"/>
      <c r="N11106" s="14"/>
      <c r="O11106" s="14"/>
      <c r="P11106" s="14"/>
    </row>
    <row r="11107" spans="9:16" x14ac:dyDescent="0.25">
      <c r="I11107" s="14"/>
      <c r="J11107" s="14"/>
      <c r="K11107" s="14"/>
      <c r="L11107" s="14"/>
      <c r="M11107" s="14"/>
      <c r="N11107" s="14"/>
      <c r="O11107" s="14"/>
      <c r="P11107" s="14"/>
    </row>
    <row r="11108" spans="9:16" x14ac:dyDescent="0.25">
      <c r="I11108" s="14"/>
      <c r="J11108" s="14"/>
      <c r="K11108" s="14"/>
      <c r="L11108" s="14"/>
      <c r="M11108" s="14"/>
      <c r="N11108" s="14"/>
      <c r="O11108" s="14"/>
      <c r="P11108" s="14"/>
    </row>
    <row r="11109" spans="9:16" x14ac:dyDescent="0.25">
      <c r="I11109" s="14"/>
      <c r="J11109" s="14"/>
      <c r="K11109" s="14"/>
      <c r="L11109" s="14"/>
      <c r="M11109" s="14"/>
      <c r="N11109" s="14"/>
      <c r="O11109" s="14"/>
      <c r="P11109" s="14"/>
    </row>
    <row r="11110" spans="9:16" x14ac:dyDescent="0.25">
      <c r="I11110" s="14"/>
      <c r="J11110" s="14"/>
      <c r="K11110" s="14"/>
      <c r="L11110" s="14"/>
      <c r="M11110" s="14"/>
      <c r="N11110" s="14"/>
      <c r="O11110" s="14"/>
      <c r="P11110" s="14"/>
    </row>
    <row r="11111" spans="9:16" x14ac:dyDescent="0.25">
      <c r="I11111" s="14"/>
      <c r="J11111" s="14"/>
      <c r="K11111" s="14"/>
      <c r="L11111" s="14"/>
      <c r="M11111" s="14"/>
      <c r="N11111" s="14"/>
      <c r="O11111" s="14"/>
      <c r="P11111" s="14"/>
    </row>
    <row r="11112" spans="9:16" x14ac:dyDescent="0.25">
      <c r="I11112" s="14"/>
      <c r="J11112" s="14"/>
      <c r="K11112" s="14"/>
      <c r="L11112" s="14"/>
      <c r="M11112" s="14"/>
      <c r="N11112" s="14"/>
      <c r="O11112" s="14"/>
      <c r="P11112" s="14"/>
    </row>
    <row r="11113" spans="9:16" x14ac:dyDescent="0.25">
      <c r="I11113" s="14"/>
      <c r="J11113" s="14"/>
      <c r="K11113" s="14"/>
      <c r="L11113" s="14"/>
      <c r="M11113" s="14"/>
      <c r="N11113" s="14"/>
      <c r="O11113" s="14"/>
      <c r="P11113" s="14"/>
    </row>
    <row r="11114" spans="9:16" x14ac:dyDescent="0.25">
      <c r="I11114" s="14"/>
      <c r="J11114" s="14"/>
      <c r="K11114" s="14"/>
      <c r="L11114" s="14"/>
      <c r="M11114" s="14"/>
      <c r="N11114" s="14"/>
      <c r="O11114" s="14"/>
      <c r="P11114" s="14"/>
    </row>
    <row r="11115" spans="9:16" x14ac:dyDescent="0.25">
      <c r="I11115" s="14"/>
      <c r="J11115" s="14"/>
      <c r="K11115" s="14"/>
      <c r="L11115" s="14"/>
      <c r="M11115" s="14"/>
      <c r="N11115" s="14"/>
      <c r="O11115" s="14"/>
      <c r="P11115" s="14"/>
    </row>
    <row r="11116" spans="9:16" x14ac:dyDescent="0.25">
      <c r="I11116" s="14"/>
      <c r="J11116" s="14"/>
      <c r="K11116" s="14"/>
      <c r="L11116" s="14"/>
      <c r="M11116" s="14"/>
      <c r="N11116" s="14"/>
      <c r="O11116" s="14"/>
      <c r="P11116" s="14"/>
    </row>
    <row r="11117" spans="9:16" x14ac:dyDescent="0.25">
      <c r="I11117" s="14"/>
      <c r="J11117" s="14"/>
      <c r="K11117" s="14"/>
      <c r="L11117" s="14"/>
      <c r="M11117" s="14"/>
      <c r="N11117" s="14"/>
      <c r="O11117" s="14"/>
      <c r="P11117" s="14"/>
    </row>
    <row r="11118" spans="9:16" x14ac:dyDescent="0.25">
      <c r="I11118" s="14"/>
      <c r="J11118" s="14"/>
      <c r="K11118" s="14"/>
      <c r="L11118" s="14"/>
      <c r="M11118" s="14"/>
      <c r="N11118" s="14"/>
      <c r="O11118" s="14"/>
      <c r="P11118" s="14"/>
    </row>
    <row r="11119" spans="9:16" x14ac:dyDescent="0.25">
      <c r="I11119" s="14"/>
      <c r="J11119" s="14"/>
      <c r="K11119" s="14"/>
      <c r="L11119" s="14"/>
      <c r="M11119" s="14"/>
      <c r="N11119" s="14"/>
      <c r="O11119" s="14"/>
      <c r="P11119" s="14"/>
    </row>
    <row r="11120" spans="9:16" x14ac:dyDescent="0.25">
      <c r="I11120" s="14"/>
      <c r="J11120" s="14"/>
      <c r="K11120" s="14"/>
      <c r="L11120" s="14"/>
      <c r="M11120" s="14"/>
      <c r="N11120" s="14"/>
      <c r="O11120" s="14"/>
      <c r="P11120" s="14"/>
    </row>
    <row r="11121" spans="9:16" x14ac:dyDescent="0.25">
      <c r="I11121" s="14"/>
      <c r="J11121" s="14"/>
      <c r="K11121" s="14"/>
      <c r="L11121" s="14"/>
      <c r="M11121" s="14"/>
      <c r="N11121" s="14"/>
      <c r="O11121" s="14"/>
      <c r="P11121" s="14"/>
    </row>
    <row r="11122" spans="9:16" x14ac:dyDescent="0.25">
      <c r="I11122" s="14"/>
      <c r="J11122" s="14"/>
      <c r="K11122" s="14"/>
      <c r="L11122" s="14"/>
      <c r="M11122" s="14"/>
      <c r="N11122" s="14"/>
      <c r="O11122" s="14"/>
      <c r="P11122" s="14"/>
    </row>
    <row r="11123" spans="9:16" x14ac:dyDescent="0.25">
      <c r="I11123" s="14"/>
      <c r="J11123" s="14"/>
      <c r="K11123" s="14"/>
      <c r="L11123" s="14"/>
      <c r="M11123" s="14"/>
      <c r="N11123" s="14"/>
      <c r="O11123" s="14"/>
      <c r="P11123" s="14"/>
    </row>
    <row r="11124" spans="9:16" x14ac:dyDescent="0.25">
      <c r="I11124" s="14"/>
      <c r="J11124" s="14"/>
      <c r="K11124" s="14"/>
      <c r="L11124" s="14"/>
      <c r="M11124" s="14"/>
      <c r="N11124" s="14"/>
      <c r="O11124" s="14"/>
      <c r="P11124" s="14"/>
    </row>
    <row r="11125" spans="9:16" x14ac:dyDescent="0.25">
      <c r="I11125" s="14"/>
      <c r="J11125" s="14"/>
      <c r="K11125" s="14"/>
      <c r="L11125" s="14"/>
      <c r="M11125" s="14"/>
      <c r="N11125" s="14"/>
      <c r="O11125" s="14"/>
      <c r="P11125" s="14"/>
    </row>
    <row r="11126" spans="9:16" x14ac:dyDescent="0.25">
      <c r="I11126" s="14"/>
      <c r="J11126" s="14"/>
      <c r="K11126" s="14"/>
      <c r="L11126" s="14"/>
      <c r="M11126" s="14"/>
      <c r="N11126" s="14"/>
      <c r="O11126" s="14"/>
      <c r="P11126" s="14"/>
    </row>
    <row r="11127" spans="9:16" x14ac:dyDescent="0.25">
      <c r="I11127" s="14"/>
      <c r="J11127" s="14"/>
      <c r="K11127" s="14"/>
      <c r="L11127" s="14"/>
      <c r="M11127" s="14"/>
      <c r="N11127" s="14"/>
      <c r="O11127" s="14"/>
      <c r="P11127" s="14"/>
    </row>
    <row r="11128" spans="9:16" x14ac:dyDescent="0.25">
      <c r="I11128" s="14"/>
      <c r="J11128" s="14"/>
      <c r="K11128" s="14"/>
      <c r="L11128" s="14"/>
      <c r="M11128" s="14"/>
      <c r="N11128" s="14"/>
      <c r="O11128" s="14"/>
      <c r="P11128" s="14"/>
    </row>
    <row r="11129" spans="9:16" x14ac:dyDescent="0.25">
      <c r="I11129" s="14"/>
      <c r="J11129" s="14"/>
      <c r="K11129" s="14"/>
      <c r="L11129" s="14"/>
      <c r="M11129" s="14"/>
      <c r="N11129" s="14"/>
      <c r="O11129" s="14"/>
      <c r="P11129" s="14"/>
    </row>
    <row r="11130" spans="9:16" x14ac:dyDescent="0.25">
      <c r="I11130" s="14"/>
      <c r="J11130" s="14"/>
      <c r="K11130" s="14"/>
      <c r="L11130" s="14"/>
      <c r="M11130" s="14"/>
      <c r="N11130" s="14"/>
      <c r="O11130" s="14"/>
      <c r="P11130" s="14"/>
    </row>
    <row r="11131" spans="9:16" x14ac:dyDescent="0.25">
      <c r="I11131" s="14"/>
      <c r="J11131" s="14"/>
      <c r="K11131" s="14"/>
      <c r="L11131" s="14"/>
      <c r="M11131" s="14"/>
      <c r="N11131" s="14"/>
      <c r="O11131" s="14"/>
      <c r="P11131" s="14"/>
    </row>
    <row r="11132" spans="9:16" x14ac:dyDescent="0.25">
      <c r="I11132" s="14"/>
      <c r="J11132" s="14"/>
      <c r="K11132" s="14"/>
      <c r="L11132" s="14"/>
      <c r="M11132" s="14"/>
      <c r="N11132" s="14"/>
      <c r="O11132" s="14"/>
      <c r="P11132" s="14"/>
    </row>
    <row r="11133" spans="9:16" x14ac:dyDescent="0.25">
      <c r="I11133" s="14"/>
      <c r="J11133" s="14"/>
      <c r="K11133" s="14"/>
      <c r="L11133" s="14"/>
      <c r="M11133" s="14"/>
      <c r="N11133" s="14"/>
      <c r="O11133" s="14"/>
      <c r="P11133" s="14"/>
    </row>
    <row r="11134" spans="9:16" x14ac:dyDescent="0.25">
      <c r="I11134" s="14"/>
      <c r="J11134" s="14"/>
      <c r="K11134" s="14"/>
      <c r="L11134" s="14"/>
      <c r="M11134" s="14"/>
      <c r="N11134" s="14"/>
      <c r="O11134" s="14"/>
      <c r="P11134" s="14"/>
    </row>
    <row r="11135" spans="9:16" x14ac:dyDescent="0.25">
      <c r="I11135" s="14"/>
      <c r="J11135" s="14"/>
      <c r="K11135" s="14"/>
      <c r="L11135" s="14"/>
      <c r="M11135" s="14"/>
      <c r="N11135" s="14"/>
      <c r="O11135" s="14"/>
      <c r="P11135" s="14"/>
    </row>
    <row r="11136" spans="9:16" x14ac:dyDescent="0.25">
      <c r="I11136" s="14"/>
      <c r="J11136" s="14"/>
      <c r="K11136" s="14"/>
      <c r="L11136" s="14"/>
      <c r="M11136" s="14"/>
      <c r="N11136" s="14"/>
      <c r="O11136" s="14"/>
      <c r="P11136" s="14"/>
    </row>
    <row r="11137" spans="9:16" x14ac:dyDescent="0.25">
      <c r="I11137" s="14"/>
      <c r="J11137" s="14"/>
      <c r="K11137" s="14"/>
      <c r="L11137" s="14"/>
      <c r="M11137" s="14"/>
      <c r="N11137" s="14"/>
      <c r="O11137" s="14"/>
      <c r="P11137" s="14"/>
    </row>
    <row r="11138" spans="9:16" x14ac:dyDescent="0.25">
      <c r="I11138" s="14"/>
      <c r="J11138" s="14"/>
      <c r="K11138" s="14"/>
      <c r="L11138" s="14"/>
      <c r="M11138" s="14"/>
      <c r="N11138" s="14"/>
      <c r="O11138" s="14"/>
      <c r="P11138" s="14"/>
    </row>
    <row r="11139" spans="9:16" x14ac:dyDescent="0.25">
      <c r="I11139" s="14"/>
      <c r="J11139" s="14"/>
      <c r="K11139" s="14"/>
      <c r="L11139" s="14"/>
      <c r="M11139" s="14"/>
      <c r="N11139" s="14"/>
      <c r="O11139" s="14"/>
      <c r="P11139" s="14"/>
    </row>
    <row r="11140" spans="9:16" x14ac:dyDescent="0.25">
      <c r="I11140" s="14"/>
      <c r="J11140" s="14"/>
      <c r="K11140" s="14"/>
      <c r="L11140" s="14"/>
      <c r="M11140" s="14"/>
      <c r="N11140" s="14"/>
      <c r="O11140" s="14"/>
      <c r="P11140" s="14"/>
    </row>
    <row r="11141" spans="9:16" x14ac:dyDescent="0.25">
      <c r="I11141" s="14"/>
      <c r="J11141" s="14"/>
      <c r="K11141" s="14"/>
      <c r="L11141" s="14"/>
      <c r="M11141" s="14"/>
      <c r="N11141" s="14"/>
      <c r="O11141" s="14"/>
      <c r="P11141" s="14"/>
    </row>
    <row r="11142" spans="9:16" x14ac:dyDescent="0.25">
      <c r="I11142" s="14"/>
      <c r="J11142" s="14"/>
      <c r="K11142" s="14"/>
      <c r="L11142" s="14"/>
      <c r="M11142" s="14"/>
      <c r="N11142" s="14"/>
      <c r="O11142" s="14"/>
      <c r="P11142" s="14"/>
    </row>
    <row r="11143" spans="9:16" x14ac:dyDescent="0.25">
      <c r="I11143" s="14"/>
      <c r="J11143" s="14"/>
      <c r="K11143" s="14"/>
      <c r="L11143" s="14"/>
      <c r="M11143" s="14"/>
      <c r="N11143" s="14"/>
      <c r="O11143" s="14"/>
      <c r="P11143" s="14"/>
    </row>
    <row r="11144" spans="9:16" x14ac:dyDescent="0.25">
      <c r="I11144" s="14"/>
      <c r="J11144" s="14"/>
      <c r="K11144" s="14"/>
      <c r="L11144" s="14"/>
      <c r="M11144" s="14"/>
      <c r="N11144" s="14"/>
      <c r="O11144" s="14"/>
      <c r="P11144" s="14"/>
    </row>
    <row r="11145" spans="9:16" x14ac:dyDescent="0.25">
      <c r="I11145" s="14"/>
      <c r="J11145" s="14"/>
      <c r="K11145" s="14"/>
      <c r="L11145" s="14"/>
      <c r="M11145" s="14"/>
      <c r="N11145" s="14"/>
      <c r="O11145" s="14"/>
      <c r="P11145" s="14"/>
    </row>
    <row r="11146" spans="9:16" x14ac:dyDescent="0.25">
      <c r="I11146" s="14"/>
      <c r="J11146" s="14"/>
      <c r="K11146" s="14"/>
      <c r="L11146" s="14"/>
      <c r="M11146" s="14"/>
      <c r="N11146" s="14"/>
      <c r="O11146" s="14"/>
      <c r="P11146" s="14"/>
    </row>
    <row r="11147" spans="9:16" x14ac:dyDescent="0.25">
      <c r="I11147" s="14"/>
      <c r="J11147" s="14"/>
      <c r="K11147" s="14"/>
      <c r="L11147" s="14"/>
      <c r="M11147" s="14"/>
      <c r="N11147" s="14"/>
      <c r="O11147" s="14"/>
      <c r="P11147" s="14"/>
    </row>
    <row r="11148" spans="9:16" x14ac:dyDescent="0.25">
      <c r="I11148" s="14"/>
      <c r="J11148" s="14"/>
      <c r="K11148" s="14"/>
      <c r="L11148" s="14"/>
      <c r="M11148" s="14"/>
      <c r="N11148" s="14"/>
      <c r="O11148" s="14"/>
      <c r="P11148" s="14"/>
    </row>
    <row r="11149" spans="9:16" x14ac:dyDescent="0.25">
      <c r="I11149" s="14"/>
      <c r="J11149" s="14"/>
      <c r="K11149" s="14"/>
      <c r="L11149" s="14"/>
      <c r="M11149" s="14"/>
      <c r="N11149" s="14"/>
      <c r="O11149" s="14"/>
      <c r="P11149" s="14"/>
    </row>
    <row r="11150" spans="9:16" x14ac:dyDescent="0.25">
      <c r="I11150" s="14"/>
      <c r="J11150" s="14"/>
      <c r="K11150" s="14"/>
      <c r="L11150" s="14"/>
      <c r="M11150" s="14"/>
      <c r="N11150" s="14"/>
      <c r="O11150" s="14"/>
      <c r="P11150" s="14"/>
    </row>
    <row r="11151" spans="9:16" x14ac:dyDescent="0.25">
      <c r="I11151" s="14"/>
      <c r="J11151" s="14"/>
      <c r="K11151" s="14"/>
      <c r="L11151" s="14"/>
      <c r="M11151" s="14"/>
      <c r="N11151" s="14"/>
      <c r="O11151" s="14"/>
      <c r="P11151" s="14"/>
    </row>
    <row r="11152" spans="9:16" x14ac:dyDescent="0.25">
      <c r="I11152" s="14"/>
      <c r="J11152" s="14"/>
      <c r="K11152" s="14"/>
      <c r="L11152" s="14"/>
      <c r="M11152" s="14"/>
      <c r="N11152" s="14"/>
      <c r="O11152" s="14"/>
      <c r="P11152" s="14"/>
    </row>
    <row r="11153" spans="9:16" x14ac:dyDescent="0.25">
      <c r="I11153" s="14"/>
      <c r="J11153" s="14"/>
      <c r="K11153" s="14"/>
      <c r="L11153" s="14"/>
      <c r="M11153" s="14"/>
      <c r="N11153" s="14"/>
      <c r="O11153" s="14"/>
      <c r="P11153" s="14"/>
    </row>
    <row r="11154" spans="9:16" x14ac:dyDescent="0.25">
      <c r="I11154" s="14"/>
      <c r="J11154" s="14"/>
      <c r="K11154" s="14"/>
      <c r="L11154" s="14"/>
      <c r="M11154" s="14"/>
      <c r="N11154" s="14"/>
      <c r="O11154" s="14"/>
      <c r="P11154" s="14"/>
    </row>
    <row r="11155" spans="9:16" x14ac:dyDescent="0.25">
      <c r="I11155" s="14"/>
      <c r="J11155" s="14"/>
      <c r="K11155" s="14"/>
      <c r="L11155" s="14"/>
      <c r="M11155" s="14"/>
      <c r="N11155" s="14"/>
      <c r="O11155" s="14"/>
      <c r="P11155" s="14"/>
    </row>
    <row r="11156" spans="9:16" x14ac:dyDescent="0.25">
      <c r="I11156" s="14"/>
      <c r="J11156" s="14"/>
      <c r="K11156" s="14"/>
      <c r="L11156" s="14"/>
      <c r="M11156" s="14"/>
      <c r="N11156" s="14"/>
      <c r="O11156" s="14"/>
      <c r="P11156" s="14"/>
    </row>
    <row r="11157" spans="9:16" x14ac:dyDescent="0.25">
      <c r="I11157" s="14"/>
      <c r="J11157" s="14"/>
      <c r="K11157" s="14"/>
      <c r="L11157" s="14"/>
      <c r="M11157" s="14"/>
      <c r="N11157" s="14"/>
      <c r="O11157" s="14"/>
      <c r="P11157" s="14"/>
    </row>
    <row r="11158" spans="9:16" x14ac:dyDescent="0.25">
      <c r="I11158" s="14"/>
      <c r="J11158" s="14"/>
      <c r="K11158" s="14"/>
      <c r="L11158" s="14"/>
      <c r="M11158" s="14"/>
      <c r="N11158" s="14"/>
      <c r="O11158" s="14"/>
      <c r="P11158" s="14"/>
    </row>
    <row r="11159" spans="9:16" x14ac:dyDescent="0.25">
      <c r="I11159" s="14"/>
      <c r="J11159" s="14"/>
      <c r="K11159" s="14"/>
      <c r="L11159" s="14"/>
      <c r="M11159" s="14"/>
      <c r="N11159" s="14"/>
      <c r="O11159" s="14"/>
      <c r="P11159" s="14"/>
    </row>
    <row r="11160" spans="9:16" x14ac:dyDescent="0.25">
      <c r="I11160" s="14"/>
      <c r="J11160" s="14"/>
      <c r="K11160" s="14"/>
      <c r="L11160" s="14"/>
      <c r="M11160" s="14"/>
      <c r="N11160" s="14"/>
      <c r="O11160" s="14"/>
      <c r="P11160" s="14"/>
    </row>
    <row r="11161" spans="9:16" x14ac:dyDescent="0.25">
      <c r="I11161" s="14"/>
      <c r="J11161" s="14"/>
      <c r="K11161" s="14"/>
      <c r="L11161" s="14"/>
      <c r="M11161" s="14"/>
      <c r="N11161" s="14"/>
      <c r="O11161" s="14"/>
      <c r="P11161" s="14"/>
    </row>
    <row r="11162" spans="9:16" x14ac:dyDescent="0.25">
      <c r="I11162" s="14"/>
      <c r="J11162" s="14"/>
      <c r="K11162" s="14"/>
      <c r="L11162" s="14"/>
      <c r="M11162" s="14"/>
      <c r="N11162" s="14"/>
      <c r="O11162" s="14"/>
      <c r="P11162" s="14"/>
    </row>
    <row r="11163" spans="9:16" x14ac:dyDescent="0.25">
      <c r="I11163" s="14"/>
      <c r="J11163" s="14"/>
      <c r="K11163" s="14"/>
      <c r="L11163" s="14"/>
      <c r="M11163" s="14"/>
      <c r="N11163" s="14"/>
      <c r="O11163" s="14"/>
      <c r="P11163" s="14"/>
    </row>
    <row r="11164" spans="9:16" x14ac:dyDescent="0.25">
      <c r="I11164" s="14"/>
      <c r="J11164" s="14"/>
      <c r="K11164" s="14"/>
      <c r="L11164" s="14"/>
      <c r="M11164" s="14"/>
      <c r="N11164" s="14"/>
      <c r="O11164" s="14"/>
      <c r="P11164" s="14"/>
    </row>
    <row r="11165" spans="9:16" x14ac:dyDescent="0.25">
      <c r="I11165" s="14"/>
      <c r="J11165" s="14"/>
      <c r="K11165" s="14"/>
      <c r="L11165" s="14"/>
      <c r="M11165" s="14"/>
      <c r="N11165" s="14"/>
      <c r="O11165" s="14"/>
      <c r="P11165" s="14"/>
    </row>
    <row r="11166" spans="9:16" x14ac:dyDescent="0.25">
      <c r="I11166" s="14"/>
      <c r="J11166" s="14"/>
      <c r="K11166" s="14"/>
      <c r="L11166" s="14"/>
      <c r="M11166" s="14"/>
      <c r="N11166" s="14"/>
      <c r="O11166" s="14"/>
      <c r="P11166" s="14"/>
    </row>
    <row r="11167" spans="9:16" x14ac:dyDescent="0.25">
      <c r="I11167" s="14"/>
      <c r="J11167" s="14"/>
      <c r="K11167" s="14"/>
      <c r="L11167" s="14"/>
      <c r="M11167" s="14"/>
      <c r="N11167" s="14"/>
      <c r="O11167" s="14"/>
      <c r="P11167" s="14"/>
    </row>
    <row r="11168" spans="9:16" x14ac:dyDescent="0.25">
      <c r="I11168" s="14"/>
      <c r="J11168" s="14"/>
      <c r="K11168" s="14"/>
      <c r="L11168" s="14"/>
      <c r="M11168" s="14"/>
      <c r="N11168" s="14"/>
      <c r="O11168" s="14"/>
      <c r="P11168" s="14"/>
    </row>
    <row r="11169" spans="9:16" x14ac:dyDescent="0.25">
      <c r="I11169" s="14"/>
      <c r="J11169" s="14"/>
      <c r="K11169" s="14"/>
      <c r="L11169" s="14"/>
      <c r="M11169" s="14"/>
      <c r="N11169" s="14"/>
      <c r="O11169" s="14"/>
      <c r="P11169" s="14"/>
    </row>
    <row r="11170" spans="9:16" x14ac:dyDescent="0.25">
      <c r="I11170" s="14"/>
      <c r="J11170" s="14"/>
      <c r="K11170" s="14"/>
      <c r="L11170" s="14"/>
      <c r="M11170" s="14"/>
      <c r="N11170" s="14"/>
      <c r="O11170" s="14"/>
      <c r="P11170" s="14"/>
    </row>
    <row r="11171" spans="9:16" x14ac:dyDescent="0.25">
      <c r="I11171" s="14"/>
      <c r="J11171" s="14"/>
      <c r="K11171" s="14"/>
      <c r="L11171" s="14"/>
      <c r="M11171" s="14"/>
      <c r="N11171" s="14"/>
      <c r="O11171" s="14"/>
      <c r="P11171" s="14"/>
    </row>
    <row r="11172" spans="9:16" x14ac:dyDescent="0.25">
      <c r="I11172" s="14"/>
      <c r="J11172" s="14"/>
      <c r="K11172" s="14"/>
      <c r="L11172" s="14"/>
      <c r="M11172" s="14"/>
      <c r="N11172" s="14"/>
      <c r="O11172" s="14"/>
      <c r="P11172" s="14"/>
    </row>
    <row r="11173" spans="9:16" x14ac:dyDescent="0.25">
      <c r="I11173" s="14"/>
      <c r="J11173" s="14"/>
      <c r="K11173" s="14"/>
      <c r="L11173" s="14"/>
      <c r="M11173" s="14"/>
      <c r="N11173" s="14"/>
      <c r="O11173" s="14"/>
      <c r="P11173" s="14"/>
    </row>
    <row r="11174" spans="9:16" x14ac:dyDescent="0.25">
      <c r="I11174" s="14"/>
      <c r="J11174" s="14"/>
      <c r="K11174" s="14"/>
      <c r="L11174" s="14"/>
      <c r="M11174" s="14"/>
      <c r="N11174" s="14"/>
      <c r="O11174" s="14"/>
      <c r="P11174" s="14"/>
    </row>
    <row r="11175" spans="9:16" x14ac:dyDescent="0.25">
      <c r="I11175" s="14"/>
      <c r="J11175" s="14"/>
      <c r="K11175" s="14"/>
      <c r="L11175" s="14"/>
      <c r="M11175" s="14"/>
      <c r="N11175" s="14"/>
      <c r="O11175" s="14"/>
      <c r="P11175" s="14"/>
    </row>
    <row r="11176" spans="9:16" x14ac:dyDescent="0.25">
      <c r="I11176" s="14"/>
      <c r="J11176" s="14"/>
      <c r="K11176" s="14"/>
      <c r="L11176" s="14"/>
      <c r="M11176" s="14"/>
      <c r="N11176" s="14"/>
      <c r="O11176" s="14"/>
      <c r="P11176" s="14"/>
    </row>
    <row r="11177" spans="9:16" x14ac:dyDescent="0.25">
      <c r="I11177" s="14"/>
      <c r="J11177" s="14"/>
      <c r="K11177" s="14"/>
      <c r="L11177" s="14"/>
      <c r="M11177" s="14"/>
      <c r="N11177" s="14"/>
      <c r="O11177" s="14"/>
      <c r="P11177" s="14"/>
    </row>
    <row r="11178" spans="9:16" x14ac:dyDescent="0.25">
      <c r="I11178" s="14"/>
      <c r="J11178" s="14"/>
      <c r="K11178" s="14"/>
      <c r="L11178" s="14"/>
      <c r="M11178" s="14"/>
      <c r="N11178" s="14"/>
      <c r="O11178" s="14"/>
      <c r="P11178" s="14"/>
    </row>
    <row r="11179" spans="9:16" x14ac:dyDescent="0.25">
      <c r="I11179" s="14"/>
      <c r="J11179" s="14"/>
      <c r="K11179" s="14"/>
      <c r="L11179" s="14"/>
      <c r="M11179" s="14"/>
      <c r="N11179" s="14"/>
      <c r="O11179" s="14"/>
      <c r="P11179" s="14"/>
    </row>
    <row r="11180" spans="9:16" x14ac:dyDescent="0.25">
      <c r="I11180" s="14"/>
      <c r="J11180" s="14"/>
      <c r="K11180" s="14"/>
      <c r="L11180" s="14"/>
      <c r="M11180" s="14"/>
      <c r="N11180" s="14"/>
      <c r="O11180" s="14"/>
      <c r="P11180" s="14"/>
    </row>
    <row r="11181" spans="9:16" x14ac:dyDescent="0.25">
      <c r="I11181" s="14"/>
      <c r="J11181" s="14"/>
      <c r="K11181" s="14"/>
      <c r="L11181" s="14"/>
      <c r="M11181" s="14"/>
      <c r="N11181" s="14"/>
      <c r="O11181" s="14"/>
      <c r="P11181" s="14"/>
    </row>
    <row r="11182" spans="9:16" x14ac:dyDescent="0.25">
      <c r="I11182" s="14"/>
      <c r="J11182" s="14"/>
      <c r="K11182" s="14"/>
      <c r="L11182" s="14"/>
      <c r="M11182" s="14"/>
      <c r="N11182" s="14"/>
      <c r="O11182" s="14"/>
      <c r="P11182" s="14"/>
    </row>
    <row r="11183" spans="9:16" x14ac:dyDescent="0.25">
      <c r="I11183" s="14"/>
      <c r="J11183" s="14"/>
      <c r="K11183" s="14"/>
      <c r="L11183" s="14"/>
      <c r="M11183" s="14"/>
      <c r="N11183" s="14"/>
      <c r="O11183" s="14"/>
      <c r="P11183" s="14"/>
    </row>
    <row r="11184" spans="9:16" x14ac:dyDescent="0.25">
      <c r="I11184" s="14"/>
      <c r="J11184" s="14"/>
      <c r="K11184" s="14"/>
      <c r="L11184" s="14"/>
      <c r="M11184" s="14"/>
      <c r="N11184" s="14"/>
      <c r="O11184" s="14"/>
      <c r="P11184" s="14"/>
    </row>
    <row r="11185" spans="9:16" x14ac:dyDescent="0.25">
      <c r="I11185" s="14"/>
      <c r="J11185" s="14"/>
      <c r="K11185" s="14"/>
      <c r="L11185" s="14"/>
      <c r="M11185" s="14"/>
      <c r="N11185" s="14"/>
      <c r="O11185" s="14"/>
      <c r="P11185" s="14"/>
    </row>
    <row r="11186" spans="9:16" x14ac:dyDescent="0.25">
      <c r="I11186" s="14"/>
      <c r="J11186" s="14"/>
      <c r="K11186" s="14"/>
      <c r="L11186" s="14"/>
      <c r="M11186" s="14"/>
      <c r="N11186" s="14"/>
      <c r="O11186" s="14"/>
      <c r="P11186" s="14"/>
    </row>
    <row r="11187" spans="9:16" x14ac:dyDescent="0.25">
      <c r="I11187" s="14"/>
      <c r="J11187" s="14"/>
      <c r="K11187" s="14"/>
      <c r="L11187" s="14"/>
      <c r="M11187" s="14"/>
      <c r="N11187" s="14"/>
      <c r="O11187" s="14"/>
      <c r="P11187" s="14"/>
    </row>
    <row r="11188" spans="9:16" x14ac:dyDescent="0.25">
      <c r="I11188" s="14"/>
      <c r="J11188" s="14"/>
      <c r="K11188" s="14"/>
      <c r="L11188" s="14"/>
      <c r="M11188" s="14"/>
      <c r="N11188" s="14"/>
      <c r="O11188" s="14"/>
      <c r="P11188" s="14"/>
    </row>
    <row r="11189" spans="9:16" x14ac:dyDescent="0.25">
      <c r="I11189" s="14"/>
      <c r="J11189" s="14"/>
      <c r="K11189" s="14"/>
      <c r="L11189" s="14"/>
      <c r="M11189" s="14"/>
      <c r="N11189" s="14"/>
      <c r="O11189" s="14"/>
      <c r="P11189" s="14"/>
    </row>
    <row r="11190" spans="9:16" x14ac:dyDescent="0.25">
      <c r="I11190" s="14"/>
      <c r="J11190" s="14"/>
      <c r="K11190" s="14"/>
      <c r="L11190" s="14"/>
      <c r="M11190" s="14"/>
      <c r="N11190" s="14"/>
      <c r="O11190" s="14"/>
      <c r="P11190" s="14"/>
    </row>
    <row r="11191" spans="9:16" x14ac:dyDescent="0.25">
      <c r="I11191" s="14"/>
      <c r="J11191" s="14"/>
      <c r="K11191" s="14"/>
      <c r="L11191" s="14"/>
      <c r="M11191" s="14"/>
      <c r="N11191" s="14"/>
      <c r="O11191" s="14"/>
      <c r="P11191" s="14"/>
    </row>
    <row r="11192" spans="9:16" x14ac:dyDescent="0.25">
      <c r="I11192" s="14"/>
      <c r="J11192" s="14"/>
      <c r="K11192" s="14"/>
      <c r="L11192" s="14"/>
      <c r="M11192" s="14"/>
      <c r="N11192" s="14"/>
      <c r="O11192" s="14"/>
      <c r="P11192" s="14"/>
    </row>
    <row r="11193" spans="9:16" x14ac:dyDescent="0.25">
      <c r="I11193" s="14"/>
      <c r="J11193" s="14"/>
      <c r="K11193" s="14"/>
      <c r="L11193" s="14"/>
      <c r="M11193" s="14"/>
      <c r="N11193" s="14"/>
      <c r="O11193" s="14"/>
      <c r="P11193" s="14"/>
    </row>
    <row r="11194" spans="9:16" x14ac:dyDescent="0.25">
      <c r="I11194" s="14"/>
      <c r="J11194" s="14"/>
      <c r="K11194" s="14"/>
      <c r="L11194" s="14"/>
      <c r="M11194" s="14"/>
      <c r="N11194" s="14"/>
      <c r="O11194" s="14"/>
      <c r="P11194" s="14"/>
    </row>
    <row r="11195" spans="9:16" x14ac:dyDescent="0.25">
      <c r="I11195" s="14"/>
      <c r="J11195" s="14"/>
      <c r="K11195" s="14"/>
      <c r="L11195" s="14"/>
      <c r="M11195" s="14"/>
      <c r="N11195" s="14"/>
      <c r="O11195" s="14"/>
      <c r="P11195" s="14"/>
    </row>
    <row r="11196" spans="9:16" x14ac:dyDescent="0.25">
      <c r="I11196" s="14"/>
      <c r="J11196" s="14"/>
      <c r="K11196" s="14"/>
      <c r="L11196" s="14"/>
      <c r="M11196" s="14"/>
      <c r="N11196" s="14"/>
      <c r="O11196" s="14"/>
      <c r="P11196" s="14"/>
    </row>
    <row r="11197" spans="9:16" x14ac:dyDescent="0.25">
      <c r="I11197" s="14"/>
      <c r="J11197" s="14"/>
      <c r="K11197" s="14"/>
      <c r="L11197" s="14"/>
      <c r="M11197" s="14"/>
      <c r="N11197" s="14"/>
      <c r="O11197" s="14"/>
      <c r="P11197" s="14"/>
    </row>
    <row r="11198" spans="9:16" x14ac:dyDescent="0.25">
      <c r="I11198" s="14"/>
      <c r="J11198" s="14"/>
      <c r="K11198" s="14"/>
      <c r="L11198" s="14"/>
      <c r="M11198" s="14"/>
      <c r="N11198" s="14"/>
      <c r="O11198" s="14"/>
      <c r="P11198" s="14"/>
    </row>
    <row r="11199" spans="9:16" x14ac:dyDescent="0.25">
      <c r="I11199" s="14"/>
      <c r="J11199" s="14"/>
      <c r="K11199" s="14"/>
      <c r="L11199" s="14"/>
      <c r="M11199" s="14"/>
      <c r="N11199" s="14"/>
      <c r="O11199" s="14"/>
      <c r="P11199" s="14"/>
    </row>
    <row r="11200" spans="9:16" x14ac:dyDescent="0.25">
      <c r="I11200" s="14"/>
      <c r="J11200" s="14"/>
      <c r="K11200" s="14"/>
      <c r="L11200" s="14"/>
      <c r="M11200" s="14"/>
      <c r="N11200" s="14"/>
      <c r="O11200" s="14"/>
      <c r="P11200" s="14"/>
    </row>
    <row r="11201" spans="9:16" x14ac:dyDescent="0.25">
      <c r="I11201" s="14"/>
      <c r="J11201" s="14"/>
      <c r="K11201" s="14"/>
      <c r="L11201" s="14"/>
      <c r="M11201" s="14"/>
      <c r="N11201" s="14"/>
      <c r="O11201" s="14"/>
      <c r="P11201" s="14"/>
    </row>
    <row r="11202" spans="9:16" x14ac:dyDescent="0.25">
      <c r="I11202" s="14"/>
      <c r="J11202" s="14"/>
      <c r="K11202" s="14"/>
      <c r="L11202" s="14"/>
      <c r="M11202" s="14"/>
      <c r="N11202" s="14"/>
      <c r="O11202" s="14"/>
      <c r="P11202" s="14"/>
    </row>
    <row r="11203" spans="9:16" x14ac:dyDescent="0.25">
      <c r="I11203" s="14"/>
      <c r="J11203" s="14"/>
      <c r="K11203" s="14"/>
      <c r="L11203" s="14"/>
      <c r="M11203" s="14"/>
      <c r="N11203" s="14"/>
      <c r="O11203" s="14"/>
      <c r="P11203" s="14"/>
    </row>
    <row r="11204" spans="9:16" x14ac:dyDescent="0.25">
      <c r="I11204" s="14"/>
      <c r="J11204" s="14"/>
      <c r="K11204" s="14"/>
      <c r="L11204" s="14"/>
      <c r="M11204" s="14"/>
      <c r="N11204" s="14"/>
      <c r="O11204" s="14"/>
      <c r="P11204" s="14"/>
    </row>
    <row r="11205" spans="9:16" x14ac:dyDescent="0.25">
      <c r="I11205" s="14"/>
      <c r="J11205" s="14"/>
      <c r="K11205" s="14"/>
      <c r="L11205" s="14"/>
      <c r="M11205" s="14"/>
      <c r="N11205" s="14"/>
      <c r="O11205" s="14"/>
      <c r="P11205" s="14"/>
    </row>
    <row r="11206" spans="9:16" x14ac:dyDescent="0.25">
      <c r="I11206" s="14"/>
      <c r="J11206" s="14"/>
      <c r="K11206" s="14"/>
      <c r="L11206" s="14"/>
      <c r="M11206" s="14"/>
      <c r="N11206" s="14"/>
      <c r="O11206" s="14"/>
      <c r="P11206" s="14"/>
    </row>
    <row r="11207" spans="9:16" x14ac:dyDescent="0.25">
      <c r="I11207" s="14"/>
      <c r="J11207" s="14"/>
      <c r="K11207" s="14"/>
      <c r="L11207" s="14"/>
      <c r="M11207" s="14"/>
      <c r="N11207" s="14"/>
      <c r="O11207" s="14"/>
      <c r="P11207" s="14"/>
    </row>
    <row r="11208" spans="9:16" x14ac:dyDescent="0.25">
      <c r="I11208" s="14"/>
      <c r="J11208" s="14"/>
      <c r="K11208" s="14"/>
      <c r="L11208" s="14"/>
      <c r="M11208" s="14"/>
      <c r="N11208" s="14"/>
      <c r="O11208" s="14"/>
      <c r="P11208" s="14"/>
    </row>
    <row r="11209" spans="9:16" x14ac:dyDescent="0.25">
      <c r="I11209" s="14"/>
      <c r="J11209" s="14"/>
      <c r="K11209" s="14"/>
      <c r="L11209" s="14"/>
      <c r="M11209" s="14"/>
      <c r="N11209" s="14"/>
      <c r="O11209" s="14"/>
      <c r="P11209" s="14"/>
    </row>
    <row r="11210" spans="9:16" x14ac:dyDescent="0.25">
      <c r="I11210" s="14"/>
      <c r="J11210" s="14"/>
      <c r="K11210" s="14"/>
      <c r="L11210" s="14"/>
      <c r="M11210" s="14"/>
      <c r="N11210" s="14"/>
      <c r="O11210" s="14"/>
      <c r="P11210" s="14"/>
    </row>
    <row r="11211" spans="9:16" x14ac:dyDescent="0.25">
      <c r="I11211" s="14"/>
      <c r="J11211" s="14"/>
      <c r="K11211" s="14"/>
      <c r="L11211" s="14"/>
      <c r="M11211" s="14"/>
      <c r="N11211" s="14"/>
      <c r="O11211" s="14"/>
      <c r="P11211" s="14"/>
    </row>
    <row r="11212" spans="9:16" x14ac:dyDescent="0.25">
      <c r="I11212" s="14"/>
      <c r="J11212" s="14"/>
      <c r="K11212" s="14"/>
      <c r="L11212" s="14"/>
      <c r="M11212" s="14"/>
      <c r="N11212" s="14"/>
      <c r="O11212" s="14"/>
      <c r="P11212" s="14"/>
    </row>
    <row r="11213" spans="9:16" x14ac:dyDescent="0.25">
      <c r="I11213" s="14"/>
      <c r="J11213" s="14"/>
      <c r="K11213" s="14"/>
      <c r="L11213" s="14"/>
      <c r="M11213" s="14"/>
      <c r="N11213" s="14"/>
      <c r="O11213" s="14"/>
      <c r="P11213" s="14"/>
    </row>
    <row r="11214" spans="9:16" x14ac:dyDescent="0.25">
      <c r="I11214" s="14"/>
      <c r="J11214" s="14"/>
      <c r="K11214" s="14"/>
      <c r="L11214" s="14"/>
      <c r="M11214" s="14"/>
      <c r="N11214" s="14"/>
      <c r="O11214" s="14"/>
      <c r="P11214" s="14"/>
    </row>
    <row r="11215" spans="9:16" x14ac:dyDescent="0.25">
      <c r="I11215" s="14"/>
      <c r="J11215" s="14"/>
      <c r="K11215" s="14"/>
      <c r="L11215" s="14"/>
      <c r="M11215" s="14"/>
      <c r="N11215" s="14"/>
      <c r="O11215" s="14"/>
      <c r="P11215" s="14"/>
    </row>
    <row r="11216" spans="9:16" x14ac:dyDescent="0.25">
      <c r="I11216" s="14"/>
      <c r="J11216" s="14"/>
      <c r="K11216" s="14"/>
      <c r="L11216" s="14"/>
      <c r="M11216" s="14"/>
      <c r="N11216" s="14"/>
      <c r="O11216" s="14"/>
      <c r="P11216" s="14"/>
    </row>
    <row r="11217" spans="9:16" x14ac:dyDescent="0.25">
      <c r="I11217" s="14"/>
      <c r="J11217" s="14"/>
      <c r="K11217" s="14"/>
      <c r="L11217" s="14"/>
      <c r="M11217" s="14"/>
      <c r="N11217" s="14"/>
      <c r="O11217" s="14"/>
      <c r="P11217" s="14"/>
    </row>
    <row r="11218" spans="9:16" x14ac:dyDescent="0.25">
      <c r="I11218" s="14"/>
      <c r="J11218" s="14"/>
      <c r="K11218" s="14"/>
      <c r="L11218" s="14"/>
      <c r="M11218" s="14"/>
      <c r="N11218" s="14"/>
      <c r="O11218" s="14"/>
      <c r="P11218" s="14"/>
    </row>
    <row r="11219" spans="9:16" x14ac:dyDescent="0.25">
      <c r="I11219" s="14"/>
      <c r="J11219" s="14"/>
      <c r="K11219" s="14"/>
      <c r="L11219" s="14"/>
      <c r="M11219" s="14"/>
      <c r="N11219" s="14"/>
      <c r="O11219" s="14"/>
      <c r="P11219" s="14"/>
    </row>
    <row r="11220" spans="9:16" x14ac:dyDescent="0.25">
      <c r="I11220" s="14"/>
      <c r="J11220" s="14"/>
      <c r="K11220" s="14"/>
      <c r="L11220" s="14"/>
      <c r="M11220" s="14"/>
      <c r="N11220" s="14"/>
      <c r="O11220" s="14"/>
      <c r="P11220" s="14"/>
    </row>
    <row r="11221" spans="9:16" x14ac:dyDescent="0.25">
      <c r="I11221" s="14"/>
      <c r="J11221" s="14"/>
      <c r="K11221" s="14"/>
      <c r="L11221" s="14"/>
      <c r="M11221" s="14"/>
      <c r="N11221" s="14"/>
      <c r="O11221" s="14"/>
      <c r="P11221" s="14"/>
    </row>
    <row r="11222" spans="9:16" x14ac:dyDescent="0.25">
      <c r="I11222" s="14"/>
      <c r="J11222" s="14"/>
      <c r="K11222" s="14"/>
      <c r="L11222" s="14"/>
      <c r="M11222" s="14"/>
      <c r="N11222" s="14"/>
      <c r="O11222" s="14"/>
      <c r="P11222" s="14"/>
    </row>
    <row r="11223" spans="9:16" x14ac:dyDescent="0.25">
      <c r="I11223" s="14"/>
      <c r="J11223" s="14"/>
      <c r="K11223" s="14"/>
      <c r="L11223" s="14"/>
      <c r="M11223" s="14"/>
      <c r="N11223" s="14"/>
      <c r="O11223" s="14"/>
      <c r="P11223" s="14"/>
    </row>
    <row r="11224" spans="9:16" x14ac:dyDescent="0.25">
      <c r="I11224" s="14"/>
      <c r="J11224" s="14"/>
      <c r="K11224" s="14"/>
      <c r="L11224" s="14"/>
      <c r="M11224" s="14"/>
      <c r="N11224" s="14"/>
      <c r="O11224" s="14"/>
      <c r="P11224" s="14"/>
    </row>
    <row r="11225" spans="9:16" x14ac:dyDescent="0.25">
      <c r="I11225" s="14"/>
      <c r="J11225" s="14"/>
      <c r="K11225" s="14"/>
      <c r="L11225" s="14"/>
      <c r="M11225" s="14"/>
      <c r="N11225" s="14"/>
      <c r="O11225" s="14"/>
      <c r="P11225" s="14"/>
    </row>
    <row r="11226" spans="9:16" x14ac:dyDescent="0.25">
      <c r="I11226" s="14"/>
      <c r="J11226" s="14"/>
      <c r="K11226" s="14"/>
      <c r="L11226" s="14"/>
      <c r="M11226" s="14"/>
      <c r="N11226" s="14"/>
      <c r="O11226" s="14"/>
      <c r="P11226" s="14"/>
    </row>
    <row r="11227" spans="9:16" x14ac:dyDescent="0.25">
      <c r="I11227" s="14"/>
      <c r="J11227" s="14"/>
      <c r="K11227" s="14"/>
      <c r="L11227" s="14"/>
      <c r="M11227" s="14"/>
      <c r="N11227" s="14"/>
      <c r="O11227" s="14"/>
      <c r="P11227" s="14"/>
    </row>
    <row r="11228" spans="9:16" x14ac:dyDescent="0.25">
      <c r="I11228" s="14"/>
      <c r="J11228" s="14"/>
      <c r="K11228" s="14"/>
      <c r="L11228" s="14"/>
      <c r="M11228" s="14"/>
      <c r="N11228" s="14"/>
      <c r="O11228" s="14"/>
      <c r="P11228" s="14"/>
    </row>
    <row r="11229" spans="9:16" x14ac:dyDescent="0.25">
      <c r="I11229" s="14"/>
      <c r="J11229" s="14"/>
      <c r="K11229" s="14"/>
      <c r="L11229" s="14"/>
      <c r="M11229" s="14"/>
      <c r="N11229" s="14"/>
      <c r="O11229" s="14"/>
      <c r="P11229" s="14"/>
    </row>
    <row r="11230" spans="9:16" x14ac:dyDescent="0.25">
      <c r="I11230" s="14"/>
      <c r="J11230" s="14"/>
      <c r="K11230" s="14"/>
      <c r="L11230" s="14"/>
      <c r="M11230" s="14"/>
      <c r="N11230" s="14"/>
      <c r="O11230" s="14"/>
      <c r="P11230" s="14"/>
    </row>
    <row r="11231" spans="9:16" x14ac:dyDescent="0.25">
      <c r="I11231" s="14"/>
      <c r="J11231" s="14"/>
      <c r="K11231" s="14"/>
      <c r="L11231" s="14"/>
      <c r="M11231" s="14"/>
      <c r="N11231" s="14"/>
      <c r="O11231" s="14"/>
      <c r="P11231" s="14"/>
    </row>
    <row r="11232" spans="9:16" x14ac:dyDescent="0.25">
      <c r="I11232" s="14"/>
      <c r="J11232" s="14"/>
      <c r="K11232" s="14"/>
      <c r="L11232" s="14"/>
      <c r="M11232" s="14"/>
      <c r="N11232" s="14"/>
      <c r="O11232" s="14"/>
      <c r="P11232" s="14"/>
    </row>
    <row r="11233" spans="9:16" x14ac:dyDescent="0.25">
      <c r="I11233" s="14"/>
      <c r="J11233" s="14"/>
      <c r="K11233" s="14"/>
      <c r="L11233" s="14"/>
      <c r="M11233" s="14"/>
      <c r="N11233" s="14"/>
      <c r="O11233" s="14"/>
      <c r="P11233" s="14"/>
    </row>
    <row r="11234" spans="9:16" x14ac:dyDescent="0.25">
      <c r="I11234" s="14"/>
      <c r="J11234" s="14"/>
      <c r="K11234" s="14"/>
      <c r="L11234" s="14"/>
      <c r="M11234" s="14"/>
      <c r="N11234" s="14"/>
      <c r="O11234" s="14"/>
      <c r="P11234" s="14"/>
    </row>
    <row r="11235" spans="9:16" x14ac:dyDescent="0.25">
      <c r="I11235" s="14"/>
      <c r="J11235" s="14"/>
      <c r="K11235" s="14"/>
      <c r="L11235" s="14"/>
      <c r="M11235" s="14"/>
      <c r="N11235" s="14"/>
      <c r="O11235" s="14"/>
      <c r="P11235" s="14"/>
    </row>
    <row r="11236" spans="9:16" x14ac:dyDescent="0.25">
      <c r="I11236" s="14"/>
      <c r="J11236" s="14"/>
      <c r="K11236" s="14"/>
      <c r="L11236" s="14"/>
      <c r="M11236" s="14"/>
      <c r="N11236" s="14"/>
      <c r="O11236" s="14"/>
      <c r="P11236" s="14"/>
    </row>
    <row r="11237" spans="9:16" x14ac:dyDescent="0.25">
      <c r="I11237" s="14"/>
      <c r="J11237" s="14"/>
      <c r="K11237" s="14"/>
      <c r="L11237" s="14"/>
      <c r="M11237" s="14"/>
      <c r="N11237" s="14"/>
      <c r="O11237" s="14"/>
      <c r="P11237" s="14"/>
    </row>
    <row r="11238" spans="9:16" x14ac:dyDescent="0.25">
      <c r="I11238" s="14"/>
      <c r="J11238" s="14"/>
      <c r="K11238" s="14"/>
      <c r="L11238" s="14"/>
      <c r="M11238" s="14"/>
      <c r="N11238" s="14"/>
      <c r="O11238" s="14"/>
      <c r="P11238" s="14"/>
    </row>
    <row r="11239" spans="9:16" x14ac:dyDescent="0.25">
      <c r="I11239" s="14"/>
      <c r="J11239" s="14"/>
      <c r="K11239" s="14"/>
      <c r="L11239" s="14"/>
      <c r="M11239" s="14"/>
      <c r="N11239" s="14"/>
      <c r="O11239" s="14"/>
      <c r="P11239" s="14"/>
    </row>
    <row r="11240" spans="9:16" x14ac:dyDescent="0.25">
      <c r="I11240" s="14"/>
      <c r="J11240" s="14"/>
      <c r="K11240" s="14"/>
      <c r="L11240" s="14"/>
      <c r="M11240" s="14"/>
      <c r="N11240" s="14"/>
      <c r="O11240" s="14"/>
      <c r="P11240" s="14"/>
    </row>
    <row r="11241" spans="9:16" x14ac:dyDescent="0.25">
      <c r="I11241" s="14"/>
      <c r="J11241" s="14"/>
      <c r="K11241" s="14"/>
      <c r="L11241" s="14"/>
      <c r="M11241" s="14"/>
      <c r="N11241" s="14"/>
      <c r="O11241" s="14"/>
      <c r="P11241" s="14"/>
    </row>
    <row r="11242" spans="9:16" x14ac:dyDescent="0.25">
      <c r="I11242" s="14"/>
      <c r="J11242" s="14"/>
      <c r="K11242" s="14"/>
      <c r="L11242" s="14"/>
      <c r="M11242" s="14"/>
      <c r="N11242" s="14"/>
      <c r="O11242" s="14"/>
      <c r="P11242" s="14"/>
    </row>
    <row r="11243" spans="9:16" x14ac:dyDescent="0.25">
      <c r="I11243" s="14"/>
      <c r="J11243" s="14"/>
      <c r="K11243" s="14"/>
      <c r="L11243" s="14"/>
      <c r="M11243" s="14"/>
      <c r="N11243" s="14"/>
      <c r="O11243" s="14"/>
      <c r="P11243" s="14"/>
    </row>
    <row r="11244" spans="9:16" x14ac:dyDescent="0.25">
      <c r="I11244" s="14"/>
      <c r="J11244" s="14"/>
      <c r="K11244" s="14"/>
      <c r="L11244" s="14"/>
      <c r="M11244" s="14"/>
      <c r="N11244" s="14"/>
      <c r="O11244" s="14"/>
      <c r="P11244" s="14"/>
    </row>
    <row r="11245" spans="9:16" x14ac:dyDescent="0.25">
      <c r="I11245" s="14"/>
      <c r="J11245" s="14"/>
      <c r="K11245" s="14"/>
      <c r="L11245" s="14"/>
      <c r="M11245" s="14"/>
      <c r="N11245" s="14"/>
      <c r="O11245" s="14"/>
      <c r="P11245" s="14"/>
    </row>
    <row r="11246" spans="9:16" x14ac:dyDescent="0.25">
      <c r="I11246" s="14"/>
      <c r="J11246" s="14"/>
      <c r="K11246" s="14"/>
      <c r="L11246" s="14"/>
      <c r="M11246" s="14"/>
      <c r="N11246" s="14"/>
      <c r="O11246" s="14"/>
      <c r="P11246" s="14"/>
    </row>
    <row r="11247" spans="9:16" x14ac:dyDescent="0.25">
      <c r="I11247" s="14"/>
      <c r="J11247" s="14"/>
      <c r="K11247" s="14"/>
      <c r="L11247" s="14"/>
      <c r="M11247" s="14"/>
      <c r="N11247" s="14"/>
      <c r="O11247" s="14"/>
      <c r="P11247" s="14"/>
    </row>
    <row r="11248" spans="9:16" x14ac:dyDescent="0.25">
      <c r="I11248" s="14"/>
      <c r="J11248" s="14"/>
      <c r="K11248" s="14"/>
      <c r="L11248" s="14"/>
      <c r="M11248" s="14"/>
      <c r="N11248" s="14"/>
      <c r="O11248" s="14"/>
      <c r="P11248" s="14"/>
    </row>
    <row r="11249" spans="9:16" x14ac:dyDescent="0.25">
      <c r="I11249" s="14"/>
      <c r="J11249" s="14"/>
      <c r="K11249" s="14"/>
      <c r="L11249" s="14"/>
      <c r="M11249" s="14"/>
      <c r="N11249" s="14"/>
      <c r="O11249" s="14"/>
      <c r="P11249" s="14"/>
    </row>
    <row r="11250" spans="9:16" x14ac:dyDescent="0.25">
      <c r="I11250" s="14"/>
      <c r="J11250" s="14"/>
      <c r="K11250" s="14"/>
      <c r="L11250" s="14"/>
      <c r="M11250" s="14"/>
      <c r="N11250" s="14"/>
      <c r="O11250" s="14"/>
      <c r="P11250" s="14"/>
    </row>
    <row r="11251" spans="9:16" x14ac:dyDescent="0.25">
      <c r="I11251" s="14"/>
      <c r="J11251" s="14"/>
      <c r="K11251" s="14"/>
      <c r="L11251" s="14"/>
      <c r="M11251" s="14"/>
      <c r="N11251" s="14"/>
      <c r="O11251" s="14"/>
      <c r="P11251" s="14"/>
    </row>
    <row r="11252" spans="9:16" x14ac:dyDescent="0.25">
      <c r="I11252" s="14"/>
      <c r="J11252" s="14"/>
      <c r="K11252" s="14"/>
      <c r="L11252" s="14"/>
      <c r="M11252" s="14"/>
      <c r="N11252" s="14"/>
      <c r="O11252" s="14"/>
      <c r="P11252" s="14"/>
    </row>
    <row r="11253" spans="9:16" x14ac:dyDescent="0.25">
      <c r="I11253" s="14"/>
      <c r="J11253" s="14"/>
      <c r="K11253" s="14"/>
      <c r="L11253" s="14"/>
      <c r="M11253" s="14"/>
      <c r="N11253" s="14"/>
      <c r="O11253" s="14"/>
      <c r="P11253" s="14"/>
    </row>
    <row r="11254" spans="9:16" x14ac:dyDescent="0.25">
      <c r="I11254" s="14"/>
      <c r="J11254" s="14"/>
      <c r="K11254" s="14"/>
      <c r="L11254" s="14"/>
      <c r="M11254" s="14"/>
      <c r="N11254" s="14"/>
      <c r="O11254" s="14"/>
      <c r="P11254" s="14"/>
    </row>
    <row r="11255" spans="9:16" x14ac:dyDescent="0.25">
      <c r="I11255" s="14"/>
      <c r="J11255" s="14"/>
      <c r="K11255" s="14"/>
      <c r="L11255" s="14"/>
      <c r="M11255" s="14"/>
      <c r="N11255" s="14"/>
      <c r="O11255" s="14"/>
      <c r="P11255" s="14"/>
    </row>
    <row r="11256" spans="9:16" x14ac:dyDescent="0.25">
      <c r="I11256" s="14"/>
      <c r="J11256" s="14"/>
      <c r="K11256" s="14"/>
      <c r="L11256" s="14"/>
      <c r="M11256" s="14"/>
      <c r="N11256" s="14"/>
      <c r="O11256" s="14"/>
      <c r="P11256" s="14"/>
    </row>
    <row r="11257" spans="9:16" x14ac:dyDescent="0.25">
      <c r="I11257" s="14"/>
      <c r="J11257" s="14"/>
      <c r="K11257" s="14"/>
      <c r="L11257" s="14"/>
      <c r="M11257" s="14"/>
      <c r="N11257" s="14"/>
      <c r="O11257" s="14"/>
      <c r="P11257" s="14"/>
    </row>
    <row r="11258" spans="9:16" x14ac:dyDescent="0.25">
      <c r="I11258" s="14"/>
      <c r="J11258" s="14"/>
      <c r="K11258" s="14"/>
      <c r="L11258" s="14"/>
      <c r="M11258" s="14"/>
      <c r="N11258" s="14"/>
      <c r="O11258" s="14"/>
      <c r="P11258" s="14"/>
    </row>
    <row r="11259" spans="9:16" x14ac:dyDescent="0.25">
      <c r="I11259" s="14"/>
      <c r="J11259" s="14"/>
      <c r="K11259" s="14"/>
      <c r="L11259" s="14"/>
      <c r="M11259" s="14"/>
      <c r="N11259" s="14"/>
      <c r="O11259" s="14"/>
      <c r="P11259" s="14"/>
    </row>
    <row r="11260" spans="9:16" x14ac:dyDescent="0.25">
      <c r="I11260" s="14"/>
      <c r="J11260" s="14"/>
      <c r="K11260" s="14"/>
      <c r="L11260" s="14"/>
      <c r="M11260" s="14"/>
      <c r="N11260" s="14"/>
      <c r="O11260" s="14"/>
      <c r="P11260" s="14"/>
    </row>
    <row r="11261" spans="9:16" x14ac:dyDescent="0.25">
      <c r="I11261" s="14"/>
      <c r="J11261" s="14"/>
      <c r="K11261" s="14"/>
      <c r="L11261" s="14"/>
      <c r="M11261" s="14"/>
      <c r="N11261" s="14"/>
      <c r="O11261" s="14"/>
      <c r="P11261" s="14"/>
    </row>
    <row r="11262" spans="9:16" x14ac:dyDescent="0.25">
      <c r="I11262" s="14"/>
      <c r="J11262" s="14"/>
      <c r="K11262" s="14"/>
      <c r="L11262" s="14"/>
      <c r="M11262" s="14"/>
      <c r="N11262" s="14"/>
      <c r="O11262" s="14"/>
      <c r="P11262" s="14"/>
    </row>
    <row r="11263" spans="9:16" x14ac:dyDescent="0.25">
      <c r="I11263" s="14"/>
      <c r="J11263" s="14"/>
      <c r="K11263" s="14"/>
      <c r="L11263" s="14"/>
      <c r="M11263" s="14"/>
      <c r="N11263" s="14"/>
      <c r="O11263" s="14"/>
      <c r="P11263" s="14"/>
    </row>
    <row r="11264" spans="9:16" x14ac:dyDescent="0.25">
      <c r="I11264" s="14"/>
      <c r="J11264" s="14"/>
      <c r="K11264" s="14"/>
      <c r="L11264" s="14"/>
      <c r="M11264" s="14"/>
      <c r="N11264" s="14"/>
      <c r="O11264" s="14"/>
      <c r="P11264" s="14"/>
    </row>
    <row r="11265" spans="9:16" x14ac:dyDescent="0.25">
      <c r="I11265" s="14"/>
      <c r="J11265" s="14"/>
      <c r="K11265" s="14"/>
      <c r="L11265" s="14"/>
      <c r="M11265" s="14"/>
      <c r="N11265" s="14"/>
      <c r="O11265" s="14"/>
      <c r="P11265" s="14"/>
    </row>
    <row r="11266" spans="9:16" x14ac:dyDescent="0.25">
      <c r="I11266" s="14"/>
      <c r="J11266" s="14"/>
      <c r="K11266" s="14"/>
      <c r="L11266" s="14"/>
      <c r="M11266" s="14"/>
      <c r="N11266" s="14"/>
      <c r="O11266" s="14"/>
      <c r="P11266" s="14"/>
    </row>
    <row r="11267" spans="9:16" x14ac:dyDescent="0.25">
      <c r="I11267" s="14"/>
      <c r="J11267" s="14"/>
      <c r="K11267" s="14"/>
      <c r="L11267" s="14"/>
      <c r="M11267" s="14"/>
      <c r="N11267" s="14"/>
      <c r="O11267" s="14"/>
      <c r="P11267" s="14"/>
    </row>
    <row r="11268" spans="9:16" x14ac:dyDescent="0.25">
      <c r="I11268" s="14"/>
      <c r="J11268" s="14"/>
      <c r="K11268" s="14"/>
      <c r="L11268" s="14"/>
      <c r="M11268" s="14"/>
      <c r="N11268" s="14"/>
      <c r="O11268" s="14"/>
      <c r="P11268" s="14"/>
    </row>
    <row r="11269" spans="9:16" x14ac:dyDescent="0.25">
      <c r="I11269" s="14"/>
      <c r="J11269" s="14"/>
      <c r="K11269" s="14"/>
      <c r="L11269" s="14"/>
      <c r="M11269" s="14"/>
      <c r="N11269" s="14"/>
      <c r="O11269" s="14"/>
      <c r="P11269" s="14"/>
    </row>
    <row r="11270" spans="9:16" x14ac:dyDescent="0.25">
      <c r="I11270" s="14"/>
      <c r="J11270" s="14"/>
      <c r="K11270" s="14"/>
      <c r="L11270" s="14"/>
      <c r="M11270" s="14"/>
      <c r="N11270" s="14"/>
      <c r="O11270" s="14"/>
      <c r="P11270" s="14"/>
    </row>
    <row r="11271" spans="9:16" x14ac:dyDescent="0.25">
      <c r="I11271" s="14"/>
      <c r="J11271" s="14"/>
      <c r="K11271" s="14"/>
      <c r="L11271" s="14"/>
      <c r="M11271" s="14"/>
      <c r="N11271" s="14"/>
      <c r="O11271" s="14"/>
      <c r="P11271" s="14"/>
    </row>
    <row r="11272" spans="9:16" x14ac:dyDescent="0.25">
      <c r="I11272" s="14"/>
      <c r="J11272" s="14"/>
      <c r="K11272" s="14"/>
      <c r="L11272" s="14"/>
      <c r="M11272" s="14"/>
      <c r="N11272" s="14"/>
      <c r="O11272" s="14"/>
      <c r="P11272" s="14"/>
    </row>
    <row r="11273" spans="9:16" x14ac:dyDescent="0.25">
      <c r="I11273" s="14"/>
      <c r="J11273" s="14"/>
      <c r="K11273" s="14"/>
      <c r="L11273" s="14"/>
      <c r="M11273" s="14"/>
      <c r="N11273" s="14"/>
      <c r="O11273" s="14"/>
      <c r="P11273" s="14"/>
    </row>
    <row r="11274" spans="9:16" x14ac:dyDescent="0.25">
      <c r="I11274" s="14"/>
      <c r="J11274" s="14"/>
      <c r="K11274" s="14"/>
      <c r="L11274" s="14"/>
      <c r="M11274" s="14"/>
      <c r="N11274" s="14"/>
      <c r="O11274" s="14"/>
      <c r="P11274" s="14"/>
    </row>
    <row r="11275" spans="9:16" x14ac:dyDescent="0.25">
      <c r="I11275" s="14"/>
      <c r="J11275" s="14"/>
      <c r="K11275" s="14"/>
      <c r="L11275" s="14"/>
      <c r="M11275" s="14"/>
      <c r="N11275" s="14"/>
      <c r="O11275" s="14"/>
      <c r="P11275" s="14"/>
    </row>
    <row r="11276" spans="9:16" x14ac:dyDescent="0.25">
      <c r="I11276" s="14"/>
      <c r="J11276" s="14"/>
      <c r="K11276" s="14"/>
      <c r="L11276" s="14"/>
      <c r="M11276" s="14"/>
      <c r="N11276" s="14"/>
      <c r="O11276" s="14"/>
      <c r="P11276" s="14"/>
    </row>
    <row r="11277" spans="9:16" x14ac:dyDescent="0.25">
      <c r="I11277" s="14"/>
      <c r="J11277" s="14"/>
      <c r="K11277" s="14"/>
      <c r="L11277" s="14"/>
      <c r="M11277" s="14"/>
      <c r="N11277" s="14"/>
      <c r="O11277" s="14"/>
      <c r="P11277" s="14"/>
    </row>
    <row r="11278" spans="9:16" x14ac:dyDescent="0.25">
      <c r="I11278" s="14"/>
      <c r="J11278" s="14"/>
      <c r="K11278" s="14"/>
      <c r="L11278" s="14"/>
      <c r="M11278" s="14"/>
      <c r="N11278" s="14"/>
      <c r="O11278" s="14"/>
      <c r="P11278" s="14"/>
    </row>
    <row r="11279" spans="9:16" x14ac:dyDescent="0.25">
      <c r="I11279" s="14"/>
      <c r="J11279" s="14"/>
      <c r="K11279" s="14"/>
      <c r="L11279" s="14"/>
      <c r="M11279" s="14"/>
      <c r="N11279" s="14"/>
      <c r="O11279" s="14"/>
      <c r="P11279" s="14"/>
    </row>
    <row r="11280" spans="9:16" x14ac:dyDescent="0.25">
      <c r="I11280" s="14"/>
      <c r="J11280" s="14"/>
      <c r="K11280" s="14"/>
      <c r="L11280" s="14"/>
      <c r="M11280" s="14"/>
      <c r="N11280" s="14"/>
      <c r="O11280" s="14"/>
      <c r="P11280" s="14"/>
    </row>
    <row r="11281" spans="9:16" x14ac:dyDescent="0.25">
      <c r="I11281" s="14"/>
      <c r="J11281" s="14"/>
      <c r="K11281" s="14"/>
      <c r="L11281" s="14"/>
      <c r="M11281" s="14"/>
      <c r="N11281" s="14"/>
      <c r="O11281" s="14"/>
      <c r="P11281" s="14"/>
    </row>
    <row r="11282" spans="9:16" x14ac:dyDescent="0.25">
      <c r="I11282" s="14"/>
      <c r="J11282" s="14"/>
      <c r="K11282" s="14"/>
      <c r="L11282" s="14"/>
      <c r="M11282" s="14"/>
      <c r="N11282" s="14"/>
      <c r="O11282" s="14"/>
      <c r="P11282" s="14"/>
    </row>
    <row r="11283" spans="9:16" x14ac:dyDescent="0.25">
      <c r="I11283" s="14"/>
      <c r="J11283" s="14"/>
      <c r="K11283" s="14"/>
      <c r="L11283" s="14"/>
      <c r="M11283" s="14"/>
      <c r="N11283" s="14"/>
      <c r="O11283" s="14"/>
      <c r="P11283" s="14"/>
    </row>
    <row r="11284" spans="9:16" x14ac:dyDescent="0.25">
      <c r="I11284" s="14"/>
      <c r="J11284" s="14"/>
      <c r="K11284" s="14"/>
      <c r="L11284" s="14"/>
      <c r="M11284" s="14"/>
      <c r="N11284" s="14"/>
      <c r="O11284" s="14"/>
      <c r="P11284" s="14"/>
    </row>
    <row r="11285" spans="9:16" x14ac:dyDescent="0.25">
      <c r="I11285" s="14"/>
      <c r="J11285" s="14"/>
      <c r="K11285" s="14"/>
      <c r="L11285" s="14"/>
      <c r="M11285" s="14"/>
      <c r="N11285" s="14"/>
      <c r="O11285" s="14"/>
      <c r="P11285" s="14"/>
    </row>
    <row r="11286" spans="9:16" x14ac:dyDescent="0.25">
      <c r="I11286" s="14"/>
      <c r="J11286" s="14"/>
      <c r="K11286" s="14"/>
      <c r="L11286" s="14"/>
      <c r="M11286" s="14"/>
      <c r="N11286" s="14"/>
      <c r="O11286" s="14"/>
      <c r="P11286" s="14"/>
    </row>
    <row r="11287" spans="9:16" x14ac:dyDescent="0.25">
      <c r="I11287" s="14"/>
      <c r="J11287" s="14"/>
      <c r="K11287" s="14"/>
      <c r="L11287" s="14"/>
      <c r="M11287" s="14"/>
      <c r="N11287" s="14"/>
      <c r="O11287" s="14"/>
      <c r="P11287" s="14"/>
    </row>
    <row r="11288" spans="9:16" x14ac:dyDescent="0.25">
      <c r="I11288" s="14"/>
      <c r="J11288" s="14"/>
      <c r="K11288" s="14"/>
      <c r="L11288" s="14"/>
      <c r="M11288" s="14"/>
      <c r="N11288" s="14"/>
      <c r="O11288" s="14"/>
      <c r="P11288" s="14"/>
    </row>
    <row r="11289" spans="9:16" x14ac:dyDescent="0.25">
      <c r="I11289" s="14"/>
      <c r="J11289" s="14"/>
      <c r="K11289" s="14"/>
      <c r="L11289" s="14"/>
      <c r="M11289" s="14"/>
      <c r="N11289" s="14"/>
      <c r="O11289" s="14"/>
      <c r="P11289" s="14"/>
    </row>
    <row r="11290" spans="9:16" x14ac:dyDescent="0.25">
      <c r="I11290" s="14"/>
      <c r="J11290" s="14"/>
      <c r="K11290" s="14"/>
      <c r="L11290" s="14"/>
      <c r="M11290" s="14"/>
      <c r="N11290" s="14"/>
      <c r="O11290" s="14"/>
      <c r="P11290" s="14"/>
    </row>
    <row r="11291" spans="9:16" x14ac:dyDescent="0.25">
      <c r="I11291" s="14"/>
      <c r="J11291" s="14"/>
      <c r="K11291" s="14"/>
      <c r="L11291" s="14"/>
      <c r="M11291" s="14"/>
      <c r="N11291" s="14"/>
      <c r="O11291" s="14"/>
      <c r="P11291" s="14"/>
    </row>
    <row r="11292" spans="9:16" x14ac:dyDescent="0.25">
      <c r="I11292" s="14"/>
      <c r="J11292" s="14"/>
      <c r="K11292" s="14"/>
      <c r="L11292" s="14"/>
      <c r="M11292" s="14"/>
      <c r="N11292" s="14"/>
      <c r="O11292" s="14"/>
      <c r="P11292" s="14"/>
    </row>
    <row r="11293" spans="9:16" x14ac:dyDescent="0.25">
      <c r="I11293" s="14"/>
      <c r="J11293" s="14"/>
      <c r="K11293" s="14"/>
      <c r="L11293" s="14"/>
      <c r="M11293" s="14"/>
      <c r="N11293" s="14"/>
      <c r="O11293" s="14"/>
      <c r="P11293" s="14"/>
    </row>
    <row r="11294" spans="9:16" x14ac:dyDescent="0.25">
      <c r="I11294" s="14"/>
      <c r="J11294" s="14"/>
      <c r="K11294" s="14"/>
      <c r="L11294" s="14"/>
      <c r="M11294" s="14"/>
      <c r="N11294" s="14"/>
      <c r="O11294" s="14"/>
      <c r="P11294" s="14"/>
    </row>
    <row r="11295" spans="9:16" x14ac:dyDescent="0.25">
      <c r="I11295" s="14"/>
      <c r="J11295" s="14"/>
      <c r="K11295" s="14"/>
      <c r="L11295" s="14"/>
      <c r="M11295" s="14"/>
      <c r="N11295" s="14"/>
      <c r="O11295" s="14"/>
      <c r="P11295" s="14"/>
    </row>
    <row r="11296" spans="9:16" x14ac:dyDescent="0.25">
      <c r="I11296" s="14"/>
      <c r="J11296" s="14"/>
      <c r="K11296" s="14"/>
      <c r="L11296" s="14"/>
      <c r="M11296" s="14"/>
      <c r="N11296" s="14"/>
      <c r="O11296" s="14"/>
      <c r="P11296" s="14"/>
    </row>
    <row r="11297" spans="9:16" x14ac:dyDescent="0.25">
      <c r="I11297" s="14"/>
      <c r="J11297" s="14"/>
      <c r="K11297" s="14"/>
      <c r="L11297" s="14"/>
      <c r="M11297" s="14"/>
      <c r="N11297" s="14"/>
      <c r="O11297" s="14"/>
      <c r="P11297" s="14"/>
    </row>
    <row r="11298" spans="9:16" x14ac:dyDescent="0.25">
      <c r="I11298" s="14"/>
      <c r="J11298" s="14"/>
      <c r="K11298" s="14"/>
      <c r="L11298" s="14"/>
      <c r="M11298" s="14"/>
      <c r="N11298" s="14"/>
      <c r="O11298" s="14"/>
      <c r="P11298" s="14"/>
    </row>
    <row r="11299" spans="9:16" x14ac:dyDescent="0.25">
      <c r="I11299" s="14"/>
      <c r="J11299" s="14"/>
      <c r="K11299" s="14"/>
      <c r="L11299" s="14"/>
      <c r="M11299" s="14"/>
      <c r="N11299" s="14"/>
      <c r="O11299" s="14"/>
      <c r="P11299" s="14"/>
    </row>
    <row r="11300" spans="9:16" x14ac:dyDescent="0.25">
      <c r="I11300" s="14"/>
      <c r="J11300" s="14"/>
      <c r="K11300" s="14"/>
      <c r="L11300" s="14"/>
      <c r="M11300" s="14"/>
      <c r="N11300" s="14"/>
      <c r="O11300" s="14"/>
      <c r="P11300" s="14"/>
    </row>
    <row r="11301" spans="9:16" x14ac:dyDescent="0.25">
      <c r="I11301" s="14"/>
      <c r="J11301" s="14"/>
      <c r="K11301" s="14"/>
      <c r="L11301" s="14"/>
      <c r="M11301" s="14"/>
      <c r="N11301" s="14"/>
      <c r="O11301" s="14"/>
      <c r="P11301" s="14"/>
    </row>
    <row r="11302" spans="9:16" x14ac:dyDescent="0.25">
      <c r="I11302" s="14"/>
      <c r="J11302" s="14"/>
      <c r="K11302" s="14"/>
      <c r="L11302" s="14"/>
      <c r="M11302" s="14"/>
      <c r="N11302" s="14"/>
      <c r="O11302" s="14"/>
      <c r="P11302" s="14"/>
    </row>
    <row r="11303" spans="9:16" x14ac:dyDescent="0.25">
      <c r="I11303" s="14"/>
      <c r="J11303" s="14"/>
      <c r="K11303" s="14"/>
      <c r="L11303" s="14"/>
      <c r="M11303" s="14"/>
      <c r="N11303" s="14"/>
      <c r="O11303" s="14"/>
      <c r="P11303" s="14"/>
    </row>
    <row r="11304" spans="9:16" x14ac:dyDescent="0.25">
      <c r="I11304" s="14"/>
      <c r="J11304" s="14"/>
      <c r="K11304" s="14"/>
      <c r="L11304" s="14"/>
      <c r="M11304" s="14"/>
      <c r="N11304" s="14"/>
      <c r="O11304" s="14"/>
      <c r="P11304" s="14"/>
    </row>
    <row r="11305" spans="9:16" x14ac:dyDescent="0.25">
      <c r="I11305" s="14"/>
      <c r="J11305" s="14"/>
      <c r="K11305" s="14"/>
      <c r="L11305" s="14"/>
      <c r="M11305" s="14"/>
      <c r="N11305" s="14"/>
      <c r="O11305" s="14"/>
      <c r="P11305" s="14"/>
    </row>
    <row r="11306" spans="9:16" x14ac:dyDescent="0.25">
      <c r="I11306" s="14"/>
      <c r="J11306" s="14"/>
      <c r="K11306" s="14"/>
      <c r="L11306" s="14"/>
      <c r="M11306" s="14"/>
      <c r="N11306" s="14"/>
      <c r="O11306" s="14"/>
      <c r="P11306" s="14"/>
    </row>
    <row r="11307" spans="9:16" x14ac:dyDescent="0.25">
      <c r="I11307" s="14"/>
      <c r="J11307" s="14"/>
      <c r="K11307" s="14"/>
      <c r="L11307" s="14"/>
      <c r="M11307" s="14"/>
      <c r="N11307" s="14"/>
      <c r="O11307" s="14"/>
      <c r="P11307" s="14"/>
    </row>
    <row r="11308" spans="9:16" x14ac:dyDescent="0.25">
      <c r="I11308" s="14"/>
      <c r="J11308" s="14"/>
      <c r="K11308" s="14"/>
      <c r="L11308" s="14"/>
      <c r="M11308" s="14"/>
      <c r="N11308" s="14"/>
      <c r="O11308" s="14"/>
      <c r="P11308" s="14"/>
    </row>
    <row r="11309" spans="9:16" x14ac:dyDescent="0.25">
      <c r="I11309" s="14"/>
      <c r="J11309" s="14"/>
      <c r="K11309" s="14"/>
      <c r="L11309" s="14"/>
      <c r="M11309" s="14"/>
      <c r="N11309" s="14"/>
      <c r="O11309" s="14"/>
      <c r="P11309" s="14"/>
    </row>
    <row r="11310" spans="9:16" x14ac:dyDescent="0.25">
      <c r="I11310" s="14"/>
      <c r="J11310" s="14"/>
      <c r="K11310" s="14"/>
      <c r="L11310" s="14"/>
      <c r="M11310" s="14"/>
      <c r="N11310" s="14"/>
      <c r="O11310" s="14"/>
      <c r="P11310" s="14"/>
    </row>
    <row r="11311" spans="9:16" x14ac:dyDescent="0.25">
      <c r="I11311" s="14"/>
      <c r="J11311" s="14"/>
      <c r="K11311" s="14"/>
      <c r="L11311" s="14"/>
      <c r="M11311" s="14"/>
      <c r="N11311" s="14"/>
      <c r="O11311" s="14"/>
      <c r="P11311" s="14"/>
    </row>
    <row r="11312" spans="9:16" x14ac:dyDescent="0.25">
      <c r="I11312" s="14"/>
      <c r="J11312" s="14"/>
      <c r="K11312" s="14"/>
      <c r="L11312" s="14"/>
      <c r="M11312" s="14"/>
      <c r="N11312" s="14"/>
      <c r="O11312" s="14"/>
      <c r="P11312" s="14"/>
    </row>
    <row r="11313" spans="9:16" x14ac:dyDescent="0.25">
      <c r="I11313" s="14"/>
      <c r="J11313" s="14"/>
      <c r="K11313" s="14"/>
      <c r="L11313" s="14"/>
      <c r="M11313" s="14"/>
      <c r="N11313" s="14"/>
      <c r="O11313" s="14"/>
      <c r="P11313" s="14"/>
    </row>
    <row r="11314" spans="9:16" x14ac:dyDescent="0.25">
      <c r="I11314" s="14"/>
      <c r="J11314" s="14"/>
      <c r="K11314" s="14"/>
      <c r="L11314" s="14"/>
      <c r="M11314" s="14"/>
      <c r="N11314" s="14"/>
      <c r="O11314" s="14"/>
      <c r="P11314" s="14"/>
    </row>
    <row r="11315" spans="9:16" x14ac:dyDescent="0.25">
      <c r="I11315" s="14"/>
      <c r="J11315" s="14"/>
      <c r="K11315" s="14"/>
      <c r="L11315" s="14"/>
      <c r="M11315" s="14"/>
      <c r="N11315" s="14"/>
      <c r="O11315" s="14"/>
      <c r="P11315" s="14"/>
    </row>
    <row r="11316" spans="9:16" x14ac:dyDescent="0.25">
      <c r="I11316" s="14"/>
      <c r="J11316" s="14"/>
      <c r="K11316" s="14"/>
      <c r="L11316" s="14"/>
      <c r="M11316" s="14"/>
      <c r="N11316" s="14"/>
      <c r="O11316" s="14"/>
      <c r="P11316" s="14"/>
    </row>
    <row r="11317" spans="9:16" x14ac:dyDescent="0.25">
      <c r="I11317" s="14"/>
      <c r="J11317" s="14"/>
      <c r="K11317" s="14"/>
      <c r="L11317" s="14"/>
      <c r="M11317" s="14"/>
      <c r="N11317" s="14"/>
      <c r="O11317" s="14"/>
      <c r="P11317" s="14"/>
    </row>
    <row r="11318" spans="9:16" x14ac:dyDescent="0.25">
      <c r="I11318" s="14"/>
      <c r="J11318" s="14"/>
      <c r="K11318" s="14"/>
      <c r="L11318" s="14"/>
      <c r="M11318" s="14"/>
      <c r="N11318" s="14"/>
      <c r="O11318" s="14"/>
      <c r="P11318" s="14"/>
    </row>
    <row r="11319" spans="9:16" x14ac:dyDescent="0.25">
      <c r="I11319" s="14"/>
      <c r="J11319" s="14"/>
      <c r="K11319" s="14"/>
      <c r="L11319" s="14"/>
      <c r="M11319" s="14"/>
      <c r="N11319" s="14"/>
      <c r="O11319" s="14"/>
      <c r="P11319" s="14"/>
    </row>
    <row r="11320" spans="9:16" x14ac:dyDescent="0.25">
      <c r="I11320" s="14"/>
      <c r="J11320" s="14"/>
      <c r="K11320" s="14"/>
      <c r="L11320" s="14"/>
      <c r="M11320" s="14"/>
      <c r="N11320" s="14"/>
      <c r="O11320" s="14"/>
      <c r="P11320" s="14"/>
    </row>
    <row r="11321" spans="9:16" x14ac:dyDescent="0.25">
      <c r="I11321" s="14"/>
      <c r="J11321" s="14"/>
      <c r="K11321" s="14"/>
      <c r="L11321" s="14"/>
      <c r="M11321" s="14"/>
      <c r="N11321" s="14"/>
      <c r="O11321" s="14"/>
      <c r="P11321" s="14"/>
    </row>
    <row r="11322" spans="9:16" x14ac:dyDescent="0.25">
      <c r="I11322" s="14"/>
      <c r="J11322" s="14"/>
      <c r="K11322" s="14"/>
      <c r="L11322" s="14"/>
      <c r="M11322" s="14"/>
      <c r="N11322" s="14"/>
      <c r="O11322" s="14"/>
      <c r="P11322" s="14"/>
    </row>
    <row r="11323" spans="9:16" x14ac:dyDescent="0.25">
      <c r="I11323" s="14"/>
      <c r="J11323" s="14"/>
      <c r="K11323" s="14"/>
      <c r="L11323" s="14"/>
      <c r="M11323" s="14"/>
      <c r="N11323" s="14"/>
      <c r="O11323" s="14"/>
      <c r="P11323" s="14"/>
    </row>
    <row r="11324" spans="9:16" x14ac:dyDescent="0.25">
      <c r="I11324" s="14"/>
      <c r="J11324" s="14"/>
      <c r="K11324" s="14"/>
      <c r="L11324" s="14"/>
      <c r="M11324" s="14"/>
      <c r="N11324" s="14"/>
      <c r="O11324" s="14"/>
      <c r="P11324" s="14"/>
    </row>
    <row r="11325" spans="9:16" x14ac:dyDescent="0.25">
      <c r="I11325" s="14"/>
      <c r="J11325" s="14"/>
      <c r="K11325" s="14"/>
      <c r="L11325" s="14"/>
      <c r="M11325" s="14"/>
      <c r="N11325" s="14"/>
      <c r="O11325" s="14"/>
      <c r="P11325" s="14"/>
    </row>
    <row r="11326" spans="9:16" x14ac:dyDescent="0.25">
      <c r="I11326" s="14"/>
      <c r="J11326" s="14"/>
      <c r="K11326" s="14"/>
      <c r="L11326" s="14"/>
      <c r="M11326" s="14"/>
      <c r="N11326" s="14"/>
      <c r="O11326" s="14"/>
      <c r="P11326" s="14"/>
    </row>
    <row r="11327" spans="9:16" x14ac:dyDescent="0.25">
      <c r="I11327" s="14"/>
      <c r="J11327" s="14"/>
      <c r="K11327" s="14"/>
      <c r="L11327" s="14"/>
      <c r="M11327" s="14"/>
      <c r="N11327" s="14"/>
      <c r="O11327" s="14"/>
      <c r="P11327" s="14"/>
    </row>
    <row r="11328" spans="9:16" x14ac:dyDescent="0.25">
      <c r="I11328" s="14"/>
      <c r="J11328" s="14"/>
      <c r="K11328" s="14"/>
      <c r="L11328" s="14"/>
      <c r="M11328" s="14"/>
      <c r="N11328" s="14"/>
      <c r="O11328" s="14"/>
      <c r="P11328" s="14"/>
    </row>
    <row r="11329" spans="9:16" x14ac:dyDescent="0.25">
      <c r="I11329" s="14"/>
      <c r="J11329" s="14"/>
      <c r="K11329" s="14"/>
      <c r="L11329" s="14"/>
      <c r="M11329" s="14"/>
      <c r="N11329" s="14"/>
      <c r="O11329" s="14"/>
      <c r="P11329" s="14"/>
    </row>
    <row r="11330" spans="9:16" x14ac:dyDescent="0.25">
      <c r="I11330" s="14"/>
      <c r="J11330" s="14"/>
      <c r="K11330" s="14"/>
      <c r="L11330" s="14"/>
      <c r="M11330" s="14"/>
      <c r="N11330" s="14"/>
      <c r="O11330" s="14"/>
      <c r="P11330" s="14"/>
    </row>
    <row r="11331" spans="9:16" x14ac:dyDescent="0.25">
      <c r="I11331" s="14"/>
      <c r="J11331" s="14"/>
      <c r="K11331" s="14"/>
      <c r="L11331" s="14"/>
      <c r="M11331" s="14"/>
      <c r="N11331" s="14"/>
      <c r="O11331" s="14"/>
      <c r="P11331" s="14"/>
    </row>
    <row r="11332" spans="9:16" x14ac:dyDescent="0.25">
      <c r="I11332" s="14"/>
      <c r="J11332" s="14"/>
      <c r="K11332" s="14"/>
      <c r="L11332" s="14"/>
      <c r="M11332" s="14"/>
      <c r="N11332" s="14"/>
      <c r="O11332" s="14"/>
      <c r="P11332" s="14"/>
    </row>
    <row r="11333" spans="9:16" x14ac:dyDescent="0.25">
      <c r="I11333" s="14"/>
      <c r="J11333" s="14"/>
      <c r="K11333" s="14"/>
      <c r="L11333" s="14"/>
      <c r="M11333" s="14"/>
      <c r="N11333" s="14"/>
      <c r="O11333" s="14"/>
      <c r="P11333" s="14"/>
    </row>
    <row r="11334" spans="9:16" x14ac:dyDescent="0.25">
      <c r="I11334" s="14"/>
      <c r="J11334" s="14"/>
      <c r="K11334" s="14"/>
      <c r="L11334" s="14"/>
      <c r="M11334" s="14"/>
      <c r="N11334" s="14"/>
      <c r="O11334" s="14"/>
      <c r="P11334" s="14"/>
    </row>
    <row r="11335" spans="9:16" x14ac:dyDescent="0.25">
      <c r="I11335" s="14"/>
      <c r="J11335" s="14"/>
      <c r="K11335" s="14"/>
      <c r="L11335" s="14"/>
      <c r="M11335" s="14"/>
      <c r="N11335" s="14"/>
      <c r="O11335" s="14"/>
      <c r="P11335" s="14"/>
    </row>
    <row r="11336" spans="9:16" x14ac:dyDescent="0.25">
      <c r="I11336" s="14"/>
      <c r="J11336" s="14"/>
      <c r="K11336" s="14"/>
      <c r="L11336" s="14"/>
      <c r="M11336" s="14"/>
      <c r="N11336" s="14"/>
      <c r="O11336" s="14"/>
      <c r="P11336" s="14"/>
    </row>
    <row r="11337" spans="9:16" x14ac:dyDescent="0.25">
      <c r="I11337" s="14"/>
      <c r="J11337" s="14"/>
      <c r="K11337" s="14"/>
      <c r="L11337" s="14"/>
      <c r="M11337" s="14"/>
      <c r="N11337" s="14"/>
      <c r="O11337" s="14"/>
      <c r="P11337" s="14"/>
    </row>
    <row r="11338" spans="9:16" x14ac:dyDescent="0.25">
      <c r="I11338" s="14"/>
      <c r="J11338" s="14"/>
      <c r="K11338" s="14"/>
      <c r="L11338" s="14"/>
      <c r="M11338" s="14"/>
      <c r="N11338" s="14"/>
      <c r="O11338" s="14"/>
      <c r="P11338" s="14"/>
    </row>
    <row r="11339" spans="9:16" x14ac:dyDescent="0.25">
      <c r="I11339" s="14"/>
      <c r="J11339" s="14"/>
      <c r="K11339" s="14"/>
      <c r="L11339" s="14"/>
      <c r="M11339" s="14"/>
      <c r="N11339" s="14"/>
      <c r="O11339" s="14"/>
      <c r="P11339" s="14"/>
    </row>
    <row r="11340" spans="9:16" x14ac:dyDescent="0.25">
      <c r="I11340" s="14"/>
      <c r="J11340" s="14"/>
      <c r="K11340" s="14"/>
      <c r="L11340" s="14"/>
      <c r="M11340" s="14"/>
      <c r="N11340" s="14"/>
      <c r="O11340" s="14"/>
      <c r="P11340" s="14"/>
    </row>
    <row r="11341" spans="9:16" x14ac:dyDescent="0.25">
      <c r="I11341" s="14"/>
      <c r="J11341" s="14"/>
      <c r="K11341" s="14"/>
      <c r="L11341" s="14"/>
      <c r="M11341" s="14"/>
      <c r="N11341" s="14"/>
      <c r="O11341" s="14"/>
      <c r="P11341" s="14"/>
    </row>
    <row r="11342" spans="9:16" x14ac:dyDescent="0.25">
      <c r="I11342" s="14"/>
      <c r="J11342" s="14"/>
      <c r="K11342" s="14"/>
      <c r="L11342" s="14"/>
      <c r="M11342" s="14"/>
      <c r="N11342" s="14"/>
      <c r="O11342" s="14"/>
      <c r="P11342" s="14"/>
    </row>
    <row r="11343" spans="9:16" x14ac:dyDescent="0.25">
      <c r="I11343" s="14"/>
      <c r="J11343" s="14"/>
      <c r="K11343" s="14"/>
      <c r="L11343" s="14"/>
      <c r="M11343" s="14"/>
      <c r="N11343" s="14"/>
      <c r="O11343" s="14"/>
      <c r="P11343" s="14"/>
    </row>
    <row r="11344" spans="9:16" x14ac:dyDescent="0.25">
      <c r="I11344" s="14"/>
      <c r="J11344" s="14"/>
      <c r="K11344" s="14"/>
      <c r="L11344" s="14"/>
      <c r="M11344" s="14"/>
      <c r="N11344" s="14"/>
      <c r="O11344" s="14"/>
      <c r="P11344" s="14"/>
    </row>
    <row r="11345" spans="9:16" x14ac:dyDescent="0.25">
      <c r="I11345" s="14"/>
      <c r="J11345" s="14"/>
      <c r="K11345" s="14"/>
      <c r="L11345" s="14"/>
      <c r="M11345" s="14"/>
      <c r="N11345" s="14"/>
      <c r="O11345" s="14"/>
      <c r="P11345" s="14"/>
    </row>
    <row r="11346" spans="9:16" x14ac:dyDescent="0.25">
      <c r="I11346" s="14"/>
      <c r="J11346" s="14"/>
      <c r="K11346" s="14"/>
      <c r="L11346" s="14"/>
      <c r="M11346" s="14"/>
      <c r="N11346" s="14"/>
      <c r="O11346" s="14"/>
      <c r="P11346" s="14"/>
    </row>
    <row r="11347" spans="9:16" x14ac:dyDescent="0.25">
      <c r="I11347" s="14"/>
      <c r="J11347" s="14"/>
      <c r="K11347" s="14"/>
      <c r="L11347" s="14"/>
      <c r="M11347" s="14"/>
      <c r="N11347" s="14"/>
      <c r="O11347" s="14"/>
      <c r="P11347" s="14"/>
    </row>
    <row r="11348" spans="9:16" x14ac:dyDescent="0.25">
      <c r="I11348" s="14"/>
      <c r="J11348" s="14"/>
      <c r="K11348" s="14"/>
      <c r="L11348" s="14"/>
      <c r="M11348" s="14"/>
      <c r="N11348" s="14"/>
      <c r="O11348" s="14"/>
      <c r="P11348" s="14"/>
    </row>
    <row r="11349" spans="9:16" x14ac:dyDescent="0.25">
      <c r="I11349" s="14"/>
      <c r="J11349" s="14"/>
      <c r="K11349" s="14"/>
      <c r="L11349" s="14"/>
      <c r="M11349" s="14"/>
      <c r="N11349" s="14"/>
      <c r="O11349" s="14"/>
      <c r="P11349" s="14"/>
    </row>
    <row r="11350" spans="9:16" x14ac:dyDescent="0.25">
      <c r="I11350" s="14"/>
      <c r="J11350" s="14"/>
      <c r="K11350" s="14"/>
      <c r="L11350" s="14"/>
      <c r="M11350" s="14"/>
      <c r="N11350" s="14"/>
      <c r="O11350" s="14"/>
      <c r="P11350" s="14"/>
    </row>
    <row r="11351" spans="9:16" x14ac:dyDescent="0.25">
      <c r="I11351" s="14"/>
      <c r="J11351" s="14"/>
      <c r="K11351" s="14"/>
      <c r="L11351" s="14"/>
      <c r="M11351" s="14"/>
      <c r="N11351" s="14"/>
      <c r="O11351" s="14"/>
      <c r="P11351" s="14"/>
    </row>
    <row r="11352" spans="9:16" x14ac:dyDescent="0.25">
      <c r="I11352" s="14"/>
      <c r="J11352" s="14"/>
      <c r="K11352" s="14"/>
      <c r="L11352" s="14"/>
      <c r="M11352" s="14"/>
      <c r="N11352" s="14"/>
      <c r="O11352" s="14"/>
      <c r="P11352" s="14"/>
    </row>
    <row r="11353" spans="9:16" x14ac:dyDescent="0.25">
      <c r="I11353" s="14"/>
      <c r="J11353" s="14"/>
      <c r="K11353" s="14"/>
      <c r="L11353" s="14"/>
      <c r="M11353" s="14"/>
      <c r="N11353" s="14"/>
      <c r="O11353" s="14"/>
      <c r="P11353" s="14"/>
    </row>
    <row r="11354" spans="9:16" x14ac:dyDescent="0.25">
      <c r="I11354" s="14"/>
      <c r="J11354" s="14"/>
      <c r="K11354" s="14"/>
      <c r="L11354" s="14"/>
      <c r="M11354" s="14"/>
      <c r="N11354" s="14"/>
      <c r="O11354" s="14"/>
      <c r="P11354" s="14"/>
    </row>
    <row r="11355" spans="9:16" x14ac:dyDescent="0.25">
      <c r="I11355" s="14"/>
      <c r="J11355" s="14"/>
      <c r="K11355" s="14"/>
      <c r="L11355" s="14"/>
      <c r="M11355" s="14"/>
      <c r="N11355" s="14"/>
      <c r="O11355" s="14"/>
      <c r="P11355" s="14"/>
    </row>
    <row r="11356" spans="9:16" x14ac:dyDescent="0.25">
      <c r="I11356" s="14"/>
      <c r="J11356" s="14"/>
      <c r="K11356" s="14"/>
      <c r="L11356" s="14"/>
      <c r="M11356" s="14"/>
      <c r="N11356" s="14"/>
      <c r="O11356" s="14"/>
      <c r="P11356" s="14"/>
    </row>
    <row r="11357" spans="9:16" x14ac:dyDescent="0.25">
      <c r="I11357" s="14"/>
      <c r="J11357" s="14"/>
      <c r="K11357" s="14"/>
      <c r="L11357" s="14"/>
      <c r="M11357" s="14"/>
      <c r="N11357" s="14"/>
      <c r="O11357" s="14"/>
      <c r="P11357" s="14"/>
    </row>
    <row r="11358" spans="9:16" x14ac:dyDescent="0.25">
      <c r="I11358" s="14"/>
      <c r="J11358" s="14"/>
      <c r="K11358" s="14"/>
      <c r="L11358" s="14"/>
      <c r="M11358" s="14"/>
      <c r="N11358" s="14"/>
      <c r="O11358" s="14"/>
      <c r="P11358" s="14"/>
    </row>
    <row r="11359" spans="9:16" x14ac:dyDescent="0.25">
      <c r="I11359" s="14"/>
      <c r="J11359" s="14"/>
      <c r="K11359" s="14"/>
      <c r="L11359" s="14"/>
      <c r="M11359" s="14"/>
      <c r="N11359" s="14"/>
      <c r="O11359" s="14"/>
      <c r="P11359" s="14"/>
    </row>
    <row r="11360" spans="9:16" x14ac:dyDescent="0.25">
      <c r="I11360" s="14"/>
      <c r="J11360" s="14"/>
      <c r="K11360" s="14"/>
      <c r="L11360" s="14"/>
      <c r="M11360" s="14"/>
      <c r="N11360" s="14"/>
      <c r="O11360" s="14"/>
      <c r="P11360" s="14"/>
    </row>
    <row r="11361" spans="9:16" x14ac:dyDescent="0.25">
      <c r="I11361" s="14"/>
      <c r="J11361" s="14"/>
      <c r="K11361" s="14"/>
      <c r="L11361" s="14"/>
      <c r="M11361" s="14"/>
      <c r="N11361" s="14"/>
      <c r="O11361" s="14"/>
      <c r="P11361" s="14"/>
    </row>
    <row r="11362" spans="9:16" x14ac:dyDescent="0.25">
      <c r="I11362" s="14"/>
      <c r="J11362" s="14"/>
      <c r="K11362" s="14"/>
      <c r="L11362" s="14"/>
      <c r="M11362" s="14"/>
      <c r="N11362" s="14"/>
      <c r="O11362" s="14"/>
      <c r="P11362" s="14"/>
    </row>
    <row r="11363" spans="9:16" x14ac:dyDescent="0.25">
      <c r="I11363" s="14"/>
      <c r="J11363" s="14"/>
      <c r="K11363" s="14"/>
      <c r="L11363" s="14"/>
      <c r="M11363" s="14"/>
      <c r="N11363" s="14"/>
      <c r="O11363" s="14"/>
      <c r="P11363" s="14"/>
    </row>
    <row r="11364" spans="9:16" x14ac:dyDescent="0.25">
      <c r="I11364" s="14"/>
      <c r="J11364" s="14"/>
      <c r="K11364" s="14"/>
      <c r="L11364" s="14"/>
      <c r="M11364" s="14"/>
      <c r="N11364" s="14"/>
      <c r="O11364" s="14"/>
      <c r="P11364" s="14"/>
    </row>
    <row r="11365" spans="9:16" x14ac:dyDescent="0.25">
      <c r="I11365" s="14"/>
      <c r="J11365" s="14"/>
      <c r="K11365" s="14"/>
      <c r="L11365" s="14"/>
      <c r="M11365" s="14"/>
      <c r="N11365" s="14"/>
      <c r="O11365" s="14"/>
      <c r="P11365" s="14"/>
    </row>
    <row r="11366" spans="9:16" x14ac:dyDescent="0.25">
      <c r="I11366" s="14"/>
      <c r="J11366" s="14"/>
      <c r="K11366" s="14"/>
      <c r="L11366" s="14"/>
      <c r="M11366" s="14"/>
      <c r="N11366" s="14"/>
      <c r="O11366" s="14"/>
      <c r="P11366" s="14"/>
    </row>
    <row r="11367" spans="9:16" x14ac:dyDescent="0.25">
      <c r="I11367" s="14"/>
      <c r="J11367" s="14"/>
      <c r="K11367" s="14"/>
      <c r="L11367" s="14"/>
      <c r="M11367" s="14"/>
      <c r="N11367" s="14"/>
      <c r="O11367" s="14"/>
      <c r="P11367" s="14"/>
    </row>
    <row r="11368" spans="9:16" x14ac:dyDescent="0.25">
      <c r="I11368" s="14"/>
      <c r="J11368" s="14"/>
      <c r="K11368" s="14"/>
      <c r="L11368" s="14"/>
      <c r="M11368" s="14"/>
      <c r="N11368" s="14"/>
      <c r="O11368" s="14"/>
      <c r="P11368" s="14"/>
    </row>
    <row r="11369" spans="9:16" x14ac:dyDescent="0.25">
      <c r="I11369" s="14"/>
      <c r="J11369" s="14"/>
      <c r="K11369" s="14"/>
      <c r="L11369" s="14"/>
      <c r="M11369" s="14"/>
      <c r="N11369" s="14"/>
      <c r="O11369" s="14"/>
      <c r="P11369" s="14"/>
    </row>
    <row r="11370" spans="9:16" x14ac:dyDescent="0.25">
      <c r="I11370" s="14"/>
      <c r="J11370" s="14"/>
      <c r="K11370" s="14"/>
      <c r="L11370" s="14"/>
      <c r="M11370" s="14"/>
      <c r="N11370" s="14"/>
      <c r="O11370" s="14"/>
      <c r="P11370" s="14"/>
    </row>
    <row r="11371" spans="9:16" x14ac:dyDescent="0.25">
      <c r="I11371" s="14"/>
      <c r="J11371" s="14"/>
      <c r="K11371" s="14"/>
      <c r="L11371" s="14"/>
      <c r="M11371" s="14"/>
      <c r="N11371" s="14"/>
      <c r="O11371" s="14"/>
      <c r="P11371" s="14"/>
    </row>
    <row r="11372" spans="9:16" x14ac:dyDescent="0.25">
      <c r="I11372" s="14"/>
      <c r="J11372" s="14"/>
      <c r="K11372" s="14"/>
      <c r="L11372" s="14"/>
      <c r="M11372" s="14"/>
      <c r="N11372" s="14"/>
      <c r="O11372" s="14"/>
      <c r="P11372" s="14"/>
    </row>
    <row r="11373" spans="9:16" x14ac:dyDescent="0.25">
      <c r="I11373" s="14"/>
      <c r="J11373" s="14"/>
      <c r="K11373" s="14"/>
      <c r="L11373" s="14"/>
      <c r="M11373" s="14"/>
      <c r="N11373" s="14"/>
      <c r="O11373" s="14"/>
      <c r="P11373" s="14"/>
    </row>
    <row r="11374" spans="9:16" x14ac:dyDescent="0.25">
      <c r="I11374" s="14"/>
      <c r="J11374" s="14"/>
      <c r="K11374" s="14"/>
      <c r="L11374" s="14"/>
      <c r="M11374" s="14"/>
      <c r="N11374" s="14"/>
      <c r="O11374" s="14"/>
      <c r="P11374" s="14"/>
    </row>
    <row r="11375" spans="9:16" x14ac:dyDescent="0.25">
      <c r="I11375" s="14"/>
      <c r="J11375" s="14"/>
      <c r="K11375" s="14"/>
      <c r="L11375" s="14"/>
      <c r="M11375" s="14"/>
      <c r="N11375" s="14"/>
      <c r="O11375" s="14"/>
      <c r="P11375" s="14"/>
    </row>
    <row r="11376" spans="9:16" x14ac:dyDescent="0.25">
      <c r="I11376" s="14"/>
      <c r="J11376" s="14"/>
      <c r="K11376" s="14"/>
      <c r="L11376" s="14"/>
      <c r="M11376" s="14"/>
      <c r="N11376" s="14"/>
      <c r="O11376" s="14"/>
      <c r="P11376" s="14"/>
    </row>
    <row r="11377" spans="9:16" x14ac:dyDescent="0.25">
      <c r="I11377" s="14"/>
      <c r="J11377" s="14"/>
      <c r="K11377" s="14"/>
      <c r="L11377" s="14"/>
      <c r="M11377" s="14"/>
      <c r="N11377" s="14"/>
      <c r="O11377" s="14"/>
      <c r="P11377" s="14"/>
    </row>
    <row r="11378" spans="9:16" x14ac:dyDescent="0.25">
      <c r="I11378" s="14"/>
      <c r="J11378" s="14"/>
      <c r="K11378" s="14"/>
      <c r="L11378" s="14"/>
      <c r="M11378" s="14"/>
      <c r="N11378" s="14"/>
      <c r="O11378" s="14"/>
      <c r="P11378" s="14"/>
    </row>
    <row r="11379" spans="9:16" x14ac:dyDescent="0.25">
      <c r="I11379" s="14"/>
      <c r="J11379" s="14"/>
      <c r="K11379" s="14"/>
      <c r="L11379" s="14"/>
      <c r="M11379" s="14"/>
      <c r="N11379" s="14"/>
      <c r="O11379" s="14"/>
      <c r="P11379" s="14"/>
    </row>
    <row r="11380" spans="9:16" x14ac:dyDescent="0.25">
      <c r="I11380" s="14"/>
      <c r="J11380" s="14"/>
      <c r="K11380" s="14"/>
      <c r="L11380" s="14"/>
      <c r="M11380" s="14"/>
      <c r="N11380" s="14"/>
      <c r="O11380" s="14"/>
      <c r="P11380" s="14"/>
    </row>
    <row r="11381" spans="9:16" x14ac:dyDescent="0.25">
      <c r="I11381" s="14"/>
      <c r="J11381" s="14"/>
      <c r="K11381" s="14"/>
      <c r="L11381" s="14"/>
      <c r="M11381" s="14"/>
      <c r="N11381" s="14"/>
      <c r="O11381" s="14"/>
      <c r="P11381" s="14"/>
    </row>
    <row r="11382" spans="9:16" x14ac:dyDescent="0.25">
      <c r="I11382" s="14"/>
      <c r="J11382" s="14"/>
      <c r="K11382" s="14"/>
      <c r="L11382" s="14"/>
      <c r="M11382" s="14"/>
      <c r="N11382" s="14"/>
      <c r="O11382" s="14"/>
      <c r="P11382" s="14"/>
    </row>
    <row r="11383" spans="9:16" x14ac:dyDescent="0.25">
      <c r="I11383" s="14"/>
      <c r="J11383" s="14"/>
      <c r="K11383" s="14"/>
      <c r="L11383" s="14"/>
      <c r="M11383" s="14"/>
      <c r="N11383" s="14"/>
      <c r="O11383" s="14"/>
      <c r="P11383" s="14"/>
    </row>
    <row r="11384" spans="9:16" x14ac:dyDescent="0.25">
      <c r="I11384" s="14"/>
      <c r="J11384" s="14"/>
      <c r="K11384" s="14"/>
      <c r="L11384" s="14"/>
      <c r="M11384" s="14"/>
      <c r="N11384" s="14"/>
      <c r="O11384" s="14"/>
      <c r="P11384" s="14"/>
    </row>
    <row r="11385" spans="9:16" x14ac:dyDescent="0.25">
      <c r="I11385" s="14"/>
      <c r="J11385" s="14"/>
      <c r="K11385" s="14"/>
      <c r="L11385" s="14"/>
      <c r="M11385" s="14"/>
      <c r="N11385" s="14"/>
      <c r="O11385" s="14"/>
      <c r="P11385" s="14"/>
    </row>
    <row r="11386" spans="9:16" x14ac:dyDescent="0.25">
      <c r="I11386" s="14"/>
      <c r="J11386" s="14"/>
      <c r="K11386" s="14"/>
      <c r="L11386" s="14"/>
      <c r="M11386" s="14"/>
      <c r="N11386" s="14"/>
      <c r="O11386" s="14"/>
      <c r="P11386" s="14"/>
    </row>
    <row r="11387" spans="9:16" x14ac:dyDescent="0.25">
      <c r="I11387" s="14"/>
      <c r="J11387" s="14"/>
      <c r="K11387" s="14"/>
      <c r="L11387" s="14"/>
      <c r="M11387" s="14"/>
      <c r="N11387" s="14"/>
      <c r="O11387" s="14"/>
      <c r="P11387" s="14"/>
    </row>
    <row r="11388" spans="9:16" x14ac:dyDescent="0.25">
      <c r="I11388" s="14"/>
      <c r="J11388" s="14"/>
      <c r="K11388" s="14"/>
      <c r="L11388" s="14"/>
      <c r="M11388" s="14"/>
      <c r="N11388" s="14"/>
      <c r="O11388" s="14"/>
      <c r="P11388" s="14"/>
    </row>
    <row r="11389" spans="9:16" x14ac:dyDescent="0.25">
      <c r="I11389" s="14"/>
      <c r="J11389" s="14"/>
      <c r="K11389" s="14"/>
      <c r="L11389" s="14"/>
      <c r="M11389" s="14"/>
      <c r="N11389" s="14"/>
      <c r="O11389" s="14"/>
      <c r="P11389" s="14"/>
    </row>
    <row r="11390" spans="9:16" x14ac:dyDescent="0.25">
      <c r="I11390" s="14"/>
      <c r="J11390" s="14"/>
      <c r="K11390" s="14"/>
      <c r="L11390" s="14"/>
      <c r="M11390" s="14"/>
      <c r="N11390" s="14"/>
      <c r="O11390" s="14"/>
      <c r="P11390" s="14"/>
    </row>
    <row r="11391" spans="9:16" x14ac:dyDescent="0.25">
      <c r="I11391" s="14"/>
      <c r="J11391" s="14"/>
      <c r="K11391" s="14"/>
      <c r="L11391" s="14"/>
      <c r="M11391" s="14"/>
      <c r="N11391" s="14"/>
      <c r="O11391" s="14"/>
      <c r="P11391" s="14"/>
    </row>
    <row r="11392" spans="9:16" x14ac:dyDescent="0.25">
      <c r="I11392" s="14"/>
      <c r="J11392" s="14"/>
      <c r="K11392" s="14"/>
      <c r="L11392" s="14"/>
      <c r="M11392" s="14"/>
      <c r="N11392" s="14"/>
      <c r="O11392" s="14"/>
      <c r="P11392" s="14"/>
    </row>
    <row r="11393" spans="9:16" x14ac:dyDescent="0.25">
      <c r="I11393" s="14"/>
      <c r="J11393" s="14"/>
      <c r="K11393" s="14"/>
      <c r="L11393" s="14"/>
      <c r="M11393" s="14"/>
      <c r="N11393" s="14"/>
      <c r="O11393" s="14"/>
      <c r="P11393" s="14"/>
    </row>
    <row r="11394" spans="9:16" x14ac:dyDescent="0.25">
      <c r="I11394" s="14"/>
      <c r="J11394" s="14"/>
      <c r="K11394" s="14"/>
      <c r="L11394" s="14"/>
      <c r="M11394" s="14"/>
      <c r="N11394" s="14"/>
      <c r="O11394" s="14"/>
      <c r="P11394" s="14"/>
    </row>
    <row r="11395" spans="9:16" x14ac:dyDescent="0.25">
      <c r="I11395" s="14"/>
      <c r="J11395" s="14"/>
      <c r="K11395" s="14"/>
      <c r="L11395" s="14"/>
      <c r="M11395" s="14"/>
      <c r="N11395" s="14"/>
      <c r="O11395" s="14"/>
      <c r="P11395" s="14"/>
    </row>
    <row r="11396" spans="9:16" x14ac:dyDescent="0.25">
      <c r="I11396" s="14"/>
      <c r="J11396" s="14"/>
      <c r="K11396" s="14"/>
      <c r="L11396" s="14"/>
      <c r="M11396" s="14"/>
      <c r="N11396" s="14"/>
      <c r="O11396" s="14"/>
      <c r="P11396" s="14"/>
    </row>
    <row r="11397" spans="9:16" x14ac:dyDescent="0.25">
      <c r="I11397" s="14"/>
      <c r="J11397" s="14"/>
      <c r="K11397" s="14"/>
      <c r="L11397" s="14"/>
      <c r="M11397" s="14"/>
      <c r="N11397" s="14"/>
      <c r="O11397" s="14"/>
      <c r="P11397" s="14"/>
    </row>
    <row r="11398" spans="9:16" x14ac:dyDescent="0.25">
      <c r="I11398" s="14"/>
      <c r="J11398" s="14"/>
      <c r="K11398" s="14"/>
      <c r="L11398" s="14"/>
      <c r="M11398" s="14"/>
      <c r="N11398" s="14"/>
      <c r="O11398" s="14"/>
      <c r="P11398" s="14"/>
    </row>
    <row r="11399" spans="9:16" x14ac:dyDescent="0.25">
      <c r="I11399" s="14"/>
      <c r="J11399" s="14"/>
      <c r="K11399" s="14"/>
      <c r="L11399" s="14"/>
      <c r="M11399" s="14"/>
      <c r="N11399" s="14"/>
      <c r="O11399" s="14"/>
      <c r="P11399" s="14"/>
    </row>
    <row r="11400" spans="9:16" x14ac:dyDescent="0.25">
      <c r="I11400" s="14"/>
      <c r="J11400" s="14"/>
      <c r="K11400" s="14"/>
      <c r="L11400" s="14"/>
      <c r="M11400" s="14"/>
      <c r="N11400" s="14"/>
      <c r="O11400" s="14"/>
      <c r="P11400" s="14"/>
    </row>
    <row r="11401" spans="9:16" x14ac:dyDescent="0.25">
      <c r="I11401" s="14"/>
      <c r="J11401" s="14"/>
      <c r="K11401" s="14"/>
      <c r="L11401" s="14"/>
      <c r="M11401" s="14"/>
      <c r="N11401" s="14"/>
      <c r="O11401" s="14"/>
      <c r="P11401" s="14"/>
    </row>
    <row r="11402" spans="9:16" x14ac:dyDescent="0.25">
      <c r="I11402" s="14"/>
      <c r="J11402" s="14"/>
      <c r="K11402" s="14"/>
      <c r="L11402" s="14"/>
      <c r="M11402" s="14"/>
      <c r="N11402" s="14"/>
      <c r="O11402" s="14"/>
      <c r="P11402" s="14"/>
    </row>
    <row r="11403" spans="9:16" x14ac:dyDescent="0.25">
      <c r="I11403" s="14"/>
      <c r="J11403" s="14"/>
      <c r="K11403" s="14"/>
      <c r="L11403" s="14"/>
      <c r="M11403" s="14"/>
      <c r="N11403" s="14"/>
      <c r="O11403" s="14"/>
      <c r="P11403" s="14"/>
    </row>
    <row r="11404" spans="9:16" x14ac:dyDescent="0.25">
      <c r="I11404" s="14"/>
      <c r="J11404" s="14"/>
      <c r="K11404" s="14"/>
      <c r="L11404" s="14"/>
      <c r="M11404" s="14"/>
      <c r="N11404" s="14"/>
      <c r="O11404" s="14"/>
      <c r="P11404" s="14"/>
    </row>
    <row r="11405" spans="9:16" x14ac:dyDescent="0.25">
      <c r="I11405" s="14"/>
      <c r="J11405" s="14"/>
      <c r="K11405" s="14"/>
      <c r="L11405" s="14"/>
      <c r="M11405" s="14"/>
      <c r="N11405" s="14"/>
      <c r="O11405" s="14"/>
      <c r="P11405" s="14"/>
    </row>
    <row r="11406" spans="9:16" x14ac:dyDescent="0.25">
      <c r="I11406" s="14"/>
      <c r="J11406" s="14"/>
      <c r="K11406" s="14"/>
      <c r="L11406" s="14"/>
      <c r="M11406" s="14"/>
      <c r="N11406" s="14"/>
      <c r="O11406" s="14"/>
      <c r="P11406" s="14"/>
    </row>
    <row r="11407" spans="9:16" x14ac:dyDescent="0.25">
      <c r="I11407" s="14"/>
      <c r="J11407" s="14"/>
      <c r="K11407" s="14"/>
      <c r="L11407" s="14"/>
      <c r="M11407" s="14"/>
      <c r="N11407" s="14"/>
      <c r="O11407" s="14"/>
      <c r="P11407" s="14"/>
    </row>
    <row r="11408" spans="9:16" x14ac:dyDescent="0.25">
      <c r="I11408" s="14"/>
      <c r="J11408" s="14"/>
      <c r="K11408" s="14"/>
      <c r="L11408" s="14"/>
      <c r="M11408" s="14"/>
      <c r="N11408" s="14"/>
      <c r="O11408" s="14"/>
      <c r="P11408" s="14"/>
    </row>
    <row r="11409" spans="9:16" x14ac:dyDescent="0.25">
      <c r="I11409" s="14"/>
      <c r="J11409" s="14"/>
      <c r="K11409" s="14"/>
      <c r="L11409" s="14"/>
      <c r="M11409" s="14"/>
      <c r="N11409" s="14"/>
      <c r="O11409" s="14"/>
      <c r="P11409" s="14"/>
    </row>
    <row r="11410" spans="9:16" x14ac:dyDescent="0.25">
      <c r="I11410" s="14"/>
      <c r="J11410" s="14"/>
      <c r="K11410" s="14"/>
      <c r="L11410" s="14"/>
      <c r="M11410" s="14"/>
      <c r="N11410" s="14"/>
      <c r="O11410" s="14"/>
      <c r="P11410" s="14"/>
    </row>
    <row r="11411" spans="9:16" x14ac:dyDescent="0.25">
      <c r="I11411" s="14"/>
      <c r="J11411" s="14"/>
      <c r="K11411" s="14"/>
      <c r="L11411" s="14"/>
      <c r="M11411" s="14"/>
      <c r="N11411" s="14"/>
      <c r="O11411" s="14"/>
      <c r="P11411" s="14"/>
    </row>
    <row r="11412" spans="9:16" x14ac:dyDescent="0.25">
      <c r="I11412" s="14"/>
      <c r="J11412" s="14"/>
      <c r="K11412" s="14"/>
      <c r="L11412" s="14"/>
      <c r="M11412" s="14"/>
      <c r="N11412" s="14"/>
      <c r="O11412" s="14"/>
      <c r="P11412" s="14"/>
    </row>
    <row r="11413" spans="9:16" x14ac:dyDescent="0.25">
      <c r="I11413" s="14"/>
      <c r="J11413" s="14"/>
      <c r="K11413" s="14"/>
      <c r="L11413" s="14"/>
      <c r="M11413" s="14"/>
      <c r="N11413" s="14"/>
      <c r="O11413" s="14"/>
      <c r="P11413" s="14"/>
    </row>
    <row r="11414" spans="9:16" x14ac:dyDescent="0.25">
      <c r="I11414" s="14"/>
      <c r="J11414" s="14"/>
      <c r="K11414" s="14"/>
      <c r="L11414" s="14"/>
      <c r="M11414" s="14"/>
      <c r="N11414" s="14"/>
      <c r="O11414" s="14"/>
      <c r="P11414" s="14"/>
    </row>
    <row r="11415" spans="9:16" x14ac:dyDescent="0.25">
      <c r="I11415" s="14"/>
      <c r="J11415" s="14"/>
      <c r="K11415" s="14"/>
      <c r="L11415" s="14"/>
      <c r="M11415" s="14"/>
      <c r="N11415" s="14"/>
      <c r="O11415" s="14"/>
      <c r="P11415" s="14"/>
    </row>
    <row r="11416" spans="9:16" x14ac:dyDescent="0.25">
      <c r="I11416" s="14"/>
      <c r="J11416" s="14"/>
      <c r="K11416" s="14"/>
      <c r="L11416" s="14"/>
      <c r="M11416" s="14"/>
      <c r="N11416" s="14"/>
      <c r="O11416" s="14"/>
      <c r="P11416" s="14"/>
    </row>
    <row r="11417" spans="9:16" x14ac:dyDescent="0.25">
      <c r="I11417" s="14"/>
      <c r="J11417" s="14"/>
      <c r="K11417" s="14"/>
      <c r="L11417" s="14"/>
      <c r="M11417" s="14"/>
      <c r="N11417" s="14"/>
      <c r="O11417" s="14"/>
      <c r="P11417" s="14"/>
    </row>
    <row r="11418" spans="9:16" x14ac:dyDescent="0.25">
      <c r="I11418" s="14"/>
      <c r="J11418" s="14"/>
      <c r="K11418" s="14"/>
      <c r="L11418" s="14"/>
      <c r="M11418" s="14"/>
      <c r="N11418" s="14"/>
      <c r="O11418" s="14"/>
      <c r="P11418" s="14"/>
    </row>
    <row r="11419" spans="9:16" x14ac:dyDescent="0.25">
      <c r="I11419" s="14"/>
      <c r="J11419" s="14"/>
      <c r="K11419" s="14"/>
      <c r="L11419" s="14"/>
      <c r="M11419" s="14"/>
      <c r="N11419" s="14"/>
      <c r="O11419" s="14"/>
      <c r="P11419" s="14"/>
    </row>
    <row r="11420" spans="9:16" x14ac:dyDescent="0.25">
      <c r="I11420" s="14"/>
      <c r="J11420" s="14"/>
      <c r="K11420" s="14"/>
      <c r="L11420" s="14"/>
      <c r="M11420" s="14"/>
      <c r="N11420" s="14"/>
      <c r="O11420" s="14"/>
      <c r="P11420" s="14"/>
    </row>
    <row r="11421" spans="9:16" x14ac:dyDescent="0.25">
      <c r="I11421" s="14"/>
      <c r="J11421" s="14"/>
      <c r="K11421" s="14"/>
      <c r="L11421" s="14"/>
      <c r="M11421" s="14"/>
      <c r="N11421" s="14"/>
      <c r="O11421" s="14"/>
      <c r="P11421" s="14"/>
    </row>
    <row r="11422" spans="9:16" x14ac:dyDescent="0.25">
      <c r="I11422" s="14"/>
      <c r="J11422" s="14"/>
      <c r="K11422" s="14"/>
      <c r="L11422" s="14"/>
      <c r="M11422" s="14"/>
      <c r="N11422" s="14"/>
      <c r="O11422" s="14"/>
      <c r="P11422" s="14"/>
    </row>
    <row r="11423" spans="9:16" x14ac:dyDescent="0.25">
      <c r="I11423" s="14"/>
      <c r="J11423" s="14"/>
      <c r="K11423" s="14"/>
      <c r="L11423" s="14"/>
      <c r="M11423" s="14"/>
      <c r="N11423" s="14"/>
      <c r="O11423" s="14"/>
      <c r="P11423" s="14"/>
    </row>
    <row r="11424" spans="9:16" x14ac:dyDescent="0.25">
      <c r="I11424" s="14"/>
      <c r="J11424" s="14"/>
      <c r="K11424" s="14"/>
      <c r="L11424" s="14"/>
      <c r="M11424" s="14"/>
      <c r="N11424" s="14"/>
      <c r="O11424" s="14"/>
      <c r="P11424" s="14"/>
    </row>
    <row r="11425" spans="9:16" x14ac:dyDescent="0.25">
      <c r="I11425" s="14"/>
      <c r="J11425" s="14"/>
      <c r="K11425" s="14"/>
      <c r="L11425" s="14"/>
      <c r="M11425" s="14"/>
      <c r="N11425" s="14"/>
      <c r="O11425" s="14"/>
      <c r="P11425" s="14"/>
    </row>
    <row r="11426" spans="9:16" x14ac:dyDescent="0.25">
      <c r="I11426" s="14"/>
      <c r="J11426" s="14"/>
      <c r="K11426" s="14"/>
      <c r="L11426" s="14"/>
      <c r="M11426" s="14"/>
      <c r="N11426" s="14"/>
      <c r="O11426" s="14"/>
      <c r="P11426" s="14"/>
    </row>
    <row r="11427" spans="9:16" x14ac:dyDescent="0.25">
      <c r="I11427" s="14"/>
      <c r="J11427" s="14"/>
      <c r="K11427" s="14"/>
      <c r="L11427" s="14"/>
      <c r="M11427" s="14"/>
      <c r="N11427" s="14"/>
      <c r="O11427" s="14"/>
      <c r="P11427" s="14"/>
    </row>
    <row r="11428" spans="9:16" x14ac:dyDescent="0.25">
      <c r="I11428" s="14"/>
      <c r="J11428" s="14"/>
      <c r="K11428" s="14"/>
      <c r="L11428" s="14"/>
      <c r="M11428" s="14"/>
      <c r="N11428" s="14"/>
      <c r="O11428" s="14"/>
      <c r="P11428" s="14"/>
    </row>
    <row r="11429" spans="9:16" x14ac:dyDescent="0.25">
      <c r="I11429" s="14"/>
      <c r="J11429" s="14"/>
      <c r="K11429" s="14"/>
      <c r="L11429" s="14"/>
      <c r="M11429" s="14"/>
      <c r="N11429" s="14"/>
      <c r="O11429" s="14"/>
      <c r="P11429" s="14"/>
    </row>
    <row r="11430" spans="9:16" x14ac:dyDescent="0.25">
      <c r="I11430" s="14"/>
      <c r="J11430" s="14"/>
      <c r="K11430" s="14"/>
      <c r="L11430" s="14"/>
      <c r="M11430" s="14"/>
      <c r="N11430" s="14"/>
      <c r="O11430" s="14"/>
      <c r="P11430" s="14"/>
    </row>
    <row r="11431" spans="9:16" x14ac:dyDescent="0.25">
      <c r="I11431" s="14"/>
      <c r="J11431" s="14"/>
      <c r="K11431" s="14"/>
      <c r="L11431" s="14"/>
      <c r="M11431" s="14"/>
      <c r="N11431" s="14"/>
      <c r="O11431" s="14"/>
      <c r="P11431" s="14"/>
    </row>
    <row r="11432" spans="9:16" x14ac:dyDescent="0.25">
      <c r="I11432" s="14"/>
      <c r="J11432" s="14"/>
      <c r="K11432" s="14"/>
      <c r="L11432" s="14"/>
      <c r="M11432" s="14"/>
      <c r="N11432" s="14"/>
      <c r="O11432" s="14"/>
      <c r="P11432" s="14"/>
    </row>
    <row r="11433" spans="9:16" x14ac:dyDescent="0.25">
      <c r="I11433" s="14"/>
      <c r="J11433" s="14"/>
      <c r="K11433" s="14"/>
      <c r="L11433" s="14"/>
      <c r="M11433" s="14"/>
      <c r="N11433" s="14"/>
      <c r="O11433" s="14"/>
      <c r="P11433" s="14"/>
    </row>
    <row r="11434" spans="9:16" x14ac:dyDescent="0.25">
      <c r="I11434" s="14"/>
      <c r="J11434" s="14"/>
      <c r="K11434" s="14"/>
      <c r="L11434" s="14"/>
      <c r="M11434" s="14"/>
      <c r="N11434" s="14"/>
      <c r="O11434" s="14"/>
      <c r="P11434" s="14"/>
    </row>
    <row r="11435" spans="9:16" x14ac:dyDescent="0.25">
      <c r="I11435" s="14"/>
      <c r="J11435" s="14"/>
      <c r="K11435" s="14"/>
      <c r="L11435" s="14"/>
      <c r="M11435" s="14"/>
      <c r="N11435" s="14"/>
      <c r="O11435" s="14"/>
      <c r="P11435" s="14"/>
    </row>
    <row r="11436" spans="9:16" x14ac:dyDescent="0.25">
      <c r="I11436" s="14"/>
      <c r="J11436" s="14"/>
      <c r="K11436" s="14"/>
      <c r="L11436" s="14"/>
      <c r="M11436" s="14"/>
      <c r="N11436" s="14"/>
      <c r="O11436" s="14"/>
      <c r="P11436" s="14"/>
    </row>
    <row r="11437" spans="9:16" x14ac:dyDescent="0.25">
      <c r="I11437" s="14"/>
      <c r="J11437" s="14"/>
      <c r="K11437" s="14"/>
      <c r="L11437" s="14"/>
      <c r="M11437" s="14"/>
      <c r="N11437" s="14"/>
      <c r="O11437" s="14"/>
      <c r="P11437" s="14"/>
    </row>
    <row r="11438" spans="9:16" x14ac:dyDescent="0.25">
      <c r="I11438" s="14"/>
      <c r="J11438" s="14"/>
      <c r="K11438" s="14"/>
      <c r="L11438" s="14"/>
      <c r="M11438" s="14"/>
      <c r="N11438" s="14"/>
      <c r="O11438" s="14"/>
      <c r="P11438" s="14"/>
    </row>
    <row r="11439" spans="9:16" x14ac:dyDescent="0.25">
      <c r="I11439" s="14"/>
      <c r="J11439" s="14"/>
      <c r="K11439" s="14"/>
      <c r="L11439" s="14"/>
      <c r="M11439" s="14"/>
      <c r="N11439" s="14"/>
      <c r="O11439" s="14"/>
      <c r="P11439" s="14"/>
    </row>
    <row r="11440" spans="9:16" x14ac:dyDescent="0.25">
      <c r="I11440" s="14"/>
      <c r="J11440" s="14"/>
      <c r="K11440" s="14"/>
      <c r="L11440" s="14"/>
      <c r="M11440" s="14"/>
      <c r="N11440" s="14"/>
      <c r="O11440" s="14"/>
      <c r="P11440" s="14"/>
    </row>
    <row r="11441" spans="9:16" x14ac:dyDescent="0.25">
      <c r="I11441" s="14"/>
      <c r="J11441" s="14"/>
      <c r="K11441" s="14"/>
      <c r="L11441" s="14"/>
      <c r="M11441" s="14"/>
      <c r="N11441" s="14"/>
      <c r="O11441" s="14"/>
      <c r="P11441" s="14"/>
    </row>
    <row r="11442" spans="9:16" x14ac:dyDescent="0.25">
      <c r="I11442" s="14"/>
      <c r="J11442" s="14"/>
      <c r="K11442" s="14"/>
      <c r="L11442" s="14"/>
      <c r="M11442" s="14"/>
      <c r="N11442" s="14"/>
      <c r="O11442" s="14"/>
      <c r="P11442" s="14"/>
    </row>
    <row r="11443" spans="9:16" x14ac:dyDescent="0.25">
      <c r="I11443" s="14"/>
      <c r="J11443" s="14"/>
      <c r="K11443" s="14"/>
      <c r="L11443" s="14"/>
      <c r="M11443" s="14"/>
      <c r="N11443" s="14"/>
      <c r="O11443" s="14"/>
      <c r="P11443" s="14"/>
    </row>
    <row r="11444" spans="9:16" x14ac:dyDescent="0.25">
      <c r="I11444" s="14"/>
      <c r="J11444" s="14"/>
      <c r="K11444" s="14"/>
      <c r="L11444" s="14"/>
      <c r="M11444" s="14"/>
      <c r="N11444" s="14"/>
      <c r="O11444" s="14"/>
      <c r="P11444" s="14"/>
    </row>
    <row r="11445" spans="9:16" x14ac:dyDescent="0.25">
      <c r="I11445" s="14"/>
      <c r="J11445" s="14"/>
      <c r="K11445" s="14"/>
      <c r="L11445" s="14"/>
      <c r="M11445" s="14"/>
      <c r="N11445" s="14"/>
      <c r="O11445" s="14"/>
      <c r="P11445" s="14"/>
    </row>
    <row r="11446" spans="9:16" x14ac:dyDescent="0.25">
      <c r="I11446" s="14"/>
      <c r="J11446" s="14"/>
      <c r="K11446" s="14"/>
      <c r="L11446" s="14"/>
      <c r="M11446" s="14"/>
      <c r="N11446" s="14"/>
      <c r="O11446" s="14"/>
      <c r="P11446" s="14"/>
    </row>
    <row r="11447" spans="9:16" x14ac:dyDescent="0.25">
      <c r="I11447" s="14"/>
      <c r="J11447" s="14"/>
      <c r="K11447" s="14"/>
      <c r="L11447" s="14"/>
      <c r="M11447" s="14"/>
      <c r="N11447" s="14"/>
      <c r="O11447" s="14"/>
      <c r="P11447" s="14"/>
    </row>
    <row r="11448" spans="9:16" x14ac:dyDescent="0.25">
      <c r="I11448" s="14"/>
      <c r="J11448" s="14"/>
      <c r="K11448" s="14"/>
      <c r="L11448" s="14"/>
      <c r="M11448" s="14"/>
      <c r="N11448" s="14"/>
      <c r="O11448" s="14"/>
      <c r="P11448" s="14"/>
    </row>
    <row r="11449" spans="9:16" x14ac:dyDescent="0.25">
      <c r="I11449" s="14"/>
      <c r="J11449" s="14"/>
      <c r="K11449" s="14"/>
      <c r="L11449" s="14"/>
      <c r="M11449" s="14"/>
      <c r="N11449" s="14"/>
      <c r="O11449" s="14"/>
      <c r="P11449" s="14"/>
    </row>
    <row r="11450" spans="9:16" x14ac:dyDescent="0.25">
      <c r="I11450" s="14"/>
      <c r="J11450" s="14"/>
      <c r="K11450" s="14"/>
      <c r="L11450" s="14"/>
      <c r="M11450" s="14"/>
      <c r="N11450" s="14"/>
      <c r="O11450" s="14"/>
      <c r="P11450" s="14"/>
    </row>
    <row r="11451" spans="9:16" x14ac:dyDescent="0.25">
      <c r="I11451" s="14"/>
      <c r="J11451" s="14"/>
      <c r="K11451" s="14"/>
      <c r="L11451" s="14"/>
      <c r="M11451" s="14"/>
      <c r="N11451" s="14"/>
      <c r="O11451" s="14"/>
      <c r="P11451" s="14"/>
    </row>
    <row r="11452" spans="9:16" x14ac:dyDescent="0.25">
      <c r="I11452" s="14"/>
      <c r="J11452" s="14"/>
      <c r="K11452" s="14"/>
      <c r="L11452" s="14"/>
      <c r="M11452" s="14"/>
      <c r="N11452" s="14"/>
      <c r="O11452" s="14"/>
      <c r="P11452" s="14"/>
    </row>
    <row r="11453" spans="9:16" x14ac:dyDescent="0.25">
      <c r="I11453" s="14"/>
      <c r="J11453" s="14"/>
      <c r="K11453" s="14"/>
      <c r="L11453" s="14"/>
      <c r="M11453" s="14"/>
      <c r="N11453" s="14"/>
      <c r="O11453" s="14"/>
      <c r="P11453" s="14"/>
    </row>
    <row r="11454" spans="9:16" x14ac:dyDescent="0.25">
      <c r="I11454" s="14"/>
      <c r="J11454" s="14"/>
      <c r="K11454" s="14"/>
      <c r="L11454" s="14"/>
      <c r="M11454" s="14"/>
      <c r="N11454" s="14"/>
      <c r="O11454" s="14"/>
      <c r="P11454" s="14"/>
    </row>
    <row r="11455" spans="9:16" x14ac:dyDescent="0.25">
      <c r="I11455" s="14"/>
      <c r="J11455" s="14"/>
      <c r="K11455" s="14"/>
      <c r="L11455" s="14"/>
      <c r="M11455" s="14"/>
      <c r="N11455" s="14"/>
      <c r="O11455" s="14"/>
      <c r="P11455" s="14"/>
    </row>
    <row r="11456" spans="9:16" x14ac:dyDescent="0.25">
      <c r="I11456" s="14"/>
      <c r="J11456" s="14"/>
      <c r="K11456" s="14"/>
      <c r="L11456" s="14"/>
      <c r="M11456" s="14"/>
      <c r="N11456" s="14"/>
      <c r="O11456" s="14"/>
      <c r="P11456" s="14"/>
    </row>
    <row r="11457" spans="9:16" x14ac:dyDescent="0.25">
      <c r="I11457" s="14"/>
      <c r="J11457" s="14"/>
      <c r="K11457" s="14"/>
      <c r="L11457" s="14"/>
      <c r="M11457" s="14"/>
      <c r="N11457" s="14"/>
      <c r="O11457" s="14"/>
      <c r="P11457" s="14"/>
    </row>
    <row r="11458" spans="9:16" x14ac:dyDescent="0.25">
      <c r="I11458" s="14"/>
      <c r="J11458" s="14"/>
      <c r="K11458" s="14"/>
      <c r="L11458" s="14"/>
      <c r="M11458" s="14"/>
      <c r="N11458" s="14"/>
      <c r="O11458" s="14"/>
      <c r="P11458" s="14"/>
    </row>
    <row r="11459" spans="9:16" x14ac:dyDescent="0.25">
      <c r="I11459" s="14"/>
      <c r="J11459" s="14"/>
      <c r="K11459" s="14"/>
      <c r="L11459" s="14"/>
      <c r="M11459" s="14"/>
      <c r="N11459" s="14"/>
      <c r="O11459" s="14"/>
      <c r="P11459" s="14"/>
    </row>
    <row r="11460" spans="9:16" x14ac:dyDescent="0.25">
      <c r="I11460" s="14"/>
      <c r="J11460" s="14"/>
      <c r="K11460" s="14"/>
      <c r="L11460" s="14"/>
      <c r="M11460" s="14"/>
      <c r="N11460" s="14"/>
      <c r="O11460" s="14"/>
      <c r="P11460" s="14"/>
    </row>
    <row r="11461" spans="9:16" x14ac:dyDescent="0.25">
      <c r="I11461" s="14"/>
      <c r="J11461" s="14"/>
      <c r="K11461" s="14"/>
      <c r="L11461" s="14"/>
      <c r="M11461" s="14"/>
      <c r="N11461" s="14"/>
      <c r="O11461" s="14"/>
      <c r="P11461" s="14"/>
    </row>
    <row r="11462" spans="9:16" x14ac:dyDescent="0.25">
      <c r="I11462" s="14"/>
      <c r="J11462" s="14"/>
      <c r="K11462" s="14"/>
      <c r="L11462" s="14"/>
      <c r="M11462" s="14"/>
      <c r="N11462" s="14"/>
      <c r="O11462" s="14"/>
      <c r="P11462" s="14"/>
    </row>
    <row r="11463" spans="9:16" x14ac:dyDescent="0.25">
      <c r="I11463" s="14"/>
      <c r="J11463" s="14"/>
      <c r="K11463" s="14"/>
      <c r="L11463" s="14"/>
      <c r="M11463" s="14"/>
      <c r="N11463" s="14"/>
      <c r="O11463" s="14"/>
      <c r="P11463" s="14"/>
    </row>
    <row r="11464" spans="9:16" x14ac:dyDescent="0.25">
      <c r="I11464" s="14"/>
      <c r="J11464" s="14"/>
      <c r="K11464" s="14"/>
      <c r="L11464" s="14"/>
      <c r="M11464" s="14"/>
      <c r="N11464" s="14"/>
      <c r="O11464" s="14"/>
      <c r="P11464" s="14"/>
    </row>
    <row r="11465" spans="9:16" x14ac:dyDescent="0.25">
      <c r="I11465" s="14"/>
      <c r="J11465" s="14"/>
      <c r="K11465" s="14"/>
      <c r="L11465" s="14"/>
      <c r="M11465" s="14"/>
      <c r="N11465" s="14"/>
      <c r="O11465" s="14"/>
      <c r="P11465" s="14"/>
    </row>
    <row r="11466" spans="9:16" x14ac:dyDescent="0.25">
      <c r="I11466" s="14"/>
      <c r="J11466" s="14"/>
      <c r="K11466" s="14"/>
      <c r="L11466" s="14"/>
      <c r="M11466" s="14"/>
      <c r="N11466" s="14"/>
      <c r="O11466" s="14"/>
      <c r="P11466" s="14"/>
    </row>
    <row r="11467" spans="9:16" x14ac:dyDescent="0.25">
      <c r="I11467" s="14"/>
      <c r="J11467" s="14"/>
      <c r="K11467" s="14"/>
      <c r="L11467" s="14"/>
      <c r="M11467" s="14"/>
      <c r="N11467" s="14"/>
      <c r="O11467" s="14"/>
      <c r="P11467" s="14"/>
    </row>
    <row r="11468" spans="9:16" x14ac:dyDescent="0.25">
      <c r="I11468" s="14"/>
      <c r="J11468" s="14"/>
      <c r="K11468" s="14"/>
      <c r="L11468" s="14"/>
      <c r="M11468" s="14"/>
      <c r="N11468" s="14"/>
      <c r="O11468" s="14"/>
      <c r="P11468" s="14"/>
    </row>
    <row r="11469" spans="9:16" x14ac:dyDescent="0.25">
      <c r="I11469" s="14"/>
      <c r="J11469" s="14"/>
      <c r="K11469" s="14"/>
      <c r="L11469" s="14"/>
      <c r="M11469" s="14"/>
      <c r="N11469" s="14"/>
      <c r="O11469" s="14"/>
      <c r="P11469" s="14"/>
    </row>
    <row r="11470" spans="9:16" x14ac:dyDescent="0.25">
      <c r="I11470" s="14"/>
      <c r="J11470" s="14"/>
      <c r="K11470" s="14"/>
      <c r="L11470" s="14"/>
      <c r="M11470" s="14"/>
      <c r="N11470" s="14"/>
      <c r="O11470" s="14"/>
      <c r="P11470" s="14"/>
    </row>
    <row r="11471" spans="9:16" x14ac:dyDescent="0.25">
      <c r="I11471" s="14"/>
      <c r="J11471" s="14"/>
      <c r="K11471" s="14"/>
      <c r="L11471" s="14"/>
      <c r="M11471" s="14"/>
      <c r="N11471" s="14"/>
      <c r="O11471" s="14"/>
      <c r="P11471" s="14"/>
    </row>
    <row r="11472" spans="9:16" x14ac:dyDescent="0.25">
      <c r="I11472" s="14"/>
      <c r="J11472" s="14"/>
      <c r="K11472" s="14"/>
      <c r="L11472" s="14"/>
      <c r="M11472" s="14"/>
      <c r="N11472" s="14"/>
      <c r="O11472" s="14"/>
      <c r="P11472" s="14"/>
    </row>
    <row r="11473" spans="9:16" x14ac:dyDescent="0.25">
      <c r="I11473" s="14"/>
      <c r="J11473" s="14"/>
      <c r="K11473" s="14"/>
      <c r="L11473" s="14"/>
      <c r="M11473" s="14"/>
      <c r="N11473" s="14"/>
      <c r="O11473" s="14"/>
      <c r="P11473" s="14"/>
    </row>
    <row r="11474" spans="9:16" x14ac:dyDescent="0.25">
      <c r="I11474" s="14"/>
      <c r="J11474" s="14"/>
      <c r="K11474" s="14"/>
      <c r="L11474" s="14"/>
      <c r="M11474" s="14"/>
      <c r="N11474" s="14"/>
      <c r="O11474" s="14"/>
      <c r="P11474" s="14"/>
    </row>
    <row r="11475" spans="9:16" x14ac:dyDescent="0.25">
      <c r="I11475" s="14"/>
      <c r="J11475" s="14"/>
      <c r="K11475" s="14"/>
      <c r="L11475" s="14"/>
      <c r="M11475" s="14"/>
      <c r="N11475" s="14"/>
      <c r="O11475" s="14"/>
      <c r="P11475" s="14"/>
    </row>
    <row r="11476" spans="9:16" x14ac:dyDescent="0.25">
      <c r="I11476" s="14"/>
      <c r="J11476" s="14"/>
      <c r="K11476" s="14"/>
      <c r="L11476" s="14"/>
      <c r="M11476" s="14"/>
      <c r="N11476" s="14"/>
      <c r="O11476" s="14"/>
      <c r="P11476" s="14"/>
    </row>
    <row r="11477" spans="9:16" x14ac:dyDescent="0.25">
      <c r="I11477" s="14"/>
      <c r="J11477" s="14"/>
      <c r="K11477" s="14"/>
      <c r="L11477" s="14"/>
      <c r="M11477" s="14"/>
      <c r="N11477" s="14"/>
      <c r="O11477" s="14"/>
      <c r="P11477" s="14"/>
    </row>
    <row r="11478" spans="9:16" x14ac:dyDescent="0.25">
      <c r="I11478" s="14"/>
      <c r="J11478" s="14"/>
      <c r="K11478" s="14"/>
      <c r="L11478" s="14"/>
      <c r="M11478" s="14"/>
      <c r="N11478" s="14"/>
      <c r="O11478" s="14"/>
      <c r="P11478" s="14"/>
    </row>
    <row r="11479" spans="9:16" x14ac:dyDescent="0.25">
      <c r="I11479" s="14"/>
      <c r="J11479" s="14"/>
      <c r="K11479" s="14"/>
      <c r="L11479" s="14"/>
      <c r="M11479" s="14"/>
      <c r="N11479" s="14"/>
      <c r="O11479" s="14"/>
      <c r="P11479" s="14"/>
    </row>
    <row r="11480" spans="9:16" x14ac:dyDescent="0.25">
      <c r="I11480" s="14"/>
      <c r="J11480" s="14"/>
      <c r="K11480" s="14"/>
      <c r="L11480" s="14"/>
      <c r="M11480" s="14"/>
      <c r="N11480" s="14"/>
      <c r="O11480" s="14"/>
      <c r="P11480" s="14"/>
    </row>
    <row r="11481" spans="9:16" x14ac:dyDescent="0.25">
      <c r="I11481" s="14"/>
      <c r="J11481" s="14"/>
      <c r="K11481" s="14"/>
      <c r="L11481" s="14"/>
      <c r="M11481" s="14"/>
      <c r="N11481" s="14"/>
      <c r="O11481" s="14"/>
      <c r="P11481" s="14"/>
    </row>
    <row r="11482" spans="9:16" x14ac:dyDescent="0.25">
      <c r="I11482" s="14"/>
      <c r="J11482" s="14"/>
      <c r="K11482" s="14"/>
      <c r="L11482" s="14"/>
      <c r="M11482" s="14"/>
      <c r="N11482" s="14"/>
      <c r="O11482" s="14"/>
      <c r="P11482" s="14"/>
    </row>
    <row r="11483" spans="9:16" x14ac:dyDescent="0.25">
      <c r="I11483" s="14"/>
      <c r="J11483" s="14"/>
      <c r="K11483" s="14"/>
      <c r="L11483" s="14"/>
      <c r="M11483" s="14"/>
      <c r="N11483" s="14"/>
      <c r="O11483" s="14"/>
      <c r="P11483" s="14"/>
    </row>
    <row r="11484" spans="9:16" x14ac:dyDescent="0.25">
      <c r="I11484" s="14"/>
      <c r="J11484" s="14"/>
      <c r="K11484" s="14"/>
      <c r="L11484" s="14"/>
      <c r="M11484" s="14"/>
      <c r="N11484" s="14"/>
      <c r="O11484" s="14"/>
      <c r="P11484" s="14"/>
    </row>
    <row r="11485" spans="9:16" x14ac:dyDescent="0.25">
      <c r="I11485" s="14"/>
      <c r="J11485" s="14"/>
      <c r="K11485" s="14"/>
      <c r="L11485" s="14"/>
      <c r="M11485" s="14"/>
      <c r="N11485" s="14"/>
      <c r="O11485" s="14"/>
      <c r="P11485" s="14"/>
    </row>
    <row r="11486" spans="9:16" x14ac:dyDescent="0.25">
      <c r="I11486" s="14"/>
      <c r="J11486" s="14"/>
      <c r="K11486" s="14"/>
      <c r="L11486" s="14"/>
      <c r="M11486" s="14"/>
      <c r="N11486" s="14"/>
      <c r="O11486" s="14"/>
      <c r="P11486" s="14"/>
    </row>
    <row r="11487" spans="9:16" x14ac:dyDescent="0.25">
      <c r="I11487" s="14"/>
      <c r="J11487" s="14"/>
      <c r="K11487" s="14"/>
      <c r="L11487" s="14"/>
      <c r="M11487" s="14"/>
      <c r="N11487" s="14"/>
      <c r="O11487" s="14"/>
      <c r="P11487" s="14"/>
    </row>
    <row r="11488" spans="9:16" x14ac:dyDescent="0.25">
      <c r="I11488" s="14"/>
      <c r="J11488" s="14"/>
      <c r="K11488" s="14"/>
      <c r="L11488" s="14"/>
      <c r="M11488" s="14"/>
      <c r="N11488" s="14"/>
      <c r="O11488" s="14"/>
      <c r="P11488" s="14"/>
    </row>
    <row r="11489" spans="9:16" x14ac:dyDescent="0.25">
      <c r="I11489" s="14"/>
      <c r="J11489" s="14"/>
      <c r="K11489" s="14"/>
      <c r="L11489" s="14"/>
      <c r="M11489" s="14"/>
      <c r="N11489" s="14"/>
      <c r="O11489" s="14"/>
      <c r="P11489" s="14"/>
    </row>
    <row r="11490" spans="9:16" x14ac:dyDescent="0.25">
      <c r="I11490" s="14"/>
      <c r="J11490" s="14"/>
      <c r="K11490" s="14"/>
      <c r="L11490" s="14"/>
      <c r="M11490" s="14"/>
      <c r="N11490" s="14"/>
      <c r="O11490" s="14"/>
      <c r="P11490" s="14"/>
    </row>
    <row r="11491" spans="9:16" x14ac:dyDescent="0.25">
      <c r="I11491" s="14"/>
      <c r="J11491" s="14"/>
      <c r="K11491" s="14"/>
      <c r="L11491" s="14"/>
      <c r="M11491" s="14"/>
      <c r="N11491" s="14"/>
      <c r="O11491" s="14"/>
      <c r="P11491" s="14"/>
    </row>
    <row r="11492" spans="9:16" x14ac:dyDescent="0.25">
      <c r="I11492" s="14"/>
      <c r="J11492" s="14"/>
      <c r="K11492" s="14"/>
      <c r="L11492" s="14"/>
      <c r="M11492" s="14"/>
      <c r="N11492" s="14"/>
      <c r="O11492" s="14"/>
      <c r="P11492" s="14"/>
    </row>
    <row r="11493" spans="9:16" x14ac:dyDescent="0.25">
      <c r="I11493" s="14"/>
      <c r="J11493" s="14"/>
      <c r="K11493" s="14"/>
      <c r="L11493" s="14"/>
      <c r="M11493" s="14"/>
      <c r="N11493" s="14"/>
      <c r="O11493" s="14"/>
      <c r="P11493" s="14"/>
    </row>
    <row r="11494" spans="9:16" x14ac:dyDescent="0.25">
      <c r="I11494" s="14"/>
      <c r="J11494" s="14"/>
      <c r="K11494" s="14"/>
      <c r="L11494" s="14"/>
      <c r="M11494" s="14"/>
      <c r="N11494" s="14"/>
      <c r="O11494" s="14"/>
      <c r="P11494" s="14"/>
    </row>
    <row r="11495" spans="9:16" x14ac:dyDescent="0.25">
      <c r="I11495" s="14"/>
      <c r="J11495" s="14"/>
      <c r="K11495" s="14"/>
      <c r="L11495" s="14"/>
      <c r="M11495" s="14"/>
      <c r="N11495" s="14"/>
      <c r="O11495" s="14"/>
      <c r="P11495" s="14"/>
    </row>
    <row r="11496" spans="9:16" x14ac:dyDescent="0.25">
      <c r="I11496" s="14"/>
      <c r="J11496" s="14"/>
      <c r="K11496" s="14"/>
      <c r="L11496" s="14"/>
      <c r="M11496" s="14"/>
      <c r="N11496" s="14"/>
      <c r="O11496" s="14"/>
      <c r="P11496" s="14"/>
    </row>
    <row r="11497" spans="9:16" x14ac:dyDescent="0.25">
      <c r="I11497" s="14"/>
      <c r="J11497" s="14"/>
      <c r="K11497" s="14"/>
      <c r="L11497" s="14"/>
      <c r="M11497" s="14"/>
      <c r="N11497" s="14"/>
      <c r="O11497" s="14"/>
      <c r="P11497" s="14"/>
    </row>
    <row r="11498" spans="9:16" x14ac:dyDescent="0.25">
      <c r="I11498" s="14"/>
      <c r="J11498" s="14"/>
      <c r="K11498" s="14"/>
      <c r="L11498" s="14"/>
      <c r="M11498" s="14"/>
      <c r="N11498" s="14"/>
      <c r="O11498" s="14"/>
      <c r="P11498" s="14"/>
    </row>
    <row r="11499" spans="9:16" x14ac:dyDescent="0.25">
      <c r="I11499" s="14"/>
      <c r="J11499" s="14"/>
      <c r="K11499" s="14"/>
      <c r="L11499" s="14"/>
      <c r="M11499" s="14"/>
      <c r="N11499" s="14"/>
      <c r="O11499" s="14"/>
      <c r="P11499" s="14"/>
    </row>
    <row r="11500" spans="9:16" x14ac:dyDescent="0.25">
      <c r="I11500" s="14"/>
      <c r="J11500" s="14"/>
      <c r="K11500" s="14"/>
      <c r="L11500" s="14"/>
      <c r="M11500" s="14"/>
      <c r="N11500" s="14"/>
      <c r="O11500" s="14"/>
      <c r="P11500" s="14"/>
    </row>
    <row r="11501" spans="9:16" x14ac:dyDescent="0.25">
      <c r="I11501" s="14"/>
      <c r="J11501" s="14"/>
      <c r="K11501" s="14"/>
      <c r="L11501" s="14"/>
      <c r="M11501" s="14"/>
      <c r="N11501" s="14"/>
      <c r="O11501" s="14"/>
      <c r="P11501" s="14"/>
    </row>
    <row r="11502" spans="9:16" x14ac:dyDescent="0.25">
      <c r="I11502" s="14"/>
      <c r="J11502" s="14"/>
      <c r="K11502" s="14"/>
      <c r="L11502" s="14"/>
      <c r="M11502" s="14"/>
      <c r="N11502" s="14"/>
      <c r="O11502" s="14"/>
      <c r="P11502" s="14"/>
    </row>
    <row r="11503" spans="9:16" x14ac:dyDescent="0.25">
      <c r="I11503" s="14"/>
      <c r="J11503" s="14"/>
      <c r="K11503" s="14"/>
      <c r="L11503" s="14"/>
      <c r="M11503" s="14"/>
      <c r="N11503" s="14"/>
      <c r="O11503" s="14"/>
      <c r="P11503" s="14"/>
    </row>
    <row r="11504" spans="9:16" x14ac:dyDescent="0.25">
      <c r="I11504" s="14"/>
      <c r="J11504" s="14"/>
      <c r="K11504" s="14"/>
      <c r="L11504" s="14"/>
      <c r="M11504" s="14"/>
      <c r="N11504" s="14"/>
      <c r="O11504" s="14"/>
      <c r="P11504" s="14"/>
    </row>
    <row r="11505" spans="9:16" x14ac:dyDescent="0.25">
      <c r="I11505" s="14"/>
      <c r="J11505" s="14"/>
      <c r="K11505" s="14"/>
      <c r="L11505" s="14"/>
      <c r="M11505" s="14"/>
      <c r="N11505" s="14"/>
      <c r="O11505" s="14"/>
      <c r="P11505" s="14"/>
    </row>
    <row r="11506" spans="9:16" x14ac:dyDescent="0.25">
      <c r="I11506" s="14"/>
      <c r="J11506" s="14"/>
      <c r="K11506" s="14"/>
      <c r="L11506" s="14"/>
      <c r="M11506" s="14"/>
      <c r="N11506" s="14"/>
      <c r="O11506" s="14"/>
      <c r="P11506" s="14"/>
    </row>
    <row r="11507" spans="9:16" x14ac:dyDescent="0.25">
      <c r="I11507" s="14"/>
      <c r="J11507" s="14"/>
      <c r="K11507" s="14"/>
      <c r="L11507" s="14"/>
      <c r="M11507" s="14"/>
      <c r="N11507" s="14"/>
      <c r="O11507" s="14"/>
      <c r="P11507" s="14"/>
    </row>
    <row r="11508" spans="9:16" x14ac:dyDescent="0.25">
      <c r="I11508" s="14"/>
      <c r="J11508" s="14"/>
      <c r="K11508" s="14"/>
      <c r="L11508" s="14"/>
      <c r="M11508" s="14"/>
      <c r="N11508" s="14"/>
      <c r="O11508" s="14"/>
      <c r="P11508" s="14"/>
    </row>
    <row r="11509" spans="9:16" x14ac:dyDescent="0.25">
      <c r="I11509" s="14"/>
      <c r="J11509" s="14"/>
      <c r="K11509" s="14"/>
      <c r="L11509" s="14"/>
      <c r="M11509" s="14"/>
      <c r="N11509" s="14"/>
      <c r="O11509" s="14"/>
      <c r="P11509" s="14"/>
    </row>
    <row r="11510" spans="9:16" x14ac:dyDescent="0.25">
      <c r="I11510" s="14"/>
      <c r="J11510" s="14"/>
      <c r="K11510" s="14"/>
      <c r="L11510" s="14"/>
      <c r="M11510" s="14"/>
      <c r="N11510" s="14"/>
      <c r="O11510" s="14"/>
      <c r="P11510" s="14"/>
    </row>
    <row r="11511" spans="9:16" x14ac:dyDescent="0.25">
      <c r="I11511" s="14"/>
      <c r="J11511" s="14"/>
      <c r="K11511" s="14"/>
      <c r="L11511" s="14"/>
      <c r="M11511" s="14"/>
      <c r="N11511" s="14"/>
      <c r="O11511" s="14"/>
      <c r="P11511" s="14"/>
    </row>
    <row r="11512" spans="9:16" x14ac:dyDescent="0.25">
      <c r="I11512" s="14"/>
      <c r="J11512" s="14"/>
      <c r="K11512" s="14"/>
      <c r="L11512" s="14"/>
      <c r="M11512" s="14"/>
      <c r="N11512" s="14"/>
      <c r="O11512" s="14"/>
      <c r="P11512" s="14"/>
    </row>
    <row r="11513" spans="9:16" x14ac:dyDescent="0.25">
      <c r="I11513" s="14"/>
      <c r="J11513" s="14"/>
      <c r="K11513" s="14"/>
      <c r="L11513" s="14"/>
      <c r="M11513" s="14"/>
      <c r="N11513" s="14"/>
      <c r="O11513" s="14"/>
      <c r="P11513" s="14"/>
    </row>
    <row r="11514" spans="9:16" x14ac:dyDescent="0.25">
      <c r="I11514" s="14"/>
      <c r="J11514" s="14"/>
      <c r="K11514" s="14"/>
      <c r="L11514" s="14"/>
      <c r="M11514" s="14"/>
      <c r="N11514" s="14"/>
      <c r="O11514" s="14"/>
      <c r="P11514" s="14"/>
    </row>
    <row r="11515" spans="9:16" x14ac:dyDescent="0.25">
      <c r="I11515" s="14"/>
      <c r="J11515" s="14"/>
      <c r="K11515" s="14"/>
      <c r="L11515" s="14"/>
      <c r="M11515" s="14"/>
      <c r="N11515" s="14"/>
      <c r="O11515" s="14"/>
      <c r="P11515" s="14"/>
    </row>
    <row r="11516" spans="9:16" x14ac:dyDescent="0.25">
      <c r="I11516" s="14"/>
      <c r="J11516" s="14"/>
      <c r="K11516" s="14"/>
      <c r="L11516" s="14"/>
      <c r="M11516" s="14"/>
      <c r="N11516" s="14"/>
      <c r="O11516" s="14"/>
      <c r="P11516" s="14"/>
    </row>
    <row r="11517" spans="9:16" x14ac:dyDescent="0.25">
      <c r="I11517" s="14"/>
      <c r="J11517" s="14"/>
      <c r="K11517" s="14"/>
      <c r="L11517" s="14"/>
      <c r="M11517" s="14"/>
      <c r="N11517" s="14"/>
      <c r="O11517" s="14"/>
      <c r="P11517" s="14"/>
    </row>
    <row r="11518" spans="9:16" x14ac:dyDescent="0.25">
      <c r="I11518" s="14"/>
      <c r="J11518" s="14"/>
      <c r="K11518" s="14"/>
      <c r="L11518" s="14"/>
      <c r="M11518" s="14"/>
      <c r="N11518" s="14"/>
      <c r="O11518" s="14"/>
      <c r="P11518" s="14"/>
    </row>
    <row r="11519" spans="9:16" x14ac:dyDescent="0.25">
      <c r="I11519" s="14"/>
      <c r="J11519" s="14"/>
      <c r="K11519" s="14"/>
      <c r="L11519" s="14"/>
      <c r="M11519" s="14"/>
      <c r="N11519" s="14"/>
      <c r="O11519" s="14"/>
      <c r="P11519" s="14"/>
    </row>
    <row r="11520" spans="9:16" x14ac:dyDescent="0.25">
      <c r="I11520" s="14"/>
      <c r="J11520" s="14"/>
      <c r="K11520" s="14"/>
      <c r="L11520" s="14"/>
      <c r="M11520" s="14"/>
      <c r="N11520" s="14"/>
      <c r="O11520" s="14"/>
      <c r="P11520" s="14"/>
    </row>
    <row r="11521" spans="9:16" x14ac:dyDescent="0.25">
      <c r="I11521" s="14"/>
      <c r="J11521" s="14"/>
      <c r="K11521" s="14"/>
      <c r="L11521" s="14"/>
      <c r="M11521" s="14"/>
      <c r="N11521" s="14"/>
      <c r="O11521" s="14"/>
      <c r="P11521" s="14"/>
    </row>
    <row r="11522" spans="9:16" x14ac:dyDescent="0.25">
      <c r="I11522" s="14"/>
      <c r="J11522" s="14"/>
      <c r="K11522" s="14"/>
      <c r="L11522" s="14"/>
      <c r="M11522" s="14"/>
      <c r="N11522" s="14"/>
      <c r="O11522" s="14"/>
      <c r="P11522" s="14"/>
    </row>
    <row r="11523" spans="9:16" x14ac:dyDescent="0.25">
      <c r="I11523" s="14"/>
      <c r="J11523" s="14"/>
      <c r="K11523" s="14"/>
      <c r="L11523" s="14"/>
      <c r="M11523" s="14"/>
      <c r="N11523" s="14"/>
      <c r="O11523" s="14"/>
      <c r="P11523" s="14"/>
    </row>
    <row r="11524" spans="9:16" x14ac:dyDescent="0.25">
      <c r="I11524" s="14"/>
      <c r="J11524" s="14"/>
      <c r="K11524" s="14"/>
      <c r="L11524" s="14"/>
      <c r="M11524" s="14"/>
      <c r="N11524" s="14"/>
      <c r="O11524" s="14"/>
      <c r="P11524" s="14"/>
    </row>
    <row r="11525" spans="9:16" x14ac:dyDescent="0.25">
      <c r="I11525" s="14"/>
      <c r="J11525" s="14"/>
      <c r="K11525" s="14"/>
      <c r="L11525" s="14"/>
      <c r="M11525" s="14"/>
      <c r="N11525" s="14"/>
      <c r="O11525" s="14"/>
      <c r="P11525" s="14"/>
    </row>
    <row r="11526" spans="9:16" x14ac:dyDescent="0.25">
      <c r="I11526" s="14"/>
      <c r="J11526" s="14"/>
      <c r="K11526" s="14"/>
      <c r="L11526" s="14"/>
      <c r="M11526" s="14"/>
      <c r="N11526" s="14"/>
      <c r="O11526" s="14"/>
      <c r="P11526" s="14"/>
    </row>
    <row r="11527" spans="9:16" x14ac:dyDescent="0.25">
      <c r="I11527" s="14"/>
      <c r="J11527" s="14"/>
      <c r="K11527" s="14"/>
      <c r="L11527" s="14"/>
      <c r="M11527" s="14"/>
      <c r="N11527" s="14"/>
      <c r="O11527" s="14"/>
      <c r="P11527" s="14"/>
    </row>
    <row r="11528" spans="9:16" x14ac:dyDescent="0.25">
      <c r="I11528" s="14"/>
      <c r="J11528" s="14"/>
      <c r="K11528" s="14"/>
      <c r="L11528" s="14"/>
      <c r="M11528" s="14"/>
      <c r="N11528" s="14"/>
      <c r="O11528" s="14"/>
      <c r="P11528" s="14"/>
    </row>
    <row r="11529" spans="9:16" x14ac:dyDescent="0.25">
      <c r="I11529" s="14"/>
      <c r="J11529" s="14"/>
      <c r="K11529" s="14"/>
      <c r="L11529" s="14"/>
      <c r="M11529" s="14"/>
      <c r="N11529" s="14"/>
      <c r="O11529" s="14"/>
      <c r="P11529" s="14"/>
    </row>
    <row r="11530" spans="9:16" x14ac:dyDescent="0.25">
      <c r="I11530" s="14"/>
      <c r="J11530" s="14"/>
      <c r="K11530" s="14"/>
      <c r="L11530" s="14"/>
      <c r="M11530" s="14"/>
      <c r="N11530" s="14"/>
      <c r="O11530" s="14"/>
      <c r="P11530" s="14"/>
    </row>
    <row r="11531" spans="9:16" x14ac:dyDescent="0.25">
      <c r="I11531" s="14"/>
      <c r="J11531" s="14"/>
      <c r="K11531" s="14"/>
      <c r="L11531" s="14"/>
      <c r="M11531" s="14"/>
      <c r="N11531" s="14"/>
      <c r="O11531" s="14"/>
      <c r="P11531" s="14"/>
    </row>
    <row r="11532" spans="9:16" x14ac:dyDescent="0.25">
      <c r="I11532" s="14"/>
      <c r="J11532" s="14"/>
      <c r="K11532" s="14"/>
      <c r="L11532" s="14"/>
      <c r="M11532" s="14"/>
      <c r="N11532" s="14"/>
      <c r="O11532" s="14"/>
      <c r="P11532" s="14"/>
    </row>
    <row r="11533" spans="9:16" x14ac:dyDescent="0.25">
      <c r="I11533" s="14"/>
      <c r="J11533" s="14"/>
      <c r="K11533" s="14"/>
      <c r="L11533" s="14"/>
      <c r="M11533" s="14"/>
      <c r="N11533" s="14"/>
      <c r="O11533" s="14"/>
      <c r="P11533" s="14"/>
    </row>
    <row r="11534" spans="9:16" x14ac:dyDescent="0.25">
      <c r="I11534" s="14"/>
      <c r="J11534" s="14"/>
      <c r="K11534" s="14"/>
      <c r="L11534" s="14"/>
      <c r="M11534" s="14"/>
      <c r="N11534" s="14"/>
      <c r="O11534" s="14"/>
      <c r="P11534" s="14"/>
    </row>
    <row r="11535" spans="9:16" x14ac:dyDescent="0.25">
      <c r="I11535" s="14"/>
      <c r="J11535" s="14"/>
      <c r="K11535" s="14"/>
      <c r="L11535" s="14"/>
      <c r="M11535" s="14"/>
      <c r="N11535" s="14"/>
      <c r="O11535" s="14"/>
      <c r="P11535" s="14"/>
    </row>
    <row r="11536" spans="9:16" x14ac:dyDescent="0.25">
      <c r="I11536" s="14"/>
      <c r="J11536" s="14"/>
      <c r="K11536" s="14"/>
      <c r="L11536" s="14"/>
      <c r="M11536" s="14"/>
      <c r="N11536" s="14"/>
      <c r="O11536" s="14"/>
      <c r="P11536" s="14"/>
    </row>
    <row r="11537" spans="9:16" x14ac:dyDescent="0.25">
      <c r="I11537" s="14"/>
      <c r="J11537" s="14"/>
      <c r="K11537" s="14"/>
      <c r="L11537" s="14"/>
      <c r="M11537" s="14"/>
      <c r="N11537" s="14"/>
      <c r="O11537" s="14"/>
      <c r="P11537" s="14"/>
    </row>
    <row r="11538" spans="9:16" x14ac:dyDescent="0.25">
      <c r="I11538" s="14"/>
      <c r="J11538" s="14"/>
      <c r="K11538" s="14"/>
      <c r="L11538" s="14"/>
      <c r="M11538" s="14"/>
      <c r="N11538" s="14"/>
      <c r="O11538" s="14"/>
      <c r="P11538" s="14"/>
    </row>
    <row r="11539" spans="9:16" x14ac:dyDescent="0.25">
      <c r="I11539" s="14"/>
      <c r="J11539" s="14"/>
      <c r="K11539" s="14"/>
      <c r="L11539" s="14"/>
      <c r="M11539" s="14"/>
      <c r="N11539" s="14"/>
      <c r="O11539" s="14"/>
      <c r="P11539" s="14"/>
    </row>
    <row r="11540" spans="9:16" x14ac:dyDescent="0.25">
      <c r="I11540" s="14"/>
      <c r="J11540" s="14"/>
      <c r="K11540" s="14"/>
      <c r="L11540" s="14"/>
      <c r="M11540" s="14"/>
      <c r="N11540" s="14"/>
      <c r="O11540" s="14"/>
      <c r="P11540" s="14"/>
    </row>
    <row r="11541" spans="9:16" x14ac:dyDescent="0.25">
      <c r="I11541" s="14"/>
      <c r="J11541" s="14"/>
      <c r="K11541" s="14"/>
      <c r="L11541" s="14"/>
      <c r="M11541" s="14"/>
      <c r="N11541" s="14"/>
      <c r="O11541" s="14"/>
      <c r="P11541" s="14"/>
    </row>
    <row r="11542" spans="9:16" x14ac:dyDescent="0.25">
      <c r="I11542" s="14"/>
      <c r="J11542" s="14"/>
      <c r="K11542" s="14"/>
      <c r="L11542" s="14"/>
      <c r="M11542" s="14"/>
      <c r="N11542" s="14"/>
      <c r="O11542" s="14"/>
      <c r="P11542" s="14"/>
    </row>
    <row r="11543" spans="9:16" x14ac:dyDescent="0.25">
      <c r="I11543" s="14"/>
      <c r="J11543" s="14"/>
      <c r="K11543" s="14"/>
      <c r="L11543" s="14"/>
      <c r="M11543" s="14"/>
      <c r="N11543" s="14"/>
      <c r="O11543" s="14"/>
      <c r="P11543" s="14"/>
    </row>
    <row r="11544" spans="9:16" x14ac:dyDescent="0.25">
      <c r="I11544" s="14"/>
      <c r="J11544" s="14"/>
      <c r="K11544" s="14"/>
      <c r="L11544" s="14"/>
      <c r="M11544" s="14"/>
      <c r="N11544" s="14"/>
      <c r="O11544" s="14"/>
      <c r="P11544" s="14"/>
    </row>
    <row r="11545" spans="9:16" x14ac:dyDescent="0.25">
      <c r="I11545" s="14"/>
      <c r="J11545" s="14"/>
      <c r="K11545" s="14"/>
      <c r="L11545" s="14"/>
      <c r="M11545" s="14"/>
      <c r="N11545" s="14"/>
      <c r="O11545" s="14"/>
      <c r="P11545" s="14"/>
    </row>
    <row r="11546" spans="9:16" x14ac:dyDescent="0.25">
      <c r="I11546" s="14"/>
      <c r="J11546" s="14"/>
      <c r="K11546" s="14"/>
      <c r="L11546" s="14"/>
      <c r="M11546" s="14"/>
      <c r="N11546" s="14"/>
      <c r="O11546" s="14"/>
      <c r="P11546" s="14"/>
    </row>
    <row r="11547" spans="9:16" x14ac:dyDescent="0.25">
      <c r="I11547" s="14"/>
      <c r="J11547" s="14"/>
      <c r="K11547" s="14"/>
      <c r="L11547" s="14"/>
      <c r="M11547" s="14"/>
      <c r="N11547" s="14"/>
      <c r="O11547" s="14"/>
      <c r="P11547" s="14"/>
    </row>
    <row r="11548" spans="9:16" x14ac:dyDescent="0.25">
      <c r="I11548" s="14"/>
      <c r="J11548" s="14"/>
      <c r="K11548" s="14"/>
      <c r="L11548" s="14"/>
      <c r="M11548" s="14"/>
      <c r="N11548" s="14"/>
      <c r="O11548" s="14"/>
      <c r="P11548" s="14"/>
    </row>
    <row r="11549" spans="9:16" x14ac:dyDescent="0.25">
      <c r="I11549" s="14"/>
      <c r="J11549" s="14"/>
      <c r="K11549" s="14"/>
      <c r="L11549" s="14"/>
      <c r="M11549" s="14"/>
      <c r="N11549" s="14"/>
      <c r="O11549" s="14"/>
      <c r="P11549" s="14"/>
    </row>
    <row r="11550" spans="9:16" x14ac:dyDescent="0.25">
      <c r="I11550" s="14"/>
      <c r="J11550" s="14"/>
      <c r="K11550" s="14"/>
      <c r="L11550" s="14"/>
      <c r="M11550" s="14"/>
      <c r="N11550" s="14"/>
      <c r="O11550" s="14"/>
      <c r="P11550" s="14"/>
    </row>
    <row r="11551" spans="9:16" x14ac:dyDescent="0.25">
      <c r="I11551" s="14"/>
      <c r="J11551" s="14"/>
      <c r="K11551" s="14"/>
      <c r="L11551" s="14"/>
      <c r="M11551" s="14"/>
      <c r="N11551" s="14"/>
      <c r="O11551" s="14"/>
      <c r="P11551" s="14"/>
    </row>
    <row r="11552" spans="9:16" x14ac:dyDescent="0.25">
      <c r="I11552" s="14"/>
      <c r="J11552" s="14"/>
      <c r="K11552" s="14"/>
      <c r="L11552" s="14"/>
      <c r="M11552" s="14"/>
      <c r="N11552" s="14"/>
      <c r="O11552" s="14"/>
      <c r="P11552" s="14"/>
    </row>
    <row r="11553" spans="9:16" x14ac:dyDescent="0.25">
      <c r="I11553" s="14"/>
      <c r="J11553" s="14"/>
      <c r="K11553" s="14"/>
      <c r="L11553" s="14"/>
      <c r="M11553" s="14"/>
      <c r="N11553" s="14"/>
      <c r="O11553" s="14"/>
      <c r="P11553" s="14"/>
    </row>
    <row r="11554" spans="9:16" x14ac:dyDescent="0.25">
      <c r="I11554" s="14"/>
      <c r="J11554" s="14"/>
      <c r="K11554" s="14"/>
      <c r="L11554" s="14"/>
      <c r="M11554" s="14"/>
      <c r="N11554" s="14"/>
      <c r="O11554" s="14"/>
      <c r="P11554" s="14"/>
    </row>
    <row r="11555" spans="9:16" x14ac:dyDescent="0.25">
      <c r="I11555" s="14"/>
      <c r="J11555" s="14"/>
      <c r="K11555" s="14"/>
      <c r="L11555" s="14"/>
      <c r="M11555" s="14"/>
      <c r="N11555" s="14"/>
      <c r="O11555" s="14"/>
      <c r="P11555" s="14"/>
    </row>
    <row r="11556" spans="9:16" x14ac:dyDescent="0.25">
      <c r="I11556" s="14"/>
      <c r="J11556" s="14"/>
      <c r="K11556" s="14"/>
      <c r="L11556" s="14"/>
      <c r="M11556" s="14"/>
      <c r="N11556" s="14"/>
      <c r="O11556" s="14"/>
      <c r="P11556" s="14"/>
    </row>
    <row r="11557" spans="9:16" x14ac:dyDescent="0.25">
      <c r="I11557" s="14"/>
      <c r="J11557" s="14"/>
      <c r="K11557" s="14"/>
      <c r="L11557" s="14"/>
      <c r="M11557" s="14"/>
      <c r="N11557" s="14"/>
      <c r="O11557" s="14"/>
      <c r="P11557" s="14"/>
    </row>
    <row r="11558" spans="9:16" x14ac:dyDescent="0.25">
      <c r="I11558" s="14"/>
      <c r="J11558" s="14"/>
      <c r="K11558" s="14"/>
      <c r="L11558" s="14"/>
      <c r="M11558" s="14"/>
      <c r="N11558" s="14"/>
      <c r="O11558" s="14"/>
      <c r="P11558" s="14"/>
    </row>
    <row r="11559" spans="9:16" x14ac:dyDescent="0.25">
      <c r="I11559" s="14"/>
      <c r="J11559" s="14"/>
      <c r="K11559" s="14"/>
      <c r="L11559" s="14"/>
      <c r="M11559" s="14"/>
      <c r="N11559" s="14"/>
      <c r="O11559" s="14"/>
      <c r="P11559" s="14"/>
    </row>
    <row r="11560" spans="9:16" x14ac:dyDescent="0.25">
      <c r="I11560" s="14"/>
      <c r="J11560" s="14"/>
      <c r="K11560" s="14"/>
      <c r="L11560" s="14"/>
      <c r="M11560" s="14"/>
      <c r="N11560" s="14"/>
      <c r="O11560" s="14"/>
      <c r="P11560" s="14"/>
    </row>
    <row r="11561" spans="9:16" x14ac:dyDescent="0.25">
      <c r="I11561" s="14"/>
      <c r="J11561" s="14"/>
      <c r="K11561" s="14"/>
      <c r="L11561" s="14"/>
      <c r="M11561" s="14"/>
      <c r="N11561" s="14"/>
      <c r="O11561" s="14"/>
      <c r="P11561" s="14"/>
    </row>
    <row r="11562" spans="9:16" x14ac:dyDescent="0.25">
      <c r="I11562" s="14"/>
      <c r="J11562" s="14"/>
      <c r="K11562" s="14"/>
      <c r="L11562" s="14"/>
      <c r="M11562" s="14"/>
      <c r="N11562" s="14"/>
      <c r="O11562" s="14"/>
      <c r="P11562" s="14"/>
    </row>
    <row r="11563" spans="9:16" x14ac:dyDescent="0.25">
      <c r="I11563" s="14"/>
      <c r="J11563" s="14"/>
      <c r="K11563" s="14"/>
      <c r="L11563" s="14"/>
      <c r="M11563" s="14"/>
      <c r="N11563" s="14"/>
      <c r="O11563" s="14"/>
      <c r="P11563" s="14"/>
    </row>
    <row r="11564" spans="9:16" x14ac:dyDescent="0.25">
      <c r="I11564" s="14"/>
      <c r="J11564" s="14"/>
      <c r="K11564" s="14"/>
      <c r="L11564" s="14"/>
      <c r="M11564" s="14"/>
      <c r="N11564" s="14"/>
      <c r="O11564" s="14"/>
      <c r="P11564" s="14"/>
    </row>
    <row r="11565" spans="9:16" x14ac:dyDescent="0.25">
      <c r="I11565" s="14"/>
      <c r="J11565" s="14"/>
      <c r="K11565" s="14"/>
      <c r="L11565" s="14"/>
      <c r="M11565" s="14"/>
      <c r="N11565" s="14"/>
      <c r="O11565" s="14"/>
      <c r="P11565" s="14"/>
    </row>
    <row r="11566" spans="9:16" x14ac:dyDescent="0.25">
      <c r="I11566" s="14"/>
      <c r="J11566" s="14"/>
      <c r="K11566" s="14"/>
      <c r="L11566" s="14"/>
      <c r="M11566" s="14"/>
      <c r="N11566" s="14"/>
      <c r="O11566" s="14"/>
      <c r="P11566" s="14"/>
    </row>
    <row r="11567" spans="9:16" x14ac:dyDescent="0.25">
      <c r="I11567" s="14"/>
      <c r="J11567" s="14"/>
      <c r="K11567" s="14"/>
      <c r="L11567" s="14"/>
      <c r="M11567" s="14"/>
      <c r="N11567" s="14"/>
      <c r="O11567" s="14"/>
      <c r="P11567" s="14"/>
    </row>
    <row r="11568" spans="9:16" x14ac:dyDescent="0.25">
      <c r="I11568" s="14"/>
      <c r="J11568" s="14"/>
      <c r="K11568" s="14"/>
      <c r="L11568" s="14"/>
      <c r="M11568" s="14"/>
      <c r="N11568" s="14"/>
      <c r="O11568" s="14"/>
      <c r="P11568" s="14"/>
    </row>
    <row r="11569" spans="9:16" x14ac:dyDescent="0.25">
      <c r="I11569" s="14"/>
      <c r="J11569" s="14"/>
      <c r="K11569" s="14"/>
      <c r="L11569" s="14"/>
      <c r="M11569" s="14"/>
      <c r="N11569" s="14"/>
      <c r="O11569" s="14"/>
      <c r="P11569" s="14"/>
    </row>
    <row r="11570" spans="9:16" x14ac:dyDescent="0.25">
      <c r="I11570" s="14"/>
      <c r="J11570" s="14"/>
      <c r="K11570" s="14"/>
      <c r="L11570" s="14"/>
      <c r="M11570" s="14"/>
      <c r="N11570" s="14"/>
      <c r="O11570" s="14"/>
      <c r="P11570" s="14"/>
    </row>
    <row r="11571" spans="9:16" x14ac:dyDescent="0.25">
      <c r="I11571" s="14"/>
      <c r="J11571" s="14"/>
      <c r="K11571" s="14"/>
      <c r="L11571" s="14"/>
      <c r="M11571" s="14"/>
      <c r="N11571" s="14"/>
      <c r="O11571" s="14"/>
      <c r="P11571" s="14"/>
    </row>
    <row r="11572" spans="9:16" x14ac:dyDescent="0.25">
      <c r="I11572" s="14"/>
      <c r="J11572" s="14"/>
      <c r="K11572" s="14"/>
      <c r="L11572" s="14"/>
      <c r="M11572" s="14"/>
      <c r="N11572" s="14"/>
      <c r="O11572" s="14"/>
      <c r="P11572" s="14"/>
    </row>
    <row r="11573" spans="9:16" x14ac:dyDescent="0.25">
      <c r="I11573" s="14"/>
      <c r="J11573" s="14"/>
      <c r="K11573" s="14"/>
      <c r="L11573" s="14"/>
      <c r="M11573" s="14"/>
      <c r="N11573" s="14"/>
      <c r="O11573" s="14"/>
      <c r="P11573" s="14"/>
    </row>
    <row r="11574" spans="9:16" x14ac:dyDescent="0.25">
      <c r="I11574" s="14"/>
      <c r="J11574" s="14"/>
      <c r="K11574" s="14"/>
      <c r="L11574" s="14"/>
      <c r="M11574" s="14"/>
      <c r="N11574" s="14"/>
      <c r="O11574" s="14"/>
      <c r="P11574" s="14"/>
    </row>
    <row r="11575" spans="9:16" x14ac:dyDescent="0.25">
      <c r="I11575" s="14"/>
      <c r="J11575" s="14"/>
      <c r="K11575" s="14"/>
      <c r="L11575" s="14"/>
      <c r="M11575" s="14"/>
      <c r="N11575" s="14"/>
      <c r="O11575" s="14"/>
      <c r="P11575" s="14"/>
    </row>
    <row r="11576" spans="9:16" x14ac:dyDescent="0.25">
      <c r="I11576" s="14"/>
      <c r="J11576" s="14"/>
      <c r="K11576" s="14"/>
      <c r="L11576" s="14"/>
      <c r="M11576" s="14"/>
      <c r="N11576" s="14"/>
      <c r="O11576" s="14"/>
      <c r="P11576" s="14"/>
    </row>
    <row r="11577" spans="9:16" x14ac:dyDescent="0.25">
      <c r="I11577" s="14"/>
      <c r="J11577" s="14"/>
      <c r="K11577" s="14"/>
      <c r="L11577" s="14"/>
      <c r="M11577" s="14"/>
      <c r="N11577" s="14"/>
      <c r="O11577" s="14"/>
      <c r="P11577" s="14"/>
    </row>
    <row r="11578" spans="9:16" x14ac:dyDescent="0.25">
      <c r="I11578" s="14"/>
      <c r="J11578" s="14"/>
      <c r="K11578" s="14"/>
      <c r="L11578" s="14"/>
      <c r="M11578" s="14"/>
      <c r="N11578" s="14"/>
      <c r="O11578" s="14"/>
      <c r="P11578" s="14"/>
    </row>
    <row r="11579" spans="9:16" x14ac:dyDescent="0.25">
      <c r="I11579" s="14"/>
      <c r="J11579" s="14"/>
      <c r="K11579" s="14"/>
      <c r="L11579" s="14"/>
      <c r="M11579" s="14"/>
      <c r="N11579" s="14"/>
      <c r="O11579" s="14"/>
      <c r="P11579" s="14"/>
    </row>
    <row r="11580" spans="9:16" x14ac:dyDescent="0.25">
      <c r="I11580" s="14"/>
      <c r="J11580" s="14"/>
      <c r="K11580" s="14"/>
      <c r="L11580" s="14"/>
      <c r="M11580" s="14"/>
      <c r="N11580" s="14"/>
      <c r="O11580" s="14"/>
      <c r="P11580" s="14"/>
    </row>
    <row r="11581" spans="9:16" x14ac:dyDescent="0.25">
      <c r="I11581" s="14"/>
      <c r="J11581" s="14"/>
      <c r="K11581" s="14"/>
      <c r="L11581" s="14"/>
      <c r="M11581" s="14"/>
      <c r="N11581" s="14"/>
      <c r="O11581" s="14"/>
      <c r="P11581" s="14"/>
    </row>
    <row r="11582" spans="9:16" x14ac:dyDescent="0.25">
      <c r="I11582" s="14"/>
      <c r="J11582" s="14"/>
      <c r="K11582" s="14"/>
      <c r="L11582" s="14"/>
      <c r="M11582" s="14"/>
      <c r="N11582" s="14"/>
      <c r="O11582" s="14"/>
      <c r="P11582" s="14"/>
    </row>
    <row r="11583" spans="9:16" x14ac:dyDescent="0.25">
      <c r="I11583" s="14"/>
      <c r="J11583" s="14"/>
      <c r="K11583" s="14"/>
      <c r="L11583" s="14"/>
      <c r="M11583" s="14"/>
      <c r="N11583" s="14"/>
      <c r="O11583" s="14"/>
      <c r="P11583" s="14"/>
    </row>
    <row r="11584" spans="9:16" x14ac:dyDescent="0.25">
      <c r="I11584" s="14"/>
      <c r="J11584" s="14"/>
      <c r="K11584" s="14"/>
      <c r="L11584" s="14"/>
      <c r="M11584" s="14"/>
      <c r="N11584" s="14"/>
      <c r="O11584" s="14"/>
      <c r="P11584" s="14"/>
    </row>
    <row r="11585" spans="9:16" x14ac:dyDescent="0.25">
      <c r="I11585" s="14"/>
      <c r="J11585" s="14"/>
      <c r="K11585" s="14"/>
      <c r="L11585" s="14"/>
      <c r="M11585" s="14"/>
      <c r="N11585" s="14"/>
      <c r="O11585" s="14"/>
      <c r="P11585" s="14"/>
    </row>
    <row r="11586" spans="9:16" x14ac:dyDescent="0.25">
      <c r="I11586" s="14"/>
      <c r="J11586" s="14"/>
      <c r="K11586" s="14"/>
      <c r="L11586" s="14"/>
      <c r="M11586" s="14"/>
      <c r="N11586" s="14"/>
      <c r="O11586" s="14"/>
      <c r="P11586" s="14"/>
    </row>
    <row r="11587" spans="9:16" x14ac:dyDescent="0.25">
      <c r="I11587" s="14"/>
      <c r="J11587" s="14"/>
      <c r="K11587" s="14"/>
      <c r="L11587" s="14"/>
      <c r="M11587" s="14"/>
      <c r="N11587" s="14"/>
      <c r="O11587" s="14"/>
      <c r="P11587" s="14"/>
    </row>
    <row r="11588" spans="9:16" x14ac:dyDescent="0.25">
      <c r="I11588" s="14"/>
      <c r="J11588" s="14"/>
      <c r="K11588" s="14"/>
      <c r="L11588" s="14"/>
      <c r="M11588" s="14"/>
      <c r="N11588" s="14"/>
      <c r="O11588" s="14"/>
      <c r="P11588" s="14"/>
    </row>
    <row r="11589" spans="9:16" x14ac:dyDescent="0.25">
      <c r="I11589" s="14"/>
      <c r="J11589" s="14"/>
      <c r="K11589" s="14"/>
      <c r="L11589" s="14"/>
      <c r="M11589" s="14"/>
      <c r="N11589" s="14"/>
      <c r="O11589" s="14"/>
      <c r="P11589" s="14"/>
    </row>
    <row r="11590" spans="9:16" x14ac:dyDescent="0.25">
      <c r="I11590" s="14"/>
      <c r="J11590" s="14"/>
      <c r="K11590" s="14"/>
      <c r="L11590" s="14"/>
      <c r="M11590" s="14"/>
      <c r="N11590" s="14"/>
      <c r="O11590" s="14"/>
      <c r="P11590" s="14"/>
    </row>
    <row r="11591" spans="9:16" x14ac:dyDescent="0.25">
      <c r="I11591" s="14"/>
      <c r="J11591" s="14"/>
      <c r="K11591" s="14"/>
      <c r="L11591" s="14"/>
      <c r="M11591" s="14"/>
      <c r="N11591" s="14"/>
      <c r="O11591" s="14"/>
      <c r="P11591" s="14"/>
    </row>
    <row r="11592" spans="9:16" x14ac:dyDescent="0.25">
      <c r="I11592" s="14"/>
      <c r="J11592" s="14"/>
      <c r="K11592" s="14"/>
      <c r="L11592" s="14"/>
      <c r="M11592" s="14"/>
      <c r="N11592" s="14"/>
      <c r="O11592" s="14"/>
      <c r="P11592" s="14"/>
    </row>
    <row r="11593" spans="9:16" x14ac:dyDescent="0.25">
      <c r="I11593" s="14"/>
      <c r="J11593" s="14"/>
      <c r="K11593" s="14"/>
      <c r="L11593" s="14"/>
      <c r="M11593" s="14"/>
      <c r="N11593" s="14"/>
      <c r="O11593" s="14"/>
      <c r="P11593" s="14"/>
    </row>
    <row r="11594" spans="9:16" x14ac:dyDescent="0.25">
      <c r="I11594" s="14"/>
      <c r="J11594" s="14"/>
      <c r="K11594" s="14"/>
      <c r="L11594" s="14"/>
      <c r="M11594" s="14"/>
      <c r="N11594" s="14"/>
      <c r="O11594" s="14"/>
      <c r="P11594" s="14"/>
    </row>
    <row r="11595" spans="9:16" x14ac:dyDescent="0.25">
      <c r="I11595" s="14"/>
      <c r="J11595" s="14"/>
      <c r="K11595" s="14"/>
      <c r="L11595" s="14"/>
      <c r="M11595" s="14"/>
      <c r="N11595" s="14"/>
      <c r="O11595" s="14"/>
      <c r="P11595" s="14"/>
    </row>
    <row r="11596" spans="9:16" x14ac:dyDescent="0.25">
      <c r="I11596" s="14"/>
      <c r="J11596" s="14"/>
      <c r="K11596" s="14"/>
      <c r="L11596" s="14"/>
      <c r="M11596" s="14"/>
      <c r="N11596" s="14"/>
      <c r="O11596" s="14"/>
      <c r="P11596" s="14"/>
    </row>
    <row r="11597" spans="9:16" x14ac:dyDescent="0.25">
      <c r="I11597" s="14"/>
      <c r="J11597" s="14"/>
      <c r="K11597" s="14"/>
      <c r="L11597" s="14"/>
      <c r="M11597" s="14"/>
      <c r="N11597" s="14"/>
      <c r="O11597" s="14"/>
      <c r="P11597" s="14"/>
    </row>
    <row r="11598" spans="9:16" x14ac:dyDescent="0.25">
      <c r="I11598" s="14"/>
      <c r="J11598" s="14"/>
      <c r="K11598" s="14"/>
      <c r="L11598" s="14"/>
      <c r="M11598" s="14"/>
      <c r="N11598" s="14"/>
      <c r="O11598" s="14"/>
      <c r="P11598" s="14"/>
    </row>
    <row r="11599" spans="9:16" x14ac:dyDescent="0.25">
      <c r="I11599" s="14"/>
      <c r="J11599" s="14"/>
      <c r="K11599" s="14"/>
      <c r="L11599" s="14"/>
      <c r="M11599" s="14"/>
      <c r="N11599" s="14"/>
      <c r="O11599" s="14"/>
      <c r="P11599" s="14"/>
    </row>
    <row r="11600" spans="9:16" x14ac:dyDescent="0.25">
      <c r="I11600" s="14"/>
      <c r="J11600" s="14"/>
      <c r="K11600" s="14"/>
      <c r="L11600" s="14"/>
      <c r="M11600" s="14"/>
      <c r="N11600" s="14"/>
      <c r="O11600" s="14"/>
      <c r="P11600" s="14"/>
    </row>
    <row r="11601" spans="9:16" x14ac:dyDescent="0.25">
      <c r="I11601" s="14"/>
      <c r="J11601" s="14"/>
      <c r="K11601" s="14"/>
      <c r="L11601" s="14"/>
      <c r="M11601" s="14"/>
      <c r="N11601" s="14"/>
      <c r="O11601" s="14"/>
      <c r="P11601" s="14"/>
    </row>
    <row r="11602" spans="9:16" x14ac:dyDescent="0.25">
      <c r="I11602" s="14"/>
      <c r="J11602" s="14"/>
      <c r="K11602" s="14"/>
      <c r="L11602" s="14"/>
      <c r="M11602" s="14"/>
      <c r="N11602" s="14"/>
      <c r="O11602" s="14"/>
      <c r="P11602" s="14"/>
    </row>
    <row r="11603" spans="9:16" x14ac:dyDescent="0.25">
      <c r="I11603" s="14"/>
      <c r="J11603" s="14"/>
      <c r="K11603" s="14"/>
      <c r="L11603" s="14"/>
      <c r="M11603" s="14"/>
      <c r="N11603" s="14"/>
      <c r="O11603" s="14"/>
      <c r="P11603" s="14"/>
    </row>
    <row r="11604" spans="9:16" x14ac:dyDescent="0.25">
      <c r="I11604" s="14"/>
      <c r="J11604" s="14"/>
      <c r="K11604" s="14"/>
      <c r="L11604" s="14"/>
      <c r="M11604" s="14"/>
      <c r="N11604" s="14"/>
      <c r="O11604" s="14"/>
      <c r="P11604" s="14"/>
    </row>
    <row r="11605" spans="9:16" x14ac:dyDescent="0.25">
      <c r="I11605" s="14"/>
      <c r="J11605" s="14"/>
      <c r="K11605" s="14"/>
      <c r="L11605" s="14"/>
      <c r="M11605" s="14"/>
      <c r="N11605" s="14"/>
      <c r="O11605" s="14"/>
      <c r="P11605" s="14"/>
    </row>
    <row r="11606" spans="9:16" x14ac:dyDescent="0.25">
      <c r="I11606" s="14"/>
      <c r="J11606" s="14"/>
      <c r="K11606" s="14"/>
      <c r="L11606" s="14"/>
      <c r="M11606" s="14"/>
      <c r="N11606" s="14"/>
      <c r="O11606" s="14"/>
      <c r="P11606" s="14"/>
    </row>
    <row r="11607" spans="9:16" x14ac:dyDescent="0.25">
      <c r="I11607" s="14"/>
      <c r="J11607" s="14"/>
      <c r="K11607" s="14"/>
      <c r="L11607" s="14"/>
      <c r="M11607" s="14"/>
      <c r="N11607" s="14"/>
      <c r="O11607" s="14"/>
      <c r="P11607" s="14"/>
    </row>
    <row r="11608" spans="9:16" x14ac:dyDescent="0.25">
      <c r="I11608" s="14"/>
      <c r="J11608" s="14"/>
      <c r="K11608" s="14"/>
      <c r="L11608" s="14"/>
      <c r="M11608" s="14"/>
      <c r="N11608" s="14"/>
      <c r="O11608" s="14"/>
      <c r="P11608" s="14"/>
    </row>
    <row r="11609" spans="9:16" x14ac:dyDescent="0.25">
      <c r="I11609" s="14"/>
      <c r="J11609" s="14"/>
      <c r="K11609" s="14"/>
      <c r="L11609" s="14"/>
      <c r="M11609" s="14"/>
      <c r="N11609" s="14"/>
      <c r="O11609" s="14"/>
      <c r="P11609" s="14"/>
    </row>
    <row r="11610" spans="9:16" x14ac:dyDescent="0.25">
      <c r="I11610" s="14"/>
      <c r="J11610" s="14"/>
      <c r="K11610" s="14"/>
      <c r="L11610" s="14"/>
      <c r="M11610" s="14"/>
      <c r="N11610" s="14"/>
      <c r="O11610" s="14"/>
      <c r="P11610" s="14"/>
    </row>
    <row r="11611" spans="9:16" x14ac:dyDescent="0.25">
      <c r="I11611" s="14"/>
      <c r="J11611" s="14"/>
      <c r="K11611" s="14"/>
      <c r="L11611" s="14"/>
      <c r="M11611" s="14"/>
      <c r="N11611" s="14"/>
      <c r="O11611" s="14"/>
      <c r="P11611" s="14"/>
    </row>
    <row r="11612" spans="9:16" x14ac:dyDescent="0.25">
      <c r="I11612" s="14"/>
      <c r="J11612" s="14"/>
      <c r="K11612" s="14"/>
      <c r="L11612" s="14"/>
      <c r="M11612" s="14"/>
      <c r="N11612" s="14"/>
      <c r="O11612" s="14"/>
      <c r="P11612" s="14"/>
    </row>
    <row r="11613" spans="9:16" x14ac:dyDescent="0.25">
      <c r="I11613" s="14"/>
      <c r="J11613" s="14"/>
      <c r="K11613" s="14"/>
      <c r="L11613" s="14"/>
      <c r="M11613" s="14"/>
      <c r="N11613" s="14"/>
      <c r="O11613" s="14"/>
      <c r="P11613" s="14"/>
    </row>
    <row r="11614" spans="9:16" x14ac:dyDescent="0.25">
      <c r="I11614" s="14"/>
      <c r="J11614" s="14"/>
      <c r="K11614" s="14"/>
      <c r="L11614" s="14"/>
      <c r="M11614" s="14"/>
      <c r="N11614" s="14"/>
      <c r="O11614" s="14"/>
      <c r="P11614" s="14"/>
    </row>
    <row r="11615" spans="9:16" x14ac:dyDescent="0.25">
      <c r="I11615" s="14"/>
      <c r="J11615" s="14"/>
      <c r="K11615" s="14"/>
      <c r="L11615" s="14"/>
      <c r="M11615" s="14"/>
      <c r="N11615" s="14"/>
      <c r="O11615" s="14"/>
      <c r="P11615" s="14"/>
    </row>
    <row r="11616" spans="9:16" x14ac:dyDescent="0.25">
      <c r="I11616" s="14"/>
      <c r="J11616" s="14"/>
      <c r="K11616" s="14"/>
      <c r="L11616" s="14"/>
      <c r="M11616" s="14"/>
      <c r="N11616" s="14"/>
      <c r="O11616" s="14"/>
      <c r="P11616" s="14"/>
    </row>
    <row r="11617" spans="9:16" x14ac:dyDescent="0.25">
      <c r="I11617" s="14"/>
      <c r="J11617" s="14"/>
      <c r="K11617" s="14"/>
      <c r="L11617" s="14"/>
      <c r="M11617" s="14"/>
      <c r="N11617" s="14"/>
      <c r="O11617" s="14"/>
      <c r="P11617" s="14"/>
    </row>
    <row r="11618" spans="9:16" x14ac:dyDescent="0.25">
      <c r="I11618" s="14"/>
      <c r="J11618" s="14"/>
      <c r="K11618" s="14"/>
      <c r="L11618" s="14"/>
      <c r="M11618" s="14"/>
      <c r="N11618" s="14"/>
      <c r="O11618" s="14"/>
      <c r="P11618" s="14"/>
    </row>
    <row r="11619" spans="9:16" x14ac:dyDescent="0.25">
      <c r="I11619" s="14"/>
      <c r="J11619" s="14"/>
      <c r="K11619" s="14"/>
      <c r="L11619" s="14"/>
      <c r="M11619" s="14"/>
      <c r="N11619" s="14"/>
      <c r="O11619" s="14"/>
      <c r="P11619" s="14"/>
    </row>
    <row r="11620" spans="9:16" x14ac:dyDescent="0.25">
      <c r="I11620" s="14"/>
      <c r="J11620" s="14"/>
      <c r="K11620" s="14"/>
      <c r="L11620" s="14"/>
      <c r="M11620" s="14"/>
      <c r="N11620" s="14"/>
      <c r="O11620" s="14"/>
      <c r="P11620" s="14"/>
    </row>
    <row r="11621" spans="9:16" x14ac:dyDescent="0.25">
      <c r="I11621" s="14"/>
      <c r="J11621" s="14"/>
      <c r="K11621" s="14"/>
      <c r="L11621" s="14"/>
      <c r="M11621" s="14"/>
      <c r="N11621" s="14"/>
      <c r="O11621" s="14"/>
      <c r="P11621" s="14"/>
    </row>
    <row r="11622" spans="9:16" x14ac:dyDescent="0.25">
      <c r="I11622" s="14"/>
      <c r="J11622" s="14"/>
      <c r="K11622" s="14"/>
      <c r="L11622" s="14"/>
      <c r="M11622" s="14"/>
      <c r="N11622" s="14"/>
      <c r="O11622" s="14"/>
      <c r="P11622" s="14"/>
    </row>
    <row r="11623" spans="9:16" x14ac:dyDescent="0.25">
      <c r="I11623" s="14"/>
      <c r="J11623" s="14"/>
      <c r="K11623" s="14"/>
      <c r="L11623" s="14"/>
      <c r="M11623" s="14"/>
      <c r="N11623" s="14"/>
      <c r="O11623" s="14"/>
      <c r="P11623" s="14"/>
    </row>
    <row r="11624" spans="9:16" x14ac:dyDescent="0.25">
      <c r="I11624" s="14"/>
      <c r="J11624" s="14"/>
      <c r="K11624" s="14"/>
      <c r="L11624" s="14"/>
      <c r="M11624" s="14"/>
      <c r="N11624" s="14"/>
      <c r="O11624" s="14"/>
      <c r="P11624" s="14"/>
    </row>
    <row r="11625" spans="9:16" x14ac:dyDescent="0.25">
      <c r="I11625" s="14"/>
      <c r="J11625" s="14"/>
      <c r="K11625" s="14"/>
      <c r="L11625" s="14"/>
      <c r="M11625" s="14"/>
      <c r="N11625" s="14"/>
      <c r="O11625" s="14"/>
      <c r="P11625" s="14"/>
    </row>
    <row r="11626" spans="9:16" x14ac:dyDescent="0.25">
      <c r="I11626" s="14"/>
      <c r="J11626" s="14"/>
      <c r="K11626" s="14"/>
      <c r="L11626" s="14"/>
      <c r="M11626" s="14"/>
      <c r="N11626" s="14"/>
      <c r="O11626" s="14"/>
      <c r="P11626" s="14"/>
    </row>
    <row r="11627" spans="9:16" x14ac:dyDescent="0.25">
      <c r="I11627" s="14"/>
      <c r="J11627" s="14"/>
      <c r="K11627" s="14"/>
      <c r="L11627" s="14"/>
      <c r="M11627" s="14"/>
      <c r="N11627" s="14"/>
      <c r="O11627" s="14"/>
      <c r="P11627" s="14"/>
    </row>
    <row r="11628" spans="9:16" x14ac:dyDescent="0.25">
      <c r="I11628" s="14"/>
      <c r="J11628" s="14"/>
      <c r="K11628" s="14"/>
      <c r="L11628" s="14"/>
      <c r="M11628" s="14"/>
      <c r="N11628" s="14"/>
      <c r="O11628" s="14"/>
      <c r="P11628" s="14"/>
    </row>
    <row r="11629" spans="9:16" x14ac:dyDescent="0.25">
      <c r="I11629" s="14"/>
      <c r="J11629" s="14"/>
      <c r="K11629" s="14"/>
      <c r="L11629" s="14"/>
      <c r="M11629" s="14"/>
      <c r="N11629" s="14"/>
      <c r="O11629" s="14"/>
      <c r="P11629" s="14"/>
    </row>
    <row r="11630" spans="9:16" x14ac:dyDescent="0.25">
      <c r="I11630" s="14"/>
      <c r="J11630" s="14"/>
      <c r="K11630" s="14"/>
      <c r="L11630" s="14"/>
      <c r="M11630" s="14"/>
      <c r="N11630" s="14"/>
      <c r="O11630" s="14"/>
      <c r="P11630" s="14"/>
    </row>
    <row r="11631" spans="9:16" x14ac:dyDescent="0.25">
      <c r="I11631" s="14"/>
      <c r="J11631" s="14"/>
      <c r="K11631" s="14"/>
      <c r="L11631" s="14"/>
      <c r="M11631" s="14"/>
      <c r="N11631" s="14"/>
      <c r="O11631" s="14"/>
      <c r="P11631" s="14"/>
    </row>
    <row r="11632" spans="9:16" x14ac:dyDescent="0.25">
      <c r="I11632" s="14"/>
      <c r="J11632" s="14"/>
      <c r="K11632" s="14"/>
      <c r="L11632" s="14"/>
      <c r="M11632" s="14"/>
      <c r="N11632" s="14"/>
      <c r="O11632" s="14"/>
      <c r="P11632" s="14"/>
    </row>
    <row r="11633" spans="9:16" x14ac:dyDescent="0.25">
      <c r="I11633" s="14"/>
      <c r="J11633" s="14"/>
      <c r="K11633" s="14"/>
      <c r="L11633" s="14"/>
      <c r="M11633" s="14"/>
      <c r="N11633" s="14"/>
      <c r="O11633" s="14"/>
      <c r="P11633" s="14"/>
    </row>
    <row r="11634" spans="9:16" x14ac:dyDescent="0.25">
      <c r="I11634" s="14"/>
      <c r="J11634" s="14"/>
      <c r="K11634" s="14"/>
      <c r="L11634" s="14"/>
      <c r="M11634" s="14"/>
      <c r="N11634" s="14"/>
      <c r="O11634" s="14"/>
      <c r="P11634" s="14"/>
    </row>
    <row r="11635" spans="9:16" x14ac:dyDescent="0.25">
      <c r="I11635" s="14"/>
      <c r="J11635" s="14"/>
      <c r="K11635" s="14"/>
      <c r="L11635" s="14"/>
      <c r="M11635" s="14"/>
      <c r="N11635" s="14"/>
      <c r="O11635" s="14"/>
      <c r="P11635" s="14"/>
    </row>
    <row r="11636" spans="9:16" x14ac:dyDescent="0.25">
      <c r="I11636" s="14"/>
      <c r="J11636" s="14"/>
      <c r="K11636" s="14"/>
      <c r="L11636" s="14"/>
      <c r="M11636" s="14"/>
      <c r="N11636" s="14"/>
      <c r="O11636" s="14"/>
      <c r="P11636" s="14"/>
    </row>
    <row r="11637" spans="9:16" x14ac:dyDescent="0.25">
      <c r="I11637" s="14"/>
      <c r="J11637" s="14"/>
      <c r="K11637" s="14"/>
      <c r="L11637" s="14"/>
      <c r="M11637" s="14"/>
      <c r="N11637" s="14"/>
      <c r="O11637" s="14"/>
      <c r="P11637" s="14"/>
    </row>
    <row r="11638" spans="9:16" x14ac:dyDescent="0.25">
      <c r="I11638" s="14"/>
      <c r="J11638" s="14"/>
      <c r="K11638" s="14"/>
      <c r="L11638" s="14"/>
      <c r="M11638" s="14"/>
      <c r="N11638" s="14"/>
      <c r="O11638" s="14"/>
      <c r="P11638" s="14"/>
    </row>
    <row r="11639" spans="9:16" x14ac:dyDescent="0.25">
      <c r="I11639" s="14"/>
      <c r="J11639" s="14"/>
      <c r="K11639" s="14"/>
      <c r="L11639" s="14"/>
      <c r="M11639" s="14"/>
      <c r="N11639" s="14"/>
      <c r="O11639" s="14"/>
      <c r="P11639" s="14"/>
    </row>
    <row r="11640" spans="9:16" x14ac:dyDescent="0.25">
      <c r="I11640" s="14"/>
      <c r="J11640" s="14"/>
      <c r="K11640" s="14"/>
      <c r="L11640" s="14"/>
      <c r="M11640" s="14"/>
      <c r="N11640" s="14"/>
      <c r="O11640" s="14"/>
      <c r="P11640" s="14"/>
    </row>
    <row r="11641" spans="9:16" x14ac:dyDescent="0.25">
      <c r="I11641" s="14"/>
      <c r="J11641" s="14"/>
      <c r="K11641" s="14"/>
      <c r="L11641" s="14"/>
      <c r="M11641" s="14"/>
      <c r="N11641" s="14"/>
      <c r="O11641" s="14"/>
      <c r="P11641" s="14"/>
    </row>
    <row r="11642" spans="9:16" x14ac:dyDescent="0.25">
      <c r="I11642" s="14"/>
      <c r="J11642" s="14"/>
      <c r="K11642" s="14"/>
      <c r="L11642" s="14"/>
      <c r="M11642" s="14"/>
      <c r="N11642" s="14"/>
      <c r="O11642" s="14"/>
      <c r="P11642" s="14"/>
    </row>
    <row r="11643" spans="9:16" x14ac:dyDescent="0.25">
      <c r="I11643" s="14"/>
      <c r="J11643" s="14"/>
      <c r="K11643" s="14"/>
      <c r="L11643" s="14"/>
      <c r="M11643" s="14"/>
      <c r="N11643" s="14"/>
      <c r="O11643" s="14"/>
      <c r="P11643" s="14"/>
    </row>
    <row r="11644" spans="9:16" x14ac:dyDescent="0.25">
      <c r="I11644" s="14"/>
      <c r="J11644" s="14"/>
      <c r="K11644" s="14"/>
      <c r="L11644" s="14"/>
      <c r="M11644" s="14"/>
      <c r="N11644" s="14"/>
      <c r="O11644" s="14"/>
      <c r="P11644" s="14"/>
    </row>
    <row r="11645" spans="9:16" x14ac:dyDescent="0.25">
      <c r="I11645" s="14"/>
      <c r="J11645" s="14"/>
      <c r="K11645" s="14"/>
      <c r="L11645" s="14"/>
      <c r="M11645" s="14"/>
      <c r="N11645" s="14"/>
      <c r="O11645" s="14"/>
      <c r="P11645" s="14"/>
    </row>
    <row r="11646" spans="9:16" x14ac:dyDescent="0.25">
      <c r="I11646" s="14"/>
      <c r="J11646" s="14"/>
      <c r="K11646" s="14"/>
      <c r="L11646" s="14"/>
      <c r="M11646" s="14"/>
      <c r="N11646" s="14"/>
      <c r="O11646" s="14"/>
      <c r="P11646" s="14"/>
    </row>
    <row r="11647" spans="9:16" x14ac:dyDescent="0.25">
      <c r="I11647" s="14"/>
      <c r="J11647" s="14"/>
      <c r="K11647" s="14"/>
      <c r="L11647" s="14"/>
      <c r="M11647" s="14"/>
      <c r="N11647" s="14"/>
      <c r="O11647" s="14"/>
      <c r="P11647" s="14"/>
    </row>
    <row r="11648" spans="9:16" x14ac:dyDescent="0.25">
      <c r="I11648" s="14"/>
      <c r="J11648" s="14"/>
      <c r="K11648" s="14"/>
      <c r="L11648" s="14"/>
      <c r="M11648" s="14"/>
      <c r="N11648" s="14"/>
      <c r="O11648" s="14"/>
      <c r="P11648" s="14"/>
    </row>
    <row r="11649" spans="9:16" x14ac:dyDescent="0.25">
      <c r="I11649" s="14"/>
      <c r="J11649" s="14"/>
      <c r="K11649" s="14"/>
      <c r="L11649" s="14"/>
      <c r="M11649" s="14"/>
      <c r="N11649" s="14"/>
      <c r="O11649" s="14"/>
      <c r="P11649" s="14"/>
    </row>
    <row r="11650" spans="9:16" x14ac:dyDescent="0.25">
      <c r="I11650" s="14"/>
      <c r="J11650" s="14"/>
      <c r="K11650" s="14"/>
      <c r="L11650" s="14"/>
      <c r="M11650" s="14"/>
      <c r="N11650" s="14"/>
      <c r="O11650" s="14"/>
      <c r="P11650" s="14"/>
    </row>
    <row r="11651" spans="9:16" x14ac:dyDescent="0.25">
      <c r="I11651" s="14"/>
      <c r="J11651" s="14"/>
      <c r="K11651" s="14"/>
      <c r="L11651" s="14"/>
      <c r="M11651" s="14"/>
      <c r="N11651" s="14"/>
      <c r="O11651" s="14"/>
      <c r="P11651" s="14"/>
    </row>
    <row r="11652" spans="9:16" x14ac:dyDescent="0.25">
      <c r="I11652" s="14"/>
      <c r="J11652" s="14"/>
      <c r="K11652" s="14"/>
      <c r="L11652" s="14"/>
      <c r="M11652" s="14"/>
      <c r="N11652" s="14"/>
      <c r="O11652" s="14"/>
      <c r="P11652" s="14"/>
    </row>
    <row r="11653" spans="9:16" x14ac:dyDescent="0.25">
      <c r="I11653" s="14"/>
      <c r="J11653" s="14"/>
      <c r="K11653" s="14"/>
      <c r="L11653" s="14"/>
      <c r="M11653" s="14"/>
      <c r="N11653" s="14"/>
      <c r="O11653" s="14"/>
      <c r="P11653" s="14"/>
    </row>
    <row r="11654" spans="9:16" x14ac:dyDescent="0.25">
      <c r="I11654" s="14"/>
      <c r="J11654" s="14"/>
      <c r="K11654" s="14"/>
      <c r="L11654" s="14"/>
      <c r="M11654" s="14"/>
      <c r="N11654" s="14"/>
      <c r="O11654" s="14"/>
      <c r="P11654" s="14"/>
    </row>
    <row r="11655" spans="9:16" x14ac:dyDescent="0.25">
      <c r="I11655" s="14"/>
      <c r="J11655" s="14"/>
      <c r="K11655" s="14"/>
      <c r="L11655" s="14"/>
      <c r="M11655" s="14"/>
      <c r="N11655" s="14"/>
      <c r="O11655" s="14"/>
      <c r="P11655" s="14"/>
    </row>
    <row r="11656" spans="9:16" x14ac:dyDescent="0.25">
      <c r="I11656" s="14"/>
      <c r="J11656" s="14"/>
      <c r="K11656" s="14"/>
      <c r="L11656" s="14"/>
      <c r="M11656" s="14"/>
      <c r="N11656" s="14"/>
      <c r="O11656" s="14"/>
      <c r="P11656" s="14"/>
    </row>
    <row r="11657" spans="9:16" x14ac:dyDescent="0.25">
      <c r="I11657" s="14"/>
      <c r="J11657" s="14"/>
      <c r="K11657" s="14"/>
      <c r="L11657" s="14"/>
      <c r="M11657" s="14"/>
      <c r="N11657" s="14"/>
      <c r="O11657" s="14"/>
      <c r="P11657" s="14"/>
    </row>
    <row r="11658" spans="9:16" x14ac:dyDescent="0.25">
      <c r="I11658" s="14"/>
      <c r="J11658" s="14"/>
      <c r="K11658" s="14"/>
      <c r="L11658" s="14"/>
      <c r="M11658" s="14"/>
      <c r="N11658" s="14"/>
      <c r="O11658" s="14"/>
      <c r="P11658" s="14"/>
    </row>
    <row r="11659" spans="9:16" x14ac:dyDescent="0.25">
      <c r="I11659" s="14"/>
      <c r="J11659" s="14"/>
      <c r="K11659" s="14"/>
      <c r="L11659" s="14"/>
      <c r="M11659" s="14"/>
      <c r="N11659" s="14"/>
      <c r="O11659" s="14"/>
      <c r="P11659" s="14"/>
    </row>
    <row r="11660" spans="9:16" x14ac:dyDescent="0.25">
      <c r="I11660" s="14"/>
      <c r="J11660" s="14"/>
      <c r="K11660" s="14"/>
      <c r="L11660" s="14"/>
      <c r="M11660" s="14"/>
      <c r="N11660" s="14"/>
      <c r="O11660" s="14"/>
      <c r="P11660" s="14"/>
    </row>
    <row r="11661" spans="9:16" x14ac:dyDescent="0.25">
      <c r="I11661" s="14"/>
      <c r="J11661" s="14"/>
      <c r="K11661" s="14"/>
      <c r="L11661" s="14"/>
      <c r="M11661" s="14"/>
      <c r="N11661" s="14"/>
      <c r="O11661" s="14"/>
      <c r="P11661" s="14"/>
    </row>
    <row r="11662" spans="9:16" x14ac:dyDescent="0.25">
      <c r="I11662" s="14"/>
      <c r="J11662" s="14"/>
      <c r="K11662" s="14"/>
      <c r="L11662" s="14"/>
      <c r="M11662" s="14"/>
      <c r="N11662" s="14"/>
      <c r="O11662" s="14"/>
      <c r="P11662" s="14"/>
    </row>
    <row r="11663" spans="9:16" x14ac:dyDescent="0.25">
      <c r="I11663" s="14"/>
      <c r="J11663" s="14"/>
      <c r="K11663" s="14"/>
      <c r="L11663" s="14"/>
      <c r="M11663" s="14"/>
      <c r="N11663" s="14"/>
      <c r="O11663" s="14"/>
      <c r="P11663" s="14"/>
    </row>
    <row r="11664" spans="9:16" x14ac:dyDescent="0.25">
      <c r="I11664" s="14"/>
      <c r="J11664" s="14"/>
      <c r="K11664" s="14"/>
      <c r="L11664" s="14"/>
      <c r="M11664" s="14"/>
      <c r="N11664" s="14"/>
      <c r="O11664" s="14"/>
      <c r="P11664" s="14"/>
    </row>
    <row r="11665" spans="9:16" x14ac:dyDescent="0.25">
      <c r="I11665" s="14"/>
      <c r="J11665" s="14"/>
      <c r="K11665" s="14"/>
      <c r="L11665" s="14"/>
      <c r="M11665" s="14"/>
      <c r="N11665" s="14"/>
      <c r="O11665" s="14"/>
      <c r="P11665" s="14"/>
    </row>
    <row r="11666" spans="9:16" x14ac:dyDescent="0.25">
      <c r="I11666" s="14"/>
      <c r="J11666" s="14"/>
      <c r="K11666" s="14"/>
      <c r="L11666" s="14"/>
      <c r="M11666" s="14"/>
      <c r="N11666" s="14"/>
      <c r="O11666" s="14"/>
      <c r="P11666" s="14"/>
    </row>
    <row r="11667" spans="9:16" x14ac:dyDescent="0.25">
      <c r="I11667" s="14"/>
      <c r="J11667" s="14"/>
      <c r="K11667" s="14"/>
      <c r="L11667" s="14"/>
      <c r="M11667" s="14"/>
      <c r="N11667" s="14"/>
      <c r="O11667" s="14"/>
      <c r="P11667" s="14"/>
    </row>
    <row r="11668" spans="9:16" x14ac:dyDescent="0.25">
      <c r="I11668" s="14"/>
      <c r="J11668" s="14"/>
      <c r="K11668" s="14"/>
      <c r="L11668" s="14"/>
      <c r="M11668" s="14"/>
      <c r="N11668" s="14"/>
      <c r="O11668" s="14"/>
      <c r="P11668" s="14"/>
    </row>
    <row r="11669" spans="9:16" x14ac:dyDescent="0.25">
      <c r="I11669" s="14"/>
      <c r="J11669" s="14"/>
      <c r="K11669" s="14"/>
      <c r="L11669" s="14"/>
      <c r="M11669" s="14"/>
      <c r="N11669" s="14"/>
      <c r="O11669" s="14"/>
      <c r="P11669" s="14"/>
    </row>
    <row r="11670" spans="9:16" x14ac:dyDescent="0.25">
      <c r="I11670" s="14"/>
      <c r="J11670" s="14"/>
      <c r="K11670" s="14"/>
      <c r="L11670" s="14"/>
      <c r="M11670" s="14"/>
      <c r="N11670" s="14"/>
      <c r="O11670" s="14"/>
      <c r="P11670" s="14"/>
    </row>
    <row r="11671" spans="9:16" x14ac:dyDescent="0.25">
      <c r="I11671" s="14"/>
      <c r="J11671" s="14"/>
      <c r="K11671" s="14"/>
      <c r="L11671" s="14"/>
      <c r="M11671" s="14"/>
      <c r="N11671" s="14"/>
      <c r="O11671" s="14"/>
      <c r="P11671" s="14"/>
    </row>
    <row r="11672" spans="9:16" x14ac:dyDescent="0.25">
      <c r="I11672" s="14"/>
      <c r="J11672" s="14"/>
      <c r="K11672" s="14"/>
      <c r="L11672" s="14"/>
      <c r="M11672" s="14"/>
      <c r="N11672" s="14"/>
      <c r="O11672" s="14"/>
      <c r="P11672" s="14"/>
    </row>
    <row r="11673" spans="9:16" x14ac:dyDescent="0.25">
      <c r="I11673" s="14"/>
      <c r="J11673" s="14"/>
      <c r="K11673" s="14"/>
      <c r="L11673" s="14"/>
      <c r="M11673" s="14"/>
      <c r="N11673" s="14"/>
      <c r="O11673" s="14"/>
      <c r="P11673" s="14"/>
    </row>
    <row r="11674" spans="9:16" x14ac:dyDescent="0.25">
      <c r="I11674" s="14"/>
      <c r="J11674" s="14"/>
      <c r="K11674" s="14"/>
      <c r="L11674" s="14"/>
      <c r="M11674" s="14"/>
      <c r="N11674" s="14"/>
      <c r="O11674" s="14"/>
      <c r="P11674" s="14"/>
    </row>
    <row r="11675" spans="9:16" x14ac:dyDescent="0.25">
      <c r="I11675" s="14"/>
      <c r="J11675" s="14"/>
      <c r="K11675" s="14"/>
      <c r="L11675" s="14"/>
      <c r="M11675" s="14"/>
      <c r="N11675" s="14"/>
      <c r="O11675" s="14"/>
      <c r="P11675" s="14"/>
    </row>
    <row r="11676" spans="9:16" x14ac:dyDescent="0.25">
      <c r="I11676" s="14"/>
      <c r="J11676" s="14"/>
      <c r="K11676" s="14"/>
      <c r="L11676" s="14"/>
      <c r="M11676" s="14"/>
      <c r="N11676" s="14"/>
      <c r="O11676" s="14"/>
      <c r="P11676" s="14"/>
    </row>
    <row r="11677" spans="9:16" x14ac:dyDescent="0.25">
      <c r="I11677" s="14"/>
      <c r="J11677" s="14"/>
      <c r="K11677" s="14"/>
      <c r="L11677" s="14"/>
      <c r="M11677" s="14"/>
      <c r="N11677" s="14"/>
      <c r="O11677" s="14"/>
      <c r="P11677" s="14"/>
    </row>
    <row r="11678" spans="9:16" x14ac:dyDescent="0.25">
      <c r="I11678" s="14"/>
      <c r="J11678" s="14"/>
      <c r="K11678" s="14"/>
      <c r="L11678" s="14"/>
      <c r="M11678" s="14"/>
      <c r="N11678" s="14"/>
      <c r="O11678" s="14"/>
      <c r="P11678" s="14"/>
    </row>
    <row r="11679" spans="9:16" x14ac:dyDescent="0.25">
      <c r="I11679" s="14"/>
      <c r="J11679" s="14"/>
      <c r="K11679" s="14"/>
      <c r="L11679" s="14"/>
      <c r="M11679" s="14"/>
      <c r="N11679" s="14"/>
      <c r="O11679" s="14"/>
      <c r="P11679" s="14"/>
    </row>
    <row r="11680" spans="9:16" x14ac:dyDescent="0.25">
      <c r="I11680" s="14"/>
      <c r="J11680" s="14"/>
      <c r="K11680" s="14"/>
      <c r="L11680" s="14"/>
      <c r="M11680" s="14"/>
      <c r="N11680" s="14"/>
      <c r="O11680" s="14"/>
      <c r="P11680" s="14"/>
    </row>
    <row r="11681" spans="9:16" x14ac:dyDescent="0.25">
      <c r="I11681" s="14"/>
      <c r="J11681" s="14"/>
      <c r="K11681" s="14"/>
      <c r="L11681" s="14"/>
      <c r="M11681" s="14"/>
      <c r="N11681" s="14"/>
      <c r="O11681" s="14"/>
      <c r="P11681" s="14"/>
    </row>
    <row r="11682" spans="9:16" x14ac:dyDescent="0.25">
      <c r="I11682" s="14"/>
      <c r="J11682" s="14"/>
      <c r="K11682" s="14"/>
      <c r="L11682" s="14"/>
      <c r="M11682" s="14"/>
      <c r="N11682" s="14"/>
      <c r="O11682" s="14"/>
      <c r="P11682" s="14"/>
    </row>
    <row r="11683" spans="9:16" x14ac:dyDescent="0.25">
      <c r="I11683" s="14"/>
      <c r="J11683" s="14"/>
      <c r="K11683" s="14"/>
      <c r="L11683" s="14"/>
      <c r="M11683" s="14"/>
      <c r="N11683" s="14"/>
      <c r="O11683" s="14"/>
      <c r="P11683" s="14"/>
    </row>
    <row r="11684" spans="9:16" x14ac:dyDescent="0.25">
      <c r="I11684" s="14"/>
      <c r="J11684" s="14"/>
      <c r="K11684" s="14"/>
      <c r="L11684" s="14"/>
      <c r="M11684" s="14"/>
      <c r="N11684" s="14"/>
      <c r="O11684" s="14"/>
      <c r="P11684" s="14"/>
    </row>
    <row r="11685" spans="9:16" x14ac:dyDescent="0.25">
      <c r="I11685" s="14"/>
      <c r="J11685" s="14"/>
      <c r="K11685" s="14"/>
      <c r="L11685" s="14"/>
      <c r="M11685" s="14"/>
      <c r="N11685" s="14"/>
      <c r="O11685" s="14"/>
      <c r="P11685" s="14"/>
    </row>
    <row r="11686" spans="9:16" x14ac:dyDescent="0.25">
      <c r="I11686" s="14"/>
      <c r="J11686" s="14"/>
      <c r="K11686" s="14"/>
      <c r="L11686" s="14"/>
      <c r="M11686" s="14"/>
      <c r="N11686" s="14"/>
      <c r="O11686" s="14"/>
      <c r="P11686" s="14"/>
    </row>
    <row r="11687" spans="9:16" x14ac:dyDescent="0.25">
      <c r="I11687" s="14"/>
      <c r="J11687" s="14"/>
      <c r="K11687" s="14"/>
      <c r="L11687" s="14"/>
      <c r="M11687" s="14"/>
      <c r="N11687" s="14"/>
      <c r="O11687" s="14"/>
      <c r="P11687" s="14"/>
    </row>
    <row r="11688" spans="9:16" x14ac:dyDescent="0.25">
      <c r="I11688" s="14"/>
      <c r="J11688" s="14"/>
      <c r="K11688" s="14"/>
      <c r="L11688" s="14"/>
      <c r="M11688" s="14"/>
      <c r="N11688" s="14"/>
      <c r="O11688" s="14"/>
      <c r="P11688" s="14"/>
    </row>
    <row r="11689" spans="9:16" x14ac:dyDescent="0.25">
      <c r="I11689" s="14"/>
      <c r="J11689" s="14"/>
      <c r="K11689" s="14"/>
      <c r="L11689" s="14"/>
      <c r="M11689" s="14"/>
      <c r="N11689" s="14"/>
      <c r="O11689" s="14"/>
      <c r="P11689" s="14"/>
    </row>
    <row r="11690" spans="9:16" x14ac:dyDescent="0.25">
      <c r="I11690" s="14"/>
      <c r="J11690" s="14"/>
      <c r="K11690" s="14"/>
      <c r="L11690" s="14"/>
      <c r="M11690" s="14"/>
      <c r="N11690" s="14"/>
      <c r="O11690" s="14"/>
      <c r="P11690" s="14"/>
    </row>
    <row r="11691" spans="9:16" x14ac:dyDescent="0.25">
      <c r="I11691" s="14"/>
      <c r="J11691" s="14"/>
      <c r="K11691" s="14"/>
      <c r="L11691" s="14"/>
      <c r="M11691" s="14"/>
      <c r="N11691" s="14"/>
      <c r="O11691" s="14"/>
      <c r="P11691" s="14"/>
    </row>
    <row r="11692" spans="9:16" x14ac:dyDescent="0.25">
      <c r="I11692" s="14"/>
      <c r="J11692" s="14"/>
      <c r="K11692" s="14"/>
      <c r="L11692" s="14"/>
      <c r="M11692" s="14"/>
      <c r="N11692" s="14"/>
      <c r="O11692" s="14"/>
      <c r="P11692" s="14"/>
    </row>
    <row r="11693" spans="9:16" x14ac:dyDescent="0.25">
      <c r="I11693" s="14"/>
      <c r="J11693" s="14"/>
      <c r="K11693" s="14"/>
      <c r="L11693" s="14"/>
      <c r="M11693" s="14"/>
      <c r="N11693" s="14"/>
      <c r="O11693" s="14"/>
      <c r="P11693" s="14"/>
    </row>
    <row r="11694" spans="9:16" x14ac:dyDescent="0.25">
      <c r="I11694" s="14"/>
      <c r="J11694" s="14"/>
      <c r="K11694" s="14"/>
      <c r="L11694" s="14"/>
      <c r="M11694" s="14"/>
      <c r="N11694" s="14"/>
      <c r="O11694" s="14"/>
      <c r="P11694" s="14"/>
    </row>
    <row r="11695" spans="9:16" x14ac:dyDescent="0.25">
      <c r="I11695" s="14"/>
      <c r="J11695" s="14"/>
      <c r="K11695" s="14"/>
      <c r="L11695" s="14"/>
      <c r="M11695" s="14"/>
      <c r="N11695" s="14"/>
      <c r="O11695" s="14"/>
      <c r="P11695" s="14"/>
    </row>
    <row r="11696" spans="9:16" x14ac:dyDescent="0.25">
      <c r="I11696" s="14"/>
      <c r="J11696" s="14"/>
      <c r="K11696" s="14"/>
      <c r="L11696" s="14"/>
      <c r="M11696" s="14"/>
      <c r="N11696" s="14"/>
      <c r="O11696" s="14"/>
      <c r="P11696" s="14"/>
    </row>
    <row r="11697" spans="9:16" x14ac:dyDescent="0.25">
      <c r="I11697" s="14"/>
      <c r="J11697" s="14"/>
      <c r="K11697" s="14"/>
      <c r="L11697" s="14"/>
      <c r="M11697" s="14"/>
      <c r="N11697" s="14"/>
      <c r="O11697" s="14"/>
      <c r="P11697" s="14"/>
    </row>
    <row r="11698" spans="9:16" x14ac:dyDescent="0.25">
      <c r="I11698" s="14"/>
      <c r="J11698" s="14"/>
      <c r="K11698" s="14"/>
      <c r="L11698" s="14"/>
      <c r="M11698" s="14"/>
      <c r="N11698" s="14"/>
      <c r="O11698" s="14"/>
      <c r="P11698" s="14"/>
    </row>
    <row r="11699" spans="9:16" x14ac:dyDescent="0.25">
      <c r="I11699" s="14"/>
      <c r="J11699" s="14"/>
      <c r="K11699" s="14"/>
      <c r="L11699" s="14"/>
      <c r="M11699" s="14"/>
      <c r="N11699" s="14"/>
      <c r="O11699" s="14"/>
      <c r="P11699" s="14"/>
    </row>
    <row r="11700" spans="9:16" x14ac:dyDescent="0.25">
      <c r="I11700" s="14"/>
      <c r="J11700" s="14"/>
      <c r="K11700" s="14"/>
      <c r="L11700" s="14"/>
      <c r="M11700" s="14"/>
      <c r="N11700" s="14"/>
      <c r="O11700" s="14"/>
      <c r="P11700" s="14"/>
    </row>
    <row r="11701" spans="9:16" x14ac:dyDescent="0.25">
      <c r="I11701" s="14"/>
      <c r="J11701" s="14"/>
      <c r="K11701" s="14"/>
      <c r="L11701" s="14"/>
      <c r="M11701" s="14"/>
      <c r="N11701" s="14"/>
      <c r="O11701" s="14"/>
      <c r="P11701" s="14"/>
    </row>
    <row r="11702" spans="9:16" x14ac:dyDescent="0.25">
      <c r="I11702" s="14"/>
      <c r="J11702" s="14"/>
      <c r="K11702" s="14"/>
      <c r="L11702" s="14"/>
      <c r="M11702" s="14"/>
      <c r="N11702" s="14"/>
      <c r="O11702" s="14"/>
      <c r="P11702" s="14"/>
    </row>
    <row r="11703" spans="9:16" x14ac:dyDescent="0.25">
      <c r="I11703" s="14"/>
      <c r="J11703" s="14"/>
      <c r="K11703" s="14"/>
      <c r="L11703" s="14"/>
      <c r="M11703" s="14"/>
      <c r="N11703" s="14"/>
      <c r="O11703" s="14"/>
      <c r="P11703" s="14"/>
    </row>
    <row r="11704" spans="9:16" x14ac:dyDescent="0.25">
      <c r="I11704" s="14"/>
      <c r="J11704" s="14"/>
      <c r="K11704" s="14"/>
      <c r="L11704" s="14"/>
      <c r="M11704" s="14"/>
      <c r="N11704" s="14"/>
      <c r="O11704" s="14"/>
      <c r="P11704" s="14"/>
    </row>
    <row r="11705" spans="9:16" x14ac:dyDescent="0.25">
      <c r="I11705" s="14"/>
      <c r="J11705" s="14"/>
      <c r="K11705" s="14"/>
      <c r="L11705" s="14"/>
      <c r="M11705" s="14"/>
      <c r="N11705" s="14"/>
      <c r="O11705" s="14"/>
      <c r="P11705" s="14"/>
    </row>
    <row r="11706" spans="9:16" x14ac:dyDescent="0.25">
      <c r="I11706" s="14"/>
      <c r="J11706" s="14"/>
      <c r="K11706" s="14"/>
      <c r="L11706" s="14"/>
      <c r="M11706" s="14"/>
      <c r="N11706" s="14"/>
      <c r="O11706" s="14"/>
      <c r="P11706" s="14"/>
    </row>
    <row r="11707" spans="9:16" x14ac:dyDescent="0.25">
      <c r="I11707" s="14"/>
      <c r="J11707" s="14"/>
      <c r="K11707" s="14"/>
      <c r="L11707" s="14"/>
      <c r="M11707" s="14"/>
      <c r="N11707" s="14"/>
      <c r="O11707" s="14"/>
      <c r="P11707" s="14"/>
    </row>
    <row r="11708" spans="9:16" x14ac:dyDescent="0.25">
      <c r="I11708" s="14"/>
      <c r="J11708" s="14"/>
      <c r="K11708" s="14"/>
      <c r="L11708" s="14"/>
      <c r="M11708" s="14"/>
      <c r="N11708" s="14"/>
      <c r="O11708" s="14"/>
      <c r="P11708" s="14"/>
    </row>
    <row r="11709" spans="9:16" x14ac:dyDescent="0.25">
      <c r="I11709" s="14"/>
      <c r="J11709" s="14"/>
      <c r="K11709" s="14"/>
      <c r="L11709" s="14"/>
      <c r="M11709" s="14"/>
      <c r="N11709" s="14"/>
      <c r="O11709" s="14"/>
      <c r="P11709" s="14"/>
    </row>
    <row r="11710" spans="9:16" x14ac:dyDescent="0.25">
      <c r="I11710" s="14"/>
      <c r="J11710" s="14"/>
      <c r="K11710" s="14"/>
      <c r="L11710" s="14"/>
      <c r="M11710" s="14"/>
      <c r="N11710" s="14"/>
      <c r="O11710" s="14"/>
      <c r="P11710" s="14"/>
    </row>
    <row r="11711" spans="9:16" x14ac:dyDescent="0.25">
      <c r="I11711" s="14"/>
      <c r="J11711" s="14"/>
      <c r="K11711" s="14"/>
      <c r="L11711" s="14"/>
      <c r="M11711" s="14"/>
      <c r="N11711" s="14"/>
      <c r="O11711" s="14"/>
      <c r="P11711" s="14"/>
    </row>
    <row r="11712" spans="9:16" x14ac:dyDescent="0.25">
      <c r="I11712" s="14"/>
      <c r="J11712" s="14"/>
      <c r="K11712" s="14"/>
      <c r="L11712" s="14"/>
      <c r="M11712" s="14"/>
      <c r="N11712" s="14"/>
      <c r="O11712" s="14"/>
      <c r="P11712" s="14"/>
    </row>
    <row r="11713" spans="9:16" x14ac:dyDescent="0.25">
      <c r="I11713" s="14"/>
      <c r="J11713" s="14"/>
      <c r="K11713" s="14"/>
      <c r="L11713" s="14"/>
      <c r="M11713" s="14"/>
      <c r="N11713" s="14"/>
      <c r="O11713" s="14"/>
      <c r="P11713" s="14"/>
    </row>
    <row r="11714" spans="9:16" x14ac:dyDescent="0.25">
      <c r="I11714" s="14"/>
      <c r="J11714" s="14"/>
      <c r="K11714" s="14"/>
      <c r="L11714" s="14"/>
      <c r="M11714" s="14"/>
      <c r="N11714" s="14"/>
      <c r="O11714" s="14"/>
      <c r="P11714" s="14"/>
    </row>
    <row r="11715" spans="9:16" x14ac:dyDescent="0.25">
      <c r="I11715" s="14"/>
      <c r="J11715" s="14"/>
      <c r="K11715" s="14"/>
      <c r="L11715" s="14"/>
      <c r="M11715" s="14"/>
      <c r="N11715" s="14"/>
      <c r="O11715" s="14"/>
      <c r="P11715" s="14"/>
    </row>
    <row r="11716" spans="9:16" x14ac:dyDescent="0.25">
      <c r="I11716" s="14"/>
      <c r="J11716" s="14"/>
      <c r="K11716" s="14"/>
      <c r="L11716" s="14"/>
      <c r="M11716" s="14"/>
      <c r="N11716" s="14"/>
      <c r="O11716" s="14"/>
      <c r="P11716" s="14"/>
    </row>
    <row r="11717" spans="9:16" x14ac:dyDescent="0.25">
      <c r="I11717" s="14"/>
      <c r="J11717" s="14"/>
      <c r="K11717" s="14"/>
      <c r="L11717" s="14"/>
      <c r="M11717" s="14"/>
      <c r="N11717" s="14"/>
      <c r="O11717" s="14"/>
      <c r="P11717" s="14"/>
    </row>
    <row r="11718" spans="9:16" x14ac:dyDescent="0.25">
      <c r="I11718" s="14"/>
      <c r="J11718" s="14"/>
      <c r="K11718" s="14"/>
      <c r="L11718" s="14"/>
      <c r="M11718" s="14"/>
      <c r="N11718" s="14"/>
      <c r="O11718" s="14"/>
      <c r="P11718" s="14"/>
    </row>
    <row r="11719" spans="9:16" x14ac:dyDescent="0.25">
      <c r="I11719" s="14"/>
      <c r="J11719" s="14"/>
      <c r="K11719" s="14"/>
      <c r="L11719" s="14"/>
      <c r="M11719" s="14"/>
      <c r="N11719" s="14"/>
      <c r="O11719" s="14"/>
      <c r="P11719" s="14"/>
    </row>
    <row r="11720" spans="9:16" x14ac:dyDescent="0.25">
      <c r="I11720" s="14"/>
      <c r="J11720" s="14"/>
      <c r="K11720" s="14"/>
      <c r="L11720" s="14"/>
      <c r="M11720" s="14"/>
      <c r="N11720" s="14"/>
      <c r="O11720" s="14"/>
      <c r="P11720" s="14"/>
    </row>
    <row r="11721" spans="9:16" x14ac:dyDescent="0.25">
      <c r="I11721" s="14"/>
      <c r="J11721" s="14"/>
      <c r="K11721" s="14"/>
      <c r="L11721" s="14"/>
      <c r="M11721" s="14"/>
      <c r="N11721" s="14"/>
      <c r="O11721" s="14"/>
      <c r="P11721" s="14"/>
    </row>
    <row r="11722" spans="9:16" x14ac:dyDescent="0.25">
      <c r="I11722" s="14"/>
      <c r="J11722" s="14"/>
      <c r="K11722" s="14"/>
      <c r="L11722" s="14"/>
      <c r="M11722" s="14"/>
      <c r="N11722" s="14"/>
      <c r="O11722" s="14"/>
      <c r="P11722" s="14"/>
    </row>
    <row r="11723" spans="9:16" x14ac:dyDescent="0.25">
      <c r="I11723" s="14"/>
      <c r="J11723" s="14"/>
      <c r="K11723" s="14"/>
      <c r="L11723" s="14"/>
      <c r="M11723" s="14"/>
      <c r="N11723" s="14"/>
      <c r="O11723" s="14"/>
      <c r="P11723" s="14"/>
    </row>
    <row r="11724" spans="9:16" x14ac:dyDescent="0.25">
      <c r="I11724" s="14"/>
      <c r="J11724" s="14"/>
      <c r="K11724" s="14"/>
      <c r="L11724" s="14"/>
      <c r="M11724" s="14"/>
      <c r="N11724" s="14"/>
      <c r="O11724" s="14"/>
      <c r="P11724" s="14"/>
    </row>
    <row r="11725" spans="9:16" x14ac:dyDescent="0.25">
      <c r="I11725" s="14"/>
      <c r="J11725" s="14"/>
      <c r="K11725" s="14"/>
      <c r="L11725" s="14"/>
      <c r="M11725" s="14"/>
      <c r="N11725" s="14"/>
      <c r="O11725" s="14"/>
      <c r="P11725" s="14"/>
    </row>
    <row r="11726" spans="9:16" x14ac:dyDescent="0.25">
      <c r="I11726" s="14"/>
      <c r="J11726" s="14"/>
      <c r="K11726" s="14"/>
      <c r="L11726" s="14"/>
      <c r="M11726" s="14"/>
      <c r="N11726" s="14"/>
      <c r="O11726" s="14"/>
      <c r="P11726" s="14"/>
    </row>
    <row r="11727" spans="9:16" x14ac:dyDescent="0.25">
      <c r="I11727" s="14"/>
      <c r="J11727" s="14"/>
      <c r="K11727" s="14"/>
      <c r="L11727" s="14"/>
      <c r="M11727" s="14"/>
      <c r="N11727" s="14"/>
      <c r="O11727" s="14"/>
      <c r="P11727" s="14"/>
    </row>
    <row r="11728" spans="9:16" x14ac:dyDescent="0.25">
      <c r="I11728" s="14"/>
      <c r="J11728" s="14"/>
      <c r="K11728" s="14"/>
      <c r="L11728" s="14"/>
      <c r="M11728" s="14"/>
      <c r="N11728" s="14"/>
      <c r="O11728" s="14"/>
      <c r="P11728" s="14"/>
    </row>
    <row r="11729" spans="9:16" x14ac:dyDescent="0.25">
      <c r="I11729" s="14"/>
      <c r="J11729" s="14"/>
      <c r="K11729" s="14"/>
      <c r="L11729" s="14"/>
      <c r="M11729" s="14"/>
      <c r="N11729" s="14"/>
      <c r="O11729" s="14"/>
      <c r="P11729" s="14"/>
    </row>
    <row r="11730" spans="9:16" x14ac:dyDescent="0.25">
      <c r="I11730" s="14"/>
      <c r="J11730" s="14"/>
      <c r="K11730" s="14"/>
      <c r="L11730" s="14"/>
      <c r="M11730" s="14"/>
      <c r="N11730" s="14"/>
      <c r="O11730" s="14"/>
      <c r="P11730" s="14"/>
    </row>
    <row r="11731" spans="9:16" x14ac:dyDescent="0.25">
      <c r="I11731" s="14"/>
      <c r="J11731" s="14"/>
      <c r="K11731" s="14"/>
      <c r="L11731" s="14"/>
      <c r="M11731" s="14"/>
      <c r="N11731" s="14"/>
      <c r="O11731" s="14"/>
      <c r="P11731" s="14"/>
    </row>
    <row r="11732" spans="9:16" x14ac:dyDescent="0.25">
      <c r="I11732" s="14"/>
      <c r="J11732" s="14"/>
      <c r="K11732" s="14"/>
      <c r="L11732" s="14"/>
      <c r="M11732" s="14"/>
      <c r="N11732" s="14"/>
      <c r="O11732" s="14"/>
      <c r="P11732" s="14"/>
    </row>
    <row r="11733" spans="9:16" x14ac:dyDescent="0.25">
      <c r="I11733" s="14"/>
      <c r="J11733" s="14"/>
      <c r="K11733" s="14"/>
      <c r="L11733" s="14"/>
      <c r="M11733" s="14"/>
      <c r="N11733" s="14"/>
      <c r="O11733" s="14"/>
      <c r="P11733" s="14"/>
    </row>
    <row r="11734" spans="9:16" x14ac:dyDescent="0.25">
      <c r="I11734" s="14"/>
      <c r="J11734" s="14"/>
      <c r="K11734" s="14"/>
      <c r="L11734" s="14"/>
      <c r="M11734" s="14"/>
      <c r="N11734" s="14"/>
      <c r="O11734" s="14"/>
      <c r="P11734" s="14"/>
    </row>
    <row r="11735" spans="9:16" x14ac:dyDescent="0.25">
      <c r="I11735" s="14"/>
      <c r="J11735" s="14"/>
      <c r="K11735" s="14"/>
      <c r="L11735" s="14"/>
      <c r="M11735" s="14"/>
      <c r="N11735" s="14"/>
      <c r="O11735" s="14"/>
      <c r="P11735" s="14"/>
    </row>
    <row r="11736" spans="9:16" x14ac:dyDescent="0.25">
      <c r="I11736" s="14"/>
      <c r="J11736" s="14"/>
      <c r="K11736" s="14"/>
      <c r="L11736" s="14"/>
      <c r="M11736" s="14"/>
      <c r="N11736" s="14"/>
      <c r="O11736" s="14"/>
      <c r="P11736" s="14"/>
    </row>
    <row r="11737" spans="9:16" x14ac:dyDescent="0.25">
      <c r="I11737" s="14"/>
      <c r="J11737" s="14"/>
      <c r="K11737" s="14"/>
      <c r="L11737" s="14"/>
      <c r="M11737" s="14"/>
      <c r="N11737" s="14"/>
      <c r="O11737" s="14"/>
      <c r="P11737" s="14"/>
    </row>
    <row r="11738" spans="9:16" x14ac:dyDescent="0.25">
      <c r="I11738" s="14"/>
      <c r="J11738" s="14"/>
      <c r="K11738" s="14"/>
      <c r="L11738" s="14"/>
      <c r="M11738" s="14"/>
      <c r="N11738" s="14"/>
      <c r="O11738" s="14"/>
      <c r="P11738" s="14"/>
    </row>
    <row r="11739" spans="9:16" x14ac:dyDescent="0.25">
      <c r="I11739" s="14"/>
      <c r="J11739" s="14"/>
      <c r="K11739" s="14"/>
      <c r="L11739" s="14"/>
      <c r="M11739" s="14"/>
      <c r="N11739" s="14"/>
      <c r="O11739" s="14"/>
      <c r="P11739" s="14"/>
    </row>
    <row r="11740" spans="9:16" x14ac:dyDescent="0.25">
      <c r="I11740" s="14"/>
      <c r="J11740" s="14"/>
      <c r="K11740" s="14"/>
      <c r="L11740" s="14"/>
      <c r="M11740" s="14"/>
      <c r="N11740" s="14"/>
      <c r="O11740" s="14"/>
      <c r="P11740" s="14"/>
    </row>
    <row r="11741" spans="9:16" x14ac:dyDescent="0.25">
      <c r="I11741" s="14"/>
      <c r="J11741" s="14"/>
      <c r="K11741" s="14"/>
      <c r="L11741" s="14"/>
      <c r="M11741" s="14"/>
      <c r="N11741" s="14"/>
      <c r="O11741" s="14"/>
      <c r="P11741" s="14"/>
    </row>
    <row r="11742" spans="9:16" x14ac:dyDescent="0.25">
      <c r="I11742" s="14"/>
      <c r="J11742" s="14"/>
      <c r="K11742" s="14"/>
      <c r="L11742" s="14"/>
      <c r="M11742" s="14"/>
      <c r="N11742" s="14"/>
      <c r="O11742" s="14"/>
      <c r="P11742" s="14"/>
    </row>
    <row r="11743" spans="9:16" x14ac:dyDescent="0.25">
      <c r="I11743" s="14"/>
      <c r="J11743" s="14"/>
      <c r="K11743" s="14"/>
      <c r="L11743" s="14"/>
      <c r="M11743" s="14"/>
      <c r="N11743" s="14"/>
      <c r="O11743" s="14"/>
      <c r="P11743" s="14"/>
    </row>
    <row r="11744" spans="9:16" x14ac:dyDescent="0.25">
      <c r="I11744" s="14"/>
      <c r="J11744" s="14"/>
      <c r="K11744" s="14"/>
      <c r="L11744" s="14"/>
      <c r="M11744" s="14"/>
      <c r="N11744" s="14"/>
      <c r="O11744" s="14"/>
      <c r="P11744" s="14"/>
    </row>
    <row r="11745" spans="9:16" x14ac:dyDescent="0.25">
      <c r="I11745" s="14"/>
      <c r="J11745" s="14"/>
      <c r="K11745" s="14"/>
      <c r="L11745" s="14"/>
      <c r="M11745" s="14"/>
      <c r="N11745" s="14"/>
      <c r="O11745" s="14"/>
      <c r="P11745" s="14"/>
    </row>
    <row r="11746" spans="9:16" x14ac:dyDescent="0.25">
      <c r="I11746" s="14"/>
      <c r="J11746" s="14"/>
      <c r="K11746" s="14"/>
      <c r="L11746" s="14"/>
      <c r="M11746" s="14"/>
      <c r="N11746" s="14"/>
      <c r="O11746" s="14"/>
      <c r="P11746" s="14"/>
    </row>
    <row r="11747" spans="9:16" x14ac:dyDescent="0.25">
      <c r="I11747" s="14"/>
      <c r="J11747" s="14"/>
      <c r="K11747" s="14"/>
      <c r="L11747" s="14"/>
      <c r="M11747" s="14"/>
      <c r="N11747" s="14"/>
      <c r="O11747" s="14"/>
      <c r="P11747" s="14"/>
    </row>
    <row r="11748" spans="9:16" x14ac:dyDescent="0.25">
      <c r="I11748" s="14"/>
      <c r="J11748" s="14"/>
      <c r="K11748" s="14"/>
      <c r="L11748" s="14"/>
      <c r="M11748" s="14"/>
      <c r="N11748" s="14"/>
      <c r="O11748" s="14"/>
      <c r="P11748" s="14"/>
    </row>
    <row r="11749" spans="9:16" x14ac:dyDescent="0.25">
      <c r="I11749" s="14"/>
      <c r="J11749" s="14"/>
      <c r="K11749" s="14"/>
      <c r="L11749" s="14"/>
      <c r="M11749" s="14"/>
      <c r="N11749" s="14"/>
      <c r="O11749" s="14"/>
      <c r="P11749" s="14"/>
    </row>
    <row r="11750" spans="9:16" x14ac:dyDescent="0.25">
      <c r="I11750" s="14"/>
      <c r="J11750" s="14"/>
      <c r="K11750" s="14"/>
      <c r="L11750" s="14"/>
      <c r="M11750" s="14"/>
      <c r="N11750" s="14"/>
      <c r="O11750" s="14"/>
      <c r="P11750" s="14"/>
    </row>
    <row r="11751" spans="9:16" x14ac:dyDescent="0.25">
      <c r="I11751" s="14"/>
      <c r="J11751" s="14"/>
      <c r="K11751" s="14"/>
      <c r="L11751" s="14"/>
      <c r="M11751" s="14"/>
      <c r="N11751" s="14"/>
      <c r="O11751" s="14"/>
      <c r="P11751" s="14"/>
    </row>
    <row r="11752" spans="9:16" x14ac:dyDescent="0.25">
      <c r="I11752" s="14"/>
      <c r="J11752" s="14"/>
      <c r="K11752" s="14"/>
      <c r="L11752" s="14"/>
      <c r="M11752" s="14"/>
      <c r="N11752" s="14"/>
      <c r="O11752" s="14"/>
      <c r="P11752" s="14"/>
    </row>
    <row r="11753" spans="9:16" x14ac:dyDescent="0.25">
      <c r="I11753" s="14"/>
      <c r="J11753" s="14"/>
      <c r="K11753" s="14"/>
      <c r="L11753" s="14"/>
      <c r="M11753" s="14"/>
      <c r="N11753" s="14"/>
      <c r="O11753" s="14"/>
      <c r="P11753" s="14"/>
    </row>
    <row r="11754" spans="9:16" x14ac:dyDescent="0.25">
      <c r="I11754" s="14"/>
      <c r="J11754" s="14"/>
      <c r="K11754" s="14"/>
      <c r="L11754" s="14"/>
      <c r="M11754" s="14"/>
      <c r="N11754" s="14"/>
      <c r="O11754" s="14"/>
      <c r="P11754" s="14"/>
    </row>
    <row r="11755" spans="9:16" x14ac:dyDescent="0.25">
      <c r="I11755" s="14"/>
      <c r="J11755" s="14"/>
      <c r="K11755" s="14"/>
      <c r="L11755" s="14"/>
      <c r="M11755" s="14"/>
      <c r="N11755" s="14"/>
      <c r="O11755" s="14"/>
      <c r="P11755" s="14"/>
    </row>
    <row r="11756" spans="9:16" x14ac:dyDescent="0.25">
      <c r="I11756" s="14"/>
      <c r="J11756" s="14"/>
      <c r="K11756" s="14"/>
      <c r="L11756" s="14"/>
      <c r="M11756" s="14"/>
      <c r="N11756" s="14"/>
      <c r="O11756" s="14"/>
      <c r="P11756" s="14"/>
    </row>
    <row r="11757" spans="9:16" x14ac:dyDescent="0.25">
      <c r="I11757" s="14"/>
      <c r="J11757" s="14"/>
      <c r="K11757" s="14"/>
      <c r="L11757" s="14"/>
      <c r="M11757" s="14"/>
      <c r="N11757" s="14"/>
      <c r="O11757" s="14"/>
      <c r="P11757" s="14"/>
    </row>
    <row r="11758" spans="9:16" x14ac:dyDescent="0.25">
      <c r="I11758" s="14"/>
      <c r="J11758" s="14"/>
      <c r="K11758" s="14"/>
      <c r="L11758" s="14"/>
      <c r="M11758" s="14"/>
      <c r="N11758" s="14"/>
      <c r="O11758" s="14"/>
      <c r="P11758" s="14"/>
    </row>
    <row r="11759" spans="9:16" x14ac:dyDescent="0.25">
      <c r="I11759" s="14"/>
      <c r="J11759" s="14"/>
      <c r="K11759" s="14"/>
      <c r="L11759" s="14"/>
      <c r="M11759" s="14"/>
      <c r="N11759" s="14"/>
      <c r="O11759" s="14"/>
      <c r="P11759" s="14"/>
    </row>
    <row r="11760" spans="9:16" x14ac:dyDescent="0.25">
      <c r="I11760" s="14"/>
      <c r="J11760" s="14"/>
      <c r="K11760" s="14"/>
      <c r="L11760" s="14"/>
      <c r="M11760" s="14"/>
      <c r="N11760" s="14"/>
      <c r="O11760" s="14"/>
      <c r="P11760" s="14"/>
    </row>
    <row r="11761" spans="9:16" x14ac:dyDescent="0.25">
      <c r="I11761" s="14"/>
      <c r="J11761" s="14"/>
      <c r="K11761" s="14"/>
      <c r="L11761" s="14"/>
      <c r="M11761" s="14"/>
      <c r="N11761" s="14"/>
      <c r="O11761" s="14"/>
      <c r="P11761" s="14"/>
    </row>
    <row r="11762" spans="9:16" x14ac:dyDescent="0.25">
      <c r="I11762" s="14"/>
      <c r="J11762" s="14"/>
      <c r="K11762" s="14"/>
      <c r="L11762" s="14"/>
      <c r="M11762" s="14"/>
      <c r="N11762" s="14"/>
      <c r="O11762" s="14"/>
      <c r="P11762" s="14"/>
    </row>
    <row r="11763" spans="9:16" x14ac:dyDescent="0.25">
      <c r="I11763" s="14"/>
      <c r="J11763" s="14"/>
      <c r="K11763" s="14"/>
      <c r="L11763" s="14"/>
      <c r="M11763" s="14"/>
      <c r="N11763" s="14"/>
      <c r="O11763" s="14"/>
      <c r="P11763" s="14"/>
    </row>
    <row r="11764" spans="9:16" x14ac:dyDescent="0.25">
      <c r="I11764" s="14"/>
      <c r="J11764" s="14"/>
      <c r="K11764" s="14"/>
      <c r="L11764" s="14"/>
      <c r="M11764" s="14"/>
      <c r="N11764" s="14"/>
      <c r="O11764" s="14"/>
      <c r="P11764" s="14"/>
    </row>
    <row r="11765" spans="9:16" x14ac:dyDescent="0.25">
      <c r="I11765" s="14"/>
      <c r="J11765" s="14"/>
      <c r="K11765" s="14"/>
      <c r="L11765" s="14"/>
      <c r="M11765" s="14"/>
      <c r="N11765" s="14"/>
      <c r="O11765" s="14"/>
      <c r="P11765" s="14"/>
    </row>
    <row r="11766" spans="9:16" x14ac:dyDescent="0.25">
      <c r="I11766" s="14"/>
      <c r="J11766" s="14"/>
      <c r="K11766" s="14"/>
      <c r="L11766" s="14"/>
      <c r="M11766" s="14"/>
      <c r="N11766" s="14"/>
      <c r="O11766" s="14"/>
      <c r="P11766" s="14"/>
    </row>
    <row r="11767" spans="9:16" x14ac:dyDescent="0.25">
      <c r="I11767" s="14"/>
      <c r="J11767" s="14"/>
      <c r="K11767" s="14"/>
      <c r="L11767" s="14"/>
      <c r="M11767" s="14"/>
      <c r="N11767" s="14"/>
      <c r="O11767" s="14"/>
      <c r="P11767" s="14"/>
    </row>
    <row r="11768" spans="9:16" x14ac:dyDescent="0.25">
      <c r="I11768" s="14"/>
      <c r="J11768" s="14"/>
      <c r="K11768" s="14"/>
      <c r="L11768" s="14"/>
      <c r="M11768" s="14"/>
      <c r="N11768" s="14"/>
      <c r="O11768" s="14"/>
      <c r="P11768" s="14"/>
    </row>
    <row r="11769" spans="9:16" x14ac:dyDescent="0.25">
      <c r="I11769" s="14"/>
      <c r="J11769" s="14"/>
      <c r="K11769" s="14"/>
      <c r="L11769" s="14"/>
      <c r="M11769" s="14"/>
      <c r="N11769" s="14"/>
      <c r="O11769" s="14"/>
      <c r="P11769" s="14"/>
    </row>
    <row r="11770" spans="9:16" x14ac:dyDescent="0.25">
      <c r="I11770" s="14"/>
      <c r="J11770" s="14"/>
      <c r="K11770" s="14"/>
      <c r="L11770" s="14"/>
      <c r="M11770" s="14"/>
      <c r="N11770" s="14"/>
      <c r="O11770" s="14"/>
      <c r="P11770" s="14"/>
    </row>
    <row r="11771" spans="9:16" x14ac:dyDescent="0.25">
      <c r="I11771" s="14"/>
      <c r="J11771" s="14"/>
      <c r="K11771" s="14"/>
      <c r="L11771" s="14"/>
      <c r="M11771" s="14"/>
      <c r="N11771" s="14"/>
      <c r="O11771" s="14"/>
      <c r="P11771" s="14"/>
    </row>
    <row r="11772" spans="9:16" x14ac:dyDescent="0.25">
      <c r="I11772" s="14"/>
      <c r="J11772" s="14"/>
      <c r="K11772" s="14"/>
      <c r="L11772" s="14"/>
      <c r="M11772" s="14"/>
      <c r="N11772" s="14"/>
      <c r="O11772" s="14"/>
      <c r="P11772" s="14"/>
    </row>
    <row r="11773" spans="9:16" x14ac:dyDescent="0.25">
      <c r="I11773" s="14"/>
      <c r="J11773" s="14"/>
      <c r="K11773" s="14"/>
      <c r="L11773" s="14"/>
      <c r="M11773" s="14"/>
      <c r="N11773" s="14"/>
      <c r="O11773" s="14"/>
      <c r="P11773" s="14"/>
    </row>
    <row r="11774" spans="9:16" x14ac:dyDescent="0.25">
      <c r="I11774" s="14"/>
      <c r="J11774" s="14"/>
      <c r="K11774" s="14"/>
      <c r="L11774" s="14"/>
      <c r="M11774" s="14"/>
      <c r="N11774" s="14"/>
      <c r="O11774" s="14"/>
      <c r="P11774" s="14"/>
    </row>
    <row r="11775" spans="9:16" x14ac:dyDescent="0.25">
      <c r="I11775" s="14"/>
      <c r="J11775" s="14"/>
      <c r="K11775" s="14"/>
      <c r="L11775" s="14"/>
      <c r="M11775" s="14"/>
      <c r="N11775" s="14"/>
      <c r="O11775" s="14"/>
      <c r="P11775" s="14"/>
    </row>
    <row r="11776" spans="9:16" x14ac:dyDescent="0.25">
      <c r="I11776" s="14"/>
      <c r="J11776" s="14"/>
      <c r="K11776" s="14"/>
      <c r="L11776" s="14"/>
      <c r="M11776" s="14"/>
      <c r="N11776" s="14"/>
      <c r="O11776" s="14"/>
      <c r="P11776" s="14"/>
    </row>
    <row r="11777" spans="9:16" x14ac:dyDescent="0.25">
      <c r="I11777" s="14"/>
      <c r="J11777" s="14"/>
      <c r="K11777" s="14"/>
      <c r="L11777" s="14"/>
      <c r="M11777" s="14"/>
      <c r="N11777" s="14"/>
      <c r="O11777" s="14"/>
      <c r="P11777" s="14"/>
    </row>
    <row r="11778" spans="9:16" x14ac:dyDescent="0.25">
      <c r="I11778" s="14"/>
      <c r="J11778" s="14"/>
      <c r="K11778" s="14"/>
      <c r="L11778" s="14"/>
      <c r="M11778" s="14"/>
      <c r="N11778" s="14"/>
      <c r="O11778" s="14"/>
      <c r="P11778" s="14"/>
    </row>
    <row r="11779" spans="9:16" x14ac:dyDescent="0.25">
      <c r="I11779" s="14"/>
      <c r="J11779" s="14"/>
      <c r="K11779" s="14"/>
      <c r="L11779" s="14"/>
      <c r="M11779" s="14"/>
      <c r="N11779" s="14"/>
      <c r="O11779" s="14"/>
      <c r="P11779" s="14"/>
    </row>
    <row r="11780" spans="9:16" x14ac:dyDescent="0.25">
      <c r="I11780" s="14"/>
      <c r="J11780" s="14"/>
      <c r="K11780" s="14"/>
      <c r="L11780" s="14"/>
      <c r="M11780" s="14"/>
      <c r="N11780" s="14"/>
      <c r="O11780" s="14"/>
      <c r="P11780" s="14"/>
    </row>
    <row r="11781" spans="9:16" x14ac:dyDescent="0.25">
      <c r="I11781" s="14"/>
      <c r="J11781" s="14"/>
      <c r="K11781" s="14"/>
      <c r="L11781" s="14"/>
      <c r="M11781" s="14"/>
      <c r="N11781" s="14"/>
      <c r="O11781" s="14"/>
      <c r="P11781" s="14"/>
    </row>
    <row r="11782" spans="9:16" x14ac:dyDescent="0.25">
      <c r="I11782" s="14"/>
      <c r="J11782" s="14"/>
      <c r="K11782" s="14"/>
      <c r="L11782" s="14"/>
      <c r="M11782" s="14"/>
      <c r="N11782" s="14"/>
      <c r="O11782" s="14"/>
      <c r="P11782" s="14"/>
    </row>
    <row r="11783" spans="9:16" x14ac:dyDescent="0.25">
      <c r="I11783" s="14"/>
      <c r="J11783" s="14"/>
      <c r="K11783" s="14"/>
      <c r="L11783" s="14"/>
      <c r="M11783" s="14"/>
      <c r="N11783" s="14"/>
      <c r="O11783" s="14"/>
      <c r="P11783" s="14"/>
    </row>
    <row r="11784" spans="9:16" x14ac:dyDescent="0.25">
      <c r="I11784" s="14"/>
      <c r="J11784" s="14"/>
      <c r="K11784" s="14"/>
      <c r="L11784" s="14"/>
      <c r="M11784" s="14"/>
      <c r="N11784" s="14"/>
      <c r="O11784" s="14"/>
      <c r="P11784" s="14"/>
    </row>
    <row r="11785" spans="9:16" x14ac:dyDescent="0.25">
      <c r="I11785" s="14"/>
      <c r="J11785" s="14"/>
      <c r="K11785" s="14"/>
      <c r="L11785" s="14"/>
      <c r="M11785" s="14"/>
      <c r="N11785" s="14"/>
      <c r="O11785" s="14"/>
      <c r="P11785" s="14"/>
    </row>
    <row r="11786" spans="9:16" x14ac:dyDescent="0.25">
      <c r="I11786" s="14"/>
      <c r="J11786" s="14"/>
      <c r="K11786" s="14"/>
      <c r="L11786" s="14"/>
      <c r="M11786" s="14"/>
      <c r="N11786" s="14"/>
      <c r="O11786" s="14"/>
      <c r="P11786" s="14"/>
    </row>
    <row r="11787" spans="9:16" x14ac:dyDescent="0.25">
      <c r="I11787" s="14"/>
      <c r="J11787" s="14"/>
      <c r="K11787" s="14"/>
      <c r="L11787" s="14"/>
      <c r="M11787" s="14"/>
      <c r="N11787" s="14"/>
      <c r="O11787" s="14"/>
      <c r="P11787" s="14"/>
    </row>
    <row r="11788" spans="9:16" x14ac:dyDescent="0.25">
      <c r="I11788" s="14"/>
      <c r="J11788" s="14"/>
      <c r="K11788" s="14"/>
      <c r="L11788" s="14"/>
      <c r="M11788" s="14"/>
      <c r="N11788" s="14"/>
      <c r="O11788" s="14"/>
      <c r="P11788" s="14"/>
    </row>
    <row r="11789" spans="9:16" x14ac:dyDescent="0.25">
      <c r="I11789" s="14"/>
      <c r="J11789" s="14"/>
      <c r="K11789" s="14"/>
      <c r="L11789" s="14"/>
      <c r="M11789" s="14"/>
      <c r="N11789" s="14"/>
      <c r="O11789" s="14"/>
      <c r="P11789" s="14"/>
    </row>
    <row r="11790" spans="9:16" x14ac:dyDescent="0.25">
      <c r="I11790" s="14"/>
      <c r="J11790" s="14"/>
      <c r="K11790" s="14"/>
      <c r="L11790" s="14"/>
      <c r="M11790" s="14"/>
      <c r="N11790" s="14"/>
      <c r="O11790" s="14"/>
      <c r="P11790" s="14"/>
    </row>
    <row r="11791" spans="9:16" x14ac:dyDescent="0.25">
      <c r="I11791" s="14"/>
      <c r="J11791" s="14"/>
      <c r="K11791" s="14"/>
      <c r="L11791" s="14"/>
      <c r="M11791" s="14"/>
      <c r="N11791" s="14"/>
      <c r="O11791" s="14"/>
      <c r="P11791" s="14"/>
    </row>
    <row r="11792" spans="9:16" x14ac:dyDescent="0.25">
      <c r="I11792" s="14"/>
      <c r="J11792" s="14"/>
      <c r="K11792" s="14"/>
      <c r="L11792" s="14"/>
      <c r="M11792" s="14"/>
      <c r="N11792" s="14"/>
      <c r="O11792" s="14"/>
      <c r="P11792" s="14"/>
    </row>
    <row r="11793" spans="9:16" x14ac:dyDescent="0.25">
      <c r="I11793" s="14"/>
      <c r="J11793" s="14"/>
      <c r="K11793" s="14"/>
      <c r="L11793" s="14"/>
      <c r="M11793" s="14"/>
      <c r="N11793" s="14"/>
      <c r="O11793" s="14"/>
      <c r="P11793" s="14"/>
    </row>
    <row r="11794" spans="9:16" x14ac:dyDescent="0.25">
      <c r="I11794" s="14"/>
      <c r="J11794" s="14"/>
      <c r="K11794" s="14"/>
      <c r="L11794" s="14"/>
      <c r="M11794" s="14"/>
      <c r="N11794" s="14"/>
      <c r="O11794" s="14"/>
      <c r="P11794" s="14"/>
    </row>
    <row r="11795" spans="9:16" x14ac:dyDescent="0.25">
      <c r="I11795" s="14"/>
      <c r="J11795" s="14"/>
      <c r="K11795" s="14"/>
      <c r="L11795" s="14"/>
      <c r="M11795" s="14"/>
      <c r="N11795" s="14"/>
      <c r="O11795" s="14"/>
      <c r="P11795" s="14"/>
    </row>
    <row r="11796" spans="9:16" x14ac:dyDescent="0.25">
      <c r="I11796" s="14"/>
      <c r="J11796" s="14"/>
      <c r="K11796" s="14"/>
      <c r="L11796" s="14"/>
      <c r="M11796" s="14"/>
      <c r="N11796" s="14"/>
      <c r="O11796" s="14"/>
      <c r="P11796" s="14"/>
    </row>
    <row r="11797" spans="9:16" x14ac:dyDescent="0.25">
      <c r="I11797" s="14"/>
      <c r="J11797" s="14"/>
      <c r="K11797" s="14"/>
      <c r="L11797" s="14"/>
      <c r="M11797" s="14"/>
      <c r="N11797" s="14"/>
      <c r="O11797" s="14"/>
      <c r="P11797" s="14"/>
    </row>
    <row r="11798" spans="9:16" x14ac:dyDescent="0.25">
      <c r="I11798" s="14"/>
      <c r="J11798" s="14"/>
      <c r="K11798" s="14"/>
      <c r="L11798" s="14"/>
      <c r="M11798" s="14"/>
      <c r="N11798" s="14"/>
      <c r="O11798" s="14"/>
      <c r="P11798" s="14"/>
    </row>
    <row r="11799" spans="9:16" x14ac:dyDescent="0.25">
      <c r="I11799" s="14"/>
      <c r="J11799" s="14"/>
      <c r="K11799" s="14"/>
      <c r="L11799" s="14"/>
      <c r="M11799" s="14"/>
      <c r="N11799" s="14"/>
      <c r="O11799" s="14"/>
      <c r="P11799" s="14"/>
    </row>
    <row r="11800" spans="9:16" x14ac:dyDescent="0.25">
      <c r="I11800" s="14"/>
      <c r="J11800" s="14"/>
      <c r="K11800" s="14"/>
      <c r="L11800" s="14"/>
      <c r="M11800" s="14"/>
      <c r="N11800" s="14"/>
      <c r="O11800" s="14"/>
      <c r="P11800" s="14"/>
    </row>
    <row r="11801" spans="9:16" x14ac:dyDescent="0.25">
      <c r="I11801" s="14"/>
      <c r="J11801" s="14"/>
      <c r="K11801" s="14"/>
      <c r="L11801" s="14"/>
      <c r="M11801" s="14"/>
      <c r="N11801" s="14"/>
      <c r="O11801" s="14"/>
      <c r="P11801" s="14"/>
    </row>
    <row r="11802" spans="9:16" x14ac:dyDescent="0.25">
      <c r="I11802" s="14"/>
      <c r="J11802" s="14"/>
      <c r="K11802" s="14"/>
      <c r="L11802" s="14"/>
      <c r="M11802" s="14"/>
      <c r="N11802" s="14"/>
      <c r="O11802" s="14"/>
      <c r="P11802" s="14"/>
    </row>
    <row r="11803" spans="9:16" x14ac:dyDescent="0.25">
      <c r="I11803" s="14"/>
      <c r="J11803" s="14"/>
      <c r="K11803" s="14"/>
      <c r="L11803" s="14"/>
      <c r="M11803" s="14"/>
      <c r="N11803" s="14"/>
      <c r="O11803" s="14"/>
      <c r="P11803" s="14"/>
    </row>
    <row r="11804" spans="9:16" x14ac:dyDescent="0.25">
      <c r="I11804" s="14"/>
      <c r="J11804" s="14"/>
      <c r="K11804" s="14"/>
      <c r="L11804" s="14"/>
      <c r="M11804" s="14"/>
      <c r="N11804" s="14"/>
      <c r="O11804" s="14"/>
      <c r="P11804" s="14"/>
    </row>
    <row r="11805" spans="9:16" x14ac:dyDescent="0.25">
      <c r="I11805" s="14"/>
      <c r="J11805" s="14"/>
      <c r="K11805" s="14"/>
      <c r="L11805" s="14"/>
      <c r="M11805" s="14"/>
      <c r="N11805" s="14"/>
      <c r="O11805" s="14"/>
      <c r="P11805" s="14"/>
    </row>
    <row r="11806" spans="9:16" x14ac:dyDescent="0.25">
      <c r="I11806" s="14"/>
      <c r="J11806" s="14"/>
      <c r="K11806" s="14"/>
      <c r="L11806" s="14"/>
      <c r="M11806" s="14"/>
      <c r="N11806" s="14"/>
      <c r="O11806" s="14"/>
      <c r="P11806" s="14"/>
    </row>
    <row r="11807" spans="9:16" x14ac:dyDescent="0.25">
      <c r="I11807" s="14"/>
      <c r="J11807" s="14"/>
      <c r="K11807" s="14"/>
      <c r="L11807" s="14"/>
      <c r="M11807" s="14"/>
      <c r="N11807" s="14"/>
      <c r="O11807" s="14"/>
      <c r="P11807" s="14"/>
    </row>
    <row r="11808" spans="9:16" x14ac:dyDescent="0.25">
      <c r="I11808" s="14"/>
      <c r="J11808" s="14"/>
      <c r="K11808" s="14"/>
      <c r="L11808" s="14"/>
      <c r="M11808" s="14"/>
      <c r="N11808" s="14"/>
      <c r="O11808" s="14"/>
      <c r="P11808" s="14"/>
    </row>
    <row r="11809" spans="9:16" x14ac:dyDescent="0.25">
      <c r="I11809" s="14"/>
      <c r="J11809" s="14"/>
      <c r="K11809" s="14"/>
      <c r="L11809" s="14"/>
      <c r="M11809" s="14"/>
      <c r="N11809" s="14"/>
      <c r="O11809" s="14"/>
      <c r="P11809" s="14"/>
    </row>
    <row r="11810" spans="9:16" x14ac:dyDescent="0.25">
      <c r="I11810" s="14"/>
      <c r="J11810" s="14"/>
      <c r="K11810" s="14"/>
      <c r="L11810" s="14"/>
      <c r="M11810" s="14"/>
      <c r="N11810" s="14"/>
      <c r="O11810" s="14"/>
      <c r="P11810" s="14"/>
    </row>
    <row r="11811" spans="9:16" x14ac:dyDescent="0.25">
      <c r="I11811" s="14"/>
      <c r="J11811" s="14"/>
      <c r="K11811" s="14"/>
      <c r="L11811" s="14"/>
      <c r="M11811" s="14"/>
      <c r="N11811" s="14"/>
      <c r="O11811" s="14"/>
      <c r="P11811" s="14"/>
    </row>
    <row r="11812" spans="9:16" x14ac:dyDescent="0.25">
      <c r="I11812" s="14"/>
      <c r="J11812" s="14"/>
      <c r="K11812" s="14"/>
      <c r="L11812" s="14"/>
      <c r="M11812" s="14"/>
      <c r="N11812" s="14"/>
      <c r="O11812" s="14"/>
      <c r="P11812" s="14"/>
    </row>
    <row r="11813" spans="9:16" x14ac:dyDescent="0.25">
      <c r="I11813" s="14"/>
      <c r="J11813" s="14"/>
      <c r="K11813" s="14"/>
      <c r="L11813" s="14"/>
      <c r="M11813" s="14"/>
      <c r="N11813" s="14"/>
      <c r="O11813" s="14"/>
      <c r="P11813" s="14"/>
    </row>
    <row r="11814" spans="9:16" x14ac:dyDescent="0.25">
      <c r="I11814" s="14"/>
      <c r="J11814" s="14"/>
      <c r="K11814" s="14"/>
      <c r="L11814" s="14"/>
      <c r="M11814" s="14"/>
      <c r="N11814" s="14"/>
      <c r="O11814" s="14"/>
      <c r="P11814" s="14"/>
    </row>
    <row r="11815" spans="9:16" x14ac:dyDescent="0.25">
      <c r="I11815" s="14"/>
      <c r="J11815" s="14"/>
      <c r="K11815" s="14"/>
      <c r="L11815" s="14"/>
      <c r="M11815" s="14"/>
      <c r="N11815" s="14"/>
      <c r="O11815" s="14"/>
      <c r="P11815" s="14"/>
    </row>
    <row r="11816" spans="9:16" x14ac:dyDescent="0.25">
      <c r="I11816" s="14"/>
      <c r="J11816" s="14"/>
      <c r="K11816" s="14"/>
      <c r="L11816" s="14"/>
      <c r="M11816" s="14"/>
      <c r="N11816" s="14"/>
      <c r="O11816" s="14"/>
      <c r="P11816" s="14"/>
    </row>
    <row r="11817" spans="9:16" x14ac:dyDescent="0.25">
      <c r="I11817" s="14"/>
      <c r="J11817" s="14"/>
      <c r="K11817" s="14"/>
      <c r="L11817" s="14"/>
      <c r="M11817" s="14"/>
      <c r="N11817" s="14"/>
      <c r="O11817" s="14"/>
      <c r="P11817" s="14"/>
    </row>
    <row r="11818" spans="9:16" x14ac:dyDescent="0.25">
      <c r="I11818" s="14"/>
      <c r="J11818" s="14"/>
      <c r="K11818" s="14"/>
      <c r="L11818" s="14"/>
      <c r="M11818" s="14"/>
      <c r="N11818" s="14"/>
      <c r="O11818" s="14"/>
      <c r="P11818" s="14"/>
    </row>
    <row r="11819" spans="9:16" x14ac:dyDescent="0.25">
      <c r="I11819" s="14"/>
      <c r="J11819" s="14"/>
      <c r="K11819" s="14"/>
      <c r="L11819" s="14"/>
      <c r="M11819" s="14"/>
      <c r="N11819" s="14"/>
      <c r="O11819" s="14"/>
      <c r="P11819" s="14"/>
    </row>
    <row r="11820" spans="9:16" x14ac:dyDescent="0.25">
      <c r="I11820" s="14"/>
      <c r="J11820" s="14"/>
      <c r="K11820" s="14"/>
      <c r="L11820" s="14"/>
      <c r="M11820" s="14"/>
      <c r="N11820" s="14"/>
      <c r="O11820" s="14"/>
      <c r="P11820" s="14"/>
    </row>
    <row r="11821" spans="9:16" x14ac:dyDescent="0.25">
      <c r="I11821" s="14"/>
      <c r="J11821" s="14"/>
      <c r="K11821" s="14"/>
      <c r="L11821" s="14"/>
      <c r="M11821" s="14"/>
      <c r="N11821" s="14"/>
      <c r="O11821" s="14"/>
      <c r="P11821" s="14"/>
    </row>
    <row r="11822" spans="9:16" x14ac:dyDescent="0.25">
      <c r="I11822" s="14"/>
      <c r="J11822" s="14"/>
      <c r="K11822" s="14"/>
      <c r="L11822" s="14"/>
      <c r="M11822" s="14"/>
      <c r="N11822" s="14"/>
      <c r="O11822" s="14"/>
      <c r="P11822" s="14"/>
    </row>
    <row r="11823" spans="9:16" x14ac:dyDescent="0.25">
      <c r="I11823" s="14"/>
      <c r="J11823" s="14"/>
      <c r="K11823" s="14"/>
      <c r="L11823" s="14"/>
      <c r="M11823" s="14"/>
      <c r="N11823" s="14"/>
      <c r="O11823" s="14"/>
      <c r="P11823" s="14"/>
    </row>
    <row r="11824" spans="9:16" x14ac:dyDescent="0.25">
      <c r="I11824" s="14"/>
      <c r="J11824" s="14"/>
      <c r="K11824" s="14"/>
      <c r="L11824" s="14"/>
      <c r="M11824" s="14"/>
      <c r="N11824" s="14"/>
      <c r="O11824" s="14"/>
      <c r="P11824" s="14"/>
    </row>
    <row r="11825" spans="9:16" x14ac:dyDescent="0.25">
      <c r="I11825" s="14"/>
      <c r="J11825" s="14"/>
      <c r="K11825" s="14"/>
      <c r="L11825" s="14"/>
      <c r="M11825" s="14"/>
      <c r="N11825" s="14"/>
      <c r="O11825" s="14"/>
      <c r="P11825" s="14"/>
    </row>
    <row r="11826" spans="9:16" x14ac:dyDescent="0.25">
      <c r="I11826" s="14"/>
      <c r="J11826" s="14"/>
      <c r="K11826" s="14"/>
      <c r="L11826" s="14"/>
      <c r="M11826" s="14"/>
      <c r="N11826" s="14"/>
      <c r="O11826" s="14"/>
      <c r="P11826" s="14"/>
    </row>
    <row r="11827" spans="9:16" x14ac:dyDescent="0.25">
      <c r="I11827" s="14"/>
      <c r="J11827" s="14"/>
      <c r="K11827" s="14"/>
      <c r="L11827" s="14"/>
      <c r="M11827" s="14"/>
      <c r="N11827" s="14"/>
      <c r="O11827" s="14"/>
      <c r="P11827" s="14"/>
    </row>
    <row r="11828" spans="9:16" x14ac:dyDescent="0.25">
      <c r="I11828" s="14"/>
      <c r="J11828" s="14"/>
      <c r="K11828" s="14"/>
      <c r="L11828" s="14"/>
      <c r="M11828" s="14"/>
      <c r="N11828" s="14"/>
      <c r="O11828" s="14"/>
      <c r="P11828" s="14"/>
    </row>
    <row r="11829" spans="9:16" x14ac:dyDescent="0.25">
      <c r="I11829" s="14"/>
      <c r="J11829" s="14"/>
      <c r="K11829" s="14"/>
      <c r="L11829" s="14"/>
      <c r="M11829" s="14"/>
      <c r="N11829" s="14"/>
      <c r="O11829" s="14"/>
      <c r="P11829" s="14"/>
    </row>
    <row r="11830" spans="9:16" x14ac:dyDescent="0.25">
      <c r="I11830" s="14"/>
      <c r="J11830" s="14"/>
      <c r="K11830" s="14"/>
      <c r="L11830" s="14"/>
      <c r="M11830" s="14"/>
      <c r="N11830" s="14"/>
      <c r="O11830" s="14"/>
      <c r="P11830" s="14"/>
    </row>
    <row r="11831" spans="9:16" x14ac:dyDescent="0.25">
      <c r="I11831" s="14"/>
      <c r="J11831" s="14"/>
      <c r="K11831" s="14"/>
      <c r="L11831" s="14"/>
      <c r="M11831" s="14"/>
      <c r="N11831" s="14"/>
      <c r="O11831" s="14"/>
      <c r="P11831" s="14"/>
    </row>
    <row r="11832" spans="9:16" x14ac:dyDescent="0.25">
      <c r="I11832" s="14"/>
      <c r="J11832" s="14"/>
      <c r="K11832" s="14"/>
      <c r="L11832" s="14"/>
      <c r="M11832" s="14"/>
      <c r="N11832" s="14"/>
      <c r="O11832" s="14"/>
      <c r="P11832" s="14"/>
    </row>
    <row r="11833" spans="9:16" x14ac:dyDescent="0.25">
      <c r="I11833" s="14"/>
      <c r="J11833" s="14"/>
      <c r="K11833" s="14"/>
      <c r="L11833" s="14"/>
      <c r="M11833" s="14"/>
      <c r="N11833" s="14"/>
      <c r="O11833" s="14"/>
      <c r="P11833" s="14"/>
    </row>
    <row r="11834" spans="9:16" x14ac:dyDescent="0.25">
      <c r="I11834" s="14"/>
      <c r="J11834" s="14"/>
      <c r="K11834" s="14"/>
      <c r="L11834" s="14"/>
      <c r="M11834" s="14"/>
      <c r="N11834" s="14"/>
      <c r="O11834" s="14"/>
      <c r="P11834" s="14"/>
    </row>
    <row r="11835" spans="9:16" x14ac:dyDescent="0.25">
      <c r="I11835" s="14"/>
      <c r="J11835" s="14"/>
      <c r="K11835" s="14"/>
      <c r="L11835" s="14"/>
      <c r="M11835" s="14"/>
      <c r="N11835" s="14"/>
      <c r="O11835" s="14"/>
      <c r="P11835" s="14"/>
    </row>
    <row r="11836" spans="9:16" x14ac:dyDescent="0.25">
      <c r="I11836" s="14"/>
      <c r="J11836" s="14"/>
      <c r="K11836" s="14"/>
      <c r="L11836" s="14"/>
      <c r="M11836" s="14"/>
      <c r="N11836" s="14"/>
      <c r="O11836" s="14"/>
      <c r="P11836" s="14"/>
    </row>
    <row r="11837" spans="9:16" x14ac:dyDescent="0.25">
      <c r="I11837" s="14"/>
      <c r="J11837" s="14"/>
      <c r="K11837" s="14"/>
      <c r="L11837" s="14"/>
      <c r="M11837" s="14"/>
      <c r="N11837" s="14"/>
      <c r="O11837" s="14"/>
      <c r="P11837" s="14"/>
    </row>
    <row r="11838" spans="9:16" x14ac:dyDescent="0.25">
      <c r="I11838" s="14"/>
      <c r="J11838" s="14"/>
      <c r="K11838" s="14"/>
      <c r="L11838" s="14"/>
      <c r="M11838" s="14"/>
      <c r="N11838" s="14"/>
      <c r="O11838" s="14"/>
      <c r="P11838" s="14"/>
    </row>
    <row r="11839" spans="9:16" x14ac:dyDescent="0.25">
      <c r="I11839" s="14"/>
      <c r="J11839" s="14"/>
      <c r="K11839" s="14"/>
      <c r="L11839" s="14"/>
      <c r="M11839" s="14"/>
      <c r="N11839" s="14"/>
      <c r="O11839" s="14"/>
      <c r="P11839" s="14"/>
    </row>
    <row r="11840" spans="9:16" x14ac:dyDescent="0.25">
      <c r="I11840" s="14"/>
      <c r="J11840" s="14"/>
      <c r="K11840" s="14"/>
      <c r="L11840" s="14"/>
      <c r="M11840" s="14"/>
      <c r="N11840" s="14"/>
      <c r="O11840" s="14"/>
      <c r="P11840" s="14"/>
    </row>
    <row r="11841" spans="9:16" x14ac:dyDescent="0.25">
      <c r="I11841" s="14"/>
      <c r="J11841" s="14"/>
      <c r="K11841" s="14"/>
      <c r="L11841" s="14"/>
      <c r="M11841" s="14"/>
      <c r="N11841" s="14"/>
      <c r="O11841" s="14"/>
      <c r="P11841" s="14"/>
    </row>
    <row r="11842" spans="9:16" x14ac:dyDescent="0.25">
      <c r="I11842" s="14"/>
      <c r="J11842" s="14"/>
      <c r="K11842" s="14"/>
      <c r="L11842" s="14"/>
      <c r="M11842" s="14"/>
      <c r="N11842" s="14"/>
      <c r="O11842" s="14"/>
      <c r="P11842" s="14"/>
    </row>
    <row r="11843" spans="9:16" x14ac:dyDescent="0.25">
      <c r="I11843" s="14"/>
      <c r="J11843" s="14"/>
      <c r="K11843" s="14"/>
      <c r="L11843" s="14"/>
      <c r="M11843" s="14"/>
      <c r="N11843" s="14"/>
      <c r="O11843" s="14"/>
      <c r="P11843" s="14"/>
    </row>
    <row r="11844" spans="9:16" x14ac:dyDescent="0.25">
      <c r="I11844" s="14"/>
      <c r="J11844" s="14"/>
      <c r="K11844" s="14"/>
      <c r="L11844" s="14"/>
      <c r="M11844" s="14"/>
      <c r="N11844" s="14"/>
      <c r="O11844" s="14"/>
      <c r="P11844" s="14"/>
    </row>
    <row r="11845" spans="9:16" x14ac:dyDescent="0.25">
      <c r="I11845" s="14"/>
      <c r="J11845" s="14"/>
      <c r="K11845" s="14"/>
      <c r="L11845" s="14"/>
      <c r="M11845" s="14"/>
      <c r="N11845" s="14"/>
      <c r="O11845" s="14"/>
      <c r="P11845" s="14"/>
    </row>
    <row r="11846" spans="9:16" x14ac:dyDescent="0.25">
      <c r="I11846" s="14"/>
      <c r="J11846" s="14"/>
      <c r="K11846" s="14"/>
      <c r="L11846" s="14"/>
      <c r="M11846" s="14"/>
      <c r="N11846" s="14"/>
      <c r="O11846" s="14"/>
      <c r="P11846" s="14"/>
    </row>
    <row r="11847" spans="9:16" x14ac:dyDescent="0.25">
      <c r="I11847" s="14"/>
      <c r="J11847" s="14"/>
      <c r="K11847" s="14"/>
      <c r="L11847" s="14"/>
      <c r="M11847" s="14"/>
      <c r="N11847" s="14"/>
      <c r="O11847" s="14"/>
      <c r="P11847" s="14"/>
    </row>
    <row r="11848" spans="9:16" x14ac:dyDescent="0.25">
      <c r="I11848" s="14"/>
      <c r="J11848" s="14"/>
      <c r="K11848" s="14"/>
      <c r="L11848" s="14"/>
      <c r="M11848" s="14"/>
      <c r="N11848" s="14"/>
      <c r="O11848" s="14"/>
      <c r="P11848" s="14"/>
    </row>
    <row r="11849" spans="9:16" x14ac:dyDescent="0.25">
      <c r="I11849" s="14"/>
      <c r="J11849" s="14"/>
      <c r="K11849" s="14"/>
      <c r="L11849" s="14"/>
      <c r="M11849" s="14"/>
      <c r="N11849" s="14"/>
      <c r="O11849" s="14"/>
      <c r="P11849" s="14"/>
    </row>
    <row r="11850" spans="9:16" x14ac:dyDescent="0.25">
      <c r="I11850" s="14"/>
      <c r="J11850" s="14"/>
      <c r="K11850" s="14"/>
      <c r="L11850" s="14"/>
      <c r="M11850" s="14"/>
      <c r="N11850" s="14"/>
      <c r="O11850" s="14"/>
      <c r="P11850" s="14"/>
    </row>
    <row r="11851" spans="9:16" x14ac:dyDescent="0.25">
      <c r="I11851" s="14"/>
      <c r="J11851" s="14"/>
      <c r="K11851" s="14"/>
      <c r="L11851" s="14"/>
      <c r="M11851" s="14"/>
      <c r="N11851" s="14"/>
      <c r="O11851" s="14"/>
      <c r="P11851" s="14"/>
    </row>
    <row r="11852" spans="9:16" x14ac:dyDescent="0.25">
      <c r="I11852" s="14"/>
      <c r="J11852" s="14"/>
      <c r="K11852" s="14"/>
      <c r="L11852" s="14"/>
      <c r="M11852" s="14"/>
      <c r="N11852" s="14"/>
      <c r="O11852" s="14"/>
      <c r="P11852" s="14"/>
    </row>
    <row r="11853" spans="9:16" x14ac:dyDescent="0.25">
      <c r="I11853" s="14"/>
      <c r="J11853" s="14"/>
      <c r="K11853" s="14"/>
      <c r="L11853" s="14"/>
      <c r="M11853" s="14"/>
      <c r="N11853" s="14"/>
      <c r="O11853" s="14"/>
      <c r="P11853" s="14"/>
    </row>
    <row r="11854" spans="9:16" x14ac:dyDescent="0.25">
      <c r="I11854" s="14"/>
      <c r="J11854" s="14"/>
      <c r="K11854" s="14"/>
      <c r="L11854" s="14"/>
      <c r="M11854" s="14"/>
      <c r="N11854" s="14"/>
      <c r="O11854" s="14"/>
      <c r="P11854" s="14"/>
    </row>
    <row r="11855" spans="9:16" x14ac:dyDescent="0.25">
      <c r="I11855" s="14"/>
      <c r="J11855" s="14"/>
      <c r="K11855" s="14"/>
      <c r="L11855" s="14"/>
      <c r="M11855" s="14"/>
      <c r="N11855" s="14"/>
      <c r="O11855" s="14"/>
      <c r="P11855" s="14"/>
    </row>
    <row r="11856" spans="9:16" x14ac:dyDescent="0.25">
      <c r="I11856" s="14"/>
      <c r="J11856" s="14"/>
      <c r="K11856" s="14"/>
      <c r="L11856" s="14"/>
      <c r="M11856" s="14"/>
      <c r="N11856" s="14"/>
      <c r="O11856" s="14"/>
      <c r="P11856" s="14"/>
    </row>
    <row r="11857" spans="9:16" x14ac:dyDescent="0.25">
      <c r="I11857" s="14"/>
      <c r="J11857" s="14"/>
      <c r="K11857" s="14"/>
      <c r="L11857" s="14"/>
      <c r="M11857" s="14"/>
      <c r="N11857" s="14"/>
      <c r="O11857" s="14"/>
      <c r="P11857" s="14"/>
    </row>
    <row r="11858" spans="9:16" x14ac:dyDescent="0.25">
      <c r="I11858" s="14"/>
      <c r="J11858" s="14"/>
      <c r="K11858" s="14"/>
      <c r="L11858" s="14"/>
      <c r="M11858" s="14"/>
      <c r="N11858" s="14"/>
      <c r="O11858" s="14"/>
      <c r="P11858" s="14"/>
    </row>
    <row r="11859" spans="9:16" x14ac:dyDescent="0.25">
      <c r="I11859" s="14"/>
      <c r="J11859" s="14"/>
      <c r="K11859" s="14"/>
      <c r="L11859" s="14"/>
      <c r="M11859" s="14"/>
      <c r="N11859" s="14"/>
      <c r="O11859" s="14"/>
      <c r="P11859" s="14"/>
    </row>
    <row r="11860" spans="9:16" x14ac:dyDescent="0.25">
      <c r="I11860" s="14"/>
      <c r="J11860" s="14"/>
      <c r="K11860" s="14"/>
      <c r="L11860" s="14"/>
      <c r="M11860" s="14"/>
      <c r="N11860" s="14"/>
      <c r="O11860" s="14"/>
      <c r="P11860" s="14"/>
    </row>
    <row r="11861" spans="9:16" x14ac:dyDescent="0.25">
      <c r="I11861" s="14"/>
      <c r="J11861" s="14"/>
      <c r="K11861" s="14"/>
      <c r="L11861" s="14"/>
      <c r="M11861" s="14"/>
      <c r="N11861" s="14"/>
      <c r="O11861" s="14"/>
      <c r="P11861" s="14"/>
    </row>
    <row r="11862" spans="9:16" x14ac:dyDescent="0.25">
      <c r="I11862" s="14"/>
      <c r="J11862" s="14"/>
      <c r="K11862" s="14"/>
      <c r="L11862" s="14"/>
      <c r="M11862" s="14"/>
      <c r="N11862" s="14"/>
      <c r="O11862" s="14"/>
      <c r="P11862" s="14"/>
    </row>
    <row r="11863" spans="9:16" x14ac:dyDescent="0.25">
      <c r="I11863" s="14"/>
      <c r="J11863" s="14"/>
      <c r="K11863" s="14"/>
      <c r="L11863" s="14"/>
      <c r="M11863" s="14"/>
      <c r="N11863" s="14"/>
      <c r="O11863" s="14"/>
      <c r="P11863" s="14"/>
    </row>
    <row r="11864" spans="9:16" x14ac:dyDescent="0.25">
      <c r="I11864" s="14"/>
      <c r="J11864" s="14"/>
      <c r="K11864" s="14"/>
      <c r="L11864" s="14"/>
      <c r="M11864" s="14"/>
      <c r="N11864" s="14"/>
      <c r="O11864" s="14"/>
      <c r="P11864" s="14"/>
    </row>
    <row r="11865" spans="9:16" x14ac:dyDescent="0.25">
      <c r="I11865" s="14"/>
      <c r="J11865" s="14"/>
      <c r="K11865" s="14"/>
      <c r="L11865" s="14"/>
      <c r="M11865" s="14"/>
      <c r="N11865" s="14"/>
      <c r="O11865" s="14"/>
      <c r="P11865" s="14"/>
    </row>
    <row r="11866" spans="9:16" x14ac:dyDescent="0.25">
      <c r="I11866" s="14"/>
      <c r="J11866" s="14"/>
      <c r="K11866" s="14"/>
      <c r="L11866" s="14"/>
      <c r="M11866" s="14"/>
      <c r="N11866" s="14"/>
      <c r="O11866" s="14"/>
      <c r="P11866" s="14"/>
    </row>
    <row r="11867" spans="9:16" x14ac:dyDescent="0.25">
      <c r="I11867" s="14"/>
      <c r="J11867" s="14"/>
      <c r="K11867" s="14"/>
      <c r="L11867" s="14"/>
      <c r="M11867" s="14"/>
      <c r="N11867" s="14"/>
      <c r="O11867" s="14"/>
      <c r="P11867" s="14"/>
    </row>
    <row r="11868" spans="9:16" x14ac:dyDescent="0.25">
      <c r="I11868" s="14"/>
      <c r="J11868" s="14"/>
      <c r="K11868" s="14"/>
      <c r="L11868" s="14"/>
      <c r="M11868" s="14"/>
      <c r="N11868" s="14"/>
      <c r="O11868" s="14"/>
      <c r="P11868" s="14"/>
    </row>
    <row r="11869" spans="9:16" x14ac:dyDescent="0.25">
      <c r="I11869" s="14"/>
      <c r="J11869" s="14"/>
      <c r="K11869" s="14"/>
      <c r="L11869" s="14"/>
      <c r="M11869" s="14"/>
      <c r="N11869" s="14"/>
      <c r="O11869" s="14"/>
      <c r="P11869" s="14"/>
    </row>
    <row r="11870" spans="9:16" x14ac:dyDescent="0.25">
      <c r="I11870" s="14"/>
      <c r="J11870" s="14"/>
      <c r="K11870" s="14"/>
      <c r="L11870" s="14"/>
      <c r="M11870" s="14"/>
      <c r="N11870" s="14"/>
      <c r="O11870" s="14"/>
      <c r="P11870" s="14"/>
    </row>
    <row r="11871" spans="9:16" x14ac:dyDescent="0.25">
      <c r="I11871" s="14"/>
      <c r="J11871" s="14"/>
      <c r="K11871" s="14"/>
      <c r="L11871" s="14"/>
      <c r="M11871" s="14"/>
      <c r="N11871" s="14"/>
      <c r="O11871" s="14"/>
      <c r="P11871" s="14"/>
    </row>
    <row r="11872" spans="9:16" x14ac:dyDescent="0.25">
      <c r="I11872" s="14"/>
      <c r="J11872" s="14"/>
      <c r="K11872" s="14"/>
      <c r="L11872" s="14"/>
      <c r="M11872" s="14"/>
      <c r="N11872" s="14"/>
      <c r="O11872" s="14"/>
      <c r="P11872" s="14"/>
    </row>
    <row r="11873" spans="9:16" x14ac:dyDescent="0.25">
      <c r="I11873" s="14"/>
      <c r="J11873" s="14"/>
      <c r="K11873" s="14"/>
      <c r="L11873" s="14"/>
      <c r="M11873" s="14"/>
      <c r="N11873" s="14"/>
      <c r="O11873" s="14"/>
      <c r="P11873" s="14"/>
    </row>
    <row r="11874" spans="9:16" x14ac:dyDescent="0.25">
      <c r="I11874" s="14"/>
      <c r="J11874" s="14"/>
      <c r="K11874" s="14"/>
      <c r="L11874" s="14"/>
      <c r="M11874" s="14"/>
      <c r="N11874" s="14"/>
      <c r="O11874" s="14"/>
      <c r="P11874" s="14"/>
    </row>
    <row r="11875" spans="9:16" x14ac:dyDescent="0.25">
      <c r="I11875" s="14"/>
      <c r="J11875" s="14"/>
      <c r="K11875" s="14"/>
      <c r="L11875" s="14"/>
      <c r="M11875" s="14"/>
      <c r="N11875" s="14"/>
      <c r="O11875" s="14"/>
      <c r="P11875" s="14"/>
    </row>
    <row r="11876" spans="9:16" x14ac:dyDescent="0.25">
      <c r="I11876" s="14"/>
      <c r="J11876" s="14"/>
      <c r="K11876" s="14"/>
      <c r="L11876" s="14"/>
      <c r="M11876" s="14"/>
      <c r="N11876" s="14"/>
      <c r="O11876" s="14"/>
      <c r="P11876" s="14"/>
    </row>
    <row r="11877" spans="9:16" x14ac:dyDescent="0.25">
      <c r="I11877" s="14"/>
      <c r="J11877" s="14"/>
      <c r="K11877" s="14"/>
      <c r="L11877" s="14"/>
      <c r="M11877" s="14"/>
      <c r="N11877" s="14"/>
      <c r="O11877" s="14"/>
      <c r="P11877" s="14"/>
    </row>
    <row r="11878" spans="9:16" x14ac:dyDescent="0.25">
      <c r="I11878" s="14"/>
      <c r="J11878" s="14"/>
      <c r="K11878" s="14"/>
      <c r="L11878" s="14"/>
      <c r="M11878" s="14"/>
      <c r="N11878" s="14"/>
      <c r="O11878" s="14"/>
      <c r="P11878" s="14"/>
    </row>
    <row r="11879" spans="9:16" x14ac:dyDescent="0.25">
      <c r="I11879" s="14"/>
      <c r="J11879" s="14"/>
      <c r="K11879" s="14"/>
      <c r="L11879" s="14"/>
      <c r="M11879" s="14"/>
      <c r="N11879" s="14"/>
      <c r="O11879" s="14"/>
      <c r="P11879" s="14"/>
    </row>
    <row r="11880" spans="9:16" x14ac:dyDescent="0.25">
      <c r="I11880" s="14"/>
      <c r="J11880" s="14"/>
      <c r="K11880" s="14"/>
      <c r="L11880" s="14"/>
      <c r="M11880" s="14"/>
      <c r="N11880" s="14"/>
      <c r="O11880" s="14"/>
      <c r="P11880" s="14"/>
    </row>
    <row r="11881" spans="9:16" x14ac:dyDescent="0.25">
      <c r="I11881" s="14"/>
      <c r="J11881" s="14"/>
      <c r="K11881" s="14"/>
      <c r="L11881" s="14"/>
      <c r="M11881" s="14"/>
      <c r="N11881" s="14"/>
      <c r="O11881" s="14"/>
      <c r="P11881" s="14"/>
    </row>
    <row r="11882" spans="9:16" x14ac:dyDescent="0.25">
      <c r="I11882" s="14"/>
      <c r="J11882" s="14"/>
      <c r="K11882" s="14"/>
      <c r="L11882" s="14"/>
      <c r="M11882" s="14"/>
      <c r="N11882" s="14"/>
      <c r="O11882" s="14"/>
      <c r="P11882" s="14"/>
    </row>
    <row r="11883" spans="9:16" x14ac:dyDescent="0.25">
      <c r="I11883" s="14"/>
      <c r="J11883" s="14"/>
      <c r="K11883" s="14"/>
      <c r="L11883" s="14"/>
      <c r="M11883" s="14"/>
      <c r="N11883" s="14"/>
      <c r="O11883" s="14"/>
      <c r="P11883" s="14"/>
    </row>
    <row r="11884" spans="9:16" x14ac:dyDescent="0.25">
      <c r="I11884" s="14"/>
      <c r="J11884" s="14"/>
      <c r="K11884" s="14"/>
      <c r="L11884" s="14"/>
      <c r="M11884" s="14"/>
      <c r="N11884" s="14"/>
      <c r="O11884" s="14"/>
      <c r="P11884" s="14"/>
    </row>
    <row r="11885" spans="9:16" x14ac:dyDescent="0.25">
      <c r="I11885" s="14"/>
      <c r="J11885" s="14"/>
      <c r="K11885" s="14"/>
      <c r="L11885" s="14"/>
      <c r="M11885" s="14"/>
      <c r="N11885" s="14"/>
      <c r="O11885" s="14"/>
      <c r="P11885" s="14"/>
    </row>
    <row r="11886" spans="9:16" x14ac:dyDescent="0.25">
      <c r="I11886" s="14"/>
      <c r="J11886" s="14"/>
      <c r="K11886" s="14"/>
      <c r="L11886" s="14"/>
      <c r="M11886" s="14"/>
      <c r="N11886" s="14"/>
      <c r="O11886" s="14"/>
      <c r="P11886" s="14"/>
    </row>
    <row r="11887" spans="9:16" x14ac:dyDescent="0.25">
      <c r="I11887" s="14"/>
      <c r="J11887" s="14"/>
      <c r="K11887" s="14"/>
      <c r="L11887" s="14"/>
      <c r="M11887" s="14"/>
      <c r="N11887" s="14"/>
      <c r="O11887" s="14"/>
      <c r="P11887" s="14"/>
    </row>
    <row r="11888" spans="9:16" x14ac:dyDescent="0.25">
      <c r="I11888" s="14"/>
      <c r="J11888" s="14"/>
      <c r="K11888" s="14"/>
      <c r="L11888" s="14"/>
      <c r="M11888" s="14"/>
      <c r="N11888" s="14"/>
      <c r="O11888" s="14"/>
      <c r="P11888" s="14"/>
    </row>
    <row r="11889" spans="9:16" x14ac:dyDescent="0.25">
      <c r="I11889" s="14"/>
      <c r="J11889" s="14"/>
      <c r="K11889" s="14"/>
      <c r="L11889" s="14"/>
      <c r="M11889" s="14"/>
      <c r="N11889" s="14"/>
      <c r="O11889" s="14"/>
      <c r="P11889" s="14"/>
    </row>
    <row r="11890" spans="9:16" x14ac:dyDescent="0.25">
      <c r="I11890" s="14"/>
      <c r="J11890" s="14"/>
      <c r="K11890" s="14"/>
      <c r="L11890" s="14"/>
      <c r="M11890" s="14"/>
      <c r="N11890" s="14"/>
      <c r="O11890" s="14"/>
      <c r="P11890" s="14"/>
    </row>
    <row r="11891" spans="9:16" x14ac:dyDescent="0.25">
      <c r="I11891" s="14"/>
      <c r="J11891" s="14"/>
      <c r="K11891" s="14"/>
      <c r="L11891" s="14"/>
      <c r="M11891" s="14"/>
      <c r="N11891" s="14"/>
      <c r="O11891" s="14"/>
      <c r="P11891" s="14"/>
    </row>
    <row r="11892" spans="9:16" x14ac:dyDescent="0.25">
      <c r="I11892" s="14"/>
      <c r="J11892" s="14"/>
      <c r="K11892" s="14"/>
      <c r="L11892" s="14"/>
      <c r="M11892" s="14"/>
      <c r="N11892" s="14"/>
      <c r="O11892" s="14"/>
      <c r="P11892" s="14"/>
    </row>
    <row r="11893" spans="9:16" x14ac:dyDescent="0.25">
      <c r="I11893" s="14"/>
      <c r="J11893" s="14"/>
      <c r="K11893" s="14"/>
      <c r="L11893" s="14"/>
      <c r="M11893" s="14"/>
      <c r="N11893" s="14"/>
      <c r="O11893" s="14"/>
      <c r="P11893" s="14"/>
    </row>
    <row r="11894" spans="9:16" x14ac:dyDescent="0.25">
      <c r="I11894" s="14"/>
      <c r="J11894" s="14"/>
      <c r="K11894" s="14"/>
      <c r="L11894" s="14"/>
      <c r="M11894" s="14"/>
      <c r="N11894" s="14"/>
      <c r="O11894" s="14"/>
      <c r="P11894" s="14"/>
    </row>
    <row r="11895" spans="9:16" x14ac:dyDescent="0.25">
      <c r="I11895" s="14"/>
      <c r="J11895" s="14"/>
      <c r="K11895" s="14"/>
      <c r="L11895" s="14"/>
      <c r="M11895" s="14"/>
      <c r="N11895" s="14"/>
      <c r="O11895" s="14"/>
      <c r="P11895" s="14"/>
    </row>
    <row r="11896" spans="9:16" x14ac:dyDescent="0.25">
      <c r="I11896" s="14"/>
      <c r="J11896" s="14"/>
      <c r="K11896" s="14"/>
      <c r="L11896" s="14"/>
      <c r="M11896" s="14"/>
      <c r="N11896" s="14"/>
      <c r="O11896" s="14"/>
      <c r="P11896" s="14"/>
    </row>
    <row r="11897" spans="9:16" x14ac:dyDescent="0.25">
      <c r="I11897" s="14"/>
      <c r="J11897" s="14"/>
      <c r="K11897" s="14"/>
      <c r="L11897" s="14"/>
      <c r="M11897" s="14"/>
      <c r="N11897" s="14"/>
      <c r="O11897" s="14"/>
      <c r="P11897" s="14"/>
    </row>
    <row r="11898" spans="9:16" x14ac:dyDescent="0.25">
      <c r="I11898" s="14"/>
      <c r="J11898" s="14"/>
      <c r="K11898" s="14"/>
      <c r="L11898" s="14"/>
      <c r="M11898" s="14"/>
      <c r="N11898" s="14"/>
      <c r="O11898" s="14"/>
      <c r="P11898" s="14"/>
    </row>
    <row r="11899" spans="9:16" x14ac:dyDescent="0.25">
      <c r="I11899" s="14"/>
      <c r="J11899" s="14"/>
      <c r="K11899" s="14"/>
      <c r="L11899" s="14"/>
      <c r="M11899" s="14"/>
      <c r="N11899" s="14"/>
      <c r="O11899" s="14"/>
      <c r="P11899" s="14"/>
    </row>
    <row r="11900" spans="9:16" x14ac:dyDescent="0.25">
      <c r="I11900" s="14"/>
      <c r="J11900" s="14"/>
      <c r="K11900" s="14"/>
      <c r="L11900" s="14"/>
      <c r="M11900" s="14"/>
      <c r="N11900" s="14"/>
      <c r="O11900" s="14"/>
      <c r="P11900" s="14"/>
    </row>
    <row r="11901" spans="9:16" x14ac:dyDescent="0.25">
      <c r="I11901" s="14"/>
      <c r="J11901" s="14"/>
      <c r="K11901" s="14"/>
      <c r="L11901" s="14"/>
      <c r="M11901" s="14"/>
      <c r="N11901" s="14"/>
      <c r="O11901" s="14"/>
      <c r="P11901" s="14"/>
    </row>
    <row r="11902" spans="9:16" x14ac:dyDescent="0.25">
      <c r="I11902" s="14"/>
      <c r="J11902" s="14"/>
      <c r="K11902" s="14"/>
      <c r="L11902" s="14"/>
      <c r="M11902" s="14"/>
      <c r="N11902" s="14"/>
      <c r="O11902" s="14"/>
      <c r="P11902" s="14"/>
    </row>
    <row r="11903" spans="9:16" x14ac:dyDescent="0.25">
      <c r="I11903" s="14"/>
      <c r="J11903" s="14"/>
      <c r="K11903" s="14"/>
      <c r="L11903" s="14"/>
      <c r="M11903" s="14"/>
      <c r="N11903" s="14"/>
      <c r="O11903" s="14"/>
      <c r="P11903" s="14"/>
    </row>
    <row r="11904" spans="9:16" x14ac:dyDescent="0.25">
      <c r="I11904" s="14"/>
      <c r="J11904" s="14"/>
      <c r="K11904" s="14"/>
      <c r="L11904" s="14"/>
      <c r="M11904" s="14"/>
      <c r="N11904" s="14"/>
      <c r="O11904" s="14"/>
      <c r="P11904" s="14"/>
    </row>
    <row r="11905" spans="9:16" x14ac:dyDescent="0.25">
      <c r="I11905" s="14"/>
      <c r="J11905" s="14"/>
      <c r="K11905" s="14"/>
      <c r="L11905" s="14"/>
      <c r="M11905" s="14"/>
      <c r="N11905" s="14"/>
      <c r="O11905" s="14"/>
      <c r="P11905" s="14"/>
    </row>
    <row r="11906" spans="9:16" x14ac:dyDescent="0.25">
      <c r="I11906" s="14"/>
      <c r="J11906" s="14"/>
      <c r="K11906" s="14"/>
      <c r="L11906" s="14"/>
      <c r="M11906" s="14"/>
      <c r="N11906" s="14"/>
      <c r="O11906" s="14"/>
      <c r="P11906" s="14"/>
    </row>
    <row r="11907" spans="9:16" x14ac:dyDescent="0.25">
      <c r="I11907" s="14"/>
      <c r="J11907" s="14"/>
      <c r="K11907" s="14"/>
      <c r="L11907" s="14"/>
      <c r="M11907" s="14"/>
      <c r="N11907" s="14"/>
      <c r="O11907" s="14"/>
      <c r="P11907" s="14"/>
    </row>
    <row r="11908" spans="9:16" x14ac:dyDescent="0.25">
      <c r="I11908" s="14"/>
      <c r="J11908" s="14"/>
      <c r="K11908" s="14"/>
      <c r="L11908" s="14"/>
      <c r="M11908" s="14"/>
      <c r="N11908" s="14"/>
      <c r="O11908" s="14"/>
      <c r="P11908" s="14"/>
    </row>
    <row r="11909" spans="9:16" x14ac:dyDescent="0.25">
      <c r="I11909" s="14"/>
      <c r="J11909" s="14"/>
      <c r="K11909" s="14"/>
      <c r="L11909" s="14"/>
      <c r="M11909" s="14"/>
      <c r="N11909" s="14"/>
      <c r="O11909" s="14"/>
      <c r="P11909" s="14"/>
    </row>
    <row r="11910" spans="9:16" x14ac:dyDescent="0.25">
      <c r="I11910" s="14"/>
      <c r="J11910" s="14"/>
      <c r="K11910" s="14"/>
      <c r="L11910" s="14"/>
      <c r="M11910" s="14"/>
      <c r="N11910" s="14"/>
      <c r="O11910" s="14"/>
      <c r="P11910" s="14"/>
    </row>
    <row r="11911" spans="9:16" x14ac:dyDescent="0.25">
      <c r="I11911" s="14"/>
      <c r="J11911" s="14"/>
      <c r="K11911" s="14"/>
      <c r="L11911" s="14"/>
      <c r="M11911" s="14"/>
      <c r="N11911" s="14"/>
      <c r="O11911" s="14"/>
      <c r="P11911" s="14"/>
    </row>
    <row r="11912" spans="9:16" x14ac:dyDescent="0.25">
      <c r="I11912" s="14"/>
      <c r="J11912" s="14"/>
      <c r="K11912" s="14"/>
      <c r="L11912" s="14"/>
      <c r="M11912" s="14"/>
      <c r="N11912" s="14"/>
      <c r="O11912" s="14"/>
      <c r="P11912" s="14"/>
    </row>
    <row r="11913" spans="9:16" x14ac:dyDescent="0.25">
      <c r="I11913" s="14"/>
      <c r="J11913" s="14"/>
      <c r="K11913" s="14"/>
      <c r="L11913" s="14"/>
      <c r="M11913" s="14"/>
      <c r="N11913" s="14"/>
      <c r="O11913" s="14"/>
      <c r="P11913" s="14"/>
    </row>
    <row r="11914" spans="9:16" x14ac:dyDescent="0.25">
      <c r="I11914" s="14"/>
      <c r="J11914" s="14"/>
      <c r="K11914" s="14"/>
      <c r="L11914" s="14"/>
      <c r="M11914" s="14"/>
      <c r="N11914" s="14"/>
      <c r="O11914" s="14"/>
      <c r="P11914" s="14"/>
    </row>
    <row r="11915" spans="9:16" x14ac:dyDescent="0.25">
      <c r="I11915" s="14"/>
      <c r="J11915" s="14"/>
      <c r="K11915" s="14"/>
      <c r="L11915" s="14"/>
      <c r="M11915" s="14"/>
      <c r="N11915" s="14"/>
      <c r="O11915" s="14"/>
      <c r="P11915" s="14"/>
    </row>
    <row r="11916" spans="9:16" x14ac:dyDescent="0.25">
      <c r="I11916" s="14"/>
      <c r="J11916" s="14"/>
      <c r="K11916" s="14"/>
      <c r="L11916" s="14"/>
      <c r="M11916" s="14"/>
      <c r="N11916" s="14"/>
      <c r="O11916" s="14"/>
      <c r="P11916" s="14"/>
    </row>
    <row r="11917" spans="9:16" x14ac:dyDescent="0.25">
      <c r="I11917" s="14"/>
      <c r="J11917" s="14"/>
      <c r="K11917" s="14"/>
      <c r="L11917" s="14"/>
      <c r="M11917" s="14"/>
      <c r="N11917" s="14"/>
      <c r="O11917" s="14"/>
      <c r="P11917" s="14"/>
    </row>
    <row r="11918" spans="9:16" x14ac:dyDescent="0.25">
      <c r="I11918" s="14"/>
      <c r="J11918" s="14"/>
      <c r="K11918" s="14"/>
      <c r="L11918" s="14"/>
      <c r="M11918" s="14"/>
      <c r="N11918" s="14"/>
      <c r="O11918" s="14"/>
      <c r="P11918" s="14"/>
    </row>
    <row r="11919" spans="9:16" x14ac:dyDescent="0.25">
      <c r="I11919" s="14"/>
      <c r="J11919" s="14"/>
      <c r="K11919" s="14"/>
      <c r="L11919" s="14"/>
      <c r="M11919" s="14"/>
      <c r="N11919" s="14"/>
      <c r="O11919" s="14"/>
      <c r="P11919" s="14"/>
    </row>
    <row r="11920" spans="9:16" x14ac:dyDescent="0.25">
      <c r="I11920" s="14"/>
      <c r="J11920" s="14"/>
      <c r="K11920" s="14"/>
      <c r="L11920" s="14"/>
      <c r="M11920" s="14"/>
      <c r="N11920" s="14"/>
      <c r="O11920" s="14"/>
      <c r="P11920" s="14"/>
    </row>
    <row r="11921" spans="9:16" x14ac:dyDescent="0.25">
      <c r="I11921" s="14"/>
      <c r="J11921" s="14"/>
      <c r="K11921" s="14"/>
      <c r="L11921" s="14"/>
      <c r="M11921" s="14"/>
      <c r="N11921" s="14"/>
      <c r="O11921" s="14"/>
      <c r="P11921" s="14"/>
    </row>
    <row r="11922" spans="9:16" x14ac:dyDescent="0.25">
      <c r="I11922" s="14"/>
      <c r="J11922" s="14"/>
      <c r="K11922" s="14"/>
      <c r="L11922" s="14"/>
      <c r="M11922" s="14"/>
      <c r="N11922" s="14"/>
      <c r="O11922" s="14"/>
      <c r="P11922" s="14"/>
    </row>
    <row r="11923" spans="9:16" x14ac:dyDescent="0.25">
      <c r="I11923" s="14"/>
      <c r="J11923" s="14"/>
      <c r="K11923" s="14"/>
      <c r="L11923" s="14"/>
      <c r="M11923" s="14"/>
      <c r="N11923" s="14"/>
      <c r="O11923" s="14"/>
      <c r="P11923" s="14"/>
    </row>
    <row r="11924" spans="9:16" x14ac:dyDescent="0.25">
      <c r="I11924" s="14"/>
      <c r="J11924" s="14"/>
      <c r="K11924" s="14"/>
      <c r="L11924" s="14"/>
      <c r="M11924" s="14"/>
      <c r="N11924" s="14"/>
      <c r="O11924" s="14"/>
      <c r="P11924" s="14"/>
    </row>
    <row r="11925" spans="9:16" x14ac:dyDescent="0.25">
      <c r="I11925" s="14"/>
      <c r="J11925" s="14"/>
      <c r="K11925" s="14"/>
      <c r="L11925" s="14"/>
      <c r="M11925" s="14"/>
      <c r="N11925" s="14"/>
      <c r="O11925" s="14"/>
      <c r="P11925" s="14"/>
    </row>
    <row r="11926" spans="9:16" x14ac:dyDescent="0.25">
      <c r="I11926" s="14"/>
      <c r="J11926" s="14"/>
      <c r="K11926" s="14"/>
      <c r="L11926" s="14"/>
      <c r="M11926" s="14"/>
      <c r="N11926" s="14"/>
      <c r="O11926" s="14"/>
      <c r="P11926" s="14"/>
    </row>
    <row r="11927" spans="9:16" x14ac:dyDescent="0.25">
      <c r="I11927" s="14"/>
      <c r="J11927" s="14"/>
      <c r="K11927" s="14"/>
      <c r="L11927" s="14"/>
      <c r="M11927" s="14"/>
      <c r="N11927" s="14"/>
      <c r="O11927" s="14"/>
      <c r="P11927" s="14"/>
    </row>
    <row r="11928" spans="9:16" x14ac:dyDescent="0.25">
      <c r="I11928" s="14"/>
      <c r="J11928" s="14"/>
      <c r="K11928" s="14"/>
      <c r="L11928" s="14"/>
      <c r="M11928" s="14"/>
      <c r="N11928" s="14"/>
      <c r="O11928" s="14"/>
      <c r="P11928" s="14"/>
    </row>
    <row r="11929" spans="9:16" x14ac:dyDescent="0.25">
      <c r="I11929" s="14"/>
      <c r="J11929" s="14"/>
      <c r="K11929" s="14"/>
      <c r="L11929" s="14"/>
      <c r="M11929" s="14"/>
      <c r="N11929" s="14"/>
      <c r="O11929" s="14"/>
      <c r="P11929" s="14"/>
    </row>
    <row r="11930" spans="9:16" x14ac:dyDescent="0.25">
      <c r="I11930" s="14"/>
      <c r="J11930" s="14"/>
      <c r="K11930" s="14"/>
      <c r="L11930" s="14"/>
      <c r="M11930" s="14"/>
      <c r="N11930" s="14"/>
      <c r="O11930" s="14"/>
      <c r="P11930" s="14"/>
    </row>
    <row r="11931" spans="9:16" x14ac:dyDescent="0.25">
      <c r="I11931" s="14"/>
      <c r="J11931" s="14"/>
      <c r="K11931" s="14"/>
      <c r="L11931" s="14"/>
      <c r="M11931" s="14"/>
      <c r="N11931" s="14"/>
      <c r="O11931" s="14"/>
      <c r="P11931" s="14"/>
    </row>
    <row r="11932" spans="9:16" x14ac:dyDescent="0.25">
      <c r="I11932" s="14"/>
      <c r="J11932" s="14"/>
      <c r="K11932" s="14"/>
      <c r="L11932" s="14"/>
      <c r="M11932" s="14"/>
      <c r="N11932" s="14"/>
      <c r="O11932" s="14"/>
      <c r="P11932" s="14"/>
    </row>
    <row r="11933" spans="9:16" x14ac:dyDescent="0.25">
      <c r="I11933" s="14"/>
      <c r="J11933" s="14"/>
      <c r="K11933" s="14"/>
      <c r="L11933" s="14"/>
      <c r="M11933" s="14"/>
      <c r="N11933" s="14"/>
      <c r="O11933" s="14"/>
      <c r="P11933" s="14"/>
    </row>
    <row r="11934" spans="9:16" x14ac:dyDescent="0.25">
      <c r="I11934" s="14"/>
      <c r="J11934" s="14"/>
      <c r="K11934" s="14"/>
      <c r="L11934" s="14"/>
      <c r="M11934" s="14"/>
      <c r="N11934" s="14"/>
      <c r="O11934" s="14"/>
      <c r="P11934" s="14"/>
    </row>
    <row r="11935" spans="9:16" x14ac:dyDescent="0.25">
      <c r="I11935" s="14"/>
      <c r="J11935" s="14"/>
      <c r="K11935" s="14"/>
      <c r="L11935" s="14"/>
      <c r="M11935" s="14"/>
      <c r="N11935" s="14"/>
      <c r="O11935" s="14"/>
      <c r="P11935" s="14"/>
    </row>
    <row r="11936" spans="9:16" x14ac:dyDescent="0.25">
      <c r="I11936" s="14"/>
      <c r="J11936" s="14"/>
      <c r="K11936" s="14"/>
      <c r="L11936" s="14"/>
      <c r="M11936" s="14"/>
      <c r="N11936" s="14"/>
      <c r="O11936" s="14"/>
      <c r="P11936" s="14"/>
    </row>
    <row r="11937" spans="9:16" x14ac:dyDescent="0.25">
      <c r="I11937" s="14"/>
      <c r="J11937" s="14"/>
      <c r="K11937" s="14"/>
      <c r="L11937" s="14"/>
      <c r="M11937" s="14"/>
      <c r="N11937" s="14"/>
      <c r="O11937" s="14"/>
      <c r="P11937" s="14"/>
    </row>
    <row r="11938" spans="9:16" x14ac:dyDescent="0.25">
      <c r="I11938" s="14"/>
      <c r="J11938" s="14"/>
      <c r="K11938" s="14"/>
      <c r="L11938" s="14"/>
      <c r="M11938" s="14"/>
      <c r="N11938" s="14"/>
      <c r="O11938" s="14"/>
      <c r="P11938" s="14"/>
    </row>
    <row r="11939" spans="9:16" x14ac:dyDescent="0.25">
      <c r="I11939" s="14"/>
      <c r="J11939" s="14"/>
      <c r="K11939" s="14"/>
      <c r="L11939" s="14"/>
      <c r="M11939" s="14"/>
      <c r="N11939" s="14"/>
      <c r="O11939" s="14"/>
      <c r="P11939" s="14"/>
    </row>
    <row r="11940" spans="9:16" x14ac:dyDescent="0.25">
      <c r="I11940" s="14"/>
      <c r="J11940" s="14"/>
      <c r="K11940" s="14"/>
      <c r="L11940" s="14"/>
      <c r="M11940" s="14"/>
      <c r="N11940" s="14"/>
      <c r="O11940" s="14"/>
      <c r="P11940" s="14"/>
    </row>
    <row r="11941" spans="9:16" x14ac:dyDescent="0.25">
      <c r="I11941" s="14"/>
      <c r="J11941" s="14"/>
      <c r="K11941" s="14"/>
      <c r="L11941" s="14"/>
      <c r="M11941" s="14"/>
      <c r="N11941" s="14"/>
      <c r="O11941" s="14"/>
      <c r="P11941" s="14"/>
    </row>
    <row r="11942" spans="9:16" x14ac:dyDescent="0.25">
      <c r="I11942" s="14"/>
      <c r="J11942" s="14"/>
      <c r="K11942" s="14"/>
      <c r="L11942" s="14"/>
      <c r="M11942" s="14"/>
      <c r="N11942" s="14"/>
      <c r="O11942" s="14"/>
      <c r="P11942" s="14"/>
    </row>
    <row r="11943" spans="9:16" x14ac:dyDescent="0.25">
      <c r="I11943" s="14"/>
      <c r="J11943" s="14"/>
      <c r="K11943" s="14"/>
      <c r="L11943" s="14"/>
      <c r="M11943" s="14"/>
      <c r="N11943" s="14"/>
      <c r="O11943" s="14"/>
      <c r="P11943" s="14"/>
    </row>
    <row r="11944" spans="9:16" x14ac:dyDescent="0.25">
      <c r="I11944" s="14"/>
      <c r="J11944" s="14"/>
      <c r="K11944" s="14"/>
      <c r="L11944" s="14"/>
      <c r="M11944" s="14"/>
      <c r="N11944" s="14"/>
      <c r="O11944" s="14"/>
      <c r="P11944" s="14"/>
    </row>
    <row r="11945" spans="9:16" x14ac:dyDescent="0.25">
      <c r="I11945" s="14"/>
      <c r="J11945" s="14"/>
      <c r="K11945" s="14"/>
      <c r="L11945" s="14"/>
      <c r="M11945" s="14"/>
      <c r="N11945" s="14"/>
      <c r="O11945" s="14"/>
      <c r="P11945" s="14"/>
    </row>
    <row r="11946" spans="9:16" x14ac:dyDescent="0.25">
      <c r="I11946" s="14"/>
      <c r="J11946" s="14"/>
      <c r="K11946" s="14"/>
      <c r="L11946" s="14"/>
      <c r="M11946" s="14"/>
      <c r="N11946" s="14"/>
      <c r="O11946" s="14"/>
      <c r="P11946" s="14"/>
    </row>
    <row r="11947" spans="9:16" x14ac:dyDescent="0.25">
      <c r="I11947" s="14"/>
      <c r="J11947" s="14"/>
      <c r="K11947" s="14"/>
      <c r="L11947" s="14"/>
      <c r="M11947" s="14"/>
      <c r="N11947" s="14"/>
      <c r="O11947" s="14"/>
      <c r="P11947" s="14"/>
    </row>
    <row r="11948" spans="9:16" x14ac:dyDescent="0.25">
      <c r="I11948" s="14"/>
      <c r="J11948" s="14"/>
      <c r="K11948" s="14"/>
      <c r="L11948" s="14"/>
      <c r="M11948" s="14"/>
      <c r="N11948" s="14"/>
      <c r="O11948" s="14"/>
      <c r="P11948" s="14"/>
    </row>
    <row r="11949" spans="9:16" x14ac:dyDescent="0.25">
      <c r="I11949" s="14"/>
      <c r="J11949" s="14"/>
      <c r="K11949" s="14"/>
      <c r="L11949" s="14"/>
      <c r="M11949" s="14"/>
      <c r="N11949" s="14"/>
      <c r="O11949" s="14"/>
      <c r="P11949" s="14"/>
    </row>
    <row r="11950" spans="9:16" x14ac:dyDescent="0.25">
      <c r="I11950" s="14"/>
      <c r="J11950" s="14"/>
      <c r="K11950" s="14"/>
      <c r="L11950" s="14"/>
      <c r="M11950" s="14"/>
      <c r="N11950" s="14"/>
      <c r="O11950" s="14"/>
      <c r="P11950" s="14"/>
    </row>
    <row r="11951" spans="9:16" x14ac:dyDescent="0.25">
      <c r="I11951" s="14"/>
      <c r="J11951" s="14"/>
      <c r="K11951" s="14"/>
      <c r="L11951" s="14"/>
      <c r="M11951" s="14"/>
      <c r="N11951" s="14"/>
      <c r="O11951" s="14"/>
      <c r="P11951" s="14"/>
    </row>
    <row r="11952" spans="9:16" x14ac:dyDescent="0.25">
      <c r="I11952" s="14"/>
      <c r="J11952" s="14"/>
      <c r="K11952" s="14"/>
      <c r="L11952" s="14"/>
      <c r="M11952" s="14"/>
      <c r="N11952" s="14"/>
      <c r="O11952" s="14"/>
      <c r="P11952" s="14"/>
    </row>
    <row r="11953" spans="9:16" x14ac:dyDescent="0.25">
      <c r="I11953" s="14"/>
      <c r="J11953" s="14"/>
      <c r="K11953" s="14"/>
      <c r="L11953" s="14"/>
      <c r="M11953" s="14"/>
      <c r="N11953" s="14"/>
      <c r="O11953" s="14"/>
      <c r="P11953" s="14"/>
    </row>
    <row r="11954" spans="9:16" x14ac:dyDescent="0.25">
      <c r="I11954" s="14"/>
      <c r="J11954" s="14"/>
      <c r="K11954" s="14"/>
      <c r="L11954" s="14"/>
      <c r="M11954" s="14"/>
      <c r="N11954" s="14"/>
      <c r="O11954" s="14"/>
      <c r="P11954" s="14"/>
    </row>
    <row r="11955" spans="9:16" x14ac:dyDescent="0.25">
      <c r="I11955" s="14"/>
      <c r="J11955" s="14"/>
      <c r="K11955" s="14"/>
      <c r="L11955" s="14"/>
      <c r="M11955" s="14"/>
      <c r="N11955" s="14"/>
      <c r="O11955" s="14"/>
      <c r="P11955" s="14"/>
    </row>
    <row r="11956" spans="9:16" x14ac:dyDescent="0.25">
      <c r="I11956" s="14"/>
      <c r="J11956" s="14"/>
      <c r="K11956" s="14"/>
      <c r="L11956" s="14"/>
      <c r="M11956" s="14"/>
      <c r="N11956" s="14"/>
      <c r="O11956" s="14"/>
      <c r="P11956" s="14"/>
    </row>
    <row r="11957" spans="9:16" x14ac:dyDescent="0.25">
      <c r="I11957" s="14"/>
      <c r="J11957" s="14"/>
      <c r="K11957" s="14"/>
      <c r="L11957" s="14"/>
      <c r="M11957" s="14"/>
      <c r="N11957" s="14"/>
      <c r="O11957" s="14"/>
      <c r="P11957" s="14"/>
    </row>
    <row r="11958" spans="9:16" x14ac:dyDescent="0.25">
      <c r="I11958" s="14"/>
      <c r="J11958" s="14"/>
      <c r="K11958" s="14"/>
      <c r="L11958" s="14"/>
      <c r="M11958" s="14"/>
      <c r="N11958" s="14"/>
      <c r="O11958" s="14"/>
      <c r="P11958" s="14"/>
    </row>
    <row r="11959" spans="9:16" x14ac:dyDescent="0.25">
      <c r="I11959" s="14"/>
      <c r="J11959" s="14"/>
      <c r="K11959" s="14"/>
      <c r="L11959" s="14"/>
      <c r="M11959" s="14"/>
      <c r="N11959" s="14"/>
      <c r="O11959" s="14"/>
      <c r="P11959" s="14"/>
    </row>
    <row r="11960" spans="9:16" x14ac:dyDescent="0.25">
      <c r="I11960" s="14"/>
      <c r="J11960" s="14"/>
      <c r="K11960" s="14"/>
      <c r="L11960" s="14"/>
      <c r="M11960" s="14"/>
      <c r="N11960" s="14"/>
      <c r="O11960" s="14"/>
      <c r="P11960" s="14"/>
    </row>
    <row r="11961" spans="9:16" x14ac:dyDescent="0.25">
      <c r="I11961" s="14"/>
      <c r="J11961" s="14"/>
      <c r="K11961" s="14"/>
      <c r="L11961" s="14"/>
      <c r="M11961" s="14"/>
      <c r="N11961" s="14"/>
      <c r="O11961" s="14"/>
      <c r="P11961" s="14"/>
    </row>
    <row r="11962" spans="9:16" x14ac:dyDescent="0.25">
      <c r="I11962" s="14"/>
      <c r="J11962" s="14"/>
      <c r="K11962" s="14"/>
      <c r="L11962" s="14"/>
      <c r="M11962" s="14"/>
      <c r="N11962" s="14"/>
      <c r="O11962" s="14"/>
      <c r="P11962" s="14"/>
    </row>
    <row r="11963" spans="9:16" x14ac:dyDescent="0.25">
      <c r="I11963" s="14"/>
      <c r="J11963" s="14"/>
      <c r="K11963" s="14"/>
      <c r="L11963" s="14"/>
      <c r="M11963" s="14"/>
      <c r="N11963" s="14"/>
      <c r="O11963" s="14"/>
      <c r="P11963" s="14"/>
    </row>
    <row r="11964" spans="9:16" x14ac:dyDescent="0.25">
      <c r="I11964" s="14"/>
      <c r="J11964" s="14"/>
      <c r="K11964" s="14"/>
      <c r="L11964" s="14"/>
      <c r="M11964" s="14"/>
      <c r="N11964" s="14"/>
      <c r="O11964" s="14"/>
      <c r="P11964" s="14"/>
    </row>
    <row r="11965" spans="9:16" x14ac:dyDescent="0.25">
      <c r="I11965" s="14"/>
      <c r="J11965" s="14"/>
      <c r="K11965" s="14"/>
      <c r="L11965" s="14"/>
      <c r="M11965" s="14"/>
      <c r="N11965" s="14"/>
      <c r="O11965" s="14"/>
      <c r="P11965" s="14"/>
    </row>
    <row r="11966" spans="9:16" x14ac:dyDescent="0.25">
      <c r="I11966" s="14"/>
      <c r="J11966" s="14"/>
      <c r="K11966" s="14"/>
      <c r="L11966" s="14"/>
      <c r="M11966" s="14"/>
      <c r="N11966" s="14"/>
      <c r="O11966" s="14"/>
      <c r="P11966" s="14"/>
    </row>
    <row r="11967" spans="9:16" x14ac:dyDescent="0.25">
      <c r="I11967" s="14"/>
      <c r="J11967" s="14"/>
      <c r="K11967" s="14"/>
      <c r="L11967" s="14"/>
      <c r="M11967" s="14"/>
      <c r="N11967" s="14"/>
      <c r="O11967" s="14"/>
      <c r="P11967" s="14"/>
    </row>
    <row r="11968" spans="9:16" x14ac:dyDescent="0.25">
      <c r="I11968" s="14"/>
      <c r="J11968" s="14"/>
      <c r="K11968" s="14"/>
      <c r="L11968" s="14"/>
      <c r="M11968" s="14"/>
      <c r="N11968" s="14"/>
      <c r="O11968" s="14"/>
      <c r="P11968" s="14"/>
    </row>
    <row r="11969" spans="9:16" x14ac:dyDescent="0.25">
      <c r="I11969" s="14"/>
      <c r="J11969" s="14"/>
      <c r="K11969" s="14"/>
      <c r="L11969" s="14"/>
      <c r="M11969" s="14"/>
      <c r="N11969" s="14"/>
      <c r="O11969" s="14"/>
      <c r="P11969" s="14"/>
    </row>
    <row r="11970" spans="9:16" x14ac:dyDescent="0.25">
      <c r="I11970" s="14"/>
      <c r="J11970" s="14"/>
      <c r="K11970" s="14"/>
      <c r="L11970" s="14"/>
      <c r="M11970" s="14"/>
      <c r="N11970" s="14"/>
      <c r="O11970" s="14"/>
      <c r="P11970" s="14"/>
    </row>
    <row r="11971" spans="9:16" x14ac:dyDescent="0.25">
      <c r="I11971" s="14"/>
      <c r="J11971" s="14"/>
      <c r="K11971" s="14"/>
      <c r="L11971" s="14"/>
      <c r="M11971" s="14"/>
      <c r="N11971" s="14"/>
      <c r="O11971" s="14"/>
      <c r="P11971" s="14"/>
    </row>
    <row r="11972" spans="9:16" x14ac:dyDescent="0.25">
      <c r="I11972" s="14"/>
      <c r="J11972" s="14"/>
      <c r="K11972" s="14"/>
      <c r="L11972" s="14"/>
      <c r="M11972" s="14"/>
      <c r="N11972" s="14"/>
      <c r="O11972" s="14"/>
      <c r="P11972" s="14"/>
    </row>
    <row r="11973" spans="9:16" x14ac:dyDescent="0.25">
      <c r="I11973" s="14"/>
      <c r="J11973" s="14"/>
      <c r="K11973" s="14"/>
      <c r="L11973" s="14"/>
      <c r="M11973" s="14"/>
      <c r="N11973" s="14"/>
      <c r="O11973" s="14"/>
      <c r="P11973" s="14"/>
    </row>
    <row r="11974" spans="9:16" x14ac:dyDescent="0.25">
      <c r="I11974" s="14"/>
      <c r="J11974" s="14"/>
      <c r="K11974" s="14"/>
      <c r="L11974" s="14"/>
      <c r="M11974" s="14"/>
      <c r="N11974" s="14"/>
      <c r="O11974" s="14"/>
      <c r="P11974" s="14"/>
    </row>
    <row r="11975" spans="9:16" x14ac:dyDescent="0.25">
      <c r="I11975" s="14"/>
      <c r="J11975" s="14"/>
      <c r="K11975" s="14"/>
      <c r="L11975" s="14"/>
      <c r="M11975" s="14"/>
      <c r="N11975" s="14"/>
      <c r="O11975" s="14"/>
      <c r="P11975" s="14"/>
    </row>
    <row r="11976" spans="9:16" x14ac:dyDescent="0.25">
      <c r="I11976" s="14"/>
      <c r="J11976" s="14"/>
      <c r="K11976" s="14"/>
      <c r="L11976" s="14"/>
      <c r="M11976" s="14"/>
      <c r="N11976" s="14"/>
      <c r="O11976" s="14"/>
      <c r="P11976" s="14"/>
    </row>
    <row r="11977" spans="9:16" x14ac:dyDescent="0.25">
      <c r="I11977" s="14"/>
      <c r="J11977" s="14"/>
      <c r="K11977" s="14"/>
      <c r="L11977" s="14"/>
      <c r="M11977" s="14"/>
      <c r="N11977" s="14"/>
      <c r="O11977" s="14"/>
      <c r="P11977" s="14"/>
    </row>
    <row r="11978" spans="9:16" x14ac:dyDescent="0.25">
      <c r="I11978" s="14"/>
      <c r="J11978" s="14"/>
      <c r="K11978" s="14"/>
      <c r="L11978" s="14"/>
      <c r="M11978" s="14"/>
      <c r="N11978" s="14"/>
      <c r="O11978" s="14"/>
      <c r="P11978" s="14"/>
    </row>
    <row r="11979" spans="9:16" x14ac:dyDescent="0.25">
      <c r="I11979" s="14"/>
      <c r="J11979" s="14"/>
      <c r="K11979" s="14"/>
      <c r="L11979" s="14"/>
      <c r="M11979" s="14"/>
      <c r="N11979" s="14"/>
      <c r="O11979" s="14"/>
      <c r="P11979" s="14"/>
    </row>
    <row r="11980" spans="9:16" x14ac:dyDescent="0.25">
      <c r="I11980" s="14"/>
      <c r="J11980" s="14"/>
      <c r="K11980" s="14"/>
      <c r="L11980" s="14"/>
      <c r="M11980" s="14"/>
      <c r="N11980" s="14"/>
      <c r="O11980" s="14"/>
      <c r="P11980" s="14"/>
    </row>
    <row r="11981" spans="9:16" x14ac:dyDescent="0.25">
      <c r="I11981" s="14"/>
      <c r="J11981" s="14"/>
      <c r="K11981" s="14"/>
      <c r="L11981" s="14"/>
      <c r="M11981" s="14"/>
      <c r="N11981" s="14"/>
      <c r="O11981" s="14"/>
      <c r="P11981" s="14"/>
    </row>
    <row r="11982" spans="9:16" x14ac:dyDescent="0.25">
      <c r="I11982" s="14"/>
      <c r="J11982" s="14"/>
      <c r="K11982" s="14"/>
      <c r="L11982" s="14"/>
      <c r="M11982" s="14"/>
      <c r="N11982" s="14"/>
      <c r="O11982" s="14"/>
      <c r="P11982" s="14"/>
    </row>
    <row r="11983" spans="9:16" x14ac:dyDescent="0.25">
      <c r="I11983" s="14"/>
      <c r="J11983" s="14"/>
      <c r="K11983" s="14"/>
      <c r="L11983" s="14"/>
      <c r="M11983" s="14"/>
      <c r="N11983" s="14"/>
      <c r="O11983" s="14"/>
      <c r="P11983" s="14"/>
    </row>
    <row r="11984" spans="9:16" x14ac:dyDescent="0.25">
      <c r="I11984" s="14"/>
      <c r="J11984" s="14"/>
      <c r="K11984" s="14"/>
      <c r="L11984" s="14"/>
      <c r="M11984" s="14"/>
      <c r="N11984" s="14"/>
      <c r="O11984" s="14"/>
      <c r="P11984" s="14"/>
    </row>
    <row r="11985" spans="9:16" x14ac:dyDescent="0.25">
      <c r="I11985" s="14"/>
      <c r="J11985" s="14"/>
      <c r="K11985" s="14"/>
      <c r="L11985" s="14"/>
      <c r="M11985" s="14"/>
      <c r="N11985" s="14"/>
      <c r="O11985" s="14"/>
      <c r="P11985" s="14"/>
    </row>
    <row r="11986" spans="9:16" x14ac:dyDescent="0.25">
      <c r="I11986" s="14"/>
      <c r="J11986" s="14"/>
      <c r="K11986" s="14"/>
      <c r="L11986" s="14"/>
      <c r="M11986" s="14"/>
      <c r="N11986" s="14"/>
      <c r="O11986" s="14"/>
      <c r="P11986" s="14"/>
    </row>
    <row r="11987" spans="9:16" x14ac:dyDescent="0.25">
      <c r="I11987" s="14"/>
      <c r="J11987" s="14"/>
      <c r="K11987" s="14"/>
      <c r="L11987" s="14"/>
      <c r="M11987" s="14"/>
      <c r="N11987" s="14"/>
      <c r="O11987" s="14"/>
      <c r="P11987" s="14"/>
    </row>
    <row r="11988" spans="9:16" x14ac:dyDescent="0.25">
      <c r="I11988" s="14"/>
      <c r="J11988" s="14"/>
      <c r="K11988" s="14"/>
      <c r="L11988" s="14"/>
      <c r="M11988" s="14"/>
      <c r="N11988" s="14"/>
      <c r="O11988" s="14"/>
      <c r="P11988" s="14"/>
    </row>
    <row r="11989" spans="9:16" x14ac:dyDescent="0.25">
      <c r="I11989" s="14"/>
      <c r="J11989" s="14"/>
      <c r="K11989" s="14"/>
      <c r="L11989" s="14"/>
      <c r="M11989" s="14"/>
      <c r="N11989" s="14"/>
      <c r="O11989" s="14"/>
      <c r="P11989" s="14"/>
    </row>
    <row r="11990" spans="9:16" x14ac:dyDescent="0.25">
      <c r="I11990" s="14"/>
      <c r="J11990" s="14"/>
      <c r="K11990" s="14"/>
      <c r="L11990" s="14"/>
      <c r="M11990" s="14"/>
      <c r="N11990" s="14"/>
      <c r="O11990" s="14"/>
      <c r="P11990" s="14"/>
    </row>
    <row r="11991" spans="9:16" x14ac:dyDescent="0.25">
      <c r="I11991" s="14"/>
      <c r="J11991" s="14"/>
      <c r="K11991" s="14"/>
      <c r="L11991" s="14"/>
      <c r="M11991" s="14"/>
      <c r="N11991" s="14"/>
      <c r="O11991" s="14"/>
      <c r="P11991" s="14"/>
    </row>
    <row r="11992" spans="9:16" x14ac:dyDescent="0.25">
      <c r="I11992" s="14"/>
      <c r="J11992" s="14"/>
      <c r="K11992" s="14"/>
      <c r="L11992" s="14"/>
      <c r="M11992" s="14"/>
      <c r="N11992" s="14"/>
      <c r="O11992" s="14"/>
      <c r="P11992" s="14"/>
    </row>
    <row r="11993" spans="9:16" x14ac:dyDescent="0.25">
      <c r="I11993" s="14"/>
      <c r="J11993" s="14"/>
      <c r="K11993" s="14"/>
      <c r="L11993" s="14"/>
      <c r="M11993" s="14"/>
      <c r="N11993" s="14"/>
      <c r="O11993" s="14"/>
      <c r="P11993" s="14"/>
    </row>
    <row r="11994" spans="9:16" x14ac:dyDescent="0.25">
      <c r="I11994" s="14"/>
      <c r="J11994" s="14"/>
      <c r="K11994" s="14"/>
      <c r="L11994" s="14"/>
      <c r="M11994" s="14"/>
      <c r="N11994" s="14"/>
      <c r="O11994" s="14"/>
      <c r="P11994" s="14"/>
    </row>
    <row r="11995" spans="9:16" x14ac:dyDescent="0.25">
      <c r="I11995" s="14"/>
      <c r="J11995" s="14"/>
      <c r="K11995" s="14"/>
      <c r="L11995" s="14"/>
      <c r="M11995" s="14"/>
      <c r="N11995" s="14"/>
      <c r="O11995" s="14"/>
      <c r="P11995" s="14"/>
    </row>
    <row r="11996" spans="9:16" x14ac:dyDescent="0.25">
      <c r="I11996" s="14"/>
      <c r="J11996" s="14"/>
      <c r="K11996" s="14"/>
      <c r="L11996" s="14"/>
      <c r="M11996" s="14"/>
      <c r="N11996" s="14"/>
      <c r="O11996" s="14"/>
      <c r="P11996" s="14"/>
    </row>
    <row r="11997" spans="9:16" x14ac:dyDescent="0.25">
      <c r="I11997" s="14"/>
      <c r="J11997" s="14"/>
      <c r="K11997" s="14"/>
      <c r="L11997" s="14"/>
      <c r="M11997" s="14"/>
      <c r="N11997" s="14"/>
      <c r="O11997" s="14"/>
      <c r="P11997" s="14"/>
    </row>
    <row r="11998" spans="9:16" x14ac:dyDescent="0.25">
      <c r="I11998" s="14"/>
      <c r="J11998" s="14"/>
      <c r="K11998" s="14"/>
      <c r="L11998" s="14"/>
      <c r="M11998" s="14"/>
      <c r="N11998" s="14"/>
      <c r="O11998" s="14"/>
      <c r="P11998" s="14"/>
    </row>
    <row r="11999" spans="9:16" x14ac:dyDescent="0.25">
      <c r="I11999" s="14"/>
      <c r="J11999" s="14"/>
      <c r="K11999" s="14"/>
      <c r="L11999" s="14"/>
      <c r="M11999" s="14"/>
      <c r="N11999" s="14"/>
      <c r="O11999" s="14"/>
      <c r="P11999" s="14"/>
    </row>
    <row r="12000" spans="9:16" x14ac:dyDescent="0.25">
      <c r="I12000" s="14"/>
      <c r="J12000" s="14"/>
      <c r="K12000" s="14"/>
      <c r="L12000" s="14"/>
      <c r="M12000" s="14"/>
      <c r="N12000" s="14"/>
      <c r="O12000" s="14"/>
      <c r="P12000" s="14"/>
    </row>
    <row r="12001" spans="9:16" x14ac:dyDescent="0.25">
      <c r="I12001" s="14"/>
      <c r="J12001" s="14"/>
      <c r="K12001" s="14"/>
      <c r="L12001" s="14"/>
      <c r="M12001" s="14"/>
      <c r="N12001" s="14"/>
      <c r="O12001" s="14"/>
      <c r="P12001" s="14"/>
    </row>
    <row r="12002" spans="9:16" x14ac:dyDescent="0.25">
      <c r="I12002" s="14"/>
      <c r="J12002" s="14"/>
      <c r="K12002" s="14"/>
      <c r="L12002" s="14"/>
      <c r="M12002" s="14"/>
      <c r="N12002" s="14"/>
      <c r="O12002" s="14"/>
      <c r="P12002" s="14"/>
    </row>
    <row r="12003" spans="9:16" x14ac:dyDescent="0.25">
      <c r="I12003" s="14"/>
      <c r="J12003" s="14"/>
      <c r="K12003" s="14"/>
      <c r="L12003" s="14"/>
      <c r="M12003" s="14"/>
      <c r="N12003" s="14"/>
      <c r="O12003" s="14"/>
      <c r="P12003" s="14"/>
    </row>
    <row r="12004" spans="9:16" x14ac:dyDescent="0.25">
      <c r="I12004" s="14"/>
      <c r="J12004" s="14"/>
      <c r="K12004" s="14"/>
      <c r="L12004" s="14"/>
      <c r="M12004" s="14"/>
      <c r="N12004" s="14"/>
      <c r="O12004" s="14"/>
      <c r="P12004" s="14"/>
    </row>
    <row r="12005" spans="9:16" x14ac:dyDescent="0.25">
      <c r="I12005" s="14"/>
      <c r="J12005" s="14"/>
      <c r="K12005" s="14"/>
      <c r="L12005" s="14"/>
      <c r="M12005" s="14"/>
      <c r="N12005" s="14"/>
      <c r="O12005" s="14"/>
      <c r="P12005" s="14"/>
    </row>
    <row r="12006" spans="9:16" x14ac:dyDescent="0.25">
      <c r="I12006" s="14"/>
      <c r="J12006" s="14"/>
      <c r="K12006" s="14"/>
      <c r="L12006" s="14"/>
      <c r="M12006" s="14"/>
      <c r="N12006" s="14"/>
      <c r="O12006" s="14"/>
      <c r="P12006" s="14"/>
    </row>
    <row r="12007" spans="9:16" x14ac:dyDescent="0.25">
      <c r="I12007" s="14"/>
      <c r="J12007" s="14"/>
      <c r="K12007" s="14"/>
      <c r="L12007" s="14"/>
      <c r="M12007" s="14"/>
      <c r="N12007" s="14"/>
      <c r="O12007" s="14"/>
      <c r="P12007" s="14"/>
    </row>
    <row r="12008" spans="9:16" x14ac:dyDescent="0.25">
      <c r="I12008" s="14"/>
      <c r="J12008" s="14"/>
      <c r="K12008" s="14"/>
      <c r="L12008" s="14"/>
      <c r="M12008" s="14"/>
      <c r="N12008" s="14"/>
      <c r="O12008" s="14"/>
      <c r="P12008" s="14"/>
    </row>
    <row r="12009" spans="9:16" x14ac:dyDescent="0.25">
      <c r="I12009" s="14"/>
      <c r="J12009" s="14"/>
      <c r="K12009" s="14"/>
      <c r="L12009" s="14"/>
      <c r="M12009" s="14"/>
      <c r="N12009" s="14"/>
      <c r="O12009" s="14"/>
      <c r="P12009" s="14"/>
    </row>
    <row r="12010" spans="9:16" x14ac:dyDescent="0.25">
      <c r="I12010" s="14"/>
      <c r="J12010" s="14"/>
      <c r="K12010" s="14"/>
      <c r="L12010" s="14"/>
      <c r="M12010" s="14"/>
      <c r="N12010" s="14"/>
      <c r="O12010" s="14"/>
      <c r="P12010" s="14"/>
    </row>
    <row r="12011" spans="9:16" x14ac:dyDescent="0.25">
      <c r="I12011" s="14"/>
      <c r="J12011" s="14"/>
      <c r="K12011" s="14"/>
      <c r="L12011" s="14"/>
      <c r="M12011" s="14"/>
      <c r="N12011" s="14"/>
      <c r="O12011" s="14"/>
      <c r="P12011" s="14"/>
    </row>
    <row r="12012" spans="9:16" x14ac:dyDescent="0.25">
      <c r="I12012" s="14"/>
      <c r="J12012" s="14"/>
      <c r="K12012" s="14"/>
      <c r="L12012" s="14"/>
      <c r="M12012" s="14"/>
      <c r="N12012" s="14"/>
      <c r="O12012" s="14"/>
      <c r="P12012" s="14"/>
    </row>
    <row r="12013" spans="9:16" x14ac:dyDescent="0.25">
      <c r="I12013" s="14"/>
      <c r="J12013" s="14"/>
      <c r="K12013" s="14"/>
      <c r="L12013" s="14"/>
      <c r="M12013" s="14"/>
      <c r="N12013" s="14"/>
      <c r="O12013" s="14"/>
      <c r="P12013" s="14"/>
    </row>
    <row r="12014" spans="9:16" x14ac:dyDescent="0.25">
      <c r="I12014" s="14"/>
      <c r="J12014" s="14"/>
      <c r="K12014" s="14"/>
      <c r="L12014" s="14"/>
      <c r="M12014" s="14"/>
      <c r="N12014" s="14"/>
      <c r="O12014" s="14"/>
      <c r="P12014" s="14"/>
    </row>
    <row r="12015" spans="9:16" x14ac:dyDescent="0.25">
      <c r="I12015" s="14"/>
      <c r="J12015" s="14"/>
      <c r="K12015" s="14"/>
      <c r="L12015" s="14"/>
      <c r="M12015" s="14"/>
      <c r="N12015" s="14"/>
      <c r="O12015" s="14"/>
      <c r="P12015" s="14"/>
    </row>
    <row r="12016" spans="9:16" x14ac:dyDescent="0.25">
      <c r="I12016" s="14"/>
      <c r="J12016" s="14"/>
      <c r="K12016" s="14"/>
      <c r="L12016" s="14"/>
      <c r="M12016" s="14"/>
      <c r="N12016" s="14"/>
      <c r="O12016" s="14"/>
      <c r="P12016" s="14"/>
    </row>
    <row r="12017" spans="9:16" x14ac:dyDescent="0.25">
      <c r="I12017" s="14"/>
      <c r="J12017" s="14"/>
      <c r="K12017" s="14"/>
      <c r="L12017" s="14"/>
      <c r="M12017" s="14"/>
      <c r="N12017" s="14"/>
      <c r="O12017" s="14"/>
      <c r="P12017" s="14"/>
    </row>
    <row r="12018" spans="9:16" x14ac:dyDescent="0.25">
      <c r="I12018" s="14"/>
      <c r="J12018" s="14"/>
      <c r="K12018" s="14"/>
      <c r="L12018" s="14"/>
      <c r="M12018" s="14"/>
      <c r="N12018" s="14"/>
      <c r="O12018" s="14"/>
      <c r="P12018" s="14"/>
    </row>
    <row r="12019" spans="9:16" x14ac:dyDescent="0.25">
      <c r="I12019" s="14"/>
      <c r="J12019" s="14"/>
      <c r="K12019" s="14"/>
      <c r="L12019" s="14"/>
      <c r="M12019" s="14"/>
      <c r="N12019" s="14"/>
      <c r="O12019" s="14"/>
      <c r="P12019" s="14"/>
    </row>
    <row r="12020" spans="9:16" x14ac:dyDescent="0.25">
      <c r="I12020" s="14"/>
      <c r="J12020" s="14"/>
      <c r="K12020" s="14"/>
      <c r="L12020" s="14"/>
      <c r="M12020" s="14"/>
      <c r="N12020" s="14"/>
      <c r="O12020" s="14"/>
      <c r="P12020" s="14"/>
    </row>
    <row r="12021" spans="9:16" x14ac:dyDescent="0.25">
      <c r="I12021" s="14"/>
      <c r="J12021" s="14"/>
      <c r="K12021" s="14"/>
      <c r="L12021" s="14"/>
      <c r="M12021" s="14"/>
      <c r="N12021" s="14"/>
      <c r="O12021" s="14"/>
      <c r="P12021" s="14"/>
    </row>
    <row r="12022" spans="9:16" x14ac:dyDescent="0.25">
      <c r="I12022" s="14"/>
      <c r="J12022" s="14"/>
      <c r="K12022" s="14"/>
      <c r="L12022" s="14"/>
      <c r="M12022" s="14"/>
      <c r="N12022" s="14"/>
      <c r="O12022" s="14"/>
      <c r="P12022" s="14"/>
    </row>
    <row r="12023" spans="9:16" x14ac:dyDescent="0.25">
      <c r="I12023" s="14"/>
      <c r="J12023" s="14"/>
      <c r="K12023" s="14"/>
      <c r="L12023" s="14"/>
      <c r="M12023" s="14"/>
      <c r="N12023" s="14"/>
      <c r="O12023" s="14"/>
      <c r="P12023" s="14"/>
    </row>
    <row r="12024" spans="9:16" x14ac:dyDescent="0.25">
      <c r="I12024" s="14"/>
      <c r="J12024" s="14"/>
      <c r="K12024" s="14"/>
      <c r="L12024" s="14"/>
      <c r="M12024" s="14"/>
      <c r="N12024" s="14"/>
      <c r="O12024" s="14"/>
      <c r="P12024" s="14"/>
    </row>
    <row r="12025" spans="9:16" x14ac:dyDescent="0.25">
      <c r="I12025" s="14"/>
      <c r="J12025" s="14"/>
      <c r="K12025" s="14"/>
      <c r="L12025" s="14"/>
      <c r="M12025" s="14"/>
      <c r="N12025" s="14"/>
      <c r="O12025" s="14"/>
      <c r="P12025" s="14"/>
    </row>
    <row r="12026" spans="9:16" x14ac:dyDescent="0.25">
      <c r="I12026" s="14"/>
      <c r="J12026" s="14"/>
      <c r="K12026" s="14"/>
      <c r="L12026" s="14"/>
      <c r="M12026" s="14"/>
      <c r="N12026" s="14"/>
      <c r="O12026" s="14"/>
      <c r="P12026" s="14"/>
    </row>
    <row r="12027" spans="9:16" x14ac:dyDescent="0.25">
      <c r="I12027" s="14"/>
      <c r="J12027" s="14"/>
      <c r="K12027" s="14"/>
      <c r="L12027" s="14"/>
      <c r="M12027" s="14"/>
      <c r="N12027" s="14"/>
      <c r="O12027" s="14"/>
      <c r="P12027" s="14"/>
    </row>
    <row r="12028" spans="9:16" x14ac:dyDescent="0.25">
      <c r="I12028" s="14"/>
      <c r="J12028" s="14"/>
      <c r="K12028" s="14"/>
      <c r="L12028" s="14"/>
      <c r="M12028" s="14"/>
      <c r="N12028" s="14"/>
      <c r="O12028" s="14"/>
      <c r="P12028" s="14"/>
    </row>
    <row r="12029" spans="9:16" x14ac:dyDescent="0.25">
      <c r="I12029" s="14"/>
      <c r="J12029" s="14"/>
      <c r="K12029" s="14"/>
      <c r="L12029" s="14"/>
      <c r="M12029" s="14"/>
      <c r="N12029" s="14"/>
      <c r="O12029" s="14"/>
      <c r="P12029" s="14"/>
    </row>
    <row r="12030" spans="9:16" x14ac:dyDescent="0.25">
      <c r="I12030" s="14"/>
      <c r="J12030" s="14"/>
      <c r="K12030" s="14"/>
      <c r="L12030" s="14"/>
      <c r="M12030" s="14"/>
      <c r="N12030" s="14"/>
      <c r="O12030" s="14"/>
      <c r="P12030" s="14"/>
    </row>
    <row r="12031" spans="9:16" x14ac:dyDescent="0.25">
      <c r="I12031" s="14"/>
      <c r="J12031" s="14"/>
      <c r="K12031" s="14"/>
      <c r="L12031" s="14"/>
      <c r="M12031" s="14"/>
      <c r="N12031" s="14"/>
      <c r="O12031" s="14"/>
      <c r="P12031" s="14"/>
    </row>
    <row r="12032" spans="9:16" x14ac:dyDescent="0.25">
      <c r="I12032" s="14"/>
      <c r="J12032" s="14"/>
      <c r="K12032" s="14"/>
      <c r="L12032" s="14"/>
      <c r="M12032" s="14"/>
      <c r="N12032" s="14"/>
      <c r="O12032" s="14"/>
      <c r="P12032" s="14"/>
    </row>
    <row r="12033" spans="9:16" x14ac:dyDescent="0.25">
      <c r="I12033" s="14"/>
      <c r="J12033" s="14"/>
      <c r="K12033" s="14"/>
      <c r="L12033" s="14"/>
      <c r="M12033" s="14"/>
      <c r="N12033" s="14"/>
      <c r="O12033" s="14"/>
      <c r="P12033" s="14"/>
    </row>
    <row r="12034" spans="9:16" x14ac:dyDescent="0.25">
      <c r="I12034" s="14"/>
      <c r="J12034" s="14"/>
      <c r="K12034" s="14"/>
      <c r="L12034" s="14"/>
      <c r="M12034" s="14"/>
      <c r="N12034" s="14"/>
      <c r="O12034" s="14"/>
      <c r="P12034" s="14"/>
    </row>
    <row r="12035" spans="9:16" x14ac:dyDescent="0.25">
      <c r="I12035" s="14"/>
      <c r="J12035" s="14"/>
      <c r="K12035" s="14"/>
      <c r="L12035" s="14"/>
      <c r="M12035" s="14"/>
      <c r="N12035" s="14"/>
      <c r="O12035" s="14"/>
      <c r="P12035" s="14"/>
    </row>
    <row r="12036" spans="9:16" x14ac:dyDescent="0.25">
      <c r="I12036" s="14"/>
      <c r="J12036" s="14"/>
      <c r="K12036" s="14"/>
      <c r="L12036" s="14"/>
      <c r="M12036" s="14"/>
      <c r="N12036" s="14"/>
      <c r="O12036" s="14"/>
      <c r="P12036" s="14"/>
    </row>
    <row r="12037" spans="9:16" x14ac:dyDescent="0.25">
      <c r="I12037" s="14"/>
      <c r="J12037" s="14"/>
      <c r="K12037" s="14"/>
      <c r="L12037" s="14"/>
      <c r="M12037" s="14"/>
      <c r="N12037" s="14"/>
      <c r="O12037" s="14"/>
      <c r="P12037" s="14"/>
    </row>
    <row r="12038" spans="9:16" x14ac:dyDescent="0.25">
      <c r="I12038" s="14"/>
      <c r="J12038" s="14"/>
      <c r="K12038" s="14"/>
      <c r="L12038" s="14"/>
      <c r="M12038" s="14"/>
      <c r="N12038" s="14"/>
      <c r="O12038" s="14"/>
      <c r="P12038" s="14"/>
    </row>
    <row r="12039" spans="9:16" x14ac:dyDescent="0.25">
      <c r="I12039" s="14"/>
      <c r="J12039" s="14"/>
      <c r="K12039" s="14"/>
      <c r="L12039" s="14"/>
      <c r="M12039" s="14"/>
      <c r="N12039" s="14"/>
      <c r="O12039" s="14"/>
      <c r="P12039" s="14"/>
    </row>
    <row r="12040" spans="9:16" x14ac:dyDescent="0.25">
      <c r="I12040" s="14"/>
      <c r="J12040" s="14"/>
      <c r="K12040" s="14"/>
      <c r="L12040" s="14"/>
      <c r="M12040" s="14"/>
      <c r="N12040" s="14"/>
      <c r="O12040" s="14"/>
      <c r="P12040" s="14"/>
    </row>
    <row r="12041" spans="9:16" x14ac:dyDescent="0.25">
      <c r="I12041" s="14"/>
      <c r="J12041" s="14"/>
      <c r="K12041" s="14"/>
      <c r="L12041" s="14"/>
      <c r="M12041" s="14"/>
      <c r="N12041" s="14"/>
      <c r="O12041" s="14"/>
      <c r="P12041" s="14"/>
    </row>
    <row r="12042" spans="9:16" x14ac:dyDescent="0.25">
      <c r="I12042" s="14"/>
      <c r="J12042" s="14"/>
      <c r="K12042" s="14"/>
      <c r="L12042" s="14"/>
      <c r="M12042" s="14"/>
      <c r="N12042" s="14"/>
      <c r="O12042" s="14"/>
      <c r="P12042" s="14"/>
    </row>
    <row r="12043" spans="9:16" x14ac:dyDescent="0.25">
      <c r="I12043" s="14"/>
      <c r="J12043" s="14"/>
      <c r="K12043" s="14"/>
      <c r="L12043" s="14"/>
      <c r="M12043" s="14"/>
      <c r="N12043" s="14"/>
      <c r="O12043" s="14"/>
      <c r="P12043" s="14"/>
    </row>
    <row r="12044" spans="9:16" x14ac:dyDescent="0.25">
      <c r="I12044" s="14"/>
      <c r="J12044" s="14"/>
      <c r="K12044" s="14"/>
      <c r="L12044" s="14"/>
      <c r="M12044" s="14"/>
      <c r="N12044" s="14"/>
      <c r="O12044" s="14"/>
      <c r="P12044" s="14"/>
    </row>
    <row r="12045" spans="9:16" x14ac:dyDescent="0.25">
      <c r="I12045" s="14"/>
      <c r="J12045" s="14"/>
      <c r="K12045" s="14"/>
      <c r="L12045" s="14"/>
      <c r="M12045" s="14"/>
      <c r="N12045" s="14"/>
      <c r="O12045" s="14"/>
      <c r="P12045" s="14"/>
    </row>
    <row r="12046" spans="9:16" x14ac:dyDescent="0.25">
      <c r="I12046" s="14"/>
      <c r="J12046" s="14"/>
      <c r="K12046" s="14"/>
      <c r="L12046" s="14"/>
      <c r="M12046" s="14"/>
      <c r="N12046" s="14"/>
      <c r="O12046" s="14"/>
      <c r="P12046" s="14"/>
    </row>
    <row r="12047" spans="9:16" x14ac:dyDescent="0.25">
      <c r="I12047" s="14"/>
      <c r="J12047" s="14"/>
      <c r="K12047" s="14"/>
      <c r="L12047" s="14"/>
      <c r="M12047" s="14"/>
      <c r="N12047" s="14"/>
      <c r="O12047" s="14"/>
      <c r="P12047" s="14"/>
    </row>
    <row r="12048" spans="9:16" x14ac:dyDescent="0.25">
      <c r="I12048" s="14"/>
      <c r="J12048" s="14"/>
      <c r="K12048" s="14"/>
      <c r="L12048" s="14"/>
      <c r="M12048" s="14"/>
      <c r="N12048" s="14"/>
      <c r="O12048" s="14"/>
      <c r="P12048" s="14"/>
    </row>
    <row r="12049" spans="9:16" x14ac:dyDescent="0.25">
      <c r="I12049" s="14"/>
      <c r="J12049" s="14"/>
      <c r="K12049" s="14"/>
      <c r="L12049" s="14"/>
      <c r="M12049" s="14"/>
      <c r="N12049" s="14"/>
      <c r="O12049" s="14"/>
      <c r="P12049" s="14"/>
    </row>
    <row r="12050" spans="9:16" x14ac:dyDescent="0.25">
      <c r="I12050" s="14"/>
      <c r="J12050" s="14"/>
      <c r="K12050" s="14"/>
      <c r="L12050" s="14"/>
      <c r="M12050" s="14"/>
      <c r="N12050" s="14"/>
      <c r="O12050" s="14"/>
      <c r="P12050" s="14"/>
    </row>
    <row r="12051" spans="9:16" x14ac:dyDescent="0.25">
      <c r="I12051" s="14"/>
      <c r="J12051" s="14"/>
      <c r="K12051" s="14"/>
      <c r="L12051" s="14"/>
      <c r="M12051" s="14"/>
      <c r="N12051" s="14"/>
      <c r="O12051" s="14"/>
      <c r="P12051" s="14"/>
    </row>
    <row r="12052" spans="9:16" x14ac:dyDescent="0.25">
      <c r="I12052" s="14"/>
      <c r="J12052" s="14"/>
      <c r="K12052" s="14"/>
      <c r="L12052" s="14"/>
      <c r="M12052" s="14"/>
      <c r="N12052" s="14"/>
      <c r="O12052" s="14"/>
      <c r="P12052" s="14"/>
    </row>
    <row r="12053" spans="9:16" x14ac:dyDescent="0.25">
      <c r="I12053" s="14"/>
      <c r="J12053" s="14"/>
      <c r="K12053" s="14"/>
      <c r="L12053" s="14"/>
      <c r="M12053" s="14"/>
      <c r="N12053" s="14"/>
      <c r="O12053" s="14"/>
      <c r="P12053" s="14"/>
    </row>
    <row r="12054" spans="9:16" x14ac:dyDescent="0.25">
      <c r="I12054" s="14"/>
      <c r="J12054" s="14"/>
      <c r="K12054" s="14"/>
      <c r="L12054" s="14"/>
      <c r="M12054" s="14"/>
      <c r="N12054" s="14"/>
      <c r="O12054" s="14"/>
      <c r="P12054" s="14"/>
    </row>
    <row r="12055" spans="9:16" x14ac:dyDescent="0.25">
      <c r="I12055" s="14"/>
      <c r="J12055" s="14"/>
      <c r="K12055" s="14"/>
      <c r="L12055" s="14"/>
      <c r="M12055" s="14"/>
      <c r="N12055" s="14"/>
      <c r="O12055" s="14"/>
      <c r="P12055" s="14"/>
    </row>
    <row r="12056" spans="9:16" x14ac:dyDescent="0.25">
      <c r="I12056" s="14"/>
      <c r="J12056" s="14"/>
      <c r="K12056" s="14"/>
      <c r="L12056" s="14"/>
      <c r="M12056" s="14"/>
      <c r="N12056" s="14"/>
      <c r="O12056" s="14"/>
      <c r="P12056" s="14"/>
    </row>
    <row r="12057" spans="9:16" x14ac:dyDescent="0.25">
      <c r="I12057" s="14"/>
      <c r="J12057" s="14"/>
      <c r="K12057" s="14"/>
      <c r="L12057" s="14"/>
      <c r="M12057" s="14"/>
      <c r="N12057" s="14"/>
      <c r="O12057" s="14"/>
      <c r="P12057" s="14"/>
    </row>
    <row r="12058" spans="9:16" x14ac:dyDescent="0.25">
      <c r="I12058" s="14"/>
      <c r="J12058" s="14"/>
      <c r="K12058" s="14"/>
      <c r="L12058" s="14"/>
      <c r="M12058" s="14"/>
      <c r="N12058" s="14"/>
      <c r="O12058" s="14"/>
      <c r="P12058" s="14"/>
    </row>
    <row r="12059" spans="9:16" x14ac:dyDescent="0.25">
      <c r="I12059" s="14"/>
      <c r="J12059" s="14"/>
      <c r="K12059" s="14"/>
      <c r="L12059" s="14"/>
      <c r="M12059" s="14"/>
      <c r="N12059" s="14"/>
      <c r="O12059" s="14"/>
      <c r="P12059" s="14"/>
    </row>
    <row r="12060" spans="9:16" x14ac:dyDescent="0.25">
      <c r="I12060" s="14"/>
      <c r="J12060" s="14"/>
      <c r="K12060" s="14"/>
      <c r="L12060" s="14"/>
      <c r="M12060" s="14"/>
      <c r="N12060" s="14"/>
      <c r="O12060" s="14"/>
      <c r="P12060" s="14"/>
    </row>
    <row r="12061" spans="9:16" x14ac:dyDescent="0.25">
      <c r="I12061" s="14"/>
      <c r="J12061" s="14"/>
      <c r="K12061" s="14"/>
      <c r="L12061" s="14"/>
      <c r="M12061" s="14"/>
      <c r="N12061" s="14"/>
      <c r="O12061" s="14"/>
      <c r="P12061" s="14"/>
    </row>
    <row r="12062" spans="9:16" x14ac:dyDescent="0.25">
      <c r="I12062" s="14"/>
      <c r="J12062" s="14"/>
      <c r="K12062" s="14"/>
      <c r="L12062" s="14"/>
      <c r="M12062" s="14"/>
      <c r="N12062" s="14"/>
      <c r="O12062" s="14"/>
      <c r="P12062" s="14"/>
    </row>
    <row r="12063" spans="9:16" x14ac:dyDescent="0.25">
      <c r="I12063" s="14"/>
      <c r="J12063" s="14"/>
      <c r="K12063" s="14"/>
      <c r="L12063" s="14"/>
      <c r="M12063" s="14"/>
      <c r="N12063" s="14"/>
      <c r="O12063" s="14"/>
      <c r="P12063" s="14"/>
    </row>
    <row r="12064" spans="9:16" x14ac:dyDescent="0.25">
      <c r="I12064" s="14"/>
      <c r="J12064" s="14"/>
      <c r="K12064" s="14"/>
      <c r="L12064" s="14"/>
      <c r="M12064" s="14"/>
      <c r="N12064" s="14"/>
      <c r="O12064" s="14"/>
      <c r="P12064" s="14"/>
    </row>
    <row r="12065" spans="9:16" x14ac:dyDescent="0.25">
      <c r="I12065" s="14"/>
      <c r="J12065" s="14"/>
      <c r="K12065" s="14"/>
      <c r="L12065" s="14"/>
      <c r="M12065" s="14"/>
      <c r="N12065" s="14"/>
      <c r="O12065" s="14"/>
      <c r="P12065" s="14"/>
    </row>
    <row r="12066" spans="9:16" x14ac:dyDescent="0.25">
      <c r="I12066" s="14"/>
      <c r="J12066" s="14"/>
      <c r="K12066" s="14"/>
      <c r="L12066" s="14"/>
      <c r="M12066" s="14"/>
      <c r="N12066" s="14"/>
      <c r="O12066" s="14"/>
      <c r="P12066" s="14"/>
    </row>
    <row r="12067" spans="9:16" x14ac:dyDescent="0.25">
      <c r="I12067" s="14"/>
      <c r="J12067" s="14"/>
      <c r="K12067" s="14"/>
      <c r="L12067" s="14"/>
      <c r="M12067" s="14"/>
      <c r="N12067" s="14"/>
      <c r="O12067" s="14"/>
      <c r="P12067" s="14"/>
    </row>
    <row r="12068" spans="9:16" x14ac:dyDescent="0.25">
      <c r="I12068" s="14"/>
      <c r="J12068" s="14"/>
      <c r="K12068" s="14"/>
      <c r="L12068" s="14"/>
      <c r="M12068" s="14"/>
      <c r="N12068" s="14"/>
      <c r="O12068" s="14"/>
      <c r="P12068" s="14"/>
    </row>
    <row r="12069" spans="9:16" x14ac:dyDescent="0.25">
      <c r="I12069" s="14"/>
      <c r="J12069" s="14"/>
      <c r="K12069" s="14"/>
      <c r="L12069" s="14"/>
      <c r="M12069" s="14"/>
      <c r="N12069" s="14"/>
      <c r="O12069" s="14"/>
      <c r="P12069" s="14"/>
    </row>
    <row r="12070" spans="9:16" x14ac:dyDescent="0.25">
      <c r="I12070" s="14"/>
      <c r="J12070" s="14"/>
      <c r="K12070" s="14"/>
      <c r="L12070" s="14"/>
      <c r="M12070" s="14"/>
      <c r="N12070" s="14"/>
      <c r="O12070" s="14"/>
      <c r="P12070" s="14"/>
    </row>
    <row r="12071" spans="9:16" x14ac:dyDescent="0.25">
      <c r="I12071" s="14"/>
      <c r="J12071" s="14"/>
      <c r="K12071" s="14"/>
      <c r="L12071" s="14"/>
      <c r="M12071" s="14"/>
      <c r="N12071" s="14"/>
      <c r="O12071" s="14"/>
      <c r="P12071" s="14"/>
    </row>
    <row r="12072" spans="9:16" x14ac:dyDescent="0.25">
      <c r="I12072" s="14"/>
      <c r="J12072" s="14"/>
      <c r="K12072" s="14"/>
      <c r="L12072" s="14"/>
      <c r="M12072" s="14"/>
      <c r="N12072" s="14"/>
      <c r="O12072" s="14"/>
      <c r="P12072" s="14"/>
    </row>
    <row r="12073" spans="9:16" x14ac:dyDescent="0.25">
      <c r="I12073" s="14"/>
      <c r="J12073" s="14"/>
      <c r="K12073" s="14"/>
      <c r="L12073" s="14"/>
      <c r="M12073" s="14"/>
      <c r="N12073" s="14"/>
      <c r="O12073" s="14"/>
      <c r="P12073" s="14"/>
    </row>
    <row r="12074" spans="9:16" x14ac:dyDescent="0.25">
      <c r="I12074" s="14"/>
      <c r="J12074" s="14"/>
      <c r="K12074" s="14"/>
      <c r="L12074" s="14"/>
      <c r="M12074" s="14"/>
      <c r="N12074" s="14"/>
      <c r="O12074" s="14"/>
      <c r="P12074" s="14"/>
    </row>
    <row r="12075" spans="9:16" x14ac:dyDescent="0.25">
      <c r="I12075" s="14"/>
      <c r="J12075" s="14"/>
      <c r="K12075" s="14"/>
      <c r="L12075" s="14"/>
      <c r="M12075" s="14"/>
      <c r="N12075" s="14"/>
      <c r="O12075" s="14"/>
      <c r="P12075" s="14"/>
    </row>
    <row r="12076" spans="9:16" x14ac:dyDescent="0.25">
      <c r="I12076" s="14"/>
      <c r="J12076" s="14"/>
      <c r="K12076" s="14"/>
      <c r="L12076" s="14"/>
      <c r="M12076" s="14"/>
      <c r="N12076" s="14"/>
      <c r="O12076" s="14"/>
      <c r="P12076" s="14"/>
    </row>
    <row r="12077" spans="9:16" x14ac:dyDescent="0.25">
      <c r="I12077" s="14"/>
      <c r="J12077" s="14"/>
      <c r="K12077" s="14"/>
      <c r="L12077" s="14"/>
      <c r="M12077" s="14"/>
      <c r="N12077" s="14"/>
      <c r="O12077" s="14"/>
      <c r="P12077" s="14"/>
    </row>
    <row r="12078" spans="9:16" x14ac:dyDescent="0.25">
      <c r="I12078" s="14"/>
      <c r="J12078" s="14"/>
      <c r="K12078" s="14"/>
      <c r="L12078" s="14"/>
      <c r="M12078" s="14"/>
      <c r="N12078" s="14"/>
      <c r="O12078" s="14"/>
      <c r="P12078" s="14"/>
    </row>
    <row r="12079" spans="9:16" x14ac:dyDescent="0.25">
      <c r="I12079" s="14"/>
      <c r="J12079" s="14"/>
      <c r="K12079" s="14"/>
      <c r="L12079" s="14"/>
      <c r="M12079" s="14"/>
      <c r="N12079" s="14"/>
      <c r="O12079" s="14"/>
      <c r="P12079" s="14"/>
    </row>
    <row r="12080" spans="9:16" x14ac:dyDescent="0.25">
      <c r="I12080" s="14"/>
      <c r="J12080" s="14"/>
      <c r="K12080" s="14"/>
      <c r="L12080" s="14"/>
      <c r="M12080" s="14"/>
      <c r="N12080" s="14"/>
      <c r="O12080" s="14"/>
      <c r="P12080" s="14"/>
    </row>
    <row r="12081" spans="9:16" x14ac:dyDescent="0.25">
      <c r="I12081" s="14"/>
      <c r="J12081" s="14"/>
      <c r="K12081" s="14"/>
      <c r="L12081" s="14"/>
      <c r="M12081" s="14"/>
      <c r="N12081" s="14"/>
      <c r="O12081" s="14"/>
      <c r="P12081" s="14"/>
    </row>
    <row r="12082" spans="9:16" x14ac:dyDescent="0.25">
      <c r="I12082" s="14"/>
      <c r="J12082" s="14"/>
      <c r="K12082" s="14"/>
      <c r="L12082" s="14"/>
      <c r="M12082" s="14"/>
      <c r="N12082" s="14"/>
      <c r="O12082" s="14"/>
      <c r="P12082" s="14"/>
    </row>
    <row r="12083" spans="9:16" x14ac:dyDescent="0.25">
      <c r="I12083" s="14"/>
      <c r="J12083" s="14"/>
      <c r="K12083" s="14"/>
      <c r="L12083" s="14"/>
      <c r="M12083" s="14"/>
      <c r="N12083" s="14"/>
      <c r="O12083" s="14"/>
      <c r="P12083" s="14"/>
    </row>
    <row r="12084" spans="9:16" x14ac:dyDescent="0.25">
      <c r="I12084" s="14"/>
      <c r="J12084" s="14"/>
      <c r="K12084" s="14"/>
      <c r="L12084" s="14"/>
      <c r="M12084" s="14"/>
      <c r="N12084" s="14"/>
      <c r="O12084" s="14"/>
      <c r="P12084" s="14"/>
    </row>
    <row r="12085" spans="9:16" x14ac:dyDescent="0.25">
      <c r="I12085" s="14"/>
      <c r="J12085" s="14"/>
      <c r="K12085" s="14"/>
      <c r="L12085" s="14"/>
      <c r="M12085" s="14"/>
      <c r="N12085" s="14"/>
      <c r="O12085" s="14"/>
      <c r="P12085" s="14"/>
    </row>
    <row r="12086" spans="9:16" x14ac:dyDescent="0.25">
      <c r="I12086" s="14"/>
      <c r="J12086" s="14"/>
      <c r="K12086" s="14"/>
      <c r="L12086" s="14"/>
      <c r="M12086" s="14"/>
      <c r="N12086" s="14"/>
      <c r="O12086" s="14"/>
      <c r="P12086" s="14"/>
    </row>
    <row r="12087" spans="9:16" x14ac:dyDescent="0.25">
      <c r="I12087" s="14"/>
      <c r="J12087" s="14"/>
      <c r="K12087" s="14"/>
      <c r="L12087" s="14"/>
      <c r="M12087" s="14"/>
      <c r="N12087" s="14"/>
      <c r="O12087" s="14"/>
      <c r="P12087" s="14"/>
    </row>
    <row r="12088" spans="9:16" x14ac:dyDescent="0.25">
      <c r="I12088" s="14"/>
      <c r="J12088" s="14"/>
      <c r="K12088" s="14"/>
      <c r="L12088" s="14"/>
      <c r="M12088" s="14"/>
      <c r="N12088" s="14"/>
      <c r="O12088" s="14"/>
      <c r="P12088" s="14"/>
    </row>
    <row r="12089" spans="9:16" x14ac:dyDescent="0.25">
      <c r="I12089" s="14"/>
      <c r="J12089" s="14"/>
      <c r="K12089" s="14"/>
      <c r="L12089" s="14"/>
      <c r="M12089" s="14"/>
      <c r="N12089" s="14"/>
      <c r="O12089" s="14"/>
      <c r="P12089" s="14"/>
    </row>
    <row r="12090" spans="9:16" x14ac:dyDescent="0.25">
      <c r="I12090" s="14"/>
      <c r="J12090" s="14"/>
      <c r="K12090" s="14"/>
      <c r="L12090" s="14"/>
      <c r="M12090" s="14"/>
      <c r="N12090" s="14"/>
      <c r="O12090" s="14"/>
      <c r="P12090" s="14"/>
    </row>
    <row r="12091" spans="9:16" x14ac:dyDescent="0.25">
      <c r="I12091" s="14"/>
      <c r="J12091" s="14"/>
      <c r="K12091" s="14"/>
      <c r="L12091" s="14"/>
      <c r="M12091" s="14"/>
      <c r="N12091" s="14"/>
      <c r="O12091" s="14"/>
      <c r="P12091" s="14"/>
    </row>
    <row r="12092" spans="9:16" x14ac:dyDescent="0.25">
      <c r="I12092" s="14"/>
      <c r="J12092" s="14"/>
      <c r="K12092" s="14"/>
      <c r="L12092" s="14"/>
      <c r="M12092" s="14"/>
      <c r="N12092" s="14"/>
      <c r="O12092" s="14"/>
      <c r="P12092" s="14"/>
    </row>
    <row r="12093" spans="9:16" x14ac:dyDescent="0.25">
      <c r="I12093" s="14"/>
      <c r="J12093" s="14"/>
      <c r="K12093" s="14"/>
      <c r="L12093" s="14"/>
      <c r="M12093" s="14"/>
      <c r="N12093" s="14"/>
      <c r="O12093" s="14"/>
      <c r="P12093" s="14"/>
    </row>
    <row r="12094" spans="9:16" x14ac:dyDescent="0.25">
      <c r="I12094" s="14"/>
      <c r="J12094" s="14"/>
      <c r="K12094" s="14"/>
      <c r="L12094" s="14"/>
      <c r="M12094" s="14"/>
      <c r="N12094" s="14"/>
      <c r="O12094" s="14"/>
      <c r="P12094" s="14"/>
    </row>
    <row r="12095" spans="9:16" x14ac:dyDescent="0.25">
      <c r="I12095" s="14"/>
      <c r="J12095" s="14"/>
      <c r="K12095" s="14"/>
      <c r="L12095" s="14"/>
      <c r="M12095" s="14"/>
      <c r="N12095" s="14"/>
      <c r="O12095" s="14"/>
      <c r="P12095" s="14"/>
    </row>
    <row r="12096" spans="9:16" x14ac:dyDescent="0.25">
      <c r="I12096" s="14"/>
      <c r="J12096" s="14"/>
      <c r="K12096" s="14"/>
      <c r="L12096" s="14"/>
      <c r="M12096" s="14"/>
      <c r="N12096" s="14"/>
      <c r="O12096" s="14"/>
      <c r="P12096" s="14"/>
    </row>
    <row r="12097" spans="9:16" x14ac:dyDescent="0.25">
      <c r="I12097" s="14"/>
      <c r="J12097" s="14"/>
      <c r="K12097" s="14"/>
      <c r="L12097" s="14"/>
      <c r="M12097" s="14"/>
      <c r="N12097" s="14"/>
      <c r="O12097" s="14"/>
      <c r="P12097" s="14"/>
    </row>
    <row r="12098" spans="9:16" x14ac:dyDescent="0.25">
      <c r="I12098" s="14"/>
      <c r="J12098" s="14"/>
      <c r="K12098" s="14"/>
      <c r="L12098" s="14"/>
      <c r="M12098" s="14"/>
      <c r="N12098" s="14"/>
      <c r="O12098" s="14"/>
      <c r="P12098" s="14"/>
    </row>
    <row r="12099" spans="9:16" x14ac:dyDescent="0.25">
      <c r="I12099" s="14"/>
      <c r="J12099" s="14"/>
      <c r="K12099" s="14"/>
      <c r="L12099" s="14"/>
      <c r="M12099" s="14"/>
      <c r="N12099" s="14"/>
      <c r="O12099" s="14"/>
      <c r="P12099" s="14"/>
    </row>
    <row r="12100" spans="9:16" x14ac:dyDescent="0.25">
      <c r="I12100" s="14"/>
      <c r="J12100" s="14"/>
      <c r="K12100" s="14"/>
      <c r="L12100" s="14"/>
      <c r="M12100" s="14"/>
      <c r="N12100" s="14"/>
      <c r="O12100" s="14"/>
      <c r="P12100" s="14"/>
    </row>
    <row r="12101" spans="9:16" x14ac:dyDescent="0.25">
      <c r="I12101" s="14"/>
      <c r="J12101" s="14"/>
      <c r="K12101" s="14"/>
      <c r="L12101" s="14"/>
      <c r="M12101" s="14"/>
      <c r="N12101" s="14"/>
      <c r="O12101" s="14"/>
      <c r="P12101" s="14"/>
    </row>
    <row r="12102" spans="9:16" x14ac:dyDescent="0.25">
      <c r="I12102" s="14"/>
      <c r="J12102" s="14"/>
      <c r="K12102" s="14"/>
      <c r="L12102" s="14"/>
      <c r="M12102" s="14"/>
      <c r="N12102" s="14"/>
      <c r="O12102" s="14"/>
      <c r="P12102" s="14"/>
    </row>
    <row r="12103" spans="9:16" x14ac:dyDescent="0.25">
      <c r="I12103" s="14"/>
      <c r="J12103" s="14"/>
      <c r="K12103" s="14"/>
      <c r="L12103" s="14"/>
      <c r="M12103" s="14"/>
      <c r="N12103" s="14"/>
      <c r="O12103" s="14"/>
      <c r="P12103" s="14"/>
    </row>
    <row r="12104" spans="9:16" x14ac:dyDescent="0.25">
      <c r="I12104" s="14"/>
      <c r="J12104" s="14"/>
      <c r="K12104" s="14"/>
      <c r="L12104" s="14"/>
      <c r="M12104" s="14"/>
      <c r="N12104" s="14"/>
      <c r="O12104" s="14"/>
      <c r="P12104" s="14"/>
    </row>
    <row r="12105" spans="9:16" x14ac:dyDescent="0.25">
      <c r="I12105" s="14"/>
      <c r="J12105" s="14"/>
      <c r="K12105" s="14"/>
      <c r="L12105" s="14"/>
      <c r="M12105" s="14"/>
      <c r="N12105" s="14"/>
      <c r="O12105" s="14"/>
      <c r="P12105" s="14"/>
    </row>
    <row r="12106" spans="9:16" x14ac:dyDescent="0.25">
      <c r="I12106" s="14"/>
      <c r="J12106" s="14"/>
      <c r="K12106" s="14"/>
      <c r="L12106" s="14"/>
      <c r="M12106" s="14"/>
      <c r="N12106" s="14"/>
      <c r="O12106" s="14"/>
      <c r="P12106" s="14"/>
    </row>
    <row r="12107" spans="9:16" x14ac:dyDescent="0.25">
      <c r="I12107" s="14"/>
      <c r="J12107" s="14"/>
      <c r="K12107" s="14"/>
      <c r="L12107" s="14"/>
      <c r="M12107" s="14"/>
      <c r="N12107" s="14"/>
      <c r="O12107" s="14"/>
      <c r="P12107" s="14"/>
    </row>
    <row r="12108" spans="9:16" x14ac:dyDescent="0.25">
      <c r="I12108" s="14"/>
      <c r="J12108" s="14"/>
      <c r="K12108" s="14"/>
      <c r="L12108" s="14"/>
      <c r="M12108" s="14"/>
      <c r="N12108" s="14"/>
      <c r="O12108" s="14"/>
      <c r="P12108" s="14"/>
    </row>
    <row r="12109" spans="9:16" x14ac:dyDescent="0.25">
      <c r="I12109" s="14"/>
      <c r="J12109" s="14"/>
      <c r="K12109" s="14"/>
      <c r="L12109" s="14"/>
      <c r="M12109" s="14"/>
      <c r="N12109" s="14"/>
      <c r="O12109" s="14"/>
      <c r="P12109" s="14"/>
    </row>
    <row r="12110" spans="9:16" x14ac:dyDescent="0.25">
      <c r="I12110" s="14"/>
      <c r="J12110" s="14"/>
      <c r="K12110" s="14"/>
      <c r="L12110" s="14"/>
      <c r="M12110" s="14"/>
      <c r="N12110" s="14"/>
      <c r="O12110" s="14"/>
      <c r="P12110" s="14"/>
    </row>
    <row r="12111" spans="9:16" x14ac:dyDescent="0.25">
      <c r="I12111" s="14"/>
      <c r="J12111" s="14"/>
      <c r="K12111" s="14"/>
      <c r="L12111" s="14"/>
      <c r="M12111" s="14"/>
      <c r="N12111" s="14"/>
      <c r="O12111" s="14"/>
      <c r="P12111" s="14"/>
    </row>
    <row r="12112" spans="9:16" x14ac:dyDescent="0.25">
      <c r="I12112" s="14"/>
      <c r="J12112" s="14"/>
      <c r="K12112" s="14"/>
      <c r="L12112" s="14"/>
      <c r="M12112" s="14"/>
      <c r="N12112" s="14"/>
      <c r="O12112" s="14"/>
      <c r="P12112" s="14"/>
    </row>
    <row r="12113" spans="9:16" x14ac:dyDescent="0.25">
      <c r="I12113" s="14"/>
      <c r="J12113" s="14"/>
      <c r="K12113" s="14"/>
      <c r="L12113" s="14"/>
      <c r="M12113" s="14"/>
      <c r="N12113" s="14"/>
      <c r="O12113" s="14"/>
      <c r="P12113" s="14"/>
    </row>
    <row r="12114" spans="9:16" x14ac:dyDescent="0.25">
      <c r="I12114" s="14"/>
      <c r="J12114" s="14"/>
      <c r="K12114" s="14"/>
      <c r="L12114" s="14"/>
      <c r="M12114" s="14"/>
      <c r="N12114" s="14"/>
      <c r="O12114" s="14"/>
      <c r="P12114" s="14"/>
    </row>
    <row r="12115" spans="9:16" x14ac:dyDescent="0.25">
      <c r="I12115" s="14"/>
      <c r="J12115" s="14"/>
      <c r="K12115" s="14"/>
      <c r="L12115" s="14"/>
      <c r="M12115" s="14"/>
      <c r="N12115" s="14"/>
      <c r="O12115" s="14"/>
      <c r="P12115" s="14"/>
    </row>
    <row r="12116" spans="9:16" x14ac:dyDescent="0.25">
      <c r="I12116" s="14"/>
      <c r="J12116" s="14"/>
      <c r="K12116" s="14"/>
      <c r="L12116" s="14"/>
      <c r="M12116" s="14"/>
      <c r="N12116" s="14"/>
      <c r="O12116" s="14"/>
      <c r="P12116" s="14"/>
    </row>
    <row r="12117" spans="9:16" x14ac:dyDescent="0.25">
      <c r="I12117" s="14"/>
      <c r="J12117" s="14"/>
      <c r="K12117" s="14"/>
      <c r="L12117" s="14"/>
      <c r="M12117" s="14"/>
      <c r="N12117" s="14"/>
      <c r="O12117" s="14"/>
      <c r="P12117" s="14"/>
    </row>
    <row r="12118" spans="9:16" x14ac:dyDescent="0.25">
      <c r="I12118" s="14"/>
      <c r="J12118" s="14"/>
      <c r="K12118" s="14"/>
      <c r="L12118" s="14"/>
      <c r="M12118" s="14"/>
      <c r="N12118" s="14"/>
      <c r="O12118" s="14"/>
      <c r="P12118" s="14"/>
    </row>
    <row r="12119" spans="9:16" x14ac:dyDescent="0.25">
      <c r="I12119" s="14"/>
      <c r="J12119" s="14"/>
      <c r="K12119" s="14"/>
      <c r="L12119" s="14"/>
      <c r="M12119" s="14"/>
      <c r="N12119" s="14"/>
      <c r="O12119" s="14"/>
      <c r="P12119" s="14"/>
    </row>
    <row r="12120" spans="9:16" x14ac:dyDescent="0.25">
      <c r="I12120" s="14"/>
      <c r="J12120" s="14"/>
      <c r="K12120" s="14"/>
      <c r="L12120" s="14"/>
      <c r="M12120" s="14"/>
      <c r="N12120" s="14"/>
      <c r="O12120" s="14"/>
      <c r="P12120" s="14"/>
    </row>
    <row r="12121" spans="9:16" x14ac:dyDescent="0.25">
      <c r="I12121" s="14"/>
      <c r="J12121" s="14"/>
      <c r="K12121" s="14"/>
      <c r="L12121" s="14"/>
      <c r="M12121" s="14"/>
      <c r="N12121" s="14"/>
      <c r="O12121" s="14"/>
      <c r="P12121" s="14"/>
    </row>
    <row r="12122" spans="9:16" x14ac:dyDescent="0.25">
      <c r="I12122" s="14"/>
      <c r="J12122" s="14"/>
      <c r="K12122" s="14"/>
      <c r="L12122" s="14"/>
      <c r="M12122" s="14"/>
      <c r="N12122" s="14"/>
      <c r="O12122" s="14"/>
      <c r="P12122" s="14"/>
    </row>
    <row r="12123" spans="9:16" x14ac:dyDescent="0.25">
      <c r="I12123" s="14"/>
      <c r="J12123" s="14"/>
      <c r="K12123" s="14"/>
      <c r="L12123" s="14"/>
      <c r="M12123" s="14"/>
      <c r="N12123" s="14"/>
      <c r="O12123" s="14"/>
      <c r="P12123" s="14"/>
    </row>
    <row r="12124" spans="9:16" x14ac:dyDescent="0.25">
      <c r="I12124" s="14"/>
      <c r="J12124" s="14"/>
      <c r="K12124" s="14"/>
      <c r="L12124" s="14"/>
      <c r="M12124" s="14"/>
      <c r="N12124" s="14"/>
      <c r="O12124" s="14"/>
      <c r="P12124" s="14"/>
    </row>
    <row r="12125" spans="9:16" x14ac:dyDescent="0.25">
      <c r="I12125" s="14"/>
      <c r="J12125" s="14"/>
      <c r="K12125" s="14"/>
      <c r="L12125" s="14"/>
      <c r="M12125" s="14"/>
      <c r="N12125" s="14"/>
      <c r="O12125" s="14"/>
      <c r="P12125" s="14"/>
    </row>
    <row r="12126" spans="9:16" x14ac:dyDescent="0.25">
      <c r="I12126" s="14"/>
      <c r="J12126" s="14"/>
      <c r="K12126" s="14"/>
      <c r="L12126" s="14"/>
      <c r="M12126" s="14"/>
      <c r="N12126" s="14"/>
      <c r="O12126" s="14"/>
      <c r="P12126" s="14"/>
    </row>
    <row r="12127" spans="9:16" x14ac:dyDescent="0.25">
      <c r="I12127" s="14"/>
      <c r="J12127" s="14"/>
      <c r="K12127" s="14"/>
      <c r="L12127" s="14"/>
      <c r="M12127" s="14"/>
      <c r="N12127" s="14"/>
      <c r="O12127" s="14"/>
      <c r="P12127" s="14"/>
    </row>
    <row r="12128" spans="9:16" x14ac:dyDescent="0.25">
      <c r="I12128" s="14"/>
      <c r="J12128" s="14"/>
      <c r="K12128" s="14"/>
      <c r="L12128" s="14"/>
      <c r="M12128" s="14"/>
      <c r="N12128" s="14"/>
      <c r="O12128" s="14"/>
      <c r="P12128" s="14"/>
    </row>
    <row r="12129" spans="9:16" x14ac:dyDescent="0.25">
      <c r="I12129" s="14"/>
      <c r="J12129" s="14"/>
      <c r="K12129" s="14"/>
      <c r="L12129" s="14"/>
      <c r="M12129" s="14"/>
      <c r="N12129" s="14"/>
      <c r="O12129" s="14"/>
      <c r="P12129" s="14"/>
    </row>
    <row r="12130" spans="9:16" x14ac:dyDescent="0.25">
      <c r="I12130" s="14"/>
      <c r="J12130" s="14"/>
      <c r="K12130" s="14"/>
      <c r="L12130" s="14"/>
      <c r="M12130" s="14"/>
      <c r="N12130" s="14"/>
      <c r="O12130" s="14"/>
      <c r="P12130" s="14"/>
    </row>
    <row r="12131" spans="9:16" x14ac:dyDescent="0.25">
      <c r="I12131" s="14"/>
      <c r="J12131" s="14"/>
      <c r="K12131" s="14"/>
      <c r="L12131" s="14"/>
      <c r="M12131" s="14"/>
      <c r="N12131" s="14"/>
      <c r="O12131" s="14"/>
      <c r="P12131" s="14"/>
    </row>
    <row r="12132" spans="9:16" x14ac:dyDescent="0.25">
      <c r="I12132" s="14"/>
      <c r="J12132" s="14"/>
      <c r="K12132" s="14"/>
      <c r="L12132" s="14"/>
      <c r="M12132" s="14"/>
      <c r="N12132" s="14"/>
      <c r="O12132" s="14"/>
      <c r="P12132" s="14"/>
    </row>
    <row r="12133" spans="9:16" x14ac:dyDescent="0.25">
      <c r="I12133" s="14"/>
      <c r="J12133" s="14"/>
      <c r="K12133" s="14"/>
      <c r="L12133" s="14"/>
      <c r="M12133" s="14"/>
      <c r="N12133" s="14"/>
      <c r="O12133" s="14"/>
      <c r="P12133" s="14"/>
    </row>
    <row r="12134" spans="9:16" x14ac:dyDescent="0.25">
      <c r="I12134" s="14"/>
      <c r="J12134" s="14"/>
      <c r="K12134" s="14"/>
      <c r="L12134" s="14"/>
      <c r="M12134" s="14"/>
      <c r="N12134" s="14"/>
      <c r="O12134" s="14"/>
      <c r="P12134" s="14"/>
    </row>
    <row r="12135" spans="9:16" x14ac:dyDescent="0.25">
      <c r="I12135" s="14"/>
      <c r="J12135" s="14"/>
      <c r="K12135" s="14"/>
      <c r="L12135" s="14"/>
      <c r="M12135" s="14"/>
      <c r="N12135" s="14"/>
      <c r="O12135" s="14"/>
      <c r="P12135" s="14"/>
    </row>
    <row r="12136" spans="9:16" x14ac:dyDescent="0.25">
      <c r="I12136" s="14"/>
      <c r="J12136" s="14"/>
      <c r="K12136" s="14"/>
      <c r="L12136" s="14"/>
      <c r="M12136" s="14"/>
      <c r="N12136" s="14"/>
      <c r="O12136" s="14"/>
      <c r="P12136" s="14"/>
    </row>
    <row r="12137" spans="9:16" x14ac:dyDescent="0.25">
      <c r="I12137" s="14"/>
      <c r="J12137" s="14"/>
      <c r="K12137" s="14"/>
      <c r="L12137" s="14"/>
      <c r="M12137" s="14"/>
      <c r="N12137" s="14"/>
      <c r="O12137" s="14"/>
      <c r="P12137" s="14"/>
    </row>
    <row r="12138" spans="9:16" x14ac:dyDescent="0.25">
      <c r="I12138" s="14"/>
      <c r="J12138" s="14"/>
      <c r="K12138" s="14"/>
      <c r="L12138" s="14"/>
      <c r="M12138" s="14"/>
      <c r="N12138" s="14"/>
      <c r="O12138" s="14"/>
      <c r="P12138" s="14"/>
    </row>
    <row r="12139" spans="9:16" x14ac:dyDescent="0.25">
      <c r="I12139" s="14"/>
      <c r="J12139" s="14"/>
      <c r="K12139" s="14"/>
      <c r="L12139" s="14"/>
      <c r="M12139" s="14"/>
      <c r="N12139" s="14"/>
      <c r="O12139" s="14"/>
      <c r="P12139" s="14"/>
    </row>
    <row r="12140" spans="9:16" x14ac:dyDescent="0.25">
      <c r="I12140" s="14"/>
      <c r="J12140" s="14"/>
      <c r="K12140" s="14"/>
      <c r="L12140" s="14"/>
      <c r="M12140" s="14"/>
      <c r="N12140" s="14"/>
      <c r="O12140" s="14"/>
      <c r="P12140" s="14"/>
    </row>
    <row r="12141" spans="9:16" x14ac:dyDescent="0.25">
      <c r="I12141" s="14"/>
      <c r="J12141" s="14"/>
      <c r="K12141" s="14"/>
      <c r="L12141" s="14"/>
      <c r="M12141" s="14"/>
      <c r="N12141" s="14"/>
      <c r="O12141" s="14"/>
      <c r="P12141" s="14"/>
    </row>
    <row r="12142" spans="9:16" x14ac:dyDescent="0.25">
      <c r="I12142" s="14"/>
      <c r="J12142" s="14"/>
      <c r="K12142" s="14"/>
      <c r="L12142" s="14"/>
      <c r="M12142" s="14"/>
      <c r="N12142" s="14"/>
      <c r="O12142" s="14"/>
      <c r="P12142" s="14"/>
    </row>
    <row r="12143" spans="9:16" x14ac:dyDescent="0.25">
      <c r="I12143" s="14"/>
      <c r="J12143" s="14"/>
      <c r="K12143" s="14"/>
      <c r="L12143" s="14"/>
      <c r="M12143" s="14"/>
      <c r="N12143" s="14"/>
      <c r="O12143" s="14"/>
      <c r="P12143" s="14"/>
    </row>
    <row r="12144" spans="9:16" x14ac:dyDescent="0.25">
      <c r="I12144" s="14"/>
      <c r="J12144" s="14"/>
      <c r="K12144" s="14"/>
      <c r="L12144" s="14"/>
      <c r="M12144" s="14"/>
      <c r="N12144" s="14"/>
      <c r="O12144" s="14"/>
      <c r="P12144" s="14"/>
    </row>
    <row r="12145" spans="9:16" x14ac:dyDescent="0.25">
      <c r="I12145" s="14"/>
      <c r="J12145" s="14"/>
      <c r="K12145" s="14"/>
      <c r="L12145" s="14"/>
      <c r="M12145" s="14"/>
      <c r="N12145" s="14"/>
      <c r="O12145" s="14"/>
      <c r="P12145" s="14"/>
    </row>
    <row r="12146" spans="9:16" x14ac:dyDescent="0.25">
      <c r="I12146" s="14"/>
      <c r="J12146" s="14"/>
      <c r="K12146" s="14"/>
      <c r="L12146" s="14"/>
      <c r="M12146" s="14"/>
      <c r="N12146" s="14"/>
      <c r="O12146" s="14"/>
      <c r="P12146" s="14"/>
    </row>
    <row r="12147" spans="9:16" x14ac:dyDescent="0.25">
      <c r="I12147" s="14"/>
      <c r="J12147" s="14"/>
      <c r="K12147" s="14"/>
      <c r="L12147" s="14"/>
      <c r="M12147" s="14"/>
      <c r="N12147" s="14"/>
      <c r="O12147" s="14"/>
      <c r="P12147" s="14"/>
    </row>
    <row r="12148" spans="9:16" x14ac:dyDescent="0.25">
      <c r="I12148" s="14"/>
      <c r="J12148" s="14"/>
      <c r="K12148" s="14"/>
      <c r="L12148" s="14"/>
      <c r="M12148" s="14"/>
      <c r="N12148" s="14"/>
      <c r="O12148" s="14"/>
      <c r="P12148" s="14"/>
    </row>
    <row r="12149" spans="9:16" x14ac:dyDescent="0.25">
      <c r="I12149" s="14"/>
      <c r="J12149" s="14"/>
      <c r="K12149" s="14"/>
      <c r="L12149" s="14"/>
      <c r="M12149" s="14"/>
      <c r="N12149" s="14"/>
      <c r="O12149" s="14"/>
      <c r="P12149" s="14"/>
    </row>
    <row r="12150" spans="9:16" x14ac:dyDescent="0.25">
      <c r="I12150" s="14"/>
      <c r="J12150" s="14"/>
      <c r="K12150" s="14"/>
      <c r="L12150" s="14"/>
      <c r="M12150" s="14"/>
      <c r="N12150" s="14"/>
      <c r="O12150" s="14"/>
      <c r="P12150" s="14"/>
    </row>
    <row r="12151" spans="9:16" x14ac:dyDescent="0.25">
      <c r="I12151" s="14"/>
      <c r="J12151" s="14"/>
      <c r="K12151" s="14"/>
      <c r="L12151" s="14"/>
      <c r="M12151" s="14"/>
      <c r="N12151" s="14"/>
      <c r="O12151" s="14"/>
      <c r="P12151" s="14"/>
    </row>
    <row r="12152" spans="9:16" x14ac:dyDescent="0.25">
      <c r="I12152" s="14"/>
      <c r="J12152" s="14"/>
      <c r="K12152" s="14"/>
      <c r="L12152" s="14"/>
      <c r="M12152" s="14"/>
      <c r="N12152" s="14"/>
      <c r="O12152" s="14"/>
      <c r="P12152" s="14"/>
    </row>
    <row r="12153" spans="9:16" x14ac:dyDescent="0.25">
      <c r="I12153" s="14"/>
      <c r="J12153" s="14"/>
      <c r="K12153" s="14"/>
      <c r="L12153" s="14"/>
      <c r="M12153" s="14"/>
      <c r="N12153" s="14"/>
      <c r="O12153" s="14"/>
      <c r="P12153" s="14"/>
    </row>
    <row r="12154" spans="9:16" x14ac:dyDescent="0.25">
      <c r="I12154" s="14"/>
      <c r="J12154" s="14"/>
      <c r="K12154" s="14"/>
      <c r="L12154" s="14"/>
      <c r="M12154" s="14"/>
      <c r="N12154" s="14"/>
      <c r="O12154" s="14"/>
      <c r="P12154" s="14"/>
    </row>
    <row r="12155" spans="9:16" x14ac:dyDescent="0.25">
      <c r="I12155" s="14"/>
      <c r="J12155" s="14"/>
      <c r="K12155" s="14"/>
      <c r="L12155" s="14"/>
      <c r="M12155" s="14"/>
      <c r="N12155" s="14"/>
      <c r="O12155" s="14"/>
      <c r="P12155" s="14"/>
    </row>
    <row r="12156" spans="9:16" x14ac:dyDescent="0.25">
      <c r="I12156" s="14"/>
      <c r="J12156" s="14"/>
      <c r="K12156" s="14"/>
      <c r="L12156" s="14"/>
      <c r="M12156" s="14"/>
      <c r="N12156" s="14"/>
      <c r="O12156" s="14"/>
      <c r="P12156" s="14"/>
    </row>
    <row r="12157" spans="9:16" x14ac:dyDescent="0.25">
      <c r="I12157" s="14"/>
      <c r="J12157" s="14"/>
      <c r="K12157" s="14"/>
      <c r="L12157" s="14"/>
      <c r="M12157" s="14"/>
      <c r="N12157" s="14"/>
      <c r="O12157" s="14"/>
      <c r="P12157" s="14"/>
    </row>
    <row r="12158" spans="9:16" x14ac:dyDescent="0.25">
      <c r="I12158" s="14"/>
      <c r="J12158" s="14"/>
      <c r="K12158" s="14"/>
      <c r="L12158" s="14"/>
      <c r="M12158" s="14"/>
      <c r="N12158" s="14"/>
      <c r="O12158" s="14"/>
      <c r="P12158" s="14"/>
    </row>
    <row r="12159" spans="9:16" x14ac:dyDescent="0.25">
      <c r="I12159" s="14"/>
      <c r="J12159" s="14"/>
      <c r="K12159" s="14"/>
      <c r="L12159" s="14"/>
      <c r="M12159" s="14"/>
      <c r="N12159" s="14"/>
      <c r="O12159" s="14"/>
      <c r="P12159" s="14"/>
    </row>
    <row r="12160" spans="9:16" x14ac:dyDescent="0.25">
      <c r="I12160" s="14"/>
      <c r="J12160" s="14"/>
      <c r="K12160" s="14"/>
      <c r="L12160" s="14"/>
      <c r="M12160" s="14"/>
      <c r="N12160" s="14"/>
      <c r="O12160" s="14"/>
      <c r="P12160" s="14"/>
    </row>
    <row r="12161" spans="9:16" x14ac:dyDescent="0.25">
      <c r="I12161" s="14"/>
      <c r="J12161" s="14"/>
      <c r="K12161" s="14"/>
      <c r="L12161" s="14"/>
      <c r="M12161" s="14"/>
      <c r="N12161" s="14"/>
      <c r="O12161" s="14"/>
      <c r="P12161" s="14"/>
    </row>
    <row r="12162" spans="9:16" x14ac:dyDescent="0.25">
      <c r="I12162" s="14"/>
      <c r="J12162" s="14"/>
      <c r="K12162" s="14"/>
      <c r="L12162" s="14"/>
      <c r="M12162" s="14"/>
      <c r="N12162" s="14"/>
      <c r="O12162" s="14"/>
      <c r="P12162" s="14"/>
    </row>
    <row r="12163" spans="9:16" x14ac:dyDescent="0.25">
      <c r="I12163" s="14"/>
      <c r="J12163" s="14"/>
      <c r="K12163" s="14"/>
      <c r="L12163" s="14"/>
      <c r="M12163" s="14"/>
      <c r="N12163" s="14"/>
      <c r="O12163" s="14"/>
      <c r="P12163" s="14"/>
    </row>
    <row r="12164" spans="9:16" x14ac:dyDescent="0.25">
      <c r="I12164" s="14"/>
      <c r="J12164" s="14"/>
      <c r="K12164" s="14"/>
      <c r="L12164" s="14"/>
      <c r="M12164" s="14"/>
      <c r="N12164" s="14"/>
      <c r="O12164" s="14"/>
      <c r="P12164" s="14"/>
    </row>
    <row r="12165" spans="9:16" x14ac:dyDescent="0.25">
      <c r="I12165" s="14"/>
      <c r="J12165" s="14"/>
      <c r="K12165" s="14"/>
      <c r="L12165" s="14"/>
      <c r="M12165" s="14"/>
      <c r="N12165" s="14"/>
      <c r="O12165" s="14"/>
      <c r="P12165" s="14"/>
    </row>
    <row r="12166" spans="9:16" x14ac:dyDescent="0.25">
      <c r="I12166" s="14"/>
      <c r="J12166" s="14"/>
      <c r="K12166" s="14"/>
      <c r="L12166" s="14"/>
      <c r="M12166" s="14"/>
      <c r="N12166" s="14"/>
      <c r="O12166" s="14"/>
      <c r="P12166" s="14"/>
    </row>
    <row r="12167" spans="9:16" x14ac:dyDescent="0.25">
      <c r="I12167" s="14"/>
      <c r="J12167" s="14"/>
      <c r="K12167" s="14"/>
      <c r="L12167" s="14"/>
      <c r="M12167" s="14"/>
      <c r="N12167" s="14"/>
      <c r="O12167" s="14"/>
      <c r="P12167" s="14"/>
    </row>
    <row r="12168" spans="9:16" x14ac:dyDescent="0.25">
      <c r="I12168" s="14"/>
      <c r="J12168" s="14"/>
      <c r="K12168" s="14"/>
      <c r="L12168" s="14"/>
      <c r="M12168" s="14"/>
      <c r="N12168" s="14"/>
      <c r="O12168" s="14"/>
      <c r="P12168" s="14"/>
    </row>
    <row r="12169" spans="9:16" x14ac:dyDescent="0.25">
      <c r="I12169" s="14"/>
      <c r="J12169" s="14"/>
      <c r="K12169" s="14"/>
      <c r="L12169" s="14"/>
      <c r="M12169" s="14"/>
      <c r="N12169" s="14"/>
      <c r="O12169" s="14"/>
      <c r="P12169" s="14"/>
    </row>
    <row r="12170" spans="9:16" x14ac:dyDescent="0.25">
      <c r="I12170" s="14"/>
      <c r="J12170" s="14"/>
      <c r="K12170" s="14"/>
      <c r="L12170" s="14"/>
      <c r="M12170" s="14"/>
      <c r="N12170" s="14"/>
      <c r="O12170" s="14"/>
      <c r="P12170" s="14"/>
    </row>
    <row r="12171" spans="9:16" x14ac:dyDescent="0.25">
      <c r="I12171" s="14"/>
      <c r="J12171" s="14"/>
      <c r="K12171" s="14"/>
      <c r="L12171" s="14"/>
      <c r="M12171" s="14"/>
      <c r="N12171" s="14"/>
      <c r="O12171" s="14"/>
      <c r="P12171" s="14"/>
    </row>
    <row r="12172" spans="9:16" x14ac:dyDescent="0.25">
      <c r="I12172" s="14"/>
      <c r="J12172" s="14"/>
      <c r="K12172" s="14"/>
      <c r="L12172" s="14"/>
      <c r="M12172" s="14"/>
      <c r="N12172" s="14"/>
      <c r="O12172" s="14"/>
      <c r="P12172" s="14"/>
    </row>
    <row r="12173" spans="9:16" x14ac:dyDescent="0.25">
      <c r="I12173" s="14"/>
      <c r="J12173" s="14"/>
      <c r="K12173" s="14"/>
      <c r="L12173" s="14"/>
      <c r="M12173" s="14"/>
      <c r="N12173" s="14"/>
      <c r="O12173" s="14"/>
      <c r="P12173" s="14"/>
    </row>
    <row r="12174" spans="9:16" x14ac:dyDescent="0.25">
      <c r="I12174" s="14"/>
      <c r="J12174" s="14"/>
      <c r="K12174" s="14"/>
      <c r="L12174" s="14"/>
      <c r="M12174" s="14"/>
      <c r="N12174" s="14"/>
      <c r="O12174" s="14"/>
      <c r="P12174" s="14"/>
    </row>
    <row r="12175" spans="9:16" x14ac:dyDescent="0.25">
      <c r="I12175" s="14"/>
      <c r="J12175" s="14"/>
      <c r="K12175" s="14"/>
      <c r="L12175" s="14"/>
      <c r="M12175" s="14"/>
      <c r="N12175" s="14"/>
      <c r="O12175" s="14"/>
      <c r="P12175" s="14"/>
    </row>
    <row r="12176" spans="9:16" x14ac:dyDescent="0.25">
      <c r="I12176" s="14"/>
      <c r="J12176" s="14"/>
      <c r="K12176" s="14"/>
      <c r="L12176" s="14"/>
      <c r="M12176" s="14"/>
      <c r="N12176" s="14"/>
      <c r="O12176" s="14"/>
      <c r="P12176" s="14"/>
    </row>
    <row r="12177" spans="9:16" x14ac:dyDescent="0.25">
      <c r="I12177" s="14"/>
      <c r="J12177" s="14"/>
      <c r="K12177" s="14"/>
      <c r="L12177" s="14"/>
      <c r="M12177" s="14"/>
      <c r="N12177" s="14"/>
      <c r="O12177" s="14"/>
      <c r="P12177" s="14"/>
    </row>
    <row r="12178" spans="9:16" x14ac:dyDescent="0.25">
      <c r="I12178" s="14"/>
      <c r="J12178" s="14"/>
      <c r="K12178" s="14"/>
      <c r="L12178" s="14"/>
      <c r="M12178" s="14"/>
      <c r="N12178" s="14"/>
      <c r="O12178" s="14"/>
      <c r="P12178" s="14"/>
    </row>
    <row r="12179" spans="9:16" x14ac:dyDescent="0.25">
      <c r="I12179" s="14"/>
      <c r="J12179" s="14"/>
      <c r="K12179" s="14"/>
      <c r="L12179" s="14"/>
      <c r="M12179" s="14"/>
      <c r="N12179" s="14"/>
      <c r="O12179" s="14"/>
      <c r="P12179" s="14"/>
    </row>
    <row r="12180" spans="9:16" x14ac:dyDescent="0.25">
      <c r="I12180" s="14"/>
      <c r="J12180" s="14"/>
      <c r="K12180" s="14"/>
      <c r="L12180" s="14"/>
      <c r="M12180" s="14"/>
      <c r="N12180" s="14"/>
      <c r="O12180" s="14"/>
      <c r="P12180" s="14"/>
    </row>
    <row r="12181" spans="9:16" x14ac:dyDescent="0.25">
      <c r="I12181" s="14"/>
      <c r="J12181" s="14"/>
      <c r="K12181" s="14"/>
      <c r="L12181" s="14"/>
      <c r="M12181" s="14"/>
      <c r="N12181" s="14"/>
      <c r="O12181" s="14"/>
      <c r="P12181" s="14"/>
    </row>
    <row r="12182" spans="9:16" x14ac:dyDescent="0.25">
      <c r="I12182" s="14"/>
      <c r="J12182" s="14"/>
      <c r="K12182" s="14"/>
      <c r="L12182" s="14"/>
      <c r="M12182" s="14"/>
      <c r="N12182" s="14"/>
      <c r="O12182" s="14"/>
      <c r="P12182" s="14"/>
    </row>
    <row r="12183" spans="9:16" x14ac:dyDescent="0.25">
      <c r="I12183" s="14"/>
      <c r="J12183" s="14"/>
      <c r="K12183" s="14"/>
      <c r="L12183" s="14"/>
      <c r="M12183" s="14"/>
      <c r="N12183" s="14"/>
      <c r="O12183" s="14"/>
      <c r="P12183" s="14"/>
    </row>
    <row r="12184" spans="9:16" x14ac:dyDescent="0.25">
      <c r="I12184" s="14"/>
      <c r="J12184" s="14"/>
      <c r="K12184" s="14"/>
      <c r="L12184" s="14"/>
      <c r="M12184" s="14"/>
      <c r="N12184" s="14"/>
      <c r="O12184" s="14"/>
      <c r="P12184" s="14"/>
    </row>
    <row r="12185" spans="9:16" x14ac:dyDescent="0.25">
      <c r="I12185" s="14"/>
      <c r="J12185" s="14"/>
      <c r="K12185" s="14"/>
      <c r="L12185" s="14"/>
      <c r="M12185" s="14"/>
      <c r="N12185" s="14"/>
      <c r="O12185" s="14"/>
      <c r="P12185" s="14"/>
    </row>
    <row r="12186" spans="9:16" x14ac:dyDescent="0.25">
      <c r="I12186" s="14"/>
      <c r="J12186" s="14"/>
      <c r="K12186" s="14"/>
      <c r="L12186" s="14"/>
      <c r="M12186" s="14"/>
      <c r="N12186" s="14"/>
      <c r="O12186" s="14"/>
      <c r="P12186" s="14"/>
    </row>
    <row r="12187" spans="9:16" x14ac:dyDescent="0.25">
      <c r="I12187" s="14"/>
      <c r="J12187" s="14"/>
      <c r="K12187" s="14"/>
      <c r="L12187" s="14"/>
      <c r="M12187" s="14"/>
      <c r="N12187" s="14"/>
      <c r="O12187" s="14"/>
      <c r="P12187" s="14"/>
    </row>
    <row r="12188" spans="9:16" x14ac:dyDescent="0.25">
      <c r="I12188" s="14"/>
      <c r="J12188" s="14"/>
      <c r="K12188" s="14"/>
      <c r="L12188" s="14"/>
      <c r="M12188" s="14"/>
      <c r="N12188" s="14"/>
      <c r="O12188" s="14"/>
      <c r="P12188" s="14"/>
    </row>
    <row r="12189" spans="9:16" x14ac:dyDescent="0.25">
      <c r="I12189" s="14"/>
      <c r="J12189" s="14"/>
      <c r="K12189" s="14"/>
      <c r="L12189" s="14"/>
      <c r="M12189" s="14"/>
      <c r="N12189" s="14"/>
      <c r="O12189" s="14"/>
      <c r="P12189" s="14"/>
    </row>
    <row r="12190" spans="9:16" x14ac:dyDescent="0.25">
      <c r="I12190" s="14"/>
      <c r="J12190" s="14"/>
      <c r="K12190" s="14"/>
      <c r="L12190" s="14"/>
      <c r="M12190" s="14"/>
      <c r="N12190" s="14"/>
      <c r="O12190" s="14"/>
      <c r="P12190" s="14"/>
    </row>
    <row r="12191" spans="9:16" x14ac:dyDescent="0.25">
      <c r="I12191" s="14"/>
      <c r="J12191" s="14"/>
      <c r="K12191" s="14"/>
      <c r="L12191" s="14"/>
      <c r="M12191" s="14"/>
      <c r="N12191" s="14"/>
      <c r="O12191" s="14"/>
      <c r="P12191" s="14"/>
    </row>
    <row r="12192" spans="9:16" x14ac:dyDescent="0.25">
      <c r="I12192" s="14"/>
      <c r="J12192" s="14"/>
      <c r="K12192" s="14"/>
      <c r="L12192" s="14"/>
      <c r="M12192" s="14"/>
      <c r="N12192" s="14"/>
      <c r="O12192" s="14"/>
      <c r="P12192" s="14"/>
    </row>
    <row r="12193" spans="9:16" x14ac:dyDescent="0.25">
      <c r="I12193" s="14"/>
      <c r="J12193" s="14"/>
      <c r="K12193" s="14"/>
      <c r="L12193" s="14"/>
      <c r="M12193" s="14"/>
      <c r="N12193" s="14"/>
      <c r="O12193" s="14"/>
      <c r="P12193" s="14"/>
    </row>
    <row r="12194" spans="9:16" x14ac:dyDescent="0.25">
      <c r="I12194" s="14"/>
      <c r="J12194" s="14"/>
      <c r="K12194" s="14"/>
      <c r="L12194" s="14"/>
      <c r="M12194" s="14"/>
      <c r="N12194" s="14"/>
      <c r="O12194" s="14"/>
      <c r="P12194" s="14"/>
    </row>
    <row r="12195" spans="9:16" x14ac:dyDescent="0.25">
      <c r="I12195" s="14"/>
      <c r="J12195" s="14"/>
      <c r="K12195" s="14"/>
      <c r="L12195" s="14"/>
      <c r="M12195" s="14"/>
      <c r="N12195" s="14"/>
      <c r="O12195" s="14"/>
      <c r="P12195" s="14"/>
    </row>
    <row r="12196" spans="9:16" x14ac:dyDescent="0.25">
      <c r="I12196" s="14"/>
      <c r="J12196" s="14"/>
      <c r="K12196" s="14"/>
      <c r="L12196" s="14"/>
      <c r="M12196" s="14"/>
      <c r="N12196" s="14"/>
      <c r="O12196" s="14"/>
      <c r="P12196" s="14"/>
    </row>
    <row r="12197" spans="9:16" x14ac:dyDescent="0.25">
      <c r="I12197" s="14"/>
      <c r="J12197" s="14"/>
      <c r="K12197" s="14"/>
      <c r="L12197" s="14"/>
      <c r="M12197" s="14"/>
      <c r="N12197" s="14"/>
      <c r="O12197" s="14"/>
      <c r="P12197" s="14"/>
    </row>
    <row r="12198" spans="9:16" x14ac:dyDescent="0.25">
      <c r="I12198" s="14"/>
      <c r="J12198" s="14"/>
      <c r="K12198" s="14"/>
      <c r="L12198" s="14"/>
      <c r="M12198" s="14"/>
      <c r="N12198" s="14"/>
      <c r="O12198" s="14"/>
      <c r="P12198" s="14"/>
    </row>
    <row r="12199" spans="9:16" x14ac:dyDescent="0.25">
      <c r="I12199" s="14"/>
      <c r="J12199" s="14"/>
      <c r="K12199" s="14"/>
      <c r="L12199" s="14"/>
      <c r="M12199" s="14"/>
      <c r="N12199" s="14"/>
      <c r="O12199" s="14"/>
      <c r="P12199" s="14"/>
    </row>
    <row r="12200" spans="9:16" x14ac:dyDescent="0.25">
      <c r="I12200" s="14"/>
      <c r="J12200" s="14"/>
      <c r="K12200" s="14"/>
      <c r="L12200" s="14"/>
      <c r="M12200" s="14"/>
      <c r="N12200" s="14"/>
      <c r="O12200" s="14"/>
      <c r="P12200" s="14"/>
    </row>
    <row r="12201" spans="9:16" x14ac:dyDescent="0.25">
      <c r="I12201" s="14"/>
      <c r="J12201" s="14"/>
      <c r="K12201" s="14"/>
      <c r="L12201" s="14"/>
      <c r="M12201" s="14"/>
      <c r="N12201" s="14"/>
      <c r="O12201" s="14"/>
      <c r="P12201" s="14"/>
    </row>
    <row r="12202" spans="9:16" x14ac:dyDescent="0.25">
      <c r="I12202" s="14"/>
      <c r="J12202" s="14"/>
      <c r="K12202" s="14"/>
      <c r="L12202" s="14"/>
      <c r="M12202" s="14"/>
      <c r="N12202" s="14"/>
      <c r="O12202" s="14"/>
      <c r="P12202" s="14"/>
    </row>
    <row r="12203" spans="9:16" x14ac:dyDescent="0.25">
      <c r="I12203" s="14"/>
      <c r="J12203" s="14"/>
      <c r="K12203" s="14"/>
      <c r="L12203" s="14"/>
      <c r="M12203" s="14"/>
      <c r="N12203" s="14"/>
      <c r="O12203" s="14"/>
      <c r="P12203" s="14"/>
    </row>
    <row r="12204" spans="9:16" x14ac:dyDescent="0.25">
      <c r="I12204" s="14"/>
      <c r="J12204" s="14"/>
      <c r="K12204" s="14"/>
      <c r="L12204" s="14"/>
      <c r="M12204" s="14"/>
      <c r="N12204" s="14"/>
      <c r="O12204" s="14"/>
      <c r="P12204" s="14"/>
    </row>
    <row r="12205" spans="9:16" x14ac:dyDescent="0.25">
      <c r="I12205" s="14"/>
      <c r="J12205" s="14"/>
      <c r="K12205" s="14"/>
      <c r="L12205" s="14"/>
      <c r="M12205" s="14"/>
      <c r="N12205" s="14"/>
      <c r="O12205" s="14"/>
      <c r="P12205" s="14"/>
    </row>
    <row r="12206" spans="9:16" x14ac:dyDescent="0.25">
      <c r="I12206" s="14"/>
      <c r="J12206" s="14"/>
      <c r="K12206" s="14"/>
      <c r="L12206" s="14"/>
      <c r="M12206" s="14"/>
      <c r="N12206" s="14"/>
      <c r="O12206" s="14"/>
      <c r="P12206" s="14"/>
    </row>
    <row r="12207" spans="9:16" x14ac:dyDescent="0.25">
      <c r="I12207" s="14"/>
      <c r="J12207" s="14"/>
      <c r="K12207" s="14"/>
      <c r="L12207" s="14"/>
      <c r="M12207" s="14"/>
      <c r="N12207" s="14"/>
      <c r="O12207" s="14"/>
      <c r="P12207" s="14"/>
    </row>
    <row r="12208" spans="9:16" x14ac:dyDescent="0.25">
      <c r="I12208" s="14"/>
      <c r="J12208" s="14"/>
      <c r="K12208" s="14"/>
      <c r="L12208" s="14"/>
      <c r="M12208" s="14"/>
      <c r="N12208" s="14"/>
      <c r="O12208" s="14"/>
      <c r="P12208" s="14"/>
    </row>
    <row r="12209" spans="9:16" x14ac:dyDescent="0.25">
      <c r="I12209" s="14"/>
      <c r="J12209" s="14"/>
      <c r="K12209" s="14"/>
      <c r="L12209" s="14"/>
      <c r="M12209" s="14"/>
      <c r="N12209" s="14"/>
      <c r="O12209" s="14"/>
      <c r="P12209" s="14"/>
    </row>
    <row r="12210" spans="9:16" x14ac:dyDescent="0.25">
      <c r="I12210" s="14"/>
      <c r="J12210" s="14"/>
      <c r="K12210" s="14"/>
      <c r="L12210" s="14"/>
      <c r="M12210" s="14"/>
      <c r="N12210" s="14"/>
      <c r="O12210" s="14"/>
      <c r="P12210" s="14"/>
    </row>
    <row r="12211" spans="9:16" x14ac:dyDescent="0.25">
      <c r="I12211" s="14"/>
      <c r="J12211" s="14"/>
      <c r="K12211" s="14"/>
      <c r="L12211" s="14"/>
      <c r="M12211" s="14"/>
      <c r="N12211" s="14"/>
      <c r="O12211" s="14"/>
      <c r="P12211" s="14"/>
    </row>
    <row r="12212" spans="9:16" x14ac:dyDescent="0.25">
      <c r="I12212" s="14"/>
      <c r="J12212" s="14"/>
      <c r="K12212" s="14"/>
      <c r="L12212" s="14"/>
      <c r="M12212" s="14"/>
      <c r="N12212" s="14"/>
      <c r="O12212" s="14"/>
      <c r="P12212" s="14"/>
    </row>
    <row r="12213" spans="9:16" x14ac:dyDescent="0.25">
      <c r="I12213" s="14"/>
      <c r="J12213" s="14"/>
      <c r="K12213" s="14"/>
      <c r="L12213" s="14"/>
      <c r="M12213" s="14"/>
      <c r="N12213" s="14"/>
      <c r="O12213" s="14"/>
      <c r="P12213" s="14"/>
    </row>
    <row r="12214" spans="9:16" x14ac:dyDescent="0.25">
      <c r="I12214" s="14"/>
      <c r="J12214" s="14"/>
      <c r="K12214" s="14"/>
      <c r="L12214" s="14"/>
      <c r="M12214" s="14"/>
      <c r="N12214" s="14"/>
      <c r="O12214" s="14"/>
      <c r="P12214" s="14"/>
    </row>
    <row r="12215" spans="9:16" x14ac:dyDescent="0.25">
      <c r="I12215" s="14"/>
      <c r="J12215" s="14"/>
      <c r="K12215" s="14"/>
      <c r="L12215" s="14"/>
      <c r="M12215" s="14"/>
      <c r="N12215" s="14"/>
      <c r="O12215" s="14"/>
      <c r="P12215" s="14"/>
    </row>
    <row r="12216" spans="9:16" x14ac:dyDescent="0.25">
      <c r="I12216" s="14"/>
      <c r="J12216" s="14"/>
      <c r="K12216" s="14"/>
      <c r="L12216" s="14"/>
      <c r="M12216" s="14"/>
      <c r="N12216" s="14"/>
      <c r="O12216" s="14"/>
      <c r="P12216" s="14"/>
    </row>
    <row r="12217" spans="9:16" x14ac:dyDescent="0.25">
      <c r="I12217" s="14"/>
      <c r="J12217" s="14"/>
      <c r="K12217" s="14"/>
      <c r="L12217" s="14"/>
      <c r="M12217" s="14"/>
      <c r="N12217" s="14"/>
      <c r="O12217" s="14"/>
      <c r="P12217" s="14"/>
    </row>
    <row r="12218" spans="9:16" x14ac:dyDescent="0.25">
      <c r="I12218" s="14"/>
      <c r="J12218" s="14"/>
      <c r="K12218" s="14"/>
      <c r="L12218" s="14"/>
      <c r="M12218" s="14"/>
      <c r="N12218" s="14"/>
      <c r="O12218" s="14"/>
      <c r="P12218" s="14"/>
    </row>
    <row r="12219" spans="9:16" x14ac:dyDescent="0.25">
      <c r="I12219" s="14"/>
      <c r="J12219" s="14"/>
      <c r="K12219" s="14"/>
      <c r="L12219" s="14"/>
      <c r="M12219" s="14"/>
      <c r="N12219" s="14"/>
      <c r="O12219" s="14"/>
      <c r="P12219" s="14"/>
    </row>
    <row r="12220" spans="9:16" x14ac:dyDescent="0.25">
      <c r="I12220" s="14"/>
      <c r="J12220" s="14"/>
      <c r="K12220" s="14"/>
      <c r="L12220" s="14"/>
      <c r="M12220" s="14"/>
      <c r="N12220" s="14"/>
      <c r="O12220" s="14"/>
      <c r="P12220" s="14"/>
    </row>
    <row r="12221" spans="9:16" x14ac:dyDescent="0.25">
      <c r="I12221" s="14"/>
      <c r="J12221" s="14"/>
      <c r="K12221" s="14"/>
      <c r="L12221" s="14"/>
      <c r="M12221" s="14"/>
      <c r="N12221" s="14"/>
      <c r="O12221" s="14"/>
      <c r="P12221" s="14"/>
    </row>
    <row r="12222" spans="9:16" x14ac:dyDescent="0.25">
      <c r="I12222" s="14"/>
      <c r="J12222" s="14"/>
      <c r="K12222" s="14"/>
      <c r="L12222" s="14"/>
      <c r="M12222" s="14"/>
      <c r="N12222" s="14"/>
      <c r="O12222" s="14"/>
      <c r="P12222" s="14"/>
    </row>
    <row r="12223" spans="9:16" x14ac:dyDescent="0.25">
      <c r="I12223" s="14"/>
      <c r="J12223" s="14"/>
      <c r="K12223" s="14"/>
      <c r="L12223" s="14"/>
      <c r="M12223" s="14"/>
      <c r="N12223" s="14"/>
      <c r="O12223" s="14"/>
      <c r="P12223" s="14"/>
    </row>
    <row r="12224" spans="9:16" x14ac:dyDescent="0.25">
      <c r="I12224" s="14"/>
      <c r="J12224" s="14"/>
      <c r="K12224" s="14"/>
      <c r="L12224" s="14"/>
      <c r="M12224" s="14"/>
      <c r="N12224" s="14"/>
      <c r="O12224" s="14"/>
      <c r="P12224" s="14"/>
    </row>
    <row r="12225" spans="9:16" x14ac:dyDescent="0.25">
      <c r="I12225" s="14"/>
      <c r="J12225" s="14"/>
      <c r="K12225" s="14"/>
      <c r="L12225" s="14"/>
      <c r="M12225" s="14"/>
      <c r="N12225" s="14"/>
      <c r="O12225" s="14"/>
      <c r="P12225" s="14"/>
    </row>
    <row r="12226" spans="9:16" x14ac:dyDescent="0.25">
      <c r="I12226" s="14"/>
      <c r="J12226" s="14"/>
      <c r="K12226" s="14"/>
      <c r="L12226" s="14"/>
      <c r="M12226" s="14"/>
      <c r="N12226" s="14"/>
      <c r="O12226" s="14"/>
      <c r="P12226" s="14"/>
    </row>
    <row r="12227" spans="9:16" x14ac:dyDescent="0.25">
      <c r="I12227" s="14"/>
      <c r="J12227" s="14"/>
      <c r="K12227" s="14"/>
      <c r="L12227" s="14"/>
      <c r="M12227" s="14"/>
      <c r="N12227" s="14"/>
      <c r="O12227" s="14"/>
      <c r="P12227" s="14"/>
    </row>
    <row r="12228" spans="9:16" x14ac:dyDescent="0.25">
      <c r="I12228" s="14"/>
      <c r="J12228" s="14"/>
      <c r="K12228" s="14"/>
      <c r="L12228" s="14"/>
      <c r="M12228" s="14"/>
      <c r="N12228" s="14"/>
      <c r="O12228" s="14"/>
      <c r="P12228" s="14"/>
    </row>
    <row r="12229" spans="9:16" x14ac:dyDescent="0.25">
      <c r="I12229" s="14"/>
      <c r="J12229" s="14"/>
      <c r="K12229" s="14"/>
      <c r="L12229" s="14"/>
      <c r="M12229" s="14"/>
      <c r="N12229" s="14"/>
      <c r="O12229" s="14"/>
      <c r="P12229" s="14"/>
    </row>
    <row r="12230" spans="9:16" x14ac:dyDescent="0.25">
      <c r="I12230" s="14"/>
      <c r="J12230" s="14"/>
      <c r="K12230" s="14"/>
      <c r="L12230" s="14"/>
      <c r="M12230" s="14"/>
      <c r="N12230" s="14"/>
      <c r="O12230" s="14"/>
      <c r="P12230" s="14"/>
    </row>
    <row r="12231" spans="9:16" x14ac:dyDescent="0.25">
      <c r="I12231" s="14"/>
      <c r="J12231" s="14"/>
      <c r="K12231" s="14"/>
      <c r="L12231" s="14"/>
      <c r="M12231" s="14"/>
      <c r="N12231" s="14"/>
      <c r="O12231" s="14"/>
      <c r="P12231" s="14"/>
    </row>
    <row r="12232" spans="9:16" x14ac:dyDescent="0.25">
      <c r="I12232" s="14"/>
      <c r="J12232" s="14"/>
      <c r="K12232" s="14"/>
      <c r="L12232" s="14"/>
      <c r="M12232" s="14"/>
      <c r="N12232" s="14"/>
      <c r="O12232" s="14"/>
      <c r="P12232" s="14"/>
    </row>
    <row r="12233" spans="9:16" x14ac:dyDescent="0.25">
      <c r="I12233" s="14"/>
      <c r="J12233" s="14"/>
      <c r="K12233" s="14"/>
      <c r="L12233" s="14"/>
      <c r="M12233" s="14"/>
      <c r="N12233" s="14"/>
      <c r="O12233" s="14"/>
      <c r="P12233" s="14"/>
    </row>
    <row r="12234" spans="9:16" x14ac:dyDescent="0.25">
      <c r="I12234" s="14"/>
      <c r="J12234" s="14"/>
      <c r="K12234" s="14"/>
      <c r="L12234" s="14"/>
      <c r="M12234" s="14"/>
      <c r="N12234" s="14"/>
      <c r="O12234" s="14"/>
      <c r="P12234" s="14"/>
    </row>
    <row r="12235" spans="9:16" x14ac:dyDescent="0.25">
      <c r="I12235" s="14"/>
      <c r="J12235" s="14"/>
      <c r="K12235" s="14"/>
      <c r="L12235" s="14"/>
      <c r="M12235" s="14"/>
      <c r="N12235" s="14"/>
      <c r="O12235" s="14"/>
      <c r="P12235" s="14"/>
    </row>
    <row r="12236" spans="9:16" x14ac:dyDescent="0.25">
      <c r="I12236" s="14"/>
      <c r="J12236" s="14"/>
      <c r="K12236" s="14"/>
      <c r="L12236" s="14"/>
      <c r="M12236" s="14"/>
      <c r="N12236" s="14"/>
      <c r="O12236" s="14"/>
      <c r="P12236" s="14"/>
    </row>
    <row r="12237" spans="9:16" x14ac:dyDescent="0.25">
      <c r="I12237" s="14"/>
      <c r="J12237" s="14"/>
      <c r="K12237" s="14"/>
      <c r="L12237" s="14"/>
      <c r="M12237" s="14"/>
      <c r="N12237" s="14"/>
      <c r="O12237" s="14"/>
      <c r="P12237" s="14"/>
    </row>
    <row r="12238" spans="9:16" x14ac:dyDescent="0.25">
      <c r="I12238" s="14"/>
      <c r="J12238" s="14"/>
      <c r="K12238" s="14"/>
      <c r="L12238" s="14"/>
      <c r="M12238" s="14"/>
      <c r="N12238" s="14"/>
      <c r="O12238" s="14"/>
      <c r="P12238" s="14"/>
    </row>
    <row r="12239" spans="9:16" x14ac:dyDescent="0.25">
      <c r="I12239" s="14"/>
      <c r="J12239" s="14"/>
      <c r="K12239" s="14"/>
      <c r="L12239" s="14"/>
      <c r="M12239" s="14"/>
      <c r="N12239" s="14"/>
      <c r="O12239" s="14"/>
      <c r="P12239" s="14"/>
    </row>
    <row r="12240" spans="9:16" x14ac:dyDescent="0.25">
      <c r="I12240" s="14"/>
      <c r="J12240" s="14"/>
      <c r="K12240" s="14"/>
      <c r="L12240" s="14"/>
      <c r="M12240" s="14"/>
      <c r="N12240" s="14"/>
      <c r="O12240" s="14"/>
      <c r="P12240" s="14"/>
    </row>
    <row r="12241" spans="9:16" x14ac:dyDescent="0.25">
      <c r="I12241" s="14"/>
      <c r="J12241" s="14"/>
      <c r="K12241" s="14"/>
      <c r="L12241" s="14"/>
      <c r="M12241" s="14"/>
      <c r="N12241" s="14"/>
      <c r="O12241" s="14"/>
      <c r="P12241" s="14"/>
    </row>
    <row r="12242" spans="9:16" x14ac:dyDescent="0.25">
      <c r="I12242" s="14"/>
      <c r="J12242" s="14"/>
      <c r="K12242" s="14"/>
      <c r="L12242" s="14"/>
      <c r="M12242" s="14"/>
      <c r="N12242" s="14"/>
      <c r="O12242" s="14"/>
      <c r="P12242" s="14"/>
    </row>
    <row r="12243" spans="9:16" x14ac:dyDescent="0.25">
      <c r="I12243" s="14"/>
      <c r="J12243" s="14"/>
      <c r="K12243" s="14"/>
      <c r="L12243" s="14"/>
      <c r="M12243" s="14"/>
      <c r="N12243" s="14"/>
      <c r="O12243" s="14"/>
      <c r="P12243" s="14"/>
    </row>
    <row r="12244" spans="9:16" x14ac:dyDescent="0.25">
      <c r="I12244" s="14"/>
      <c r="J12244" s="14"/>
      <c r="K12244" s="14"/>
      <c r="L12244" s="14"/>
      <c r="M12244" s="14"/>
      <c r="N12244" s="14"/>
      <c r="O12244" s="14"/>
      <c r="P12244" s="14"/>
    </row>
    <row r="12245" spans="9:16" x14ac:dyDescent="0.25">
      <c r="I12245" s="14"/>
      <c r="J12245" s="14"/>
      <c r="K12245" s="14"/>
      <c r="L12245" s="14"/>
      <c r="M12245" s="14"/>
      <c r="N12245" s="14"/>
      <c r="O12245" s="14"/>
      <c r="P12245" s="14"/>
    </row>
    <row r="12246" spans="9:16" x14ac:dyDescent="0.25">
      <c r="I12246" s="14"/>
      <c r="J12246" s="14"/>
      <c r="K12246" s="14"/>
      <c r="L12246" s="14"/>
      <c r="M12246" s="14"/>
      <c r="N12246" s="14"/>
      <c r="O12246" s="14"/>
      <c r="P12246" s="14"/>
    </row>
    <row r="12247" spans="9:16" x14ac:dyDescent="0.25">
      <c r="I12247" s="14"/>
      <c r="J12247" s="14"/>
      <c r="K12247" s="14"/>
      <c r="L12247" s="14"/>
      <c r="M12247" s="14"/>
      <c r="N12247" s="14"/>
      <c r="O12247" s="14"/>
      <c r="P12247" s="14"/>
    </row>
    <row r="12248" spans="9:16" x14ac:dyDescent="0.25">
      <c r="I12248" s="14"/>
      <c r="J12248" s="14"/>
      <c r="K12248" s="14"/>
      <c r="L12248" s="14"/>
      <c r="M12248" s="14"/>
      <c r="N12248" s="14"/>
      <c r="O12248" s="14"/>
      <c r="P12248" s="14"/>
    </row>
    <row r="12249" spans="9:16" x14ac:dyDescent="0.25">
      <c r="I12249" s="14"/>
      <c r="J12249" s="14"/>
      <c r="K12249" s="14"/>
      <c r="L12249" s="14"/>
      <c r="M12249" s="14"/>
      <c r="N12249" s="14"/>
      <c r="O12249" s="14"/>
      <c r="P12249" s="14"/>
    </row>
    <row r="12250" spans="9:16" x14ac:dyDescent="0.25">
      <c r="I12250" s="14"/>
      <c r="J12250" s="14"/>
      <c r="K12250" s="14"/>
      <c r="L12250" s="14"/>
      <c r="M12250" s="14"/>
      <c r="N12250" s="14"/>
      <c r="O12250" s="14"/>
      <c r="P12250" s="14"/>
    </row>
    <row r="12251" spans="9:16" x14ac:dyDescent="0.25">
      <c r="I12251" s="14"/>
      <c r="J12251" s="14"/>
      <c r="K12251" s="14"/>
      <c r="L12251" s="14"/>
      <c r="M12251" s="14"/>
      <c r="N12251" s="14"/>
      <c r="O12251" s="14"/>
      <c r="P12251" s="14"/>
    </row>
    <row r="12252" spans="9:16" x14ac:dyDescent="0.25">
      <c r="I12252" s="14"/>
      <c r="J12252" s="14"/>
      <c r="K12252" s="14"/>
      <c r="L12252" s="14"/>
      <c r="M12252" s="14"/>
      <c r="N12252" s="14"/>
      <c r="O12252" s="14"/>
      <c r="P12252" s="14"/>
    </row>
    <row r="12253" spans="9:16" x14ac:dyDescent="0.25">
      <c r="I12253" s="14"/>
      <c r="J12253" s="14"/>
      <c r="K12253" s="14"/>
      <c r="L12253" s="14"/>
      <c r="M12253" s="14"/>
      <c r="N12253" s="14"/>
      <c r="O12253" s="14"/>
      <c r="P12253" s="14"/>
    </row>
    <row r="12254" spans="9:16" x14ac:dyDescent="0.25">
      <c r="I12254" s="14"/>
      <c r="J12254" s="14"/>
      <c r="K12254" s="14"/>
      <c r="L12254" s="14"/>
      <c r="M12254" s="14"/>
      <c r="N12254" s="14"/>
      <c r="O12254" s="14"/>
      <c r="P12254" s="14"/>
    </row>
    <row r="12255" spans="9:16" x14ac:dyDescent="0.25">
      <c r="I12255" s="14"/>
      <c r="J12255" s="14"/>
      <c r="K12255" s="14"/>
      <c r="L12255" s="14"/>
      <c r="M12255" s="14"/>
      <c r="N12255" s="14"/>
      <c r="O12255" s="14"/>
      <c r="P12255" s="14"/>
    </row>
    <row r="12256" spans="9:16" x14ac:dyDescent="0.25">
      <c r="I12256" s="14"/>
      <c r="J12256" s="14"/>
      <c r="K12256" s="14"/>
      <c r="L12256" s="14"/>
      <c r="M12256" s="14"/>
      <c r="N12256" s="14"/>
      <c r="O12256" s="14"/>
      <c r="P12256" s="14"/>
    </row>
    <row r="12257" spans="9:16" x14ac:dyDescent="0.25">
      <c r="I12257" s="14"/>
      <c r="J12257" s="14"/>
      <c r="K12257" s="14"/>
      <c r="L12257" s="14"/>
      <c r="M12257" s="14"/>
      <c r="N12257" s="14"/>
      <c r="O12257" s="14"/>
      <c r="P12257" s="14"/>
    </row>
    <row r="12258" spans="9:16" x14ac:dyDescent="0.25">
      <c r="I12258" s="14"/>
      <c r="J12258" s="14"/>
      <c r="K12258" s="14"/>
      <c r="L12258" s="14"/>
      <c r="M12258" s="14"/>
      <c r="N12258" s="14"/>
      <c r="O12258" s="14"/>
      <c r="P12258" s="14"/>
    </row>
    <row r="12259" spans="9:16" x14ac:dyDescent="0.25">
      <c r="I12259" s="14"/>
      <c r="J12259" s="14"/>
      <c r="K12259" s="14"/>
      <c r="L12259" s="14"/>
      <c r="M12259" s="14"/>
      <c r="N12259" s="14"/>
      <c r="O12259" s="14"/>
      <c r="P12259" s="14"/>
    </row>
    <row r="12260" spans="9:16" x14ac:dyDescent="0.25">
      <c r="I12260" s="14"/>
      <c r="J12260" s="14"/>
      <c r="K12260" s="14"/>
      <c r="L12260" s="14"/>
      <c r="M12260" s="14"/>
      <c r="N12260" s="14"/>
      <c r="O12260" s="14"/>
      <c r="P12260" s="14"/>
    </row>
    <row r="12261" spans="9:16" x14ac:dyDescent="0.25">
      <c r="I12261" s="14"/>
      <c r="J12261" s="14"/>
      <c r="K12261" s="14"/>
      <c r="L12261" s="14"/>
      <c r="M12261" s="14"/>
      <c r="N12261" s="14"/>
      <c r="O12261" s="14"/>
      <c r="P12261" s="14"/>
    </row>
    <row r="12262" spans="9:16" x14ac:dyDescent="0.25">
      <c r="I12262" s="14"/>
      <c r="J12262" s="14"/>
      <c r="K12262" s="14"/>
      <c r="L12262" s="14"/>
      <c r="M12262" s="14"/>
      <c r="N12262" s="14"/>
      <c r="O12262" s="14"/>
      <c r="P12262" s="14"/>
    </row>
    <row r="12263" spans="9:16" x14ac:dyDescent="0.25">
      <c r="I12263" s="14"/>
      <c r="J12263" s="14"/>
      <c r="K12263" s="14"/>
      <c r="L12263" s="14"/>
      <c r="M12263" s="14"/>
      <c r="N12263" s="14"/>
      <c r="O12263" s="14"/>
      <c r="P12263" s="14"/>
    </row>
    <row r="12264" spans="9:16" x14ac:dyDescent="0.25">
      <c r="I12264" s="14"/>
      <c r="J12264" s="14"/>
      <c r="K12264" s="14"/>
      <c r="L12264" s="14"/>
      <c r="M12264" s="14"/>
      <c r="N12264" s="14"/>
      <c r="O12264" s="14"/>
      <c r="P12264" s="14"/>
    </row>
    <row r="12265" spans="9:16" x14ac:dyDescent="0.25">
      <c r="I12265" s="14"/>
      <c r="J12265" s="14"/>
      <c r="K12265" s="14"/>
      <c r="L12265" s="14"/>
      <c r="M12265" s="14"/>
      <c r="N12265" s="14"/>
      <c r="O12265" s="14"/>
      <c r="P12265" s="14"/>
    </row>
    <row r="12266" spans="9:16" x14ac:dyDescent="0.25">
      <c r="I12266" s="14"/>
      <c r="J12266" s="14"/>
      <c r="K12266" s="14"/>
      <c r="L12266" s="14"/>
      <c r="M12266" s="14"/>
      <c r="N12266" s="14"/>
      <c r="O12266" s="14"/>
      <c r="P12266" s="14"/>
    </row>
    <row r="12267" spans="9:16" x14ac:dyDescent="0.25">
      <c r="I12267" s="14"/>
      <c r="J12267" s="14"/>
      <c r="K12267" s="14"/>
      <c r="L12267" s="14"/>
      <c r="M12267" s="14"/>
      <c r="N12267" s="14"/>
      <c r="O12267" s="14"/>
      <c r="P12267" s="14"/>
    </row>
    <row r="12268" spans="9:16" x14ac:dyDescent="0.25">
      <c r="I12268" s="14"/>
      <c r="J12268" s="14"/>
      <c r="K12268" s="14"/>
      <c r="L12268" s="14"/>
      <c r="M12268" s="14"/>
      <c r="N12268" s="14"/>
      <c r="O12268" s="14"/>
      <c r="P12268" s="14"/>
    </row>
    <row r="12269" spans="9:16" x14ac:dyDescent="0.25">
      <c r="I12269" s="14"/>
      <c r="J12269" s="14"/>
      <c r="K12269" s="14"/>
      <c r="L12269" s="14"/>
      <c r="M12269" s="14"/>
      <c r="N12269" s="14"/>
      <c r="O12269" s="14"/>
      <c r="P12269" s="14"/>
    </row>
    <row r="12270" spans="9:16" x14ac:dyDescent="0.25">
      <c r="I12270" s="14"/>
      <c r="J12270" s="14"/>
      <c r="K12270" s="14"/>
      <c r="L12270" s="14"/>
      <c r="M12270" s="14"/>
      <c r="N12270" s="14"/>
      <c r="O12270" s="14"/>
      <c r="P12270" s="14"/>
    </row>
    <row r="12271" spans="9:16" x14ac:dyDescent="0.25">
      <c r="I12271" s="14"/>
      <c r="J12271" s="14"/>
      <c r="K12271" s="14"/>
      <c r="L12271" s="14"/>
      <c r="M12271" s="14"/>
      <c r="N12271" s="14"/>
      <c r="O12271" s="14"/>
      <c r="P12271" s="14"/>
    </row>
    <row r="12272" spans="9:16" x14ac:dyDescent="0.25">
      <c r="I12272" s="14"/>
      <c r="J12272" s="14"/>
      <c r="K12272" s="14"/>
      <c r="L12272" s="14"/>
      <c r="M12272" s="14"/>
      <c r="N12272" s="14"/>
      <c r="O12272" s="14"/>
      <c r="P12272" s="14"/>
    </row>
    <row r="12273" spans="9:16" x14ac:dyDescent="0.25">
      <c r="I12273" s="14"/>
      <c r="J12273" s="14"/>
      <c r="K12273" s="14"/>
      <c r="L12273" s="14"/>
      <c r="M12273" s="14"/>
      <c r="N12273" s="14"/>
      <c r="O12273" s="14"/>
      <c r="P12273" s="14"/>
    </row>
    <row r="12274" spans="9:16" x14ac:dyDescent="0.25">
      <c r="I12274" s="14"/>
      <c r="J12274" s="14"/>
      <c r="K12274" s="14"/>
      <c r="L12274" s="14"/>
      <c r="M12274" s="14"/>
      <c r="N12274" s="14"/>
      <c r="O12274" s="14"/>
      <c r="P12274" s="14"/>
    </row>
    <row r="12275" spans="9:16" x14ac:dyDescent="0.25">
      <c r="I12275" s="14"/>
      <c r="J12275" s="14"/>
      <c r="K12275" s="14"/>
      <c r="L12275" s="14"/>
      <c r="M12275" s="14"/>
      <c r="N12275" s="14"/>
      <c r="O12275" s="14"/>
      <c r="P12275" s="14"/>
    </row>
    <row r="12276" spans="9:16" x14ac:dyDescent="0.25">
      <c r="I12276" s="14"/>
      <c r="J12276" s="14"/>
      <c r="K12276" s="14"/>
      <c r="L12276" s="14"/>
      <c r="M12276" s="14"/>
      <c r="N12276" s="14"/>
      <c r="O12276" s="14"/>
      <c r="P12276" s="14"/>
    </row>
    <row r="12277" spans="9:16" x14ac:dyDescent="0.25">
      <c r="I12277" s="14"/>
      <c r="J12277" s="14"/>
      <c r="K12277" s="14"/>
      <c r="L12277" s="14"/>
      <c r="M12277" s="14"/>
      <c r="N12277" s="14"/>
      <c r="O12277" s="14"/>
      <c r="P12277" s="14"/>
    </row>
    <row r="12278" spans="9:16" x14ac:dyDescent="0.25">
      <c r="I12278" s="14"/>
      <c r="J12278" s="14"/>
      <c r="K12278" s="14"/>
      <c r="L12278" s="14"/>
      <c r="M12278" s="14"/>
      <c r="N12278" s="14"/>
      <c r="O12278" s="14"/>
      <c r="P12278" s="14"/>
    </row>
    <row r="12279" spans="9:16" x14ac:dyDescent="0.25">
      <c r="I12279" s="14"/>
      <c r="J12279" s="14"/>
      <c r="K12279" s="14"/>
      <c r="L12279" s="14"/>
      <c r="M12279" s="14"/>
      <c r="N12279" s="14"/>
      <c r="O12279" s="14"/>
      <c r="P12279" s="14"/>
    </row>
    <row r="12280" spans="9:16" x14ac:dyDescent="0.25">
      <c r="I12280" s="14"/>
      <c r="J12280" s="14"/>
      <c r="K12280" s="14"/>
      <c r="L12280" s="14"/>
      <c r="M12280" s="14"/>
      <c r="N12280" s="14"/>
      <c r="O12280" s="14"/>
      <c r="P12280" s="14"/>
    </row>
    <row r="12281" spans="9:16" x14ac:dyDescent="0.25">
      <c r="I12281" s="14"/>
      <c r="J12281" s="14"/>
      <c r="K12281" s="14"/>
      <c r="L12281" s="14"/>
      <c r="M12281" s="14"/>
      <c r="N12281" s="14"/>
      <c r="O12281" s="14"/>
      <c r="P12281" s="14"/>
    </row>
    <row r="12282" spans="9:16" x14ac:dyDescent="0.25">
      <c r="I12282" s="14"/>
      <c r="J12282" s="14"/>
      <c r="K12282" s="14"/>
      <c r="L12282" s="14"/>
      <c r="M12282" s="14"/>
      <c r="N12282" s="14"/>
      <c r="O12282" s="14"/>
      <c r="P12282" s="14"/>
    </row>
    <row r="12283" spans="9:16" x14ac:dyDescent="0.25">
      <c r="I12283" s="14"/>
      <c r="J12283" s="14"/>
      <c r="K12283" s="14"/>
      <c r="L12283" s="14"/>
      <c r="M12283" s="14"/>
      <c r="N12283" s="14"/>
      <c r="O12283" s="14"/>
      <c r="P12283" s="14"/>
    </row>
    <row r="12284" spans="9:16" x14ac:dyDescent="0.25">
      <c r="I12284" s="14"/>
      <c r="J12284" s="14"/>
      <c r="K12284" s="14"/>
      <c r="L12284" s="14"/>
      <c r="M12284" s="14"/>
      <c r="N12284" s="14"/>
      <c r="O12284" s="14"/>
      <c r="P12284" s="14"/>
    </row>
    <row r="12285" spans="9:16" x14ac:dyDescent="0.25">
      <c r="I12285" s="14"/>
      <c r="J12285" s="14"/>
      <c r="K12285" s="14"/>
      <c r="L12285" s="14"/>
      <c r="M12285" s="14"/>
      <c r="N12285" s="14"/>
      <c r="O12285" s="14"/>
      <c r="P12285" s="14"/>
    </row>
    <row r="12286" spans="9:16" x14ac:dyDescent="0.25">
      <c r="I12286" s="14"/>
      <c r="J12286" s="14"/>
      <c r="K12286" s="14"/>
      <c r="L12286" s="14"/>
      <c r="M12286" s="14"/>
      <c r="N12286" s="14"/>
      <c r="O12286" s="14"/>
      <c r="P12286" s="14"/>
    </row>
    <row r="12287" spans="9:16" x14ac:dyDescent="0.25">
      <c r="I12287" s="14"/>
      <c r="J12287" s="14"/>
      <c r="K12287" s="14"/>
      <c r="L12287" s="14"/>
      <c r="M12287" s="14"/>
      <c r="N12287" s="14"/>
      <c r="O12287" s="14"/>
      <c r="P12287" s="14"/>
    </row>
    <row r="12288" spans="9:16" x14ac:dyDescent="0.25">
      <c r="I12288" s="14"/>
      <c r="J12288" s="14"/>
      <c r="K12288" s="14"/>
      <c r="L12288" s="14"/>
      <c r="M12288" s="14"/>
      <c r="N12288" s="14"/>
      <c r="O12288" s="14"/>
      <c r="P12288" s="14"/>
    </row>
    <row r="12289" spans="9:16" x14ac:dyDescent="0.25">
      <c r="I12289" s="14"/>
      <c r="J12289" s="14"/>
      <c r="K12289" s="14"/>
      <c r="L12289" s="14"/>
      <c r="M12289" s="14"/>
      <c r="N12289" s="14"/>
      <c r="O12289" s="14"/>
      <c r="P12289" s="14"/>
    </row>
    <row r="12290" spans="9:16" x14ac:dyDescent="0.25">
      <c r="I12290" s="14"/>
      <c r="J12290" s="14"/>
      <c r="K12290" s="14"/>
      <c r="L12290" s="14"/>
      <c r="M12290" s="14"/>
      <c r="N12290" s="14"/>
      <c r="O12290" s="14"/>
      <c r="P12290" s="14"/>
    </row>
    <row r="12291" spans="9:16" x14ac:dyDescent="0.25">
      <c r="I12291" s="14"/>
      <c r="J12291" s="14"/>
      <c r="K12291" s="14"/>
      <c r="L12291" s="14"/>
      <c r="M12291" s="14"/>
      <c r="N12291" s="14"/>
      <c r="O12291" s="14"/>
      <c r="P12291" s="14"/>
    </row>
    <row r="12292" spans="9:16" x14ac:dyDescent="0.25">
      <c r="I12292" s="14"/>
      <c r="J12292" s="14"/>
      <c r="K12292" s="14"/>
      <c r="L12292" s="14"/>
      <c r="M12292" s="14"/>
      <c r="N12292" s="14"/>
      <c r="O12292" s="14"/>
      <c r="P12292" s="14"/>
    </row>
    <row r="12293" spans="9:16" x14ac:dyDescent="0.25">
      <c r="I12293" s="14"/>
      <c r="J12293" s="14"/>
      <c r="K12293" s="14"/>
      <c r="L12293" s="14"/>
      <c r="M12293" s="14"/>
      <c r="N12293" s="14"/>
      <c r="O12293" s="14"/>
      <c r="P12293" s="14"/>
    </row>
    <row r="12294" spans="9:16" x14ac:dyDescent="0.25">
      <c r="I12294" s="14"/>
      <c r="J12294" s="14"/>
      <c r="K12294" s="14"/>
      <c r="L12294" s="14"/>
      <c r="M12294" s="14"/>
      <c r="N12294" s="14"/>
      <c r="O12294" s="14"/>
      <c r="P12294" s="14"/>
    </row>
    <row r="12295" spans="9:16" x14ac:dyDescent="0.25">
      <c r="I12295" s="14"/>
      <c r="J12295" s="14"/>
      <c r="K12295" s="14"/>
      <c r="L12295" s="14"/>
      <c r="M12295" s="14"/>
      <c r="N12295" s="14"/>
      <c r="O12295" s="14"/>
      <c r="P12295" s="14"/>
    </row>
    <row r="12296" spans="9:16" x14ac:dyDescent="0.25">
      <c r="I12296" s="14"/>
      <c r="J12296" s="14"/>
      <c r="K12296" s="14"/>
      <c r="L12296" s="14"/>
      <c r="M12296" s="14"/>
      <c r="N12296" s="14"/>
      <c r="O12296" s="14"/>
      <c r="P12296" s="14"/>
    </row>
    <row r="12297" spans="9:16" x14ac:dyDescent="0.25">
      <c r="I12297" s="14"/>
      <c r="J12297" s="14"/>
      <c r="K12297" s="14"/>
      <c r="L12297" s="14"/>
      <c r="M12297" s="14"/>
      <c r="N12297" s="14"/>
      <c r="O12297" s="14"/>
      <c r="P12297" s="14"/>
    </row>
    <row r="12298" spans="9:16" x14ac:dyDescent="0.25">
      <c r="I12298" s="14"/>
      <c r="J12298" s="14"/>
      <c r="K12298" s="14"/>
      <c r="L12298" s="14"/>
      <c r="M12298" s="14"/>
      <c r="N12298" s="14"/>
      <c r="O12298" s="14"/>
      <c r="P12298" s="14"/>
    </row>
    <row r="12299" spans="9:16" x14ac:dyDescent="0.25">
      <c r="I12299" s="14"/>
      <c r="J12299" s="14"/>
      <c r="K12299" s="14"/>
      <c r="L12299" s="14"/>
      <c r="M12299" s="14"/>
      <c r="N12299" s="14"/>
      <c r="O12299" s="14"/>
      <c r="P12299" s="14"/>
    </row>
    <row r="12300" spans="9:16" x14ac:dyDescent="0.25">
      <c r="I12300" s="14"/>
      <c r="J12300" s="14"/>
      <c r="K12300" s="14"/>
      <c r="L12300" s="14"/>
      <c r="M12300" s="14"/>
      <c r="N12300" s="14"/>
      <c r="O12300" s="14"/>
      <c r="P12300" s="14"/>
    </row>
    <row r="12301" spans="9:16" x14ac:dyDescent="0.25">
      <c r="I12301" s="14"/>
      <c r="J12301" s="14"/>
      <c r="K12301" s="14"/>
      <c r="L12301" s="14"/>
      <c r="M12301" s="14"/>
      <c r="N12301" s="14"/>
      <c r="O12301" s="14"/>
      <c r="P12301" s="14"/>
    </row>
    <row r="12302" spans="9:16" x14ac:dyDescent="0.25">
      <c r="I12302" s="14"/>
      <c r="J12302" s="14"/>
      <c r="K12302" s="14"/>
      <c r="L12302" s="14"/>
      <c r="M12302" s="14"/>
      <c r="N12302" s="14"/>
      <c r="O12302" s="14"/>
      <c r="P12302" s="14"/>
    </row>
    <row r="12303" spans="9:16" x14ac:dyDescent="0.25">
      <c r="I12303" s="14"/>
      <c r="J12303" s="14"/>
      <c r="K12303" s="14"/>
      <c r="L12303" s="14"/>
      <c r="M12303" s="14"/>
      <c r="N12303" s="14"/>
      <c r="O12303" s="14"/>
      <c r="P12303" s="14"/>
    </row>
    <row r="12304" spans="9:16" x14ac:dyDescent="0.25">
      <c r="I12304" s="14"/>
      <c r="J12304" s="14"/>
      <c r="K12304" s="14"/>
      <c r="L12304" s="14"/>
      <c r="M12304" s="14"/>
      <c r="N12304" s="14"/>
      <c r="O12304" s="14"/>
      <c r="P12304" s="14"/>
    </row>
    <row r="12305" spans="9:16" x14ac:dyDescent="0.25">
      <c r="I12305" s="14"/>
      <c r="J12305" s="14"/>
      <c r="K12305" s="14"/>
      <c r="L12305" s="14"/>
      <c r="M12305" s="14"/>
      <c r="N12305" s="14"/>
      <c r="O12305" s="14"/>
      <c r="P12305" s="14"/>
    </row>
    <row r="12306" spans="9:16" x14ac:dyDescent="0.25">
      <c r="I12306" s="14"/>
      <c r="J12306" s="14"/>
      <c r="K12306" s="14"/>
      <c r="L12306" s="14"/>
      <c r="M12306" s="14"/>
      <c r="N12306" s="14"/>
      <c r="O12306" s="14"/>
      <c r="P12306" s="14"/>
    </row>
    <row r="12307" spans="9:16" x14ac:dyDescent="0.25">
      <c r="I12307" s="14"/>
      <c r="J12307" s="14"/>
      <c r="K12307" s="14"/>
      <c r="L12307" s="14"/>
      <c r="M12307" s="14"/>
      <c r="N12307" s="14"/>
      <c r="O12307" s="14"/>
      <c r="P12307" s="14"/>
    </row>
    <row r="12308" spans="9:16" x14ac:dyDescent="0.25">
      <c r="I12308" s="14"/>
      <c r="J12308" s="14"/>
      <c r="K12308" s="14"/>
      <c r="L12308" s="14"/>
      <c r="M12308" s="14"/>
      <c r="N12308" s="14"/>
      <c r="O12308" s="14"/>
      <c r="P12308" s="14"/>
    </row>
    <row r="12309" spans="9:16" x14ac:dyDescent="0.25">
      <c r="I12309" s="14"/>
      <c r="J12309" s="14"/>
      <c r="K12309" s="14"/>
      <c r="L12309" s="14"/>
      <c r="M12309" s="14"/>
      <c r="N12309" s="14"/>
      <c r="O12309" s="14"/>
      <c r="P12309" s="14"/>
    </row>
    <row r="12310" spans="9:16" x14ac:dyDescent="0.25">
      <c r="I12310" s="14"/>
      <c r="J12310" s="14"/>
      <c r="K12310" s="14"/>
      <c r="L12310" s="14"/>
      <c r="M12310" s="14"/>
      <c r="N12310" s="14"/>
      <c r="O12310" s="14"/>
      <c r="P12310" s="14"/>
    </row>
    <row r="12311" spans="9:16" x14ac:dyDescent="0.25">
      <c r="I12311" s="14"/>
      <c r="J12311" s="14"/>
      <c r="K12311" s="14"/>
      <c r="L12311" s="14"/>
      <c r="M12311" s="14"/>
      <c r="N12311" s="14"/>
      <c r="O12311" s="14"/>
      <c r="P12311" s="14"/>
    </row>
    <row r="12312" spans="9:16" x14ac:dyDescent="0.25">
      <c r="I12312" s="14"/>
      <c r="J12312" s="14"/>
      <c r="K12312" s="14"/>
      <c r="L12312" s="14"/>
      <c r="M12312" s="14"/>
      <c r="N12312" s="14"/>
      <c r="O12312" s="14"/>
      <c r="P12312" s="14"/>
    </row>
    <row r="12313" spans="9:16" x14ac:dyDescent="0.25">
      <c r="I12313" s="14"/>
      <c r="J12313" s="14"/>
      <c r="K12313" s="14"/>
      <c r="L12313" s="14"/>
      <c r="M12313" s="14"/>
      <c r="N12313" s="14"/>
      <c r="O12313" s="14"/>
      <c r="P12313" s="14"/>
    </row>
    <row r="12314" spans="9:16" x14ac:dyDescent="0.25">
      <c r="I12314" s="14"/>
      <c r="J12314" s="14"/>
      <c r="K12314" s="14"/>
      <c r="L12314" s="14"/>
      <c r="M12314" s="14"/>
      <c r="N12314" s="14"/>
      <c r="O12314" s="14"/>
      <c r="P12314" s="14"/>
    </row>
    <row r="12315" spans="9:16" x14ac:dyDescent="0.25">
      <c r="I12315" s="14"/>
      <c r="J12315" s="14"/>
      <c r="K12315" s="14"/>
      <c r="L12315" s="14"/>
      <c r="M12315" s="14"/>
      <c r="N12315" s="14"/>
      <c r="O12315" s="14"/>
      <c r="P12315" s="14"/>
    </row>
    <row r="12316" spans="9:16" x14ac:dyDescent="0.25">
      <c r="I12316" s="14"/>
      <c r="J12316" s="14"/>
      <c r="K12316" s="14"/>
      <c r="L12316" s="14"/>
      <c r="M12316" s="14"/>
      <c r="N12316" s="14"/>
      <c r="O12316" s="14"/>
      <c r="P12316" s="14"/>
    </row>
    <row r="12317" spans="9:16" x14ac:dyDescent="0.25">
      <c r="I12317" s="14"/>
      <c r="J12317" s="14"/>
      <c r="K12317" s="14"/>
      <c r="L12317" s="14"/>
      <c r="M12317" s="14"/>
      <c r="N12317" s="14"/>
      <c r="O12317" s="14"/>
      <c r="P12317" s="14"/>
    </row>
    <row r="12318" spans="9:16" x14ac:dyDescent="0.25">
      <c r="I12318" s="14"/>
      <c r="J12318" s="14"/>
      <c r="K12318" s="14"/>
      <c r="L12318" s="14"/>
      <c r="M12318" s="14"/>
      <c r="N12318" s="14"/>
      <c r="O12318" s="14"/>
      <c r="P12318" s="14"/>
    </row>
    <row r="12319" spans="9:16" x14ac:dyDescent="0.25">
      <c r="I12319" s="14"/>
      <c r="J12319" s="14"/>
      <c r="K12319" s="14"/>
      <c r="L12319" s="14"/>
      <c r="M12319" s="14"/>
      <c r="N12319" s="14"/>
      <c r="O12319" s="14"/>
      <c r="P12319" s="14"/>
    </row>
    <row r="12320" spans="9:16" x14ac:dyDescent="0.25">
      <c r="I12320" s="14"/>
      <c r="J12320" s="14"/>
      <c r="K12320" s="14"/>
      <c r="L12320" s="14"/>
      <c r="M12320" s="14"/>
      <c r="N12320" s="14"/>
      <c r="O12320" s="14"/>
      <c r="P12320" s="14"/>
    </row>
    <row r="12321" spans="9:16" x14ac:dyDescent="0.25">
      <c r="I12321" s="14"/>
      <c r="J12321" s="14"/>
      <c r="K12321" s="14"/>
      <c r="L12321" s="14"/>
      <c r="M12321" s="14"/>
      <c r="N12321" s="14"/>
      <c r="O12321" s="14"/>
      <c r="P12321" s="14"/>
    </row>
    <row r="12322" spans="9:16" x14ac:dyDescent="0.25">
      <c r="I12322" s="14"/>
      <c r="J12322" s="14"/>
      <c r="K12322" s="14"/>
      <c r="L12322" s="14"/>
      <c r="M12322" s="14"/>
      <c r="N12322" s="14"/>
      <c r="O12322" s="14"/>
      <c r="P12322" s="14"/>
    </row>
    <row r="12323" spans="9:16" x14ac:dyDescent="0.25">
      <c r="I12323" s="14"/>
      <c r="J12323" s="14"/>
      <c r="K12323" s="14"/>
      <c r="L12323" s="14"/>
      <c r="M12323" s="14"/>
      <c r="N12323" s="14"/>
      <c r="O12323" s="14"/>
      <c r="P12323" s="14"/>
    </row>
    <row r="12324" spans="9:16" x14ac:dyDescent="0.25">
      <c r="I12324" s="14"/>
      <c r="J12324" s="14"/>
      <c r="K12324" s="14"/>
      <c r="L12324" s="14"/>
      <c r="M12324" s="14"/>
      <c r="N12324" s="14"/>
      <c r="O12324" s="14"/>
      <c r="P12324" s="14"/>
    </row>
    <row r="12325" spans="9:16" x14ac:dyDescent="0.25">
      <c r="I12325" s="14"/>
      <c r="J12325" s="14"/>
      <c r="K12325" s="14"/>
      <c r="L12325" s="14"/>
      <c r="M12325" s="14"/>
      <c r="N12325" s="14"/>
      <c r="O12325" s="14"/>
      <c r="P12325" s="14"/>
    </row>
    <row r="12326" spans="9:16" x14ac:dyDescent="0.25">
      <c r="I12326" s="14"/>
      <c r="J12326" s="14"/>
      <c r="K12326" s="14"/>
      <c r="L12326" s="14"/>
      <c r="M12326" s="14"/>
      <c r="N12326" s="14"/>
      <c r="O12326" s="14"/>
      <c r="P12326" s="14"/>
    </row>
    <row r="12327" spans="9:16" x14ac:dyDescent="0.25">
      <c r="I12327" s="14"/>
      <c r="J12327" s="14"/>
      <c r="K12327" s="14"/>
      <c r="L12327" s="14"/>
      <c r="M12327" s="14"/>
      <c r="N12327" s="14"/>
      <c r="O12327" s="14"/>
      <c r="P12327" s="14"/>
    </row>
    <row r="12328" spans="9:16" x14ac:dyDescent="0.25">
      <c r="I12328" s="14"/>
      <c r="J12328" s="14"/>
      <c r="K12328" s="14"/>
      <c r="L12328" s="14"/>
      <c r="M12328" s="14"/>
      <c r="N12328" s="14"/>
      <c r="O12328" s="14"/>
      <c r="P12328" s="14"/>
    </row>
    <row r="12329" spans="9:16" x14ac:dyDescent="0.25">
      <c r="I12329" s="14"/>
      <c r="J12329" s="14"/>
      <c r="K12329" s="14"/>
      <c r="L12329" s="14"/>
      <c r="M12329" s="14"/>
      <c r="N12329" s="14"/>
      <c r="O12329" s="14"/>
      <c r="P12329" s="14"/>
    </row>
    <row r="12330" spans="9:16" x14ac:dyDescent="0.25">
      <c r="I12330" s="14"/>
      <c r="J12330" s="14"/>
      <c r="K12330" s="14"/>
      <c r="L12330" s="14"/>
      <c r="M12330" s="14"/>
      <c r="N12330" s="14"/>
      <c r="O12330" s="14"/>
      <c r="P12330" s="14"/>
    </row>
    <row r="12331" spans="9:16" x14ac:dyDescent="0.25">
      <c r="I12331" s="14"/>
      <c r="J12331" s="14"/>
      <c r="K12331" s="14"/>
      <c r="L12331" s="14"/>
      <c r="M12331" s="14"/>
      <c r="N12331" s="14"/>
      <c r="O12331" s="14"/>
      <c r="P12331" s="14"/>
    </row>
    <row r="12332" spans="9:16" x14ac:dyDescent="0.25">
      <c r="I12332" s="14"/>
      <c r="J12332" s="14"/>
      <c r="K12332" s="14"/>
      <c r="L12332" s="14"/>
      <c r="M12332" s="14"/>
      <c r="N12332" s="14"/>
      <c r="O12332" s="14"/>
      <c r="P12332" s="14"/>
    </row>
    <row r="12333" spans="9:16" x14ac:dyDescent="0.25">
      <c r="I12333" s="14"/>
      <c r="J12333" s="14"/>
      <c r="K12333" s="14"/>
      <c r="L12333" s="14"/>
      <c r="M12333" s="14"/>
      <c r="N12333" s="14"/>
      <c r="O12333" s="14"/>
      <c r="P12333" s="14"/>
    </row>
    <row r="12334" spans="9:16" x14ac:dyDescent="0.25">
      <c r="I12334" s="14"/>
      <c r="J12334" s="14"/>
      <c r="K12334" s="14"/>
      <c r="L12334" s="14"/>
      <c r="M12334" s="14"/>
      <c r="N12334" s="14"/>
      <c r="O12334" s="14"/>
      <c r="P12334" s="14"/>
    </row>
    <row r="12335" spans="9:16" x14ac:dyDescent="0.25">
      <c r="I12335" s="14"/>
      <c r="J12335" s="14"/>
      <c r="K12335" s="14"/>
      <c r="L12335" s="14"/>
      <c r="M12335" s="14"/>
      <c r="N12335" s="14"/>
      <c r="O12335" s="14"/>
      <c r="P12335" s="14"/>
    </row>
    <row r="12336" spans="9:16" x14ac:dyDescent="0.25">
      <c r="I12336" s="14"/>
      <c r="J12336" s="14"/>
      <c r="K12336" s="14"/>
      <c r="L12336" s="14"/>
      <c r="M12336" s="14"/>
      <c r="N12336" s="14"/>
      <c r="O12336" s="14"/>
      <c r="P12336" s="14"/>
    </row>
    <row r="12337" spans="9:16" x14ac:dyDescent="0.25">
      <c r="I12337" s="14"/>
      <c r="J12337" s="14"/>
      <c r="K12337" s="14"/>
      <c r="L12337" s="14"/>
      <c r="M12337" s="14"/>
      <c r="N12337" s="14"/>
      <c r="O12337" s="14"/>
      <c r="P12337" s="14"/>
    </row>
    <row r="12338" spans="9:16" x14ac:dyDescent="0.25">
      <c r="I12338" s="14"/>
      <c r="J12338" s="14"/>
      <c r="K12338" s="14"/>
      <c r="L12338" s="14"/>
      <c r="M12338" s="14"/>
      <c r="N12338" s="14"/>
      <c r="O12338" s="14"/>
      <c r="P12338" s="14"/>
    </row>
    <row r="12339" spans="9:16" x14ac:dyDescent="0.25">
      <c r="I12339" s="14"/>
      <c r="J12339" s="14"/>
      <c r="K12339" s="14"/>
      <c r="L12339" s="14"/>
      <c r="M12339" s="14"/>
      <c r="N12339" s="14"/>
      <c r="O12339" s="14"/>
      <c r="P12339" s="14"/>
    </row>
    <row r="12340" spans="9:16" x14ac:dyDescent="0.25">
      <c r="I12340" s="14"/>
      <c r="J12340" s="14"/>
      <c r="K12340" s="14"/>
      <c r="L12340" s="14"/>
      <c r="M12340" s="14"/>
      <c r="N12340" s="14"/>
      <c r="O12340" s="14"/>
      <c r="P12340" s="14"/>
    </row>
    <row r="12341" spans="9:16" x14ac:dyDescent="0.25">
      <c r="I12341" s="14"/>
      <c r="J12341" s="14"/>
      <c r="K12341" s="14"/>
      <c r="L12341" s="14"/>
      <c r="M12341" s="14"/>
      <c r="N12341" s="14"/>
      <c r="O12341" s="14"/>
      <c r="P12341" s="14"/>
    </row>
    <row r="12342" spans="9:16" x14ac:dyDescent="0.25">
      <c r="I12342" s="14"/>
      <c r="J12342" s="14"/>
      <c r="K12342" s="14"/>
      <c r="L12342" s="14"/>
      <c r="M12342" s="14"/>
      <c r="N12342" s="14"/>
      <c r="O12342" s="14"/>
      <c r="P12342" s="14"/>
    </row>
    <row r="12343" spans="9:16" x14ac:dyDescent="0.25">
      <c r="I12343" s="14"/>
      <c r="J12343" s="14"/>
      <c r="K12343" s="14"/>
      <c r="L12343" s="14"/>
      <c r="M12343" s="14"/>
      <c r="N12343" s="14"/>
      <c r="O12343" s="14"/>
      <c r="P12343" s="14"/>
    </row>
    <row r="12344" spans="9:16" x14ac:dyDescent="0.25">
      <c r="I12344" s="14"/>
      <c r="J12344" s="14"/>
      <c r="K12344" s="14"/>
      <c r="L12344" s="14"/>
      <c r="M12344" s="14"/>
      <c r="N12344" s="14"/>
      <c r="O12344" s="14"/>
      <c r="P12344" s="14"/>
    </row>
    <row r="12345" spans="9:16" x14ac:dyDescent="0.25">
      <c r="I12345" s="14"/>
      <c r="J12345" s="14"/>
      <c r="K12345" s="14"/>
      <c r="L12345" s="14"/>
      <c r="M12345" s="14"/>
      <c r="N12345" s="14"/>
      <c r="O12345" s="14"/>
      <c r="P12345" s="14"/>
    </row>
    <row r="12346" spans="9:16" x14ac:dyDescent="0.25">
      <c r="I12346" s="14"/>
      <c r="J12346" s="14"/>
      <c r="K12346" s="14"/>
      <c r="L12346" s="14"/>
      <c r="M12346" s="14"/>
      <c r="N12346" s="14"/>
      <c r="O12346" s="14"/>
      <c r="P12346" s="14"/>
    </row>
    <row r="12347" spans="9:16" x14ac:dyDescent="0.25">
      <c r="I12347" s="14"/>
      <c r="J12347" s="14"/>
      <c r="K12347" s="14"/>
      <c r="L12347" s="14"/>
      <c r="M12347" s="14"/>
      <c r="N12347" s="14"/>
      <c r="O12347" s="14"/>
      <c r="P12347" s="14"/>
    </row>
    <row r="12348" spans="9:16" x14ac:dyDescent="0.25">
      <c r="I12348" s="14"/>
      <c r="J12348" s="14"/>
      <c r="K12348" s="14"/>
      <c r="L12348" s="14"/>
      <c r="M12348" s="14"/>
      <c r="N12348" s="14"/>
      <c r="O12348" s="14"/>
      <c r="P12348" s="14"/>
    </row>
    <row r="12349" spans="9:16" x14ac:dyDescent="0.25">
      <c r="I12349" s="14"/>
      <c r="J12349" s="14"/>
      <c r="K12349" s="14"/>
      <c r="L12349" s="14"/>
      <c r="M12349" s="14"/>
      <c r="N12349" s="14"/>
      <c r="O12349" s="14"/>
      <c r="P12349" s="14"/>
    </row>
    <row r="12350" spans="9:16" x14ac:dyDescent="0.25">
      <c r="I12350" s="14"/>
      <c r="J12350" s="14"/>
      <c r="K12350" s="14"/>
      <c r="L12350" s="14"/>
      <c r="M12350" s="14"/>
      <c r="N12350" s="14"/>
      <c r="O12350" s="14"/>
      <c r="P12350" s="14"/>
    </row>
    <row r="12351" spans="9:16" x14ac:dyDescent="0.25">
      <c r="I12351" s="14"/>
      <c r="J12351" s="14"/>
      <c r="K12351" s="14"/>
      <c r="L12351" s="14"/>
      <c r="M12351" s="14"/>
      <c r="N12351" s="14"/>
      <c r="O12351" s="14"/>
      <c r="P12351" s="14"/>
    </row>
    <row r="12352" spans="9:16" x14ac:dyDescent="0.25">
      <c r="I12352" s="14"/>
      <c r="J12352" s="14"/>
      <c r="K12352" s="14"/>
      <c r="L12352" s="14"/>
      <c r="M12352" s="14"/>
      <c r="N12352" s="14"/>
      <c r="O12352" s="14"/>
      <c r="P12352" s="14"/>
    </row>
    <row r="12353" spans="9:16" x14ac:dyDescent="0.25">
      <c r="I12353" s="14"/>
      <c r="J12353" s="14"/>
      <c r="K12353" s="14"/>
      <c r="L12353" s="14"/>
      <c r="M12353" s="14"/>
      <c r="N12353" s="14"/>
      <c r="O12353" s="14"/>
      <c r="P12353" s="14"/>
    </row>
    <row r="12354" spans="9:16" x14ac:dyDescent="0.25">
      <c r="I12354" s="14"/>
      <c r="J12354" s="14"/>
      <c r="K12354" s="14"/>
      <c r="L12354" s="14"/>
      <c r="M12354" s="14"/>
      <c r="N12354" s="14"/>
      <c r="O12354" s="14"/>
      <c r="P12354" s="14"/>
    </row>
    <row r="12355" spans="9:16" x14ac:dyDescent="0.25">
      <c r="I12355" s="14"/>
      <c r="J12355" s="14"/>
      <c r="K12355" s="14"/>
      <c r="L12355" s="14"/>
      <c r="M12355" s="14"/>
      <c r="N12355" s="14"/>
      <c r="O12355" s="14"/>
      <c r="P12355" s="14"/>
    </row>
    <row r="12356" spans="9:16" x14ac:dyDescent="0.25">
      <c r="I12356" s="14"/>
      <c r="J12356" s="14"/>
      <c r="K12356" s="14"/>
      <c r="L12356" s="14"/>
      <c r="M12356" s="14"/>
      <c r="N12356" s="14"/>
      <c r="O12356" s="14"/>
      <c r="P12356" s="14"/>
    </row>
    <row r="12357" spans="9:16" x14ac:dyDescent="0.25">
      <c r="I12357" s="14"/>
      <c r="J12357" s="14"/>
      <c r="K12357" s="14"/>
      <c r="L12357" s="14"/>
      <c r="M12357" s="14"/>
      <c r="N12357" s="14"/>
      <c r="O12357" s="14"/>
      <c r="P12357" s="14"/>
    </row>
    <row r="12358" spans="9:16" x14ac:dyDescent="0.25">
      <c r="I12358" s="14"/>
      <c r="J12358" s="14"/>
      <c r="K12358" s="14"/>
      <c r="L12358" s="14"/>
      <c r="M12358" s="14"/>
      <c r="N12358" s="14"/>
      <c r="O12358" s="14"/>
      <c r="P12358" s="14"/>
    </row>
    <row r="12359" spans="9:16" x14ac:dyDescent="0.25">
      <c r="I12359" s="14"/>
      <c r="J12359" s="14"/>
      <c r="K12359" s="14"/>
      <c r="L12359" s="14"/>
      <c r="M12359" s="14"/>
      <c r="N12359" s="14"/>
      <c r="O12359" s="14"/>
      <c r="P12359" s="14"/>
    </row>
    <row r="12360" spans="9:16" x14ac:dyDescent="0.25">
      <c r="I12360" s="14"/>
      <c r="J12360" s="14"/>
      <c r="K12360" s="14"/>
      <c r="L12360" s="14"/>
      <c r="M12360" s="14"/>
      <c r="N12360" s="14"/>
      <c r="O12360" s="14"/>
      <c r="P12360" s="14"/>
    </row>
    <row r="12361" spans="9:16" x14ac:dyDescent="0.25">
      <c r="I12361" s="14"/>
      <c r="J12361" s="14"/>
      <c r="K12361" s="14"/>
      <c r="L12361" s="14"/>
      <c r="M12361" s="14"/>
      <c r="N12361" s="14"/>
      <c r="O12361" s="14"/>
      <c r="P12361" s="14"/>
    </row>
    <row r="12362" spans="9:16" x14ac:dyDescent="0.25">
      <c r="I12362" s="14"/>
      <c r="J12362" s="14"/>
      <c r="K12362" s="14"/>
      <c r="L12362" s="14"/>
      <c r="M12362" s="14"/>
      <c r="N12362" s="14"/>
      <c r="O12362" s="14"/>
      <c r="P12362" s="14"/>
    </row>
    <row r="12363" spans="9:16" x14ac:dyDescent="0.25">
      <c r="I12363" s="14"/>
      <c r="J12363" s="14"/>
      <c r="K12363" s="14"/>
      <c r="L12363" s="14"/>
      <c r="M12363" s="14"/>
      <c r="N12363" s="14"/>
      <c r="O12363" s="14"/>
      <c r="P12363" s="14"/>
    </row>
    <row r="12364" spans="9:16" x14ac:dyDescent="0.25">
      <c r="I12364" s="14"/>
      <c r="J12364" s="14"/>
      <c r="K12364" s="14"/>
      <c r="L12364" s="14"/>
      <c r="M12364" s="14"/>
      <c r="N12364" s="14"/>
      <c r="O12364" s="14"/>
      <c r="P12364" s="14"/>
    </row>
    <row r="12365" spans="9:16" x14ac:dyDescent="0.25">
      <c r="I12365" s="14"/>
      <c r="J12365" s="14"/>
      <c r="K12365" s="14"/>
      <c r="L12365" s="14"/>
      <c r="M12365" s="14"/>
      <c r="N12365" s="14"/>
      <c r="O12365" s="14"/>
      <c r="P12365" s="14"/>
    </row>
    <row r="12366" spans="9:16" x14ac:dyDescent="0.25">
      <c r="I12366" s="14"/>
      <c r="J12366" s="14"/>
      <c r="K12366" s="14"/>
      <c r="L12366" s="14"/>
      <c r="M12366" s="14"/>
      <c r="N12366" s="14"/>
      <c r="O12366" s="14"/>
      <c r="P12366" s="14"/>
    </row>
    <row r="12367" spans="9:16" x14ac:dyDescent="0.25">
      <c r="I12367" s="14"/>
      <c r="J12367" s="14"/>
      <c r="K12367" s="14"/>
      <c r="L12367" s="14"/>
      <c r="M12367" s="14"/>
      <c r="N12367" s="14"/>
      <c r="O12367" s="14"/>
      <c r="P12367" s="14"/>
    </row>
    <row r="12368" spans="9:16" x14ac:dyDescent="0.25">
      <c r="I12368" s="14"/>
      <c r="J12368" s="14"/>
      <c r="K12368" s="14"/>
      <c r="L12368" s="14"/>
      <c r="M12368" s="14"/>
      <c r="N12368" s="14"/>
      <c r="O12368" s="14"/>
      <c r="P12368" s="14"/>
    </row>
    <row r="12369" spans="9:16" x14ac:dyDescent="0.25">
      <c r="I12369" s="14"/>
      <c r="J12369" s="14"/>
      <c r="K12369" s="14"/>
      <c r="L12369" s="14"/>
      <c r="M12369" s="14"/>
      <c r="N12369" s="14"/>
      <c r="O12369" s="14"/>
      <c r="P12369" s="14"/>
    </row>
    <row r="12370" spans="9:16" x14ac:dyDescent="0.25">
      <c r="I12370" s="14"/>
      <c r="J12370" s="14"/>
      <c r="K12370" s="14"/>
      <c r="L12370" s="14"/>
      <c r="M12370" s="14"/>
      <c r="N12370" s="14"/>
      <c r="O12370" s="14"/>
      <c r="P12370" s="14"/>
    </row>
    <row r="12371" spans="9:16" x14ac:dyDescent="0.25">
      <c r="I12371" s="14"/>
      <c r="J12371" s="14"/>
      <c r="K12371" s="14"/>
      <c r="L12371" s="14"/>
      <c r="M12371" s="14"/>
      <c r="N12371" s="14"/>
      <c r="O12371" s="14"/>
      <c r="P12371" s="14"/>
    </row>
    <row r="12372" spans="9:16" x14ac:dyDescent="0.25">
      <c r="I12372" s="14"/>
      <c r="J12372" s="14"/>
      <c r="K12372" s="14"/>
      <c r="L12372" s="14"/>
      <c r="M12372" s="14"/>
      <c r="N12372" s="14"/>
      <c r="O12372" s="14"/>
      <c r="P12372" s="14"/>
    </row>
    <row r="12373" spans="9:16" x14ac:dyDescent="0.25">
      <c r="I12373" s="14"/>
      <c r="J12373" s="14"/>
      <c r="K12373" s="14"/>
      <c r="L12373" s="14"/>
      <c r="M12373" s="14"/>
      <c r="N12373" s="14"/>
      <c r="O12373" s="14"/>
      <c r="P12373" s="14"/>
    </row>
    <row r="12374" spans="9:16" x14ac:dyDescent="0.25">
      <c r="I12374" s="14"/>
      <c r="J12374" s="14"/>
      <c r="K12374" s="14"/>
      <c r="L12374" s="14"/>
      <c r="M12374" s="14"/>
      <c r="N12374" s="14"/>
      <c r="O12374" s="14"/>
      <c r="P12374" s="14"/>
    </row>
    <row r="12375" spans="9:16" x14ac:dyDescent="0.25">
      <c r="I12375" s="14"/>
      <c r="J12375" s="14"/>
      <c r="K12375" s="14"/>
      <c r="L12375" s="14"/>
      <c r="M12375" s="14"/>
      <c r="N12375" s="14"/>
      <c r="O12375" s="14"/>
      <c r="P12375" s="14"/>
    </row>
    <row r="12376" spans="9:16" x14ac:dyDescent="0.25">
      <c r="I12376" s="14"/>
      <c r="J12376" s="14"/>
      <c r="K12376" s="14"/>
      <c r="L12376" s="14"/>
      <c r="M12376" s="14"/>
      <c r="N12376" s="14"/>
      <c r="O12376" s="14"/>
      <c r="P12376" s="14"/>
    </row>
    <row r="12377" spans="9:16" x14ac:dyDescent="0.25">
      <c r="I12377" s="14"/>
      <c r="J12377" s="14"/>
      <c r="K12377" s="14"/>
      <c r="L12377" s="14"/>
      <c r="M12377" s="14"/>
      <c r="N12377" s="14"/>
      <c r="O12377" s="14"/>
      <c r="P12377" s="14"/>
    </row>
    <row r="12378" spans="9:16" x14ac:dyDescent="0.25">
      <c r="I12378" s="14"/>
      <c r="J12378" s="14"/>
      <c r="K12378" s="14"/>
      <c r="L12378" s="14"/>
      <c r="M12378" s="14"/>
      <c r="N12378" s="14"/>
      <c r="O12378" s="14"/>
      <c r="P12378" s="14"/>
    </row>
    <row r="12379" spans="9:16" x14ac:dyDescent="0.25">
      <c r="I12379" s="14"/>
      <c r="J12379" s="14"/>
      <c r="K12379" s="14"/>
      <c r="L12379" s="14"/>
      <c r="M12379" s="14"/>
      <c r="N12379" s="14"/>
      <c r="O12379" s="14"/>
      <c r="P12379" s="14"/>
    </row>
    <row r="12380" spans="9:16" x14ac:dyDescent="0.25">
      <c r="I12380" s="14"/>
      <c r="J12380" s="14"/>
      <c r="K12380" s="14"/>
      <c r="L12380" s="14"/>
      <c r="M12380" s="14"/>
      <c r="N12380" s="14"/>
      <c r="O12380" s="14"/>
      <c r="P12380" s="14"/>
    </row>
    <row r="12381" spans="9:16" x14ac:dyDescent="0.25">
      <c r="I12381" s="14"/>
      <c r="J12381" s="14"/>
      <c r="K12381" s="14"/>
      <c r="L12381" s="14"/>
      <c r="M12381" s="14"/>
      <c r="N12381" s="14"/>
      <c r="O12381" s="14"/>
      <c r="P12381" s="14"/>
    </row>
    <row r="12382" spans="9:16" x14ac:dyDescent="0.25">
      <c r="I12382" s="14"/>
      <c r="J12382" s="14"/>
      <c r="K12382" s="14"/>
      <c r="L12382" s="14"/>
      <c r="M12382" s="14"/>
      <c r="N12382" s="14"/>
      <c r="O12382" s="14"/>
      <c r="P12382" s="14"/>
    </row>
    <row r="12383" spans="9:16" x14ac:dyDescent="0.25">
      <c r="I12383" s="14"/>
      <c r="J12383" s="14"/>
      <c r="K12383" s="14"/>
      <c r="L12383" s="14"/>
      <c r="M12383" s="14"/>
      <c r="N12383" s="14"/>
      <c r="O12383" s="14"/>
      <c r="P12383" s="14"/>
    </row>
    <row r="12384" spans="9:16" x14ac:dyDescent="0.25">
      <c r="I12384" s="14"/>
      <c r="J12384" s="14"/>
      <c r="K12384" s="14"/>
      <c r="L12384" s="14"/>
      <c r="M12384" s="14"/>
      <c r="N12384" s="14"/>
      <c r="O12384" s="14"/>
      <c r="P12384" s="14"/>
    </row>
    <row r="12385" spans="9:16" x14ac:dyDescent="0.25">
      <c r="I12385" s="14"/>
      <c r="J12385" s="14"/>
      <c r="K12385" s="14"/>
      <c r="L12385" s="14"/>
      <c r="M12385" s="14"/>
      <c r="N12385" s="14"/>
      <c r="O12385" s="14"/>
      <c r="P12385" s="14"/>
    </row>
    <row r="12386" spans="9:16" x14ac:dyDescent="0.25">
      <c r="I12386" s="14"/>
      <c r="J12386" s="14"/>
      <c r="K12386" s="14"/>
      <c r="L12386" s="14"/>
      <c r="M12386" s="14"/>
      <c r="N12386" s="14"/>
      <c r="O12386" s="14"/>
      <c r="P12386" s="14"/>
    </row>
    <row r="12387" spans="9:16" x14ac:dyDescent="0.25">
      <c r="I12387" s="14"/>
      <c r="J12387" s="14"/>
      <c r="K12387" s="14"/>
      <c r="L12387" s="14"/>
      <c r="M12387" s="14"/>
      <c r="N12387" s="14"/>
      <c r="O12387" s="14"/>
      <c r="P12387" s="14"/>
    </row>
    <row r="12388" spans="9:16" x14ac:dyDescent="0.25">
      <c r="I12388" s="14"/>
      <c r="J12388" s="14"/>
      <c r="K12388" s="14"/>
      <c r="L12388" s="14"/>
      <c r="M12388" s="14"/>
      <c r="N12388" s="14"/>
      <c r="O12388" s="14"/>
      <c r="P12388" s="14"/>
    </row>
    <row r="12389" spans="9:16" x14ac:dyDescent="0.25">
      <c r="I12389" s="14"/>
      <c r="J12389" s="14"/>
      <c r="K12389" s="14"/>
      <c r="L12389" s="14"/>
      <c r="M12389" s="14"/>
      <c r="N12389" s="14"/>
      <c r="O12389" s="14"/>
      <c r="P12389" s="14"/>
    </row>
    <row r="12390" spans="9:16" x14ac:dyDescent="0.25">
      <c r="I12390" s="14"/>
      <c r="J12390" s="14"/>
      <c r="K12390" s="14"/>
      <c r="L12390" s="14"/>
      <c r="M12390" s="14"/>
      <c r="N12390" s="14"/>
      <c r="O12390" s="14"/>
      <c r="P12390" s="14"/>
    </row>
    <row r="12391" spans="9:16" x14ac:dyDescent="0.25">
      <c r="I12391" s="14"/>
      <c r="J12391" s="14"/>
      <c r="K12391" s="14"/>
      <c r="L12391" s="14"/>
      <c r="M12391" s="14"/>
      <c r="N12391" s="14"/>
      <c r="O12391" s="14"/>
      <c r="P12391" s="14"/>
    </row>
    <row r="12392" spans="9:16" x14ac:dyDescent="0.25">
      <c r="I12392" s="14"/>
      <c r="J12392" s="14"/>
      <c r="K12392" s="14"/>
      <c r="L12392" s="14"/>
      <c r="M12392" s="14"/>
      <c r="N12392" s="14"/>
      <c r="O12392" s="14"/>
      <c r="P12392" s="14"/>
    </row>
    <row r="12393" spans="9:16" x14ac:dyDescent="0.25">
      <c r="I12393" s="14"/>
      <c r="J12393" s="14"/>
      <c r="K12393" s="14"/>
      <c r="L12393" s="14"/>
      <c r="M12393" s="14"/>
      <c r="N12393" s="14"/>
      <c r="O12393" s="14"/>
      <c r="P12393" s="14"/>
    </row>
    <row r="12394" spans="9:16" x14ac:dyDescent="0.25">
      <c r="I12394" s="14"/>
      <c r="J12394" s="14"/>
      <c r="K12394" s="14"/>
      <c r="L12394" s="14"/>
      <c r="M12394" s="14"/>
      <c r="N12394" s="14"/>
      <c r="O12394" s="14"/>
      <c r="P12394" s="14"/>
    </row>
    <row r="12395" spans="9:16" x14ac:dyDescent="0.25">
      <c r="I12395" s="14"/>
      <c r="J12395" s="14"/>
      <c r="K12395" s="14"/>
      <c r="L12395" s="14"/>
      <c r="M12395" s="14"/>
      <c r="N12395" s="14"/>
      <c r="O12395" s="14"/>
      <c r="P12395" s="14"/>
    </row>
    <row r="12396" spans="9:16" x14ac:dyDescent="0.25">
      <c r="I12396" s="14"/>
      <c r="J12396" s="14"/>
      <c r="K12396" s="14"/>
      <c r="L12396" s="14"/>
      <c r="M12396" s="14"/>
      <c r="N12396" s="14"/>
      <c r="O12396" s="14"/>
      <c r="P12396" s="14"/>
    </row>
    <row r="12397" spans="9:16" x14ac:dyDescent="0.25">
      <c r="I12397" s="14"/>
      <c r="J12397" s="14"/>
      <c r="K12397" s="14"/>
      <c r="L12397" s="14"/>
      <c r="M12397" s="14"/>
      <c r="N12397" s="14"/>
      <c r="O12397" s="14"/>
      <c r="P12397" s="14"/>
    </row>
    <row r="12398" spans="9:16" x14ac:dyDescent="0.25">
      <c r="I12398" s="14"/>
      <c r="J12398" s="14"/>
      <c r="K12398" s="14"/>
      <c r="L12398" s="14"/>
      <c r="M12398" s="14"/>
      <c r="N12398" s="14"/>
      <c r="O12398" s="14"/>
      <c r="P12398" s="14"/>
    </row>
    <row r="12399" spans="9:16" x14ac:dyDescent="0.25">
      <c r="I12399" s="14"/>
      <c r="J12399" s="14"/>
      <c r="K12399" s="14"/>
      <c r="L12399" s="14"/>
      <c r="M12399" s="14"/>
      <c r="N12399" s="14"/>
      <c r="O12399" s="14"/>
      <c r="P12399" s="14"/>
    </row>
    <row r="12400" spans="9:16" x14ac:dyDescent="0.25">
      <c r="I12400" s="14"/>
      <c r="J12400" s="14"/>
      <c r="K12400" s="14"/>
      <c r="L12400" s="14"/>
      <c r="M12400" s="14"/>
      <c r="N12400" s="14"/>
      <c r="O12400" s="14"/>
      <c r="P12400" s="14"/>
    </row>
    <row r="12401" spans="9:16" x14ac:dyDescent="0.25">
      <c r="I12401" s="14"/>
      <c r="J12401" s="14"/>
      <c r="K12401" s="14"/>
      <c r="L12401" s="14"/>
      <c r="M12401" s="14"/>
      <c r="N12401" s="14"/>
      <c r="O12401" s="14"/>
      <c r="P12401" s="14"/>
    </row>
    <row r="12402" spans="9:16" x14ac:dyDescent="0.25">
      <c r="I12402" s="14"/>
      <c r="J12402" s="14"/>
      <c r="K12402" s="14"/>
      <c r="L12402" s="14"/>
      <c r="M12402" s="14"/>
      <c r="N12402" s="14"/>
      <c r="O12402" s="14"/>
      <c r="P12402" s="14"/>
    </row>
    <row r="12403" spans="9:16" x14ac:dyDescent="0.25">
      <c r="I12403" s="14"/>
      <c r="J12403" s="14"/>
      <c r="K12403" s="14"/>
      <c r="L12403" s="14"/>
      <c r="M12403" s="14"/>
      <c r="N12403" s="14"/>
      <c r="O12403" s="14"/>
      <c r="P12403" s="14"/>
    </row>
    <row r="12404" spans="9:16" x14ac:dyDescent="0.25">
      <c r="I12404" s="14"/>
      <c r="J12404" s="14"/>
      <c r="K12404" s="14"/>
      <c r="L12404" s="14"/>
      <c r="M12404" s="14"/>
      <c r="N12404" s="14"/>
      <c r="O12404" s="14"/>
      <c r="P12404" s="14"/>
    </row>
    <row r="12405" spans="9:16" x14ac:dyDescent="0.25">
      <c r="I12405" s="14"/>
      <c r="J12405" s="14"/>
      <c r="K12405" s="14"/>
      <c r="L12405" s="14"/>
      <c r="M12405" s="14"/>
      <c r="N12405" s="14"/>
      <c r="O12405" s="14"/>
      <c r="P12405" s="14"/>
    </row>
    <row r="12406" spans="9:16" x14ac:dyDescent="0.25">
      <c r="I12406" s="14"/>
      <c r="J12406" s="14"/>
      <c r="K12406" s="14"/>
      <c r="L12406" s="14"/>
      <c r="M12406" s="14"/>
      <c r="N12406" s="14"/>
      <c r="O12406" s="14"/>
      <c r="P12406" s="14"/>
    </row>
    <row r="12407" spans="9:16" x14ac:dyDescent="0.25">
      <c r="I12407" s="14"/>
      <c r="J12407" s="14"/>
      <c r="K12407" s="14"/>
      <c r="L12407" s="14"/>
      <c r="M12407" s="14"/>
      <c r="N12407" s="14"/>
      <c r="O12407" s="14"/>
      <c r="P12407" s="14"/>
    </row>
    <row r="12408" spans="9:16" x14ac:dyDescent="0.25">
      <c r="I12408" s="14"/>
      <c r="J12408" s="14"/>
      <c r="K12408" s="14"/>
      <c r="L12408" s="14"/>
      <c r="M12408" s="14"/>
      <c r="N12408" s="14"/>
      <c r="O12408" s="14"/>
      <c r="P12408" s="14"/>
    </row>
    <row r="12409" spans="9:16" x14ac:dyDescent="0.25">
      <c r="I12409" s="14"/>
      <c r="J12409" s="14"/>
      <c r="K12409" s="14"/>
      <c r="L12409" s="14"/>
      <c r="M12409" s="14"/>
      <c r="N12409" s="14"/>
      <c r="O12409" s="14"/>
      <c r="P12409" s="14"/>
    </row>
    <row r="12410" spans="9:16" x14ac:dyDescent="0.25">
      <c r="I12410" s="14"/>
      <c r="J12410" s="14"/>
      <c r="K12410" s="14"/>
      <c r="L12410" s="14"/>
      <c r="M12410" s="14"/>
      <c r="N12410" s="14"/>
      <c r="O12410" s="14"/>
      <c r="P12410" s="14"/>
    </row>
    <row r="12411" spans="9:16" x14ac:dyDescent="0.25">
      <c r="I12411" s="14"/>
      <c r="J12411" s="14"/>
      <c r="K12411" s="14"/>
      <c r="L12411" s="14"/>
      <c r="M12411" s="14"/>
      <c r="N12411" s="14"/>
      <c r="O12411" s="14"/>
      <c r="P12411" s="14"/>
    </row>
    <row r="12412" spans="9:16" x14ac:dyDescent="0.25">
      <c r="I12412" s="14"/>
      <c r="J12412" s="14"/>
      <c r="K12412" s="14"/>
      <c r="L12412" s="14"/>
      <c r="M12412" s="14"/>
      <c r="N12412" s="14"/>
      <c r="O12412" s="14"/>
      <c r="P12412" s="14"/>
    </row>
    <row r="12413" spans="9:16" x14ac:dyDescent="0.25">
      <c r="I12413" s="14"/>
      <c r="J12413" s="14"/>
      <c r="K12413" s="14"/>
      <c r="L12413" s="14"/>
      <c r="M12413" s="14"/>
      <c r="N12413" s="14"/>
      <c r="O12413" s="14"/>
      <c r="P12413" s="14"/>
    </row>
    <row r="12414" spans="9:16" x14ac:dyDescent="0.25">
      <c r="I12414" s="14"/>
      <c r="J12414" s="14"/>
      <c r="K12414" s="14"/>
      <c r="L12414" s="14"/>
      <c r="M12414" s="14"/>
      <c r="N12414" s="14"/>
      <c r="O12414" s="14"/>
      <c r="P12414" s="14"/>
    </row>
    <row r="12415" spans="9:16" x14ac:dyDescent="0.25">
      <c r="I12415" s="14"/>
      <c r="J12415" s="14"/>
      <c r="K12415" s="14"/>
      <c r="L12415" s="14"/>
      <c r="M12415" s="14"/>
      <c r="N12415" s="14"/>
      <c r="O12415" s="14"/>
      <c r="P12415" s="14"/>
    </row>
    <row r="12416" spans="9:16" x14ac:dyDescent="0.25">
      <c r="I12416" s="14"/>
      <c r="J12416" s="14"/>
      <c r="K12416" s="14"/>
      <c r="L12416" s="14"/>
      <c r="M12416" s="14"/>
      <c r="N12416" s="14"/>
      <c r="O12416" s="14"/>
      <c r="P12416" s="14"/>
    </row>
    <row r="12417" spans="9:16" x14ac:dyDescent="0.25">
      <c r="I12417" s="14"/>
      <c r="J12417" s="14"/>
      <c r="K12417" s="14"/>
      <c r="L12417" s="14"/>
      <c r="M12417" s="14"/>
      <c r="N12417" s="14"/>
      <c r="O12417" s="14"/>
      <c r="P12417" s="14"/>
    </row>
    <row r="12418" spans="9:16" x14ac:dyDescent="0.25">
      <c r="I12418" s="14"/>
      <c r="J12418" s="14"/>
      <c r="K12418" s="14"/>
      <c r="L12418" s="14"/>
      <c r="M12418" s="14"/>
      <c r="N12418" s="14"/>
      <c r="O12418" s="14"/>
      <c r="P12418" s="14"/>
    </row>
    <row r="12419" spans="9:16" x14ac:dyDescent="0.25">
      <c r="I12419" s="14"/>
      <c r="J12419" s="14"/>
      <c r="K12419" s="14"/>
      <c r="L12419" s="14"/>
      <c r="M12419" s="14"/>
      <c r="N12419" s="14"/>
      <c r="O12419" s="14"/>
      <c r="P12419" s="14"/>
    </row>
    <row r="12420" spans="9:16" x14ac:dyDescent="0.25">
      <c r="I12420" s="14"/>
      <c r="J12420" s="14"/>
      <c r="K12420" s="14"/>
      <c r="L12420" s="14"/>
      <c r="M12420" s="14"/>
      <c r="N12420" s="14"/>
      <c r="O12420" s="14"/>
      <c r="P12420" s="14"/>
    </row>
    <row r="12421" spans="9:16" x14ac:dyDescent="0.25">
      <c r="I12421" s="14"/>
      <c r="J12421" s="14"/>
      <c r="K12421" s="14"/>
      <c r="L12421" s="14"/>
      <c r="M12421" s="14"/>
      <c r="N12421" s="14"/>
      <c r="O12421" s="14"/>
      <c r="P12421" s="14"/>
    </row>
    <row r="12422" spans="9:16" x14ac:dyDescent="0.25">
      <c r="I12422" s="14"/>
      <c r="J12422" s="14"/>
      <c r="K12422" s="14"/>
      <c r="L12422" s="14"/>
      <c r="M12422" s="14"/>
      <c r="N12422" s="14"/>
      <c r="O12422" s="14"/>
      <c r="P12422" s="14"/>
    </row>
    <row r="12423" spans="9:16" x14ac:dyDescent="0.25">
      <c r="I12423" s="14"/>
      <c r="J12423" s="14"/>
      <c r="K12423" s="14"/>
      <c r="L12423" s="14"/>
      <c r="M12423" s="14"/>
      <c r="N12423" s="14"/>
      <c r="O12423" s="14"/>
      <c r="P12423" s="14"/>
    </row>
    <row r="12424" spans="9:16" x14ac:dyDescent="0.25">
      <c r="I12424" s="14"/>
      <c r="J12424" s="14"/>
      <c r="K12424" s="14"/>
      <c r="L12424" s="14"/>
      <c r="M12424" s="14"/>
      <c r="N12424" s="14"/>
      <c r="O12424" s="14"/>
      <c r="P12424" s="14"/>
    </row>
    <row r="12425" spans="9:16" x14ac:dyDescent="0.25">
      <c r="I12425" s="14"/>
      <c r="J12425" s="14"/>
      <c r="K12425" s="14"/>
      <c r="L12425" s="14"/>
      <c r="M12425" s="14"/>
      <c r="N12425" s="14"/>
      <c r="O12425" s="14"/>
      <c r="P12425" s="14"/>
    </row>
    <row r="12426" spans="9:16" x14ac:dyDescent="0.25">
      <c r="I12426" s="14"/>
      <c r="J12426" s="14"/>
      <c r="K12426" s="14"/>
      <c r="L12426" s="14"/>
      <c r="M12426" s="14"/>
      <c r="N12426" s="14"/>
      <c r="O12426" s="14"/>
      <c r="P12426" s="14"/>
    </row>
    <row r="12427" spans="9:16" x14ac:dyDescent="0.25">
      <c r="I12427" s="14"/>
      <c r="J12427" s="14"/>
      <c r="K12427" s="14"/>
      <c r="L12427" s="14"/>
      <c r="M12427" s="14"/>
      <c r="N12427" s="14"/>
      <c r="O12427" s="14"/>
      <c r="P12427" s="14"/>
    </row>
    <row r="12428" spans="9:16" x14ac:dyDescent="0.25">
      <c r="I12428" s="14"/>
      <c r="J12428" s="14"/>
      <c r="K12428" s="14"/>
      <c r="L12428" s="14"/>
      <c r="M12428" s="14"/>
      <c r="N12428" s="14"/>
      <c r="O12428" s="14"/>
      <c r="P12428" s="14"/>
    </row>
    <row r="12429" spans="9:16" x14ac:dyDescent="0.25">
      <c r="I12429" s="14"/>
      <c r="J12429" s="14"/>
      <c r="K12429" s="14"/>
      <c r="L12429" s="14"/>
      <c r="M12429" s="14"/>
      <c r="N12429" s="14"/>
      <c r="O12429" s="14"/>
      <c r="P12429" s="14"/>
    </row>
    <row r="12430" spans="9:16" x14ac:dyDescent="0.25">
      <c r="I12430" s="14"/>
      <c r="J12430" s="14"/>
      <c r="K12430" s="14"/>
      <c r="L12430" s="14"/>
      <c r="M12430" s="14"/>
      <c r="N12430" s="14"/>
      <c r="O12430" s="14"/>
      <c r="P12430" s="14"/>
    </row>
    <row r="12431" spans="9:16" x14ac:dyDescent="0.25">
      <c r="I12431" s="14"/>
      <c r="J12431" s="14"/>
      <c r="K12431" s="14"/>
      <c r="L12431" s="14"/>
      <c r="M12431" s="14"/>
      <c r="N12431" s="14"/>
      <c r="O12431" s="14"/>
      <c r="P12431" s="14"/>
    </row>
    <row r="12432" spans="9:16" x14ac:dyDescent="0.25">
      <c r="I12432" s="14"/>
      <c r="J12432" s="14"/>
      <c r="K12432" s="14"/>
      <c r="L12432" s="14"/>
      <c r="M12432" s="14"/>
      <c r="N12432" s="14"/>
      <c r="O12432" s="14"/>
      <c r="P12432" s="14"/>
    </row>
    <row r="12433" spans="9:16" x14ac:dyDescent="0.25">
      <c r="I12433" s="14"/>
      <c r="J12433" s="14"/>
      <c r="K12433" s="14"/>
      <c r="L12433" s="14"/>
      <c r="M12433" s="14"/>
      <c r="N12433" s="14"/>
      <c r="O12433" s="14"/>
      <c r="P12433" s="14"/>
    </row>
    <row r="12434" spans="9:16" x14ac:dyDescent="0.25">
      <c r="I12434" s="14"/>
      <c r="J12434" s="14"/>
      <c r="K12434" s="14"/>
      <c r="L12434" s="14"/>
      <c r="M12434" s="14"/>
      <c r="N12434" s="14"/>
      <c r="O12434" s="14"/>
      <c r="P12434" s="14"/>
    </row>
    <row r="12435" spans="9:16" x14ac:dyDescent="0.25">
      <c r="I12435" s="14"/>
      <c r="J12435" s="14"/>
      <c r="K12435" s="14"/>
      <c r="L12435" s="14"/>
      <c r="M12435" s="14"/>
      <c r="N12435" s="14"/>
      <c r="O12435" s="14"/>
      <c r="P12435" s="14"/>
    </row>
    <row r="12436" spans="9:16" x14ac:dyDescent="0.25">
      <c r="I12436" s="14"/>
      <c r="J12436" s="14"/>
      <c r="K12436" s="14"/>
      <c r="L12436" s="14"/>
      <c r="M12436" s="14"/>
      <c r="N12436" s="14"/>
      <c r="O12436" s="14"/>
      <c r="P12436" s="14"/>
    </row>
    <row r="12437" spans="9:16" x14ac:dyDescent="0.25">
      <c r="I12437" s="14"/>
      <c r="J12437" s="14"/>
      <c r="K12437" s="14"/>
      <c r="L12437" s="14"/>
      <c r="M12437" s="14"/>
      <c r="N12437" s="14"/>
      <c r="O12437" s="14"/>
      <c r="P12437" s="14"/>
    </row>
    <row r="12438" spans="9:16" x14ac:dyDescent="0.25">
      <c r="I12438" s="14"/>
      <c r="J12438" s="14"/>
      <c r="K12438" s="14"/>
      <c r="L12438" s="14"/>
      <c r="M12438" s="14"/>
      <c r="N12438" s="14"/>
      <c r="O12438" s="14"/>
      <c r="P12438" s="14"/>
    </row>
    <row r="12439" spans="9:16" x14ac:dyDescent="0.25">
      <c r="I12439" s="14"/>
      <c r="J12439" s="14"/>
      <c r="K12439" s="14"/>
      <c r="L12439" s="14"/>
      <c r="M12439" s="14"/>
      <c r="N12439" s="14"/>
      <c r="O12439" s="14"/>
      <c r="P12439" s="14"/>
    </row>
    <row r="12440" spans="9:16" x14ac:dyDescent="0.25">
      <c r="I12440" s="14"/>
      <c r="J12440" s="14"/>
      <c r="K12440" s="14"/>
      <c r="L12440" s="14"/>
      <c r="M12440" s="14"/>
      <c r="N12440" s="14"/>
      <c r="O12440" s="14"/>
      <c r="P12440" s="14"/>
    </row>
    <row r="12441" spans="9:16" x14ac:dyDescent="0.25">
      <c r="I12441" s="14"/>
      <c r="J12441" s="14"/>
      <c r="K12441" s="14"/>
      <c r="L12441" s="14"/>
      <c r="M12441" s="14"/>
      <c r="N12441" s="14"/>
      <c r="O12441" s="14"/>
      <c r="P12441" s="14"/>
    </row>
    <row r="12442" spans="9:16" x14ac:dyDescent="0.25">
      <c r="I12442" s="14"/>
      <c r="J12442" s="14"/>
      <c r="K12442" s="14"/>
      <c r="L12442" s="14"/>
      <c r="M12442" s="14"/>
      <c r="N12442" s="14"/>
      <c r="O12442" s="14"/>
      <c r="P12442" s="14"/>
    </row>
    <row r="12443" spans="9:16" x14ac:dyDescent="0.25">
      <c r="I12443" s="14"/>
      <c r="J12443" s="14"/>
      <c r="K12443" s="14"/>
      <c r="L12443" s="14"/>
      <c r="M12443" s="14"/>
      <c r="N12443" s="14"/>
      <c r="O12443" s="14"/>
      <c r="P12443" s="14"/>
    </row>
    <row r="12444" spans="9:16" x14ac:dyDescent="0.25">
      <c r="I12444" s="14"/>
      <c r="J12444" s="14"/>
      <c r="K12444" s="14"/>
      <c r="L12444" s="14"/>
      <c r="M12444" s="14"/>
      <c r="N12444" s="14"/>
      <c r="O12444" s="14"/>
      <c r="P12444" s="14"/>
    </row>
    <row r="12445" spans="9:16" x14ac:dyDescent="0.25">
      <c r="I12445" s="14"/>
      <c r="J12445" s="14"/>
      <c r="K12445" s="14"/>
      <c r="L12445" s="14"/>
      <c r="M12445" s="14"/>
      <c r="N12445" s="14"/>
      <c r="O12445" s="14"/>
      <c r="P12445" s="14"/>
    </row>
    <row r="12446" spans="9:16" x14ac:dyDescent="0.25">
      <c r="I12446" s="14"/>
      <c r="J12446" s="14"/>
      <c r="K12446" s="14"/>
      <c r="L12446" s="14"/>
      <c r="M12446" s="14"/>
      <c r="N12446" s="14"/>
      <c r="O12446" s="14"/>
      <c r="P12446" s="14"/>
    </row>
    <row r="12447" spans="9:16" x14ac:dyDescent="0.25">
      <c r="I12447" s="14"/>
      <c r="J12447" s="14"/>
      <c r="K12447" s="14"/>
      <c r="L12447" s="14"/>
      <c r="M12447" s="14"/>
      <c r="N12447" s="14"/>
      <c r="O12447" s="14"/>
      <c r="P12447" s="14"/>
    </row>
    <row r="12448" spans="9:16" x14ac:dyDescent="0.25">
      <c r="I12448" s="14"/>
      <c r="J12448" s="14"/>
      <c r="K12448" s="14"/>
      <c r="L12448" s="14"/>
      <c r="M12448" s="14"/>
      <c r="N12448" s="14"/>
      <c r="O12448" s="14"/>
      <c r="P12448" s="14"/>
    </row>
    <row r="12449" spans="9:16" x14ac:dyDescent="0.25">
      <c r="I12449" s="14"/>
      <c r="J12449" s="14"/>
      <c r="K12449" s="14"/>
      <c r="L12449" s="14"/>
      <c r="M12449" s="14"/>
      <c r="N12449" s="14"/>
      <c r="O12449" s="14"/>
      <c r="P12449" s="14"/>
    </row>
    <row r="12450" spans="9:16" x14ac:dyDescent="0.25">
      <c r="I12450" s="14"/>
      <c r="J12450" s="14"/>
      <c r="K12450" s="14"/>
      <c r="L12450" s="14"/>
      <c r="M12450" s="14"/>
      <c r="N12450" s="14"/>
      <c r="O12450" s="14"/>
      <c r="P12450" s="14"/>
    </row>
    <row r="12451" spans="9:16" x14ac:dyDescent="0.25">
      <c r="I12451" s="14"/>
      <c r="J12451" s="14"/>
      <c r="K12451" s="14"/>
      <c r="L12451" s="14"/>
      <c r="M12451" s="14"/>
      <c r="N12451" s="14"/>
      <c r="O12451" s="14"/>
      <c r="P12451" s="14"/>
    </row>
    <row r="12452" spans="9:16" x14ac:dyDescent="0.25">
      <c r="I12452" s="14"/>
      <c r="J12452" s="14"/>
      <c r="K12452" s="14"/>
      <c r="L12452" s="14"/>
      <c r="M12452" s="14"/>
      <c r="N12452" s="14"/>
      <c r="O12452" s="14"/>
      <c r="P12452" s="14"/>
    </row>
    <row r="12453" spans="9:16" x14ac:dyDescent="0.25">
      <c r="I12453" s="14"/>
      <c r="J12453" s="14"/>
      <c r="K12453" s="14"/>
      <c r="L12453" s="14"/>
      <c r="M12453" s="14"/>
      <c r="N12453" s="14"/>
      <c r="O12453" s="14"/>
      <c r="P12453" s="14"/>
    </row>
    <row r="12454" spans="9:16" x14ac:dyDescent="0.25">
      <c r="I12454" s="14"/>
      <c r="J12454" s="14"/>
      <c r="K12454" s="14"/>
      <c r="L12454" s="14"/>
      <c r="M12454" s="14"/>
      <c r="N12454" s="14"/>
      <c r="O12454" s="14"/>
      <c r="P12454" s="14"/>
    </row>
    <row r="12455" spans="9:16" x14ac:dyDescent="0.25">
      <c r="I12455" s="14"/>
      <c r="J12455" s="14"/>
      <c r="K12455" s="14"/>
      <c r="L12455" s="14"/>
      <c r="M12455" s="14"/>
      <c r="N12455" s="14"/>
      <c r="O12455" s="14"/>
      <c r="P12455" s="14"/>
    </row>
    <row r="12456" spans="9:16" x14ac:dyDescent="0.25">
      <c r="I12456" s="14"/>
      <c r="J12456" s="14"/>
      <c r="K12456" s="14"/>
      <c r="L12456" s="14"/>
      <c r="M12456" s="14"/>
      <c r="N12456" s="14"/>
      <c r="O12456" s="14"/>
      <c r="P12456" s="14"/>
    </row>
    <row r="12457" spans="9:16" x14ac:dyDescent="0.25">
      <c r="I12457" s="14"/>
      <c r="J12457" s="14"/>
      <c r="K12457" s="14"/>
      <c r="L12457" s="14"/>
      <c r="M12457" s="14"/>
      <c r="N12457" s="14"/>
      <c r="O12457" s="14"/>
      <c r="P12457" s="14"/>
    </row>
    <row r="12458" spans="9:16" x14ac:dyDescent="0.25">
      <c r="I12458" s="14"/>
      <c r="J12458" s="14"/>
      <c r="K12458" s="14"/>
      <c r="L12458" s="14"/>
      <c r="M12458" s="14"/>
      <c r="N12458" s="14"/>
      <c r="O12458" s="14"/>
      <c r="P12458" s="14"/>
    </row>
    <row r="12459" spans="9:16" x14ac:dyDescent="0.25">
      <c r="I12459" s="14"/>
      <c r="J12459" s="14"/>
      <c r="K12459" s="14"/>
      <c r="L12459" s="14"/>
      <c r="M12459" s="14"/>
      <c r="N12459" s="14"/>
      <c r="O12459" s="14"/>
      <c r="P12459" s="14"/>
    </row>
    <row r="12460" spans="9:16" x14ac:dyDescent="0.25">
      <c r="I12460" s="14"/>
      <c r="J12460" s="14"/>
      <c r="K12460" s="14"/>
      <c r="L12460" s="14"/>
      <c r="M12460" s="14"/>
      <c r="N12460" s="14"/>
      <c r="O12460" s="14"/>
      <c r="P12460" s="14"/>
    </row>
    <row r="12461" spans="9:16" x14ac:dyDescent="0.25">
      <c r="I12461" s="14"/>
      <c r="J12461" s="14"/>
      <c r="K12461" s="14"/>
      <c r="L12461" s="14"/>
      <c r="M12461" s="14"/>
      <c r="N12461" s="14"/>
      <c r="O12461" s="14"/>
      <c r="P12461" s="14"/>
    </row>
    <row r="12462" spans="9:16" x14ac:dyDescent="0.25">
      <c r="I12462" s="14"/>
      <c r="J12462" s="14"/>
      <c r="K12462" s="14"/>
      <c r="L12462" s="14"/>
      <c r="M12462" s="14"/>
      <c r="N12462" s="14"/>
      <c r="O12462" s="14"/>
      <c r="P12462" s="14"/>
    </row>
    <row r="12463" spans="9:16" x14ac:dyDescent="0.25">
      <c r="I12463" s="14"/>
      <c r="J12463" s="14"/>
      <c r="K12463" s="14"/>
      <c r="L12463" s="14"/>
      <c r="M12463" s="14"/>
      <c r="N12463" s="14"/>
      <c r="O12463" s="14"/>
      <c r="P12463" s="14"/>
    </row>
    <row r="12464" spans="9:16" x14ac:dyDescent="0.25">
      <c r="I12464" s="14"/>
      <c r="J12464" s="14"/>
      <c r="K12464" s="14"/>
      <c r="L12464" s="14"/>
      <c r="M12464" s="14"/>
      <c r="N12464" s="14"/>
      <c r="O12464" s="14"/>
      <c r="P12464" s="14"/>
    </row>
    <row r="12465" spans="9:16" x14ac:dyDescent="0.25">
      <c r="I12465" s="14"/>
      <c r="J12465" s="14"/>
      <c r="K12465" s="14"/>
      <c r="L12465" s="14"/>
      <c r="M12465" s="14"/>
      <c r="N12465" s="14"/>
      <c r="O12465" s="14"/>
      <c r="P12465" s="14"/>
    </row>
    <row r="12466" spans="9:16" x14ac:dyDescent="0.25">
      <c r="I12466" s="14"/>
      <c r="J12466" s="14"/>
      <c r="K12466" s="14"/>
      <c r="L12466" s="14"/>
      <c r="M12466" s="14"/>
      <c r="N12466" s="14"/>
      <c r="O12466" s="14"/>
      <c r="P12466" s="14"/>
    </row>
    <row r="12467" spans="9:16" x14ac:dyDescent="0.25">
      <c r="I12467" s="14"/>
      <c r="J12467" s="14"/>
      <c r="K12467" s="14"/>
      <c r="L12467" s="14"/>
      <c r="M12467" s="14"/>
      <c r="N12467" s="14"/>
      <c r="O12467" s="14"/>
      <c r="P12467" s="14"/>
    </row>
    <row r="12468" spans="9:16" x14ac:dyDescent="0.25">
      <c r="I12468" s="14"/>
      <c r="J12468" s="14"/>
      <c r="K12468" s="14"/>
      <c r="L12468" s="14"/>
      <c r="M12468" s="14"/>
      <c r="N12468" s="14"/>
      <c r="O12468" s="14"/>
      <c r="P12468" s="14"/>
    </row>
    <row r="12469" spans="9:16" x14ac:dyDescent="0.25">
      <c r="I12469" s="14"/>
      <c r="J12469" s="14"/>
      <c r="K12469" s="14"/>
      <c r="L12469" s="14"/>
      <c r="M12469" s="14"/>
      <c r="N12469" s="14"/>
      <c r="O12469" s="14"/>
      <c r="P12469" s="14"/>
    </row>
    <row r="12470" spans="9:16" x14ac:dyDescent="0.25">
      <c r="I12470" s="14"/>
      <c r="J12470" s="14"/>
      <c r="K12470" s="14"/>
      <c r="L12470" s="14"/>
      <c r="M12470" s="14"/>
      <c r="N12470" s="14"/>
      <c r="O12470" s="14"/>
      <c r="P12470" s="14"/>
    </row>
    <row r="12471" spans="9:16" x14ac:dyDescent="0.25">
      <c r="I12471" s="14"/>
      <c r="J12471" s="14"/>
      <c r="K12471" s="14"/>
      <c r="L12471" s="14"/>
      <c r="M12471" s="14"/>
      <c r="N12471" s="14"/>
      <c r="O12471" s="14"/>
      <c r="P12471" s="14"/>
    </row>
    <row r="12472" spans="9:16" x14ac:dyDescent="0.25">
      <c r="I12472" s="14"/>
      <c r="J12472" s="14"/>
      <c r="K12472" s="14"/>
      <c r="L12472" s="14"/>
      <c r="M12472" s="14"/>
      <c r="N12472" s="14"/>
      <c r="O12472" s="14"/>
      <c r="P12472" s="14"/>
    </row>
    <row r="12473" spans="9:16" x14ac:dyDescent="0.25">
      <c r="I12473" s="14"/>
      <c r="J12473" s="14"/>
      <c r="K12473" s="14"/>
      <c r="L12473" s="14"/>
      <c r="M12473" s="14"/>
      <c r="N12473" s="14"/>
      <c r="O12473" s="14"/>
      <c r="P12473" s="14"/>
    </row>
    <row r="12474" spans="9:16" x14ac:dyDescent="0.25">
      <c r="I12474" s="14"/>
      <c r="J12474" s="14"/>
      <c r="K12474" s="14"/>
      <c r="L12474" s="14"/>
      <c r="M12474" s="14"/>
      <c r="N12474" s="14"/>
      <c r="O12474" s="14"/>
      <c r="P12474" s="14"/>
    </row>
    <row r="12475" spans="9:16" x14ac:dyDescent="0.25">
      <c r="I12475" s="14"/>
      <c r="J12475" s="14"/>
      <c r="K12475" s="14"/>
      <c r="L12475" s="14"/>
      <c r="M12475" s="14"/>
      <c r="N12475" s="14"/>
      <c r="O12475" s="14"/>
      <c r="P12475" s="14"/>
    </row>
    <row r="12476" spans="9:16" x14ac:dyDescent="0.25">
      <c r="I12476" s="14"/>
      <c r="J12476" s="14"/>
      <c r="K12476" s="14"/>
      <c r="L12476" s="14"/>
      <c r="M12476" s="14"/>
      <c r="N12476" s="14"/>
      <c r="O12476" s="14"/>
      <c r="P12476" s="14"/>
    </row>
    <row r="12477" spans="9:16" x14ac:dyDescent="0.25">
      <c r="I12477" s="14"/>
      <c r="J12477" s="14"/>
      <c r="K12477" s="14"/>
      <c r="L12477" s="14"/>
      <c r="M12477" s="14"/>
      <c r="N12477" s="14"/>
      <c r="O12477" s="14"/>
      <c r="P12477" s="14"/>
    </row>
    <row r="12478" spans="9:16" x14ac:dyDescent="0.25">
      <c r="I12478" s="14"/>
      <c r="J12478" s="14"/>
      <c r="K12478" s="14"/>
      <c r="L12478" s="14"/>
      <c r="M12478" s="14"/>
      <c r="N12478" s="14"/>
      <c r="O12478" s="14"/>
      <c r="P12478" s="14"/>
    </row>
    <row r="12479" spans="9:16" x14ac:dyDescent="0.25">
      <c r="I12479" s="14"/>
      <c r="J12479" s="14"/>
      <c r="K12479" s="14"/>
      <c r="L12479" s="14"/>
      <c r="M12479" s="14"/>
      <c r="N12479" s="14"/>
      <c r="O12479" s="14"/>
      <c r="P12479" s="14"/>
    </row>
    <row r="12480" spans="9:16" x14ac:dyDescent="0.25">
      <c r="I12480" s="14"/>
      <c r="J12480" s="14"/>
      <c r="K12480" s="14"/>
      <c r="L12480" s="14"/>
      <c r="M12480" s="14"/>
      <c r="N12480" s="14"/>
      <c r="O12480" s="14"/>
      <c r="P12480" s="14"/>
    </row>
    <row r="12481" spans="9:16" x14ac:dyDescent="0.25">
      <c r="I12481" s="14"/>
      <c r="J12481" s="14"/>
      <c r="K12481" s="14"/>
      <c r="L12481" s="14"/>
      <c r="M12481" s="14"/>
      <c r="N12481" s="14"/>
      <c r="O12481" s="14"/>
      <c r="P12481" s="14"/>
    </row>
    <row r="12482" spans="9:16" x14ac:dyDescent="0.25">
      <c r="I12482" s="14"/>
      <c r="J12482" s="14"/>
      <c r="K12482" s="14"/>
      <c r="L12482" s="14"/>
      <c r="M12482" s="14"/>
      <c r="N12482" s="14"/>
      <c r="O12482" s="14"/>
      <c r="P12482" s="14"/>
    </row>
    <row r="12483" spans="9:16" x14ac:dyDescent="0.25">
      <c r="I12483" s="14"/>
      <c r="J12483" s="14"/>
      <c r="K12483" s="14"/>
      <c r="L12483" s="14"/>
      <c r="M12483" s="14"/>
      <c r="N12483" s="14"/>
      <c r="O12483" s="14"/>
      <c r="P12483" s="14"/>
    </row>
    <row r="12484" spans="9:16" x14ac:dyDescent="0.25">
      <c r="I12484" s="14"/>
      <c r="J12484" s="14"/>
      <c r="K12484" s="14"/>
      <c r="L12484" s="14"/>
      <c r="M12484" s="14"/>
      <c r="N12484" s="14"/>
      <c r="O12484" s="14"/>
      <c r="P12484" s="14"/>
    </row>
    <row r="12485" spans="9:16" x14ac:dyDescent="0.25">
      <c r="I12485" s="14"/>
      <c r="J12485" s="14"/>
      <c r="K12485" s="14"/>
      <c r="L12485" s="14"/>
      <c r="M12485" s="14"/>
      <c r="N12485" s="14"/>
      <c r="O12485" s="14"/>
      <c r="P12485" s="14"/>
    </row>
    <row r="12486" spans="9:16" x14ac:dyDescent="0.25">
      <c r="I12486" s="14"/>
      <c r="J12486" s="14"/>
      <c r="K12486" s="14"/>
      <c r="L12486" s="14"/>
      <c r="M12486" s="14"/>
      <c r="N12486" s="14"/>
      <c r="O12486" s="14"/>
      <c r="P12486" s="14"/>
    </row>
    <row r="12487" spans="9:16" x14ac:dyDescent="0.25">
      <c r="I12487" s="14"/>
      <c r="J12487" s="14"/>
      <c r="K12487" s="14"/>
      <c r="L12487" s="14"/>
      <c r="M12487" s="14"/>
      <c r="N12487" s="14"/>
      <c r="O12487" s="14"/>
      <c r="P12487" s="14"/>
    </row>
    <row r="12488" spans="9:16" x14ac:dyDescent="0.25">
      <c r="I12488" s="14"/>
      <c r="J12488" s="14"/>
      <c r="K12488" s="14"/>
      <c r="L12488" s="14"/>
      <c r="M12488" s="14"/>
      <c r="N12488" s="14"/>
      <c r="O12488" s="14"/>
      <c r="P12488" s="14"/>
    </row>
    <row r="12489" spans="9:16" x14ac:dyDescent="0.25">
      <c r="I12489" s="14"/>
      <c r="J12489" s="14"/>
      <c r="K12489" s="14"/>
      <c r="L12489" s="14"/>
      <c r="M12489" s="14"/>
      <c r="N12489" s="14"/>
      <c r="O12489" s="14"/>
      <c r="P12489" s="14"/>
    </row>
    <row r="12490" spans="9:16" x14ac:dyDescent="0.25">
      <c r="I12490" s="14"/>
      <c r="J12490" s="14"/>
      <c r="K12490" s="14"/>
      <c r="L12490" s="14"/>
      <c r="M12490" s="14"/>
      <c r="N12490" s="14"/>
      <c r="O12490" s="14"/>
      <c r="P12490" s="14"/>
    </row>
    <row r="12491" spans="9:16" x14ac:dyDescent="0.25">
      <c r="I12491" s="14"/>
      <c r="J12491" s="14"/>
      <c r="K12491" s="14"/>
      <c r="L12491" s="14"/>
      <c r="M12491" s="14"/>
      <c r="N12491" s="14"/>
      <c r="O12491" s="14"/>
      <c r="P12491" s="14"/>
    </row>
    <row r="12492" spans="9:16" x14ac:dyDescent="0.25">
      <c r="I12492" s="14"/>
      <c r="J12492" s="14"/>
      <c r="K12492" s="14"/>
      <c r="L12492" s="14"/>
      <c r="M12492" s="14"/>
      <c r="N12492" s="14"/>
      <c r="O12492" s="14"/>
      <c r="P12492" s="14"/>
    </row>
    <row r="12493" spans="9:16" x14ac:dyDescent="0.25">
      <c r="I12493" s="14"/>
      <c r="J12493" s="14"/>
      <c r="K12493" s="14"/>
      <c r="L12493" s="14"/>
      <c r="M12493" s="14"/>
      <c r="N12493" s="14"/>
      <c r="O12493" s="14"/>
      <c r="P12493" s="14"/>
    </row>
    <row r="12494" spans="9:16" x14ac:dyDescent="0.25">
      <c r="I12494" s="14"/>
      <c r="J12494" s="14"/>
      <c r="K12494" s="14"/>
      <c r="L12494" s="14"/>
      <c r="M12494" s="14"/>
      <c r="N12494" s="14"/>
      <c r="O12494" s="14"/>
      <c r="P12494" s="14"/>
    </row>
    <row r="12495" spans="9:16" x14ac:dyDescent="0.25">
      <c r="I12495" s="14"/>
      <c r="J12495" s="14"/>
      <c r="K12495" s="14"/>
      <c r="L12495" s="14"/>
      <c r="M12495" s="14"/>
      <c r="N12495" s="14"/>
      <c r="O12495" s="14"/>
      <c r="P12495" s="14"/>
    </row>
    <row r="12496" spans="9:16" x14ac:dyDescent="0.25">
      <c r="I12496" s="14"/>
      <c r="J12496" s="14"/>
      <c r="K12496" s="14"/>
      <c r="L12496" s="14"/>
      <c r="M12496" s="14"/>
      <c r="N12496" s="14"/>
      <c r="O12496" s="14"/>
      <c r="P12496" s="14"/>
    </row>
    <row r="12497" spans="9:16" x14ac:dyDescent="0.25">
      <c r="I12497" s="14"/>
      <c r="J12497" s="14"/>
      <c r="K12497" s="14"/>
      <c r="L12497" s="14"/>
      <c r="M12497" s="14"/>
      <c r="N12497" s="14"/>
      <c r="O12497" s="14"/>
      <c r="P12497" s="14"/>
    </row>
    <row r="12498" spans="9:16" x14ac:dyDescent="0.25">
      <c r="I12498" s="14"/>
      <c r="J12498" s="14"/>
      <c r="K12498" s="14"/>
      <c r="L12498" s="14"/>
      <c r="M12498" s="14"/>
      <c r="N12498" s="14"/>
      <c r="O12498" s="14"/>
      <c r="P12498" s="14"/>
    </row>
    <row r="12499" spans="9:16" x14ac:dyDescent="0.25">
      <c r="I12499" s="14"/>
      <c r="J12499" s="14"/>
      <c r="K12499" s="14"/>
      <c r="L12499" s="14"/>
      <c r="M12499" s="14"/>
      <c r="N12499" s="14"/>
      <c r="O12499" s="14"/>
      <c r="P12499" s="14"/>
    </row>
    <row r="12500" spans="9:16" x14ac:dyDescent="0.25">
      <c r="I12500" s="14"/>
      <c r="J12500" s="14"/>
      <c r="K12500" s="14"/>
      <c r="L12500" s="14"/>
      <c r="M12500" s="14"/>
      <c r="N12500" s="14"/>
      <c r="O12500" s="14"/>
      <c r="P12500" s="14"/>
    </row>
    <row r="12501" spans="9:16" x14ac:dyDescent="0.25">
      <c r="I12501" s="14"/>
      <c r="J12501" s="14"/>
      <c r="K12501" s="14"/>
      <c r="L12501" s="14"/>
      <c r="M12501" s="14"/>
      <c r="N12501" s="14"/>
      <c r="O12501" s="14"/>
      <c r="P12501" s="14"/>
    </row>
    <row r="12502" spans="9:16" x14ac:dyDescent="0.25">
      <c r="I12502" s="14"/>
      <c r="J12502" s="14"/>
      <c r="K12502" s="14"/>
      <c r="L12502" s="14"/>
      <c r="M12502" s="14"/>
      <c r="N12502" s="14"/>
      <c r="O12502" s="14"/>
      <c r="P12502" s="14"/>
    </row>
    <row r="12503" spans="9:16" x14ac:dyDescent="0.25">
      <c r="I12503" s="14"/>
      <c r="J12503" s="14"/>
      <c r="K12503" s="14"/>
      <c r="L12503" s="14"/>
      <c r="M12503" s="14"/>
      <c r="N12503" s="14"/>
      <c r="O12503" s="14"/>
      <c r="P12503" s="14"/>
    </row>
    <row r="12504" spans="9:16" x14ac:dyDescent="0.25">
      <c r="I12504" s="14"/>
      <c r="J12504" s="14"/>
      <c r="K12504" s="14"/>
      <c r="L12504" s="14"/>
      <c r="M12504" s="14"/>
      <c r="N12504" s="14"/>
      <c r="O12504" s="14"/>
      <c r="P12504" s="14"/>
    </row>
    <row r="12505" spans="9:16" x14ac:dyDescent="0.25">
      <c r="I12505" s="14"/>
      <c r="J12505" s="14"/>
      <c r="K12505" s="14"/>
      <c r="L12505" s="14"/>
      <c r="M12505" s="14"/>
      <c r="N12505" s="14"/>
      <c r="O12505" s="14"/>
      <c r="P12505" s="14"/>
    </row>
    <row r="12506" spans="9:16" x14ac:dyDescent="0.25">
      <c r="I12506" s="14"/>
      <c r="J12506" s="14"/>
      <c r="K12506" s="14"/>
      <c r="L12506" s="14"/>
      <c r="M12506" s="14"/>
      <c r="N12506" s="14"/>
      <c r="O12506" s="14"/>
      <c r="P12506" s="14"/>
    </row>
    <row r="12507" spans="9:16" x14ac:dyDescent="0.25">
      <c r="I12507" s="14"/>
      <c r="J12507" s="14"/>
      <c r="K12507" s="14"/>
      <c r="L12507" s="14"/>
      <c r="M12507" s="14"/>
      <c r="N12507" s="14"/>
      <c r="O12507" s="14"/>
      <c r="P12507" s="14"/>
    </row>
    <row r="12508" spans="9:16" x14ac:dyDescent="0.25">
      <c r="I12508" s="14"/>
      <c r="J12508" s="14"/>
      <c r="K12508" s="14"/>
      <c r="L12508" s="14"/>
      <c r="M12508" s="14"/>
      <c r="N12508" s="14"/>
      <c r="O12508" s="14"/>
      <c r="P12508" s="14"/>
    </row>
    <row r="12509" spans="9:16" x14ac:dyDescent="0.25">
      <c r="I12509" s="14"/>
      <c r="J12509" s="14"/>
      <c r="K12509" s="14"/>
      <c r="L12509" s="14"/>
      <c r="M12509" s="14"/>
      <c r="N12509" s="14"/>
      <c r="O12509" s="14"/>
      <c r="P12509" s="14"/>
    </row>
    <row r="12510" spans="9:16" x14ac:dyDescent="0.25">
      <c r="I12510" s="14"/>
      <c r="J12510" s="14"/>
      <c r="K12510" s="14"/>
      <c r="L12510" s="14"/>
      <c r="M12510" s="14"/>
      <c r="N12510" s="14"/>
      <c r="O12510" s="14"/>
      <c r="P12510" s="14"/>
    </row>
    <row r="12511" spans="9:16" x14ac:dyDescent="0.25">
      <c r="I12511" s="14"/>
      <c r="J12511" s="14"/>
      <c r="K12511" s="14"/>
      <c r="L12511" s="14"/>
      <c r="M12511" s="14"/>
      <c r="N12511" s="14"/>
      <c r="O12511" s="14"/>
      <c r="P12511" s="14"/>
    </row>
    <row r="12512" spans="9:16" x14ac:dyDescent="0.25">
      <c r="I12512" s="14"/>
      <c r="J12512" s="14"/>
      <c r="K12512" s="14"/>
      <c r="L12512" s="14"/>
      <c r="M12512" s="14"/>
      <c r="N12512" s="14"/>
      <c r="O12512" s="14"/>
      <c r="P12512" s="14"/>
    </row>
    <row r="12513" spans="9:16" x14ac:dyDescent="0.25">
      <c r="I12513" s="14"/>
      <c r="J12513" s="14"/>
      <c r="K12513" s="14"/>
      <c r="L12513" s="14"/>
      <c r="M12513" s="14"/>
      <c r="N12513" s="14"/>
      <c r="O12513" s="14"/>
      <c r="P12513" s="14"/>
    </row>
    <row r="12514" spans="9:16" x14ac:dyDescent="0.25">
      <c r="I12514" s="14"/>
      <c r="J12514" s="14"/>
      <c r="K12514" s="14"/>
      <c r="L12514" s="14"/>
      <c r="M12514" s="14"/>
      <c r="N12514" s="14"/>
      <c r="O12514" s="14"/>
      <c r="P12514" s="14"/>
    </row>
    <row r="12515" spans="9:16" x14ac:dyDescent="0.25">
      <c r="I12515" s="14"/>
      <c r="J12515" s="14"/>
      <c r="K12515" s="14"/>
      <c r="L12515" s="14"/>
      <c r="M12515" s="14"/>
      <c r="N12515" s="14"/>
      <c r="O12515" s="14"/>
      <c r="P12515" s="14"/>
    </row>
    <row r="12516" spans="9:16" x14ac:dyDescent="0.25">
      <c r="I12516" s="14"/>
      <c r="J12516" s="14"/>
      <c r="K12516" s="14"/>
      <c r="L12516" s="14"/>
      <c r="M12516" s="14"/>
      <c r="N12516" s="14"/>
      <c r="O12516" s="14"/>
      <c r="P12516" s="14"/>
    </row>
    <row r="12517" spans="9:16" x14ac:dyDescent="0.25">
      <c r="I12517" s="14"/>
      <c r="J12517" s="14"/>
      <c r="K12517" s="14"/>
      <c r="L12517" s="14"/>
      <c r="M12517" s="14"/>
      <c r="N12517" s="14"/>
      <c r="O12517" s="14"/>
      <c r="P12517" s="14"/>
    </row>
    <row r="12518" spans="9:16" x14ac:dyDescent="0.25">
      <c r="I12518" s="14"/>
      <c r="J12518" s="14"/>
      <c r="K12518" s="14"/>
      <c r="L12518" s="14"/>
      <c r="M12518" s="14"/>
      <c r="N12518" s="14"/>
      <c r="O12518" s="14"/>
      <c r="P12518" s="14"/>
    </row>
    <row r="12519" spans="9:16" x14ac:dyDescent="0.25">
      <c r="I12519" s="14"/>
      <c r="J12519" s="14"/>
      <c r="K12519" s="14"/>
      <c r="L12519" s="14"/>
      <c r="M12519" s="14"/>
      <c r="N12519" s="14"/>
      <c r="O12519" s="14"/>
      <c r="P12519" s="14"/>
    </row>
    <row r="12520" spans="9:16" x14ac:dyDescent="0.25">
      <c r="I12520" s="14"/>
      <c r="J12520" s="14"/>
      <c r="K12520" s="14"/>
      <c r="L12520" s="14"/>
      <c r="M12520" s="14"/>
      <c r="N12520" s="14"/>
      <c r="O12520" s="14"/>
      <c r="P12520" s="14"/>
    </row>
    <row r="12521" spans="9:16" x14ac:dyDescent="0.25">
      <c r="I12521" s="14"/>
      <c r="J12521" s="14"/>
      <c r="K12521" s="14"/>
      <c r="L12521" s="14"/>
      <c r="M12521" s="14"/>
      <c r="N12521" s="14"/>
      <c r="O12521" s="14"/>
      <c r="P12521" s="14"/>
    </row>
    <row r="12522" spans="9:16" x14ac:dyDescent="0.25">
      <c r="I12522" s="14"/>
      <c r="J12522" s="14"/>
      <c r="K12522" s="14"/>
      <c r="L12522" s="14"/>
      <c r="M12522" s="14"/>
      <c r="N12522" s="14"/>
      <c r="O12522" s="14"/>
      <c r="P12522" s="14"/>
    </row>
    <row r="12523" spans="9:16" x14ac:dyDescent="0.25">
      <c r="I12523" s="14"/>
      <c r="J12523" s="14"/>
      <c r="K12523" s="14"/>
      <c r="L12523" s="14"/>
      <c r="M12523" s="14"/>
      <c r="N12523" s="14"/>
      <c r="O12523" s="14"/>
      <c r="P12523" s="14"/>
    </row>
    <row r="12524" spans="9:16" x14ac:dyDescent="0.25">
      <c r="I12524" s="14"/>
      <c r="J12524" s="14"/>
      <c r="K12524" s="14"/>
      <c r="L12524" s="14"/>
      <c r="M12524" s="14"/>
      <c r="N12524" s="14"/>
      <c r="O12524" s="14"/>
      <c r="P12524" s="14"/>
    </row>
    <row r="12525" spans="9:16" x14ac:dyDescent="0.25">
      <c r="I12525" s="14"/>
      <c r="J12525" s="14"/>
      <c r="K12525" s="14"/>
      <c r="L12525" s="14"/>
      <c r="M12525" s="14"/>
      <c r="N12525" s="14"/>
      <c r="O12525" s="14"/>
      <c r="P12525" s="14"/>
    </row>
    <row r="12526" spans="9:16" x14ac:dyDescent="0.25">
      <c r="I12526" s="14"/>
      <c r="J12526" s="14"/>
      <c r="K12526" s="14"/>
      <c r="L12526" s="14"/>
      <c r="M12526" s="14"/>
      <c r="N12526" s="14"/>
      <c r="O12526" s="14"/>
      <c r="P12526" s="14"/>
    </row>
    <row r="12527" spans="9:16" x14ac:dyDescent="0.25">
      <c r="I12527" s="14"/>
      <c r="J12527" s="14"/>
      <c r="K12527" s="14"/>
      <c r="L12527" s="14"/>
      <c r="M12527" s="14"/>
      <c r="N12527" s="14"/>
      <c r="O12527" s="14"/>
      <c r="P12527" s="14"/>
    </row>
    <row r="12528" spans="9:16" x14ac:dyDescent="0.25">
      <c r="I12528" s="14"/>
      <c r="J12528" s="14"/>
      <c r="K12528" s="14"/>
      <c r="L12528" s="14"/>
      <c r="M12528" s="14"/>
      <c r="N12528" s="14"/>
      <c r="O12528" s="14"/>
      <c r="P12528" s="14"/>
    </row>
    <row r="12529" spans="9:16" x14ac:dyDescent="0.25">
      <c r="I12529" s="14"/>
      <c r="J12529" s="14"/>
      <c r="K12529" s="14"/>
      <c r="L12529" s="14"/>
      <c r="M12529" s="14"/>
      <c r="N12529" s="14"/>
      <c r="O12529" s="14"/>
      <c r="P12529" s="14"/>
    </row>
    <row r="12530" spans="9:16" x14ac:dyDescent="0.25">
      <c r="I12530" s="14"/>
      <c r="J12530" s="14"/>
      <c r="K12530" s="14"/>
      <c r="L12530" s="14"/>
      <c r="M12530" s="14"/>
      <c r="N12530" s="14"/>
      <c r="O12530" s="14"/>
      <c r="P12530" s="14"/>
    </row>
    <row r="12531" spans="9:16" x14ac:dyDescent="0.25">
      <c r="I12531" s="14"/>
      <c r="J12531" s="14"/>
      <c r="K12531" s="14"/>
      <c r="L12531" s="14"/>
      <c r="M12531" s="14"/>
      <c r="N12531" s="14"/>
      <c r="O12531" s="14"/>
      <c r="P12531" s="14"/>
    </row>
    <row r="12532" spans="9:16" x14ac:dyDescent="0.25">
      <c r="I12532" s="14"/>
      <c r="J12532" s="14"/>
      <c r="K12532" s="14"/>
      <c r="L12532" s="14"/>
      <c r="M12532" s="14"/>
      <c r="N12532" s="14"/>
      <c r="O12532" s="14"/>
      <c r="P12532" s="14"/>
    </row>
    <row r="12533" spans="9:16" x14ac:dyDescent="0.25">
      <c r="I12533" s="14"/>
      <c r="J12533" s="14"/>
      <c r="K12533" s="14"/>
      <c r="L12533" s="14"/>
      <c r="M12533" s="14"/>
      <c r="N12533" s="14"/>
      <c r="O12533" s="14"/>
      <c r="P12533" s="14"/>
    </row>
    <row r="12534" spans="9:16" x14ac:dyDescent="0.25">
      <c r="I12534" s="14"/>
      <c r="J12534" s="14"/>
      <c r="K12534" s="14"/>
      <c r="L12534" s="14"/>
      <c r="M12534" s="14"/>
      <c r="N12534" s="14"/>
      <c r="O12534" s="14"/>
      <c r="P12534" s="14"/>
    </row>
    <row r="12535" spans="9:16" x14ac:dyDescent="0.25">
      <c r="I12535" s="14"/>
      <c r="J12535" s="14"/>
      <c r="K12535" s="14"/>
      <c r="L12535" s="14"/>
      <c r="M12535" s="14"/>
      <c r="N12535" s="14"/>
      <c r="O12535" s="14"/>
      <c r="P12535" s="14"/>
    </row>
    <row r="12536" spans="9:16" x14ac:dyDescent="0.25">
      <c r="I12536" s="14"/>
      <c r="J12536" s="14"/>
      <c r="K12536" s="14"/>
      <c r="L12536" s="14"/>
      <c r="M12536" s="14"/>
      <c r="N12536" s="14"/>
      <c r="O12536" s="14"/>
      <c r="P12536" s="14"/>
    </row>
    <row r="12537" spans="9:16" x14ac:dyDescent="0.25">
      <c r="I12537" s="14"/>
      <c r="J12537" s="14"/>
      <c r="K12537" s="14"/>
      <c r="L12537" s="14"/>
      <c r="M12537" s="14"/>
      <c r="N12537" s="14"/>
      <c r="O12537" s="14"/>
      <c r="P12537" s="14"/>
    </row>
    <row r="12538" spans="9:16" x14ac:dyDescent="0.25">
      <c r="I12538" s="14"/>
      <c r="J12538" s="14"/>
      <c r="K12538" s="14"/>
      <c r="L12538" s="14"/>
      <c r="M12538" s="14"/>
      <c r="N12538" s="14"/>
      <c r="O12538" s="14"/>
      <c r="P12538" s="14"/>
    </row>
    <row r="12539" spans="9:16" x14ac:dyDescent="0.25">
      <c r="I12539" s="14"/>
      <c r="J12539" s="14"/>
      <c r="K12539" s="14"/>
      <c r="L12539" s="14"/>
      <c r="M12539" s="14"/>
      <c r="N12539" s="14"/>
      <c r="O12539" s="14"/>
      <c r="P12539" s="14"/>
    </row>
    <row r="12540" spans="9:16" x14ac:dyDescent="0.25">
      <c r="I12540" s="14"/>
      <c r="J12540" s="14"/>
      <c r="K12540" s="14"/>
      <c r="L12540" s="14"/>
      <c r="M12540" s="14"/>
      <c r="N12540" s="14"/>
      <c r="O12540" s="14"/>
      <c r="P12540" s="14"/>
    </row>
    <row r="12541" spans="9:16" x14ac:dyDescent="0.25">
      <c r="I12541" s="14"/>
      <c r="J12541" s="14"/>
      <c r="K12541" s="14"/>
      <c r="L12541" s="14"/>
      <c r="M12541" s="14"/>
      <c r="N12541" s="14"/>
      <c r="O12541" s="14"/>
      <c r="P12541" s="14"/>
    </row>
    <row r="12542" spans="9:16" x14ac:dyDescent="0.25">
      <c r="I12542" s="14"/>
      <c r="J12542" s="14"/>
      <c r="K12542" s="14"/>
      <c r="L12542" s="14"/>
      <c r="M12542" s="14"/>
      <c r="N12542" s="14"/>
      <c r="O12542" s="14"/>
      <c r="P12542" s="14"/>
    </row>
    <row r="12543" spans="9:16" x14ac:dyDescent="0.25">
      <c r="I12543" s="14"/>
      <c r="J12543" s="14"/>
      <c r="K12543" s="14"/>
      <c r="L12543" s="14"/>
      <c r="M12543" s="14"/>
      <c r="N12543" s="14"/>
      <c r="O12543" s="14"/>
      <c r="P12543" s="14"/>
    </row>
    <row r="12544" spans="9:16" x14ac:dyDescent="0.25">
      <c r="I12544" s="14"/>
      <c r="J12544" s="14"/>
      <c r="K12544" s="14"/>
      <c r="L12544" s="14"/>
      <c r="M12544" s="14"/>
      <c r="N12544" s="14"/>
      <c r="O12544" s="14"/>
      <c r="P12544" s="14"/>
    </row>
    <row r="12545" spans="9:16" x14ac:dyDescent="0.25">
      <c r="I12545" s="14"/>
      <c r="J12545" s="14"/>
      <c r="K12545" s="14"/>
      <c r="L12545" s="14"/>
      <c r="M12545" s="14"/>
      <c r="N12545" s="14"/>
      <c r="O12545" s="14"/>
      <c r="P12545" s="14"/>
    </row>
    <row r="12546" spans="9:16" x14ac:dyDescent="0.25">
      <c r="I12546" s="14"/>
      <c r="J12546" s="14"/>
      <c r="K12546" s="14"/>
      <c r="L12546" s="14"/>
      <c r="M12546" s="14"/>
      <c r="N12546" s="14"/>
      <c r="O12546" s="14"/>
      <c r="P12546" s="14"/>
    </row>
    <row r="12547" spans="9:16" x14ac:dyDescent="0.25">
      <c r="I12547" s="14"/>
      <c r="J12547" s="14"/>
      <c r="K12547" s="14"/>
      <c r="L12547" s="14"/>
      <c r="M12547" s="14"/>
      <c r="N12547" s="14"/>
      <c r="O12547" s="14"/>
      <c r="P12547" s="14"/>
    </row>
    <row r="12548" spans="9:16" x14ac:dyDescent="0.25">
      <c r="I12548" s="14"/>
      <c r="J12548" s="14"/>
      <c r="K12548" s="14"/>
      <c r="L12548" s="14"/>
      <c r="M12548" s="14"/>
      <c r="N12548" s="14"/>
      <c r="O12548" s="14"/>
      <c r="P12548" s="14"/>
    </row>
    <row r="12549" spans="9:16" x14ac:dyDescent="0.25">
      <c r="I12549" s="14"/>
      <c r="J12549" s="14"/>
      <c r="K12549" s="14"/>
      <c r="L12549" s="14"/>
      <c r="M12549" s="14"/>
      <c r="N12549" s="14"/>
      <c r="O12549" s="14"/>
      <c r="P12549" s="14"/>
    </row>
    <row r="12550" spans="9:16" x14ac:dyDescent="0.25">
      <c r="I12550" s="14"/>
      <c r="J12550" s="14"/>
      <c r="K12550" s="14"/>
      <c r="L12550" s="14"/>
      <c r="M12550" s="14"/>
      <c r="N12550" s="14"/>
      <c r="O12550" s="14"/>
      <c r="P12550" s="14"/>
    </row>
    <row r="12551" spans="9:16" x14ac:dyDescent="0.25">
      <c r="I12551" s="14"/>
      <c r="J12551" s="14"/>
      <c r="K12551" s="14"/>
      <c r="L12551" s="14"/>
      <c r="M12551" s="14"/>
      <c r="N12551" s="14"/>
      <c r="O12551" s="14"/>
      <c r="P12551" s="14"/>
    </row>
    <row r="12552" spans="9:16" x14ac:dyDescent="0.25">
      <c r="I12552" s="14"/>
      <c r="J12552" s="14"/>
      <c r="K12552" s="14"/>
      <c r="L12552" s="14"/>
      <c r="M12552" s="14"/>
      <c r="N12552" s="14"/>
      <c r="O12552" s="14"/>
      <c r="P12552" s="14"/>
    </row>
    <row r="12553" spans="9:16" x14ac:dyDescent="0.25">
      <c r="I12553" s="14"/>
      <c r="J12553" s="14"/>
      <c r="K12553" s="14"/>
      <c r="L12553" s="14"/>
      <c r="M12553" s="14"/>
      <c r="N12553" s="14"/>
      <c r="O12553" s="14"/>
      <c r="P12553" s="14"/>
    </row>
    <row r="12554" spans="9:16" x14ac:dyDescent="0.25">
      <c r="I12554" s="14"/>
      <c r="J12554" s="14"/>
      <c r="K12554" s="14"/>
      <c r="L12554" s="14"/>
      <c r="M12554" s="14"/>
      <c r="N12554" s="14"/>
      <c r="O12554" s="14"/>
      <c r="P12554" s="14"/>
    </row>
    <row r="12555" spans="9:16" x14ac:dyDescent="0.25">
      <c r="I12555" s="14"/>
      <c r="J12555" s="14"/>
      <c r="K12555" s="14"/>
      <c r="L12555" s="14"/>
      <c r="M12555" s="14"/>
      <c r="N12555" s="14"/>
      <c r="O12555" s="14"/>
      <c r="P12555" s="14"/>
    </row>
    <row r="12556" spans="9:16" x14ac:dyDescent="0.25">
      <c r="I12556" s="14"/>
      <c r="J12556" s="14"/>
      <c r="K12556" s="14"/>
      <c r="L12556" s="14"/>
      <c r="M12556" s="14"/>
      <c r="N12556" s="14"/>
      <c r="O12556" s="14"/>
      <c r="P12556" s="14"/>
    </row>
    <row r="12557" spans="9:16" x14ac:dyDescent="0.25">
      <c r="I12557" s="14"/>
      <c r="J12557" s="14"/>
      <c r="K12557" s="14"/>
      <c r="L12557" s="14"/>
      <c r="M12557" s="14"/>
      <c r="N12557" s="14"/>
      <c r="O12557" s="14"/>
      <c r="P12557" s="14"/>
    </row>
    <row r="12558" spans="9:16" x14ac:dyDescent="0.25">
      <c r="I12558" s="14"/>
      <c r="J12558" s="14"/>
      <c r="K12558" s="14"/>
      <c r="L12558" s="14"/>
      <c r="M12558" s="14"/>
      <c r="N12558" s="14"/>
      <c r="O12558" s="14"/>
      <c r="P12558" s="14"/>
    </row>
    <row r="12559" spans="9:16" x14ac:dyDescent="0.25">
      <c r="I12559" s="14"/>
      <c r="J12559" s="14"/>
      <c r="K12559" s="14"/>
      <c r="L12559" s="14"/>
      <c r="M12559" s="14"/>
      <c r="N12559" s="14"/>
      <c r="O12559" s="14"/>
      <c r="P12559" s="14"/>
    </row>
    <row r="12560" spans="9:16" x14ac:dyDescent="0.25">
      <c r="I12560" s="14"/>
      <c r="J12560" s="14"/>
      <c r="K12560" s="14"/>
      <c r="L12560" s="14"/>
      <c r="M12560" s="14"/>
      <c r="N12560" s="14"/>
      <c r="O12560" s="14"/>
      <c r="P12560" s="14"/>
    </row>
    <row r="12561" spans="9:16" x14ac:dyDescent="0.25">
      <c r="I12561" s="14"/>
      <c r="J12561" s="14"/>
      <c r="K12561" s="14"/>
      <c r="L12561" s="14"/>
      <c r="M12561" s="14"/>
      <c r="N12561" s="14"/>
      <c r="O12561" s="14"/>
      <c r="P12561" s="14"/>
    </row>
    <row r="12562" spans="9:16" x14ac:dyDescent="0.25">
      <c r="I12562" s="14"/>
      <c r="J12562" s="14"/>
      <c r="K12562" s="14"/>
      <c r="L12562" s="14"/>
      <c r="M12562" s="14"/>
      <c r="N12562" s="14"/>
      <c r="O12562" s="14"/>
      <c r="P12562" s="14"/>
    </row>
    <row r="12563" spans="9:16" x14ac:dyDescent="0.25">
      <c r="I12563" s="14"/>
      <c r="J12563" s="14"/>
      <c r="K12563" s="14"/>
      <c r="L12563" s="14"/>
      <c r="M12563" s="14"/>
      <c r="N12563" s="14"/>
      <c r="O12563" s="14"/>
      <c r="P12563" s="14"/>
    </row>
    <row r="12564" spans="9:16" x14ac:dyDescent="0.25">
      <c r="I12564" s="14"/>
      <c r="J12564" s="14"/>
      <c r="K12564" s="14"/>
      <c r="L12564" s="14"/>
      <c r="M12564" s="14"/>
      <c r="N12564" s="14"/>
      <c r="O12564" s="14"/>
      <c r="P12564" s="14"/>
    </row>
    <row r="12565" spans="9:16" x14ac:dyDescent="0.25">
      <c r="I12565" s="14"/>
      <c r="J12565" s="14"/>
      <c r="K12565" s="14"/>
      <c r="L12565" s="14"/>
      <c r="M12565" s="14"/>
      <c r="N12565" s="14"/>
      <c r="O12565" s="14"/>
      <c r="P12565" s="14"/>
    </row>
    <row r="12566" spans="9:16" x14ac:dyDescent="0.25">
      <c r="I12566" s="14"/>
      <c r="J12566" s="14"/>
      <c r="K12566" s="14"/>
      <c r="L12566" s="14"/>
      <c r="M12566" s="14"/>
      <c r="N12566" s="14"/>
      <c r="O12566" s="14"/>
      <c r="P12566" s="14"/>
    </row>
    <row r="12567" spans="9:16" x14ac:dyDescent="0.25">
      <c r="I12567" s="14"/>
      <c r="J12567" s="14"/>
      <c r="K12567" s="14"/>
      <c r="L12567" s="14"/>
      <c r="M12567" s="14"/>
      <c r="N12567" s="14"/>
      <c r="O12567" s="14"/>
      <c r="P12567" s="14"/>
    </row>
    <row r="12568" spans="9:16" x14ac:dyDescent="0.25">
      <c r="I12568" s="14"/>
      <c r="J12568" s="14"/>
      <c r="K12568" s="14"/>
      <c r="L12568" s="14"/>
      <c r="M12568" s="14"/>
      <c r="N12568" s="14"/>
      <c r="O12568" s="14"/>
      <c r="P12568" s="14"/>
    </row>
    <row r="12569" spans="9:16" x14ac:dyDescent="0.25">
      <c r="I12569" s="14"/>
      <c r="J12569" s="14"/>
      <c r="K12569" s="14"/>
      <c r="L12569" s="14"/>
      <c r="M12569" s="14"/>
      <c r="N12569" s="14"/>
      <c r="O12569" s="14"/>
      <c r="P12569" s="14"/>
    </row>
    <row r="12570" spans="9:16" x14ac:dyDescent="0.25">
      <c r="I12570" s="14"/>
      <c r="J12570" s="14"/>
      <c r="K12570" s="14"/>
      <c r="L12570" s="14"/>
      <c r="M12570" s="14"/>
      <c r="N12570" s="14"/>
      <c r="O12570" s="14"/>
      <c r="P12570" s="14"/>
    </row>
    <row r="12571" spans="9:16" x14ac:dyDescent="0.25">
      <c r="I12571" s="14"/>
      <c r="J12571" s="14"/>
      <c r="K12571" s="14"/>
      <c r="L12571" s="14"/>
      <c r="M12571" s="14"/>
      <c r="N12571" s="14"/>
      <c r="O12571" s="14"/>
      <c r="P12571" s="14"/>
    </row>
    <row r="12572" spans="9:16" x14ac:dyDescent="0.25">
      <c r="I12572" s="14"/>
      <c r="J12572" s="14"/>
      <c r="K12572" s="14"/>
      <c r="L12572" s="14"/>
      <c r="M12572" s="14"/>
      <c r="N12572" s="14"/>
      <c r="O12572" s="14"/>
      <c r="P12572" s="14"/>
    </row>
    <row r="12573" spans="9:16" x14ac:dyDescent="0.25">
      <c r="I12573" s="14"/>
      <c r="J12573" s="14"/>
      <c r="K12573" s="14"/>
      <c r="L12573" s="14"/>
      <c r="M12573" s="14"/>
      <c r="N12573" s="14"/>
      <c r="O12573" s="14"/>
      <c r="P12573" s="14"/>
    </row>
    <row r="12574" spans="9:16" x14ac:dyDescent="0.25">
      <c r="I12574" s="14"/>
      <c r="J12574" s="14"/>
      <c r="K12574" s="14"/>
      <c r="L12574" s="14"/>
      <c r="M12574" s="14"/>
      <c r="N12574" s="14"/>
      <c r="O12574" s="14"/>
      <c r="P12574" s="14"/>
    </row>
    <row r="12575" spans="9:16" x14ac:dyDescent="0.25">
      <c r="I12575" s="14"/>
      <c r="J12575" s="14"/>
      <c r="K12575" s="14"/>
      <c r="L12575" s="14"/>
      <c r="M12575" s="14"/>
      <c r="N12575" s="14"/>
      <c r="O12575" s="14"/>
      <c r="P12575" s="14"/>
    </row>
    <row r="12576" spans="9:16" x14ac:dyDescent="0.25">
      <c r="I12576" s="14"/>
      <c r="J12576" s="14"/>
      <c r="K12576" s="14"/>
      <c r="L12576" s="14"/>
      <c r="M12576" s="14"/>
      <c r="N12576" s="14"/>
      <c r="O12576" s="14"/>
      <c r="P12576" s="14"/>
    </row>
    <row r="12577" spans="9:16" x14ac:dyDescent="0.25">
      <c r="I12577" s="14"/>
      <c r="J12577" s="14"/>
      <c r="K12577" s="14"/>
      <c r="L12577" s="14"/>
      <c r="M12577" s="14"/>
      <c r="N12577" s="14"/>
      <c r="O12577" s="14"/>
      <c r="P12577" s="14"/>
    </row>
    <row r="12578" spans="9:16" x14ac:dyDescent="0.25">
      <c r="I12578" s="14"/>
      <c r="J12578" s="14"/>
      <c r="K12578" s="14"/>
      <c r="L12578" s="14"/>
      <c r="M12578" s="14"/>
      <c r="N12578" s="14"/>
      <c r="O12578" s="14"/>
      <c r="P12578" s="14"/>
    </row>
    <row r="12579" spans="9:16" x14ac:dyDescent="0.25">
      <c r="I12579" s="14"/>
      <c r="J12579" s="14"/>
      <c r="K12579" s="14"/>
      <c r="L12579" s="14"/>
      <c r="M12579" s="14"/>
      <c r="N12579" s="14"/>
      <c r="O12579" s="14"/>
      <c r="P12579" s="14"/>
    </row>
    <row r="12580" spans="9:16" x14ac:dyDescent="0.25">
      <c r="I12580" s="14"/>
      <c r="J12580" s="14"/>
      <c r="K12580" s="14"/>
      <c r="L12580" s="14"/>
      <c r="M12580" s="14"/>
      <c r="N12580" s="14"/>
      <c r="O12580" s="14"/>
      <c r="P12580" s="14"/>
    </row>
    <row r="12581" spans="9:16" x14ac:dyDescent="0.25">
      <c r="I12581" s="14"/>
      <c r="J12581" s="14"/>
      <c r="K12581" s="14"/>
      <c r="L12581" s="14"/>
      <c r="M12581" s="14"/>
      <c r="N12581" s="14"/>
      <c r="O12581" s="14"/>
      <c r="P12581" s="14"/>
    </row>
    <row r="12582" spans="9:16" x14ac:dyDescent="0.25">
      <c r="I12582" s="14"/>
      <c r="J12582" s="14"/>
      <c r="K12582" s="14"/>
      <c r="L12582" s="14"/>
      <c r="M12582" s="14"/>
      <c r="N12582" s="14"/>
      <c r="O12582" s="14"/>
      <c r="P12582" s="14"/>
    </row>
    <row r="12583" spans="9:16" x14ac:dyDescent="0.25">
      <c r="I12583" s="14"/>
      <c r="J12583" s="14"/>
      <c r="K12583" s="14"/>
      <c r="L12583" s="14"/>
      <c r="M12583" s="14"/>
      <c r="N12583" s="14"/>
      <c r="O12583" s="14"/>
      <c r="P12583" s="14"/>
    </row>
    <row r="12584" spans="9:16" x14ac:dyDescent="0.25">
      <c r="I12584" s="14"/>
      <c r="J12584" s="14"/>
      <c r="K12584" s="14"/>
      <c r="L12584" s="14"/>
      <c r="M12584" s="14"/>
      <c r="N12584" s="14"/>
      <c r="O12584" s="14"/>
      <c r="P12584" s="14"/>
    </row>
    <row r="12585" spans="9:16" x14ac:dyDescent="0.25">
      <c r="I12585" s="14"/>
      <c r="J12585" s="14"/>
      <c r="K12585" s="14"/>
      <c r="L12585" s="14"/>
      <c r="M12585" s="14"/>
      <c r="N12585" s="14"/>
      <c r="O12585" s="14"/>
      <c r="P12585" s="14"/>
    </row>
    <row r="12586" spans="9:16" x14ac:dyDescent="0.25">
      <c r="I12586" s="14"/>
      <c r="J12586" s="14"/>
      <c r="K12586" s="14"/>
      <c r="L12586" s="14"/>
      <c r="M12586" s="14"/>
      <c r="N12586" s="14"/>
      <c r="O12586" s="14"/>
      <c r="P12586" s="14"/>
    </row>
    <row r="12587" spans="9:16" x14ac:dyDescent="0.25">
      <c r="I12587" s="14"/>
      <c r="J12587" s="14"/>
      <c r="K12587" s="14"/>
      <c r="L12587" s="14"/>
      <c r="M12587" s="14"/>
      <c r="N12587" s="14"/>
      <c r="O12587" s="14"/>
      <c r="P12587" s="14"/>
    </row>
    <row r="12588" spans="9:16" x14ac:dyDescent="0.25">
      <c r="I12588" s="14"/>
      <c r="J12588" s="14"/>
      <c r="K12588" s="14"/>
      <c r="L12588" s="14"/>
      <c r="M12588" s="14"/>
      <c r="N12588" s="14"/>
      <c r="O12588" s="14"/>
      <c r="P12588" s="14"/>
    </row>
    <row r="12589" spans="9:16" x14ac:dyDescent="0.25">
      <c r="I12589" s="14"/>
      <c r="J12589" s="14"/>
      <c r="K12589" s="14"/>
      <c r="L12589" s="14"/>
      <c r="M12589" s="14"/>
      <c r="N12589" s="14"/>
      <c r="O12589" s="14"/>
      <c r="P12589" s="14"/>
    </row>
    <row r="12590" spans="9:16" x14ac:dyDescent="0.25">
      <c r="I12590" s="14"/>
      <c r="J12590" s="14"/>
      <c r="K12590" s="14"/>
      <c r="L12590" s="14"/>
      <c r="M12590" s="14"/>
      <c r="N12590" s="14"/>
      <c r="O12590" s="14"/>
      <c r="P12590" s="14"/>
    </row>
    <row r="12591" spans="9:16" x14ac:dyDescent="0.25">
      <c r="I12591" s="14"/>
      <c r="J12591" s="14"/>
      <c r="K12591" s="14"/>
      <c r="L12591" s="14"/>
      <c r="M12591" s="14"/>
      <c r="N12591" s="14"/>
      <c r="O12591" s="14"/>
      <c r="P12591" s="14"/>
    </row>
    <row r="12592" spans="9:16" x14ac:dyDescent="0.25">
      <c r="I12592" s="14"/>
      <c r="J12592" s="14"/>
      <c r="K12592" s="14"/>
      <c r="L12592" s="14"/>
      <c r="M12592" s="14"/>
      <c r="N12592" s="14"/>
      <c r="O12592" s="14"/>
      <c r="P12592" s="14"/>
    </row>
    <row r="12593" spans="9:16" x14ac:dyDescent="0.25">
      <c r="I12593" s="14"/>
      <c r="J12593" s="14"/>
      <c r="K12593" s="14"/>
      <c r="L12593" s="14"/>
      <c r="M12593" s="14"/>
      <c r="N12593" s="14"/>
      <c r="O12593" s="14"/>
      <c r="P12593" s="14"/>
    </row>
    <row r="12594" spans="9:16" x14ac:dyDescent="0.25">
      <c r="I12594" s="14"/>
      <c r="J12594" s="14"/>
      <c r="K12594" s="14"/>
      <c r="L12594" s="14"/>
      <c r="M12594" s="14"/>
      <c r="N12594" s="14"/>
      <c r="O12594" s="14"/>
      <c r="P12594" s="14"/>
    </row>
    <row r="12595" spans="9:16" x14ac:dyDescent="0.25">
      <c r="I12595" s="14"/>
      <c r="J12595" s="14"/>
      <c r="K12595" s="14"/>
      <c r="L12595" s="14"/>
      <c r="M12595" s="14"/>
      <c r="N12595" s="14"/>
      <c r="O12595" s="14"/>
      <c r="P12595" s="14"/>
    </row>
    <row r="12596" spans="9:16" x14ac:dyDescent="0.25">
      <c r="I12596" s="14"/>
      <c r="J12596" s="14"/>
      <c r="K12596" s="14"/>
      <c r="L12596" s="14"/>
      <c r="M12596" s="14"/>
      <c r="N12596" s="14"/>
      <c r="O12596" s="14"/>
      <c r="P12596" s="14"/>
    </row>
    <row r="12597" spans="9:16" x14ac:dyDescent="0.25">
      <c r="I12597" s="14"/>
      <c r="J12597" s="14"/>
      <c r="K12597" s="14"/>
      <c r="L12597" s="14"/>
      <c r="M12597" s="14"/>
      <c r="N12597" s="14"/>
      <c r="O12597" s="14"/>
      <c r="P12597" s="14"/>
    </row>
    <row r="12598" spans="9:16" x14ac:dyDescent="0.25">
      <c r="I12598" s="14"/>
      <c r="J12598" s="14"/>
      <c r="K12598" s="14"/>
      <c r="L12598" s="14"/>
      <c r="M12598" s="14"/>
      <c r="N12598" s="14"/>
      <c r="O12598" s="14"/>
      <c r="P12598" s="14"/>
    </row>
    <row r="12599" spans="9:16" x14ac:dyDescent="0.25">
      <c r="I12599" s="14"/>
      <c r="J12599" s="14"/>
      <c r="K12599" s="14"/>
      <c r="L12599" s="14"/>
      <c r="M12599" s="14"/>
      <c r="N12599" s="14"/>
      <c r="O12599" s="14"/>
      <c r="P12599" s="14"/>
    </row>
    <row r="12600" spans="9:16" x14ac:dyDescent="0.25">
      <c r="I12600" s="14"/>
      <c r="J12600" s="14"/>
      <c r="K12600" s="14"/>
      <c r="L12600" s="14"/>
      <c r="M12600" s="14"/>
      <c r="N12600" s="14"/>
      <c r="O12600" s="14"/>
      <c r="P12600" s="14"/>
    </row>
    <row r="12601" spans="9:16" x14ac:dyDescent="0.25">
      <c r="I12601" s="14"/>
      <c r="J12601" s="14"/>
      <c r="K12601" s="14"/>
      <c r="L12601" s="14"/>
      <c r="M12601" s="14"/>
      <c r="N12601" s="14"/>
      <c r="O12601" s="14"/>
      <c r="P12601" s="14"/>
    </row>
    <row r="12602" spans="9:16" x14ac:dyDescent="0.25">
      <c r="I12602" s="14"/>
      <c r="J12602" s="14"/>
      <c r="K12602" s="14"/>
      <c r="L12602" s="14"/>
      <c r="M12602" s="14"/>
      <c r="N12602" s="14"/>
      <c r="O12602" s="14"/>
      <c r="P12602" s="14"/>
    </row>
    <row r="12603" spans="9:16" x14ac:dyDescent="0.25">
      <c r="I12603" s="14"/>
      <c r="J12603" s="14"/>
      <c r="K12603" s="14"/>
      <c r="L12603" s="14"/>
      <c r="M12603" s="14"/>
      <c r="N12603" s="14"/>
      <c r="O12603" s="14"/>
      <c r="P12603" s="14"/>
    </row>
    <row r="12604" spans="9:16" x14ac:dyDescent="0.25">
      <c r="I12604" s="14"/>
      <c r="J12604" s="14"/>
      <c r="K12604" s="14"/>
      <c r="L12604" s="14"/>
      <c r="M12604" s="14"/>
      <c r="N12604" s="14"/>
      <c r="O12604" s="14"/>
      <c r="P12604" s="14"/>
    </row>
    <row r="12605" spans="9:16" x14ac:dyDescent="0.25">
      <c r="I12605" s="14"/>
      <c r="J12605" s="14"/>
      <c r="K12605" s="14"/>
      <c r="L12605" s="14"/>
      <c r="M12605" s="14"/>
      <c r="N12605" s="14"/>
      <c r="O12605" s="14"/>
      <c r="P12605" s="14"/>
    </row>
    <row r="12606" spans="9:16" x14ac:dyDescent="0.25">
      <c r="I12606" s="14"/>
      <c r="J12606" s="14"/>
      <c r="K12606" s="14"/>
      <c r="L12606" s="14"/>
      <c r="M12606" s="14"/>
      <c r="N12606" s="14"/>
      <c r="O12606" s="14"/>
      <c r="P12606" s="14"/>
    </row>
    <row r="12607" spans="9:16" x14ac:dyDescent="0.25">
      <c r="I12607" s="14"/>
      <c r="J12607" s="14"/>
      <c r="K12607" s="14"/>
      <c r="L12607" s="14"/>
      <c r="M12607" s="14"/>
      <c r="N12607" s="14"/>
      <c r="O12607" s="14"/>
      <c r="P12607" s="14"/>
    </row>
    <row r="12608" spans="9:16" x14ac:dyDescent="0.25">
      <c r="I12608" s="14"/>
      <c r="J12608" s="14"/>
      <c r="K12608" s="14"/>
      <c r="L12608" s="14"/>
      <c r="M12608" s="14"/>
      <c r="N12608" s="14"/>
      <c r="O12608" s="14"/>
      <c r="P12608" s="14"/>
    </row>
    <row r="12609" spans="9:16" x14ac:dyDescent="0.25">
      <c r="I12609" s="14"/>
      <c r="J12609" s="14"/>
      <c r="K12609" s="14"/>
      <c r="L12609" s="14"/>
      <c r="M12609" s="14"/>
      <c r="N12609" s="14"/>
      <c r="O12609" s="14"/>
      <c r="P12609" s="14"/>
    </row>
    <row r="12610" spans="9:16" x14ac:dyDescent="0.25">
      <c r="I12610" s="14"/>
      <c r="J12610" s="14"/>
      <c r="K12610" s="14"/>
      <c r="L12610" s="14"/>
      <c r="M12610" s="14"/>
      <c r="N12610" s="14"/>
      <c r="O12610" s="14"/>
      <c r="P12610" s="14"/>
    </row>
    <row r="12611" spans="9:16" x14ac:dyDescent="0.25">
      <c r="I12611" s="14"/>
      <c r="J12611" s="14"/>
      <c r="K12611" s="14"/>
      <c r="L12611" s="14"/>
      <c r="M12611" s="14"/>
      <c r="N12611" s="14"/>
      <c r="O12611" s="14"/>
      <c r="P12611" s="14"/>
    </row>
    <row r="12612" spans="9:16" x14ac:dyDescent="0.25">
      <c r="I12612" s="14"/>
      <c r="J12612" s="14"/>
      <c r="K12612" s="14"/>
      <c r="L12612" s="14"/>
      <c r="M12612" s="14"/>
      <c r="N12612" s="14"/>
      <c r="O12612" s="14"/>
      <c r="P12612" s="14"/>
    </row>
    <row r="12613" spans="9:16" x14ac:dyDescent="0.25">
      <c r="I12613" s="14"/>
      <c r="J12613" s="14"/>
      <c r="K12613" s="14"/>
      <c r="L12613" s="14"/>
      <c r="M12613" s="14"/>
      <c r="N12613" s="14"/>
      <c r="O12613" s="14"/>
      <c r="P12613" s="14"/>
    </row>
    <row r="12614" spans="9:16" x14ac:dyDescent="0.25">
      <c r="I12614" s="14"/>
      <c r="J12614" s="14"/>
      <c r="K12614" s="14"/>
      <c r="L12614" s="14"/>
      <c r="M12614" s="14"/>
      <c r="N12614" s="14"/>
      <c r="O12614" s="14"/>
      <c r="P12614" s="14"/>
    </row>
    <row r="12615" spans="9:16" x14ac:dyDescent="0.25">
      <c r="I12615" s="14"/>
      <c r="J12615" s="14"/>
      <c r="K12615" s="14"/>
      <c r="L12615" s="14"/>
      <c r="M12615" s="14"/>
      <c r="N12615" s="14"/>
      <c r="O12615" s="14"/>
      <c r="P12615" s="14"/>
    </row>
    <row r="12616" spans="9:16" x14ac:dyDescent="0.25">
      <c r="I12616" s="14"/>
      <c r="J12616" s="14"/>
      <c r="K12616" s="14"/>
      <c r="L12616" s="14"/>
      <c r="M12616" s="14"/>
      <c r="N12616" s="14"/>
      <c r="O12616" s="14"/>
      <c r="P12616" s="14"/>
    </row>
    <row r="12617" spans="9:16" x14ac:dyDescent="0.25">
      <c r="I12617" s="14"/>
      <c r="J12617" s="14"/>
      <c r="K12617" s="14"/>
      <c r="L12617" s="14"/>
      <c r="M12617" s="14"/>
      <c r="N12617" s="14"/>
      <c r="O12617" s="14"/>
      <c r="P12617" s="14"/>
    </row>
    <row r="12618" spans="9:16" x14ac:dyDescent="0.25">
      <c r="I12618" s="14"/>
      <c r="J12618" s="14"/>
      <c r="K12618" s="14"/>
      <c r="L12618" s="14"/>
      <c r="M12618" s="14"/>
      <c r="N12618" s="14"/>
      <c r="O12618" s="14"/>
      <c r="P12618" s="14"/>
    </row>
    <row r="12619" spans="9:16" x14ac:dyDescent="0.25">
      <c r="I12619" s="14"/>
      <c r="J12619" s="14"/>
      <c r="K12619" s="14"/>
      <c r="L12619" s="14"/>
      <c r="M12619" s="14"/>
      <c r="N12619" s="14"/>
      <c r="O12619" s="14"/>
      <c r="P12619" s="14"/>
    </row>
    <row r="12620" spans="9:16" x14ac:dyDescent="0.25">
      <c r="I12620" s="14"/>
      <c r="J12620" s="14"/>
      <c r="K12620" s="14"/>
      <c r="L12620" s="14"/>
      <c r="M12620" s="14"/>
      <c r="N12620" s="14"/>
      <c r="O12620" s="14"/>
      <c r="P12620" s="14"/>
    </row>
    <row r="12621" spans="9:16" x14ac:dyDescent="0.25">
      <c r="I12621" s="14"/>
      <c r="J12621" s="14"/>
      <c r="K12621" s="14"/>
      <c r="L12621" s="14"/>
      <c r="M12621" s="14"/>
      <c r="N12621" s="14"/>
      <c r="O12621" s="14"/>
      <c r="P12621" s="14"/>
    </row>
    <row r="12622" spans="9:16" x14ac:dyDescent="0.25">
      <c r="I12622" s="14"/>
      <c r="J12622" s="14"/>
      <c r="K12622" s="14"/>
      <c r="L12622" s="14"/>
      <c r="M12622" s="14"/>
      <c r="N12622" s="14"/>
      <c r="O12622" s="14"/>
      <c r="P12622" s="14"/>
    </row>
    <row r="12623" spans="9:16" x14ac:dyDescent="0.25">
      <c r="I12623" s="14"/>
      <c r="J12623" s="14"/>
      <c r="K12623" s="14"/>
      <c r="L12623" s="14"/>
      <c r="M12623" s="14"/>
      <c r="N12623" s="14"/>
      <c r="O12623" s="14"/>
      <c r="P12623" s="14"/>
    </row>
    <row r="12624" spans="9:16" x14ac:dyDescent="0.25">
      <c r="I12624" s="14"/>
      <c r="J12624" s="14"/>
      <c r="K12624" s="14"/>
      <c r="L12624" s="14"/>
      <c r="M12624" s="14"/>
      <c r="N12624" s="14"/>
      <c r="O12624" s="14"/>
      <c r="P12624" s="14"/>
    </row>
    <row r="12625" spans="9:16" x14ac:dyDescent="0.25">
      <c r="I12625" s="14"/>
      <c r="J12625" s="14"/>
      <c r="K12625" s="14"/>
      <c r="L12625" s="14"/>
      <c r="M12625" s="14"/>
      <c r="N12625" s="14"/>
      <c r="O12625" s="14"/>
      <c r="P12625" s="14"/>
    </row>
    <row r="12626" spans="9:16" x14ac:dyDescent="0.25">
      <c r="I12626" s="14"/>
      <c r="J12626" s="14"/>
      <c r="K12626" s="14"/>
      <c r="L12626" s="14"/>
      <c r="M12626" s="14"/>
      <c r="N12626" s="14"/>
      <c r="O12626" s="14"/>
      <c r="P12626" s="14"/>
    </row>
    <row r="12627" spans="9:16" x14ac:dyDescent="0.25">
      <c r="I12627" s="14"/>
      <c r="J12627" s="14"/>
      <c r="K12627" s="14"/>
      <c r="L12627" s="14"/>
      <c r="M12627" s="14"/>
      <c r="N12627" s="14"/>
      <c r="O12627" s="14"/>
      <c r="P12627" s="14"/>
    </row>
    <row r="12628" spans="9:16" x14ac:dyDescent="0.25">
      <c r="I12628" s="14"/>
      <c r="J12628" s="14"/>
      <c r="K12628" s="14"/>
      <c r="L12628" s="14"/>
      <c r="M12628" s="14"/>
      <c r="N12628" s="14"/>
      <c r="O12628" s="14"/>
      <c r="P12628" s="14"/>
    </row>
    <row r="12629" spans="9:16" x14ac:dyDescent="0.25">
      <c r="I12629" s="14"/>
      <c r="J12629" s="14"/>
      <c r="K12629" s="14"/>
      <c r="L12629" s="14"/>
      <c r="M12629" s="14"/>
      <c r="N12629" s="14"/>
      <c r="O12629" s="14"/>
      <c r="P12629" s="14"/>
    </row>
    <row r="12630" spans="9:16" x14ac:dyDescent="0.25">
      <c r="I12630" s="14"/>
      <c r="J12630" s="14"/>
      <c r="K12630" s="14"/>
      <c r="L12630" s="14"/>
      <c r="M12630" s="14"/>
      <c r="N12630" s="14"/>
      <c r="O12630" s="14"/>
      <c r="P12630" s="14"/>
    </row>
    <row r="12631" spans="9:16" x14ac:dyDescent="0.25">
      <c r="I12631" s="14"/>
      <c r="J12631" s="14"/>
      <c r="K12631" s="14"/>
      <c r="L12631" s="14"/>
      <c r="M12631" s="14"/>
      <c r="N12631" s="14"/>
      <c r="O12631" s="14"/>
      <c r="P12631" s="14"/>
    </row>
    <row r="12632" spans="9:16" x14ac:dyDescent="0.25">
      <c r="I12632" s="14"/>
      <c r="J12632" s="14"/>
      <c r="K12632" s="14"/>
      <c r="L12632" s="14"/>
      <c r="M12632" s="14"/>
      <c r="N12632" s="14"/>
      <c r="O12632" s="14"/>
      <c r="P12632" s="14"/>
    </row>
    <row r="12633" spans="9:16" x14ac:dyDescent="0.25">
      <c r="I12633" s="14"/>
      <c r="J12633" s="14"/>
      <c r="K12633" s="14"/>
      <c r="L12633" s="14"/>
      <c r="M12633" s="14"/>
      <c r="N12633" s="14"/>
      <c r="O12633" s="14"/>
      <c r="P12633" s="14"/>
    </row>
    <row r="12634" spans="9:16" x14ac:dyDescent="0.25">
      <c r="I12634" s="14"/>
      <c r="J12634" s="14"/>
      <c r="K12634" s="14"/>
      <c r="L12634" s="14"/>
      <c r="M12634" s="14"/>
      <c r="N12634" s="14"/>
      <c r="O12634" s="14"/>
      <c r="P12634" s="14"/>
    </row>
    <row r="12635" spans="9:16" x14ac:dyDescent="0.25">
      <c r="I12635" s="14"/>
      <c r="J12635" s="14"/>
      <c r="K12635" s="14"/>
      <c r="L12635" s="14"/>
      <c r="M12635" s="14"/>
      <c r="N12635" s="14"/>
      <c r="O12635" s="14"/>
      <c r="P12635" s="14"/>
    </row>
    <row r="12636" spans="9:16" x14ac:dyDescent="0.25">
      <c r="I12636" s="14"/>
      <c r="J12636" s="14"/>
      <c r="K12636" s="14"/>
      <c r="L12636" s="14"/>
      <c r="M12636" s="14"/>
      <c r="N12636" s="14"/>
      <c r="O12636" s="14"/>
      <c r="P12636" s="14"/>
    </row>
    <row r="12637" spans="9:16" x14ac:dyDescent="0.25">
      <c r="I12637" s="14"/>
      <c r="J12637" s="14"/>
      <c r="K12637" s="14"/>
      <c r="L12637" s="14"/>
      <c r="M12637" s="14"/>
      <c r="N12637" s="14"/>
      <c r="O12637" s="14"/>
      <c r="P12637" s="14"/>
    </row>
    <row r="12638" spans="9:16" x14ac:dyDescent="0.25">
      <c r="I12638" s="14"/>
      <c r="J12638" s="14"/>
      <c r="K12638" s="14"/>
      <c r="L12638" s="14"/>
      <c r="M12638" s="14"/>
      <c r="N12638" s="14"/>
      <c r="O12638" s="14"/>
      <c r="P12638" s="14"/>
    </row>
    <row r="12639" spans="9:16" x14ac:dyDescent="0.25">
      <c r="I12639" s="14"/>
      <c r="J12639" s="14"/>
      <c r="K12639" s="14"/>
      <c r="L12639" s="14"/>
      <c r="M12639" s="14"/>
      <c r="N12639" s="14"/>
      <c r="O12639" s="14"/>
      <c r="P12639" s="14"/>
    </row>
    <row r="12640" spans="9:16" x14ac:dyDescent="0.25">
      <c r="I12640" s="14"/>
      <c r="J12640" s="14"/>
      <c r="K12640" s="14"/>
      <c r="L12640" s="14"/>
      <c r="M12640" s="14"/>
      <c r="N12640" s="14"/>
      <c r="O12640" s="14"/>
      <c r="P12640" s="14"/>
    </row>
    <row r="12641" spans="9:16" x14ac:dyDescent="0.25">
      <c r="I12641" s="14"/>
      <c r="J12641" s="14"/>
      <c r="K12641" s="14"/>
      <c r="L12641" s="14"/>
      <c r="M12641" s="14"/>
      <c r="N12641" s="14"/>
      <c r="O12641" s="14"/>
      <c r="P12641" s="14"/>
    </row>
    <row r="12642" spans="9:16" x14ac:dyDescent="0.25">
      <c r="I12642" s="14"/>
      <c r="J12642" s="14"/>
      <c r="K12642" s="14"/>
      <c r="L12642" s="14"/>
      <c r="M12642" s="14"/>
      <c r="N12642" s="14"/>
      <c r="O12642" s="14"/>
      <c r="P12642" s="14"/>
    </row>
    <row r="12643" spans="9:16" x14ac:dyDescent="0.25">
      <c r="I12643" s="14"/>
      <c r="J12643" s="14"/>
      <c r="K12643" s="14"/>
      <c r="L12643" s="14"/>
      <c r="M12643" s="14"/>
      <c r="N12643" s="14"/>
      <c r="O12643" s="14"/>
      <c r="P12643" s="14"/>
    </row>
    <row r="12644" spans="9:16" x14ac:dyDescent="0.25">
      <c r="I12644" s="14"/>
      <c r="J12644" s="14"/>
      <c r="K12644" s="14"/>
      <c r="L12644" s="14"/>
      <c r="M12644" s="14"/>
      <c r="N12644" s="14"/>
      <c r="O12644" s="14"/>
      <c r="P12644" s="14"/>
    </row>
    <row r="12645" spans="9:16" x14ac:dyDescent="0.25">
      <c r="I12645" s="14"/>
      <c r="J12645" s="14"/>
      <c r="K12645" s="14"/>
      <c r="L12645" s="14"/>
      <c r="M12645" s="14"/>
      <c r="N12645" s="14"/>
      <c r="O12645" s="14"/>
      <c r="P12645" s="14"/>
    </row>
    <row r="12646" spans="9:16" x14ac:dyDescent="0.25">
      <c r="I12646" s="14"/>
      <c r="J12646" s="14"/>
      <c r="K12646" s="14"/>
      <c r="L12646" s="14"/>
      <c r="M12646" s="14"/>
      <c r="N12646" s="14"/>
      <c r="O12646" s="14"/>
      <c r="P12646" s="14"/>
    </row>
    <row r="12647" spans="9:16" x14ac:dyDescent="0.25">
      <c r="I12647" s="14"/>
      <c r="J12647" s="14"/>
      <c r="K12647" s="14"/>
      <c r="L12647" s="14"/>
      <c r="M12647" s="14"/>
      <c r="N12647" s="14"/>
      <c r="O12647" s="14"/>
      <c r="P12647" s="14"/>
    </row>
    <row r="12648" spans="9:16" x14ac:dyDescent="0.25">
      <c r="I12648" s="14"/>
      <c r="J12648" s="14"/>
      <c r="K12648" s="14"/>
      <c r="L12648" s="14"/>
      <c r="M12648" s="14"/>
      <c r="N12648" s="14"/>
      <c r="O12648" s="14"/>
      <c r="P12648" s="14"/>
    </row>
    <row r="12649" spans="9:16" x14ac:dyDescent="0.25">
      <c r="I12649" s="14"/>
      <c r="J12649" s="14"/>
      <c r="K12649" s="14"/>
      <c r="L12649" s="14"/>
      <c r="M12649" s="14"/>
      <c r="N12649" s="14"/>
      <c r="O12649" s="14"/>
      <c r="P12649" s="14"/>
    </row>
    <row r="12650" spans="9:16" x14ac:dyDescent="0.25">
      <c r="I12650" s="14"/>
      <c r="J12650" s="14"/>
      <c r="K12650" s="14"/>
      <c r="L12650" s="14"/>
      <c r="M12650" s="14"/>
      <c r="N12650" s="14"/>
      <c r="O12650" s="14"/>
      <c r="P12650" s="14"/>
    </row>
    <row r="12651" spans="9:16" x14ac:dyDescent="0.25">
      <c r="I12651" s="14"/>
      <c r="J12651" s="14"/>
      <c r="K12651" s="14"/>
      <c r="L12651" s="14"/>
      <c r="M12651" s="14"/>
      <c r="N12651" s="14"/>
      <c r="O12651" s="14"/>
      <c r="P12651" s="14"/>
    </row>
    <row r="12652" spans="9:16" x14ac:dyDescent="0.25">
      <c r="I12652" s="14"/>
      <c r="J12652" s="14"/>
      <c r="K12652" s="14"/>
      <c r="L12652" s="14"/>
      <c r="M12652" s="14"/>
      <c r="N12652" s="14"/>
      <c r="O12652" s="14"/>
      <c r="P12652" s="14"/>
    </row>
    <row r="12653" spans="9:16" x14ac:dyDescent="0.25">
      <c r="I12653" s="14"/>
      <c r="J12653" s="14"/>
      <c r="K12653" s="14"/>
      <c r="L12653" s="14"/>
      <c r="M12653" s="14"/>
      <c r="N12653" s="14"/>
      <c r="O12653" s="14"/>
      <c r="P12653" s="14"/>
    </row>
    <row r="12654" spans="9:16" x14ac:dyDescent="0.25">
      <c r="I12654" s="14"/>
      <c r="J12654" s="14"/>
      <c r="K12654" s="14"/>
      <c r="L12654" s="14"/>
      <c r="M12654" s="14"/>
      <c r="N12654" s="14"/>
      <c r="O12654" s="14"/>
      <c r="P12654" s="14"/>
    </row>
    <row r="12655" spans="9:16" x14ac:dyDescent="0.25">
      <c r="I12655" s="14"/>
      <c r="J12655" s="14"/>
      <c r="K12655" s="14"/>
      <c r="L12655" s="14"/>
      <c r="M12655" s="14"/>
      <c r="N12655" s="14"/>
      <c r="O12655" s="14"/>
      <c r="P12655" s="14"/>
    </row>
    <row r="12656" spans="9:16" x14ac:dyDescent="0.25">
      <c r="I12656" s="14"/>
      <c r="J12656" s="14"/>
      <c r="K12656" s="14"/>
      <c r="L12656" s="14"/>
      <c r="M12656" s="14"/>
      <c r="N12656" s="14"/>
      <c r="O12656" s="14"/>
      <c r="P12656" s="14"/>
    </row>
    <row r="12657" spans="9:16" x14ac:dyDescent="0.25">
      <c r="I12657" s="14"/>
      <c r="J12657" s="14"/>
      <c r="K12657" s="14"/>
      <c r="L12657" s="14"/>
      <c r="M12657" s="14"/>
      <c r="N12657" s="14"/>
      <c r="O12657" s="14"/>
      <c r="P12657" s="14"/>
    </row>
    <row r="12658" spans="9:16" x14ac:dyDescent="0.25">
      <c r="I12658" s="14"/>
      <c r="J12658" s="14"/>
      <c r="K12658" s="14"/>
      <c r="L12658" s="14"/>
      <c r="M12658" s="14"/>
      <c r="N12658" s="14"/>
      <c r="O12658" s="14"/>
      <c r="P12658" s="14"/>
    </row>
    <row r="12659" spans="9:16" x14ac:dyDescent="0.25">
      <c r="I12659" s="14"/>
      <c r="J12659" s="14"/>
      <c r="K12659" s="14"/>
      <c r="L12659" s="14"/>
      <c r="M12659" s="14"/>
      <c r="N12659" s="14"/>
      <c r="O12659" s="14"/>
      <c r="P12659" s="14"/>
    </row>
    <row r="12660" spans="9:16" x14ac:dyDescent="0.25">
      <c r="I12660" s="14"/>
      <c r="J12660" s="14"/>
      <c r="K12660" s="14"/>
      <c r="L12660" s="14"/>
      <c r="M12660" s="14"/>
      <c r="N12660" s="14"/>
      <c r="O12660" s="14"/>
      <c r="P12660" s="14"/>
    </row>
    <row r="12661" spans="9:16" x14ac:dyDescent="0.25">
      <c r="I12661" s="14"/>
      <c r="J12661" s="14"/>
      <c r="K12661" s="14"/>
      <c r="L12661" s="14"/>
      <c r="M12661" s="14"/>
      <c r="N12661" s="14"/>
      <c r="O12661" s="14"/>
      <c r="P12661" s="14"/>
    </row>
    <row r="12662" spans="9:16" x14ac:dyDescent="0.25">
      <c r="I12662" s="14"/>
      <c r="J12662" s="14"/>
      <c r="K12662" s="14"/>
      <c r="L12662" s="14"/>
      <c r="M12662" s="14"/>
      <c r="N12662" s="14"/>
      <c r="O12662" s="14"/>
      <c r="P12662" s="14"/>
    </row>
    <row r="12663" spans="9:16" x14ac:dyDescent="0.25">
      <c r="I12663" s="14"/>
      <c r="J12663" s="14"/>
      <c r="K12663" s="14"/>
      <c r="L12663" s="14"/>
      <c r="M12663" s="14"/>
      <c r="N12663" s="14"/>
      <c r="O12663" s="14"/>
      <c r="P12663" s="14"/>
    </row>
    <row r="12664" spans="9:16" x14ac:dyDescent="0.25">
      <c r="I12664" s="14"/>
      <c r="J12664" s="14"/>
      <c r="K12664" s="14"/>
      <c r="L12664" s="14"/>
      <c r="M12664" s="14"/>
      <c r="N12664" s="14"/>
      <c r="O12664" s="14"/>
      <c r="P12664" s="14"/>
    </row>
    <row r="12665" spans="9:16" x14ac:dyDescent="0.25">
      <c r="I12665" s="14"/>
      <c r="J12665" s="14"/>
      <c r="K12665" s="14"/>
      <c r="L12665" s="14"/>
      <c r="M12665" s="14"/>
      <c r="N12665" s="14"/>
      <c r="O12665" s="14"/>
      <c r="P12665" s="14"/>
    </row>
    <row r="12666" spans="9:16" x14ac:dyDescent="0.25">
      <c r="I12666" s="14"/>
      <c r="J12666" s="14"/>
      <c r="K12666" s="14"/>
      <c r="L12666" s="14"/>
      <c r="M12666" s="14"/>
      <c r="N12666" s="14"/>
      <c r="O12666" s="14"/>
      <c r="P12666" s="14"/>
    </row>
    <row r="12667" spans="9:16" x14ac:dyDescent="0.25">
      <c r="I12667" s="14"/>
      <c r="J12667" s="14"/>
      <c r="K12667" s="14"/>
      <c r="L12667" s="14"/>
      <c r="M12667" s="14"/>
      <c r="N12667" s="14"/>
      <c r="O12667" s="14"/>
      <c r="P12667" s="14"/>
    </row>
    <row r="12668" spans="9:16" x14ac:dyDescent="0.25">
      <c r="I12668" s="14"/>
      <c r="J12668" s="14"/>
      <c r="K12668" s="14"/>
      <c r="L12668" s="14"/>
      <c r="M12668" s="14"/>
      <c r="N12668" s="14"/>
      <c r="O12668" s="14"/>
      <c r="P12668" s="14"/>
    </row>
    <row r="12669" spans="9:16" x14ac:dyDescent="0.25">
      <c r="I12669" s="14"/>
      <c r="J12669" s="14"/>
      <c r="K12669" s="14"/>
      <c r="L12669" s="14"/>
      <c r="M12669" s="14"/>
      <c r="N12669" s="14"/>
      <c r="O12669" s="14"/>
      <c r="P12669" s="14"/>
    </row>
    <row r="12670" spans="9:16" x14ac:dyDescent="0.25">
      <c r="I12670" s="14"/>
      <c r="J12670" s="14"/>
      <c r="K12670" s="14"/>
      <c r="L12670" s="14"/>
      <c r="M12670" s="14"/>
      <c r="N12670" s="14"/>
      <c r="O12670" s="14"/>
      <c r="P12670" s="14"/>
    </row>
    <row r="12671" spans="9:16" x14ac:dyDescent="0.25">
      <c r="I12671" s="14"/>
      <c r="J12671" s="14"/>
      <c r="K12671" s="14"/>
      <c r="L12671" s="14"/>
      <c r="M12671" s="14"/>
      <c r="N12671" s="14"/>
      <c r="O12671" s="14"/>
      <c r="P12671" s="14"/>
    </row>
    <row r="12672" spans="9:16" x14ac:dyDescent="0.25">
      <c r="I12672" s="14"/>
      <c r="J12672" s="14"/>
      <c r="K12672" s="14"/>
      <c r="L12672" s="14"/>
      <c r="M12672" s="14"/>
      <c r="N12672" s="14"/>
      <c r="O12672" s="14"/>
      <c r="P12672" s="14"/>
    </row>
    <row r="12673" spans="9:16" x14ac:dyDescent="0.25">
      <c r="I12673" s="14"/>
      <c r="J12673" s="14"/>
      <c r="K12673" s="14"/>
      <c r="L12673" s="14"/>
      <c r="M12673" s="14"/>
      <c r="N12673" s="14"/>
      <c r="O12673" s="14"/>
      <c r="P12673" s="14"/>
    </row>
    <row r="12674" spans="9:16" x14ac:dyDescent="0.25">
      <c r="I12674" s="14"/>
      <c r="J12674" s="14"/>
      <c r="K12674" s="14"/>
      <c r="L12674" s="14"/>
      <c r="M12674" s="14"/>
      <c r="N12674" s="14"/>
      <c r="O12674" s="14"/>
      <c r="P12674" s="14"/>
    </row>
    <row r="12675" spans="9:16" x14ac:dyDescent="0.25">
      <c r="I12675" s="14"/>
      <c r="J12675" s="14"/>
      <c r="K12675" s="14"/>
      <c r="L12675" s="14"/>
      <c r="M12675" s="14"/>
      <c r="N12675" s="14"/>
      <c r="O12675" s="14"/>
      <c r="P12675" s="14"/>
    </row>
    <row r="12676" spans="9:16" x14ac:dyDescent="0.25">
      <c r="I12676" s="14"/>
      <c r="J12676" s="14"/>
      <c r="K12676" s="14"/>
      <c r="L12676" s="14"/>
      <c r="M12676" s="14"/>
      <c r="N12676" s="14"/>
      <c r="O12676" s="14"/>
      <c r="P12676" s="14"/>
    </row>
    <row r="12677" spans="9:16" x14ac:dyDescent="0.25">
      <c r="I12677" s="14"/>
      <c r="J12677" s="14"/>
      <c r="K12677" s="14"/>
      <c r="L12677" s="14"/>
      <c r="M12677" s="14"/>
      <c r="N12677" s="14"/>
      <c r="O12677" s="14"/>
      <c r="P12677" s="14"/>
    </row>
    <row r="12678" spans="9:16" x14ac:dyDescent="0.25">
      <c r="I12678" s="14"/>
      <c r="J12678" s="14"/>
      <c r="K12678" s="14"/>
      <c r="L12678" s="14"/>
      <c r="M12678" s="14"/>
      <c r="N12678" s="14"/>
      <c r="O12678" s="14"/>
      <c r="P12678" s="14"/>
    </row>
    <row r="12679" spans="9:16" x14ac:dyDescent="0.25">
      <c r="I12679" s="14"/>
      <c r="J12679" s="14"/>
      <c r="K12679" s="14"/>
      <c r="L12679" s="14"/>
      <c r="M12679" s="14"/>
      <c r="N12679" s="14"/>
      <c r="O12679" s="14"/>
      <c r="P12679" s="14"/>
    </row>
    <row r="12680" spans="9:16" x14ac:dyDescent="0.25">
      <c r="I12680" s="14"/>
      <c r="J12680" s="14"/>
      <c r="K12680" s="14"/>
      <c r="L12680" s="14"/>
      <c r="M12680" s="14"/>
      <c r="N12680" s="14"/>
      <c r="O12680" s="14"/>
      <c r="P12680" s="14"/>
    </row>
    <row r="12681" spans="9:16" x14ac:dyDescent="0.25">
      <c r="I12681" s="14"/>
      <c r="J12681" s="14"/>
      <c r="K12681" s="14"/>
      <c r="L12681" s="14"/>
      <c r="M12681" s="14"/>
      <c r="N12681" s="14"/>
      <c r="O12681" s="14"/>
      <c r="P12681" s="14"/>
    </row>
    <row r="12682" spans="9:16" x14ac:dyDescent="0.25">
      <c r="I12682" s="14"/>
      <c r="J12682" s="14"/>
      <c r="K12682" s="14"/>
      <c r="L12682" s="14"/>
      <c r="M12682" s="14"/>
      <c r="N12682" s="14"/>
      <c r="O12682" s="14"/>
      <c r="P12682" s="14"/>
    </row>
    <row r="12683" spans="9:16" x14ac:dyDescent="0.25">
      <c r="I12683" s="14"/>
      <c r="J12683" s="14"/>
      <c r="K12683" s="14"/>
      <c r="L12683" s="14"/>
      <c r="M12683" s="14"/>
      <c r="N12683" s="14"/>
      <c r="O12683" s="14"/>
      <c r="P12683" s="14"/>
    </row>
    <row r="12684" spans="9:16" x14ac:dyDescent="0.25">
      <c r="I12684" s="14"/>
      <c r="J12684" s="14"/>
      <c r="K12684" s="14"/>
      <c r="L12684" s="14"/>
      <c r="M12684" s="14"/>
      <c r="N12684" s="14"/>
      <c r="O12684" s="14"/>
      <c r="P12684" s="14"/>
    </row>
    <row r="12685" spans="9:16" x14ac:dyDescent="0.25">
      <c r="I12685" s="14"/>
      <c r="J12685" s="14"/>
      <c r="K12685" s="14"/>
      <c r="L12685" s="14"/>
      <c r="M12685" s="14"/>
      <c r="N12685" s="14"/>
      <c r="O12685" s="14"/>
      <c r="P12685" s="14"/>
    </row>
    <row r="12686" spans="9:16" x14ac:dyDescent="0.25">
      <c r="I12686" s="14"/>
      <c r="J12686" s="14"/>
      <c r="K12686" s="14"/>
      <c r="L12686" s="14"/>
      <c r="M12686" s="14"/>
      <c r="N12686" s="14"/>
      <c r="O12686" s="14"/>
      <c r="P12686" s="14"/>
    </row>
    <row r="12687" spans="9:16" x14ac:dyDescent="0.25">
      <c r="I12687" s="14"/>
      <c r="J12687" s="14"/>
      <c r="K12687" s="14"/>
      <c r="L12687" s="14"/>
      <c r="M12687" s="14"/>
      <c r="N12687" s="14"/>
      <c r="O12687" s="14"/>
      <c r="P12687" s="14"/>
    </row>
    <row r="12688" spans="9:16" x14ac:dyDescent="0.25">
      <c r="I12688" s="14"/>
      <c r="J12688" s="14"/>
      <c r="K12688" s="14"/>
      <c r="L12688" s="14"/>
      <c r="M12688" s="14"/>
      <c r="N12688" s="14"/>
      <c r="O12688" s="14"/>
      <c r="P12688" s="14"/>
    </row>
    <row r="12689" spans="9:16" x14ac:dyDescent="0.25">
      <c r="I12689" s="14"/>
      <c r="J12689" s="14"/>
      <c r="K12689" s="14"/>
      <c r="L12689" s="14"/>
      <c r="M12689" s="14"/>
      <c r="N12689" s="14"/>
      <c r="O12689" s="14"/>
      <c r="P12689" s="14"/>
    </row>
    <row r="12690" spans="9:16" x14ac:dyDescent="0.25">
      <c r="I12690" s="14"/>
      <c r="J12690" s="14"/>
      <c r="K12690" s="14"/>
      <c r="L12690" s="14"/>
      <c r="M12690" s="14"/>
      <c r="N12690" s="14"/>
      <c r="O12690" s="14"/>
      <c r="P12690" s="14"/>
    </row>
    <row r="12691" spans="9:16" x14ac:dyDescent="0.25">
      <c r="I12691" s="14"/>
      <c r="J12691" s="14"/>
      <c r="K12691" s="14"/>
      <c r="L12691" s="14"/>
      <c r="M12691" s="14"/>
      <c r="N12691" s="14"/>
      <c r="O12691" s="14"/>
      <c r="P12691" s="14"/>
    </row>
    <row r="12692" spans="9:16" x14ac:dyDescent="0.25">
      <c r="I12692" s="14"/>
      <c r="J12692" s="14"/>
      <c r="K12692" s="14"/>
      <c r="L12692" s="14"/>
      <c r="M12692" s="14"/>
      <c r="N12692" s="14"/>
      <c r="O12692" s="14"/>
      <c r="P12692" s="14"/>
    </row>
    <row r="12693" spans="9:16" x14ac:dyDescent="0.25">
      <c r="I12693" s="14"/>
      <c r="J12693" s="14"/>
      <c r="K12693" s="14"/>
      <c r="L12693" s="14"/>
      <c r="M12693" s="14"/>
      <c r="N12693" s="14"/>
      <c r="O12693" s="14"/>
      <c r="P12693" s="14"/>
    </row>
    <row r="12694" spans="9:16" x14ac:dyDescent="0.25">
      <c r="I12694" s="14"/>
      <c r="J12694" s="14"/>
      <c r="K12694" s="14"/>
      <c r="L12694" s="14"/>
      <c r="M12694" s="14"/>
      <c r="N12694" s="14"/>
      <c r="O12694" s="14"/>
      <c r="P12694" s="14"/>
    </row>
    <row r="12695" spans="9:16" x14ac:dyDescent="0.25">
      <c r="I12695" s="14"/>
      <c r="J12695" s="14"/>
      <c r="K12695" s="14"/>
      <c r="L12695" s="14"/>
      <c r="M12695" s="14"/>
      <c r="N12695" s="14"/>
      <c r="O12695" s="14"/>
      <c r="P12695" s="14"/>
    </row>
    <row r="12696" spans="9:16" x14ac:dyDescent="0.25">
      <c r="I12696" s="14"/>
      <c r="J12696" s="14"/>
      <c r="K12696" s="14"/>
      <c r="L12696" s="14"/>
      <c r="M12696" s="14"/>
      <c r="N12696" s="14"/>
      <c r="O12696" s="14"/>
      <c r="P12696" s="14"/>
    </row>
    <row r="12697" spans="9:16" x14ac:dyDescent="0.25">
      <c r="I12697" s="14"/>
      <c r="J12697" s="14"/>
      <c r="K12697" s="14"/>
      <c r="L12697" s="14"/>
      <c r="M12697" s="14"/>
      <c r="N12697" s="14"/>
      <c r="O12697" s="14"/>
      <c r="P12697" s="14"/>
    </row>
    <row r="12698" spans="9:16" x14ac:dyDescent="0.25">
      <c r="I12698" s="14"/>
      <c r="J12698" s="14"/>
      <c r="K12698" s="14"/>
      <c r="L12698" s="14"/>
      <c r="M12698" s="14"/>
      <c r="N12698" s="14"/>
      <c r="O12698" s="14"/>
      <c r="P12698" s="14"/>
    </row>
    <row r="12699" spans="9:16" x14ac:dyDescent="0.25">
      <c r="I12699" s="14"/>
      <c r="J12699" s="14"/>
      <c r="K12699" s="14"/>
      <c r="L12699" s="14"/>
      <c r="M12699" s="14"/>
      <c r="N12699" s="14"/>
      <c r="O12699" s="14"/>
      <c r="P12699" s="14"/>
    </row>
    <row r="12700" spans="9:16" x14ac:dyDescent="0.25">
      <c r="I12700" s="14"/>
      <c r="J12700" s="14"/>
      <c r="K12700" s="14"/>
      <c r="L12700" s="14"/>
      <c r="M12700" s="14"/>
      <c r="N12700" s="14"/>
      <c r="O12700" s="14"/>
      <c r="P12700" s="14"/>
    </row>
    <row r="12701" spans="9:16" x14ac:dyDescent="0.25">
      <c r="I12701" s="14"/>
      <c r="J12701" s="14"/>
      <c r="K12701" s="14"/>
      <c r="L12701" s="14"/>
      <c r="M12701" s="14"/>
      <c r="N12701" s="14"/>
      <c r="O12701" s="14"/>
      <c r="P12701" s="14"/>
    </row>
    <row r="12702" spans="9:16" x14ac:dyDescent="0.25">
      <c r="I12702" s="14"/>
      <c r="J12702" s="14"/>
      <c r="K12702" s="14"/>
      <c r="L12702" s="14"/>
      <c r="M12702" s="14"/>
      <c r="N12702" s="14"/>
      <c r="O12702" s="14"/>
      <c r="P12702" s="14"/>
    </row>
    <row r="12703" spans="9:16" x14ac:dyDescent="0.25">
      <c r="I12703" s="14"/>
      <c r="J12703" s="14"/>
      <c r="K12703" s="14"/>
      <c r="L12703" s="14"/>
      <c r="M12703" s="14"/>
      <c r="N12703" s="14"/>
      <c r="O12703" s="14"/>
      <c r="P12703" s="14"/>
    </row>
    <row r="12704" spans="9:16" x14ac:dyDescent="0.25">
      <c r="I12704" s="14"/>
      <c r="J12704" s="14"/>
      <c r="K12704" s="14"/>
      <c r="L12704" s="14"/>
      <c r="M12704" s="14"/>
      <c r="N12704" s="14"/>
      <c r="O12704" s="14"/>
      <c r="P12704" s="14"/>
    </row>
    <row r="12705" spans="9:16" x14ac:dyDescent="0.25">
      <c r="I12705" s="14"/>
      <c r="J12705" s="14"/>
      <c r="K12705" s="14"/>
      <c r="L12705" s="14"/>
      <c r="M12705" s="14"/>
      <c r="N12705" s="14"/>
      <c r="O12705" s="14"/>
      <c r="P12705" s="14"/>
    </row>
    <row r="12706" spans="9:16" x14ac:dyDescent="0.25">
      <c r="I12706" s="14"/>
      <c r="J12706" s="14"/>
      <c r="K12706" s="14"/>
      <c r="L12706" s="14"/>
      <c r="M12706" s="14"/>
      <c r="N12706" s="14"/>
      <c r="O12706" s="14"/>
      <c r="P12706" s="14"/>
    </row>
    <row r="12707" spans="9:16" x14ac:dyDescent="0.25">
      <c r="I12707" s="14"/>
      <c r="J12707" s="14"/>
      <c r="K12707" s="14"/>
      <c r="L12707" s="14"/>
      <c r="M12707" s="14"/>
      <c r="N12707" s="14"/>
      <c r="O12707" s="14"/>
      <c r="P12707" s="14"/>
    </row>
    <row r="12708" spans="9:16" x14ac:dyDescent="0.25">
      <c r="I12708" s="14"/>
      <c r="J12708" s="14"/>
      <c r="K12708" s="14"/>
      <c r="L12708" s="14"/>
      <c r="M12708" s="14"/>
      <c r="N12708" s="14"/>
      <c r="O12708" s="14"/>
      <c r="P12708" s="14"/>
    </row>
    <row r="12709" spans="9:16" x14ac:dyDescent="0.25">
      <c r="I12709" s="14"/>
      <c r="J12709" s="14"/>
      <c r="K12709" s="14"/>
      <c r="L12709" s="14"/>
      <c r="M12709" s="14"/>
      <c r="N12709" s="14"/>
      <c r="O12709" s="14"/>
      <c r="P12709" s="14"/>
    </row>
    <row r="12710" spans="9:16" x14ac:dyDescent="0.25">
      <c r="I12710" s="14"/>
      <c r="J12710" s="14"/>
      <c r="K12710" s="14"/>
      <c r="L12710" s="14"/>
      <c r="M12710" s="14"/>
      <c r="N12710" s="14"/>
      <c r="O12710" s="14"/>
      <c r="P12710" s="14"/>
    </row>
    <row r="12711" spans="9:16" x14ac:dyDescent="0.25">
      <c r="I12711" s="14"/>
      <c r="J12711" s="14"/>
      <c r="K12711" s="14"/>
      <c r="L12711" s="14"/>
      <c r="M12711" s="14"/>
      <c r="N12711" s="14"/>
      <c r="O12711" s="14"/>
      <c r="P12711" s="14"/>
    </row>
    <row r="12712" spans="9:16" x14ac:dyDescent="0.25">
      <c r="I12712" s="14"/>
      <c r="J12712" s="14"/>
      <c r="K12712" s="14"/>
      <c r="L12712" s="14"/>
      <c r="M12712" s="14"/>
      <c r="N12712" s="14"/>
      <c r="O12712" s="14"/>
      <c r="P12712" s="14"/>
    </row>
    <row r="12713" spans="9:16" x14ac:dyDescent="0.25">
      <c r="I12713" s="14"/>
      <c r="J12713" s="14"/>
      <c r="K12713" s="14"/>
      <c r="L12713" s="14"/>
      <c r="M12713" s="14"/>
      <c r="N12713" s="14"/>
      <c r="O12713" s="14"/>
      <c r="P12713" s="14"/>
    </row>
    <row r="12714" spans="9:16" x14ac:dyDescent="0.25">
      <c r="I12714" s="14"/>
      <c r="J12714" s="14"/>
      <c r="K12714" s="14"/>
      <c r="L12714" s="14"/>
      <c r="M12714" s="14"/>
      <c r="N12714" s="14"/>
      <c r="O12714" s="14"/>
      <c r="P12714" s="14"/>
    </row>
    <row r="12715" spans="9:16" x14ac:dyDescent="0.25">
      <c r="I12715" s="14"/>
      <c r="J12715" s="14"/>
      <c r="K12715" s="14"/>
      <c r="L12715" s="14"/>
      <c r="M12715" s="14"/>
      <c r="N12715" s="14"/>
      <c r="O12715" s="14"/>
      <c r="P12715" s="14"/>
    </row>
    <row r="12716" spans="9:16" x14ac:dyDescent="0.25">
      <c r="I12716" s="14"/>
      <c r="J12716" s="14"/>
      <c r="K12716" s="14"/>
      <c r="L12716" s="14"/>
      <c r="M12716" s="14"/>
      <c r="N12716" s="14"/>
      <c r="O12716" s="14"/>
      <c r="P12716" s="14"/>
    </row>
    <row r="12717" spans="9:16" x14ac:dyDescent="0.25">
      <c r="I12717" s="14"/>
      <c r="J12717" s="14"/>
      <c r="K12717" s="14"/>
      <c r="L12717" s="14"/>
      <c r="M12717" s="14"/>
      <c r="N12717" s="14"/>
      <c r="O12717" s="14"/>
      <c r="P12717" s="14"/>
    </row>
    <row r="12718" spans="9:16" x14ac:dyDescent="0.25">
      <c r="I12718" s="14"/>
      <c r="J12718" s="14"/>
      <c r="K12718" s="14"/>
      <c r="L12718" s="14"/>
      <c r="M12718" s="14"/>
      <c r="N12718" s="14"/>
      <c r="O12718" s="14"/>
      <c r="P12718" s="14"/>
    </row>
    <row r="12719" spans="9:16" x14ac:dyDescent="0.25">
      <c r="I12719" s="14"/>
      <c r="J12719" s="14"/>
      <c r="K12719" s="14"/>
      <c r="L12719" s="14"/>
      <c r="M12719" s="14"/>
      <c r="N12719" s="14"/>
      <c r="O12719" s="14"/>
      <c r="P12719" s="14"/>
    </row>
    <row r="12720" spans="9:16" x14ac:dyDescent="0.25">
      <c r="I12720" s="14"/>
      <c r="J12720" s="14"/>
      <c r="K12720" s="14"/>
      <c r="L12720" s="14"/>
      <c r="M12720" s="14"/>
      <c r="N12720" s="14"/>
      <c r="O12720" s="14"/>
      <c r="P12720" s="14"/>
    </row>
    <row r="12721" spans="9:16" x14ac:dyDescent="0.25">
      <c r="I12721" s="14"/>
      <c r="J12721" s="14"/>
      <c r="K12721" s="14"/>
      <c r="L12721" s="14"/>
      <c r="M12721" s="14"/>
      <c r="N12721" s="14"/>
      <c r="O12721" s="14"/>
      <c r="P12721" s="14"/>
    </row>
    <row r="12722" spans="9:16" x14ac:dyDescent="0.25">
      <c r="I12722" s="14"/>
      <c r="J12722" s="14"/>
      <c r="K12722" s="14"/>
      <c r="L12722" s="14"/>
      <c r="M12722" s="14"/>
      <c r="N12722" s="14"/>
      <c r="O12722" s="14"/>
      <c r="P12722" s="14"/>
    </row>
    <row r="12723" spans="9:16" x14ac:dyDescent="0.25">
      <c r="I12723" s="14"/>
      <c r="J12723" s="14"/>
      <c r="K12723" s="14"/>
      <c r="L12723" s="14"/>
      <c r="M12723" s="14"/>
      <c r="N12723" s="14"/>
      <c r="O12723" s="14"/>
      <c r="P12723" s="14"/>
    </row>
    <row r="12724" spans="9:16" x14ac:dyDescent="0.25">
      <c r="I12724" s="14"/>
      <c r="J12724" s="14"/>
      <c r="K12724" s="14"/>
      <c r="L12724" s="14"/>
      <c r="M12724" s="14"/>
      <c r="N12724" s="14"/>
      <c r="O12724" s="14"/>
      <c r="P12724" s="14"/>
    </row>
    <row r="12725" spans="9:16" x14ac:dyDescent="0.25">
      <c r="I12725" s="14"/>
      <c r="J12725" s="14"/>
      <c r="K12725" s="14"/>
      <c r="L12725" s="14"/>
      <c r="M12725" s="14"/>
      <c r="N12725" s="14"/>
      <c r="O12725" s="14"/>
      <c r="P12725" s="14"/>
    </row>
    <row r="12726" spans="9:16" x14ac:dyDescent="0.25">
      <c r="I12726" s="14"/>
      <c r="J12726" s="14"/>
      <c r="K12726" s="14"/>
      <c r="L12726" s="14"/>
      <c r="M12726" s="14"/>
      <c r="N12726" s="14"/>
      <c r="O12726" s="14"/>
      <c r="P12726" s="14"/>
    </row>
    <row r="12727" spans="9:16" x14ac:dyDescent="0.25">
      <c r="I12727" s="14"/>
      <c r="J12727" s="14"/>
      <c r="K12727" s="14"/>
      <c r="L12727" s="14"/>
      <c r="M12727" s="14"/>
      <c r="N12727" s="14"/>
      <c r="O12727" s="14"/>
      <c r="P12727" s="14"/>
    </row>
    <row r="12728" spans="9:16" x14ac:dyDescent="0.25">
      <c r="I12728" s="14"/>
      <c r="J12728" s="14"/>
      <c r="K12728" s="14"/>
      <c r="L12728" s="14"/>
      <c r="M12728" s="14"/>
      <c r="N12728" s="14"/>
      <c r="O12728" s="14"/>
      <c r="P12728" s="14"/>
    </row>
    <row r="12729" spans="9:16" x14ac:dyDescent="0.25">
      <c r="I12729" s="14"/>
      <c r="J12729" s="14"/>
      <c r="K12729" s="14"/>
      <c r="L12729" s="14"/>
      <c r="M12729" s="14"/>
      <c r="N12729" s="14"/>
      <c r="O12729" s="14"/>
      <c r="P12729" s="14"/>
    </row>
    <row r="12730" spans="9:16" x14ac:dyDescent="0.25">
      <c r="I12730" s="14"/>
      <c r="J12730" s="14"/>
      <c r="K12730" s="14"/>
      <c r="L12730" s="14"/>
      <c r="M12730" s="14"/>
      <c r="N12730" s="14"/>
      <c r="O12730" s="14"/>
      <c r="P12730" s="14"/>
    </row>
    <row r="12731" spans="9:16" x14ac:dyDescent="0.25">
      <c r="I12731" s="14"/>
      <c r="J12731" s="14"/>
      <c r="K12731" s="14"/>
      <c r="L12731" s="14"/>
      <c r="M12731" s="14"/>
      <c r="N12731" s="14"/>
      <c r="O12731" s="14"/>
      <c r="P12731" s="14"/>
    </row>
    <row r="12732" spans="9:16" x14ac:dyDescent="0.25">
      <c r="I12732" s="14"/>
      <c r="J12732" s="14"/>
      <c r="K12732" s="14"/>
      <c r="L12732" s="14"/>
      <c r="M12732" s="14"/>
      <c r="N12732" s="14"/>
      <c r="O12732" s="14"/>
      <c r="P12732" s="14"/>
    </row>
    <row r="12733" spans="9:16" x14ac:dyDescent="0.25">
      <c r="I12733" s="14"/>
      <c r="J12733" s="14"/>
      <c r="K12733" s="14"/>
      <c r="L12733" s="14"/>
      <c r="M12733" s="14"/>
      <c r="N12733" s="14"/>
      <c r="O12733" s="14"/>
      <c r="P12733" s="14"/>
    </row>
    <row r="12734" spans="9:16" x14ac:dyDescent="0.25">
      <c r="I12734" s="14"/>
      <c r="J12734" s="14"/>
      <c r="K12734" s="14"/>
      <c r="L12734" s="14"/>
      <c r="M12734" s="14"/>
      <c r="N12734" s="14"/>
      <c r="O12734" s="14"/>
      <c r="P12734" s="14"/>
    </row>
    <row r="12735" spans="9:16" x14ac:dyDescent="0.25">
      <c r="I12735" s="14"/>
      <c r="J12735" s="14"/>
      <c r="K12735" s="14"/>
      <c r="L12735" s="14"/>
      <c r="M12735" s="14"/>
      <c r="N12735" s="14"/>
      <c r="O12735" s="14"/>
      <c r="P12735" s="14"/>
    </row>
    <row r="12736" spans="9:16" x14ac:dyDescent="0.25">
      <c r="I12736" s="14"/>
      <c r="J12736" s="14"/>
      <c r="K12736" s="14"/>
      <c r="L12736" s="14"/>
      <c r="M12736" s="14"/>
      <c r="N12736" s="14"/>
      <c r="O12736" s="14"/>
      <c r="P12736" s="14"/>
    </row>
    <row r="12737" spans="9:16" x14ac:dyDescent="0.25">
      <c r="I12737" s="14"/>
      <c r="J12737" s="14"/>
      <c r="K12737" s="14"/>
      <c r="L12737" s="14"/>
      <c r="M12737" s="14"/>
      <c r="N12737" s="14"/>
      <c r="O12737" s="14"/>
      <c r="P12737" s="14"/>
    </row>
    <row r="12738" spans="9:16" x14ac:dyDescent="0.25">
      <c r="I12738" s="14"/>
      <c r="J12738" s="14"/>
      <c r="K12738" s="14"/>
      <c r="L12738" s="14"/>
      <c r="M12738" s="14"/>
      <c r="N12738" s="14"/>
      <c r="O12738" s="14"/>
      <c r="P12738" s="14"/>
    </row>
    <row r="12739" spans="9:16" x14ac:dyDescent="0.25">
      <c r="I12739" s="14"/>
      <c r="J12739" s="14"/>
      <c r="K12739" s="14"/>
      <c r="L12739" s="14"/>
      <c r="M12739" s="14"/>
      <c r="N12739" s="14"/>
      <c r="O12739" s="14"/>
      <c r="P12739" s="14"/>
    </row>
    <row r="12740" spans="9:16" x14ac:dyDescent="0.25">
      <c r="I12740" s="14"/>
      <c r="J12740" s="14"/>
      <c r="K12740" s="14"/>
      <c r="L12740" s="14"/>
      <c r="M12740" s="14"/>
      <c r="N12740" s="14"/>
      <c r="O12740" s="14"/>
      <c r="P12740" s="14"/>
    </row>
    <row r="12741" spans="9:16" x14ac:dyDescent="0.25">
      <c r="I12741" s="14"/>
      <c r="J12741" s="14"/>
      <c r="K12741" s="14"/>
      <c r="L12741" s="14"/>
      <c r="M12741" s="14"/>
      <c r="N12741" s="14"/>
      <c r="O12741" s="14"/>
      <c r="P12741" s="14"/>
    </row>
    <row r="12742" spans="9:16" x14ac:dyDescent="0.25">
      <c r="I12742" s="14"/>
      <c r="J12742" s="14"/>
      <c r="K12742" s="14"/>
      <c r="L12742" s="14"/>
      <c r="M12742" s="14"/>
      <c r="N12742" s="14"/>
      <c r="O12742" s="14"/>
      <c r="P12742" s="14"/>
    </row>
    <row r="12743" spans="9:16" x14ac:dyDescent="0.25">
      <c r="I12743" s="14"/>
      <c r="J12743" s="14"/>
      <c r="K12743" s="14"/>
      <c r="L12743" s="14"/>
      <c r="M12743" s="14"/>
      <c r="N12743" s="14"/>
      <c r="O12743" s="14"/>
      <c r="P12743" s="14"/>
    </row>
    <row r="12744" spans="9:16" x14ac:dyDescent="0.25">
      <c r="I12744" s="14"/>
      <c r="J12744" s="14"/>
      <c r="K12744" s="14"/>
      <c r="L12744" s="14"/>
      <c r="M12744" s="14"/>
      <c r="N12744" s="14"/>
      <c r="O12744" s="14"/>
      <c r="P12744" s="14"/>
    </row>
    <row r="12745" spans="9:16" x14ac:dyDescent="0.25">
      <c r="I12745" s="14"/>
      <c r="J12745" s="14"/>
      <c r="K12745" s="14"/>
      <c r="L12745" s="14"/>
      <c r="M12745" s="14"/>
      <c r="N12745" s="14"/>
      <c r="O12745" s="14"/>
      <c r="P12745" s="14"/>
    </row>
    <row r="12746" spans="9:16" x14ac:dyDescent="0.25">
      <c r="I12746" s="14"/>
      <c r="J12746" s="14"/>
      <c r="K12746" s="14"/>
      <c r="L12746" s="14"/>
      <c r="M12746" s="14"/>
      <c r="N12746" s="14"/>
      <c r="O12746" s="14"/>
      <c r="P12746" s="14"/>
    </row>
    <row r="12747" spans="9:16" x14ac:dyDescent="0.25">
      <c r="I12747" s="14"/>
      <c r="J12747" s="14"/>
      <c r="K12747" s="14"/>
      <c r="L12747" s="14"/>
      <c r="M12747" s="14"/>
      <c r="N12747" s="14"/>
      <c r="O12747" s="14"/>
      <c r="P12747" s="14"/>
    </row>
    <row r="12748" spans="9:16" x14ac:dyDescent="0.25">
      <c r="I12748" s="14"/>
      <c r="J12748" s="14"/>
      <c r="K12748" s="14"/>
      <c r="L12748" s="14"/>
      <c r="M12748" s="14"/>
      <c r="N12748" s="14"/>
      <c r="O12748" s="14"/>
      <c r="P12748" s="14"/>
    </row>
    <row r="12749" spans="9:16" x14ac:dyDescent="0.25">
      <c r="I12749" s="14"/>
      <c r="J12749" s="14"/>
      <c r="K12749" s="14"/>
      <c r="L12749" s="14"/>
      <c r="M12749" s="14"/>
      <c r="N12749" s="14"/>
      <c r="O12749" s="14"/>
      <c r="P12749" s="14"/>
    </row>
    <row r="12750" spans="9:16" x14ac:dyDescent="0.25">
      <c r="I12750" s="14"/>
      <c r="J12750" s="14"/>
      <c r="K12750" s="14"/>
      <c r="L12750" s="14"/>
      <c r="M12750" s="14"/>
      <c r="N12750" s="14"/>
      <c r="O12750" s="14"/>
      <c r="P12750" s="14"/>
    </row>
    <row r="12751" spans="9:16" x14ac:dyDescent="0.25">
      <c r="I12751" s="14"/>
      <c r="J12751" s="14"/>
      <c r="K12751" s="14"/>
      <c r="L12751" s="14"/>
      <c r="M12751" s="14"/>
      <c r="N12751" s="14"/>
      <c r="O12751" s="14"/>
      <c r="P12751" s="14"/>
    </row>
    <row r="12752" spans="9:16" x14ac:dyDescent="0.25">
      <c r="I12752" s="14"/>
      <c r="J12752" s="14"/>
      <c r="K12752" s="14"/>
      <c r="L12752" s="14"/>
      <c r="M12752" s="14"/>
      <c r="N12752" s="14"/>
      <c r="O12752" s="14"/>
      <c r="P12752" s="14"/>
    </row>
    <row r="12753" spans="9:16" x14ac:dyDescent="0.25">
      <c r="I12753" s="14"/>
      <c r="J12753" s="14"/>
      <c r="K12753" s="14"/>
      <c r="L12753" s="14"/>
      <c r="M12753" s="14"/>
      <c r="N12753" s="14"/>
      <c r="O12753" s="14"/>
      <c r="P12753" s="14"/>
    </row>
    <row r="12754" spans="9:16" x14ac:dyDescent="0.25">
      <c r="I12754" s="14"/>
      <c r="J12754" s="14"/>
      <c r="K12754" s="14"/>
      <c r="L12754" s="14"/>
      <c r="M12754" s="14"/>
      <c r="N12754" s="14"/>
      <c r="O12754" s="14"/>
      <c r="P12754" s="14"/>
    </row>
    <row r="12755" spans="9:16" x14ac:dyDescent="0.25">
      <c r="I12755" s="14"/>
      <c r="J12755" s="14"/>
      <c r="K12755" s="14"/>
      <c r="L12755" s="14"/>
      <c r="M12755" s="14"/>
      <c r="N12755" s="14"/>
      <c r="O12755" s="14"/>
      <c r="P12755" s="14"/>
    </row>
    <row r="12756" spans="9:16" x14ac:dyDescent="0.25">
      <c r="I12756" s="14"/>
      <c r="J12756" s="14"/>
      <c r="K12756" s="14"/>
      <c r="L12756" s="14"/>
      <c r="M12756" s="14"/>
      <c r="N12756" s="14"/>
      <c r="O12756" s="14"/>
      <c r="P12756" s="14"/>
    </row>
    <row r="12757" spans="9:16" x14ac:dyDescent="0.25">
      <c r="I12757" s="14"/>
      <c r="J12757" s="14"/>
      <c r="K12757" s="14"/>
      <c r="L12757" s="14"/>
      <c r="M12757" s="14"/>
      <c r="N12757" s="14"/>
      <c r="O12757" s="14"/>
      <c r="P12757" s="14"/>
    </row>
    <row r="12758" spans="9:16" x14ac:dyDescent="0.25">
      <c r="I12758" s="14"/>
      <c r="J12758" s="14"/>
      <c r="K12758" s="14"/>
      <c r="L12758" s="14"/>
      <c r="M12758" s="14"/>
      <c r="N12758" s="14"/>
      <c r="O12758" s="14"/>
      <c r="P12758" s="14"/>
    </row>
    <row r="12759" spans="9:16" x14ac:dyDescent="0.25">
      <c r="I12759" s="14"/>
      <c r="J12759" s="14"/>
      <c r="K12759" s="14"/>
      <c r="L12759" s="14"/>
      <c r="M12759" s="14"/>
      <c r="N12759" s="14"/>
      <c r="O12759" s="14"/>
      <c r="P12759" s="14"/>
    </row>
    <row r="12760" spans="9:16" x14ac:dyDescent="0.25">
      <c r="I12760" s="14"/>
      <c r="J12760" s="14"/>
      <c r="K12760" s="14"/>
      <c r="L12760" s="14"/>
      <c r="M12760" s="14"/>
      <c r="N12760" s="14"/>
      <c r="O12760" s="14"/>
      <c r="P12760" s="14"/>
    </row>
    <row r="12761" spans="9:16" x14ac:dyDescent="0.25">
      <c r="I12761" s="14"/>
      <c r="J12761" s="14"/>
      <c r="K12761" s="14"/>
      <c r="L12761" s="14"/>
      <c r="M12761" s="14"/>
      <c r="N12761" s="14"/>
      <c r="O12761" s="14"/>
      <c r="P12761" s="14"/>
    </row>
    <row r="12762" spans="9:16" x14ac:dyDescent="0.25">
      <c r="I12762" s="14"/>
      <c r="J12762" s="14"/>
      <c r="K12762" s="14"/>
      <c r="L12762" s="14"/>
      <c r="M12762" s="14"/>
      <c r="N12762" s="14"/>
      <c r="O12762" s="14"/>
      <c r="P12762" s="14"/>
    </row>
    <row r="12763" spans="9:16" x14ac:dyDescent="0.25">
      <c r="I12763" s="14"/>
      <c r="J12763" s="14"/>
      <c r="K12763" s="14"/>
      <c r="L12763" s="14"/>
      <c r="M12763" s="14"/>
      <c r="N12763" s="14"/>
      <c r="O12763" s="14"/>
      <c r="P12763" s="14"/>
    </row>
    <row r="12764" spans="9:16" x14ac:dyDescent="0.25">
      <c r="I12764" s="14"/>
      <c r="J12764" s="14"/>
      <c r="K12764" s="14"/>
      <c r="L12764" s="14"/>
      <c r="M12764" s="14"/>
      <c r="N12764" s="14"/>
      <c r="O12764" s="14"/>
      <c r="P12764" s="14"/>
    </row>
    <row r="12765" spans="9:16" x14ac:dyDescent="0.25">
      <c r="I12765" s="14"/>
      <c r="J12765" s="14"/>
      <c r="K12765" s="14"/>
      <c r="L12765" s="14"/>
      <c r="M12765" s="14"/>
      <c r="N12765" s="14"/>
      <c r="O12765" s="14"/>
      <c r="P12765" s="14"/>
    </row>
    <row r="12766" spans="9:16" x14ac:dyDescent="0.25">
      <c r="I12766" s="14"/>
      <c r="J12766" s="14"/>
      <c r="K12766" s="14"/>
      <c r="L12766" s="14"/>
      <c r="M12766" s="14"/>
      <c r="N12766" s="14"/>
      <c r="O12766" s="14"/>
      <c r="P12766" s="14"/>
    </row>
    <row r="12767" spans="9:16" x14ac:dyDescent="0.25">
      <c r="I12767" s="14"/>
      <c r="J12767" s="14"/>
      <c r="K12767" s="14"/>
      <c r="L12767" s="14"/>
      <c r="M12767" s="14"/>
      <c r="N12767" s="14"/>
      <c r="O12767" s="14"/>
      <c r="P12767" s="14"/>
    </row>
    <row r="12768" spans="9:16" x14ac:dyDescent="0.25">
      <c r="I12768" s="14"/>
      <c r="J12768" s="14"/>
      <c r="K12768" s="14"/>
      <c r="L12768" s="14"/>
      <c r="M12768" s="14"/>
      <c r="N12768" s="14"/>
      <c r="O12768" s="14"/>
      <c r="P12768" s="14"/>
    </row>
    <row r="12769" spans="9:16" x14ac:dyDescent="0.25">
      <c r="I12769" s="14"/>
      <c r="J12769" s="14"/>
      <c r="K12769" s="14"/>
      <c r="L12769" s="14"/>
      <c r="M12769" s="14"/>
      <c r="N12769" s="14"/>
      <c r="O12769" s="14"/>
      <c r="P12769" s="14"/>
    </row>
    <row r="12770" spans="9:16" x14ac:dyDescent="0.25">
      <c r="I12770" s="14"/>
      <c r="J12770" s="14"/>
      <c r="K12770" s="14"/>
      <c r="L12770" s="14"/>
      <c r="M12770" s="14"/>
      <c r="N12770" s="14"/>
      <c r="O12770" s="14"/>
      <c r="P12770" s="14"/>
    </row>
    <row r="12771" spans="9:16" x14ac:dyDescent="0.25">
      <c r="I12771" s="14"/>
      <c r="J12771" s="14"/>
      <c r="K12771" s="14"/>
      <c r="L12771" s="14"/>
      <c r="M12771" s="14"/>
      <c r="N12771" s="14"/>
      <c r="O12771" s="14"/>
      <c r="P12771" s="14"/>
    </row>
    <row r="12772" spans="9:16" x14ac:dyDescent="0.25">
      <c r="I12772" s="14"/>
      <c r="J12772" s="14"/>
      <c r="K12772" s="14"/>
      <c r="L12772" s="14"/>
      <c r="M12772" s="14"/>
      <c r="N12772" s="14"/>
      <c r="O12772" s="14"/>
      <c r="P12772" s="14"/>
    </row>
    <row r="12773" spans="9:16" x14ac:dyDescent="0.25">
      <c r="I12773" s="14"/>
      <c r="J12773" s="14"/>
      <c r="K12773" s="14"/>
      <c r="L12773" s="14"/>
      <c r="M12773" s="14"/>
      <c r="N12773" s="14"/>
      <c r="O12773" s="14"/>
      <c r="P12773" s="14"/>
    </row>
    <row r="12774" spans="9:16" x14ac:dyDescent="0.25">
      <c r="I12774" s="14"/>
      <c r="J12774" s="14"/>
      <c r="K12774" s="14"/>
      <c r="L12774" s="14"/>
      <c r="M12774" s="14"/>
      <c r="N12774" s="14"/>
      <c r="O12774" s="14"/>
      <c r="P12774" s="14"/>
    </row>
    <row r="12775" spans="9:16" x14ac:dyDescent="0.25">
      <c r="I12775" s="14"/>
      <c r="J12775" s="14"/>
      <c r="K12775" s="14"/>
      <c r="L12775" s="14"/>
      <c r="M12775" s="14"/>
      <c r="N12775" s="14"/>
      <c r="O12775" s="14"/>
      <c r="P12775" s="14"/>
    </row>
    <row r="12776" spans="9:16" x14ac:dyDescent="0.25">
      <c r="I12776" s="14"/>
      <c r="J12776" s="14"/>
      <c r="K12776" s="14"/>
      <c r="L12776" s="14"/>
      <c r="M12776" s="14"/>
      <c r="N12776" s="14"/>
      <c r="O12776" s="14"/>
      <c r="P12776" s="14"/>
    </row>
    <row r="12777" spans="9:16" x14ac:dyDescent="0.25">
      <c r="I12777" s="14"/>
      <c r="J12777" s="14"/>
      <c r="K12777" s="14"/>
      <c r="L12777" s="14"/>
      <c r="M12777" s="14"/>
      <c r="N12777" s="14"/>
      <c r="O12777" s="14"/>
      <c r="P12777" s="14"/>
    </row>
    <row r="12778" spans="9:16" x14ac:dyDescent="0.25">
      <c r="I12778" s="14"/>
      <c r="J12778" s="14"/>
      <c r="K12778" s="14"/>
      <c r="L12778" s="14"/>
      <c r="M12778" s="14"/>
      <c r="N12778" s="14"/>
      <c r="O12778" s="14"/>
      <c r="P12778" s="14"/>
    </row>
    <row r="12779" spans="9:16" x14ac:dyDescent="0.25">
      <c r="I12779" s="14"/>
      <c r="J12779" s="14"/>
      <c r="K12779" s="14"/>
      <c r="L12779" s="14"/>
      <c r="M12779" s="14"/>
      <c r="N12779" s="14"/>
      <c r="O12779" s="14"/>
      <c r="P12779" s="14"/>
    </row>
    <row r="12780" spans="9:16" x14ac:dyDescent="0.25">
      <c r="I12780" s="14"/>
      <c r="J12780" s="14"/>
      <c r="K12780" s="14"/>
      <c r="L12780" s="14"/>
      <c r="M12780" s="14"/>
      <c r="N12780" s="14"/>
      <c r="O12780" s="14"/>
      <c r="P12780" s="14"/>
    </row>
    <row r="12781" spans="9:16" x14ac:dyDescent="0.25">
      <c r="I12781" s="14"/>
      <c r="J12781" s="14"/>
      <c r="K12781" s="14"/>
      <c r="L12781" s="14"/>
      <c r="M12781" s="14"/>
      <c r="N12781" s="14"/>
      <c r="O12781" s="14"/>
      <c r="P12781" s="14"/>
    </row>
    <row r="12782" spans="9:16" x14ac:dyDescent="0.25">
      <c r="I12782" s="14"/>
      <c r="J12782" s="14"/>
      <c r="K12782" s="14"/>
      <c r="L12782" s="14"/>
      <c r="M12782" s="14"/>
      <c r="N12782" s="14"/>
      <c r="O12782" s="14"/>
      <c r="P12782" s="14"/>
    </row>
    <row r="12783" spans="9:16" x14ac:dyDescent="0.25">
      <c r="I12783" s="14"/>
      <c r="J12783" s="14"/>
      <c r="K12783" s="14"/>
      <c r="L12783" s="14"/>
      <c r="M12783" s="14"/>
      <c r="N12783" s="14"/>
      <c r="O12783" s="14"/>
      <c r="P12783" s="14"/>
    </row>
    <row r="12784" spans="9:16" x14ac:dyDescent="0.25">
      <c r="I12784" s="14"/>
      <c r="J12784" s="14"/>
      <c r="K12784" s="14"/>
      <c r="L12784" s="14"/>
      <c r="M12784" s="14"/>
      <c r="N12784" s="14"/>
      <c r="O12784" s="14"/>
      <c r="P12784" s="14"/>
    </row>
    <row r="12785" spans="9:16" x14ac:dyDescent="0.25">
      <c r="I12785" s="14"/>
      <c r="J12785" s="14"/>
      <c r="K12785" s="14"/>
      <c r="L12785" s="14"/>
      <c r="M12785" s="14"/>
      <c r="N12785" s="14"/>
      <c r="O12785" s="14"/>
      <c r="P12785" s="14"/>
    </row>
    <row r="12786" spans="9:16" x14ac:dyDescent="0.25">
      <c r="I12786" s="14"/>
      <c r="J12786" s="14"/>
      <c r="K12786" s="14"/>
      <c r="L12786" s="14"/>
      <c r="M12786" s="14"/>
      <c r="N12786" s="14"/>
      <c r="O12786" s="14"/>
      <c r="P12786" s="14"/>
    </row>
    <row r="12787" spans="9:16" x14ac:dyDescent="0.25">
      <c r="I12787" s="14"/>
      <c r="J12787" s="14"/>
      <c r="K12787" s="14"/>
      <c r="L12787" s="14"/>
      <c r="M12787" s="14"/>
      <c r="N12787" s="14"/>
      <c r="O12787" s="14"/>
      <c r="P12787" s="14"/>
    </row>
    <row r="12788" spans="9:16" x14ac:dyDescent="0.25">
      <c r="I12788" s="14"/>
      <c r="J12788" s="14"/>
      <c r="K12788" s="14"/>
      <c r="L12788" s="14"/>
      <c r="M12788" s="14"/>
      <c r="N12788" s="14"/>
      <c r="O12788" s="14"/>
      <c r="P12788" s="14"/>
    </row>
    <row r="12789" spans="9:16" x14ac:dyDescent="0.25">
      <c r="I12789" s="14"/>
      <c r="J12789" s="14"/>
      <c r="K12789" s="14"/>
      <c r="L12789" s="14"/>
      <c r="M12789" s="14"/>
      <c r="N12789" s="14"/>
      <c r="O12789" s="14"/>
      <c r="P12789" s="14"/>
    </row>
    <row r="12790" spans="9:16" x14ac:dyDescent="0.25">
      <c r="I12790" s="14"/>
      <c r="J12790" s="14"/>
      <c r="K12790" s="14"/>
      <c r="L12790" s="14"/>
      <c r="M12790" s="14"/>
      <c r="N12790" s="14"/>
      <c r="O12790" s="14"/>
      <c r="P12790" s="14"/>
    </row>
    <row r="12791" spans="9:16" x14ac:dyDescent="0.25">
      <c r="I12791" s="14"/>
      <c r="J12791" s="14"/>
      <c r="K12791" s="14"/>
      <c r="L12791" s="14"/>
      <c r="M12791" s="14"/>
      <c r="N12791" s="14"/>
      <c r="O12791" s="14"/>
      <c r="P12791" s="14"/>
    </row>
    <row r="12792" spans="9:16" x14ac:dyDescent="0.25">
      <c r="I12792" s="14"/>
      <c r="J12792" s="14"/>
      <c r="K12792" s="14"/>
      <c r="L12792" s="14"/>
      <c r="M12792" s="14"/>
      <c r="N12792" s="14"/>
      <c r="O12792" s="14"/>
      <c r="P12792" s="14"/>
    </row>
    <row r="12793" spans="9:16" x14ac:dyDescent="0.25">
      <c r="I12793" s="14"/>
      <c r="J12793" s="14"/>
      <c r="K12793" s="14"/>
      <c r="L12793" s="14"/>
      <c r="M12793" s="14"/>
      <c r="N12793" s="14"/>
      <c r="O12793" s="14"/>
      <c r="P12793" s="14"/>
    </row>
    <row r="12794" spans="9:16" x14ac:dyDescent="0.25">
      <c r="I12794" s="14"/>
      <c r="J12794" s="14"/>
      <c r="K12794" s="14"/>
      <c r="L12794" s="14"/>
      <c r="M12794" s="14"/>
      <c r="N12794" s="14"/>
      <c r="O12794" s="14"/>
      <c r="P12794" s="14"/>
    </row>
    <row r="12795" spans="9:16" x14ac:dyDescent="0.25">
      <c r="I12795" s="14"/>
      <c r="J12795" s="14"/>
      <c r="K12795" s="14"/>
      <c r="L12795" s="14"/>
      <c r="M12795" s="14"/>
      <c r="N12795" s="14"/>
      <c r="O12795" s="14"/>
      <c r="P12795" s="14"/>
    </row>
    <row r="12796" spans="9:16" x14ac:dyDescent="0.25">
      <c r="I12796" s="14"/>
      <c r="J12796" s="14"/>
      <c r="K12796" s="14"/>
      <c r="L12796" s="14"/>
      <c r="M12796" s="14"/>
      <c r="N12796" s="14"/>
      <c r="O12796" s="14"/>
      <c r="P12796" s="14"/>
    </row>
    <row r="12797" spans="9:16" x14ac:dyDescent="0.25">
      <c r="I12797" s="14"/>
      <c r="J12797" s="14"/>
      <c r="K12797" s="14"/>
      <c r="L12797" s="14"/>
      <c r="M12797" s="14"/>
      <c r="N12797" s="14"/>
      <c r="O12797" s="14"/>
      <c r="P12797" s="14"/>
    </row>
    <row r="12798" spans="9:16" x14ac:dyDescent="0.25">
      <c r="I12798" s="14"/>
      <c r="J12798" s="14"/>
      <c r="K12798" s="14"/>
      <c r="L12798" s="14"/>
      <c r="M12798" s="14"/>
      <c r="N12798" s="14"/>
      <c r="O12798" s="14"/>
      <c r="P12798" s="14"/>
    </row>
    <row r="12799" spans="9:16" x14ac:dyDescent="0.25">
      <c r="I12799" s="14"/>
      <c r="J12799" s="14"/>
      <c r="K12799" s="14"/>
      <c r="L12799" s="14"/>
      <c r="M12799" s="14"/>
      <c r="N12799" s="14"/>
      <c r="O12799" s="14"/>
      <c r="P12799" s="14"/>
    </row>
    <row r="12800" spans="9:16" x14ac:dyDescent="0.25">
      <c r="I12800" s="14"/>
      <c r="J12800" s="14"/>
      <c r="K12800" s="14"/>
      <c r="L12800" s="14"/>
      <c r="M12800" s="14"/>
      <c r="N12800" s="14"/>
      <c r="O12800" s="14"/>
      <c r="P12800" s="14"/>
    </row>
    <row r="12801" spans="9:16" x14ac:dyDescent="0.25">
      <c r="I12801" s="14"/>
      <c r="J12801" s="14"/>
      <c r="K12801" s="14"/>
      <c r="L12801" s="14"/>
      <c r="M12801" s="14"/>
      <c r="N12801" s="14"/>
      <c r="O12801" s="14"/>
      <c r="P12801" s="14"/>
    </row>
    <row r="12802" spans="9:16" x14ac:dyDescent="0.25">
      <c r="I12802" s="14"/>
      <c r="J12802" s="14"/>
      <c r="K12802" s="14"/>
      <c r="L12802" s="14"/>
      <c r="M12802" s="14"/>
      <c r="N12802" s="14"/>
      <c r="O12802" s="14"/>
      <c r="P12802" s="14"/>
    </row>
    <row r="12803" spans="9:16" x14ac:dyDescent="0.25">
      <c r="I12803" s="14"/>
      <c r="J12803" s="14"/>
      <c r="K12803" s="14"/>
      <c r="L12803" s="14"/>
      <c r="M12803" s="14"/>
      <c r="N12803" s="14"/>
      <c r="O12803" s="14"/>
      <c r="P12803" s="14"/>
    </row>
    <row r="12804" spans="9:16" x14ac:dyDescent="0.25">
      <c r="I12804" s="14"/>
      <c r="J12804" s="14"/>
      <c r="K12804" s="14"/>
      <c r="L12804" s="14"/>
      <c r="M12804" s="14"/>
      <c r="N12804" s="14"/>
      <c r="O12804" s="14"/>
      <c r="P12804" s="14"/>
    </row>
    <row r="12805" spans="9:16" x14ac:dyDescent="0.25">
      <c r="I12805" s="14"/>
      <c r="J12805" s="14"/>
      <c r="K12805" s="14"/>
      <c r="L12805" s="14"/>
      <c r="M12805" s="14"/>
      <c r="N12805" s="14"/>
      <c r="O12805" s="14"/>
      <c r="P12805" s="14"/>
    </row>
    <row r="12806" spans="9:16" x14ac:dyDescent="0.25">
      <c r="I12806" s="14"/>
      <c r="J12806" s="14"/>
      <c r="K12806" s="14"/>
      <c r="L12806" s="14"/>
      <c r="M12806" s="14"/>
      <c r="N12806" s="14"/>
      <c r="O12806" s="14"/>
      <c r="P12806" s="14"/>
    </row>
    <row r="12807" spans="9:16" x14ac:dyDescent="0.25">
      <c r="I12807" s="14"/>
      <c r="J12807" s="14"/>
      <c r="K12807" s="14"/>
      <c r="L12807" s="14"/>
      <c r="M12807" s="14"/>
      <c r="N12807" s="14"/>
      <c r="O12807" s="14"/>
      <c r="P12807" s="14"/>
    </row>
    <row r="12808" spans="9:16" x14ac:dyDescent="0.25">
      <c r="I12808" s="14"/>
      <c r="J12808" s="14"/>
      <c r="K12808" s="14"/>
      <c r="L12808" s="14"/>
      <c r="M12808" s="14"/>
      <c r="N12808" s="14"/>
      <c r="O12808" s="14"/>
      <c r="P12808" s="14"/>
    </row>
    <row r="12809" spans="9:16" x14ac:dyDescent="0.25">
      <c r="I12809" s="14"/>
      <c r="J12809" s="14"/>
      <c r="K12809" s="14"/>
      <c r="L12809" s="14"/>
      <c r="M12809" s="14"/>
      <c r="N12809" s="14"/>
      <c r="O12809" s="14"/>
      <c r="P12809" s="14"/>
    </row>
    <row r="12810" spans="9:16" x14ac:dyDescent="0.25">
      <c r="I12810" s="14"/>
      <c r="J12810" s="14"/>
      <c r="K12810" s="14"/>
      <c r="L12810" s="14"/>
      <c r="M12810" s="14"/>
      <c r="N12810" s="14"/>
      <c r="O12810" s="14"/>
      <c r="P12810" s="14"/>
    </row>
    <row r="12811" spans="9:16" x14ac:dyDescent="0.25">
      <c r="I12811" s="14"/>
      <c r="J12811" s="14"/>
      <c r="K12811" s="14"/>
      <c r="L12811" s="14"/>
      <c r="M12811" s="14"/>
      <c r="N12811" s="14"/>
      <c r="O12811" s="14"/>
      <c r="P12811" s="14"/>
    </row>
    <row r="12812" spans="9:16" x14ac:dyDescent="0.25">
      <c r="I12812" s="14"/>
      <c r="J12812" s="14"/>
      <c r="K12812" s="14"/>
      <c r="L12812" s="14"/>
      <c r="M12812" s="14"/>
      <c r="N12812" s="14"/>
      <c r="O12812" s="14"/>
      <c r="P12812" s="14"/>
    </row>
    <row r="12813" spans="9:16" x14ac:dyDescent="0.25">
      <c r="I12813" s="14"/>
      <c r="J12813" s="14"/>
      <c r="K12813" s="14"/>
      <c r="L12813" s="14"/>
      <c r="M12813" s="14"/>
      <c r="N12813" s="14"/>
      <c r="O12813" s="14"/>
      <c r="P12813" s="14"/>
    </row>
    <row r="12814" spans="9:16" x14ac:dyDescent="0.25">
      <c r="I12814" s="14"/>
      <c r="J12814" s="14"/>
      <c r="K12814" s="14"/>
      <c r="L12814" s="14"/>
      <c r="M12814" s="14"/>
      <c r="N12814" s="14"/>
      <c r="O12814" s="14"/>
      <c r="P12814" s="14"/>
    </row>
    <row r="12815" spans="9:16" x14ac:dyDescent="0.25">
      <c r="I12815" s="14"/>
      <c r="J12815" s="14"/>
      <c r="K12815" s="14"/>
      <c r="L12815" s="14"/>
      <c r="M12815" s="14"/>
      <c r="N12815" s="14"/>
      <c r="O12815" s="14"/>
      <c r="P12815" s="14"/>
    </row>
    <row r="12816" spans="9:16" x14ac:dyDescent="0.25">
      <c r="I12816" s="14"/>
      <c r="J12816" s="14"/>
      <c r="K12816" s="14"/>
      <c r="L12816" s="14"/>
      <c r="M12816" s="14"/>
      <c r="N12816" s="14"/>
      <c r="O12816" s="14"/>
      <c r="P12816" s="14"/>
    </row>
    <row r="12817" spans="9:16" x14ac:dyDescent="0.25">
      <c r="I12817" s="14"/>
      <c r="J12817" s="14"/>
      <c r="K12817" s="14"/>
      <c r="L12817" s="14"/>
      <c r="M12817" s="14"/>
      <c r="N12817" s="14"/>
      <c r="O12817" s="14"/>
      <c r="P12817" s="14"/>
    </row>
    <row r="12818" spans="9:16" x14ac:dyDescent="0.25">
      <c r="I12818" s="14"/>
      <c r="J12818" s="14"/>
      <c r="K12818" s="14"/>
      <c r="L12818" s="14"/>
      <c r="M12818" s="14"/>
      <c r="N12818" s="14"/>
      <c r="O12818" s="14"/>
      <c r="P12818" s="14"/>
    </row>
    <row r="12819" spans="9:16" x14ac:dyDescent="0.25">
      <c r="I12819" s="14"/>
      <c r="J12819" s="14"/>
      <c r="K12819" s="14"/>
      <c r="L12819" s="14"/>
      <c r="M12819" s="14"/>
      <c r="N12819" s="14"/>
      <c r="O12819" s="14"/>
      <c r="P12819" s="14"/>
    </row>
    <row r="12820" spans="9:16" x14ac:dyDescent="0.25">
      <c r="I12820" s="14"/>
      <c r="J12820" s="14"/>
      <c r="K12820" s="14"/>
      <c r="L12820" s="14"/>
      <c r="M12820" s="14"/>
      <c r="N12820" s="14"/>
      <c r="O12820" s="14"/>
      <c r="P12820" s="14"/>
    </row>
    <row r="12821" spans="9:16" x14ac:dyDescent="0.25">
      <c r="I12821" s="14"/>
      <c r="J12821" s="14"/>
      <c r="K12821" s="14"/>
      <c r="L12821" s="14"/>
      <c r="M12821" s="14"/>
      <c r="N12821" s="14"/>
      <c r="O12821" s="14"/>
      <c r="P12821" s="14"/>
    </row>
    <row r="12822" spans="9:16" x14ac:dyDescent="0.25">
      <c r="I12822" s="14"/>
      <c r="J12822" s="14"/>
      <c r="K12822" s="14"/>
      <c r="L12822" s="14"/>
      <c r="M12822" s="14"/>
      <c r="N12822" s="14"/>
      <c r="O12822" s="14"/>
      <c r="P12822" s="14"/>
    </row>
    <row r="12823" spans="9:16" x14ac:dyDescent="0.25">
      <c r="I12823" s="14"/>
      <c r="J12823" s="14"/>
      <c r="K12823" s="14"/>
      <c r="L12823" s="14"/>
      <c r="M12823" s="14"/>
      <c r="N12823" s="14"/>
      <c r="O12823" s="14"/>
      <c r="P12823" s="14"/>
    </row>
    <row r="12824" spans="9:16" x14ac:dyDescent="0.25">
      <c r="I12824" s="14"/>
      <c r="J12824" s="14"/>
      <c r="K12824" s="14"/>
      <c r="L12824" s="14"/>
      <c r="M12824" s="14"/>
      <c r="N12824" s="14"/>
      <c r="O12824" s="14"/>
      <c r="P12824" s="14"/>
    </row>
    <row r="12825" spans="9:16" x14ac:dyDescent="0.25">
      <c r="I12825" s="14"/>
      <c r="J12825" s="14"/>
      <c r="K12825" s="14"/>
      <c r="L12825" s="14"/>
      <c r="M12825" s="14"/>
      <c r="N12825" s="14"/>
      <c r="O12825" s="14"/>
      <c r="P12825" s="14"/>
    </row>
    <row r="12826" spans="9:16" x14ac:dyDescent="0.25">
      <c r="I12826" s="14"/>
      <c r="J12826" s="14"/>
      <c r="K12826" s="14"/>
      <c r="L12826" s="14"/>
      <c r="M12826" s="14"/>
      <c r="N12826" s="14"/>
      <c r="O12826" s="14"/>
      <c r="P12826" s="14"/>
    </row>
    <row r="12827" spans="9:16" x14ac:dyDescent="0.25">
      <c r="I12827" s="14"/>
      <c r="J12827" s="14"/>
      <c r="K12827" s="14"/>
      <c r="L12827" s="14"/>
      <c r="M12827" s="14"/>
      <c r="N12827" s="14"/>
      <c r="O12827" s="14"/>
      <c r="P12827" s="14"/>
    </row>
    <row r="12828" spans="9:16" x14ac:dyDescent="0.25">
      <c r="I12828" s="14"/>
      <c r="J12828" s="14"/>
      <c r="K12828" s="14"/>
      <c r="L12828" s="14"/>
      <c r="M12828" s="14"/>
      <c r="N12828" s="14"/>
      <c r="O12828" s="14"/>
      <c r="P12828" s="14"/>
    </row>
    <row r="12829" spans="9:16" x14ac:dyDescent="0.25">
      <c r="I12829" s="14"/>
      <c r="J12829" s="14"/>
      <c r="K12829" s="14"/>
      <c r="L12829" s="14"/>
      <c r="M12829" s="14"/>
      <c r="N12829" s="14"/>
      <c r="O12829" s="14"/>
      <c r="P12829" s="14"/>
    </row>
    <row r="12830" spans="9:16" x14ac:dyDescent="0.25">
      <c r="I12830" s="14"/>
      <c r="J12830" s="14"/>
      <c r="K12830" s="14"/>
      <c r="L12830" s="14"/>
      <c r="M12830" s="14"/>
      <c r="N12830" s="14"/>
      <c r="O12830" s="14"/>
      <c r="P12830" s="14"/>
    </row>
    <row r="12831" spans="9:16" x14ac:dyDescent="0.25">
      <c r="I12831" s="14"/>
      <c r="J12831" s="14"/>
      <c r="K12831" s="14"/>
      <c r="L12831" s="14"/>
      <c r="M12831" s="14"/>
      <c r="N12831" s="14"/>
      <c r="O12831" s="14"/>
      <c r="P12831" s="14"/>
    </row>
    <row r="12832" spans="9:16" x14ac:dyDescent="0.25">
      <c r="I12832" s="14"/>
      <c r="J12832" s="14"/>
      <c r="K12832" s="14"/>
      <c r="L12832" s="14"/>
      <c r="M12832" s="14"/>
      <c r="N12832" s="14"/>
      <c r="O12832" s="14"/>
      <c r="P12832" s="14"/>
    </row>
    <row r="12833" spans="9:16" x14ac:dyDescent="0.25">
      <c r="I12833" s="14"/>
      <c r="J12833" s="14"/>
      <c r="K12833" s="14"/>
      <c r="L12833" s="14"/>
      <c r="M12833" s="14"/>
      <c r="N12833" s="14"/>
      <c r="O12833" s="14"/>
      <c r="P12833" s="14"/>
    </row>
    <row r="12834" spans="9:16" x14ac:dyDescent="0.25">
      <c r="I12834" s="14"/>
      <c r="J12834" s="14"/>
      <c r="K12834" s="14"/>
      <c r="L12834" s="14"/>
      <c r="M12834" s="14"/>
      <c r="N12834" s="14"/>
      <c r="O12834" s="14"/>
      <c r="P12834" s="14"/>
    </row>
    <row r="12835" spans="9:16" x14ac:dyDescent="0.25">
      <c r="I12835" s="14"/>
      <c r="J12835" s="14"/>
      <c r="K12835" s="14"/>
      <c r="L12835" s="14"/>
      <c r="M12835" s="14"/>
      <c r="N12835" s="14"/>
      <c r="O12835" s="14"/>
      <c r="P12835" s="14"/>
    </row>
    <row r="12836" spans="9:16" x14ac:dyDescent="0.25">
      <c r="I12836" s="14"/>
      <c r="J12836" s="14"/>
      <c r="K12836" s="14"/>
      <c r="L12836" s="14"/>
      <c r="M12836" s="14"/>
      <c r="N12836" s="14"/>
      <c r="O12836" s="14"/>
      <c r="P12836" s="14"/>
    </row>
    <row r="12837" spans="9:16" x14ac:dyDescent="0.25">
      <c r="I12837" s="14"/>
      <c r="J12837" s="14"/>
      <c r="K12837" s="14"/>
      <c r="L12837" s="14"/>
      <c r="M12837" s="14"/>
      <c r="N12837" s="14"/>
      <c r="O12837" s="14"/>
      <c r="P12837" s="14"/>
    </row>
    <row r="12838" spans="9:16" x14ac:dyDescent="0.25">
      <c r="I12838" s="14"/>
      <c r="J12838" s="14"/>
      <c r="K12838" s="14"/>
      <c r="L12838" s="14"/>
      <c r="M12838" s="14"/>
      <c r="N12838" s="14"/>
      <c r="O12838" s="14"/>
      <c r="P12838" s="14"/>
    </row>
    <row r="12839" spans="9:16" x14ac:dyDescent="0.25">
      <c r="I12839" s="14"/>
      <c r="J12839" s="14"/>
      <c r="K12839" s="14"/>
      <c r="L12839" s="14"/>
      <c r="M12839" s="14"/>
      <c r="N12839" s="14"/>
      <c r="O12839" s="14"/>
      <c r="P12839" s="14"/>
    </row>
    <row r="12840" spans="9:16" x14ac:dyDescent="0.25">
      <c r="I12840" s="14"/>
      <c r="J12840" s="14"/>
      <c r="K12840" s="14"/>
      <c r="L12840" s="14"/>
      <c r="M12840" s="14"/>
      <c r="N12840" s="14"/>
      <c r="O12840" s="14"/>
      <c r="P12840" s="14"/>
    </row>
    <row r="12841" spans="9:16" x14ac:dyDescent="0.25">
      <c r="I12841" s="14"/>
      <c r="J12841" s="14"/>
      <c r="K12841" s="14"/>
      <c r="L12841" s="14"/>
      <c r="M12841" s="14"/>
      <c r="N12841" s="14"/>
      <c r="O12841" s="14"/>
      <c r="P12841" s="14"/>
    </row>
    <row r="12842" spans="9:16" x14ac:dyDescent="0.25">
      <c r="I12842" s="14"/>
      <c r="J12842" s="14"/>
      <c r="K12842" s="14"/>
      <c r="L12842" s="14"/>
      <c r="M12842" s="14"/>
      <c r="N12842" s="14"/>
      <c r="O12842" s="14"/>
      <c r="P12842" s="14"/>
    </row>
    <row r="12843" spans="9:16" x14ac:dyDescent="0.25">
      <c r="I12843" s="14"/>
      <c r="J12843" s="14"/>
      <c r="K12843" s="14"/>
      <c r="L12843" s="14"/>
      <c r="M12843" s="14"/>
      <c r="N12843" s="14"/>
      <c r="O12843" s="14"/>
      <c r="P12843" s="14"/>
    </row>
    <row r="12844" spans="9:16" x14ac:dyDescent="0.25">
      <c r="I12844" s="14"/>
      <c r="J12844" s="14"/>
      <c r="K12844" s="14"/>
      <c r="L12844" s="14"/>
      <c r="M12844" s="14"/>
      <c r="N12844" s="14"/>
      <c r="O12844" s="14"/>
      <c r="P12844" s="14"/>
    </row>
    <row r="12845" spans="9:16" x14ac:dyDescent="0.25">
      <c r="I12845" s="14"/>
      <c r="J12845" s="14"/>
      <c r="K12845" s="14"/>
      <c r="L12845" s="14"/>
      <c r="M12845" s="14"/>
      <c r="N12845" s="14"/>
      <c r="O12845" s="14"/>
      <c r="P12845" s="14"/>
    </row>
    <row r="12846" spans="9:16" x14ac:dyDescent="0.25">
      <c r="I12846" s="14"/>
      <c r="J12846" s="14"/>
      <c r="K12846" s="14"/>
      <c r="L12846" s="14"/>
      <c r="M12846" s="14"/>
      <c r="N12846" s="14"/>
      <c r="O12846" s="14"/>
      <c r="P12846" s="14"/>
    </row>
    <row r="12847" spans="9:16" x14ac:dyDescent="0.25">
      <c r="I12847" s="14"/>
      <c r="J12847" s="14"/>
      <c r="K12847" s="14"/>
      <c r="L12847" s="14"/>
      <c r="M12847" s="14"/>
      <c r="N12847" s="14"/>
      <c r="O12847" s="14"/>
      <c r="P12847" s="14"/>
    </row>
    <row r="12848" spans="9:16" x14ac:dyDescent="0.25">
      <c r="I12848" s="14"/>
      <c r="J12848" s="14"/>
      <c r="K12848" s="14"/>
      <c r="L12848" s="14"/>
      <c r="M12848" s="14"/>
      <c r="N12848" s="14"/>
      <c r="O12848" s="14"/>
      <c r="P12848" s="14"/>
    </row>
    <row r="12849" spans="9:16" x14ac:dyDescent="0.25">
      <c r="I12849" s="14"/>
      <c r="J12849" s="14"/>
      <c r="K12849" s="14"/>
      <c r="L12849" s="14"/>
      <c r="M12849" s="14"/>
      <c r="N12849" s="14"/>
      <c r="O12849" s="14"/>
      <c r="P12849" s="14"/>
    </row>
    <row r="12850" spans="9:16" x14ac:dyDescent="0.25">
      <c r="I12850" s="14"/>
      <c r="J12850" s="14"/>
      <c r="K12850" s="14"/>
      <c r="L12850" s="14"/>
      <c r="M12850" s="14"/>
      <c r="N12850" s="14"/>
      <c r="O12850" s="14"/>
      <c r="P12850" s="14"/>
    </row>
    <row r="12851" spans="9:16" x14ac:dyDescent="0.25">
      <c r="I12851" s="14"/>
      <c r="J12851" s="14"/>
      <c r="K12851" s="14"/>
      <c r="L12851" s="14"/>
      <c r="M12851" s="14"/>
      <c r="N12851" s="14"/>
      <c r="O12851" s="14"/>
      <c r="P12851" s="14"/>
    </row>
    <row r="12852" spans="9:16" x14ac:dyDescent="0.25">
      <c r="I12852" s="14"/>
      <c r="J12852" s="14"/>
      <c r="K12852" s="14"/>
      <c r="L12852" s="14"/>
      <c r="M12852" s="14"/>
      <c r="N12852" s="14"/>
      <c r="O12852" s="14"/>
      <c r="P12852" s="14"/>
    </row>
    <row r="12853" spans="9:16" x14ac:dyDescent="0.25">
      <c r="I12853" s="14"/>
      <c r="J12853" s="14"/>
      <c r="K12853" s="14"/>
      <c r="L12853" s="14"/>
      <c r="M12853" s="14"/>
      <c r="N12853" s="14"/>
      <c r="O12853" s="14"/>
      <c r="P12853" s="14"/>
    </row>
    <row r="12854" spans="9:16" x14ac:dyDescent="0.25">
      <c r="I12854" s="14"/>
      <c r="J12854" s="14"/>
      <c r="K12854" s="14"/>
      <c r="L12854" s="14"/>
      <c r="M12854" s="14"/>
      <c r="N12854" s="14"/>
      <c r="O12854" s="14"/>
      <c r="P12854" s="14"/>
    </row>
    <row r="12855" spans="9:16" x14ac:dyDescent="0.25">
      <c r="I12855" s="14"/>
      <c r="J12855" s="14"/>
      <c r="K12855" s="14"/>
      <c r="L12855" s="14"/>
      <c r="M12855" s="14"/>
      <c r="N12855" s="14"/>
      <c r="O12855" s="14"/>
      <c r="P12855" s="14"/>
    </row>
    <row r="12856" spans="9:16" x14ac:dyDescent="0.25">
      <c r="I12856" s="14"/>
      <c r="J12856" s="14"/>
      <c r="K12856" s="14"/>
      <c r="L12856" s="14"/>
      <c r="M12856" s="14"/>
      <c r="N12856" s="14"/>
      <c r="O12856" s="14"/>
      <c r="P12856" s="14"/>
    </row>
    <row r="12857" spans="9:16" x14ac:dyDescent="0.25">
      <c r="I12857" s="14"/>
      <c r="J12857" s="14"/>
      <c r="K12857" s="14"/>
      <c r="L12857" s="14"/>
      <c r="M12857" s="14"/>
      <c r="N12857" s="14"/>
      <c r="O12857" s="14"/>
      <c r="P12857" s="14"/>
    </row>
    <row r="12858" spans="9:16" x14ac:dyDescent="0.25">
      <c r="I12858" s="14"/>
      <c r="J12858" s="14"/>
      <c r="K12858" s="14"/>
      <c r="L12858" s="14"/>
      <c r="M12858" s="14"/>
      <c r="N12858" s="14"/>
      <c r="O12858" s="14"/>
      <c r="P12858" s="14"/>
    </row>
    <row r="12859" spans="9:16" x14ac:dyDescent="0.25">
      <c r="I12859" s="14"/>
      <c r="J12859" s="14"/>
      <c r="K12859" s="14"/>
      <c r="L12859" s="14"/>
      <c r="M12859" s="14"/>
      <c r="N12859" s="14"/>
      <c r="O12859" s="14"/>
      <c r="P12859" s="14"/>
    </row>
    <row r="12860" spans="9:16" x14ac:dyDescent="0.25">
      <c r="I12860" s="14"/>
      <c r="J12860" s="14"/>
      <c r="K12860" s="14"/>
      <c r="L12860" s="14"/>
      <c r="M12860" s="14"/>
      <c r="N12860" s="14"/>
      <c r="O12860" s="14"/>
      <c r="P12860" s="14"/>
    </row>
    <row r="12861" spans="9:16" x14ac:dyDescent="0.25">
      <c r="I12861" s="14"/>
      <c r="J12861" s="14"/>
      <c r="K12861" s="14"/>
      <c r="L12861" s="14"/>
      <c r="M12861" s="14"/>
      <c r="N12861" s="14"/>
      <c r="O12861" s="14"/>
      <c r="P12861" s="14"/>
    </row>
    <row r="12862" spans="9:16" x14ac:dyDescent="0.25">
      <c r="I12862" s="14"/>
      <c r="J12862" s="14"/>
      <c r="K12862" s="14"/>
      <c r="L12862" s="14"/>
      <c r="M12862" s="14"/>
      <c r="N12862" s="14"/>
      <c r="O12862" s="14"/>
      <c r="P12862" s="14"/>
    </row>
    <row r="12863" spans="9:16" x14ac:dyDescent="0.25">
      <c r="I12863" s="14"/>
      <c r="J12863" s="14"/>
      <c r="K12863" s="14"/>
      <c r="L12863" s="14"/>
      <c r="M12863" s="14"/>
      <c r="N12863" s="14"/>
      <c r="O12863" s="14"/>
      <c r="P12863" s="14"/>
    </row>
    <row r="12864" spans="9:16" x14ac:dyDescent="0.25">
      <c r="I12864" s="14"/>
      <c r="J12864" s="14"/>
      <c r="K12864" s="14"/>
      <c r="L12864" s="14"/>
      <c r="M12864" s="14"/>
      <c r="N12864" s="14"/>
      <c r="O12864" s="14"/>
      <c r="P12864" s="14"/>
    </row>
    <row r="12865" spans="9:16" x14ac:dyDescent="0.25">
      <c r="I12865" s="14"/>
      <c r="J12865" s="14"/>
      <c r="K12865" s="14"/>
      <c r="L12865" s="14"/>
      <c r="M12865" s="14"/>
      <c r="N12865" s="14"/>
      <c r="O12865" s="14"/>
      <c r="P12865" s="14"/>
    </row>
    <row r="12866" spans="9:16" x14ac:dyDescent="0.25">
      <c r="I12866" s="14"/>
      <c r="J12866" s="14"/>
      <c r="K12866" s="14"/>
      <c r="L12866" s="14"/>
      <c r="M12866" s="14"/>
      <c r="N12866" s="14"/>
      <c r="O12866" s="14"/>
      <c r="P12866" s="14"/>
    </row>
    <row r="12867" spans="9:16" x14ac:dyDescent="0.25">
      <c r="I12867" s="14"/>
      <c r="J12867" s="14"/>
      <c r="K12867" s="14"/>
      <c r="L12867" s="14"/>
      <c r="M12867" s="14"/>
      <c r="N12867" s="14"/>
      <c r="O12867" s="14"/>
      <c r="P12867" s="14"/>
    </row>
    <row r="12868" spans="9:16" x14ac:dyDescent="0.25">
      <c r="I12868" s="14"/>
      <c r="J12868" s="14"/>
      <c r="K12868" s="14"/>
      <c r="L12868" s="14"/>
      <c r="M12868" s="14"/>
      <c r="N12868" s="14"/>
      <c r="O12868" s="14"/>
      <c r="P12868" s="14"/>
    </row>
    <row r="12869" spans="9:16" x14ac:dyDescent="0.25">
      <c r="I12869" s="14"/>
      <c r="J12869" s="14"/>
      <c r="K12869" s="14"/>
      <c r="L12869" s="14"/>
      <c r="M12869" s="14"/>
      <c r="N12869" s="14"/>
      <c r="O12869" s="14"/>
      <c r="P12869" s="14"/>
    </row>
    <row r="12870" spans="9:16" x14ac:dyDescent="0.25">
      <c r="I12870" s="14"/>
      <c r="J12870" s="14"/>
      <c r="K12870" s="14"/>
      <c r="L12870" s="14"/>
      <c r="M12870" s="14"/>
      <c r="N12870" s="14"/>
      <c r="O12870" s="14"/>
      <c r="P12870" s="14"/>
    </row>
    <row r="12871" spans="9:16" x14ac:dyDescent="0.25">
      <c r="I12871" s="14"/>
      <c r="J12871" s="14"/>
      <c r="K12871" s="14"/>
      <c r="L12871" s="14"/>
      <c r="M12871" s="14"/>
      <c r="N12871" s="14"/>
      <c r="O12871" s="14"/>
      <c r="P12871" s="14"/>
    </row>
    <row r="12872" spans="9:16" x14ac:dyDescent="0.25">
      <c r="I12872" s="14"/>
      <c r="J12872" s="14"/>
      <c r="K12872" s="14"/>
      <c r="L12872" s="14"/>
      <c r="M12872" s="14"/>
      <c r="N12872" s="14"/>
      <c r="O12872" s="14"/>
      <c r="P12872" s="14"/>
    </row>
    <row r="12873" spans="9:16" x14ac:dyDescent="0.25">
      <c r="I12873" s="14"/>
      <c r="J12873" s="14"/>
      <c r="K12873" s="14"/>
      <c r="L12873" s="14"/>
      <c r="M12873" s="14"/>
      <c r="N12873" s="14"/>
      <c r="O12873" s="14"/>
      <c r="P12873" s="14"/>
    </row>
    <row r="12874" spans="9:16" x14ac:dyDescent="0.25">
      <c r="I12874" s="14"/>
      <c r="J12874" s="14"/>
      <c r="K12874" s="14"/>
      <c r="L12874" s="14"/>
      <c r="M12874" s="14"/>
      <c r="N12874" s="14"/>
      <c r="O12874" s="14"/>
      <c r="P12874" s="14"/>
    </row>
    <row r="12875" spans="9:16" x14ac:dyDescent="0.25">
      <c r="I12875" s="14"/>
      <c r="J12875" s="14"/>
      <c r="K12875" s="14"/>
      <c r="L12875" s="14"/>
      <c r="M12875" s="14"/>
      <c r="N12875" s="14"/>
      <c r="O12875" s="14"/>
      <c r="P12875" s="14"/>
    </row>
    <row r="12876" spans="9:16" x14ac:dyDescent="0.25">
      <c r="I12876" s="14"/>
      <c r="J12876" s="14"/>
      <c r="K12876" s="14"/>
      <c r="L12876" s="14"/>
      <c r="M12876" s="14"/>
      <c r="N12876" s="14"/>
      <c r="O12876" s="14"/>
      <c r="P12876" s="14"/>
    </row>
    <row r="12877" spans="9:16" x14ac:dyDescent="0.25">
      <c r="I12877" s="14"/>
      <c r="J12877" s="14"/>
      <c r="K12877" s="14"/>
      <c r="L12877" s="14"/>
      <c r="M12877" s="14"/>
      <c r="N12877" s="14"/>
      <c r="O12877" s="14"/>
      <c r="P12877" s="14"/>
    </row>
    <row r="12878" spans="9:16" x14ac:dyDescent="0.25">
      <c r="I12878" s="14"/>
      <c r="J12878" s="14"/>
      <c r="K12878" s="14"/>
      <c r="L12878" s="14"/>
      <c r="M12878" s="14"/>
      <c r="N12878" s="14"/>
      <c r="O12878" s="14"/>
      <c r="P12878" s="14"/>
    </row>
    <row r="12879" spans="9:16" x14ac:dyDescent="0.25">
      <c r="I12879" s="14"/>
      <c r="J12879" s="14"/>
      <c r="K12879" s="14"/>
      <c r="L12879" s="14"/>
      <c r="M12879" s="14"/>
      <c r="N12879" s="14"/>
      <c r="O12879" s="14"/>
      <c r="P12879" s="14"/>
    </row>
    <row r="12880" spans="9:16" x14ac:dyDescent="0.25">
      <c r="I12880" s="14"/>
      <c r="J12880" s="14"/>
      <c r="K12880" s="14"/>
      <c r="L12880" s="14"/>
      <c r="M12880" s="14"/>
      <c r="N12880" s="14"/>
      <c r="O12880" s="14"/>
      <c r="P12880" s="14"/>
    </row>
    <row r="12881" spans="9:16" x14ac:dyDescent="0.25">
      <c r="I12881" s="14"/>
      <c r="J12881" s="14"/>
      <c r="K12881" s="14"/>
      <c r="L12881" s="14"/>
      <c r="M12881" s="14"/>
      <c r="N12881" s="14"/>
      <c r="O12881" s="14"/>
      <c r="P12881" s="14"/>
    </row>
    <row r="12882" spans="9:16" x14ac:dyDescent="0.25">
      <c r="I12882" s="14"/>
      <c r="J12882" s="14"/>
      <c r="K12882" s="14"/>
      <c r="L12882" s="14"/>
      <c r="M12882" s="14"/>
      <c r="N12882" s="14"/>
      <c r="O12882" s="14"/>
      <c r="P12882" s="14"/>
    </row>
    <row r="12883" spans="9:16" x14ac:dyDescent="0.25">
      <c r="I12883" s="14"/>
      <c r="J12883" s="14"/>
      <c r="K12883" s="14"/>
      <c r="L12883" s="14"/>
      <c r="M12883" s="14"/>
      <c r="N12883" s="14"/>
      <c r="O12883" s="14"/>
      <c r="P12883" s="14"/>
    </row>
    <row r="12884" spans="9:16" x14ac:dyDescent="0.25">
      <c r="I12884" s="14"/>
      <c r="J12884" s="14"/>
      <c r="K12884" s="14"/>
      <c r="L12884" s="14"/>
      <c r="M12884" s="14"/>
      <c r="N12884" s="14"/>
      <c r="O12884" s="14"/>
      <c r="P12884" s="14"/>
    </row>
    <row r="12885" spans="9:16" x14ac:dyDescent="0.25">
      <c r="I12885" s="14"/>
      <c r="J12885" s="14"/>
      <c r="K12885" s="14"/>
      <c r="L12885" s="14"/>
      <c r="M12885" s="14"/>
      <c r="N12885" s="14"/>
      <c r="O12885" s="14"/>
      <c r="P12885" s="14"/>
    </row>
    <row r="12886" spans="9:16" x14ac:dyDescent="0.25">
      <c r="I12886" s="14"/>
      <c r="J12886" s="14"/>
      <c r="K12886" s="14"/>
      <c r="L12886" s="14"/>
      <c r="M12886" s="14"/>
      <c r="N12886" s="14"/>
      <c r="O12886" s="14"/>
      <c r="P12886" s="14"/>
    </row>
    <row r="12887" spans="9:16" x14ac:dyDescent="0.25">
      <c r="I12887" s="14"/>
      <c r="J12887" s="14"/>
      <c r="K12887" s="14"/>
      <c r="L12887" s="14"/>
      <c r="M12887" s="14"/>
      <c r="N12887" s="14"/>
      <c r="O12887" s="14"/>
      <c r="P12887" s="14"/>
    </row>
    <row r="12888" spans="9:16" x14ac:dyDescent="0.25">
      <c r="I12888" s="14"/>
      <c r="J12888" s="14"/>
      <c r="K12888" s="14"/>
      <c r="L12888" s="14"/>
      <c r="M12888" s="14"/>
      <c r="N12888" s="14"/>
      <c r="O12888" s="14"/>
      <c r="P12888" s="14"/>
    </row>
    <row r="12889" spans="9:16" x14ac:dyDescent="0.25">
      <c r="I12889" s="14"/>
      <c r="J12889" s="14"/>
      <c r="K12889" s="14"/>
      <c r="L12889" s="14"/>
      <c r="M12889" s="14"/>
      <c r="N12889" s="14"/>
      <c r="O12889" s="14"/>
      <c r="P12889" s="14"/>
    </row>
    <row r="12890" spans="9:16" x14ac:dyDescent="0.25">
      <c r="I12890" s="14"/>
      <c r="J12890" s="14"/>
      <c r="K12890" s="14"/>
      <c r="L12890" s="14"/>
      <c r="M12890" s="14"/>
      <c r="N12890" s="14"/>
      <c r="O12890" s="14"/>
      <c r="P12890" s="14"/>
    </row>
    <row r="12891" spans="9:16" x14ac:dyDescent="0.25">
      <c r="I12891" s="14"/>
      <c r="J12891" s="14"/>
      <c r="K12891" s="14"/>
      <c r="L12891" s="14"/>
      <c r="M12891" s="14"/>
      <c r="N12891" s="14"/>
      <c r="O12891" s="14"/>
      <c r="P12891" s="14"/>
    </row>
    <row r="12892" spans="9:16" x14ac:dyDescent="0.25">
      <c r="I12892" s="14"/>
      <c r="J12892" s="14"/>
      <c r="K12892" s="14"/>
      <c r="L12892" s="14"/>
      <c r="M12892" s="14"/>
      <c r="N12892" s="14"/>
      <c r="O12892" s="14"/>
      <c r="P12892" s="14"/>
    </row>
    <row r="12893" spans="9:16" x14ac:dyDescent="0.25">
      <c r="I12893" s="14"/>
      <c r="J12893" s="14"/>
      <c r="K12893" s="14"/>
      <c r="L12893" s="14"/>
      <c r="M12893" s="14"/>
      <c r="N12893" s="14"/>
      <c r="O12893" s="14"/>
      <c r="P12893" s="14"/>
    </row>
    <row r="12894" spans="9:16" x14ac:dyDescent="0.25">
      <c r="I12894" s="14"/>
      <c r="J12894" s="14"/>
      <c r="K12894" s="14"/>
      <c r="L12894" s="14"/>
      <c r="M12894" s="14"/>
      <c r="N12894" s="14"/>
      <c r="O12894" s="14"/>
      <c r="P12894" s="14"/>
    </row>
    <row r="12895" spans="9:16" x14ac:dyDescent="0.25">
      <c r="I12895" s="14"/>
      <c r="J12895" s="14"/>
      <c r="K12895" s="14"/>
      <c r="L12895" s="14"/>
      <c r="M12895" s="14"/>
      <c r="N12895" s="14"/>
      <c r="O12895" s="14"/>
      <c r="P12895" s="14"/>
    </row>
    <row r="12896" spans="9:16" x14ac:dyDescent="0.25">
      <c r="I12896" s="14"/>
      <c r="J12896" s="14"/>
      <c r="K12896" s="14"/>
      <c r="L12896" s="14"/>
      <c r="M12896" s="14"/>
      <c r="N12896" s="14"/>
      <c r="O12896" s="14"/>
      <c r="P12896" s="14"/>
    </row>
    <row r="12897" spans="9:16" x14ac:dyDescent="0.25">
      <c r="I12897" s="14"/>
      <c r="J12897" s="14"/>
      <c r="K12897" s="14"/>
      <c r="L12897" s="14"/>
      <c r="M12897" s="14"/>
      <c r="N12897" s="14"/>
      <c r="O12897" s="14"/>
      <c r="P12897" s="14"/>
    </row>
    <row r="12898" spans="9:16" x14ac:dyDescent="0.25">
      <c r="I12898" s="14"/>
      <c r="J12898" s="14"/>
      <c r="K12898" s="14"/>
      <c r="L12898" s="14"/>
      <c r="M12898" s="14"/>
      <c r="N12898" s="14"/>
      <c r="O12898" s="14"/>
      <c r="P12898" s="14"/>
    </row>
    <row r="12899" spans="9:16" x14ac:dyDescent="0.25">
      <c r="I12899" s="14"/>
      <c r="J12899" s="14"/>
      <c r="K12899" s="14"/>
      <c r="L12899" s="14"/>
      <c r="M12899" s="14"/>
      <c r="N12899" s="14"/>
      <c r="O12899" s="14"/>
      <c r="P12899" s="14"/>
    </row>
    <row r="12900" spans="9:16" x14ac:dyDescent="0.25">
      <c r="I12900" s="14"/>
      <c r="J12900" s="14"/>
      <c r="K12900" s="14"/>
      <c r="L12900" s="14"/>
      <c r="M12900" s="14"/>
      <c r="N12900" s="14"/>
      <c r="O12900" s="14"/>
      <c r="P12900" s="14"/>
    </row>
    <row r="12901" spans="9:16" x14ac:dyDescent="0.25">
      <c r="I12901" s="14"/>
      <c r="J12901" s="14"/>
      <c r="K12901" s="14"/>
      <c r="L12901" s="14"/>
      <c r="M12901" s="14"/>
      <c r="N12901" s="14"/>
      <c r="O12901" s="14"/>
      <c r="P12901" s="14"/>
    </row>
    <row r="12902" spans="9:16" x14ac:dyDescent="0.25">
      <c r="I12902" s="14"/>
      <c r="J12902" s="14"/>
      <c r="K12902" s="14"/>
      <c r="L12902" s="14"/>
      <c r="M12902" s="14"/>
      <c r="N12902" s="14"/>
      <c r="O12902" s="14"/>
      <c r="P12902" s="14"/>
    </row>
    <row r="12903" spans="9:16" x14ac:dyDescent="0.25">
      <c r="I12903" s="14"/>
      <c r="J12903" s="14"/>
      <c r="K12903" s="14"/>
      <c r="L12903" s="14"/>
      <c r="M12903" s="14"/>
      <c r="N12903" s="14"/>
      <c r="O12903" s="14"/>
      <c r="P12903" s="14"/>
    </row>
    <row r="12904" spans="9:16" x14ac:dyDescent="0.25">
      <c r="I12904" s="14"/>
      <c r="J12904" s="14"/>
      <c r="K12904" s="14"/>
      <c r="L12904" s="14"/>
      <c r="M12904" s="14"/>
      <c r="N12904" s="14"/>
      <c r="O12904" s="14"/>
      <c r="P12904" s="14"/>
    </row>
    <row r="12905" spans="9:16" x14ac:dyDescent="0.25">
      <c r="I12905" s="14"/>
      <c r="J12905" s="14"/>
      <c r="K12905" s="14"/>
      <c r="L12905" s="14"/>
      <c r="M12905" s="14"/>
      <c r="N12905" s="14"/>
      <c r="O12905" s="14"/>
      <c r="P12905" s="14"/>
    </row>
    <row r="12906" spans="9:16" x14ac:dyDescent="0.25">
      <c r="I12906" s="14"/>
      <c r="J12906" s="14"/>
      <c r="K12906" s="14"/>
      <c r="L12906" s="14"/>
      <c r="M12906" s="14"/>
      <c r="N12906" s="14"/>
      <c r="O12906" s="14"/>
      <c r="P12906" s="14"/>
    </row>
    <row r="12907" spans="9:16" x14ac:dyDescent="0.25">
      <c r="I12907" s="14"/>
      <c r="J12907" s="14"/>
      <c r="K12907" s="14"/>
      <c r="L12907" s="14"/>
      <c r="M12907" s="14"/>
      <c r="N12907" s="14"/>
      <c r="O12907" s="14"/>
      <c r="P12907" s="14"/>
    </row>
    <row r="12908" spans="9:16" x14ac:dyDescent="0.25">
      <c r="I12908" s="14"/>
      <c r="J12908" s="14"/>
      <c r="K12908" s="14"/>
      <c r="L12908" s="14"/>
      <c r="M12908" s="14"/>
      <c r="N12908" s="14"/>
      <c r="O12908" s="14"/>
      <c r="P12908" s="14"/>
    </row>
    <row r="12909" spans="9:16" x14ac:dyDescent="0.25">
      <c r="I12909" s="14"/>
      <c r="J12909" s="14"/>
      <c r="K12909" s="14"/>
      <c r="L12909" s="14"/>
      <c r="M12909" s="14"/>
      <c r="N12909" s="14"/>
      <c r="O12909" s="14"/>
      <c r="P12909" s="14"/>
    </row>
    <row r="12910" spans="9:16" x14ac:dyDescent="0.25">
      <c r="I12910" s="14"/>
      <c r="J12910" s="14"/>
      <c r="K12910" s="14"/>
      <c r="L12910" s="14"/>
      <c r="M12910" s="14"/>
      <c r="N12910" s="14"/>
      <c r="O12910" s="14"/>
      <c r="P12910" s="14"/>
    </row>
    <row r="12911" spans="9:16" x14ac:dyDescent="0.25">
      <c r="I12911" s="14"/>
      <c r="J12911" s="14"/>
      <c r="K12911" s="14"/>
      <c r="L12911" s="14"/>
      <c r="M12911" s="14"/>
      <c r="N12911" s="14"/>
      <c r="O12911" s="14"/>
      <c r="P12911" s="14"/>
    </row>
    <row r="12912" spans="9:16" x14ac:dyDescent="0.25">
      <c r="I12912" s="14"/>
      <c r="J12912" s="14"/>
      <c r="K12912" s="14"/>
      <c r="L12912" s="14"/>
      <c r="M12912" s="14"/>
      <c r="N12912" s="14"/>
      <c r="O12912" s="14"/>
      <c r="P12912" s="14"/>
    </row>
    <row r="12913" spans="9:16" x14ac:dyDescent="0.25">
      <c r="I12913" s="14"/>
      <c r="J12913" s="14"/>
      <c r="K12913" s="14"/>
      <c r="L12913" s="14"/>
      <c r="M12913" s="14"/>
      <c r="N12913" s="14"/>
      <c r="O12913" s="14"/>
      <c r="P12913" s="14"/>
    </row>
    <row r="12914" spans="9:16" x14ac:dyDescent="0.25">
      <c r="I12914" s="14"/>
      <c r="J12914" s="14"/>
      <c r="K12914" s="14"/>
      <c r="L12914" s="14"/>
      <c r="M12914" s="14"/>
      <c r="N12914" s="14"/>
      <c r="O12914" s="14"/>
      <c r="P12914" s="14"/>
    </row>
    <row r="12915" spans="9:16" x14ac:dyDescent="0.25">
      <c r="I12915" s="14"/>
      <c r="J12915" s="14"/>
      <c r="K12915" s="14"/>
      <c r="L12915" s="14"/>
      <c r="M12915" s="14"/>
      <c r="N12915" s="14"/>
      <c r="O12915" s="14"/>
      <c r="P12915" s="14"/>
    </row>
    <row r="12916" spans="9:16" x14ac:dyDescent="0.25">
      <c r="I12916" s="14"/>
      <c r="J12916" s="14"/>
      <c r="K12916" s="14"/>
      <c r="L12916" s="14"/>
      <c r="M12916" s="14"/>
      <c r="N12916" s="14"/>
      <c r="O12916" s="14"/>
      <c r="P12916" s="14"/>
    </row>
    <row r="12917" spans="9:16" x14ac:dyDescent="0.25">
      <c r="I12917" s="14"/>
      <c r="J12917" s="14"/>
      <c r="K12917" s="14"/>
      <c r="L12917" s="14"/>
      <c r="M12917" s="14"/>
      <c r="N12917" s="14"/>
      <c r="O12917" s="14"/>
      <c r="P12917" s="14"/>
    </row>
    <row r="12918" spans="9:16" x14ac:dyDescent="0.25">
      <c r="I12918" s="14"/>
      <c r="J12918" s="14"/>
      <c r="K12918" s="14"/>
      <c r="L12918" s="14"/>
      <c r="M12918" s="14"/>
      <c r="N12918" s="14"/>
      <c r="O12918" s="14"/>
      <c r="P12918" s="14"/>
    </row>
    <row r="12919" spans="9:16" x14ac:dyDescent="0.25">
      <c r="I12919" s="14"/>
      <c r="J12919" s="14"/>
      <c r="K12919" s="14"/>
      <c r="L12919" s="14"/>
      <c r="M12919" s="14"/>
      <c r="N12919" s="14"/>
      <c r="O12919" s="14"/>
      <c r="P12919" s="14"/>
    </row>
    <row r="12920" spans="9:16" x14ac:dyDescent="0.25">
      <c r="I12920" s="14"/>
      <c r="J12920" s="14"/>
      <c r="K12920" s="14"/>
      <c r="L12920" s="14"/>
      <c r="M12920" s="14"/>
      <c r="N12920" s="14"/>
      <c r="O12920" s="14"/>
      <c r="P12920" s="14"/>
    </row>
    <row r="12921" spans="9:16" x14ac:dyDescent="0.25">
      <c r="I12921" s="14"/>
      <c r="J12921" s="14"/>
      <c r="K12921" s="14"/>
      <c r="L12921" s="14"/>
      <c r="M12921" s="14"/>
      <c r="N12921" s="14"/>
      <c r="O12921" s="14"/>
      <c r="P12921" s="14"/>
    </row>
    <row r="12922" spans="9:16" x14ac:dyDescent="0.25">
      <c r="I12922" s="14"/>
      <c r="J12922" s="14"/>
      <c r="K12922" s="14"/>
      <c r="L12922" s="14"/>
      <c r="M12922" s="14"/>
      <c r="N12922" s="14"/>
      <c r="O12922" s="14"/>
      <c r="P12922" s="14"/>
    </row>
    <row r="12923" spans="9:16" x14ac:dyDescent="0.25">
      <c r="I12923" s="14"/>
      <c r="J12923" s="14"/>
      <c r="K12923" s="14"/>
      <c r="L12923" s="14"/>
      <c r="M12923" s="14"/>
      <c r="N12923" s="14"/>
      <c r="O12923" s="14"/>
      <c r="P12923" s="14"/>
    </row>
    <row r="12924" spans="9:16" x14ac:dyDescent="0.25">
      <c r="I12924" s="14"/>
      <c r="J12924" s="14"/>
      <c r="K12924" s="14"/>
      <c r="L12924" s="14"/>
      <c r="M12924" s="14"/>
      <c r="N12924" s="14"/>
      <c r="O12924" s="14"/>
      <c r="P12924" s="14"/>
    </row>
    <row r="12925" spans="9:16" x14ac:dyDescent="0.25">
      <c r="I12925" s="14"/>
      <c r="J12925" s="14"/>
      <c r="K12925" s="14"/>
      <c r="L12925" s="14"/>
      <c r="M12925" s="14"/>
      <c r="N12925" s="14"/>
      <c r="O12925" s="14"/>
      <c r="P12925" s="14"/>
    </row>
    <row r="12926" spans="9:16" x14ac:dyDescent="0.25">
      <c r="I12926" s="14"/>
      <c r="J12926" s="14"/>
      <c r="K12926" s="14"/>
      <c r="L12926" s="14"/>
      <c r="M12926" s="14"/>
      <c r="N12926" s="14"/>
      <c r="O12926" s="14"/>
      <c r="P12926" s="14"/>
    </row>
    <row r="12927" spans="9:16" x14ac:dyDescent="0.25">
      <c r="I12927" s="14"/>
      <c r="J12927" s="14"/>
      <c r="K12927" s="14"/>
      <c r="L12927" s="14"/>
      <c r="M12927" s="14"/>
      <c r="N12927" s="14"/>
      <c r="O12927" s="14"/>
      <c r="P12927" s="14"/>
    </row>
    <row r="12928" spans="9:16" x14ac:dyDescent="0.25">
      <c r="I12928" s="14"/>
      <c r="J12928" s="14"/>
      <c r="K12928" s="14"/>
      <c r="L12928" s="14"/>
      <c r="M12928" s="14"/>
      <c r="N12928" s="14"/>
      <c r="O12928" s="14"/>
      <c r="P12928" s="14"/>
    </row>
    <row r="12929" spans="9:16" x14ac:dyDescent="0.25">
      <c r="I12929" s="14"/>
      <c r="J12929" s="14"/>
      <c r="K12929" s="14"/>
      <c r="L12929" s="14"/>
      <c r="M12929" s="14"/>
      <c r="N12929" s="14"/>
      <c r="O12929" s="14"/>
      <c r="P12929" s="14"/>
    </row>
    <row r="12930" spans="9:16" x14ac:dyDescent="0.25">
      <c r="I12930" s="14"/>
      <c r="J12930" s="14"/>
      <c r="K12930" s="14"/>
      <c r="L12930" s="14"/>
      <c r="M12930" s="14"/>
      <c r="N12930" s="14"/>
      <c r="O12930" s="14"/>
      <c r="P12930" s="14"/>
    </row>
    <row r="12931" spans="9:16" x14ac:dyDescent="0.25">
      <c r="I12931" s="14"/>
      <c r="J12931" s="14"/>
      <c r="K12931" s="14"/>
      <c r="L12931" s="14"/>
      <c r="M12931" s="14"/>
      <c r="N12931" s="14"/>
      <c r="O12931" s="14"/>
      <c r="P12931" s="14"/>
    </row>
    <row r="12932" spans="9:16" x14ac:dyDescent="0.25">
      <c r="I12932" s="14"/>
      <c r="J12932" s="14"/>
      <c r="K12932" s="14"/>
      <c r="L12932" s="14"/>
      <c r="M12932" s="14"/>
      <c r="N12932" s="14"/>
      <c r="O12932" s="14"/>
      <c r="P12932" s="14"/>
    </row>
    <row r="12933" spans="9:16" x14ac:dyDescent="0.25">
      <c r="I12933" s="14"/>
      <c r="J12933" s="14"/>
      <c r="K12933" s="14"/>
      <c r="L12933" s="14"/>
      <c r="M12933" s="14"/>
      <c r="N12933" s="14"/>
      <c r="O12933" s="14"/>
      <c r="P12933" s="14"/>
    </row>
    <row r="12934" spans="9:16" x14ac:dyDescent="0.25">
      <c r="I12934" s="14"/>
      <c r="J12934" s="14"/>
      <c r="K12934" s="14"/>
      <c r="L12934" s="14"/>
      <c r="M12934" s="14"/>
      <c r="N12934" s="14"/>
      <c r="O12934" s="14"/>
      <c r="P12934" s="14"/>
    </row>
    <row r="12935" spans="9:16" x14ac:dyDescent="0.25">
      <c r="I12935" s="14"/>
      <c r="J12935" s="14"/>
      <c r="K12935" s="14"/>
      <c r="L12935" s="14"/>
      <c r="M12935" s="14"/>
      <c r="N12935" s="14"/>
      <c r="O12935" s="14"/>
      <c r="P12935" s="14"/>
    </row>
    <row r="12936" spans="9:16" x14ac:dyDescent="0.25">
      <c r="I12936" s="14"/>
      <c r="J12936" s="14"/>
      <c r="K12936" s="14"/>
      <c r="L12936" s="14"/>
      <c r="M12936" s="14"/>
      <c r="N12936" s="14"/>
      <c r="O12936" s="14"/>
      <c r="P12936" s="14"/>
    </row>
    <row r="12937" spans="9:16" x14ac:dyDescent="0.25">
      <c r="I12937" s="14"/>
      <c r="J12937" s="14"/>
      <c r="K12937" s="14"/>
      <c r="L12937" s="14"/>
      <c r="M12937" s="14"/>
      <c r="N12937" s="14"/>
      <c r="O12937" s="14"/>
      <c r="P12937" s="14"/>
    </row>
    <row r="12938" spans="9:16" x14ac:dyDescent="0.25">
      <c r="I12938" s="14"/>
      <c r="J12938" s="14"/>
      <c r="K12938" s="14"/>
      <c r="L12938" s="14"/>
      <c r="M12938" s="14"/>
      <c r="N12938" s="14"/>
      <c r="O12938" s="14"/>
      <c r="P12938" s="14"/>
    </row>
    <row r="12939" spans="9:16" x14ac:dyDescent="0.25">
      <c r="I12939" s="14"/>
      <c r="J12939" s="14"/>
      <c r="K12939" s="14"/>
      <c r="L12939" s="14"/>
      <c r="M12939" s="14"/>
      <c r="N12939" s="14"/>
      <c r="O12939" s="14"/>
      <c r="P12939" s="14"/>
    </row>
    <row r="12940" spans="9:16" x14ac:dyDescent="0.25">
      <c r="I12940" s="14"/>
      <c r="J12940" s="14"/>
      <c r="K12940" s="14"/>
      <c r="L12940" s="14"/>
      <c r="M12940" s="14"/>
      <c r="N12940" s="14"/>
      <c r="O12940" s="14"/>
      <c r="P12940" s="14"/>
    </row>
    <row r="12941" spans="9:16" x14ac:dyDescent="0.25">
      <c r="I12941" s="14"/>
      <c r="J12941" s="14"/>
      <c r="K12941" s="14"/>
      <c r="L12941" s="14"/>
      <c r="M12941" s="14"/>
      <c r="N12941" s="14"/>
      <c r="O12941" s="14"/>
      <c r="P12941" s="14"/>
    </row>
    <row r="12942" spans="9:16" x14ac:dyDescent="0.25">
      <c r="I12942" s="14"/>
      <c r="J12942" s="14"/>
      <c r="K12942" s="14"/>
      <c r="L12942" s="14"/>
      <c r="M12942" s="14"/>
      <c r="N12942" s="14"/>
      <c r="O12942" s="14"/>
      <c r="P12942" s="14"/>
    </row>
    <row r="12943" spans="9:16" x14ac:dyDescent="0.25">
      <c r="I12943" s="14"/>
      <c r="J12943" s="14"/>
      <c r="K12943" s="14"/>
      <c r="L12943" s="14"/>
      <c r="M12943" s="14"/>
      <c r="N12943" s="14"/>
      <c r="O12943" s="14"/>
      <c r="P12943" s="14"/>
    </row>
    <row r="12944" spans="9:16" x14ac:dyDescent="0.25">
      <c r="I12944" s="14"/>
      <c r="J12944" s="14"/>
      <c r="K12944" s="14"/>
      <c r="L12944" s="14"/>
      <c r="M12944" s="14"/>
      <c r="N12944" s="14"/>
      <c r="O12944" s="14"/>
      <c r="P12944" s="14"/>
    </row>
    <row r="12945" spans="9:16" x14ac:dyDescent="0.25">
      <c r="I12945" s="14"/>
      <c r="J12945" s="14"/>
      <c r="K12945" s="14"/>
      <c r="L12945" s="14"/>
      <c r="M12945" s="14"/>
      <c r="N12945" s="14"/>
      <c r="O12945" s="14"/>
      <c r="P12945" s="14"/>
    </row>
    <row r="12946" spans="9:16" x14ac:dyDescent="0.25">
      <c r="I12946" s="14"/>
      <c r="J12946" s="14"/>
      <c r="K12946" s="14"/>
      <c r="L12946" s="14"/>
      <c r="M12946" s="14"/>
      <c r="N12946" s="14"/>
      <c r="O12946" s="14"/>
      <c r="P12946" s="14"/>
    </row>
    <row r="12947" spans="9:16" x14ac:dyDescent="0.25">
      <c r="I12947" s="14"/>
      <c r="J12947" s="14"/>
      <c r="K12947" s="14"/>
      <c r="L12947" s="14"/>
      <c r="M12947" s="14"/>
      <c r="N12947" s="14"/>
      <c r="O12947" s="14"/>
      <c r="P12947" s="14"/>
    </row>
    <row r="12948" spans="9:16" x14ac:dyDescent="0.25">
      <c r="I12948" s="14"/>
      <c r="J12948" s="14"/>
      <c r="K12948" s="14"/>
      <c r="L12948" s="14"/>
      <c r="M12948" s="14"/>
      <c r="N12948" s="14"/>
      <c r="O12948" s="14"/>
      <c r="P12948" s="14"/>
    </row>
    <row r="12949" spans="9:16" x14ac:dyDescent="0.25">
      <c r="I12949" s="14"/>
      <c r="J12949" s="14"/>
      <c r="K12949" s="14"/>
      <c r="L12949" s="14"/>
      <c r="M12949" s="14"/>
      <c r="N12949" s="14"/>
      <c r="O12949" s="14"/>
      <c r="P12949" s="14"/>
    </row>
    <row r="12950" spans="9:16" x14ac:dyDescent="0.25">
      <c r="I12950" s="14"/>
      <c r="J12950" s="14"/>
      <c r="K12950" s="14"/>
      <c r="L12950" s="14"/>
      <c r="M12950" s="14"/>
      <c r="N12950" s="14"/>
      <c r="O12950" s="14"/>
      <c r="P12950" s="14"/>
    </row>
    <row r="12951" spans="9:16" x14ac:dyDescent="0.25">
      <c r="I12951" s="14"/>
      <c r="J12951" s="14"/>
      <c r="K12951" s="14"/>
      <c r="L12951" s="14"/>
      <c r="M12951" s="14"/>
      <c r="N12951" s="14"/>
      <c r="O12951" s="14"/>
      <c r="P12951" s="14"/>
    </row>
    <row r="12952" spans="9:16" x14ac:dyDescent="0.25">
      <c r="I12952" s="14"/>
      <c r="J12952" s="14"/>
      <c r="K12952" s="14"/>
      <c r="L12952" s="14"/>
      <c r="M12952" s="14"/>
      <c r="N12952" s="14"/>
      <c r="O12952" s="14"/>
      <c r="P12952" s="14"/>
    </row>
    <row r="12953" spans="9:16" x14ac:dyDescent="0.25">
      <c r="I12953" s="14"/>
      <c r="J12953" s="14"/>
      <c r="K12953" s="14"/>
      <c r="L12953" s="14"/>
      <c r="M12953" s="14"/>
      <c r="N12953" s="14"/>
      <c r="O12953" s="14"/>
      <c r="P12953" s="14"/>
    </row>
    <row r="12954" spans="9:16" x14ac:dyDescent="0.25">
      <c r="I12954" s="14"/>
      <c r="J12954" s="14"/>
      <c r="K12954" s="14"/>
      <c r="L12954" s="14"/>
      <c r="M12954" s="14"/>
      <c r="N12954" s="14"/>
      <c r="O12954" s="14"/>
      <c r="P12954" s="14"/>
    </row>
    <row r="12955" spans="9:16" x14ac:dyDescent="0.25">
      <c r="I12955" s="14"/>
      <c r="J12955" s="14"/>
      <c r="K12955" s="14"/>
      <c r="L12955" s="14"/>
      <c r="M12955" s="14"/>
      <c r="N12955" s="14"/>
      <c r="O12955" s="14"/>
      <c r="P12955" s="14"/>
    </row>
    <row r="12956" spans="9:16" x14ac:dyDescent="0.25">
      <c r="I12956" s="14"/>
      <c r="J12956" s="14"/>
      <c r="K12956" s="14"/>
      <c r="L12956" s="14"/>
      <c r="M12956" s="14"/>
      <c r="N12956" s="14"/>
      <c r="O12956" s="14"/>
      <c r="P12956" s="14"/>
    </row>
    <row r="12957" spans="9:16" x14ac:dyDescent="0.25">
      <c r="I12957" s="14"/>
      <c r="J12957" s="14"/>
      <c r="K12957" s="14"/>
      <c r="L12957" s="14"/>
      <c r="M12957" s="14"/>
      <c r="N12957" s="14"/>
      <c r="O12957" s="14"/>
      <c r="P12957" s="14"/>
    </row>
    <row r="12958" spans="9:16" x14ac:dyDescent="0.25">
      <c r="I12958" s="14"/>
      <c r="J12958" s="14"/>
      <c r="K12958" s="14"/>
      <c r="L12958" s="14"/>
      <c r="M12958" s="14"/>
      <c r="N12958" s="14"/>
      <c r="O12958" s="14"/>
      <c r="P12958" s="14"/>
    </row>
    <row r="12959" spans="9:16" x14ac:dyDescent="0.25">
      <c r="I12959" s="14"/>
      <c r="J12959" s="14"/>
      <c r="K12959" s="14"/>
      <c r="L12959" s="14"/>
      <c r="M12959" s="14"/>
      <c r="N12959" s="14"/>
      <c r="O12959" s="14"/>
      <c r="P12959" s="14"/>
    </row>
    <row r="12960" spans="9:16" x14ac:dyDescent="0.25">
      <c r="I12960" s="14"/>
      <c r="J12960" s="14"/>
      <c r="K12960" s="14"/>
      <c r="L12960" s="14"/>
      <c r="M12960" s="14"/>
      <c r="N12960" s="14"/>
      <c r="O12960" s="14"/>
      <c r="P12960" s="14"/>
    </row>
    <row r="12961" spans="9:16" x14ac:dyDescent="0.25">
      <c r="I12961" s="14"/>
      <c r="J12961" s="14"/>
      <c r="K12961" s="14"/>
      <c r="L12961" s="14"/>
      <c r="M12961" s="14"/>
      <c r="N12961" s="14"/>
      <c r="O12961" s="14"/>
      <c r="P12961" s="14"/>
    </row>
    <row r="12962" spans="9:16" x14ac:dyDescent="0.25">
      <c r="I12962" s="14"/>
      <c r="J12962" s="14"/>
      <c r="K12962" s="14"/>
      <c r="L12962" s="14"/>
      <c r="M12962" s="14"/>
      <c r="N12962" s="14"/>
      <c r="O12962" s="14"/>
      <c r="P12962" s="14"/>
    </row>
    <row r="12963" spans="9:16" x14ac:dyDescent="0.25">
      <c r="I12963" s="14"/>
      <c r="J12963" s="14"/>
      <c r="K12963" s="14"/>
      <c r="L12963" s="14"/>
      <c r="M12963" s="14"/>
      <c r="N12963" s="14"/>
      <c r="O12963" s="14"/>
      <c r="P12963" s="14"/>
    </row>
    <row r="12964" spans="9:16" x14ac:dyDescent="0.25">
      <c r="I12964" s="14"/>
      <c r="J12964" s="14"/>
      <c r="K12964" s="14"/>
      <c r="L12964" s="14"/>
      <c r="M12964" s="14"/>
      <c r="N12964" s="14"/>
      <c r="O12964" s="14"/>
      <c r="P12964" s="14"/>
    </row>
    <row r="12965" spans="9:16" x14ac:dyDescent="0.25">
      <c r="I12965" s="14"/>
      <c r="J12965" s="14"/>
      <c r="K12965" s="14"/>
      <c r="L12965" s="14"/>
      <c r="M12965" s="14"/>
      <c r="N12965" s="14"/>
      <c r="O12965" s="14"/>
      <c r="P12965" s="14"/>
    </row>
    <row r="12966" spans="9:16" x14ac:dyDescent="0.25">
      <c r="I12966" s="14"/>
      <c r="J12966" s="14"/>
      <c r="K12966" s="14"/>
      <c r="L12966" s="14"/>
      <c r="M12966" s="14"/>
      <c r="N12966" s="14"/>
      <c r="O12966" s="14"/>
      <c r="P12966" s="14"/>
    </row>
    <row r="12967" spans="9:16" x14ac:dyDescent="0.25">
      <c r="I12967" s="14"/>
      <c r="J12967" s="14"/>
      <c r="K12967" s="14"/>
      <c r="L12967" s="14"/>
      <c r="M12967" s="14"/>
      <c r="N12967" s="14"/>
      <c r="O12967" s="14"/>
      <c r="P12967" s="14"/>
    </row>
    <row r="12968" spans="9:16" x14ac:dyDescent="0.25">
      <c r="I12968" s="14"/>
      <c r="J12968" s="14"/>
      <c r="K12968" s="14"/>
      <c r="L12968" s="14"/>
      <c r="M12968" s="14"/>
      <c r="N12968" s="14"/>
      <c r="O12968" s="14"/>
      <c r="P12968" s="14"/>
    </row>
    <row r="12969" spans="9:16" x14ac:dyDescent="0.25">
      <c r="I12969" s="14"/>
      <c r="J12969" s="14"/>
      <c r="K12969" s="14"/>
      <c r="L12969" s="14"/>
      <c r="M12969" s="14"/>
      <c r="N12969" s="14"/>
      <c r="O12969" s="14"/>
      <c r="P12969" s="14"/>
    </row>
    <row r="12970" spans="9:16" x14ac:dyDescent="0.25">
      <c r="I12970" s="14"/>
      <c r="J12970" s="14"/>
      <c r="K12970" s="14"/>
      <c r="L12970" s="14"/>
      <c r="M12970" s="14"/>
      <c r="N12970" s="14"/>
      <c r="O12970" s="14"/>
      <c r="P12970" s="14"/>
    </row>
    <row r="12971" spans="9:16" x14ac:dyDescent="0.25">
      <c r="I12971" s="14"/>
      <c r="J12971" s="14"/>
      <c r="K12971" s="14"/>
      <c r="L12971" s="14"/>
      <c r="M12971" s="14"/>
      <c r="N12971" s="14"/>
      <c r="O12971" s="14"/>
      <c r="P12971" s="14"/>
    </row>
    <row r="12972" spans="9:16" x14ac:dyDescent="0.25">
      <c r="I12972" s="14"/>
      <c r="J12972" s="14"/>
      <c r="K12972" s="14"/>
      <c r="L12972" s="14"/>
      <c r="M12972" s="14"/>
      <c r="N12972" s="14"/>
      <c r="O12972" s="14"/>
      <c r="P12972" s="14"/>
    </row>
    <row r="12973" spans="9:16" x14ac:dyDescent="0.25">
      <c r="I12973" s="14"/>
      <c r="J12973" s="14"/>
      <c r="K12973" s="14"/>
      <c r="L12973" s="14"/>
      <c r="M12973" s="14"/>
      <c r="N12973" s="14"/>
      <c r="O12973" s="14"/>
      <c r="P12973" s="14"/>
    </row>
    <row r="12974" spans="9:16" x14ac:dyDescent="0.25">
      <c r="I12974" s="14"/>
      <c r="J12974" s="14"/>
      <c r="K12974" s="14"/>
      <c r="L12974" s="14"/>
      <c r="M12974" s="14"/>
      <c r="N12974" s="14"/>
      <c r="O12974" s="14"/>
      <c r="P12974" s="14"/>
    </row>
    <row r="12975" spans="9:16" x14ac:dyDescent="0.25">
      <c r="I12975" s="14"/>
      <c r="J12975" s="14"/>
      <c r="K12975" s="14"/>
      <c r="L12975" s="14"/>
      <c r="M12975" s="14"/>
      <c r="N12975" s="14"/>
      <c r="O12975" s="14"/>
      <c r="P12975" s="14"/>
    </row>
    <row r="12976" spans="9:16" x14ac:dyDescent="0.25">
      <c r="I12976" s="14"/>
      <c r="J12976" s="14"/>
      <c r="K12976" s="14"/>
      <c r="L12976" s="14"/>
      <c r="M12976" s="14"/>
      <c r="N12976" s="14"/>
      <c r="O12976" s="14"/>
      <c r="P12976" s="14"/>
    </row>
    <row r="12977" spans="9:16" x14ac:dyDescent="0.25">
      <c r="I12977" s="14"/>
      <c r="J12977" s="14"/>
      <c r="K12977" s="14"/>
      <c r="L12977" s="14"/>
      <c r="M12977" s="14"/>
      <c r="N12977" s="14"/>
      <c r="O12977" s="14"/>
      <c r="P12977" s="14"/>
    </row>
    <row r="12978" spans="9:16" x14ac:dyDescent="0.25">
      <c r="I12978" s="14"/>
      <c r="J12978" s="14"/>
      <c r="K12978" s="14"/>
      <c r="L12978" s="14"/>
      <c r="M12978" s="14"/>
      <c r="N12978" s="14"/>
      <c r="O12978" s="14"/>
      <c r="P12978" s="14"/>
    </row>
    <row r="12979" spans="9:16" x14ac:dyDescent="0.25">
      <c r="I12979" s="14"/>
      <c r="J12979" s="14"/>
      <c r="K12979" s="14"/>
      <c r="L12979" s="14"/>
      <c r="M12979" s="14"/>
      <c r="N12979" s="14"/>
      <c r="O12979" s="14"/>
      <c r="P12979" s="14"/>
    </row>
    <row r="12980" spans="9:16" x14ac:dyDescent="0.25">
      <c r="I12980" s="14"/>
      <c r="J12980" s="14"/>
      <c r="K12980" s="14"/>
      <c r="L12980" s="14"/>
      <c r="M12980" s="14"/>
      <c r="N12980" s="14"/>
      <c r="O12980" s="14"/>
      <c r="P12980" s="14"/>
    </row>
    <row r="12981" spans="9:16" x14ac:dyDescent="0.25">
      <c r="I12981" s="14"/>
      <c r="J12981" s="14"/>
      <c r="K12981" s="14"/>
      <c r="L12981" s="14"/>
      <c r="M12981" s="14"/>
      <c r="N12981" s="14"/>
      <c r="O12981" s="14"/>
      <c r="P12981" s="14"/>
    </row>
    <row r="12982" spans="9:16" x14ac:dyDescent="0.25">
      <c r="I12982" s="14"/>
      <c r="J12982" s="14"/>
      <c r="K12982" s="14"/>
      <c r="L12982" s="14"/>
      <c r="M12982" s="14"/>
      <c r="N12982" s="14"/>
      <c r="O12982" s="14"/>
      <c r="P12982" s="14"/>
    </row>
    <row r="12983" spans="9:16" x14ac:dyDescent="0.25">
      <c r="I12983" s="14"/>
      <c r="J12983" s="14"/>
      <c r="K12983" s="14"/>
      <c r="L12983" s="14"/>
      <c r="M12983" s="14"/>
      <c r="N12983" s="14"/>
      <c r="O12983" s="14"/>
      <c r="P12983" s="14"/>
    </row>
    <row r="12984" spans="9:16" x14ac:dyDescent="0.25">
      <c r="I12984" s="14"/>
      <c r="J12984" s="14"/>
      <c r="K12984" s="14"/>
      <c r="L12984" s="14"/>
      <c r="M12984" s="14"/>
      <c r="N12984" s="14"/>
      <c r="O12984" s="14"/>
      <c r="P12984" s="14"/>
    </row>
    <row r="12985" spans="9:16" x14ac:dyDescent="0.25">
      <c r="I12985" s="14"/>
      <c r="J12985" s="14"/>
      <c r="K12985" s="14"/>
      <c r="L12985" s="14"/>
      <c r="M12985" s="14"/>
      <c r="N12985" s="14"/>
      <c r="O12985" s="14"/>
      <c r="P12985" s="14"/>
    </row>
    <row r="12986" spans="9:16" x14ac:dyDescent="0.25">
      <c r="I12986" s="14"/>
      <c r="J12986" s="14"/>
      <c r="K12986" s="14"/>
      <c r="L12986" s="14"/>
      <c r="M12986" s="14"/>
      <c r="N12986" s="14"/>
      <c r="O12986" s="14"/>
      <c r="P12986" s="14"/>
    </row>
    <row r="12987" spans="9:16" x14ac:dyDescent="0.25">
      <c r="I12987" s="14"/>
      <c r="J12987" s="14"/>
      <c r="K12987" s="14"/>
      <c r="L12987" s="14"/>
      <c r="M12987" s="14"/>
      <c r="N12987" s="14"/>
      <c r="O12987" s="14"/>
      <c r="P12987" s="14"/>
    </row>
    <row r="12988" spans="9:16" x14ac:dyDescent="0.25">
      <c r="I12988" s="14"/>
      <c r="J12988" s="14"/>
      <c r="K12988" s="14"/>
      <c r="L12988" s="14"/>
      <c r="M12988" s="14"/>
      <c r="N12988" s="14"/>
      <c r="O12988" s="14"/>
      <c r="P12988" s="14"/>
    </row>
    <row r="12989" spans="9:16" x14ac:dyDescent="0.25">
      <c r="I12989" s="14"/>
      <c r="J12989" s="14"/>
      <c r="K12989" s="14"/>
      <c r="L12989" s="14"/>
      <c r="M12989" s="14"/>
      <c r="N12989" s="14"/>
      <c r="O12989" s="14"/>
      <c r="P12989" s="14"/>
    </row>
    <row r="12990" spans="9:16" x14ac:dyDescent="0.25">
      <c r="I12990" s="14"/>
      <c r="J12990" s="14"/>
      <c r="K12990" s="14"/>
      <c r="L12990" s="14"/>
      <c r="M12990" s="14"/>
      <c r="N12990" s="14"/>
      <c r="O12990" s="14"/>
      <c r="P12990" s="14"/>
    </row>
    <row r="12991" spans="9:16" x14ac:dyDescent="0.25">
      <c r="I12991" s="14"/>
      <c r="J12991" s="14"/>
      <c r="K12991" s="14"/>
      <c r="L12991" s="14"/>
      <c r="M12991" s="14"/>
      <c r="N12991" s="14"/>
      <c r="O12991" s="14"/>
      <c r="P12991" s="14"/>
    </row>
    <row r="12992" spans="9:16" x14ac:dyDescent="0.25">
      <c r="I12992" s="14"/>
      <c r="J12992" s="14"/>
      <c r="K12992" s="14"/>
      <c r="L12992" s="14"/>
      <c r="M12992" s="14"/>
      <c r="N12992" s="14"/>
      <c r="O12992" s="14"/>
      <c r="P12992" s="14"/>
    </row>
    <row r="12993" spans="9:16" x14ac:dyDescent="0.25">
      <c r="I12993" s="14"/>
      <c r="J12993" s="14"/>
      <c r="K12993" s="14"/>
      <c r="L12993" s="14"/>
      <c r="M12993" s="14"/>
      <c r="N12993" s="14"/>
      <c r="O12993" s="14"/>
      <c r="P12993" s="14"/>
    </row>
    <row r="12994" spans="9:16" x14ac:dyDescent="0.25">
      <c r="I12994" s="14"/>
      <c r="J12994" s="14"/>
      <c r="K12994" s="14"/>
      <c r="L12994" s="14"/>
      <c r="M12994" s="14"/>
      <c r="N12994" s="14"/>
      <c r="O12994" s="14"/>
      <c r="P12994" s="14"/>
    </row>
    <row r="12995" spans="9:16" x14ac:dyDescent="0.25">
      <c r="I12995" s="14"/>
      <c r="J12995" s="14"/>
      <c r="K12995" s="14"/>
      <c r="L12995" s="14"/>
      <c r="M12995" s="14"/>
      <c r="N12995" s="14"/>
      <c r="O12995" s="14"/>
      <c r="P12995" s="14"/>
    </row>
    <row r="12996" spans="9:16" x14ac:dyDescent="0.25">
      <c r="I12996" s="14"/>
      <c r="J12996" s="14"/>
      <c r="K12996" s="14"/>
      <c r="L12996" s="14"/>
      <c r="M12996" s="14"/>
      <c r="N12996" s="14"/>
      <c r="O12996" s="14"/>
      <c r="P12996" s="14"/>
    </row>
    <row r="12997" spans="9:16" x14ac:dyDescent="0.25">
      <c r="I12997" s="14"/>
      <c r="J12997" s="14"/>
      <c r="K12997" s="14"/>
      <c r="L12997" s="14"/>
      <c r="M12997" s="14"/>
      <c r="N12997" s="14"/>
      <c r="O12997" s="14"/>
      <c r="P12997" s="14"/>
    </row>
    <row r="12998" spans="9:16" x14ac:dyDescent="0.25">
      <c r="I12998" s="14"/>
      <c r="J12998" s="14"/>
      <c r="K12998" s="14"/>
      <c r="L12998" s="14"/>
      <c r="M12998" s="14"/>
      <c r="N12998" s="14"/>
      <c r="O12998" s="14"/>
      <c r="P12998" s="14"/>
    </row>
    <row r="12999" spans="9:16" x14ac:dyDescent="0.25">
      <c r="I12999" s="14"/>
      <c r="J12999" s="14"/>
      <c r="K12999" s="14"/>
      <c r="L12999" s="14"/>
      <c r="M12999" s="14"/>
      <c r="N12999" s="14"/>
      <c r="O12999" s="14"/>
      <c r="P12999" s="14"/>
    </row>
    <row r="13000" spans="9:16" x14ac:dyDescent="0.25">
      <c r="I13000" s="14"/>
      <c r="J13000" s="14"/>
      <c r="K13000" s="14"/>
      <c r="L13000" s="14"/>
      <c r="M13000" s="14"/>
      <c r="N13000" s="14"/>
      <c r="O13000" s="14"/>
      <c r="P13000" s="14"/>
    </row>
    <row r="13001" spans="9:16" x14ac:dyDescent="0.25">
      <c r="I13001" s="14"/>
      <c r="J13001" s="14"/>
      <c r="K13001" s="14"/>
      <c r="L13001" s="14"/>
      <c r="M13001" s="14"/>
      <c r="N13001" s="14"/>
      <c r="O13001" s="14"/>
      <c r="P13001" s="14"/>
    </row>
    <row r="13002" spans="9:16" x14ac:dyDescent="0.25">
      <c r="I13002" s="14"/>
      <c r="J13002" s="14"/>
      <c r="K13002" s="14"/>
      <c r="L13002" s="14"/>
      <c r="M13002" s="14"/>
      <c r="N13002" s="14"/>
      <c r="O13002" s="14"/>
      <c r="P13002" s="14"/>
    </row>
    <row r="13003" spans="9:16" x14ac:dyDescent="0.25">
      <c r="I13003" s="14"/>
      <c r="J13003" s="14"/>
      <c r="K13003" s="14"/>
      <c r="L13003" s="14"/>
      <c r="M13003" s="14"/>
      <c r="N13003" s="14"/>
      <c r="O13003" s="14"/>
      <c r="P13003" s="14"/>
    </row>
    <row r="13004" spans="9:16" x14ac:dyDescent="0.25">
      <c r="I13004" s="14"/>
      <c r="J13004" s="14"/>
      <c r="K13004" s="14"/>
      <c r="L13004" s="14"/>
      <c r="M13004" s="14"/>
      <c r="N13004" s="14"/>
      <c r="O13004" s="14"/>
      <c r="P13004" s="14"/>
    </row>
    <row r="13005" spans="9:16" x14ac:dyDescent="0.25">
      <c r="I13005" s="14"/>
      <c r="J13005" s="14"/>
      <c r="K13005" s="14"/>
      <c r="L13005" s="14"/>
      <c r="M13005" s="14"/>
      <c r="N13005" s="14"/>
      <c r="O13005" s="14"/>
      <c r="P13005" s="14"/>
    </row>
    <row r="13006" spans="9:16" x14ac:dyDescent="0.25">
      <c r="I13006" s="14"/>
      <c r="J13006" s="14"/>
      <c r="K13006" s="14"/>
      <c r="L13006" s="14"/>
      <c r="M13006" s="14"/>
      <c r="N13006" s="14"/>
      <c r="O13006" s="14"/>
      <c r="P13006" s="14"/>
    </row>
    <row r="13007" spans="9:16" x14ac:dyDescent="0.25">
      <c r="I13007" s="14"/>
      <c r="J13007" s="14"/>
      <c r="K13007" s="14"/>
      <c r="L13007" s="14"/>
      <c r="M13007" s="14"/>
      <c r="N13007" s="14"/>
      <c r="O13007" s="14"/>
      <c r="P13007" s="14"/>
    </row>
    <row r="13008" spans="9:16" x14ac:dyDescent="0.25">
      <c r="I13008" s="14"/>
      <c r="J13008" s="14"/>
      <c r="K13008" s="14"/>
      <c r="L13008" s="14"/>
      <c r="M13008" s="14"/>
      <c r="N13008" s="14"/>
      <c r="O13008" s="14"/>
      <c r="P13008" s="14"/>
    </row>
    <row r="13009" spans="9:16" x14ac:dyDescent="0.25">
      <c r="I13009" s="14"/>
      <c r="J13009" s="14"/>
      <c r="K13009" s="14"/>
      <c r="L13009" s="14"/>
      <c r="M13009" s="14"/>
      <c r="N13009" s="14"/>
      <c r="O13009" s="14"/>
      <c r="P13009" s="14"/>
    </row>
    <row r="13010" spans="9:16" x14ac:dyDescent="0.25">
      <c r="I13010" s="14"/>
      <c r="J13010" s="14"/>
      <c r="K13010" s="14"/>
      <c r="L13010" s="14"/>
      <c r="M13010" s="14"/>
      <c r="N13010" s="14"/>
      <c r="O13010" s="14"/>
      <c r="P13010" s="14"/>
    </row>
    <row r="13011" spans="9:16" x14ac:dyDescent="0.25">
      <c r="I13011" s="14"/>
      <c r="J13011" s="14"/>
      <c r="K13011" s="14"/>
      <c r="L13011" s="14"/>
      <c r="M13011" s="14"/>
      <c r="N13011" s="14"/>
      <c r="O13011" s="14"/>
      <c r="P13011" s="14"/>
    </row>
    <row r="13012" spans="9:16" x14ac:dyDescent="0.25">
      <c r="I13012" s="14"/>
      <c r="J13012" s="14"/>
      <c r="K13012" s="14"/>
      <c r="L13012" s="14"/>
      <c r="M13012" s="14"/>
      <c r="N13012" s="14"/>
      <c r="O13012" s="14"/>
      <c r="P13012" s="14"/>
    </row>
    <row r="13013" spans="9:16" x14ac:dyDescent="0.25">
      <c r="I13013" s="14"/>
      <c r="J13013" s="14"/>
      <c r="K13013" s="14"/>
      <c r="L13013" s="14"/>
      <c r="M13013" s="14"/>
      <c r="N13013" s="14"/>
      <c r="O13013" s="14"/>
      <c r="P13013" s="14"/>
    </row>
    <row r="13014" spans="9:16" x14ac:dyDescent="0.25">
      <c r="I13014" s="14"/>
      <c r="J13014" s="14"/>
      <c r="K13014" s="14"/>
      <c r="L13014" s="14"/>
      <c r="M13014" s="14"/>
      <c r="N13014" s="14"/>
      <c r="O13014" s="14"/>
      <c r="P13014" s="14"/>
    </row>
    <row r="13015" spans="9:16" x14ac:dyDescent="0.25">
      <c r="I13015" s="14"/>
      <c r="J13015" s="14"/>
      <c r="K13015" s="14"/>
      <c r="L13015" s="14"/>
      <c r="M13015" s="14"/>
      <c r="N13015" s="14"/>
      <c r="O13015" s="14"/>
      <c r="P13015" s="14"/>
    </row>
    <row r="13016" spans="9:16" x14ac:dyDescent="0.25">
      <c r="I13016" s="14"/>
      <c r="J13016" s="14"/>
      <c r="K13016" s="14"/>
      <c r="L13016" s="14"/>
      <c r="M13016" s="14"/>
      <c r="N13016" s="14"/>
      <c r="O13016" s="14"/>
      <c r="P13016" s="14"/>
    </row>
    <row r="13017" spans="9:16" x14ac:dyDescent="0.25">
      <c r="I13017" s="14"/>
      <c r="J13017" s="14"/>
      <c r="K13017" s="14"/>
      <c r="L13017" s="14"/>
      <c r="M13017" s="14"/>
      <c r="N13017" s="14"/>
      <c r="O13017" s="14"/>
      <c r="P13017" s="14"/>
    </row>
    <row r="13018" spans="9:16" x14ac:dyDescent="0.25">
      <c r="I13018" s="14"/>
      <c r="J13018" s="14"/>
      <c r="K13018" s="14"/>
      <c r="L13018" s="14"/>
      <c r="M13018" s="14"/>
      <c r="N13018" s="14"/>
      <c r="O13018" s="14"/>
      <c r="P13018" s="14"/>
    </row>
    <row r="13019" spans="9:16" x14ac:dyDescent="0.25">
      <c r="I13019" s="14"/>
      <c r="J13019" s="14"/>
      <c r="K13019" s="14"/>
      <c r="L13019" s="14"/>
      <c r="M13019" s="14"/>
      <c r="N13019" s="14"/>
      <c r="O13019" s="14"/>
      <c r="P13019" s="14"/>
    </row>
    <row r="13020" spans="9:16" x14ac:dyDescent="0.25">
      <c r="I13020" s="14"/>
      <c r="J13020" s="14"/>
      <c r="K13020" s="14"/>
      <c r="L13020" s="14"/>
      <c r="M13020" s="14"/>
      <c r="N13020" s="14"/>
      <c r="O13020" s="14"/>
      <c r="P13020" s="14"/>
    </row>
    <row r="13021" spans="9:16" x14ac:dyDescent="0.25">
      <c r="I13021" s="14"/>
      <c r="J13021" s="14"/>
      <c r="K13021" s="14"/>
      <c r="L13021" s="14"/>
      <c r="M13021" s="14"/>
      <c r="N13021" s="14"/>
      <c r="O13021" s="14"/>
      <c r="P13021" s="14"/>
    </row>
    <row r="13022" spans="9:16" x14ac:dyDescent="0.25">
      <c r="I13022" s="14"/>
      <c r="J13022" s="14"/>
      <c r="K13022" s="14"/>
      <c r="L13022" s="14"/>
      <c r="M13022" s="14"/>
      <c r="N13022" s="14"/>
      <c r="O13022" s="14"/>
      <c r="P13022" s="14"/>
    </row>
    <row r="13023" spans="9:16" x14ac:dyDescent="0.25">
      <c r="I13023" s="14"/>
      <c r="J13023" s="14"/>
      <c r="K13023" s="14"/>
      <c r="L13023" s="14"/>
      <c r="M13023" s="14"/>
      <c r="N13023" s="14"/>
      <c r="O13023" s="14"/>
      <c r="P13023" s="14"/>
    </row>
    <row r="13024" spans="9:16" x14ac:dyDescent="0.25">
      <c r="I13024" s="14"/>
      <c r="J13024" s="14"/>
      <c r="K13024" s="14"/>
      <c r="L13024" s="14"/>
      <c r="M13024" s="14"/>
      <c r="N13024" s="14"/>
      <c r="O13024" s="14"/>
      <c r="P13024" s="14"/>
    </row>
    <row r="13025" spans="9:16" x14ac:dyDescent="0.25">
      <c r="I13025" s="14"/>
      <c r="J13025" s="14"/>
      <c r="K13025" s="14"/>
      <c r="L13025" s="14"/>
      <c r="M13025" s="14"/>
      <c r="N13025" s="14"/>
      <c r="O13025" s="14"/>
      <c r="P13025" s="14"/>
    </row>
    <row r="13026" spans="9:16" x14ac:dyDescent="0.25">
      <c r="I13026" s="14"/>
      <c r="J13026" s="14"/>
      <c r="K13026" s="14"/>
      <c r="L13026" s="14"/>
      <c r="M13026" s="14"/>
      <c r="N13026" s="14"/>
      <c r="O13026" s="14"/>
      <c r="P13026" s="14"/>
    </row>
    <row r="13027" spans="9:16" x14ac:dyDescent="0.25">
      <c r="I13027" s="14"/>
      <c r="J13027" s="14"/>
      <c r="K13027" s="14"/>
      <c r="L13027" s="14"/>
      <c r="M13027" s="14"/>
      <c r="N13027" s="14"/>
      <c r="O13027" s="14"/>
      <c r="P13027" s="14"/>
    </row>
    <row r="13028" spans="9:16" x14ac:dyDescent="0.25">
      <c r="I13028" s="14"/>
      <c r="J13028" s="14"/>
      <c r="K13028" s="14"/>
      <c r="L13028" s="14"/>
      <c r="M13028" s="14"/>
      <c r="N13028" s="14"/>
      <c r="O13028" s="14"/>
      <c r="P13028" s="14"/>
    </row>
    <row r="13029" spans="9:16" x14ac:dyDescent="0.25">
      <c r="I13029" s="14"/>
      <c r="J13029" s="14"/>
      <c r="K13029" s="14"/>
      <c r="L13029" s="14"/>
      <c r="M13029" s="14"/>
      <c r="N13029" s="14"/>
      <c r="O13029" s="14"/>
      <c r="P13029" s="14"/>
    </row>
    <row r="13030" spans="9:16" x14ac:dyDescent="0.25">
      <c r="I13030" s="14"/>
      <c r="J13030" s="14"/>
      <c r="K13030" s="14"/>
      <c r="L13030" s="14"/>
      <c r="M13030" s="14"/>
      <c r="N13030" s="14"/>
      <c r="O13030" s="14"/>
      <c r="P13030" s="14"/>
    </row>
    <row r="13031" spans="9:16" x14ac:dyDescent="0.25">
      <c r="I13031" s="14"/>
      <c r="J13031" s="14"/>
      <c r="K13031" s="14"/>
      <c r="L13031" s="14"/>
      <c r="M13031" s="14"/>
      <c r="N13031" s="14"/>
      <c r="O13031" s="14"/>
      <c r="P13031" s="14"/>
    </row>
    <row r="13032" spans="9:16" x14ac:dyDescent="0.25">
      <c r="I13032" s="14"/>
      <c r="J13032" s="14"/>
      <c r="K13032" s="14"/>
      <c r="L13032" s="14"/>
      <c r="M13032" s="14"/>
      <c r="N13032" s="14"/>
      <c r="O13032" s="14"/>
      <c r="P13032" s="14"/>
    </row>
    <row r="13033" spans="9:16" x14ac:dyDescent="0.25">
      <c r="I13033" s="14"/>
      <c r="J13033" s="14"/>
      <c r="K13033" s="14"/>
      <c r="L13033" s="14"/>
      <c r="M13033" s="14"/>
      <c r="N13033" s="14"/>
      <c r="O13033" s="14"/>
      <c r="P13033" s="14"/>
    </row>
    <row r="13034" spans="9:16" x14ac:dyDescent="0.25">
      <c r="I13034" s="14"/>
      <c r="J13034" s="14"/>
      <c r="K13034" s="14"/>
      <c r="L13034" s="14"/>
      <c r="M13034" s="14"/>
      <c r="N13034" s="14"/>
      <c r="O13034" s="14"/>
      <c r="P13034" s="14"/>
    </row>
    <row r="13035" spans="9:16" x14ac:dyDescent="0.25">
      <c r="I13035" s="14"/>
      <c r="J13035" s="14"/>
      <c r="K13035" s="14"/>
      <c r="L13035" s="14"/>
      <c r="M13035" s="14"/>
      <c r="N13035" s="14"/>
      <c r="O13035" s="14"/>
      <c r="P13035" s="14"/>
    </row>
    <row r="13036" spans="9:16" x14ac:dyDescent="0.25">
      <c r="I13036" s="14"/>
      <c r="J13036" s="14"/>
      <c r="K13036" s="14"/>
      <c r="L13036" s="14"/>
      <c r="M13036" s="14"/>
      <c r="N13036" s="14"/>
      <c r="O13036" s="14"/>
      <c r="P13036" s="14"/>
    </row>
    <row r="13037" spans="9:16" x14ac:dyDescent="0.25">
      <c r="I13037" s="14"/>
      <c r="J13037" s="14"/>
      <c r="K13037" s="14"/>
      <c r="L13037" s="14"/>
      <c r="M13037" s="14"/>
      <c r="N13037" s="14"/>
      <c r="O13037" s="14"/>
      <c r="P13037" s="14"/>
    </row>
    <row r="13038" spans="9:16" x14ac:dyDescent="0.25">
      <c r="I13038" s="14"/>
      <c r="J13038" s="14"/>
      <c r="K13038" s="14"/>
      <c r="L13038" s="14"/>
      <c r="M13038" s="14"/>
      <c r="N13038" s="14"/>
      <c r="O13038" s="14"/>
      <c r="P13038" s="14"/>
    </row>
    <row r="13039" spans="9:16" x14ac:dyDescent="0.25">
      <c r="I13039" s="14"/>
      <c r="J13039" s="14"/>
      <c r="K13039" s="14"/>
      <c r="L13039" s="14"/>
      <c r="M13039" s="14"/>
      <c r="N13039" s="14"/>
      <c r="O13039" s="14"/>
      <c r="P13039" s="14"/>
    </row>
    <row r="13040" spans="9:16" x14ac:dyDescent="0.25">
      <c r="I13040" s="14"/>
      <c r="J13040" s="14"/>
      <c r="K13040" s="14"/>
      <c r="L13040" s="14"/>
      <c r="M13040" s="14"/>
      <c r="N13040" s="14"/>
      <c r="O13040" s="14"/>
      <c r="P13040" s="14"/>
    </row>
    <row r="13041" spans="9:16" x14ac:dyDescent="0.25">
      <c r="I13041" s="14"/>
      <c r="J13041" s="14"/>
      <c r="K13041" s="14"/>
      <c r="L13041" s="14"/>
      <c r="M13041" s="14"/>
      <c r="N13041" s="14"/>
      <c r="O13041" s="14"/>
      <c r="P13041" s="14"/>
    </row>
    <row r="13042" spans="9:16" x14ac:dyDescent="0.25">
      <c r="I13042" s="14"/>
      <c r="J13042" s="14"/>
      <c r="K13042" s="14"/>
      <c r="L13042" s="14"/>
      <c r="M13042" s="14"/>
      <c r="N13042" s="14"/>
      <c r="O13042" s="14"/>
      <c r="P13042" s="14"/>
    </row>
    <row r="13043" spans="9:16" x14ac:dyDescent="0.25">
      <c r="I13043" s="14"/>
      <c r="J13043" s="14"/>
      <c r="K13043" s="14"/>
      <c r="L13043" s="14"/>
      <c r="M13043" s="14"/>
      <c r="N13043" s="14"/>
      <c r="O13043" s="14"/>
      <c r="P13043" s="14"/>
    </row>
    <row r="13044" spans="9:16" x14ac:dyDescent="0.25">
      <c r="I13044" s="14"/>
      <c r="J13044" s="14"/>
      <c r="K13044" s="14"/>
      <c r="L13044" s="14"/>
      <c r="M13044" s="14"/>
      <c r="N13044" s="14"/>
      <c r="O13044" s="14"/>
      <c r="P13044" s="14"/>
    </row>
    <row r="13045" spans="9:16" x14ac:dyDescent="0.25">
      <c r="I13045" s="14"/>
      <c r="J13045" s="14"/>
      <c r="K13045" s="14"/>
      <c r="L13045" s="14"/>
      <c r="M13045" s="14"/>
      <c r="N13045" s="14"/>
      <c r="O13045" s="14"/>
      <c r="P13045" s="14"/>
    </row>
    <row r="13046" spans="9:16" x14ac:dyDescent="0.25">
      <c r="I13046" s="14"/>
      <c r="J13046" s="14"/>
      <c r="K13046" s="14"/>
      <c r="L13046" s="14"/>
      <c r="M13046" s="14"/>
      <c r="N13046" s="14"/>
      <c r="O13046" s="14"/>
      <c r="P13046" s="14"/>
    </row>
    <row r="13047" spans="9:16" x14ac:dyDescent="0.25">
      <c r="I13047" s="14"/>
      <c r="J13047" s="14"/>
      <c r="K13047" s="14"/>
      <c r="L13047" s="14"/>
      <c r="M13047" s="14"/>
      <c r="N13047" s="14"/>
      <c r="O13047" s="14"/>
      <c r="P13047" s="14"/>
    </row>
    <row r="13048" spans="9:16" x14ac:dyDescent="0.25">
      <c r="I13048" s="14"/>
      <c r="J13048" s="14"/>
      <c r="K13048" s="14"/>
      <c r="L13048" s="14"/>
      <c r="M13048" s="14"/>
      <c r="N13048" s="14"/>
      <c r="O13048" s="14"/>
      <c r="P13048" s="14"/>
    </row>
    <row r="13049" spans="9:16" x14ac:dyDescent="0.25">
      <c r="I13049" s="14"/>
      <c r="J13049" s="14"/>
      <c r="K13049" s="14"/>
      <c r="L13049" s="14"/>
      <c r="M13049" s="14"/>
      <c r="N13049" s="14"/>
      <c r="O13049" s="14"/>
      <c r="P13049" s="14"/>
    </row>
    <row r="13050" spans="9:16" x14ac:dyDescent="0.25">
      <c r="I13050" s="14"/>
      <c r="J13050" s="14"/>
      <c r="K13050" s="14"/>
      <c r="L13050" s="14"/>
      <c r="M13050" s="14"/>
      <c r="N13050" s="14"/>
      <c r="O13050" s="14"/>
      <c r="P13050" s="14"/>
    </row>
    <row r="13051" spans="9:16" x14ac:dyDescent="0.25">
      <c r="I13051" s="14"/>
      <c r="J13051" s="14"/>
      <c r="K13051" s="14"/>
      <c r="L13051" s="14"/>
      <c r="M13051" s="14"/>
      <c r="N13051" s="14"/>
      <c r="O13051" s="14"/>
      <c r="P13051" s="14"/>
    </row>
    <row r="13052" spans="9:16" x14ac:dyDescent="0.25">
      <c r="I13052" s="14"/>
      <c r="J13052" s="14"/>
      <c r="K13052" s="14"/>
      <c r="L13052" s="14"/>
      <c r="M13052" s="14"/>
      <c r="N13052" s="14"/>
      <c r="O13052" s="14"/>
      <c r="P13052" s="14"/>
    </row>
    <row r="13053" spans="9:16" x14ac:dyDescent="0.25">
      <c r="I13053" s="14"/>
      <c r="J13053" s="14"/>
      <c r="K13053" s="14"/>
      <c r="L13053" s="14"/>
      <c r="M13053" s="14"/>
      <c r="N13053" s="14"/>
      <c r="O13053" s="14"/>
      <c r="P13053" s="14"/>
    </row>
    <row r="13054" spans="9:16" x14ac:dyDescent="0.25">
      <c r="I13054" s="14"/>
      <c r="J13054" s="14"/>
      <c r="K13054" s="14"/>
      <c r="L13054" s="14"/>
      <c r="M13054" s="14"/>
      <c r="N13054" s="14"/>
      <c r="O13054" s="14"/>
      <c r="P13054" s="14"/>
    </row>
    <row r="13055" spans="9:16" x14ac:dyDescent="0.25">
      <c r="I13055" s="14"/>
      <c r="J13055" s="14"/>
      <c r="K13055" s="14"/>
      <c r="L13055" s="14"/>
      <c r="M13055" s="14"/>
      <c r="N13055" s="14"/>
      <c r="O13055" s="14"/>
      <c r="P13055" s="14"/>
    </row>
    <row r="13056" spans="9:16" x14ac:dyDescent="0.25">
      <c r="I13056" s="14"/>
      <c r="J13056" s="14"/>
      <c r="K13056" s="14"/>
      <c r="L13056" s="14"/>
      <c r="M13056" s="14"/>
      <c r="N13056" s="14"/>
      <c r="O13056" s="14"/>
      <c r="P13056" s="14"/>
    </row>
    <row r="13057" spans="9:16" x14ac:dyDescent="0.25">
      <c r="I13057" s="14"/>
      <c r="J13057" s="14"/>
      <c r="K13057" s="14"/>
      <c r="L13057" s="14"/>
      <c r="M13057" s="14"/>
      <c r="N13057" s="14"/>
      <c r="O13057" s="14"/>
      <c r="P13057" s="14"/>
    </row>
    <row r="13058" spans="9:16" x14ac:dyDescent="0.25">
      <c r="I13058" s="14"/>
      <c r="J13058" s="14"/>
      <c r="K13058" s="14"/>
      <c r="L13058" s="14"/>
      <c r="M13058" s="14"/>
      <c r="N13058" s="14"/>
      <c r="O13058" s="14"/>
      <c r="P13058" s="14"/>
    </row>
    <row r="13059" spans="9:16" x14ac:dyDescent="0.25">
      <c r="I13059" s="14"/>
      <c r="J13059" s="14"/>
      <c r="K13059" s="14"/>
      <c r="L13059" s="14"/>
      <c r="M13059" s="14"/>
      <c r="N13059" s="14"/>
      <c r="O13059" s="14"/>
      <c r="P13059" s="14"/>
    </row>
    <row r="13060" spans="9:16" x14ac:dyDescent="0.25">
      <c r="I13060" s="14"/>
      <c r="J13060" s="14"/>
      <c r="K13060" s="14"/>
      <c r="L13060" s="14"/>
      <c r="M13060" s="14"/>
      <c r="N13060" s="14"/>
      <c r="O13060" s="14"/>
      <c r="P13060" s="14"/>
    </row>
    <row r="13061" spans="9:16" x14ac:dyDescent="0.25">
      <c r="I13061" s="14"/>
      <c r="J13061" s="14"/>
      <c r="K13061" s="14"/>
      <c r="L13061" s="14"/>
      <c r="M13061" s="14"/>
      <c r="N13061" s="14"/>
      <c r="O13061" s="14"/>
      <c r="P13061" s="14"/>
    </row>
    <row r="13062" spans="9:16" x14ac:dyDescent="0.25">
      <c r="I13062" s="14"/>
      <c r="J13062" s="14"/>
      <c r="K13062" s="14"/>
      <c r="L13062" s="14"/>
      <c r="M13062" s="14"/>
      <c r="N13062" s="14"/>
      <c r="O13062" s="14"/>
      <c r="P13062" s="14"/>
    </row>
    <row r="13063" spans="9:16" x14ac:dyDescent="0.25">
      <c r="I13063" s="14"/>
      <c r="J13063" s="14"/>
      <c r="K13063" s="14"/>
      <c r="L13063" s="14"/>
      <c r="M13063" s="14"/>
      <c r="N13063" s="14"/>
      <c r="O13063" s="14"/>
      <c r="P13063" s="14"/>
    </row>
    <row r="13064" spans="9:16" x14ac:dyDescent="0.25">
      <c r="I13064" s="14"/>
      <c r="J13064" s="14"/>
      <c r="K13064" s="14"/>
      <c r="L13064" s="14"/>
      <c r="M13064" s="14"/>
      <c r="N13064" s="14"/>
      <c r="O13064" s="14"/>
      <c r="P13064" s="14"/>
    </row>
    <row r="13065" spans="9:16" x14ac:dyDescent="0.25">
      <c r="I13065" s="14"/>
      <c r="J13065" s="14"/>
      <c r="K13065" s="14"/>
      <c r="L13065" s="14"/>
      <c r="M13065" s="14"/>
      <c r="N13065" s="14"/>
      <c r="O13065" s="14"/>
      <c r="P13065" s="14"/>
    </row>
    <row r="13066" spans="9:16" x14ac:dyDescent="0.25">
      <c r="I13066" s="14"/>
      <c r="J13066" s="14"/>
      <c r="K13066" s="14"/>
      <c r="L13066" s="14"/>
      <c r="M13066" s="14"/>
      <c r="N13066" s="14"/>
      <c r="O13066" s="14"/>
      <c r="P13066" s="14"/>
    </row>
    <row r="13067" spans="9:16" x14ac:dyDescent="0.25">
      <c r="I13067" s="14"/>
      <c r="J13067" s="14"/>
      <c r="K13067" s="14"/>
      <c r="L13067" s="14"/>
      <c r="M13067" s="14"/>
      <c r="N13067" s="14"/>
      <c r="O13067" s="14"/>
      <c r="P13067" s="14"/>
    </row>
    <row r="13068" spans="9:16" x14ac:dyDescent="0.25">
      <c r="I13068" s="14"/>
      <c r="J13068" s="14"/>
      <c r="K13068" s="14"/>
      <c r="L13068" s="14"/>
      <c r="M13068" s="14"/>
      <c r="N13068" s="14"/>
      <c r="O13068" s="14"/>
      <c r="P13068" s="14"/>
    </row>
    <row r="13069" spans="9:16" x14ac:dyDescent="0.25">
      <c r="I13069" s="14"/>
      <c r="J13069" s="14"/>
      <c r="K13069" s="14"/>
      <c r="L13069" s="14"/>
      <c r="M13069" s="14"/>
      <c r="N13069" s="14"/>
      <c r="O13069" s="14"/>
      <c r="P13069" s="14"/>
    </row>
    <row r="13070" spans="9:16" x14ac:dyDescent="0.25">
      <c r="I13070" s="14"/>
      <c r="J13070" s="14"/>
      <c r="K13070" s="14"/>
      <c r="L13070" s="14"/>
      <c r="M13070" s="14"/>
      <c r="N13070" s="14"/>
      <c r="O13070" s="14"/>
      <c r="P13070" s="14"/>
    </row>
    <row r="13071" spans="9:16" x14ac:dyDescent="0.25">
      <c r="I13071" s="14"/>
      <c r="J13071" s="14"/>
      <c r="K13071" s="14"/>
      <c r="L13071" s="14"/>
      <c r="M13071" s="14"/>
      <c r="N13071" s="14"/>
      <c r="O13071" s="14"/>
      <c r="P13071" s="14"/>
    </row>
    <row r="13072" spans="9:16" x14ac:dyDescent="0.25">
      <c r="I13072" s="14"/>
      <c r="J13072" s="14"/>
      <c r="K13072" s="14"/>
      <c r="L13072" s="14"/>
      <c r="M13072" s="14"/>
      <c r="N13072" s="14"/>
      <c r="O13072" s="14"/>
      <c r="P13072" s="14"/>
    </row>
    <row r="13073" spans="9:16" x14ac:dyDescent="0.25">
      <c r="I13073" s="14"/>
      <c r="J13073" s="14"/>
      <c r="K13073" s="14"/>
      <c r="L13073" s="14"/>
      <c r="M13073" s="14"/>
      <c r="N13073" s="14"/>
      <c r="O13073" s="14"/>
      <c r="P13073" s="14"/>
    </row>
    <row r="13074" spans="9:16" x14ac:dyDescent="0.25">
      <c r="I13074" s="14"/>
      <c r="J13074" s="14"/>
      <c r="K13074" s="14"/>
      <c r="L13074" s="14"/>
      <c r="M13074" s="14"/>
      <c r="N13074" s="14"/>
      <c r="O13074" s="14"/>
      <c r="P13074" s="14"/>
    </row>
    <row r="13075" spans="9:16" x14ac:dyDescent="0.25">
      <c r="I13075" s="14"/>
      <c r="J13075" s="14"/>
      <c r="K13075" s="14"/>
      <c r="L13075" s="14"/>
      <c r="M13075" s="14"/>
      <c r="N13075" s="14"/>
      <c r="O13075" s="14"/>
      <c r="P13075" s="14"/>
    </row>
    <row r="13076" spans="9:16" x14ac:dyDescent="0.25">
      <c r="I13076" s="14"/>
      <c r="J13076" s="14"/>
      <c r="K13076" s="14"/>
      <c r="L13076" s="14"/>
      <c r="M13076" s="14"/>
      <c r="N13076" s="14"/>
      <c r="O13076" s="14"/>
      <c r="P13076" s="14"/>
    </row>
    <row r="13077" spans="9:16" x14ac:dyDescent="0.25">
      <c r="I13077" s="14"/>
      <c r="J13077" s="14"/>
      <c r="K13077" s="14"/>
      <c r="L13077" s="14"/>
      <c r="M13077" s="14"/>
      <c r="N13077" s="14"/>
      <c r="O13077" s="14"/>
      <c r="P13077" s="14"/>
    </row>
    <row r="13078" spans="9:16" x14ac:dyDescent="0.25">
      <c r="I13078" s="14"/>
      <c r="J13078" s="14"/>
      <c r="K13078" s="14"/>
      <c r="L13078" s="14"/>
      <c r="M13078" s="14"/>
      <c r="N13078" s="14"/>
      <c r="O13078" s="14"/>
      <c r="P13078" s="14"/>
    </row>
    <row r="13079" spans="9:16" x14ac:dyDescent="0.25">
      <c r="I13079" s="14"/>
      <c r="J13079" s="14"/>
      <c r="K13079" s="14"/>
      <c r="L13079" s="14"/>
      <c r="M13079" s="14"/>
      <c r="N13079" s="14"/>
      <c r="O13079" s="14"/>
      <c r="P13079" s="14"/>
    </row>
    <row r="13080" spans="9:16" x14ac:dyDescent="0.25">
      <c r="I13080" s="14"/>
      <c r="J13080" s="14"/>
      <c r="K13080" s="14"/>
      <c r="L13080" s="14"/>
      <c r="M13080" s="14"/>
      <c r="N13080" s="14"/>
      <c r="O13080" s="14"/>
      <c r="P13080" s="14"/>
    </row>
    <row r="13081" spans="9:16" x14ac:dyDescent="0.25">
      <c r="I13081" s="14"/>
      <c r="J13081" s="14"/>
      <c r="K13081" s="14"/>
      <c r="L13081" s="14"/>
      <c r="M13081" s="14"/>
      <c r="N13081" s="14"/>
      <c r="O13081" s="14"/>
      <c r="P13081" s="14"/>
    </row>
    <row r="13082" spans="9:16" x14ac:dyDescent="0.25">
      <c r="I13082" s="14"/>
      <c r="J13082" s="14"/>
      <c r="K13082" s="14"/>
      <c r="L13082" s="14"/>
      <c r="M13082" s="14"/>
      <c r="N13082" s="14"/>
      <c r="O13082" s="14"/>
      <c r="P13082" s="14"/>
    </row>
    <row r="13083" spans="9:16" x14ac:dyDescent="0.25">
      <c r="I13083" s="14"/>
      <c r="J13083" s="14"/>
      <c r="K13083" s="14"/>
      <c r="L13083" s="14"/>
      <c r="M13083" s="14"/>
      <c r="N13083" s="14"/>
      <c r="O13083" s="14"/>
      <c r="P13083" s="14"/>
    </row>
    <row r="13084" spans="9:16" x14ac:dyDescent="0.25">
      <c r="I13084" s="14"/>
      <c r="J13084" s="14"/>
      <c r="K13084" s="14"/>
      <c r="L13084" s="14"/>
      <c r="M13084" s="14"/>
      <c r="N13084" s="14"/>
      <c r="O13084" s="14"/>
      <c r="P13084" s="14"/>
    </row>
    <row r="13085" spans="9:16" x14ac:dyDescent="0.25">
      <c r="I13085" s="14"/>
      <c r="J13085" s="14"/>
      <c r="K13085" s="14"/>
      <c r="L13085" s="14"/>
      <c r="M13085" s="14"/>
      <c r="N13085" s="14"/>
      <c r="O13085" s="14"/>
      <c r="P13085" s="14"/>
    </row>
    <row r="13086" spans="9:16" x14ac:dyDescent="0.25">
      <c r="I13086" s="14"/>
      <c r="J13086" s="14"/>
      <c r="K13086" s="14"/>
      <c r="L13086" s="14"/>
      <c r="M13086" s="14"/>
      <c r="N13086" s="14"/>
      <c r="O13086" s="14"/>
      <c r="P13086" s="14"/>
    </row>
    <row r="13087" spans="9:16" x14ac:dyDescent="0.25">
      <c r="I13087" s="14"/>
      <c r="J13087" s="14"/>
      <c r="K13087" s="14"/>
      <c r="L13087" s="14"/>
      <c r="M13087" s="14"/>
      <c r="N13087" s="14"/>
      <c r="O13087" s="14"/>
      <c r="P13087" s="14"/>
    </row>
    <row r="13088" spans="9:16" x14ac:dyDescent="0.25">
      <c r="I13088" s="14"/>
      <c r="J13088" s="14"/>
      <c r="K13088" s="14"/>
      <c r="L13088" s="14"/>
      <c r="M13088" s="14"/>
      <c r="N13088" s="14"/>
      <c r="O13088" s="14"/>
      <c r="P13088" s="14"/>
    </row>
    <row r="13089" spans="9:16" x14ac:dyDescent="0.25">
      <c r="I13089" s="14"/>
      <c r="J13089" s="14"/>
      <c r="K13089" s="14"/>
      <c r="L13089" s="14"/>
      <c r="M13089" s="14"/>
      <c r="N13089" s="14"/>
      <c r="O13089" s="14"/>
      <c r="P13089" s="14"/>
    </row>
    <row r="13090" spans="9:16" x14ac:dyDescent="0.25">
      <c r="I13090" s="14"/>
      <c r="J13090" s="14"/>
      <c r="K13090" s="14"/>
      <c r="L13090" s="14"/>
      <c r="M13090" s="14"/>
      <c r="N13090" s="14"/>
      <c r="O13090" s="14"/>
      <c r="P13090" s="14"/>
    </row>
    <row r="13091" spans="9:16" x14ac:dyDescent="0.25">
      <c r="I13091" s="14"/>
      <c r="J13091" s="14"/>
      <c r="K13091" s="14"/>
      <c r="L13091" s="14"/>
      <c r="M13091" s="14"/>
      <c r="N13091" s="14"/>
      <c r="O13091" s="14"/>
      <c r="P13091" s="14"/>
    </row>
    <row r="13092" spans="9:16" x14ac:dyDescent="0.25">
      <c r="I13092" s="14"/>
      <c r="J13092" s="14"/>
      <c r="K13092" s="14"/>
      <c r="L13092" s="14"/>
      <c r="M13092" s="14"/>
      <c r="N13092" s="14"/>
      <c r="O13092" s="14"/>
      <c r="P13092" s="14"/>
    </row>
    <row r="13093" spans="9:16" x14ac:dyDescent="0.25">
      <c r="I13093" s="14"/>
      <c r="J13093" s="14"/>
      <c r="K13093" s="14"/>
      <c r="L13093" s="14"/>
      <c r="M13093" s="14"/>
      <c r="N13093" s="14"/>
      <c r="O13093" s="14"/>
      <c r="P13093" s="14"/>
    </row>
    <row r="13094" spans="9:16" x14ac:dyDescent="0.25">
      <c r="I13094" s="14"/>
      <c r="J13094" s="14"/>
      <c r="K13094" s="14"/>
      <c r="L13094" s="14"/>
      <c r="M13094" s="14"/>
      <c r="N13094" s="14"/>
      <c r="O13094" s="14"/>
      <c r="P13094" s="14"/>
    </row>
    <row r="13095" spans="9:16" x14ac:dyDescent="0.25">
      <c r="I13095" s="14"/>
      <c r="J13095" s="14"/>
      <c r="K13095" s="14"/>
      <c r="L13095" s="14"/>
      <c r="M13095" s="14"/>
      <c r="N13095" s="14"/>
      <c r="O13095" s="14"/>
      <c r="P13095" s="14"/>
    </row>
    <row r="13096" spans="9:16" x14ac:dyDescent="0.25">
      <c r="I13096" s="14"/>
      <c r="J13096" s="14"/>
      <c r="K13096" s="14"/>
      <c r="L13096" s="14"/>
      <c r="M13096" s="14"/>
      <c r="N13096" s="14"/>
      <c r="O13096" s="14"/>
      <c r="P13096" s="14"/>
    </row>
    <row r="13097" spans="9:16" x14ac:dyDescent="0.25">
      <c r="I13097" s="14"/>
      <c r="J13097" s="14"/>
      <c r="K13097" s="14"/>
      <c r="L13097" s="14"/>
      <c r="M13097" s="14"/>
      <c r="N13097" s="14"/>
      <c r="O13097" s="14"/>
      <c r="P13097" s="14"/>
    </row>
    <row r="13098" spans="9:16" x14ac:dyDescent="0.25">
      <c r="I13098" s="14"/>
      <c r="J13098" s="14"/>
      <c r="K13098" s="14"/>
      <c r="L13098" s="14"/>
      <c r="M13098" s="14"/>
      <c r="N13098" s="14"/>
      <c r="O13098" s="14"/>
      <c r="P13098" s="14"/>
    </row>
    <row r="13099" spans="9:16" x14ac:dyDescent="0.25">
      <c r="I13099" s="14"/>
      <c r="J13099" s="14"/>
      <c r="K13099" s="14"/>
      <c r="L13099" s="14"/>
      <c r="M13099" s="14"/>
      <c r="N13099" s="14"/>
      <c r="O13099" s="14"/>
      <c r="P13099" s="14"/>
    </row>
    <row r="13100" spans="9:16" x14ac:dyDescent="0.25">
      <c r="I13100" s="14"/>
      <c r="J13100" s="14"/>
      <c r="K13100" s="14"/>
      <c r="L13100" s="14"/>
      <c r="M13100" s="14"/>
      <c r="N13100" s="14"/>
      <c r="O13100" s="14"/>
      <c r="P13100" s="14"/>
    </row>
    <row r="13101" spans="9:16" x14ac:dyDescent="0.25">
      <c r="I13101" s="14"/>
      <c r="J13101" s="14"/>
      <c r="K13101" s="14"/>
      <c r="L13101" s="14"/>
      <c r="M13101" s="14"/>
      <c r="N13101" s="14"/>
      <c r="O13101" s="14"/>
      <c r="P13101" s="14"/>
    </row>
    <row r="13102" spans="9:16" x14ac:dyDescent="0.25">
      <c r="I13102" s="14"/>
      <c r="J13102" s="14"/>
      <c r="K13102" s="14"/>
      <c r="L13102" s="14"/>
      <c r="M13102" s="14"/>
      <c r="N13102" s="14"/>
      <c r="O13102" s="14"/>
      <c r="P13102" s="14"/>
    </row>
    <row r="13103" spans="9:16" x14ac:dyDescent="0.25">
      <c r="I13103" s="14"/>
      <c r="J13103" s="14"/>
      <c r="K13103" s="14"/>
      <c r="L13103" s="14"/>
      <c r="M13103" s="14"/>
      <c r="N13103" s="14"/>
      <c r="O13103" s="14"/>
      <c r="P13103" s="14"/>
    </row>
    <row r="13104" spans="9:16" x14ac:dyDescent="0.25">
      <c r="I13104" s="14"/>
      <c r="J13104" s="14"/>
      <c r="K13104" s="14"/>
      <c r="L13104" s="14"/>
      <c r="M13104" s="14"/>
      <c r="N13104" s="14"/>
      <c r="O13104" s="14"/>
      <c r="P13104" s="14"/>
    </row>
    <row r="13105" spans="9:16" x14ac:dyDescent="0.25">
      <c r="I13105" s="14"/>
      <c r="J13105" s="14"/>
      <c r="K13105" s="14"/>
      <c r="L13105" s="14"/>
      <c r="M13105" s="14"/>
      <c r="N13105" s="14"/>
      <c r="O13105" s="14"/>
      <c r="P13105" s="14"/>
    </row>
    <row r="13106" spans="9:16" x14ac:dyDescent="0.25">
      <c r="I13106" s="14"/>
      <c r="J13106" s="14"/>
      <c r="K13106" s="14"/>
      <c r="L13106" s="14"/>
      <c r="M13106" s="14"/>
      <c r="N13106" s="14"/>
      <c r="O13106" s="14"/>
      <c r="P13106" s="14"/>
    </row>
    <row r="13107" spans="9:16" x14ac:dyDescent="0.25">
      <c r="I13107" s="14"/>
      <c r="J13107" s="14"/>
      <c r="K13107" s="14"/>
      <c r="L13107" s="14"/>
      <c r="M13107" s="14"/>
      <c r="N13107" s="14"/>
      <c r="O13107" s="14"/>
      <c r="P13107" s="14"/>
    </row>
    <row r="13108" spans="9:16" x14ac:dyDescent="0.25">
      <c r="I13108" s="14"/>
      <c r="J13108" s="14"/>
      <c r="K13108" s="14"/>
      <c r="L13108" s="14"/>
      <c r="M13108" s="14"/>
      <c r="N13108" s="14"/>
      <c r="O13108" s="14"/>
      <c r="P13108" s="14"/>
    </row>
    <row r="13109" spans="9:16" x14ac:dyDescent="0.25">
      <c r="I13109" s="14"/>
      <c r="J13109" s="14"/>
      <c r="K13109" s="14"/>
      <c r="L13109" s="14"/>
      <c r="M13109" s="14"/>
      <c r="N13109" s="14"/>
      <c r="O13109" s="14"/>
      <c r="P13109" s="14"/>
    </row>
    <row r="13110" spans="9:16" x14ac:dyDescent="0.25">
      <c r="I13110" s="14"/>
      <c r="J13110" s="14"/>
      <c r="K13110" s="14"/>
      <c r="L13110" s="14"/>
      <c r="M13110" s="14"/>
      <c r="N13110" s="14"/>
      <c r="O13110" s="14"/>
      <c r="P13110" s="14"/>
    </row>
    <row r="13111" spans="9:16" x14ac:dyDescent="0.25">
      <c r="I13111" s="14"/>
      <c r="J13111" s="14"/>
      <c r="K13111" s="14"/>
      <c r="L13111" s="14"/>
      <c r="M13111" s="14"/>
      <c r="N13111" s="14"/>
      <c r="O13111" s="14"/>
      <c r="P13111" s="14"/>
    </row>
    <row r="13112" spans="9:16" x14ac:dyDescent="0.25">
      <c r="I13112" s="14"/>
      <c r="J13112" s="14"/>
      <c r="K13112" s="14"/>
      <c r="L13112" s="14"/>
      <c r="M13112" s="14"/>
      <c r="N13112" s="14"/>
      <c r="O13112" s="14"/>
      <c r="P13112" s="14"/>
    </row>
    <row r="13113" spans="9:16" x14ac:dyDescent="0.25">
      <c r="I13113" s="14"/>
      <c r="J13113" s="14"/>
      <c r="K13113" s="14"/>
      <c r="L13113" s="14"/>
      <c r="M13113" s="14"/>
      <c r="N13113" s="14"/>
      <c r="O13113" s="14"/>
      <c r="P13113" s="14"/>
    </row>
    <row r="13114" spans="9:16" x14ac:dyDescent="0.25">
      <c r="I13114" s="14"/>
      <c r="J13114" s="14"/>
      <c r="K13114" s="14"/>
      <c r="L13114" s="14"/>
      <c r="M13114" s="14"/>
      <c r="N13114" s="14"/>
      <c r="O13114" s="14"/>
      <c r="P13114" s="14"/>
    </row>
    <row r="13115" spans="9:16" x14ac:dyDescent="0.25">
      <c r="I13115" s="14"/>
      <c r="J13115" s="14"/>
      <c r="K13115" s="14"/>
      <c r="L13115" s="14"/>
      <c r="M13115" s="14"/>
      <c r="N13115" s="14"/>
      <c r="O13115" s="14"/>
      <c r="P13115" s="14"/>
    </row>
    <row r="13116" spans="9:16" x14ac:dyDescent="0.25">
      <c r="I13116" s="14"/>
      <c r="J13116" s="14"/>
      <c r="K13116" s="14"/>
      <c r="L13116" s="14"/>
      <c r="M13116" s="14"/>
      <c r="N13116" s="14"/>
      <c r="O13116" s="14"/>
      <c r="P13116" s="14"/>
    </row>
    <row r="13117" spans="9:16" x14ac:dyDescent="0.25">
      <c r="I13117" s="14"/>
      <c r="J13117" s="14"/>
      <c r="K13117" s="14"/>
      <c r="L13117" s="14"/>
      <c r="M13117" s="14"/>
      <c r="N13117" s="14"/>
      <c r="O13117" s="14"/>
      <c r="P13117" s="14"/>
    </row>
    <row r="13118" spans="9:16" x14ac:dyDescent="0.25">
      <c r="I13118" s="14"/>
      <c r="J13118" s="14"/>
      <c r="K13118" s="14"/>
      <c r="L13118" s="14"/>
      <c r="M13118" s="14"/>
      <c r="N13118" s="14"/>
      <c r="O13118" s="14"/>
      <c r="P13118" s="14"/>
    </row>
    <row r="13119" spans="9:16" x14ac:dyDescent="0.25">
      <c r="I13119" s="14"/>
      <c r="J13119" s="14"/>
      <c r="K13119" s="14"/>
      <c r="L13119" s="14"/>
      <c r="M13119" s="14"/>
      <c r="N13119" s="14"/>
      <c r="O13119" s="14"/>
      <c r="P13119" s="14"/>
    </row>
    <row r="13120" spans="9:16" x14ac:dyDescent="0.25">
      <c r="I13120" s="14"/>
      <c r="J13120" s="14"/>
      <c r="K13120" s="14"/>
      <c r="L13120" s="14"/>
      <c r="M13120" s="14"/>
      <c r="N13120" s="14"/>
      <c r="O13120" s="14"/>
      <c r="P13120" s="14"/>
    </row>
    <row r="13121" spans="9:16" x14ac:dyDescent="0.25">
      <c r="I13121" s="14"/>
      <c r="J13121" s="14"/>
      <c r="K13121" s="14"/>
      <c r="L13121" s="14"/>
      <c r="M13121" s="14"/>
      <c r="N13121" s="14"/>
      <c r="O13121" s="14"/>
      <c r="P13121" s="14"/>
    </row>
    <row r="13122" spans="9:16" x14ac:dyDescent="0.25">
      <c r="I13122" s="14"/>
      <c r="J13122" s="14"/>
      <c r="K13122" s="14"/>
      <c r="L13122" s="14"/>
      <c r="M13122" s="14"/>
      <c r="N13122" s="14"/>
      <c r="O13122" s="14"/>
      <c r="P13122" s="14"/>
    </row>
    <row r="13123" spans="9:16" x14ac:dyDescent="0.25">
      <c r="I13123" s="14"/>
      <c r="J13123" s="14"/>
      <c r="K13123" s="14"/>
      <c r="L13123" s="14"/>
      <c r="M13123" s="14"/>
      <c r="N13123" s="14"/>
      <c r="O13123" s="14"/>
      <c r="P13123" s="14"/>
    </row>
    <row r="13124" spans="9:16" x14ac:dyDescent="0.25">
      <c r="I13124" s="14"/>
      <c r="J13124" s="14"/>
      <c r="K13124" s="14"/>
      <c r="L13124" s="14"/>
      <c r="M13124" s="14"/>
      <c r="N13124" s="14"/>
      <c r="O13124" s="14"/>
      <c r="P13124" s="14"/>
    </row>
    <row r="13125" spans="9:16" x14ac:dyDescent="0.25">
      <c r="I13125" s="14"/>
      <c r="J13125" s="14"/>
      <c r="K13125" s="14"/>
      <c r="L13125" s="14"/>
      <c r="M13125" s="14"/>
      <c r="N13125" s="14"/>
      <c r="O13125" s="14"/>
      <c r="P13125" s="14"/>
    </row>
    <row r="13126" spans="9:16" x14ac:dyDescent="0.25">
      <c r="I13126" s="14"/>
      <c r="J13126" s="14"/>
      <c r="K13126" s="14"/>
      <c r="L13126" s="14"/>
      <c r="M13126" s="14"/>
      <c r="N13126" s="14"/>
      <c r="O13126" s="14"/>
      <c r="P13126" s="14"/>
    </row>
    <row r="13127" spans="9:16" x14ac:dyDescent="0.25">
      <c r="I13127" s="14"/>
      <c r="J13127" s="14"/>
      <c r="K13127" s="14"/>
      <c r="L13127" s="14"/>
      <c r="M13127" s="14"/>
      <c r="N13127" s="14"/>
      <c r="O13127" s="14"/>
      <c r="P13127" s="14"/>
    </row>
    <row r="13128" spans="9:16" x14ac:dyDescent="0.25">
      <c r="I13128" s="14"/>
      <c r="J13128" s="14"/>
      <c r="K13128" s="14"/>
      <c r="L13128" s="14"/>
      <c r="M13128" s="14"/>
      <c r="N13128" s="14"/>
      <c r="O13128" s="14"/>
      <c r="P13128" s="14"/>
    </row>
    <row r="13129" spans="9:16" x14ac:dyDescent="0.25">
      <c r="I13129" s="14"/>
      <c r="J13129" s="14"/>
      <c r="K13129" s="14"/>
      <c r="L13129" s="14"/>
      <c r="M13129" s="14"/>
      <c r="N13129" s="14"/>
      <c r="O13129" s="14"/>
      <c r="P13129" s="14"/>
    </row>
    <row r="13130" spans="9:16" x14ac:dyDescent="0.25">
      <c r="I13130" s="14"/>
      <c r="J13130" s="14"/>
      <c r="K13130" s="14"/>
      <c r="L13130" s="14"/>
      <c r="M13130" s="14"/>
      <c r="N13130" s="14"/>
      <c r="O13130" s="14"/>
      <c r="P13130" s="14"/>
    </row>
    <row r="13131" spans="9:16" x14ac:dyDescent="0.25">
      <c r="I13131" s="14"/>
      <c r="J13131" s="14"/>
      <c r="K13131" s="14"/>
      <c r="L13131" s="14"/>
      <c r="M13131" s="14"/>
      <c r="N13131" s="14"/>
      <c r="O13131" s="14"/>
      <c r="P13131" s="14"/>
    </row>
    <row r="13132" spans="9:16" x14ac:dyDescent="0.25">
      <c r="I13132" s="14"/>
      <c r="J13132" s="14"/>
      <c r="K13132" s="14"/>
      <c r="L13132" s="14"/>
      <c r="M13132" s="14"/>
      <c r="N13132" s="14"/>
      <c r="O13132" s="14"/>
      <c r="P13132" s="14"/>
    </row>
    <row r="13133" spans="9:16" x14ac:dyDescent="0.25">
      <c r="I13133" s="14"/>
      <c r="J13133" s="14"/>
      <c r="K13133" s="14"/>
      <c r="L13133" s="14"/>
      <c r="M13133" s="14"/>
      <c r="N13133" s="14"/>
      <c r="O13133" s="14"/>
      <c r="P13133" s="14"/>
    </row>
    <row r="13134" spans="9:16" x14ac:dyDescent="0.25">
      <c r="I13134" s="14"/>
      <c r="J13134" s="14"/>
      <c r="K13134" s="14"/>
      <c r="L13134" s="14"/>
      <c r="M13134" s="14"/>
      <c r="N13134" s="14"/>
      <c r="O13134" s="14"/>
      <c r="P13134" s="14"/>
    </row>
    <row r="13135" spans="9:16" x14ac:dyDescent="0.25">
      <c r="I13135" s="14"/>
      <c r="J13135" s="14"/>
      <c r="K13135" s="14"/>
      <c r="L13135" s="14"/>
      <c r="M13135" s="14"/>
      <c r="N13135" s="14"/>
      <c r="O13135" s="14"/>
      <c r="P13135" s="14"/>
    </row>
    <row r="13136" spans="9:16" x14ac:dyDescent="0.25">
      <c r="I13136" s="14"/>
      <c r="J13136" s="14"/>
      <c r="K13136" s="14"/>
      <c r="L13136" s="14"/>
      <c r="M13136" s="14"/>
      <c r="N13136" s="14"/>
      <c r="O13136" s="14"/>
      <c r="P13136" s="14"/>
    </row>
    <row r="13137" spans="9:16" x14ac:dyDescent="0.25">
      <c r="I13137" s="14"/>
      <c r="J13137" s="14"/>
      <c r="K13137" s="14"/>
      <c r="L13137" s="14"/>
      <c r="M13137" s="14"/>
      <c r="N13137" s="14"/>
      <c r="O13137" s="14"/>
      <c r="P13137" s="14"/>
    </row>
    <row r="13138" spans="9:16" x14ac:dyDescent="0.25">
      <c r="I13138" s="14"/>
      <c r="J13138" s="14"/>
      <c r="K13138" s="14"/>
      <c r="L13138" s="14"/>
      <c r="M13138" s="14"/>
      <c r="N13138" s="14"/>
      <c r="O13138" s="14"/>
      <c r="P13138" s="14"/>
    </row>
    <row r="13139" spans="9:16" x14ac:dyDescent="0.25">
      <c r="I13139" s="14"/>
      <c r="J13139" s="14"/>
      <c r="K13139" s="14"/>
      <c r="L13139" s="14"/>
      <c r="M13139" s="14"/>
      <c r="N13139" s="14"/>
      <c r="O13139" s="14"/>
      <c r="P13139" s="14"/>
    </row>
    <row r="13140" spans="9:16" x14ac:dyDescent="0.25">
      <c r="I13140" s="14"/>
      <c r="J13140" s="14"/>
      <c r="K13140" s="14"/>
      <c r="L13140" s="14"/>
      <c r="M13140" s="14"/>
      <c r="N13140" s="14"/>
      <c r="O13140" s="14"/>
      <c r="P13140" s="14"/>
    </row>
    <row r="13141" spans="9:16" x14ac:dyDescent="0.25">
      <c r="I13141" s="14"/>
      <c r="J13141" s="14"/>
      <c r="K13141" s="14"/>
      <c r="L13141" s="14"/>
      <c r="M13141" s="14"/>
      <c r="N13141" s="14"/>
      <c r="O13141" s="14"/>
      <c r="P13141" s="14"/>
    </row>
    <row r="13142" spans="9:16" x14ac:dyDescent="0.25">
      <c r="I13142" s="14"/>
      <c r="J13142" s="14"/>
      <c r="K13142" s="14"/>
      <c r="L13142" s="14"/>
      <c r="M13142" s="14"/>
      <c r="N13142" s="14"/>
      <c r="O13142" s="14"/>
      <c r="P13142" s="14"/>
    </row>
    <row r="13143" spans="9:16" x14ac:dyDescent="0.25">
      <c r="I13143" s="14"/>
      <c r="J13143" s="14"/>
      <c r="K13143" s="14"/>
      <c r="L13143" s="14"/>
      <c r="M13143" s="14"/>
      <c r="N13143" s="14"/>
      <c r="O13143" s="14"/>
      <c r="P13143" s="14"/>
    </row>
    <row r="13144" spans="9:16" x14ac:dyDescent="0.25">
      <c r="I13144" s="14"/>
      <c r="J13144" s="14"/>
      <c r="K13144" s="14"/>
      <c r="L13144" s="14"/>
      <c r="M13144" s="14"/>
      <c r="N13144" s="14"/>
      <c r="O13144" s="14"/>
      <c r="P13144" s="14"/>
    </row>
    <row r="13145" spans="9:16" x14ac:dyDescent="0.25">
      <c r="I13145" s="14"/>
      <c r="J13145" s="14"/>
      <c r="K13145" s="14"/>
      <c r="L13145" s="14"/>
      <c r="M13145" s="14"/>
      <c r="N13145" s="14"/>
      <c r="O13145" s="14"/>
      <c r="P13145" s="14"/>
    </row>
    <row r="13146" spans="9:16" x14ac:dyDescent="0.25">
      <c r="I13146" s="14"/>
      <c r="J13146" s="14"/>
      <c r="K13146" s="14"/>
      <c r="L13146" s="14"/>
      <c r="M13146" s="14"/>
      <c r="N13146" s="14"/>
      <c r="O13146" s="14"/>
      <c r="P13146" s="14"/>
    </row>
    <row r="13147" spans="9:16" x14ac:dyDescent="0.25">
      <c r="I13147" s="14"/>
      <c r="J13147" s="14"/>
      <c r="K13147" s="14"/>
      <c r="L13147" s="14"/>
      <c r="M13147" s="14"/>
      <c r="N13147" s="14"/>
      <c r="O13147" s="14"/>
      <c r="P13147" s="14"/>
    </row>
    <row r="13148" spans="9:16" x14ac:dyDescent="0.25">
      <c r="I13148" s="14"/>
      <c r="J13148" s="14"/>
      <c r="K13148" s="14"/>
      <c r="L13148" s="14"/>
      <c r="M13148" s="14"/>
      <c r="N13148" s="14"/>
      <c r="O13148" s="14"/>
      <c r="P13148" s="14"/>
    </row>
    <row r="13149" spans="9:16" x14ac:dyDescent="0.25">
      <c r="I13149" s="14"/>
      <c r="J13149" s="14"/>
      <c r="K13149" s="14"/>
      <c r="L13149" s="14"/>
      <c r="M13149" s="14"/>
      <c r="N13149" s="14"/>
      <c r="O13149" s="14"/>
      <c r="P13149" s="14"/>
    </row>
    <row r="13150" spans="9:16" x14ac:dyDescent="0.25">
      <c r="I13150" s="14"/>
      <c r="J13150" s="14"/>
      <c r="K13150" s="14"/>
      <c r="L13150" s="14"/>
      <c r="M13150" s="14"/>
      <c r="N13150" s="14"/>
      <c r="O13150" s="14"/>
      <c r="P13150" s="14"/>
    </row>
    <row r="13151" spans="9:16" x14ac:dyDescent="0.25">
      <c r="I13151" s="14"/>
      <c r="J13151" s="14"/>
      <c r="K13151" s="14"/>
      <c r="L13151" s="14"/>
      <c r="M13151" s="14"/>
      <c r="N13151" s="14"/>
      <c r="O13151" s="14"/>
      <c r="P13151" s="14"/>
    </row>
    <row r="13152" spans="9:16" x14ac:dyDescent="0.25">
      <c r="I13152" s="14"/>
      <c r="J13152" s="14"/>
      <c r="K13152" s="14"/>
      <c r="L13152" s="14"/>
      <c r="M13152" s="14"/>
      <c r="N13152" s="14"/>
      <c r="O13152" s="14"/>
      <c r="P13152" s="14"/>
    </row>
    <row r="13153" spans="9:16" x14ac:dyDescent="0.25">
      <c r="I13153" s="14"/>
      <c r="J13153" s="14"/>
      <c r="K13153" s="14"/>
      <c r="L13153" s="14"/>
      <c r="M13153" s="14"/>
      <c r="N13153" s="14"/>
      <c r="O13153" s="14"/>
      <c r="P13153" s="14"/>
    </row>
    <row r="13154" spans="9:16" x14ac:dyDescent="0.25">
      <c r="I13154" s="14"/>
      <c r="J13154" s="14"/>
      <c r="K13154" s="14"/>
      <c r="L13154" s="14"/>
      <c r="M13154" s="14"/>
      <c r="N13154" s="14"/>
      <c r="O13154" s="14"/>
      <c r="P13154" s="14"/>
    </row>
    <row r="13155" spans="9:16" x14ac:dyDescent="0.25">
      <c r="I13155" s="14"/>
      <c r="J13155" s="14"/>
      <c r="K13155" s="14"/>
      <c r="L13155" s="14"/>
      <c r="M13155" s="14"/>
      <c r="N13155" s="14"/>
      <c r="O13155" s="14"/>
      <c r="P13155" s="14"/>
    </row>
    <row r="13156" spans="9:16" x14ac:dyDescent="0.25">
      <c r="I13156" s="14"/>
      <c r="J13156" s="14"/>
      <c r="K13156" s="14"/>
      <c r="L13156" s="14"/>
      <c r="M13156" s="14"/>
      <c r="N13156" s="14"/>
      <c r="O13156" s="14"/>
      <c r="P13156" s="14"/>
    </row>
    <row r="13157" spans="9:16" x14ac:dyDescent="0.25">
      <c r="I13157" s="14"/>
      <c r="J13157" s="14"/>
      <c r="K13157" s="14"/>
      <c r="L13157" s="14"/>
      <c r="M13157" s="14"/>
      <c r="N13157" s="14"/>
      <c r="O13157" s="14"/>
      <c r="P13157" s="14"/>
    </row>
    <row r="13158" spans="9:16" x14ac:dyDescent="0.25">
      <c r="I13158" s="14"/>
      <c r="J13158" s="14"/>
      <c r="K13158" s="14"/>
      <c r="L13158" s="14"/>
      <c r="M13158" s="14"/>
      <c r="N13158" s="14"/>
      <c r="O13158" s="14"/>
      <c r="P13158" s="14"/>
    </row>
    <row r="13159" spans="9:16" x14ac:dyDescent="0.25">
      <c r="I13159" s="14"/>
      <c r="J13159" s="14"/>
      <c r="K13159" s="14"/>
      <c r="L13159" s="14"/>
      <c r="M13159" s="14"/>
      <c r="N13159" s="14"/>
      <c r="O13159" s="14"/>
      <c r="P13159" s="14"/>
    </row>
    <row r="13160" spans="9:16" x14ac:dyDescent="0.25">
      <c r="I13160" s="14"/>
      <c r="J13160" s="14"/>
      <c r="K13160" s="14"/>
      <c r="L13160" s="14"/>
      <c r="M13160" s="14"/>
      <c r="N13160" s="14"/>
      <c r="O13160" s="14"/>
      <c r="P13160" s="14"/>
    </row>
    <row r="13161" spans="9:16" x14ac:dyDescent="0.25">
      <c r="I13161" s="14"/>
      <c r="J13161" s="14"/>
      <c r="K13161" s="14"/>
      <c r="L13161" s="14"/>
      <c r="M13161" s="14"/>
      <c r="N13161" s="14"/>
      <c r="O13161" s="14"/>
      <c r="P13161" s="14"/>
    </row>
    <row r="13162" spans="9:16" x14ac:dyDescent="0.25">
      <c r="I13162" s="14"/>
      <c r="J13162" s="14"/>
      <c r="K13162" s="14"/>
      <c r="L13162" s="14"/>
      <c r="M13162" s="14"/>
      <c r="N13162" s="14"/>
      <c r="O13162" s="14"/>
      <c r="P13162" s="14"/>
    </row>
    <row r="13163" spans="9:16" x14ac:dyDescent="0.25">
      <c r="I13163" s="14"/>
      <c r="J13163" s="14"/>
      <c r="K13163" s="14"/>
      <c r="L13163" s="14"/>
      <c r="M13163" s="14"/>
      <c r="N13163" s="14"/>
      <c r="O13163" s="14"/>
      <c r="P13163" s="14"/>
    </row>
    <row r="13164" spans="9:16" x14ac:dyDescent="0.25">
      <c r="I13164" s="14"/>
      <c r="J13164" s="14"/>
      <c r="K13164" s="14"/>
      <c r="L13164" s="14"/>
      <c r="M13164" s="14"/>
      <c r="N13164" s="14"/>
      <c r="O13164" s="14"/>
      <c r="P13164" s="14"/>
    </row>
    <row r="13165" spans="9:16" x14ac:dyDescent="0.25">
      <c r="I13165" s="14"/>
      <c r="J13165" s="14"/>
      <c r="K13165" s="14"/>
      <c r="L13165" s="14"/>
      <c r="M13165" s="14"/>
      <c r="N13165" s="14"/>
      <c r="O13165" s="14"/>
      <c r="P13165" s="14"/>
    </row>
    <row r="13166" spans="9:16" x14ac:dyDescent="0.25">
      <c r="I13166" s="14"/>
      <c r="J13166" s="14"/>
      <c r="K13166" s="14"/>
      <c r="L13166" s="14"/>
      <c r="M13166" s="14"/>
      <c r="N13166" s="14"/>
      <c r="O13166" s="14"/>
      <c r="P13166" s="14"/>
    </row>
    <row r="13167" spans="9:16" x14ac:dyDescent="0.25">
      <c r="I13167" s="14"/>
      <c r="J13167" s="14"/>
      <c r="K13167" s="14"/>
      <c r="L13167" s="14"/>
      <c r="M13167" s="14"/>
      <c r="N13167" s="14"/>
      <c r="O13167" s="14"/>
      <c r="P13167" s="14"/>
    </row>
    <row r="13168" spans="9:16" x14ac:dyDescent="0.25">
      <c r="I13168" s="14"/>
      <c r="J13168" s="14"/>
      <c r="K13168" s="14"/>
      <c r="L13168" s="14"/>
      <c r="M13168" s="14"/>
      <c r="N13168" s="14"/>
      <c r="O13168" s="14"/>
      <c r="P13168" s="14"/>
    </row>
    <row r="13169" spans="9:16" x14ac:dyDescent="0.25">
      <c r="I13169" s="14"/>
      <c r="J13169" s="14"/>
      <c r="K13169" s="14"/>
      <c r="L13169" s="14"/>
      <c r="M13169" s="14"/>
      <c r="N13169" s="14"/>
      <c r="O13169" s="14"/>
      <c r="P13169" s="14"/>
    </row>
    <row r="13170" spans="9:16" x14ac:dyDescent="0.25">
      <c r="I13170" s="14"/>
      <c r="J13170" s="14"/>
      <c r="K13170" s="14"/>
      <c r="L13170" s="14"/>
      <c r="M13170" s="14"/>
      <c r="N13170" s="14"/>
      <c r="O13170" s="14"/>
      <c r="P13170" s="14"/>
    </row>
    <row r="13171" spans="9:16" x14ac:dyDescent="0.25">
      <c r="I13171" s="14"/>
      <c r="J13171" s="14"/>
      <c r="K13171" s="14"/>
      <c r="L13171" s="14"/>
      <c r="M13171" s="14"/>
      <c r="N13171" s="14"/>
      <c r="O13171" s="14"/>
      <c r="P13171" s="14"/>
    </row>
    <row r="13172" spans="9:16" x14ac:dyDescent="0.25">
      <c r="I13172" s="14"/>
      <c r="J13172" s="14"/>
      <c r="K13172" s="14"/>
      <c r="L13172" s="14"/>
      <c r="M13172" s="14"/>
      <c r="N13172" s="14"/>
      <c r="O13172" s="14"/>
      <c r="P13172" s="14"/>
    </row>
    <row r="13173" spans="9:16" x14ac:dyDescent="0.25">
      <c r="I13173" s="14"/>
      <c r="J13173" s="14"/>
      <c r="K13173" s="14"/>
      <c r="L13173" s="14"/>
      <c r="M13173" s="14"/>
      <c r="N13173" s="14"/>
      <c r="O13173" s="14"/>
      <c r="P13173" s="14"/>
    </row>
    <row r="13174" spans="9:16" x14ac:dyDescent="0.25">
      <c r="I13174" s="14"/>
      <c r="J13174" s="14"/>
      <c r="K13174" s="14"/>
      <c r="L13174" s="14"/>
      <c r="M13174" s="14"/>
      <c r="N13174" s="14"/>
      <c r="O13174" s="14"/>
      <c r="P13174" s="14"/>
    </row>
    <row r="13175" spans="9:16" x14ac:dyDescent="0.25">
      <c r="I13175" s="14"/>
      <c r="J13175" s="14"/>
      <c r="K13175" s="14"/>
      <c r="L13175" s="14"/>
      <c r="M13175" s="14"/>
      <c r="N13175" s="14"/>
      <c r="O13175" s="14"/>
      <c r="P13175" s="14"/>
    </row>
    <row r="13176" spans="9:16" x14ac:dyDescent="0.25">
      <c r="I13176" s="14"/>
      <c r="J13176" s="14"/>
      <c r="K13176" s="14"/>
      <c r="L13176" s="14"/>
      <c r="M13176" s="14"/>
      <c r="N13176" s="14"/>
      <c r="O13176" s="14"/>
      <c r="P13176" s="14"/>
    </row>
    <row r="13177" spans="9:16" x14ac:dyDescent="0.25">
      <c r="I13177" s="14"/>
      <c r="J13177" s="14"/>
      <c r="K13177" s="14"/>
      <c r="L13177" s="14"/>
      <c r="M13177" s="14"/>
      <c r="N13177" s="14"/>
      <c r="O13177" s="14"/>
      <c r="P13177" s="14"/>
    </row>
    <row r="13178" spans="9:16" x14ac:dyDescent="0.25">
      <c r="I13178" s="14"/>
      <c r="J13178" s="14"/>
      <c r="K13178" s="14"/>
      <c r="L13178" s="14"/>
      <c r="M13178" s="14"/>
      <c r="N13178" s="14"/>
      <c r="O13178" s="14"/>
      <c r="P13178" s="14"/>
    </row>
    <row r="13179" spans="9:16" x14ac:dyDescent="0.25">
      <c r="I13179" s="14"/>
      <c r="J13179" s="14"/>
      <c r="K13179" s="14"/>
      <c r="L13179" s="14"/>
      <c r="M13179" s="14"/>
      <c r="N13179" s="14"/>
      <c r="O13179" s="14"/>
      <c r="P13179" s="14"/>
    </row>
    <row r="13180" spans="9:16" x14ac:dyDescent="0.25">
      <c r="I13180" s="14"/>
      <c r="J13180" s="14"/>
      <c r="K13180" s="14"/>
      <c r="L13180" s="14"/>
      <c r="M13180" s="14"/>
      <c r="N13180" s="14"/>
      <c r="O13180" s="14"/>
      <c r="P13180" s="14"/>
    </row>
    <row r="13181" spans="9:16" x14ac:dyDescent="0.25">
      <c r="I13181" s="14"/>
      <c r="J13181" s="14"/>
      <c r="K13181" s="14"/>
      <c r="L13181" s="14"/>
      <c r="M13181" s="14"/>
      <c r="N13181" s="14"/>
      <c r="O13181" s="14"/>
      <c r="P13181" s="14"/>
    </row>
    <row r="13182" spans="9:16" x14ac:dyDescent="0.25">
      <c r="I13182" s="14"/>
      <c r="J13182" s="14"/>
      <c r="K13182" s="14"/>
      <c r="L13182" s="14"/>
      <c r="M13182" s="14"/>
      <c r="N13182" s="14"/>
      <c r="O13182" s="14"/>
      <c r="P13182" s="14"/>
    </row>
    <row r="13183" spans="9:16" x14ac:dyDescent="0.25">
      <c r="I13183" s="14"/>
      <c r="J13183" s="14"/>
      <c r="K13183" s="14"/>
      <c r="L13183" s="14"/>
      <c r="M13183" s="14"/>
      <c r="N13183" s="14"/>
      <c r="O13183" s="14"/>
      <c r="P13183" s="14"/>
    </row>
    <row r="13184" spans="9:16" x14ac:dyDescent="0.25">
      <c r="I13184" s="14"/>
      <c r="J13184" s="14"/>
      <c r="K13184" s="14"/>
      <c r="L13184" s="14"/>
      <c r="M13184" s="14"/>
      <c r="N13184" s="14"/>
      <c r="O13184" s="14"/>
      <c r="P13184" s="14"/>
    </row>
    <row r="13185" spans="9:16" x14ac:dyDescent="0.25">
      <c r="I13185" s="14"/>
      <c r="J13185" s="14"/>
      <c r="K13185" s="14"/>
      <c r="L13185" s="14"/>
      <c r="M13185" s="14"/>
      <c r="N13185" s="14"/>
      <c r="O13185" s="14"/>
      <c r="P13185" s="14"/>
    </row>
    <row r="13186" spans="9:16" x14ac:dyDescent="0.25">
      <c r="I13186" s="14"/>
      <c r="J13186" s="14"/>
      <c r="K13186" s="14"/>
      <c r="L13186" s="14"/>
      <c r="M13186" s="14"/>
      <c r="N13186" s="14"/>
      <c r="O13186" s="14"/>
      <c r="P13186" s="14"/>
    </row>
    <row r="13187" spans="9:16" x14ac:dyDescent="0.25">
      <c r="I13187" s="14"/>
      <c r="J13187" s="14"/>
      <c r="K13187" s="14"/>
      <c r="L13187" s="14"/>
      <c r="M13187" s="14"/>
      <c r="N13187" s="14"/>
      <c r="O13187" s="14"/>
      <c r="P13187" s="14"/>
    </row>
    <row r="13188" spans="9:16" x14ac:dyDescent="0.25">
      <c r="I13188" s="14"/>
      <c r="J13188" s="14"/>
      <c r="K13188" s="14"/>
      <c r="L13188" s="14"/>
      <c r="M13188" s="14"/>
      <c r="N13188" s="14"/>
      <c r="O13188" s="14"/>
      <c r="P13188" s="14"/>
    </row>
    <row r="13189" spans="9:16" x14ac:dyDescent="0.25">
      <c r="I13189" s="14"/>
      <c r="J13189" s="14"/>
      <c r="K13189" s="14"/>
      <c r="L13189" s="14"/>
      <c r="M13189" s="14"/>
      <c r="N13189" s="14"/>
      <c r="O13189" s="14"/>
      <c r="P13189" s="14"/>
    </row>
    <row r="13190" spans="9:16" x14ac:dyDescent="0.25">
      <c r="I13190" s="14"/>
      <c r="J13190" s="14"/>
      <c r="K13190" s="14"/>
      <c r="L13190" s="14"/>
      <c r="M13190" s="14"/>
      <c r="N13190" s="14"/>
      <c r="O13190" s="14"/>
      <c r="P13190" s="14"/>
    </row>
    <row r="13191" spans="9:16" x14ac:dyDescent="0.25">
      <c r="I13191" s="14"/>
      <c r="J13191" s="14"/>
      <c r="K13191" s="14"/>
      <c r="L13191" s="14"/>
      <c r="M13191" s="14"/>
      <c r="N13191" s="14"/>
      <c r="O13191" s="14"/>
      <c r="P13191" s="14"/>
    </row>
    <row r="13192" spans="9:16" x14ac:dyDescent="0.25">
      <c r="I13192" s="14"/>
      <c r="J13192" s="14"/>
      <c r="K13192" s="14"/>
      <c r="L13192" s="14"/>
      <c r="M13192" s="14"/>
      <c r="N13192" s="14"/>
      <c r="O13192" s="14"/>
      <c r="P13192" s="14"/>
    </row>
    <row r="13193" spans="9:16" x14ac:dyDescent="0.25">
      <c r="I13193" s="14"/>
      <c r="J13193" s="14"/>
      <c r="K13193" s="14"/>
      <c r="L13193" s="14"/>
      <c r="M13193" s="14"/>
      <c r="N13193" s="14"/>
      <c r="O13193" s="14"/>
      <c r="P13193" s="14"/>
    </row>
    <row r="13194" spans="9:16" x14ac:dyDescent="0.25">
      <c r="I13194" s="14"/>
      <c r="J13194" s="14"/>
      <c r="K13194" s="14"/>
      <c r="L13194" s="14"/>
      <c r="M13194" s="14"/>
      <c r="N13194" s="14"/>
      <c r="O13194" s="14"/>
      <c r="P13194" s="14"/>
    </row>
    <row r="13195" spans="9:16" x14ac:dyDescent="0.25">
      <c r="I13195" s="14"/>
      <c r="J13195" s="14"/>
      <c r="K13195" s="14"/>
      <c r="L13195" s="14"/>
      <c r="M13195" s="14"/>
      <c r="N13195" s="14"/>
      <c r="O13195" s="14"/>
      <c r="P13195" s="14"/>
    </row>
    <row r="13196" spans="9:16" x14ac:dyDescent="0.25">
      <c r="I13196" s="14"/>
      <c r="J13196" s="14"/>
      <c r="K13196" s="14"/>
      <c r="L13196" s="14"/>
      <c r="M13196" s="14"/>
      <c r="N13196" s="14"/>
      <c r="O13196" s="14"/>
      <c r="P13196" s="14"/>
    </row>
    <row r="13197" spans="9:16" x14ac:dyDescent="0.25">
      <c r="I13197" s="14"/>
      <c r="J13197" s="14"/>
      <c r="K13197" s="14"/>
      <c r="L13197" s="14"/>
      <c r="M13197" s="14"/>
      <c r="N13197" s="14"/>
      <c r="O13197" s="14"/>
      <c r="P13197" s="14"/>
    </row>
    <row r="13198" spans="9:16" x14ac:dyDescent="0.25">
      <c r="I13198" s="14"/>
      <c r="J13198" s="14"/>
      <c r="K13198" s="14"/>
      <c r="L13198" s="14"/>
      <c r="M13198" s="14"/>
      <c r="N13198" s="14"/>
      <c r="O13198" s="14"/>
      <c r="P13198" s="14"/>
    </row>
    <row r="13199" spans="9:16" x14ac:dyDescent="0.25">
      <c r="I13199" s="14"/>
      <c r="J13199" s="14"/>
      <c r="K13199" s="14"/>
      <c r="L13199" s="14"/>
      <c r="M13199" s="14"/>
      <c r="N13199" s="14"/>
      <c r="O13199" s="14"/>
      <c r="P13199" s="14"/>
    </row>
    <row r="13200" spans="9:16" x14ac:dyDescent="0.25">
      <c r="I13200" s="14"/>
      <c r="J13200" s="14"/>
      <c r="K13200" s="14"/>
      <c r="L13200" s="14"/>
      <c r="M13200" s="14"/>
      <c r="N13200" s="14"/>
      <c r="O13200" s="14"/>
      <c r="P13200" s="14"/>
    </row>
    <row r="13201" spans="9:16" x14ac:dyDescent="0.25">
      <c r="I13201" s="14"/>
      <c r="J13201" s="14"/>
      <c r="K13201" s="14"/>
      <c r="L13201" s="14"/>
      <c r="M13201" s="14"/>
      <c r="N13201" s="14"/>
      <c r="O13201" s="14"/>
      <c r="P13201" s="14"/>
    </row>
    <row r="13202" spans="9:16" x14ac:dyDescent="0.25">
      <c r="I13202" s="14"/>
      <c r="J13202" s="14"/>
      <c r="K13202" s="14"/>
      <c r="L13202" s="14"/>
      <c r="M13202" s="14"/>
      <c r="N13202" s="14"/>
      <c r="O13202" s="14"/>
      <c r="P13202" s="14"/>
    </row>
    <row r="13203" spans="9:16" x14ac:dyDescent="0.25">
      <c r="I13203" s="14"/>
      <c r="J13203" s="14"/>
      <c r="K13203" s="14"/>
      <c r="L13203" s="14"/>
      <c r="M13203" s="14"/>
      <c r="N13203" s="14"/>
      <c r="O13203" s="14"/>
      <c r="P13203" s="14"/>
    </row>
    <row r="13204" spans="9:16" x14ac:dyDescent="0.25">
      <c r="I13204" s="14"/>
      <c r="J13204" s="14"/>
      <c r="K13204" s="14"/>
      <c r="L13204" s="14"/>
      <c r="M13204" s="14"/>
      <c r="N13204" s="14"/>
      <c r="O13204" s="14"/>
      <c r="P13204" s="14"/>
    </row>
    <row r="13205" spans="9:16" x14ac:dyDescent="0.25">
      <c r="I13205" s="14"/>
      <c r="J13205" s="14"/>
      <c r="K13205" s="14"/>
      <c r="L13205" s="14"/>
      <c r="M13205" s="14"/>
      <c r="N13205" s="14"/>
      <c r="O13205" s="14"/>
      <c r="P13205" s="14"/>
    </row>
    <row r="13206" spans="9:16" x14ac:dyDescent="0.25">
      <c r="I13206" s="14"/>
      <c r="J13206" s="14"/>
      <c r="K13206" s="14"/>
      <c r="L13206" s="14"/>
      <c r="M13206" s="14"/>
      <c r="N13206" s="14"/>
      <c r="O13206" s="14"/>
      <c r="P13206" s="14"/>
    </row>
    <row r="13207" spans="9:16" x14ac:dyDescent="0.25">
      <c r="I13207" s="14"/>
      <c r="J13207" s="14"/>
      <c r="K13207" s="14"/>
      <c r="L13207" s="14"/>
      <c r="M13207" s="14"/>
      <c r="N13207" s="14"/>
      <c r="O13207" s="14"/>
      <c r="P13207" s="14"/>
    </row>
    <row r="13208" spans="9:16" x14ac:dyDescent="0.25">
      <c r="I13208" s="14"/>
      <c r="J13208" s="14"/>
      <c r="K13208" s="14"/>
      <c r="L13208" s="14"/>
      <c r="M13208" s="14"/>
      <c r="N13208" s="14"/>
      <c r="O13208" s="14"/>
      <c r="P13208" s="14"/>
    </row>
    <row r="13209" spans="9:16" x14ac:dyDescent="0.25">
      <c r="I13209" s="14"/>
      <c r="J13209" s="14"/>
      <c r="K13209" s="14"/>
      <c r="L13209" s="14"/>
      <c r="M13209" s="14"/>
      <c r="N13209" s="14"/>
      <c r="O13209" s="14"/>
      <c r="P13209" s="14"/>
    </row>
    <row r="13210" spans="9:16" x14ac:dyDescent="0.25">
      <c r="I13210" s="14"/>
      <c r="J13210" s="14"/>
      <c r="K13210" s="14"/>
      <c r="L13210" s="14"/>
      <c r="M13210" s="14"/>
      <c r="N13210" s="14"/>
      <c r="O13210" s="14"/>
      <c r="P13210" s="14"/>
    </row>
    <row r="13211" spans="9:16" x14ac:dyDescent="0.25">
      <c r="I13211" s="14"/>
      <c r="J13211" s="14"/>
      <c r="K13211" s="14"/>
      <c r="L13211" s="14"/>
      <c r="M13211" s="14"/>
      <c r="N13211" s="14"/>
      <c r="O13211" s="14"/>
      <c r="P13211" s="14"/>
    </row>
    <row r="13212" spans="9:16" x14ac:dyDescent="0.25">
      <c r="I13212" s="14"/>
      <c r="J13212" s="14"/>
      <c r="K13212" s="14"/>
      <c r="L13212" s="14"/>
      <c r="M13212" s="14"/>
      <c r="N13212" s="14"/>
      <c r="O13212" s="14"/>
      <c r="P13212" s="14"/>
    </row>
    <row r="13213" spans="9:16" x14ac:dyDescent="0.25">
      <c r="I13213" s="14"/>
      <c r="J13213" s="14"/>
      <c r="K13213" s="14"/>
      <c r="L13213" s="14"/>
      <c r="M13213" s="14"/>
      <c r="N13213" s="14"/>
      <c r="O13213" s="14"/>
      <c r="P13213" s="14"/>
    </row>
    <row r="13214" spans="9:16" x14ac:dyDescent="0.25">
      <c r="I13214" s="14"/>
      <c r="J13214" s="14"/>
      <c r="K13214" s="14"/>
      <c r="L13214" s="14"/>
      <c r="M13214" s="14"/>
      <c r="N13214" s="14"/>
      <c r="O13214" s="14"/>
      <c r="P13214" s="14"/>
    </row>
    <row r="13215" spans="9:16" x14ac:dyDescent="0.25">
      <c r="I13215" s="14"/>
      <c r="J13215" s="14"/>
      <c r="K13215" s="14"/>
      <c r="L13215" s="14"/>
      <c r="M13215" s="14"/>
      <c r="N13215" s="14"/>
      <c r="O13215" s="14"/>
      <c r="P13215" s="14"/>
    </row>
    <row r="13216" spans="9:16" x14ac:dyDescent="0.25">
      <c r="I13216" s="14"/>
      <c r="J13216" s="14"/>
      <c r="K13216" s="14"/>
      <c r="L13216" s="14"/>
      <c r="M13216" s="14"/>
      <c r="N13216" s="14"/>
      <c r="O13216" s="14"/>
      <c r="P13216" s="14"/>
    </row>
    <row r="13217" spans="9:16" x14ac:dyDescent="0.25">
      <c r="I13217" s="14"/>
      <c r="J13217" s="14"/>
      <c r="K13217" s="14"/>
      <c r="L13217" s="14"/>
      <c r="M13217" s="14"/>
      <c r="N13217" s="14"/>
      <c r="O13217" s="14"/>
      <c r="P13217" s="14"/>
    </row>
    <row r="13218" spans="9:16" x14ac:dyDescent="0.25">
      <c r="I13218" s="14"/>
      <c r="J13218" s="14"/>
      <c r="K13218" s="14"/>
      <c r="L13218" s="14"/>
      <c r="M13218" s="14"/>
      <c r="N13218" s="14"/>
      <c r="O13218" s="14"/>
      <c r="P13218" s="14"/>
    </row>
    <row r="13219" spans="9:16" x14ac:dyDescent="0.25">
      <c r="I13219" s="14"/>
      <c r="J13219" s="14"/>
      <c r="K13219" s="14"/>
      <c r="L13219" s="14"/>
      <c r="M13219" s="14"/>
      <c r="N13219" s="14"/>
      <c r="O13219" s="14"/>
      <c r="P13219" s="14"/>
    </row>
    <row r="13220" spans="9:16" x14ac:dyDescent="0.25">
      <c r="I13220" s="14"/>
      <c r="J13220" s="14"/>
      <c r="K13220" s="14"/>
      <c r="L13220" s="14"/>
      <c r="M13220" s="14"/>
      <c r="N13220" s="14"/>
      <c r="O13220" s="14"/>
      <c r="P13220" s="14"/>
    </row>
    <row r="13221" spans="9:16" x14ac:dyDescent="0.25">
      <c r="I13221" s="14"/>
      <c r="J13221" s="14"/>
      <c r="K13221" s="14"/>
      <c r="L13221" s="14"/>
      <c r="M13221" s="14"/>
      <c r="N13221" s="14"/>
      <c r="O13221" s="14"/>
      <c r="P13221" s="14"/>
    </row>
    <row r="13222" spans="9:16" x14ac:dyDescent="0.25">
      <c r="I13222" s="14"/>
      <c r="J13222" s="14"/>
      <c r="K13222" s="14"/>
      <c r="L13222" s="14"/>
      <c r="M13222" s="14"/>
      <c r="N13222" s="14"/>
      <c r="O13222" s="14"/>
      <c r="P13222" s="14"/>
    </row>
    <row r="13223" spans="9:16" x14ac:dyDescent="0.25">
      <c r="I13223" s="14"/>
      <c r="J13223" s="14"/>
      <c r="K13223" s="14"/>
      <c r="L13223" s="14"/>
      <c r="M13223" s="14"/>
      <c r="N13223" s="14"/>
      <c r="O13223" s="14"/>
      <c r="P13223" s="14"/>
    </row>
    <row r="13224" spans="9:16" x14ac:dyDescent="0.25">
      <c r="I13224" s="14"/>
      <c r="J13224" s="14"/>
      <c r="K13224" s="14"/>
      <c r="L13224" s="14"/>
      <c r="M13224" s="14"/>
      <c r="N13224" s="14"/>
      <c r="O13224" s="14"/>
      <c r="P13224" s="14"/>
    </row>
    <row r="13225" spans="9:16" x14ac:dyDescent="0.25">
      <c r="I13225" s="14"/>
      <c r="J13225" s="14"/>
      <c r="K13225" s="14"/>
      <c r="L13225" s="14"/>
      <c r="M13225" s="14"/>
      <c r="N13225" s="14"/>
      <c r="O13225" s="14"/>
      <c r="P13225" s="14"/>
    </row>
    <row r="13226" spans="9:16" x14ac:dyDescent="0.25">
      <c r="I13226" s="14"/>
      <c r="J13226" s="14"/>
      <c r="K13226" s="14"/>
      <c r="L13226" s="14"/>
      <c r="M13226" s="14"/>
      <c r="N13226" s="14"/>
      <c r="O13226" s="14"/>
      <c r="P13226" s="14"/>
    </row>
    <row r="13227" spans="9:16" x14ac:dyDescent="0.25">
      <c r="I13227" s="14"/>
      <c r="J13227" s="14"/>
      <c r="K13227" s="14"/>
      <c r="L13227" s="14"/>
      <c r="M13227" s="14"/>
      <c r="N13227" s="14"/>
      <c r="O13227" s="14"/>
      <c r="P13227" s="14"/>
    </row>
    <row r="13228" spans="9:16" x14ac:dyDescent="0.25">
      <c r="I13228" s="14"/>
      <c r="J13228" s="14"/>
      <c r="K13228" s="14"/>
      <c r="L13228" s="14"/>
      <c r="M13228" s="14"/>
      <c r="N13228" s="14"/>
      <c r="O13228" s="14"/>
      <c r="P13228" s="14"/>
    </row>
    <row r="13229" spans="9:16" x14ac:dyDescent="0.25">
      <c r="I13229" s="14"/>
      <c r="J13229" s="14"/>
      <c r="K13229" s="14"/>
      <c r="L13229" s="14"/>
      <c r="M13229" s="14"/>
      <c r="N13229" s="14"/>
      <c r="O13229" s="14"/>
      <c r="P13229" s="14"/>
    </row>
    <row r="13230" spans="9:16" x14ac:dyDescent="0.25">
      <c r="I13230" s="14"/>
      <c r="J13230" s="14"/>
      <c r="K13230" s="14"/>
      <c r="L13230" s="14"/>
      <c r="M13230" s="14"/>
      <c r="N13230" s="14"/>
      <c r="O13230" s="14"/>
      <c r="P13230" s="14"/>
    </row>
    <row r="13231" spans="9:16" x14ac:dyDescent="0.25">
      <c r="I13231" s="14"/>
      <c r="J13231" s="14"/>
      <c r="K13231" s="14"/>
      <c r="L13231" s="14"/>
      <c r="M13231" s="14"/>
      <c r="N13231" s="14"/>
      <c r="O13231" s="14"/>
      <c r="P13231" s="14"/>
    </row>
    <row r="13232" spans="9:16" x14ac:dyDescent="0.25">
      <c r="I13232" s="14"/>
      <c r="J13232" s="14"/>
      <c r="K13232" s="14"/>
      <c r="L13232" s="14"/>
      <c r="M13232" s="14"/>
      <c r="N13232" s="14"/>
      <c r="O13232" s="14"/>
      <c r="P13232" s="14"/>
    </row>
    <row r="13233" spans="9:16" x14ac:dyDescent="0.25">
      <c r="I13233" s="14"/>
      <c r="J13233" s="14"/>
      <c r="K13233" s="14"/>
      <c r="L13233" s="14"/>
      <c r="M13233" s="14"/>
      <c r="N13233" s="14"/>
      <c r="O13233" s="14"/>
      <c r="P13233" s="14"/>
    </row>
    <row r="13234" spans="9:16" x14ac:dyDescent="0.25">
      <c r="I13234" s="14"/>
      <c r="J13234" s="14"/>
      <c r="K13234" s="14"/>
      <c r="L13234" s="14"/>
      <c r="M13234" s="14"/>
      <c r="N13234" s="14"/>
      <c r="O13234" s="14"/>
      <c r="P13234" s="14"/>
    </row>
    <row r="13235" spans="9:16" x14ac:dyDescent="0.25">
      <c r="I13235" s="14"/>
      <c r="J13235" s="14"/>
      <c r="K13235" s="14"/>
      <c r="L13235" s="14"/>
      <c r="M13235" s="14"/>
      <c r="N13235" s="14"/>
      <c r="O13235" s="14"/>
      <c r="P13235" s="14"/>
    </row>
    <row r="13236" spans="9:16" x14ac:dyDescent="0.25">
      <c r="I13236" s="14"/>
      <c r="J13236" s="14"/>
      <c r="K13236" s="14"/>
      <c r="L13236" s="14"/>
      <c r="M13236" s="14"/>
      <c r="N13236" s="14"/>
      <c r="O13236" s="14"/>
      <c r="P13236" s="14"/>
    </row>
    <row r="13237" spans="9:16" x14ac:dyDescent="0.25">
      <c r="I13237" s="14"/>
      <c r="J13237" s="14"/>
      <c r="K13237" s="14"/>
      <c r="L13237" s="14"/>
      <c r="M13237" s="14"/>
      <c r="N13237" s="14"/>
      <c r="O13237" s="14"/>
      <c r="P13237" s="14"/>
    </row>
    <row r="13238" spans="9:16" x14ac:dyDescent="0.25">
      <c r="I13238" s="14"/>
      <c r="J13238" s="14"/>
      <c r="K13238" s="14"/>
      <c r="L13238" s="14"/>
      <c r="M13238" s="14"/>
      <c r="N13238" s="14"/>
      <c r="O13238" s="14"/>
      <c r="P13238" s="14"/>
    </row>
    <row r="13239" spans="9:16" x14ac:dyDescent="0.25">
      <c r="I13239" s="14"/>
      <c r="J13239" s="14"/>
      <c r="K13239" s="14"/>
      <c r="L13239" s="14"/>
      <c r="M13239" s="14"/>
      <c r="N13239" s="14"/>
      <c r="O13239" s="14"/>
      <c r="P13239" s="14"/>
    </row>
    <row r="13240" spans="9:16" x14ac:dyDescent="0.25">
      <c r="I13240" s="14"/>
      <c r="J13240" s="14"/>
      <c r="K13240" s="14"/>
      <c r="L13240" s="14"/>
      <c r="M13240" s="14"/>
      <c r="N13240" s="14"/>
      <c r="O13240" s="14"/>
      <c r="P13240" s="14"/>
    </row>
    <row r="13241" spans="9:16" x14ac:dyDescent="0.25">
      <c r="I13241" s="14"/>
      <c r="J13241" s="14"/>
      <c r="K13241" s="14"/>
      <c r="L13241" s="14"/>
      <c r="M13241" s="14"/>
      <c r="N13241" s="14"/>
      <c r="O13241" s="14"/>
      <c r="P13241" s="14"/>
    </row>
    <row r="13242" spans="9:16" x14ac:dyDescent="0.25">
      <c r="I13242" s="14"/>
      <c r="J13242" s="14"/>
      <c r="K13242" s="14"/>
      <c r="L13242" s="14"/>
      <c r="M13242" s="14"/>
      <c r="N13242" s="14"/>
      <c r="O13242" s="14"/>
      <c r="P13242" s="14"/>
    </row>
    <row r="13243" spans="9:16" x14ac:dyDescent="0.25">
      <c r="I13243" s="14"/>
      <c r="J13243" s="14"/>
      <c r="K13243" s="14"/>
      <c r="L13243" s="14"/>
      <c r="M13243" s="14"/>
      <c r="N13243" s="14"/>
      <c r="O13243" s="14"/>
      <c r="P13243" s="14"/>
    </row>
    <row r="13244" spans="9:16" x14ac:dyDescent="0.25">
      <c r="I13244" s="14"/>
      <c r="J13244" s="14"/>
      <c r="K13244" s="14"/>
      <c r="L13244" s="14"/>
      <c r="M13244" s="14"/>
      <c r="N13244" s="14"/>
      <c r="O13244" s="14"/>
      <c r="P13244" s="14"/>
    </row>
    <row r="13245" spans="9:16" x14ac:dyDescent="0.25">
      <c r="I13245" s="14"/>
      <c r="J13245" s="14"/>
      <c r="K13245" s="14"/>
      <c r="L13245" s="14"/>
      <c r="M13245" s="14"/>
      <c r="N13245" s="14"/>
      <c r="O13245" s="14"/>
      <c r="P13245" s="14"/>
    </row>
    <row r="13246" spans="9:16" x14ac:dyDescent="0.25">
      <c r="I13246" s="14"/>
      <c r="J13246" s="14"/>
      <c r="K13246" s="14"/>
      <c r="L13246" s="14"/>
      <c r="M13246" s="14"/>
      <c r="N13246" s="14"/>
      <c r="O13246" s="14"/>
      <c r="P13246" s="14"/>
    </row>
    <row r="13247" spans="9:16" x14ac:dyDescent="0.25">
      <c r="I13247" s="14"/>
      <c r="J13247" s="14"/>
      <c r="K13247" s="14"/>
      <c r="L13247" s="14"/>
      <c r="M13247" s="14"/>
      <c r="N13247" s="14"/>
      <c r="O13247" s="14"/>
      <c r="P13247" s="14"/>
    </row>
    <row r="13248" spans="9:16" x14ac:dyDescent="0.25">
      <c r="I13248" s="14"/>
      <c r="J13248" s="14"/>
      <c r="K13248" s="14"/>
      <c r="L13248" s="14"/>
      <c r="M13248" s="14"/>
      <c r="N13248" s="14"/>
      <c r="O13248" s="14"/>
      <c r="P13248" s="14"/>
    </row>
    <row r="13249" spans="9:16" x14ac:dyDescent="0.25">
      <c r="I13249" s="14"/>
      <c r="J13249" s="14"/>
      <c r="K13249" s="14"/>
      <c r="L13249" s="14"/>
      <c r="M13249" s="14"/>
      <c r="N13249" s="14"/>
      <c r="O13249" s="14"/>
      <c r="P13249" s="14"/>
    </row>
    <row r="13250" spans="9:16" x14ac:dyDescent="0.25">
      <c r="I13250" s="14"/>
      <c r="J13250" s="14"/>
      <c r="K13250" s="14"/>
      <c r="L13250" s="14"/>
      <c r="M13250" s="14"/>
      <c r="N13250" s="14"/>
      <c r="O13250" s="14"/>
      <c r="P13250" s="14"/>
    </row>
    <row r="13251" spans="9:16" x14ac:dyDescent="0.25">
      <c r="I13251" s="14"/>
      <c r="J13251" s="14"/>
      <c r="K13251" s="14"/>
      <c r="L13251" s="14"/>
      <c r="M13251" s="14"/>
      <c r="N13251" s="14"/>
      <c r="O13251" s="14"/>
      <c r="P13251" s="14"/>
    </row>
    <row r="13252" spans="9:16" x14ac:dyDescent="0.25">
      <c r="I13252" s="14"/>
      <c r="J13252" s="14"/>
      <c r="K13252" s="14"/>
      <c r="L13252" s="14"/>
      <c r="M13252" s="14"/>
      <c r="N13252" s="14"/>
      <c r="O13252" s="14"/>
      <c r="P13252" s="14"/>
    </row>
    <row r="13253" spans="9:16" x14ac:dyDescent="0.25">
      <c r="I13253" s="14"/>
      <c r="J13253" s="14"/>
      <c r="K13253" s="14"/>
      <c r="L13253" s="14"/>
      <c r="M13253" s="14"/>
      <c r="N13253" s="14"/>
      <c r="O13253" s="14"/>
      <c r="P13253" s="14"/>
    </row>
    <row r="13254" spans="9:16" x14ac:dyDescent="0.25">
      <c r="I13254" s="14"/>
      <c r="J13254" s="14"/>
      <c r="K13254" s="14"/>
      <c r="L13254" s="14"/>
      <c r="M13254" s="14"/>
      <c r="N13254" s="14"/>
      <c r="O13254" s="14"/>
      <c r="P13254" s="14"/>
    </row>
    <row r="13255" spans="9:16" x14ac:dyDescent="0.25">
      <c r="I13255" s="14"/>
      <c r="J13255" s="14"/>
      <c r="K13255" s="14"/>
      <c r="L13255" s="14"/>
      <c r="M13255" s="14"/>
      <c r="N13255" s="14"/>
      <c r="O13255" s="14"/>
      <c r="P13255" s="14"/>
    </row>
    <row r="13256" spans="9:16" x14ac:dyDescent="0.25">
      <c r="I13256" s="14"/>
      <c r="J13256" s="14"/>
      <c r="K13256" s="14"/>
      <c r="L13256" s="14"/>
      <c r="M13256" s="14"/>
      <c r="N13256" s="14"/>
      <c r="O13256" s="14"/>
      <c r="P13256" s="14"/>
    </row>
    <row r="13257" spans="9:16" x14ac:dyDescent="0.25">
      <c r="I13257" s="14"/>
      <c r="J13257" s="14"/>
      <c r="K13257" s="14"/>
      <c r="L13257" s="14"/>
      <c r="M13257" s="14"/>
      <c r="N13257" s="14"/>
      <c r="O13257" s="14"/>
      <c r="P13257" s="14"/>
    </row>
    <row r="13258" spans="9:16" x14ac:dyDescent="0.25">
      <c r="I13258" s="14"/>
      <c r="J13258" s="14"/>
      <c r="K13258" s="14"/>
      <c r="L13258" s="14"/>
      <c r="M13258" s="14"/>
      <c r="N13258" s="14"/>
      <c r="O13258" s="14"/>
      <c r="P13258" s="14"/>
    </row>
    <row r="13259" spans="9:16" x14ac:dyDescent="0.25">
      <c r="I13259" s="14"/>
      <c r="J13259" s="14"/>
      <c r="K13259" s="14"/>
      <c r="L13259" s="14"/>
      <c r="M13259" s="14"/>
      <c r="N13259" s="14"/>
      <c r="O13259" s="14"/>
      <c r="P13259" s="14"/>
    </row>
    <row r="13260" spans="9:16" x14ac:dyDescent="0.25">
      <c r="I13260" s="14"/>
      <c r="J13260" s="14"/>
      <c r="K13260" s="14"/>
      <c r="L13260" s="14"/>
      <c r="M13260" s="14"/>
      <c r="N13260" s="14"/>
      <c r="O13260" s="14"/>
      <c r="P13260" s="14"/>
    </row>
    <row r="13261" spans="9:16" x14ac:dyDescent="0.25">
      <c r="I13261" s="14"/>
      <c r="J13261" s="14"/>
      <c r="K13261" s="14"/>
      <c r="L13261" s="14"/>
      <c r="M13261" s="14"/>
      <c r="N13261" s="14"/>
      <c r="O13261" s="14"/>
      <c r="P13261" s="14"/>
    </row>
    <row r="13262" spans="9:16" x14ac:dyDescent="0.25">
      <c r="I13262" s="14"/>
      <c r="J13262" s="14"/>
      <c r="K13262" s="14"/>
      <c r="L13262" s="14"/>
      <c r="M13262" s="14"/>
      <c r="N13262" s="14"/>
      <c r="O13262" s="14"/>
      <c r="P13262" s="14"/>
    </row>
    <row r="13263" spans="9:16" x14ac:dyDescent="0.25">
      <c r="I13263" s="14"/>
      <c r="J13263" s="14"/>
      <c r="K13263" s="14"/>
      <c r="L13263" s="14"/>
      <c r="M13263" s="14"/>
      <c r="N13263" s="14"/>
      <c r="O13263" s="14"/>
      <c r="P13263" s="14"/>
    </row>
    <row r="13264" spans="9:16" x14ac:dyDescent="0.25">
      <c r="I13264" s="14"/>
      <c r="J13264" s="14"/>
      <c r="K13264" s="14"/>
      <c r="L13264" s="14"/>
      <c r="M13264" s="14"/>
      <c r="N13264" s="14"/>
      <c r="O13264" s="14"/>
      <c r="P13264" s="14"/>
    </row>
    <row r="13265" spans="9:16" x14ac:dyDescent="0.25">
      <c r="I13265" s="14"/>
      <c r="J13265" s="14"/>
      <c r="K13265" s="14"/>
      <c r="L13265" s="14"/>
      <c r="M13265" s="14"/>
      <c r="N13265" s="14"/>
      <c r="O13265" s="14"/>
      <c r="P13265" s="14"/>
    </row>
    <row r="13266" spans="9:16" x14ac:dyDescent="0.25">
      <c r="I13266" s="14"/>
      <c r="J13266" s="14"/>
      <c r="K13266" s="14"/>
      <c r="L13266" s="14"/>
      <c r="M13266" s="14"/>
      <c r="N13266" s="14"/>
      <c r="O13266" s="14"/>
      <c r="P13266" s="14"/>
    </row>
    <row r="13267" spans="9:16" x14ac:dyDescent="0.25">
      <c r="I13267" s="14"/>
      <c r="J13267" s="14"/>
      <c r="K13267" s="14"/>
      <c r="L13267" s="14"/>
      <c r="M13267" s="14"/>
      <c r="N13267" s="14"/>
      <c r="O13267" s="14"/>
      <c r="P13267" s="14"/>
    </row>
    <row r="13268" spans="9:16" x14ac:dyDescent="0.25">
      <c r="I13268" s="14"/>
      <c r="J13268" s="14"/>
      <c r="K13268" s="14"/>
      <c r="L13268" s="14"/>
      <c r="M13268" s="14"/>
      <c r="N13268" s="14"/>
      <c r="O13268" s="14"/>
      <c r="P13268" s="14"/>
    </row>
    <row r="13269" spans="9:16" x14ac:dyDescent="0.25">
      <c r="I13269" s="14"/>
      <c r="J13269" s="14"/>
      <c r="K13269" s="14"/>
      <c r="L13269" s="14"/>
      <c r="M13269" s="14"/>
      <c r="N13269" s="14"/>
      <c r="O13269" s="14"/>
      <c r="P13269" s="14"/>
    </row>
    <row r="13270" spans="9:16" x14ac:dyDescent="0.25">
      <c r="I13270" s="14"/>
      <c r="J13270" s="14"/>
      <c r="K13270" s="14"/>
      <c r="L13270" s="14"/>
      <c r="M13270" s="14"/>
      <c r="N13270" s="14"/>
      <c r="O13270" s="14"/>
      <c r="P13270" s="14"/>
    </row>
    <row r="13271" spans="9:16" x14ac:dyDescent="0.25">
      <c r="I13271" s="14"/>
      <c r="J13271" s="14"/>
      <c r="K13271" s="14"/>
      <c r="L13271" s="14"/>
      <c r="M13271" s="14"/>
      <c r="N13271" s="14"/>
      <c r="O13271" s="14"/>
      <c r="P13271" s="14"/>
    </row>
    <row r="13272" spans="9:16" x14ac:dyDescent="0.25">
      <c r="I13272" s="14"/>
      <c r="J13272" s="14"/>
      <c r="K13272" s="14"/>
      <c r="L13272" s="14"/>
      <c r="M13272" s="14"/>
      <c r="N13272" s="14"/>
      <c r="O13272" s="14"/>
      <c r="P13272" s="14"/>
    </row>
    <row r="13273" spans="9:16" x14ac:dyDescent="0.25">
      <c r="I13273" s="14"/>
      <c r="J13273" s="14"/>
      <c r="K13273" s="14"/>
      <c r="L13273" s="14"/>
      <c r="M13273" s="14"/>
      <c r="N13273" s="14"/>
      <c r="O13273" s="14"/>
      <c r="P13273" s="14"/>
    </row>
    <row r="13274" spans="9:16" x14ac:dyDescent="0.25">
      <c r="I13274" s="14"/>
      <c r="J13274" s="14"/>
      <c r="K13274" s="14"/>
      <c r="L13274" s="14"/>
      <c r="M13274" s="14"/>
      <c r="N13274" s="14"/>
      <c r="O13274" s="14"/>
      <c r="P13274" s="14"/>
    </row>
    <row r="13275" spans="9:16" x14ac:dyDescent="0.25">
      <c r="I13275" s="14"/>
      <c r="J13275" s="14"/>
      <c r="K13275" s="14"/>
      <c r="L13275" s="14"/>
      <c r="M13275" s="14"/>
      <c r="N13275" s="14"/>
      <c r="O13275" s="14"/>
      <c r="P13275" s="14"/>
    </row>
    <row r="13276" spans="9:16" x14ac:dyDescent="0.25">
      <c r="I13276" s="14"/>
      <c r="J13276" s="14"/>
      <c r="K13276" s="14"/>
      <c r="L13276" s="14"/>
      <c r="M13276" s="14"/>
      <c r="N13276" s="14"/>
      <c r="O13276" s="14"/>
      <c r="P13276" s="14"/>
    </row>
    <row r="13277" spans="9:16" x14ac:dyDescent="0.25">
      <c r="I13277" s="14"/>
      <c r="J13277" s="14"/>
      <c r="K13277" s="14"/>
      <c r="L13277" s="14"/>
      <c r="M13277" s="14"/>
      <c r="N13277" s="14"/>
      <c r="O13277" s="14"/>
      <c r="P13277" s="14"/>
    </row>
    <row r="13278" spans="9:16" x14ac:dyDescent="0.25">
      <c r="I13278" s="14"/>
      <c r="J13278" s="14"/>
      <c r="K13278" s="14"/>
      <c r="L13278" s="14"/>
      <c r="M13278" s="14"/>
      <c r="N13278" s="14"/>
      <c r="O13278" s="14"/>
      <c r="P13278" s="14"/>
    </row>
    <row r="13279" spans="9:16" x14ac:dyDescent="0.25">
      <c r="I13279" s="14"/>
      <c r="J13279" s="14"/>
      <c r="K13279" s="14"/>
      <c r="L13279" s="14"/>
      <c r="M13279" s="14"/>
      <c r="N13279" s="14"/>
      <c r="O13279" s="14"/>
      <c r="P13279" s="14"/>
    </row>
    <row r="13280" spans="9:16" x14ac:dyDescent="0.25">
      <c r="I13280" s="14"/>
      <c r="J13280" s="14"/>
      <c r="K13280" s="14"/>
      <c r="L13280" s="14"/>
      <c r="M13280" s="14"/>
      <c r="N13280" s="14"/>
      <c r="O13280" s="14"/>
      <c r="P13280" s="14"/>
    </row>
    <row r="13281" spans="9:16" x14ac:dyDescent="0.25">
      <c r="I13281" s="14"/>
      <c r="J13281" s="14"/>
      <c r="K13281" s="14"/>
      <c r="L13281" s="14"/>
      <c r="M13281" s="14"/>
      <c r="N13281" s="14"/>
      <c r="O13281" s="14"/>
      <c r="P13281" s="14"/>
    </row>
    <row r="13282" spans="9:16" x14ac:dyDescent="0.25">
      <c r="I13282" s="14"/>
      <c r="J13282" s="14"/>
      <c r="K13282" s="14"/>
      <c r="L13282" s="14"/>
      <c r="M13282" s="14"/>
      <c r="N13282" s="14"/>
      <c r="O13282" s="14"/>
      <c r="P13282" s="14"/>
    </row>
    <row r="13283" spans="9:16" x14ac:dyDescent="0.25">
      <c r="I13283" s="14"/>
      <c r="J13283" s="14"/>
      <c r="K13283" s="14"/>
      <c r="L13283" s="14"/>
      <c r="M13283" s="14"/>
      <c r="N13283" s="14"/>
      <c r="O13283" s="14"/>
      <c r="P13283" s="14"/>
    </row>
    <row r="13284" spans="9:16" x14ac:dyDescent="0.25">
      <c r="I13284" s="14"/>
      <c r="J13284" s="14"/>
      <c r="K13284" s="14"/>
      <c r="L13284" s="14"/>
      <c r="M13284" s="14"/>
      <c r="N13284" s="14"/>
      <c r="O13284" s="14"/>
      <c r="P13284" s="14"/>
    </row>
    <row r="13285" spans="9:16" x14ac:dyDescent="0.25">
      <c r="I13285" s="14"/>
      <c r="J13285" s="14"/>
      <c r="K13285" s="14"/>
      <c r="L13285" s="14"/>
      <c r="M13285" s="14"/>
      <c r="N13285" s="14"/>
      <c r="O13285" s="14"/>
      <c r="P13285" s="14"/>
    </row>
    <row r="13286" spans="9:16" x14ac:dyDescent="0.25">
      <c r="I13286" s="14"/>
      <c r="J13286" s="14"/>
      <c r="K13286" s="14"/>
      <c r="L13286" s="14"/>
      <c r="M13286" s="14"/>
      <c r="N13286" s="14"/>
      <c r="O13286" s="14"/>
      <c r="P13286" s="14"/>
    </row>
    <row r="13287" spans="9:16" x14ac:dyDescent="0.25">
      <c r="I13287" s="14"/>
      <c r="J13287" s="14"/>
      <c r="K13287" s="14"/>
      <c r="L13287" s="14"/>
      <c r="M13287" s="14"/>
      <c r="N13287" s="14"/>
      <c r="O13287" s="14"/>
      <c r="P13287" s="14"/>
    </row>
    <row r="13288" spans="9:16" x14ac:dyDescent="0.25">
      <c r="I13288" s="14"/>
      <c r="J13288" s="14"/>
      <c r="K13288" s="14"/>
      <c r="L13288" s="14"/>
      <c r="M13288" s="14"/>
      <c r="N13288" s="14"/>
      <c r="O13288" s="14"/>
      <c r="P13288" s="14"/>
    </row>
    <row r="13289" spans="9:16" x14ac:dyDescent="0.25">
      <c r="I13289" s="14"/>
      <c r="J13289" s="14"/>
      <c r="K13289" s="14"/>
      <c r="L13289" s="14"/>
      <c r="M13289" s="14"/>
      <c r="N13289" s="14"/>
      <c r="O13289" s="14"/>
      <c r="P13289" s="14"/>
    </row>
    <row r="13290" spans="9:16" x14ac:dyDescent="0.25">
      <c r="I13290" s="14"/>
      <c r="J13290" s="14"/>
      <c r="K13290" s="14"/>
      <c r="L13290" s="14"/>
      <c r="M13290" s="14"/>
      <c r="N13290" s="14"/>
      <c r="O13290" s="14"/>
      <c r="P13290" s="14"/>
    </row>
    <row r="13291" spans="9:16" x14ac:dyDescent="0.25">
      <c r="I13291" s="14"/>
      <c r="J13291" s="14"/>
      <c r="K13291" s="14"/>
      <c r="L13291" s="14"/>
      <c r="M13291" s="14"/>
      <c r="N13291" s="14"/>
      <c r="O13291" s="14"/>
      <c r="P13291" s="14"/>
    </row>
    <row r="13292" spans="9:16" x14ac:dyDescent="0.25">
      <c r="I13292" s="14"/>
      <c r="J13292" s="14"/>
      <c r="K13292" s="14"/>
      <c r="L13292" s="14"/>
      <c r="M13292" s="14"/>
      <c r="N13292" s="14"/>
      <c r="O13292" s="14"/>
      <c r="P13292" s="14"/>
    </row>
    <row r="13293" spans="9:16" x14ac:dyDescent="0.25">
      <c r="I13293" s="14"/>
      <c r="J13293" s="14"/>
      <c r="K13293" s="14"/>
      <c r="L13293" s="14"/>
      <c r="M13293" s="14"/>
      <c r="N13293" s="14"/>
      <c r="O13293" s="14"/>
      <c r="P13293" s="14"/>
    </row>
    <row r="13294" spans="9:16" x14ac:dyDescent="0.25">
      <c r="I13294" s="14"/>
      <c r="J13294" s="14"/>
      <c r="K13294" s="14"/>
      <c r="L13294" s="14"/>
      <c r="M13294" s="14"/>
      <c r="N13294" s="14"/>
      <c r="O13294" s="14"/>
      <c r="P13294" s="14"/>
    </row>
    <row r="13295" spans="9:16" x14ac:dyDescent="0.25">
      <c r="I13295" s="14"/>
      <c r="J13295" s="14"/>
      <c r="K13295" s="14"/>
      <c r="L13295" s="14"/>
      <c r="M13295" s="14"/>
      <c r="N13295" s="14"/>
      <c r="O13295" s="14"/>
      <c r="P13295" s="14"/>
    </row>
    <row r="13296" spans="9:16" x14ac:dyDescent="0.25">
      <c r="I13296" s="14"/>
      <c r="J13296" s="14"/>
      <c r="K13296" s="14"/>
      <c r="L13296" s="14"/>
      <c r="M13296" s="14"/>
      <c r="N13296" s="14"/>
      <c r="O13296" s="14"/>
      <c r="P13296" s="14"/>
    </row>
    <row r="13297" spans="9:16" x14ac:dyDescent="0.25">
      <c r="I13297" s="14"/>
      <c r="J13297" s="14"/>
      <c r="K13297" s="14"/>
      <c r="L13297" s="14"/>
      <c r="M13297" s="14"/>
      <c r="N13297" s="14"/>
      <c r="O13297" s="14"/>
      <c r="P13297" s="14"/>
    </row>
    <row r="13298" spans="9:16" x14ac:dyDescent="0.25">
      <c r="I13298" s="14"/>
      <c r="J13298" s="14"/>
      <c r="K13298" s="14"/>
      <c r="L13298" s="14"/>
      <c r="M13298" s="14"/>
      <c r="N13298" s="14"/>
      <c r="O13298" s="14"/>
      <c r="P13298" s="14"/>
    </row>
    <row r="13299" spans="9:16" x14ac:dyDescent="0.25">
      <c r="I13299" s="14"/>
      <c r="J13299" s="14"/>
      <c r="K13299" s="14"/>
      <c r="L13299" s="14"/>
      <c r="M13299" s="14"/>
      <c r="N13299" s="14"/>
      <c r="O13299" s="14"/>
      <c r="P13299" s="14"/>
    </row>
    <row r="13300" spans="9:16" x14ac:dyDescent="0.25">
      <c r="I13300" s="14"/>
      <c r="J13300" s="14"/>
      <c r="K13300" s="14"/>
      <c r="L13300" s="14"/>
      <c r="M13300" s="14"/>
      <c r="N13300" s="14"/>
      <c r="O13300" s="14"/>
      <c r="P13300" s="14"/>
    </row>
    <row r="13301" spans="9:16" x14ac:dyDescent="0.25">
      <c r="I13301" s="14"/>
      <c r="J13301" s="14"/>
      <c r="K13301" s="14"/>
      <c r="L13301" s="14"/>
      <c r="M13301" s="14"/>
      <c r="N13301" s="14"/>
      <c r="O13301" s="14"/>
      <c r="P13301" s="14"/>
    </row>
    <row r="13302" spans="9:16" x14ac:dyDescent="0.25">
      <c r="I13302" s="14"/>
      <c r="J13302" s="14"/>
      <c r="K13302" s="14"/>
      <c r="L13302" s="14"/>
      <c r="M13302" s="14"/>
      <c r="N13302" s="14"/>
      <c r="O13302" s="14"/>
      <c r="P13302" s="14"/>
    </row>
    <row r="13303" spans="9:16" x14ac:dyDescent="0.25">
      <c r="I13303" s="14"/>
      <c r="J13303" s="14"/>
      <c r="K13303" s="14"/>
      <c r="L13303" s="14"/>
      <c r="M13303" s="14"/>
      <c r="N13303" s="14"/>
      <c r="O13303" s="14"/>
      <c r="P13303" s="14"/>
    </row>
    <row r="13304" spans="9:16" x14ac:dyDescent="0.25">
      <c r="I13304" s="14"/>
      <c r="J13304" s="14"/>
      <c r="K13304" s="14"/>
      <c r="L13304" s="14"/>
      <c r="M13304" s="14"/>
      <c r="N13304" s="14"/>
      <c r="O13304" s="14"/>
      <c r="P13304" s="14"/>
    </row>
    <row r="13305" spans="9:16" x14ac:dyDescent="0.25">
      <c r="I13305" s="14"/>
      <c r="J13305" s="14"/>
      <c r="K13305" s="14"/>
      <c r="L13305" s="14"/>
      <c r="M13305" s="14"/>
      <c r="N13305" s="14"/>
      <c r="O13305" s="14"/>
      <c r="P13305" s="14"/>
    </row>
    <row r="13306" spans="9:16" x14ac:dyDescent="0.25">
      <c r="I13306" s="14"/>
      <c r="J13306" s="14"/>
      <c r="K13306" s="14"/>
      <c r="L13306" s="14"/>
      <c r="M13306" s="14"/>
      <c r="N13306" s="14"/>
      <c r="O13306" s="14"/>
      <c r="P13306" s="14"/>
    </row>
    <row r="13307" spans="9:16" x14ac:dyDescent="0.25">
      <c r="I13307" s="14"/>
      <c r="J13307" s="14"/>
      <c r="K13307" s="14"/>
      <c r="L13307" s="14"/>
      <c r="M13307" s="14"/>
      <c r="N13307" s="14"/>
      <c r="O13307" s="14"/>
      <c r="P13307" s="14"/>
    </row>
    <row r="13308" spans="9:16" x14ac:dyDescent="0.25">
      <c r="I13308" s="14"/>
      <c r="J13308" s="14"/>
      <c r="K13308" s="14"/>
      <c r="L13308" s="14"/>
      <c r="M13308" s="14"/>
      <c r="N13308" s="14"/>
      <c r="O13308" s="14"/>
      <c r="P13308" s="14"/>
    </row>
    <row r="13309" spans="9:16" x14ac:dyDescent="0.25">
      <c r="I13309" s="14"/>
      <c r="J13309" s="14"/>
      <c r="K13309" s="14"/>
      <c r="L13309" s="14"/>
      <c r="M13309" s="14"/>
      <c r="N13309" s="14"/>
      <c r="O13309" s="14"/>
      <c r="P13309" s="14"/>
    </row>
    <row r="13310" spans="9:16" x14ac:dyDescent="0.25">
      <c r="I13310" s="14"/>
      <c r="J13310" s="14"/>
      <c r="K13310" s="14"/>
      <c r="L13310" s="14"/>
      <c r="M13310" s="14"/>
      <c r="N13310" s="14"/>
      <c r="O13310" s="14"/>
      <c r="P13310" s="14"/>
    </row>
    <row r="13311" spans="9:16" x14ac:dyDescent="0.25">
      <c r="I13311" s="14"/>
      <c r="J13311" s="14"/>
      <c r="K13311" s="14"/>
      <c r="L13311" s="14"/>
      <c r="M13311" s="14"/>
      <c r="N13311" s="14"/>
      <c r="O13311" s="14"/>
      <c r="P13311" s="14"/>
    </row>
    <row r="13312" spans="9:16" x14ac:dyDescent="0.25">
      <c r="I13312" s="14"/>
      <c r="J13312" s="14"/>
      <c r="K13312" s="14"/>
      <c r="L13312" s="14"/>
      <c r="M13312" s="14"/>
      <c r="N13312" s="14"/>
      <c r="O13312" s="14"/>
      <c r="P13312" s="14"/>
    </row>
    <row r="13313" spans="9:16" x14ac:dyDescent="0.25">
      <c r="I13313" s="14"/>
      <c r="J13313" s="14"/>
      <c r="K13313" s="14"/>
      <c r="L13313" s="14"/>
      <c r="M13313" s="14"/>
      <c r="N13313" s="14"/>
      <c r="O13313" s="14"/>
      <c r="P13313" s="14"/>
    </row>
    <row r="13314" spans="9:16" x14ac:dyDescent="0.25">
      <c r="I13314" s="14"/>
      <c r="J13314" s="14"/>
      <c r="K13314" s="14"/>
      <c r="L13314" s="14"/>
      <c r="M13314" s="14"/>
      <c r="N13314" s="14"/>
      <c r="O13314" s="14"/>
      <c r="P13314" s="14"/>
    </row>
    <row r="13315" spans="9:16" x14ac:dyDescent="0.25">
      <c r="I13315" s="14"/>
      <c r="J13315" s="14"/>
      <c r="K13315" s="14"/>
      <c r="L13315" s="14"/>
      <c r="M13315" s="14"/>
      <c r="N13315" s="14"/>
      <c r="O13315" s="14"/>
      <c r="P13315" s="14"/>
    </row>
    <row r="13316" spans="9:16" x14ac:dyDescent="0.25">
      <c r="I13316" s="14"/>
      <c r="J13316" s="14"/>
      <c r="K13316" s="14"/>
      <c r="L13316" s="14"/>
      <c r="M13316" s="14"/>
      <c r="N13316" s="14"/>
      <c r="O13316" s="14"/>
      <c r="P13316" s="14"/>
    </row>
    <row r="13317" spans="9:16" x14ac:dyDescent="0.25">
      <c r="I13317" s="14"/>
      <c r="J13317" s="14"/>
      <c r="K13317" s="14"/>
      <c r="L13317" s="14"/>
      <c r="M13317" s="14"/>
      <c r="N13317" s="14"/>
      <c r="O13317" s="14"/>
      <c r="P13317" s="14"/>
    </row>
    <row r="13318" spans="9:16" x14ac:dyDescent="0.25">
      <c r="I13318" s="14"/>
      <c r="J13318" s="14"/>
      <c r="K13318" s="14"/>
      <c r="L13318" s="14"/>
      <c r="M13318" s="14"/>
      <c r="N13318" s="14"/>
      <c r="O13318" s="14"/>
      <c r="P13318" s="14"/>
    </row>
    <row r="13319" spans="9:16" x14ac:dyDescent="0.25">
      <c r="I13319" s="14"/>
      <c r="J13319" s="14"/>
      <c r="K13319" s="14"/>
      <c r="L13319" s="14"/>
      <c r="M13319" s="14"/>
      <c r="N13319" s="14"/>
      <c r="O13319" s="14"/>
      <c r="P13319" s="14"/>
    </row>
    <row r="13320" spans="9:16" x14ac:dyDescent="0.25">
      <c r="I13320" s="14"/>
      <c r="J13320" s="14"/>
      <c r="K13320" s="14"/>
      <c r="L13320" s="14"/>
      <c r="M13320" s="14"/>
      <c r="N13320" s="14"/>
      <c r="O13320" s="14"/>
      <c r="P13320" s="14"/>
    </row>
    <row r="13321" spans="9:16" x14ac:dyDescent="0.25">
      <c r="I13321" s="14"/>
      <c r="J13321" s="14"/>
      <c r="K13321" s="14"/>
      <c r="L13321" s="14"/>
      <c r="M13321" s="14"/>
      <c r="N13321" s="14"/>
      <c r="O13321" s="14"/>
      <c r="P13321" s="14"/>
    </row>
    <row r="13322" spans="9:16" x14ac:dyDescent="0.25">
      <c r="I13322" s="14"/>
      <c r="J13322" s="14"/>
      <c r="K13322" s="14"/>
      <c r="L13322" s="14"/>
      <c r="M13322" s="14"/>
      <c r="N13322" s="14"/>
      <c r="O13322" s="14"/>
      <c r="P13322" s="14"/>
    </row>
    <row r="13323" spans="9:16" x14ac:dyDescent="0.25">
      <c r="I13323" s="14"/>
      <c r="J13323" s="14"/>
      <c r="K13323" s="14"/>
      <c r="L13323" s="14"/>
      <c r="M13323" s="14"/>
      <c r="N13323" s="14"/>
      <c r="O13323" s="14"/>
      <c r="P13323" s="14"/>
    </row>
    <row r="13324" spans="9:16" x14ac:dyDescent="0.25">
      <c r="I13324" s="14"/>
      <c r="J13324" s="14"/>
      <c r="K13324" s="14"/>
      <c r="L13324" s="14"/>
      <c r="M13324" s="14"/>
      <c r="N13324" s="14"/>
      <c r="O13324" s="14"/>
      <c r="P13324" s="14"/>
    </row>
    <row r="13325" spans="9:16" x14ac:dyDescent="0.25">
      <c r="I13325" s="14"/>
      <c r="J13325" s="14"/>
      <c r="K13325" s="14"/>
      <c r="L13325" s="14"/>
      <c r="M13325" s="14"/>
      <c r="N13325" s="14"/>
      <c r="O13325" s="14"/>
      <c r="P13325" s="14"/>
    </row>
    <row r="13326" spans="9:16" x14ac:dyDescent="0.25">
      <c r="I13326" s="14"/>
      <c r="J13326" s="14"/>
      <c r="K13326" s="14"/>
      <c r="L13326" s="14"/>
      <c r="M13326" s="14"/>
      <c r="N13326" s="14"/>
      <c r="O13326" s="14"/>
      <c r="P13326" s="14"/>
    </row>
    <row r="13327" spans="9:16" x14ac:dyDescent="0.25">
      <c r="I13327" s="14"/>
      <c r="J13327" s="14"/>
      <c r="K13327" s="14"/>
      <c r="L13327" s="14"/>
      <c r="M13327" s="14"/>
      <c r="N13327" s="14"/>
      <c r="O13327" s="14"/>
      <c r="P13327" s="14"/>
    </row>
    <row r="13328" spans="9:16" x14ac:dyDescent="0.25">
      <c r="I13328" s="14"/>
      <c r="J13328" s="14"/>
      <c r="K13328" s="14"/>
      <c r="L13328" s="14"/>
      <c r="M13328" s="14"/>
      <c r="N13328" s="14"/>
      <c r="O13328" s="14"/>
      <c r="P13328" s="14"/>
    </row>
    <row r="13329" spans="9:16" x14ac:dyDescent="0.25">
      <c r="I13329" s="14"/>
      <c r="J13329" s="14"/>
      <c r="K13329" s="14"/>
      <c r="L13329" s="14"/>
      <c r="M13329" s="14"/>
      <c r="N13329" s="14"/>
      <c r="O13329" s="14"/>
      <c r="P13329" s="14"/>
    </row>
    <row r="13330" spans="9:16" x14ac:dyDescent="0.25">
      <c r="I13330" s="14"/>
      <c r="J13330" s="14"/>
      <c r="K13330" s="14"/>
      <c r="L13330" s="14"/>
      <c r="M13330" s="14"/>
      <c r="N13330" s="14"/>
      <c r="O13330" s="14"/>
      <c r="P13330" s="14"/>
    </row>
    <row r="13331" spans="9:16" x14ac:dyDescent="0.25">
      <c r="I13331" s="14"/>
      <c r="J13331" s="14"/>
      <c r="K13331" s="14"/>
      <c r="L13331" s="14"/>
      <c r="M13331" s="14"/>
      <c r="N13331" s="14"/>
      <c r="O13331" s="14"/>
      <c r="P13331" s="14"/>
    </row>
    <row r="13332" spans="9:16" x14ac:dyDescent="0.25">
      <c r="I13332" s="14"/>
      <c r="J13332" s="14"/>
      <c r="K13332" s="14"/>
      <c r="L13332" s="14"/>
      <c r="M13332" s="14"/>
      <c r="N13332" s="14"/>
      <c r="O13332" s="14"/>
      <c r="P13332" s="14"/>
    </row>
    <row r="13333" spans="9:16" x14ac:dyDescent="0.25">
      <c r="I13333" s="14"/>
      <c r="J13333" s="14"/>
      <c r="K13333" s="14"/>
      <c r="L13333" s="14"/>
      <c r="M13333" s="14"/>
      <c r="N13333" s="14"/>
      <c r="O13333" s="14"/>
      <c r="P13333" s="14"/>
    </row>
    <row r="13334" spans="9:16" x14ac:dyDescent="0.25">
      <c r="I13334" s="14"/>
      <c r="J13334" s="14"/>
      <c r="K13334" s="14"/>
      <c r="L13334" s="14"/>
      <c r="M13334" s="14"/>
      <c r="N13334" s="14"/>
      <c r="O13334" s="14"/>
      <c r="P13334" s="14"/>
    </row>
    <row r="13335" spans="9:16" x14ac:dyDescent="0.25">
      <c r="I13335" s="14"/>
      <c r="J13335" s="14"/>
      <c r="K13335" s="14"/>
      <c r="L13335" s="14"/>
      <c r="M13335" s="14"/>
      <c r="N13335" s="14"/>
      <c r="O13335" s="14"/>
      <c r="P13335" s="14"/>
    </row>
    <row r="13336" spans="9:16" x14ac:dyDescent="0.25">
      <c r="I13336" s="14"/>
      <c r="J13336" s="14"/>
      <c r="K13336" s="14"/>
      <c r="L13336" s="14"/>
      <c r="M13336" s="14"/>
      <c r="N13336" s="14"/>
      <c r="O13336" s="14"/>
      <c r="P13336" s="14"/>
    </row>
    <row r="13337" spans="9:16" x14ac:dyDescent="0.25">
      <c r="I13337" s="14"/>
      <c r="J13337" s="14"/>
      <c r="K13337" s="14"/>
      <c r="L13337" s="14"/>
      <c r="M13337" s="14"/>
      <c r="N13337" s="14"/>
      <c r="O13337" s="14"/>
      <c r="P13337" s="14"/>
    </row>
    <row r="13338" spans="9:16" x14ac:dyDescent="0.25">
      <c r="I13338" s="14"/>
      <c r="J13338" s="14"/>
      <c r="K13338" s="14"/>
      <c r="L13338" s="14"/>
      <c r="M13338" s="14"/>
      <c r="N13338" s="14"/>
      <c r="O13338" s="14"/>
      <c r="P13338" s="14"/>
    </row>
    <row r="13339" spans="9:16" x14ac:dyDescent="0.25">
      <c r="I13339" s="14"/>
      <c r="J13339" s="14"/>
      <c r="K13339" s="14"/>
      <c r="L13339" s="14"/>
      <c r="M13339" s="14"/>
      <c r="N13339" s="14"/>
      <c r="O13339" s="14"/>
      <c r="P13339" s="14"/>
    </row>
    <row r="13340" spans="9:16" x14ac:dyDescent="0.25">
      <c r="I13340" s="14"/>
      <c r="J13340" s="14"/>
      <c r="K13340" s="14"/>
      <c r="L13340" s="14"/>
      <c r="M13340" s="14"/>
      <c r="N13340" s="14"/>
      <c r="O13340" s="14"/>
      <c r="P13340" s="14"/>
    </row>
    <row r="13341" spans="9:16" x14ac:dyDescent="0.25">
      <c r="I13341" s="14"/>
      <c r="J13341" s="14"/>
      <c r="K13341" s="14"/>
      <c r="L13341" s="14"/>
      <c r="M13341" s="14"/>
      <c r="N13341" s="14"/>
      <c r="O13341" s="14"/>
      <c r="P13341" s="14"/>
    </row>
    <row r="13342" spans="9:16" x14ac:dyDescent="0.25">
      <c r="I13342" s="14"/>
      <c r="J13342" s="14"/>
      <c r="K13342" s="14"/>
      <c r="L13342" s="14"/>
      <c r="M13342" s="14"/>
      <c r="N13342" s="14"/>
      <c r="O13342" s="14"/>
      <c r="P13342" s="14"/>
    </row>
    <row r="13343" spans="9:16" x14ac:dyDescent="0.25">
      <c r="I13343" s="14"/>
      <c r="J13343" s="14"/>
      <c r="K13343" s="14"/>
      <c r="L13343" s="14"/>
      <c r="M13343" s="14"/>
      <c r="N13343" s="14"/>
      <c r="O13343" s="14"/>
      <c r="P13343" s="14"/>
    </row>
    <row r="13344" spans="9:16" x14ac:dyDescent="0.25">
      <c r="I13344" s="14"/>
      <c r="J13344" s="14"/>
      <c r="K13344" s="14"/>
      <c r="L13344" s="14"/>
      <c r="M13344" s="14"/>
      <c r="N13344" s="14"/>
      <c r="O13344" s="14"/>
      <c r="P13344" s="14"/>
    </row>
    <row r="13345" spans="9:16" x14ac:dyDescent="0.25">
      <c r="I13345" s="14"/>
      <c r="J13345" s="14"/>
      <c r="K13345" s="14"/>
      <c r="L13345" s="14"/>
      <c r="M13345" s="14"/>
      <c r="N13345" s="14"/>
      <c r="O13345" s="14"/>
      <c r="P13345" s="14"/>
    </row>
    <row r="13346" spans="9:16" x14ac:dyDescent="0.25">
      <c r="I13346" s="14"/>
      <c r="J13346" s="14"/>
      <c r="K13346" s="14"/>
      <c r="L13346" s="14"/>
      <c r="M13346" s="14"/>
      <c r="N13346" s="14"/>
      <c r="O13346" s="14"/>
      <c r="P13346" s="14"/>
    </row>
    <row r="13347" spans="9:16" x14ac:dyDescent="0.25">
      <c r="I13347" s="14"/>
      <c r="J13347" s="14"/>
      <c r="K13347" s="14"/>
      <c r="L13347" s="14"/>
      <c r="M13347" s="14"/>
      <c r="N13347" s="14"/>
      <c r="O13347" s="14"/>
      <c r="P13347" s="14"/>
    </row>
    <row r="13348" spans="9:16" x14ac:dyDescent="0.25">
      <c r="I13348" s="14"/>
      <c r="J13348" s="14"/>
      <c r="K13348" s="14"/>
      <c r="L13348" s="14"/>
      <c r="M13348" s="14"/>
      <c r="N13348" s="14"/>
      <c r="O13348" s="14"/>
      <c r="P13348" s="14"/>
    </row>
    <row r="13349" spans="9:16" x14ac:dyDescent="0.25">
      <c r="I13349" s="14"/>
      <c r="J13349" s="14"/>
      <c r="K13349" s="14"/>
      <c r="L13349" s="14"/>
      <c r="M13349" s="14"/>
      <c r="N13349" s="14"/>
      <c r="O13349" s="14"/>
      <c r="P13349" s="14"/>
    </row>
    <row r="13350" spans="9:16" x14ac:dyDescent="0.25">
      <c r="I13350" s="14"/>
      <c r="J13350" s="14"/>
      <c r="K13350" s="14"/>
      <c r="L13350" s="14"/>
      <c r="M13350" s="14"/>
      <c r="N13350" s="14"/>
      <c r="O13350" s="14"/>
      <c r="P13350" s="14"/>
    </row>
    <row r="13351" spans="9:16" x14ac:dyDescent="0.25">
      <c r="I13351" s="14"/>
      <c r="J13351" s="14"/>
      <c r="K13351" s="14"/>
      <c r="L13351" s="14"/>
      <c r="M13351" s="14"/>
      <c r="N13351" s="14"/>
      <c r="O13351" s="14"/>
      <c r="P13351" s="14"/>
    </row>
    <row r="13352" spans="9:16" x14ac:dyDescent="0.25">
      <c r="I13352" s="14"/>
      <c r="J13352" s="14"/>
      <c r="K13352" s="14"/>
      <c r="L13352" s="14"/>
      <c r="M13352" s="14"/>
      <c r="N13352" s="14"/>
      <c r="O13352" s="14"/>
      <c r="P13352" s="14"/>
    </row>
    <row r="13353" spans="9:16" x14ac:dyDescent="0.25">
      <c r="I13353" s="14"/>
      <c r="J13353" s="14"/>
      <c r="K13353" s="14"/>
      <c r="L13353" s="14"/>
      <c r="M13353" s="14"/>
      <c r="N13353" s="14"/>
      <c r="O13353" s="14"/>
      <c r="P13353" s="14"/>
    </row>
    <row r="13354" spans="9:16" x14ac:dyDescent="0.25">
      <c r="I13354" s="14"/>
      <c r="J13354" s="14"/>
      <c r="K13354" s="14"/>
      <c r="L13354" s="14"/>
      <c r="M13354" s="14"/>
      <c r="N13354" s="14"/>
      <c r="O13354" s="14"/>
      <c r="P13354" s="14"/>
    </row>
    <row r="13355" spans="9:16" x14ac:dyDescent="0.25">
      <c r="I13355" s="14"/>
      <c r="J13355" s="14"/>
      <c r="K13355" s="14"/>
      <c r="L13355" s="14"/>
      <c r="M13355" s="14"/>
      <c r="N13355" s="14"/>
      <c r="O13355" s="14"/>
      <c r="P13355" s="14"/>
    </row>
    <row r="13356" spans="9:16" x14ac:dyDescent="0.25">
      <c r="I13356" s="14"/>
      <c r="J13356" s="14"/>
      <c r="K13356" s="14"/>
      <c r="L13356" s="14"/>
      <c r="M13356" s="14"/>
      <c r="N13356" s="14"/>
      <c r="O13356" s="14"/>
      <c r="P13356" s="14"/>
    </row>
    <row r="13357" spans="9:16" x14ac:dyDescent="0.25">
      <c r="I13357" s="14"/>
      <c r="J13357" s="14"/>
      <c r="K13357" s="14"/>
      <c r="L13357" s="14"/>
      <c r="M13357" s="14"/>
      <c r="N13357" s="14"/>
      <c r="O13357" s="14"/>
      <c r="P13357" s="14"/>
    </row>
    <row r="13358" spans="9:16" x14ac:dyDescent="0.25">
      <c r="I13358" s="14"/>
      <c r="J13358" s="14"/>
      <c r="K13358" s="14"/>
      <c r="L13358" s="14"/>
      <c r="M13358" s="14"/>
      <c r="N13358" s="14"/>
      <c r="O13358" s="14"/>
      <c r="P13358" s="14"/>
    </row>
    <row r="13359" spans="9:16" x14ac:dyDescent="0.25">
      <c r="I13359" s="14"/>
      <c r="J13359" s="14"/>
      <c r="K13359" s="14"/>
      <c r="L13359" s="14"/>
      <c r="M13359" s="14"/>
      <c r="N13359" s="14"/>
      <c r="O13359" s="14"/>
      <c r="P13359" s="14"/>
    </row>
    <row r="13360" spans="9:16" x14ac:dyDescent="0.25">
      <c r="I13360" s="14"/>
      <c r="J13360" s="14"/>
      <c r="K13360" s="14"/>
      <c r="L13360" s="14"/>
      <c r="M13360" s="14"/>
      <c r="N13360" s="14"/>
      <c r="O13360" s="14"/>
      <c r="P13360" s="14"/>
    </row>
    <row r="13361" spans="9:16" x14ac:dyDescent="0.25">
      <c r="I13361" s="14"/>
      <c r="J13361" s="14"/>
      <c r="K13361" s="14"/>
      <c r="L13361" s="14"/>
      <c r="M13361" s="14"/>
      <c r="N13361" s="14"/>
      <c r="O13361" s="14"/>
      <c r="P13361" s="14"/>
    </row>
    <row r="13362" spans="9:16" x14ac:dyDescent="0.25">
      <c r="I13362" s="14"/>
      <c r="J13362" s="14"/>
      <c r="K13362" s="14"/>
      <c r="L13362" s="14"/>
      <c r="M13362" s="14"/>
      <c r="N13362" s="14"/>
      <c r="O13362" s="14"/>
      <c r="P13362" s="14"/>
    </row>
    <row r="13363" spans="9:16" x14ac:dyDescent="0.25">
      <c r="I13363" s="14"/>
      <c r="J13363" s="14"/>
      <c r="K13363" s="14"/>
      <c r="L13363" s="14"/>
      <c r="M13363" s="14"/>
      <c r="N13363" s="14"/>
      <c r="O13363" s="14"/>
      <c r="P13363" s="14"/>
    </row>
    <row r="13364" spans="9:16" x14ac:dyDescent="0.25">
      <c r="I13364" s="14"/>
      <c r="J13364" s="14"/>
      <c r="K13364" s="14"/>
      <c r="L13364" s="14"/>
      <c r="M13364" s="14"/>
      <c r="N13364" s="14"/>
      <c r="O13364" s="14"/>
      <c r="P13364" s="14"/>
    </row>
    <row r="13365" spans="9:16" x14ac:dyDescent="0.25">
      <c r="I13365" s="14"/>
      <c r="J13365" s="14"/>
      <c r="K13365" s="14"/>
      <c r="L13365" s="14"/>
      <c r="M13365" s="14"/>
      <c r="N13365" s="14"/>
      <c r="O13365" s="14"/>
      <c r="P13365" s="14"/>
    </row>
    <row r="13366" spans="9:16" x14ac:dyDescent="0.25">
      <c r="I13366" s="14"/>
      <c r="J13366" s="14"/>
      <c r="K13366" s="14"/>
      <c r="L13366" s="14"/>
      <c r="M13366" s="14"/>
      <c r="N13366" s="14"/>
      <c r="O13366" s="14"/>
      <c r="P13366" s="14"/>
    </row>
    <row r="13367" spans="9:16" x14ac:dyDescent="0.25">
      <c r="I13367" s="14"/>
      <c r="J13367" s="14"/>
      <c r="K13367" s="14"/>
      <c r="L13367" s="14"/>
      <c r="M13367" s="14"/>
      <c r="N13367" s="14"/>
      <c r="O13367" s="14"/>
      <c r="P13367" s="14"/>
    </row>
    <row r="13368" spans="9:16" x14ac:dyDescent="0.25">
      <c r="I13368" s="14"/>
      <c r="J13368" s="14"/>
      <c r="K13368" s="14"/>
      <c r="L13368" s="14"/>
      <c r="M13368" s="14"/>
      <c r="N13368" s="14"/>
      <c r="O13368" s="14"/>
      <c r="P13368" s="14"/>
    </row>
    <row r="13369" spans="9:16" x14ac:dyDescent="0.25">
      <c r="I13369" s="14"/>
      <c r="J13369" s="14"/>
      <c r="K13369" s="14"/>
      <c r="L13369" s="14"/>
      <c r="M13369" s="14"/>
      <c r="N13369" s="14"/>
      <c r="O13369" s="14"/>
      <c r="P13369" s="14"/>
    </row>
    <row r="13370" spans="9:16" x14ac:dyDescent="0.25">
      <c r="I13370" s="14"/>
      <c r="J13370" s="14"/>
      <c r="K13370" s="14"/>
      <c r="L13370" s="14"/>
      <c r="M13370" s="14"/>
      <c r="N13370" s="14"/>
      <c r="O13370" s="14"/>
      <c r="P13370" s="14"/>
    </row>
    <row r="13371" spans="9:16" x14ac:dyDescent="0.25">
      <c r="I13371" s="14"/>
      <c r="J13371" s="14"/>
      <c r="K13371" s="14"/>
      <c r="L13371" s="14"/>
      <c r="M13371" s="14"/>
      <c r="N13371" s="14"/>
      <c r="O13371" s="14"/>
      <c r="P13371" s="14"/>
    </row>
    <row r="13372" spans="9:16" x14ac:dyDescent="0.25">
      <c r="I13372" s="14"/>
      <c r="J13372" s="14"/>
      <c r="K13372" s="14"/>
      <c r="L13372" s="14"/>
      <c r="M13372" s="14"/>
      <c r="N13372" s="14"/>
      <c r="O13372" s="14"/>
      <c r="P13372" s="14"/>
    </row>
    <row r="13373" spans="9:16" x14ac:dyDescent="0.25">
      <c r="I13373" s="14"/>
      <c r="J13373" s="14"/>
      <c r="K13373" s="14"/>
      <c r="L13373" s="14"/>
      <c r="M13373" s="14"/>
      <c r="N13373" s="14"/>
      <c r="O13373" s="14"/>
      <c r="P13373" s="14"/>
    </row>
    <row r="13374" spans="9:16" x14ac:dyDescent="0.25">
      <c r="I13374" s="14"/>
      <c r="J13374" s="14"/>
      <c r="K13374" s="14"/>
      <c r="L13374" s="14"/>
      <c r="M13374" s="14"/>
      <c r="N13374" s="14"/>
      <c r="O13374" s="14"/>
      <c r="P13374" s="14"/>
    </row>
    <row r="13375" spans="9:16" x14ac:dyDescent="0.25">
      <c r="I13375" s="14"/>
      <c r="J13375" s="14"/>
      <c r="K13375" s="14"/>
      <c r="L13375" s="14"/>
      <c r="M13375" s="14"/>
      <c r="N13375" s="14"/>
      <c r="O13375" s="14"/>
      <c r="P13375" s="14"/>
    </row>
    <row r="13376" spans="9:16" x14ac:dyDescent="0.25">
      <c r="I13376" s="14"/>
      <c r="J13376" s="14"/>
      <c r="K13376" s="14"/>
      <c r="L13376" s="14"/>
      <c r="M13376" s="14"/>
      <c r="N13376" s="14"/>
      <c r="O13376" s="14"/>
      <c r="P13376" s="14"/>
    </row>
    <row r="13377" spans="9:16" x14ac:dyDescent="0.25">
      <c r="I13377" s="14"/>
      <c r="J13377" s="14"/>
      <c r="K13377" s="14"/>
      <c r="L13377" s="14"/>
      <c r="M13377" s="14"/>
      <c r="N13377" s="14"/>
      <c r="O13377" s="14"/>
      <c r="P13377" s="14"/>
    </row>
    <row r="13378" spans="9:16" x14ac:dyDescent="0.25">
      <c r="I13378" s="14"/>
      <c r="J13378" s="14"/>
      <c r="K13378" s="14"/>
      <c r="L13378" s="14"/>
      <c r="M13378" s="14"/>
      <c r="N13378" s="14"/>
      <c r="O13378" s="14"/>
      <c r="P13378" s="14"/>
    </row>
    <row r="13379" spans="9:16" x14ac:dyDescent="0.25">
      <c r="I13379" s="14"/>
      <c r="J13379" s="14"/>
      <c r="K13379" s="14"/>
      <c r="L13379" s="14"/>
      <c r="M13379" s="14"/>
      <c r="N13379" s="14"/>
      <c r="O13379" s="14"/>
      <c r="P13379" s="14"/>
    </row>
    <row r="13380" spans="9:16" x14ac:dyDescent="0.25">
      <c r="I13380" s="14"/>
      <c r="J13380" s="14"/>
      <c r="K13380" s="14"/>
      <c r="L13380" s="14"/>
      <c r="M13380" s="14"/>
      <c r="N13380" s="14"/>
      <c r="O13380" s="14"/>
      <c r="P13380" s="14"/>
    </row>
    <row r="13381" spans="9:16" x14ac:dyDescent="0.25">
      <c r="I13381" s="14"/>
      <c r="J13381" s="14"/>
      <c r="K13381" s="14"/>
      <c r="L13381" s="14"/>
      <c r="M13381" s="14"/>
      <c r="N13381" s="14"/>
      <c r="O13381" s="14"/>
      <c r="P13381" s="14"/>
    </row>
    <row r="13382" spans="9:16" x14ac:dyDescent="0.25">
      <c r="I13382" s="14"/>
      <c r="J13382" s="14"/>
      <c r="K13382" s="14"/>
      <c r="L13382" s="14"/>
      <c r="M13382" s="14"/>
      <c r="N13382" s="14"/>
      <c r="O13382" s="14"/>
      <c r="P13382" s="14"/>
    </row>
    <row r="13383" spans="9:16" x14ac:dyDescent="0.25">
      <c r="I13383" s="14"/>
      <c r="J13383" s="14"/>
      <c r="K13383" s="14"/>
      <c r="L13383" s="14"/>
      <c r="M13383" s="14"/>
      <c r="N13383" s="14"/>
      <c r="O13383" s="14"/>
      <c r="P13383" s="14"/>
    </row>
    <row r="13384" spans="9:16" x14ac:dyDescent="0.25">
      <c r="I13384" s="14"/>
      <c r="J13384" s="14"/>
      <c r="K13384" s="14"/>
      <c r="L13384" s="14"/>
      <c r="M13384" s="14"/>
      <c r="N13384" s="14"/>
      <c r="O13384" s="14"/>
      <c r="P13384" s="14"/>
    </row>
    <row r="13385" spans="9:16" x14ac:dyDescent="0.25">
      <c r="I13385" s="14"/>
      <c r="J13385" s="14"/>
      <c r="K13385" s="14"/>
      <c r="L13385" s="14"/>
      <c r="M13385" s="14"/>
      <c r="N13385" s="14"/>
      <c r="O13385" s="14"/>
      <c r="P13385" s="14"/>
    </row>
    <row r="13386" spans="9:16" x14ac:dyDescent="0.25">
      <c r="I13386" s="14"/>
      <c r="J13386" s="14"/>
      <c r="K13386" s="14"/>
      <c r="L13386" s="14"/>
      <c r="M13386" s="14"/>
      <c r="N13386" s="14"/>
      <c r="O13386" s="14"/>
      <c r="P13386" s="14"/>
    </row>
    <row r="13387" spans="9:16" x14ac:dyDescent="0.25">
      <c r="I13387" s="14"/>
      <c r="J13387" s="14"/>
      <c r="K13387" s="14"/>
      <c r="L13387" s="14"/>
      <c r="M13387" s="14"/>
      <c r="N13387" s="14"/>
      <c r="O13387" s="14"/>
      <c r="P13387" s="14"/>
    </row>
    <row r="13388" spans="9:16" x14ac:dyDescent="0.25">
      <c r="I13388" s="14"/>
      <c r="J13388" s="14"/>
      <c r="K13388" s="14"/>
      <c r="L13388" s="14"/>
      <c r="M13388" s="14"/>
      <c r="N13388" s="14"/>
      <c r="O13388" s="14"/>
      <c r="P13388" s="14"/>
    </row>
    <row r="13389" spans="9:16" x14ac:dyDescent="0.25">
      <c r="I13389" s="14"/>
      <c r="J13389" s="14"/>
      <c r="K13389" s="14"/>
      <c r="L13389" s="14"/>
      <c r="M13389" s="14"/>
      <c r="N13389" s="14"/>
      <c r="O13389" s="14"/>
      <c r="P13389" s="14"/>
    </row>
    <row r="13390" spans="9:16" x14ac:dyDescent="0.25">
      <c r="I13390" s="14"/>
      <c r="J13390" s="14"/>
      <c r="K13390" s="14"/>
      <c r="L13390" s="14"/>
      <c r="M13390" s="14"/>
      <c r="N13390" s="14"/>
      <c r="O13390" s="14"/>
      <c r="P13390" s="14"/>
    </row>
    <row r="13391" spans="9:16" x14ac:dyDescent="0.25">
      <c r="I13391" s="14"/>
      <c r="J13391" s="14"/>
      <c r="K13391" s="14"/>
      <c r="L13391" s="14"/>
      <c r="M13391" s="14"/>
      <c r="N13391" s="14"/>
      <c r="O13391" s="14"/>
      <c r="P13391" s="14"/>
    </row>
    <row r="13392" spans="9:16" x14ac:dyDescent="0.25">
      <c r="I13392" s="14"/>
      <c r="J13392" s="14"/>
      <c r="K13392" s="14"/>
      <c r="L13392" s="14"/>
      <c r="M13392" s="14"/>
      <c r="N13392" s="14"/>
      <c r="O13392" s="14"/>
      <c r="P13392" s="14"/>
    </row>
    <row r="13393" spans="9:16" x14ac:dyDescent="0.25">
      <c r="I13393" s="14"/>
      <c r="J13393" s="14"/>
      <c r="K13393" s="14"/>
      <c r="L13393" s="14"/>
      <c r="M13393" s="14"/>
      <c r="N13393" s="14"/>
      <c r="O13393" s="14"/>
      <c r="P13393" s="14"/>
    </row>
    <row r="13394" spans="9:16" x14ac:dyDescent="0.25">
      <c r="I13394" s="14"/>
      <c r="J13394" s="14"/>
      <c r="K13394" s="14"/>
      <c r="L13394" s="14"/>
      <c r="M13394" s="14"/>
      <c r="N13394" s="14"/>
      <c r="O13394" s="14"/>
      <c r="P13394" s="14"/>
    </row>
    <row r="13395" spans="9:16" x14ac:dyDescent="0.25">
      <c r="I13395" s="14"/>
      <c r="J13395" s="14"/>
      <c r="K13395" s="14"/>
      <c r="L13395" s="14"/>
      <c r="M13395" s="14"/>
      <c r="N13395" s="14"/>
      <c r="O13395" s="14"/>
      <c r="P13395" s="14"/>
    </row>
    <row r="13396" spans="9:16" x14ac:dyDescent="0.25">
      <c r="I13396" s="14"/>
      <c r="J13396" s="14"/>
      <c r="K13396" s="14"/>
      <c r="L13396" s="14"/>
      <c r="M13396" s="14"/>
      <c r="N13396" s="14"/>
      <c r="O13396" s="14"/>
      <c r="P13396" s="14"/>
    </row>
    <row r="13397" spans="9:16" x14ac:dyDescent="0.25">
      <c r="I13397" s="14"/>
      <c r="J13397" s="14"/>
      <c r="K13397" s="14"/>
      <c r="L13397" s="14"/>
      <c r="M13397" s="14"/>
      <c r="N13397" s="14"/>
      <c r="O13397" s="14"/>
      <c r="P13397" s="14"/>
    </row>
    <row r="13398" spans="9:16" x14ac:dyDescent="0.25">
      <c r="I13398" s="14"/>
      <c r="J13398" s="14"/>
      <c r="K13398" s="14"/>
      <c r="L13398" s="14"/>
      <c r="M13398" s="14"/>
      <c r="N13398" s="14"/>
      <c r="O13398" s="14"/>
      <c r="P13398" s="14"/>
    </row>
    <row r="13399" spans="9:16" x14ac:dyDescent="0.25">
      <c r="I13399" s="14"/>
      <c r="J13399" s="14"/>
      <c r="K13399" s="14"/>
      <c r="L13399" s="14"/>
      <c r="M13399" s="14"/>
      <c r="N13399" s="14"/>
      <c r="O13399" s="14"/>
      <c r="P13399" s="14"/>
    </row>
    <row r="13400" spans="9:16" x14ac:dyDescent="0.25">
      <c r="I13400" s="14"/>
      <c r="J13400" s="14"/>
      <c r="K13400" s="14"/>
      <c r="L13400" s="14"/>
      <c r="M13400" s="14"/>
      <c r="N13400" s="14"/>
      <c r="O13400" s="14"/>
      <c r="P13400" s="14"/>
    </row>
    <row r="13401" spans="9:16" x14ac:dyDescent="0.25">
      <c r="I13401" s="14"/>
      <c r="J13401" s="14"/>
      <c r="K13401" s="14"/>
      <c r="L13401" s="14"/>
      <c r="M13401" s="14"/>
      <c r="N13401" s="14"/>
      <c r="O13401" s="14"/>
      <c r="P13401" s="14"/>
    </row>
    <row r="13402" spans="9:16" x14ac:dyDescent="0.25">
      <c r="I13402" s="14"/>
      <c r="J13402" s="14"/>
      <c r="K13402" s="14"/>
      <c r="L13402" s="14"/>
      <c r="M13402" s="14"/>
      <c r="N13402" s="14"/>
      <c r="O13402" s="14"/>
      <c r="P13402" s="14"/>
    </row>
    <row r="13403" spans="9:16" x14ac:dyDescent="0.25">
      <c r="I13403" s="14"/>
      <c r="J13403" s="14"/>
      <c r="K13403" s="14"/>
      <c r="L13403" s="14"/>
      <c r="M13403" s="14"/>
      <c r="N13403" s="14"/>
      <c r="O13403" s="14"/>
      <c r="P13403" s="14"/>
    </row>
    <row r="13404" spans="9:16" x14ac:dyDescent="0.25">
      <c r="I13404" s="14"/>
      <c r="J13404" s="14"/>
      <c r="K13404" s="14"/>
      <c r="L13404" s="14"/>
      <c r="M13404" s="14"/>
      <c r="N13404" s="14"/>
      <c r="O13404" s="14"/>
      <c r="P13404" s="14"/>
    </row>
    <row r="13405" spans="9:16" x14ac:dyDescent="0.25">
      <c r="I13405" s="14"/>
      <c r="J13405" s="14"/>
      <c r="K13405" s="14"/>
      <c r="L13405" s="14"/>
      <c r="M13405" s="14"/>
      <c r="N13405" s="14"/>
      <c r="O13405" s="14"/>
      <c r="P13405" s="14"/>
    </row>
    <row r="13406" spans="9:16" x14ac:dyDescent="0.25">
      <c r="I13406" s="14"/>
      <c r="J13406" s="14"/>
      <c r="K13406" s="14"/>
      <c r="L13406" s="14"/>
      <c r="M13406" s="14"/>
      <c r="N13406" s="14"/>
      <c r="O13406" s="14"/>
      <c r="P13406" s="14"/>
    </row>
    <row r="13407" spans="9:16" x14ac:dyDescent="0.25">
      <c r="I13407" s="14"/>
      <c r="J13407" s="14"/>
      <c r="K13407" s="14"/>
      <c r="L13407" s="14"/>
      <c r="M13407" s="14"/>
      <c r="N13407" s="14"/>
      <c r="O13407" s="14"/>
      <c r="P13407" s="14"/>
    </row>
    <row r="13408" spans="9:16" x14ac:dyDescent="0.25">
      <c r="I13408" s="14"/>
      <c r="J13408" s="14"/>
      <c r="K13408" s="14"/>
      <c r="L13408" s="14"/>
      <c r="M13408" s="14"/>
      <c r="N13408" s="14"/>
      <c r="O13408" s="14"/>
      <c r="P13408" s="14"/>
    </row>
    <row r="13409" spans="9:16" x14ac:dyDescent="0.25">
      <c r="I13409" s="14"/>
      <c r="J13409" s="14"/>
      <c r="K13409" s="14"/>
      <c r="L13409" s="14"/>
      <c r="M13409" s="14"/>
      <c r="N13409" s="14"/>
      <c r="O13409" s="14"/>
      <c r="P13409" s="14"/>
    </row>
    <row r="13410" spans="9:16" x14ac:dyDescent="0.25">
      <c r="I13410" s="14"/>
      <c r="J13410" s="14"/>
      <c r="K13410" s="14"/>
      <c r="L13410" s="14"/>
      <c r="M13410" s="14"/>
      <c r="N13410" s="14"/>
      <c r="O13410" s="14"/>
      <c r="P13410" s="14"/>
    </row>
    <row r="13411" spans="9:16" x14ac:dyDescent="0.25">
      <c r="I13411" s="14"/>
      <c r="J13411" s="14"/>
      <c r="K13411" s="14"/>
      <c r="L13411" s="14"/>
      <c r="M13411" s="14"/>
      <c r="N13411" s="14"/>
      <c r="O13411" s="14"/>
      <c r="P13411" s="14"/>
    </row>
    <row r="13412" spans="9:16" x14ac:dyDescent="0.25">
      <c r="I13412" s="14"/>
      <c r="J13412" s="14"/>
      <c r="K13412" s="14"/>
      <c r="L13412" s="14"/>
      <c r="M13412" s="14"/>
      <c r="N13412" s="14"/>
      <c r="O13412" s="14"/>
      <c r="P13412" s="14"/>
    </row>
    <row r="13413" spans="9:16" x14ac:dyDescent="0.25">
      <c r="I13413" s="14"/>
      <c r="J13413" s="14"/>
      <c r="K13413" s="14"/>
      <c r="L13413" s="14"/>
      <c r="M13413" s="14"/>
      <c r="N13413" s="14"/>
      <c r="O13413" s="14"/>
      <c r="P13413" s="14"/>
    </row>
    <row r="13414" spans="9:16" x14ac:dyDescent="0.25">
      <c r="I13414" s="14"/>
      <c r="J13414" s="14"/>
      <c r="K13414" s="14"/>
      <c r="L13414" s="14"/>
      <c r="M13414" s="14"/>
      <c r="N13414" s="14"/>
      <c r="O13414" s="14"/>
      <c r="P13414" s="14"/>
    </row>
    <row r="13415" spans="9:16" x14ac:dyDescent="0.25">
      <c r="I13415" s="14"/>
      <c r="J13415" s="14"/>
      <c r="K13415" s="14"/>
      <c r="L13415" s="14"/>
      <c r="M13415" s="14"/>
      <c r="N13415" s="14"/>
      <c r="O13415" s="14"/>
      <c r="P13415" s="14"/>
    </row>
    <row r="13416" spans="9:16" x14ac:dyDescent="0.25">
      <c r="I13416" s="14"/>
      <c r="J13416" s="14"/>
      <c r="K13416" s="14"/>
      <c r="L13416" s="14"/>
      <c r="M13416" s="14"/>
      <c r="N13416" s="14"/>
      <c r="O13416" s="14"/>
      <c r="P13416" s="14"/>
    </row>
    <row r="13417" spans="9:16" x14ac:dyDescent="0.25">
      <c r="I13417" s="14"/>
      <c r="J13417" s="14"/>
      <c r="K13417" s="14"/>
      <c r="L13417" s="14"/>
      <c r="M13417" s="14"/>
      <c r="N13417" s="14"/>
      <c r="O13417" s="14"/>
      <c r="P13417" s="14"/>
    </row>
    <row r="13418" spans="9:16" x14ac:dyDescent="0.25">
      <c r="I13418" s="14"/>
      <c r="J13418" s="14"/>
      <c r="K13418" s="14"/>
      <c r="L13418" s="14"/>
      <c r="M13418" s="14"/>
      <c r="N13418" s="14"/>
      <c r="O13418" s="14"/>
      <c r="P13418" s="14"/>
    </row>
    <row r="13419" spans="9:16" x14ac:dyDescent="0.25">
      <c r="I13419" s="14"/>
      <c r="J13419" s="14"/>
      <c r="K13419" s="14"/>
      <c r="L13419" s="14"/>
      <c r="M13419" s="14"/>
      <c r="N13419" s="14"/>
      <c r="O13419" s="14"/>
      <c r="P13419" s="14"/>
    </row>
    <row r="13420" spans="9:16" x14ac:dyDescent="0.25">
      <c r="I13420" s="14"/>
      <c r="J13420" s="14"/>
      <c r="K13420" s="14"/>
      <c r="L13420" s="14"/>
      <c r="M13420" s="14"/>
      <c r="N13420" s="14"/>
      <c r="O13420" s="14"/>
      <c r="P13420" s="14"/>
    </row>
    <row r="13421" spans="9:16" x14ac:dyDescent="0.25">
      <c r="I13421" s="14"/>
      <c r="J13421" s="14"/>
      <c r="K13421" s="14"/>
      <c r="L13421" s="14"/>
      <c r="M13421" s="14"/>
      <c r="N13421" s="14"/>
      <c r="O13421" s="14"/>
      <c r="P13421" s="14"/>
    </row>
    <row r="13422" spans="9:16" x14ac:dyDescent="0.25">
      <c r="I13422" s="14"/>
      <c r="J13422" s="14"/>
      <c r="K13422" s="14"/>
      <c r="L13422" s="14"/>
      <c r="M13422" s="14"/>
      <c r="N13422" s="14"/>
      <c r="O13422" s="14"/>
      <c r="P13422" s="14"/>
    </row>
    <row r="13423" spans="9:16" x14ac:dyDescent="0.25">
      <c r="I13423" s="14"/>
      <c r="J13423" s="14"/>
      <c r="K13423" s="14"/>
      <c r="L13423" s="14"/>
      <c r="M13423" s="14"/>
      <c r="N13423" s="14"/>
      <c r="O13423" s="14"/>
      <c r="P13423" s="14"/>
    </row>
    <row r="13424" spans="9:16" x14ac:dyDescent="0.25">
      <c r="I13424" s="14"/>
      <c r="J13424" s="14"/>
      <c r="K13424" s="14"/>
      <c r="L13424" s="14"/>
      <c r="M13424" s="14"/>
      <c r="N13424" s="14"/>
      <c r="O13424" s="14"/>
      <c r="P13424" s="14"/>
    </row>
    <row r="13425" spans="9:16" x14ac:dyDescent="0.25">
      <c r="I13425" s="14"/>
      <c r="J13425" s="14"/>
      <c r="K13425" s="14"/>
      <c r="L13425" s="14"/>
      <c r="M13425" s="14"/>
      <c r="N13425" s="14"/>
      <c r="O13425" s="14"/>
      <c r="P13425" s="14"/>
    </row>
    <row r="13426" spans="9:16" x14ac:dyDescent="0.25">
      <c r="I13426" s="14"/>
      <c r="J13426" s="14"/>
      <c r="K13426" s="14"/>
      <c r="L13426" s="14"/>
      <c r="M13426" s="14"/>
      <c r="N13426" s="14"/>
      <c r="O13426" s="14"/>
      <c r="P13426" s="14"/>
    </row>
    <row r="13427" spans="9:16" x14ac:dyDescent="0.25">
      <c r="I13427" s="14"/>
      <c r="J13427" s="14"/>
      <c r="K13427" s="14"/>
      <c r="L13427" s="14"/>
      <c r="M13427" s="14"/>
      <c r="N13427" s="14"/>
      <c r="O13427" s="14"/>
      <c r="P13427" s="14"/>
    </row>
    <row r="13428" spans="9:16" x14ac:dyDescent="0.25">
      <c r="I13428" s="14"/>
      <c r="J13428" s="14"/>
      <c r="K13428" s="14"/>
      <c r="L13428" s="14"/>
      <c r="M13428" s="14"/>
      <c r="N13428" s="14"/>
      <c r="O13428" s="14"/>
      <c r="P13428" s="14"/>
    </row>
    <row r="13429" spans="9:16" x14ac:dyDescent="0.25">
      <c r="I13429" s="14"/>
      <c r="J13429" s="14"/>
      <c r="K13429" s="14"/>
      <c r="L13429" s="14"/>
      <c r="M13429" s="14"/>
      <c r="N13429" s="14"/>
      <c r="O13429" s="14"/>
      <c r="P13429" s="14"/>
    </row>
    <row r="13430" spans="9:16" x14ac:dyDescent="0.25">
      <c r="I13430" s="14"/>
      <c r="J13430" s="14"/>
      <c r="K13430" s="14"/>
      <c r="L13430" s="14"/>
      <c r="M13430" s="14"/>
      <c r="N13430" s="14"/>
      <c r="O13430" s="14"/>
      <c r="P13430" s="14"/>
    </row>
    <row r="13431" spans="9:16" x14ac:dyDescent="0.25">
      <c r="I13431" s="14"/>
      <c r="J13431" s="14"/>
      <c r="K13431" s="14"/>
      <c r="L13431" s="14"/>
      <c r="M13431" s="14"/>
      <c r="N13431" s="14"/>
      <c r="O13431" s="14"/>
      <c r="P13431" s="14"/>
    </row>
    <row r="13432" spans="9:16" x14ac:dyDescent="0.25">
      <c r="I13432" s="14"/>
      <c r="J13432" s="14"/>
      <c r="K13432" s="14"/>
      <c r="L13432" s="14"/>
      <c r="M13432" s="14"/>
      <c r="N13432" s="14"/>
      <c r="O13432" s="14"/>
      <c r="P13432" s="14"/>
    </row>
    <row r="13433" spans="9:16" x14ac:dyDescent="0.25">
      <c r="I13433" s="14"/>
      <c r="J13433" s="14"/>
      <c r="K13433" s="14"/>
      <c r="L13433" s="14"/>
      <c r="M13433" s="14"/>
      <c r="N13433" s="14"/>
      <c r="O13433" s="14"/>
      <c r="P13433" s="14"/>
    </row>
    <row r="13434" spans="9:16" x14ac:dyDescent="0.25">
      <c r="I13434" s="14"/>
      <c r="J13434" s="14"/>
      <c r="K13434" s="14"/>
      <c r="L13434" s="14"/>
      <c r="M13434" s="14"/>
      <c r="N13434" s="14"/>
      <c r="O13434" s="14"/>
      <c r="P13434" s="14"/>
    </row>
    <row r="13435" spans="9:16" x14ac:dyDescent="0.25">
      <c r="I13435" s="14"/>
      <c r="J13435" s="14"/>
      <c r="K13435" s="14"/>
      <c r="L13435" s="14"/>
      <c r="M13435" s="14"/>
      <c r="N13435" s="14"/>
      <c r="O13435" s="14"/>
      <c r="P13435" s="14"/>
    </row>
    <row r="13436" spans="9:16" x14ac:dyDescent="0.25">
      <c r="I13436" s="14"/>
      <c r="J13436" s="14"/>
      <c r="K13436" s="14"/>
      <c r="L13436" s="14"/>
      <c r="M13436" s="14"/>
      <c r="N13436" s="14"/>
      <c r="O13436" s="14"/>
      <c r="P13436" s="14"/>
    </row>
    <row r="13437" spans="9:16" x14ac:dyDescent="0.25">
      <c r="I13437" s="14"/>
      <c r="J13437" s="14"/>
      <c r="K13437" s="14"/>
      <c r="L13437" s="14"/>
      <c r="M13437" s="14"/>
      <c r="N13437" s="14"/>
      <c r="O13437" s="14"/>
      <c r="P13437" s="14"/>
    </row>
    <row r="13438" spans="9:16" x14ac:dyDescent="0.25">
      <c r="I13438" s="14"/>
      <c r="J13438" s="14"/>
      <c r="K13438" s="14"/>
      <c r="L13438" s="14"/>
      <c r="M13438" s="14"/>
      <c r="N13438" s="14"/>
      <c r="O13438" s="14"/>
      <c r="P13438" s="14"/>
    </row>
    <row r="13439" spans="9:16" x14ac:dyDescent="0.25">
      <c r="I13439" s="14"/>
      <c r="J13439" s="14"/>
      <c r="K13439" s="14"/>
      <c r="L13439" s="14"/>
      <c r="M13439" s="14"/>
      <c r="N13439" s="14"/>
      <c r="O13439" s="14"/>
      <c r="P13439" s="14"/>
    </row>
    <row r="13440" spans="9:16" x14ac:dyDescent="0.25">
      <c r="I13440" s="14"/>
      <c r="J13440" s="14"/>
      <c r="K13440" s="14"/>
      <c r="L13440" s="14"/>
      <c r="M13440" s="14"/>
      <c r="N13440" s="14"/>
      <c r="O13440" s="14"/>
      <c r="P13440" s="14"/>
    </row>
    <row r="13441" spans="9:16" x14ac:dyDescent="0.25">
      <c r="I13441" s="14"/>
      <c r="J13441" s="14"/>
      <c r="K13441" s="14"/>
      <c r="L13441" s="14"/>
      <c r="M13441" s="14"/>
      <c r="N13441" s="14"/>
      <c r="O13441" s="14"/>
      <c r="P13441" s="14"/>
    </row>
    <row r="13442" spans="9:16" x14ac:dyDescent="0.25">
      <c r="I13442" s="14"/>
      <c r="J13442" s="14"/>
      <c r="K13442" s="14"/>
      <c r="L13442" s="14"/>
      <c r="M13442" s="14"/>
      <c r="N13442" s="14"/>
      <c r="O13442" s="14"/>
      <c r="P13442" s="14"/>
    </row>
    <row r="13443" spans="9:16" x14ac:dyDescent="0.25">
      <c r="I13443" s="14"/>
      <c r="J13443" s="14"/>
      <c r="K13443" s="14"/>
      <c r="L13443" s="14"/>
      <c r="M13443" s="14"/>
      <c r="N13443" s="14"/>
      <c r="O13443" s="14"/>
      <c r="P13443" s="14"/>
    </row>
    <row r="13444" spans="9:16" x14ac:dyDescent="0.25">
      <c r="I13444" s="14"/>
      <c r="J13444" s="14"/>
      <c r="K13444" s="14"/>
      <c r="L13444" s="14"/>
      <c r="M13444" s="14"/>
      <c r="N13444" s="14"/>
      <c r="O13444" s="14"/>
      <c r="P13444" s="14"/>
    </row>
    <row r="13445" spans="9:16" x14ac:dyDescent="0.25">
      <c r="I13445" s="14"/>
      <c r="J13445" s="14"/>
      <c r="K13445" s="14"/>
      <c r="L13445" s="14"/>
      <c r="M13445" s="14"/>
      <c r="N13445" s="14"/>
      <c r="O13445" s="14"/>
      <c r="P13445" s="14"/>
    </row>
    <row r="13446" spans="9:16" x14ac:dyDescent="0.25">
      <c r="I13446" s="14"/>
      <c r="J13446" s="14"/>
      <c r="K13446" s="14"/>
      <c r="L13446" s="14"/>
      <c r="M13446" s="14"/>
      <c r="N13446" s="14"/>
      <c r="O13446" s="14"/>
      <c r="P13446" s="14"/>
    </row>
    <row r="13447" spans="9:16" x14ac:dyDescent="0.25">
      <c r="I13447" s="14"/>
      <c r="J13447" s="14"/>
      <c r="K13447" s="14"/>
      <c r="L13447" s="14"/>
      <c r="M13447" s="14"/>
      <c r="N13447" s="14"/>
      <c r="O13447" s="14"/>
      <c r="P13447" s="14"/>
    </row>
    <row r="13448" spans="9:16" x14ac:dyDescent="0.25">
      <c r="I13448" s="14"/>
      <c r="J13448" s="14"/>
      <c r="K13448" s="14"/>
      <c r="L13448" s="14"/>
      <c r="M13448" s="14"/>
      <c r="N13448" s="14"/>
      <c r="O13448" s="14"/>
      <c r="P13448" s="14"/>
    </row>
    <row r="13449" spans="9:16" x14ac:dyDescent="0.25">
      <c r="I13449" s="14"/>
      <c r="J13449" s="14"/>
      <c r="K13449" s="14"/>
      <c r="L13449" s="14"/>
      <c r="M13449" s="14"/>
      <c r="N13449" s="14"/>
      <c r="O13449" s="14"/>
      <c r="P13449" s="14"/>
    </row>
    <row r="13450" spans="9:16" x14ac:dyDescent="0.25">
      <c r="I13450" s="14"/>
      <c r="J13450" s="14"/>
      <c r="K13450" s="14"/>
      <c r="L13450" s="14"/>
      <c r="M13450" s="14"/>
      <c r="N13450" s="14"/>
      <c r="O13450" s="14"/>
      <c r="P13450" s="14"/>
    </row>
    <row r="13451" spans="9:16" x14ac:dyDescent="0.25">
      <c r="I13451" s="14"/>
      <c r="J13451" s="14"/>
      <c r="K13451" s="14"/>
      <c r="L13451" s="14"/>
      <c r="M13451" s="14"/>
      <c r="N13451" s="14"/>
      <c r="O13451" s="14"/>
      <c r="P13451" s="14"/>
    </row>
    <row r="13452" spans="9:16" x14ac:dyDescent="0.25">
      <c r="I13452" s="14"/>
      <c r="J13452" s="14"/>
      <c r="K13452" s="14"/>
      <c r="L13452" s="14"/>
      <c r="M13452" s="14"/>
      <c r="N13452" s="14"/>
      <c r="O13452" s="14"/>
      <c r="P13452" s="14"/>
    </row>
    <row r="13453" spans="9:16" x14ac:dyDescent="0.25">
      <c r="I13453" s="14"/>
      <c r="J13453" s="14"/>
      <c r="K13453" s="14"/>
      <c r="L13453" s="14"/>
      <c r="M13453" s="14"/>
      <c r="N13453" s="14"/>
      <c r="O13453" s="14"/>
      <c r="P13453" s="14"/>
    </row>
    <row r="13454" spans="9:16" x14ac:dyDescent="0.25">
      <c r="I13454" s="14"/>
      <c r="J13454" s="14"/>
      <c r="K13454" s="14"/>
      <c r="L13454" s="14"/>
      <c r="M13454" s="14"/>
      <c r="N13454" s="14"/>
      <c r="O13454" s="14"/>
      <c r="P13454" s="14"/>
    </row>
    <row r="13455" spans="9:16" x14ac:dyDescent="0.25">
      <c r="I13455" s="14"/>
      <c r="J13455" s="14"/>
      <c r="K13455" s="14"/>
      <c r="L13455" s="14"/>
      <c r="M13455" s="14"/>
      <c r="N13455" s="14"/>
      <c r="O13455" s="14"/>
      <c r="P13455" s="14"/>
    </row>
    <row r="13456" spans="9:16" x14ac:dyDescent="0.25">
      <c r="I13456" s="14"/>
      <c r="J13456" s="14"/>
      <c r="K13456" s="14"/>
      <c r="L13456" s="14"/>
      <c r="M13456" s="14"/>
      <c r="N13456" s="14"/>
      <c r="O13456" s="14"/>
      <c r="P13456" s="14"/>
    </row>
    <row r="13457" spans="9:16" x14ac:dyDescent="0.25">
      <c r="I13457" s="14"/>
      <c r="J13457" s="14"/>
      <c r="K13457" s="14"/>
      <c r="L13457" s="14"/>
      <c r="M13457" s="14"/>
      <c r="N13457" s="14"/>
      <c r="O13457" s="14"/>
      <c r="P13457" s="14"/>
    </row>
    <row r="13458" spans="9:16" x14ac:dyDescent="0.25">
      <c r="I13458" s="14"/>
      <c r="J13458" s="14"/>
      <c r="K13458" s="14"/>
      <c r="L13458" s="14"/>
      <c r="M13458" s="14"/>
      <c r="N13458" s="14"/>
      <c r="O13458" s="14"/>
      <c r="P13458" s="14"/>
    </row>
    <row r="13459" spans="9:16" x14ac:dyDescent="0.25">
      <c r="I13459" s="14"/>
      <c r="J13459" s="14"/>
      <c r="K13459" s="14"/>
      <c r="L13459" s="14"/>
      <c r="M13459" s="14"/>
      <c r="N13459" s="14"/>
      <c r="O13459" s="14"/>
      <c r="P13459" s="14"/>
    </row>
    <row r="13460" spans="9:16" x14ac:dyDescent="0.25">
      <c r="I13460" s="14"/>
      <c r="J13460" s="14"/>
      <c r="K13460" s="14"/>
      <c r="L13460" s="14"/>
      <c r="M13460" s="14"/>
      <c r="N13460" s="14"/>
      <c r="O13460" s="14"/>
      <c r="P13460" s="14"/>
    </row>
    <row r="13461" spans="9:16" x14ac:dyDescent="0.25">
      <c r="I13461" s="14"/>
      <c r="J13461" s="14"/>
      <c r="K13461" s="14"/>
      <c r="L13461" s="14"/>
      <c r="M13461" s="14"/>
      <c r="N13461" s="14"/>
      <c r="O13461" s="14"/>
      <c r="P13461" s="14"/>
    </row>
    <row r="13462" spans="9:16" x14ac:dyDescent="0.25">
      <c r="I13462" s="14"/>
      <c r="J13462" s="14"/>
      <c r="K13462" s="14"/>
      <c r="L13462" s="14"/>
      <c r="M13462" s="14"/>
      <c r="N13462" s="14"/>
      <c r="O13462" s="14"/>
      <c r="P13462" s="14"/>
    </row>
    <row r="13463" spans="9:16" x14ac:dyDescent="0.25">
      <c r="I13463" s="14"/>
      <c r="J13463" s="14"/>
      <c r="K13463" s="14"/>
      <c r="L13463" s="14"/>
      <c r="M13463" s="14"/>
      <c r="N13463" s="14"/>
      <c r="O13463" s="14"/>
      <c r="P13463" s="14"/>
    </row>
    <row r="13464" spans="9:16" x14ac:dyDescent="0.25">
      <c r="I13464" s="14"/>
      <c r="J13464" s="14"/>
      <c r="K13464" s="14"/>
      <c r="L13464" s="14"/>
      <c r="M13464" s="14"/>
      <c r="N13464" s="14"/>
      <c r="O13464" s="14"/>
      <c r="P13464" s="14"/>
    </row>
    <row r="13465" spans="9:16" x14ac:dyDescent="0.25">
      <c r="I13465" s="14"/>
      <c r="J13465" s="14"/>
      <c r="K13465" s="14"/>
      <c r="L13465" s="14"/>
      <c r="M13465" s="14"/>
      <c r="N13465" s="14"/>
      <c r="O13465" s="14"/>
      <c r="P13465" s="14"/>
    </row>
    <row r="13466" spans="9:16" x14ac:dyDescent="0.25">
      <c r="I13466" s="14"/>
      <c r="J13466" s="14"/>
      <c r="K13466" s="14"/>
      <c r="L13466" s="14"/>
      <c r="M13466" s="14"/>
      <c r="N13466" s="14"/>
      <c r="O13466" s="14"/>
      <c r="P13466" s="14"/>
    </row>
    <row r="13467" spans="9:16" x14ac:dyDescent="0.25">
      <c r="I13467" s="14"/>
      <c r="J13467" s="14"/>
      <c r="K13467" s="14"/>
      <c r="L13467" s="14"/>
      <c r="M13467" s="14"/>
      <c r="N13467" s="14"/>
      <c r="O13467" s="14"/>
      <c r="P13467" s="14"/>
    </row>
    <row r="13468" spans="9:16" x14ac:dyDescent="0.25">
      <c r="I13468" s="14"/>
      <c r="J13468" s="14"/>
      <c r="K13468" s="14"/>
      <c r="L13468" s="14"/>
      <c r="M13468" s="14"/>
      <c r="N13468" s="14"/>
      <c r="O13468" s="14"/>
      <c r="P13468" s="14"/>
    </row>
    <row r="13469" spans="9:16" x14ac:dyDescent="0.25">
      <c r="I13469" s="14"/>
      <c r="J13469" s="14"/>
      <c r="K13469" s="14"/>
      <c r="L13469" s="14"/>
      <c r="M13469" s="14"/>
      <c r="N13469" s="14"/>
      <c r="O13469" s="14"/>
      <c r="P13469" s="14"/>
    </row>
    <row r="13470" spans="9:16" x14ac:dyDescent="0.25">
      <c r="I13470" s="14"/>
      <c r="J13470" s="14"/>
      <c r="K13470" s="14"/>
      <c r="L13470" s="14"/>
      <c r="M13470" s="14"/>
      <c r="N13470" s="14"/>
      <c r="O13470" s="14"/>
      <c r="P13470" s="14"/>
    </row>
    <row r="13471" spans="9:16" x14ac:dyDescent="0.25">
      <c r="I13471" s="14"/>
      <c r="J13471" s="14"/>
      <c r="K13471" s="14"/>
      <c r="L13471" s="14"/>
      <c r="M13471" s="14"/>
      <c r="N13471" s="14"/>
      <c r="O13471" s="14"/>
      <c r="P13471" s="14"/>
    </row>
    <row r="13472" spans="9:16" x14ac:dyDescent="0.25">
      <c r="I13472" s="14"/>
      <c r="J13472" s="14"/>
      <c r="K13472" s="14"/>
      <c r="L13472" s="14"/>
      <c r="M13472" s="14"/>
      <c r="N13472" s="14"/>
      <c r="O13472" s="14"/>
      <c r="P13472" s="14"/>
    </row>
    <row r="13473" spans="9:16" x14ac:dyDescent="0.25">
      <c r="I13473" s="14"/>
      <c r="J13473" s="14"/>
      <c r="K13473" s="14"/>
      <c r="L13473" s="14"/>
      <c r="M13473" s="14"/>
      <c r="N13473" s="14"/>
      <c r="O13473" s="14"/>
      <c r="P13473" s="14"/>
    </row>
    <row r="13474" spans="9:16" x14ac:dyDescent="0.25">
      <c r="I13474" s="14"/>
      <c r="J13474" s="14"/>
      <c r="K13474" s="14"/>
      <c r="L13474" s="14"/>
      <c r="M13474" s="14"/>
      <c r="N13474" s="14"/>
      <c r="O13474" s="14"/>
      <c r="P13474" s="14"/>
    </row>
    <row r="13475" spans="9:16" x14ac:dyDescent="0.25">
      <c r="I13475" s="14"/>
      <c r="J13475" s="14"/>
      <c r="K13475" s="14"/>
      <c r="L13475" s="14"/>
      <c r="M13475" s="14"/>
      <c r="N13475" s="14"/>
      <c r="O13475" s="14"/>
      <c r="P13475" s="14"/>
    </row>
    <row r="13476" spans="9:16" x14ac:dyDescent="0.25">
      <c r="I13476" s="14"/>
      <c r="J13476" s="14"/>
      <c r="K13476" s="14"/>
      <c r="L13476" s="14"/>
      <c r="M13476" s="14"/>
      <c r="N13476" s="14"/>
      <c r="O13476" s="14"/>
      <c r="P13476" s="14"/>
    </row>
    <row r="13477" spans="9:16" x14ac:dyDescent="0.25">
      <c r="I13477" s="14"/>
      <c r="J13477" s="14"/>
      <c r="K13477" s="14"/>
      <c r="L13477" s="14"/>
      <c r="M13477" s="14"/>
      <c r="N13477" s="14"/>
      <c r="O13477" s="14"/>
      <c r="P13477" s="14"/>
    </row>
    <row r="13478" spans="9:16" x14ac:dyDescent="0.25">
      <c r="I13478" s="14"/>
      <c r="J13478" s="14"/>
      <c r="K13478" s="14"/>
      <c r="L13478" s="14"/>
      <c r="M13478" s="14"/>
      <c r="N13478" s="14"/>
      <c r="O13478" s="14"/>
      <c r="P13478" s="14"/>
    </row>
    <row r="13479" spans="9:16" x14ac:dyDescent="0.25">
      <c r="I13479" s="14"/>
      <c r="J13479" s="14"/>
      <c r="K13479" s="14"/>
      <c r="L13479" s="14"/>
      <c r="M13479" s="14"/>
      <c r="N13479" s="14"/>
      <c r="O13479" s="14"/>
      <c r="P13479" s="14"/>
    </row>
    <row r="13480" spans="9:16" x14ac:dyDescent="0.25">
      <c r="I13480" s="14"/>
      <c r="J13480" s="14"/>
      <c r="K13480" s="14"/>
      <c r="L13480" s="14"/>
      <c r="M13480" s="14"/>
      <c r="N13480" s="14"/>
      <c r="O13480" s="14"/>
      <c r="P13480" s="14"/>
    </row>
    <row r="13481" spans="9:16" x14ac:dyDescent="0.25">
      <c r="I13481" s="14"/>
      <c r="J13481" s="14"/>
      <c r="K13481" s="14"/>
      <c r="L13481" s="14"/>
      <c r="M13481" s="14"/>
      <c r="N13481" s="14"/>
      <c r="O13481" s="14"/>
      <c r="P13481" s="14"/>
    </row>
    <row r="13482" spans="9:16" x14ac:dyDescent="0.25">
      <c r="I13482" s="14"/>
      <c r="J13482" s="14"/>
      <c r="K13482" s="14"/>
      <c r="L13482" s="14"/>
      <c r="M13482" s="14"/>
      <c r="N13482" s="14"/>
      <c r="O13482" s="14"/>
      <c r="P13482" s="14"/>
    </row>
    <row r="13483" spans="9:16" x14ac:dyDescent="0.25">
      <c r="I13483" s="14"/>
      <c r="J13483" s="14"/>
      <c r="K13483" s="14"/>
      <c r="L13483" s="14"/>
      <c r="M13483" s="14"/>
      <c r="N13483" s="14"/>
      <c r="O13483" s="14"/>
      <c r="P13483" s="14"/>
    </row>
    <row r="13484" spans="9:16" x14ac:dyDescent="0.25">
      <c r="I13484" s="14"/>
      <c r="J13484" s="14"/>
      <c r="K13484" s="14"/>
      <c r="L13484" s="14"/>
      <c r="M13484" s="14"/>
      <c r="N13484" s="14"/>
      <c r="O13484" s="14"/>
      <c r="P13484" s="14"/>
    </row>
    <row r="13485" spans="9:16" x14ac:dyDescent="0.25">
      <c r="I13485" s="14"/>
      <c r="J13485" s="14"/>
      <c r="K13485" s="14"/>
      <c r="L13485" s="14"/>
      <c r="M13485" s="14"/>
      <c r="N13485" s="14"/>
      <c r="O13485" s="14"/>
      <c r="P13485" s="14"/>
    </row>
    <row r="13486" spans="9:16" x14ac:dyDescent="0.25">
      <c r="I13486" s="14"/>
      <c r="J13486" s="14"/>
      <c r="K13486" s="14"/>
      <c r="L13486" s="14"/>
      <c r="M13486" s="14"/>
      <c r="N13486" s="14"/>
      <c r="O13486" s="14"/>
      <c r="P13486" s="14"/>
    </row>
    <row r="13487" spans="9:16" x14ac:dyDescent="0.25">
      <c r="I13487" s="14"/>
      <c r="J13487" s="14"/>
      <c r="K13487" s="14"/>
      <c r="L13487" s="14"/>
      <c r="M13487" s="14"/>
      <c r="N13487" s="14"/>
      <c r="O13487" s="14"/>
      <c r="P13487" s="14"/>
    </row>
    <row r="13488" spans="9:16" x14ac:dyDescent="0.25">
      <c r="I13488" s="14"/>
      <c r="J13488" s="14"/>
      <c r="K13488" s="14"/>
      <c r="L13488" s="14"/>
      <c r="M13488" s="14"/>
      <c r="N13488" s="14"/>
      <c r="O13488" s="14"/>
      <c r="P13488" s="14"/>
    </row>
    <row r="13489" spans="9:16" x14ac:dyDescent="0.25">
      <c r="I13489" s="14"/>
      <c r="J13489" s="14"/>
      <c r="K13489" s="14"/>
      <c r="L13489" s="14"/>
      <c r="M13489" s="14"/>
      <c r="N13489" s="14"/>
      <c r="O13489" s="14"/>
      <c r="P13489" s="14"/>
    </row>
    <row r="13490" spans="9:16" x14ac:dyDescent="0.25">
      <c r="I13490" s="14"/>
      <c r="J13490" s="14"/>
      <c r="K13490" s="14"/>
      <c r="L13490" s="14"/>
      <c r="M13490" s="14"/>
      <c r="N13490" s="14"/>
      <c r="O13490" s="14"/>
      <c r="P13490" s="14"/>
    </row>
    <row r="13491" spans="9:16" x14ac:dyDescent="0.25">
      <c r="I13491" s="14"/>
      <c r="J13491" s="14"/>
      <c r="K13491" s="14"/>
      <c r="L13491" s="14"/>
      <c r="M13491" s="14"/>
      <c r="N13491" s="14"/>
      <c r="O13491" s="14"/>
      <c r="P13491" s="14"/>
    </row>
    <row r="13492" spans="9:16" x14ac:dyDescent="0.25">
      <c r="I13492" s="14"/>
      <c r="J13492" s="14"/>
      <c r="K13492" s="14"/>
      <c r="L13492" s="14"/>
      <c r="M13492" s="14"/>
      <c r="N13492" s="14"/>
      <c r="O13492" s="14"/>
      <c r="P13492" s="14"/>
    </row>
    <row r="13493" spans="9:16" x14ac:dyDescent="0.25">
      <c r="I13493" s="14"/>
      <c r="J13493" s="14"/>
      <c r="K13493" s="14"/>
      <c r="L13493" s="14"/>
      <c r="M13493" s="14"/>
      <c r="N13493" s="14"/>
      <c r="O13493" s="14"/>
      <c r="P13493" s="14"/>
    </row>
    <row r="13494" spans="9:16" x14ac:dyDescent="0.25">
      <c r="I13494" s="14"/>
      <c r="J13494" s="14"/>
      <c r="K13494" s="14"/>
      <c r="L13494" s="14"/>
      <c r="M13494" s="14"/>
      <c r="N13494" s="14"/>
      <c r="O13494" s="14"/>
      <c r="P13494" s="14"/>
    </row>
    <row r="13495" spans="9:16" x14ac:dyDescent="0.25">
      <c r="I13495" s="14"/>
      <c r="J13495" s="14"/>
      <c r="K13495" s="14"/>
      <c r="L13495" s="14"/>
      <c r="M13495" s="14"/>
      <c r="N13495" s="14"/>
      <c r="O13495" s="14"/>
      <c r="P13495" s="14"/>
    </row>
    <row r="13496" spans="9:16" x14ac:dyDescent="0.25">
      <c r="I13496" s="14"/>
      <c r="J13496" s="14"/>
      <c r="K13496" s="14"/>
      <c r="L13496" s="14"/>
      <c r="M13496" s="14"/>
      <c r="N13496" s="14"/>
      <c r="O13496" s="14"/>
      <c r="P13496" s="14"/>
    </row>
    <row r="13497" spans="9:16" x14ac:dyDescent="0.25">
      <c r="I13497" s="14"/>
      <c r="J13497" s="14"/>
      <c r="K13497" s="14"/>
      <c r="L13497" s="14"/>
      <c r="M13497" s="14"/>
      <c r="N13497" s="14"/>
      <c r="O13497" s="14"/>
      <c r="P13497" s="14"/>
    </row>
    <row r="13498" spans="9:16" x14ac:dyDescent="0.25">
      <c r="I13498" s="14"/>
      <c r="J13498" s="14"/>
      <c r="K13498" s="14"/>
      <c r="L13498" s="14"/>
      <c r="M13498" s="14"/>
      <c r="N13498" s="14"/>
      <c r="O13498" s="14"/>
      <c r="P13498" s="14"/>
    </row>
    <row r="13499" spans="9:16" x14ac:dyDescent="0.25">
      <c r="I13499" s="14"/>
      <c r="J13499" s="14"/>
      <c r="K13499" s="14"/>
      <c r="L13499" s="14"/>
      <c r="M13499" s="14"/>
      <c r="N13499" s="14"/>
      <c r="O13499" s="14"/>
      <c r="P13499" s="14"/>
    </row>
    <row r="13500" spans="9:16" x14ac:dyDescent="0.25">
      <c r="I13500" s="14"/>
      <c r="J13500" s="14"/>
      <c r="K13500" s="14"/>
      <c r="L13500" s="14"/>
      <c r="M13500" s="14"/>
      <c r="N13500" s="14"/>
      <c r="O13500" s="14"/>
      <c r="P13500" s="14"/>
    </row>
    <row r="13501" spans="9:16" x14ac:dyDescent="0.25">
      <c r="I13501" s="14"/>
      <c r="J13501" s="14"/>
      <c r="K13501" s="14"/>
      <c r="L13501" s="14"/>
      <c r="M13501" s="14"/>
      <c r="N13501" s="14"/>
      <c r="O13501" s="14"/>
      <c r="P13501" s="14"/>
    </row>
    <row r="13502" spans="9:16" x14ac:dyDescent="0.25">
      <c r="I13502" s="14"/>
      <c r="J13502" s="14"/>
      <c r="K13502" s="14"/>
      <c r="L13502" s="14"/>
      <c r="M13502" s="14"/>
      <c r="N13502" s="14"/>
      <c r="O13502" s="14"/>
      <c r="P13502" s="14"/>
    </row>
    <row r="13503" spans="9:16" x14ac:dyDescent="0.25">
      <c r="I13503" s="14"/>
      <c r="J13503" s="14"/>
      <c r="K13503" s="14"/>
      <c r="L13503" s="14"/>
      <c r="M13503" s="14"/>
      <c r="N13503" s="14"/>
      <c r="O13503" s="14"/>
      <c r="P13503" s="14"/>
    </row>
    <row r="13504" spans="9:16" x14ac:dyDescent="0.25">
      <c r="I13504" s="14"/>
      <c r="J13504" s="14"/>
      <c r="K13504" s="14"/>
      <c r="L13504" s="14"/>
      <c r="M13504" s="14"/>
      <c r="N13504" s="14"/>
      <c r="O13504" s="14"/>
      <c r="P13504" s="14"/>
    </row>
    <row r="13505" spans="9:16" x14ac:dyDescent="0.25">
      <c r="I13505" s="14"/>
      <c r="J13505" s="14"/>
      <c r="K13505" s="14"/>
      <c r="L13505" s="14"/>
      <c r="M13505" s="14"/>
      <c r="N13505" s="14"/>
      <c r="O13505" s="14"/>
      <c r="P13505" s="14"/>
    </row>
    <row r="13506" spans="9:16" x14ac:dyDescent="0.25">
      <c r="I13506" s="14"/>
      <c r="J13506" s="14"/>
      <c r="K13506" s="14"/>
      <c r="L13506" s="14"/>
      <c r="M13506" s="14"/>
      <c r="N13506" s="14"/>
      <c r="O13506" s="14"/>
      <c r="P13506" s="14"/>
    </row>
    <row r="13507" spans="9:16" x14ac:dyDescent="0.25">
      <c r="I13507" s="14"/>
      <c r="J13507" s="14"/>
      <c r="K13507" s="14"/>
      <c r="L13507" s="14"/>
      <c r="M13507" s="14"/>
      <c r="N13507" s="14"/>
      <c r="O13507" s="14"/>
      <c r="P13507" s="14"/>
    </row>
    <row r="13508" spans="9:16" x14ac:dyDescent="0.25">
      <c r="I13508" s="14"/>
      <c r="J13508" s="14"/>
      <c r="K13508" s="14"/>
      <c r="L13508" s="14"/>
      <c r="M13508" s="14"/>
      <c r="N13508" s="14"/>
      <c r="O13508" s="14"/>
      <c r="P13508" s="14"/>
    </row>
    <row r="13509" spans="9:16" x14ac:dyDescent="0.25">
      <c r="I13509" s="14"/>
      <c r="J13509" s="14"/>
      <c r="K13509" s="14"/>
      <c r="L13509" s="14"/>
      <c r="M13509" s="14"/>
      <c r="N13509" s="14"/>
      <c r="O13509" s="14"/>
      <c r="P13509" s="14"/>
    </row>
    <row r="13510" spans="9:16" x14ac:dyDescent="0.25">
      <c r="I13510" s="14"/>
      <c r="J13510" s="14"/>
      <c r="K13510" s="14"/>
      <c r="L13510" s="14"/>
      <c r="M13510" s="14"/>
      <c r="N13510" s="14"/>
      <c r="O13510" s="14"/>
      <c r="P13510" s="14"/>
    </row>
    <row r="13511" spans="9:16" x14ac:dyDescent="0.25">
      <c r="I13511" s="14"/>
      <c r="J13511" s="14"/>
      <c r="K13511" s="14"/>
      <c r="L13511" s="14"/>
      <c r="M13511" s="14"/>
      <c r="N13511" s="14"/>
      <c r="O13511" s="14"/>
      <c r="P13511" s="14"/>
    </row>
    <row r="13512" spans="9:16" x14ac:dyDescent="0.25">
      <c r="I13512" s="14"/>
      <c r="J13512" s="14"/>
      <c r="K13512" s="14"/>
      <c r="L13512" s="14"/>
      <c r="M13512" s="14"/>
      <c r="N13512" s="14"/>
      <c r="O13512" s="14"/>
      <c r="P13512" s="14"/>
    </row>
    <row r="13513" spans="9:16" x14ac:dyDescent="0.25">
      <c r="I13513" s="14"/>
      <c r="J13513" s="14"/>
      <c r="K13513" s="14"/>
      <c r="L13513" s="14"/>
      <c r="M13513" s="14"/>
      <c r="N13513" s="14"/>
      <c r="O13513" s="14"/>
      <c r="P13513" s="14"/>
    </row>
    <row r="13514" spans="9:16" x14ac:dyDescent="0.25">
      <c r="I13514" s="14"/>
      <c r="J13514" s="14"/>
      <c r="K13514" s="14"/>
      <c r="L13514" s="14"/>
      <c r="M13514" s="14"/>
      <c r="N13514" s="14"/>
      <c r="O13514" s="14"/>
      <c r="P13514" s="14"/>
    </row>
    <row r="13515" spans="9:16" x14ac:dyDescent="0.25">
      <c r="I13515" s="14"/>
      <c r="J13515" s="14"/>
      <c r="K13515" s="14"/>
      <c r="L13515" s="14"/>
      <c r="M13515" s="14"/>
      <c r="N13515" s="14"/>
      <c r="O13515" s="14"/>
      <c r="P13515" s="14"/>
    </row>
    <row r="13516" spans="9:16" x14ac:dyDescent="0.25">
      <c r="I13516" s="14"/>
      <c r="J13516" s="14"/>
      <c r="K13516" s="14"/>
      <c r="L13516" s="14"/>
      <c r="M13516" s="14"/>
      <c r="N13516" s="14"/>
      <c r="O13516" s="14"/>
      <c r="P13516" s="14"/>
    </row>
    <row r="13517" spans="9:16" x14ac:dyDescent="0.25">
      <c r="I13517" s="14"/>
      <c r="J13517" s="14"/>
      <c r="K13517" s="14"/>
      <c r="L13517" s="14"/>
      <c r="M13517" s="14"/>
      <c r="N13517" s="14"/>
      <c r="O13517" s="14"/>
      <c r="P13517" s="14"/>
    </row>
    <row r="13518" spans="9:16" x14ac:dyDescent="0.25">
      <c r="I13518" s="14"/>
      <c r="J13518" s="14"/>
      <c r="K13518" s="14"/>
      <c r="L13518" s="14"/>
      <c r="M13518" s="14"/>
      <c r="N13518" s="14"/>
      <c r="O13518" s="14"/>
      <c r="P13518" s="14"/>
    </row>
    <row r="13519" spans="9:16" x14ac:dyDescent="0.25">
      <c r="I13519" s="14"/>
      <c r="J13519" s="14"/>
      <c r="K13519" s="14"/>
      <c r="L13519" s="14"/>
      <c r="M13519" s="14"/>
      <c r="N13519" s="14"/>
      <c r="O13519" s="14"/>
      <c r="P13519" s="14"/>
    </row>
    <row r="13520" spans="9:16" x14ac:dyDescent="0.25">
      <c r="I13520" s="14"/>
      <c r="J13520" s="14"/>
      <c r="K13520" s="14"/>
      <c r="L13520" s="14"/>
      <c r="M13520" s="14"/>
      <c r="N13520" s="14"/>
      <c r="O13520" s="14"/>
      <c r="P13520" s="14"/>
    </row>
    <row r="13521" spans="9:16" x14ac:dyDescent="0.25">
      <c r="I13521" s="14"/>
      <c r="J13521" s="14"/>
      <c r="K13521" s="14"/>
      <c r="L13521" s="14"/>
      <c r="M13521" s="14"/>
      <c r="N13521" s="14"/>
      <c r="O13521" s="14"/>
      <c r="P13521" s="14"/>
    </row>
    <row r="13522" spans="9:16" x14ac:dyDescent="0.25">
      <c r="I13522" s="14"/>
      <c r="J13522" s="14"/>
      <c r="K13522" s="14"/>
      <c r="L13522" s="14"/>
      <c r="M13522" s="14"/>
      <c r="N13522" s="14"/>
      <c r="O13522" s="14"/>
      <c r="P13522" s="14"/>
    </row>
    <row r="13523" spans="9:16" x14ac:dyDescent="0.25">
      <c r="I13523" s="14"/>
      <c r="J13523" s="14"/>
      <c r="K13523" s="14"/>
      <c r="L13523" s="14"/>
      <c r="M13523" s="14"/>
      <c r="N13523" s="14"/>
      <c r="O13523" s="14"/>
      <c r="P13523" s="14"/>
    </row>
    <row r="13524" spans="9:16" x14ac:dyDescent="0.25">
      <c r="I13524" s="14"/>
      <c r="J13524" s="14"/>
      <c r="K13524" s="14"/>
      <c r="L13524" s="14"/>
      <c r="M13524" s="14"/>
      <c r="N13524" s="14"/>
      <c r="O13524" s="14"/>
      <c r="P13524" s="14"/>
    </row>
    <row r="13525" spans="9:16" x14ac:dyDescent="0.25">
      <c r="I13525" s="14"/>
      <c r="J13525" s="14"/>
      <c r="K13525" s="14"/>
      <c r="L13525" s="14"/>
      <c r="M13525" s="14"/>
      <c r="N13525" s="14"/>
      <c r="O13525" s="14"/>
      <c r="P13525" s="14"/>
    </row>
    <row r="13526" spans="9:16" x14ac:dyDescent="0.25">
      <c r="I13526" s="14"/>
      <c r="J13526" s="14"/>
      <c r="K13526" s="14"/>
      <c r="L13526" s="14"/>
      <c r="M13526" s="14"/>
      <c r="N13526" s="14"/>
      <c r="O13526" s="14"/>
      <c r="P13526" s="14"/>
    </row>
    <row r="13527" spans="9:16" x14ac:dyDescent="0.25">
      <c r="I13527" s="14"/>
      <c r="J13527" s="14"/>
      <c r="K13527" s="14"/>
      <c r="L13527" s="14"/>
      <c r="M13527" s="14"/>
      <c r="N13527" s="14"/>
      <c r="O13527" s="14"/>
      <c r="P13527" s="14"/>
    </row>
    <row r="13528" spans="9:16" x14ac:dyDescent="0.25">
      <c r="I13528" s="14"/>
      <c r="J13528" s="14"/>
      <c r="K13528" s="14"/>
      <c r="L13528" s="14"/>
      <c r="M13528" s="14"/>
      <c r="N13528" s="14"/>
      <c r="O13528" s="14"/>
      <c r="P13528" s="14"/>
    </row>
    <row r="13529" spans="9:16" x14ac:dyDescent="0.25">
      <c r="I13529" s="14"/>
      <c r="J13529" s="14"/>
      <c r="K13529" s="14"/>
      <c r="L13529" s="14"/>
      <c r="M13529" s="14"/>
      <c r="N13529" s="14"/>
      <c r="O13529" s="14"/>
      <c r="P13529" s="14"/>
    </row>
    <row r="13530" spans="9:16" x14ac:dyDescent="0.25">
      <c r="I13530" s="14"/>
      <c r="J13530" s="14"/>
      <c r="K13530" s="14"/>
      <c r="L13530" s="14"/>
      <c r="M13530" s="14"/>
      <c r="N13530" s="14"/>
      <c r="O13530" s="14"/>
      <c r="P13530" s="14"/>
    </row>
    <row r="13531" spans="9:16" x14ac:dyDescent="0.25">
      <c r="I13531" s="14"/>
      <c r="J13531" s="14"/>
      <c r="K13531" s="14"/>
      <c r="L13531" s="14"/>
      <c r="M13531" s="14"/>
      <c r="N13531" s="14"/>
      <c r="O13531" s="14"/>
      <c r="P13531" s="14"/>
    </row>
    <row r="13532" spans="9:16" x14ac:dyDescent="0.25">
      <c r="I13532" s="14"/>
      <c r="J13532" s="14"/>
      <c r="K13532" s="14"/>
      <c r="L13532" s="14"/>
      <c r="M13532" s="14"/>
      <c r="N13532" s="14"/>
      <c r="O13532" s="14"/>
      <c r="P13532" s="14"/>
    </row>
    <row r="13533" spans="9:16" x14ac:dyDescent="0.25">
      <c r="I13533" s="14"/>
      <c r="J13533" s="14"/>
      <c r="K13533" s="14"/>
      <c r="L13533" s="14"/>
      <c r="M13533" s="14"/>
      <c r="N13533" s="14"/>
      <c r="O13533" s="14"/>
      <c r="P13533" s="14"/>
    </row>
    <row r="13534" spans="9:16" x14ac:dyDescent="0.25">
      <c r="I13534" s="14"/>
      <c r="J13534" s="14"/>
      <c r="K13534" s="14"/>
      <c r="L13534" s="14"/>
      <c r="M13534" s="14"/>
      <c r="N13534" s="14"/>
      <c r="O13534" s="14"/>
      <c r="P13534" s="14"/>
    </row>
    <row r="13535" spans="9:16" x14ac:dyDescent="0.25">
      <c r="I13535" s="14"/>
      <c r="J13535" s="14"/>
      <c r="K13535" s="14"/>
      <c r="L13535" s="14"/>
      <c r="M13535" s="14"/>
      <c r="N13535" s="14"/>
      <c r="O13535" s="14"/>
      <c r="P13535" s="14"/>
    </row>
    <row r="13536" spans="9:16" x14ac:dyDescent="0.25">
      <c r="I13536" s="14"/>
      <c r="J13536" s="14"/>
      <c r="K13536" s="14"/>
      <c r="L13536" s="14"/>
      <c r="M13536" s="14"/>
      <c r="N13536" s="14"/>
      <c r="O13536" s="14"/>
      <c r="P13536" s="14"/>
    </row>
    <row r="13537" spans="9:16" x14ac:dyDescent="0.25">
      <c r="I13537" s="14"/>
      <c r="J13537" s="14"/>
      <c r="K13537" s="14"/>
      <c r="L13537" s="14"/>
      <c r="M13537" s="14"/>
      <c r="N13537" s="14"/>
      <c r="O13537" s="14"/>
      <c r="P13537" s="14"/>
    </row>
    <row r="13538" spans="9:16" x14ac:dyDescent="0.25">
      <c r="I13538" s="14"/>
      <c r="J13538" s="14"/>
      <c r="K13538" s="14"/>
      <c r="L13538" s="14"/>
      <c r="M13538" s="14"/>
      <c r="N13538" s="14"/>
      <c r="O13538" s="14"/>
      <c r="P13538" s="14"/>
    </row>
    <row r="13539" spans="9:16" x14ac:dyDescent="0.25">
      <c r="I13539" s="14"/>
      <c r="J13539" s="14"/>
      <c r="K13539" s="14"/>
      <c r="L13539" s="14"/>
      <c r="M13539" s="14"/>
      <c r="N13539" s="14"/>
      <c r="O13539" s="14"/>
      <c r="P13539" s="14"/>
    </row>
    <row r="13540" spans="9:16" x14ac:dyDescent="0.25">
      <c r="I13540" s="14"/>
      <c r="J13540" s="14"/>
      <c r="K13540" s="14"/>
      <c r="L13540" s="14"/>
      <c r="M13540" s="14"/>
      <c r="N13540" s="14"/>
      <c r="O13540" s="14"/>
      <c r="P13540" s="14"/>
    </row>
    <row r="13541" spans="9:16" x14ac:dyDescent="0.25">
      <c r="I13541" s="14"/>
      <c r="J13541" s="14"/>
      <c r="K13541" s="14"/>
      <c r="L13541" s="14"/>
      <c r="M13541" s="14"/>
      <c r="N13541" s="14"/>
      <c r="O13541" s="14"/>
      <c r="P13541" s="14"/>
    </row>
    <row r="13542" spans="9:16" x14ac:dyDescent="0.25">
      <c r="I13542" s="14"/>
      <c r="J13542" s="14"/>
      <c r="K13542" s="14"/>
      <c r="L13542" s="14"/>
      <c r="M13542" s="14"/>
      <c r="N13542" s="14"/>
      <c r="O13542" s="14"/>
      <c r="P13542" s="14"/>
    </row>
    <row r="13543" spans="9:16" x14ac:dyDescent="0.25">
      <c r="I13543" s="14"/>
      <c r="J13543" s="14"/>
      <c r="K13543" s="14"/>
      <c r="L13543" s="14"/>
      <c r="M13543" s="14"/>
      <c r="N13543" s="14"/>
      <c r="O13543" s="14"/>
      <c r="P13543" s="14"/>
    </row>
    <row r="13544" spans="9:16" x14ac:dyDescent="0.25">
      <c r="I13544" s="14"/>
      <c r="J13544" s="14"/>
      <c r="K13544" s="14"/>
      <c r="L13544" s="14"/>
      <c r="M13544" s="14"/>
      <c r="N13544" s="14"/>
      <c r="O13544" s="14"/>
      <c r="P13544" s="14"/>
    </row>
    <row r="13545" spans="9:16" x14ac:dyDescent="0.25">
      <c r="I13545" s="14"/>
      <c r="J13545" s="14"/>
      <c r="K13545" s="14"/>
      <c r="L13545" s="14"/>
      <c r="M13545" s="14"/>
      <c r="N13545" s="14"/>
      <c r="O13545" s="14"/>
      <c r="P13545" s="14"/>
    </row>
    <row r="13546" spans="9:16" x14ac:dyDescent="0.25">
      <c r="I13546" s="14"/>
      <c r="J13546" s="14"/>
      <c r="K13546" s="14"/>
      <c r="L13546" s="14"/>
      <c r="M13546" s="14"/>
      <c r="N13546" s="14"/>
      <c r="O13546" s="14"/>
      <c r="P13546" s="14"/>
    </row>
    <row r="13547" spans="9:16" x14ac:dyDescent="0.25">
      <c r="I13547" s="14"/>
      <c r="J13547" s="14"/>
      <c r="K13547" s="14"/>
      <c r="L13547" s="14"/>
      <c r="M13547" s="14"/>
      <c r="N13547" s="14"/>
      <c r="O13547" s="14"/>
      <c r="P13547" s="14"/>
    </row>
    <row r="13548" spans="9:16" x14ac:dyDescent="0.25">
      <c r="I13548" s="14"/>
      <c r="J13548" s="14"/>
      <c r="K13548" s="14"/>
      <c r="L13548" s="14"/>
      <c r="M13548" s="14"/>
      <c r="N13548" s="14"/>
      <c r="O13548" s="14"/>
      <c r="P13548" s="14"/>
    </row>
    <row r="13549" spans="9:16" x14ac:dyDescent="0.25">
      <c r="I13549" s="14"/>
      <c r="J13549" s="14"/>
      <c r="K13549" s="14"/>
      <c r="L13549" s="14"/>
      <c r="M13549" s="14"/>
      <c r="N13549" s="14"/>
      <c r="O13549" s="14"/>
      <c r="P13549" s="14"/>
    </row>
    <row r="13550" spans="9:16" x14ac:dyDescent="0.25">
      <c r="I13550" s="14"/>
      <c r="J13550" s="14"/>
      <c r="K13550" s="14"/>
      <c r="L13550" s="14"/>
      <c r="M13550" s="14"/>
      <c r="N13550" s="14"/>
      <c r="O13550" s="14"/>
      <c r="P13550" s="14"/>
    </row>
    <row r="13551" spans="9:16" x14ac:dyDescent="0.25">
      <c r="I13551" s="14"/>
      <c r="J13551" s="14"/>
      <c r="K13551" s="14"/>
      <c r="L13551" s="14"/>
      <c r="M13551" s="14"/>
      <c r="N13551" s="14"/>
      <c r="O13551" s="14"/>
      <c r="P13551" s="14"/>
    </row>
    <row r="13552" spans="9:16" x14ac:dyDescent="0.25">
      <c r="I13552" s="14"/>
      <c r="J13552" s="14"/>
      <c r="K13552" s="14"/>
      <c r="L13552" s="14"/>
      <c r="M13552" s="14"/>
      <c r="N13552" s="14"/>
      <c r="O13552" s="14"/>
      <c r="P13552" s="14"/>
    </row>
    <row r="13553" spans="9:16" x14ac:dyDescent="0.25">
      <c r="I13553" s="14"/>
      <c r="J13553" s="14"/>
      <c r="K13553" s="14"/>
      <c r="L13553" s="14"/>
      <c r="M13553" s="14"/>
      <c r="N13553" s="14"/>
      <c r="O13553" s="14"/>
      <c r="P13553" s="14"/>
    </row>
    <row r="13554" spans="9:16" x14ac:dyDescent="0.25">
      <c r="I13554" s="14"/>
      <c r="J13554" s="14"/>
      <c r="K13554" s="14"/>
      <c r="L13554" s="14"/>
      <c r="M13554" s="14"/>
      <c r="N13554" s="14"/>
      <c r="O13554" s="14"/>
      <c r="P13554" s="14"/>
    </row>
    <row r="13555" spans="9:16" x14ac:dyDescent="0.25">
      <c r="I13555" s="14"/>
      <c r="J13555" s="14"/>
      <c r="K13555" s="14"/>
      <c r="L13555" s="14"/>
      <c r="M13555" s="14"/>
      <c r="N13555" s="14"/>
      <c r="O13555" s="14"/>
      <c r="P13555" s="14"/>
    </row>
    <row r="13556" spans="9:16" x14ac:dyDescent="0.25">
      <c r="I13556" s="14"/>
      <c r="J13556" s="14"/>
      <c r="K13556" s="14"/>
      <c r="L13556" s="14"/>
      <c r="M13556" s="14"/>
      <c r="N13556" s="14"/>
      <c r="O13556" s="14"/>
      <c r="P13556" s="14"/>
    </row>
    <row r="13557" spans="9:16" x14ac:dyDescent="0.25">
      <c r="I13557" s="14"/>
      <c r="J13557" s="14"/>
      <c r="K13557" s="14"/>
      <c r="L13557" s="14"/>
      <c r="M13557" s="14"/>
      <c r="N13557" s="14"/>
      <c r="O13557" s="14"/>
      <c r="P13557" s="14"/>
    </row>
    <row r="13558" spans="9:16" x14ac:dyDescent="0.25">
      <c r="I13558" s="14"/>
      <c r="J13558" s="14"/>
      <c r="K13558" s="14"/>
      <c r="L13558" s="14"/>
      <c r="M13558" s="14"/>
      <c r="N13558" s="14"/>
      <c r="O13558" s="14"/>
      <c r="P13558" s="14"/>
    </row>
    <row r="13559" spans="9:16" x14ac:dyDescent="0.25">
      <c r="I13559" s="14"/>
      <c r="J13559" s="14"/>
      <c r="K13559" s="14"/>
      <c r="L13559" s="14"/>
      <c r="M13559" s="14"/>
      <c r="N13559" s="14"/>
      <c r="O13559" s="14"/>
      <c r="P13559" s="14"/>
    </row>
    <row r="13560" spans="9:16" x14ac:dyDescent="0.25">
      <c r="I13560" s="14"/>
      <c r="J13560" s="14"/>
      <c r="K13560" s="14"/>
      <c r="L13560" s="14"/>
      <c r="M13560" s="14"/>
      <c r="N13560" s="14"/>
      <c r="O13560" s="14"/>
      <c r="P13560" s="14"/>
    </row>
    <row r="13561" spans="9:16" x14ac:dyDescent="0.25">
      <c r="I13561" s="14"/>
      <c r="J13561" s="14"/>
      <c r="K13561" s="14"/>
      <c r="L13561" s="14"/>
      <c r="M13561" s="14"/>
      <c r="N13561" s="14"/>
      <c r="O13561" s="14"/>
      <c r="P13561" s="14"/>
    </row>
    <row r="13562" spans="9:16" x14ac:dyDescent="0.25">
      <c r="I13562" s="14"/>
      <c r="J13562" s="14"/>
      <c r="K13562" s="14"/>
      <c r="L13562" s="14"/>
      <c r="M13562" s="14"/>
      <c r="N13562" s="14"/>
      <c r="O13562" s="14"/>
      <c r="P13562" s="14"/>
    </row>
    <row r="13563" spans="9:16" x14ac:dyDescent="0.25">
      <c r="I13563" s="14"/>
      <c r="J13563" s="14"/>
      <c r="K13563" s="14"/>
      <c r="L13563" s="14"/>
      <c r="M13563" s="14"/>
      <c r="N13563" s="14"/>
      <c r="O13563" s="14"/>
      <c r="P13563" s="14"/>
    </row>
    <row r="13564" spans="9:16" x14ac:dyDescent="0.25">
      <c r="I13564" s="14"/>
      <c r="J13564" s="14"/>
      <c r="K13564" s="14"/>
      <c r="L13564" s="14"/>
      <c r="M13564" s="14"/>
      <c r="N13564" s="14"/>
      <c r="O13564" s="14"/>
      <c r="P13564" s="14"/>
    </row>
    <row r="13565" spans="9:16" x14ac:dyDescent="0.25">
      <c r="I13565" s="14"/>
      <c r="J13565" s="14"/>
      <c r="K13565" s="14"/>
      <c r="L13565" s="14"/>
      <c r="M13565" s="14"/>
      <c r="N13565" s="14"/>
      <c r="O13565" s="14"/>
      <c r="P13565" s="14"/>
    </row>
    <row r="13566" spans="9:16" x14ac:dyDescent="0.25">
      <c r="I13566" s="14"/>
      <c r="J13566" s="14"/>
      <c r="K13566" s="14"/>
      <c r="L13566" s="14"/>
      <c r="M13566" s="14"/>
      <c r="N13566" s="14"/>
      <c r="O13566" s="14"/>
      <c r="P13566" s="14"/>
    </row>
    <row r="13567" spans="9:16" x14ac:dyDescent="0.25">
      <c r="I13567" s="14"/>
      <c r="J13567" s="14"/>
      <c r="K13567" s="14"/>
      <c r="L13567" s="14"/>
      <c r="M13567" s="14"/>
      <c r="N13567" s="14"/>
      <c r="O13567" s="14"/>
      <c r="P13567" s="14"/>
    </row>
    <row r="13568" spans="9:16" x14ac:dyDescent="0.25">
      <c r="I13568" s="14"/>
      <c r="J13568" s="14"/>
      <c r="K13568" s="14"/>
      <c r="L13568" s="14"/>
      <c r="M13568" s="14"/>
      <c r="N13568" s="14"/>
      <c r="O13568" s="14"/>
      <c r="P13568" s="14"/>
    </row>
    <row r="13569" spans="9:16" x14ac:dyDescent="0.25">
      <c r="I13569" s="14"/>
      <c r="J13569" s="14"/>
      <c r="K13569" s="14"/>
      <c r="L13569" s="14"/>
      <c r="M13569" s="14"/>
      <c r="N13569" s="14"/>
      <c r="O13569" s="14"/>
      <c r="P13569" s="14"/>
    </row>
    <row r="13570" spans="9:16" x14ac:dyDescent="0.25">
      <c r="I13570" s="14"/>
      <c r="J13570" s="14"/>
      <c r="K13570" s="14"/>
      <c r="L13570" s="14"/>
      <c r="M13570" s="14"/>
      <c r="N13570" s="14"/>
      <c r="O13570" s="14"/>
      <c r="P13570" s="14"/>
    </row>
    <row r="13571" spans="9:16" x14ac:dyDescent="0.25">
      <c r="I13571" s="14"/>
      <c r="J13571" s="14"/>
      <c r="K13571" s="14"/>
      <c r="L13571" s="14"/>
      <c r="M13571" s="14"/>
      <c r="N13571" s="14"/>
      <c r="O13571" s="14"/>
      <c r="P13571" s="14"/>
    </row>
    <row r="13572" spans="9:16" x14ac:dyDescent="0.25">
      <c r="I13572" s="14"/>
      <c r="J13572" s="14"/>
      <c r="K13572" s="14"/>
      <c r="L13572" s="14"/>
      <c r="M13572" s="14"/>
      <c r="N13572" s="14"/>
      <c r="O13572" s="14"/>
      <c r="P13572" s="14"/>
    </row>
    <row r="13573" spans="9:16" x14ac:dyDescent="0.25">
      <c r="I13573" s="14"/>
      <c r="J13573" s="14"/>
      <c r="K13573" s="14"/>
      <c r="L13573" s="14"/>
      <c r="M13573" s="14"/>
      <c r="N13573" s="14"/>
      <c r="O13573" s="14"/>
      <c r="P13573" s="14"/>
    </row>
    <row r="13574" spans="9:16" x14ac:dyDescent="0.25">
      <c r="I13574" s="14"/>
      <c r="J13574" s="14"/>
      <c r="K13574" s="14"/>
      <c r="L13574" s="14"/>
      <c r="M13574" s="14"/>
      <c r="N13574" s="14"/>
      <c r="O13574" s="14"/>
      <c r="P13574" s="14"/>
    </row>
    <row r="13575" spans="9:16" x14ac:dyDescent="0.25">
      <c r="I13575" s="14"/>
      <c r="J13575" s="14"/>
      <c r="K13575" s="14"/>
      <c r="L13575" s="14"/>
      <c r="M13575" s="14"/>
      <c r="N13575" s="14"/>
      <c r="O13575" s="14"/>
      <c r="P13575" s="14"/>
    </row>
    <row r="13576" spans="9:16" x14ac:dyDescent="0.25">
      <c r="I13576" s="14"/>
      <c r="J13576" s="14"/>
      <c r="K13576" s="14"/>
      <c r="L13576" s="14"/>
      <c r="M13576" s="14"/>
      <c r="N13576" s="14"/>
      <c r="O13576" s="14"/>
      <c r="P13576" s="14"/>
    </row>
    <row r="13577" spans="9:16" x14ac:dyDescent="0.25">
      <c r="I13577" s="14"/>
      <c r="J13577" s="14"/>
      <c r="K13577" s="14"/>
      <c r="L13577" s="14"/>
      <c r="M13577" s="14"/>
      <c r="N13577" s="14"/>
      <c r="O13577" s="14"/>
      <c r="P13577" s="14"/>
    </row>
    <row r="13578" spans="9:16" x14ac:dyDescent="0.25">
      <c r="I13578" s="14"/>
      <c r="J13578" s="14"/>
      <c r="K13578" s="14"/>
      <c r="L13578" s="14"/>
      <c r="M13578" s="14"/>
      <c r="N13578" s="14"/>
      <c r="O13578" s="14"/>
      <c r="P13578" s="14"/>
    </row>
    <row r="13579" spans="9:16" x14ac:dyDescent="0.25">
      <c r="I13579" s="14"/>
      <c r="J13579" s="14"/>
      <c r="K13579" s="14"/>
      <c r="L13579" s="14"/>
      <c r="M13579" s="14"/>
      <c r="N13579" s="14"/>
      <c r="O13579" s="14"/>
      <c r="P13579" s="14"/>
    </row>
    <row r="13580" spans="9:16" x14ac:dyDescent="0.25">
      <c r="I13580" s="14"/>
      <c r="J13580" s="14"/>
      <c r="K13580" s="14"/>
      <c r="L13580" s="14"/>
      <c r="M13580" s="14"/>
      <c r="N13580" s="14"/>
      <c r="O13580" s="14"/>
      <c r="P13580" s="14"/>
    </row>
    <row r="13581" spans="9:16" x14ac:dyDescent="0.25">
      <c r="I13581" s="14"/>
      <c r="J13581" s="14"/>
      <c r="K13581" s="14"/>
      <c r="L13581" s="14"/>
      <c r="M13581" s="14"/>
      <c r="N13581" s="14"/>
      <c r="O13581" s="14"/>
      <c r="P13581" s="14"/>
    </row>
    <row r="13582" spans="9:16" x14ac:dyDescent="0.25">
      <c r="I13582" s="14"/>
      <c r="J13582" s="14"/>
      <c r="K13582" s="14"/>
      <c r="L13582" s="14"/>
      <c r="M13582" s="14"/>
      <c r="N13582" s="14"/>
      <c r="O13582" s="14"/>
      <c r="P13582" s="14"/>
    </row>
    <row r="13583" spans="9:16" x14ac:dyDescent="0.25">
      <c r="I13583" s="14"/>
      <c r="J13583" s="14"/>
      <c r="K13583" s="14"/>
      <c r="L13583" s="14"/>
      <c r="M13583" s="14"/>
      <c r="N13583" s="14"/>
      <c r="O13583" s="14"/>
      <c r="P13583" s="14"/>
    </row>
    <row r="13584" spans="9:16" x14ac:dyDescent="0.25">
      <c r="I13584" s="14"/>
      <c r="J13584" s="14"/>
      <c r="K13584" s="14"/>
      <c r="L13584" s="14"/>
      <c r="M13584" s="14"/>
      <c r="N13584" s="14"/>
      <c r="O13584" s="14"/>
      <c r="P13584" s="14"/>
    </row>
    <row r="13585" spans="9:16" x14ac:dyDescent="0.25">
      <c r="I13585" s="14"/>
      <c r="J13585" s="14"/>
      <c r="K13585" s="14"/>
      <c r="L13585" s="14"/>
      <c r="M13585" s="14"/>
      <c r="N13585" s="14"/>
      <c r="O13585" s="14"/>
      <c r="P13585" s="14"/>
    </row>
    <row r="13586" spans="9:16" x14ac:dyDescent="0.25">
      <c r="I13586" s="14"/>
      <c r="J13586" s="14"/>
      <c r="K13586" s="14"/>
      <c r="L13586" s="14"/>
      <c r="M13586" s="14"/>
      <c r="N13586" s="14"/>
      <c r="O13586" s="14"/>
      <c r="P13586" s="14"/>
    </row>
    <row r="13587" spans="9:16" x14ac:dyDescent="0.25">
      <c r="I13587" s="14"/>
      <c r="J13587" s="14"/>
      <c r="K13587" s="14"/>
      <c r="L13587" s="14"/>
      <c r="M13587" s="14"/>
      <c r="N13587" s="14"/>
      <c r="O13587" s="14"/>
      <c r="P13587" s="14"/>
    </row>
    <row r="13588" spans="9:16" x14ac:dyDescent="0.25">
      <c r="I13588" s="14"/>
      <c r="J13588" s="14"/>
      <c r="K13588" s="14"/>
      <c r="L13588" s="14"/>
      <c r="M13588" s="14"/>
      <c r="N13588" s="14"/>
      <c r="O13588" s="14"/>
      <c r="P13588" s="14"/>
    </row>
    <row r="13589" spans="9:16" x14ac:dyDescent="0.25">
      <c r="I13589" s="14"/>
      <c r="J13589" s="14"/>
      <c r="K13589" s="14"/>
      <c r="L13589" s="14"/>
      <c r="M13589" s="14"/>
      <c r="N13589" s="14"/>
      <c r="O13589" s="14"/>
      <c r="P13589" s="14"/>
    </row>
    <row r="13590" spans="9:16" x14ac:dyDescent="0.25">
      <c r="I13590" s="14"/>
      <c r="J13590" s="14"/>
      <c r="K13590" s="14"/>
      <c r="L13590" s="14"/>
      <c r="M13590" s="14"/>
      <c r="N13590" s="14"/>
      <c r="O13590" s="14"/>
      <c r="P13590" s="14"/>
    </row>
    <row r="13591" spans="9:16" x14ac:dyDescent="0.25">
      <c r="I13591" s="14"/>
      <c r="J13591" s="14"/>
      <c r="K13591" s="14"/>
      <c r="L13591" s="14"/>
      <c r="M13591" s="14"/>
      <c r="N13591" s="14"/>
      <c r="O13591" s="14"/>
      <c r="P13591" s="14"/>
    </row>
    <row r="13592" spans="9:16" x14ac:dyDescent="0.25">
      <c r="I13592" s="14"/>
      <c r="J13592" s="14"/>
      <c r="K13592" s="14"/>
      <c r="L13592" s="14"/>
      <c r="M13592" s="14"/>
      <c r="N13592" s="14"/>
      <c r="O13592" s="14"/>
      <c r="P13592" s="14"/>
    </row>
    <row r="13593" spans="9:16" x14ac:dyDescent="0.25">
      <c r="I13593" s="14"/>
      <c r="J13593" s="14"/>
      <c r="K13593" s="14"/>
      <c r="L13593" s="14"/>
      <c r="M13593" s="14"/>
      <c r="N13593" s="14"/>
      <c r="O13593" s="14"/>
      <c r="P13593" s="14"/>
    </row>
    <row r="13594" spans="9:16" x14ac:dyDescent="0.25">
      <c r="I13594" s="14"/>
      <c r="J13594" s="14"/>
      <c r="K13594" s="14"/>
      <c r="L13594" s="14"/>
      <c r="M13594" s="14"/>
      <c r="N13594" s="14"/>
      <c r="O13594" s="14"/>
      <c r="P13594" s="14"/>
    </row>
    <row r="13595" spans="9:16" x14ac:dyDescent="0.25">
      <c r="I13595" s="14"/>
      <c r="J13595" s="14"/>
      <c r="K13595" s="14"/>
      <c r="L13595" s="14"/>
      <c r="M13595" s="14"/>
      <c r="N13595" s="14"/>
      <c r="O13595" s="14"/>
      <c r="P13595" s="14"/>
    </row>
    <row r="13596" spans="9:16" x14ac:dyDescent="0.25">
      <c r="I13596" s="14"/>
      <c r="J13596" s="14"/>
      <c r="K13596" s="14"/>
      <c r="L13596" s="14"/>
      <c r="M13596" s="14"/>
      <c r="N13596" s="14"/>
      <c r="O13596" s="14"/>
      <c r="P13596" s="14"/>
    </row>
    <row r="13597" spans="9:16" x14ac:dyDescent="0.25">
      <c r="I13597" s="14"/>
      <c r="J13597" s="14"/>
      <c r="K13597" s="14"/>
      <c r="L13597" s="14"/>
      <c r="M13597" s="14"/>
      <c r="N13597" s="14"/>
      <c r="O13597" s="14"/>
      <c r="P13597" s="14"/>
    </row>
    <row r="13598" spans="9:16" x14ac:dyDescent="0.25">
      <c r="I13598" s="14"/>
      <c r="J13598" s="14"/>
      <c r="K13598" s="14"/>
      <c r="L13598" s="14"/>
      <c r="M13598" s="14"/>
      <c r="N13598" s="14"/>
      <c r="O13598" s="14"/>
      <c r="P13598" s="14"/>
    </row>
    <row r="13599" spans="9:16" x14ac:dyDescent="0.25">
      <c r="I13599" s="14"/>
      <c r="J13599" s="14"/>
      <c r="K13599" s="14"/>
      <c r="L13599" s="14"/>
      <c r="M13599" s="14"/>
      <c r="N13599" s="14"/>
      <c r="O13599" s="14"/>
      <c r="P13599" s="14"/>
    </row>
    <row r="13600" spans="9:16" x14ac:dyDescent="0.25">
      <c r="I13600" s="14"/>
      <c r="J13600" s="14"/>
      <c r="K13600" s="14"/>
      <c r="L13600" s="14"/>
      <c r="M13600" s="14"/>
      <c r="N13600" s="14"/>
      <c r="O13600" s="14"/>
      <c r="P13600" s="14"/>
    </row>
    <row r="13601" spans="9:16" x14ac:dyDescent="0.25">
      <c r="I13601" s="14"/>
      <c r="J13601" s="14"/>
      <c r="K13601" s="14"/>
      <c r="L13601" s="14"/>
      <c r="M13601" s="14"/>
      <c r="N13601" s="14"/>
      <c r="O13601" s="14"/>
      <c r="P13601" s="14"/>
    </row>
    <row r="13602" spans="9:16" x14ac:dyDescent="0.25">
      <c r="I13602" s="14"/>
      <c r="J13602" s="14"/>
      <c r="K13602" s="14"/>
      <c r="L13602" s="14"/>
      <c r="M13602" s="14"/>
      <c r="N13602" s="14"/>
      <c r="O13602" s="14"/>
      <c r="P13602" s="14"/>
    </row>
    <row r="13603" spans="9:16" x14ac:dyDescent="0.25">
      <c r="I13603" s="14"/>
      <c r="J13603" s="14"/>
      <c r="K13603" s="14"/>
      <c r="L13603" s="14"/>
      <c r="M13603" s="14"/>
      <c r="N13603" s="14"/>
      <c r="O13603" s="14"/>
      <c r="P13603" s="14"/>
    </row>
    <row r="13604" spans="9:16" x14ac:dyDescent="0.25">
      <c r="I13604" s="14"/>
      <c r="J13604" s="14"/>
      <c r="K13604" s="14"/>
      <c r="L13604" s="14"/>
      <c r="M13604" s="14"/>
      <c r="N13604" s="14"/>
      <c r="O13604" s="14"/>
      <c r="P13604" s="14"/>
    </row>
    <row r="13605" spans="9:16" x14ac:dyDescent="0.25">
      <c r="I13605" s="14"/>
      <c r="J13605" s="14"/>
      <c r="K13605" s="14"/>
      <c r="L13605" s="14"/>
      <c r="M13605" s="14"/>
      <c r="N13605" s="14"/>
      <c r="O13605" s="14"/>
      <c r="P13605" s="14"/>
    </row>
    <row r="13606" spans="9:16" x14ac:dyDescent="0.25">
      <c r="I13606" s="14"/>
      <c r="J13606" s="14"/>
      <c r="K13606" s="14"/>
      <c r="L13606" s="14"/>
      <c r="M13606" s="14"/>
      <c r="N13606" s="14"/>
      <c r="O13606" s="14"/>
      <c r="P13606" s="14"/>
    </row>
    <row r="13607" spans="9:16" x14ac:dyDescent="0.25">
      <c r="I13607" s="14"/>
      <c r="J13607" s="14"/>
      <c r="K13607" s="14"/>
      <c r="L13607" s="14"/>
      <c r="M13607" s="14"/>
      <c r="N13607" s="14"/>
      <c r="O13607" s="14"/>
      <c r="P13607" s="14"/>
    </row>
    <row r="13608" spans="9:16" x14ac:dyDescent="0.25">
      <c r="I13608" s="14"/>
      <c r="J13608" s="14"/>
      <c r="K13608" s="14"/>
      <c r="L13608" s="14"/>
      <c r="M13608" s="14"/>
      <c r="N13608" s="14"/>
      <c r="O13608" s="14"/>
      <c r="P13608" s="14"/>
    </row>
    <row r="13609" spans="9:16" x14ac:dyDescent="0.25">
      <c r="I13609" s="14"/>
      <c r="J13609" s="14"/>
      <c r="K13609" s="14"/>
      <c r="L13609" s="14"/>
      <c r="M13609" s="14"/>
      <c r="N13609" s="14"/>
      <c r="O13609" s="14"/>
      <c r="P13609" s="14"/>
    </row>
    <row r="13610" spans="9:16" x14ac:dyDescent="0.25">
      <c r="I13610" s="14"/>
      <c r="J13610" s="14"/>
      <c r="K13610" s="14"/>
      <c r="L13610" s="14"/>
      <c r="M13610" s="14"/>
      <c r="N13610" s="14"/>
      <c r="O13610" s="14"/>
      <c r="P13610" s="14"/>
    </row>
    <row r="13611" spans="9:16" x14ac:dyDescent="0.25">
      <c r="I13611" s="14"/>
      <c r="J13611" s="14"/>
      <c r="K13611" s="14"/>
      <c r="L13611" s="14"/>
      <c r="M13611" s="14"/>
      <c r="N13611" s="14"/>
      <c r="O13611" s="14"/>
      <c r="P13611" s="14"/>
    </row>
    <row r="13612" spans="9:16" x14ac:dyDescent="0.25">
      <c r="I13612" s="14"/>
      <c r="J13612" s="14"/>
      <c r="K13612" s="14"/>
      <c r="L13612" s="14"/>
      <c r="M13612" s="14"/>
      <c r="N13612" s="14"/>
      <c r="O13612" s="14"/>
      <c r="P13612" s="14"/>
    </row>
    <row r="13613" spans="9:16" x14ac:dyDescent="0.25">
      <c r="I13613" s="14"/>
      <c r="J13613" s="14"/>
      <c r="K13613" s="14"/>
      <c r="L13613" s="14"/>
      <c r="M13613" s="14"/>
      <c r="N13613" s="14"/>
      <c r="O13613" s="14"/>
      <c r="P13613" s="14"/>
    </row>
    <row r="13614" spans="9:16" x14ac:dyDescent="0.25">
      <c r="I13614" s="14"/>
      <c r="J13614" s="14"/>
      <c r="K13614" s="14"/>
      <c r="L13614" s="14"/>
      <c r="M13614" s="14"/>
      <c r="N13614" s="14"/>
      <c r="O13614" s="14"/>
      <c r="P13614" s="14"/>
    </row>
    <row r="13615" spans="9:16" x14ac:dyDescent="0.25">
      <c r="I13615" s="14"/>
      <c r="J13615" s="14"/>
      <c r="K13615" s="14"/>
      <c r="L13615" s="14"/>
      <c r="M13615" s="14"/>
      <c r="N13615" s="14"/>
      <c r="O13615" s="14"/>
      <c r="P13615" s="14"/>
    </row>
    <row r="13616" spans="9:16" x14ac:dyDescent="0.25">
      <c r="I13616" s="14"/>
      <c r="J13616" s="14"/>
      <c r="K13616" s="14"/>
      <c r="L13616" s="14"/>
      <c r="M13616" s="14"/>
      <c r="N13616" s="14"/>
      <c r="O13616" s="14"/>
      <c r="P13616" s="14"/>
    </row>
    <row r="13617" spans="9:16" x14ac:dyDescent="0.25">
      <c r="I13617" s="14"/>
      <c r="J13617" s="14"/>
      <c r="K13617" s="14"/>
      <c r="L13617" s="14"/>
      <c r="M13617" s="14"/>
      <c r="N13617" s="14"/>
      <c r="O13617" s="14"/>
      <c r="P13617" s="14"/>
    </row>
    <row r="13618" spans="9:16" x14ac:dyDescent="0.25">
      <c r="I13618" s="14"/>
      <c r="J13618" s="14"/>
      <c r="K13618" s="14"/>
      <c r="L13618" s="14"/>
      <c r="M13618" s="14"/>
      <c r="N13618" s="14"/>
      <c r="O13618" s="14"/>
      <c r="P13618" s="14"/>
    </row>
    <row r="13619" spans="9:16" x14ac:dyDescent="0.25">
      <c r="I13619" s="14"/>
      <c r="J13619" s="14"/>
      <c r="K13619" s="14"/>
      <c r="L13619" s="14"/>
      <c r="M13619" s="14"/>
      <c r="N13619" s="14"/>
      <c r="O13619" s="14"/>
      <c r="P13619" s="14"/>
    </row>
    <row r="13620" spans="9:16" x14ac:dyDescent="0.25">
      <c r="I13620" s="14"/>
      <c r="J13620" s="14"/>
      <c r="K13620" s="14"/>
      <c r="L13620" s="14"/>
      <c r="M13620" s="14"/>
      <c r="N13620" s="14"/>
      <c r="O13620" s="14"/>
      <c r="P13620" s="14"/>
    </row>
    <row r="13621" spans="9:16" x14ac:dyDescent="0.25">
      <c r="I13621" s="14"/>
      <c r="J13621" s="14"/>
      <c r="K13621" s="14"/>
      <c r="L13621" s="14"/>
      <c r="M13621" s="14"/>
      <c r="N13621" s="14"/>
      <c r="O13621" s="14"/>
      <c r="P13621" s="14"/>
    </row>
    <row r="13622" spans="9:16" x14ac:dyDescent="0.25">
      <c r="I13622" s="14"/>
      <c r="J13622" s="14"/>
      <c r="K13622" s="14"/>
      <c r="L13622" s="14"/>
      <c r="M13622" s="14"/>
      <c r="N13622" s="14"/>
      <c r="O13622" s="14"/>
      <c r="P13622" s="14"/>
    </row>
    <row r="13623" spans="9:16" x14ac:dyDescent="0.25">
      <c r="I13623" s="14"/>
      <c r="J13623" s="14"/>
      <c r="K13623" s="14"/>
      <c r="L13623" s="14"/>
      <c r="M13623" s="14"/>
      <c r="N13623" s="14"/>
      <c r="O13623" s="14"/>
      <c r="P13623" s="14"/>
    </row>
    <row r="13624" spans="9:16" x14ac:dyDescent="0.25">
      <c r="I13624" s="14"/>
      <c r="J13624" s="14"/>
      <c r="K13624" s="14"/>
      <c r="L13624" s="14"/>
      <c r="M13624" s="14"/>
      <c r="N13624" s="14"/>
      <c r="O13624" s="14"/>
      <c r="P13624" s="14"/>
    </row>
    <row r="13625" spans="9:16" x14ac:dyDescent="0.25">
      <c r="I13625" s="14"/>
      <c r="J13625" s="14"/>
      <c r="K13625" s="14"/>
      <c r="L13625" s="14"/>
      <c r="M13625" s="14"/>
      <c r="N13625" s="14"/>
      <c r="O13625" s="14"/>
      <c r="P13625" s="14"/>
    </row>
    <row r="13626" spans="9:16" x14ac:dyDescent="0.25">
      <c r="I13626" s="14"/>
      <c r="J13626" s="14"/>
      <c r="K13626" s="14"/>
      <c r="L13626" s="14"/>
      <c r="M13626" s="14"/>
      <c r="N13626" s="14"/>
      <c r="O13626" s="14"/>
      <c r="P13626" s="14"/>
    </row>
    <row r="13627" spans="9:16" x14ac:dyDescent="0.25">
      <c r="I13627" s="14"/>
      <c r="J13627" s="14"/>
      <c r="K13627" s="14"/>
      <c r="L13627" s="14"/>
      <c r="M13627" s="14"/>
      <c r="N13627" s="14"/>
      <c r="O13627" s="14"/>
      <c r="P13627" s="14"/>
    </row>
    <row r="13628" spans="9:16" x14ac:dyDescent="0.25">
      <c r="I13628" s="14"/>
      <c r="J13628" s="14"/>
      <c r="K13628" s="14"/>
      <c r="L13628" s="14"/>
      <c r="M13628" s="14"/>
      <c r="N13628" s="14"/>
      <c r="O13628" s="14"/>
      <c r="P13628" s="14"/>
    </row>
    <row r="13629" spans="9:16" x14ac:dyDescent="0.25">
      <c r="I13629" s="14"/>
      <c r="J13629" s="14"/>
      <c r="K13629" s="14"/>
      <c r="L13629" s="14"/>
      <c r="M13629" s="14"/>
      <c r="N13629" s="14"/>
      <c r="O13629" s="14"/>
      <c r="P13629" s="14"/>
    </row>
    <row r="13630" spans="9:16" x14ac:dyDescent="0.25">
      <c r="I13630" s="14"/>
      <c r="J13630" s="14"/>
      <c r="K13630" s="14"/>
      <c r="L13630" s="14"/>
      <c r="M13630" s="14"/>
      <c r="N13630" s="14"/>
      <c r="O13630" s="14"/>
      <c r="P13630" s="14"/>
    </row>
    <row r="13631" spans="9:16" x14ac:dyDescent="0.25">
      <c r="I13631" s="14"/>
      <c r="J13631" s="14"/>
      <c r="K13631" s="14"/>
      <c r="L13631" s="14"/>
      <c r="M13631" s="14"/>
      <c r="N13631" s="14"/>
      <c r="O13631" s="14"/>
      <c r="P13631" s="14"/>
    </row>
    <row r="13632" spans="9:16" x14ac:dyDescent="0.25">
      <c r="I13632" s="14"/>
      <c r="J13632" s="14"/>
      <c r="K13632" s="14"/>
      <c r="L13632" s="14"/>
      <c r="M13632" s="14"/>
      <c r="N13632" s="14"/>
      <c r="O13632" s="14"/>
      <c r="P13632" s="14"/>
    </row>
    <row r="13633" spans="9:16" x14ac:dyDescent="0.25">
      <c r="I13633" s="14"/>
      <c r="J13633" s="14"/>
      <c r="K13633" s="14"/>
      <c r="L13633" s="14"/>
      <c r="M13633" s="14"/>
      <c r="N13633" s="14"/>
      <c r="O13633" s="14"/>
      <c r="P13633" s="14"/>
    </row>
    <row r="13634" spans="9:16" x14ac:dyDescent="0.25">
      <c r="I13634" s="14"/>
      <c r="J13634" s="14"/>
      <c r="K13634" s="14"/>
      <c r="L13634" s="14"/>
      <c r="M13634" s="14"/>
      <c r="N13634" s="14"/>
      <c r="O13634" s="14"/>
      <c r="P13634" s="14"/>
    </row>
    <row r="13635" spans="9:16" x14ac:dyDescent="0.25">
      <c r="I13635" s="14"/>
      <c r="J13635" s="14"/>
      <c r="K13635" s="14"/>
      <c r="L13635" s="14"/>
      <c r="M13635" s="14"/>
      <c r="N13635" s="14"/>
      <c r="O13635" s="14"/>
      <c r="P13635" s="14"/>
    </row>
    <row r="13636" spans="9:16" x14ac:dyDescent="0.25">
      <c r="I13636" s="14"/>
      <c r="J13636" s="14"/>
      <c r="K13636" s="14"/>
      <c r="L13636" s="14"/>
      <c r="M13636" s="14"/>
      <c r="N13636" s="14"/>
      <c r="O13636" s="14"/>
      <c r="P13636" s="14"/>
    </row>
    <row r="13637" spans="9:16" x14ac:dyDescent="0.25">
      <c r="I13637" s="14"/>
      <c r="J13637" s="14"/>
      <c r="K13637" s="14"/>
      <c r="L13637" s="14"/>
      <c r="M13637" s="14"/>
      <c r="N13637" s="14"/>
      <c r="O13637" s="14"/>
      <c r="P13637" s="14"/>
    </row>
    <row r="13638" spans="9:16" x14ac:dyDescent="0.25">
      <c r="I13638" s="14"/>
      <c r="J13638" s="14"/>
      <c r="K13638" s="14"/>
      <c r="L13638" s="14"/>
      <c r="M13638" s="14"/>
      <c r="N13638" s="14"/>
      <c r="O13638" s="14"/>
      <c r="P13638" s="14"/>
    </row>
    <row r="13639" spans="9:16" x14ac:dyDescent="0.25">
      <c r="I13639" s="14"/>
      <c r="J13639" s="14"/>
      <c r="K13639" s="14"/>
      <c r="L13639" s="14"/>
      <c r="M13639" s="14"/>
      <c r="N13639" s="14"/>
      <c r="O13639" s="14"/>
      <c r="P13639" s="14"/>
    </row>
    <row r="13640" spans="9:16" x14ac:dyDescent="0.25">
      <c r="I13640" s="14"/>
      <c r="J13640" s="14"/>
      <c r="K13640" s="14"/>
      <c r="L13640" s="14"/>
      <c r="M13640" s="14"/>
      <c r="N13640" s="14"/>
      <c r="O13640" s="14"/>
      <c r="P13640" s="14"/>
    </row>
    <row r="13641" spans="9:16" x14ac:dyDescent="0.25">
      <c r="I13641" s="14"/>
      <c r="J13641" s="14"/>
      <c r="K13641" s="14"/>
      <c r="L13641" s="14"/>
      <c r="M13641" s="14"/>
      <c r="N13641" s="14"/>
      <c r="O13641" s="14"/>
      <c r="P13641" s="14"/>
    </row>
    <row r="13642" spans="9:16" x14ac:dyDescent="0.25">
      <c r="I13642" s="14"/>
      <c r="J13642" s="14"/>
      <c r="K13642" s="14"/>
      <c r="L13642" s="14"/>
      <c r="M13642" s="14"/>
      <c r="N13642" s="14"/>
      <c r="O13642" s="14"/>
      <c r="P13642" s="14"/>
    </row>
    <row r="13643" spans="9:16" x14ac:dyDescent="0.25">
      <c r="I13643" s="14"/>
      <c r="J13643" s="14"/>
      <c r="K13643" s="14"/>
      <c r="L13643" s="14"/>
      <c r="M13643" s="14"/>
      <c r="N13643" s="14"/>
      <c r="O13643" s="14"/>
      <c r="P13643" s="14"/>
    </row>
    <row r="13644" spans="9:16" x14ac:dyDescent="0.25">
      <c r="I13644" s="14"/>
      <c r="J13644" s="14"/>
      <c r="K13644" s="14"/>
      <c r="L13644" s="14"/>
      <c r="M13644" s="14"/>
      <c r="N13644" s="14"/>
      <c r="O13644" s="14"/>
      <c r="P13644" s="14"/>
    </row>
    <row r="13645" spans="9:16" x14ac:dyDescent="0.25">
      <c r="I13645" s="14"/>
      <c r="J13645" s="14"/>
      <c r="K13645" s="14"/>
      <c r="L13645" s="14"/>
      <c r="M13645" s="14"/>
      <c r="N13645" s="14"/>
      <c r="O13645" s="14"/>
      <c r="P13645" s="14"/>
    </row>
    <row r="13646" spans="9:16" x14ac:dyDescent="0.25">
      <c r="I13646" s="14"/>
      <c r="J13646" s="14"/>
      <c r="K13646" s="14"/>
      <c r="L13646" s="14"/>
      <c r="M13646" s="14"/>
      <c r="N13646" s="14"/>
      <c r="O13646" s="14"/>
      <c r="P13646" s="14"/>
    </row>
    <row r="13647" spans="9:16" x14ac:dyDescent="0.25">
      <c r="I13647" s="14"/>
      <c r="J13647" s="14"/>
      <c r="K13647" s="14"/>
      <c r="L13647" s="14"/>
      <c r="M13647" s="14"/>
      <c r="N13647" s="14"/>
      <c r="O13647" s="14"/>
      <c r="P13647" s="14"/>
    </row>
    <row r="13648" spans="9:16" x14ac:dyDescent="0.25">
      <c r="I13648" s="14"/>
      <c r="J13648" s="14"/>
      <c r="K13648" s="14"/>
      <c r="L13648" s="14"/>
      <c r="M13648" s="14"/>
      <c r="N13648" s="14"/>
      <c r="O13648" s="14"/>
      <c r="P13648" s="14"/>
    </row>
    <row r="13649" spans="9:16" x14ac:dyDescent="0.25">
      <c r="I13649" s="14"/>
      <c r="J13649" s="14"/>
      <c r="K13649" s="14"/>
      <c r="L13649" s="14"/>
      <c r="M13649" s="14"/>
      <c r="N13649" s="14"/>
      <c r="O13649" s="14"/>
      <c r="P13649" s="14"/>
    </row>
    <row r="13650" spans="9:16" x14ac:dyDescent="0.25">
      <c r="I13650" s="14"/>
      <c r="J13650" s="14"/>
      <c r="K13650" s="14"/>
      <c r="L13650" s="14"/>
      <c r="M13650" s="14"/>
      <c r="N13650" s="14"/>
      <c r="O13650" s="14"/>
      <c r="P13650" s="14"/>
    </row>
    <row r="13651" spans="9:16" x14ac:dyDescent="0.25">
      <c r="I13651" s="14"/>
      <c r="J13651" s="14"/>
      <c r="K13651" s="14"/>
      <c r="L13651" s="14"/>
      <c r="M13651" s="14"/>
      <c r="N13651" s="14"/>
      <c r="O13651" s="14"/>
      <c r="P13651" s="14"/>
    </row>
    <row r="13652" spans="9:16" x14ac:dyDescent="0.25">
      <c r="I13652" s="14"/>
      <c r="J13652" s="14"/>
      <c r="K13652" s="14"/>
      <c r="L13652" s="14"/>
      <c r="M13652" s="14"/>
      <c r="N13652" s="14"/>
      <c r="O13652" s="14"/>
      <c r="P13652" s="14"/>
    </row>
    <row r="13653" spans="9:16" x14ac:dyDescent="0.25">
      <c r="I13653" s="14"/>
      <c r="J13653" s="14"/>
      <c r="K13653" s="14"/>
      <c r="L13653" s="14"/>
      <c r="M13653" s="14"/>
      <c r="N13653" s="14"/>
      <c r="O13653" s="14"/>
      <c r="P13653" s="14"/>
    </row>
    <row r="13654" spans="9:16" x14ac:dyDescent="0.25">
      <c r="I13654" s="14"/>
      <c r="J13654" s="14"/>
      <c r="K13654" s="14"/>
      <c r="L13654" s="14"/>
      <c r="M13654" s="14"/>
      <c r="N13654" s="14"/>
      <c r="O13654" s="14"/>
      <c r="P13654" s="14"/>
    </row>
    <row r="13655" spans="9:16" x14ac:dyDescent="0.25">
      <c r="I13655" s="14"/>
      <c r="J13655" s="14"/>
      <c r="K13655" s="14"/>
      <c r="L13655" s="14"/>
      <c r="M13655" s="14"/>
      <c r="N13655" s="14"/>
      <c r="O13655" s="14"/>
      <c r="P13655" s="14"/>
    </row>
    <row r="13656" spans="9:16" x14ac:dyDescent="0.25">
      <c r="I13656" s="14"/>
      <c r="J13656" s="14"/>
      <c r="K13656" s="14"/>
      <c r="L13656" s="14"/>
      <c r="M13656" s="14"/>
      <c r="N13656" s="14"/>
      <c r="O13656" s="14"/>
      <c r="P13656" s="14"/>
    </row>
    <row r="13657" spans="9:16" x14ac:dyDescent="0.25">
      <c r="I13657" s="14"/>
      <c r="J13657" s="14"/>
      <c r="K13657" s="14"/>
      <c r="L13657" s="14"/>
      <c r="M13657" s="14"/>
      <c r="N13657" s="14"/>
      <c r="O13657" s="14"/>
      <c r="P13657" s="14"/>
    </row>
    <row r="13658" spans="9:16" x14ac:dyDescent="0.25">
      <c r="I13658" s="14"/>
      <c r="J13658" s="14"/>
      <c r="K13658" s="14"/>
      <c r="L13658" s="14"/>
      <c r="M13658" s="14"/>
      <c r="N13658" s="14"/>
      <c r="O13658" s="14"/>
      <c r="P13658" s="14"/>
    </row>
    <row r="13659" spans="9:16" x14ac:dyDescent="0.25">
      <c r="I13659" s="14"/>
      <c r="J13659" s="14"/>
      <c r="K13659" s="14"/>
      <c r="L13659" s="14"/>
      <c r="M13659" s="14"/>
      <c r="N13659" s="14"/>
      <c r="O13659" s="14"/>
      <c r="P13659" s="14"/>
    </row>
    <row r="13660" spans="9:16" x14ac:dyDescent="0.25">
      <c r="I13660" s="14"/>
      <c r="J13660" s="14"/>
      <c r="K13660" s="14"/>
      <c r="L13660" s="14"/>
      <c r="M13660" s="14"/>
      <c r="N13660" s="14"/>
      <c r="O13660" s="14"/>
      <c r="P13660" s="14"/>
    </row>
    <row r="13661" spans="9:16" x14ac:dyDescent="0.25">
      <c r="I13661" s="14"/>
      <c r="J13661" s="14"/>
      <c r="K13661" s="14"/>
      <c r="L13661" s="14"/>
      <c r="M13661" s="14"/>
      <c r="N13661" s="14"/>
      <c r="O13661" s="14"/>
      <c r="P13661" s="14"/>
    </row>
    <row r="13662" spans="9:16" x14ac:dyDescent="0.25">
      <c r="I13662" s="14"/>
      <c r="J13662" s="14"/>
      <c r="K13662" s="14"/>
      <c r="L13662" s="14"/>
      <c r="M13662" s="14"/>
      <c r="N13662" s="14"/>
      <c r="O13662" s="14"/>
      <c r="P13662" s="14"/>
    </row>
    <row r="13663" spans="9:16" x14ac:dyDescent="0.25">
      <c r="I13663" s="14"/>
      <c r="J13663" s="14"/>
      <c r="K13663" s="14"/>
      <c r="L13663" s="14"/>
      <c r="M13663" s="14"/>
      <c r="N13663" s="14"/>
      <c r="O13663" s="14"/>
      <c r="P13663" s="14"/>
    </row>
    <row r="13664" spans="9:16" x14ac:dyDescent="0.25">
      <c r="I13664" s="14"/>
      <c r="J13664" s="14"/>
      <c r="K13664" s="14"/>
      <c r="L13664" s="14"/>
      <c r="M13664" s="14"/>
      <c r="N13664" s="14"/>
      <c r="O13664" s="14"/>
      <c r="P13664" s="14"/>
    </row>
    <row r="13665" spans="9:16" x14ac:dyDescent="0.25">
      <c r="I13665" s="14"/>
      <c r="J13665" s="14"/>
      <c r="K13665" s="14"/>
      <c r="L13665" s="14"/>
      <c r="M13665" s="14"/>
      <c r="N13665" s="14"/>
      <c r="O13665" s="14"/>
      <c r="P13665" s="14"/>
    </row>
    <row r="13666" spans="9:16" x14ac:dyDescent="0.25">
      <c r="I13666" s="14"/>
      <c r="J13666" s="14"/>
      <c r="K13666" s="14"/>
      <c r="L13666" s="14"/>
      <c r="M13666" s="14"/>
      <c r="N13666" s="14"/>
      <c r="O13666" s="14"/>
      <c r="P13666" s="14"/>
    </row>
    <row r="13667" spans="9:16" x14ac:dyDescent="0.25">
      <c r="I13667" s="14"/>
      <c r="J13667" s="14"/>
      <c r="K13667" s="14"/>
      <c r="L13667" s="14"/>
      <c r="M13667" s="14"/>
      <c r="N13667" s="14"/>
      <c r="O13667" s="14"/>
      <c r="P13667" s="14"/>
    </row>
    <row r="13668" spans="9:16" x14ac:dyDescent="0.25">
      <c r="I13668" s="14"/>
      <c r="J13668" s="14"/>
      <c r="K13668" s="14"/>
      <c r="L13668" s="14"/>
      <c r="M13668" s="14"/>
      <c r="N13668" s="14"/>
      <c r="O13668" s="14"/>
      <c r="P13668" s="14"/>
    </row>
    <row r="13669" spans="9:16" x14ac:dyDescent="0.25">
      <c r="I13669" s="14"/>
      <c r="J13669" s="14"/>
      <c r="K13669" s="14"/>
      <c r="L13669" s="14"/>
      <c r="M13669" s="14"/>
      <c r="N13669" s="14"/>
      <c r="O13669" s="14"/>
      <c r="P13669" s="14"/>
    </row>
    <row r="13670" spans="9:16" x14ac:dyDescent="0.25">
      <c r="I13670" s="14"/>
      <c r="J13670" s="14"/>
      <c r="K13670" s="14"/>
      <c r="L13670" s="14"/>
      <c r="M13670" s="14"/>
      <c r="N13670" s="14"/>
      <c r="O13670" s="14"/>
      <c r="P13670" s="14"/>
    </row>
    <row r="13671" spans="9:16" x14ac:dyDescent="0.25">
      <c r="I13671" s="14"/>
      <c r="J13671" s="14"/>
      <c r="K13671" s="14"/>
      <c r="L13671" s="14"/>
      <c r="M13671" s="14"/>
      <c r="N13671" s="14"/>
      <c r="O13671" s="14"/>
      <c r="P13671" s="14"/>
    </row>
    <row r="13672" spans="9:16" x14ac:dyDescent="0.25">
      <c r="I13672" s="14"/>
      <c r="J13672" s="14"/>
      <c r="K13672" s="14"/>
      <c r="L13672" s="14"/>
      <c r="M13672" s="14"/>
      <c r="N13672" s="14"/>
      <c r="O13672" s="14"/>
      <c r="P13672" s="14"/>
    </row>
    <row r="13673" spans="9:16" x14ac:dyDescent="0.25">
      <c r="I13673" s="14"/>
      <c r="J13673" s="14"/>
      <c r="K13673" s="14"/>
      <c r="L13673" s="14"/>
      <c r="M13673" s="14"/>
      <c r="N13673" s="14"/>
      <c r="O13673" s="14"/>
      <c r="P13673" s="14"/>
    </row>
    <row r="13674" spans="9:16" x14ac:dyDescent="0.25">
      <c r="I13674" s="14"/>
      <c r="J13674" s="14"/>
      <c r="K13674" s="14"/>
      <c r="L13674" s="14"/>
      <c r="M13674" s="14"/>
      <c r="N13674" s="14"/>
      <c r="O13674" s="14"/>
      <c r="P13674" s="14"/>
    </row>
    <row r="13675" spans="9:16" x14ac:dyDescent="0.25">
      <c r="I13675" s="14"/>
      <c r="J13675" s="14"/>
      <c r="K13675" s="14"/>
      <c r="L13675" s="14"/>
      <c r="M13675" s="14"/>
      <c r="N13675" s="14"/>
      <c r="O13675" s="14"/>
      <c r="P13675" s="14"/>
    </row>
    <row r="13676" spans="9:16" x14ac:dyDescent="0.25">
      <c r="I13676" s="14"/>
      <c r="J13676" s="14"/>
      <c r="K13676" s="14"/>
      <c r="L13676" s="14"/>
      <c r="M13676" s="14"/>
      <c r="N13676" s="14"/>
      <c r="O13676" s="14"/>
      <c r="P13676" s="14"/>
    </row>
    <row r="13677" spans="9:16" x14ac:dyDescent="0.25">
      <c r="I13677" s="14"/>
      <c r="J13677" s="14"/>
      <c r="K13677" s="14"/>
      <c r="L13677" s="14"/>
      <c r="M13677" s="14"/>
      <c r="N13677" s="14"/>
      <c r="O13677" s="14"/>
      <c r="P13677" s="14"/>
    </row>
    <row r="13678" spans="9:16" x14ac:dyDescent="0.25">
      <c r="I13678" s="14"/>
      <c r="J13678" s="14"/>
      <c r="K13678" s="14"/>
      <c r="L13678" s="14"/>
      <c r="M13678" s="14"/>
      <c r="N13678" s="14"/>
      <c r="O13678" s="14"/>
      <c r="P13678" s="14"/>
    </row>
    <row r="13679" spans="9:16" x14ac:dyDescent="0.25">
      <c r="I13679" s="14"/>
      <c r="J13679" s="14"/>
      <c r="K13679" s="14"/>
      <c r="L13679" s="14"/>
      <c r="M13679" s="14"/>
      <c r="N13679" s="14"/>
      <c r="O13679" s="14"/>
      <c r="P13679" s="14"/>
    </row>
    <row r="13680" spans="9:16" x14ac:dyDescent="0.25">
      <c r="I13680" s="14"/>
      <c r="J13680" s="14"/>
      <c r="K13680" s="14"/>
      <c r="L13680" s="14"/>
      <c r="M13680" s="14"/>
      <c r="N13680" s="14"/>
      <c r="O13680" s="14"/>
      <c r="P13680" s="14"/>
    </row>
    <row r="13681" spans="9:16" x14ac:dyDescent="0.25">
      <c r="I13681" s="14"/>
      <c r="J13681" s="14"/>
      <c r="K13681" s="14"/>
      <c r="L13681" s="14"/>
      <c r="M13681" s="14"/>
      <c r="N13681" s="14"/>
      <c r="O13681" s="14"/>
      <c r="P13681" s="14"/>
    </row>
    <row r="13682" spans="9:16" x14ac:dyDescent="0.25">
      <c r="I13682" s="14"/>
      <c r="J13682" s="14"/>
      <c r="K13682" s="14"/>
      <c r="L13682" s="14"/>
      <c r="M13682" s="14"/>
      <c r="N13682" s="14"/>
      <c r="O13682" s="14"/>
      <c r="P13682" s="14"/>
    </row>
    <row r="13683" spans="9:16" x14ac:dyDescent="0.25">
      <c r="I13683" s="14"/>
      <c r="J13683" s="14"/>
      <c r="K13683" s="14"/>
      <c r="L13683" s="14"/>
      <c r="M13683" s="14"/>
      <c r="N13683" s="14"/>
      <c r="O13683" s="14"/>
      <c r="P13683" s="14"/>
    </row>
    <row r="13684" spans="9:16" x14ac:dyDescent="0.25">
      <c r="I13684" s="14"/>
      <c r="J13684" s="14"/>
      <c r="K13684" s="14"/>
      <c r="L13684" s="14"/>
      <c r="M13684" s="14"/>
      <c r="N13684" s="14"/>
      <c r="O13684" s="14"/>
      <c r="P13684" s="14"/>
    </row>
    <row r="13685" spans="9:16" x14ac:dyDescent="0.25">
      <c r="I13685" s="14"/>
      <c r="J13685" s="14"/>
      <c r="K13685" s="14"/>
      <c r="L13685" s="14"/>
      <c r="M13685" s="14"/>
      <c r="N13685" s="14"/>
      <c r="O13685" s="14"/>
      <c r="P13685" s="14"/>
    </row>
    <row r="13686" spans="9:16" x14ac:dyDescent="0.25">
      <c r="I13686" s="14"/>
      <c r="J13686" s="14"/>
      <c r="K13686" s="14"/>
      <c r="L13686" s="14"/>
      <c r="M13686" s="14"/>
      <c r="N13686" s="14"/>
      <c r="O13686" s="14"/>
      <c r="P13686" s="14"/>
    </row>
    <row r="13687" spans="9:16" x14ac:dyDescent="0.25">
      <c r="I13687" s="14"/>
      <c r="J13687" s="14"/>
      <c r="K13687" s="14"/>
      <c r="L13687" s="14"/>
      <c r="M13687" s="14"/>
      <c r="N13687" s="14"/>
      <c r="O13687" s="14"/>
      <c r="P13687" s="14"/>
    </row>
    <row r="13688" spans="9:16" x14ac:dyDescent="0.25">
      <c r="I13688" s="14"/>
      <c r="J13688" s="14"/>
      <c r="K13688" s="14"/>
      <c r="L13688" s="14"/>
      <c r="M13688" s="14"/>
      <c r="N13688" s="14"/>
      <c r="O13688" s="14"/>
      <c r="P13688" s="14"/>
    </row>
    <row r="13689" spans="9:16" x14ac:dyDescent="0.25">
      <c r="I13689" s="14"/>
      <c r="J13689" s="14"/>
      <c r="K13689" s="14"/>
      <c r="L13689" s="14"/>
      <c r="M13689" s="14"/>
      <c r="N13689" s="14"/>
      <c r="O13689" s="14"/>
      <c r="P13689" s="14"/>
    </row>
    <row r="13690" spans="9:16" x14ac:dyDescent="0.25">
      <c r="I13690" s="14"/>
      <c r="J13690" s="14"/>
      <c r="K13690" s="14"/>
      <c r="L13690" s="14"/>
      <c r="M13690" s="14"/>
      <c r="N13690" s="14"/>
      <c r="O13690" s="14"/>
      <c r="P13690" s="14"/>
    </row>
    <row r="13691" spans="9:16" x14ac:dyDescent="0.25">
      <c r="I13691" s="14"/>
      <c r="J13691" s="14"/>
      <c r="K13691" s="14"/>
      <c r="L13691" s="14"/>
      <c r="M13691" s="14"/>
      <c r="N13691" s="14"/>
      <c r="O13691" s="14"/>
      <c r="P13691" s="14"/>
    </row>
    <row r="13692" spans="9:16" x14ac:dyDescent="0.25">
      <c r="I13692" s="14"/>
      <c r="J13692" s="14"/>
      <c r="K13692" s="14"/>
      <c r="L13692" s="14"/>
      <c r="M13692" s="14"/>
      <c r="N13692" s="14"/>
      <c r="O13692" s="14"/>
      <c r="P13692" s="14"/>
    </row>
    <row r="13693" spans="9:16" x14ac:dyDescent="0.25">
      <c r="I13693" s="14"/>
      <c r="J13693" s="14"/>
      <c r="K13693" s="14"/>
      <c r="L13693" s="14"/>
      <c r="M13693" s="14"/>
      <c r="N13693" s="14"/>
      <c r="O13693" s="14"/>
      <c r="P13693" s="14"/>
    </row>
    <row r="13694" spans="9:16" x14ac:dyDescent="0.25">
      <c r="I13694" s="14"/>
      <c r="J13694" s="14"/>
      <c r="K13694" s="14"/>
      <c r="L13694" s="14"/>
      <c r="M13694" s="14"/>
      <c r="N13694" s="14"/>
      <c r="O13694" s="14"/>
      <c r="P13694" s="14"/>
    </row>
    <row r="13695" spans="9:16" x14ac:dyDescent="0.25">
      <c r="I13695" s="14"/>
      <c r="J13695" s="14"/>
      <c r="K13695" s="14"/>
      <c r="L13695" s="14"/>
      <c r="M13695" s="14"/>
      <c r="N13695" s="14"/>
      <c r="O13695" s="14"/>
      <c r="P13695" s="14"/>
    </row>
    <row r="13696" spans="9:16" x14ac:dyDescent="0.25">
      <c r="I13696" s="14"/>
      <c r="J13696" s="14"/>
      <c r="K13696" s="14"/>
      <c r="L13696" s="14"/>
      <c r="M13696" s="14"/>
      <c r="N13696" s="14"/>
      <c r="O13696" s="14"/>
      <c r="P13696" s="14"/>
    </row>
    <row r="13697" spans="9:16" x14ac:dyDescent="0.25">
      <c r="I13697" s="14"/>
      <c r="J13697" s="14"/>
      <c r="K13697" s="14"/>
      <c r="L13697" s="14"/>
      <c r="M13697" s="14"/>
      <c r="N13697" s="14"/>
      <c r="O13697" s="14"/>
      <c r="P13697" s="14"/>
    </row>
    <row r="13698" spans="9:16" x14ac:dyDescent="0.25">
      <c r="I13698" s="14"/>
      <c r="J13698" s="14"/>
      <c r="K13698" s="14"/>
      <c r="L13698" s="14"/>
      <c r="M13698" s="14"/>
      <c r="N13698" s="14"/>
      <c r="O13698" s="14"/>
      <c r="P13698" s="14"/>
    </row>
    <row r="13699" spans="9:16" x14ac:dyDescent="0.25">
      <c r="I13699" s="14"/>
      <c r="J13699" s="14"/>
      <c r="K13699" s="14"/>
      <c r="L13699" s="14"/>
      <c r="M13699" s="14"/>
      <c r="N13699" s="14"/>
      <c r="O13699" s="14"/>
      <c r="P13699" s="14"/>
    </row>
    <row r="13700" spans="9:16" x14ac:dyDescent="0.25">
      <c r="I13700" s="14"/>
      <c r="J13700" s="14"/>
      <c r="K13700" s="14"/>
      <c r="L13700" s="14"/>
      <c r="M13700" s="14"/>
      <c r="N13700" s="14"/>
      <c r="O13700" s="14"/>
      <c r="P13700" s="14"/>
    </row>
    <row r="13701" spans="9:16" x14ac:dyDescent="0.25">
      <c r="I13701" s="14"/>
      <c r="J13701" s="14"/>
      <c r="K13701" s="14"/>
      <c r="L13701" s="14"/>
      <c r="M13701" s="14"/>
      <c r="N13701" s="14"/>
      <c r="O13701" s="14"/>
      <c r="P13701" s="14"/>
    </row>
    <row r="13702" spans="9:16" x14ac:dyDescent="0.25">
      <c r="I13702" s="14"/>
      <c r="J13702" s="14"/>
      <c r="K13702" s="14"/>
      <c r="L13702" s="14"/>
      <c r="M13702" s="14"/>
      <c r="N13702" s="14"/>
      <c r="O13702" s="14"/>
      <c r="P13702" s="14"/>
    </row>
    <row r="13703" spans="9:16" x14ac:dyDescent="0.25">
      <c r="I13703" s="14"/>
      <c r="J13703" s="14"/>
      <c r="K13703" s="14"/>
      <c r="L13703" s="14"/>
      <c r="M13703" s="14"/>
      <c r="N13703" s="14"/>
      <c r="O13703" s="14"/>
      <c r="P13703" s="14"/>
    </row>
    <row r="13704" spans="9:16" x14ac:dyDescent="0.25">
      <c r="I13704" s="14"/>
      <c r="J13704" s="14"/>
      <c r="K13704" s="14"/>
      <c r="L13704" s="14"/>
      <c r="M13704" s="14"/>
      <c r="N13704" s="14"/>
      <c r="O13704" s="14"/>
      <c r="P13704" s="14"/>
    </row>
    <row r="13705" spans="9:16" x14ac:dyDescent="0.25">
      <c r="I13705" s="14"/>
      <c r="J13705" s="14"/>
      <c r="K13705" s="14"/>
      <c r="L13705" s="14"/>
      <c r="M13705" s="14"/>
      <c r="N13705" s="14"/>
      <c r="O13705" s="14"/>
      <c r="P13705" s="14"/>
    </row>
    <row r="13706" spans="9:16" x14ac:dyDescent="0.25">
      <c r="I13706" s="14"/>
      <c r="J13706" s="14"/>
      <c r="K13706" s="14"/>
      <c r="L13706" s="14"/>
      <c r="M13706" s="14"/>
      <c r="N13706" s="14"/>
      <c r="O13706" s="14"/>
      <c r="P13706" s="14"/>
    </row>
    <row r="13707" spans="9:16" x14ac:dyDescent="0.25">
      <c r="I13707" s="14"/>
      <c r="J13707" s="14"/>
      <c r="K13707" s="14"/>
      <c r="L13707" s="14"/>
      <c r="M13707" s="14"/>
      <c r="N13707" s="14"/>
      <c r="O13707" s="14"/>
      <c r="P13707" s="14"/>
    </row>
    <row r="13708" spans="9:16" x14ac:dyDescent="0.25">
      <c r="I13708" s="14"/>
      <c r="J13708" s="14"/>
      <c r="K13708" s="14"/>
      <c r="L13708" s="14"/>
      <c r="M13708" s="14"/>
      <c r="N13708" s="14"/>
      <c r="O13708" s="14"/>
      <c r="P13708" s="14"/>
    </row>
    <row r="13709" spans="9:16" x14ac:dyDescent="0.25">
      <c r="I13709" s="14"/>
      <c r="J13709" s="14"/>
      <c r="K13709" s="14"/>
      <c r="L13709" s="14"/>
      <c r="M13709" s="14"/>
      <c r="N13709" s="14"/>
      <c r="O13709" s="14"/>
      <c r="P13709" s="14"/>
    </row>
    <row r="13710" spans="9:16" x14ac:dyDescent="0.25">
      <c r="I13710" s="14"/>
      <c r="J13710" s="14"/>
      <c r="K13710" s="14"/>
      <c r="L13710" s="14"/>
      <c r="M13710" s="14"/>
      <c r="N13710" s="14"/>
      <c r="O13710" s="14"/>
      <c r="P13710" s="14"/>
    </row>
    <row r="13711" spans="9:16" x14ac:dyDescent="0.25">
      <c r="I13711" s="14"/>
      <c r="J13711" s="14"/>
      <c r="K13711" s="14"/>
      <c r="L13711" s="14"/>
      <c r="M13711" s="14"/>
      <c r="N13711" s="14"/>
      <c r="O13711" s="14"/>
      <c r="P13711" s="14"/>
    </row>
    <row r="13712" spans="9:16" x14ac:dyDescent="0.25">
      <c r="I13712" s="14"/>
      <c r="J13712" s="14"/>
      <c r="K13712" s="14"/>
      <c r="L13712" s="14"/>
      <c r="M13712" s="14"/>
      <c r="N13712" s="14"/>
      <c r="O13712" s="14"/>
      <c r="P13712" s="14"/>
    </row>
    <row r="13713" spans="9:16" x14ac:dyDescent="0.25">
      <c r="I13713" s="14"/>
      <c r="J13713" s="14"/>
      <c r="K13713" s="14"/>
      <c r="L13713" s="14"/>
      <c r="M13713" s="14"/>
      <c r="N13713" s="14"/>
      <c r="O13713" s="14"/>
      <c r="P13713" s="14"/>
    </row>
    <row r="13714" spans="9:16" x14ac:dyDescent="0.25">
      <c r="I13714" s="14"/>
      <c r="J13714" s="14"/>
      <c r="K13714" s="14"/>
      <c r="L13714" s="14"/>
      <c r="M13714" s="14"/>
      <c r="N13714" s="14"/>
      <c r="O13714" s="14"/>
      <c r="P13714" s="14"/>
    </row>
    <row r="13715" spans="9:16" x14ac:dyDescent="0.25">
      <c r="I13715" s="14"/>
      <c r="J13715" s="14"/>
      <c r="K13715" s="14"/>
      <c r="L13715" s="14"/>
      <c r="M13715" s="14"/>
      <c r="N13715" s="14"/>
      <c r="O13715" s="14"/>
      <c r="P13715" s="14"/>
    </row>
    <row r="13716" spans="9:16" x14ac:dyDescent="0.25">
      <c r="I13716" s="14"/>
      <c r="J13716" s="14"/>
      <c r="K13716" s="14"/>
      <c r="L13716" s="14"/>
      <c r="M13716" s="14"/>
      <c r="N13716" s="14"/>
      <c r="O13716" s="14"/>
      <c r="P13716" s="14"/>
    </row>
    <row r="13717" spans="9:16" x14ac:dyDescent="0.25">
      <c r="I13717" s="14"/>
      <c r="J13717" s="14"/>
      <c r="K13717" s="14"/>
      <c r="L13717" s="14"/>
      <c r="M13717" s="14"/>
      <c r="N13717" s="14"/>
      <c r="O13717" s="14"/>
      <c r="P13717" s="14"/>
    </row>
    <row r="13718" spans="9:16" x14ac:dyDescent="0.25">
      <c r="I13718" s="14"/>
      <c r="J13718" s="14"/>
      <c r="K13718" s="14"/>
      <c r="L13718" s="14"/>
      <c r="M13718" s="14"/>
      <c r="N13718" s="14"/>
      <c r="O13718" s="14"/>
      <c r="P13718" s="14"/>
    </row>
    <row r="13719" spans="9:16" x14ac:dyDescent="0.25">
      <c r="I13719" s="14"/>
      <c r="J13719" s="14"/>
      <c r="K13719" s="14"/>
      <c r="L13719" s="14"/>
      <c r="M13719" s="14"/>
      <c r="N13719" s="14"/>
      <c r="O13719" s="14"/>
      <c r="P13719" s="14"/>
    </row>
    <row r="13720" spans="9:16" x14ac:dyDescent="0.25">
      <c r="I13720" s="14"/>
      <c r="J13720" s="14"/>
      <c r="K13720" s="14"/>
      <c r="L13720" s="14"/>
      <c r="M13720" s="14"/>
      <c r="N13720" s="14"/>
      <c r="O13720" s="14"/>
      <c r="P13720" s="14"/>
    </row>
    <row r="13721" spans="9:16" x14ac:dyDescent="0.25">
      <c r="I13721" s="14"/>
      <c r="J13721" s="14"/>
      <c r="K13721" s="14"/>
      <c r="L13721" s="14"/>
      <c r="M13721" s="14"/>
      <c r="N13721" s="14"/>
      <c r="O13721" s="14"/>
      <c r="P13721" s="14"/>
    </row>
    <row r="13722" spans="9:16" x14ac:dyDescent="0.25">
      <c r="I13722" s="14"/>
      <c r="J13722" s="14"/>
      <c r="K13722" s="14"/>
      <c r="L13722" s="14"/>
      <c r="M13722" s="14"/>
      <c r="N13722" s="14"/>
      <c r="O13722" s="14"/>
      <c r="P13722" s="14"/>
    </row>
    <row r="13723" spans="9:16" x14ac:dyDescent="0.25">
      <c r="I13723" s="14"/>
      <c r="J13723" s="14"/>
      <c r="K13723" s="14"/>
      <c r="L13723" s="14"/>
      <c r="M13723" s="14"/>
      <c r="N13723" s="14"/>
      <c r="O13723" s="14"/>
      <c r="P13723" s="14"/>
    </row>
    <row r="13724" spans="9:16" x14ac:dyDescent="0.25">
      <c r="I13724" s="14"/>
      <c r="J13724" s="14"/>
      <c r="K13724" s="14"/>
      <c r="L13724" s="14"/>
      <c r="M13724" s="14"/>
      <c r="N13724" s="14"/>
      <c r="O13724" s="14"/>
      <c r="P13724" s="14"/>
    </row>
    <row r="13725" spans="9:16" x14ac:dyDescent="0.25">
      <c r="I13725" s="14"/>
      <c r="J13725" s="14"/>
      <c r="K13725" s="14"/>
      <c r="L13725" s="14"/>
      <c r="M13725" s="14"/>
      <c r="N13725" s="14"/>
      <c r="O13725" s="14"/>
      <c r="P13725" s="14"/>
    </row>
    <row r="13726" spans="9:16" x14ac:dyDescent="0.25">
      <c r="I13726" s="14"/>
      <c r="J13726" s="14"/>
      <c r="K13726" s="14"/>
      <c r="L13726" s="14"/>
      <c r="M13726" s="14"/>
      <c r="N13726" s="14"/>
      <c r="O13726" s="14"/>
      <c r="P13726" s="14"/>
    </row>
    <row r="13727" spans="9:16" x14ac:dyDescent="0.25">
      <c r="I13727" s="14"/>
      <c r="J13727" s="14"/>
      <c r="K13727" s="14"/>
      <c r="L13727" s="14"/>
      <c r="M13727" s="14"/>
      <c r="N13727" s="14"/>
      <c r="O13727" s="14"/>
      <c r="P13727" s="14"/>
    </row>
    <row r="13728" spans="9:16" x14ac:dyDescent="0.25">
      <c r="I13728" s="14"/>
      <c r="J13728" s="14"/>
      <c r="K13728" s="14"/>
      <c r="L13728" s="14"/>
      <c r="M13728" s="14"/>
      <c r="N13728" s="14"/>
      <c r="O13728" s="14"/>
      <c r="P13728" s="14"/>
    </row>
    <row r="13729" spans="9:16" x14ac:dyDescent="0.25">
      <c r="I13729" s="14"/>
      <c r="J13729" s="14"/>
      <c r="K13729" s="14"/>
      <c r="L13729" s="14"/>
      <c r="M13729" s="14"/>
      <c r="N13729" s="14"/>
      <c r="O13729" s="14"/>
      <c r="P13729" s="14"/>
    </row>
    <row r="13730" spans="9:16" x14ac:dyDescent="0.25">
      <c r="I13730" s="14"/>
      <c r="J13730" s="14"/>
      <c r="K13730" s="14"/>
      <c r="L13730" s="14"/>
      <c r="M13730" s="14"/>
      <c r="N13730" s="14"/>
      <c r="O13730" s="14"/>
      <c r="P13730" s="14"/>
    </row>
    <row r="13731" spans="9:16" x14ac:dyDescent="0.25">
      <c r="I13731" s="14"/>
      <c r="J13731" s="14"/>
      <c r="K13731" s="14"/>
      <c r="L13731" s="14"/>
      <c r="M13731" s="14"/>
      <c r="N13731" s="14"/>
      <c r="O13731" s="14"/>
      <c r="P13731" s="14"/>
    </row>
    <row r="13732" spans="9:16" x14ac:dyDescent="0.25">
      <c r="I13732" s="14"/>
      <c r="J13732" s="14"/>
      <c r="K13732" s="14"/>
      <c r="L13732" s="14"/>
      <c r="M13732" s="14"/>
      <c r="N13732" s="14"/>
      <c r="O13732" s="14"/>
      <c r="P13732" s="14"/>
    </row>
    <row r="13733" spans="9:16" x14ac:dyDescent="0.25">
      <c r="I13733" s="14"/>
      <c r="J13733" s="14"/>
      <c r="K13733" s="14"/>
      <c r="L13733" s="14"/>
      <c r="M13733" s="14"/>
      <c r="N13733" s="14"/>
      <c r="O13733" s="14"/>
      <c r="P13733" s="14"/>
    </row>
    <row r="13734" spans="9:16" x14ac:dyDescent="0.25">
      <c r="I13734" s="14"/>
      <c r="J13734" s="14"/>
      <c r="K13734" s="14"/>
      <c r="L13734" s="14"/>
      <c r="M13734" s="14"/>
      <c r="N13734" s="14"/>
      <c r="O13734" s="14"/>
      <c r="P13734" s="14"/>
    </row>
    <row r="13735" spans="9:16" x14ac:dyDescent="0.25">
      <c r="I13735" s="14"/>
      <c r="J13735" s="14"/>
      <c r="K13735" s="14"/>
      <c r="L13735" s="14"/>
      <c r="M13735" s="14"/>
      <c r="N13735" s="14"/>
      <c r="O13735" s="14"/>
      <c r="P13735" s="14"/>
    </row>
    <row r="13736" spans="9:16" x14ac:dyDescent="0.25">
      <c r="I13736" s="14"/>
      <c r="J13736" s="14"/>
      <c r="K13736" s="14"/>
      <c r="L13736" s="14"/>
      <c r="M13736" s="14"/>
      <c r="N13736" s="14"/>
      <c r="O13736" s="14"/>
      <c r="P13736" s="14"/>
    </row>
    <row r="13737" spans="9:16" x14ac:dyDescent="0.25">
      <c r="I13737" s="14"/>
      <c r="J13737" s="14"/>
      <c r="K13737" s="14"/>
      <c r="L13737" s="14"/>
      <c r="M13737" s="14"/>
      <c r="N13737" s="14"/>
      <c r="O13737" s="14"/>
      <c r="P13737" s="14"/>
    </row>
    <row r="13738" spans="9:16" x14ac:dyDescent="0.25">
      <c r="I13738" s="14"/>
      <c r="J13738" s="14"/>
      <c r="K13738" s="14"/>
      <c r="L13738" s="14"/>
      <c r="M13738" s="14"/>
      <c r="N13738" s="14"/>
      <c r="O13738" s="14"/>
      <c r="P13738" s="14"/>
    </row>
    <row r="13739" spans="9:16" x14ac:dyDescent="0.25">
      <c r="I13739" s="14"/>
      <c r="J13739" s="14"/>
      <c r="K13739" s="14"/>
      <c r="L13739" s="14"/>
      <c r="M13739" s="14"/>
      <c r="N13739" s="14"/>
      <c r="O13739" s="14"/>
      <c r="P13739" s="14"/>
    </row>
    <row r="13740" spans="9:16" x14ac:dyDescent="0.25">
      <c r="I13740" s="14"/>
      <c r="J13740" s="14"/>
      <c r="K13740" s="14"/>
      <c r="L13740" s="14"/>
      <c r="M13740" s="14"/>
      <c r="N13740" s="14"/>
      <c r="O13740" s="14"/>
      <c r="P13740" s="14"/>
    </row>
    <row r="13741" spans="9:16" x14ac:dyDescent="0.25">
      <c r="I13741" s="14"/>
      <c r="J13741" s="14"/>
      <c r="K13741" s="14"/>
      <c r="L13741" s="14"/>
      <c r="M13741" s="14"/>
      <c r="N13741" s="14"/>
      <c r="O13741" s="14"/>
      <c r="P13741" s="14"/>
    </row>
    <row r="13742" spans="9:16" x14ac:dyDescent="0.25">
      <c r="I13742" s="14"/>
      <c r="J13742" s="14"/>
      <c r="K13742" s="14"/>
      <c r="L13742" s="14"/>
      <c r="M13742" s="14"/>
      <c r="N13742" s="14"/>
      <c r="O13742" s="14"/>
      <c r="P13742" s="14"/>
    </row>
    <row r="13743" spans="9:16" x14ac:dyDescent="0.25">
      <c r="I13743" s="14"/>
      <c r="J13743" s="14"/>
      <c r="K13743" s="14"/>
      <c r="L13743" s="14"/>
      <c r="M13743" s="14"/>
      <c r="N13743" s="14"/>
      <c r="O13743" s="14"/>
      <c r="P13743" s="14"/>
    </row>
    <row r="13744" spans="9:16" x14ac:dyDescent="0.25">
      <c r="I13744" s="14"/>
      <c r="J13744" s="14"/>
      <c r="K13744" s="14"/>
      <c r="L13744" s="14"/>
      <c r="M13744" s="14"/>
      <c r="N13744" s="14"/>
      <c r="O13744" s="14"/>
      <c r="P13744" s="14"/>
    </row>
    <row r="13745" spans="9:16" x14ac:dyDescent="0.25">
      <c r="I13745" s="14"/>
      <c r="J13745" s="14"/>
      <c r="K13745" s="14"/>
      <c r="L13745" s="14"/>
      <c r="M13745" s="14"/>
      <c r="N13745" s="14"/>
      <c r="O13745" s="14"/>
      <c r="P13745" s="14"/>
    </row>
    <row r="13746" spans="9:16" x14ac:dyDescent="0.25">
      <c r="I13746" s="14"/>
      <c r="J13746" s="14"/>
      <c r="K13746" s="14"/>
      <c r="L13746" s="14"/>
      <c r="M13746" s="14"/>
      <c r="N13746" s="14"/>
      <c r="O13746" s="14"/>
      <c r="P13746" s="14"/>
    </row>
    <row r="13747" spans="9:16" x14ac:dyDescent="0.25">
      <c r="I13747" s="14"/>
      <c r="J13747" s="14"/>
      <c r="K13747" s="14"/>
      <c r="L13747" s="14"/>
      <c r="M13747" s="14"/>
      <c r="N13747" s="14"/>
      <c r="O13747" s="14"/>
      <c r="P13747" s="14"/>
    </row>
    <row r="13748" spans="9:16" x14ac:dyDescent="0.25">
      <c r="I13748" s="14"/>
      <c r="J13748" s="14"/>
      <c r="K13748" s="14"/>
      <c r="L13748" s="14"/>
      <c r="M13748" s="14"/>
      <c r="N13748" s="14"/>
      <c r="O13748" s="14"/>
      <c r="P13748" s="14"/>
    </row>
    <row r="13749" spans="9:16" x14ac:dyDescent="0.25">
      <c r="I13749" s="14"/>
      <c r="J13749" s="14"/>
      <c r="K13749" s="14"/>
      <c r="L13749" s="14"/>
      <c r="M13749" s="14"/>
      <c r="N13749" s="14"/>
      <c r="O13749" s="14"/>
      <c r="P13749" s="14"/>
    </row>
    <row r="13750" spans="9:16" x14ac:dyDescent="0.25">
      <c r="I13750" s="14"/>
      <c r="J13750" s="14"/>
      <c r="K13750" s="14"/>
      <c r="L13750" s="14"/>
      <c r="M13750" s="14"/>
      <c r="N13750" s="14"/>
      <c r="O13750" s="14"/>
      <c r="P13750" s="14"/>
    </row>
    <row r="13751" spans="9:16" x14ac:dyDescent="0.25">
      <c r="I13751" s="14"/>
      <c r="J13751" s="14"/>
      <c r="K13751" s="14"/>
      <c r="L13751" s="14"/>
      <c r="M13751" s="14"/>
      <c r="N13751" s="14"/>
      <c r="O13751" s="14"/>
      <c r="P13751" s="14"/>
    </row>
    <row r="13752" spans="9:16" x14ac:dyDescent="0.25">
      <c r="I13752" s="14"/>
      <c r="J13752" s="14"/>
      <c r="K13752" s="14"/>
      <c r="L13752" s="14"/>
      <c r="M13752" s="14"/>
      <c r="N13752" s="14"/>
      <c r="O13752" s="14"/>
      <c r="P13752" s="14"/>
    </row>
    <row r="13753" spans="9:16" x14ac:dyDescent="0.25">
      <c r="I13753" s="14"/>
      <c r="J13753" s="14"/>
      <c r="K13753" s="14"/>
      <c r="L13753" s="14"/>
      <c r="M13753" s="14"/>
      <c r="N13753" s="14"/>
      <c r="O13753" s="14"/>
      <c r="P13753" s="14"/>
    </row>
    <row r="13754" spans="9:16" x14ac:dyDescent="0.25">
      <c r="I13754" s="14"/>
      <c r="J13754" s="14"/>
      <c r="K13754" s="14"/>
      <c r="L13754" s="14"/>
      <c r="M13754" s="14"/>
      <c r="N13754" s="14"/>
      <c r="O13754" s="14"/>
      <c r="P13754" s="14"/>
    </row>
    <row r="13755" spans="9:16" x14ac:dyDescent="0.25">
      <c r="I13755" s="14"/>
      <c r="J13755" s="14"/>
      <c r="K13755" s="14"/>
      <c r="L13755" s="14"/>
      <c r="M13755" s="14"/>
      <c r="N13755" s="14"/>
      <c r="O13755" s="14"/>
      <c r="P13755" s="14"/>
    </row>
    <row r="13756" spans="9:16" x14ac:dyDescent="0.25">
      <c r="I13756" s="14"/>
      <c r="J13756" s="14"/>
      <c r="K13756" s="14"/>
      <c r="L13756" s="14"/>
      <c r="M13756" s="14"/>
      <c r="N13756" s="14"/>
      <c r="O13756" s="14"/>
      <c r="P13756" s="14"/>
    </row>
    <row r="13757" spans="9:16" x14ac:dyDescent="0.25">
      <c r="I13757" s="14"/>
      <c r="J13757" s="14"/>
      <c r="K13757" s="14"/>
      <c r="L13757" s="14"/>
      <c r="M13757" s="14"/>
      <c r="N13757" s="14"/>
      <c r="O13757" s="14"/>
      <c r="P13757" s="14"/>
    </row>
    <row r="13758" spans="9:16" x14ac:dyDescent="0.25">
      <c r="I13758" s="14"/>
      <c r="J13758" s="14"/>
      <c r="K13758" s="14"/>
      <c r="L13758" s="14"/>
      <c r="M13758" s="14"/>
      <c r="N13758" s="14"/>
      <c r="O13758" s="14"/>
      <c r="P13758" s="14"/>
    </row>
    <row r="13759" spans="9:16" x14ac:dyDescent="0.25">
      <c r="I13759" s="14"/>
      <c r="J13759" s="14"/>
      <c r="K13759" s="14"/>
      <c r="L13759" s="14"/>
      <c r="M13759" s="14"/>
      <c r="N13759" s="14"/>
      <c r="O13759" s="14"/>
      <c r="P13759" s="14"/>
    </row>
    <row r="13760" spans="9:16" x14ac:dyDescent="0.25">
      <c r="I13760" s="14"/>
      <c r="J13760" s="14"/>
      <c r="K13760" s="14"/>
      <c r="L13760" s="14"/>
      <c r="M13760" s="14"/>
      <c r="N13760" s="14"/>
      <c r="O13760" s="14"/>
      <c r="P13760" s="14"/>
    </row>
    <row r="13761" spans="9:16" x14ac:dyDescent="0.25">
      <c r="I13761" s="14"/>
      <c r="J13761" s="14"/>
      <c r="K13761" s="14"/>
      <c r="L13761" s="14"/>
      <c r="M13761" s="14"/>
      <c r="N13761" s="14"/>
      <c r="O13761" s="14"/>
      <c r="P13761" s="14"/>
    </row>
    <row r="13762" spans="9:16" x14ac:dyDescent="0.25">
      <c r="I13762" s="14"/>
      <c r="J13762" s="14"/>
      <c r="K13762" s="14"/>
      <c r="L13762" s="14"/>
      <c r="M13762" s="14"/>
      <c r="N13762" s="14"/>
      <c r="O13762" s="14"/>
      <c r="P13762" s="14"/>
    </row>
    <row r="13763" spans="9:16" x14ac:dyDescent="0.25">
      <c r="I13763" s="14"/>
      <c r="J13763" s="14"/>
      <c r="K13763" s="14"/>
      <c r="L13763" s="14"/>
      <c r="M13763" s="14"/>
      <c r="N13763" s="14"/>
      <c r="O13763" s="14"/>
      <c r="P13763" s="14"/>
    </row>
    <row r="13764" spans="9:16" x14ac:dyDescent="0.25">
      <c r="I13764" s="14"/>
      <c r="J13764" s="14"/>
      <c r="K13764" s="14"/>
      <c r="L13764" s="14"/>
      <c r="M13764" s="14"/>
      <c r="N13764" s="14"/>
      <c r="O13764" s="14"/>
      <c r="P13764" s="14"/>
    </row>
    <row r="13765" spans="9:16" x14ac:dyDescent="0.25">
      <c r="I13765" s="14"/>
      <c r="J13765" s="14"/>
      <c r="K13765" s="14"/>
      <c r="L13765" s="14"/>
      <c r="M13765" s="14"/>
      <c r="N13765" s="14"/>
      <c r="O13765" s="14"/>
      <c r="P13765" s="14"/>
    </row>
    <row r="13766" spans="9:16" x14ac:dyDescent="0.25">
      <c r="I13766" s="14"/>
      <c r="J13766" s="14"/>
      <c r="K13766" s="14"/>
      <c r="L13766" s="14"/>
      <c r="M13766" s="14"/>
      <c r="N13766" s="14"/>
      <c r="O13766" s="14"/>
      <c r="P13766" s="14"/>
    </row>
    <row r="13767" spans="9:16" x14ac:dyDescent="0.25">
      <c r="I13767" s="14"/>
      <c r="J13767" s="14"/>
      <c r="K13767" s="14"/>
      <c r="L13767" s="14"/>
      <c r="M13767" s="14"/>
      <c r="N13767" s="14"/>
      <c r="O13767" s="14"/>
      <c r="P13767" s="14"/>
    </row>
    <row r="13768" spans="9:16" x14ac:dyDescent="0.25">
      <c r="I13768" s="14"/>
      <c r="J13768" s="14"/>
      <c r="K13768" s="14"/>
      <c r="L13768" s="14"/>
      <c r="M13768" s="14"/>
      <c r="N13768" s="14"/>
      <c r="O13768" s="14"/>
      <c r="P13768" s="14"/>
    </row>
    <row r="13769" spans="9:16" x14ac:dyDescent="0.25">
      <c r="I13769" s="14"/>
      <c r="J13769" s="14"/>
      <c r="K13769" s="14"/>
      <c r="L13769" s="14"/>
      <c r="M13769" s="14"/>
      <c r="N13769" s="14"/>
      <c r="O13769" s="14"/>
      <c r="P13769" s="14"/>
    </row>
    <row r="13770" spans="9:16" x14ac:dyDescent="0.25">
      <c r="I13770" s="14"/>
      <c r="J13770" s="14"/>
      <c r="K13770" s="14"/>
      <c r="L13770" s="14"/>
      <c r="M13770" s="14"/>
      <c r="N13770" s="14"/>
      <c r="O13770" s="14"/>
      <c r="P13770" s="14"/>
    </row>
    <row r="13771" spans="9:16" x14ac:dyDescent="0.25">
      <c r="I13771" s="14"/>
      <c r="J13771" s="14"/>
      <c r="K13771" s="14"/>
      <c r="L13771" s="14"/>
      <c r="M13771" s="14"/>
      <c r="N13771" s="14"/>
      <c r="O13771" s="14"/>
      <c r="P13771" s="14"/>
    </row>
    <row r="13772" spans="9:16" x14ac:dyDescent="0.25">
      <c r="I13772" s="14"/>
      <c r="J13772" s="14"/>
      <c r="K13772" s="14"/>
      <c r="L13772" s="14"/>
      <c r="M13772" s="14"/>
      <c r="N13772" s="14"/>
      <c r="O13772" s="14"/>
      <c r="P13772" s="14"/>
    </row>
    <row r="13773" spans="9:16" x14ac:dyDescent="0.25">
      <c r="I13773" s="14"/>
      <c r="J13773" s="14"/>
      <c r="K13773" s="14"/>
      <c r="L13773" s="14"/>
      <c r="M13773" s="14"/>
      <c r="N13773" s="14"/>
      <c r="O13773" s="14"/>
      <c r="P13773" s="14"/>
    </row>
    <row r="13774" spans="9:16" x14ac:dyDescent="0.25">
      <c r="I13774" s="14"/>
      <c r="J13774" s="14"/>
      <c r="K13774" s="14"/>
      <c r="L13774" s="14"/>
      <c r="M13774" s="14"/>
      <c r="N13774" s="14"/>
      <c r="O13774" s="14"/>
      <c r="P13774" s="14"/>
    </row>
    <row r="13775" spans="9:16" x14ac:dyDescent="0.25">
      <c r="I13775" s="14"/>
      <c r="J13775" s="14"/>
      <c r="K13775" s="14"/>
      <c r="L13775" s="14"/>
      <c r="M13775" s="14"/>
      <c r="N13775" s="14"/>
      <c r="O13775" s="14"/>
      <c r="P13775" s="14"/>
    </row>
    <row r="13776" spans="9:16" x14ac:dyDescent="0.25">
      <c r="I13776" s="14"/>
      <c r="J13776" s="14"/>
      <c r="K13776" s="14"/>
      <c r="L13776" s="14"/>
      <c r="M13776" s="14"/>
      <c r="N13776" s="14"/>
      <c r="O13776" s="14"/>
      <c r="P13776" s="14"/>
    </row>
    <row r="13777" spans="9:16" x14ac:dyDescent="0.25">
      <c r="I13777" s="14"/>
      <c r="J13777" s="14"/>
      <c r="K13777" s="14"/>
      <c r="L13777" s="14"/>
      <c r="M13777" s="14"/>
      <c r="N13777" s="14"/>
      <c r="O13777" s="14"/>
      <c r="P13777" s="14"/>
    </row>
    <row r="13778" spans="9:16" x14ac:dyDescent="0.25">
      <c r="I13778" s="14"/>
      <c r="J13778" s="14"/>
      <c r="K13778" s="14"/>
      <c r="L13778" s="14"/>
      <c r="M13778" s="14"/>
      <c r="N13778" s="14"/>
      <c r="O13778" s="14"/>
      <c r="P13778" s="14"/>
    </row>
    <row r="13779" spans="9:16" x14ac:dyDescent="0.25">
      <c r="I13779" s="14"/>
      <c r="J13779" s="14"/>
      <c r="K13779" s="14"/>
      <c r="L13779" s="14"/>
      <c r="M13779" s="14"/>
      <c r="N13779" s="14"/>
      <c r="O13779" s="14"/>
      <c r="P13779" s="14"/>
    </row>
    <row r="13780" spans="9:16" x14ac:dyDescent="0.25">
      <c r="I13780" s="14"/>
      <c r="J13780" s="14"/>
      <c r="K13780" s="14"/>
      <c r="L13780" s="14"/>
      <c r="M13780" s="14"/>
      <c r="N13780" s="14"/>
      <c r="O13780" s="14"/>
      <c r="P13780" s="14"/>
    </row>
    <row r="13781" spans="9:16" x14ac:dyDescent="0.25">
      <c r="I13781" s="14"/>
      <c r="J13781" s="14"/>
      <c r="K13781" s="14"/>
      <c r="L13781" s="14"/>
      <c r="M13781" s="14"/>
      <c r="N13781" s="14"/>
      <c r="O13781" s="14"/>
      <c r="P13781" s="14"/>
    </row>
    <row r="13782" spans="9:16" x14ac:dyDescent="0.25">
      <c r="I13782" s="14"/>
      <c r="J13782" s="14"/>
      <c r="K13782" s="14"/>
      <c r="L13782" s="14"/>
      <c r="M13782" s="14"/>
      <c r="N13782" s="14"/>
      <c r="O13782" s="14"/>
      <c r="P13782" s="14"/>
    </row>
    <row r="13783" spans="9:16" x14ac:dyDescent="0.25">
      <c r="I13783" s="14"/>
      <c r="J13783" s="14"/>
      <c r="K13783" s="14"/>
      <c r="L13783" s="14"/>
      <c r="M13783" s="14"/>
      <c r="N13783" s="14"/>
      <c r="O13783" s="14"/>
      <c r="P13783" s="14"/>
    </row>
    <row r="13784" spans="9:16" x14ac:dyDescent="0.25">
      <c r="I13784" s="14"/>
      <c r="J13784" s="14"/>
      <c r="K13784" s="14"/>
      <c r="L13784" s="14"/>
      <c r="M13784" s="14"/>
      <c r="N13784" s="14"/>
      <c r="O13784" s="14"/>
      <c r="P13784" s="14"/>
    </row>
    <row r="13785" spans="9:16" x14ac:dyDescent="0.25">
      <c r="I13785" s="14"/>
      <c r="J13785" s="14"/>
      <c r="K13785" s="14"/>
      <c r="L13785" s="14"/>
      <c r="M13785" s="14"/>
      <c r="N13785" s="14"/>
      <c r="O13785" s="14"/>
      <c r="P13785" s="14"/>
    </row>
    <row r="13786" spans="9:16" x14ac:dyDescent="0.25">
      <c r="I13786" s="14"/>
      <c r="J13786" s="14"/>
      <c r="K13786" s="14"/>
      <c r="L13786" s="14"/>
      <c r="M13786" s="14"/>
      <c r="N13786" s="14"/>
      <c r="O13786" s="14"/>
      <c r="P13786" s="14"/>
    </row>
    <row r="13787" spans="9:16" x14ac:dyDescent="0.25">
      <c r="I13787" s="14"/>
      <c r="J13787" s="14"/>
      <c r="K13787" s="14"/>
      <c r="L13787" s="14"/>
      <c r="M13787" s="14"/>
      <c r="N13787" s="14"/>
      <c r="O13787" s="14"/>
      <c r="P13787" s="14"/>
    </row>
    <row r="13788" spans="9:16" x14ac:dyDescent="0.25">
      <c r="I13788" s="14"/>
      <c r="J13788" s="14"/>
      <c r="K13788" s="14"/>
      <c r="L13788" s="14"/>
      <c r="M13788" s="14"/>
      <c r="N13788" s="14"/>
      <c r="O13788" s="14"/>
      <c r="P13788" s="14"/>
    </row>
    <row r="13789" spans="9:16" x14ac:dyDescent="0.25">
      <c r="I13789" s="14"/>
      <c r="J13789" s="14"/>
      <c r="K13789" s="14"/>
      <c r="L13789" s="14"/>
      <c r="M13789" s="14"/>
      <c r="N13789" s="14"/>
      <c r="O13789" s="14"/>
      <c r="P13789" s="14"/>
    </row>
    <row r="13790" spans="9:16" x14ac:dyDescent="0.25">
      <c r="I13790" s="14"/>
      <c r="J13790" s="14"/>
      <c r="K13790" s="14"/>
      <c r="L13790" s="14"/>
      <c r="M13790" s="14"/>
      <c r="N13790" s="14"/>
      <c r="O13790" s="14"/>
      <c r="P13790" s="14"/>
    </row>
    <row r="13791" spans="9:16" x14ac:dyDescent="0.25">
      <c r="I13791" s="14"/>
      <c r="J13791" s="14"/>
      <c r="K13791" s="14"/>
      <c r="L13791" s="14"/>
      <c r="M13791" s="14"/>
      <c r="N13791" s="14"/>
      <c r="O13791" s="14"/>
      <c r="P13791" s="14"/>
    </row>
    <row r="13792" spans="9:16" x14ac:dyDescent="0.25">
      <c r="I13792" s="14"/>
      <c r="J13792" s="14"/>
      <c r="K13792" s="14"/>
      <c r="L13792" s="14"/>
      <c r="M13792" s="14"/>
      <c r="N13792" s="14"/>
      <c r="O13792" s="14"/>
      <c r="P13792" s="14"/>
    </row>
    <row r="13793" spans="9:16" x14ac:dyDescent="0.25">
      <c r="I13793" s="14"/>
      <c r="J13793" s="14"/>
      <c r="K13793" s="14"/>
      <c r="L13793" s="14"/>
      <c r="M13793" s="14"/>
      <c r="N13793" s="14"/>
      <c r="O13793" s="14"/>
      <c r="P13793" s="14"/>
    </row>
    <row r="13794" spans="9:16" x14ac:dyDescent="0.25">
      <c r="I13794" s="14"/>
      <c r="J13794" s="14"/>
      <c r="K13794" s="14"/>
      <c r="L13794" s="14"/>
      <c r="M13794" s="14"/>
      <c r="N13794" s="14"/>
      <c r="O13794" s="14"/>
      <c r="P13794" s="14"/>
    </row>
    <row r="13795" spans="9:16" x14ac:dyDescent="0.25">
      <c r="I13795" s="14"/>
      <c r="J13795" s="14"/>
      <c r="K13795" s="14"/>
      <c r="L13795" s="14"/>
      <c r="M13795" s="14"/>
      <c r="N13795" s="14"/>
      <c r="O13795" s="14"/>
      <c r="P13795" s="14"/>
    </row>
    <row r="13796" spans="9:16" x14ac:dyDescent="0.25">
      <c r="I13796" s="14"/>
      <c r="J13796" s="14"/>
      <c r="K13796" s="14"/>
      <c r="L13796" s="14"/>
      <c r="M13796" s="14"/>
      <c r="N13796" s="14"/>
      <c r="O13796" s="14"/>
      <c r="P13796" s="14"/>
    </row>
    <row r="13797" spans="9:16" x14ac:dyDescent="0.25">
      <c r="I13797" s="14"/>
      <c r="J13797" s="14"/>
      <c r="K13797" s="14"/>
      <c r="L13797" s="14"/>
      <c r="M13797" s="14"/>
      <c r="N13797" s="14"/>
      <c r="O13797" s="14"/>
      <c r="P13797" s="14"/>
    </row>
    <row r="13798" spans="9:16" x14ac:dyDescent="0.25">
      <c r="I13798" s="14"/>
      <c r="J13798" s="14"/>
      <c r="K13798" s="14"/>
      <c r="L13798" s="14"/>
      <c r="M13798" s="14"/>
      <c r="N13798" s="14"/>
      <c r="O13798" s="14"/>
      <c r="P13798" s="14"/>
    </row>
    <row r="13799" spans="9:16" x14ac:dyDescent="0.25">
      <c r="I13799" s="14"/>
      <c r="J13799" s="14"/>
      <c r="K13799" s="14"/>
      <c r="L13799" s="14"/>
      <c r="M13799" s="14"/>
      <c r="N13799" s="14"/>
      <c r="O13799" s="14"/>
      <c r="P13799" s="14"/>
    </row>
    <row r="13800" spans="9:16" x14ac:dyDescent="0.25">
      <c r="I13800" s="14"/>
      <c r="J13800" s="14"/>
      <c r="K13800" s="14"/>
      <c r="L13800" s="14"/>
      <c r="M13800" s="14"/>
      <c r="N13800" s="14"/>
      <c r="O13800" s="14"/>
      <c r="P13800" s="14"/>
    </row>
    <row r="13801" spans="9:16" x14ac:dyDescent="0.25">
      <c r="I13801" s="14"/>
      <c r="J13801" s="14"/>
      <c r="K13801" s="14"/>
      <c r="L13801" s="14"/>
      <c r="M13801" s="14"/>
      <c r="N13801" s="14"/>
      <c r="O13801" s="14"/>
      <c r="P13801" s="14"/>
    </row>
    <row r="13802" spans="9:16" x14ac:dyDescent="0.25">
      <c r="I13802" s="14"/>
      <c r="J13802" s="14"/>
      <c r="K13802" s="14"/>
      <c r="L13802" s="14"/>
      <c r="M13802" s="14"/>
      <c r="N13802" s="14"/>
      <c r="O13802" s="14"/>
      <c r="P13802" s="14"/>
    </row>
    <row r="13803" spans="9:16" x14ac:dyDescent="0.25">
      <c r="I13803" s="14"/>
      <c r="J13803" s="14"/>
      <c r="K13803" s="14"/>
      <c r="L13803" s="14"/>
      <c r="M13803" s="14"/>
      <c r="N13803" s="14"/>
      <c r="O13803" s="14"/>
      <c r="P13803" s="14"/>
    </row>
    <row r="13804" spans="9:16" x14ac:dyDescent="0.25">
      <c r="I13804" s="14"/>
      <c r="J13804" s="14"/>
      <c r="K13804" s="14"/>
      <c r="L13804" s="14"/>
      <c r="M13804" s="14"/>
      <c r="N13804" s="14"/>
      <c r="O13804" s="14"/>
      <c r="P13804" s="14"/>
    </row>
    <row r="13805" spans="9:16" x14ac:dyDescent="0.25">
      <c r="I13805" s="14"/>
      <c r="J13805" s="14"/>
      <c r="K13805" s="14"/>
      <c r="L13805" s="14"/>
      <c r="M13805" s="14"/>
      <c r="N13805" s="14"/>
      <c r="O13805" s="14"/>
      <c r="P13805" s="14"/>
    </row>
    <row r="13806" spans="9:16" x14ac:dyDescent="0.25">
      <c r="I13806" s="14"/>
      <c r="J13806" s="14"/>
      <c r="K13806" s="14"/>
      <c r="L13806" s="14"/>
      <c r="M13806" s="14"/>
      <c r="N13806" s="14"/>
      <c r="O13806" s="14"/>
      <c r="P13806" s="14"/>
    </row>
    <row r="13807" spans="9:16" x14ac:dyDescent="0.25">
      <c r="I13807" s="14"/>
      <c r="J13807" s="14"/>
      <c r="K13807" s="14"/>
      <c r="L13807" s="14"/>
      <c r="M13807" s="14"/>
      <c r="N13807" s="14"/>
      <c r="O13807" s="14"/>
      <c r="P13807" s="14"/>
    </row>
    <row r="13808" spans="9:16" x14ac:dyDescent="0.25">
      <c r="I13808" s="14"/>
      <c r="J13808" s="14"/>
      <c r="K13808" s="14"/>
      <c r="L13808" s="14"/>
      <c r="M13808" s="14"/>
      <c r="N13808" s="14"/>
      <c r="O13808" s="14"/>
      <c r="P13808" s="14"/>
    </row>
    <row r="13809" spans="9:16" x14ac:dyDescent="0.25">
      <c r="I13809" s="14"/>
      <c r="J13809" s="14"/>
      <c r="K13809" s="14"/>
      <c r="L13809" s="14"/>
      <c r="M13809" s="14"/>
      <c r="N13809" s="14"/>
      <c r="O13809" s="14"/>
      <c r="P13809" s="14"/>
    </row>
    <row r="13810" spans="9:16" x14ac:dyDescent="0.25">
      <c r="I13810" s="14"/>
      <c r="J13810" s="14"/>
      <c r="K13810" s="14"/>
      <c r="L13810" s="14"/>
      <c r="M13810" s="14"/>
      <c r="N13810" s="14"/>
      <c r="O13810" s="14"/>
      <c r="P13810" s="14"/>
    </row>
    <row r="13811" spans="9:16" x14ac:dyDescent="0.25">
      <c r="I13811" s="14"/>
      <c r="J13811" s="14"/>
      <c r="K13811" s="14"/>
      <c r="L13811" s="14"/>
      <c r="M13811" s="14"/>
      <c r="N13811" s="14"/>
      <c r="O13811" s="14"/>
      <c r="P13811" s="14"/>
    </row>
    <row r="13812" spans="9:16" x14ac:dyDescent="0.25">
      <c r="I13812" s="14"/>
      <c r="J13812" s="14"/>
      <c r="K13812" s="14"/>
      <c r="L13812" s="14"/>
      <c r="M13812" s="14"/>
      <c r="N13812" s="14"/>
      <c r="O13812" s="14"/>
      <c r="P13812" s="14"/>
    </row>
    <row r="13813" spans="9:16" x14ac:dyDescent="0.25">
      <c r="I13813" s="14"/>
      <c r="J13813" s="14"/>
      <c r="K13813" s="14"/>
      <c r="L13813" s="14"/>
      <c r="M13813" s="14"/>
      <c r="N13813" s="14"/>
      <c r="O13813" s="14"/>
      <c r="P13813" s="14"/>
    </row>
    <row r="13814" spans="9:16" x14ac:dyDescent="0.25">
      <c r="I13814" s="14"/>
      <c r="J13814" s="14"/>
      <c r="K13814" s="14"/>
      <c r="L13814" s="14"/>
      <c r="M13814" s="14"/>
      <c r="N13814" s="14"/>
      <c r="O13814" s="14"/>
      <c r="P13814" s="14"/>
    </row>
    <row r="13815" spans="9:16" x14ac:dyDescent="0.25">
      <c r="I13815" s="14"/>
      <c r="J13815" s="14"/>
      <c r="K13815" s="14"/>
      <c r="L13815" s="14"/>
      <c r="M13815" s="14"/>
      <c r="N13815" s="14"/>
      <c r="O13815" s="14"/>
      <c r="P13815" s="14"/>
    </row>
    <row r="13816" spans="9:16" x14ac:dyDescent="0.25">
      <c r="I13816" s="14"/>
      <c r="J13816" s="14"/>
      <c r="K13816" s="14"/>
      <c r="L13816" s="14"/>
      <c r="M13816" s="14"/>
      <c r="N13816" s="14"/>
      <c r="O13816" s="14"/>
      <c r="P13816" s="14"/>
    </row>
    <row r="13817" spans="9:16" x14ac:dyDescent="0.25">
      <c r="I13817" s="14"/>
      <c r="J13817" s="14"/>
      <c r="K13817" s="14"/>
      <c r="L13817" s="14"/>
      <c r="M13817" s="14"/>
      <c r="N13817" s="14"/>
      <c r="O13817" s="14"/>
      <c r="P13817" s="14"/>
    </row>
    <row r="13818" spans="9:16" x14ac:dyDescent="0.25">
      <c r="I13818" s="14"/>
      <c r="J13818" s="14"/>
      <c r="K13818" s="14"/>
      <c r="L13818" s="14"/>
      <c r="M13818" s="14"/>
      <c r="N13818" s="14"/>
      <c r="O13818" s="14"/>
      <c r="P13818" s="14"/>
    </row>
    <row r="13819" spans="9:16" x14ac:dyDescent="0.25">
      <c r="I13819" s="14"/>
      <c r="J13819" s="14"/>
      <c r="K13819" s="14"/>
      <c r="L13819" s="14"/>
      <c r="M13819" s="14"/>
      <c r="N13819" s="14"/>
      <c r="O13819" s="14"/>
      <c r="P13819" s="14"/>
    </row>
    <row r="13820" spans="9:16" x14ac:dyDescent="0.25">
      <c r="I13820" s="14"/>
      <c r="J13820" s="14"/>
      <c r="K13820" s="14"/>
      <c r="L13820" s="14"/>
      <c r="M13820" s="14"/>
      <c r="N13820" s="14"/>
      <c r="O13820" s="14"/>
      <c r="P13820" s="14"/>
    </row>
    <row r="13821" spans="9:16" x14ac:dyDescent="0.25">
      <c r="I13821" s="14"/>
      <c r="J13821" s="14"/>
      <c r="K13821" s="14"/>
      <c r="L13821" s="14"/>
      <c r="M13821" s="14"/>
      <c r="N13821" s="14"/>
      <c r="O13821" s="14"/>
      <c r="P13821" s="14"/>
    </row>
    <row r="13822" spans="9:16" x14ac:dyDescent="0.25">
      <c r="I13822" s="14"/>
      <c r="J13822" s="14"/>
      <c r="K13822" s="14"/>
      <c r="L13822" s="14"/>
      <c r="M13822" s="14"/>
      <c r="N13822" s="14"/>
      <c r="O13822" s="14"/>
      <c r="P13822" s="14"/>
    </row>
    <row r="13823" spans="9:16" x14ac:dyDescent="0.25">
      <c r="I13823" s="14"/>
      <c r="J13823" s="14"/>
      <c r="K13823" s="14"/>
      <c r="L13823" s="14"/>
      <c r="M13823" s="14"/>
      <c r="N13823" s="14"/>
      <c r="O13823" s="14"/>
      <c r="P13823" s="14"/>
    </row>
    <row r="13824" spans="9:16" x14ac:dyDescent="0.25">
      <c r="I13824" s="14"/>
      <c r="J13824" s="14"/>
      <c r="K13824" s="14"/>
      <c r="L13824" s="14"/>
      <c r="M13824" s="14"/>
      <c r="N13824" s="14"/>
      <c r="O13824" s="14"/>
      <c r="P13824" s="14"/>
    </row>
    <row r="13825" spans="9:16" x14ac:dyDescent="0.25">
      <c r="I13825" s="14"/>
      <c r="J13825" s="14"/>
      <c r="K13825" s="14"/>
      <c r="L13825" s="14"/>
      <c r="M13825" s="14"/>
      <c r="N13825" s="14"/>
      <c r="O13825" s="14"/>
      <c r="P13825" s="14"/>
    </row>
    <row r="13826" spans="9:16" x14ac:dyDescent="0.25">
      <c r="I13826" s="14"/>
      <c r="J13826" s="14"/>
      <c r="K13826" s="14"/>
      <c r="L13826" s="14"/>
      <c r="M13826" s="14"/>
      <c r="N13826" s="14"/>
      <c r="O13826" s="14"/>
      <c r="P13826" s="14"/>
    </row>
    <row r="13827" spans="9:16" x14ac:dyDescent="0.25">
      <c r="I13827" s="14"/>
      <c r="J13827" s="14"/>
      <c r="K13827" s="14"/>
      <c r="L13827" s="14"/>
      <c r="M13827" s="14"/>
      <c r="N13827" s="14"/>
      <c r="O13827" s="14"/>
      <c r="P13827" s="14"/>
    </row>
    <row r="13828" spans="9:16" x14ac:dyDescent="0.25">
      <c r="I13828" s="14"/>
      <c r="J13828" s="14"/>
      <c r="K13828" s="14"/>
      <c r="L13828" s="14"/>
      <c r="M13828" s="14"/>
      <c r="N13828" s="14"/>
      <c r="O13828" s="14"/>
      <c r="P13828" s="14"/>
    </row>
    <row r="13829" spans="9:16" x14ac:dyDescent="0.25">
      <c r="I13829" s="14"/>
      <c r="J13829" s="14"/>
      <c r="K13829" s="14"/>
      <c r="L13829" s="14"/>
      <c r="M13829" s="14"/>
      <c r="N13829" s="14"/>
      <c r="O13829" s="14"/>
      <c r="P13829" s="14"/>
    </row>
    <row r="13830" spans="9:16" x14ac:dyDescent="0.25">
      <c r="I13830" s="14"/>
      <c r="J13830" s="14"/>
      <c r="K13830" s="14"/>
      <c r="L13830" s="14"/>
      <c r="M13830" s="14"/>
      <c r="N13830" s="14"/>
      <c r="O13830" s="14"/>
      <c r="P13830" s="14"/>
    </row>
    <row r="13831" spans="9:16" x14ac:dyDescent="0.25">
      <c r="I13831" s="14"/>
      <c r="J13831" s="14"/>
      <c r="K13831" s="14"/>
      <c r="L13831" s="14"/>
      <c r="M13831" s="14"/>
      <c r="N13831" s="14"/>
      <c r="O13831" s="14"/>
      <c r="P13831" s="14"/>
    </row>
    <row r="13832" spans="9:16" x14ac:dyDescent="0.25">
      <c r="I13832" s="14"/>
      <c r="J13832" s="14"/>
      <c r="K13832" s="14"/>
      <c r="L13832" s="14"/>
      <c r="M13832" s="14"/>
      <c r="N13832" s="14"/>
      <c r="O13832" s="14"/>
      <c r="P13832" s="14"/>
    </row>
    <row r="13833" spans="9:16" x14ac:dyDescent="0.25">
      <c r="I13833" s="14"/>
      <c r="J13833" s="14"/>
      <c r="K13833" s="14"/>
      <c r="L13833" s="14"/>
      <c r="M13833" s="14"/>
      <c r="N13833" s="14"/>
      <c r="O13833" s="14"/>
      <c r="P13833" s="14"/>
    </row>
    <row r="13834" spans="9:16" x14ac:dyDescent="0.25">
      <c r="I13834" s="14"/>
      <c r="J13834" s="14"/>
      <c r="K13834" s="14"/>
      <c r="L13834" s="14"/>
      <c r="M13834" s="14"/>
      <c r="N13834" s="14"/>
      <c r="O13834" s="14"/>
      <c r="P13834" s="14"/>
    </row>
    <row r="13835" spans="9:16" x14ac:dyDescent="0.25">
      <c r="I13835" s="14"/>
      <c r="J13835" s="14"/>
      <c r="K13835" s="14"/>
      <c r="L13835" s="14"/>
      <c r="M13835" s="14"/>
      <c r="N13835" s="14"/>
      <c r="O13835" s="14"/>
      <c r="P13835" s="14"/>
    </row>
    <row r="13836" spans="9:16" x14ac:dyDescent="0.25">
      <c r="I13836" s="14"/>
      <c r="J13836" s="14"/>
      <c r="K13836" s="14"/>
      <c r="L13836" s="14"/>
      <c r="M13836" s="14"/>
      <c r="N13836" s="14"/>
      <c r="O13836" s="14"/>
      <c r="P13836" s="14"/>
    </row>
    <row r="13837" spans="9:16" x14ac:dyDescent="0.25">
      <c r="I13837" s="14"/>
      <c r="J13837" s="14"/>
      <c r="K13837" s="14"/>
      <c r="L13837" s="14"/>
      <c r="M13837" s="14"/>
      <c r="N13837" s="14"/>
      <c r="O13837" s="14"/>
      <c r="P13837" s="14"/>
    </row>
    <row r="13838" spans="9:16" x14ac:dyDescent="0.25">
      <c r="I13838" s="14"/>
      <c r="J13838" s="14"/>
      <c r="K13838" s="14"/>
      <c r="L13838" s="14"/>
      <c r="M13838" s="14"/>
      <c r="N13838" s="14"/>
      <c r="O13838" s="14"/>
      <c r="P13838" s="14"/>
    </row>
    <row r="13839" spans="9:16" x14ac:dyDescent="0.25">
      <c r="I13839" s="14"/>
      <c r="J13839" s="14"/>
      <c r="K13839" s="14"/>
      <c r="L13839" s="14"/>
      <c r="M13839" s="14"/>
      <c r="N13839" s="14"/>
      <c r="O13839" s="14"/>
      <c r="P13839" s="14"/>
    </row>
    <row r="13840" spans="9:16" x14ac:dyDescent="0.25">
      <c r="I13840" s="14"/>
      <c r="J13840" s="14"/>
      <c r="K13840" s="14"/>
      <c r="L13840" s="14"/>
      <c r="M13840" s="14"/>
      <c r="N13840" s="14"/>
      <c r="O13840" s="14"/>
      <c r="P13840" s="14"/>
    </row>
    <row r="13841" spans="9:16" x14ac:dyDescent="0.25">
      <c r="I13841" s="14"/>
      <c r="J13841" s="14"/>
      <c r="K13841" s="14"/>
      <c r="L13841" s="14"/>
      <c r="M13841" s="14"/>
      <c r="N13841" s="14"/>
      <c r="O13841" s="14"/>
      <c r="P13841" s="14"/>
    </row>
    <row r="13842" spans="9:16" x14ac:dyDescent="0.25">
      <c r="I13842" s="14"/>
      <c r="J13842" s="14"/>
      <c r="K13842" s="14"/>
      <c r="L13842" s="14"/>
      <c r="M13842" s="14"/>
      <c r="N13842" s="14"/>
      <c r="O13842" s="14"/>
      <c r="P13842" s="14"/>
    </row>
    <row r="13843" spans="9:16" x14ac:dyDescent="0.25">
      <c r="I13843" s="14"/>
      <c r="J13843" s="14"/>
      <c r="K13843" s="14"/>
      <c r="L13843" s="14"/>
      <c r="M13843" s="14"/>
      <c r="N13843" s="14"/>
      <c r="O13843" s="14"/>
      <c r="P13843" s="14"/>
    </row>
    <row r="13844" spans="9:16" x14ac:dyDescent="0.25">
      <c r="I13844" s="14"/>
      <c r="J13844" s="14"/>
      <c r="K13844" s="14"/>
      <c r="L13844" s="14"/>
      <c r="M13844" s="14"/>
      <c r="N13844" s="14"/>
      <c r="O13844" s="14"/>
      <c r="P13844" s="14"/>
    </row>
    <row r="13845" spans="9:16" x14ac:dyDescent="0.25">
      <c r="I13845" s="14"/>
      <c r="J13845" s="14"/>
      <c r="K13845" s="14"/>
      <c r="L13845" s="14"/>
      <c r="M13845" s="14"/>
      <c r="N13845" s="14"/>
      <c r="O13845" s="14"/>
      <c r="P13845" s="14"/>
    </row>
    <row r="13846" spans="9:16" x14ac:dyDescent="0.25">
      <c r="I13846" s="14"/>
      <c r="J13846" s="14"/>
      <c r="K13846" s="14"/>
      <c r="L13846" s="14"/>
      <c r="M13846" s="14"/>
      <c r="N13846" s="14"/>
      <c r="O13846" s="14"/>
      <c r="P13846" s="14"/>
    </row>
    <row r="13847" spans="9:16" x14ac:dyDescent="0.25">
      <c r="I13847" s="14"/>
      <c r="J13847" s="14"/>
      <c r="K13847" s="14"/>
      <c r="L13847" s="14"/>
      <c r="M13847" s="14"/>
      <c r="N13847" s="14"/>
      <c r="O13847" s="14"/>
      <c r="P13847" s="14"/>
    </row>
    <row r="13848" spans="9:16" x14ac:dyDescent="0.25">
      <c r="I13848" s="14"/>
      <c r="J13848" s="14"/>
      <c r="K13848" s="14"/>
      <c r="L13848" s="14"/>
      <c r="M13848" s="14"/>
      <c r="N13848" s="14"/>
      <c r="O13848" s="14"/>
      <c r="P13848" s="14"/>
    </row>
    <row r="13849" spans="9:16" x14ac:dyDescent="0.25">
      <c r="I13849" s="14"/>
      <c r="J13849" s="14"/>
      <c r="K13849" s="14"/>
      <c r="L13849" s="14"/>
      <c r="M13849" s="14"/>
      <c r="N13849" s="14"/>
      <c r="O13849" s="14"/>
      <c r="P13849" s="14"/>
    </row>
    <row r="13850" spans="9:16" x14ac:dyDescent="0.25">
      <c r="I13850" s="14"/>
      <c r="J13850" s="14"/>
      <c r="K13850" s="14"/>
      <c r="L13850" s="14"/>
      <c r="M13850" s="14"/>
      <c r="N13850" s="14"/>
      <c r="O13850" s="14"/>
      <c r="P13850" s="14"/>
    </row>
    <row r="13851" spans="9:16" x14ac:dyDescent="0.25">
      <c r="I13851" s="14"/>
      <c r="J13851" s="14"/>
      <c r="K13851" s="14"/>
      <c r="L13851" s="14"/>
      <c r="M13851" s="14"/>
      <c r="N13851" s="14"/>
      <c r="O13851" s="14"/>
      <c r="P13851" s="14"/>
    </row>
    <row r="13852" spans="9:16" x14ac:dyDescent="0.25">
      <c r="I13852" s="14"/>
      <c r="J13852" s="14"/>
      <c r="K13852" s="14"/>
      <c r="L13852" s="14"/>
      <c r="M13852" s="14"/>
      <c r="N13852" s="14"/>
      <c r="O13852" s="14"/>
      <c r="P13852" s="14"/>
    </row>
    <row r="13853" spans="9:16" x14ac:dyDescent="0.25">
      <c r="I13853" s="14"/>
      <c r="J13853" s="14"/>
      <c r="K13853" s="14"/>
      <c r="L13853" s="14"/>
      <c r="M13853" s="14"/>
      <c r="N13853" s="14"/>
      <c r="O13853" s="14"/>
      <c r="P13853" s="14"/>
    </row>
    <row r="13854" spans="9:16" x14ac:dyDescent="0.25">
      <c r="I13854" s="14"/>
      <c r="J13854" s="14"/>
      <c r="K13854" s="14"/>
      <c r="L13854" s="14"/>
      <c r="M13854" s="14"/>
      <c r="N13854" s="14"/>
      <c r="O13854" s="14"/>
      <c r="P13854" s="14"/>
    </row>
    <row r="13855" spans="9:16" x14ac:dyDescent="0.25">
      <c r="I13855" s="14"/>
      <c r="J13855" s="14"/>
      <c r="K13855" s="14"/>
      <c r="L13855" s="14"/>
      <c r="M13855" s="14"/>
      <c r="N13855" s="14"/>
      <c r="O13855" s="14"/>
      <c r="P13855" s="14"/>
    </row>
    <row r="13856" spans="9:16" x14ac:dyDescent="0.25">
      <c r="I13856" s="14"/>
      <c r="J13856" s="14"/>
      <c r="K13856" s="14"/>
      <c r="L13856" s="14"/>
      <c r="M13856" s="14"/>
      <c r="N13856" s="14"/>
      <c r="O13856" s="14"/>
      <c r="P13856" s="14"/>
    </row>
    <row r="13857" spans="9:16" x14ac:dyDescent="0.25">
      <c r="I13857" s="14"/>
      <c r="J13857" s="14"/>
      <c r="K13857" s="14"/>
      <c r="L13857" s="14"/>
      <c r="M13857" s="14"/>
      <c r="N13857" s="14"/>
      <c r="O13857" s="14"/>
      <c r="P13857" s="14"/>
    </row>
    <row r="13858" spans="9:16" x14ac:dyDescent="0.25">
      <c r="I13858" s="14"/>
      <c r="J13858" s="14"/>
      <c r="K13858" s="14"/>
      <c r="L13858" s="14"/>
      <c r="M13858" s="14"/>
      <c r="N13858" s="14"/>
      <c r="O13858" s="14"/>
      <c r="P13858" s="14"/>
    </row>
    <row r="13859" spans="9:16" x14ac:dyDescent="0.25">
      <c r="I13859" s="14"/>
      <c r="J13859" s="14"/>
      <c r="K13859" s="14"/>
      <c r="L13859" s="14"/>
      <c r="M13859" s="14"/>
      <c r="N13859" s="14"/>
      <c r="O13859" s="14"/>
      <c r="P13859" s="14"/>
    </row>
    <row r="13860" spans="9:16" x14ac:dyDescent="0.25">
      <c r="I13860" s="14"/>
      <c r="J13860" s="14"/>
      <c r="K13860" s="14"/>
      <c r="L13860" s="14"/>
      <c r="M13860" s="14"/>
      <c r="N13860" s="14"/>
      <c r="O13860" s="14"/>
      <c r="P13860" s="14"/>
    </row>
    <row r="13861" spans="9:16" x14ac:dyDescent="0.25">
      <c r="I13861" s="14"/>
      <c r="J13861" s="14"/>
      <c r="K13861" s="14"/>
      <c r="L13861" s="14"/>
      <c r="M13861" s="14"/>
      <c r="N13861" s="14"/>
      <c r="O13861" s="14"/>
      <c r="P13861" s="14"/>
    </row>
    <row r="13862" spans="9:16" x14ac:dyDescent="0.25">
      <c r="I13862" s="14"/>
      <c r="J13862" s="14"/>
      <c r="K13862" s="14"/>
      <c r="L13862" s="14"/>
      <c r="M13862" s="14"/>
      <c r="N13862" s="14"/>
      <c r="O13862" s="14"/>
      <c r="P13862" s="14"/>
    </row>
    <row r="13863" spans="9:16" x14ac:dyDescent="0.25">
      <c r="I13863" s="14"/>
      <c r="J13863" s="14"/>
      <c r="K13863" s="14"/>
      <c r="L13863" s="14"/>
      <c r="M13863" s="14"/>
      <c r="N13863" s="14"/>
      <c r="O13863" s="14"/>
      <c r="P13863" s="14"/>
    </row>
    <row r="13864" spans="9:16" x14ac:dyDescent="0.25">
      <c r="I13864" s="14"/>
      <c r="J13864" s="14"/>
      <c r="K13864" s="14"/>
      <c r="L13864" s="14"/>
      <c r="M13864" s="14"/>
      <c r="N13864" s="14"/>
      <c r="O13864" s="14"/>
      <c r="P13864" s="14"/>
    </row>
    <row r="13865" spans="9:16" x14ac:dyDescent="0.25">
      <c r="I13865" s="14"/>
      <c r="J13865" s="14"/>
      <c r="K13865" s="14"/>
      <c r="L13865" s="14"/>
      <c r="M13865" s="14"/>
      <c r="N13865" s="14"/>
      <c r="O13865" s="14"/>
      <c r="P13865" s="14"/>
    </row>
    <row r="13866" spans="9:16" x14ac:dyDescent="0.25">
      <c r="I13866" s="14"/>
      <c r="J13866" s="14"/>
      <c r="K13866" s="14"/>
      <c r="L13866" s="14"/>
      <c r="M13866" s="14"/>
      <c r="N13866" s="14"/>
      <c r="O13866" s="14"/>
      <c r="P13866" s="14"/>
    </row>
    <row r="13867" spans="9:16" x14ac:dyDescent="0.25">
      <c r="I13867" s="14"/>
      <c r="J13867" s="14"/>
      <c r="K13867" s="14"/>
      <c r="L13867" s="14"/>
      <c r="M13867" s="14"/>
      <c r="N13867" s="14"/>
      <c r="O13867" s="14"/>
      <c r="P13867" s="14"/>
    </row>
    <row r="13868" spans="9:16" x14ac:dyDescent="0.25">
      <c r="I13868" s="14"/>
      <c r="J13868" s="14"/>
      <c r="K13868" s="14"/>
      <c r="L13868" s="14"/>
      <c r="M13868" s="14"/>
      <c r="N13868" s="14"/>
      <c r="O13868" s="14"/>
      <c r="P13868" s="14"/>
    </row>
    <row r="13869" spans="9:16" x14ac:dyDescent="0.25">
      <c r="I13869" s="14"/>
      <c r="J13869" s="14"/>
      <c r="K13869" s="14"/>
      <c r="L13869" s="14"/>
      <c r="M13869" s="14"/>
      <c r="N13869" s="14"/>
      <c r="O13869" s="14"/>
      <c r="P13869" s="14"/>
    </row>
    <row r="13870" spans="9:16" x14ac:dyDescent="0.25">
      <c r="I13870" s="14"/>
      <c r="J13870" s="14"/>
      <c r="K13870" s="14"/>
      <c r="L13870" s="14"/>
      <c r="M13870" s="14"/>
      <c r="N13870" s="14"/>
      <c r="O13870" s="14"/>
      <c r="P13870" s="14"/>
    </row>
    <row r="13871" spans="9:16" x14ac:dyDescent="0.25">
      <c r="I13871" s="14"/>
      <c r="J13871" s="14"/>
      <c r="K13871" s="14"/>
      <c r="L13871" s="14"/>
      <c r="M13871" s="14"/>
      <c r="N13871" s="14"/>
      <c r="O13871" s="14"/>
      <c r="P13871" s="14"/>
    </row>
    <row r="13872" spans="9:16" x14ac:dyDescent="0.25">
      <c r="I13872" s="14"/>
      <c r="J13872" s="14"/>
      <c r="K13872" s="14"/>
      <c r="L13872" s="14"/>
      <c r="M13872" s="14"/>
      <c r="N13872" s="14"/>
      <c r="O13872" s="14"/>
      <c r="P13872" s="14"/>
    </row>
    <row r="13873" spans="9:16" x14ac:dyDescent="0.25">
      <c r="I13873" s="14"/>
      <c r="J13873" s="14"/>
      <c r="K13873" s="14"/>
      <c r="L13873" s="14"/>
      <c r="M13873" s="14"/>
      <c r="N13873" s="14"/>
      <c r="O13873" s="14"/>
      <c r="P13873" s="14"/>
    </row>
    <row r="13874" spans="9:16" x14ac:dyDescent="0.25">
      <c r="I13874" s="14"/>
      <c r="J13874" s="14"/>
      <c r="K13874" s="14"/>
      <c r="L13874" s="14"/>
      <c r="M13874" s="14"/>
      <c r="N13874" s="14"/>
      <c r="O13874" s="14"/>
      <c r="P13874" s="14"/>
    </row>
    <row r="13875" spans="9:16" x14ac:dyDescent="0.25">
      <c r="I13875" s="14"/>
      <c r="J13875" s="14"/>
      <c r="K13875" s="14"/>
      <c r="L13875" s="14"/>
      <c r="M13875" s="14"/>
      <c r="N13875" s="14"/>
      <c r="O13875" s="14"/>
      <c r="P13875" s="14"/>
    </row>
    <row r="13876" spans="9:16" x14ac:dyDescent="0.25">
      <c r="I13876" s="14"/>
      <c r="J13876" s="14"/>
      <c r="K13876" s="14"/>
      <c r="L13876" s="14"/>
      <c r="M13876" s="14"/>
      <c r="N13876" s="14"/>
      <c r="O13876" s="14"/>
      <c r="P13876" s="14"/>
    </row>
    <row r="13877" spans="9:16" x14ac:dyDescent="0.25">
      <c r="I13877" s="14"/>
      <c r="J13877" s="14"/>
      <c r="K13877" s="14"/>
      <c r="L13877" s="14"/>
      <c r="M13877" s="14"/>
      <c r="N13877" s="14"/>
      <c r="O13877" s="14"/>
      <c r="P13877" s="14"/>
    </row>
    <row r="13878" spans="9:16" x14ac:dyDescent="0.25">
      <c r="I13878" s="14"/>
      <c r="J13878" s="14"/>
      <c r="K13878" s="14"/>
      <c r="L13878" s="14"/>
      <c r="M13878" s="14"/>
      <c r="N13878" s="14"/>
      <c r="O13878" s="14"/>
      <c r="P13878" s="14"/>
    </row>
    <row r="13879" spans="9:16" x14ac:dyDescent="0.25">
      <c r="I13879" s="14"/>
      <c r="J13879" s="14"/>
      <c r="K13879" s="14"/>
      <c r="L13879" s="14"/>
      <c r="M13879" s="14"/>
      <c r="N13879" s="14"/>
      <c r="O13879" s="14"/>
      <c r="P13879" s="14"/>
    </row>
    <row r="13880" spans="9:16" x14ac:dyDescent="0.25">
      <c r="I13880" s="14"/>
      <c r="J13880" s="14"/>
      <c r="K13880" s="14"/>
      <c r="L13880" s="14"/>
      <c r="M13880" s="14"/>
      <c r="N13880" s="14"/>
      <c r="O13880" s="14"/>
      <c r="P13880" s="14"/>
    </row>
    <row r="13881" spans="9:16" x14ac:dyDescent="0.25">
      <c r="I13881" s="14"/>
      <c r="J13881" s="14"/>
      <c r="K13881" s="14"/>
      <c r="L13881" s="14"/>
      <c r="M13881" s="14"/>
      <c r="N13881" s="14"/>
      <c r="O13881" s="14"/>
      <c r="P13881" s="14"/>
    </row>
    <row r="13882" spans="9:16" x14ac:dyDescent="0.25">
      <c r="I13882" s="14"/>
      <c r="J13882" s="14"/>
      <c r="K13882" s="14"/>
      <c r="L13882" s="14"/>
      <c r="M13882" s="14"/>
      <c r="N13882" s="14"/>
      <c r="O13882" s="14"/>
      <c r="P13882" s="14"/>
    </row>
    <row r="13883" spans="9:16" x14ac:dyDescent="0.25">
      <c r="I13883" s="14"/>
      <c r="J13883" s="14"/>
      <c r="K13883" s="14"/>
      <c r="L13883" s="14"/>
      <c r="M13883" s="14"/>
      <c r="N13883" s="14"/>
      <c r="O13883" s="14"/>
      <c r="P13883" s="14"/>
    </row>
    <row r="13884" spans="9:16" x14ac:dyDescent="0.25">
      <c r="I13884" s="14"/>
      <c r="J13884" s="14"/>
      <c r="K13884" s="14"/>
      <c r="L13884" s="14"/>
      <c r="M13884" s="14"/>
      <c r="N13884" s="14"/>
      <c r="O13884" s="14"/>
      <c r="P13884" s="14"/>
    </row>
    <row r="13885" spans="9:16" x14ac:dyDescent="0.25">
      <c r="I13885" s="14"/>
      <c r="J13885" s="14"/>
      <c r="K13885" s="14"/>
      <c r="L13885" s="14"/>
      <c r="M13885" s="14"/>
      <c r="N13885" s="14"/>
      <c r="O13885" s="14"/>
      <c r="P13885" s="14"/>
    </row>
    <row r="13886" spans="9:16" x14ac:dyDescent="0.25">
      <c r="I13886" s="14"/>
      <c r="J13886" s="14"/>
      <c r="K13886" s="14"/>
      <c r="L13886" s="14"/>
      <c r="M13886" s="14"/>
      <c r="N13886" s="14"/>
      <c r="O13886" s="14"/>
      <c r="P13886" s="14"/>
    </row>
    <row r="13887" spans="9:16" x14ac:dyDescent="0.25">
      <c r="I13887" s="14"/>
      <c r="J13887" s="14"/>
      <c r="K13887" s="14"/>
      <c r="L13887" s="14"/>
      <c r="M13887" s="14"/>
      <c r="N13887" s="14"/>
      <c r="O13887" s="14"/>
      <c r="P13887" s="14"/>
    </row>
    <row r="13888" spans="9:16" x14ac:dyDescent="0.25">
      <c r="I13888" s="14"/>
      <c r="J13888" s="14"/>
      <c r="K13888" s="14"/>
      <c r="L13888" s="14"/>
      <c r="M13888" s="14"/>
      <c r="N13888" s="14"/>
      <c r="O13888" s="14"/>
      <c r="P13888" s="14"/>
    </row>
    <row r="13889" spans="9:16" x14ac:dyDescent="0.25">
      <c r="I13889" s="14"/>
      <c r="J13889" s="14"/>
      <c r="K13889" s="14"/>
      <c r="L13889" s="14"/>
      <c r="M13889" s="14"/>
      <c r="N13889" s="14"/>
      <c r="O13889" s="14"/>
      <c r="P13889" s="14"/>
    </row>
    <row r="13890" spans="9:16" x14ac:dyDescent="0.25">
      <c r="I13890" s="14"/>
      <c r="J13890" s="14"/>
      <c r="K13890" s="14"/>
      <c r="L13890" s="14"/>
      <c r="M13890" s="14"/>
      <c r="N13890" s="14"/>
      <c r="O13890" s="14"/>
      <c r="P13890" s="14"/>
    </row>
    <row r="13891" spans="9:16" x14ac:dyDescent="0.25">
      <c r="I13891" s="14"/>
      <c r="J13891" s="14"/>
      <c r="K13891" s="14"/>
      <c r="L13891" s="14"/>
      <c r="M13891" s="14"/>
      <c r="N13891" s="14"/>
      <c r="O13891" s="14"/>
      <c r="P13891" s="14"/>
    </row>
    <row r="13892" spans="9:16" x14ac:dyDescent="0.25">
      <c r="I13892" s="14"/>
      <c r="J13892" s="14"/>
      <c r="K13892" s="14"/>
      <c r="L13892" s="14"/>
      <c r="M13892" s="14"/>
      <c r="N13892" s="14"/>
      <c r="O13892" s="14"/>
      <c r="P13892" s="14"/>
    </row>
    <row r="13893" spans="9:16" x14ac:dyDescent="0.25">
      <c r="I13893" s="14"/>
      <c r="J13893" s="14"/>
      <c r="K13893" s="14"/>
      <c r="L13893" s="14"/>
      <c r="M13893" s="14"/>
      <c r="N13893" s="14"/>
      <c r="O13893" s="14"/>
      <c r="P13893" s="14"/>
    </row>
    <row r="13894" spans="9:16" x14ac:dyDescent="0.25">
      <c r="I13894" s="14"/>
      <c r="J13894" s="14"/>
      <c r="K13894" s="14"/>
      <c r="L13894" s="14"/>
      <c r="M13894" s="14"/>
      <c r="N13894" s="14"/>
      <c r="O13894" s="14"/>
      <c r="P13894" s="14"/>
    </row>
    <row r="13895" spans="9:16" x14ac:dyDescent="0.25">
      <c r="I13895" s="14"/>
      <c r="J13895" s="14"/>
      <c r="K13895" s="14"/>
      <c r="L13895" s="14"/>
      <c r="M13895" s="14"/>
      <c r="N13895" s="14"/>
      <c r="O13895" s="14"/>
      <c r="P13895" s="14"/>
    </row>
    <row r="13896" spans="9:16" x14ac:dyDescent="0.25">
      <c r="I13896" s="14"/>
      <c r="J13896" s="14"/>
      <c r="K13896" s="14"/>
      <c r="L13896" s="14"/>
      <c r="M13896" s="14"/>
      <c r="N13896" s="14"/>
      <c r="O13896" s="14"/>
      <c r="P13896" s="14"/>
    </row>
    <row r="13897" spans="9:16" x14ac:dyDescent="0.25">
      <c r="I13897" s="14"/>
      <c r="J13897" s="14"/>
      <c r="K13897" s="14"/>
      <c r="L13897" s="14"/>
      <c r="M13897" s="14"/>
      <c r="N13897" s="14"/>
      <c r="O13897" s="14"/>
      <c r="P13897" s="14"/>
    </row>
    <row r="13898" spans="9:16" x14ac:dyDescent="0.25">
      <c r="I13898" s="14"/>
      <c r="J13898" s="14"/>
      <c r="K13898" s="14"/>
      <c r="L13898" s="14"/>
      <c r="M13898" s="14"/>
      <c r="N13898" s="14"/>
      <c r="O13898" s="14"/>
      <c r="P13898" s="14"/>
    </row>
    <row r="13899" spans="9:16" x14ac:dyDescent="0.25">
      <c r="I13899" s="14"/>
      <c r="J13899" s="14"/>
      <c r="K13899" s="14"/>
      <c r="L13899" s="14"/>
      <c r="M13899" s="14"/>
      <c r="N13899" s="14"/>
      <c r="O13899" s="14"/>
      <c r="P13899" s="14"/>
    </row>
    <row r="13900" spans="9:16" x14ac:dyDescent="0.25">
      <c r="I13900" s="14"/>
      <c r="J13900" s="14"/>
      <c r="K13900" s="14"/>
      <c r="L13900" s="14"/>
      <c r="M13900" s="14"/>
      <c r="N13900" s="14"/>
      <c r="O13900" s="14"/>
      <c r="P13900" s="14"/>
    </row>
    <row r="13901" spans="9:16" x14ac:dyDescent="0.25">
      <c r="I13901" s="14"/>
      <c r="J13901" s="14"/>
      <c r="K13901" s="14"/>
      <c r="L13901" s="14"/>
      <c r="M13901" s="14"/>
      <c r="N13901" s="14"/>
      <c r="O13901" s="14"/>
      <c r="P13901" s="14"/>
    </row>
    <row r="13902" spans="9:16" x14ac:dyDescent="0.25">
      <c r="I13902" s="14"/>
      <c r="J13902" s="14"/>
      <c r="K13902" s="14"/>
      <c r="L13902" s="14"/>
      <c r="M13902" s="14"/>
      <c r="N13902" s="14"/>
      <c r="O13902" s="14"/>
      <c r="P13902" s="14"/>
    </row>
    <row r="13903" spans="9:16" x14ac:dyDescent="0.25">
      <c r="I13903" s="14"/>
      <c r="J13903" s="14"/>
      <c r="K13903" s="14"/>
      <c r="L13903" s="14"/>
      <c r="M13903" s="14"/>
      <c r="N13903" s="14"/>
      <c r="O13903" s="14"/>
      <c r="P13903" s="14"/>
    </row>
    <row r="13904" spans="9:16" x14ac:dyDescent="0.25">
      <c r="I13904" s="14"/>
      <c r="J13904" s="14"/>
      <c r="K13904" s="14"/>
      <c r="L13904" s="14"/>
      <c r="M13904" s="14"/>
      <c r="N13904" s="14"/>
      <c r="O13904" s="14"/>
      <c r="P13904" s="14"/>
    </row>
    <row r="13905" spans="9:16" x14ac:dyDescent="0.25">
      <c r="I13905" s="14"/>
      <c r="J13905" s="14"/>
      <c r="K13905" s="14"/>
      <c r="L13905" s="14"/>
      <c r="M13905" s="14"/>
      <c r="N13905" s="14"/>
      <c r="O13905" s="14"/>
      <c r="P13905" s="14"/>
    </row>
    <row r="13906" spans="9:16" x14ac:dyDescent="0.25">
      <c r="I13906" s="14"/>
      <c r="J13906" s="14"/>
      <c r="K13906" s="14"/>
      <c r="L13906" s="14"/>
      <c r="M13906" s="14"/>
      <c r="N13906" s="14"/>
      <c r="O13906" s="14"/>
      <c r="P13906" s="14"/>
    </row>
    <row r="13907" spans="9:16" x14ac:dyDescent="0.25">
      <c r="I13907" s="14"/>
      <c r="J13907" s="14"/>
      <c r="K13907" s="14"/>
      <c r="L13907" s="14"/>
      <c r="M13907" s="14"/>
      <c r="N13907" s="14"/>
      <c r="O13907" s="14"/>
      <c r="P13907" s="14"/>
    </row>
    <row r="13908" spans="9:16" x14ac:dyDescent="0.25">
      <c r="I13908" s="14"/>
      <c r="J13908" s="14"/>
      <c r="K13908" s="14"/>
      <c r="L13908" s="14"/>
      <c r="M13908" s="14"/>
      <c r="N13908" s="14"/>
      <c r="O13908" s="14"/>
      <c r="P13908" s="14"/>
    </row>
    <row r="13909" spans="9:16" x14ac:dyDescent="0.25">
      <c r="I13909" s="14"/>
      <c r="J13909" s="14"/>
      <c r="K13909" s="14"/>
      <c r="L13909" s="14"/>
      <c r="M13909" s="14"/>
      <c r="N13909" s="14"/>
      <c r="O13909" s="14"/>
      <c r="P13909" s="14"/>
    </row>
    <row r="13910" spans="9:16" x14ac:dyDescent="0.25">
      <c r="I13910" s="14"/>
      <c r="J13910" s="14"/>
      <c r="K13910" s="14"/>
      <c r="L13910" s="14"/>
      <c r="M13910" s="14"/>
      <c r="N13910" s="14"/>
      <c r="O13910" s="14"/>
      <c r="P13910" s="14"/>
    </row>
    <row r="13911" spans="9:16" x14ac:dyDescent="0.25">
      <c r="I13911" s="14"/>
      <c r="J13911" s="14"/>
      <c r="K13911" s="14"/>
      <c r="L13911" s="14"/>
      <c r="M13911" s="14"/>
      <c r="N13911" s="14"/>
      <c r="O13911" s="14"/>
      <c r="P13911" s="14"/>
    </row>
    <row r="13912" spans="9:16" x14ac:dyDescent="0.25">
      <c r="I13912" s="14"/>
      <c r="J13912" s="14"/>
      <c r="K13912" s="14"/>
      <c r="L13912" s="14"/>
      <c r="M13912" s="14"/>
      <c r="N13912" s="14"/>
      <c r="O13912" s="14"/>
      <c r="P13912" s="14"/>
    </row>
    <row r="13913" spans="9:16" x14ac:dyDescent="0.25">
      <c r="I13913" s="14"/>
      <c r="J13913" s="14"/>
      <c r="K13913" s="14"/>
      <c r="L13913" s="14"/>
      <c r="M13913" s="14"/>
      <c r="N13913" s="14"/>
      <c r="O13913" s="14"/>
      <c r="P13913" s="14"/>
    </row>
    <row r="13914" spans="9:16" x14ac:dyDescent="0.25">
      <c r="I13914" s="14"/>
      <c r="J13914" s="14"/>
      <c r="K13914" s="14"/>
      <c r="L13914" s="14"/>
      <c r="M13914" s="14"/>
      <c r="N13914" s="14"/>
      <c r="O13914" s="14"/>
      <c r="P13914" s="14"/>
    </row>
    <row r="13915" spans="9:16" x14ac:dyDescent="0.25">
      <c r="I13915" s="14"/>
      <c r="J13915" s="14"/>
      <c r="K13915" s="14"/>
      <c r="L13915" s="14"/>
      <c r="M13915" s="14"/>
      <c r="N13915" s="14"/>
      <c r="O13915" s="14"/>
      <c r="P13915" s="14"/>
    </row>
    <row r="13916" spans="9:16" x14ac:dyDescent="0.25">
      <c r="I13916" s="14"/>
      <c r="J13916" s="14"/>
      <c r="K13916" s="14"/>
      <c r="L13916" s="14"/>
      <c r="M13916" s="14"/>
      <c r="N13916" s="14"/>
      <c r="O13916" s="14"/>
      <c r="P13916" s="14"/>
    </row>
    <row r="13917" spans="9:16" x14ac:dyDescent="0.25">
      <c r="I13917" s="14"/>
      <c r="J13917" s="14"/>
      <c r="K13917" s="14"/>
      <c r="L13917" s="14"/>
      <c r="M13917" s="14"/>
      <c r="N13917" s="14"/>
      <c r="O13917" s="14"/>
      <c r="P13917" s="14"/>
    </row>
    <row r="13918" spans="9:16" x14ac:dyDescent="0.25">
      <c r="I13918" s="14"/>
      <c r="J13918" s="14"/>
      <c r="K13918" s="14"/>
      <c r="L13918" s="14"/>
      <c r="M13918" s="14"/>
      <c r="N13918" s="14"/>
      <c r="O13918" s="14"/>
      <c r="P13918" s="14"/>
    </row>
    <row r="13919" spans="9:16" x14ac:dyDescent="0.25">
      <c r="I13919" s="14"/>
      <c r="J13919" s="14"/>
      <c r="K13919" s="14"/>
      <c r="L13919" s="14"/>
      <c r="M13919" s="14"/>
      <c r="N13919" s="14"/>
      <c r="O13919" s="14"/>
      <c r="P13919" s="14"/>
    </row>
    <row r="13920" spans="9:16" x14ac:dyDescent="0.25">
      <c r="I13920" s="14"/>
      <c r="J13920" s="14"/>
      <c r="K13920" s="14"/>
      <c r="L13920" s="14"/>
      <c r="M13920" s="14"/>
      <c r="N13920" s="14"/>
      <c r="O13920" s="14"/>
      <c r="P13920" s="14"/>
    </row>
    <row r="13921" spans="9:16" x14ac:dyDescent="0.25">
      <c r="I13921" s="14"/>
      <c r="J13921" s="14"/>
      <c r="K13921" s="14"/>
      <c r="L13921" s="14"/>
      <c r="M13921" s="14"/>
      <c r="N13921" s="14"/>
      <c r="O13921" s="14"/>
      <c r="P13921" s="14"/>
    </row>
    <row r="13922" spans="9:16" x14ac:dyDescent="0.25">
      <c r="I13922" s="14"/>
      <c r="J13922" s="14"/>
      <c r="K13922" s="14"/>
      <c r="L13922" s="14"/>
      <c r="M13922" s="14"/>
      <c r="N13922" s="14"/>
      <c r="O13922" s="14"/>
      <c r="P13922" s="14"/>
    </row>
    <row r="13923" spans="9:16" x14ac:dyDescent="0.25">
      <c r="I13923" s="14"/>
      <c r="J13923" s="14"/>
      <c r="K13923" s="14"/>
      <c r="L13923" s="14"/>
      <c r="M13923" s="14"/>
      <c r="N13923" s="14"/>
      <c r="O13923" s="14"/>
      <c r="P13923" s="14"/>
    </row>
    <row r="13924" spans="9:16" x14ac:dyDescent="0.25">
      <c r="I13924" s="14"/>
      <c r="J13924" s="14"/>
      <c r="K13924" s="14"/>
      <c r="L13924" s="14"/>
      <c r="M13924" s="14"/>
      <c r="N13924" s="14"/>
      <c r="O13924" s="14"/>
      <c r="P13924" s="14"/>
    </row>
    <row r="13925" spans="9:16" x14ac:dyDescent="0.25">
      <c r="I13925" s="14"/>
      <c r="J13925" s="14"/>
      <c r="K13925" s="14"/>
      <c r="L13925" s="14"/>
      <c r="M13925" s="14"/>
      <c r="N13925" s="14"/>
      <c r="O13925" s="14"/>
      <c r="P13925" s="14"/>
    </row>
    <row r="13926" spans="9:16" x14ac:dyDescent="0.25">
      <c r="I13926" s="14"/>
      <c r="J13926" s="14"/>
      <c r="K13926" s="14"/>
      <c r="L13926" s="14"/>
      <c r="M13926" s="14"/>
      <c r="N13926" s="14"/>
      <c r="O13926" s="14"/>
      <c r="P13926" s="14"/>
    </row>
    <row r="13927" spans="9:16" x14ac:dyDescent="0.25">
      <c r="I13927" s="14"/>
      <c r="J13927" s="14"/>
      <c r="K13927" s="14"/>
      <c r="L13927" s="14"/>
      <c r="M13927" s="14"/>
      <c r="N13927" s="14"/>
      <c r="O13927" s="14"/>
      <c r="P13927" s="14"/>
    </row>
    <row r="13928" spans="9:16" x14ac:dyDescent="0.25">
      <c r="I13928" s="14"/>
      <c r="J13928" s="14"/>
      <c r="K13928" s="14"/>
      <c r="L13928" s="14"/>
      <c r="M13928" s="14"/>
      <c r="N13928" s="14"/>
      <c r="O13928" s="14"/>
      <c r="P13928" s="14"/>
    </row>
    <row r="13929" spans="9:16" x14ac:dyDescent="0.25">
      <c r="I13929" s="14"/>
      <c r="J13929" s="14"/>
      <c r="K13929" s="14"/>
      <c r="L13929" s="14"/>
      <c r="M13929" s="14"/>
      <c r="N13929" s="14"/>
      <c r="O13929" s="14"/>
      <c r="P13929" s="14"/>
    </row>
    <row r="13930" spans="9:16" x14ac:dyDescent="0.25">
      <c r="I13930" s="14"/>
      <c r="J13930" s="14"/>
      <c r="K13930" s="14"/>
      <c r="L13930" s="14"/>
      <c r="M13930" s="14"/>
      <c r="N13930" s="14"/>
      <c r="O13930" s="14"/>
      <c r="P13930" s="14"/>
    </row>
    <row r="13931" spans="9:16" x14ac:dyDescent="0.25">
      <c r="I13931" s="14"/>
      <c r="J13931" s="14"/>
      <c r="K13931" s="14"/>
      <c r="L13931" s="14"/>
      <c r="M13931" s="14"/>
      <c r="N13931" s="14"/>
      <c r="O13931" s="14"/>
      <c r="P13931" s="14"/>
    </row>
    <row r="13932" spans="9:16" x14ac:dyDescent="0.25">
      <c r="I13932" s="14"/>
      <c r="J13932" s="14"/>
      <c r="K13932" s="14"/>
      <c r="L13932" s="14"/>
      <c r="M13932" s="14"/>
      <c r="N13932" s="14"/>
      <c r="O13932" s="14"/>
      <c r="P13932" s="14"/>
    </row>
    <row r="13933" spans="9:16" x14ac:dyDescent="0.25">
      <c r="I13933" s="14"/>
      <c r="J13933" s="14"/>
      <c r="K13933" s="14"/>
      <c r="L13933" s="14"/>
      <c r="M13933" s="14"/>
      <c r="N13933" s="14"/>
      <c r="O13933" s="14"/>
      <c r="P13933" s="14"/>
    </row>
    <row r="13934" spans="9:16" x14ac:dyDescent="0.25">
      <c r="I13934" s="14"/>
      <c r="J13934" s="14"/>
      <c r="K13934" s="14"/>
      <c r="L13934" s="14"/>
      <c r="M13934" s="14"/>
      <c r="N13934" s="14"/>
      <c r="O13934" s="14"/>
      <c r="P13934" s="14"/>
    </row>
    <row r="13935" spans="9:16" x14ac:dyDescent="0.25">
      <c r="I13935" s="14"/>
      <c r="J13935" s="14"/>
      <c r="K13935" s="14"/>
      <c r="L13935" s="14"/>
      <c r="M13935" s="14"/>
      <c r="N13935" s="14"/>
      <c r="O13935" s="14"/>
      <c r="P13935" s="14"/>
    </row>
    <row r="13936" spans="9:16" x14ac:dyDescent="0.25">
      <c r="I13936" s="14"/>
      <c r="J13936" s="14"/>
      <c r="K13936" s="14"/>
      <c r="L13936" s="14"/>
      <c r="M13936" s="14"/>
      <c r="N13936" s="14"/>
      <c r="O13936" s="14"/>
      <c r="P13936" s="14"/>
    </row>
    <row r="13937" spans="9:16" x14ac:dyDescent="0.25">
      <c r="I13937" s="14"/>
      <c r="J13937" s="14"/>
      <c r="K13937" s="14"/>
      <c r="L13937" s="14"/>
      <c r="M13937" s="14"/>
      <c r="N13937" s="14"/>
      <c r="O13937" s="14"/>
      <c r="P13937" s="14"/>
    </row>
    <row r="13938" spans="9:16" x14ac:dyDescent="0.25">
      <c r="I13938" s="14"/>
      <c r="J13938" s="14"/>
      <c r="K13938" s="14"/>
      <c r="L13938" s="14"/>
      <c r="M13938" s="14"/>
      <c r="N13938" s="14"/>
      <c r="O13938" s="14"/>
      <c r="P13938" s="14"/>
    </row>
    <row r="13939" spans="9:16" x14ac:dyDescent="0.25">
      <c r="I13939" s="14"/>
      <c r="J13939" s="14"/>
      <c r="K13939" s="14"/>
      <c r="L13939" s="14"/>
      <c r="M13939" s="14"/>
      <c r="N13939" s="14"/>
      <c r="O13939" s="14"/>
      <c r="P13939" s="14"/>
    </row>
    <row r="13940" spans="9:16" x14ac:dyDescent="0.25">
      <c r="I13940" s="14"/>
      <c r="J13940" s="14"/>
      <c r="K13940" s="14"/>
      <c r="L13940" s="14"/>
      <c r="M13940" s="14"/>
      <c r="N13940" s="14"/>
      <c r="O13940" s="14"/>
      <c r="P13940" s="14"/>
    </row>
    <row r="13941" spans="9:16" x14ac:dyDescent="0.25">
      <c r="I13941" s="14"/>
      <c r="J13941" s="14"/>
      <c r="K13941" s="14"/>
      <c r="L13941" s="14"/>
      <c r="M13941" s="14"/>
      <c r="N13941" s="14"/>
      <c r="O13941" s="14"/>
      <c r="P13941" s="14"/>
    </row>
    <row r="13942" spans="9:16" x14ac:dyDescent="0.25">
      <c r="I13942" s="14"/>
      <c r="J13942" s="14"/>
      <c r="K13942" s="14"/>
      <c r="L13942" s="14"/>
      <c r="M13942" s="14"/>
      <c r="N13942" s="14"/>
      <c r="O13942" s="14"/>
      <c r="P13942" s="14"/>
    </row>
    <row r="13943" spans="9:16" x14ac:dyDescent="0.25">
      <c r="I13943" s="14"/>
      <c r="J13943" s="14"/>
      <c r="K13943" s="14"/>
      <c r="L13943" s="14"/>
      <c r="M13943" s="14"/>
      <c r="N13943" s="14"/>
      <c r="O13943" s="14"/>
      <c r="P13943" s="14"/>
    </row>
    <row r="13944" spans="9:16" x14ac:dyDescent="0.25">
      <c r="I13944" s="14"/>
      <c r="J13944" s="14"/>
      <c r="K13944" s="14"/>
      <c r="L13944" s="14"/>
      <c r="M13944" s="14"/>
      <c r="N13944" s="14"/>
      <c r="O13944" s="14"/>
      <c r="P13944" s="14"/>
    </row>
    <row r="13945" spans="9:16" x14ac:dyDescent="0.25">
      <c r="I13945" s="14"/>
      <c r="J13945" s="14"/>
      <c r="K13945" s="14"/>
      <c r="L13945" s="14"/>
      <c r="M13945" s="14"/>
      <c r="N13945" s="14"/>
      <c r="O13945" s="14"/>
      <c r="P13945" s="14"/>
    </row>
    <row r="13946" spans="9:16" x14ac:dyDescent="0.25">
      <c r="I13946" s="14"/>
      <c r="J13946" s="14"/>
      <c r="K13946" s="14"/>
      <c r="L13946" s="14"/>
      <c r="M13946" s="14"/>
      <c r="N13946" s="14"/>
      <c r="O13946" s="14"/>
      <c r="P13946" s="14"/>
    </row>
    <row r="13947" spans="9:16" x14ac:dyDescent="0.25">
      <c r="I13947" s="14"/>
      <c r="J13947" s="14"/>
      <c r="K13947" s="14"/>
      <c r="L13947" s="14"/>
      <c r="M13947" s="14"/>
      <c r="N13947" s="14"/>
      <c r="O13947" s="14"/>
      <c r="P13947" s="14"/>
    </row>
    <row r="13948" spans="9:16" x14ac:dyDescent="0.25">
      <c r="I13948" s="14"/>
      <c r="J13948" s="14"/>
      <c r="K13948" s="14"/>
      <c r="L13948" s="14"/>
      <c r="M13948" s="14"/>
      <c r="N13948" s="14"/>
      <c r="O13948" s="14"/>
      <c r="P13948" s="14"/>
    </row>
    <row r="13949" spans="9:16" x14ac:dyDescent="0.25">
      <c r="I13949" s="14"/>
      <c r="J13949" s="14"/>
      <c r="K13949" s="14"/>
      <c r="L13949" s="14"/>
      <c r="M13949" s="14"/>
      <c r="N13949" s="14"/>
      <c r="O13949" s="14"/>
      <c r="P13949" s="14"/>
    </row>
    <row r="13950" spans="9:16" x14ac:dyDescent="0.25">
      <c r="I13950" s="14"/>
      <c r="J13950" s="14"/>
      <c r="K13950" s="14"/>
      <c r="L13950" s="14"/>
      <c r="M13950" s="14"/>
      <c r="N13950" s="14"/>
      <c r="O13950" s="14"/>
      <c r="P13950" s="14"/>
    </row>
    <row r="13951" spans="9:16" x14ac:dyDescent="0.25">
      <c r="I13951" s="14"/>
      <c r="J13951" s="14"/>
      <c r="K13951" s="14"/>
      <c r="L13951" s="14"/>
      <c r="M13951" s="14"/>
      <c r="N13951" s="14"/>
      <c r="O13951" s="14"/>
      <c r="P13951" s="14"/>
    </row>
    <row r="13952" spans="9:16" x14ac:dyDescent="0.25">
      <c r="I13952" s="14"/>
      <c r="J13952" s="14"/>
      <c r="K13952" s="14"/>
      <c r="L13952" s="14"/>
      <c r="M13952" s="14"/>
      <c r="N13952" s="14"/>
      <c r="O13952" s="14"/>
      <c r="P13952" s="14"/>
    </row>
    <row r="13953" spans="9:16" x14ac:dyDescent="0.25">
      <c r="I13953" s="14"/>
      <c r="J13953" s="14"/>
      <c r="K13953" s="14"/>
      <c r="L13953" s="14"/>
      <c r="M13953" s="14"/>
      <c r="N13953" s="14"/>
      <c r="O13953" s="14"/>
      <c r="P13953" s="14"/>
    </row>
    <row r="13954" spans="9:16" x14ac:dyDescent="0.25">
      <c r="I13954" s="14"/>
      <c r="J13954" s="14"/>
      <c r="K13954" s="14"/>
      <c r="L13954" s="14"/>
      <c r="M13954" s="14"/>
      <c r="N13954" s="14"/>
      <c r="O13954" s="14"/>
      <c r="P13954" s="14"/>
    </row>
    <row r="13955" spans="9:16" x14ac:dyDescent="0.25">
      <c r="I13955" s="14"/>
      <c r="J13955" s="14"/>
      <c r="K13955" s="14"/>
      <c r="L13955" s="14"/>
      <c r="M13955" s="14"/>
      <c r="N13955" s="14"/>
      <c r="O13955" s="14"/>
      <c r="P13955" s="14"/>
    </row>
    <row r="13956" spans="9:16" x14ac:dyDescent="0.25">
      <c r="I13956" s="14"/>
      <c r="J13956" s="14"/>
      <c r="K13956" s="14"/>
      <c r="L13956" s="14"/>
      <c r="M13956" s="14"/>
      <c r="N13956" s="14"/>
      <c r="O13956" s="14"/>
      <c r="P13956" s="14"/>
    </row>
    <row r="13957" spans="9:16" x14ac:dyDescent="0.25">
      <c r="I13957" s="14"/>
      <c r="J13957" s="14"/>
      <c r="K13957" s="14"/>
      <c r="L13957" s="14"/>
      <c r="M13957" s="14"/>
      <c r="N13957" s="14"/>
      <c r="O13957" s="14"/>
      <c r="P13957" s="14"/>
    </row>
    <row r="13958" spans="9:16" x14ac:dyDescent="0.25">
      <c r="I13958" s="14"/>
      <c r="J13958" s="14"/>
      <c r="K13958" s="14"/>
      <c r="L13958" s="14"/>
      <c r="M13958" s="14"/>
      <c r="N13958" s="14"/>
      <c r="O13958" s="14"/>
      <c r="P13958" s="14"/>
    </row>
    <row r="13959" spans="9:16" x14ac:dyDescent="0.25">
      <c r="I13959" s="14"/>
      <c r="J13959" s="14"/>
      <c r="K13959" s="14"/>
      <c r="L13959" s="14"/>
      <c r="M13959" s="14"/>
      <c r="N13959" s="14"/>
      <c r="O13959" s="14"/>
      <c r="P13959" s="14"/>
    </row>
    <row r="13960" spans="9:16" x14ac:dyDescent="0.25">
      <c r="I13960" s="14"/>
      <c r="J13960" s="14"/>
      <c r="K13960" s="14"/>
      <c r="L13960" s="14"/>
      <c r="M13960" s="14"/>
      <c r="N13960" s="14"/>
      <c r="O13960" s="14"/>
      <c r="P13960" s="14"/>
    </row>
    <row r="13961" spans="9:16" x14ac:dyDescent="0.25">
      <c r="I13961" s="14"/>
      <c r="J13961" s="14"/>
      <c r="K13961" s="14"/>
      <c r="L13961" s="14"/>
      <c r="M13961" s="14"/>
      <c r="N13961" s="14"/>
      <c r="O13961" s="14"/>
      <c r="P13961" s="14"/>
    </row>
    <row r="13962" spans="9:16" x14ac:dyDescent="0.25">
      <c r="I13962" s="14"/>
      <c r="J13962" s="14"/>
      <c r="K13962" s="14"/>
      <c r="L13962" s="14"/>
      <c r="M13962" s="14"/>
      <c r="N13962" s="14"/>
      <c r="O13962" s="14"/>
      <c r="P13962" s="14"/>
    </row>
    <row r="13963" spans="9:16" x14ac:dyDescent="0.25">
      <c r="I13963" s="14"/>
      <c r="J13963" s="14"/>
      <c r="K13963" s="14"/>
      <c r="L13963" s="14"/>
      <c r="M13963" s="14"/>
      <c r="N13963" s="14"/>
      <c r="O13963" s="14"/>
      <c r="P13963" s="14"/>
    </row>
    <row r="13964" spans="9:16" x14ac:dyDescent="0.25">
      <c r="I13964" s="14"/>
      <c r="J13964" s="14"/>
      <c r="K13964" s="14"/>
      <c r="L13964" s="14"/>
      <c r="M13964" s="14"/>
      <c r="N13964" s="14"/>
      <c r="O13964" s="14"/>
      <c r="P13964" s="14"/>
    </row>
    <row r="13965" spans="9:16" x14ac:dyDescent="0.25">
      <c r="I13965" s="14"/>
      <c r="J13965" s="14"/>
      <c r="K13965" s="14"/>
      <c r="L13965" s="14"/>
      <c r="M13965" s="14"/>
      <c r="N13965" s="14"/>
      <c r="O13965" s="14"/>
      <c r="P13965" s="14"/>
    </row>
    <row r="13966" spans="9:16" x14ac:dyDescent="0.25">
      <c r="I13966" s="14"/>
      <c r="J13966" s="14"/>
      <c r="K13966" s="14"/>
      <c r="L13966" s="14"/>
      <c r="M13966" s="14"/>
      <c r="N13966" s="14"/>
      <c r="O13966" s="14"/>
      <c r="P13966" s="14"/>
    </row>
    <row r="13967" spans="9:16" x14ac:dyDescent="0.25">
      <c r="I13967" s="14"/>
      <c r="J13967" s="14"/>
      <c r="K13967" s="14"/>
      <c r="L13967" s="14"/>
      <c r="M13967" s="14"/>
      <c r="N13967" s="14"/>
      <c r="O13967" s="14"/>
      <c r="P13967" s="14"/>
    </row>
    <row r="13968" spans="9:16" x14ac:dyDescent="0.25">
      <c r="I13968" s="14"/>
      <c r="J13968" s="14"/>
      <c r="K13968" s="14"/>
      <c r="L13968" s="14"/>
      <c r="M13968" s="14"/>
      <c r="N13968" s="14"/>
      <c r="O13968" s="14"/>
      <c r="P13968" s="14"/>
    </row>
    <row r="13969" spans="9:16" x14ac:dyDescent="0.25">
      <c r="I13969" s="14"/>
      <c r="J13969" s="14"/>
      <c r="K13969" s="14"/>
      <c r="L13969" s="14"/>
      <c r="M13969" s="14"/>
      <c r="N13969" s="14"/>
      <c r="O13969" s="14"/>
      <c r="P13969" s="14"/>
    </row>
    <row r="13970" spans="9:16" x14ac:dyDescent="0.25">
      <c r="I13970" s="14"/>
      <c r="J13970" s="14"/>
      <c r="K13970" s="14"/>
      <c r="L13970" s="14"/>
      <c r="M13970" s="14"/>
      <c r="N13970" s="14"/>
      <c r="O13970" s="14"/>
      <c r="P13970" s="14"/>
    </row>
    <row r="13971" spans="9:16" x14ac:dyDescent="0.25">
      <c r="I13971" s="14"/>
      <c r="J13971" s="14"/>
      <c r="K13971" s="14"/>
      <c r="L13971" s="14"/>
      <c r="M13971" s="14"/>
      <c r="N13971" s="14"/>
      <c r="O13971" s="14"/>
      <c r="P13971" s="14"/>
    </row>
    <row r="13972" spans="9:16" x14ac:dyDescent="0.25">
      <c r="I13972" s="14"/>
      <c r="J13972" s="14"/>
      <c r="K13972" s="14"/>
      <c r="L13972" s="14"/>
      <c r="M13972" s="14"/>
      <c r="N13972" s="14"/>
      <c r="O13972" s="14"/>
      <c r="P13972" s="14"/>
    </row>
    <row r="13973" spans="9:16" x14ac:dyDescent="0.25">
      <c r="I13973" s="14"/>
      <c r="J13973" s="14"/>
      <c r="K13973" s="14"/>
      <c r="L13973" s="14"/>
      <c r="M13973" s="14"/>
      <c r="N13973" s="14"/>
      <c r="O13973" s="14"/>
      <c r="P13973" s="14"/>
    </row>
    <row r="13974" spans="9:16" x14ac:dyDescent="0.25">
      <c r="I13974" s="14"/>
      <c r="J13974" s="14"/>
      <c r="K13974" s="14"/>
      <c r="L13974" s="14"/>
      <c r="M13974" s="14"/>
      <c r="N13974" s="14"/>
      <c r="O13974" s="14"/>
      <c r="P13974" s="14"/>
    </row>
    <row r="13975" spans="9:16" x14ac:dyDescent="0.25">
      <c r="I13975" s="14"/>
      <c r="J13975" s="14"/>
      <c r="K13975" s="14"/>
      <c r="L13975" s="14"/>
      <c r="M13975" s="14"/>
      <c r="N13975" s="14"/>
      <c r="O13975" s="14"/>
      <c r="P13975" s="14"/>
    </row>
    <row r="13976" spans="9:16" x14ac:dyDescent="0.25">
      <c r="I13976" s="14"/>
      <c r="J13976" s="14"/>
      <c r="K13976" s="14"/>
      <c r="L13976" s="14"/>
      <c r="M13976" s="14"/>
      <c r="N13976" s="14"/>
      <c r="O13976" s="14"/>
      <c r="P13976" s="14"/>
    </row>
    <row r="13977" spans="9:16" x14ac:dyDescent="0.25">
      <c r="I13977" s="14"/>
      <c r="J13977" s="14"/>
      <c r="K13977" s="14"/>
      <c r="L13977" s="14"/>
      <c r="M13977" s="14"/>
      <c r="N13977" s="14"/>
      <c r="O13977" s="14"/>
      <c r="P13977" s="14"/>
    </row>
    <row r="13978" spans="9:16" x14ac:dyDescent="0.25">
      <c r="I13978" s="14"/>
      <c r="J13978" s="14"/>
      <c r="K13978" s="14"/>
      <c r="L13978" s="14"/>
      <c r="M13978" s="14"/>
      <c r="N13978" s="14"/>
      <c r="O13978" s="14"/>
      <c r="P13978" s="14"/>
    </row>
    <row r="13979" spans="9:16" x14ac:dyDescent="0.25">
      <c r="I13979" s="14"/>
      <c r="J13979" s="14"/>
      <c r="K13979" s="14"/>
      <c r="L13979" s="14"/>
      <c r="M13979" s="14"/>
      <c r="N13979" s="14"/>
      <c r="O13979" s="14"/>
      <c r="P13979" s="14"/>
    </row>
    <row r="13980" spans="9:16" x14ac:dyDescent="0.25">
      <c r="I13980" s="14"/>
      <c r="J13980" s="14"/>
      <c r="K13980" s="14"/>
      <c r="L13980" s="14"/>
      <c r="M13980" s="14"/>
      <c r="N13980" s="14"/>
      <c r="O13980" s="14"/>
      <c r="P13980" s="14"/>
    </row>
    <row r="13981" spans="9:16" x14ac:dyDescent="0.25">
      <c r="I13981" s="14"/>
      <c r="J13981" s="14"/>
      <c r="K13981" s="14"/>
      <c r="L13981" s="14"/>
      <c r="M13981" s="14"/>
      <c r="N13981" s="14"/>
      <c r="O13981" s="14"/>
      <c r="P13981" s="14"/>
    </row>
    <row r="13982" spans="9:16" x14ac:dyDescent="0.25">
      <c r="I13982" s="14"/>
      <c r="J13982" s="14"/>
      <c r="K13982" s="14"/>
      <c r="L13982" s="14"/>
      <c r="M13982" s="14"/>
      <c r="N13982" s="14"/>
      <c r="O13982" s="14"/>
      <c r="P13982" s="14"/>
    </row>
    <row r="13983" spans="9:16" x14ac:dyDescent="0.25">
      <c r="I13983" s="14"/>
      <c r="J13983" s="14"/>
      <c r="K13983" s="14"/>
      <c r="L13983" s="14"/>
      <c r="M13983" s="14"/>
      <c r="N13983" s="14"/>
      <c r="O13983" s="14"/>
      <c r="P13983" s="14"/>
    </row>
    <row r="13984" spans="9:16" x14ac:dyDescent="0.25">
      <c r="I13984" s="14"/>
      <c r="J13984" s="14"/>
      <c r="K13984" s="14"/>
      <c r="L13984" s="14"/>
      <c r="M13984" s="14"/>
      <c r="N13984" s="14"/>
      <c r="O13984" s="14"/>
      <c r="P13984" s="14"/>
    </row>
    <row r="13985" spans="9:16" x14ac:dyDescent="0.25">
      <c r="I13985" s="14"/>
      <c r="J13985" s="14"/>
      <c r="K13985" s="14"/>
      <c r="L13985" s="14"/>
      <c r="M13985" s="14"/>
      <c r="N13985" s="14"/>
      <c r="O13985" s="14"/>
      <c r="P13985" s="14"/>
    </row>
    <row r="13986" spans="9:16" x14ac:dyDescent="0.25">
      <c r="I13986" s="14"/>
      <c r="J13986" s="14"/>
      <c r="K13986" s="14"/>
      <c r="L13986" s="14"/>
      <c r="M13986" s="14"/>
      <c r="N13986" s="14"/>
      <c r="O13986" s="14"/>
      <c r="P13986" s="14"/>
    </row>
    <row r="13987" spans="9:16" x14ac:dyDescent="0.25">
      <c r="I13987" s="14"/>
      <c r="J13987" s="14"/>
      <c r="K13987" s="14"/>
      <c r="L13987" s="14"/>
      <c r="M13987" s="14"/>
      <c r="N13987" s="14"/>
      <c r="O13987" s="14"/>
      <c r="P13987" s="14"/>
    </row>
    <row r="13988" spans="9:16" x14ac:dyDescent="0.25">
      <c r="I13988" s="14"/>
      <c r="J13988" s="14"/>
      <c r="K13988" s="14"/>
      <c r="L13988" s="14"/>
      <c r="M13988" s="14"/>
      <c r="N13988" s="14"/>
      <c r="O13988" s="14"/>
      <c r="P13988" s="14"/>
    </row>
    <row r="13989" spans="9:16" x14ac:dyDescent="0.25">
      <c r="I13989" s="14"/>
      <c r="J13989" s="14"/>
      <c r="K13989" s="14"/>
      <c r="L13989" s="14"/>
      <c r="M13989" s="14"/>
      <c r="N13989" s="14"/>
      <c r="O13989" s="14"/>
      <c r="P13989" s="14"/>
    </row>
    <row r="13990" spans="9:16" x14ac:dyDescent="0.25">
      <c r="I13990" s="14"/>
      <c r="J13990" s="14"/>
      <c r="K13990" s="14"/>
      <c r="L13990" s="14"/>
      <c r="M13990" s="14"/>
      <c r="N13990" s="14"/>
      <c r="O13990" s="14"/>
      <c r="P13990" s="14"/>
    </row>
    <row r="13991" spans="9:16" x14ac:dyDescent="0.25">
      <c r="I13991" s="14"/>
      <c r="J13991" s="14"/>
      <c r="K13991" s="14"/>
      <c r="L13991" s="14"/>
      <c r="M13991" s="14"/>
      <c r="N13991" s="14"/>
      <c r="O13991" s="14"/>
      <c r="P13991" s="14"/>
    </row>
    <row r="13992" spans="9:16" x14ac:dyDescent="0.25">
      <c r="I13992" s="14"/>
      <c r="J13992" s="14"/>
      <c r="K13992" s="14"/>
      <c r="L13992" s="14"/>
      <c r="M13992" s="14"/>
      <c r="N13992" s="14"/>
      <c r="O13992" s="14"/>
      <c r="P13992" s="14"/>
    </row>
    <row r="13993" spans="9:16" x14ac:dyDescent="0.25">
      <c r="I13993" s="14"/>
      <c r="J13993" s="14"/>
      <c r="K13993" s="14"/>
      <c r="L13993" s="14"/>
      <c r="M13993" s="14"/>
      <c r="N13993" s="14"/>
      <c r="O13993" s="14"/>
      <c r="P13993" s="14"/>
    </row>
    <row r="13994" spans="9:16" x14ac:dyDescent="0.25">
      <c r="I13994" s="14"/>
      <c r="J13994" s="14"/>
      <c r="K13994" s="14"/>
      <c r="L13994" s="14"/>
      <c r="M13994" s="14"/>
      <c r="N13994" s="14"/>
      <c r="O13994" s="14"/>
      <c r="P13994" s="14"/>
    </row>
    <row r="13995" spans="9:16" x14ac:dyDescent="0.25">
      <c r="I13995" s="14"/>
      <c r="J13995" s="14"/>
      <c r="K13995" s="14"/>
      <c r="L13995" s="14"/>
      <c r="M13995" s="14"/>
      <c r="N13995" s="14"/>
      <c r="O13995" s="14"/>
      <c r="P13995" s="14"/>
    </row>
    <row r="13996" spans="9:16" x14ac:dyDescent="0.25">
      <c r="I13996" s="14"/>
      <c r="J13996" s="14"/>
      <c r="K13996" s="14"/>
      <c r="L13996" s="14"/>
      <c r="M13996" s="14"/>
      <c r="N13996" s="14"/>
      <c r="O13996" s="14"/>
      <c r="P13996" s="14"/>
    </row>
    <row r="13997" spans="9:16" x14ac:dyDescent="0.25">
      <c r="I13997" s="14"/>
      <c r="J13997" s="14"/>
      <c r="K13997" s="14"/>
      <c r="L13997" s="14"/>
      <c r="M13997" s="14"/>
      <c r="N13997" s="14"/>
      <c r="O13997" s="14"/>
      <c r="P13997" s="14"/>
    </row>
    <row r="13998" spans="9:16" x14ac:dyDescent="0.25">
      <c r="I13998" s="14"/>
      <c r="J13998" s="14"/>
      <c r="K13998" s="14"/>
      <c r="L13998" s="14"/>
      <c r="M13998" s="14"/>
      <c r="N13998" s="14"/>
      <c r="O13998" s="14"/>
      <c r="P13998" s="14"/>
    </row>
    <row r="13999" spans="9:16" x14ac:dyDescent="0.25">
      <c r="I13999" s="14"/>
      <c r="J13999" s="14"/>
      <c r="K13999" s="14"/>
      <c r="L13999" s="14"/>
      <c r="M13999" s="14"/>
      <c r="N13999" s="14"/>
      <c r="O13999" s="14"/>
      <c r="P13999" s="14"/>
    </row>
    <row r="14000" spans="9:16" x14ac:dyDescent="0.25">
      <c r="I14000" s="14"/>
      <c r="J14000" s="14"/>
      <c r="K14000" s="14"/>
      <c r="L14000" s="14"/>
      <c r="M14000" s="14"/>
      <c r="N14000" s="14"/>
      <c r="O14000" s="14"/>
      <c r="P14000" s="14"/>
    </row>
    <row r="14001" spans="9:16" x14ac:dyDescent="0.25">
      <c r="I14001" s="14"/>
      <c r="J14001" s="14"/>
      <c r="K14001" s="14"/>
      <c r="L14001" s="14"/>
      <c r="M14001" s="14"/>
      <c r="N14001" s="14"/>
      <c r="O14001" s="14"/>
      <c r="P14001" s="14"/>
    </row>
    <row r="14002" spans="9:16" x14ac:dyDescent="0.25">
      <c r="I14002" s="14"/>
      <c r="J14002" s="14"/>
      <c r="K14002" s="14"/>
      <c r="L14002" s="14"/>
      <c r="M14002" s="14"/>
      <c r="N14002" s="14"/>
      <c r="O14002" s="14"/>
      <c r="P14002" s="14"/>
    </row>
    <row r="14003" spans="9:16" x14ac:dyDescent="0.25">
      <c r="I14003" s="14"/>
      <c r="J14003" s="14"/>
      <c r="K14003" s="14"/>
      <c r="L14003" s="14"/>
      <c r="M14003" s="14"/>
      <c r="N14003" s="14"/>
      <c r="O14003" s="14"/>
      <c r="P14003" s="14"/>
    </row>
    <row r="14004" spans="9:16" x14ac:dyDescent="0.25">
      <c r="I14004" s="14"/>
      <c r="J14004" s="14"/>
      <c r="K14004" s="14"/>
      <c r="L14004" s="14"/>
      <c r="M14004" s="14"/>
      <c r="N14004" s="14"/>
      <c r="O14004" s="14"/>
      <c r="P14004" s="14"/>
    </row>
    <row r="14005" spans="9:16" x14ac:dyDescent="0.25">
      <c r="I14005" s="14"/>
      <c r="J14005" s="14"/>
      <c r="K14005" s="14"/>
      <c r="L14005" s="14"/>
      <c r="M14005" s="14"/>
      <c r="N14005" s="14"/>
      <c r="O14005" s="14"/>
      <c r="P14005" s="14"/>
    </row>
    <row r="14006" spans="9:16" x14ac:dyDescent="0.25">
      <c r="I14006" s="14"/>
      <c r="J14006" s="14"/>
      <c r="K14006" s="14"/>
      <c r="L14006" s="14"/>
      <c r="M14006" s="14"/>
      <c r="N14006" s="14"/>
      <c r="O14006" s="14"/>
      <c r="P14006" s="14"/>
    </row>
    <row r="14007" spans="9:16" x14ac:dyDescent="0.25">
      <c r="I14007" s="14"/>
      <c r="J14007" s="14"/>
      <c r="K14007" s="14"/>
      <c r="L14007" s="14"/>
      <c r="M14007" s="14"/>
      <c r="N14007" s="14"/>
      <c r="O14007" s="14"/>
      <c r="P14007" s="14"/>
    </row>
    <row r="14008" spans="9:16" x14ac:dyDescent="0.25">
      <c r="I14008" s="14"/>
      <c r="J14008" s="14"/>
      <c r="K14008" s="14"/>
      <c r="L14008" s="14"/>
      <c r="M14008" s="14"/>
      <c r="N14008" s="14"/>
      <c r="O14008" s="14"/>
      <c r="P14008" s="14"/>
    </row>
    <row r="14009" spans="9:16" x14ac:dyDescent="0.25">
      <c r="I14009" s="14"/>
      <c r="J14009" s="14"/>
      <c r="K14009" s="14"/>
      <c r="L14009" s="14"/>
      <c r="M14009" s="14"/>
      <c r="N14009" s="14"/>
      <c r="O14009" s="14"/>
      <c r="P14009" s="14"/>
    </row>
    <row r="14010" spans="9:16" x14ac:dyDescent="0.25">
      <c r="I14010" s="14"/>
      <c r="J14010" s="14"/>
      <c r="K14010" s="14"/>
      <c r="L14010" s="14"/>
      <c r="M14010" s="14"/>
      <c r="N14010" s="14"/>
      <c r="O14010" s="14"/>
      <c r="P14010" s="14"/>
    </row>
    <row r="14011" spans="9:16" x14ac:dyDescent="0.25">
      <c r="I14011" s="14"/>
      <c r="J14011" s="14"/>
      <c r="K14011" s="14"/>
      <c r="L14011" s="14"/>
      <c r="M14011" s="14"/>
      <c r="N14011" s="14"/>
      <c r="O14011" s="14"/>
      <c r="P14011" s="14"/>
    </row>
    <row r="14012" spans="9:16" x14ac:dyDescent="0.25">
      <c r="I14012" s="14"/>
      <c r="J14012" s="14"/>
      <c r="K14012" s="14"/>
      <c r="L14012" s="14"/>
      <c r="M14012" s="14"/>
      <c r="N14012" s="14"/>
      <c r="O14012" s="14"/>
      <c r="P14012" s="14"/>
    </row>
    <row r="14013" spans="9:16" x14ac:dyDescent="0.25">
      <c r="I14013" s="14"/>
      <c r="J14013" s="14"/>
      <c r="K14013" s="14"/>
      <c r="L14013" s="14"/>
      <c r="M14013" s="14"/>
      <c r="N14013" s="14"/>
      <c r="O14013" s="14"/>
      <c r="P14013" s="14"/>
    </row>
    <row r="14014" spans="9:16" x14ac:dyDescent="0.25">
      <c r="I14014" s="14"/>
      <c r="J14014" s="14"/>
      <c r="K14014" s="14"/>
      <c r="L14014" s="14"/>
      <c r="M14014" s="14"/>
      <c r="N14014" s="14"/>
      <c r="O14014" s="14"/>
      <c r="P14014" s="14"/>
    </row>
    <row r="14015" spans="9:16" x14ac:dyDescent="0.25">
      <c r="I14015" s="14"/>
      <c r="J14015" s="14"/>
      <c r="K14015" s="14"/>
      <c r="L14015" s="14"/>
      <c r="M14015" s="14"/>
      <c r="N14015" s="14"/>
      <c r="O14015" s="14"/>
      <c r="P14015" s="14"/>
    </row>
    <row r="14016" spans="9:16" x14ac:dyDescent="0.25">
      <c r="I14016" s="14"/>
      <c r="J14016" s="14"/>
      <c r="K14016" s="14"/>
      <c r="L14016" s="14"/>
      <c r="M14016" s="14"/>
      <c r="N14016" s="14"/>
      <c r="O14016" s="14"/>
      <c r="P14016" s="14"/>
    </row>
    <row r="14017" spans="9:16" x14ac:dyDescent="0.25">
      <c r="I14017" s="14"/>
      <c r="J14017" s="14"/>
      <c r="K14017" s="14"/>
      <c r="L14017" s="14"/>
      <c r="M14017" s="14"/>
      <c r="N14017" s="14"/>
      <c r="O14017" s="14"/>
      <c r="P14017" s="14"/>
    </row>
    <row r="14018" spans="9:16" x14ac:dyDescent="0.25">
      <c r="I14018" s="14"/>
      <c r="J14018" s="14"/>
      <c r="K14018" s="14"/>
      <c r="L14018" s="14"/>
      <c r="M14018" s="14"/>
      <c r="N14018" s="14"/>
      <c r="O14018" s="14"/>
      <c r="P14018" s="14"/>
    </row>
    <row r="14019" spans="9:16" x14ac:dyDescent="0.25">
      <c r="I14019" s="14"/>
      <c r="J14019" s="14"/>
      <c r="K14019" s="14"/>
      <c r="L14019" s="14"/>
      <c r="M14019" s="14"/>
      <c r="N14019" s="14"/>
      <c r="O14019" s="14"/>
      <c r="P14019" s="14"/>
    </row>
    <row r="14020" spans="9:16" x14ac:dyDescent="0.25">
      <c r="I14020" s="14"/>
      <c r="J14020" s="14"/>
      <c r="K14020" s="14"/>
      <c r="L14020" s="14"/>
      <c r="M14020" s="14"/>
      <c r="N14020" s="14"/>
      <c r="O14020" s="14"/>
      <c r="P14020" s="14"/>
    </row>
    <row r="14021" spans="9:16" x14ac:dyDescent="0.25">
      <c r="I14021" s="14"/>
      <c r="J14021" s="14"/>
      <c r="K14021" s="14"/>
      <c r="L14021" s="14"/>
      <c r="M14021" s="14"/>
      <c r="N14021" s="14"/>
      <c r="O14021" s="14"/>
      <c r="P14021" s="14"/>
    </row>
    <row r="14022" spans="9:16" x14ac:dyDescent="0.25">
      <c r="I14022" s="14"/>
      <c r="J14022" s="14"/>
      <c r="K14022" s="14"/>
      <c r="L14022" s="14"/>
      <c r="M14022" s="14"/>
      <c r="N14022" s="14"/>
      <c r="O14022" s="14"/>
      <c r="P14022" s="14"/>
    </row>
    <row r="14023" spans="9:16" x14ac:dyDescent="0.25">
      <c r="I14023" s="14"/>
      <c r="J14023" s="14"/>
      <c r="K14023" s="14"/>
      <c r="L14023" s="14"/>
      <c r="M14023" s="14"/>
      <c r="N14023" s="14"/>
      <c r="O14023" s="14"/>
      <c r="P14023" s="14"/>
    </row>
    <row r="14024" spans="9:16" x14ac:dyDescent="0.25">
      <c r="I14024" s="14"/>
      <c r="J14024" s="14"/>
      <c r="K14024" s="14"/>
      <c r="L14024" s="14"/>
      <c r="M14024" s="14"/>
      <c r="N14024" s="14"/>
      <c r="O14024" s="14"/>
      <c r="P14024" s="14"/>
    </row>
    <row r="14025" spans="9:16" x14ac:dyDescent="0.25">
      <c r="I14025" s="14"/>
      <c r="J14025" s="14"/>
      <c r="K14025" s="14"/>
      <c r="L14025" s="14"/>
      <c r="M14025" s="14"/>
      <c r="N14025" s="14"/>
      <c r="O14025" s="14"/>
      <c r="P14025" s="14"/>
    </row>
    <row r="14026" spans="9:16" x14ac:dyDescent="0.25">
      <c r="I14026" s="14"/>
      <c r="J14026" s="14"/>
      <c r="K14026" s="14"/>
      <c r="L14026" s="14"/>
      <c r="M14026" s="14"/>
      <c r="N14026" s="14"/>
      <c r="O14026" s="14"/>
      <c r="P14026" s="14"/>
    </row>
    <row r="14027" spans="9:16" x14ac:dyDescent="0.25">
      <c r="I14027" s="14"/>
      <c r="J14027" s="14"/>
      <c r="K14027" s="14"/>
      <c r="L14027" s="14"/>
      <c r="M14027" s="14"/>
      <c r="N14027" s="14"/>
      <c r="O14027" s="14"/>
      <c r="P14027" s="14"/>
    </row>
    <row r="14028" spans="9:16" x14ac:dyDescent="0.25">
      <c r="I14028" s="14"/>
      <c r="J14028" s="14"/>
      <c r="K14028" s="14"/>
      <c r="L14028" s="14"/>
      <c r="M14028" s="14"/>
      <c r="N14028" s="14"/>
      <c r="O14028" s="14"/>
      <c r="P14028" s="14"/>
    </row>
    <row r="14029" spans="9:16" x14ac:dyDescent="0.25">
      <c r="I14029" s="14"/>
      <c r="J14029" s="14"/>
      <c r="K14029" s="14"/>
      <c r="L14029" s="14"/>
      <c r="M14029" s="14"/>
      <c r="N14029" s="14"/>
      <c r="O14029" s="14"/>
      <c r="P14029" s="14"/>
    </row>
    <row r="14030" spans="9:16" x14ac:dyDescent="0.25">
      <c r="I14030" s="14"/>
      <c r="J14030" s="14"/>
      <c r="K14030" s="14"/>
      <c r="L14030" s="14"/>
      <c r="M14030" s="14"/>
      <c r="N14030" s="14"/>
      <c r="O14030" s="14"/>
      <c r="P14030" s="14"/>
    </row>
    <row r="14031" spans="9:16" x14ac:dyDescent="0.25">
      <c r="I14031" s="14"/>
      <c r="J14031" s="14"/>
      <c r="K14031" s="14"/>
      <c r="L14031" s="14"/>
      <c r="M14031" s="14"/>
      <c r="N14031" s="14"/>
      <c r="O14031" s="14"/>
      <c r="P14031" s="14"/>
    </row>
    <row r="14032" spans="9:16" x14ac:dyDescent="0.25">
      <c r="I14032" s="14"/>
      <c r="J14032" s="14"/>
      <c r="K14032" s="14"/>
      <c r="L14032" s="14"/>
      <c r="M14032" s="14"/>
      <c r="N14032" s="14"/>
      <c r="O14032" s="14"/>
      <c r="P14032" s="14"/>
    </row>
    <row r="14033" spans="9:16" x14ac:dyDescent="0.25">
      <c r="I14033" s="14"/>
      <c r="J14033" s="14"/>
      <c r="K14033" s="14"/>
      <c r="L14033" s="14"/>
      <c r="M14033" s="14"/>
      <c r="N14033" s="14"/>
      <c r="O14033" s="14"/>
      <c r="P14033" s="14"/>
    </row>
    <row r="14034" spans="9:16" x14ac:dyDescent="0.25">
      <c r="I14034" s="14"/>
      <c r="J14034" s="14"/>
      <c r="K14034" s="14"/>
      <c r="L14034" s="14"/>
      <c r="M14034" s="14"/>
      <c r="N14034" s="14"/>
      <c r="O14034" s="14"/>
      <c r="P14034" s="14"/>
    </row>
    <row r="14035" spans="9:16" x14ac:dyDescent="0.25">
      <c r="I14035" s="14"/>
      <c r="J14035" s="14"/>
      <c r="K14035" s="14"/>
      <c r="L14035" s="14"/>
      <c r="M14035" s="14"/>
      <c r="N14035" s="14"/>
      <c r="O14035" s="14"/>
      <c r="P14035" s="14"/>
    </row>
    <row r="14036" spans="9:16" x14ac:dyDescent="0.25">
      <c r="I14036" s="14"/>
      <c r="J14036" s="14"/>
      <c r="K14036" s="14"/>
      <c r="L14036" s="14"/>
      <c r="M14036" s="14"/>
      <c r="N14036" s="14"/>
      <c r="O14036" s="14"/>
      <c r="P14036" s="14"/>
    </row>
    <row r="14037" spans="9:16" x14ac:dyDescent="0.25">
      <c r="I14037" s="14"/>
      <c r="J14037" s="14"/>
      <c r="K14037" s="14"/>
      <c r="L14037" s="14"/>
      <c r="M14037" s="14"/>
      <c r="N14037" s="14"/>
      <c r="O14037" s="14"/>
      <c r="P14037" s="14"/>
    </row>
    <row r="14038" spans="9:16" x14ac:dyDescent="0.25">
      <c r="I14038" s="14"/>
      <c r="J14038" s="14"/>
      <c r="K14038" s="14"/>
      <c r="L14038" s="14"/>
      <c r="M14038" s="14"/>
      <c r="N14038" s="14"/>
      <c r="O14038" s="14"/>
      <c r="P14038" s="14"/>
    </row>
    <row r="14039" spans="9:16" x14ac:dyDescent="0.25">
      <c r="I14039" s="14"/>
      <c r="J14039" s="14"/>
      <c r="K14039" s="14"/>
      <c r="L14039" s="14"/>
      <c r="M14039" s="14"/>
      <c r="N14039" s="14"/>
      <c r="O14039" s="14"/>
      <c r="P14039" s="14"/>
    </row>
    <row r="14040" spans="9:16" x14ac:dyDescent="0.25">
      <c r="I14040" s="14"/>
      <c r="J14040" s="14"/>
      <c r="K14040" s="14"/>
      <c r="L14040" s="14"/>
      <c r="M14040" s="14"/>
      <c r="N14040" s="14"/>
      <c r="O14040" s="14"/>
      <c r="P14040" s="14"/>
    </row>
    <row r="14041" spans="9:16" x14ac:dyDescent="0.25">
      <c r="I14041" s="14"/>
      <c r="J14041" s="14"/>
      <c r="K14041" s="14"/>
      <c r="L14041" s="14"/>
      <c r="M14041" s="14"/>
      <c r="N14041" s="14"/>
      <c r="O14041" s="14"/>
      <c r="P14041" s="14"/>
    </row>
    <row r="14042" spans="9:16" x14ac:dyDescent="0.25">
      <c r="I14042" s="14"/>
      <c r="J14042" s="14"/>
      <c r="K14042" s="14"/>
      <c r="L14042" s="14"/>
      <c r="M14042" s="14"/>
      <c r="N14042" s="14"/>
      <c r="O14042" s="14"/>
      <c r="P14042" s="14"/>
    </row>
    <row r="14043" spans="9:16" x14ac:dyDescent="0.25">
      <c r="I14043" s="14"/>
      <c r="J14043" s="14"/>
      <c r="K14043" s="14"/>
      <c r="L14043" s="14"/>
      <c r="M14043" s="14"/>
      <c r="N14043" s="14"/>
      <c r="O14043" s="14"/>
      <c r="P14043" s="14"/>
    </row>
    <row r="14044" spans="9:16" x14ac:dyDescent="0.25">
      <c r="I14044" s="14"/>
      <c r="J14044" s="14"/>
      <c r="K14044" s="14"/>
      <c r="L14044" s="14"/>
      <c r="M14044" s="14"/>
      <c r="N14044" s="14"/>
      <c r="O14044" s="14"/>
      <c r="P14044" s="14"/>
    </row>
    <row r="14045" spans="9:16" x14ac:dyDescent="0.25">
      <c r="I14045" s="14"/>
      <c r="J14045" s="14"/>
      <c r="K14045" s="14"/>
      <c r="L14045" s="14"/>
      <c r="M14045" s="14"/>
      <c r="N14045" s="14"/>
      <c r="O14045" s="14"/>
      <c r="P14045" s="14"/>
    </row>
    <row r="14046" spans="9:16" x14ac:dyDescent="0.25">
      <c r="I14046" s="14"/>
      <c r="J14046" s="14"/>
      <c r="K14046" s="14"/>
      <c r="L14046" s="14"/>
      <c r="M14046" s="14"/>
      <c r="N14046" s="14"/>
      <c r="O14046" s="14"/>
      <c r="P14046" s="14"/>
    </row>
    <row r="14047" spans="9:16" x14ac:dyDescent="0.25">
      <c r="I14047" s="14"/>
      <c r="J14047" s="14"/>
      <c r="K14047" s="14"/>
      <c r="L14047" s="14"/>
      <c r="M14047" s="14"/>
      <c r="N14047" s="14"/>
      <c r="O14047" s="14"/>
      <c r="P14047" s="14"/>
    </row>
    <row r="14048" spans="9:16" x14ac:dyDescent="0.25">
      <c r="I14048" s="14"/>
      <c r="J14048" s="14"/>
      <c r="K14048" s="14"/>
      <c r="L14048" s="14"/>
      <c r="M14048" s="14"/>
      <c r="N14048" s="14"/>
      <c r="O14048" s="14"/>
      <c r="P14048" s="14"/>
    </row>
    <row r="14049" spans="9:16" x14ac:dyDescent="0.25">
      <c r="I14049" s="14"/>
      <c r="J14049" s="14"/>
      <c r="K14049" s="14"/>
      <c r="L14049" s="14"/>
      <c r="M14049" s="14"/>
      <c r="N14049" s="14"/>
      <c r="O14049" s="14"/>
      <c r="P14049" s="14"/>
    </row>
    <row r="14050" spans="9:16" x14ac:dyDescent="0.25">
      <c r="I14050" s="14"/>
      <c r="J14050" s="14"/>
      <c r="K14050" s="14"/>
      <c r="L14050" s="14"/>
      <c r="M14050" s="14"/>
      <c r="N14050" s="14"/>
      <c r="O14050" s="14"/>
      <c r="P14050" s="14"/>
    </row>
    <row r="14051" spans="9:16" x14ac:dyDescent="0.25">
      <c r="I14051" s="14"/>
      <c r="J14051" s="14"/>
      <c r="K14051" s="14"/>
      <c r="L14051" s="14"/>
      <c r="M14051" s="14"/>
      <c r="N14051" s="14"/>
      <c r="O14051" s="14"/>
      <c r="P14051" s="14"/>
    </row>
    <row r="14052" spans="9:16" x14ac:dyDescent="0.25">
      <c r="I14052" s="14"/>
      <c r="J14052" s="14"/>
      <c r="K14052" s="14"/>
      <c r="L14052" s="14"/>
      <c r="M14052" s="14"/>
      <c r="N14052" s="14"/>
      <c r="O14052" s="14"/>
      <c r="P14052" s="14"/>
    </row>
    <row r="14053" spans="9:16" x14ac:dyDescent="0.25">
      <c r="I14053" s="14"/>
      <c r="J14053" s="14"/>
      <c r="K14053" s="14"/>
      <c r="L14053" s="14"/>
      <c r="M14053" s="14"/>
      <c r="N14053" s="14"/>
      <c r="O14053" s="14"/>
      <c r="P14053" s="14"/>
    </row>
    <row r="14054" spans="9:16" x14ac:dyDescent="0.25">
      <c r="I14054" s="14"/>
      <c r="J14054" s="14"/>
      <c r="K14054" s="14"/>
      <c r="L14054" s="14"/>
      <c r="M14054" s="14"/>
      <c r="N14054" s="14"/>
      <c r="O14054" s="14"/>
      <c r="P14054" s="14"/>
    </row>
    <row r="14055" spans="9:16" x14ac:dyDescent="0.25">
      <c r="I14055" s="14"/>
      <c r="J14055" s="14"/>
      <c r="K14055" s="14"/>
      <c r="L14055" s="14"/>
      <c r="M14055" s="14"/>
      <c r="N14055" s="14"/>
      <c r="O14055" s="14"/>
      <c r="P14055" s="14"/>
    </row>
    <row r="14056" spans="9:16" x14ac:dyDescent="0.25">
      <c r="I14056" s="14"/>
      <c r="J14056" s="14"/>
      <c r="K14056" s="14"/>
      <c r="L14056" s="14"/>
      <c r="M14056" s="14"/>
      <c r="N14056" s="14"/>
      <c r="O14056" s="14"/>
      <c r="P14056" s="14"/>
    </row>
    <row r="14057" spans="9:16" x14ac:dyDescent="0.25">
      <c r="I14057" s="14"/>
      <c r="J14057" s="14"/>
      <c r="K14057" s="14"/>
      <c r="L14057" s="14"/>
      <c r="M14057" s="14"/>
      <c r="N14057" s="14"/>
      <c r="O14057" s="14"/>
      <c r="P14057" s="14"/>
    </row>
    <row r="14058" spans="9:16" x14ac:dyDescent="0.25">
      <c r="I14058" s="14"/>
      <c r="J14058" s="14"/>
      <c r="K14058" s="14"/>
      <c r="L14058" s="14"/>
      <c r="M14058" s="14"/>
      <c r="N14058" s="14"/>
      <c r="O14058" s="14"/>
      <c r="P14058" s="14"/>
    </row>
    <row r="14059" spans="9:16" x14ac:dyDescent="0.25">
      <c r="I14059" s="14"/>
      <c r="J14059" s="14"/>
      <c r="K14059" s="14"/>
      <c r="L14059" s="14"/>
      <c r="M14059" s="14"/>
      <c r="N14059" s="14"/>
      <c r="O14059" s="14"/>
      <c r="P14059" s="14"/>
    </row>
    <row r="14060" spans="9:16" x14ac:dyDescent="0.25">
      <c r="I14060" s="14"/>
      <c r="J14060" s="14"/>
      <c r="K14060" s="14"/>
      <c r="L14060" s="14"/>
      <c r="M14060" s="14"/>
      <c r="N14060" s="14"/>
      <c r="O14060" s="14"/>
      <c r="P14060" s="14"/>
    </row>
    <row r="14061" spans="9:16" x14ac:dyDescent="0.25">
      <c r="I14061" s="14"/>
      <c r="J14061" s="14"/>
      <c r="K14061" s="14"/>
      <c r="L14061" s="14"/>
      <c r="M14061" s="14"/>
      <c r="N14061" s="14"/>
      <c r="O14061" s="14"/>
      <c r="P14061" s="14"/>
    </row>
    <row r="14062" spans="9:16" x14ac:dyDescent="0.25">
      <c r="I14062" s="14"/>
      <c r="J14062" s="14"/>
      <c r="K14062" s="14"/>
      <c r="L14062" s="14"/>
      <c r="M14062" s="14"/>
      <c r="N14062" s="14"/>
      <c r="O14062" s="14"/>
      <c r="P14062" s="14"/>
    </row>
    <row r="14063" spans="9:16" x14ac:dyDescent="0.25">
      <c r="I14063" s="14"/>
      <c r="J14063" s="14"/>
      <c r="K14063" s="14"/>
      <c r="L14063" s="14"/>
      <c r="M14063" s="14"/>
      <c r="N14063" s="14"/>
      <c r="O14063" s="14"/>
      <c r="P14063" s="14"/>
    </row>
    <row r="14064" spans="9:16" x14ac:dyDescent="0.25">
      <c r="I14064" s="14"/>
      <c r="J14064" s="14"/>
      <c r="K14064" s="14"/>
      <c r="L14064" s="14"/>
      <c r="M14064" s="14"/>
      <c r="N14064" s="14"/>
      <c r="O14064" s="14"/>
      <c r="P14064" s="14"/>
    </row>
    <row r="14065" spans="9:16" x14ac:dyDescent="0.25">
      <c r="I14065" s="14"/>
      <c r="J14065" s="14"/>
      <c r="K14065" s="14"/>
      <c r="L14065" s="14"/>
      <c r="M14065" s="14"/>
      <c r="N14065" s="14"/>
      <c r="O14065" s="14"/>
      <c r="P14065" s="14"/>
    </row>
    <row r="14066" spans="9:16" x14ac:dyDescent="0.25">
      <c r="I14066" s="14"/>
      <c r="J14066" s="14"/>
      <c r="K14066" s="14"/>
      <c r="L14066" s="14"/>
      <c r="M14066" s="14"/>
      <c r="N14066" s="14"/>
      <c r="O14066" s="14"/>
      <c r="P14066" s="14"/>
    </row>
    <row r="14067" spans="9:16" x14ac:dyDescent="0.25">
      <c r="I14067" s="14"/>
      <c r="J14067" s="14"/>
      <c r="K14067" s="14"/>
      <c r="L14067" s="14"/>
      <c r="M14067" s="14"/>
      <c r="N14067" s="14"/>
      <c r="O14067" s="14"/>
      <c r="P14067" s="14"/>
    </row>
    <row r="14068" spans="9:16" x14ac:dyDescent="0.25">
      <c r="I14068" s="14"/>
      <c r="J14068" s="14"/>
      <c r="K14068" s="14"/>
      <c r="L14068" s="14"/>
      <c r="M14068" s="14"/>
      <c r="N14068" s="14"/>
      <c r="O14068" s="14"/>
      <c r="P14068" s="14"/>
    </row>
    <row r="14069" spans="9:16" x14ac:dyDescent="0.25">
      <c r="I14069" s="14"/>
      <c r="J14069" s="14"/>
      <c r="K14069" s="14"/>
      <c r="L14069" s="14"/>
      <c r="M14069" s="14"/>
      <c r="N14069" s="14"/>
      <c r="O14069" s="14"/>
      <c r="P14069" s="14"/>
    </row>
    <row r="14070" spans="9:16" x14ac:dyDescent="0.25">
      <c r="I14070" s="14"/>
      <c r="J14070" s="14"/>
      <c r="K14070" s="14"/>
      <c r="L14070" s="14"/>
      <c r="M14070" s="14"/>
      <c r="N14070" s="14"/>
      <c r="O14070" s="14"/>
      <c r="P14070" s="14"/>
    </row>
    <row r="14071" spans="9:16" x14ac:dyDescent="0.25">
      <c r="I14071" s="14"/>
      <c r="J14071" s="14"/>
      <c r="K14071" s="14"/>
      <c r="L14071" s="14"/>
      <c r="M14071" s="14"/>
      <c r="N14071" s="14"/>
      <c r="O14071" s="14"/>
      <c r="P14071" s="14"/>
    </row>
    <row r="14072" spans="9:16" x14ac:dyDescent="0.25">
      <c r="I14072" s="14"/>
      <c r="J14072" s="14"/>
      <c r="K14072" s="14"/>
      <c r="L14072" s="14"/>
      <c r="M14072" s="14"/>
      <c r="N14072" s="14"/>
      <c r="O14072" s="14"/>
      <c r="P14072" s="14"/>
    </row>
    <row r="14073" spans="9:16" x14ac:dyDescent="0.25">
      <c r="I14073" s="14"/>
      <c r="J14073" s="14"/>
      <c r="K14073" s="14"/>
      <c r="L14073" s="14"/>
      <c r="M14073" s="14"/>
      <c r="N14073" s="14"/>
      <c r="O14073" s="14"/>
      <c r="P14073" s="14"/>
    </row>
    <row r="14074" spans="9:16" x14ac:dyDescent="0.25">
      <c r="I14074" s="14"/>
      <c r="J14074" s="14"/>
      <c r="K14074" s="14"/>
      <c r="L14074" s="14"/>
      <c r="M14074" s="14"/>
      <c r="N14074" s="14"/>
      <c r="O14074" s="14"/>
      <c r="P14074" s="14"/>
    </row>
    <row r="14075" spans="9:16" x14ac:dyDescent="0.25">
      <c r="I14075" s="14"/>
      <c r="J14075" s="14"/>
      <c r="K14075" s="14"/>
      <c r="L14075" s="14"/>
      <c r="M14075" s="14"/>
      <c r="N14075" s="14"/>
      <c r="O14075" s="14"/>
      <c r="P14075" s="14"/>
    </row>
    <row r="14076" spans="9:16" x14ac:dyDescent="0.25">
      <c r="I14076" s="14"/>
      <c r="J14076" s="14"/>
      <c r="K14076" s="14"/>
      <c r="L14076" s="14"/>
      <c r="M14076" s="14"/>
      <c r="N14076" s="14"/>
      <c r="O14076" s="14"/>
      <c r="P14076" s="14"/>
    </row>
    <row r="14077" spans="9:16" x14ac:dyDescent="0.25">
      <c r="I14077" s="14"/>
      <c r="J14077" s="14"/>
      <c r="K14077" s="14"/>
      <c r="L14077" s="14"/>
      <c r="M14077" s="14"/>
      <c r="N14077" s="14"/>
      <c r="O14077" s="14"/>
      <c r="P14077" s="14"/>
    </row>
    <row r="14078" spans="9:16" x14ac:dyDescent="0.25">
      <c r="I14078" s="14"/>
      <c r="J14078" s="14"/>
      <c r="K14078" s="14"/>
      <c r="L14078" s="14"/>
      <c r="M14078" s="14"/>
      <c r="N14078" s="14"/>
      <c r="O14078" s="14"/>
      <c r="P14078" s="14"/>
    </row>
    <row r="14079" spans="9:16" x14ac:dyDescent="0.25">
      <c r="I14079" s="14"/>
      <c r="J14079" s="14"/>
      <c r="K14079" s="14"/>
      <c r="L14079" s="14"/>
      <c r="M14079" s="14"/>
      <c r="N14079" s="14"/>
      <c r="O14079" s="14"/>
      <c r="P14079" s="14"/>
    </row>
    <row r="14080" spans="9:16" x14ac:dyDescent="0.25">
      <c r="I14080" s="14"/>
      <c r="J14080" s="14"/>
      <c r="K14080" s="14"/>
      <c r="L14080" s="14"/>
      <c r="M14080" s="14"/>
      <c r="N14080" s="14"/>
      <c r="O14080" s="14"/>
      <c r="P14080" s="14"/>
    </row>
    <row r="14081" spans="9:16" x14ac:dyDescent="0.25">
      <c r="I14081" s="14"/>
      <c r="J14081" s="14"/>
      <c r="K14081" s="14"/>
      <c r="L14081" s="14"/>
      <c r="M14081" s="14"/>
      <c r="N14081" s="14"/>
      <c r="O14081" s="14"/>
      <c r="P14081" s="14"/>
    </row>
    <row r="14082" spans="9:16" x14ac:dyDescent="0.25">
      <c r="I14082" s="14"/>
      <c r="J14082" s="14"/>
      <c r="K14082" s="14"/>
      <c r="L14082" s="14"/>
      <c r="M14082" s="14"/>
      <c r="N14082" s="14"/>
      <c r="O14082" s="14"/>
      <c r="P14082" s="14"/>
    </row>
    <row r="14083" spans="9:16" x14ac:dyDescent="0.25">
      <c r="I14083" s="14"/>
      <c r="J14083" s="14"/>
      <c r="K14083" s="14"/>
      <c r="L14083" s="14"/>
      <c r="M14083" s="14"/>
      <c r="N14083" s="14"/>
      <c r="O14083" s="14"/>
      <c r="P14083" s="14"/>
    </row>
    <row r="14084" spans="9:16" x14ac:dyDescent="0.25">
      <c r="I14084" s="14"/>
      <c r="J14084" s="14"/>
      <c r="K14084" s="14"/>
      <c r="L14084" s="14"/>
      <c r="M14084" s="14"/>
      <c r="N14084" s="14"/>
      <c r="O14084" s="14"/>
      <c r="P14084" s="14"/>
    </row>
    <row r="14085" spans="9:16" x14ac:dyDescent="0.25">
      <c r="I14085" s="14"/>
      <c r="J14085" s="14"/>
      <c r="K14085" s="14"/>
      <c r="L14085" s="14"/>
      <c r="M14085" s="14"/>
      <c r="N14085" s="14"/>
      <c r="O14085" s="14"/>
      <c r="P14085" s="14"/>
    </row>
    <row r="14086" spans="9:16" x14ac:dyDescent="0.25">
      <c r="I14086" s="14"/>
      <c r="J14086" s="14"/>
      <c r="K14086" s="14"/>
      <c r="L14086" s="14"/>
      <c r="M14086" s="14"/>
      <c r="N14086" s="14"/>
      <c r="O14086" s="14"/>
      <c r="P14086" s="14"/>
    </row>
    <row r="14087" spans="9:16" x14ac:dyDescent="0.25">
      <c r="I14087" s="14"/>
      <c r="J14087" s="14"/>
      <c r="K14087" s="14"/>
      <c r="L14087" s="14"/>
      <c r="M14087" s="14"/>
      <c r="N14087" s="14"/>
      <c r="O14087" s="14"/>
      <c r="P14087" s="14"/>
    </row>
    <row r="14088" spans="9:16" x14ac:dyDescent="0.25">
      <c r="I14088" s="14"/>
      <c r="J14088" s="14"/>
      <c r="K14088" s="14"/>
      <c r="L14088" s="14"/>
      <c r="M14088" s="14"/>
      <c r="N14088" s="14"/>
      <c r="O14088" s="14"/>
      <c r="P14088" s="14"/>
    </row>
    <row r="14089" spans="9:16" x14ac:dyDescent="0.25">
      <c r="I14089" s="14"/>
      <c r="J14089" s="14"/>
      <c r="K14089" s="14"/>
      <c r="L14089" s="14"/>
      <c r="M14089" s="14"/>
      <c r="N14089" s="14"/>
      <c r="O14089" s="14"/>
      <c r="P14089" s="14"/>
    </row>
    <row r="14090" spans="9:16" x14ac:dyDescent="0.25">
      <c r="I14090" s="14"/>
      <c r="J14090" s="14"/>
      <c r="K14090" s="14"/>
      <c r="L14090" s="14"/>
      <c r="M14090" s="14"/>
      <c r="N14090" s="14"/>
      <c r="O14090" s="14"/>
      <c r="P14090" s="14"/>
    </row>
    <row r="14091" spans="9:16" x14ac:dyDescent="0.25">
      <c r="I14091" s="14"/>
      <c r="J14091" s="14"/>
      <c r="K14091" s="14"/>
      <c r="L14091" s="14"/>
      <c r="M14091" s="14"/>
      <c r="N14091" s="14"/>
      <c r="O14091" s="14"/>
      <c r="P14091" s="14"/>
    </row>
    <row r="14092" spans="9:16" x14ac:dyDescent="0.25">
      <c r="I14092" s="14"/>
      <c r="J14092" s="14"/>
      <c r="K14092" s="14"/>
      <c r="L14092" s="14"/>
      <c r="M14092" s="14"/>
      <c r="N14092" s="14"/>
      <c r="O14092" s="14"/>
      <c r="P14092" s="14"/>
    </row>
    <row r="14093" spans="9:16" x14ac:dyDescent="0.25">
      <c r="I14093" s="14"/>
      <c r="J14093" s="14"/>
      <c r="K14093" s="14"/>
      <c r="L14093" s="14"/>
      <c r="M14093" s="14"/>
      <c r="N14093" s="14"/>
      <c r="O14093" s="14"/>
      <c r="P14093" s="14"/>
    </row>
    <row r="14094" spans="9:16" x14ac:dyDescent="0.25">
      <c r="I14094" s="14"/>
      <c r="J14094" s="14"/>
      <c r="K14094" s="14"/>
      <c r="L14094" s="14"/>
      <c r="M14094" s="14"/>
      <c r="N14094" s="14"/>
      <c r="O14094" s="14"/>
      <c r="P14094" s="14"/>
    </row>
    <row r="14095" spans="9:16" x14ac:dyDescent="0.25">
      <c r="I14095" s="14"/>
      <c r="J14095" s="14"/>
      <c r="K14095" s="14"/>
      <c r="L14095" s="14"/>
      <c r="M14095" s="14"/>
      <c r="N14095" s="14"/>
      <c r="O14095" s="14"/>
      <c r="P14095" s="14"/>
    </row>
    <row r="14096" spans="9:16" x14ac:dyDescent="0.25">
      <c r="I14096" s="14"/>
      <c r="J14096" s="14"/>
      <c r="K14096" s="14"/>
      <c r="L14096" s="14"/>
      <c r="M14096" s="14"/>
      <c r="N14096" s="14"/>
      <c r="O14096" s="14"/>
      <c r="P14096" s="14"/>
    </row>
    <row r="14097" spans="9:16" x14ac:dyDescent="0.25">
      <c r="I14097" s="14"/>
      <c r="J14097" s="14"/>
      <c r="K14097" s="14"/>
      <c r="L14097" s="14"/>
      <c r="M14097" s="14"/>
      <c r="N14097" s="14"/>
      <c r="O14097" s="14"/>
      <c r="P14097" s="14"/>
    </row>
    <row r="14098" spans="9:16" x14ac:dyDescent="0.25">
      <c r="I14098" s="14"/>
      <c r="J14098" s="14"/>
      <c r="K14098" s="14"/>
      <c r="L14098" s="14"/>
      <c r="M14098" s="14"/>
      <c r="N14098" s="14"/>
      <c r="O14098" s="14"/>
      <c r="P14098" s="14"/>
    </row>
    <row r="14099" spans="9:16" x14ac:dyDescent="0.25">
      <c r="I14099" s="14"/>
      <c r="J14099" s="14"/>
      <c r="K14099" s="14"/>
      <c r="L14099" s="14"/>
      <c r="M14099" s="14"/>
      <c r="N14099" s="14"/>
      <c r="O14099" s="14"/>
      <c r="P14099" s="14"/>
    </row>
    <row r="14100" spans="9:16" x14ac:dyDescent="0.25">
      <c r="I14100" s="14"/>
      <c r="J14100" s="14"/>
      <c r="K14100" s="14"/>
      <c r="L14100" s="14"/>
      <c r="M14100" s="14"/>
      <c r="N14100" s="14"/>
      <c r="O14100" s="14"/>
      <c r="P14100" s="14"/>
    </row>
    <row r="14101" spans="9:16" x14ac:dyDescent="0.25">
      <c r="I14101" s="14"/>
      <c r="J14101" s="14"/>
      <c r="K14101" s="14"/>
      <c r="L14101" s="14"/>
      <c r="M14101" s="14"/>
      <c r="N14101" s="14"/>
      <c r="O14101" s="14"/>
      <c r="P14101" s="14"/>
    </row>
    <row r="14102" spans="9:16" x14ac:dyDescent="0.25">
      <c r="I14102" s="14"/>
      <c r="J14102" s="14"/>
      <c r="K14102" s="14"/>
      <c r="L14102" s="14"/>
      <c r="M14102" s="14"/>
      <c r="N14102" s="14"/>
      <c r="O14102" s="14"/>
      <c r="P14102" s="14"/>
    </row>
    <row r="14103" spans="9:16" x14ac:dyDescent="0.25">
      <c r="I14103" s="14"/>
      <c r="J14103" s="14"/>
      <c r="K14103" s="14"/>
      <c r="L14103" s="14"/>
      <c r="M14103" s="14"/>
      <c r="N14103" s="14"/>
      <c r="O14103" s="14"/>
      <c r="P14103" s="14"/>
    </row>
    <row r="14104" spans="9:16" x14ac:dyDescent="0.25">
      <c r="I14104" s="14"/>
      <c r="J14104" s="14"/>
      <c r="K14104" s="14"/>
      <c r="L14104" s="14"/>
      <c r="M14104" s="14"/>
      <c r="N14104" s="14"/>
      <c r="O14104" s="14"/>
      <c r="P14104" s="14"/>
    </row>
    <row r="14105" spans="9:16" x14ac:dyDescent="0.25">
      <c r="I14105" s="14"/>
      <c r="J14105" s="14"/>
      <c r="K14105" s="14"/>
      <c r="L14105" s="14"/>
      <c r="M14105" s="14"/>
      <c r="N14105" s="14"/>
      <c r="O14105" s="14"/>
      <c r="P14105" s="14"/>
    </row>
    <row r="14106" spans="9:16" x14ac:dyDescent="0.25">
      <c r="I14106" s="14"/>
      <c r="J14106" s="14"/>
      <c r="K14106" s="14"/>
      <c r="L14106" s="14"/>
      <c r="M14106" s="14"/>
      <c r="N14106" s="14"/>
      <c r="O14106" s="14"/>
      <c r="P14106" s="14"/>
    </row>
    <row r="14107" spans="9:16" x14ac:dyDescent="0.25">
      <c r="I14107" s="14"/>
      <c r="J14107" s="14"/>
      <c r="K14107" s="14"/>
      <c r="L14107" s="14"/>
      <c r="M14107" s="14"/>
      <c r="N14107" s="14"/>
      <c r="O14107" s="14"/>
      <c r="P14107" s="14"/>
    </row>
    <row r="14108" spans="9:16" x14ac:dyDescent="0.25">
      <c r="I14108" s="14"/>
      <c r="J14108" s="14"/>
      <c r="K14108" s="14"/>
      <c r="L14108" s="14"/>
      <c r="M14108" s="14"/>
      <c r="N14108" s="14"/>
      <c r="O14108" s="14"/>
      <c r="P14108" s="14"/>
    </row>
    <row r="14109" spans="9:16" x14ac:dyDescent="0.25">
      <c r="I14109" s="14"/>
      <c r="J14109" s="14"/>
      <c r="K14109" s="14"/>
      <c r="L14109" s="14"/>
      <c r="M14109" s="14"/>
      <c r="N14109" s="14"/>
      <c r="O14109" s="14"/>
      <c r="P14109" s="14"/>
    </row>
    <row r="14110" spans="9:16" x14ac:dyDescent="0.25">
      <c r="I14110" s="14"/>
      <c r="J14110" s="14"/>
      <c r="K14110" s="14"/>
      <c r="L14110" s="14"/>
      <c r="M14110" s="14"/>
      <c r="N14110" s="14"/>
      <c r="O14110" s="14"/>
      <c r="P14110" s="14"/>
    </row>
    <row r="14111" spans="9:16" x14ac:dyDescent="0.25">
      <c r="I14111" s="14"/>
      <c r="J14111" s="14"/>
      <c r="K14111" s="14"/>
      <c r="L14111" s="14"/>
      <c r="M14111" s="14"/>
      <c r="N14111" s="14"/>
      <c r="O14111" s="14"/>
      <c r="P14111" s="14"/>
    </row>
    <row r="14112" spans="9:16" x14ac:dyDescent="0.25">
      <c r="I14112" s="14"/>
      <c r="J14112" s="14"/>
      <c r="K14112" s="14"/>
      <c r="L14112" s="14"/>
      <c r="M14112" s="14"/>
      <c r="N14112" s="14"/>
      <c r="O14112" s="14"/>
      <c r="P14112" s="14"/>
    </row>
    <row r="14113" spans="9:16" x14ac:dyDescent="0.25">
      <c r="I14113" s="14"/>
      <c r="J14113" s="14"/>
      <c r="K14113" s="14"/>
      <c r="L14113" s="14"/>
      <c r="M14113" s="14"/>
      <c r="N14113" s="14"/>
      <c r="O14113" s="14"/>
      <c r="P14113" s="14"/>
    </row>
    <row r="14114" spans="9:16" x14ac:dyDescent="0.25">
      <c r="I14114" s="14"/>
      <c r="J14114" s="14"/>
      <c r="K14114" s="14"/>
      <c r="L14114" s="14"/>
      <c r="M14114" s="14"/>
      <c r="N14114" s="14"/>
      <c r="O14114" s="14"/>
      <c r="P14114" s="14"/>
    </row>
    <row r="14115" spans="9:16" x14ac:dyDescent="0.25">
      <c r="I14115" s="14"/>
      <c r="J14115" s="14"/>
      <c r="K14115" s="14"/>
      <c r="L14115" s="14"/>
      <c r="M14115" s="14"/>
      <c r="N14115" s="14"/>
      <c r="O14115" s="14"/>
      <c r="P14115" s="14"/>
    </row>
    <row r="14116" spans="9:16" x14ac:dyDescent="0.25">
      <c r="I14116" s="14"/>
      <c r="J14116" s="14"/>
      <c r="K14116" s="14"/>
      <c r="L14116" s="14"/>
      <c r="M14116" s="14"/>
      <c r="N14116" s="14"/>
      <c r="O14116" s="14"/>
      <c r="P14116" s="14"/>
    </row>
    <row r="14117" spans="9:16" x14ac:dyDescent="0.25">
      <c r="I14117" s="14"/>
      <c r="J14117" s="14"/>
      <c r="K14117" s="14"/>
      <c r="L14117" s="14"/>
      <c r="M14117" s="14"/>
      <c r="N14117" s="14"/>
      <c r="O14117" s="14"/>
      <c r="P14117" s="14"/>
    </row>
    <row r="14118" spans="9:16" x14ac:dyDescent="0.25">
      <c r="I14118" s="14"/>
      <c r="J14118" s="14"/>
      <c r="K14118" s="14"/>
      <c r="L14118" s="14"/>
      <c r="M14118" s="14"/>
      <c r="N14118" s="14"/>
      <c r="O14118" s="14"/>
      <c r="P14118" s="14"/>
    </row>
    <row r="14119" spans="9:16" x14ac:dyDescent="0.25">
      <c r="I14119" s="14"/>
      <c r="J14119" s="14"/>
      <c r="K14119" s="14"/>
      <c r="L14119" s="14"/>
      <c r="M14119" s="14"/>
      <c r="N14119" s="14"/>
      <c r="O14119" s="14"/>
      <c r="P14119" s="14"/>
    </row>
    <row r="14120" spans="9:16" x14ac:dyDescent="0.25">
      <c r="I14120" s="14"/>
      <c r="J14120" s="14"/>
      <c r="K14120" s="14"/>
      <c r="L14120" s="14"/>
      <c r="M14120" s="14"/>
      <c r="N14120" s="14"/>
      <c r="O14120" s="14"/>
      <c r="P14120" s="14"/>
    </row>
    <row r="14121" spans="9:16" x14ac:dyDescent="0.25">
      <c r="I14121" s="14"/>
      <c r="J14121" s="14"/>
      <c r="K14121" s="14"/>
      <c r="L14121" s="14"/>
      <c r="M14121" s="14"/>
      <c r="N14121" s="14"/>
      <c r="O14121" s="14"/>
      <c r="P14121" s="14"/>
    </row>
    <row r="14122" spans="9:16" x14ac:dyDescent="0.25">
      <c r="I14122" s="14"/>
      <c r="J14122" s="14"/>
      <c r="K14122" s="14"/>
      <c r="L14122" s="14"/>
      <c r="M14122" s="14"/>
      <c r="N14122" s="14"/>
      <c r="O14122" s="14"/>
      <c r="P14122" s="14"/>
    </row>
    <row r="14123" spans="9:16" x14ac:dyDescent="0.25">
      <c r="I14123" s="14"/>
      <c r="J14123" s="14"/>
      <c r="K14123" s="14"/>
      <c r="L14123" s="14"/>
      <c r="M14123" s="14"/>
      <c r="N14123" s="14"/>
      <c r="O14123" s="14"/>
      <c r="P14123" s="14"/>
    </row>
    <row r="14124" spans="9:16" x14ac:dyDescent="0.25">
      <c r="I14124" s="14"/>
      <c r="J14124" s="14"/>
      <c r="K14124" s="14"/>
      <c r="L14124" s="14"/>
      <c r="M14124" s="14"/>
      <c r="N14124" s="14"/>
      <c r="O14124" s="14"/>
      <c r="P14124" s="14"/>
    </row>
    <row r="14125" spans="9:16" x14ac:dyDescent="0.25">
      <c r="I14125" s="14"/>
      <c r="J14125" s="14"/>
      <c r="K14125" s="14"/>
      <c r="L14125" s="14"/>
      <c r="M14125" s="14"/>
      <c r="N14125" s="14"/>
      <c r="O14125" s="14"/>
      <c r="P14125" s="14"/>
    </row>
    <row r="14126" spans="9:16" x14ac:dyDescent="0.25">
      <c r="I14126" s="14"/>
      <c r="J14126" s="14"/>
      <c r="K14126" s="14"/>
      <c r="L14126" s="14"/>
      <c r="M14126" s="14"/>
      <c r="N14126" s="14"/>
      <c r="O14126" s="14"/>
      <c r="P14126" s="14"/>
    </row>
    <row r="14127" spans="9:16" x14ac:dyDescent="0.25">
      <c r="I14127" s="14"/>
      <c r="J14127" s="14"/>
      <c r="K14127" s="14"/>
      <c r="L14127" s="14"/>
      <c r="M14127" s="14"/>
      <c r="N14127" s="14"/>
      <c r="O14127" s="14"/>
      <c r="P14127" s="14"/>
    </row>
    <row r="14128" spans="9:16" x14ac:dyDescent="0.25">
      <c r="I14128" s="14"/>
      <c r="J14128" s="14"/>
      <c r="K14128" s="14"/>
      <c r="L14128" s="14"/>
      <c r="M14128" s="14"/>
      <c r="N14128" s="14"/>
      <c r="O14128" s="14"/>
      <c r="P14128" s="14"/>
    </row>
    <row r="14129" spans="9:16" x14ac:dyDescent="0.25">
      <c r="I14129" s="14"/>
      <c r="J14129" s="14"/>
      <c r="K14129" s="14"/>
      <c r="L14129" s="14"/>
      <c r="M14129" s="14"/>
      <c r="N14129" s="14"/>
      <c r="O14129" s="14"/>
      <c r="P14129" s="14"/>
    </row>
    <row r="14130" spans="9:16" x14ac:dyDescent="0.25">
      <c r="I14130" s="14"/>
      <c r="J14130" s="14"/>
      <c r="K14130" s="14"/>
      <c r="L14130" s="14"/>
      <c r="M14130" s="14"/>
      <c r="N14130" s="14"/>
      <c r="O14130" s="14"/>
      <c r="P14130" s="14"/>
    </row>
    <row r="14131" spans="9:16" x14ac:dyDescent="0.25">
      <c r="I14131" s="14"/>
      <c r="J14131" s="14"/>
      <c r="K14131" s="14"/>
      <c r="L14131" s="14"/>
      <c r="M14131" s="14"/>
      <c r="N14131" s="14"/>
      <c r="O14131" s="14"/>
      <c r="P14131" s="14"/>
    </row>
    <row r="14132" spans="9:16" x14ac:dyDescent="0.25">
      <c r="I14132" s="14"/>
      <c r="J14132" s="14"/>
      <c r="K14132" s="14"/>
      <c r="L14132" s="14"/>
      <c r="M14132" s="14"/>
      <c r="N14132" s="14"/>
      <c r="O14132" s="14"/>
      <c r="P14132" s="14"/>
    </row>
    <row r="14133" spans="9:16" x14ac:dyDescent="0.25">
      <c r="I14133" s="14"/>
      <c r="J14133" s="14"/>
      <c r="K14133" s="14"/>
      <c r="L14133" s="14"/>
      <c r="M14133" s="14"/>
      <c r="N14133" s="14"/>
      <c r="O14133" s="14"/>
      <c r="P14133" s="14"/>
    </row>
    <row r="14134" spans="9:16" x14ac:dyDescent="0.25">
      <c r="I14134" s="14"/>
      <c r="J14134" s="14"/>
      <c r="K14134" s="14"/>
      <c r="L14134" s="14"/>
      <c r="M14134" s="14"/>
      <c r="N14134" s="14"/>
      <c r="O14134" s="14"/>
      <c r="P14134" s="14"/>
    </row>
    <row r="14135" spans="9:16" x14ac:dyDescent="0.25">
      <c r="I14135" s="14"/>
      <c r="J14135" s="14"/>
      <c r="K14135" s="14"/>
      <c r="L14135" s="14"/>
      <c r="M14135" s="14"/>
      <c r="N14135" s="14"/>
      <c r="O14135" s="14"/>
      <c r="P14135" s="14"/>
    </row>
    <row r="14136" spans="9:16" x14ac:dyDescent="0.25">
      <c r="I14136" s="14"/>
      <c r="J14136" s="14"/>
      <c r="K14136" s="14"/>
      <c r="L14136" s="14"/>
      <c r="M14136" s="14"/>
      <c r="N14136" s="14"/>
      <c r="O14136" s="14"/>
      <c r="P14136" s="14"/>
    </row>
    <row r="14137" spans="9:16" x14ac:dyDescent="0.25">
      <c r="I14137" s="14"/>
      <c r="J14137" s="14"/>
      <c r="K14137" s="14"/>
      <c r="L14137" s="14"/>
      <c r="M14137" s="14"/>
      <c r="N14137" s="14"/>
      <c r="O14137" s="14"/>
      <c r="P14137" s="14"/>
    </row>
    <row r="14138" spans="9:16" x14ac:dyDescent="0.25">
      <c r="I14138" s="14"/>
      <c r="J14138" s="14"/>
      <c r="K14138" s="14"/>
      <c r="L14138" s="14"/>
      <c r="M14138" s="14"/>
      <c r="N14138" s="14"/>
      <c r="O14138" s="14"/>
      <c r="P14138" s="14"/>
    </row>
    <row r="14139" spans="9:16" x14ac:dyDescent="0.25">
      <c r="I14139" s="14"/>
      <c r="J14139" s="14"/>
      <c r="K14139" s="14"/>
      <c r="L14139" s="14"/>
      <c r="M14139" s="14"/>
      <c r="N14139" s="14"/>
      <c r="O14139" s="14"/>
      <c r="P14139" s="14"/>
    </row>
    <row r="14140" spans="9:16" x14ac:dyDescent="0.25">
      <c r="I14140" s="14"/>
      <c r="J14140" s="14"/>
      <c r="K14140" s="14"/>
      <c r="L14140" s="14"/>
      <c r="M14140" s="14"/>
      <c r="N14140" s="14"/>
      <c r="O14140" s="14"/>
      <c r="P14140" s="14"/>
    </row>
    <row r="14141" spans="9:16" x14ac:dyDescent="0.25">
      <c r="I14141" s="14"/>
      <c r="J14141" s="14"/>
      <c r="K14141" s="14"/>
      <c r="L14141" s="14"/>
      <c r="M14141" s="14"/>
      <c r="N14141" s="14"/>
      <c r="O14141" s="14"/>
      <c r="P14141" s="14"/>
    </row>
    <row r="14142" spans="9:16" x14ac:dyDescent="0.25">
      <c r="I14142" s="14"/>
      <c r="J14142" s="14"/>
      <c r="K14142" s="14"/>
      <c r="L14142" s="14"/>
      <c r="M14142" s="14"/>
      <c r="N14142" s="14"/>
      <c r="O14142" s="14"/>
      <c r="P14142" s="14"/>
    </row>
    <row r="14143" spans="9:16" x14ac:dyDescent="0.25">
      <c r="I14143" s="14"/>
      <c r="J14143" s="14"/>
      <c r="K14143" s="14"/>
      <c r="L14143" s="14"/>
      <c r="M14143" s="14"/>
      <c r="N14143" s="14"/>
      <c r="O14143" s="14"/>
      <c r="P14143" s="14"/>
    </row>
    <row r="14144" spans="9:16" x14ac:dyDescent="0.25">
      <c r="I14144" s="14"/>
      <c r="J14144" s="14"/>
      <c r="K14144" s="14"/>
      <c r="L14144" s="14"/>
      <c r="M14144" s="14"/>
      <c r="N14144" s="14"/>
      <c r="O14144" s="14"/>
      <c r="P14144" s="14"/>
    </row>
    <row r="14145" spans="9:16" x14ac:dyDescent="0.25">
      <c r="I14145" s="14"/>
      <c r="J14145" s="14"/>
      <c r="K14145" s="14"/>
      <c r="L14145" s="14"/>
      <c r="M14145" s="14"/>
      <c r="N14145" s="14"/>
      <c r="O14145" s="14"/>
      <c r="P14145" s="14"/>
    </row>
    <row r="14146" spans="9:16" x14ac:dyDescent="0.25">
      <c r="I14146" s="14"/>
      <c r="J14146" s="14"/>
      <c r="K14146" s="14"/>
      <c r="L14146" s="14"/>
      <c r="M14146" s="14"/>
      <c r="N14146" s="14"/>
      <c r="O14146" s="14"/>
      <c r="P14146" s="14"/>
    </row>
    <row r="14147" spans="9:16" x14ac:dyDescent="0.25">
      <c r="I14147" s="14"/>
      <c r="J14147" s="14"/>
      <c r="K14147" s="14"/>
      <c r="L14147" s="14"/>
      <c r="M14147" s="14"/>
      <c r="N14147" s="14"/>
      <c r="O14147" s="14"/>
      <c r="P14147" s="14"/>
    </row>
    <row r="14148" spans="9:16" x14ac:dyDescent="0.25">
      <c r="I14148" s="14"/>
      <c r="J14148" s="14"/>
      <c r="K14148" s="14"/>
      <c r="L14148" s="14"/>
      <c r="M14148" s="14"/>
      <c r="N14148" s="14"/>
      <c r="O14148" s="14"/>
      <c r="P14148" s="14"/>
    </row>
    <row r="14149" spans="9:16" x14ac:dyDescent="0.25">
      <c r="I14149" s="14"/>
      <c r="J14149" s="14"/>
      <c r="K14149" s="14"/>
      <c r="L14149" s="14"/>
      <c r="M14149" s="14"/>
      <c r="N14149" s="14"/>
      <c r="O14149" s="14"/>
      <c r="P14149" s="14"/>
    </row>
    <row r="14150" spans="9:16" x14ac:dyDescent="0.25">
      <c r="I14150" s="14"/>
      <c r="J14150" s="14"/>
      <c r="K14150" s="14"/>
      <c r="L14150" s="14"/>
      <c r="M14150" s="14"/>
      <c r="N14150" s="14"/>
      <c r="O14150" s="14"/>
      <c r="P14150" s="14"/>
    </row>
    <row r="14151" spans="9:16" x14ac:dyDescent="0.25">
      <c r="I14151" s="14"/>
      <c r="J14151" s="14"/>
      <c r="K14151" s="14"/>
      <c r="L14151" s="14"/>
      <c r="M14151" s="14"/>
      <c r="N14151" s="14"/>
      <c r="O14151" s="14"/>
      <c r="P14151" s="14"/>
    </row>
    <row r="14152" spans="9:16" x14ac:dyDescent="0.25">
      <c r="I14152" s="14"/>
      <c r="J14152" s="14"/>
      <c r="K14152" s="14"/>
      <c r="L14152" s="14"/>
      <c r="M14152" s="14"/>
      <c r="N14152" s="14"/>
      <c r="O14152" s="14"/>
      <c r="P14152" s="14"/>
    </row>
    <row r="14153" spans="9:16" x14ac:dyDescent="0.25">
      <c r="I14153" s="14"/>
      <c r="J14153" s="14"/>
      <c r="K14153" s="14"/>
      <c r="L14153" s="14"/>
      <c r="M14153" s="14"/>
      <c r="N14153" s="14"/>
      <c r="O14153" s="14"/>
      <c r="P14153" s="14"/>
    </row>
    <row r="14154" spans="9:16" x14ac:dyDescent="0.25">
      <c r="I14154" s="14"/>
      <c r="J14154" s="14"/>
      <c r="K14154" s="14"/>
      <c r="L14154" s="14"/>
      <c r="M14154" s="14"/>
      <c r="N14154" s="14"/>
      <c r="O14154" s="14"/>
      <c r="P14154" s="14"/>
    </row>
    <row r="14155" spans="9:16" x14ac:dyDescent="0.25">
      <c r="I14155" s="14"/>
      <c r="J14155" s="14"/>
      <c r="K14155" s="14"/>
      <c r="L14155" s="14"/>
      <c r="M14155" s="14"/>
      <c r="N14155" s="14"/>
      <c r="O14155" s="14"/>
      <c r="P14155" s="14"/>
    </row>
    <row r="14156" spans="9:16" x14ac:dyDescent="0.25">
      <c r="I14156" s="14"/>
      <c r="J14156" s="14"/>
      <c r="K14156" s="14"/>
      <c r="L14156" s="14"/>
      <c r="M14156" s="14"/>
      <c r="N14156" s="14"/>
      <c r="O14156" s="14"/>
      <c r="P14156" s="14"/>
    </row>
    <row r="14157" spans="9:16" x14ac:dyDescent="0.25">
      <c r="I14157" s="14"/>
      <c r="J14157" s="14"/>
      <c r="K14157" s="14"/>
      <c r="L14157" s="14"/>
      <c r="M14157" s="14"/>
      <c r="N14157" s="14"/>
      <c r="O14157" s="14"/>
      <c r="P14157" s="14"/>
    </row>
    <row r="14158" spans="9:16" x14ac:dyDescent="0.25">
      <c r="I14158" s="14"/>
      <c r="J14158" s="14"/>
      <c r="K14158" s="14"/>
      <c r="L14158" s="14"/>
      <c r="M14158" s="14"/>
      <c r="N14158" s="14"/>
      <c r="O14158" s="14"/>
      <c r="P14158" s="14"/>
    </row>
    <row r="14159" spans="9:16" x14ac:dyDescent="0.25">
      <c r="I14159" s="14"/>
      <c r="J14159" s="14"/>
      <c r="K14159" s="14"/>
      <c r="L14159" s="14"/>
      <c r="M14159" s="14"/>
      <c r="N14159" s="14"/>
      <c r="O14159" s="14"/>
      <c r="P14159" s="14"/>
    </row>
    <row r="14160" spans="9:16" x14ac:dyDescent="0.25">
      <c r="I14160" s="14"/>
      <c r="J14160" s="14"/>
      <c r="K14160" s="14"/>
      <c r="L14160" s="14"/>
      <c r="M14160" s="14"/>
      <c r="N14160" s="14"/>
      <c r="O14160" s="14"/>
      <c r="P14160" s="14"/>
    </row>
    <row r="14161" spans="9:16" x14ac:dyDescent="0.25">
      <c r="I14161" s="14"/>
      <c r="J14161" s="14"/>
      <c r="K14161" s="14"/>
      <c r="L14161" s="14"/>
      <c r="M14161" s="14"/>
      <c r="N14161" s="14"/>
      <c r="O14161" s="14"/>
      <c r="P14161" s="14"/>
    </row>
    <row r="14162" spans="9:16" x14ac:dyDescent="0.25">
      <c r="I14162" s="14"/>
      <c r="J14162" s="14"/>
      <c r="K14162" s="14"/>
      <c r="L14162" s="14"/>
      <c r="M14162" s="14"/>
      <c r="N14162" s="14"/>
      <c r="O14162" s="14"/>
      <c r="P14162" s="14"/>
    </row>
    <row r="14163" spans="9:16" x14ac:dyDescent="0.25">
      <c r="I14163" s="14"/>
      <c r="J14163" s="14"/>
      <c r="K14163" s="14"/>
      <c r="L14163" s="14"/>
      <c r="M14163" s="14"/>
      <c r="N14163" s="14"/>
      <c r="O14163" s="14"/>
      <c r="P14163" s="14"/>
    </row>
    <row r="14164" spans="9:16" x14ac:dyDescent="0.25">
      <c r="I14164" s="14"/>
      <c r="J14164" s="14"/>
      <c r="K14164" s="14"/>
      <c r="L14164" s="14"/>
      <c r="M14164" s="14"/>
      <c r="N14164" s="14"/>
      <c r="O14164" s="14"/>
      <c r="P14164" s="14"/>
    </row>
    <row r="14165" spans="9:16" x14ac:dyDescent="0.25">
      <c r="I14165" s="14"/>
      <c r="J14165" s="14"/>
      <c r="K14165" s="14"/>
      <c r="L14165" s="14"/>
      <c r="M14165" s="14"/>
      <c r="N14165" s="14"/>
      <c r="O14165" s="14"/>
      <c r="P14165" s="14"/>
    </row>
    <row r="14166" spans="9:16" x14ac:dyDescent="0.25">
      <c r="I14166" s="14"/>
      <c r="J14166" s="14"/>
      <c r="K14166" s="14"/>
      <c r="L14166" s="14"/>
      <c r="M14166" s="14"/>
      <c r="N14166" s="14"/>
      <c r="O14166" s="14"/>
      <c r="P14166" s="14"/>
    </row>
    <row r="14167" spans="9:16" x14ac:dyDescent="0.25">
      <c r="I14167" s="14"/>
      <c r="J14167" s="14"/>
      <c r="K14167" s="14"/>
      <c r="L14167" s="14"/>
      <c r="M14167" s="14"/>
      <c r="N14167" s="14"/>
      <c r="O14167" s="14"/>
      <c r="P14167" s="14"/>
    </row>
    <row r="14168" spans="9:16" x14ac:dyDescent="0.25">
      <c r="I14168" s="14"/>
      <c r="J14168" s="14"/>
      <c r="K14168" s="14"/>
      <c r="L14168" s="14"/>
      <c r="M14168" s="14"/>
      <c r="N14168" s="14"/>
      <c r="O14168" s="14"/>
      <c r="P14168" s="14"/>
    </row>
    <row r="14169" spans="9:16" x14ac:dyDescent="0.25">
      <c r="I14169" s="14"/>
      <c r="J14169" s="14"/>
      <c r="K14169" s="14"/>
      <c r="L14169" s="14"/>
      <c r="M14169" s="14"/>
      <c r="N14169" s="14"/>
      <c r="O14169" s="14"/>
      <c r="P14169" s="14"/>
    </row>
    <row r="14170" spans="9:16" x14ac:dyDescent="0.25">
      <c r="I14170" s="14"/>
      <c r="J14170" s="14"/>
      <c r="K14170" s="14"/>
      <c r="L14170" s="14"/>
      <c r="M14170" s="14"/>
      <c r="N14170" s="14"/>
      <c r="O14170" s="14"/>
      <c r="P14170" s="14"/>
    </row>
    <row r="14171" spans="9:16" x14ac:dyDescent="0.25">
      <c r="I14171" s="14"/>
      <c r="J14171" s="14"/>
      <c r="K14171" s="14"/>
      <c r="L14171" s="14"/>
      <c r="M14171" s="14"/>
      <c r="N14171" s="14"/>
      <c r="O14171" s="14"/>
      <c r="P14171" s="14"/>
    </row>
    <row r="14172" spans="9:16" x14ac:dyDescent="0.25">
      <c r="I14172" s="14"/>
      <c r="J14172" s="14"/>
      <c r="K14172" s="14"/>
      <c r="L14172" s="14"/>
      <c r="M14172" s="14"/>
      <c r="N14172" s="14"/>
      <c r="O14172" s="14"/>
      <c r="P14172" s="14"/>
    </row>
    <row r="14173" spans="9:16" x14ac:dyDescent="0.25">
      <c r="I14173" s="14"/>
      <c r="J14173" s="14"/>
      <c r="K14173" s="14"/>
      <c r="L14173" s="14"/>
      <c r="M14173" s="14"/>
      <c r="N14173" s="14"/>
      <c r="O14173" s="14"/>
      <c r="P14173" s="14"/>
    </row>
    <row r="14174" spans="9:16" x14ac:dyDescent="0.25">
      <c r="I14174" s="14"/>
      <c r="J14174" s="14"/>
      <c r="K14174" s="14"/>
      <c r="L14174" s="14"/>
      <c r="M14174" s="14"/>
      <c r="N14174" s="14"/>
      <c r="O14174" s="14"/>
      <c r="P14174" s="14"/>
    </row>
    <row r="14175" spans="9:16" x14ac:dyDescent="0.25">
      <c r="I14175" s="14"/>
      <c r="J14175" s="14"/>
      <c r="K14175" s="14"/>
      <c r="L14175" s="14"/>
      <c r="M14175" s="14"/>
      <c r="N14175" s="14"/>
      <c r="O14175" s="14"/>
      <c r="P14175" s="14"/>
    </row>
    <row r="14176" spans="9:16" x14ac:dyDescent="0.25">
      <c r="I14176" s="14"/>
      <c r="J14176" s="14"/>
      <c r="K14176" s="14"/>
      <c r="L14176" s="14"/>
      <c r="M14176" s="14"/>
      <c r="N14176" s="14"/>
      <c r="O14176" s="14"/>
      <c r="P14176" s="14"/>
    </row>
    <row r="14177" spans="9:16" x14ac:dyDescent="0.25">
      <c r="I14177" s="14"/>
      <c r="J14177" s="14"/>
      <c r="K14177" s="14"/>
      <c r="L14177" s="14"/>
      <c r="M14177" s="14"/>
      <c r="N14177" s="14"/>
      <c r="O14177" s="14"/>
      <c r="P14177" s="14"/>
    </row>
    <row r="14178" spans="9:16" x14ac:dyDescent="0.25">
      <c r="I14178" s="14"/>
      <c r="J14178" s="14"/>
      <c r="K14178" s="14"/>
      <c r="L14178" s="14"/>
      <c r="M14178" s="14"/>
      <c r="N14178" s="14"/>
      <c r="O14178" s="14"/>
      <c r="P14178" s="14"/>
    </row>
    <row r="14179" spans="9:16" x14ac:dyDescent="0.25">
      <c r="I14179" s="14"/>
      <c r="J14179" s="14"/>
      <c r="K14179" s="14"/>
      <c r="L14179" s="14"/>
      <c r="M14179" s="14"/>
      <c r="N14179" s="14"/>
      <c r="O14179" s="14"/>
      <c r="P14179" s="14"/>
    </row>
    <row r="14180" spans="9:16" x14ac:dyDescent="0.25">
      <c r="I14180" s="14"/>
      <c r="J14180" s="14"/>
      <c r="K14180" s="14"/>
      <c r="L14180" s="14"/>
      <c r="M14180" s="14"/>
      <c r="N14180" s="14"/>
      <c r="O14180" s="14"/>
      <c r="P14180" s="14"/>
    </row>
    <row r="14181" spans="9:16" x14ac:dyDescent="0.25">
      <c r="I14181" s="14"/>
      <c r="J14181" s="14"/>
      <c r="K14181" s="14"/>
      <c r="L14181" s="14"/>
      <c r="M14181" s="14"/>
      <c r="N14181" s="14"/>
      <c r="O14181" s="14"/>
      <c r="P14181" s="14"/>
    </row>
    <row r="14182" spans="9:16" x14ac:dyDescent="0.25">
      <c r="I14182" s="14"/>
      <c r="J14182" s="14"/>
      <c r="K14182" s="14"/>
      <c r="L14182" s="14"/>
      <c r="M14182" s="14"/>
      <c r="N14182" s="14"/>
      <c r="O14182" s="14"/>
      <c r="P14182" s="14"/>
    </row>
    <row r="14183" spans="9:16" x14ac:dyDescent="0.25">
      <c r="I14183" s="14"/>
      <c r="J14183" s="14"/>
      <c r="K14183" s="14"/>
      <c r="L14183" s="14"/>
      <c r="M14183" s="14"/>
      <c r="N14183" s="14"/>
      <c r="O14183" s="14"/>
      <c r="P14183" s="14"/>
    </row>
    <row r="14184" spans="9:16" x14ac:dyDescent="0.25">
      <c r="I14184" s="14"/>
      <c r="J14184" s="14"/>
      <c r="K14184" s="14"/>
      <c r="L14184" s="14"/>
      <c r="M14184" s="14"/>
      <c r="N14184" s="14"/>
      <c r="O14184" s="14"/>
      <c r="P14184" s="14"/>
    </row>
    <row r="14185" spans="9:16" x14ac:dyDescent="0.25">
      <c r="I14185" s="14"/>
      <c r="J14185" s="14"/>
      <c r="K14185" s="14"/>
      <c r="L14185" s="14"/>
      <c r="M14185" s="14"/>
      <c r="N14185" s="14"/>
      <c r="O14185" s="14"/>
      <c r="P14185" s="14"/>
    </row>
    <row r="14186" spans="9:16" x14ac:dyDescent="0.25">
      <c r="I14186" s="14"/>
      <c r="J14186" s="14"/>
      <c r="K14186" s="14"/>
      <c r="L14186" s="14"/>
      <c r="M14186" s="14"/>
      <c r="N14186" s="14"/>
      <c r="O14186" s="14"/>
      <c r="P14186" s="14"/>
    </row>
    <row r="14187" spans="9:16" x14ac:dyDescent="0.25">
      <c r="I14187" s="14"/>
      <c r="J14187" s="14"/>
      <c r="K14187" s="14"/>
      <c r="L14187" s="14"/>
      <c r="M14187" s="14"/>
      <c r="N14187" s="14"/>
      <c r="O14187" s="14"/>
      <c r="P14187" s="14"/>
    </row>
    <row r="14188" spans="9:16" x14ac:dyDescent="0.25">
      <c r="I14188" s="14"/>
      <c r="J14188" s="14"/>
      <c r="K14188" s="14"/>
      <c r="L14188" s="14"/>
      <c r="M14188" s="14"/>
      <c r="N14188" s="14"/>
      <c r="O14188" s="14"/>
      <c r="P14188" s="14"/>
    </row>
    <row r="14189" spans="9:16" x14ac:dyDescent="0.25">
      <c r="I14189" s="14"/>
      <c r="J14189" s="14"/>
      <c r="K14189" s="14"/>
      <c r="L14189" s="14"/>
      <c r="M14189" s="14"/>
      <c r="N14189" s="14"/>
      <c r="O14189" s="14"/>
      <c r="P14189" s="14"/>
    </row>
    <row r="14190" spans="9:16" x14ac:dyDescent="0.25">
      <c r="I14190" s="14"/>
      <c r="J14190" s="14"/>
      <c r="K14190" s="14"/>
      <c r="L14190" s="14"/>
      <c r="M14190" s="14"/>
      <c r="N14190" s="14"/>
      <c r="O14190" s="14"/>
      <c r="P14190" s="14"/>
    </row>
    <row r="14191" spans="9:16" x14ac:dyDescent="0.25">
      <c r="I14191" s="14"/>
      <c r="J14191" s="14"/>
      <c r="K14191" s="14"/>
      <c r="L14191" s="14"/>
      <c r="M14191" s="14"/>
      <c r="N14191" s="14"/>
      <c r="O14191" s="14"/>
      <c r="P14191" s="14"/>
    </row>
    <row r="14192" spans="9:16" x14ac:dyDescent="0.25">
      <c r="I14192" s="14"/>
      <c r="J14192" s="14"/>
      <c r="K14192" s="14"/>
      <c r="L14192" s="14"/>
      <c r="M14192" s="14"/>
      <c r="N14192" s="14"/>
      <c r="O14192" s="14"/>
      <c r="P14192" s="14"/>
    </row>
    <row r="14193" spans="9:16" x14ac:dyDescent="0.25">
      <c r="I14193" s="14"/>
      <c r="J14193" s="14"/>
      <c r="K14193" s="14"/>
      <c r="L14193" s="14"/>
      <c r="M14193" s="14"/>
      <c r="N14193" s="14"/>
      <c r="O14193" s="14"/>
      <c r="P14193" s="14"/>
    </row>
    <row r="14194" spans="9:16" x14ac:dyDescent="0.25">
      <c r="I14194" s="14"/>
      <c r="J14194" s="14"/>
      <c r="K14194" s="14"/>
      <c r="L14194" s="14"/>
      <c r="M14194" s="14"/>
      <c r="N14194" s="14"/>
      <c r="O14194" s="14"/>
      <c r="P14194" s="14"/>
    </row>
    <row r="14195" spans="9:16" x14ac:dyDescent="0.25">
      <c r="I14195" s="14"/>
      <c r="J14195" s="14"/>
      <c r="K14195" s="14"/>
      <c r="L14195" s="14"/>
      <c r="M14195" s="14"/>
      <c r="N14195" s="14"/>
      <c r="O14195" s="14"/>
      <c r="P14195" s="14"/>
    </row>
    <row r="14196" spans="9:16" x14ac:dyDescent="0.25">
      <c r="I14196" s="14"/>
      <c r="J14196" s="14"/>
      <c r="K14196" s="14"/>
      <c r="L14196" s="14"/>
      <c r="M14196" s="14"/>
      <c r="N14196" s="14"/>
      <c r="O14196" s="14"/>
      <c r="P14196" s="14"/>
    </row>
    <row r="14197" spans="9:16" x14ac:dyDescent="0.25">
      <c r="I14197" s="14"/>
      <c r="J14197" s="14"/>
      <c r="K14197" s="14"/>
      <c r="L14197" s="14"/>
      <c r="M14197" s="14"/>
      <c r="N14197" s="14"/>
      <c r="O14197" s="14"/>
      <c r="P14197" s="14"/>
    </row>
    <row r="14198" spans="9:16" x14ac:dyDescent="0.25">
      <c r="I14198" s="14"/>
      <c r="J14198" s="14"/>
      <c r="K14198" s="14"/>
      <c r="L14198" s="14"/>
      <c r="M14198" s="14"/>
      <c r="N14198" s="14"/>
      <c r="O14198" s="14"/>
      <c r="P14198" s="14"/>
    </row>
    <row r="14199" spans="9:16" x14ac:dyDescent="0.25">
      <c r="I14199" s="14"/>
      <c r="J14199" s="14"/>
      <c r="K14199" s="14"/>
      <c r="L14199" s="14"/>
      <c r="M14199" s="14"/>
      <c r="N14199" s="14"/>
      <c r="O14199" s="14"/>
      <c r="P14199" s="14"/>
    </row>
    <row r="14200" spans="9:16" x14ac:dyDescent="0.25">
      <c r="I14200" s="14"/>
      <c r="J14200" s="14"/>
      <c r="K14200" s="14"/>
      <c r="L14200" s="14"/>
      <c r="M14200" s="14"/>
      <c r="N14200" s="14"/>
      <c r="O14200" s="14"/>
      <c r="P14200" s="14"/>
    </row>
    <row r="14201" spans="9:16" x14ac:dyDescent="0.25">
      <c r="I14201" s="14"/>
      <c r="J14201" s="14"/>
      <c r="K14201" s="14"/>
      <c r="L14201" s="14"/>
      <c r="M14201" s="14"/>
      <c r="N14201" s="14"/>
      <c r="O14201" s="14"/>
      <c r="P14201" s="14"/>
    </row>
    <row r="14202" spans="9:16" x14ac:dyDescent="0.25">
      <c r="I14202" s="14"/>
      <c r="J14202" s="14"/>
      <c r="K14202" s="14"/>
      <c r="L14202" s="14"/>
      <c r="M14202" s="14"/>
      <c r="N14202" s="14"/>
      <c r="O14202" s="14"/>
      <c r="P14202" s="14"/>
    </row>
    <row r="14203" spans="9:16" x14ac:dyDescent="0.25">
      <c r="I14203" s="14"/>
      <c r="J14203" s="14"/>
      <c r="K14203" s="14"/>
      <c r="L14203" s="14"/>
      <c r="M14203" s="14"/>
      <c r="N14203" s="14"/>
      <c r="O14203" s="14"/>
      <c r="P14203" s="14"/>
    </row>
    <row r="14204" spans="9:16" x14ac:dyDescent="0.25">
      <c r="I14204" s="14"/>
      <c r="J14204" s="14"/>
      <c r="K14204" s="14"/>
      <c r="L14204" s="14"/>
      <c r="M14204" s="14"/>
      <c r="N14204" s="14"/>
      <c r="O14204" s="14"/>
      <c r="P14204" s="14"/>
    </row>
    <row r="14205" spans="9:16" x14ac:dyDescent="0.25">
      <c r="I14205" s="14"/>
      <c r="J14205" s="14"/>
      <c r="K14205" s="14"/>
      <c r="L14205" s="14"/>
      <c r="M14205" s="14"/>
      <c r="N14205" s="14"/>
      <c r="O14205" s="14"/>
      <c r="P14205" s="14"/>
    </row>
    <row r="14206" spans="9:16" x14ac:dyDescent="0.25">
      <c r="I14206" s="14"/>
      <c r="J14206" s="14"/>
      <c r="K14206" s="14"/>
      <c r="L14206" s="14"/>
      <c r="M14206" s="14"/>
      <c r="N14206" s="14"/>
      <c r="O14206" s="14"/>
      <c r="P14206" s="14"/>
    </row>
    <row r="14207" spans="9:16" x14ac:dyDescent="0.25">
      <c r="I14207" s="14"/>
      <c r="J14207" s="14"/>
      <c r="K14207" s="14"/>
      <c r="L14207" s="14"/>
      <c r="M14207" s="14"/>
      <c r="N14207" s="14"/>
      <c r="O14207" s="14"/>
      <c r="P14207" s="14"/>
    </row>
    <row r="14208" spans="9:16" x14ac:dyDescent="0.25">
      <c r="I14208" s="14"/>
      <c r="J14208" s="14"/>
      <c r="K14208" s="14"/>
      <c r="L14208" s="14"/>
      <c r="M14208" s="14"/>
      <c r="N14208" s="14"/>
      <c r="O14208" s="14"/>
      <c r="P14208" s="14"/>
    </row>
    <row r="14209" spans="9:16" x14ac:dyDescent="0.25">
      <c r="I14209" s="14"/>
      <c r="J14209" s="14"/>
      <c r="K14209" s="14"/>
      <c r="L14209" s="14"/>
      <c r="M14209" s="14"/>
      <c r="N14209" s="14"/>
      <c r="O14209" s="14"/>
      <c r="P14209" s="14"/>
    </row>
    <row r="14210" spans="9:16" x14ac:dyDescent="0.25">
      <c r="I14210" s="14"/>
      <c r="J14210" s="14"/>
      <c r="K14210" s="14"/>
      <c r="L14210" s="14"/>
      <c r="M14210" s="14"/>
      <c r="N14210" s="14"/>
      <c r="O14210" s="14"/>
      <c r="P14210" s="14"/>
    </row>
    <row r="14211" spans="9:16" x14ac:dyDescent="0.25">
      <c r="I14211" s="14"/>
      <c r="J14211" s="14"/>
      <c r="K14211" s="14"/>
      <c r="L14211" s="14"/>
      <c r="M14211" s="14"/>
      <c r="N14211" s="14"/>
      <c r="O14211" s="14"/>
      <c r="P14211" s="14"/>
    </row>
    <row r="14212" spans="9:16" x14ac:dyDescent="0.25">
      <c r="I14212" s="14"/>
      <c r="J14212" s="14"/>
      <c r="K14212" s="14"/>
      <c r="L14212" s="14"/>
      <c r="M14212" s="14"/>
      <c r="N14212" s="14"/>
      <c r="O14212" s="14"/>
      <c r="P14212" s="14"/>
    </row>
    <row r="14213" spans="9:16" x14ac:dyDescent="0.25">
      <c r="I14213" s="14"/>
      <c r="J14213" s="14"/>
      <c r="K14213" s="14"/>
      <c r="L14213" s="14"/>
      <c r="M14213" s="14"/>
      <c r="N14213" s="14"/>
      <c r="O14213" s="14"/>
      <c r="P14213" s="14"/>
    </row>
    <row r="14214" spans="9:16" x14ac:dyDescent="0.25">
      <c r="I14214" s="14"/>
      <c r="J14214" s="14"/>
      <c r="K14214" s="14"/>
      <c r="L14214" s="14"/>
      <c r="M14214" s="14"/>
      <c r="N14214" s="14"/>
      <c r="O14214" s="14"/>
      <c r="P14214" s="14"/>
    </row>
    <row r="14215" spans="9:16" x14ac:dyDescent="0.25">
      <c r="I14215" s="14"/>
      <c r="J14215" s="14"/>
      <c r="K14215" s="14"/>
      <c r="L14215" s="14"/>
      <c r="M14215" s="14"/>
      <c r="N14215" s="14"/>
      <c r="O14215" s="14"/>
      <c r="P14215" s="14"/>
    </row>
    <row r="14216" spans="9:16" x14ac:dyDescent="0.25">
      <c r="I14216" s="14"/>
      <c r="J14216" s="14"/>
      <c r="K14216" s="14"/>
      <c r="L14216" s="14"/>
      <c r="M14216" s="14"/>
      <c r="N14216" s="14"/>
      <c r="O14216" s="14"/>
      <c r="P14216" s="14"/>
    </row>
    <row r="14217" spans="9:16" x14ac:dyDescent="0.25">
      <c r="I14217" s="14"/>
      <c r="J14217" s="14"/>
      <c r="K14217" s="14"/>
      <c r="L14217" s="14"/>
      <c r="M14217" s="14"/>
      <c r="N14217" s="14"/>
      <c r="O14217" s="14"/>
      <c r="P14217" s="14"/>
    </row>
    <row r="14218" spans="9:16" x14ac:dyDescent="0.25">
      <c r="I14218" s="14"/>
      <c r="J14218" s="14"/>
      <c r="K14218" s="14"/>
      <c r="L14218" s="14"/>
      <c r="M14218" s="14"/>
      <c r="N14218" s="14"/>
      <c r="O14218" s="14"/>
      <c r="P14218" s="14"/>
    </row>
    <row r="14219" spans="9:16" x14ac:dyDescent="0.25">
      <c r="I14219" s="14"/>
      <c r="J14219" s="14"/>
      <c r="K14219" s="14"/>
      <c r="L14219" s="14"/>
      <c r="M14219" s="14"/>
      <c r="N14219" s="14"/>
      <c r="O14219" s="14"/>
      <c r="P14219" s="14"/>
    </row>
    <row r="14220" spans="9:16" x14ac:dyDescent="0.25">
      <c r="I14220" s="14"/>
      <c r="J14220" s="14"/>
      <c r="K14220" s="14"/>
      <c r="L14220" s="14"/>
      <c r="M14220" s="14"/>
      <c r="N14220" s="14"/>
      <c r="O14220" s="14"/>
      <c r="P14220" s="14"/>
    </row>
    <row r="14221" spans="9:16" x14ac:dyDescent="0.25">
      <c r="I14221" s="14"/>
      <c r="J14221" s="14"/>
      <c r="K14221" s="14"/>
      <c r="L14221" s="14"/>
      <c r="M14221" s="14"/>
      <c r="N14221" s="14"/>
      <c r="O14221" s="14"/>
      <c r="P14221" s="14"/>
    </row>
    <row r="14222" spans="9:16" x14ac:dyDescent="0.25">
      <c r="I14222" s="14"/>
      <c r="J14222" s="14"/>
      <c r="K14222" s="14"/>
      <c r="L14222" s="14"/>
      <c r="M14222" s="14"/>
      <c r="N14222" s="14"/>
      <c r="O14222" s="14"/>
      <c r="P14222" s="14"/>
    </row>
    <row r="14223" spans="9:16" x14ac:dyDescent="0.25">
      <c r="I14223" s="14"/>
      <c r="J14223" s="14"/>
      <c r="K14223" s="14"/>
      <c r="L14223" s="14"/>
      <c r="M14223" s="14"/>
      <c r="N14223" s="14"/>
      <c r="O14223" s="14"/>
      <c r="P14223" s="14"/>
    </row>
    <row r="14224" spans="9:16" x14ac:dyDescent="0.25">
      <c r="I14224" s="14"/>
      <c r="J14224" s="14"/>
      <c r="K14224" s="14"/>
      <c r="L14224" s="14"/>
      <c r="M14224" s="14"/>
      <c r="N14224" s="14"/>
      <c r="O14224" s="14"/>
      <c r="P14224" s="14"/>
    </row>
    <row r="14225" spans="9:16" x14ac:dyDescent="0.25">
      <c r="I14225" s="14"/>
      <c r="J14225" s="14"/>
      <c r="K14225" s="14"/>
      <c r="L14225" s="14"/>
      <c r="M14225" s="14"/>
      <c r="N14225" s="14"/>
      <c r="O14225" s="14"/>
      <c r="P14225" s="14"/>
    </row>
    <row r="14226" spans="9:16" x14ac:dyDescent="0.25">
      <c r="I14226" s="14"/>
      <c r="J14226" s="14"/>
      <c r="K14226" s="14"/>
      <c r="L14226" s="14"/>
      <c r="M14226" s="14"/>
      <c r="N14226" s="14"/>
      <c r="O14226" s="14"/>
      <c r="P14226" s="14"/>
    </row>
    <row r="14227" spans="9:16" x14ac:dyDescent="0.25">
      <c r="I14227" s="14"/>
      <c r="J14227" s="14"/>
      <c r="K14227" s="14"/>
      <c r="L14227" s="14"/>
      <c r="M14227" s="14"/>
      <c r="N14227" s="14"/>
      <c r="O14227" s="14"/>
      <c r="P14227" s="14"/>
    </row>
    <row r="14228" spans="9:16" x14ac:dyDescent="0.25">
      <c r="I14228" s="14"/>
      <c r="J14228" s="14"/>
      <c r="K14228" s="14"/>
      <c r="L14228" s="14"/>
      <c r="M14228" s="14"/>
      <c r="N14228" s="14"/>
      <c r="O14228" s="14"/>
      <c r="P14228" s="14"/>
    </row>
    <row r="14229" spans="9:16" x14ac:dyDescent="0.25">
      <c r="I14229" s="14"/>
      <c r="J14229" s="14"/>
      <c r="K14229" s="14"/>
      <c r="L14229" s="14"/>
      <c r="M14229" s="14"/>
      <c r="N14229" s="14"/>
      <c r="O14229" s="14"/>
      <c r="P14229" s="14"/>
    </row>
    <row r="14230" spans="9:16" x14ac:dyDescent="0.25">
      <c r="I14230" s="14"/>
      <c r="J14230" s="14"/>
      <c r="K14230" s="14"/>
      <c r="L14230" s="14"/>
      <c r="M14230" s="14"/>
      <c r="N14230" s="14"/>
      <c r="O14230" s="14"/>
      <c r="P14230" s="14"/>
    </row>
    <row r="14231" spans="9:16" x14ac:dyDescent="0.25">
      <c r="I14231" s="14"/>
      <c r="J14231" s="14"/>
      <c r="K14231" s="14"/>
      <c r="L14231" s="14"/>
      <c r="M14231" s="14"/>
      <c r="N14231" s="14"/>
      <c r="O14231" s="14"/>
      <c r="P14231" s="14"/>
    </row>
    <row r="14232" spans="9:16" x14ac:dyDescent="0.25">
      <c r="I14232" s="14"/>
      <c r="J14232" s="14"/>
      <c r="K14232" s="14"/>
      <c r="L14232" s="14"/>
      <c r="M14232" s="14"/>
      <c r="N14232" s="14"/>
      <c r="O14232" s="14"/>
      <c r="P14232" s="14"/>
    </row>
    <row r="14233" spans="9:16" x14ac:dyDescent="0.25">
      <c r="I14233" s="14"/>
      <c r="J14233" s="14"/>
      <c r="K14233" s="14"/>
      <c r="L14233" s="14"/>
      <c r="M14233" s="14"/>
      <c r="N14233" s="14"/>
      <c r="O14233" s="14"/>
      <c r="P14233" s="14"/>
    </row>
    <row r="14234" spans="9:16" x14ac:dyDescent="0.25">
      <c r="I14234" s="14"/>
      <c r="J14234" s="14"/>
      <c r="K14234" s="14"/>
      <c r="L14234" s="14"/>
      <c r="M14234" s="14"/>
      <c r="N14234" s="14"/>
      <c r="O14234" s="14"/>
      <c r="P14234" s="14"/>
    </row>
    <row r="14235" spans="9:16" x14ac:dyDescent="0.25">
      <c r="I14235" s="14"/>
      <c r="J14235" s="14"/>
      <c r="K14235" s="14"/>
      <c r="L14235" s="14"/>
      <c r="M14235" s="14"/>
      <c r="N14235" s="14"/>
      <c r="O14235" s="14"/>
      <c r="P14235" s="14"/>
    </row>
    <row r="14236" spans="9:16" x14ac:dyDescent="0.25">
      <c r="I14236" s="14"/>
      <c r="J14236" s="14"/>
      <c r="K14236" s="14"/>
      <c r="L14236" s="14"/>
      <c r="M14236" s="14"/>
      <c r="N14236" s="14"/>
      <c r="O14236" s="14"/>
      <c r="P14236" s="14"/>
    </row>
    <row r="14237" spans="9:16" x14ac:dyDescent="0.25">
      <c r="I14237" s="14"/>
      <c r="J14237" s="14"/>
      <c r="K14237" s="14"/>
      <c r="L14237" s="14"/>
      <c r="M14237" s="14"/>
      <c r="N14237" s="14"/>
      <c r="O14237" s="14"/>
      <c r="P14237" s="14"/>
    </row>
    <row r="14238" spans="9:16" x14ac:dyDescent="0.25">
      <c r="I14238" s="14"/>
      <c r="J14238" s="14"/>
      <c r="K14238" s="14"/>
      <c r="L14238" s="14"/>
      <c r="M14238" s="14"/>
      <c r="N14238" s="14"/>
      <c r="O14238" s="14"/>
      <c r="P14238" s="14"/>
    </row>
    <row r="14239" spans="9:16" x14ac:dyDescent="0.25">
      <c r="I14239" s="14"/>
      <c r="J14239" s="14"/>
      <c r="K14239" s="14"/>
      <c r="L14239" s="14"/>
      <c r="M14239" s="14"/>
      <c r="N14239" s="14"/>
      <c r="O14239" s="14"/>
      <c r="P14239" s="14"/>
    </row>
    <row r="14240" spans="9:16" x14ac:dyDescent="0.25">
      <c r="I14240" s="14"/>
      <c r="J14240" s="14"/>
      <c r="K14240" s="14"/>
      <c r="L14240" s="14"/>
      <c r="M14240" s="14"/>
      <c r="N14240" s="14"/>
      <c r="O14240" s="14"/>
      <c r="P14240" s="14"/>
    </row>
    <row r="14241" spans="9:16" x14ac:dyDescent="0.25">
      <c r="I14241" s="14"/>
      <c r="J14241" s="14"/>
      <c r="K14241" s="14"/>
      <c r="L14241" s="14"/>
      <c r="M14241" s="14"/>
      <c r="N14241" s="14"/>
      <c r="O14241" s="14"/>
      <c r="P14241" s="14"/>
    </row>
    <row r="14242" spans="9:16" x14ac:dyDescent="0.25">
      <c r="I14242" s="14"/>
      <c r="J14242" s="14"/>
      <c r="K14242" s="14"/>
      <c r="L14242" s="14"/>
      <c r="M14242" s="14"/>
      <c r="N14242" s="14"/>
      <c r="O14242" s="14"/>
      <c r="P14242" s="14"/>
    </row>
    <row r="14243" spans="9:16" x14ac:dyDescent="0.25">
      <c r="I14243" s="14"/>
      <c r="J14243" s="14"/>
      <c r="K14243" s="14"/>
      <c r="L14243" s="14"/>
      <c r="M14243" s="14"/>
      <c r="N14243" s="14"/>
      <c r="O14243" s="14"/>
      <c r="P14243" s="14"/>
    </row>
    <row r="14244" spans="9:16" x14ac:dyDescent="0.25">
      <c r="I14244" s="14"/>
      <c r="J14244" s="14"/>
      <c r="K14244" s="14"/>
      <c r="L14244" s="14"/>
      <c r="M14244" s="14"/>
      <c r="N14244" s="14"/>
      <c r="O14244" s="14"/>
      <c r="P14244" s="14"/>
    </row>
    <row r="14245" spans="9:16" x14ac:dyDescent="0.25">
      <c r="I14245" s="14"/>
      <c r="J14245" s="14"/>
      <c r="K14245" s="14"/>
      <c r="L14245" s="14"/>
      <c r="M14245" s="14"/>
      <c r="N14245" s="14"/>
      <c r="O14245" s="14"/>
      <c r="P14245" s="14"/>
    </row>
    <row r="14246" spans="9:16" x14ac:dyDescent="0.25">
      <c r="I14246" s="14"/>
      <c r="J14246" s="14"/>
      <c r="K14246" s="14"/>
      <c r="L14246" s="14"/>
      <c r="M14246" s="14"/>
      <c r="N14246" s="14"/>
      <c r="O14246" s="14"/>
      <c r="P14246" s="14"/>
    </row>
    <row r="14247" spans="9:16" x14ac:dyDescent="0.25">
      <c r="I14247" s="14"/>
      <c r="J14247" s="14"/>
      <c r="K14247" s="14"/>
      <c r="L14247" s="14"/>
      <c r="M14247" s="14"/>
      <c r="N14247" s="14"/>
      <c r="O14247" s="14"/>
      <c r="P14247" s="14"/>
    </row>
    <row r="14248" spans="9:16" x14ac:dyDescent="0.25">
      <c r="I14248" s="14"/>
      <c r="J14248" s="14"/>
      <c r="K14248" s="14"/>
      <c r="L14248" s="14"/>
      <c r="M14248" s="14"/>
      <c r="N14248" s="14"/>
      <c r="O14248" s="14"/>
      <c r="P14248" s="14"/>
    </row>
    <row r="14249" spans="9:16" x14ac:dyDescent="0.25">
      <c r="I14249" s="14"/>
      <c r="J14249" s="14"/>
      <c r="K14249" s="14"/>
      <c r="L14249" s="14"/>
      <c r="M14249" s="14"/>
      <c r="N14249" s="14"/>
      <c r="O14249" s="14"/>
      <c r="P14249" s="14"/>
    </row>
    <row r="14250" spans="9:16" x14ac:dyDescent="0.25">
      <c r="I14250" s="14"/>
      <c r="J14250" s="14"/>
      <c r="K14250" s="14"/>
      <c r="L14250" s="14"/>
      <c r="M14250" s="14"/>
      <c r="N14250" s="14"/>
      <c r="O14250" s="14"/>
      <c r="P14250" s="14"/>
    </row>
    <row r="14251" spans="9:16" x14ac:dyDescent="0.25">
      <c r="I14251" s="14"/>
      <c r="J14251" s="14"/>
      <c r="K14251" s="14"/>
      <c r="L14251" s="14"/>
      <c r="M14251" s="14"/>
      <c r="N14251" s="14"/>
      <c r="O14251" s="14"/>
      <c r="P14251" s="14"/>
    </row>
    <row r="14252" spans="9:16" x14ac:dyDescent="0.25">
      <c r="I14252" s="14"/>
      <c r="J14252" s="14"/>
      <c r="K14252" s="14"/>
      <c r="L14252" s="14"/>
      <c r="M14252" s="14"/>
      <c r="N14252" s="14"/>
      <c r="O14252" s="14"/>
      <c r="P14252" s="14"/>
    </row>
    <row r="14253" spans="9:16" x14ac:dyDescent="0.25">
      <c r="I14253" s="14"/>
      <c r="J14253" s="14"/>
      <c r="K14253" s="14"/>
      <c r="L14253" s="14"/>
      <c r="M14253" s="14"/>
      <c r="N14253" s="14"/>
      <c r="O14253" s="14"/>
      <c r="P14253" s="14"/>
    </row>
    <row r="14254" spans="9:16" x14ac:dyDescent="0.25">
      <c r="I14254" s="14"/>
      <c r="J14254" s="14"/>
      <c r="K14254" s="14"/>
      <c r="L14254" s="14"/>
      <c r="M14254" s="14"/>
      <c r="N14254" s="14"/>
      <c r="O14254" s="14"/>
      <c r="P14254" s="14"/>
    </row>
    <row r="14255" spans="9:16" x14ac:dyDescent="0.25">
      <c r="I14255" s="14"/>
      <c r="J14255" s="14"/>
      <c r="K14255" s="14"/>
      <c r="L14255" s="14"/>
      <c r="M14255" s="14"/>
      <c r="N14255" s="14"/>
      <c r="O14255" s="14"/>
      <c r="P14255" s="14"/>
    </row>
    <row r="14256" spans="9:16" x14ac:dyDescent="0.25">
      <c r="I14256" s="14"/>
      <c r="J14256" s="14"/>
      <c r="K14256" s="14"/>
      <c r="L14256" s="14"/>
      <c r="M14256" s="14"/>
      <c r="N14256" s="14"/>
      <c r="O14256" s="14"/>
      <c r="P14256" s="14"/>
    </row>
    <row r="14257" spans="9:16" x14ac:dyDescent="0.25">
      <c r="I14257" s="14"/>
      <c r="J14257" s="14"/>
      <c r="K14257" s="14"/>
      <c r="L14257" s="14"/>
      <c r="M14257" s="14"/>
      <c r="N14257" s="14"/>
      <c r="O14257" s="14"/>
      <c r="P14257" s="14"/>
    </row>
    <row r="14258" spans="9:16" x14ac:dyDescent="0.25">
      <c r="I14258" s="14"/>
      <c r="J14258" s="14"/>
      <c r="K14258" s="14"/>
      <c r="L14258" s="14"/>
      <c r="M14258" s="14"/>
      <c r="N14258" s="14"/>
      <c r="O14258" s="14"/>
      <c r="P14258" s="14"/>
    </row>
    <row r="14259" spans="9:16" x14ac:dyDescent="0.25">
      <c r="I14259" s="14"/>
      <c r="J14259" s="14"/>
      <c r="K14259" s="14"/>
      <c r="L14259" s="14"/>
      <c r="M14259" s="14"/>
      <c r="N14259" s="14"/>
      <c r="O14259" s="14"/>
      <c r="P14259" s="14"/>
    </row>
    <row r="14260" spans="9:16" x14ac:dyDescent="0.25">
      <c r="I14260" s="14"/>
      <c r="J14260" s="14"/>
      <c r="K14260" s="14"/>
      <c r="L14260" s="14"/>
      <c r="M14260" s="14"/>
      <c r="N14260" s="14"/>
      <c r="O14260" s="14"/>
      <c r="P14260" s="14"/>
    </row>
    <row r="14261" spans="9:16" x14ac:dyDescent="0.25">
      <c r="I14261" s="14"/>
      <c r="J14261" s="14"/>
      <c r="K14261" s="14"/>
      <c r="L14261" s="14"/>
      <c r="M14261" s="14"/>
      <c r="N14261" s="14"/>
      <c r="O14261" s="14"/>
      <c r="P14261" s="14"/>
    </row>
    <row r="14262" spans="9:16" x14ac:dyDescent="0.25">
      <c r="I14262" s="14"/>
      <c r="J14262" s="14"/>
      <c r="K14262" s="14"/>
      <c r="L14262" s="14"/>
      <c r="M14262" s="14"/>
      <c r="N14262" s="14"/>
      <c r="O14262" s="14"/>
      <c r="P14262" s="14"/>
    </row>
    <row r="14263" spans="9:16" x14ac:dyDescent="0.25">
      <c r="I14263" s="14"/>
      <c r="J14263" s="14"/>
      <c r="K14263" s="14"/>
      <c r="L14263" s="14"/>
      <c r="M14263" s="14"/>
      <c r="N14263" s="14"/>
      <c r="O14263" s="14"/>
      <c r="P14263" s="14"/>
    </row>
    <row r="14264" spans="9:16" x14ac:dyDescent="0.25">
      <c r="I14264" s="14"/>
      <c r="J14264" s="14"/>
      <c r="K14264" s="14"/>
      <c r="L14264" s="14"/>
      <c r="M14264" s="14"/>
      <c r="N14264" s="14"/>
      <c r="O14264" s="14"/>
      <c r="P14264" s="14"/>
    </row>
    <row r="14265" spans="9:16" x14ac:dyDescent="0.25">
      <c r="I14265" s="14"/>
      <c r="J14265" s="14"/>
      <c r="K14265" s="14"/>
      <c r="L14265" s="14"/>
      <c r="M14265" s="14"/>
      <c r="N14265" s="14"/>
      <c r="O14265" s="14"/>
      <c r="P14265" s="14"/>
    </row>
    <row r="14266" spans="9:16" x14ac:dyDescent="0.25">
      <c r="I14266" s="14"/>
      <c r="J14266" s="14"/>
      <c r="K14266" s="14"/>
      <c r="L14266" s="14"/>
      <c r="M14266" s="14"/>
      <c r="N14266" s="14"/>
      <c r="O14266" s="14"/>
      <c r="P14266" s="14"/>
    </row>
    <row r="14267" spans="9:16" x14ac:dyDescent="0.25">
      <c r="I14267" s="14"/>
      <c r="J14267" s="14"/>
      <c r="K14267" s="14"/>
      <c r="L14267" s="14"/>
      <c r="M14267" s="14"/>
      <c r="N14267" s="14"/>
      <c r="O14267" s="14"/>
      <c r="P14267" s="14"/>
    </row>
    <row r="14268" spans="9:16" x14ac:dyDescent="0.25">
      <c r="I14268" s="14"/>
      <c r="J14268" s="14"/>
      <c r="K14268" s="14"/>
      <c r="L14268" s="14"/>
      <c r="M14268" s="14"/>
      <c r="N14268" s="14"/>
      <c r="O14268" s="14"/>
      <c r="P14268" s="14"/>
    </row>
    <row r="14269" spans="9:16" x14ac:dyDescent="0.25">
      <c r="I14269" s="14"/>
      <c r="J14269" s="14"/>
      <c r="K14269" s="14"/>
      <c r="L14269" s="14"/>
      <c r="M14269" s="14"/>
      <c r="N14269" s="14"/>
      <c r="O14269" s="14"/>
      <c r="P14269" s="14"/>
    </row>
    <row r="14270" spans="9:16" x14ac:dyDescent="0.25">
      <c r="I14270" s="14"/>
      <c r="J14270" s="14"/>
      <c r="K14270" s="14"/>
      <c r="L14270" s="14"/>
      <c r="M14270" s="14"/>
      <c r="N14270" s="14"/>
      <c r="O14270" s="14"/>
      <c r="P14270" s="14"/>
    </row>
    <row r="14271" spans="9:16" x14ac:dyDescent="0.25">
      <c r="I14271" s="14"/>
      <c r="J14271" s="14"/>
      <c r="K14271" s="14"/>
      <c r="L14271" s="14"/>
      <c r="M14271" s="14"/>
      <c r="N14271" s="14"/>
      <c r="O14271" s="14"/>
      <c r="P14271" s="14"/>
    </row>
    <row r="14272" spans="9:16" x14ac:dyDescent="0.25">
      <c r="I14272" s="14"/>
      <c r="J14272" s="14"/>
      <c r="K14272" s="14"/>
      <c r="L14272" s="14"/>
      <c r="M14272" s="14"/>
      <c r="N14272" s="14"/>
      <c r="O14272" s="14"/>
      <c r="P14272" s="14"/>
    </row>
    <row r="14273" spans="9:16" x14ac:dyDescent="0.25">
      <c r="I14273" s="14"/>
      <c r="J14273" s="14"/>
      <c r="K14273" s="14"/>
      <c r="L14273" s="14"/>
      <c r="M14273" s="14"/>
      <c r="N14273" s="14"/>
      <c r="O14273" s="14"/>
      <c r="P14273" s="14"/>
    </row>
    <row r="14274" spans="9:16" x14ac:dyDescent="0.25">
      <c r="I14274" s="14"/>
      <c r="J14274" s="14"/>
      <c r="K14274" s="14"/>
      <c r="L14274" s="14"/>
      <c r="M14274" s="14"/>
      <c r="N14274" s="14"/>
      <c r="O14274" s="14"/>
      <c r="P14274" s="14"/>
    </row>
    <row r="14275" spans="9:16" x14ac:dyDescent="0.25">
      <c r="I14275" s="14"/>
      <c r="J14275" s="14"/>
      <c r="K14275" s="14"/>
      <c r="L14275" s="14"/>
      <c r="M14275" s="14"/>
      <c r="N14275" s="14"/>
      <c r="O14275" s="14"/>
      <c r="P14275" s="14"/>
    </row>
    <row r="14276" spans="9:16" x14ac:dyDescent="0.25">
      <c r="I14276" s="14"/>
      <c r="J14276" s="14"/>
      <c r="K14276" s="14"/>
      <c r="L14276" s="14"/>
      <c r="M14276" s="14"/>
      <c r="N14276" s="14"/>
      <c r="O14276" s="14"/>
      <c r="P14276" s="14"/>
    </row>
    <row r="14277" spans="9:16" x14ac:dyDescent="0.25">
      <c r="I14277" s="14"/>
      <c r="J14277" s="14"/>
      <c r="K14277" s="14"/>
      <c r="L14277" s="14"/>
      <c r="M14277" s="14"/>
      <c r="N14277" s="14"/>
      <c r="O14277" s="14"/>
      <c r="P14277" s="14"/>
    </row>
    <row r="14278" spans="9:16" x14ac:dyDescent="0.25">
      <c r="I14278" s="14"/>
      <c r="J14278" s="14"/>
      <c r="K14278" s="14"/>
      <c r="L14278" s="14"/>
      <c r="M14278" s="14"/>
      <c r="N14278" s="14"/>
      <c r="O14278" s="14"/>
      <c r="P14278" s="14"/>
    </row>
    <row r="14279" spans="9:16" x14ac:dyDescent="0.25">
      <c r="I14279" s="14"/>
      <c r="J14279" s="14"/>
      <c r="K14279" s="14"/>
      <c r="L14279" s="14"/>
      <c r="M14279" s="14"/>
      <c r="N14279" s="14"/>
      <c r="O14279" s="14"/>
      <c r="P14279" s="14"/>
    </row>
    <row r="14280" spans="9:16" x14ac:dyDescent="0.25">
      <c r="I14280" s="14"/>
      <c r="J14280" s="14"/>
      <c r="K14280" s="14"/>
      <c r="L14280" s="14"/>
      <c r="M14280" s="14"/>
      <c r="N14280" s="14"/>
      <c r="O14280" s="14"/>
      <c r="P14280" s="14"/>
    </row>
    <row r="14281" spans="9:16" x14ac:dyDescent="0.25">
      <c r="I14281" s="14"/>
      <c r="J14281" s="14"/>
      <c r="K14281" s="14"/>
      <c r="L14281" s="14"/>
      <c r="M14281" s="14"/>
      <c r="N14281" s="14"/>
      <c r="O14281" s="14"/>
      <c r="P14281" s="14"/>
    </row>
    <row r="14282" spans="9:16" x14ac:dyDescent="0.25">
      <c r="I14282" s="14"/>
      <c r="J14282" s="14"/>
      <c r="K14282" s="14"/>
      <c r="L14282" s="14"/>
      <c r="M14282" s="14"/>
      <c r="N14282" s="14"/>
      <c r="O14282" s="14"/>
      <c r="P14282" s="14"/>
    </row>
    <row r="14283" spans="9:16" x14ac:dyDescent="0.25">
      <c r="I14283" s="14"/>
      <c r="J14283" s="14"/>
      <c r="K14283" s="14"/>
      <c r="L14283" s="14"/>
      <c r="M14283" s="14"/>
      <c r="N14283" s="14"/>
      <c r="O14283" s="14"/>
      <c r="P14283" s="14"/>
    </row>
    <row r="14284" spans="9:16" x14ac:dyDescent="0.25">
      <c r="I14284" s="14"/>
      <c r="J14284" s="14"/>
      <c r="K14284" s="14"/>
      <c r="L14284" s="14"/>
      <c r="M14284" s="14"/>
      <c r="N14284" s="14"/>
      <c r="O14284" s="14"/>
      <c r="P14284" s="14"/>
    </row>
    <row r="14285" spans="9:16" x14ac:dyDescent="0.25">
      <c r="I14285" s="14"/>
      <c r="J14285" s="14"/>
      <c r="K14285" s="14"/>
      <c r="L14285" s="14"/>
      <c r="M14285" s="14"/>
      <c r="N14285" s="14"/>
      <c r="O14285" s="14"/>
      <c r="P14285" s="14"/>
    </row>
    <row r="14286" spans="9:16" x14ac:dyDescent="0.25">
      <c r="I14286" s="14"/>
      <c r="J14286" s="14"/>
      <c r="K14286" s="14"/>
      <c r="L14286" s="14"/>
      <c r="M14286" s="14"/>
      <c r="N14286" s="14"/>
      <c r="O14286" s="14"/>
      <c r="P14286" s="14"/>
    </row>
    <row r="14287" spans="9:16" x14ac:dyDescent="0.25">
      <c r="I14287" s="14"/>
      <c r="J14287" s="14"/>
      <c r="K14287" s="14"/>
      <c r="L14287" s="14"/>
      <c r="M14287" s="14"/>
      <c r="N14287" s="14"/>
      <c r="O14287" s="14"/>
      <c r="P14287" s="14"/>
    </row>
    <row r="14288" spans="9:16" x14ac:dyDescent="0.25">
      <c r="I14288" s="14"/>
      <c r="J14288" s="14"/>
      <c r="K14288" s="14"/>
      <c r="L14288" s="14"/>
      <c r="M14288" s="14"/>
      <c r="N14288" s="14"/>
      <c r="O14288" s="14"/>
      <c r="P14288" s="14"/>
    </row>
    <row r="14289" spans="9:16" x14ac:dyDescent="0.25">
      <c r="I14289" s="14"/>
      <c r="J14289" s="14"/>
      <c r="K14289" s="14"/>
      <c r="L14289" s="14"/>
      <c r="M14289" s="14"/>
      <c r="N14289" s="14"/>
      <c r="O14289" s="14"/>
      <c r="P14289" s="14"/>
    </row>
    <row r="14290" spans="9:16" x14ac:dyDescent="0.25">
      <c r="I14290" s="14"/>
      <c r="J14290" s="14"/>
      <c r="K14290" s="14"/>
      <c r="L14290" s="14"/>
      <c r="M14290" s="14"/>
      <c r="N14290" s="14"/>
      <c r="O14290" s="14"/>
      <c r="P14290" s="14"/>
    </row>
    <row r="14291" spans="9:16" x14ac:dyDescent="0.25">
      <c r="I14291" s="14"/>
      <c r="J14291" s="14"/>
      <c r="K14291" s="14"/>
      <c r="L14291" s="14"/>
      <c r="M14291" s="14"/>
      <c r="N14291" s="14"/>
      <c r="O14291" s="14"/>
      <c r="P14291" s="14"/>
    </row>
    <row r="14292" spans="9:16" x14ac:dyDescent="0.25">
      <c r="I14292" s="14"/>
      <c r="J14292" s="14"/>
      <c r="K14292" s="14"/>
      <c r="L14292" s="14"/>
      <c r="M14292" s="14"/>
      <c r="N14292" s="14"/>
      <c r="O14292" s="14"/>
      <c r="P14292" s="14"/>
    </row>
    <row r="14293" spans="9:16" x14ac:dyDescent="0.25">
      <c r="I14293" s="14"/>
      <c r="J14293" s="14"/>
      <c r="K14293" s="14"/>
      <c r="L14293" s="14"/>
      <c r="M14293" s="14"/>
      <c r="N14293" s="14"/>
      <c r="O14293" s="14"/>
      <c r="P14293" s="14"/>
    </row>
    <row r="14294" spans="9:16" x14ac:dyDescent="0.25">
      <c r="I14294" s="14"/>
      <c r="J14294" s="14"/>
      <c r="K14294" s="14"/>
      <c r="L14294" s="14"/>
      <c r="M14294" s="14"/>
      <c r="N14294" s="14"/>
      <c r="O14294" s="14"/>
      <c r="P14294" s="14"/>
    </row>
    <row r="14295" spans="9:16" x14ac:dyDescent="0.25">
      <c r="I14295" s="14"/>
      <c r="J14295" s="14"/>
      <c r="K14295" s="14"/>
      <c r="L14295" s="14"/>
      <c r="M14295" s="14"/>
      <c r="N14295" s="14"/>
      <c r="O14295" s="14"/>
      <c r="P14295" s="14"/>
    </row>
    <row r="14296" spans="9:16" x14ac:dyDescent="0.25">
      <c r="I14296" s="14"/>
      <c r="J14296" s="14"/>
      <c r="K14296" s="14"/>
      <c r="L14296" s="14"/>
      <c r="M14296" s="14"/>
      <c r="N14296" s="14"/>
      <c r="O14296" s="14"/>
      <c r="P14296" s="14"/>
    </row>
    <row r="14297" spans="9:16" x14ac:dyDescent="0.25">
      <c r="I14297" s="14"/>
      <c r="J14297" s="14"/>
      <c r="K14297" s="14"/>
      <c r="L14297" s="14"/>
      <c r="M14297" s="14"/>
      <c r="N14297" s="14"/>
      <c r="O14297" s="14"/>
      <c r="P14297" s="14"/>
    </row>
    <row r="14298" spans="9:16" x14ac:dyDescent="0.25">
      <c r="I14298" s="14"/>
      <c r="J14298" s="14"/>
      <c r="K14298" s="14"/>
      <c r="L14298" s="14"/>
      <c r="M14298" s="14"/>
      <c r="N14298" s="14"/>
      <c r="O14298" s="14"/>
      <c r="P14298" s="14"/>
    </row>
    <row r="14299" spans="9:16" x14ac:dyDescent="0.25">
      <c r="I14299" s="14"/>
      <c r="J14299" s="14"/>
      <c r="K14299" s="14"/>
      <c r="L14299" s="14"/>
      <c r="M14299" s="14"/>
      <c r="N14299" s="14"/>
      <c r="O14299" s="14"/>
      <c r="P14299" s="14"/>
    </row>
    <row r="14300" spans="9:16" x14ac:dyDescent="0.25">
      <c r="I14300" s="14"/>
      <c r="J14300" s="14"/>
      <c r="K14300" s="14"/>
      <c r="L14300" s="14"/>
      <c r="M14300" s="14"/>
      <c r="N14300" s="14"/>
      <c r="O14300" s="14"/>
      <c r="P14300" s="14"/>
    </row>
    <row r="14301" spans="9:16" x14ac:dyDescent="0.25">
      <c r="I14301" s="14"/>
      <c r="J14301" s="14"/>
      <c r="K14301" s="14"/>
      <c r="L14301" s="14"/>
      <c r="M14301" s="14"/>
      <c r="N14301" s="14"/>
      <c r="O14301" s="14"/>
      <c r="P14301" s="14"/>
    </row>
    <row r="14302" spans="9:16" x14ac:dyDescent="0.25">
      <c r="I14302" s="14"/>
      <c r="J14302" s="14"/>
      <c r="K14302" s="14"/>
      <c r="L14302" s="14"/>
      <c r="M14302" s="14"/>
      <c r="N14302" s="14"/>
      <c r="O14302" s="14"/>
      <c r="P14302" s="14"/>
    </row>
    <row r="14303" spans="9:16" x14ac:dyDescent="0.25">
      <c r="I14303" s="14"/>
      <c r="J14303" s="14"/>
      <c r="K14303" s="14"/>
      <c r="L14303" s="14"/>
      <c r="M14303" s="14"/>
      <c r="N14303" s="14"/>
      <c r="O14303" s="14"/>
      <c r="P14303" s="14"/>
    </row>
    <row r="14304" spans="9:16" x14ac:dyDescent="0.25">
      <c r="I14304" s="14"/>
      <c r="J14304" s="14"/>
      <c r="K14304" s="14"/>
      <c r="L14304" s="14"/>
      <c r="M14304" s="14"/>
      <c r="N14304" s="14"/>
      <c r="O14304" s="14"/>
      <c r="P14304" s="14"/>
    </row>
    <row r="14305" spans="9:16" x14ac:dyDescent="0.25">
      <c r="I14305" s="14"/>
      <c r="J14305" s="14"/>
      <c r="K14305" s="14"/>
      <c r="L14305" s="14"/>
      <c r="M14305" s="14"/>
      <c r="N14305" s="14"/>
      <c r="O14305" s="14"/>
      <c r="P14305" s="14"/>
    </row>
    <row r="14306" spans="9:16" x14ac:dyDescent="0.25">
      <c r="I14306" s="14"/>
      <c r="J14306" s="14"/>
      <c r="K14306" s="14"/>
      <c r="L14306" s="14"/>
      <c r="M14306" s="14"/>
      <c r="N14306" s="14"/>
      <c r="O14306" s="14"/>
      <c r="P14306" s="14"/>
    </row>
    <row r="14307" spans="9:16" x14ac:dyDescent="0.25">
      <c r="I14307" s="14"/>
      <c r="J14307" s="14"/>
      <c r="K14307" s="14"/>
      <c r="L14307" s="14"/>
      <c r="M14307" s="14"/>
      <c r="N14307" s="14"/>
      <c r="O14307" s="14"/>
      <c r="P14307" s="14"/>
    </row>
    <row r="14308" spans="9:16" x14ac:dyDescent="0.25">
      <c r="I14308" s="14"/>
      <c r="J14308" s="14"/>
      <c r="K14308" s="14"/>
      <c r="L14308" s="14"/>
      <c r="M14308" s="14"/>
      <c r="N14308" s="14"/>
      <c r="O14308" s="14"/>
      <c r="P14308" s="14"/>
    </row>
    <row r="14309" spans="9:16" x14ac:dyDescent="0.25">
      <c r="I14309" s="14"/>
      <c r="J14309" s="14"/>
      <c r="K14309" s="14"/>
      <c r="L14309" s="14"/>
      <c r="M14309" s="14"/>
      <c r="N14309" s="14"/>
      <c r="O14309" s="14"/>
      <c r="P14309" s="14"/>
    </row>
    <row r="14310" spans="9:16" x14ac:dyDescent="0.25">
      <c r="I14310" s="14"/>
      <c r="J14310" s="14"/>
      <c r="K14310" s="14"/>
      <c r="L14310" s="14"/>
      <c r="M14310" s="14"/>
      <c r="N14310" s="14"/>
      <c r="O14310" s="14"/>
      <c r="P14310" s="14"/>
    </row>
    <row r="14311" spans="9:16" x14ac:dyDescent="0.25">
      <c r="I14311" s="14"/>
      <c r="J14311" s="14"/>
      <c r="K14311" s="14"/>
      <c r="L14311" s="14"/>
      <c r="M14311" s="14"/>
      <c r="N14311" s="14"/>
      <c r="O14311" s="14"/>
      <c r="P14311" s="14"/>
    </row>
    <row r="14312" spans="9:16" x14ac:dyDescent="0.25">
      <c r="I14312" s="14"/>
      <c r="J14312" s="14"/>
      <c r="K14312" s="14"/>
      <c r="L14312" s="14"/>
      <c r="M14312" s="14"/>
      <c r="N14312" s="14"/>
      <c r="O14312" s="14"/>
      <c r="P14312" s="14"/>
    </row>
    <row r="14313" spans="9:16" x14ac:dyDescent="0.25">
      <c r="I14313" s="14"/>
      <c r="J14313" s="14"/>
      <c r="K14313" s="14"/>
      <c r="L14313" s="14"/>
      <c r="M14313" s="14"/>
      <c r="N14313" s="14"/>
      <c r="O14313" s="14"/>
      <c r="P14313" s="14"/>
    </row>
    <row r="14314" spans="9:16" x14ac:dyDescent="0.25">
      <c r="I14314" s="14"/>
      <c r="J14314" s="14"/>
      <c r="K14314" s="14"/>
      <c r="L14314" s="14"/>
      <c r="M14314" s="14"/>
      <c r="N14314" s="14"/>
      <c r="O14314" s="14"/>
      <c r="P14314" s="14"/>
    </row>
    <row r="14315" spans="9:16" x14ac:dyDescent="0.25">
      <c r="I14315" s="14"/>
      <c r="J14315" s="14"/>
      <c r="K14315" s="14"/>
      <c r="L14315" s="14"/>
      <c r="M14315" s="14"/>
      <c r="N14315" s="14"/>
      <c r="O14315" s="14"/>
      <c r="P14315" s="14"/>
    </row>
    <row r="14316" spans="9:16" x14ac:dyDescent="0.25">
      <c r="I14316" s="14"/>
      <c r="J14316" s="14"/>
      <c r="K14316" s="14"/>
      <c r="L14316" s="14"/>
      <c r="M14316" s="14"/>
      <c r="N14316" s="14"/>
      <c r="O14316" s="14"/>
      <c r="P14316" s="14"/>
    </row>
    <row r="14317" spans="9:16" x14ac:dyDescent="0.25">
      <c r="I14317" s="14"/>
      <c r="J14317" s="14"/>
      <c r="K14317" s="14"/>
      <c r="L14317" s="14"/>
      <c r="M14317" s="14"/>
      <c r="N14317" s="14"/>
      <c r="O14317" s="14"/>
      <c r="P14317" s="14"/>
    </row>
    <row r="14318" spans="9:16" x14ac:dyDescent="0.25">
      <c r="I14318" s="14"/>
      <c r="J14318" s="14"/>
      <c r="K14318" s="14"/>
      <c r="L14318" s="14"/>
      <c r="M14318" s="14"/>
      <c r="N14318" s="14"/>
      <c r="O14318" s="14"/>
      <c r="P14318" s="14"/>
    </row>
    <row r="14319" spans="9:16" x14ac:dyDescent="0.25">
      <c r="I14319" s="14"/>
      <c r="J14319" s="14"/>
      <c r="K14319" s="14"/>
      <c r="L14319" s="14"/>
      <c r="M14319" s="14"/>
      <c r="N14319" s="14"/>
      <c r="O14319" s="14"/>
      <c r="P14319" s="14"/>
    </row>
    <row r="14320" spans="9:16" x14ac:dyDescent="0.25">
      <c r="I14320" s="14"/>
      <c r="J14320" s="14"/>
      <c r="K14320" s="14"/>
      <c r="L14320" s="14"/>
      <c r="M14320" s="14"/>
      <c r="N14320" s="14"/>
      <c r="O14320" s="14"/>
      <c r="P14320" s="14"/>
    </row>
    <row r="14321" spans="9:16" x14ac:dyDescent="0.25">
      <c r="I14321" s="14"/>
      <c r="J14321" s="14"/>
      <c r="K14321" s="14"/>
      <c r="L14321" s="14"/>
      <c r="M14321" s="14"/>
      <c r="N14321" s="14"/>
      <c r="O14321" s="14"/>
      <c r="P14321" s="14"/>
    </row>
    <row r="14322" spans="9:16" x14ac:dyDescent="0.25">
      <c r="I14322" s="14"/>
      <c r="J14322" s="14"/>
      <c r="K14322" s="14"/>
      <c r="L14322" s="14"/>
      <c r="M14322" s="14"/>
      <c r="N14322" s="14"/>
      <c r="O14322" s="14"/>
      <c r="P14322" s="14"/>
    </row>
    <row r="14323" spans="9:16" x14ac:dyDescent="0.25">
      <c r="I14323" s="14"/>
      <c r="J14323" s="14"/>
      <c r="K14323" s="14"/>
      <c r="L14323" s="14"/>
      <c r="M14323" s="14"/>
      <c r="N14323" s="14"/>
      <c r="O14323" s="14"/>
      <c r="P14323" s="14"/>
    </row>
    <row r="14324" spans="9:16" x14ac:dyDescent="0.25">
      <c r="I14324" s="14"/>
      <c r="J14324" s="14"/>
      <c r="K14324" s="14"/>
      <c r="L14324" s="14"/>
      <c r="M14324" s="14"/>
      <c r="N14324" s="14"/>
      <c r="O14324" s="14"/>
      <c r="P14324" s="14"/>
    </row>
    <row r="14325" spans="9:16" x14ac:dyDescent="0.25">
      <c r="I14325" s="14"/>
      <c r="J14325" s="14"/>
      <c r="K14325" s="14"/>
      <c r="L14325" s="14"/>
      <c r="M14325" s="14"/>
      <c r="N14325" s="14"/>
      <c r="O14325" s="14"/>
      <c r="P14325" s="14"/>
    </row>
    <row r="14326" spans="9:16" x14ac:dyDescent="0.25">
      <c r="I14326" s="14"/>
      <c r="J14326" s="14"/>
      <c r="K14326" s="14"/>
      <c r="L14326" s="14"/>
      <c r="M14326" s="14"/>
      <c r="N14326" s="14"/>
      <c r="O14326" s="14"/>
      <c r="P14326" s="14"/>
    </row>
    <row r="14327" spans="9:16" x14ac:dyDescent="0.25">
      <c r="I14327" s="14"/>
      <c r="J14327" s="14"/>
      <c r="K14327" s="14"/>
      <c r="L14327" s="14"/>
      <c r="M14327" s="14"/>
      <c r="N14327" s="14"/>
      <c r="O14327" s="14"/>
      <c r="P14327" s="14"/>
    </row>
    <row r="14328" spans="9:16" x14ac:dyDescent="0.25">
      <c r="I14328" s="14"/>
      <c r="J14328" s="14"/>
      <c r="K14328" s="14"/>
      <c r="L14328" s="14"/>
      <c r="M14328" s="14"/>
      <c r="N14328" s="14"/>
      <c r="O14328" s="14"/>
      <c r="P14328" s="14"/>
    </row>
    <row r="14329" spans="9:16" x14ac:dyDescent="0.25">
      <c r="I14329" s="14"/>
      <c r="J14329" s="14"/>
      <c r="K14329" s="14"/>
      <c r="L14329" s="14"/>
      <c r="M14329" s="14"/>
      <c r="N14329" s="14"/>
      <c r="O14329" s="14"/>
      <c r="P14329" s="14"/>
    </row>
    <row r="14330" spans="9:16" x14ac:dyDescent="0.25">
      <c r="I14330" s="14"/>
      <c r="J14330" s="14"/>
      <c r="K14330" s="14"/>
      <c r="L14330" s="14"/>
      <c r="M14330" s="14"/>
      <c r="N14330" s="14"/>
      <c r="O14330" s="14"/>
      <c r="P14330" s="14"/>
    </row>
    <row r="14331" spans="9:16" x14ac:dyDescent="0.25">
      <c r="I14331" s="14"/>
      <c r="J14331" s="14"/>
      <c r="K14331" s="14"/>
      <c r="L14331" s="14"/>
      <c r="M14331" s="14"/>
      <c r="N14331" s="14"/>
      <c r="O14331" s="14"/>
      <c r="P14331" s="14"/>
    </row>
    <row r="14332" spans="9:16" x14ac:dyDescent="0.25">
      <c r="I14332" s="14"/>
      <c r="J14332" s="14"/>
      <c r="K14332" s="14"/>
      <c r="L14332" s="14"/>
      <c r="M14332" s="14"/>
      <c r="N14332" s="14"/>
      <c r="O14332" s="14"/>
      <c r="P14332" s="14"/>
    </row>
    <row r="14333" spans="9:16" x14ac:dyDescent="0.25">
      <c r="I14333" s="14"/>
      <c r="J14333" s="14"/>
      <c r="K14333" s="14"/>
      <c r="L14333" s="14"/>
      <c r="M14333" s="14"/>
      <c r="N14333" s="14"/>
      <c r="O14333" s="14"/>
      <c r="P14333" s="14"/>
    </row>
    <row r="14334" spans="9:16" x14ac:dyDescent="0.25">
      <c r="I14334" s="14"/>
      <c r="J14334" s="14"/>
      <c r="K14334" s="14"/>
      <c r="L14334" s="14"/>
      <c r="M14334" s="14"/>
      <c r="N14334" s="14"/>
      <c r="O14334" s="14"/>
      <c r="P14334" s="14"/>
    </row>
    <row r="14335" spans="9:16" x14ac:dyDescent="0.25">
      <c r="I14335" s="14"/>
      <c r="J14335" s="14"/>
      <c r="K14335" s="14"/>
      <c r="L14335" s="14"/>
      <c r="M14335" s="14"/>
      <c r="N14335" s="14"/>
      <c r="O14335" s="14"/>
      <c r="P14335" s="14"/>
    </row>
    <row r="14336" spans="9:16" x14ac:dyDescent="0.25">
      <c r="I14336" s="14"/>
      <c r="J14336" s="14"/>
      <c r="K14336" s="14"/>
      <c r="L14336" s="14"/>
      <c r="M14336" s="14"/>
      <c r="N14336" s="14"/>
      <c r="O14336" s="14"/>
      <c r="P14336" s="14"/>
    </row>
    <row r="14337" spans="9:16" x14ac:dyDescent="0.25">
      <c r="I14337" s="14"/>
      <c r="J14337" s="14"/>
      <c r="K14337" s="14"/>
      <c r="L14337" s="14"/>
      <c r="M14337" s="14"/>
      <c r="N14337" s="14"/>
      <c r="O14337" s="14"/>
      <c r="P14337" s="14"/>
    </row>
    <row r="14338" spans="9:16" x14ac:dyDescent="0.25">
      <c r="I14338" s="14"/>
      <c r="J14338" s="14"/>
      <c r="K14338" s="14"/>
      <c r="L14338" s="14"/>
      <c r="M14338" s="14"/>
      <c r="N14338" s="14"/>
      <c r="O14338" s="14"/>
      <c r="P14338" s="14"/>
    </row>
    <row r="14339" spans="9:16" x14ac:dyDescent="0.25">
      <c r="I14339" s="14"/>
      <c r="J14339" s="14"/>
      <c r="K14339" s="14"/>
      <c r="L14339" s="14"/>
      <c r="M14339" s="14"/>
      <c r="N14339" s="14"/>
      <c r="O14339" s="14"/>
      <c r="P14339" s="14"/>
    </row>
    <row r="14340" spans="9:16" x14ac:dyDescent="0.25">
      <c r="I14340" s="14"/>
      <c r="J14340" s="14"/>
      <c r="K14340" s="14"/>
      <c r="L14340" s="14"/>
      <c r="M14340" s="14"/>
      <c r="N14340" s="14"/>
      <c r="O14340" s="14"/>
      <c r="P14340" s="14"/>
    </row>
    <row r="14341" spans="9:16" x14ac:dyDescent="0.25">
      <c r="I14341" s="14"/>
      <c r="J14341" s="14"/>
      <c r="K14341" s="14"/>
      <c r="L14341" s="14"/>
      <c r="M14341" s="14"/>
      <c r="N14341" s="14"/>
      <c r="O14341" s="14"/>
      <c r="P14341" s="14"/>
    </row>
    <row r="14342" spans="9:16" x14ac:dyDescent="0.25">
      <c r="I14342" s="14"/>
      <c r="J14342" s="14"/>
      <c r="K14342" s="14"/>
      <c r="L14342" s="14"/>
      <c r="M14342" s="14"/>
      <c r="N14342" s="14"/>
      <c r="O14342" s="14"/>
      <c r="P14342" s="14"/>
    </row>
    <row r="14343" spans="9:16" x14ac:dyDescent="0.25">
      <c r="I14343" s="14"/>
      <c r="J14343" s="14"/>
      <c r="K14343" s="14"/>
      <c r="L14343" s="14"/>
      <c r="M14343" s="14"/>
      <c r="N14343" s="14"/>
      <c r="O14343" s="14"/>
      <c r="P14343" s="14"/>
    </row>
    <row r="14344" spans="9:16" x14ac:dyDescent="0.25">
      <c r="I14344" s="14"/>
      <c r="J14344" s="14"/>
      <c r="K14344" s="14"/>
      <c r="L14344" s="14"/>
      <c r="M14344" s="14"/>
      <c r="N14344" s="14"/>
      <c r="O14344" s="14"/>
      <c r="P14344" s="14"/>
    </row>
    <row r="14345" spans="9:16" x14ac:dyDescent="0.25">
      <c r="I14345" s="14"/>
      <c r="J14345" s="14"/>
      <c r="K14345" s="14"/>
      <c r="L14345" s="14"/>
      <c r="M14345" s="14"/>
      <c r="N14345" s="14"/>
      <c r="O14345" s="14"/>
      <c r="P14345" s="14"/>
    </row>
    <row r="14346" spans="9:16" x14ac:dyDescent="0.25">
      <c r="I14346" s="14"/>
      <c r="J14346" s="14"/>
      <c r="K14346" s="14"/>
      <c r="L14346" s="14"/>
      <c r="M14346" s="14"/>
      <c r="N14346" s="14"/>
      <c r="O14346" s="14"/>
      <c r="P14346" s="14"/>
    </row>
    <row r="14347" spans="9:16" x14ac:dyDescent="0.25">
      <c r="I14347" s="14"/>
      <c r="J14347" s="14"/>
      <c r="K14347" s="14"/>
      <c r="L14347" s="14"/>
      <c r="M14347" s="14"/>
      <c r="N14347" s="14"/>
      <c r="O14347" s="14"/>
      <c r="P14347" s="14"/>
    </row>
    <row r="14348" spans="9:16" x14ac:dyDescent="0.25">
      <c r="I14348" s="14"/>
      <c r="J14348" s="14"/>
      <c r="K14348" s="14"/>
      <c r="L14348" s="14"/>
      <c r="M14348" s="14"/>
      <c r="N14348" s="14"/>
      <c r="O14348" s="14"/>
      <c r="P14348" s="14"/>
    </row>
    <row r="14349" spans="9:16" x14ac:dyDescent="0.25">
      <c r="I14349" s="14"/>
      <c r="J14349" s="14"/>
      <c r="K14349" s="14"/>
      <c r="L14349" s="14"/>
      <c r="M14349" s="14"/>
      <c r="N14349" s="14"/>
      <c r="O14349" s="14"/>
      <c r="P14349" s="14"/>
    </row>
    <row r="14350" spans="9:16" x14ac:dyDescent="0.25">
      <c r="I14350" s="14"/>
      <c r="J14350" s="14"/>
      <c r="K14350" s="14"/>
      <c r="L14350" s="14"/>
      <c r="M14350" s="14"/>
      <c r="N14350" s="14"/>
      <c r="O14350" s="14"/>
      <c r="P14350" s="14"/>
    </row>
    <row r="14351" spans="9:16" x14ac:dyDescent="0.25">
      <c r="I14351" s="14"/>
      <c r="J14351" s="14"/>
      <c r="K14351" s="14"/>
      <c r="L14351" s="14"/>
      <c r="M14351" s="14"/>
      <c r="N14351" s="14"/>
      <c r="O14351" s="14"/>
      <c r="P14351" s="14"/>
    </row>
    <row r="14352" spans="9:16" x14ac:dyDescent="0.25">
      <c r="I14352" s="14"/>
      <c r="J14352" s="14"/>
      <c r="K14352" s="14"/>
      <c r="L14352" s="14"/>
      <c r="M14352" s="14"/>
      <c r="N14352" s="14"/>
      <c r="O14352" s="14"/>
      <c r="P14352" s="14"/>
    </row>
    <row r="14353" spans="9:16" x14ac:dyDescent="0.25">
      <c r="I14353" s="14"/>
      <c r="J14353" s="14"/>
      <c r="K14353" s="14"/>
      <c r="L14353" s="14"/>
      <c r="M14353" s="14"/>
      <c r="N14353" s="14"/>
      <c r="O14353" s="14"/>
      <c r="P14353" s="14"/>
    </row>
    <row r="14354" spans="9:16" x14ac:dyDescent="0.25">
      <c r="I14354" s="14"/>
      <c r="J14354" s="14"/>
      <c r="K14354" s="14"/>
      <c r="L14354" s="14"/>
      <c r="M14354" s="14"/>
      <c r="N14354" s="14"/>
      <c r="O14354" s="14"/>
      <c r="P14354" s="14"/>
    </row>
    <row r="14355" spans="9:16" x14ac:dyDescent="0.25">
      <c r="I14355" s="14"/>
      <c r="J14355" s="14"/>
      <c r="K14355" s="14"/>
      <c r="L14355" s="14"/>
      <c r="M14355" s="14"/>
      <c r="N14355" s="14"/>
      <c r="O14355" s="14"/>
      <c r="P14355" s="14"/>
    </row>
    <row r="14356" spans="9:16" x14ac:dyDescent="0.25">
      <c r="I14356" s="14"/>
      <c r="J14356" s="14"/>
      <c r="K14356" s="14"/>
      <c r="L14356" s="14"/>
      <c r="M14356" s="14"/>
      <c r="N14356" s="14"/>
      <c r="O14356" s="14"/>
      <c r="P14356" s="14"/>
    </row>
    <row r="14357" spans="9:16" x14ac:dyDescent="0.25">
      <c r="I14357" s="14"/>
      <c r="J14357" s="14"/>
      <c r="K14357" s="14"/>
      <c r="L14357" s="14"/>
      <c r="M14357" s="14"/>
      <c r="N14357" s="14"/>
      <c r="O14357" s="14"/>
      <c r="P14357" s="14"/>
    </row>
    <row r="14358" spans="9:16" x14ac:dyDescent="0.25">
      <c r="I14358" s="14"/>
      <c r="J14358" s="14"/>
      <c r="K14358" s="14"/>
      <c r="L14358" s="14"/>
      <c r="M14358" s="14"/>
      <c r="N14358" s="14"/>
      <c r="O14358" s="14"/>
      <c r="P14358" s="14"/>
    </row>
    <row r="14359" spans="9:16" x14ac:dyDescent="0.25">
      <c r="I14359" s="14"/>
      <c r="J14359" s="14"/>
      <c r="K14359" s="14"/>
      <c r="L14359" s="14"/>
      <c r="M14359" s="14"/>
      <c r="N14359" s="14"/>
      <c r="O14359" s="14"/>
      <c r="P14359" s="14"/>
    </row>
    <row r="14360" spans="9:16" x14ac:dyDescent="0.25">
      <c r="I14360" s="14"/>
      <c r="J14360" s="14"/>
      <c r="K14360" s="14"/>
      <c r="L14360" s="14"/>
      <c r="M14360" s="14"/>
      <c r="N14360" s="14"/>
      <c r="O14360" s="14"/>
      <c r="P14360" s="14"/>
    </row>
    <row r="14361" spans="9:16" x14ac:dyDescent="0.25">
      <c r="I14361" s="14"/>
      <c r="J14361" s="14"/>
      <c r="K14361" s="14"/>
      <c r="L14361" s="14"/>
      <c r="M14361" s="14"/>
      <c r="N14361" s="14"/>
      <c r="O14361" s="14"/>
      <c r="P14361" s="14"/>
    </row>
    <row r="14362" spans="9:16" x14ac:dyDescent="0.25">
      <c r="I14362" s="14"/>
      <c r="J14362" s="14"/>
      <c r="K14362" s="14"/>
      <c r="L14362" s="14"/>
      <c r="M14362" s="14"/>
      <c r="N14362" s="14"/>
      <c r="O14362" s="14"/>
      <c r="P14362" s="14"/>
    </row>
    <row r="14363" spans="9:16" x14ac:dyDescent="0.25">
      <c r="I14363" s="14"/>
      <c r="J14363" s="14"/>
      <c r="K14363" s="14"/>
      <c r="L14363" s="14"/>
      <c r="M14363" s="14"/>
      <c r="N14363" s="14"/>
      <c r="O14363" s="14"/>
      <c r="P14363" s="14"/>
    </row>
    <row r="14364" spans="9:16" x14ac:dyDescent="0.25">
      <c r="I14364" s="14"/>
      <c r="J14364" s="14"/>
      <c r="K14364" s="14"/>
      <c r="L14364" s="14"/>
      <c r="M14364" s="14"/>
      <c r="N14364" s="14"/>
      <c r="O14364" s="14"/>
      <c r="P14364" s="14"/>
    </row>
    <row r="14365" spans="9:16" x14ac:dyDescent="0.25">
      <c r="I14365" s="14"/>
      <c r="J14365" s="14"/>
      <c r="K14365" s="14"/>
      <c r="L14365" s="14"/>
      <c r="M14365" s="14"/>
      <c r="N14365" s="14"/>
      <c r="O14365" s="14"/>
      <c r="P14365" s="14"/>
    </row>
    <row r="14366" spans="9:16" x14ac:dyDescent="0.25">
      <c r="I14366" s="14"/>
      <c r="J14366" s="14"/>
      <c r="K14366" s="14"/>
      <c r="L14366" s="14"/>
      <c r="M14366" s="14"/>
      <c r="N14366" s="14"/>
      <c r="O14366" s="14"/>
      <c r="P14366" s="14"/>
    </row>
    <row r="14367" spans="9:16" x14ac:dyDescent="0.25">
      <c r="I14367" s="14"/>
      <c r="J14367" s="14"/>
      <c r="K14367" s="14"/>
      <c r="L14367" s="14"/>
      <c r="M14367" s="14"/>
      <c r="N14367" s="14"/>
      <c r="O14367" s="14"/>
      <c r="P14367" s="14"/>
    </row>
    <row r="14368" spans="9:16" x14ac:dyDescent="0.25">
      <c r="I14368" s="14"/>
      <c r="J14368" s="14"/>
      <c r="K14368" s="14"/>
      <c r="L14368" s="14"/>
      <c r="M14368" s="14"/>
      <c r="N14368" s="14"/>
      <c r="O14368" s="14"/>
      <c r="P14368" s="14"/>
    </row>
    <row r="14369" spans="9:16" x14ac:dyDescent="0.25">
      <c r="I14369" s="14"/>
      <c r="J14369" s="14"/>
      <c r="K14369" s="14"/>
      <c r="L14369" s="14"/>
      <c r="M14369" s="14"/>
      <c r="N14369" s="14"/>
      <c r="O14369" s="14"/>
      <c r="P14369" s="14"/>
    </row>
    <row r="14370" spans="9:16" x14ac:dyDescent="0.25">
      <c r="I14370" s="14"/>
      <c r="J14370" s="14"/>
      <c r="K14370" s="14"/>
      <c r="L14370" s="14"/>
      <c r="M14370" s="14"/>
      <c r="N14370" s="14"/>
      <c r="O14370" s="14"/>
      <c r="P14370" s="14"/>
    </row>
    <row r="14371" spans="9:16" x14ac:dyDescent="0.25">
      <c r="I14371" s="14"/>
      <c r="J14371" s="14"/>
      <c r="K14371" s="14"/>
      <c r="L14371" s="14"/>
      <c r="M14371" s="14"/>
      <c r="N14371" s="14"/>
      <c r="O14371" s="14"/>
      <c r="P14371" s="14"/>
    </row>
    <row r="14372" spans="9:16" x14ac:dyDescent="0.25">
      <c r="I14372" s="14"/>
      <c r="J14372" s="14"/>
      <c r="K14372" s="14"/>
      <c r="L14372" s="14"/>
      <c r="M14372" s="14"/>
      <c r="N14372" s="14"/>
      <c r="O14372" s="14"/>
      <c r="P14372" s="14"/>
    </row>
    <row r="14373" spans="9:16" x14ac:dyDescent="0.25">
      <c r="I14373" s="14"/>
      <c r="J14373" s="14"/>
      <c r="K14373" s="14"/>
      <c r="L14373" s="14"/>
      <c r="M14373" s="14"/>
      <c r="N14373" s="14"/>
      <c r="O14373" s="14"/>
      <c r="P14373" s="14"/>
    </row>
    <row r="14374" spans="9:16" x14ac:dyDescent="0.25">
      <c r="I14374" s="14"/>
      <c r="J14374" s="14"/>
      <c r="K14374" s="14"/>
      <c r="L14374" s="14"/>
      <c r="M14374" s="14"/>
      <c r="N14374" s="14"/>
      <c r="O14374" s="14"/>
      <c r="P14374" s="14"/>
    </row>
    <row r="14375" spans="9:16" x14ac:dyDescent="0.25">
      <c r="I14375" s="14"/>
      <c r="J14375" s="14"/>
      <c r="K14375" s="14"/>
      <c r="L14375" s="14"/>
      <c r="M14375" s="14"/>
      <c r="N14375" s="14"/>
      <c r="O14375" s="14"/>
      <c r="P14375" s="14"/>
    </row>
    <row r="14376" spans="9:16" x14ac:dyDescent="0.25">
      <c r="I14376" s="14"/>
      <c r="J14376" s="14"/>
      <c r="K14376" s="14"/>
      <c r="L14376" s="14"/>
      <c r="M14376" s="14"/>
      <c r="N14376" s="14"/>
      <c r="O14376" s="14"/>
      <c r="P14376" s="14"/>
    </row>
    <row r="14377" spans="9:16" x14ac:dyDescent="0.25">
      <c r="I14377" s="14"/>
      <c r="J14377" s="14"/>
      <c r="K14377" s="14"/>
      <c r="L14377" s="14"/>
      <c r="M14377" s="14"/>
      <c r="N14377" s="14"/>
      <c r="O14377" s="14"/>
      <c r="P14377" s="14"/>
    </row>
    <row r="14378" spans="9:16" x14ac:dyDescent="0.25">
      <c r="I14378" s="14"/>
      <c r="J14378" s="14"/>
      <c r="K14378" s="14"/>
      <c r="L14378" s="14"/>
      <c r="M14378" s="14"/>
      <c r="N14378" s="14"/>
      <c r="O14378" s="14"/>
      <c r="P14378" s="14"/>
    </row>
    <row r="14379" spans="9:16" x14ac:dyDescent="0.25">
      <c r="I14379" s="14"/>
      <c r="J14379" s="14"/>
      <c r="K14379" s="14"/>
      <c r="L14379" s="14"/>
      <c r="M14379" s="14"/>
      <c r="N14379" s="14"/>
      <c r="O14379" s="14"/>
      <c r="P14379" s="14"/>
    </row>
    <row r="14380" spans="9:16" x14ac:dyDescent="0.25">
      <c r="I14380" s="14"/>
      <c r="J14380" s="14"/>
      <c r="K14380" s="14"/>
      <c r="L14380" s="14"/>
      <c r="M14380" s="14"/>
      <c r="N14380" s="14"/>
      <c r="O14380" s="14"/>
      <c r="P14380" s="14"/>
    </row>
    <row r="14381" spans="9:16" x14ac:dyDescent="0.25">
      <c r="I14381" s="14"/>
      <c r="J14381" s="14"/>
      <c r="K14381" s="14"/>
      <c r="L14381" s="14"/>
      <c r="M14381" s="14"/>
      <c r="N14381" s="14"/>
      <c r="O14381" s="14"/>
      <c r="P14381" s="14"/>
    </row>
    <row r="14382" spans="9:16" x14ac:dyDescent="0.25">
      <c r="I14382" s="14"/>
      <c r="J14382" s="14"/>
      <c r="K14382" s="14"/>
      <c r="L14382" s="14"/>
      <c r="M14382" s="14"/>
      <c r="N14382" s="14"/>
      <c r="O14382" s="14"/>
      <c r="P14382" s="14"/>
    </row>
    <row r="14383" spans="9:16" x14ac:dyDescent="0.25">
      <c r="I14383" s="14"/>
      <c r="J14383" s="14"/>
      <c r="K14383" s="14"/>
      <c r="L14383" s="14"/>
      <c r="M14383" s="14"/>
      <c r="N14383" s="14"/>
      <c r="O14383" s="14"/>
      <c r="P14383" s="14"/>
    </row>
    <row r="14384" spans="9:16" x14ac:dyDescent="0.25">
      <c r="I14384" s="14"/>
      <c r="J14384" s="14"/>
      <c r="K14384" s="14"/>
      <c r="L14384" s="14"/>
      <c r="M14384" s="14"/>
      <c r="N14384" s="14"/>
      <c r="O14384" s="14"/>
      <c r="P14384" s="14"/>
    </row>
    <row r="14385" spans="9:16" x14ac:dyDescent="0.25">
      <c r="I14385" s="14"/>
      <c r="J14385" s="14"/>
      <c r="K14385" s="14"/>
      <c r="L14385" s="14"/>
      <c r="M14385" s="14"/>
      <c r="N14385" s="14"/>
      <c r="O14385" s="14"/>
      <c r="P14385" s="14"/>
    </row>
    <row r="14386" spans="9:16" x14ac:dyDescent="0.25">
      <c r="I14386" s="14"/>
      <c r="J14386" s="14"/>
      <c r="K14386" s="14"/>
      <c r="L14386" s="14"/>
      <c r="M14386" s="14"/>
      <c r="N14386" s="14"/>
      <c r="O14386" s="14"/>
      <c r="P14386" s="14"/>
    </row>
    <row r="14387" spans="9:16" x14ac:dyDescent="0.25">
      <c r="I14387" s="14"/>
      <c r="J14387" s="14"/>
      <c r="K14387" s="14"/>
      <c r="L14387" s="14"/>
      <c r="M14387" s="14"/>
      <c r="N14387" s="14"/>
      <c r="O14387" s="14"/>
      <c r="P14387" s="14"/>
    </row>
    <row r="14388" spans="9:16" x14ac:dyDescent="0.25">
      <c r="I14388" s="14"/>
      <c r="J14388" s="14"/>
      <c r="K14388" s="14"/>
      <c r="L14388" s="14"/>
      <c r="M14388" s="14"/>
      <c r="N14388" s="14"/>
      <c r="O14388" s="14"/>
      <c r="P14388" s="14"/>
    </row>
    <row r="14389" spans="9:16" x14ac:dyDescent="0.25">
      <c r="I14389" s="14"/>
      <c r="J14389" s="14"/>
      <c r="K14389" s="14"/>
      <c r="L14389" s="14"/>
      <c r="M14389" s="14"/>
      <c r="N14389" s="14"/>
      <c r="O14389" s="14"/>
      <c r="P14389" s="14"/>
    </row>
    <row r="14390" spans="9:16" x14ac:dyDescent="0.25">
      <c r="I14390" s="14"/>
      <c r="J14390" s="14"/>
      <c r="K14390" s="14"/>
      <c r="L14390" s="14"/>
      <c r="M14390" s="14"/>
      <c r="N14390" s="14"/>
      <c r="O14390" s="14"/>
      <c r="P14390" s="14"/>
    </row>
    <row r="14391" spans="9:16" x14ac:dyDescent="0.25">
      <c r="I14391" s="14"/>
      <c r="J14391" s="14"/>
      <c r="K14391" s="14"/>
      <c r="L14391" s="14"/>
      <c r="M14391" s="14"/>
      <c r="N14391" s="14"/>
      <c r="O14391" s="14"/>
      <c r="P14391" s="14"/>
    </row>
    <row r="14392" spans="9:16" x14ac:dyDescent="0.25">
      <c r="I14392" s="14"/>
      <c r="J14392" s="14"/>
      <c r="K14392" s="14"/>
      <c r="L14392" s="14"/>
      <c r="M14392" s="14"/>
      <c r="N14392" s="14"/>
      <c r="O14392" s="14"/>
      <c r="P14392" s="14"/>
    </row>
    <row r="14393" spans="9:16" x14ac:dyDescent="0.25">
      <c r="I14393" s="14"/>
      <c r="J14393" s="14"/>
      <c r="K14393" s="14"/>
      <c r="L14393" s="14"/>
      <c r="M14393" s="14"/>
      <c r="N14393" s="14"/>
      <c r="O14393" s="14"/>
      <c r="P14393" s="14"/>
    </row>
    <row r="14394" spans="9:16" x14ac:dyDescent="0.25">
      <c r="I14394" s="14"/>
      <c r="J14394" s="14"/>
      <c r="K14394" s="14"/>
      <c r="L14394" s="14"/>
      <c r="M14394" s="14"/>
      <c r="N14394" s="14"/>
      <c r="O14394" s="14"/>
      <c r="P14394" s="14"/>
    </row>
    <row r="14395" spans="9:16" x14ac:dyDescent="0.25">
      <c r="I14395" s="14"/>
      <c r="J14395" s="14"/>
      <c r="K14395" s="14"/>
      <c r="L14395" s="14"/>
      <c r="M14395" s="14"/>
      <c r="N14395" s="14"/>
      <c r="O14395" s="14"/>
      <c r="P14395" s="14"/>
    </row>
    <row r="14396" spans="9:16" x14ac:dyDescent="0.25">
      <c r="I14396" s="14"/>
      <c r="J14396" s="14"/>
      <c r="K14396" s="14"/>
      <c r="L14396" s="14"/>
      <c r="M14396" s="14"/>
      <c r="N14396" s="14"/>
      <c r="O14396" s="14"/>
      <c r="P14396" s="14"/>
    </row>
    <row r="14397" spans="9:16" x14ac:dyDescent="0.25">
      <c r="I14397" s="14"/>
      <c r="J14397" s="14"/>
      <c r="K14397" s="14"/>
      <c r="L14397" s="14"/>
      <c r="M14397" s="14"/>
      <c r="N14397" s="14"/>
      <c r="O14397" s="14"/>
      <c r="P14397" s="14"/>
    </row>
    <row r="14398" spans="9:16" x14ac:dyDescent="0.25">
      <c r="I14398" s="14"/>
      <c r="J14398" s="14"/>
      <c r="K14398" s="14"/>
      <c r="L14398" s="14"/>
      <c r="M14398" s="14"/>
      <c r="N14398" s="14"/>
      <c r="O14398" s="14"/>
      <c r="P14398" s="14"/>
    </row>
    <row r="14399" spans="9:16" x14ac:dyDescent="0.25">
      <c r="I14399" s="14"/>
      <c r="J14399" s="14"/>
      <c r="K14399" s="14"/>
      <c r="L14399" s="14"/>
      <c r="M14399" s="14"/>
      <c r="N14399" s="14"/>
      <c r="O14399" s="14"/>
      <c r="P14399" s="14"/>
    </row>
    <row r="14400" spans="9:16" x14ac:dyDescent="0.25">
      <c r="I14400" s="14"/>
      <c r="J14400" s="14"/>
      <c r="K14400" s="14"/>
      <c r="L14400" s="14"/>
      <c r="M14400" s="14"/>
      <c r="N14400" s="14"/>
      <c r="O14400" s="14"/>
      <c r="P14400" s="14"/>
    </row>
    <row r="14401" spans="9:16" x14ac:dyDescent="0.25">
      <c r="I14401" s="14"/>
      <c r="J14401" s="14"/>
      <c r="K14401" s="14"/>
      <c r="L14401" s="14"/>
      <c r="M14401" s="14"/>
      <c r="N14401" s="14"/>
      <c r="O14401" s="14"/>
      <c r="P14401" s="14"/>
    </row>
    <row r="14402" spans="9:16" x14ac:dyDescent="0.25">
      <c r="I14402" s="14"/>
      <c r="J14402" s="14"/>
      <c r="K14402" s="14"/>
      <c r="L14402" s="14"/>
      <c r="M14402" s="14"/>
      <c r="N14402" s="14"/>
      <c r="O14402" s="14"/>
      <c r="P14402" s="14"/>
    </row>
    <row r="14403" spans="9:16" x14ac:dyDescent="0.25">
      <c r="I14403" s="14"/>
      <c r="J14403" s="14"/>
      <c r="K14403" s="14"/>
      <c r="L14403" s="14"/>
      <c r="M14403" s="14"/>
      <c r="N14403" s="14"/>
      <c r="O14403" s="14"/>
      <c r="P14403" s="14"/>
    </row>
    <row r="14404" spans="9:16" x14ac:dyDescent="0.25">
      <c r="I14404" s="14"/>
      <c r="J14404" s="14"/>
      <c r="K14404" s="14"/>
      <c r="L14404" s="14"/>
      <c r="M14404" s="14"/>
      <c r="N14404" s="14"/>
      <c r="O14404" s="14"/>
      <c r="P14404" s="14"/>
    </row>
    <row r="14405" spans="9:16" x14ac:dyDescent="0.25">
      <c r="I14405" s="14"/>
      <c r="J14405" s="14"/>
      <c r="K14405" s="14"/>
      <c r="L14405" s="14"/>
      <c r="M14405" s="14"/>
      <c r="N14405" s="14"/>
      <c r="O14405" s="14"/>
      <c r="P14405" s="14"/>
    </row>
    <row r="14406" spans="9:16" x14ac:dyDescent="0.25">
      <c r="I14406" s="14"/>
      <c r="J14406" s="14"/>
      <c r="K14406" s="14"/>
      <c r="L14406" s="14"/>
      <c r="M14406" s="14"/>
      <c r="N14406" s="14"/>
      <c r="O14406" s="14"/>
      <c r="P14406" s="14"/>
    </row>
    <row r="14407" spans="9:16" x14ac:dyDescent="0.25">
      <c r="I14407" s="14"/>
      <c r="J14407" s="14"/>
      <c r="K14407" s="14"/>
      <c r="L14407" s="14"/>
      <c r="M14407" s="14"/>
      <c r="N14407" s="14"/>
      <c r="O14407" s="14"/>
      <c r="P14407" s="14"/>
    </row>
    <row r="14408" spans="9:16" x14ac:dyDescent="0.25">
      <c r="I14408" s="14"/>
      <c r="J14408" s="14"/>
      <c r="K14408" s="14"/>
      <c r="L14408" s="14"/>
      <c r="M14408" s="14"/>
      <c r="N14408" s="14"/>
      <c r="O14408" s="14"/>
      <c r="P14408" s="14"/>
    </row>
    <row r="14409" spans="9:16" x14ac:dyDescent="0.25">
      <c r="I14409" s="14"/>
      <c r="J14409" s="14"/>
      <c r="K14409" s="14"/>
      <c r="L14409" s="14"/>
      <c r="M14409" s="14"/>
      <c r="N14409" s="14"/>
      <c r="O14409" s="14"/>
      <c r="P14409" s="14"/>
    </row>
    <row r="14410" spans="9:16" x14ac:dyDescent="0.25">
      <c r="I14410" s="14"/>
      <c r="J14410" s="14"/>
      <c r="K14410" s="14"/>
      <c r="L14410" s="14"/>
      <c r="M14410" s="14"/>
      <c r="N14410" s="14"/>
      <c r="O14410" s="14"/>
      <c r="P14410" s="14"/>
    </row>
    <row r="14411" spans="9:16" x14ac:dyDescent="0.25">
      <c r="I14411" s="14"/>
      <c r="J14411" s="14"/>
      <c r="K14411" s="14"/>
      <c r="L14411" s="14"/>
      <c r="M14411" s="14"/>
      <c r="N14411" s="14"/>
      <c r="O14411" s="14"/>
      <c r="P14411" s="14"/>
    </row>
    <row r="14412" spans="9:16" x14ac:dyDescent="0.25">
      <c r="I14412" s="14"/>
      <c r="J14412" s="14"/>
      <c r="K14412" s="14"/>
      <c r="L14412" s="14"/>
      <c r="M14412" s="14"/>
      <c r="N14412" s="14"/>
      <c r="O14412" s="14"/>
      <c r="P14412" s="14"/>
    </row>
    <row r="14413" spans="9:16" x14ac:dyDescent="0.25">
      <c r="I14413" s="14"/>
      <c r="J14413" s="14"/>
      <c r="K14413" s="14"/>
      <c r="L14413" s="14"/>
      <c r="M14413" s="14"/>
      <c r="N14413" s="14"/>
      <c r="O14413" s="14"/>
      <c r="P14413" s="14"/>
    </row>
    <row r="14414" spans="9:16" x14ac:dyDescent="0.25">
      <c r="I14414" s="14"/>
      <c r="J14414" s="14"/>
      <c r="K14414" s="14"/>
      <c r="L14414" s="14"/>
      <c r="M14414" s="14"/>
      <c r="N14414" s="14"/>
      <c r="O14414" s="14"/>
      <c r="P14414" s="14"/>
    </row>
    <row r="14415" spans="9:16" x14ac:dyDescent="0.25">
      <c r="I14415" s="14"/>
      <c r="J14415" s="14"/>
      <c r="K14415" s="14"/>
      <c r="L14415" s="14"/>
      <c r="M14415" s="14"/>
      <c r="N14415" s="14"/>
      <c r="O14415" s="14"/>
      <c r="P14415" s="14"/>
    </row>
    <row r="14416" spans="9:16" x14ac:dyDescent="0.25">
      <c r="I14416" s="14"/>
      <c r="J14416" s="14"/>
      <c r="K14416" s="14"/>
      <c r="L14416" s="14"/>
      <c r="M14416" s="14"/>
      <c r="N14416" s="14"/>
      <c r="O14416" s="14"/>
      <c r="P14416" s="14"/>
    </row>
    <row r="14417" spans="9:16" x14ac:dyDescent="0.25">
      <c r="I14417" s="14"/>
      <c r="J14417" s="14"/>
      <c r="K14417" s="14"/>
      <c r="L14417" s="14"/>
      <c r="M14417" s="14"/>
      <c r="N14417" s="14"/>
      <c r="O14417" s="14"/>
      <c r="P14417" s="14"/>
    </row>
    <row r="14418" spans="9:16" x14ac:dyDescent="0.25">
      <c r="I14418" s="14"/>
      <c r="J14418" s="14"/>
      <c r="K14418" s="14"/>
      <c r="L14418" s="14"/>
      <c r="M14418" s="14"/>
      <c r="N14418" s="14"/>
      <c r="O14418" s="14"/>
      <c r="P14418" s="14"/>
    </row>
    <row r="14419" spans="9:16" x14ac:dyDescent="0.25">
      <c r="I14419" s="14"/>
      <c r="J14419" s="14"/>
      <c r="K14419" s="14"/>
      <c r="L14419" s="14"/>
      <c r="M14419" s="14"/>
      <c r="N14419" s="14"/>
      <c r="O14419" s="14"/>
      <c r="P14419" s="14"/>
    </row>
    <row r="14420" spans="9:16" x14ac:dyDescent="0.25">
      <c r="I14420" s="14"/>
      <c r="J14420" s="14"/>
      <c r="K14420" s="14"/>
      <c r="L14420" s="14"/>
      <c r="M14420" s="14"/>
      <c r="N14420" s="14"/>
      <c r="O14420" s="14"/>
      <c r="P14420" s="14"/>
    </row>
    <row r="14421" spans="9:16" x14ac:dyDescent="0.25">
      <c r="I14421" s="14"/>
      <c r="J14421" s="14"/>
      <c r="K14421" s="14"/>
      <c r="L14421" s="14"/>
      <c r="M14421" s="14"/>
      <c r="N14421" s="14"/>
      <c r="O14421" s="14"/>
      <c r="P14421" s="14"/>
    </row>
    <row r="14422" spans="9:16" x14ac:dyDescent="0.25">
      <c r="I14422" s="14"/>
      <c r="J14422" s="14"/>
      <c r="K14422" s="14"/>
      <c r="L14422" s="14"/>
      <c r="M14422" s="14"/>
      <c r="N14422" s="14"/>
      <c r="O14422" s="14"/>
      <c r="P14422" s="14"/>
    </row>
    <row r="14423" spans="9:16" x14ac:dyDescent="0.25">
      <c r="I14423" s="14"/>
      <c r="J14423" s="14"/>
      <c r="K14423" s="14"/>
      <c r="L14423" s="14"/>
      <c r="M14423" s="14"/>
      <c r="N14423" s="14"/>
      <c r="O14423" s="14"/>
      <c r="P14423" s="14"/>
    </row>
    <row r="14424" spans="9:16" x14ac:dyDescent="0.25">
      <c r="I14424" s="14"/>
      <c r="J14424" s="14"/>
      <c r="K14424" s="14"/>
      <c r="L14424" s="14"/>
      <c r="M14424" s="14"/>
      <c r="N14424" s="14"/>
      <c r="O14424" s="14"/>
      <c r="P14424" s="14"/>
    </row>
    <row r="14425" spans="9:16" x14ac:dyDescent="0.25">
      <c r="I14425" s="14"/>
      <c r="J14425" s="14"/>
      <c r="K14425" s="14"/>
      <c r="L14425" s="14"/>
      <c r="M14425" s="14"/>
      <c r="N14425" s="14"/>
      <c r="O14425" s="14"/>
      <c r="P14425" s="14"/>
    </row>
    <row r="14426" spans="9:16" x14ac:dyDescent="0.25">
      <c r="I14426" s="14"/>
      <c r="J14426" s="14"/>
      <c r="K14426" s="14"/>
      <c r="L14426" s="14"/>
      <c r="M14426" s="14"/>
      <c r="N14426" s="14"/>
      <c r="O14426" s="14"/>
      <c r="P14426" s="14"/>
    </row>
    <row r="14427" spans="9:16" x14ac:dyDescent="0.25">
      <c r="I14427" s="14"/>
      <c r="J14427" s="14"/>
      <c r="K14427" s="14"/>
      <c r="L14427" s="14"/>
      <c r="M14427" s="14"/>
      <c r="N14427" s="14"/>
      <c r="O14427" s="14"/>
      <c r="P14427" s="14"/>
    </row>
    <row r="14428" spans="9:16" x14ac:dyDescent="0.25">
      <c r="I14428" s="14"/>
      <c r="J14428" s="14"/>
      <c r="K14428" s="14"/>
      <c r="L14428" s="14"/>
      <c r="M14428" s="14"/>
      <c r="N14428" s="14"/>
      <c r="O14428" s="14"/>
      <c r="P14428" s="14"/>
    </row>
    <row r="14429" spans="9:16" x14ac:dyDescent="0.25">
      <c r="I14429" s="14"/>
      <c r="J14429" s="14"/>
      <c r="K14429" s="14"/>
      <c r="L14429" s="14"/>
      <c r="M14429" s="14"/>
      <c r="N14429" s="14"/>
      <c r="O14429" s="14"/>
      <c r="P14429" s="14"/>
    </row>
    <row r="14430" spans="9:16" x14ac:dyDescent="0.25">
      <c r="I14430" s="14"/>
      <c r="J14430" s="14"/>
      <c r="K14430" s="14"/>
      <c r="L14430" s="14"/>
      <c r="M14430" s="14"/>
      <c r="N14430" s="14"/>
      <c r="O14430" s="14"/>
      <c r="P14430" s="14"/>
    </row>
    <row r="14431" spans="9:16" x14ac:dyDescent="0.25">
      <c r="I14431" s="14"/>
      <c r="J14431" s="14"/>
      <c r="K14431" s="14"/>
      <c r="L14431" s="14"/>
      <c r="M14431" s="14"/>
      <c r="N14431" s="14"/>
      <c r="O14431" s="14"/>
      <c r="P14431" s="14"/>
    </row>
    <row r="14432" spans="9:16" x14ac:dyDescent="0.25">
      <c r="I14432" s="14"/>
      <c r="J14432" s="14"/>
      <c r="K14432" s="14"/>
      <c r="L14432" s="14"/>
      <c r="M14432" s="14"/>
      <c r="N14432" s="14"/>
      <c r="O14432" s="14"/>
      <c r="P14432" s="14"/>
    </row>
    <row r="14433" spans="9:16" x14ac:dyDescent="0.25">
      <c r="I14433" s="14"/>
      <c r="J14433" s="14"/>
      <c r="K14433" s="14"/>
      <c r="L14433" s="14"/>
      <c r="M14433" s="14"/>
      <c r="N14433" s="14"/>
      <c r="O14433" s="14"/>
      <c r="P14433" s="14"/>
    </row>
    <row r="14434" spans="9:16" x14ac:dyDescent="0.25">
      <c r="I14434" s="14"/>
      <c r="J14434" s="14"/>
      <c r="K14434" s="14"/>
      <c r="L14434" s="14"/>
      <c r="M14434" s="14"/>
      <c r="N14434" s="14"/>
      <c r="O14434" s="14"/>
      <c r="P14434" s="14"/>
    </row>
    <row r="14435" spans="9:16" x14ac:dyDescent="0.25">
      <c r="I14435" s="14"/>
      <c r="J14435" s="14"/>
      <c r="K14435" s="14"/>
      <c r="L14435" s="14"/>
      <c r="M14435" s="14"/>
      <c r="N14435" s="14"/>
      <c r="O14435" s="14"/>
      <c r="P14435" s="14"/>
    </row>
    <row r="14436" spans="9:16" x14ac:dyDescent="0.25">
      <c r="I14436" s="14"/>
      <c r="J14436" s="14"/>
      <c r="K14436" s="14"/>
      <c r="L14436" s="14"/>
      <c r="M14436" s="14"/>
      <c r="N14436" s="14"/>
      <c r="O14436" s="14"/>
      <c r="P14436" s="14"/>
    </row>
    <row r="14437" spans="9:16" x14ac:dyDescent="0.25">
      <c r="I14437" s="14"/>
      <c r="J14437" s="14"/>
      <c r="K14437" s="14"/>
      <c r="L14437" s="14"/>
      <c r="M14437" s="14"/>
      <c r="N14437" s="14"/>
      <c r="O14437" s="14"/>
      <c r="P14437" s="14"/>
    </row>
    <row r="14438" spans="9:16" x14ac:dyDescent="0.25">
      <c r="I14438" s="14"/>
      <c r="J14438" s="14"/>
      <c r="K14438" s="14"/>
      <c r="L14438" s="14"/>
      <c r="M14438" s="14"/>
      <c r="N14438" s="14"/>
      <c r="O14438" s="14"/>
      <c r="P14438" s="14"/>
    </row>
    <row r="14439" spans="9:16" x14ac:dyDescent="0.25">
      <c r="I14439" s="14"/>
      <c r="J14439" s="14"/>
      <c r="K14439" s="14"/>
      <c r="L14439" s="14"/>
      <c r="M14439" s="14"/>
      <c r="N14439" s="14"/>
      <c r="O14439" s="14"/>
      <c r="P14439" s="14"/>
    </row>
    <row r="14440" spans="9:16" x14ac:dyDescent="0.25">
      <c r="I14440" s="14"/>
      <c r="J14440" s="14"/>
      <c r="K14440" s="14"/>
      <c r="L14440" s="14"/>
      <c r="M14440" s="14"/>
      <c r="N14440" s="14"/>
      <c r="O14440" s="14"/>
      <c r="P14440" s="14"/>
    </row>
    <row r="14441" spans="9:16" x14ac:dyDescent="0.25">
      <c r="I14441" s="14"/>
      <c r="J14441" s="14"/>
      <c r="K14441" s="14"/>
      <c r="L14441" s="14"/>
      <c r="M14441" s="14"/>
      <c r="N14441" s="14"/>
      <c r="O14441" s="14"/>
      <c r="P14441" s="14"/>
    </row>
    <row r="14442" spans="9:16" x14ac:dyDescent="0.25">
      <c r="I14442" s="14"/>
      <c r="J14442" s="14"/>
      <c r="K14442" s="14"/>
      <c r="L14442" s="14"/>
      <c r="M14442" s="14"/>
      <c r="N14442" s="14"/>
      <c r="O14442" s="14"/>
      <c r="P14442" s="14"/>
    </row>
    <row r="14443" spans="9:16" x14ac:dyDescent="0.25">
      <c r="I14443" s="14"/>
      <c r="J14443" s="14"/>
      <c r="K14443" s="14"/>
      <c r="L14443" s="14"/>
      <c r="M14443" s="14"/>
      <c r="N14443" s="14"/>
      <c r="O14443" s="14"/>
      <c r="P14443" s="14"/>
    </row>
    <row r="14444" spans="9:16" x14ac:dyDescent="0.25">
      <c r="I14444" s="14"/>
      <c r="J14444" s="14"/>
      <c r="K14444" s="14"/>
      <c r="L14444" s="14"/>
      <c r="M14444" s="14"/>
      <c r="N14444" s="14"/>
      <c r="O14444" s="14"/>
      <c r="P14444" s="14"/>
    </row>
    <row r="14445" spans="9:16" x14ac:dyDescent="0.25">
      <c r="I14445" s="14"/>
      <c r="J14445" s="14"/>
      <c r="K14445" s="14"/>
      <c r="L14445" s="14"/>
      <c r="M14445" s="14"/>
      <c r="N14445" s="14"/>
      <c r="O14445" s="14"/>
      <c r="P14445" s="14"/>
    </row>
    <row r="14446" spans="9:16" x14ac:dyDescent="0.25">
      <c r="I14446" s="14"/>
      <c r="J14446" s="14"/>
      <c r="K14446" s="14"/>
      <c r="L14446" s="14"/>
      <c r="M14446" s="14"/>
      <c r="N14446" s="14"/>
      <c r="O14446" s="14"/>
      <c r="P14446" s="14"/>
    </row>
    <row r="14447" spans="9:16" x14ac:dyDescent="0.25">
      <c r="I14447" s="14"/>
      <c r="J14447" s="14"/>
      <c r="K14447" s="14"/>
      <c r="L14447" s="14"/>
      <c r="M14447" s="14"/>
      <c r="N14447" s="14"/>
      <c r="O14447" s="14"/>
      <c r="P14447" s="14"/>
    </row>
    <row r="14448" spans="9:16" x14ac:dyDescent="0.25">
      <c r="I14448" s="14"/>
      <c r="J14448" s="14"/>
      <c r="K14448" s="14"/>
      <c r="L14448" s="14"/>
      <c r="M14448" s="14"/>
      <c r="N14448" s="14"/>
      <c r="O14448" s="14"/>
      <c r="P14448" s="14"/>
    </row>
    <row r="14449" spans="9:16" x14ac:dyDescent="0.25">
      <c r="I14449" s="14"/>
      <c r="J14449" s="14"/>
      <c r="K14449" s="14"/>
      <c r="L14449" s="14"/>
      <c r="M14449" s="14"/>
      <c r="N14449" s="14"/>
      <c r="O14449" s="14"/>
      <c r="P14449" s="14"/>
    </row>
    <row r="14450" spans="9:16" x14ac:dyDescent="0.25">
      <c r="I14450" s="14"/>
      <c r="J14450" s="14"/>
      <c r="K14450" s="14"/>
      <c r="L14450" s="14"/>
      <c r="M14450" s="14"/>
      <c r="N14450" s="14"/>
      <c r="O14450" s="14"/>
      <c r="P14450" s="14"/>
    </row>
    <row r="14451" spans="9:16" x14ac:dyDescent="0.25">
      <c r="I14451" s="14"/>
      <c r="J14451" s="14"/>
      <c r="K14451" s="14"/>
      <c r="L14451" s="14"/>
      <c r="M14451" s="14"/>
      <c r="N14451" s="14"/>
      <c r="O14451" s="14"/>
      <c r="P14451" s="14"/>
    </row>
    <row r="14452" spans="9:16" x14ac:dyDescent="0.25">
      <c r="I14452" s="14"/>
      <c r="J14452" s="14"/>
      <c r="K14452" s="14"/>
      <c r="L14452" s="14"/>
      <c r="M14452" s="14"/>
      <c r="N14452" s="14"/>
      <c r="O14452" s="14"/>
      <c r="P14452" s="14"/>
    </row>
    <row r="14453" spans="9:16" x14ac:dyDescent="0.25">
      <c r="I14453" s="14"/>
      <c r="J14453" s="14"/>
      <c r="K14453" s="14"/>
      <c r="L14453" s="14"/>
      <c r="M14453" s="14"/>
      <c r="N14453" s="14"/>
      <c r="O14453" s="14"/>
      <c r="P14453" s="14"/>
    </row>
    <row r="14454" spans="9:16" x14ac:dyDescent="0.25">
      <c r="I14454" s="14"/>
      <c r="J14454" s="14"/>
      <c r="K14454" s="14"/>
      <c r="L14454" s="14"/>
      <c r="M14454" s="14"/>
      <c r="N14454" s="14"/>
      <c r="O14454" s="14"/>
      <c r="P14454" s="14"/>
    </row>
    <row r="14455" spans="9:16" x14ac:dyDescent="0.25">
      <c r="I14455" s="14"/>
      <c r="J14455" s="14"/>
      <c r="K14455" s="14"/>
      <c r="L14455" s="14"/>
      <c r="M14455" s="14"/>
      <c r="N14455" s="14"/>
      <c r="O14455" s="14"/>
      <c r="P14455" s="14"/>
    </row>
    <row r="14456" spans="9:16" x14ac:dyDescent="0.25">
      <c r="I14456" s="14"/>
      <c r="J14456" s="14"/>
      <c r="K14456" s="14"/>
      <c r="L14456" s="14"/>
      <c r="M14456" s="14"/>
      <c r="N14456" s="14"/>
      <c r="O14456" s="14"/>
      <c r="P14456" s="14"/>
    </row>
    <row r="14457" spans="9:16" x14ac:dyDescent="0.25">
      <c r="I14457" s="14"/>
      <c r="J14457" s="14"/>
      <c r="K14457" s="14"/>
      <c r="L14457" s="14"/>
      <c r="M14457" s="14"/>
      <c r="N14457" s="14"/>
      <c r="O14457" s="14"/>
      <c r="P14457" s="14"/>
    </row>
    <row r="14458" spans="9:16" x14ac:dyDescent="0.25">
      <c r="I14458" s="14"/>
      <c r="J14458" s="14"/>
      <c r="K14458" s="14"/>
      <c r="L14458" s="14"/>
      <c r="M14458" s="14"/>
      <c r="N14458" s="14"/>
      <c r="O14458" s="14"/>
      <c r="P14458" s="14"/>
    </row>
    <row r="14459" spans="9:16" x14ac:dyDescent="0.25">
      <c r="I14459" s="14"/>
      <c r="J14459" s="14"/>
      <c r="K14459" s="14"/>
      <c r="L14459" s="14"/>
      <c r="M14459" s="14"/>
      <c r="N14459" s="14"/>
      <c r="O14459" s="14"/>
      <c r="P14459" s="14"/>
    </row>
    <row r="14460" spans="9:16" x14ac:dyDescent="0.25">
      <c r="I14460" s="14"/>
      <c r="J14460" s="14"/>
      <c r="K14460" s="14"/>
      <c r="L14460" s="14"/>
      <c r="M14460" s="14"/>
      <c r="N14460" s="14"/>
      <c r="O14460" s="14"/>
      <c r="P14460" s="14"/>
    </row>
    <row r="14461" spans="9:16" x14ac:dyDescent="0.25">
      <c r="I14461" s="14"/>
      <c r="J14461" s="14"/>
      <c r="K14461" s="14"/>
      <c r="L14461" s="14"/>
      <c r="M14461" s="14"/>
      <c r="N14461" s="14"/>
      <c r="O14461" s="14"/>
      <c r="P14461" s="14"/>
    </row>
    <row r="14462" spans="9:16" x14ac:dyDescent="0.25">
      <c r="I14462" s="14"/>
      <c r="J14462" s="14"/>
      <c r="K14462" s="14"/>
      <c r="L14462" s="14"/>
      <c r="M14462" s="14"/>
      <c r="N14462" s="14"/>
      <c r="O14462" s="14"/>
      <c r="P14462" s="14"/>
    </row>
    <row r="14463" spans="9:16" x14ac:dyDescent="0.25">
      <c r="I14463" s="14"/>
      <c r="J14463" s="14"/>
      <c r="K14463" s="14"/>
      <c r="L14463" s="14"/>
      <c r="M14463" s="14"/>
      <c r="N14463" s="14"/>
      <c r="O14463" s="14"/>
      <c r="P14463" s="14"/>
    </row>
    <row r="14464" spans="9:16" x14ac:dyDescent="0.25">
      <c r="I14464" s="14"/>
      <c r="J14464" s="14"/>
      <c r="K14464" s="14"/>
      <c r="L14464" s="14"/>
      <c r="M14464" s="14"/>
      <c r="N14464" s="14"/>
      <c r="O14464" s="14"/>
      <c r="P14464" s="14"/>
    </row>
    <row r="14465" spans="9:16" x14ac:dyDescent="0.25">
      <c r="I14465" s="14"/>
      <c r="J14465" s="14"/>
      <c r="K14465" s="14"/>
      <c r="L14465" s="14"/>
      <c r="M14465" s="14"/>
      <c r="N14465" s="14"/>
      <c r="O14465" s="14"/>
      <c r="P14465" s="14"/>
    </row>
    <row r="14466" spans="9:16" x14ac:dyDescent="0.25">
      <c r="I14466" s="14"/>
      <c r="J14466" s="14"/>
      <c r="K14466" s="14"/>
      <c r="L14466" s="14"/>
      <c r="M14466" s="14"/>
      <c r="N14466" s="14"/>
      <c r="O14466" s="14"/>
      <c r="P14466" s="14"/>
    </row>
    <row r="14467" spans="9:16" x14ac:dyDescent="0.25">
      <c r="I14467" s="14"/>
      <c r="J14467" s="14"/>
      <c r="K14467" s="14"/>
      <c r="L14467" s="14"/>
      <c r="M14467" s="14"/>
      <c r="N14467" s="14"/>
      <c r="O14467" s="14"/>
      <c r="P14467" s="14"/>
    </row>
    <row r="14468" spans="9:16" x14ac:dyDescent="0.25">
      <c r="I14468" s="14"/>
      <c r="J14468" s="14"/>
      <c r="K14468" s="14"/>
      <c r="L14468" s="14"/>
      <c r="M14468" s="14"/>
      <c r="N14468" s="14"/>
      <c r="O14468" s="14"/>
      <c r="P14468" s="14"/>
    </row>
    <row r="14469" spans="9:16" x14ac:dyDescent="0.25">
      <c r="I14469" s="14"/>
      <c r="J14469" s="14"/>
      <c r="K14469" s="14"/>
      <c r="L14469" s="14"/>
      <c r="M14469" s="14"/>
      <c r="N14469" s="14"/>
      <c r="O14469" s="14"/>
      <c r="P14469" s="14"/>
    </row>
    <row r="14470" spans="9:16" x14ac:dyDescent="0.25">
      <c r="I14470" s="14"/>
      <c r="J14470" s="14"/>
      <c r="K14470" s="14"/>
      <c r="L14470" s="14"/>
      <c r="M14470" s="14"/>
      <c r="N14470" s="14"/>
      <c r="O14470" s="14"/>
      <c r="P14470" s="14"/>
    </row>
    <row r="14471" spans="9:16" x14ac:dyDescent="0.25">
      <c r="I14471" s="14"/>
      <c r="J14471" s="14"/>
      <c r="K14471" s="14"/>
      <c r="L14471" s="14"/>
      <c r="M14471" s="14"/>
      <c r="N14471" s="14"/>
      <c r="O14471" s="14"/>
      <c r="P14471" s="14"/>
    </row>
    <row r="14472" spans="9:16" x14ac:dyDescent="0.25">
      <c r="I14472" s="14"/>
      <c r="J14472" s="14"/>
      <c r="K14472" s="14"/>
      <c r="L14472" s="14"/>
      <c r="M14472" s="14"/>
      <c r="N14472" s="14"/>
      <c r="O14472" s="14"/>
      <c r="P14472" s="14"/>
    </row>
    <row r="14473" spans="9:16" x14ac:dyDescent="0.25">
      <c r="I14473" s="14"/>
      <c r="J14473" s="14"/>
      <c r="K14473" s="14"/>
      <c r="L14473" s="14"/>
      <c r="M14473" s="14"/>
      <c r="N14473" s="14"/>
      <c r="O14473" s="14"/>
      <c r="P14473" s="14"/>
    </row>
    <row r="14474" spans="9:16" x14ac:dyDescent="0.25">
      <c r="I14474" s="14"/>
      <c r="J14474" s="14"/>
      <c r="K14474" s="14"/>
      <c r="L14474" s="14"/>
      <c r="M14474" s="14"/>
      <c r="N14474" s="14"/>
      <c r="O14474" s="14"/>
      <c r="P14474" s="14"/>
    </row>
    <row r="14475" spans="9:16" x14ac:dyDescent="0.25">
      <c r="I14475" s="14"/>
      <c r="J14475" s="14"/>
      <c r="K14475" s="14"/>
      <c r="L14475" s="14"/>
      <c r="M14475" s="14"/>
      <c r="N14475" s="14"/>
      <c r="O14475" s="14"/>
      <c r="P14475" s="14"/>
    </row>
    <row r="14476" spans="9:16" x14ac:dyDescent="0.25">
      <c r="I14476" s="14"/>
      <c r="J14476" s="14"/>
      <c r="K14476" s="14"/>
      <c r="L14476" s="14"/>
      <c r="M14476" s="14"/>
      <c r="N14476" s="14"/>
      <c r="O14476" s="14"/>
      <c r="P14476" s="14"/>
    </row>
    <row r="14477" spans="9:16" x14ac:dyDescent="0.25">
      <c r="I14477" s="14"/>
      <c r="J14477" s="14"/>
      <c r="K14477" s="14"/>
      <c r="L14477" s="14"/>
      <c r="M14477" s="14"/>
      <c r="N14477" s="14"/>
      <c r="O14477" s="14"/>
      <c r="P14477" s="14"/>
    </row>
    <row r="14478" spans="9:16" x14ac:dyDescent="0.25">
      <c r="I14478" s="14"/>
      <c r="J14478" s="14"/>
      <c r="K14478" s="14"/>
      <c r="L14478" s="14"/>
      <c r="M14478" s="14"/>
      <c r="N14478" s="14"/>
      <c r="O14478" s="14"/>
      <c r="P14478" s="14"/>
    </row>
    <row r="14479" spans="9:16" x14ac:dyDescent="0.25">
      <c r="I14479" s="14"/>
      <c r="J14479" s="14"/>
      <c r="K14479" s="14"/>
      <c r="L14479" s="14"/>
      <c r="M14479" s="14"/>
      <c r="N14479" s="14"/>
      <c r="O14479" s="14"/>
      <c r="P14479" s="14"/>
    </row>
    <row r="14480" spans="9:16" x14ac:dyDescent="0.25">
      <c r="I14480" s="14"/>
      <c r="J14480" s="14"/>
      <c r="K14480" s="14"/>
      <c r="L14480" s="14"/>
      <c r="M14480" s="14"/>
      <c r="N14480" s="14"/>
      <c r="O14480" s="14"/>
      <c r="P14480" s="14"/>
    </row>
    <row r="14481" spans="9:16" x14ac:dyDescent="0.25">
      <c r="I14481" s="14"/>
      <c r="J14481" s="14"/>
      <c r="K14481" s="14"/>
      <c r="L14481" s="14"/>
      <c r="M14481" s="14"/>
      <c r="N14481" s="14"/>
      <c r="O14481" s="14"/>
      <c r="P14481" s="14"/>
    </row>
    <row r="14482" spans="9:16" x14ac:dyDescent="0.25">
      <c r="I14482" s="14"/>
      <c r="J14482" s="14"/>
      <c r="K14482" s="14"/>
      <c r="L14482" s="14"/>
      <c r="M14482" s="14"/>
      <c r="N14482" s="14"/>
      <c r="O14482" s="14"/>
      <c r="P14482" s="14"/>
    </row>
    <row r="14483" spans="9:16" x14ac:dyDescent="0.25">
      <c r="I14483" s="14"/>
      <c r="J14483" s="14"/>
      <c r="K14483" s="14"/>
      <c r="L14483" s="14"/>
      <c r="M14483" s="14"/>
      <c r="N14483" s="14"/>
      <c r="O14483" s="14"/>
      <c r="P14483" s="14"/>
    </row>
    <row r="14484" spans="9:16" x14ac:dyDescent="0.25">
      <c r="I14484" s="14"/>
      <c r="J14484" s="14"/>
      <c r="K14484" s="14"/>
      <c r="L14484" s="14"/>
      <c r="M14484" s="14"/>
      <c r="N14484" s="14"/>
      <c r="O14484" s="14"/>
      <c r="P14484" s="14"/>
    </row>
    <row r="14485" spans="9:16" x14ac:dyDescent="0.25">
      <c r="I14485" s="14"/>
      <c r="J14485" s="14"/>
      <c r="K14485" s="14"/>
      <c r="L14485" s="14"/>
      <c r="M14485" s="14"/>
      <c r="N14485" s="14"/>
      <c r="O14485" s="14"/>
      <c r="P14485" s="14"/>
    </row>
    <row r="14486" spans="9:16" x14ac:dyDescent="0.25">
      <c r="I14486" s="14"/>
      <c r="J14486" s="14"/>
      <c r="K14486" s="14"/>
      <c r="L14486" s="14"/>
      <c r="M14486" s="14"/>
      <c r="N14486" s="14"/>
      <c r="O14486" s="14"/>
      <c r="P14486" s="14"/>
    </row>
    <row r="14487" spans="9:16" x14ac:dyDescent="0.25">
      <c r="I14487" s="14"/>
      <c r="J14487" s="14"/>
      <c r="K14487" s="14"/>
      <c r="L14487" s="14"/>
      <c r="M14487" s="14"/>
      <c r="N14487" s="14"/>
      <c r="O14487" s="14"/>
      <c r="P14487" s="14"/>
    </row>
    <row r="14488" spans="9:16" x14ac:dyDescent="0.25">
      <c r="I14488" s="14"/>
      <c r="J14488" s="14"/>
      <c r="K14488" s="14"/>
      <c r="L14488" s="14"/>
      <c r="M14488" s="14"/>
      <c r="N14488" s="14"/>
      <c r="O14488" s="14"/>
      <c r="P14488" s="14"/>
    </row>
    <row r="14489" spans="9:16" x14ac:dyDescent="0.25">
      <c r="I14489" s="14"/>
      <c r="J14489" s="14"/>
      <c r="K14489" s="14"/>
      <c r="L14489" s="14"/>
      <c r="M14489" s="14"/>
      <c r="N14489" s="14"/>
      <c r="O14489" s="14"/>
      <c r="P14489" s="14"/>
    </row>
    <row r="14490" spans="9:16" x14ac:dyDescent="0.25">
      <c r="I14490" s="14"/>
      <c r="J14490" s="14"/>
      <c r="K14490" s="14"/>
      <c r="L14490" s="14"/>
      <c r="M14490" s="14"/>
      <c r="N14490" s="14"/>
      <c r="O14490" s="14"/>
      <c r="P14490" s="14"/>
    </row>
    <row r="14491" spans="9:16" x14ac:dyDescent="0.25">
      <c r="I14491" s="14"/>
      <c r="J14491" s="14"/>
      <c r="K14491" s="14"/>
      <c r="L14491" s="14"/>
      <c r="M14491" s="14"/>
      <c r="N14491" s="14"/>
      <c r="O14491" s="14"/>
      <c r="P14491" s="14"/>
    </row>
    <row r="14492" spans="9:16" x14ac:dyDescent="0.25">
      <c r="I14492" s="14"/>
      <c r="J14492" s="14"/>
      <c r="K14492" s="14"/>
      <c r="L14492" s="14"/>
      <c r="M14492" s="14"/>
      <c r="N14492" s="14"/>
      <c r="O14492" s="14"/>
      <c r="P14492" s="14"/>
    </row>
    <row r="14493" spans="9:16" x14ac:dyDescent="0.25">
      <c r="I14493" s="14"/>
      <c r="J14493" s="14"/>
      <c r="K14493" s="14"/>
      <c r="L14493" s="14"/>
      <c r="M14493" s="14"/>
      <c r="N14493" s="14"/>
      <c r="O14493" s="14"/>
      <c r="P14493" s="14"/>
    </row>
    <row r="14494" spans="9:16" x14ac:dyDescent="0.25">
      <c r="I14494" s="14"/>
      <c r="J14494" s="14"/>
      <c r="K14494" s="14"/>
      <c r="L14494" s="14"/>
      <c r="M14494" s="14"/>
      <c r="N14494" s="14"/>
      <c r="O14494" s="14"/>
      <c r="P14494" s="14"/>
    </row>
    <row r="14495" spans="9:16" x14ac:dyDescent="0.25">
      <c r="I14495" s="14"/>
      <c r="J14495" s="14"/>
      <c r="K14495" s="14"/>
      <c r="L14495" s="14"/>
      <c r="M14495" s="14"/>
      <c r="N14495" s="14"/>
      <c r="O14495" s="14"/>
      <c r="P14495" s="14"/>
    </row>
    <row r="14496" spans="9:16" x14ac:dyDescent="0.25">
      <c r="I14496" s="14"/>
      <c r="J14496" s="14"/>
      <c r="K14496" s="14"/>
      <c r="L14496" s="14"/>
      <c r="M14496" s="14"/>
      <c r="N14496" s="14"/>
      <c r="O14496" s="14"/>
      <c r="P14496" s="14"/>
    </row>
    <row r="14497" spans="9:16" x14ac:dyDescent="0.25">
      <c r="I14497" s="14"/>
      <c r="J14497" s="14"/>
      <c r="K14497" s="14"/>
      <c r="L14497" s="14"/>
      <c r="M14497" s="14"/>
      <c r="N14497" s="14"/>
      <c r="O14497" s="14"/>
      <c r="P14497" s="14"/>
    </row>
    <row r="14498" spans="9:16" x14ac:dyDescent="0.25">
      <c r="I14498" s="14"/>
      <c r="J14498" s="14"/>
      <c r="K14498" s="14"/>
      <c r="L14498" s="14"/>
      <c r="M14498" s="14"/>
      <c r="N14498" s="14"/>
      <c r="O14498" s="14"/>
      <c r="P14498" s="14"/>
    </row>
    <row r="14499" spans="9:16" x14ac:dyDescent="0.25">
      <c r="I14499" s="14"/>
      <c r="J14499" s="14"/>
      <c r="K14499" s="14"/>
      <c r="L14499" s="14"/>
      <c r="M14499" s="14"/>
      <c r="N14499" s="14"/>
      <c r="O14499" s="14"/>
      <c r="P14499" s="14"/>
    </row>
    <row r="14500" spans="9:16" x14ac:dyDescent="0.25">
      <c r="I14500" s="14"/>
      <c r="J14500" s="14"/>
      <c r="K14500" s="14"/>
      <c r="L14500" s="14"/>
      <c r="M14500" s="14"/>
      <c r="N14500" s="14"/>
      <c r="O14500" s="14"/>
      <c r="P14500" s="14"/>
    </row>
    <row r="14501" spans="9:16" x14ac:dyDescent="0.25">
      <c r="I14501" s="14"/>
      <c r="J14501" s="14"/>
      <c r="K14501" s="14"/>
      <c r="L14501" s="14"/>
      <c r="M14501" s="14"/>
      <c r="N14501" s="14"/>
      <c r="O14501" s="14"/>
      <c r="P14501" s="14"/>
    </row>
    <row r="14502" spans="9:16" x14ac:dyDescent="0.25">
      <c r="I14502" s="14"/>
      <c r="J14502" s="14"/>
      <c r="K14502" s="14"/>
      <c r="L14502" s="14"/>
      <c r="M14502" s="14"/>
      <c r="N14502" s="14"/>
      <c r="O14502" s="14"/>
      <c r="P14502" s="14"/>
    </row>
    <row r="14503" spans="9:16" x14ac:dyDescent="0.25">
      <c r="I14503" s="14"/>
      <c r="J14503" s="14"/>
      <c r="K14503" s="14"/>
      <c r="L14503" s="14"/>
      <c r="M14503" s="14"/>
      <c r="N14503" s="14"/>
      <c r="O14503" s="14"/>
      <c r="P14503" s="14"/>
    </row>
    <row r="14504" spans="9:16" x14ac:dyDescent="0.25">
      <c r="I14504" s="14"/>
      <c r="J14504" s="14"/>
      <c r="K14504" s="14"/>
      <c r="L14504" s="14"/>
      <c r="M14504" s="14"/>
      <c r="N14504" s="14"/>
      <c r="O14504" s="14"/>
      <c r="P14504" s="14"/>
    </row>
    <row r="14505" spans="9:16" x14ac:dyDescent="0.25">
      <c r="I14505" s="14"/>
      <c r="J14505" s="14"/>
      <c r="K14505" s="14"/>
      <c r="L14505" s="14"/>
      <c r="M14505" s="14"/>
      <c r="N14505" s="14"/>
      <c r="O14505" s="14"/>
      <c r="P14505" s="14"/>
    </row>
    <row r="14506" spans="9:16" x14ac:dyDescent="0.25">
      <c r="I14506" s="14"/>
      <c r="J14506" s="14"/>
      <c r="K14506" s="14"/>
      <c r="L14506" s="14"/>
      <c r="M14506" s="14"/>
      <c r="N14506" s="14"/>
      <c r="O14506" s="14"/>
      <c r="P14506" s="14"/>
    </row>
    <row r="14507" spans="9:16" x14ac:dyDescent="0.25">
      <c r="I14507" s="14"/>
      <c r="J14507" s="14"/>
      <c r="K14507" s="14"/>
      <c r="L14507" s="14"/>
      <c r="M14507" s="14"/>
      <c r="N14507" s="14"/>
      <c r="O14507" s="14"/>
      <c r="P14507" s="14"/>
    </row>
    <row r="14508" spans="9:16" x14ac:dyDescent="0.25">
      <c r="I14508" s="14"/>
      <c r="J14508" s="14"/>
      <c r="K14508" s="14"/>
      <c r="L14508" s="14"/>
      <c r="M14508" s="14"/>
      <c r="N14508" s="14"/>
      <c r="O14508" s="14"/>
      <c r="P14508" s="14"/>
    </row>
    <row r="14509" spans="9:16" x14ac:dyDescent="0.25">
      <c r="I14509" s="14"/>
      <c r="J14509" s="14"/>
      <c r="K14509" s="14"/>
      <c r="L14509" s="14"/>
      <c r="M14509" s="14"/>
      <c r="N14509" s="14"/>
      <c r="O14509" s="14"/>
      <c r="P14509" s="14"/>
    </row>
    <row r="14510" spans="9:16" x14ac:dyDescent="0.25">
      <c r="I14510" s="14"/>
      <c r="J14510" s="14"/>
      <c r="K14510" s="14"/>
      <c r="L14510" s="14"/>
      <c r="M14510" s="14"/>
      <c r="N14510" s="14"/>
      <c r="O14510" s="14"/>
      <c r="P14510" s="14"/>
    </row>
    <row r="14511" spans="9:16" x14ac:dyDescent="0.25">
      <c r="I14511" s="14"/>
      <c r="J14511" s="14"/>
      <c r="K14511" s="14"/>
      <c r="L14511" s="14"/>
      <c r="M14511" s="14"/>
      <c r="N14511" s="14"/>
      <c r="O14511" s="14"/>
      <c r="P14511" s="14"/>
    </row>
    <row r="14512" spans="9:16" x14ac:dyDescent="0.25">
      <c r="I14512" s="14"/>
      <c r="J14512" s="14"/>
      <c r="K14512" s="14"/>
      <c r="L14512" s="14"/>
      <c r="M14512" s="14"/>
      <c r="N14512" s="14"/>
      <c r="O14512" s="14"/>
      <c r="P14512" s="14"/>
    </row>
    <row r="14513" spans="9:16" x14ac:dyDescent="0.25">
      <c r="I14513" s="14"/>
      <c r="J14513" s="14"/>
      <c r="K14513" s="14"/>
      <c r="L14513" s="14"/>
      <c r="M14513" s="14"/>
      <c r="N14513" s="14"/>
      <c r="O14513" s="14"/>
      <c r="P14513" s="14"/>
    </row>
    <row r="14514" spans="9:16" x14ac:dyDescent="0.25">
      <c r="I14514" s="14"/>
      <c r="J14514" s="14"/>
      <c r="K14514" s="14"/>
      <c r="L14514" s="14"/>
      <c r="M14514" s="14"/>
      <c r="N14514" s="14"/>
      <c r="O14514" s="14"/>
      <c r="P14514" s="14"/>
    </row>
    <row r="14515" spans="9:16" x14ac:dyDescent="0.25">
      <c r="I14515" s="14"/>
      <c r="J14515" s="14"/>
      <c r="K14515" s="14"/>
      <c r="L14515" s="14"/>
      <c r="M14515" s="14"/>
      <c r="N14515" s="14"/>
      <c r="O14515" s="14"/>
      <c r="P14515" s="14"/>
    </row>
    <row r="14516" spans="9:16" x14ac:dyDescent="0.25">
      <c r="I14516" s="14"/>
      <c r="J14516" s="14"/>
      <c r="K14516" s="14"/>
      <c r="L14516" s="14"/>
      <c r="M14516" s="14"/>
      <c r="N14516" s="14"/>
      <c r="O14516" s="14"/>
      <c r="P14516" s="14"/>
    </row>
    <row r="14517" spans="9:16" x14ac:dyDescent="0.25">
      <c r="I14517" s="14"/>
      <c r="J14517" s="14"/>
      <c r="K14517" s="14"/>
      <c r="L14517" s="14"/>
      <c r="M14517" s="14"/>
      <c r="N14517" s="14"/>
      <c r="O14517" s="14"/>
      <c r="P14517" s="14"/>
    </row>
    <row r="14518" spans="9:16" x14ac:dyDescent="0.25">
      <c r="I14518" s="14"/>
      <c r="J14518" s="14"/>
      <c r="K14518" s="14"/>
      <c r="L14518" s="14"/>
      <c r="M14518" s="14"/>
      <c r="N14518" s="14"/>
      <c r="O14518" s="14"/>
      <c r="P14518" s="14"/>
    </row>
    <row r="14519" spans="9:16" x14ac:dyDescent="0.25">
      <c r="I14519" s="14"/>
      <c r="J14519" s="14"/>
      <c r="K14519" s="14"/>
      <c r="L14519" s="14"/>
      <c r="M14519" s="14"/>
      <c r="N14519" s="14"/>
      <c r="O14519" s="14"/>
      <c r="P14519" s="14"/>
    </row>
    <row r="14520" spans="9:16" x14ac:dyDescent="0.25">
      <c r="I14520" s="14"/>
      <c r="J14520" s="14"/>
      <c r="K14520" s="14"/>
      <c r="L14520" s="14"/>
      <c r="M14520" s="14"/>
      <c r="N14520" s="14"/>
      <c r="O14520" s="14"/>
      <c r="P14520" s="14"/>
    </row>
    <row r="14521" spans="9:16" x14ac:dyDescent="0.25">
      <c r="I14521" s="14"/>
      <c r="J14521" s="14"/>
      <c r="K14521" s="14"/>
      <c r="L14521" s="14"/>
      <c r="M14521" s="14"/>
      <c r="N14521" s="14"/>
      <c r="O14521" s="14"/>
      <c r="P14521" s="14"/>
    </row>
    <row r="14522" spans="9:16" x14ac:dyDescent="0.25">
      <c r="I14522" s="14"/>
      <c r="J14522" s="14"/>
      <c r="K14522" s="14"/>
      <c r="L14522" s="14"/>
      <c r="M14522" s="14"/>
      <c r="N14522" s="14"/>
      <c r="O14522" s="14"/>
      <c r="P14522" s="14"/>
    </row>
    <row r="14523" spans="9:16" x14ac:dyDescent="0.25">
      <c r="I14523" s="14"/>
      <c r="J14523" s="14"/>
      <c r="K14523" s="14"/>
      <c r="L14523" s="14"/>
      <c r="M14523" s="14"/>
      <c r="N14523" s="14"/>
      <c r="O14523" s="14"/>
      <c r="P14523" s="14"/>
    </row>
    <row r="14524" spans="9:16" x14ac:dyDescent="0.25">
      <c r="I14524" s="14"/>
      <c r="J14524" s="14"/>
      <c r="K14524" s="14"/>
      <c r="L14524" s="14"/>
      <c r="M14524" s="14"/>
      <c r="N14524" s="14"/>
      <c r="O14524" s="14"/>
      <c r="P14524" s="14"/>
    </row>
    <row r="14525" spans="9:16" x14ac:dyDescent="0.25">
      <c r="I14525" s="14"/>
      <c r="J14525" s="14"/>
      <c r="K14525" s="14"/>
      <c r="L14525" s="14"/>
      <c r="M14525" s="14"/>
      <c r="N14525" s="14"/>
      <c r="O14525" s="14"/>
      <c r="P14525" s="14"/>
    </row>
    <row r="14526" spans="9:16" x14ac:dyDescent="0.25">
      <c r="I14526" s="14"/>
      <c r="J14526" s="14"/>
      <c r="K14526" s="14"/>
      <c r="L14526" s="14"/>
      <c r="M14526" s="14"/>
      <c r="N14526" s="14"/>
      <c r="O14526" s="14"/>
      <c r="P14526" s="14"/>
    </row>
    <row r="14527" spans="9:16" x14ac:dyDescent="0.25">
      <c r="I14527" s="14"/>
      <c r="J14527" s="14"/>
      <c r="K14527" s="14"/>
      <c r="L14527" s="14"/>
      <c r="M14527" s="14"/>
      <c r="N14527" s="14"/>
      <c r="O14527" s="14"/>
      <c r="P14527" s="14"/>
    </row>
    <row r="14528" spans="9:16" x14ac:dyDescent="0.25">
      <c r="I14528" s="14"/>
      <c r="J14528" s="14"/>
      <c r="K14528" s="14"/>
      <c r="L14528" s="14"/>
      <c r="M14528" s="14"/>
      <c r="N14528" s="14"/>
      <c r="O14528" s="14"/>
      <c r="P14528" s="14"/>
    </row>
    <row r="14529" spans="9:16" x14ac:dyDescent="0.25">
      <c r="I14529" s="14"/>
      <c r="J14529" s="14"/>
      <c r="K14529" s="14"/>
      <c r="L14529" s="14"/>
      <c r="M14529" s="14"/>
      <c r="N14529" s="14"/>
      <c r="O14529" s="14"/>
      <c r="P14529" s="14"/>
    </row>
    <row r="14530" spans="9:16" x14ac:dyDescent="0.25">
      <c r="I14530" s="14"/>
      <c r="J14530" s="14"/>
      <c r="K14530" s="14"/>
      <c r="L14530" s="14"/>
      <c r="M14530" s="14"/>
      <c r="N14530" s="14"/>
      <c r="O14530" s="14"/>
      <c r="P14530" s="14"/>
    </row>
    <row r="14531" spans="9:16" x14ac:dyDescent="0.25">
      <c r="I14531" s="14"/>
      <c r="J14531" s="14"/>
      <c r="K14531" s="14"/>
      <c r="L14531" s="14"/>
      <c r="M14531" s="14"/>
      <c r="N14531" s="14"/>
      <c r="O14531" s="14"/>
      <c r="P14531" s="14"/>
    </row>
    <row r="14532" spans="9:16" x14ac:dyDescent="0.25">
      <c r="I14532" s="14"/>
      <c r="J14532" s="14"/>
      <c r="K14532" s="14"/>
      <c r="L14532" s="14"/>
      <c r="M14532" s="14"/>
      <c r="N14532" s="14"/>
      <c r="O14532" s="14"/>
      <c r="P14532" s="14"/>
    </row>
    <row r="14533" spans="9:16" x14ac:dyDescent="0.25">
      <c r="I14533" s="14"/>
      <c r="J14533" s="14"/>
      <c r="K14533" s="14"/>
      <c r="L14533" s="14"/>
      <c r="M14533" s="14"/>
      <c r="N14533" s="14"/>
      <c r="O14533" s="14"/>
      <c r="P14533" s="14"/>
    </row>
    <row r="14534" spans="9:16" x14ac:dyDescent="0.25">
      <c r="I14534" s="14"/>
      <c r="J14534" s="14"/>
      <c r="K14534" s="14"/>
      <c r="L14534" s="14"/>
      <c r="M14534" s="14"/>
      <c r="N14534" s="14"/>
      <c r="O14534" s="14"/>
      <c r="P14534" s="14"/>
    </row>
    <row r="14535" spans="9:16" x14ac:dyDescent="0.25">
      <c r="I14535" s="14"/>
      <c r="J14535" s="14"/>
      <c r="K14535" s="14"/>
      <c r="L14535" s="14"/>
      <c r="M14535" s="14"/>
      <c r="N14535" s="14"/>
      <c r="O14535" s="14"/>
      <c r="P14535" s="14"/>
    </row>
    <row r="14536" spans="9:16" x14ac:dyDescent="0.25">
      <c r="I14536" s="14"/>
      <c r="J14536" s="14"/>
      <c r="K14536" s="14"/>
      <c r="L14536" s="14"/>
      <c r="M14536" s="14"/>
      <c r="N14536" s="14"/>
      <c r="O14536" s="14"/>
      <c r="P14536" s="14"/>
    </row>
    <row r="14537" spans="9:16" x14ac:dyDescent="0.25">
      <c r="I14537" s="14"/>
      <c r="J14537" s="14"/>
      <c r="K14537" s="14"/>
      <c r="L14537" s="14"/>
      <c r="M14537" s="14"/>
      <c r="N14537" s="14"/>
      <c r="O14537" s="14"/>
      <c r="P14537" s="14"/>
    </row>
    <row r="14538" spans="9:16" x14ac:dyDescent="0.25">
      <c r="I14538" s="14"/>
      <c r="J14538" s="14"/>
      <c r="K14538" s="14"/>
      <c r="L14538" s="14"/>
      <c r="M14538" s="14"/>
      <c r="N14538" s="14"/>
      <c r="O14538" s="14"/>
      <c r="P14538" s="14"/>
    </row>
    <row r="14539" spans="9:16" x14ac:dyDescent="0.25">
      <c r="I14539" s="14"/>
      <c r="J14539" s="14"/>
      <c r="K14539" s="14"/>
      <c r="L14539" s="14"/>
      <c r="M14539" s="14"/>
      <c r="N14539" s="14"/>
      <c r="O14539" s="14"/>
      <c r="P14539" s="14"/>
    </row>
    <row r="14540" spans="9:16" x14ac:dyDescent="0.25">
      <c r="I14540" s="14"/>
      <c r="J14540" s="14"/>
      <c r="K14540" s="14"/>
      <c r="L14540" s="14"/>
      <c r="M14540" s="14"/>
      <c r="N14540" s="14"/>
      <c r="O14540" s="14"/>
      <c r="P14540" s="14"/>
    </row>
    <row r="14541" spans="9:16" x14ac:dyDescent="0.25">
      <c r="I14541" s="14"/>
      <c r="J14541" s="14"/>
      <c r="K14541" s="14"/>
      <c r="L14541" s="14"/>
      <c r="M14541" s="14"/>
      <c r="N14541" s="14"/>
      <c r="O14541" s="14"/>
      <c r="P14541" s="14"/>
    </row>
    <row r="14542" spans="9:16" x14ac:dyDescent="0.25">
      <c r="I14542" s="14"/>
      <c r="J14542" s="14"/>
      <c r="K14542" s="14"/>
      <c r="L14542" s="14"/>
      <c r="M14542" s="14"/>
      <c r="N14542" s="14"/>
      <c r="O14542" s="14"/>
      <c r="P14542" s="14"/>
    </row>
    <row r="14543" spans="9:16" x14ac:dyDescent="0.25">
      <c r="I14543" s="14"/>
      <c r="J14543" s="14"/>
      <c r="K14543" s="14"/>
      <c r="L14543" s="14"/>
      <c r="M14543" s="14"/>
      <c r="N14543" s="14"/>
      <c r="O14543" s="14"/>
      <c r="P14543" s="14"/>
    </row>
    <row r="14544" spans="9:16" x14ac:dyDescent="0.25">
      <c r="I14544" s="14"/>
      <c r="J14544" s="14"/>
      <c r="K14544" s="14"/>
      <c r="L14544" s="14"/>
      <c r="M14544" s="14"/>
      <c r="N14544" s="14"/>
      <c r="O14544" s="14"/>
      <c r="P14544" s="14"/>
    </row>
    <row r="14545" spans="9:16" x14ac:dyDescent="0.25">
      <c r="I14545" s="14"/>
      <c r="J14545" s="14"/>
      <c r="K14545" s="14"/>
      <c r="L14545" s="14"/>
      <c r="M14545" s="14"/>
      <c r="N14545" s="14"/>
      <c r="O14545" s="14"/>
      <c r="P14545" s="14"/>
    </row>
    <row r="14546" spans="9:16" x14ac:dyDescent="0.25">
      <c r="I14546" s="14"/>
      <c r="J14546" s="14"/>
      <c r="K14546" s="14"/>
      <c r="L14546" s="14"/>
      <c r="M14546" s="14"/>
      <c r="N14546" s="14"/>
      <c r="O14546" s="14"/>
      <c r="P14546" s="14"/>
    </row>
    <row r="14547" spans="9:16" x14ac:dyDescent="0.25">
      <c r="I14547" s="14"/>
      <c r="J14547" s="14"/>
      <c r="K14547" s="14"/>
      <c r="L14547" s="14"/>
      <c r="M14547" s="14"/>
      <c r="N14547" s="14"/>
      <c r="O14547" s="14"/>
      <c r="P14547" s="14"/>
    </row>
    <row r="14548" spans="9:16" x14ac:dyDescent="0.25">
      <c r="I14548" s="14"/>
      <c r="J14548" s="14"/>
      <c r="K14548" s="14"/>
      <c r="L14548" s="14"/>
      <c r="M14548" s="14"/>
      <c r="N14548" s="14"/>
      <c r="O14548" s="14"/>
      <c r="P14548" s="14"/>
    </row>
    <row r="14549" spans="9:16" x14ac:dyDescent="0.25">
      <c r="I14549" s="14"/>
      <c r="J14549" s="14"/>
      <c r="K14549" s="14"/>
      <c r="L14549" s="14"/>
      <c r="M14549" s="14"/>
      <c r="N14549" s="14"/>
      <c r="O14549" s="14"/>
      <c r="P14549" s="14"/>
    </row>
    <row r="14550" spans="9:16" x14ac:dyDescent="0.25">
      <c r="I14550" s="14"/>
      <c r="J14550" s="14"/>
      <c r="K14550" s="14"/>
      <c r="L14550" s="14"/>
      <c r="M14550" s="14"/>
      <c r="N14550" s="14"/>
      <c r="O14550" s="14"/>
      <c r="P14550" s="14"/>
    </row>
    <row r="14551" spans="9:16" x14ac:dyDescent="0.25">
      <c r="I14551" s="14"/>
      <c r="J14551" s="14"/>
      <c r="K14551" s="14"/>
      <c r="L14551" s="14"/>
      <c r="M14551" s="14"/>
      <c r="N14551" s="14"/>
      <c r="O14551" s="14"/>
      <c r="P14551" s="14"/>
    </row>
    <row r="14552" spans="9:16" x14ac:dyDescent="0.25">
      <c r="I14552" s="14"/>
      <c r="J14552" s="14"/>
      <c r="K14552" s="14"/>
      <c r="L14552" s="14"/>
      <c r="M14552" s="14"/>
      <c r="N14552" s="14"/>
      <c r="O14552" s="14"/>
      <c r="P14552" s="14"/>
    </row>
    <row r="14553" spans="9:16" x14ac:dyDescent="0.25">
      <c r="I14553" s="14"/>
      <c r="J14553" s="14"/>
      <c r="K14553" s="14"/>
      <c r="L14553" s="14"/>
      <c r="M14553" s="14"/>
      <c r="N14553" s="14"/>
      <c r="O14553" s="14"/>
      <c r="P14553" s="14"/>
    </row>
    <row r="14554" spans="9:16" x14ac:dyDescent="0.25">
      <c r="I14554" s="14"/>
      <c r="J14554" s="14"/>
      <c r="K14554" s="14"/>
      <c r="L14554" s="14"/>
      <c r="M14554" s="14"/>
      <c r="N14554" s="14"/>
      <c r="O14554" s="14"/>
      <c r="P14554" s="14"/>
    </row>
    <row r="14555" spans="9:16" x14ac:dyDescent="0.25">
      <c r="I14555" s="14"/>
      <c r="J14555" s="14"/>
      <c r="K14555" s="14"/>
      <c r="L14555" s="14"/>
      <c r="M14555" s="14"/>
      <c r="N14555" s="14"/>
      <c r="O14555" s="14"/>
      <c r="P14555" s="14"/>
    </row>
    <row r="14556" spans="9:16" x14ac:dyDescent="0.25">
      <c r="I14556" s="14"/>
      <c r="J14556" s="14"/>
      <c r="K14556" s="14"/>
      <c r="L14556" s="14"/>
      <c r="M14556" s="14"/>
      <c r="N14556" s="14"/>
      <c r="O14556" s="14"/>
      <c r="P14556" s="14"/>
    </row>
    <row r="14557" spans="9:16" x14ac:dyDescent="0.25">
      <c r="I14557" s="14"/>
      <c r="J14557" s="14"/>
      <c r="K14557" s="14"/>
      <c r="L14557" s="14"/>
      <c r="M14557" s="14"/>
      <c r="N14557" s="14"/>
      <c r="O14557" s="14"/>
      <c r="P14557" s="14"/>
    </row>
    <row r="14558" spans="9:16" x14ac:dyDescent="0.25">
      <c r="I14558" s="14"/>
      <c r="J14558" s="14"/>
      <c r="K14558" s="14"/>
      <c r="L14558" s="14"/>
      <c r="M14558" s="14"/>
      <c r="N14558" s="14"/>
      <c r="O14558" s="14"/>
      <c r="P14558" s="14"/>
    </row>
    <row r="14559" spans="9:16" x14ac:dyDescent="0.25">
      <c r="I14559" s="14"/>
      <c r="J14559" s="14"/>
      <c r="K14559" s="14"/>
      <c r="L14559" s="14"/>
      <c r="M14559" s="14"/>
      <c r="N14559" s="14"/>
      <c r="O14559" s="14"/>
      <c r="P14559" s="14"/>
    </row>
    <row r="14560" spans="9:16" x14ac:dyDescent="0.25">
      <c r="I14560" s="14"/>
      <c r="J14560" s="14"/>
      <c r="K14560" s="14"/>
      <c r="L14560" s="14"/>
      <c r="M14560" s="14"/>
      <c r="N14560" s="14"/>
      <c r="O14560" s="14"/>
      <c r="P14560" s="14"/>
    </row>
    <row r="14561" spans="9:16" x14ac:dyDescent="0.25">
      <c r="I14561" s="14"/>
      <c r="J14561" s="14"/>
      <c r="K14561" s="14"/>
      <c r="L14561" s="14"/>
      <c r="M14561" s="14"/>
      <c r="N14561" s="14"/>
      <c r="O14561" s="14"/>
      <c r="P14561" s="14"/>
    </row>
    <row r="14562" spans="9:16" x14ac:dyDescent="0.25">
      <c r="I14562" s="14"/>
      <c r="J14562" s="14"/>
      <c r="K14562" s="14"/>
      <c r="L14562" s="14"/>
      <c r="M14562" s="14"/>
      <c r="N14562" s="14"/>
      <c r="O14562" s="14"/>
      <c r="P14562" s="14"/>
    </row>
    <row r="14563" spans="9:16" x14ac:dyDescent="0.25">
      <c r="I14563" s="14"/>
      <c r="J14563" s="14"/>
      <c r="K14563" s="14"/>
      <c r="L14563" s="14"/>
      <c r="M14563" s="14"/>
      <c r="N14563" s="14"/>
      <c r="O14563" s="14"/>
      <c r="P14563" s="14"/>
    </row>
    <row r="14564" spans="9:16" x14ac:dyDescent="0.25">
      <c r="I14564" s="14"/>
      <c r="J14564" s="14"/>
      <c r="K14564" s="14"/>
      <c r="L14564" s="14"/>
      <c r="M14564" s="14"/>
      <c r="N14564" s="14"/>
      <c r="O14564" s="14"/>
      <c r="P14564" s="14"/>
    </row>
    <row r="14565" spans="9:16" x14ac:dyDescent="0.25">
      <c r="I14565" s="14"/>
      <c r="J14565" s="14"/>
      <c r="K14565" s="14"/>
      <c r="L14565" s="14"/>
      <c r="M14565" s="14"/>
      <c r="N14565" s="14"/>
      <c r="O14565" s="14"/>
      <c r="P14565" s="14"/>
    </row>
    <row r="14566" spans="9:16" x14ac:dyDescent="0.25">
      <c r="I14566" s="14"/>
      <c r="J14566" s="14"/>
      <c r="K14566" s="14"/>
      <c r="L14566" s="14"/>
      <c r="M14566" s="14"/>
      <c r="N14566" s="14"/>
      <c r="O14566" s="14"/>
      <c r="P14566" s="14"/>
    </row>
    <row r="14567" spans="9:16" x14ac:dyDescent="0.25">
      <c r="I14567" s="14"/>
      <c r="J14567" s="14"/>
      <c r="K14567" s="14"/>
      <c r="L14567" s="14"/>
      <c r="M14567" s="14"/>
      <c r="N14567" s="14"/>
      <c r="O14567" s="14"/>
      <c r="P14567" s="14"/>
    </row>
    <row r="14568" spans="9:16" x14ac:dyDescent="0.25">
      <c r="I14568" s="14"/>
      <c r="J14568" s="14"/>
      <c r="K14568" s="14"/>
      <c r="L14568" s="14"/>
      <c r="M14568" s="14"/>
      <c r="N14568" s="14"/>
      <c r="O14568" s="14"/>
      <c r="P14568" s="14"/>
    </row>
    <row r="14569" spans="9:16" x14ac:dyDescent="0.25">
      <c r="I14569" s="14"/>
      <c r="J14569" s="14"/>
      <c r="K14569" s="14"/>
      <c r="L14569" s="14"/>
      <c r="M14569" s="14"/>
      <c r="N14569" s="14"/>
      <c r="O14569" s="14"/>
      <c r="P14569" s="14"/>
    </row>
    <row r="14570" spans="9:16" x14ac:dyDescent="0.25">
      <c r="I14570" s="14"/>
      <c r="J14570" s="14"/>
      <c r="K14570" s="14"/>
      <c r="L14570" s="14"/>
      <c r="M14570" s="14"/>
      <c r="N14570" s="14"/>
      <c r="O14570" s="14"/>
      <c r="P14570" s="14"/>
    </row>
    <row r="14571" spans="9:16" x14ac:dyDescent="0.25">
      <c r="I14571" s="14"/>
      <c r="J14571" s="14"/>
      <c r="K14571" s="14"/>
      <c r="L14571" s="14"/>
      <c r="M14571" s="14"/>
      <c r="N14571" s="14"/>
      <c r="O14571" s="14"/>
      <c r="P14571" s="14"/>
    </row>
    <row r="14572" spans="9:16" x14ac:dyDescent="0.25">
      <c r="I14572" s="14"/>
      <c r="J14572" s="14"/>
      <c r="K14572" s="14"/>
      <c r="L14572" s="14"/>
      <c r="M14572" s="14"/>
      <c r="N14572" s="14"/>
      <c r="O14572" s="14"/>
      <c r="P14572" s="14"/>
    </row>
    <row r="14573" spans="9:16" x14ac:dyDescent="0.25">
      <c r="I14573" s="14"/>
      <c r="J14573" s="14"/>
      <c r="K14573" s="14"/>
      <c r="L14573" s="14"/>
      <c r="M14573" s="14"/>
      <c r="N14573" s="14"/>
      <c r="O14573" s="14"/>
      <c r="P14573" s="14"/>
    </row>
    <row r="14574" spans="9:16" x14ac:dyDescent="0.25">
      <c r="I14574" s="14"/>
      <c r="J14574" s="14"/>
      <c r="K14574" s="14"/>
      <c r="L14574" s="14"/>
      <c r="M14574" s="14"/>
      <c r="N14574" s="14"/>
      <c r="O14574" s="14"/>
      <c r="P14574" s="14"/>
    </row>
    <row r="14575" spans="9:16" x14ac:dyDescent="0.25">
      <c r="I14575" s="14"/>
      <c r="J14575" s="14"/>
      <c r="K14575" s="14"/>
      <c r="L14575" s="14"/>
      <c r="M14575" s="14"/>
      <c r="N14575" s="14"/>
      <c r="O14575" s="14"/>
      <c r="P14575" s="14"/>
    </row>
    <row r="14576" spans="9:16" x14ac:dyDescent="0.25">
      <c r="I14576" s="14"/>
      <c r="J14576" s="14"/>
      <c r="K14576" s="14"/>
      <c r="L14576" s="14"/>
      <c r="M14576" s="14"/>
      <c r="N14576" s="14"/>
      <c r="O14576" s="14"/>
      <c r="P14576" s="14"/>
    </row>
    <row r="14577" spans="9:16" x14ac:dyDescent="0.25">
      <c r="I14577" s="14"/>
      <c r="J14577" s="14"/>
      <c r="K14577" s="14"/>
      <c r="L14577" s="14"/>
      <c r="M14577" s="14"/>
      <c r="N14577" s="14"/>
      <c r="O14577" s="14"/>
      <c r="P14577" s="14"/>
    </row>
    <row r="14578" spans="9:16" x14ac:dyDescent="0.25">
      <c r="I14578" s="14"/>
      <c r="J14578" s="14"/>
      <c r="K14578" s="14"/>
      <c r="L14578" s="14"/>
      <c r="M14578" s="14"/>
      <c r="N14578" s="14"/>
      <c r="O14578" s="14"/>
      <c r="P14578" s="14"/>
    </row>
    <row r="14579" spans="9:16" x14ac:dyDescent="0.25">
      <c r="I14579" s="14"/>
      <c r="J14579" s="14"/>
      <c r="K14579" s="14"/>
      <c r="L14579" s="14"/>
      <c r="M14579" s="14"/>
      <c r="N14579" s="14"/>
      <c r="O14579" s="14"/>
      <c r="P14579" s="14"/>
    </row>
    <row r="14580" spans="9:16" x14ac:dyDescent="0.25">
      <c r="I14580" s="14"/>
      <c r="J14580" s="14"/>
      <c r="K14580" s="14"/>
      <c r="L14580" s="14"/>
      <c r="M14580" s="14"/>
      <c r="N14580" s="14"/>
      <c r="O14580" s="14"/>
      <c r="P14580" s="14"/>
    </row>
    <row r="14581" spans="9:16" x14ac:dyDescent="0.25">
      <c r="I14581" s="14"/>
      <c r="J14581" s="14"/>
      <c r="K14581" s="14"/>
      <c r="L14581" s="14"/>
      <c r="M14581" s="14"/>
      <c r="N14581" s="14"/>
      <c r="O14581" s="14"/>
      <c r="P14581" s="14"/>
    </row>
    <row r="14582" spans="9:16" x14ac:dyDescent="0.25">
      <c r="I14582" s="14"/>
      <c r="J14582" s="14"/>
      <c r="K14582" s="14"/>
      <c r="L14582" s="14"/>
      <c r="M14582" s="14"/>
      <c r="N14582" s="14"/>
      <c r="O14582" s="14"/>
      <c r="P14582" s="14"/>
    </row>
    <row r="14583" spans="9:16" x14ac:dyDescent="0.25">
      <c r="I14583" s="14"/>
      <c r="J14583" s="14"/>
      <c r="K14583" s="14"/>
      <c r="L14583" s="14"/>
      <c r="M14583" s="14"/>
      <c r="N14583" s="14"/>
      <c r="O14583" s="14"/>
      <c r="P14583" s="14"/>
    </row>
    <row r="14584" spans="9:16" x14ac:dyDescent="0.25">
      <c r="I14584" s="14"/>
      <c r="J14584" s="14"/>
      <c r="K14584" s="14"/>
      <c r="L14584" s="14"/>
      <c r="M14584" s="14"/>
      <c r="N14584" s="14"/>
      <c r="O14584" s="14"/>
      <c r="P14584" s="14"/>
    </row>
    <row r="14585" spans="9:16" x14ac:dyDescent="0.25">
      <c r="I14585" s="14"/>
      <c r="J14585" s="14"/>
      <c r="K14585" s="14"/>
      <c r="L14585" s="14"/>
      <c r="M14585" s="14"/>
      <c r="N14585" s="14"/>
      <c r="O14585" s="14"/>
      <c r="P14585" s="14"/>
    </row>
    <row r="14586" spans="9:16" x14ac:dyDescent="0.25">
      <c r="I14586" s="14"/>
      <c r="J14586" s="14"/>
      <c r="K14586" s="14"/>
      <c r="L14586" s="14"/>
      <c r="M14586" s="14"/>
      <c r="N14586" s="14"/>
      <c r="O14586" s="14"/>
      <c r="P14586" s="14"/>
    </row>
    <row r="14587" spans="9:16" x14ac:dyDescent="0.25">
      <c r="I14587" s="14"/>
      <c r="J14587" s="14"/>
      <c r="K14587" s="14"/>
      <c r="L14587" s="14"/>
      <c r="M14587" s="14"/>
      <c r="N14587" s="14"/>
      <c r="O14587" s="14"/>
      <c r="P14587" s="14"/>
    </row>
    <row r="14588" spans="9:16" x14ac:dyDescent="0.25">
      <c r="I14588" s="14"/>
      <c r="J14588" s="14"/>
      <c r="K14588" s="14"/>
      <c r="L14588" s="14"/>
      <c r="M14588" s="14"/>
      <c r="N14588" s="14"/>
      <c r="O14588" s="14"/>
      <c r="P14588" s="14"/>
    </row>
    <row r="14589" spans="9:16" x14ac:dyDescent="0.25">
      <c r="I14589" s="14"/>
      <c r="J14589" s="14"/>
      <c r="K14589" s="14"/>
      <c r="L14589" s="14"/>
      <c r="M14589" s="14"/>
      <c r="N14589" s="14"/>
      <c r="O14589" s="14"/>
      <c r="P14589" s="14"/>
    </row>
    <row r="14590" spans="9:16" x14ac:dyDescent="0.25">
      <c r="I14590" s="14"/>
      <c r="J14590" s="14"/>
      <c r="K14590" s="14"/>
      <c r="L14590" s="14"/>
      <c r="M14590" s="14"/>
      <c r="N14590" s="14"/>
      <c r="O14590" s="14"/>
      <c r="P14590" s="14"/>
    </row>
    <row r="14591" spans="9:16" x14ac:dyDescent="0.25">
      <c r="I14591" s="14"/>
      <c r="J14591" s="14"/>
      <c r="K14591" s="14"/>
      <c r="L14591" s="14"/>
      <c r="M14591" s="14"/>
      <c r="N14591" s="14"/>
      <c r="O14591" s="14"/>
      <c r="P14591" s="14"/>
    </row>
    <row r="14592" spans="9:16" x14ac:dyDescent="0.25">
      <c r="I14592" s="14"/>
      <c r="J14592" s="14"/>
      <c r="K14592" s="14"/>
      <c r="L14592" s="14"/>
      <c r="M14592" s="14"/>
      <c r="N14592" s="14"/>
      <c r="O14592" s="14"/>
      <c r="P14592" s="14"/>
    </row>
    <row r="14593" spans="9:16" x14ac:dyDescent="0.25">
      <c r="I14593" s="14"/>
      <c r="J14593" s="14"/>
      <c r="K14593" s="14"/>
      <c r="L14593" s="14"/>
      <c r="M14593" s="14"/>
      <c r="N14593" s="14"/>
      <c r="O14593" s="14"/>
      <c r="P14593" s="14"/>
    </row>
    <row r="14594" spans="9:16" x14ac:dyDescent="0.25">
      <c r="I14594" s="14"/>
      <c r="J14594" s="14"/>
      <c r="K14594" s="14"/>
      <c r="L14594" s="14"/>
      <c r="M14594" s="14"/>
      <c r="N14594" s="14"/>
      <c r="O14594" s="14"/>
      <c r="P14594" s="14"/>
    </row>
    <row r="14595" spans="9:16" x14ac:dyDescent="0.25">
      <c r="I14595" s="14"/>
      <c r="J14595" s="14"/>
      <c r="K14595" s="14"/>
      <c r="L14595" s="14"/>
      <c r="M14595" s="14"/>
      <c r="N14595" s="14"/>
      <c r="O14595" s="14"/>
      <c r="P14595" s="14"/>
    </row>
    <row r="14596" spans="9:16" x14ac:dyDescent="0.25">
      <c r="I14596" s="14"/>
      <c r="J14596" s="14"/>
      <c r="K14596" s="14"/>
      <c r="L14596" s="14"/>
      <c r="M14596" s="14"/>
      <c r="N14596" s="14"/>
      <c r="O14596" s="14"/>
      <c r="P14596" s="14"/>
    </row>
    <row r="14597" spans="9:16" x14ac:dyDescent="0.25">
      <c r="I14597" s="14"/>
      <c r="J14597" s="14"/>
      <c r="K14597" s="14"/>
      <c r="L14597" s="14"/>
      <c r="M14597" s="14"/>
      <c r="N14597" s="14"/>
      <c r="O14597" s="14"/>
      <c r="P14597" s="14"/>
    </row>
    <row r="14598" spans="9:16" x14ac:dyDescent="0.25">
      <c r="I14598" s="14"/>
      <c r="J14598" s="14"/>
      <c r="K14598" s="14"/>
      <c r="L14598" s="14"/>
      <c r="M14598" s="14"/>
      <c r="N14598" s="14"/>
      <c r="O14598" s="14"/>
      <c r="P14598" s="14"/>
    </row>
    <row r="14599" spans="9:16" x14ac:dyDescent="0.25">
      <c r="I14599" s="14"/>
      <c r="J14599" s="14"/>
      <c r="K14599" s="14"/>
      <c r="L14599" s="14"/>
      <c r="M14599" s="14"/>
      <c r="N14599" s="14"/>
      <c r="O14599" s="14"/>
      <c r="P14599" s="14"/>
    </row>
    <row r="14600" spans="9:16" x14ac:dyDescent="0.25">
      <c r="I14600" s="14"/>
      <c r="J14600" s="14"/>
      <c r="K14600" s="14"/>
      <c r="L14600" s="14"/>
      <c r="M14600" s="14"/>
      <c r="N14600" s="14"/>
      <c r="O14600" s="14"/>
      <c r="P14600" s="14"/>
    </row>
    <row r="14601" spans="9:16" x14ac:dyDescent="0.25">
      <c r="I14601" s="14"/>
      <c r="J14601" s="14"/>
      <c r="K14601" s="14"/>
      <c r="L14601" s="14"/>
      <c r="M14601" s="14"/>
      <c r="N14601" s="14"/>
      <c r="O14601" s="14"/>
      <c r="P14601" s="14"/>
    </row>
    <row r="14602" spans="9:16" x14ac:dyDescent="0.25">
      <c r="I14602" s="14"/>
      <c r="J14602" s="14"/>
      <c r="K14602" s="14"/>
      <c r="L14602" s="14"/>
      <c r="M14602" s="14"/>
      <c r="N14602" s="14"/>
      <c r="O14602" s="14"/>
      <c r="P14602" s="14"/>
    </row>
    <row r="14603" spans="9:16" x14ac:dyDescent="0.25">
      <c r="I14603" s="14"/>
      <c r="J14603" s="14"/>
      <c r="K14603" s="14"/>
      <c r="L14603" s="14"/>
      <c r="M14603" s="14"/>
      <c r="N14603" s="14"/>
      <c r="O14603" s="14"/>
      <c r="P14603" s="14"/>
    </row>
    <row r="14604" spans="9:16" x14ac:dyDescent="0.25">
      <c r="I14604" s="14"/>
      <c r="J14604" s="14"/>
      <c r="K14604" s="14"/>
      <c r="L14604" s="14"/>
      <c r="M14604" s="14"/>
      <c r="N14604" s="14"/>
      <c r="O14604" s="14"/>
      <c r="P14604" s="14"/>
    </row>
    <row r="14605" spans="9:16" x14ac:dyDescent="0.25">
      <c r="I14605" s="14"/>
      <c r="J14605" s="14"/>
      <c r="K14605" s="14"/>
      <c r="L14605" s="14"/>
      <c r="M14605" s="14"/>
      <c r="N14605" s="14"/>
      <c r="O14605" s="14"/>
      <c r="P14605" s="14"/>
    </row>
    <row r="14606" spans="9:16" x14ac:dyDescent="0.25">
      <c r="I14606" s="14"/>
      <c r="J14606" s="14"/>
      <c r="K14606" s="14"/>
      <c r="L14606" s="14"/>
      <c r="M14606" s="14"/>
      <c r="N14606" s="14"/>
      <c r="O14606" s="14"/>
      <c r="P14606" s="14"/>
    </row>
    <row r="14607" spans="9:16" x14ac:dyDescent="0.25">
      <c r="I14607" s="14"/>
      <c r="J14607" s="14"/>
      <c r="K14607" s="14"/>
      <c r="L14607" s="14"/>
      <c r="M14607" s="14"/>
      <c r="N14607" s="14"/>
      <c r="O14607" s="14"/>
      <c r="P14607" s="14"/>
    </row>
    <row r="14608" spans="9:16" x14ac:dyDescent="0.25">
      <c r="I14608" s="14"/>
      <c r="J14608" s="14"/>
      <c r="K14608" s="14"/>
      <c r="L14608" s="14"/>
      <c r="M14608" s="14"/>
      <c r="N14608" s="14"/>
      <c r="O14608" s="14"/>
      <c r="P14608" s="14"/>
    </row>
    <row r="14609" spans="9:16" x14ac:dyDescent="0.25">
      <c r="I14609" s="14"/>
      <c r="J14609" s="14"/>
      <c r="K14609" s="14"/>
      <c r="L14609" s="14"/>
      <c r="M14609" s="14"/>
      <c r="N14609" s="14"/>
      <c r="O14609" s="14"/>
      <c r="P14609" s="14"/>
    </row>
    <row r="14610" spans="9:16" x14ac:dyDescent="0.25">
      <c r="I14610" s="14"/>
      <c r="J14610" s="14"/>
      <c r="K14610" s="14"/>
      <c r="L14610" s="14"/>
      <c r="M14610" s="14"/>
      <c r="N14610" s="14"/>
      <c r="O14610" s="14"/>
      <c r="P14610" s="14"/>
    </row>
    <row r="14611" spans="9:16" x14ac:dyDescent="0.25">
      <c r="I14611" s="14"/>
      <c r="J14611" s="14"/>
      <c r="K14611" s="14"/>
      <c r="L14611" s="14"/>
      <c r="M14611" s="14"/>
      <c r="N14611" s="14"/>
      <c r="O14611" s="14"/>
      <c r="P14611" s="14"/>
    </row>
    <row r="14612" spans="9:16" x14ac:dyDescent="0.25">
      <c r="I14612" s="14"/>
      <c r="J14612" s="14"/>
      <c r="K14612" s="14"/>
      <c r="L14612" s="14"/>
      <c r="M14612" s="14"/>
      <c r="N14612" s="14"/>
      <c r="O14612" s="14"/>
      <c r="P14612" s="14"/>
    </row>
    <row r="14613" spans="9:16" x14ac:dyDescent="0.25">
      <c r="I14613" s="14"/>
      <c r="J14613" s="14"/>
      <c r="K14613" s="14"/>
      <c r="L14613" s="14"/>
      <c r="M14613" s="14"/>
      <c r="N14613" s="14"/>
      <c r="O14613" s="14"/>
      <c r="P14613" s="14"/>
    </row>
    <row r="14614" spans="9:16" x14ac:dyDescent="0.25">
      <c r="I14614" s="14"/>
      <c r="J14614" s="14"/>
      <c r="K14614" s="14"/>
      <c r="L14614" s="14"/>
      <c r="M14614" s="14"/>
      <c r="N14614" s="14"/>
      <c r="O14614" s="14"/>
      <c r="P14614" s="14"/>
    </row>
    <row r="14615" spans="9:16" x14ac:dyDescent="0.25">
      <c r="I14615" s="14"/>
      <c r="J14615" s="14"/>
      <c r="K14615" s="14"/>
      <c r="L14615" s="14"/>
      <c r="M14615" s="14"/>
      <c r="N14615" s="14"/>
      <c r="O14615" s="14"/>
      <c r="P14615" s="14"/>
    </row>
    <row r="14616" spans="9:16" x14ac:dyDescent="0.25">
      <c r="I14616" s="14"/>
      <c r="J14616" s="14"/>
      <c r="K14616" s="14"/>
      <c r="L14616" s="14"/>
      <c r="M14616" s="14"/>
      <c r="N14616" s="14"/>
      <c r="O14616" s="14"/>
      <c r="P14616" s="14"/>
    </row>
    <row r="14617" spans="9:16" x14ac:dyDescent="0.25">
      <c r="I14617" s="14"/>
      <c r="J14617" s="14"/>
      <c r="K14617" s="14"/>
      <c r="L14617" s="14"/>
      <c r="M14617" s="14"/>
      <c r="N14617" s="14"/>
      <c r="O14617" s="14"/>
      <c r="P14617" s="14"/>
    </row>
    <row r="14618" spans="9:16" x14ac:dyDescent="0.25">
      <c r="I14618" s="14"/>
      <c r="J14618" s="14"/>
      <c r="K14618" s="14"/>
      <c r="L14618" s="14"/>
      <c r="M14618" s="14"/>
      <c r="N14618" s="14"/>
      <c r="O14618" s="14"/>
      <c r="P14618" s="14"/>
    </row>
    <row r="14619" spans="9:16" x14ac:dyDescent="0.25">
      <c r="I14619" s="14"/>
      <c r="J14619" s="14"/>
      <c r="K14619" s="14"/>
      <c r="L14619" s="14"/>
      <c r="M14619" s="14"/>
      <c r="N14619" s="14"/>
      <c r="O14619" s="14"/>
      <c r="P14619" s="14"/>
    </row>
    <row r="14620" spans="9:16" x14ac:dyDescent="0.25">
      <c r="I14620" s="14"/>
      <c r="J14620" s="14"/>
      <c r="K14620" s="14"/>
      <c r="L14620" s="14"/>
      <c r="M14620" s="14"/>
      <c r="N14620" s="14"/>
      <c r="O14620" s="14"/>
      <c r="P14620" s="14"/>
    </row>
    <row r="14621" spans="9:16" x14ac:dyDescent="0.25">
      <c r="I14621" s="14"/>
      <c r="J14621" s="14"/>
      <c r="K14621" s="14"/>
      <c r="L14621" s="14"/>
      <c r="M14621" s="14"/>
      <c r="N14621" s="14"/>
      <c r="O14621" s="14"/>
      <c r="P14621" s="14"/>
    </row>
    <row r="14622" spans="9:16" x14ac:dyDescent="0.25">
      <c r="I14622" s="14"/>
      <c r="J14622" s="14"/>
      <c r="K14622" s="14"/>
      <c r="L14622" s="14"/>
      <c r="M14622" s="14"/>
      <c r="N14622" s="14"/>
      <c r="O14622" s="14"/>
      <c r="P14622" s="14"/>
    </row>
    <row r="14623" spans="9:16" x14ac:dyDescent="0.25">
      <c r="I14623" s="14"/>
      <c r="J14623" s="14"/>
      <c r="K14623" s="14"/>
      <c r="L14623" s="14"/>
      <c r="M14623" s="14"/>
      <c r="N14623" s="14"/>
      <c r="O14623" s="14"/>
      <c r="P14623" s="14"/>
    </row>
    <row r="14624" spans="9:16" x14ac:dyDescent="0.25">
      <c r="I14624" s="14"/>
      <c r="J14624" s="14"/>
      <c r="K14624" s="14"/>
      <c r="L14624" s="14"/>
      <c r="M14624" s="14"/>
      <c r="N14624" s="14"/>
      <c r="O14624" s="14"/>
      <c r="P14624" s="14"/>
    </row>
    <row r="14625" spans="9:16" x14ac:dyDescent="0.25">
      <c r="I14625" s="14"/>
      <c r="J14625" s="14"/>
      <c r="K14625" s="14"/>
      <c r="L14625" s="14"/>
      <c r="M14625" s="14"/>
      <c r="N14625" s="14"/>
      <c r="O14625" s="14"/>
      <c r="P14625" s="14"/>
    </row>
    <row r="14626" spans="9:16" x14ac:dyDescent="0.25">
      <c r="I14626" s="14"/>
      <c r="J14626" s="14"/>
      <c r="K14626" s="14"/>
      <c r="L14626" s="14"/>
      <c r="M14626" s="14"/>
      <c r="N14626" s="14"/>
      <c r="O14626" s="14"/>
      <c r="P14626" s="14"/>
    </row>
    <row r="14627" spans="9:16" x14ac:dyDescent="0.25">
      <c r="I14627" s="14"/>
      <c r="J14627" s="14"/>
      <c r="K14627" s="14"/>
      <c r="L14627" s="14"/>
      <c r="M14627" s="14"/>
      <c r="N14627" s="14"/>
      <c r="O14627" s="14"/>
      <c r="P14627" s="14"/>
    </row>
    <row r="14628" spans="9:16" x14ac:dyDescent="0.25">
      <c r="I14628" s="14"/>
      <c r="J14628" s="14"/>
      <c r="K14628" s="14"/>
      <c r="L14628" s="14"/>
      <c r="M14628" s="14"/>
      <c r="N14628" s="14"/>
      <c r="O14628" s="14"/>
      <c r="P14628" s="14"/>
    </row>
    <row r="14629" spans="9:16" x14ac:dyDescent="0.25">
      <c r="I14629" s="14"/>
      <c r="J14629" s="14"/>
      <c r="K14629" s="14"/>
      <c r="L14629" s="14"/>
      <c r="M14629" s="14"/>
      <c r="N14629" s="14"/>
      <c r="O14629" s="14"/>
      <c r="P14629" s="14"/>
    </row>
    <row r="14630" spans="9:16" x14ac:dyDescent="0.25">
      <c r="I14630" s="14"/>
      <c r="J14630" s="14"/>
      <c r="K14630" s="14"/>
      <c r="L14630" s="14"/>
      <c r="M14630" s="14"/>
      <c r="N14630" s="14"/>
      <c r="O14630" s="14"/>
      <c r="P14630" s="14"/>
    </row>
    <row r="14631" spans="9:16" x14ac:dyDescent="0.25">
      <c r="I14631" s="14"/>
      <c r="J14631" s="14"/>
      <c r="K14631" s="14"/>
      <c r="L14631" s="14"/>
      <c r="M14631" s="14"/>
      <c r="N14631" s="14"/>
      <c r="O14631" s="14"/>
      <c r="P14631" s="14"/>
    </row>
    <row r="14632" spans="9:16" x14ac:dyDescent="0.25">
      <c r="I14632" s="14"/>
      <c r="J14632" s="14"/>
      <c r="K14632" s="14"/>
      <c r="L14632" s="14"/>
      <c r="M14632" s="14"/>
      <c r="N14632" s="14"/>
      <c r="O14632" s="14"/>
      <c r="P14632" s="14"/>
    </row>
    <row r="14633" spans="9:16" x14ac:dyDescent="0.25">
      <c r="I14633" s="14"/>
      <c r="J14633" s="14"/>
      <c r="K14633" s="14"/>
      <c r="L14633" s="14"/>
      <c r="M14633" s="14"/>
      <c r="N14633" s="14"/>
      <c r="O14633" s="14"/>
      <c r="P14633" s="14"/>
    </row>
    <row r="14634" spans="9:16" x14ac:dyDescent="0.25">
      <c r="I14634" s="14"/>
      <c r="J14634" s="14"/>
      <c r="K14634" s="14"/>
      <c r="L14634" s="14"/>
      <c r="M14634" s="14"/>
      <c r="N14634" s="14"/>
      <c r="O14634" s="14"/>
      <c r="P14634" s="14"/>
    </row>
    <row r="14635" spans="9:16" x14ac:dyDescent="0.25">
      <c r="I14635" s="14"/>
      <c r="J14635" s="14"/>
      <c r="K14635" s="14"/>
      <c r="L14635" s="14"/>
      <c r="M14635" s="14"/>
      <c r="N14635" s="14"/>
      <c r="O14635" s="14"/>
      <c r="P14635" s="14"/>
    </row>
    <row r="14636" spans="9:16" x14ac:dyDescent="0.25">
      <c r="I14636" s="14"/>
      <c r="J14636" s="14"/>
      <c r="K14636" s="14"/>
      <c r="L14636" s="14"/>
      <c r="M14636" s="14"/>
      <c r="N14636" s="14"/>
      <c r="O14636" s="14"/>
      <c r="P14636" s="14"/>
    </row>
    <row r="14637" spans="9:16" x14ac:dyDescent="0.25">
      <c r="I14637" s="14"/>
      <c r="J14637" s="14"/>
      <c r="K14637" s="14"/>
      <c r="L14637" s="14"/>
      <c r="M14637" s="14"/>
      <c r="N14637" s="14"/>
      <c r="O14637" s="14"/>
      <c r="P14637" s="14"/>
    </row>
    <row r="14638" spans="9:16" x14ac:dyDescent="0.25">
      <c r="I14638" s="14"/>
      <c r="J14638" s="14"/>
      <c r="K14638" s="14"/>
      <c r="L14638" s="14"/>
      <c r="M14638" s="14"/>
      <c r="N14638" s="14"/>
      <c r="O14638" s="14"/>
      <c r="P14638" s="14"/>
    </row>
    <row r="14639" spans="9:16" x14ac:dyDescent="0.25">
      <c r="I14639" s="14"/>
      <c r="J14639" s="14"/>
      <c r="K14639" s="14"/>
      <c r="L14639" s="14"/>
      <c r="M14639" s="14"/>
      <c r="N14639" s="14"/>
      <c r="O14639" s="14"/>
      <c r="P14639" s="14"/>
    </row>
    <row r="14640" spans="9:16" x14ac:dyDescent="0.25">
      <c r="I14640" s="14"/>
      <c r="J14640" s="14"/>
      <c r="K14640" s="14"/>
      <c r="L14640" s="14"/>
      <c r="M14640" s="14"/>
      <c r="N14640" s="14"/>
      <c r="O14640" s="14"/>
      <c r="P14640" s="14"/>
    </row>
    <row r="14641" spans="9:16" x14ac:dyDescent="0.25">
      <c r="I14641" s="14"/>
      <c r="J14641" s="14"/>
      <c r="K14641" s="14"/>
      <c r="L14641" s="14"/>
      <c r="M14641" s="14"/>
      <c r="N14641" s="14"/>
      <c r="O14641" s="14"/>
      <c r="P14641" s="14"/>
    </row>
    <row r="14642" spans="9:16" x14ac:dyDescent="0.25">
      <c r="I14642" s="14"/>
      <c r="J14642" s="14"/>
      <c r="K14642" s="14"/>
      <c r="L14642" s="14"/>
      <c r="M14642" s="14"/>
      <c r="N14642" s="14"/>
      <c r="O14642" s="14"/>
      <c r="P14642" s="14"/>
    </row>
    <row r="14643" spans="9:16" x14ac:dyDescent="0.25">
      <c r="I14643" s="14"/>
      <c r="J14643" s="14"/>
      <c r="K14643" s="14"/>
      <c r="L14643" s="14"/>
      <c r="M14643" s="14"/>
      <c r="N14643" s="14"/>
      <c r="O14643" s="14"/>
      <c r="P14643" s="14"/>
    </row>
    <row r="14644" spans="9:16" x14ac:dyDescent="0.25">
      <c r="I14644" s="14"/>
      <c r="J14644" s="14"/>
      <c r="K14644" s="14"/>
      <c r="L14644" s="14"/>
      <c r="M14644" s="14"/>
      <c r="N14644" s="14"/>
      <c r="O14644" s="14"/>
      <c r="P14644" s="14"/>
    </row>
    <row r="14645" spans="9:16" x14ac:dyDescent="0.25">
      <c r="I14645" s="14"/>
      <c r="J14645" s="14"/>
      <c r="K14645" s="14"/>
      <c r="L14645" s="14"/>
      <c r="M14645" s="14"/>
      <c r="N14645" s="14"/>
      <c r="O14645" s="14"/>
      <c r="P14645" s="14"/>
    </row>
    <row r="14646" spans="9:16" x14ac:dyDescent="0.25">
      <c r="I14646" s="14"/>
      <c r="J14646" s="14"/>
      <c r="K14646" s="14"/>
      <c r="L14646" s="14"/>
      <c r="M14646" s="14"/>
      <c r="N14646" s="14"/>
      <c r="O14646" s="14"/>
      <c r="P14646" s="14"/>
    </row>
    <row r="14647" spans="9:16" x14ac:dyDescent="0.25">
      <c r="I14647" s="14"/>
      <c r="J14647" s="14"/>
      <c r="K14647" s="14"/>
      <c r="L14647" s="14"/>
      <c r="M14647" s="14"/>
      <c r="N14647" s="14"/>
      <c r="O14647" s="14"/>
      <c r="P14647" s="14"/>
    </row>
    <row r="14648" spans="9:16" x14ac:dyDescent="0.25">
      <c r="I14648" s="14"/>
      <c r="J14648" s="14"/>
      <c r="K14648" s="14"/>
      <c r="L14648" s="14"/>
      <c r="M14648" s="14"/>
      <c r="N14648" s="14"/>
      <c r="O14648" s="14"/>
      <c r="P14648" s="14"/>
    </row>
    <row r="14649" spans="9:16" x14ac:dyDescent="0.25">
      <c r="I14649" s="14"/>
      <c r="J14649" s="14"/>
      <c r="K14649" s="14"/>
      <c r="L14649" s="14"/>
      <c r="M14649" s="14"/>
      <c r="N14649" s="14"/>
      <c r="O14649" s="14"/>
      <c r="P14649" s="14"/>
    </row>
    <row r="14650" spans="9:16" x14ac:dyDescent="0.25">
      <c r="I14650" s="14"/>
      <c r="J14650" s="14"/>
      <c r="K14650" s="14"/>
      <c r="L14650" s="14"/>
      <c r="M14650" s="14"/>
      <c r="N14650" s="14"/>
      <c r="O14650" s="14"/>
      <c r="P14650" s="14"/>
    </row>
    <row r="14651" spans="9:16" x14ac:dyDescent="0.25">
      <c r="I14651" s="14"/>
      <c r="J14651" s="14"/>
      <c r="K14651" s="14"/>
      <c r="L14651" s="14"/>
      <c r="M14651" s="14"/>
      <c r="N14651" s="14"/>
      <c r="O14651" s="14"/>
      <c r="P14651" s="14"/>
    </row>
    <row r="14652" spans="9:16" x14ac:dyDescent="0.25">
      <c r="I14652" s="14"/>
      <c r="J14652" s="14"/>
      <c r="K14652" s="14"/>
      <c r="L14652" s="14"/>
      <c r="M14652" s="14"/>
      <c r="N14652" s="14"/>
      <c r="O14652" s="14"/>
      <c r="P14652" s="14"/>
    </row>
    <row r="14653" spans="9:16" x14ac:dyDescent="0.25">
      <c r="I14653" s="14"/>
      <c r="J14653" s="14"/>
      <c r="K14653" s="14"/>
      <c r="L14653" s="14"/>
      <c r="M14653" s="14"/>
      <c r="N14653" s="14"/>
      <c r="O14653" s="14"/>
      <c r="P14653" s="14"/>
    </row>
    <row r="14654" spans="9:16" x14ac:dyDescent="0.25">
      <c r="I14654" s="14"/>
      <c r="J14654" s="14"/>
      <c r="K14654" s="14"/>
      <c r="L14654" s="14"/>
      <c r="M14654" s="14"/>
      <c r="N14654" s="14"/>
      <c r="O14654" s="14"/>
      <c r="P14654" s="14"/>
    </row>
    <row r="14655" spans="9:16" x14ac:dyDescent="0.25">
      <c r="I14655" s="14"/>
      <c r="J14655" s="14"/>
      <c r="K14655" s="14"/>
      <c r="L14655" s="14"/>
      <c r="M14655" s="14"/>
      <c r="N14655" s="14"/>
      <c r="O14655" s="14"/>
      <c r="P14655" s="14"/>
    </row>
    <row r="14656" spans="9:16" x14ac:dyDescent="0.25">
      <c r="I14656" s="14"/>
      <c r="J14656" s="14"/>
      <c r="K14656" s="14"/>
      <c r="L14656" s="14"/>
      <c r="M14656" s="14"/>
      <c r="N14656" s="14"/>
      <c r="O14656" s="14"/>
      <c r="P14656" s="14"/>
    </row>
    <row r="14657" spans="9:16" x14ac:dyDescent="0.25">
      <c r="I14657" s="14"/>
      <c r="J14657" s="14"/>
      <c r="K14657" s="14"/>
      <c r="L14657" s="14"/>
      <c r="M14657" s="14"/>
      <c r="N14657" s="14"/>
      <c r="O14657" s="14"/>
      <c r="P14657" s="14"/>
    </row>
    <row r="14658" spans="9:16" x14ac:dyDescent="0.25">
      <c r="I14658" s="14"/>
      <c r="J14658" s="14"/>
      <c r="K14658" s="14"/>
      <c r="L14658" s="14"/>
      <c r="M14658" s="14"/>
      <c r="N14658" s="14"/>
      <c r="O14658" s="14"/>
      <c r="P14658" s="14"/>
    </row>
    <row r="14659" spans="9:16" x14ac:dyDescent="0.25">
      <c r="I14659" s="14"/>
      <c r="J14659" s="14"/>
      <c r="K14659" s="14"/>
      <c r="L14659" s="14"/>
      <c r="M14659" s="14"/>
      <c r="N14659" s="14"/>
      <c r="O14659" s="14"/>
      <c r="P14659" s="14"/>
    </row>
    <row r="14660" spans="9:16" x14ac:dyDescent="0.25">
      <c r="I14660" s="14"/>
      <c r="J14660" s="14"/>
      <c r="K14660" s="14"/>
      <c r="L14660" s="14"/>
      <c r="M14660" s="14"/>
      <c r="N14660" s="14"/>
      <c r="O14660" s="14"/>
      <c r="P14660" s="14"/>
    </row>
    <row r="14661" spans="9:16" x14ac:dyDescent="0.25">
      <c r="I14661" s="14"/>
      <c r="J14661" s="14"/>
      <c r="K14661" s="14"/>
      <c r="L14661" s="14"/>
      <c r="M14661" s="14"/>
      <c r="N14661" s="14"/>
      <c r="O14661" s="14"/>
      <c r="P14661" s="14"/>
    </row>
    <row r="14662" spans="9:16" x14ac:dyDescent="0.25">
      <c r="I14662" s="14"/>
      <c r="J14662" s="14"/>
      <c r="K14662" s="14"/>
      <c r="L14662" s="14"/>
      <c r="M14662" s="14"/>
      <c r="N14662" s="14"/>
      <c r="O14662" s="14"/>
      <c r="P14662" s="14"/>
    </row>
    <row r="14663" spans="9:16" x14ac:dyDescent="0.25">
      <c r="I14663" s="14"/>
      <c r="J14663" s="14"/>
      <c r="K14663" s="14"/>
      <c r="L14663" s="14"/>
      <c r="M14663" s="14"/>
      <c r="N14663" s="14"/>
      <c r="O14663" s="14"/>
      <c r="P14663" s="14"/>
    </row>
    <row r="14664" spans="9:16" x14ac:dyDescent="0.25">
      <c r="I14664" s="14"/>
      <c r="J14664" s="14"/>
      <c r="K14664" s="14"/>
      <c r="L14664" s="14"/>
      <c r="M14664" s="14"/>
      <c r="N14664" s="14"/>
      <c r="O14664" s="14"/>
      <c r="P14664" s="14"/>
    </row>
    <row r="14665" spans="9:16" x14ac:dyDescent="0.25">
      <c r="I14665" s="14"/>
      <c r="J14665" s="14"/>
      <c r="K14665" s="14"/>
      <c r="L14665" s="14"/>
      <c r="M14665" s="14"/>
      <c r="N14665" s="14"/>
      <c r="O14665" s="14"/>
      <c r="P14665" s="14"/>
    </row>
    <row r="14666" spans="9:16" x14ac:dyDescent="0.25">
      <c r="I14666" s="14"/>
      <c r="J14666" s="14"/>
      <c r="K14666" s="14"/>
      <c r="L14666" s="14"/>
      <c r="M14666" s="14"/>
      <c r="N14666" s="14"/>
      <c r="O14666" s="14"/>
      <c r="P14666" s="14"/>
    </row>
    <row r="14667" spans="9:16" x14ac:dyDescent="0.25">
      <c r="I14667" s="14"/>
      <c r="J14667" s="14"/>
      <c r="K14667" s="14"/>
      <c r="L14667" s="14"/>
      <c r="M14667" s="14"/>
      <c r="N14667" s="14"/>
      <c r="O14667" s="14"/>
      <c r="P14667" s="14"/>
    </row>
    <row r="14668" spans="9:16" x14ac:dyDescent="0.25">
      <c r="I14668" s="14"/>
      <c r="J14668" s="14"/>
      <c r="K14668" s="14"/>
      <c r="L14668" s="14"/>
      <c r="M14668" s="14"/>
      <c r="N14668" s="14"/>
      <c r="O14668" s="14"/>
      <c r="P14668" s="14"/>
    </row>
    <row r="14669" spans="9:16" x14ac:dyDescent="0.25">
      <c r="I14669" s="14"/>
      <c r="J14669" s="14"/>
      <c r="K14669" s="14"/>
      <c r="L14669" s="14"/>
      <c r="M14669" s="14"/>
      <c r="N14669" s="14"/>
      <c r="O14669" s="14"/>
      <c r="P14669" s="14"/>
    </row>
    <row r="14670" spans="9:16" x14ac:dyDescent="0.25">
      <c r="I14670" s="14"/>
      <c r="J14670" s="14"/>
      <c r="K14670" s="14"/>
      <c r="L14670" s="14"/>
      <c r="M14670" s="14"/>
      <c r="N14670" s="14"/>
      <c r="O14670" s="14"/>
      <c r="P14670" s="14"/>
    </row>
    <row r="14671" spans="9:16" x14ac:dyDescent="0.25">
      <c r="I14671" s="14"/>
      <c r="J14671" s="14"/>
      <c r="K14671" s="14"/>
      <c r="L14671" s="14"/>
      <c r="M14671" s="14"/>
      <c r="N14671" s="14"/>
      <c r="O14671" s="14"/>
      <c r="P14671" s="14"/>
    </row>
    <row r="14672" spans="9:16" x14ac:dyDescent="0.25">
      <c r="I14672" s="14"/>
      <c r="J14672" s="14"/>
      <c r="K14672" s="14"/>
      <c r="L14672" s="14"/>
      <c r="M14672" s="14"/>
      <c r="N14672" s="14"/>
      <c r="O14672" s="14"/>
      <c r="P14672" s="14"/>
    </row>
    <row r="14673" spans="9:16" x14ac:dyDescent="0.25">
      <c r="I14673" s="14"/>
      <c r="J14673" s="14"/>
      <c r="K14673" s="14"/>
      <c r="L14673" s="14"/>
      <c r="M14673" s="14"/>
      <c r="N14673" s="14"/>
      <c r="O14673" s="14"/>
      <c r="P14673" s="14"/>
    </row>
    <row r="14674" spans="9:16" x14ac:dyDescent="0.25">
      <c r="I14674" s="14"/>
      <c r="J14674" s="14"/>
      <c r="K14674" s="14"/>
      <c r="L14674" s="14"/>
      <c r="M14674" s="14"/>
      <c r="N14674" s="14"/>
      <c r="O14674" s="14"/>
      <c r="P14674" s="14"/>
    </row>
    <row r="14675" spans="9:16" x14ac:dyDescent="0.25">
      <c r="I14675" s="14"/>
      <c r="J14675" s="14"/>
      <c r="K14675" s="14"/>
      <c r="L14675" s="14"/>
      <c r="M14675" s="14"/>
      <c r="N14675" s="14"/>
      <c r="O14675" s="14"/>
      <c r="P14675" s="14"/>
    </row>
    <row r="14676" spans="9:16" x14ac:dyDescent="0.25">
      <c r="I14676" s="14"/>
      <c r="J14676" s="14"/>
      <c r="K14676" s="14"/>
      <c r="L14676" s="14"/>
      <c r="M14676" s="14"/>
      <c r="N14676" s="14"/>
      <c r="O14676" s="14"/>
      <c r="P14676" s="14"/>
    </row>
    <row r="14677" spans="9:16" x14ac:dyDescent="0.25">
      <c r="I14677" s="14"/>
      <c r="J14677" s="14"/>
      <c r="K14677" s="14"/>
      <c r="L14677" s="14"/>
      <c r="M14677" s="14"/>
      <c r="N14677" s="14"/>
      <c r="O14677" s="14"/>
      <c r="P14677" s="14"/>
    </row>
    <row r="14678" spans="9:16" x14ac:dyDescent="0.25">
      <c r="I14678" s="14"/>
      <c r="J14678" s="14"/>
      <c r="K14678" s="14"/>
      <c r="L14678" s="14"/>
      <c r="M14678" s="14"/>
      <c r="N14678" s="14"/>
      <c r="O14678" s="14"/>
      <c r="P14678" s="14"/>
    </row>
    <row r="14679" spans="9:16" x14ac:dyDescent="0.25">
      <c r="I14679" s="14"/>
      <c r="J14679" s="14"/>
      <c r="K14679" s="14"/>
      <c r="L14679" s="14"/>
      <c r="M14679" s="14"/>
      <c r="N14679" s="14"/>
      <c r="O14679" s="14"/>
      <c r="P14679" s="14"/>
    </row>
    <row r="14680" spans="9:16" x14ac:dyDescent="0.25">
      <c r="I14680" s="14"/>
      <c r="J14680" s="14"/>
      <c r="K14680" s="14"/>
      <c r="L14680" s="14"/>
      <c r="M14680" s="14"/>
      <c r="N14680" s="14"/>
      <c r="O14680" s="14"/>
      <c r="P14680" s="14"/>
    </row>
    <row r="14681" spans="9:16" x14ac:dyDescent="0.25">
      <c r="I14681" s="14"/>
      <c r="J14681" s="14"/>
      <c r="K14681" s="14"/>
      <c r="L14681" s="14"/>
      <c r="M14681" s="14"/>
      <c r="N14681" s="14"/>
      <c r="O14681" s="14"/>
      <c r="P14681" s="14"/>
    </row>
    <row r="14682" spans="9:16" x14ac:dyDescent="0.25">
      <c r="I14682" s="14"/>
      <c r="J14682" s="14"/>
      <c r="K14682" s="14"/>
      <c r="L14682" s="14"/>
      <c r="M14682" s="14"/>
      <c r="N14682" s="14"/>
      <c r="O14682" s="14"/>
      <c r="P14682" s="14"/>
    </row>
    <row r="14683" spans="9:16" x14ac:dyDescent="0.25">
      <c r="I14683" s="14"/>
      <c r="J14683" s="14"/>
      <c r="K14683" s="14"/>
      <c r="L14683" s="14"/>
      <c r="M14683" s="14"/>
      <c r="N14683" s="14"/>
      <c r="O14683" s="14"/>
      <c r="P14683" s="14"/>
    </row>
    <row r="14684" spans="9:16" x14ac:dyDescent="0.25">
      <c r="I14684" s="14"/>
      <c r="J14684" s="14"/>
      <c r="K14684" s="14"/>
      <c r="L14684" s="14"/>
      <c r="M14684" s="14"/>
      <c r="N14684" s="14"/>
      <c r="O14684" s="14"/>
      <c r="P14684" s="14"/>
    </row>
    <row r="14685" spans="9:16" x14ac:dyDescent="0.25">
      <c r="I14685" s="14"/>
      <c r="J14685" s="14"/>
      <c r="K14685" s="14"/>
      <c r="L14685" s="14"/>
      <c r="M14685" s="14"/>
      <c r="N14685" s="14"/>
      <c r="O14685" s="14"/>
      <c r="P14685" s="14"/>
    </row>
    <row r="14686" spans="9:16" x14ac:dyDescent="0.25">
      <c r="I14686" s="14"/>
      <c r="J14686" s="14"/>
      <c r="K14686" s="14"/>
      <c r="L14686" s="14"/>
      <c r="M14686" s="14"/>
      <c r="N14686" s="14"/>
      <c r="O14686" s="14"/>
      <c r="P14686" s="14"/>
    </row>
    <row r="14687" spans="9:16" x14ac:dyDescent="0.25">
      <c r="I14687" s="14"/>
      <c r="J14687" s="14"/>
      <c r="K14687" s="14"/>
      <c r="L14687" s="14"/>
      <c r="M14687" s="14"/>
      <c r="N14687" s="14"/>
      <c r="O14687" s="14"/>
      <c r="P14687" s="14"/>
    </row>
    <row r="14688" spans="9:16" x14ac:dyDescent="0.25">
      <c r="I14688" s="14"/>
      <c r="J14688" s="14"/>
      <c r="K14688" s="14"/>
      <c r="L14688" s="14"/>
      <c r="M14688" s="14"/>
      <c r="N14688" s="14"/>
      <c r="O14688" s="14"/>
      <c r="P14688" s="14"/>
    </row>
    <row r="14689" spans="9:16" x14ac:dyDescent="0.25">
      <c r="I14689" s="14"/>
      <c r="J14689" s="14"/>
      <c r="K14689" s="14"/>
      <c r="L14689" s="14"/>
      <c r="M14689" s="14"/>
      <c r="N14689" s="14"/>
      <c r="O14689" s="14"/>
      <c r="P14689" s="14"/>
    </row>
    <row r="14690" spans="9:16" x14ac:dyDescent="0.25">
      <c r="I14690" s="14"/>
      <c r="J14690" s="14"/>
      <c r="K14690" s="14"/>
      <c r="L14690" s="14"/>
      <c r="M14690" s="14"/>
      <c r="N14690" s="14"/>
      <c r="O14690" s="14"/>
      <c r="P14690" s="14"/>
    </row>
    <row r="14691" spans="9:16" x14ac:dyDescent="0.25">
      <c r="I14691" s="14"/>
      <c r="J14691" s="14"/>
      <c r="K14691" s="14"/>
      <c r="L14691" s="14"/>
      <c r="M14691" s="14"/>
      <c r="N14691" s="14"/>
      <c r="O14691" s="14"/>
      <c r="P14691" s="14"/>
    </row>
    <row r="14692" spans="9:16" x14ac:dyDescent="0.25">
      <c r="I14692" s="14"/>
      <c r="J14692" s="14"/>
      <c r="K14692" s="14"/>
      <c r="L14692" s="14"/>
      <c r="M14692" s="14"/>
      <c r="N14692" s="14"/>
      <c r="O14692" s="14"/>
      <c r="P14692" s="14"/>
    </row>
    <row r="14693" spans="9:16" x14ac:dyDescent="0.25">
      <c r="I14693" s="14"/>
      <c r="J14693" s="14"/>
      <c r="K14693" s="14"/>
      <c r="L14693" s="14"/>
      <c r="M14693" s="14"/>
      <c r="N14693" s="14"/>
      <c r="O14693" s="14"/>
      <c r="P14693" s="14"/>
    </row>
    <row r="14694" spans="9:16" x14ac:dyDescent="0.25">
      <c r="I14694" s="14"/>
      <c r="J14694" s="14"/>
      <c r="K14694" s="14"/>
      <c r="L14694" s="14"/>
      <c r="M14694" s="14"/>
      <c r="N14694" s="14"/>
      <c r="O14694" s="14"/>
      <c r="P14694" s="14"/>
    </row>
    <row r="14695" spans="9:16" x14ac:dyDescent="0.25">
      <c r="I14695" s="14"/>
      <c r="J14695" s="14"/>
      <c r="K14695" s="14"/>
      <c r="L14695" s="14"/>
      <c r="M14695" s="14"/>
      <c r="N14695" s="14"/>
      <c r="O14695" s="14"/>
      <c r="P14695" s="14"/>
    </row>
    <row r="14696" spans="9:16" x14ac:dyDescent="0.25">
      <c r="I14696" s="14"/>
      <c r="J14696" s="14"/>
      <c r="K14696" s="14"/>
      <c r="L14696" s="14"/>
      <c r="M14696" s="14"/>
      <c r="N14696" s="14"/>
      <c r="O14696" s="14"/>
      <c r="P14696" s="14"/>
    </row>
    <row r="14697" spans="9:16" x14ac:dyDescent="0.25">
      <c r="I14697" s="14"/>
      <c r="J14697" s="14"/>
      <c r="K14697" s="14"/>
      <c r="L14697" s="14"/>
      <c r="M14697" s="14"/>
      <c r="N14697" s="14"/>
      <c r="O14697" s="14"/>
      <c r="P14697" s="14"/>
    </row>
    <row r="14698" spans="9:16" x14ac:dyDescent="0.25">
      <c r="I14698" s="14"/>
      <c r="J14698" s="14"/>
      <c r="K14698" s="14"/>
      <c r="L14698" s="14"/>
      <c r="M14698" s="14"/>
      <c r="N14698" s="14"/>
      <c r="O14698" s="14"/>
      <c r="P14698" s="14"/>
    </row>
    <row r="14699" spans="9:16" x14ac:dyDescent="0.25">
      <c r="I14699" s="14"/>
      <c r="J14699" s="14"/>
      <c r="K14699" s="14"/>
      <c r="L14699" s="14"/>
      <c r="M14699" s="14"/>
      <c r="N14699" s="14"/>
      <c r="O14699" s="14"/>
      <c r="P14699" s="14"/>
    </row>
    <row r="14700" spans="9:16" x14ac:dyDescent="0.25">
      <c r="I14700" s="14"/>
      <c r="J14700" s="14"/>
      <c r="K14700" s="14"/>
      <c r="L14700" s="14"/>
      <c r="M14700" s="14"/>
      <c r="N14700" s="14"/>
      <c r="O14700" s="14"/>
      <c r="P14700" s="14"/>
    </row>
    <row r="14701" spans="9:16" x14ac:dyDescent="0.25">
      <c r="I14701" s="14"/>
      <c r="J14701" s="14"/>
      <c r="K14701" s="14"/>
      <c r="L14701" s="14"/>
      <c r="M14701" s="14"/>
      <c r="N14701" s="14"/>
      <c r="O14701" s="14"/>
      <c r="P14701" s="14"/>
    </row>
    <row r="14702" spans="9:16" x14ac:dyDescent="0.25">
      <c r="I14702" s="14"/>
      <c r="J14702" s="14"/>
      <c r="K14702" s="14"/>
      <c r="L14702" s="14"/>
      <c r="M14702" s="14"/>
      <c r="N14702" s="14"/>
      <c r="O14702" s="14"/>
      <c r="P14702" s="14"/>
    </row>
    <row r="14703" spans="9:16" x14ac:dyDescent="0.25">
      <c r="I14703" s="14"/>
      <c r="J14703" s="14"/>
      <c r="K14703" s="14"/>
      <c r="L14703" s="14"/>
      <c r="M14703" s="14"/>
      <c r="N14703" s="14"/>
      <c r="O14703" s="14"/>
      <c r="P14703" s="14"/>
    </row>
    <row r="14704" spans="9:16" x14ac:dyDescent="0.25">
      <c r="I14704" s="14"/>
      <c r="J14704" s="14"/>
      <c r="K14704" s="14"/>
      <c r="L14704" s="14"/>
      <c r="M14704" s="14"/>
      <c r="N14704" s="14"/>
      <c r="O14704" s="14"/>
      <c r="P14704" s="14"/>
    </row>
    <row r="14705" spans="9:16" x14ac:dyDescent="0.25">
      <c r="I14705" s="14"/>
      <c r="J14705" s="14"/>
      <c r="K14705" s="14"/>
      <c r="L14705" s="14"/>
      <c r="M14705" s="14"/>
      <c r="N14705" s="14"/>
      <c r="O14705" s="14"/>
      <c r="P14705" s="14"/>
    </row>
    <row r="14706" spans="9:16" x14ac:dyDescent="0.25">
      <c r="I14706" s="14"/>
      <c r="J14706" s="14"/>
      <c r="K14706" s="14"/>
      <c r="L14706" s="14"/>
      <c r="M14706" s="14"/>
      <c r="N14706" s="14"/>
      <c r="O14706" s="14"/>
      <c r="P14706" s="14"/>
    </row>
    <row r="14707" spans="9:16" x14ac:dyDescent="0.25">
      <c r="I14707" s="14"/>
      <c r="J14707" s="14"/>
      <c r="K14707" s="14"/>
      <c r="L14707" s="14"/>
      <c r="M14707" s="14"/>
      <c r="N14707" s="14"/>
      <c r="O14707" s="14"/>
      <c r="P14707" s="14"/>
    </row>
    <row r="14708" spans="9:16" x14ac:dyDescent="0.25">
      <c r="I14708" s="14"/>
      <c r="J14708" s="14"/>
      <c r="K14708" s="14"/>
      <c r="L14708" s="14"/>
      <c r="M14708" s="14"/>
      <c r="N14708" s="14"/>
      <c r="O14708" s="14"/>
      <c r="P14708" s="14"/>
    </row>
    <row r="14709" spans="9:16" x14ac:dyDescent="0.25">
      <c r="I14709" s="14"/>
      <c r="J14709" s="14"/>
      <c r="K14709" s="14"/>
      <c r="L14709" s="14"/>
      <c r="M14709" s="14"/>
      <c r="N14709" s="14"/>
      <c r="O14709" s="14"/>
      <c r="P14709" s="14"/>
    </row>
    <row r="14710" spans="9:16" x14ac:dyDescent="0.25">
      <c r="I14710" s="14"/>
      <c r="J14710" s="14"/>
      <c r="K14710" s="14"/>
      <c r="L14710" s="14"/>
      <c r="M14710" s="14"/>
      <c r="N14710" s="14"/>
      <c r="O14710" s="14"/>
      <c r="P14710" s="14"/>
    </row>
    <row r="14711" spans="9:16" x14ac:dyDescent="0.25">
      <c r="I14711" s="14"/>
      <c r="J14711" s="14"/>
      <c r="K14711" s="14"/>
      <c r="L14711" s="14"/>
      <c r="M14711" s="14"/>
      <c r="N14711" s="14"/>
      <c r="O14711" s="14"/>
      <c r="P14711" s="14"/>
    </row>
    <row r="14712" spans="9:16" x14ac:dyDescent="0.25">
      <c r="I14712" s="14"/>
      <c r="J14712" s="14"/>
      <c r="K14712" s="14"/>
      <c r="L14712" s="14"/>
      <c r="M14712" s="14"/>
      <c r="N14712" s="14"/>
      <c r="O14712" s="14"/>
      <c r="P14712" s="14"/>
    </row>
    <row r="14713" spans="9:16" x14ac:dyDescent="0.25">
      <c r="I14713" s="14"/>
      <c r="J14713" s="14"/>
      <c r="K14713" s="14"/>
      <c r="L14713" s="14"/>
      <c r="M14713" s="14"/>
      <c r="N14713" s="14"/>
      <c r="O14713" s="14"/>
      <c r="P14713" s="14"/>
    </row>
    <row r="14714" spans="9:16" x14ac:dyDescent="0.25">
      <c r="I14714" s="14"/>
      <c r="J14714" s="14"/>
      <c r="K14714" s="14"/>
      <c r="L14714" s="14"/>
      <c r="M14714" s="14"/>
      <c r="N14714" s="14"/>
      <c r="O14714" s="14"/>
      <c r="P14714" s="14"/>
    </row>
    <row r="14715" spans="9:16" x14ac:dyDescent="0.25">
      <c r="I14715" s="14"/>
      <c r="J14715" s="14"/>
      <c r="K14715" s="14"/>
      <c r="L14715" s="14"/>
      <c r="M14715" s="14"/>
      <c r="N14715" s="14"/>
      <c r="O14715" s="14"/>
      <c r="P14715" s="14"/>
    </row>
    <row r="14716" spans="9:16" x14ac:dyDescent="0.25">
      <c r="I14716" s="14"/>
      <c r="J14716" s="14"/>
      <c r="K14716" s="14"/>
      <c r="L14716" s="14"/>
      <c r="M14716" s="14"/>
      <c r="N14716" s="14"/>
      <c r="O14716" s="14"/>
      <c r="P14716" s="14"/>
    </row>
    <row r="14717" spans="9:16" x14ac:dyDescent="0.25">
      <c r="I14717" s="14"/>
      <c r="J14717" s="14"/>
      <c r="K14717" s="14"/>
      <c r="L14717" s="14"/>
      <c r="M14717" s="14"/>
      <c r="N14717" s="14"/>
      <c r="O14717" s="14"/>
      <c r="P14717" s="14"/>
    </row>
    <row r="14718" spans="9:16" x14ac:dyDescent="0.25">
      <c r="I14718" s="14"/>
      <c r="J14718" s="14"/>
      <c r="K14718" s="14"/>
      <c r="L14718" s="14"/>
      <c r="M14718" s="14"/>
      <c r="N14718" s="14"/>
      <c r="O14718" s="14"/>
      <c r="P14718" s="14"/>
    </row>
    <row r="14719" spans="9:16" x14ac:dyDescent="0.25">
      <c r="I14719" s="14"/>
      <c r="J14719" s="14"/>
      <c r="K14719" s="14"/>
      <c r="L14719" s="14"/>
      <c r="M14719" s="14"/>
      <c r="N14719" s="14"/>
      <c r="O14719" s="14"/>
      <c r="P14719" s="14"/>
    </row>
    <row r="14720" spans="9:16" x14ac:dyDescent="0.25">
      <c r="I14720" s="14"/>
      <c r="J14720" s="14"/>
      <c r="K14720" s="14"/>
      <c r="L14720" s="14"/>
      <c r="M14720" s="14"/>
      <c r="N14720" s="14"/>
      <c r="O14720" s="14"/>
      <c r="P14720" s="14"/>
    </row>
    <row r="14721" spans="9:16" x14ac:dyDescent="0.25">
      <c r="I14721" s="14"/>
      <c r="J14721" s="14"/>
      <c r="K14721" s="14"/>
      <c r="L14721" s="14"/>
      <c r="M14721" s="14"/>
      <c r="N14721" s="14"/>
      <c r="O14721" s="14"/>
      <c r="P14721" s="14"/>
    </row>
    <row r="14722" spans="9:16" x14ac:dyDescent="0.25">
      <c r="I14722" s="14"/>
      <c r="J14722" s="14"/>
      <c r="K14722" s="14"/>
      <c r="L14722" s="14"/>
      <c r="M14722" s="14"/>
      <c r="N14722" s="14"/>
      <c r="O14722" s="14"/>
      <c r="P14722" s="14"/>
    </row>
    <row r="14723" spans="9:16" x14ac:dyDescent="0.25">
      <c r="I14723" s="14"/>
      <c r="J14723" s="14"/>
      <c r="K14723" s="14"/>
      <c r="L14723" s="14"/>
      <c r="M14723" s="14"/>
      <c r="N14723" s="14"/>
      <c r="O14723" s="14"/>
      <c r="P14723" s="14"/>
    </row>
    <row r="14724" spans="9:16" x14ac:dyDescent="0.25">
      <c r="I14724" s="14"/>
      <c r="J14724" s="14"/>
      <c r="K14724" s="14"/>
      <c r="L14724" s="14"/>
      <c r="M14724" s="14"/>
      <c r="N14724" s="14"/>
      <c r="O14724" s="14"/>
      <c r="P14724" s="14"/>
    </row>
    <row r="14725" spans="9:16" x14ac:dyDescent="0.25">
      <c r="I14725" s="14"/>
      <c r="J14725" s="14"/>
      <c r="K14725" s="14"/>
      <c r="L14725" s="14"/>
      <c r="M14725" s="14"/>
      <c r="N14725" s="14"/>
      <c r="O14725" s="14"/>
      <c r="P14725" s="14"/>
    </row>
    <row r="14726" spans="9:16" x14ac:dyDescent="0.25">
      <c r="I14726" s="14"/>
      <c r="J14726" s="14"/>
      <c r="K14726" s="14"/>
      <c r="L14726" s="14"/>
      <c r="M14726" s="14"/>
      <c r="N14726" s="14"/>
      <c r="O14726" s="14"/>
      <c r="P14726" s="14"/>
    </row>
    <row r="14727" spans="9:16" x14ac:dyDescent="0.25">
      <c r="I14727" s="14"/>
      <c r="J14727" s="14"/>
      <c r="K14727" s="14"/>
      <c r="L14727" s="14"/>
      <c r="M14727" s="14"/>
      <c r="N14727" s="14"/>
      <c r="O14727" s="14"/>
      <c r="P14727" s="14"/>
    </row>
    <row r="14728" spans="9:16" x14ac:dyDescent="0.25">
      <c r="I14728" s="14"/>
      <c r="J14728" s="14"/>
      <c r="K14728" s="14"/>
      <c r="L14728" s="14"/>
      <c r="M14728" s="14"/>
      <c r="N14728" s="14"/>
      <c r="O14728" s="14"/>
      <c r="P14728" s="14"/>
    </row>
    <row r="14729" spans="9:16" x14ac:dyDescent="0.25">
      <c r="I14729" s="14"/>
      <c r="J14729" s="14"/>
      <c r="K14729" s="14"/>
      <c r="L14729" s="14"/>
      <c r="M14729" s="14"/>
      <c r="N14729" s="14"/>
      <c r="O14729" s="14"/>
      <c r="P14729" s="14"/>
    </row>
    <row r="14730" spans="9:16" x14ac:dyDescent="0.25">
      <c r="I14730" s="14"/>
      <c r="J14730" s="14"/>
      <c r="K14730" s="14"/>
      <c r="L14730" s="14"/>
      <c r="M14730" s="14"/>
      <c r="N14730" s="14"/>
      <c r="O14730" s="14"/>
      <c r="P14730" s="14"/>
    </row>
    <row r="14731" spans="9:16" x14ac:dyDescent="0.25">
      <c r="I14731" s="14"/>
      <c r="J14731" s="14"/>
      <c r="K14731" s="14"/>
      <c r="L14731" s="14"/>
      <c r="M14731" s="14"/>
      <c r="N14731" s="14"/>
      <c r="O14731" s="14"/>
      <c r="P14731" s="14"/>
    </row>
    <row r="14732" spans="9:16" x14ac:dyDescent="0.25">
      <c r="I14732" s="14"/>
      <c r="J14732" s="14"/>
      <c r="K14732" s="14"/>
      <c r="L14732" s="14"/>
      <c r="M14732" s="14"/>
      <c r="N14732" s="14"/>
      <c r="O14732" s="14"/>
      <c r="P14732" s="14"/>
    </row>
    <row r="14733" spans="9:16" x14ac:dyDescent="0.25">
      <c r="I14733" s="14"/>
      <c r="J14733" s="14"/>
      <c r="K14733" s="14"/>
      <c r="L14733" s="14"/>
      <c r="M14733" s="14"/>
      <c r="N14733" s="14"/>
      <c r="O14733" s="14"/>
      <c r="P14733" s="14"/>
    </row>
    <row r="14734" spans="9:16" x14ac:dyDescent="0.25">
      <c r="I14734" s="14"/>
      <c r="J14734" s="14"/>
      <c r="K14734" s="14"/>
      <c r="L14734" s="14"/>
      <c r="M14734" s="14"/>
      <c r="N14734" s="14"/>
      <c r="O14734" s="14"/>
      <c r="P14734" s="14"/>
    </row>
    <row r="14735" spans="9:16" x14ac:dyDescent="0.25">
      <c r="I14735" s="14"/>
      <c r="J14735" s="14"/>
      <c r="K14735" s="14"/>
      <c r="L14735" s="14"/>
      <c r="M14735" s="14"/>
      <c r="N14735" s="14"/>
      <c r="O14735" s="14"/>
      <c r="P14735" s="14"/>
    </row>
    <row r="14736" spans="9:16" x14ac:dyDescent="0.25">
      <c r="I14736" s="14"/>
      <c r="J14736" s="14"/>
      <c r="K14736" s="14"/>
      <c r="L14736" s="14"/>
      <c r="M14736" s="14"/>
      <c r="N14736" s="14"/>
      <c r="O14736" s="14"/>
      <c r="P14736" s="14"/>
    </row>
    <row r="14737" spans="9:16" x14ac:dyDescent="0.25">
      <c r="I14737" s="14"/>
      <c r="J14737" s="14"/>
      <c r="K14737" s="14"/>
      <c r="L14737" s="14"/>
      <c r="M14737" s="14"/>
      <c r="N14737" s="14"/>
      <c r="O14737" s="14"/>
      <c r="P14737" s="14"/>
    </row>
    <row r="14738" spans="9:16" x14ac:dyDescent="0.25">
      <c r="I14738" s="14"/>
      <c r="J14738" s="14"/>
      <c r="K14738" s="14"/>
      <c r="L14738" s="14"/>
      <c r="M14738" s="14"/>
      <c r="N14738" s="14"/>
      <c r="O14738" s="14"/>
      <c r="P14738" s="14"/>
    </row>
    <row r="14739" spans="9:16" x14ac:dyDescent="0.25">
      <c r="I14739" s="14"/>
      <c r="J14739" s="14"/>
      <c r="K14739" s="14"/>
      <c r="L14739" s="14"/>
      <c r="M14739" s="14"/>
      <c r="N14739" s="14"/>
      <c r="O14739" s="14"/>
      <c r="P14739" s="14"/>
    </row>
    <row r="14740" spans="9:16" x14ac:dyDescent="0.25">
      <c r="I14740" s="14"/>
      <c r="J14740" s="14"/>
      <c r="K14740" s="14"/>
      <c r="L14740" s="14"/>
      <c r="M14740" s="14"/>
      <c r="N14740" s="14"/>
      <c r="O14740" s="14"/>
      <c r="P14740" s="14"/>
    </row>
    <row r="14741" spans="9:16" x14ac:dyDescent="0.25">
      <c r="I14741" s="14"/>
      <c r="J14741" s="14"/>
      <c r="K14741" s="14"/>
      <c r="L14741" s="14"/>
      <c r="M14741" s="14"/>
      <c r="N14741" s="14"/>
      <c r="O14741" s="14"/>
      <c r="P14741" s="14"/>
    </row>
    <row r="14742" spans="9:16" x14ac:dyDescent="0.25">
      <c r="I14742" s="14"/>
      <c r="J14742" s="14"/>
      <c r="K14742" s="14"/>
      <c r="L14742" s="14"/>
      <c r="M14742" s="14"/>
      <c r="N14742" s="14"/>
      <c r="O14742" s="14"/>
      <c r="P14742" s="14"/>
    </row>
    <row r="14743" spans="9:16" x14ac:dyDescent="0.25">
      <c r="I14743" s="14"/>
      <c r="J14743" s="14"/>
      <c r="K14743" s="14"/>
      <c r="L14743" s="14"/>
      <c r="M14743" s="14"/>
      <c r="N14743" s="14"/>
      <c r="O14743" s="14"/>
      <c r="P14743" s="14"/>
    </row>
    <row r="14744" spans="9:16" x14ac:dyDescent="0.25">
      <c r="I14744" s="14"/>
      <c r="J14744" s="14"/>
      <c r="K14744" s="14"/>
      <c r="L14744" s="14"/>
      <c r="M14744" s="14"/>
      <c r="N14744" s="14"/>
      <c r="O14744" s="14"/>
      <c r="P14744" s="14"/>
    </row>
    <row r="14745" spans="9:16" x14ac:dyDescent="0.25">
      <c r="I14745" s="14"/>
      <c r="J14745" s="14"/>
      <c r="K14745" s="14"/>
      <c r="L14745" s="14"/>
      <c r="M14745" s="14"/>
      <c r="N14745" s="14"/>
      <c r="O14745" s="14"/>
      <c r="P14745" s="14"/>
    </row>
    <row r="14746" spans="9:16" x14ac:dyDescent="0.25">
      <c r="I14746" s="14"/>
      <c r="J14746" s="14"/>
      <c r="K14746" s="14"/>
      <c r="L14746" s="14"/>
      <c r="M14746" s="14"/>
      <c r="N14746" s="14"/>
      <c r="O14746" s="14"/>
      <c r="P14746" s="14"/>
    </row>
    <row r="14747" spans="9:16" x14ac:dyDescent="0.25">
      <c r="I14747" s="14"/>
      <c r="J14747" s="14"/>
      <c r="K14747" s="14"/>
      <c r="L14747" s="14"/>
      <c r="M14747" s="14"/>
      <c r="N14747" s="14"/>
      <c r="O14747" s="14"/>
      <c r="P14747" s="14"/>
    </row>
    <row r="14748" spans="9:16" x14ac:dyDescent="0.25">
      <c r="I14748" s="14"/>
      <c r="J14748" s="14"/>
      <c r="K14748" s="14"/>
      <c r="L14748" s="14"/>
      <c r="M14748" s="14"/>
      <c r="N14748" s="14"/>
      <c r="O14748" s="14"/>
      <c r="P14748" s="14"/>
    </row>
    <row r="14749" spans="9:16" x14ac:dyDescent="0.25">
      <c r="I14749" s="14"/>
      <c r="J14749" s="14"/>
      <c r="K14749" s="14"/>
      <c r="L14749" s="14"/>
      <c r="M14749" s="14"/>
      <c r="N14749" s="14"/>
      <c r="O14749" s="14"/>
      <c r="P14749" s="14"/>
    </row>
    <row r="14750" spans="9:16" x14ac:dyDescent="0.25">
      <c r="I14750" s="14"/>
      <c r="J14750" s="14"/>
      <c r="K14750" s="14"/>
      <c r="L14750" s="14"/>
      <c r="M14750" s="14"/>
      <c r="N14750" s="14"/>
      <c r="O14750" s="14"/>
      <c r="P14750" s="14"/>
    </row>
    <row r="14751" spans="9:16" x14ac:dyDescent="0.25">
      <c r="I14751" s="14"/>
      <c r="J14751" s="14"/>
      <c r="K14751" s="14"/>
      <c r="L14751" s="14"/>
      <c r="M14751" s="14"/>
      <c r="N14751" s="14"/>
      <c r="O14751" s="14"/>
      <c r="P14751" s="14"/>
    </row>
    <row r="14752" spans="9:16" x14ac:dyDescent="0.25">
      <c r="I14752" s="14"/>
      <c r="J14752" s="14"/>
      <c r="K14752" s="14"/>
      <c r="L14752" s="14"/>
      <c r="M14752" s="14"/>
      <c r="N14752" s="14"/>
      <c r="O14752" s="14"/>
      <c r="P14752" s="14"/>
    </row>
    <row r="14753" spans="9:16" x14ac:dyDescent="0.25">
      <c r="I14753" s="14"/>
      <c r="J14753" s="14"/>
      <c r="K14753" s="14"/>
      <c r="L14753" s="14"/>
      <c r="M14753" s="14"/>
      <c r="N14753" s="14"/>
      <c r="O14753" s="14"/>
      <c r="P14753" s="14"/>
    </row>
    <row r="14754" spans="9:16" x14ac:dyDescent="0.25">
      <c r="I14754" s="14"/>
      <c r="J14754" s="14"/>
      <c r="K14754" s="14"/>
      <c r="L14754" s="14"/>
      <c r="M14754" s="14"/>
      <c r="N14754" s="14"/>
      <c r="O14754" s="14"/>
      <c r="P14754" s="14"/>
    </row>
    <row r="14755" spans="9:16" x14ac:dyDescent="0.25">
      <c r="I14755" s="14"/>
      <c r="J14755" s="14"/>
      <c r="K14755" s="14"/>
      <c r="L14755" s="14"/>
      <c r="M14755" s="14"/>
      <c r="N14755" s="14"/>
      <c r="O14755" s="14"/>
      <c r="P14755" s="14"/>
    </row>
    <row r="14756" spans="9:16" x14ac:dyDescent="0.25">
      <c r="I14756" s="14"/>
      <c r="J14756" s="14"/>
      <c r="K14756" s="14"/>
      <c r="L14756" s="14"/>
      <c r="M14756" s="14"/>
      <c r="N14756" s="14"/>
      <c r="O14756" s="14"/>
      <c r="P14756" s="14"/>
    </row>
    <row r="14757" spans="9:16" x14ac:dyDescent="0.25">
      <c r="I14757" s="14"/>
      <c r="J14757" s="14"/>
      <c r="K14757" s="14"/>
      <c r="L14757" s="14"/>
      <c r="M14757" s="14"/>
      <c r="N14757" s="14"/>
      <c r="O14757" s="14"/>
      <c r="P14757" s="14"/>
    </row>
    <row r="14758" spans="9:16" x14ac:dyDescent="0.25">
      <c r="I14758" s="14"/>
      <c r="J14758" s="14"/>
      <c r="K14758" s="14"/>
      <c r="L14758" s="14"/>
      <c r="M14758" s="14"/>
      <c r="N14758" s="14"/>
      <c r="O14758" s="14"/>
      <c r="P14758" s="14"/>
    </row>
    <row r="14759" spans="9:16" x14ac:dyDescent="0.25">
      <c r="I14759" s="14"/>
      <c r="J14759" s="14"/>
      <c r="K14759" s="14"/>
      <c r="L14759" s="14"/>
      <c r="M14759" s="14"/>
      <c r="N14759" s="14"/>
      <c r="O14759" s="14"/>
      <c r="P14759" s="14"/>
    </row>
    <row r="14760" spans="9:16" x14ac:dyDescent="0.25">
      <c r="I14760" s="14"/>
      <c r="J14760" s="14"/>
      <c r="K14760" s="14"/>
      <c r="L14760" s="14"/>
      <c r="M14760" s="14"/>
      <c r="N14760" s="14"/>
      <c r="O14760" s="14"/>
      <c r="P14760" s="14"/>
    </row>
    <row r="14761" spans="9:16" x14ac:dyDescent="0.25">
      <c r="I14761" s="14"/>
      <c r="J14761" s="14"/>
      <c r="K14761" s="14"/>
      <c r="L14761" s="14"/>
      <c r="M14761" s="14"/>
      <c r="N14761" s="14"/>
      <c r="O14761" s="14"/>
      <c r="P14761" s="14"/>
    </row>
    <row r="14762" spans="9:16" x14ac:dyDescent="0.25">
      <c r="I14762" s="14"/>
      <c r="J14762" s="14"/>
      <c r="K14762" s="14"/>
      <c r="L14762" s="14"/>
      <c r="M14762" s="14"/>
      <c r="N14762" s="14"/>
      <c r="O14762" s="14"/>
      <c r="P14762" s="14"/>
    </row>
    <row r="14763" spans="9:16" x14ac:dyDescent="0.25">
      <c r="I14763" s="14"/>
      <c r="J14763" s="14"/>
      <c r="K14763" s="14"/>
      <c r="L14763" s="14"/>
      <c r="M14763" s="14"/>
      <c r="N14763" s="14"/>
      <c r="O14763" s="14"/>
      <c r="P14763" s="14"/>
    </row>
    <row r="14764" spans="9:16" x14ac:dyDescent="0.25">
      <c r="I14764" s="14"/>
      <c r="J14764" s="14"/>
      <c r="K14764" s="14"/>
      <c r="L14764" s="14"/>
      <c r="M14764" s="14"/>
      <c r="N14764" s="14"/>
      <c r="O14764" s="14"/>
      <c r="P14764" s="14"/>
    </row>
    <row r="14765" spans="9:16" x14ac:dyDescent="0.25">
      <c r="I14765" s="14"/>
      <c r="J14765" s="14"/>
      <c r="K14765" s="14"/>
      <c r="L14765" s="14"/>
      <c r="M14765" s="14"/>
      <c r="N14765" s="14"/>
      <c r="O14765" s="14"/>
      <c r="P14765" s="14"/>
    </row>
    <row r="14766" spans="9:16" x14ac:dyDescent="0.25">
      <c r="I14766" s="14"/>
      <c r="J14766" s="14"/>
      <c r="K14766" s="14"/>
      <c r="L14766" s="14"/>
      <c r="M14766" s="14"/>
      <c r="N14766" s="14"/>
      <c r="O14766" s="14"/>
      <c r="P14766" s="14"/>
    </row>
    <row r="14767" spans="9:16" x14ac:dyDescent="0.25">
      <c r="I14767" s="14"/>
      <c r="J14767" s="14"/>
      <c r="K14767" s="14"/>
      <c r="L14767" s="14"/>
      <c r="M14767" s="14"/>
      <c r="N14767" s="14"/>
      <c r="O14767" s="14"/>
      <c r="P14767" s="14"/>
    </row>
    <row r="14768" spans="9:16" x14ac:dyDescent="0.25">
      <c r="I14768" s="14"/>
      <c r="J14768" s="14"/>
      <c r="K14768" s="14"/>
      <c r="L14768" s="14"/>
      <c r="M14768" s="14"/>
      <c r="N14768" s="14"/>
      <c r="O14768" s="14"/>
      <c r="P14768" s="14"/>
    </row>
    <row r="14769" spans="9:16" x14ac:dyDescent="0.25">
      <c r="I14769" s="14"/>
      <c r="J14769" s="14"/>
      <c r="K14769" s="14"/>
      <c r="L14769" s="14"/>
      <c r="M14769" s="14"/>
      <c r="N14769" s="14"/>
      <c r="O14769" s="14"/>
      <c r="P14769" s="14"/>
    </row>
    <row r="14770" spans="9:16" x14ac:dyDescent="0.25">
      <c r="I14770" s="14"/>
      <c r="J14770" s="14"/>
      <c r="K14770" s="14"/>
      <c r="L14770" s="14"/>
      <c r="M14770" s="14"/>
      <c r="N14770" s="14"/>
      <c r="O14770" s="14"/>
      <c r="P14770" s="14"/>
    </row>
    <row r="14771" spans="9:16" x14ac:dyDescent="0.25">
      <c r="I14771" s="14"/>
      <c r="J14771" s="14"/>
      <c r="K14771" s="14"/>
      <c r="L14771" s="14"/>
      <c r="M14771" s="14"/>
      <c r="N14771" s="14"/>
      <c r="O14771" s="14"/>
      <c r="P14771" s="14"/>
    </row>
    <row r="14772" spans="9:16" x14ac:dyDescent="0.25">
      <c r="I14772" s="14"/>
      <c r="J14772" s="14"/>
      <c r="K14772" s="14"/>
      <c r="L14772" s="14"/>
      <c r="M14772" s="14"/>
      <c r="N14772" s="14"/>
      <c r="O14772" s="14"/>
      <c r="P14772" s="14"/>
    </row>
    <row r="14773" spans="9:16" x14ac:dyDescent="0.25">
      <c r="I14773" s="14"/>
      <c r="J14773" s="14"/>
      <c r="K14773" s="14"/>
      <c r="L14773" s="14"/>
      <c r="M14773" s="14"/>
      <c r="N14773" s="14"/>
      <c r="O14773" s="14"/>
      <c r="P14773" s="14"/>
    </row>
    <row r="14774" spans="9:16" x14ac:dyDescent="0.25">
      <c r="I14774" s="14"/>
      <c r="J14774" s="14"/>
      <c r="K14774" s="14"/>
      <c r="L14774" s="14"/>
      <c r="M14774" s="14"/>
      <c r="N14774" s="14"/>
      <c r="O14774" s="14"/>
      <c r="P14774" s="14"/>
    </row>
    <row r="14775" spans="9:16" x14ac:dyDescent="0.25">
      <c r="I14775" s="14"/>
      <c r="J14775" s="14"/>
      <c r="K14775" s="14"/>
      <c r="L14775" s="14"/>
      <c r="M14775" s="14"/>
      <c r="N14775" s="14"/>
      <c r="O14775" s="14"/>
      <c r="P14775" s="14"/>
    </row>
    <row r="14776" spans="9:16" x14ac:dyDescent="0.25">
      <c r="I14776" s="14"/>
      <c r="J14776" s="14"/>
      <c r="K14776" s="14"/>
      <c r="L14776" s="14"/>
      <c r="M14776" s="14"/>
      <c r="N14776" s="14"/>
      <c r="O14776" s="14"/>
      <c r="P14776" s="14"/>
    </row>
    <row r="14777" spans="9:16" x14ac:dyDescent="0.25">
      <c r="I14777" s="14"/>
      <c r="J14777" s="14"/>
      <c r="K14777" s="14"/>
      <c r="L14777" s="14"/>
      <c r="M14777" s="14"/>
      <c r="N14777" s="14"/>
      <c r="O14777" s="14"/>
      <c r="P14777" s="14"/>
    </row>
    <row r="14778" spans="9:16" x14ac:dyDescent="0.25">
      <c r="I14778" s="14"/>
      <c r="J14778" s="14"/>
      <c r="K14778" s="14"/>
      <c r="L14778" s="14"/>
      <c r="M14778" s="14"/>
      <c r="N14778" s="14"/>
      <c r="O14778" s="14"/>
      <c r="P14778" s="14"/>
    </row>
    <row r="14779" spans="9:16" x14ac:dyDescent="0.25">
      <c r="I14779" s="14"/>
      <c r="J14779" s="14"/>
      <c r="K14779" s="14"/>
      <c r="L14779" s="14"/>
      <c r="M14779" s="14"/>
      <c r="N14779" s="14"/>
      <c r="O14779" s="14"/>
      <c r="P14779" s="14"/>
    </row>
    <row r="14780" spans="9:16" x14ac:dyDescent="0.25">
      <c r="I14780" s="14"/>
      <c r="J14780" s="14"/>
      <c r="K14780" s="14"/>
      <c r="L14780" s="14"/>
      <c r="M14780" s="14"/>
      <c r="N14780" s="14"/>
      <c r="O14780" s="14"/>
      <c r="P14780" s="14"/>
    </row>
    <row r="14781" spans="9:16" x14ac:dyDescent="0.25">
      <c r="I14781" s="14"/>
      <c r="J14781" s="14"/>
      <c r="K14781" s="14"/>
      <c r="L14781" s="14"/>
      <c r="M14781" s="14"/>
      <c r="N14781" s="14"/>
      <c r="O14781" s="14"/>
      <c r="P14781" s="14"/>
    </row>
    <row r="14782" spans="9:16" x14ac:dyDescent="0.25">
      <c r="I14782" s="14"/>
      <c r="J14782" s="14"/>
      <c r="K14782" s="14"/>
      <c r="L14782" s="14"/>
      <c r="M14782" s="14"/>
      <c r="N14782" s="14"/>
      <c r="O14782" s="14"/>
      <c r="P14782" s="14"/>
    </row>
    <row r="14783" spans="9:16" x14ac:dyDescent="0.25">
      <c r="I14783" s="14"/>
      <c r="J14783" s="14"/>
      <c r="K14783" s="14"/>
      <c r="L14783" s="14"/>
      <c r="M14783" s="14"/>
      <c r="N14783" s="14"/>
      <c r="O14783" s="14"/>
      <c r="P14783" s="14"/>
    </row>
    <row r="14784" spans="9:16" x14ac:dyDescent="0.25">
      <c r="I14784" s="14"/>
      <c r="J14784" s="14"/>
      <c r="K14784" s="14"/>
      <c r="L14784" s="14"/>
      <c r="M14784" s="14"/>
      <c r="N14784" s="14"/>
      <c r="O14784" s="14"/>
      <c r="P14784" s="14"/>
    </row>
    <row r="14785" spans="9:16" x14ac:dyDescent="0.25">
      <c r="I14785" s="14"/>
      <c r="J14785" s="14"/>
      <c r="K14785" s="14"/>
      <c r="L14785" s="14"/>
      <c r="M14785" s="14"/>
      <c r="N14785" s="14"/>
      <c r="O14785" s="14"/>
      <c r="P14785" s="14"/>
    </row>
    <row r="14786" spans="9:16" x14ac:dyDescent="0.25">
      <c r="I14786" s="14"/>
      <c r="J14786" s="14"/>
      <c r="K14786" s="14"/>
      <c r="L14786" s="14"/>
      <c r="M14786" s="14"/>
      <c r="N14786" s="14"/>
      <c r="O14786" s="14"/>
      <c r="P14786" s="14"/>
    </row>
    <row r="14787" spans="9:16" x14ac:dyDescent="0.25">
      <c r="I14787" s="14"/>
      <c r="J14787" s="14"/>
      <c r="K14787" s="14"/>
      <c r="L14787" s="14"/>
      <c r="M14787" s="14"/>
      <c r="N14787" s="14"/>
      <c r="O14787" s="14"/>
      <c r="P14787" s="14"/>
    </row>
    <row r="14788" spans="9:16" x14ac:dyDescent="0.25">
      <c r="I14788" s="14"/>
      <c r="J14788" s="14"/>
      <c r="K14788" s="14"/>
      <c r="L14788" s="14"/>
      <c r="M14788" s="14"/>
      <c r="N14788" s="14"/>
      <c r="O14788" s="14"/>
      <c r="P14788" s="14"/>
    </row>
    <row r="14789" spans="9:16" x14ac:dyDescent="0.25">
      <c r="I14789" s="14"/>
      <c r="J14789" s="14"/>
      <c r="K14789" s="14"/>
      <c r="L14789" s="14"/>
      <c r="M14789" s="14"/>
      <c r="N14789" s="14"/>
      <c r="O14789" s="14"/>
      <c r="P14789" s="14"/>
    </row>
    <row r="14790" spans="9:16" x14ac:dyDescent="0.25">
      <c r="I14790" s="14"/>
      <c r="J14790" s="14"/>
      <c r="K14790" s="14"/>
      <c r="L14790" s="14"/>
      <c r="M14790" s="14"/>
      <c r="N14790" s="14"/>
      <c r="O14790" s="14"/>
      <c r="P14790" s="14"/>
    </row>
    <row r="14791" spans="9:16" x14ac:dyDescent="0.25">
      <c r="I14791" s="14"/>
      <c r="J14791" s="14"/>
      <c r="K14791" s="14"/>
      <c r="L14791" s="14"/>
      <c r="M14791" s="14"/>
      <c r="N14791" s="14"/>
      <c r="O14791" s="14"/>
      <c r="P14791" s="14"/>
    </row>
    <row r="14792" spans="9:16" x14ac:dyDescent="0.25">
      <c r="I14792" s="14"/>
      <c r="J14792" s="14"/>
      <c r="K14792" s="14"/>
      <c r="L14792" s="14"/>
      <c r="M14792" s="14"/>
      <c r="N14792" s="14"/>
      <c r="O14792" s="14"/>
      <c r="P14792" s="14"/>
    </row>
    <row r="14793" spans="9:16" x14ac:dyDescent="0.25">
      <c r="I14793" s="14"/>
      <c r="J14793" s="14"/>
      <c r="K14793" s="14"/>
      <c r="L14793" s="14"/>
      <c r="M14793" s="14"/>
      <c r="N14793" s="14"/>
      <c r="O14793" s="14"/>
      <c r="P14793" s="14"/>
    </row>
    <row r="14794" spans="9:16" x14ac:dyDescent="0.25">
      <c r="I14794" s="14"/>
      <c r="J14794" s="14"/>
      <c r="K14794" s="14"/>
      <c r="L14794" s="14"/>
      <c r="M14794" s="14"/>
      <c r="N14794" s="14"/>
      <c r="O14794" s="14"/>
      <c r="P14794" s="14"/>
    </row>
    <row r="14795" spans="9:16" x14ac:dyDescent="0.25">
      <c r="I14795" s="14"/>
      <c r="J14795" s="14"/>
      <c r="K14795" s="14"/>
      <c r="L14795" s="14"/>
      <c r="M14795" s="14"/>
      <c r="N14795" s="14"/>
      <c r="O14795" s="14"/>
      <c r="P14795" s="14"/>
    </row>
    <row r="14796" spans="9:16" x14ac:dyDescent="0.25">
      <c r="I14796" s="14"/>
      <c r="J14796" s="14"/>
      <c r="K14796" s="14"/>
      <c r="L14796" s="14"/>
      <c r="M14796" s="14"/>
      <c r="N14796" s="14"/>
      <c r="O14796" s="14"/>
      <c r="P14796" s="14"/>
    </row>
    <row r="14797" spans="9:16" x14ac:dyDescent="0.25">
      <c r="I14797" s="14"/>
      <c r="J14797" s="14"/>
      <c r="K14797" s="14"/>
      <c r="L14797" s="14"/>
      <c r="M14797" s="14"/>
      <c r="N14797" s="14"/>
      <c r="O14797" s="14"/>
      <c r="P14797" s="14"/>
    </row>
    <row r="14798" spans="9:16" x14ac:dyDescent="0.25">
      <c r="I14798" s="14"/>
      <c r="J14798" s="14"/>
      <c r="K14798" s="14"/>
      <c r="L14798" s="14"/>
      <c r="M14798" s="14"/>
      <c r="N14798" s="14"/>
      <c r="O14798" s="14"/>
      <c r="P14798" s="14"/>
    </row>
    <row r="14799" spans="9:16" x14ac:dyDescent="0.25">
      <c r="I14799" s="14"/>
      <c r="J14799" s="14"/>
      <c r="K14799" s="14"/>
      <c r="L14799" s="14"/>
      <c r="M14799" s="14"/>
      <c r="N14799" s="14"/>
      <c r="O14799" s="14"/>
      <c r="P14799" s="14"/>
    </row>
    <row r="14800" spans="9:16" x14ac:dyDescent="0.25">
      <c r="I14800" s="14"/>
      <c r="J14800" s="14"/>
      <c r="K14800" s="14"/>
      <c r="L14800" s="14"/>
      <c r="M14800" s="14"/>
      <c r="N14800" s="14"/>
      <c r="O14800" s="14"/>
      <c r="P14800" s="14"/>
    </row>
    <row r="14801" spans="9:16" x14ac:dyDescent="0.25">
      <c r="I14801" s="14"/>
      <c r="J14801" s="14"/>
      <c r="K14801" s="14"/>
      <c r="L14801" s="14"/>
      <c r="M14801" s="14"/>
      <c r="N14801" s="14"/>
      <c r="O14801" s="14"/>
      <c r="P14801" s="14"/>
    </row>
    <row r="14802" spans="9:16" x14ac:dyDescent="0.25">
      <c r="I14802" s="14"/>
      <c r="J14802" s="14"/>
      <c r="K14802" s="14"/>
      <c r="L14802" s="14"/>
      <c r="M14802" s="14"/>
      <c r="N14802" s="14"/>
      <c r="O14802" s="14"/>
      <c r="P14802" s="14"/>
    </row>
    <row r="14803" spans="9:16" x14ac:dyDescent="0.25">
      <c r="I14803" s="14"/>
      <c r="J14803" s="14"/>
      <c r="K14803" s="14"/>
      <c r="L14803" s="14"/>
      <c r="M14803" s="14"/>
      <c r="N14803" s="14"/>
      <c r="O14803" s="14"/>
      <c r="P14803" s="14"/>
    </row>
    <row r="14804" spans="9:16" x14ac:dyDescent="0.25">
      <c r="I14804" s="14"/>
      <c r="J14804" s="14"/>
      <c r="K14804" s="14"/>
      <c r="L14804" s="14"/>
      <c r="M14804" s="14"/>
      <c r="N14804" s="14"/>
      <c r="O14804" s="14"/>
      <c r="P14804" s="14"/>
    </row>
    <row r="14805" spans="9:16" x14ac:dyDescent="0.25">
      <c r="I14805" s="14"/>
      <c r="J14805" s="14"/>
      <c r="K14805" s="14"/>
      <c r="L14805" s="14"/>
      <c r="M14805" s="14"/>
      <c r="N14805" s="14"/>
      <c r="O14805" s="14"/>
      <c r="P14805" s="14"/>
    </row>
    <row r="14806" spans="9:16" x14ac:dyDescent="0.25">
      <c r="I14806" s="14"/>
      <c r="J14806" s="14"/>
      <c r="K14806" s="14"/>
      <c r="L14806" s="14"/>
      <c r="M14806" s="14"/>
      <c r="N14806" s="14"/>
      <c r="O14806" s="14"/>
      <c r="P14806" s="14"/>
    </row>
    <row r="14807" spans="9:16" x14ac:dyDescent="0.25">
      <c r="I14807" s="14"/>
      <c r="J14807" s="14"/>
      <c r="K14807" s="14"/>
      <c r="L14807" s="14"/>
      <c r="M14807" s="14"/>
      <c r="N14807" s="14"/>
      <c r="O14807" s="14"/>
      <c r="P14807" s="14"/>
    </row>
    <row r="14808" spans="9:16" x14ac:dyDescent="0.25">
      <c r="I14808" s="14"/>
      <c r="J14808" s="14"/>
      <c r="K14808" s="14"/>
      <c r="L14808" s="14"/>
      <c r="M14808" s="14"/>
      <c r="N14808" s="14"/>
      <c r="O14808" s="14"/>
      <c r="P14808" s="14"/>
    </row>
    <row r="14809" spans="9:16" x14ac:dyDescent="0.25">
      <c r="I14809" s="14"/>
      <c r="J14809" s="14"/>
      <c r="K14809" s="14"/>
      <c r="L14809" s="14"/>
      <c r="M14809" s="14"/>
      <c r="N14809" s="14"/>
      <c r="O14809" s="14"/>
      <c r="P14809" s="14"/>
    </row>
    <row r="14810" spans="9:16" x14ac:dyDescent="0.25">
      <c r="I14810" s="14"/>
      <c r="J14810" s="14"/>
      <c r="K14810" s="14"/>
      <c r="L14810" s="14"/>
      <c r="M14810" s="14"/>
      <c r="N14810" s="14"/>
      <c r="O14810" s="14"/>
      <c r="P14810" s="14"/>
    </row>
    <row r="14811" spans="9:16" x14ac:dyDescent="0.25">
      <c r="I14811" s="14"/>
      <c r="J14811" s="14"/>
      <c r="K14811" s="14"/>
      <c r="L14811" s="14"/>
      <c r="M14811" s="14"/>
      <c r="N14811" s="14"/>
      <c r="O14811" s="14"/>
      <c r="P14811" s="14"/>
    </row>
    <row r="14812" spans="9:16" x14ac:dyDescent="0.25">
      <c r="I14812" s="14"/>
      <c r="J14812" s="14"/>
      <c r="K14812" s="14"/>
      <c r="L14812" s="14"/>
      <c r="M14812" s="14"/>
      <c r="N14812" s="14"/>
      <c r="O14812" s="14"/>
      <c r="P14812" s="14"/>
    </row>
    <row r="14813" spans="9:16" x14ac:dyDescent="0.25">
      <c r="I14813" s="14"/>
      <c r="J14813" s="14"/>
      <c r="K14813" s="14"/>
      <c r="L14813" s="14"/>
      <c r="M14813" s="14"/>
      <c r="N14813" s="14"/>
      <c r="O14813" s="14"/>
      <c r="P14813" s="14"/>
    </row>
    <row r="14814" spans="9:16" x14ac:dyDescent="0.25">
      <c r="I14814" s="14"/>
      <c r="J14814" s="14"/>
      <c r="K14814" s="14"/>
      <c r="L14814" s="14"/>
      <c r="M14814" s="14"/>
      <c r="N14814" s="14"/>
      <c r="O14814" s="14"/>
      <c r="P14814" s="14"/>
    </row>
    <row r="14815" spans="9:16" x14ac:dyDescent="0.25">
      <c r="I14815" s="14"/>
      <c r="J14815" s="14"/>
      <c r="K14815" s="14"/>
      <c r="L14815" s="14"/>
      <c r="M14815" s="14"/>
      <c r="N14815" s="14"/>
      <c r="O14815" s="14"/>
      <c r="P14815" s="14"/>
    </row>
    <row r="14816" spans="9:16" x14ac:dyDescent="0.25">
      <c r="I14816" s="14"/>
      <c r="J14816" s="14"/>
      <c r="K14816" s="14"/>
      <c r="L14816" s="14"/>
      <c r="M14816" s="14"/>
      <c r="N14816" s="14"/>
      <c r="O14816" s="14"/>
      <c r="P14816" s="14"/>
    </row>
    <row r="14817" spans="9:16" x14ac:dyDescent="0.25">
      <c r="I14817" s="14"/>
      <c r="J14817" s="14"/>
      <c r="K14817" s="14"/>
      <c r="L14817" s="14"/>
      <c r="M14817" s="14"/>
      <c r="N14817" s="14"/>
      <c r="O14817" s="14"/>
      <c r="P14817" s="14"/>
    </row>
    <row r="14818" spans="9:16" x14ac:dyDescent="0.25">
      <c r="I14818" s="14"/>
      <c r="J14818" s="14"/>
      <c r="K14818" s="14"/>
      <c r="L14818" s="14"/>
      <c r="M14818" s="14"/>
      <c r="N14818" s="14"/>
      <c r="O14818" s="14"/>
      <c r="P14818" s="14"/>
    </row>
    <row r="14819" spans="9:16" x14ac:dyDescent="0.25">
      <c r="I14819" s="14"/>
      <c r="J14819" s="14"/>
      <c r="K14819" s="14"/>
      <c r="L14819" s="14"/>
      <c r="M14819" s="14"/>
      <c r="N14819" s="14"/>
      <c r="O14819" s="14"/>
      <c r="P14819" s="14"/>
    </row>
    <row r="14820" spans="9:16" x14ac:dyDescent="0.25">
      <c r="I14820" s="14"/>
      <c r="J14820" s="14"/>
      <c r="K14820" s="14"/>
      <c r="L14820" s="14"/>
      <c r="M14820" s="14"/>
      <c r="N14820" s="14"/>
      <c r="O14820" s="14"/>
      <c r="P14820" s="14"/>
    </row>
    <row r="14821" spans="9:16" x14ac:dyDescent="0.25">
      <c r="I14821" s="14"/>
      <c r="J14821" s="14"/>
      <c r="K14821" s="14"/>
      <c r="L14821" s="14"/>
      <c r="M14821" s="14"/>
      <c r="N14821" s="14"/>
      <c r="O14821" s="14"/>
      <c r="P14821" s="14"/>
    </row>
    <row r="14822" spans="9:16" x14ac:dyDescent="0.25">
      <c r="I14822" s="14"/>
      <c r="J14822" s="14"/>
      <c r="K14822" s="14"/>
      <c r="L14822" s="14"/>
      <c r="M14822" s="14"/>
      <c r="N14822" s="14"/>
      <c r="O14822" s="14"/>
      <c r="P14822" s="14"/>
    </row>
    <row r="14823" spans="9:16" x14ac:dyDescent="0.25">
      <c r="I14823" s="14"/>
      <c r="J14823" s="14"/>
      <c r="K14823" s="14"/>
      <c r="L14823" s="14"/>
      <c r="M14823" s="14"/>
      <c r="N14823" s="14"/>
      <c r="O14823" s="14"/>
      <c r="P14823" s="14"/>
    </row>
    <row r="14824" spans="9:16" x14ac:dyDescent="0.25">
      <c r="I14824" s="14"/>
      <c r="J14824" s="14"/>
      <c r="K14824" s="14"/>
      <c r="L14824" s="14"/>
      <c r="M14824" s="14"/>
      <c r="N14824" s="14"/>
      <c r="O14824" s="14"/>
      <c r="P14824" s="14"/>
    </row>
    <row r="14825" spans="9:16" x14ac:dyDescent="0.25">
      <c r="I14825" s="14"/>
      <c r="J14825" s="14"/>
      <c r="K14825" s="14"/>
      <c r="L14825" s="14"/>
      <c r="M14825" s="14"/>
      <c r="N14825" s="14"/>
      <c r="O14825" s="14"/>
      <c r="P14825" s="14"/>
    </row>
    <row r="14826" spans="9:16" x14ac:dyDescent="0.25">
      <c r="I14826" s="14"/>
      <c r="J14826" s="14"/>
      <c r="K14826" s="14"/>
      <c r="L14826" s="14"/>
      <c r="M14826" s="14"/>
      <c r="N14826" s="14"/>
      <c r="O14826" s="14"/>
      <c r="P14826" s="14"/>
    </row>
    <row r="14827" spans="9:16" x14ac:dyDescent="0.25">
      <c r="I14827" s="14"/>
      <c r="J14827" s="14"/>
      <c r="K14827" s="14"/>
      <c r="L14827" s="14"/>
      <c r="M14827" s="14"/>
      <c r="N14827" s="14"/>
      <c r="O14827" s="14"/>
      <c r="P14827" s="14"/>
    </row>
    <row r="14828" spans="9:16" x14ac:dyDescent="0.25">
      <c r="I14828" s="14"/>
      <c r="J14828" s="14"/>
      <c r="K14828" s="14"/>
      <c r="L14828" s="14"/>
      <c r="M14828" s="14"/>
      <c r="N14828" s="14"/>
      <c r="O14828" s="14"/>
      <c r="P14828" s="14"/>
    </row>
    <row r="14829" spans="9:16" x14ac:dyDescent="0.25">
      <c r="I14829" s="14"/>
      <c r="J14829" s="14"/>
      <c r="K14829" s="14"/>
      <c r="L14829" s="14"/>
      <c r="M14829" s="14"/>
      <c r="N14829" s="14"/>
      <c r="O14829" s="14"/>
      <c r="P14829" s="14"/>
    </row>
    <row r="14830" spans="9:16" x14ac:dyDescent="0.25">
      <c r="I14830" s="14"/>
      <c r="J14830" s="14"/>
      <c r="K14830" s="14"/>
      <c r="L14830" s="14"/>
      <c r="M14830" s="14"/>
      <c r="N14830" s="14"/>
      <c r="O14830" s="14"/>
      <c r="P14830" s="14"/>
    </row>
    <row r="14831" spans="9:16" x14ac:dyDescent="0.25">
      <c r="I14831" s="14"/>
      <c r="J14831" s="14"/>
      <c r="K14831" s="14"/>
      <c r="L14831" s="14"/>
      <c r="M14831" s="14"/>
      <c r="N14831" s="14"/>
      <c r="O14831" s="14"/>
      <c r="P14831" s="14"/>
    </row>
    <row r="14832" spans="9:16" x14ac:dyDescent="0.25">
      <c r="I14832" s="14"/>
      <c r="J14832" s="14"/>
      <c r="K14832" s="14"/>
      <c r="L14832" s="14"/>
      <c r="M14832" s="14"/>
      <c r="N14832" s="14"/>
      <c r="O14832" s="14"/>
      <c r="P14832" s="14"/>
    </row>
    <row r="14833" spans="9:16" x14ac:dyDescent="0.25">
      <c r="I14833" s="14"/>
      <c r="J14833" s="14"/>
      <c r="K14833" s="14"/>
      <c r="L14833" s="14"/>
      <c r="M14833" s="14"/>
      <c r="N14833" s="14"/>
      <c r="O14833" s="14"/>
      <c r="P14833" s="14"/>
    </row>
    <row r="14834" spans="9:16" x14ac:dyDescent="0.25">
      <c r="I14834" s="14"/>
      <c r="J14834" s="14"/>
      <c r="K14834" s="14"/>
      <c r="L14834" s="14"/>
      <c r="M14834" s="14"/>
      <c r="N14834" s="14"/>
      <c r="O14834" s="14"/>
      <c r="P14834" s="14"/>
    </row>
    <row r="14835" spans="9:16" x14ac:dyDescent="0.25">
      <c r="I14835" s="14"/>
      <c r="J14835" s="14"/>
      <c r="K14835" s="14"/>
      <c r="L14835" s="14"/>
      <c r="M14835" s="14"/>
      <c r="N14835" s="14"/>
      <c r="O14835" s="14"/>
      <c r="P14835" s="14"/>
    </row>
    <row r="14836" spans="9:16" x14ac:dyDescent="0.25">
      <c r="I14836" s="14"/>
      <c r="J14836" s="14"/>
      <c r="K14836" s="14"/>
      <c r="L14836" s="14"/>
      <c r="M14836" s="14"/>
      <c r="N14836" s="14"/>
      <c r="O14836" s="14"/>
      <c r="P14836" s="14"/>
    </row>
    <row r="14837" spans="9:16" x14ac:dyDescent="0.25">
      <c r="I14837" s="14"/>
      <c r="J14837" s="14"/>
      <c r="K14837" s="14"/>
      <c r="L14837" s="14"/>
      <c r="M14837" s="14"/>
      <c r="N14837" s="14"/>
      <c r="O14837" s="14"/>
      <c r="P14837" s="14"/>
    </row>
    <row r="14838" spans="9:16" x14ac:dyDescent="0.25">
      <c r="I14838" s="14"/>
      <c r="J14838" s="14"/>
      <c r="K14838" s="14"/>
      <c r="L14838" s="14"/>
      <c r="M14838" s="14"/>
      <c r="N14838" s="14"/>
      <c r="O14838" s="14"/>
      <c r="P14838" s="14"/>
    </row>
    <row r="14839" spans="9:16" x14ac:dyDescent="0.25">
      <c r="I14839" s="14"/>
      <c r="J14839" s="14"/>
      <c r="K14839" s="14"/>
      <c r="L14839" s="14"/>
      <c r="M14839" s="14"/>
      <c r="N14839" s="14"/>
      <c r="O14839" s="14"/>
      <c r="P14839" s="14"/>
    </row>
    <row r="14840" spans="9:16" x14ac:dyDescent="0.25">
      <c r="I14840" s="14"/>
      <c r="J14840" s="14"/>
      <c r="K14840" s="14"/>
      <c r="L14840" s="14"/>
      <c r="M14840" s="14"/>
      <c r="N14840" s="14"/>
      <c r="O14840" s="14"/>
      <c r="P14840" s="14"/>
    </row>
    <row r="14841" spans="9:16" x14ac:dyDescent="0.25">
      <c r="I14841" s="14"/>
      <c r="J14841" s="14"/>
      <c r="K14841" s="14"/>
      <c r="L14841" s="14"/>
      <c r="M14841" s="14"/>
      <c r="N14841" s="14"/>
      <c r="O14841" s="14"/>
      <c r="P14841" s="14"/>
    </row>
    <row r="14842" spans="9:16" x14ac:dyDescent="0.25">
      <c r="I14842" s="14"/>
      <c r="J14842" s="14"/>
      <c r="K14842" s="14"/>
      <c r="L14842" s="14"/>
      <c r="M14842" s="14"/>
      <c r="N14842" s="14"/>
      <c r="O14842" s="14"/>
      <c r="P14842" s="14"/>
    </row>
    <row r="14843" spans="9:16" x14ac:dyDescent="0.25">
      <c r="I14843" s="14"/>
      <c r="J14843" s="14"/>
      <c r="K14843" s="14"/>
      <c r="L14843" s="14"/>
      <c r="M14843" s="14"/>
      <c r="N14843" s="14"/>
      <c r="O14843" s="14"/>
      <c r="P14843" s="14"/>
    </row>
    <row r="14844" spans="9:16" x14ac:dyDescent="0.25">
      <c r="I14844" s="14"/>
      <c r="J14844" s="14"/>
      <c r="K14844" s="14"/>
      <c r="L14844" s="14"/>
      <c r="M14844" s="14"/>
      <c r="N14844" s="14"/>
      <c r="O14844" s="14"/>
      <c r="P14844" s="14"/>
    </row>
    <row r="14845" spans="9:16" x14ac:dyDescent="0.25">
      <c r="I14845" s="14"/>
      <c r="J14845" s="14"/>
      <c r="K14845" s="14"/>
      <c r="L14845" s="14"/>
      <c r="M14845" s="14"/>
      <c r="N14845" s="14"/>
      <c r="O14845" s="14"/>
      <c r="P14845" s="14"/>
    </row>
    <row r="14846" spans="9:16" x14ac:dyDescent="0.25">
      <c r="I14846" s="14"/>
      <c r="J14846" s="14"/>
      <c r="K14846" s="14"/>
      <c r="L14846" s="14"/>
      <c r="M14846" s="14"/>
      <c r="N14846" s="14"/>
      <c r="O14846" s="14"/>
      <c r="P14846" s="14"/>
    </row>
    <row r="14847" spans="9:16" x14ac:dyDescent="0.25">
      <c r="I14847" s="14"/>
      <c r="J14847" s="14"/>
      <c r="K14847" s="14"/>
      <c r="L14847" s="14"/>
      <c r="M14847" s="14"/>
      <c r="N14847" s="14"/>
      <c r="O14847" s="14"/>
      <c r="P14847" s="14"/>
    </row>
    <row r="14848" spans="9:16" x14ac:dyDescent="0.25">
      <c r="I14848" s="14"/>
      <c r="J14848" s="14"/>
      <c r="K14848" s="14"/>
      <c r="L14848" s="14"/>
      <c r="M14848" s="14"/>
      <c r="N14848" s="14"/>
      <c r="O14848" s="14"/>
      <c r="P14848" s="14"/>
    </row>
    <row r="14849" spans="9:16" x14ac:dyDescent="0.25">
      <c r="I14849" s="14"/>
      <c r="J14849" s="14"/>
      <c r="K14849" s="14"/>
      <c r="L14849" s="14"/>
      <c r="M14849" s="14"/>
      <c r="N14849" s="14"/>
      <c r="O14849" s="14"/>
      <c r="P14849" s="14"/>
    </row>
    <row r="14850" spans="9:16" x14ac:dyDescent="0.25">
      <c r="I14850" s="14"/>
      <c r="J14850" s="14"/>
      <c r="K14850" s="14"/>
      <c r="L14850" s="14"/>
      <c r="M14850" s="14"/>
      <c r="N14850" s="14"/>
      <c r="O14850" s="14"/>
      <c r="P14850" s="14"/>
    </row>
    <row r="14851" spans="9:16" x14ac:dyDescent="0.25">
      <c r="I14851" s="14"/>
      <c r="J14851" s="14"/>
      <c r="K14851" s="14"/>
      <c r="L14851" s="14"/>
      <c r="M14851" s="14"/>
      <c r="N14851" s="14"/>
      <c r="O14851" s="14"/>
      <c r="P14851" s="14"/>
    </row>
    <row r="14852" spans="9:16" x14ac:dyDescent="0.25">
      <c r="I14852" s="14"/>
      <c r="J14852" s="14"/>
      <c r="K14852" s="14"/>
      <c r="L14852" s="14"/>
      <c r="M14852" s="14"/>
      <c r="N14852" s="14"/>
      <c r="O14852" s="14"/>
      <c r="P14852" s="14"/>
    </row>
    <row r="14853" spans="9:16" x14ac:dyDescent="0.25">
      <c r="I14853" s="14"/>
      <c r="J14853" s="14"/>
      <c r="K14853" s="14"/>
      <c r="L14853" s="14"/>
      <c r="M14853" s="14"/>
      <c r="N14853" s="14"/>
      <c r="O14853" s="14"/>
      <c r="P14853" s="14"/>
    </row>
    <row r="14854" spans="9:16" x14ac:dyDescent="0.25">
      <c r="I14854" s="14"/>
      <c r="J14854" s="14"/>
      <c r="K14854" s="14"/>
      <c r="L14854" s="14"/>
      <c r="M14854" s="14"/>
      <c r="N14854" s="14"/>
      <c r="O14854" s="14"/>
      <c r="P14854" s="14"/>
    </row>
    <row r="14855" spans="9:16" x14ac:dyDescent="0.25">
      <c r="I14855" s="14"/>
      <c r="J14855" s="14"/>
      <c r="K14855" s="14"/>
      <c r="L14855" s="14"/>
      <c r="M14855" s="14"/>
      <c r="N14855" s="14"/>
      <c r="O14855" s="14"/>
      <c r="P14855" s="14"/>
    </row>
    <row r="14856" spans="9:16" x14ac:dyDescent="0.25">
      <c r="I14856" s="14"/>
      <c r="J14856" s="14"/>
      <c r="K14856" s="14"/>
      <c r="L14856" s="14"/>
      <c r="M14856" s="14"/>
      <c r="N14856" s="14"/>
      <c r="O14856" s="14"/>
      <c r="P14856" s="14"/>
    </row>
    <row r="14857" spans="9:16" x14ac:dyDescent="0.25">
      <c r="I14857" s="14"/>
      <c r="J14857" s="14"/>
      <c r="K14857" s="14"/>
      <c r="L14857" s="14"/>
      <c r="M14857" s="14"/>
      <c r="N14857" s="14"/>
      <c r="O14857" s="14"/>
      <c r="P14857" s="14"/>
    </row>
    <row r="14858" spans="9:16" x14ac:dyDescent="0.25">
      <c r="I14858" s="14"/>
      <c r="J14858" s="14"/>
      <c r="K14858" s="14"/>
      <c r="L14858" s="14"/>
      <c r="M14858" s="14"/>
      <c r="N14858" s="14"/>
      <c r="O14858" s="14"/>
      <c r="P14858" s="14"/>
    </row>
    <row r="14859" spans="9:16" x14ac:dyDescent="0.25">
      <c r="I14859" s="14"/>
      <c r="J14859" s="14"/>
      <c r="K14859" s="14"/>
      <c r="L14859" s="14"/>
      <c r="M14859" s="14"/>
      <c r="N14859" s="14"/>
      <c r="O14859" s="14"/>
      <c r="P14859" s="14"/>
    </row>
    <row r="14860" spans="9:16" x14ac:dyDescent="0.25">
      <c r="I14860" s="14"/>
      <c r="J14860" s="14"/>
      <c r="K14860" s="14"/>
      <c r="L14860" s="14"/>
      <c r="M14860" s="14"/>
      <c r="N14860" s="14"/>
      <c r="O14860" s="14"/>
      <c r="P14860" s="14"/>
    </row>
    <row r="14861" spans="9:16" x14ac:dyDescent="0.25">
      <c r="I14861" s="14"/>
      <c r="J14861" s="14"/>
      <c r="K14861" s="14"/>
      <c r="L14861" s="14"/>
      <c r="M14861" s="14"/>
      <c r="N14861" s="14"/>
      <c r="O14861" s="14"/>
      <c r="P14861" s="14"/>
    </row>
    <row r="14862" spans="9:16" x14ac:dyDescent="0.25">
      <c r="I14862" s="14"/>
      <c r="J14862" s="14"/>
      <c r="K14862" s="14"/>
      <c r="L14862" s="14"/>
      <c r="M14862" s="14"/>
      <c r="N14862" s="14"/>
      <c r="O14862" s="14"/>
      <c r="P14862" s="14"/>
    </row>
    <row r="14863" spans="9:16" x14ac:dyDescent="0.25">
      <c r="I14863" s="14"/>
      <c r="J14863" s="14"/>
      <c r="K14863" s="14"/>
      <c r="L14863" s="14"/>
      <c r="M14863" s="14"/>
      <c r="N14863" s="14"/>
      <c r="O14863" s="14"/>
      <c r="P14863" s="14"/>
    </row>
    <row r="14864" spans="9:16" x14ac:dyDescent="0.25">
      <c r="I14864" s="14"/>
      <c r="J14864" s="14"/>
      <c r="K14864" s="14"/>
      <c r="L14864" s="14"/>
      <c r="M14864" s="14"/>
      <c r="N14864" s="14"/>
      <c r="O14864" s="14"/>
      <c r="P14864" s="14"/>
    </row>
    <row r="14865" spans="9:16" x14ac:dyDescent="0.25">
      <c r="I14865" s="14"/>
      <c r="J14865" s="14"/>
      <c r="K14865" s="14"/>
      <c r="L14865" s="14"/>
      <c r="M14865" s="14"/>
      <c r="N14865" s="14"/>
      <c r="O14865" s="14"/>
      <c r="P14865" s="14"/>
    </row>
    <row r="14866" spans="9:16" x14ac:dyDescent="0.25">
      <c r="I14866" s="14"/>
      <c r="J14866" s="14"/>
      <c r="K14866" s="14"/>
      <c r="L14866" s="14"/>
      <c r="M14866" s="14"/>
      <c r="N14866" s="14"/>
      <c r="O14866" s="14"/>
      <c r="P14866" s="14"/>
    </row>
    <row r="14867" spans="9:16" x14ac:dyDescent="0.25">
      <c r="I14867" s="14"/>
      <c r="J14867" s="14"/>
      <c r="K14867" s="14"/>
      <c r="L14867" s="14"/>
      <c r="M14867" s="14"/>
      <c r="N14867" s="14"/>
      <c r="O14867" s="14"/>
      <c r="P14867" s="14"/>
    </row>
    <row r="14868" spans="9:16" x14ac:dyDescent="0.25">
      <c r="I14868" s="14"/>
      <c r="J14868" s="14"/>
      <c r="K14868" s="14"/>
      <c r="L14868" s="14"/>
      <c r="M14868" s="14"/>
      <c r="N14868" s="14"/>
      <c r="O14868" s="14"/>
      <c r="P14868" s="14"/>
    </row>
    <row r="14869" spans="9:16" x14ac:dyDescent="0.25">
      <c r="I14869" s="14"/>
      <c r="J14869" s="14"/>
      <c r="K14869" s="14"/>
      <c r="L14869" s="14"/>
      <c r="M14869" s="14"/>
      <c r="N14869" s="14"/>
      <c r="O14869" s="14"/>
      <c r="P14869" s="14"/>
    </row>
    <row r="14870" spans="9:16" x14ac:dyDescent="0.25">
      <c r="I14870" s="14"/>
      <c r="J14870" s="14"/>
      <c r="K14870" s="14"/>
      <c r="L14870" s="14"/>
      <c r="M14870" s="14"/>
      <c r="N14870" s="14"/>
      <c r="O14870" s="14"/>
      <c r="P14870" s="14"/>
    </row>
    <row r="14871" spans="9:16" x14ac:dyDescent="0.25">
      <c r="I14871" s="14"/>
      <c r="J14871" s="14"/>
      <c r="K14871" s="14"/>
      <c r="L14871" s="14"/>
      <c r="M14871" s="14"/>
      <c r="N14871" s="14"/>
      <c r="O14871" s="14"/>
      <c r="P14871" s="14"/>
    </row>
    <row r="14872" spans="9:16" x14ac:dyDescent="0.25">
      <c r="I14872" s="14"/>
      <c r="J14872" s="14"/>
      <c r="K14872" s="14"/>
      <c r="L14872" s="14"/>
      <c r="M14872" s="14"/>
      <c r="N14872" s="14"/>
      <c r="O14872" s="14"/>
      <c r="P14872" s="14"/>
    </row>
    <row r="14873" spans="9:16" x14ac:dyDescent="0.25">
      <c r="I14873" s="14"/>
      <c r="J14873" s="14"/>
      <c r="K14873" s="14"/>
      <c r="L14873" s="14"/>
      <c r="M14873" s="14"/>
      <c r="N14873" s="14"/>
      <c r="O14873" s="14"/>
      <c r="P14873" s="14"/>
    </row>
    <row r="14874" spans="9:16" x14ac:dyDescent="0.25">
      <c r="I14874" s="14"/>
      <c r="J14874" s="14"/>
      <c r="K14874" s="14"/>
      <c r="L14874" s="14"/>
      <c r="M14874" s="14"/>
      <c r="N14874" s="14"/>
      <c r="O14874" s="14"/>
      <c r="P14874" s="14"/>
    </row>
    <row r="14875" spans="9:16" x14ac:dyDescent="0.25">
      <c r="I14875" s="14"/>
      <c r="J14875" s="14"/>
      <c r="K14875" s="14"/>
      <c r="L14875" s="14"/>
      <c r="M14875" s="14"/>
      <c r="N14875" s="14"/>
      <c r="O14875" s="14"/>
      <c r="P14875" s="14"/>
    </row>
    <row r="14876" spans="9:16" x14ac:dyDescent="0.25">
      <c r="I14876" s="14"/>
      <c r="J14876" s="14"/>
      <c r="K14876" s="14"/>
      <c r="L14876" s="14"/>
      <c r="M14876" s="14"/>
      <c r="N14876" s="14"/>
      <c r="O14876" s="14"/>
      <c r="P14876" s="14"/>
    </row>
    <row r="14877" spans="9:16" x14ac:dyDescent="0.25">
      <c r="I14877" s="14"/>
      <c r="J14877" s="14"/>
      <c r="K14877" s="14"/>
      <c r="L14877" s="14"/>
      <c r="M14877" s="14"/>
      <c r="N14877" s="14"/>
      <c r="O14877" s="14"/>
      <c r="P14877" s="14"/>
    </row>
    <row r="14878" spans="9:16" x14ac:dyDescent="0.25">
      <c r="I14878" s="14"/>
      <c r="J14878" s="14"/>
      <c r="K14878" s="14"/>
      <c r="L14878" s="14"/>
      <c r="M14878" s="14"/>
      <c r="N14878" s="14"/>
      <c r="O14878" s="14"/>
      <c r="P14878" s="14"/>
    </row>
    <row r="14879" spans="9:16" x14ac:dyDescent="0.25">
      <c r="I14879" s="14"/>
      <c r="J14879" s="14"/>
      <c r="K14879" s="14"/>
      <c r="L14879" s="14"/>
      <c r="M14879" s="14"/>
      <c r="N14879" s="14"/>
      <c r="O14879" s="14"/>
      <c r="P14879" s="14"/>
    </row>
    <row r="14880" spans="9:16" x14ac:dyDescent="0.25">
      <c r="I14880" s="14"/>
      <c r="J14880" s="14"/>
      <c r="K14880" s="14"/>
      <c r="L14880" s="14"/>
      <c r="M14880" s="14"/>
      <c r="N14880" s="14"/>
      <c r="O14880" s="14"/>
      <c r="P14880" s="14"/>
    </row>
    <row r="14881" spans="9:16" x14ac:dyDescent="0.25">
      <c r="I14881" s="14"/>
      <c r="J14881" s="14"/>
      <c r="K14881" s="14"/>
      <c r="L14881" s="14"/>
      <c r="M14881" s="14"/>
      <c r="N14881" s="14"/>
      <c r="O14881" s="14"/>
      <c r="P14881" s="14"/>
    </row>
    <row r="14882" spans="9:16" x14ac:dyDescent="0.25">
      <c r="I14882" s="14"/>
      <c r="J14882" s="14"/>
      <c r="K14882" s="14"/>
      <c r="L14882" s="14"/>
      <c r="M14882" s="14"/>
      <c r="N14882" s="14"/>
      <c r="O14882" s="14"/>
      <c r="P14882" s="14"/>
    </row>
    <row r="14883" spans="9:16" x14ac:dyDescent="0.25">
      <c r="I14883" s="14"/>
      <c r="J14883" s="14"/>
      <c r="K14883" s="14"/>
      <c r="L14883" s="14"/>
      <c r="M14883" s="14"/>
      <c r="N14883" s="14"/>
      <c r="O14883" s="14"/>
      <c r="P14883" s="14"/>
    </row>
    <row r="14884" spans="9:16" x14ac:dyDescent="0.25">
      <c r="I14884" s="14"/>
      <c r="J14884" s="14"/>
      <c r="K14884" s="14"/>
      <c r="L14884" s="14"/>
      <c r="M14884" s="14"/>
      <c r="N14884" s="14"/>
      <c r="O14884" s="14"/>
      <c r="P14884" s="14"/>
    </row>
    <row r="14885" spans="9:16" x14ac:dyDescent="0.25">
      <c r="I14885" s="14"/>
      <c r="J14885" s="14"/>
      <c r="K14885" s="14"/>
      <c r="L14885" s="14"/>
      <c r="M14885" s="14"/>
      <c r="N14885" s="14"/>
      <c r="O14885" s="14"/>
      <c r="P14885" s="14"/>
    </row>
    <row r="14886" spans="9:16" x14ac:dyDescent="0.25">
      <c r="I14886" s="14"/>
      <c r="J14886" s="14"/>
      <c r="K14886" s="14"/>
      <c r="L14886" s="14"/>
      <c r="M14886" s="14"/>
      <c r="N14886" s="14"/>
      <c r="O14886" s="14"/>
      <c r="P14886" s="14"/>
    </row>
    <row r="14887" spans="9:16" x14ac:dyDescent="0.25">
      <c r="I14887" s="14"/>
      <c r="J14887" s="14"/>
      <c r="K14887" s="14"/>
      <c r="L14887" s="14"/>
      <c r="M14887" s="14"/>
      <c r="N14887" s="14"/>
      <c r="O14887" s="14"/>
      <c r="P14887" s="14"/>
    </row>
    <row r="14888" spans="9:16" x14ac:dyDescent="0.25">
      <c r="I14888" s="14"/>
      <c r="J14888" s="14"/>
      <c r="K14888" s="14"/>
      <c r="L14888" s="14"/>
      <c r="M14888" s="14"/>
      <c r="N14888" s="14"/>
      <c r="O14888" s="14"/>
      <c r="P14888" s="14"/>
    </row>
    <row r="14889" spans="9:16" x14ac:dyDescent="0.25">
      <c r="I14889" s="14"/>
      <c r="J14889" s="14"/>
      <c r="K14889" s="14"/>
      <c r="L14889" s="14"/>
      <c r="M14889" s="14"/>
      <c r="N14889" s="14"/>
      <c r="O14889" s="14"/>
      <c r="P14889" s="14"/>
    </row>
    <row r="14890" spans="9:16" x14ac:dyDescent="0.25">
      <c r="I14890" s="14"/>
      <c r="J14890" s="14"/>
      <c r="K14890" s="14"/>
      <c r="L14890" s="14"/>
      <c r="M14890" s="14"/>
      <c r="N14890" s="14"/>
      <c r="O14890" s="14"/>
      <c r="P14890" s="14"/>
    </row>
    <row r="14891" spans="9:16" x14ac:dyDescent="0.25">
      <c r="I14891" s="14"/>
      <c r="J14891" s="14"/>
      <c r="K14891" s="14"/>
      <c r="L14891" s="14"/>
      <c r="M14891" s="14"/>
      <c r="N14891" s="14"/>
      <c r="O14891" s="14"/>
      <c r="P14891" s="14"/>
    </row>
    <row r="14892" spans="9:16" x14ac:dyDescent="0.25">
      <c r="I14892" s="14"/>
      <c r="J14892" s="14"/>
      <c r="K14892" s="14"/>
      <c r="L14892" s="14"/>
      <c r="M14892" s="14"/>
      <c r="N14892" s="14"/>
      <c r="O14892" s="14"/>
      <c r="P14892" s="14"/>
    </row>
    <row r="14893" spans="9:16" x14ac:dyDescent="0.25">
      <c r="I14893" s="14"/>
      <c r="J14893" s="14"/>
      <c r="K14893" s="14"/>
      <c r="L14893" s="14"/>
      <c r="M14893" s="14"/>
      <c r="N14893" s="14"/>
      <c r="O14893" s="14"/>
      <c r="P14893" s="14"/>
    </row>
    <row r="14894" spans="9:16" x14ac:dyDescent="0.25">
      <c r="I14894" s="14"/>
      <c r="J14894" s="14"/>
      <c r="K14894" s="14"/>
      <c r="L14894" s="14"/>
      <c r="M14894" s="14"/>
      <c r="N14894" s="14"/>
      <c r="O14894" s="14"/>
      <c r="P14894" s="14"/>
    </row>
    <row r="14895" spans="9:16" x14ac:dyDescent="0.25">
      <c r="I14895" s="14"/>
      <c r="J14895" s="14"/>
      <c r="K14895" s="14"/>
      <c r="L14895" s="14"/>
      <c r="M14895" s="14"/>
      <c r="N14895" s="14"/>
      <c r="O14895" s="14"/>
      <c r="P14895" s="14"/>
    </row>
    <row r="14896" spans="9:16" x14ac:dyDescent="0.25">
      <c r="I14896" s="14"/>
      <c r="J14896" s="14"/>
      <c r="K14896" s="14"/>
      <c r="L14896" s="14"/>
      <c r="M14896" s="14"/>
      <c r="N14896" s="14"/>
      <c r="O14896" s="14"/>
      <c r="P14896" s="14"/>
    </row>
    <row r="14897" spans="9:16" x14ac:dyDescent="0.25">
      <c r="I14897" s="14"/>
      <c r="J14897" s="14"/>
      <c r="K14897" s="14"/>
      <c r="L14897" s="14"/>
      <c r="M14897" s="14"/>
      <c r="N14897" s="14"/>
      <c r="O14897" s="14"/>
      <c r="P14897" s="14"/>
    </row>
    <row r="14898" spans="9:16" x14ac:dyDescent="0.25">
      <c r="I14898" s="14"/>
      <c r="J14898" s="14"/>
      <c r="K14898" s="14"/>
      <c r="L14898" s="14"/>
      <c r="M14898" s="14"/>
      <c r="N14898" s="14"/>
      <c r="O14898" s="14"/>
      <c r="P14898" s="14"/>
    </row>
    <row r="14899" spans="9:16" x14ac:dyDescent="0.25">
      <c r="I14899" s="14"/>
      <c r="J14899" s="14"/>
      <c r="K14899" s="14"/>
      <c r="L14899" s="14"/>
      <c r="M14899" s="14"/>
      <c r="N14899" s="14"/>
      <c r="O14899" s="14"/>
      <c r="P14899" s="14"/>
    </row>
    <row r="14900" spans="9:16" x14ac:dyDescent="0.25">
      <c r="I14900" s="14"/>
      <c r="J14900" s="14"/>
      <c r="K14900" s="14"/>
      <c r="L14900" s="14"/>
      <c r="M14900" s="14"/>
      <c r="N14900" s="14"/>
      <c r="O14900" s="14"/>
      <c r="P14900" s="14"/>
    </row>
    <row r="14901" spans="9:16" x14ac:dyDescent="0.25">
      <c r="I14901" s="14"/>
      <c r="J14901" s="14"/>
      <c r="K14901" s="14"/>
      <c r="L14901" s="14"/>
      <c r="M14901" s="14"/>
      <c r="N14901" s="14"/>
      <c r="O14901" s="14"/>
      <c r="P14901" s="14"/>
    </row>
    <row r="14902" spans="9:16" x14ac:dyDescent="0.25">
      <c r="I14902" s="14"/>
      <c r="J14902" s="14"/>
      <c r="K14902" s="14"/>
      <c r="L14902" s="14"/>
      <c r="M14902" s="14"/>
      <c r="N14902" s="14"/>
      <c r="O14902" s="14"/>
      <c r="P14902" s="14"/>
    </row>
    <row r="14903" spans="9:16" x14ac:dyDescent="0.25">
      <c r="I14903" s="14"/>
      <c r="J14903" s="14"/>
      <c r="K14903" s="14"/>
      <c r="L14903" s="14"/>
      <c r="M14903" s="14"/>
      <c r="N14903" s="14"/>
      <c r="O14903" s="14"/>
      <c r="P14903" s="14"/>
    </row>
    <row r="14904" spans="9:16" x14ac:dyDescent="0.25">
      <c r="I14904" s="14"/>
      <c r="J14904" s="14"/>
      <c r="K14904" s="14"/>
      <c r="L14904" s="14"/>
      <c r="M14904" s="14"/>
      <c r="N14904" s="14"/>
      <c r="O14904" s="14"/>
      <c r="P14904" s="14"/>
    </row>
    <row r="14905" spans="9:16" x14ac:dyDescent="0.25">
      <c r="I14905" s="14"/>
      <c r="J14905" s="14"/>
      <c r="K14905" s="14"/>
      <c r="L14905" s="14"/>
      <c r="M14905" s="14"/>
      <c r="N14905" s="14"/>
      <c r="O14905" s="14"/>
      <c r="P14905" s="14"/>
    </row>
    <row r="14906" spans="9:16" x14ac:dyDescent="0.25">
      <c r="I14906" s="14"/>
      <c r="J14906" s="14"/>
      <c r="K14906" s="14"/>
      <c r="L14906" s="14"/>
      <c r="M14906" s="14"/>
      <c r="N14906" s="14"/>
      <c r="O14906" s="14"/>
      <c r="P14906" s="14"/>
    </row>
    <row r="14907" spans="9:16" x14ac:dyDescent="0.25">
      <c r="I14907" s="14"/>
      <c r="J14907" s="14"/>
      <c r="K14907" s="14"/>
      <c r="L14907" s="14"/>
      <c r="M14907" s="14"/>
      <c r="N14907" s="14"/>
      <c r="O14907" s="14"/>
      <c r="P14907" s="14"/>
    </row>
    <row r="14908" spans="9:16" x14ac:dyDescent="0.25">
      <c r="I14908" s="14"/>
      <c r="J14908" s="14"/>
      <c r="K14908" s="14"/>
      <c r="L14908" s="14"/>
      <c r="M14908" s="14"/>
      <c r="N14908" s="14"/>
      <c r="O14908" s="14"/>
      <c r="P14908" s="14"/>
    </row>
    <row r="14909" spans="9:16" x14ac:dyDescent="0.25">
      <c r="I14909" s="14"/>
      <c r="J14909" s="14"/>
      <c r="K14909" s="14"/>
      <c r="L14909" s="14"/>
      <c r="M14909" s="14"/>
      <c r="N14909" s="14"/>
      <c r="O14909" s="14"/>
      <c r="P14909" s="14"/>
    </row>
    <row r="14910" spans="9:16" x14ac:dyDescent="0.25">
      <c r="I14910" s="14"/>
      <c r="J14910" s="14"/>
      <c r="K14910" s="14"/>
      <c r="L14910" s="14"/>
      <c r="M14910" s="14"/>
      <c r="N14910" s="14"/>
      <c r="O14910" s="14"/>
      <c r="P14910" s="14"/>
    </row>
    <row r="14911" spans="9:16" x14ac:dyDescent="0.25">
      <c r="I14911" s="14"/>
      <c r="J14911" s="14"/>
      <c r="K14911" s="14"/>
      <c r="L14911" s="14"/>
      <c r="M14911" s="14"/>
      <c r="N14911" s="14"/>
      <c r="O14911" s="14"/>
      <c r="P14911" s="14"/>
    </row>
    <row r="14912" spans="9:16" x14ac:dyDescent="0.25">
      <c r="I14912" s="14"/>
      <c r="J14912" s="14"/>
      <c r="K14912" s="14"/>
      <c r="L14912" s="14"/>
      <c r="M14912" s="14"/>
      <c r="N14912" s="14"/>
      <c r="O14912" s="14"/>
      <c r="P14912" s="14"/>
    </row>
    <row r="14913" spans="9:16" x14ac:dyDescent="0.25">
      <c r="I14913" s="14"/>
      <c r="J14913" s="14"/>
      <c r="K14913" s="14"/>
      <c r="L14913" s="14"/>
      <c r="M14913" s="14"/>
      <c r="N14913" s="14"/>
      <c r="O14913" s="14"/>
      <c r="P14913" s="14"/>
    </row>
    <row r="14914" spans="9:16" x14ac:dyDescent="0.25">
      <c r="I14914" s="14"/>
      <c r="J14914" s="14"/>
      <c r="K14914" s="14"/>
      <c r="L14914" s="14"/>
      <c r="M14914" s="14"/>
      <c r="N14914" s="14"/>
      <c r="O14914" s="14"/>
      <c r="P14914" s="14"/>
    </row>
    <row r="14915" spans="9:16" x14ac:dyDescent="0.25">
      <c r="I14915" s="14"/>
      <c r="J14915" s="14"/>
      <c r="K14915" s="14"/>
      <c r="L14915" s="14"/>
      <c r="M14915" s="14"/>
      <c r="N14915" s="14"/>
      <c r="O14915" s="14"/>
      <c r="P14915" s="14"/>
    </row>
    <row r="14916" spans="9:16" x14ac:dyDescent="0.25">
      <c r="I14916" s="14"/>
      <c r="J14916" s="14"/>
      <c r="K14916" s="14"/>
      <c r="L14916" s="14"/>
      <c r="M14916" s="14"/>
      <c r="N14916" s="14"/>
      <c r="O14916" s="14"/>
      <c r="P14916" s="14"/>
    </row>
    <row r="14917" spans="9:16" x14ac:dyDescent="0.25">
      <c r="I14917" s="14"/>
      <c r="J14917" s="14"/>
      <c r="K14917" s="14"/>
      <c r="L14917" s="14"/>
      <c r="M14917" s="14"/>
      <c r="N14917" s="14"/>
      <c r="O14917" s="14"/>
      <c r="P14917" s="14"/>
    </row>
    <row r="14918" spans="9:16" x14ac:dyDescent="0.25">
      <c r="I14918" s="14"/>
      <c r="J14918" s="14"/>
      <c r="K14918" s="14"/>
      <c r="L14918" s="14"/>
      <c r="M14918" s="14"/>
      <c r="N14918" s="14"/>
      <c r="O14918" s="14"/>
      <c r="P14918" s="14"/>
    </row>
    <row r="14919" spans="9:16" x14ac:dyDescent="0.25">
      <c r="I14919" s="14"/>
      <c r="J14919" s="14"/>
      <c r="K14919" s="14"/>
      <c r="L14919" s="14"/>
      <c r="M14919" s="14"/>
      <c r="N14919" s="14"/>
      <c r="O14919" s="14"/>
      <c r="P14919" s="14"/>
    </row>
    <row r="14920" spans="9:16" x14ac:dyDescent="0.25">
      <c r="I14920" s="14"/>
      <c r="J14920" s="14"/>
      <c r="K14920" s="14"/>
      <c r="L14920" s="14"/>
      <c r="M14920" s="14"/>
      <c r="N14920" s="14"/>
      <c r="O14920" s="14"/>
      <c r="P14920" s="14"/>
    </row>
    <row r="14921" spans="9:16" x14ac:dyDescent="0.25">
      <c r="I14921" s="14"/>
      <c r="J14921" s="14"/>
      <c r="K14921" s="14"/>
      <c r="L14921" s="14"/>
      <c r="M14921" s="14"/>
      <c r="N14921" s="14"/>
      <c r="O14921" s="14"/>
      <c r="P14921" s="14"/>
    </row>
    <row r="14922" spans="9:16" x14ac:dyDescent="0.25">
      <c r="I14922" s="14"/>
      <c r="J14922" s="14"/>
      <c r="K14922" s="14"/>
      <c r="L14922" s="14"/>
      <c r="M14922" s="14"/>
      <c r="N14922" s="14"/>
      <c r="O14922" s="14"/>
      <c r="P14922" s="14"/>
    </row>
    <row r="14923" spans="9:16" x14ac:dyDescent="0.25">
      <c r="I14923" s="14"/>
      <c r="J14923" s="14"/>
      <c r="K14923" s="14"/>
      <c r="L14923" s="14"/>
      <c r="M14923" s="14"/>
      <c r="N14923" s="14"/>
      <c r="O14923" s="14"/>
      <c r="P14923" s="14"/>
    </row>
    <row r="14924" spans="9:16" x14ac:dyDescent="0.25">
      <c r="I14924" s="14"/>
      <c r="J14924" s="14"/>
      <c r="K14924" s="14"/>
      <c r="L14924" s="14"/>
      <c r="M14924" s="14"/>
      <c r="N14924" s="14"/>
      <c r="O14924" s="14"/>
      <c r="P14924" s="14"/>
    </row>
    <row r="14925" spans="9:16" x14ac:dyDescent="0.25">
      <c r="I14925" s="14"/>
      <c r="J14925" s="14"/>
      <c r="K14925" s="14"/>
      <c r="L14925" s="14"/>
      <c r="M14925" s="14"/>
      <c r="N14925" s="14"/>
      <c r="O14925" s="14"/>
      <c r="P14925" s="14"/>
    </row>
    <row r="14926" spans="9:16" x14ac:dyDescent="0.25">
      <c r="I14926" s="14"/>
      <c r="J14926" s="14"/>
      <c r="K14926" s="14"/>
      <c r="L14926" s="14"/>
      <c r="M14926" s="14"/>
      <c r="N14926" s="14"/>
      <c r="O14926" s="14"/>
      <c r="P14926" s="14"/>
    </row>
    <row r="14927" spans="9:16" x14ac:dyDescent="0.25">
      <c r="I14927" s="14"/>
      <c r="J14927" s="14"/>
      <c r="K14927" s="14"/>
      <c r="L14927" s="14"/>
      <c r="M14927" s="14"/>
      <c r="N14927" s="14"/>
      <c r="O14927" s="14"/>
      <c r="P14927" s="14"/>
    </row>
    <row r="14928" spans="9:16" x14ac:dyDescent="0.25">
      <c r="I14928" s="14"/>
      <c r="J14928" s="14"/>
      <c r="K14928" s="14"/>
      <c r="L14928" s="14"/>
      <c r="M14928" s="14"/>
      <c r="N14928" s="14"/>
      <c r="O14928" s="14"/>
      <c r="P14928" s="14"/>
    </row>
    <row r="14929" spans="9:16" x14ac:dyDescent="0.25">
      <c r="I14929" s="14"/>
      <c r="J14929" s="14"/>
      <c r="K14929" s="14"/>
      <c r="L14929" s="14"/>
      <c r="M14929" s="14"/>
      <c r="N14929" s="14"/>
      <c r="O14929" s="14"/>
      <c r="P14929" s="14"/>
    </row>
    <row r="14930" spans="9:16" x14ac:dyDescent="0.25">
      <c r="I14930" s="14"/>
      <c r="J14930" s="14"/>
      <c r="K14930" s="14"/>
      <c r="L14930" s="14"/>
      <c r="M14930" s="14"/>
      <c r="N14930" s="14"/>
      <c r="O14930" s="14"/>
      <c r="P14930" s="14"/>
    </row>
    <row r="14931" spans="9:16" x14ac:dyDescent="0.25">
      <c r="I14931" s="14"/>
      <c r="J14931" s="14"/>
      <c r="K14931" s="14"/>
      <c r="L14931" s="14"/>
      <c r="M14931" s="14"/>
      <c r="N14931" s="14"/>
      <c r="O14931" s="14"/>
      <c r="P14931" s="14"/>
    </row>
    <row r="14932" spans="9:16" x14ac:dyDescent="0.25">
      <c r="I14932" s="14"/>
      <c r="J14932" s="14"/>
      <c r="K14932" s="14"/>
      <c r="L14932" s="14"/>
      <c r="M14932" s="14"/>
      <c r="N14932" s="14"/>
      <c r="O14932" s="14"/>
      <c r="P14932" s="14"/>
    </row>
    <row r="14933" spans="9:16" x14ac:dyDescent="0.25">
      <c r="I14933" s="14"/>
      <c r="J14933" s="14"/>
      <c r="K14933" s="14"/>
      <c r="L14933" s="14"/>
      <c r="M14933" s="14"/>
      <c r="N14933" s="14"/>
      <c r="O14933" s="14"/>
      <c r="P14933" s="14"/>
    </row>
    <row r="14934" spans="9:16" x14ac:dyDescent="0.25">
      <c r="I14934" s="14"/>
      <c r="J14934" s="14"/>
      <c r="K14934" s="14"/>
      <c r="L14934" s="14"/>
      <c r="M14934" s="14"/>
      <c r="N14934" s="14"/>
      <c r="O14934" s="14"/>
      <c r="P14934" s="14"/>
    </row>
    <row r="14935" spans="9:16" x14ac:dyDescent="0.25">
      <c r="I14935" s="14"/>
      <c r="J14935" s="14"/>
      <c r="K14935" s="14"/>
      <c r="L14935" s="14"/>
      <c r="M14935" s="14"/>
      <c r="N14935" s="14"/>
      <c r="O14935" s="14"/>
      <c r="P14935" s="14"/>
    </row>
    <row r="14936" spans="9:16" x14ac:dyDescent="0.25">
      <c r="I14936" s="14"/>
      <c r="J14936" s="14"/>
      <c r="K14936" s="14"/>
      <c r="L14936" s="14"/>
      <c r="M14936" s="14"/>
      <c r="N14936" s="14"/>
      <c r="O14936" s="14"/>
      <c r="P14936" s="14"/>
    </row>
    <row r="14937" spans="9:16" x14ac:dyDescent="0.25">
      <c r="I14937" s="14"/>
      <c r="J14937" s="14"/>
      <c r="K14937" s="14"/>
      <c r="L14937" s="14"/>
      <c r="M14937" s="14"/>
      <c r="N14937" s="14"/>
      <c r="O14937" s="14"/>
      <c r="P14937" s="14"/>
    </row>
    <row r="14938" spans="9:16" x14ac:dyDescent="0.25">
      <c r="I14938" s="14"/>
      <c r="J14938" s="14"/>
      <c r="K14938" s="14"/>
      <c r="L14938" s="14"/>
      <c r="M14938" s="14"/>
      <c r="N14938" s="14"/>
      <c r="O14938" s="14"/>
      <c r="P14938" s="14"/>
    </row>
    <row r="14939" spans="9:16" x14ac:dyDescent="0.25">
      <c r="I14939" s="14"/>
      <c r="J14939" s="14"/>
      <c r="K14939" s="14"/>
      <c r="L14939" s="14"/>
      <c r="M14939" s="14"/>
      <c r="N14939" s="14"/>
      <c r="O14939" s="14"/>
      <c r="P14939" s="14"/>
    </row>
    <row r="14940" spans="9:16" x14ac:dyDescent="0.25">
      <c r="I14940" s="14"/>
      <c r="J14940" s="14"/>
      <c r="K14940" s="14"/>
      <c r="L14940" s="14"/>
      <c r="M14940" s="14"/>
      <c r="N14940" s="14"/>
      <c r="O14940" s="14"/>
      <c r="P14940" s="14"/>
    </row>
    <row r="14941" spans="9:16" x14ac:dyDescent="0.25">
      <c r="I14941" s="14"/>
      <c r="J14941" s="14"/>
      <c r="K14941" s="14"/>
      <c r="L14941" s="14"/>
      <c r="M14941" s="14"/>
      <c r="N14941" s="14"/>
      <c r="O14941" s="14"/>
      <c r="P14941" s="14"/>
    </row>
    <row r="14942" spans="9:16" x14ac:dyDescent="0.25">
      <c r="I14942" s="14"/>
      <c r="J14942" s="14"/>
      <c r="K14942" s="14"/>
      <c r="L14942" s="14"/>
      <c r="M14942" s="14"/>
      <c r="N14942" s="14"/>
      <c r="O14942" s="14"/>
      <c r="P14942" s="14"/>
    </row>
    <row r="14943" spans="9:16" x14ac:dyDescent="0.25">
      <c r="I14943" s="14"/>
      <c r="J14943" s="14"/>
      <c r="K14943" s="14"/>
      <c r="L14943" s="14"/>
      <c r="M14943" s="14"/>
      <c r="N14943" s="14"/>
      <c r="O14943" s="14"/>
      <c r="P14943" s="14"/>
    </row>
    <row r="14944" spans="9:16" x14ac:dyDescent="0.25">
      <c r="I14944" s="14"/>
      <c r="J14944" s="14"/>
      <c r="K14944" s="14"/>
      <c r="L14944" s="14"/>
      <c r="M14944" s="14"/>
      <c r="N14944" s="14"/>
      <c r="O14944" s="14"/>
      <c r="P14944" s="14"/>
    </row>
    <row r="14945" spans="9:16" x14ac:dyDescent="0.25">
      <c r="I14945" s="14"/>
      <c r="J14945" s="14"/>
      <c r="K14945" s="14"/>
      <c r="L14945" s="14"/>
      <c r="M14945" s="14"/>
      <c r="N14945" s="14"/>
      <c r="O14945" s="14"/>
      <c r="P14945" s="14"/>
    </row>
    <row r="14946" spans="9:16" x14ac:dyDescent="0.25">
      <c r="I14946" s="14"/>
      <c r="J14946" s="14"/>
      <c r="K14946" s="14"/>
      <c r="L14946" s="14"/>
      <c r="M14946" s="14"/>
      <c r="N14946" s="14"/>
      <c r="O14946" s="14"/>
      <c r="P14946" s="14"/>
    </row>
    <row r="14947" spans="9:16" x14ac:dyDescent="0.25">
      <c r="I14947" s="14"/>
      <c r="J14947" s="14"/>
      <c r="K14947" s="14"/>
      <c r="L14947" s="14"/>
      <c r="M14947" s="14"/>
      <c r="N14947" s="14"/>
      <c r="O14947" s="14"/>
      <c r="P14947" s="14"/>
    </row>
    <row r="14948" spans="9:16" x14ac:dyDescent="0.25">
      <c r="I14948" s="14"/>
      <c r="J14948" s="14"/>
      <c r="K14948" s="14"/>
      <c r="L14948" s="14"/>
      <c r="M14948" s="14"/>
      <c r="N14948" s="14"/>
      <c r="O14948" s="14"/>
      <c r="P14948" s="14"/>
    </row>
    <row r="14949" spans="9:16" x14ac:dyDescent="0.25">
      <c r="I14949" s="14"/>
      <c r="J14949" s="14"/>
      <c r="K14949" s="14"/>
      <c r="L14949" s="14"/>
      <c r="M14949" s="14"/>
      <c r="N14949" s="14"/>
      <c r="O14949" s="14"/>
      <c r="P14949" s="14"/>
    </row>
    <row r="14950" spans="9:16" x14ac:dyDescent="0.25">
      <c r="I14950" s="14"/>
      <c r="J14950" s="14"/>
      <c r="K14950" s="14"/>
      <c r="L14950" s="14"/>
      <c r="M14950" s="14"/>
      <c r="N14950" s="14"/>
      <c r="O14950" s="14"/>
      <c r="P14950" s="14"/>
    </row>
    <row r="14951" spans="9:16" x14ac:dyDescent="0.25">
      <c r="I14951" s="14"/>
      <c r="J14951" s="14"/>
      <c r="K14951" s="14"/>
      <c r="L14951" s="14"/>
      <c r="M14951" s="14"/>
      <c r="N14951" s="14"/>
      <c r="O14951" s="14"/>
      <c r="P14951" s="14"/>
    </row>
    <row r="14952" spans="9:16" x14ac:dyDescent="0.25">
      <c r="I14952" s="14"/>
      <c r="J14952" s="14"/>
      <c r="K14952" s="14"/>
      <c r="L14952" s="14"/>
      <c r="M14952" s="14"/>
      <c r="N14952" s="14"/>
      <c r="O14952" s="14"/>
      <c r="P14952" s="14"/>
    </row>
    <row r="14953" spans="9:16" x14ac:dyDescent="0.25">
      <c r="I14953" s="14"/>
      <c r="J14953" s="14"/>
      <c r="K14953" s="14"/>
      <c r="L14953" s="14"/>
      <c r="M14953" s="14"/>
      <c r="N14953" s="14"/>
      <c r="O14953" s="14"/>
      <c r="P14953" s="14"/>
    </row>
    <row r="14954" spans="9:16" x14ac:dyDescent="0.25">
      <c r="I14954" s="14"/>
      <c r="J14954" s="14"/>
      <c r="K14954" s="14"/>
      <c r="L14954" s="14"/>
      <c r="M14954" s="14"/>
      <c r="N14954" s="14"/>
      <c r="O14954" s="14"/>
      <c r="P14954" s="14"/>
    </row>
    <row r="14955" spans="9:16" x14ac:dyDescent="0.25">
      <c r="I14955" s="14"/>
      <c r="J14955" s="14"/>
      <c r="K14955" s="14"/>
      <c r="L14955" s="14"/>
      <c r="M14955" s="14"/>
      <c r="N14955" s="14"/>
      <c r="O14955" s="14"/>
      <c r="P14955" s="14"/>
    </row>
    <row r="14956" spans="9:16" x14ac:dyDescent="0.25">
      <c r="I14956" s="14"/>
      <c r="J14956" s="14"/>
      <c r="K14956" s="14"/>
      <c r="L14956" s="14"/>
      <c r="M14956" s="14"/>
      <c r="N14956" s="14"/>
      <c r="O14956" s="14"/>
      <c r="P14956" s="14"/>
    </row>
    <row r="14957" spans="9:16" x14ac:dyDescent="0.25">
      <c r="I14957" s="14"/>
      <c r="J14957" s="14"/>
      <c r="K14957" s="14"/>
      <c r="L14957" s="14"/>
      <c r="M14957" s="14"/>
      <c r="N14957" s="14"/>
      <c r="O14957" s="14"/>
      <c r="P14957" s="14"/>
    </row>
    <row r="14958" spans="9:16" x14ac:dyDescent="0.25">
      <c r="I14958" s="14"/>
      <c r="J14958" s="14"/>
      <c r="K14958" s="14"/>
      <c r="L14958" s="14"/>
      <c r="M14958" s="14"/>
      <c r="N14958" s="14"/>
      <c r="O14958" s="14"/>
      <c r="P14958" s="14"/>
    </row>
    <row r="14959" spans="9:16" x14ac:dyDescent="0.25">
      <c r="I14959" s="14"/>
      <c r="J14959" s="14"/>
      <c r="K14959" s="14"/>
      <c r="L14959" s="14"/>
      <c r="M14959" s="14"/>
      <c r="N14959" s="14"/>
      <c r="O14959" s="14"/>
      <c r="P14959" s="14"/>
    </row>
    <row r="14960" spans="9:16" x14ac:dyDescent="0.25">
      <c r="I14960" s="14"/>
      <c r="J14960" s="14"/>
      <c r="K14960" s="14"/>
      <c r="L14960" s="14"/>
      <c r="M14960" s="14"/>
      <c r="N14960" s="14"/>
      <c r="O14960" s="14"/>
      <c r="P14960" s="14"/>
    </row>
    <row r="14961" spans="9:16" x14ac:dyDescent="0.25">
      <c r="I14961" s="14"/>
      <c r="J14961" s="14"/>
      <c r="K14961" s="14"/>
      <c r="L14961" s="14"/>
      <c r="M14961" s="14"/>
      <c r="N14961" s="14"/>
      <c r="O14961" s="14"/>
      <c r="P14961" s="14"/>
    </row>
    <row r="14962" spans="9:16" x14ac:dyDescent="0.25">
      <c r="I14962" s="14"/>
      <c r="J14962" s="14"/>
      <c r="K14962" s="14"/>
      <c r="L14962" s="14"/>
      <c r="M14962" s="14"/>
      <c r="N14962" s="14"/>
      <c r="O14962" s="14"/>
      <c r="P14962" s="14"/>
    </row>
    <row r="14963" spans="9:16" x14ac:dyDescent="0.25">
      <c r="I14963" s="14"/>
      <c r="J14963" s="14"/>
      <c r="K14963" s="14"/>
      <c r="L14963" s="14"/>
      <c r="M14963" s="14"/>
      <c r="N14963" s="14"/>
      <c r="O14963" s="14"/>
      <c r="P14963" s="14"/>
    </row>
    <row r="14964" spans="9:16" x14ac:dyDescent="0.25">
      <c r="I14964" s="14"/>
      <c r="J14964" s="14"/>
      <c r="K14964" s="14"/>
      <c r="L14964" s="14"/>
      <c r="M14964" s="14"/>
      <c r="N14964" s="14"/>
      <c r="O14964" s="14"/>
      <c r="P14964" s="14"/>
    </row>
    <row r="14965" spans="9:16" x14ac:dyDescent="0.25">
      <c r="I14965" s="14"/>
      <c r="J14965" s="14"/>
      <c r="K14965" s="14"/>
      <c r="L14965" s="14"/>
      <c r="M14965" s="14"/>
      <c r="N14965" s="14"/>
      <c r="O14965" s="14"/>
      <c r="P14965" s="14"/>
    </row>
    <row r="14966" spans="9:16" x14ac:dyDescent="0.25">
      <c r="I14966" s="14"/>
      <c r="J14966" s="14"/>
      <c r="K14966" s="14"/>
      <c r="L14966" s="14"/>
      <c r="M14966" s="14"/>
      <c r="N14966" s="14"/>
      <c r="O14966" s="14"/>
      <c r="P14966" s="14"/>
    </row>
    <row r="14967" spans="9:16" x14ac:dyDescent="0.25">
      <c r="I14967" s="14"/>
      <c r="J14967" s="14"/>
      <c r="K14967" s="14"/>
      <c r="L14967" s="14"/>
      <c r="M14967" s="14"/>
      <c r="N14967" s="14"/>
      <c r="O14967" s="14"/>
      <c r="P14967" s="14"/>
    </row>
    <row r="14968" spans="9:16" x14ac:dyDescent="0.25">
      <c r="I14968" s="14"/>
      <c r="J14968" s="14"/>
      <c r="K14968" s="14"/>
      <c r="L14968" s="14"/>
      <c r="M14968" s="14"/>
      <c r="N14968" s="14"/>
      <c r="O14968" s="14"/>
      <c r="P14968" s="14"/>
    </row>
    <row r="14969" spans="9:16" x14ac:dyDescent="0.25">
      <c r="I14969" s="14"/>
      <c r="J14969" s="14"/>
      <c r="K14969" s="14"/>
      <c r="L14969" s="14"/>
      <c r="M14969" s="14"/>
      <c r="N14969" s="14"/>
      <c r="O14969" s="14"/>
      <c r="P14969" s="14"/>
    </row>
    <row r="14970" spans="9:16" x14ac:dyDescent="0.25">
      <c r="I14970" s="14"/>
      <c r="J14970" s="14"/>
      <c r="K14970" s="14"/>
      <c r="L14970" s="14"/>
      <c r="M14970" s="14"/>
      <c r="N14970" s="14"/>
      <c r="O14970" s="14"/>
      <c r="P14970" s="14"/>
    </row>
    <row r="14971" spans="9:16" x14ac:dyDescent="0.25">
      <c r="I14971" s="14"/>
      <c r="J14971" s="14"/>
      <c r="K14971" s="14"/>
      <c r="L14971" s="14"/>
      <c r="M14971" s="14"/>
      <c r="N14971" s="14"/>
      <c r="O14971" s="14"/>
      <c r="P14971" s="14"/>
    </row>
    <row r="14972" spans="9:16" x14ac:dyDescent="0.25">
      <c r="I14972" s="14"/>
      <c r="J14972" s="14"/>
      <c r="K14972" s="14"/>
      <c r="L14972" s="14"/>
      <c r="M14972" s="14"/>
      <c r="N14972" s="14"/>
      <c r="O14972" s="14"/>
      <c r="P14972" s="14"/>
    </row>
    <row r="14973" spans="9:16" x14ac:dyDescent="0.25">
      <c r="I14973" s="14"/>
      <c r="J14973" s="14"/>
      <c r="K14973" s="14"/>
      <c r="L14973" s="14"/>
      <c r="M14973" s="14"/>
      <c r="N14973" s="14"/>
      <c r="O14973" s="14"/>
      <c r="P14973" s="14"/>
    </row>
    <row r="14974" spans="9:16" x14ac:dyDescent="0.25">
      <c r="I14974" s="14"/>
      <c r="J14974" s="14"/>
      <c r="K14974" s="14"/>
      <c r="L14974" s="14"/>
      <c r="M14974" s="14"/>
      <c r="N14974" s="14"/>
      <c r="O14974" s="14"/>
      <c r="P14974" s="14"/>
    </row>
    <row r="14975" spans="9:16" x14ac:dyDescent="0.25">
      <c r="I14975" s="14"/>
      <c r="J14975" s="14"/>
      <c r="K14975" s="14"/>
      <c r="L14975" s="14"/>
      <c r="M14975" s="14"/>
      <c r="N14975" s="14"/>
      <c r="O14975" s="14"/>
      <c r="P14975" s="14"/>
    </row>
    <row r="14976" spans="9:16" x14ac:dyDescent="0.25">
      <c r="I14976" s="14"/>
      <c r="J14976" s="14"/>
      <c r="K14976" s="14"/>
      <c r="L14976" s="14"/>
      <c r="M14976" s="14"/>
      <c r="N14976" s="14"/>
      <c r="O14976" s="14"/>
      <c r="P14976" s="14"/>
    </row>
    <row r="14977" spans="9:16" x14ac:dyDescent="0.25">
      <c r="I14977" s="14"/>
      <c r="J14977" s="14"/>
      <c r="K14977" s="14"/>
      <c r="L14977" s="14"/>
      <c r="M14977" s="14"/>
      <c r="N14977" s="14"/>
      <c r="O14977" s="14"/>
      <c r="P14977" s="14"/>
    </row>
    <row r="14978" spans="9:16" x14ac:dyDescent="0.25">
      <c r="I14978" s="14"/>
      <c r="J14978" s="14"/>
      <c r="K14978" s="14"/>
      <c r="L14978" s="14"/>
      <c r="M14978" s="14"/>
      <c r="N14978" s="14"/>
      <c r="O14978" s="14"/>
      <c r="P14978" s="14"/>
    </row>
    <row r="14979" spans="9:16" x14ac:dyDescent="0.25">
      <c r="I14979" s="14"/>
      <c r="J14979" s="14"/>
      <c r="K14979" s="14"/>
      <c r="L14979" s="14"/>
      <c r="M14979" s="14"/>
      <c r="N14979" s="14"/>
      <c r="O14979" s="14"/>
      <c r="P14979" s="14"/>
    </row>
    <row r="14980" spans="9:16" x14ac:dyDescent="0.25">
      <c r="I14980" s="14"/>
      <c r="J14980" s="14"/>
      <c r="K14980" s="14"/>
      <c r="L14980" s="14"/>
      <c r="M14980" s="14"/>
      <c r="N14980" s="14"/>
      <c r="O14980" s="14"/>
      <c r="P14980" s="14"/>
    </row>
    <row r="14981" spans="9:16" x14ac:dyDescent="0.25">
      <c r="I14981" s="14"/>
      <c r="J14981" s="14"/>
      <c r="K14981" s="14"/>
      <c r="L14981" s="14"/>
      <c r="M14981" s="14"/>
      <c r="N14981" s="14"/>
      <c r="O14981" s="14"/>
      <c r="P14981" s="14"/>
    </row>
    <row r="14982" spans="9:16" x14ac:dyDescent="0.25">
      <c r="I14982" s="14"/>
      <c r="J14982" s="14"/>
      <c r="K14982" s="14"/>
      <c r="L14982" s="14"/>
      <c r="M14982" s="14"/>
      <c r="N14982" s="14"/>
      <c r="O14982" s="14"/>
      <c r="P14982" s="14"/>
    </row>
    <row r="14983" spans="9:16" x14ac:dyDescent="0.25">
      <c r="I14983" s="14"/>
      <c r="J14983" s="14"/>
      <c r="K14983" s="14"/>
      <c r="L14983" s="14"/>
      <c r="M14983" s="14"/>
      <c r="N14983" s="14"/>
      <c r="O14983" s="14"/>
      <c r="P14983" s="14"/>
    </row>
    <row r="14984" spans="9:16" x14ac:dyDescent="0.25">
      <c r="I14984" s="14"/>
      <c r="J14984" s="14"/>
      <c r="K14984" s="14"/>
      <c r="L14984" s="14"/>
      <c r="M14984" s="14"/>
      <c r="N14984" s="14"/>
      <c r="O14984" s="14"/>
      <c r="P14984" s="14"/>
    </row>
    <row r="14985" spans="9:16" x14ac:dyDescent="0.25">
      <c r="I14985" s="14"/>
      <c r="J14985" s="14"/>
      <c r="K14985" s="14"/>
      <c r="L14985" s="14"/>
      <c r="M14985" s="14"/>
      <c r="N14985" s="14"/>
      <c r="O14985" s="14"/>
      <c r="P14985" s="14"/>
    </row>
    <row r="14986" spans="9:16" x14ac:dyDescent="0.25">
      <c r="I14986" s="14"/>
      <c r="J14986" s="14"/>
      <c r="K14986" s="14"/>
      <c r="L14986" s="14"/>
      <c r="M14986" s="14"/>
      <c r="N14986" s="14"/>
      <c r="O14986" s="14"/>
      <c r="P14986" s="14"/>
    </row>
    <row r="14987" spans="9:16" x14ac:dyDescent="0.25">
      <c r="I14987" s="14"/>
      <c r="J14987" s="14"/>
      <c r="K14987" s="14"/>
      <c r="L14987" s="14"/>
      <c r="M14987" s="14"/>
      <c r="N14987" s="14"/>
      <c r="O14987" s="14"/>
      <c r="P14987" s="14"/>
    </row>
    <row r="14988" spans="9:16" x14ac:dyDescent="0.25">
      <c r="I14988" s="14"/>
      <c r="J14988" s="14"/>
      <c r="K14988" s="14"/>
      <c r="L14988" s="14"/>
      <c r="M14988" s="14"/>
      <c r="N14988" s="14"/>
      <c r="O14988" s="14"/>
      <c r="P14988" s="14"/>
    </row>
    <row r="14989" spans="9:16" x14ac:dyDescent="0.25">
      <c r="I14989" s="14"/>
      <c r="J14989" s="14"/>
      <c r="K14989" s="14"/>
      <c r="L14989" s="14"/>
      <c r="M14989" s="14"/>
      <c r="N14989" s="14"/>
      <c r="O14989" s="14"/>
      <c r="P14989" s="14"/>
    </row>
    <row r="14990" spans="9:16" x14ac:dyDescent="0.25">
      <c r="I14990" s="14"/>
      <c r="J14990" s="14"/>
      <c r="K14990" s="14"/>
      <c r="L14990" s="14"/>
      <c r="M14990" s="14"/>
      <c r="N14990" s="14"/>
      <c r="O14990" s="14"/>
      <c r="P14990" s="14"/>
    </row>
    <row r="14991" spans="9:16" x14ac:dyDescent="0.25">
      <c r="I14991" s="14"/>
      <c r="J14991" s="14"/>
      <c r="K14991" s="14"/>
      <c r="L14991" s="14"/>
      <c r="M14991" s="14"/>
      <c r="N14991" s="14"/>
      <c r="O14991" s="14"/>
      <c r="P14991" s="14"/>
    </row>
    <row r="14992" spans="9:16" x14ac:dyDescent="0.25">
      <c r="I14992" s="14"/>
      <c r="J14992" s="14"/>
      <c r="K14992" s="14"/>
      <c r="L14992" s="14"/>
      <c r="M14992" s="14"/>
      <c r="N14992" s="14"/>
      <c r="O14992" s="14"/>
      <c r="P14992" s="14"/>
    </row>
    <row r="14993" spans="9:16" x14ac:dyDescent="0.25">
      <c r="I14993" s="14"/>
      <c r="J14993" s="14"/>
      <c r="K14993" s="14"/>
      <c r="L14993" s="14"/>
      <c r="M14993" s="14"/>
      <c r="N14993" s="14"/>
      <c r="O14993" s="14"/>
      <c r="P14993" s="14"/>
    </row>
    <row r="14994" spans="9:16" x14ac:dyDescent="0.25">
      <c r="I14994" s="14"/>
      <c r="J14994" s="14"/>
      <c r="K14994" s="14"/>
      <c r="L14994" s="14"/>
      <c r="M14994" s="14"/>
      <c r="N14994" s="14"/>
      <c r="O14994" s="14"/>
      <c r="P14994" s="14"/>
    </row>
    <row r="14995" spans="9:16" x14ac:dyDescent="0.25">
      <c r="I14995" s="14"/>
      <c r="J14995" s="14"/>
      <c r="K14995" s="14"/>
      <c r="L14995" s="14"/>
      <c r="M14995" s="14"/>
      <c r="N14995" s="14"/>
      <c r="O14995" s="14"/>
      <c r="P14995" s="14"/>
    </row>
    <row r="14996" spans="9:16" x14ac:dyDescent="0.25">
      <c r="I14996" s="14"/>
      <c r="J14996" s="14"/>
      <c r="K14996" s="14"/>
      <c r="L14996" s="14"/>
      <c r="M14996" s="14"/>
      <c r="N14996" s="14"/>
      <c r="O14996" s="14"/>
      <c r="P14996" s="14"/>
    </row>
    <row r="14997" spans="9:16" x14ac:dyDescent="0.25">
      <c r="I14997" s="14"/>
      <c r="J14997" s="14"/>
      <c r="K14997" s="14"/>
      <c r="L14997" s="14"/>
      <c r="M14997" s="14"/>
      <c r="N14997" s="14"/>
      <c r="O14997" s="14"/>
      <c r="P14997" s="14"/>
    </row>
    <row r="14998" spans="9:16" x14ac:dyDescent="0.25">
      <c r="I14998" s="14"/>
      <c r="J14998" s="14"/>
      <c r="K14998" s="14"/>
      <c r="L14998" s="14"/>
      <c r="M14998" s="14"/>
      <c r="N14998" s="14"/>
      <c r="O14998" s="14"/>
      <c r="P14998" s="14"/>
    </row>
    <row r="14999" spans="9:16" x14ac:dyDescent="0.25">
      <c r="I14999" s="14"/>
      <c r="J14999" s="14"/>
      <c r="K14999" s="14"/>
      <c r="L14999" s="14"/>
      <c r="M14999" s="14"/>
      <c r="N14999" s="14"/>
      <c r="O14999" s="14"/>
      <c r="P14999" s="14"/>
    </row>
    <row r="15000" spans="9:16" x14ac:dyDescent="0.25">
      <c r="I15000" s="14"/>
      <c r="J15000" s="14"/>
      <c r="K15000" s="14"/>
      <c r="L15000" s="14"/>
      <c r="M15000" s="14"/>
      <c r="N15000" s="14"/>
      <c r="O15000" s="14"/>
      <c r="P15000" s="14"/>
    </row>
    <row r="15001" spans="9:16" x14ac:dyDescent="0.25">
      <c r="I15001" s="14"/>
      <c r="J15001" s="14"/>
      <c r="K15001" s="14"/>
      <c r="L15001" s="14"/>
      <c r="M15001" s="14"/>
      <c r="N15001" s="14"/>
      <c r="O15001" s="14"/>
      <c r="P15001" s="14"/>
    </row>
    <row r="15002" spans="9:16" x14ac:dyDescent="0.25">
      <c r="I15002" s="14"/>
      <c r="J15002" s="14"/>
      <c r="K15002" s="14"/>
      <c r="L15002" s="14"/>
      <c r="M15002" s="14"/>
      <c r="N15002" s="14"/>
      <c r="O15002" s="14"/>
      <c r="P15002" s="14"/>
    </row>
    <row r="15003" spans="9:16" x14ac:dyDescent="0.25">
      <c r="I15003" s="14"/>
      <c r="J15003" s="14"/>
      <c r="K15003" s="14"/>
      <c r="L15003" s="14"/>
      <c r="M15003" s="14"/>
      <c r="N15003" s="14"/>
      <c r="O15003" s="14"/>
      <c r="P15003" s="14"/>
    </row>
    <row r="15004" spans="9:16" x14ac:dyDescent="0.25">
      <c r="I15004" s="14"/>
      <c r="J15004" s="14"/>
      <c r="K15004" s="14"/>
      <c r="L15004" s="14"/>
      <c r="M15004" s="14"/>
      <c r="N15004" s="14"/>
      <c r="O15004" s="14"/>
      <c r="P15004" s="14"/>
    </row>
    <row r="15005" spans="9:16" x14ac:dyDescent="0.25">
      <c r="I15005" s="14"/>
      <c r="J15005" s="14"/>
      <c r="K15005" s="14"/>
      <c r="L15005" s="14"/>
      <c r="M15005" s="14"/>
      <c r="N15005" s="14"/>
      <c r="O15005" s="14"/>
      <c r="P15005" s="14"/>
    </row>
    <row r="15006" spans="9:16" x14ac:dyDescent="0.25">
      <c r="I15006" s="14"/>
      <c r="J15006" s="14"/>
      <c r="K15006" s="14"/>
      <c r="L15006" s="14"/>
      <c r="M15006" s="14"/>
      <c r="N15006" s="14"/>
      <c r="O15006" s="14"/>
      <c r="P15006" s="14"/>
    </row>
    <row r="15007" spans="9:16" x14ac:dyDescent="0.25">
      <c r="I15007" s="14"/>
      <c r="J15007" s="14"/>
      <c r="K15007" s="14"/>
      <c r="L15007" s="14"/>
      <c r="M15007" s="14"/>
      <c r="N15007" s="14"/>
      <c r="O15007" s="14"/>
      <c r="P15007" s="14"/>
    </row>
    <row r="15008" spans="9:16" x14ac:dyDescent="0.25">
      <c r="I15008" s="14"/>
      <c r="J15008" s="14"/>
      <c r="K15008" s="14"/>
      <c r="L15008" s="14"/>
      <c r="M15008" s="14"/>
      <c r="N15008" s="14"/>
      <c r="O15008" s="14"/>
      <c r="P15008" s="14"/>
    </row>
    <row r="15009" spans="9:16" x14ac:dyDescent="0.25">
      <c r="I15009" s="14"/>
      <c r="J15009" s="14"/>
      <c r="K15009" s="14"/>
      <c r="L15009" s="14"/>
      <c r="M15009" s="14"/>
      <c r="N15009" s="14"/>
      <c r="O15009" s="14"/>
      <c r="P15009" s="14"/>
    </row>
    <row r="15010" spans="9:16" x14ac:dyDescent="0.25">
      <c r="I15010" s="14"/>
      <c r="J15010" s="14"/>
      <c r="K15010" s="14"/>
      <c r="L15010" s="14"/>
      <c r="M15010" s="14"/>
      <c r="N15010" s="14"/>
      <c r="O15010" s="14"/>
      <c r="P15010" s="14"/>
    </row>
    <row r="15011" spans="9:16" x14ac:dyDescent="0.25">
      <c r="I15011" s="14"/>
      <c r="J15011" s="14"/>
      <c r="K15011" s="14"/>
      <c r="L15011" s="14"/>
      <c r="M15011" s="14"/>
      <c r="N15011" s="14"/>
      <c r="O15011" s="14"/>
      <c r="P15011" s="14"/>
    </row>
    <row r="15012" spans="9:16" x14ac:dyDescent="0.25">
      <c r="I15012" s="14"/>
      <c r="J15012" s="14"/>
      <c r="K15012" s="14"/>
      <c r="L15012" s="14"/>
      <c r="M15012" s="14"/>
      <c r="N15012" s="14"/>
      <c r="O15012" s="14"/>
      <c r="P15012" s="14"/>
    </row>
    <row r="15013" spans="9:16" x14ac:dyDescent="0.25">
      <c r="I15013" s="14"/>
      <c r="J15013" s="14"/>
      <c r="K15013" s="14"/>
      <c r="L15013" s="14"/>
      <c r="M15013" s="14"/>
      <c r="N15013" s="14"/>
      <c r="O15013" s="14"/>
      <c r="P15013" s="14"/>
    </row>
    <row r="15014" spans="9:16" x14ac:dyDescent="0.25">
      <c r="I15014" s="14"/>
      <c r="J15014" s="14"/>
      <c r="K15014" s="14"/>
      <c r="L15014" s="14"/>
      <c r="M15014" s="14"/>
      <c r="N15014" s="14"/>
      <c r="O15014" s="14"/>
      <c r="P15014" s="14"/>
    </row>
    <row r="15015" spans="9:16" x14ac:dyDescent="0.25">
      <c r="I15015" s="14"/>
      <c r="J15015" s="14"/>
      <c r="K15015" s="14"/>
      <c r="L15015" s="14"/>
      <c r="M15015" s="14"/>
      <c r="N15015" s="14"/>
      <c r="O15015" s="14"/>
      <c r="P15015" s="14"/>
    </row>
    <row r="15016" spans="9:16" x14ac:dyDescent="0.25">
      <c r="I15016" s="14"/>
      <c r="J15016" s="14"/>
      <c r="K15016" s="14"/>
      <c r="L15016" s="14"/>
      <c r="M15016" s="14"/>
      <c r="N15016" s="14"/>
      <c r="O15016" s="14"/>
      <c r="P15016" s="14"/>
    </row>
    <row r="15017" spans="9:16" x14ac:dyDescent="0.25">
      <c r="I15017" s="14"/>
      <c r="J15017" s="14"/>
      <c r="K15017" s="14"/>
      <c r="L15017" s="14"/>
      <c r="M15017" s="14"/>
      <c r="N15017" s="14"/>
      <c r="O15017" s="14"/>
      <c r="P15017" s="14"/>
    </row>
    <row r="15018" spans="9:16" x14ac:dyDescent="0.25">
      <c r="I15018" s="14"/>
      <c r="J15018" s="14"/>
      <c r="K15018" s="14"/>
      <c r="L15018" s="14"/>
      <c r="M15018" s="14"/>
      <c r="N15018" s="14"/>
      <c r="O15018" s="14"/>
      <c r="P15018" s="14"/>
    </row>
    <row r="15019" spans="9:16" x14ac:dyDescent="0.25">
      <c r="I15019" s="14"/>
      <c r="J15019" s="14"/>
      <c r="K15019" s="14"/>
      <c r="L15019" s="14"/>
      <c r="M15019" s="14"/>
      <c r="N15019" s="14"/>
      <c r="O15019" s="14"/>
      <c r="P15019" s="14"/>
    </row>
    <row r="15020" spans="9:16" x14ac:dyDescent="0.25">
      <c r="I15020" s="14"/>
      <c r="J15020" s="14"/>
      <c r="K15020" s="14"/>
      <c r="L15020" s="14"/>
      <c r="M15020" s="14"/>
      <c r="N15020" s="14"/>
      <c r="O15020" s="14"/>
      <c r="P15020" s="14"/>
    </row>
    <row r="15021" spans="9:16" x14ac:dyDescent="0.25">
      <c r="I15021" s="14"/>
      <c r="J15021" s="14"/>
      <c r="K15021" s="14"/>
      <c r="L15021" s="14"/>
      <c r="M15021" s="14"/>
      <c r="N15021" s="14"/>
      <c r="O15021" s="14"/>
      <c r="P15021" s="14"/>
    </row>
    <row r="15022" spans="9:16" x14ac:dyDescent="0.25">
      <c r="I15022" s="14"/>
      <c r="J15022" s="14"/>
      <c r="K15022" s="14"/>
      <c r="L15022" s="14"/>
      <c r="M15022" s="14"/>
      <c r="N15022" s="14"/>
      <c r="O15022" s="14"/>
      <c r="P15022" s="14"/>
    </row>
    <row r="15023" spans="9:16" x14ac:dyDescent="0.25">
      <c r="I15023" s="14"/>
      <c r="J15023" s="14"/>
      <c r="K15023" s="14"/>
      <c r="L15023" s="14"/>
      <c r="M15023" s="14"/>
      <c r="N15023" s="14"/>
      <c r="O15023" s="14"/>
      <c r="P15023" s="14"/>
    </row>
    <row r="15024" spans="9:16" x14ac:dyDescent="0.25">
      <c r="I15024" s="14"/>
      <c r="J15024" s="14"/>
      <c r="K15024" s="14"/>
      <c r="L15024" s="14"/>
      <c r="M15024" s="14"/>
      <c r="N15024" s="14"/>
      <c r="O15024" s="14"/>
      <c r="P15024" s="14"/>
    </row>
    <row r="15025" spans="9:16" x14ac:dyDescent="0.25">
      <c r="I15025" s="14"/>
      <c r="J15025" s="14"/>
      <c r="K15025" s="14"/>
      <c r="L15025" s="14"/>
      <c r="M15025" s="14"/>
      <c r="N15025" s="14"/>
      <c r="O15025" s="14"/>
      <c r="P15025" s="14"/>
    </row>
    <row r="15026" spans="9:16" x14ac:dyDescent="0.25">
      <c r="I15026" s="14"/>
      <c r="J15026" s="14"/>
      <c r="K15026" s="14"/>
      <c r="L15026" s="14"/>
      <c r="M15026" s="14"/>
      <c r="N15026" s="14"/>
      <c r="O15026" s="14"/>
      <c r="P15026" s="14"/>
    </row>
    <row r="15027" spans="9:16" x14ac:dyDescent="0.25">
      <c r="I15027" s="14"/>
      <c r="J15027" s="14"/>
      <c r="K15027" s="14"/>
      <c r="L15027" s="14"/>
      <c r="M15027" s="14"/>
      <c r="N15027" s="14"/>
      <c r="O15027" s="14"/>
      <c r="P15027" s="14"/>
    </row>
    <row r="15028" spans="9:16" x14ac:dyDescent="0.25">
      <c r="I15028" s="14"/>
      <c r="J15028" s="14"/>
      <c r="K15028" s="14"/>
      <c r="L15028" s="14"/>
      <c r="M15028" s="14"/>
      <c r="N15028" s="14"/>
      <c r="O15028" s="14"/>
      <c r="P15028" s="14"/>
    </row>
    <row r="15029" spans="9:16" x14ac:dyDescent="0.25">
      <c r="I15029" s="14"/>
      <c r="J15029" s="14"/>
      <c r="K15029" s="14"/>
      <c r="L15029" s="14"/>
      <c r="M15029" s="14"/>
      <c r="N15029" s="14"/>
      <c r="O15029" s="14"/>
      <c r="P15029" s="14"/>
    </row>
    <row r="15030" spans="9:16" x14ac:dyDescent="0.25">
      <c r="I15030" s="14"/>
      <c r="J15030" s="14"/>
      <c r="K15030" s="14"/>
      <c r="L15030" s="14"/>
      <c r="M15030" s="14"/>
      <c r="N15030" s="14"/>
      <c r="O15030" s="14"/>
      <c r="P15030" s="14"/>
    </row>
    <row r="15031" spans="9:16" x14ac:dyDescent="0.25">
      <c r="I15031" s="14"/>
      <c r="J15031" s="14"/>
      <c r="K15031" s="14"/>
      <c r="L15031" s="14"/>
      <c r="M15031" s="14"/>
      <c r="N15031" s="14"/>
      <c r="O15031" s="14"/>
      <c r="P15031" s="14"/>
    </row>
    <row r="15032" spans="9:16" x14ac:dyDescent="0.25">
      <c r="I15032" s="14"/>
      <c r="J15032" s="14"/>
      <c r="K15032" s="14"/>
      <c r="L15032" s="14"/>
      <c r="M15032" s="14"/>
      <c r="N15032" s="14"/>
      <c r="O15032" s="14"/>
      <c r="P15032" s="14"/>
    </row>
    <row r="15033" spans="9:16" x14ac:dyDescent="0.25">
      <c r="I15033" s="14"/>
      <c r="J15033" s="14"/>
      <c r="K15033" s="14"/>
      <c r="L15033" s="14"/>
      <c r="M15033" s="14"/>
      <c r="N15033" s="14"/>
      <c r="O15033" s="14"/>
      <c r="P15033" s="14"/>
    </row>
    <row r="15034" spans="9:16" x14ac:dyDescent="0.25">
      <c r="I15034" s="14"/>
      <c r="J15034" s="14"/>
      <c r="K15034" s="14"/>
      <c r="L15034" s="14"/>
      <c r="M15034" s="14"/>
      <c r="N15034" s="14"/>
      <c r="O15034" s="14"/>
      <c r="P15034" s="14"/>
    </row>
    <row r="15035" spans="9:16" x14ac:dyDescent="0.25">
      <c r="I15035" s="14"/>
      <c r="J15035" s="14"/>
      <c r="K15035" s="14"/>
      <c r="L15035" s="14"/>
      <c r="M15035" s="14"/>
      <c r="N15035" s="14"/>
      <c r="O15035" s="14"/>
      <c r="P15035" s="14"/>
    </row>
    <row r="15036" spans="9:16" x14ac:dyDescent="0.25">
      <c r="I15036" s="14"/>
      <c r="J15036" s="14"/>
      <c r="K15036" s="14"/>
      <c r="L15036" s="14"/>
      <c r="M15036" s="14"/>
      <c r="N15036" s="14"/>
      <c r="O15036" s="14"/>
      <c r="P15036" s="14"/>
    </row>
    <row r="15037" spans="9:16" x14ac:dyDescent="0.25">
      <c r="I15037" s="14"/>
      <c r="J15037" s="14"/>
      <c r="K15037" s="14"/>
      <c r="L15037" s="14"/>
      <c r="M15037" s="14"/>
      <c r="N15037" s="14"/>
      <c r="O15037" s="14"/>
      <c r="P15037" s="14"/>
    </row>
    <row r="15038" spans="9:16" x14ac:dyDescent="0.25">
      <c r="I15038" s="14"/>
      <c r="J15038" s="14"/>
      <c r="K15038" s="14"/>
      <c r="L15038" s="14"/>
      <c r="M15038" s="14"/>
      <c r="N15038" s="14"/>
      <c r="O15038" s="14"/>
      <c r="P15038" s="14"/>
    </row>
    <row r="15039" spans="9:16" x14ac:dyDescent="0.25">
      <c r="I15039" s="14"/>
      <c r="J15039" s="14"/>
      <c r="K15039" s="14"/>
      <c r="L15039" s="14"/>
      <c r="M15039" s="14"/>
      <c r="N15039" s="14"/>
      <c r="O15039" s="14"/>
      <c r="P15039" s="14"/>
    </row>
    <row r="15040" spans="9:16" x14ac:dyDescent="0.25">
      <c r="I15040" s="14"/>
      <c r="J15040" s="14"/>
      <c r="K15040" s="14"/>
      <c r="L15040" s="14"/>
      <c r="M15040" s="14"/>
      <c r="N15040" s="14"/>
      <c r="O15040" s="14"/>
      <c r="P15040" s="14"/>
    </row>
    <row r="15041" spans="9:16" x14ac:dyDescent="0.25">
      <c r="I15041" s="14"/>
      <c r="J15041" s="14"/>
      <c r="K15041" s="14"/>
      <c r="L15041" s="14"/>
      <c r="M15041" s="14"/>
      <c r="N15041" s="14"/>
      <c r="O15041" s="14"/>
      <c r="P15041" s="14"/>
    </row>
    <row r="15042" spans="9:16" x14ac:dyDescent="0.25">
      <c r="I15042" s="14"/>
      <c r="J15042" s="14"/>
      <c r="K15042" s="14"/>
      <c r="L15042" s="14"/>
      <c r="M15042" s="14"/>
      <c r="N15042" s="14"/>
      <c r="O15042" s="14"/>
      <c r="P15042" s="14"/>
    </row>
    <row r="15043" spans="9:16" x14ac:dyDescent="0.25">
      <c r="I15043" s="14"/>
      <c r="J15043" s="14"/>
      <c r="K15043" s="14"/>
      <c r="L15043" s="14"/>
      <c r="M15043" s="14"/>
      <c r="N15043" s="14"/>
      <c r="O15043" s="14"/>
      <c r="P15043" s="14"/>
    </row>
    <row r="15044" spans="9:16" x14ac:dyDescent="0.25">
      <c r="I15044" s="14"/>
      <c r="J15044" s="14"/>
      <c r="K15044" s="14"/>
      <c r="L15044" s="14"/>
      <c r="M15044" s="14"/>
      <c r="N15044" s="14"/>
      <c r="O15044" s="14"/>
      <c r="P15044" s="14"/>
    </row>
    <row r="15045" spans="9:16" x14ac:dyDescent="0.25">
      <c r="I15045" s="14"/>
      <c r="J15045" s="14"/>
      <c r="K15045" s="14"/>
      <c r="L15045" s="14"/>
      <c r="M15045" s="14"/>
      <c r="N15045" s="14"/>
      <c r="O15045" s="14"/>
      <c r="P15045" s="14"/>
    </row>
    <row r="15046" spans="9:16" x14ac:dyDescent="0.25">
      <c r="I15046" s="14"/>
      <c r="J15046" s="14"/>
      <c r="K15046" s="14"/>
      <c r="L15046" s="14"/>
      <c r="M15046" s="14"/>
      <c r="N15046" s="14"/>
      <c r="O15046" s="14"/>
      <c r="P15046" s="14"/>
    </row>
    <row r="15047" spans="9:16" x14ac:dyDescent="0.25">
      <c r="I15047" s="14"/>
      <c r="J15047" s="14"/>
      <c r="K15047" s="14"/>
      <c r="L15047" s="14"/>
      <c r="M15047" s="14"/>
      <c r="N15047" s="14"/>
      <c r="O15047" s="14"/>
      <c r="P15047" s="14"/>
    </row>
    <row r="15048" spans="9:16" x14ac:dyDescent="0.25">
      <c r="I15048" s="14"/>
      <c r="J15048" s="14"/>
      <c r="K15048" s="14"/>
      <c r="L15048" s="14"/>
      <c r="M15048" s="14"/>
      <c r="N15048" s="14"/>
      <c r="O15048" s="14"/>
      <c r="P15048" s="14"/>
    </row>
    <row r="15049" spans="9:16" x14ac:dyDescent="0.25">
      <c r="I15049" s="14"/>
      <c r="J15049" s="14"/>
      <c r="K15049" s="14"/>
      <c r="L15049" s="14"/>
      <c r="M15049" s="14"/>
      <c r="N15049" s="14"/>
      <c r="O15049" s="14"/>
      <c r="P15049" s="14"/>
    </row>
    <row r="15050" spans="9:16" x14ac:dyDescent="0.25">
      <c r="I15050" s="14"/>
      <c r="J15050" s="14"/>
      <c r="K15050" s="14"/>
      <c r="L15050" s="14"/>
      <c r="M15050" s="14"/>
      <c r="N15050" s="14"/>
      <c r="O15050" s="14"/>
      <c r="P15050" s="14"/>
    </row>
    <row r="15051" spans="9:16" x14ac:dyDescent="0.25">
      <c r="I15051" s="14"/>
      <c r="J15051" s="14"/>
      <c r="K15051" s="14"/>
      <c r="L15051" s="14"/>
      <c r="M15051" s="14"/>
      <c r="N15051" s="14"/>
      <c r="O15051" s="14"/>
      <c r="P15051" s="14"/>
    </row>
    <row r="15052" spans="9:16" x14ac:dyDescent="0.25">
      <c r="I15052" s="14"/>
      <c r="J15052" s="14"/>
      <c r="K15052" s="14"/>
      <c r="L15052" s="14"/>
      <c r="M15052" s="14"/>
      <c r="N15052" s="14"/>
      <c r="O15052" s="14"/>
      <c r="P15052" s="14"/>
    </row>
    <row r="15053" spans="9:16" x14ac:dyDescent="0.25">
      <c r="I15053" s="14"/>
      <c r="J15053" s="14"/>
      <c r="K15053" s="14"/>
      <c r="L15053" s="14"/>
      <c r="M15053" s="14"/>
      <c r="N15053" s="14"/>
      <c r="O15053" s="14"/>
      <c r="P15053" s="14"/>
    </row>
    <row r="15054" spans="9:16" x14ac:dyDescent="0.25">
      <c r="I15054" s="14"/>
      <c r="J15054" s="14"/>
      <c r="K15054" s="14"/>
      <c r="L15054" s="14"/>
      <c r="M15054" s="14"/>
      <c r="N15054" s="14"/>
      <c r="O15054" s="14"/>
      <c r="P15054" s="14"/>
    </row>
    <row r="15055" spans="9:16" x14ac:dyDescent="0.25">
      <c r="I15055" s="14"/>
      <c r="J15055" s="14"/>
      <c r="K15055" s="14"/>
      <c r="L15055" s="14"/>
      <c r="M15055" s="14"/>
      <c r="N15055" s="14"/>
      <c r="O15055" s="14"/>
      <c r="P15055" s="14"/>
    </row>
    <row r="15056" spans="9:16" x14ac:dyDescent="0.25">
      <c r="I15056" s="14"/>
      <c r="J15056" s="14"/>
      <c r="K15056" s="14"/>
      <c r="L15056" s="14"/>
      <c r="M15056" s="14"/>
      <c r="N15056" s="14"/>
      <c r="O15056" s="14"/>
      <c r="P15056" s="14"/>
    </row>
    <row r="15057" spans="9:16" x14ac:dyDescent="0.25">
      <c r="I15057" s="14"/>
      <c r="J15057" s="14"/>
      <c r="K15057" s="14"/>
      <c r="L15057" s="14"/>
      <c r="M15057" s="14"/>
      <c r="N15057" s="14"/>
      <c r="O15057" s="14"/>
      <c r="P15057" s="14"/>
    </row>
    <row r="15058" spans="9:16" x14ac:dyDescent="0.25">
      <c r="I15058" s="14"/>
      <c r="J15058" s="14"/>
      <c r="K15058" s="14"/>
      <c r="L15058" s="14"/>
      <c r="M15058" s="14"/>
      <c r="N15058" s="14"/>
      <c r="O15058" s="14"/>
      <c r="P15058" s="14"/>
    </row>
    <row r="15059" spans="9:16" x14ac:dyDescent="0.25">
      <c r="I15059" s="14"/>
      <c r="J15059" s="14"/>
      <c r="K15059" s="14"/>
      <c r="L15059" s="14"/>
      <c r="M15059" s="14"/>
      <c r="N15059" s="14"/>
      <c r="O15059" s="14"/>
      <c r="P15059" s="14"/>
    </row>
    <row r="15060" spans="9:16" x14ac:dyDescent="0.25">
      <c r="I15060" s="14"/>
      <c r="J15060" s="14"/>
      <c r="K15060" s="14"/>
      <c r="L15060" s="14"/>
      <c r="M15060" s="14"/>
      <c r="N15060" s="14"/>
      <c r="O15060" s="14"/>
      <c r="P15060" s="14"/>
    </row>
    <row r="15061" spans="9:16" x14ac:dyDescent="0.25">
      <c r="I15061" s="14"/>
      <c r="J15061" s="14"/>
      <c r="K15061" s="14"/>
      <c r="L15061" s="14"/>
      <c r="M15061" s="14"/>
      <c r="N15061" s="14"/>
      <c r="O15061" s="14"/>
      <c r="P15061" s="14"/>
    </row>
    <row r="15062" spans="9:16" x14ac:dyDescent="0.25">
      <c r="I15062" s="14"/>
      <c r="J15062" s="14"/>
      <c r="K15062" s="14"/>
      <c r="L15062" s="14"/>
      <c r="M15062" s="14"/>
      <c r="N15062" s="14"/>
      <c r="O15062" s="14"/>
      <c r="P15062" s="14"/>
    </row>
    <row r="15063" spans="9:16" x14ac:dyDescent="0.25">
      <c r="I15063" s="14"/>
      <c r="J15063" s="14"/>
      <c r="K15063" s="14"/>
      <c r="L15063" s="14"/>
      <c r="M15063" s="14"/>
      <c r="N15063" s="14"/>
      <c r="O15063" s="14"/>
      <c r="P15063" s="14"/>
    </row>
    <row r="15064" spans="9:16" x14ac:dyDescent="0.25">
      <c r="I15064" s="14"/>
      <c r="J15064" s="14"/>
      <c r="K15064" s="14"/>
      <c r="L15064" s="14"/>
      <c r="M15064" s="14"/>
      <c r="N15064" s="14"/>
      <c r="O15064" s="14"/>
      <c r="P15064" s="14"/>
    </row>
    <row r="15065" spans="9:16" x14ac:dyDescent="0.25">
      <c r="I15065" s="14"/>
      <c r="J15065" s="14"/>
      <c r="K15065" s="14"/>
      <c r="L15065" s="14"/>
      <c r="M15065" s="14"/>
      <c r="N15065" s="14"/>
      <c r="O15065" s="14"/>
      <c r="P15065" s="14"/>
    </row>
    <row r="15066" spans="9:16" x14ac:dyDescent="0.25">
      <c r="I15066" s="14"/>
      <c r="J15066" s="14"/>
      <c r="K15066" s="14"/>
      <c r="L15066" s="14"/>
      <c r="M15066" s="14"/>
      <c r="N15066" s="14"/>
      <c r="O15066" s="14"/>
      <c r="P15066" s="14"/>
    </row>
    <row r="15067" spans="9:16" x14ac:dyDescent="0.25">
      <c r="I15067" s="14"/>
      <c r="J15067" s="14"/>
      <c r="K15067" s="14"/>
      <c r="L15067" s="14"/>
      <c r="M15067" s="14"/>
      <c r="N15067" s="14"/>
      <c r="O15067" s="14"/>
      <c r="P15067" s="14"/>
    </row>
    <row r="15068" spans="9:16" x14ac:dyDescent="0.25">
      <c r="I15068" s="14"/>
      <c r="J15068" s="14"/>
      <c r="K15068" s="14"/>
      <c r="L15068" s="14"/>
      <c r="M15068" s="14"/>
      <c r="N15068" s="14"/>
      <c r="O15068" s="14"/>
      <c r="P15068" s="14"/>
    </row>
    <row r="15069" spans="9:16" x14ac:dyDescent="0.25">
      <c r="I15069" s="14"/>
      <c r="J15069" s="14"/>
      <c r="K15069" s="14"/>
      <c r="L15069" s="14"/>
      <c r="M15069" s="14"/>
      <c r="N15069" s="14"/>
      <c r="O15069" s="14"/>
      <c r="P15069" s="14"/>
    </row>
    <row r="15070" spans="9:16" x14ac:dyDescent="0.25">
      <c r="I15070" s="14"/>
      <c r="J15070" s="14"/>
      <c r="K15070" s="14"/>
      <c r="L15070" s="14"/>
      <c r="M15070" s="14"/>
      <c r="N15070" s="14"/>
      <c r="O15070" s="14"/>
      <c r="P15070" s="14"/>
    </row>
    <row r="15071" spans="9:16" x14ac:dyDescent="0.25">
      <c r="I15071" s="14"/>
      <c r="J15071" s="14"/>
      <c r="K15071" s="14"/>
      <c r="L15071" s="14"/>
      <c r="M15071" s="14"/>
      <c r="N15071" s="14"/>
      <c r="O15071" s="14"/>
      <c r="P15071" s="14"/>
    </row>
    <row r="15072" spans="9:16" x14ac:dyDescent="0.25">
      <c r="I15072" s="14"/>
      <c r="J15072" s="14"/>
      <c r="K15072" s="14"/>
      <c r="L15072" s="14"/>
      <c r="M15072" s="14"/>
      <c r="N15072" s="14"/>
      <c r="O15072" s="14"/>
      <c r="P15072" s="14"/>
    </row>
    <row r="15073" spans="9:16" x14ac:dyDescent="0.25">
      <c r="I15073" s="14"/>
      <c r="J15073" s="14"/>
      <c r="K15073" s="14"/>
      <c r="L15073" s="14"/>
      <c r="M15073" s="14"/>
      <c r="N15073" s="14"/>
      <c r="O15073" s="14"/>
      <c r="P15073" s="14"/>
    </row>
    <row r="15074" spans="9:16" x14ac:dyDescent="0.25">
      <c r="I15074" s="14"/>
      <c r="J15074" s="14"/>
      <c r="K15074" s="14"/>
      <c r="L15074" s="14"/>
      <c r="M15074" s="14"/>
      <c r="N15074" s="14"/>
      <c r="O15074" s="14"/>
      <c r="P15074" s="14"/>
    </row>
    <row r="15075" spans="9:16" x14ac:dyDescent="0.25">
      <c r="I15075" s="14"/>
      <c r="J15075" s="14"/>
      <c r="K15075" s="14"/>
      <c r="L15075" s="14"/>
      <c r="M15075" s="14"/>
      <c r="N15075" s="14"/>
      <c r="O15075" s="14"/>
      <c r="P15075" s="14"/>
    </row>
    <row r="15076" spans="9:16" x14ac:dyDescent="0.25">
      <c r="I15076" s="14"/>
      <c r="J15076" s="14"/>
      <c r="K15076" s="14"/>
      <c r="L15076" s="14"/>
      <c r="M15076" s="14"/>
      <c r="N15076" s="14"/>
      <c r="O15076" s="14"/>
      <c r="P15076" s="14"/>
    </row>
    <row r="15077" spans="9:16" x14ac:dyDescent="0.25">
      <c r="I15077" s="14"/>
      <c r="J15077" s="14"/>
      <c r="K15077" s="14"/>
      <c r="L15077" s="14"/>
      <c r="M15077" s="14"/>
      <c r="N15077" s="14"/>
      <c r="O15077" s="14"/>
      <c r="P15077" s="14"/>
    </row>
    <row r="15078" spans="9:16" x14ac:dyDescent="0.25">
      <c r="I15078" s="14"/>
      <c r="J15078" s="14"/>
      <c r="K15078" s="14"/>
      <c r="L15078" s="14"/>
      <c r="M15078" s="14"/>
      <c r="N15078" s="14"/>
      <c r="O15078" s="14"/>
      <c r="P15078" s="14"/>
    </row>
    <row r="15079" spans="9:16" x14ac:dyDescent="0.25">
      <c r="I15079" s="14"/>
      <c r="J15079" s="14"/>
      <c r="K15079" s="14"/>
      <c r="L15079" s="14"/>
      <c r="M15079" s="14"/>
      <c r="N15079" s="14"/>
      <c r="O15079" s="14"/>
      <c r="P15079" s="14"/>
    </row>
    <row r="15080" spans="9:16" x14ac:dyDescent="0.25">
      <c r="I15080" s="14"/>
      <c r="J15080" s="14"/>
      <c r="K15080" s="14"/>
      <c r="L15080" s="14"/>
      <c r="M15080" s="14"/>
      <c r="N15080" s="14"/>
      <c r="O15080" s="14"/>
      <c r="P15080" s="14"/>
    </row>
    <row r="15081" spans="9:16" x14ac:dyDescent="0.25">
      <c r="I15081" s="14"/>
      <c r="J15081" s="14"/>
      <c r="K15081" s="14"/>
      <c r="L15081" s="14"/>
      <c r="M15081" s="14"/>
      <c r="N15081" s="14"/>
      <c r="O15081" s="14"/>
      <c r="P15081" s="14"/>
    </row>
    <row r="15082" spans="9:16" x14ac:dyDescent="0.25">
      <c r="I15082" s="14"/>
      <c r="J15082" s="14"/>
      <c r="K15082" s="14"/>
      <c r="L15082" s="14"/>
      <c r="M15082" s="14"/>
      <c r="N15082" s="14"/>
      <c r="O15082" s="14"/>
      <c r="P15082" s="14"/>
    </row>
    <row r="15083" spans="9:16" x14ac:dyDescent="0.25">
      <c r="I15083" s="14"/>
      <c r="J15083" s="14"/>
      <c r="K15083" s="14"/>
      <c r="L15083" s="14"/>
      <c r="M15083" s="14"/>
      <c r="N15083" s="14"/>
      <c r="O15083" s="14"/>
      <c r="P15083" s="14"/>
    </row>
    <row r="15084" spans="9:16" x14ac:dyDescent="0.25">
      <c r="I15084" s="14"/>
      <c r="J15084" s="14"/>
      <c r="K15084" s="14"/>
      <c r="L15084" s="14"/>
      <c r="M15084" s="14"/>
      <c r="N15084" s="14"/>
      <c r="O15084" s="14"/>
      <c r="P15084" s="14"/>
    </row>
    <row r="15085" spans="9:16" x14ac:dyDescent="0.25">
      <c r="I15085" s="14"/>
      <c r="J15085" s="14"/>
      <c r="K15085" s="14"/>
      <c r="L15085" s="14"/>
      <c r="M15085" s="14"/>
      <c r="N15085" s="14"/>
      <c r="O15085" s="14"/>
      <c r="P15085" s="14"/>
    </row>
    <row r="15086" spans="9:16" x14ac:dyDescent="0.25">
      <c r="I15086" s="14"/>
      <c r="J15086" s="14"/>
      <c r="K15086" s="14"/>
      <c r="L15086" s="14"/>
      <c r="M15086" s="14"/>
      <c r="N15086" s="14"/>
      <c r="O15086" s="14"/>
      <c r="P15086" s="14"/>
    </row>
    <row r="15087" spans="9:16" x14ac:dyDescent="0.25">
      <c r="I15087" s="14"/>
      <c r="J15087" s="14"/>
      <c r="K15087" s="14"/>
      <c r="L15087" s="14"/>
      <c r="M15087" s="14"/>
      <c r="N15087" s="14"/>
      <c r="O15087" s="14"/>
      <c r="P15087" s="14"/>
    </row>
    <row r="15088" spans="9:16" x14ac:dyDescent="0.25">
      <c r="I15088" s="14"/>
      <c r="J15088" s="14"/>
      <c r="K15088" s="14"/>
      <c r="L15088" s="14"/>
      <c r="M15088" s="14"/>
      <c r="N15088" s="14"/>
      <c r="O15088" s="14"/>
      <c r="P15088" s="14"/>
    </row>
    <row r="15089" spans="9:16" x14ac:dyDescent="0.25">
      <c r="I15089" s="14"/>
      <c r="J15089" s="14"/>
      <c r="K15089" s="14"/>
      <c r="L15089" s="14"/>
      <c r="M15089" s="14"/>
      <c r="N15089" s="14"/>
      <c r="O15089" s="14"/>
      <c r="P15089" s="14"/>
    </row>
    <row r="15090" spans="9:16" x14ac:dyDescent="0.25">
      <c r="I15090" s="14"/>
      <c r="J15090" s="14"/>
      <c r="K15090" s="14"/>
      <c r="L15090" s="14"/>
      <c r="M15090" s="14"/>
      <c r="N15090" s="14"/>
      <c r="O15090" s="14"/>
      <c r="P15090" s="14"/>
    </row>
    <row r="15091" spans="9:16" x14ac:dyDescent="0.25">
      <c r="I15091" s="14"/>
      <c r="J15091" s="14"/>
      <c r="K15091" s="14"/>
      <c r="L15091" s="14"/>
      <c r="M15091" s="14"/>
      <c r="N15091" s="14"/>
      <c r="O15091" s="14"/>
      <c r="P15091" s="14"/>
    </row>
    <row r="15092" spans="9:16" x14ac:dyDescent="0.25">
      <c r="I15092" s="14"/>
      <c r="J15092" s="14"/>
      <c r="K15092" s="14"/>
      <c r="L15092" s="14"/>
      <c r="M15092" s="14"/>
      <c r="N15092" s="14"/>
      <c r="O15092" s="14"/>
      <c r="P15092" s="14"/>
    </row>
    <row r="15093" spans="9:16" x14ac:dyDescent="0.25">
      <c r="I15093" s="14"/>
      <c r="J15093" s="14"/>
      <c r="K15093" s="14"/>
      <c r="L15093" s="14"/>
      <c r="M15093" s="14"/>
      <c r="N15093" s="14"/>
      <c r="O15093" s="14"/>
      <c r="P15093" s="14"/>
    </row>
    <row r="15094" spans="9:16" x14ac:dyDescent="0.25">
      <c r="I15094" s="14"/>
      <c r="J15094" s="14"/>
      <c r="K15094" s="14"/>
      <c r="L15094" s="14"/>
      <c r="M15094" s="14"/>
      <c r="N15094" s="14"/>
      <c r="O15094" s="14"/>
      <c r="P15094" s="14"/>
    </row>
    <row r="15095" spans="9:16" x14ac:dyDescent="0.25">
      <c r="I15095" s="14"/>
      <c r="J15095" s="14"/>
      <c r="K15095" s="14"/>
      <c r="L15095" s="14"/>
      <c r="M15095" s="14"/>
      <c r="N15095" s="14"/>
      <c r="O15095" s="14"/>
      <c r="P15095" s="14"/>
    </row>
    <row r="15096" spans="9:16" x14ac:dyDescent="0.25">
      <c r="I15096" s="14"/>
      <c r="J15096" s="14"/>
      <c r="K15096" s="14"/>
      <c r="L15096" s="14"/>
      <c r="M15096" s="14"/>
      <c r="N15096" s="14"/>
      <c r="O15096" s="14"/>
      <c r="P15096" s="14"/>
    </row>
    <row r="15097" spans="9:16" x14ac:dyDescent="0.25">
      <c r="I15097" s="14"/>
      <c r="J15097" s="14"/>
      <c r="K15097" s="14"/>
      <c r="L15097" s="14"/>
      <c r="M15097" s="14"/>
      <c r="N15097" s="14"/>
      <c r="O15097" s="14"/>
      <c r="P15097" s="14"/>
    </row>
    <row r="15098" spans="9:16" x14ac:dyDescent="0.25">
      <c r="I15098" s="14"/>
      <c r="J15098" s="14"/>
      <c r="K15098" s="14"/>
      <c r="L15098" s="14"/>
      <c r="M15098" s="14"/>
      <c r="N15098" s="14"/>
      <c r="O15098" s="14"/>
      <c r="P15098" s="14"/>
    </row>
    <row r="15099" spans="9:16" x14ac:dyDescent="0.25">
      <c r="I15099" s="14"/>
      <c r="J15099" s="14"/>
      <c r="K15099" s="14"/>
      <c r="L15099" s="14"/>
      <c r="M15099" s="14"/>
      <c r="N15099" s="14"/>
      <c r="O15099" s="14"/>
      <c r="P15099" s="14"/>
    </row>
    <row r="15100" spans="9:16" x14ac:dyDescent="0.25">
      <c r="I15100" s="14"/>
      <c r="J15100" s="14"/>
      <c r="K15100" s="14"/>
      <c r="L15100" s="14"/>
      <c r="M15100" s="14"/>
      <c r="N15100" s="14"/>
      <c r="O15100" s="14"/>
      <c r="P15100" s="14"/>
    </row>
    <row r="15101" spans="9:16" x14ac:dyDescent="0.25">
      <c r="I15101" s="14"/>
      <c r="J15101" s="14"/>
      <c r="K15101" s="14"/>
      <c r="L15101" s="14"/>
      <c r="M15101" s="14"/>
      <c r="N15101" s="14"/>
      <c r="O15101" s="14"/>
      <c r="P15101" s="14"/>
    </row>
    <row r="15102" spans="9:16" x14ac:dyDescent="0.25">
      <c r="I15102" s="14"/>
      <c r="J15102" s="14"/>
      <c r="K15102" s="14"/>
      <c r="L15102" s="14"/>
      <c r="M15102" s="14"/>
      <c r="N15102" s="14"/>
      <c r="O15102" s="14"/>
      <c r="P15102" s="14"/>
    </row>
    <row r="15103" spans="9:16" x14ac:dyDescent="0.25">
      <c r="I15103" s="14"/>
      <c r="J15103" s="14"/>
      <c r="K15103" s="14"/>
      <c r="L15103" s="14"/>
      <c r="M15103" s="14"/>
      <c r="N15103" s="14"/>
      <c r="O15103" s="14"/>
      <c r="P15103" s="14"/>
    </row>
    <row r="15104" spans="9:16" x14ac:dyDescent="0.25">
      <c r="I15104" s="14"/>
      <c r="J15104" s="14"/>
      <c r="K15104" s="14"/>
      <c r="L15104" s="14"/>
      <c r="M15104" s="14"/>
      <c r="N15104" s="14"/>
      <c r="O15104" s="14"/>
      <c r="P15104" s="14"/>
    </row>
    <row r="15105" spans="9:16" x14ac:dyDescent="0.25">
      <c r="I15105" s="14"/>
      <c r="J15105" s="14"/>
      <c r="K15105" s="14"/>
      <c r="L15105" s="14"/>
      <c r="M15105" s="14"/>
      <c r="N15105" s="14"/>
      <c r="O15105" s="14"/>
      <c r="P15105" s="14"/>
    </row>
    <row r="15106" spans="9:16" x14ac:dyDescent="0.25">
      <c r="I15106" s="14"/>
      <c r="J15106" s="14"/>
      <c r="K15106" s="14"/>
      <c r="L15106" s="14"/>
      <c r="M15106" s="14"/>
      <c r="N15106" s="14"/>
      <c r="O15106" s="14"/>
      <c r="P15106" s="14"/>
    </row>
    <row r="15107" spans="9:16" x14ac:dyDescent="0.25">
      <c r="I15107" s="14"/>
      <c r="J15107" s="14"/>
      <c r="K15107" s="14"/>
      <c r="L15107" s="14"/>
      <c r="M15107" s="14"/>
      <c r="N15107" s="14"/>
      <c r="O15107" s="14"/>
      <c r="P15107" s="14"/>
    </row>
    <row r="15108" spans="9:16" x14ac:dyDescent="0.25">
      <c r="I15108" s="14"/>
      <c r="J15108" s="14"/>
      <c r="K15108" s="14"/>
      <c r="L15108" s="14"/>
      <c r="M15108" s="14"/>
      <c r="N15108" s="14"/>
      <c r="O15108" s="14"/>
      <c r="P15108" s="14"/>
    </row>
    <row r="15109" spans="9:16" x14ac:dyDescent="0.25">
      <c r="I15109" s="14"/>
      <c r="J15109" s="14"/>
      <c r="K15109" s="14"/>
      <c r="L15109" s="14"/>
      <c r="M15109" s="14"/>
      <c r="N15109" s="14"/>
      <c r="O15109" s="14"/>
      <c r="P15109" s="14"/>
    </row>
    <row r="15110" spans="9:16" x14ac:dyDescent="0.25">
      <c r="I15110" s="14"/>
      <c r="J15110" s="14"/>
      <c r="K15110" s="14"/>
      <c r="L15110" s="14"/>
      <c r="M15110" s="14"/>
      <c r="N15110" s="14"/>
      <c r="O15110" s="14"/>
      <c r="P15110" s="14"/>
    </row>
    <row r="15111" spans="9:16" x14ac:dyDescent="0.25">
      <c r="I15111" s="14"/>
      <c r="J15111" s="14"/>
      <c r="K15111" s="14"/>
      <c r="L15111" s="14"/>
      <c r="M15111" s="14"/>
      <c r="N15111" s="14"/>
      <c r="O15111" s="14"/>
      <c r="P15111" s="14"/>
    </row>
    <row r="15112" spans="9:16" x14ac:dyDescent="0.25">
      <c r="I15112" s="14"/>
      <c r="J15112" s="14"/>
      <c r="K15112" s="14"/>
      <c r="L15112" s="14"/>
      <c r="M15112" s="14"/>
      <c r="N15112" s="14"/>
      <c r="O15112" s="14"/>
      <c r="P15112" s="14"/>
    </row>
    <row r="15113" spans="9:16" x14ac:dyDescent="0.25">
      <c r="I15113" s="14"/>
      <c r="J15113" s="14"/>
      <c r="K15113" s="14"/>
      <c r="L15113" s="14"/>
      <c r="M15113" s="14"/>
      <c r="N15113" s="14"/>
      <c r="O15113" s="14"/>
      <c r="P15113" s="14"/>
    </row>
    <row r="15114" spans="9:16" x14ac:dyDescent="0.25">
      <c r="I15114" s="14"/>
      <c r="J15114" s="14"/>
      <c r="K15114" s="14"/>
      <c r="L15114" s="14"/>
      <c r="M15114" s="14"/>
      <c r="N15114" s="14"/>
      <c r="O15114" s="14"/>
      <c r="P15114" s="14"/>
    </row>
    <row r="15115" spans="9:16" x14ac:dyDescent="0.25">
      <c r="I15115" s="14"/>
      <c r="J15115" s="14"/>
      <c r="K15115" s="14"/>
      <c r="L15115" s="14"/>
      <c r="M15115" s="14"/>
      <c r="N15115" s="14"/>
      <c r="O15115" s="14"/>
      <c r="P15115" s="14"/>
    </row>
    <row r="15116" spans="9:16" x14ac:dyDescent="0.25">
      <c r="I15116" s="14"/>
      <c r="J15116" s="14"/>
      <c r="K15116" s="14"/>
      <c r="L15116" s="14"/>
      <c r="M15116" s="14"/>
      <c r="N15116" s="14"/>
      <c r="O15116" s="14"/>
      <c r="P15116" s="14"/>
    </row>
    <row r="15117" spans="9:16" x14ac:dyDescent="0.25">
      <c r="I15117" s="14"/>
      <c r="J15117" s="14"/>
      <c r="K15117" s="14"/>
      <c r="L15117" s="14"/>
      <c r="M15117" s="14"/>
      <c r="N15117" s="14"/>
      <c r="O15117" s="14"/>
      <c r="P15117" s="14"/>
    </row>
    <row r="15118" spans="9:16" x14ac:dyDescent="0.25">
      <c r="I15118" s="14"/>
      <c r="J15118" s="14"/>
      <c r="K15118" s="14"/>
      <c r="L15118" s="14"/>
      <c r="M15118" s="14"/>
      <c r="N15118" s="14"/>
      <c r="O15118" s="14"/>
      <c r="P15118" s="14"/>
    </row>
    <row r="15119" spans="9:16" x14ac:dyDescent="0.25">
      <c r="I15119" s="14"/>
      <c r="J15119" s="14"/>
      <c r="K15119" s="14"/>
      <c r="L15119" s="14"/>
      <c r="M15119" s="14"/>
      <c r="N15119" s="14"/>
      <c r="O15119" s="14"/>
      <c r="P15119" s="14"/>
    </row>
    <row r="15120" spans="9:16" x14ac:dyDescent="0.25">
      <c r="I15120" s="14"/>
      <c r="J15120" s="14"/>
      <c r="K15120" s="14"/>
      <c r="L15120" s="14"/>
      <c r="M15120" s="14"/>
      <c r="N15120" s="14"/>
      <c r="O15120" s="14"/>
      <c r="P15120" s="14"/>
    </row>
    <row r="15121" spans="9:16" x14ac:dyDescent="0.25">
      <c r="I15121" s="14"/>
      <c r="J15121" s="14"/>
      <c r="K15121" s="14"/>
      <c r="L15121" s="14"/>
      <c r="M15121" s="14"/>
      <c r="N15121" s="14"/>
      <c r="O15121" s="14"/>
      <c r="P15121" s="14"/>
    </row>
    <row r="15122" spans="9:16" x14ac:dyDescent="0.25">
      <c r="I15122" s="14"/>
      <c r="J15122" s="14"/>
      <c r="K15122" s="14"/>
      <c r="L15122" s="14"/>
      <c r="M15122" s="14"/>
      <c r="N15122" s="14"/>
      <c r="O15122" s="14"/>
      <c r="P15122" s="14"/>
    </row>
    <row r="15123" spans="9:16" x14ac:dyDescent="0.25">
      <c r="I15123" s="14"/>
      <c r="J15123" s="14"/>
      <c r="K15123" s="14"/>
      <c r="L15123" s="14"/>
      <c r="M15123" s="14"/>
      <c r="N15123" s="14"/>
      <c r="O15123" s="14"/>
      <c r="P15123" s="14"/>
    </row>
    <row r="15124" spans="9:16" x14ac:dyDescent="0.25">
      <c r="I15124" s="14"/>
      <c r="J15124" s="14"/>
      <c r="K15124" s="14"/>
      <c r="L15124" s="14"/>
      <c r="M15124" s="14"/>
      <c r="N15124" s="14"/>
      <c r="O15124" s="14"/>
      <c r="P15124" s="14"/>
    </row>
    <row r="15125" spans="9:16" x14ac:dyDescent="0.25">
      <c r="I15125" s="14"/>
      <c r="J15125" s="14"/>
      <c r="K15125" s="14"/>
      <c r="L15125" s="14"/>
      <c r="M15125" s="14"/>
      <c r="N15125" s="14"/>
      <c r="O15125" s="14"/>
      <c r="P15125" s="14"/>
    </row>
    <row r="15126" spans="9:16" x14ac:dyDescent="0.25">
      <c r="I15126" s="14"/>
      <c r="J15126" s="14"/>
      <c r="K15126" s="14"/>
      <c r="L15126" s="14"/>
      <c r="M15126" s="14"/>
      <c r="N15126" s="14"/>
      <c r="O15126" s="14"/>
      <c r="P15126" s="14"/>
    </row>
    <row r="15127" spans="9:16" x14ac:dyDescent="0.25">
      <c r="I15127" s="14"/>
      <c r="J15127" s="14"/>
      <c r="K15127" s="14"/>
      <c r="L15127" s="14"/>
      <c r="M15127" s="14"/>
      <c r="N15127" s="14"/>
      <c r="O15127" s="14"/>
      <c r="P15127" s="14"/>
    </row>
    <row r="15128" spans="9:16" x14ac:dyDescent="0.25">
      <c r="I15128" s="14"/>
      <c r="J15128" s="14"/>
      <c r="K15128" s="14"/>
      <c r="L15128" s="14"/>
      <c r="M15128" s="14"/>
      <c r="N15128" s="14"/>
      <c r="O15128" s="14"/>
      <c r="P15128" s="14"/>
    </row>
    <row r="15129" spans="9:16" x14ac:dyDescent="0.25">
      <c r="I15129" s="14"/>
      <c r="J15129" s="14"/>
      <c r="K15129" s="14"/>
      <c r="L15129" s="14"/>
      <c r="M15129" s="14"/>
      <c r="N15129" s="14"/>
      <c r="O15129" s="14"/>
      <c r="P15129" s="14"/>
    </row>
    <row r="15130" spans="9:16" x14ac:dyDescent="0.25">
      <c r="I15130" s="14"/>
      <c r="J15130" s="14"/>
      <c r="K15130" s="14"/>
      <c r="L15130" s="14"/>
      <c r="M15130" s="14"/>
      <c r="N15130" s="14"/>
      <c r="O15130" s="14"/>
      <c r="P15130" s="14"/>
    </row>
    <row r="15131" spans="9:16" x14ac:dyDescent="0.25">
      <c r="I15131" s="14"/>
      <c r="J15131" s="14"/>
      <c r="K15131" s="14"/>
      <c r="L15131" s="14"/>
      <c r="M15131" s="14"/>
      <c r="N15131" s="14"/>
      <c r="O15131" s="14"/>
      <c r="P15131" s="14"/>
    </row>
    <row r="15132" spans="9:16" x14ac:dyDescent="0.25">
      <c r="I15132" s="14"/>
      <c r="J15132" s="14"/>
      <c r="K15132" s="14"/>
      <c r="L15132" s="14"/>
      <c r="M15132" s="14"/>
      <c r="N15132" s="14"/>
      <c r="O15132" s="14"/>
      <c r="P15132" s="14"/>
    </row>
    <row r="15133" spans="9:16" x14ac:dyDescent="0.25">
      <c r="I15133" s="14"/>
      <c r="J15133" s="14"/>
      <c r="K15133" s="14"/>
      <c r="L15133" s="14"/>
      <c r="M15133" s="14"/>
      <c r="N15133" s="14"/>
      <c r="O15133" s="14"/>
      <c r="P15133" s="14"/>
    </row>
    <row r="15134" spans="9:16" x14ac:dyDescent="0.25">
      <c r="I15134" s="14"/>
      <c r="J15134" s="14"/>
      <c r="K15134" s="14"/>
      <c r="L15134" s="14"/>
      <c r="M15134" s="14"/>
      <c r="N15134" s="14"/>
      <c r="O15134" s="14"/>
      <c r="P15134" s="14"/>
    </row>
    <row r="15135" spans="9:16" x14ac:dyDescent="0.25">
      <c r="I15135" s="14"/>
      <c r="J15135" s="14"/>
      <c r="K15135" s="14"/>
      <c r="L15135" s="14"/>
      <c r="M15135" s="14"/>
      <c r="N15135" s="14"/>
      <c r="O15135" s="14"/>
      <c r="P15135" s="14"/>
    </row>
    <row r="15136" spans="9:16" x14ac:dyDescent="0.25">
      <c r="I15136" s="14"/>
      <c r="J15136" s="14"/>
      <c r="K15136" s="14"/>
      <c r="L15136" s="14"/>
      <c r="M15136" s="14"/>
      <c r="N15136" s="14"/>
      <c r="O15136" s="14"/>
      <c r="P15136" s="14"/>
    </row>
    <row r="15137" spans="9:16" x14ac:dyDescent="0.25">
      <c r="I15137" s="14"/>
      <c r="J15137" s="14"/>
      <c r="K15137" s="14"/>
      <c r="L15137" s="14"/>
      <c r="M15137" s="14"/>
      <c r="N15137" s="14"/>
      <c r="O15137" s="14"/>
      <c r="P15137" s="14"/>
    </row>
    <row r="15138" spans="9:16" x14ac:dyDescent="0.25">
      <c r="I15138" s="14"/>
      <c r="J15138" s="14"/>
      <c r="K15138" s="14"/>
      <c r="L15138" s="14"/>
      <c r="M15138" s="14"/>
      <c r="N15138" s="14"/>
      <c r="O15138" s="14"/>
      <c r="P15138" s="14"/>
    </row>
    <row r="15139" spans="9:16" x14ac:dyDescent="0.25">
      <c r="I15139" s="14"/>
      <c r="J15139" s="14"/>
      <c r="K15139" s="14"/>
      <c r="L15139" s="14"/>
      <c r="M15139" s="14"/>
      <c r="N15139" s="14"/>
      <c r="O15139" s="14"/>
      <c r="P15139" s="14"/>
    </row>
    <row r="15140" spans="9:16" x14ac:dyDescent="0.25">
      <c r="I15140" s="14"/>
      <c r="J15140" s="14"/>
      <c r="K15140" s="14"/>
      <c r="L15140" s="14"/>
      <c r="M15140" s="14"/>
      <c r="N15140" s="14"/>
      <c r="O15140" s="14"/>
      <c r="P15140" s="14"/>
    </row>
    <row r="15141" spans="9:16" x14ac:dyDescent="0.25">
      <c r="I15141" s="14"/>
      <c r="J15141" s="14"/>
      <c r="K15141" s="14"/>
      <c r="L15141" s="14"/>
      <c r="M15141" s="14"/>
      <c r="N15141" s="14"/>
      <c r="O15141" s="14"/>
      <c r="P15141" s="14"/>
    </row>
    <row r="15142" spans="9:16" x14ac:dyDescent="0.25">
      <c r="I15142" s="14"/>
      <c r="J15142" s="14"/>
      <c r="K15142" s="14"/>
      <c r="L15142" s="14"/>
      <c r="M15142" s="14"/>
      <c r="N15142" s="14"/>
      <c r="O15142" s="14"/>
      <c r="P15142" s="14"/>
    </row>
    <row r="15143" spans="9:16" x14ac:dyDescent="0.25">
      <c r="I15143" s="14"/>
      <c r="J15143" s="14"/>
      <c r="K15143" s="14"/>
      <c r="L15143" s="14"/>
      <c r="M15143" s="14"/>
      <c r="N15143" s="14"/>
      <c r="O15143" s="14"/>
      <c r="P15143" s="14"/>
    </row>
    <row r="15144" spans="9:16" x14ac:dyDescent="0.25">
      <c r="I15144" s="14"/>
      <c r="J15144" s="14"/>
      <c r="K15144" s="14"/>
      <c r="L15144" s="14"/>
      <c r="M15144" s="14"/>
      <c r="N15144" s="14"/>
      <c r="O15144" s="14"/>
      <c r="P15144" s="14"/>
    </row>
    <row r="15145" spans="9:16" x14ac:dyDescent="0.25">
      <c r="I15145" s="14"/>
      <c r="J15145" s="14"/>
      <c r="K15145" s="14"/>
      <c r="L15145" s="14"/>
      <c r="M15145" s="14"/>
      <c r="N15145" s="14"/>
      <c r="O15145" s="14"/>
      <c r="P15145" s="14"/>
    </row>
    <row r="15146" spans="9:16" x14ac:dyDescent="0.25">
      <c r="I15146" s="14"/>
      <c r="J15146" s="14"/>
      <c r="K15146" s="14"/>
      <c r="L15146" s="14"/>
      <c r="M15146" s="14"/>
      <c r="N15146" s="14"/>
      <c r="O15146" s="14"/>
      <c r="P15146" s="14"/>
    </row>
    <row r="15147" spans="9:16" x14ac:dyDescent="0.25">
      <c r="I15147" s="14"/>
      <c r="J15147" s="14"/>
      <c r="K15147" s="14"/>
      <c r="L15147" s="14"/>
      <c r="M15147" s="14"/>
      <c r="N15147" s="14"/>
      <c r="O15147" s="14"/>
      <c r="P15147" s="14"/>
    </row>
    <row r="15148" spans="9:16" x14ac:dyDescent="0.25">
      <c r="I15148" s="14"/>
      <c r="J15148" s="14"/>
      <c r="K15148" s="14"/>
      <c r="L15148" s="14"/>
      <c r="M15148" s="14"/>
      <c r="N15148" s="14"/>
      <c r="O15148" s="14"/>
      <c r="P15148" s="14"/>
    </row>
    <row r="15149" spans="9:16" x14ac:dyDescent="0.25">
      <c r="I15149" s="14"/>
      <c r="J15149" s="14"/>
      <c r="K15149" s="14"/>
      <c r="L15149" s="14"/>
      <c r="M15149" s="14"/>
      <c r="N15149" s="14"/>
      <c r="O15149" s="14"/>
      <c r="P15149" s="14"/>
    </row>
    <row r="15150" spans="9:16" x14ac:dyDescent="0.25">
      <c r="I15150" s="14"/>
      <c r="J15150" s="14"/>
      <c r="K15150" s="14"/>
      <c r="L15150" s="14"/>
      <c r="M15150" s="14"/>
      <c r="N15150" s="14"/>
      <c r="O15150" s="14"/>
      <c r="P15150" s="14"/>
    </row>
    <row r="15151" spans="9:16" x14ac:dyDescent="0.25">
      <c r="I15151" s="14"/>
      <c r="J15151" s="14"/>
      <c r="K15151" s="14"/>
      <c r="L15151" s="14"/>
      <c r="M15151" s="14"/>
      <c r="N15151" s="14"/>
      <c r="O15151" s="14"/>
      <c r="P15151" s="14"/>
    </row>
    <row r="15152" spans="9:16" x14ac:dyDescent="0.25">
      <c r="I15152" s="14"/>
      <c r="J15152" s="14"/>
      <c r="K15152" s="14"/>
      <c r="L15152" s="14"/>
      <c r="M15152" s="14"/>
      <c r="N15152" s="14"/>
      <c r="O15152" s="14"/>
      <c r="P15152" s="14"/>
    </row>
    <row r="15153" spans="9:16" x14ac:dyDescent="0.25">
      <c r="I15153" s="14"/>
      <c r="J15153" s="14"/>
      <c r="K15153" s="14"/>
      <c r="L15153" s="14"/>
      <c r="M15153" s="14"/>
      <c r="N15153" s="14"/>
      <c r="O15153" s="14"/>
      <c r="P15153" s="14"/>
    </row>
    <row r="15154" spans="9:16" x14ac:dyDescent="0.25">
      <c r="I15154" s="14"/>
      <c r="J15154" s="14"/>
      <c r="K15154" s="14"/>
      <c r="L15154" s="14"/>
      <c r="M15154" s="14"/>
      <c r="N15154" s="14"/>
      <c r="O15154" s="14"/>
      <c r="P15154" s="14"/>
    </row>
    <row r="15155" spans="9:16" x14ac:dyDescent="0.25">
      <c r="I15155" s="14"/>
      <c r="J15155" s="14"/>
      <c r="K15155" s="14"/>
      <c r="L15155" s="14"/>
      <c r="M15155" s="14"/>
      <c r="N15155" s="14"/>
      <c r="O15155" s="14"/>
      <c r="P15155" s="14"/>
    </row>
    <row r="15156" spans="9:16" x14ac:dyDescent="0.25">
      <c r="I15156" s="14"/>
      <c r="J15156" s="14"/>
      <c r="K15156" s="14"/>
      <c r="L15156" s="14"/>
      <c r="M15156" s="14"/>
      <c r="N15156" s="14"/>
      <c r="O15156" s="14"/>
      <c r="P15156" s="14"/>
    </row>
    <row r="15157" spans="9:16" x14ac:dyDescent="0.25">
      <c r="I15157" s="14"/>
      <c r="J15157" s="14"/>
      <c r="K15157" s="14"/>
      <c r="L15157" s="14"/>
      <c r="M15157" s="14"/>
      <c r="N15157" s="14"/>
      <c r="O15157" s="14"/>
      <c r="P15157" s="14"/>
    </row>
    <row r="15158" spans="9:16" x14ac:dyDescent="0.25">
      <c r="I15158" s="14"/>
      <c r="J15158" s="14"/>
      <c r="K15158" s="14"/>
      <c r="L15158" s="14"/>
      <c r="M15158" s="14"/>
      <c r="N15158" s="14"/>
      <c r="O15158" s="14"/>
      <c r="P15158" s="14"/>
    </row>
    <row r="15159" spans="9:16" x14ac:dyDescent="0.25">
      <c r="I15159" s="14"/>
      <c r="J15159" s="14"/>
      <c r="K15159" s="14"/>
      <c r="L15159" s="14"/>
      <c r="M15159" s="14"/>
      <c r="N15159" s="14"/>
      <c r="O15159" s="14"/>
      <c r="P15159" s="14"/>
    </row>
    <row r="15160" spans="9:16" x14ac:dyDescent="0.25">
      <c r="I15160" s="14"/>
      <c r="J15160" s="14"/>
      <c r="K15160" s="14"/>
      <c r="L15160" s="14"/>
      <c r="M15160" s="14"/>
      <c r="N15160" s="14"/>
      <c r="O15160" s="14"/>
      <c r="P15160" s="14"/>
    </row>
    <row r="15161" spans="9:16" x14ac:dyDescent="0.25">
      <c r="I15161" s="14"/>
      <c r="J15161" s="14"/>
      <c r="K15161" s="14"/>
      <c r="L15161" s="14"/>
      <c r="M15161" s="14"/>
      <c r="N15161" s="14"/>
      <c r="O15161" s="14"/>
      <c r="P15161" s="14"/>
    </row>
    <row r="15162" spans="9:16" x14ac:dyDescent="0.25">
      <c r="I15162" s="14"/>
      <c r="J15162" s="14"/>
      <c r="K15162" s="14"/>
      <c r="L15162" s="14"/>
      <c r="M15162" s="14"/>
      <c r="N15162" s="14"/>
      <c r="O15162" s="14"/>
      <c r="P15162" s="14"/>
    </row>
    <row r="15163" spans="9:16" x14ac:dyDescent="0.25">
      <c r="I15163" s="14"/>
      <c r="J15163" s="14"/>
      <c r="K15163" s="14"/>
      <c r="L15163" s="14"/>
      <c r="M15163" s="14"/>
      <c r="N15163" s="14"/>
      <c r="O15163" s="14"/>
      <c r="P15163" s="14"/>
    </row>
    <row r="15164" spans="9:16" x14ac:dyDescent="0.25">
      <c r="I15164" s="14"/>
      <c r="J15164" s="14"/>
      <c r="K15164" s="14"/>
      <c r="L15164" s="14"/>
      <c r="M15164" s="14"/>
      <c r="N15164" s="14"/>
      <c r="O15164" s="14"/>
      <c r="P15164" s="14"/>
    </row>
    <row r="15165" spans="9:16" x14ac:dyDescent="0.25">
      <c r="I15165" s="14"/>
      <c r="J15165" s="14"/>
      <c r="K15165" s="14"/>
      <c r="L15165" s="14"/>
      <c r="M15165" s="14"/>
      <c r="N15165" s="14"/>
      <c r="O15165" s="14"/>
      <c r="P15165" s="14"/>
    </row>
    <row r="15166" spans="9:16" x14ac:dyDescent="0.25">
      <c r="I15166" s="14"/>
      <c r="J15166" s="14"/>
      <c r="K15166" s="14"/>
      <c r="L15166" s="14"/>
      <c r="M15166" s="14"/>
      <c r="N15166" s="14"/>
      <c r="O15166" s="14"/>
      <c r="P15166" s="14"/>
    </row>
    <row r="15167" spans="9:16" x14ac:dyDescent="0.25">
      <c r="I15167" s="14"/>
      <c r="J15167" s="14"/>
      <c r="K15167" s="14"/>
      <c r="L15167" s="14"/>
      <c r="M15167" s="14"/>
      <c r="N15167" s="14"/>
      <c r="O15167" s="14"/>
      <c r="P15167" s="14"/>
    </row>
    <row r="15168" spans="9:16" x14ac:dyDescent="0.25">
      <c r="I15168" s="14"/>
      <c r="J15168" s="14"/>
      <c r="K15168" s="14"/>
      <c r="L15168" s="14"/>
      <c r="M15168" s="14"/>
      <c r="N15168" s="14"/>
      <c r="O15168" s="14"/>
      <c r="P15168" s="14"/>
    </row>
    <row r="15169" spans="9:16" x14ac:dyDescent="0.25">
      <c r="I15169" s="14"/>
      <c r="J15169" s="14"/>
      <c r="K15169" s="14"/>
      <c r="L15169" s="14"/>
      <c r="M15169" s="14"/>
      <c r="N15169" s="14"/>
      <c r="O15169" s="14"/>
      <c r="P15169" s="14"/>
    </row>
    <row r="15170" spans="9:16" x14ac:dyDescent="0.25">
      <c r="I15170" s="14"/>
      <c r="J15170" s="14"/>
      <c r="K15170" s="14"/>
      <c r="L15170" s="14"/>
      <c r="M15170" s="14"/>
      <c r="N15170" s="14"/>
      <c r="O15170" s="14"/>
      <c r="P15170" s="14"/>
    </row>
    <row r="15171" spans="9:16" x14ac:dyDescent="0.25">
      <c r="I15171" s="14"/>
      <c r="J15171" s="14"/>
      <c r="K15171" s="14"/>
      <c r="L15171" s="14"/>
      <c r="M15171" s="14"/>
      <c r="N15171" s="14"/>
      <c r="O15171" s="14"/>
      <c r="P15171" s="14"/>
    </row>
    <row r="15172" spans="9:16" x14ac:dyDescent="0.25">
      <c r="I15172" s="14"/>
      <c r="J15172" s="14"/>
      <c r="K15172" s="14"/>
      <c r="L15172" s="14"/>
      <c r="M15172" s="14"/>
      <c r="N15172" s="14"/>
      <c r="O15172" s="14"/>
      <c r="P15172" s="14"/>
    </row>
    <row r="15173" spans="9:16" x14ac:dyDescent="0.25">
      <c r="I15173" s="14"/>
      <c r="J15173" s="14"/>
      <c r="K15173" s="14"/>
      <c r="L15173" s="14"/>
      <c r="M15173" s="14"/>
      <c r="N15173" s="14"/>
      <c r="O15173" s="14"/>
      <c r="P15173" s="14"/>
    </row>
    <row r="15174" spans="9:16" x14ac:dyDescent="0.25">
      <c r="I15174" s="14"/>
      <c r="J15174" s="14"/>
      <c r="K15174" s="14"/>
      <c r="L15174" s="14"/>
      <c r="M15174" s="14"/>
      <c r="N15174" s="14"/>
      <c r="O15174" s="14"/>
      <c r="P15174" s="14"/>
    </row>
    <row r="15175" spans="9:16" x14ac:dyDescent="0.25">
      <c r="I15175" s="14"/>
      <c r="J15175" s="14"/>
      <c r="K15175" s="14"/>
      <c r="L15175" s="14"/>
      <c r="M15175" s="14"/>
      <c r="N15175" s="14"/>
      <c r="O15175" s="14"/>
      <c r="P15175" s="14"/>
    </row>
    <row r="15176" spans="9:16" x14ac:dyDescent="0.25">
      <c r="I15176" s="14"/>
      <c r="J15176" s="14"/>
      <c r="K15176" s="14"/>
      <c r="L15176" s="14"/>
      <c r="M15176" s="14"/>
      <c r="N15176" s="14"/>
      <c r="O15176" s="14"/>
      <c r="P15176" s="14"/>
    </row>
    <row r="15177" spans="9:16" x14ac:dyDescent="0.25">
      <c r="I15177" s="14"/>
      <c r="J15177" s="14"/>
      <c r="K15177" s="14"/>
      <c r="L15177" s="14"/>
      <c r="M15177" s="14"/>
      <c r="N15177" s="14"/>
      <c r="O15177" s="14"/>
      <c r="P15177" s="14"/>
    </row>
    <row r="15178" spans="9:16" x14ac:dyDescent="0.25">
      <c r="I15178" s="14"/>
      <c r="J15178" s="14"/>
      <c r="K15178" s="14"/>
      <c r="L15178" s="14"/>
      <c r="M15178" s="14"/>
      <c r="N15178" s="14"/>
      <c r="O15178" s="14"/>
      <c r="P15178" s="14"/>
    </row>
    <row r="15179" spans="9:16" x14ac:dyDescent="0.25">
      <c r="I15179" s="14"/>
      <c r="J15179" s="14"/>
      <c r="K15179" s="14"/>
      <c r="L15179" s="14"/>
      <c r="M15179" s="14"/>
      <c r="N15179" s="14"/>
      <c r="O15179" s="14"/>
      <c r="P15179" s="14"/>
    </row>
    <row r="15180" spans="9:16" x14ac:dyDescent="0.25">
      <c r="I15180" s="14"/>
      <c r="J15180" s="14"/>
      <c r="K15180" s="14"/>
      <c r="L15180" s="14"/>
      <c r="M15180" s="14"/>
      <c r="N15180" s="14"/>
      <c r="O15180" s="14"/>
      <c r="P15180" s="14"/>
    </row>
    <row r="15181" spans="9:16" x14ac:dyDescent="0.25">
      <c r="I15181" s="14"/>
      <c r="J15181" s="14"/>
      <c r="K15181" s="14"/>
      <c r="L15181" s="14"/>
      <c r="M15181" s="14"/>
      <c r="N15181" s="14"/>
      <c r="O15181" s="14"/>
      <c r="P15181" s="14"/>
    </row>
    <row r="15182" spans="9:16" x14ac:dyDescent="0.25">
      <c r="I15182" s="14"/>
      <c r="J15182" s="14"/>
      <c r="K15182" s="14"/>
      <c r="L15182" s="14"/>
      <c r="M15182" s="14"/>
      <c r="N15182" s="14"/>
      <c r="O15182" s="14"/>
      <c r="P15182" s="14"/>
    </row>
    <row r="15183" spans="9:16" x14ac:dyDescent="0.25">
      <c r="I15183" s="14"/>
      <c r="J15183" s="14"/>
      <c r="K15183" s="14"/>
      <c r="L15183" s="14"/>
      <c r="M15183" s="14"/>
      <c r="N15183" s="14"/>
      <c r="O15183" s="14"/>
      <c r="P15183" s="14"/>
    </row>
    <row r="15184" spans="9:16" x14ac:dyDescent="0.25">
      <c r="I15184" s="14"/>
      <c r="J15184" s="14"/>
      <c r="K15184" s="14"/>
      <c r="L15184" s="14"/>
      <c r="M15184" s="14"/>
      <c r="N15184" s="14"/>
      <c r="O15184" s="14"/>
      <c r="P15184" s="14"/>
    </row>
    <row r="15185" spans="9:16" x14ac:dyDescent="0.25">
      <c r="I15185" s="14"/>
      <c r="J15185" s="14"/>
      <c r="K15185" s="14"/>
      <c r="L15185" s="14"/>
      <c r="M15185" s="14"/>
      <c r="N15185" s="14"/>
      <c r="O15185" s="14"/>
      <c r="P15185" s="14"/>
    </row>
    <row r="15186" spans="9:16" x14ac:dyDescent="0.25">
      <c r="I15186" s="14"/>
      <c r="J15186" s="14"/>
      <c r="K15186" s="14"/>
      <c r="L15186" s="14"/>
      <c r="M15186" s="14"/>
      <c r="N15186" s="14"/>
      <c r="O15186" s="14"/>
      <c r="P15186" s="14"/>
    </row>
    <row r="15187" spans="9:16" x14ac:dyDescent="0.25">
      <c r="I15187" s="14"/>
      <c r="J15187" s="14"/>
      <c r="K15187" s="14"/>
      <c r="L15187" s="14"/>
      <c r="M15187" s="14"/>
      <c r="N15187" s="14"/>
      <c r="O15187" s="14"/>
      <c r="P15187" s="14"/>
    </row>
    <row r="15188" spans="9:16" x14ac:dyDescent="0.25">
      <c r="I15188" s="14"/>
      <c r="J15188" s="14"/>
      <c r="K15188" s="14"/>
      <c r="L15188" s="14"/>
      <c r="M15188" s="14"/>
      <c r="N15188" s="14"/>
      <c r="O15188" s="14"/>
      <c r="P15188" s="14"/>
    </row>
    <row r="15189" spans="9:16" x14ac:dyDescent="0.25">
      <c r="I15189" s="14"/>
      <c r="J15189" s="14"/>
      <c r="K15189" s="14"/>
      <c r="L15189" s="14"/>
      <c r="M15189" s="14"/>
      <c r="N15189" s="14"/>
      <c r="O15189" s="14"/>
      <c r="P15189" s="14"/>
    </row>
    <row r="15190" spans="9:16" x14ac:dyDescent="0.25">
      <c r="I15190" s="14"/>
      <c r="J15190" s="14"/>
      <c r="K15190" s="14"/>
      <c r="L15190" s="14"/>
      <c r="M15190" s="14"/>
      <c r="N15190" s="14"/>
      <c r="O15190" s="14"/>
      <c r="P15190" s="14"/>
    </row>
    <row r="15191" spans="9:16" x14ac:dyDescent="0.25">
      <c r="I15191" s="14"/>
      <c r="J15191" s="14"/>
      <c r="K15191" s="14"/>
      <c r="L15191" s="14"/>
      <c r="M15191" s="14"/>
      <c r="N15191" s="14"/>
      <c r="O15191" s="14"/>
      <c r="P15191" s="14"/>
    </row>
    <row r="15192" spans="9:16" x14ac:dyDescent="0.25">
      <c r="I15192" s="14"/>
      <c r="J15192" s="14"/>
      <c r="K15192" s="14"/>
      <c r="L15192" s="14"/>
      <c r="M15192" s="14"/>
      <c r="N15192" s="14"/>
      <c r="O15192" s="14"/>
      <c r="P15192" s="14"/>
    </row>
    <row r="15193" spans="9:16" x14ac:dyDescent="0.25">
      <c r="I15193" s="14"/>
      <c r="J15193" s="14"/>
      <c r="K15193" s="14"/>
      <c r="L15193" s="14"/>
      <c r="M15193" s="14"/>
      <c r="N15193" s="14"/>
      <c r="O15193" s="14"/>
      <c r="P15193" s="14"/>
    </row>
    <row r="15194" spans="9:16" x14ac:dyDescent="0.25">
      <c r="I15194" s="14"/>
      <c r="J15194" s="14"/>
      <c r="K15194" s="14"/>
      <c r="L15194" s="14"/>
      <c r="M15194" s="14"/>
      <c r="N15194" s="14"/>
      <c r="O15194" s="14"/>
      <c r="P15194" s="14"/>
    </row>
    <row r="15195" spans="9:16" x14ac:dyDescent="0.25">
      <c r="I15195" s="14"/>
      <c r="J15195" s="14"/>
      <c r="K15195" s="14"/>
      <c r="L15195" s="14"/>
      <c r="M15195" s="14"/>
      <c r="N15195" s="14"/>
      <c r="O15195" s="14"/>
      <c r="P15195" s="14"/>
    </row>
    <row r="15196" spans="9:16" x14ac:dyDescent="0.25">
      <c r="I15196" s="14"/>
      <c r="J15196" s="14"/>
      <c r="K15196" s="14"/>
      <c r="L15196" s="14"/>
      <c r="M15196" s="14"/>
      <c r="N15196" s="14"/>
      <c r="O15196" s="14"/>
      <c r="P15196" s="14"/>
    </row>
    <row r="15197" spans="9:16" x14ac:dyDescent="0.25">
      <c r="I15197" s="14"/>
      <c r="J15197" s="14"/>
      <c r="K15197" s="14"/>
      <c r="L15197" s="14"/>
      <c r="M15197" s="14"/>
      <c r="N15197" s="14"/>
      <c r="O15197" s="14"/>
      <c r="P15197" s="14"/>
    </row>
    <row r="15198" spans="9:16" x14ac:dyDescent="0.25">
      <c r="I15198" s="14"/>
      <c r="J15198" s="14"/>
      <c r="K15198" s="14"/>
      <c r="L15198" s="14"/>
      <c r="M15198" s="14"/>
      <c r="N15198" s="14"/>
      <c r="O15198" s="14"/>
      <c r="P15198" s="14"/>
    </row>
    <row r="15199" spans="9:16" x14ac:dyDescent="0.25">
      <c r="I15199" s="14"/>
      <c r="J15199" s="14"/>
      <c r="K15199" s="14"/>
      <c r="L15199" s="14"/>
      <c r="M15199" s="14"/>
      <c r="N15199" s="14"/>
      <c r="O15199" s="14"/>
      <c r="P15199" s="14"/>
    </row>
    <row r="15200" spans="9:16" x14ac:dyDescent="0.25">
      <c r="I15200" s="14"/>
      <c r="J15200" s="14"/>
      <c r="K15200" s="14"/>
      <c r="L15200" s="14"/>
      <c r="M15200" s="14"/>
      <c r="N15200" s="14"/>
      <c r="O15200" s="14"/>
      <c r="P15200" s="14"/>
    </row>
    <row r="15201" spans="9:16" x14ac:dyDescent="0.25">
      <c r="I15201" s="14"/>
      <c r="J15201" s="14"/>
      <c r="K15201" s="14"/>
      <c r="L15201" s="14"/>
      <c r="M15201" s="14"/>
      <c r="N15201" s="14"/>
      <c r="O15201" s="14"/>
      <c r="P15201" s="14"/>
    </row>
    <row r="15202" spans="9:16" x14ac:dyDescent="0.25">
      <c r="I15202" s="14"/>
      <c r="J15202" s="14"/>
      <c r="K15202" s="14"/>
      <c r="L15202" s="14"/>
      <c r="M15202" s="14"/>
      <c r="N15202" s="14"/>
      <c r="O15202" s="14"/>
      <c r="P15202" s="14"/>
    </row>
    <row r="15203" spans="9:16" x14ac:dyDescent="0.25">
      <c r="I15203" s="14"/>
      <c r="J15203" s="14"/>
      <c r="K15203" s="14"/>
      <c r="L15203" s="14"/>
      <c r="M15203" s="14"/>
      <c r="N15203" s="14"/>
      <c r="O15203" s="14"/>
      <c r="P15203" s="14"/>
    </row>
    <row r="15204" spans="9:16" x14ac:dyDescent="0.25">
      <c r="I15204" s="14"/>
      <c r="J15204" s="14"/>
      <c r="K15204" s="14"/>
      <c r="L15204" s="14"/>
      <c r="M15204" s="14"/>
      <c r="N15204" s="14"/>
      <c r="O15204" s="14"/>
      <c r="P15204" s="14"/>
    </row>
    <row r="15205" spans="9:16" x14ac:dyDescent="0.25">
      <c r="I15205" s="14"/>
      <c r="J15205" s="14"/>
      <c r="K15205" s="14"/>
      <c r="L15205" s="14"/>
      <c r="M15205" s="14"/>
      <c r="N15205" s="14"/>
      <c r="O15205" s="14"/>
      <c r="P15205" s="14"/>
    </row>
    <row r="15206" spans="9:16" x14ac:dyDescent="0.25">
      <c r="I15206" s="14"/>
      <c r="J15206" s="14"/>
      <c r="K15206" s="14"/>
      <c r="L15206" s="14"/>
      <c r="M15206" s="14"/>
      <c r="N15206" s="14"/>
      <c r="O15206" s="14"/>
      <c r="P15206" s="14"/>
    </row>
    <row r="15207" spans="9:16" x14ac:dyDescent="0.25">
      <c r="I15207" s="14"/>
      <c r="J15207" s="14"/>
      <c r="K15207" s="14"/>
      <c r="L15207" s="14"/>
      <c r="M15207" s="14"/>
      <c r="N15207" s="14"/>
      <c r="O15207" s="14"/>
      <c r="P15207" s="14"/>
    </row>
    <row r="15208" spans="9:16" x14ac:dyDescent="0.25">
      <c r="I15208" s="14"/>
      <c r="J15208" s="14"/>
      <c r="K15208" s="14"/>
      <c r="L15208" s="14"/>
      <c r="M15208" s="14"/>
      <c r="N15208" s="14"/>
      <c r="O15208" s="14"/>
      <c r="P15208" s="14"/>
    </row>
    <row r="15209" spans="9:16" x14ac:dyDescent="0.25">
      <c r="I15209" s="14"/>
      <c r="J15209" s="14"/>
      <c r="K15209" s="14"/>
      <c r="L15209" s="14"/>
      <c r="M15209" s="14"/>
      <c r="N15209" s="14"/>
      <c r="O15209" s="14"/>
      <c r="P15209" s="14"/>
    </row>
    <row r="15210" spans="9:16" x14ac:dyDescent="0.25">
      <c r="I15210" s="14"/>
      <c r="J15210" s="14"/>
      <c r="K15210" s="14"/>
      <c r="L15210" s="14"/>
      <c r="M15210" s="14"/>
      <c r="N15210" s="14"/>
      <c r="O15210" s="14"/>
      <c r="P15210" s="14"/>
    </row>
    <row r="15211" spans="9:16" x14ac:dyDescent="0.25">
      <c r="I15211" s="14"/>
      <c r="J15211" s="14"/>
      <c r="K15211" s="14"/>
      <c r="L15211" s="14"/>
      <c r="M15211" s="14"/>
      <c r="N15211" s="14"/>
      <c r="O15211" s="14"/>
      <c r="P15211" s="14"/>
    </row>
    <row r="15212" spans="9:16" x14ac:dyDescent="0.25">
      <c r="I15212" s="14"/>
      <c r="J15212" s="14"/>
      <c r="K15212" s="14"/>
      <c r="L15212" s="14"/>
      <c r="M15212" s="14"/>
      <c r="N15212" s="14"/>
      <c r="O15212" s="14"/>
      <c r="P15212" s="14"/>
    </row>
    <row r="15213" spans="9:16" x14ac:dyDescent="0.25">
      <c r="I15213" s="14"/>
      <c r="J15213" s="14"/>
      <c r="K15213" s="14"/>
      <c r="L15213" s="14"/>
      <c r="M15213" s="14"/>
      <c r="N15213" s="14"/>
      <c r="O15213" s="14"/>
      <c r="P15213" s="14"/>
    </row>
    <row r="15214" spans="9:16" x14ac:dyDescent="0.25">
      <c r="I15214" s="14"/>
      <c r="J15214" s="14"/>
      <c r="K15214" s="14"/>
      <c r="L15214" s="14"/>
      <c r="M15214" s="14"/>
      <c r="N15214" s="14"/>
      <c r="O15214" s="14"/>
      <c r="P15214" s="14"/>
    </row>
    <row r="15215" spans="9:16" x14ac:dyDescent="0.25">
      <c r="I15215" s="14"/>
      <c r="J15215" s="14"/>
      <c r="K15215" s="14"/>
      <c r="L15215" s="14"/>
      <c r="M15215" s="14"/>
      <c r="N15215" s="14"/>
      <c r="O15215" s="14"/>
      <c r="P15215" s="14"/>
    </row>
    <row r="15216" spans="9:16" x14ac:dyDescent="0.25">
      <c r="I15216" s="14"/>
      <c r="J15216" s="14"/>
      <c r="K15216" s="14"/>
      <c r="L15216" s="14"/>
      <c r="M15216" s="14"/>
      <c r="N15216" s="14"/>
      <c r="O15216" s="14"/>
      <c r="P15216" s="14"/>
    </row>
    <row r="15217" spans="9:16" x14ac:dyDescent="0.25">
      <c r="I15217" s="14"/>
      <c r="J15217" s="14"/>
      <c r="K15217" s="14"/>
      <c r="L15217" s="14"/>
      <c r="M15217" s="14"/>
      <c r="N15217" s="14"/>
      <c r="O15217" s="14"/>
      <c r="P15217" s="14"/>
    </row>
    <row r="15218" spans="9:16" x14ac:dyDescent="0.25">
      <c r="I15218" s="14"/>
      <c r="J15218" s="14"/>
      <c r="K15218" s="14"/>
      <c r="L15218" s="14"/>
      <c r="M15218" s="14"/>
      <c r="N15218" s="14"/>
      <c r="O15218" s="14"/>
      <c r="P15218" s="14"/>
    </row>
    <row r="15219" spans="9:16" x14ac:dyDescent="0.25">
      <c r="I15219" s="14"/>
      <c r="J15219" s="14"/>
      <c r="K15219" s="14"/>
      <c r="L15219" s="14"/>
      <c r="M15219" s="14"/>
      <c r="N15219" s="14"/>
      <c r="O15219" s="14"/>
      <c r="P15219" s="14"/>
    </row>
    <row r="15220" spans="9:16" x14ac:dyDescent="0.25">
      <c r="I15220" s="14"/>
      <c r="J15220" s="14"/>
      <c r="K15220" s="14"/>
      <c r="L15220" s="14"/>
      <c r="M15220" s="14"/>
      <c r="N15220" s="14"/>
      <c r="O15220" s="14"/>
      <c r="P15220" s="14"/>
    </row>
    <row r="15221" spans="9:16" x14ac:dyDescent="0.25">
      <c r="I15221" s="14"/>
      <c r="J15221" s="14"/>
      <c r="K15221" s="14"/>
      <c r="L15221" s="14"/>
      <c r="M15221" s="14"/>
      <c r="N15221" s="14"/>
      <c r="O15221" s="14"/>
      <c r="P15221" s="14"/>
    </row>
    <row r="15222" spans="9:16" x14ac:dyDescent="0.25">
      <c r="I15222" s="14"/>
      <c r="J15222" s="14"/>
      <c r="K15222" s="14"/>
      <c r="L15222" s="14"/>
      <c r="M15222" s="14"/>
      <c r="N15222" s="14"/>
      <c r="O15222" s="14"/>
      <c r="P15222" s="14"/>
    </row>
    <row r="15223" spans="9:16" x14ac:dyDescent="0.25">
      <c r="I15223" s="14"/>
      <c r="J15223" s="14"/>
      <c r="K15223" s="14"/>
      <c r="L15223" s="14"/>
      <c r="M15223" s="14"/>
      <c r="N15223" s="14"/>
      <c r="O15223" s="14"/>
      <c r="P15223" s="14"/>
    </row>
    <row r="15224" spans="9:16" x14ac:dyDescent="0.25">
      <c r="I15224" s="14"/>
      <c r="J15224" s="14"/>
      <c r="K15224" s="14"/>
      <c r="L15224" s="14"/>
      <c r="M15224" s="14"/>
      <c r="N15224" s="14"/>
      <c r="O15224" s="14"/>
      <c r="P15224" s="14"/>
    </row>
    <row r="15225" spans="9:16" x14ac:dyDescent="0.25">
      <c r="I15225" s="14"/>
      <c r="J15225" s="14"/>
      <c r="K15225" s="14"/>
      <c r="L15225" s="14"/>
      <c r="M15225" s="14"/>
      <c r="N15225" s="14"/>
      <c r="O15225" s="14"/>
      <c r="P15225" s="14"/>
    </row>
    <row r="15226" spans="9:16" x14ac:dyDescent="0.25">
      <c r="I15226" s="14"/>
      <c r="J15226" s="14"/>
      <c r="K15226" s="14"/>
      <c r="L15226" s="14"/>
      <c r="M15226" s="14"/>
      <c r="N15226" s="14"/>
      <c r="O15226" s="14"/>
      <c r="P15226" s="14"/>
    </row>
    <row r="15227" spans="9:16" x14ac:dyDescent="0.25">
      <c r="I15227" s="14"/>
      <c r="J15227" s="14"/>
      <c r="K15227" s="14"/>
      <c r="L15227" s="14"/>
      <c r="M15227" s="14"/>
      <c r="N15227" s="14"/>
      <c r="O15227" s="14"/>
      <c r="P15227" s="14"/>
    </row>
    <row r="15228" spans="9:16" x14ac:dyDescent="0.25">
      <c r="I15228" s="14"/>
      <c r="J15228" s="14"/>
      <c r="K15228" s="14"/>
      <c r="L15228" s="14"/>
      <c r="M15228" s="14"/>
      <c r="N15228" s="14"/>
      <c r="O15228" s="14"/>
      <c r="P15228" s="14"/>
    </row>
    <row r="15229" spans="9:16" x14ac:dyDescent="0.25">
      <c r="I15229" s="14"/>
      <c r="J15229" s="14"/>
      <c r="K15229" s="14"/>
      <c r="L15229" s="14"/>
      <c r="M15229" s="14"/>
      <c r="N15229" s="14"/>
      <c r="O15229" s="14"/>
      <c r="P15229" s="14"/>
    </row>
    <row r="15230" spans="9:16" x14ac:dyDescent="0.25">
      <c r="I15230" s="14"/>
      <c r="J15230" s="14"/>
      <c r="K15230" s="14"/>
      <c r="L15230" s="14"/>
      <c r="M15230" s="14"/>
      <c r="N15230" s="14"/>
      <c r="O15230" s="14"/>
      <c r="P15230" s="14"/>
    </row>
    <row r="15231" spans="9:16" x14ac:dyDescent="0.25">
      <c r="I15231" s="14"/>
      <c r="J15231" s="14"/>
      <c r="K15231" s="14"/>
      <c r="L15231" s="14"/>
      <c r="M15231" s="14"/>
      <c r="N15231" s="14"/>
      <c r="O15231" s="14"/>
      <c r="P15231" s="14"/>
    </row>
    <row r="15232" spans="9:16" x14ac:dyDescent="0.25">
      <c r="I15232" s="14"/>
      <c r="J15232" s="14"/>
      <c r="K15232" s="14"/>
      <c r="L15232" s="14"/>
      <c r="M15232" s="14"/>
      <c r="N15232" s="14"/>
      <c r="O15232" s="14"/>
      <c r="P15232" s="14"/>
    </row>
    <row r="15233" spans="9:16" x14ac:dyDescent="0.25">
      <c r="I15233" s="14"/>
      <c r="J15233" s="14"/>
      <c r="K15233" s="14"/>
      <c r="L15233" s="14"/>
      <c r="M15233" s="14"/>
      <c r="N15233" s="14"/>
      <c r="O15233" s="14"/>
      <c r="P15233" s="14"/>
    </row>
    <row r="15234" spans="9:16" x14ac:dyDescent="0.25">
      <c r="I15234" s="14"/>
      <c r="J15234" s="14"/>
      <c r="K15234" s="14"/>
      <c r="L15234" s="14"/>
      <c r="M15234" s="14"/>
      <c r="N15234" s="14"/>
      <c r="O15234" s="14"/>
      <c r="P15234" s="14"/>
    </row>
    <row r="15235" spans="9:16" x14ac:dyDescent="0.25">
      <c r="I15235" s="14"/>
      <c r="J15235" s="14"/>
      <c r="K15235" s="14"/>
      <c r="L15235" s="14"/>
      <c r="M15235" s="14"/>
      <c r="N15235" s="14"/>
      <c r="O15235" s="14"/>
      <c r="P15235" s="14"/>
    </row>
    <row r="15236" spans="9:16" x14ac:dyDescent="0.25">
      <c r="I15236" s="14"/>
      <c r="J15236" s="14"/>
      <c r="K15236" s="14"/>
      <c r="L15236" s="14"/>
      <c r="M15236" s="14"/>
      <c r="N15236" s="14"/>
      <c r="O15236" s="14"/>
      <c r="P15236" s="14"/>
    </row>
    <row r="15237" spans="9:16" x14ac:dyDescent="0.25">
      <c r="I15237" s="14"/>
      <c r="J15237" s="14"/>
      <c r="K15237" s="14"/>
      <c r="L15237" s="14"/>
      <c r="M15237" s="14"/>
      <c r="N15237" s="14"/>
      <c r="O15237" s="14"/>
      <c r="P15237" s="14"/>
    </row>
    <row r="15238" spans="9:16" x14ac:dyDescent="0.25">
      <c r="I15238" s="14"/>
      <c r="J15238" s="14"/>
      <c r="K15238" s="14"/>
      <c r="L15238" s="14"/>
      <c r="M15238" s="14"/>
      <c r="N15238" s="14"/>
      <c r="O15238" s="14"/>
      <c r="P15238" s="14"/>
    </row>
    <row r="15239" spans="9:16" x14ac:dyDescent="0.25">
      <c r="I15239" s="14"/>
      <c r="J15239" s="14"/>
      <c r="K15239" s="14"/>
      <c r="L15239" s="14"/>
      <c r="M15239" s="14"/>
      <c r="N15239" s="14"/>
      <c r="O15239" s="14"/>
      <c r="P15239" s="14"/>
    </row>
    <row r="15240" spans="9:16" x14ac:dyDescent="0.25">
      <c r="I15240" s="14"/>
      <c r="J15240" s="14"/>
      <c r="K15240" s="14"/>
      <c r="L15240" s="14"/>
      <c r="M15240" s="14"/>
      <c r="N15240" s="14"/>
      <c r="O15240" s="14"/>
      <c r="P15240" s="14"/>
    </row>
    <row r="15241" spans="9:16" x14ac:dyDescent="0.25">
      <c r="I15241" s="14"/>
      <c r="J15241" s="14"/>
      <c r="K15241" s="14"/>
      <c r="L15241" s="14"/>
      <c r="M15241" s="14"/>
      <c r="N15241" s="14"/>
      <c r="O15241" s="14"/>
      <c r="P15241" s="14"/>
    </row>
    <row r="15242" spans="9:16" x14ac:dyDescent="0.25">
      <c r="I15242" s="14"/>
      <c r="J15242" s="14"/>
      <c r="K15242" s="14"/>
      <c r="L15242" s="14"/>
      <c r="M15242" s="14"/>
      <c r="N15242" s="14"/>
      <c r="O15242" s="14"/>
      <c r="P15242" s="14"/>
    </row>
    <row r="15243" spans="9:16" x14ac:dyDescent="0.25">
      <c r="I15243" s="14"/>
      <c r="J15243" s="14"/>
      <c r="K15243" s="14"/>
      <c r="L15243" s="14"/>
      <c r="M15243" s="14"/>
      <c r="N15243" s="14"/>
      <c r="O15243" s="14"/>
      <c r="P15243" s="14"/>
    </row>
    <row r="15244" spans="9:16" x14ac:dyDescent="0.25">
      <c r="I15244" s="14"/>
      <c r="J15244" s="14"/>
      <c r="K15244" s="14"/>
      <c r="L15244" s="14"/>
      <c r="M15244" s="14"/>
      <c r="N15244" s="14"/>
      <c r="O15244" s="14"/>
      <c r="P15244" s="14"/>
    </row>
    <row r="15245" spans="9:16" x14ac:dyDescent="0.25">
      <c r="I15245" s="14"/>
      <c r="J15245" s="14"/>
      <c r="K15245" s="14"/>
      <c r="L15245" s="14"/>
      <c r="M15245" s="14"/>
      <c r="N15245" s="14"/>
      <c r="O15245" s="14"/>
      <c r="P15245" s="14"/>
    </row>
    <row r="15246" spans="9:16" x14ac:dyDescent="0.25">
      <c r="I15246" s="14"/>
      <c r="J15246" s="14"/>
      <c r="K15246" s="14"/>
      <c r="L15246" s="14"/>
      <c r="M15246" s="14"/>
      <c r="N15246" s="14"/>
      <c r="O15246" s="14"/>
      <c r="P15246" s="14"/>
    </row>
    <row r="15247" spans="9:16" x14ac:dyDescent="0.25">
      <c r="I15247" s="14"/>
      <c r="J15247" s="14"/>
      <c r="K15247" s="14"/>
      <c r="L15247" s="14"/>
      <c r="M15247" s="14"/>
      <c r="N15247" s="14"/>
      <c r="O15247" s="14"/>
      <c r="P15247" s="14"/>
    </row>
    <row r="15248" spans="9:16" x14ac:dyDescent="0.25">
      <c r="I15248" s="14"/>
      <c r="J15248" s="14"/>
      <c r="K15248" s="14"/>
      <c r="L15248" s="14"/>
      <c r="M15248" s="14"/>
      <c r="N15248" s="14"/>
      <c r="O15248" s="14"/>
      <c r="P15248" s="14"/>
    </row>
    <row r="15249" spans="9:16" x14ac:dyDescent="0.25">
      <c r="I15249" s="14"/>
      <c r="J15249" s="14"/>
      <c r="K15249" s="14"/>
      <c r="L15249" s="14"/>
      <c r="M15249" s="14"/>
      <c r="N15249" s="14"/>
      <c r="O15249" s="14"/>
      <c r="P15249" s="14"/>
    </row>
    <row r="15250" spans="9:16" x14ac:dyDescent="0.25">
      <c r="I15250" s="14"/>
      <c r="J15250" s="14"/>
      <c r="K15250" s="14"/>
      <c r="L15250" s="14"/>
      <c r="M15250" s="14"/>
      <c r="N15250" s="14"/>
      <c r="O15250" s="14"/>
      <c r="P15250" s="14"/>
    </row>
    <row r="15251" spans="9:16" x14ac:dyDescent="0.25">
      <c r="I15251" s="14"/>
      <c r="J15251" s="14"/>
      <c r="K15251" s="14"/>
      <c r="L15251" s="14"/>
      <c r="M15251" s="14"/>
      <c r="N15251" s="14"/>
      <c r="O15251" s="14"/>
      <c r="P15251" s="14"/>
    </row>
    <row r="15252" spans="9:16" x14ac:dyDescent="0.25">
      <c r="I15252" s="14"/>
      <c r="J15252" s="14"/>
      <c r="K15252" s="14"/>
      <c r="L15252" s="14"/>
      <c r="M15252" s="14"/>
      <c r="N15252" s="14"/>
      <c r="O15252" s="14"/>
      <c r="P15252" s="14"/>
    </row>
    <row r="15253" spans="9:16" x14ac:dyDescent="0.25">
      <c r="I15253" s="14"/>
      <c r="J15253" s="14"/>
      <c r="K15253" s="14"/>
      <c r="L15253" s="14"/>
      <c r="M15253" s="14"/>
      <c r="N15253" s="14"/>
      <c r="O15253" s="14"/>
      <c r="P15253" s="14"/>
    </row>
    <row r="15254" spans="9:16" x14ac:dyDescent="0.25">
      <c r="I15254" s="14"/>
      <c r="J15254" s="14"/>
      <c r="K15254" s="14"/>
      <c r="L15254" s="14"/>
      <c r="M15254" s="14"/>
      <c r="N15254" s="14"/>
      <c r="O15254" s="14"/>
      <c r="P15254" s="14"/>
    </row>
    <row r="15255" spans="9:16" x14ac:dyDescent="0.25">
      <c r="I15255" s="14"/>
      <c r="J15255" s="14"/>
      <c r="K15255" s="14"/>
      <c r="L15255" s="14"/>
      <c r="M15255" s="14"/>
      <c r="N15255" s="14"/>
      <c r="O15255" s="14"/>
      <c r="P15255" s="14"/>
    </row>
    <row r="15256" spans="9:16" x14ac:dyDescent="0.25">
      <c r="I15256" s="14"/>
      <c r="J15256" s="14"/>
      <c r="K15256" s="14"/>
      <c r="L15256" s="14"/>
      <c r="M15256" s="14"/>
      <c r="N15256" s="14"/>
      <c r="O15256" s="14"/>
      <c r="P15256" s="14"/>
    </row>
    <row r="15257" spans="9:16" x14ac:dyDescent="0.25">
      <c r="I15257" s="14"/>
      <c r="J15257" s="14"/>
      <c r="K15257" s="14"/>
      <c r="L15257" s="14"/>
      <c r="M15257" s="14"/>
      <c r="N15257" s="14"/>
      <c r="O15257" s="14"/>
      <c r="P15257" s="14"/>
    </row>
    <row r="15258" spans="9:16" x14ac:dyDescent="0.25">
      <c r="I15258" s="14"/>
      <c r="J15258" s="14"/>
      <c r="K15258" s="14"/>
      <c r="L15258" s="14"/>
      <c r="M15258" s="14"/>
      <c r="N15258" s="14"/>
      <c r="O15258" s="14"/>
      <c r="P15258" s="14"/>
    </row>
    <row r="15259" spans="9:16" x14ac:dyDescent="0.25">
      <c r="I15259" s="14"/>
      <c r="J15259" s="14"/>
      <c r="K15259" s="14"/>
      <c r="L15259" s="14"/>
      <c r="M15259" s="14"/>
      <c r="N15259" s="14"/>
      <c r="O15259" s="14"/>
      <c r="P15259" s="14"/>
    </row>
    <row r="15260" spans="9:16" x14ac:dyDescent="0.25">
      <c r="I15260" s="14"/>
      <c r="J15260" s="14"/>
      <c r="K15260" s="14"/>
      <c r="L15260" s="14"/>
      <c r="M15260" s="14"/>
      <c r="N15260" s="14"/>
      <c r="O15260" s="14"/>
      <c r="P15260" s="14"/>
    </row>
    <row r="15261" spans="9:16" x14ac:dyDescent="0.25">
      <c r="I15261" s="14"/>
      <c r="J15261" s="14"/>
      <c r="K15261" s="14"/>
      <c r="L15261" s="14"/>
      <c r="M15261" s="14"/>
      <c r="N15261" s="14"/>
      <c r="O15261" s="14"/>
      <c r="P15261" s="14"/>
    </row>
    <row r="15262" spans="9:16" x14ac:dyDescent="0.25">
      <c r="I15262" s="14"/>
      <c r="J15262" s="14"/>
      <c r="K15262" s="14"/>
      <c r="L15262" s="14"/>
      <c r="M15262" s="14"/>
      <c r="N15262" s="14"/>
      <c r="O15262" s="14"/>
      <c r="P15262" s="14"/>
    </row>
    <row r="15263" spans="9:16" x14ac:dyDescent="0.25">
      <c r="I15263" s="14"/>
      <c r="J15263" s="14"/>
      <c r="K15263" s="14"/>
      <c r="L15263" s="14"/>
      <c r="M15263" s="14"/>
      <c r="N15263" s="14"/>
      <c r="O15263" s="14"/>
      <c r="P15263" s="14"/>
    </row>
    <row r="15264" spans="9:16" x14ac:dyDescent="0.25">
      <c r="I15264" s="14"/>
      <c r="J15264" s="14"/>
      <c r="K15264" s="14"/>
      <c r="L15264" s="14"/>
      <c r="M15264" s="14"/>
      <c r="N15264" s="14"/>
      <c r="O15264" s="14"/>
      <c r="P15264" s="14"/>
    </row>
    <row r="15265" spans="9:16" x14ac:dyDescent="0.25">
      <c r="I15265" s="14"/>
      <c r="J15265" s="14"/>
      <c r="K15265" s="14"/>
      <c r="L15265" s="14"/>
      <c r="M15265" s="14"/>
      <c r="N15265" s="14"/>
      <c r="O15265" s="14"/>
      <c r="P15265" s="14"/>
    </row>
    <row r="15266" spans="9:16" x14ac:dyDescent="0.25">
      <c r="I15266" s="14"/>
      <c r="J15266" s="14"/>
      <c r="K15266" s="14"/>
      <c r="L15266" s="14"/>
      <c r="M15266" s="14"/>
      <c r="N15266" s="14"/>
      <c r="O15266" s="14"/>
      <c r="P15266" s="14"/>
    </row>
    <row r="15267" spans="9:16" x14ac:dyDescent="0.25">
      <c r="I15267" s="14"/>
      <c r="J15267" s="14"/>
      <c r="K15267" s="14"/>
      <c r="L15267" s="14"/>
      <c r="M15267" s="14"/>
      <c r="N15267" s="14"/>
      <c r="O15267" s="14"/>
      <c r="P15267" s="14"/>
    </row>
    <row r="15268" spans="9:16" x14ac:dyDescent="0.25">
      <c r="I15268" s="14"/>
      <c r="J15268" s="14"/>
      <c r="K15268" s="14"/>
      <c r="L15268" s="14"/>
      <c r="M15268" s="14"/>
      <c r="N15268" s="14"/>
      <c r="O15268" s="14"/>
      <c r="P15268" s="14"/>
    </row>
    <row r="15269" spans="9:16" x14ac:dyDescent="0.25">
      <c r="I15269" s="14"/>
      <c r="J15269" s="14"/>
      <c r="K15269" s="14"/>
      <c r="L15269" s="14"/>
      <c r="M15269" s="14"/>
      <c r="N15269" s="14"/>
      <c r="O15269" s="14"/>
      <c r="P15269" s="14"/>
    </row>
    <row r="15270" spans="9:16" x14ac:dyDescent="0.25">
      <c r="I15270" s="14"/>
      <c r="J15270" s="14"/>
      <c r="K15270" s="14"/>
      <c r="L15270" s="14"/>
      <c r="M15270" s="14"/>
      <c r="N15270" s="14"/>
      <c r="O15270" s="14"/>
      <c r="P15270" s="14"/>
    </row>
    <row r="15271" spans="9:16" x14ac:dyDescent="0.25">
      <c r="I15271" s="14"/>
      <c r="J15271" s="14"/>
      <c r="K15271" s="14"/>
      <c r="L15271" s="14"/>
      <c r="M15271" s="14"/>
      <c r="N15271" s="14"/>
      <c r="O15271" s="14"/>
      <c r="P15271" s="14"/>
    </row>
    <row r="15272" spans="9:16" x14ac:dyDescent="0.25">
      <c r="I15272" s="14"/>
      <c r="J15272" s="14"/>
      <c r="K15272" s="14"/>
      <c r="L15272" s="14"/>
      <c r="M15272" s="14"/>
      <c r="N15272" s="14"/>
      <c r="O15272" s="14"/>
      <c r="P15272" s="14"/>
    </row>
    <row r="15273" spans="9:16" x14ac:dyDescent="0.25">
      <c r="I15273" s="14"/>
      <c r="J15273" s="14"/>
      <c r="K15273" s="14"/>
      <c r="L15273" s="14"/>
      <c r="M15273" s="14"/>
      <c r="N15273" s="14"/>
      <c r="O15273" s="14"/>
      <c r="P15273" s="14"/>
    </row>
    <row r="15274" spans="9:16" x14ac:dyDescent="0.25">
      <c r="I15274" s="14"/>
      <c r="J15274" s="14"/>
      <c r="K15274" s="14"/>
      <c r="L15274" s="14"/>
      <c r="M15274" s="14"/>
      <c r="N15274" s="14"/>
      <c r="O15274" s="14"/>
      <c r="P15274" s="14"/>
    </row>
    <row r="15275" spans="9:16" x14ac:dyDescent="0.25">
      <c r="I15275" s="14"/>
      <c r="J15275" s="14"/>
      <c r="K15275" s="14"/>
      <c r="L15275" s="14"/>
      <c r="M15275" s="14"/>
      <c r="N15275" s="14"/>
      <c r="O15275" s="14"/>
      <c r="P15275" s="14"/>
    </row>
    <row r="15276" spans="9:16" x14ac:dyDescent="0.25">
      <c r="I15276" s="14"/>
      <c r="J15276" s="14"/>
      <c r="K15276" s="14"/>
      <c r="L15276" s="14"/>
      <c r="M15276" s="14"/>
      <c r="N15276" s="14"/>
      <c r="O15276" s="14"/>
      <c r="P15276" s="14"/>
    </row>
    <row r="15277" spans="9:16" x14ac:dyDescent="0.25">
      <c r="I15277" s="14"/>
      <c r="J15277" s="14"/>
      <c r="K15277" s="14"/>
      <c r="L15277" s="14"/>
      <c r="M15277" s="14"/>
      <c r="N15277" s="14"/>
      <c r="O15277" s="14"/>
      <c r="P15277" s="14"/>
    </row>
    <row r="15278" spans="9:16" x14ac:dyDescent="0.25">
      <c r="I15278" s="14"/>
      <c r="J15278" s="14"/>
      <c r="K15278" s="14"/>
      <c r="L15278" s="14"/>
      <c r="M15278" s="14"/>
      <c r="N15278" s="14"/>
      <c r="O15278" s="14"/>
      <c r="P15278" s="14"/>
    </row>
    <row r="15279" spans="9:16" x14ac:dyDescent="0.25">
      <c r="I15279" s="14"/>
      <c r="J15279" s="14"/>
      <c r="K15279" s="14"/>
      <c r="L15279" s="14"/>
      <c r="M15279" s="14"/>
      <c r="N15279" s="14"/>
      <c r="O15279" s="14"/>
      <c r="P15279" s="14"/>
    </row>
    <row r="15280" spans="9:16" x14ac:dyDescent="0.25">
      <c r="I15280" s="14"/>
      <c r="J15280" s="14"/>
      <c r="K15280" s="14"/>
      <c r="L15280" s="14"/>
      <c r="M15280" s="14"/>
      <c r="N15280" s="14"/>
      <c r="O15280" s="14"/>
      <c r="P15280" s="14"/>
    </row>
    <row r="15281" spans="9:16" x14ac:dyDescent="0.25">
      <c r="I15281" s="14"/>
      <c r="J15281" s="14"/>
      <c r="K15281" s="14"/>
      <c r="L15281" s="14"/>
      <c r="M15281" s="14"/>
      <c r="N15281" s="14"/>
      <c r="O15281" s="14"/>
      <c r="P15281" s="14"/>
    </row>
    <row r="15282" spans="9:16" x14ac:dyDescent="0.25">
      <c r="I15282" s="14"/>
      <c r="J15282" s="14"/>
      <c r="K15282" s="14"/>
      <c r="L15282" s="14"/>
      <c r="M15282" s="14"/>
      <c r="N15282" s="14"/>
      <c r="O15282" s="14"/>
      <c r="P15282" s="14"/>
    </row>
    <row r="15283" spans="9:16" x14ac:dyDescent="0.25">
      <c r="I15283" s="14"/>
      <c r="J15283" s="14"/>
      <c r="K15283" s="14"/>
      <c r="L15283" s="14"/>
      <c r="M15283" s="14"/>
      <c r="N15283" s="14"/>
      <c r="O15283" s="14"/>
      <c r="P15283" s="14"/>
    </row>
    <row r="15284" spans="9:16" x14ac:dyDescent="0.25">
      <c r="I15284" s="14"/>
      <c r="J15284" s="14"/>
      <c r="K15284" s="14"/>
      <c r="L15284" s="14"/>
      <c r="M15284" s="14"/>
      <c r="N15284" s="14"/>
      <c r="O15284" s="14"/>
      <c r="P15284" s="14"/>
    </row>
    <row r="15285" spans="9:16" x14ac:dyDescent="0.25">
      <c r="I15285" s="14"/>
      <c r="J15285" s="14"/>
      <c r="K15285" s="14"/>
      <c r="L15285" s="14"/>
      <c r="M15285" s="14"/>
      <c r="N15285" s="14"/>
      <c r="O15285" s="14"/>
      <c r="P15285" s="14"/>
    </row>
    <row r="15286" spans="9:16" x14ac:dyDescent="0.25">
      <c r="I15286" s="14"/>
      <c r="J15286" s="14"/>
      <c r="K15286" s="14"/>
      <c r="L15286" s="14"/>
      <c r="M15286" s="14"/>
      <c r="N15286" s="14"/>
      <c r="O15286" s="14"/>
      <c r="P15286" s="14"/>
    </row>
    <row r="15287" spans="9:16" x14ac:dyDescent="0.25">
      <c r="I15287" s="14"/>
      <c r="J15287" s="14"/>
      <c r="K15287" s="14"/>
      <c r="L15287" s="14"/>
      <c r="M15287" s="14"/>
      <c r="N15287" s="14"/>
      <c r="O15287" s="14"/>
      <c r="P15287" s="14"/>
    </row>
    <row r="15288" spans="9:16" x14ac:dyDescent="0.25">
      <c r="I15288" s="14"/>
      <c r="J15288" s="14"/>
      <c r="K15288" s="14"/>
      <c r="L15288" s="14"/>
      <c r="M15288" s="14"/>
      <c r="N15288" s="14"/>
      <c r="O15288" s="14"/>
      <c r="P15288" s="14"/>
    </row>
    <row r="15289" spans="9:16" x14ac:dyDescent="0.25">
      <c r="I15289" s="14"/>
      <c r="J15289" s="14"/>
      <c r="K15289" s="14"/>
      <c r="L15289" s="14"/>
      <c r="M15289" s="14"/>
      <c r="N15289" s="14"/>
      <c r="O15289" s="14"/>
      <c r="P15289" s="14"/>
    </row>
    <row r="15290" spans="9:16" x14ac:dyDescent="0.25">
      <c r="I15290" s="14"/>
      <c r="J15290" s="14"/>
      <c r="K15290" s="14"/>
      <c r="L15290" s="14"/>
      <c r="M15290" s="14"/>
      <c r="N15290" s="14"/>
      <c r="O15290" s="14"/>
      <c r="P15290" s="14"/>
    </row>
    <row r="15291" spans="9:16" x14ac:dyDescent="0.25">
      <c r="I15291" s="14"/>
      <c r="J15291" s="14"/>
      <c r="K15291" s="14"/>
      <c r="L15291" s="14"/>
      <c r="M15291" s="14"/>
      <c r="N15291" s="14"/>
      <c r="O15291" s="14"/>
      <c r="P15291" s="14"/>
    </row>
    <row r="15292" spans="9:16" x14ac:dyDescent="0.25">
      <c r="I15292" s="14"/>
      <c r="J15292" s="14"/>
      <c r="K15292" s="14"/>
      <c r="L15292" s="14"/>
      <c r="M15292" s="14"/>
      <c r="N15292" s="14"/>
      <c r="O15292" s="14"/>
      <c r="P15292" s="14"/>
    </row>
    <row r="15293" spans="9:16" x14ac:dyDescent="0.25">
      <c r="I15293" s="14"/>
      <c r="J15293" s="14"/>
      <c r="K15293" s="14"/>
      <c r="L15293" s="14"/>
      <c r="M15293" s="14"/>
      <c r="N15293" s="14"/>
      <c r="O15293" s="14"/>
      <c r="P15293" s="14"/>
    </row>
    <row r="15294" spans="9:16" x14ac:dyDescent="0.25">
      <c r="I15294" s="14"/>
      <c r="J15294" s="14"/>
      <c r="K15294" s="14"/>
      <c r="L15294" s="14"/>
      <c r="M15294" s="14"/>
      <c r="N15294" s="14"/>
      <c r="O15294" s="14"/>
      <c r="P15294" s="14"/>
    </row>
    <row r="15295" spans="9:16" x14ac:dyDescent="0.25">
      <c r="I15295" s="14"/>
      <c r="J15295" s="14"/>
      <c r="K15295" s="14"/>
      <c r="L15295" s="14"/>
      <c r="M15295" s="14"/>
      <c r="N15295" s="14"/>
      <c r="O15295" s="14"/>
      <c r="P15295" s="14"/>
    </row>
    <row r="15296" spans="9:16" x14ac:dyDescent="0.25">
      <c r="I15296" s="14"/>
      <c r="J15296" s="14"/>
      <c r="K15296" s="14"/>
      <c r="L15296" s="14"/>
      <c r="M15296" s="14"/>
      <c r="N15296" s="14"/>
      <c r="O15296" s="14"/>
      <c r="P15296" s="14"/>
    </row>
    <row r="15297" spans="9:16" x14ac:dyDescent="0.25">
      <c r="I15297" s="14"/>
      <c r="J15297" s="14"/>
      <c r="K15297" s="14"/>
      <c r="L15297" s="14"/>
      <c r="M15297" s="14"/>
      <c r="N15297" s="14"/>
      <c r="O15297" s="14"/>
      <c r="P15297" s="14"/>
    </row>
    <row r="15298" spans="9:16" x14ac:dyDescent="0.25">
      <c r="I15298" s="14"/>
      <c r="J15298" s="14"/>
      <c r="K15298" s="14"/>
      <c r="L15298" s="14"/>
      <c r="M15298" s="14"/>
      <c r="N15298" s="14"/>
      <c r="O15298" s="14"/>
      <c r="P15298" s="14"/>
    </row>
    <row r="15299" spans="9:16" x14ac:dyDescent="0.25">
      <c r="I15299" s="14"/>
      <c r="J15299" s="14"/>
      <c r="K15299" s="14"/>
      <c r="L15299" s="14"/>
      <c r="M15299" s="14"/>
      <c r="N15299" s="14"/>
      <c r="O15299" s="14"/>
      <c r="P15299" s="14"/>
    </row>
    <row r="15300" spans="9:16" x14ac:dyDescent="0.25">
      <c r="I15300" s="14"/>
      <c r="J15300" s="14"/>
      <c r="K15300" s="14"/>
      <c r="L15300" s="14"/>
      <c r="M15300" s="14"/>
      <c r="N15300" s="14"/>
      <c r="O15300" s="14"/>
      <c r="P15300" s="14"/>
    </row>
    <row r="15301" spans="9:16" x14ac:dyDescent="0.25">
      <c r="I15301" s="14"/>
      <c r="J15301" s="14"/>
      <c r="K15301" s="14"/>
      <c r="L15301" s="14"/>
      <c r="M15301" s="14"/>
      <c r="N15301" s="14"/>
      <c r="O15301" s="14"/>
      <c r="P15301" s="14"/>
    </row>
    <row r="15302" spans="9:16" x14ac:dyDescent="0.25">
      <c r="I15302" s="14"/>
      <c r="J15302" s="14"/>
      <c r="K15302" s="14"/>
      <c r="L15302" s="14"/>
      <c r="M15302" s="14"/>
      <c r="N15302" s="14"/>
      <c r="O15302" s="14"/>
      <c r="P15302" s="14"/>
    </row>
    <row r="15303" spans="9:16" x14ac:dyDescent="0.25">
      <c r="I15303" s="14"/>
      <c r="J15303" s="14"/>
      <c r="K15303" s="14"/>
      <c r="L15303" s="14"/>
      <c r="M15303" s="14"/>
      <c r="N15303" s="14"/>
      <c r="O15303" s="14"/>
      <c r="P15303" s="14"/>
    </row>
    <row r="15304" spans="9:16" x14ac:dyDescent="0.25">
      <c r="I15304" s="14"/>
      <c r="J15304" s="14"/>
      <c r="K15304" s="14"/>
      <c r="L15304" s="14"/>
      <c r="M15304" s="14"/>
      <c r="N15304" s="14"/>
      <c r="O15304" s="14"/>
      <c r="P15304" s="14"/>
    </row>
    <row r="15305" spans="9:16" x14ac:dyDescent="0.25">
      <c r="I15305" s="14"/>
      <c r="J15305" s="14"/>
      <c r="K15305" s="14"/>
      <c r="L15305" s="14"/>
      <c r="M15305" s="14"/>
      <c r="N15305" s="14"/>
      <c r="O15305" s="14"/>
      <c r="P15305" s="14"/>
    </row>
    <row r="15306" spans="9:16" x14ac:dyDescent="0.25">
      <c r="I15306" s="14"/>
      <c r="J15306" s="14"/>
      <c r="K15306" s="14"/>
      <c r="L15306" s="14"/>
      <c r="M15306" s="14"/>
      <c r="N15306" s="14"/>
      <c r="O15306" s="14"/>
      <c r="P15306" s="14"/>
    </row>
    <row r="15307" spans="9:16" x14ac:dyDescent="0.25">
      <c r="I15307" s="14"/>
      <c r="J15307" s="14"/>
      <c r="K15307" s="14"/>
      <c r="L15307" s="14"/>
      <c r="M15307" s="14"/>
      <c r="N15307" s="14"/>
      <c r="O15307" s="14"/>
      <c r="P15307" s="14"/>
    </row>
    <row r="15308" spans="9:16" x14ac:dyDescent="0.25">
      <c r="I15308" s="14"/>
      <c r="J15308" s="14"/>
      <c r="K15308" s="14"/>
      <c r="L15308" s="14"/>
      <c r="M15308" s="14"/>
      <c r="N15308" s="14"/>
      <c r="O15308" s="14"/>
      <c r="P15308" s="14"/>
    </row>
    <row r="15309" spans="9:16" x14ac:dyDescent="0.25">
      <c r="I15309" s="14"/>
      <c r="J15309" s="14"/>
      <c r="K15309" s="14"/>
      <c r="L15309" s="14"/>
      <c r="M15309" s="14"/>
      <c r="N15309" s="14"/>
      <c r="O15309" s="14"/>
      <c r="P15309" s="14"/>
    </row>
    <row r="15310" spans="9:16" x14ac:dyDescent="0.25">
      <c r="I15310" s="14"/>
      <c r="J15310" s="14"/>
      <c r="K15310" s="14"/>
      <c r="L15310" s="14"/>
      <c r="M15310" s="14"/>
      <c r="N15310" s="14"/>
      <c r="O15310" s="14"/>
      <c r="P15310" s="14"/>
    </row>
    <row r="15311" spans="9:16" x14ac:dyDescent="0.25">
      <c r="I15311" s="14"/>
      <c r="J15311" s="14"/>
      <c r="K15311" s="14"/>
      <c r="L15311" s="14"/>
      <c r="M15311" s="14"/>
      <c r="N15311" s="14"/>
      <c r="O15311" s="14"/>
      <c r="P15311" s="14"/>
    </row>
    <row r="15312" spans="9:16" x14ac:dyDescent="0.25">
      <c r="I15312" s="14"/>
      <c r="J15312" s="14"/>
      <c r="K15312" s="14"/>
      <c r="L15312" s="14"/>
      <c r="M15312" s="14"/>
      <c r="N15312" s="14"/>
      <c r="O15312" s="14"/>
      <c r="P15312" s="14"/>
    </row>
    <row r="15313" spans="9:16" x14ac:dyDescent="0.25">
      <c r="I15313" s="14"/>
      <c r="J15313" s="14"/>
      <c r="K15313" s="14"/>
      <c r="L15313" s="14"/>
      <c r="M15313" s="14"/>
      <c r="N15313" s="14"/>
      <c r="O15313" s="14"/>
      <c r="P15313" s="14"/>
    </row>
    <row r="15314" spans="9:16" x14ac:dyDescent="0.25">
      <c r="I15314" s="14"/>
      <c r="J15314" s="14"/>
      <c r="K15314" s="14"/>
      <c r="L15314" s="14"/>
      <c r="M15314" s="14"/>
      <c r="N15314" s="14"/>
      <c r="O15314" s="14"/>
      <c r="P15314" s="14"/>
    </row>
    <row r="15315" spans="9:16" x14ac:dyDescent="0.25">
      <c r="I15315" s="14"/>
      <c r="J15315" s="14"/>
      <c r="K15315" s="14"/>
      <c r="L15315" s="14"/>
      <c r="M15315" s="14"/>
      <c r="N15315" s="14"/>
      <c r="O15315" s="14"/>
      <c r="P15315" s="14"/>
    </row>
    <row r="15316" spans="9:16" x14ac:dyDescent="0.25">
      <c r="I15316" s="14"/>
      <c r="J15316" s="14"/>
      <c r="K15316" s="14"/>
      <c r="L15316" s="14"/>
      <c r="M15316" s="14"/>
      <c r="N15316" s="14"/>
      <c r="O15316" s="14"/>
      <c r="P15316" s="14"/>
    </row>
    <row r="15317" spans="9:16" x14ac:dyDescent="0.25">
      <c r="I15317" s="14"/>
      <c r="J15317" s="14"/>
      <c r="K15317" s="14"/>
      <c r="L15317" s="14"/>
      <c r="M15317" s="14"/>
      <c r="N15317" s="14"/>
      <c r="O15317" s="14"/>
      <c r="P15317" s="14"/>
    </row>
    <row r="15318" spans="9:16" x14ac:dyDescent="0.25">
      <c r="I15318" s="14"/>
      <c r="J15318" s="14"/>
      <c r="K15318" s="14"/>
      <c r="L15318" s="14"/>
      <c r="M15318" s="14"/>
      <c r="N15318" s="14"/>
      <c r="O15318" s="14"/>
      <c r="P15318" s="14"/>
    </row>
    <row r="15319" spans="9:16" x14ac:dyDescent="0.25">
      <c r="I15319" s="14"/>
      <c r="J15319" s="14"/>
      <c r="K15319" s="14"/>
      <c r="L15319" s="14"/>
      <c r="M15319" s="14"/>
      <c r="N15319" s="14"/>
      <c r="O15319" s="14"/>
      <c r="P15319" s="14"/>
    </row>
    <row r="15320" spans="9:16" x14ac:dyDescent="0.25">
      <c r="I15320" s="14"/>
      <c r="J15320" s="14"/>
      <c r="K15320" s="14"/>
      <c r="L15320" s="14"/>
      <c r="M15320" s="14"/>
      <c r="N15320" s="14"/>
      <c r="O15320" s="14"/>
      <c r="P15320" s="14"/>
    </row>
    <row r="15321" spans="9:16" x14ac:dyDescent="0.25">
      <c r="I15321" s="14"/>
      <c r="J15321" s="14"/>
      <c r="K15321" s="14"/>
      <c r="L15321" s="14"/>
      <c r="M15321" s="14"/>
      <c r="N15321" s="14"/>
      <c r="O15321" s="14"/>
      <c r="P15321" s="14"/>
    </row>
    <row r="15322" spans="9:16" x14ac:dyDescent="0.25">
      <c r="I15322" s="14"/>
      <c r="J15322" s="14"/>
      <c r="K15322" s="14"/>
      <c r="L15322" s="14"/>
      <c r="M15322" s="14"/>
      <c r="N15322" s="14"/>
      <c r="O15322" s="14"/>
      <c r="P15322" s="14"/>
    </row>
    <row r="15323" spans="9:16" x14ac:dyDescent="0.25">
      <c r="I15323" s="14"/>
      <c r="J15323" s="14"/>
      <c r="K15323" s="14"/>
      <c r="L15323" s="14"/>
      <c r="M15323" s="14"/>
      <c r="N15323" s="14"/>
      <c r="O15323" s="14"/>
      <c r="P15323" s="14"/>
    </row>
    <row r="15324" spans="9:16" x14ac:dyDescent="0.25">
      <c r="I15324" s="14"/>
      <c r="J15324" s="14"/>
      <c r="K15324" s="14"/>
      <c r="L15324" s="14"/>
      <c r="M15324" s="14"/>
      <c r="N15324" s="14"/>
      <c r="O15324" s="14"/>
      <c r="P15324" s="14"/>
    </row>
    <row r="15325" spans="9:16" x14ac:dyDescent="0.25">
      <c r="I15325" s="14"/>
      <c r="J15325" s="14"/>
      <c r="K15325" s="14"/>
      <c r="L15325" s="14"/>
      <c r="M15325" s="14"/>
      <c r="N15325" s="14"/>
      <c r="O15325" s="14"/>
      <c r="P15325" s="14"/>
    </row>
    <row r="15326" spans="9:16" x14ac:dyDescent="0.25">
      <c r="I15326" s="14"/>
      <c r="J15326" s="14"/>
      <c r="K15326" s="14"/>
      <c r="L15326" s="14"/>
      <c r="M15326" s="14"/>
      <c r="N15326" s="14"/>
      <c r="O15326" s="14"/>
      <c r="P15326" s="14"/>
    </row>
    <row r="15327" spans="9:16" x14ac:dyDescent="0.25">
      <c r="I15327" s="14"/>
      <c r="J15327" s="14"/>
      <c r="K15327" s="14"/>
      <c r="L15327" s="14"/>
      <c r="M15327" s="14"/>
      <c r="N15327" s="14"/>
      <c r="O15327" s="14"/>
      <c r="P15327" s="14"/>
    </row>
    <row r="15328" spans="9:16" x14ac:dyDescent="0.25">
      <c r="I15328" s="14"/>
      <c r="J15328" s="14"/>
      <c r="K15328" s="14"/>
      <c r="L15328" s="14"/>
      <c r="M15328" s="14"/>
      <c r="N15328" s="14"/>
      <c r="O15328" s="14"/>
      <c r="P15328" s="14"/>
    </row>
    <row r="15329" spans="9:16" x14ac:dyDescent="0.25">
      <c r="I15329" s="14"/>
      <c r="J15329" s="14"/>
      <c r="K15329" s="14"/>
      <c r="L15329" s="14"/>
      <c r="M15329" s="14"/>
      <c r="N15329" s="14"/>
      <c r="O15329" s="14"/>
      <c r="P15329" s="14"/>
    </row>
    <row r="15330" spans="9:16" x14ac:dyDescent="0.25">
      <c r="I15330" s="14"/>
      <c r="J15330" s="14"/>
      <c r="K15330" s="14"/>
      <c r="L15330" s="14"/>
      <c r="M15330" s="14"/>
      <c r="N15330" s="14"/>
      <c r="O15330" s="14"/>
      <c r="P15330" s="14"/>
    </row>
    <row r="15331" spans="9:16" x14ac:dyDescent="0.25">
      <c r="I15331" s="14"/>
      <c r="J15331" s="14"/>
      <c r="K15331" s="14"/>
      <c r="L15331" s="14"/>
      <c r="M15331" s="14"/>
      <c r="N15331" s="14"/>
      <c r="O15331" s="14"/>
      <c r="P15331" s="14"/>
    </row>
    <row r="15332" spans="9:16" x14ac:dyDescent="0.25">
      <c r="I15332" s="14"/>
      <c r="J15332" s="14"/>
      <c r="K15332" s="14"/>
      <c r="L15332" s="14"/>
      <c r="M15332" s="14"/>
      <c r="N15332" s="14"/>
      <c r="O15332" s="14"/>
      <c r="P15332" s="14"/>
    </row>
    <row r="15333" spans="9:16" x14ac:dyDescent="0.25">
      <c r="I15333" s="14"/>
      <c r="J15333" s="14"/>
      <c r="K15333" s="14"/>
      <c r="L15333" s="14"/>
      <c r="M15333" s="14"/>
      <c r="N15333" s="14"/>
      <c r="O15333" s="14"/>
      <c r="P15333" s="14"/>
    </row>
    <row r="15334" spans="9:16" x14ac:dyDescent="0.25">
      <c r="I15334" s="14"/>
      <c r="J15334" s="14"/>
      <c r="K15334" s="14"/>
      <c r="L15334" s="14"/>
      <c r="M15334" s="14"/>
      <c r="N15334" s="14"/>
      <c r="O15334" s="14"/>
      <c r="P15334" s="14"/>
    </row>
    <row r="15335" spans="9:16" x14ac:dyDescent="0.25">
      <c r="I15335" s="14"/>
      <c r="J15335" s="14"/>
      <c r="K15335" s="14"/>
      <c r="L15335" s="14"/>
      <c r="M15335" s="14"/>
      <c r="N15335" s="14"/>
      <c r="O15335" s="14"/>
      <c r="P15335" s="14"/>
    </row>
    <row r="15336" spans="9:16" x14ac:dyDescent="0.25">
      <c r="I15336" s="14"/>
      <c r="J15336" s="14"/>
      <c r="K15336" s="14"/>
      <c r="L15336" s="14"/>
      <c r="M15336" s="14"/>
      <c r="N15336" s="14"/>
      <c r="O15336" s="14"/>
      <c r="P15336" s="14"/>
    </row>
    <row r="15337" spans="9:16" x14ac:dyDescent="0.25">
      <c r="I15337" s="14"/>
      <c r="J15337" s="14"/>
      <c r="K15337" s="14"/>
      <c r="L15337" s="14"/>
      <c r="M15337" s="14"/>
      <c r="N15337" s="14"/>
      <c r="O15337" s="14"/>
      <c r="P15337" s="14"/>
    </row>
    <row r="15338" spans="9:16" x14ac:dyDescent="0.25">
      <c r="I15338" s="14"/>
      <c r="J15338" s="14"/>
      <c r="K15338" s="14"/>
      <c r="L15338" s="14"/>
      <c r="M15338" s="14"/>
      <c r="N15338" s="14"/>
      <c r="O15338" s="14"/>
      <c r="P15338" s="14"/>
    </row>
    <row r="15339" spans="9:16" x14ac:dyDescent="0.25">
      <c r="I15339" s="14"/>
      <c r="J15339" s="14"/>
      <c r="K15339" s="14"/>
      <c r="L15339" s="14"/>
      <c r="M15339" s="14"/>
      <c r="N15339" s="14"/>
      <c r="O15339" s="14"/>
      <c r="P15339" s="14"/>
    </row>
    <row r="15340" spans="9:16" x14ac:dyDescent="0.25">
      <c r="I15340" s="14"/>
      <c r="J15340" s="14"/>
      <c r="K15340" s="14"/>
      <c r="L15340" s="14"/>
      <c r="M15340" s="14"/>
      <c r="N15340" s="14"/>
      <c r="O15340" s="14"/>
      <c r="P15340" s="14"/>
    </row>
    <row r="15341" spans="9:16" x14ac:dyDescent="0.25">
      <c r="I15341" s="14"/>
      <c r="J15341" s="14"/>
      <c r="K15341" s="14"/>
      <c r="L15341" s="14"/>
      <c r="M15341" s="14"/>
      <c r="N15341" s="14"/>
      <c r="O15341" s="14"/>
      <c r="P15341" s="14"/>
    </row>
    <row r="15342" spans="9:16" x14ac:dyDescent="0.25">
      <c r="I15342" s="14"/>
      <c r="J15342" s="14"/>
      <c r="K15342" s="14"/>
      <c r="L15342" s="14"/>
      <c r="M15342" s="14"/>
      <c r="N15342" s="14"/>
      <c r="O15342" s="14"/>
      <c r="P15342" s="14"/>
    </row>
    <row r="15343" spans="9:16" x14ac:dyDescent="0.25">
      <c r="I15343" s="14"/>
      <c r="J15343" s="14"/>
      <c r="K15343" s="14"/>
      <c r="L15343" s="14"/>
      <c r="M15343" s="14"/>
      <c r="N15343" s="14"/>
      <c r="O15343" s="14"/>
      <c r="P15343" s="14"/>
    </row>
    <row r="15344" spans="9:16" x14ac:dyDescent="0.25">
      <c r="I15344" s="14"/>
      <c r="J15344" s="14"/>
      <c r="K15344" s="14"/>
      <c r="L15344" s="14"/>
      <c r="M15344" s="14"/>
      <c r="N15344" s="14"/>
      <c r="O15344" s="14"/>
      <c r="P15344" s="14"/>
    </row>
    <row r="15345" spans="9:16" x14ac:dyDescent="0.25">
      <c r="I15345" s="14"/>
      <c r="J15345" s="14"/>
      <c r="K15345" s="14"/>
      <c r="L15345" s="14"/>
      <c r="M15345" s="14"/>
      <c r="N15345" s="14"/>
      <c r="O15345" s="14"/>
      <c r="P15345" s="14"/>
    </row>
    <row r="15346" spans="9:16" x14ac:dyDescent="0.25">
      <c r="I15346" s="14"/>
      <c r="J15346" s="14"/>
      <c r="K15346" s="14"/>
      <c r="L15346" s="14"/>
      <c r="M15346" s="14"/>
      <c r="N15346" s="14"/>
      <c r="O15346" s="14"/>
      <c r="P15346" s="14"/>
    </row>
    <row r="15347" spans="9:16" x14ac:dyDescent="0.25">
      <c r="I15347" s="14"/>
      <c r="J15347" s="14"/>
      <c r="K15347" s="14"/>
      <c r="L15347" s="14"/>
      <c r="M15347" s="14"/>
      <c r="N15347" s="14"/>
      <c r="O15347" s="14"/>
      <c r="P15347" s="14"/>
    </row>
    <row r="15348" spans="9:16" x14ac:dyDescent="0.25">
      <c r="I15348" s="14"/>
      <c r="J15348" s="14"/>
      <c r="K15348" s="14"/>
      <c r="L15348" s="14"/>
      <c r="M15348" s="14"/>
      <c r="N15348" s="14"/>
      <c r="O15348" s="14"/>
      <c r="P15348" s="14"/>
    </row>
    <row r="15349" spans="9:16" x14ac:dyDescent="0.25">
      <c r="I15349" s="14"/>
      <c r="J15349" s="14"/>
      <c r="K15349" s="14"/>
      <c r="L15349" s="14"/>
      <c r="M15349" s="14"/>
      <c r="N15349" s="14"/>
      <c r="O15349" s="14"/>
      <c r="P15349" s="14"/>
    </row>
    <row r="15350" spans="9:16" x14ac:dyDescent="0.25">
      <c r="I15350" s="14"/>
      <c r="J15350" s="14"/>
      <c r="K15350" s="14"/>
      <c r="L15350" s="14"/>
      <c r="M15350" s="14"/>
      <c r="N15350" s="14"/>
      <c r="O15350" s="14"/>
      <c r="P15350" s="14"/>
    </row>
    <row r="15351" spans="9:16" x14ac:dyDescent="0.25">
      <c r="I15351" s="14"/>
      <c r="J15351" s="14"/>
      <c r="K15351" s="14"/>
      <c r="L15351" s="14"/>
      <c r="M15351" s="14"/>
      <c r="N15351" s="14"/>
      <c r="O15351" s="14"/>
      <c r="P15351" s="14"/>
    </row>
    <row r="15352" spans="9:16" x14ac:dyDescent="0.25">
      <c r="I15352" s="14"/>
      <c r="J15352" s="14"/>
      <c r="K15352" s="14"/>
      <c r="L15352" s="14"/>
      <c r="M15352" s="14"/>
      <c r="N15352" s="14"/>
      <c r="O15352" s="14"/>
      <c r="P15352" s="14"/>
    </row>
    <row r="15353" spans="9:16" x14ac:dyDescent="0.25">
      <c r="I15353" s="14"/>
      <c r="J15353" s="14"/>
      <c r="K15353" s="14"/>
      <c r="L15353" s="14"/>
      <c r="M15353" s="14"/>
      <c r="N15353" s="14"/>
      <c r="O15353" s="14"/>
      <c r="P15353" s="14"/>
    </row>
    <row r="15354" spans="9:16" x14ac:dyDescent="0.25">
      <c r="I15354" s="14"/>
      <c r="J15354" s="14"/>
      <c r="K15354" s="14"/>
      <c r="L15354" s="14"/>
      <c r="M15354" s="14"/>
      <c r="N15354" s="14"/>
      <c r="O15354" s="14"/>
      <c r="P15354" s="14"/>
    </row>
    <row r="15355" spans="9:16" x14ac:dyDescent="0.25">
      <c r="I15355" s="14"/>
      <c r="J15355" s="14"/>
      <c r="K15355" s="14"/>
      <c r="L15355" s="14"/>
      <c r="M15355" s="14"/>
      <c r="N15355" s="14"/>
      <c r="O15355" s="14"/>
      <c r="P15355" s="14"/>
    </row>
    <row r="15356" spans="9:16" x14ac:dyDescent="0.25">
      <c r="I15356" s="14"/>
      <c r="J15356" s="14"/>
      <c r="K15356" s="14"/>
      <c r="L15356" s="14"/>
      <c r="M15356" s="14"/>
      <c r="N15356" s="14"/>
      <c r="O15356" s="14"/>
      <c r="P15356" s="14"/>
    </row>
    <row r="15357" spans="9:16" x14ac:dyDescent="0.25">
      <c r="I15357" s="14"/>
      <c r="J15357" s="14"/>
      <c r="K15357" s="14"/>
      <c r="L15357" s="14"/>
      <c r="M15357" s="14"/>
      <c r="N15357" s="14"/>
      <c r="O15357" s="14"/>
      <c r="P15357" s="14"/>
    </row>
    <row r="15358" spans="9:16" x14ac:dyDescent="0.25">
      <c r="I15358" s="14"/>
      <c r="J15358" s="14"/>
      <c r="K15358" s="14"/>
      <c r="L15358" s="14"/>
      <c r="M15358" s="14"/>
      <c r="N15358" s="14"/>
      <c r="O15358" s="14"/>
      <c r="P15358" s="14"/>
    </row>
    <row r="15359" spans="9:16" x14ac:dyDescent="0.25">
      <c r="I15359" s="14"/>
      <c r="J15359" s="14"/>
      <c r="K15359" s="14"/>
      <c r="L15359" s="14"/>
      <c r="M15359" s="14"/>
      <c r="N15359" s="14"/>
      <c r="O15359" s="14"/>
      <c r="P15359" s="14"/>
    </row>
    <row r="15360" spans="9:16" x14ac:dyDescent="0.25">
      <c r="I15360" s="14"/>
      <c r="J15360" s="14"/>
      <c r="K15360" s="14"/>
      <c r="L15360" s="14"/>
      <c r="M15360" s="14"/>
      <c r="N15360" s="14"/>
      <c r="O15360" s="14"/>
      <c r="P15360" s="14"/>
    </row>
    <row r="15361" spans="9:16" x14ac:dyDescent="0.25">
      <c r="I15361" s="14"/>
      <c r="J15361" s="14"/>
      <c r="K15361" s="14"/>
      <c r="L15361" s="14"/>
      <c r="M15361" s="14"/>
      <c r="N15361" s="14"/>
      <c r="O15361" s="14"/>
      <c r="P15361" s="14"/>
    </row>
    <row r="15362" spans="9:16" x14ac:dyDescent="0.25">
      <c r="I15362" s="14"/>
      <c r="J15362" s="14"/>
      <c r="K15362" s="14"/>
      <c r="L15362" s="14"/>
      <c r="M15362" s="14"/>
      <c r="N15362" s="14"/>
      <c r="O15362" s="14"/>
      <c r="P15362" s="14"/>
    </row>
    <row r="15363" spans="9:16" x14ac:dyDescent="0.25">
      <c r="I15363" s="14"/>
      <c r="J15363" s="14"/>
      <c r="K15363" s="14"/>
      <c r="L15363" s="14"/>
      <c r="M15363" s="14"/>
      <c r="N15363" s="14"/>
      <c r="O15363" s="14"/>
      <c r="P15363" s="14"/>
    </row>
    <row r="15364" spans="9:16" x14ac:dyDescent="0.25">
      <c r="I15364" s="14"/>
      <c r="J15364" s="14"/>
      <c r="K15364" s="14"/>
      <c r="L15364" s="14"/>
      <c r="M15364" s="14"/>
      <c r="N15364" s="14"/>
      <c r="O15364" s="14"/>
      <c r="P15364" s="14"/>
    </row>
    <row r="15365" spans="9:16" x14ac:dyDescent="0.25">
      <c r="I15365" s="14"/>
      <c r="J15365" s="14"/>
      <c r="K15365" s="14"/>
      <c r="L15365" s="14"/>
      <c r="M15365" s="14"/>
      <c r="N15365" s="14"/>
      <c r="O15365" s="14"/>
      <c r="P15365" s="14"/>
    </row>
    <row r="15366" spans="9:16" x14ac:dyDescent="0.25">
      <c r="I15366" s="14"/>
      <c r="J15366" s="14"/>
      <c r="K15366" s="14"/>
      <c r="L15366" s="14"/>
      <c r="M15366" s="14"/>
      <c r="N15366" s="14"/>
      <c r="O15366" s="14"/>
      <c r="P15366" s="14"/>
    </row>
    <row r="15367" spans="9:16" x14ac:dyDescent="0.25">
      <c r="I15367" s="14"/>
      <c r="J15367" s="14"/>
      <c r="K15367" s="14"/>
      <c r="L15367" s="14"/>
      <c r="M15367" s="14"/>
      <c r="N15367" s="14"/>
      <c r="O15367" s="14"/>
      <c r="P15367" s="14"/>
    </row>
    <row r="15368" spans="9:16" x14ac:dyDescent="0.25">
      <c r="I15368" s="14"/>
      <c r="J15368" s="14"/>
      <c r="K15368" s="14"/>
      <c r="L15368" s="14"/>
      <c r="M15368" s="14"/>
      <c r="N15368" s="14"/>
      <c r="O15368" s="14"/>
      <c r="P15368" s="14"/>
    </row>
    <row r="15369" spans="9:16" x14ac:dyDescent="0.25">
      <c r="I15369" s="14"/>
      <c r="J15369" s="14"/>
      <c r="K15369" s="14"/>
      <c r="L15369" s="14"/>
      <c r="M15369" s="14"/>
      <c r="N15369" s="14"/>
      <c r="O15369" s="14"/>
      <c r="P15369" s="14"/>
    </row>
    <row r="15370" spans="9:16" x14ac:dyDescent="0.25">
      <c r="I15370" s="14"/>
      <c r="J15370" s="14"/>
      <c r="K15370" s="14"/>
      <c r="L15370" s="14"/>
      <c r="M15370" s="14"/>
      <c r="N15370" s="14"/>
      <c r="O15370" s="14"/>
      <c r="P15370" s="14"/>
    </row>
    <row r="15371" spans="9:16" x14ac:dyDescent="0.25">
      <c r="I15371" s="14"/>
      <c r="J15371" s="14"/>
      <c r="K15371" s="14"/>
      <c r="L15371" s="14"/>
      <c r="M15371" s="14"/>
      <c r="N15371" s="14"/>
      <c r="O15371" s="14"/>
      <c r="P15371" s="14"/>
    </row>
    <row r="15372" spans="9:16" x14ac:dyDescent="0.25">
      <c r="I15372" s="14"/>
      <c r="J15372" s="14"/>
      <c r="K15372" s="14"/>
      <c r="L15372" s="14"/>
      <c r="M15372" s="14"/>
      <c r="N15372" s="14"/>
      <c r="O15372" s="14"/>
      <c r="P15372" s="14"/>
    </row>
    <row r="15373" spans="9:16" x14ac:dyDescent="0.25">
      <c r="I15373" s="14"/>
      <c r="J15373" s="14"/>
      <c r="K15373" s="14"/>
      <c r="L15373" s="14"/>
      <c r="M15373" s="14"/>
      <c r="N15373" s="14"/>
      <c r="O15373" s="14"/>
      <c r="P15373" s="14"/>
    </row>
    <row r="15374" spans="9:16" x14ac:dyDescent="0.25">
      <c r="I15374" s="14"/>
      <c r="J15374" s="14"/>
      <c r="K15374" s="14"/>
      <c r="L15374" s="14"/>
      <c r="M15374" s="14"/>
      <c r="N15374" s="14"/>
      <c r="O15374" s="14"/>
      <c r="P15374" s="14"/>
    </row>
    <row r="15375" spans="9:16" x14ac:dyDescent="0.25">
      <c r="I15375" s="14"/>
      <c r="J15375" s="14"/>
      <c r="K15375" s="14"/>
      <c r="L15375" s="14"/>
      <c r="M15375" s="14"/>
      <c r="N15375" s="14"/>
      <c r="O15375" s="14"/>
      <c r="P15375" s="14"/>
    </row>
    <row r="15376" spans="9:16" x14ac:dyDescent="0.25">
      <c r="I15376" s="14"/>
      <c r="J15376" s="14"/>
      <c r="K15376" s="14"/>
      <c r="L15376" s="14"/>
      <c r="M15376" s="14"/>
      <c r="N15376" s="14"/>
      <c r="O15376" s="14"/>
      <c r="P15376" s="14"/>
    </row>
    <row r="15377" spans="9:16" x14ac:dyDescent="0.25">
      <c r="I15377" s="14"/>
      <c r="J15377" s="14"/>
      <c r="K15377" s="14"/>
      <c r="L15377" s="14"/>
      <c r="M15377" s="14"/>
      <c r="N15377" s="14"/>
      <c r="O15377" s="14"/>
      <c r="P15377" s="14"/>
    </row>
    <row r="15378" spans="9:16" x14ac:dyDescent="0.25">
      <c r="I15378" s="14"/>
      <c r="J15378" s="14"/>
      <c r="K15378" s="14"/>
      <c r="L15378" s="14"/>
      <c r="M15378" s="14"/>
      <c r="N15378" s="14"/>
      <c r="O15378" s="14"/>
      <c r="P15378" s="14"/>
    </row>
    <row r="15379" spans="9:16" x14ac:dyDescent="0.25">
      <c r="I15379" s="14"/>
      <c r="J15379" s="14"/>
      <c r="K15379" s="14"/>
      <c r="L15379" s="14"/>
      <c r="M15379" s="14"/>
      <c r="N15379" s="14"/>
      <c r="O15379" s="14"/>
      <c r="P15379" s="14"/>
    </row>
    <row r="15380" spans="9:16" x14ac:dyDescent="0.25">
      <c r="I15380" s="14"/>
      <c r="J15380" s="14"/>
      <c r="K15380" s="14"/>
      <c r="L15380" s="14"/>
      <c r="M15380" s="14"/>
      <c r="N15380" s="14"/>
      <c r="O15380" s="14"/>
      <c r="P15380" s="14"/>
    </row>
    <row r="15381" spans="9:16" x14ac:dyDescent="0.25">
      <c r="I15381" s="14"/>
      <c r="J15381" s="14"/>
      <c r="K15381" s="14"/>
      <c r="L15381" s="14"/>
      <c r="M15381" s="14"/>
      <c r="N15381" s="14"/>
      <c r="O15381" s="14"/>
      <c r="P15381" s="14"/>
    </row>
    <row r="15382" spans="9:16" x14ac:dyDescent="0.25">
      <c r="I15382" s="14"/>
      <c r="J15382" s="14"/>
      <c r="K15382" s="14"/>
      <c r="L15382" s="14"/>
      <c r="M15382" s="14"/>
      <c r="N15382" s="14"/>
      <c r="O15382" s="14"/>
      <c r="P15382" s="14"/>
    </row>
    <row r="15383" spans="9:16" x14ac:dyDescent="0.25">
      <c r="I15383" s="14"/>
      <c r="J15383" s="14"/>
      <c r="K15383" s="14"/>
      <c r="L15383" s="14"/>
      <c r="M15383" s="14"/>
      <c r="N15383" s="14"/>
      <c r="O15383" s="14"/>
      <c r="P15383" s="14"/>
    </row>
    <row r="15384" spans="9:16" x14ac:dyDescent="0.25">
      <c r="I15384" s="14"/>
      <c r="J15384" s="14"/>
      <c r="K15384" s="14"/>
      <c r="L15384" s="14"/>
      <c r="M15384" s="14"/>
      <c r="N15384" s="14"/>
      <c r="O15384" s="14"/>
      <c r="P15384" s="14"/>
    </row>
    <row r="15385" spans="9:16" x14ac:dyDescent="0.25">
      <c r="I15385" s="14"/>
      <c r="J15385" s="14"/>
      <c r="K15385" s="14"/>
      <c r="L15385" s="14"/>
      <c r="M15385" s="14"/>
      <c r="N15385" s="14"/>
      <c r="O15385" s="14"/>
      <c r="P15385" s="14"/>
    </row>
    <row r="15386" spans="9:16" x14ac:dyDescent="0.25">
      <c r="I15386" s="14"/>
      <c r="J15386" s="14"/>
      <c r="K15386" s="14"/>
      <c r="L15386" s="14"/>
      <c r="M15386" s="14"/>
      <c r="N15386" s="14"/>
      <c r="O15386" s="14"/>
      <c r="P15386" s="14"/>
    </row>
    <row r="15387" spans="9:16" x14ac:dyDescent="0.25">
      <c r="I15387" s="14"/>
      <c r="J15387" s="14"/>
      <c r="K15387" s="14"/>
      <c r="L15387" s="14"/>
      <c r="M15387" s="14"/>
      <c r="N15387" s="14"/>
      <c r="O15387" s="14"/>
      <c r="P15387" s="14"/>
    </row>
    <row r="15388" spans="9:16" x14ac:dyDescent="0.25">
      <c r="I15388" s="14"/>
      <c r="J15388" s="14"/>
      <c r="K15388" s="14"/>
      <c r="L15388" s="14"/>
      <c r="M15388" s="14"/>
      <c r="N15388" s="14"/>
      <c r="O15388" s="14"/>
      <c r="P15388" s="14"/>
    </row>
    <row r="15389" spans="9:16" x14ac:dyDescent="0.25">
      <c r="I15389" s="14"/>
      <c r="J15389" s="14"/>
      <c r="K15389" s="14"/>
      <c r="L15389" s="14"/>
      <c r="M15389" s="14"/>
      <c r="N15389" s="14"/>
      <c r="O15389" s="14"/>
      <c r="P15389" s="14"/>
    </row>
    <row r="15390" spans="9:16" x14ac:dyDescent="0.25">
      <c r="I15390" s="14"/>
      <c r="J15390" s="14"/>
      <c r="K15390" s="14"/>
      <c r="L15390" s="14"/>
      <c r="M15390" s="14"/>
      <c r="N15390" s="14"/>
      <c r="O15390" s="14"/>
      <c r="P15390" s="14"/>
    </row>
    <row r="15391" spans="9:16" x14ac:dyDescent="0.25">
      <c r="I15391" s="14"/>
      <c r="J15391" s="14"/>
      <c r="K15391" s="14"/>
      <c r="L15391" s="14"/>
      <c r="M15391" s="14"/>
      <c r="N15391" s="14"/>
      <c r="O15391" s="14"/>
      <c r="P15391" s="14"/>
    </row>
    <row r="15392" spans="9:16" x14ac:dyDescent="0.25">
      <c r="I15392" s="14"/>
      <c r="J15392" s="14"/>
      <c r="K15392" s="14"/>
      <c r="L15392" s="14"/>
      <c r="M15392" s="14"/>
      <c r="N15392" s="14"/>
      <c r="O15392" s="14"/>
      <c r="P15392" s="14"/>
    </row>
    <row r="15393" spans="9:16" x14ac:dyDescent="0.25">
      <c r="I15393" s="14"/>
      <c r="J15393" s="14"/>
      <c r="K15393" s="14"/>
      <c r="L15393" s="14"/>
      <c r="M15393" s="14"/>
      <c r="N15393" s="14"/>
      <c r="O15393" s="14"/>
      <c r="P15393" s="14"/>
    </row>
    <row r="15394" spans="9:16" x14ac:dyDescent="0.25">
      <c r="I15394" s="14"/>
      <c r="J15394" s="14"/>
      <c r="K15394" s="14"/>
      <c r="L15394" s="14"/>
      <c r="M15394" s="14"/>
      <c r="N15394" s="14"/>
      <c r="O15394" s="14"/>
      <c r="P15394" s="14"/>
    </row>
    <row r="15395" spans="9:16" x14ac:dyDescent="0.25">
      <c r="I15395" s="14"/>
      <c r="J15395" s="14"/>
      <c r="K15395" s="14"/>
      <c r="L15395" s="14"/>
      <c r="M15395" s="14"/>
      <c r="N15395" s="14"/>
      <c r="O15395" s="14"/>
      <c r="P15395" s="14"/>
    </row>
    <row r="15396" spans="9:16" x14ac:dyDescent="0.25">
      <c r="I15396" s="14"/>
      <c r="J15396" s="14"/>
      <c r="K15396" s="14"/>
      <c r="L15396" s="14"/>
      <c r="M15396" s="14"/>
      <c r="N15396" s="14"/>
      <c r="O15396" s="14"/>
      <c r="P15396" s="14"/>
    </row>
    <row r="15397" spans="9:16" x14ac:dyDescent="0.25">
      <c r="I15397" s="14"/>
      <c r="J15397" s="14"/>
      <c r="K15397" s="14"/>
      <c r="L15397" s="14"/>
      <c r="M15397" s="14"/>
      <c r="N15397" s="14"/>
      <c r="O15397" s="14"/>
      <c r="P15397" s="14"/>
    </row>
    <row r="15398" spans="9:16" x14ac:dyDescent="0.25">
      <c r="I15398" s="14"/>
      <c r="J15398" s="14"/>
      <c r="K15398" s="14"/>
      <c r="L15398" s="14"/>
      <c r="M15398" s="14"/>
      <c r="N15398" s="14"/>
      <c r="O15398" s="14"/>
      <c r="P15398" s="14"/>
    </row>
    <row r="15399" spans="9:16" x14ac:dyDescent="0.25">
      <c r="I15399" s="14"/>
      <c r="J15399" s="14"/>
      <c r="K15399" s="14"/>
      <c r="L15399" s="14"/>
      <c r="M15399" s="14"/>
      <c r="N15399" s="14"/>
      <c r="O15399" s="14"/>
      <c r="P15399" s="14"/>
    </row>
    <row r="15400" spans="9:16" x14ac:dyDescent="0.25">
      <c r="I15400" s="14"/>
      <c r="J15400" s="14"/>
      <c r="K15400" s="14"/>
      <c r="L15400" s="14"/>
      <c r="M15400" s="14"/>
      <c r="N15400" s="14"/>
      <c r="O15400" s="14"/>
      <c r="P15400" s="14"/>
    </row>
    <row r="15401" spans="9:16" x14ac:dyDescent="0.25">
      <c r="I15401" s="14"/>
      <c r="J15401" s="14"/>
      <c r="K15401" s="14"/>
      <c r="L15401" s="14"/>
      <c r="M15401" s="14"/>
      <c r="N15401" s="14"/>
      <c r="O15401" s="14"/>
      <c r="P15401" s="14"/>
    </row>
    <row r="15402" spans="9:16" x14ac:dyDescent="0.25">
      <c r="I15402" s="14"/>
      <c r="J15402" s="14"/>
      <c r="K15402" s="14"/>
      <c r="L15402" s="14"/>
      <c r="M15402" s="14"/>
      <c r="N15402" s="14"/>
      <c r="O15402" s="14"/>
      <c r="P15402" s="14"/>
    </row>
    <row r="15403" spans="9:16" x14ac:dyDescent="0.25">
      <c r="I15403" s="14"/>
      <c r="J15403" s="14"/>
      <c r="K15403" s="14"/>
      <c r="L15403" s="14"/>
      <c r="M15403" s="14"/>
      <c r="N15403" s="14"/>
      <c r="O15403" s="14"/>
      <c r="P15403" s="14"/>
    </row>
    <row r="15404" spans="9:16" x14ac:dyDescent="0.25">
      <c r="I15404" s="14"/>
      <c r="J15404" s="14"/>
      <c r="K15404" s="14"/>
      <c r="L15404" s="14"/>
      <c r="M15404" s="14"/>
      <c r="N15404" s="14"/>
      <c r="O15404" s="14"/>
      <c r="P15404" s="14"/>
    </row>
    <row r="15405" spans="9:16" x14ac:dyDescent="0.25">
      <c r="I15405" s="14"/>
      <c r="J15405" s="14"/>
      <c r="K15405" s="14"/>
      <c r="L15405" s="14"/>
      <c r="M15405" s="14"/>
      <c r="N15405" s="14"/>
      <c r="O15405" s="14"/>
      <c r="P15405" s="14"/>
    </row>
    <row r="15406" spans="9:16" x14ac:dyDescent="0.25">
      <c r="I15406" s="14"/>
      <c r="J15406" s="14"/>
      <c r="K15406" s="14"/>
      <c r="L15406" s="14"/>
      <c r="M15406" s="14"/>
      <c r="N15406" s="14"/>
      <c r="O15406" s="14"/>
      <c r="P15406" s="14"/>
    </row>
    <row r="15407" spans="9:16" x14ac:dyDescent="0.25">
      <c r="I15407" s="14"/>
      <c r="J15407" s="14"/>
      <c r="K15407" s="14"/>
      <c r="L15407" s="14"/>
      <c r="M15407" s="14"/>
      <c r="N15407" s="14"/>
      <c r="O15407" s="14"/>
      <c r="P15407" s="14"/>
    </row>
    <row r="15408" spans="9:16" x14ac:dyDescent="0.25">
      <c r="I15408" s="14"/>
      <c r="J15408" s="14"/>
      <c r="K15408" s="14"/>
      <c r="L15408" s="14"/>
      <c r="M15408" s="14"/>
      <c r="N15408" s="14"/>
      <c r="O15408" s="14"/>
      <c r="P15408" s="14"/>
    </row>
    <row r="15409" spans="9:16" x14ac:dyDescent="0.25">
      <c r="I15409" s="14"/>
      <c r="J15409" s="14"/>
      <c r="K15409" s="14"/>
      <c r="L15409" s="14"/>
      <c r="M15409" s="14"/>
      <c r="N15409" s="14"/>
      <c r="O15409" s="14"/>
      <c r="P15409" s="14"/>
    </row>
    <row r="15410" spans="9:16" x14ac:dyDescent="0.25">
      <c r="I15410" s="14"/>
      <c r="J15410" s="14"/>
      <c r="K15410" s="14"/>
      <c r="L15410" s="14"/>
      <c r="M15410" s="14"/>
      <c r="N15410" s="14"/>
      <c r="O15410" s="14"/>
      <c r="P15410" s="14"/>
    </row>
    <row r="15411" spans="9:16" x14ac:dyDescent="0.25">
      <c r="I15411" s="14"/>
      <c r="J15411" s="14"/>
      <c r="K15411" s="14"/>
      <c r="L15411" s="14"/>
      <c r="M15411" s="14"/>
      <c r="N15411" s="14"/>
      <c r="O15411" s="14"/>
      <c r="P15411" s="14"/>
    </row>
    <row r="15412" spans="9:16" x14ac:dyDescent="0.25">
      <c r="I15412" s="14"/>
      <c r="J15412" s="14"/>
      <c r="K15412" s="14"/>
      <c r="L15412" s="14"/>
      <c r="M15412" s="14"/>
      <c r="N15412" s="14"/>
      <c r="O15412" s="14"/>
      <c r="P15412" s="14"/>
    </row>
    <row r="15413" spans="9:16" x14ac:dyDescent="0.25">
      <c r="I15413" s="14"/>
      <c r="J15413" s="14"/>
      <c r="K15413" s="14"/>
      <c r="L15413" s="14"/>
      <c r="M15413" s="14"/>
      <c r="N15413" s="14"/>
      <c r="O15413" s="14"/>
      <c r="P15413" s="14"/>
    </row>
    <row r="15414" spans="9:16" x14ac:dyDescent="0.25">
      <c r="I15414" s="14"/>
      <c r="J15414" s="14"/>
      <c r="K15414" s="14"/>
      <c r="L15414" s="14"/>
      <c r="M15414" s="14"/>
      <c r="N15414" s="14"/>
      <c r="O15414" s="14"/>
      <c r="P15414" s="14"/>
    </row>
    <row r="15415" spans="9:16" x14ac:dyDescent="0.25">
      <c r="I15415" s="14"/>
      <c r="J15415" s="14"/>
      <c r="K15415" s="14"/>
      <c r="L15415" s="14"/>
      <c r="M15415" s="14"/>
      <c r="N15415" s="14"/>
      <c r="O15415" s="14"/>
      <c r="P15415" s="14"/>
    </row>
    <row r="15416" spans="9:16" x14ac:dyDescent="0.25">
      <c r="I15416" s="14"/>
      <c r="J15416" s="14"/>
      <c r="K15416" s="14"/>
      <c r="L15416" s="14"/>
      <c r="M15416" s="14"/>
      <c r="N15416" s="14"/>
      <c r="O15416" s="14"/>
      <c r="P15416" s="14"/>
    </row>
    <row r="15417" spans="9:16" x14ac:dyDescent="0.25">
      <c r="I15417" s="14"/>
      <c r="J15417" s="14"/>
      <c r="K15417" s="14"/>
      <c r="L15417" s="14"/>
      <c r="M15417" s="14"/>
      <c r="N15417" s="14"/>
      <c r="O15417" s="14"/>
      <c r="P15417" s="14"/>
    </row>
    <row r="15418" spans="9:16" x14ac:dyDescent="0.25">
      <c r="I15418" s="14"/>
      <c r="J15418" s="14"/>
      <c r="K15418" s="14"/>
      <c r="L15418" s="14"/>
      <c r="M15418" s="14"/>
      <c r="N15418" s="14"/>
      <c r="O15418" s="14"/>
      <c r="P15418" s="14"/>
    </row>
    <row r="15419" spans="9:16" x14ac:dyDescent="0.25">
      <c r="I15419" s="14"/>
      <c r="J15419" s="14"/>
      <c r="K15419" s="14"/>
      <c r="L15419" s="14"/>
      <c r="M15419" s="14"/>
      <c r="N15419" s="14"/>
      <c r="O15419" s="14"/>
      <c r="P15419" s="14"/>
    </row>
    <row r="15420" spans="9:16" x14ac:dyDescent="0.25">
      <c r="I15420" s="14"/>
      <c r="J15420" s="14"/>
      <c r="K15420" s="14"/>
      <c r="L15420" s="14"/>
      <c r="M15420" s="14"/>
      <c r="N15420" s="14"/>
      <c r="O15420" s="14"/>
      <c r="P15420" s="14"/>
    </row>
    <row r="15421" spans="9:16" x14ac:dyDescent="0.25">
      <c r="I15421" s="14"/>
      <c r="J15421" s="14"/>
      <c r="K15421" s="14"/>
      <c r="L15421" s="14"/>
      <c r="M15421" s="14"/>
      <c r="N15421" s="14"/>
      <c r="O15421" s="14"/>
      <c r="P15421" s="14"/>
    </row>
    <row r="15422" spans="9:16" x14ac:dyDescent="0.25">
      <c r="I15422" s="14"/>
      <c r="J15422" s="14"/>
      <c r="K15422" s="14"/>
      <c r="L15422" s="14"/>
      <c r="M15422" s="14"/>
      <c r="N15422" s="14"/>
      <c r="O15422" s="14"/>
      <c r="P15422" s="14"/>
    </row>
    <row r="15423" spans="9:16" x14ac:dyDescent="0.25">
      <c r="I15423" s="14"/>
      <c r="J15423" s="14"/>
      <c r="K15423" s="14"/>
      <c r="L15423" s="14"/>
      <c r="M15423" s="14"/>
      <c r="N15423" s="14"/>
      <c r="O15423" s="14"/>
      <c r="P15423" s="14"/>
    </row>
    <row r="15424" spans="9:16" x14ac:dyDescent="0.25">
      <c r="I15424" s="14"/>
      <c r="J15424" s="14"/>
      <c r="K15424" s="14"/>
      <c r="L15424" s="14"/>
      <c r="M15424" s="14"/>
      <c r="N15424" s="14"/>
      <c r="O15424" s="14"/>
      <c r="P15424" s="14"/>
    </row>
    <row r="15425" spans="9:16" x14ac:dyDescent="0.25">
      <c r="I15425" s="14"/>
      <c r="J15425" s="14"/>
      <c r="K15425" s="14"/>
      <c r="L15425" s="14"/>
      <c r="M15425" s="14"/>
      <c r="N15425" s="14"/>
      <c r="O15425" s="14"/>
      <c r="P15425" s="14"/>
    </row>
    <row r="15426" spans="9:16" x14ac:dyDescent="0.25">
      <c r="I15426" s="14"/>
      <c r="J15426" s="14"/>
      <c r="K15426" s="14"/>
      <c r="L15426" s="14"/>
      <c r="M15426" s="14"/>
      <c r="N15426" s="14"/>
      <c r="O15426" s="14"/>
      <c r="P15426" s="14"/>
    </row>
    <row r="15427" spans="9:16" x14ac:dyDescent="0.25">
      <c r="I15427" s="14"/>
      <c r="J15427" s="14"/>
      <c r="K15427" s="14"/>
      <c r="L15427" s="14"/>
      <c r="M15427" s="14"/>
      <c r="N15427" s="14"/>
      <c r="O15427" s="14"/>
      <c r="P15427" s="14"/>
    </row>
    <row r="15428" spans="9:16" x14ac:dyDescent="0.25">
      <c r="I15428" s="14"/>
      <c r="J15428" s="14"/>
      <c r="K15428" s="14"/>
      <c r="L15428" s="14"/>
      <c r="M15428" s="14"/>
      <c r="N15428" s="14"/>
      <c r="O15428" s="14"/>
      <c r="P15428" s="14"/>
    </row>
    <row r="15429" spans="9:16" x14ac:dyDescent="0.25">
      <c r="I15429" s="14"/>
      <c r="J15429" s="14"/>
      <c r="K15429" s="14"/>
      <c r="L15429" s="14"/>
      <c r="M15429" s="14"/>
      <c r="N15429" s="14"/>
      <c r="O15429" s="14"/>
      <c r="P15429" s="14"/>
    </row>
    <row r="15430" spans="9:16" x14ac:dyDescent="0.25">
      <c r="I15430" s="14"/>
      <c r="J15430" s="14"/>
      <c r="K15430" s="14"/>
      <c r="L15430" s="14"/>
      <c r="M15430" s="14"/>
      <c r="N15430" s="14"/>
      <c r="O15430" s="14"/>
      <c r="P15430" s="14"/>
    </row>
    <row r="15431" spans="9:16" x14ac:dyDescent="0.25">
      <c r="I15431" s="14"/>
      <c r="J15431" s="14"/>
      <c r="K15431" s="14"/>
      <c r="L15431" s="14"/>
      <c r="M15431" s="14"/>
      <c r="N15431" s="14"/>
      <c r="O15431" s="14"/>
      <c r="P15431" s="14"/>
    </row>
    <row r="15432" spans="9:16" x14ac:dyDescent="0.25">
      <c r="I15432" s="14"/>
      <c r="J15432" s="14"/>
      <c r="K15432" s="14"/>
      <c r="L15432" s="14"/>
      <c r="M15432" s="14"/>
      <c r="N15432" s="14"/>
      <c r="O15432" s="14"/>
      <c r="P15432" s="14"/>
    </row>
    <row r="15433" spans="9:16" x14ac:dyDescent="0.25">
      <c r="I15433" s="14"/>
      <c r="J15433" s="14"/>
      <c r="K15433" s="14"/>
      <c r="L15433" s="14"/>
      <c r="M15433" s="14"/>
      <c r="N15433" s="14"/>
      <c r="O15433" s="14"/>
      <c r="P15433" s="14"/>
    </row>
    <row r="15434" spans="9:16" x14ac:dyDescent="0.25">
      <c r="I15434" s="14"/>
      <c r="J15434" s="14"/>
      <c r="K15434" s="14"/>
      <c r="L15434" s="14"/>
      <c r="M15434" s="14"/>
      <c r="N15434" s="14"/>
      <c r="O15434" s="14"/>
      <c r="P15434" s="14"/>
    </row>
    <row r="15435" spans="9:16" x14ac:dyDescent="0.25">
      <c r="I15435" s="14"/>
      <c r="J15435" s="14"/>
      <c r="K15435" s="14"/>
      <c r="L15435" s="14"/>
      <c r="M15435" s="14"/>
      <c r="N15435" s="14"/>
      <c r="O15435" s="14"/>
      <c r="P15435" s="14"/>
    </row>
    <row r="15436" spans="9:16" x14ac:dyDescent="0.25">
      <c r="I15436" s="14"/>
      <c r="J15436" s="14"/>
      <c r="K15436" s="14"/>
      <c r="L15436" s="14"/>
      <c r="M15436" s="14"/>
      <c r="N15436" s="14"/>
      <c r="O15436" s="14"/>
      <c r="P15436" s="14"/>
    </row>
    <row r="15437" spans="9:16" x14ac:dyDescent="0.25">
      <c r="I15437" s="14"/>
      <c r="J15437" s="14"/>
      <c r="K15437" s="14"/>
      <c r="L15437" s="14"/>
      <c r="M15437" s="14"/>
      <c r="N15437" s="14"/>
      <c r="O15437" s="14"/>
      <c r="P15437" s="14"/>
    </row>
    <row r="15438" spans="9:16" x14ac:dyDescent="0.25">
      <c r="I15438" s="14"/>
      <c r="J15438" s="14"/>
      <c r="K15438" s="14"/>
      <c r="L15438" s="14"/>
      <c r="M15438" s="14"/>
      <c r="N15438" s="14"/>
      <c r="O15438" s="14"/>
      <c r="P15438" s="14"/>
    </row>
    <row r="15439" spans="9:16" x14ac:dyDescent="0.25">
      <c r="I15439" s="14"/>
      <c r="J15439" s="14"/>
      <c r="K15439" s="14"/>
      <c r="L15439" s="14"/>
      <c r="M15439" s="14"/>
      <c r="N15439" s="14"/>
      <c r="O15439" s="14"/>
      <c r="P15439" s="14"/>
    </row>
    <row r="15440" spans="9:16" x14ac:dyDescent="0.25">
      <c r="I15440" s="14"/>
      <c r="J15440" s="14"/>
      <c r="K15440" s="14"/>
      <c r="L15440" s="14"/>
      <c r="M15440" s="14"/>
      <c r="N15440" s="14"/>
      <c r="O15440" s="14"/>
      <c r="P15440" s="14"/>
    </row>
    <row r="15441" spans="9:16" x14ac:dyDescent="0.25">
      <c r="I15441" s="14"/>
      <c r="J15441" s="14"/>
      <c r="K15441" s="14"/>
      <c r="L15441" s="14"/>
      <c r="M15441" s="14"/>
      <c r="N15441" s="14"/>
      <c r="O15441" s="14"/>
      <c r="P15441" s="14"/>
    </row>
    <row r="15442" spans="9:16" x14ac:dyDescent="0.25">
      <c r="I15442" s="14"/>
      <c r="J15442" s="14"/>
      <c r="K15442" s="14"/>
      <c r="L15442" s="14"/>
      <c r="M15442" s="14"/>
      <c r="N15442" s="14"/>
      <c r="O15442" s="14"/>
      <c r="P15442" s="14"/>
    </row>
    <row r="15443" spans="9:16" x14ac:dyDescent="0.25">
      <c r="I15443" s="14"/>
      <c r="J15443" s="14"/>
      <c r="K15443" s="14"/>
      <c r="L15443" s="14"/>
      <c r="M15443" s="14"/>
      <c r="N15443" s="14"/>
      <c r="O15443" s="14"/>
      <c r="P15443" s="14"/>
    </row>
    <row r="15444" spans="9:16" x14ac:dyDescent="0.25">
      <c r="I15444" s="14"/>
      <c r="J15444" s="14"/>
      <c r="K15444" s="14"/>
      <c r="L15444" s="14"/>
      <c r="M15444" s="14"/>
      <c r="N15444" s="14"/>
      <c r="O15444" s="14"/>
      <c r="P15444" s="14"/>
    </row>
    <row r="15445" spans="9:16" x14ac:dyDescent="0.25">
      <c r="I15445" s="14"/>
      <c r="J15445" s="14"/>
      <c r="K15445" s="14"/>
      <c r="L15445" s="14"/>
      <c r="M15445" s="14"/>
      <c r="N15445" s="14"/>
      <c r="O15445" s="14"/>
      <c r="P15445" s="14"/>
    </row>
    <row r="15446" spans="9:16" x14ac:dyDescent="0.25">
      <c r="I15446" s="14"/>
      <c r="J15446" s="14"/>
      <c r="K15446" s="14"/>
      <c r="L15446" s="14"/>
      <c r="M15446" s="14"/>
      <c r="N15446" s="14"/>
      <c r="O15446" s="14"/>
      <c r="P15446" s="14"/>
    </row>
    <row r="15447" spans="9:16" x14ac:dyDescent="0.25">
      <c r="I15447" s="14"/>
      <c r="J15447" s="14"/>
      <c r="K15447" s="14"/>
      <c r="L15447" s="14"/>
      <c r="M15447" s="14"/>
      <c r="N15447" s="14"/>
      <c r="O15447" s="14"/>
      <c r="P15447" s="14"/>
    </row>
    <row r="15448" spans="9:16" x14ac:dyDescent="0.25">
      <c r="I15448" s="14"/>
      <c r="J15448" s="14"/>
      <c r="K15448" s="14"/>
      <c r="L15448" s="14"/>
      <c r="M15448" s="14"/>
      <c r="N15448" s="14"/>
      <c r="O15448" s="14"/>
      <c r="P15448" s="14"/>
    </row>
    <row r="15449" spans="9:16" x14ac:dyDescent="0.25">
      <c r="I15449" s="14"/>
      <c r="J15449" s="14"/>
      <c r="K15449" s="14"/>
      <c r="L15449" s="14"/>
      <c r="M15449" s="14"/>
      <c r="N15449" s="14"/>
      <c r="O15449" s="14"/>
      <c r="P15449" s="14"/>
    </row>
    <row r="15450" spans="9:16" x14ac:dyDescent="0.25">
      <c r="I15450" s="14"/>
      <c r="J15450" s="14"/>
      <c r="K15450" s="14"/>
      <c r="L15450" s="14"/>
      <c r="M15450" s="14"/>
      <c r="N15450" s="14"/>
      <c r="O15450" s="14"/>
      <c r="P15450" s="14"/>
    </row>
    <row r="15451" spans="9:16" x14ac:dyDescent="0.25">
      <c r="I15451" s="14"/>
      <c r="J15451" s="14"/>
      <c r="K15451" s="14"/>
      <c r="L15451" s="14"/>
      <c r="M15451" s="14"/>
      <c r="N15451" s="14"/>
      <c r="O15451" s="14"/>
      <c r="P15451" s="14"/>
    </row>
    <row r="15452" spans="9:16" x14ac:dyDescent="0.25">
      <c r="I15452" s="14"/>
      <c r="J15452" s="14"/>
      <c r="K15452" s="14"/>
      <c r="L15452" s="14"/>
      <c r="M15452" s="14"/>
      <c r="N15452" s="14"/>
      <c r="O15452" s="14"/>
      <c r="P15452" s="14"/>
    </row>
    <row r="15453" spans="9:16" x14ac:dyDescent="0.25">
      <c r="I15453" s="14"/>
      <c r="J15453" s="14"/>
      <c r="K15453" s="14"/>
      <c r="L15453" s="14"/>
      <c r="M15453" s="14"/>
      <c r="N15453" s="14"/>
      <c r="O15453" s="14"/>
      <c r="P15453" s="14"/>
    </row>
    <row r="15454" spans="9:16" x14ac:dyDescent="0.25">
      <c r="I15454" s="14"/>
      <c r="J15454" s="14"/>
      <c r="K15454" s="14"/>
      <c r="L15454" s="14"/>
      <c r="M15454" s="14"/>
      <c r="N15454" s="14"/>
      <c r="O15454" s="14"/>
      <c r="P15454" s="14"/>
    </row>
    <row r="15455" spans="9:16" x14ac:dyDescent="0.25">
      <c r="I15455" s="14"/>
      <c r="J15455" s="14"/>
      <c r="K15455" s="14"/>
      <c r="L15455" s="14"/>
      <c r="M15455" s="14"/>
      <c r="N15455" s="14"/>
      <c r="O15455" s="14"/>
      <c r="P15455" s="14"/>
    </row>
    <row r="15456" spans="9:16" x14ac:dyDescent="0.25">
      <c r="I15456" s="14"/>
      <c r="J15456" s="14"/>
      <c r="K15456" s="14"/>
      <c r="L15456" s="14"/>
      <c r="M15456" s="14"/>
      <c r="N15456" s="14"/>
      <c r="O15456" s="14"/>
      <c r="P15456" s="14"/>
    </row>
    <row r="15457" spans="9:16" x14ac:dyDescent="0.25">
      <c r="I15457" s="14"/>
      <c r="J15457" s="14"/>
      <c r="K15457" s="14"/>
      <c r="L15457" s="14"/>
      <c r="M15457" s="14"/>
      <c r="N15457" s="14"/>
      <c r="O15457" s="14"/>
      <c r="P15457" s="14"/>
    </row>
    <row r="15458" spans="9:16" x14ac:dyDescent="0.25">
      <c r="I15458" s="14"/>
      <c r="J15458" s="14"/>
      <c r="K15458" s="14"/>
      <c r="L15458" s="14"/>
      <c r="M15458" s="14"/>
      <c r="N15458" s="14"/>
      <c r="O15458" s="14"/>
      <c r="P15458" s="14"/>
    </row>
    <row r="15459" spans="9:16" x14ac:dyDescent="0.25">
      <c r="I15459" s="14"/>
      <c r="J15459" s="14"/>
      <c r="K15459" s="14"/>
      <c r="L15459" s="14"/>
      <c r="M15459" s="14"/>
      <c r="N15459" s="14"/>
      <c r="O15459" s="14"/>
      <c r="P15459" s="14"/>
    </row>
    <row r="15460" spans="9:16" x14ac:dyDescent="0.25">
      <c r="I15460" s="14"/>
      <c r="J15460" s="14"/>
      <c r="K15460" s="14"/>
      <c r="L15460" s="14"/>
      <c r="M15460" s="14"/>
      <c r="N15460" s="14"/>
      <c r="O15460" s="14"/>
      <c r="P15460" s="14"/>
    </row>
    <row r="15461" spans="9:16" x14ac:dyDescent="0.25">
      <c r="I15461" s="14"/>
      <c r="J15461" s="14"/>
      <c r="K15461" s="14"/>
      <c r="L15461" s="14"/>
      <c r="M15461" s="14"/>
      <c r="N15461" s="14"/>
      <c r="O15461" s="14"/>
      <c r="P15461" s="14"/>
    </row>
    <row r="15462" spans="9:16" x14ac:dyDescent="0.25">
      <c r="I15462" s="14"/>
      <c r="J15462" s="14"/>
      <c r="K15462" s="14"/>
      <c r="L15462" s="14"/>
      <c r="M15462" s="14"/>
      <c r="N15462" s="14"/>
      <c r="O15462" s="14"/>
      <c r="P15462" s="14"/>
    </row>
    <row r="15463" spans="9:16" x14ac:dyDescent="0.25">
      <c r="I15463" s="14"/>
      <c r="J15463" s="14"/>
      <c r="K15463" s="14"/>
      <c r="L15463" s="14"/>
      <c r="M15463" s="14"/>
      <c r="N15463" s="14"/>
      <c r="O15463" s="14"/>
      <c r="P15463" s="14"/>
    </row>
    <row r="15464" spans="9:16" x14ac:dyDescent="0.25">
      <c r="I15464" s="14"/>
      <c r="J15464" s="14"/>
      <c r="K15464" s="14"/>
      <c r="L15464" s="14"/>
      <c r="M15464" s="14"/>
      <c r="N15464" s="14"/>
      <c r="O15464" s="14"/>
      <c r="P15464" s="14"/>
    </row>
    <row r="15465" spans="9:16" x14ac:dyDescent="0.25">
      <c r="I15465" s="14"/>
      <c r="J15465" s="14"/>
      <c r="K15465" s="14"/>
      <c r="L15465" s="14"/>
      <c r="M15465" s="14"/>
      <c r="N15465" s="14"/>
      <c r="O15465" s="14"/>
      <c r="P15465" s="14"/>
    </row>
    <row r="15466" spans="9:16" x14ac:dyDescent="0.25">
      <c r="I15466" s="14"/>
      <c r="J15466" s="14"/>
      <c r="K15466" s="14"/>
      <c r="L15466" s="14"/>
      <c r="M15466" s="14"/>
      <c r="N15466" s="14"/>
      <c r="O15466" s="14"/>
      <c r="P15466" s="14"/>
    </row>
    <row r="15467" spans="9:16" x14ac:dyDescent="0.25">
      <c r="I15467" s="14"/>
      <c r="J15467" s="14"/>
      <c r="K15467" s="14"/>
      <c r="L15467" s="14"/>
      <c r="M15467" s="14"/>
      <c r="N15467" s="14"/>
      <c r="O15467" s="14"/>
      <c r="P15467" s="14"/>
    </row>
    <row r="15468" spans="9:16" x14ac:dyDescent="0.25">
      <c r="I15468" s="14"/>
      <c r="J15468" s="14"/>
      <c r="K15468" s="14"/>
      <c r="L15468" s="14"/>
      <c r="M15468" s="14"/>
      <c r="N15468" s="14"/>
      <c r="O15468" s="14"/>
      <c r="P15468" s="14"/>
    </row>
    <row r="15469" spans="9:16" x14ac:dyDescent="0.25">
      <c r="I15469" s="14"/>
      <c r="J15469" s="14"/>
      <c r="K15469" s="14"/>
      <c r="L15469" s="14"/>
      <c r="M15469" s="14"/>
      <c r="N15469" s="14"/>
      <c r="O15469" s="14"/>
      <c r="P15469" s="14"/>
    </row>
    <row r="15470" spans="9:16" x14ac:dyDescent="0.25">
      <c r="I15470" s="14"/>
      <c r="J15470" s="14"/>
      <c r="K15470" s="14"/>
      <c r="L15470" s="14"/>
      <c r="M15470" s="14"/>
      <c r="N15470" s="14"/>
      <c r="O15470" s="14"/>
      <c r="P15470" s="14"/>
    </row>
    <row r="15471" spans="9:16" x14ac:dyDescent="0.25">
      <c r="I15471" s="14"/>
      <c r="J15471" s="14"/>
      <c r="K15471" s="14"/>
      <c r="L15471" s="14"/>
      <c r="M15471" s="14"/>
      <c r="N15471" s="14"/>
      <c r="O15471" s="14"/>
      <c r="P15471" s="14"/>
    </row>
    <row r="15472" spans="9:16" x14ac:dyDescent="0.25">
      <c r="I15472" s="14"/>
      <c r="J15472" s="14"/>
      <c r="K15472" s="14"/>
      <c r="L15472" s="14"/>
      <c r="M15472" s="14"/>
      <c r="N15472" s="14"/>
      <c r="O15472" s="14"/>
      <c r="P15472" s="14"/>
    </row>
    <row r="15473" spans="9:16" x14ac:dyDescent="0.25">
      <c r="I15473" s="14"/>
      <c r="J15473" s="14"/>
      <c r="K15473" s="14"/>
      <c r="L15473" s="14"/>
      <c r="M15473" s="14"/>
      <c r="N15473" s="14"/>
      <c r="O15473" s="14"/>
      <c r="P15473" s="14"/>
    </row>
    <row r="15474" spans="9:16" x14ac:dyDescent="0.25">
      <c r="I15474" s="14"/>
      <c r="J15474" s="14"/>
      <c r="K15474" s="14"/>
      <c r="L15474" s="14"/>
      <c r="M15474" s="14"/>
      <c r="N15474" s="14"/>
      <c r="O15474" s="14"/>
      <c r="P15474" s="14"/>
    </row>
    <row r="15475" spans="9:16" x14ac:dyDescent="0.25">
      <c r="I15475" s="14"/>
      <c r="J15475" s="14"/>
      <c r="K15475" s="14"/>
      <c r="L15475" s="14"/>
      <c r="M15475" s="14"/>
      <c r="N15475" s="14"/>
      <c r="O15475" s="14"/>
      <c r="P15475" s="14"/>
    </row>
    <row r="15476" spans="9:16" x14ac:dyDescent="0.25">
      <c r="I15476" s="14"/>
      <c r="J15476" s="14"/>
      <c r="K15476" s="14"/>
      <c r="L15476" s="14"/>
      <c r="M15476" s="14"/>
      <c r="N15476" s="14"/>
      <c r="O15476" s="14"/>
      <c r="P15476" s="14"/>
    </row>
    <row r="15477" spans="9:16" x14ac:dyDescent="0.25">
      <c r="I15477" s="14"/>
      <c r="J15477" s="14"/>
      <c r="K15477" s="14"/>
      <c r="L15477" s="14"/>
      <c r="M15477" s="14"/>
      <c r="N15477" s="14"/>
      <c r="O15477" s="14"/>
      <c r="P15477" s="14"/>
    </row>
    <row r="15478" spans="9:16" x14ac:dyDescent="0.25">
      <c r="I15478" s="14"/>
      <c r="J15478" s="14"/>
      <c r="K15478" s="14"/>
      <c r="L15478" s="14"/>
      <c r="M15478" s="14"/>
      <c r="N15478" s="14"/>
      <c r="O15478" s="14"/>
      <c r="P15478" s="14"/>
    </row>
    <row r="15479" spans="9:16" x14ac:dyDescent="0.25">
      <c r="I15479" s="14"/>
      <c r="J15479" s="14"/>
      <c r="K15479" s="14"/>
      <c r="L15479" s="14"/>
      <c r="M15479" s="14"/>
      <c r="N15479" s="14"/>
      <c r="O15479" s="14"/>
      <c r="P15479" s="14"/>
    </row>
    <row r="15480" spans="9:16" x14ac:dyDescent="0.25">
      <c r="I15480" s="14"/>
      <c r="J15480" s="14"/>
      <c r="K15480" s="14"/>
      <c r="L15480" s="14"/>
      <c r="M15480" s="14"/>
      <c r="N15480" s="14"/>
      <c r="O15480" s="14"/>
      <c r="P15480" s="14"/>
    </row>
    <row r="15481" spans="9:16" x14ac:dyDescent="0.25">
      <c r="I15481" s="14"/>
      <c r="J15481" s="14"/>
      <c r="K15481" s="14"/>
      <c r="L15481" s="14"/>
      <c r="M15481" s="14"/>
      <c r="N15481" s="14"/>
      <c r="O15481" s="14"/>
      <c r="P15481" s="14"/>
    </row>
    <row r="15482" spans="9:16" x14ac:dyDescent="0.25">
      <c r="I15482" s="14"/>
      <c r="J15482" s="14"/>
      <c r="K15482" s="14"/>
      <c r="L15482" s="14"/>
      <c r="M15482" s="14"/>
      <c r="N15482" s="14"/>
      <c r="O15482" s="14"/>
      <c r="P15482" s="14"/>
    </row>
    <row r="15483" spans="9:16" x14ac:dyDescent="0.25">
      <c r="I15483" s="14"/>
      <c r="J15483" s="14"/>
      <c r="K15483" s="14"/>
      <c r="L15483" s="14"/>
      <c r="M15483" s="14"/>
      <c r="N15483" s="14"/>
      <c r="O15483" s="14"/>
      <c r="P15483" s="14"/>
    </row>
    <row r="15484" spans="9:16" x14ac:dyDescent="0.25">
      <c r="I15484" s="14"/>
      <c r="J15484" s="14"/>
      <c r="K15484" s="14"/>
      <c r="L15484" s="14"/>
      <c r="M15484" s="14"/>
      <c r="N15484" s="14"/>
      <c r="O15484" s="14"/>
      <c r="P15484" s="14"/>
    </row>
    <row r="15485" spans="9:16" x14ac:dyDescent="0.25">
      <c r="I15485" s="14"/>
      <c r="J15485" s="14"/>
      <c r="K15485" s="14"/>
      <c r="L15485" s="14"/>
      <c r="M15485" s="14"/>
      <c r="N15485" s="14"/>
      <c r="O15485" s="14"/>
      <c r="P15485" s="14"/>
    </row>
    <row r="15486" spans="9:16" x14ac:dyDescent="0.25">
      <c r="I15486" s="14"/>
      <c r="J15486" s="14"/>
      <c r="K15486" s="14"/>
      <c r="L15486" s="14"/>
      <c r="M15486" s="14"/>
      <c r="N15486" s="14"/>
      <c r="O15486" s="14"/>
      <c r="P15486" s="14"/>
    </row>
    <row r="15487" spans="9:16" x14ac:dyDescent="0.25">
      <c r="I15487" s="14"/>
      <c r="J15487" s="14"/>
      <c r="K15487" s="14"/>
      <c r="L15487" s="14"/>
      <c r="M15487" s="14"/>
      <c r="N15487" s="14"/>
      <c r="O15487" s="14"/>
      <c r="P15487" s="14"/>
    </row>
    <row r="15488" spans="9:16" x14ac:dyDescent="0.25">
      <c r="I15488" s="14"/>
      <c r="J15488" s="14"/>
      <c r="K15488" s="14"/>
      <c r="L15488" s="14"/>
      <c r="M15488" s="14"/>
      <c r="N15488" s="14"/>
      <c r="O15488" s="14"/>
      <c r="P15488" s="14"/>
    </row>
    <row r="15489" spans="9:16" x14ac:dyDescent="0.25">
      <c r="I15489" s="14"/>
      <c r="J15489" s="14"/>
      <c r="K15489" s="14"/>
      <c r="L15489" s="14"/>
      <c r="M15489" s="14"/>
      <c r="N15489" s="14"/>
      <c r="O15489" s="14"/>
      <c r="P15489" s="14"/>
    </row>
    <row r="15490" spans="9:16" x14ac:dyDescent="0.25">
      <c r="I15490" s="14"/>
      <c r="J15490" s="14"/>
      <c r="K15490" s="14"/>
      <c r="L15490" s="14"/>
      <c r="M15490" s="14"/>
      <c r="N15490" s="14"/>
      <c r="O15490" s="14"/>
      <c r="P15490" s="14"/>
    </row>
    <row r="15491" spans="9:16" x14ac:dyDescent="0.25">
      <c r="I15491" s="14"/>
      <c r="J15491" s="14"/>
      <c r="K15491" s="14"/>
      <c r="L15491" s="14"/>
      <c r="M15491" s="14"/>
      <c r="N15491" s="14"/>
      <c r="O15491" s="14"/>
      <c r="P15491" s="14"/>
    </row>
    <row r="15492" spans="9:16" x14ac:dyDescent="0.25">
      <c r="I15492" s="14"/>
      <c r="J15492" s="14"/>
      <c r="K15492" s="14"/>
      <c r="L15492" s="14"/>
      <c r="M15492" s="14"/>
      <c r="N15492" s="14"/>
      <c r="O15492" s="14"/>
      <c r="P15492" s="14"/>
    </row>
    <row r="15493" spans="9:16" x14ac:dyDescent="0.25">
      <c r="I15493" s="14"/>
      <c r="J15493" s="14"/>
      <c r="K15493" s="14"/>
      <c r="L15493" s="14"/>
      <c r="M15493" s="14"/>
      <c r="N15493" s="14"/>
      <c r="O15493" s="14"/>
      <c r="P15493" s="14"/>
    </row>
    <row r="15494" spans="9:16" x14ac:dyDescent="0.25">
      <c r="I15494" s="14"/>
      <c r="J15494" s="14"/>
      <c r="K15494" s="14"/>
      <c r="L15494" s="14"/>
      <c r="M15494" s="14"/>
      <c r="N15494" s="14"/>
      <c r="O15494" s="14"/>
      <c r="P15494" s="14"/>
    </row>
    <row r="15495" spans="9:16" x14ac:dyDescent="0.25">
      <c r="I15495" s="14"/>
      <c r="J15495" s="14"/>
      <c r="K15495" s="14"/>
      <c r="L15495" s="14"/>
      <c r="M15495" s="14"/>
      <c r="N15495" s="14"/>
      <c r="O15495" s="14"/>
      <c r="P15495" s="14"/>
    </row>
    <row r="15496" spans="9:16" x14ac:dyDescent="0.25">
      <c r="I15496" s="14"/>
      <c r="J15496" s="14"/>
      <c r="K15496" s="14"/>
      <c r="L15496" s="14"/>
      <c r="M15496" s="14"/>
      <c r="N15496" s="14"/>
      <c r="O15496" s="14"/>
      <c r="P15496" s="14"/>
    </row>
    <row r="15497" spans="9:16" x14ac:dyDescent="0.25">
      <c r="I15497" s="14"/>
      <c r="J15497" s="14"/>
      <c r="K15497" s="14"/>
      <c r="L15497" s="14"/>
      <c r="M15497" s="14"/>
      <c r="N15497" s="14"/>
      <c r="O15497" s="14"/>
      <c r="P15497" s="14"/>
    </row>
    <row r="15498" spans="9:16" x14ac:dyDescent="0.25">
      <c r="I15498" s="14"/>
      <c r="J15498" s="14"/>
      <c r="K15498" s="14"/>
      <c r="L15498" s="14"/>
      <c r="M15498" s="14"/>
      <c r="N15498" s="14"/>
      <c r="O15498" s="14"/>
      <c r="P15498" s="14"/>
    </row>
    <row r="15499" spans="9:16" x14ac:dyDescent="0.25">
      <c r="I15499" s="14"/>
      <c r="J15499" s="14"/>
      <c r="K15499" s="14"/>
      <c r="L15499" s="14"/>
      <c r="M15499" s="14"/>
      <c r="N15499" s="14"/>
      <c r="O15499" s="14"/>
      <c r="P15499" s="14"/>
    </row>
    <row r="15500" spans="9:16" x14ac:dyDescent="0.25">
      <c r="I15500" s="14"/>
      <c r="J15500" s="14"/>
      <c r="K15500" s="14"/>
      <c r="L15500" s="14"/>
      <c r="M15500" s="14"/>
      <c r="N15500" s="14"/>
      <c r="O15500" s="14"/>
      <c r="P15500" s="14"/>
    </row>
    <row r="15501" spans="9:16" x14ac:dyDescent="0.25">
      <c r="I15501" s="14"/>
      <c r="J15501" s="14"/>
      <c r="K15501" s="14"/>
      <c r="L15501" s="14"/>
      <c r="M15501" s="14"/>
      <c r="N15501" s="14"/>
      <c r="O15501" s="14"/>
      <c r="P15501" s="14"/>
    </row>
    <row r="15502" spans="9:16" x14ac:dyDescent="0.25">
      <c r="I15502" s="14"/>
      <c r="J15502" s="14"/>
      <c r="K15502" s="14"/>
      <c r="L15502" s="14"/>
      <c r="M15502" s="14"/>
      <c r="N15502" s="14"/>
      <c r="O15502" s="14"/>
      <c r="P15502" s="14"/>
    </row>
    <row r="15503" spans="9:16" x14ac:dyDescent="0.25">
      <c r="I15503" s="14"/>
      <c r="J15503" s="14"/>
      <c r="K15503" s="14"/>
      <c r="L15503" s="14"/>
      <c r="M15503" s="14"/>
      <c r="N15503" s="14"/>
      <c r="O15503" s="14"/>
      <c r="P15503" s="14"/>
    </row>
    <row r="15504" spans="9:16" x14ac:dyDescent="0.25">
      <c r="I15504" s="14"/>
      <c r="J15504" s="14"/>
      <c r="K15504" s="14"/>
      <c r="L15504" s="14"/>
      <c r="M15504" s="14"/>
      <c r="N15504" s="14"/>
      <c r="O15504" s="14"/>
      <c r="P15504" s="14"/>
    </row>
    <row r="15505" spans="9:16" x14ac:dyDescent="0.25">
      <c r="I15505" s="14"/>
      <c r="J15505" s="14"/>
      <c r="K15505" s="14"/>
      <c r="L15505" s="14"/>
      <c r="M15505" s="14"/>
      <c r="N15505" s="14"/>
      <c r="O15505" s="14"/>
      <c r="P15505" s="14"/>
    </row>
    <row r="15506" spans="9:16" x14ac:dyDescent="0.25">
      <c r="I15506" s="14"/>
      <c r="J15506" s="14"/>
      <c r="K15506" s="14"/>
      <c r="L15506" s="14"/>
      <c r="M15506" s="14"/>
      <c r="N15506" s="14"/>
      <c r="O15506" s="14"/>
      <c r="P15506" s="14"/>
    </row>
    <row r="15507" spans="9:16" x14ac:dyDescent="0.25">
      <c r="I15507" s="14"/>
      <c r="J15507" s="14"/>
      <c r="K15507" s="14"/>
      <c r="L15507" s="14"/>
      <c r="M15507" s="14"/>
      <c r="N15507" s="14"/>
      <c r="O15507" s="14"/>
      <c r="P15507" s="14"/>
    </row>
    <row r="15508" spans="9:16" x14ac:dyDescent="0.25">
      <c r="I15508" s="14"/>
      <c r="J15508" s="14"/>
      <c r="K15508" s="14"/>
      <c r="L15508" s="14"/>
      <c r="M15508" s="14"/>
      <c r="N15508" s="14"/>
      <c r="O15508" s="14"/>
      <c r="P15508" s="14"/>
    </row>
    <row r="15509" spans="9:16" x14ac:dyDescent="0.25">
      <c r="I15509" s="14"/>
      <c r="J15509" s="14"/>
      <c r="K15509" s="14"/>
      <c r="L15509" s="14"/>
      <c r="M15509" s="14"/>
      <c r="N15509" s="14"/>
      <c r="O15509" s="14"/>
      <c r="P15509" s="14"/>
    </row>
    <row r="15510" spans="9:16" x14ac:dyDescent="0.25">
      <c r="I15510" s="14"/>
      <c r="J15510" s="14"/>
      <c r="K15510" s="14"/>
      <c r="L15510" s="14"/>
      <c r="M15510" s="14"/>
      <c r="N15510" s="14"/>
      <c r="O15510" s="14"/>
      <c r="P15510" s="14"/>
    </row>
    <row r="15511" spans="9:16" x14ac:dyDescent="0.25">
      <c r="I15511" s="14"/>
      <c r="J15511" s="14"/>
      <c r="K15511" s="14"/>
      <c r="L15511" s="14"/>
      <c r="M15511" s="14"/>
      <c r="N15511" s="14"/>
      <c r="O15511" s="14"/>
      <c r="P15511" s="14"/>
    </row>
    <row r="15512" spans="9:16" x14ac:dyDescent="0.25">
      <c r="I15512" s="14"/>
      <c r="J15512" s="14"/>
      <c r="K15512" s="14"/>
      <c r="L15512" s="14"/>
      <c r="M15512" s="14"/>
      <c r="N15512" s="14"/>
      <c r="O15512" s="14"/>
      <c r="P15512" s="14"/>
    </row>
    <row r="15513" spans="9:16" x14ac:dyDescent="0.25">
      <c r="I15513" s="14"/>
      <c r="J15513" s="14"/>
      <c r="K15513" s="14"/>
      <c r="L15513" s="14"/>
      <c r="M15513" s="14"/>
      <c r="N15513" s="14"/>
      <c r="O15513" s="14"/>
      <c r="P15513" s="14"/>
    </row>
    <row r="15514" spans="9:16" x14ac:dyDescent="0.25">
      <c r="I15514" s="14"/>
      <c r="J15514" s="14"/>
      <c r="K15514" s="14"/>
      <c r="L15514" s="14"/>
      <c r="M15514" s="14"/>
      <c r="N15514" s="14"/>
      <c r="O15514" s="14"/>
      <c r="P15514" s="14"/>
    </row>
    <row r="15515" spans="9:16" x14ac:dyDescent="0.25">
      <c r="I15515" s="14"/>
      <c r="J15515" s="14"/>
      <c r="K15515" s="14"/>
      <c r="L15515" s="14"/>
      <c r="M15515" s="14"/>
      <c r="N15515" s="14"/>
      <c r="O15515" s="14"/>
      <c r="P15515" s="14"/>
    </row>
    <row r="15516" spans="9:16" x14ac:dyDescent="0.25">
      <c r="I15516" s="14"/>
      <c r="J15516" s="14"/>
      <c r="K15516" s="14"/>
      <c r="L15516" s="14"/>
      <c r="M15516" s="14"/>
      <c r="N15516" s="14"/>
      <c r="O15516" s="14"/>
      <c r="P15516" s="14"/>
    </row>
    <row r="15517" spans="9:16" x14ac:dyDescent="0.25">
      <c r="I15517" s="14"/>
      <c r="J15517" s="14"/>
      <c r="K15517" s="14"/>
      <c r="L15517" s="14"/>
      <c r="M15517" s="14"/>
      <c r="N15517" s="14"/>
      <c r="O15517" s="14"/>
      <c r="P15517" s="14"/>
    </row>
    <row r="15518" spans="9:16" x14ac:dyDescent="0.25">
      <c r="I15518" s="14"/>
      <c r="J15518" s="14"/>
      <c r="K15518" s="14"/>
      <c r="L15518" s="14"/>
      <c r="M15518" s="14"/>
      <c r="N15518" s="14"/>
      <c r="O15518" s="14"/>
      <c r="P15518" s="14"/>
    </row>
    <row r="15519" spans="9:16" x14ac:dyDescent="0.25">
      <c r="I15519" s="14"/>
      <c r="J15519" s="14"/>
      <c r="K15519" s="14"/>
      <c r="L15519" s="14"/>
      <c r="M15519" s="14"/>
      <c r="N15519" s="14"/>
      <c r="O15519" s="14"/>
      <c r="P15519" s="14"/>
    </row>
    <row r="15520" spans="9:16" x14ac:dyDescent="0.25">
      <c r="I15520" s="14"/>
      <c r="J15520" s="14"/>
      <c r="K15520" s="14"/>
      <c r="L15520" s="14"/>
      <c r="M15520" s="14"/>
      <c r="N15520" s="14"/>
      <c r="O15520" s="14"/>
      <c r="P15520" s="14"/>
    </row>
    <row r="15521" spans="9:16" x14ac:dyDescent="0.25">
      <c r="I15521" s="14"/>
      <c r="J15521" s="14"/>
      <c r="K15521" s="14"/>
      <c r="L15521" s="14"/>
      <c r="M15521" s="14"/>
      <c r="N15521" s="14"/>
      <c r="O15521" s="14"/>
      <c r="P15521" s="14"/>
    </row>
    <row r="15522" spans="9:16" x14ac:dyDescent="0.25">
      <c r="I15522" s="14"/>
      <c r="J15522" s="14"/>
      <c r="K15522" s="14"/>
      <c r="L15522" s="14"/>
      <c r="M15522" s="14"/>
      <c r="N15522" s="14"/>
      <c r="O15522" s="14"/>
      <c r="P15522" s="14"/>
    </row>
    <row r="15523" spans="9:16" x14ac:dyDescent="0.25">
      <c r="I15523" s="14"/>
      <c r="J15523" s="14"/>
      <c r="K15523" s="14"/>
      <c r="L15523" s="14"/>
      <c r="M15523" s="14"/>
      <c r="N15523" s="14"/>
      <c r="O15523" s="14"/>
      <c r="P15523" s="14"/>
    </row>
    <row r="15524" spans="9:16" x14ac:dyDescent="0.25">
      <c r="I15524" s="14"/>
      <c r="J15524" s="14"/>
      <c r="K15524" s="14"/>
      <c r="L15524" s="14"/>
      <c r="M15524" s="14"/>
      <c r="N15524" s="14"/>
      <c r="O15524" s="14"/>
      <c r="P15524" s="14"/>
    </row>
    <row r="15525" spans="9:16" x14ac:dyDescent="0.25">
      <c r="I15525" s="14"/>
      <c r="J15525" s="14"/>
      <c r="K15525" s="14"/>
      <c r="L15525" s="14"/>
      <c r="M15525" s="14"/>
      <c r="N15525" s="14"/>
      <c r="O15525" s="14"/>
      <c r="P15525" s="14"/>
    </row>
    <row r="15526" spans="9:16" x14ac:dyDescent="0.25">
      <c r="I15526" s="14"/>
      <c r="J15526" s="14"/>
      <c r="K15526" s="14"/>
      <c r="L15526" s="14"/>
      <c r="M15526" s="14"/>
      <c r="N15526" s="14"/>
      <c r="O15526" s="14"/>
      <c r="P15526" s="14"/>
    </row>
    <row r="15527" spans="9:16" x14ac:dyDescent="0.25">
      <c r="I15527" s="14"/>
      <c r="J15527" s="14"/>
      <c r="K15527" s="14"/>
      <c r="L15527" s="14"/>
      <c r="M15527" s="14"/>
      <c r="N15527" s="14"/>
      <c r="O15527" s="14"/>
      <c r="P15527" s="14"/>
    </row>
    <row r="15528" spans="9:16" x14ac:dyDescent="0.25">
      <c r="I15528" s="14"/>
      <c r="J15528" s="14"/>
      <c r="K15528" s="14"/>
      <c r="L15528" s="14"/>
      <c r="M15528" s="14"/>
      <c r="N15528" s="14"/>
      <c r="O15528" s="14"/>
      <c r="P15528" s="14"/>
    </row>
    <row r="15529" spans="9:16" x14ac:dyDescent="0.25">
      <c r="I15529" s="14"/>
      <c r="J15529" s="14"/>
      <c r="K15529" s="14"/>
      <c r="L15529" s="14"/>
      <c r="M15529" s="14"/>
      <c r="N15529" s="14"/>
      <c r="O15529" s="14"/>
      <c r="P15529" s="14"/>
    </row>
    <row r="15530" spans="9:16" x14ac:dyDescent="0.25">
      <c r="I15530" s="14"/>
      <c r="J15530" s="14"/>
      <c r="K15530" s="14"/>
      <c r="L15530" s="14"/>
      <c r="M15530" s="14"/>
      <c r="N15530" s="14"/>
      <c r="O15530" s="14"/>
      <c r="P15530" s="14"/>
    </row>
    <row r="15531" spans="9:16" x14ac:dyDescent="0.25">
      <c r="I15531" s="14"/>
      <c r="J15531" s="14"/>
      <c r="K15531" s="14"/>
      <c r="L15531" s="14"/>
      <c r="M15531" s="14"/>
      <c r="N15531" s="14"/>
      <c r="O15531" s="14"/>
      <c r="P15531" s="14"/>
    </row>
    <row r="15532" spans="9:16" x14ac:dyDescent="0.25">
      <c r="I15532" s="14"/>
      <c r="J15532" s="14"/>
      <c r="K15532" s="14"/>
      <c r="L15532" s="14"/>
      <c r="M15532" s="14"/>
      <c r="N15532" s="14"/>
      <c r="O15532" s="14"/>
      <c r="P15532" s="14"/>
    </row>
    <row r="15533" spans="9:16" x14ac:dyDescent="0.25">
      <c r="I15533" s="14"/>
      <c r="J15533" s="14"/>
      <c r="K15533" s="14"/>
      <c r="L15533" s="14"/>
      <c r="M15533" s="14"/>
      <c r="N15533" s="14"/>
      <c r="O15533" s="14"/>
      <c r="P15533" s="14"/>
    </row>
    <row r="15534" spans="9:16" x14ac:dyDescent="0.25">
      <c r="I15534" s="14"/>
      <c r="J15534" s="14"/>
      <c r="K15534" s="14"/>
      <c r="L15534" s="14"/>
      <c r="M15534" s="14"/>
      <c r="N15534" s="14"/>
      <c r="O15534" s="14"/>
      <c r="P15534" s="14"/>
    </row>
    <row r="15535" spans="9:16" x14ac:dyDescent="0.25">
      <c r="I15535" s="14"/>
      <c r="J15535" s="14"/>
      <c r="K15535" s="14"/>
      <c r="L15535" s="14"/>
      <c r="M15535" s="14"/>
      <c r="N15535" s="14"/>
      <c r="O15535" s="14"/>
      <c r="P15535" s="14"/>
    </row>
    <row r="15536" spans="9:16" x14ac:dyDescent="0.25">
      <c r="I15536" s="14"/>
      <c r="J15536" s="14"/>
      <c r="K15536" s="14"/>
      <c r="L15536" s="14"/>
      <c r="M15536" s="14"/>
      <c r="N15536" s="14"/>
      <c r="O15536" s="14"/>
      <c r="P15536" s="14"/>
    </row>
    <row r="15537" spans="9:16" x14ac:dyDescent="0.25">
      <c r="I15537" s="14"/>
      <c r="J15537" s="14"/>
      <c r="K15537" s="14"/>
      <c r="L15537" s="14"/>
      <c r="M15537" s="14"/>
      <c r="N15537" s="14"/>
      <c r="O15537" s="14"/>
      <c r="P15537" s="14"/>
    </row>
    <row r="15538" spans="9:16" x14ac:dyDescent="0.25">
      <c r="I15538" s="14"/>
      <c r="J15538" s="14"/>
      <c r="K15538" s="14"/>
      <c r="L15538" s="14"/>
      <c r="M15538" s="14"/>
      <c r="N15538" s="14"/>
      <c r="O15538" s="14"/>
      <c r="P15538" s="14"/>
    </row>
    <row r="15539" spans="9:16" x14ac:dyDescent="0.25">
      <c r="I15539" s="14"/>
      <c r="J15539" s="14"/>
      <c r="K15539" s="14"/>
      <c r="L15539" s="14"/>
      <c r="M15539" s="14"/>
      <c r="N15539" s="14"/>
      <c r="O15539" s="14"/>
      <c r="P15539" s="14"/>
    </row>
    <row r="15540" spans="9:16" x14ac:dyDescent="0.25">
      <c r="I15540" s="14"/>
      <c r="J15540" s="14"/>
      <c r="K15540" s="14"/>
      <c r="L15540" s="14"/>
      <c r="M15540" s="14"/>
      <c r="N15540" s="14"/>
      <c r="O15540" s="14"/>
      <c r="P15540" s="14"/>
    </row>
    <row r="15541" spans="9:16" x14ac:dyDescent="0.25">
      <c r="I15541" s="14"/>
      <c r="J15541" s="14"/>
      <c r="K15541" s="14"/>
      <c r="L15541" s="14"/>
      <c r="M15541" s="14"/>
      <c r="N15541" s="14"/>
      <c r="O15541" s="14"/>
      <c r="P15541" s="14"/>
    </row>
    <row r="15542" spans="9:16" x14ac:dyDescent="0.25">
      <c r="I15542" s="14"/>
      <c r="J15542" s="14"/>
      <c r="K15542" s="14"/>
      <c r="L15542" s="14"/>
      <c r="M15542" s="14"/>
      <c r="N15542" s="14"/>
      <c r="O15542" s="14"/>
      <c r="P15542" s="14"/>
    </row>
    <row r="15543" spans="9:16" x14ac:dyDescent="0.25">
      <c r="I15543" s="14"/>
      <c r="J15543" s="14"/>
      <c r="K15543" s="14"/>
      <c r="L15543" s="14"/>
      <c r="M15543" s="14"/>
      <c r="N15543" s="14"/>
      <c r="O15543" s="14"/>
      <c r="P15543" s="14"/>
    </row>
    <row r="15544" spans="9:16" x14ac:dyDescent="0.25">
      <c r="I15544" s="14"/>
      <c r="J15544" s="14"/>
      <c r="K15544" s="14"/>
      <c r="L15544" s="14"/>
      <c r="M15544" s="14"/>
      <c r="N15544" s="14"/>
      <c r="O15544" s="14"/>
      <c r="P15544" s="14"/>
    </row>
    <row r="15545" spans="9:16" x14ac:dyDescent="0.25">
      <c r="I15545" s="14"/>
      <c r="J15545" s="14"/>
      <c r="K15545" s="14"/>
      <c r="L15545" s="14"/>
      <c r="M15545" s="14"/>
      <c r="N15545" s="14"/>
      <c r="O15545" s="14"/>
      <c r="P15545" s="14"/>
    </row>
    <row r="15546" spans="9:16" x14ac:dyDescent="0.25">
      <c r="I15546" s="14"/>
      <c r="J15546" s="14"/>
      <c r="K15546" s="14"/>
      <c r="L15546" s="14"/>
      <c r="M15546" s="14"/>
      <c r="N15546" s="14"/>
      <c r="O15546" s="14"/>
      <c r="P15546" s="14"/>
    </row>
    <row r="15547" spans="9:16" x14ac:dyDescent="0.25">
      <c r="I15547" s="14"/>
      <c r="J15547" s="14"/>
      <c r="K15547" s="14"/>
      <c r="L15547" s="14"/>
      <c r="M15547" s="14"/>
      <c r="N15547" s="14"/>
      <c r="O15547" s="14"/>
      <c r="P15547" s="14"/>
    </row>
    <row r="15548" spans="9:16" x14ac:dyDescent="0.25">
      <c r="I15548" s="14"/>
      <c r="J15548" s="14"/>
      <c r="K15548" s="14"/>
      <c r="L15548" s="14"/>
      <c r="M15548" s="14"/>
      <c r="N15548" s="14"/>
      <c r="O15548" s="14"/>
      <c r="P15548" s="14"/>
    </row>
    <row r="15549" spans="9:16" x14ac:dyDescent="0.25">
      <c r="I15549" s="14"/>
      <c r="J15549" s="14"/>
      <c r="K15549" s="14"/>
      <c r="L15549" s="14"/>
      <c r="M15549" s="14"/>
      <c r="N15549" s="14"/>
      <c r="O15549" s="14"/>
      <c r="P15549" s="14"/>
    </row>
    <row r="15550" spans="9:16" x14ac:dyDescent="0.25">
      <c r="I15550" s="14"/>
      <c r="J15550" s="14"/>
      <c r="K15550" s="14"/>
      <c r="L15550" s="14"/>
      <c r="M15550" s="14"/>
      <c r="N15550" s="14"/>
      <c r="O15550" s="14"/>
      <c r="P15550" s="14"/>
    </row>
    <row r="15551" spans="9:16" x14ac:dyDescent="0.25">
      <c r="I15551" s="14"/>
      <c r="J15551" s="14"/>
      <c r="K15551" s="14"/>
      <c r="L15551" s="14"/>
      <c r="M15551" s="14"/>
      <c r="N15551" s="14"/>
      <c r="O15551" s="14"/>
      <c r="P15551" s="14"/>
    </row>
    <row r="15552" spans="9:16" x14ac:dyDescent="0.25">
      <c r="I15552" s="14"/>
      <c r="J15552" s="14"/>
      <c r="K15552" s="14"/>
      <c r="L15552" s="14"/>
      <c r="M15552" s="14"/>
      <c r="N15552" s="14"/>
      <c r="O15552" s="14"/>
      <c r="P15552" s="14"/>
    </row>
    <row r="15553" spans="9:16" x14ac:dyDescent="0.25">
      <c r="I15553" s="14"/>
      <c r="J15553" s="14"/>
      <c r="K15553" s="14"/>
      <c r="L15553" s="14"/>
      <c r="M15553" s="14"/>
      <c r="N15553" s="14"/>
      <c r="O15553" s="14"/>
      <c r="P15553" s="14"/>
    </row>
    <row r="15554" spans="9:16" x14ac:dyDescent="0.25">
      <c r="I15554" s="14"/>
      <c r="J15554" s="14"/>
      <c r="K15554" s="14"/>
      <c r="L15554" s="14"/>
      <c r="M15554" s="14"/>
      <c r="N15554" s="14"/>
      <c r="O15554" s="14"/>
      <c r="P15554" s="14"/>
    </row>
    <row r="15555" spans="9:16" x14ac:dyDescent="0.25">
      <c r="I15555" s="14"/>
      <c r="J15555" s="14"/>
      <c r="K15555" s="14"/>
      <c r="L15555" s="14"/>
      <c r="M15555" s="14"/>
      <c r="N15555" s="14"/>
      <c r="O15555" s="14"/>
      <c r="P15555" s="14"/>
    </row>
    <row r="15556" spans="9:16" x14ac:dyDescent="0.25">
      <c r="I15556" s="14"/>
      <c r="J15556" s="14"/>
      <c r="K15556" s="14"/>
      <c r="L15556" s="14"/>
      <c r="M15556" s="14"/>
      <c r="N15556" s="14"/>
      <c r="O15556" s="14"/>
      <c r="P15556" s="14"/>
    </row>
    <row r="15557" spans="9:16" x14ac:dyDescent="0.25">
      <c r="I15557" s="14"/>
      <c r="J15557" s="14"/>
      <c r="K15557" s="14"/>
      <c r="L15557" s="14"/>
      <c r="M15557" s="14"/>
      <c r="N15557" s="14"/>
      <c r="O15557" s="14"/>
      <c r="P15557" s="14"/>
    </row>
    <row r="15558" spans="9:16" x14ac:dyDescent="0.25">
      <c r="I15558" s="14"/>
      <c r="J15558" s="14"/>
      <c r="K15558" s="14"/>
      <c r="L15558" s="14"/>
      <c r="M15558" s="14"/>
      <c r="N15558" s="14"/>
      <c r="O15558" s="14"/>
      <c r="P15558" s="14"/>
    </row>
    <row r="15559" spans="9:16" x14ac:dyDescent="0.25">
      <c r="I15559" s="14"/>
      <c r="J15559" s="14"/>
      <c r="K15559" s="14"/>
      <c r="L15559" s="14"/>
      <c r="M15559" s="14"/>
      <c r="N15559" s="14"/>
      <c r="O15559" s="14"/>
      <c r="P15559" s="14"/>
    </row>
    <row r="15560" spans="9:16" x14ac:dyDescent="0.25">
      <c r="I15560" s="14"/>
      <c r="J15560" s="14"/>
      <c r="K15560" s="14"/>
      <c r="L15560" s="14"/>
      <c r="M15560" s="14"/>
      <c r="N15560" s="14"/>
      <c r="O15560" s="14"/>
      <c r="P15560" s="14"/>
    </row>
    <row r="15561" spans="9:16" x14ac:dyDescent="0.25">
      <c r="I15561" s="14"/>
      <c r="J15561" s="14"/>
      <c r="K15561" s="14"/>
      <c r="L15561" s="14"/>
      <c r="M15561" s="14"/>
      <c r="N15561" s="14"/>
      <c r="O15561" s="14"/>
      <c r="P15561" s="14"/>
    </row>
    <row r="15562" spans="9:16" x14ac:dyDescent="0.25">
      <c r="I15562" s="14"/>
      <c r="J15562" s="14"/>
      <c r="K15562" s="14"/>
      <c r="L15562" s="14"/>
      <c r="M15562" s="14"/>
      <c r="N15562" s="14"/>
      <c r="O15562" s="14"/>
      <c r="P15562" s="14"/>
    </row>
    <row r="15563" spans="9:16" x14ac:dyDescent="0.25">
      <c r="I15563" s="14"/>
      <c r="J15563" s="14"/>
      <c r="K15563" s="14"/>
      <c r="L15563" s="14"/>
      <c r="M15563" s="14"/>
      <c r="N15563" s="14"/>
      <c r="O15563" s="14"/>
      <c r="P15563" s="14"/>
    </row>
    <row r="15564" spans="9:16" x14ac:dyDescent="0.25">
      <c r="I15564" s="14"/>
      <c r="J15564" s="14"/>
      <c r="K15564" s="14"/>
      <c r="L15564" s="14"/>
      <c r="M15564" s="14"/>
      <c r="N15564" s="14"/>
      <c r="O15564" s="14"/>
      <c r="P15564" s="14"/>
    </row>
    <row r="15565" spans="9:16" x14ac:dyDescent="0.25">
      <c r="I15565" s="14"/>
      <c r="J15565" s="14"/>
      <c r="K15565" s="14"/>
      <c r="L15565" s="14"/>
      <c r="M15565" s="14"/>
      <c r="N15565" s="14"/>
      <c r="O15565" s="14"/>
      <c r="P15565" s="14"/>
    </row>
    <row r="15566" spans="9:16" x14ac:dyDescent="0.25">
      <c r="I15566" s="14"/>
      <c r="J15566" s="14"/>
      <c r="K15566" s="14"/>
      <c r="L15566" s="14"/>
      <c r="M15566" s="14"/>
      <c r="N15566" s="14"/>
      <c r="O15566" s="14"/>
      <c r="P15566" s="14"/>
    </row>
    <row r="15567" spans="9:16" x14ac:dyDescent="0.25">
      <c r="I15567" s="14"/>
      <c r="J15567" s="14"/>
      <c r="K15567" s="14"/>
      <c r="L15567" s="14"/>
      <c r="M15567" s="14"/>
      <c r="N15567" s="14"/>
      <c r="O15567" s="14"/>
      <c r="P15567" s="14"/>
    </row>
    <row r="15568" spans="9:16" x14ac:dyDescent="0.25">
      <c r="I15568" s="14"/>
      <c r="J15568" s="14"/>
      <c r="K15568" s="14"/>
      <c r="L15568" s="14"/>
      <c r="M15568" s="14"/>
      <c r="N15568" s="14"/>
      <c r="O15568" s="14"/>
      <c r="P15568" s="14"/>
    </row>
    <row r="15569" spans="9:16" x14ac:dyDescent="0.25">
      <c r="I15569" s="14"/>
      <c r="J15569" s="14"/>
      <c r="K15569" s="14"/>
      <c r="L15569" s="14"/>
      <c r="M15569" s="14"/>
      <c r="N15569" s="14"/>
      <c r="O15569" s="14"/>
      <c r="P15569" s="14"/>
    </row>
    <row r="15570" spans="9:16" x14ac:dyDescent="0.25">
      <c r="I15570" s="14"/>
      <c r="J15570" s="14"/>
      <c r="K15570" s="14"/>
      <c r="L15570" s="14"/>
      <c r="M15570" s="14"/>
      <c r="N15570" s="14"/>
      <c r="O15570" s="14"/>
      <c r="P15570" s="14"/>
    </row>
    <row r="15571" spans="9:16" x14ac:dyDescent="0.25">
      <c r="I15571" s="14"/>
      <c r="J15571" s="14"/>
      <c r="K15571" s="14"/>
      <c r="L15571" s="14"/>
      <c r="M15571" s="14"/>
      <c r="N15571" s="14"/>
      <c r="O15571" s="14"/>
      <c r="P15571" s="14"/>
    </row>
    <row r="15572" spans="9:16" x14ac:dyDescent="0.25">
      <c r="I15572" s="14"/>
      <c r="J15572" s="14"/>
      <c r="K15572" s="14"/>
      <c r="L15572" s="14"/>
      <c r="M15572" s="14"/>
      <c r="N15572" s="14"/>
      <c r="O15572" s="14"/>
      <c r="P15572" s="14"/>
    </row>
    <row r="15573" spans="9:16" x14ac:dyDescent="0.25">
      <c r="I15573" s="14"/>
      <c r="J15573" s="14"/>
      <c r="K15573" s="14"/>
      <c r="L15573" s="14"/>
      <c r="M15573" s="14"/>
      <c r="N15573" s="14"/>
      <c r="O15573" s="14"/>
      <c r="P15573" s="14"/>
    </row>
    <row r="15574" spans="9:16" x14ac:dyDescent="0.25">
      <c r="I15574" s="14"/>
      <c r="J15574" s="14"/>
      <c r="K15574" s="14"/>
      <c r="L15574" s="14"/>
      <c r="M15574" s="14"/>
      <c r="N15574" s="14"/>
      <c r="O15574" s="14"/>
      <c r="P15574" s="14"/>
    </row>
    <row r="15575" spans="9:16" x14ac:dyDescent="0.25">
      <c r="I15575" s="14"/>
      <c r="J15575" s="14"/>
      <c r="K15575" s="14"/>
      <c r="L15575" s="14"/>
      <c r="M15575" s="14"/>
      <c r="N15575" s="14"/>
      <c r="O15575" s="14"/>
      <c r="P15575" s="14"/>
    </row>
    <row r="15576" spans="9:16" x14ac:dyDescent="0.25">
      <c r="I15576" s="14"/>
      <c r="J15576" s="14"/>
      <c r="K15576" s="14"/>
      <c r="L15576" s="14"/>
      <c r="M15576" s="14"/>
      <c r="N15576" s="14"/>
      <c r="O15576" s="14"/>
      <c r="P15576" s="14"/>
    </row>
    <row r="15577" spans="9:16" x14ac:dyDescent="0.25">
      <c r="I15577" s="14"/>
      <c r="J15577" s="14"/>
      <c r="K15577" s="14"/>
      <c r="L15577" s="14"/>
      <c r="M15577" s="14"/>
      <c r="N15577" s="14"/>
      <c r="O15577" s="14"/>
      <c r="P15577" s="14"/>
    </row>
    <row r="15578" spans="9:16" x14ac:dyDescent="0.25">
      <c r="I15578" s="14"/>
      <c r="J15578" s="14"/>
      <c r="K15578" s="14"/>
      <c r="L15578" s="14"/>
      <c r="M15578" s="14"/>
      <c r="N15578" s="14"/>
      <c r="O15578" s="14"/>
      <c r="P15578" s="14"/>
    </row>
    <row r="15579" spans="9:16" x14ac:dyDescent="0.25">
      <c r="I15579" s="14"/>
      <c r="J15579" s="14"/>
      <c r="K15579" s="14"/>
      <c r="L15579" s="14"/>
      <c r="M15579" s="14"/>
      <c r="N15579" s="14"/>
      <c r="O15579" s="14"/>
      <c r="P15579" s="14"/>
    </row>
    <row r="15580" spans="9:16" x14ac:dyDescent="0.25">
      <c r="I15580" s="14"/>
      <c r="J15580" s="14"/>
      <c r="K15580" s="14"/>
      <c r="L15580" s="14"/>
      <c r="M15580" s="14"/>
      <c r="N15580" s="14"/>
      <c r="O15580" s="14"/>
      <c r="P15580" s="14"/>
    </row>
    <row r="15581" spans="9:16" x14ac:dyDescent="0.25">
      <c r="I15581" s="14"/>
      <c r="J15581" s="14"/>
      <c r="K15581" s="14"/>
      <c r="L15581" s="14"/>
      <c r="M15581" s="14"/>
      <c r="N15581" s="14"/>
      <c r="O15581" s="14"/>
      <c r="P15581" s="14"/>
    </row>
    <row r="15582" spans="9:16" x14ac:dyDescent="0.25">
      <c r="I15582" s="14"/>
      <c r="J15582" s="14"/>
      <c r="K15582" s="14"/>
      <c r="L15582" s="14"/>
      <c r="M15582" s="14"/>
      <c r="N15582" s="14"/>
      <c r="O15582" s="14"/>
      <c r="P15582" s="14"/>
    </row>
    <row r="15583" spans="9:16" x14ac:dyDescent="0.25">
      <c r="I15583" s="14"/>
      <c r="J15583" s="14"/>
      <c r="K15583" s="14"/>
      <c r="L15583" s="14"/>
      <c r="M15583" s="14"/>
      <c r="N15583" s="14"/>
      <c r="O15583" s="14"/>
      <c r="P15583" s="14"/>
    </row>
    <row r="15584" spans="9:16" x14ac:dyDescent="0.25">
      <c r="I15584" s="14"/>
      <c r="J15584" s="14"/>
      <c r="K15584" s="14"/>
      <c r="L15584" s="14"/>
      <c r="M15584" s="14"/>
      <c r="N15584" s="14"/>
      <c r="O15584" s="14"/>
      <c r="P15584" s="14"/>
    </row>
    <row r="15585" spans="9:16" x14ac:dyDescent="0.25">
      <c r="I15585" s="14"/>
      <c r="J15585" s="14"/>
      <c r="K15585" s="14"/>
      <c r="L15585" s="14"/>
      <c r="M15585" s="14"/>
      <c r="N15585" s="14"/>
      <c r="O15585" s="14"/>
      <c r="P15585" s="14"/>
    </row>
    <row r="15586" spans="9:16" x14ac:dyDescent="0.25">
      <c r="I15586" s="14"/>
      <c r="J15586" s="14"/>
      <c r="K15586" s="14"/>
      <c r="L15586" s="14"/>
      <c r="M15586" s="14"/>
      <c r="N15586" s="14"/>
      <c r="O15586" s="14"/>
      <c r="P15586" s="14"/>
    </row>
    <row r="15587" spans="9:16" x14ac:dyDescent="0.25">
      <c r="I15587" s="14"/>
      <c r="J15587" s="14"/>
      <c r="K15587" s="14"/>
      <c r="L15587" s="14"/>
      <c r="M15587" s="14"/>
      <c r="N15587" s="14"/>
      <c r="O15587" s="14"/>
      <c r="P15587" s="14"/>
    </row>
    <row r="15588" spans="9:16" x14ac:dyDescent="0.25">
      <c r="I15588" s="14"/>
      <c r="J15588" s="14"/>
      <c r="K15588" s="14"/>
      <c r="L15588" s="14"/>
      <c r="M15588" s="14"/>
      <c r="N15588" s="14"/>
      <c r="O15588" s="14"/>
      <c r="P15588" s="14"/>
    </row>
    <row r="15589" spans="9:16" x14ac:dyDescent="0.25">
      <c r="I15589" s="14"/>
      <c r="J15589" s="14"/>
      <c r="K15589" s="14"/>
      <c r="L15589" s="14"/>
      <c r="M15589" s="14"/>
      <c r="N15589" s="14"/>
      <c r="O15589" s="14"/>
      <c r="P15589" s="14"/>
    </row>
    <row r="15590" spans="9:16" x14ac:dyDescent="0.25">
      <c r="I15590" s="14"/>
      <c r="J15590" s="14"/>
      <c r="K15590" s="14"/>
      <c r="L15590" s="14"/>
      <c r="M15590" s="14"/>
      <c r="N15590" s="14"/>
      <c r="O15590" s="14"/>
      <c r="P15590" s="14"/>
    </row>
    <row r="15591" spans="9:16" x14ac:dyDescent="0.25">
      <c r="I15591" s="14"/>
      <c r="J15591" s="14"/>
      <c r="K15591" s="14"/>
      <c r="L15591" s="14"/>
      <c r="M15591" s="14"/>
      <c r="N15591" s="14"/>
      <c r="O15591" s="14"/>
      <c r="P15591" s="14"/>
    </row>
    <row r="15592" spans="9:16" x14ac:dyDescent="0.25">
      <c r="I15592" s="14"/>
      <c r="J15592" s="14"/>
      <c r="K15592" s="14"/>
      <c r="L15592" s="14"/>
      <c r="M15592" s="14"/>
      <c r="N15592" s="14"/>
      <c r="O15592" s="14"/>
      <c r="P15592" s="14"/>
    </row>
    <row r="15593" spans="9:16" x14ac:dyDescent="0.25">
      <c r="I15593" s="14"/>
      <c r="J15593" s="14"/>
      <c r="K15593" s="14"/>
      <c r="L15593" s="14"/>
      <c r="M15593" s="14"/>
      <c r="N15593" s="14"/>
      <c r="O15593" s="14"/>
      <c r="P15593" s="14"/>
    </row>
    <row r="15594" spans="9:16" x14ac:dyDescent="0.25">
      <c r="I15594" s="14"/>
      <c r="J15594" s="14"/>
      <c r="K15594" s="14"/>
      <c r="L15594" s="14"/>
      <c r="M15594" s="14"/>
      <c r="N15594" s="14"/>
      <c r="O15594" s="14"/>
      <c r="P15594" s="14"/>
    </row>
    <row r="15595" spans="9:16" x14ac:dyDescent="0.25">
      <c r="I15595" s="14"/>
      <c r="J15595" s="14"/>
      <c r="K15595" s="14"/>
      <c r="L15595" s="14"/>
      <c r="M15595" s="14"/>
      <c r="N15595" s="14"/>
      <c r="O15595" s="14"/>
      <c r="P15595" s="14"/>
    </row>
    <row r="15596" spans="9:16" x14ac:dyDescent="0.25">
      <c r="I15596" s="14"/>
      <c r="J15596" s="14"/>
      <c r="K15596" s="14"/>
      <c r="L15596" s="14"/>
      <c r="M15596" s="14"/>
      <c r="N15596" s="14"/>
      <c r="O15596" s="14"/>
      <c r="P15596" s="14"/>
    </row>
    <row r="15597" spans="9:16" x14ac:dyDescent="0.25">
      <c r="I15597" s="14"/>
      <c r="J15597" s="14"/>
      <c r="K15597" s="14"/>
      <c r="L15597" s="14"/>
      <c r="M15597" s="14"/>
      <c r="N15597" s="14"/>
      <c r="O15597" s="14"/>
      <c r="P15597" s="14"/>
    </row>
    <row r="15598" spans="9:16" x14ac:dyDescent="0.25">
      <c r="I15598" s="14"/>
      <c r="J15598" s="14"/>
      <c r="K15598" s="14"/>
      <c r="L15598" s="14"/>
      <c r="M15598" s="14"/>
      <c r="N15598" s="14"/>
      <c r="O15598" s="14"/>
      <c r="P15598" s="14"/>
    </row>
    <row r="15599" spans="9:16" x14ac:dyDescent="0.25">
      <c r="I15599" s="14"/>
      <c r="J15599" s="14"/>
      <c r="K15599" s="14"/>
      <c r="L15599" s="14"/>
      <c r="M15599" s="14"/>
      <c r="N15599" s="14"/>
      <c r="O15599" s="14"/>
      <c r="P15599" s="14"/>
    </row>
    <row r="15600" spans="9:16" x14ac:dyDescent="0.25">
      <c r="I15600" s="14"/>
      <c r="J15600" s="14"/>
      <c r="K15600" s="14"/>
      <c r="L15600" s="14"/>
      <c r="M15600" s="14"/>
      <c r="N15600" s="14"/>
      <c r="O15600" s="14"/>
      <c r="P15600" s="14"/>
    </row>
    <row r="15601" spans="9:16" x14ac:dyDescent="0.25">
      <c r="I15601" s="14"/>
      <c r="J15601" s="14"/>
      <c r="K15601" s="14"/>
      <c r="L15601" s="14"/>
      <c r="M15601" s="14"/>
      <c r="N15601" s="14"/>
      <c r="O15601" s="14"/>
      <c r="P15601" s="14"/>
    </row>
    <row r="15602" spans="9:16" x14ac:dyDescent="0.25">
      <c r="I15602" s="14"/>
      <c r="J15602" s="14"/>
      <c r="K15602" s="14"/>
      <c r="L15602" s="14"/>
      <c r="M15602" s="14"/>
      <c r="N15602" s="14"/>
      <c r="O15602" s="14"/>
      <c r="P15602" s="14"/>
    </row>
    <row r="15603" spans="9:16" x14ac:dyDescent="0.25">
      <c r="I15603" s="14"/>
      <c r="J15603" s="14"/>
      <c r="K15603" s="14"/>
      <c r="L15603" s="14"/>
      <c r="M15603" s="14"/>
      <c r="N15603" s="14"/>
      <c r="O15603" s="14"/>
      <c r="P15603" s="14"/>
    </row>
    <row r="15604" spans="9:16" x14ac:dyDescent="0.25">
      <c r="I15604" s="14"/>
      <c r="J15604" s="14"/>
      <c r="K15604" s="14"/>
      <c r="L15604" s="14"/>
      <c r="M15604" s="14"/>
      <c r="N15604" s="14"/>
      <c r="O15604" s="14"/>
      <c r="P15604" s="14"/>
    </row>
    <row r="15605" spans="9:16" x14ac:dyDescent="0.25">
      <c r="I15605" s="14"/>
      <c r="J15605" s="14"/>
      <c r="K15605" s="14"/>
      <c r="L15605" s="14"/>
      <c r="M15605" s="14"/>
      <c r="N15605" s="14"/>
      <c r="O15605" s="14"/>
      <c r="P15605" s="14"/>
    </row>
    <row r="15606" spans="9:16" x14ac:dyDescent="0.25">
      <c r="I15606" s="14"/>
      <c r="J15606" s="14"/>
      <c r="K15606" s="14"/>
      <c r="L15606" s="14"/>
      <c r="M15606" s="14"/>
      <c r="N15606" s="14"/>
      <c r="O15606" s="14"/>
      <c r="P15606" s="14"/>
    </row>
    <row r="15607" spans="9:16" x14ac:dyDescent="0.25">
      <c r="I15607" s="14"/>
      <c r="J15607" s="14"/>
      <c r="K15607" s="14"/>
      <c r="L15607" s="14"/>
      <c r="M15607" s="14"/>
      <c r="N15607" s="14"/>
      <c r="O15607" s="14"/>
      <c r="P15607" s="14"/>
    </row>
    <row r="15608" spans="9:16" x14ac:dyDescent="0.25">
      <c r="I15608" s="14"/>
      <c r="J15608" s="14"/>
      <c r="K15608" s="14"/>
      <c r="L15608" s="14"/>
      <c r="M15608" s="14"/>
      <c r="N15608" s="14"/>
      <c r="O15608" s="14"/>
      <c r="P15608" s="14"/>
    </row>
    <row r="15609" spans="9:16" x14ac:dyDescent="0.25">
      <c r="I15609" s="14"/>
      <c r="J15609" s="14"/>
      <c r="K15609" s="14"/>
      <c r="L15609" s="14"/>
      <c r="M15609" s="14"/>
      <c r="N15609" s="14"/>
      <c r="O15609" s="14"/>
      <c r="P15609" s="14"/>
    </row>
    <row r="15610" spans="9:16" x14ac:dyDescent="0.25">
      <c r="I15610" s="14"/>
      <c r="J15610" s="14"/>
      <c r="K15610" s="14"/>
      <c r="L15610" s="14"/>
      <c r="M15610" s="14"/>
      <c r="N15610" s="14"/>
      <c r="O15610" s="14"/>
      <c r="P15610" s="14"/>
    </row>
    <row r="15611" spans="9:16" x14ac:dyDescent="0.25">
      <c r="I15611" s="14"/>
      <c r="J15611" s="14"/>
      <c r="K15611" s="14"/>
      <c r="L15611" s="14"/>
      <c r="M15611" s="14"/>
      <c r="N15611" s="14"/>
      <c r="O15611" s="14"/>
      <c r="P15611" s="14"/>
    </row>
    <row r="15612" spans="9:16" x14ac:dyDescent="0.25">
      <c r="I15612" s="14"/>
      <c r="J15612" s="14"/>
      <c r="K15612" s="14"/>
      <c r="L15612" s="14"/>
      <c r="M15612" s="14"/>
      <c r="N15612" s="14"/>
      <c r="O15612" s="14"/>
      <c r="P15612" s="14"/>
    </row>
    <row r="15613" spans="9:16" x14ac:dyDescent="0.25">
      <c r="I15613" s="14"/>
      <c r="J15613" s="14"/>
      <c r="K15613" s="14"/>
      <c r="L15613" s="14"/>
      <c r="M15613" s="14"/>
      <c r="N15613" s="14"/>
      <c r="O15613" s="14"/>
      <c r="P15613" s="14"/>
    </row>
    <row r="15614" spans="9:16" x14ac:dyDescent="0.25">
      <c r="I15614" s="14"/>
      <c r="J15614" s="14"/>
      <c r="K15614" s="14"/>
      <c r="L15614" s="14"/>
      <c r="M15614" s="14"/>
      <c r="N15614" s="14"/>
      <c r="O15614" s="14"/>
      <c r="P15614" s="14"/>
    </row>
    <row r="15615" spans="9:16" x14ac:dyDescent="0.25">
      <c r="I15615" s="14"/>
      <c r="J15615" s="14"/>
      <c r="K15615" s="14"/>
      <c r="L15615" s="14"/>
      <c r="M15615" s="14"/>
      <c r="N15615" s="14"/>
      <c r="O15615" s="14"/>
      <c r="P15615" s="14"/>
    </row>
    <row r="15616" spans="9:16" x14ac:dyDescent="0.25">
      <c r="I15616" s="14"/>
      <c r="J15616" s="14"/>
      <c r="K15616" s="14"/>
      <c r="L15616" s="14"/>
      <c r="M15616" s="14"/>
      <c r="N15616" s="14"/>
      <c r="O15616" s="14"/>
      <c r="P15616" s="14"/>
    </row>
    <row r="15617" spans="9:16" x14ac:dyDescent="0.25">
      <c r="I15617" s="14"/>
      <c r="J15617" s="14"/>
      <c r="K15617" s="14"/>
      <c r="L15617" s="14"/>
      <c r="M15617" s="14"/>
      <c r="N15617" s="14"/>
      <c r="O15617" s="14"/>
      <c r="P15617" s="14"/>
    </row>
    <row r="15618" spans="9:16" x14ac:dyDescent="0.25">
      <c r="I15618" s="14"/>
      <c r="J15618" s="14"/>
      <c r="K15618" s="14"/>
      <c r="L15618" s="14"/>
      <c r="M15618" s="14"/>
      <c r="N15618" s="14"/>
      <c r="O15618" s="14"/>
      <c r="P15618" s="14"/>
    </row>
    <row r="15619" spans="9:16" x14ac:dyDescent="0.25">
      <c r="I15619" s="14"/>
      <c r="J15619" s="14"/>
      <c r="K15619" s="14"/>
      <c r="L15619" s="14"/>
      <c r="M15619" s="14"/>
      <c r="N15619" s="14"/>
      <c r="O15619" s="14"/>
      <c r="P15619" s="14"/>
    </row>
    <row r="15620" spans="9:16" x14ac:dyDescent="0.25">
      <c r="I15620" s="14"/>
      <c r="J15620" s="14"/>
      <c r="K15620" s="14"/>
      <c r="L15620" s="14"/>
      <c r="M15620" s="14"/>
      <c r="N15620" s="14"/>
      <c r="O15620" s="14"/>
      <c r="P15620" s="14"/>
    </row>
    <row r="15621" spans="9:16" x14ac:dyDescent="0.25">
      <c r="I15621" s="14"/>
      <c r="J15621" s="14"/>
      <c r="K15621" s="14"/>
      <c r="L15621" s="14"/>
      <c r="M15621" s="14"/>
      <c r="N15621" s="14"/>
      <c r="O15621" s="14"/>
      <c r="P15621" s="14"/>
    </row>
    <row r="15622" spans="9:16" x14ac:dyDescent="0.25">
      <c r="I15622" s="14"/>
      <c r="J15622" s="14"/>
      <c r="K15622" s="14"/>
      <c r="L15622" s="14"/>
      <c r="M15622" s="14"/>
      <c r="N15622" s="14"/>
      <c r="O15622" s="14"/>
      <c r="P15622" s="14"/>
    </row>
    <row r="15623" spans="9:16" x14ac:dyDescent="0.25">
      <c r="I15623" s="14"/>
      <c r="J15623" s="14"/>
      <c r="K15623" s="14"/>
      <c r="L15623" s="14"/>
      <c r="M15623" s="14"/>
      <c r="N15623" s="14"/>
      <c r="O15623" s="14"/>
      <c r="P15623" s="14"/>
    </row>
    <row r="15624" spans="9:16" x14ac:dyDescent="0.25">
      <c r="I15624" s="14"/>
      <c r="J15624" s="14"/>
      <c r="K15624" s="14"/>
      <c r="L15624" s="14"/>
      <c r="M15624" s="14"/>
      <c r="N15624" s="14"/>
      <c r="O15624" s="14"/>
      <c r="P15624" s="14"/>
    </row>
    <row r="15625" spans="9:16" x14ac:dyDescent="0.25">
      <c r="I15625" s="14"/>
      <c r="J15625" s="14"/>
      <c r="K15625" s="14"/>
      <c r="L15625" s="14"/>
      <c r="M15625" s="14"/>
      <c r="N15625" s="14"/>
      <c r="O15625" s="14"/>
      <c r="P15625" s="14"/>
    </row>
    <row r="15626" spans="9:16" x14ac:dyDescent="0.25">
      <c r="I15626" s="14"/>
      <c r="J15626" s="14"/>
      <c r="K15626" s="14"/>
      <c r="L15626" s="14"/>
      <c r="M15626" s="14"/>
      <c r="N15626" s="14"/>
      <c r="O15626" s="14"/>
      <c r="P15626" s="14"/>
    </row>
    <row r="15627" spans="9:16" x14ac:dyDescent="0.25">
      <c r="I15627" s="14"/>
      <c r="J15627" s="14"/>
      <c r="K15627" s="14"/>
      <c r="L15627" s="14"/>
      <c r="M15627" s="14"/>
      <c r="N15627" s="14"/>
      <c r="O15627" s="14"/>
      <c r="P15627" s="14"/>
    </row>
    <row r="15628" spans="9:16" x14ac:dyDescent="0.25">
      <c r="I15628" s="14"/>
      <c r="J15628" s="14"/>
      <c r="K15628" s="14"/>
      <c r="L15628" s="14"/>
      <c r="M15628" s="14"/>
      <c r="N15628" s="14"/>
      <c r="O15628" s="14"/>
      <c r="P15628" s="14"/>
    </row>
    <row r="15629" spans="9:16" x14ac:dyDescent="0.25">
      <c r="I15629" s="14"/>
      <c r="J15629" s="14"/>
      <c r="K15629" s="14"/>
      <c r="L15629" s="14"/>
      <c r="M15629" s="14"/>
      <c r="N15629" s="14"/>
      <c r="O15629" s="14"/>
      <c r="P15629" s="14"/>
    </row>
    <row r="15630" spans="9:16" x14ac:dyDescent="0.25">
      <c r="I15630" s="14"/>
      <c r="J15630" s="14"/>
      <c r="K15630" s="14"/>
      <c r="L15630" s="14"/>
      <c r="M15630" s="14"/>
      <c r="N15630" s="14"/>
      <c r="O15630" s="14"/>
      <c r="P15630" s="14"/>
    </row>
    <row r="15631" spans="9:16" x14ac:dyDescent="0.25">
      <c r="I15631" s="14"/>
      <c r="J15631" s="14"/>
      <c r="K15631" s="14"/>
      <c r="L15631" s="14"/>
      <c r="M15631" s="14"/>
      <c r="N15631" s="14"/>
      <c r="O15631" s="14"/>
      <c r="P15631" s="14"/>
    </row>
    <row r="15632" spans="9:16" x14ac:dyDescent="0.25">
      <c r="I15632" s="14"/>
      <c r="J15632" s="14"/>
      <c r="K15632" s="14"/>
      <c r="L15632" s="14"/>
      <c r="M15632" s="14"/>
      <c r="N15632" s="14"/>
      <c r="O15632" s="14"/>
      <c r="P15632" s="14"/>
    </row>
    <row r="15633" spans="9:16" x14ac:dyDescent="0.25">
      <c r="I15633" s="14"/>
      <c r="J15633" s="14"/>
      <c r="K15633" s="14"/>
      <c r="L15633" s="14"/>
      <c r="M15633" s="14"/>
      <c r="N15633" s="14"/>
      <c r="O15633" s="14"/>
      <c r="P15633" s="14"/>
    </row>
    <row r="15634" spans="9:16" x14ac:dyDescent="0.25">
      <c r="I15634" s="14"/>
      <c r="J15634" s="14"/>
      <c r="K15634" s="14"/>
      <c r="L15634" s="14"/>
      <c r="M15634" s="14"/>
      <c r="N15634" s="14"/>
      <c r="O15634" s="14"/>
      <c r="P15634" s="14"/>
    </row>
    <row r="15635" spans="9:16" x14ac:dyDescent="0.25">
      <c r="I15635" s="14"/>
      <c r="J15635" s="14"/>
      <c r="K15635" s="14"/>
      <c r="L15635" s="14"/>
      <c r="M15635" s="14"/>
      <c r="N15635" s="14"/>
      <c r="O15635" s="14"/>
      <c r="P15635" s="14"/>
    </row>
    <row r="15636" spans="9:16" x14ac:dyDescent="0.25">
      <c r="I15636" s="14"/>
      <c r="J15636" s="14"/>
      <c r="K15636" s="14"/>
      <c r="L15636" s="14"/>
      <c r="M15636" s="14"/>
      <c r="N15636" s="14"/>
      <c r="O15636" s="14"/>
      <c r="P15636" s="14"/>
    </row>
    <row r="15637" spans="9:16" x14ac:dyDescent="0.25">
      <c r="I15637" s="14"/>
      <c r="J15637" s="14"/>
      <c r="K15637" s="14"/>
      <c r="L15637" s="14"/>
      <c r="M15637" s="14"/>
      <c r="N15637" s="14"/>
      <c r="O15637" s="14"/>
      <c r="P15637" s="14"/>
    </row>
    <row r="15638" spans="9:16" x14ac:dyDescent="0.25">
      <c r="I15638" s="14"/>
      <c r="J15638" s="14"/>
      <c r="K15638" s="14"/>
      <c r="L15638" s="14"/>
      <c r="M15638" s="14"/>
      <c r="N15638" s="14"/>
      <c r="O15638" s="14"/>
      <c r="P15638" s="14"/>
    </row>
    <row r="15639" spans="9:16" x14ac:dyDescent="0.25">
      <c r="I15639" s="14"/>
      <c r="J15639" s="14"/>
      <c r="K15639" s="14"/>
      <c r="L15639" s="14"/>
      <c r="M15639" s="14"/>
      <c r="N15639" s="14"/>
      <c r="O15639" s="14"/>
      <c r="P15639" s="14"/>
    </row>
    <row r="15640" spans="9:16" x14ac:dyDescent="0.25">
      <c r="I15640" s="14"/>
      <c r="J15640" s="14"/>
      <c r="K15640" s="14"/>
      <c r="L15640" s="14"/>
      <c r="M15640" s="14"/>
      <c r="N15640" s="14"/>
      <c r="O15640" s="14"/>
      <c r="P15640" s="14"/>
    </row>
    <row r="15641" spans="9:16" x14ac:dyDescent="0.25">
      <c r="I15641" s="14"/>
      <c r="J15641" s="14"/>
      <c r="K15641" s="14"/>
      <c r="L15641" s="14"/>
      <c r="M15641" s="14"/>
      <c r="N15641" s="14"/>
      <c r="O15641" s="14"/>
      <c r="P15641" s="14"/>
    </row>
    <row r="15642" spans="9:16" x14ac:dyDescent="0.25">
      <c r="I15642" s="14"/>
      <c r="J15642" s="14"/>
      <c r="K15642" s="14"/>
      <c r="L15642" s="14"/>
      <c r="M15642" s="14"/>
      <c r="N15642" s="14"/>
      <c r="O15642" s="14"/>
      <c r="P15642" s="14"/>
    </row>
    <row r="15643" spans="9:16" x14ac:dyDescent="0.25">
      <c r="I15643" s="14"/>
      <c r="J15643" s="14"/>
      <c r="K15643" s="14"/>
      <c r="L15643" s="14"/>
      <c r="M15643" s="14"/>
      <c r="N15643" s="14"/>
      <c r="O15643" s="14"/>
      <c r="P15643" s="14"/>
    </row>
    <row r="15644" spans="9:16" x14ac:dyDescent="0.25">
      <c r="I15644" s="14"/>
      <c r="J15644" s="14"/>
      <c r="K15644" s="14"/>
      <c r="L15644" s="14"/>
      <c r="M15644" s="14"/>
      <c r="N15644" s="14"/>
      <c r="O15644" s="14"/>
      <c r="P15644" s="14"/>
    </row>
    <row r="15645" spans="9:16" x14ac:dyDescent="0.25">
      <c r="I15645" s="14"/>
      <c r="J15645" s="14"/>
      <c r="K15645" s="14"/>
      <c r="L15645" s="14"/>
      <c r="M15645" s="14"/>
      <c r="N15645" s="14"/>
      <c r="O15645" s="14"/>
      <c r="P15645" s="14"/>
    </row>
    <row r="15646" spans="9:16" x14ac:dyDescent="0.25">
      <c r="I15646" s="14"/>
      <c r="J15646" s="14"/>
      <c r="K15646" s="14"/>
      <c r="L15646" s="14"/>
      <c r="M15646" s="14"/>
      <c r="N15646" s="14"/>
      <c r="O15646" s="14"/>
      <c r="P15646" s="14"/>
    </row>
    <row r="15647" spans="9:16" x14ac:dyDescent="0.25">
      <c r="I15647" s="14"/>
      <c r="J15647" s="14"/>
      <c r="K15647" s="14"/>
      <c r="L15647" s="14"/>
      <c r="M15647" s="14"/>
      <c r="N15647" s="14"/>
      <c r="O15647" s="14"/>
      <c r="P15647" s="14"/>
    </row>
    <row r="15648" spans="9:16" x14ac:dyDescent="0.25">
      <c r="I15648" s="14"/>
      <c r="J15648" s="14"/>
      <c r="K15648" s="14"/>
      <c r="L15648" s="14"/>
      <c r="M15648" s="14"/>
      <c r="N15648" s="14"/>
      <c r="O15648" s="14"/>
      <c r="P15648" s="14"/>
    </row>
    <row r="15649" spans="9:16" x14ac:dyDescent="0.25">
      <c r="I15649" s="14"/>
      <c r="J15649" s="14"/>
      <c r="K15649" s="14"/>
      <c r="L15649" s="14"/>
      <c r="M15649" s="14"/>
      <c r="N15649" s="14"/>
      <c r="O15649" s="14"/>
      <c r="P15649" s="14"/>
    </row>
    <row r="15650" spans="9:16" x14ac:dyDescent="0.25">
      <c r="I15650" s="14"/>
      <c r="J15650" s="14"/>
      <c r="K15650" s="14"/>
      <c r="L15650" s="14"/>
      <c r="M15650" s="14"/>
      <c r="N15650" s="14"/>
      <c r="O15650" s="14"/>
      <c r="P15650" s="14"/>
    </row>
    <row r="15651" spans="9:16" x14ac:dyDescent="0.25">
      <c r="I15651" s="14"/>
      <c r="J15651" s="14"/>
      <c r="K15651" s="14"/>
      <c r="L15651" s="14"/>
      <c r="M15651" s="14"/>
      <c r="N15651" s="14"/>
      <c r="O15651" s="14"/>
      <c r="P15651" s="14"/>
    </row>
    <row r="15652" spans="9:16" x14ac:dyDescent="0.25">
      <c r="I15652" s="14"/>
      <c r="J15652" s="14"/>
      <c r="K15652" s="14"/>
      <c r="L15652" s="14"/>
      <c r="M15652" s="14"/>
      <c r="N15652" s="14"/>
      <c r="O15652" s="14"/>
      <c r="P15652" s="14"/>
    </row>
    <row r="15653" spans="9:16" x14ac:dyDescent="0.25">
      <c r="I15653" s="14"/>
      <c r="J15653" s="14"/>
      <c r="K15653" s="14"/>
      <c r="L15653" s="14"/>
      <c r="M15653" s="14"/>
      <c r="N15653" s="14"/>
      <c r="O15653" s="14"/>
      <c r="P15653" s="14"/>
    </row>
    <row r="15654" spans="9:16" x14ac:dyDescent="0.25">
      <c r="I15654" s="14"/>
      <c r="J15654" s="14"/>
      <c r="K15654" s="14"/>
      <c r="L15654" s="14"/>
      <c r="M15654" s="14"/>
      <c r="N15654" s="14"/>
      <c r="O15654" s="14"/>
      <c r="P15654" s="14"/>
    </row>
    <row r="15655" spans="9:16" x14ac:dyDescent="0.25">
      <c r="I15655" s="14"/>
      <c r="J15655" s="14"/>
      <c r="K15655" s="14"/>
      <c r="L15655" s="14"/>
      <c r="M15655" s="14"/>
      <c r="N15655" s="14"/>
      <c r="O15655" s="14"/>
      <c r="P15655" s="14"/>
    </row>
    <row r="15656" spans="9:16" x14ac:dyDescent="0.25">
      <c r="I15656" s="14"/>
      <c r="J15656" s="14"/>
      <c r="K15656" s="14"/>
      <c r="L15656" s="14"/>
      <c r="M15656" s="14"/>
      <c r="N15656" s="14"/>
      <c r="O15656" s="14"/>
      <c r="P15656" s="14"/>
    </row>
    <row r="15657" spans="9:16" x14ac:dyDescent="0.25">
      <c r="I15657" s="14"/>
      <c r="J15657" s="14"/>
      <c r="K15657" s="14"/>
      <c r="L15657" s="14"/>
      <c r="M15657" s="14"/>
      <c r="N15657" s="14"/>
      <c r="O15657" s="14"/>
      <c r="P15657" s="14"/>
    </row>
    <row r="15658" spans="9:16" x14ac:dyDescent="0.25">
      <c r="I15658" s="14"/>
      <c r="J15658" s="14"/>
      <c r="K15658" s="14"/>
      <c r="L15658" s="14"/>
      <c r="M15658" s="14"/>
      <c r="N15658" s="14"/>
      <c r="O15658" s="14"/>
      <c r="P15658" s="14"/>
    </row>
    <row r="15659" spans="9:16" x14ac:dyDescent="0.25">
      <c r="I15659" s="14"/>
      <c r="J15659" s="14"/>
      <c r="K15659" s="14"/>
      <c r="L15659" s="14"/>
      <c r="M15659" s="14"/>
      <c r="N15659" s="14"/>
      <c r="O15659" s="14"/>
      <c r="P15659" s="14"/>
    </row>
    <row r="15660" spans="9:16" x14ac:dyDescent="0.25">
      <c r="I15660" s="14"/>
      <c r="J15660" s="14"/>
      <c r="K15660" s="14"/>
      <c r="L15660" s="14"/>
      <c r="M15660" s="14"/>
      <c r="N15660" s="14"/>
      <c r="O15660" s="14"/>
      <c r="P15660" s="14"/>
    </row>
    <row r="15661" spans="9:16" x14ac:dyDescent="0.25">
      <c r="I15661" s="14"/>
      <c r="J15661" s="14"/>
      <c r="K15661" s="14"/>
      <c r="L15661" s="14"/>
      <c r="M15661" s="14"/>
      <c r="N15661" s="14"/>
      <c r="O15661" s="14"/>
      <c r="P15661" s="14"/>
    </row>
    <row r="15662" spans="9:16" x14ac:dyDescent="0.25">
      <c r="I15662" s="14"/>
      <c r="J15662" s="14"/>
      <c r="K15662" s="14"/>
      <c r="L15662" s="14"/>
      <c r="M15662" s="14"/>
      <c r="N15662" s="14"/>
      <c r="O15662" s="14"/>
      <c r="P15662" s="14"/>
    </row>
    <row r="15663" spans="9:16" x14ac:dyDescent="0.25">
      <c r="I15663" s="14"/>
      <c r="J15663" s="14"/>
      <c r="K15663" s="14"/>
      <c r="L15663" s="14"/>
      <c r="M15663" s="14"/>
      <c r="N15663" s="14"/>
      <c r="O15663" s="14"/>
      <c r="P15663" s="14"/>
    </row>
    <row r="15664" spans="9:16" x14ac:dyDescent="0.25">
      <c r="I15664" s="14"/>
      <c r="J15664" s="14"/>
      <c r="K15664" s="14"/>
      <c r="L15664" s="14"/>
      <c r="M15664" s="14"/>
      <c r="N15664" s="14"/>
      <c r="O15664" s="14"/>
      <c r="P15664" s="14"/>
    </row>
    <row r="15665" spans="9:16" x14ac:dyDescent="0.25">
      <c r="I15665" s="14"/>
      <c r="J15665" s="14"/>
      <c r="K15665" s="14"/>
      <c r="L15665" s="14"/>
      <c r="M15665" s="14"/>
      <c r="N15665" s="14"/>
      <c r="O15665" s="14"/>
      <c r="P15665" s="14"/>
    </row>
    <row r="15666" spans="9:16" x14ac:dyDescent="0.25">
      <c r="I15666" s="14"/>
      <c r="J15666" s="14"/>
      <c r="K15666" s="14"/>
      <c r="L15666" s="14"/>
      <c r="M15666" s="14"/>
      <c r="N15666" s="14"/>
      <c r="O15666" s="14"/>
      <c r="P15666" s="14"/>
    </row>
    <row r="15667" spans="9:16" x14ac:dyDescent="0.25">
      <c r="I15667" s="14"/>
      <c r="J15667" s="14"/>
      <c r="K15667" s="14"/>
      <c r="L15667" s="14"/>
      <c r="M15667" s="14"/>
      <c r="N15667" s="14"/>
      <c r="O15667" s="14"/>
      <c r="P15667" s="14"/>
    </row>
    <row r="15668" spans="9:16" x14ac:dyDescent="0.25">
      <c r="I15668" s="14"/>
      <c r="J15668" s="14"/>
      <c r="K15668" s="14"/>
      <c r="L15668" s="14"/>
      <c r="M15668" s="14"/>
      <c r="N15668" s="14"/>
      <c r="O15668" s="14"/>
      <c r="P15668" s="14"/>
    </row>
    <row r="15669" spans="9:16" x14ac:dyDescent="0.25">
      <c r="I15669" s="14"/>
      <c r="J15669" s="14"/>
      <c r="K15669" s="14"/>
      <c r="L15669" s="14"/>
      <c r="M15669" s="14"/>
      <c r="N15669" s="14"/>
      <c r="O15669" s="14"/>
      <c r="P15669" s="14"/>
    </row>
    <row r="15670" spans="9:16" x14ac:dyDescent="0.25">
      <c r="I15670" s="14"/>
      <c r="J15670" s="14"/>
      <c r="K15670" s="14"/>
      <c r="L15670" s="14"/>
      <c r="M15670" s="14"/>
      <c r="N15670" s="14"/>
      <c r="O15670" s="14"/>
      <c r="P15670" s="14"/>
    </row>
    <row r="15671" spans="9:16" x14ac:dyDescent="0.25">
      <c r="I15671" s="14"/>
      <c r="J15671" s="14"/>
      <c r="K15671" s="14"/>
      <c r="L15671" s="14"/>
      <c r="M15671" s="14"/>
      <c r="N15671" s="14"/>
      <c r="O15671" s="14"/>
      <c r="P15671" s="14"/>
    </row>
    <row r="15672" spans="9:16" x14ac:dyDescent="0.25">
      <c r="I15672" s="14"/>
      <c r="J15672" s="14"/>
      <c r="K15672" s="14"/>
      <c r="L15672" s="14"/>
      <c r="M15672" s="14"/>
      <c r="N15672" s="14"/>
      <c r="O15672" s="14"/>
      <c r="P15672" s="14"/>
    </row>
    <row r="15673" spans="9:16" x14ac:dyDescent="0.25">
      <c r="I15673" s="14"/>
      <c r="J15673" s="14"/>
      <c r="K15673" s="14"/>
      <c r="L15673" s="14"/>
      <c r="M15673" s="14"/>
      <c r="N15673" s="14"/>
      <c r="O15673" s="14"/>
      <c r="P15673" s="14"/>
    </row>
    <row r="15674" spans="9:16" x14ac:dyDescent="0.25">
      <c r="I15674" s="14"/>
      <c r="J15674" s="14"/>
      <c r="K15674" s="14"/>
      <c r="L15674" s="14"/>
      <c r="M15674" s="14"/>
      <c r="N15674" s="14"/>
      <c r="O15674" s="14"/>
      <c r="P15674" s="14"/>
    </row>
    <row r="15675" spans="9:16" x14ac:dyDescent="0.25">
      <c r="I15675" s="14"/>
      <c r="J15675" s="14"/>
      <c r="K15675" s="14"/>
      <c r="L15675" s="14"/>
      <c r="M15675" s="14"/>
      <c r="N15675" s="14"/>
      <c r="O15675" s="14"/>
      <c r="P15675" s="14"/>
    </row>
    <row r="15676" spans="9:16" x14ac:dyDescent="0.25">
      <c r="I15676" s="14"/>
      <c r="J15676" s="14"/>
      <c r="K15676" s="14"/>
      <c r="L15676" s="14"/>
      <c r="M15676" s="14"/>
      <c r="N15676" s="14"/>
      <c r="O15676" s="14"/>
      <c r="P15676" s="14"/>
    </row>
    <row r="15677" spans="9:16" x14ac:dyDescent="0.25">
      <c r="I15677" s="14"/>
      <c r="J15677" s="14"/>
      <c r="K15677" s="14"/>
      <c r="L15677" s="14"/>
      <c r="M15677" s="14"/>
      <c r="N15677" s="14"/>
      <c r="O15677" s="14"/>
      <c r="P15677" s="14"/>
    </row>
    <row r="15678" spans="9:16" x14ac:dyDescent="0.25">
      <c r="I15678" s="14"/>
      <c r="J15678" s="14"/>
      <c r="K15678" s="14"/>
      <c r="L15678" s="14"/>
      <c r="M15678" s="14"/>
      <c r="N15678" s="14"/>
      <c r="O15678" s="14"/>
      <c r="P15678" s="14"/>
    </row>
    <row r="15679" spans="9:16" x14ac:dyDescent="0.25">
      <c r="I15679" s="14"/>
      <c r="J15679" s="14"/>
      <c r="K15679" s="14"/>
      <c r="L15679" s="14"/>
      <c r="M15679" s="14"/>
      <c r="N15679" s="14"/>
      <c r="O15679" s="14"/>
      <c r="P15679" s="14"/>
    </row>
    <row r="15680" spans="9:16" x14ac:dyDescent="0.25">
      <c r="I15680" s="14"/>
      <c r="J15680" s="14"/>
      <c r="K15680" s="14"/>
      <c r="L15680" s="14"/>
      <c r="M15680" s="14"/>
      <c r="N15680" s="14"/>
      <c r="O15680" s="14"/>
      <c r="P15680" s="14"/>
    </row>
    <row r="15681" spans="9:16" x14ac:dyDescent="0.25">
      <c r="I15681" s="14"/>
      <c r="J15681" s="14"/>
      <c r="K15681" s="14"/>
      <c r="L15681" s="14"/>
      <c r="M15681" s="14"/>
      <c r="N15681" s="14"/>
      <c r="O15681" s="14"/>
      <c r="P15681" s="14"/>
    </row>
    <row r="15682" spans="9:16" x14ac:dyDescent="0.25">
      <c r="I15682" s="14"/>
      <c r="J15682" s="14"/>
      <c r="K15682" s="14"/>
      <c r="L15682" s="14"/>
      <c r="M15682" s="14"/>
      <c r="N15682" s="14"/>
      <c r="O15682" s="14"/>
      <c r="P15682" s="14"/>
    </row>
    <row r="15683" spans="9:16" x14ac:dyDescent="0.25">
      <c r="I15683" s="14"/>
      <c r="J15683" s="14"/>
      <c r="K15683" s="14"/>
      <c r="L15683" s="14"/>
      <c r="M15683" s="14"/>
      <c r="N15683" s="14"/>
      <c r="O15683" s="14"/>
      <c r="P15683" s="14"/>
    </row>
    <row r="15684" spans="9:16" x14ac:dyDescent="0.25">
      <c r="I15684" s="14"/>
      <c r="J15684" s="14"/>
      <c r="K15684" s="14"/>
      <c r="L15684" s="14"/>
      <c r="M15684" s="14"/>
      <c r="N15684" s="14"/>
      <c r="O15684" s="14"/>
      <c r="P15684" s="14"/>
    </row>
    <row r="15685" spans="9:16" x14ac:dyDescent="0.25">
      <c r="I15685" s="14"/>
      <c r="J15685" s="14"/>
      <c r="K15685" s="14"/>
      <c r="L15685" s="14"/>
      <c r="M15685" s="14"/>
      <c r="N15685" s="14"/>
      <c r="O15685" s="14"/>
      <c r="P15685" s="14"/>
    </row>
    <row r="15686" spans="9:16" x14ac:dyDescent="0.25">
      <c r="I15686" s="14"/>
      <c r="J15686" s="14"/>
      <c r="K15686" s="14"/>
      <c r="L15686" s="14"/>
      <c r="M15686" s="14"/>
      <c r="N15686" s="14"/>
      <c r="O15686" s="14"/>
      <c r="P15686" s="14"/>
    </row>
    <row r="15687" spans="9:16" x14ac:dyDescent="0.25">
      <c r="I15687" s="14"/>
      <c r="J15687" s="14"/>
      <c r="K15687" s="14"/>
      <c r="L15687" s="14"/>
      <c r="M15687" s="14"/>
      <c r="N15687" s="14"/>
      <c r="O15687" s="14"/>
      <c r="P15687" s="14"/>
    </row>
    <row r="15688" spans="9:16" x14ac:dyDescent="0.25">
      <c r="I15688" s="14"/>
      <c r="J15688" s="14"/>
      <c r="K15688" s="14"/>
      <c r="L15688" s="14"/>
      <c r="M15688" s="14"/>
      <c r="N15688" s="14"/>
      <c r="O15688" s="14"/>
      <c r="P15688" s="14"/>
    </row>
    <row r="15689" spans="9:16" x14ac:dyDescent="0.25">
      <c r="I15689" s="14"/>
      <c r="J15689" s="14"/>
      <c r="K15689" s="14"/>
      <c r="L15689" s="14"/>
      <c r="M15689" s="14"/>
      <c r="N15689" s="14"/>
      <c r="O15689" s="14"/>
      <c r="P15689" s="14"/>
    </row>
    <row r="15690" spans="9:16" x14ac:dyDescent="0.25">
      <c r="I15690" s="14"/>
      <c r="J15690" s="14"/>
      <c r="K15690" s="14"/>
      <c r="L15690" s="14"/>
      <c r="M15690" s="14"/>
      <c r="N15690" s="14"/>
      <c r="O15690" s="14"/>
      <c r="P15690" s="14"/>
    </row>
    <row r="15691" spans="9:16" x14ac:dyDescent="0.25">
      <c r="I15691" s="14"/>
      <c r="J15691" s="14"/>
      <c r="K15691" s="14"/>
      <c r="L15691" s="14"/>
      <c r="M15691" s="14"/>
      <c r="N15691" s="14"/>
      <c r="O15691" s="14"/>
      <c r="P15691" s="14"/>
    </row>
    <row r="15692" spans="9:16" x14ac:dyDescent="0.25">
      <c r="I15692" s="14"/>
      <c r="J15692" s="14"/>
      <c r="K15692" s="14"/>
      <c r="L15692" s="14"/>
      <c r="M15692" s="14"/>
      <c r="N15692" s="14"/>
      <c r="O15692" s="14"/>
      <c r="P15692" s="14"/>
    </row>
    <row r="15693" spans="9:16" x14ac:dyDescent="0.25">
      <c r="I15693" s="14"/>
      <c r="J15693" s="14"/>
      <c r="K15693" s="14"/>
      <c r="L15693" s="14"/>
      <c r="M15693" s="14"/>
      <c r="N15693" s="14"/>
      <c r="O15693" s="14"/>
      <c r="P15693" s="14"/>
    </row>
    <row r="15694" spans="9:16" x14ac:dyDescent="0.25">
      <c r="I15694" s="14"/>
      <c r="J15694" s="14"/>
      <c r="K15694" s="14"/>
      <c r="L15694" s="14"/>
      <c r="M15694" s="14"/>
      <c r="N15694" s="14"/>
      <c r="O15694" s="14"/>
      <c r="P15694" s="14"/>
    </row>
    <row r="15695" spans="9:16" x14ac:dyDescent="0.25">
      <c r="I15695" s="14"/>
      <c r="J15695" s="14"/>
      <c r="K15695" s="14"/>
      <c r="L15695" s="14"/>
      <c r="M15695" s="14"/>
      <c r="N15695" s="14"/>
      <c r="O15695" s="14"/>
      <c r="P15695" s="14"/>
    </row>
    <row r="15696" spans="9:16" x14ac:dyDescent="0.25">
      <c r="I15696" s="14"/>
      <c r="J15696" s="14"/>
      <c r="K15696" s="14"/>
      <c r="L15696" s="14"/>
      <c r="M15696" s="14"/>
      <c r="N15696" s="14"/>
      <c r="O15696" s="14"/>
      <c r="P15696" s="14"/>
    </row>
    <row r="15697" spans="9:16" x14ac:dyDescent="0.25">
      <c r="I15697" s="14"/>
      <c r="J15697" s="14"/>
      <c r="K15697" s="14"/>
      <c r="L15697" s="14"/>
      <c r="M15697" s="14"/>
      <c r="N15697" s="14"/>
      <c r="O15697" s="14"/>
      <c r="P15697" s="14"/>
    </row>
    <row r="15698" spans="9:16" x14ac:dyDescent="0.25">
      <c r="I15698" s="14"/>
      <c r="J15698" s="14"/>
      <c r="K15698" s="14"/>
      <c r="L15698" s="14"/>
      <c r="M15698" s="14"/>
      <c r="N15698" s="14"/>
      <c r="O15698" s="14"/>
      <c r="P15698" s="14"/>
    </row>
    <row r="15699" spans="9:16" x14ac:dyDescent="0.25">
      <c r="I15699" s="14"/>
      <c r="J15699" s="14"/>
      <c r="K15699" s="14"/>
      <c r="L15699" s="14"/>
      <c r="M15699" s="14"/>
      <c r="N15699" s="14"/>
      <c r="O15699" s="14"/>
      <c r="P15699" s="14"/>
    </row>
    <row r="15700" spans="9:16" x14ac:dyDescent="0.25">
      <c r="I15700" s="14"/>
      <c r="J15700" s="14"/>
      <c r="K15700" s="14"/>
      <c r="L15700" s="14"/>
      <c r="M15700" s="14"/>
      <c r="N15700" s="14"/>
      <c r="O15700" s="14"/>
      <c r="P15700" s="14"/>
    </row>
    <row r="15701" spans="9:16" x14ac:dyDescent="0.25">
      <c r="I15701" s="14"/>
      <c r="J15701" s="14"/>
      <c r="K15701" s="14"/>
      <c r="L15701" s="14"/>
      <c r="M15701" s="14"/>
      <c r="N15701" s="14"/>
      <c r="O15701" s="14"/>
      <c r="P15701" s="14"/>
    </row>
    <row r="15702" spans="9:16" x14ac:dyDescent="0.25">
      <c r="I15702" s="14"/>
      <c r="J15702" s="14"/>
      <c r="K15702" s="14"/>
      <c r="L15702" s="14"/>
      <c r="M15702" s="14"/>
      <c r="N15702" s="14"/>
      <c r="O15702" s="14"/>
      <c r="P15702" s="14"/>
    </row>
    <row r="15703" spans="9:16" x14ac:dyDescent="0.25">
      <c r="I15703" s="14"/>
      <c r="J15703" s="14"/>
      <c r="K15703" s="14"/>
      <c r="L15703" s="14"/>
      <c r="M15703" s="14"/>
      <c r="N15703" s="14"/>
      <c r="O15703" s="14"/>
      <c r="P15703" s="14"/>
    </row>
    <row r="15704" spans="9:16" x14ac:dyDescent="0.25">
      <c r="I15704" s="14"/>
      <c r="J15704" s="14"/>
      <c r="K15704" s="14"/>
      <c r="L15704" s="14"/>
      <c r="M15704" s="14"/>
      <c r="N15704" s="14"/>
      <c r="O15704" s="14"/>
      <c r="P15704" s="14"/>
    </row>
    <row r="15705" spans="9:16" x14ac:dyDescent="0.25">
      <c r="I15705" s="14"/>
      <c r="J15705" s="14"/>
      <c r="K15705" s="14"/>
      <c r="L15705" s="14"/>
      <c r="M15705" s="14"/>
      <c r="N15705" s="14"/>
      <c r="O15705" s="14"/>
      <c r="P15705" s="14"/>
    </row>
    <row r="15706" spans="9:16" x14ac:dyDescent="0.25">
      <c r="I15706" s="14"/>
      <c r="J15706" s="14"/>
      <c r="K15706" s="14"/>
      <c r="L15706" s="14"/>
      <c r="M15706" s="14"/>
      <c r="N15706" s="14"/>
      <c r="O15706" s="14"/>
      <c r="P15706" s="14"/>
    </row>
    <row r="15707" spans="9:16" x14ac:dyDescent="0.25">
      <c r="I15707" s="14"/>
      <c r="J15707" s="14"/>
      <c r="K15707" s="14"/>
      <c r="L15707" s="14"/>
      <c r="M15707" s="14"/>
      <c r="N15707" s="14"/>
      <c r="O15707" s="14"/>
      <c r="P15707" s="14"/>
    </row>
    <row r="15708" spans="9:16" x14ac:dyDescent="0.25">
      <c r="I15708" s="14"/>
      <c r="J15708" s="14"/>
      <c r="K15708" s="14"/>
      <c r="L15708" s="14"/>
      <c r="M15708" s="14"/>
      <c r="N15708" s="14"/>
      <c r="O15708" s="14"/>
      <c r="P15708" s="14"/>
    </row>
    <row r="15709" spans="9:16" x14ac:dyDescent="0.25">
      <c r="I15709" s="14"/>
      <c r="J15709" s="14"/>
      <c r="K15709" s="14"/>
      <c r="L15709" s="14"/>
      <c r="M15709" s="14"/>
      <c r="N15709" s="14"/>
      <c r="O15709" s="14"/>
      <c r="P15709" s="14"/>
    </row>
    <row r="15710" spans="9:16" x14ac:dyDescent="0.25">
      <c r="I15710" s="14"/>
      <c r="J15710" s="14"/>
      <c r="K15710" s="14"/>
      <c r="L15710" s="14"/>
      <c r="M15710" s="14"/>
      <c r="N15710" s="14"/>
      <c r="O15710" s="14"/>
      <c r="P15710" s="14"/>
    </row>
    <row r="15711" spans="9:16" x14ac:dyDescent="0.25">
      <c r="I15711" s="14"/>
      <c r="J15711" s="14"/>
      <c r="K15711" s="14"/>
      <c r="L15711" s="14"/>
      <c r="M15711" s="14"/>
      <c r="N15711" s="14"/>
      <c r="O15711" s="14"/>
      <c r="P15711" s="14"/>
    </row>
    <row r="15712" spans="9:16" x14ac:dyDescent="0.25">
      <c r="I15712" s="14"/>
      <c r="J15712" s="14"/>
      <c r="K15712" s="14"/>
      <c r="L15712" s="14"/>
      <c r="M15712" s="14"/>
      <c r="N15712" s="14"/>
      <c r="O15712" s="14"/>
      <c r="P15712" s="14"/>
    </row>
    <row r="15713" spans="9:16" x14ac:dyDescent="0.25">
      <c r="I15713" s="14"/>
      <c r="J15713" s="14"/>
      <c r="K15713" s="14"/>
      <c r="L15713" s="14"/>
      <c r="M15713" s="14"/>
      <c r="N15713" s="14"/>
      <c r="O15713" s="14"/>
      <c r="P15713" s="14"/>
    </row>
    <row r="15714" spans="9:16" x14ac:dyDescent="0.25">
      <c r="I15714" s="14"/>
      <c r="J15714" s="14"/>
      <c r="K15714" s="14"/>
      <c r="L15714" s="14"/>
      <c r="M15714" s="14"/>
      <c r="N15714" s="14"/>
      <c r="O15714" s="14"/>
      <c r="P15714" s="14"/>
    </row>
    <row r="15715" spans="9:16" x14ac:dyDescent="0.25">
      <c r="I15715" s="14"/>
      <c r="J15715" s="14"/>
      <c r="K15715" s="14"/>
      <c r="L15715" s="14"/>
      <c r="M15715" s="14"/>
      <c r="N15715" s="14"/>
      <c r="O15715" s="14"/>
      <c r="P15715" s="14"/>
    </row>
    <row r="15716" spans="9:16" x14ac:dyDescent="0.25">
      <c r="I15716" s="14"/>
      <c r="J15716" s="14"/>
      <c r="K15716" s="14"/>
      <c r="L15716" s="14"/>
      <c r="M15716" s="14"/>
      <c r="N15716" s="14"/>
      <c r="O15716" s="14"/>
      <c r="P15716" s="14"/>
    </row>
    <row r="15717" spans="9:16" x14ac:dyDescent="0.25">
      <c r="I15717" s="14"/>
      <c r="J15717" s="14"/>
      <c r="K15717" s="14"/>
      <c r="L15717" s="14"/>
      <c r="M15717" s="14"/>
      <c r="N15717" s="14"/>
      <c r="O15717" s="14"/>
      <c r="P15717" s="14"/>
    </row>
    <row r="15718" spans="9:16" x14ac:dyDescent="0.25">
      <c r="I15718" s="14"/>
      <c r="J15718" s="14"/>
      <c r="K15718" s="14"/>
      <c r="L15718" s="14"/>
      <c r="M15718" s="14"/>
      <c r="N15718" s="14"/>
      <c r="O15718" s="14"/>
      <c r="P15718" s="14"/>
    </row>
    <row r="15719" spans="9:16" x14ac:dyDescent="0.25">
      <c r="I15719" s="14"/>
      <c r="J15719" s="14"/>
      <c r="K15719" s="14"/>
      <c r="L15719" s="14"/>
      <c r="M15719" s="14"/>
      <c r="N15719" s="14"/>
      <c r="O15719" s="14"/>
      <c r="P15719" s="14"/>
    </row>
    <row r="15720" spans="9:16" x14ac:dyDescent="0.25">
      <c r="I15720" s="14"/>
      <c r="J15720" s="14"/>
      <c r="K15720" s="14"/>
      <c r="L15720" s="14"/>
      <c r="M15720" s="14"/>
      <c r="N15720" s="14"/>
      <c r="O15720" s="14"/>
      <c r="P15720" s="14"/>
    </row>
    <row r="15721" spans="9:16" x14ac:dyDescent="0.25">
      <c r="I15721" s="14"/>
      <c r="J15721" s="14"/>
      <c r="K15721" s="14"/>
      <c r="L15721" s="14"/>
      <c r="M15721" s="14"/>
      <c r="N15721" s="14"/>
      <c r="O15721" s="14"/>
      <c r="P15721" s="14"/>
    </row>
    <row r="15722" spans="9:16" x14ac:dyDescent="0.25">
      <c r="I15722" s="14"/>
      <c r="J15722" s="14"/>
      <c r="K15722" s="14"/>
      <c r="L15722" s="14"/>
      <c r="M15722" s="14"/>
      <c r="N15722" s="14"/>
      <c r="O15722" s="14"/>
      <c r="P15722" s="14"/>
    </row>
    <row r="15723" spans="9:16" x14ac:dyDescent="0.25">
      <c r="I15723" s="14"/>
      <c r="J15723" s="14"/>
      <c r="K15723" s="14"/>
      <c r="L15723" s="14"/>
      <c r="M15723" s="14"/>
      <c r="N15723" s="14"/>
      <c r="O15723" s="14"/>
      <c r="P15723" s="14"/>
    </row>
    <row r="15724" spans="9:16" x14ac:dyDescent="0.25">
      <c r="I15724" s="14"/>
      <c r="J15724" s="14"/>
      <c r="K15724" s="14"/>
      <c r="L15724" s="14"/>
      <c r="M15724" s="14"/>
      <c r="N15724" s="14"/>
      <c r="O15724" s="14"/>
      <c r="P15724" s="14"/>
    </row>
    <row r="15725" spans="9:16" x14ac:dyDescent="0.25">
      <c r="I15725" s="14"/>
      <c r="J15725" s="14"/>
      <c r="K15725" s="14"/>
      <c r="L15725" s="14"/>
      <c r="M15725" s="14"/>
      <c r="N15725" s="14"/>
      <c r="O15725" s="14"/>
      <c r="P15725" s="14"/>
    </row>
    <row r="15726" spans="9:16" x14ac:dyDescent="0.25">
      <c r="I15726" s="14"/>
      <c r="J15726" s="14"/>
      <c r="K15726" s="14"/>
      <c r="L15726" s="14"/>
      <c r="M15726" s="14"/>
      <c r="N15726" s="14"/>
      <c r="O15726" s="14"/>
      <c r="P15726" s="14"/>
    </row>
    <row r="15727" spans="9:16" x14ac:dyDescent="0.25">
      <c r="I15727" s="14"/>
      <c r="J15727" s="14"/>
      <c r="K15727" s="14"/>
      <c r="L15727" s="14"/>
      <c r="M15727" s="14"/>
      <c r="N15727" s="14"/>
      <c r="O15727" s="14"/>
      <c r="P15727" s="14"/>
    </row>
    <row r="15728" spans="9:16" x14ac:dyDescent="0.25">
      <c r="I15728" s="14"/>
      <c r="J15728" s="14"/>
      <c r="K15728" s="14"/>
      <c r="L15728" s="14"/>
      <c r="M15728" s="14"/>
      <c r="N15728" s="14"/>
      <c r="O15728" s="14"/>
      <c r="P15728" s="14"/>
    </row>
    <row r="15729" spans="9:16" x14ac:dyDescent="0.25">
      <c r="I15729" s="14"/>
      <c r="J15729" s="14"/>
      <c r="K15729" s="14"/>
      <c r="L15729" s="14"/>
      <c r="M15729" s="14"/>
      <c r="N15729" s="14"/>
      <c r="O15729" s="14"/>
      <c r="P15729" s="14"/>
    </row>
    <row r="15730" spans="9:16" x14ac:dyDescent="0.25">
      <c r="I15730" s="14"/>
      <c r="J15730" s="14"/>
      <c r="K15730" s="14"/>
      <c r="L15730" s="14"/>
      <c r="M15730" s="14"/>
      <c r="N15730" s="14"/>
      <c r="O15730" s="14"/>
      <c r="P15730" s="14"/>
    </row>
    <row r="15731" spans="9:16" x14ac:dyDescent="0.25">
      <c r="I15731" s="14"/>
      <c r="J15731" s="14"/>
      <c r="K15731" s="14"/>
      <c r="L15731" s="14"/>
      <c r="M15731" s="14"/>
      <c r="N15731" s="14"/>
      <c r="O15731" s="14"/>
      <c r="P15731" s="14"/>
    </row>
    <row r="15732" spans="9:16" x14ac:dyDescent="0.25">
      <c r="I15732" s="14"/>
      <c r="J15732" s="14"/>
      <c r="K15732" s="14"/>
      <c r="L15732" s="14"/>
      <c r="M15732" s="14"/>
      <c r="N15732" s="14"/>
      <c r="O15732" s="14"/>
      <c r="P15732" s="14"/>
    </row>
    <row r="15733" spans="9:16" x14ac:dyDescent="0.25">
      <c r="I15733" s="14"/>
      <c r="J15733" s="14"/>
      <c r="K15733" s="14"/>
      <c r="L15733" s="14"/>
      <c r="M15733" s="14"/>
      <c r="N15733" s="14"/>
      <c r="O15733" s="14"/>
      <c r="P15733" s="14"/>
    </row>
    <row r="15734" spans="9:16" x14ac:dyDescent="0.25">
      <c r="I15734" s="14"/>
      <c r="J15734" s="14"/>
      <c r="K15734" s="14"/>
      <c r="L15734" s="14"/>
      <c r="M15734" s="14"/>
      <c r="N15734" s="14"/>
      <c r="O15734" s="14"/>
      <c r="P15734" s="14"/>
    </row>
    <row r="15735" spans="9:16" x14ac:dyDescent="0.25">
      <c r="I15735" s="14"/>
      <c r="J15735" s="14"/>
      <c r="K15735" s="14"/>
      <c r="L15735" s="14"/>
      <c r="M15735" s="14"/>
      <c r="N15735" s="14"/>
      <c r="O15735" s="14"/>
      <c r="P15735" s="14"/>
    </row>
    <row r="15736" spans="9:16" x14ac:dyDescent="0.25">
      <c r="I15736" s="14"/>
      <c r="J15736" s="14"/>
      <c r="K15736" s="14"/>
      <c r="L15736" s="14"/>
      <c r="M15736" s="14"/>
      <c r="N15736" s="14"/>
      <c r="O15736" s="14"/>
      <c r="P15736" s="14"/>
    </row>
    <row r="15737" spans="9:16" x14ac:dyDescent="0.25">
      <c r="I15737" s="14"/>
      <c r="J15737" s="14"/>
      <c r="K15737" s="14"/>
      <c r="L15737" s="14"/>
      <c r="M15737" s="14"/>
      <c r="N15737" s="14"/>
      <c r="O15737" s="14"/>
      <c r="P15737" s="14"/>
    </row>
    <row r="15738" spans="9:16" x14ac:dyDescent="0.25">
      <c r="I15738" s="14"/>
      <c r="J15738" s="14"/>
      <c r="K15738" s="14"/>
      <c r="L15738" s="14"/>
      <c r="M15738" s="14"/>
      <c r="N15738" s="14"/>
      <c r="O15738" s="14"/>
      <c r="P15738" s="14"/>
    </row>
    <row r="15739" spans="9:16" x14ac:dyDescent="0.25">
      <c r="I15739" s="14"/>
      <c r="J15739" s="14"/>
      <c r="K15739" s="14"/>
      <c r="L15739" s="14"/>
      <c r="M15739" s="14"/>
      <c r="N15739" s="14"/>
      <c r="O15739" s="14"/>
      <c r="P15739" s="14"/>
    </row>
    <row r="15740" spans="9:16" x14ac:dyDescent="0.25">
      <c r="I15740" s="14"/>
      <c r="J15740" s="14"/>
      <c r="K15740" s="14"/>
      <c r="L15740" s="14"/>
      <c r="M15740" s="14"/>
      <c r="N15740" s="14"/>
      <c r="O15740" s="14"/>
      <c r="P15740" s="14"/>
    </row>
    <row r="15741" spans="9:16" x14ac:dyDescent="0.25">
      <c r="I15741" s="14"/>
      <c r="J15741" s="14"/>
      <c r="K15741" s="14"/>
      <c r="L15741" s="14"/>
      <c r="M15741" s="14"/>
      <c r="N15741" s="14"/>
      <c r="O15741" s="14"/>
      <c r="P15741" s="14"/>
    </row>
    <row r="15742" spans="9:16" x14ac:dyDescent="0.25">
      <c r="I15742" s="14"/>
      <c r="J15742" s="14"/>
      <c r="K15742" s="14"/>
      <c r="L15742" s="14"/>
      <c r="M15742" s="14"/>
      <c r="N15742" s="14"/>
      <c r="O15742" s="14"/>
      <c r="P15742" s="14"/>
    </row>
    <row r="15743" spans="9:16" x14ac:dyDescent="0.25">
      <c r="I15743" s="14"/>
      <c r="J15743" s="14"/>
      <c r="K15743" s="14"/>
      <c r="L15743" s="14"/>
      <c r="M15743" s="14"/>
      <c r="N15743" s="14"/>
      <c r="O15743" s="14"/>
      <c r="P15743" s="14"/>
    </row>
    <row r="15744" spans="9:16" x14ac:dyDescent="0.25">
      <c r="I15744" s="14"/>
      <c r="J15744" s="14"/>
      <c r="K15744" s="14"/>
      <c r="L15744" s="14"/>
      <c r="M15744" s="14"/>
      <c r="N15744" s="14"/>
      <c r="O15744" s="14"/>
      <c r="P15744" s="14"/>
    </row>
    <row r="15745" spans="9:16" x14ac:dyDescent="0.25">
      <c r="I15745" s="14"/>
      <c r="J15745" s="14"/>
      <c r="K15745" s="14"/>
      <c r="L15745" s="14"/>
      <c r="M15745" s="14"/>
      <c r="N15745" s="14"/>
      <c r="O15745" s="14"/>
      <c r="P15745" s="14"/>
    </row>
    <row r="15746" spans="9:16" x14ac:dyDescent="0.25">
      <c r="I15746" s="14"/>
      <c r="J15746" s="14"/>
      <c r="K15746" s="14"/>
      <c r="L15746" s="14"/>
      <c r="M15746" s="14"/>
      <c r="N15746" s="14"/>
      <c r="O15746" s="14"/>
      <c r="P15746" s="14"/>
    </row>
    <row r="15747" spans="9:16" x14ac:dyDescent="0.25">
      <c r="I15747" s="14"/>
      <c r="J15747" s="14"/>
      <c r="K15747" s="14"/>
      <c r="L15747" s="14"/>
      <c r="M15747" s="14"/>
      <c r="N15747" s="14"/>
      <c r="O15747" s="14"/>
      <c r="P15747" s="14"/>
    </row>
    <row r="15748" spans="9:16" x14ac:dyDescent="0.25">
      <c r="I15748" s="14"/>
      <c r="J15748" s="14"/>
      <c r="K15748" s="14"/>
      <c r="L15748" s="14"/>
      <c r="M15748" s="14"/>
      <c r="N15748" s="14"/>
      <c r="O15748" s="14"/>
      <c r="P15748" s="14"/>
    </row>
    <row r="15749" spans="9:16" x14ac:dyDescent="0.25">
      <c r="I15749" s="14"/>
      <c r="J15749" s="14"/>
      <c r="K15749" s="14"/>
      <c r="L15749" s="14"/>
      <c r="M15749" s="14"/>
      <c r="N15749" s="14"/>
      <c r="O15749" s="14"/>
      <c r="P15749" s="14"/>
    </row>
    <row r="15750" spans="9:16" x14ac:dyDescent="0.25">
      <c r="I15750" s="14"/>
      <c r="J15750" s="14"/>
      <c r="K15750" s="14"/>
      <c r="L15750" s="14"/>
      <c r="M15750" s="14"/>
      <c r="N15750" s="14"/>
      <c r="O15750" s="14"/>
      <c r="P15750" s="14"/>
    </row>
    <row r="15751" spans="9:16" x14ac:dyDescent="0.25">
      <c r="I15751" s="14"/>
      <c r="J15751" s="14"/>
      <c r="K15751" s="14"/>
      <c r="L15751" s="14"/>
      <c r="M15751" s="14"/>
      <c r="N15751" s="14"/>
      <c r="O15751" s="14"/>
      <c r="P15751" s="14"/>
    </row>
    <row r="15752" spans="9:16" x14ac:dyDescent="0.25">
      <c r="I15752" s="14"/>
      <c r="J15752" s="14"/>
      <c r="K15752" s="14"/>
      <c r="L15752" s="14"/>
      <c r="M15752" s="14"/>
      <c r="N15752" s="14"/>
      <c r="O15752" s="14"/>
      <c r="P15752" s="14"/>
    </row>
    <row r="15753" spans="9:16" x14ac:dyDescent="0.25">
      <c r="I15753" s="14"/>
      <c r="J15753" s="14"/>
      <c r="K15753" s="14"/>
      <c r="L15753" s="14"/>
      <c r="M15753" s="14"/>
      <c r="N15753" s="14"/>
      <c r="O15753" s="14"/>
      <c r="P15753" s="14"/>
    </row>
    <row r="15754" spans="9:16" x14ac:dyDescent="0.25">
      <c r="I15754" s="14"/>
      <c r="J15754" s="14"/>
      <c r="K15754" s="14"/>
      <c r="L15754" s="14"/>
      <c r="M15754" s="14"/>
      <c r="N15754" s="14"/>
      <c r="O15754" s="14"/>
      <c r="P15754" s="14"/>
    </row>
    <row r="15755" spans="9:16" x14ac:dyDescent="0.25">
      <c r="I15755" s="14"/>
      <c r="J15755" s="14"/>
      <c r="K15755" s="14"/>
      <c r="L15755" s="14"/>
      <c r="M15755" s="14"/>
      <c r="N15755" s="14"/>
      <c r="O15755" s="14"/>
      <c r="P15755" s="14"/>
    </row>
    <row r="15756" spans="9:16" x14ac:dyDescent="0.25">
      <c r="I15756" s="14"/>
      <c r="J15756" s="14"/>
      <c r="K15756" s="14"/>
      <c r="L15756" s="14"/>
      <c r="M15756" s="14"/>
      <c r="N15756" s="14"/>
      <c r="O15756" s="14"/>
      <c r="P15756" s="14"/>
    </row>
    <row r="15757" spans="9:16" x14ac:dyDescent="0.25">
      <c r="I15757" s="14"/>
      <c r="J15757" s="14"/>
      <c r="K15757" s="14"/>
      <c r="L15757" s="14"/>
      <c r="M15757" s="14"/>
      <c r="N15757" s="14"/>
      <c r="O15757" s="14"/>
      <c r="P15757" s="14"/>
    </row>
    <row r="15758" spans="9:16" x14ac:dyDescent="0.25">
      <c r="I15758" s="14"/>
      <c r="J15758" s="14"/>
      <c r="K15758" s="14"/>
      <c r="L15758" s="14"/>
      <c r="M15758" s="14"/>
      <c r="N15758" s="14"/>
      <c r="O15758" s="14"/>
      <c r="P15758" s="14"/>
    </row>
    <row r="15759" spans="9:16" x14ac:dyDescent="0.25">
      <c r="I15759" s="14"/>
      <c r="J15759" s="14"/>
      <c r="K15759" s="14"/>
      <c r="L15759" s="14"/>
      <c r="M15759" s="14"/>
      <c r="N15759" s="14"/>
      <c r="O15759" s="14"/>
      <c r="P15759" s="14"/>
    </row>
    <row r="15760" spans="9:16" x14ac:dyDescent="0.25">
      <c r="I15760" s="14"/>
      <c r="J15760" s="14"/>
      <c r="K15760" s="14"/>
      <c r="L15760" s="14"/>
      <c r="M15760" s="14"/>
      <c r="N15760" s="14"/>
      <c r="O15760" s="14"/>
      <c r="P15760" s="14"/>
    </row>
    <row r="15761" spans="9:16" x14ac:dyDescent="0.25">
      <c r="I15761" s="14"/>
      <c r="J15761" s="14"/>
      <c r="K15761" s="14"/>
      <c r="L15761" s="14"/>
      <c r="M15761" s="14"/>
      <c r="N15761" s="14"/>
      <c r="O15761" s="14"/>
      <c r="P15761" s="14"/>
    </row>
    <row r="15762" spans="9:16" x14ac:dyDescent="0.25">
      <c r="I15762" s="14"/>
      <c r="J15762" s="14"/>
      <c r="K15762" s="14"/>
      <c r="L15762" s="14"/>
      <c r="M15762" s="14"/>
      <c r="N15762" s="14"/>
      <c r="O15762" s="14"/>
      <c r="P15762" s="14"/>
    </row>
    <row r="15763" spans="9:16" x14ac:dyDescent="0.25">
      <c r="I15763" s="14"/>
      <c r="J15763" s="14"/>
      <c r="K15763" s="14"/>
      <c r="L15763" s="14"/>
      <c r="M15763" s="14"/>
      <c r="N15763" s="14"/>
      <c r="O15763" s="14"/>
      <c r="P15763" s="14"/>
    </row>
    <row r="15764" spans="9:16" x14ac:dyDescent="0.25">
      <c r="I15764" s="14"/>
      <c r="J15764" s="14"/>
      <c r="K15764" s="14"/>
      <c r="L15764" s="14"/>
      <c r="M15764" s="14"/>
      <c r="N15764" s="14"/>
      <c r="O15764" s="14"/>
      <c r="P15764" s="14"/>
    </row>
    <row r="15765" spans="9:16" x14ac:dyDescent="0.25">
      <c r="I15765" s="14"/>
      <c r="J15765" s="14"/>
      <c r="K15765" s="14"/>
      <c r="L15765" s="14"/>
      <c r="M15765" s="14"/>
      <c r="N15765" s="14"/>
      <c r="O15765" s="14"/>
      <c r="P15765" s="14"/>
    </row>
    <row r="15766" spans="9:16" x14ac:dyDescent="0.25">
      <c r="I15766" s="14"/>
      <c r="J15766" s="14"/>
      <c r="K15766" s="14"/>
      <c r="L15766" s="14"/>
      <c r="M15766" s="14"/>
      <c r="N15766" s="14"/>
      <c r="O15766" s="14"/>
      <c r="P15766" s="14"/>
    </row>
    <row r="15767" spans="9:16" x14ac:dyDescent="0.25">
      <c r="I15767" s="14"/>
      <c r="J15767" s="14"/>
      <c r="K15767" s="14"/>
      <c r="L15767" s="14"/>
      <c r="M15767" s="14"/>
      <c r="N15767" s="14"/>
      <c r="O15767" s="14"/>
      <c r="P15767" s="14"/>
    </row>
    <row r="15768" spans="9:16" x14ac:dyDescent="0.25">
      <c r="I15768" s="14"/>
      <c r="J15768" s="14"/>
      <c r="K15768" s="14"/>
      <c r="L15768" s="14"/>
      <c r="M15768" s="14"/>
      <c r="N15768" s="14"/>
      <c r="O15768" s="14"/>
      <c r="P15768" s="14"/>
    </row>
    <row r="15769" spans="9:16" x14ac:dyDescent="0.25">
      <c r="I15769" s="14"/>
      <c r="J15769" s="14"/>
      <c r="K15769" s="14"/>
      <c r="L15769" s="14"/>
      <c r="M15769" s="14"/>
      <c r="N15769" s="14"/>
      <c r="O15769" s="14"/>
      <c r="P15769" s="14"/>
    </row>
    <row r="15770" spans="9:16" x14ac:dyDescent="0.25">
      <c r="I15770" s="14"/>
      <c r="J15770" s="14"/>
      <c r="K15770" s="14"/>
      <c r="L15770" s="14"/>
      <c r="M15770" s="14"/>
      <c r="N15770" s="14"/>
      <c r="O15770" s="14"/>
      <c r="P15770" s="14"/>
    </row>
    <row r="15771" spans="9:16" x14ac:dyDescent="0.25">
      <c r="I15771" s="14"/>
      <c r="J15771" s="14"/>
      <c r="K15771" s="14"/>
      <c r="L15771" s="14"/>
      <c r="M15771" s="14"/>
      <c r="N15771" s="14"/>
      <c r="O15771" s="14"/>
      <c r="P15771" s="14"/>
    </row>
    <row r="15772" spans="9:16" x14ac:dyDescent="0.25">
      <c r="I15772" s="14"/>
      <c r="J15772" s="14"/>
      <c r="K15772" s="14"/>
      <c r="L15772" s="14"/>
      <c r="M15772" s="14"/>
      <c r="N15772" s="14"/>
      <c r="O15772" s="14"/>
      <c r="P15772" s="14"/>
    </row>
    <row r="15773" spans="9:16" x14ac:dyDescent="0.25">
      <c r="I15773" s="14"/>
      <c r="J15773" s="14"/>
      <c r="K15773" s="14"/>
      <c r="L15773" s="14"/>
      <c r="M15773" s="14"/>
      <c r="N15773" s="14"/>
      <c r="O15773" s="14"/>
      <c r="P15773" s="14"/>
    </row>
    <row r="15774" spans="9:16" x14ac:dyDescent="0.25">
      <c r="I15774" s="14"/>
      <c r="J15774" s="14"/>
      <c r="K15774" s="14"/>
      <c r="L15774" s="14"/>
      <c r="M15774" s="14"/>
      <c r="N15774" s="14"/>
      <c r="O15774" s="14"/>
      <c r="P15774" s="14"/>
    </row>
    <row r="15775" spans="9:16" x14ac:dyDescent="0.25">
      <c r="I15775" s="14"/>
      <c r="J15775" s="14"/>
      <c r="K15775" s="14"/>
      <c r="L15775" s="14"/>
      <c r="M15775" s="14"/>
      <c r="N15775" s="14"/>
      <c r="O15775" s="14"/>
      <c r="P15775" s="14"/>
    </row>
    <row r="15776" spans="9:16" x14ac:dyDescent="0.25">
      <c r="I15776" s="14"/>
      <c r="J15776" s="14"/>
      <c r="K15776" s="14"/>
      <c r="L15776" s="14"/>
      <c r="M15776" s="14"/>
      <c r="N15776" s="14"/>
      <c r="O15776" s="14"/>
      <c r="P15776" s="14"/>
    </row>
    <row r="15777" spans="9:16" x14ac:dyDescent="0.25">
      <c r="I15777" s="14"/>
      <c r="J15777" s="14"/>
      <c r="K15777" s="14"/>
      <c r="L15777" s="14"/>
      <c r="M15777" s="14"/>
      <c r="N15777" s="14"/>
      <c r="O15777" s="14"/>
      <c r="P15777" s="14"/>
    </row>
    <row r="15778" spans="9:16" x14ac:dyDescent="0.25">
      <c r="I15778" s="14"/>
      <c r="J15778" s="14"/>
      <c r="K15778" s="14"/>
      <c r="L15778" s="14"/>
      <c r="M15778" s="14"/>
      <c r="N15778" s="14"/>
      <c r="O15778" s="14"/>
      <c r="P15778" s="14"/>
    </row>
    <row r="15779" spans="9:16" x14ac:dyDescent="0.25">
      <c r="I15779" s="14"/>
      <c r="J15779" s="14"/>
      <c r="K15779" s="14"/>
      <c r="L15779" s="14"/>
      <c r="M15779" s="14"/>
      <c r="N15779" s="14"/>
      <c r="O15779" s="14"/>
      <c r="P15779" s="14"/>
    </row>
    <row r="15780" spans="9:16" x14ac:dyDescent="0.25">
      <c r="I15780" s="14"/>
      <c r="J15780" s="14"/>
      <c r="K15780" s="14"/>
      <c r="L15780" s="14"/>
      <c r="M15780" s="14"/>
      <c r="N15780" s="14"/>
      <c r="O15780" s="14"/>
      <c r="P15780" s="14"/>
    </row>
    <row r="15781" spans="9:16" x14ac:dyDescent="0.25">
      <c r="I15781" s="14"/>
      <c r="J15781" s="14"/>
      <c r="K15781" s="14"/>
      <c r="L15781" s="14"/>
      <c r="M15781" s="14"/>
      <c r="N15781" s="14"/>
      <c r="O15781" s="14"/>
      <c r="P15781" s="14"/>
    </row>
    <row r="15782" spans="9:16" x14ac:dyDescent="0.25">
      <c r="I15782" s="14"/>
      <c r="J15782" s="14"/>
      <c r="K15782" s="14"/>
      <c r="L15782" s="14"/>
      <c r="M15782" s="14"/>
      <c r="N15782" s="14"/>
      <c r="O15782" s="14"/>
      <c r="P15782" s="14"/>
    </row>
    <row r="15783" spans="9:16" x14ac:dyDescent="0.25">
      <c r="I15783" s="14"/>
      <c r="J15783" s="14"/>
      <c r="K15783" s="14"/>
      <c r="L15783" s="14"/>
      <c r="M15783" s="14"/>
      <c r="N15783" s="14"/>
      <c r="O15783" s="14"/>
      <c r="P15783" s="14"/>
    </row>
    <row r="15784" spans="9:16" x14ac:dyDescent="0.25">
      <c r="I15784" s="14"/>
      <c r="J15784" s="14"/>
      <c r="K15784" s="14"/>
      <c r="L15784" s="14"/>
      <c r="M15784" s="14"/>
      <c r="N15784" s="14"/>
      <c r="O15784" s="14"/>
      <c r="P15784" s="14"/>
    </row>
    <row r="15785" spans="9:16" x14ac:dyDescent="0.25">
      <c r="I15785" s="14"/>
      <c r="J15785" s="14"/>
      <c r="K15785" s="14"/>
      <c r="L15785" s="14"/>
      <c r="M15785" s="14"/>
      <c r="N15785" s="14"/>
      <c r="O15785" s="14"/>
      <c r="P15785" s="14"/>
    </row>
    <row r="15786" spans="9:16" x14ac:dyDescent="0.25">
      <c r="I15786" s="14"/>
      <c r="J15786" s="14"/>
      <c r="K15786" s="14"/>
      <c r="L15786" s="14"/>
      <c r="M15786" s="14"/>
      <c r="N15786" s="14"/>
      <c r="O15786" s="14"/>
      <c r="P15786" s="14"/>
    </row>
    <row r="15787" spans="9:16" x14ac:dyDescent="0.25">
      <c r="I15787" s="14"/>
      <c r="J15787" s="14"/>
      <c r="K15787" s="14"/>
      <c r="L15787" s="14"/>
      <c r="M15787" s="14"/>
      <c r="N15787" s="14"/>
      <c r="O15787" s="14"/>
      <c r="P15787" s="14"/>
    </row>
    <row r="15788" spans="9:16" x14ac:dyDescent="0.25">
      <c r="I15788" s="14"/>
      <c r="J15788" s="14"/>
      <c r="K15788" s="14"/>
      <c r="L15788" s="14"/>
      <c r="M15788" s="14"/>
      <c r="N15788" s="14"/>
      <c r="O15788" s="14"/>
      <c r="P15788" s="14"/>
    </row>
    <row r="15789" spans="9:16" x14ac:dyDescent="0.25">
      <c r="I15789" s="14"/>
      <c r="J15789" s="14"/>
      <c r="K15789" s="14"/>
      <c r="L15789" s="14"/>
      <c r="M15789" s="14"/>
      <c r="N15789" s="14"/>
      <c r="O15789" s="14"/>
      <c r="P15789" s="14"/>
    </row>
    <row r="15790" spans="9:16" x14ac:dyDescent="0.25">
      <c r="I15790" s="14"/>
      <c r="J15790" s="14"/>
      <c r="K15790" s="14"/>
      <c r="L15790" s="14"/>
      <c r="M15790" s="14"/>
      <c r="N15790" s="14"/>
      <c r="O15790" s="14"/>
      <c r="P15790" s="14"/>
    </row>
    <row r="15791" spans="9:16" x14ac:dyDescent="0.25">
      <c r="I15791" s="14"/>
      <c r="J15791" s="14"/>
      <c r="K15791" s="14"/>
      <c r="L15791" s="14"/>
      <c r="M15791" s="14"/>
      <c r="N15791" s="14"/>
      <c r="O15791" s="14"/>
      <c r="P15791" s="14"/>
    </row>
    <row r="15792" spans="9:16" x14ac:dyDescent="0.25">
      <c r="I15792" s="14"/>
      <c r="J15792" s="14"/>
      <c r="K15792" s="14"/>
      <c r="L15792" s="14"/>
      <c r="M15792" s="14"/>
      <c r="N15792" s="14"/>
      <c r="O15792" s="14"/>
      <c r="P15792" s="14"/>
    </row>
    <row r="15793" spans="9:16" x14ac:dyDescent="0.25">
      <c r="I15793" s="14"/>
      <c r="J15793" s="14"/>
      <c r="K15793" s="14"/>
      <c r="L15793" s="14"/>
      <c r="M15793" s="14"/>
      <c r="N15793" s="14"/>
      <c r="O15793" s="14"/>
      <c r="P15793" s="14"/>
    </row>
    <row r="15794" spans="9:16" x14ac:dyDescent="0.25">
      <c r="I15794" s="14"/>
      <c r="J15794" s="14"/>
      <c r="K15794" s="14"/>
      <c r="L15794" s="14"/>
      <c r="M15794" s="14"/>
      <c r="N15794" s="14"/>
      <c r="O15794" s="14"/>
      <c r="P15794" s="14"/>
    </row>
    <row r="15795" spans="9:16" x14ac:dyDescent="0.25">
      <c r="I15795" s="14"/>
      <c r="J15795" s="14"/>
      <c r="K15795" s="14"/>
      <c r="L15795" s="14"/>
      <c r="M15795" s="14"/>
      <c r="N15795" s="14"/>
      <c r="O15795" s="14"/>
      <c r="P15795" s="14"/>
    </row>
    <row r="15796" spans="9:16" x14ac:dyDescent="0.25">
      <c r="I15796" s="14"/>
      <c r="J15796" s="14"/>
      <c r="K15796" s="14"/>
      <c r="L15796" s="14"/>
      <c r="M15796" s="14"/>
      <c r="N15796" s="14"/>
      <c r="O15796" s="14"/>
      <c r="P15796" s="14"/>
    </row>
    <row r="15797" spans="9:16" x14ac:dyDescent="0.25">
      <c r="I15797" s="14"/>
      <c r="J15797" s="14"/>
      <c r="K15797" s="14"/>
      <c r="L15797" s="14"/>
      <c r="M15797" s="14"/>
      <c r="N15797" s="14"/>
      <c r="O15797" s="14"/>
      <c r="P15797" s="14"/>
    </row>
    <row r="15798" spans="9:16" x14ac:dyDescent="0.25">
      <c r="I15798" s="14"/>
      <c r="J15798" s="14"/>
      <c r="K15798" s="14"/>
      <c r="L15798" s="14"/>
      <c r="M15798" s="14"/>
      <c r="N15798" s="14"/>
      <c r="O15798" s="14"/>
      <c r="P15798" s="14"/>
    </row>
    <row r="15799" spans="9:16" x14ac:dyDescent="0.25">
      <c r="I15799" s="14"/>
      <c r="J15799" s="14"/>
      <c r="K15799" s="14"/>
      <c r="L15799" s="14"/>
      <c r="M15799" s="14"/>
      <c r="N15799" s="14"/>
      <c r="O15799" s="14"/>
      <c r="P15799" s="14"/>
    </row>
    <row r="15800" spans="9:16" x14ac:dyDescent="0.25">
      <c r="I15800" s="14"/>
      <c r="J15800" s="14"/>
      <c r="K15800" s="14"/>
      <c r="L15800" s="14"/>
      <c r="M15800" s="14"/>
      <c r="N15800" s="14"/>
      <c r="O15800" s="14"/>
      <c r="P15800" s="14"/>
    </row>
    <row r="15801" spans="9:16" x14ac:dyDescent="0.25">
      <c r="I15801" s="14"/>
      <c r="J15801" s="14"/>
      <c r="K15801" s="14"/>
      <c r="L15801" s="14"/>
      <c r="M15801" s="14"/>
      <c r="N15801" s="14"/>
      <c r="O15801" s="14"/>
      <c r="P15801" s="14"/>
    </row>
    <row r="15802" spans="9:16" x14ac:dyDescent="0.25">
      <c r="I15802" s="14"/>
      <c r="J15802" s="14"/>
      <c r="K15802" s="14"/>
      <c r="L15802" s="14"/>
      <c r="M15802" s="14"/>
      <c r="N15802" s="14"/>
      <c r="O15802" s="14"/>
      <c r="P15802" s="14"/>
    </row>
    <row r="15803" spans="9:16" x14ac:dyDescent="0.25">
      <c r="I15803" s="14"/>
      <c r="J15803" s="14"/>
      <c r="K15803" s="14"/>
      <c r="L15803" s="14"/>
      <c r="M15803" s="14"/>
      <c r="N15803" s="14"/>
      <c r="O15803" s="14"/>
      <c r="P15803" s="14"/>
    </row>
    <row r="15804" spans="9:16" x14ac:dyDescent="0.25">
      <c r="I15804" s="14"/>
      <c r="J15804" s="14"/>
      <c r="K15804" s="14"/>
      <c r="L15804" s="14"/>
      <c r="M15804" s="14"/>
      <c r="N15804" s="14"/>
      <c r="O15804" s="14"/>
      <c r="P15804" s="14"/>
    </row>
    <row r="15805" spans="9:16" x14ac:dyDescent="0.25">
      <c r="I15805" s="14"/>
      <c r="J15805" s="14"/>
      <c r="K15805" s="14"/>
      <c r="L15805" s="14"/>
      <c r="M15805" s="14"/>
      <c r="N15805" s="14"/>
      <c r="O15805" s="14"/>
      <c r="P15805" s="14"/>
    </row>
    <row r="15806" spans="9:16" x14ac:dyDescent="0.25">
      <c r="I15806" s="14"/>
      <c r="J15806" s="14"/>
      <c r="K15806" s="14"/>
      <c r="L15806" s="14"/>
      <c r="M15806" s="14"/>
      <c r="N15806" s="14"/>
      <c r="O15806" s="14"/>
      <c r="P15806" s="14"/>
    </row>
    <row r="15807" spans="9:16" x14ac:dyDescent="0.25">
      <c r="I15807" s="14"/>
      <c r="J15807" s="14"/>
      <c r="K15807" s="14"/>
      <c r="L15807" s="14"/>
      <c r="M15807" s="14"/>
      <c r="N15807" s="14"/>
      <c r="O15807" s="14"/>
      <c r="P15807" s="14"/>
    </row>
    <row r="15808" spans="9:16" x14ac:dyDescent="0.25">
      <c r="I15808" s="14"/>
      <c r="J15808" s="14"/>
      <c r="K15808" s="14"/>
      <c r="L15808" s="14"/>
      <c r="M15808" s="14"/>
      <c r="N15808" s="14"/>
      <c r="O15808" s="14"/>
      <c r="P15808" s="14"/>
    </row>
    <row r="15809" spans="9:16" x14ac:dyDescent="0.25">
      <c r="I15809" s="14"/>
      <c r="J15809" s="14"/>
      <c r="K15809" s="14"/>
      <c r="L15809" s="14"/>
      <c r="M15809" s="14"/>
      <c r="N15809" s="14"/>
      <c r="O15809" s="14"/>
      <c r="P15809" s="14"/>
    </row>
    <row r="15810" spans="9:16" x14ac:dyDescent="0.25">
      <c r="I15810" s="14"/>
      <c r="J15810" s="14"/>
      <c r="K15810" s="14"/>
      <c r="L15810" s="14"/>
      <c r="M15810" s="14"/>
      <c r="N15810" s="14"/>
      <c r="O15810" s="14"/>
      <c r="P15810" s="14"/>
    </row>
    <row r="15811" spans="9:16" x14ac:dyDescent="0.25">
      <c r="I15811" s="14"/>
      <c r="J15811" s="14"/>
      <c r="K15811" s="14"/>
      <c r="L15811" s="14"/>
      <c r="M15811" s="14"/>
      <c r="N15811" s="14"/>
      <c r="O15811" s="14"/>
      <c r="P15811" s="14"/>
    </row>
    <row r="15812" spans="9:16" x14ac:dyDescent="0.25">
      <c r="I15812" s="14"/>
      <c r="J15812" s="14"/>
      <c r="K15812" s="14"/>
      <c r="L15812" s="14"/>
      <c r="M15812" s="14"/>
      <c r="N15812" s="14"/>
      <c r="O15812" s="14"/>
      <c r="P15812" s="14"/>
    </row>
    <row r="15813" spans="9:16" x14ac:dyDescent="0.25">
      <c r="I15813" s="14"/>
      <c r="J15813" s="14"/>
      <c r="K15813" s="14"/>
      <c r="L15813" s="14"/>
      <c r="M15813" s="14"/>
      <c r="N15813" s="14"/>
      <c r="O15813" s="14"/>
      <c r="P15813" s="14"/>
    </row>
    <row r="15814" spans="9:16" x14ac:dyDescent="0.25">
      <c r="I15814" s="14"/>
      <c r="J15814" s="14"/>
      <c r="K15814" s="14"/>
      <c r="L15814" s="14"/>
      <c r="M15814" s="14"/>
      <c r="N15814" s="14"/>
      <c r="O15814" s="14"/>
      <c r="P15814" s="14"/>
    </row>
    <row r="15815" spans="9:16" x14ac:dyDescent="0.25">
      <c r="I15815" s="14"/>
      <c r="J15815" s="14"/>
      <c r="K15815" s="14"/>
      <c r="L15815" s="14"/>
      <c r="M15815" s="14"/>
      <c r="N15815" s="14"/>
      <c r="O15815" s="14"/>
      <c r="P15815" s="14"/>
    </row>
    <row r="15816" spans="9:16" x14ac:dyDescent="0.25">
      <c r="I15816" s="14"/>
      <c r="J15816" s="14"/>
      <c r="K15816" s="14"/>
      <c r="L15816" s="14"/>
      <c r="M15816" s="14"/>
      <c r="N15816" s="14"/>
      <c r="O15816" s="14"/>
      <c r="P15816" s="14"/>
    </row>
    <row r="15817" spans="9:16" x14ac:dyDescent="0.25">
      <c r="I15817" s="14"/>
      <c r="J15817" s="14"/>
      <c r="K15817" s="14"/>
      <c r="L15817" s="14"/>
      <c r="M15817" s="14"/>
      <c r="N15817" s="14"/>
      <c r="O15817" s="14"/>
      <c r="P15817" s="14"/>
    </row>
    <row r="15818" spans="9:16" x14ac:dyDescent="0.25">
      <c r="I15818" s="14"/>
      <c r="J15818" s="14"/>
      <c r="K15818" s="14"/>
      <c r="L15818" s="14"/>
      <c r="M15818" s="14"/>
      <c r="N15818" s="14"/>
      <c r="O15818" s="14"/>
      <c r="P15818" s="14"/>
    </row>
    <row r="15819" spans="9:16" x14ac:dyDescent="0.25">
      <c r="I15819" s="14"/>
      <c r="J15819" s="14"/>
      <c r="K15819" s="14"/>
      <c r="L15819" s="14"/>
      <c r="M15819" s="14"/>
      <c r="N15819" s="14"/>
      <c r="O15819" s="14"/>
      <c r="P15819" s="14"/>
    </row>
    <row r="15820" spans="9:16" x14ac:dyDescent="0.25">
      <c r="I15820" s="14"/>
      <c r="J15820" s="14"/>
      <c r="K15820" s="14"/>
      <c r="L15820" s="14"/>
      <c r="M15820" s="14"/>
      <c r="N15820" s="14"/>
      <c r="O15820" s="14"/>
      <c r="P15820" s="14"/>
    </row>
    <row r="15821" spans="9:16" x14ac:dyDescent="0.25">
      <c r="I15821" s="14"/>
      <c r="J15821" s="14"/>
      <c r="K15821" s="14"/>
      <c r="L15821" s="14"/>
      <c r="M15821" s="14"/>
      <c r="N15821" s="14"/>
      <c r="O15821" s="14"/>
      <c r="P15821" s="14"/>
    </row>
    <row r="15822" spans="9:16" x14ac:dyDescent="0.25">
      <c r="I15822" s="14"/>
      <c r="J15822" s="14"/>
      <c r="K15822" s="14"/>
      <c r="L15822" s="14"/>
      <c r="M15822" s="14"/>
      <c r="N15822" s="14"/>
      <c r="O15822" s="14"/>
      <c r="P15822" s="14"/>
    </row>
    <row r="15823" spans="9:16" x14ac:dyDescent="0.25">
      <c r="I15823" s="14"/>
      <c r="J15823" s="14"/>
      <c r="K15823" s="14"/>
      <c r="L15823" s="14"/>
      <c r="M15823" s="14"/>
      <c r="N15823" s="14"/>
      <c r="O15823" s="14"/>
      <c r="P15823" s="14"/>
    </row>
    <row r="15824" spans="9:16" x14ac:dyDescent="0.25">
      <c r="I15824" s="14"/>
      <c r="J15824" s="14"/>
      <c r="K15824" s="14"/>
      <c r="L15824" s="14"/>
      <c r="M15824" s="14"/>
      <c r="N15824" s="14"/>
      <c r="O15824" s="14"/>
      <c r="P15824" s="14"/>
    </row>
    <row r="15825" spans="9:16" x14ac:dyDescent="0.25">
      <c r="I15825" s="14"/>
      <c r="J15825" s="14"/>
      <c r="K15825" s="14"/>
      <c r="L15825" s="14"/>
      <c r="M15825" s="14"/>
      <c r="N15825" s="14"/>
      <c r="O15825" s="14"/>
      <c r="P15825" s="14"/>
    </row>
    <row r="15826" spans="9:16" x14ac:dyDescent="0.25">
      <c r="I15826" s="14"/>
      <c r="J15826" s="14"/>
      <c r="K15826" s="14"/>
      <c r="L15826" s="14"/>
      <c r="M15826" s="14"/>
      <c r="N15826" s="14"/>
      <c r="O15826" s="14"/>
      <c r="P15826" s="14"/>
    </row>
    <row r="15827" spans="9:16" x14ac:dyDescent="0.25">
      <c r="I15827" s="14"/>
      <c r="J15827" s="14"/>
      <c r="K15827" s="14"/>
      <c r="L15827" s="14"/>
      <c r="M15827" s="14"/>
      <c r="N15827" s="14"/>
      <c r="O15827" s="14"/>
      <c r="P15827" s="14"/>
    </row>
    <row r="15828" spans="9:16" x14ac:dyDescent="0.25">
      <c r="I15828" s="14"/>
      <c r="J15828" s="14"/>
      <c r="K15828" s="14"/>
      <c r="L15828" s="14"/>
      <c r="M15828" s="14"/>
      <c r="N15828" s="14"/>
      <c r="O15828" s="14"/>
      <c r="P15828" s="14"/>
    </row>
    <row r="15829" spans="9:16" x14ac:dyDescent="0.25">
      <c r="I15829" s="14"/>
      <c r="J15829" s="14"/>
      <c r="K15829" s="14"/>
      <c r="L15829" s="14"/>
      <c r="M15829" s="14"/>
      <c r="N15829" s="14"/>
      <c r="O15829" s="14"/>
      <c r="P15829" s="14"/>
    </row>
    <row r="15830" spans="9:16" x14ac:dyDescent="0.25">
      <c r="I15830" s="14"/>
      <c r="J15830" s="14"/>
      <c r="K15830" s="14"/>
      <c r="L15830" s="14"/>
      <c r="M15830" s="14"/>
      <c r="N15830" s="14"/>
      <c r="O15830" s="14"/>
      <c r="P15830" s="14"/>
    </row>
    <row r="15831" spans="9:16" x14ac:dyDescent="0.25">
      <c r="I15831" s="14"/>
      <c r="J15831" s="14"/>
      <c r="K15831" s="14"/>
      <c r="L15831" s="14"/>
      <c r="M15831" s="14"/>
      <c r="N15831" s="14"/>
      <c r="O15831" s="14"/>
      <c r="P15831" s="14"/>
    </row>
    <row r="15832" spans="9:16" x14ac:dyDescent="0.25">
      <c r="I15832" s="14"/>
      <c r="J15832" s="14"/>
      <c r="K15832" s="14"/>
      <c r="L15832" s="14"/>
      <c r="M15832" s="14"/>
      <c r="N15832" s="14"/>
      <c r="O15832" s="14"/>
      <c r="P15832" s="14"/>
    </row>
    <row r="15833" spans="9:16" x14ac:dyDescent="0.25">
      <c r="I15833" s="14"/>
      <c r="J15833" s="14"/>
      <c r="K15833" s="14"/>
      <c r="L15833" s="14"/>
      <c r="M15833" s="14"/>
      <c r="N15833" s="14"/>
      <c r="O15833" s="14"/>
      <c r="P15833" s="14"/>
    </row>
    <row r="15834" spans="9:16" x14ac:dyDescent="0.25">
      <c r="I15834" s="14"/>
      <c r="J15834" s="14"/>
      <c r="K15834" s="14"/>
      <c r="L15834" s="14"/>
      <c r="M15834" s="14"/>
      <c r="N15834" s="14"/>
      <c r="O15834" s="14"/>
      <c r="P15834" s="14"/>
    </row>
    <row r="15835" spans="9:16" x14ac:dyDescent="0.25">
      <c r="I15835" s="14"/>
      <c r="J15835" s="14"/>
      <c r="K15835" s="14"/>
      <c r="L15835" s="14"/>
      <c r="M15835" s="14"/>
      <c r="N15835" s="14"/>
      <c r="O15835" s="14"/>
      <c r="P15835" s="14"/>
    </row>
    <row r="15836" spans="9:16" x14ac:dyDescent="0.25">
      <c r="I15836" s="14"/>
      <c r="J15836" s="14"/>
      <c r="K15836" s="14"/>
      <c r="L15836" s="14"/>
      <c r="M15836" s="14"/>
      <c r="N15836" s="14"/>
      <c r="O15836" s="14"/>
      <c r="P15836" s="14"/>
    </row>
    <row r="15837" spans="9:16" x14ac:dyDescent="0.25">
      <c r="I15837" s="14"/>
      <c r="J15837" s="14"/>
      <c r="K15837" s="14"/>
      <c r="L15837" s="14"/>
      <c r="M15837" s="14"/>
      <c r="N15837" s="14"/>
      <c r="O15837" s="14"/>
      <c r="P15837" s="14"/>
    </row>
    <row r="15838" spans="9:16" x14ac:dyDescent="0.25">
      <c r="I15838" s="14"/>
      <c r="J15838" s="14"/>
      <c r="K15838" s="14"/>
      <c r="L15838" s="14"/>
      <c r="M15838" s="14"/>
      <c r="N15838" s="14"/>
      <c r="O15838" s="14"/>
      <c r="P15838" s="14"/>
    </row>
    <row r="15839" spans="9:16" x14ac:dyDescent="0.25">
      <c r="I15839" s="14"/>
      <c r="J15839" s="14"/>
      <c r="K15839" s="14"/>
      <c r="L15839" s="14"/>
      <c r="M15839" s="14"/>
      <c r="N15839" s="14"/>
      <c r="O15839" s="14"/>
      <c r="P15839" s="14"/>
    </row>
    <row r="15840" spans="9:16" x14ac:dyDescent="0.25">
      <c r="I15840" s="14"/>
      <c r="J15840" s="14"/>
      <c r="K15840" s="14"/>
      <c r="L15840" s="14"/>
      <c r="M15840" s="14"/>
      <c r="N15840" s="14"/>
      <c r="O15840" s="14"/>
      <c r="P15840" s="14"/>
    </row>
    <row r="15841" spans="9:16" x14ac:dyDescent="0.25">
      <c r="I15841" s="14"/>
      <c r="J15841" s="14"/>
      <c r="K15841" s="14"/>
      <c r="L15841" s="14"/>
      <c r="M15841" s="14"/>
      <c r="N15841" s="14"/>
      <c r="O15841" s="14"/>
      <c r="P15841" s="14"/>
    </row>
    <row r="15842" spans="9:16" x14ac:dyDescent="0.25">
      <c r="I15842" s="14"/>
      <c r="J15842" s="14"/>
      <c r="K15842" s="14"/>
      <c r="L15842" s="14"/>
      <c r="M15842" s="14"/>
      <c r="N15842" s="14"/>
      <c r="O15842" s="14"/>
      <c r="P15842" s="14"/>
    </row>
    <row r="15843" spans="9:16" x14ac:dyDescent="0.25">
      <c r="I15843" s="14"/>
      <c r="J15843" s="14"/>
      <c r="K15843" s="14"/>
      <c r="L15843" s="14"/>
      <c r="M15843" s="14"/>
      <c r="N15843" s="14"/>
      <c r="O15843" s="14"/>
      <c r="P15843" s="14"/>
    </row>
    <row r="15844" spans="9:16" x14ac:dyDescent="0.25">
      <c r="I15844" s="14"/>
      <c r="J15844" s="14"/>
      <c r="K15844" s="14"/>
      <c r="L15844" s="14"/>
      <c r="M15844" s="14"/>
      <c r="N15844" s="14"/>
      <c r="O15844" s="14"/>
      <c r="P15844" s="14"/>
    </row>
    <row r="15845" spans="9:16" x14ac:dyDescent="0.25">
      <c r="I15845" s="14"/>
      <c r="J15845" s="14"/>
      <c r="K15845" s="14"/>
      <c r="L15845" s="14"/>
      <c r="M15845" s="14"/>
      <c r="N15845" s="14"/>
      <c r="O15845" s="14"/>
      <c r="P15845" s="14"/>
    </row>
    <row r="15846" spans="9:16" x14ac:dyDescent="0.25">
      <c r="I15846" s="14"/>
      <c r="J15846" s="14"/>
      <c r="K15846" s="14"/>
      <c r="L15846" s="14"/>
      <c r="M15846" s="14"/>
      <c r="N15846" s="14"/>
      <c r="O15846" s="14"/>
      <c r="P15846" s="14"/>
    </row>
    <row r="15847" spans="9:16" x14ac:dyDescent="0.25">
      <c r="I15847" s="14"/>
      <c r="J15847" s="14"/>
      <c r="K15847" s="14"/>
      <c r="L15847" s="14"/>
      <c r="M15847" s="14"/>
      <c r="N15847" s="14"/>
      <c r="O15847" s="14"/>
      <c r="P15847" s="14"/>
    </row>
    <row r="15848" spans="9:16" x14ac:dyDescent="0.25">
      <c r="I15848" s="14"/>
      <c r="J15848" s="14"/>
      <c r="K15848" s="14"/>
      <c r="L15848" s="14"/>
      <c r="M15848" s="14"/>
      <c r="N15848" s="14"/>
      <c r="O15848" s="14"/>
      <c r="P15848" s="14"/>
    </row>
    <row r="15849" spans="9:16" x14ac:dyDescent="0.25">
      <c r="I15849" s="14"/>
      <c r="J15849" s="14"/>
      <c r="K15849" s="14"/>
      <c r="L15849" s="14"/>
      <c r="M15849" s="14"/>
      <c r="N15849" s="14"/>
      <c r="O15849" s="14"/>
      <c r="P15849" s="14"/>
    </row>
    <row r="15850" spans="9:16" x14ac:dyDescent="0.25">
      <c r="I15850" s="14"/>
      <c r="J15850" s="14"/>
      <c r="K15850" s="14"/>
      <c r="L15850" s="14"/>
      <c r="M15850" s="14"/>
      <c r="N15850" s="14"/>
      <c r="O15850" s="14"/>
      <c r="P15850" s="14"/>
    </row>
    <row r="15851" spans="9:16" x14ac:dyDescent="0.25">
      <c r="I15851" s="14"/>
      <c r="J15851" s="14"/>
      <c r="K15851" s="14"/>
      <c r="L15851" s="14"/>
      <c r="M15851" s="14"/>
      <c r="N15851" s="14"/>
      <c r="O15851" s="14"/>
      <c r="P15851" s="14"/>
    </row>
    <row r="15852" spans="9:16" x14ac:dyDescent="0.25">
      <c r="I15852" s="14"/>
      <c r="J15852" s="14"/>
      <c r="K15852" s="14"/>
      <c r="L15852" s="14"/>
      <c r="M15852" s="14"/>
      <c r="N15852" s="14"/>
      <c r="O15852" s="14"/>
      <c r="P15852" s="14"/>
    </row>
    <row r="15853" spans="9:16" x14ac:dyDescent="0.25">
      <c r="I15853" s="14"/>
      <c r="J15853" s="14"/>
      <c r="K15853" s="14"/>
      <c r="L15853" s="14"/>
      <c r="M15853" s="14"/>
      <c r="N15853" s="14"/>
      <c r="O15853" s="14"/>
      <c r="P15853" s="14"/>
    </row>
    <row r="15854" spans="9:16" x14ac:dyDescent="0.25">
      <c r="I15854" s="14"/>
      <c r="J15854" s="14"/>
      <c r="K15854" s="14"/>
      <c r="L15854" s="14"/>
      <c r="M15854" s="14"/>
      <c r="N15854" s="14"/>
      <c r="O15854" s="14"/>
      <c r="P15854" s="14"/>
    </row>
    <row r="15855" spans="9:16" x14ac:dyDescent="0.25">
      <c r="I15855" s="14"/>
      <c r="J15855" s="14"/>
      <c r="K15855" s="14"/>
      <c r="L15855" s="14"/>
      <c r="M15855" s="14"/>
      <c r="N15855" s="14"/>
      <c r="O15855" s="14"/>
      <c r="P15855" s="14"/>
    </row>
    <row r="15856" spans="9:16" x14ac:dyDescent="0.25">
      <c r="I15856" s="14"/>
      <c r="J15856" s="14"/>
      <c r="K15856" s="14"/>
      <c r="L15856" s="14"/>
      <c r="M15856" s="14"/>
      <c r="N15856" s="14"/>
      <c r="O15856" s="14"/>
      <c r="P15856" s="14"/>
    </row>
    <row r="15857" spans="9:16" x14ac:dyDescent="0.25">
      <c r="I15857" s="14"/>
      <c r="J15857" s="14"/>
      <c r="K15857" s="14"/>
      <c r="L15857" s="14"/>
      <c r="M15857" s="14"/>
      <c r="N15857" s="14"/>
      <c r="O15857" s="14"/>
      <c r="P15857" s="14"/>
    </row>
    <row r="15858" spans="9:16" x14ac:dyDescent="0.25">
      <c r="I15858" s="14"/>
      <c r="J15858" s="14"/>
      <c r="K15858" s="14"/>
      <c r="L15858" s="14"/>
      <c r="M15858" s="14"/>
      <c r="N15858" s="14"/>
      <c r="O15858" s="14"/>
      <c r="P15858" s="14"/>
    </row>
    <row r="15859" spans="9:16" x14ac:dyDescent="0.25">
      <c r="I15859" s="14"/>
      <c r="J15859" s="14"/>
      <c r="K15859" s="14"/>
      <c r="L15859" s="14"/>
      <c r="M15859" s="14"/>
      <c r="N15859" s="14"/>
      <c r="O15859" s="14"/>
      <c r="P15859" s="14"/>
    </row>
    <row r="15860" spans="9:16" x14ac:dyDescent="0.25">
      <c r="I15860" s="14"/>
      <c r="J15860" s="14"/>
      <c r="K15860" s="14"/>
      <c r="L15860" s="14"/>
      <c r="M15860" s="14"/>
      <c r="N15860" s="14"/>
      <c r="O15860" s="14"/>
      <c r="P15860" s="14"/>
    </row>
    <row r="15861" spans="9:16" x14ac:dyDescent="0.25">
      <c r="I15861" s="14"/>
      <c r="J15861" s="14"/>
      <c r="K15861" s="14"/>
      <c r="L15861" s="14"/>
      <c r="M15861" s="14"/>
      <c r="N15861" s="14"/>
      <c r="O15861" s="14"/>
      <c r="P15861" s="14"/>
    </row>
    <row r="15862" spans="9:16" x14ac:dyDescent="0.25">
      <c r="I15862" s="14"/>
      <c r="J15862" s="14"/>
      <c r="K15862" s="14"/>
      <c r="L15862" s="14"/>
      <c r="M15862" s="14"/>
      <c r="N15862" s="14"/>
      <c r="O15862" s="14"/>
      <c r="P15862" s="14"/>
    </row>
    <row r="15863" spans="9:16" x14ac:dyDescent="0.25">
      <c r="I15863" s="14"/>
      <c r="J15863" s="14"/>
      <c r="K15863" s="14"/>
      <c r="L15863" s="14"/>
      <c r="M15863" s="14"/>
      <c r="N15863" s="14"/>
      <c r="O15863" s="14"/>
      <c r="P15863" s="14"/>
    </row>
    <row r="15864" spans="9:16" x14ac:dyDescent="0.25">
      <c r="I15864" s="14"/>
      <c r="J15864" s="14"/>
      <c r="K15864" s="14"/>
      <c r="L15864" s="14"/>
      <c r="M15864" s="14"/>
      <c r="N15864" s="14"/>
      <c r="O15864" s="14"/>
      <c r="P15864" s="14"/>
    </row>
    <row r="15865" spans="9:16" x14ac:dyDescent="0.25">
      <c r="I15865" s="14"/>
      <c r="J15865" s="14"/>
      <c r="K15865" s="14"/>
      <c r="L15865" s="14"/>
      <c r="M15865" s="14"/>
      <c r="N15865" s="14"/>
      <c r="O15865" s="14"/>
      <c r="P15865" s="14"/>
    </row>
    <row r="15866" spans="9:16" x14ac:dyDescent="0.25">
      <c r="I15866" s="14"/>
      <c r="J15866" s="14"/>
      <c r="K15866" s="14"/>
      <c r="L15866" s="14"/>
      <c r="M15866" s="14"/>
      <c r="N15866" s="14"/>
      <c r="O15866" s="14"/>
      <c r="P15866" s="14"/>
    </row>
    <row r="15867" spans="9:16" x14ac:dyDescent="0.25">
      <c r="I15867" s="14"/>
      <c r="J15867" s="14"/>
      <c r="K15867" s="14"/>
      <c r="L15867" s="14"/>
      <c r="M15867" s="14"/>
      <c r="N15867" s="14"/>
      <c r="O15867" s="14"/>
      <c r="P15867" s="14"/>
    </row>
    <row r="15868" spans="9:16" x14ac:dyDescent="0.25">
      <c r="I15868" s="14"/>
      <c r="J15868" s="14"/>
      <c r="K15868" s="14"/>
      <c r="L15868" s="14"/>
      <c r="M15868" s="14"/>
      <c r="N15868" s="14"/>
      <c r="O15868" s="14"/>
      <c r="P15868" s="14"/>
    </row>
    <row r="15869" spans="9:16" x14ac:dyDescent="0.25">
      <c r="I15869" s="14"/>
      <c r="J15869" s="14"/>
      <c r="K15869" s="14"/>
      <c r="L15869" s="14"/>
      <c r="M15869" s="14"/>
      <c r="N15869" s="14"/>
      <c r="O15869" s="14"/>
      <c r="P15869" s="14"/>
    </row>
    <row r="15870" spans="9:16" x14ac:dyDescent="0.25">
      <c r="I15870" s="14"/>
      <c r="J15870" s="14"/>
      <c r="K15870" s="14"/>
      <c r="L15870" s="14"/>
      <c r="M15870" s="14"/>
      <c r="N15870" s="14"/>
      <c r="O15870" s="14"/>
      <c r="P15870" s="14"/>
    </row>
    <row r="15871" spans="9:16" x14ac:dyDescent="0.25">
      <c r="I15871" s="14"/>
      <c r="J15871" s="14"/>
      <c r="K15871" s="14"/>
      <c r="L15871" s="14"/>
      <c r="M15871" s="14"/>
      <c r="N15871" s="14"/>
      <c r="O15871" s="14"/>
      <c r="P15871" s="14"/>
    </row>
    <row r="15872" spans="9:16" x14ac:dyDescent="0.25">
      <c r="I15872" s="14"/>
      <c r="J15872" s="14"/>
      <c r="K15872" s="14"/>
      <c r="L15872" s="14"/>
      <c r="M15872" s="14"/>
      <c r="N15872" s="14"/>
      <c r="O15872" s="14"/>
      <c r="P15872" s="14"/>
    </row>
    <row r="15873" spans="9:16" x14ac:dyDescent="0.25">
      <c r="I15873" s="14"/>
      <c r="J15873" s="14"/>
      <c r="K15873" s="14"/>
      <c r="L15873" s="14"/>
      <c r="M15873" s="14"/>
      <c r="N15873" s="14"/>
      <c r="O15873" s="14"/>
      <c r="P15873" s="14"/>
    </row>
    <row r="15874" spans="9:16" x14ac:dyDescent="0.25">
      <c r="I15874" s="14"/>
      <c r="J15874" s="14"/>
      <c r="K15874" s="14"/>
      <c r="L15874" s="14"/>
      <c r="M15874" s="14"/>
      <c r="N15874" s="14"/>
      <c r="O15874" s="14"/>
      <c r="P15874" s="14"/>
    </row>
    <row r="15875" spans="9:16" x14ac:dyDescent="0.25">
      <c r="I15875" s="14"/>
      <c r="J15875" s="14"/>
      <c r="K15875" s="14"/>
      <c r="L15875" s="14"/>
      <c r="M15875" s="14"/>
      <c r="N15875" s="14"/>
      <c r="O15875" s="14"/>
      <c r="P15875" s="14"/>
    </row>
    <row r="15876" spans="9:16" x14ac:dyDescent="0.25">
      <c r="I15876" s="14"/>
      <c r="J15876" s="14"/>
      <c r="K15876" s="14"/>
      <c r="L15876" s="14"/>
      <c r="M15876" s="14"/>
      <c r="N15876" s="14"/>
      <c r="O15876" s="14"/>
      <c r="P15876" s="14"/>
    </row>
    <row r="15877" spans="9:16" x14ac:dyDescent="0.25">
      <c r="I15877" s="14"/>
      <c r="J15877" s="14"/>
      <c r="K15877" s="14"/>
      <c r="L15877" s="14"/>
      <c r="M15877" s="14"/>
      <c r="N15877" s="14"/>
      <c r="O15877" s="14"/>
      <c r="P15877" s="14"/>
    </row>
    <row r="15878" spans="9:16" x14ac:dyDescent="0.25">
      <c r="I15878" s="14"/>
      <c r="J15878" s="14"/>
      <c r="K15878" s="14"/>
      <c r="L15878" s="14"/>
      <c r="M15878" s="14"/>
      <c r="N15878" s="14"/>
      <c r="O15878" s="14"/>
      <c r="P15878" s="14"/>
    </row>
    <row r="15879" spans="9:16" x14ac:dyDescent="0.25">
      <c r="I15879" s="14"/>
      <c r="J15879" s="14"/>
      <c r="K15879" s="14"/>
      <c r="L15879" s="14"/>
      <c r="M15879" s="14"/>
      <c r="N15879" s="14"/>
      <c r="O15879" s="14"/>
      <c r="P15879" s="14"/>
    </row>
    <row r="15880" spans="9:16" x14ac:dyDescent="0.25">
      <c r="I15880" s="14"/>
      <c r="J15880" s="14"/>
      <c r="K15880" s="14"/>
      <c r="L15880" s="14"/>
      <c r="M15880" s="14"/>
      <c r="N15880" s="14"/>
      <c r="O15880" s="14"/>
      <c r="P15880" s="14"/>
    </row>
    <row r="15881" spans="9:16" x14ac:dyDescent="0.25">
      <c r="I15881" s="14"/>
      <c r="J15881" s="14"/>
      <c r="K15881" s="14"/>
      <c r="L15881" s="14"/>
      <c r="M15881" s="14"/>
      <c r="N15881" s="14"/>
      <c r="O15881" s="14"/>
      <c r="P15881" s="14"/>
    </row>
    <row r="15882" spans="9:16" x14ac:dyDescent="0.25">
      <c r="I15882" s="14"/>
      <c r="J15882" s="14"/>
      <c r="K15882" s="14"/>
      <c r="L15882" s="14"/>
      <c r="M15882" s="14"/>
      <c r="N15882" s="14"/>
      <c r="O15882" s="14"/>
      <c r="P15882" s="14"/>
    </row>
    <row r="15883" spans="9:16" x14ac:dyDescent="0.25">
      <c r="I15883" s="14"/>
      <c r="J15883" s="14"/>
      <c r="K15883" s="14"/>
      <c r="L15883" s="14"/>
      <c r="M15883" s="14"/>
      <c r="N15883" s="14"/>
      <c r="O15883" s="14"/>
      <c r="P15883" s="14"/>
    </row>
    <row r="15884" spans="9:16" x14ac:dyDescent="0.25">
      <c r="I15884" s="14"/>
      <c r="J15884" s="14"/>
      <c r="K15884" s="14"/>
      <c r="L15884" s="14"/>
      <c r="M15884" s="14"/>
      <c r="N15884" s="14"/>
      <c r="O15884" s="14"/>
      <c r="P15884" s="14"/>
    </row>
    <row r="15885" spans="9:16" x14ac:dyDescent="0.25">
      <c r="I15885" s="14"/>
      <c r="J15885" s="14"/>
      <c r="K15885" s="14"/>
      <c r="L15885" s="14"/>
      <c r="M15885" s="14"/>
      <c r="N15885" s="14"/>
      <c r="O15885" s="14"/>
      <c r="P15885" s="14"/>
    </row>
    <row r="15886" spans="9:16" x14ac:dyDescent="0.25">
      <c r="I15886" s="14"/>
      <c r="J15886" s="14"/>
      <c r="K15886" s="14"/>
      <c r="L15886" s="14"/>
      <c r="M15886" s="14"/>
      <c r="N15886" s="14"/>
      <c r="O15886" s="14"/>
      <c r="P15886" s="14"/>
    </row>
    <row r="15887" spans="9:16" x14ac:dyDescent="0.25">
      <c r="I15887" s="14"/>
      <c r="J15887" s="14"/>
      <c r="K15887" s="14"/>
      <c r="L15887" s="14"/>
      <c r="M15887" s="14"/>
      <c r="N15887" s="14"/>
      <c r="O15887" s="14"/>
      <c r="P15887" s="14"/>
    </row>
    <row r="15888" spans="9:16" x14ac:dyDescent="0.25">
      <c r="I15888" s="14"/>
      <c r="J15888" s="14"/>
      <c r="K15888" s="14"/>
      <c r="L15888" s="14"/>
      <c r="M15888" s="14"/>
      <c r="N15888" s="14"/>
      <c r="O15888" s="14"/>
      <c r="P15888" s="14"/>
    </row>
    <row r="15889" spans="9:16" x14ac:dyDescent="0.25">
      <c r="I15889" s="14"/>
      <c r="J15889" s="14"/>
      <c r="K15889" s="14"/>
      <c r="L15889" s="14"/>
      <c r="M15889" s="14"/>
      <c r="N15889" s="14"/>
      <c r="O15889" s="14"/>
      <c r="P15889" s="14"/>
    </row>
    <row r="15890" spans="9:16" x14ac:dyDescent="0.25">
      <c r="I15890" s="14"/>
      <c r="J15890" s="14"/>
      <c r="K15890" s="14"/>
      <c r="L15890" s="14"/>
      <c r="M15890" s="14"/>
      <c r="N15890" s="14"/>
      <c r="O15890" s="14"/>
      <c r="P15890" s="14"/>
    </row>
    <row r="15891" spans="9:16" x14ac:dyDescent="0.25">
      <c r="I15891" s="14"/>
      <c r="J15891" s="14"/>
      <c r="K15891" s="14"/>
      <c r="L15891" s="14"/>
      <c r="M15891" s="14"/>
      <c r="N15891" s="14"/>
      <c r="O15891" s="14"/>
      <c r="P15891" s="14"/>
    </row>
    <row r="15892" spans="9:16" x14ac:dyDescent="0.25">
      <c r="I15892" s="14"/>
      <c r="J15892" s="14"/>
      <c r="K15892" s="14"/>
      <c r="L15892" s="14"/>
      <c r="M15892" s="14"/>
      <c r="N15892" s="14"/>
      <c r="O15892" s="14"/>
      <c r="P15892" s="14"/>
    </row>
    <row r="15893" spans="9:16" x14ac:dyDescent="0.25">
      <c r="I15893" s="14"/>
      <c r="J15893" s="14"/>
      <c r="K15893" s="14"/>
      <c r="L15893" s="14"/>
      <c r="M15893" s="14"/>
      <c r="N15893" s="14"/>
      <c r="O15893" s="14"/>
      <c r="P15893" s="14"/>
    </row>
    <row r="15894" spans="9:16" x14ac:dyDescent="0.25">
      <c r="I15894" s="14"/>
      <c r="J15894" s="14"/>
      <c r="K15894" s="14"/>
      <c r="L15894" s="14"/>
      <c r="M15894" s="14"/>
      <c r="N15894" s="14"/>
      <c r="O15894" s="14"/>
      <c r="P15894" s="14"/>
    </row>
    <row r="15895" spans="9:16" x14ac:dyDescent="0.25">
      <c r="I15895" s="14"/>
      <c r="J15895" s="14"/>
      <c r="K15895" s="14"/>
      <c r="L15895" s="14"/>
      <c r="M15895" s="14"/>
      <c r="N15895" s="14"/>
      <c r="O15895" s="14"/>
      <c r="P15895" s="14"/>
    </row>
    <row r="15896" spans="9:16" x14ac:dyDescent="0.25">
      <c r="I15896" s="14"/>
      <c r="J15896" s="14"/>
      <c r="K15896" s="14"/>
      <c r="L15896" s="14"/>
      <c r="M15896" s="14"/>
      <c r="N15896" s="14"/>
      <c r="O15896" s="14"/>
      <c r="P15896" s="14"/>
    </row>
    <row r="15897" spans="9:16" x14ac:dyDescent="0.25">
      <c r="I15897" s="14"/>
      <c r="J15897" s="14"/>
      <c r="K15897" s="14"/>
      <c r="L15897" s="14"/>
      <c r="M15897" s="14"/>
      <c r="N15897" s="14"/>
      <c r="O15897" s="14"/>
      <c r="P15897" s="14"/>
    </row>
    <row r="15898" spans="9:16" x14ac:dyDescent="0.25">
      <c r="I15898" s="14"/>
      <c r="J15898" s="14"/>
      <c r="K15898" s="14"/>
      <c r="L15898" s="14"/>
      <c r="M15898" s="14"/>
      <c r="N15898" s="14"/>
      <c r="O15898" s="14"/>
      <c r="P15898" s="14"/>
    </row>
    <row r="15899" spans="9:16" x14ac:dyDescent="0.25">
      <c r="I15899" s="14"/>
      <c r="J15899" s="14"/>
      <c r="K15899" s="14"/>
      <c r="L15899" s="14"/>
      <c r="M15899" s="14"/>
      <c r="N15899" s="14"/>
      <c r="O15899" s="14"/>
      <c r="P15899" s="14"/>
    </row>
    <row r="15900" spans="9:16" x14ac:dyDescent="0.25">
      <c r="I15900" s="14"/>
      <c r="J15900" s="14"/>
      <c r="K15900" s="14"/>
      <c r="L15900" s="14"/>
      <c r="M15900" s="14"/>
      <c r="N15900" s="14"/>
      <c r="O15900" s="14"/>
      <c r="P15900" s="14"/>
    </row>
    <row r="15901" spans="9:16" x14ac:dyDescent="0.25">
      <c r="I15901" s="14"/>
      <c r="J15901" s="14"/>
      <c r="K15901" s="14"/>
      <c r="L15901" s="14"/>
      <c r="M15901" s="14"/>
      <c r="N15901" s="14"/>
      <c r="O15901" s="14"/>
      <c r="P15901" s="14"/>
    </row>
    <row r="15902" spans="9:16" x14ac:dyDescent="0.25">
      <c r="I15902" s="14"/>
      <c r="J15902" s="14"/>
      <c r="K15902" s="14"/>
      <c r="L15902" s="14"/>
      <c r="M15902" s="14"/>
      <c r="N15902" s="14"/>
      <c r="O15902" s="14"/>
      <c r="P15902" s="14"/>
    </row>
    <row r="15903" spans="9:16" x14ac:dyDescent="0.25">
      <c r="I15903" s="14"/>
      <c r="J15903" s="14"/>
      <c r="K15903" s="14"/>
      <c r="L15903" s="14"/>
      <c r="M15903" s="14"/>
      <c r="N15903" s="14"/>
      <c r="O15903" s="14"/>
      <c r="P15903" s="14"/>
    </row>
    <row r="15904" spans="9:16" x14ac:dyDescent="0.25">
      <c r="I15904" s="14"/>
      <c r="J15904" s="14"/>
      <c r="K15904" s="14"/>
      <c r="L15904" s="14"/>
      <c r="M15904" s="14"/>
      <c r="N15904" s="14"/>
      <c r="O15904" s="14"/>
      <c r="P15904" s="14"/>
    </row>
    <row r="15905" spans="9:16" x14ac:dyDescent="0.25">
      <c r="I15905" s="14"/>
      <c r="J15905" s="14"/>
      <c r="K15905" s="14"/>
      <c r="L15905" s="14"/>
      <c r="M15905" s="14"/>
      <c r="N15905" s="14"/>
      <c r="O15905" s="14"/>
      <c r="P15905" s="14"/>
    </row>
    <row r="15906" spans="9:16" x14ac:dyDescent="0.25">
      <c r="I15906" s="14"/>
      <c r="J15906" s="14"/>
      <c r="K15906" s="14"/>
      <c r="L15906" s="14"/>
      <c r="M15906" s="14"/>
      <c r="N15906" s="14"/>
      <c r="O15906" s="14"/>
      <c r="P15906" s="14"/>
    </row>
    <row r="15907" spans="9:16" x14ac:dyDescent="0.25">
      <c r="I15907" s="14"/>
      <c r="J15907" s="14"/>
      <c r="K15907" s="14"/>
      <c r="L15907" s="14"/>
      <c r="M15907" s="14"/>
      <c r="N15907" s="14"/>
      <c r="O15907" s="14"/>
      <c r="P15907" s="14"/>
    </row>
    <row r="15908" spans="9:16" x14ac:dyDescent="0.25">
      <c r="I15908" s="14"/>
      <c r="J15908" s="14"/>
      <c r="K15908" s="14"/>
      <c r="L15908" s="14"/>
      <c r="M15908" s="14"/>
      <c r="N15908" s="14"/>
      <c r="O15908" s="14"/>
      <c r="P15908" s="14"/>
    </row>
    <row r="15909" spans="9:16" x14ac:dyDescent="0.25">
      <c r="I15909" s="14"/>
      <c r="J15909" s="14"/>
      <c r="K15909" s="14"/>
      <c r="L15909" s="14"/>
      <c r="M15909" s="14"/>
      <c r="N15909" s="14"/>
      <c r="O15909" s="14"/>
      <c r="P15909" s="14"/>
    </row>
    <row r="15910" spans="9:16" x14ac:dyDescent="0.25">
      <c r="I15910" s="14"/>
      <c r="J15910" s="14"/>
      <c r="K15910" s="14"/>
      <c r="L15910" s="14"/>
      <c r="M15910" s="14"/>
      <c r="N15910" s="14"/>
      <c r="O15910" s="14"/>
      <c r="P15910" s="14"/>
    </row>
    <row r="15911" spans="9:16" x14ac:dyDescent="0.25">
      <c r="I15911" s="14"/>
      <c r="J15911" s="14"/>
      <c r="K15911" s="14"/>
      <c r="L15911" s="14"/>
      <c r="M15911" s="14"/>
      <c r="N15911" s="14"/>
      <c r="O15911" s="14"/>
      <c r="P15911" s="14"/>
    </row>
    <row r="15912" spans="9:16" x14ac:dyDescent="0.25">
      <c r="I15912" s="14"/>
      <c r="J15912" s="14"/>
      <c r="K15912" s="14"/>
      <c r="L15912" s="14"/>
      <c r="M15912" s="14"/>
      <c r="N15912" s="14"/>
      <c r="O15912" s="14"/>
      <c r="P15912" s="14"/>
    </row>
    <row r="15913" spans="9:16" x14ac:dyDescent="0.25">
      <c r="I15913" s="14"/>
      <c r="J15913" s="14"/>
      <c r="K15913" s="14"/>
      <c r="L15913" s="14"/>
      <c r="M15913" s="14"/>
      <c r="N15913" s="14"/>
      <c r="O15913" s="14"/>
      <c r="P15913" s="14"/>
    </row>
    <row r="15914" spans="9:16" x14ac:dyDescent="0.25">
      <c r="I15914" s="14"/>
      <c r="J15914" s="14"/>
      <c r="K15914" s="14"/>
      <c r="L15914" s="14"/>
      <c r="M15914" s="14"/>
      <c r="N15914" s="14"/>
      <c r="O15914" s="14"/>
      <c r="P15914" s="14"/>
    </row>
    <row r="15915" spans="9:16" x14ac:dyDescent="0.25">
      <c r="I15915" s="14"/>
      <c r="J15915" s="14"/>
      <c r="K15915" s="14"/>
      <c r="L15915" s="14"/>
      <c r="M15915" s="14"/>
      <c r="N15915" s="14"/>
      <c r="O15915" s="14"/>
      <c r="P15915" s="14"/>
    </row>
    <row r="15916" spans="9:16" x14ac:dyDescent="0.25">
      <c r="I15916" s="14"/>
      <c r="J15916" s="14"/>
      <c r="K15916" s="14"/>
      <c r="L15916" s="14"/>
      <c r="M15916" s="14"/>
      <c r="N15916" s="14"/>
      <c r="O15916" s="14"/>
      <c r="P15916" s="14"/>
    </row>
    <row r="15917" spans="9:16" x14ac:dyDescent="0.25">
      <c r="I15917" s="14"/>
      <c r="J15917" s="14"/>
      <c r="K15917" s="14"/>
      <c r="L15917" s="14"/>
      <c r="M15917" s="14"/>
      <c r="N15917" s="14"/>
      <c r="O15917" s="14"/>
      <c r="P15917" s="14"/>
    </row>
    <row r="15918" spans="9:16" x14ac:dyDescent="0.25">
      <c r="I15918" s="14"/>
      <c r="J15918" s="14"/>
      <c r="K15918" s="14"/>
      <c r="L15918" s="14"/>
      <c r="M15918" s="14"/>
      <c r="N15918" s="14"/>
      <c r="O15918" s="14"/>
      <c r="P15918" s="14"/>
    </row>
    <row r="15919" spans="9:16" x14ac:dyDescent="0.25">
      <c r="I15919" s="14"/>
      <c r="J15919" s="14"/>
      <c r="K15919" s="14"/>
      <c r="L15919" s="14"/>
      <c r="M15919" s="14"/>
      <c r="N15919" s="14"/>
      <c r="O15919" s="14"/>
      <c r="P15919" s="14"/>
    </row>
    <row r="15920" spans="9:16" x14ac:dyDescent="0.25">
      <c r="I15920" s="14"/>
      <c r="J15920" s="14"/>
      <c r="K15920" s="14"/>
      <c r="L15920" s="14"/>
      <c r="M15920" s="14"/>
      <c r="N15920" s="14"/>
      <c r="O15920" s="14"/>
      <c r="P15920" s="14"/>
    </row>
    <row r="15921" spans="9:16" x14ac:dyDescent="0.25">
      <c r="I15921" s="14"/>
      <c r="J15921" s="14"/>
      <c r="K15921" s="14"/>
      <c r="L15921" s="14"/>
      <c r="M15921" s="14"/>
      <c r="N15921" s="14"/>
      <c r="O15921" s="14"/>
      <c r="P15921" s="14"/>
    </row>
    <row r="15922" spans="9:16" x14ac:dyDescent="0.25">
      <c r="I15922" s="14"/>
      <c r="J15922" s="14"/>
      <c r="K15922" s="14"/>
      <c r="L15922" s="14"/>
      <c r="M15922" s="14"/>
      <c r="N15922" s="14"/>
      <c r="O15922" s="14"/>
      <c r="P15922" s="14"/>
    </row>
    <row r="15923" spans="9:16" x14ac:dyDescent="0.25">
      <c r="I15923" s="14"/>
      <c r="J15923" s="14"/>
      <c r="K15923" s="14"/>
      <c r="L15923" s="14"/>
      <c r="M15923" s="14"/>
      <c r="N15923" s="14"/>
      <c r="O15923" s="14"/>
      <c r="P15923" s="14"/>
    </row>
    <row r="15924" spans="9:16" x14ac:dyDescent="0.25">
      <c r="I15924" s="14"/>
      <c r="J15924" s="14"/>
      <c r="K15924" s="14"/>
      <c r="L15924" s="14"/>
      <c r="M15924" s="14"/>
      <c r="N15924" s="14"/>
      <c r="O15924" s="14"/>
      <c r="P15924" s="14"/>
    </row>
    <row r="15925" spans="9:16" x14ac:dyDescent="0.25">
      <c r="I15925" s="14"/>
      <c r="J15925" s="14"/>
      <c r="K15925" s="14"/>
      <c r="L15925" s="14"/>
      <c r="M15925" s="14"/>
      <c r="N15925" s="14"/>
      <c r="O15925" s="14"/>
      <c r="P15925" s="14"/>
    </row>
    <row r="15926" spans="9:16" x14ac:dyDescent="0.25">
      <c r="I15926" s="14"/>
      <c r="J15926" s="14"/>
      <c r="K15926" s="14"/>
      <c r="L15926" s="14"/>
      <c r="M15926" s="14"/>
      <c r="N15926" s="14"/>
      <c r="O15926" s="14"/>
      <c r="P15926" s="14"/>
    </row>
    <row r="15927" spans="9:16" x14ac:dyDescent="0.25">
      <c r="I15927" s="14"/>
      <c r="J15927" s="14"/>
      <c r="K15927" s="14"/>
      <c r="L15927" s="14"/>
      <c r="M15927" s="14"/>
      <c r="N15927" s="14"/>
      <c r="O15927" s="14"/>
      <c r="P15927" s="14"/>
    </row>
    <row r="15928" spans="9:16" x14ac:dyDescent="0.25">
      <c r="I15928" s="14"/>
      <c r="J15928" s="14"/>
      <c r="K15928" s="14"/>
      <c r="L15928" s="14"/>
      <c r="M15928" s="14"/>
      <c r="N15928" s="14"/>
      <c r="O15928" s="14"/>
      <c r="P15928" s="14"/>
    </row>
    <row r="15929" spans="9:16" x14ac:dyDescent="0.25">
      <c r="I15929" s="14"/>
      <c r="J15929" s="14"/>
      <c r="K15929" s="14"/>
      <c r="L15929" s="14"/>
      <c r="M15929" s="14"/>
      <c r="N15929" s="14"/>
      <c r="O15929" s="14"/>
      <c r="P15929" s="14"/>
    </row>
    <row r="15930" spans="9:16" x14ac:dyDescent="0.25">
      <c r="I15930" s="14"/>
      <c r="J15930" s="14"/>
      <c r="K15930" s="14"/>
      <c r="L15930" s="14"/>
      <c r="M15930" s="14"/>
      <c r="N15930" s="14"/>
      <c r="O15930" s="14"/>
      <c r="P15930" s="14"/>
    </row>
    <row r="15931" spans="9:16" x14ac:dyDescent="0.25">
      <c r="I15931" s="14"/>
      <c r="J15931" s="14"/>
      <c r="K15931" s="14"/>
      <c r="L15931" s="14"/>
      <c r="M15931" s="14"/>
      <c r="N15931" s="14"/>
      <c r="O15931" s="14"/>
      <c r="P15931" s="14"/>
    </row>
    <row r="15932" spans="9:16" x14ac:dyDescent="0.25">
      <c r="I15932" s="14"/>
      <c r="J15932" s="14"/>
      <c r="K15932" s="14"/>
      <c r="L15932" s="14"/>
      <c r="M15932" s="14"/>
      <c r="N15932" s="14"/>
      <c r="O15932" s="14"/>
      <c r="P15932" s="14"/>
    </row>
    <row r="15933" spans="9:16" x14ac:dyDescent="0.25">
      <c r="I15933" s="14"/>
      <c r="J15933" s="14"/>
      <c r="K15933" s="14"/>
      <c r="L15933" s="14"/>
      <c r="M15933" s="14"/>
      <c r="N15933" s="14"/>
      <c r="O15933" s="14"/>
      <c r="P15933" s="14"/>
    </row>
    <row r="15934" spans="9:16" x14ac:dyDescent="0.25">
      <c r="I15934" s="14"/>
      <c r="J15934" s="14"/>
      <c r="K15934" s="14"/>
      <c r="L15934" s="14"/>
      <c r="M15934" s="14"/>
      <c r="N15934" s="14"/>
      <c r="O15934" s="14"/>
      <c r="P15934" s="14"/>
    </row>
    <row r="15935" spans="9:16" x14ac:dyDescent="0.25">
      <c r="I15935" s="14"/>
      <c r="J15935" s="14"/>
      <c r="K15935" s="14"/>
      <c r="L15935" s="14"/>
      <c r="M15935" s="14"/>
      <c r="N15935" s="14"/>
      <c r="O15935" s="14"/>
      <c r="P15935" s="14"/>
    </row>
    <row r="15936" spans="9:16" x14ac:dyDescent="0.25">
      <c r="I15936" s="14"/>
      <c r="J15936" s="14"/>
      <c r="K15936" s="14"/>
      <c r="L15936" s="14"/>
      <c r="M15936" s="14"/>
      <c r="N15936" s="14"/>
      <c r="O15936" s="14"/>
      <c r="P15936" s="14"/>
    </row>
    <row r="15937" spans="9:16" x14ac:dyDescent="0.25">
      <c r="I15937" s="14"/>
      <c r="J15937" s="14"/>
      <c r="K15937" s="14"/>
      <c r="L15937" s="14"/>
      <c r="M15937" s="14"/>
      <c r="N15937" s="14"/>
      <c r="O15937" s="14"/>
      <c r="P15937" s="14"/>
    </row>
    <row r="15938" spans="9:16" x14ac:dyDescent="0.25">
      <c r="I15938" s="14"/>
      <c r="J15938" s="14"/>
      <c r="K15938" s="14"/>
      <c r="L15938" s="14"/>
      <c r="M15938" s="14"/>
      <c r="N15938" s="14"/>
      <c r="O15938" s="14"/>
      <c r="P15938" s="14"/>
    </row>
    <row r="15939" spans="9:16" x14ac:dyDescent="0.25">
      <c r="I15939" s="14"/>
      <c r="J15939" s="14"/>
      <c r="K15939" s="14"/>
      <c r="L15939" s="14"/>
      <c r="M15939" s="14"/>
      <c r="N15939" s="14"/>
      <c r="O15939" s="14"/>
      <c r="P15939" s="14"/>
    </row>
    <row r="15940" spans="9:16" x14ac:dyDescent="0.25">
      <c r="I15940" s="14"/>
      <c r="J15940" s="14"/>
      <c r="K15940" s="14"/>
      <c r="L15940" s="14"/>
      <c r="M15940" s="14"/>
      <c r="N15940" s="14"/>
      <c r="O15940" s="14"/>
      <c r="P15940" s="14"/>
    </row>
    <row r="15941" spans="9:16" x14ac:dyDescent="0.25">
      <c r="I15941" s="14"/>
      <c r="J15941" s="14"/>
      <c r="K15941" s="14"/>
      <c r="L15941" s="14"/>
      <c r="M15941" s="14"/>
      <c r="N15941" s="14"/>
      <c r="O15941" s="14"/>
      <c r="P15941" s="14"/>
    </row>
    <row r="15942" spans="9:16" x14ac:dyDescent="0.25">
      <c r="I15942" s="14"/>
      <c r="J15942" s="14"/>
      <c r="K15942" s="14"/>
      <c r="L15942" s="14"/>
      <c r="M15942" s="14"/>
      <c r="N15942" s="14"/>
      <c r="O15942" s="14"/>
      <c r="P15942" s="14"/>
    </row>
    <row r="15943" spans="9:16" x14ac:dyDescent="0.25">
      <c r="I15943" s="14"/>
      <c r="J15943" s="14"/>
      <c r="K15943" s="14"/>
      <c r="L15943" s="14"/>
      <c r="M15943" s="14"/>
      <c r="N15943" s="14"/>
      <c r="O15943" s="14"/>
      <c r="P15943" s="14"/>
    </row>
    <row r="15944" spans="9:16" x14ac:dyDescent="0.25">
      <c r="I15944" s="14"/>
      <c r="J15944" s="14"/>
      <c r="K15944" s="14"/>
      <c r="L15944" s="14"/>
      <c r="M15944" s="14"/>
      <c r="N15944" s="14"/>
      <c r="O15944" s="14"/>
      <c r="P15944" s="14"/>
    </row>
    <row r="15945" spans="9:16" x14ac:dyDescent="0.25">
      <c r="I15945" s="14"/>
      <c r="J15945" s="14"/>
      <c r="K15945" s="14"/>
      <c r="L15945" s="14"/>
      <c r="M15945" s="14"/>
      <c r="N15945" s="14"/>
      <c r="O15945" s="14"/>
      <c r="P15945" s="14"/>
    </row>
    <row r="15946" spans="9:16" x14ac:dyDescent="0.25">
      <c r="I15946" s="14"/>
      <c r="J15946" s="14"/>
      <c r="K15946" s="14"/>
      <c r="L15946" s="14"/>
      <c r="M15946" s="14"/>
      <c r="N15946" s="14"/>
      <c r="O15946" s="14"/>
      <c r="P15946" s="14"/>
    </row>
    <row r="15947" spans="9:16" x14ac:dyDescent="0.25">
      <c r="I15947" s="14"/>
      <c r="J15947" s="14"/>
      <c r="K15947" s="14"/>
      <c r="L15947" s="14"/>
      <c r="M15947" s="14"/>
      <c r="N15947" s="14"/>
      <c r="O15947" s="14"/>
      <c r="P15947" s="14"/>
    </row>
    <row r="15948" spans="9:16" x14ac:dyDescent="0.25">
      <c r="I15948" s="14"/>
      <c r="J15948" s="14"/>
      <c r="K15948" s="14"/>
      <c r="L15948" s="14"/>
      <c r="M15948" s="14"/>
      <c r="N15948" s="14"/>
      <c r="O15948" s="14"/>
      <c r="P15948" s="14"/>
    </row>
    <row r="15949" spans="9:16" x14ac:dyDescent="0.25">
      <c r="I15949" s="14"/>
      <c r="J15949" s="14"/>
      <c r="K15949" s="14"/>
      <c r="L15949" s="14"/>
      <c r="M15949" s="14"/>
      <c r="N15949" s="14"/>
      <c r="O15949" s="14"/>
      <c r="P15949" s="14"/>
    </row>
    <row r="15950" spans="9:16" x14ac:dyDescent="0.25">
      <c r="I15950" s="14"/>
      <c r="J15950" s="14"/>
      <c r="K15950" s="14"/>
      <c r="L15950" s="14"/>
      <c r="M15950" s="14"/>
      <c r="N15950" s="14"/>
      <c r="O15950" s="14"/>
      <c r="P15950" s="14"/>
    </row>
    <row r="15951" spans="9:16" x14ac:dyDescent="0.25">
      <c r="I15951" s="14"/>
      <c r="J15951" s="14"/>
      <c r="K15951" s="14"/>
      <c r="L15951" s="14"/>
      <c r="M15951" s="14"/>
      <c r="N15951" s="14"/>
      <c r="O15951" s="14"/>
      <c r="P15951" s="14"/>
    </row>
    <row r="15952" spans="9:16" x14ac:dyDescent="0.25">
      <c r="I15952" s="14"/>
      <c r="J15952" s="14"/>
      <c r="K15952" s="14"/>
      <c r="L15952" s="14"/>
      <c r="M15952" s="14"/>
      <c r="N15952" s="14"/>
      <c r="O15952" s="14"/>
      <c r="P15952" s="14"/>
    </row>
    <row r="15953" spans="9:16" x14ac:dyDescent="0.25">
      <c r="I15953" s="14"/>
      <c r="J15953" s="14"/>
      <c r="K15953" s="14"/>
      <c r="L15953" s="14"/>
      <c r="M15953" s="14"/>
      <c r="N15953" s="14"/>
      <c r="O15953" s="14"/>
      <c r="P15953" s="14"/>
    </row>
    <row r="15954" spans="9:16" x14ac:dyDescent="0.25">
      <c r="I15954" s="14"/>
      <c r="J15954" s="14"/>
      <c r="K15954" s="14"/>
      <c r="L15954" s="14"/>
      <c r="M15954" s="14"/>
      <c r="N15954" s="14"/>
      <c r="O15954" s="14"/>
      <c r="P15954" s="14"/>
    </row>
    <row r="15955" spans="9:16" x14ac:dyDescent="0.25">
      <c r="I15955" s="14"/>
      <c r="J15955" s="14"/>
      <c r="K15955" s="14"/>
      <c r="L15955" s="14"/>
      <c r="M15955" s="14"/>
      <c r="N15955" s="14"/>
      <c r="O15955" s="14"/>
      <c r="P15955" s="14"/>
    </row>
    <row r="15956" spans="9:16" x14ac:dyDescent="0.25">
      <c r="I15956" s="14"/>
      <c r="J15956" s="14"/>
      <c r="K15956" s="14"/>
      <c r="L15956" s="14"/>
      <c r="M15956" s="14"/>
      <c r="N15956" s="14"/>
      <c r="O15956" s="14"/>
      <c r="P15956" s="14"/>
    </row>
    <row r="15957" spans="9:16" x14ac:dyDescent="0.25">
      <c r="I15957" s="14"/>
      <c r="J15957" s="14"/>
      <c r="K15957" s="14"/>
      <c r="L15957" s="14"/>
      <c r="M15957" s="14"/>
      <c r="N15957" s="14"/>
      <c r="O15957" s="14"/>
      <c r="P15957" s="14"/>
    </row>
    <row r="15958" spans="9:16" x14ac:dyDescent="0.25">
      <c r="I15958" s="14"/>
      <c r="J15958" s="14"/>
      <c r="K15958" s="14"/>
      <c r="L15958" s="14"/>
      <c r="M15958" s="14"/>
      <c r="N15958" s="14"/>
      <c r="O15958" s="14"/>
      <c r="P15958" s="14"/>
    </row>
    <row r="15959" spans="9:16" x14ac:dyDescent="0.25">
      <c r="I15959" s="14"/>
      <c r="J15959" s="14"/>
      <c r="K15959" s="14"/>
      <c r="L15959" s="14"/>
      <c r="M15959" s="14"/>
      <c r="N15959" s="14"/>
      <c r="O15959" s="14"/>
      <c r="P15959" s="14"/>
    </row>
    <row r="15960" spans="9:16" x14ac:dyDescent="0.25">
      <c r="I15960" s="14"/>
      <c r="J15960" s="14"/>
      <c r="K15960" s="14"/>
      <c r="L15960" s="14"/>
      <c r="M15960" s="14"/>
      <c r="N15960" s="14"/>
      <c r="O15960" s="14"/>
      <c r="P15960" s="14"/>
    </row>
    <row r="15961" spans="9:16" x14ac:dyDescent="0.25">
      <c r="I15961" s="14"/>
      <c r="J15961" s="14"/>
      <c r="K15961" s="14"/>
      <c r="L15961" s="14"/>
      <c r="M15961" s="14"/>
      <c r="N15961" s="14"/>
      <c r="O15961" s="14"/>
      <c r="P15961" s="14"/>
    </row>
    <row r="15962" spans="9:16" x14ac:dyDescent="0.25">
      <c r="I15962" s="14"/>
      <c r="J15962" s="14"/>
      <c r="K15962" s="14"/>
      <c r="L15962" s="14"/>
      <c r="M15962" s="14"/>
      <c r="N15962" s="14"/>
      <c r="O15962" s="14"/>
      <c r="P15962" s="14"/>
    </row>
    <row r="15963" spans="9:16" x14ac:dyDescent="0.25">
      <c r="I15963" s="14"/>
      <c r="J15963" s="14"/>
      <c r="K15963" s="14"/>
      <c r="L15963" s="14"/>
      <c r="M15963" s="14"/>
      <c r="N15963" s="14"/>
      <c r="O15963" s="14"/>
      <c r="P15963" s="14"/>
    </row>
    <row r="15964" spans="9:16" x14ac:dyDescent="0.25">
      <c r="I15964" s="14"/>
      <c r="J15964" s="14"/>
      <c r="K15964" s="14"/>
      <c r="L15964" s="14"/>
      <c r="M15964" s="14"/>
      <c r="N15964" s="14"/>
      <c r="O15964" s="14"/>
      <c r="P15964" s="14"/>
    </row>
    <row r="15965" spans="9:16" x14ac:dyDescent="0.25">
      <c r="I15965" s="14"/>
      <c r="J15965" s="14"/>
      <c r="K15965" s="14"/>
      <c r="L15965" s="14"/>
      <c r="M15965" s="14"/>
      <c r="N15965" s="14"/>
      <c r="O15965" s="14"/>
      <c r="P15965" s="14"/>
    </row>
    <row r="15966" spans="9:16" x14ac:dyDescent="0.25">
      <c r="I15966" s="14"/>
      <c r="J15966" s="14"/>
      <c r="K15966" s="14"/>
      <c r="L15966" s="14"/>
      <c r="M15966" s="14"/>
      <c r="N15966" s="14"/>
      <c r="O15966" s="14"/>
      <c r="P15966" s="14"/>
    </row>
    <row r="15967" spans="9:16" x14ac:dyDescent="0.25">
      <c r="I15967" s="14"/>
      <c r="J15967" s="14"/>
      <c r="K15967" s="14"/>
      <c r="L15967" s="14"/>
      <c r="M15967" s="14"/>
      <c r="N15967" s="14"/>
      <c r="O15967" s="14"/>
      <c r="P15967" s="14"/>
    </row>
    <row r="15968" spans="9:16" x14ac:dyDescent="0.25">
      <c r="I15968" s="14"/>
      <c r="J15968" s="14"/>
      <c r="K15968" s="14"/>
      <c r="L15968" s="14"/>
      <c r="M15968" s="14"/>
      <c r="N15968" s="14"/>
      <c r="O15968" s="14"/>
      <c r="P15968" s="14"/>
    </row>
    <row r="15969" spans="9:16" x14ac:dyDescent="0.25">
      <c r="I15969" s="14"/>
      <c r="J15969" s="14"/>
      <c r="K15969" s="14"/>
      <c r="L15969" s="14"/>
      <c r="M15969" s="14"/>
      <c r="N15969" s="14"/>
      <c r="O15969" s="14"/>
      <c r="P15969" s="14"/>
    </row>
    <row r="15970" spans="9:16" x14ac:dyDescent="0.25">
      <c r="I15970" s="14"/>
      <c r="J15970" s="14"/>
      <c r="K15970" s="14"/>
      <c r="L15970" s="14"/>
      <c r="M15970" s="14"/>
      <c r="N15970" s="14"/>
      <c r="O15970" s="14"/>
      <c r="P15970" s="14"/>
    </row>
    <row r="15971" spans="9:16" x14ac:dyDescent="0.25">
      <c r="I15971" s="14"/>
      <c r="J15971" s="14"/>
      <c r="K15971" s="14"/>
      <c r="L15971" s="14"/>
      <c r="M15971" s="14"/>
      <c r="N15971" s="14"/>
      <c r="O15971" s="14"/>
      <c r="P15971" s="14"/>
    </row>
    <row r="15972" spans="9:16" x14ac:dyDescent="0.25">
      <c r="I15972" s="14"/>
      <c r="J15972" s="14"/>
      <c r="K15972" s="14"/>
      <c r="L15972" s="14"/>
      <c r="M15972" s="14"/>
      <c r="N15972" s="14"/>
      <c r="O15972" s="14"/>
      <c r="P15972" s="14"/>
    </row>
    <row r="15973" spans="9:16" x14ac:dyDescent="0.25">
      <c r="I15973" s="14"/>
      <c r="J15973" s="14"/>
      <c r="K15973" s="14"/>
      <c r="L15973" s="14"/>
      <c r="M15973" s="14"/>
      <c r="N15973" s="14"/>
      <c r="O15973" s="14"/>
      <c r="P15973" s="14"/>
    </row>
    <row r="15974" spans="9:16" x14ac:dyDescent="0.25">
      <c r="I15974" s="14"/>
      <c r="J15974" s="14"/>
      <c r="K15974" s="14"/>
      <c r="L15974" s="14"/>
      <c r="M15974" s="14"/>
      <c r="N15974" s="14"/>
      <c r="O15974" s="14"/>
      <c r="P15974" s="14"/>
    </row>
    <row r="15975" spans="9:16" x14ac:dyDescent="0.25">
      <c r="I15975" s="14"/>
      <c r="J15975" s="14"/>
      <c r="K15975" s="14"/>
      <c r="L15975" s="14"/>
      <c r="M15975" s="14"/>
      <c r="N15975" s="14"/>
      <c r="O15975" s="14"/>
      <c r="P15975" s="14"/>
    </row>
    <row r="15976" spans="9:16" x14ac:dyDescent="0.25">
      <c r="I15976" s="14"/>
      <c r="J15976" s="14"/>
      <c r="K15976" s="14"/>
      <c r="L15976" s="14"/>
      <c r="M15976" s="14"/>
      <c r="N15976" s="14"/>
      <c r="O15976" s="14"/>
      <c r="P15976" s="14"/>
    </row>
    <row r="15977" spans="9:16" x14ac:dyDescent="0.25">
      <c r="I15977" s="14"/>
      <c r="J15977" s="14"/>
      <c r="K15977" s="14"/>
      <c r="L15977" s="14"/>
      <c r="M15977" s="14"/>
      <c r="N15977" s="14"/>
      <c r="O15977" s="14"/>
      <c r="P15977" s="14"/>
    </row>
    <row r="15978" spans="9:16" x14ac:dyDescent="0.25">
      <c r="I15978" s="14"/>
      <c r="J15978" s="14"/>
      <c r="K15978" s="14"/>
      <c r="L15978" s="14"/>
      <c r="M15978" s="14"/>
      <c r="N15978" s="14"/>
      <c r="O15978" s="14"/>
      <c r="P15978" s="14"/>
    </row>
    <row r="15979" spans="9:16" x14ac:dyDescent="0.25">
      <c r="I15979" s="14"/>
      <c r="J15979" s="14"/>
      <c r="K15979" s="14"/>
      <c r="L15979" s="14"/>
      <c r="M15979" s="14"/>
      <c r="N15979" s="14"/>
      <c r="O15979" s="14"/>
      <c r="P15979" s="14"/>
    </row>
    <row r="15980" spans="9:16" x14ac:dyDescent="0.25">
      <c r="I15980" s="14"/>
      <c r="J15980" s="14"/>
      <c r="K15980" s="14"/>
      <c r="L15980" s="14"/>
      <c r="M15980" s="14"/>
      <c r="N15980" s="14"/>
      <c r="O15980" s="14"/>
      <c r="P15980" s="14"/>
    </row>
    <row r="15981" spans="9:16" x14ac:dyDescent="0.25">
      <c r="I15981" s="14"/>
      <c r="J15981" s="14"/>
      <c r="K15981" s="14"/>
      <c r="L15981" s="14"/>
      <c r="M15981" s="14"/>
      <c r="N15981" s="14"/>
      <c r="O15981" s="14"/>
      <c r="P15981" s="14"/>
    </row>
    <row r="15982" spans="9:16" x14ac:dyDescent="0.25">
      <c r="I15982" s="14"/>
      <c r="J15982" s="14"/>
      <c r="K15982" s="14"/>
      <c r="L15982" s="14"/>
      <c r="M15982" s="14"/>
      <c r="N15982" s="14"/>
      <c r="O15982" s="14"/>
      <c r="P15982" s="14"/>
    </row>
    <row r="15983" spans="9:16" x14ac:dyDescent="0.25">
      <c r="I15983" s="14"/>
      <c r="J15983" s="14"/>
      <c r="K15983" s="14"/>
      <c r="L15983" s="14"/>
      <c r="M15983" s="14"/>
      <c r="N15983" s="14"/>
      <c r="O15983" s="14"/>
      <c r="P15983" s="14"/>
    </row>
    <row r="15984" spans="9:16" x14ac:dyDescent="0.25">
      <c r="I15984" s="14"/>
      <c r="J15984" s="14"/>
      <c r="K15984" s="14"/>
      <c r="L15984" s="14"/>
      <c r="M15984" s="14"/>
      <c r="N15984" s="14"/>
      <c r="O15984" s="14"/>
      <c r="P15984" s="14"/>
    </row>
    <row r="15985" spans="9:16" x14ac:dyDescent="0.25">
      <c r="I15985" s="14"/>
      <c r="J15985" s="14"/>
      <c r="K15985" s="14"/>
      <c r="L15985" s="14"/>
      <c r="M15985" s="14"/>
      <c r="N15985" s="14"/>
      <c r="O15985" s="14"/>
      <c r="P15985" s="14"/>
    </row>
    <row r="15986" spans="9:16" x14ac:dyDescent="0.25">
      <c r="I15986" s="14"/>
      <c r="J15986" s="14"/>
      <c r="K15986" s="14"/>
      <c r="L15986" s="14"/>
      <c r="M15986" s="14"/>
      <c r="N15986" s="14"/>
      <c r="O15986" s="14"/>
      <c r="P15986" s="14"/>
    </row>
    <row r="15987" spans="9:16" x14ac:dyDescent="0.25">
      <c r="I15987" s="14"/>
      <c r="J15987" s="14"/>
      <c r="K15987" s="14"/>
      <c r="L15987" s="14"/>
      <c r="M15987" s="14"/>
      <c r="N15987" s="14"/>
      <c r="O15987" s="14"/>
      <c r="P15987" s="14"/>
    </row>
    <row r="15988" spans="9:16" x14ac:dyDescent="0.25">
      <c r="I15988" s="14"/>
      <c r="J15988" s="14"/>
      <c r="K15988" s="14"/>
      <c r="L15988" s="14"/>
      <c r="M15988" s="14"/>
      <c r="N15988" s="14"/>
      <c r="O15988" s="14"/>
      <c r="P15988" s="14"/>
    </row>
    <row r="15989" spans="9:16" x14ac:dyDescent="0.25">
      <c r="I15989" s="14"/>
      <c r="J15989" s="14"/>
      <c r="K15989" s="14"/>
      <c r="L15989" s="14"/>
      <c r="M15989" s="14"/>
      <c r="N15989" s="14"/>
      <c r="O15989" s="14"/>
      <c r="P15989" s="14"/>
    </row>
    <row r="15990" spans="9:16" x14ac:dyDescent="0.25">
      <c r="I15990" s="14"/>
      <c r="J15990" s="14"/>
      <c r="K15990" s="14"/>
      <c r="L15990" s="14"/>
      <c r="M15990" s="14"/>
      <c r="N15990" s="14"/>
      <c r="O15990" s="14"/>
      <c r="P15990" s="14"/>
    </row>
    <row r="15991" spans="9:16" x14ac:dyDescent="0.25">
      <c r="I15991" s="14"/>
      <c r="J15991" s="14"/>
      <c r="K15991" s="14"/>
      <c r="L15991" s="14"/>
      <c r="M15991" s="14"/>
      <c r="N15991" s="14"/>
      <c r="O15991" s="14"/>
      <c r="P15991" s="14"/>
    </row>
    <row r="15992" spans="9:16" x14ac:dyDescent="0.25">
      <c r="I15992" s="14"/>
      <c r="J15992" s="14"/>
      <c r="K15992" s="14"/>
      <c r="L15992" s="14"/>
      <c r="M15992" s="14"/>
      <c r="N15992" s="14"/>
      <c r="O15992" s="14"/>
      <c r="P15992" s="14"/>
    </row>
    <row r="15993" spans="9:16" x14ac:dyDescent="0.25">
      <c r="I15993" s="14"/>
      <c r="J15993" s="14"/>
      <c r="K15993" s="14"/>
      <c r="L15993" s="14"/>
      <c r="M15993" s="14"/>
      <c r="N15993" s="14"/>
      <c r="O15993" s="14"/>
      <c r="P15993" s="14"/>
    </row>
    <row r="15994" spans="9:16" x14ac:dyDescent="0.25">
      <c r="I15994" s="14"/>
      <c r="J15994" s="14"/>
      <c r="K15994" s="14"/>
      <c r="L15994" s="14"/>
      <c r="M15994" s="14"/>
      <c r="N15994" s="14"/>
      <c r="O15994" s="14"/>
      <c r="P15994" s="14"/>
    </row>
    <row r="15995" spans="9:16" x14ac:dyDescent="0.25">
      <c r="I15995" s="14"/>
      <c r="J15995" s="14"/>
      <c r="K15995" s="14"/>
      <c r="L15995" s="14"/>
      <c r="M15995" s="14"/>
      <c r="N15995" s="14"/>
      <c r="O15995" s="14"/>
      <c r="P15995" s="14"/>
    </row>
    <row r="15996" spans="9:16" x14ac:dyDescent="0.25">
      <c r="I15996" s="14"/>
      <c r="J15996" s="14"/>
      <c r="K15996" s="14"/>
      <c r="L15996" s="14"/>
      <c r="M15996" s="14"/>
      <c r="N15996" s="14"/>
      <c r="O15996" s="14"/>
      <c r="P15996" s="14"/>
    </row>
    <row r="15997" spans="9:16" x14ac:dyDescent="0.25">
      <c r="I15997" s="14"/>
      <c r="J15997" s="14"/>
      <c r="K15997" s="14"/>
      <c r="L15997" s="14"/>
      <c r="M15997" s="14"/>
      <c r="N15997" s="14"/>
      <c r="O15997" s="14"/>
      <c r="P15997" s="14"/>
    </row>
    <row r="15998" spans="9:16" x14ac:dyDescent="0.25">
      <c r="I15998" s="14"/>
      <c r="J15998" s="14"/>
      <c r="K15998" s="14"/>
      <c r="L15998" s="14"/>
      <c r="M15998" s="14"/>
      <c r="N15998" s="14"/>
      <c r="O15998" s="14"/>
      <c r="P15998" s="14"/>
    </row>
    <row r="15999" spans="9:16" x14ac:dyDescent="0.25">
      <c r="I15999" s="14"/>
      <c r="J15999" s="14"/>
      <c r="K15999" s="14"/>
      <c r="L15999" s="14"/>
      <c r="M15999" s="14"/>
      <c r="N15999" s="14"/>
      <c r="O15999" s="14"/>
      <c r="P15999" s="14"/>
    </row>
    <row r="16000" spans="9:16" x14ac:dyDescent="0.25">
      <c r="I16000" s="14"/>
      <c r="J16000" s="14"/>
      <c r="K16000" s="14"/>
      <c r="L16000" s="14"/>
      <c r="M16000" s="14"/>
      <c r="N16000" s="14"/>
      <c r="O16000" s="14"/>
      <c r="P16000" s="14"/>
    </row>
    <row r="16001" spans="9:16" x14ac:dyDescent="0.25">
      <c r="I16001" s="14"/>
      <c r="J16001" s="14"/>
      <c r="K16001" s="14"/>
      <c r="L16001" s="14"/>
      <c r="M16001" s="14"/>
      <c r="N16001" s="14"/>
      <c r="O16001" s="14"/>
      <c r="P16001" s="14"/>
    </row>
    <row r="16002" spans="9:16" x14ac:dyDescent="0.25">
      <c r="I16002" s="14"/>
      <c r="J16002" s="14"/>
      <c r="K16002" s="14"/>
      <c r="L16002" s="14"/>
      <c r="M16002" s="14"/>
      <c r="N16002" s="14"/>
      <c r="O16002" s="14"/>
      <c r="P16002" s="14"/>
    </row>
    <row r="16003" spans="9:16" x14ac:dyDescent="0.25">
      <c r="I16003" s="14"/>
      <c r="J16003" s="14"/>
      <c r="K16003" s="14"/>
      <c r="L16003" s="14"/>
      <c r="M16003" s="14"/>
      <c r="N16003" s="14"/>
      <c r="O16003" s="14"/>
      <c r="P16003" s="14"/>
    </row>
    <row r="16004" spans="9:16" x14ac:dyDescent="0.25">
      <c r="I16004" s="14"/>
      <c r="J16004" s="14"/>
      <c r="K16004" s="14"/>
      <c r="L16004" s="14"/>
      <c r="M16004" s="14"/>
      <c r="N16004" s="14"/>
      <c r="O16004" s="14"/>
      <c r="P16004" s="14"/>
    </row>
    <row r="16005" spans="9:16" x14ac:dyDescent="0.25">
      <c r="I16005" s="14"/>
      <c r="J16005" s="14"/>
      <c r="K16005" s="14"/>
      <c r="L16005" s="14"/>
      <c r="M16005" s="14"/>
      <c r="N16005" s="14"/>
      <c r="O16005" s="14"/>
      <c r="P16005" s="14"/>
    </row>
    <row r="16006" spans="9:16" x14ac:dyDescent="0.25">
      <c r="I16006" s="14"/>
      <c r="J16006" s="14"/>
      <c r="K16006" s="14"/>
      <c r="L16006" s="14"/>
      <c r="M16006" s="14"/>
      <c r="N16006" s="14"/>
      <c r="O16006" s="14"/>
      <c r="P16006" s="14"/>
    </row>
    <row r="16007" spans="9:16" x14ac:dyDescent="0.25">
      <c r="I16007" s="14"/>
      <c r="J16007" s="14"/>
      <c r="K16007" s="14"/>
      <c r="L16007" s="14"/>
      <c r="M16007" s="14"/>
      <c r="N16007" s="14"/>
      <c r="O16007" s="14"/>
      <c r="P16007" s="14"/>
    </row>
    <row r="16008" spans="9:16" x14ac:dyDescent="0.25">
      <c r="I16008" s="14"/>
      <c r="J16008" s="14"/>
      <c r="K16008" s="14"/>
      <c r="L16008" s="14"/>
      <c r="M16008" s="14"/>
      <c r="N16008" s="14"/>
      <c r="O16008" s="14"/>
      <c r="P16008" s="14"/>
    </row>
    <row r="16009" spans="9:16" x14ac:dyDescent="0.25">
      <c r="I16009" s="14"/>
      <c r="J16009" s="14"/>
      <c r="K16009" s="14"/>
      <c r="L16009" s="14"/>
      <c r="M16009" s="14"/>
      <c r="N16009" s="14"/>
      <c r="O16009" s="14"/>
      <c r="P16009" s="14"/>
    </row>
    <row r="16010" spans="9:16" x14ac:dyDescent="0.25">
      <c r="I16010" s="14"/>
      <c r="J16010" s="14"/>
      <c r="K16010" s="14"/>
      <c r="L16010" s="14"/>
      <c r="M16010" s="14"/>
      <c r="N16010" s="14"/>
      <c r="O16010" s="14"/>
      <c r="P16010" s="14"/>
    </row>
    <row r="16011" spans="9:16" x14ac:dyDescent="0.25">
      <c r="I16011" s="14"/>
      <c r="J16011" s="14"/>
      <c r="K16011" s="14"/>
      <c r="L16011" s="14"/>
      <c r="M16011" s="14"/>
      <c r="N16011" s="14"/>
      <c r="O16011" s="14"/>
      <c r="P16011" s="14"/>
    </row>
    <row r="16012" spans="9:16" x14ac:dyDescent="0.25">
      <c r="I16012" s="14"/>
      <c r="J16012" s="14"/>
      <c r="K16012" s="14"/>
      <c r="L16012" s="14"/>
      <c r="M16012" s="14"/>
      <c r="N16012" s="14"/>
      <c r="O16012" s="14"/>
      <c r="P16012" s="14"/>
    </row>
    <row r="16013" spans="9:16" x14ac:dyDescent="0.25">
      <c r="I16013" s="14"/>
      <c r="J16013" s="14"/>
      <c r="K16013" s="14"/>
      <c r="L16013" s="14"/>
      <c r="M16013" s="14"/>
      <c r="N16013" s="14"/>
      <c r="O16013" s="14"/>
      <c r="P16013" s="14"/>
    </row>
    <row r="16014" spans="9:16" x14ac:dyDescent="0.25">
      <c r="I16014" s="14"/>
      <c r="J16014" s="14"/>
      <c r="K16014" s="14"/>
      <c r="L16014" s="14"/>
      <c r="M16014" s="14"/>
      <c r="N16014" s="14"/>
      <c r="O16014" s="14"/>
      <c r="P16014" s="14"/>
    </row>
    <row r="16015" spans="9:16" x14ac:dyDescent="0.25">
      <c r="I16015" s="14"/>
      <c r="J16015" s="14"/>
      <c r="K16015" s="14"/>
      <c r="L16015" s="14"/>
      <c r="M16015" s="14"/>
      <c r="N16015" s="14"/>
      <c r="O16015" s="14"/>
      <c r="P16015" s="14"/>
    </row>
    <row r="16016" spans="9:16" x14ac:dyDescent="0.25">
      <c r="I16016" s="14"/>
      <c r="J16016" s="14"/>
      <c r="K16016" s="14"/>
      <c r="L16016" s="14"/>
      <c r="M16016" s="14"/>
      <c r="N16016" s="14"/>
      <c r="O16016" s="14"/>
      <c r="P16016" s="14"/>
    </row>
    <row r="16017" spans="9:16" x14ac:dyDescent="0.25">
      <c r="I16017" s="14"/>
      <c r="J16017" s="14"/>
      <c r="K16017" s="14"/>
      <c r="L16017" s="14"/>
      <c r="M16017" s="14"/>
      <c r="N16017" s="14"/>
      <c r="O16017" s="14"/>
      <c r="P16017" s="14"/>
    </row>
    <row r="16018" spans="9:16" x14ac:dyDescent="0.25">
      <c r="I16018" s="14"/>
      <c r="J16018" s="14"/>
      <c r="K16018" s="14"/>
      <c r="L16018" s="14"/>
      <c r="M16018" s="14"/>
      <c r="N16018" s="14"/>
      <c r="O16018" s="14"/>
      <c r="P16018" s="14"/>
    </row>
    <row r="16019" spans="9:16" x14ac:dyDescent="0.25">
      <c r="I16019" s="14"/>
      <c r="J16019" s="14"/>
      <c r="K16019" s="14"/>
      <c r="L16019" s="14"/>
      <c r="M16019" s="14"/>
      <c r="N16019" s="14"/>
      <c r="O16019" s="14"/>
      <c r="P16019" s="14"/>
    </row>
    <row r="16020" spans="9:16" x14ac:dyDescent="0.25">
      <c r="I16020" s="14"/>
      <c r="J16020" s="14"/>
      <c r="K16020" s="14"/>
      <c r="L16020" s="14"/>
      <c r="M16020" s="14"/>
      <c r="N16020" s="14"/>
      <c r="O16020" s="14"/>
      <c r="P16020" s="14"/>
    </row>
    <row r="16021" spans="9:16" x14ac:dyDescent="0.25">
      <c r="I16021" s="14"/>
      <c r="J16021" s="14"/>
      <c r="K16021" s="14"/>
      <c r="L16021" s="14"/>
      <c r="M16021" s="14"/>
      <c r="N16021" s="14"/>
      <c r="O16021" s="14"/>
      <c r="P16021" s="14"/>
    </row>
    <row r="16022" spans="9:16" x14ac:dyDescent="0.25">
      <c r="I16022" s="14"/>
      <c r="J16022" s="14"/>
      <c r="K16022" s="14"/>
      <c r="L16022" s="14"/>
      <c r="M16022" s="14"/>
      <c r="N16022" s="14"/>
      <c r="O16022" s="14"/>
      <c r="P16022" s="14"/>
    </row>
    <row r="16023" spans="9:16" x14ac:dyDescent="0.25">
      <c r="I16023" s="14"/>
      <c r="J16023" s="14"/>
      <c r="K16023" s="14"/>
      <c r="L16023" s="14"/>
      <c r="M16023" s="14"/>
      <c r="N16023" s="14"/>
      <c r="O16023" s="14"/>
      <c r="P16023" s="14"/>
    </row>
    <row r="16024" spans="9:16" x14ac:dyDescent="0.25">
      <c r="I16024" s="14"/>
      <c r="J16024" s="14"/>
      <c r="K16024" s="14"/>
      <c r="L16024" s="14"/>
      <c r="M16024" s="14"/>
      <c r="N16024" s="14"/>
      <c r="O16024" s="14"/>
      <c r="P16024" s="14"/>
    </row>
    <row r="16025" spans="9:16" x14ac:dyDescent="0.25">
      <c r="I16025" s="14"/>
      <c r="J16025" s="14"/>
      <c r="K16025" s="14"/>
      <c r="L16025" s="14"/>
      <c r="M16025" s="14"/>
      <c r="N16025" s="14"/>
      <c r="O16025" s="14"/>
      <c r="P16025" s="14"/>
    </row>
    <row r="16026" spans="9:16" x14ac:dyDescent="0.25">
      <c r="I16026" s="14"/>
      <c r="J16026" s="14"/>
      <c r="K16026" s="14"/>
      <c r="L16026" s="14"/>
      <c r="M16026" s="14"/>
      <c r="N16026" s="14"/>
      <c r="O16026" s="14"/>
      <c r="P16026" s="14"/>
    </row>
    <row r="16027" spans="9:16" x14ac:dyDescent="0.25">
      <c r="I16027" s="14"/>
      <c r="J16027" s="14"/>
      <c r="K16027" s="14"/>
      <c r="L16027" s="14"/>
      <c r="M16027" s="14"/>
      <c r="N16027" s="14"/>
      <c r="O16027" s="14"/>
      <c r="P16027" s="14"/>
    </row>
    <row r="16028" spans="9:16" x14ac:dyDescent="0.25">
      <c r="I16028" s="14"/>
      <c r="J16028" s="14"/>
      <c r="K16028" s="14"/>
      <c r="L16028" s="14"/>
      <c r="M16028" s="14"/>
      <c r="N16028" s="14"/>
      <c r="O16028" s="14"/>
      <c r="P16028" s="14"/>
    </row>
    <row r="16029" spans="9:16" x14ac:dyDescent="0.25">
      <c r="I16029" s="14"/>
      <c r="J16029" s="14"/>
      <c r="K16029" s="14"/>
      <c r="L16029" s="14"/>
      <c r="M16029" s="14"/>
      <c r="N16029" s="14"/>
      <c r="O16029" s="14"/>
      <c r="P16029" s="14"/>
    </row>
    <row r="16030" spans="9:16" x14ac:dyDescent="0.25">
      <c r="I16030" s="14"/>
      <c r="J16030" s="14"/>
      <c r="K16030" s="14"/>
      <c r="L16030" s="14"/>
      <c r="M16030" s="14"/>
      <c r="N16030" s="14"/>
      <c r="O16030" s="14"/>
      <c r="P16030" s="14"/>
    </row>
    <row r="16031" spans="9:16" x14ac:dyDescent="0.25">
      <c r="I16031" s="14"/>
      <c r="J16031" s="14"/>
      <c r="K16031" s="14"/>
      <c r="L16031" s="14"/>
      <c r="M16031" s="14"/>
      <c r="N16031" s="14"/>
      <c r="O16031" s="14"/>
      <c r="P16031" s="14"/>
    </row>
    <row r="16032" spans="9:16" x14ac:dyDescent="0.25">
      <c r="I16032" s="14"/>
      <c r="J16032" s="14"/>
      <c r="K16032" s="14"/>
      <c r="L16032" s="14"/>
      <c r="M16032" s="14"/>
      <c r="N16032" s="14"/>
      <c r="O16032" s="14"/>
      <c r="P16032" s="14"/>
    </row>
    <row r="16033" spans="9:16" x14ac:dyDescent="0.25">
      <c r="I16033" s="14"/>
      <c r="J16033" s="14"/>
      <c r="K16033" s="14"/>
      <c r="L16033" s="14"/>
      <c r="M16033" s="14"/>
      <c r="N16033" s="14"/>
      <c r="O16033" s="14"/>
      <c r="P16033" s="14"/>
    </row>
    <row r="16034" spans="9:16" x14ac:dyDescent="0.25">
      <c r="I16034" s="14"/>
      <c r="J16034" s="14"/>
      <c r="K16034" s="14"/>
      <c r="L16034" s="14"/>
      <c r="M16034" s="14"/>
      <c r="N16034" s="14"/>
      <c r="O16034" s="14"/>
      <c r="P16034" s="14"/>
    </row>
    <row r="16035" spans="9:16" x14ac:dyDescent="0.25">
      <c r="I16035" s="14"/>
      <c r="J16035" s="14"/>
      <c r="K16035" s="14"/>
      <c r="L16035" s="14"/>
      <c r="M16035" s="14"/>
      <c r="N16035" s="14"/>
      <c r="O16035" s="14"/>
      <c r="P16035" s="14"/>
    </row>
    <row r="16036" spans="9:16" x14ac:dyDescent="0.25">
      <c r="I16036" s="14"/>
      <c r="J16036" s="14"/>
      <c r="K16036" s="14"/>
      <c r="L16036" s="14"/>
      <c r="M16036" s="14"/>
      <c r="N16036" s="14"/>
      <c r="O16036" s="14"/>
      <c r="P16036" s="14"/>
    </row>
    <row r="16037" spans="9:16" x14ac:dyDescent="0.25">
      <c r="I16037" s="14"/>
      <c r="J16037" s="14"/>
      <c r="K16037" s="14"/>
      <c r="L16037" s="14"/>
      <c r="M16037" s="14"/>
      <c r="N16037" s="14"/>
      <c r="O16037" s="14"/>
      <c r="P16037" s="14"/>
    </row>
    <row r="16038" spans="9:16" x14ac:dyDescent="0.25">
      <c r="I16038" s="14"/>
      <c r="J16038" s="14"/>
      <c r="K16038" s="14"/>
      <c r="L16038" s="14"/>
      <c r="M16038" s="14"/>
      <c r="N16038" s="14"/>
      <c r="O16038" s="14"/>
      <c r="P16038" s="14"/>
    </row>
    <row r="16039" spans="9:16" x14ac:dyDescent="0.25">
      <c r="I16039" s="14"/>
      <c r="J16039" s="14"/>
      <c r="K16039" s="14"/>
      <c r="L16039" s="14"/>
      <c r="M16039" s="14"/>
      <c r="N16039" s="14"/>
      <c r="O16039" s="14"/>
      <c r="P16039" s="14"/>
    </row>
    <row r="16040" spans="9:16" x14ac:dyDescent="0.25">
      <c r="I16040" s="14"/>
      <c r="J16040" s="14"/>
      <c r="K16040" s="14"/>
      <c r="L16040" s="14"/>
      <c r="M16040" s="14"/>
      <c r="N16040" s="14"/>
      <c r="O16040" s="14"/>
      <c r="P16040" s="14"/>
    </row>
    <row r="16041" spans="9:16" x14ac:dyDescent="0.25">
      <c r="I16041" s="14"/>
      <c r="J16041" s="14"/>
      <c r="K16041" s="14"/>
      <c r="L16041" s="14"/>
      <c r="M16041" s="14"/>
      <c r="N16041" s="14"/>
      <c r="O16041" s="14"/>
      <c r="P16041" s="14"/>
    </row>
    <row r="16042" spans="9:16" x14ac:dyDescent="0.25">
      <c r="I16042" s="14"/>
      <c r="J16042" s="14"/>
      <c r="K16042" s="14"/>
      <c r="L16042" s="14"/>
      <c r="M16042" s="14"/>
      <c r="N16042" s="14"/>
      <c r="O16042" s="14"/>
      <c r="P16042" s="14"/>
    </row>
    <row r="16043" spans="9:16" x14ac:dyDescent="0.25">
      <c r="I16043" s="14"/>
      <c r="J16043" s="14"/>
      <c r="K16043" s="14"/>
      <c r="L16043" s="14"/>
      <c r="M16043" s="14"/>
      <c r="N16043" s="14"/>
      <c r="O16043" s="14"/>
      <c r="P16043" s="14"/>
    </row>
    <row r="16044" spans="9:16" x14ac:dyDescent="0.25">
      <c r="I16044" s="14"/>
      <c r="J16044" s="14"/>
      <c r="K16044" s="14"/>
      <c r="L16044" s="14"/>
      <c r="M16044" s="14"/>
      <c r="N16044" s="14"/>
      <c r="O16044" s="14"/>
      <c r="P16044" s="14"/>
    </row>
    <row r="16045" spans="9:16" x14ac:dyDescent="0.25">
      <c r="I16045" s="14"/>
      <c r="J16045" s="14"/>
      <c r="K16045" s="14"/>
      <c r="L16045" s="14"/>
      <c r="M16045" s="14"/>
      <c r="N16045" s="14"/>
      <c r="O16045" s="14"/>
      <c r="P16045" s="14"/>
    </row>
    <row r="16046" spans="9:16" x14ac:dyDescent="0.25">
      <c r="I16046" s="14"/>
      <c r="J16046" s="14"/>
      <c r="K16046" s="14"/>
      <c r="L16046" s="14"/>
      <c r="M16046" s="14"/>
      <c r="N16046" s="14"/>
      <c r="O16046" s="14"/>
      <c r="P16046" s="14"/>
    </row>
    <row r="16047" spans="9:16" x14ac:dyDescent="0.25">
      <c r="I16047" s="14"/>
      <c r="J16047" s="14"/>
      <c r="K16047" s="14"/>
      <c r="L16047" s="14"/>
      <c r="M16047" s="14"/>
      <c r="N16047" s="14"/>
      <c r="O16047" s="14"/>
      <c r="P16047" s="14"/>
    </row>
    <row r="16048" spans="9:16" x14ac:dyDescent="0.25">
      <c r="I16048" s="14"/>
      <c r="J16048" s="14"/>
      <c r="K16048" s="14"/>
      <c r="L16048" s="14"/>
      <c r="M16048" s="14"/>
      <c r="N16048" s="14"/>
      <c r="O16048" s="14"/>
      <c r="P16048" s="14"/>
    </row>
    <row r="16049" spans="9:16" x14ac:dyDescent="0.25">
      <c r="I16049" s="14"/>
      <c r="J16049" s="14"/>
      <c r="K16049" s="14"/>
      <c r="L16049" s="14"/>
      <c r="M16049" s="14"/>
      <c r="N16049" s="14"/>
      <c r="O16049" s="14"/>
      <c r="P16049" s="14"/>
    </row>
    <row r="16050" spans="9:16" x14ac:dyDescent="0.25">
      <c r="I16050" s="14"/>
      <c r="J16050" s="14"/>
      <c r="K16050" s="14"/>
      <c r="L16050" s="14"/>
      <c r="M16050" s="14"/>
      <c r="N16050" s="14"/>
      <c r="O16050" s="14"/>
      <c r="P16050" s="14"/>
    </row>
    <row r="16051" spans="9:16" x14ac:dyDescent="0.25">
      <c r="I16051" s="14"/>
      <c r="J16051" s="14"/>
      <c r="K16051" s="14"/>
      <c r="L16051" s="14"/>
      <c r="M16051" s="14"/>
      <c r="N16051" s="14"/>
      <c r="O16051" s="14"/>
      <c r="P16051" s="14"/>
    </row>
    <row r="16052" spans="9:16" x14ac:dyDescent="0.25">
      <c r="I16052" s="14"/>
      <c r="J16052" s="14"/>
      <c r="K16052" s="14"/>
      <c r="L16052" s="14"/>
      <c r="M16052" s="14"/>
      <c r="N16052" s="14"/>
      <c r="O16052" s="14"/>
      <c r="P16052" s="14"/>
    </row>
    <row r="16053" spans="9:16" x14ac:dyDescent="0.25">
      <c r="I16053" s="14"/>
      <c r="J16053" s="14"/>
      <c r="K16053" s="14"/>
      <c r="L16053" s="14"/>
      <c r="M16053" s="14"/>
      <c r="N16053" s="14"/>
      <c r="O16053" s="14"/>
      <c r="P16053" s="14"/>
    </row>
    <row r="16054" spans="9:16" x14ac:dyDescent="0.25">
      <c r="I16054" s="14"/>
      <c r="J16054" s="14"/>
      <c r="K16054" s="14"/>
      <c r="L16054" s="14"/>
      <c r="M16054" s="14"/>
      <c r="N16054" s="14"/>
      <c r="O16054" s="14"/>
      <c r="P16054" s="14"/>
    </row>
    <row r="16055" spans="9:16" x14ac:dyDescent="0.25">
      <c r="I16055" s="14"/>
      <c r="J16055" s="14"/>
      <c r="K16055" s="14"/>
      <c r="L16055" s="14"/>
      <c r="M16055" s="14"/>
      <c r="N16055" s="14"/>
      <c r="O16055" s="14"/>
      <c r="P16055" s="14"/>
    </row>
    <row r="16056" spans="9:16" x14ac:dyDescent="0.25">
      <c r="I16056" s="14"/>
      <c r="J16056" s="14"/>
      <c r="K16056" s="14"/>
      <c r="L16056" s="14"/>
      <c r="M16056" s="14"/>
      <c r="N16056" s="14"/>
      <c r="O16056" s="14"/>
      <c r="P16056" s="14"/>
    </row>
    <row r="16057" spans="9:16" x14ac:dyDescent="0.25">
      <c r="I16057" s="14"/>
      <c r="J16057" s="14"/>
      <c r="K16057" s="14"/>
      <c r="L16057" s="14"/>
      <c r="M16057" s="14"/>
      <c r="N16057" s="14"/>
      <c r="O16057" s="14"/>
      <c r="P16057" s="14"/>
    </row>
    <row r="16058" spans="9:16" x14ac:dyDescent="0.25">
      <c r="I16058" s="14"/>
      <c r="J16058" s="14"/>
      <c r="K16058" s="14"/>
      <c r="L16058" s="14"/>
      <c r="M16058" s="14"/>
      <c r="N16058" s="14"/>
      <c r="O16058" s="14"/>
      <c r="P16058" s="14"/>
    </row>
    <row r="16059" spans="9:16" x14ac:dyDescent="0.25">
      <c r="I16059" s="14"/>
      <c r="J16059" s="14"/>
      <c r="K16059" s="14"/>
      <c r="L16059" s="14"/>
      <c r="M16059" s="14"/>
      <c r="N16059" s="14"/>
      <c r="O16059" s="14"/>
      <c r="P16059" s="14"/>
    </row>
    <row r="16060" spans="9:16" x14ac:dyDescent="0.25">
      <c r="I16060" s="14"/>
      <c r="J16060" s="14"/>
      <c r="K16060" s="14"/>
      <c r="L16060" s="14"/>
      <c r="M16060" s="14"/>
      <c r="N16060" s="14"/>
      <c r="O16060" s="14"/>
      <c r="P16060" s="14"/>
    </row>
    <row r="16061" spans="9:16" x14ac:dyDescent="0.25">
      <c r="I16061" s="14"/>
      <c r="J16061" s="14"/>
      <c r="K16061" s="14"/>
      <c r="L16061" s="14"/>
      <c r="M16061" s="14"/>
      <c r="N16061" s="14"/>
      <c r="O16061" s="14"/>
      <c r="P16061" s="14"/>
    </row>
    <row r="16062" spans="9:16" x14ac:dyDescent="0.25">
      <c r="I16062" s="14"/>
      <c r="J16062" s="14"/>
      <c r="K16062" s="14"/>
      <c r="L16062" s="14"/>
      <c r="M16062" s="14"/>
      <c r="N16062" s="14"/>
      <c r="O16062" s="14"/>
      <c r="P16062" s="14"/>
    </row>
    <row r="16063" spans="9:16" x14ac:dyDescent="0.25">
      <c r="I16063" s="14"/>
      <c r="J16063" s="14"/>
      <c r="K16063" s="14"/>
      <c r="L16063" s="14"/>
      <c r="M16063" s="14"/>
      <c r="N16063" s="14"/>
      <c r="O16063" s="14"/>
      <c r="P16063" s="14"/>
    </row>
    <row r="16064" spans="9:16" x14ac:dyDescent="0.25">
      <c r="I16064" s="14"/>
      <c r="J16064" s="14"/>
      <c r="K16064" s="14"/>
      <c r="L16064" s="14"/>
      <c r="M16064" s="14"/>
      <c r="N16064" s="14"/>
      <c r="O16064" s="14"/>
      <c r="P16064" s="14"/>
    </row>
    <row r="16065" spans="9:16" x14ac:dyDescent="0.25">
      <c r="I16065" s="14"/>
      <c r="J16065" s="14"/>
      <c r="K16065" s="14"/>
      <c r="L16065" s="14"/>
      <c r="M16065" s="14"/>
      <c r="N16065" s="14"/>
      <c r="O16065" s="14"/>
      <c r="P16065" s="14"/>
    </row>
    <row r="16066" spans="9:16" x14ac:dyDescent="0.25">
      <c r="I16066" s="14"/>
      <c r="J16066" s="14"/>
      <c r="K16066" s="14"/>
      <c r="L16066" s="14"/>
      <c r="M16066" s="14"/>
      <c r="N16066" s="14"/>
      <c r="O16066" s="14"/>
      <c r="P16066" s="14"/>
    </row>
    <row r="16067" spans="9:16" x14ac:dyDescent="0.25">
      <c r="I16067" s="14"/>
      <c r="J16067" s="14"/>
      <c r="K16067" s="14"/>
      <c r="L16067" s="14"/>
      <c r="M16067" s="14"/>
      <c r="N16067" s="14"/>
      <c r="O16067" s="14"/>
      <c r="P16067" s="14"/>
    </row>
    <row r="16068" spans="9:16" x14ac:dyDescent="0.25">
      <c r="I16068" s="14"/>
      <c r="J16068" s="14"/>
      <c r="K16068" s="14"/>
      <c r="L16068" s="14"/>
      <c r="M16068" s="14"/>
      <c r="N16068" s="14"/>
      <c r="O16068" s="14"/>
      <c r="P16068" s="14"/>
    </row>
    <row r="16069" spans="9:16" x14ac:dyDescent="0.25">
      <c r="I16069" s="14"/>
      <c r="J16069" s="14"/>
      <c r="K16069" s="14"/>
      <c r="L16069" s="14"/>
      <c r="M16069" s="14"/>
      <c r="N16069" s="14"/>
      <c r="O16069" s="14"/>
      <c r="P16069" s="14"/>
    </row>
    <row r="16070" spans="9:16" x14ac:dyDescent="0.25">
      <c r="I16070" s="14"/>
      <c r="J16070" s="14"/>
      <c r="K16070" s="14"/>
      <c r="L16070" s="14"/>
      <c r="M16070" s="14"/>
      <c r="N16070" s="14"/>
      <c r="O16070" s="14"/>
      <c r="P16070" s="14"/>
    </row>
    <row r="16071" spans="9:16" x14ac:dyDescent="0.25">
      <c r="I16071" s="14"/>
      <c r="J16071" s="14"/>
      <c r="K16071" s="14"/>
      <c r="L16071" s="14"/>
      <c r="M16071" s="14"/>
      <c r="N16071" s="14"/>
      <c r="O16071" s="14"/>
      <c r="P16071" s="14"/>
    </row>
    <row r="16072" spans="9:16" x14ac:dyDescent="0.25">
      <c r="I16072" s="14"/>
      <c r="J16072" s="14"/>
      <c r="K16072" s="14"/>
      <c r="L16072" s="14"/>
      <c r="M16072" s="14"/>
      <c r="N16072" s="14"/>
      <c r="O16072" s="14"/>
      <c r="P16072" s="14"/>
    </row>
    <row r="16073" spans="9:16" x14ac:dyDescent="0.25">
      <c r="I16073" s="14"/>
      <c r="J16073" s="14"/>
      <c r="K16073" s="14"/>
      <c r="L16073" s="14"/>
      <c r="M16073" s="14"/>
      <c r="N16073" s="14"/>
      <c r="O16073" s="14"/>
      <c r="P16073" s="14"/>
    </row>
    <row r="16074" spans="9:16" x14ac:dyDescent="0.25">
      <c r="I16074" s="14"/>
      <c r="J16074" s="14"/>
      <c r="K16074" s="14"/>
      <c r="L16074" s="14"/>
      <c r="M16074" s="14"/>
      <c r="N16074" s="14"/>
      <c r="O16074" s="14"/>
      <c r="P16074" s="14"/>
    </row>
    <row r="16075" spans="9:16" x14ac:dyDescent="0.25">
      <c r="I16075" s="14"/>
      <c r="J16075" s="14"/>
      <c r="K16075" s="14"/>
      <c r="L16075" s="14"/>
      <c r="M16075" s="14"/>
      <c r="N16075" s="14"/>
      <c r="O16075" s="14"/>
      <c r="P16075" s="14"/>
    </row>
    <row r="16076" spans="9:16" x14ac:dyDescent="0.25">
      <c r="I16076" s="14"/>
      <c r="J16076" s="14"/>
      <c r="K16076" s="14"/>
      <c r="L16076" s="14"/>
      <c r="M16076" s="14"/>
      <c r="N16076" s="14"/>
      <c r="O16076" s="14"/>
      <c r="P16076" s="14"/>
    </row>
    <row r="16077" spans="9:16" x14ac:dyDescent="0.25">
      <c r="I16077" s="14"/>
      <c r="J16077" s="14"/>
      <c r="K16077" s="14"/>
      <c r="L16077" s="14"/>
      <c r="M16077" s="14"/>
      <c r="N16077" s="14"/>
      <c r="O16077" s="14"/>
      <c r="P16077" s="14"/>
    </row>
    <row r="16078" spans="9:16" x14ac:dyDescent="0.25">
      <c r="I16078" s="14"/>
      <c r="J16078" s="14"/>
      <c r="K16078" s="14"/>
      <c r="L16078" s="14"/>
      <c r="M16078" s="14"/>
      <c r="N16078" s="14"/>
      <c r="O16078" s="14"/>
      <c r="P16078" s="14"/>
    </row>
    <row r="16079" spans="9:16" x14ac:dyDescent="0.25">
      <c r="I16079" s="14"/>
      <c r="J16079" s="14"/>
      <c r="K16079" s="14"/>
      <c r="L16079" s="14"/>
      <c r="M16079" s="14"/>
      <c r="N16079" s="14"/>
      <c r="O16079" s="14"/>
      <c r="P16079" s="14"/>
    </row>
    <row r="16080" spans="9:16" x14ac:dyDescent="0.25">
      <c r="I16080" s="14"/>
      <c r="J16080" s="14"/>
      <c r="K16080" s="14"/>
      <c r="L16080" s="14"/>
      <c r="M16080" s="14"/>
      <c r="N16080" s="14"/>
      <c r="O16080" s="14"/>
      <c r="P16080" s="14"/>
    </row>
    <row r="16081" spans="9:16" x14ac:dyDescent="0.25">
      <c r="I16081" s="14"/>
      <c r="J16081" s="14"/>
      <c r="K16081" s="14"/>
      <c r="L16081" s="14"/>
      <c r="M16081" s="14"/>
      <c r="N16081" s="14"/>
      <c r="O16081" s="14"/>
      <c r="P16081" s="14"/>
    </row>
    <row r="16082" spans="9:16" x14ac:dyDescent="0.25">
      <c r="I16082" s="14"/>
      <c r="J16082" s="14"/>
      <c r="K16082" s="14"/>
      <c r="L16082" s="14"/>
      <c r="M16082" s="14"/>
      <c r="N16082" s="14"/>
      <c r="O16082" s="14"/>
      <c r="P16082" s="14"/>
    </row>
    <row r="16083" spans="9:16" x14ac:dyDescent="0.25">
      <c r="I16083" s="14"/>
      <c r="J16083" s="14"/>
      <c r="K16083" s="14"/>
      <c r="L16083" s="14"/>
      <c r="M16083" s="14"/>
      <c r="N16083" s="14"/>
      <c r="O16083" s="14"/>
      <c r="P16083" s="14"/>
    </row>
    <row r="16084" spans="9:16" x14ac:dyDescent="0.25">
      <c r="I16084" s="14"/>
      <c r="J16084" s="14"/>
      <c r="K16084" s="14"/>
      <c r="L16084" s="14"/>
      <c r="M16084" s="14"/>
      <c r="N16084" s="14"/>
      <c r="O16084" s="14"/>
      <c r="P16084" s="14"/>
    </row>
    <row r="16085" spans="9:16" x14ac:dyDescent="0.25">
      <c r="I16085" s="14"/>
      <c r="J16085" s="14"/>
      <c r="K16085" s="14"/>
      <c r="L16085" s="14"/>
      <c r="M16085" s="14"/>
      <c r="N16085" s="14"/>
      <c r="O16085" s="14"/>
      <c r="P16085" s="14"/>
    </row>
    <row r="16086" spans="9:16" x14ac:dyDescent="0.25">
      <c r="I16086" s="14"/>
      <c r="J16086" s="14"/>
      <c r="K16086" s="14"/>
      <c r="L16086" s="14"/>
      <c r="M16086" s="14"/>
      <c r="N16086" s="14"/>
      <c r="O16086" s="14"/>
      <c r="P16086" s="14"/>
    </row>
    <row r="16087" spans="9:16" x14ac:dyDescent="0.25">
      <c r="I16087" s="14"/>
      <c r="J16087" s="14"/>
      <c r="K16087" s="14"/>
      <c r="L16087" s="14"/>
      <c r="M16087" s="14"/>
      <c r="N16087" s="14"/>
      <c r="O16087" s="14"/>
      <c r="P16087" s="14"/>
    </row>
    <row r="16088" spans="9:16" x14ac:dyDescent="0.25">
      <c r="I16088" s="14"/>
      <c r="J16088" s="14"/>
      <c r="K16088" s="14"/>
      <c r="L16088" s="14"/>
      <c r="M16088" s="14"/>
      <c r="N16088" s="14"/>
      <c r="O16088" s="14"/>
      <c r="P16088" s="14"/>
    </row>
    <row r="16089" spans="9:16" x14ac:dyDescent="0.25">
      <c r="I16089" s="14"/>
      <c r="J16089" s="14"/>
      <c r="K16089" s="14"/>
      <c r="L16089" s="14"/>
      <c r="M16089" s="14"/>
      <c r="N16089" s="14"/>
      <c r="O16089" s="14"/>
      <c r="P16089" s="14"/>
    </row>
    <row r="16090" spans="9:16" x14ac:dyDescent="0.25">
      <c r="I16090" s="14"/>
      <c r="J16090" s="14"/>
      <c r="K16090" s="14"/>
      <c r="L16090" s="14"/>
      <c r="M16090" s="14"/>
      <c r="N16090" s="14"/>
      <c r="O16090" s="14"/>
      <c r="P16090" s="14"/>
    </row>
    <row r="16091" spans="9:16" x14ac:dyDescent="0.25">
      <c r="I16091" s="14"/>
      <c r="J16091" s="14"/>
      <c r="K16091" s="14"/>
      <c r="L16091" s="14"/>
      <c r="M16091" s="14"/>
      <c r="N16091" s="14"/>
      <c r="O16091" s="14"/>
      <c r="P16091" s="14"/>
    </row>
    <row r="16092" spans="9:16" x14ac:dyDescent="0.25">
      <c r="I16092" s="14"/>
      <c r="J16092" s="14"/>
      <c r="K16092" s="14"/>
      <c r="L16092" s="14"/>
      <c r="M16092" s="14"/>
      <c r="N16092" s="14"/>
      <c r="O16092" s="14"/>
      <c r="P16092" s="14"/>
    </row>
    <row r="16093" spans="9:16" x14ac:dyDescent="0.25">
      <c r="I16093" s="14"/>
      <c r="J16093" s="14"/>
      <c r="K16093" s="14"/>
      <c r="L16093" s="14"/>
      <c r="M16093" s="14"/>
      <c r="N16093" s="14"/>
      <c r="O16093" s="14"/>
      <c r="P16093" s="14"/>
    </row>
    <row r="16094" spans="9:16" x14ac:dyDescent="0.25">
      <c r="I16094" s="14"/>
      <c r="J16094" s="14"/>
      <c r="K16094" s="14"/>
      <c r="L16094" s="14"/>
      <c r="M16094" s="14"/>
      <c r="N16094" s="14"/>
      <c r="O16094" s="14"/>
      <c r="P16094" s="14"/>
    </row>
    <row r="16095" spans="9:16" x14ac:dyDescent="0.25">
      <c r="I16095" s="14"/>
      <c r="J16095" s="14"/>
      <c r="K16095" s="14"/>
      <c r="L16095" s="14"/>
      <c r="M16095" s="14"/>
      <c r="N16095" s="14"/>
      <c r="O16095" s="14"/>
      <c r="P16095" s="14"/>
    </row>
    <row r="16096" spans="9:16" x14ac:dyDescent="0.25">
      <c r="I16096" s="14"/>
      <c r="J16096" s="14"/>
      <c r="K16096" s="14"/>
      <c r="L16096" s="14"/>
      <c r="M16096" s="14"/>
      <c r="N16096" s="14"/>
      <c r="O16096" s="14"/>
      <c r="P16096" s="14"/>
    </row>
    <row r="16097" spans="9:16" x14ac:dyDescent="0.25">
      <c r="I16097" s="14"/>
      <c r="J16097" s="14"/>
      <c r="K16097" s="14"/>
      <c r="L16097" s="14"/>
      <c r="M16097" s="14"/>
      <c r="N16097" s="14"/>
      <c r="O16097" s="14"/>
      <c r="P16097" s="14"/>
    </row>
    <row r="16098" spans="9:16" x14ac:dyDescent="0.25">
      <c r="I16098" s="14"/>
      <c r="J16098" s="14"/>
      <c r="K16098" s="14"/>
      <c r="L16098" s="14"/>
      <c r="M16098" s="14"/>
      <c r="N16098" s="14"/>
      <c r="O16098" s="14"/>
      <c r="P16098" s="14"/>
    </row>
    <row r="16099" spans="9:16" x14ac:dyDescent="0.25">
      <c r="I16099" s="14"/>
      <c r="J16099" s="14"/>
      <c r="K16099" s="14"/>
      <c r="L16099" s="14"/>
      <c r="M16099" s="14"/>
      <c r="N16099" s="14"/>
      <c r="O16099" s="14"/>
      <c r="P16099" s="14"/>
    </row>
    <row r="16100" spans="9:16" x14ac:dyDescent="0.25">
      <c r="I16100" s="14"/>
      <c r="J16100" s="14"/>
      <c r="K16100" s="14"/>
      <c r="L16100" s="14"/>
      <c r="M16100" s="14"/>
      <c r="N16100" s="14"/>
      <c r="O16100" s="14"/>
      <c r="P16100" s="14"/>
    </row>
    <row r="16101" spans="9:16" x14ac:dyDescent="0.25">
      <c r="I16101" s="14"/>
      <c r="J16101" s="14"/>
      <c r="K16101" s="14"/>
      <c r="L16101" s="14"/>
      <c r="M16101" s="14"/>
      <c r="N16101" s="14"/>
      <c r="O16101" s="14"/>
      <c r="P16101" s="14"/>
    </row>
    <row r="16102" spans="9:16" x14ac:dyDescent="0.25">
      <c r="I16102" s="14"/>
      <c r="J16102" s="14"/>
      <c r="K16102" s="14"/>
      <c r="L16102" s="14"/>
      <c r="M16102" s="14"/>
      <c r="N16102" s="14"/>
      <c r="O16102" s="14"/>
      <c r="P16102" s="14"/>
    </row>
    <row r="16103" spans="9:16" x14ac:dyDescent="0.25">
      <c r="I16103" s="14"/>
      <c r="J16103" s="14"/>
      <c r="K16103" s="14"/>
      <c r="L16103" s="14"/>
      <c r="M16103" s="14"/>
      <c r="N16103" s="14"/>
      <c r="O16103" s="14"/>
      <c r="P16103" s="14"/>
    </row>
    <row r="16104" spans="9:16" x14ac:dyDescent="0.25">
      <c r="I16104" s="14"/>
      <c r="J16104" s="14"/>
      <c r="K16104" s="14"/>
      <c r="L16104" s="14"/>
      <c r="M16104" s="14"/>
      <c r="N16104" s="14"/>
      <c r="O16104" s="14"/>
      <c r="P16104" s="14"/>
    </row>
    <row r="16105" spans="9:16" x14ac:dyDescent="0.25">
      <c r="I16105" s="14"/>
      <c r="J16105" s="14"/>
      <c r="K16105" s="14"/>
      <c r="L16105" s="14"/>
      <c r="M16105" s="14"/>
      <c r="N16105" s="14"/>
      <c r="O16105" s="14"/>
      <c r="P16105" s="14"/>
    </row>
    <row r="16106" spans="9:16" x14ac:dyDescent="0.25">
      <c r="I16106" s="14"/>
      <c r="J16106" s="14"/>
      <c r="K16106" s="14"/>
      <c r="L16106" s="14"/>
      <c r="M16106" s="14"/>
      <c r="N16106" s="14"/>
      <c r="O16106" s="14"/>
      <c r="P16106" s="14"/>
    </row>
    <row r="16107" spans="9:16" x14ac:dyDescent="0.25">
      <c r="I16107" s="14"/>
      <c r="J16107" s="14"/>
      <c r="K16107" s="14"/>
      <c r="L16107" s="14"/>
      <c r="M16107" s="14"/>
      <c r="N16107" s="14"/>
      <c r="O16107" s="14"/>
      <c r="P16107" s="14"/>
    </row>
    <row r="16108" spans="9:16" x14ac:dyDescent="0.25">
      <c r="I16108" s="14"/>
      <c r="J16108" s="14"/>
      <c r="K16108" s="14"/>
      <c r="L16108" s="14"/>
      <c r="M16108" s="14"/>
      <c r="N16108" s="14"/>
      <c r="O16108" s="14"/>
      <c r="P16108" s="14"/>
    </row>
    <row r="16109" spans="9:16" x14ac:dyDescent="0.25">
      <c r="I16109" s="14"/>
      <c r="J16109" s="14"/>
      <c r="K16109" s="14"/>
      <c r="L16109" s="14"/>
      <c r="M16109" s="14"/>
      <c r="N16109" s="14"/>
      <c r="O16109" s="14"/>
      <c r="P16109" s="14"/>
    </row>
    <row r="16110" spans="9:16" x14ac:dyDescent="0.25">
      <c r="I16110" s="14"/>
      <c r="J16110" s="14"/>
      <c r="K16110" s="14"/>
      <c r="L16110" s="14"/>
      <c r="M16110" s="14"/>
      <c r="N16110" s="14"/>
      <c r="O16110" s="14"/>
      <c r="P16110" s="14"/>
    </row>
    <row r="16111" spans="9:16" x14ac:dyDescent="0.25">
      <c r="I16111" s="14"/>
      <c r="J16111" s="14"/>
      <c r="K16111" s="14"/>
      <c r="L16111" s="14"/>
      <c r="M16111" s="14"/>
      <c r="N16111" s="14"/>
      <c r="O16111" s="14"/>
      <c r="P16111" s="14"/>
    </row>
    <row r="16112" spans="9:16" x14ac:dyDescent="0.25">
      <c r="I16112" s="14"/>
      <c r="J16112" s="14"/>
      <c r="K16112" s="14"/>
      <c r="L16112" s="14"/>
      <c r="M16112" s="14"/>
      <c r="N16112" s="14"/>
      <c r="O16112" s="14"/>
      <c r="P16112" s="14"/>
    </row>
    <row r="16113" spans="9:16" x14ac:dyDescent="0.25">
      <c r="I16113" s="14"/>
      <c r="J16113" s="14"/>
      <c r="K16113" s="14"/>
      <c r="L16113" s="14"/>
      <c r="M16113" s="14"/>
      <c r="N16113" s="14"/>
      <c r="O16113" s="14"/>
      <c r="P16113" s="14"/>
    </row>
    <row r="16114" spans="9:16" x14ac:dyDescent="0.25">
      <c r="I16114" s="14"/>
      <c r="J16114" s="14"/>
      <c r="K16114" s="14"/>
      <c r="L16114" s="14"/>
      <c r="M16114" s="14"/>
      <c r="N16114" s="14"/>
      <c r="O16114" s="14"/>
      <c r="P16114" s="14"/>
    </row>
    <row r="16115" spans="9:16" x14ac:dyDescent="0.25">
      <c r="I16115" s="14"/>
      <c r="J16115" s="14"/>
      <c r="K16115" s="14"/>
      <c r="L16115" s="14"/>
      <c r="M16115" s="14"/>
      <c r="N16115" s="14"/>
      <c r="O16115" s="14"/>
      <c r="P16115" s="14"/>
    </row>
    <row r="16116" spans="9:16" x14ac:dyDescent="0.25">
      <c r="I16116" s="14"/>
      <c r="J16116" s="14"/>
      <c r="K16116" s="14"/>
      <c r="L16116" s="14"/>
      <c r="M16116" s="14"/>
      <c r="N16116" s="14"/>
      <c r="O16116" s="14"/>
      <c r="P16116" s="14"/>
    </row>
    <row r="16117" spans="9:16" x14ac:dyDescent="0.25">
      <c r="I16117" s="14"/>
      <c r="J16117" s="14"/>
      <c r="K16117" s="14"/>
      <c r="L16117" s="14"/>
      <c r="M16117" s="14"/>
      <c r="N16117" s="14"/>
      <c r="O16117" s="14"/>
      <c r="P16117" s="14"/>
    </row>
    <row r="16118" spans="9:16" x14ac:dyDescent="0.25">
      <c r="I16118" s="14"/>
      <c r="J16118" s="14"/>
      <c r="K16118" s="14"/>
      <c r="L16118" s="14"/>
      <c r="M16118" s="14"/>
      <c r="N16118" s="14"/>
      <c r="O16118" s="14"/>
      <c r="P16118" s="14"/>
    </row>
    <row r="16119" spans="9:16" x14ac:dyDescent="0.25">
      <c r="I16119" s="14"/>
      <c r="J16119" s="14"/>
      <c r="K16119" s="14"/>
      <c r="L16119" s="14"/>
      <c r="M16119" s="14"/>
      <c r="N16119" s="14"/>
      <c r="O16119" s="14"/>
      <c r="P16119" s="14"/>
    </row>
    <row r="16120" spans="9:16" x14ac:dyDescent="0.25">
      <c r="I16120" s="14"/>
      <c r="J16120" s="14"/>
      <c r="K16120" s="14"/>
      <c r="L16120" s="14"/>
      <c r="M16120" s="14"/>
      <c r="N16120" s="14"/>
      <c r="O16120" s="14"/>
      <c r="P16120" s="14"/>
    </row>
    <row r="16121" spans="9:16" x14ac:dyDescent="0.25">
      <c r="I16121" s="14"/>
      <c r="J16121" s="14"/>
      <c r="K16121" s="14"/>
      <c r="L16121" s="14"/>
      <c r="M16121" s="14"/>
      <c r="N16121" s="14"/>
      <c r="O16121" s="14"/>
      <c r="P16121" s="14"/>
    </row>
    <row r="16122" spans="9:16" x14ac:dyDescent="0.25">
      <c r="I16122" s="14"/>
      <c r="J16122" s="14"/>
      <c r="K16122" s="14"/>
      <c r="L16122" s="14"/>
      <c r="M16122" s="14"/>
      <c r="N16122" s="14"/>
      <c r="O16122" s="14"/>
      <c r="P16122" s="14"/>
    </row>
    <row r="16123" spans="9:16" x14ac:dyDescent="0.25">
      <c r="I16123" s="14"/>
      <c r="J16123" s="14"/>
      <c r="K16123" s="14"/>
      <c r="L16123" s="14"/>
      <c r="M16123" s="14"/>
      <c r="N16123" s="14"/>
      <c r="O16123" s="14"/>
      <c r="P16123" s="14"/>
    </row>
    <row r="16124" spans="9:16" x14ac:dyDescent="0.25">
      <c r="I16124" s="14"/>
      <c r="J16124" s="14"/>
      <c r="K16124" s="14"/>
      <c r="L16124" s="14"/>
      <c r="M16124" s="14"/>
      <c r="N16124" s="14"/>
      <c r="O16124" s="14"/>
      <c r="P16124" s="14"/>
    </row>
    <row r="16125" spans="9:16" x14ac:dyDescent="0.25">
      <c r="I16125" s="14"/>
      <c r="J16125" s="14"/>
      <c r="K16125" s="14"/>
      <c r="L16125" s="14"/>
      <c r="M16125" s="14"/>
      <c r="N16125" s="14"/>
      <c r="O16125" s="14"/>
      <c r="P16125" s="14"/>
    </row>
    <row r="16126" spans="9:16" x14ac:dyDescent="0.25">
      <c r="I16126" s="14"/>
      <c r="J16126" s="14"/>
      <c r="K16126" s="14"/>
      <c r="L16126" s="14"/>
      <c r="M16126" s="14"/>
      <c r="N16126" s="14"/>
      <c r="O16126" s="14"/>
      <c r="P16126" s="14"/>
    </row>
    <row r="16127" spans="9:16" x14ac:dyDescent="0.25">
      <c r="I16127" s="14"/>
      <c r="J16127" s="14"/>
      <c r="K16127" s="14"/>
      <c r="L16127" s="14"/>
      <c r="M16127" s="14"/>
      <c r="N16127" s="14"/>
      <c r="O16127" s="14"/>
      <c r="P16127" s="14"/>
    </row>
    <row r="16128" spans="9:16" x14ac:dyDescent="0.25">
      <c r="I16128" s="14"/>
      <c r="J16128" s="14"/>
      <c r="K16128" s="14"/>
      <c r="L16128" s="14"/>
      <c r="M16128" s="14"/>
      <c r="N16128" s="14"/>
      <c r="O16128" s="14"/>
      <c r="P16128" s="14"/>
    </row>
    <row r="16129" spans="9:16" x14ac:dyDescent="0.25">
      <c r="I16129" s="14"/>
      <c r="J16129" s="14"/>
      <c r="K16129" s="14"/>
      <c r="L16129" s="14"/>
      <c r="M16129" s="14"/>
      <c r="N16129" s="14"/>
      <c r="O16129" s="14"/>
      <c r="P16129" s="14"/>
    </row>
    <row r="16130" spans="9:16" x14ac:dyDescent="0.25">
      <c r="I16130" s="14"/>
      <c r="J16130" s="14"/>
      <c r="K16130" s="14"/>
      <c r="L16130" s="14"/>
      <c r="M16130" s="14"/>
      <c r="N16130" s="14"/>
      <c r="O16130" s="14"/>
      <c r="P16130" s="14"/>
    </row>
    <row r="16131" spans="9:16" x14ac:dyDescent="0.25">
      <c r="I16131" s="14"/>
      <c r="J16131" s="14"/>
      <c r="K16131" s="14"/>
      <c r="L16131" s="14"/>
      <c r="M16131" s="14"/>
      <c r="N16131" s="14"/>
      <c r="O16131" s="14"/>
      <c r="P16131" s="14"/>
    </row>
    <row r="16132" spans="9:16" x14ac:dyDescent="0.25">
      <c r="I16132" s="14"/>
      <c r="J16132" s="14"/>
      <c r="K16132" s="14"/>
      <c r="L16132" s="14"/>
      <c r="M16132" s="14"/>
      <c r="N16132" s="14"/>
      <c r="O16132" s="14"/>
      <c r="P16132" s="14"/>
    </row>
    <row r="16133" spans="9:16" x14ac:dyDescent="0.25">
      <c r="I16133" s="14"/>
      <c r="J16133" s="14"/>
      <c r="K16133" s="14"/>
      <c r="L16133" s="14"/>
      <c r="M16133" s="14"/>
      <c r="N16133" s="14"/>
      <c r="O16133" s="14"/>
      <c r="P16133" s="14"/>
    </row>
    <row r="16134" spans="9:16" x14ac:dyDescent="0.25">
      <c r="I16134" s="14"/>
      <c r="J16134" s="14"/>
      <c r="K16134" s="14"/>
      <c r="L16134" s="14"/>
      <c r="M16134" s="14"/>
      <c r="N16134" s="14"/>
      <c r="O16134" s="14"/>
      <c r="P16134" s="14"/>
    </row>
    <row r="16135" spans="9:16" x14ac:dyDescent="0.25">
      <c r="I16135" s="14"/>
      <c r="J16135" s="14"/>
      <c r="K16135" s="14"/>
      <c r="L16135" s="14"/>
      <c r="M16135" s="14"/>
      <c r="N16135" s="14"/>
      <c r="O16135" s="14"/>
      <c r="P16135" s="14"/>
    </row>
    <row r="16136" spans="9:16" x14ac:dyDescent="0.25">
      <c r="I16136" s="14"/>
      <c r="J16136" s="14"/>
      <c r="K16136" s="14"/>
      <c r="L16136" s="14"/>
      <c r="M16136" s="14"/>
      <c r="N16136" s="14"/>
      <c r="O16136" s="14"/>
      <c r="P16136" s="14"/>
    </row>
    <row r="16137" spans="9:16" x14ac:dyDescent="0.25">
      <c r="I16137" s="14"/>
      <c r="J16137" s="14"/>
      <c r="K16137" s="14"/>
      <c r="L16137" s="14"/>
      <c r="M16137" s="14"/>
      <c r="N16137" s="14"/>
      <c r="O16137" s="14"/>
      <c r="P16137" s="14"/>
    </row>
    <row r="16138" spans="9:16" x14ac:dyDescent="0.25">
      <c r="I16138" s="14"/>
      <c r="J16138" s="14"/>
      <c r="K16138" s="14"/>
      <c r="L16138" s="14"/>
      <c r="M16138" s="14"/>
      <c r="N16138" s="14"/>
      <c r="O16138" s="14"/>
      <c r="P16138" s="14"/>
    </row>
    <row r="16139" spans="9:16" x14ac:dyDescent="0.25">
      <c r="I16139" s="14"/>
      <c r="J16139" s="14"/>
      <c r="K16139" s="14"/>
      <c r="L16139" s="14"/>
      <c r="M16139" s="14"/>
      <c r="N16139" s="14"/>
      <c r="O16139" s="14"/>
      <c r="P16139" s="14"/>
    </row>
    <row r="16140" spans="9:16" x14ac:dyDescent="0.25">
      <c r="I16140" s="14"/>
      <c r="J16140" s="14"/>
      <c r="K16140" s="14"/>
      <c r="L16140" s="14"/>
      <c r="M16140" s="14"/>
      <c r="N16140" s="14"/>
      <c r="O16140" s="14"/>
      <c r="P16140" s="14"/>
    </row>
    <row r="16141" spans="9:16" x14ac:dyDescent="0.25">
      <c r="I16141" s="14"/>
      <c r="J16141" s="14"/>
      <c r="K16141" s="14"/>
      <c r="L16141" s="14"/>
      <c r="M16141" s="14"/>
      <c r="N16141" s="14"/>
      <c r="O16141" s="14"/>
      <c r="P16141" s="14"/>
    </row>
    <row r="16142" spans="9:16" x14ac:dyDescent="0.25">
      <c r="I16142" s="14"/>
      <c r="J16142" s="14"/>
      <c r="K16142" s="14"/>
      <c r="L16142" s="14"/>
      <c r="M16142" s="14"/>
      <c r="N16142" s="14"/>
      <c r="O16142" s="14"/>
      <c r="P16142" s="14"/>
    </row>
    <row r="16143" spans="9:16" x14ac:dyDescent="0.25">
      <c r="I16143" s="14"/>
      <c r="J16143" s="14"/>
      <c r="K16143" s="14"/>
      <c r="L16143" s="14"/>
      <c r="M16143" s="14"/>
      <c r="N16143" s="14"/>
      <c r="O16143" s="14"/>
      <c r="P16143" s="14"/>
    </row>
    <row r="16144" spans="9:16" x14ac:dyDescent="0.25">
      <c r="I16144" s="14"/>
      <c r="J16144" s="14"/>
      <c r="K16144" s="14"/>
      <c r="L16144" s="14"/>
      <c r="M16144" s="14"/>
      <c r="N16144" s="14"/>
      <c r="O16144" s="14"/>
      <c r="P16144" s="14"/>
    </row>
    <row r="16145" spans="9:16" x14ac:dyDescent="0.25">
      <c r="I16145" s="14"/>
      <c r="J16145" s="14"/>
      <c r="K16145" s="14"/>
      <c r="L16145" s="14"/>
      <c r="M16145" s="14"/>
      <c r="N16145" s="14"/>
      <c r="O16145" s="14"/>
      <c r="P16145" s="14"/>
    </row>
    <row r="16146" spans="9:16" x14ac:dyDescent="0.25">
      <c r="I16146" s="14"/>
      <c r="J16146" s="14"/>
      <c r="K16146" s="14"/>
      <c r="L16146" s="14"/>
      <c r="M16146" s="14"/>
      <c r="N16146" s="14"/>
      <c r="O16146" s="14"/>
      <c r="P16146" s="14"/>
    </row>
    <row r="16147" spans="9:16" x14ac:dyDescent="0.25">
      <c r="I16147" s="14"/>
      <c r="J16147" s="14"/>
      <c r="K16147" s="14"/>
      <c r="L16147" s="14"/>
      <c r="M16147" s="14"/>
      <c r="N16147" s="14"/>
      <c r="O16147" s="14"/>
      <c r="P16147" s="14"/>
    </row>
    <row r="16148" spans="9:16" x14ac:dyDescent="0.25">
      <c r="I16148" s="14"/>
      <c r="J16148" s="14"/>
      <c r="K16148" s="14"/>
      <c r="L16148" s="14"/>
      <c r="M16148" s="14"/>
      <c r="N16148" s="14"/>
      <c r="O16148" s="14"/>
      <c r="P16148" s="14"/>
    </row>
    <row r="16149" spans="9:16" x14ac:dyDescent="0.25">
      <c r="I16149" s="14"/>
      <c r="J16149" s="14"/>
      <c r="K16149" s="14"/>
      <c r="L16149" s="14"/>
      <c r="M16149" s="14"/>
      <c r="N16149" s="14"/>
      <c r="O16149" s="14"/>
      <c r="P16149" s="14"/>
    </row>
    <row r="16150" spans="9:16" x14ac:dyDescent="0.25">
      <c r="I16150" s="14"/>
      <c r="J16150" s="14"/>
      <c r="K16150" s="14"/>
      <c r="L16150" s="14"/>
      <c r="M16150" s="14"/>
      <c r="N16150" s="14"/>
      <c r="O16150" s="14"/>
      <c r="P16150" s="14"/>
    </row>
    <row r="16151" spans="9:16" x14ac:dyDescent="0.25">
      <c r="I16151" s="14"/>
      <c r="J16151" s="14"/>
      <c r="K16151" s="14"/>
      <c r="L16151" s="14"/>
      <c r="M16151" s="14"/>
      <c r="N16151" s="14"/>
      <c r="O16151" s="14"/>
      <c r="P16151" s="14"/>
    </row>
    <row r="16152" spans="9:16" x14ac:dyDescent="0.25">
      <c r="I16152" s="14"/>
      <c r="J16152" s="14"/>
      <c r="K16152" s="14"/>
      <c r="L16152" s="14"/>
      <c r="M16152" s="14"/>
      <c r="N16152" s="14"/>
      <c r="O16152" s="14"/>
      <c r="P16152" s="14"/>
    </row>
    <row r="16153" spans="9:16" x14ac:dyDescent="0.25">
      <c r="I16153" s="14"/>
      <c r="J16153" s="14"/>
      <c r="K16153" s="14"/>
      <c r="L16153" s="14"/>
      <c r="M16153" s="14"/>
      <c r="N16153" s="14"/>
      <c r="O16153" s="14"/>
      <c r="P16153" s="14"/>
    </row>
    <row r="16154" spans="9:16" x14ac:dyDescent="0.25">
      <c r="I16154" s="14"/>
      <c r="J16154" s="14"/>
      <c r="K16154" s="14"/>
      <c r="L16154" s="14"/>
      <c r="M16154" s="14"/>
      <c r="N16154" s="14"/>
      <c r="O16154" s="14"/>
      <c r="P16154" s="14"/>
    </row>
    <row r="16155" spans="9:16" x14ac:dyDescent="0.25">
      <c r="I16155" s="14"/>
      <c r="J16155" s="14"/>
      <c r="K16155" s="14"/>
      <c r="L16155" s="14"/>
      <c r="M16155" s="14"/>
      <c r="N16155" s="14"/>
      <c r="O16155" s="14"/>
      <c r="P16155" s="14"/>
    </row>
    <row r="16156" spans="9:16" x14ac:dyDescent="0.25">
      <c r="I16156" s="14"/>
      <c r="J16156" s="14"/>
      <c r="K16156" s="14"/>
      <c r="L16156" s="14"/>
      <c r="M16156" s="14"/>
      <c r="N16156" s="14"/>
      <c r="O16156" s="14"/>
      <c r="P16156" s="14"/>
    </row>
    <row r="16157" spans="9:16" x14ac:dyDescent="0.25">
      <c r="I16157" s="14"/>
      <c r="J16157" s="14"/>
      <c r="K16157" s="14"/>
      <c r="L16157" s="14"/>
      <c r="M16157" s="14"/>
      <c r="N16157" s="14"/>
      <c r="O16157" s="14"/>
      <c r="P16157" s="14"/>
    </row>
    <row r="16158" spans="9:16" x14ac:dyDescent="0.25">
      <c r="I16158" s="14"/>
      <c r="J16158" s="14"/>
      <c r="K16158" s="14"/>
      <c r="L16158" s="14"/>
      <c r="M16158" s="14"/>
      <c r="N16158" s="14"/>
      <c r="O16158" s="14"/>
      <c r="P16158" s="14"/>
    </row>
    <row r="16159" spans="9:16" x14ac:dyDescent="0.25">
      <c r="I16159" s="14"/>
      <c r="J16159" s="14"/>
      <c r="K16159" s="14"/>
      <c r="L16159" s="14"/>
      <c r="M16159" s="14"/>
      <c r="N16159" s="14"/>
      <c r="O16159" s="14"/>
      <c r="P16159" s="14"/>
    </row>
    <row r="16160" spans="9:16" x14ac:dyDescent="0.25">
      <c r="I16160" s="14"/>
      <c r="J16160" s="14"/>
      <c r="K16160" s="14"/>
      <c r="L16160" s="14"/>
      <c r="M16160" s="14"/>
      <c r="N16160" s="14"/>
      <c r="O16160" s="14"/>
      <c r="P16160" s="14"/>
    </row>
    <row r="16161" spans="9:16" x14ac:dyDescent="0.25">
      <c r="I16161" s="14"/>
      <c r="J16161" s="14"/>
      <c r="K16161" s="14"/>
      <c r="L16161" s="14"/>
      <c r="M16161" s="14"/>
      <c r="N16161" s="14"/>
      <c r="O16161" s="14"/>
      <c r="P16161" s="14"/>
    </row>
    <row r="16162" spans="9:16" x14ac:dyDescent="0.25">
      <c r="I16162" s="14"/>
      <c r="J16162" s="14"/>
      <c r="K16162" s="14"/>
      <c r="L16162" s="14"/>
      <c r="M16162" s="14"/>
      <c r="N16162" s="14"/>
      <c r="O16162" s="14"/>
      <c r="P16162" s="14"/>
    </row>
    <row r="16163" spans="9:16" x14ac:dyDescent="0.25">
      <c r="I16163" s="14"/>
      <c r="J16163" s="14"/>
      <c r="K16163" s="14"/>
      <c r="L16163" s="14"/>
      <c r="M16163" s="14"/>
      <c r="N16163" s="14"/>
      <c r="O16163" s="14"/>
      <c r="P16163" s="14"/>
    </row>
    <row r="16164" spans="9:16" x14ac:dyDescent="0.25">
      <c r="I16164" s="14"/>
      <c r="J16164" s="14"/>
      <c r="K16164" s="14"/>
      <c r="L16164" s="14"/>
      <c r="M16164" s="14"/>
      <c r="N16164" s="14"/>
      <c r="O16164" s="14"/>
      <c r="P16164" s="14"/>
    </row>
    <row r="16165" spans="9:16" x14ac:dyDescent="0.25">
      <c r="I16165" s="14"/>
      <c r="J16165" s="14"/>
      <c r="K16165" s="14"/>
      <c r="L16165" s="14"/>
      <c r="M16165" s="14"/>
      <c r="N16165" s="14"/>
      <c r="O16165" s="14"/>
      <c r="P16165" s="14"/>
    </row>
    <row r="16166" spans="9:16" x14ac:dyDescent="0.25">
      <c r="I16166" s="14"/>
      <c r="J16166" s="14"/>
      <c r="K16166" s="14"/>
      <c r="L16166" s="14"/>
      <c r="M16166" s="14"/>
      <c r="N16166" s="14"/>
      <c r="O16166" s="14"/>
      <c r="P16166" s="14"/>
    </row>
    <row r="16167" spans="9:16" x14ac:dyDescent="0.25">
      <c r="I16167" s="14"/>
      <c r="J16167" s="14"/>
      <c r="K16167" s="14"/>
      <c r="L16167" s="14"/>
      <c r="M16167" s="14"/>
      <c r="N16167" s="14"/>
      <c r="O16167" s="14"/>
      <c r="P16167" s="14"/>
    </row>
    <row r="16168" spans="9:16" x14ac:dyDescent="0.25">
      <c r="I16168" s="14"/>
      <c r="J16168" s="14"/>
      <c r="K16168" s="14"/>
      <c r="L16168" s="14"/>
      <c r="M16168" s="14"/>
      <c r="N16168" s="14"/>
      <c r="O16168" s="14"/>
      <c r="P16168" s="14"/>
    </row>
    <row r="16169" spans="9:16" x14ac:dyDescent="0.25">
      <c r="I16169" s="14"/>
      <c r="J16169" s="14"/>
      <c r="K16169" s="14"/>
      <c r="L16169" s="14"/>
      <c r="M16169" s="14"/>
      <c r="N16169" s="14"/>
      <c r="O16169" s="14"/>
      <c r="P16169" s="14"/>
    </row>
    <row r="16170" spans="9:16" x14ac:dyDescent="0.25">
      <c r="I16170" s="14"/>
      <c r="J16170" s="14"/>
      <c r="K16170" s="14"/>
      <c r="L16170" s="14"/>
      <c r="M16170" s="14"/>
      <c r="N16170" s="14"/>
      <c r="O16170" s="14"/>
      <c r="P16170" s="14"/>
    </row>
    <row r="16171" spans="9:16" x14ac:dyDescent="0.25">
      <c r="I16171" s="14"/>
      <c r="J16171" s="14"/>
      <c r="K16171" s="14"/>
      <c r="L16171" s="14"/>
      <c r="M16171" s="14"/>
      <c r="N16171" s="14"/>
      <c r="O16171" s="14"/>
      <c r="P16171" s="14"/>
    </row>
    <row r="16172" spans="9:16" x14ac:dyDescent="0.25">
      <c r="I16172" s="14"/>
      <c r="J16172" s="14"/>
      <c r="K16172" s="14"/>
      <c r="L16172" s="14"/>
      <c r="M16172" s="14"/>
      <c r="N16172" s="14"/>
      <c r="O16172" s="14"/>
      <c r="P16172" s="14"/>
    </row>
    <row r="16173" spans="9:16" x14ac:dyDescent="0.25">
      <c r="I16173" s="14"/>
      <c r="J16173" s="14"/>
      <c r="K16173" s="14"/>
      <c r="L16173" s="14"/>
      <c r="M16173" s="14"/>
      <c r="N16173" s="14"/>
      <c r="O16173" s="14"/>
      <c r="P16173" s="14"/>
    </row>
    <row r="16174" spans="9:16" x14ac:dyDescent="0.25">
      <c r="I16174" s="14"/>
      <c r="J16174" s="14"/>
      <c r="K16174" s="14"/>
      <c r="L16174" s="14"/>
      <c r="M16174" s="14"/>
      <c r="N16174" s="14"/>
      <c r="O16174" s="14"/>
      <c r="P16174" s="14"/>
    </row>
    <row r="16175" spans="9:16" x14ac:dyDescent="0.25">
      <c r="I16175" s="14"/>
      <c r="J16175" s="14"/>
      <c r="K16175" s="14"/>
      <c r="L16175" s="14"/>
      <c r="M16175" s="14"/>
      <c r="N16175" s="14"/>
      <c r="O16175" s="14"/>
      <c r="P16175" s="14"/>
    </row>
    <row r="16176" spans="9:16" x14ac:dyDescent="0.25">
      <c r="I16176" s="14"/>
      <c r="J16176" s="14"/>
      <c r="K16176" s="14"/>
      <c r="L16176" s="14"/>
      <c r="M16176" s="14"/>
      <c r="N16176" s="14"/>
      <c r="O16176" s="14"/>
      <c r="P16176" s="14"/>
    </row>
    <row r="16177" spans="9:16" x14ac:dyDescent="0.25">
      <c r="I16177" s="14"/>
      <c r="J16177" s="14"/>
      <c r="K16177" s="14"/>
      <c r="L16177" s="14"/>
      <c r="M16177" s="14"/>
      <c r="N16177" s="14"/>
      <c r="O16177" s="14"/>
      <c r="P16177" s="14"/>
    </row>
    <row r="16178" spans="9:16" x14ac:dyDescent="0.25">
      <c r="I16178" s="14"/>
      <c r="J16178" s="14"/>
      <c r="K16178" s="14"/>
      <c r="L16178" s="14"/>
      <c r="M16178" s="14"/>
      <c r="N16178" s="14"/>
      <c r="O16178" s="14"/>
      <c r="P16178" s="14"/>
    </row>
    <row r="16179" spans="9:16" x14ac:dyDescent="0.25">
      <c r="I16179" s="14"/>
      <c r="J16179" s="14"/>
      <c r="K16179" s="14"/>
      <c r="L16179" s="14"/>
      <c r="M16179" s="14"/>
      <c r="N16179" s="14"/>
      <c r="O16179" s="14"/>
      <c r="P16179" s="14"/>
    </row>
    <row r="16180" spans="9:16" x14ac:dyDescent="0.25">
      <c r="I16180" s="14"/>
      <c r="J16180" s="14"/>
      <c r="K16180" s="14"/>
      <c r="L16180" s="14"/>
      <c r="M16180" s="14"/>
      <c r="N16180" s="14"/>
      <c r="O16180" s="14"/>
      <c r="P16180" s="14"/>
    </row>
    <row r="16181" spans="9:16" x14ac:dyDescent="0.25">
      <c r="I16181" s="14"/>
      <c r="J16181" s="14"/>
      <c r="K16181" s="14"/>
      <c r="L16181" s="14"/>
      <c r="M16181" s="14"/>
      <c r="N16181" s="14"/>
      <c r="O16181" s="14"/>
      <c r="P16181" s="14"/>
    </row>
    <row r="16182" spans="9:16" x14ac:dyDescent="0.25">
      <c r="I16182" s="14"/>
      <c r="J16182" s="14"/>
      <c r="K16182" s="14"/>
      <c r="L16182" s="14"/>
      <c r="M16182" s="14"/>
      <c r="N16182" s="14"/>
      <c r="O16182" s="14"/>
      <c r="P16182" s="14"/>
    </row>
    <row r="16183" spans="9:16" x14ac:dyDescent="0.25">
      <c r="I16183" s="14"/>
      <c r="J16183" s="14"/>
      <c r="K16183" s="14"/>
      <c r="L16183" s="14"/>
      <c r="M16183" s="14"/>
      <c r="N16183" s="14"/>
      <c r="O16183" s="14"/>
      <c r="P16183" s="14"/>
    </row>
    <row r="16184" spans="9:16" x14ac:dyDescent="0.25">
      <c r="I16184" s="14"/>
      <c r="J16184" s="14"/>
      <c r="K16184" s="14"/>
      <c r="L16184" s="14"/>
      <c r="M16184" s="14"/>
      <c r="N16184" s="14"/>
      <c r="O16184" s="14"/>
      <c r="P16184" s="14"/>
    </row>
    <row r="16185" spans="9:16" x14ac:dyDescent="0.25">
      <c r="I16185" s="14"/>
      <c r="J16185" s="14"/>
      <c r="K16185" s="14"/>
      <c r="L16185" s="14"/>
      <c r="M16185" s="14"/>
      <c r="N16185" s="14"/>
      <c r="O16185" s="14"/>
      <c r="P16185" s="14"/>
    </row>
    <row r="16186" spans="9:16" x14ac:dyDescent="0.25">
      <c r="I16186" s="14"/>
      <c r="J16186" s="14"/>
      <c r="K16186" s="14"/>
      <c r="L16186" s="14"/>
      <c r="M16186" s="14"/>
      <c r="N16186" s="14"/>
      <c r="O16186" s="14"/>
      <c r="P16186" s="14"/>
    </row>
    <row r="16187" spans="9:16" x14ac:dyDescent="0.25">
      <c r="I16187" s="14"/>
      <c r="J16187" s="14"/>
      <c r="K16187" s="14"/>
      <c r="L16187" s="14"/>
      <c r="M16187" s="14"/>
      <c r="N16187" s="14"/>
      <c r="O16187" s="14"/>
      <c r="P16187" s="14"/>
    </row>
    <row r="16188" spans="9:16" x14ac:dyDescent="0.25">
      <c r="I16188" s="14"/>
      <c r="J16188" s="14"/>
      <c r="K16188" s="14"/>
      <c r="L16188" s="14"/>
      <c r="M16188" s="14"/>
      <c r="N16188" s="14"/>
      <c r="O16188" s="14"/>
      <c r="P16188" s="14"/>
    </row>
    <row r="16189" spans="9:16" x14ac:dyDescent="0.25">
      <c r="I16189" s="14"/>
      <c r="J16189" s="14"/>
      <c r="K16189" s="14"/>
      <c r="L16189" s="14"/>
      <c r="M16189" s="14"/>
      <c r="N16189" s="14"/>
      <c r="O16189" s="14"/>
      <c r="P16189" s="14"/>
    </row>
    <row r="16190" spans="9:16" x14ac:dyDescent="0.25">
      <c r="I16190" s="14"/>
      <c r="J16190" s="14"/>
      <c r="K16190" s="14"/>
      <c r="L16190" s="14"/>
      <c r="M16190" s="14"/>
      <c r="N16190" s="14"/>
      <c r="O16190" s="14"/>
      <c r="P16190" s="14"/>
    </row>
    <row r="16191" spans="9:16" x14ac:dyDescent="0.25">
      <c r="I16191" s="14"/>
      <c r="J16191" s="14"/>
      <c r="K16191" s="14"/>
      <c r="L16191" s="14"/>
      <c r="M16191" s="14"/>
      <c r="N16191" s="14"/>
      <c r="O16191" s="14"/>
      <c r="P16191" s="14"/>
    </row>
    <row r="16192" spans="9:16" x14ac:dyDescent="0.25">
      <c r="I16192" s="14"/>
      <c r="J16192" s="14"/>
      <c r="K16192" s="14"/>
      <c r="L16192" s="14"/>
      <c r="M16192" s="14"/>
      <c r="N16192" s="14"/>
      <c r="O16192" s="14"/>
      <c r="P16192" s="14"/>
    </row>
    <row r="16193" spans="9:16" x14ac:dyDescent="0.25">
      <c r="I16193" s="14"/>
      <c r="J16193" s="14"/>
      <c r="K16193" s="14"/>
      <c r="L16193" s="14"/>
      <c r="M16193" s="14"/>
      <c r="N16193" s="14"/>
      <c r="O16193" s="14"/>
      <c r="P16193" s="14"/>
    </row>
    <row r="16194" spans="9:16" x14ac:dyDescent="0.25">
      <c r="I16194" s="14"/>
      <c r="J16194" s="14"/>
      <c r="K16194" s="14"/>
      <c r="L16194" s="14"/>
      <c r="M16194" s="14"/>
      <c r="N16194" s="14"/>
      <c r="O16194" s="14"/>
      <c r="P16194" s="14"/>
    </row>
    <row r="16195" spans="9:16" x14ac:dyDescent="0.25">
      <c r="I16195" s="14"/>
      <c r="J16195" s="14"/>
      <c r="K16195" s="14"/>
      <c r="L16195" s="14"/>
      <c r="M16195" s="14"/>
      <c r="N16195" s="14"/>
      <c r="O16195" s="14"/>
      <c r="P16195" s="14"/>
    </row>
    <row r="16196" spans="9:16" x14ac:dyDescent="0.25">
      <c r="I16196" s="14"/>
      <c r="J16196" s="14"/>
      <c r="K16196" s="14"/>
      <c r="L16196" s="14"/>
      <c r="M16196" s="14"/>
      <c r="N16196" s="14"/>
      <c r="O16196" s="14"/>
      <c r="P16196" s="14"/>
    </row>
    <row r="16197" spans="9:16" x14ac:dyDescent="0.25">
      <c r="I16197" s="14"/>
      <c r="J16197" s="14"/>
      <c r="K16197" s="14"/>
      <c r="L16197" s="14"/>
      <c r="M16197" s="14"/>
      <c r="N16197" s="14"/>
      <c r="O16197" s="14"/>
      <c r="P16197" s="14"/>
    </row>
    <row r="16198" spans="9:16" x14ac:dyDescent="0.25">
      <c r="I16198" s="14"/>
      <c r="J16198" s="14"/>
      <c r="K16198" s="14"/>
      <c r="L16198" s="14"/>
      <c r="M16198" s="14"/>
      <c r="N16198" s="14"/>
      <c r="O16198" s="14"/>
      <c r="P16198" s="14"/>
    </row>
    <row r="16199" spans="9:16" x14ac:dyDescent="0.25">
      <c r="I16199" s="14"/>
      <c r="J16199" s="14"/>
      <c r="K16199" s="14"/>
      <c r="L16199" s="14"/>
      <c r="M16199" s="14"/>
      <c r="N16199" s="14"/>
      <c r="O16199" s="14"/>
      <c r="P16199" s="14"/>
    </row>
    <row r="16200" spans="9:16" x14ac:dyDescent="0.25">
      <c r="I16200" s="14"/>
      <c r="J16200" s="14"/>
      <c r="K16200" s="14"/>
      <c r="L16200" s="14"/>
      <c r="M16200" s="14"/>
      <c r="N16200" s="14"/>
      <c r="O16200" s="14"/>
      <c r="P16200" s="14"/>
    </row>
    <row r="16201" spans="9:16" x14ac:dyDescent="0.25">
      <c r="I16201" s="14"/>
      <c r="J16201" s="14"/>
      <c r="K16201" s="14"/>
      <c r="L16201" s="14"/>
      <c r="M16201" s="14"/>
      <c r="N16201" s="14"/>
      <c r="O16201" s="14"/>
      <c r="P16201" s="14"/>
    </row>
    <row r="16202" spans="9:16" x14ac:dyDescent="0.25">
      <c r="I16202" s="14"/>
      <c r="J16202" s="14"/>
      <c r="K16202" s="14"/>
      <c r="L16202" s="14"/>
      <c r="M16202" s="14"/>
      <c r="N16202" s="14"/>
      <c r="O16202" s="14"/>
      <c r="P16202" s="14"/>
    </row>
    <row r="16203" spans="9:16" x14ac:dyDescent="0.25">
      <c r="I16203" s="14"/>
      <c r="J16203" s="14"/>
      <c r="K16203" s="14"/>
      <c r="L16203" s="14"/>
      <c r="M16203" s="14"/>
      <c r="N16203" s="14"/>
      <c r="O16203" s="14"/>
      <c r="P16203" s="14"/>
    </row>
    <row r="16204" spans="9:16" x14ac:dyDescent="0.25">
      <c r="I16204" s="14"/>
      <c r="J16204" s="14"/>
      <c r="K16204" s="14"/>
      <c r="L16204" s="14"/>
      <c r="M16204" s="14"/>
      <c r="N16204" s="14"/>
      <c r="O16204" s="14"/>
      <c r="P16204" s="14"/>
    </row>
    <row r="16205" spans="9:16" x14ac:dyDescent="0.25">
      <c r="I16205" s="14"/>
      <c r="J16205" s="14"/>
      <c r="K16205" s="14"/>
      <c r="L16205" s="14"/>
      <c r="M16205" s="14"/>
      <c r="N16205" s="14"/>
      <c r="O16205" s="14"/>
      <c r="P16205" s="14"/>
    </row>
    <row r="16206" spans="9:16" x14ac:dyDescent="0.25">
      <c r="I16206" s="14"/>
      <c r="J16206" s="14"/>
      <c r="K16206" s="14"/>
      <c r="L16206" s="14"/>
      <c r="M16206" s="14"/>
      <c r="N16206" s="14"/>
      <c r="O16206" s="14"/>
      <c r="P16206" s="14"/>
    </row>
    <row r="16207" spans="9:16" x14ac:dyDescent="0.25">
      <c r="I16207" s="14"/>
      <c r="J16207" s="14"/>
      <c r="K16207" s="14"/>
      <c r="L16207" s="14"/>
      <c r="M16207" s="14"/>
      <c r="N16207" s="14"/>
      <c r="O16207" s="14"/>
      <c r="P16207" s="14"/>
    </row>
    <row r="16208" spans="9:16" x14ac:dyDescent="0.25">
      <c r="I16208" s="14"/>
      <c r="J16208" s="14"/>
      <c r="K16208" s="14"/>
      <c r="L16208" s="14"/>
      <c r="M16208" s="14"/>
      <c r="N16208" s="14"/>
      <c r="O16208" s="14"/>
      <c r="P16208" s="14"/>
    </row>
    <row r="16209" spans="9:16" x14ac:dyDescent="0.25">
      <c r="I16209" s="14"/>
      <c r="J16209" s="14"/>
      <c r="K16209" s="14"/>
      <c r="L16209" s="14"/>
      <c r="M16209" s="14"/>
      <c r="N16209" s="14"/>
      <c r="O16209" s="14"/>
      <c r="P16209" s="14"/>
    </row>
    <row r="16210" spans="9:16" x14ac:dyDescent="0.25">
      <c r="I16210" s="14"/>
      <c r="J16210" s="14"/>
      <c r="K16210" s="14"/>
      <c r="L16210" s="14"/>
      <c r="M16210" s="14"/>
      <c r="N16210" s="14"/>
      <c r="O16210" s="14"/>
      <c r="P16210" s="14"/>
    </row>
    <row r="16211" spans="9:16" x14ac:dyDescent="0.25">
      <c r="I16211" s="14"/>
      <c r="J16211" s="14"/>
      <c r="K16211" s="14"/>
      <c r="L16211" s="14"/>
      <c r="M16211" s="14"/>
      <c r="N16211" s="14"/>
      <c r="O16211" s="14"/>
      <c r="P16211" s="14"/>
    </row>
    <row r="16212" spans="9:16" x14ac:dyDescent="0.25">
      <c r="I16212" s="14"/>
      <c r="J16212" s="14"/>
      <c r="K16212" s="14"/>
      <c r="L16212" s="14"/>
      <c r="M16212" s="14"/>
      <c r="N16212" s="14"/>
      <c r="O16212" s="14"/>
      <c r="P16212" s="14"/>
    </row>
    <row r="16213" spans="9:16" x14ac:dyDescent="0.25">
      <c r="I16213" s="14"/>
      <c r="J16213" s="14"/>
      <c r="K16213" s="14"/>
      <c r="L16213" s="14"/>
      <c r="M16213" s="14"/>
      <c r="N16213" s="14"/>
      <c r="O16213" s="14"/>
      <c r="P16213" s="14"/>
    </row>
    <row r="16214" spans="9:16" x14ac:dyDescent="0.25">
      <c r="I16214" s="14"/>
      <c r="J16214" s="14"/>
      <c r="K16214" s="14"/>
      <c r="L16214" s="14"/>
      <c r="M16214" s="14"/>
      <c r="N16214" s="14"/>
      <c r="O16214" s="14"/>
      <c r="P16214" s="14"/>
    </row>
    <row r="16215" spans="9:16" x14ac:dyDescent="0.25">
      <c r="I16215" s="14"/>
      <c r="J16215" s="14"/>
      <c r="K16215" s="14"/>
      <c r="L16215" s="14"/>
      <c r="M16215" s="14"/>
      <c r="N16215" s="14"/>
      <c r="O16215" s="14"/>
      <c r="P16215" s="14"/>
    </row>
    <row r="16216" spans="9:16" x14ac:dyDescent="0.25">
      <c r="I16216" s="14"/>
      <c r="J16216" s="14"/>
      <c r="K16216" s="14"/>
      <c r="L16216" s="14"/>
      <c r="M16216" s="14"/>
      <c r="N16216" s="14"/>
      <c r="O16216" s="14"/>
      <c r="P16216" s="14"/>
    </row>
    <row r="16217" spans="9:16" x14ac:dyDescent="0.25">
      <c r="I16217" s="14"/>
      <c r="J16217" s="14"/>
      <c r="K16217" s="14"/>
      <c r="L16217" s="14"/>
      <c r="M16217" s="14"/>
      <c r="N16217" s="14"/>
      <c r="O16217" s="14"/>
      <c r="P16217" s="14"/>
    </row>
    <row r="16218" spans="9:16" x14ac:dyDescent="0.25">
      <c r="I16218" s="14"/>
      <c r="J16218" s="14"/>
      <c r="K16218" s="14"/>
      <c r="L16218" s="14"/>
      <c r="M16218" s="14"/>
      <c r="N16218" s="14"/>
      <c r="O16218" s="14"/>
      <c r="P16218" s="14"/>
    </row>
    <row r="16219" spans="9:16" x14ac:dyDescent="0.25">
      <c r="I16219" s="14"/>
      <c r="J16219" s="14"/>
      <c r="K16219" s="14"/>
      <c r="L16219" s="14"/>
      <c r="M16219" s="14"/>
      <c r="N16219" s="14"/>
      <c r="O16219" s="14"/>
      <c r="P16219" s="14"/>
    </row>
    <row r="16220" spans="9:16" x14ac:dyDescent="0.25">
      <c r="I16220" s="14"/>
      <c r="J16220" s="14"/>
      <c r="K16220" s="14"/>
      <c r="L16220" s="14"/>
      <c r="M16220" s="14"/>
      <c r="N16220" s="14"/>
      <c r="O16220" s="14"/>
      <c r="P16220" s="14"/>
    </row>
    <row r="16221" spans="9:16" x14ac:dyDescent="0.25">
      <c r="I16221" s="14"/>
      <c r="J16221" s="14"/>
      <c r="K16221" s="14"/>
      <c r="L16221" s="14"/>
      <c r="M16221" s="14"/>
      <c r="N16221" s="14"/>
      <c r="O16221" s="14"/>
      <c r="P16221" s="14"/>
    </row>
    <row r="16222" spans="9:16" x14ac:dyDescent="0.25">
      <c r="I16222" s="14"/>
      <c r="J16222" s="14"/>
      <c r="K16222" s="14"/>
      <c r="L16222" s="14"/>
      <c r="M16222" s="14"/>
      <c r="N16222" s="14"/>
      <c r="O16222" s="14"/>
      <c r="P16222" s="14"/>
    </row>
    <row r="16223" spans="9:16" x14ac:dyDescent="0.25">
      <c r="I16223" s="14"/>
      <c r="J16223" s="14"/>
      <c r="K16223" s="14"/>
      <c r="L16223" s="14"/>
      <c r="M16223" s="14"/>
      <c r="N16223" s="14"/>
      <c r="O16223" s="14"/>
      <c r="P16223" s="14"/>
    </row>
    <row r="16224" spans="9:16" x14ac:dyDescent="0.25">
      <c r="I16224" s="14"/>
      <c r="J16224" s="14"/>
      <c r="K16224" s="14"/>
      <c r="L16224" s="14"/>
      <c r="M16224" s="14"/>
      <c r="N16224" s="14"/>
      <c r="O16224" s="14"/>
      <c r="P16224" s="14"/>
    </row>
    <row r="16225" spans="9:16" x14ac:dyDescent="0.25">
      <c r="I16225" s="14"/>
      <c r="J16225" s="14"/>
      <c r="K16225" s="14"/>
      <c r="L16225" s="14"/>
      <c r="M16225" s="14"/>
      <c r="N16225" s="14"/>
      <c r="O16225" s="14"/>
      <c r="P16225" s="14"/>
    </row>
    <row r="16226" spans="9:16" x14ac:dyDescent="0.25">
      <c r="I16226" s="14"/>
      <c r="J16226" s="14"/>
      <c r="K16226" s="14"/>
      <c r="L16226" s="14"/>
      <c r="M16226" s="14"/>
      <c r="N16226" s="14"/>
      <c r="O16226" s="14"/>
      <c r="P16226" s="14"/>
    </row>
    <row r="16227" spans="9:16" x14ac:dyDescent="0.25">
      <c r="I16227" s="14"/>
      <c r="J16227" s="14"/>
      <c r="K16227" s="14"/>
      <c r="L16227" s="14"/>
      <c r="M16227" s="14"/>
      <c r="N16227" s="14"/>
      <c r="O16227" s="14"/>
      <c r="P16227" s="14"/>
    </row>
    <row r="16228" spans="9:16" x14ac:dyDescent="0.25">
      <c r="I16228" s="14"/>
      <c r="J16228" s="14"/>
      <c r="K16228" s="14"/>
      <c r="L16228" s="14"/>
      <c r="M16228" s="14"/>
      <c r="N16228" s="14"/>
      <c r="O16228" s="14"/>
      <c r="P16228" s="14"/>
    </row>
    <row r="16229" spans="9:16" x14ac:dyDescent="0.25">
      <c r="I16229" s="14"/>
      <c r="J16229" s="14"/>
      <c r="K16229" s="14"/>
      <c r="L16229" s="14"/>
      <c r="M16229" s="14"/>
      <c r="N16229" s="14"/>
      <c r="O16229" s="14"/>
      <c r="P16229" s="14"/>
    </row>
    <row r="16230" spans="9:16" x14ac:dyDescent="0.25">
      <c r="I16230" s="14"/>
      <c r="J16230" s="14"/>
      <c r="K16230" s="14"/>
      <c r="L16230" s="14"/>
      <c r="M16230" s="14"/>
      <c r="N16230" s="14"/>
      <c r="O16230" s="14"/>
      <c r="P16230" s="14"/>
    </row>
    <row r="16231" spans="9:16" x14ac:dyDescent="0.25">
      <c r="I16231" s="14"/>
      <c r="J16231" s="14"/>
      <c r="K16231" s="14"/>
      <c r="L16231" s="14"/>
      <c r="M16231" s="14"/>
      <c r="N16231" s="14"/>
      <c r="O16231" s="14"/>
      <c r="P16231" s="14"/>
    </row>
    <row r="16232" spans="9:16" x14ac:dyDescent="0.25">
      <c r="I16232" s="14"/>
      <c r="J16232" s="14"/>
      <c r="K16232" s="14"/>
      <c r="L16232" s="14"/>
      <c r="M16232" s="14"/>
      <c r="N16232" s="14"/>
      <c r="O16232" s="14"/>
      <c r="P16232" s="14"/>
    </row>
    <row r="16233" spans="9:16" x14ac:dyDescent="0.25">
      <c r="I16233" s="14"/>
      <c r="J16233" s="14"/>
      <c r="K16233" s="14"/>
      <c r="L16233" s="14"/>
      <c r="M16233" s="14"/>
      <c r="N16233" s="14"/>
      <c r="O16233" s="14"/>
      <c r="P16233" s="14"/>
    </row>
    <row r="16234" spans="9:16" x14ac:dyDescent="0.25">
      <c r="I16234" s="14"/>
      <c r="J16234" s="14"/>
      <c r="K16234" s="14"/>
      <c r="L16234" s="14"/>
      <c r="M16234" s="14"/>
      <c r="N16234" s="14"/>
      <c r="O16234" s="14"/>
      <c r="P16234" s="14"/>
    </row>
    <row r="16235" spans="9:16" x14ac:dyDescent="0.25">
      <c r="I16235" s="14"/>
      <c r="J16235" s="14"/>
      <c r="K16235" s="14"/>
      <c r="L16235" s="14"/>
      <c r="M16235" s="14"/>
      <c r="N16235" s="14"/>
      <c r="O16235" s="14"/>
      <c r="P16235" s="14"/>
    </row>
    <row r="16236" spans="9:16" x14ac:dyDescent="0.25">
      <c r="I16236" s="14"/>
      <c r="J16236" s="14"/>
      <c r="K16236" s="14"/>
      <c r="L16236" s="14"/>
      <c r="M16236" s="14"/>
      <c r="N16236" s="14"/>
      <c r="O16236" s="14"/>
      <c r="P16236" s="14"/>
    </row>
    <row r="16237" spans="9:16" x14ac:dyDescent="0.25">
      <c r="I16237" s="14"/>
      <c r="J16237" s="14"/>
      <c r="K16237" s="14"/>
      <c r="L16237" s="14"/>
      <c r="M16237" s="14"/>
      <c r="N16237" s="14"/>
      <c r="O16237" s="14"/>
      <c r="P16237" s="14"/>
    </row>
    <row r="16238" spans="9:16" x14ac:dyDescent="0.25">
      <c r="I16238" s="14"/>
      <c r="J16238" s="14"/>
      <c r="K16238" s="14"/>
      <c r="L16238" s="14"/>
      <c r="M16238" s="14"/>
      <c r="N16238" s="14"/>
      <c r="O16238" s="14"/>
      <c r="P16238" s="14"/>
    </row>
    <row r="16239" spans="9:16" x14ac:dyDescent="0.25">
      <c r="I16239" s="14"/>
      <c r="J16239" s="14"/>
      <c r="K16239" s="14"/>
      <c r="L16239" s="14"/>
      <c r="M16239" s="14"/>
      <c r="N16239" s="14"/>
      <c r="O16239" s="14"/>
      <c r="P16239" s="14"/>
    </row>
    <row r="16240" spans="9:16" x14ac:dyDescent="0.25">
      <c r="I16240" s="14"/>
      <c r="J16240" s="14"/>
      <c r="K16240" s="14"/>
      <c r="L16240" s="14"/>
      <c r="M16240" s="14"/>
      <c r="N16240" s="14"/>
      <c r="O16240" s="14"/>
      <c r="P16240" s="14"/>
    </row>
    <row r="16241" spans="9:16" x14ac:dyDescent="0.25">
      <c r="I16241" s="14"/>
      <c r="J16241" s="14"/>
      <c r="K16241" s="14"/>
      <c r="L16241" s="14"/>
      <c r="M16241" s="14"/>
      <c r="N16241" s="14"/>
      <c r="O16241" s="14"/>
      <c r="P16241" s="14"/>
    </row>
    <row r="16242" spans="9:16" x14ac:dyDescent="0.25">
      <c r="I16242" s="14"/>
      <c r="J16242" s="14"/>
      <c r="K16242" s="14"/>
      <c r="L16242" s="14"/>
      <c r="M16242" s="14"/>
      <c r="N16242" s="14"/>
      <c r="O16242" s="14"/>
      <c r="P16242" s="14"/>
    </row>
    <row r="16243" spans="9:16" x14ac:dyDescent="0.25">
      <c r="I16243" s="14"/>
      <c r="J16243" s="14"/>
      <c r="K16243" s="14"/>
      <c r="L16243" s="14"/>
      <c r="M16243" s="14"/>
      <c r="N16243" s="14"/>
      <c r="O16243" s="14"/>
      <c r="P16243" s="14"/>
    </row>
    <row r="16244" spans="9:16" x14ac:dyDescent="0.25">
      <c r="I16244" s="14"/>
      <c r="J16244" s="14"/>
      <c r="K16244" s="14"/>
      <c r="L16244" s="14"/>
      <c r="M16244" s="14"/>
      <c r="N16244" s="14"/>
      <c r="O16244" s="14"/>
      <c r="P16244" s="14"/>
    </row>
    <row r="16245" spans="9:16" x14ac:dyDescent="0.25">
      <c r="I16245" s="14"/>
      <c r="J16245" s="14"/>
      <c r="K16245" s="14"/>
      <c r="L16245" s="14"/>
      <c r="M16245" s="14"/>
      <c r="N16245" s="14"/>
      <c r="O16245" s="14"/>
      <c r="P16245" s="14"/>
    </row>
    <row r="16246" spans="9:16" x14ac:dyDescent="0.25">
      <c r="I16246" s="14"/>
      <c r="J16246" s="14"/>
      <c r="K16246" s="14"/>
      <c r="L16246" s="14"/>
      <c r="M16246" s="14"/>
      <c r="N16246" s="14"/>
      <c r="O16246" s="14"/>
      <c r="P16246" s="14"/>
    </row>
    <row r="16247" spans="9:16" x14ac:dyDescent="0.25">
      <c r="I16247" s="14"/>
      <c r="J16247" s="14"/>
      <c r="K16247" s="14"/>
      <c r="L16247" s="14"/>
      <c r="M16247" s="14"/>
      <c r="N16247" s="14"/>
      <c r="O16247" s="14"/>
      <c r="P16247" s="14"/>
    </row>
    <row r="16248" spans="9:16" x14ac:dyDescent="0.25">
      <c r="I16248" s="14"/>
      <c r="J16248" s="14"/>
      <c r="K16248" s="14"/>
      <c r="L16248" s="14"/>
      <c r="M16248" s="14"/>
      <c r="N16248" s="14"/>
      <c r="O16248" s="14"/>
      <c r="P16248" s="14"/>
    </row>
    <row r="16249" spans="9:16" x14ac:dyDescent="0.25">
      <c r="I16249" s="14"/>
      <c r="J16249" s="14"/>
      <c r="K16249" s="14"/>
      <c r="L16249" s="14"/>
      <c r="M16249" s="14"/>
      <c r="N16249" s="14"/>
      <c r="O16249" s="14"/>
      <c r="P16249" s="14"/>
    </row>
    <row r="16250" spans="9:16" x14ac:dyDescent="0.25">
      <c r="I16250" s="14"/>
      <c r="J16250" s="14"/>
      <c r="K16250" s="14"/>
      <c r="L16250" s="14"/>
      <c r="M16250" s="14"/>
      <c r="N16250" s="14"/>
      <c r="O16250" s="14"/>
      <c r="P16250" s="14"/>
    </row>
    <row r="16251" spans="9:16" x14ac:dyDescent="0.25">
      <c r="I16251" s="14"/>
      <c r="J16251" s="14"/>
      <c r="K16251" s="14"/>
      <c r="L16251" s="14"/>
      <c r="M16251" s="14"/>
      <c r="N16251" s="14"/>
      <c r="O16251" s="14"/>
      <c r="P16251" s="14"/>
    </row>
    <row r="16252" spans="9:16" x14ac:dyDescent="0.25">
      <c r="I16252" s="14"/>
      <c r="J16252" s="14"/>
      <c r="K16252" s="14"/>
      <c r="L16252" s="14"/>
      <c r="M16252" s="14"/>
      <c r="N16252" s="14"/>
      <c r="O16252" s="14"/>
      <c r="P16252" s="14"/>
    </row>
    <row r="16253" spans="9:16" x14ac:dyDescent="0.25">
      <c r="I16253" s="14"/>
      <c r="J16253" s="14"/>
      <c r="K16253" s="14"/>
      <c r="L16253" s="14"/>
      <c r="M16253" s="14"/>
      <c r="N16253" s="14"/>
      <c r="O16253" s="14"/>
      <c r="P16253" s="14"/>
    </row>
    <row r="16254" spans="9:16" x14ac:dyDescent="0.25">
      <c r="I16254" s="14"/>
      <c r="J16254" s="14"/>
      <c r="K16254" s="14"/>
      <c r="L16254" s="14"/>
      <c r="M16254" s="14"/>
      <c r="N16254" s="14"/>
      <c r="O16254" s="14"/>
      <c r="P16254" s="14"/>
    </row>
    <row r="16255" spans="9:16" x14ac:dyDescent="0.25">
      <c r="I16255" s="14"/>
      <c r="J16255" s="14"/>
      <c r="K16255" s="14"/>
      <c r="L16255" s="14"/>
      <c r="M16255" s="14"/>
      <c r="N16255" s="14"/>
      <c r="O16255" s="14"/>
      <c r="P16255" s="14"/>
    </row>
    <row r="16256" spans="9:16" x14ac:dyDescent="0.25">
      <c r="I16256" s="14"/>
      <c r="J16256" s="14"/>
      <c r="K16256" s="14"/>
      <c r="L16256" s="14"/>
      <c r="M16256" s="14"/>
      <c r="N16256" s="14"/>
      <c r="O16256" s="14"/>
      <c r="P16256" s="14"/>
    </row>
    <row r="16257" spans="9:16" x14ac:dyDescent="0.25">
      <c r="I16257" s="14"/>
      <c r="J16257" s="14"/>
      <c r="K16257" s="14"/>
      <c r="L16257" s="14"/>
      <c r="M16257" s="14"/>
      <c r="N16257" s="14"/>
      <c r="O16257" s="14"/>
      <c r="P16257" s="14"/>
    </row>
    <row r="16258" spans="9:16" x14ac:dyDescent="0.25">
      <c r="I16258" s="14"/>
      <c r="J16258" s="14"/>
      <c r="K16258" s="14"/>
      <c r="L16258" s="14"/>
      <c r="M16258" s="14"/>
      <c r="N16258" s="14"/>
      <c r="O16258" s="14"/>
      <c r="P16258" s="14"/>
    </row>
    <row r="16259" spans="9:16" x14ac:dyDescent="0.25">
      <c r="I16259" s="14"/>
      <c r="J16259" s="14"/>
      <c r="K16259" s="14"/>
      <c r="L16259" s="14"/>
      <c r="M16259" s="14"/>
      <c r="N16259" s="14"/>
      <c r="O16259" s="14"/>
      <c r="P16259" s="14"/>
    </row>
    <row r="16260" spans="9:16" x14ac:dyDescent="0.25">
      <c r="I16260" s="14"/>
      <c r="J16260" s="14"/>
      <c r="K16260" s="14"/>
      <c r="L16260" s="14"/>
      <c r="M16260" s="14"/>
      <c r="N16260" s="14"/>
      <c r="O16260" s="14"/>
      <c r="P16260" s="14"/>
    </row>
    <row r="16261" spans="9:16" x14ac:dyDescent="0.25">
      <c r="I16261" s="14"/>
      <c r="J16261" s="14"/>
      <c r="K16261" s="14"/>
      <c r="L16261" s="14"/>
      <c r="M16261" s="14"/>
      <c r="N16261" s="14"/>
      <c r="O16261" s="14"/>
      <c r="P16261" s="14"/>
    </row>
    <row r="16262" spans="9:16" x14ac:dyDescent="0.25">
      <c r="I16262" s="14"/>
      <c r="J16262" s="14"/>
      <c r="K16262" s="14"/>
      <c r="L16262" s="14"/>
      <c r="M16262" s="14"/>
      <c r="N16262" s="14"/>
      <c r="O16262" s="14"/>
      <c r="P16262" s="14"/>
    </row>
    <row r="16263" spans="9:16" x14ac:dyDescent="0.25">
      <c r="I16263" s="14"/>
      <c r="J16263" s="14"/>
      <c r="K16263" s="14"/>
      <c r="L16263" s="14"/>
      <c r="M16263" s="14"/>
      <c r="N16263" s="14"/>
      <c r="O16263" s="14"/>
      <c r="P16263" s="14"/>
    </row>
    <row r="16264" spans="9:16" x14ac:dyDescent="0.25">
      <c r="I16264" s="14"/>
      <c r="J16264" s="14"/>
      <c r="K16264" s="14"/>
      <c r="L16264" s="14"/>
      <c r="M16264" s="14"/>
      <c r="N16264" s="14"/>
      <c r="O16264" s="14"/>
      <c r="P16264" s="14"/>
    </row>
    <row r="16265" spans="9:16" x14ac:dyDescent="0.25">
      <c r="I16265" s="14"/>
      <c r="J16265" s="14"/>
      <c r="K16265" s="14"/>
      <c r="L16265" s="14"/>
      <c r="M16265" s="14"/>
      <c r="N16265" s="14"/>
      <c r="O16265" s="14"/>
      <c r="P16265" s="14"/>
    </row>
    <row r="16266" spans="9:16" x14ac:dyDescent="0.25">
      <c r="I16266" s="14"/>
      <c r="J16266" s="14"/>
      <c r="K16266" s="14"/>
      <c r="L16266" s="14"/>
      <c r="M16266" s="14"/>
      <c r="N16266" s="14"/>
      <c r="O16266" s="14"/>
      <c r="P16266" s="14"/>
    </row>
    <row r="16267" spans="9:16" x14ac:dyDescent="0.25">
      <c r="I16267" s="14"/>
      <c r="J16267" s="14"/>
      <c r="K16267" s="14"/>
      <c r="L16267" s="14"/>
      <c r="M16267" s="14"/>
      <c r="N16267" s="14"/>
      <c r="O16267" s="14"/>
      <c r="P16267" s="14"/>
    </row>
    <row r="16268" spans="9:16" x14ac:dyDescent="0.25">
      <c r="I16268" s="14"/>
      <c r="J16268" s="14"/>
      <c r="K16268" s="14"/>
      <c r="L16268" s="14"/>
      <c r="M16268" s="14"/>
      <c r="N16268" s="14"/>
      <c r="O16268" s="14"/>
      <c r="P16268" s="14"/>
    </row>
    <row r="16269" spans="9:16" x14ac:dyDescent="0.25">
      <c r="I16269" s="14"/>
      <c r="J16269" s="14"/>
      <c r="K16269" s="14"/>
      <c r="L16269" s="14"/>
      <c r="M16269" s="14"/>
      <c r="N16269" s="14"/>
      <c r="O16269" s="14"/>
      <c r="P16269" s="14"/>
    </row>
    <row r="16270" spans="9:16" x14ac:dyDescent="0.25">
      <c r="I16270" s="14"/>
      <c r="J16270" s="14"/>
      <c r="K16270" s="14"/>
      <c r="L16270" s="14"/>
      <c r="M16270" s="14"/>
      <c r="N16270" s="14"/>
      <c r="O16270" s="14"/>
      <c r="P16270" s="14"/>
    </row>
    <row r="16271" spans="9:16" x14ac:dyDescent="0.25">
      <c r="I16271" s="14"/>
      <c r="J16271" s="14"/>
      <c r="K16271" s="14"/>
      <c r="L16271" s="14"/>
      <c r="M16271" s="14"/>
      <c r="N16271" s="14"/>
      <c r="O16271" s="14"/>
      <c r="P16271" s="14"/>
    </row>
    <row r="16272" spans="9:16" x14ac:dyDescent="0.25">
      <c r="I16272" s="14"/>
      <c r="J16272" s="14"/>
      <c r="K16272" s="14"/>
      <c r="L16272" s="14"/>
      <c r="M16272" s="14"/>
      <c r="N16272" s="14"/>
      <c r="O16272" s="14"/>
      <c r="P16272" s="14"/>
    </row>
    <row r="16273" spans="9:16" x14ac:dyDescent="0.25">
      <c r="I16273" s="14"/>
      <c r="J16273" s="14"/>
      <c r="K16273" s="14"/>
      <c r="L16273" s="14"/>
      <c r="M16273" s="14"/>
      <c r="N16273" s="14"/>
      <c r="O16273" s="14"/>
      <c r="P16273" s="14"/>
    </row>
    <row r="16274" spans="9:16" x14ac:dyDescent="0.25">
      <c r="I16274" s="14"/>
      <c r="J16274" s="14"/>
      <c r="K16274" s="14"/>
      <c r="L16274" s="14"/>
      <c r="M16274" s="14"/>
      <c r="N16274" s="14"/>
      <c r="O16274" s="14"/>
      <c r="P16274" s="14"/>
    </row>
    <row r="16275" spans="9:16" x14ac:dyDescent="0.25">
      <c r="I16275" s="14"/>
      <c r="J16275" s="14"/>
      <c r="K16275" s="14"/>
      <c r="L16275" s="14"/>
      <c r="M16275" s="14"/>
      <c r="N16275" s="14"/>
      <c r="O16275" s="14"/>
      <c r="P16275" s="14"/>
    </row>
    <row r="16276" spans="9:16" x14ac:dyDescent="0.25">
      <c r="I16276" s="14"/>
      <c r="J16276" s="14"/>
      <c r="K16276" s="14"/>
      <c r="L16276" s="14"/>
      <c r="M16276" s="14"/>
      <c r="N16276" s="14"/>
      <c r="O16276" s="14"/>
      <c r="P16276" s="14"/>
    </row>
    <row r="16277" spans="9:16" x14ac:dyDescent="0.25">
      <c r="I16277" s="14"/>
      <c r="J16277" s="14"/>
      <c r="K16277" s="14"/>
      <c r="L16277" s="14"/>
      <c r="M16277" s="14"/>
      <c r="N16277" s="14"/>
      <c r="O16277" s="14"/>
      <c r="P16277" s="14"/>
    </row>
    <row r="16278" spans="9:16" x14ac:dyDescent="0.25">
      <c r="I16278" s="14"/>
      <c r="J16278" s="14"/>
      <c r="K16278" s="14"/>
      <c r="L16278" s="14"/>
      <c r="M16278" s="14"/>
      <c r="N16278" s="14"/>
      <c r="O16278" s="14"/>
      <c r="P16278" s="14"/>
    </row>
    <row r="16279" spans="9:16" x14ac:dyDescent="0.25">
      <c r="I16279" s="14"/>
      <c r="J16279" s="14"/>
      <c r="K16279" s="14"/>
      <c r="L16279" s="14"/>
      <c r="M16279" s="14"/>
      <c r="N16279" s="14"/>
      <c r="O16279" s="14"/>
      <c r="P16279" s="14"/>
    </row>
    <row r="16280" spans="9:16" x14ac:dyDescent="0.25">
      <c r="I16280" s="14"/>
      <c r="J16280" s="14"/>
      <c r="K16280" s="14"/>
      <c r="L16280" s="14"/>
      <c r="M16280" s="14"/>
      <c r="N16280" s="14"/>
      <c r="O16280" s="14"/>
      <c r="P16280" s="14"/>
    </row>
    <row r="16281" spans="9:16" x14ac:dyDescent="0.25">
      <c r="I16281" s="14"/>
      <c r="J16281" s="14"/>
      <c r="K16281" s="14"/>
      <c r="L16281" s="14"/>
      <c r="M16281" s="14"/>
      <c r="N16281" s="14"/>
      <c r="O16281" s="14"/>
      <c r="P16281" s="14"/>
    </row>
    <row r="16282" spans="9:16" x14ac:dyDescent="0.25">
      <c r="I16282" s="14"/>
      <c r="J16282" s="14"/>
      <c r="K16282" s="14"/>
      <c r="L16282" s="14"/>
      <c r="M16282" s="14"/>
      <c r="N16282" s="14"/>
      <c r="O16282" s="14"/>
      <c r="P16282" s="14"/>
    </row>
    <row r="16283" spans="9:16" x14ac:dyDescent="0.25">
      <c r="I16283" s="14"/>
      <c r="J16283" s="14"/>
      <c r="K16283" s="14"/>
      <c r="L16283" s="14"/>
      <c r="M16283" s="14"/>
      <c r="N16283" s="14"/>
      <c r="O16283" s="14"/>
      <c r="P16283" s="14"/>
    </row>
    <row r="16284" spans="9:16" x14ac:dyDescent="0.25">
      <c r="I16284" s="14"/>
      <c r="J16284" s="14"/>
      <c r="K16284" s="14"/>
      <c r="L16284" s="14"/>
      <c r="M16284" s="14"/>
      <c r="N16284" s="14"/>
      <c r="O16284" s="14"/>
      <c r="P16284" s="14"/>
    </row>
    <row r="16285" spans="9:16" x14ac:dyDescent="0.25">
      <c r="I16285" s="14"/>
      <c r="J16285" s="14"/>
      <c r="K16285" s="14"/>
      <c r="L16285" s="14"/>
      <c r="M16285" s="14"/>
      <c r="N16285" s="14"/>
      <c r="O16285" s="14"/>
      <c r="P16285" s="14"/>
    </row>
    <row r="16286" spans="9:16" x14ac:dyDescent="0.25">
      <c r="I16286" s="14"/>
      <c r="J16286" s="14"/>
      <c r="K16286" s="14"/>
      <c r="L16286" s="14"/>
      <c r="M16286" s="14"/>
      <c r="N16286" s="14"/>
      <c r="O16286" s="14"/>
      <c r="P16286" s="14"/>
    </row>
    <row r="16287" spans="9:16" x14ac:dyDescent="0.25">
      <c r="I16287" s="14"/>
      <c r="J16287" s="14"/>
      <c r="K16287" s="14"/>
      <c r="L16287" s="14"/>
      <c r="M16287" s="14"/>
      <c r="N16287" s="14"/>
      <c r="O16287" s="14"/>
      <c r="P16287" s="14"/>
    </row>
    <row r="16288" spans="9:16" x14ac:dyDescent="0.25">
      <c r="I16288" s="14"/>
      <c r="J16288" s="14"/>
      <c r="K16288" s="14"/>
      <c r="L16288" s="14"/>
      <c r="M16288" s="14"/>
      <c r="N16288" s="14"/>
      <c r="O16288" s="14"/>
      <c r="P16288" s="14"/>
    </row>
    <row r="16289" spans="9:16" x14ac:dyDescent="0.25">
      <c r="I16289" s="14"/>
      <c r="J16289" s="14"/>
      <c r="K16289" s="14"/>
      <c r="L16289" s="14"/>
      <c r="M16289" s="14"/>
      <c r="N16289" s="14"/>
      <c r="O16289" s="14"/>
      <c r="P16289" s="14"/>
    </row>
    <row r="16290" spans="9:16" x14ac:dyDescent="0.25">
      <c r="I16290" s="14"/>
      <c r="J16290" s="14"/>
      <c r="K16290" s="14"/>
      <c r="L16290" s="14"/>
      <c r="M16290" s="14"/>
      <c r="N16290" s="14"/>
      <c r="O16290" s="14"/>
      <c r="P16290" s="14"/>
    </row>
    <row r="16291" spans="9:16" x14ac:dyDescent="0.25">
      <c r="I16291" s="14"/>
      <c r="J16291" s="14"/>
      <c r="K16291" s="14"/>
      <c r="L16291" s="14"/>
      <c r="M16291" s="14"/>
      <c r="N16291" s="14"/>
      <c r="O16291" s="14"/>
      <c r="P16291" s="14"/>
    </row>
    <row r="16292" spans="9:16" x14ac:dyDescent="0.25">
      <c r="I16292" s="14"/>
      <c r="J16292" s="14"/>
      <c r="K16292" s="14"/>
      <c r="L16292" s="14"/>
      <c r="M16292" s="14"/>
      <c r="N16292" s="14"/>
      <c r="O16292" s="14"/>
      <c r="P16292" s="14"/>
    </row>
    <row r="16293" spans="9:16" x14ac:dyDescent="0.25">
      <c r="I16293" s="14"/>
      <c r="J16293" s="14"/>
      <c r="K16293" s="14"/>
      <c r="L16293" s="14"/>
      <c r="M16293" s="14"/>
      <c r="N16293" s="14"/>
      <c r="O16293" s="14"/>
      <c r="P16293" s="14"/>
    </row>
    <row r="16294" spans="9:16" x14ac:dyDescent="0.25">
      <c r="I16294" s="14"/>
      <c r="J16294" s="14"/>
      <c r="K16294" s="14"/>
      <c r="L16294" s="14"/>
      <c r="M16294" s="14"/>
      <c r="N16294" s="14"/>
      <c r="O16294" s="14"/>
      <c r="P16294" s="14"/>
    </row>
    <row r="16295" spans="9:16" x14ac:dyDescent="0.25">
      <c r="I16295" s="14"/>
      <c r="J16295" s="14"/>
      <c r="K16295" s="14"/>
      <c r="L16295" s="14"/>
      <c r="M16295" s="14"/>
      <c r="N16295" s="14"/>
      <c r="O16295" s="14"/>
      <c r="P16295" s="14"/>
    </row>
    <row r="16296" spans="9:16" x14ac:dyDescent="0.25">
      <c r="I16296" s="14"/>
      <c r="J16296" s="14"/>
      <c r="K16296" s="14"/>
      <c r="L16296" s="14"/>
      <c r="M16296" s="14"/>
      <c r="N16296" s="14"/>
      <c r="O16296" s="14"/>
      <c r="P16296" s="14"/>
    </row>
    <row r="16297" spans="9:16" x14ac:dyDescent="0.25">
      <c r="I16297" s="14"/>
      <c r="J16297" s="14"/>
      <c r="K16297" s="14"/>
      <c r="L16297" s="14"/>
      <c r="M16297" s="14"/>
      <c r="N16297" s="14"/>
      <c r="O16297" s="14"/>
      <c r="P16297" s="14"/>
    </row>
    <row r="16298" spans="9:16" x14ac:dyDescent="0.25">
      <c r="I16298" s="14"/>
      <c r="J16298" s="14"/>
      <c r="K16298" s="14"/>
      <c r="L16298" s="14"/>
      <c r="M16298" s="14"/>
      <c r="N16298" s="14"/>
      <c r="O16298" s="14"/>
      <c r="P16298" s="14"/>
    </row>
    <row r="16299" spans="9:16" x14ac:dyDescent="0.25">
      <c r="I16299" s="14"/>
      <c r="J16299" s="14"/>
      <c r="K16299" s="14"/>
      <c r="L16299" s="14"/>
      <c r="M16299" s="14"/>
      <c r="N16299" s="14"/>
      <c r="O16299" s="14"/>
      <c r="P16299" s="14"/>
    </row>
    <row r="16300" spans="9:16" x14ac:dyDescent="0.25">
      <c r="I16300" s="14"/>
      <c r="J16300" s="14"/>
      <c r="K16300" s="14"/>
      <c r="L16300" s="14"/>
      <c r="M16300" s="14"/>
      <c r="N16300" s="14"/>
      <c r="O16300" s="14"/>
      <c r="P16300" s="14"/>
    </row>
    <row r="16301" spans="9:16" x14ac:dyDescent="0.25">
      <c r="I16301" s="14"/>
      <c r="J16301" s="14"/>
      <c r="K16301" s="14"/>
      <c r="L16301" s="14"/>
      <c r="M16301" s="14"/>
      <c r="N16301" s="14"/>
      <c r="O16301" s="14"/>
      <c r="P16301" s="14"/>
    </row>
    <row r="16302" spans="9:16" x14ac:dyDescent="0.25">
      <c r="I16302" s="14"/>
      <c r="J16302" s="14"/>
      <c r="K16302" s="14"/>
      <c r="L16302" s="14"/>
      <c r="M16302" s="14"/>
      <c r="N16302" s="14"/>
      <c r="O16302" s="14"/>
      <c r="P16302" s="14"/>
    </row>
    <row r="16303" spans="9:16" x14ac:dyDescent="0.25">
      <c r="I16303" s="14"/>
      <c r="J16303" s="14"/>
      <c r="K16303" s="14"/>
      <c r="L16303" s="14"/>
      <c r="M16303" s="14"/>
      <c r="N16303" s="14"/>
      <c r="O16303" s="14"/>
      <c r="P16303" s="14"/>
    </row>
    <row r="16304" spans="9:16" x14ac:dyDescent="0.25">
      <c r="I16304" s="14"/>
      <c r="J16304" s="14"/>
      <c r="K16304" s="14"/>
      <c r="L16304" s="14"/>
      <c r="M16304" s="14"/>
      <c r="N16304" s="14"/>
      <c r="O16304" s="14"/>
      <c r="P16304" s="14"/>
    </row>
    <row r="16305" spans="9:16" x14ac:dyDescent="0.25">
      <c r="I16305" s="14"/>
      <c r="J16305" s="14"/>
      <c r="K16305" s="14"/>
      <c r="L16305" s="14"/>
      <c r="M16305" s="14"/>
      <c r="N16305" s="14"/>
      <c r="O16305" s="14"/>
      <c r="P16305" s="14"/>
    </row>
    <row r="16306" spans="9:16" x14ac:dyDescent="0.25">
      <c r="I16306" s="14"/>
      <c r="J16306" s="14"/>
      <c r="K16306" s="14"/>
      <c r="L16306" s="14"/>
      <c r="M16306" s="14"/>
      <c r="N16306" s="14"/>
      <c r="O16306" s="14"/>
      <c r="P16306" s="14"/>
    </row>
    <row r="16307" spans="9:16" x14ac:dyDescent="0.25">
      <c r="I16307" s="14"/>
      <c r="J16307" s="14"/>
      <c r="K16307" s="14"/>
      <c r="L16307" s="14"/>
      <c r="M16307" s="14"/>
      <c r="N16307" s="14"/>
      <c r="O16307" s="14"/>
      <c r="P16307" s="14"/>
    </row>
    <row r="16308" spans="9:16" x14ac:dyDescent="0.25">
      <c r="I16308" s="14"/>
      <c r="J16308" s="14"/>
      <c r="K16308" s="14"/>
      <c r="L16308" s="14"/>
      <c r="M16308" s="14"/>
      <c r="N16308" s="14"/>
      <c r="O16308" s="14"/>
      <c r="P16308" s="14"/>
    </row>
    <row r="16309" spans="9:16" x14ac:dyDescent="0.25">
      <c r="I16309" s="14"/>
      <c r="J16309" s="14"/>
      <c r="K16309" s="14"/>
      <c r="L16309" s="14"/>
      <c r="M16309" s="14"/>
      <c r="N16309" s="14"/>
      <c r="O16309" s="14"/>
      <c r="P16309" s="14"/>
    </row>
    <row r="16310" spans="9:16" x14ac:dyDescent="0.25">
      <c r="I16310" s="14"/>
      <c r="J16310" s="14"/>
      <c r="K16310" s="14"/>
      <c r="L16310" s="14"/>
      <c r="M16310" s="14"/>
      <c r="N16310" s="14"/>
      <c r="O16310" s="14"/>
      <c r="P16310" s="14"/>
    </row>
    <row r="16311" spans="9:16" x14ac:dyDescent="0.25">
      <c r="I16311" s="14"/>
      <c r="J16311" s="14"/>
      <c r="K16311" s="14"/>
      <c r="L16311" s="14"/>
      <c r="M16311" s="14"/>
      <c r="N16311" s="14"/>
      <c r="O16311" s="14"/>
      <c r="P16311" s="14"/>
    </row>
    <row r="16312" spans="9:16" x14ac:dyDescent="0.25">
      <c r="I16312" s="14"/>
      <c r="J16312" s="14"/>
      <c r="K16312" s="14"/>
      <c r="L16312" s="14"/>
      <c r="M16312" s="14"/>
      <c r="N16312" s="14"/>
      <c r="O16312" s="14"/>
      <c r="P16312" s="14"/>
    </row>
    <row r="16313" spans="9:16" x14ac:dyDescent="0.25">
      <c r="I16313" s="14"/>
      <c r="J16313" s="14"/>
      <c r="K16313" s="14"/>
      <c r="L16313" s="14"/>
      <c r="M16313" s="14"/>
      <c r="N16313" s="14"/>
      <c r="O16313" s="14"/>
      <c r="P16313" s="14"/>
    </row>
    <row r="16314" spans="9:16" x14ac:dyDescent="0.25">
      <c r="I16314" s="14"/>
      <c r="J16314" s="14"/>
      <c r="K16314" s="14"/>
      <c r="L16314" s="14"/>
      <c r="M16314" s="14"/>
      <c r="N16314" s="14"/>
      <c r="O16314" s="14"/>
      <c r="P16314" s="14"/>
    </row>
    <row r="16315" spans="9:16" x14ac:dyDescent="0.25">
      <c r="I16315" s="14"/>
      <c r="J16315" s="14"/>
      <c r="K16315" s="14"/>
      <c r="L16315" s="14"/>
      <c r="M16315" s="14"/>
      <c r="N16315" s="14"/>
      <c r="O16315" s="14"/>
      <c r="P16315" s="14"/>
    </row>
    <row r="16316" spans="9:16" x14ac:dyDescent="0.25">
      <c r="I16316" s="14"/>
      <c r="J16316" s="14"/>
      <c r="K16316" s="14"/>
      <c r="L16316" s="14"/>
      <c r="M16316" s="14"/>
      <c r="N16316" s="14"/>
      <c r="O16316" s="14"/>
      <c r="P16316" s="14"/>
    </row>
    <row r="16317" spans="9:16" x14ac:dyDescent="0.25">
      <c r="I16317" s="14"/>
      <c r="J16317" s="14"/>
      <c r="K16317" s="14"/>
      <c r="L16317" s="14"/>
      <c r="M16317" s="14"/>
      <c r="N16317" s="14"/>
      <c r="O16317" s="14"/>
      <c r="P16317" s="14"/>
    </row>
    <row r="16318" spans="9:16" x14ac:dyDescent="0.25">
      <c r="I16318" s="14"/>
      <c r="J16318" s="14"/>
      <c r="K16318" s="14"/>
      <c r="L16318" s="14"/>
      <c r="M16318" s="14"/>
      <c r="N16318" s="14"/>
      <c r="O16318" s="14"/>
      <c r="P16318" s="14"/>
    </row>
    <row r="16319" spans="9:16" x14ac:dyDescent="0.25">
      <c r="I16319" s="14"/>
      <c r="J16319" s="14"/>
      <c r="K16319" s="14"/>
      <c r="L16319" s="14"/>
      <c r="M16319" s="14"/>
      <c r="N16319" s="14"/>
      <c r="O16319" s="14"/>
      <c r="P16319" s="14"/>
    </row>
    <row r="16320" spans="9:16" x14ac:dyDescent="0.25">
      <c r="I16320" s="14"/>
      <c r="J16320" s="14"/>
      <c r="K16320" s="14"/>
      <c r="L16320" s="14"/>
      <c r="M16320" s="14"/>
      <c r="N16320" s="14"/>
      <c r="O16320" s="14"/>
      <c r="P16320" s="14"/>
    </row>
    <row r="16321" spans="9:16" x14ac:dyDescent="0.25">
      <c r="I16321" s="14"/>
      <c r="J16321" s="14"/>
      <c r="K16321" s="14"/>
      <c r="L16321" s="14"/>
      <c r="M16321" s="14"/>
      <c r="N16321" s="14"/>
      <c r="O16321" s="14"/>
      <c r="P16321" s="14"/>
    </row>
    <row r="16322" spans="9:16" x14ac:dyDescent="0.25">
      <c r="I16322" s="14"/>
      <c r="J16322" s="14"/>
      <c r="K16322" s="14"/>
      <c r="L16322" s="14"/>
      <c r="M16322" s="14"/>
      <c r="N16322" s="14"/>
      <c r="O16322" s="14"/>
      <c r="P16322" s="14"/>
    </row>
    <row r="16323" spans="9:16" x14ac:dyDescent="0.25">
      <c r="I16323" s="14"/>
      <c r="J16323" s="14"/>
      <c r="K16323" s="14"/>
      <c r="L16323" s="14"/>
      <c r="M16323" s="14"/>
      <c r="N16323" s="14"/>
      <c r="O16323" s="14"/>
      <c r="P16323" s="14"/>
    </row>
    <row r="16324" spans="9:16" x14ac:dyDescent="0.25">
      <c r="I16324" s="14"/>
      <c r="J16324" s="14"/>
      <c r="K16324" s="14"/>
      <c r="L16324" s="14"/>
      <c r="M16324" s="14"/>
      <c r="N16324" s="14"/>
      <c r="O16324" s="14"/>
      <c r="P16324" s="14"/>
    </row>
    <row r="16325" spans="9:16" x14ac:dyDescent="0.25">
      <c r="I16325" s="14"/>
      <c r="J16325" s="14"/>
      <c r="K16325" s="14"/>
      <c r="L16325" s="14"/>
      <c r="M16325" s="14"/>
      <c r="N16325" s="14"/>
      <c r="O16325" s="14"/>
      <c r="P16325" s="14"/>
    </row>
    <row r="16326" spans="9:16" x14ac:dyDescent="0.25">
      <c r="I16326" s="14"/>
      <c r="J16326" s="14"/>
      <c r="K16326" s="14"/>
      <c r="L16326" s="14"/>
      <c r="M16326" s="14"/>
      <c r="N16326" s="14"/>
      <c r="O16326" s="14"/>
      <c r="P16326" s="14"/>
    </row>
    <row r="16327" spans="9:16" x14ac:dyDescent="0.25">
      <c r="I16327" s="14"/>
      <c r="J16327" s="14"/>
      <c r="K16327" s="14"/>
      <c r="L16327" s="14"/>
      <c r="M16327" s="14"/>
      <c r="N16327" s="14"/>
      <c r="O16327" s="14"/>
      <c r="P16327" s="14"/>
    </row>
    <row r="16328" spans="9:16" x14ac:dyDescent="0.25">
      <c r="I16328" s="14"/>
      <c r="J16328" s="14"/>
      <c r="K16328" s="14"/>
      <c r="L16328" s="14"/>
      <c r="M16328" s="14"/>
      <c r="N16328" s="14"/>
      <c r="O16328" s="14"/>
      <c r="P16328" s="14"/>
    </row>
    <row r="16329" spans="9:16" x14ac:dyDescent="0.25">
      <c r="I16329" s="14"/>
      <c r="J16329" s="14"/>
      <c r="K16329" s="14"/>
      <c r="L16329" s="14"/>
      <c r="M16329" s="14"/>
      <c r="N16329" s="14"/>
      <c r="O16329" s="14"/>
      <c r="P16329" s="14"/>
    </row>
    <row r="16330" spans="9:16" x14ac:dyDescent="0.25">
      <c r="I16330" s="14"/>
      <c r="J16330" s="14"/>
      <c r="K16330" s="14"/>
      <c r="L16330" s="14"/>
      <c r="M16330" s="14"/>
      <c r="N16330" s="14"/>
      <c r="O16330" s="14"/>
      <c r="P16330" s="14"/>
    </row>
    <row r="16331" spans="9:16" x14ac:dyDescent="0.25">
      <c r="I16331" s="14"/>
      <c r="J16331" s="14"/>
      <c r="K16331" s="14"/>
      <c r="L16331" s="14"/>
      <c r="M16331" s="14"/>
      <c r="N16331" s="14"/>
      <c r="O16331" s="14"/>
      <c r="P16331" s="14"/>
    </row>
    <row r="16332" spans="9:16" x14ac:dyDescent="0.25">
      <c r="I16332" s="14"/>
      <c r="J16332" s="14"/>
      <c r="K16332" s="14"/>
      <c r="L16332" s="14"/>
      <c r="M16332" s="14"/>
      <c r="N16332" s="14"/>
      <c r="O16332" s="14"/>
      <c r="P16332" s="14"/>
    </row>
    <row r="16333" spans="9:16" x14ac:dyDescent="0.25">
      <c r="I16333" s="14"/>
      <c r="J16333" s="14"/>
      <c r="K16333" s="14"/>
      <c r="L16333" s="14"/>
      <c r="M16333" s="14"/>
      <c r="N16333" s="14"/>
      <c r="O16333" s="14"/>
      <c r="P16333" s="14"/>
    </row>
    <row r="16334" spans="9:16" x14ac:dyDescent="0.25">
      <c r="I16334" s="14"/>
      <c r="J16334" s="14"/>
      <c r="K16334" s="14"/>
      <c r="L16334" s="14"/>
      <c r="M16334" s="14"/>
      <c r="N16334" s="14"/>
      <c r="O16334" s="14"/>
      <c r="P16334" s="14"/>
    </row>
    <row r="16335" spans="9:16" x14ac:dyDescent="0.25">
      <c r="I16335" s="14"/>
      <c r="J16335" s="14"/>
      <c r="K16335" s="14"/>
      <c r="L16335" s="14"/>
      <c r="M16335" s="14"/>
      <c r="N16335" s="14"/>
      <c r="O16335" s="14"/>
      <c r="P16335" s="14"/>
    </row>
    <row r="16336" spans="9:16" x14ac:dyDescent="0.25">
      <c r="I16336" s="14"/>
      <c r="J16336" s="14"/>
      <c r="K16336" s="14"/>
      <c r="L16336" s="14"/>
      <c r="M16336" s="14"/>
      <c r="N16336" s="14"/>
      <c r="O16336" s="14"/>
      <c r="P16336" s="14"/>
    </row>
    <row r="16337" spans="9:16" x14ac:dyDescent="0.25">
      <c r="I16337" s="14"/>
      <c r="J16337" s="14"/>
      <c r="K16337" s="14"/>
      <c r="L16337" s="14"/>
      <c r="M16337" s="14"/>
      <c r="N16337" s="14"/>
      <c r="O16337" s="14"/>
      <c r="P16337" s="14"/>
    </row>
    <row r="16338" spans="9:16" x14ac:dyDescent="0.25">
      <c r="I16338" s="14"/>
      <c r="J16338" s="14"/>
      <c r="K16338" s="14"/>
      <c r="L16338" s="14"/>
      <c r="M16338" s="14"/>
      <c r="N16338" s="14"/>
      <c r="O16338" s="14"/>
      <c r="P16338" s="14"/>
    </row>
    <row r="16339" spans="9:16" x14ac:dyDescent="0.25">
      <c r="I16339" s="14"/>
      <c r="J16339" s="14"/>
      <c r="K16339" s="14"/>
      <c r="L16339" s="14"/>
      <c r="M16339" s="14"/>
      <c r="N16339" s="14"/>
      <c r="O16339" s="14"/>
      <c r="P16339" s="14"/>
    </row>
    <row r="16340" spans="9:16" x14ac:dyDescent="0.25">
      <c r="I16340" s="14"/>
      <c r="J16340" s="14"/>
      <c r="K16340" s="14"/>
      <c r="L16340" s="14"/>
      <c r="M16340" s="14"/>
      <c r="N16340" s="14"/>
      <c r="O16340" s="14"/>
      <c r="P16340" s="14"/>
    </row>
    <row r="16341" spans="9:16" x14ac:dyDescent="0.25">
      <c r="I16341" s="14"/>
      <c r="J16341" s="14"/>
      <c r="K16341" s="14"/>
      <c r="L16341" s="14"/>
      <c r="M16341" s="14"/>
      <c r="N16341" s="14"/>
      <c r="O16341" s="14"/>
      <c r="P16341" s="14"/>
    </row>
    <row r="16342" spans="9:16" x14ac:dyDescent="0.25">
      <c r="I16342" s="14"/>
      <c r="J16342" s="14"/>
      <c r="K16342" s="14"/>
      <c r="L16342" s="14"/>
      <c r="M16342" s="14"/>
      <c r="N16342" s="14"/>
      <c r="O16342" s="14"/>
      <c r="P16342" s="14"/>
    </row>
    <row r="16343" spans="9:16" x14ac:dyDescent="0.25">
      <c r="I16343" s="14"/>
      <c r="J16343" s="14"/>
      <c r="K16343" s="14"/>
      <c r="L16343" s="14"/>
      <c r="M16343" s="14"/>
      <c r="N16343" s="14"/>
      <c r="O16343" s="14"/>
      <c r="P16343" s="14"/>
    </row>
    <row r="16344" spans="9:16" x14ac:dyDescent="0.25">
      <c r="I16344" s="14"/>
      <c r="J16344" s="14"/>
      <c r="K16344" s="14"/>
      <c r="L16344" s="14"/>
      <c r="M16344" s="14"/>
      <c r="N16344" s="14"/>
      <c r="O16344" s="14"/>
      <c r="P16344" s="14"/>
    </row>
    <row r="16345" spans="9:16" x14ac:dyDescent="0.25">
      <c r="I16345" s="14"/>
      <c r="J16345" s="14"/>
      <c r="K16345" s="14"/>
      <c r="L16345" s="14"/>
      <c r="M16345" s="14"/>
      <c r="N16345" s="14"/>
      <c r="O16345" s="14"/>
      <c r="P16345" s="14"/>
    </row>
    <row r="16346" spans="9:16" x14ac:dyDescent="0.25">
      <c r="I16346" s="14"/>
      <c r="J16346" s="14"/>
      <c r="K16346" s="14"/>
      <c r="L16346" s="14"/>
      <c r="M16346" s="14"/>
      <c r="N16346" s="14"/>
      <c r="O16346" s="14"/>
      <c r="P16346" s="14"/>
    </row>
    <row r="16347" spans="9:16" x14ac:dyDescent="0.25">
      <c r="I16347" s="14"/>
      <c r="J16347" s="14"/>
      <c r="K16347" s="14"/>
      <c r="L16347" s="14"/>
      <c r="M16347" s="14"/>
      <c r="N16347" s="14"/>
      <c r="O16347" s="14"/>
      <c r="P16347" s="14"/>
    </row>
    <row r="16348" spans="9:16" x14ac:dyDescent="0.25">
      <c r="I16348" s="14"/>
      <c r="J16348" s="14"/>
      <c r="K16348" s="14"/>
      <c r="L16348" s="14"/>
      <c r="M16348" s="14"/>
      <c r="N16348" s="14"/>
      <c r="O16348" s="14"/>
      <c r="P16348" s="14"/>
    </row>
    <row r="16349" spans="9:16" x14ac:dyDescent="0.25">
      <c r="I16349" s="14"/>
      <c r="J16349" s="14"/>
      <c r="K16349" s="14"/>
      <c r="L16349" s="14"/>
      <c r="M16349" s="14"/>
      <c r="N16349" s="14"/>
      <c r="O16349" s="14"/>
      <c r="P16349" s="14"/>
    </row>
    <row r="16350" spans="9:16" x14ac:dyDescent="0.25">
      <c r="I16350" s="14"/>
      <c r="J16350" s="14"/>
      <c r="K16350" s="14"/>
      <c r="L16350" s="14"/>
      <c r="M16350" s="14"/>
      <c r="N16350" s="14"/>
      <c r="O16350" s="14"/>
      <c r="P16350" s="14"/>
    </row>
    <row r="16351" spans="9:16" x14ac:dyDescent="0.25">
      <c r="I16351" s="14"/>
      <c r="J16351" s="14"/>
      <c r="K16351" s="14"/>
      <c r="L16351" s="14"/>
      <c r="M16351" s="14"/>
      <c r="N16351" s="14"/>
      <c r="O16351" s="14"/>
      <c r="P16351" s="14"/>
    </row>
    <row r="16352" spans="9:16" x14ac:dyDescent="0.25">
      <c r="I16352" s="14"/>
      <c r="J16352" s="14"/>
      <c r="K16352" s="14"/>
      <c r="L16352" s="14"/>
      <c r="M16352" s="14"/>
      <c r="N16352" s="14"/>
      <c r="O16352" s="14"/>
      <c r="P16352" s="14"/>
    </row>
    <row r="16353" spans="9:16" x14ac:dyDescent="0.25">
      <c r="I16353" s="14"/>
      <c r="J16353" s="14"/>
      <c r="K16353" s="14"/>
      <c r="L16353" s="14"/>
      <c r="M16353" s="14"/>
      <c r="N16353" s="14"/>
      <c r="O16353" s="14"/>
      <c r="P16353" s="14"/>
    </row>
    <row r="16354" spans="9:16" x14ac:dyDescent="0.25">
      <c r="I16354" s="14"/>
      <c r="J16354" s="14"/>
      <c r="K16354" s="14"/>
      <c r="L16354" s="14"/>
      <c r="M16354" s="14"/>
      <c r="N16354" s="14"/>
      <c r="O16354" s="14"/>
      <c r="P16354" s="14"/>
    </row>
    <row r="16355" spans="9:16" x14ac:dyDescent="0.25">
      <c r="I16355" s="14"/>
      <c r="J16355" s="14"/>
      <c r="K16355" s="14"/>
      <c r="L16355" s="14"/>
      <c r="M16355" s="14"/>
      <c r="N16355" s="14"/>
      <c r="O16355" s="14"/>
      <c r="P16355" s="14"/>
    </row>
    <row r="16356" spans="9:16" x14ac:dyDescent="0.25">
      <c r="I16356" s="14"/>
      <c r="J16356" s="14"/>
      <c r="K16356" s="14"/>
      <c r="L16356" s="14"/>
      <c r="M16356" s="14"/>
      <c r="N16356" s="14"/>
      <c r="O16356" s="14"/>
      <c r="P16356" s="14"/>
    </row>
    <row r="16357" spans="9:16" x14ac:dyDescent="0.25">
      <c r="I16357" s="14"/>
      <c r="J16357" s="14"/>
      <c r="K16357" s="14"/>
      <c r="L16357" s="14"/>
      <c r="M16357" s="14"/>
      <c r="N16357" s="14"/>
      <c r="O16357" s="14"/>
      <c r="P16357" s="14"/>
    </row>
    <row r="16358" spans="9:16" x14ac:dyDescent="0.25">
      <c r="I16358" s="14"/>
      <c r="J16358" s="14"/>
      <c r="K16358" s="14"/>
      <c r="L16358" s="14"/>
      <c r="M16358" s="14"/>
      <c r="N16358" s="14"/>
      <c r="O16358" s="14"/>
      <c r="P16358" s="14"/>
    </row>
    <row r="16359" spans="9:16" x14ac:dyDescent="0.25">
      <c r="I16359" s="14"/>
      <c r="J16359" s="14"/>
      <c r="K16359" s="14"/>
      <c r="L16359" s="14"/>
      <c r="M16359" s="14"/>
      <c r="N16359" s="14"/>
      <c r="O16359" s="14"/>
      <c r="P16359" s="14"/>
    </row>
    <row r="16360" spans="9:16" x14ac:dyDescent="0.25">
      <c r="I16360" s="14"/>
      <c r="J16360" s="14"/>
      <c r="K16360" s="14"/>
      <c r="L16360" s="14"/>
      <c r="M16360" s="14"/>
      <c r="N16360" s="14"/>
      <c r="O16360" s="14"/>
      <c r="P16360" s="14"/>
    </row>
    <row r="16361" spans="9:16" x14ac:dyDescent="0.25">
      <c r="I16361" s="14"/>
      <c r="J16361" s="14"/>
      <c r="K16361" s="14"/>
      <c r="L16361" s="14"/>
      <c r="M16361" s="14"/>
      <c r="N16361" s="14"/>
      <c r="O16361" s="14"/>
      <c r="P16361" s="14"/>
    </row>
    <row r="16362" spans="9:16" x14ac:dyDescent="0.25">
      <c r="I16362" s="14"/>
      <c r="J16362" s="14"/>
      <c r="K16362" s="14"/>
      <c r="L16362" s="14"/>
      <c r="M16362" s="14"/>
      <c r="N16362" s="14"/>
      <c r="O16362" s="14"/>
      <c r="P16362" s="14"/>
    </row>
    <row r="16363" spans="9:16" x14ac:dyDescent="0.25">
      <c r="I16363" s="14"/>
      <c r="J16363" s="14"/>
      <c r="K16363" s="14"/>
      <c r="L16363" s="14"/>
      <c r="M16363" s="14"/>
      <c r="N16363" s="14"/>
      <c r="O16363" s="14"/>
      <c r="P16363" s="14"/>
    </row>
    <row r="16364" spans="9:16" x14ac:dyDescent="0.25">
      <c r="I16364" s="14"/>
      <c r="J16364" s="14"/>
      <c r="K16364" s="14"/>
      <c r="L16364" s="14"/>
      <c r="M16364" s="14"/>
      <c r="N16364" s="14"/>
      <c r="O16364" s="14"/>
      <c r="P16364" s="14"/>
    </row>
    <row r="16365" spans="9:16" x14ac:dyDescent="0.25">
      <c r="I16365" s="14"/>
      <c r="J16365" s="14"/>
      <c r="K16365" s="14"/>
      <c r="L16365" s="14"/>
      <c r="M16365" s="14"/>
      <c r="N16365" s="14"/>
      <c r="O16365" s="14"/>
      <c r="P16365" s="14"/>
    </row>
    <row r="16366" spans="9:16" x14ac:dyDescent="0.25">
      <c r="I16366" s="14"/>
      <c r="J16366" s="14"/>
      <c r="K16366" s="14"/>
      <c r="L16366" s="14"/>
      <c r="M16366" s="14"/>
      <c r="N16366" s="14"/>
      <c r="O16366" s="14"/>
      <c r="P16366" s="14"/>
    </row>
    <row r="16367" spans="9:16" x14ac:dyDescent="0.25">
      <c r="I16367" s="14"/>
      <c r="J16367" s="14"/>
      <c r="K16367" s="14"/>
      <c r="L16367" s="14"/>
      <c r="M16367" s="14"/>
      <c r="N16367" s="14"/>
      <c r="O16367" s="14"/>
      <c r="P16367" s="14"/>
    </row>
    <row r="16368" spans="9:16" x14ac:dyDescent="0.25">
      <c r="I16368" s="14"/>
      <c r="J16368" s="14"/>
      <c r="K16368" s="14"/>
      <c r="L16368" s="14"/>
      <c r="M16368" s="14"/>
      <c r="N16368" s="14"/>
      <c r="O16368" s="14"/>
      <c r="P16368" s="14"/>
    </row>
    <row r="16369" spans="9:16" x14ac:dyDescent="0.25">
      <c r="I16369" s="14"/>
      <c r="J16369" s="14"/>
      <c r="K16369" s="14"/>
      <c r="L16369" s="14"/>
      <c r="M16369" s="14"/>
      <c r="N16369" s="14"/>
      <c r="O16369" s="14"/>
      <c r="P16369" s="14"/>
    </row>
    <row r="16370" spans="9:16" x14ac:dyDescent="0.25">
      <c r="I16370" s="14"/>
      <c r="J16370" s="14"/>
      <c r="K16370" s="14"/>
      <c r="L16370" s="14"/>
      <c r="M16370" s="14"/>
      <c r="N16370" s="14"/>
      <c r="O16370" s="14"/>
      <c r="P16370" s="14"/>
    </row>
    <row r="16371" spans="9:16" x14ac:dyDescent="0.25">
      <c r="I16371" s="14"/>
      <c r="J16371" s="14"/>
      <c r="K16371" s="14"/>
      <c r="L16371" s="14"/>
      <c r="M16371" s="14"/>
      <c r="N16371" s="14"/>
      <c r="O16371" s="14"/>
      <c r="P16371" s="14"/>
    </row>
    <row r="16372" spans="9:16" x14ac:dyDescent="0.25">
      <c r="I16372" s="14"/>
      <c r="J16372" s="14"/>
      <c r="K16372" s="14"/>
      <c r="L16372" s="14"/>
      <c r="M16372" s="14"/>
      <c r="N16372" s="14"/>
      <c r="O16372" s="14"/>
      <c r="P16372" s="14"/>
    </row>
    <row r="16373" spans="9:16" x14ac:dyDescent="0.25">
      <c r="I16373" s="14"/>
      <c r="J16373" s="14"/>
      <c r="K16373" s="14"/>
      <c r="L16373" s="14"/>
      <c r="M16373" s="14"/>
      <c r="N16373" s="14"/>
      <c r="O16373" s="14"/>
      <c r="P16373" s="14"/>
    </row>
    <row r="16374" spans="9:16" x14ac:dyDescent="0.25">
      <c r="I16374" s="14"/>
      <c r="J16374" s="14"/>
      <c r="K16374" s="14"/>
      <c r="L16374" s="14"/>
      <c r="M16374" s="14"/>
      <c r="N16374" s="14"/>
      <c r="O16374" s="14"/>
      <c r="P16374" s="14"/>
    </row>
    <row r="16375" spans="9:16" x14ac:dyDescent="0.25">
      <c r="I16375" s="14"/>
      <c r="J16375" s="14"/>
      <c r="K16375" s="14"/>
      <c r="L16375" s="14"/>
      <c r="M16375" s="14"/>
      <c r="N16375" s="14"/>
      <c r="O16375" s="14"/>
      <c r="P16375" s="14"/>
    </row>
    <row r="16376" spans="9:16" x14ac:dyDescent="0.25">
      <c r="I16376" s="14"/>
      <c r="J16376" s="14"/>
      <c r="K16376" s="14"/>
      <c r="L16376" s="14"/>
      <c r="M16376" s="14"/>
      <c r="N16376" s="14"/>
      <c r="O16376" s="14"/>
      <c r="P16376" s="14"/>
    </row>
    <row r="16377" spans="9:16" x14ac:dyDescent="0.25">
      <c r="I16377" s="14"/>
      <c r="J16377" s="14"/>
      <c r="K16377" s="14"/>
      <c r="L16377" s="14"/>
      <c r="M16377" s="14"/>
      <c r="N16377" s="14"/>
      <c r="O16377" s="14"/>
      <c r="P16377" s="14"/>
    </row>
    <row r="16378" spans="9:16" x14ac:dyDescent="0.25">
      <c r="I16378" s="14"/>
      <c r="J16378" s="14"/>
      <c r="K16378" s="14"/>
      <c r="L16378" s="14"/>
      <c r="M16378" s="14"/>
      <c r="N16378" s="14"/>
      <c r="O16378" s="14"/>
      <c r="P16378" s="14"/>
    </row>
    <row r="16379" spans="9:16" x14ac:dyDescent="0.25">
      <c r="I16379" s="14"/>
      <c r="J16379" s="14"/>
      <c r="K16379" s="14"/>
      <c r="L16379" s="14"/>
      <c r="M16379" s="14"/>
      <c r="N16379" s="14"/>
      <c r="O16379" s="14"/>
      <c r="P16379" s="14"/>
    </row>
    <row r="16380" spans="9:16" x14ac:dyDescent="0.25">
      <c r="I16380" s="14"/>
      <c r="J16380" s="14"/>
      <c r="K16380" s="14"/>
      <c r="L16380" s="14"/>
      <c r="M16380" s="14"/>
      <c r="N16380" s="14"/>
      <c r="O16380" s="14"/>
      <c r="P16380" s="14"/>
    </row>
    <row r="16381" spans="9:16" x14ac:dyDescent="0.25">
      <c r="I16381" s="14"/>
      <c r="J16381" s="14"/>
      <c r="K16381" s="14"/>
      <c r="L16381" s="14"/>
      <c r="M16381" s="14"/>
      <c r="N16381" s="14"/>
      <c r="O16381" s="14"/>
      <c r="P16381" s="14"/>
    </row>
    <row r="16382" spans="9:16" x14ac:dyDescent="0.25">
      <c r="I16382" s="14"/>
      <c r="J16382" s="14"/>
      <c r="K16382" s="14"/>
      <c r="L16382" s="14"/>
      <c r="M16382" s="14"/>
      <c r="N16382" s="14"/>
      <c r="O16382" s="14"/>
      <c r="P16382" s="14"/>
    </row>
    <row r="16383" spans="9:16" x14ac:dyDescent="0.25">
      <c r="I16383" s="14"/>
      <c r="J16383" s="14"/>
      <c r="K16383" s="14"/>
      <c r="L16383" s="14"/>
      <c r="M16383" s="14"/>
      <c r="N16383" s="14"/>
      <c r="O16383" s="14"/>
      <c r="P16383" s="14"/>
    </row>
    <row r="16384" spans="9:16" x14ac:dyDescent="0.25">
      <c r="I16384" s="14"/>
      <c r="J16384" s="14"/>
      <c r="K16384" s="14"/>
      <c r="L16384" s="14"/>
      <c r="M16384" s="14"/>
      <c r="N16384" s="14"/>
      <c r="O16384" s="14"/>
      <c r="P16384" s="14"/>
    </row>
    <row r="16385" spans="9:16" x14ac:dyDescent="0.25">
      <c r="I16385" s="14"/>
      <c r="J16385" s="14"/>
      <c r="K16385" s="14"/>
      <c r="L16385" s="14"/>
      <c r="M16385" s="14"/>
      <c r="N16385" s="14"/>
      <c r="O16385" s="14"/>
      <c r="P16385" s="14"/>
    </row>
    <row r="16386" spans="9:16" x14ac:dyDescent="0.25">
      <c r="I16386" s="14"/>
      <c r="J16386" s="14"/>
      <c r="K16386" s="14"/>
      <c r="L16386" s="14"/>
      <c r="M16386" s="14"/>
      <c r="N16386" s="14"/>
      <c r="O16386" s="14"/>
      <c r="P16386" s="14"/>
    </row>
    <row r="16387" spans="9:16" x14ac:dyDescent="0.25">
      <c r="I16387" s="14"/>
      <c r="J16387" s="14"/>
      <c r="K16387" s="14"/>
      <c r="L16387" s="14"/>
      <c r="M16387" s="14"/>
      <c r="N16387" s="14"/>
      <c r="O16387" s="14"/>
      <c r="P16387" s="14"/>
    </row>
    <row r="16388" spans="9:16" x14ac:dyDescent="0.25">
      <c r="I16388" s="14"/>
      <c r="J16388" s="14"/>
      <c r="K16388" s="14"/>
      <c r="L16388" s="14"/>
      <c r="M16388" s="14"/>
      <c r="N16388" s="14"/>
      <c r="O16388" s="14"/>
      <c r="P16388" s="14"/>
    </row>
    <row r="16389" spans="9:16" x14ac:dyDescent="0.25">
      <c r="I16389" s="14"/>
      <c r="J16389" s="14"/>
      <c r="K16389" s="14"/>
      <c r="L16389" s="14"/>
      <c r="M16389" s="14"/>
      <c r="N16389" s="14"/>
      <c r="O16389" s="14"/>
      <c r="P16389" s="14"/>
    </row>
    <row r="16390" spans="9:16" x14ac:dyDescent="0.25">
      <c r="I16390" s="14"/>
      <c r="J16390" s="14"/>
      <c r="K16390" s="14"/>
      <c r="L16390" s="14"/>
      <c r="M16390" s="14"/>
      <c r="N16390" s="14"/>
      <c r="O16390" s="14"/>
      <c r="P16390" s="14"/>
    </row>
    <row r="16391" spans="9:16" x14ac:dyDescent="0.25">
      <c r="I16391" s="14"/>
      <c r="J16391" s="14"/>
      <c r="K16391" s="14"/>
      <c r="L16391" s="14"/>
      <c r="M16391" s="14"/>
      <c r="N16391" s="14"/>
      <c r="O16391" s="14"/>
      <c r="P16391" s="1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428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1.0679999999999999E-3</v>
      </c>
      <c r="D8">
        <v>1.0000000000000001E-5</v>
      </c>
      <c r="E8">
        <v>1.12E-4</v>
      </c>
      <c r="F8">
        <v>4.86E-4</v>
      </c>
    </row>
    <row r="9" spans="1:6" x14ac:dyDescent="0.25">
      <c r="A9" t="s">
        <v>18</v>
      </c>
      <c r="B9">
        <v>1098486000</v>
      </c>
      <c r="C9">
        <v>4.7399999999999997E-4</v>
      </c>
      <c r="D9">
        <v>1.7E-5</v>
      </c>
      <c r="E9">
        <v>1.6899999999999999E-4</v>
      </c>
      <c r="F9">
        <v>4.4999999999999999E-4</v>
      </c>
    </row>
    <row r="10" spans="1:6" x14ac:dyDescent="0.25">
      <c r="A10" t="s">
        <v>19</v>
      </c>
      <c r="B10">
        <v>1099094400</v>
      </c>
      <c r="C10">
        <v>2.0900000000000001E-4</v>
      </c>
      <c r="D10">
        <v>2.0000000000000002E-5</v>
      </c>
      <c r="E10">
        <v>1.74E-4</v>
      </c>
      <c r="F10">
        <v>2.9100000000000003E-4</v>
      </c>
    </row>
    <row r="11" spans="1:6" x14ac:dyDescent="0.25">
      <c r="A11" t="s">
        <v>20</v>
      </c>
      <c r="B11">
        <v>1099699200</v>
      </c>
      <c r="C11">
        <v>0</v>
      </c>
      <c r="D11">
        <v>2.0000000000000002E-5</v>
      </c>
      <c r="E11">
        <v>1.46E-4</v>
      </c>
      <c r="F11">
        <v>1.22E-4</v>
      </c>
    </row>
    <row r="12" spans="1:6" x14ac:dyDescent="0.25">
      <c r="A12" t="s">
        <v>21</v>
      </c>
      <c r="B12">
        <v>1100304000</v>
      </c>
      <c r="C12">
        <v>9.9999999999999995E-7</v>
      </c>
      <c r="D12">
        <v>2.0000000000000002E-5</v>
      </c>
      <c r="E12">
        <v>1.2300000000000001E-4</v>
      </c>
      <c r="F12">
        <v>5.1999999999999997E-5</v>
      </c>
    </row>
    <row r="13" spans="1:6" x14ac:dyDescent="0.25">
      <c r="A13" t="s">
        <v>22</v>
      </c>
      <c r="B13">
        <v>1100908800</v>
      </c>
      <c r="C13">
        <v>2.8499999999999999E-4</v>
      </c>
      <c r="D13">
        <v>2.4000000000000001E-5</v>
      </c>
      <c r="E13">
        <v>1.4999999999999999E-4</v>
      </c>
      <c r="F13">
        <v>2.02E-4</v>
      </c>
    </row>
    <row r="14" spans="1:6" x14ac:dyDescent="0.25">
      <c r="A14" t="s">
        <v>23</v>
      </c>
      <c r="B14">
        <v>1101513600</v>
      </c>
      <c r="C14">
        <v>6.5499999999999998E-4</v>
      </c>
      <c r="D14">
        <v>3.4E-5</v>
      </c>
      <c r="E14">
        <v>2.32E-4</v>
      </c>
      <c r="F14">
        <v>5.0100000000000003E-4</v>
      </c>
    </row>
    <row r="15" spans="1:6" x14ac:dyDescent="0.25">
      <c r="A15" t="s">
        <v>24</v>
      </c>
      <c r="B15">
        <v>1102118400</v>
      </c>
      <c r="C15">
        <v>1.139E-3</v>
      </c>
      <c r="D15">
        <v>5.0000000000000002E-5</v>
      </c>
      <c r="E15">
        <v>3.7800000000000003E-4</v>
      </c>
      <c r="F15">
        <v>8.8699999999999998E-4</v>
      </c>
    </row>
    <row r="16" spans="1:6" x14ac:dyDescent="0.25">
      <c r="A16" t="s">
        <v>25</v>
      </c>
      <c r="B16">
        <v>1102723200</v>
      </c>
      <c r="C16">
        <v>9.6299999999999999E-4</v>
      </c>
      <c r="D16">
        <v>6.3999999999999997E-5</v>
      </c>
      <c r="E16">
        <v>4.6999999999999999E-4</v>
      </c>
      <c r="F16">
        <v>9.0399999999999996E-4</v>
      </c>
    </row>
    <row r="17" spans="1:6" x14ac:dyDescent="0.25">
      <c r="A17" t="s">
        <v>26</v>
      </c>
      <c r="B17">
        <v>1103328000</v>
      </c>
      <c r="C17">
        <v>1.671E-3</v>
      </c>
      <c r="D17">
        <v>8.8999999999999995E-5</v>
      </c>
      <c r="E17">
        <v>6.5899999999999997E-4</v>
      </c>
      <c r="F17">
        <v>1.289E-3</v>
      </c>
    </row>
    <row r="18" spans="1:6" x14ac:dyDescent="0.25">
      <c r="A18" t="s">
        <v>27</v>
      </c>
      <c r="B18">
        <v>1103932800</v>
      </c>
      <c r="C18">
        <v>1.34E-3</v>
      </c>
      <c r="D18">
        <v>1.08E-4</v>
      </c>
      <c r="E18">
        <v>7.6800000000000002E-4</v>
      </c>
      <c r="F18">
        <v>1.312E-3</v>
      </c>
    </row>
    <row r="19" spans="1:6" x14ac:dyDescent="0.25">
      <c r="A19" t="s">
        <v>28</v>
      </c>
      <c r="B19">
        <v>1104537600</v>
      </c>
      <c r="C19">
        <v>1.2160000000000001E-3</v>
      </c>
      <c r="D19">
        <v>1.25E-4</v>
      </c>
      <c r="E19">
        <v>8.3900000000000001E-4</v>
      </c>
      <c r="F19">
        <v>1.245E-3</v>
      </c>
    </row>
    <row r="20" spans="1:6" x14ac:dyDescent="0.25">
      <c r="A20" t="s">
        <v>29</v>
      </c>
      <c r="B20">
        <v>1105142400</v>
      </c>
      <c r="C20">
        <v>1.5709999999999999E-3</v>
      </c>
      <c r="D20">
        <v>1.47E-4</v>
      </c>
      <c r="E20">
        <v>9.5399999999999999E-4</v>
      </c>
      <c r="F20">
        <v>1.4170000000000001E-3</v>
      </c>
    </row>
    <row r="21" spans="1:6" x14ac:dyDescent="0.25">
      <c r="A21" t="s">
        <v>30</v>
      </c>
      <c r="B21">
        <v>1105747200</v>
      </c>
      <c r="C21">
        <v>1.6429999999999999E-3</v>
      </c>
      <c r="D21">
        <v>1.7000000000000001E-4</v>
      </c>
      <c r="E21">
        <v>1.065E-3</v>
      </c>
      <c r="F21">
        <v>1.573E-3</v>
      </c>
    </row>
    <row r="22" spans="1:6" x14ac:dyDescent="0.25">
      <c r="A22" t="s">
        <v>31</v>
      </c>
      <c r="B22">
        <v>1106352000</v>
      </c>
      <c r="C22">
        <v>1.555E-3</v>
      </c>
      <c r="D22">
        <v>1.92E-4</v>
      </c>
      <c r="E22">
        <v>1.139E-3</v>
      </c>
      <c r="F22">
        <v>1.4909999999999999E-3</v>
      </c>
    </row>
    <row r="23" spans="1:6" x14ac:dyDescent="0.25">
      <c r="A23" t="s">
        <v>32</v>
      </c>
      <c r="B23">
        <v>1106956800</v>
      </c>
      <c r="C23">
        <v>1.274E-3</v>
      </c>
      <c r="D23">
        <v>2.0799999999999999E-4</v>
      </c>
      <c r="E23">
        <v>1.157E-3</v>
      </c>
      <c r="F23">
        <v>1.2979999999999999E-3</v>
      </c>
    </row>
    <row r="24" spans="1:6" x14ac:dyDescent="0.25">
      <c r="A24" t="s">
        <v>33</v>
      </c>
      <c r="B24">
        <v>1107561600</v>
      </c>
      <c r="C24">
        <v>8.9599999999999999E-4</v>
      </c>
      <c r="D24">
        <v>2.1900000000000001E-4</v>
      </c>
      <c r="E24">
        <v>1.119E-3</v>
      </c>
      <c r="F24">
        <v>1.137E-3</v>
      </c>
    </row>
    <row r="25" spans="1:6" x14ac:dyDescent="0.25">
      <c r="A25" t="s">
        <v>34</v>
      </c>
      <c r="B25">
        <v>1108166400</v>
      </c>
      <c r="C25">
        <v>2.7490000000000001E-3</v>
      </c>
      <c r="D25">
        <v>2.5700000000000001E-4</v>
      </c>
      <c r="E25">
        <v>1.3630000000000001E-3</v>
      </c>
      <c r="F25">
        <v>1.81E-3</v>
      </c>
    </row>
    <row r="26" spans="1:6" x14ac:dyDescent="0.25">
      <c r="A26" t="s">
        <v>35</v>
      </c>
      <c r="B26">
        <v>1108771200</v>
      </c>
      <c r="C26">
        <v>1.1980000000000001E-3</v>
      </c>
      <c r="D26">
        <v>2.72E-4</v>
      </c>
      <c r="E26">
        <v>1.3359999999999999E-3</v>
      </c>
      <c r="F26">
        <v>1.459E-3</v>
      </c>
    </row>
    <row r="27" spans="1:6" x14ac:dyDescent="0.25">
      <c r="A27" t="s">
        <v>36</v>
      </c>
      <c r="B27">
        <v>1109376000</v>
      </c>
      <c r="C27">
        <v>1.402E-3</v>
      </c>
      <c r="D27">
        <v>2.8899999999999998E-4</v>
      </c>
      <c r="E27">
        <v>1.348E-3</v>
      </c>
      <c r="F27">
        <v>1.459E-3</v>
      </c>
    </row>
    <row r="28" spans="1:6" x14ac:dyDescent="0.25">
      <c r="A28" t="s">
        <v>37</v>
      </c>
      <c r="B28">
        <v>1109980800</v>
      </c>
      <c r="C28">
        <v>2.3960000000000001E-3</v>
      </c>
      <c r="D28">
        <v>3.2200000000000002E-4</v>
      </c>
      <c r="E28">
        <v>1.5169999999999999E-3</v>
      </c>
      <c r="F28">
        <v>2.0339999999999998E-3</v>
      </c>
    </row>
    <row r="29" spans="1:6" x14ac:dyDescent="0.25">
      <c r="A29" t="s">
        <v>38</v>
      </c>
      <c r="B29">
        <v>1110582000</v>
      </c>
      <c r="C29">
        <v>2.7139999999999998E-3</v>
      </c>
      <c r="D29">
        <v>3.5799999999999997E-4</v>
      </c>
      <c r="E29">
        <v>1.7080000000000001E-3</v>
      </c>
      <c r="F29">
        <v>2.454E-3</v>
      </c>
    </row>
    <row r="30" spans="1:6" x14ac:dyDescent="0.25">
      <c r="A30" t="s">
        <v>39</v>
      </c>
      <c r="B30">
        <v>1111186800</v>
      </c>
      <c r="C30">
        <v>2.4650000000000002E-3</v>
      </c>
      <c r="D30">
        <v>3.8999999999999999E-4</v>
      </c>
      <c r="E30">
        <v>1.8259999999999999E-3</v>
      </c>
      <c r="F30">
        <v>2.4269999999999999E-3</v>
      </c>
    </row>
    <row r="31" spans="1:6" x14ac:dyDescent="0.25">
      <c r="A31" t="s">
        <v>40</v>
      </c>
      <c r="B31">
        <v>1111791600</v>
      </c>
      <c r="C31">
        <v>3.1840000000000002E-3</v>
      </c>
      <c r="D31">
        <v>4.3300000000000001E-4</v>
      </c>
      <c r="E31">
        <v>2.0409999999999998E-3</v>
      </c>
      <c r="F31">
        <v>2.8419999999999999E-3</v>
      </c>
    </row>
    <row r="32" spans="1:6" x14ac:dyDescent="0.25">
      <c r="A32" t="s">
        <v>41</v>
      </c>
      <c r="B32">
        <v>1112396400</v>
      </c>
      <c r="C32">
        <v>2.196E-3</v>
      </c>
      <c r="D32">
        <v>4.6000000000000001E-4</v>
      </c>
      <c r="E32">
        <v>2.0609999999999999E-3</v>
      </c>
      <c r="F32">
        <v>2.408E-3</v>
      </c>
    </row>
    <row r="33" spans="1:6" x14ac:dyDescent="0.25">
      <c r="A33" t="s">
        <v>42</v>
      </c>
      <c r="B33">
        <v>1113001200</v>
      </c>
      <c r="C33">
        <v>1.8400000000000001E-3</v>
      </c>
      <c r="D33">
        <v>4.8099999999999998E-4</v>
      </c>
      <c r="E33">
        <v>2.0249999999999999E-3</v>
      </c>
      <c r="F33">
        <v>2.0890000000000001E-3</v>
      </c>
    </row>
    <row r="34" spans="1:6" x14ac:dyDescent="0.25">
      <c r="A34" t="s">
        <v>43</v>
      </c>
      <c r="B34">
        <v>1113606000</v>
      </c>
      <c r="C34">
        <v>2.2139999999999998E-3</v>
      </c>
      <c r="D34">
        <v>5.0799999999999999E-4</v>
      </c>
      <c r="E34">
        <v>2.055E-3</v>
      </c>
      <c r="F34">
        <v>2.1800000000000001E-3</v>
      </c>
    </row>
    <row r="35" spans="1:6" x14ac:dyDescent="0.25">
      <c r="A35" t="s">
        <v>44</v>
      </c>
      <c r="B35">
        <v>1114210800</v>
      </c>
      <c r="C35">
        <v>1.9400000000000001E-3</v>
      </c>
      <c r="D35">
        <v>5.2999999999999998E-4</v>
      </c>
      <c r="E35">
        <v>2.0339999999999998E-3</v>
      </c>
      <c r="F35">
        <v>2.0079999999999998E-3</v>
      </c>
    </row>
    <row r="36" spans="1:6" x14ac:dyDescent="0.25">
      <c r="A36" t="s">
        <v>45</v>
      </c>
      <c r="B36">
        <v>1114815600</v>
      </c>
      <c r="C36">
        <v>1.624E-3</v>
      </c>
      <c r="D36">
        <v>5.4699999999999996E-4</v>
      </c>
      <c r="E36">
        <v>1.9689999999999998E-3</v>
      </c>
      <c r="F36">
        <v>1.8140000000000001E-3</v>
      </c>
    </row>
    <row r="37" spans="1:6" x14ac:dyDescent="0.25">
      <c r="A37" t="s">
        <v>46</v>
      </c>
      <c r="B37">
        <v>1115420400</v>
      </c>
      <c r="C37">
        <v>1.508E-3</v>
      </c>
      <c r="D37">
        <v>5.6099999999999998E-4</v>
      </c>
      <c r="E37">
        <v>1.8910000000000001E-3</v>
      </c>
      <c r="F37">
        <v>1.58E-3</v>
      </c>
    </row>
    <row r="38" spans="1:6" x14ac:dyDescent="0.25">
      <c r="A38" t="s">
        <v>47</v>
      </c>
      <c r="B38">
        <v>1116025200</v>
      </c>
      <c r="C38">
        <v>1.0950000000000001E-3</v>
      </c>
      <c r="D38">
        <v>5.6899999999999995E-4</v>
      </c>
      <c r="E38">
        <v>1.7619999999999999E-3</v>
      </c>
      <c r="F38">
        <v>1.304E-3</v>
      </c>
    </row>
    <row r="39" spans="1:6" x14ac:dyDescent="0.25">
      <c r="A39" t="s">
        <v>48</v>
      </c>
      <c r="B39">
        <v>1116630000</v>
      </c>
      <c r="C39">
        <v>1.2260000000000001E-3</v>
      </c>
      <c r="D39">
        <v>5.7899999999999998E-4</v>
      </c>
      <c r="E39">
        <v>1.6750000000000001E-3</v>
      </c>
      <c r="F39">
        <v>1.2509999999999999E-3</v>
      </c>
    </row>
    <row r="40" spans="1:6" x14ac:dyDescent="0.25">
      <c r="A40" t="s">
        <v>49</v>
      </c>
      <c r="B40">
        <v>1117234800</v>
      </c>
      <c r="C40">
        <v>1.3290000000000001E-3</v>
      </c>
      <c r="D40">
        <v>5.9100000000000005E-4</v>
      </c>
      <c r="E40">
        <v>1.619E-3</v>
      </c>
      <c r="F40">
        <v>1.305E-3</v>
      </c>
    </row>
    <row r="41" spans="1:6" x14ac:dyDescent="0.25">
      <c r="A41" t="s">
        <v>50</v>
      </c>
      <c r="B41">
        <v>1117839600</v>
      </c>
      <c r="C41">
        <v>1.106E-3</v>
      </c>
      <c r="D41">
        <v>5.9900000000000003E-4</v>
      </c>
      <c r="E41">
        <v>1.5330000000000001E-3</v>
      </c>
      <c r="F41">
        <v>1.1490000000000001E-3</v>
      </c>
    </row>
    <row r="42" spans="1:6" x14ac:dyDescent="0.25">
      <c r="A42" t="s">
        <v>51</v>
      </c>
      <c r="B42">
        <v>1118444400</v>
      </c>
      <c r="C42">
        <v>1.193E-3</v>
      </c>
      <c r="D42">
        <v>6.0800000000000003E-4</v>
      </c>
      <c r="E42">
        <v>1.4779999999999999E-3</v>
      </c>
      <c r="F42">
        <v>1.1770000000000001E-3</v>
      </c>
    </row>
    <row r="43" spans="1:6" x14ac:dyDescent="0.25">
      <c r="A43" t="s">
        <v>52</v>
      </c>
      <c r="B43">
        <v>1119049200</v>
      </c>
      <c r="C43">
        <v>1.1050000000000001E-3</v>
      </c>
      <c r="D43">
        <v>6.1499999999999999E-4</v>
      </c>
      <c r="E43">
        <v>1.4170000000000001E-3</v>
      </c>
      <c r="F43">
        <v>1.129E-3</v>
      </c>
    </row>
    <row r="44" spans="1:6" x14ac:dyDescent="0.25">
      <c r="A44" t="s">
        <v>53</v>
      </c>
      <c r="B44">
        <v>1119654000</v>
      </c>
      <c r="C44">
        <v>1.3140000000000001E-3</v>
      </c>
      <c r="D44">
        <v>6.2600000000000004E-4</v>
      </c>
      <c r="E44">
        <v>1.402E-3</v>
      </c>
      <c r="F44">
        <v>1.274E-3</v>
      </c>
    </row>
    <row r="45" spans="1:6" x14ac:dyDescent="0.25">
      <c r="A45" t="s">
        <v>54</v>
      </c>
      <c r="B45">
        <v>1120258800</v>
      </c>
      <c r="C45">
        <v>1.5629999999999999E-3</v>
      </c>
      <c r="D45">
        <v>6.4099999999999997E-4</v>
      </c>
      <c r="E45">
        <v>1.4300000000000001E-3</v>
      </c>
      <c r="F45">
        <v>1.498E-3</v>
      </c>
    </row>
    <row r="46" spans="1:6" x14ac:dyDescent="0.25">
      <c r="A46" t="s">
        <v>55</v>
      </c>
      <c r="B46">
        <v>1120863600</v>
      </c>
      <c r="C46">
        <v>1.6850000000000001E-3</v>
      </c>
      <c r="D46">
        <v>6.5600000000000001E-4</v>
      </c>
      <c r="E46">
        <v>1.4679999999999999E-3</v>
      </c>
      <c r="F46">
        <v>1.57E-3</v>
      </c>
    </row>
    <row r="47" spans="1:6" x14ac:dyDescent="0.25">
      <c r="A47" t="s">
        <v>56</v>
      </c>
      <c r="B47">
        <v>1121468400</v>
      </c>
      <c r="C47">
        <v>1.6379999999999999E-3</v>
      </c>
      <c r="D47">
        <v>6.7199999999999996E-4</v>
      </c>
      <c r="E47">
        <v>1.4970000000000001E-3</v>
      </c>
      <c r="F47">
        <v>1.6590000000000001E-3</v>
      </c>
    </row>
    <row r="48" spans="1:6" x14ac:dyDescent="0.25">
      <c r="A48" t="s">
        <v>57</v>
      </c>
      <c r="B48">
        <v>1122073200</v>
      </c>
      <c r="C48">
        <v>1.786E-3</v>
      </c>
      <c r="D48">
        <v>6.8900000000000005E-4</v>
      </c>
      <c r="E48">
        <v>1.5430000000000001E-3</v>
      </c>
      <c r="F48">
        <v>1.745E-3</v>
      </c>
    </row>
    <row r="49" spans="1:6" x14ac:dyDescent="0.25">
      <c r="A49" t="s">
        <v>58</v>
      </c>
      <c r="B49">
        <v>1122678000</v>
      </c>
      <c r="C49">
        <v>9.9700000000000006E-4</v>
      </c>
      <c r="D49">
        <v>6.9300000000000004E-4</v>
      </c>
      <c r="E49">
        <v>1.4530000000000001E-3</v>
      </c>
      <c r="F49">
        <v>1.274E-3</v>
      </c>
    </row>
    <row r="50" spans="1:6" x14ac:dyDescent="0.25">
      <c r="A50" t="s">
        <v>59</v>
      </c>
      <c r="B50">
        <v>1123282800</v>
      </c>
      <c r="C50">
        <v>3.1199999999999999E-4</v>
      </c>
      <c r="D50">
        <v>6.87E-4</v>
      </c>
      <c r="E50">
        <v>1.2669999999999999E-3</v>
      </c>
      <c r="F50">
        <v>6.7199999999999996E-4</v>
      </c>
    </row>
    <row r="51" spans="1:6" x14ac:dyDescent="0.25">
      <c r="A51" t="s">
        <v>60</v>
      </c>
      <c r="B51">
        <v>1123887600</v>
      </c>
      <c r="C51">
        <v>0</v>
      </c>
      <c r="D51">
        <v>6.7699999999999998E-4</v>
      </c>
      <c r="E51">
        <v>1.0629999999999999E-3</v>
      </c>
      <c r="F51">
        <v>2.8200000000000002E-4</v>
      </c>
    </row>
    <row r="52" spans="1:6" x14ac:dyDescent="0.25">
      <c r="A52" t="s">
        <v>61</v>
      </c>
      <c r="B52">
        <v>1124492400</v>
      </c>
      <c r="C52">
        <v>0</v>
      </c>
      <c r="D52">
        <v>6.6600000000000003E-4</v>
      </c>
      <c r="E52">
        <v>8.92E-4</v>
      </c>
      <c r="F52">
        <v>1.18E-4</v>
      </c>
    </row>
    <row r="53" spans="1:6" x14ac:dyDescent="0.25">
      <c r="A53" t="s">
        <v>62</v>
      </c>
      <c r="B53">
        <v>1125097200</v>
      </c>
      <c r="C53">
        <v>0</v>
      </c>
      <c r="D53">
        <v>6.5600000000000001E-4</v>
      </c>
      <c r="E53">
        <v>7.4899999999999999E-4</v>
      </c>
      <c r="F53">
        <v>5.0000000000000002E-5</v>
      </c>
    </row>
    <row r="54" spans="1:6" x14ac:dyDescent="0.25">
      <c r="A54" t="s">
        <v>63</v>
      </c>
      <c r="B54">
        <v>1125702000</v>
      </c>
      <c r="C54">
        <v>0</v>
      </c>
      <c r="D54">
        <v>6.4599999999999998E-4</v>
      </c>
      <c r="E54">
        <v>6.29E-4</v>
      </c>
      <c r="F54">
        <v>2.0999999999999999E-5</v>
      </c>
    </row>
    <row r="55" spans="1:6" x14ac:dyDescent="0.25">
      <c r="A55" t="s">
        <v>64</v>
      </c>
      <c r="B55">
        <v>1126306800</v>
      </c>
      <c r="C55">
        <v>0</v>
      </c>
      <c r="D55">
        <v>6.3599999999999996E-4</v>
      </c>
      <c r="E55">
        <v>5.2800000000000004E-4</v>
      </c>
      <c r="F55">
        <v>9.0000000000000002E-6</v>
      </c>
    </row>
    <row r="56" spans="1:6" x14ac:dyDescent="0.25">
      <c r="A56" t="s">
        <v>65</v>
      </c>
      <c r="B56">
        <v>1126911600</v>
      </c>
      <c r="C56">
        <v>0</v>
      </c>
      <c r="D56">
        <v>6.2600000000000004E-4</v>
      </c>
      <c r="E56">
        <v>4.4299999999999998E-4</v>
      </c>
      <c r="F56">
        <v>3.9999999999999998E-6</v>
      </c>
    </row>
    <row r="57" spans="1:6" x14ac:dyDescent="0.25">
      <c r="A57" t="s">
        <v>66</v>
      </c>
      <c r="B57">
        <v>1127516400</v>
      </c>
      <c r="C57">
        <v>0</v>
      </c>
      <c r="D57">
        <v>6.1700000000000004E-4</v>
      </c>
      <c r="E57">
        <v>3.7199999999999999E-4</v>
      </c>
      <c r="F57">
        <v>1.9999999999999999E-6</v>
      </c>
    </row>
    <row r="58" spans="1:6" x14ac:dyDescent="0.25">
      <c r="A58" t="s">
        <v>67</v>
      </c>
      <c r="B58">
        <v>1128121200</v>
      </c>
      <c r="C58">
        <v>0</v>
      </c>
      <c r="D58">
        <v>6.0700000000000001E-4</v>
      </c>
      <c r="E58">
        <v>3.1199999999999999E-4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5.9800000000000001E-4</v>
      </c>
      <c r="E59">
        <v>2.6200000000000003E-4</v>
      </c>
      <c r="F59">
        <v>0</v>
      </c>
    </row>
    <row r="60" spans="1:6" x14ac:dyDescent="0.25">
      <c r="A60" t="s">
        <v>69</v>
      </c>
      <c r="B60">
        <v>1129330800</v>
      </c>
      <c r="C60">
        <v>3.0000000000000001E-6</v>
      </c>
      <c r="D60">
        <v>5.8799999999999998E-4</v>
      </c>
      <c r="E60">
        <v>2.2000000000000001E-4</v>
      </c>
      <c r="F60">
        <v>3.0000000000000001E-6</v>
      </c>
    </row>
    <row r="61" spans="1:6" x14ac:dyDescent="0.25">
      <c r="A61" t="s">
        <v>70</v>
      </c>
      <c r="B61">
        <v>1129935600</v>
      </c>
      <c r="C61">
        <v>6.0000000000000002E-6</v>
      </c>
      <c r="D61">
        <v>5.8E-4</v>
      </c>
      <c r="E61">
        <v>1.8599999999999999E-4</v>
      </c>
      <c r="F61">
        <v>5.0000000000000004E-6</v>
      </c>
    </row>
    <row r="62" spans="1:6" x14ac:dyDescent="0.25">
      <c r="A62" t="s">
        <v>71</v>
      </c>
      <c r="B62">
        <v>1130540400</v>
      </c>
      <c r="C62">
        <v>1.4E-5</v>
      </c>
      <c r="D62">
        <v>5.71E-4</v>
      </c>
      <c r="E62">
        <v>1.5799999999999999E-4</v>
      </c>
      <c r="F62">
        <v>1.0000000000000001E-5</v>
      </c>
    </row>
    <row r="63" spans="1:6" x14ac:dyDescent="0.25">
      <c r="A63" t="s">
        <v>72</v>
      </c>
      <c r="B63">
        <v>1131148800</v>
      </c>
      <c r="C63">
        <v>5.1999999999999997E-5</v>
      </c>
      <c r="D63">
        <v>5.6300000000000002E-4</v>
      </c>
      <c r="E63">
        <v>1.4100000000000001E-4</v>
      </c>
      <c r="F63">
        <v>3.6999999999999998E-5</v>
      </c>
    </row>
    <row r="64" spans="1:6" x14ac:dyDescent="0.25">
      <c r="A64" t="s">
        <v>73</v>
      </c>
      <c r="B64">
        <v>1131753600</v>
      </c>
      <c r="C64">
        <v>8.2000000000000001E-5</v>
      </c>
      <c r="D64">
        <v>5.5500000000000005E-4</v>
      </c>
      <c r="E64">
        <v>1.3200000000000001E-4</v>
      </c>
      <c r="F64">
        <v>6.3999999999999997E-5</v>
      </c>
    </row>
    <row r="65" spans="1:6" x14ac:dyDescent="0.25">
      <c r="A65" t="s">
        <v>74</v>
      </c>
      <c r="B65">
        <v>1132358400</v>
      </c>
      <c r="C65">
        <v>7.1000000000000005E-5</v>
      </c>
      <c r="D65">
        <v>5.4799999999999998E-4</v>
      </c>
      <c r="E65">
        <v>1.22E-4</v>
      </c>
      <c r="F65">
        <v>6.9999999999999994E-5</v>
      </c>
    </row>
    <row r="66" spans="1:6" x14ac:dyDescent="0.25">
      <c r="A66" t="s">
        <v>75</v>
      </c>
      <c r="B66">
        <v>1132963200</v>
      </c>
      <c r="C66">
        <v>1.4200000000000001E-4</v>
      </c>
      <c r="D66">
        <v>5.4199999999999995E-4</v>
      </c>
      <c r="E66">
        <v>1.25E-4</v>
      </c>
      <c r="F66">
        <v>1.16E-4</v>
      </c>
    </row>
    <row r="67" spans="1:6" x14ac:dyDescent="0.25">
      <c r="A67" t="s">
        <v>76</v>
      </c>
      <c r="B67">
        <v>1133568000</v>
      </c>
      <c r="C67">
        <v>5.1900000000000004E-4</v>
      </c>
      <c r="D67">
        <v>5.4100000000000003E-4</v>
      </c>
      <c r="E67">
        <v>1.9000000000000001E-4</v>
      </c>
      <c r="F67">
        <v>3.68E-4</v>
      </c>
    </row>
    <row r="68" spans="1:6" x14ac:dyDescent="0.25">
      <c r="A68" t="s">
        <v>77</v>
      </c>
      <c r="B68">
        <v>1134172800</v>
      </c>
      <c r="C68">
        <v>2.34E-4</v>
      </c>
      <c r="D68">
        <v>5.3600000000000002E-4</v>
      </c>
      <c r="E68">
        <v>1.9599999999999999E-4</v>
      </c>
      <c r="F68">
        <v>2.7700000000000001E-4</v>
      </c>
    </row>
    <row r="69" spans="1:6" x14ac:dyDescent="0.25">
      <c r="A69" t="s">
        <v>78</v>
      </c>
      <c r="B69">
        <v>1134777600</v>
      </c>
      <c r="C69">
        <v>7.0299999999999996E-4</v>
      </c>
      <c r="D69">
        <v>5.3899999999999998E-4</v>
      </c>
      <c r="E69">
        <v>2.7599999999999999E-4</v>
      </c>
      <c r="F69">
        <v>5.1500000000000005E-4</v>
      </c>
    </row>
    <row r="70" spans="1:6" x14ac:dyDescent="0.25">
      <c r="A70" t="s">
        <v>79</v>
      </c>
      <c r="B70">
        <v>1135382400</v>
      </c>
      <c r="C70">
        <v>7.6900000000000004E-4</v>
      </c>
      <c r="D70">
        <v>5.4199999999999995E-4</v>
      </c>
      <c r="E70">
        <v>3.5500000000000001E-4</v>
      </c>
      <c r="F70">
        <v>6.6699999999999995E-4</v>
      </c>
    </row>
    <row r="71" spans="1:6" x14ac:dyDescent="0.25">
      <c r="A71" t="s">
        <v>80</v>
      </c>
      <c r="B71">
        <v>1135987200</v>
      </c>
      <c r="C71">
        <v>1.74E-3</v>
      </c>
      <c r="D71">
        <v>5.6099999999999998E-4</v>
      </c>
      <c r="E71">
        <v>5.8399999999999999E-4</v>
      </c>
      <c r="F71">
        <v>1.426E-3</v>
      </c>
    </row>
    <row r="72" spans="1:6" x14ac:dyDescent="0.25">
      <c r="A72" t="s">
        <v>81</v>
      </c>
      <c r="B72">
        <v>1136592000</v>
      </c>
      <c r="C72">
        <v>1.1349999999999999E-3</v>
      </c>
      <c r="D72">
        <v>5.6999999999999998E-4</v>
      </c>
      <c r="E72">
        <v>6.7199999999999996E-4</v>
      </c>
      <c r="F72">
        <v>1.2620000000000001E-3</v>
      </c>
    </row>
    <row r="73" spans="1:6" x14ac:dyDescent="0.25">
      <c r="A73" t="s">
        <v>82</v>
      </c>
      <c r="B73">
        <v>1137196800</v>
      </c>
      <c r="C73">
        <v>1.2179999999999999E-3</v>
      </c>
      <c r="D73">
        <v>5.8E-4</v>
      </c>
      <c r="E73">
        <v>7.6099999999999996E-4</v>
      </c>
      <c r="F73">
        <v>1.271E-3</v>
      </c>
    </row>
    <row r="74" spans="1:6" x14ac:dyDescent="0.25">
      <c r="A74" t="s">
        <v>83</v>
      </c>
      <c r="B74">
        <v>1137801600</v>
      </c>
      <c r="C74">
        <v>3.003E-3</v>
      </c>
      <c r="D74">
        <v>6.1700000000000004E-4</v>
      </c>
      <c r="E74">
        <v>1.1130000000000001E-3</v>
      </c>
      <c r="F74">
        <v>2.163E-3</v>
      </c>
    </row>
    <row r="75" spans="1:6" x14ac:dyDescent="0.25">
      <c r="A75" t="s">
        <v>84</v>
      </c>
      <c r="B75">
        <v>1138406400</v>
      </c>
      <c r="C75">
        <v>3.369E-3</v>
      </c>
      <c r="D75">
        <v>6.5899999999999997E-4</v>
      </c>
      <c r="E75">
        <v>1.467E-3</v>
      </c>
      <c r="F75">
        <v>2.7409999999999999E-3</v>
      </c>
    </row>
    <row r="76" spans="1:6" x14ac:dyDescent="0.25">
      <c r="A76" t="s">
        <v>85</v>
      </c>
      <c r="B76">
        <v>1139011200</v>
      </c>
      <c r="C76">
        <v>3.7759999999999998E-3</v>
      </c>
      <c r="D76">
        <v>7.0699999999999995E-4</v>
      </c>
      <c r="E76">
        <v>1.836E-3</v>
      </c>
      <c r="F76">
        <v>3.3570000000000002E-3</v>
      </c>
    </row>
    <row r="77" spans="1:6" x14ac:dyDescent="0.25">
      <c r="A77" t="s">
        <v>86</v>
      </c>
      <c r="B77">
        <v>1139616000</v>
      </c>
      <c r="C77">
        <v>4.7759999999999999E-3</v>
      </c>
      <c r="D77">
        <v>7.6900000000000004E-4</v>
      </c>
      <c r="E77">
        <v>2.3E-3</v>
      </c>
      <c r="F77">
        <v>4.0889999999999998E-3</v>
      </c>
    </row>
    <row r="78" spans="1:6" x14ac:dyDescent="0.25">
      <c r="A78" t="s">
        <v>87</v>
      </c>
      <c r="B78">
        <v>1140220800</v>
      </c>
      <c r="C78">
        <v>1.4425E-2</v>
      </c>
      <c r="D78">
        <v>9.7900000000000005E-4</v>
      </c>
      <c r="E78">
        <v>4.3020000000000003E-3</v>
      </c>
      <c r="F78">
        <v>1.1176E-2</v>
      </c>
    </row>
    <row r="79" spans="1:6" x14ac:dyDescent="0.25">
      <c r="A79" t="s">
        <v>88</v>
      </c>
      <c r="B79">
        <v>1140825600</v>
      </c>
      <c r="C79">
        <v>7.6340000000000002E-3</v>
      </c>
      <c r="D79">
        <v>1.0809999999999999E-3</v>
      </c>
      <c r="E79">
        <v>4.7720000000000002E-3</v>
      </c>
      <c r="F79">
        <v>8.0789999999999994E-3</v>
      </c>
    </row>
    <row r="80" spans="1:6" x14ac:dyDescent="0.25">
      <c r="A80" t="s">
        <v>89</v>
      </c>
      <c r="B80">
        <v>1141430400</v>
      </c>
      <c r="C80">
        <v>3.2899999999999997E-4</v>
      </c>
      <c r="D80">
        <v>1.0690000000000001E-3</v>
      </c>
      <c r="E80">
        <v>4.0569999999999998E-3</v>
      </c>
      <c r="F80">
        <v>3.5620000000000001E-3</v>
      </c>
    </row>
    <row r="81" spans="1:6" x14ac:dyDescent="0.25">
      <c r="A81" t="s">
        <v>90</v>
      </c>
      <c r="B81">
        <v>1142031600</v>
      </c>
      <c r="C81">
        <v>4.9249999999999997E-3</v>
      </c>
      <c r="D81">
        <v>1.1280000000000001E-3</v>
      </c>
      <c r="E81">
        <v>4.248E-3</v>
      </c>
      <c r="F81">
        <v>5.4010000000000004E-3</v>
      </c>
    </row>
    <row r="82" spans="1:6" x14ac:dyDescent="0.25">
      <c r="A82" t="s">
        <v>91</v>
      </c>
      <c r="B82">
        <v>1142636400</v>
      </c>
      <c r="C82">
        <v>1.1802E-2</v>
      </c>
      <c r="D82">
        <v>1.292E-3</v>
      </c>
      <c r="E82">
        <v>5.489E-3</v>
      </c>
      <c r="F82">
        <v>9.6970000000000008E-3</v>
      </c>
    </row>
    <row r="83" spans="1:6" x14ac:dyDescent="0.25">
      <c r="A83" t="s">
        <v>92</v>
      </c>
      <c r="B83">
        <v>1143241200</v>
      </c>
      <c r="C83">
        <v>1.5565000000000001E-2</v>
      </c>
      <c r="D83">
        <v>1.511E-3</v>
      </c>
      <c r="E83">
        <v>7.11E-3</v>
      </c>
      <c r="F83">
        <v>1.3321E-2</v>
      </c>
    </row>
    <row r="84" spans="1:6" x14ac:dyDescent="0.25">
      <c r="A84" t="s">
        <v>93</v>
      </c>
      <c r="B84">
        <v>1143846000</v>
      </c>
      <c r="C84">
        <v>6.4463000000000006E-2</v>
      </c>
      <c r="D84">
        <v>2.4780000000000002E-3</v>
      </c>
      <c r="E84">
        <v>1.6365999999999999E-2</v>
      </c>
      <c r="F84">
        <v>4.4114E-2</v>
      </c>
    </row>
    <row r="85" spans="1:6" x14ac:dyDescent="0.25">
      <c r="A85" t="s">
        <v>94</v>
      </c>
      <c r="B85">
        <v>1144450800</v>
      </c>
      <c r="C85">
        <v>3.3688000000000003E-2</v>
      </c>
      <c r="D85">
        <v>2.9589999999999998E-3</v>
      </c>
      <c r="E85">
        <v>1.9356000000000002E-2</v>
      </c>
      <c r="F85">
        <v>4.2132000000000003E-2</v>
      </c>
    </row>
    <row r="86" spans="1:6" x14ac:dyDescent="0.25">
      <c r="A86" t="s">
        <v>95</v>
      </c>
      <c r="B86">
        <v>1145055600</v>
      </c>
      <c r="C86">
        <v>1.7065E-2</v>
      </c>
      <c r="D86">
        <v>3.173E-3</v>
      </c>
      <c r="E86">
        <v>1.8787000000000002E-2</v>
      </c>
      <c r="F86">
        <v>2.4447E-2</v>
      </c>
    </row>
    <row r="87" spans="1:6" x14ac:dyDescent="0.25">
      <c r="A87" t="s">
        <v>96</v>
      </c>
      <c r="B87">
        <v>1145660400</v>
      </c>
      <c r="C87">
        <v>9.5533000000000007E-2</v>
      </c>
      <c r="D87">
        <v>4.5909999999999996E-3</v>
      </c>
      <c r="E87">
        <v>3.1075999999999999E-2</v>
      </c>
      <c r="F87">
        <v>6.5919000000000005E-2</v>
      </c>
    </row>
    <row r="88" spans="1:6" x14ac:dyDescent="0.25">
      <c r="A88" t="s">
        <v>97</v>
      </c>
      <c r="B88">
        <v>1146265200</v>
      </c>
      <c r="C88">
        <v>9.2564999999999995E-2</v>
      </c>
      <c r="D88">
        <v>5.9410000000000001E-3</v>
      </c>
      <c r="E88">
        <v>4.0897000000000003E-2</v>
      </c>
      <c r="F88">
        <v>8.1370999999999999E-2</v>
      </c>
    </row>
    <row r="89" spans="1:6" x14ac:dyDescent="0.25">
      <c r="A89" t="s">
        <v>98</v>
      </c>
      <c r="B89">
        <v>1146870000</v>
      </c>
      <c r="C89">
        <v>8.9868000000000003E-2</v>
      </c>
      <c r="D89">
        <v>7.228E-3</v>
      </c>
      <c r="E89">
        <v>4.8736000000000002E-2</v>
      </c>
      <c r="F89">
        <v>8.6718000000000003E-2</v>
      </c>
    </row>
    <row r="90" spans="1:6" x14ac:dyDescent="0.25">
      <c r="A90" t="s">
        <v>99</v>
      </c>
      <c r="B90">
        <v>1147474800</v>
      </c>
      <c r="C90">
        <v>9.0539999999999995E-2</v>
      </c>
      <c r="D90">
        <v>8.5070000000000007E-3</v>
      </c>
      <c r="E90">
        <v>5.5458E-2</v>
      </c>
      <c r="F90">
        <v>8.9956999999999995E-2</v>
      </c>
    </row>
    <row r="91" spans="1:6" x14ac:dyDescent="0.25">
      <c r="A91" t="s">
        <v>100</v>
      </c>
      <c r="B91">
        <v>1148079600</v>
      </c>
      <c r="C91">
        <v>7.9419000000000003E-2</v>
      </c>
      <c r="D91">
        <v>9.5940000000000001E-3</v>
      </c>
      <c r="E91">
        <v>5.917E-2</v>
      </c>
      <c r="F91">
        <v>8.2294000000000006E-2</v>
      </c>
    </row>
    <row r="92" spans="1:6" x14ac:dyDescent="0.25">
      <c r="A92" t="s">
        <v>101</v>
      </c>
      <c r="B92">
        <v>1148684400</v>
      </c>
      <c r="C92">
        <v>6.8984000000000004E-2</v>
      </c>
      <c r="D92">
        <v>1.0505E-2</v>
      </c>
      <c r="E92">
        <v>6.0698000000000002E-2</v>
      </c>
      <c r="F92">
        <v>7.4472999999999998E-2</v>
      </c>
    </row>
    <row r="93" spans="1:6" x14ac:dyDescent="0.25">
      <c r="A93" t="s">
        <v>102</v>
      </c>
      <c r="B93">
        <v>1149289200</v>
      </c>
      <c r="C93">
        <v>5.3893999999999997E-2</v>
      </c>
      <c r="D93">
        <v>1.1171E-2</v>
      </c>
      <c r="E93">
        <v>5.9672999999999997E-2</v>
      </c>
      <c r="F93">
        <v>6.4196000000000003E-2</v>
      </c>
    </row>
    <row r="94" spans="1:6" x14ac:dyDescent="0.25">
      <c r="A94" t="s">
        <v>103</v>
      </c>
      <c r="B94">
        <v>1149894000</v>
      </c>
      <c r="C94">
        <v>1.7344999999999999E-2</v>
      </c>
      <c r="D94">
        <v>1.1264E-2</v>
      </c>
      <c r="E94">
        <v>5.2779E-2</v>
      </c>
      <c r="F94">
        <v>3.5671000000000001E-2</v>
      </c>
    </row>
    <row r="95" spans="1:6" x14ac:dyDescent="0.25">
      <c r="A95" t="s">
        <v>104</v>
      </c>
      <c r="B95">
        <v>1150498800</v>
      </c>
      <c r="C95">
        <v>1.7156999999999999E-2</v>
      </c>
      <c r="D95">
        <v>1.1354E-2</v>
      </c>
      <c r="E95">
        <v>4.7040999999999999E-2</v>
      </c>
      <c r="F95">
        <v>2.4868000000000001E-2</v>
      </c>
    </row>
    <row r="96" spans="1:6" x14ac:dyDescent="0.25">
      <c r="A96" t="s">
        <v>105</v>
      </c>
      <c r="B96">
        <v>1151103600</v>
      </c>
      <c r="C96">
        <v>1.6750999999999999E-2</v>
      </c>
      <c r="D96">
        <v>1.1436E-2</v>
      </c>
      <c r="E96">
        <v>4.2145000000000002E-2</v>
      </c>
      <c r="F96">
        <v>1.9782999999999999E-2</v>
      </c>
    </row>
    <row r="97" spans="1:6" x14ac:dyDescent="0.25">
      <c r="A97" t="s">
        <v>106</v>
      </c>
      <c r="B97">
        <v>1151708400</v>
      </c>
      <c r="C97">
        <v>1.6601000000000001E-2</v>
      </c>
      <c r="D97">
        <v>1.1514E-2</v>
      </c>
      <c r="E97">
        <v>3.8033999999999998E-2</v>
      </c>
      <c r="F97">
        <v>1.7985999999999999E-2</v>
      </c>
    </row>
    <row r="98" spans="1:6" x14ac:dyDescent="0.25">
      <c r="A98" t="s">
        <v>107</v>
      </c>
      <c r="B98">
        <v>1152313200</v>
      </c>
      <c r="C98">
        <v>1.0503999999999999E-2</v>
      </c>
      <c r="D98">
        <v>1.1497E-2</v>
      </c>
      <c r="E98">
        <v>3.3544999999999998E-2</v>
      </c>
      <c r="F98">
        <v>1.2614E-2</v>
      </c>
    </row>
    <row r="99" spans="1:6" x14ac:dyDescent="0.25">
      <c r="A99" t="s">
        <v>108</v>
      </c>
      <c r="B99">
        <v>1152918000</v>
      </c>
      <c r="C99">
        <v>5.4799999999999996E-3</v>
      </c>
      <c r="D99">
        <v>1.1405E-2</v>
      </c>
      <c r="E99">
        <v>2.9073999999999999E-2</v>
      </c>
      <c r="F99">
        <v>9.2849999999999999E-3</v>
      </c>
    </row>
    <row r="100" spans="1:6" x14ac:dyDescent="0.25">
      <c r="A100" t="s">
        <v>109</v>
      </c>
      <c r="B100">
        <v>1153522800</v>
      </c>
      <c r="C100">
        <v>1.5775000000000001E-2</v>
      </c>
      <c r="D100">
        <v>1.1472E-2</v>
      </c>
      <c r="E100">
        <v>2.7009999999999999E-2</v>
      </c>
      <c r="F100">
        <v>1.4534E-2</v>
      </c>
    </row>
    <row r="101" spans="1:6" x14ac:dyDescent="0.25">
      <c r="A101" t="s">
        <v>110</v>
      </c>
      <c r="B101">
        <v>1154127600</v>
      </c>
      <c r="C101">
        <v>1.9435999999999998E-2</v>
      </c>
      <c r="D101">
        <v>1.1592999999999999E-2</v>
      </c>
      <c r="E101">
        <v>2.5748E-2</v>
      </c>
      <c r="F101">
        <v>1.6827999999999999E-2</v>
      </c>
    </row>
    <row r="102" spans="1:6" x14ac:dyDescent="0.25">
      <c r="A102" t="s">
        <v>111</v>
      </c>
      <c r="B102">
        <v>1154732400</v>
      </c>
      <c r="C102">
        <v>2.3063E-2</v>
      </c>
      <c r="D102">
        <v>1.1768000000000001E-2</v>
      </c>
      <c r="E102">
        <v>2.5335E-2</v>
      </c>
      <c r="F102">
        <v>2.1034000000000001E-2</v>
      </c>
    </row>
    <row r="103" spans="1:6" x14ac:dyDescent="0.25">
      <c r="A103" t="s">
        <v>112</v>
      </c>
      <c r="B103">
        <v>1155337200</v>
      </c>
      <c r="C103">
        <v>2.4771999999999999E-2</v>
      </c>
      <c r="D103">
        <v>1.1967E-2</v>
      </c>
      <c r="E103">
        <v>2.5238E-2</v>
      </c>
      <c r="F103">
        <v>2.3304999999999999E-2</v>
      </c>
    </row>
    <row r="104" spans="1:6" x14ac:dyDescent="0.25">
      <c r="A104" t="s">
        <v>113</v>
      </c>
      <c r="B104">
        <v>1155942000</v>
      </c>
      <c r="C104">
        <v>2.7244999999999998E-2</v>
      </c>
      <c r="D104">
        <v>1.2200000000000001E-2</v>
      </c>
      <c r="E104">
        <v>2.5493999999999999E-2</v>
      </c>
      <c r="F104">
        <v>2.4725E-2</v>
      </c>
    </row>
    <row r="105" spans="1:6" x14ac:dyDescent="0.25">
      <c r="A105" t="s">
        <v>114</v>
      </c>
      <c r="B105">
        <v>1156546800</v>
      </c>
      <c r="C105">
        <v>2.6415000000000001E-2</v>
      </c>
      <c r="D105">
        <v>1.2418E-2</v>
      </c>
      <c r="E105">
        <v>2.563E-2</v>
      </c>
      <c r="F105">
        <v>2.5770000000000001E-2</v>
      </c>
    </row>
    <row r="106" spans="1:6" x14ac:dyDescent="0.25">
      <c r="A106" t="s">
        <v>115</v>
      </c>
      <c r="B106">
        <v>1157151600</v>
      </c>
      <c r="C106">
        <v>3.2134999999999997E-2</v>
      </c>
      <c r="D106">
        <v>1.2718999999999999E-2</v>
      </c>
      <c r="E106">
        <v>2.6667E-2</v>
      </c>
      <c r="F106">
        <v>2.9662000000000001E-2</v>
      </c>
    </row>
    <row r="107" spans="1:6" x14ac:dyDescent="0.25">
      <c r="A107" t="s">
        <v>116</v>
      </c>
      <c r="B107">
        <v>1157756400</v>
      </c>
      <c r="C107">
        <v>2.9940999999999999E-2</v>
      </c>
      <c r="D107">
        <v>1.2983E-2</v>
      </c>
      <c r="E107">
        <v>2.7185000000000001E-2</v>
      </c>
      <c r="F107">
        <v>2.9966E-2</v>
      </c>
    </row>
    <row r="108" spans="1:6" x14ac:dyDescent="0.25">
      <c r="A108" t="s">
        <v>117</v>
      </c>
      <c r="B108">
        <v>1158361200</v>
      </c>
      <c r="C108">
        <v>3.6408999999999997E-2</v>
      </c>
      <c r="D108">
        <v>1.3341E-2</v>
      </c>
      <c r="E108">
        <v>2.8594000000000001E-2</v>
      </c>
      <c r="F108">
        <v>3.2793999999999997E-2</v>
      </c>
    </row>
    <row r="109" spans="1:6" x14ac:dyDescent="0.25">
      <c r="A109" t="s">
        <v>118</v>
      </c>
      <c r="B109">
        <v>1158966000</v>
      </c>
      <c r="C109">
        <v>3.4069000000000002E-2</v>
      </c>
      <c r="D109">
        <v>1.3658999999999999E-2</v>
      </c>
      <c r="E109">
        <v>2.9479000000000002E-2</v>
      </c>
      <c r="F109">
        <v>3.3987000000000003E-2</v>
      </c>
    </row>
    <row r="110" spans="1:6" x14ac:dyDescent="0.25">
      <c r="A110" t="s">
        <v>119</v>
      </c>
      <c r="B110">
        <v>1159570800</v>
      </c>
      <c r="C110">
        <v>3.5340000000000003E-2</v>
      </c>
      <c r="D110">
        <v>1.3991E-2</v>
      </c>
      <c r="E110">
        <v>3.0412999999999999E-2</v>
      </c>
      <c r="F110">
        <v>3.4993000000000003E-2</v>
      </c>
    </row>
    <row r="111" spans="1:6" x14ac:dyDescent="0.25">
      <c r="A111" t="s">
        <v>120</v>
      </c>
      <c r="B111">
        <v>1160175600</v>
      </c>
      <c r="C111">
        <v>3.0095E-2</v>
      </c>
      <c r="D111">
        <v>1.4236E-2</v>
      </c>
      <c r="E111">
        <v>3.0261E-2</v>
      </c>
      <c r="F111">
        <v>3.0589999999999999E-2</v>
      </c>
    </row>
    <row r="112" spans="1:6" x14ac:dyDescent="0.25">
      <c r="A112" t="s">
        <v>121</v>
      </c>
      <c r="B112">
        <v>1160780400</v>
      </c>
      <c r="C112">
        <v>7.4520000000000003E-3</v>
      </c>
      <c r="D112">
        <v>1.4132E-2</v>
      </c>
      <c r="E112">
        <v>2.6669999999999999E-2</v>
      </c>
      <c r="F112">
        <v>1.8620000000000001E-2</v>
      </c>
    </row>
    <row r="113" spans="1:6" x14ac:dyDescent="0.25">
      <c r="A113" t="s">
        <v>122</v>
      </c>
      <c r="B113">
        <v>1161385200</v>
      </c>
      <c r="C113">
        <v>2.9988999999999998E-2</v>
      </c>
      <c r="D113">
        <v>1.4374E-2</v>
      </c>
      <c r="E113">
        <v>2.7203000000000001E-2</v>
      </c>
      <c r="F113">
        <v>2.5527999999999999E-2</v>
      </c>
    </row>
    <row r="114" spans="1:6" x14ac:dyDescent="0.25">
      <c r="A114" t="s">
        <v>123</v>
      </c>
      <c r="B114">
        <v>1161990000</v>
      </c>
      <c r="C114">
        <v>3.0804000000000002E-2</v>
      </c>
      <c r="D114">
        <v>1.4625000000000001E-2</v>
      </c>
      <c r="E114">
        <v>2.7751000000000001E-2</v>
      </c>
      <c r="F114">
        <v>2.8337999999999999E-2</v>
      </c>
    </row>
    <row r="115" spans="1:6" x14ac:dyDescent="0.25">
      <c r="A115" t="s">
        <v>124</v>
      </c>
      <c r="B115">
        <v>1162598400</v>
      </c>
      <c r="C115">
        <v>3.712E-2</v>
      </c>
      <c r="D115">
        <v>1.4971999999999999E-2</v>
      </c>
      <c r="E115">
        <v>2.9253999999999999E-2</v>
      </c>
      <c r="F115">
        <v>3.354E-2</v>
      </c>
    </row>
    <row r="116" spans="1:6" x14ac:dyDescent="0.25">
      <c r="A116" t="s">
        <v>125</v>
      </c>
      <c r="B116">
        <v>1163203200</v>
      </c>
      <c r="C116">
        <v>2.2072999999999999E-2</v>
      </c>
      <c r="D116">
        <v>1.5079E-2</v>
      </c>
      <c r="E116">
        <v>2.8086E-2</v>
      </c>
      <c r="F116">
        <v>2.7050999999999999E-2</v>
      </c>
    </row>
    <row r="117" spans="1:6" x14ac:dyDescent="0.25">
      <c r="A117" t="s">
        <v>126</v>
      </c>
      <c r="B117">
        <v>1163808000</v>
      </c>
      <c r="C117">
        <v>3.6413000000000001E-2</v>
      </c>
      <c r="D117">
        <v>1.5406E-2</v>
      </c>
      <c r="E117">
        <v>2.9405000000000001E-2</v>
      </c>
      <c r="F117">
        <v>3.2495000000000003E-2</v>
      </c>
    </row>
    <row r="118" spans="1:6" x14ac:dyDescent="0.25">
      <c r="A118" t="s">
        <v>127</v>
      </c>
      <c r="B118">
        <v>1164412800</v>
      </c>
      <c r="C118">
        <v>1.5417E-2</v>
      </c>
      <c r="D118">
        <v>1.5405E-2</v>
      </c>
      <c r="E118">
        <v>2.7158000000000002E-2</v>
      </c>
      <c r="F118">
        <v>2.2792E-2</v>
      </c>
    </row>
    <row r="119" spans="1:6" x14ac:dyDescent="0.25">
      <c r="A119" t="s">
        <v>128</v>
      </c>
      <c r="B119">
        <v>1165017600</v>
      </c>
      <c r="C119">
        <v>1.7358999999999999E-2</v>
      </c>
      <c r="D119">
        <v>1.5434E-2</v>
      </c>
      <c r="E119">
        <v>2.5578E-2</v>
      </c>
      <c r="F119">
        <v>1.9727999999999999E-2</v>
      </c>
    </row>
    <row r="120" spans="1:6" x14ac:dyDescent="0.25">
      <c r="A120" t="s">
        <v>129</v>
      </c>
      <c r="B120">
        <v>1165622400</v>
      </c>
      <c r="C120">
        <v>1.4482999999999999E-2</v>
      </c>
      <c r="D120">
        <v>1.5417999999999999E-2</v>
      </c>
      <c r="E120">
        <v>2.3768999999999998E-2</v>
      </c>
      <c r="F120">
        <v>1.6369999999999999E-2</v>
      </c>
    </row>
    <row r="121" spans="1:6" x14ac:dyDescent="0.25">
      <c r="A121" t="s">
        <v>130</v>
      </c>
      <c r="B121">
        <v>1166227200</v>
      </c>
      <c r="C121">
        <v>1.883E-2</v>
      </c>
      <c r="D121">
        <v>1.5469999999999999E-2</v>
      </c>
      <c r="E121">
        <v>2.3026999999999999E-2</v>
      </c>
      <c r="F121">
        <v>1.8941E-2</v>
      </c>
    </row>
    <row r="122" spans="1:6" x14ac:dyDescent="0.25">
      <c r="A122" t="s">
        <v>131</v>
      </c>
      <c r="B122">
        <v>1166832000</v>
      </c>
      <c r="C122">
        <v>3.3187000000000001E-2</v>
      </c>
      <c r="D122">
        <v>1.5741000000000002E-2</v>
      </c>
      <c r="E122">
        <v>2.4664999999999999E-2</v>
      </c>
      <c r="F122">
        <v>2.7643000000000001E-2</v>
      </c>
    </row>
    <row r="123" spans="1:6" x14ac:dyDescent="0.25">
      <c r="A123" t="s">
        <v>132</v>
      </c>
      <c r="B123">
        <v>1167436800</v>
      </c>
      <c r="C123">
        <v>3.6361999999999998E-2</v>
      </c>
      <c r="D123">
        <v>1.6056999999999998E-2</v>
      </c>
      <c r="E123">
        <v>2.6549E-2</v>
      </c>
      <c r="F123">
        <v>3.3140000000000003E-2</v>
      </c>
    </row>
    <row r="124" spans="1:6" x14ac:dyDescent="0.25">
      <c r="A124" t="s">
        <v>133</v>
      </c>
      <c r="B124">
        <v>1168041600</v>
      </c>
      <c r="C124">
        <v>4.0666000000000001E-2</v>
      </c>
      <c r="D124">
        <v>1.6433E-2</v>
      </c>
      <c r="E124">
        <v>2.8740999999999999E-2</v>
      </c>
      <c r="F124">
        <v>3.6442000000000002E-2</v>
      </c>
    </row>
    <row r="125" spans="1:6" x14ac:dyDescent="0.25">
      <c r="A125" t="s">
        <v>134</v>
      </c>
      <c r="B125">
        <v>1168646400</v>
      </c>
      <c r="C125">
        <v>2.3543999999999999E-2</v>
      </c>
      <c r="D125">
        <v>1.6541E-2</v>
      </c>
      <c r="E125">
        <v>2.7890000000000002E-2</v>
      </c>
      <c r="F125">
        <v>2.8927999999999999E-2</v>
      </c>
    </row>
    <row r="126" spans="1:6" x14ac:dyDescent="0.25">
      <c r="A126" t="s">
        <v>135</v>
      </c>
      <c r="B126">
        <v>1169251200</v>
      </c>
      <c r="C126">
        <v>2.0426E-2</v>
      </c>
      <c r="D126">
        <v>1.6598999999999999E-2</v>
      </c>
      <c r="E126">
        <v>2.6710999999999999E-2</v>
      </c>
      <c r="F126">
        <v>2.4590000000000001E-2</v>
      </c>
    </row>
    <row r="127" spans="1:6" x14ac:dyDescent="0.25">
      <c r="A127" t="s">
        <v>136</v>
      </c>
      <c r="B127">
        <v>1169856000</v>
      </c>
      <c r="C127">
        <v>2.1588E-2</v>
      </c>
      <c r="D127">
        <v>1.6674999999999999E-2</v>
      </c>
      <c r="E127">
        <v>2.5824E-2</v>
      </c>
      <c r="F127">
        <v>2.1916999999999999E-2</v>
      </c>
    </row>
    <row r="128" spans="1:6" x14ac:dyDescent="0.25">
      <c r="A128" t="s">
        <v>137</v>
      </c>
      <c r="B128">
        <v>1170460800</v>
      </c>
      <c r="C128">
        <v>2.3483E-2</v>
      </c>
      <c r="D128">
        <v>1.6778000000000001E-2</v>
      </c>
      <c r="E128">
        <v>2.5455999999999999E-2</v>
      </c>
      <c r="F128">
        <v>2.3220000000000001E-2</v>
      </c>
    </row>
    <row r="129" spans="1:6" x14ac:dyDescent="0.25">
      <c r="A129" t="s">
        <v>138</v>
      </c>
      <c r="B129">
        <v>1171065600</v>
      </c>
      <c r="C129">
        <v>2.0604000000000001E-2</v>
      </c>
      <c r="D129">
        <v>1.6836E-2</v>
      </c>
      <c r="E129">
        <v>2.4652E-2</v>
      </c>
      <c r="F129">
        <v>2.1496000000000001E-2</v>
      </c>
    </row>
    <row r="130" spans="1:6" x14ac:dyDescent="0.25">
      <c r="A130" t="s">
        <v>139</v>
      </c>
      <c r="B130">
        <v>1171670400</v>
      </c>
      <c r="C130">
        <v>1.712E-2</v>
      </c>
      <c r="D130">
        <v>1.6839E-2</v>
      </c>
      <c r="E130">
        <v>2.3452000000000001E-2</v>
      </c>
      <c r="F130">
        <v>1.9380999999999999E-2</v>
      </c>
    </row>
    <row r="131" spans="1:6" x14ac:dyDescent="0.25">
      <c r="A131" t="s">
        <v>140</v>
      </c>
      <c r="B131">
        <v>1172275200</v>
      </c>
      <c r="C131">
        <v>2.0354000000000001E-2</v>
      </c>
      <c r="D131">
        <v>1.6892000000000001E-2</v>
      </c>
      <c r="E131">
        <v>2.2946999999999999E-2</v>
      </c>
      <c r="F131">
        <v>2.0065E-2</v>
      </c>
    </row>
    <row r="132" spans="1:6" x14ac:dyDescent="0.25">
      <c r="A132" t="s">
        <v>141</v>
      </c>
      <c r="B132">
        <v>1172880000</v>
      </c>
      <c r="C132">
        <v>2.1937999999999999E-2</v>
      </c>
      <c r="D132">
        <v>1.6968E-2</v>
      </c>
      <c r="E132">
        <v>2.2744E-2</v>
      </c>
      <c r="F132">
        <v>2.0666E-2</v>
      </c>
    </row>
    <row r="133" spans="1:6" x14ac:dyDescent="0.25">
      <c r="A133" t="s">
        <v>142</v>
      </c>
      <c r="B133">
        <v>1173481200</v>
      </c>
      <c r="C133">
        <v>2.1173999999999998E-2</v>
      </c>
      <c r="D133">
        <v>1.7031000000000001E-2</v>
      </c>
      <c r="E133">
        <v>2.2481999999999999E-2</v>
      </c>
      <c r="F133">
        <v>2.0957E-2</v>
      </c>
    </row>
    <row r="134" spans="1:6" x14ac:dyDescent="0.25">
      <c r="A134" t="s">
        <v>143</v>
      </c>
      <c r="B134">
        <v>1174086000</v>
      </c>
      <c r="C134">
        <v>2.3798E-2</v>
      </c>
      <c r="D134">
        <v>1.7132999999999999E-2</v>
      </c>
      <c r="E134">
        <v>2.2672999999999999E-2</v>
      </c>
      <c r="F134">
        <v>2.2502999999999999E-2</v>
      </c>
    </row>
    <row r="135" spans="1:6" x14ac:dyDescent="0.25">
      <c r="A135" t="s">
        <v>144</v>
      </c>
      <c r="B135">
        <v>1174690800</v>
      </c>
      <c r="C135">
        <v>2.8881E-2</v>
      </c>
      <c r="D135">
        <v>1.7312999999999999E-2</v>
      </c>
      <c r="E135">
        <v>2.3667000000000001E-2</v>
      </c>
      <c r="F135">
        <v>2.6483E-2</v>
      </c>
    </row>
    <row r="136" spans="1:6" x14ac:dyDescent="0.25">
      <c r="A136" t="s">
        <v>145</v>
      </c>
      <c r="B136">
        <v>1175295600</v>
      </c>
      <c r="C136">
        <v>3.2148999999999997E-2</v>
      </c>
      <c r="D136">
        <v>1.7538999999999999E-2</v>
      </c>
      <c r="E136">
        <v>2.4981E-2</v>
      </c>
      <c r="F136">
        <v>2.9180000000000001E-2</v>
      </c>
    </row>
    <row r="137" spans="1:6" x14ac:dyDescent="0.25">
      <c r="A137" t="s">
        <v>146</v>
      </c>
      <c r="B137">
        <v>1175900400</v>
      </c>
      <c r="C137">
        <v>3.9E-2</v>
      </c>
      <c r="D137">
        <v>1.7867000000000001E-2</v>
      </c>
      <c r="E137">
        <v>2.7177E-2</v>
      </c>
      <c r="F137">
        <v>3.4160999999999997E-2</v>
      </c>
    </row>
    <row r="138" spans="1:6" x14ac:dyDescent="0.25">
      <c r="A138" t="s">
        <v>147</v>
      </c>
      <c r="B138">
        <v>1176505200</v>
      </c>
      <c r="C138">
        <v>4.7889000000000001E-2</v>
      </c>
      <c r="D138">
        <v>1.8327E-2</v>
      </c>
      <c r="E138">
        <v>3.0613999999999999E-2</v>
      </c>
      <c r="F138">
        <v>4.4434000000000001E-2</v>
      </c>
    </row>
    <row r="139" spans="1:6" x14ac:dyDescent="0.25">
      <c r="A139" t="s">
        <v>148</v>
      </c>
      <c r="B139">
        <v>1177110000</v>
      </c>
      <c r="C139">
        <v>7.1107000000000004E-2</v>
      </c>
      <c r="D139">
        <v>1.9136E-2</v>
      </c>
      <c r="E139">
        <v>3.7068999999999998E-2</v>
      </c>
      <c r="F139">
        <v>5.9666999999999998E-2</v>
      </c>
    </row>
    <row r="140" spans="1:6" x14ac:dyDescent="0.25">
      <c r="A140" t="s">
        <v>149</v>
      </c>
      <c r="B140">
        <v>1177714800</v>
      </c>
      <c r="C140">
        <v>6.1963999999999998E-2</v>
      </c>
      <c r="D140">
        <v>1.9791E-2</v>
      </c>
      <c r="E140">
        <v>4.0947999999999998E-2</v>
      </c>
      <c r="F140">
        <v>5.9560000000000002E-2</v>
      </c>
    </row>
    <row r="141" spans="1:6" x14ac:dyDescent="0.25">
      <c r="A141" t="s">
        <v>150</v>
      </c>
      <c r="B141">
        <v>1178319600</v>
      </c>
      <c r="C141">
        <v>6.1074999999999997E-2</v>
      </c>
      <c r="D141">
        <v>2.0424000000000001E-2</v>
      </c>
      <c r="E141">
        <v>4.4180999999999998E-2</v>
      </c>
      <c r="F141">
        <v>6.1041999999999999E-2</v>
      </c>
    </row>
    <row r="142" spans="1:6" x14ac:dyDescent="0.25">
      <c r="A142" t="s">
        <v>151</v>
      </c>
      <c r="B142">
        <v>1178924400</v>
      </c>
      <c r="C142">
        <v>5.9318000000000003E-2</v>
      </c>
      <c r="D142">
        <v>2.102E-2</v>
      </c>
      <c r="E142">
        <v>4.6606000000000002E-2</v>
      </c>
      <c r="F142">
        <v>6.0599E-2</v>
      </c>
    </row>
    <row r="143" spans="1:6" x14ac:dyDescent="0.25">
      <c r="A143" t="s">
        <v>152</v>
      </c>
      <c r="B143">
        <v>1179529200</v>
      </c>
      <c r="C143">
        <v>5.5014E-2</v>
      </c>
      <c r="D143">
        <v>2.154E-2</v>
      </c>
      <c r="E143">
        <v>4.7906999999999998E-2</v>
      </c>
      <c r="F143">
        <v>5.6973999999999997E-2</v>
      </c>
    </row>
    <row r="144" spans="1:6" x14ac:dyDescent="0.25">
      <c r="A144" t="s">
        <v>153</v>
      </c>
      <c r="B144">
        <v>1180134000</v>
      </c>
      <c r="C144">
        <v>4.6325999999999999E-2</v>
      </c>
      <c r="D144">
        <v>2.1919000000000001E-2</v>
      </c>
      <c r="E144">
        <v>4.7675000000000002E-2</v>
      </c>
      <c r="F144">
        <v>5.1674999999999999E-2</v>
      </c>
    </row>
    <row r="145" spans="1:6" x14ac:dyDescent="0.25">
      <c r="A145" t="s">
        <v>154</v>
      </c>
      <c r="B145">
        <v>1180738800</v>
      </c>
      <c r="C145">
        <v>7.1148000000000003E-2</v>
      </c>
      <c r="D145">
        <v>2.2672999999999999E-2</v>
      </c>
      <c r="E145">
        <v>5.1418999999999999E-2</v>
      </c>
      <c r="F145">
        <v>6.3147999999999996E-2</v>
      </c>
    </row>
    <row r="146" spans="1:6" x14ac:dyDescent="0.25">
      <c r="A146" t="s">
        <v>155</v>
      </c>
      <c r="B146">
        <v>1181343600</v>
      </c>
      <c r="C146">
        <v>2.3741999999999999E-2</v>
      </c>
      <c r="D146">
        <v>2.2688E-2</v>
      </c>
      <c r="E146">
        <v>4.6937E-2</v>
      </c>
      <c r="F146">
        <v>3.9919000000000003E-2</v>
      </c>
    </row>
    <row r="147" spans="1:6" x14ac:dyDescent="0.25">
      <c r="A147" t="s">
        <v>156</v>
      </c>
      <c r="B147">
        <v>1181948400</v>
      </c>
      <c r="C147">
        <v>1.4574E-2</v>
      </c>
      <c r="D147">
        <v>2.2561000000000001E-2</v>
      </c>
      <c r="E147">
        <v>4.1667000000000003E-2</v>
      </c>
      <c r="F147">
        <v>2.4074999999999999E-2</v>
      </c>
    </row>
    <row r="148" spans="1:6" x14ac:dyDescent="0.25">
      <c r="A148" t="s">
        <v>157</v>
      </c>
      <c r="B148">
        <v>1182553200</v>
      </c>
      <c r="C148">
        <v>0</v>
      </c>
      <c r="D148">
        <v>2.2214000000000001E-2</v>
      </c>
      <c r="E148">
        <v>3.4972000000000003E-2</v>
      </c>
      <c r="F148">
        <v>1.0108000000000001E-2</v>
      </c>
    </row>
    <row r="149" spans="1:6" x14ac:dyDescent="0.25">
      <c r="A149" t="s">
        <v>158</v>
      </c>
      <c r="B149">
        <v>1183158000</v>
      </c>
      <c r="C149">
        <v>0</v>
      </c>
      <c r="D149">
        <v>2.1871000000000002E-2</v>
      </c>
      <c r="E149">
        <v>2.9352E-2</v>
      </c>
      <c r="F149">
        <v>4.2440000000000004E-3</v>
      </c>
    </row>
    <row r="150" spans="1:6" x14ac:dyDescent="0.25">
      <c r="A150" t="s">
        <v>159</v>
      </c>
      <c r="B150">
        <v>1183762800</v>
      </c>
      <c r="C150">
        <v>0</v>
      </c>
      <c r="D150">
        <v>2.1534000000000001E-2</v>
      </c>
      <c r="E150">
        <v>2.4636000000000002E-2</v>
      </c>
      <c r="F150">
        <v>1.7819999999999999E-3</v>
      </c>
    </row>
    <row r="151" spans="1:6" x14ac:dyDescent="0.25">
      <c r="A151" t="s">
        <v>160</v>
      </c>
      <c r="B151">
        <v>1184367600</v>
      </c>
      <c r="C151">
        <v>0</v>
      </c>
      <c r="D151">
        <v>2.1201999999999999E-2</v>
      </c>
      <c r="E151">
        <v>2.0677000000000001E-2</v>
      </c>
      <c r="F151">
        <v>7.4799999999999997E-4</v>
      </c>
    </row>
    <row r="152" spans="1:6" x14ac:dyDescent="0.25">
      <c r="A152" t="s">
        <v>161</v>
      </c>
      <c r="B152">
        <v>1184972400</v>
      </c>
      <c r="C152">
        <v>0</v>
      </c>
      <c r="D152">
        <v>2.0875000000000001E-2</v>
      </c>
      <c r="E152">
        <v>1.7354999999999999E-2</v>
      </c>
      <c r="F152">
        <v>3.1399999999999999E-4</v>
      </c>
    </row>
    <row r="153" spans="1:6" x14ac:dyDescent="0.25">
      <c r="A153" t="s">
        <v>162</v>
      </c>
      <c r="B153">
        <v>1185577200</v>
      </c>
      <c r="C153">
        <v>0</v>
      </c>
      <c r="D153">
        <v>2.0552999999999998E-2</v>
      </c>
      <c r="E153">
        <v>1.4566000000000001E-2</v>
      </c>
      <c r="F153">
        <v>1.3200000000000001E-4</v>
      </c>
    </row>
    <row r="154" spans="1:6" x14ac:dyDescent="0.25">
      <c r="A154" t="s">
        <v>163</v>
      </c>
      <c r="B154">
        <v>1186182000</v>
      </c>
      <c r="C154">
        <v>0</v>
      </c>
      <c r="D154">
        <v>2.0237000000000002E-2</v>
      </c>
      <c r="E154">
        <v>1.2226000000000001E-2</v>
      </c>
      <c r="F154">
        <v>5.5000000000000002E-5</v>
      </c>
    </row>
    <row r="155" spans="1:6" x14ac:dyDescent="0.25">
      <c r="A155" t="s">
        <v>164</v>
      </c>
      <c r="B155">
        <v>1186786800</v>
      </c>
      <c r="C155">
        <v>0</v>
      </c>
      <c r="D155">
        <v>1.9924000000000001E-2</v>
      </c>
      <c r="E155">
        <v>1.0260999999999999E-2</v>
      </c>
      <c r="F155">
        <v>2.3E-5</v>
      </c>
    </row>
    <row r="156" spans="1:6" x14ac:dyDescent="0.25">
      <c r="A156" t="s">
        <v>165</v>
      </c>
      <c r="B156">
        <v>1187391600</v>
      </c>
      <c r="C156">
        <v>0</v>
      </c>
      <c r="D156">
        <v>1.9616999999999999E-2</v>
      </c>
      <c r="E156">
        <v>8.6130000000000009E-3</v>
      </c>
      <c r="F156">
        <v>1.0000000000000001E-5</v>
      </c>
    </row>
    <row r="157" spans="1:6" x14ac:dyDescent="0.25">
      <c r="A157" t="s">
        <v>166</v>
      </c>
      <c r="B157">
        <v>1187996400</v>
      </c>
      <c r="C157">
        <v>0</v>
      </c>
      <c r="D157">
        <v>1.9314999999999999E-2</v>
      </c>
      <c r="E157">
        <v>7.2290000000000002E-3</v>
      </c>
      <c r="F157">
        <v>3.9999999999999998E-6</v>
      </c>
    </row>
    <row r="158" spans="1:6" x14ac:dyDescent="0.25">
      <c r="A158" t="s">
        <v>167</v>
      </c>
      <c r="B158">
        <v>1188601200</v>
      </c>
      <c r="C158">
        <v>0</v>
      </c>
      <c r="D158">
        <v>1.9016999999999999E-2</v>
      </c>
      <c r="E158">
        <v>6.0670000000000003E-3</v>
      </c>
      <c r="F158">
        <v>1.9999999999999999E-6</v>
      </c>
    </row>
    <row r="159" spans="1:6" x14ac:dyDescent="0.25">
      <c r="A159" t="s">
        <v>168</v>
      </c>
      <c r="B159">
        <v>1189206000</v>
      </c>
      <c r="C159">
        <v>0</v>
      </c>
      <c r="D159">
        <v>1.8724000000000001E-2</v>
      </c>
      <c r="E159">
        <v>5.0920000000000002E-3</v>
      </c>
      <c r="F159">
        <v>9.9999999999999995E-7</v>
      </c>
    </row>
    <row r="160" spans="1:6" x14ac:dyDescent="0.25">
      <c r="A160" t="s">
        <v>169</v>
      </c>
      <c r="B160">
        <v>1189810800</v>
      </c>
      <c r="C160">
        <v>2.33E-4</v>
      </c>
      <c r="D160">
        <v>1.8439000000000001E-2</v>
      </c>
      <c r="E160">
        <v>4.3140000000000001E-3</v>
      </c>
      <c r="F160">
        <v>1.7899999999999999E-4</v>
      </c>
    </row>
    <row r="161" spans="1:6" x14ac:dyDescent="0.25">
      <c r="A161" t="s">
        <v>170</v>
      </c>
      <c r="B161">
        <v>1190415600</v>
      </c>
      <c r="C161">
        <v>1.9175999999999999E-2</v>
      </c>
      <c r="D161">
        <v>1.8450000000000001E-2</v>
      </c>
      <c r="E161">
        <v>6.7790000000000003E-3</v>
      </c>
      <c r="F161">
        <v>1.2678E-2</v>
      </c>
    </row>
    <row r="162" spans="1:6" x14ac:dyDescent="0.25">
      <c r="A162" t="s">
        <v>171</v>
      </c>
      <c r="B162">
        <v>1191020400</v>
      </c>
      <c r="C162">
        <v>2.6464000000000001E-2</v>
      </c>
      <c r="D162">
        <v>1.8572000000000002E-2</v>
      </c>
      <c r="E162">
        <v>9.9939999999999994E-3</v>
      </c>
      <c r="F162">
        <v>2.1916999999999999E-2</v>
      </c>
    </row>
    <row r="163" spans="1:6" x14ac:dyDescent="0.25">
      <c r="A163" t="s">
        <v>172</v>
      </c>
      <c r="B163">
        <v>1191625200</v>
      </c>
      <c r="C163">
        <v>5.3069999999999999E-2</v>
      </c>
      <c r="D163">
        <v>1.9101E-2</v>
      </c>
      <c r="E163">
        <v>1.6958000000000001E-2</v>
      </c>
      <c r="F163">
        <v>4.1286999999999997E-2</v>
      </c>
    </row>
    <row r="164" spans="1:6" x14ac:dyDescent="0.25">
      <c r="A164" t="s">
        <v>173</v>
      </c>
      <c r="B164">
        <v>1192230000</v>
      </c>
      <c r="C164">
        <v>5.7889000000000003E-2</v>
      </c>
      <c r="D164">
        <v>1.9694E-2</v>
      </c>
      <c r="E164">
        <v>2.3459000000000001E-2</v>
      </c>
      <c r="F164">
        <v>5.0132000000000003E-2</v>
      </c>
    </row>
    <row r="165" spans="1:6" x14ac:dyDescent="0.25">
      <c r="A165" t="s">
        <v>174</v>
      </c>
      <c r="B165">
        <v>1192834800</v>
      </c>
      <c r="C165">
        <v>4.385E-2</v>
      </c>
      <c r="D165">
        <v>2.0063999999999999E-2</v>
      </c>
      <c r="E165">
        <v>2.6713000000000001E-2</v>
      </c>
      <c r="F165">
        <v>4.6589999999999999E-2</v>
      </c>
    </row>
    <row r="166" spans="1:6" x14ac:dyDescent="0.25">
      <c r="A166" t="s">
        <v>175</v>
      </c>
      <c r="B166">
        <v>1193439600</v>
      </c>
      <c r="C166">
        <v>6.1220999999999998E-2</v>
      </c>
      <c r="D166">
        <v>2.0695000000000002E-2</v>
      </c>
      <c r="E166">
        <v>3.2340000000000001E-2</v>
      </c>
      <c r="F166">
        <v>5.7181999999999997E-2</v>
      </c>
    </row>
    <row r="167" spans="1:6" x14ac:dyDescent="0.25">
      <c r="A167" t="s">
        <v>176</v>
      </c>
      <c r="B167">
        <v>1194048000</v>
      </c>
      <c r="C167">
        <v>7.2414999999999993E-2</v>
      </c>
      <c r="D167">
        <v>2.1492000000000001E-2</v>
      </c>
      <c r="E167">
        <v>3.8774999999999997E-2</v>
      </c>
      <c r="F167">
        <v>6.615E-2</v>
      </c>
    </row>
    <row r="168" spans="1:6" x14ac:dyDescent="0.25">
      <c r="A168" t="s">
        <v>177</v>
      </c>
      <c r="B168">
        <v>1194652800</v>
      </c>
      <c r="C168">
        <v>6.2977000000000005E-2</v>
      </c>
      <c r="D168">
        <v>2.2127000000000001E-2</v>
      </c>
      <c r="E168">
        <v>4.2604000000000003E-2</v>
      </c>
      <c r="F168">
        <v>6.3948000000000005E-2</v>
      </c>
    </row>
    <row r="169" spans="1:6" x14ac:dyDescent="0.25">
      <c r="A169" t="s">
        <v>178</v>
      </c>
      <c r="B169">
        <v>1195257600</v>
      </c>
      <c r="C169">
        <v>4.5520999999999999E-2</v>
      </c>
      <c r="D169">
        <v>2.2484000000000001E-2</v>
      </c>
      <c r="E169">
        <v>4.2995999999999999E-2</v>
      </c>
      <c r="F169">
        <v>5.2393000000000002E-2</v>
      </c>
    </row>
    <row r="170" spans="1:6" x14ac:dyDescent="0.25">
      <c r="A170" t="s">
        <v>179</v>
      </c>
      <c r="B170">
        <v>1195862400</v>
      </c>
      <c r="C170">
        <v>2.8490000000000001E-2</v>
      </c>
      <c r="D170">
        <v>2.2574E-2</v>
      </c>
      <c r="E170">
        <v>4.0607999999999998E-2</v>
      </c>
      <c r="F170">
        <v>3.7915999999999998E-2</v>
      </c>
    </row>
    <row r="171" spans="1:6" x14ac:dyDescent="0.25">
      <c r="A171" t="s">
        <v>180</v>
      </c>
      <c r="B171">
        <v>1196467200</v>
      </c>
      <c r="C171">
        <v>3.4653999999999997E-2</v>
      </c>
      <c r="D171">
        <v>2.2759000000000001E-2</v>
      </c>
      <c r="E171">
        <v>3.9660000000000001E-2</v>
      </c>
      <c r="F171">
        <v>3.6514999999999999E-2</v>
      </c>
    </row>
    <row r="172" spans="1:6" x14ac:dyDescent="0.25">
      <c r="A172" t="s">
        <v>181</v>
      </c>
      <c r="B172">
        <v>1197072000</v>
      </c>
      <c r="C172">
        <v>3.2466000000000002E-2</v>
      </c>
      <c r="D172">
        <v>2.2905999999999999E-2</v>
      </c>
      <c r="E172">
        <v>3.8492999999999999E-2</v>
      </c>
      <c r="F172">
        <v>3.4418999999999998E-2</v>
      </c>
    </row>
    <row r="173" spans="1:6" x14ac:dyDescent="0.25">
      <c r="A173" t="s">
        <v>182</v>
      </c>
      <c r="B173">
        <v>1197676800</v>
      </c>
      <c r="C173">
        <v>2.2085E-2</v>
      </c>
      <c r="D173">
        <v>2.2891000000000002E-2</v>
      </c>
      <c r="E173">
        <v>3.5718E-2</v>
      </c>
      <c r="F173">
        <v>2.5052000000000001E-2</v>
      </c>
    </row>
    <row r="174" spans="1:6" x14ac:dyDescent="0.25">
      <c r="A174" t="s">
        <v>183</v>
      </c>
      <c r="B174">
        <v>1198281600</v>
      </c>
      <c r="C174">
        <v>2.4309000000000001E-2</v>
      </c>
      <c r="D174">
        <v>2.2911000000000001E-2</v>
      </c>
      <c r="E174">
        <v>3.3904999999999998E-2</v>
      </c>
      <c r="F174">
        <v>2.5196E-2</v>
      </c>
    </row>
    <row r="175" spans="1:6" x14ac:dyDescent="0.25">
      <c r="A175" t="s">
        <v>184</v>
      </c>
      <c r="B175">
        <v>1198886400</v>
      </c>
      <c r="C175">
        <v>5.4243E-2</v>
      </c>
      <c r="D175">
        <v>2.3392E-2</v>
      </c>
      <c r="E175">
        <v>3.7276999999999998E-2</v>
      </c>
      <c r="F175">
        <v>4.4395999999999998E-2</v>
      </c>
    </row>
    <row r="176" spans="1:6" x14ac:dyDescent="0.25">
      <c r="A176" t="s">
        <v>185</v>
      </c>
      <c r="B176">
        <v>1199491200</v>
      </c>
      <c r="C176">
        <v>6.7710999999999993E-2</v>
      </c>
      <c r="D176">
        <v>2.4070000000000001E-2</v>
      </c>
      <c r="E176">
        <v>4.2108E-2</v>
      </c>
      <c r="F176">
        <v>5.7556999999999997E-2</v>
      </c>
    </row>
    <row r="177" spans="1:6" x14ac:dyDescent="0.25">
      <c r="A177" t="s">
        <v>186</v>
      </c>
      <c r="B177">
        <v>1200096000</v>
      </c>
      <c r="C177">
        <v>5.2742999999999998E-2</v>
      </c>
      <c r="D177">
        <v>2.4507999999999999E-2</v>
      </c>
      <c r="E177">
        <v>4.3704E-2</v>
      </c>
      <c r="F177">
        <v>5.3269999999999998E-2</v>
      </c>
    </row>
    <row r="178" spans="1:6" x14ac:dyDescent="0.25">
      <c r="A178" t="s">
        <v>187</v>
      </c>
      <c r="B178">
        <v>1200700800</v>
      </c>
      <c r="C178">
        <v>3.5157000000000001E-2</v>
      </c>
      <c r="D178">
        <v>2.4670000000000001E-2</v>
      </c>
      <c r="E178">
        <v>4.2333999999999997E-2</v>
      </c>
      <c r="F178">
        <v>4.3192000000000001E-2</v>
      </c>
    </row>
    <row r="179" spans="1:6" x14ac:dyDescent="0.25">
      <c r="A179" t="s">
        <v>188</v>
      </c>
      <c r="B179">
        <v>1201305600</v>
      </c>
      <c r="C179">
        <v>2.9232999999999999E-2</v>
      </c>
      <c r="D179">
        <v>2.4736999999999999E-2</v>
      </c>
      <c r="E179">
        <v>4.0121999999999998E-2</v>
      </c>
      <c r="F179">
        <v>3.3451000000000002E-2</v>
      </c>
    </row>
    <row r="180" spans="1:6" x14ac:dyDescent="0.25">
      <c r="A180" t="s">
        <v>189</v>
      </c>
      <c r="B180">
        <v>1201910400</v>
      </c>
      <c r="C180">
        <v>1.8717999999999999E-2</v>
      </c>
      <c r="D180">
        <v>2.4643999999999999E-2</v>
      </c>
      <c r="E180">
        <v>3.6741000000000003E-2</v>
      </c>
      <c r="F180">
        <v>2.6217000000000001E-2</v>
      </c>
    </row>
    <row r="181" spans="1:6" x14ac:dyDescent="0.25">
      <c r="A181" t="s">
        <v>190</v>
      </c>
      <c r="B181">
        <v>1202515200</v>
      </c>
      <c r="C181">
        <v>3.8048999999999999E-2</v>
      </c>
      <c r="D181">
        <v>2.4847999999999999E-2</v>
      </c>
      <c r="E181">
        <v>3.6963000000000003E-2</v>
      </c>
      <c r="F181">
        <v>3.3716000000000003E-2</v>
      </c>
    </row>
    <row r="182" spans="1:6" x14ac:dyDescent="0.25">
      <c r="A182" t="s">
        <v>191</v>
      </c>
      <c r="B182">
        <v>1203120000</v>
      </c>
      <c r="C182">
        <v>3.7073000000000002E-2</v>
      </c>
      <c r="D182">
        <v>2.5034000000000001E-2</v>
      </c>
      <c r="E182">
        <v>3.6977000000000003E-2</v>
      </c>
      <c r="F182">
        <v>3.5994999999999999E-2</v>
      </c>
    </row>
    <row r="183" spans="1:6" x14ac:dyDescent="0.25">
      <c r="A183" t="s">
        <v>192</v>
      </c>
      <c r="B183">
        <v>1203724800</v>
      </c>
      <c r="C183">
        <v>4.3303000000000001E-2</v>
      </c>
      <c r="D183">
        <v>2.5312999999999999E-2</v>
      </c>
      <c r="E183">
        <v>3.7990999999999997E-2</v>
      </c>
      <c r="F183">
        <v>4.0603E-2</v>
      </c>
    </row>
    <row r="184" spans="1:6" x14ac:dyDescent="0.25">
      <c r="A184" t="s">
        <v>193</v>
      </c>
      <c r="B184">
        <v>1204329600</v>
      </c>
      <c r="C184">
        <v>4.1262E-2</v>
      </c>
      <c r="D184">
        <v>2.5555999999999999E-2</v>
      </c>
      <c r="E184">
        <v>3.8545000000000003E-2</v>
      </c>
      <c r="F184">
        <v>4.1907E-2</v>
      </c>
    </row>
    <row r="185" spans="1:6" x14ac:dyDescent="0.25">
      <c r="A185" t="s">
        <v>194</v>
      </c>
      <c r="B185">
        <v>1204934400</v>
      </c>
      <c r="C185">
        <v>4.4864000000000001E-2</v>
      </c>
      <c r="D185">
        <v>2.5850999999999999E-2</v>
      </c>
      <c r="E185">
        <v>3.9504999999999998E-2</v>
      </c>
      <c r="F185">
        <v>4.3063999999999998E-2</v>
      </c>
    </row>
    <row r="186" spans="1:6" x14ac:dyDescent="0.25">
      <c r="A186" t="s">
        <v>195</v>
      </c>
      <c r="B186">
        <v>1205535600</v>
      </c>
      <c r="C186">
        <v>3.8622999999999998E-2</v>
      </c>
      <c r="D186">
        <v>2.6044000000000001E-2</v>
      </c>
      <c r="E186">
        <v>3.9371999999999997E-2</v>
      </c>
      <c r="F186">
        <v>4.1079999999999998E-2</v>
      </c>
    </row>
    <row r="187" spans="1:6" x14ac:dyDescent="0.25">
      <c r="A187" t="s">
        <v>196</v>
      </c>
      <c r="B187">
        <v>1206140400</v>
      </c>
      <c r="C187">
        <v>3.7571E-2</v>
      </c>
      <c r="D187">
        <v>2.6218999999999999E-2</v>
      </c>
      <c r="E187">
        <v>3.9032999999999998E-2</v>
      </c>
      <c r="F187">
        <v>3.8688E-2</v>
      </c>
    </row>
    <row r="188" spans="1:6" x14ac:dyDescent="0.25">
      <c r="A188" t="s">
        <v>197</v>
      </c>
      <c r="B188">
        <v>1206745200</v>
      </c>
      <c r="C188">
        <v>9.9213999999999997E-2</v>
      </c>
      <c r="D188">
        <v>2.734E-2</v>
      </c>
      <c r="E188">
        <v>4.8953000000000003E-2</v>
      </c>
      <c r="F188">
        <v>7.9243999999999995E-2</v>
      </c>
    </row>
    <row r="189" spans="1:6" x14ac:dyDescent="0.25">
      <c r="A189" t="s">
        <v>198</v>
      </c>
      <c r="B189">
        <v>1207350000</v>
      </c>
      <c r="C189">
        <v>0.15817500000000001</v>
      </c>
      <c r="D189">
        <v>2.9346000000000001E-2</v>
      </c>
      <c r="E189">
        <v>6.6449999999999995E-2</v>
      </c>
      <c r="F189">
        <v>0.125583</v>
      </c>
    </row>
    <row r="190" spans="1:6" x14ac:dyDescent="0.25">
      <c r="A190" t="s">
        <v>199</v>
      </c>
      <c r="B190">
        <v>1207954800</v>
      </c>
      <c r="C190">
        <v>0.135213</v>
      </c>
      <c r="D190">
        <v>3.0970000000000001E-2</v>
      </c>
      <c r="E190">
        <v>7.7552999999999997E-2</v>
      </c>
      <c r="F190">
        <v>0.133543</v>
      </c>
    </row>
    <row r="191" spans="1:6" x14ac:dyDescent="0.25">
      <c r="A191" t="s">
        <v>200</v>
      </c>
      <c r="B191">
        <v>1208559600</v>
      </c>
      <c r="C191">
        <v>0.113331</v>
      </c>
      <c r="D191">
        <v>3.2231999999999997E-2</v>
      </c>
      <c r="E191">
        <v>8.3205000000000001E-2</v>
      </c>
      <c r="F191">
        <v>0.121036</v>
      </c>
    </row>
    <row r="192" spans="1:6" x14ac:dyDescent="0.25">
      <c r="A192" t="s">
        <v>201</v>
      </c>
      <c r="B192">
        <v>1209164400</v>
      </c>
      <c r="C192">
        <v>0.17477599999999999</v>
      </c>
      <c r="D192">
        <v>3.4418999999999998E-2</v>
      </c>
      <c r="E192">
        <v>9.7956000000000001E-2</v>
      </c>
      <c r="F192">
        <v>0.154642</v>
      </c>
    </row>
    <row r="193" spans="1:6" x14ac:dyDescent="0.25">
      <c r="A193" t="s">
        <v>202</v>
      </c>
      <c r="B193">
        <v>1209769200</v>
      </c>
      <c r="C193">
        <v>0.15571499999999999</v>
      </c>
      <c r="D193">
        <v>3.6276999999999997E-2</v>
      </c>
      <c r="E193">
        <v>0.107034</v>
      </c>
      <c r="F193">
        <v>0.15318200000000001</v>
      </c>
    </row>
    <row r="194" spans="1:6" x14ac:dyDescent="0.25">
      <c r="A194" t="s">
        <v>203</v>
      </c>
      <c r="B194">
        <v>1210374000</v>
      </c>
      <c r="C194">
        <v>0.12923399999999999</v>
      </c>
      <c r="D194">
        <v>3.7703E-2</v>
      </c>
      <c r="E194">
        <v>0.11076900000000001</v>
      </c>
      <c r="F194">
        <v>0.143484</v>
      </c>
    </row>
    <row r="195" spans="1:6" x14ac:dyDescent="0.25">
      <c r="A195" t="s">
        <v>204</v>
      </c>
      <c r="B195">
        <v>1210978800</v>
      </c>
      <c r="C195">
        <v>0.14046400000000001</v>
      </c>
      <c r="D195">
        <v>3.9279000000000001E-2</v>
      </c>
      <c r="E195">
        <v>0.115587</v>
      </c>
      <c r="F195">
        <v>0.14399600000000001</v>
      </c>
    </row>
    <row r="196" spans="1:6" x14ac:dyDescent="0.25">
      <c r="A196" t="s">
        <v>205</v>
      </c>
      <c r="B196">
        <v>1211583600</v>
      </c>
      <c r="C196">
        <v>0.14019000000000001</v>
      </c>
      <c r="D196">
        <v>4.0823999999999999E-2</v>
      </c>
      <c r="E196">
        <v>0.119324</v>
      </c>
      <c r="F196">
        <v>0.13922300000000001</v>
      </c>
    </row>
    <row r="197" spans="1:6" x14ac:dyDescent="0.25">
      <c r="A197" t="s">
        <v>206</v>
      </c>
      <c r="B197">
        <v>1212188400</v>
      </c>
      <c r="C197">
        <v>0.15216199999999999</v>
      </c>
      <c r="D197">
        <v>4.2528999999999997E-2</v>
      </c>
      <c r="E197">
        <v>0.124485</v>
      </c>
      <c r="F197">
        <v>0.14652299999999999</v>
      </c>
    </row>
    <row r="198" spans="1:6" x14ac:dyDescent="0.25">
      <c r="A198" t="s">
        <v>207</v>
      </c>
      <c r="B198">
        <v>1212793200</v>
      </c>
      <c r="C198">
        <v>0.16547999999999999</v>
      </c>
      <c r="D198">
        <v>4.4412E-2</v>
      </c>
      <c r="E198">
        <v>0.130742</v>
      </c>
      <c r="F198">
        <v>0.153333</v>
      </c>
    </row>
    <row r="199" spans="1:6" x14ac:dyDescent="0.25">
      <c r="A199" t="s">
        <v>208</v>
      </c>
      <c r="B199">
        <v>1213398000</v>
      </c>
      <c r="C199">
        <v>0.13872399999999999</v>
      </c>
      <c r="D199">
        <v>4.5856000000000001E-2</v>
      </c>
      <c r="E199">
        <v>0.131991</v>
      </c>
      <c r="F199">
        <v>0.14572199999999999</v>
      </c>
    </row>
    <row r="200" spans="1:6" x14ac:dyDescent="0.25">
      <c r="A200" t="s">
        <v>209</v>
      </c>
      <c r="B200">
        <v>1214002800</v>
      </c>
      <c r="C200">
        <v>0.122391</v>
      </c>
      <c r="D200">
        <v>4.7026999999999999E-2</v>
      </c>
      <c r="E200">
        <v>0.13025999999999999</v>
      </c>
      <c r="F200">
        <v>0.130185</v>
      </c>
    </row>
    <row r="201" spans="1:6" x14ac:dyDescent="0.25">
      <c r="A201" t="s">
        <v>210</v>
      </c>
      <c r="B201">
        <v>1214607600</v>
      </c>
      <c r="C201">
        <v>0.123387</v>
      </c>
      <c r="D201">
        <v>4.8195000000000002E-2</v>
      </c>
      <c r="E201">
        <v>0.129052</v>
      </c>
      <c r="F201">
        <v>0.125693</v>
      </c>
    </row>
    <row r="202" spans="1:6" x14ac:dyDescent="0.25">
      <c r="A202" t="s">
        <v>211</v>
      </c>
      <c r="B202">
        <v>1215212400</v>
      </c>
      <c r="C202">
        <v>0.11276899999999999</v>
      </c>
      <c r="D202">
        <v>4.9183999999999999E-2</v>
      </c>
      <c r="E202">
        <v>0.12640000000000001</v>
      </c>
      <c r="F202">
        <v>0.118771</v>
      </c>
    </row>
    <row r="203" spans="1:6" x14ac:dyDescent="0.25">
      <c r="A203" t="s">
        <v>212</v>
      </c>
      <c r="B203">
        <v>1215817200</v>
      </c>
      <c r="C203">
        <v>2.7911999999999999E-2</v>
      </c>
      <c r="D203">
        <v>4.8854000000000002E-2</v>
      </c>
      <c r="E203">
        <v>0.110554</v>
      </c>
      <c r="F203">
        <v>6.5999000000000002E-2</v>
      </c>
    </row>
    <row r="204" spans="1:6" x14ac:dyDescent="0.25">
      <c r="A204" t="s">
        <v>213</v>
      </c>
      <c r="B204">
        <v>1216422000</v>
      </c>
      <c r="C204">
        <v>1.2361E-2</v>
      </c>
      <c r="D204">
        <v>4.829E-2</v>
      </c>
      <c r="E204">
        <v>9.4728999999999994E-2</v>
      </c>
      <c r="F204">
        <v>3.4096000000000001E-2</v>
      </c>
    </row>
    <row r="205" spans="1:6" x14ac:dyDescent="0.25">
      <c r="A205" t="s">
        <v>214</v>
      </c>
      <c r="B205">
        <v>1217026800</v>
      </c>
      <c r="C205">
        <v>0</v>
      </c>
      <c r="D205">
        <v>4.7544999999999997E-2</v>
      </c>
      <c r="E205">
        <v>7.9507999999999995E-2</v>
      </c>
      <c r="F205">
        <v>1.4315E-2</v>
      </c>
    </row>
    <row r="206" spans="1:6" x14ac:dyDescent="0.25">
      <c r="A206" t="s">
        <v>215</v>
      </c>
      <c r="B206">
        <v>1217631600</v>
      </c>
      <c r="C206">
        <v>0</v>
      </c>
      <c r="D206">
        <v>4.6811999999999999E-2</v>
      </c>
      <c r="E206">
        <v>6.6732E-2</v>
      </c>
      <c r="F206">
        <v>6.0099999999999997E-3</v>
      </c>
    </row>
    <row r="207" spans="1:6" x14ac:dyDescent="0.25">
      <c r="A207" t="s">
        <v>216</v>
      </c>
      <c r="B207">
        <v>1218236400</v>
      </c>
      <c r="C207">
        <v>0</v>
      </c>
      <c r="D207">
        <v>4.6091E-2</v>
      </c>
      <c r="E207">
        <v>5.6009999999999997E-2</v>
      </c>
      <c r="F207">
        <v>2.5240000000000002E-3</v>
      </c>
    </row>
    <row r="208" spans="1:6" x14ac:dyDescent="0.25">
      <c r="A208" t="s">
        <v>217</v>
      </c>
      <c r="B208">
        <v>1218841200</v>
      </c>
      <c r="C208">
        <v>0</v>
      </c>
      <c r="D208">
        <v>4.5379999999999997E-2</v>
      </c>
      <c r="E208">
        <v>4.7010000000000003E-2</v>
      </c>
      <c r="F208">
        <v>1.06E-3</v>
      </c>
    </row>
    <row r="209" spans="1:6" x14ac:dyDescent="0.25">
      <c r="A209" t="s">
        <v>218</v>
      </c>
      <c r="B209">
        <v>1219446000</v>
      </c>
      <c r="C209">
        <v>4.529E-3</v>
      </c>
      <c r="D209">
        <v>4.4749999999999998E-2</v>
      </c>
      <c r="E209">
        <v>4.0232999999999998E-2</v>
      </c>
      <c r="F209">
        <v>4.058E-3</v>
      </c>
    </row>
    <row r="210" spans="1:6" x14ac:dyDescent="0.25">
      <c r="A210" t="s">
        <v>219</v>
      </c>
      <c r="B210">
        <v>1220050800</v>
      </c>
      <c r="C210">
        <v>0.117478</v>
      </c>
      <c r="D210">
        <v>4.5864000000000002E-2</v>
      </c>
      <c r="E210">
        <v>5.2615000000000002E-2</v>
      </c>
      <c r="F210">
        <v>7.0302000000000003E-2</v>
      </c>
    </row>
    <row r="211" spans="1:6" x14ac:dyDescent="0.25">
      <c r="A211" t="s">
        <v>220</v>
      </c>
      <c r="B211">
        <v>1220655600</v>
      </c>
      <c r="C211">
        <v>8.2419000000000006E-2</v>
      </c>
      <c r="D211">
        <v>4.6421999999999998E-2</v>
      </c>
      <c r="E211">
        <v>5.7331E-2</v>
      </c>
      <c r="F211">
        <v>7.7129000000000003E-2</v>
      </c>
    </row>
    <row r="212" spans="1:6" x14ac:dyDescent="0.25">
      <c r="A212" t="s">
        <v>221</v>
      </c>
      <c r="B212">
        <v>1221260400</v>
      </c>
      <c r="C212">
        <v>7.2134000000000004E-2</v>
      </c>
      <c r="D212">
        <v>4.6813E-2</v>
      </c>
      <c r="E212">
        <v>5.9681999999999999E-2</v>
      </c>
      <c r="F212">
        <v>7.4782000000000001E-2</v>
      </c>
    </row>
    <row r="213" spans="1:6" x14ac:dyDescent="0.25">
      <c r="A213" t="s">
        <v>222</v>
      </c>
      <c r="B213">
        <v>1221865200</v>
      </c>
      <c r="C213">
        <v>7.4387999999999996E-2</v>
      </c>
      <c r="D213">
        <v>4.7231000000000002E-2</v>
      </c>
      <c r="E213">
        <v>6.1703000000000001E-2</v>
      </c>
      <c r="F213">
        <v>6.9134000000000001E-2</v>
      </c>
    </row>
    <row r="214" spans="1:6" x14ac:dyDescent="0.25">
      <c r="A214" t="s">
        <v>223</v>
      </c>
      <c r="B214">
        <v>1222470000</v>
      </c>
      <c r="C214">
        <v>1.5897999999999999E-2</v>
      </c>
      <c r="D214">
        <v>4.6746000000000003E-2</v>
      </c>
      <c r="E214">
        <v>5.4296999999999998E-2</v>
      </c>
      <c r="F214">
        <v>3.7594000000000002E-2</v>
      </c>
    </row>
    <row r="215" spans="1:6" x14ac:dyDescent="0.25">
      <c r="A215" t="s">
        <v>224</v>
      </c>
      <c r="B215">
        <v>1223074800</v>
      </c>
      <c r="C215">
        <v>1.7668E-2</v>
      </c>
      <c r="D215">
        <v>4.6295999999999997E-2</v>
      </c>
      <c r="E215">
        <v>4.8394E-2</v>
      </c>
      <c r="F215">
        <v>2.5899999999999999E-2</v>
      </c>
    </row>
    <row r="216" spans="1:6" x14ac:dyDescent="0.25">
      <c r="A216" t="s">
        <v>225</v>
      </c>
      <c r="B216">
        <v>1223679600</v>
      </c>
      <c r="C216">
        <v>1.3009E-2</v>
      </c>
      <c r="D216">
        <v>4.5782000000000003E-2</v>
      </c>
      <c r="E216">
        <v>4.2684E-2</v>
      </c>
      <c r="F216">
        <v>1.8123E-2</v>
      </c>
    </row>
    <row r="217" spans="1:6" x14ac:dyDescent="0.25">
      <c r="A217" t="s">
        <v>226</v>
      </c>
      <c r="B217">
        <v>1224284400</v>
      </c>
      <c r="C217">
        <v>1.2063000000000001E-2</v>
      </c>
      <c r="D217">
        <v>4.5261999999999997E-2</v>
      </c>
      <c r="E217">
        <v>3.7767000000000002E-2</v>
      </c>
      <c r="F217">
        <v>1.4784E-2</v>
      </c>
    </row>
    <row r="218" spans="1:6" x14ac:dyDescent="0.25">
      <c r="A218" t="s">
        <v>227</v>
      </c>
      <c r="B218">
        <v>1224889200</v>
      </c>
      <c r="C218">
        <v>1.1610000000000001E-2</v>
      </c>
      <c r="D218">
        <v>4.4741999999999997E-2</v>
      </c>
      <c r="E218">
        <v>3.3562000000000002E-2</v>
      </c>
      <c r="F218">
        <v>1.3051999999999999E-2</v>
      </c>
    </row>
    <row r="219" spans="1:6" x14ac:dyDescent="0.25">
      <c r="A219" t="s">
        <v>228</v>
      </c>
      <c r="B219">
        <v>1225494000</v>
      </c>
      <c r="C219">
        <v>1.6083E-2</v>
      </c>
      <c r="D219">
        <v>4.4298999999999998E-2</v>
      </c>
      <c r="E219">
        <v>3.073E-2</v>
      </c>
      <c r="F219">
        <v>1.4579E-2</v>
      </c>
    </row>
    <row r="220" spans="1:6" x14ac:dyDescent="0.25">
      <c r="A220" t="s">
        <v>229</v>
      </c>
      <c r="B220">
        <v>1226102400</v>
      </c>
      <c r="C220">
        <v>7.7810000000000004E-2</v>
      </c>
      <c r="D220">
        <v>4.4814E-2</v>
      </c>
      <c r="E220">
        <v>3.8383E-2</v>
      </c>
      <c r="F220">
        <v>5.3013999999999999E-2</v>
      </c>
    </row>
    <row r="221" spans="1:6" x14ac:dyDescent="0.25">
      <c r="A221" t="s">
        <v>230</v>
      </c>
      <c r="B221">
        <v>1226707200</v>
      </c>
      <c r="C221">
        <v>9.8117999999999997E-2</v>
      </c>
      <c r="D221">
        <v>4.5629000000000003E-2</v>
      </c>
      <c r="E221">
        <v>4.7865999999999999E-2</v>
      </c>
      <c r="F221">
        <v>7.8182000000000001E-2</v>
      </c>
    </row>
    <row r="222" spans="1:6" x14ac:dyDescent="0.25">
      <c r="A222" t="s">
        <v>231</v>
      </c>
      <c r="B222">
        <v>1227312000</v>
      </c>
      <c r="C222">
        <v>0.102849</v>
      </c>
      <c r="D222">
        <v>4.6503999999999997E-2</v>
      </c>
      <c r="E222">
        <v>5.6690999999999998E-2</v>
      </c>
      <c r="F222">
        <v>9.3227000000000004E-2</v>
      </c>
    </row>
    <row r="223" spans="1:6" x14ac:dyDescent="0.25">
      <c r="A223" t="s">
        <v>232</v>
      </c>
      <c r="B223">
        <v>1227916800</v>
      </c>
      <c r="C223">
        <v>0.135321</v>
      </c>
      <c r="D223">
        <v>4.7864999999999998E-2</v>
      </c>
      <c r="E223">
        <v>6.9375000000000006E-2</v>
      </c>
      <c r="F223">
        <v>0.119906</v>
      </c>
    </row>
    <row r="224" spans="1:6" x14ac:dyDescent="0.25">
      <c r="A224" t="s">
        <v>233</v>
      </c>
      <c r="B224">
        <v>1228521600</v>
      </c>
      <c r="C224">
        <v>0.13037099999999999</v>
      </c>
      <c r="D224">
        <v>4.9126000000000003E-2</v>
      </c>
      <c r="E224">
        <v>7.8933000000000003E-2</v>
      </c>
      <c r="F224">
        <v>0.123061</v>
      </c>
    </row>
    <row r="225" spans="1:6" x14ac:dyDescent="0.25">
      <c r="A225" t="s">
        <v>234</v>
      </c>
      <c r="B225">
        <v>1229126400</v>
      </c>
      <c r="C225">
        <v>0.107805</v>
      </c>
      <c r="D225">
        <v>5.0023999999999999E-2</v>
      </c>
      <c r="E225">
        <v>8.3543999999999993E-2</v>
      </c>
      <c r="F225">
        <v>0.114978</v>
      </c>
    </row>
    <row r="226" spans="1:6" x14ac:dyDescent="0.25">
      <c r="A226" t="s">
        <v>235</v>
      </c>
      <c r="B226">
        <v>1229731200</v>
      </c>
      <c r="C226">
        <v>0.108018</v>
      </c>
      <c r="D226">
        <v>5.0909999999999997E-2</v>
      </c>
      <c r="E226">
        <v>8.7345999999999993E-2</v>
      </c>
      <c r="F226">
        <v>0.109865</v>
      </c>
    </row>
    <row r="227" spans="1:6" x14ac:dyDescent="0.25">
      <c r="A227" t="s">
        <v>236</v>
      </c>
      <c r="B227">
        <v>1230336000</v>
      </c>
      <c r="C227">
        <v>0.121654</v>
      </c>
      <c r="D227">
        <v>5.1992999999999998E-2</v>
      </c>
      <c r="E227">
        <v>9.2882999999999993E-2</v>
      </c>
      <c r="F227">
        <v>0.118385</v>
      </c>
    </row>
    <row r="228" spans="1:6" x14ac:dyDescent="0.25">
      <c r="A228" t="s">
        <v>237</v>
      </c>
      <c r="B228">
        <v>1230940800</v>
      </c>
      <c r="C228">
        <v>0.124005</v>
      </c>
      <c r="D228">
        <v>5.3094000000000002E-2</v>
      </c>
      <c r="E228">
        <v>9.7768999999999995E-2</v>
      </c>
      <c r="F228">
        <v>0.120777</v>
      </c>
    </row>
    <row r="229" spans="1:6" x14ac:dyDescent="0.25">
      <c r="A229" t="s">
        <v>238</v>
      </c>
      <c r="B229">
        <v>1231545600</v>
      </c>
      <c r="C229">
        <v>0.10860499999999999</v>
      </c>
      <c r="D229">
        <v>5.3943999999999999E-2</v>
      </c>
      <c r="E229">
        <v>9.9594000000000002E-2</v>
      </c>
      <c r="F229">
        <v>0.116068</v>
      </c>
    </row>
    <row r="230" spans="1:6" x14ac:dyDescent="0.25">
      <c r="A230" t="s">
        <v>239</v>
      </c>
      <c r="B230">
        <v>1232150400</v>
      </c>
      <c r="C230">
        <v>9.7004000000000007E-2</v>
      </c>
      <c r="D230">
        <v>5.4600000000000003E-2</v>
      </c>
      <c r="E230">
        <v>9.9063999999999999E-2</v>
      </c>
      <c r="F230">
        <v>0.104061</v>
      </c>
    </row>
    <row r="231" spans="1:6" x14ac:dyDescent="0.25">
      <c r="A231" t="s">
        <v>240</v>
      </c>
      <c r="B231">
        <v>1232755200</v>
      </c>
      <c r="C231">
        <v>0.120395</v>
      </c>
      <c r="D231">
        <v>5.5606999999999997E-2</v>
      </c>
      <c r="E231">
        <v>0.102463</v>
      </c>
      <c r="F231">
        <v>0.11418399999999999</v>
      </c>
    </row>
    <row r="232" spans="1:6" x14ac:dyDescent="0.25">
      <c r="A232" t="s">
        <v>241</v>
      </c>
      <c r="B232">
        <v>1233360000</v>
      </c>
      <c r="C232">
        <v>0.11608300000000001</v>
      </c>
      <c r="D232">
        <v>5.6530999999999998E-2</v>
      </c>
      <c r="E232">
        <v>0.104578</v>
      </c>
      <c r="F232">
        <v>0.11525299999999999</v>
      </c>
    </row>
    <row r="233" spans="1:6" x14ac:dyDescent="0.25">
      <c r="A233" t="s">
        <v>242</v>
      </c>
      <c r="B233">
        <v>1233964800</v>
      </c>
      <c r="C233">
        <v>7.4807999999999999E-2</v>
      </c>
      <c r="D233">
        <v>5.6807999999999997E-2</v>
      </c>
      <c r="E233">
        <v>9.9737999999999993E-2</v>
      </c>
      <c r="F233">
        <v>9.2064999999999994E-2</v>
      </c>
    </row>
    <row r="234" spans="1:6" x14ac:dyDescent="0.25">
      <c r="A234" t="s">
        <v>243</v>
      </c>
      <c r="B234">
        <v>1234569600</v>
      </c>
      <c r="C234">
        <v>0.11493200000000001</v>
      </c>
      <c r="D234">
        <v>5.7695999999999997E-2</v>
      </c>
      <c r="E234">
        <v>0.102121</v>
      </c>
      <c r="F234">
        <v>0.105638</v>
      </c>
    </row>
    <row r="235" spans="1:6" x14ac:dyDescent="0.25">
      <c r="A235" t="s">
        <v>244</v>
      </c>
      <c r="B235">
        <v>1235174400</v>
      </c>
      <c r="C235">
        <v>0.13136999999999999</v>
      </c>
      <c r="D235">
        <v>5.8821999999999999E-2</v>
      </c>
      <c r="E235">
        <v>0.106721</v>
      </c>
      <c r="F235">
        <v>0.119936</v>
      </c>
    </row>
    <row r="236" spans="1:6" x14ac:dyDescent="0.25">
      <c r="A236" t="s">
        <v>245</v>
      </c>
      <c r="B236">
        <v>1235779200</v>
      </c>
      <c r="C236">
        <v>6.6730999999999999E-2</v>
      </c>
      <c r="D236">
        <v>5.8936000000000002E-2</v>
      </c>
      <c r="E236">
        <v>9.9862999999999993E-2</v>
      </c>
      <c r="F236">
        <v>8.2136000000000001E-2</v>
      </c>
    </row>
    <row r="237" spans="1:6" x14ac:dyDescent="0.25">
      <c r="A237" t="s">
        <v>246</v>
      </c>
      <c r="B237">
        <v>1236384000</v>
      </c>
      <c r="C237">
        <v>1.3088000000000001E-2</v>
      </c>
      <c r="D237">
        <v>5.8229000000000003E-2</v>
      </c>
      <c r="E237">
        <v>8.5922999999999999E-2</v>
      </c>
      <c r="F237">
        <v>4.2244999999999998E-2</v>
      </c>
    </row>
    <row r="238" spans="1:6" x14ac:dyDescent="0.25">
      <c r="A238" t="s">
        <v>247</v>
      </c>
      <c r="B238">
        <v>1236985200</v>
      </c>
      <c r="C238">
        <v>9.7140000000000004E-3</v>
      </c>
      <c r="D238">
        <v>5.7485000000000001E-2</v>
      </c>
      <c r="E238">
        <v>7.3832999999999996E-2</v>
      </c>
      <c r="F238">
        <v>2.5184000000000002E-2</v>
      </c>
    </row>
    <row r="239" spans="1:6" x14ac:dyDescent="0.25">
      <c r="A239" t="s">
        <v>248</v>
      </c>
      <c r="B239">
        <v>1237590000</v>
      </c>
      <c r="C239">
        <v>1.7002E-2</v>
      </c>
      <c r="D239">
        <v>5.6860000000000001E-2</v>
      </c>
      <c r="E239">
        <v>6.4657999999999993E-2</v>
      </c>
      <c r="F239">
        <v>1.9862000000000001E-2</v>
      </c>
    </row>
    <row r="240" spans="1:6" x14ac:dyDescent="0.25">
      <c r="A240" t="s">
        <v>249</v>
      </c>
      <c r="B240">
        <v>1238194800</v>
      </c>
      <c r="C240">
        <v>1.4970000000000001E-3</v>
      </c>
      <c r="D240">
        <v>5.6006E-2</v>
      </c>
      <c r="E240">
        <v>5.4496999999999997E-2</v>
      </c>
      <c r="F240">
        <v>9.0189999999999992E-3</v>
      </c>
    </row>
    <row r="241" spans="1:6" x14ac:dyDescent="0.25">
      <c r="A241" t="s">
        <v>250</v>
      </c>
      <c r="B241">
        <v>1238799600</v>
      </c>
      <c r="C241">
        <v>1.2645999999999999E-2</v>
      </c>
      <c r="D241">
        <v>5.5336999999999997E-2</v>
      </c>
      <c r="E241">
        <v>4.7803999999999999E-2</v>
      </c>
      <c r="F241">
        <v>1.1783999999999999E-2</v>
      </c>
    </row>
    <row r="242" spans="1:6" x14ac:dyDescent="0.25">
      <c r="A242" t="s">
        <v>251</v>
      </c>
      <c r="B242">
        <v>1239404400</v>
      </c>
      <c r="C242">
        <v>4.1063000000000002E-2</v>
      </c>
      <c r="D242">
        <v>5.5115999999999998E-2</v>
      </c>
      <c r="E242">
        <v>4.6942999999999999E-2</v>
      </c>
      <c r="F242">
        <v>3.3370999999999998E-2</v>
      </c>
    </row>
    <row r="243" spans="1:6" x14ac:dyDescent="0.25">
      <c r="A243" t="s">
        <v>252</v>
      </c>
      <c r="B243">
        <v>1240009200</v>
      </c>
      <c r="C243">
        <v>9.1563000000000005E-2</v>
      </c>
      <c r="D243">
        <v>5.5669999999999997E-2</v>
      </c>
      <c r="E243">
        <v>5.3842000000000001E-2</v>
      </c>
      <c r="F243">
        <v>6.3539999999999999E-2</v>
      </c>
    </row>
    <row r="244" spans="1:6" x14ac:dyDescent="0.25">
      <c r="A244" t="s">
        <v>253</v>
      </c>
      <c r="B244">
        <v>1240614000</v>
      </c>
      <c r="C244">
        <v>6.6334000000000004E-2</v>
      </c>
      <c r="D244">
        <v>5.5828999999999997E-2</v>
      </c>
      <c r="E244">
        <v>5.5722000000000001E-2</v>
      </c>
      <c r="F244">
        <v>6.3639000000000001E-2</v>
      </c>
    </row>
    <row r="245" spans="1:6" x14ac:dyDescent="0.25">
      <c r="A245" t="s">
        <v>254</v>
      </c>
      <c r="B245">
        <v>1241218800</v>
      </c>
      <c r="C245">
        <v>9.1439999999999994E-2</v>
      </c>
      <c r="D245">
        <v>5.6372999999999999E-2</v>
      </c>
      <c r="E245">
        <v>6.1527999999999999E-2</v>
      </c>
      <c r="F245">
        <v>8.1876000000000004E-2</v>
      </c>
    </row>
    <row r="246" spans="1:6" x14ac:dyDescent="0.25">
      <c r="A246" t="s">
        <v>255</v>
      </c>
      <c r="B246">
        <v>1241823600</v>
      </c>
      <c r="C246">
        <v>8.4692000000000003E-2</v>
      </c>
      <c r="D246">
        <v>5.6802999999999999E-2</v>
      </c>
      <c r="E246">
        <v>6.5159999999999996E-2</v>
      </c>
      <c r="F246">
        <v>8.2863000000000006E-2</v>
      </c>
    </row>
    <row r="247" spans="1:6" x14ac:dyDescent="0.25">
      <c r="A247" t="s">
        <v>256</v>
      </c>
      <c r="B247">
        <v>1242428400</v>
      </c>
      <c r="C247">
        <v>0.10347199999999999</v>
      </c>
      <c r="D247">
        <v>5.7514999999999997E-2</v>
      </c>
      <c r="E247">
        <v>7.1230000000000002E-2</v>
      </c>
      <c r="F247">
        <v>9.4374E-2</v>
      </c>
    </row>
    <row r="248" spans="1:6" x14ac:dyDescent="0.25">
      <c r="A248" t="s">
        <v>257</v>
      </c>
      <c r="B248">
        <v>1243033200</v>
      </c>
      <c r="C248">
        <v>1.8898000000000002E-2</v>
      </c>
      <c r="D248">
        <v>5.6918000000000003E-2</v>
      </c>
      <c r="E248">
        <v>6.2772999999999995E-2</v>
      </c>
      <c r="F248">
        <v>4.9972000000000003E-2</v>
      </c>
    </row>
    <row r="249" spans="1:6" x14ac:dyDescent="0.25">
      <c r="A249" t="s">
        <v>258</v>
      </c>
      <c r="B249">
        <v>1243638000</v>
      </c>
      <c r="C249">
        <v>1.133E-2</v>
      </c>
      <c r="D249">
        <v>5.6215000000000001E-2</v>
      </c>
      <c r="E249">
        <v>5.4501000000000001E-2</v>
      </c>
      <c r="F249">
        <v>2.7591000000000001E-2</v>
      </c>
    </row>
    <row r="250" spans="1:6" x14ac:dyDescent="0.25">
      <c r="A250" t="s">
        <v>259</v>
      </c>
      <c r="B250">
        <v>1244242800</v>
      </c>
      <c r="C250">
        <v>1.3672E-2</v>
      </c>
      <c r="D250">
        <v>5.5558000000000003E-2</v>
      </c>
      <c r="E250">
        <v>4.7932000000000002E-2</v>
      </c>
      <c r="F250">
        <v>1.9505999999999999E-2</v>
      </c>
    </row>
    <row r="251" spans="1:6" x14ac:dyDescent="0.25">
      <c r="A251" t="s">
        <v>260</v>
      </c>
      <c r="B251">
        <v>1244847600</v>
      </c>
      <c r="C251">
        <v>4.1982999999999999E-2</v>
      </c>
      <c r="D251">
        <v>5.5348000000000001E-2</v>
      </c>
      <c r="E251">
        <v>4.7238000000000002E-2</v>
      </c>
      <c r="F251">
        <v>3.7925E-2</v>
      </c>
    </row>
    <row r="252" spans="1:6" x14ac:dyDescent="0.25">
      <c r="A252" t="s">
        <v>261</v>
      </c>
      <c r="B252">
        <v>1245452400</v>
      </c>
      <c r="C252">
        <v>0.131915</v>
      </c>
      <c r="D252">
        <v>5.6519E-2</v>
      </c>
      <c r="E252">
        <v>6.0661E-2</v>
      </c>
      <c r="F252">
        <v>9.0607999999999994E-2</v>
      </c>
    </row>
    <row r="253" spans="1:6" x14ac:dyDescent="0.25">
      <c r="A253" t="s">
        <v>262</v>
      </c>
      <c r="B253">
        <v>1246057200</v>
      </c>
      <c r="C253">
        <v>0.11031299999999999</v>
      </c>
      <c r="D253">
        <v>5.7341000000000003E-2</v>
      </c>
      <c r="E253">
        <v>6.8626999999999994E-2</v>
      </c>
      <c r="F253">
        <v>0.102962</v>
      </c>
    </row>
    <row r="254" spans="1:6" x14ac:dyDescent="0.25">
      <c r="A254" t="s">
        <v>263</v>
      </c>
      <c r="B254">
        <v>1246662000</v>
      </c>
      <c r="C254">
        <v>0.13142999999999999</v>
      </c>
      <c r="D254">
        <v>5.8473999999999998E-2</v>
      </c>
      <c r="E254">
        <v>7.8642000000000004E-2</v>
      </c>
      <c r="F254">
        <v>0.119407</v>
      </c>
    </row>
    <row r="255" spans="1:6" x14ac:dyDescent="0.25">
      <c r="A255" t="s">
        <v>264</v>
      </c>
      <c r="B255">
        <v>1247266800</v>
      </c>
      <c r="C255">
        <v>8.8386999999999993E-2</v>
      </c>
      <c r="D255">
        <v>5.8925999999999999E-2</v>
      </c>
      <c r="E255">
        <v>7.9791000000000001E-2</v>
      </c>
      <c r="F255">
        <v>9.4757999999999995E-2</v>
      </c>
    </row>
    <row r="256" spans="1:6" x14ac:dyDescent="0.25">
      <c r="A256" t="s">
        <v>265</v>
      </c>
      <c r="B256">
        <v>1247871600</v>
      </c>
      <c r="C256">
        <v>2.3118E-2</v>
      </c>
      <c r="D256">
        <v>5.8372E-2</v>
      </c>
      <c r="E256">
        <v>7.0674000000000001E-2</v>
      </c>
      <c r="F256">
        <v>5.3239000000000002E-2</v>
      </c>
    </row>
    <row r="257" spans="1:6" x14ac:dyDescent="0.25">
      <c r="A257" t="s">
        <v>266</v>
      </c>
      <c r="B257">
        <v>1248476400</v>
      </c>
      <c r="C257">
        <v>1.7956E-2</v>
      </c>
      <c r="D257">
        <v>5.7748000000000001E-2</v>
      </c>
      <c r="E257">
        <v>6.2192999999999998E-2</v>
      </c>
      <c r="F257">
        <v>3.2807999999999997E-2</v>
      </c>
    </row>
    <row r="258" spans="1:6" x14ac:dyDescent="0.25">
      <c r="A258" t="s">
        <v>267</v>
      </c>
      <c r="B258">
        <v>1249081200</v>
      </c>
      <c r="C258">
        <v>2.0121E-2</v>
      </c>
      <c r="D258">
        <v>5.7167000000000003E-2</v>
      </c>
      <c r="E258">
        <v>5.5562E-2</v>
      </c>
      <c r="F258">
        <v>2.8185999999999999E-2</v>
      </c>
    </row>
    <row r="259" spans="1:6" x14ac:dyDescent="0.25">
      <c r="A259" t="s">
        <v>268</v>
      </c>
      <c r="B259">
        <v>1249686000</v>
      </c>
      <c r="C259">
        <v>0.16592499999999999</v>
      </c>
      <c r="D259">
        <v>5.8833000000000003E-2</v>
      </c>
      <c r="E259">
        <v>7.3232000000000005E-2</v>
      </c>
      <c r="F259">
        <v>0.108526</v>
      </c>
    </row>
    <row r="260" spans="1:6" x14ac:dyDescent="0.25">
      <c r="A260" t="s">
        <v>269</v>
      </c>
      <c r="B260">
        <v>1250290800</v>
      </c>
      <c r="C260">
        <v>0.101343</v>
      </c>
      <c r="D260">
        <v>5.9479999999999998E-2</v>
      </c>
      <c r="E260">
        <v>7.7443999999999999E-2</v>
      </c>
      <c r="F260">
        <v>9.9748000000000003E-2</v>
      </c>
    </row>
    <row r="261" spans="1:6" x14ac:dyDescent="0.25">
      <c r="A261" t="s">
        <v>270</v>
      </c>
      <c r="B261">
        <v>1250895600</v>
      </c>
      <c r="C261">
        <v>0.12523799999999999</v>
      </c>
      <c r="D261">
        <v>6.0484000000000003E-2</v>
      </c>
      <c r="E261">
        <v>8.5046999999999998E-2</v>
      </c>
      <c r="F261">
        <v>0.114511</v>
      </c>
    </row>
    <row r="262" spans="1:6" x14ac:dyDescent="0.25">
      <c r="A262" t="s">
        <v>271</v>
      </c>
      <c r="B262">
        <v>1251500400</v>
      </c>
      <c r="C262">
        <v>0.10155</v>
      </c>
      <c r="D262">
        <v>6.1110999999999999E-2</v>
      </c>
      <c r="E262">
        <v>8.7755E-2</v>
      </c>
      <c r="F262">
        <v>0.109249</v>
      </c>
    </row>
    <row r="263" spans="1:6" x14ac:dyDescent="0.25">
      <c r="A263" t="s">
        <v>272</v>
      </c>
      <c r="B263">
        <v>1252105200</v>
      </c>
      <c r="C263">
        <v>0.17119500000000001</v>
      </c>
      <c r="D263">
        <v>6.2798000000000007E-2</v>
      </c>
      <c r="E263">
        <v>0.101232</v>
      </c>
      <c r="F263">
        <v>0.14827499999999999</v>
      </c>
    </row>
    <row r="264" spans="1:6" x14ac:dyDescent="0.25">
      <c r="A264" t="s">
        <v>273</v>
      </c>
      <c r="B264">
        <v>1252710000</v>
      </c>
      <c r="C264">
        <v>0.18415999999999999</v>
      </c>
      <c r="D264">
        <v>6.4656000000000005E-2</v>
      </c>
      <c r="E264">
        <v>0.114426</v>
      </c>
      <c r="F264">
        <v>0.168797</v>
      </c>
    </row>
    <row r="265" spans="1:6" x14ac:dyDescent="0.25">
      <c r="A265" t="s">
        <v>274</v>
      </c>
      <c r="B265">
        <v>1253314800</v>
      </c>
      <c r="C265">
        <v>6.2403E-2</v>
      </c>
      <c r="D265">
        <v>6.4614000000000005E-2</v>
      </c>
      <c r="E265">
        <v>0.10562100000000001</v>
      </c>
      <c r="F265">
        <v>0.100026</v>
      </c>
    </row>
    <row r="266" spans="1:6" x14ac:dyDescent="0.25">
      <c r="A266" t="s">
        <v>275</v>
      </c>
      <c r="B266">
        <v>1253919600</v>
      </c>
      <c r="C266">
        <v>6.3545000000000004E-2</v>
      </c>
      <c r="D266">
        <v>6.4597000000000002E-2</v>
      </c>
      <c r="E266">
        <v>9.9314E-2</v>
      </c>
      <c r="F266">
        <v>8.8090000000000002E-2</v>
      </c>
    </row>
    <row r="267" spans="1:6" x14ac:dyDescent="0.25">
      <c r="A267" t="s">
        <v>276</v>
      </c>
      <c r="B267">
        <v>1254524400</v>
      </c>
      <c r="C267">
        <v>0.17696999999999999</v>
      </c>
      <c r="D267">
        <v>6.6314999999999999E-2</v>
      </c>
      <c r="E267">
        <v>0.11137900000000001</v>
      </c>
      <c r="F267">
        <v>0.13392799999999999</v>
      </c>
    </row>
    <row r="268" spans="1:6" x14ac:dyDescent="0.25">
      <c r="A268" t="s">
        <v>277</v>
      </c>
      <c r="B268">
        <v>1255129200</v>
      </c>
      <c r="C268">
        <v>0.110986</v>
      </c>
      <c r="D268">
        <v>6.6994999999999999E-2</v>
      </c>
      <c r="E268">
        <v>0.111258</v>
      </c>
      <c r="F268">
        <v>0.12093</v>
      </c>
    </row>
    <row r="269" spans="1:6" x14ac:dyDescent="0.25">
      <c r="A269" t="s">
        <v>278</v>
      </c>
      <c r="B269">
        <v>1255734000</v>
      </c>
      <c r="C269">
        <v>0.11111</v>
      </c>
      <c r="D269">
        <v>6.7669000000000007E-2</v>
      </c>
      <c r="E269">
        <v>0.111279</v>
      </c>
      <c r="F269">
        <v>0.11717</v>
      </c>
    </row>
    <row r="270" spans="1:6" x14ac:dyDescent="0.25">
      <c r="A270" t="s">
        <v>279</v>
      </c>
      <c r="B270">
        <v>1256338800</v>
      </c>
      <c r="C270">
        <v>0.12686900000000001</v>
      </c>
      <c r="D270">
        <v>6.8572999999999995E-2</v>
      </c>
      <c r="E270">
        <v>0.11373999999999999</v>
      </c>
      <c r="F270">
        <v>0.12352</v>
      </c>
    </row>
    <row r="271" spans="1:6" x14ac:dyDescent="0.25">
      <c r="A271" t="s">
        <v>280</v>
      </c>
      <c r="B271">
        <v>1256943600</v>
      </c>
      <c r="C271">
        <v>0.12781300000000001</v>
      </c>
      <c r="D271">
        <v>6.9476999999999997E-2</v>
      </c>
      <c r="E271">
        <v>0.115883</v>
      </c>
      <c r="F271">
        <v>0.12523999999999999</v>
      </c>
    </row>
    <row r="272" spans="1:6" x14ac:dyDescent="0.25">
      <c r="A272" t="s">
        <v>281</v>
      </c>
      <c r="B272">
        <v>1257552000</v>
      </c>
      <c r="C272">
        <v>0.13661599999999999</v>
      </c>
      <c r="D272">
        <v>7.0509000000000002E-2</v>
      </c>
      <c r="E272">
        <v>0.119189</v>
      </c>
      <c r="F272">
        <v>0.13256899999999999</v>
      </c>
    </row>
    <row r="273" spans="1:6" x14ac:dyDescent="0.25">
      <c r="A273" t="s">
        <v>282</v>
      </c>
      <c r="B273">
        <v>1258156800</v>
      </c>
      <c r="C273">
        <v>0.115026</v>
      </c>
      <c r="D273">
        <v>7.1187E-2</v>
      </c>
      <c r="E273">
        <v>0.11845899999999999</v>
      </c>
      <c r="F273">
        <v>0.12253</v>
      </c>
    </row>
    <row r="274" spans="1:6" x14ac:dyDescent="0.25">
      <c r="A274" t="s">
        <v>283</v>
      </c>
      <c r="B274">
        <v>1258761600</v>
      </c>
      <c r="C274">
        <v>0.118239</v>
      </c>
      <c r="D274">
        <v>7.1903999999999996E-2</v>
      </c>
      <c r="E274">
        <v>0.118271</v>
      </c>
      <c r="F274">
        <v>0.11867999999999999</v>
      </c>
    </row>
    <row r="275" spans="1:6" x14ac:dyDescent="0.25">
      <c r="A275" t="s">
        <v>284</v>
      </c>
      <c r="B275">
        <v>1259366400</v>
      </c>
      <c r="C275">
        <v>0.118269</v>
      </c>
      <c r="D275">
        <v>7.2609999999999994E-2</v>
      </c>
      <c r="E275">
        <v>0.118074</v>
      </c>
      <c r="F275">
        <v>0.1162</v>
      </c>
    </row>
    <row r="276" spans="1:6" x14ac:dyDescent="0.25">
      <c r="A276" t="s">
        <v>285</v>
      </c>
      <c r="B276">
        <v>1259971200</v>
      </c>
      <c r="C276">
        <v>0.115143</v>
      </c>
      <c r="D276">
        <v>7.3259000000000005E-2</v>
      </c>
      <c r="E276">
        <v>0.117648</v>
      </c>
      <c r="F276">
        <v>0.11744400000000001</v>
      </c>
    </row>
    <row r="277" spans="1:6" x14ac:dyDescent="0.25">
      <c r="A277" t="s">
        <v>286</v>
      </c>
      <c r="B277">
        <v>1260576000</v>
      </c>
      <c r="C277">
        <v>0.120202</v>
      </c>
      <c r="D277">
        <v>7.3973999999999998E-2</v>
      </c>
      <c r="E277">
        <v>0.11808299999999999</v>
      </c>
      <c r="F277">
        <v>0.120897</v>
      </c>
    </row>
    <row r="278" spans="1:6" x14ac:dyDescent="0.25">
      <c r="A278" t="s">
        <v>287</v>
      </c>
      <c r="B278">
        <v>1261180800</v>
      </c>
      <c r="C278">
        <v>0.145903</v>
      </c>
      <c r="D278">
        <v>7.5073000000000001E-2</v>
      </c>
      <c r="E278">
        <v>0.122354</v>
      </c>
      <c r="F278">
        <v>0.133238</v>
      </c>
    </row>
    <row r="279" spans="1:6" x14ac:dyDescent="0.25">
      <c r="A279" t="s">
        <v>288</v>
      </c>
      <c r="B279">
        <v>1261785600</v>
      </c>
      <c r="C279">
        <v>0.12091</v>
      </c>
      <c r="D279">
        <v>7.5772000000000006E-2</v>
      </c>
      <c r="E279">
        <v>0.122182</v>
      </c>
      <c r="F279">
        <v>0.128604</v>
      </c>
    </row>
    <row r="280" spans="1:6" x14ac:dyDescent="0.25">
      <c r="A280" t="s">
        <v>289</v>
      </c>
      <c r="B280">
        <v>1262390400</v>
      </c>
      <c r="C280">
        <v>0.126942</v>
      </c>
      <c r="D280">
        <v>7.6550000000000007E-2</v>
      </c>
      <c r="E280">
        <v>0.12271600000000001</v>
      </c>
      <c r="F280">
        <v>0.124999</v>
      </c>
    </row>
    <row r="281" spans="1:6" x14ac:dyDescent="0.25">
      <c r="A281" t="s">
        <v>290</v>
      </c>
      <c r="B281">
        <v>1262995200</v>
      </c>
      <c r="C281">
        <v>9.2216999999999993E-2</v>
      </c>
      <c r="D281">
        <v>7.6785999999999993E-2</v>
      </c>
      <c r="E281">
        <v>0.117755</v>
      </c>
      <c r="F281">
        <v>0.105895</v>
      </c>
    </row>
    <row r="282" spans="1:6" x14ac:dyDescent="0.25">
      <c r="A282" t="s">
        <v>291</v>
      </c>
      <c r="B282">
        <v>1263600000</v>
      </c>
      <c r="C282">
        <v>8.2709000000000005E-2</v>
      </c>
      <c r="D282">
        <v>7.6870999999999995E-2</v>
      </c>
      <c r="E282">
        <v>0.11210299999999999</v>
      </c>
      <c r="F282">
        <v>9.2966999999999994E-2</v>
      </c>
    </row>
    <row r="283" spans="1:6" x14ac:dyDescent="0.25">
      <c r="A283" t="s">
        <v>292</v>
      </c>
      <c r="B283">
        <v>1264204800</v>
      </c>
      <c r="C283">
        <v>9.0862999999999999E-2</v>
      </c>
      <c r="D283">
        <v>7.7082999999999999E-2</v>
      </c>
      <c r="E283">
        <v>0.108822</v>
      </c>
      <c r="F283">
        <v>9.5128000000000004E-2</v>
      </c>
    </row>
    <row r="284" spans="1:6" x14ac:dyDescent="0.25">
      <c r="A284" t="s">
        <v>293</v>
      </c>
      <c r="B284">
        <v>1264809600</v>
      </c>
      <c r="C284">
        <v>0.111148</v>
      </c>
      <c r="D284">
        <v>7.7600000000000002E-2</v>
      </c>
      <c r="E284">
        <v>0.109073</v>
      </c>
      <c r="F284">
        <v>0.103504</v>
      </c>
    </row>
    <row r="285" spans="1:6" x14ac:dyDescent="0.25">
      <c r="A285" t="s">
        <v>294</v>
      </c>
      <c r="B285">
        <v>1265414400</v>
      </c>
      <c r="C285">
        <v>1.9998999999999999E-2</v>
      </c>
      <c r="D285">
        <v>7.6707999999999998E-2</v>
      </c>
      <c r="E285">
        <v>9.4514000000000001E-2</v>
      </c>
      <c r="F285">
        <v>5.1223999999999999E-2</v>
      </c>
    </row>
    <row r="286" spans="1:6" x14ac:dyDescent="0.25">
      <c r="A286" t="s">
        <v>295</v>
      </c>
      <c r="B286">
        <v>1266019200</v>
      </c>
      <c r="C286">
        <v>5.8680000000000003E-2</v>
      </c>
      <c r="D286">
        <v>7.6429999999999998E-2</v>
      </c>
      <c r="E286">
        <v>8.9088000000000001E-2</v>
      </c>
      <c r="F286">
        <v>6.1989000000000002E-2</v>
      </c>
    </row>
    <row r="287" spans="1:6" x14ac:dyDescent="0.25">
      <c r="A287" t="s">
        <v>296</v>
      </c>
      <c r="B287">
        <v>1266624000</v>
      </c>
      <c r="C287">
        <v>0.12562499999999999</v>
      </c>
      <c r="D287">
        <v>7.7178999999999998E-2</v>
      </c>
      <c r="E287">
        <v>9.4938999999999996E-2</v>
      </c>
      <c r="F287">
        <v>9.9960999999999994E-2</v>
      </c>
    </row>
    <row r="288" spans="1:6" x14ac:dyDescent="0.25">
      <c r="A288" t="s">
        <v>297</v>
      </c>
      <c r="B288">
        <v>1267228800</v>
      </c>
      <c r="C288">
        <v>0.110249</v>
      </c>
      <c r="D288">
        <v>7.7681E-2</v>
      </c>
      <c r="E288">
        <v>9.7191E-2</v>
      </c>
      <c r="F288">
        <v>0.103031</v>
      </c>
    </row>
    <row r="289" spans="1:6" x14ac:dyDescent="0.25">
      <c r="A289" t="s">
        <v>298</v>
      </c>
      <c r="B289">
        <v>1267833600</v>
      </c>
      <c r="C289">
        <v>0.14958299999999999</v>
      </c>
      <c r="D289">
        <v>7.8778000000000001E-2</v>
      </c>
      <c r="E289">
        <v>0.105479</v>
      </c>
      <c r="F289">
        <v>0.12925500000000001</v>
      </c>
    </row>
    <row r="290" spans="1:6" x14ac:dyDescent="0.25">
      <c r="A290" t="s">
        <v>299</v>
      </c>
      <c r="B290">
        <v>1268434800</v>
      </c>
      <c r="C290">
        <v>0.116399</v>
      </c>
      <c r="D290">
        <v>7.9346E-2</v>
      </c>
      <c r="E290">
        <v>0.10710600000000001</v>
      </c>
      <c r="F290">
        <v>0.12107900000000001</v>
      </c>
    </row>
    <row r="291" spans="1:6" x14ac:dyDescent="0.25">
      <c r="A291" t="s">
        <v>300</v>
      </c>
      <c r="B291">
        <v>1269039600</v>
      </c>
      <c r="C291">
        <v>0.116247</v>
      </c>
      <c r="D291">
        <v>7.9908000000000007E-2</v>
      </c>
      <c r="E291">
        <v>0.108547</v>
      </c>
      <c r="F291">
        <v>0.119031</v>
      </c>
    </row>
    <row r="292" spans="1:6" x14ac:dyDescent="0.25">
      <c r="A292" t="s">
        <v>301</v>
      </c>
      <c r="B292">
        <v>1269644400</v>
      </c>
      <c r="C292">
        <v>0.104973</v>
      </c>
      <c r="D292">
        <v>8.0285999999999996E-2</v>
      </c>
      <c r="E292">
        <v>0.107778</v>
      </c>
      <c r="F292">
        <v>0.108622</v>
      </c>
    </row>
    <row r="293" spans="1:6" x14ac:dyDescent="0.25">
      <c r="A293" t="s">
        <v>302</v>
      </c>
      <c r="B293">
        <v>1270249200</v>
      </c>
      <c r="C293">
        <v>0.10008</v>
      </c>
      <c r="D293">
        <v>8.0584000000000003E-2</v>
      </c>
      <c r="E293">
        <v>0.10648199999999999</v>
      </c>
      <c r="F293">
        <v>0.10363</v>
      </c>
    </row>
    <row r="294" spans="1:6" x14ac:dyDescent="0.25">
      <c r="A294" t="s">
        <v>303</v>
      </c>
      <c r="B294">
        <v>1270854000</v>
      </c>
      <c r="C294">
        <v>9.9079E-2</v>
      </c>
      <c r="D294">
        <v>8.0862000000000003E-2</v>
      </c>
      <c r="E294">
        <v>0.105189</v>
      </c>
      <c r="F294">
        <v>0.100231</v>
      </c>
    </row>
    <row r="295" spans="1:6" x14ac:dyDescent="0.25">
      <c r="A295" t="s">
        <v>304</v>
      </c>
      <c r="B295">
        <v>1271458800</v>
      </c>
      <c r="C295">
        <v>9.6032000000000006E-2</v>
      </c>
      <c r="D295">
        <v>8.1088999999999994E-2</v>
      </c>
      <c r="E295">
        <v>0.10365199999999999</v>
      </c>
      <c r="F295">
        <v>9.7689999999999999E-2</v>
      </c>
    </row>
    <row r="296" spans="1:6" x14ac:dyDescent="0.25">
      <c r="A296" t="s">
        <v>305</v>
      </c>
      <c r="B296">
        <v>1272063600</v>
      </c>
      <c r="C296">
        <v>8.5930000000000006E-2</v>
      </c>
      <c r="D296">
        <v>8.1157999999999994E-2</v>
      </c>
      <c r="E296">
        <v>0.100804</v>
      </c>
      <c r="F296">
        <v>9.1666999999999998E-2</v>
      </c>
    </row>
    <row r="297" spans="1:6" x14ac:dyDescent="0.25">
      <c r="A297" t="s">
        <v>306</v>
      </c>
      <c r="B297">
        <v>1272668400</v>
      </c>
      <c r="C297">
        <v>7.3148000000000005E-2</v>
      </c>
      <c r="D297">
        <v>8.1028000000000003E-2</v>
      </c>
      <c r="E297">
        <v>9.6083000000000002E-2</v>
      </c>
      <c r="F297">
        <v>7.6591999999999993E-2</v>
      </c>
    </row>
    <row r="298" spans="1:6" x14ac:dyDescent="0.25">
      <c r="A298" t="s">
        <v>307</v>
      </c>
      <c r="B298">
        <v>1273273200</v>
      </c>
      <c r="C298">
        <v>9.9999999999999995E-7</v>
      </c>
      <c r="D298">
        <v>7.9779000000000003E-2</v>
      </c>
      <c r="E298">
        <v>8.0643999999999993E-2</v>
      </c>
      <c r="F298">
        <v>3.2157999999999999E-2</v>
      </c>
    </row>
    <row r="299" spans="1:6" x14ac:dyDescent="0.25">
      <c r="A299" t="s">
        <v>308</v>
      </c>
      <c r="B299">
        <v>1273878000</v>
      </c>
      <c r="C299">
        <v>0</v>
      </c>
      <c r="D299">
        <v>7.8548000000000007E-2</v>
      </c>
      <c r="E299">
        <v>6.7685999999999996E-2</v>
      </c>
      <c r="F299">
        <v>1.3502E-2</v>
      </c>
    </row>
    <row r="300" spans="1:6" x14ac:dyDescent="0.25">
      <c r="A300" t="s">
        <v>309</v>
      </c>
      <c r="B300">
        <v>1274482800</v>
      </c>
      <c r="C300">
        <v>0</v>
      </c>
      <c r="D300">
        <v>7.7337000000000003E-2</v>
      </c>
      <c r="E300">
        <v>5.6811E-2</v>
      </c>
      <c r="F300">
        <v>5.6690000000000004E-3</v>
      </c>
    </row>
    <row r="301" spans="1:6" x14ac:dyDescent="0.25">
      <c r="A301" t="s">
        <v>310</v>
      </c>
      <c r="B301">
        <v>1275087600</v>
      </c>
      <c r="C301">
        <v>0</v>
      </c>
      <c r="D301">
        <v>7.6145000000000004E-2</v>
      </c>
      <c r="E301">
        <v>4.7682000000000002E-2</v>
      </c>
      <c r="F301">
        <v>2.3800000000000002E-3</v>
      </c>
    </row>
    <row r="302" spans="1:6" x14ac:dyDescent="0.25">
      <c r="A302" t="s">
        <v>311</v>
      </c>
      <c r="B302">
        <v>1275692400</v>
      </c>
      <c r="C302">
        <v>0</v>
      </c>
      <c r="D302">
        <v>7.4970999999999996E-2</v>
      </c>
      <c r="E302">
        <v>4.0021000000000001E-2</v>
      </c>
      <c r="F302">
        <v>9.990000000000001E-4</v>
      </c>
    </row>
    <row r="303" spans="1:6" x14ac:dyDescent="0.25">
      <c r="A303" t="s">
        <v>312</v>
      </c>
      <c r="B303">
        <v>1276297200</v>
      </c>
      <c r="C303">
        <v>0</v>
      </c>
      <c r="D303">
        <v>7.3816000000000007E-2</v>
      </c>
      <c r="E303">
        <v>3.3590000000000002E-2</v>
      </c>
      <c r="F303">
        <v>4.2000000000000002E-4</v>
      </c>
    </row>
    <row r="304" spans="1:6" x14ac:dyDescent="0.25">
      <c r="A304" t="s">
        <v>313</v>
      </c>
      <c r="B304">
        <v>1276902000</v>
      </c>
      <c r="C304">
        <v>0</v>
      </c>
      <c r="D304">
        <v>7.2678000000000006E-2</v>
      </c>
      <c r="E304">
        <v>2.8192999999999999E-2</v>
      </c>
      <c r="F304">
        <v>1.76E-4</v>
      </c>
    </row>
    <row r="305" spans="1:6" x14ac:dyDescent="0.25">
      <c r="A305" t="s">
        <v>314</v>
      </c>
      <c r="B305">
        <v>1277506800</v>
      </c>
      <c r="C305">
        <v>0</v>
      </c>
      <c r="D305">
        <v>7.1556999999999996E-2</v>
      </c>
      <c r="E305">
        <v>2.3663E-2</v>
      </c>
      <c r="F305">
        <v>7.3999999999999996E-5</v>
      </c>
    </row>
    <row r="306" spans="1:6" x14ac:dyDescent="0.25">
      <c r="A306" t="s">
        <v>315</v>
      </c>
      <c r="B306">
        <v>1278111600</v>
      </c>
      <c r="C306">
        <v>0</v>
      </c>
      <c r="D306">
        <v>7.0454000000000003E-2</v>
      </c>
      <c r="E306">
        <v>1.9861E-2</v>
      </c>
      <c r="F306">
        <v>3.1000000000000001E-5</v>
      </c>
    </row>
    <row r="307" spans="1:6" x14ac:dyDescent="0.25">
      <c r="A307" t="s">
        <v>316</v>
      </c>
      <c r="B307">
        <v>1278716400</v>
      </c>
      <c r="C307">
        <v>0</v>
      </c>
      <c r="D307">
        <v>6.9367999999999999E-2</v>
      </c>
      <c r="E307">
        <v>1.6669E-2</v>
      </c>
      <c r="F307">
        <v>1.2999999999999999E-5</v>
      </c>
    </row>
    <row r="308" spans="1:6" x14ac:dyDescent="0.25">
      <c r="A308" t="s">
        <v>317</v>
      </c>
      <c r="B308">
        <v>1279321200</v>
      </c>
      <c r="C308">
        <v>0</v>
      </c>
      <c r="D308">
        <v>6.8297999999999998E-2</v>
      </c>
      <c r="E308">
        <v>1.3991E-2</v>
      </c>
      <c r="F308">
        <v>5.0000000000000004E-6</v>
      </c>
    </row>
    <row r="309" spans="1:6" x14ac:dyDescent="0.25">
      <c r="A309" t="s">
        <v>318</v>
      </c>
      <c r="B309">
        <v>1279926000</v>
      </c>
      <c r="C309">
        <v>0</v>
      </c>
      <c r="D309">
        <v>6.7246E-2</v>
      </c>
      <c r="E309">
        <v>1.1743E-2</v>
      </c>
      <c r="F309">
        <v>1.9999999999999999E-6</v>
      </c>
    </row>
    <row r="310" spans="1:6" x14ac:dyDescent="0.25">
      <c r="A310" t="s">
        <v>319</v>
      </c>
      <c r="B310">
        <v>1280530800</v>
      </c>
      <c r="C310">
        <v>0</v>
      </c>
      <c r="D310">
        <v>6.6209000000000004E-2</v>
      </c>
      <c r="E310">
        <v>9.8560000000000002E-3</v>
      </c>
      <c r="F310">
        <v>9.9999999999999995E-7</v>
      </c>
    </row>
    <row r="311" spans="1:6" x14ac:dyDescent="0.25">
      <c r="A311" t="s">
        <v>320</v>
      </c>
      <c r="B311">
        <v>1281135600</v>
      </c>
      <c r="C311">
        <v>0</v>
      </c>
      <c r="D311">
        <v>6.5188999999999997E-2</v>
      </c>
      <c r="E311">
        <v>8.2719999999999998E-3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6.4183000000000004E-2</v>
      </c>
      <c r="E312">
        <v>6.9430000000000004E-3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6.3194E-2</v>
      </c>
      <c r="E313">
        <v>5.8279999999999998E-3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6.2219999999999998E-2</v>
      </c>
      <c r="E314">
        <v>4.8910000000000004E-3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6.1260000000000002E-2</v>
      </c>
      <c r="E315">
        <v>4.1050000000000001E-3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6.0316000000000002E-2</v>
      </c>
      <c r="E316">
        <v>3.4459999999999998E-3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5.9386000000000001E-2</v>
      </c>
      <c r="E317">
        <v>2.892E-3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5.8471000000000002E-2</v>
      </c>
      <c r="E318">
        <v>2.4269999999999999E-3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5.7570000000000003E-2</v>
      </c>
      <c r="E319">
        <v>2.0370000000000002E-3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5.6682000000000003E-2</v>
      </c>
      <c r="E320">
        <v>1.7099999999999999E-3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5.5808000000000003E-2</v>
      </c>
      <c r="E321">
        <v>1.4350000000000001E-3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5.4947999999999997E-2</v>
      </c>
      <c r="E322">
        <v>1.2049999999999999E-3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5.4101000000000003E-2</v>
      </c>
      <c r="E323">
        <v>1.011E-3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5.3261999999999997E-2</v>
      </c>
      <c r="E324">
        <v>8.4800000000000001E-4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5.2441000000000002E-2</v>
      </c>
      <c r="E325">
        <v>7.1100000000000004E-4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5.1631999999999997E-2</v>
      </c>
      <c r="E326">
        <v>5.9699999999999998E-4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5.0837E-2</v>
      </c>
      <c r="E327">
        <v>5.0100000000000003E-4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5.0053E-2</v>
      </c>
      <c r="E328">
        <v>4.2099999999999999E-4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4.9280999999999998E-2</v>
      </c>
      <c r="E329">
        <v>3.5300000000000002E-4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4.8521000000000002E-2</v>
      </c>
      <c r="E330">
        <v>2.9599999999999998E-4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4.7773000000000003E-2</v>
      </c>
      <c r="E331">
        <v>2.4899999999999998E-4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4.7037000000000002E-2</v>
      </c>
      <c r="E332">
        <v>2.0900000000000001E-4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4.6311999999999999E-2</v>
      </c>
      <c r="E333">
        <v>1.75E-4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4.5596999999999999E-2</v>
      </c>
      <c r="E334">
        <v>1.47E-4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4.4894000000000003E-2</v>
      </c>
      <c r="E335">
        <v>1.2300000000000001E-4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4.4201999999999998E-2</v>
      </c>
      <c r="E336">
        <v>1.0399999999999999E-4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4.3520999999999997E-2</v>
      </c>
      <c r="E337">
        <v>8.7000000000000001E-5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4.2849999999999999E-2</v>
      </c>
      <c r="E338">
        <v>7.2999999999999999E-5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4.2188999999999997E-2</v>
      </c>
      <c r="E339">
        <v>6.0999999999999999E-5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4.1539E-2</v>
      </c>
      <c r="E340">
        <v>5.1E-5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4.0897999999999997E-2</v>
      </c>
      <c r="E341">
        <v>4.3000000000000002E-5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4.0272000000000002E-2</v>
      </c>
      <c r="E342">
        <v>3.6000000000000001E-5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3.9650999999999999E-2</v>
      </c>
      <c r="E343">
        <v>3.0000000000000001E-5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3.9039999999999998E-2</v>
      </c>
      <c r="E344">
        <v>2.5999999999999998E-5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3.8438E-2</v>
      </c>
      <c r="E345">
        <v>2.0999999999999999E-5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3.7844999999999997E-2</v>
      </c>
      <c r="E346">
        <v>1.8E-5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3.7262000000000003E-2</v>
      </c>
      <c r="E347">
        <v>1.5E-5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3.6686999999999997E-2</v>
      </c>
      <c r="E348">
        <v>1.2999999999999999E-5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3.6122000000000001E-2</v>
      </c>
      <c r="E349">
        <v>1.1E-5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3.5564999999999999E-2</v>
      </c>
      <c r="E350">
        <v>9.0000000000000002E-6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3.5017E-2</v>
      </c>
      <c r="E351">
        <v>6.9999999999999999E-6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3.4477000000000001E-2</v>
      </c>
      <c r="E352">
        <v>6.0000000000000002E-6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3.3945000000000003E-2</v>
      </c>
      <c r="E353">
        <v>5.0000000000000004E-6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3.3422E-2</v>
      </c>
      <c r="E354">
        <v>3.9999999999999998E-6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3.2906999999999999E-2</v>
      </c>
      <c r="E355">
        <v>3.9999999999999998E-6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3.2398999999999997E-2</v>
      </c>
      <c r="E356">
        <v>3.0000000000000001E-6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3.1899999999999998E-2</v>
      </c>
      <c r="E357">
        <v>3.0000000000000001E-6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3.1407999999999998E-2</v>
      </c>
      <c r="E358">
        <v>1.9999999999999999E-6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3.0924E-2</v>
      </c>
      <c r="E359">
        <v>1.9999999999999999E-6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3.0446999999999998E-2</v>
      </c>
      <c r="E360">
        <v>1.9999999999999999E-6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2.9978000000000001E-2</v>
      </c>
      <c r="E361">
        <v>9.9999999999999995E-7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2.9516000000000001E-2</v>
      </c>
      <c r="E362">
        <v>9.9999999999999995E-7</v>
      </c>
      <c r="F362">
        <v>0</v>
      </c>
    </row>
    <row r="363" spans="1:6" x14ac:dyDescent="0.25">
      <c r="A363" t="s">
        <v>372</v>
      </c>
      <c r="B363">
        <v>1312585200</v>
      </c>
      <c r="C363">
        <v>1.9999999999999999E-6</v>
      </c>
      <c r="D363">
        <v>2.9061E-2</v>
      </c>
      <c r="E363">
        <v>1.9999999999999999E-6</v>
      </c>
      <c r="F363">
        <v>1.9999999999999999E-6</v>
      </c>
    </row>
    <row r="364" spans="1:6" x14ac:dyDescent="0.25">
      <c r="A364" t="s">
        <v>373</v>
      </c>
      <c r="B364">
        <v>1313190000</v>
      </c>
      <c r="C364">
        <v>9.9999999999999995E-7</v>
      </c>
      <c r="D364">
        <v>2.8613E-2</v>
      </c>
      <c r="E364">
        <v>9.9999999999999995E-7</v>
      </c>
      <c r="F364">
        <v>9.9999999999999995E-7</v>
      </c>
    </row>
    <row r="365" spans="1:6" x14ac:dyDescent="0.25">
      <c r="A365" t="s">
        <v>374</v>
      </c>
      <c r="B365">
        <v>1313794800</v>
      </c>
      <c r="C365">
        <v>0</v>
      </c>
      <c r="D365">
        <v>2.8171999999999999E-2</v>
      </c>
      <c r="E365">
        <v>9.9999999999999995E-7</v>
      </c>
      <c r="F365">
        <v>9.9999999999999995E-7</v>
      </c>
    </row>
    <row r="366" spans="1:6" x14ac:dyDescent="0.25">
      <c r="A366" t="s">
        <v>375</v>
      </c>
      <c r="B366">
        <v>1314399600</v>
      </c>
      <c r="C366">
        <v>0</v>
      </c>
      <c r="D366">
        <v>2.7737000000000001E-2</v>
      </c>
      <c r="E366">
        <v>9.9999999999999995E-7</v>
      </c>
      <c r="F366">
        <v>0</v>
      </c>
    </row>
    <row r="367" spans="1:6" x14ac:dyDescent="0.25">
      <c r="A367" t="s">
        <v>376</v>
      </c>
      <c r="B367">
        <v>1315004400</v>
      </c>
      <c r="C367">
        <v>1.1E-5</v>
      </c>
      <c r="D367">
        <v>2.7310000000000001E-2</v>
      </c>
      <c r="E367">
        <v>3.0000000000000001E-6</v>
      </c>
      <c r="F367">
        <v>7.9999999999999996E-6</v>
      </c>
    </row>
    <row r="368" spans="1:6" x14ac:dyDescent="0.25">
      <c r="A368" t="s">
        <v>377</v>
      </c>
      <c r="B368">
        <v>1315609200</v>
      </c>
      <c r="C368">
        <v>4.3300000000000001E-4</v>
      </c>
      <c r="D368">
        <v>2.6894999999999999E-2</v>
      </c>
      <c r="E368">
        <v>7.2999999999999999E-5</v>
      </c>
      <c r="F368">
        <v>2.6899999999999998E-4</v>
      </c>
    </row>
    <row r="369" spans="1:6" x14ac:dyDescent="0.25">
      <c r="A369" t="s">
        <v>378</v>
      </c>
      <c r="B369">
        <v>1316214000</v>
      </c>
      <c r="C369">
        <v>2.6200000000000003E-4</v>
      </c>
      <c r="D369">
        <v>2.6485000000000002E-2</v>
      </c>
      <c r="E369">
        <v>1.03E-4</v>
      </c>
      <c r="F369">
        <v>2.7599999999999999E-4</v>
      </c>
    </row>
    <row r="370" spans="1:6" x14ac:dyDescent="0.25">
      <c r="A370" t="s">
        <v>379</v>
      </c>
      <c r="B370">
        <v>1316818800</v>
      </c>
      <c r="C370">
        <v>1.0759999999999999E-3</v>
      </c>
      <c r="D370">
        <v>2.6093000000000002E-2</v>
      </c>
      <c r="E370">
        <v>2.5999999999999998E-4</v>
      </c>
      <c r="F370">
        <v>7.5799999999999999E-4</v>
      </c>
    </row>
    <row r="371" spans="1:6" x14ac:dyDescent="0.25">
      <c r="A371" t="s">
        <v>380</v>
      </c>
      <c r="B371">
        <v>1317423600</v>
      </c>
      <c r="C371">
        <v>2.036E-3</v>
      </c>
      <c r="D371">
        <v>2.5721999999999998E-2</v>
      </c>
      <c r="E371">
        <v>5.4000000000000001E-4</v>
      </c>
      <c r="F371">
        <v>1.4120000000000001E-3</v>
      </c>
    </row>
    <row r="372" spans="1:6" x14ac:dyDescent="0.25">
      <c r="A372" t="s">
        <v>381</v>
      </c>
      <c r="B372">
        <v>1318028400</v>
      </c>
      <c r="C372">
        <v>2.3879999999999999E-3</v>
      </c>
      <c r="D372">
        <v>2.5361999999999999E-2</v>
      </c>
      <c r="E372">
        <v>8.3100000000000003E-4</v>
      </c>
      <c r="F372">
        <v>1.8829999999999999E-3</v>
      </c>
    </row>
    <row r="373" spans="1:6" x14ac:dyDescent="0.25">
      <c r="A373" t="s">
        <v>382</v>
      </c>
      <c r="B373">
        <v>1318633200</v>
      </c>
      <c r="C373">
        <v>2.24E-4</v>
      </c>
      <c r="D373">
        <v>2.4974E-2</v>
      </c>
      <c r="E373">
        <v>7.3300000000000004E-4</v>
      </c>
      <c r="F373">
        <v>9.1200000000000005E-4</v>
      </c>
    </row>
    <row r="374" spans="1:6" x14ac:dyDescent="0.25">
      <c r="A374" t="s">
        <v>383</v>
      </c>
      <c r="B374">
        <v>1319238000</v>
      </c>
      <c r="C374">
        <v>4.9600000000000002E-4</v>
      </c>
      <c r="D374">
        <v>2.4597000000000001E-2</v>
      </c>
      <c r="E374">
        <v>6.96E-4</v>
      </c>
      <c r="F374">
        <v>7.0500000000000001E-4</v>
      </c>
    </row>
    <row r="375" spans="1:6" x14ac:dyDescent="0.25">
      <c r="A375" t="s">
        <v>384</v>
      </c>
      <c r="B375">
        <v>1319842800</v>
      </c>
      <c r="C375">
        <v>2.13E-4</v>
      </c>
      <c r="D375">
        <v>2.4220999999999999E-2</v>
      </c>
      <c r="E375">
        <v>6.1700000000000004E-4</v>
      </c>
      <c r="F375">
        <v>3.9800000000000002E-4</v>
      </c>
    </row>
    <row r="376" spans="1:6" x14ac:dyDescent="0.25">
      <c r="A376" t="s">
        <v>385</v>
      </c>
      <c r="B376">
        <v>1320451200</v>
      </c>
      <c r="C376">
        <v>7.7999999999999999E-5</v>
      </c>
      <c r="D376">
        <v>2.3847E-2</v>
      </c>
      <c r="E376">
        <v>5.2999999999999998E-4</v>
      </c>
      <c r="F376">
        <v>2.12E-4</v>
      </c>
    </row>
    <row r="377" spans="1:6" x14ac:dyDescent="0.25">
      <c r="A377" t="s">
        <v>386</v>
      </c>
      <c r="B377">
        <v>1321056000</v>
      </c>
      <c r="C377">
        <v>6.3E-5</v>
      </c>
      <c r="D377">
        <v>2.3480000000000001E-2</v>
      </c>
      <c r="E377">
        <v>4.55E-4</v>
      </c>
      <c r="F377">
        <v>1.26E-4</v>
      </c>
    </row>
    <row r="378" spans="1:6" x14ac:dyDescent="0.25">
      <c r="A378" t="s">
        <v>387</v>
      </c>
      <c r="B378">
        <v>1321660800</v>
      </c>
      <c r="C378">
        <v>2.0699999999999999E-4</v>
      </c>
      <c r="D378">
        <v>2.3122E-2</v>
      </c>
      <c r="E378">
        <v>4.15E-4</v>
      </c>
      <c r="F378">
        <v>1.75E-4</v>
      </c>
    </row>
    <row r="379" spans="1:6" x14ac:dyDescent="0.25">
      <c r="A379" t="s">
        <v>388</v>
      </c>
      <c r="B379">
        <v>1322265600</v>
      </c>
      <c r="C379">
        <v>2.9399999999999999E-4</v>
      </c>
      <c r="D379">
        <v>2.2769999999999999E-2</v>
      </c>
      <c r="E379">
        <v>3.9599999999999998E-4</v>
      </c>
      <c r="F379">
        <v>2.5000000000000001E-4</v>
      </c>
    </row>
    <row r="380" spans="1:6" x14ac:dyDescent="0.25">
      <c r="A380" t="s">
        <v>389</v>
      </c>
      <c r="B380">
        <v>1322870400</v>
      </c>
      <c r="C380">
        <v>4.3899999999999999E-4</v>
      </c>
      <c r="D380">
        <v>2.2425E-2</v>
      </c>
      <c r="E380">
        <v>4.0400000000000001E-4</v>
      </c>
      <c r="F380">
        <v>3.7800000000000003E-4</v>
      </c>
    </row>
    <row r="381" spans="1:6" x14ac:dyDescent="0.25">
      <c r="A381" t="s">
        <v>390</v>
      </c>
      <c r="B381">
        <v>1323475200</v>
      </c>
      <c r="C381">
        <v>2.0599999999999999E-4</v>
      </c>
      <c r="D381">
        <v>2.2082999999999998E-2</v>
      </c>
      <c r="E381">
        <v>3.7100000000000002E-4</v>
      </c>
      <c r="F381">
        <v>2.6499999999999999E-4</v>
      </c>
    </row>
    <row r="382" spans="1:6" x14ac:dyDescent="0.25">
      <c r="A382" t="s">
        <v>391</v>
      </c>
      <c r="B382">
        <v>1324080000</v>
      </c>
      <c r="C382">
        <v>3.8400000000000001E-4</v>
      </c>
      <c r="D382">
        <v>2.1748E-2</v>
      </c>
      <c r="E382">
        <v>3.7199999999999999E-4</v>
      </c>
      <c r="F382">
        <v>3.2400000000000001E-4</v>
      </c>
    </row>
    <row r="383" spans="1:6" x14ac:dyDescent="0.25">
      <c r="A383" t="s">
        <v>392</v>
      </c>
      <c r="B383">
        <v>1324684800</v>
      </c>
      <c r="C383">
        <v>4.4000000000000002E-4</v>
      </c>
      <c r="D383">
        <v>2.1420000000000002E-2</v>
      </c>
      <c r="E383">
        <v>3.8299999999999999E-4</v>
      </c>
      <c r="F383">
        <v>3.9399999999999998E-4</v>
      </c>
    </row>
    <row r="384" spans="1:6" x14ac:dyDescent="0.25">
      <c r="A384" t="s">
        <v>393</v>
      </c>
      <c r="B384">
        <v>1325289600</v>
      </c>
      <c r="C384">
        <v>4.8700000000000002E-4</v>
      </c>
      <c r="D384">
        <v>2.1097000000000001E-2</v>
      </c>
      <c r="E384">
        <v>4.0000000000000002E-4</v>
      </c>
      <c r="F384">
        <v>4.5600000000000003E-4</v>
      </c>
    </row>
    <row r="385" spans="1:6" x14ac:dyDescent="0.25">
      <c r="A385" t="s">
        <v>394</v>
      </c>
      <c r="B385">
        <v>1325894400</v>
      </c>
      <c r="C385">
        <v>5.1900000000000004E-4</v>
      </c>
      <c r="D385">
        <v>2.078E-2</v>
      </c>
      <c r="E385">
        <v>4.1899999999999999E-4</v>
      </c>
      <c r="F385">
        <v>4.9100000000000001E-4</v>
      </c>
    </row>
    <row r="386" spans="1:6" x14ac:dyDescent="0.25">
      <c r="A386" t="s">
        <v>395</v>
      </c>
      <c r="B386">
        <v>1326499200</v>
      </c>
      <c r="C386">
        <v>3.9500000000000001E-4</v>
      </c>
      <c r="D386">
        <v>2.0465000000000001E-2</v>
      </c>
      <c r="E386">
        <v>4.1399999999999998E-4</v>
      </c>
      <c r="F386">
        <v>4.2900000000000002E-4</v>
      </c>
    </row>
    <row r="387" spans="1:6" x14ac:dyDescent="0.25">
      <c r="A387" t="s">
        <v>396</v>
      </c>
      <c r="B387">
        <v>1327104000</v>
      </c>
      <c r="C387">
        <v>3.5E-4</v>
      </c>
      <c r="D387">
        <v>2.0154999999999999E-2</v>
      </c>
      <c r="E387">
        <v>4.0299999999999998E-4</v>
      </c>
      <c r="F387">
        <v>3.7199999999999999E-4</v>
      </c>
    </row>
    <row r="388" spans="1:6" x14ac:dyDescent="0.25">
      <c r="A388" t="s">
        <v>397</v>
      </c>
      <c r="B388">
        <v>1327708800</v>
      </c>
      <c r="C388">
        <v>4.3300000000000001E-4</v>
      </c>
      <c r="D388">
        <v>1.9851000000000001E-2</v>
      </c>
      <c r="E388">
        <v>4.0700000000000003E-4</v>
      </c>
      <c r="F388">
        <v>4.0200000000000001E-4</v>
      </c>
    </row>
    <row r="389" spans="1:6" x14ac:dyDescent="0.25">
      <c r="A389" t="s">
        <v>398</v>
      </c>
      <c r="B389">
        <v>1328313600</v>
      </c>
      <c r="C389">
        <v>3.7300000000000001E-4</v>
      </c>
      <c r="D389">
        <v>1.9550999999999999E-2</v>
      </c>
      <c r="E389">
        <v>4.0200000000000001E-4</v>
      </c>
      <c r="F389">
        <v>3.8900000000000002E-4</v>
      </c>
    </row>
    <row r="390" spans="1:6" x14ac:dyDescent="0.25">
      <c r="A390" t="s">
        <v>399</v>
      </c>
      <c r="B390">
        <v>1328918400</v>
      </c>
      <c r="C390">
        <v>3.6099999999999999E-4</v>
      </c>
      <c r="D390">
        <v>1.9255000000000001E-2</v>
      </c>
      <c r="E390">
        <v>3.9500000000000001E-4</v>
      </c>
      <c r="F390">
        <v>3.6999999999999999E-4</v>
      </c>
    </row>
    <row r="391" spans="1:6" x14ac:dyDescent="0.25">
      <c r="A391" t="s">
        <v>400</v>
      </c>
      <c r="B391">
        <v>1329523200</v>
      </c>
      <c r="C391">
        <v>3.6900000000000002E-4</v>
      </c>
      <c r="D391">
        <v>1.8964000000000002E-2</v>
      </c>
      <c r="E391">
        <v>3.8999999999999999E-4</v>
      </c>
      <c r="F391">
        <v>3.6200000000000002E-4</v>
      </c>
    </row>
    <row r="392" spans="1:6" x14ac:dyDescent="0.25">
      <c r="A392" t="s">
        <v>401</v>
      </c>
      <c r="B392">
        <v>1330128000</v>
      </c>
      <c r="C392">
        <v>1.6699999999999999E-4</v>
      </c>
      <c r="D392">
        <v>1.8674E-2</v>
      </c>
      <c r="E392">
        <v>3.5500000000000001E-4</v>
      </c>
      <c r="F392">
        <v>2.5799999999999998E-4</v>
      </c>
    </row>
    <row r="393" spans="1:6" x14ac:dyDescent="0.25">
      <c r="A393" t="s">
        <v>402</v>
      </c>
      <c r="B393">
        <v>1330732800</v>
      </c>
      <c r="C393">
        <v>3.8200000000000002E-4</v>
      </c>
      <c r="D393">
        <v>1.8391999999999999E-2</v>
      </c>
      <c r="E393">
        <v>3.59E-4</v>
      </c>
      <c r="F393">
        <v>3.2699999999999998E-4</v>
      </c>
    </row>
    <row r="394" spans="1:6" x14ac:dyDescent="0.25">
      <c r="A394" t="s">
        <v>403</v>
      </c>
      <c r="B394">
        <v>1331334000</v>
      </c>
      <c r="C394">
        <v>2.0579999999999999E-3</v>
      </c>
      <c r="D394">
        <v>1.8141999999999998E-2</v>
      </c>
      <c r="E394">
        <v>6.3000000000000003E-4</v>
      </c>
      <c r="F394">
        <v>1.3339999999999999E-3</v>
      </c>
    </row>
    <row r="395" spans="1:6" x14ac:dyDescent="0.25">
      <c r="A395" t="s">
        <v>404</v>
      </c>
      <c r="B395">
        <v>1331938800</v>
      </c>
      <c r="C395">
        <v>1.3305000000000001E-2</v>
      </c>
      <c r="D395">
        <v>1.8067E-2</v>
      </c>
      <c r="E395">
        <v>2.6949999999999999E-3</v>
      </c>
      <c r="F395">
        <v>8.8839999999999995E-3</v>
      </c>
    </row>
    <row r="396" spans="1:6" x14ac:dyDescent="0.25">
      <c r="A396" t="s">
        <v>405</v>
      </c>
      <c r="B396">
        <v>1332543600</v>
      </c>
      <c r="C396">
        <v>1.9029999999999998E-2</v>
      </c>
      <c r="D396">
        <v>1.8079999999999999E-2</v>
      </c>
      <c r="E396">
        <v>5.3210000000000002E-3</v>
      </c>
      <c r="F396">
        <v>1.4976E-2</v>
      </c>
    </row>
    <row r="397" spans="1:6" x14ac:dyDescent="0.25">
      <c r="A397" t="s">
        <v>406</v>
      </c>
      <c r="B397">
        <v>1333148400</v>
      </c>
      <c r="C397">
        <v>5.7689999999999998E-3</v>
      </c>
      <c r="D397">
        <v>1.789E-2</v>
      </c>
      <c r="E397">
        <v>5.3579999999999999E-3</v>
      </c>
      <c r="F397">
        <v>9.129E-3</v>
      </c>
    </row>
    <row r="398" spans="1:6" x14ac:dyDescent="0.25">
      <c r="A398" t="s">
        <v>407</v>
      </c>
      <c r="B398">
        <v>1333753200</v>
      </c>
      <c r="C398">
        <v>3.885E-3</v>
      </c>
      <c r="D398">
        <v>1.7673999999999999E-2</v>
      </c>
      <c r="E398">
        <v>5.1310000000000001E-3</v>
      </c>
      <c r="F398">
        <v>6.2880000000000002E-3</v>
      </c>
    </row>
    <row r="399" spans="1:6" x14ac:dyDescent="0.25">
      <c r="A399" t="s">
        <v>408</v>
      </c>
      <c r="B399">
        <v>1334358000</v>
      </c>
      <c r="C399">
        <v>6.3309999999999998E-3</v>
      </c>
      <c r="D399">
        <v>1.7498E-2</v>
      </c>
      <c r="E399">
        <v>5.3239999999999997E-3</v>
      </c>
      <c r="F399">
        <v>6.3860000000000002E-3</v>
      </c>
    </row>
    <row r="400" spans="1:6" x14ac:dyDescent="0.25">
      <c r="A400" t="s">
        <v>409</v>
      </c>
      <c r="B400">
        <v>1334962800</v>
      </c>
      <c r="C400">
        <v>5.653E-3</v>
      </c>
      <c r="D400">
        <v>1.7315000000000001E-2</v>
      </c>
      <c r="E400">
        <v>5.3749999999999996E-3</v>
      </c>
      <c r="F400">
        <v>5.986E-3</v>
      </c>
    </row>
    <row r="401" spans="1:6" x14ac:dyDescent="0.25">
      <c r="A401" t="s">
        <v>410</v>
      </c>
      <c r="B401">
        <v>1335567600</v>
      </c>
      <c r="C401">
        <v>5.5370000000000003E-3</v>
      </c>
      <c r="D401">
        <v>1.7132999999999999E-2</v>
      </c>
      <c r="E401">
        <v>5.3889999999999997E-3</v>
      </c>
      <c r="F401">
        <v>5.574E-3</v>
      </c>
    </row>
    <row r="402" spans="1:6" x14ac:dyDescent="0.25">
      <c r="A402" t="s">
        <v>411</v>
      </c>
      <c r="B402">
        <v>1336172400</v>
      </c>
      <c r="C402">
        <v>4.0689999999999997E-3</v>
      </c>
      <c r="D402">
        <v>1.6931999999999999E-2</v>
      </c>
      <c r="E402">
        <v>5.1659999999999996E-3</v>
      </c>
      <c r="F402">
        <v>4.561E-3</v>
      </c>
    </row>
    <row r="403" spans="1:6" x14ac:dyDescent="0.25">
      <c r="A403" t="s">
        <v>412</v>
      </c>
      <c r="B403">
        <v>1336777200</v>
      </c>
      <c r="C403">
        <v>2.6380000000000002E-3</v>
      </c>
      <c r="D403">
        <v>1.6711E-2</v>
      </c>
      <c r="E403">
        <v>4.7580000000000001E-3</v>
      </c>
      <c r="F403">
        <v>3.4320000000000002E-3</v>
      </c>
    </row>
    <row r="404" spans="1:6" x14ac:dyDescent="0.25">
      <c r="A404" t="s">
        <v>413</v>
      </c>
      <c r="B404">
        <v>1337382000</v>
      </c>
      <c r="C404">
        <v>7.3999999999999999E-4</v>
      </c>
      <c r="D404">
        <v>1.6465E-2</v>
      </c>
      <c r="E404">
        <v>4.1149999999999997E-3</v>
      </c>
      <c r="F404">
        <v>1.926E-3</v>
      </c>
    </row>
    <row r="405" spans="1:6" x14ac:dyDescent="0.25">
      <c r="A405" t="s">
        <v>414</v>
      </c>
      <c r="B405">
        <v>1337986800</v>
      </c>
      <c r="C405">
        <v>1.7179999999999999E-3</v>
      </c>
      <c r="D405">
        <v>1.6237000000000001E-2</v>
      </c>
      <c r="E405">
        <v>3.7339999999999999E-3</v>
      </c>
      <c r="F405">
        <v>1.9040000000000001E-3</v>
      </c>
    </row>
    <row r="406" spans="1:6" x14ac:dyDescent="0.25">
      <c r="A406" t="s">
        <v>415</v>
      </c>
      <c r="B406">
        <v>1338591600</v>
      </c>
      <c r="C406">
        <v>3.4269999999999999E-3</v>
      </c>
      <c r="D406">
        <v>1.6039000000000001E-2</v>
      </c>
      <c r="E406">
        <v>3.6809999999999998E-3</v>
      </c>
      <c r="F406">
        <v>2.751E-3</v>
      </c>
    </row>
    <row r="407" spans="1:6" x14ac:dyDescent="0.25">
      <c r="A407" t="s">
        <v>416</v>
      </c>
      <c r="B407">
        <v>1339196400</v>
      </c>
      <c r="C407">
        <v>4.0540000000000003E-3</v>
      </c>
      <c r="D407">
        <v>1.5854E-2</v>
      </c>
      <c r="E407">
        <v>3.7390000000000001E-3</v>
      </c>
      <c r="F407">
        <v>3.506E-3</v>
      </c>
    </row>
    <row r="408" spans="1:6" x14ac:dyDescent="0.25">
      <c r="A408" t="s">
        <v>417</v>
      </c>
      <c r="B408">
        <v>1339801200</v>
      </c>
      <c r="C408">
        <v>3.411E-3</v>
      </c>
      <c r="D408">
        <v>1.5661999999999999E-2</v>
      </c>
      <c r="E408">
        <v>3.6740000000000002E-3</v>
      </c>
      <c r="F408">
        <v>3.2829999999999999E-3</v>
      </c>
    </row>
    <row r="409" spans="1:6" x14ac:dyDescent="0.25">
      <c r="A409" t="s">
        <v>418</v>
      </c>
      <c r="B409">
        <v>1340406000</v>
      </c>
      <c r="C409">
        <v>5.3949999999999996E-3</v>
      </c>
      <c r="D409">
        <v>1.5502999999999999E-2</v>
      </c>
      <c r="E409">
        <v>3.9589999999999998E-3</v>
      </c>
      <c r="F409">
        <v>4.7130000000000002E-3</v>
      </c>
    </row>
    <row r="410" spans="1:6" x14ac:dyDescent="0.25">
      <c r="A410" t="s">
        <v>419</v>
      </c>
      <c r="B410">
        <v>1341010800</v>
      </c>
      <c r="C410">
        <v>7.7999999999999996E-3</v>
      </c>
      <c r="D410">
        <v>1.5384E-2</v>
      </c>
      <c r="E410">
        <v>4.5649999999999996E-3</v>
      </c>
      <c r="F410">
        <v>6.3769999999999999E-3</v>
      </c>
    </row>
    <row r="411" spans="1:6" x14ac:dyDescent="0.25">
      <c r="A411" t="s">
        <v>420</v>
      </c>
      <c r="B411">
        <v>1341615600</v>
      </c>
      <c r="C411">
        <v>6.4120000000000002E-3</v>
      </c>
      <c r="D411">
        <v>1.5245E-2</v>
      </c>
      <c r="E411">
        <v>4.836E-3</v>
      </c>
      <c r="F411">
        <v>6.0039999999999998E-3</v>
      </c>
    </row>
    <row r="412" spans="1:6" x14ac:dyDescent="0.25">
      <c r="A412" t="s">
        <v>423</v>
      </c>
      <c r="B412">
        <v>1342220400</v>
      </c>
      <c r="C412">
        <v>3.8560000000000001E-3</v>
      </c>
      <c r="D412">
        <v>1.5069000000000001E-2</v>
      </c>
      <c r="E412">
        <v>4.6800000000000001E-3</v>
      </c>
      <c r="F412">
        <v>4.8110000000000002E-3</v>
      </c>
    </row>
    <row r="413" spans="1:6" x14ac:dyDescent="0.25">
      <c r="A413" t="s">
        <v>424</v>
      </c>
      <c r="B413">
        <v>1342305901</v>
      </c>
      <c r="C413">
        <v>2.7409999999999999E-3</v>
      </c>
      <c r="D413">
        <v>1.5042E-2</v>
      </c>
      <c r="E413">
        <v>4.6319999999999998E-3</v>
      </c>
      <c r="F413">
        <v>4.568E-3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91"/>
  <sheetViews>
    <sheetView workbookViewId="0"/>
    <sheetView workbookViewId="1"/>
  </sheetViews>
  <sheetFormatPr defaultColWidth="8.85546875" defaultRowHeight="15" x14ac:dyDescent="0.25"/>
  <cols>
    <col min="1" max="1" width="20" customWidth="1"/>
    <col min="9" max="9" width="11.42578125" customWidth="1"/>
    <col min="11" max="11" width="10.7109375" bestFit="1" customWidth="1"/>
  </cols>
  <sheetData>
    <row r="1" spans="1:20" x14ac:dyDescent="0.25">
      <c r="J1" s="14" t="s">
        <v>698</v>
      </c>
      <c r="K1" s="14">
        <v>303</v>
      </c>
      <c r="L1" s="14" t="s">
        <v>699</v>
      </c>
      <c r="M1" s="14" t="s">
        <v>713</v>
      </c>
    </row>
    <row r="2" spans="1:20" x14ac:dyDescent="0.25">
      <c r="A2" t="s">
        <v>7</v>
      </c>
      <c r="B2" t="s">
        <v>429</v>
      </c>
      <c r="J2" s="14" t="s">
        <v>701</v>
      </c>
      <c r="K2" s="14" t="s">
        <v>702</v>
      </c>
      <c r="L2" s="14" t="s">
        <v>703</v>
      </c>
      <c r="M2" s="14" t="s">
        <v>704</v>
      </c>
      <c r="N2" s="14" t="s">
        <v>705</v>
      </c>
      <c r="O2" s="14" t="s">
        <v>706</v>
      </c>
    </row>
    <row r="3" spans="1:20" x14ac:dyDescent="0.25">
      <c r="J3" s="14" t="s">
        <v>707</v>
      </c>
      <c r="L3" s="14">
        <v>600</v>
      </c>
    </row>
    <row r="4" spans="1:20" x14ac:dyDescent="0.25">
      <c r="A4" t="s">
        <v>9</v>
      </c>
      <c r="B4" t="s">
        <v>10</v>
      </c>
      <c r="J4" s="14" t="s">
        <v>708</v>
      </c>
      <c r="K4" s="14" t="s">
        <v>709</v>
      </c>
      <c r="L4" s="14" t="s">
        <v>710</v>
      </c>
      <c r="N4" s="14" t="s">
        <v>711</v>
      </c>
      <c r="O4" s="14" t="s">
        <v>712</v>
      </c>
    </row>
    <row r="5" spans="1:20" x14ac:dyDescent="0.25">
      <c r="J5" s="14">
        <v>1.9800000000000002E-2</v>
      </c>
      <c r="K5" s="14">
        <v>3.73E-2</v>
      </c>
      <c r="L5" s="14">
        <v>0.30130000000000001</v>
      </c>
      <c r="N5" s="14">
        <v>2.33</v>
      </c>
      <c r="P5" s="14">
        <v>47</v>
      </c>
    </row>
    <row r="6" spans="1:20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7" spans="1:20" x14ac:dyDescent="0.25">
      <c r="I7" s="14" t="s">
        <v>725</v>
      </c>
      <c r="J7" s="14" t="s">
        <v>695</v>
      </c>
      <c r="K7" s="4"/>
      <c r="M7" s="14" t="s">
        <v>696</v>
      </c>
      <c r="P7" s="14" t="s">
        <v>697</v>
      </c>
    </row>
    <row r="8" spans="1:20" x14ac:dyDescent="0.25">
      <c r="A8" t="s">
        <v>17</v>
      </c>
      <c r="B8">
        <v>1097881200</v>
      </c>
      <c r="C8">
        <v>2.5799999999999998E-4</v>
      </c>
      <c r="D8">
        <v>1.9999999999999999E-6</v>
      </c>
      <c r="E8">
        <v>2.6999999999999999E-5</v>
      </c>
      <c r="F8">
        <v>1.2E-4</v>
      </c>
      <c r="I8" s="14"/>
      <c r="J8" s="14">
        <v>1129125540</v>
      </c>
      <c r="K8" s="4">
        <f t="shared" ref="K8:K54" si="0">J8/86400+26299+1/24</f>
        <v>39367.624305555553</v>
      </c>
      <c r="M8" s="14">
        <v>0.56000000000000005</v>
      </c>
      <c r="N8" s="14"/>
      <c r="P8" s="14">
        <v>0.61896600000000002</v>
      </c>
      <c r="R8" s="14">
        <f t="shared" ref="R8:R54" si="1">P8-M8</f>
        <v>5.8965999999999963E-2</v>
      </c>
      <c r="S8" s="14"/>
      <c r="T8" s="14">
        <f t="shared" ref="T8:T54" si="2">R8/P8</f>
        <v>9.526532959807156E-2</v>
      </c>
    </row>
    <row r="9" spans="1:20" x14ac:dyDescent="0.25">
      <c r="A9" t="s">
        <v>18</v>
      </c>
      <c r="B9">
        <v>1098486000</v>
      </c>
      <c r="C9">
        <v>1.06E-3</v>
      </c>
      <c r="D9">
        <v>1.9000000000000001E-5</v>
      </c>
      <c r="E9">
        <v>1.9100000000000001E-4</v>
      </c>
      <c r="F9">
        <v>6.4400000000000004E-4</v>
      </c>
      <c r="I9" s="14"/>
      <c r="J9" s="14">
        <v>1131276180</v>
      </c>
      <c r="K9" s="4">
        <f t="shared" si="0"/>
        <v>39392.515972222223</v>
      </c>
      <c r="L9" s="14"/>
      <c r="M9" s="14">
        <v>0.4</v>
      </c>
      <c r="N9" s="14"/>
      <c r="O9" s="14"/>
      <c r="P9" s="14">
        <v>1.1527879999999999</v>
      </c>
      <c r="R9" s="14">
        <f t="shared" si="1"/>
        <v>0.7527879999999999</v>
      </c>
      <c r="S9" s="14"/>
      <c r="T9" s="14">
        <f t="shared" si="2"/>
        <v>0.65301512507069814</v>
      </c>
    </row>
    <row r="10" spans="1:20" x14ac:dyDescent="0.25">
      <c r="A10" t="s">
        <v>19</v>
      </c>
      <c r="B10">
        <v>1099094400</v>
      </c>
      <c r="C10">
        <v>6.3900000000000003E-4</v>
      </c>
      <c r="D10">
        <v>2.8E-5</v>
      </c>
      <c r="E10">
        <v>2.61E-4</v>
      </c>
      <c r="F10">
        <v>6.0599999999999998E-4</v>
      </c>
      <c r="I10" s="14"/>
      <c r="J10" s="14">
        <v>1135697580</v>
      </c>
      <c r="K10" s="4">
        <f t="shared" si="0"/>
        <v>39443.689583333333</v>
      </c>
      <c r="L10" s="14"/>
      <c r="M10" s="14">
        <v>2.19</v>
      </c>
      <c r="N10" s="14"/>
      <c r="O10" s="14"/>
      <c r="P10" s="14">
        <v>5.3878709999999996</v>
      </c>
      <c r="R10" s="14">
        <f t="shared" si="1"/>
        <v>3.1978709999999997</v>
      </c>
      <c r="S10" s="14"/>
      <c r="T10" s="14">
        <f t="shared" si="2"/>
        <v>0.59353147096506209</v>
      </c>
    </row>
    <row r="11" spans="1:20" x14ac:dyDescent="0.25">
      <c r="A11" t="s">
        <v>20</v>
      </c>
      <c r="B11">
        <v>1099699200</v>
      </c>
      <c r="C11">
        <v>3.0899999999999998E-4</v>
      </c>
      <c r="D11">
        <v>3.3000000000000003E-5</v>
      </c>
      <c r="E11">
        <v>2.6800000000000001E-4</v>
      </c>
      <c r="F11">
        <v>4.2400000000000001E-4</v>
      </c>
      <c r="I11" s="14"/>
      <c r="J11" s="14">
        <v>1144753080</v>
      </c>
      <c r="K11" s="4">
        <f t="shared" si="0"/>
        <v>39548.498611111107</v>
      </c>
      <c r="L11" s="14"/>
      <c r="M11" s="14">
        <v>13.1</v>
      </c>
      <c r="N11" s="14"/>
      <c r="O11" s="14"/>
      <c r="P11" s="14">
        <v>21.444265000000001</v>
      </c>
      <c r="R11" s="14">
        <f t="shared" si="1"/>
        <v>8.3442650000000018</v>
      </c>
      <c r="S11" s="14"/>
      <c r="T11" s="14">
        <f t="shared" si="2"/>
        <v>0.3891140591668682</v>
      </c>
    </row>
    <row r="12" spans="1:20" x14ac:dyDescent="0.25">
      <c r="A12" t="s">
        <v>21</v>
      </c>
      <c r="B12">
        <v>1100304000</v>
      </c>
      <c r="C12">
        <v>5.2899999999999996E-4</v>
      </c>
      <c r="D12">
        <v>4.0000000000000003E-5</v>
      </c>
      <c r="E12">
        <v>3.1E-4</v>
      </c>
      <c r="F12">
        <v>4.8299999999999998E-4</v>
      </c>
      <c r="I12" s="14"/>
      <c r="J12" s="14">
        <v>1153205940</v>
      </c>
      <c r="K12" s="4">
        <f t="shared" si="0"/>
        <v>39646.332638888889</v>
      </c>
      <c r="L12" s="14"/>
      <c r="M12" s="14">
        <v>68.099997999999999</v>
      </c>
      <c r="N12" s="14"/>
      <c r="O12" s="14"/>
      <c r="P12" s="14">
        <v>55.774574000000001</v>
      </c>
      <c r="R12" s="14">
        <f t="shared" si="1"/>
        <v>-12.325423999999998</v>
      </c>
      <c r="S12" s="14"/>
      <c r="T12" s="14">
        <f t="shared" si="2"/>
        <v>-0.22098643012495259</v>
      </c>
    </row>
    <row r="13" spans="1:20" x14ac:dyDescent="0.25">
      <c r="A13" t="s">
        <v>22</v>
      </c>
      <c r="B13">
        <v>1100908800</v>
      </c>
      <c r="C13">
        <v>3.4520000000000002E-3</v>
      </c>
      <c r="D13">
        <v>9.2999999999999997E-5</v>
      </c>
      <c r="E13">
        <v>8.2299999999999995E-4</v>
      </c>
      <c r="F13">
        <v>2.3739999999999998E-3</v>
      </c>
      <c r="I13" s="14"/>
      <c r="J13" s="14">
        <v>1155633540</v>
      </c>
      <c r="K13" s="4">
        <f t="shared" si="0"/>
        <v>39674.429861111108</v>
      </c>
      <c r="L13" s="14"/>
      <c r="M13" s="14">
        <v>137</v>
      </c>
      <c r="N13" s="14"/>
      <c r="O13" s="14"/>
      <c r="P13" s="14">
        <v>104.077881</v>
      </c>
      <c r="R13" s="14">
        <f t="shared" si="1"/>
        <v>-32.922118999999995</v>
      </c>
      <c r="S13" s="14"/>
      <c r="T13" s="14">
        <f t="shared" si="2"/>
        <v>-0.31632195701601568</v>
      </c>
    </row>
    <row r="14" spans="1:20" x14ac:dyDescent="0.25">
      <c r="A14" t="s">
        <v>23</v>
      </c>
      <c r="B14">
        <v>1101513600</v>
      </c>
      <c r="C14">
        <v>5.4850000000000003E-3</v>
      </c>
      <c r="D14">
        <v>1.75E-4</v>
      </c>
      <c r="E14">
        <v>1.5770000000000001E-3</v>
      </c>
      <c r="F14">
        <v>4.3249999999999999E-3</v>
      </c>
      <c r="I14" s="14"/>
      <c r="J14" s="14">
        <v>1160229600</v>
      </c>
      <c r="K14" s="4">
        <f t="shared" si="0"/>
        <v>39727.625</v>
      </c>
      <c r="L14" s="14"/>
      <c r="M14" s="14">
        <v>30.200001</v>
      </c>
      <c r="N14" s="14"/>
      <c r="O14" s="14"/>
      <c r="P14" s="14">
        <v>32.443671999999999</v>
      </c>
      <c r="R14" s="14">
        <f t="shared" si="1"/>
        <v>2.2436709999999991</v>
      </c>
      <c r="S14" s="14"/>
      <c r="T14" s="14">
        <f t="shared" si="2"/>
        <v>6.9155889629262654E-2</v>
      </c>
    </row>
    <row r="15" spans="1:20" x14ac:dyDescent="0.25">
      <c r="A15" t="s">
        <v>24</v>
      </c>
      <c r="B15">
        <v>1102118400</v>
      </c>
      <c r="C15">
        <v>8.2889999999999995E-3</v>
      </c>
      <c r="D15">
        <v>2.9999999999999997E-4</v>
      </c>
      <c r="E15">
        <v>2.6540000000000001E-3</v>
      </c>
      <c r="F15">
        <v>6.6950000000000004E-3</v>
      </c>
      <c r="I15" s="14"/>
      <c r="J15" s="14">
        <v>1166525640</v>
      </c>
      <c r="K15" s="4">
        <f t="shared" si="0"/>
        <v>39800.495833333327</v>
      </c>
      <c r="L15" s="14"/>
      <c r="M15" s="14">
        <v>118</v>
      </c>
      <c r="N15" s="14"/>
      <c r="O15" s="14"/>
      <c r="P15" s="14">
        <v>71.755065999999999</v>
      </c>
      <c r="R15" s="14">
        <f t="shared" si="1"/>
        <v>-46.244934000000001</v>
      </c>
      <c r="S15" s="14"/>
      <c r="T15" s="14">
        <f t="shared" si="2"/>
        <v>-0.64448319230867968</v>
      </c>
    </row>
    <row r="16" spans="1:20" x14ac:dyDescent="0.25">
      <c r="A16" t="s">
        <v>25</v>
      </c>
      <c r="B16">
        <v>1102723200</v>
      </c>
      <c r="C16">
        <v>5.7580000000000001E-3</v>
      </c>
      <c r="D16">
        <v>3.8400000000000001E-4</v>
      </c>
      <c r="E16">
        <v>3.1389999999999999E-3</v>
      </c>
      <c r="F16">
        <v>5.9630000000000004E-3</v>
      </c>
      <c r="I16" s="14"/>
      <c r="J16" s="14">
        <v>1171448580</v>
      </c>
      <c r="K16" s="4">
        <f t="shared" si="0"/>
        <v>39857.474305555552</v>
      </c>
      <c r="L16" s="14"/>
      <c r="M16" s="14">
        <v>28.200001</v>
      </c>
      <c r="N16" s="14"/>
      <c r="O16" s="14"/>
      <c r="P16" s="14">
        <v>24.069572000000001</v>
      </c>
      <c r="R16" s="14">
        <f t="shared" si="1"/>
        <v>-4.1304289999999995</v>
      </c>
      <c r="S16" s="14"/>
      <c r="T16" s="14">
        <f t="shared" si="2"/>
        <v>-0.1716037576405596</v>
      </c>
    </row>
    <row r="17" spans="1:20" x14ac:dyDescent="0.25">
      <c r="A17" t="s">
        <v>26</v>
      </c>
      <c r="B17">
        <v>1103328000</v>
      </c>
      <c r="C17">
        <v>9.5969999999999996E-3</v>
      </c>
      <c r="D17">
        <v>5.2499999999999997E-4</v>
      </c>
      <c r="E17">
        <v>4.15E-3</v>
      </c>
      <c r="F17">
        <v>7.6620000000000004E-3</v>
      </c>
      <c r="I17" s="14"/>
      <c r="J17" s="14">
        <v>1175949840</v>
      </c>
      <c r="K17" s="4">
        <f t="shared" si="0"/>
        <v>39909.572222222218</v>
      </c>
      <c r="L17" s="14"/>
      <c r="M17" s="14">
        <v>36.299999</v>
      </c>
      <c r="N17" s="14"/>
      <c r="O17" s="14"/>
      <c r="P17" s="14">
        <v>36.141575000000003</v>
      </c>
      <c r="R17" s="14">
        <f t="shared" si="1"/>
        <v>-0.15842399999999657</v>
      </c>
      <c r="S17" s="14"/>
      <c r="T17" s="14">
        <f t="shared" si="2"/>
        <v>-4.3834282263569462E-3</v>
      </c>
    </row>
    <row r="18" spans="1:20" x14ac:dyDescent="0.25">
      <c r="A18" t="s">
        <v>27</v>
      </c>
      <c r="B18">
        <v>1103932800</v>
      </c>
      <c r="C18">
        <v>8.6709999999999999E-3</v>
      </c>
      <c r="D18">
        <v>6.4999999999999997E-4</v>
      </c>
      <c r="E18">
        <v>4.8770000000000003E-3</v>
      </c>
      <c r="F18">
        <v>8.3099999999999997E-3</v>
      </c>
      <c r="I18" s="14" t="s">
        <v>726</v>
      </c>
      <c r="J18" s="14">
        <v>1182350820</v>
      </c>
      <c r="K18" s="4">
        <f t="shared" si="0"/>
        <v>39983.657638888886</v>
      </c>
      <c r="L18" s="14"/>
      <c r="M18" s="14">
        <v>9.52</v>
      </c>
      <c r="N18" s="14"/>
      <c r="O18" s="14"/>
      <c r="P18" s="14">
        <v>13.569962</v>
      </c>
      <c r="R18" s="14">
        <f t="shared" si="1"/>
        <v>4.0499620000000007</v>
      </c>
      <c r="S18" s="14"/>
      <c r="T18" s="14">
        <f t="shared" si="2"/>
        <v>0.29845050413553115</v>
      </c>
    </row>
    <row r="19" spans="1:20" x14ac:dyDescent="0.25">
      <c r="A19" t="s">
        <v>28</v>
      </c>
      <c r="B19">
        <v>1104537600</v>
      </c>
      <c r="C19">
        <v>7.3210000000000003E-3</v>
      </c>
      <c r="D19">
        <v>7.5199999999999996E-4</v>
      </c>
      <c r="E19">
        <v>5.2599999999999999E-3</v>
      </c>
      <c r="F19">
        <v>7.6220000000000003E-3</v>
      </c>
      <c r="I19" s="14"/>
      <c r="J19" s="14">
        <v>1183470480</v>
      </c>
      <c r="K19" s="4">
        <f t="shared" si="0"/>
        <v>39996.616666666661</v>
      </c>
      <c r="L19" s="14"/>
      <c r="M19" s="14">
        <v>7.88</v>
      </c>
      <c r="N19" s="14"/>
      <c r="O19" s="14"/>
      <c r="P19" s="14">
        <v>8.3301320000000008</v>
      </c>
      <c r="R19" s="14">
        <f t="shared" si="1"/>
        <v>0.45013200000000086</v>
      </c>
      <c r="S19" s="14"/>
      <c r="T19" s="14">
        <f t="shared" si="2"/>
        <v>5.4036598699756598E-2</v>
      </c>
    </row>
    <row r="20" spans="1:20" x14ac:dyDescent="0.25">
      <c r="A20" t="s">
        <v>29</v>
      </c>
      <c r="B20">
        <v>1105142400</v>
      </c>
      <c r="C20">
        <v>8.9049999999999997E-3</v>
      </c>
      <c r="D20">
        <v>8.7699999999999996E-4</v>
      </c>
      <c r="E20">
        <v>5.836E-3</v>
      </c>
      <c r="F20">
        <v>8.2740000000000001E-3</v>
      </c>
      <c r="I20" s="14"/>
      <c r="J20" s="14">
        <v>1185891240</v>
      </c>
      <c r="K20" s="4">
        <f t="shared" si="0"/>
        <v>40024.634722222218</v>
      </c>
      <c r="L20" s="14"/>
      <c r="M20" s="14">
        <v>6.03</v>
      </c>
      <c r="N20" s="14"/>
      <c r="O20" s="14"/>
      <c r="P20" s="14">
        <v>6.6803470000000003</v>
      </c>
      <c r="R20" s="14">
        <f t="shared" si="1"/>
        <v>0.65034700000000001</v>
      </c>
      <c r="S20" s="14"/>
      <c r="T20" s="14">
        <f t="shared" si="2"/>
        <v>9.7352278257401892E-2</v>
      </c>
    </row>
    <row r="21" spans="1:20" x14ac:dyDescent="0.25">
      <c r="A21" t="s">
        <v>30</v>
      </c>
      <c r="B21">
        <v>1105747200</v>
      </c>
      <c r="C21">
        <v>8.3599999999999994E-3</v>
      </c>
      <c r="D21">
        <v>9.9200000000000004E-4</v>
      </c>
      <c r="E21">
        <v>6.2379999999999996E-3</v>
      </c>
      <c r="F21">
        <v>8.3420000000000005E-3</v>
      </c>
      <c r="I21" s="14"/>
      <c r="J21" s="14">
        <v>1187654340</v>
      </c>
      <c r="K21" s="4">
        <f t="shared" si="0"/>
        <v>40045.040972222218</v>
      </c>
      <c r="L21" s="14"/>
      <c r="M21" s="14">
        <v>5.69</v>
      </c>
      <c r="N21" s="14"/>
      <c r="O21" s="14"/>
      <c r="P21" s="14">
        <v>6.3502270000000003</v>
      </c>
      <c r="R21" s="14">
        <f t="shared" si="1"/>
        <v>0.6602269999999999</v>
      </c>
      <c r="S21" s="14"/>
      <c r="T21" s="14">
        <f t="shared" si="2"/>
        <v>0.10396903921702325</v>
      </c>
    </row>
    <row r="22" spans="1:20" x14ac:dyDescent="0.25">
      <c r="A22" t="s">
        <v>31</v>
      </c>
      <c r="B22">
        <v>1106352000</v>
      </c>
      <c r="C22">
        <v>8.0560000000000007E-3</v>
      </c>
      <c r="D22">
        <v>1.1000000000000001E-3</v>
      </c>
      <c r="E22">
        <v>6.5129999999999997E-3</v>
      </c>
      <c r="F22">
        <v>7.9369999999999996E-3</v>
      </c>
      <c r="I22" s="14"/>
      <c r="J22" s="14">
        <v>1188637500</v>
      </c>
      <c r="K22" s="4">
        <f t="shared" si="0"/>
        <v>40056.420138888883</v>
      </c>
      <c r="L22" s="14"/>
      <c r="M22" s="14">
        <v>5.83</v>
      </c>
      <c r="N22" s="14"/>
      <c r="O22" s="14"/>
      <c r="P22" s="14">
        <v>6.189578</v>
      </c>
      <c r="R22" s="14">
        <f t="shared" si="1"/>
        <v>0.35957799999999995</v>
      </c>
      <c r="S22" s="14"/>
      <c r="T22" s="14">
        <f t="shared" si="2"/>
        <v>5.809410593096976E-2</v>
      </c>
    </row>
    <row r="23" spans="1:20" x14ac:dyDescent="0.25">
      <c r="A23" t="s">
        <v>32</v>
      </c>
      <c r="B23">
        <v>1106956800</v>
      </c>
      <c r="C23">
        <v>7.5570000000000003E-3</v>
      </c>
      <c r="D23">
        <v>1.199E-3</v>
      </c>
      <c r="E23">
        <v>6.6579999999999999E-3</v>
      </c>
      <c r="F23">
        <v>7.3509999999999999E-3</v>
      </c>
      <c r="I23" s="14" t="s">
        <v>727</v>
      </c>
      <c r="J23" s="14">
        <v>1192436880</v>
      </c>
      <c r="K23" s="4">
        <f t="shared" si="0"/>
        <v>40100.394444444442</v>
      </c>
      <c r="L23" s="14"/>
      <c r="M23" s="14">
        <v>180</v>
      </c>
      <c r="N23" s="14"/>
      <c r="O23" s="14"/>
      <c r="P23" s="14">
        <v>188.92460600000001</v>
      </c>
      <c r="R23" s="14">
        <f t="shared" si="1"/>
        <v>8.9246060000000114</v>
      </c>
      <c r="S23" s="14"/>
      <c r="T23" s="14">
        <f t="shared" si="2"/>
        <v>4.7238981670815347E-2</v>
      </c>
    </row>
    <row r="24" spans="1:20" x14ac:dyDescent="0.25">
      <c r="A24" t="s">
        <v>33</v>
      </c>
      <c r="B24">
        <v>1107561600</v>
      </c>
      <c r="C24">
        <v>4.5180000000000003E-3</v>
      </c>
      <c r="D24">
        <v>1.25E-3</v>
      </c>
      <c r="E24">
        <v>6.3299999999999997E-3</v>
      </c>
      <c r="F24">
        <v>6.038E-3</v>
      </c>
      <c r="I24" s="14"/>
      <c r="J24" s="14">
        <v>1196690880</v>
      </c>
      <c r="K24" s="4">
        <f t="shared" si="0"/>
        <v>40149.630555555552</v>
      </c>
      <c r="L24" s="14"/>
      <c r="M24" s="14">
        <v>84.099997999999999</v>
      </c>
      <c r="N24" s="14"/>
      <c r="O24" s="14"/>
      <c r="P24" s="14">
        <v>52.261391000000003</v>
      </c>
      <c r="R24" s="14">
        <f t="shared" si="1"/>
        <v>-31.838606999999996</v>
      </c>
      <c r="S24" s="14"/>
      <c r="T24" s="14">
        <f t="shared" si="2"/>
        <v>-0.60921851467749866</v>
      </c>
    </row>
    <row r="25" spans="1:20" x14ac:dyDescent="0.25">
      <c r="A25" t="s">
        <v>34</v>
      </c>
      <c r="B25">
        <v>1108166400</v>
      </c>
      <c r="C25">
        <v>8.0199999999999994E-3</v>
      </c>
      <c r="D25">
        <v>1.354E-3</v>
      </c>
      <c r="E25">
        <v>6.5909999999999996E-3</v>
      </c>
      <c r="F25">
        <v>7.0790000000000002E-3</v>
      </c>
      <c r="I25" s="14"/>
      <c r="J25" s="14">
        <v>1201521540</v>
      </c>
      <c r="K25" s="4">
        <f t="shared" si="0"/>
        <v>40205.540972222218</v>
      </c>
      <c r="L25" s="14"/>
      <c r="M25" s="14">
        <v>38.799999</v>
      </c>
      <c r="N25" s="14"/>
      <c r="O25" s="14"/>
      <c r="P25" s="14">
        <v>31.779882000000001</v>
      </c>
      <c r="R25" s="14">
        <f t="shared" si="1"/>
        <v>-7.0201169999999991</v>
      </c>
      <c r="S25" s="14"/>
      <c r="T25" s="14">
        <f t="shared" si="2"/>
        <v>-0.22089814556265497</v>
      </c>
    </row>
    <row r="26" spans="1:20" x14ac:dyDescent="0.25">
      <c r="A26" t="s">
        <v>35</v>
      </c>
      <c r="B26">
        <v>1108771200</v>
      </c>
      <c r="C26">
        <v>6.4120000000000002E-3</v>
      </c>
      <c r="D26">
        <v>1.431E-3</v>
      </c>
      <c r="E26">
        <v>6.5579999999999996E-3</v>
      </c>
      <c r="F26">
        <v>6.7010000000000004E-3</v>
      </c>
      <c r="I26" s="14"/>
      <c r="J26" s="14">
        <v>1202656980</v>
      </c>
      <c r="K26" s="4">
        <f t="shared" si="0"/>
        <v>40218.682638888888</v>
      </c>
      <c r="L26" s="14"/>
      <c r="M26" s="14">
        <v>121</v>
      </c>
      <c r="N26" s="14"/>
      <c r="O26" s="14"/>
      <c r="P26" s="14">
        <v>57.615219000000003</v>
      </c>
      <c r="R26" s="14">
        <f t="shared" si="1"/>
        <v>-63.384780999999997</v>
      </c>
      <c r="S26" s="14"/>
      <c r="T26" s="14">
        <f t="shared" si="2"/>
        <v>-1.1001395481981939</v>
      </c>
    </row>
    <row r="27" spans="1:20" x14ac:dyDescent="0.25">
      <c r="A27" t="s">
        <v>36</v>
      </c>
      <c r="B27">
        <v>1109376000</v>
      </c>
      <c r="C27">
        <v>7.221E-3</v>
      </c>
      <c r="D27">
        <v>1.5200000000000001E-3</v>
      </c>
      <c r="E27">
        <v>6.6740000000000002E-3</v>
      </c>
      <c r="F27">
        <v>7.2290000000000002E-3</v>
      </c>
      <c r="I27" s="14"/>
      <c r="J27" s="14">
        <v>1207479780</v>
      </c>
      <c r="K27" s="4">
        <f t="shared" si="0"/>
        <v>40274.502083333333</v>
      </c>
      <c r="L27" s="14"/>
      <c r="M27" s="14">
        <v>197</v>
      </c>
      <c r="N27" s="14"/>
      <c r="O27" s="14"/>
      <c r="P27" s="14">
        <v>231.577438</v>
      </c>
      <c r="R27" s="14">
        <f t="shared" si="1"/>
        <v>34.577438000000001</v>
      </c>
      <c r="S27" s="14"/>
      <c r="T27" s="14">
        <f t="shared" si="2"/>
        <v>0.14931263726995719</v>
      </c>
    </row>
    <row r="28" spans="1:20" x14ac:dyDescent="0.25">
      <c r="A28" t="s">
        <v>37</v>
      </c>
      <c r="B28">
        <v>1109980800</v>
      </c>
      <c r="C28">
        <v>1.3220000000000001E-2</v>
      </c>
      <c r="D28">
        <v>1.6999999999999999E-3</v>
      </c>
      <c r="E28">
        <v>7.7289999999999998E-3</v>
      </c>
      <c r="F28">
        <v>1.091E-2</v>
      </c>
      <c r="I28" s="14" t="s">
        <v>728</v>
      </c>
      <c r="J28" s="14">
        <v>1216770780</v>
      </c>
      <c r="K28" s="4">
        <f t="shared" si="0"/>
        <v>40382.036805555552</v>
      </c>
      <c r="L28" s="14"/>
      <c r="M28" s="14">
        <v>19.200001</v>
      </c>
      <c r="N28" s="14"/>
      <c r="O28" s="14"/>
      <c r="P28" s="14">
        <v>17.608360000000001</v>
      </c>
      <c r="R28" s="14">
        <f t="shared" si="1"/>
        <v>-1.5916409999999992</v>
      </c>
      <c r="S28" s="14"/>
      <c r="T28" s="14">
        <f t="shared" si="2"/>
        <v>-9.0391211901619403E-2</v>
      </c>
    </row>
    <row r="29" spans="1:20" x14ac:dyDescent="0.25">
      <c r="A29" t="s">
        <v>38</v>
      </c>
      <c r="B29">
        <v>1110582000</v>
      </c>
      <c r="C29">
        <v>1.5847E-2</v>
      </c>
      <c r="D29">
        <v>1.916E-3</v>
      </c>
      <c r="E29">
        <v>9.0279999999999996E-3</v>
      </c>
      <c r="F29">
        <v>1.3944E-2</v>
      </c>
      <c r="I29" s="14"/>
      <c r="J29" s="14">
        <v>1218030840</v>
      </c>
      <c r="K29" s="4">
        <f t="shared" si="0"/>
        <v>40396.620833333327</v>
      </c>
      <c r="L29" s="14"/>
      <c r="M29" s="14">
        <v>14.8</v>
      </c>
      <c r="N29" s="14"/>
      <c r="O29" s="14"/>
      <c r="P29" s="14">
        <v>11.646568</v>
      </c>
      <c r="R29" s="14">
        <f t="shared" si="1"/>
        <v>-3.1534320000000005</v>
      </c>
      <c r="S29" s="14"/>
      <c r="T29" s="14">
        <f t="shared" si="2"/>
        <v>-0.27076062235673209</v>
      </c>
    </row>
    <row r="30" spans="1:20" x14ac:dyDescent="0.25">
      <c r="A30" t="s">
        <v>39</v>
      </c>
      <c r="B30">
        <v>1111186800</v>
      </c>
      <c r="C30">
        <v>1.4690999999999999E-2</v>
      </c>
      <c r="D30">
        <v>2.111E-3</v>
      </c>
      <c r="E30">
        <v>9.9109999999999997E-3</v>
      </c>
      <c r="F30">
        <v>1.4111E-2</v>
      </c>
      <c r="I30" s="14"/>
      <c r="J30" s="14">
        <v>1218548700</v>
      </c>
      <c r="K30" s="4">
        <f t="shared" si="0"/>
        <v>40402.614583333328</v>
      </c>
      <c r="L30" s="14"/>
      <c r="M30" s="14">
        <v>14.1</v>
      </c>
      <c r="N30" s="14"/>
      <c r="O30" s="14"/>
      <c r="P30" s="14">
        <v>10.9298</v>
      </c>
      <c r="R30" s="14">
        <f t="shared" si="1"/>
        <v>-3.1701999999999995</v>
      </c>
      <c r="S30" s="14"/>
      <c r="T30" s="14">
        <f t="shared" si="2"/>
        <v>-0.29005105308422841</v>
      </c>
    </row>
    <row r="31" spans="1:20" x14ac:dyDescent="0.25">
      <c r="A31" t="s">
        <v>40</v>
      </c>
      <c r="B31">
        <v>1111791600</v>
      </c>
      <c r="C31">
        <v>1.6961E-2</v>
      </c>
      <c r="D31">
        <v>2.3389999999999999E-3</v>
      </c>
      <c r="E31">
        <v>1.1022000000000001E-2</v>
      </c>
      <c r="F31">
        <v>1.5561E-2</v>
      </c>
      <c r="I31" s="14" t="s">
        <v>729</v>
      </c>
      <c r="J31" s="14">
        <v>1223906040</v>
      </c>
      <c r="K31" s="4">
        <f t="shared" si="0"/>
        <v>40464.620833333327</v>
      </c>
      <c r="L31" s="14"/>
      <c r="M31" s="14">
        <v>38.900002000000001</v>
      </c>
      <c r="N31" s="14"/>
      <c r="O31" s="14"/>
      <c r="P31" s="14">
        <v>25.328806</v>
      </c>
      <c r="R31" s="14">
        <f t="shared" si="1"/>
        <v>-13.571196</v>
      </c>
      <c r="S31" s="14"/>
      <c r="T31" s="14">
        <f t="shared" si="2"/>
        <v>-0.53580085851658388</v>
      </c>
    </row>
    <row r="32" spans="1:20" x14ac:dyDescent="0.25">
      <c r="A32" t="s">
        <v>41</v>
      </c>
      <c r="B32">
        <v>1112396400</v>
      </c>
      <c r="C32">
        <v>1.1370999999999999E-2</v>
      </c>
      <c r="D32">
        <v>2.477E-3</v>
      </c>
      <c r="E32">
        <v>1.1041E-2</v>
      </c>
      <c r="F32">
        <v>1.2586E-2</v>
      </c>
      <c r="I32" s="14"/>
      <c r="J32" s="14">
        <v>1225842420</v>
      </c>
      <c r="K32" s="4">
        <f t="shared" si="0"/>
        <v>40487.032638888886</v>
      </c>
      <c r="L32" s="14"/>
      <c r="M32" s="14">
        <v>208</v>
      </c>
      <c r="N32" s="14"/>
      <c r="O32" s="14"/>
      <c r="P32" s="14">
        <v>202.910461</v>
      </c>
      <c r="R32" s="14">
        <f t="shared" si="1"/>
        <v>-5.089539000000002</v>
      </c>
      <c r="S32" s="14"/>
      <c r="T32" s="14">
        <f t="shared" si="2"/>
        <v>-2.5082684130316977E-2</v>
      </c>
    </row>
    <row r="33" spans="1:20" x14ac:dyDescent="0.25">
      <c r="A33" t="s">
        <v>42</v>
      </c>
      <c r="B33">
        <v>1113001200</v>
      </c>
      <c r="C33">
        <v>6.6E-3</v>
      </c>
      <c r="D33">
        <v>2.5400000000000002E-3</v>
      </c>
      <c r="E33">
        <v>1.0328E-2</v>
      </c>
      <c r="F33">
        <v>9.2029999999999994E-3</v>
      </c>
      <c r="I33" s="14"/>
      <c r="J33" s="14">
        <v>1230455280</v>
      </c>
      <c r="K33" s="4">
        <f t="shared" si="0"/>
        <v>40540.422222222223</v>
      </c>
      <c r="L33" s="14"/>
      <c r="M33" s="14">
        <v>156</v>
      </c>
      <c r="N33" s="14"/>
      <c r="O33" s="14"/>
      <c r="P33" s="14">
        <v>177.79664600000001</v>
      </c>
      <c r="R33" s="14">
        <f t="shared" si="1"/>
        <v>21.79664600000001</v>
      </c>
      <c r="S33" s="14"/>
      <c r="T33" s="14">
        <f t="shared" si="2"/>
        <v>0.1225931224821868</v>
      </c>
    </row>
    <row r="34" spans="1:20" x14ac:dyDescent="0.25">
      <c r="A34" t="s">
        <v>43</v>
      </c>
      <c r="B34">
        <v>1113606000</v>
      </c>
      <c r="C34">
        <v>8.3250000000000008E-3</v>
      </c>
      <c r="D34">
        <v>2.6289999999999998E-3</v>
      </c>
      <c r="E34">
        <v>1.0005E-2</v>
      </c>
      <c r="F34">
        <v>8.7709999999999993E-3</v>
      </c>
      <c r="I34" s="14"/>
      <c r="J34" s="14">
        <v>1236509340</v>
      </c>
      <c r="K34" s="4">
        <f t="shared" si="0"/>
        <v>40610.492361111108</v>
      </c>
      <c r="L34" s="14"/>
      <c r="M34" s="14">
        <v>22.5</v>
      </c>
      <c r="N34" s="14"/>
      <c r="O34" s="14"/>
      <c r="P34" s="14">
        <v>24.503105000000001</v>
      </c>
      <c r="R34" s="14">
        <f t="shared" si="1"/>
        <v>2.0031050000000015</v>
      </c>
      <c r="S34" s="14"/>
      <c r="T34" s="14">
        <f t="shared" si="2"/>
        <v>8.1749027317150266E-2</v>
      </c>
    </row>
    <row r="35" spans="1:20" x14ac:dyDescent="0.25">
      <c r="A35" t="s">
        <v>44</v>
      </c>
      <c r="B35">
        <v>1114210800</v>
      </c>
      <c r="C35">
        <v>7.6759999999999997E-3</v>
      </c>
      <c r="D35">
        <v>2.7060000000000001E-3</v>
      </c>
      <c r="E35">
        <v>9.6220000000000003E-3</v>
      </c>
      <c r="F35">
        <v>8.0549999999999997E-3</v>
      </c>
      <c r="I35" s="14"/>
      <c r="J35" s="14">
        <v>1244380860</v>
      </c>
      <c r="K35" s="4">
        <f t="shared" si="0"/>
        <v>40701.597916666666</v>
      </c>
      <c r="L35" s="14"/>
      <c r="M35" s="14">
        <v>49.099997999999999</v>
      </c>
      <c r="N35" s="14"/>
      <c r="O35" s="14"/>
      <c r="P35" s="14">
        <v>52.194912000000002</v>
      </c>
      <c r="R35" s="14">
        <f t="shared" si="1"/>
        <v>3.0949140000000028</v>
      </c>
      <c r="S35" s="14"/>
      <c r="T35" s="14">
        <f t="shared" si="2"/>
        <v>5.9295319819679025E-2</v>
      </c>
    </row>
    <row r="36" spans="1:20" x14ac:dyDescent="0.25">
      <c r="A36" t="s">
        <v>45</v>
      </c>
      <c r="B36">
        <v>1114815600</v>
      </c>
      <c r="C36">
        <v>7.8230000000000001E-3</v>
      </c>
      <c r="D36">
        <v>2.7850000000000001E-3</v>
      </c>
      <c r="E36">
        <v>9.3349999999999995E-3</v>
      </c>
      <c r="F36">
        <v>8.0409999999999995E-3</v>
      </c>
      <c r="I36" s="14"/>
      <c r="J36" s="14">
        <v>1256048220</v>
      </c>
      <c r="K36" s="4">
        <f t="shared" si="0"/>
        <v>40836.636805555558</v>
      </c>
      <c r="L36" s="14"/>
      <c r="M36" s="14">
        <v>49.5</v>
      </c>
      <c r="N36" s="14"/>
      <c r="O36" s="14"/>
      <c r="P36" s="14">
        <v>60.494529999999997</v>
      </c>
      <c r="R36" s="14">
        <f t="shared" si="1"/>
        <v>10.994529999999997</v>
      </c>
      <c r="S36" s="14"/>
      <c r="T36" s="14">
        <f t="shared" si="2"/>
        <v>0.18174420067401131</v>
      </c>
    </row>
    <row r="37" spans="1:20" x14ac:dyDescent="0.25">
      <c r="A37" t="s">
        <v>46</v>
      </c>
      <c r="B37">
        <v>1115420400</v>
      </c>
      <c r="C37">
        <v>7.1570000000000002E-3</v>
      </c>
      <c r="D37">
        <v>2.8519999999999999E-3</v>
      </c>
      <c r="E37">
        <v>8.9680000000000003E-3</v>
      </c>
      <c r="F37">
        <v>7.2919999999999999E-3</v>
      </c>
      <c r="I37" s="14"/>
      <c r="J37" s="14">
        <v>1265127240</v>
      </c>
      <c r="K37" s="4">
        <f t="shared" si="0"/>
        <v>40941.718055555553</v>
      </c>
      <c r="L37" s="14"/>
      <c r="M37" s="14">
        <v>17</v>
      </c>
      <c r="N37" s="14"/>
      <c r="O37" s="14"/>
      <c r="P37" s="14">
        <v>27.060124999999999</v>
      </c>
      <c r="R37" s="14">
        <f t="shared" si="1"/>
        <v>10.060124999999999</v>
      </c>
      <c r="S37" s="14"/>
      <c r="T37" s="14">
        <f t="shared" si="2"/>
        <v>0.37176934696347486</v>
      </c>
    </row>
    <row r="38" spans="1:20" x14ac:dyDescent="0.25">
      <c r="A38" t="s">
        <v>47</v>
      </c>
      <c r="B38">
        <v>1116025200</v>
      </c>
      <c r="C38">
        <v>4.3787E-2</v>
      </c>
      <c r="D38">
        <v>3.48E-3</v>
      </c>
      <c r="E38">
        <v>1.4543E-2</v>
      </c>
      <c r="F38">
        <v>2.8029999999999999E-2</v>
      </c>
      <c r="I38" s="14"/>
      <c r="J38" s="14">
        <v>1273669980</v>
      </c>
      <c r="K38" s="4">
        <f t="shared" si="0"/>
        <v>41040.592361111107</v>
      </c>
      <c r="L38" s="14"/>
      <c r="M38" s="14">
        <v>13.7</v>
      </c>
      <c r="N38" s="14"/>
      <c r="O38" s="14"/>
      <c r="P38" s="14">
        <v>16.603653000000001</v>
      </c>
      <c r="R38" s="14">
        <f t="shared" si="1"/>
        <v>2.903653000000002</v>
      </c>
      <c r="S38" s="14"/>
      <c r="T38" s="14">
        <f t="shared" si="2"/>
        <v>0.17488037120505961</v>
      </c>
    </row>
    <row r="39" spans="1:20" x14ac:dyDescent="0.25">
      <c r="A39" t="s">
        <v>48</v>
      </c>
      <c r="B39">
        <v>1116630000</v>
      </c>
      <c r="C39">
        <v>6.5079999999999999E-3</v>
      </c>
      <c r="D39">
        <v>3.5260000000000001E-3</v>
      </c>
      <c r="E39">
        <v>1.3244000000000001E-2</v>
      </c>
      <c r="F39">
        <v>1.5476999999999999E-2</v>
      </c>
      <c r="I39" s="14"/>
      <c r="J39" s="14">
        <v>1275214200</v>
      </c>
      <c r="K39" s="4">
        <f t="shared" si="0"/>
        <v>41058.465277777774</v>
      </c>
      <c r="L39" s="14"/>
      <c r="M39" s="14">
        <v>11.1</v>
      </c>
      <c r="N39" s="14"/>
      <c r="O39" s="14"/>
      <c r="P39" s="14">
        <v>11.32624</v>
      </c>
      <c r="R39" s="14">
        <f t="shared" si="1"/>
        <v>0.22624000000000066</v>
      </c>
      <c r="S39" s="14"/>
      <c r="T39" s="14">
        <f t="shared" si="2"/>
        <v>1.9974854850329911E-2</v>
      </c>
    </row>
    <row r="40" spans="1:20" x14ac:dyDescent="0.25">
      <c r="A40" t="s">
        <v>49</v>
      </c>
      <c r="B40">
        <v>1117234800</v>
      </c>
      <c r="C40">
        <v>6.8180000000000003E-3</v>
      </c>
      <c r="D40">
        <v>3.5760000000000002E-3</v>
      </c>
      <c r="E40">
        <v>1.2208E-2</v>
      </c>
      <c r="F40">
        <v>1.0475E-2</v>
      </c>
      <c r="I40" s="14"/>
      <c r="J40" s="14">
        <v>1279443600</v>
      </c>
      <c r="K40" s="4">
        <f t="shared" si="0"/>
        <v>41107.416666666664</v>
      </c>
      <c r="L40" s="14"/>
      <c r="M40" s="14">
        <v>8.15</v>
      </c>
      <c r="N40" s="14"/>
      <c r="O40" s="14"/>
      <c r="P40" s="14">
        <v>9.7022130000000004</v>
      </c>
      <c r="R40" s="14">
        <f t="shared" si="1"/>
        <v>1.5522130000000001</v>
      </c>
      <c r="S40" s="14"/>
      <c r="T40" s="14">
        <f t="shared" si="2"/>
        <v>0.15998545898755262</v>
      </c>
    </row>
    <row r="41" spans="1:20" x14ac:dyDescent="0.25">
      <c r="A41" t="s">
        <v>50</v>
      </c>
      <c r="B41">
        <v>1117839600</v>
      </c>
      <c r="C41">
        <v>6.5690000000000002E-3</v>
      </c>
      <c r="D41">
        <v>3.6219999999999998E-3</v>
      </c>
      <c r="E41">
        <v>1.1291000000000001E-2</v>
      </c>
      <c r="F41">
        <v>8.0829999999999999E-3</v>
      </c>
      <c r="I41" s="14"/>
      <c r="J41" s="14">
        <v>1282639560</v>
      </c>
      <c r="K41" s="4">
        <f t="shared" si="0"/>
        <v>41144.406944444439</v>
      </c>
      <c r="L41" s="14"/>
      <c r="M41" s="14">
        <v>7.82</v>
      </c>
      <c r="N41" s="14"/>
      <c r="O41" s="14"/>
      <c r="P41" s="14">
        <v>8.8746989999999997</v>
      </c>
      <c r="R41" s="14">
        <f t="shared" si="1"/>
        <v>1.0546989999999994</v>
      </c>
      <c r="S41" s="14"/>
      <c r="T41" s="14">
        <f t="shared" si="2"/>
        <v>0.11884335457461706</v>
      </c>
    </row>
    <row r="42" spans="1:20" x14ac:dyDescent="0.25">
      <c r="A42" t="s">
        <v>51</v>
      </c>
      <c r="B42">
        <v>1118444400</v>
      </c>
      <c r="C42">
        <v>6.1809999999999999E-3</v>
      </c>
      <c r="D42">
        <v>3.6610000000000002E-3</v>
      </c>
      <c r="E42">
        <v>1.0463999999999999E-2</v>
      </c>
      <c r="F42">
        <v>6.9189999999999998E-3</v>
      </c>
      <c r="I42" s="14"/>
      <c r="J42" s="14">
        <v>1287822720</v>
      </c>
      <c r="K42" s="4">
        <f t="shared" si="0"/>
        <v>41204.397222222222</v>
      </c>
      <c r="L42" s="14"/>
      <c r="M42" s="14">
        <v>7.01</v>
      </c>
      <c r="N42" s="14"/>
      <c r="O42" s="14"/>
      <c r="P42" s="14">
        <v>8.0367300000000004</v>
      </c>
      <c r="R42" s="14">
        <f t="shared" si="1"/>
        <v>1.0267300000000006</v>
      </c>
      <c r="S42" s="14"/>
      <c r="T42" s="14">
        <f t="shared" si="2"/>
        <v>0.12775469625083841</v>
      </c>
    </row>
    <row r="43" spans="1:20" x14ac:dyDescent="0.25">
      <c r="A43" t="s">
        <v>52</v>
      </c>
      <c r="B43">
        <v>1119049200</v>
      </c>
      <c r="C43">
        <v>6.0439999999999999E-3</v>
      </c>
      <c r="D43">
        <v>3.6970000000000002E-3</v>
      </c>
      <c r="E43">
        <v>9.7529999999999995E-3</v>
      </c>
      <c r="F43">
        <v>6.4710000000000002E-3</v>
      </c>
      <c r="I43" s="14"/>
      <c r="J43" s="14">
        <v>1290942300</v>
      </c>
      <c r="K43" s="4">
        <f t="shared" si="0"/>
        <v>41240.503472222219</v>
      </c>
      <c r="L43" s="14"/>
      <c r="M43" s="14">
        <v>6.44</v>
      </c>
      <c r="N43" s="14"/>
      <c r="O43" s="14"/>
      <c r="P43" s="14">
        <v>7.1955600000000004</v>
      </c>
      <c r="R43" s="14">
        <f t="shared" si="1"/>
        <v>0.75556000000000001</v>
      </c>
      <c r="S43" s="14"/>
      <c r="T43" s="14">
        <f t="shared" si="2"/>
        <v>0.105003641134255</v>
      </c>
    </row>
    <row r="44" spans="1:20" x14ac:dyDescent="0.25">
      <c r="A44" t="s">
        <v>53</v>
      </c>
      <c r="B44">
        <v>1119654000</v>
      </c>
      <c r="C44">
        <v>7.7920000000000003E-3</v>
      </c>
      <c r="D44">
        <v>3.7599999999999999E-3</v>
      </c>
      <c r="E44">
        <v>9.4420000000000007E-3</v>
      </c>
      <c r="F44">
        <v>7.3949999999999997E-3</v>
      </c>
      <c r="I44" s="14"/>
      <c r="J44" s="14">
        <v>1296657420</v>
      </c>
      <c r="K44" s="4">
        <f t="shared" si="0"/>
        <v>41306.650694444441</v>
      </c>
      <c r="L44" s="14"/>
      <c r="M44" s="14">
        <v>5.87</v>
      </c>
      <c r="N44" s="14"/>
      <c r="O44" s="14"/>
      <c r="P44" s="14">
        <v>6.5479810000000001</v>
      </c>
      <c r="R44" s="14">
        <f t="shared" si="1"/>
        <v>0.67798099999999994</v>
      </c>
      <c r="S44" s="14"/>
      <c r="T44" s="14">
        <f t="shared" si="2"/>
        <v>0.1035404653739832</v>
      </c>
    </row>
    <row r="45" spans="1:20" x14ac:dyDescent="0.25">
      <c r="A45" t="s">
        <v>54</v>
      </c>
      <c r="B45">
        <v>1120258800</v>
      </c>
      <c r="C45">
        <v>8.1510000000000003E-3</v>
      </c>
      <c r="D45">
        <v>3.8270000000000001E-3</v>
      </c>
      <c r="E45">
        <v>9.2440000000000005E-3</v>
      </c>
      <c r="F45">
        <v>8.0839999999999992E-3</v>
      </c>
      <c r="I45" s="14"/>
      <c r="J45" s="14">
        <v>1301314560</v>
      </c>
      <c r="K45" s="4">
        <f t="shared" si="0"/>
        <v>41360.552777777775</v>
      </c>
      <c r="L45" s="14"/>
      <c r="M45" s="14">
        <v>5.66</v>
      </c>
      <c r="N45" s="14"/>
      <c r="O45" s="14"/>
      <c r="P45" s="14">
        <v>5.8521179999999999</v>
      </c>
      <c r="R45" s="14">
        <f t="shared" si="1"/>
        <v>0.19211799999999979</v>
      </c>
      <c r="S45" s="14"/>
      <c r="T45" s="14">
        <f t="shared" si="2"/>
        <v>3.2828798052260702E-2</v>
      </c>
    </row>
    <row r="46" spans="1:20" x14ac:dyDescent="0.25">
      <c r="A46" t="s">
        <v>55</v>
      </c>
      <c r="B46">
        <v>1120863600</v>
      </c>
      <c r="C46">
        <v>8.7869999999999997E-3</v>
      </c>
      <c r="D46">
        <v>3.9029999999999998E-3</v>
      </c>
      <c r="E46">
        <v>9.1549999999999999E-3</v>
      </c>
      <c r="F46">
        <v>8.2959999999999996E-3</v>
      </c>
      <c r="I46" s="14"/>
      <c r="J46" s="14">
        <v>1307535240</v>
      </c>
      <c r="K46" s="4">
        <f t="shared" si="0"/>
        <v>41432.551388888889</v>
      </c>
      <c r="L46" s="14"/>
      <c r="M46" s="14">
        <v>7.09</v>
      </c>
      <c r="N46" s="14"/>
      <c r="O46" s="14"/>
      <c r="P46" s="14">
        <v>4.6975239999999996</v>
      </c>
      <c r="R46" s="14">
        <f t="shared" si="1"/>
        <v>-2.3924760000000003</v>
      </c>
      <c r="S46" s="14"/>
      <c r="T46" s="14">
        <f t="shared" si="2"/>
        <v>-0.50930575341392625</v>
      </c>
    </row>
    <row r="47" spans="1:20" x14ac:dyDescent="0.25">
      <c r="A47" t="s">
        <v>56</v>
      </c>
      <c r="B47">
        <v>1121468400</v>
      </c>
      <c r="C47">
        <v>7.0429999999999998E-3</v>
      </c>
      <c r="D47">
        <v>3.9509999999999997E-3</v>
      </c>
      <c r="E47">
        <v>8.822E-3</v>
      </c>
      <c r="F47">
        <v>7.7629999999999999E-3</v>
      </c>
      <c r="J47" s="14">
        <v>1311154200</v>
      </c>
      <c r="K47" s="4">
        <f t="shared" si="0"/>
        <v>41474.4375</v>
      </c>
      <c r="L47" s="14"/>
      <c r="M47" s="14">
        <v>4.82</v>
      </c>
      <c r="N47" s="14"/>
      <c r="O47" s="14"/>
      <c r="P47" s="14">
        <v>4.2792890000000003</v>
      </c>
      <c r="R47" s="14">
        <f t="shared" si="1"/>
        <v>-0.54071099999999994</v>
      </c>
      <c r="S47" s="14"/>
      <c r="T47" s="14">
        <f t="shared" si="2"/>
        <v>-0.12635533613177327</v>
      </c>
    </row>
    <row r="48" spans="1:20" x14ac:dyDescent="0.25">
      <c r="A48" t="s">
        <v>57</v>
      </c>
      <c r="B48">
        <v>1122073200</v>
      </c>
      <c r="C48">
        <v>8.7329999999999994E-3</v>
      </c>
      <c r="D48">
        <v>4.0239999999999998E-3</v>
      </c>
      <c r="E48">
        <v>8.8090000000000009E-3</v>
      </c>
      <c r="F48">
        <v>8.43E-3</v>
      </c>
      <c r="J48" s="14">
        <v>1323094800</v>
      </c>
      <c r="K48" s="4">
        <f t="shared" si="0"/>
        <v>41612.638888888883</v>
      </c>
      <c r="L48" s="14"/>
      <c r="M48" s="14">
        <v>5.26</v>
      </c>
      <c r="N48" s="14"/>
      <c r="O48" s="14"/>
      <c r="P48" s="14">
        <v>4.0813430000000004</v>
      </c>
      <c r="R48" s="14">
        <f t="shared" si="1"/>
        <v>-1.1786569999999994</v>
      </c>
      <c r="S48" s="14"/>
      <c r="T48" s="14">
        <f t="shared" si="2"/>
        <v>-0.28879145908589388</v>
      </c>
    </row>
    <row r="49" spans="1:20" x14ac:dyDescent="0.25">
      <c r="A49" t="s">
        <v>58</v>
      </c>
      <c r="B49">
        <v>1122678000</v>
      </c>
      <c r="C49">
        <v>5.7060000000000001E-3</v>
      </c>
      <c r="D49">
        <v>4.0489999999999996E-3</v>
      </c>
      <c r="E49">
        <v>8.2970000000000006E-3</v>
      </c>
      <c r="F49">
        <v>6.6860000000000001E-3</v>
      </c>
      <c r="J49" s="14">
        <v>1329660300</v>
      </c>
      <c r="K49" s="4">
        <f t="shared" si="0"/>
        <v>41688.628472222219</v>
      </c>
      <c r="L49" s="14"/>
      <c r="M49" s="14">
        <v>4.32</v>
      </c>
      <c r="N49" s="14"/>
      <c r="O49" s="14"/>
      <c r="P49" s="14">
        <v>3.3942570000000001</v>
      </c>
      <c r="R49" s="14">
        <f t="shared" si="1"/>
        <v>-0.9257430000000002</v>
      </c>
      <c r="S49" s="14"/>
      <c r="T49" s="14">
        <f t="shared" si="2"/>
        <v>-0.27273803957685</v>
      </c>
    </row>
    <row r="50" spans="1:20" x14ac:dyDescent="0.25">
      <c r="A50" t="s">
        <v>59</v>
      </c>
      <c r="B50">
        <v>1123282800</v>
      </c>
      <c r="C50">
        <v>2.2030000000000001E-3</v>
      </c>
      <c r="D50">
        <v>4.0210000000000003E-3</v>
      </c>
      <c r="E50">
        <v>7.3020000000000003E-3</v>
      </c>
      <c r="F50">
        <v>3.8249999999999998E-3</v>
      </c>
      <c r="J50" s="14">
        <v>1332892380</v>
      </c>
      <c r="K50" s="4">
        <f t="shared" si="0"/>
        <v>41726.036805555552</v>
      </c>
      <c r="L50" s="14"/>
      <c r="M50" s="14">
        <v>5.71</v>
      </c>
      <c r="N50" s="14"/>
      <c r="O50" s="14"/>
      <c r="P50" s="14">
        <v>6.3939789999999999</v>
      </c>
      <c r="R50" s="14">
        <f t="shared" si="1"/>
        <v>0.68397899999999989</v>
      </c>
      <c r="S50" s="14"/>
      <c r="T50" s="14">
        <f t="shared" si="2"/>
        <v>0.10697235633711026</v>
      </c>
    </row>
    <row r="51" spans="1:20" x14ac:dyDescent="0.25">
      <c r="A51" t="s">
        <v>60</v>
      </c>
      <c r="B51">
        <v>1123887600</v>
      </c>
      <c r="C51">
        <v>0</v>
      </c>
      <c r="D51">
        <v>3.9589999999999998E-3</v>
      </c>
      <c r="E51">
        <v>6.1289999999999999E-3</v>
      </c>
      <c r="F51">
        <v>1.606E-3</v>
      </c>
      <c r="J51" s="14">
        <v>1342947780</v>
      </c>
      <c r="K51" s="4">
        <f t="shared" si="0"/>
        <v>41842.418749999997</v>
      </c>
      <c r="L51" s="14"/>
      <c r="M51" s="14">
        <v>27.700001</v>
      </c>
      <c r="N51" s="14"/>
      <c r="O51" s="14"/>
      <c r="P51" s="14">
        <v>4.7833079999999999</v>
      </c>
      <c r="R51" s="14">
        <f t="shared" si="1"/>
        <v>-22.916693000000002</v>
      </c>
      <c r="S51" s="14"/>
      <c r="T51" s="14">
        <f t="shared" si="2"/>
        <v>-4.7909716455641167</v>
      </c>
    </row>
    <row r="52" spans="1:20" x14ac:dyDescent="0.25">
      <c r="A52" t="s">
        <v>61</v>
      </c>
      <c r="B52">
        <v>1124492400</v>
      </c>
      <c r="C52">
        <v>0</v>
      </c>
      <c r="D52">
        <v>3.898E-3</v>
      </c>
      <c r="E52">
        <v>5.1440000000000001E-3</v>
      </c>
      <c r="F52">
        <v>6.7400000000000001E-4</v>
      </c>
      <c r="J52" s="14">
        <v>1345524840</v>
      </c>
      <c r="K52" s="4">
        <f t="shared" si="0"/>
        <v>41872.245833333327</v>
      </c>
      <c r="L52" s="14"/>
      <c r="M52" s="14">
        <v>13.7</v>
      </c>
      <c r="N52" s="14"/>
      <c r="O52" s="14"/>
      <c r="P52" s="14">
        <v>2.1832189999999998</v>
      </c>
      <c r="R52" s="14">
        <f t="shared" si="1"/>
        <v>-11.516781</v>
      </c>
      <c r="S52" s="14"/>
      <c r="T52" s="14">
        <f t="shared" si="2"/>
        <v>-5.2751377667563357</v>
      </c>
    </row>
    <row r="53" spans="1:20" x14ac:dyDescent="0.25">
      <c r="A53" t="s">
        <v>62</v>
      </c>
      <c r="B53">
        <v>1125097200</v>
      </c>
      <c r="C53">
        <v>0</v>
      </c>
      <c r="D53">
        <v>3.8379999999999998E-3</v>
      </c>
      <c r="E53">
        <v>4.3169999999999997E-3</v>
      </c>
      <c r="F53">
        <v>2.8299999999999999E-4</v>
      </c>
      <c r="J53" s="14">
        <v>1347961980</v>
      </c>
      <c r="K53" s="4">
        <f t="shared" si="0"/>
        <v>41900.453472222223</v>
      </c>
      <c r="L53" s="14"/>
      <c r="M53" s="14">
        <v>5.09</v>
      </c>
      <c r="N53" s="14"/>
      <c r="O53" s="14"/>
      <c r="P53" s="14">
        <v>1.9941439999999999</v>
      </c>
      <c r="R53" s="14">
        <f t="shared" si="1"/>
        <v>-3.0958559999999999</v>
      </c>
      <c r="S53" s="14"/>
      <c r="T53" s="14">
        <f t="shared" si="2"/>
        <v>-1.5524736428261952</v>
      </c>
    </row>
    <row r="54" spans="1:20" x14ac:dyDescent="0.25">
      <c r="A54" t="s">
        <v>63</v>
      </c>
      <c r="B54">
        <v>1125702000</v>
      </c>
      <c r="C54">
        <v>0</v>
      </c>
      <c r="D54">
        <v>3.7780000000000001E-3</v>
      </c>
      <c r="E54">
        <v>3.6240000000000001E-3</v>
      </c>
      <c r="F54">
        <v>1.1900000000000001E-4</v>
      </c>
      <c r="J54" s="14">
        <v>1350465120</v>
      </c>
      <c r="K54" s="4">
        <f t="shared" si="0"/>
        <v>41929.424999999996</v>
      </c>
      <c r="L54" s="14"/>
      <c r="M54" s="14">
        <v>4.17</v>
      </c>
      <c r="N54" s="14"/>
      <c r="O54" s="14"/>
      <c r="P54" s="14">
        <v>1.868498</v>
      </c>
      <c r="R54" s="14">
        <f t="shared" si="1"/>
        <v>-2.3015020000000002</v>
      </c>
      <c r="S54" s="14"/>
      <c r="T54" s="14">
        <f t="shared" si="2"/>
        <v>-1.2317390759850961</v>
      </c>
    </row>
    <row r="55" spans="1:20" x14ac:dyDescent="0.25">
      <c r="A55" t="s">
        <v>64</v>
      </c>
      <c r="B55">
        <v>1126306800</v>
      </c>
      <c r="C55">
        <v>0</v>
      </c>
      <c r="D55">
        <v>3.7200000000000002E-3</v>
      </c>
      <c r="E55">
        <v>3.0409999999999999E-3</v>
      </c>
      <c r="F55">
        <v>5.0000000000000002E-5</v>
      </c>
      <c r="J55" s="14"/>
      <c r="K55" s="14"/>
      <c r="L55" s="14"/>
      <c r="M55" s="14"/>
      <c r="N55" s="14"/>
      <c r="O55" s="14"/>
      <c r="P55" s="14"/>
      <c r="Q55" s="14"/>
    </row>
    <row r="56" spans="1:20" x14ac:dyDescent="0.25">
      <c r="A56" t="s">
        <v>65</v>
      </c>
      <c r="B56">
        <v>1126911600</v>
      </c>
      <c r="C56">
        <v>0</v>
      </c>
      <c r="D56">
        <v>3.663E-3</v>
      </c>
      <c r="E56">
        <v>2.5530000000000001E-3</v>
      </c>
      <c r="F56">
        <v>2.0999999999999999E-5</v>
      </c>
      <c r="J56" s="14"/>
      <c r="K56" s="14"/>
      <c r="L56" s="14"/>
      <c r="M56" s="14"/>
      <c r="N56" s="14"/>
      <c r="O56" s="14"/>
      <c r="P56" s="14"/>
      <c r="Q56" s="14"/>
    </row>
    <row r="57" spans="1:20" x14ac:dyDescent="0.25">
      <c r="A57" t="s">
        <v>66</v>
      </c>
      <c r="B57">
        <v>1127516400</v>
      </c>
      <c r="C57">
        <v>0</v>
      </c>
      <c r="D57">
        <v>3.6059999999999998E-3</v>
      </c>
      <c r="E57">
        <v>2.1429999999999999E-3</v>
      </c>
      <c r="F57">
        <v>9.0000000000000002E-6</v>
      </c>
      <c r="J57" s="14"/>
      <c r="K57" s="14"/>
      <c r="L57" s="14"/>
      <c r="M57" s="14"/>
      <c r="N57" s="14"/>
      <c r="O57" s="14"/>
      <c r="P57" s="14"/>
      <c r="Q57" s="14"/>
    </row>
    <row r="58" spans="1:20" x14ac:dyDescent="0.25">
      <c r="A58" t="s">
        <v>67</v>
      </c>
      <c r="B58">
        <v>1128121200</v>
      </c>
      <c r="C58">
        <v>0</v>
      </c>
      <c r="D58">
        <v>3.5509999999999999E-3</v>
      </c>
      <c r="E58">
        <v>1.7979999999999999E-3</v>
      </c>
      <c r="F58">
        <v>3.9999999999999998E-6</v>
      </c>
      <c r="J58" s="14"/>
      <c r="K58" s="14"/>
      <c r="L58" s="14"/>
      <c r="M58" s="14"/>
      <c r="N58" s="14"/>
      <c r="O58" s="14"/>
      <c r="P58" s="14"/>
      <c r="Q58" s="14"/>
    </row>
    <row r="59" spans="1:20" x14ac:dyDescent="0.25">
      <c r="A59" t="s">
        <v>68</v>
      </c>
      <c r="B59">
        <v>1128726000</v>
      </c>
      <c r="C59">
        <v>0</v>
      </c>
      <c r="D59">
        <v>3.496E-3</v>
      </c>
      <c r="E59">
        <v>1.5089999999999999E-3</v>
      </c>
      <c r="F59">
        <v>1.9999999999999999E-6</v>
      </c>
      <c r="J59" s="14"/>
      <c r="K59" s="14"/>
      <c r="L59" s="14"/>
      <c r="M59" s="14"/>
      <c r="N59" s="14"/>
      <c r="O59" s="14"/>
      <c r="P59" s="14"/>
      <c r="Q59" s="14"/>
    </row>
    <row r="60" spans="1:20" x14ac:dyDescent="0.25">
      <c r="A60" t="s">
        <v>69</v>
      </c>
      <c r="B60">
        <v>1129330800</v>
      </c>
      <c r="C60">
        <v>3.4999999999999997E-5</v>
      </c>
      <c r="D60">
        <v>3.4429999999999999E-3</v>
      </c>
      <c r="E60">
        <v>1.274E-3</v>
      </c>
      <c r="F60">
        <v>3.6000000000000001E-5</v>
      </c>
      <c r="J60" s="14"/>
      <c r="K60" s="14"/>
      <c r="L60" s="14"/>
      <c r="M60" s="14"/>
      <c r="N60" s="14"/>
      <c r="O60" s="14"/>
      <c r="P60" s="14"/>
      <c r="Q60" s="14"/>
    </row>
    <row r="61" spans="1:20" x14ac:dyDescent="0.25">
      <c r="A61" t="s">
        <v>70</v>
      </c>
      <c r="B61">
        <v>1129935600</v>
      </c>
      <c r="C61">
        <v>5.3600000000000002E-4</v>
      </c>
      <c r="D61">
        <v>3.398E-3</v>
      </c>
      <c r="E61">
        <v>1.157E-3</v>
      </c>
      <c r="F61">
        <v>3.5500000000000001E-4</v>
      </c>
      <c r="J61" s="14"/>
      <c r="K61" s="14"/>
      <c r="L61" s="14"/>
      <c r="M61" s="14"/>
      <c r="N61" s="14"/>
      <c r="O61" s="14"/>
      <c r="P61" s="14"/>
      <c r="Q61" s="14"/>
    </row>
    <row r="62" spans="1:20" x14ac:dyDescent="0.25">
      <c r="A62" t="s">
        <v>71</v>
      </c>
      <c r="B62">
        <v>1130540400</v>
      </c>
      <c r="C62">
        <v>4.9799999999999996E-4</v>
      </c>
      <c r="D62">
        <v>3.3530000000000001E-3</v>
      </c>
      <c r="E62">
        <v>1.0510000000000001E-3</v>
      </c>
      <c r="F62">
        <v>4.46E-4</v>
      </c>
      <c r="J62" s="14"/>
      <c r="K62" s="14"/>
      <c r="L62" s="14"/>
      <c r="M62" s="14"/>
      <c r="N62" s="14"/>
      <c r="O62" s="14"/>
      <c r="P62" s="14"/>
      <c r="Q62" s="14"/>
    </row>
    <row r="63" spans="1:20" x14ac:dyDescent="0.25">
      <c r="A63" t="s">
        <v>72</v>
      </c>
      <c r="B63">
        <v>1131148800</v>
      </c>
      <c r="C63">
        <v>1.266E-3</v>
      </c>
      <c r="D63">
        <v>3.3210000000000002E-3</v>
      </c>
      <c r="E63">
        <v>1.0870000000000001E-3</v>
      </c>
      <c r="F63">
        <v>9.4700000000000003E-4</v>
      </c>
      <c r="J63" s="14"/>
      <c r="K63" s="14"/>
      <c r="L63" s="14"/>
      <c r="M63" s="14"/>
      <c r="N63" s="14"/>
      <c r="O63" s="14"/>
      <c r="P63" s="14"/>
      <c r="Q63" s="14"/>
    </row>
    <row r="64" spans="1:20" x14ac:dyDescent="0.25">
      <c r="A64" t="s">
        <v>73</v>
      </c>
      <c r="B64">
        <v>1131753600</v>
      </c>
      <c r="C64">
        <v>1.2359999999999999E-3</v>
      </c>
      <c r="D64">
        <v>3.2889999999999998E-3</v>
      </c>
      <c r="E64">
        <v>1.109E-3</v>
      </c>
      <c r="F64">
        <v>1.0920000000000001E-3</v>
      </c>
      <c r="J64" s="14"/>
      <c r="K64" s="14"/>
      <c r="L64" s="14"/>
      <c r="M64" s="14"/>
      <c r="N64" s="14"/>
      <c r="O64" s="14"/>
      <c r="P64" s="14"/>
      <c r="Q64" s="14"/>
    </row>
    <row r="65" spans="1:17" x14ac:dyDescent="0.25">
      <c r="A65" t="s">
        <v>74</v>
      </c>
      <c r="B65">
        <v>1132358400</v>
      </c>
      <c r="C65">
        <v>1.0170999999999999E-2</v>
      </c>
      <c r="D65">
        <v>3.395E-3</v>
      </c>
      <c r="E65">
        <v>2.663E-3</v>
      </c>
      <c r="F65">
        <v>8.3260000000000001E-3</v>
      </c>
      <c r="J65" s="14"/>
      <c r="K65" s="14"/>
      <c r="L65" s="14"/>
      <c r="M65" s="14"/>
      <c r="N65" s="14"/>
      <c r="O65" s="14"/>
      <c r="P65" s="14"/>
      <c r="Q65" s="14"/>
    </row>
    <row r="66" spans="1:17" x14ac:dyDescent="0.25">
      <c r="A66" t="s">
        <v>75</v>
      </c>
      <c r="B66">
        <v>1132963200</v>
      </c>
      <c r="C66">
        <v>1.0205000000000001E-2</v>
      </c>
      <c r="D66">
        <v>3.4989999999999999E-3</v>
      </c>
      <c r="E66">
        <v>3.8860000000000001E-3</v>
      </c>
      <c r="F66">
        <v>9.7330000000000003E-3</v>
      </c>
      <c r="J66" s="14"/>
      <c r="K66" s="14"/>
      <c r="L66" s="14"/>
      <c r="M66" s="14"/>
      <c r="N66" s="14"/>
      <c r="O66" s="14"/>
      <c r="P66" s="14"/>
      <c r="Q66" s="14"/>
    </row>
    <row r="67" spans="1:17" x14ac:dyDescent="0.25">
      <c r="A67" t="s">
        <v>76</v>
      </c>
      <c r="B67">
        <v>1133568000</v>
      </c>
      <c r="C67">
        <v>1.7239000000000001E-2</v>
      </c>
      <c r="D67">
        <v>3.7100000000000002E-3</v>
      </c>
      <c r="E67">
        <v>5.9899999999999997E-3</v>
      </c>
      <c r="F67">
        <v>1.3587999999999999E-2</v>
      </c>
      <c r="J67" s="14"/>
      <c r="K67" s="14"/>
      <c r="L67" s="14"/>
      <c r="M67" s="14"/>
      <c r="N67" s="14"/>
      <c r="O67" s="14"/>
      <c r="P67" s="14"/>
      <c r="Q67" s="14"/>
    </row>
    <row r="68" spans="1:17" x14ac:dyDescent="0.25">
      <c r="A68" t="s">
        <v>77</v>
      </c>
      <c r="B68">
        <v>1134172800</v>
      </c>
      <c r="C68">
        <v>7.3429999999999997E-3</v>
      </c>
      <c r="D68">
        <v>3.7650000000000001E-3</v>
      </c>
      <c r="E68">
        <v>6.2069999999999998E-3</v>
      </c>
      <c r="F68">
        <v>1.0068000000000001E-2</v>
      </c>
      <c r="J68" s="14"/>
      <c r="K68" s="14"/>
      <c r="L68" s="14"/>
      <c r="M68" s="14"/>
      <c r="N68" s="14"/>
      <c r="O68" s="14"/>
      <c r="P68" s="14"/>
      <c r="Q68" s="14"/>
    </row>
    <row r="69" spans="1:17" x14ac:dyDescent="0.25">
      <c r="A69" t="s">
        <v>78</v>
      </c>
      <c r="B69">
        <v>1134777600</v>
      </c>
      <c r="C69">
        <v>9.9139999999999992E-3</v>
      </c>
      <c r="D69">
        <v>3.8600000000000001E-3</v>
      </c>
      <c r="E69">
        <v>6.8320000000000004E-3</v>
      </c>
      <c r="F69">
        <v>1.0644000000000001E-2</v>
      </c>
      <c r="J69" s="14"/>
      <c r="K69" s="14"/>
      <c r="L69" s="14"/>
      <c r="M69" s="14"/>
      <c r="N69" s="14"/>
      <c r="O69" s="14"/>
      <c r="P69" s="14"/>
      <c r="Q69" s="14"/>
    </row>
    <row r="70" spans="1:17" x14ac:dyDescent="0.25">
      <c r="A70" t="s">
        <v>79</v>
      </c>
      <c r="B70">
        <v>1135382400</v>
      </c>
      <c r="C70">
        <v>5.3959999999999998E-3</v>
      </c>
      <c r="D70">
        <v>3.8830000000000002E-3</v>
      </c>
      <c r="E70">
        <v>6.5839999999999996E-3</v>
      </c>
      <c r="F70">
        <v>7.358E-3</v>
      </c>
      <c r="J70" s="14"/>
      <c r="K70" s="14"/>
      <c r="L70" s="14"/>
      <c r="M70" s="14"/>
      <c r="N70" s="14"/>
      <c r="O70" s="14"/>
      <c r="P70" s="14"/>
      <c r="Q70" s="14"/>
    </row>
    <row r="71" spans="1:17" x14ac:dyDescent="0.25">
      <c r="A71" t="s">
        <v>80</v>
      </c>
      <c r="B71">
        <v>1135987200</v>
      </c>
      <c r="C71">
        <v>6.1000000000000004E-3</v>
      </c>
      <c r="D71">
        <v>3.9170000000000003E-3</v>
      </c>
      <c r="E71">
        <v>6.5230000000000002E-3</v>
      </c>
      <c r="F71">
        <v>7.0029999999999997E-3</v>
      </c>
      <c r="J71" s="14"/>
      <c r="K71" s="14"/>
      <c r="L71" s="14"/>
      <c r="M71" s="14"/>
      <c r="N71" s="14"/>
      <c r="O71" s="14"/>
      <c r="P71" s="14"/>
      <c r="Q71" s="14"/>
    </row>
    <row r="72" spans="1:17" x14ac:dyDescent="0.25">
      <c r="A72" t="s">
        <v>81</v>
      </c>
      <c r="B72">
        <v>1136592000</v>
      </c>
      <c r="C72">
        <v>1.2493000000000001E-2</v>
      </c>
      <c r="D72">
        <v>4.0480000000000004E-3</v>
      </c>
      <c r="E72">
        <v>7.4250000000000002E-3</v>
      </c>
      <c r="F72">
        <v>9.3069999999999993E-3</v>
      </c>
      <c r="J72" s="14"/>
      <c r="K72" s="14"/>
      <c r="L72" s="14"/>
      <c r="M72" s="14"/>
      <c r="N72" s="14"/>
      <c r="O72" s="14"/>
      <c r="P72" s="14"/>
      <c r="Q72" s="14"/>
    </row>
    <row r="73" spans="1:17" x14ac:dyDescent="0.25">
      <c r="A73" t="s">
        <v>82</v>
      </c>
      <c r="B73">
        <v>1137196800</v>
      </c>
      <c r="C73">
        <v>5.0540000000000003E-3</v>
      </c>
      <c r="D73">
        <v>4.0629999999999998E-3</v>
      </c>
      <c r="E73">
        <v>7.0419999999999996E-3</v>
      </c>
      <c r="F73">
        <v>6.8739999999999999E-3</v>
      </c>
      <c r="J73" s="14"/>
      <c r="K73" s="14"/>
      <c r="L73" s="14"/>
      <c r="M73" s="14"/>
      <c r="N73" s="14"/>
      <c r="O73" s="14"/>
      <c r="P73" s="14"/>
      <c r="Q73" s="14"/>
    </row>
    <row r="74" spans="1:17" x14ac:dyDescent="0.25">
      <c r="A74" t="s">
        <v>83</v>
      </c>
      <c r="B74">
        <v>1137801600</v>
      </c>
      <c r="C74">
        <v>9.3650000000000001E-3</v>
      </c>
      <c r="D74">
        <v>4.1440000000000001E-3</v>
      </c>
      <c r="E74">
        <v>7.3920000000000001E-3</v>
      </c>
      <c r="F74">
        <v>7.9839999999999998E-3</v>
      </c>
      <c r="J74" s="14"/>
      <c r="K74" s="14"/>
      <c r="L74" s="14"/>
      <c r="M74" s="14"/>
      <c r="N74" s="14"/>
      <c r="O74" s="14"/>
      <c r="P74" s="14"/>
      <c r="Q74" s="14"/>
    </row>
    <row r="75" spans="1:17" x14ac:dyDescent="0.25">
      <c r="A75" t="s">
        <v>84</v>
      </c>
      <c r="B75">
        <v>1138406400</v>
      </c>
      <c r="C75">
        <v>1.2146000000000001E-2</v>
      </c>
      <c r="D75">
        <v>4.2659999999999998E-3</v>
      </c>
      <c r="E75">
        <v>8.1349999999999999E-3</v>
      </c>
      <c r="F75">
        <v>1.0165E-2</v>
      </c>
      <c r="J75" s="14"/>
      <c r="K75" s="14"/>
      <c r="L75" s="14"/>
      <c r="M75" s="14"/>
      <c r="N75" s="14"/>
      <c r="O75" s="14"/>
      <c r="P75" s="14"/>
      <c r="Q75" s="14"/>
    </row>
    <row r="76" spans="1:17" x14ac:dyDescent="0.25">
      <c r="A76" t="s">
        <v>85</v>
      </c>
      <c r="B76">
        <v>1139011200</v>
      </c>
      <c r="C76">
        <v>1.2519000000000001E-2</v>
      </c>
      <c r="D76">
        <v>4.3930000000000002E-3</v>
      </c>
      <c r="E76">
        <v>8.8350000000000008E-3</v>
      </c>
      <c r="F76">
        <v>1.1603E-2</v>
      </c>
      <c r="J76" s="14"/>
      <c r="K76" s="14"/>
      <c r="L76" s="14"/>
      <c r="M76" s="14"/>
      <c r="N76" s="14"/>
      <c r="O76" s="14"/>
      <c r="P76" s="14"/>
      <c r="Q76" s="14"/>
    </row>
    <row r="77" spans="1:17" x14ac:dyDescent="0.25">
      <c r="A77" t="s">
        <v>86</v>
      </c>
      <c r="B77">
        <v>1139616000</v>
      </c>
      <c r="C77">
        <v>1.4655E-2</v>
      </c>
      <c r="D77">
        <v>4.5500000000000002E-3</v>
      </c>
      <c r="E77">
        <v>9.7439999999999992E-3</v>
      </c>
      <c r="F77">
        <v>1.3065E-2</v>
      </c>
      <c r="J77" s="14"/>
      <c r="K77" s="14"/>
      <c r="L77" s="14"/>
      <c r="M77" s="14"/>
      <c r="N77" s="14"/>
      <c r="O77" s="14"/>
      <c r="P77" s="14"/>
      <c r="Q77" s="14"/>
    </row>
    <row r="78" spans="1:17" x14ac:dyDescent="0.25">
      <c r="A78" t="s">
        <v>87</v>
      </c>
      <c r="B78">
        <v>1140220800</v>
      </c>
      <c r="C78">
        <v>4.1686000000000001E-2</v>
      </c>
      <c r="D78">
        <v>5.1209999999999997E-3</v>
      </c>
      <c r="E78">
        <v>1.502E-2</v>
      </c>
      <c r="F78">
        <v>3.2611000000000001E-2</v>
      </c>
      <c r="J78" s="14"/>
      <c r="K78" s="14"/>
      <c r="L78" s="14"/>
      <c r="M78" s="14"/>
      <c r="N78" s="14"/>
      <c r="O78" s="14"/>
      <c r="P78" s="14"/>
      <c r="Q78" s="14"/>
    </row>
    <row r="79" spans="1:17" x14ac:dyDescent="0.25">
      <c r="A79" t="s">
        <v>88</v>
      </c>
      <c r="B79">
        <v>1140825600</v>
      </c>
      <c r="C79">
        <v>2.1239999999999998E-2</v>
      </c>
      <c r="D79">
        <v>5.3660000000000001E-3</v>
      </c>
      <c r="E79">
        <v>1.5848999999999999E-2</v>
      </c>
      <c r="F79">
        <v>2.3303000000000001E-2</v>
      </c>
      <c r="J79" s="14"/>
      <c r="K79" s="14"/>
      <c r="L79" s="14"/>
      <c r="M79" s="14"/>
      <c r="N79" s="14"/>
      <c r="O79" s="14"/>
      <c r="P79" s="14"/>
      <c r="Q79" s="14"/>
    </row>
    <row r="80" spans="1:17" x14ac:dyDescent="0.25">
      <c r="A80" t="s">
        <v>89</v>
      </c>
      <c r="B80">
        <v>1141430400</v>
      </c>
      <c r="C80">
        <v>1.5839999999999999E-3</v>
      </c>
      <c r="D80">
        <v>5.3080000000000002E-3</v>
      </c>
      <c r="E80">
        <v>1.3551000000000001E-2</v>
      </c>
      <c r="F80">
        <v>1.0614E-2</v>
      </c>
      <c r="J80" s="14"/>
      <c r="K80" s="14"/>
      <c r="L80" s="14"/>
      <c r="M80" s="14"/>
      <c r="N80" s="14"/>
      <c r="O80" s="14"/>
      <c r="P80" s="14"/>
      <c r="Q80" s="14"/>
    </row>
    <row r="81" spans="1:17" x14ac:dyDescent="0.25">
      <c r="A81" t="s">
        <v>90</v>
      </c>
      <c r="B81">
        <v>1142031600</v>
      </c>
      <c r="C81">
        <v>1.3913999999999999E-2</v>
      </c>
      <c r="D81">
        <v>5.4400000000000004E-3</v>
      </c>
      <c r="E81">
        <v>1.3750999999999999E-2</v>
      </c>
      <c r="F81">
        <v>1.5367E-2</v>
      </c>
      <c r="J81" s="14"/>
      <c r="K81" s="14"/>
      <c r="L81" s="14"/>
      <c r="M81" s="14"/>
      <c r="N81" s="14"/>
      <c r="O81" s="14"/>
      <c r="P81" s="14"/>
      <c r="Q81" s="14"/>
    </row>
    <row r="82" spans="1:17" x14ac:dyDescent="0.25">
      <c r="A82" t="s">
        <v>91</v>
      </c>
      <c r="B82">
        <v>1142636400</v>
      </c>
      <c r="C82">
        <v>4.2326999999999997E-2</v>
      </c>
      <c r="D82">
        <v>6.0070000000000002E-3</v>
      </c>
      <c r="E82">
        <v>1.8488000000000001E-2</v>
      </c>
      <c r="F82">
        <v>3.3971000000000001E-2</v>
      </c>
      <c r="J82" s="14"/>
      <c r="K82" s="14"/>
      <c r="L82" s="14"/>
      <c r="M82" s="14"/>
      <c r="N82" s="14"/>
      <c r="O82" s="14"/>
      <c r="P82" s="14"/>
      <c r="Q82" s="14"/>
    </row>
    <row r="83" spans="1:17" x14ac:dyDescent="0.25">
      <c r="A83" t="s">
        <v>92</v>
      </c>
      <c r="B83">
        <v>1143241200</v>
      </c>
      <c r="C83">
        <v>7.0859000000000005E-2</v>
      </c>
      <c r="D83">
        <v>7.0029999999999997E-3</v>
      </c>
      <c r="E83">
        <v>2.6966E-2</v>
      </c>
      <c r="F83">
        <v>5.74E-2</v>
      </c>
      <c r="J83" s="14"/>
      <c r="K83" s="14"/>
      <c r="L83" s="14"/>
      <c r="M83" s="14"/>
      <c r="N83" s="14"/>
      <c r="O83" s="14"/>
      <c r="P83" s="14"/>
      <c r="Q83" s="14"/>
    </row>
    <row r="84" spans="1:17" x14ac:dyDescent="0.25">
      <c r="A84" t="s">
        <v>93</v>
      </c>
      <c r="B84">
        <v>1143846000</v>
      </c>
      <c r="C84">
        <v>9.9227999999999997E-2</v>
      </c>
      <c r="D84">
        <v>8.4169999999999991E-3</v>
      </c>
      <c r="E84">
        <v>3.8394999999999999E-2</v>
      </c>
      <c r="F84">
        <v>7.9348000000000002E-2</v>
      </c>
      <c r="J84" s="14"/>
      <c r="K84" s="14"/>
      <c r="L84" s="14"/>
      <c r="M84" s="14"/>
      <c r="N84" s="14"/>
      <c r="O84" s="14"/>
      <c r="P84" s="14"/>
      <c r="Q84" s="14"/>
    </row>
    <row r="85" spans="1:17" x14ac:dyDescent="0.25">
      <c r="A85" t="s">
        <v>94</v>
      </c>
      <c r="B85">
        <v>1144450800</v>
      </c>
      <c r="C85">
        <v>4.1054E-2</v>
      </c>
      <c r="D85">
        <v>8.9189999999999998E-3</v>
      </c>
      <c r="E85">
        <v>3.9045999999999997E-2</v>
      </c>
      <c r="F85">
        <v>6.1621000000000002E-2</v>
      </c>
      <c r="J85" s="14"/>
      <c r="K85" s="14"/>
      <c r="L85" s="14"/>
      <c r="M85" s="14"/>
      <c r="N85" s="14"/>
      <c r="O85" s="14"/>
      <c r="P85" s="14"/>
      <c r="Q85" s="14"/>
    </row>
    <row r="86" spans="1:17" x14ac:dyDescent="0.25">
      <c r="A86" t="s">
        <v>95</v>
      </c>
      <c r="B86">
        <v>1145055600</v>
      </c>
      <c r="C86">
        <v>1.9465E-2</v>
      </c>
      <c r="D86">
        <v>9.0790000000000003E-3</v>
      </c>
      <c r="E86">
        <v>3.5671000000000001E-2</v>
      </c>
      <c r="F86">
        <v>3.3589000000000001E-2</v>
      </c>
      <c r="J86" s="14"/>
      <c r="K86" s="14"/>
      <c r="L86" s="14"/>
      <c r="M86" s="14"/>
      <c r="N86" s="14"/>
      <c r="O86" s="14"/>
      <c r="P86" s="14"/>
      <c r="Q86" s="14"/>
    </row>
    <row r="87" spans="1:17" x14ac:dyDescent="0.25">
      <c r="A87" t="s">
        <v>96</v>
      </c>
      <c r="B87">
        <v>1145660400</v>
      </c>
      <c r="C87">
        <v>0.103325</v>
      </c>
      <c r="D87">
        <v>1.0525E-2</v>
      </c>
      <c r="E87">
        <v>4.6545000000000003E-2</v>
      </c>
      <c r="F87">
        <v>7.5109999999999996E-2</v>
      </c>
      <c r="J87" s="14"/>
      <c r="K87" s="14"/>
      <c r="L87" s="14"/>
      <c r="M87" s="14"/>
      <c r="N87" s="14"/>
      <c r="O87" s="14"/>
      <c r="P87" s="14"/>
      <c r="Q87" s="14"/>
    </row>
    <row r="88" spans="1:17" x14ac:dyDescent="0.25">
      <c r="A88" t="s">
        <v>97</v>
      </c>
      <c r="B88">
        <v>1146265200</v>
      </c>
      <c r="C88">
        <v>0.104686</v>
      </c>
      <c r="D88">
        <v>1.1969E-2</v>
      </c>
      <c r="E88">
        <v>5.5812E-2</v>
      </c>
      <c r="F88">
        <v>9.2092999999999994E-2</v>
      </c>
      <c r="J88" s="14"/>
      <c r="K88" s="14"/>
      <c r="L88" s="14"/>
      <c r="M88" s="14"/>
      <c r="N88" s="14"/>
      <c r="O88" s="14"/>
      <c r="P88" s="14"/>
      <c r="Q88" s="14"/>
    </row>
    <row r="89" spans="1:17" x14ac:dyDescent="0.25">
      <c r="A89" t="s">
        <v>98</v>
      </c>
      <c r="B89">
        <v>1146870000</v>
      </c>
      <c r="C89">
        <v>9.8197999999999994E-2</v>
      </c>
      <c r="D89">
        <v>1.3292E-2</v>
      </c>
      <c r="E89">
        <v>6.2611E-2</v>
      </c>
      <c r="F89">
        <v>9.6449999999999994E-2</v>
      </c>
      <c r="J89" s="14"/>
      <c r="K89" s="14"/>
      <c r="L89" s="14"/>
      <c r="M89" s="14"/>
      <c r="N89" s="14"/>
      <c r="O89" s="14"/>
      <c r="P89" s="14"/>
      <c r="Q89" s="14"/>
    </row>
    <row r="90" spans="1:17" x14ac:dyDescent="0.25">
      <c r="A90" t="s">
        <v>99</v>
      </c>
      <c r="B90">
        <v>1147474800</v>
      </c>
      <c r="C90">
        <v>0.10402500000000001</v>
      </c>
      <c r="D90">
        <v>1.4683999999999999E-2</v>
      </c>
      <c r="E90">
        <v>6.9239999999999996E-2</v>
      </c>
      <c r="F90">
        <v>0.10148799999999999</v>
      </c>
      <c r="J90" s="14"/>
      <c r="K90" s="14"/>
      <c r="L90" s="14"/>
      <c r="M90" s="14"/>
      <c r="N90" s="14"/>
      <c r="O90" s="14"/>
      <c r="P90" s="14"/>
      <c r="Q90" s="14"/>
    </row>
    <row r="91" spans="1:17" x14ac:dyDescent="0.25">
      <c r="A91" t="s">
        <v>100</v>
      </c>
      <c r="B91">
        <v>1148079600</v>
      </c>
      <c r="C91">
        <v>0.10127700000000001</v>
      </c>
      <c r="D91">
        <v>1.6011999999999998E-2</v>
      </c>
      <c r="E91">
        <v>7.4248999999999996E-2</v>
      </c>
      <c r="F91">
        <v>0.10001400000000001</v>
      </c>
      <c r="J91" s="14"/>
      <c r="K91" s="14"/>
      <c r="L91" s="14"/>
      <c r="M91" s="14"/>
      <c r="N91" s="14"/>
      <c r="O91" s="14"/>
      <c r="P91" s="14"/>
      <c r="Q91" s="14"/>
    </row>
    <row r="92" spans="1:17" x14ac:dyDescent="0.25">
      <c r="A92" t="s">
        <v>101</v>
      </c>
      <c r="B92">
        <v>1148684400</v>
      </c>
      <c r="C92">
        <v>8.8474999999999998E-2</v>
      </c>
      <c r="D92">
        <v>1.7121999999999998E-2</v>
      </c>
      <c r="E92">
        <v>7.6464000000000004E-2</v>
      </c>
      <c r="F92">
        <v>9.3057000000000001E-2</v>
      </c>
      <c r="J92" s="14"/>
      <c r="K92" s="14"/>
      <c r="L92" s="14"/>
      <c r="M92" s="14"/>
      <c r="N92" s="14"/>
      <c r="O92" s="14"/>
      <c r="P92" s="14"/>
      <c r="Q92" s="14"/>
    </row>
    <row r="93" spans="1:17" x14ac:dyDescent="0.25">
      <c r="A93" t="s">
        <v>102</v>
      </c>
      <c r="B93">
        <v>1149289200</v>
      </c>
      <c r="C93">
        <v>7.6878000000000002E-2</v>
      </c>
      <c r="D93">
        <v>1.804E-2</v>
      </c>
      <c r="E93">
        <v>7.6612E-2</v>
      </c>
      <c r="F93">
        <v>8.5691000000000003E-2</v>
      </c>
      <c r="J93" s="14"/>
      <c r="K93" s="14"/>
      <c r="L93" s="14"/>
      <c r="M93" s="14"/>
      <c r="N93" s="14"/>
      <c r="O93" s="14"/>
      <c r="P93" s="14"/>
      <c r="Q93" s="14"/>
    </row>
    <row r="94" spans="1:17" x14ac:dyDescent="0.25">
      <c r="A94" t="s">
        <v>103</v>
      </c>
      <c r="B94">
        <v>1149894000</v>
      </c>
      <c r="C94">
        <v>2.349E-2</v>
      </c>
      <c r="D94">
        <v>1.8121000000000002E-2</v>
      </c>
      <c r="E94">
        <v>6.7957000000000004E-2</v>
      </c>
      <c r="F94">
        <v>4.7884999999999997E-2</v>
      </c>
      <c r="J94" s="14"/>
      <c r="K94" s="14"/>
      <c r="L94" s="14"/>
      <c r="M94" s="14"/>
      <c r="N94" s="14"/>
      <c r="O94" s="14"/>
      <c r="P94" s="14"/>
      <c r="Q94" s="14"/>
    </row>
    <row r="95" spans="1:17" x14ac:dyDescent="0.25">
      <c r="A95" t="s">
        <v>104</v>
      </c>
      <c r="B95">
        <v>1150498800</v>
      </c>
      <c r="C95">
        <v>2.1572999999999998E-2</v>
      </c>
      <c r="D95">
        <v>1.8173000000000002E-2</v>
      </c>
      <c r="E95">
        <v>6.0483000000000002E-2</v>
      </c>
      <c r="F95">
        <v>3.2503999999999998E-2</v>
      </c>
      <c r="J95" s="14"/>
      <c r="K95" s="14"/>
      <c r="L95" s="14"/>
      <c r="M95" s="14"/>
      <c r="N95" s="14"/>
      <c r="O95" s="14"/>
      <c r="P95" s="14"/>
      <c r="Q95" s="14"/>
    </row>
    <row r="96" spans="1:17" x14ac:dyDescent="0.25">
      <c r="A96" t="s">
        <v>105</v>
      </c>
      <c r="B96">
        <v>1151103600</v>
      </c>
      <c r="C96">
        <v>1.9723000000000001E-2</v>
      </c>
      <c r="D96">
        <v>1.8194999999999999E-2</v>
      </c>
      <c r="E96">
        <v>5.3885000000000002E-2</v>
      </c>
      <c r="F96">
        <v>2.4393999999999999E-2</v>
      </c>
      <c r="J96" s="14"/>
      <c r="K96" s="14"/>
      <c r="L96" s="14"/>
      <c r="M96" s="14"/>
      <c r="N96" s="14"/>
      <c r="O96" s="14"/>
      <c r="P96" s="14"/>
      <c r="Q96" s="14"/>
    </row>
    <row r="97" spans="1:17" x14ac:dyDescent="0.25">
      <c r="A97" t="s">
        <v>106</v>
      </c>
      <c r="B97">
        <v>1151708400</v>
      </c>
      <c r="C97">
        <v>1.7056000000000002E-2</v>
      </c>
      <c r="D97">
        <v>1.8176000000000001E-2</v>
      </c>
      <c r="E97">
        <v>4.7965000000000001E-2</v>
      </c>
      <c r="F97">
        <v>2.026E-2</v>
      </c>
      <c r="J97" s="14"/>
      <c r="K97" s="14"/>
      <c r="L97" s="14"/>
      <c r="M97" s="14"/>
      <c r="N97" s="14"/>
      <c r="O97" s="14"/>
      <c r="P97" s="14"/>
      <c r="Q97" s="14"/>
    </row>
    <row r="98" spans="1:17" x14ac:dyDescent="0.25">
      <c r="A98" t="s">
        <v>107</v>
      </c>
      <c r="B98">
        <v>1152313200</v>
      </c>
      <c r="C98">
        <v>1.5433000000000001E-2</v>
      </c>
      <c r="D98">
        <v>1.8133E-2</v>
      </c>
      <c r="E98">
        <v>4.2692000000000001E-2</v>
      </c>
      <c r="F98">
        <v>1.6822E-2</v>
      </c>
      <c r="J98" s="14"/>
      <c r="K98" s="14"/>
      <c r="L98" s="14"/>
      <c r="M98" s="14"/>
      <c r="N98" s="14"/>
      <c r="O98" s="14"/>
      <c r="P98" s="14"/>
      <c r="Q98" s="14"/>
    </row>
    <row r="99" spans="1:17" x14ac:dyDescent="0.25">
      <c r="A99" t="s">
        <v>108</v>
      </c>
      <c r="B99">
        <v>1152918000</v>
      </c>
      <c r="C99">
        <v>1.2642E-2</v>
      </c>
      <c r="D99">
        <v>1.8047000000000001E-2</v>
      </c>
      <c r="E99">
        <v>3.7892000000000002E-2</v>
      </c>
      <c r="F99">
        <v>1.5119E-2</v>
      </c>
      <c r="J99" s="14"/>
      <c r="K99" s="14"/>
      <c r="L99" s="14"/>
      <c r="M99" s="14"/>
      <c r="N99" s="14"/>
      <c r="O99" s="14"/>
      <c r="P99" s="14"/>
      <c r="Q99" s="14"/>
    </row>
    <row r="100" spans="1:17" x14ac:dyDescent="0.25">
      <c r="A100" t="s">
        <v>109</v>
      </c>
      <c r="B100">
        <v>1153522800</v>
      </c>
      <c r="C100">
        <v>3.0415000000000001E-2</v>
      </c>
      <c r="D100">
        <v>1.8237E-2</v>
      </c>
      <c r="E100">
        <v>3.6791999999999998E-2</v>
      </c>
      <c r="F100">
        <v>2.6154E-2</v>
      </c>
      <c r="J100" s="14"/>
      <c r="K100" s="14"/>
      <c r="L100" s="14"/>
      <c r="M100" s="14"/>
      <c r="N100" s="14"/>
      <c r="O100" s="14"/>
      <c r="P100" s="14"/>
      <c r="Q100" s="14"/>
    </row>
    <row r="101" spans="1:17" x14ac:dyDescent="0.25">
      <c r="A101" t="s">
        <v>110</v>
      </c>
      <c r="B101">
        <v>1154127600</v>
      </c>
      <c r="C101">
        <v>4.6803999999999998E-2</v>
      </c>
      <c r="D101">
        <v>1.8674E-2</v>
      </c>
      <c r="E101">
        <v>3.8380999999999998E-2</v>
      </c>
      <c r="F101">
        <v>3.8318999999999999E-2</v>
      </c>
      <c r="J101" s="14"/>
      <c r="K101" s="14"/>
      <c r="L101" s="14"/>
      <c r="M101" s="14"/>
      <c r="N101" s="14"/>
      <c r="O101" s="14"/>
      <c r="P101" s="14"/>
      <c r="Q101" s="14"/>
    </row>
    <row r="102" spans="1:17" x14ac:dyDescent="0.25">
      <c r="A102" t="s">
        <v>111</v>
      </c>
      <c r="B102">
        <v>1154732400</v>
      </c>
      <c r="C102">
        <v>5.7745999999999999E-2</v>
      </c>
      <c r="D102">
        <v>1.9272999999999998E-2</v>
      </c>
      <c r="E102">
        <v>4.1522000000000003E-2</v>
      </c>
      <c r="F102">
        <v>5.0747E-2</v>
      </c>
      <c r="J102" s="14"/>
      <c r="K102" s="14"/>
      <c r="L102" s="14"/>
      <c r="M102" s="14"/>
      <c r="N102" s="14"/>
      <c r="O102" s="14"/>
      <c r="P102" s="14"/>
      <c r="Q102" s="14"/>
    </row>
    <row r="103" spans="1:17" x14ac:dyDescent="0.25">
      <c r="A103" t="s">
        <v>112</v>
      </c>
      <c r="B103">
        <v>1155337200</v>
      </c>
      <c r="C103">
        <v>6.1920000000000003E-2</v>
      </c>
      <c r="D103">
        <v>1.9925999999999999E-2</v>
      </c>
      <c r="E103">
        <v>4.4755999999999997E-2</v>
      </c>
      <c r="F103">
        <v>5.7043000000000003E-2</v>
      </c>
      <c r="J103" s="14"/>
      <c r="K103" s="14"/>
      <c r="L103" s="14"/>
      <c r="M103" s="14"/>
      <c r="N103" s="14"/>
      <c r="O103" s="14"/>
      <c r="P103" s="14"/>
      <c r="Q103" s="14"/>
    </row>
    <row r="104" spans="1:17" x14ac:dyDescent="0.25">
      <c r="A104" t="s">
        <v>113</v>
      </c>
      <c r="B104">
        <v>1155942000</v>
      </c>
      <c r="C104">
        <v>6.1669000000000002E-2</v>
      </c>
      <c r="D104">
        <v>2.0565E-2</v>
      </c>
      <c r="E104">
        <v>4.7392999999999998E-2</v>
      </c>
      <c r="F104">
        <v>5.8973999999999999E-2</v>
      </c>
      <c r="J104" s="14"/>
      <c r="K104" s="14"/>
      <c r="L104" s="14"/>
      <c r="M104" s="14"/>
      <c r="N104" s="14"/>
      <c r="O104" s="14"/>
      <c r="P104" s="14"/>
      <c r="Q104" s="14"/>
    </row>
    <row r="105" spans="1:17" x14ac:dyDescent="0.25">
      <c r="A105" t="s">
        <v>114</v>
      </c>
      <c r="B105">
        <v>1156546800</v>
      </c>
      <c r="C105">
        <v>6.3302999999999998E-2</v>
      </c>
      <c r="D105">
        <v>2.1219999999999999E-2</v>
      </c>
      <c r="E105">
        <v>4.9917000000000003E-2</v>
      </c>
      <c r="F105">
        <v>6.1587000000000003E-2</v>
      </c>
      <c r="J105" s="14"/>
      <c r="K105" s="14"/>
      <c r="L105" s="14"/>
      <c r="M105" s="14"/>
      <c r="N105" s="14"/>
      <c r="O105" s="14"/>
      <c r="P105" s="14"/>
      <c r="Q105" s="14"/>
    </row>
    <row r="106" spans="1:17" x14ac:dyDescent="0.25">
      <c r="A106" t="s">
        <v>115</v>
      </c>
      <c r="B106">
        <v>1157151600</v>
      </c>
      <c r="C106">
        <v>6.6682000000000005E-2</v>
      </c>
      <c r="D106">
        <v>2.1916000000000001E-2</v>
      </c>
      <c r="E106">
        <v>5.2581000000000003E-2</v>
      </c>
      <c r="F106">
        <v>6.4758999999999997E-2</v>
      </c>
      <c r="J106" s="14"/>
      <c r="K106" s="14"/>
      <c r="L106" s="14"/>
      <c r="M106" s="14"/>
      <c r="N106" s="14"/>
      <c r="O106" s="14"/>
      <c r="P106" s="14"/>
      <c r="Q106" s="14"/>
    </row>
    <row r="107" spans="1:17" x14ac:dyDescent="0.25">
      <c r="A107" t="s">
        <v>116</v>
      </c>
      <c r="B107">
        <v>1157756400</v>
      </c>
      <c r="C107">
        <v>6.9287000000000001E-2</v>
      </c>
      <c r="D107">
        <v>2.2641999999999999E-2</v>
      </c>
      <c r="E107">
        <v>5.5218000000000003E-2</v>
      </c>
      <c r="F107">
        <v>6.7234000000000002E-2</v>
      </c>
      <c r="J107" s="14"/>
      <c r="K107" s="14"/>
      <c r="L107" s="14"/>
      <c r="M107" s="14"/>
      <c r="N107" s="14"/>
      <c r="O107" s="14"/>
      <c r="P107" s="14"/>
      <c r="Q107" s="14"/>
    </row>
    <row r="108" spans="1:17" x14ac:dyDescent="0.25">
      <c r="A108" t="s">
        <v>117</v>
      </c>
      <c r="B108">
        <v>1158361200</v>
      </c>
      <c r="C108">
        <v>7.6761999999999997E-2</v>
      </c>
      <c r="D108">
        <v>2.3470999999999999E-2</v>
      </c>
      <c r="E108">
        <v>5.8611000000000003E-2</v>
      </c>
      <c r="F108">
        <v>7.2306999999999996E-2</v>
      </c>
      <c r="J108" s="14"/>
      <c r="K108" s="14"/>
      <c r="L108" s="14"/>
      <c r="M108" s="14"/>
      <c r="N108" s="14"/>
      <c r="O108" s="14"/>
      <c r="P108" s="14"/>
      <c r="Q108" s="14"/>
    </row>
    <row r="109" spans="1:17" x14ac:dyDescent="0.25">
      <c r="A109" t="s">
        <v>118</v>
      </c>
      <c r="B109">
        <v>1158966000</v>
      </c>
      <c r="C109">
        <v>9.2773999999999995E-2</v>
      </c>
      <c r="D109">
        <v>2.4532999999999999E-2</v>
      </c>
      <c r="E109">
        <v>6.4130000000000006E-2</v>
      </c>
      <c r="F109">
        <v>8.5655999999999996E-2</v>
      </c>
      <c r="J109" s="14"/>
      <c r="K109" s="14"/>
      <c r="L109" s="14"/>
      <c r="M109" s="14"/>
      <c r="N109" s="14"/>
      <c r="O109" s="14"/>
      <c r="P109" s="14"/>
      <c r="Q109" s="14"/>
    </row>
    <row r="110" spans="1:17" x14ac:dyDescent="0.25">
      <c r="A110" t="s">
        <v>119</v>
      </c>
      <c r="B110">
        <v>1159570800</v>
      </c>
      <c r="C110">
        <v>0.101391</v>
      </c>
      <c r="D110">
        <v>2.5711000000000001E-2</v>
      </c>
      <c r="E110">
        <v>7.0079000000000002E-2</v>
      </c>
      <c r="F110">
        <v>9.5162999999999998E-2</v>
      </c>
      <c r="J110" s="14"/>
      <c r="K110" s="14"/>
      <c r="L110" s="14"/>
      <c r="M110" s="14"/>
      <c r="N110" s="14"/>
      <c r="O110" s="14"/>
      <c r="P110" s="14"/>
      <c r="Q110" s="14"/>
    </row>
    <row r="111" spans="1:17" x14ac:dyDescent="0.25">
      <c r="A111" t="s">
        <v>120</v>
      </c>
      <c r="B111">
        <v>1160175600</v>
      </c>
      <c r="C111">
        <v>7.4748999999999996E-2</v>
      </c>
      <c r="D111">
        <v>2.6460000000000001E-2</v>
      </c>
      <c r="E111">
        <v>7.0543999999999996E-2</v>
      </c>
      <c r="F111">
        <v>7.8869999999999996E-2</v>
      </c>
      <c r="J111" s="14"/>
      <c r="K111" s="14"/>
      <c r="L111" s="14"/>
      <c r="M111" s="14"/>
      <c r="N111" s="14"/>
      <c r="O111" s="14"/>
      <c r="P111" s="14"/>
      <c r="Q111" s="14"/>
    </row>
    <row r="112" spans="1:17" x14ac:dyDescent="0.25">
      <c r="A112" t="s">
        <v>121</v>
      </c>
      <c r="B112">
        <v>1160780400</v>
      </c>
      <c r="C112">
        <v>1.6643999999999999E-2</v>
      </c>
      <c r="D112">
        <v>2.6308999999999999E-2</v>
      </c>
      <c r="E112">
        <v>6.2049E-2</v>
      </c>
      <c r="F112">
        <v>4.6049E-2</v>
      </c>
      <c r="J112" s="14"/>
      <c r="K112" s="14"/>
      <c r="L112" s="14"/>
      <c r="M112" s="14"/>
      <c r="N112" s="14"/>
      <c r="O112" s="14"/>
      <c r="P112" s="14"/>
      <c r="Q112" s="14"/>
    </row>
    <row r="113" spans="1:17" x14ac:dyDescent="0.25">
      <c r="A113" t="s">
        <v>122</v>
      </c>
      <c r="B113">
        <v>1161385200</v>
      </c>
      <c r="C113">
        <v>6.4132999999999996E-2</v>
      </c>
      <c r="D113">
        <v>2.6887999999999999E-2</v>
      </c>
      <c r="E113">
        <v>6.2365999999999998E-2</v>
      </c>
      <c r="F113">
        <v>5.6864999999999999E-2</v>
      </c>
      <c r="J113" s="14"/>
      <c r="K113" s="14"/>
      <c r="L113" s="14"/>
      <c r="M113" s="14"/>
      <c r="N113" s="14"/>
      <c r="O113" s="14"/>
      <c r="P113" s="14"/>
      <c r="Q113" s="14"/>
    </row>
    <row r="114" spans="1:17" x14ac:dyDescent="0.25">
      <c r="A114" t="s">
        <v>123</v>
      </c>
      <c r="B114">
        <v>1161990000</v>
      </c>
      <c r="C114">
        <v>7.2364999999999999E-2</v>
      </c>
      <c r="D114">
        <v>2.7584000000000001E-2</v>
      </c>
      <c r="E114">
        <v>6.3977999999999993E-2</v>
      </c>
      <c r="F114">
        <v>6.6638000000000003E-2</v>
      </c>
      <c r="J114" s="14"/>
      <c r="K114" s="14"/>
      <c r="L114" s="14"/>
      <c r="M114" s="14"/>
      <c r="N114" s="14"/>
      <c r="O114" s="14"/>
      <c r="P114" s="14"/>
      <c r="Q114" s="14"/>
    </row>
    <row r="115" spans="1:17" x14ac:dyDescent="0.25">
      <c r="A115" t="s">
        <v>124</v>
      </c>
      <c r="B115">
        <v>1162598400</v>
      </c>
      <c r="C115">
        <v>9.1776999999999997E-2</v>
      </c>
      <c r="D115">
        <v>2.8573999999999999E-2</v>
      </c>
      <c r="E115">
        <v>6.8419999999999995E-2</v>
      </c>
      <c r="F115">
        <v>8.1101000000000006E-2</v>
      </c>
      <c r="J115" s="14"/>
      <c r="K115" s="14"/>
      <c r="L115" s="14"/>
      <c r="M115" s="14"/>
      <c r="N115" s="14"/>
      <c r="O115" s="14"/>
      <c r="P115" s="14"/>
      <c r="Q115" s="14"/>
    </row>
    <row r="116" spans="1:17" x14ac:dyDescent="0.25">
      <c r="A116" t="s">
        <v>125</v>
      </c>
      <c r="B116">
        <v>1163203200</v>
      </c>
      <c r="C116">
        <v>5.2755000000000003E-2</v>
      </c>
      <c r="D116">
        <v>2.8943E-2</v>
      </c>
      <c r="E116">
        <v>6.5880999999999995E-2</v>
      </c>
      <c r="F116">
        <v>6.5290000000000001E-2</v>
      </c>
      <c r="J116" s="14"/>
      <c r="K116" s="14"/>
      <c r="L116" s="14"/>
      <c r="M116" s="14"/>
      <c r="N116" s="14"/>
      <c r="O116" s="14"/>
      <c r="P116" s="14"/>
      <c r="Q116" s="14"/>
    </row>
    <row r="117" spans="1:17" x14ac:dyDescent="0.25">
      <c r="A117" t="s">
        <v>126</v>
      </c>
      <c r="B117">
        <v>1163808000</v>
      </c>
      <c r="C117">
        <v>8.7157999999999999E-2</v>
      </c>
      <c r="D117">
        <v>2.9833999999999999E-2</v>
      </c>
      <c r="E117">
        <v>6.9282999999999997E-2</v>
      </c>
      <c r="F117">
        <v>7.8562000000000007E-2</v>
      </c>
      <c r="J117" s="14"/>
      <c r="K117" s="14"/>
      <c r="L117" s="14"/>
      <c r="M117" s="14"/>
      <c r="N117" s="14"/>
      <c r="O117" s="14"/>
      <c r="P117" s="14"/>
      <c r="Q117" s="14"/>
    </row>
    <row r="118" spans="1:17" x14ac:dyDescent="0.25">
      <c r="A118" t="s">
        <v>127</v>
      </c>
      <c r="B118">
        <v>1164412800</v>
      </c>
      <c r="C118">
        <v>2.1507999999999999E-2</v>
      </c>
      <c r="D118">
        <v>2.9704999999999999E-2</v>
      </c>
      <c r="E118">
        <v>6.1580000000000003E-2</v>
      </c>
      <c r="F118">
        <v>4.5301000000000001E-2</v>
      </c>
      <c r="J118" s="14"/>
      <c r="K118" s="14"/>
      <c r="L118" s="14"/>
      <c r="M118" s="14"/>
      <c r="N118" s="14"/>
      <c r="O118" s="14"/>
      <c r="P118" s="14"/>
      <c r="Q118" s="14"/>
    </row>
    <row r="119" spans="1:17" x14ac:dyDescent="0.25">
      <c r="A119" t="s">
        <v>128</v>
      </c>
      <c r="B119">
        <v>1165017600</v>
      </c>
      <c r="C119">
        <v>2.3082999999999999E-2</v>
      </c>
      <c r="D119">
        <v>2.9600999999999999E-2</v>
      </c>
      <c r="E119">
        <v>5.5389000000000001E-2</v>
      </c>
      <c r="F119">
        <v>3.2576000000000001E-2</v>
      </c>
      <c r="J119" s="14"/>
      <c r="K119" s="14"/>
      <c r="L119" s="14"/>
      <c r="M119" s="14"/>
      <c r="N119" s="14"/>
      <c r="O119" s="14"/>
      <c r="P119" s="14"/>
      <c r="Q119" s="14"/>
    </row>
    <row r="120" spans="1:17" x14ac:dyDescent="0.25">
      <c r="A120" t="s">
        <v>129</v>
      </c>
      <c r="B120">
        <v>1165622400</v>
      </c>
      <c r="C120">
        <v>1.8405999999999999E-2</v>
      </c>
      <c r="D120">
        <v>2.9426999999999998E-2</v>
      </c>
      <c r="E120">
        <v>4.9411999999999998E-2</v>
      </c>
      <c r="F120">
        <v>2.3944E-2</v>
      </c>
      <c r="J120" s="14"/>
      <c r="K120" s="14"/>
      <c r="L120" s="14"/>
      <c r="M120" s="14"/>
      <c r="N120" s="14"/>
      <c r="O120" s="14"/>
      <c r="P120" s="14"/>
      <c r="Q120" s="14"/>
    </row>
    <row r="121" spans="1:17" x14ac:dyDescent="0.25">
      <c r="A121" t="s">
        <v>130</v>
      </c>
      <c r="B121">
        <v>1166227200</v>
      </c>
      <c r="C121">
        <v>4.1050999999999997E-2</v>
      </c>
      <c r="D121">
        <v>2.9604999999999999E-2</v>
      </c>
      <c r="E121">
        <v>4.8274999999999998E-2</v>
      </c>
      <c r="F121">
        <v>3.8052000000000002E-2</v>
      </c>
      <c r="J121" s="14"/>
      <c r="K121" s="14"/>
      <c r="L121" s="14"/>
      <c r="M121" s="14"/>
      <c r="N121" s="14"/>
      <c r="O121" s="14"/>
      <c r="P121" s="14"/>
      <c r="Q121" s="14"/>
    </row>
    <row r="122" spans="1:17" x14ac:dyDescent="0.25">
      <c r="A122" t="s">
        <v>131</v>
      </c>
      <c r="B122">
        <v>1166832000</v>
      </c>
      <c r="C122">
        <v>8.1383999999999998E-2</v>
      </c>
      <c r="D122">
        <v>3.0398000000000001E-2</v>
      </c>
      <c r="E122">
        <v>5.3555999999999999E-2</v>
      </c>
      <c r="F122">
        <v>6.3379000000000005E-2</v>
      </c>
      <c r="J122" s="14"/>
      <c r="K122" s="14"/>
      <c r="L122" s="14"/>
      <c r="M122" s="14"/>
      <c r="N122" s="14"/>
      <c r="O122" s="14"/>
      <c r="P122" s="14"/>
      <c r="Q122" s="14"/>
    </row>
    <row r="123" spans="1:17" x14ac:dyDescent="0.25">
      <c r="A123" t="s">
        <v>132</v>
      </c>
      <c r="B123">
        <v>1167436800</v>
      </c>
      <c r="C123">
        <v>8.4362999999999994E-2</v>
      </c>
      <c r="D123">
        <v>3.1224999999999999E-2</v>
      </c>
      <c r="E123">
        <v>5.8541999999999997E-2</v>
      </c>
      <c r="F123">
        <v>7.6964000000000005E-2</v>
      </c>
      <c r="J123" s="14"/>
      <c r="K123" s="14"/>
      <c r="L123" s="14"/>
      <c r="M123" s="14"/>
      <c r="N123" s="14"/>
      <c r="O123" s="14"/>
      <c r="P123" s="14"/>
      <c r="Q123" s="14"/>
    </row>
    <row r="124" spans="1:17" x14ac:dyDescent="0.25">
      <c r="A124" t="s">
        <v>133</v>
      </c>
      <c r="B124">
        <v>1168041600</v>
      </c>
      <c r="C124">
        <v>7.1202000000000001E-2</v>
      </c>
      <c r="D124">
        <v>3.1835000000000002E-2</v>
      </c>
      <c r="E124">
        <v>6.0406000000000001E-2</v>
      </c>
      <c r="F124">
        <v>7.1278999999999995E-2</v>
      </c>
      <c r="J124" s="14"/>
      <c r="K124" s="14"/>
      <c r="L124" s="14"/>
      <c r="M124" s="14"/>
      <c r="N124" s="14"/>
      <c r="O124" s="14"/>
      <c r="P124" s="14"/>
      <c r="Q124" s="14"/>
    </row>
    <row r="125" spans="1:17" x14ac:dyDescent="0.25">
      <c r="A125" t="s">
        <v>134</v>
      </c>
      <c r="B125">
        <v>1168646400</v>
      </c>
      <c r="C125">
        <v>4.1377999999999998E-2</v>
      </c>
      <c r="D125">
        <v>3.1979E-2</v>
      </c>
      <c r="E125">
        <v>5.7311000000000001E-2</v>
      </c>
      <c r="F125">
        <v>5.3726000000000003E-2</v>
      </c>
      <c r="J125" s="14"/>
      <c r="K125" s="14"/>
      <c r="L125" s="14"/>
      <c r="M125" s="14"/>
      <c r="N125" s="14"/>
      <c r="O125" s="14"/>
      <c r="P125" s="14"/>
      <c r="Q125" s="14"/>
    </row>
    <row r="126" spans="1:17" x14ac:dyDescent="0.25">
      <c r="A126" t="s">
        <v>135</v>
      </c>
      <c r="B126">
        <v>1169251200</v>
      </c>
      <c r="C126">
        <v>3.6097999999999998E-2</v>
      </c>
      <c r="D126">
        <v>3.2041E-2</v>
      </c>
      <c r="E126">
        <v>5.3926000000000002E-2</v>
      </c>
      <c r="F126">
        <v>4.4344000000000001E-2</v>
      </c>
      <c r="J126" s="14"/>
      <c r="K126" s="14"/>
      <c r="L126" s="14"/>
      <c r="M126" s="14"/>
      <c r="N126" s="14"/>
      <c r="O126" s="14"/>
      <c r="P126" s="14"/>
      <c r="Q126" s="14"/>
    </row>
    <row r="127" spans="1:17" x14ac:dyDescent="0.25">
      <c r="A127" t="s">
        <v>136</v>
      </c>
      <c r="B127">
        <v>1169856000</v>
      </c>
      <c r="C127">
        <v>3.8524000000000003E-2</v>
      </c>
      <c r="D127">
        <v>3.2138E-2</v>
      </c>
      <c r="E127">
        <v>5.1360000000000003E-2</v>
      </c>
      <c r="F127">
        <v>3.9713999999999999E-2</v>
      </c>
      <c r="J127" s="14"/>
      <c r="K127" s="14"/>
      <c r="L127" s="14"/>
      <c r="M127" s="14"/>
      <c r="N127" s="14"/>
      <c r="O127" s="14"/>
      <c r="P127" s="14"/>
      <c r="Q127" s="14"/>
    </row>
    <row r="128" spans="1:17" x14ac:dyDescent="0.25">
      <c r="A128" t="s">
        <v>137</v>
      </c>
      <c r="B128">
        <v>1170460800</v>
      </c>
      <c r="C128">
        <v>4.0277E-2</v>
      </c>
      <c r="D128">
        <v>3.2260999999999998E-2</v>
      </c>
      <c r="E128">
        <v>4.9588E-2</v>
      </c>
      <c r="F128">
        <v>4.0635999999999999E-2</v>
      </c>
      <c r="J128" s="14"/>
      <c r="K128" s="14"/>
      <c r="L128" s="14"/>
      <c r="M128" s="14"/>
      <c r="N128" s="14"/>
      <c r="O128" s="14"/>
      <c r="P128" s="14"/>
      <c r="Q128" s="14"/>
    </row>
    <row r="129" spans="1:17" x14ac:dyDescent="0.25">
      <c r="A129" t="s">
        <v>138</v>
      </c>
      <c r="B129">
        <v>1171065600</v>
      </c>
      <c r="C129">
        <v>3.9112000000000001E-2</v>
      </c>
      <c r="D129">
        <v>3.2363000000000003E-2</v>
      </c>
      <c r="E129">
        <v>4.7868000000000001E-2</v>
      </c>
      <c r="F129">
        <v>3.952E-2</v>
      </c>
      <c r="J129" s="14"/>
      <c r="K129" s="14"/>
      <c r="L129" s="14"/>
      <c r="M129" s="14"/>
      <c r="N129" s="14"/>
      <c r="O129" s="14"/>
      <c r="P129" s="14"/>
      <c r="Q129" s="14"/>
    </row>
    <row r="130" spans="1:17" x14ac:dyDescent="0.25">
      <c r="A130" t="s">
        <v>139</v>
      </c>
      <c r="B130">
        <v>1171670400</v>
      </c>
      <c r="C130">
        <v>3.1871999999999998E-2</v>
      </c>
      <c r="D130">
        <v>3.2354000000000001E-2</v>
      </c>
      <c r="E130">
        <v>4.5291999999999999E-2</v>
      </c>
      <c r="F130">
        <v>3.5431999999999998E-2</v>
      </c>
      <c r="J130" s="14"/>
      <c r="K130" s="14"/>
      <c r="L130" s="14"/>
      <c r="M130" s="14"/>
      <c r="N130" s="14"/>
      <c r="O130" s="14"/>
      <c r="P130" s="14"/>
      <c r="Q130" s="14"/>
    </row>
    <row r="131" spans="1:17" x14ac:dyDescent="0.25">
      <c r="A131" t="s">
        <v>140</v>
      </c>
      <c r="B131">
        <v>1172275200</v>
      </c>
      <c r="C131">
        <v>3.7013999999999998E-2</v>
      </c>
      <c r="D131">
        <v>3.2423E-2</v>
      </c>
      <c r="E131">
        <v>4.3936999999999997E-2</v>
      </c>
      <c r="F131">
        <v>3.6340999999999998E-2</v>
      </c>
      <c r="J131" s="14"/>
      <c r="K131" s="14"/>
      <c r="L131" s="14"/>
      <c r="M131" s="14"/>
      <c r="N131" s="14"/>
      <c r="O131" s="14"/>
      <c r="P131" s="14"/>
      <c r="Q131" s="14"/>
    </row>
    <row r="132" spans="1:17" x14ac:dyDescent="0.25">
      <c r="A132" t="s">
        <v>141</v>
      </c>
      <c r="B132">
        <v>1172880000</v>
      </c>
      <c r="C132">
        <v>3.8164999999999998E-2</v>
      </c>
      <c r="D132">
        <v>3.2509000000000003E-2</v>
      </c>
      <c r="E132">
        <v>4.2972000000000003E-2</v>
      </c>
      <c r="F132">
        <v>3.7175E-2</v>
      </c>
      <c r="J132" s="14"/>
      <c r="K132" s="14"/>
      <c r="L132" s="14"/>
      <c r="M132" s="14"/>
      <c r="N132" s="14"/>
      <c r="O132" s="14"/>
      <c r="P132" s="14"/>
      <c r="Q132" s="14"/>
    </row>
    <row r="133" spans="1:17" x14ac:dyDescent="0.25">
      <c r="A133" t="s">
        <v>142</v>
      </c>
      <c r="B133">
        <v>1173481200</v>
      </c>
      <c r="C133">
        <v>3.5168999999999999E-2</v>
      </c>
      <c r="D133">
        <v>3.2547E-2</v>
      </c>
      <c r="E133">
        <v>4.1690999999999999E-2</v>
      </c>
      <c r="F133">
        <v>3.5765999999999999E-2</v>
      </c>
      <c r="J133" s="14"/>
      <c r="K133" s="14"/>
      <c r="L133" s="14"/>
      <c r="M133" s="14"/>
      <c r="N133" s="14"/>
      <c r="O133" s="14"/>
      <c r="P133" s="14"/>
      <c r="Q133" s="14"/>
    </row>
    <row r="134" spans="1:17" x14ac:dyDescent="0.25">
      <c r="A134" t="s">
        <v>143</v>
      </c>
      <c r="B134">
        <v>1174086000</v>
      </c>
      <c r="C134">
        <v>4.0947999999999998E-2</v>
      </c>
      <c r="D134">
        <v>3.2674000000000002E-2</v>
      </c>
      <c r="E134">
        <v>4.156E-2</v>
      </c>
      <c r="F134">
        <v>3.9040999999999999E-2</v>
      </c>
      <c r="J134" s="14"/>
      <c r="K134" s="14"/>
      <c r="L134" s="14"/>
      <c r="M134" s="14"/>
      <c r="N134" s="14"/>
      <c r="O134" s="14"/>
      <c r="P134" s="14"/>
      <c r="Q134" s="14"/>
    </row>
    <row r="135" spans="1:17" x14ac:dyDescent="0.25">
      <c r="A135" t="s">
        <v>144</v>
      </c>
      <c r="B135">
        <v>1174690800</v>
      </c>
      <c r="C135">
        <v>4.4072E-2</v>
      </c>
      <c r="D135">
        <v>3.2846E-2</v>
      </c>
      <c r="E135">
        <v>4.1938000000000003E-2</v>
      </c>
      <c r="F135">
        <v>4.2014999999999997E-2</v>
      </c>
      <c r="J135" s="14"/>
      <c r="K135" s="14"/>
      <c r="L135" s="14"/>
      <c r="M135" s="14"/>
      <c r="N135" s="14"/>
      <c r="O135" s="14"/>
      <c r="P135" s="14"/>
      <c r="Q135" s="14"/>
    </row>
    <row r="136" spans="1:17" x14ac:dyDescent="0.25">
      <c r="A136" t="s">
        <v>145</v>
      </c>
      <c r="B136">
        <v>1175295600</v>
      </c>
      <c r="C136">
        <v>4.4273E-2</v>
      </c>
      <c r="D136">
        <v>3.3019E-2</v>
      </c>
      <c r="E136">
        <v>4.2236000000000003E-2</v>
      </c>
      <c r="F136">
        <v>4.2351E-2</v>
      </c>
      <c r="J136" s="14"/>
      <c r="K136" s="14"/>
      <c r="L136" s="14"/>
      <c r="M136" s="14"/>
      <c r="N136" s="14"/>
      <c r="O136" s="14"/>
      <c r="P136" s="14"/>
      <c r="Q136" s="14"/>
    </row>
    <row r="137" spans="1:17" x14ac:dyDescent="0.25">
      <c r="A137" t="s">
        <v>146</v>
      </c>
      <c r="B137">
        <v>1175900400</v>
      </c>
      <c r="C137">
        <v>5.0175999999999998E-2</v>
      </c>
      <c r="D137">
        <v>3.3279999999999997E-2</v>
      </c>
      <c r="E137">
        <v>4.3452999999999999E-2</v>
      </c>
      <c r="F137">
        <v>4.6242999999999999E-2</v>
      </c>
      <c r="J137" s="14"/>
      <c r="K137" s="14"/>
      <c r="L137" s="14"/>
      <c r="M137" s="14"/>
      <c r="N137" s="14"/>
      <c r="O137" s="14"/>
      <c r="P137" s="14"/>
      <c r="Q137" s="14"/>
    </row>
    <row r="138" spans="1:17" x14ac:dyDescent="0.25">
      <c r="A138" t="s">
        <v>147</v>
      </c>
      <c r="B138">
        <v>1176505200</v>
      </c>
      <c r="C138">
        <v>5.8894000000000002E-2</v>
      </c>
      <c r="D138">
        <v>3.3672000000000001E-2</v>
      </c>
      <c r="E138">
        <v>4.6064000000000001E-2</v>
      </c>
      <c r="F138">
        <v>5.6350999999999998E-2</v>
      </c>
      <c r="J138" s="14"/>
      <c r="K138" s="14"/>
      <c r="L138" s="14"/>
      <c r="M138" s="14"/>
      <c r="N138" s="14"/>
      <c r="O138" s="14"/>
      <c r="P138" s="14"/>
      <c r="Q138" s="14"/>
    </row>
    <row r="139" spans="1:17" x14ac:dyDescent="0.25">
      <c r="A139" t="s">
        <v>148</v>
      </c>
      <c r="B139">
        <v>1177110000</v>
      </c>
      <c r="C139">
        <v>8.5223999999999994E-2</v>
      </c>
      <c r="D139">
        <v>3.4460999999999999E-2</v>
      </c>
      <c r="E139">
        <v>5.2290999999999997E-2</v>
      </c>
      <c r="F139">
        <v>7.2776999999999994E-2</v>
      </c>
      <c r="J139" s="14"/>
      <c r="K139" s="14"/>
      <c r="L139" s="14"/>
      <c r="M139" s="14"/>
      <c r="N139" s="14"/>
      <c r="O139" s="14"/>
      <c r="P139" s="14"/>
      <c r="Q139" s="14"/>
    </row>
    <row r="140" spans="1:17" x14ac:dyDescent="0.25">
      <c r="A140" t="s">
        <v>149</v>
      </c>
      <c r="B140">
        <v>1177714800</v>
      </c>
      <c r="C140">
        <v>7.2598999999999997E-2</v>
      </c>
      <c r="D140">
        <v>3.5042999999999998E-2</v>
      </c>
      <c r="E140">
        <v>5.5412000000000003E-2</v>
      </c>
      <c r="F140">
        <v>7.0999000000000007E-2</v>
      </c>
      <c r="J140" s="14"/>
      <c r="K140" s="14"/>
      <c r="L140" s="14"/>
      <c r="M140" s="14"/>
      <c r="N140" s="14"/>
      <c r="O140" s="14"/>
      <c r="P140" s="14"/>
      <c r="Q140" s="14"/>
    </row>
    <row r="141" spans="1:17" x14ac:dyDescent="0.25">
      <c r="A141" t="s">
        <v>150</v>
      </c>
      <c r="B141">
        <v>1178319600</v>
      </c>
      <c r="C141">
        <v>7.4121999999999993E-2</v>
      </c>
      <c r="D141">
        <v>3.5640999999999999E-2</v>
      </c>
      <c r="E141">
        <v>5.8414000000000001E-2</v>
      </c>
      <c r="F141">
        <v>7.3488999999999999E-2</v>
      </c>
      <c r="J141" s="14"/>
      <c r="K141" s="14"/>
      <c r="L141" s="14"/>
      <c r="M141" s="14"/>
      <c r="N141" s="14"/>
      <c r="O141" s="14"/>
      <c r="P141" s="14"/>
      <c r="Q141" s="14"/>
    </row>
    <row r="142" spans="1:17" x14ac:dyDescent="0.25">
      <c r="A142" t="s">
        <v>151</v>
      </c>
      <c r="B142">
        <v>1178924400</v>
      </c>
      <c r="C142">
        <v>7.2065000000000004E-2</v>
      </c>
      <c r="D142">
        <v>3.6197E-2</v>
      </c>
      <c r="E142">
        <v>6.0578E-2</v>
      </c>
      <c r="F142">
        <v>7.2968000000000005E-2</v>
      </c>
      <c r="J142" s="14"/>
      <c r="K142" s="14"/>
      <c r="L142" s="14"/>
      <c r="M142" s="14"/>
      <c r="N142" s="14"/>
      <c r="O142" s="14"/>
      <c r="P142" s="14"/>
      <c r="Q142" s="14"/>
    </row>
    <row r="143" spans="1:17" x14ac:dyDescent="0.25">
      <c r="A143" t="s">
        <v>152</v>
      </c>
      <c r="B143">
        <v>1179529200</v>
      </c>
      <c r="C143">
        <v>6.6869999999999999E-2</v>
      </c>
      <c r="D143">
        <v>3.6665000000000003E-2</v>
      </c>
      <c r="E143">
        <v>6.1531000000000002E-2</v>
      </c>
      <c r="F143">
        <v>6.9009000000000001E-2</v>
      </c>
      <c r="J143" s="14"/>
      <c r="K143" s="14"/>
      <c r="L143" s="14"/>
      <c r="M143" s="14"/>
      <c r="N143" s="14"/>
      <c r="O143" s="14"/>
      <c r="P143" s="14"/>
      <c r="Q143" s="14"/>
    </row>
    <row r="144" spans="1:17" x14ac:dyDescent="0.25">
      <c r="A144" t="s">
        <v>153</v>
      </c>
      <c r="B144">
        <v>1180134000</v>
      </c>
      <c r="C144">
        <v>5.4133000000000001E-2</v>
      </c>
      <c r="D144">
        <v>3.6930999999999999E-2</v>
      </c>
      <c r="E144">
        <v>6.0360999999999998E-2</v>
      </c>
      <c r="F144">
        <v>6.1291999999999999E-2</v>
      </c>
      <c r="J144" s="14"/>
      <c r="K144" s="14"/>
      <c r="L144" s="14"/>
      <c r="M144" s="14"/>
      <c r="N144" s="14"/>
      <c r="O144" s="14"/>
      <c r="P144" s="14"/>
      <c r="Q144" s="14"/>
    </row>
    <row r="145" spans="1:17" x14ac:dyDescent="0.25">
      <c r="A145" t="s">
        <v>154</v>
      </c>
      <c r="B145">
        <v>1180738800</v>
      </c>
      <c r="C145">
        <v>8.1460000000000005E-2</v>
      </c>
      <c r="D145">
        <v>3.7613000000000001E-2</v>
      </c>
      <c r="E145">
        <v>6.3729999999999995E-2</v>
      </c>
      <c r="F145">
        <v>7.3383000000000004E-2</v>
      </c>
      <c r="J145" s="14"/>
      <c r="K145" s="14"/>
      <c r="L145" s="14"/>
      <c r="M145" s="14"/>
      <c r="N145" s="14"/>
      <c r="O145" s="14"/>
      <c r="P145" s="14"/>
      <c r="Q145" s="14"/>
    </row>
    <row r="146" spans="1:17" x14ac:dyDescent="0.25">
      <c r="A146" t="s">
        <v>155</v>
      </c>
      <c r="B146">
        <v>1181343600</v>
      </c>
      <c r="C146">
        <v>3.2031999999999998E-2</v>
      </c>
      <c r="D146">
        <v>3.7524000000000002E-2</v>
      </c>
      <c r="E146">
        <v>5.8582000000000002E-2</v>
      </c>
      <c r="F146">
        <v>4.8759999999999998E-2</v>
      </c>
      <c r="J146" s="14"/>
      <c r="K146" s="14"/>
      <c r="L146" s="14"/>
      <c r="M146" s="14"/>
      <c r="N146" s="14"/>
      <c r="O146" s="14"/>
      <c r="P146" s="14"/>
      <c r="Q146" s="14"/>
    </row>
    <row r="147" spans="1:17" x14ac:dyDescent="0.25">
      <c r="A147" t="s">
        <v>156</v>
      </c>
      <c r="B147">
        <v>1181948400</v>
      </c>
      <c r="C147">
        <v>1.9113999999999999E-2</v>
      </c>
      <c r="D147">
        <v>3.7238E-2</v>
      </c>
      <c r="E147">
        <v>5.2148E-2</v>
      </c>
      <c r="F147">
        <v>3.0051999999999999E-2</v>
      </c>
      <c r="J147" s="14"/>
      <c r="K147" s="14"/>
      <c r="L147" s="14"/>
      <c r="M147" s="14"/>
      <c r="N147" s="14"/>
      <c r="O147" s="14"/>
      <c r="P147" s="14"/>
      <c r="Q147" s="14"/>
    </row>
    <row r="148" spans="1:17" x14ac:dyDescent="0.25">
      <c r="A148" t="s">
        <v>157</v>
      </c>
      <c r="B148">
        <v>1182553200</v>
      </c>
      <c r="C148">
        <v>0</v>
      </c>
      <c r="D148">
        <v>3.6664000000000002E-2</v>
      </c>
      <c r="E148">
        <v>4.3769000000000002E-2</v>
      </c>
      <c r="F148">
        <v>1.2618000000000001E-2</v>
      </c>
      <c r="J148" s="14"/>
      <c r="K148" s="14"/>
      <c r="L148" s="14"/>
      <c r="M148" s="14"/>
      <c r="N148" s="14"/>
      <c r="O148" s="14"/>
      <c r="P148" s="14"/>
      <c r="Q148" s="14"/>
    </row>
    <row r="149" spans="1:17" x14ac:dyDescent="0.25">
      <c r="A149" t="s">
        <v>158</v>
      </c>
      <c r="B149">
        <v>1183158000</v>
      </c>
      <c r="C149">
        <v>0</v>
      </c>
      <c r="D149">
        <v>3.6098999999999999E-2</v>
      </c>
      <c r="E149">
        <v>3.6735999999999998E-2</v>
      </c>
      <c r="F149">
        <v>5.2979999999999998E-3</v>
      </c>
      <c r="J149" s="14"/>
      <c r="K149" s="14"/>
      <c r="L149" s="14"/>
      <c r="M149" s="14"/>
      <c r="N149" s="14"/>
      <c r="O149" s="14"/>
      <c r="P149" s="14"/>
      <c r="Q149" s="14"/>
    </row>
    <row r="150" spans="1:17" x14ac:dyDescent="0.25">
      <c r="A150" t="s">
        <v>159</v>
      </c>
      <c r="B150">
        <v>1183762800</v>
      </c>
      <c r="C150">
        <v>0</v>
      </c>
      <c r="D150">
        <v>3.5541999999999997E-2</v>
      </c>
      <c r="E150">
        <v>3.0832999999999999E-2</v>
      </c>
      <c r="F150">
        <v>2.2239999999999998E-3</v>
      </c>
      <c r="J150" s="14"/>
      <c r="K150" s="14"/>
      <c r="L150" s="14"/>
      <c r="M150" s="14"/>
      <c r="N150" s="14"/>
      <c r="O150" s="14"/>
      <c r="P150" s="14"/>
      <c r="Q150" s="14"/>
    </row>
    <row r="151" spans="1:17" x14ac:dyDescent="0.25">
      <c r="A151" t="s">
        <v>160</v>
      </c>
      <c r="B151">
        <v>1184367600</v>
      </c>
      <c r="C151">
        <v>0</v>
      </c>
      <c r="D151">
        <v>3.4993999999999997E-2</v>
      </c>
      <c r="E151">
        <v>2.5878999999999999E-2</v>
      </c>
      <c r="F151">
        <v>9.3400000000000004E-4</v>
      </c>
      <c r="J151" s="14"/>
      <c r="K151" s="14"/>
      <c r="L151" s="14"/>
      <c r="M151" s="14"/>
      <c r="N151" s="14"/>
      <c r="O151" s="14"/>
      <c r="P151" s="14"/>
      <c r="Q151" s="14"/>
    </row>
    <row r="152" spans="1:17" x14ac:dyDescent="0.25">
      <c r="A152" t="s">
        <v>161</v>
      </c>
      <c r="B152">
        <v>1184972400</v>
      </c>
      <c r="C152">
        <v>0</v>
      </c>
      <c r="D152">
        <v>3.4455E-2</v>
      </c>
      <c r="E152">
        <v>2.1721000000000001E-2</v>
      </c>
      <c r="F152">
        <v>3.9199999999999999E-4</v>
      </c>
      <c r="J152" s="14"/>
      <c r="K152" s="14"/>
      <c r="L152" s="14"/>
      <c r="M152" s="14"/>
      <c r="N152" s="14"/>
      <c r="O152" s="14"/>
      <c r="P152" s="14"/>
      <c r="Q152" s="14"/>
    </row>
    <row r="153" spans="1:17" x14ac:dyDescent="0.25">
      <c r="A153" t="s">
        <v>162</v>
      </c>
      <c r="B153">
        <v>1185577200</v>
      </c>
      <c r="C153">
        <v>0</v>
      </c>
      <c r="D153">
        <v>3.3924000000000003E-2</v>
      </c>
      <c r="E153">
        <v>1.8231000000000001E-2</v>
      </c>
      <c r="F153">
        <v>1.65E-4</v>
      </c>
      <c r="J153" s="14"/>
      <c r="K153" s="14"/>
      <c r="L153" s="14"/>
      <c r="M153" s="14"/>
      <c r="N153" s="14"/>
      <c r="O153" s="14"/>
      <c r="P153" s="14"/>
      <c r="Q153" s="14"/>
    </row>
    <row r="154" spans="1:17" x14ac:dyDescent="0.25">
      <c r="A154" t="s">
        <v>163</v>
      </c>
      <c r="B154">
        <v>1186182000</v>
      </c>
      <c r="C154">
        <v>0</v>
      </c>
      <c r="D154">
        <v>3.3401E-2</v>
      </c>
      <c r="E154">
        <v>1.5301E-2</v>
      </c>
      <c r="F154">
        <v>6.8999999999999997E-5</v>
      </c>
      <c r="J154" s="14"/>
      <c r="K154" s="14"/>
      <c r="L154" s="14"/>
      <c r="M154" s="14"/>
      <c r="N154" s="14"/>
      <c r="O154" s="14"/>
      <c r="P154" s="14"/>
      <c r="Q154" s="14"/>
    </row>
    <row r="155" spans="1:17" x14ac:dyDescent="0.25">
      <c r="A155" t="s">
        <v>164</v>
      </c>
      <c r="B155">
        <v>1186786800</v>
      </c>
      <c r="C155">
        <v>0</v>
      </c>
      <c r="D155">
        <v>3.2885999999999999E-2</v>
      </c>
      <c r="E155">
        <v>1.2843E-2</v>
      </c>
      <c r="F155">
        <v>2.9E-5</v>
      </c>
      <c r="J155" s="14"/>
      <c r="K155" s="14"/>
      <c r="L155" s="14"/>
      <c r="M155" s="14"/>
      <c r="N155" s="14"/>
      <c r="O155" s="14"/>
      <c r="P155" s="14"/>
      <c r="Q155" s="14"/>
    </row>
    <row r="156" spans="1:17" x14ac:dyDescent="0.25">
      <c r="A156" t="s">
        <v>165</v>
      </c>
      <c r="B156">
        <v>1187391600</v>
      </c>
      <c r="C156">
        <v>0</v>
      </c>
      <c r="D156">
        <v>3.2378999999999998E-2</v>
      </c>
      <c r="E156">
        <v>1.0779E-2</v>
      </c>
      <c r="F156">
        <v>1.2E-5</v>
      </c>
      <c r="J156" s="14"/>
      <c r="K156" s="14"/>
      <c r="L156" s="14"/>
      <c r="M156" s="14"/>
      <c r="N156" s="14"/>
      <c r="O156" s="14"/>
      <c r="P156" s="14"/>
      <c r="Q156" s="14"/>
    </row>
    <row r="157" spans="1:17" x14ac:dyDescent="0.25">
      <c r="A157" t="s">
        <v>166</v>
      </c>
      <c r="B157">
        <v>1187996400</v>
      </c>
      <c r="C157">
        <v>0</v>
      </c>
      <c r="D157">
        <v>3.1879999999999999E-2</v>
      </c>
      <c r="E157">
        <v>9.0469999999999995E-3</v>
      </c>
      <c r="F157">
        <v>5.0000000000000004E-6</v>
      </c>
      <c r="J157" s="14"/>
      <c r="K157" s="14"/>
      <c r="L157" s="14"/>
      <c r="M157" s="14"/>
      <c r="N157" s="14"/>
      <c r="O157" s="14"/>
      <c r="P157" s="14"/>
      <c r="Q157" s="14"/>
    </row>
    <row r="158" spans="1:17" x14ac:dyDescent="0.25">
      <c r="A158" t="s">
        <v>167</v>
      </c>
      <c r="B158">
        <v>1188601200</v>
      </c>
      <c r="C158">
        <v>0</v>
      </c>
      <c r="D158">
        <v>3.1387999999999999E-2</v>
      </c>
      <c r="E158">
        <v>7.5929999999999999E-3</v>
      </c>
      <c r="F158">
        <v>1.9999999999999999E-6</v>
      </c>
      <c r="J158" s="14"/>
      <c r="K158" s="14"/>
      <c r="L158" s="14"/>
      <c r="M158" s="14"/>
      <c r="N158" s="14"/>
      <c r="O158" s="14"/>
      <c r="P158" s="14"/>
      <c r="Q158" s="14"/>
    </row>
    <row r="159" spans="1:17" x14ac:dyDescent="0.25">
      <c r="A159" t="s">
        <v>168</v>
      </c>
      <c r="B159">
        <v>1189206000</v>
      </c>
      <c r="C159">
        <v>0</v>
      </c>
      <c r="D159">
        <v>3.0904000000000001E-2</v>
      </c>
      <c r="E159">
        <v>6.3730000000000002E-3</v>
      </c>
      <c r="F159">
        <v>9.9999999999999995E-7</v>
      </c>
      <c r="J159" s="14"/>
      <c r="K159" s="14"/>
      <c r="L159" s="14"/>
      <c r="M159" s="14"/>
      <c r="N159" s="14"/>
      <c r="O159" s="14"/>
      <c r="P159" s="14"/>
      <c r="Q159" s="14"/>
    </row>
    <row r="160" spans="1:17" x14ac:dyDescent="0.25">
      <c r="A160" t="s">
        <v>169</v>
      </c>
      <c r="B160">
        <v>1189810800</v>
      </c>
      <c r="C160">
        <v>7.2900000000000005E-4</v>
      </c>
      <c r="D160">
        <v>3.0439000000000001E-2</v>
      </c>
      <c r="E160">
        <v>5.4730000000000004E-3</v>
      </c>
      <c r="F160">
        <v>5.5599999999999996E-4</v>
      </c>
      <c r="J160" s="14"/>
      <c r="K160" s="14"/>
      <c r="L160" s="14"/>
      <c r="M160" s="14"/>
      <c r="N160" s="14"/>
      <c r="O160" s="14"/>
      <c r="P160" s="14"/>
      <c r="Q160" s="14"/>
    </row>
    <row r="161" spans="1:17" x14ac:dyDescent="0.25">
      <c r="A161" t="s">
        <v>170</v>
      </c>
      <c r="B161">
        <v>1190415600</v>
      </c>
      <c r="C161">
        <v>4.6412000000000002E-2</v>
      </c>
      <c r="D161">
        <v>3.0685E-2</v>
      </c>
      <c r="E161">
        <v>1.2290000000000001E-2</v>
      </c>
      <c r="F161">
        <v>3.1805E-2</v>
      </c>
      <c r="J161" s="14"/>
      <c r="K161" s="14"/>
      <c r="L161" s="14"/>
      <c r="M161" s="14"/>
      <c r="N161" s="14"/>
      <c r="O161" s="14"/>
      <c r="P161" s="14"/>
      <c r="Q161" s="14"/>
    </row>
    <row r="162" spans="1:17" x14ac:dyDescent="0.25">
      <c r="A162" t="s">
        <v>171</v>
      </c>
      <c r="B162">
        <v>1191020400</v>
      </c>
      <c r="C162">
        <v>6.8408999999999998E-2</v>
      </c>
      <c r="D162">
        <v>3.1260999999999997E-2</v>
      </c>
      <c r="E162">
        <v>2.1248E-2</v>
      </c>
      <c r="F162">
        <v>5.2826999999999999E-2</v>
      </c>
      <c r="J162" s="14"/>
      <c r="K162" s="14"/>
      <c r="L162" s="14"/>
      <c r="M162" s="14"/>
      <c r="N162" s="14"/>
      <c r="O162" s="14"/>
      <c r="P162" s="14"/>
      <c r="Q162" s="14"/>
    </row>
    <row r="163" spans="1:17" x14ac:dyDescent="0.25">
      <c r="A163" t="s">
        <v>172</v>
      </c>
      <c r="B163">
        <v>1191625200</v>
      </c>
      <c r="C163">
        <v>8.3780999999999994E-2</v>
      </c>
      <c r="D163">
        <v>3.2065999999999997E-2</v>
      </c>
      <c r="E163">
        <v>3.1303999999999998E-2</v>
      </c>
      <c r="F163">
        <v>7.1776999999999994E-2</v>
      </c>
      <c r="J163" s="14"/>
      <c r="K163" s="14"/>
      <c r="L163" s="14"/>
      <c r="M163" s="14"/>
      <c r="N163" s="14"/>
      <c r="O163" s="14"/>
      <c r="P163" s="14"/>
      <c r="Q163" s="14"/>
    </row>
    <row r="164" spans="1:17" x14ac:dyDescent="0.25">
      <c r="A164" t="s">
        <v>173</v>
      </c>
      <c r="B164">
        <v>1192230000</v>
      </c>
      <c r="C164">
        <v>8.6064000000000002E-2</v>
      </c>
      <c r="D164">
        <v>3.2891999999999998E-2</v>
      </c>
      <c r="E164">
        <v>4.0027E-2</v>
      </c>
      <c r="F164">
        <v>7.9547000000000007E-2</v>
      </c>
      <c r="J164" s="14"/>
      <c r="K164" s="14"/>
      <c r="L164" s="14"/>
      <c r="M164" s="14"/>
      <c r="N164" s="14"/>
      <c r="O164" s="14"/>
      <c r="P164" s="14"/>
      <c r="Q164" s="14"/>
    </row>
    <row r="165" spans="1:17" x14ac:dyDescent="0.25">
      <c r="A165" t="s">
        <v>174</v>
      </c>
      <c r="B165">
        <v>1192834800</v>
      </c>
      <c r="C165">
        <v>6.8645999999999999E-2</v>
      </c>
      <c r="D165">
        <v>3.3438000000000002E-2</v>
      </c>
      <c r="E165">
        <v>4.4590999999999999E-2</v>
      </c>
      <c r="F165">
        <v>7.3393E-2</v>
      </c>
      <c r="J165" s="14"/>
      <c r="K165" s="14"/>
      <c r="L165" s="14"/>
      <c r="M165" s="14"/>
      <c r="N165" s="14"/>
      <c r="O165" s="14"/>
      <c r="P165" s="14"/>
      <c r="Q165" s="14"/>
    </row>
    <row r="166" spans="1:17" x14ac:dyDescent="0.25">
      <c r="A166" t="s">
        <v>175</v>
      </c>
      <c r="B166">
        <v>1193439600</v>
      </c>
      <c r="C166">
        <v>9.1966999999999993E-2</v>
      </c>
      <c r="D166">
        <v>3.4335999999999998E-2</v>
      </c>
      <c r="E166">
        <v>5.2273E-2</v>
      </c>
      <c r="F166">
        <v>8.6357000000000003E-2</v>
      </c>
      <c r="J166" s="14"/>
      <c r="K166" s="14"/>
      <c r="L166" s="14"/>
      <c r="M166" s="14"/>
      <c r="N166" s="14"/>
      <c r="O166" s="14"/>
      <c r="P166" s="14"/>
      <c r="Q166" s="14"/>
    </row>
    <row r="167" spans="1:17" x14ac:dyDescent="0.25">
      <c r="A167" t="s">
        <v>176</v>
      </c>
      <c r="B167">
        <v>1194048000</v>
      </c>
      <c r="C167">
        <v>9.6882999999999997E-2</v>
      </c>
      <c r="D167">
        <v>3.5298000000000003E-2</v>
      </c>
      <c r="E167">
        <v>5.9379000000000001E-2</v>
      </c>
      <c r="F167">
        <v>9.1717000000000007E-2</v>
      </c>
      <c r="J167" s="14"/>
      <c r="K167" s="14"/>
      <c r="L167" s="14"/>
      <c r="M167" s="14"/>
      <c r="N167" s="14"/>
      <c r="O167" s="14"/>
      <c r="P167" s="14"/>
      <c r="Q167" s="14"/>
    </row>
    <row r="168" spans="1:17" x14ac:dyDescent="0.25">
      <c r="A168" t="s">
        <v>177</v>
      </c>
      <c r="B168">
        <v>1194652800</v>
      </c>
      <c r="C168">
        <v>8.3413000000000001E-2</v>
      </c>
      <c r="D168">
        <v>3.6034999999999998E-2</v>
      </c>
      <c r="E168">
        <v>6.3210000000000002E-2</v>
      </c>
      <c r="F168">
        <v>8.7291999999999995E-2</v>
      </c>
      <c r="J168" s="14"/>
      <c r="K168" s="14"/>
      <c r="L168" s="14"/>
      <c r="M168" s="14"/>
      <c r="N168" s="14"/>
      <c r="O168" s="14"/>
      <c r="P168" s="14"/>
      <c r="Q168" s="14"/>
    </row>
    <row r="169" spans="1:17" x14ac:dyDescent="0.25">
      <c r="A169" t="s">
        <v>178</v>
      </c>
      <c r="B169">
        <v>1195257600</v>
      </c>
      <c r="C169">
        <v>7.4843999999999994E-2</v>
      </c>
      <c r="D169">
        <v>3.6627E-2</v>
      </c>
      <c r="E169">
        <v>6.4991999999999994E-2</v>
      </c>
      <c r="F169">
        <v>7.9294000000000003E-2</v>
      </c>
      <c r="J169" s="14"/>
      <c r="K169" s="14"/>
      <c r="L169" s="14"/>
      <c r="M169" s="14"/>
      <c r="N169" s="14"/>
      <c r="O169" s="14"/>
      <c r="P169" s="14"/>
      <c r="Q169" s="14"/>
    </row>
    <row r="170" spans="1:17" x14ac:dyDescent="0.25">
      <c r="A170" t="s">
        <v>179</v>
      </c>
      <c r="B170">
        <v>1195862400</v>
      </c>
      <c r="C170">
        <v>5.5384999999999997E-2</v>
      </c>
      <c r="D170">
        <v>3.6912E-2</v>
      </c>
      <c r="E170">
        <v>6.3320000000000001E-2</v>
      </c>
      <c r="F170">
        <v>6.3904000000000002E-2</v>
      </c>
      <c r="J170" s="14"/>
      <c r="K170" s="14"/>
      <c r="L170" s="14"/>
      <c r="M170" s="14"/>
      <c r="N170" s="14"/>
      <c r="O170" s="14"/>
      <c r="P170" s="14"/>
      <c r="Q170" s="14"/>
    </row>
    <row r="171" spans="1:17" x14ac:dyDescent="0.25">
      <c r="A171" t="s">
        <v>180</v>
      </c>
      <c r="B171">
        <v>1196467200</v>
      </c>
      <c r="C171">
        <v>7.4829000000000007E-2</v>
      </c>
      <c r="D171">
        <v>3.7491999999999998E-2</v>
      </c>
      <c r="E171">
        <v>6.5210000000000004E-2</v>
      </c>
      <c r="F171">
        <v>7.1655999999999997E-2</v>
      </c>
      <c r="J171" s="14"/>
      <c r="K171" s="14"/>
      <c r="L171" s="14"/>
      <c r="M171" s="14"/>
      <c r="N171" s="14"/>
      <c r="O171" s="14"/>
      <c r="P171" s="14"/>
      <c r="Q171" s="14"/>
    </row>
    <row r="172" spans="1:17" x14ac:dyDescent="0.25">
      <c r="A172" t="s">
        <v>181</v>
      </c>
      <c r="B172">
        <v>1197072000</v>
      </c>
      <c r="C172">
        <v>6.8015999999999993E-2</v>
      </c>
      <c r="D172">
        <v>3.7959E-2</v>
      </c>
      <c r="E172">
        <v>6.5694000000000002E-2</v>
      </c>
      <c r="F172">
        <v>7.1049000000000001E-2</v>
      </c>
      <c r="J172" s="14"/>
      <c r="K172" s="14"/>
      <c r="L172" s="14"/>
      <c r="M172" s="14"/>
      <c r="N172" s="14"/>
      <c r="O172" s="14"/>
      <c r="P172" s="14"/>
      <c r="Q172" s="14"/>
    </row>
    <row r="173" spans="1:17" x14ac:dyDescent="0.25">
      <c r="A173" t="s">
        <v>182</v>
      </c>
      <c r="B173">
        <v>1197676800</v>
      </c>
      <c r="C173">
        <v>4.3789000000000002E-2</v>
      </c>
      <c r="D173">
        <v>3.8044000000000001E-2</v>
      </c>
      <c r="E173">
        <v>6.1912000000000002E-2</v>
      </c>
      <c r="F173">
        <v>5.1062000000000003E-2</v>
      </c>
      <c r="J173" s="14"/>
      <c r="K173" s="14"/>
      <c r="L173" s="14"/>
      <c r="M173" s="14"/>
      <c r="N173" s="14"/>
      <c r="O173" s="14"/>
      <c r="P173" s="14"/>
      <c r="Q173" s="14"/>
    </row>
    <row r="174" spans="1:17" x14ac:dyDescent="0.25">
      <c r="A174" t="s">
        <v>183</v>
      </c>
      <c r="B174">
        <v>1198281600</v>
      </c>
      <c r="C174">
        <v>5.0819000000000003E-2</v>
      </c>
      <c r="D174">
        <v>3.8237E-2</v>
      </c>
      <c r="E174">
        <v>6.0131999999999998E-2</v>
      </c>
      <c r="F174">
        <v>5.1462000000000001E-2</v>
      </c>
      <c r="J174" s="14"/>
      <c r="K174" s="14"/>
      <c r="L174" s="14"/>
      <c r="M174" s="14"/>
      <c r="N174" s="14"/>
      <c r="O174" s="14"/>
      <c r="P174" s="14"/>
      <c r="Q174" s="14"/>
    </row>
    <row r="175" spans="1:17" x14ac:dyDescent="0.25">
      <c r="A175" t="s">
        <v>184</v>
      </c>
      <c r="B175">
        <v>1198886400</v>
      </c>
      <c r="C175">
        <v>0.101449</v>
      </c>
      <c r="D175">
        <v>3.9205999999999998E-2</v>
      </c>
      <c r="E175">
        <v>6.6850000000000007E-2</v>
      </c>
      <c r="F175">
        <v>8.2806000000000005E-2</v>
      </c>
      <c r="J175" s="14"/>
      <c r="K175" s="14"/>
      <c r="L175" s="14"/>
      <c r="M175" s="14"/>
      <c r="N175" s="14"/>
      <c r="O175" s="14"/>
      <c r="P175" s="14"/>
      <c r="Q175" s="14"/>
    </row>
    <row r="176" spans="1:17" x14ac:dyDescent="0.25">
      <c r="A176" t="s">
        <v>185</v>
      </c>
      <c r="B176">
        <v>1199491200</v>
      </c>
      <c r="C176">
        <v>0.115119</v>
      </c>
      <c r="D176">
        <v>4.0369000000000002E-2</v>
      </c>
      <c r="E176">
        <v>7.4538999999999994E-2</v>
      </c>
      <c r="F176">
        <v>0.10155400000000001</v>
      </c>
      <c r="J176" s="14"/>
      <c r="K176" s="14"/>
      <c r="L176" s="14"/>
      <c r="M176" s="14"/>
      <c r="N176" s="14"/>
      <c r="O176" s="14"/>
      <c r="P176" s="14"/>
      <c r="Q176" s="14"/>
    </row>
    <row r="177" spans="1:17" x14ac:dyDescent="0.25">
      <c r="A177" t="s">
        <v>186</v>
      </c>
      <c r="B177">
        <v>1200096000</v>
      </c>
      <c r="C177">
        <v>0.106527</v>
      </c>
      <c r="D177">
        <v>4.138E-2</v>
      </c>
      <c r="E177">
        <v>7.9521999999999995E-2</v>
      </c>
      <c r="F177">
        <v>0.102646</v>
      </c>
      <c r="J177" s="14"/>
      <c r="K177" s="14"/>
      <c r="L177" s="14"/>
      <c r="M177" s="14"/>
      <c r="N177" s="14"/>
      <c r="O177" s="14"/>
      <c r="P177" s="14"/>
      <c r="Q177" s="14"/>
    </row>
    <row r="178" spans="1:17" x14ac:dyDescent="0.25">
      <c r="A178" t="s">
        <v>187</v>
      </c>
      <c r="B178">
        <v>1200700800</v>
      </c>
      <c r="C178">
        <v>7.5774999999999995E-2</v>
      </c>
      <c r="D178">
        <v>4.1905999999999999E-2</v>
      </c>
      <c r="E178">
        <v>7.8933000000000003E-2</v>
      </c>
      <c r="F178">
        <v>8.8102E-2</v>
      </c>
      <c r="J178" s="14"/>
      <c r="K178" s="14"/>
      <c r="L178" s="14"/>
      <c r="M178" s="14"/>
      <c r="N178" s="14"/>
      <c r="O178" s="14"/>
      <c r="P178" s="14"/>
      <c r="Q178" s="14"/>
    </row>
    <row r="179" spans="1:17" x14ac:dyDescent="0.25">
      <c r="A179" t="s">
        <v>188</v>
      </c>
      <c r="B179">
        <v>1201305600</v>
      </c>
      <c r="C179">
        <v>7.0002999999999996E-2</v>
      </c>
      <c r="D179">
        <v>4.2333000000000003E-2</v>
      </c>
      <c r="E179">
        <v>7.7313000000000007E-2</v>
      </c>
      <c r="F179">
        <v>7.4904999999999999E-2</v>
      </c>
      <c r="J179" s="14"/>
      <c r="K179" s="14"/>
      <c r="L179" s="14"/>
      <c r="M179" s="14"/>
      <c r="N179" s="14"/>
      <c r="O179" s="14"/>
      <c r="P179" s="14"/>
      <c r="Q179" s="14"/>
    </row>
    <row r="180" spans="1:17" x14ac:dyDescent="0.25">
      <c r="A180" t="s">
        <v>189</v>
      </c>
      <c r="B180">
        <v>1201910400</v>
      </c>
      <c r="C180">
        <v>4.6327E-2</v>
      </c>
      <c r="D180">
        <v>4.2393E-2</v>
      </c>
      <c r="E180">
        <v>7.2482000000000005E-2</v>
      </c>
      <c r="F180">
        <v>6.1696000000000001E-2</v>
      </c>
      <c r="J180" s="14"/>
      <c r="K180" s="14"/>
      <c r="L180" s="14"/>
      <c r="M180" s="14"/>
      <c r="N180" s="14"/>
      <c r="O180" s="14"/>
      <c r="P180" s="14"/>
      <c r="Q180" s="14"/>
    </row>
    <row r="181" spans="1:17" x14ac:dyDescent="0.25">
      <c r="A181" t="s">
        <v>190</v>
      </c>
      <c r="B181">
        <v>1202515200</v>
      </c>
      <c r="C181">
        <v>9.9332000000000004E-2</v>
      </c>
      <c r="D181">
        <v>4.3263999999999997E-2</v>
      </c>
      <c r="E181">
        <v>7.6815999999999995E-2</v>
      </c>
      <c r="F181">
        <v>8.4923999999999999E-2</v>
      </c>
      <c r="J181" s="14"/>
      <c r="K181" s="14"/>
      <c r="L181" s="14"/>
      <c r="M181" s="14"/>
      <c r="N181" s="14"/>
      <c r="O181" s="14"/>
      <c r="P181" s="14"/>
      <c r="Q181" s="14"/>
    </row>
    <row r="182" spans="1:17" x14ac:dyDescent="0.25">
      <c r="A182" t="s">
        <v>191</v>
      </c>
      <c r="B182">
        <v>1203120000</v>
      </c>
      <c r="C182">
        <v>8.0522999999999997E-2</v>
      </c>
      <c r="D182">
        <v>4.3833999999999998E-2</v>
      </c>
      <c r="E182">
        <v>7.7373999999999998E-2</v>
      </c>
      <c r="F182">
        <v>8.2616999999999996E-2</v>
      </c>
      <c r="J182" s="14"/>
      <c r="K182" s="14"/>
      <c r="L182" s="14"/>
      <c r="M182" s="14"/>
      <c r="N182" s="14"/>
      <c r="O182" s="14"/>
      <c r="P182" s="14"/>
      <c r="Q182" s="14"/>
    </row>
    <row r="183" spans="1:17" x14ac:dyDescent="0.25">
      <c r="A183" t="s">
        <v>192</v>
      </c>
      <c r="B183">
        <v>1203724800</v>
      </c>
      <c r="C183">
        <v>9.3895000000000006E-2</v>
      </c>
      <c r="D183">
        <v>4.4599E-2</v>
      </c>
      <c r="E183">
        <v>7.9974000000000003E-2</v>
      </c>
      <c r="F183">
        <v>8.9077000000000003E-2</v>
      </c>
      <c r="J183" s="14"/>
      <c r="K183" s="14"/>
      <c r="L183" s="14"/>
      <c r="M183" s="14"/>
      <c r="N183" s="14"/>
      <c r="O183" s="14"/>
      <c r="P183" s="14"/>
      <c r="Q183" s="14"/>
    </row>
    <row r="184" spans="1:17" x14ac:dyDescent="0.25">
      <c r="A184" t="s">
        <v>193</v>
      </c>
      <c r="B184">
        <v>1204329600</v>
      </c>
      <c r="C184">
        <v>7.7066999999999997E-2</v>
      </c>
      <c r="D184">
        <v>4.5095000000000003E-2</v>
      </c>
      <c r="E184">
        <v>7.9533999999999994E-2</v>
      </c>
      <c r="F184">
        <v>8.3444000000000004E-2</v>
      </c>
      <c r="J184" s="14"/>
      <c r="K184" s="14"/>
      <c r="L184" s="14"/>
      <c r="M184" s="14"/>
      <c r="N184" s="14"/>
      <c r="O184" s="14"/>
      <c r="P184" s="14"/>
      <c r="Q184" s="14"/>
    </row>
    <row r="185" spans="1:17" x14ac:dyDescent="0.25">
      <c r="A185" t="s">
        <v>194</v>
      </c>
      <c r="B185">
        <v>1204934400</v>
      </c>
      <c r="C185">
        <v>8.0544000000000004E-2</v>
      </c>
      <c r="D185">
        <v>4.5635000000000002E-2</v>
      </c>
      <c r="E185">
        <v>7.9602999999999993E-2</v>
      </c>
      <c r="F185">
        <v>8.0984E-2</v>
      </c>
      <c r="J185" s="14"/>
      <c r="K185" s="14"/>
      <c r="L185" s="14"/>
      <c r="M185" s="14"/>
      <c r="N185" s="14"/>
      <c r="O185" s="14"/>
      <c r="P185" s="14"/>
      <c r="Q185" s="14"/>
    </row>
    <row r="186" spans="1:17" x14ac:dyDescent="0.25">
      <c r="A186" t="s">
        <v>195</v>
      </c>
      <c r="B186">
        <v>1205535600</v>
      </c>
      <c r="C186">
        <v>6.9017999999999996E-2</v>
      </c>
      <c r="D186">
        <v>4.5988000000000001E-2</v>
      </c>
      <c r="E186">
        <v>7.7818999999999999E-2</v>
      </c>
      <c r="F186">
        <v>7.3146000000000003E-2</v>
      </c>
      <c r="J186" s="14"/>
      <c r="K186" s="14"/>
      <c r="L186" s="14"/>
      <c r="M186" s="14"/>
      <c r="N186" s="14"/>
      <c r="O186" s="14"/>
      <c r="P186" s="14"/>
      <c r="Q186" s="14"/>
    </row>
    <row r="187" spans="1:17" x14ac:dyDescent="0.25">
      <c r="A187" t="s">
        <v>196</v>
      </c>
      <c r="B187">
        <v>1206140400</v>
      </c>
      <c r="C187">
        <v>6.8200999999999998E-2</v>
      </c>
      <c r="D187">
        <v>4.6325999999999999E-2</v>
      </c>
      <c r="E187">
        <v>7.6218999999999995E-2</v>
      </c>
      <c r="F187">
        <v>7.0150000000000004E-2</v>
      </c>
      <c r="J187" s="14"/>
      <c r="K187" s="14"/>
      <c r="L187" s="14"/>
      <c r="M187" s="14"/>
      <c r="N187" s="14"/>
      <c r="O187" s="14"/>
      <c r="P187" s="14"/>
      <c r="Q187" s="14"/>
    </row>
    <row r="188" spans="1:17" x14ac:dyDescent="0.25">
      <c r="A188" t="s">
        <v>197</v>
      </c>
      <c r="B188">
        <v>1206745200</v>
      </c>
      <c r="C188">
        <v>9.2495999999999995E-2</v>
      </c>
      <c r="D188">
        <v>4.7031999999999997E-2</v>
      </c>
      <c r="E188">
        <v>7.8868999999999995E-2</v>
      </c>
      <c r="F188">
        <v>8.4607000000000002E-2</v>
      </c>
      <c r="J188" s="14"/>
      <c r="K188" s="14"/>
      <c r="L188" s="14"/>
      <c r="M188" s="14"/>
      <c r="N188" s="14"/>
      <c r="O188" s="14"/>
      <c r="P188" s="14"/>
      <c r="Q188" s="14"/>
    </row>
    <row r="189" spans="1:17" x14ac:dyDescent="0.25">
      <c r="A189" t="s">
        <v>198</v>
      </c>
      <c r="B189">
        <v>1207350000</v>
      </c>
      <c r="C189">
        <v>0.110411</v>
      </c>
      <c r="D189">
        <v>4.8002000000000003E-2</v>
      </c>
      <c r="E189">
        <v>8.3918999999999994E-2</v>
      </c>
      <c r="F189">
        <v>0.100366</v>
      </c>
      <c r="J189" s="14"/>
      <c r="K189" s="14"/>
      <c r="L189" s="14"/>
      <c r="M189" s="14"/>
      <c r="N189" s="14"/>
      <c r="O189" s="14"/>
      <c r="P189" s="14"/>
      <c r="Q189" s="14"/>
    </row>
    <row r="190" spans="1:17" x14ac:dyDescent="0.25">
      <c r="A190" t="s">
        <v>199</v>
      </c>
      <c r="B190">
        <v>1207954800</v>
      </c>
      <c r="C190">
        <v>0.100021</v>
      </c>
      <c r="D190">
        <v>4.8798000000000001E-2</v>
      </c>
      <c r="E190">
        <v>8.6521000000000001E-2</v>
      </c>
      <c r="F190">
        <v>0.10140200000000001</v>
      </c>
      <c r="J190" s="14"/>
      <c r="K190" s="14"/>
      <c r="L190" s="14"/>
      <c r="M190" s="14"/>
      <c r="N190" s="14"/>
      <c r="O190" s="14"/>
      <c r="P190" s="14"/>
      <c r="Q190" s="14"/>
    </row>
    <row r="191" spans="1:17" x14ac:dyDescent="0.25">
      <c r="A191" t="s">
        <v>200</v>
      </c>
      <c r="B191">
        <v>1208559600</v>
      </c>
      <c r="C191">
        <v>7.3076000000000002E-2</v>
      </c>
      <c r="D191">
        <v>4.9167000000000002E-2</v>
      </c>
      <c r="E191">
        <v>8.4274000000000002E-2</v>
      </c>
      <c r="F191">
        <v>8.4088999999999997E-2</v>
      </c>
      <c r="J191" s="14"/>
      <c r="K191" s="14"/>
      <c r="L191" s="14"/>
      <c r="M191" s="14"/>
      <c r="N191" s="14"/>
      <c r="O191" s="14"/>
      <c r="P191" s="14"/>
      <c r="Q191" s="14"/>
    </row>
    <row r="192" spans="1:17" x14ac:dyDescent="0.25">
      <c r="A192" t="s">
        <v>201</v>
      </c>
      <c r="B192">
        <v>1209164400</v>
      </c>
      <c r="C192">
        <v>0.11269700000000001</v>
      </c>
      <c r="D192">
        <v>5.0138000000000002E-2</v>
      </c>
      <c r="E192">
        <v>8.8838E-2</v>
      </c>
      <c r="F192">
        <v>0.101771</v>
      </c>
      <c r="J192" s="14"/>
      <c r="K192" s="14"/>
      <c r="L192" s="14"/>
      <c r="M192" s="14"/>
      <c r="N192" s="14"/>
      <c r="O192" s="14"/>
      <c r="P192" s="14"/>
      <c r="Q192" s="14"/>
    </row>
    <row r="193" spans="1:17" x14ac:dyDescent="0.25">
      <c r="A193" t="s">
        <v>202</v>
      </c>
      <c r="B193">
        <v>1209769200</v>
      </c>
      <c r="C193">
        <v>0.10603600000000001</v>
      </c>
      <c r="D193">
        <v>5.0992999999999997E-2</v>
      </c>
      <c r="E193">
        <v>9.1500999999999999E-2</v>
      </c>
      <c r="F193">
        <v>0.103462</v>
      </c>
      <c r="J193" s="14"/>
      <c r="K193" s="14"/>
      <c r="L193" s="14"/>
      <c r="M193" s="14"/>
      <c r="N193" s="14"/>
      <c r="O193" s="14"/>
      <c r="P193" s="14"/>
      <c r="Q193" s="14"/>
    </row>
    <row r="194" spans="1:17" x14ac:dyDescent="0.25">
      <c r="A194" t="s">
        <v>203</v>
      </c>
      <c r="B194">
        <v>1210374000</v>
      </c>
      <c r="C194">
        <v>8.8553000000000007E-2</v>
      </c>
      <c r="D194">
        <v>5.1567000000000002E-2</v>
      </c>
      <c r="E194">
        <v>9.1075000000000003E-2</v>
      </c>
      <c r="F194">
        <v>9.6502000000000004E-2</v>
      </c>
      <c r="J194" s="14"/>
      <c r="K194" s="14"/>
      <c r="L194" s="14"/>
      <c r="M194" s="14"/>
      <c r="N194" s="14"/>
      <c r="O194" s="14"/>
      <c r="P194" s="14"/>
      <c r="Q194" s="14"/>
    </row>
    <row r="195" spans="1:17" x14ac:dyDescent="0.25">
      <c r="A195" t="s">
        <v>204</v>
      </c>
      <c r="B195">
        <v>1210978800</v>
      </c>
      <c r="C195">
        <v>0.101165</v>
      </c>
      <c r="D195">
        <v>5.2325000000000003E-2</v>
      </c>
      <c r="E195">
        <v>9.2743999999999993E-2</v>
      </c>
      <c r="F195">
        <v>0.101094</v>
      </c>
      <c r="J195" s="14"/>
      <c r="K195" s="14"/>
      <c r="L195" s="14"/>
      <c r="M195" s="14"/>
      <c r="N195" s="14"/>
      <c r="O195" s="14"/>
      <c r="P195" s="14"/>
      <c r="Q195" s="14"/>
    </row>
    <row r="196" spans="1:17" x14ac:dyDescent="0.25">
      <c r="A196" t="s">
        <v>205</v>
      </c>
      <c r="B196">
        <v>1211583600</v>
      </c>
      <c r="C196">
        <v>9.7742999999999997E-2</v>
      </c>
      <c r="D196">
        <v>5.3017000000000002E-2</v>
      </c>
      <c r="E196">
        <v>9.3357999999999997E-2</v>
      </c>
      <c r="F196">
        <v>9.6675999999999998E-2</v>
      </c>
      <c r="J196" s="14"/>
      <c r="K196" s="14"/>
      <c r="L196" s="14"/>
      <c r="M196" s="14"/>
      <c r="N196" s="14"/>
      <c r="O196" s="14"/>
      <c r="P196" s="14"/>
      <c r="Q196" s="14"/>
    </row>
    <row r="197" spans="1:17" x14ac:dyDescent="0.25">
      <c r="A197" t="s">
        <v>206</v>
      </c>
      <c r="B197">
        <v>1212188400</v>
      </c>
      <c r="C197">
        <v>9.8366999999999996E-2</v>
      </c>
      <c r="D197">
        <v>5.3710000000000001E-2</v>
      </c>
      <c r="E197">
        <v>9.4084000000000001E-2</v>
      </c>
      <c r="F197">
        <v>9.7285999999999997E-2</v>
      </c>
      <c r="J197" s="14"/>
      <c r="K197" s="14"/>
      <c r="L197" s="14"/>
      <c r="M197" s="14"/>
      <c r="N197" s="14"/>
      <c r="O197" s="14"/>
      <c r="P197" s="14"/>
      <c r="Q197" s="14"/>
    </row>
    <row r="198" spans="1:17" x14ac:dyDescent="0.25">
      <c r="A198" t="s">
        <v>207</v>
      </c>
      <c r="B198">
        <v>1212793200</v>
      </c>
      <c r="C198">
        <v>0.10038999999999999</v>
      </c>
      <c r="D198">
        <v>5.4421999999999998E-2</v>
      </c>
      <c r="E198">
        <v>9.4991000000000006E-2</v>
      </c>
      <c r="F198">
        <v>9.8173999999999997E-2</v>
      </c>
      <c r="J198" s="14"/>
      <c r="K198" s="14"/>
      <c r="L198" s="14"/>
      <c r="M198" s="14"/>
      <c r="N198" s="14"/>
      <c r="O198" s="14"/>
      <c r="P198" s="14"/>
      <c r="Q198" s="14"/>
    </row>
    <row r="199" spans="1:17" x14ac:dyDescent="0.25">
      <c r="A199" t="s">
        <v>208</v>
      </c>
      <c r="B199">
        <v>1213398000</v>
      </c>
      <c r="C199">
        <v>8.8841000000000003E-2</v>
      </c>
      <c r="D199">
        <v>5.4946000000000002E-2</v>
      </c>
      <c r="E199">
        <v>9.3997999999999998E-2</v>
      </c>
      <c r="F199">
        <v>9.3631000000000006E-2</v>
      </c>
      <c r="J199" s="14"/>
      <c r="K199" s="14"/>
      <c r="L199" s="14"/>
      <c r="M199" s="14"/>
      <c r="N199" s="14"/>
      <c r="O199" s="14"/>
      <c r="P199" s="14"/>
      <c r="Q199" s="14"/>
    </row>
    <row r="200" spans="1:17" x14ac:dyDescent="0.25">
      <c r="A200" t="s">
        <v>209</v>
      </c>
      <c r="B200">
        <v>1214002800</v>
      </c>
      <c r="C200">
        <v>8.7079000000000004E-2</v>
      </c>
      <c r="D200">
        <v>5.5435999999999999E-2</v>
      </c>
      <c r="E200">
        <v>9.2772999999999994E-2</v>
      </c>
      <c r="F200">
        <v>8.8739999999999999E-2</v>
      </c>
      <c r="J200" s="14"/>
      <c r="K200" s="14"/>
      <c r="L200" s="14"/>
      <c r="M200" s="14"/>
      <c r="N200" s="14"/>
      <c r="O200" s="14"/>
      <c r="P200" s="14"/>
      <c r="Q200" s="14"/>
    </row>
    <row r="201" spans="1:17" x14ac:dyDescent="0.25">
      <c r="A201" t="s">
        <v>210</v>
      </c>
      <c r="B201">
        <v>1214607600</v>
      </c>
      <c r="C201">
        <v>0.10005</v>
      </c>
      <c r="D201">
        <v>5.6115999999999999E-2</v>
      </c>
      <c r="E201">
        <v>9.3879000000000004E-2</v>
      </c>
      <c r="F201">
        <v>9.5258999999999996E-2</v>
      </c>
      <c r="J201" s="14"/>
      <c r="K201" s="14"/>
      <c r="L201" s="14"/>
      <c r="M201" s="14"/>
      <c r="N201" s="14"/>
      <c r="O201" s="14"/>
      <c r="P201" s="14"/>
      <c r="Q201" s="14"/>
    </row>
    <row r="202" spans="1:17" x14ac:dyDescent="0.25">
      <c r="A202" t="s">
        <v>211</v>
      </c>
      <c r="B202">
        <v>1215212400</v>
      </c>
      <c r="C202">
        <v>9.6561999999999995E-2</v>
      </c>
      <c r="D202">
        <v>5.6732999999999999E-2</v>
      </c>
      <c r="E202">
        <v>9.4296000000000005E-2</v>
      </c>
      <c r="F202">
        <v>9.6786999999999998E-2</v>
      </c>
      <c r="J202" s="14"/>
      <c r="K202" s="14"/>
      <c r="L202" s="14"/>
      <c r="M202" s="14"/>
      <c r="N202" s="14"/>
      <c r="O202" s="14"/>
      <c r="P202" s="14"/>
      <c r="Q202" s="14"/>
    </row>
    <row r="203" spans="1:17" x14ac:dyDescent="0.25">
      <c r="A203" t="s">
        <v>212</v>
      </c>
      <c r="B203">
        <v>1215817200</v>
      </c>
      <c r="C203">
        <v>2.6882E-2</v>
      </c>
      <c r="D203">
        <v>5.6271000000000002E-2</v>
      </c>
      <c r="E203">
        <v>8.3424999999999999E-2</v>
      </c>
      <c r="F203">
        <v>5.5839E-2</v>
      </c>
      <c r="J203" s="14"/>
      <c r="K203" s="14"/>
      <c r="L203" s="14"/>
      <c r="M203" s="14"/>
      <c r="N203" s="14"/>
      <c r="O203" s="14"/>
      <c r="P203" s="14"/>
      <c r="Q203" s="14"/>
    </row>
    <row r="204" spans="1:17" x14ac:dyDescent="0.25">
      <c r="A204" t="s">
        <v>213</v>
      </c>
      <c r="B204">
        <v>1216422000</v>
      </c>
      <c r="C204">
        <v>1.2537E-2</v>
      </c>
      <c r="D204">
        <v>5.5596E-2</v>
      </c>
      <c r="E204">
        <v>7.1970999999999993E-2</v>
      </c>
      <c r="F204">
        <v>2.9680000000000002E-2</v>
      </c>
      <c r="J204" s="14"/>
      <c r="K204" s="14"/>
      <c r="L204" s="14"/>
      <c r="M204" s="14"/>
      <c r="N204" s="14"/>
      <c r="O204" s="14"/>
      <c r="P204" s="14"/>
      <c r="Q204" s="14"/>
    </row>
    <row r="205" spans="1:17" x14ac:dyDescent="0.25">
      <c r="A205" t="s">
        <v>214</v>
      </c>
      <c r="B205">
        <v>1217026800</v>
      </c>
      <c r="C205">
        <v>0</v>
      </c>
      <c r="D205">
        <v>5.4739000000000003E-2</v>
      </c>
      <c r="E205">
        <v>6.0407000000000002E-2</v>
      </c>
      <c r="F205">
        <v>1.2462000000000001E-2</v>
      </c>
      <c r="J205" s="14"/>
      <c r="K205" s="14"/>
      <c r="L205" s="14"/>
      <c r="M205" s="14"/>
      <c r="N205" s="14"/>
      <c r="O205" s="14"/>
      <c r="P205" s="14"/>
      <c r="Q205" s="14"/>
    </row>
    <row r="206" spans="1:17" x14ac:dyDescent="0.25">
      <c r="A206" t="s">
        <v>215</v>
      </c>
      <c r="B206">
        <v>1217631600</v>
      </c>
      <c r="C206">
        <v>0</v>
      </c>
      <c r="D206">
        <v>5.3894999999999998E-2</v>
      </c>
      <c r="E206">
        <v>5.0700000000000002E-2</v>
      </c>
      <c r="F206">
        <v>5.2319999999999997E-3</v>
      </c>
      <c r="J206" s="14"/>
      <c r="K206" s="14"/>
      <c r="L206" s="14"/>
      <c r="M206" s="14"/>
      <c r="N206" s="14"/>
      <c r="O206" s="14"/>
      <c r="P206" s="14"/>
      <c r="Q206" s="14"/>
    </row>
    <row r="207" spans="1:17" x14ac:dyDescent="0.25">
      <c r="A207" t="s">
        <v>216</v>
      </c>
      <c r="B207">
        <v>1218236400</v>
      </c>
      <c r="C207">
        <v>0</v>
      </c>
      <c r="D207">
        <v>5.3064E-2</v>
      </c>
      <c r="E207">
        <v>4.2554000000000002E-2</v>
      </c>
      <c r="F207">
        <v>2.1970000000000002E-3</v>
      </c>
      <c r="J207" s="14"/>
      <c r="K207" s="14"/>
      <c r="L207" s="14"/>
      <c r="M207" s="14"/>
      <c r="N207" s="14"/>
      <c r="O207" s="14"/>
      <c r="P207" s="14"/>
      <c r="Q207" s="14"/>
    </row>
    <row r="208" spans="1:17" x14ac:dyDescent="0.25">
      <c r="A208" t="s">
        <v>217</v>
      </c>
      <c r="B208">
        <v>1218841200</v>
      </c>
      <c r="C208">
        <v>0</v>
      </c>
      <c r="D208">
        <v>5.2246000000000001E-2</v>
      </c>
      <c r="E208">
        <v>3.5715999999999998E-2</v>
      </c>
      <c r="F208">
        <v>9.2199999999999997E-4</v>
      </c>
      <c r="J208" s="14"/>
      <c r="K208" s="14"/>
      <c r="L208" s="14"/>
      <c r="M208" s="14"/>
      <c r="N208" s="14"/>
      <c r="O208" s="14"/>
      <c r="P208" s="14"/>
      <c r="Q208" s="14"/>
    </row>
    <row r="209" spans="1:17" x14ac:dyDescent="0.25">
      <c r="A209" t="s">
        <v>218</v>
      </c>
      <c r="B209">
        <v>1219446000</v>
      </c>
      <c r="C209">
        <v>7.4590000000000004E-3</v>
      </c>
      <c r="D209">
        <v>5.1555999999999998E-2</v>
      </c>
      <c r="E209">
        <v>3.1248000000000001E-2</v>
      </c>
      <c r="F209">
        <v>6.1469999999999997E-3</v>
      </c>
      <c r="J209" s="14"/>
      <c r="K209" s="14"/>
      <c r="L209" s="14"/>
      <c r="M209" s="14"/>
      <c r="N209" s="14"/>
      <c r="O209" s="14"/>
      <c r="P209" s="14"/>
      <c r="Q209" s="14"/>
    </row>
    <row r="210" spans="1:17" x14ac:dyDescent="0.25">
      <c r="A210" t="s">
        <v>219</v>
      </c>
      <c r="B210">
        <v>1220050800</v>
      </c>
      <c r="C210">
        <v>0.121656</v>
      </c>
      <c r="D210">
        <v>5.2629000000000002E-2</v>
      </c>
      <c r="E210">
        <v>4.5761000000000003E-2</v>
      </c>
      <c r="F210">
        <v>7.3972999999999997E-2</v>
      </c>
      <c r="J210" s="14"/>
      <c r="K210" s="14"/>
      <c r="L210" s="14"/>
      <c r="M210" s="14"/>
      <c r="N210" s="14"/>
      <c r="O210" s="14"/>
      <c r="P210" s="14"/>
      <c r="Q210" s="14"/>
    </row>
    <row r="211" spans="1:17" x14ac:dyDescent="0.25">
      <c r="A211" t="s">
        <v>220</v>
      </c>
      <c r="B211">
        <v>1220655600</v>
      </c>
      <c r="C211">
        <v>8.5930000000000006E-2</v>
      </c>
      <c r="D211">
        <v>5.3136000000000003E-2</v>
      </c>
      <c r="E211">
        <v>5.2165000000000003E-2</v>
      </c>
      <c r="F211">
        <v>8.1176999999999999E-2</v>
      </c>
      <c r="J211" s="14"/>
      <c r="K211" s="14"/>
      <c r="L211" s="14"/>
      <c r="M211" s="14"/>
      <c r="N211" s="14"/>
      <c r="O211" s="14"/>
      <c r="P211" s="14"/>
      <c r="Q211" s="14"/>
    </row>
    <row r="212" spans="1:17" x14ac:dyDescent="0.25">
      <c r="A212" t="s">
        <v>221</v>
      </c>
      <c r="B212">
        <v>1221260400</v>
      </c>
      <c r="C212">
        <v>8.8477E-2</v>
      </c>
      <c r="D212">
        <v>5.3675E-2</v>
      </c>
      <c r="E212">
        <v>5.7936000000000001E-2</v>
      </c>
      <c r="F212">
        <v>8.5445999999999994E-2</v>
      </c>
      <c r="J212" s="14"/>
      <c r="K212" s="14"/>
      <c r="L212" s="14"/>
      <c r="M212" s="14"/>
      <c r="N212" s="14"/>
      <c r="O212" s="14"/>
      <c r="P212" s="14"/>
      <c r="Q212" s="14"/>
    </row>
    <row r="213" spans="1:17" x14ac:dyDescent="0.25">
      <c r="A213" t="s">
        <v>222</v>
      </c>
      <c r="B213">
        <v>1221865200</v>
      </c>
      <c r="C213">
        <v>8.0465999999999996E-2</v>
      </c>
      <c r="D213">
        <v>5.4080000000000003E-2</v>
      </c>
      <c r="E213">
        <v>6.1233999999999997E-2</v>
      </c>
      <c r="F213">
        <v>7.7584E-2</v>
      </c>
      <c r="J213" s="14"/>
      <c r="K213" s="14"/>
      <c r="L213" s="14"/>
      <c r="M213" s="14"/>
      <c r="N213" s="14"/>
      <c r="O213" s="14"/>
      <c r="P213" s="14"/>
      <c r="Q213" s="14"/>
    </row>
    <row r="214" spans="1:17" x14ac:dyDescent="0.25">
      <c r="A214" t="s">
        <v>223</v>
      </c>
      <c r="B214">
        <v>1222470000</v>
      </c>
      <c r="C214">
        <v>2.4398E-2</v>
      </c>
      <c r="D214">
        <v>5.3620000000000001E-2</v>
      </c>
      <c r="E214">
        <v>5.5237000000000001E-2</v>
      </c>
      <c r="F214">
        <v>4.5621000000000002E-2</v>
      </c>
      <c r="J214" s="14"/>
      <c r="K214" s="14"/>
      <c r="L214" s="14"/>
      <c r="M214" s="14"/>
      <c r="N214" s="14"/>
      <c r="O214" s="14"/>
      <c r="P214" s="14"/>
      <c r="Q214" s="14"/>
    </row>
    <row r="215" spans="1:17" x14ac:dyDescent="0.25">
      <c r="A215" t="s">
        <v>224</v>
      </c>
      <c r="B215">
        <v>1223074800</v>
      </c>
      <c r="C215">
        <v>2.3296000000000001E-2</v>
      </c>
      <c r="D215">
        <v>5.3150999999999997E-2</v>
      </c>
      <c r="E215">
        <v>5.0069000000000002E-2</v>
      </c>
      <c r="F215">
        <v>3.2258000000000002E-2</v>
      </c>
      <c r="J215" s="14"/>
      <c r="K215" s="14"/>
      <c r="L215" s="14"/>
      <c r="M215" s="14"/>
      <c r="N215" s="14"/>
      <c r="O215" s="14"/>
      <c r="P215" s="14"/>
      <c r="Q215" s="14"/>
    </row>
    <row r="216" spans="1:17" x14ac:dyDescent="0.25">
      <c r="A216" t="s">
        <v>225</v>
      </c>
      <c r="B216">
        <v>1223679600</v>
      </c>
      <c r="C216">
        <v>1.9203000000000001E-2</v>
      </c>
      <c r="D216">
        <v>5.2625999999999999E-2</v>
      </c>
      <c r="E216">
        <v>4.5093000000000001E-2</v>
      </c>
      <c r="F216">
        <v>2.4593E-2</v>
      </c>
      <c r="J216" s="14"/>
      <c r="K216" s="14"/>
      <c r="L216" s="14"/>
      <c r="M216" s="14"/>
      <c r="N216" s="14"/>
      <c r="O216" s="14"/>
      <c r="P216" s="14"/>
      <c r="Q216" s="14"/>
    </row>
    <row r="217" spans="1:17" x14ac:dyDescent="0.25">
      <c r="A217" t="s">
        <v>226</v>
      </c>
      <c r="B217">
        <v>1224284400</v>
      </c>
      <c r="C217">
        <v>1.9276000000000001E-2</v>
      </c>
      <c r="D217">
        <v>5.2110999999999998E-2</v>
      </c>
      <c r="E217">
        <v>4.0955999999999999E-2</v>
      </c>
      <c r="F217">
        <v>2.1937000000000002E-2</v>
      </c>
      <c r="J217" s="14"/>
      <c r="K217" s="14"/>
      <c r="L217" s="14"/>
      <c r="M217" s="14"/>
      <c r="N217" s="14"/>
      <c r="O217" s="14"/>
      <c r="P217" s="14"/>
      <c r="Q217" s="14"/>
    </row>
    <row r="218" spans="1:17" x14ac:dyDescent="0.25">
      <c r="A218" t="s">
        <v>227</v>
      </c>
      <c r="B218">
        <v>1224889200</v>
      </c>
      <c r="C218">
        <v>1.9356000000000002E-2</v>
      </c>
      <c r="D218">
        <v>5.1603999999999997E-2</v>
      </c>
      <c r="E218">
        <v>3.7477000000000003E-2</v>
      </c>
      <c r="F218">
        <v>2.0511999999999999E-2</v>
      </c>
      <c r="J218" s="14"/>
      <c r="K218" s="14"/>
      <c r="L218" s="14"/>
      <c r="M218" s="14"/>
      <c r="N218" s="14"/>
      <c r="O218" s="14"/>
      <c r="P218" s="14"/>
      <c r="Q218" s="14"/>
    </row>
    <row r="219" spans="1:17" x14ac:dyDescent="0.25">
      <c r="A219" t="s">
        <v>228</v>
      </c>
      <c r="B219">
        <v>1225494000</v>
      </c>
      <c r="C219">
        <v>2.3633999999999999E-2</v>
      </c>
      <c r="D219">
        <v>5.1172000000000002E-2</v>
      </c>
      <c r="E219">
        <v>3.5250999999999998E-2</v>
      </c>
      <c r="F219">
        <v>2.2558000000000002E-2</v>
      </c>
      <c r="J219" s="14"/>
      <c r="K219" s="14"/>
      <c r="L219" s="14"/>
      <c r="M219" s="14"/>
      <c r="N219" s="14"/>
      <c r="O219" s="14"/>
      <c r="P219" s="14"/>
      <c r="Q219" s="14"/>
    </row>
    <row r="220" spans="1:17" x14ac:dyDescent="0.25">
      <c r="A220" t="s">
        <v>229</v>
      </c>
      <c r="B220">
        <v>1226102400</v>
      </c>
      <c r="C220">
        <v>8.2406999999999994E-2</v>
      </c>
      <c r="D220">
        <v>5.1651000000000002E-2</v>
      </c>
      <c r="E220">
        <v>4.2910999999999998E-2</v>
      </c>
      <c r="F220">
        <v>5.8993999999999998E-2</v>
      </c>
      <c r="J220" s="14"/>
      <c r="K220" s="14"/>
      <c r="L220" s="14"/>
      <c r="M220" s="14"/>
      <c r="N220" s="14"/>
      <c r="O220" s="14"/>
      <c r="P220" s="14"/>
      <c r="Q220" s="14"/>
    </row>
    <row r="221" spans="1:17" x14ac:dyDescent="0.25">
      <c r="A221" t="s">
        <v>230</v>
      </c>
      <c r="B221">
        <v>1226707200</v>
      </c>
      <c r="C221">
        <v>9.2876E-2</v>
      </c>
      <c r="D221">
        <v>5.228E-2</v>
      </c>
      <c r="E221">
        <v>5.0812000000000003E-2</v>
      </c>
      <c r="F221">
        <v>7.7365000000000003E-2</v>
      </c>
      <c r="J221" s="14"/>
      <c r="K221" s="14"/>
      <c r="L221" s="14"/>
      <c r="M221" s="14"/>
      <c r="N221" s="14"/>
      <c r="O221" s="14"/>
      <c r="P221" s="14"/>
      <c r="Q221" s="14"/>
    </row>
    <row r="222" spans="1:17" x14ac:dyDescent="0.25">
      <c r="A222" t="s">
        <v>231</v>
      </c>
      <c r="B222">
        <v>1227312000</v>
      </c>
      <c r="C222">
        <v>9.7166000000000002E-2</v>
      </c>
      <c r="D222">
        <v>5.2964999999999998E-2</v>
      </c>
      <c r="E222">
        <v>5.8236999999999997E-2</v>
      </c>
      <c r="F222">
        <v>8.9379E-2</v>
      </c>
      <c r="J222" s="14"/>
      <c r="K222" s="14"/>
      <c r="L222" s="14"/>
      <c r="M222" s="14"/>
      <c r="N222" s="14"/>
      <c r="O222" s="14"/>
      <c r="P222" s="14"/>
      <c r="Q222" s="14"/>
    </row>
    <row r="223" spans="1:17" x14ac:dyDescent="0.25">
      <c r="A223" t="s">
        <v>232</v>
      </c>
      <c r="B223">
        <v>1227916800</v>
      </c>
      <c r="C223">
        <v>0.100769</v>
      </c>
      <c r="D223">
        <v>5.3696000000000001E-2</v>
      </c>
      <c r="E223">
        <v>6.5043000000000004E-2</v>
      </c>
      <c r="F223">
        <v>9.6488000000000004E-2</v>
      </c>
      <c r="J223" s="14"/>
      <c r="K223" s="14"/>
      <c r="L223" s="14"/>
      <c r="M223" s="14"/>
      <c r="N223" s="14"/>
      <c r="O223" s="14"/>
      <c r="P223" s="14"/>
      <c r="Q223" s="14"/>
    </row>
    <row r="224" spans="1:17" x14ac:dyDescent="0.25">
      <c r="A224" t="s">
        <v>233</v>
      </c>
      <c r="B224">
        <v>1228521600</v>
      </c>
      <c r="C224">
        <v>9.5429E-2</v>
      </c>
      <c r="D224">
        <v>5.4331999999999998E-2</v>
      </c>
      <c r="E224">
        <v>6.9860000000000005E-2</v>
      </c>
      <c r="F224">
        <v>9.5798999999999995E-2</v>
      </c>
      <c r="J224" s="14"/>
      <c r="K224" s="14"/>
      <c r="L224" s="14"/>
      <c r="M224" s="14"/>
      <c r="N224" s="14"/>
      <c r="O224" s="14"/>
      <c r="P224" s="14"/>
      <c r="Q224" s="14"/>
    </row>
    <row r="225" spans="1:17" x14ac:dyDescent="0.25">
      <c r="A225" t="s">
        <v>234</v>
      </c>
      <c r="B225">
        <v>1229126400</v>
      </c>
      <c r="C225">
        <v>8.9069999999999996E-2</v>
      </c>
      <c r="D225">
        <v>5.4862000000000001E-2</v>
      </c>
      <c r="E225">
        <v>7.2869000000000003E-2</v>
      </c>
      <c r="F225">
        <v>9.1567999999999997E-2</v>
      </c>
      <c r="J225" s="14"/>
      <c r="K225" s="14"/>
      <c r="L225" s="14"/>
      <c r="M225" s="14"/>
      <c r="N225" s="14"/>
      <c r="O225" s="14"/>
      <c r="P225" s="14"/>
      <c r="Q225" s="14"/>
    </row>
    <row r="226" spans="1:17" x14ac:dyDescent="0.25">
      <c r="A226" t="s">
        <v>235</v>
      </c>
      <c r="B226">
        <v>1229731200</v>
      </c>
      <c r="C226">
        <v>9.5060000000000006E-2</v>
      </c>
      <c r="D226">
        <v>5.5474999999999997E-2</v>
      </c>
      <c r="E226">
        <v>7.6353000000000004E-2</v>
      </c>
      <c r="F226">
        <v>9.3172000000000005E-2</v>
      </c>
      <c r="J226" s="14"/>
      <c r="K226" s="14"/>
      <c r="L226" s="14"/>
      <c r="M226" s="14"/>
      <c r="N226" s="14"/>
      <c r="O226" s="14"/>
      <c r="P226" s="14"/>
      <c r="Q226" s="14"/>
    </row>
    <row r="227" spans="1:17" x14ac:dyDescent="0.25">
      <c r="A227" t="s">
        <v>236</v>
      </c>
      <c r="B227">
        <v>1230336000</v>
      </c>
      <c r="C227">
        <v>9.7389000000000003E-2</v>
      </c>
      <c r="D227">
        <v>5.6113000000000003E-2</v>
      </c>
      <c r="E227">
        <v>7.9638E-2</v>
      </c>
      <c r="F227">
        <v>9.4936000000000006E-2</v>
      </c>
      <c r="J227" s="14"/>
      <c r="K227" s="14"/>
      <c r="L227" s="14"/>
      <c r="M227" s="14"/>
      <c r="N227" s="14"/>
      <c r="O227" s="14"/>
      <c r="P227" s="14"/>
      <c r="Q227" s="14"/>
    </row>
    <row r="228" spans="1:17" x14ac:dyDescent="0.25">
      <c r="A228" t="s">
        <v>237</v>
      </c>
      <c r="B228">
        <v>1230940800</v>
      </c>
      <c r="C228">
        <v>6.8539000000000003E-2</v>
      </c>
      <c r="D228">
        <v>5.6300000000000003E-2</v>
      </c>
      <c r="E228">
        <v>7.7788999999999997E-2</v>
      </c>
      <c r="F228">
        <v>7.9136999999999999E-2</v>
      </c>
      <c r="J228" s="14"/>
      <c r="K228" s="14"/>
      <c r="L228" s="14"/>
      <c r="M228" s="14"/>
      <c r="N228" s="14"/>
      <c r="O228" s="14"/>
      <c r="P228" s="14"/>
      <c r="Q228" s="14"/>
    </row>
    <row r="229" spans="1:17" x14ac:dyDescent="0.25">
      <c r="A229" t="s">
        <v>238</v>
      </c>
      <c r="B229">
        <v>1231545600</v>
      </c>
      <c r="C229">
        <v>8.6454000000000003E-2</v>
      </c>
      <c r="D229">
        <v>5.6760999999999999E-2</v>
      </c>
      <c r="E229">
        <v>7.9303999999999999E-2</v>
      </c>
      <c r="F229">
        <v>8.6217000000000002E-2</v>
      </c>
      <c r="J229" s="14"/>
      <c r="K229" s="14"/>
      <c r="L229" s="14"/>
      <c r="M229" s="14"/>
      <c r="N229" s="14"/>
      <c r="O229" s="14"/>
      <c r="P229" s="14"/>
      <c r="Q229" s="14"/>
    </row>
    <row r="230" spans="1:17" x14ac:dyDescent="0.25">
      <c r="A230" t="s">
        <v>239</v>
      </c>
      <c r="B230">
        <v>1232150400</v>
      </c>
      <c r="C230">
        <v>9.3997999999999998E-2</v>
      </c>
      <c r="D230">
        <v>5.7327000000000003E-2</v>
      </c>
      <c r="E230">
        <v>8.1536999999999998E-2</v>
      </c>
      <c r="F230">
        <v>8.9556999999999998E-2</v>
      </c>
      <c r="J230" s="14"/>
      <c r="K230" s="14"/>
      <c r="L230" s="14"/>
      <c r="M230" s="14"/>
      <c r="N230" s="14"/>
      <c r="O230" s="14"/>
      <c r="P230" s="14"/>
      <c r="Q230" s="14"/>
    </row>
    <row r="231" spans="1:17" x14ac:dyDescent="0.25">
      <c r="A231" t="s">
        <v>240</v>
      </c>
      <c r="B231">
        <v>1232755200</v>
      </c>
      <c r="C231">
        <v>0.105458</v>
      </c>
      <c r="D231">
        <v>5.8062000000000002E-2</v>
      </c>
      <c r="E231">
        <v>8.5316000000000003E-2</v>
      </c>
      <c r="F231">
        <v>9.8686999999999997E-2</v>
      </c>
      <c r="J231" s="14"/>
      <c r="K231" s="14"/>
      <c r="L231" s="14"/>
      <c r="M231" s="14"/>
      <c r="N231" s="14"/>
      <c r="O231" s="14"/>
      <c r="P231" s="14"/>
      <c r="Q231" s="14"/>
    </row>
    <row r="232" spans="1:17" x14ac:dyDescent="0.25">
      <c r="A232" t="s">
        <v>241</v>
      </c>
      <c r="B232">
        <v>1233360000</v>
      </c>
      <c r="C232">
        <v>0.10466399999999999</v>
      </c>
      <c r="D232">
        <v>5.8772999999999999E-2</v>
      </c>
      <c r="E232">
        <v>8.8349999999999998E-2</v>
      </c>
      <c r="F232">
        <v>0.10193199999999999</v>
      </c>
      <c r="J232" s="14"/>
      <c r="K232" s="14"/>
      <c r="L232" s="14"/>
      <c r="M232" s="14"/>
      <c r="N232" s="14"/>
      <c r="O232" s="14"/>
      <c r="P232" s="14"/>
      <c r="Q232" s="14"/>
    </row>
    <row r="233" spans="1:17" x14ac:dyDescent="0.25">
      <c r="A233" t="s">
        <v>242</v>
      </c>
      <c r="B233">
        <v>1233964800</v>
      </c>
      <c r="C233">
        <v>6.5594E-2</v>
      </c>
      <c r="D233">
        <v>5.8874000000000003E-2</v>
      </c>
      <c r="E233">
        <v>8.4710999999999995E-2</v>
      </c>
      <c r="F233">
        <v>8.2217999999999999E-2</v>
      </c>
      <c r="J233" s="14"/>
      <c r="K233" s="14"/>
      <c r="L233" s="14"/>
      <c r="M233" s="14"/>
      <c r="N233" s="14"/>
      <c r="O233" s="14"/>
      <c r="P233" s="14"/>
      <c r="Q233" s="14"/>
    </row>
    <row r="234" spans="1:17" x14ac:dyDescent="0.25">
      <c r="A234" t="s">
        <v>243</v>
      </c>
      <c r="B234">
        <v>1234569600</v>
      </c>
      <c r="C234">
        <v>9.6157000000000006E-2</v>
      </c>
      <c r="D234">
        <v>5.9442000000000002E-2</v>
      </c>
      <c r="E234">
        <v>8.6480000000000001E-2</v>
      </c>
      <c r="F234">
        <v>9.0122999999999995E-2</v>
      </c>
      <c r="J234" s="14"/>
      <c r="K234" s="14"/>
      <c r="L234" s="14"/>
      <c r="M234" s="14"/>
      <c r="N234" s="14"/>
      <c r="O234" s="14"/>
      <c r="P234" s="14"/>
      <c r="Q234" s="14"/>
    </row>
    <row r="235" spans="1:17" x14ac:dyDescent="0.25">
      <c r="A235" t="s">
        <v>244</v>
      </c>
      <c r="B235">
        <v>1235174400</v>
      </c>
      <c r="C235">
        <v>9.3850000000000003E-2</v>
      </c>
      <c r="D235">
        <v>5.9966999999999999E-2</v>
      </c>
      <c r="E235">
        <v>8.7650000000000006E-2</v>
      </c>
      <c r="F235">
        <v>9.2943999999999999E-2</v>
      </c>
      <c r="J235" s="14"/>
      <c r="K235" s="14"/>
      <c r="L235" s="14"/>
      <c r="M235" s="14"/>
      <c r="N235" s="14"/>
      <c r="O235" s="14"/>
      <c r="P235" s="14"/>
      <c r="Q235" s="14"/>
    </row>
    <row r="236" spans="1:17" x14ac:dyDescent="0.25">
      <c r="A236" t="s">
        <v>245</v>
      </c>
      <c r="B236">
        <v>1235779200</v>
      </c>
      <c r="C236">
        <v>5.6852E-2</v>
      </c>
      <c r="D236">
        <v>5.9913000000000001E-2</v>
      </c>
      <c r="E236">
        <v>8.2406999999999994E-2</v>
      </c>
      <c r="F236">
        <v>6.7509E-2</v>
      </c>
      <c r="J236" s="14"/>
      <c r="K236" s="14"/>
      <c r="L236" s="14"/>
      <c r="M236" s="14"/>
      <c r="N236" s="14"/>
      <c r="O236" s="14"/>
      <c r="P236" s="14"/>
      <c r="Q236" s="14"/>
    </row>
    <row r="237" spans="1:17" x14ac:dyDescent="0.25">
      <c r="A237" t="s">
        <v>246</v>
      </c>
      <c r="B237">
        <v>1236384000</v>
      </c>
      <c r="C237">
        <v>2.2709E-2</v>
      </c>
      <c r="D237">
        <v>5.9337000000000001E-2</v>
      </c>
      <c r="E237">
        <v>7.2775000000000006E-2</v>
      </c>
      <c r="F237">
        <v>4.1064000000000003E-2</v>
      </c>
      <c r="J237" s="14"/>
      <c r="K237" s="14"/>
      <c r="L237" s="14"/>
      <c r="M237" s="14"/>
      <c r="N237" s="14"/>
      <c r="O237" s="14"/>
      <c r="P237" s="14"/>
      <c r="Q237" s="14"/>
    </row>
    <row r="238" spans="1:17" x14ac:dyDescent="0.25">
      <c r="A238" t="s">
        <v>247</v>
      </c>
      <c r="B238">
        <v>1236985200</v>
      </c>
      <c r="C238">
        <v>7.2199999999999999E-3</v>
      </c>
      <c r="D238">
        <v>5.8539000000000001E-2</v>
      </c>
      <c r="E238">
        <v>6.2366999999999999E-2</v>
      </c>
      <c r="F238">
        <v>2.2849999999999999E-2</v>
      </c>
      <c r="J238" s="14"/>
      <c r="K238" s="14"/>
      <c r="L238" s="14"/>
      <c r="M238" s="14"/>
      <c r="N238" s="14"/>
      <c r="O238" s="14"/>
      <c r="P238" s="14"/>
      <c r="Q238" s="14"/>
    </row>
    <row r="239" spans="1:17" x14ac:dyDescent="0.25">
      <c r="A239" t="s">
        <v>248</v>
      </c>
      <c r="B239">
        <v>1237590000</v>
      </c>
      <c r="C239">
        <v>2.0288E-2</v>
      </c>
      <c r="D239">
        <v>5.7948E-2</v>
      </c>
      <c r="E239">
        <v>5.5560999999999999E-2</v>
      </c>
      <c r="F239">
        <v>2.0764999999999999E-2</v>
      </c>
      <c r="J239" s="14"/>
      <c r="K239" s="14"/>
      <c r="L239" s="14"/>
      <c r="M239" s="14"/>
      <c r="N239" s="14"/>
      <c r="O239" s="14"/>
      <c r="P239" s="14"/>
      <c r="Q239" s="14"/>
    </row>
    <row r="240" spans="1:17" x14ac:dyDescent="0.25">
      <c r="A240" t="s">
        <v>249</v>
      </c>
      <c r="B240">
        <v>1238194800</v>
      </c>
      <c r="C240">
        <v>1.702E-3</v>
      </c>
      <c r="D240">
        <v>5.7079999999999999E-2</v>
      </c>
      <c r="E240">
        <v>4.6892000000000003E-2</v>
      </c>
      <c r="F240">
        <v>9.4789999999999996E-3</v>
      </c>
      <c r="J240" s="14"/>
      <c r="K240" s="14"/>
      <c r="L240" s="14"/>
      <c r="M240" s="14"/>
      <c r="N240" s="14"/>
      <c r="O240" s="14"/>
      <c r="P240" s="14"/>
      <c r="Q240" s="14"/>
    </row>
    <row r="241" spans="1:17" x14ac:dyDescent="0.25">
      <c r="A241" t="s">
        <v>250</v>
      </c>
      <c r="B241">
        <v>1238799600</v>
      </c>
      <c r="C241">
        <v>1.5140000000000001E-2</v>
      </c>
      <c r="D241">
        <v>5.6432999999999997E-2</v>
      </c>
      <c r="E241">
        <v>4.1828999999999998E-2</v>
      </c>
      <c r="F241">
        <v>1.3566E-2</v>
      </c>
      <c r="J241" s="14"/>
      <c r="K241" s="14"/>
      <c r="L241" s="14"/>
      <c r="M241" s="14"/>
      <c r="N241" s="14"/>
      <c r="O241" s="14"/>
      <c r="P241" s="14"/>
      <c r="Q241" s="14"/>
    </row>
    <row r="242" spans="1:17" x14ac:dyDescent="0.25">
      <c r="A242" t="s">
        <v>251</v>
      </c>
      <c r="B242">
        <v>1239404400</v>
      </c>
      <c r="C242">
        <v>2.9874999999999999E-2</v>
      </c>
      <c r="D242">
        <v>5.6022000000000002E-2</v>
      </c>
      <c r="E242">
        <v>3.9993000000000001E-2</v>
      </c>
      <c r="F242">
        <v>2.4926E-2</v>
      </c>
      <c r="J242" s="14"/>
      <c r="K242" s="14"/>
      <c r="L242" s="14"/>
      <c r="M242" s="14"/>
      <c r="N242" s="14"/>
      <c r="O242" s="14"/>
      <c r="P242" s="14"/>
      <c r="Q242" s="14"/>
    </row>
    <row r="243" spans="1:17" x14ac:dyDescent="0.25">
      <c r="A243" t="s">
        <v>252</v>
      </c>
      <c r="B243">
        <v>1240009200</v>
      </c>
      <c r="C243">
        <v>5.5664999999999999E-2</v>
      </c>
      <c r="D243">
        <v>5.6010999999999998E-2</v>
      </c>
      <c r="E243">
        <v>4.2297000000000001E-2</v>
      </c>
      <c r="F243">
        <v>3.9600999999999997E-2</v>
      </c>
      <c r="J243" s="14"/>
      <c r="K243" s="14"/>
      <c r="L243" s="14"/>
      <c r="M243" s="14"/>
      <c r="N243" s="14"/>
      <c r="O243" s="14"/>
      <c r="P243" s="14"/>
      <c r="Q243" s="14"/>
    </row>
    <row r="244" spans="1:17" x14ac:dyDescent="0.25">
      <c r="A244" t="s">
        <v>253</v>
      </c>
      <c r="B244">
        <v>1240614000</v>
      </c>
      <c r="C244">
        <v>2.5981000000000001E-2</v>
      </c>
      <c r="D244">
        <v>5.5545999999999998E-2</v>
      </c>
      <c r="E244">
        <v>3.9625E-2</v>
      </c>
      <c r="F244">
        <v>3.1078999999999999E-2</v>
      </c>
      <c r="J244" s="14"/>
      <c r="K244" s="14"/>
      <c r="L244" s="14"/>
      <c r="M244" s="14"/>
      <c r="N244" s="14"/>
      <c r="O244" s="14"/>
      <c r="P244" s="14"/>
      <c r="Q244" s="14"/>
    </row>
    <row r="245" spans="1:17" x14ac:dyDescent="0.25">
      <c r="A245" t="s">
        <v>254</v>
      </c>
      <c r="B245">
        <v>1241218800</v>
      </c>
      <c r="C245">
        <v>3.9893999999999999E-2</v>
      </c>
      <c r="D245">
        <v>5.5301000000000003E-2</v>
      </c>
      <c r="E245">
        <v>3.9699999999999999E-2</v>
      </c>
      <c r="F245">
        <v>3.7130000000000003E-2</v>
      </c>
      <c r="J245" s="14"/>
      <c r="K245" s="14"/>
      <c r="L245" s="14"/>
      <c r="M245" s="14"/>
      <c r="N245" s="14"/>
      <c r="O245" s="14"/>
      <c r="P245" s="14"/>
      <c r="Q245" s="14"/>
    </row>
    <row r="246" spans="1:17" x14ac:dyDescent="0.25">
      <c r="A246" t="s">
        <v>255</v>
      </c>
      <c r="B246">
        <v>1241823600</v>
      </c>
      <c r="C246">
        <v>3.6118999999999998E-2</v>
      </c>
      <c r="D246">
        <v>5.5003000000000003E-2</v>
      </c>
      <c r="E246">
        <v>3.9071000000000002E-2</v>
      </c>
      <c r="F246">
        <v>3.5983000000000001E-2</v>
      </c>
      <c r="J246" s="14"/>
      <c r="K246" s="14"/>
      <c r="L246" s="14"/>
      <c r="M246" s="14"/>
      <c r="N246" s="14"/>
      <c r="O246" s="14"/>
      <c r="P246" s="14"/>
      <c r="Q246" s="14"/>
    </row>
    <row r="247" spans="1:17" x14ac:dyDescent="0.25">
      <c r="A247" t="s">
        <v>256</v>
      </c>
      <c r="B247">
        <v>1242428400</v>
      </c>
      <c r="C247">
        <v>3.7749999999999999E-2</v>
      </c>
      <c r="D247">
        <v>5.4734999999999999E-2</v>
      </c>
      <c r="E247">
        <v>3.882E-2</v>
      </c>
      <c r="F247">
        <v>3.6739000000000001E-2</v>
      </c>
      <c r="J247" s="14"/>
      <c r="K247" s="14"/>
      <c r="L247" s="14"/>
      <c r="M247" s="14"/>
      <c r="N247" s="14"/>
      <c r="O247" s="14"/>
      <c r="P247" s="14"/>
      <c r="Q247" s="14"/>
    </row>
    <row r="248" spans="1:17" x14ac:dyDescent="0.25">
      <c r="A248" t="s">
        <v>257</v>
      </c>
      <c r="B248">
        <v>1243033200</v>
      </c>
      <c r="C248">
        <v>2.0400000000000001E-2</v>
      </c>
      <c r="D248">
        <v>5.4204000000000002E-2</v>
      </c>
      <c r="E248">
        <v>3.5818999999999997E-2</v>
      </c>
      <c r="F248">
        <v>2.6749999999999999E-2</v>
      </c>
      <c r="J248" s="14"/>
      <c r="K248" s="14"/>
      <c r="L248" s="14"/>
      <c r="M248" s="14"/>
      <c r="N248" s="14"/>
      <c r="O248" s="14"/>
      <c r="P248" s="14"/>
      <c r="Q248" s="14"/>
    </row>
    <row r="249" spans="1:17" x14ac:dyDescent="0.25">
      <c r="A249" t="s">
        <v>258</v>
      </c>
      <c r="B249">
        <v>1243638000</v>
      </c>
      <c r="C249">
        <v>1.4298999999999999E-2</v>
      </c>
      <c r="D249">
        <v>5.3587000000000003E-2</v>
      </c>
      <c r="E249">
        <v>3.2358999999999999E-2</v>
      </c>
      <c r="F249">
        <v>1.9657000000000001E-2</v>
      </c>
      <c r="J249" s="14"/>
      <c r="K249" s="14"/>
      <c r="L249" s="14"/>
      <c r="M249" s="14"/>
      <c r="N249" s="14"/>
      <c r="O249" s="14"/>
      <c r="P249" s="14"/>
      <c r="Q249" s="14"/>
    </row>
    <row r="250" spans="1:17" x14ac:dyDescent="0.25">
      <c r="A250" t="s">
        <v>259</v>
      </c>
      <c r="B250">
        <v>1244242800</v>
      </c>
      <c r="C250">
        <v>1.5687E-2</v>
      </c>
      <c r="D250">
        <v>5.3002000000000001E-2</v>
      </c>
      <c r="E250">
        <v>2.9676000000000001E-2</v>
      </c>
      <c r="F250">
        <v>1.7444999999999999E-2</v>
      </c>
      <c r="J250" s="14"/>
      <c r="K250" s="14"/>
      <c r="L250" s="14"/>
      <c r="M250" s="14"/>
      <c r="N250" s="14"/>
      <c r="O250" s="14"/>
      <c r="P250" s="14"/>
      <c r="Q250" s="14"/>
    </row>
    <row r="251" spans="1:17" x14ac:dyDescent="0.25">
      <c r="A251" t="s">
        <v>260</v>
      </c>
      <c r="B251">
        <v>1244847600</v>
      </c>
      <c r="C251">
        <v>2.7446000000000002E-2</v>
      </c>
      <c r="D251">
        <v>5.2607000000000001E-2</v>
      </c>
      <c r="E251">
        <v>2.9425E-2</v>
      </c>
      <c r="F251">
        <v>2.5565000000000001E-2</v>
      </c>
      <c r="J251" s="14"/>
      <c r="K251" s="14"/>
      <c r="L251" s="14"/>
      <c r="M251" s="14"/>
      <c r="N251" s="14"/>
      <c r="O251" s="14"/>
      <c r="P251" s="14"/>
      <c r="Q251" s="14"/>
    </row>
    <row r="252" spans="1:17" x14ac:dyDescent="0.25">
      <c r="A252" t="s">
        <v>261</v>
      </c>
      <c r="B252">
        <v>1245452400</v>
      </c>
      <c r="C252">
        <v>7.4846999999999997E-2</v>
      </c>
      <c r="D252">
        <v>5.2944999999999999E-2</v>
      </c>
      <c r="E252">
        <v>3.6617999999999998E-2</v>
      </c>
      <c r="F252">
        <v>5.3033999999999998E-2</v>
      </c>
      <c r="J252" s="14"/>
      <c r="K252" s="14"/>
      <c r="L252" s="14"/>
      <c r="M252" s="14"/>
      <c r="N252" s="14"/>
      <c r="O252" s="14"/>
      <c r="P252" s="14"/>
      <c r="Q252" s="14"/>
    </row>
    <row r="253" spans="1:17" x14ac:dyDescent="0.25">
      <c r="A253" t="s">
        <v>262</v>
      </c>
      <c r="B253">
        <v>1246057200</v>
      </c>
      <c r="C253">
        <v>5.5021E-2</v>
      </c>
      <c r="D253">
        <v>5.2972999999999999E-2</v>
      </c>
      <c r="E253">
        <v>3.9562E-2</v>
      </c>
      <c r="F253">
        <v>5.4515000000000001E-2</v>
      </c>
      <c r="J253" s="14"/>
      <c r="K253" s="14"/>
      <c r="L253" s="14"/>
      <c r="M253" s="14"/>
      <c r="N253" s="14"/>
      <c r="O253" s="14"/>
      <c r="P253" s="14"/>
      <c r="Q253" s="14"/>
    </row>
    <row r="254" spans="1:17" x14ac:dyDescent="0.25">
      <c r="A254" t="s">
        <v>263</v>
      </c>
      <c r="B254">
        <v>1246662000</v>
      </c>
      <c r="C254">
        <v>7.2543999999999997E-2</v>
      </c>
      <c r="D254">
        <v>5.3269999999999998E-2</v>
      </c>
      <c r="E254">
        <v>4.4837000000000002E-2</v>
      </c>
      <c r="F254">
        <v>6.5212999999999993E-2</v>
      </c>
      <c r="J254" s="14"/>
      <c r="K254" s="14"/>
      <c r="L254" s="14"/>
      <c r="M254" s="14"/>
      <c r="N254" s="14"/>
      <c r="O254" s="14"/>
      <c r="P254" s="14"/>
      <c r="Q254" s="14"/>
    </row>
    <row r="255" spans="1:17" x14ac:dyDescent="0.25">
      <c r="A255" t="s">
        <v>264</v>
      </c>
      <c r="B255">
        <v>1247266800</v>
      </c>
      <c r="C255">
        <v>4.9272999999999997E-2</v>
      </c>
      <c r="D255">
        <v>5.3203E-2</v>
      </c>
      <c r="E255">
        <v>4.5356E-2</v>
      </c>
      <c r="F255">
        <v>5.3017000000000002E-2</v>
      </c>
      <c r="J255" s="14"/>
      <c r="K255" s="14"/>
      <c r="L255" s="14"/>
      <c r="M255" s="14"/>
      <c r="N255" s="14"/>
      <c r="O255" s="14"/>
      <c r="P255" s="14"/>
      <c r="Q255" s="14"/>
    </row>
    <row r="256" spans="1:17" x14ac:dyDescent="0.25">
      <c r="A256" t="s">
        <v>265</v>
      </c>
      <c r="B256">
        <v>1247871600</v>
      </c>
      <c r="C256">
        <v>2.1177000000000001E-2</v>
      </c>
      <c r="D256">
        <v>5.2707999999999998E-2</v>
      </c>
      <c r="E256">
        <v>4.1439999999999998E-2</v>
      </c>
      <c r="F256">
        <v>3.4236000000000003E-2</v>
      </c>
      <c r="J256" s="14"/>
      <c r="K256" s="14"/>
      <c r="L256" s="14"/>
      <c r="M256" s="14"/>
      <c r="N256" s="14"/>
      <c r="O256" s="14"/>
      <c r="P256" s="14"/>
      <c r="Q256" s="14"/>
    </row>
    <row r="257" spans="1:17" x14ac:dyDescent="0.25">
      <c r="A257" t="s">
        <v>266</v>
      </c>
      <c r="B257">
        <v>1248476400</v>
      </c>
      <c r="C257">
        <v>1.9647000000000001E-2</v>
      </c>
      <c r="D257">
        <v>5.2197E-2</v>
      </c>
      <c r="E257">
        <v>3.7935999999999998E-2</v>
      </c>
      <c r="F257">
        <v>2.5967E-2</v>
      </c>
      <c r="J257" s="14"/>
      <c r="K257" s="14"/>
      <c r="L257" s="14"/>
      <c r="M257" s="14"/>
      <c r="N257" s="14"/>
      <c r="O257" s="14"/>
      <c r="P257" s="14"/>
      <c r="Q257" s="14"/>
    </row>
    <row r="258" spans="1:17" x14ac:dyDescent="0.25">
      <c r="A258" t="s">
        <v>267</v>
      </c>
      <c r="B258">
        <v>1249081200</v>
      </c>
      <c r="C258">
        <v>1.2933999999999999E-2</v>
      </c>
      <c r="D258">
        <v>5.1590999999999998E-2</v>
      </c>
      <c r="E258">
        <v>3.3963E-2</v>
      </c>
      <c r="F258">
        <v>1.9495999999999999E-2</v>
      </c>
      <c r="J258" s="14"/>
      <c r="K258" s="14"/>
      <c r="L258" s="14"/>
      <c r="M258" s="14"/>
      <c r="N258" s="14"/>
      <c r="O258" s="14"/>
      <c r="P258" s="14"/>
      <c r="Q258" s="14"/>
    </row>
    <row r="259" spans="1:17" x14ac:dyDescent="0.25">
      <c r="A259" t="s">
        <v>268</v>
      </c>
      <c r="B259">
        <v>1249686000</v>
      </c>
      <c r="C259">
        <v>9.3202999999999994E-2</v>
      </c>
      <c r="D259">
        <v>5.2226000000000002E-2</v>
      </c>
      <c r="E259">
        <v>4.3430999999999997E-2</v>
      </c>
      <c r="F259">
        <v>6.2371000000000003E-2</v>
      </c>
      <c r="J259" s="14"/>
      <c r="K259" s="14"/>
      <c r="L259" s="14"/>
      <c r="M259" s="14"/>
      <c r="N259" s="14"/>
      <c r="O259" s="14"/>
      <c r="P259" s="14"/>
      <c r="Q259" s="14"/>
    </row>
    <row r="260" spans="1:17" x14ac:dyDescent="0.25">
      <c r="A260" t="s">
        <v>269</v>
      </c>
      <c r="B260">
        <v>1250290800</v>
      </c>
      <c r="C260">
        <v>9.2647999999999994E-2</v>
      </c>
      <c r="D260">
        <v>5.2840999999999999E-2</v>
      </c>
      <c r="E260">
        <v>5.1089000000000002E-2</v>
      </c>
      <c r="F260">
        <v>7.6171000000000003E-2</v>
      </c>
      <c r="J260" s="14"/>
      <c r="K260" s="14"/>
      <c r="L260" s="14"/>
      <c r="M260" s="14"/>
      <c r="N260" s="14"/>
      <c r="O260" s="14"/>
      <c r="P260" s="14"/>
      <c r="Q260" s="14"/>
    </row>
    <row r="261" spans="1:17" x14ac:dyDescent="0.25">
      <c r="A261" t="s">
        <v>270</v>
      </c>
      <c r="B261">
        <v>1250895600</v>
      </c>
      <c r="C261">
        <v>9.6892000000000006E-2</v>
      </c>
      <c r="D261">
        <v>5.3512999999999998E-2</v>
      </c>
      <c r="E261">
        <v>5.8339000000000002E-2</v>
      </c>
      <c r="F261">
        <v>8.7364999999999998E-2</v>
      </c>
      <c r="J261" s="14"/>
      <c r="K261" s="14"/>
      <c r="L261" s="14"/>
      <c r="M261" s="14"/>
      <c r="N261" s="14"/>
      <c r="O261" s="14"/>
      <c r="P261" s="14"/>
      <c r="Q261" s="14"/>
    </row>
    <row r="262" spans="1:17" x14ac:dyDescent="0.25">
      <c r="A262" t="s">
        <v>271</v>
      </c>
      <c r="B262">
        <v>1251500400</v>
      </c>
      <c r="C262">
        <v>7.9666000000000001E-2</v>
      </c>
      <c r="D262">
        <v>5.3912000000000002E-2</v>
      </c>
      <c r="E262">
        <v>6.1828000000000001E-2</v>
      </c>
      <c r="F262">
        <v>8.4994E-2</v>
      </c>
      <c r="J262" s="14"/>
      <c r="K262" s="14"/>
      <c r="L262" s="14"/>
      <c r="M262" s="14"/>
      <c r="N262" s="14"/>
      <c r="O262" s="14"/>
      <c r="P262" s="14"/>
      <c r="Q262" s="14"/>
    </row>
    <row r="263" spans="1:17" x14ac:dyDescent="0.25">
      <c r="A263" t="s">
        <v>272</v>
      </c>
      <c r="B263">
        <v>1252105200</v>
      </c>
      <c r="C263">
        <v>0.119447</v>
      </c>
      <c r="D263">
        <v>5.4913999999999998E-2</v>
      </c>
      <c r="E263">
        <v>7.1060999999999999E-2</v>
      </c>
      <c r="F263">
        <v>0.105812</v>
      </c>
      <c r="J263" s="14"/>
      <c r="K263" s="14"/>
      <c r="L263" s="14"/>
      <c r="M263" s="14"/>
      <c r="N263" s="14"/>
      <c r="O263" s="14"/>
      <c r="P263" s="14"/>
      <c r="Q263" s="14"/>
    </row>
    <row r="264" spans="1:17" x14ac:dyDescent="0.25">
      <c r="A264" t="s">
        <v>273</v>
      </c>
      <c r="B264">
        <v>1252710000</v>
      </c>
      <c r="C264">
        <v>0.116606</v>
      </c>
      <c r="D264">
        <v>5.5856999999999997E-2</v>
      </c>
      <c r="E264">
        <v>7.8267000000000003E-2</v>
      </c>
      <c r="F264">
        <v>0.11137900000000001</v>
      </c>
      <c r="J264" s="14"/>
      <c r="K264" s="14"/>
      <c r="L264" s="14"/>
      <c r="M264" s="14"/>
      <c r="N264" s="14"/>
      <c r="O264" s="14"/>
      <c r="P264" s="14"/>
      <c r="Q264" s="14"/>
    </row>
    <row r="265" spans="1:17" x14ac:dyDescent="0.25">
      <c r="A265" t="s">
        <v>274</v>
      </c>
      <c r="B265">
        <v>1253314800</v>
      </c>
      <c r="C265">
        <v>4.3202999999999998E-2</v>
      </c>
      <c r="D265">
        <v>5.5655999999999997E-2</v>
      </c>
      <c r="E265">
        <v>7.2387999999999994E-2</v>
      </c>
      <c r="F265">
        <v>6.8032999999999996E-2</v>
      </c>
      <c r="J265" s="14"/>
      <c r="K265" s="14"/>
      <c r="L265" s="14"/>
      <c r="M265" s="14"/>
      <c r="N265" s="14"/>
      <c r="O265" s="14"/>
      <c r="P265" s="14"/>
      <c r="Q265" s="14"/>
    </row>
    <row r="266" spans="1:17" x14ac:dyDescent="0.25">
      <c r="A266" t="s">
        <v>275</v>
      </c>
      <c r="B266">
        <v>1253919600</v>
      </c>
      <c r="C266">
        <v>4.6710000000000002E-2</v>
      </c>
      <c r="D266">
        <v>5.5517999999999998E-2</v>
      </c>
      <c r="E266">
        <v>6.8475999999999995E-2</v>
      </c>
      <c r="F266">
        <v>6.0177000000000001E-2</v>
      </c>
      <c r="J266" s="14"/>
      <c r="K266" s="14"/>
      <c r="L266" s="14"/>
      <c r="M266" s="14"/>
      <c r="N266" s="14"/>
      <c r="O266" s="14"/>
      <c r="P266" s="14"/>
      <c r="Q266" s="14"/>
    </row>
    <row r="267" spans="1:17" x14ac:dyDescent="0.25">
      <c r="A267" t="s">
        <v>276</v>
      </c>
      <c r="B267">
        <v>1254524400</v>
      </c>
      <c r="C267">
        <v>0.100837</v>
      </c>
      <c r="D267">
        <v>5.6208000000000001E-2</v>
      </c>
      <c r="E267">
        <v>7.3415999999999995E-2</v>
      </c>
      <c r="F267">
        <v>8.0054E-2</v>
      </c>
      <c r="J267" s="14"/>
      <c r="K267" s="14"/>
      <c r="L267" s="14"/>
      <c r="M267" s="14"/>
      <c r="N267" s="14"/>
      <c r="O267" s="14"/>
      <c r="P267" s="14"/>
      <c r="Q267" s="14"/>
    </row>
    <row r="268" spans="1:17" x14ac:dyDescent="0.25">
      <c r="A268" t="s">
        <v>277</v>
      </c>
      <c r="B268">
        <v>1255129200</v>
      </c>
      <c r="C268">
        <v>7.9932000000000003E-2</v>
      </c>
      <c r="D268">
        <v>5.6569000000000001E-2</v>
      </c>
      <c r="E268">
        <v>7.4490000000000001E-2</v>
      </c>
      <c r="F268">
        <v>8.1334000000000004E-2</v>
      </c>
      <c r="J268" s="14"/>
      <c r="K268" s="14"/>
      <c r="L268" s="14"/>
      <c r="M268" s="14"/>
      <c r="N268" s="14"/>
      <c r="O268" s="14"/>
      <c r="P268" s="14"/>
      <c r="Q268" s="14"/>
    </row>
    <row r="269" spans="1:17" x14ac:dyDescent="0.25">
      <c r="A269" t="s">
        <v>278</v>
      </c>
      <c r="B269">
        <v>1255734000</v>
      </c>
      <c r="C269">
        <v>7.4278999999999998E-2</v>
      </c>
      <c r="D269">
        <v>5.6836999999999999E-2</v>
      </c>
      <c r="E269">
        <v>7.4440999999999993E-2</v>
      </c>
      <c r="F269">
        <v>7.7689999999999995E-2</v>
      </c>
      <c r="J269" s="14"/>
      <c r="K269" s="14"/>
      <c r="L269" s="14"/>
      <c r="M269" s="14"/>
      <c r="N269" s="14"/>
      <c r="O269" s="14"/>
      <c r="P269" s="14"/>
      <c r="Q269" s="14"/>
    </row>
    <row r="270" spans="1:17" x14ac:dyDescent="0.25">
      <c r="A270" t="s">
        <v>279</v>
      </c>
      <c r="B270">
        <v>1256338800</v>
      </c>
      <c r="C270">
        <v>6.7835000000000006E-2</v>
      </c>
      <c r="D270">
        <v>5.7001000000000003E-2</v>
      </c>
      <c r="E270">
        <v>7.3298000000000002E-2</v>
      </c>
      <c r="F270">
        <v>7.1393999999999999E-2</v>
      </c>
      <c r="J270" s="14"/>
      <c r="K270" s="14"/>
      <c r="L270" s="14"/>
      <c r="M270" s="14"/>
      <c r="N270" s="14"/>
      <c r="O270" s="14"/>
      <c r="P270" s="14"/>
      <c r="Q270" s="14"/>
    </row>
    <row r="271" spans="1:17" x14ac:dyDescent="0.25">
      <c r="A271" t="s">
        <v>280</v>
      </c>
      <c r="B271">
        <v>1256943600</v>
      </c>
      <c r="C271">
        <v>6.6155000000000005E-2</v>
      </c>
      <c r="D271">
        <v>5.7137E-2</v>
      </c>
      <c r="E271">
        <v>7.2067999999999993E-2</v>
      </c>
      <c r="F271">
        <v>6.7581000000000002E-2</v>
      </c>
      <c r="J271" s="14"/>
      <c r="K271" s="14"/>
      <c r="L271" s="14"/>
      <c r="M271" s="14"/>
      <c r="N271" s="14"/>
      <c r="O271" s="14"/>
      <c r="P271" s="14"/>
      <c r="Q271" s="14"/>
    </row>
    <row r="272" spans="1:17" x14ac:dyDescent="0.25">
      <c r="A272" t="s">
        <v>281</v>
      </c>
      <c r="B272">
        <v>1257552000</v>
      </c>
      <c r="C272">
        <v>6.4829999999999999E-2</v>
      </c>
      <c r="D272">
        <v>5.7252999999999998E-2</v>
      </c>
      <c r="E272">
        <v>7.0848999999999995E-2</v>
      </c>
      <c r="F272">
        <v>6.5756999999999996E-2</v>
      </c>
      <c r="J272" s="14"/>
      <c r="K272" s="14"/>
      <c r="L272" s="14"/>
      <c r="M272" s="14"/>
      <c r="N272" s="14"/>
      <c r="O272" s="14"/>
      <c r="P272" s="14"/>
      <c r="Q272" s="14"/>
    </row>
    <row r="273" spans="1:17" x14ac:dyDescent="0.25">
      <c r="A273" t="s">
        <v>282</v>
      </c>
      <c r="B273">
        <v>1258156800</v>
      </c>
      <c r="C273">
        <v>4.6692999999999998E-2</v>
      </c>
      <c r="D273">
        <v>5.7085999999999998E-2</v>
      </c>
      <c r="E273">
        <v>6.6928000000000001E-2</v>
      </c>
      <c r="F273">
        <v>5.4511999999999998E-2</v>
      </c>
      <c r="J273" s="14"/>
      <c r="K273" s="14"/>
      <c r="L273" s="14"/>
      <c r="M273" s="14"/>
      <c r="N273" s="14"/>
      <c r="O273" s="14"/>
      <c r="P273" s="14"/>
      <c r="Q273" s="14"/>
    </row>
    <row r="274" spans="1:17" x14ac:dyDescent="0.25">
      <c r="A274" t="s">
        <v>283</v>
      </c>
      <c r="B274">
        <v>1258761600</v>
      </c>
      <c r="C274">
        <v>6.1143000000000003E-2</v>
      </c>
      <c r="D274">
        <v>5.7144E-2</v>
      </c>
      <c r="E274">
        <v>6.5942000000000001E-2</v>
      </c>
      <c r="F274">
        <v>5.7951000000000003E-2</v>
      </c>
      <c r="J274" s="14"/>
      <c r="K274" s="14"/>
      <c r="L274" s="14"/>
      <c r="M274" s="14"/>
      <c r="N274" s="14"/>
      <c r="O274" s="14"/>
      <c r="P274" s="14"/>
      <c r="Q274" s="14"/>
    </row>
    <row r="275" spans="1:17" x14ac:dyDescent="0.25">
      <c r="A275" t="s">
        <v>284</v>
      </c>
      <c r="B275">
        <v>1259366400</v>
      </c>
      <c r="C275">
        <v>4.8021000000000001E-2</v>
      </c>
      <c r="D275">
        <v>5.6999000000000001E-2</v>
      </c>
      <c r="E275">
        <v>6.2998999999999999E-2</v>
      </c>
      <c r="F275">
        <v>5.1549999999999999E-2</v>
      </c>
      <c r="J275" s="14"/>
      <c r="K275" s="14"/>
      <c r="L275" s="14"/>
      <c r="M275" s="14"/>
      <c r="N275" s="14"/>
      <c r="O275" s="14"/>
      <c r="P275" s="14"/>
      <c r="Q275" s="14"/>
    </row>
    <row r="276" spans="1:17" x14ac:dyDescent="0.25">
      <c r="A276" t="s">
        <v>285</v>
      </c>
      <c r="B276">
        <v>1259971200</v>
      </c>
      <c r="C276">
        <v>5.2468000000000001E-2</v>
      </c>
      <c r="D276">
        <v>5.6926999999999998E-2</v>
      </c>
      <c r="E276">
        <v>6.1342000000000001E-2</v>
      </c>
      <c r="F276">
        <v>5.3191000000000002E-2</v>
      </c>
      <c r="J276" s="14"/>
      <c r="K276" s="14"/>
      <c r="L276" s="14"/>
      <c r="M276" s="14"/>
      <c r="N276" s="14"/>
      <c r="O276" s="14"/>
      <c r="P276" s="14"/>
      <c r="Q276" s="14"/>
    </row>
    <row r="277" spans="1:17" x14ac:dyDescent="0.25">
      <c r="A277" t="s">
        <v>286</v>
      </c>
      <c r="B277">
        <v>1260576000</v>
      </c>
      <c r="C277">
        <v>5.8285999999999998E-2</v>
      </c>
      <c r="D277">
        <v>5.6943000000000001E-2</v>
      </c>
      <c r="E277">
        <v>6.0816000000000002E-2</v>
      </c>
      <c r="F277">
        <v>5.6151E-2</v>
      </c>
      <c r="J277" s="14"/>
      <c r="K277" s="14"/>
      <c r="L277" s="14"/>
      <c r="M277" s="14"/>
      <c r="N277" s="14"/>
      <c r="O277" s="14"/>
      <c r="P277" s="14"/>
      <c r="Q277" s="14"/>
    </row>
    <row r="278" spans="1:17" x14ac:dyDescent="0.25">
      <c r="A278" t="s">
        <v>287</v>
      </c>
      <c r="B278">
        <v>1261180800</v>
      </c>
      <c r="C278">
        <v>7.0231000000000002E-2</v>
      </c>
      <c r="D278">
        <v>5.7144E-2</v>
      </c>
      <c r="E278">
        <v>6.2322000000000002E-2</v>
      </c>
      <c r="F278">
        <v>6.4879999999999993E-2</v>
      </c>
      <c r="J278" s="14"/>
      <c r="K278" s="14"/>
      <c r="L278" s="14"/>
      <c r="M278" s="14"/>
      <c r="N278" s="14"/>
      <c r="O278" s="14"/>
      <c r="P278" s="14"/>
      <c r="Q278" s="14"/>
    </row>
    <row r="279" spans="1:17" x14ac:dyDescent="0.25">
      <c r="A279" t="s">
        <v>288</v>
      </c>
      <c r="B279">
        <v>1261785600</v>
      </c>
      <c r="C279">
        <v>6.6007999999999997E-2</v>
      </c>
      <c r="D279">
        <v>5.7276000000000001E-2</v>
      </c>
      <c r="E279">
        <v>6.2853999999999993E-2</v>
      </c>
      <c r="F279">
        <v>6.5276000000000001E-2</v>
      </c>
      <c r="J279" s="14"/>
      <c r="K279" s="14"/>
      <c r="L279" s="14"/>
      <c r="M279" s="14"/>
      <c r="N279" s="14"/>
      <c r="O279" s="14"/>
      <c r="P279" s="14"/>
      <c r="Q279" s="14"/>
    </row>
    <row r="280" spans="1:17" x14ac:dyDescent="0.25">
      <c r="A280" t="s">
        <v>289</v>
      </c>
      <c r="B280">
        <v>1262390400</v>
      </c>
      <c r="C280">
        <v>7.0096000000000006E-2</v>
      </c>
      <c r="D280">
        <v>5.7468999999999999E-2</v>
      </c>
      <c r="E280">
        <v>6.3963000000000006E-2</v>
      </c>
      <c r="F280">
        <v>6.7811999999999997E-2</v>
      </c>
      <c r="J280" s="14"/>
      <c r="K280" s="14"/>
      <c r="L280" s="14"/>
      <c r="M280" s="14"/>
      <c r="N280" s="14"/>
      <c r="O280" s="14"/>
      <c r="P280" s="14"/>
      <c r="Q280" s="14"/>
    </row>
    <row r="281" spans="1:17" x14ac:dyDescent="0.25">
      <c r="A281" t="s">
        <v>290</v>
      </c>
      <c r="B281">
        <v>1262995200</v>
      </c>
      <c r="C281">
        <v>5.8386E-2</v>
      </c>
      <c r="D281">
        <v>5.7479000000000002E-2</v>
      </c>
      <c r="E281">
        <v>6.3016000000000003E-2</v>
      </c>
      <c r="F281">
        <v>6.2088999999999998E-2</v>
      </c>
      <c r="J281" s="14"/>
      <c r="K281" s="14"/>
      <c r="L281" s="14"/>
      <c r="M281" s="14"/>
      <c r="N281" s="14"/>
      <c r="O281" s="14"/>
      <c r="P281" s="14"/>
      <c r="Q281" s="14"/>
    </row>
    <row r="282" spans="1:17" x14ac:dyDescent="0.25">
      <c r="A282" t="s">
        <v>291</v>
      </c>
      <c r="B282">
        <v>1263600000</v>
      </c>
      <c r="C282">
        <v>5.6307000000000003E-2</v>
      </c>
      <c r="D282">
        <v>5.7457000000000001E-2</v>
      </c>
      <c r="E282">
        <v>6.1938E-2</v>
      </c>
      <c r="F282">
        <v>5.9295E-2</v>
      </c>
      <c r="J282" s="14"/>
      <c r="K282" s="14"/>
      <c r="L282" s="14"/>
      <c r="M282" s="14"/>
      <c r="N282" s="14"/>
      <c r="O282" s="14"/>
      <c r="P282" s="14"/>
      <c r="Q282" s="14"/>
    </row>
    <row r="283" spans="1:17" x14ac:dyDescent="0.25">
      <c r="A283" t="s">
        <v>292</v>
      </c>
      <c r="B283">
        <v>1264204800</v>
      </c>
      <c r="C283">
        <v>5.2062999999999998E-2</v>
      </c>
      <c r="D283">
        <v>5.7370999999999998E-2</v>
      </c>
      <c r="E283">
        <v>6.0393000000000002E-2</v>
      </c>
      <c r="F283">
        <v>5.6426999999999998E-2</v>
      </c>
      <c r="J283" s="14"/>
      <c r="K283" s="14"/>
      <c r="L283" s="14"/>
      <c r="M283" s="14"/>
      <c r="N283" s="14"/>
      <c r="O283" s="14"/>
      <c r="P283" s="14"/>
      <c r="Q283" s="14"/>
    </row>
    <row r="284" spans="1:17" x14ac:dyDescent="0.25">
      <c r="A284" t="s">
        <v>293</v>
      </c>
      <c r="B284">
        <v>1264809600</v>
      </c>
      <c r="C284">
        <v>5.8125999999999997E-2</v>
      </c>
      <c r="D284">
        <v>5.7377999999999998E-2</v>
      </c>
      <c r="E284">
        <v>5.9964000000000003E-2</v>
      </c>
      <c r="F284">
        <v>5.6917000000000002E-2</v>
      </c>
      <c r="J284" s="14"/>
      <c r="K284" s="14"/>
      <c r="L284" s="14"/>
      <c r="M284" s="14"/>
      <c r="N284" s="14"/>
      <c r="O284" s="14"/>
      <c r="P284" s="14"/>
      <c r="Q284" s="14"/>
    </row>
    <row r="285" spans="1:17" x14ac:dyDescent="0.25">
      <c r="A285" t="s">
        <v>294</v>
      </c>
      <c r="B285">
        <v>1265414400</v>
      </c>
      <c r="C285">
        <v>1.0544E-2</v>
      </c>
      <c r="D285">
        <v>5.6654999999999997E-2</v>
      </c>
      <c r="E285">
        <v>5.1893000000000002E-2</v>
      </c>
      <c r="F285">
        <v>2.7987000000000001E-2</v>
      </c>
      <c r="J285" s="14"/>
      <c r="K285" s="14"/>
      <c r="L285" s="14"/>
      <c r="M285" s="14"/>
      <c r="N285" s="14"/>
      <c r="O285" s="14"/>
      <c r="P285" s="14"/>
      <c r="Q285" s="14"/>
    </row>
    <row r="286" spans="1:17" x14ac:dyDescent="0.25">
      <c r="A286" t="s">
        <v>295</v>
      </c>
      <c r="B286">
        <v>1266019200</v>
      </c>
      <c r="C286">
        <v>4.3011000000000001E-2</v>
      </c>
      <c r="D286">
        <v>5.6443E-2</v>
      </c>
      <c r="E286">
        <v>5.0694000000000003E-2</v>
      </c>
      <c r="F286">
        <v>4.1107999999999999E-2</v>
      </c>
      <c r="J286" s="14"/>
      <c r="K286" s="14"/>
      <c r="L286" s="14"/>
      <c r="M286" s="14"/>
      <c r="N286" s="14"/>
      <c r="O286" s="14"/>
      <c r="P286" s="14"/>
      <c r="Q286" s="14"/>
    </row>
    <row r="287" spans="1:17" x14ac:dyDescent="0.25">
      <c r="A287" t="s">
        <v>296</v>
      </c>
      <c r="B287">
        <v>1266624000</v>
      </c>
      <c r="C287">
        <v>6.5723000000000004E-2</v>
      </c>
      <c r="D287">
        <v>5.6582E-2</v>
      </c>
      <c r="E287">
        <v>5.3027999999999999E-2</v>
      </c>
      <c r="F287">
        <v>5.4712999999999998E-2</v>
      </c>
      <c r="J287" s="14"/>
      <c r="K287" s="14"/>
      <c r="L287" s="14"/>
      <c r="M287" s="14"/>
      <c r="N287" s="14"/>
      <c r="O287" s="14"/>
      <c r="P287" s="14"/>
      <c r="Q287" s="14"/>
    </row>
    <row r="288" spans="1:17" x14ac:dyDescent="0.25">
      <c r="A288" t="s">
        <v>297</v>
      </c>
      <c r="B288">
        <v>1267228800</v>
      </c>
      <c r="C288">
        <v>5.1865000000000001E-2</v>
      </c>
      <c r="D288">
        <v>5.6505E-2</v>
      </c>
      <c r="E288">
        <v>5.2726000000000002E-2</v>
      </c>
      <c r="F288">
        <v>5.1343E-2</v>
      </c>
      <c r="J288" s="14"/>
      <c r="K288" s="14"/>
      <c r="L288" s="14"/>
      <c r="M288" s="14"/>
      <c r="N288" s="14"/>
      <c r="O288" s="14"/>
      <c r="P288" s="14"/>
      <c r="Q288" s="14"/>
    </row>
    <row r="289" spans="1:17" x14ac:dyDescent="0.25">
      <c r="A289" t="s">
        <v>298</v>
      </c>
      <c r="B289">
        <v>1267833600</v>
      </c>
      <c r="C289">
        <v>6.5292000000000003E-2</v>
      </c>
      <c r="D289">
        <v>5.6634999999999998E-2</v>
      </c>
      <c r="E289">
        <v>5.4684999999999997E-2</v>
      </c>
      <c r="F289">
        <v>5.9027000000000003E-2</v>
      </c>
      <c r="J289" s="14"/>
      <c r="K289" s="14"/>
      <c r="L289" s="14"/>
      <c r="M289" s="14"/>
      <c r="N289" s="14"/>
      <c r="O289" s="14"/>
      <c r="P289" s="14"/>
      <c r="Q289" s="14"/>
    </row>
    <row r="290" spans="1:17" x14ac:dyDescent="0.25">
      <c r="A290" t="s">
        <v>299</v>
      </c>
      <c r="B290">
        <v>1268434800</v>
      </c>
      <c r="C290">
        <v>5.4053999999999998E-2</v>
      </c>
      <c r="D290">
        <v>5.6591000000000002E-2</v>
      </c>
      <c r="E290">
        <v>5.4537000000000002E-2</v>
      </c>
      <c r="F290">
        <v>5.5926999999999998E-2</v>
      </c>
      <c r="J290" s="14"/>
      <c r="K290" s="14"/>
      <c r="L290" s="14"/>
      <c r="M290" s="14"/>
      <c r="N290" s="14"/>
      <c r="O290" s="14"/>
      <c r="P290" s="14"/>
      <c r="Q290" s="14"/>
    </row>
    <row r="291" spans="1:17" x14ac:dyDescent="0.25">
      <c r="A291" t="s">
        <v>300</v>
      </c>
      <c r="B291">
        <v>1269039600</v>
      </c>
      <c r="C291">
        <v>6.1237E-2</v>
      </c>
      <c r="D291">
        <v>5.6659000000000001E-2</v>
      </c>
      <c r="E291">
        <v>5.5598000000000002E-2</v>
      </c>
      <c r="F291">
        <v>5.9424999999999999E-2</v>
      </c>
      <c r="J291" s="14"/>
      <c r="K291" s="14"/>
      <c r="L291" s="14"/>
      <c r="M291" s="14"/>
      <c r="N291" s="14"/>
      <c r="O291" s="14"/>
      <c r="P291" s="14"/>
      <c r="Q291" s="14"/>
    </row>
    <row r="292" spans="1:17" x14ac:dyDescent="0.25">
      <c r="A292" t="s">
        <v>301</v>
      </c>
      <c r="B292">
        <v>1269644400</v>
      </c>
      <c r="C292">
        <v>6.9099999999999995E-2</v>
      </c>
      <c r="D292">
        <v>5.6846000000000001E-2</v>
      </c>
      <c r="E292">
        <v>5.7743999999999997E-2</v>
      </c>
      <c r="F292">
        <v>6.5406000000000006E-2</v>
      </c>
      <c r="J292" s="14"/>
      <c r="K292" s="14"/>
      <c r="L292" s="14"/>
      <c r="M292" s="14"/>
      <c r="N292" s="14"/>
      <c r="O292" s="14"/>
      <c r="P292" s="14"/>
      <c r="Q292" s="14"/>
    </row>
    <row r="293" spans="1:17" x14ac:dyDescent="0.25">
      <c r="A293" t="s">
        <v>302</v>
      </c>
      <c r="B293">
        <v>1270249200</v>
      </c>
      <c r="C293">
        <v>8.3971000000000004E-2</v>
      </c>
      <c r="D293">
        <v>5.7258999999999997E-2</v>
      </c>
      <c r="E293">
        <v>6.1885999999999997E-2</v>
      </c>
      <c r="F293">
        <v>7.5760999999999995E-2</v>
      </c>
      <c r="J293" s="14"/>
      <c r="K293" s="14"/>
      <c r="L293" s="14"/>
      <c r="M293" s="14"/>
      <c r="N293" s="14"/>
      <c r="O293" s="14"/>
      <c r="P293" s="14"/>
      <c r="Q293" s="14"/>
    </row>
    <row r="294" spans="1:17" x14ac:dyDescent="0.25">
      <c r="A294" t="s">
        <v>303</v>
      </c>
      <c r="B294">
        <v>1270854000</v>
      </c>
      <c r="C294">
        <v>7.1235000000000007E-2</v>
      </c>
      <c r="D294">
        <v>5.7468999999999999E-2</v>
      </c>
      <c r="E294">
        <v>6.3321000000000002E-2</v>
      </c>
      <c r="F294">
        <v>7.2755E-2</v>
      </c>
      <c r="J294" s="14"/>
      <c r="K294" s="14"/>
      <c r="L294" s="14"/>
      <c r="M294" s="14"/>
      <c r="N294" s="14"/>
      <c r="O294" s="14"/>
      <c r="P294" s="14"/>
      <c r="Q294" s="14"/>
    </row>
    <row r="295" spans="1:17" x14ac:dyDescent="0.25">
      <c r="A295" t="s">
        <v>304</v>
      </c>
      <c r="B295">
        <v>1271458800</v>
      </c>
      <c r="C295">
        <v>7.6134999999999994E-2</v>
      </c>
      <c r="D295">
        <v>5.7750999999999997E-2</v>
      </c>
      <c r="E295">
        <v>6.5313999999999997E-2</v>
      </c>
      <c r="F295">
        <v>7.4371999999999994E-2</v>
      </c>
      <c r="J295" s="14"/>
      <c r="K295" s="14"/>
      <c r="L295" s="14"/>
      <c r="M295" s="14"/>
      <c r="N295" s="14"/>
      <c r="O295" s="14"/>
      <c r="P295" s="14"/>
      <c r="Q295" s="14"/>
    </row>
    <row r="296" spans="1:17" x14ac:dyDescent="0.25">
      <c r="A296" t="s">
        <v>305</v>
      </c>
      <c r="B296">
        <v>1272063600</v>
      </c>
      <c r="C296">
        <v>6.7596000000000003E-2</v>
      </c>
      <c r="D296">
        <v>5.7898999999999999E-2</v>
      </c>
      <c r="E296">
        <v>6.5689999999999998E-2</v>
      </c>
      <c r="F296">
        <v>7.1207000000000006E-2</v>
      </c>
      <c r="J296" s="14"/>
      <c r="K296" s="14"/>
      <c r="L296" s="14"/>
      <c r="M296" s="14"/>
      <c r="N296" s="14"/>
      <c r="O296" s="14"/>
      <c r="P296" s="14"/>
      <c r="Q296" s="14"/>
    </row>
    <row r="297" spans="1:17" x14ac:dyDescent="0.25">
      <c r="A297" t="s">
        <v>306</v>
      </c>
      <c r="B297">
        <v>1272668400</v>
      </c>
      <c r="C297">
        <v>6.0693999999999998E-2</v>
      </c>
      <c r="D297">
        <v>5.7936000000000001E-2</v>
      </c>
      <c r="E297">
        <v>6.4644999999999994E-2</v>
      </c>
      <c r="F297">
        <v>6.1294000000000001E-2</v>
      </c>
      <c r="J297" s="14"/>
      <c r="K297" s="14"/>
      <c r="L297" s="14"/>
      <c r="M297" s="14"/>
      <c r="N297" s="14"/>
      <c r="O297" s="14"/>
      <c r="P297" s="14"/>
      <c r="Q297" s="14"/>
    </row>
    <row r="298" spans="1:17" x14ac:dyDescent="0.25">
      <c r="A298" t="s">
        <v>307</v>
      </c>
      <c r="B298">
        <v>1273273200</v>
      </c>
      <c r="C298">
        <v>3.9999999999999998E-6</v>
      </c>
      <c r="D298">
        <v>5.7043000000000003E-2</v>
      </c>
      <c r="E298">
        <v>5.4258000000000001E-2</v>
      </c>
      <c r="F298">
        <v>2.5736999999999999E-2</v>
      </c>
      <c r="J298" s="14"/>
      <c r="K298" s="14"/>
      <c r="L298" s="14"/>
      <c r="M298" s="14"/>
      <c r="N298" s="14"/>
      <c r="O298" s="14"/>
      <c r="P298" s="14"/>
      <c r="Q298" s="14"/>
    </row>
    <row r="299" spans="1:17" x14ac:dyDescent="0.25">
      <c r="A299" t="s">
        <v>308</v>
      </c>
      <c r="B299">
        <v>1273878000</v>
      </c>
      <c r="C299">
        <v>0</v>
      </c>
      <c r="D299">
        <v>5.6162999999999998E-2</v>
      </c>
      <c r="E299">
        <v>4.5539999999999997E-2</v>
      </c>
      <c r="F299">
        <v>1.0806E-2</v>
      </c>
      <c r="J299" s="14"/>
      <c r="K299" s="14"/>
      <c r="L299" s="14"/>
      <c r="M299" s="14"/>
      <c r="N299" s="14"/>
      <c r="O299" s="14"/>
      <c r="P299" s="14"/>
      <c r="Q299" s="14"/>
    </row>
    <row r="300" spans="1:17" x14ac:dyDescent="0.25">
      <c r="A300" t="s">
        <v>309</v>
      </c>
      <c r="B300">
        <v>1274482800</v>
      </c>
      <c r="C300">
        <v>0</v>
      </c>
      <c r="D300">
        <v>5.5296999999999999E-2</v>
      </c>
      <c r="E300">
        <v>3.8223E-2</v>
      </c>
      <c r="F300">
        <v>4.5370000000000002E-3</v>
      </c>
      <c r="J300" s="14"/>
      <c r="K300" s="14"/>
      <c r="L300" s="14"/>
      <c r="M300" s="14"/>
      <c r="N300" s="14"/>
      <c r="O300" s="14"/>
      <c r="P300" s="14"/>
      <c r="Q300" s="14"/>
    </row>
    <row r="301" spans="1:17" x14ac:dyDescent="0.25">
      <c r="A301" t="s">
        <v>310</v>
      </c>
      <c r="B301">
        <v>1275087600</v>
      </c>
      <c r="C301">
        <v>0</v>
      </c>
      <c r="D301">
        <v>5.4445E-2</v>
      </c>
      <c r="E301">
        <v>3.2080999999999998E-2</v>
      </c>
      <c r="F301">
        <v>1.905E-3</v>
      </c>
      <c r="J301" s="14"/>
      <c r="K301" s="14"/>
      <c r="L301" s="14"/>
      <c r="M301" s="14"/>
      <c r="N301" s="14"/>
      <c r="O301" s="14"/>
      <c r="P301" s="14"/>
      <c r="Q301" s="14"/>
    </row>
    <row r="302" spans="1:17" x14ac:dyDescent="0.25">
      <c r="A302" t="s">
        <v>311</v>
      </c>
      <c r="B302">
        <v>1275692400</v>
      </c>
      <c r="C302">
        <v>0</v>
      </c>
      <c r="D302">
        <v>5.3606000000000001E-2</v>
      </c>
      <c r="E302">
        <v>2.6925999999999999E-2</v>
      </c>
      <c r="F302">
        <v>8.0000000000000004E-4</v>
      </c>
      <c r="J302" s="14"/>
      <c r="K302" s="14"/>
      <c r="L302" s="14"/>
      <c r="M302" s="14"/>
      <c r="N302" s="14"/>
      <c r="O302" s="14"/>
      <c r="P302" s="14"/>
      <c r="Q302" s="14"/>
    </row>
    <row r="303" spans="1:17" x14ac:dyDescent="0.25">
      <c r="A303" t="s">
        <v>312</v>
      </c>
      <c r="B303">
        <v>1276297200</v>
      </c>
      <c r="C303">
        <v>3.1100000000000002E-4</v>
      </c>
      <c r="D303">
        <v>5.2782999999999997E-2</v>
      </c>
      <c r="E303">
        <v>2.2651000000000001E-2</v>
      </c>
      <c r="F303">
        <v>5.4199999999999995E-4</v>
      </c>
      <c r="J303" s="14"/>
      <c r="K303" s="14"/>
      <c r="L303" s="14"/>
      <c r="M303" s="14"/>
      <c r="N303" s="14"/>
      <c r="O303" s="14"/>
      <c r="P303" s="14"/>
      <c r="Q303" s="14"/>
    </row>
    <row r="304" spans="1:17" x14ac:dyDescent="0.25">
      <c r="A304" t="s">
        <v>313</v>
      </c>
      <c r="B304">
        <v>1276902000</v>
      </c>
      <c r="C304">
        <v>4.6000000000000001E-4</v>
      </c>
      <c r="D304">
        <v>5.1976000000000001E-2</v>
      </c>
      <c r="E304">
        <v>1.9085000000000001E-2</v>
      </c>
      <c r="F304">
        <v>4.95E-4</v>
      </c>
      <c r="J304" s="14"/>
      <c r="K304" s="14"/>
      <c r="L304" s="14"/>
      <c r="M304" s="14"/>
      <c r="N304" s="14"/>
      <c r="O304" s="14"/>
      <c r="P304" s="14"/>
      <c r="Q304" s="14"/>
    </row>
    <row r="305" spans="1:17" x14ac:dyDescent="0.25">
      <c r="A305" t="s">
        <v>314</v>
      </c>
      <c r="B305">
        <v>1277506800</v>
      </c>
      <c r="C305">
        <v>4.8200000000000001E-4</v>
      </c>
      <c r="D305">
        <v>5.1180999999999997E-2</v>
      </c>
      <c r="E305">
        <v>1.6095999999999999E-2</v>
      </c>
      <c r="F305">
        <v>4.86E-4</v>
      </c>
      <c r="J305" s="14"/>
      <c r="K305" s="14"/>
      <c r="L305" s="14"/>
      <c r="M305" s="14"/>
      <c r="N305" s="14"/>
      <c r="O305" s="14"/>
      <c r="P305" s="14"/>
      <c r="Q305" s="14"/>
    </row>
    <row r="306" spans="1:17" x14ac:dyDescent="0.25">
      <c r="A306" t="s">
        <v>315</v>
      </c>
      <c r="B306">
        <v>1278111600</v>
      </c>
      <c r="C306">
        <v>4.8200000000000001E-4</v>
      </c>
      <c r="D306">
        <v>5.0398999999999999E-2</v>
      </c>
      <c r="E306">
        <v>1.3586000000000001E-2</v>
      </c>
      <c r="F306">
        <v>4.8200000000000001E-4</v>
      </c>
      <c r="J306" s="14"/>
      <c r="K306" s="14"/>
      <c r="L306" s="14"/>
      <c r="M306" s="14"/>
      <c r="N306" s="14"/>
      <c r="O306" s="14"/>
      <c r="P306" s="14"/>
      <c r="Q306" s="14"/>
    </row>
    <row r="307" spans="1:17" x14ac:dyDescent="0.25">
      <c r="A307" t="s">
        <v>316</v>
      </c>
      <c r="B307">
        <v>1278716400</v>
      </c>
      <c r="C307">
        <v>4.8200000000000001E-4</v>
      </c>
      <c r="D307">
        <v>4.9629E-2</v>
      </c>
      <c r="E307">
        <v>1.1480000000000001E-2</v>
      </c>
      <c r="F307">
        <v>4.8099999999999998E-4</v>
      </c>
      <c r="J307" s="14"/>
      <c r="K307" s="14"/>
      <c r="L307" s="14"/>
      <c r="M307" s="14"/>
      <c r="N307" s="14"/>
      <c r="O307" s="14"/>
      <c r="P307" s="14"/>
      <c r="Q307" s="14"/>
    </row>
    <row r="308" spans="1:17" x14ac:dyDescent="0.25">
      <c r="A308" t="s">
        <v>317</v>
      </c>
      <c r="B308">
        <v>1279321200</v>
      </c>
      <c r="C308">
        <v>5.1E-5</v>
      </c>
      <c r="D308">
        <v>4.8864999999999999E-2</v>
      </c>
      <c r="E308">
        <v>9.6430000000000005E-3</v>
      </c>
      <c r="F308">
        <v>2.2100000000000001E-4</v>
      </c>
      <c r="J308" s="14"/>
      <c r="K308" s="14"/>
      <c r="L308" s="14"/>
      <c r="M308" s="14"/>
      <c r="N308" s="14"/>
      <c r="O308" s="14"/>
      <c r="P308" s="14"/>
      <c r="Q308" s="14"/>
    </row>
    <row r="309" spans="1:17" x14ac:dyDescent="0.25">
      <c r="A309" t="s">
        <v>318</v>
      </c>
      <c r="B309">
        <v>1279926000</v>
      </c>
      <c r="C309">
        <v>0</v>
      </c>
      <c r="D309">
        <v>4.8112000000000002E-2</v>
      </c>
      <c r="E309">
        <v>8.0940000000000005E-3</v>
      </c>
      <c r="F309">
        <v>9.2999999999999997E-5</v>
      </c>
      <c r="J309" s="14"/>
      <c r="K309" s="14"/>
      <c r="L309" s="14"/>
      <c r="M309" s="14"/>
      <c r="N309" s="14"/>
      <c r="O309" s="14"/>
      <c r="P309" s="14"/>
      <c r="Q309" s="14"/>
    </row>
    <row r="310" spans="1:17" x14ac:dyDescent="0.25">
      <c r="A310" t="s">
        <v>319</v>
      </c>
      <c r="B310">
        <v>1280530800</v>
      </c>
      <c r="C310">
        <v>0</v>
      </c>
      <c r="D310">
        <v>4.7371000000000003E-2</v>
      </c>
      <c r="E310">
        <v>6.7930000000000004E-3</v>
      </c>
      <c r="F310">
        <v>3.8999999999999999E-5</v>
      </c>
      <c r="J310" s="14"/>
      <c r="K310" s="14"/>
      <c r="L310" s="14"/>
      <c r="M310" s="14"/>
      <c r="N310" s="14"/>
      <c r="O310" s="14"/>
      <c r="P310" s="14"/>
      <c r="Q310" s="14"/>
    </row>
    <row r="311" spans="1:17" x14ac:dyDescent="0.25">
      <c r="A311" t="s">
        <v>320</v>
      </c>
      <c r="B311">
        <v>1281135600</v>
      </c>
      <c r="C311">
        <v>0</v>
      </c>
      <c r="D311">
        <v>4.6641000000000002E-2</v>
      </c>
      <c r="E311">
        <v>5.7019999999999996E-3</v>
      </c>
      <c r="F311">
        <v>1.5999999999999999E-5</v>
      </c>
      <c r="J311" s="14"/>
      <c r="K311" s="14"/>
      <c r="L311" s="14"/>
      <c r="M311" s="14"/>
      <c r="N311" s="14"/>
      <c r="O311" s="14"/>
      <c r="P311" s="14"/>
      <c r="Q311" s="14"/>
    </row>
    <row r="312" spans="1:17" x14ac:dyDescent="0.25">
      <c r="A312" t="s">
        <v>321</v>
      </c>
      <c r="B312">
        <v>1281740400</v>
      </c>
      <c r="C312">
        <v>0</v>
      </c>
      <c r="D312">
        <v>4.5921999999999998E-2</v>
      </c>
      <c r="E312">
        <v>4.7860000000000003E-3</v>
      </c>
      <c r="F312">
        <v>6.9999999999999999E-6</v>
      </c>
      <c r="J312" s="14"/>
      <c r="K312" s="14"/>
      <c r="L312" s="14"/>
      <c r="M312" s="14"/>
      <c r="N312" s="14"/>
      <c r="O312" s="14"/>
      <c r="P312" s="14"/>
      <c r="Q312" s="14"/>
    </row>
    <row r="313" spans="1:17" x14ac:dyDescent="0.25">
      <c r="A313" t="s">
        <v>322</v>
      </c>
      <c r="B313">
        <v>1282345200</v>
      </c>
      <c r="C313">
        <v>0</v>
      </c>
      <c r="D313">
        <v>4.5214999999999998E-2</v>
      </c>
      <c r="E313">
        <v>4.0169999999999997E-3</v>
      </c>
      <c r="F313">
        <v>3.0000000000000001E-6</v>
      </c>
      <c r="H313" s="14">
        <f>SUM(D261:D313)</f>
        <v>2.9129260000000001</v>
      </c>
      <c r="J313" s="14"/>
      <c r="K313" s="14"/>
      <c r="L313" s="14"/>
      <c r="M313" s="14"/>
      <c r="N313" s="14"/>
      <c r="O313" s="14"/>
      <c r="P313" s="14"/>
      <c r="Q313" s="14"/>
    </row>
    <row r="314" spans="1:17" x14ac:dyDescent="0.25">
      <c r="A314" t="s">
        <v>323</v>
      </c>
      <c r="B314">
        <v>1282950000</v>
      </c>
      <c r="C314">
        <v>0</v>
      </c>
      <c r="D314">
        <v>4.4518000000000002E-2</v>
      </c>
      <c r="E314">
        <v>3.3709999999999999E-3</v>
      </c>
      <c r="F314">
        <v>9.9999999999999995E-7</v>
      </c>
      <c r="J314" s="14"/>
      <c r="K314" s="14"/>
      <c r="L314" s="14"/>
      <c r="M314" s="14"/>
      <c r="N314" s="14"/>
      <c r="O314" s="14"/>
      <c r="P314" s="14"/>
      <c r="Q314" s="14"/>
    </row>
    <row r="315" spans="1:17" x14ac:dyDescent="0.25">
      <c r="A315" t="s">
        <v>324</v>
      </c>
      <c r="B315">
        <v>1283554800</v>
      </c>
      <c r="C315">
        <v>0</v>
      </c>
      <c r="D315">
        <v>4.3832000000000003E-2</v>
      </c>
      <c r="E315">
        <v>2.8300000000000001E-3</v>
      </c>
      <c r="F315">
        <v>9.9999999999999995E-7</v>
      </c>
      <c r="J315" s="14"/>
      <c r="K315" s="14"/>
      <c r="L315" s="14"/>
      <c r="M315" s="14"/>
      <c r="N315" s="14"/>
      <c r="O315" s="14"/>
      <c r="P315" s="14"/>
      <c r="Q315" s="14"/>
    </row>
    <row r="316" spans="1:17" x14ac:dyDescent="0.25">
      <c r="A316" t="s">
        <v>325</v>
      </c>
      <c r="B316">
        <v>1284159600</v>
      </c>
      <c r="C316">
        <v>0</v>
      </c>
      <c r="D316">
        <v>4.3157000000000001E-2</v>
      </c>
      <c r="E316">
        <v>2.3749999999999999E-3</v>
      </c>
      <c r="F316">
        <v>0</v>
      </c>
      <c r="J316" s="14"/>
      <c r="K316" s="14"/>
      <c r="L316" s="14"/>
      <c r="M316" s="14"/>
      <c r="N316" s="14"/>
      <c r="O316" s="14"/>
      <c r="P316" s="14"/>
      <c r="Q316" s="14"/>
    </row>
    <row r="317" spans="1:17" x14ac:dyDescent="0.25">
      <c r="A317" t="s">
        <v>326</v>
      </c>
      <c r="B317">
        <v>1284764400</v>
      </c>
      <c r="C317">
        <v>0</v>
      </c>
      <c r="D317">
        <v>4.2492000000000002E-2</v>
      </c>
      <c r="E317">
        <v>1.993E-3</v>
      </c>
      <c r="F317">
        <v>0</v>
      </c>
      <c r="J317" s="14"/>
      <c r="K317" s="14"/>
      <c r="L317" s="14"/>
      <c r="M317" s="14"/>
      <c r="N317" s="14"/>
      <c r="O317" s="14"/>
      <c r="P317" s="14"/>
      <c r="Q317" s="14"/>
    </row>
    <row r="318" spans="1:17" x14ac:dyDescent="0.25">
      <c r="A318" t="s">
        <v>327</v>
      </c>
      <c r="B318">
        <v>1285369200</v>
      </c>
      <c r="C318">
        <v>0</v>
      </c>
      <c r="D318">
        <v>4.1836999999999999E-2</v>
      </c>
      <c r="E318">
        <v>1.673E-3</v>
      </c>
      <c r="F318">
        <v>0</v>
      </c>
      <c r="J318" s="14"/>
      <c r="K318" s="14"/>
      <c r="L318" s="14"/>
      <c r="M318" s="14"/>
      <c r="N318" s="14"/>
      <c r="O318" s="14"/>
      <c r="P318" s="14"/>
      <c r="Q318" s="14"/>
    </row>
    <row r="319" spans="1:17" x14ac:dyDescent="0.25">
      <c r="A319" t="s">
        <v>328</v>
      </c>
      <c r="B319">
        <v>1285974000</v>
      </c>
      <c r="C319">
        <v>3.349E-3</v>
      </c>
      <c r="D319">
        <v>4.1244000000000003E-2</v>
      </c>
      <c r="E319">
        <v>1.9499999999999999E-3</v>
      </c>
      <c r="F319">
        <v>2.098E-3</v>
      </c>
      <c r="J319" s="14"/>
      <c r="K319" s="14"/>
      <c r="L319" s="14"/>
      <c r="M319" s="14"/>
      <c r="N319" s="14"/>
      <c r="O319" s="14"/>
      <c r="P319" s="14"/>
      <c r="Q319" s="14"/>
    </row>
    <row r="320" spans="1:17" x14ac:dyDescent="0.25">
      <c r="A320" t="s">
        <v>329</v>
      </c>
      <c r="B320">
        <v>1286578800</v>
      </c>
      <c r="C320">
        <v>4.2640000000000004E-3</v>
      </c>
      <c r="D320">
        <v>4.0674000000000002E-2</v>
      </c>
      <c r="E320">
        <v>2.3189999999999999E-3</v>
      </c>
      <c r="F320">
        <v>3.3440000000000002E-3</v>
      </c>
      <c r="J320" s="14"/>
      <c r="K320" s="14"/>
      <c r="L320" s="14"/>
      <c r="M320" s="14"/>
      <c r="N320" s="14"/>
      <c r="O320" s="14"/>
      <c r="P320" s="14"/>
      <c r="Q320" s="14"/>
    </row>
    <row r="321" spans="1:17" x14ac:dyDescent="0.25">
      <c r="A321" t="s">
        <v>330</v>
      </c>
      <c r="B321">
        <v>1287183600</v>
      </c>
      <c r="C321">
        <v>6.0499999999999996E-4</v>
      </c>
      <c r="D321">
        <v>4.0058000000000003E-2</v>
      </c>
      <c r="E321">
        <v>2.036E-3</v>
      </c>
      <c r="F321">
        <v>1.637E-3</v>
      </c>
      <c r="J321" s="14"/>
      <c r="K321" s="14"/>
      <c r="L321" s="14"/>
      <c r="M321" s="14"/>
      <c r="N321" s="14"/>
      <c r="O321" s="14"/>
      <c r="P321" s="14"/>
      <c r="Q321" s="14"/>
    </row>
    <row r="322" spans="1:17" x14ac:dyDescent="0.25">
      <c r="A322" t="s">
        <v>331</v>
      </c>
      <c r="B322">
        <v>1287788400</v>
      </c>
      <c r="C322">
        <v>0</v>
      </c>
      <c r="D322">
        <v>3.9440999999999997E-2</v>
      </c>
      <c r="E322">
        <v>1.709E-3</v>
      </c>
      <c r="F322">
        <v>6.87E-4</v>
      </c>
      <c r="J322" s="14"/>
      <c r="K322" s="14"/>
      <c r="L322" s="14"/>
      <c r="M322" s="14"/>
      <c r="N322" s="14"/>
      <c r="O322" s="14"/>
      <c r="P322" s="14"/>
      <c r="Q322" s="14"/>
    </row>
    <row r="323" spans="1:17" x14ac:dyDescent="0.25">
      <c r="A323" t="s">
        <v>332</v>
      </c>
      <c r="B323">
        <v>1288393200</v>
      </c>
      <c r="C323">
        <v>0</v>
      </c>
      <c r="D323">
        <v>3.8831999999999998E-2</v>
      </c>
      <c r="E323">
        <v>1.4339999999999999E-3</v>
      </c>
      <c r="F323">
        <v>2.8899999999999998E-4</v>
      </c>
      <c r="J323" s="14"/>
      <c r="K323" s="14"/>
      <c r="L323" s="14"/>
      <c r="M323" s="14"/>
      <c r="N323" s="14"/>
      <c r="O323" s="14"/>
      <c r="P323" s="14"/>
      <c r="Q323" s="14"/>
    </row>
    <row r="324" spans="1:17" x14ac:dyDescent="0.25">
      <c r="A324" t="s">
        <v>333</v>
      </c>
      <c r="B324">
        <v>1289001600</v>
      </c>
      <c r="C324">
        <v>0</v>
      </c>
      <c r="D324">
        <v>3.8231000000000001E-2</v>
      </c>
      <c r="E324">
        <v>1.2019999999999999E-3</v>
      </c>
      <c r="F324">
        <v>1.21E-4</v>
      </c>
      <c r="J324" s="14"/>
      <c r="K324" s="14"/>
      <c r="L324" s="14"/>
      <c r="M324" s="14"/>
      <c r="N324" s="14"/>
      <c r="O324" s="14"/>
      <c r="P324" s="14"/>
      <c r="Q324" s="14"/>
    </row>
    <row r="325" spans="1:17" x14ac:dyDescent="0.25">
      <c r="A325" t="s">
        <v>334</v>
      </c>
      <c r="B325">
        <v>1289606400</v>
      </c>
      <c r="C325">
        <v>0</v>
      </c>
      <c r="D325">
        <v>3.7643000000000003E-2</v>
      </c>
      <c r="E325">
        <v>1.0089999999999999E-3</v>
      </c>
      <c r="F325">
        <v>5.1E-5</v>
      </c>
      <c r="J325" s="14"/>
      <c r="K325" s="14"/>
      <c r="L325" s="14"/>
      <c r="M325" s="14"/>
      <c r="N325" s="14"/>
      <c r="O325" s="14"/>
      <c r="P325" s="14"/>
      <c r="Q325" s="14"/>
    </row>
    <row r="326" spans="1:17" x14ac:dyDescent="0.25">
      <c r="A326" t="s">
        <v>335</v>
      </c>
      <c r="B326">
        <v>1290211200</v>
      </c>
      <c r="C326">
        <v>0</v>
      </c>
      <c r="D326">
        <v>3.7061999999999998E-2</v>
      </c>
      <c r="E326">
        <v>8.4699999999999999E-4</v>
      </c>
      <c r="F326">
        <v>2.0999999999999999E-5</v>
      </c>
      <c r="J326" s="14"/>
      <c r="K326" s="14"/>
      <c r="L326" s="14"/>
      <c r="M326" s="14"/>
      <c r="N326" s="14"/>
      <c r="O326" s="14"/>
      <c r="P326" s="14"/>
      <c r="Q326" s="14"/>
    </row>
    <row r="327" spans="1:17" x14ac:dyDescent="0.25">
      <c r="A327" t="s">
        <v>336</v>
      </c>
      <c r="B327">
        <v>1290816000</v>
      </c>
      <c r="C327">
        <v>0</v>
      </c>
      <c r="D327">
        <v>3.6491000000000003E-2</v>
      </c>
      <c r="E327">
        <v>7.1100000000000004E-4</v>
      </c>
      <c r="F327">
        <v>9.0000000000000002E-6</v>
      </c>
      <c r="J327" s="14"/>
      <c r="K327" s="14"/>
      <c r="L327" s="14"/>
      <c r="M327" s="14"/>
      <c r="N327" s="14"/>
      <c r="O327" s="14"/>
      <c r="P327" s="14"/>
      <c r="Q327" s="14"/>
    </row>
    <row r="328" spans="1:17" x14ac:dyDescent="0.25">
      <c r="A328" t="s">
        <v>337</v>
      </c>
      <c r="B328">
        <v>1291420800</v>
      </c>
      <c r="C328">
        <v>0</v>
      </c>
      <c r="D328">
        <v>3.5929999999999997E-2</v>
      </c>
      <c r="E328">
        <v>5.9699999999999998E-4</v>
      </c>
      <c r="F328">
        <v>3.9999999999999998E-6</v>
      </c>
      <c r="J328" s="14"/>
      <c r="K328" s="14"/>
      <c r="L328" s="14"/>
      <c r="M328" s="14"/>
      <c r="N328" s="14"/>
      <c r="O328" s="14"/>
      <c r="P328" s="14"/>
      <c r="Q328" s="14"/>
    </row>
    <row r="329" spans="1:17" x14ac:dyDescent="0.25">
      <c r="A329" t="s">
        <v>338</v>
      </c>
      <c r="B329">
        <v>1292025600</v>
      </c>
      <c r="C329">
        <v>0</v>
      </c>
      <c r="D329">
        <v>3.5376999999999999E-2</v>
      </c>
      <c r="E329">
        <v>5.0100000000000003E-4</v>
      </c>
      <c r="F329">
        <v>1.9999999999999999E-6</v>
      </c>
      <c r="J329" s="14"/>
      <c r="K329" s="14"/>
      <c r="L329" s="14"/>
      <c r="M329" s="14"/>
      <c r="N329" s="14"/>
      <c r="O329" s="14"/>
      <c r="P329" s="14"/>
      <c r="Q329" s="14"/>
    </row>
    <row r="330" spans="1:17" x14ac:dyDescent="0.25">
      <c r="A330" t="s">
        <v>339</v>
      </c>
      <c r="B330">
        <v>1292630400</v>
      </c>
      <c r="C330">
        <v>0</v>
      </c>
      <c r="D330">
        <v>3.483E-2</v>
      </c>
      <c r="E330">
        <v>4.2000000000000002E-4</v>
      </c>
      <c r="F330">
        <v>9.9999999999999995E-7</v>
      </c>
      <c r="J330" s="14"/>
      <c r="K330" s="14"/>
      <c r="L330" s="14"/>
      <c r="M330" s="14"/>
      <c r="N330" s="14"/>
      <c r="O330" s="14"/>
      <c r="P330" s="14"/>
      <c r="Q330" s="14"/>
    </row>
    <row r="331" spans="1:17" x14ac:dyDescent="0.25">
      <c r="A331" t="s">
        <v>340</v>
      </c>
      <c r="B331">
        <v>1293235200</v>
      </c>
      <c r="C331">
        <v>6.3999999999999997E-5</v>
      </c>
      <c r="D331">
        <v>3.4292000000000003E-2</v>
      </c>
      <c r="E331">
        <v>3.6299999999999999E-4</v>
      </c>
      <c r="F331">
        <v>4.1999999999999998E-5</v>
      </c>
      <c r="J331" s="14"/>
      <c r="K331" s="14"/>
      <c r="L331" s="14"/>
      <c r="M331" s="14"/>
      <c r="N331" s="14"/>
      <c r="O331" s="14"/>
      <c r="P331" s="14"/>
      <c r="Q331" s="14"/>
    </row>
    <row r="332" spans="1:17" x14ac:dyDescent="0.25">
      <c r="A332" t="s">
        <v>341</v>
      </c>
      <c r="B332">
        <v>1293840000</v>
      </c>
      <c r="C332">
        <v>9.7999999999999997E-5</v>
      </c>
      <c r="D332">
        <v>3.3762E-2</v>
      </c>
      <c r="E332">
        <v>3.21E-4</v>
      </c>
      <c r="F332">
        <v>7.4999999999999993E-5</v>
      </c>
      <c r="J332" s="14"/>
      <c r="K332" s="14"/>
      <c r="L332" s="14"/>
      <c r="M332" s="14"/>
      <c r="N332" s="14"/>
      <c r="O332" s="14"/>
      <c r="P332" s="14"/>
      <c r="Q332" s="14"/>
    </row>
    <row r="333" spans="1:17" x14ac:dyDescent="0.25">
      <c r="A333" t="s">
        <v>342</v>
      </c>
      <c r="B333">
        <v>1294444800</v>
      </c>
      <c r="C333">
        <v>9.7999999999999997E-5</v>
      </c>
      <c r="D333">
        <v>3.3237999999999997E-2</v>
      </c>
      <c r="E333">
        <v>2.8499999999999999E-4</v>
      </c>
      <c r="F333">
        <v>8.7999999999999998E-5</v>
      </c>
      <c r="J333" s="14"/>
      <c r="K333" s="14"/>
      <c r="L333" s="14"/>
      <c r="M333" s="14"/>
      <c r="N333" s="14"/>
      <c r="O333" s="14"/>
      <c r="P333" s="14"/>
      <c r="Q333" s="14"/>
    </row>
    <row r="334" spans="1:17" x14ac:dyDescent="0.25">
      <c r="A334" t="s">
        <v>343</v>
      </c>
      <c r="B334">
        <v>1295049600</v>
      </c>
      <c r="C334">
        <v>6.7000000000000002E-5</v>
      </c>
      <c r="D334">
        <v>3.2719999999999999E-2</v>
      </c>
      <c r="E334">
        <v>2.4899999999999998E-4</v>
      </c>
      <c r="F334">
        <v>6.9999999999999994E-5</v>
      </c>
      <c r="J334" s="14"/>
      <c r="K334" s="14"/>
      <c r="L334" s="14"/>
      <c r="M334" s="14"/>
      <c r="N334" s="14"/>
      <c r="O334" s="14"/>
      <c r="P334" s="14"/>
      <c r="Q334" s="14"/>
    </row>
    <row r="335" spans="1:17" x14ac:dyDescent="0.25">
      <c r="A335" t="s">
        <v>344</v>
      </c>
      <c r="B335">
        <v>1295654400</v>
      </c>
      <c r="C335">
        <v>8.8999999999999995E-5</v>
      </c>
      <c r="D335">
        <v>3.2216000000000002E-2</v>
      </c>
      <c r="E335">
        <v>2.24E-4</v>
      </c>
      <c r="F335">
        <v>8.2999999999999998E-5</v>
      </c>
      <c r="J335" s="14"/>
      <c r="K335" s="14"/>
      <c r="L335" s="14"/>
      <c r="M335" s="14"/>
      <c r="N335" s="14"/>
      <c r="O335" s="14"/>
      <c r="P335" s="14"/>
      <c r="Q335" s="14"/>
    </row>
    <row r="336" spans="1:17" x14ac:dyDescent="0.25">
      <c r="A336" t="s">
        <v>345</v>
      </c>
      <c r="B336">
        <v>1296259200</v>
      </c>
      <c r="C336">
        <v>9.7999999999999997E-5</v>
      </c>
      <c r="D336">
        <v>3.1720999999999999E-2</v>
      </c>
      <c r="E336">
        <v>2.03E-4</v>
      </c>
      <c r="F336">
        <v>9.1000000000000003E-5</v>
      </c>
      <c r="J336" s="14"/>
      <c r="K336" s="14"/>
      <c r="L336" s="14"/>
      <c r="M336" s="14"/>
      <c r="N336" s="14"/>
      <c r="O336" s="14"/>
      <c r="P336" s="14"/>
      <c r="Q336" s="14"/>
    </row>
    <row r="337" spans="1:17" x14ac:dyDescent="0.25">
      <c r="A337" t="s">
        <v>346</v>
      </c>
      <c r="B337">
        <v>1296864000</v>
      </c>
      <c r="C337">
        <v>9.7999999999999997E-5</v>
      </c>
      <c r="D337">
        <v>3.1230999999999998E-2</v>
      </c>
      <c r="E337">
        <v>1.8599999999999999E-4</v>
      </c>
      <c r="F337">
        <v>9.5000000000000005E-5</v>
      </c>
      <c r="J337" s="14"/>
      <c r="K337" s="14"/>
      <c r="L337" s="14"/>
      <c r="M337" s="14"/>
      <c r="N337" s="14"/>
      <c r="O337" s="14"/>
      <c r="P337" s="14"/>
      <c r="Q337" s="14"/>
    </row>
    <row r="338" spans="1:17" x14ac:dyDescent="0.25">
      <c r="A338" t="s">
        <v>347</v>
      </c>
      <c r="B338">
        <v>1297468800</v>
      </c>
      <c r="C338">
        <v>9.3999999999999994E-5</v>
      </c>
      <c r="D338">
        <v>3.0747E-2</v>
      </c>
      <c r="E338">
        <v>1.7200000000000001E-4</v>
      </c>
      <c r="F338">
        <v>9.3999999999999994E-5</v>
      </c>
      <c r="J338" s="14"/>
      <c r="K338" s="14"/>
      <c r="L338" s="14"/>
      <c r="M338" s="14"/>
      <c r="N338" s="14"/>
      <c r="O338" s="14"/>
      <c r="P338" s="14"/>
      <c r="Q338" s="14"/>
    </row>
    <row r="339" spans="1:17" x14ac:dyDescent="0.25">
      <c r="A339" t="s">
        <v>348</v>
      </c>
      <c r="B339">
        <v>1298073600</v>
      </c>
      <c r="C339">
        <v>9.1000000000000003E-5</v>
      </c>
      <c r="D339">
        <v>3.0275E-2</v>
      </c>
      <c r="E339">
        <v>1.5899999999999999E-4</v>
      </c>
      <c r="F339">
        <v>9.2E-5</v>
      </c>
      <c r="J339" s="14"/>
      <c r="K339" s="14"/>
      <c r="L339" s="14"/>
      <c r="M339" s="14"/>
      <c r="N339" s="14"/>
      <c r="O339" s="14"/>
      <c r="P339" s="14"/>
      <c r="Q339" s="14"/>
    </row>
    <row r="340" spans="1:17" x14ac:dyDescent="0.25">
      <c r="A340" t="s">
        <v>349</v>
      </c>
      <c r="B340">
        <v>1298678400</v>
      </c>
      <c r="C340">
        <v>9.3999999999999994E-5</v>
      </c>
      <c r="D340">
        <v>2.9808999999999999E-2</v>
      </c>
      <c r="E340">
        <v>1.4799999999999999E-4</v>
      </c>
      <c r="F340">
        <v>9.2999999999999997E-5</v>
      </c>
      <c r="J340" s="14"/>
      <c r="K340" s="14"/>
      <c r="L340" s="14"/>
      <c r="M340" s="14"/>
      <c r="N340" s="14"/>
      <c r="O340" s="14"/>
      <c r="P340" s="14"/>
      <c r="Q340" s="14"/>
    </row>
    <row r="341" spans="1:17" x14ac:dyDescent="0.25">
      <c r="A341" t="s">
        <v>350</v>
      </c>
      <c r="B341">
        <v>1299283200</v>
      </c>
      <c r="C341">
        <v>9.2999999999999997E-5</v>
      </c>
      <c r="D341">
        <v>2.9350000000000001E-2</v>
      </c>
      <c r="E341">
        <v>1.3899999999999999E-4</v>
      </c>
      <c r="F341">
        <v>9.2E-5</v>
      </c>
      <c r="J341" s="14"/>
      <c r="K341" s="14"/>
      <c r="L341" s="14"/>
      <c r="M341" s="14"/>
      <c r="N341" s="14"/>
      <c r="O341" s="14"/>
      <c r="P341" s="14"/>
      <c r="Q341" s="14"/>
    </row>
    <row r="342" spans="1:17" x14ac:dyDescent="0.25">
      <c r="A342" t="s">
        <v>351</v>
      </c>
      <c r="B342">
        <v>1299884400</v>
      </c>
      <c r="C342">
        <v>6.8999999999999997E-5</v>
      </c>
      <c r="D342">
        <v>2.8898E-2</v>
      </c>
      <c r="E342">
        <v>1.2799999999999999E-4</v>
      </c>
      <c r="F342">
        <v>8.0000000000000007E-5</v>
      </c>
      <c r="J342" s="14"/>
      <c r="K342" s="14"/>
      <c r="L342" s="14"/>
      <c r="M342" s="14"/>
      <c r="N342" s="14"/>
      <c r="O342" s="14"/>
      <c r="P342" s="14"/>
      <c r="Q342" s="14"/>
    </row>
    <row r="343" spans="1:17" x14ac:dyDescent="0.25">
      <c r="A343" t="s">
        <v>352</v>
      </c>
      <c r="B343">
        <v>1300489200</v>
      </c>
      <c r="C343">
        <v>9.7999999999999997E-5</v>
      </c>
      <c r="D343">
        <v>2.8452999999999999E-2</v>
      </c>
      <c r="E343">
        <v>1.2300000000000001E-4</v>
      </c>
      <c r="F343">
        <v>9.0000000000000006E-5</v>
      </c>
      <c r="J343" s="14"/>
      <c r="K343" s="14"/>
      <c r="L343" s="14"/>
      <c r="M343" s="14"/>
      <c r="N343" s="14"/>
      <c r="O343" s="14"/>
      <c r="P343" s="14"/>
      <c r="Q343" s="14"/>
    </row>
    <row r="344" spans="1:17" x14ac:dyDescent="0.25">
      <c r="A344" t="s">
        <v>353</v>
      </c>
      <c r="B344">
        <v>1301094000</v>
      </c>
      <c r="C344">
        <v>9.7999999999999997E-5</v>
      </c>
      <c r="D344">
        <v>2.8015999999999999E-2</v>
      </c>
      <c r="E344">
        <v>1.1900000000000001E-4</v>
      </c>
      <c r="F344">
        <v>9.3999999999999994E-5</v>
      </c>
      <c r="J344" s="14"/>
      <c r="K344" s="14"/>
      <c r="L344" s="14"/>
      <c r="M344" s="14"/>
      <c r="N344" s="14"/>
      <c r="O344" s="14"/>
      <c r="P344" s="14"/>
      <c r="Q344" s="14"/>
    </row>
    <row r="345" spans="1:17" x14ac:dyDescent="0.25">
      <c r="A345" t="s">
        <v>354</v>
      </c>
      <c r="B345">
        <v>1301698800</v>
      </c>
      <c r="C345">
        <v>9.7999999999999997E-5</v>
      </c>
      <c r="D345">
        <v>2.7585999999999999E-2</v>
      </c>
      <c r="E345">
        <v>1.16E-4</v>
      </c>
      <c r="F345">
        <v>9.6000000000000002E-5</v>
      </c>
      <c r="J345" s="14"/>
      <c r="K345" s="14"/>
      <c r="L345" s="14"/>
      <c r="M345" s="14"/>
      <c r="N345" s="14"/>
      <c r="O345" s="14"/>
      <c r="P345" s="14"/>
      <c r="Q345" s="14"/>
    </row>
    <row r="346" spans="1:17" x14ac:dyDescent="0.25">
      <c r="A346" t="s">
        <v>355</v>
      </c>
      <c r="B346">
        <v>1302303600</v>
      </c>
      <c r="C346">
        <v>9.7E-5</v>
      </c>
      <c r="D346">
        <v>2.7158999999999999E-2</v>
      </c>
      <c r="E346">
        <v>1.13E-4</v>
      </c>
      <c r="F346">
        <v>9.7E-5</v>
      </c>
      <c r="J346" s="14"/>
      <c r="K346" s="14"/>
      <c r="L346" s="14"/>
      <c r="M346" s="14"/>
      <c r="N346" s="14"/>
      <c r="O346" s="14"/>
      <c r="P346" s="14"/>
      <c r="Q346" s="14"/>
    </row>
    <row r="347" spans="1:17" x14ac:dyDescent="0.25">
      <c r="A347" t="s">
        <v>356</v>
      </c>
      <c r="B347">
        <v>1302908400</v>
      </c>
      <c r="C347">
        <v>2.0999999999999999E-5</v>
      </c>
      <c r="D347">
        <v>2.6765000000000001E-2</v>
      </c>
      <c r="E347">
        <v>9.7999999999999997E-5</v>
      </c>
      <c r="F347">
        <v>4.8999999999999998E-5</v>
      </c>
      <c r="J347" s="14"/>
      <c r="K347" s="14"/>
      <c r="L347" s="14"/>
      <c r="M347" s="14"/>
      <c r="N347" s="14"/>
      <c r="O347" s="14"/>
      <c r="P347" s="14"/>
      <c r="Q347" s="14"/>
    </row>
    <row r="348" spans="1:17" x14ac:dyDescent="0.25">
      <c r="A348" t="s">
        <v>357</v>
      </c>
      <c r="B348">
        <v>1303513200</v>
      </c>
      <c r="C348">
        <v>0</v>
      </c>
      <c r="D348">
        <v>2.6352E-2</v>
      </c>
      <c r="E348">
        <v>8.2000000000000001E-5</v>
      </c>
      <c r="F348">
        <v>2.0999999999999999E-5</v>
      </c>
      <c r="J348" s="14"/>
      <c r="K348" s="14"/>
      <c r="L348" s="14"/>
      <c r="M348" s="14"/>
      <c r="N348" s="14"/>
      <c r="O348" s="14"/>
      <c r="P348" s="14"/>
      <c r="Q348" s="14"/>
    </row>
    <row r="349" spans="1:17" x14ac:dyDescent="0.25">
      <c r="A349" t="s">
        <v>358</v>
      </c>
      <c r="B349">
        <v>1304118000</v>
      </c>
      <c r="C349">
        <v>0</v>
      </c>
      <c r="D349">
        <v>2.5947000000000001E-2</v>
      </c>
      <c r="E349">
        <v>6.8999999999999997E-5</v>
      </c>
      <c r="F349">
        <v>9.0000000000000002E-6</v>
      </c>
      <c r="J349" s="14"/>
      <c r="K349" s="14"/>
      <c r="L349" s="14"/>
      <c r="M349" s="14"/>
      <c r="N349" s="14"/>
      <c r="O349" s="14"/>
      <c r="P349" s="14"/>
      <c r="Q349" s="14"/>
    </row>
    <row r="350" spans="1:17" x14ac:dyDescent="0.25">
      <c r="A350" t="s">
        <v>359</v>
      </c>
      <c r="B350">
        <v>1304722800</v>
      </c>
      <c r="C350">
        <v>0</v>
      </c>
      <c r="D350">
        <v>2.5547E-2</v>
      </c>
      <c r="E350">
        <v>5.8E-5</v>
      </c>
      <c r="F350">
        <v>3.9999999999999998E-6</v>
      </c>
      <c r="J350" s="14"/>
      <c r="K350" s="14"/>
      <c r="L350" s="14"/>
      <c r="M350" s="14"/>
      <c r="N350" s="14"/>
      <c r="O350" s="14"/>
      <c r="P350" s="14"/>
      <c r="Q350" s="14"/>
    </row>
    <row r="351" spans="1:17" x14ac:dyDescent="0.25">
      <c r="A351" t="s">
        <v>360</v>
      </c>
      <c r="B351">
        <v>1305327600</v>
      </c>
      <c r="C351">
        <v>0</v>
      </c>
      <c r="D351">
        <v>2.5153999999999999E-2</v>
      </c>
      <c r="E351">
        <v>4.8000000000000001E-5</v>
      </c>
      <c r="F351">
        <v>1.9999999999999999E-6</v>
      </c>
      <c r="J351" s="14"/>
      <c r="K351" s="14"/>
      <c r="L351" s="14"/>
      <c r="M351" s="14"/>
      <c r="N351" s="14"/>
      <c r="O351" s="14"/>
      <c r="P351" s="14"/>
      <c r="Q351" s="14"/>
    </row>
    <row r="352" spans="1:17" x14ac:dyDescent="0.25">
      <c r="A352" t="s">
        <v>361</v>
      </c>
      <c r="B352">
        <v>1305932400</v>
      </c>
      <c r="C352">
        <v>0</v>
      </c>
      <c r="D352">
        <v>2.4767000000000001E-2</v>
      </c>
      <c r="E352">
        <v>4.1E-5</v>
      </c>
      <c r="F352">
        <v>9.9999999999999995E-7</v>
      </c>
      <c r="J352" s="14"/>
      <c r="K352" s="14"/>
      <c r="L352" s="14"/>
      <c r="M352" s="14"/>
      <c r="N352" s="14"/>
      <c r="O352" s="14"/>
      <c r="P352" s="14"/>
      <c r="Q352" s="14"/>
    </row>
    <row r="353" spans="1:17" x14ac:dyDescent="0.25">
      <c r="A353" t="s">
        <v>362</v>
      </c>
      <c r="B353">
        <v>1306537200</v>
      </c>
      <c r="C353">
        <v>0</v>
      </c>
      <c r="D353">
        <v>2.4385E-2</v>
      </c>
      <c r="E353">
        <v>3.4E-5</v>
      </c>
      <c r="F353">
        <v>0</v>
      </c>
      <c r="J353" s="14"/>
      <c r="K353" s="14"/>
      <c r="L353" s="14"/>
      <c r="M353" s="14"/>
      <c r="N353" s="14"/>
      <c r="O353" s="14"/>
      <c r="P353" s="14"/>
      <c r="Q353" s="14"/>
    </row>
    <row r="354" spans="1:17" x14ac:dyDescent="0.25">
      <c r="A354" t="s">
        <v>363</v>
      </c>
      <c r="B354">
        <v>1307142000</v>
      </c>
      <c r="C354">
        <v>0</v>
      </c>
      <c r="D354">
        <v>2.4011000000000001E-2</v>
      </c>
      <c r="E354">
        <v>2.9E-5</v>
      </c>
      <c r="F354">
        <v>0</v>
      </c>
      <c r="J354" s="14"/>
      <c r="K354" s="14"/>
      <c r="L354" s="14"/>
      <c r="M354" s="14"/>
      <c r="N354" s="14"/>
      <c r="O354" s="14"/>
      <c r="P354" s="14"/>
      <c r="Q354" s="14"/>
    </row>
    <row r="355" spans="1:17" x14ac:dyDescent="0.25">
      <c r="A355" t="s">
        <v>364</v>
      </c>
      <c r="B355">
        <v>1307746800</v>
      </c>
      <c r="C355">
        <v>0</v>
      </c>
      <c r="D355">
        <v>2.3640999999999999E-2</v>
      </c>
      <c r="E355">
        <v>2.4000000000000001E-5</v>
      </c>
      <c r="F355">
        <v>0</v>
      </c>
      <c r="J355" s="14"/>
      <c r="K355" s="14"/>
      <c r="L355" s="14"/>
      <c r="M355" s="14"/>
      <c r="N355" s="14"/>
      <c r="O355" s="14"/>
      <c r="P355" s="14"/>
      <c r="Q355" s="14"/>
    </row>
    <row r="356" spans="1:17" x14ac:dyDescent="0.25">
      <c r="A356" t="s">
        <v>365</v>
      </c>
      <c r="B356">
        <v>1308351600</v>
      </c>
      <c r="C356">
        <v>0</v>
      </c>
      <c r="D356">
        <v>2.3276999999999999E-2</v>
      </c>
      <c r="E356">
        <v>2.0000000000000002E-5</v>
      </c>
      <c r="F356">
        <v>0</v>
      </c>
      <c r="J356" s="14"/>
      <c r="K356" s="14"/>
      <c r="L356" s="14"/>
      <c r="M356" s="14"/>
      <c r="N356" s="14"/>
      <c r="O356" s="14"/>
      <c r="P356" s="14"/>
      <c r="Q356" s="14"/>
    </row>
    <row r="357" spans="1:17" x14ac:dyDescent="0.25">
      <c r="A357" t="s">
        <v>366</v>
      </c>
      <c r="B357">
        <v>1308956400</v>
      </c>
      <c r="C357">
        <v>0</v>
      </c>
      <c r="D357">
        <v>2.2918999999999998E-2</v>
      </c>
      <c r="E357">
        <v>1.7E-5</v>
      </c>
      <c r="F357">
        <v>0</v>
      </c>
      <c r="J357" s="14"/>
      <c r="K357" s="14"/>
      <c r="L357" s="14"/>
      <c r="M357" s="14"/>
      <c r="N357" s="14"/>
      <c r="O357" s="14"/>
      <c r="P357" s="14"/>
      <c r="Q357" s="14"/>
    </row>
    <row r="358" spans="1:17" x14ac:dyDescent="0.25">
      <c r="A358" t="s">
        <v>367</v>
      </c>
      <c r="B358">
        <v>1309561200</v>
      </c>
      <c r="C358">
        <v>0</v>
      </c>
      <c r="D358">
        <v>2.2565999999999999E-2</v>
      </c>
      <c r="E358">
        <v>1.4E-5</v>
      </c>
      <c r="F358">
        <v>0</v>
      </c>
      <c r="J358" s="14"/>
      <c r="K358" s="14"/>
      <c r="L358" s="14"/>
      <c r="M358" s="14"/>
      <c r="N358" s="14"/>
      <c r="O358" s="14"/>
      <c r="P358" s="14"/>
      <c r="Q358" s="14"/>
    </row>
    <row r="359" spans="1:17" x14ac:dyDescent="0.25">
      <c r="A359" t="s">
        <v>368</v>
      </c>
      <c r="B359">
        <v>1310166000</v>
      </c>
      <c r="C359">
        <v>0</v>
      </c>
      <c r="D359">
        <v>2.2218999999999999E-2</v>
      </c>
      <c r="E359">
        <v>1.2E-5</v>
      </c>
      <c r="F359">
        <v>0</v>
      </c>
      <c r="J359" s="14"/>
      <c r="K359" s="14"/>
      <c r="L359" s="14"/>
      <c r="M359" s="14"/>
      <c r="N359" s="14"/>
      <c r="O359" s="14"/>
      <c r="P359" s="14"/>
      <c r="Q359" s="14"/>
    </row>
    <row r="360" spans="1:17" x14ac:dyDescent="0.25">
      <c r="A360" t="s">
        <v>369</v>
      </c>
      <c r="B360">
        <v>1310770800</v>
      </c>
      <c r="C360">
        <v>0</v>
      </c>
      <c r="D360">
        <v>2.1877000000000001E-2</v>
      </c>
      <c r="E360">
        <v>1.0000000000000001E-5</v>
      </c>
      <c r="F360">
        <v>0</v>
      </c>
      <c r="J360" s="14"/>
      <c r="K360" s="14"/>
      <c r="L360" s="14"/>
      <c r="M360" s="14"/>
      <c r="N360" s="14"/>
      <c r="O360" s="14"/>
      <c r="P360" s="14"/>
      <c r="Q360" s="14"/>
    </row>
    <row r="361" spans="1:17" x14ac:dyDescent="0.25">
      <c r="A361" t="s">
        <v>370</v>
      </c>
      <c r="B361">
        <v>1311375600</v>
      </c>
      <c r="C361">
        <v>0</v>
      </c>
      <c r="D361">
        <v>2.154E-2</v>
      </c>
      <c r="E361">
        <v>7.9999999999999996E-6</v>
      </c>
      <c r="F361">
        <v>0</v>
      </c>
      <c r="J361" s="14"/>
      <c r="K361" s="14"/>
      <c r="L361" s="14"/>
      <c r="M361" s="14"/>
      <c r="N361" s="14"/>
      <c r="O361" s="14"/>
      <c r="P361" s="14"/>
      <c r="Q361" s="14"/>
    </row>
    <row r="362" spans="1:17" x14ac:dyDescent="0.25">
      <c r="A362" t="s">
        <v>371</v>
      </c>
      <c r="B362">
        <v>1311980400</v>
      </c>
      <c r="C362">
        <v>0</v>
      </c>
      <c r="D362">
        <v>2.1208999999999999E-2</v>
      </c>
      <c r="E362">
        <v>6.9999999999999999E-6</v>
      </c>
      <c r="F362">
        <v>0</v>
      </c>
      <c r="J362" s="14"/>
      <c r="K362" s="14"/>
      <c r="L362" s="14"/>
      <c r="M362" s="14"/>
      <c r="N362" s="14"/>
      <c r="O362" s="14"/>
      <c r="P362" s="14"/>
      <c r="Q362" s="14"/>
    </row>
    <row r="363" spans="1:17" x14ac:dyDescent="0.25">
      <c r="A363" t="s">
        <v>372</v>
      </c>
      <c r="B363">
        <v>1312585200</v>
      </c>
      <c r="C363">
        <v>3.4999999999999997E-5</v>
      </c>
      <c r="D363">
        <v>2.0882999999999999E-2</v>
      </c>
      <c r="E363">
        <v>1.2E-5</v>
      </c>
      <c r="F363">
        <v>2.5000000000000001E-5</v>
      </c>
      <c r="J363" s="14"/>
      <c r="K363" s="14"/>
      <c r="L363" s="14"/>
      <c r="M363" s="14"/>
      <c r="N363" s="14"/>
      <c r="O363" s="14"/>
      <c r="P363" s="14"/>
      <c r="Q363" s="14"/>
    </row>
    <row r="364" spans="1:17" x14ac:dyDescent="0.25">
      <c r="A364" t="s">
        <v>373</v>
      </c>
      <c r="B364">
        <v>1313190000</v>
      </c>
      <c r="C364">
        <v>7.9999999999999996E-6</v>
      </c>
      <c r="D364">
        <v>2.0560999999999999E-2</v>
      </c>
      <c r="E364">
        <v>1.1E-5</v>
      </c>
      <c r="F364">
        <v>1.4E-5</v>
      </c>
      <c r="J364" s="14"/>
      <c r="K364" s="14"/>
      <c r="L364" s="14"/>
      <c r="M364" s="14"/>
      <c r="N364" s="14"/>
      <c r="O364" s="14"/>
      <c r="P364" s="14"/>
      <c r="Q364" s="14"/>
    </row>
    <row r="365" spans="1:17" x14ac:dyDescent="0.25">
      <c r="A365" t="s">
        <v>374</v>
      </c>
      <c r="B365">
        <v>1313794800</v>
      </c>
      <c r="C365">
        <v>0</v>
      </c>
      <c r="D365">
        <v>2.0244999999999999E-2</v>
      </c>
      <c r="E365">
        <v>9.0000000000000002E-6</v>
      </c>
      <c r="F365">
        <v>6.0000000000000002E-6</v>
      </c>
      <c r="J365" s="14"/>
      <c r="K365" s="14"/>
      <c r="L365" s="14"/>
      <c r="M365" s="14"/>
      <c r="N365" s="14"/>
      <c r="O365" s="14"/>
      <c r="P365" s="14"/>
      <c r="Q365" s="14"/>
    </row>
    <row r="366" spans="1:17" x14ac:dyDescent="0.25">
      <c r="A366" t="s">
        <v>375</v>
      </c>
      <c r="B366">
        <v>1314399600</v>
      </c>
      <c r="C366">
        <v>0</v>
      </c>
      <c r="D366">
        <v>1.9935000000000001E-2</v>
      </c>
      <c r="E366">
        <v>7.9999999999999996E-6</v>
      </c>
      <c r="F366">
        <v>1.9999999999999999E-6</v>
      </c>
      <c r="J366" s="14"/>
      <c r="K366" s="14"/>
      <c r="L366" s="14"/>
      <c r="M366" s="14"/>
      <c r="N366" s="14"/>
      <c r="O366" s="14"/>
      <c r="P366" s="14"/>
      <c r="Q366" s="14"/>
    </row>
    <row r="367" spans="1:17" x14ac:dyDescent="0.25">
      <c r="A367" t="s">
        <v>376</v>
      </c>
      <c r="B367">
        <v>1315004400</v>
      </c>
      <c r="C367">
        <v>4.8000000000000001E-5</v>
      </c>
      <c r="D367">
        <v>1.9628E-2</v>
      </c>
      <c r="E367">
        <v>1.5E-5</v>
      </c>
      <c r="F367">
        <v>3.6000000000000001E-5</v>
      </c>
      <c r="J367" s="14"/>
      <c r="K367" s="14"/>
      <c r="L367" s="14"/>
      <c r="M367" s="14"/>
      <c r="N367" s="14"/>
      <c r="O367" s="14"/>
      <c r="P367" s="14"/>
      <c r="Q367" s="14"/>
    </row>
    <row r="368" spans="1:17" x14ac:dyDescent="0.25">
      <c r="A368" t="s">
        <v>377</v>
      </c>
      <c r="B368">
        <v>1315609200</v>
      </c>
      <c r="C368">
        <v>1.0460000000000001E-3</v>
      </c>
      <c r="D368">
        <v>1.9341000000000001E-2</v>
      </c>
      <c r="E368">
        <v>1.83E-4</v>
      </c>
      <c r="F368">
        <v>6.6399999999999999E-4</v>
      </c>
      <c r="J368" s="14"/>
      <c r="K368" s="14"/>
      <c r="L368" s="14"/>
      <c r="M368" s="14"/>
      <c r="N368" s="14"/>
      <c r="O368" s="14"/>
      <c r="P368" s="14"/>
      <c r="Q368" s="14"/>
    </row>
    <row r="369" spans="1:17" x14ac:dyDescent="0.25">
      <c r="A369" t="s">
        <v>378</v>
      </c>
      <c r="B369">
        <v>1316214000</v>
      </c>
      <c r="C369">
        <v>9.1200000000000005E-4</v>
      </c>
      <c r="D369">
        <v>1.9059E-2</v>
      </c>
      <c r="E369">
        <v>3.01E-4</v>
      </c>
      <c r="F369">
        <v>8.43E-4</v>
      </c>
      <c r="J369" s="14"/>
      <c r="K369" s="14"/>
      <c r="L369" s="14"/>
      <c r="M369" s="14"/>
      <c r="N369" s="14"/>
      <c r="O369" s="14"/>
      <c r="P369" s="14"/>
      <c r="Q369" s="14"/>
    </row>
    <row r="370" spans="1:17" x14ac:dyDescent="0.25">
      <c r="A370" t="s">
        <v>379</v>
      </c>
      <c r="B370">
        <v>1316818800</v>
      </c>
      <c r="C370">
        <v>2.3370000000000001E-3</v>
      </c>
      <c r="D370">
        <v>1.8800999999999998E-2</v>
      </c>
      <c r="E370">
        <v>6.2299999999999996E-4</v>
      </c>
      <c r="F370">
        <v>1.6360000000000001E-3</v>
      </c>
      <c r="J370" s="14"/>
      <c r="K370" s="14"/>
      <c r="L370" s="14"/>
      <c r="M370" s="14"/>
      <c r="N370" s="14"/>
      <c r="O370" s="14"/>
      <c r="P370" s="14"/>
      <c r="Q370" s="14"/>
    </row>
    <row r="371" spans="1:17" x14ac:dyDescent="0.25">
      <c r="A371" t="s">
        <v>380</v>
      </c>
      <c r="B371">
        <v>1317423600</v>
      </c>
      <c r="C371">
        <v>3.2720000000000002E-3</v>
      </c>
      <c r="D371">
        <v>1.8561000000000001E-2</v>
      </c>
      <c r="E371">
        <v>1.042E-3</v>
      </c>
      <c r="F371">
        <v>2.4949999999999998E-3</v>
      </c>
      <c r="J371" s="14"/>
      <c r="K371" s="14"/>
      <c r="L371" s="14"/>
      <c r="M371" s="14"/>
      <c r="N371" s="14"/>
      <c r="O371" s="14"/>
      <c r="P371" s="14"/>
      <c r="Q371" s="14"/>
    </row>
    <row r="372" spans="1:17" x14ac:dyDescent="0.25">
      <c r="A372" t="s">
        <v>381</v>
      </c>
      <c r="B372">
        <v>1318028400</v>
      </c>
      <c r="C372">
        <v>3.5409999999999999E-3</v>
      </c>
      <c r="D372">
        <v>1.8329000000000002E-2</v>
      </c>
      <c r="E372">
        <v>1.436E-3</v>
      </c>
      <c r="F372">
        <v>2.9789999999999999E-3</v>
      </c>
      <c r="J372" s="14"/>
      <c r="K372" s="14"/>
      <c r="L372" s="14"/>
      <c r="M372" s="14"/>
      <c r="N372" s="14"/>
      <c r="O372" s="14"/>
      <c r="P372" s="14"/>
      <c r="Q372" s="14"/>
    </row>
    <row r="373" spans="1:17" x14ac:dyDescent="0.25">
      <c r="A373" t="s">
        <v>382</v>
      </c>
      <c r="B373">
        <v>1318633200</v>
      </c>
      <c r="C373">
        <v>1.0269999999999999E-3</v>
      </c>
      <c r="D373">
        <v>1.8062000000000002E-2</v>
      </c>
      <c r="E373">
        <v>1.3680000000000001E-3</v>
      </c>
      <c r="F373">
        <v>1.8240000000000001E-3</v>
      </c>
      <c r="J373" s="14"/>
      <c r="K373" s="14"/>
      <c r="L373" s="14"/>
      <c r="M373" s="14"/>
      <c r="N373" s="14"/>
      <c r="O373" s="14"/>
      <c r="P373" s="14"/>
      <c r="Q373" s="14"/>
    </row>
    <row r="374" spans="1:17" x14ac:dyDescent="0.25">
      <c r="A374" t="s">
        <v>383</v>
      </c>
      <c r="B374">
        <v>1319238000</v>
      </c>
      <c r="C374">
        <v>1.4909999999999999E-3</v>
      </c>
      <c r="D374">
        <v>1.7804E-2</v>
      </c>
      <c r="E374">
        <v>1.392E-3</v>
      </c>
      <c r="F374">
        <v>1.7240000000000001E-3</v>
      </c>
      <c r="J374" s="14"/>
      <c r="K374" s="14"/>
      <c r="L374" s="14"/>
      <c r="M374" s="14"/>
      <c r="N374" s="14"/>
      <c r="O374" s="14"/>
      <c r="P374" s="14"/>
      <c r="Q374" s="14"/>
    </row>
    <row r="375" spans="1:17" x14ac:dyDescent="0.25">
      <c r="A375" t="s">
        <v>384</v>
      </c>
      <c r="B375">
        <v>1319842800</v>
      </c>
      <c r="C375">
        <v>1.0300000000000001E-3</v>
      </c>
      <c r="D375">
        <v>1.7541999999999999E-2</v>
      </c>
      <c r="E375">
        <v>1.3320000000000001E-3</v>
      </c>
      <c r="F375">
        <v>1.299E-3</v>
      </c>
      <c r="J375" s="14"/>
      <c r="K375" s="14"/>
      <c r="L375" s="14"/>
      <c r="M375" s="14"/>
      <c r="N375" s="14"/>
      <c r="O375" s="14"/>
      <c r="P375" s="14"/>
      <c r="Q375" s="14"/>
    </row>
    <row r="376" spans="1:17" x14ac:dyDescent="0.25">
      <c r="A376" t="s">
        <v>385</v>
      </c>
      <c r="B376">
        <v>1320451200</v>
      </c>
      <c r="C376">
        <v>9.0899999999999998E-4</v>
      </c>
      <c r="D376">
        <v>1.7281999999999999E-2</v>
      </c>
      <c r="E376">
        <v>1.263E-3</v>
      </c>
      <c r="F376">
        <v>1.0820000000000001E-3</v>
      </c>
      <c r="J376" s="14"/>
      <c r="K376" s="14"/>
      <c r="L376" s="14"/>
      <c r="M376" s="14"/>
      <c r="N376" s="14"/>
      <c r="O376" s="14"/>
      <c r="P376" s="14"/>
      <c r="Q376" s="14"/>
    </row>
    <row r="377" spans="1:17" x14ac:dyDescent="0.25">
      <c r="A377" t="s">
        <v>386</v>
      </c>
      <c r="B377">
        <v>1321056000</v>
      </c>
      <c r="C377">
        <v>1.0970000000000001E-3</v>
      </c>
      <c r="D377">
        <v>1.703E-2</v>
      </c>
      <c r="E377">
        <v>1.238E-3</v>
      </c>
      <c r="F377">
        <v>1.1230000000000001E-3</v>
      </c>
      <c r="J377" s="14"/>
      <c r="K377" s="14"/>
      <c r="L377" s="14"/>
      <c r="M377" s="14"/>
      <c r="N377" s="14"/>
      <c r="O377" s="14"/>
      <c r="P377" s="14"/>
      <c r="Q377" s="14"/>
    </row>
    <row r="378" spans="1:17" x14ac:dyDescent="0.25">
      <c r="A378" t="s">
        <v>387</v>
      </c>
      <c r="B378">
        <v>1321660800</v>
      </c>
      <c r="C378">
        <v>1.7799999999999999E-3</v>
      </c>
      <c r="D378">
        <v>1.6791E-2</v>
      </c>
      <c r="E378">
        <v>1.3209999999999999E-3</v>
      </c>
      <c r="F378">
        <v>1.4419999999999999E-3</v>
      </c>
      <c r="J378" s="14"/>
      <c r="K378" s="14"/>
      <c r="L378" s="14"/>
      <c r="M378" s="14"/>
      <c r="N378" s="14"/>
      <c r="O378" s="14"/>
      <c r="P378" s="14"/>
      <c r="Q378" s="14"/>
    </row>
    <row r="379" spans="1:17" x14ac:dyDescent="0.25">
      <c r="A379" t="s">
        <v>388</v>
      </c>
      <c r="B379">
        <v>1322265600</v>
      </c>
      <c r="C379">
        <v>1.5150000000000001E-3</v>
      </c>
      <c r="D379">
        <v>1.6552999999999998E-2</v>
      </c>
      <c r="E379">
        <v>1.3519999999999999E-3</v>
      </c>
      <c r="F379">
        <v>1.5100000000000001E-3</v>
      </c>
      <c r="J379" s="14"/>
      <c r="K379" s="14"/>
      <c r="L379" s="14"/>
      <c r="M379" s="14"/>
      <c r="N379" s="14"/>
      <c r="O379" s="14"/>
      <c r="P379" s="14"/>
      <c r="Q379" s="14"/>
    </row>
    <row r="380" spans="1:17" x14ac:dyDescent="0.25">
      <c r="A380" t="s">
        <v>389</v>
      </c>
      <c r="B380">
        <v>1322870400</v>
      </c>
      <c r="C380">
        <v>1.5629999999999999E-3</v>
      </c>
      <c r="D380">
        <v>1.6322E-2</v>
      </c>
      <c r="E380">
        <v>1.387E-3</v>
      </c>
      <c r="F380">
        <v>1.5659999999999999E-3</v>
      </c>
      <c r="J380" s="14"/>
      <c r="K380" s="14"/>
      <c r="L380" s="14"/>
      <c r="M380" s="14"/>
      <c r="N380" s="14"/>
      <c r="O380" s="14"/>
      <c r="P380" s="14"/>
      <c r="Q380" s="14"/>
    </row>
    <row r="381" spans="1:17" x14ac:dyDescent="0.25">
      <c r="A381" t="s">
        <v>390</v>
      </c>
      <c r="B381">
        <v>1323475200</v>
      </c>
      <c r="C381">
        <v>8.6200000000000003E-4</v>
      </c>
      <c r="D381">
        <v>1.6084000000000001E-2</v>
      </c>
      <c r="E381">
        <v>1.3010000000000001E-3</v>
      </c>
      <c r="F381">
        <v>1.1479999999999999E-3</v>
      </c>
      <c r="J381" s="14"/>
      <c r="K381" s="14"/>
      <c r="L381" s="14"/>
      <c r="M381" s="14"/>
      <c r="N381" s="14"/>
      <c r="O381" s="14"/>
      <c r="P381" s="14"/>
      <c r="Q381" s="14"/>
    </row>
    <row r="382" spans="1:17" x14ac:dyDescent="0.25">
      <c r="A382" t="s">
        <v>391</v>
      </c>
      <c r="B382">
        <v>1324080000</v>
      </c>
      <c r="C382">
        <v>1.64E-3</v>
      </c>
      <c r="D382">
        <v>1.5859000000000002E-2</v>
      </c>
      <c r="E382">
        <v>1.354E-3</v>
      </c>
      <c r="F382">
        <v>1.4170000000000001E-3</v>
      </c>
      <c r="J382" s="14"/>
      <c r="K382" s="14"/>
      <c r="L382" s="14"/>
      <c r="M382" s="14"/>
      <c r="N382" s="14"/>
      <c r="O382" s="14"/>
      <c r="P382" s="14"/>
      <c r="Q382" s="14"/>
    </row>
    <row r="383" spans="1:17" x14ac:dyDescent="0.25">
      <c r="A383" t="s">
        <v>392</v>
      </c>
      <c r="B383">
        <v>1324684800</v>
      </c>
      <c r="C383">
        <v>1.3879999999999999E-3</v>
      </c>
      <c r="D383">
        <v>1.5635E-2</v>
      </c>
      <c r="E383">
        <v>1.358E-3</v>
      </c>
      <c r="F383">
        <v>1.3929999999999999E-3</v>
      </c>
      <c r="J383" s="14"/>
      <c r="K383" s="14"/>
      <c r="L383" s="14"/>
      <c r="M383" s="14"/>
      <c r="N383" s="14"/>
      <c r="O383" s="14"/>
      <c r="P383" s="14"/>
      <c r="Q383" s="14"/>
    </row>
    <row r="384" spans="1:17" x14ac:dyDescent="0.25">
      <c r="A384" t="s">
        <v>393</v>
      </c>
      <c r="B384">
        <v>1325289600</v>
      </c>
      <c r="C384">
        <v>1.4809999999999999E-3</v>
      </c>
      <c r="D384">
        <v>1.5415999999999999E-2</v>
      </c>
      <c r="E384">
        <v>1.377E-3</v>
      </c>
      <c r="F384">
        <v>1.4519999999999999E-3</v>
      </c>
      <c r="J384" s="14"/>
      <c r="K384" s="14"/>
      <c r="L384" s="14"/>
      <c r="M384" s="14"/>
      <c r="N384" s="14"/>
      <c r="O384" s="14"/>
      <c r="P384" s="14"/>
      <c r="Q384" s="14"/>
    </row>
    <row r="385" spans="1:17" x14ac:dyDescent="0.25">
      <c r="A385" t="s">
        <v>394</v>
      </c>
      <c r="B385">
        <v>1325894400</v>
      </c>
      <c r="C385">
        <v>1.5E-3</v>
      </c>
      <c r="D385">
        <v>1.52E-2</v>
      </c>
      <c r="E385">
        <v>1.3960000000000001E-3</v>
      </c>
      <c r="F385">
        <v>1.472E-3</v>
      </c>
      <c r="J385" s="14"/>
      <c r="K385" s="14"/>
      <c r="L385" s="14"/>
      <c r="M385" s="14"/>
      <c r="N385" s="14"/>
      <c r="O385" s="14"/>
      <c r="P385" s="14"/>
      <c r="Q385" s="14"/>
    </row>
    <row r="386" spans="1:17" x14ac:dyDescent="0.25">
      <c r="A386" t="s">
        <v>395</v>
      </c>
      <c r="B386">
        <v>1326499200</v>
      </c>
      <c r="C386">
        <v>1.2489999999999999E-3</v>
      </c>
      <c r="D386">
        <v>1.4982000000000001E-2</v>
      </c>
      <c r="E386">
        <v>1.3699999999999999E-3</v>
      </c>
      <c r="F386">
        <v>1.322E-3</v>
      </c>
      <c r="J386" s="14"/>
      <c r="K386" s="14"/>
      <c r="L386" s="14"/>
      <c r="M386" s="14"/>
      <c r="N386" s="14"/>
      <c r="O386" s="14"/>
      <c r="P386" s="14"/>
      <c r="Q386" s="14"/>
    </row>
    <row r="387" spans="1:17" x14ac:dyDescent="0.25">
      <c r="A387" t="s">
        <v>396</v>
      </c>
      <c r="B387">
        <v>1327104000</v>
      </c>
      <c r="C387">
        <v>1.0460000000000001E-3</v>
      </c>
      <c r="D387">
        <v>1.4765E-2</v>
      </c>
      <c r="E387">
        <v>1.3159999999999999E-3</v>
      </c>
      <c r="F387">
        <v>1.1329999999999999E-3</v>
      </c>
      <c r="J387" s="14"/>
      <c r="K387" s="14"/>
      <c r="L387" s="14"/>
      <c r="M387" s="14"/>
      <c r="N387" s="14"/>
      <c r="O387" s="14"/>
      <c r="P387" s="14"/>
      <c r="Q387" s="14"/>
    </row>
    <row r="388" spans="1:17" x14ac:dyDescent="0.25">
      <c r="A388" t="s">
        <v>397</v>
      </c>
      <c r="B388">
        <v>1327708800</v>
      </c>
      <c r="C388">
        <v>1.194E-3</v>
      </c>
      <c r="D388">
        <v>1.4557E-2</v>
      </c>
      <c r="E388">
        <v>1.2949999999999999E-3</v>
      </c>
      <c r="F388">
        <v>1.1559999999999999E-3</v>
      </c>
      <c r="J388" s="14"/>
      <c r="K388" s="14"/>
      <c r="L388" s="14"/>
      <c r="M388" s="14"/>
      <c r="N388" s="14"/>
      <c r="O388" s="14"/>
      <c r="P388" s="14"/>
      <c r="Q388" s="14"/>
    </row>
    <row r="389" spans="1:17" x14ac:dyDescent="0.25">
      <c r="A389" t="s">
        <v>398</v>
      </c>
      <c r="B389">
        <v>1328313600</v>
      </c>
      <c r="C389">
        <v>1.124E-3</v>
      </c>
      <c r="D389">
        <v>1.435E-2</v>
      </c>
      <c r="E389">
        <v>1.2669999999999999E-3</v>
      </c>
      <c r="F389">
        <v>1.1460000000000001E-3</v>
      </c>
      <c r="J389" s="14"/>
      <c r="K389" s="14"/>
      <c r="L389" s="14"/>
      <c r="M389" s="14"/>
      <c r="N389" s="14"/>
      <c r="O389" s="14"/>
      <c r="P389" s="14"/>
      <c r="Q389" s="14"/>
    </row>
    <row r="390" spans="1:17" x14ac:dyDescent="0.25">
      <c r="A390" t="s">
        <v>399</v>
      </c>
      <c r="B390">
        <v>1328918400</v>
      </c>
      <c r="C390">
        <v>1.08E-3</v>
      </c>
      <c r="D390">
        <v>1.4145E-2</v>
      </c>
      <c r="E390">
        <v>1.2359999999999999E-3</v>
      </c>
      <c r="F390">
        <v>1.1039999999999999E-3</v>
      </c>
      <c r="J390" s="14"/>
      <c r="K390" s="14"/>
      <c r="L390" s="14"/>
      <c r="M390" s="14"/>
      <c r="N390" s="14"/>
      <c r="O390" s="14"/>
      <c r="P390" s="14"/>
      <c r="Q390" s="14"/>
    </row>
    <row r="391" spans="1:17" x14ac:dyDescent="0.25">
      <c r="A391" t="s">
        <v>400</v>
      </c>
      <c r="B391">
        <v>1329523200</v>
      </c>
      <c r="C391">
        <v>1.3420000000000001E-3</v>
      </c>
      <c r="D391">
        <v>1.3946999999999999E-2</v>
      </c>
      <c r="E391">
        <v>1.2520000000000001E-3</v>
      </c>
      <c r="F391">
        <v>1.23E-3</v>
      </c>
      <c r="J391" s="14"/>
      <c r="K391" s="14"/>
      <c r="L391" s="14"/>
      <c r="M391" s="14"/>
      <c r="N391" s="14"/>
      <c r="O391" s="14"/>
      <c r="P391" s="14"/>
      <c r="Q391" s="14"/>
    </row>
    <row r="392" spans="1:17" x14ac:dyDescent="0.25">
      <c r="A392" t="s">
        <v>401</v>
      </c>
      <c r="B392">
        <v>1330128000</v>
      </c>
      <c r="C392">
        <v>5.8299999999999997E-4</v>
      </c>
      <c r="D392">
        <v>1.3754000000000001E-2</v>
      </c>
      <c r="E392">
        <v>1.1460000000000001E-3</v>
      </c>
      <c r="F392">
        <v>8.8400000000000002E-4</v>
      </c>
      <c r="J392" s="14"/>
      <c r="K392" s="14"/>
      <c r="L392" s="14"/>
      <c r="M392" s="14"/>
      <c r="N392" s="14"/>
      <c r="O392" s="14"/>
      <c r="P392" s="14"/>
      <c r="Q392" s="14"/>
    </row>
    <row r="393" spans="1:17" x14ac:dyDescent="0.25">
      <c r="A393" t="s">
        <v>402</v>
      </c>
      <c r="B393">
        <v>1330732800</v>
      </c>
      <c r="C393">
        <v>1.2290000000000001E-3</v>
      </c>
      <c r="D393">
        <v>1.3561E-2</v>
      </c>
      <c r="E393">
        <v>1.158E-3</v>
      </c>
      <c r="F393">
        <v>1.075E-3</v>
      </c>
      <c r="J393" s="14"/>
      <c r="K393" s="14"/>
      <c r="L393" s="14"/>
      <c r="M393" s="14"/>
      <c r="N393" s="14"/>
      <c r="O393" s="14"/>
      <c r="P393" s="14"/>
      <c r="Q393" s="14"/>
    </row>
    <row r="394" spans="1:17" x14ac:dyDescent="0.25">
      <c r="A394" t="s">
        <v>403</v>
      </c>
      <c r="B394">
        <v>1331334000</v>
      </c>
      <c r="C394">
        <v>2.64E-3</v>
      </c>
      <c r="D394">
        <v>1.3394E-2</v>
      </c>
      <c r="E394">
        <v>1.392E-3</v>
      </c>
      <c r="F394">
        <v>1.9449999999999999E-3</v>
      </c>
      <c r="J394" s="14"/>
      <c r="K394" s="14"/>
      <c r="L394" s="14"/>
      <c r="M394" s="14"/>
      <c r="N394" s="14"/>
      <c r="O394" s="14"/>
      <c r="P394" s="14"/>
      <c r="Q394" s="14"/>
    </row>
    <row r="395" spans="1:17" x14ac:dyDescent="0.25">
      <c r="A395" t="s">
        <v>404</v>
      </c>
      <c r="B395">
        <v>1331938800</v>
      </c>
      <c r="C395">
        <v>1.3826E-2</v>
      </c>
      <c r="D395">
        <v>1.34E-2</v>
      </c>
      <c r="E395">
        <v>3.3869999999999998E-3</v>
      </c>
      <c r="F395">
        <v>8.9339999999999992E-3</v>
      </c>
      <c r="J395" s="14"/>
      <c r="K395" s="14"/>
      <c r="L395" s="14"/>
      <c r="M395" s="14"/>
      <c r="N395" s="14"/>
      <c r="O395" s="14"/>
      <c r="P395" s="14"/>
      <c r="Q395" s="14"/>
    </row>
    <row r="396" spans="1:17" x14ac:dyDescent="0.25">
      <c r="A396" t="s">
        <v>405</v>
      </c>
      <c r="B396">
        <v>1332543600</v>
      </c>
      <c r="C396">
        <v>1.7936000000000001E-2</v>
      </c>
      <c r="D396">
        <v>1.3469E-2</v>
      </c>
      <c r="E396">
        <v>5.7279999999999996E-3</v>
      </c>
      <c r="F396">
        <v>1.4394000000000001E-2</v>
      </c>
      <c r="J396" s="14"/>
      <c r="K396" s="14"/>
      <c r="L396" s="14"/>
      <c r="M396" s="14"/>
      <c r="N396" s="14"/>
      <c r="O396" s="14"/>
      <c r="P396" s="14"/>
      <c r="Q396" s="14"/>
    </row>
    <row r="397" spans="1:17" x14ac:dyDescent="0.25">
      <c r="A397" t="s">
        <v>406</v>
      </c>
      <c r="B397">
        <v>1333148400</v>
      </c>
      <c r="C397">
        <v>2.8400000000000001E-3</v>
      </c>
      <c r="D397">
        <v>1.3305000000000001E-2</v>
      </c>
      <c r="E397">
        <v>5.241E-3</v>
      </c>
      <c r="F397">
        <v>7.3410000000000003E-3</v>
      </c>
      <c r="J397" s="14"/>
      <c r="K397" s="14"/>
      <c r="L397" s="14"/>
      <c r="M397" s="14"/>
      <c r="N397" s="14"/>
      <c r="O397" s="14"/>
      <c r="P397" s="14"/>
      <c r="Q397" s="14"/>
    </row>
    <row r="398" spans="1:17" x14ac:dyDescent="0.25">
      <c r="A398" t="s">
        <v>407</v>
      </c>
      <c r="B398">
        <v>1333753200</v>
      </c>
      <c r="C398">
        <v>1.624E-3</v>
      </c>
      <c r="D398">
        <v>1.3125E-2</v>
      </c>
      <c r="E398">
        <v>4.6610000000000002E-3</v>
      </c>
      <c r="F398">
        <v>4.0679999999999996E-3</v>
      </c>
      <c r="J398" s="14"/>
      <c r="K398" s="14"/>
      <c r="L398" s="14"/>
      <c r="M398" s="14"/>
      <c r="N398" s="14"/>
      <c r="O398" s="14"/>
      <c r="P398" s="14"/>
      <c r="Q398" s="14"/>
    </row>
    <row r="399" spans="1:17" x14ac:dyDescent="0.25">
      <c r="A399" t="s">
        <v>408</v>
      </c>
      <c r="B399">
        <v>1334358000</v>
      </c>
      <c r="C399">
        <v>1.9120000000000001E-3</v>
      </c>
      <c r="D399">
        <v>1.2952999999999999E-2</v>
      </c>
      <c r="E399">
        <v>4.2209999999999999E-3</v>
      </c>
      <c r="F399">
        <v>2.862E-3</v>
      </c>
      <c r="J399" s="14"/>
      <c r="K399" s="14"/>
      <c r="L399" s="14"/>
      <c r="M399" s="14"/>
      <c r="N399" s="14"/>
      <c r="O399" s="14"/>
      <c r="P399" s="14"/>
      <c r="Q399" s="14"/>
    </row>
    <row r="400" spans="1:17" x14ac:dyDescent="0.25">
      <c r="A400" t="s">
        <v>409</v>
      </c>
      <c r="B400">
        <v>1334962800</v>
      </c>
      <c r="C400">
        <v>2.3470000000000001E-3</v>
      </c>
      <c r="D400">
        <v>1.2789E-2</v>
      </c>
      <c r="E400">
        <v>3.9170000000000003E-3</v>
      </c>
      <c r="F400">
        <v>2.539E-3</v>
      </c>
      <c r="J400" s="14"/>
      <c r="K400" s="14"/>
      <c r="L400" s="14"/>
      <c r="M400" s="14"/>
      <c r="N400" s="14"/>
      <c r="O400" s="14"/>
      <c r="P400" s="14"/>
      <c r="Q400" s="14"/>
    </row>
    <row r="401" spans="1:17" x14ac:dyDescent="0.25">
      <c r="A401" t="s">
        <v>410</v>
      </c>
      <c r="B401">
        <v>1335567600</v>
      </c>
      <c r="C401">
        <v>2.2599999999999999E-3</v>
      </c>
      <c r="D401">
        <v>1.2626999999999999E-2</v>
      </c>
      <c r="E401">
        <v>3.6470000000000001E-3</v>
      </c>
      <c r="F401">
        <v>2.3500000000000001E-3</v>
      </c>
      <c r="J401" s="14"/>
      <c r="K401" s="14"/>
      <c r="L401" s="14"/>
      <c r="M401" s="14"/>
      <c r="N401" s="14"/>
      <c r="O401" s="14"/>
      <c r="P401" s="14"/>
      <c r="Q401" s="14"/>
    </row>
    <row r="402" spans="1:17" x14ac:dyDescent="0.25">
      <c r="A402" t="s">
        <v>411</v>
      </c>
      <c r="B402">
        <v>1336172400</v>
      </c>
      <c r="C402">
        <v>2.0839999999999999E-3</v>
      </c>
      <c r="D402">
        <v>1.2465E-2</v>
      </c>
      <c r="E402">
        <v>3.3909999999999999E-3</v>
      </c>
      <c r="F402">
        <v>2.1150000000000001E-3</v>
      </c>
      <c r="J402" s="14"/>
      <c r="K402" s="14"/>
      <c r="L402" s="14"/>
      <c r="M402" s="14"/>
      <c r="N402" s="14"/>
      <c r="O402" s="14"/>
      <c r="P402" s="14"/>
      <c r="Q402" s="14"/>
    </row>
    <row r="403" spans="1:17" x14ac:dyDescent="0.25">
      <c r="A403" t="s">
        <v>412</v>
      </c>
      <c r="B403">
        <v>1336777200</v>
      </c>
      <c r="C403">
        <v>2.3219999999999998E-3</v>
      </c>
      <c r="D403">
        <v>1.2307999999999999E-2</v>
      </c>
      <c r="E403">
        <v>3.2239999999999999E-3</v>
      </c>
      <c r="F403">
        <v>2.3479999999999998E-3</v>
      </c>
      <c r="J403" s="14"/>
      <c r="K403" s="14"/>
      <c r="L403" s="14"/>
      <c r="M403" s="14"/>
      <c r="N403" s="14"/>
      <c r="O403" s="14"/>
      <c r="P403" s="14"/>
      <c r="Q403" s="14"/>
    </row>
    <row r="404" spans="1:17" x14ac:dyDescent="0.25">
      <c r="A404" t="s">
        <v>413</v>
      </c>
      <c r="B404">
        <v>1337382000</v>
      </c>
      <c r="C404">
        <v>1.665E-3</v>
      </c>
      <c r="D404">
        <v>1.2145E-2</v>
      </c>
      <c r="E404">
        <v>2.9810000000000001E-3</v>
      </c>
      <c r="F404">
        <v>2.0990000000000002E-3</v>
      </c>
      <c r="J404" s="14"/>
      <c r="K404" s="14"/>
      <c r="L404" s="14"/>
      <c r="M404" s="14"/>
      <c r="N404" s="14"/>
      <c r="O404" s="14"/>
      <c r="P404" s="14"/>
      <c r="Q404" s="14"/>
    </row>
    <row r="405" spans="1:17" x14ac:dyDescent="0.25">
      <c r="A405" t="s">
        <v>414</v>
      </c>
      <c r="B405">
        <v>1337986800</v>
      </c>
      <c r="C405">
        <v>4.8999999999999998E-3</v>
      </c>
      <c r="D405">
        <v>1.2033E-2</v>
      </c>
      <c r="E405">
        <v>3.2940000000000001E-3</v>
      </c>
      <c r="F405">
        <v>3.8649999999999999E-3</v>
      </c>
      <c r="J405" s="14"/>
      <c r="K405" s="14"/>
      <c r="L405" s="14"/>
      <c r="M405" s="14"/>
      <c r="N405" s="14"/>
      <c r="O405" s="14"/>
      <c r="P405" s="14"/>
      <c r="Q405" s="14"/>
    </row>
    <row r="406" spans="1:17" x14ac:dyDescent="0.25">
      <c r="A406" t="s">
        <v>415</v>
      </c>
      <c r="B406">
        <v>1338591600</v>
      </c>
      <c r="C406">
        <v>6.8089999999999999E-3</v>
      </c>
      <c r="D406">
        <v>1.1952000000000001E-2</v>
      </c>
      <c r="E406">
        <v>3.8570000000000002E-3</v>
      </c>
      <c r="F406">
        <v>5.6030000000000003E-3</v>
      </c>
      <c r="J406" s="14"/>
      <c r="K406" s="14"/>
      <c r="L406" s="14"/>
      <c r="M406" s="14"/>
      <c r="N406" s="14"/>
      <c r="O406" s="14"/>
      <c r="P406" s="14"/>
      <c r="Q406" s="14"/>
    </row>
    <row r="407" spans="1:17" x14ac:dyDescent="0.25">
      <c r="A407" t="s">
        <v>416</v>
      </c>
      <c r="B407">
        <v>1339196400</v>
      </c>
      <c r="C407">
        <v>7.5100000000000002E-3</v>
      </c>
      <c r="D407">
        <v>1.1884E-2</v>
      </c>
      <c r="E407">
        <v>4.4270000000000004E-3</v>
      </c>
      <c r="F407">
        <v>6.4920000000000004E-3</v>
      </c>
      <c r="J407" s="14"/>
      <c r="K407" s="14"/>
      <c r="L407" s="14"/>
      <c r="M407" s="14"/>
      <c r="N407" s="14"/>
      <c r="O407" s="14"/>
      <c r="P407" s="14"/>
      <c r="Q407" s="14"/>
    </row>
    <row r="408" spans="1:17" x14ac:dyDescent="0.25">
      <c r="A408" t="s">
        <v>417</v>
      </c>
      <c r="B408">
        <v>1339801200</v>
      </c>
      <c r="C408">
        <v>6.1529999999999996E-3</v>
      </c>
      <c r="D408">
        <v>1.1795E-2</v>
      </c>
      <c r="E408">
        <v>4.6959999999999997E-3</v>
      </c>
      <c r="F408">
        <v>6.1939999999999999E-3</v>
      </c>
      <c r="J408" s="14"/>
      <c r="K408" s="14"/>
      <c r="L408" s="14"/>
      <c r="M408" s="14"/>
      <c r="N408" s="14"/>
      <c r="O408" s="14"/>
      <c r="P408" s="14"/>
      <c r="Q408" s="14"/>
    </row>
    <row r="409" spans="1:17" x14ac:dyDescent="0.25">
      <c r="A409" t="s">
        <v>418</v>
      </c>
      <c r="B409">
        <v>1340406000</v>
      </c>
      <c r="C409">
        <v>2.8609999999999998E-3</v>
      </c>
      <c r="D409">
        <v>1.1657000000000001E-2</v>
      </c>
      <c r="E409">
        <v>4.4029999999999998E-3</v>
      </c>
      <c r="F409">
        <v>4.3220000000000003E-3</v>
      </c>
      <c r="J409" s="14"/>
      <c r="K409" s="14"/>
      <c r="L409" s="14"/>
      <c r="M409" s="14"/>
      <c r="N409" s="14"/>
      <c r="O409" s="14"/>
      <c r="P409" s="14"/>
      <c r="Q409" s="14"/>
    </row>
    <row r="410" spans="1:17" x14ac:dyDescent="0.25">
      <c r="A410" t="s">
        <v>419</v>
      </c>
      <c r="B410">
        <v>1341010800</v>
      </c>
      <c r="C410">
        <v>4.4799999999999996E-3</v>
      </c>
      <c r="D410">
        <v>1.1547E-2</v>
      </c>
      <c r="E410">
        <v>4.4089999999999997E-3</v>
      </c>
      <c r="F410">
        <v>4.3480000000000003E-3</v>
      </c>
      <c r="J410" s="14"/>
      <c r="K410" s="14"/>
      <c r="L410" s="14"/>
      <c r="M410" s="14"/>
      <c r="N410" s="14"/>
      <c r="O410" s="14"/>
      <c r="P410" s="14"/>
      <c r="Q410" s="14"/>
    </row>
    <row r="411" spans="1:17" x14ac:dyDescent="0.25">
      <c r="A411" t="s">
        <v>420</v>
      </c>
      <c r="B411">
        <v>1341615600</v>
      </c>
      <c r="C411">
        <v>4.5440000000000003E-3</v>
      </c>
      <c r="D411">
        <v>1.1439E-2</v>
      </c>
      <c r="E411">
        <v>4.4270000000000004E-3</v>
      </c>
      <c r="F411">
        <v>4.4330000000000003E-3</v>
      </c>
      <c r="J411" s="14"/>
      <c r="K411" s="14"/>
      <c r="L411" s="14"/>
      <c r="M411" s="14"/>
      <c r="N411" s="14"/>
      <c r="O411" s="14"/>
      <c r="P411" s="14"/>
      <c r="Q411" s="14"/>
    </row>
    <row r="412" spans="1:17" x14ac:dyDescent="0.25">
      <c r="A412" t="s">
        <v>423</v>
      </c>
      <c r="B412">
        <v>1342220400</v>
      </c>
      <c r="C412">
        <v>2.4216000000000001E-2</v>
      </c>
      <c r="D412">
        <v>1.1635E-2</v>
      </c>
      <c r="E412">
        <v>7.6410000000000002E-3</v>
      </c>
      <c r="F412">
        <v>1.6763E-2</v>
      </c>
      <c r="J412" s="14"/>
      <c r="K412" s="14"/>
      <c r="L412" s="14"/>
      <c r="M412" s="14"/>
      <c r="N412" s="14"/>
      <c r="O412" s="14"/>
      <c r="P412" s="14"/>
      <c r="Q412" s="14"/>
    </row>
    <row r="413" spans="1:17" x14ac:dyDescent="0.25">
      <c r="A413" t="s">
        <v>424</v>
      </c>
      <c r="B413">
        <v>1342305901</v>
      </c>
      <c r="C413">
        <v>1.8270999999999999E-2</v>
      </c>
      <c r="D413">
        <v>1.1649E-2</v>
      </c>
      <c r="E413">
        <v>7.8980000000000005E-3</v>
      </c>
      <c r="F413">
        <v>1.6896999999999999E-2</v>
      </c>
      <c r="J413" s="14"/>
      <c r="K413" s="14"/>
      <c r="L413" s="14"/>
      <c r="M413" s="14"/>
      <c r="N413" s="14"/>
      <c r="O413" s="14"/>
      <c r="P413" s="14"/>
      <c r="Q413" s="14"/>
    </row>
    <row r="414" spans="1:17" x14ac:dyDescent="0.25">
      <c r="J414" s="14"/>
      <c r="K414" s="14"/>
      <c r="L414" s="14"/>
      <c r="M414" s="14"/>
      <c r="N414" s="14"/>
      <c r="O414" s="14"/>
      <c r="P414" s="14"/>
      <c r="Q414" s="14"/>
    </row>
    <row r="415" spans="1:17" x14ac:dyDescent="0.25">
      <c r="J415" s="14"/>
      <c r="K415" s="14"/>
      <c r="L415" s="14"/>
      <c r="M415" s="14"/>
      <c r="N415" s="14"/>
      <c r="O415" s="14"/>
      <c r="P415" s="14"/>
      <c r="Q415" s="14"/>
    </row>
    <row r="416" spans="1:17" x14ac:dyDescent="0.25">
      <c r="J416" s="14"/>
      <c r="K416" s="14"/>
      <c r="L416" s="14"/>
      <c r="M416" s="14"/>
      <c r="N416" s="14"/>
      <c r="O416" s="14"/>
      <c r="P416" s="14"/>
      <c r="Q416" s="14"/>
    </row>
    <row r="417" spans="10:17" x14ac:dyDescent="0.25">
      <c r="J417" s="14"/>
      <c r="K417" s="14"/>
      <c r="L417" s="14"/>
      <c r="M417" s="14"/>
      <c r="N417" s="14"/>
      <c r="O417" s="14"/>
      <c r="P417" s="14"/>
      <c r="Q417" s="14"/>
    </row>
    <row r="418" spans="10:17" x14ac:dyDescent="0.25">
      <c r="J418" s="14"/>
      <c r="K418" s="14"/>
      <c r="L418" s="14"/>
      <c r="M418" s="14"/>
      <c r="N418" s="14"/>
      <c r="O418" s="14"/>
      <c r="P418" s="14"/>
      <c r="Q418" s="14"/>
    </row>
    <row r="419" spans="10:17" x14ac:dyDescent="0.25">
      <c r="J419" s="14"/>
      <c r="K419" s="14"/>
      <c r="L419" s="14"/>
      <c r="M419" s="14"/>
      <c r="N419" s="14"/>
      <c r="O419" s="14"/>
      <c r="P419" s="14"/>
      <c r="Q419" s="14"/>
    </row>
    <row r="420" spans="10:17" x14ac:dyDescent="0.25">
      <c r="J420" s="14"/>
      <c r="K420" s="14"/>
      <c r="L420" s="14"/>
      <c r="M420" s="14"/>
      <c r="N420" s="14"/>
      <c r="O420" s="14"/>
      <c r="P420" s="14"/>
      <c r="Q420" s="14"/>
    </row>
    <row r="421" spans="10:17" x14ac:dyDescent="0.25">
      <c r="J421" s="14"/>
      <c r="K421" s="14"/>
      <c r="L421" s="14"/>
      <c r="M421" s="14"/>
      <c r="N421" s="14"/>
      <c r="O421" s="14"/>
      <c r="P421" s="14"/>
      <c r="Q421" s="14"/>
    </row>
    <row r="422" spans="10:17" x14ac:dyDescent="0.25">
      <c r="J422" s="14"/>
      <c r="K422" s="14"/>
      <c r="L422" s="14"/>
      <c r="M422" s="14"/>
      <c r="N422" s="14"/>
      <c r="O422" s="14"/>
      <c r="P422" s="14"/>
      <c r="Q422" s="14"/>
    </row>
    <row r="423" spans="10:17" x14ac:dyDescent="0.25">
      <c r="J423" s="14"/>
      <c r="K423" s="14"/>
      <c r="L423" s="14"/>
      <c r="M423" s="14"/>
      <c r="N423" s="14"/>
      <c r="O423" s="14"/>
      <c r="P423" s="14"/>
      <c r="Q423" s="14"/>
    </row>
    <row r="424" spans="10:17" x14ac:dyDescent="0.25">
      <c r="J424" s="14"/>
      <c r="K424" s="14"/>
      <c r="L424" s="14"/>
      <c r="M424" s="14"/>
      <c r="N424" s="14"/>
      <c r="O424" s="14"/>
      <c r="P424" s="14"/>
      <c r="Q424" s="14"/>
    </row>
    <row r="425" spans="10:17" x14ac:dyDescent="0.25">
      <c r="J425" s="14"/>
      <c r="K425" s="14"/>
      <c r="L425" s="14"/>
      <c r="M425" s="14"/>
      <c r="N425" s="14"/>
      <c r="O425" s="14"/>
      <c r="P425" s="14"/>
      <c r="Q425" s="14"/>
    </row>
    <row r="426" spans="10:17" x14ac:dyDescent="0.25">
      <c r="J426" s="14"/>
      <c r="K426" s="14"/>
      <c r="L426" s="14"/>
      <c r="M426" s="14"/>
      <c r="N426" s="14"/>
      <c r="O426" s="14"/>
      <c r="P426" s="14"/>
      <c r="Q426" s="14"/>
    </row>
    <row r="427" spans="10:17" x14ac:dyDescent="0.25">
      <c r="J427" s="14"/>
      <c r="K427" s="14"/>
      <c r="L427" s="14"/>
      <c r="M427" s="14"/>
      <c r="N427" s="14"/>
      <c r="O427" s="14"/>
      <c r="P427" s="14"/>
      <c r="Q427" s="14"/>
    </row>
    <row r="428" spans="10:17" x14ac:dyDescent="0.25">
      <c r="J428" s="14"/>
      <c r="K428" s="14"/>
      <c r="L428" s="14"/>
      <c r="M428" s="14"/>
      <c r="N428" s="14"/>
      <c r="O428" s="14"/>
      <c r="P428" s="14"/>
      <c r="Q428" s="14"/>
    </row>
    <row r="429" spans="10:17" x14ac:dyDescent="0.25">
      <c r="J429" s="14"/>
      <c r="K429" s="14"/>
      <c r="L429" s="14"/>
      <c r="M429" s="14"/>
      <c r="N429" s="14"/>
      <c r="O429" s="14"/>
      <c r="P429" s="14"/>
      <c r="Q429" s="14"/>
    </row>
    <row r="430" spans="10:17" x14ac:dyDescent="0.25">
      <c r="J430" s="14"/>
      <c r="K430" s="14"/>
      <c r="L430" s="14"/>
      <c r="M430" s="14"/>
      <c r="N430" s="14"/>
      <c r="O430" s="14"/>
      <c r="P430" s="14"/>
      <c r="Q430" s="14"/>
    </row>
    <row r="431" spans="10:17" x14ac:dyDescent="0.25">
      <c r="J431" s="14"/>
      <c r="K431" s="14"/>
      <c r="L431" s="14"/>
      <c r="M431" s="14"/>
      <c r="N431" s="14"/>
      <c r="O431" s="14"/>
      <c r="P431" s="14"/>
      <c r="Q431" s="14"/>
    </row>
    <row r="432" spans="10:17" x14ac:dyDescent="0.25">
      <c r="J432" s="14"/>
      <c r="K432" s="14"/>
      <c r="L432" s="14"/>
      <c r="M432" s="14"/>
      <c r="N432" s="14"/>
      <c r="O432" s="14"/>
      <c r="P432" s="14"/>
      <c r="Q432" s="14"/>
    </row>
    <row r="433" spans="10:17" x14ac:dyDescent="0.25">
      <c r="J433" s="14"/>
      <c r="K433" s="14"/>
      <c r="L433" s="14"/>
      <c r="M433" s="14"/>
      <c r="N433" s="14"/>
      <c r="O433" s="14"/>
      <c r="P433" s="14"/>
      <c r="Q433" s="14"/>
    </row>
    <row r="434" spans="10:17" x14ac:dyDescent="0.25">
      <c r="J434" s="14"/>
      <c r="K434" s="14"/>
      <c r="L434" s="14"/>
      <c r="M434" s="14"/>
      <c r="N434" s="14"/>
      <c r="O434" s="14"/>
      <c r="P434" s="14"/>
      <c r="Q434" s="14"/>
    </row>
    <row r="435" spans="10:17" x14ac:dyDescent="0.25">
      <c r="J435" s="14"/>
      <c r="K435" s="14"/>
      <c r="L435" s="14"/>
      <c r="M435" s="14"/>
      <c r="N435" s="14"/>
      <c r="O435" s="14"/>
      <c r="P435" s="14"/>
      <c r="Q435" s="14"/>
    </row>
    <row r="436" spans="10:17" x14ac:dyDescent="0.25">
      <c r="J436" s="14"/>
      <c r="K436" s="14"/>
      <c r="L436" s="14"/>
      <c r="M436" s="14"/>
      <c r="N436" s="14"/>
      <c r="O436" s="14"/>
      <c r="P436" s="14"/>
      <c r="Q436" s="14"/>
    </row>
    <row r="437" spans="10:17" x14ac:dyDescent="0.25">
      <c r="J437" s="14"/>
      <c r="K437" s="14"/>
      <c r="L437" s="14"/>
      <c r="M437" s="14"/>
      <c r="N437" s="14"/>
      <c r="O437" s="14"/>
      <c r="P437" s="14"/>
      <c r="Q437" s="14"/>
    </row>
    <row r="438" spans="10:17" x14ac:dyDescent="0.25">
      <c r="J438" s="14"/>
      <c r="K438" s="14"/>
      <c r="L438" s="14"/>
      <c r="M438" s="14"/>
      <c r="N438" s="14"/>
      <c r="O438" s="14"/>
      <c r="P438" s="14"/>
      <c r="Q438" s="14"/>
    </row>
    <row r="439" spans="10:17" x14ac:dyDescent="0.25">
      <c r="J439" s="14"/>
      <c r="K439" s="14"/>
      <c r="L439" s="14"/>
      <c r="M439" s="14"/>
      <c r="N439" s="14"/>
      <c r="O439" s="14"/>
      <c r="P439" s="14"/>
      <c r="Q439" s="14"/>
    </row>
    <row r="440" spans="10:17" x14ac:dyDescent="0.25">
      <c r="J440" s="14"/>
      <c r="K440" s="14"/>
      <c r="L440" s="14"/>
      <c r="M440" s="14"/>
      <c r="N440" s="14"/>
      <c r="O440" s="14"/>
      <c r="P440" s="14"/>
      <c r="Q440" s="14"/>
    </row>
    <row r="441" spans="10:17" x14ac:dyDescent="0.25">
      <c r="J441" s="14"/>
      <c r="K441" s="14"/>
      <c r="L441" s="14"/>
      <c r="M441" s="14"/>
      <c r="N441" s="14"/>
      <c r="O441" s="14"/>
      <c r="P441" s="14"/>
      <c r="Q441" s="14"/>
    </row>
    <row r="442" spans="10:17" x14ac:dyDescent="0.25">
      <c r="J442" s="14"/>
      <c r="K442" s="14"/>
      <c r="L442" s="14"/>
      <c r="M442" s="14"/>
      <c r="N442" s="14"/>
      <c r="O442" s="14"/>
      <c r="P442" s="14"/>
      <c r="Q442" s="14"/>
    </row>
    <row r="443" spans="10:17" x14ac:dyDescent="0.25">
      <c r="J443" s="14"/>
      <c r="K443" s="14"/>
      <c r="L443" s="14"/>
      <c r="M443" s="14"/>
      <c r="N443" s="14"/>
      <c r="O443" s="14"/>
      <c r="P443" s="14"/>
      <c r="Q443" s="14"/>
    </row>
    <row r="444" spans="10:17" x14ac:dyDescent="0.25">
      <c r="J444" s="14"/>
      <c r="K444" s="14"/>
      <c r="L444" s="14"/>
      <c r="M444" s="14"/>
      <c r="N444" s="14"/>
      <c r="O444" s="14"/>
      <c r="P444" s="14"/>
      <c r="Q444" s="14"/>
    </row>
    <row r="445" spans="10:17" x14ac:dyDescent="0.25">
      <c r="J445" s="14"/>
      <c r="K445" s="14"/>
      <c r="L445" s="14"/>
      <c r="M445" s="14"/>
      <c r="N445" s="14"/>
      <c r="O445" s="14"/>
      <c r="P445" s="14"/>
      <c r="Q445" s="14"/>
    </row>
    <row r="446" spans="10:17" x14ac:dyDescent="0.25">
      <c r="J446" s="14"/>
      <c r="K446" s="14"/>
      <c r="L446" s="14"/>
      <c r="M446" s="14"/>
      <c r="N446" s="14"/>
      <c r="O446" s="14"/>
      <c r="P446" s="14"/>
      <c r="Q446" s="14"/>
    </row>
    <row r="447" spans="10:17" x14ac:dyDescent="0.25">
      <c r="J447" s="14"/>
      <c r="K447" s="14"/>
      <c r="L447" s="14"/>
      <c r="M447" s="14"/>
      <c r="N447" s="14"/>
      <c r="O447" s="14"/>
      <c r="P447" s="14"/>
      <c r="Q447" s="14"/>
    </row>
    <row r="448" spans="10:17" x14ac:dyDescent="0.25">
      <c r="J448" s="14"/>
      <c r="K448" s="14"/>
      <c r="L448" s="14"/>
      <c r="M448" s="14"/>
      <c r="N448" s="14"/>
      <c r="O448" s="14"/>
      <c r="P448" s="14"/>
      <c r="Q448" s="14"/>
    </row>
    <row r="449" spans="10:17" x14ac:dyDescent="0.25">
      <c r="J449" s="14"/>
      <c r="K449" s="14"/>
      <c r="L449" s="14"/>
      <c r="M449" s="14"/>
      <c r="N449" s="14"/>
      <c r="O449" s="14"/>
      <c r="P449" s="14"/>
      <c r="Q449" s="14"/>
    </row>
    <row r="450" spans="10:17" x14ac:dyDescent="0.25">
      <c r="J450" s="14"/>
      <c r="K450" s="14"/>
      <c r="L450" s="14"/>
      <c r="M450" s="14"/>
      <c r="N450" s="14"/>
      <c r="O450" s="14"/>
      <c r="P450" s="14"/>
      <c r="Q450" s="14"/>
    </row>
    <row r="451" spans="10:17" x14ac:dyDescent="0.25">
      <c r="J451" s="14"/>
      <c r="K451" s="14"/>
      <c r="L451" s="14"/>
      <c r="M451" s="14"/>
      <c r="N451" s="14"/>
      <c r="O451" s="14"/>
      <c r="P451" s="14"/>
      <c r="Q451" s="14"/>
    </row>
    <row r="452" spans="10:17" x14ac:dyDescent="0.25">
      <c r="J452" s="14"/>
      <c r="K452" s="14"/>
      <c r="L452" s="14"/>
      <c r="M452" s="14"/>
      <c r="N452" s="14"/>
      <c r="O452" s="14"/>
      <c r="P452" s="14"/>
      <c r="Q452" s="14"/>
    </row>
    <row r="453" spans="10:17" x14ac:dyDescent="0.25">
      <c r="J453" s="14"/>
      <c r="K453" s="14"/>
      <c r="L453" s="14"/>
      <c r="M453" s="14"/>
      <c r="N453" s="14"/>
      <c r="O453" s="14"/>
      <c r="P453" s="14"/>
      <c r="Q453" s="14"/>
    </row>
    <row r="454" spans="10:17" x14ac:dyDescent="0.25">
      <c r="J454" s="14"/>
      <c r="K454" s="14"/>
      <c r="L454" s="14"/>
      <c r="M454" s="14"/>
      <c r="N454" s="14"/>
      <c r="O454" s="14"/>
      <c r="P454" s="14"/>
      <c r="Q454" s="14"/>
    </row>
    <row r="455" spans="10:17" x14ac:dyDescent="0.25">
      <c r="J455" s="14"/>
      <c r="K455" s="14"/>
      <c r="L455" s="14"/>
      <c r="M455" s="14"/>
      <c r="N455" s="14"/>
      <c r="O455" s="14"/>
      <c r="P455" s="14"/>
      <c r="Q455" s="14"/>
    </row>
    <row r="456" spans="10:17" x14ac:dyDescent="0.25">
      <c r="J456" s="14"/>
      <c r="K456" s="14"/>
      <c r="L456" s="14"/>
      <c r="M456" s="14"/>
      <c r="N456" s="14"/>
      <c r="O456" s="14"/>
      <c r="P456" s="14"/>
      <c r="Q456" s="14"/>
    </row>
    <row r="457" spans="10:17" x14ac:dyDescent="0.25">
      <c r="J457" s="14"/>
      <c r="K457" s="14"/>
      <c r="L457" s="14"/>
      <c r="M457" s="14"/>
      <c r="N457" s="14"/>
      <c r="O457" s="14"/>
      <c r="P457" s="14"/>
      <c r="Q457" s="14"/>
    </row>
    <row r="458" spans="10:17" x14ac:dyDescent="0.25">
      <c r="J458" s="14"/>
      <c r="K458" s="14"/>
      <c r="L458" s="14"/>
      <c r="M458" s="14"/>
      <c r="N458" s="14"/>
      <c r="O458" s="14"/>
      <c r="P458" s="14"/>
      <c r="Q458" s="14"/>
    </row>
    <row r="459" spans="10:17" x14ac:dyDescent="0.25">
      <c r="J459" s="14"/>
      <c r="K459" s="14"/>
      <c r="L459" s="14"/>
      <c r="M459" s="14"/>
      <c r="N459" s="14"/>
      <c r="O459" s="14"/>
      <c r="P459" s="14"/>
      <c r="Q459" s="14"/>
    </row>
    <row r="460" spans="10:17" x14ac:dyDescent="0.25">
      <c r="J460" s="14"/>
      <c r="K460" s="14"/>
      <c r="L460" s="14"/>
      <c r="M460" s="14"/>
      <c r="N460" s="14"/>
      <c r="O460" s="14"/>
      <c r="P460" s="14"/>
      <c r="Q460" s="14"/>
    </row>
    <row r="461" spans="10:17" x14ac:dyDescent="0.25">
      <c r="J461" s="14"/>
      <c r="K461" s="14"/>
      <c r="L461" s="14"/>
      <c r="M461" s="14"/>
      <c r="N461" s="14"/>
      <c r="O461" s="14"/>
      <c r="P461" s="14"/>
      <c r="Q461" s="14"/>
    </row>
    <row r="462" spans="10:17" x14ac:dyDescent="0.25">
      <c r="J462" s="14"/>
      <c r="K462" s="14"/>
      <c r="L462" s="14"/>
      <c r="M462" s="14"/>
      <c r="N462" s="14"/>
      <c r="O462" s="14"/>
      <c r="P462" s="14"/>
      <c r="Q462" s="14"/>
    </row>
    <row r="463" spans="10:17" x14ac:dyDescent="0.25">
      <c r="J463" s="14"/>
      <c r="K463" s="14"/>
      <c r="L463" s="14"/>
      <c r="M463" s="14"/>
      <c r="N463" s="14"/>
      <c r="O463" s="14"/>
      <c r="P463" s="14"/>
      <c r="Q463" s="14"/>
    </row>
    <row r="464" spans="10:17" x14ac:dyDescent="0.25">
      <c r="J464" s="14"/>
      <c r="K464" s="14"/>
      <c r="L464" s="14"/>
      <c r="M464" s="14"/>
      <c r="N464" s="14"/>
      <c r="O464" s="14"/>
      <c r="P464" s="14"/>
      <c r="Q464" s="14"/>
    </row>
    <row r="465" spans="10:17" x14ac:dyDescent="0.25">
      <c r="J465" s="14"/>
      <c r="K465" s="14"/>
      <c r="L465" s="14"/>
      <c r="M465" s="14"/>
      <c r="N465" s="14"/>
      <c r="O465" s="14"/>
      <c r="P465" s="14"/>
      <c r="Q465" s="14"/>
    </row>
    <row r="466" spans="10:17" x14ac:dyDescent="0.25">
      <c r="J466" s="14"/>
      <c r="K466" s="14"/>
      <c r="L466" s="14"/>
      <c r="M466" s="14"/>
      <c r="N466" s="14"/>
      <c r="O466" s="14"/>
      <c r="P466" s="14"/>
      <c r="Q466" s="14"/>
    </row>
    <row r="467" spans="10:17" x14ac:dyDescent="0.25">
      <c r="J467" s="14"/>
      <c r="K467" s="14"/>
      <c r="L467" s="14"/>
      <c r="M467" s="14"/>
      <c r="N467" s="14"/>
      <c r="O467" s="14"/>
      <c r="P467" s="14"/>
      <c r="Q467" s="14"/>
    </row>
    <row r="468" spans="10:17" x14ac:dyDescent="0.25">
      <c r="J468" s="14"/>
      <c r="K468" s="14"/>
      <c r="L468" s="14"/>
      <c r="M468" s="14"/>
      <c r="N468" s="14"/>
      <c r="O468" s="14"/>
      <c r="P468" s="14"/>
      <c r="Q468" s="14"/>
    </row>
    <row r="469" spans="10:17" x14ac:dyDescent="0.25">
      <c r="J469" s="14"/>
      <c r="K469" s="14"/>
      <c r="L469" s="14"/>
      <c r="M469" s="14"/>
      <c r="N469" s="14"/>
      <c r="O469" s="14"/>
      <c r="P469" s="14"/>
      <c r="Q469" s="14"/>
    </row>
    <row r="470" spans="10:17" x14ac:dyDescent="0.25">
      <c r="J470" s="14"/>
      <c r="K470" s="14"/>
      <c r="L470" s="14"/>
      <c r="M470" s="14"/>
      <c r="N470" s="14"/>
      <c r="O470" s="14"/>
      <c r="P470" s="14"/>
      <c r="Q470" s="14"/>
    </row>
    <row r="471" spans="10:17" x14ac:dyDescent="0.25">
      <c r="J471" s="14"/>
      <c r="K471" s="14"/>
      <c r="L471" s="14"/>
      <c r="M471" s="14"/>
      <c r="N471" s="14"/>
      <c r="O471" s="14"/>
      <c r="P471" s="14"/>
      <c r="Q471" s="14"/>
    </row>
    <row r="472" spans="10:17" x14ac:dyDescent="0.25">
      <c r="J472" s="14"/>
      <c r="K472" s="14"/>
      <c r="L472" s="14"/>
      <c r="M472" s="14"/>
      <c r="N472" s="14"/>
      <c r="O472" s="14"/>
      <c r="P472" s="14"/>
      <c r="Q472" s="14"/>
    </row>
    <row r="473" spans="10:17" x14ac:dyDescent="0.25">
      <c r="J473" s="14"/>
      <c r="K473" s="14"/>
      <c r="L473" s="14"/>
      <c r="M473" s="14"/>
      <c r="N473" s="14"/>
      <c r="O473" s="14"/>
      <c r="P473" s="14"/>
      <c r="Q473" s="14"/>
    </row>
    <row r="474" spans="10:17" x14ac:dyDescent="0.25">
      <c r="J474" s="14"/>
      <c r="K474" s="14"/>
      <c r="L474" s="14"/>
      <c r="M474" s="14"/>
      <c r="N474" s="14"/>
      <c r="O474" s="14"/>
      <c r="P474" s="14"/>
      <c r="Q474" s="14"/>
    </row>
    <row r="475" spans="10:17" x14ac:dyDescent="0.25">
      <c r="J475" s="14"/>
      <c r="K475" s="14"/>
      <c r="L475" s="14"/>
      <c r="M475" s="14"/>
      <c r="N475" s="14"/>
      <c r="O475" s="14"/>
      <c r="P475" s="14"/>
      <c r="Q475" s="14"/>
    </row>
    <row r="476" spans="10:17" x14ac:dyDescent="0.25">
      <c r="J476" s="14"/>
      <c r="K476" s="14"/>
      <c r="L476" s="14"/>
      <c r="M476" s="14"/>
      <c r="N476" s="14"/>
      <c r="O476" s="14"/>
      <c r="P476" s="14"/>
      <c r="Q476" s="14"/>
    </row>
    <row r="477" spans="10:17" x14ac:dyDescent="0.25">
      <c r="J477" s="14"/>
      <c r="K477" s="14"/>
      <c r="L477" s="14"/>
      <c r="M477" s="14"/>
      <c r="N477" s="14"/>
      <c r="O477" s="14"/>
      <c r="P477" s="14"/>
      <c r="Q477" s="14"/>
    </row>
    <row r="478" spans="10:17" x14ac:dyDescent="0.25">
      <c r="J478" s="14"/>
      <c r="K478" s="14"/>
      <c r="L478" s="14"/>
      <c r="M478" s="14"/>
      <c r="N478" s="14"/>
      <c r="O478" s="14"/>
      <c r="P478" s="14"/>
      <c r="Q478" s="14"/>
    </row>
    <row r="479" spans="10:17" x14ac:dyDescent="0.25">
      <c r="J479" s="14"/>
      <c r="K479" s="14"/>
      <c r="L479" s="14"/>
      <c r="M479" s="14"/>
      <c r="N479" s="14"/>
      <c r="O479" s="14"/>
      <c r="P479" s="14"/>
      <c r="Q479" s="14"/>
    </row>
    <row r="480" spans="10:17" x14ac:dyDescent="0.25">
      <c r="J480" s="14"/>
      <c r="K480" s="14"/>
      <c r="L480" s="14"/>
      <c r="M480" s="14"/>
      <c r="N480" s="14"/>
      <c r="O480" s="14"/>
      <c r="P480" s="14"/>
      <c r="Q480" s="14"/>
    </row>
    <row r="481" spans="10:17" x14ac:dyDescent="0.25">
      <c r="J481" s="14"/>
      <c r="K481" s="14"/>
      <c r="L481" s="14"/>
      <c r="M481" s="14"/>
      <c r="N481" s="14"/>
      <c r="O481" s="14"/>
      <c r="P481" s="14"/>
      <c r="Q481" s="14"/>
    </row>
    <row r="482" spans="10:17" x14ac:dyDescent="0.25">
      <c r="J482" s="14"/>
      <c r="K482" s="14"/>
      <c r="L482" s="14"/>
      <c r="M482" s="14"/>
      <c r="N482" s="14"/>
      <c r="O482" s="14"/>
      <c r="P482" s="14"/>
      <c r="Q482" s="14"/>
    </row>
    <row r="483" spans="10:17" x14ac:dyDescent="0.25">
      <c r="J483" s="14"/>
      <c r="K483" s="14"/>
      <c r="L483" s="14"/>
      <c r="M483" s="14"/>
      <c r="N483" s="14"/>
      <c r="O483" s="14"/>
      <c r="P483" s="14"/>
      <c r="Q483" s="14"/>
    </row>
    <row r="484" spans="10:17" x14ac:dyDescent="0.25">
      <c r="J484" s="14"/>
      <c r="K484" s="14"/>
      <c r="L484" s="14"/>
      <c r="M484" s="14"/>
      <c r="N484" s="14"/>
      <c r="O484" s="14"/>
      <c r="P484" s="14"/>
      <c r="Q484" s="14"/>
    </row>
    <row r="485" spans="10:17" x14ac:dyDescent="0.25">
      <c r="J485" s="14"/>
      <c r="K485" s="14"/>
      <c r="L485" s="14"/>
      <c r="M485" s="14"/>
      <c r="N485" s="14"/>
      <c r="O485" s="14"/>
      <c r="P485" s="14"/>
      <c r="Q485" s="14"/>
    </row>
    <row r="486" spans="10:17" x14ac:dyDescent="0.25">
      <c r="J486" s="14"/>
      <c r="K486" s="14"/>
      <c r="L486" s="14"/>
      <c r="M486" s="14"/>
      <c r="N486" s="14"/>
      <c r="O486" s="14"/>
      <c r="P486" s="14"/>
      <c r="Q486" s="14"/>
    </row>
    <row r="487" spans="10:17" x14ac:dyDescent="0.25">
      <c r="J487" s="14"/>
      <c r="K487" s="14"/>
      <c r="L487" s="14"/>
      <c r="M487" s="14"/>
      <c r="N487" s="14"/>
      <c r="O487" s="14"/>
      <c r="P487" s="14"/>
      <c r="Q487" s="14"/>
    </row>
    <row r="488" spans="10:17" x14ac:dyDescent="0.25">
      <c r="J488" s="14"/>
      <c r="K488" s="14"/>
      <c r="L488" s="14"/>
      <c r="M488" s="14"/>
      <c r="N488" s="14"/>
      <c r="O488" s="14"/>
      <c r="P488" s="14"/>
      <c r="Q488" s="14"/>
    </row>
    <row r="489" spans="10:17" x14ac:dyDescent="0.25">
      <c r="J489" s="14"/>
      <c r="K489" s="14"/>
      <c r="L489" s="14"/>
      <c r="M489" s="14"/>
      <c r="N489" s="14"/>
      <c r="O489" s="14"/>
      <c r="P489" s="14"/>
      <c r="Q489" s="14"/>
    </row>
    <row r="490" spans="10:17" x14ac:dyDescent="0.25">
      <c r="J490" s="14"/>
      <c r="K490" s="14"/>
      <c r="L490" s="14"/>
      <c r="M490" s="14"/>
      <c r="N490" s="14"/>
      <c r="O490" s="14"/>
      <c r="P490" s="14"/>
      <c r="Q490" s="14"/>
    </row>
    <row r="491" spans="10:17" x14ac:dyDescent="0.25">
      <c r="J491" s="14"/>
      <c r="K491" s="14"/>
      <c r="L491" s="14"/>
      <c r="M491" s="14"/>
      <c r="N491" s="14"/>
      <c r="O491" s="14"/>
      <c r="P491" s="14"/>
      <c r="Q491" s="14"/>
    </row>
    <row r="492" spans="10:17" x14ac:dyDescent="0.25">
      <c r="J492" s="14"/>
      <c r="K492" s="14"/>
      <c r="L492" s="14"/>
      <c r="M492" s="14"/>
      <c r="N492" s="14"/>
      <c r="O492" s="14"/>
      <c r="P492" s="14"/>
      <c r="Q492" s="14"/>
    </row>
    <row r="493" spans="10:17" x14ac:dyDescent="0.25">
      <c r="J493" s="14"/>
      <c r="K493" s="14"/>
      <c r="L493" s="14"/>
      <c r="M493" s="14"/>
      <c r="N493" s="14"/>
      <c r="O493" s="14"/>
      <c r="P493" s="14"/>
      <c r="Q493" s="14"/>
    </row>
    <row r="494" spans="10:17" x14ac:dyDescent="0.25">
      <c r="J494" s="14"/>
      <c r="K494" s="14"/>
      <c r="L494" s="14"/>
      <c r="M494" s="14"/>
      <c r="N494" s="14"/>
      <c r="O494" s="14"/>
      <c r="P494" s="14"/>
      <c r="Q494" s="14"/>
    </row>
    <row r="495" spans="10:17" x14ac:dyDescent="0.25">
      <c r="J495" s="14"/>
      <c r="K495" s="14"/>
      <c r="L495" s="14"/>
      <c r="M495" s="14"/>
      <c r="N495" s="14"/>
      <c r="O495" s="14"/>
      <c r="P495" s="14"/>
      <c r="Q495" s="14"/>
    </row>
    <row r="496" spans="10:17" x14ac:dyDescent="0.25">
      <c r="J496" s="14"/>
      <c r="K496" s="14"/>
      <c r="L496" s="14"/>
      <c r="M496" s="14"/>
      <c r="N496" s="14"/>
      <c r="O496" s="14"/>
      <c r="P496" s="14"/>
      <c r="Q496" s="14"/>
    </row>
    <row r="497" spans="10:17" x14ac:dyDescent="0.25">
      <c r="J497" s="14"/>
      <c r="K497" s="14"/>
      <c r="L497" s="14"/>
      <c r="M497" s="14"/>
      <c r="N497" s="14"/>
      <c r="O497" s="14"/>
      <c r="P497" s="14"/>
      <c r="Q497" s="14"/>
    </row>
    <row r="498" spans="10:17" x14ac:dyDescent="0.25">
      <c r="J498" s="14"/>
      <c r="K498" s="14"/>
      <c r="L498" s="14"/>
      <c r="M498" s="14"/>
      <c r="N498" s="14"/>
      <c r="O498" s="14"/>
      <c r="P498" s="14"/>
      <c r="Q498" s="14"/>
    </row>
    <row r="499" spans="10:17" x14ac:dyDescent="0.25">
      <c r="J499" s="14"/>
      <c r="K499" s="14"/>
      <c r="L499" s="14"/>
      <c r="M499" s="14"/>
      <c r="N499" s="14"/>
      <c r="O499" s="14"/>
      <c r="P499" s="14"/>
      <c r="Q499" s="14"/>
    </row>
    <row r="500" spans="10:17" x14ac:dyDescent="0.25">
      <c r="J500" s="14"/>
      <c r="K500" s="14"/>
      <c r="L500" s="14"/>
      <c r="M500" s="14"/>
      <c r="N500" s="14"/>
      <c r="O500" s="14"/>
      <c r="P500" s="14"/>
      <c r="Q500" s="14"/>
    </row>
    <row r="501" spans="10:17" x14ac:dyDescent="0.25">
      <c r="J501" s="14"/>
      <c r="K501" s="14"/>
      <c r="L501" s="14"/>
      <c r="M501" s="14"/>
      <c r="N501" s="14"/>
      <c r="O501" s="14"/>
      <c r="P501" s="14"/>
      <c r="Q501" s="14"/>
    </row>
    <row r="502" spans="10:17" x14ac:dyDescent="0.25">
      <c r="J502" s="14"/>
      <c r="K502" s="14"/>
      <c r="L502" s="14"/>
      <c r="M502" s="14"/>
      <c r="N502" s="14"/>
      <c r="O502" s="14"/>
      <c r="P502" s="14"/>
      <c r="Q502" s="14"/>
    </row>
    <row r="503" spans="10:17" x14ac:dyDescent="0.25">
      <c r="J503" s="14"/>
      <c r="K503" s="14"/>
      <c r="L503" s="14"/>
      <c r="M503" s="14"/>
      <c r="N503" s="14"/>
      <c r="O503" s="14"/>
      <c r="P503" s="14"/>
      <c r="Q503" s="14"/>
    </row>
    <row r="504" spans="10:17" x14ac:dyDescent="0.25">
      <c r="J504" s="14"/>
      <c r="K504" s="14"/>
      <c r="L504" s="14"/>
      <c r="M504" s="14"/>
      <c r="N504" s="14"/>
      <c r="O504" s="14"/>
      <c r="P504" s="14"/>
      <c r="Q504" s="14"/>
    </row>
    <row r="505" spans="10:17" x14ac:dyDescent="0.25">
      <c r="J505" s="14"/>
      <c r="K505" s="14"/>
      <c r="L505" s="14"/>
      <c r="M505" s="14"/>
      <c r="N505" s="14"/>
      <c r="O505" s="14"/>
      <c r="P505" s="14"/>
      <c r="Q505" s="14"/>
    </row>
    <row r="506" spans="10:17" x14ac:dyDescent="0.25">
      <c r="J506" s="14"/>
      <c r="K506" s="14"/>
      <c r="L506" s="14"/>
      <c r="M506" s="14"/>
      <c r="N506" s="14"/>
      <c r="O506" s="14"/>
      <c r="P506" s="14"/>
      <c r="Q506" s="14"/>
    </row>
    <row r="507" spans="10:17" x14ac:dyDescent="0.25">
      <c r="J507" s="14"/>
      <c r="K507" s="14"/>
      <c r="L507" s="14"/>
      <c r="M507" s="14"/>
      <c r="N507" s="14"/>
      <c r="O507" s="14"/>
      <c r="P507" s="14"/>
      <c r="Q507" s="14"/>
    </row>
    <row r="508" spans="10:17" x14ac:dyDescent="0.25">
      <c r="J508" s="14"/>
      <c r="K508" s="14"/>
      <c r="L508" s="14"/>
      <c r="M508" s="14"/>
      <c r="N508" s="14"/>
      <c r="O508" s="14"/>
      <c r="P508" s="14"/>
      <c r="Q508" s="14"/>
    </row>
    <row r="509" spans="10:17" x14ac:dyDescent="0.25">
      <c r="J509" s="14"/>
      <c r="K509" s="14"/>
      <c r="L509" s="14"/>
      <c r="M509" s="14"/>
      <c r="N509" s="14"/>
      <c r="O509" s="14"/>
      <c r="P509" s="14"/>
      <c r="Q509" s="14"/>
    </row>
    <row r="510" spans="10:17" x14ac:dyDescent="0.25">
      <c r="J510" s="14"/>
      <c r="K510" s="14"/>
      <c r="L510" s="14"/>
      <c r="M510" s="14"/>
      <c r="N510" s="14"/>
      <c r="O510" s="14"/>
      <c r="P510" s="14"/>
      <c r="Q510" s="14"/>
    </row>
    <row r="511" spans="10:17" x14ac:dyDescent="0.25">
      <c r="J511" s="14"/>
      <c r="K511" s="14"/>
      <c r="L511" s="14"/>
      <c r="M511" s="14"/>
      <c r="N511" s="14"/>
      <c r="O511" s="14"/>
      <c r="P511" s="14"/>
      <c r="Q511" s="14"/>
    </row>
    <row r="512" spans="10:17" x14ac:dyDescent="0.25">
      <c r="J512" s="14"/>
      <c r="K512" s="14"/>
      <c r="L512" s="14"/>
      <c r="M512" s="14"/>
      <c r="N512" s="14"/>
      <c r="O512" s="14"/>
      <c r="P512" s="14"/>
      <c r="Q512" s="14"/>
    </row>
    <row r="513" spans="10:17" x14ac:dyDescent="0.25">
      <c r="J513" s="14"/>
      <c r="K513" s="14"/>
      <c r="L513" s="14"/>
      <c r="M513" s="14"/>
      <c r="N513" s="14"/>
      <c r="O513" s="14"/>
      <c r="P513" s="14"/>
      <c r="Q513" s="14"/>
    </row>
    <row r="514" spans="10:17" x14ac:dyDescent="0.25">
      <c r="J514" s="14"/>
      <c r="K514" s="14"/>
      <c r="L514" s="14"/>
      <c r="M514" s="14"/>
      <c r="N514" s="14"/>
      <c r="O514" s="14"/>
      <c r="P514" s="14"/>
      <c r="Q514" s="14"/>
    </row>
    <row r="515" spans="10:17" x14ac:dyDescent="0.25">
      <c r="J515" s="14"/>
      <c r="K515" s="14"/>
      <c r="L515" s="14"/>
      <c r="M515" s="14"/>
      <c r="N515" s="14"/>
      <c r="O515" s="14"/>
      <c r="P515" s="14"/>
      <c r="Q515" s="14"/>
    </row>
    <row r="516" spans="10:17" x14ac:dyDescent="0.25">
      <c r="J516" s="14"/>
      <c r="K516" s="14"/>
      <c r="L516" s="14"/>
      <c r="M516" s="14"/>
      <c r="N516" s="14"/>
      <c r="O516" s="14"/>
      <c r="P516" s="14"/>
      <c r="Q516" s="14"/>
    </row>
    <row r="517" spans="10:17" x14ac:dyDescent="0.25">
      <c r="J517" s="14"/>
      <c r="K517" s="14"/>
      <c r="L517" s="14"/>
      <c r="M517" s="14"/>
      <c r="N517" s="14"/>
      <c r="O517" s="14"/>
      <c r="P517" s="14"/>
      <c r="Q517" s="14"/>
    </row>
    <row r="518" spans="10:17" x14ac:dyDescent="0.25">
      <c r="J518" s="14"/>
      <c r="K518" s="14"/>
      <c r="L518" s="14"/>
      <c r="M518" s="14"/>
      <c r="N518" s="14"/>
      <c r="O518" s="14"/>
      <c r="P518" s="14"/>
      <c r="Q518" s="14"/>
    </row>
    <row r="519" spans="10:17" x14ac:dyDescent="0.25">
      <c r="J519" s="14"/>
      <c r="K519" s="14"/>
      <c r="L519" s="14"/>
      <c r="M519" s="14"/>
      <c r="N519" s="14"/>
      <c r="O519" s="14"/>
      <c r="P519" s="14"/>
      <c r="Q519" s="14"/>
    </row>
    <row r="520" spans="10:17" x14ac:dyDescent="0.25">
      <c r="J520" s="14"/>
      <c r="K520" s="14"/>
      <c r="L520" s="14"/>
      <c r="M520" s="14"/>
      <c r="N520" s="14"/>
      <c r="O520" s="14"/>
      <c r="P520" s="14"/>
      <c r="Q520" s="14"/>
    </row>
    <row r="521" spans="10:17" x14ac:dyDescent="0.25">
      <c r="J521" s="14"/>
      <c r="K521" s="14"/>
      <c r="L521" s="14"/>
      <c r="M521" s="14"/>
      <c r="N521" s="14"/>
      <c r="O521" s="14"/>
      <c r="P521" s="14"/>
      <c r="Q521" s="14"/>
    </row>
    <row r="522" spans="10:17" x14ac:dyDescent="0.25">
      <c r="J522" s="14"/>
      <c r="K522" s="14"/>
      <c r="L522" s="14"/>
      <c r="M522" s="14"/>
      <c r="N522" s="14"/>
      <c r="O522" s="14"/>
      <c r="P522" s="14"/>
      <c r="Q522" s="14"/>
    </row>
    <row r="523" spans="10:17" x14ac:dyDescent="0.25">
      <c r="J523" s="14"/>
      <c r="K523" s="14"/>
      <c r="L523" s="14"/>
      <c r="M523" s="14"/>
      <c r="N523" s="14"/>
      <c r="O523" s="14"/>
      <c r="P523" s="14"/>
      <c r="Q523" s="14"/>
    </row>
    <row r="524" spans="10:17" x14ac:dyDescent="0.25">
      <c r="J524" s="14"/>
      <c r="K524" s="14"/>
      <c r="L524" s="14"/>
      <c r="M524" s="14"/>
      <c r="N524" s="14"/>
      <c r="O524" s="14"/>
      <c r="P524" s="14"/>
      <c r="Q524" s="14"/>
    </row>
    <row r="525" spans="10:17" x14ac:dyDescent="0.25">
      <c r="J525" s="14"/>
      <c r="K525" s="14"/>
      <c r="L525" s="14"/>
      <c r="M525" s="14"/>
      <c r="N525" s="14"/>
      <c r="O525" s="14"/>
      <c r="P525" s="14"/>
      <c r="Q525" s="14"/>
    </row>
    <row r="526" spans="10:17" x14ac:dyDescent="0.25">
      <c r="J526" s="14"/>
      <c r="K526" s="14"/>
      <c r="L526" s="14"/>
      <c r="M526" s="14"/>
      <c r="N526" s="14"/>
      <c r="O526" s="14"/>
      <c r="P526" s="14"/>
      <c r="Q526" s="14"/>
    </row>
    <row r="527" spans="10:17" x14ac:dyDescent="0.25">
      <c r="J527" s="14"/>
      <c r="K527" s="14"/>
      <c r="L527" s="14"/>
      <c r="M527" s="14"/>
      <c r="N527" s="14"/>
      <c r="O527" s="14"/>
      <c r="P527" s="14"/>
      <c r="Q527" s="14"/>
    </row>
    <row r="528" spans="10:17" x14ac:dyDescent="0.25">
      <c r="J528" s="14"/>
      <c r="K528" s="14"/>
      <c r="L528" s="14"/>
      <c r="M528" s="14"/>
      <c r="N528" s="14"/>
      <c r="O528" s="14"/>
      <c r="P528" s="14"/>
      <c r="Q528" s="14"/>
    </row>
    <row r="529" spans="10:17" x14ac:dyDescent="0.25">
      <c r="J529" s="14"/>
      <c r="K529" s="14"/>
      <c r="L529" s="14"/>
      <c r="M529" s="14"/>
      <c r="N529" s="14"/>
      <c r="O529" s="14"/>
      <c r="P529" s="14"/>
      <c r="Q529" s="14"/>
    </row>
    <row r="530" spans="10:17" x14ac:dyDescent="0.25">
      <c r="J530" s="14"/>
      <c r="K530" s="14"/>
      <c r="L530" s="14"/>
      <c r="M530" s="14"/>
      <c r="N530" s="14"/>
      <c r="O530" s="14"/>
      <c r="P530" s="14"/>
      <c r="Q530" s="14"/>
    </row>
    <row r="531" spans="10:17" x14ac:dyDescent="0.25">
      <c r="J531" s="14"/>
      <c r="K531" s="14"/>
      <c r="L531" s="14"/>
      <c r="M531" s="14"/>
      <c r="N531" s="14"/>
      <c r="O531" s="14"/>
      <c r="P531" s="14"/>
      <c r="Q531" s="14"/>
    </row>
    <row r="532" spans="10:17" x14ac:dyDescent="0.25">
      <c r="J532" s="14"/>
      <c r="K532" s="14"/>
      <c r="L532" s="14"/>
      <c r="M532" s="14"/>
      <c r="N532" s="14"/>
      <c r="O532" s="14"/>
      <c r="P532" s="14"/>
      <c r="Q532" s="14"/>
    </row>
    <row r="533" spans="10:17" x14ac:dyDescent="0.25">
      <c r="J533" s="14"/>
      <c r="K533" s="14"/>
      <c r="L533" s="14"/>
      <c r="M533" s="14"/>
      <c r="N533" s="14"/>
      <c r="O533" s="14"/>
      <c r="P533" s="14"/>
      <c r="Q533" s="14"/>
    </row>
    <row r="534" spans="10:17" x14ac:dyDescent="0.25">
      <c r="J534" s="14"/>
      <c r="K534" s="14"/>
      <c r="L534" s="14"/>
      <c r="M534" s="14"/>
      <c r="N534" s="14"/>
      <c r="O534" s="14"/>
      <c r="P534" s="14"/>
      <c r="Q534" s="14"/>
    </row>
    <row r="535" spans="10:17" x14ac:dyDescent="0.25">
      <c r="J535" s="14"/>
      <c r="K535" s="14"/>
      <c r="L535" s="14"/>
      <c r="M535" s="14"/>
      <c r="N535" s="14"/>
      <c r="O535" s="14"/>
      <c r="P535" s="14"/>
      <c r="Q535" s="14"/>
    </row>
    <row r="536" spans="10:17" x14ac:dyDescent="0.25">
      <c r="J536" s="14"/>
      <c r="K536" s="14"/>
      <c r="L536" s="14"/>
      <c r="M536" s="14"/>
      <c r="N536" s="14"/>
      <c r="O536" s="14"/>
      <c r="P536" s="14"/>
      <c r="Q536" s="14"/>
    </row>
    <row r="537" spans="10:17" x14ac:dyDescent="0.25">
      <c r="J537" s="14"/>
      <c r="K537" s="14"/>
      <c r="L537" s="14"/>
      <c r="M537" s="14"/>
      <c r="N537" s="14"/>
      <c r="O537" s="14"/>
      <c r="P537" s="14"/>
      <c r="Q537" s="14"/>
    </row>
    <row r="538" spans="10:17" x14ac:dyDescent="0.25">
      <c r="J538" s="14"/>
      <c r="K538" s="14"/>
      <c r="L538" s="14"/>
      <c r="M538" s="14"/>
      <c r="N538" s="14"/>
      <c r="O538" s="14"/>
      <c r="P538" s="14"/>
      <c r="Q538" s="14"/>
    </row>
    <row r="539" spans="10:17" x14ac:dyDescent="0.25">
      <c r="J539" s="14"/>
      <c r="K539" s="14"/>
      <c r="L539" s="14"/>
      <c r="M539" s="14"/>
      <c r="N539" s="14"/>
      <c r="O539" s="14"/>
      <c r="P539" s="14"/>
      <c r="Q539" s="14"/>
    </row>
    <row r="540" spans="10:17" x14ac:dyDescent="0.25">
      <c r="J540" s="14"/>
      <c r="K540" s="14"/>
      <c r="L540" s="14"/>
      <c r="M540" s="14"/>
      <c r="N540" s="14"/>
      <c r="O540" s="14"/>
      <c r="P540" s="14"/>
      <c r="Q540" s="14"/>
    </row>
    <row r="541" spans="10:17" x14ac:dyDescent="0.25">
      <c r="J541" s="14"/>
      <c r="K541" s="14"/>
      <c r="L541" s="14"/>
      <c r="M541" s="14"/>
      <c r="N541" s="14"/>
      <c r="O541" s="14"/>
      <c r="P541" s="14"/>
      <c r="Q541" s="14"/>
    </row>
    <row r="542" spans="10:17" x14ac:dyDescent="0.25">
      <c r="J542" s="14"/>
      <c r="K542" s="14"/>
      <c r="L542" s="14"/>
      <c r="M542" s="14"/>
      <c r="N542" s="14"/>
      <c r="O542" s="14"/>
      <c r="P542" s="14"/>
      <c r="Q542" s="14"/>
    </row>
    <row r="543" spans="10:17" x14ac:dyDescent="0.25">
      <c r="J543" s="14"/>
      <c r="K543" s="14"/>
      <c r="L543" s="14"/>
      <c r="M543" s="14"/>
      <c r="N543" s="14"/>
      <c r="O543" s="14"/>
      <c r="P543" s="14"/>
      <c r="Q543" s="14"/>
    </row>
    <row r="544" spans="10:17" x14ac:dyDescent="0.25">
      <c r="J544" s="14"/>
      <c r="K544" s="14"/>
      <c r="L544" s="14"/>
      <c r="M544" s="14"/>
      <c r="N544" s="14"/>
      <c r="O544" s="14"/>
      <c r="P544" s="14"/>
      <c r="Q544" s="14"/>
    </row>
    <row r="545" spans="10:17" x14ac:dyDescent="0.25">
      <c r="J545" s="14"/>
      <c r="K545" s="14"/>
      <c r="L545" s="14"/>
      <c r="M545" s="14"/>
      <c r="N545" s="14"/>
      <c r="O545" s="14"/>
      <c r="P545" s="14"/>
      <c r="Q545" s="14"/>
    </row>
    <row r="546" spans="10:17" x14ac:dyDescent="0.25">
      <c r="J546" s="14"/>
      <c r="K546" s="14"/>
      <c r="L546" s="14"/>
      <c r="M546" s="14"/>
      <c r="N546" s="14"/>
      <c r="O546" s="14"/>
      <c r="P546" s="14"/>
      <c r="Q546" s="14"/>
    </row>
    <row r="547" spans="10:17" x14ac:dyDescent="0.25">
      <c r="J547" s="14"/>
      <c r="K547" s="14"/>
      <c r="L547" s="14"/>
      <c r="M547" s="14"/>
      <c r="N547" s="14"/>
      <c r="O547" s="14"/>
      <c r="P547" s="14"/>
      <c r="Q547" s="14"/>
    </row>
    <row r="548" spans="10:17" x14ac:dyDescent="0.25">
      <c r="J548" s="14"/>
      <c r="K548" s="14"/>
      <c r="L548" s="14"/>
      <c r="M548" s="14"/>
      <c r="N548" s="14"/>
      <c r="O548" s="14"/>
      <c r="P548" s="14"/>
      <c r="Q548" s="14"/>
    </row>
    <row r="549" spans="10:17" x14ac:dyDescent="0.25">
      <c r="J549" s="14"/>
      <c r="K549" s="14"/>
      <c r="L549" s="14"/>
      <c r="M549" s="14"/>
      <c r="N549" s="14"/>
      <c r="O549" s="14"/>
      <c r="P549" s="14"/>
      <c r="Q549" s="14"/>
    </row>
    <row r="550" spans="10:17" x14ac:dyDescent="0.25">
      <c r="J550" s="14"/>
      <c r="K550" s="14"/>
      <c r="L550" s="14"/>
      <c r="M550" s="14"/>
      <c r="N550" s="14"/>
      <c r="O550" s="14"/>
      <c r="P550" s="14"/>
      <c r="Q550" s="14"/>
    </row>
    <row r="551" spans="10:17" x14ac:dyDescent="0.25">
      <c r="J551" s="14"/>
      <c r="K551" s="14"/>
      <c r="L551" s="14"/>
      <c r="M551" s="14"/>
      <c r="N551" s="14"/>
      <c r="O551" s="14"/>
      <c r="P551" s="14"/>
      <c r="Q551" s="14"/>
    </row>
    <row r="552" spans="10:17" x14ac:dyDescent="0.25">
      <c r="J552" s="14"/>
      <c r="K552" s="14"/>
      <c r="L552" s="14"/>
      <c r="M552" s="14"/>
      <c r="N552" s="14"/>
      <c r="O552" s="14"/>
      <c r="P552" s="14"/>
      <c r="Q552" s="14"/>
    </row>
    <row r="553" spans="10:17" x14ac:dyDescent="0.25">
      <c r="J553" s="14"/>
      <c r="K553" s="14"/>
      <c r="L553" s="14"/>
      <c r="M553" s="14"/>
      <c r="N553" s="14"/>
      <c r="O553" s="14"/>
      <c r="P553" s="14"/>
      <c r="Q553" s="14"/>
    </row>
    <row r="554" spans="10:17" x14ac:dyDescent="0.25">
      <c r="J554" s="14"/>
      <c r="K554" s="14"/>
      <c r="L554" s="14"/>
      <c r="M554" s="14"/>
      <c r="N554" s="14"/>
      <c r="O554" s="14"/>
      <c r="P554" s="14"/>
      <c r="Q554" s="14"/>
    </row>
    <row r="555" spans="10:17" x14ac:dyDescent="0.25">
      <c r="J555" s="14"/>
      <c r="K555" s="14"/>
      <c r="L555" s="14"/>
      <c r="M555" s="14"/>
      <c r="N555" s="14"/>
      <c r="O555" s="14"/>
      <c r="P555" s="14"/>
      <c r="Q555" s="14"/>
    </row>
    <row r="556" spans="10:17" x14ac:dyDescent="0.25">
      <c r="J556" s="14"/>
      <c r="K556" s="14"/>
      <c r="L556" s="14"/>
      <c r="M556" s="14"/>
      <c r="N556" s="14"/>
      <c r="O556" s="14"/>
      <c r="P556" s="14"/>
      <c r="Q556" s="14"/>
    </row>
    <row r="557" spans="10:17" x14ac:dyDescent="0.25">
      <c r="J557" s="14"/>
      <c r="K557" s="14"/>
      <c r="L557" s="14"/>
      <c r="M557" s="14"/>
      <c r="N557" s="14"/>
      <c r="O557" s="14"/>
      <c r="P557" s="14"/>
      <c r="Q557" s="14"/>
    </row>
    <row r="558" spans="10:17" x14ac:dyDescent="0.25">
      <c r="J558" s="14"/>
      <c r="K558" s="14"/>
      <c r="L558" s="14"/>
      <c r="M558" s="14"/>
      <c r="N558" s="14"/>
      <c r="O558" s="14"/>
      <c r="P558" s="14"/>
      <c r="Q558" s="14"/>
    </row>
    <row r="559" spans="10:17" x14ac:dyDescent="0.25">
      <c r="J559" s="14"/>
      <c r="K559" s="14"/>
      <c r="L559" s="14"/>
      <c r="M559" s="14"/>
      <c r="N559" s="14"/>
      <c r="O559" s="14"/>
      <c r="P559" s="14"/>
      <c r="Q559" s="14"/>
    </row>
    <row r="560" spans="10:17" x14ac:dyDescent="0.25">
      <c r="J560" s="14"/>
      <c r="K560" s="14"/>
      <c r="L560" s="14"/>
      <c r="M560" s="14"/>
      <c r="N560" s="14"/>
      <c r="O560" s="14"/>
      <c r="P560" s="14"/>
      <c r="Q560" s="14"/>
    </row>
    <row r="561" spans="10:17" x14ac:dyDescent="0.25">
      <c r="J561" s="14"/>
      <c r="K561" s="14"/>
      <c r="L561" s="14"/>
      <c r="M561" s="14"/>
      <c r="N561" s="14"/>
      <c r="O561" s="14"/>
      <c r="P561" s="14"/>
      <c r="Q561" s="14"/>
    </row>
    <row r="562" spans="10:17" x14ac:dyDescent="0.25">
      <c r="J562" s="14"/>
      <c r="K562" s="14"/>
      <c r="L562" s="14"/>
      <c r="M562" s="14"/>
      <c r="N562" s="14"/>
      <c r="O562" s="14"/>
      <c r="P562" s="14"/>
      <c r="Q562" s="14"/>
    </row>
    <row r="563" spans="10:17" x14ac:dyDescent="0.25">
      <c r="J563" s="14"/>
      <c r="K563" s="14"/>
      <c r="L563" s="14"/>
      <c r="M563" s="14"/>
      <c r="N563" s="14"/>
      <c r="O563" s="14"/>
      <c r="P563" s="14"/>
      <c r="Q563" s="14"/>
    </row>
    <row r="564" spans="10:17" x14ac:dyDescent="0.25">
      <c r="J564" s="14"/>
      <c r="K564" s="14"/>
      <c r="L564" s="14"/>
      <c r="M564" s="14"/>
      <c r="N564" s="14"/>
      <c r="O564" s="14"/>
      <c r="P564" s="14"/>
      <c r="Q564" s="14"/>
    </row>
    <row r="565" spans="10:17" x14ac:dyDescent="0.25">
      <c r="J565" s="14"/>
      <c r="K565" s="14"/>
      <c r="L565" s="14"/>
      <c r="M565" s="14"/>
      <c r="N565" s="14"/>
      <c r="O565" s="14"/>
      <c r="P565" s="14"/>
      <c r="Q565" s="14"/>
    </row>
    <row r="566" spans="10:17" x14ac:dyDescent="0.25">
      <c r="J566" s="14"/>
      <c r="K566" s="14"/>
      <c r="L566" s="14"/>
      <c r="M566" s="14"/>
      <c r="N566" s="14"/>
      <c r="O566" s="14"/>
      <c r="P566" s="14"/>
      <c r="Q566" s="14"/>
    </row>
    <row r="567" spans="10:17" x14ac:dyDescent="0.25">
      <c r="J567" s="14"/>
      <c r="K567" s="14"/>
      <c r="L567" s="14"/>
      <c r="M567" s="14"/>
      <c r="N567" s="14"/>
      <c r="O567" s="14"/>
      <c r="P567" s="14"/>
      <c r="Q567" s="14"/>
    </row>
    <row r="568" spans="10:17" x14ac:dyDescent="0.25">
      <c r="J568" s="14"/>
      <c r="K568" s="14"/>
      <c r="L568" s="14"/>
      <c r="M568" s="14"/>
      <c r="N568" s="14"/>
      <c r="O568" s="14"/>
      <c r="P568" s="14"/>
      <c r="Q568" s="14"/>
    </row>
    <row r="569" spans="10:17" x14ac:dyDescent="0.25">
      <c r="J569" s="14"/>
      <c r="K569" s="14"/>
      <c r="L569" s="14"/>
      <c r="M569" s="14"/>
      <c r="N569" s="14"/>
      <c r="O569" s="14"/>
      <c r="P569" s="14"/>
      <c r="Q569" s="14"/>
    </row>
    <row r="570" spans="10:17" x14ac:dyDescent="0.25">
      <c r="J570" s="14"/>
      <c r="K570" s="14"/>
      <c r="L570" s="14"/>
      <c r="M570" s="14"/>
      <c r="N570" s="14"/>
      <c r="O570" s="14"/>
      <c r="P570" s="14"/>
      <c r="Q570" s="14"/>
    </row>
    <row r="571" spans="10:17" x14ac:dyDescent="0.25">
      <c r="J571" s="14"/>
      <c r="K571" s="14"/>
      <c r="L571" s="14"/>
      <c r="M571" s="14"/>
      <c r="N571" s="14"/>
      <c r="O571" s="14"/>
      <c r="P571" s="14"/>
      <c r="Q571" s="14"/>
    </row>
    <row r="572" spans="10:17" x14ac:dyDescent="0.25">
      <c r="J572" s="14"/>
      <c r="K572" s="14"/>
      <c r="L572" s="14"/>
      <c r="M572" s="14"/>
      <c r="N572" s="14"/>
      <c r="O572" s="14"/>
      <c r="P572" s="14"/>
      <c r="Q572" s="14"/>
    </row>
    <row r="573" spans="10:17" x14ac:dyDescent="0.25">
      <c r="J573" s="14"/>
      <c r="K573" s="14"/>
      <c r="L573" s="14"/>
      <c r="M573" s="14"/>
      <c r="N573" s="14"/>
      <c r="O573" s="14"/>
      <c r="P573" s="14"/>
      <c r="Q573" s="14"/>
    </row>
    <row r="574" spans="10:17" x14ac:dyDescent="0.25">
      <c r="J574" s="14"/>
      <c r="K574" s="14"/>
      <c r="L574" s="14"/>
      <c r="M574" s="14"/>
      <c r="N574" s="14"/>
      <c r="O574" s="14"/>
      <c r="P574" s="14"/>
      <c r="Q574" s="14"/>
    </row>
    <row r="575" spans="10:17" x14ac:dyDescent="0.25">
      <c r="J575" s="14"/>
      <c r="K575" s="14"/>
      <c r="L575" s="14"/>
      <c r="M575" s="14"/>
      <c r="N575" s="14"/>
      <c r="O575" s="14"/>
      <c r="P575" s="14"/>
      <c r="Q575" s="14"/>
    </row>
    <row r="576" spans="10:17" x14ac:dyDescent="0.25">
      <c r="J576" s="14"/>
      <c r="K576" s="14"/>
      <c r="L576" s="14"/>
      <c r="M576" s="14"/>
      <c r="N576" s="14"/>
      <c r="O576" s="14"/>
      <c r="P576" s="14"/>
      <c r="Q576" s="14"/>
    </row>
    <row r="577" spans="10:17" x14ac:dyDescent="0.25">
      <c r="J577" s="14"/>
      <c r="K577" s="14"/>
      <c r="L577" s="14"/>
      <c r="M577" s="14"/>
      <c r="N577" s="14"/>
      <c r="O577" s="14"/>
      <c r="P577" s="14"/>
      <c r="Q577" s="14"/>
    </row>
    <row r="578" spans="10:17" x14ac:dyDescent="0.25">
      <c r="J578" s="14"/>
      <c r="K578" s="14"/>
      <c r="L578" s="14"/>
      <c r="M578" s="14"/>
      <c r="N578" s="14"/>
      <c r="O578" s="14"/>
      <c r="P578" s="14"/>
      <c r="Q578" s="14"/>
    </row>
    <row r="579" spans="10:17" x14ac:dyDescent="0.25">
      <c r="J579" s="14"/>
      <c r="K579" s="14"/>
      <c r="L579" s="14"/>
      <c r="M579" s="14"/>
      <c r="N579" s="14"/>
      <c r="O579" s="14"/>
      <c r="P579" s="14"/>
      <c r="Q579" s="14"/>
    </row>
    <row r="580" spans="10:17" x14ac:dyDescent="0.25">
      <c r="J580" s="14"/>
      <c r="K580" s="14"/>
      <c r="L580" s="14"/>
      <c r="M580" s="14"/>
      <c r="N580" s="14"/>
      <c r="O580" s="14"/>
      <c r="P580" s="14"/>
      <c r="Q580" s="14"/>
    </row>
    <row r="581" spans="10:17" x14ac:dyDescent="0.25">
      <c r="J581" s="14"/>
      <c r="K581" s="14"/>
      <c r="L581" s="14"/>
      <c r="M581" s="14"/>
      <c r="N581" s="14"/>
      <c r="O581" s="14"/>
      <c r="P581" s="14"/>
      <c r="Q581" s="14"/>
    </row>
    <row r="582" spans="10:17" x14ac:dyDescent="0.25">
      <c r="J582" s="14"/>
      <c r="K582" s="14"/>
      <c r="L582" s="14"/>
      <c r="M582" s="14"/>
      <c r="N582" s="14"/>
      <c r="O582" s="14"/>
      <c r="P582" s="14"/>
      <c r="Q582" s="14"/>
    </row>
    <row r="583" spans="10:17" x14ac:dyDescent="0.25">
      <c r="J583" s="14"/>
      <c r="K583" s="14"/>
      <c r="L583" s="14"/>
      <c r="M583" s="14"/>
      <c r="N583" s="14"/>
      <c r="O583" s="14"/>
      <c r="P583" s="14"/>
      <c r="Q583" s="14"/>
    </row>
    <row r="584" spans="10:17" x14ac:dyDescent="0.25">
      <c r="J584" s="14"/>
      <c r="K584" s="14"/>
      <c r="L584" s="14"/>
      <c r="M584" s="14"/>
      <c r="N584" s="14"/>
      <c r="O584" s="14"/>
      <c r="P584" s="14"/>
      <c r="Q584" s="14"/>
    </row>
    <row r="585" spans="10:17" x14ac:dyDescent="0.25">
      <c r="J585" s="14"/>
      <c r="K585" s="14"/>
      <c r="L585" s="14"/>
      <c r="M585" s="14"/>
      <c r="N585" s="14"/>
      <c r="O585" s="14"/>
      <c r="P585" s="14"/>
      <c r="Q585" s="14"/>
    </row>
    <row r="586" spans="10:17" x14ac:dyDescent="0.25">
      <c r="J586" s="14"/>
      <c r="K586" s="14"/>
      <c r="L586" s="14"/>
      <c r="M586" s="14"/>
      <c r="N586" s="14"/>
      <c r="O586" s="14"/>
      <c r="P586" s="14"/>
      <c r="Q586" s="14"/>
    </row>
    <row r="587" spans="10:17" x14ac:dyDescent="0.25">
      <c r="J587" s="14"/>
      <c r="K587" s="14"/>
      <c r="L587" s="14"/>
      <c r="M587" s="14"/>
      <c r="N587" s="14"/>
      <c r="O587" s="14"/>
      <c r="P587" s="14"/>
      <c r="Q587" s="14"/>
    </row>
    <row r="588" spans="10:17" x14ac:dyDescent="0.25">
      <c r="J588" s="14"/>
      <c r="K588" s="14"/>
      <c r="L588" s="14"/>
      <c r="M588" s="14"/>
      <c r="N588" s="14"/>
      <c r="O588" s="14"/>
      <c r="P588" s="14"/>
      <c r="Q588" s="14"/>
    </row>
    <row r="589" spans="10:17" x14ac:dyDescent="0.25">
      <c r="J589" s="14"/>
      <c r="K589" s="14"/>
      <c r="L589" s="14"/>
      <c r="M589" s="14"/>
      <c r="N589" s="14"/>
      <c r="O589" s="14"/>
      <c r="P589" s="14"/>
      <c r="Q589" s="14"/>
    </row>
    <row r="590" spans="10:17" x14ac:dyDescent="0.25">
      <c r="J590" s="14"/>
      <c r="K590" s="14"/>
      <c r="L590" s="14"/>
      <c r="M590" s="14"/>
      <c r="N590" s="14"/>
      <c r="O590" s="14"/>
      <c r="P590" s="14"/>
      <c r="Q590" s="14"/>
    </row>
    <row r="591" spans="10:17" x14ac:dyDescent="0.25">
      <c r="J591" s="14"/>
      <c r="K591" s="14"/>
      <c r="L591" s="14"/>
      <c r="M591" s="14"/>
      <c r="N591" s="14"/>
      <c r="O591" s="14"/>
      <c r="P591" s="14"/>
      <c r="Q591" s="14"/>
    </row>
    <row r="592" spans="10:17" x14ac:dyDescent="0.25">
      <c r="J592" s="14"/>
      <c r="K592" s="14"/>
      <c r="L592" s="14"/>
      <c r="M592" s="14"/>
      <c r="N592" s="14"/>
      <c r="O592" s="14"/>
      <c r="P592" s="14"/>
      <c r="Q592" s="14"/>
    </row>
    <row r="593" spans="10:17" x14ac:dyDescent="0.25">
      <c r="J593" s="14"/>
      <c r="K593" s="14"/>
      <c r="L593" s="14"/>
      <c r="M593" s="14"/>
      <c r="N593" s="14"/>
      <c r="O593" s="14"/>
      <c r="P593" s="14"/>
      <c r="Q593" s="14"/>
    </row>
    <row r="594" spans="10:17" x14ac:dyDescent="0.25">
      <c r="J594" s="14"/>
      <c r="K594" s="14"/>
      <c r="L594" s="14"/>
      <c r="M594" s="14"/>
      <c r="N594" s="14"/>
      <c r="O594" s="14"/>
      <c r="P594" s="14"/>
      <c r="Q594" s="14"/>
    </row>
    <row r="595" spans="10:17" x14ac:dyDescent="0.25">
      <c r="J595" s="14"/>
      <c r="K595" s="14"/>
      <c r="L595" s="14"/>
      <c r="M595" s="14"/>
      <c r="N595" s="14"/>
      <c r="O595" s="14"/>
      <c r="P595" s="14"/>
      <c r="Q595" s="14"/>
    </row>
    <row r="596" spans="10:17" x14ac:dyDescent="0.25">
      <c r="J596" s="14"/>
      <c r="K596" s="14"/>
      <c r="L596" s="14"/>
      <c r="M596" s="14"/>
      <c r="N596" s="14"/>
      <c r="O596" s="14"/>
      <c r="P596" s="14"/>
      <c r="Q596" s="14"/>
    </row>
    <row r="597" spans="10:17" x14ac:dyDescent="0.25">
      <c r="J597" s="14"/>
      <c r="K597" s="14"/>
      <c r="L597" s="14"/>
      <c r="M597" s="14"/>
      <c r="N597" s="14"/>
      <c r="O597" s="14"/>
      <c r="P597" s="14"/>
      <c r="Q597" s="14"/>
    </row>
    <row r="598" spans="10:17" x14ac:dyDescent="0.25">
      <c r="J598" s="14"/>
      <c r="K598" s="14"/>
      <c r="L598" s="14"/>
      <c r="M598" s="14"/>
      <c r="N598" s="14"/>
      <c r="O598" s="14"/>
      <c r="P598" s="14"/>
      <c r="Q598" s="14"/>
    </row>
    <row r="599" spans="10:17" x14ac:dyDescent="0.25">
      <c r="J599" s="14"/>
      <c r="K599" s="14"/>
      <c r="L599" s="14"/>
      <c r="M599" s="14"/>
      <c r="N599" s="14"/>
      <c r="O599" s="14"/>
      <c r="P599" s="14"/>
      <c r="Q599" s="14"/>
    </row>
    <row r="600" spans="10:17" x14ac:dyDescent="0.25">
      <c r="J600" s="14"/>
      <c r="K600" s="14"/>
      <c r="L600" s="14"/>
      <c r="M600" s="14"/>
      <c r="N600" s="14"/>
      <c r="O600" s="14"/>
      <c r="P600" s="14"/>
      <c r="Q600" s="14"/>
    </row>
    <row r="601" spans="10:17" x14ac:dyDescent="0.25">
      <c r="J601" s="14"/>
      <c r="K601" s="14"/>
      <c r="L601" s="14"/>
      <c r="M601" s="14"/>
      <c r="N601" s="14"/>
      <c r="O601" s="14"/>
      <c r="P601" s="14"/>
      <c r="Q601" s="14"/>
    </row>
    <row r="602" spans="10:17" x14ac:dyDescent="0.25">
      <c r="J602" s="14"/>
      <c r="K602" s="14"/>
      <c r="L602" s="14"/>
      <c r="M602" s="14"/>
      <c r="N602" s="14"/>
      <c r="O602" s="14"/>
      <c r="P602" s="14"/>
      <c r="Q602" s="14"/>
    </row>
    <row r="603" spans="10:17" x14ac:dyDescent="0.25">
      <c r="J603" s="14"/>
      <c r="K603" s="14"/>
      <c r="L603" s="14"/>
      <c r="M603" s="14"/>
      <c r="N603" s="14"/>
      <c r="O603" s="14"/>
      <c r="P603" s="14"/>
      <c r="Q603" s="14"/>
    </row>
    <row r="604" spans="10:17" x14ac:dyDescent="0.25">
      <c r="J604" s="14"/>
      <c r="K604" s="14"/>
      <c r="L604" s="14"/>
      <c r="M604" s="14"/>
      <c r="N604" s="14"/>
      <c r="O604" s="14"/>
      <c r="P604" s="14"/>
      <c r="Q604" s="14"/>
    </row>
    <row r="605" spans="10:17" x14ac:dyDescent="0.25">
      <c r="J605" s="14"/>
      <c r="K605" s="14"/>
      <c r="L605" s="14"/>
      <c r="M605" s="14"/>
      <c r="N605" s="14"/>
      <c r="O605" s="14"/>
      <c r="P605" s="14"/>
      <c r="Q605" s="14"/>
    </row>
    <row r="606" spans="10:17" x14ac:dyDescent="0.25">
      <c r="J606" s="14"/>
      <c r="K606" s="14"/>
      <c r="L606" s="14"/>
      <c r="M606" s="14"/>
      <c r="N606" s="14"/>
      <c r="O606" s="14"/>
      <c r="P606" s="14"/>
      <c r="Q606" s="14"/>
    </row>
    <row r="607" spans="10:17" x14ac:dyDescent="0.25">
      <c r="J607" s="14"/>
      <c r="K607" s="14"/>
      <c r="L607" s="14"/>
      <c r="M607" s="14"/>
      <c r="N607" s="14"/>
      <c r="O607" s="14"/>
      <c r="P607" s="14"/>
      <c r="Q607" s="14"/>
    </row>
    <row r="608" spans="10:17" x14ac:dyDescent="0.25">
      <c r="J608" s="14"/>
      <c r="K608" s="14"/>
      <c r="L608" s="14"/>
      <c r="M608" s="14"/>
      <c r="N608" s="14"/>
      <c r="O608" s="14"/>
      <c r="P608" s="14"/>
      <c r="Q608" s="14"/>
    </row>
    <row r="609" spans="10:17" x14ac:dyDescent="0.25">
      <c r="J609" s="14"/>
      <c r="K609" s="14"/>
      <c r="L609" s="14"/>
      <c r="M609" s="14"/>
      <c r="N609" s="14"/>
      <c r="O609" s="14"/>
      <c r="P609" s="14"/>
      <c r="Q609" s="14"/>
    </row>
    <row r="610" spans="10:17" x14ac:dyDescent="0.25">
      <c r="J610" s="14"/>
      <c r="K610" s="14"/>
      <c r="L610" s="14"/>
      <c r="M610" s="14"/>
      <c r="N610" s="14"/>
      <c r="O610" s="14"/>
      <c r="P610" s="14"/>
      <c r="Q610" s="14"/>
    </row>
    <row r="611" spans="10:17" x14ac:dyDescent="0.25">
      <c r="J611" s="14"/>
      <c r="K611" s="14"/>
      <c r="L611" s="14"/>
      <c r="M611" s="14"/>
      <c r="N611" s="14"/>
      <c r="O611" s="14"/>
      <c r="P611" s="14"/>
      <c r="Q611" s="14"/>
    </row>
    <row r="612" spans="10:17" x14ac:dyDescent="0.25">
      <c r="J612" s="14"/>
      <c r="K612" s="14"/>
      <c r="L612" s="14"/>
      <c r="M612" s="14"/>
      <c r="N612" s="14"/>
      <c r="O612" s="14"/>
      <c r="P612" s="14"/>
      <c r="Q612" s="14"/>
    </row>
    <row r="613" spans="10:17" x14ac:dyDescent="0.25">
      <c r="J613" s="14"/>
      <c r="K613" s="14"/>
      <c r="L613" s="14"/>
      <c r="M613" s="14"/>
      <c r="N613" s="14"/>
      <c r="O613" s="14"/>
      <c r="P613" s="14"/>
      <c r="Q613" s="14"/>
    </row>
    <row r="614" spans="10:17" x14ac:dyDescent="0.25">
      <c r="J614" s="14"/>
      <c r="K614" s="14"/>
      <c r="L614" s="14"/>
      <c r="M614" s="14"/>
      <c r="N614" s="14"/>
      <c r="O614" s="14"/>
      <c r="P614" s="14"/>
      <c r="Q614" s="14"/>
    </row>
    <row r="615" spans="10:17" x14ac:dyDescent="0.25">
      <c r="J615" s="14"/>
      <c r="K615" s="14"/>
      <c r="L615" s="14"/>
      <c r="M615" s="14"/>
      <c r="N615" s="14"/>
      <c r="O615" s="14"/>
      <c r="P615" s="14"/>
      <c r="Q615" s="14"/>
    </row>
    <row r="616" spans="10:17" x14ac:dyDescent="0.25">
      <c r="J616" s="14"/>
      <c r="K616" s="14"/>
      <c r="L616" s="14"/>
      <c r="M616" s="14"/>
      <c r="N616" s="14"/>
      <c r="O616" s="14"/>
      <c r="P616" s="14"/>
      <c r="Q616" s="14"/>
    </row>
    <row r="617" spans="10:17" x14ac:dyDescent="0.25">
      <c r="J617" s="14"/>
      <c r="K617" s="14"/>
      <c r="L617" s="14"/>
      <c r="M617" s="14"/>
      <c r="N617" s="14"/>
      <c r="O617" s="14"/>
      <c r="P617" s="14"/>
      <c r="Q617" s="14"/>
    </row>
    <row r="618" spans="10:17" x14ac:dyDescent="0.25">
      <c r="J618" s="14"/>
      <c r="K618" s="14"/>
      <c r="L618" s="14"/>
      <c r="M618" s="14"/>
      <c r="N618" s="14"/>
      <c r="O618" s="14"/>
      <c r="P618" s="14"/>
      <c r="Q618" s="14"/>
    </row>
    <row r="619" spans="10:17" x14ac:dyDescent="0.25">
      <c r="J619" s="14"/>
      <c r="K619" s="14"/>
      <c r="L619" s="14"/>
      <c r="M619" s="14"/>
      <c r="N619" s="14"/>
      <c r="O619" s="14"/>
      <c r="P619" s="14"/>
      <c r="Q619" s="14"/>
    </row>
    <row r="620" spans="10:17" x14ac:dyDescent="0.25">
      <c r="J620" s="14"/>
      <c r="K620" s="14"/>
      <c r="L620" s="14"/>
      <c r="M620" s="14"/>
      <c r="N620" s="14"/>
      <c r="O620" s="14"/>
      <c r="P620" s="14"/>
      <c r="Q620" s="14"/>
    </row>
    <row r="621" spans="10:17" x14ac:dyDescent="0.25">
      <c r="J621" s="14"/>
      <c r="K621" s="14"/>
      <c r="L621" s="14"/>
      <c r="M621" s="14"/>
      <c r="N621" s="14"/>
      <c r="O621" s="14"/>
      <c r="P621" s="14"/>
      <c r="Q621" s="14"/>
    </row>
    <row r="622" spans="10:17" x14ac:dyDescent="0.25">
      <c r="J622" s="14"/>
      <c r="K622" s="14"/>
      <c r="L622" s="14"/>
      <c r="M622" s="14"/>
      <c r="N622" s="14"/>
      <c r="O622" s="14"/>
      <c r="P622" s="14"/>
      <c r="Q622" s="14"/>
    </row>
    <row r="623" spans="10:17" x14ac:dyDescent="0.25">
      <c r="J623" s="14"/>
      <c r="K623" s="14"/>
      <c r="L623" s="14"/>
      <c r="M623" s="14"/>
      <c r="N623" s="14"/>
      <c r="O623" s="14"/>
      <c r="P623" s="14"/>
      <c r="Q623" s="14"/>
    </row>
    <row r="624" spans="10:17" x14ac:dyDescent="0.25">
      <c r="J624" s="14"/>
      <c r="K624" s="14"/>
      <c r="L624" s="14"/>
      <c r="M624" s="14"/>
      <c r="N624" s="14"/>
      <c r="O624" s="14"/>
      <c r="P624" s="14"/>
      <c r="Q624" s="14"/>
    </row>
    <row r="625" spans="10:17" x14ac:dyDescent="0.25">
      <c r="J625" s="14"/>
      <c r="K625" s="14"/>
      <c r="L625" s="14"/>
      <c r="M625" s="14"/>
      <c r="N625" s="14"/>
      <c r="O625" s="14"/>
      <c r="P625" s="14"/>
      <c r="Q625" s="14"/>
    </row>
    <row r="626" spans="10:17" x14ac:dyDescent="0.25">
      <c r="J626" s="14"/>
      <c r="K626" s="14"/>
      <c r="L626" s="14"/>
      <c r="M626" s="14"/>
      <c r="N626" s="14"/>
      <c r="O626" s="14"/>
      <c r="P626" s="14"/>
      <c r="Q626" s="14"/>
    </row>
    <row r="627" spans="10:17" x14ac:dyDescent="0.25">
      <c r="J627" s="14"/>
      <c r="K627" s="14"/>
      <c r="L627" s="14"/>
      <c r="M627" s="14"/>
      <c r="N627" s="14"/>
      <c r="O627" s="14"/>
      <c r="P627" s="14"/>
      <c r="Q627" s="14"/>
    </row>
    <row r="628" spans="10:17" x14ac:dyDescent="0.25">
      <c r="J628" s="14"/>
      <c r="K628" s="14"/>
      <c r="L628" s="14"/>
      <c r="M628" s="14"/>
      <c r="N628" s="14"/>
      <c r="O628" s="14"/>
      <c r="P628" s="14"/>
      <c r="Q628" s="14"/>
    </row>
    <row r="629" spans="10:17" x14ac:dyDescent="0.25">
      <c r="J629" s="14"/>
      <c r="K629" s="14"/>
      <c r="L629" s="14"/>
      <c r="M629" s="14"/>
      <c r="N629" s="14"/>
      <c r="O629" s="14"/>
      <c r="P629" s="14"/>
      <c r="Q629" s="14"/>
    </row>
    <row r="630" spans="10:17" x14ac:dyDescent="0.25">
      <c r="J630" s="14"/>
      <c r="K630" s="14"/>
      <c r="L630" s="14"/>
      <c r="M630" s="14"/>
      <c r="N630" s="14"/>
      <c r="O630" s="14"/>
      <c r="P630" s="14"/>
      <c r="Q630" s="14"/>
    </row>
    <row r="631" spans="10:17" x14ac:dyDescent="0.25">
      <c r="J631" s="14"/>
      <c r="K631" s="14"/>
      <c r="L631" s="14"/>
      <c r="M631" s="14"/>
      <c r="N631" s="14"/>
      <c r="O631" s="14"/>
      <c r="P631" s="14"/>
      <c r="Q631" s="14"/>
    </row>
    <row r="632" spans="10:17" x14ac:dyDescent="0.25">
      <c r="J632" s="14"/>
      <c r="K632" s="14"/>
      <c r="L632" s="14"/>
      <c r="M632" s="14"/>
      <c r="N632" s="14"/>
      <c r="O632" s="14"/>
      <c r="P632" s="14"/>
      <c r="Q632" s="14"/>
    </row>
    <row r="633" spans="10:17" x14ac:dyDescent="0.25">
      <c r="J633" s="14"/>
      <c r="K633" s="14"/>
      <c r="L633" s="14"/>
      <c r="M633" s="14"/>
      <c r="N633" s="14"/>
      <c r="O633" s="14"/>
      <c r="P633" s="14"/>
      <c r="Q633" s="14"/>
    </row>
    <row r="634" spans="10:17" x14ac:dyDescent="0.25">
      <c r="J634" s="14"/>
      <c r="K634" s="14"/>
      <c r="L634" s="14"/>
      <c r="M634" s="14"/>
      <c r="N634" s="14"/>
      <c r="O634" s="14"/>
      <c r="P634" s="14"/>
      <c r="Q634" s="14"/>
    </row>
    <row r="635" spans="10:17" x14ac:dyDescent="0.25">
      <c r="J635" s="14"/>
      <c r="K635" s="14"/>
      <c r="L635" s="14"/>
      <c r="M635" s="14"/>
      <c r="N635" s="14"/>
      <c r="O635" s="14"/>
      <c r="P635" s="14"/>
      <c r="Q635" s="14"/>
    </row>
    <row r="636" spans="10:17" x14ac:dyDescent="0.25">
      <c r="J636" s="14"/>
      <c r="K636" s="14"/>
      <c r="L636" s="14"/>
      <c r="M636" s="14"/>
      <c r="N636" s="14"/>
      <c r="O636" s="14"/>
      <c r="P636" s="14"/>
      <c r="Q636" s="14"/>
    </row>
    <row r="637" spans="10:17" x14ac:dyDescent="0.25">
      <c r="J637" s="14"/>
      <c r="K637" s="14"/>
      <c r="L637" s="14"/>
      <c r="M637" s="14"/>
      <c r="N637" s="14"/>
      <c r="O637" s="14"/>
      <c r="P637" s="14"/>
      <c r="Q637" s="14"/>
    </row>
    <row r="638" spans="10:17" x14ac:dyDescent="0.25">
      <c r="J638" s="14"/>
      <c r="K638" s="14"/>
      <c r="L638" s="14"/>
      <c r="M638" s="14"/>
      <c r="N638" s="14"/>
      <c r="O638" s="14"/>
      <c r="P638" s="14"/>
      <c r="Q638" s="14"/>
    </row>
    <row r="639" spans="10:17" x14ac:dyDescent="0.25">
      <c r="J639" s="14"/>
      <c r="K639" s="14"/>
      <c r="L639" s="14"/>
      <c r="M639" s="14"/>
      <c r="N639" s="14"/>
      <c r="O639" s="14"/>
      <c r="P639" s="14"/>
      <c r="Q639" s="14"/>
    </row>
    <row r="640" spans="10:17" x14ac:dyDescent="0.25">
      <c r="J640" s="14"/>
      <c r="K640" s="14"/>
      <c r="L640" s="14"/>
      <c r="M640" s="14"/>
      <c r="N640" s="14"/>
      <c r="O640" s="14"/>
      <c r="P640" s="14"/>
      <c r="Q640" s="14"/>
    </row>
    <row r="641" spans="10:17" x14ac:dyDescent="0.25">
      <c r="J641" s="14"/>
      <c r="K641" s="14"/>
      <c r="L641" s="14"/>
      <c r="M641" s="14"/>
      <c r="N641" s="14"/>
      <c r="O641" s="14"/>
      <c r="P641" s="14"/>
      <c r="Q641" s="14"/>
    </row>
    <row r="642" spans="10:17" x14ac:dyDescent="0.25">
      <c r="J642" s="14"/>
      <c r="K642" s="14"/>
      <c r="L642" s="14"/>
      <c r="M642" s="14"/>
      <c r="N642" s="14"/>
      <c r="O642" s="14"/>
      <c r="P642" s="14"/>
      <c r="Q642" s="14"/>
    </row>
    <row r="643" spans="10:17" x14ac:dyDescent="0.25">
      <c r="J643" s="14"/>
      <c r="K643" s="14"/>
      <c r="L643" s="14"/>
      <c r="M643" s="14"/>
      <c r="N643" s="14"/>
      <c r="O643" s="14"/>
      <c r="P643" s="14"/>
      <c r="Q643" s="14"/>
    </row>
    <row r="644" spans="10:17" x14ac:dyDescent="0.25">
      <c r="J644" s="14"/>
      <c r="K644" s="14"/>
      <c r="L644" s="14"/>
      <c r="M644" s="14"/>
      <c r="N644" s="14"/>
      <c r="O644" s="14"/>
      <c r="P644" s="14"/>
      <c r="Q644" s="14"/>
    </row>
    <row r="645" spans="10:17" x14ac:dyDescent="0.25">
      <c r="J645" s="14"/>
      <c r="K645" s="14"/>
      <c r="L645" s="14"/>
      <c r="M645" s="14"/>
      <c r="N645" s="14"/>
      <c r="O645" s="14"/>
      <c r="P645" s="14"/>
      <c r="Q645" s="14"/>
    </row>
    <row r="646" spans="10:17" x14ac:dyDescent="0.25">
      <c r="J646" s="14"/>
      <c r="K646" s="14"/>
      <c r="L646" s="14"/>
      <c r="M646" s="14"/>
      <c r="N646" s="14"/>
      <c r="O646" s="14"/>
      <c r="P646" s="14"/>
      <c r="Q646" s="14"/>
    </row>
    <row r="647" spans="10:17" x14ac:dyDescent="0.25">
      <c r="J647" s="14"/>
      <c r="K647" s="14"/>
      <c r="L647" s="14"/>
      <c r="M647" s="14"/>
      <c r="N647" s="14"/>
      <c r="O647" s="14"/>
      <c r="P647" s="14"/>
      <c r="Q647" s="14"/>
    </row>
    <row r="648" spans="10:17" x14ac:dyDescent="0.25">
      <c r="J648" s="14"/>
      <c r="K648" s="14"/>
      <c r="L648" s="14"/>
      <c r="M648" s="14"/>
      <c r="N648" s="14"/>
      <c r="O648" s="14"/>
      <c r="P648" s="14"/>
      <c r="Q648" s="14"/>
    </row>
    <row r="649" spans="10:17" x14ac:dyDescent="0.25">
      <c r="J649" s="14"/>
      <c r="K649" s="14"/>
      <c r="L649" s="14"/>
      <c r="M649" s="14"/>
      <c r="N649" s="14"/>
      <c r="O649" s="14"/>
      <c r="P649" s="14"/>
      <c r="Q649" s="14"/>
    </row>
    <row r="650" spans="10:17" x14ac:dyDescent="0.25">
      <c r="J650" s="14"/>
      <c r="K650" s="14"/>
      <c r="L650" s="14"/>
      <c r="M650" s="14"/>
      <c r="N650" s="14"/>
      <c r="O650" s="14"/>
      <c r="P650" s="14"/>
      <c r="Q650" s="14"/>
    </row>
    <row r="651" spans="10:17" x14ac:dyDescent="0.25">
      <c r="J651" s="14"/>
      <c r="K651" s="14"/>
      <c r="L651" s="14"/>
      <c r="M651" s="14"/>
      <c r="N651" s="14"/>
      <c r="O651" s="14"/>
      <c r="P651" s="14"/>
      <c r="Q651" s="14"/>
    </row>
    <row r="652" spans="10:17" x14ac:dyDescent="0.25">
      <c r="J652" s="14"/>
      <c r="K652" s="14"/>
      <c r="L652" s="14"/>
      <c r="M652" s="14"/>
      <c r="N652" s="14"/>
      <c r="O652" s="14"/>
      <c r="P652" s="14"/>
      <c r="Q652" s="14"/>
    </row>
    <row r="653" spans="10:17" x14ac:dyDescent="0.25">
      <c r="J653" s="14"/>
      <c r="K653" s="14"/>
      <c r="L653" s="14"/>
      <c r="M653" s="14"/>
      <c r="N653" s="14"/>
      <c r="O653" s="14"/>
      <c r="P653" s="14"/>
      <c r="Q653" s="14"/>
    </row>
    <row r="654" spans="10:17" x14ac:dyDescent="0.25">
      <c r="J654" s="14"/>
      <c r="K654" s="14"/>
      <c r="L654" s="14"/>
      <c r="M654" s="14"/>
      <c r="N654" s="14"/>
      <c r="O654" s="14"/>
      <c r="P654" s="14"/>
      <c r="Q654" s="14"/>
    </row>
    <row r="655" spans="10:17" x14ac:dyDescent="0.25">
      <c r="J655" s="14"/>
      <c r="K655" s="14"/>
      <c r="L655" s="14"/>
      <c r="M655" s="14"/>
      <c r="N655" s="14"/>
      <c r="O655" s="14"/>
      <c r="P655" s="14"/>
      <c r="Q655" s="14"/>
    </row>
    <row r="656" spans="10:17" x14ac:dyDescent="0.25">
      <c r="J656" s="14"/>
      <c r="K656" s="14"/>
      <c r="L656" s="14"/>
      <c r="M656" s="14"/>
      <c r="N656" s="14"/>
      <c r="O656" s="14"/>
      <c r="P656" s="14"/>
      <c r="Q656" s="14"/>
    </row>
    <row r="657" spans="10:17" x14ac:dyDescent="0.25">
      <c r="J657" s="14"/>
      <c r="K657" s="14"/>
      <c r="L657" s="14"/>
      <c r="M657" s="14"/>
      <c r="N657" s="14"/>
      <c r="O657" s="14"/>
      <c r="P657" s="14"/>
      <c r="Q657" s="14"/>
    </row>
    <row r="658" spans="10:17" x14ac:dyDescent="0.25">
      <c r="J658" s="14"/>
      <c r="K658" s="14"/>
      <c r="L658" s="14"/>
      <c r="M658" s="14"/>
      <c r="N658" s="14"/>
      <c r="O658" s="14"/>
      <c r="P658" s="14"/>
      <c r="Q658" s="14"/>
    </row>
    <row r="659" spans="10:17" x14ac:dyDescent="0.25">
      <c r="J659" s="14"/>
      <c r="K659" s="14"/>
      <c r="L659" s="14"/>
      <c r="M659" s="14"/>
      <c r="N659" s="14"/>
      <c r="O659" s="14"/>
      <c r="P659" s="14"/>
      <c r="Q659" s="14"/>
    </row>
    <row r="660" spans="10:17" x14ac:dyDescent="0.25">
      <c r="J660" s="14"/>
      <c r="K660" s="14"/>
      <c r="L660" s="14"/>
      <c r="M660" s="14"/>
      <c r="N660" s="14"/>
      <c r="O660" s="14"/>
      <c r="P660" s="14"/>
      <c r="Q660" s="14"/>
    </row>
    <row r="661" spans="10:17" x14ac:dyDescent="0.25">
      <c r="J661" s="14"/>
      <c r="K661" s="14"/>
      <c r="L661" s="14"/>
      <c r="M661" s="14"/>
      <c r="N661" s="14"/>
      <c r="O661" s="14"/>
      <c r="P661" s="14"/>
      <c r="Q661" s="14"/>
    </row>
    <row r="662" spans="10:17" x14ac:dyDescent="0.25">
      <c r="J662" s="14"/>
      <c r="K662" s="14"/>
      <c r="L662" s="14"/>
      <c r="M662" s="14"/>
      <c r="N662" s="14"/>
      <c r="O662" s="14"/>
      <c r="P662" s="14"/>
      <c r="Q662" s="14"/>
    </row>
    <row r="663" spans="10:17" x14ac:dyDescent="0.25">
      <c r="J663" s="14"/>
      <c r="K663" s="14"/>
      <c r="L663" s="14"/>
      <c r="M663" s="14"/>
      <c r="N663" s="14"/>
      <c r="O663" s="14"/>
      <c r="P663" s="14"/>
      <c r="Q663" s="14"/>
    </row>
    <row r="664" spans="10:17" x14ac:dyDescent="0.25">
      <c r="J664" s="14"/>
      <c r="K664" s="14"/>
      <c r="L664" s="14"/>
      <c r="M664" s="14"/>
      <c r="N664" s="14"/>
      <c r="O664" s="14"/>
      <c r="P664" s="14"/>
      <c r="Q664" s="14"/>
    </row>
    <row r="665" spans="10:17" x14ac:dyDescent="0.25">
      <c r="J665" s="14"/>
      <c r="K665" s="14"/>
      <c r="L665" s="14"/>
      <c r="M665" s="14"/>
      <c r="N665" s="14"/>
      <c r="O665" s="14"/>
      <c r="P665" s="14"/>
      <c r="Q665" s="14"/>
    </row>
    <row r="666" spans="10:17" x14ac:dyDescent="0.25">
      <c r="J666" s="14"/>
      <c r="K666" s="14"/>
      <c r="L666" s="14"/>
      <c r="M666" s="14"/>
      <c r="N666" s="14"/>
      <c r="O666" s="14"/>
      <c r="P666" s="14"/>
      <c r="Q666" s="14"/>
    </row>
    <row r="667" spans="10:17" x14ac:dyDescent="0.25">
      <c r="J667" s="14"/>
      <c r="K667" s="14"/>
      <c r="L667" s="14"/>
      <c r="M667" s="14"/>
      <c r="N667" s="14"/>
      <c r="O667" s="14"/>
      <c r="P667" s="14"/>
      <c r="Q667" s="14"/>
    </row>
    <row r="668" spans="10:17" x14ac:dyDescent="0.25">
      <c r="J668" s="14"/>
      <c r="K668" s="14"/>
      <c r="L668" s="14"/>
      <c r="M668" s="14"/>
      <c r="N668" s="14"/>
      <c r="O668" s="14"/>
      <c r="P668" s="14"/>
      <c r="Q668" s="14"/>
    </row>
    <row r="669" spans="10:17" x14ac:dyDescent="0.25">
      <c r="J669" s="14"/>
      <c r="K669" s="14"/>
      <c r="L669" s="14"/>
      <c r="M669" s="14"/>
      <c r="N669" s="14"/>
      <c r="O669" s="14"/>
      <c r="P669" s="14"/>
      <c r="Q669" s="14"/>
    </row>
    <row r="670" spans="10:17" x14ac:dyDescent="0.25">
      <c r="J670" s="14"/>
      <c r="K670" s="14"/>
      <c r="L670" s="14"/>
      <c r="M670" s="14"/>
      <c r="N670" s="14"/>
      <c r="O670" s="14"/>
      <c r="P670" s="14"/>
      <c r="Q670" s="14"/>
    </row>
    <row r="671" spans="10:17" x14ac:dyDescent="0.25">
      <c r="J671" s="14"/>
      <c r="K671" s="14"/>
      <c r="L671" s="14"/>
      <c r="M671" s="14"/>
      <c r="N671" s="14"/>
      <c r="O671" s="14"/>
      <c r="P671" s="14"/>
      <c r="Q671" s="14"/>
    </row>
    <row r="672" spans="10:17" x14ac:dyDescent="0.25">
      <c r="J672" s="14"/>
      <c r="K672" s="14"/>
      <c r="L672" s="14"/>
      <c r="M672" s="14"/>
      <c r="N672" s="14"/>
      <c r="O672" s="14"/>
      <c r="P672" s="14"/>
      <c r="Q672" s="14"/>
    </row>
    <row r="673" spans="10:17" x14ac:dyDescent="0.25">
      <c r="J673" s="14"/>
      <c r="K673" s="14"/>
      <c r="L673" s="14"/>
      <c r="M673" s="14"/>
      <c r="N673" s="14"/>
      <c r="O673" s="14"/>
      <c r="P673" s="14"/>
      <c r="Q673" s="14"/>
    </row>
    <row r="674" spans="10:17" x14ac:dyDescent="0.25">
      <c r="J674" s="14"/>
      <c r="K674" s="14"/>
      <c r="L674" s="14"/>
      <c r="M674" s="14"/>
      <c r="N674" s="14"/>
      <c r="O674" s="14"/>
      <c r="P674" s="14"/>
      <c r="Q674" s="14"/>
    </row>
    <row r="675" spans="10:17" x14ac:dyDescent="0.25">
      <c r="J675" s="14"/>
      <c r="K675" s="14"/>
      <c r="L675" s="14"/>
      <c r="M675" s="14"/>
      <c r="N675" s="14"/>
      <c r="O675" s="14"/>
      <c r="P675" s="14"/>
      <c r="Q675" s="14"/>
    </row>
    <row r="676" spans="10:17" x14ac:dyDescent="0.25">
      <c r="J676" s="14"/>
      <c r="K676" s="14"/>
      <c r="L676" s="14"/>
      <c r="M676" s="14"/>
      <c r="N676" s="14"/>
      <c r="O676" s="14"/>
      <c r="P676" s="14"/>
      <c r="Q676" s="14"/>
    </row>
    <row r="677" spans="10:17" x14ac:dyDescent="0.25">
      <c r="J677" s="14"/>
      <c r="K677" s="14"/>
      <c r="L677" s="14"/>
      <c r="M677" s="14"/>
      <c r="N677" s="14"/>
      <c r="O677" s="14"/>
      <c r="P677" s="14"/>
      <c r="Q677" s="14"/>
    </row>
    <row r="678" spans="10:17" x14ac:dyDescent="0.25">
      <c r="J678" s="14"/>
      <c r="K678" s="14"/>
      <c r="L678" s="14"/>
      <c r="M678" s="14"/>
      <c r="N678" s="14"/>
      <c r="O678" s="14"/>
      <c r="P678" s="14"/>
      <c r="Q678" s="14"/>
    </row>
    <row r="679" spans="10:17" x14ac:dyDescent="0.25">
      <c r="J679" s="14"/>
      <c r="K679" s="14"/>
      <c r="L679" s="14"/>
      <c r="M679" s="14"/>
      <c r="N679" s="14"/>
      <c r="O679" s="14"/>
      <c r="P679" s="14"/>
      <c r="Q679" s="14"/>
    </row>
    <row r="680" spans="10:17" x14ac:dyDescent="0.25">
      <c r="J680" s="14"/>
      <c r="K680" s="14"/>
      <c r="L680" s="14"/>
      <c r="M680" s="14"/>
      <c r="N680" s="14"/>
      <c r="O680" s="14"/>
      <c r="P680" s="14"/>
      <c r="Q680" s="14"/>
    </row>
    <row r="681" spans="10:17" x14ac:dyDescent="0.25">
      <c r="J681" s="14"/>
      <c r="K681" s="14"/>
      <c r="L681" s="14"/>
      <c r="M681" s="14"/>
      <c r="N681" s="14"/>
      <c r="O681" s="14"/>
      <c r="P681" s="14"/>
      <c r="Q681" s="14"/>
    </row>
    <row r="682" spans="10:17" x14ac:dyDescent="0.25">
      <c r="J682" s="14"/>
      <c r="K682" s="14"/>
      <c r="L682" s="14"/>
      <c r="M682" s="14"/>
      <c r="N682" s="14"/>
      <c r="O682" s="14"/>
      <c r="P682" s="14"/>
      <c r="Q682" s="14"/>
    </row>
    <row r="683" spans="10:17" x14ac:dyDescent="0.25">
      <c r="J683" s="14"/>
      <c r="K683" s="14"/>
      <c r="L683" s="14"/>
      <c r="M683" s="14"/>
      <c r="N683" s="14"/>
      <c r="O683" s="14"/>
      <c r="P683" s="14"/>
      <c r="Q683" s="14"/>
    </row>
    <row r="684" spans="10:17" x14ac:dyDescent="0.25">
      <c r="J684" s="14"/>
      <c r="K684" s="14"/>
      <c r="L684" s="14"/>
      <c r="M684" s="14"/>
      <c r="N684" s="14"/>
      <c r="O684" s="14"/>
      <c r="P684" s="14"/>
      <c r="Q684" s="14"/>
    </row>
    <row r="685" spans="10:17" x14ac:dyDescent="0.25">
      <c r="J685" s="14"/>
      <c r="K685" s="14"/>
      <c r="L685" s="14"/>
      <c r="M685" s="14"/>
      <c r="N685" s="14"/>
      <c r="O685" s="14"/>
      <c r="P685" s="14"/>
      <c r="Q685" s="14"/>
    </row>
    <row r="686" spans="10:17" x14ac:dyDescent="0.25">
      <c r="J686" s="14"/>
      <c r="K686" s="14"/>
      <c r="L686" s="14"/>
      <c r="M686" s="14"/>
      <c r="N686" s="14"/>
      <c r="O686" s="14"/>
      <c r="P686" s="14"/>
      <c r="Q686" s="14"/>
    </row>
    <row r="687" spans="10:17" x14ac:dyDescent="0.25">
      <c r="J687" s="14"/>
      <c r="K687" s="14"/>
      <c r="L687" s="14"/>
      <c r="M687" s="14"/>
      <c r="N687" s="14"/>
      <c r="O687" s="14"/>
      <c r="P687" s="14"/>
      <c r="Q687" s="14"/>
    </row>
    <row r="688" spans="10:17" x14ac:dyDescent="0.25">
      <c r="J688" s="14"/>
      <c r="K688" s="14"/>
      <c r="L688" s="14"/>
      <c r="M688" s="14"/>
      <c r="N688" s="14"/>
      <c r="O688" s="14"/>
      <c r="P688" s="14"/>
      <c r="Q688" s="14"/>
    </row>
    <row r="689" spans="10:17" x14ac:dyDescent="0.25">
      <c r="J689" s="14"/>
      <c r="K689" s="14"/>
      <c r="L689" s="14"/>
      <c r="M689" s="14"/>
      <c r="N689" s="14"/>
      <c r="O689" s="14"/>
      <c r="P689" s="14"/>
      <c r="Q689" s="14"/>
    </row>
    <row r="690" spans="10:17" x14ac:dyDescent="0.25">
      <c r="J690" s="14"/>
      <c r="K690" s="14"/>
      <c r="L690" s="14"/>
      <c r="M690" s="14"/>
      <c r="N690" s="14"/>
      <c r="O690" s="14"/>
      <c r="P690" s="14"/>
      <c r="Q690" s="14"/>
    </row>
    <row r="691" spans="10:17" x14ac:dyDescent="0.25">
      <c r="J691" s="14"/>
      <c r="K691" s="14"/>
      <c r="L691" s="14"/>
      <c r="M691" s="14"/>
      <c r="N691" s="14"/>
      <c r="O691" s="14"/>
      <c r="P691" s="14"/>
      <c r="Q691" s="14"/>
    </row>
    <row r="692" spans="10:17" x14ac:dyDescent="0.25">
      <c r="J692" s="14"/>
      <c r="K692" s="14"/>
      <c r="L692" s="14"/>
      <c r="M692" s="14"/>
      <c r="N692" s="14"/>
      <c r="O692" s="14"/>
      <c r="P692" s="14"/>
      <c r="Q692" s="14"/>
    </row>
    <row r="693" spans="10:17" x14ac:dyDescent="0.25">
      <c r="J693" s="14"/>
      <c r="K693" s="14"/>
      <c r="L693" s="14"/>
      <c r="M693" s="14"/>
      <c r="N693" s="14"/>
      <c r="O693" s="14"/>
      <c r="P693" s="14"/>
      <c r="Q693" s="14"/>
    </row>
    <row r="694" spans="10:17" x14ac:dyDescent="0.25">
      <c r="J694" s="14"/>
      <c r="K694" s="14"/>
      <c r="L694" s="14"/>
      <c r="M694" s="14"/>
      <c r="N694" s="14"/>
      <c r="O694" s="14"/>
      <c r="P694" s="14"/>
      <c r="Q694" s="14"/>
    </row>
    <row r="695" spans="10:17" x14ac:dyDescent="0.25">
      <c r="J695" s="14"/>
      <c r="K695" s="14"/>
      <c r="L695" s="14"/>
      <c r="M695" s="14"/>
      <c r="N695" s="14"/>
      <c r="O695" s="14"/>
      <c r="P695" s="14"/>
      <c r="Q695" s="14"/>
    </row>
    <row r="696" spans="10:17" x14ac:dyDescent="0.25">
      <c r="J696" s="14"/>
      <c r="K696" s="14"/>
      <c r="L696" s="14"/>
      <c r="M696" s="14"/>
      <c r="N696" s="14"/>
      <c r="O696" s="14"/>
      <c r="P696" s="14"/>
      <c r="Q696" s="14"/>
    </row>
    <row r="697" spans="10:17" x14ac:dyDescent="0.25">
      <c r="J697" s="14"/>
      <c r="K697" s="14"/>
      <c r="L697" s="14"/>
      <c r="M697" s="14"/>
      <c r="N697" s="14"/>
      <c r="O697" s="14"/>
      <c r="P697" s="14"/>
      <c r="Q697" s="14"/>
    </row>
    <row r="698" spans="10:17" x14ac:dyDescent="0.25">
      <c r="J698" s="14"/>
      <c r="K698" s="14"/>
      <c r="L698" s="14"/>
      <c r="M698" s="14"/>
      <c r="N698" s="14"/>
      <c r="O698" s="14"/>
      <c r="P698" s="14"/>
      <c r="Q698" s="14"/>
    </row>
    <row r="699" spans="10:17" x14ac:dyDescent="0.25">
      <c r="J699" s="14"/>
      <c r="K699" s="14"/>
      <c r="L699" s="14"/>
      <c r="M699" s="14"/>
      <c r="N699" s="14"/>
      <c r="O699" s="14"/>
      <c r="P699" s="14"/>
      <c r="Q699" s="14"/>
    </row>
    <row r="700" spans="10:17" x14ac:dyDescent="0.25">
      <c r="J700" s="14"/>
      <c r="K700" s="14"/>
      <c r="L700" s="14"/>
      <c r="M700" s="14"/>
      <c r="N700" s="14"/>
      <c r="O700" s="14"/>
      <c r="P700" s="14"/>
      <c r="Q700" s="14"/>
    </row>
    <row r="701" spans="10:17" x14ac:dyDescent="0.25">
      <c r="J701" s="14"/>
      <c r="K701" s="14"/>
      <c r="L701" s="14"/>
      <c r="M701" s="14"/>
      <c r="N701" s="14"/>
      <c r="O701" s="14"/>
      <c r="P701" s="14"/>
      <c r="Q701" s="14"/>
    </row>
    <row r="702" spans="10:17" x14ac:dyDescent="0.25">
      <c r="J702" s="14"/>
      <c r="K702" s="14"/>
      <c r="L702" s="14"/>
      <c r="M702" s="14"/>
      <c r="N702" s="14"/>
      <c r="O702" s="14"/>
      <c r="P702" s="14"/>
      <c r="Q702" s="14"/>
    </row>
    <row r="703" spans="10:17" x14ac:dyDescent="0.25">
      <c r="J703" s="14"/>
      <c r="K703" s="14"/>
      <c r="L703" s="14"/>
      <c r="M703" s="14"/>
      <c r="N703" s="14"/>
      <c r="O703" s="14"/>
      <c r="P703" s="14"/>
      <c r="Q703" s="14"/>
    </row>
    <row r="704" spans="10:17" x14ac:dyDescent="0.25">
      <c r="J704" s="14"/>
      <c r="K704" s="14"/>
      <c r="L704" s="14"/>
      <c r="M704" s="14"/>
      <c r="N704" s="14"/>
      <c r="O704" s="14"/>
      <c r="P704" s="14"/>
      <c r="Q704" s="14"/>
    </row>
    <row r="705" spans="10:17" x14ac:dyDescent="0.25">
      <c r="J705" s="14"/>
      <c r="K705" s="14"/>
      <c r="L705" s="14"/>
      <c r="M705" s="14"/>
      <c r="N705" s="14"/>
      <c r="O705" s="14"/>
      <c r="P705" s="14"/>
      <c r="Q705" s="14"/>
    </row>
    <row r="706" spans="10:17" x14ac:dyDescent="0.25">
      <c r="J706" s="14"/>
      <c r="K706" s="14"/>
      <c r="L706" s="14"/>
      <c r="M706" s="14"/>
      <c r="N706" s="14"/>
      <c r="O706" s="14"/>
      <c r="P706" s="14"/>
      <c r="Q706" s="14"/>
    </row>
    <row r="707" spans="10:17" x14ac:dyDescent="0.25">
      <c r="J707" s="14"/>
      <c r="K707" s="14"/>
      <c r="L707" s="14"/>
      <c r="M707" s="14"/>
      <c r="N707" s="14"/>
      <c r="O707" s="14"/>
      <c r="P707" s="14"/>
      <c r="Q707" s="14"/>
    </row>
    <row r="708" spans="10:17" x14ac:dyDescent="0.25">
      <c r="J708" s="14"/>
      <c r="K708" s="14"/>
      <c r="L708" s="14"/>
      <c r="M708" s="14"/>
      <c r="N708" s="14"/>
      <c r="O708" s="14"/>
      <c r="P708" s="14"/>
      <c r="Q708" s="14"/>
    </row>
    <row r="709" spans="10:17" x14ac:dyDescent="0.25">
      <c r="J709" s="14"/>
      <c r="K709" s="14"/>
      <c r="L709" s="14"/>
      <c r="M709" s="14"/>
      <c r="N709" s="14"/>
      <c r="O709" s="14"/>
      <c r="P709" s="14"/>
      <c r="Q709" s="14"/>
    </row>
    <row r="710" spans="10:17" x14ac:dyDescent="0.25">
      <c r="J710" s="14"/>
      <c r="K710" s="14"/>
      <c r="L710" s="14"/>
      <c r="M710" s="14"/>
      <c r="N710" s="14"/>
      <c r="O710" s="14"/>
      <c r="P710" s="14"/>
      <c r="Q710" s="14"/>
    </row>
    <row r="711" spans="10:17" x14ac:dyDescent="0.25">
      <c r="J711" s="14"/>
      <c r="K711" s="14"/>
      <c r="L711" s="14"/>
      <c r="M711" s="14"/>
      <c r="N711" s="14"/>
      <c r="O711" s="14"/>
      <c r="P711" s="14"/>
      <c r="Q711" s="14"/>
    </row>
    <row r="712" spans="10:17" x14ac:dyDescent="0.25">
      <c r="J712" s="14"/>
      <c r="K712" s="14"/>
      <c r="L712" s="14"/>
      <c r="M712" s="14"/>
      <c r="N712" s="14"/>
      <c r="O712" s="14"/>
      <c r="P712" s="14"/>
      <c r="Q712" s="14"/>
    </row>
    <row r="713" spans="10:17" x14ac:dyDescent="0.25">
      <c r="J713" s="14"/>
      <c r="K713" s="14"/>
      <c r="L713" s="14"/>
      <c r="M713" s="14"/>
      <c r="N713" s="14"/>
      <c r="O713" s="14"/>
      <c r="P713" s="14"/>
      <c r="Q713" s="14"/>
    </row>
    <row r="714" spans="10:17" x14ac:dyDescent="0.25">
      <c r="J714" s="14"/>
      <c r="K714" s="14"/>
      <c r="L714" s="14"/>
      <c r="M714" s="14"/>
      <c r="N714" s="14"/>
      <c r="O714" s="14"/>
      <c r="P714" s="14"/>
      <c r="Q714" s="14"/>
    </row>
    <row r="715" spans="10:17" x14ac:dyDescent="0.25">
      <c r="J715" s="14"/>
      <c r="K715" s="14"/>
      <c r="L715" s="14"/>
      <c r="M715" s="14"/>
      <c r="N715" s="14"/>
      <c r="O715" s="14"/>
      <c r="P715" s="14"/>
      <c r="Q715" s="14"/>
    </row>
    <row r="716" spans="10:17" x14ac:dyDescent="0.25">
      <c r="J716" s="14"/>
      <c r="K716" s="14"/>
      <c r="L716" s="14"/>
      <c r="M716" s="14"/>
      <c r="N716" s="14"/>
      <c r="O716" s="14"/>
      <c r="P716" s="14"/>
      <c r="Q716" s="14"/>
    </row>
    <row r="717" spans="10:17" x14ac:dyDescent="0.25">
      <c r="J717" s="14"/>
      <c r="K717" s="14"/>
      <c r="L717" s="14"/>
      <c r="M717" s="14"/>
      <c r="N717" s="14"/>
      <c r="O717" s="14"/>
      <c r="P717" s="14"/>
      <c r="Q717" s="14"/>
    </row>
    <row r="718" spans="10:17" x14ac:dyDescent="0.25">
      <c r="J718" s="14"/>
      <c r="K718" s="14"/>
      <c r="L718" s="14"/>
      <c r="M718" s="14"/>
      <c r="N718" s="14"/>
      <c r="O718" s="14"/>
      <c r="P718" s="14"/>
      <c r="Q718" s="14"/>
    </row>
    <row r="719" spans="10:17" x14ac:dyDescent="0.25">
      <c r="J719" s="14"/>
      <c r="K719" s="14"/>
      <c r="L719" s="14"/>
      <c r="M719" s="14"/>
      <c r="N719" s="14"/>
      <c r="O719" s="14"/>
      <c r="P719" s="14"/>
      <c r="Q719" s="14"/>
    </row>
    <row r="720" spans="10:17" x14ac:dyDescent="0.25">
      <c r="J720" s="14"/>
      <c r="K720" s="14"/>
      <c r="L720" s="14"/>
      <c r="M720" s="14"/>
      <c r="N720" s="14"/>
      <c r="O720" s="14"/>
      <c r="P720" s="14"/>
      <c r="Q720" s="14"/>
    </row>
    <row r="721" spans="10:17" x14ac:dyDescent="0.25">
      <c r="J721" s="14"/>
      <c r="K721" s="14"/>
      <c r="L721" s="14"/>
      <c r="M721" s="14"/>
      <c r="N721" s="14"/>
      <c r="O721" s="14"/>
      <c r="P721" s="14"/>
      <c r="Q721" s="14"/>
    </row>
    <row r="722" spans="10:17" x14ac:dyDescent="0.25">
      <c r="J722" s="14"/>
      <c r="K722" s="14"/>
      <c r="L722" s="14"/>
      <c r="M722" s="14"/>
      <c r="N722" s="14"/>
      <c r="O722" s="14"/>
      <c r="P722" s="14"/>
      <c r="Q722" s="14"/>
    </row>
    <row r="723" spans="10:17" x14ac:dyDescent="0.25">
      <c r="J723" s="14"/>
      <c r="K723" s="14"/>
      <c r="L723" s="14"/>
      <c r="M723" s="14"/>
      <c r="N723" s="14"/>
      <c r="O723" s="14"/>
      <c r="P723" s="14"/>
      <c r="Q723" s="14"/>
    </row>
    <row r="724" spans="10:17" x14ac:dyDescent="0.25">
      <c r="J724" s="14"/>
      <c r="K724" s="14"/>
      <c r="L724" s="14"/>
      <c r="M724" s="14"/>
      <c r="N724" s="14"/>
      <c r="O724" s="14"/>
      <c r="P724" s="14"/>
      <c r="Q724" s="14"/>
    </row>
    <row r="725" spans="10:17" x14ac:dyDescent="0.25">
      <c r="J725" s="14"/>
      <c r="K725" s="14"/>
      <c r="L725" s="14"/>
      <c r="M725" s="14"/>
      <c r="N725" s="14"/>
      <c r="O725" s="14"/>
      <c r="P725" s="14"/>
      <c r="Q725" s="14"/>
    </row>
    <row r="726" spans="10:17" x14ac:dyDescent="0.25">
      <c r="J726" s="14"/>
      <c r="K726" s="14"/>
      <c r="L726" s="14"/>
      <c r="M726" s="14"/>
      <c r="N726" s="14"/>
      <c r="O726" s="14"/>
      <c r="P726" s="14"/>
      <c r="Q726" s="14"/>
    </row>
    <row r="727" spans="10:17" x14ac:dyDescent="0.25">
      <c r="J727" s="14"/>
      <c r="K727" s="14"/>
      <c r="L727" s="14"/>
      <c r="M727" s="14"/>
      <c r="N727" s="14"/>
      <c r="O727" s="14"/>
      <c r="P727" s="14"/>
      <c r="Q727" s="14"/>
    </row>
    <row r="728" spans="10:17" x14ac:dyDescent="0.25">
      <c r="J728" s="14"/>
      <c r="K728" s="14"/>
      <c r="L728" s="14"/>
      <c r="M728" s="14"/>
      <c r="N728" s="14"/>
      <c r="O728" s="14"/>
      <c r="P728" s="14"/>
      <c r="Q728" s="14"/>
    </row>
    <row r="729" spans="10:17" x14ac:dyDescent="0.25">
      <c r="J729" s="14"/>
      <c r="K729" s="14"/>
      <c r="L729" s="14"/>
      <c r="M729" s="14"/>
      <c r="N729" s="14"/>
      <c r="O729" s="14"/>
      <c r="P729" s="14"/>
      <c r="Q729" s="14"/>
    </row>
    <row r="730" spans="10:17" x14ac:dyDescent="0.25">
      <c r="J730" s="14"/>
      <c r="K730" s="14"/>
      <c r="L730" s="14"/>
      <c r="M730" s="14"/>
      <c r="N730" s="14"/>
      <c r="O730" s="14"/>
      <c r="P730" s="14"/>
      <c r="Q730" s="14"/>
    </row>
    <row r="731" spans="10:17" x14ac:dyDescent="0.25">
      <c r="J731" s="14"/>
      <c r="K731" s="14"/>
      <c r="L731" s="14"/>
      <c r="M731" s="14"/>
      <c r="N731" s="14"/>
      <c r="O731" s="14"/>
      <c r="P731" s="14"/>
      <c r="Q731" s="14"/>
    </row>
    <row r="732" spans="10:17" x14ac:dyDescent="0.25">
      <c r="J732" s="14"/>
      <c r="K732" s="14"/>
      <c r="L732" s="14"/>
      <c r="M732" s="14"/>
      <c r="N732" s="14"/>
      <c r="O732" s="14"/>
      <c r="P732" s="14"/>
      <c r="Q732" s="14"/>
    </row>
    <row r="733" spans="10:17" x14ac:dyDescent="0.25">
      <c r="J733" s="14"/>
      <c r="K733" s="14"/>
      <c r="L733" s="14"/>
      <c r="M733" s="14"/>
      <c r="N733" s="14"/>
      <c r="O733" s="14"/>
      <c r="P733" s="14"/>
      <c r="Q733" s="14"/>
    </row>
    <row r="734" spans="10:17" x14ac:dyDescent="0.25">
      <c r="J734" s="14"/>
      <c r="K734" s="14"/>
      <c r="L734" s="14"/>
      <c r="M734" s="14"/>
      <c r="N734" s="14"/>
      <c r="O734" s="14"/>
      <c r="P734" s="14"/>
      <c r="Q734" s="14"/>
    </row>
    <row r="735" spans="10:17" x14ac:dyDescent="0.25">
      <c r="J735" s="14"/>
      <c r="K735" s="14"/>
      <c r="L735" s="14"/>
      <c r="M735" s="14"/>
      <c r="N735" s="14"/>
      <c r="O735" s="14"/>
      <c r="P735" s="14"/>
      <c r="Q735" s="14"/>
    </row>
    <row r="736" spans="10:17" x14ac:dyDescent="0.25">
      <c r="J736" s="14"/>
      <c r="K736" s="14"/>
      <c r="L736" s="14"/>
      <c r="M736" s="14"/>
      <c r="N736" s="14"/>
      <c r="O736" s="14"/>
      <c r="P736" s="14"/>
      <c r="Q736" s="14"/>
    </row>
    <row r="737" spans="10:17" x14ac:dyDescent="0.25">
      <c r="J737" s="14"/>
      <c r="K737" s="14"/>
      <c r="L737" s="14"/>
      <c r="M737" s="14"/>
      <c r="N737" s="14"/>
      <c r="O737" s="14"/>
      <c r="P737" s="14"/>
      <c r="Q737" s="14"/>
    </row>
    <row r="738" spans="10:17" x14ac:dyDescent="0.25">
      <c r="J738" s="14"/>
      <c r="K738" s="14"/>
      <c r="L738" s="14"/>
      <c r="M738" s="14"/>
      <c r="N738" s="14"/>
      <c r="O738" s="14"/>
      <c r="P738" s="14"/>
      <c r="Q738" s="14"/>
    </row>
    <row r="739" spans="10:17" x14ac:dyDescent="0.25">
      <c r="J739" s="14"/>
      <c r="K739" s="14"/>
      <c r="L739" s="14"/>
      <c r="M739" s="14"/>
      <c r="N739" s="14"/>
      <c r="O739" s="14"/>
      <c r="P739" s="14"/>
      <c r="Q739" s="14"/>
    </row>
    <row r="740" spans="10:17" x14ac:dyDescent="0.25">
      <c r="J740" s="14"/>
      <c r="K740" s="14"/>
      <c r="L740" s="14"/>
      <c r="M740" s="14"/>
      <c r="N740" s="14"/>
      <c r="O740" s="14"/>
      <c r="P740" s="14"/>
      <c r="Q740" s="14"/>
    </row>
    <row r="741" spans="10:17" x14ac:dyDescent="0.25">
      <c r="J741" s="14"/>
      <c r="K741" s="14"/>
      <c r="L741" s="14"/>
      <c r="M741" s="14"/>
      <c r="N741" s="14"/>
      <c r="O741" s="14"/>
      <c r="P741" s="14"/>
      <c r="Q741" s="14"/>
    </row>
    <row r="742" spans="10:17" x14ac:dyDescent="0.25">
      <c r="J742" s="14"/>
      <c r="K742" s="14"/>
      <c r="L742" s="14"/>
      <c r="M742" s="14"/>
      <c r="N742" s="14"/>
      <c r="O742" s="14"/>
      <c r="P742" s="14"/>
      <c r="Q742" s="14"/>
    </row>
    <row r="743" spans="10:17" x14ac:dyDescent="0.25">
      <c r="J743" s="14"/>
      <c r="K743" s="14"/>
      <c r="L743" s="14"/>
      <c r="M743" s="14"/>
      <c r="N743" s="14"/>
      <c r="O743" s="14"/>
      <c r="P743" s="14"/>
      <c r="Q743" s="14"/>
    </row>
    <row r="744" spans="10:17" x14ac:dyDescent="0.25">
      <c r="J744" s="14"/>
      <c r="K744" s="14"/>
      <c r="L744" s="14"/>
      <c r="M744" s="14"/>
      <c r="N744" s="14"/>
      <c r="O744" s="14"/>
      <c r="P744" s="14"/>
      <c r="Q744" s="14"/>
    </row>
    <row r="745" spans="10:17" x14ac:dyDescent="0.25">
      <c r="J745" s="14"/>
      <c r="K745" s="14"/>
      <c r="L745" s="14"/>
      <c r="M745" s="14"/>
      <c r="N745" s="14"/>
      <c r="O745" s="14"/>
      <c r="P745" s="14"/>
      <c r="Q745" s="14"/>
    </row>
    <row r="746" spans="10:17" x14ac:dyDescent="0.25">
      <c r="J746" s="14"/>
      <c r="K746" s="14"/>
      <c r="L746" s="14"/>
      <c r="M746" s="14"/>
      <c r="N746" s="14"/>
      <c r="O746" s="14"/>
      <c r="P746" s="14"/>
      <c r="Q746" s="14"/>
    </row>
    <row r="747" spans="10:17" x14ac:dyDescent="0.25">
      <c r="J747" s="14"/>
      <c r="K747" s="14"/>
      <c r="L747" s="14"/>
      <c r="M747" s="14"/>
      <c r="N747" s="14"/>
      <c r="O747" s="14"/>
      <c r="P747" s="14"/>
      <c r="Q747" s="14"/>
    </row>
    <row r="748" spans="10:17" x14ac:dyDescent="0.25">
      <c r="J748" s="14"/>
      <c r="K748" s="14"/>
      <c r="L748" s="14"/>
      <c r="M748" s="14"/>
      <c r="N748" s="14"/>
      <c r="O748" s="14"/>
      <c r="P748" s="14"/>
      <c r="Q748" s="14"/>
    </row>
    <row r="749" spans="10:17" x14ac:dyDescent="0.25">
      <c r="J749" s="14"/>
      <c r="K749" s="14"/>
      <c r="L749" s="14"/>
      <c r="M749" s="14"/>
      <c r="N749" s="14"/>
      <c r="O749" s="14"/>
      <c r="P749" s="14"/>
      <c r="Q749" s="14"/>
    </row>
    <row r="750" spans="10:17" x14ac:dyDescent="0.25">
      <c r="J750" s="14"/>
      <c r="K750" s="14"/>
      <c r="L750" s="14"/>
      <c r="M750" s="14"/>
      <c r="N750" s="14"/>
      <c r="O750" s="14"/>
      <c r="P750" s="14"/>
      <c r="Q750" s="14"/>
    </row>
    <row r="751" spans="10:17" x14ac:dyDescent="0.25">
      <c r="J751" s="14"/>
      <c r="K751" s="14"/>
      <c r="L751" s="14"/>
      <c r="M751" s="14"/>
      <c r="N751" s="14"/>
      <c r="O751" s="14"/>
      <c r="P751" s="14"/>
      <c r="Q751" s="14"/>
    </row>
    <row r="752" spans="10:17" x14ac:dyDescent="0.25">
      <c r="J752" s="14"/>
      <c r="K752" s="14"/>
      <c r="L752" s="14"/>
      <c r="M752" s="14"/>
      <c r="N752" s="14"/>
      <c r="O752" s="14"/>
      <c r="P752" s="14"/>
      <c r="Q752" s="14"/>
    </row>
    <row r="753" spans="10:17" x14ac:dyDescent="0.25">
      <c r="J753" s="14"/>
      <c r="K753" s="14"/>
      <c r="L753" s="14"/>
      <c r="M753" s="14"/>
      <c r="N753" s="14"/>
      <c r="O753" s="14"/>
      <c r="P753" s="14"/>
      <c r="Q753" s="14"/>
    </row>
    <row r="754" spans="10:17" x14ac:dyDescent="0.25">
      <c r="J754" s="14"/>
      <c r="K754" s="14"/>
      <c r="L754" s="14"/>
      <c r="M754" s="14"/>
      <c r="N754" s="14"/>
      <c r="O754" s="14"/>
      <c r="P754" s="14"/>
      <c r="Q754" s="14"/>
    </row>
    <row r="755" spans="10:17" x14ac:dyDescent="0.25">
      <c r="J755" s="14"/>
      <c r="K755" s="14"/>
      <c r="L755" s="14"/>
      <c r="M755" s="14"/>
      <c r="N755" s="14"/>
      <c r="O755" s="14"/>
      <c r="P755" s="14"/>
      <c r="Q755" s="14"/>
    </row>
    <row r="756" spans="10:17" x14ac:dyDescent="0.25">
      <c r="J756" s="14"/>
      <c r="K756" s="14"/>
      <c r="L756" s="14"/>
      <c r="M756" s="14"/>
      <c r="N756" s="14"/>
      <c r="O756" s="14"/>
      <c r="P756" s="14"/>
      <c r="Q756" s="14"/>
    </row>
    <row r="757" spans="10:17" x14ac:dyDescent="0.25">
      <c r="J757" s="14"/>
      <c r="K757" s="14"/>
      <c r="L757" s="14"/>
      <c r="M757" s="14"/>
      <c r="N757" s="14"/>
      <c r="O757" s="14"/>
      <c r="P757" s="14"/>
      <c r="Q757" s="14"/>
    </row>
    <row r="758" spans="10:17" x14ac:dyDescent="0.25">
      <c r="J758" s="14"/>
      <c r="K758" s="14"/>
      <c r="L758" s="14"/>
      <c r="M758" s="14"/>
      <c r="N758" s="14"/>
      <c r="O758" s="14"/>
      <c r="P758" s="14"/>
      <c r="Q758" s="14"/>
    </row>
    <row r="759" spans="10:17" x14ac:dyDescent="0.25">
      <c r="J759" s="14"/>
      <c r="K759" s="14"/>
      <c r="L759" s="14"/>
      <c r="M759" s="14"/>
      <c r="N759" s="14"/>
      <c r="O759" s="14"/>
      <c r="P759" s="14"/>
      <c r="Q759" s="14"/>
    </row>
    <row r="760" spans="10:17" x14ac:dyDescent="0.25">
      <c r="J760" s="14"/>
      <c r="K760" s="14"/>
      <c r="L760" s="14"/>
      <c r="M760" s="14"/>
      <c r="N760" s="14"/>
      <c r="O760" s="14"/>
      <c r="P760" s="14"/>
      <c r="Q760" s="14"/>
    </row>
    <row r="761" spans="10:17" x14ac:dyDescent="0.25">
      <c r="J761" s="14"/>
      <c r="K761" s="14"/>
      <c r="L761" s="14"/>
      <c r="M761" s="14"/>
      <c r="N761" s="14"/>
      <c r="O761" s="14"/>
      <c r="P761" s="14"/>
      <c r="Q761" s="14"/>
    </row>
    <row r="762" spans="10:17" x14ac:dyDescent="0.25">
      <c r="J762" s="14"/>
      <c r="K762" s="14"/>
      <c r="L762" s="14"/>
      <c r="M762" s="14"/>
      <c r="N762" s="14"/>
      <c r="O762" s="14"/>
      <c r="P762" s="14"/>
      <c r="Q762" s="14"/>
    </row>
    <row r="763" spans="10:17" x14ac:dyDescent="0.25">
      <c r="J763" s="14"/>
      <c r="K763" s="14"/>
      <c r="L763" s="14"/>
      <c r="M763" s="14"/>
      <c r="N763" s="14"/>
      <c r="O763" s="14"/>
      <c r="P763" s="14"/>
      <c r="Q763" s="14"/>
    </row>
    <row r="764" spans="10:17" x14ac:dyDescent="0.25">
      <c r="J764" s="14"/>
      <c r="K764" s="14"/>
      <c r="L764" s="14"/>
      <c r="M764" s="14"/>
      <c r="N764" s="14"/>
      <c r="O764" s="14"/>
      <c r="P764" s="14"/>
      <c r="Q764" s="14"/>
    </row>
    <row r="765" spans="10:17" x14ac:dyDescent="0.25">
      <c r="J765" s="14"/>
      <c r="K765" s="14"/>
      <c r="L765" s="14"/>
      <c r="M765" s="14"/>
      <c r="N765" s="14"/>
      <c r="O765" s="14"/>
      <c r="P765" s="14"/>
      <c r="Q765" s="14"/>
    </row>
    <row r="766" spans="10:17" x14ac:dyDescent="0.25">
      <c r="J766" s="14"/>
      <c r="K766" s="14"/>
      <c r="L766" s="14"/>
      <c r="M766" s="14"/>
      <c r="N766" s="14"/>
      <c r="O766" s="14"/>
      <c r="P766" s="14"/>
      <c r="Q766" s="14"/>
    </row>
    <row r="767" spans="10:17" x14ac:dyDescent="0.25">
      <c r="J767" s="14"/>
      <c r="K767" s="14"/>
      <c r="L767" s="14"/>
      <c r="M767" s="14"/>
      <c r="N767" s="14"/>
      <c r="O767" s="14"/>
      <c r="P767" s="14"/>
      <c r="Q767" s="14"/>
    </row>
    <row r="768" spans="10:17" x14ac:dyDescent="0.25">
      <c r="J768" s="14"/>
      <c r="K768" s="14"/>
      <c r="L768" s="14"/>
      <c r="M768" s="14"/>
      <c r="N768" s="14"/>
      <c r="O768" s="14"/>
      <c r="P768" s="14"/>
      <c r="Q768" s="14"/>
    </row>
    <row r="769" spans="10:17" x14ac:dyDescent="0.25">
      <c r="J769" s="14"/>
      <c r="K769" s="14"/>
      <c r="L769" s="14"/>
      <c r="M769" s="14"/>
      <c r="N769" s="14"/>
      <c r="O769" s="14"/>
      <c r="P769" s="14"/>
      <c r="Q769" s="14"/>
    </row>
    <row r="770" spans="10:17" x14ac:dyDescent="0.25">
      <c r="J770" s="14"/>
      <c r="K770" s="14"/>
      <c r="L770" s="14"/>
      <c r="M770" s="14"/>
      <c r="N770" s="14"/>
      <c r="O770" s="14"/>
      <c r="P770" s="14"/>
      <c r="Q770" s="14"/>
    </row>
    <row r="771" spans="10:17" x14ac:dyDescent="0.25">
      <c r="J771" s="14"/>
      <c r="K771" s="14"/>
      <c r="L771" s="14"/>
      <c r="M771" s="14"/>
      <c r="N771" s="14"/>
      <c r="O771" s="14"/>
      <c r="P771" s="14"/>
      <c r="Q771" s="14"/>
    </row>
    <row r="772" spans="10:17" x14ac:dyDescent="0.25">
      <c r="J772" s="14"/>
      <c r="K772" s="14"/>
      <c r="L772" s="14"/>
      <c r="M772" s="14"/>
      <c r="N772" s="14"/>
      <c r="O772" s="14"/>
      <c r="P772" s="14"/>
      <c r="Q772" s="14"/>
    </row>
    <row r="773" spans="10:17" x14ac:dyDescent="0.25">
      <c r="J773" s="14"/>
      <c r="K773" s="14"/>
      <c r="L773" s="14"/>
      <c r="M773" s="14"/>
      <c r="N773" s="14"/>
      <c r="O773" s="14"/>
      <c r="P773" s="14"/>
      <c r="Q773" s="14"/>
    </row>
    <row r="774" spans="10:17" x14ac:dyDescent="0.25">
      <c r="J774" s="14"/>
      <c r="K774" s="14"/>
      <c r="L774" s="14"/>
      <c r="M774" s="14"/>
      <c r="N774" s="14"/>
      <c r="O774" s="14"/>
      <c r="P774" s="14"/>
      <c r="Q774" s="14"/>
    </row>
    <row r="775" spans="10:17" x14ac:dyDescent="0.25">
      <c r="J775" s="14"/>
      <c r="K775" s="14"/>
      <c r="L775" s="14"/>
      <c r="M775" s="14"/>
      <c r="N775" s="14"/>
      <c r="O775" s="14"/>
      <c r="P775" s="14"/>
      <c r="Q775" s="14"/>
    </row>
    <row r="776" spans="10:17" x14ac:dyDescent="0.25">
      <c r="J776" s="14"/>
      <c r="K776" s="14"/>
      <c r="L776" s="14"/>
      <c r="M776" s="14"/>
      <c r="N776" s="14"/>
      <c r="O776" s="14"/>
      <c r="P776" s="14"/>
      <c r="Q776" s="14"/>
    </row>
    <row r="777" spans="10:17" x14ac:dyDescent="0.25">
      <c r="J777" s="14"/>
      <c r="K777" s="14"/>
      <c r="L777" s="14"/>
      <c r="M777" s="14"/>
      <c r="N777" s="14"/>
      <c r="O777" s="14"/>
      <c r="P777" s="14"/>
      <c r="Q777" s="14"/>
    </row>
    <row r="778" spans="10:17" x14ac:dyDescent="0.25">
      <c r="J778" s="14"/>
      <c r="K778" s="14"/>
      <c r="L778" s="14"/>
      <c r="M778" s="14"/>
      <c r="N778" s="14"/>
      <c r="O778" s="14"/>
      <c r="P778" s="14"/>
      <c r="Q778" s="14"/>
    </row>
    <row r="779" spans="10:17" x14ac:dyDescent="0.25">
      <c r="J779" s="14"/>
      <c r="K779" s="14"/>
      <c r="L779" s="14"/>
      <c r="M779" s="14"/>
      <c r="N779" s="14"/>
      <c r="O779" s="14"/>
      <c r="P779" s="14"/>
      <c r="Q779" s="14"/>
    </row>
    <row r="780" spans="10:17" x14ac:dyDescent="0.25">
      <c r="J780" s="14"/>
      <c r="K780" s="14"/>
      <c r="L780" s="14"/>
      <c r="M780" s="14"/>
      <c r="N780" s="14"/>
      <c r="O780" s="14"/>
      <c r="P780" s="14"/>
      <c r="Q780" s="14"/>
    </row>
    <row r="781" spans="10:17" x14ac:dyDescent="0.25">
      <c r="J781" s="14"/>
      <c r="K781" s="14"/>
      <c r="L781" s="14"/>
      <c r="M781" s="14"/>
      <c r="N781" s="14"/>
      <c r="O781" s="14"/>
      <c r="P781" s="14"/>
      <c r="Q781" s="14"/>
    </row>
    <row r="782" spans="10:17" x14ac:dyDescent="0.25">
      <c r="J782" s="14"/>
      <c r="K782" s="14"/>
      <c r="L782" s="14"/>
      <c r="M782" s="14"/>
      <c r="N782" s="14"/>
      <c r="O782" s="14"/>
      <c r="P782" s="14"/>
      <c r="Q782" s="14"/>
    </row>
    <row r="783" spans="10:17" x14ac:dyDescent="0.25">
      <c r="J783" s="14"/>
      <c r="K783" s="14"/>
      <c r="L783" s="14"/>
      <c r="M783" s="14"/>
      <c r="N783" s="14"/>
      <c r="O783" s="14"/>
      <c r="P783" s="14"/>
      <c r="Q783" s="14"/>
    </row>
    <row r="784" spans="10:17" x14ac:dyDescent="0.25">
      <c r="J784" s="14"/>
      <c r="K784" s="14"/>
      <c r="L784" s="14"/>
      <c r="M784" s="14"/>
      <c r="N784" s="14"/>
      <c r="O784" s="14"/>
      <c r="P784" s="14"/>
      <c r="Q784" s="14"/>
    </row>
    <row r="785" spans="10:17" x14ac:dyDescent="0.25">
      <c r="J785" s="14"/>
      <c r="K785" s="14"/>
      <c r="L785" s="14"/>
      <c r="M785" s="14"/>
      <c r="N785" s="14"/>
      <c r="O785" s="14"/>
      <c r="P785" s="14"/>
      <c r="Q785" s="14"/>
    </row>
    <row r="786" spans="10:17" x14ac:dyDescent="0.25">
      <c r="J786" s="14"/>
      <c r="K786" s="14"/>
      <c r="L786" s="14"/>
      <c r="M786" s="14"/>
      <c r="N786" s="14"/>
      <c r="O786" s="14"/>
      <c r="P786" s="14"/>
      <c r="Q786" s="14"/>
    </row>
    <row r="787" spans="10:17" x14ac:dyDescent="0.25">
      <c r="J787" s="14"/>
      <c r="K787" s="14"/>
      <c r="L787" s="14"/>
      <c r="M787" s="14"/>
      <c r="N787" s="14"/>
      <c r="O787" s="14"/>
      <c r="P787" s="14"/>
      <c r="Q787" s="14"/>
    </row>
    <row r="788" spans="10:17" x14ac:dyDescent="0.25">
      <c r="J788" s="14"/>
      <c r="K788" s="14"/>
      <c r="L788" s="14"/>
      <c r="M788" s="14"/>
      <c r="N788" s="14"/>
      <c r="O788" s="14"/>
      <c r="P788" s="14"/>
      <c r="Q788" s="14"/>
    </row>
    <row r="789" spans="10:17" x14ac:dyDescent="0.25">
      <c r="J789" s="14"/>
      <c r="K789" s="14"/>
      <c r="L789" s="14"/>
      <c r="M789" s="14"/>
      <c r="N789" s="14"/>
      <c r="O789" s="14"/>
      <c r="P789" s="14"/>
      <c r="Q789" s="14"/>
    </row>
    <row r="790" spans="10:17" x14ac:dyDescent="0.25">
      <c r="J790" s="14"/>
      <c r="K790" s="14"/>
      <c r="L790" s="14"/>
      <c r="M790" s="14"/>
      <c r="N790" s="14"/>
      <c r="O790" s="14"/>
      <c r="P790" s="14"/>
      <c r="Q790" s="14"/>
    </row>
    <row r="791" spans="10:17" x14ac:dyDescent="0.25">
      <c r="J791" s="14"/>
      <c r="K791" s="14"/>
      <c r="L791" s="14"/>
      <c r="M791" s="14"/>
      <c r="N791" s="14"/>
      <c r="O791" s="14"/>
      <c r="P791" s="14"/>
      <c r="Q791" s="14"/>
    </row>
    <row r="792" spans="10:17" x14ac:dyDescent="0.25">
      <c r="J792" s="14"/>
      <c r="K792" s="14"/>
      <c r="L792" s="14"/>
      <c r="M792" s="14"/>
      <c r="N792" s="14"/>
      <c r="O792" s="14"/>
      <c r="P792" s="14"/>
      <c r="Q792" s="14"/>
    </row>
    <row r="793" spans="10:17" x14ac:dyDescent="0.25">
      <c r="J793" s="14"/>
      <c r="K793" s="14"/>
      <c r="L793" s="14"/>
      <c r="M793" s="14"/>
      <c r="N793" s="14"/>
      <c r="O793" s="14"/>
      <c r="P793" s="14"/>
      <c r="Q793" s="14"/>
    </row>
    <row r="794" spans="10:17" x14ac:dyDescent="0.25">
      <c r="J794" s="14"/>
      <c r="K794" s="14"/>
      <c r="L794" s="14"/>
      <c r="M794" s="14"/>
      <c r="N794" s="14"/>
      <c r="O794" s="14"/>
      <c r="P794" s="14"/>
      <c r="Q794" s="14"/>
    </row>
    <row r="795" spans="10:17" x14ac:dyDescent="0.25">
      <c r="J795" s="14"/>
      <c r="K795" s="14"/>
      <c r="L795" s="14"/>
      <c r="M795" s="14"/>
      <c r="N795" s="14"/>
      <c r="O795" s="14"/>
      <c r="P795" s="14"/>
      <c r="Q795" s="14"/>
    </row>
    <row r="796" spans="10:17" x14ac:dyDescent="0.25">
      <c r="J796" s="14"/>
      <c r="K796" s="14"/>
      <c r="L796" s="14"/>
      <c r="M796" s="14"/>
      <c r="N796" s="14"/>
      <c r="O796" s="14"/>
      <c r="P796" s="14"/>
      <c r="Q796" s="14"/>
    </row>
    <row r="797" spans="10:17" x14ac:dyDescent="0.25">
      <c r="J797" s="14"/>
      <c r="K797" s="14"/>
      <c r="L797" s="14"/>
      <c r="M797" s="14"/>
      <c r="N797" s="14"/>
      <c r="O797" s="14"/>
      <c r="P797" s="14"/>
      <c r="Q797" s="14"/>
    </row>
    <row r="798" spans="10:17" x14ac:dyDescent="0.25">
      <c r="J798" s="14"/>
      <c r="K798" s="14"/>
      <c r="L798" s="14"/>
      <c r="M798" s="14"/>
      <c r="N798" s="14"/>
      <c r="O798" s="14"/>
      <c r="P798" s="14"/>
      <c r="Q798" s="14"/>
    </row>
    <row r="799" spans="10:17" x14ac:dyDescent="0.25">
      <c r="J799" s="14"/>
      <c r="K799" s="14"/>
      <c r="L799" s="14"/>
      <c r="M799" s="14"/>
      <c r="N799" s="14"/>
      <c r="O799" s="14"/>
      <c r="P799" s="14"/>
      <c r="Q799" s="14"/>
    </row>
    <row r="800" spans="10:17" x14ac:dyDescent="0.25">
      <c r="J800" s="14"/>
      <c r="K800" s="14"/>
      <c r="L800" s="14"/>
      <c r="M800" s="14"/>
      <c r="N800" s="14"/>
      <c r="O800" s="14"/>
      <c r="P800" s="14"/>
      <c r="Q800" s="14"/>
    </row>
    <row r="801" spans="10:17" x14ac:dyDescent="0.25">
      <c r="J801" s="14"/>
      <c r="K801" s="14"/>
      <c r="L801" s="14"/>
      <c r="M801" s="14"/>
      <c r="N801" s="14"/>
      <c r="O801" s="14"/>
      <c r="P801" s="14"/>
      <c r="Q801" s="14"/>
    </row>
    <row r="802" spans="10:17" x14ac:dyDescent="0.25">
      <c r="J802" s="14"/>
      <c r="K802" s="14"/>
      <c r="L802" s="14"/>
      <c r="M802" s="14"/>
      <c r="N802" s="14"/>
      <c r="O802" s="14"/>
      <c r="P802" s="14"/>
      <c r="Q802" s="14"/>
    </row>
    <row r="803" spans="10:17" x14ac:dyDescent="0.25">
      <c r="J803" s="14"/>
      <c r="K803" s="14"/>
      <c r="L803" s="14"/>
      <c r="M803" s="14"/>
      <c r="N803" s="14"/>
      <c r="O803" s="14"/>
      <c r="P803" s="14"/>
      <c r="Q803" s="14"/>
    </row>
    <row r="804" spans="10:17" x14ac:dyDescent="0.25">
      <c r="J804" s="14"/>
      <c r="K804" s="14"/>
      <c r="L804" s="14"/>
      <c r="M804" s="14"/>
      <c r="N804" s="14"/>
      <c r="O804" s="14"/>
      <c r="P804" s="14"/>
      <c r="Q804" s="14"/>
    </row>
    <row r="805" spans="10:17" x14ac:dyDescent="0.25">
      <c r="J805" s="14"/>
      <c r="K805" s="14"/>
      <c r="L805" s="14"/>
      <c r="M805" s="14"/>
      <c r="N805" s="14"/>
      <c r="O805" s="14"/>
      <c r="P805" s="14"/>
      <c r="Q805" s="14"/>
    </row>
    <row r="806" spans="10:17" x14ac:dyDescent="0.25">
      <c r="J806" s="14"/>
      <c r="K806" s="14"/>
      <c r="L806" s="14"/>
      <c r="M806" s="14"/>
      <c r="N806" s="14"/>
      <c r="O806" s="14"/>
      <c r="P806" s="14"/>
      <c r="Q806" s="14"/>
    </row>
    <row r="807" spans="10:17" x14ac:dyDescent="0.25">
      <c r="J807" s="14"/>
      <c r="K807" s="14"/>
      <c r="L807" s="14"/>
      <c r="M807" s="14"/>
      <c r="N807" s="14"/>
      <c r="O807" s="14"/>
      <c r="P807" s="14"/>
      <c r="Q807" s="14"/>
    </row>
    <row r="808" spans="10:17" x14ac:dyDescent="0.25">
      <c r="J808" s="14"/>
      <c r="K808" s="14"/>
      <c r="L808" s="14"/>
      <c r="M808" s="14"/>
      <c r="N808" s="14"/>
      <c r="O808" s="14"/>
      <c r="P808" s="14"/>
      <c r="Q808" s="14"/>
    </row>
    <row r="809" spans="10:17" x14ac:dyDescent="0.25">
      <c r="J809" s="14"/>
      <c r="K809" s="14"/>
      <c r="L809" s="14"/>
      <c r="M809" s="14"/>
      <c r="N809" s="14"/>
      <c r="O809" s="14"/>
      <c r="P809" s="14"/>
      <c r="Q809" s="14"/>
    </row>
    <row r="810" spans="10:17" x14ac:dyDescent="0.25">
      <c r="J810" s="14"/>
      <c r="K810" s="14"/>
      <c r="L810" s="14"/>
      <c r="M810" s="14"/>
      <c r="N810" s="14"/>
      <c r="O810" s="14"/>
      <c r="P810" s="14"/>
      <c r="Q810" s="14"/>
    </row>
    <row r="811" spans="10:17" x14ac:dyDescent="0.25">
      <c r="J811" s="14"/>
      <c r="K811" s="14"/>
      <c r="L811" s="14"/>
      <c r="M811" s="14"/>
      <c r="N811" s="14"/>
      <c r="O811" s="14"/>
      <c r="P811" s="14"/>
      <c r="Q811" s="14"/>
    </row>
    <row r="812" spans="10:17" x14ac:dyDescent="0.25">
      <c r="J812" s="14"/>
      <c r="K812" s="14"/>
      <c r="L812" s="14"/>
      <c r="M812" s="14"/>
      <c r="N812" s="14"/>
      <c r="O812" s="14"/>
      <c r="P812" s="14"/>
      <c r="Q812" s="14"/>
    </row>
    <row r="813" spans="10:17" x14ac:dyDescent="0.25">
      <c r="J813" s="14"/>
      <c r="K813" s="14"/>
      <c r="L813" s="14"/>
      <c r="M813" s="14"/>
      <c r="N813" s="14"/>
      <c r="O813" s="14"/>
      <c r="P813" s="14"/>
      <c r="Q813" s="14"/>
    </row>
    <row r="814" spans="10:17" x14ac:dyDescent="0.25">
      <c r="J814" s="14"/>
      <c r="K814" s="14"/>
      <c r="L814" s="14"/>
      <c r="M814" s="14"/>
      <c r="N814" s="14"/>
      <c r="O814" s="14"/>
      <c r="P814" s="14"/>
      <c r="Q814" s="14"/>
    </row>
    <row r="815" spans="10:17" x14ac:dyDescent="0.25">
      <c r="J815" s="14"/>
      <c r="K815" s="14"/>
      <c r="L815" s="14"/>
      <c r="M815" s="14"/>
      <c r="N815" s="14"/>
      <c r="O815" s="14"/>
      <c r="P815" s="14"/>
      <c r="Q815" s="14"/>
    </row>
    <row r="816" spans="10:17" x14ac:dyDescent="0.25">
      <c r="J816" s="14"/>
      <c r="K816" s="14"/>
      <c r="L816" s="14"/>
      <c r="M816" s="14"/>
      <c r="N816" s="14"/>
      <c r="O816" s="14"/>
      <c r="P816" s="14"/>
      <c r="Q816" s="14"/>
    </row>
    <row r="817" spans="10:17" x14ac:dyDescent="0.25">
      <c r="J817" s="14"/>
      <c r="K817" s="14"/>
      <c r="L817" s="14"/>
      <c r="M817" s="14"/>
      <c r="N817" s="14"/>
      <c r="O817" s="14"/>
      <c r="P817" s="14"/>
      <c r="Q817" s="14"/>
    </row>
    <row r="818" spans="10:17" x14ac:dyDescent="0.25">
      <c r="J818" s="14"/>
      <c r="K818" s="14"/>
      <c r="L818" s="14"/>
      <c r="M818" s="14"/>
      <c r="N818" s="14"/>
      <c r="O818" s="14"/>
      <c r="P818" s="14"/>
      <c r="Q818" s="14"/>
    </row>
    <row r="819" spans="10:17" x14ac:dyDescent="0.25">
      <c r="J819" s="14"/>
      <c r="K819" s="14"/>
      <c r="L819" s="14"/>
      <c r="M819" s="14"/>
      <c r="N819" s="14"/>
      <c r="O819" s="14"/>
      <c r="P819" s="14"/>
      <c r="Q819" s="14"/>
    </row>
    <row r="820" spans="10:17" x14ac:dyDescent="0.25">
      <c r="J820" s="14"/>
      <c r="K820" s="14"/>
      <c r="L820" s="14"/>
      <c r="M820" s="14"/>
      <c r="N820" s="14"/>
      <c r="O820" s="14"/>
      <c r="P820" s="14"/>
      <c r="Q820" s="14"/>
    </row>
    <row r="821" spans="10:17" x14ac:dyDescent="0.25">
      <c r="J821" s="14"/>
      <c r="K821" s="14"/>
      <c r="L821" s="14"/>
      <c r="M821" s="14"/>
      <c r="N821" s="14"/>
      <c r="O821" s="14"/>
      <c r="P821" s="14"/>
      <c r="Q821" s="14"/>
    </row>
    <row r="822" spans="10:17" x14ac:dyDescent="0.25">
      <c r="J822" s="14"/>
      <c r="K822" s="14"/>
      <c r="L822" s="14"/>
      <c r="M822" s="14"/>
      <c r="N822" s="14"/>
      <c r="O822" s="14"/>
      <c r="P822" s="14"/>
      <c r="Q822" s="14"/>
    </row>
    <row r="823" spans="10:17" x14ac:dyDescent="0.25">
      <c r="J823" s="14"/>
      <c r="K823" s="14"/>
      <c r="L823" s="14"/>
      <c r="M823" s="14"/>
      <c r="N823" s="14"/>
      <c r="O823" s="14"/>
      <c r="P823" s="14"/>
      <c r="Q823" s="14"/>
    </row>
    <row r="824" spans="10:17" x14ac:dyDescent="0.25">
      <c r="J824" s="14"/>
      <c r="K824" s="14"/>
      <c r="L824" s="14"/>
      <c r="M824" s="14"/>
      <c r="N824" s="14"/>
      <c r="O824" s="14"/>
      <c r="P824" s="14"/>
      <c r="Q824" s="14"/>
    </row>
    <row r="825" spans="10:17" x14ac:dyDescent="0.25">
      <c r="J825" s="14"/>
      <c r="K825" s="14"/>
      <c r="L825" s="14"/>
      <c r="M825" s="14"/>
      <c r="N825" s="14"/>
      <c r="O825" s="14"/>
      <c r="P825" s="14"/>
      <c r="Q825" s="14"/>
    </row>
    <row r="826" spans="10:17" x14ac:dyDescent="0.25">
      <c r="J826" s="14"/>
      <c r="K826" s="14"/>
      <c r="L826" s="14"/>
      <c r="M826" s="14"/>
      <c r="N826" s="14"/>
      <c r="O826" s="14"/>
      <c r="P826" s="14"/>
      <c r="Q826" s="14"/>
    </row>
    <row r="827" spans="10:17" x14ac:dyDescent="0.25">
      <c r="J827" s="14"/>
      <c r="K827" s="14"/>
      <c r="L827" s="14"/>
      <c r="M827" s="14"/>
      <c r="N827" s="14"/>
      <c r="O827" s="14"/>
      <c r="P827" s="14"/>
      <c r="Q827" s="14"/>
    </row>
    <row r="828" spans="10:17" x14ac:dyDescent="0.25">
      <c r="J828" s="14"/>
      <c r="K828" s="14"/>
      <c r="L828" s="14"/>
      <c r="M828" s="14"/>
      <c r="N828" s="14"/>
      <c r="O828" s="14"/>
      <c r="P828" s="14"/>
      <c r="Q828" s="14"/>
    </row>
    <row r="829" spans="10:17" x14ac:dyDescent="0.25">
      <c r="J829" s="14"/>
      <c r="K829" s="14"/>
      <c r="L829" s="14"/>
      <c r="M829" s="14"/>
      <c r="N829" s="14"/>
      <c r="O829" s="14"/>
      <c r="P829" s="14"/>
      <c r="Q829" s="14"/>
    </row>
    <row r="830" spans="10:17" x14ac:dyDescent="0.25">
      <c r="J830" s="14"/>
      <c r="K830" s="14"/>
      <c r="L830" s="14"/>
      <c r="M830" s="14"/>
      <c r="N830" s="14"/>
      <c r="O830" s="14"/>
      <c r="P830" s="14"/>
      <c r="Q830" s="14"/>
    </row>
    <row r="831" spans="10:17" x14ac:dyDescent="0.25">
      <c r="J831" s="14"/>
      <c r="K831" s="14"/>
      <c r="L831" s="14"/>
      <c r="M831" s="14"/>
      <c r="N831" s="14"/>
      <c r="O831" s="14"/>
      <c r="P831" s="14"/>
      <c r="Q831" s="14"/>
    </row>
    <row r="832" spans="10:17" x14ac:dyDescent="0.25">
      <c r="J832" s="14"/>
      <c r="K832" s="14"/>
      <c r="L832" s="14"/>
      <c r="M832" s="14"/>
      <c r="N832" s="14"/>
      <c r="O832" s="14"/>
      <c r="P832" s="14"/>
      <c r="Q832" s="14"/>
    </row>
    <row r="833" spans="10:17" x14ac:dyDescent="0.25">
      <c r="J833" s="14"/>
      <c r="K833" s="14"/>
      <c r="L833" s="14"/>
      <c r="M833" s="14"/>
      <c r="N833" s="14"/>
      <c r="O833" s="14"/>
      <c r="P833" s="14"/>
      <c r="Q833" s="14"/>
    </row>
    <row r="834" spans="10:17" x14ac:dyDescent="0.25">
      <c r="J834" s="14"/>
      <c r="K834" s="14"/>
      <c r="L834" s="14"/>
      <c r="M834" s="14"/>
      <c r="N834" s="14"/>
      <c r="O834" s="14"/>
      <c r="P834" s="14"/>
      <c r="Q834" s="14"/>
    </row>
    <row r="835" spans="10:17" x14ac:dyDescent="0.25">
      <c r="J835" s="14"/>
      <c r="K835" s="14"/>
      <c r="L835" s="14"/>
      <c r="M835" s="14"/>
      <c r="N835" s="14"/>
      <c r="O835" s="14"/>
      <c r="P835" s="14"/>
      <c r="Q835" s="14"/>
    </row>
    <row r="836" spans="10:17" x14ac:dyDescent="0.25">
      <c r="J836" s="14"/>
      <c r="K836" s="14"/>
      <c r="L836" s="14"/>
      <c r="M836" s="14"/>
      <c r="N836" s="14"/>
      <c r="O836" s="14"/>
      <c r="P836" s="14"/>
      <c r="Q836" s="14"/>
    </row>
    <row r="837" spans="10:17" x14ac:dyDescent="0.25">
      <c r="J837" s="14"/>
      <c r="K837" s="14"/>
      <c r="L837" s="14"/>
      <c r="M837" s="14"/>
      <c r="N837" s="14"/>
      <c r="O837" s="14"/>
      <c r="P837" s="14"/>
      <c r="Q837" s="14"/>
    </row>
    <row r="838" spans="10:17" x14ac:dyDescent="0.25">
      <c r="J838" s="14"/>
      <c r="K838" s="14"/>
      <c r="L838" s="14"/>
      <c r="M838" s="14"/>
      <c r="N838" s="14"/>
      <c r="O838" s="14"/>
      <c r="P838" s="14"/>
      <c r="Q838" s="14"/>
    </row>
    <row r="839" spans="10:17" x14ac:dyDescent="0.25">
      <c r="J839" s="14"/>
      <c r="K839" s="14"/>
      <c r="L839" s="14"/>
      <c r="M839" s="14"/>
      <c r="N839" s="14"/>
      <c r="O839" s="14"/>
      <c r="P839" s="14"/>
      <c r="Q839" s="14"/>
    </row>
    <row r="840" spans="10:17" x14ac:dyDescent="0.25">
      <c r="J840" s="14"/>
      <c r="K840" s="14"/>
      <c r="L840" s="14"/>
      <c r="M840" s="14"/>
      <c r="N840" s="14"/>
      <c r="O840" s="14"/>
      <c r="P840" s="14"/>
      <c r="Q840" s="14"/>
    </row>
    <row r="841" spans="10:17" x14ac:dyDescent="0.25">
      <c r="J841" s="14"/>
      <c r="K841" s="14"/>
      <c r="L841" s="14"/>
      <c r="M841" s="14"/>
      <c r="N841" s="14"/>
      <c r="O841" s="14"/>
      <c r="P841" s="14"/>
      <c r="Q841" s="14"/>
    </row>
    <row r="842" spans="10:17" x14ac:dyDescent="0.25">
      <c r="J842" s="14"/>
      <c r="K842" s="14"/>
      <c r="L842" s="14"/>
      <c r="M842" s="14"/>
      <c r="N842" s="14"/>
      <c r="O842" s="14"/>
      <c r="P842" s="14"/>
      <c r="Q842" s="14"/>
    </row>
    <row r="843" spans="10:17" x14ac:dyDescent="0.25">
      <c r="J843" s="14"/>
      <c r="K843" s="14"/>
      <c r="L843" s="14"/>
      <c r="M843" s="14"/>
      <c r="N843" s="14"/>
      <c r="O843" s="14"/>
      <c r="P843" s="14"/>
      <c r="Q843" s="14"/>
    </row>
    <row r="844" spans="10:17" x14ac:dyDescent="0.25">
      <c r="J844" s="14"/>
      <c r="K844" s="14"/>
      <c r="L844" s="14"/>
      <c r="M844" s="14"/>
      <c r="N844" s="14"/>
      <c r="O844" s="14"/>
      <c r="P844" s="14"/>
      <c r="Q844" s="14"/>
    </row>
    <row r="845" spans="10:17" x14ac:dyDescent="0.25">
      <c r="J845" s="14"/>
      <c r="K845" s="14"/>
      <c r="L845" s="14"/>
      <c r="M845" s="14"/>
      <c r="N845" s="14"/>
      <c r="O845" s="14"/>
      <c r="P845" s="14"/>
      <c r="Q845" s="14"/>
    </row>
    <row r="846" spans="10:17" x14ac:dyDescent="0.25">
      <c r="J846" s="14"/>
      <c r="K846" s="14"/>
      <c r="L846" s="14"/>
      <c r="M846" s="14"/>
      <c r="N846" s="14"/>
      <c r="O846" s="14"/>
      <c r="P846" s="14"/>
      <c r="Q846" s="14"/>
    </row>
    <row r="847" spans="10:17" x14ac:dyDescent="0.25">
      <c r="J847" s="14"/>
      <c r="K847" s="14"/>
      <c r="L847" s="14"/>
      <c r="M847" s="14"/>
      <c r="N847" s="14"/>
      <c r="O847" s="14"/>
      <c r="P847" s="14"/>
      <c r="Q847" s="14"/>
    </row>
    <row r="848" spans="10:17" x14ac:dyDescent="0.25">
      <c r="J848" s="14"/>
      <c r="K848" s="14"/>
      <c r="L848" s="14"/>
      <c r="M848" s="14"/>
      <c r="N848" s="14"/>
      <c r="O848" s="14"/>
      <c r="P848" s="14"/>
      <c r="Q848" s="14"/>
    </row>
    <row r="849" spans="10:17" x14ac:dyDescent="0.25">
      <c r="J849" s="14"/>
      <c r="K849" s="14"/>
      <c r="L849" s="14"/>
      <c r="M849" s="14"/>
      <c r="N849" s="14"/>
      <c r="O849" s="14"/>
      <c r="P849" s="14"/>
      <c r="Q849" s="14"/>
    </row>
    <row r="850" spans="10:17" x14ac:dyDescent="0.25">
      <c r="J850" s="14"/>
      <c r="K850" s="14"/>
      <c r="L850" s="14"/>
      <c r="M850" s="14"/>
      <c r="N850" s="14"/>
      <c r="O850" s="14"/>
      <c r="P850" s="14"/>
      <c r="Q850" s="14"/>
    </row>
    <row r="851" spans="10:17" x14ac:dyDescent="0.25">
      <c r="J851" s="14"/>
      <c r="K851" s="14"/>
      <c r="L851" s="14"/>
      <c r="M851" s="14"/>
      <c r="N851" s="14"/>
      <c r="O851" s="14"/>
      <c r="P851" s="14"/>
      <c r="Q851" s="14"/>
    </row>
    <row r="852" spans="10:17" x14ac:dyDescent="0.25">
      <c r="J852" s="14"/>
      <c r="K852" s="14"/>
      <c r="L852" s="14"/>
      <c r="M852" s="14"/>
      <c r="N852" s="14"/>
      <c r="O852" s="14"/>
      <c r="P852" s="14"/>
      <c r="Q852" s="14"/>
    </row>
    <row r="853" spans="10:17" x14ac:dyDescent="0.25">
      <c r="J853" s="14"/>
      <c r="K853" s="14"/>
      <c r="L853" s="14"/>
      <c r="M853" s="14"/>
      <c r="N853" s="14"/>
      <c r="O853" s="14"/>
      <c r="P853" s="14"/>
      <c r="Q853" s="14"/>
    </row>
    <row r="854" spans="10:17" x14ac:dyDescent="0.25">
      <c r="J854" s="14"/>
      <c r="K854" s="14"/>
      <c r="L854" s="14"/>
      <c r="M854" s="14"/>
      <c r="N854" s="14"/>
      <c r="O854" s="14"/>
      <c r="P854" s="14"/>
      <c r="Q854" s="14"/>
    </row>
    <row r="855" spans="10:17" x14ac:dyDescent="0.25">
      <c r="J855" s="14"/>
      <c r="K855" s="14"/>
      <c r="L855" s="14"/>
      <c r="M855" s="14"/>
      <c r="N855" s="14"/>
      <c r="O855" s="14"/>
      <c r="P855" s="14"/>
      <c r="Q855" s="14"/>
    </row>
    <row r="856" spans="10:17" x14ac:dyDescent="0.25">
      <c r="J856" s="14"/>
      <c r="K856" s="14"/>
      <c r="L856" s="14"/>
      <c r="M856" s="14"/>
      <c r="N856" s="14"/>
      <c r="O856" s="14"/>
      <c r="P856" s="14"/>
      <c r="Q856" s="14"/>
    </row>
    <row r="857" spans="10:17" x14ac:dyDescent="0.25">
      <c r="J857" s="14"/>
      <c r="K857" s="14"/>
      <c r="L857" s="14"/>
      <c r="M857" s="14"/>
      <c r="N857" s="14"/>
      <c r="O857" s="14"/>
      <c r="P857" s="14"/>
      <c r="Q857" s="14"/>
    </row>
    <row r="858" spans="10:17" x14ac:dyDescent="0.25">
      <c r="J858" s="14"/>
      <c r="K858" s="14"/>
      <c r="L858" s="14"/>
      <c r="M858" s="14"/>
      <c r="N858" s="14"/>
      <c r="O858" s="14"/>
      <c r="P858" s="14"/>
      <c r="Q858" s="14"/>
    </row>
    <row r="859" spans="10:17" x14ac:dyDescent="0.25">
      <c r="J859" s="14"/>
      <c r="K859" s="14"/>
      <c r="L859" s="14"/>
      <c r="M859" s="14"/>
      <c r="N859" s="14"/>
      <c r="O859" s="14"/>
      <c r="P859" s="14"/>
      <c r="Q859" s="14"/>
    </row>
    <row r="860" spans="10:17" x14ac:dyDescent="0.25">
      <c r="J860" s="14"/>
      <c r="K860" s="14"/>
      <c r="L860" s="14"/>
      <c r="M860" s="14"/>
      <c r="N860" s="14"/>
      <c r="O860" s="14"/>
      <c r="P860" s="14"/>
      <c r="Q860" s="14"/>
    </row>
    <row r="861" spans="10:17" x14ac:dyDescent="0.25">
      <c r="J861" s="14"/>
      <c r="K861" s="14"/>
      <c r="L861" s="14"/>
      <c r="M861" s="14"/>
      <c r="N861" s="14"/>
      <c r="O861" s="14"/>
      <c r="P861" s="14"/>
      <c r="Q861" s="14"/>
    </row>
    <row r="862" spans="10:17" x14ac:dyDescent="0.25">
      <c r="J862" s="14"/>
      <c r="K862" s="14"/>
      <c r="L862" s="14"/>
      <c r="M862" s="14"/>
      <c r="N862" s="14"/>
      <c r="O862" s="14"/>
      <c r="P862" s="14"/>
      <c r="Q862" s="14"/>
    </row>
    <row r="863" spans="10:17" x14ac:dyDescent="0.25">
      <c r="J863" s="14"/>
      <c r="K863" s="14"/>
      <c r="L863" s="14"/>
      <c r="M863" s="14"/>
      <c r="N863" s="14"/>
      <c r="O863" s="14"/>
      <c r="P863" s="14"/>
      <c r="Q863" s="14"/>
    </row>
    <row r="864" spans="10:17" x14ac:dyDescent="0.25">
      <c r="J864" s="14"/>
      <c r="K864" s="14"/>
      <c r="L864" s="14"/>
      <c r="M864" s="14"/>
      <c r="N864" s="14"/>
      <c r="O864" s="14"/>
      <c r="P864" s="14"/>
      <c r="Q864" s="14"/>
    </row>
    <row r="865" spans="10:17" x14ac:dyDescent="0.25">
      <c r="J865" s="14"/>
      <c r="K865" s="14"/>
      <c r="L865" s="14"/>
      <c r="M865" s="14"/>
      <c r="N865" s="14"/>
      <c r="O865" s="14"/>
      <c r="P865" s="14"/>
      <c r="Q865" s="14"/>
    </row>
    <row r="866" spans="10:17" x14ac:dyDescent="0.25">
      <c r="J866" s="14"/>
      <c r="K866" s="14"/>
      <c r="L866" s="14"/>
      <c r="M866" s="14"/>
      <c r="N866" s="14"/>
      <c r="O866" s="14"/>
      <c r="P866" s="14"/>
      <c r="Q866" s="14"/>
    </row>
    <row r="867" spans="10:17" x14ac:dyDescent="0.25">
      <c r="J867" s="14"/>
      <c r="K867" s="14"/>
      <c r="L867" s="14"/>
      <c r="M867" s="14"/>
      <c r="N867" s="14"/>
      <c r="O867" s="14"/>
      <c r="P867" s="14"/>
      <c r="Q867" s="14"/>
    </row>
    <row r="868" spans="10:17" x14ac:dyDescent="0.25">
      <c r="J868" s="14"/>
      <c r="K868" s="14"/>
      <c r="L868" s="14"/>
      <c r="M868" s="14"/>
      <c r="N868" s="14"/>
      <c r="O868" s="14"/>
      <c r="P868" s="14"/>
      <c r="Q868" s="14"/>
    </row>
    <row r="869" spans="10:17" x14ac:dyDescent="0.25">
      <c r="J869" s="14"/>
      <c r="K869" s="14"/>
      <c r="L869" s="14"/>
      <c r="M869" s="14"/>
      <c r="N869" s="14"/>
      <c r="O869" s="14"/>
      <c r="P869" s="14"/>
      <c r="Q869" s="14"/>
    </row>
    <row r="870" spans="10:17" x14ac:dyDescent="0.25">
      <c r="J870" s="14"/>
      <c r="K870" s="14"/>
      <c r="L870" s="14"/>
      <c r="M870" s="14"/>
      <c r="N870" s="14"/>
      <c r="O870" s="14"/>
      <c r="P870" s="14"/>
      <c r="Q870" s="14"/>
    </row>
    <row r="871" spans="10:17" x14ac:dyDescent="0.25">
      <c r="J871" s="14"/>
      <c r="K871" s="14"/>
      <c r="L871" s="14"/>
      <c r="M871" s="14"/>
      <c r="N871" s="14"/>
      <c r="O871" s="14"/>
      <c r="P871" s="14"/>
      <c r="Q871" s="14"/>
    </row>
    <row r="872" spans="10:17" x14ac:dyDescent="0.25">
      <c r="J872" s="14"/>
      <c r="K872" s="14"/>
      <c r="L872" s="14"/>
      <c r="M872" s="14"/>
      <c r="N872" s="14"/>
      <c r="O872" s="14"/>
      <c r="P872" s="14"/>
      <c r="Q872" s="14"/>
    </row>
    <row r="873" spans="10:17" x14ac:dyDescent="0.25">
      <c r="J873" s="14"/>
      <c r="K873" s="14"/>
      <c r="L873" s="14"/>
      <c r="M873" s="14"/>
      <c r="N873" s="14"/>
      <c r="O873" s="14"/>
      <c r="P873" s="14"/>
      <c r="Q873" s="14"/>
    </row>
    <row r="874" spans="10:17" x14ac:dyDescent="0.25">
      <c r="J874" s="14"/>
      <c r="K874" s="14"/>
      <c r="L874" s="14"/>
      <c r="M874" s="14"/>
      <c r="N874" s="14"/>
      <c r="O874" s="14"/>
      <c r="P874" s="14"/>
      <c r="Q874" s="14"/>
    </row>
    <row r="875" spans="10:17" x14ac:dyDescent="0.25">
      <c r="J875" s="14"/>
      <c r="K875" s="14"/>
      <c r="L875" s="14"/>
      <c r="M875" s="14"/>
      <c r="N875" s="14"/>
      <c r="O875" s="14"/>
      <c r="P875" s="14"/>
      <c r="Q875" s="14"/>
    </row>
    <row r="876" spans="10:17" x14ac:dyDescent="0.25">
      <c r="J876" s="14"/>
      <c r="K876" s="14"/>
      <c r="L876" s="14"/>
      <c r="M876" s="14"/>
      <c r="N876" s="14"/>
      <c r="O876" s="14"/>
      <c r="P876" s="14"/>
      <c r="Q876" s="14"/>
    </row>
    <row r="877" spans="10:17" x14ac:dyDescent="0.25">
      <c r="J877" s="14"/>
      <c r="K877" s="14"/>
      <c r="L877" s="14"/>
      <c r="M877" s="14"/>
      <c r="N877" s="14"/>
      <c r="O877" s="14"/>
      <c r="P877" s="14"/>
      <c r="Q877" s="14"/>
    </row>
    <row r="878" spans="10:17" x14ac:dyDescent="0.25">
      <c r="J878" s="14"/>
      <c r="K878" s="14"/>
      <c r="L878" s="14"/>
      <c r="M878" s="14"/>
      <c r="N878" s="14"/>
      <c r="O878" s="14"/>
      <c r="P878" s="14"/>
      <c r="Q878" s="14"/>
    </row>
    <row r="879" spans="10:17" x14ac:dyDescent="0.25">
      <c r="J879" s="14"/>
      <c r="K879" s="14"/>
      <c r="L879" s="14"/>
      <c r="M879" s="14"/>
      <c r="N879" s="14"/>
      <c r="O879" s="14"/>
      <c r="P879" s="14"/>
      <c r="Q879" s="14"/>
    </row>
    <row r="880" spans="10:17" x14ac:dyDescent="0.25">
      <c r="J880" s="14"/>
      <c r="K880" s="14"/>
      <c r="L880" s="14"/>
      <c r="M880" s="14"/>
      <c r="N880" s="14"/>
      <c r="O880" s="14"/>
      <c r="P880" s="14"/>
      <c r="Q880" s="14"/>
    </row>
    <row r="881" spans="10:17" x14ac:dyDescent="0.25">
      <c r="J881" s="14"/>
      <c r="K881" s="14"/>
      <c r="L881" s="14"/>
      <c r="M881" s="14"/>
      <c r="N881" s="14"/>
      <c r="O881" s="14"/>
      <c r="P881" s="14"/>
      <c r="Q881" s="14"/>
    </row>
    <row r="882" spans="10:17" x14ac:dyDescent="0.25">
      <c r="J882" s="14"/>
      <c r="K882" s="14"/>
      <c r="L882" s="14"/>
      <c r="M882" s="14"/>
      <c r="N882" s="14"/>
      <c r="O882" s="14"/>
      <c r="P882" s="14"/>
      <c r="Q882" s="14"/>
    </row>
    <row r="883" spans="10:17" x14ac:dyDescent="0.25">
      <c r="J883" s="14"/>
      <c r="K883" s="14"/>
      <c r="L883" s="14"/>
      <c r="M883" s="14"/>
      <c r="N883" s="14"/>
      <c r="O883" s="14"/>
      <c r="P883" s="14"/>
      <c r="Q883" s="14"/>
    </row>
    <row r="884" spans="10:17" x14ac:dyDescent="0.25">
      <c r="J884" s="14"/>
      <c r="K884" s="14"/>
      <c r="L884" s="14"/>
      <c r="M884" s="14"/>
      <c r="N884" s="14"/>
      <c r="O884" s="14"/>
      <c r="P884" s="14"/>
      <c r="Q884" s="14"/>
    </row>
    <row r="885" spans="10:17" x14ac:dyDescent="0.25">
      <c r="J885" s="14"/>
      <c r="K885" s="14"/>
      <c r="L885" s="14"/>
      <c r="M885" s="14"/>
      <c r="N885" s="14"/>
      <c r="O885" s="14"/>
      <c r="P885" s="14"/>
      <c r="Q885" s="14"/>
    </row>
    <row r="886" spans="10:17" x14ac:dyDescent="0.25">
      <c r="J886" s="14"/>
      <c r="K886" s="14"/>
      <c r="L886" s="14"/>
      <c r="M886" s="14"/>
      <c r="N886" s="14"/>
      <c r="O886" s="14"/>
      <c r="P886" s="14"/>
      <c r="Q886" s="14"/>
    </row>
    <row r="887" spans="10:17" x14ac:dyDescent="0.25">
      <c r="J887" s="14"/>
      <c r="K887" s="14"/>
      <c r="L887" s="14"/>
      <c r="M887" s="14"/>
      <c r="N887" s="14"/>
      <c r="O887" s="14"/>
      <c r="P887" s="14"/>
      <c r="Q887" s="14"/>
    </row>
    <row r="888" spans="10:17" x14ac:dyDescent="0.25">
      <c r="J888" s="14"/>
      <c r="K888" s="14"/>
      <c r="L888" s="14"/>
      <c r="M888" s="14"/>
      <c r="N888" s="14"/>
      <c r="O888" s="14"/>
      <c r="P888" s="14"/>
      <c r="Q888" s="14"/>
    </row>
    <row r="889" spans="10:17" x14ac:dyDescent="0.25">
      <c r="J889" s="14"/>
      <c r="K889" s="14"/>
      <c r="L889" s="14"/>
      <c r="M889" s="14"/>
      <c r="N889" s="14"/>
      <c r="O889" s="14"/>
      <c r="P889" s="14"/>
      <c r="Q889" s="14"/>
    </row>
    <row r="890" spans="10:17" x14ac:dyDescent="0.25">
      <c r="J890" s="14"/>
      <c r="K890" s="14"/>
      <c r="L890" s="14"/>
      <c r="M890" s="14"/>
      <c r="N890" s="14"/>
      <c r="O890" s="14"/>
      <c r="P890" s="14"/>
      <c r="Q890" s="14"/>
    </row>
    <row r="891" spans="10:17" x14ac:dyDescent="0.25">
      <c r="J891" s="14"/>
      <c r="K891" s="14"/>
      <c r="L891" s="14"/>
      <c r="M891" s="14"/>
      <c r="N891" s="14"/>
      <c r="O891" s="14"/>
      <c r="P891" s="14"/>
      <c r="Q891" s="14"/>
    </row>
    <row r="892" spans="10:17" x14ac:dyDescent="0.25">
      <c r="J892" s="14"/>
      <c r="K892" s="14"/>
      <c r="L892" s="14"/>
      <c r="M892" s="14"/>
      <c r="N892" s="14"/>
      <c r="O892" s="14"/>
      <c r="P892" s="14"/>
      <c r="Q892" s="14"/>
    </row>
    <row r="893" spans="10:17" x14ac:dyDescent="0.25">
      <c r="J893" s="14"/>
      <c r="K893" s="14"/>
      <c r="L893" s="14"/>
      <c r="M893" s="14"/>
      <c r="N893" s="14"/>
      <c r="O893" s="14"/>
      <c r="P893" s="14"/>
      <c r="Q893" s="14"/>
    </row>
    <row r="894" spans="10:17" x14ac:dyDescent="0.25">
      <c r="J894" s="14"/>
      <c r="K894" s="14"/>
      <c r="L894" s="14"/>
      <c r="M894" s="14"/>
      <c r="N894" s="14"/>
      <c r="O894" s="14"/>
      <c r="P894" s="14"/>
      <c r="Q894" s="14"/>
    </row>
    <row r="895" spans="10:17" x14ac:dyDescent="0.25">
      <c r="J895" s="14"/>
      <c r="K895" s="14"/>
      <c r="L895" s="14"/>
      <c r="M895" s="14"/>
      <c r="N895" s="14"/>
      <c r="O895" s="14"/>
      <c r="P895" s="14"/>
      <c r="Q895" s="14"/>
    </row>
    <row r="896" spans="10:17" x14ac:dyDescent="0.25">
      <c r="J896" s="14"/>
      <c r="K896" s="14"/>
      <c r="L896" s="14"/>
      <c r="M896" s="14"/>
      <c r="N896" s="14"/>
      <c r="O896" s="14"/>
      <c r="P896" s="14"/>
      <c r="Q896" s="14"/>
    </row>
    <row r="897" spans="10:17" x14ac:dyDescent="0.25">
      <c r="J897" s="14"/>
      <c r="K897" s="14"/>
      <c r="L897" s="14"/>
      <c r="M897" s="14"/>
      <c r="N897" s="14"/>
      <c r="O897" s="14"/>
      <c r="P897" s="14"/>
      <c r="Q897" s="14"/>
    </row>
    <row r="898" spans="10:17" x14ac:dyDescent="0.25">
      <c r="J898" s="14"/>
      <c r="K898" s="14"/>
      <c r="L898" s="14"/>
      <c r="M898" s="14"/>
      <c r="N898" s="14"/>
      <c r="O898" s="14"/>
      <c r="P898" s="14"/>
      <c r="Q898" s="14"/>
    </row>
    <row r="899" spans="10:17" x14ac:dyDescent="0.25">
      <c r="J899" s="14"/>
      <c r="K899" s="14"/>
      <c r="L899" s="14"/>
      <c r="M899" s="14"/>
      <c r="N899" s="14"/>
      <c r="O899" s="14"/>
      <c r="P899" s="14"/>
      <c r="Q899" s="14"/>
    </row>
    <row r="900" spans="10:17" x14ac:dyDescent="0.25">
      <c r="J900" s="14"/>
      <c r="K900" s="14"/>
      <c r="L900" s="14"/>
      <c r="M900" s="14"/>
      <c r="N900" s="14"/>
      <c r="O900" s="14"/>
      <c r="P900" s="14"/>
      <c r="Q900" s="14"/>
    </row>
    <row r="901" spans="10:17" x14ac:dyDescent="0.25">
      <c r="J901" s="14"/>
      <c r="K901" s="14"/>
      <c r="L901" s="14"/>
      <c r="M901" s="14"/>
      <c r="N901" s="14"/>
      <c r="O901" s="14"/>
      <c r="P901" s="14"/>
      <c r="Q901" s="14"/>
    </row>
    <row r="902" spans="10:17" x14ac:dyDescent="0.25">
      <c r="J902" s="14"/>
      <c r="K902" s="14"/>
      <c r="L902" s="14"/>
      <c r="M902" s="14"/>
      <c r="N902" s="14"/>
      <c r="O902" s="14"/>
      <c r="P902" s="14"/>
      <c r="Q902" s="14"/>
    </row>
    <row r="903" spans="10:17" x14ac:dyDescent="0.25">
      <c r="J903" s="14"/>
      <c r="K903" s="14"/>
      <c r="L903" s="14"/>
      <c r="M903" s="14"/>
      <c r="N903" s="14"/>
      <c r="O903" s="14"/>
      <c r="P903" s="14"/>
      <c r="Q903" s="14"/>
    </row>
    <row r="904" spans="10:17" x14ac:dyDescent="0.25">
      <c r="J904" s="14"/>
      <c r="K904" s="14"/>
      <c r="L904" s="14"/>
      <c r="M904" s="14"/>
      <c r="N904" s="14"/>
      <c r="O904" s="14"/>
      <c r="P904" s="14"/>
      <c r="Q904" s="14"/>
    </row>
    <row r="905" spans="10:17" x14ac:dyDescent="0.25">
      <c r="J905" s="14"/>
      <c r="K905" s="14"/>
      <c r="L905" s="14"/>
      <c r="M905" s="14"/>
      <c r="N905" s="14"/>
      <c r="O905" s="14"/>
      <c r="P905" s="14"/>
      <c r="Q905" s="14"/>
    </row>
    <row r="906" spans="10:17" x14ac:dyDescent="0.25">
      <c r="J906" s="14"/>
      <c r="K906" s="14"/>
      <c r="L906" s="14"/>
      <c r="M906" s="14"/>
      <c r="N906" s="14"/>
      <c r="O906" s="14"/>
      <c r="P906" s="14"/>
      <c r="Q906" s="14"/>
    </row>
    <row r="907" spans="10:17" x14ac:dyDescent="0.25">
      <c r="J907" s="14"/>
      <c r="K907" s="14"/>
      <c r="L907" s="14"/>
      <c r="M907" s="14"/>
      <c r="N907" s="14"/>
      <c r="O907" s="14"/>
      <c r="P907" s="14"/>
      <c r="Q907" s="14"/>
    </row>
    <row r="908" spans="10:17" x14ac:dyDescent="0.25">
      <c r="J908" s="14"/>
      <c r="K908" s="14"/>
      <c r="L908" s="14"/>
      <c r="M908" s="14"/>
      <c r="N908" s="14"/>
      <c r="O908" s="14"/>
      <c r="P908" s="14"/>
      <c r="Q908" s="14"/>
    </row>
    <row r="909" spans="10:17" x14ac:dyDescent="0.25">
      <c r="J909" s="14"/>
      <c r="K909" s="14"/>
      <c r="L909" s="14"/>
      <c r="M909" s="14"/>
      <c r="N909" s="14"/>
      <c r="O909" s="14"/>
      <c r="P909" s="14"/>
      <c r="Q909" s="14"/>
    </row>
    <row r="910" spans="10:17" x14ac:dyDescent="0.25">
      <c r="J910" s="14"/>
      <c r="K910" s="14"/>
      <c r="L910" s="14"/>
      <c r="M910" s="14"/>
      <c r="N910" s="14"/>
      <c r="O910" s="14"/>
      <c r="P910" s="14"/>
      <c r="Q910" s="14"/>
    </row>
    <row r="911" spans="10:17" x14ac:dyDescent="0.25">
      <c r="J911" s="14"/>
      <c r="K911" s="14"/>
      <c r="L911" s="14"/>
      <c r="M911" s="14"/>
      <c r="N911" s="14"/>
      <c r="O911" s="14"/>
      <c r="P911" s="14"/>
      <c r="Q911" s="14"/>
    </row>
    <row r="912" spans="10:17" x14ac:dyDescent="0.25">
      <c r="J912" s="14"/>
      <c r="K912" s="14"/>
      <c r="L912" s="14"/>
      <c r="M912" s="14"/>
      <c r="N912" s="14"/>
      <c r="O912" s="14"/>
      <c r="P912" s="14"/>
      <c r="Q912" s="14"/>
    </row>
    <row r="913" spans="10:17" x14ac:dyDescent="0.25">
      <c r="J913" s="14"/>
      <c r="K913" s="14"/>
      <c r="L913" s="14"/>
      <c r="M913" s="14"/>
      <c r="N913" s="14"/>
      <c r="O913" s="14"/>
      <c r="P913" s="14"/>
      <c r="Q913" s="14"/>
    </row>
    <row r="914" spans="10:17" x14ac:dyDescent="0.25">
      <c r="J914" s="14"/>
      <c r="K914" s="14"/>
      <c r="L914" s="14"/>
      <c r="M914" s="14"/>
      <c r="N914" s="14"/>
      <c r="O914" s="14"/>
      <c r="P914" s="14"/>
      <c r="Q914" s="14"/>
    </row>
    <row r="915" spans="10:17" x14ac:dyDescent="0.25">
      <c r="J915" s="14"/>
      <c r="K915" s="14"/>
      <c r="L915" s="14"/>
      <c r="M915" s="14"/>
      <c r="N915" s="14"/>
      <c r="O915" s="14"/>
      <c r="P915" s="14"/>
      <c r="Q915" s="14"/>
    </row>
    <row r="916" spans="10:17" x14ac:dyDescent="0.25">
      <c r="J916" s="14"/>
      <c r="K916" s="14"/>
      <c r="L916" s="14"/>
      <c r="M916" s="14"/>
      <c r="N916" s="14"/>
      <c r="O916" s="14"/>
      <c r="P916" s="14"/>
      <c r="Q916" s="14"/>
    </row>
    <row r="917" spans="10:17" x14ac:dyDescent="0.25">
      <c r="J917" s="14"/>
      <c r="K917" s="14"/>
      <c r="L917" s="14"/>
      <c r="M917" s="14"/>
      <c r="N917" s="14"/>
      <c r="O917" s="14"/>
      <c r="P917" s="14"/>
      <c r="Q917" s="14"/>
    </row>
    <row r="918" spans="10:17" x14ac:dyDescent="0.25">
      <c r="J918" s="14"/>
      <c r="K918" s="14"/>
      <c r="L918" s="14"/>
      <c r="M918" s="14"/>
      <c r="N918" s="14"/>
      <c r="O918" s="14"/>
      <c r="P918" s="14"/>
      <c r="Q918" s="14"/>
    </row>
    <row r="919" spans="10:17" x14ac:dyDescent="0.25">
      <c r="J919" s="14"/>
      <c r="K919" s="14"/>
      <c r="L919" s="14"/>
      <c r="M919" s="14"/>
      <c r="N919" s="14"/>
      <c r="O919" s="14"/>
      <c r="P919" s="14"/>
      <c r="Q919" s="14"/>
    </row>
    <row r="920" spans="10:17" x14ac:dyDescent="0.25">
      <c r="J920" s="14"/>
      <c r="K920" s="14"/>
      <c r="L920" s="14"/>
      <c r="M920" s="14"/>
      <c r="N920" s="14"/>
      <c r="O920" s="14"/>
      <c r="P920" s="14"/>
      <c r="Q920" s="14"/>
    </row>
    <row r="921" spans="10:17" x14ac:dyDescent="0.25">
      <c r="J921" s="14"/>
      <c r="K921" s="14"/>
      <c r="L921" s="14"/>
      <c r="M921" s="14"/>
      <c r="N921" s="14"/>
      <c r="O921" s="14"/>
      <c r="P921" s="14"/>
      <c r="Q921" s="14"/>
    </row>
    <row r="922" spans="10:17" x14ac:dyDescent="0.25">
      <c r="J922" s="14"/>
      <c r="K922" s="14"/>
      <c r="L922" s="14"/>
      <c r="M922" s="14"/>
      <c r="N922" s="14"/>
      <c r="O922" s="14"/>
      <c r="P922" s="14"/>
      <c r="Q922" s="14"/>
    </row>
    <row r="923" spans="10:17" x14ac:dyDescent="0.25">
      <c r="J923" s="14"/>
      <c r="K923" s="14"/>
      <c r="L923" s="14"/>
      <c r="M923" s="14"/>
      <c r="N923" s="14"/>
      <c r="O923" s="14"/>
      <c r="P923" s="14"/>
      <c r="Q923" s="14"/>
    </row>
    <row r="924" spans="10:17" x14ac:dyDescent="0.25">
      <c r="J924" s="14"/>
      <c r="K924" s="14"/>
      <c r="L924" s="14"/>
      <c r="M924" s="14"/>
      <c r="N924" s="14"/>
      <c r="O924" s="14"/>
      <c r="P924" s="14"/>
      <c r="Q924" s="14"/>
    </row>
    <row r="925" spans="10:17" x14ac:dyDescent="0.25">
      <c r="J925" s="14"/>
      <c r="K925" s="14"/>
      <c r="L925" s="14"/>
      <c r="M925" s="14"/>
      <c r="N925" s="14"/>
      <c r="O925" s="14"/>
      <c r="P925" s="14"/>
      <c r="Q925" s="14"/>
    </row>
    <row r="926" spans="10:17" x14ac:dyDescent="0.25">
      <c r="J926" s="14"/>
      <c r="K926" s="14"/>
      <c r="L926" s="14"/>
      <c r="M926" s="14"/>
      <c r="N926" s="14"/>
      <c r="O926" s="14"/>
      <c r="P926" s="14"/>
      <c r="Q926" s="14"/>
    </row>
    <row r="927" spans="10:17" x14ac:dyDescent="0.25">
      <c r="J927" s="14"/>
      <c r="K927" s="14"/>
      <c r="L927" s="14"/>
      <c r="M927" s="14"/>
      <c r="N927" s="14"/>
      <c r="O927" s="14"/>
      <c r="P927" s="14"/>
      <c r="Q927" s="14"/>
    </row>
    <row r="928" spans="10:17" x14ac:dyDescent="0.25">
      <c r="J928" s="14"/>
      <c r="K928" s="14"/>
      <c r="L928" s="14"/>
      <c r="M928" s="14"/>
      <c r="N928" s="14"/>
      <c r="O928" s="14"/>
      <c r="P928" s="14"/>
      <c r="Q928" s="14"/>
    </row>
    <row r="929" spans="10:17" x14ac:dyDescent="0.25">
      <c r="J929" s="14"/>
      <c r="K929" s="14"/>
      <c r="L929" s="14"/>
      <c r="M929" s="14"/>
      <c r="N929" s="14"/>
      <c r="O929" s="14"/>
      <c r="P929" s="14"/>
      <c r="Q929" s="14"/>
    </row>
    <row r="930" spans="10:17" x14ac:dyDescent="0.25">
      <c r="J930" s="14"/>
      <c r="K930" s="14"/>
      <c r="L930" s="14"/>
      <c r="M930" s="14"/>
      <c r="N930" s="14"/>
      <c r="O930" s="14"/>
      <c r="P930" s="14"/>
      <c r="Q930" s="14"/>
    </row>
    <row r="931" spans="10:17" x14ac:dyDescent="0.25">
      <c r="J931" s="14"/>
      <c r="K931" s="14"/>
      <c r="L931" s="14"/>
      <c r="M931" s="14"/>
      <c r="N931" s="14"/>
      <c r="O931" s="14"/>
      <c r="P931" s="14"/>
      <c r="Q931" s="14"/>
    </row>
    <row r="932" spans="10:17" x14ac:dyDescent="0.25">
      <c r="J932" s="14"/>
      <c r="K932" s="14"/>
      <c r="L932" s="14"/>
      <c r="M932" s="14"/>
      <c r="N932" s="14"/>
      <c r="O932" s="14"/>
      <c r="P932" s="14"/>
      <c r="Q932" s="14"/>
    </row>
    <row r="933" spans="10:17" x14ac:dyDescent="0.25">
      <c r="J933" s="14"/>
      <c r="K933" s="14"/>
      <c r="L933" s="14"/>
      <c r="M933" s="14"/>
      <c r="N933" s="14"/>
      <c r="O933" s="14"/>
      <c r="P933" s="14"/>
      <c r="Q933" s="14"/>
    </row>
    <row r="934" spans="10:17" x14ac:dyDescent="0.25">
      <c r="J934" s="14"/>
      <c r="K934" s="14"/>
      <c r="L934" s="14"/>
      <c r="M934" s="14"/>
      <c r="N934" s="14"/>
      <c r="O934" s="14"/>
      <c r="P934" s="14"/>
      <c r="Q934" s="14"/>
    </row>
    <row r="935" spans="10:17" x14ac:dyDescent="0.25">
      <c r="J935" s="14"/>
      <c r="K935" s="14"/>
      <c r="L935" s="14"/>
      <c r="M935" s="14"/>
      <c r="N935" s="14"/>
      <c r="O935" s="14"/>
      <c r="P935" s="14"/>
      <c r="Q935" s="14"/>
    </row>
    <row r="936" spans="10:17" x14ac:dyDescent="0.25">
      <c r="J936" s="14"/>
      <c r="K936" s="14"/>
      <c r="L936" s="14"/>
      <c r="M936" s="14"/>
      <c r="N936" s="14"/>
      <c r="O936" s="14"/>
      <c r="P936" s="14"/>
      <c r="Q936" s="14"/>
    </row>
    <row r="937" spans="10:17" x14ac:dyDescent="0.25">
      <c r="J937" s="14"/>
      <c r="K937" s="14"/>
      <c r="L937" s="14"/>
      <c r="M937" s="14"/>
      <c r="N937" s="14"/>
      <c r="O937" s="14"/>
      <c r="P937" s="14"/>
      <c r="Q937" s="14"/>
    </row>
    <row r="938" spans="10:17" x14ac:dyDescent="0.25">
      <c r="J938" s="14"/>
      <c r="K938" s="14"/>
      <c r="L938" s="14"/>
      <c r="M938" s="14"/>
      <c r="N938" s="14"/>
      <c r="O938" s="14"/>
      <c r="P938" s="14"/>
      <c r="Q938" s="14"/>
    </row>
    <row r="939" spans="10:17" x14ac:dyDescent="0.25">
      <c r="J939" s="14"/>
      <c r="K939" s="14"/>
      <c r="L939" s="14"/>
      <c r="M939" s="14"/>
      <c r="N939" s="14"/>
      <c r="O939" s="14"/>
      <c r="P939" s="14"/>
      <c r="Q939" s="14"/>
    </row>
    <row r="940" spans="10:17" x14ac:dyDescent="0.25">
      <c r="J940" s="14"/>
      <c r="K940" s="14"/>
      <c r="L940" s="14"/>
      <c r="M940" s="14"/>
      <c r="N940" s="14"/>
      <c r="O940" s="14"/>
      <c r="P940" s="14"/>
      <c r="Q940" s="14"/>
    </row>
    <row r="941" spans="10:17" x14ac:dyDescent="0.25">
      <c r="J941" s="14"/>
      <c r="K941" s="14"/>
      <c r="L941" s="14"/>
      <c r="M941" s="14"/>
      <c r="N941" s="14"/>
      <c r="O941" s="14"/>
      <c r="P941" s="14"/>
      <c r="Q941" s="14"/>
    </row>
    <row r="942" spans="10:17" x14ac:dyDescent="0.25">
      <c r="J942" s="14"/>
      <c r="K942" s="14"/>
      <c r="L942" s="14"/>
      <c r="M942" s="14"/>
      <c r="N942" s="14"/>
      <c r="O942" s="14"/>
      <c r="P942" s="14"/>
      <c r="Q942" s="14"/>
    </row>
    <row r="943" spans="10:17" x14ac:dyDescent="0.25">
      <c r="J943" s="14"/>
      <c r="K943" s="14"/>
      <c r="L943" s="14"/>
      <c r="M943" s="14"/>
      <c r="N943" s="14"/>
      <c r="O943" s="14"/>
      <c r="P943" s="14"/>
      <c r="Q943" s="14"/>
    </row>
    <row r="944" spans="10:17" x14ac:dyDescent="0.25">
      <c r="J944" s="14"/>
      <c r="K944" s="14"/>
      <c r="L944" s="14"/>
      <c r="M944" s="14"/>
      <c r="N944" s="14"/>
      <c r="O944" s="14"/>
      <c r="P944" s="14"/>
      <c r="Q944" s="14"/>
    </row>
    <row r="945" spans="10:17" x14ac:dyDescent="0.25">
      <c r="J945" s="14"/>
      <c r="K945" s="14"/>
      <c r="L945" s="14"/>
      <c r="M945" s="14"/>
      <c r="N945" s="14"/>
      <c r="O945" s="14"/>
      <c r="P945" s="14"/>
      <c r="Q945" s="14"/>
    </row>
    <row r="946" spans="10:17" x14ac:dyDescent="0.25">
      <c r="J946" s="14"/>
      <c r="K946" s="14"/>
      <c r="L946" s="14"/>
      <c r="M946" s="14"/>
      <c r="N946" s="14"/>
      <c r="O946" s="14"/>
      <c r="P946" s="14"/>
      <c r="Q946" s="14"/>
    </row>
    <row r="947" spans="10:17" x14ac:dyDescent="0.25">
      <c r="J947" s="14"/>
      <c r="K947" s="14"/>
      <c r="L947" s="14"/>
      <c r="M947" s="14"/>
      <c r="N947" s="14"/>
      <c r="O947" s="14"/>
      <c r="P947" s="14"/>
      <c r="Q947" s="14"/>
    </row>
    <row r="948" spans="10:17" x14ac:dyDescent="0.25">
      <c r="J948" s="14"/>
      <c r="K948" s="14"/>
      <c r="L948" s="14"/>
      <c r="M948" s="14"/>
      <c r="N948" s="14"/>
      <c r="O948" s="14"/>
      <c r="P948" s="14"/>
      <c r="Q948" s="14"/>
    </row>
    <row r="949" spans="10:17" x14ac:dyDescent="0.25">
      <c r="J949" s="14"/>
      <c r="K949" s="14"/>
      <c r="L949" s="14"/>
      <c r="M949" s="14"/>
      <c r="N949" s="14"/>
      <c r="O949" s="14"/>
      <c r="P949" s="14"/>
      <c r="Q949" s="14"/>
    </row>
    <row r="950" spans="10:17" x14ac:dyDescent="0.25">
      <c r="J950" s="14"/>
      <c r="K950" s="14"/>
      <c r="L950" s="14"/>
      <c r="M950" s="14"/>
      <c r="N950" s="14"/>
      <c r="O950" s="14"/>
      <c r="P950" s="14"/>
      <c r="Q950" s="14"/>
    </row>
    <row r="951" spans="10:17" x14ac:dyDescent="0.25">
      <c r="J951" s="14"/>
      <c r="K951" s="14"/>
      <c r="L951" s="14"/>
      <c r="M951" s="14"/>
      <c r="N951" s="14"/>
      <c r="O951" s="14"/>
      <c r="P951" s="14"/>
      <c r="Q951" s="14"/>
    </row>
    <row r="952" spans="10:17" x14ac:dyDescent="0.25">
      <c r="J952" s="14"/>
      <c r="K952" s="14"/>
      <c r="L952" s="14"/>
      <c r="M952" s="14"/>
      <c r="N952" s="14"/>
      <c r="O952" s="14"/>
      <c r="P952" s="14"/>
      <c r="Q952" s="14"/>
    </row>
    <row r="953" spans="10:17" x14ac:dyDescent="0.25">
      <c r="J953" s="14"/>
      <c r="K953" s="14"/>
      <c r="L953" s="14"/>
      <c r="M953" s="14"/>
      <c r="N953" s="14"/>
      <c r="O953" s="14"/>
      <c r="P953" s="14"/>
      <c r="Q953" s="14"/>
    </row>
    <row r="954" spans="10:17" x14ac:dyDescent="0.25">
      <c r="J954" s="14"/>
      <c r="K954" s="14"/>
      <c r="L954" s="14"/>
      <c r="M954" s="14"/>
      <c r="N954" s="14"/>
      <c r="O954" s="14"/>
      <c r="P954" s="14"/>
      <c r="Q954" s="14"/>
    </row>
    <row r="955" spans="10:17" x14ac:dyDescent="0.25">
      <c r="J955" s="14"/>
      <c r="K955" s="14"/>
      <c r="L955" s="14"/>
      <c r="M955" s="14"/>
      <c r="N955" s="14"/>
      <c r="O955" s="14"/>
      <c r="P955" s="14"/>
      <c r="Q955" s="14"/>
    </row>
    <row r="956" spans="10:17" x14ac:dyDescent="0.25">
      <c r="J956" s="14"/>
      <c r="K956" s="14"/>
      <c r="L956" s="14"/>
      <c r="M956" s="14"/>
      <c r="N956" s="14"/>
      <c r="O956" s="14"/>
      <c r="P956" s="14"/>
      <c r="Q956" s="14"/>
    </row>
    <row r="957" spans="10:17" x14ac:dyDescent="0.25">
      <c r="J957" s="14"/>
      <c r="K957" s="14"/>
      <c r="L957" s="14"/>
      <c r="M957" s="14"/>
      <c r="N957" s="14"/>
      <c r="O957" s="14"/>
      <c r="P957" s="14"/>
      <c r="Q957" s="14"/>
    </row>
    <row r="958" spans="10:17" x14ac:dyDescent="0.25">
      <c r="J958" s="14"/>
      <c r="K958" s="14"/>
      <c r="L958" s="14"/>
      <c r="M958" s="14"/>
      <c r="N958" s="14"/>
      <c r="O958" s="14"/>
      <c r="P958" s="14"/>
      <c r="Q958" s="14"/>
    </row>
    <row r="959" spans="10:17" x14ac:dyDescent="0.25">
      <c r="J959" s="14"/>
      <c r="K959" s="14"/>
      <c r="L959" s="14"/>
      <c r="M959" s="14"/>
      <c r="N959" s="14"/>
      <c r="O959" s="14"/>
      <c r="P959" s="14"/>
      <c r="Q959" s="14"/>
    </row>
    <row r="960" spans="10:17" x14ac:dyDescent="0.25">
      <c r="J960" s="14"/>
      <c r="K960" s="14"/>
      <c r="L960" s="14"/>
      <c r="M960" s="14"/>
      <c r="N960" s="14"/>
      <c r="O960" s="14"/>
      <c r="P960" s="14"/>
      <c r="Q960" s="14"/>
    </row>
    <row r="961" spans="10:17" x14ac:dyDescent="0.25">
      <c r="J961" s="14"/>
      <c r="K961" s="14"/>
      <c r="L961" s="14"/>
      <c r="M961" s="14"/>
      <c r="N961" s="14"/>
      <c r="O961" s="14"/>
      <c r="P961" s="14"/>
      <c r="Q961" s="14"/>
    </row>
    <row r="962" spans="10:17" x14ac:dyDescent="0.25">
      <c r="J962" s="14"/>
      <c r="K962" s="14"/>
      <c r="L962" s="14"/>
      <c r="M962" s="14"/>
      <c r="N962" s="14"/>
      <c r="O962" s="14"/>
      <c r="P962" s="14"/>
      <c r="Q962" s="14"/>
    </row>
    <row r="963" spans="10:17" x14ac:dyDescent="0.25">
      <c r="J963" s="14"/>
      <c r="K963" s="14"/>
      <c r="L963" s="14"/>
      <c r="M963" s="14"/>
      <c r="N963" s="14"/>
      <c r="O963" s="14"/>
      <c r="P963" s="14"/>
      <c r="Q963" s="14"/>
    </row>
    <row r="964" spans="10:17" x14ac:dyDescent="0.25">
      <c r="J964" s="14"/>
      <c r="K964" s="14"/>
      <c r="L964" s="14"/>
      <c r="M964" s="14"/>
      <c r="N964" s="14"/>
      <c r="O964" s="14"/>
      <c r="P964" s="14"/>
      <c r="Q964" s="14"/>
    </row>
    <row r="965" spans="10:17" x14ac:dyDescent="0.25">
      <c r="J965" s="14"/>
      <c r="K965" s="14"/>
      <c r="L965" s="14"/>
      <c r="M965" s="14"/>
      <c r="N965" s="14"/>
      <c r="O965" s="14"/>
      <c r="P965" s="14"/>
      <c r="Q965" s="14"/>
    </row>
    <row r="966" spans="10:17" x14ac:dyDescent="0.25">
      <c r="J966" s="14"/>
      <c r="K966" s="14"/>
      <c r="L966" s="14"/>
      <c r="M966" s="14"/>
      <c r="N966" s="14"/>
      <c r="O966" s="14"/>
      <c r="P966" s="14"/>
      <c r="Q966" s="14"/>
    </row>
    <row r="967" spans="10:17" x14ac:dyDescent="0.25">
      <c r="J967" s="14"/>
      <c r="K967" s="14"/>
      <c r="L967" s="14"/>
      <c r="M967" s="14"/>
      <c r="N967" s="14"/>
      <c r="O967" s="14"/>
      <c r="P967" s="14"/>
      <c r="Q967" s="14"/>
    </row>
    <row r="968" spans="10:17" x14ac:dyDescent="0.25">
      <c r="J968" s="14"/>
      <c r="K968" s="14"/>
      <c r="L968" s="14"/>
      <c r="M968" s="14"/>
      <c r="N968" s="14"/>
      <c r="O968" s="14"/>
      <c r="P968" s="14"/>
      <c r="Q968" s="14"/>
    </row>
    <row r="969" spans="10:17" x14ac:dyDescent="0.25">
      <c r="J969" s="14"/>
      <c r="K969" s="14"/>
      <c r="L969" s="14"/>
      <c r="M969" s="14"/>
      <c r="N969" s="14"/>
      <c r="O969" s="14"/>
      <c r="P969" s="14"/>
      <c r="Q969" s="14"/>
    </row>
    <row r="970" spans="10:17" x14ac:dyDescent="0.25">
      <c r="J970" s="14"/>
      <c r="K970" s="14"/>
      <c r="L970" s="14"/>
      <c r="M970" s="14"/>
      <c r="N970" s="14"/>
      <c r="O970" s="14"/>
      <c r="P970" s="14"/>
      <c r="Q970" s="14"/>
    </row>
    <row r="971" spans="10:17" x14ac:dyDescent="0.25">
      <c r="J971" s="14"/>
      <c r="K971" s="14"/>
      <c r="L971" s="14"/>
      <c r="M971" s="14"/>
      <c r="N971" s="14"/>
      <c r="O971" s="14"/>
      <c r="P971" s="14"/>
      <c r="Q971" s="14"/>
    </row>
    <row r="972" spans="10:17" x14ac:dyDescent="0.25">
      <c r="J972" s="14"/>
      <c r="K972" s="14"/>
      <c r="L972" s="14"/>
      <c r="M972" s="14"/>
      <c r="N972" s="14"/>
      <c r="O972" s="14"/>
      <c r="P972" s="14"/>
      <c r="Q972" s="14"/>
    </row>
    <row r="973" spans="10:17" x14ac:dyDescent="0.25">
      <c r="J973" s="14"/>
      <c r="K973" s="14"/>
      <c r="L973" s="14"/>
      <c r="M973" s="14"/>
      <c r="N973" s="14"/>
      <c r="O973" s="14"/>
      <c r="P973" s="14"/>
      <c r="Q973" s="14"/>
    </row>
    <row r="974" spans="10:17" x14ac:dyDescent="0.25">
      <c r="J974" s="14"/>
      <c r="K974" s="14"/>
      <c r="L974" s="14"/>
      <c r="M974" s="14"/>
      <c r="N974" s="14"/>
      <c r="O974" s="14"/>
      <c r="P974" s="14"/>
      <c r="Q974" s="14"/>
    </row>
    <row r="975" spans="10:17" x14ac:dyDescent="0.25">
      <c r="J975" s="14"/>
      <c r="K975" s="14"/>
      <c r="L975" s="14"/>
      <c r="M975" s="14"/>
      <c r="N975" s="14"/>
      <c r="O975" s="14"/>
      <c r="P975" s="14"/>
      <c r="Q975" s="14"/>
    </row>
    <row r="976" spans="10:17" x14ac:dyDescent="0.25">
      <c r="J976" s="14"/>
      <c r="K976" s="14"/>
      <c r="L976" s="14"/>
      <c r="M976" s="14"/>
      <c r="N976" s="14"/>
      <c r="O976" s="14"/>
      <c r="P976" s="14"/>
      <c r="Q976" s="14"/>
    </row>
    <row r="977" spans="10:17" x14ac:dyDescent="0.25">
      <c r="J977" s="14"/>
      <c r="K977" s="14"/>
      <c r="L977" s="14"/>
      <c r="M977" s="14"/>
      <c r="N977" s="14"/>
      <c r="O977" s="14"/>
      <c r="P977" s="14"/>
      <c r="Q977" s="14"/>
    </row>
    <row r="978" spans="10:17" x14ac:dyDescent="0.25">
      <c r="J978" s="14"/>
      <c r="K978" s="14"/>
      <c r="L978" s="14"/>
      <c r="M978" s="14"/>
      <c r="N978" s="14"/>
      <c r="O978" s="14"/>
      <c r="P978" s="14"/>
      <c r="Q978" s="14"/>
    </row>
    <row r="979" spans="10:17" x14ac:dyDescent="0.25">
      <c r="J979" s="14"/>
      <c r="K979" s="14"/>
      <c r="L979" s="14"/>
      <c r="M979" s="14"/>
      <c r="N979" s="14"/>
      <c r="O979" s="14"/>
      <c r="P979" s="14"/>
      <c r="Q979" s="14"/>
    </row>
    <row r="980" spans="10:17" x14ac:dyDescent="0.25">
      <c r="J980" s="14"/>
      <c r="K980" s="14"/>
      <c r="L980" s="14"/>
      <c r="M980" s="14"/>
      <c r="N980" s="14"/>
      <c r="O980" s="14"/>
      <c r="P980" s="14"/>
      <c r="Q980" s="14"/>
    </row>
    <row r="981" spans="10:17" x14ac:dyDescent="0.25">
      <c r="J981" s="14"/>
      <c r="K981" s="14"/>
      <c r="L981" s="14"/>
      <c r="M981" s="14"/>
      <c r="N981" s="14"/>
      <c r="O981" s="14"/>
      <c r="P981" s="14"/>
      <c r="Q981" s="14"/>
    </row>
    <row r="982" spans="10:17" x14ac:dyDescent="0.25">
      <c r="J982" s="14"/>
      <c r="K982" s="14"/>
      <c r="L982" s="14"/>
      <c r="M982" s="14"/>
      <c r="N982" s="14"/>
      <c r="O982" s="14"/>
      <c r="P982" s="14"/>
      <c r="Q982" s="14"/>
    </row>
    <row r="983" spans="10:17" x14ac:dyDescent="0.25">
      <c r="J983" s="14"/>
      <c r="K983" s="14"/>
      <c r="L983" s="14"/>
      <c r="M983" s="14"/>
      <c r="N983" s="14"/>
      <c r="O983" s="14"/>
      <c r="P983" s="14"/>
      <c r="Q983" s="14"/>
    </row>
    <row r="984" spans="10:17" x14ac:dyDescent="0.25">
      <c r="J984" s="14"/>
      <c r="K984" s="14"/>
      <c r="L984" s="14"/>
      <c r="M984" s="14"/>
      <c r="N984" s="14"/>
      <c r="O984" s="14"/>
      <c r="P984" s="14"/>
      <c r="Q984" s="14"/>
    </row>
    <row r="985" spans="10:17" x14ac:dyDescent="0.25">
      <c r="J985" s="14"/>
      <c r="K985" s="14"/>
      <c r="L985" s="14"/>
      <c r="M985" s="14"/>
      <c r="N985" s="14"/>
      <c r="O985" s="14"/>
      <c r="P985" s="14"/>
      <c r="Q985" s="14"/>
    </row>
    <row r="986" spans="10:17" x14ac:dyDescent="0.25">
      <c r="J986" s="14"/>
      <c r="K986" s="14"/>
      <c r="L986" s="14"/>
      <c r="M986" s="14"/>
      <c r="N986" s="14"/>
      <c r="O986" s="14"/>
      <c r="P986" s="14"/>
      <c r="Q986" s="14"/>
    </row>
    <row r="987" spans="10:17" x14ac:dyDescent="0.25">
      <c r="J987" s="14"/>
      <c r="K987" s="14"/>
      <c r="L987" s="14"/>
      <c r="M987" s="14"/>
      <c r="N987" s="14"/>
      <c r="O987" s="14"/>
      <c r="P987" s="14"/>
      <c r="Q987" s="14"/>
    </row>
    <row r="988" spans="10:17" x14ac:dyDescent="0.25">
      <c r="J988" s="14"/>
      <c r="K988" s="14"/>
      <c r="L988" s="14"/>
      <c r="M988" s="14"/>
      <c r="N988" s="14"/>
      <c r="O988" s="14"/>
      <c r="P988" s="14"/>
      <c r="Q988" s="14"/>
    </row>
    <row r="989" spans="10:17" x14ac:dyDescent="0.25">
      <c r="J989" s="14"/>
      <c r="K989" s="14"/>
      <c r="L989" s="14"/>
      <c r="M989" s="14"/>
      <c r="N989" s="14"/>
      <c r="O989" s="14"/>
      <c r="P989" s="14"/>
      <c r="Q989" s="14"/>
    </row>
    <row r="990" spans="10:17" x14ac:dyDescent="0.25">
      <c r="J990" s="14"/>
      <c r="K990" s="14"/>
      <c r="L990" s="14"/>
      <c r="M990" s="14"/>
      <c r="N990" s="14"/>
      <c r="O990" s="14"/>
      <c r="P990" s="14"/>
      <c r="Q990" s="14"/>
    </row>
    <row r="991" spans="10:17" x14ac:dyDescent="0.25">
      <c r="J991" s="14"/>
      <c r="K991" s="14"/>
      <c r="L991" s="14"/>
      <c r="M991" s="14"/>
      <c r="N991" s="14"/>
      <c r="O991" s="14"/>
      <c r="P991" s="14"/>
      <c r="Q991" s="14"/>
    </row>
    <row r="992" spans="10:17" x14ac:dyDescent="0.25">
      <c r="J992" s="14"/>
      <c r="K992" s="14"/>
      <c r="L992" s="14"/>
      <c r="M992" s="14"/>
      <c r="N992" s="14"/>
      <c r="O992" s="14"/>
      <c r="P992" s="14"/>
      <c r="Q992" s="14"/>
    </row>
    <row r="993" spans="10:17" x14ac:dyDescent="0.25">
      <c r="J993" s="14"/>
      <c r="K993" s="14"/>
      <c r="L993" s="14"/>
      <c r="M993" s="14"/>
      <c r="N993" s="14"/>
      <c r="O993" s="14"/>
      <c r="P993" s="14"/>
      <c r="Q993" s="14"/>
    </row>
    <row r="994" spans="10:17" x14ac:dyDescent="0.25">
      <c r="J994" s="14"/>
      <c r="K994" s="14"/>
      <c r="L994" s="14"/>
      <c r="M994" s="14"/>
      <c r="N994" s="14"/>
      <c r="O994" s="14"/>
      <c r="P994" s="14"/>
      <c r="Q994" s="14"/>
    </row>
    <row r="995" spans="10:17" x14ac:dyDescent="0.25">
      <c r="J995" s="14"/>
      <c r="K995" s="14"/>
      <c r="L995" s="14"/>
      <c r="M995" s="14"/>
      <c r="N995" s="14"/>
      <c r="O995" s="14"/>
      <c r="P995" s="14"/>
      <c r="Q995" s="14"/>
    </row>
    <row r="996" spans="10:17" x14ac:dyDescent="0.25">
      <c r="J996" s="14"/>
      <c r="K996" s="14"/>
      <c r="L996" s="14"/>
      <c r="M996" s="14"/>
      <c r="N996" s="14"/>
      <c r="O996" s="14"/>
      <c r="P996" s="14"/>
      <c r="Q996" s="14"/>
    </row>
    <row r="997" spans="10:17" x14ac:dyDescent="0.25">
      <c r="J997" s="14"/>
      <c r="K997" s="14"/>
      <c r="L997" s="14"/>
      <c r="M997" s="14"/>
      <c r="N997" s="14"/>
      <c r="O997" s="14"/>
      <c r="P997" s="14"/>
      <c r="Q997" s="14"/>
    </row>
    <row r="998" spans="10:17" x14ac:dyDescent="0.25">
      <c r="J998" s="14"/>
      <c r="K998" s="14"/>
      <c r="L998" s="14"/>
      <c r="M998" s="14"/>
      <c r="N998" s="14"/>
      <c r="O998" s="14"/>
      <c r="P998" s="14"/>
      <c r="Q998" s="14"/>
    </row>
    <row r="999" spans="10:17" x14ac:dyDescent="0.25">
      <c r="J999" s="14"/>
      <c r="K999" s="14"/>
      <c r="L999" s="14"/>
      <c r="M999" s="14"/>
      <c r="N999" s="14"/>
      <c r="O999" s="14"/>
      <c r="P999" s="14"/>
      <c r="Q999" s="14"/>
    </row>
    <row r="1000" spans="10:17" x14ac:dyDescent="0.25">
      <c r="J1000" s="14"/>
      <c r="K1000" s="14"/>
      <c r="L1000" s="14"/>
      <c r="M1000" s="14"/>
      <c r="N1000" s="14"/>
      <c r="O1000" s="14"/>
      <c r="P1000" s="14"/>
      <c r="Q1000" s="14"/>
    </row>
    <row r="1001" spans="10:17" x14ac:dyDescent="0.25">
      <c r="J1001" s="14"/>
      <c r="K1001" s="14"/>
      <c r="L1001" s="14"/>
      <c r="M1001" s="14"/>
      <c r="N1001" s="14"/>
      <c r="O1001" s="14"/>
      <c r="P1001" s="14"/>
      <c r="Q1001" s="14"/>
    </row>
    <row r="1002" spans="10:17" x14ac:dyDescent="0.25">
      <c r="J1002" s="14"/>
      <c r="K1002" s="14"/>
      <c r="L1002" s="14"/>
      <c r="M1002" s="14"/>
      <c r="N1002" s="14"/>
      <c r="O1002" s="14"/>
      <c r="P1002" s="14"/>
      <c r="Q1002" s="14"/>
    </row>
    <row r="1003" spans="10:17" x14ac:dyDescent="0.25">
      <c r="J1003" s="14"/>
      <c r="K1003" s="14"/>
      <c r="L1003" s="14"/>
      <c r="M1003" s="14"/>
      <c r="N1003" s="14"/>
      <c r="O1003" s="14"/>
      <c r="P1003" s="14"/>
      <c r="Q1003" s="14"/>
    </row>
    <row r="1004" spans="10:17" x14ac:dyDescent="0.25">
      <c r="J1004" s="14"/>
      <c r="K1004" s="14"/>
      <c r="L1004" s="14"/>
      <c r="M1004" s="14"/>
      <c r="N1004" s="14"/>
      <c r="O1004" s="14"/>
      <c r="P1004" s="14"/>
      <c r="Q1004" s="14"/>
    </row>
    <row r="1005" spans="10:17" x14ac:dyDescent="0.25">
      <c r="J1005" s="14"/>
      <c r="K1005" s="14"/>
      <c r="L1005" s="14"/>
      <c r="M1005" s="14"/>
      <c r="N1005" s="14"/>
      <c r="O1005" s="14"/>
      <c r="P1005" s="14"/>
      <c r="Q1005" s="14"/>
    </row>
    <row r="1006" spans="10:17" x14ac:dyDescent="0.25">
      <c r="J1006" s="14"/>
      <c r="K1006" s="14"/>
      <c r="L1006" s="14"/>
      <c r="M1006" s="14"/>
      <c r="N1006" s="14"/>
      <c r="O1006" s="14"/>
      <c r="P1006" s="14"/>
      <c r="Q1006" s="14"/>
    </row>
    <row r="1007" spans="10:17" x14ac:dyDescent="0.25">
      <c r="J1007" s="14"/>
      <c r="K1007" s="14"/>
      <c r="L1007" s="14"/>
      <c r="M1007" s="14"/>
      <c r="N1007" s="14"/>
      <c r="O1007" s="14"/>
      <c r="P1007" s="14"/>
      <c r="Q1007" s="14"/>
    </row>
    <row r="1008" spans="10:17" x14ac:dyDescent="0.25">
      <c r="J1008" s="14"/>
      <c r="K1008" s="14"/>
      <c r="L1008" s="14"/>
      <c r="M1008" s="14"/>
      <c r="N1008" s="14"/>
      <c r="O1008" s="14"/>
      <c r="P1008" s="14"/>
      <c r="Q1008" s="14"/>
    </row>
    <row r="1009" spans="10:17" x14ac:dyDescent="0.25">
      <c r="J1009" s="14"/>
      <c r="K1009" s="14"/>
      <c r="L1009" s="14"/>
      <c r="M1009" s="14"/>
      <c r="N1009" s="14"/>
      <c r="O1009" s="14"/>
      <c r="P1009" s="14"/>
      <c r="Q1009" s="14"/>
    </row>
    <row r="1010" spans="10:17" x14ac:dyDescent="0.25">
      <c r="J1010" s="14"/>
      <c r="K1010" s="14"/>
      <c r="L1010" s="14"/>
      <c r="M1010" s="14"/>
      <c r="N1010" s="14"/>
      <c r="O1010" s="14"/>
      <c r="P1010" s="14"/>
      <c r="Q1010" s="14"/>
    </row>
    <row r="1011" spans="10:17" x14ac:dyDescent="0.25">
      <c r="J1011" s="14"/>
      <c r="K1011" s="14"/>
      <c r="L1011" s="14"/>
      <c r="M1011" s="14"/>
      <c r="N1011" s="14"/>
      <c r="O1011" s="14"/>
      <c r="P1011" s="14"/>
      <c r="Q1011" s="14"/>
    </row>
    <row r="1012" spans="10:17" x14ac:dyDescent="0.25">
      <c r="J1012" s="14"/>
      <c r="K1012" s="14"/>
      <c r="L1012" s="14"/>
      <c r="M1012" s="14"/>
      <c r="N1012" s="14"/>
      <c r="O1012" s="14"/>
      <c r="P1012" s="14"/>
      <c r="Q1012" s="14"/>
    </row>
    <row r="1013" spans="10:17" x14ac:dyDescent="0.25">
      <c r="J1013" s="14"/>
      <c r="K1013" s="14"/>
      <c r="L1013" s="14"/>
      <c r="M1013" s="14"/>
      <c r="N1013" s="14"/>
      <c r="O1013" s="14"/>
      <c r="P1013" s="14"/>
      <c r="Q1013" s="14"/>
    </row>
    <row r="1014" spans="10:17" x14ac:dyDescent="0.25">
      <c r="J1014" s="14"/>
      <c r="K1014" s="14"/>
      <c r="L1014" s="14"/>
      <c r="M1014" s="14"/>
      <c r="N1014" s="14"/>
      <c r="O1014" s="14"/>
      <c r="P1014" s="14"/>
      <c r="Q1014" s="14"/>
    </row>
    <row r="1015" spans="10:17" x14ac:dyDescent="0.25">
      <c r="J1015" s="14"/>
      <c r="K1015" s="14"/>
      <c r="L1015" s="14"/>
      <c r="M1015" s="14"/>
      <c r="N1015" s="14"/>
      <c r="O1015" s="14"/>
      <c r="P1015" s="14"/>
      <c r="Q1015" s="14"/>
    </row>
    <row r="1016" spans="10:17" x14ac:dyDescent="0.25">
      <c r="J1016" s="14"/>
      <c r="K1016" s="14"/>
      <c r="L1016" s="14"/>
      <c r="M1016" s="14"/>
      <c r="N1016" s="14"/>
      <c r="O1016" s="14"/>
      <c r="P1016" s="14"/>
      <c r="Q1016" s="14"/>
    </row>
    <row r="1017" spans="10:17" x14ac:dyDescent="0.25">
      <c r="J1017" s="14"/>
      <c r="K1017" s="14"/>
      <c r="L1017" s="14"/>
      <c r="M1017" s="14"/>
      <c r="N1017" s="14"/>
      <c r="O1017" s="14"/>
      <c r="P1017" s="14"/>
      <c r="Q1017" s="14"/>
    </row>
    <row r="1018" spans="10:17" x14ac:dyDescent="0.25">
      <c r="J1018" s="14"/>
      <c r="K1018" s="14"/>
      <c r="L1018" s="14"/>
      <c r="M1018" s="14"/>
      <c r="N1018" s="14"/>
      <c r="O1018" s="14"/>
      <c r="P1018" s="14"/>
      <c r="Q1018" s="14"/>
    </row>
    <row r="1019" spans="10:17" x14ac:dyDescent="0.25">
      <c r="J1019" s="14"/>
      <c r="K1019" s="14"/>
      <c r="L1019" s="14"/>
      <c r="M1019" s="14"/>
      <c r="N1019" s="14"/>
      <c r="O1019" s="14"/>
      <c r="P1019" s="14"/>
      <c r="Q1019" s="14"/>
    </row>
    <row r="1020" spans="10:17" x14ac:dyDescent="0.25">
      <c r="J1020" s="14"/>
      <c r="K1020" s="14"/>
      <c r="L1020" s="14"/>
      <c r="M1020" s="14"/>
      <c r="N1020" s="14"/>
      <c r="O1020" s="14"/>
      <c r="P1020" s="14"/>
      <c r="Q1020" s="14"/>
    </row>
    <row r="1021" spans="10:17" x14ac:dyDescent="0.25">
      <c r="J1021" s="14"/>
      <c r="K1021" s="14"/>
      <c r="L1021" s="14"/>
      <c r="M1021" s="14"/>
      <c r="N1021" s="14"/>
      <c r="O1021" s="14"/>
      <c r="P1021" s="14"/>
      <c r="Q1021" s="14"/>
    </row>
    <row r="1022" spans="10:17" x14ac:dyDescent="0.25">
      <c r="J1022" s="14"/>
      <c r="K1022" s="14"/>
      <c r="L1022" s="14"/>
      <c r="M1022" s="14"/>
      <c r="N1022" s="14"/>
      <c r="O1022" s="14"/>
      <c r="P1022" s="14"/>
      <c r="Q1022" s="14"/>
    </row>
    <row r="1023" spans="10:17" x14ac:dyDescent="0.25">
      <c r="J1023" s="14"/>
      <c r="K1023" s="14"/>
      <c r="L1023" s="14"/>
      <c r="M1023" s="14"/>
      <c r="N1023" s="14"/>
      <c r="O1023" s="14"/>
      <c r="P1023" s="14"/>
      <c r="Q1023" s="14"/>
    </row>
    <row r="1024" spans="10:17" x14ac:dyDescent="0.25">
      <c r="J1024" s="14"/>
      <c r="K1024" s="14"/>
      <c r="L1024" s="14"/>
      <c r="M1024" s="14"/>
      <c r="N1024" s="14"/>
      <c r="O1024" s="14"/>
      <c r="P1024" s="14"/>
      <c r="Q1024" s="14"/>
    </row>
    <row r="1025" spans="10:17" x14ac:dyDescent="0.25">
      <c r="J1025" s="14"/>
      <c r="K1025" s="14"/>
      <c r="L1025" s="14"/>
      <c r="M1025" s="14"/>
      <c r="N1025" s="14"/>
      <c r="O1025" s="14"/>
      <c r="P1025" s="14"/>
      <c r="Q1025" s="14"/>
    </row>
    <row r="1026" spans="10:17" x14ac:dyDescent="0.25">
      <c r="J1026" s="14"/>
      <c r="K1026" s="14"/>
      <c r="L1026" s="14"/>
      <c r="M1026" s="14"/>
      <c r="N1026" s="14"/>
      <c r="O1026" s="14"/>
      <c r="P1026" s="14"/>
      <c r="Q1026" s="14"/>
    </row>
    <row r="1027" spans="10:17" x14ac:dyDescent="0.25">
      <c r="J1027" s="14"/>
      <c r="K1027" s="14"/>
      <c r="L1027" s="14"/>
      <c r="M1027" s="14"/>
      <c r="N1027" s="14"/>
      <c r="O1027" s="14"/>
      <c r="P1027" s="14"/>
      <c r="Q1027" s="14"/>
    </row>
    <row r="1028" spans="10:17" x14ac:dyDescent="0.25">
      <c r="J1028" s="14"/>
      <c r="K1028" s="14"/>
      <c r="L1028" s="14"/>
      <c r="M1028" s="14"/>
      <c r="N1028" s="14"/>
      <c r="O1028" s="14"/>
      <c r="P1028" s="14"/>
      <c r="Q1028" s="14"/>
    </row>
    <row r="1029" spans="10:17" x14ac:dyDescent="0.25">
      <c r="J1029" s="14"/>
      <c r="K1029" s="14"/>
      <c r="L1029" s="14"/>
      <c r="M1029" s="14"/>
      <c r="N1029" s="14"/>
      <c r="O1029" s="14"/>
      <c r="P1029" s="14"/>
      <c r="Q1029" s="14"/>
    </row>
    <row r="1030" spans="10:17" x14ac:dyDescent="0.25">
      <c r="J1030" s="14"/>
      <c r="K1030" s="14"/>
      <c r="L1030" s="14"/>
      <c r="M1030" s="14"/>
      <c r="N1030" s="14"/>
      <c r="O1030" s="14"/>
      <c r="P1030" s="14"/>
      <c r="Q1030" s="14"/>
    </row>
    <row r="1031" spans="10:17" x14ac:dyDescent="0.25">
      <c r="J1031" s="14"/>
      <c r="K1031" s="14"/>
      <c r="L1031" s="14"/>
      <c r="M1031" s="14"/>
      <c r="N1031" s="14"/>
      <c r="O1031" s="14"/>
      <c r="P1031" s="14"/>
      <c r="Q1031" s="14"/>
    </row>
    <row r="1032" spans="10:17" x14ac:dyDescent="0.25">
      <c r="J1032" s="14"/>
      <c r="K1032" s="14"/>
      <c r="L1032" s="14"/>
      <c r="M1032" s="14"/>
      <c r="N1032" s="14"/>
      <c r="O1032" s="14"/>
      <c r="P1032" s="14"/>
      <c r="Q1032" s="14"/>
    </row>
    <row r="1033" spans="10:17" x14ac:dyDescent="0.25">
      <c r="J1033" s="14"/>
      <c r="K1033" s="14"/>
      <c r="L1033" s="14"/>
      <c r="M1033" s="14"/>
      <c r="N1033" s="14"/>
      <c r="O1033" s="14"/>
      <c r="P1033" s="14"/>
      <c r="Q1033" s="14"/>
    </row>
    <row r="1034" spans="10:17" x14ac:dyDescent="0.25">
      <c r="J1034" s="14"/>
      <c r="K1034" s="14"/>
      <c r="L1034" s="14"/>
      <c r="M1034" s="14"/>
      <c r="N1034" s="14"/>
      <c r="O1034" s="14"/>
      <c r="P1034" s="14"/>
      <c r="Q1034" s="14"/>
    </row>
    <row r="1035" spans="10:17" x14ac:dyDescent="0.25">
      <c r="J1035" s="14"/>
      <c r="K1035" s="14"/>
      <c r="L1035" s="14"/>
      <c r="M1035" s="14"/>
      <c r="N1035" s="14"/>
      <c r="O1035" s="14"/>
      <c r="P1035" s="14"/>
      <c r="Q1035" s="14"/>
    </row>
    <row r="1036" spans="10:17" x14ac:dyDescent="0.25">
      <c r="J1036" s="14"/>
      <c r="K1036" s="14"/>
      <c r="L1036" s="14"/>
      <c r="M1036" s="14"/>
      <c r="N1036" s="14"/>
      <c r="O1036" s="14"/>
      <c r="P1036" s="14"/>
      <c r="Q1036" s="14"/>
    </row>
    <row r="1037" spans="10:17" x14ac:dyDescent="0.25">
      <c r="J1037" s="14"/>
      <c r="K1037" s="14"/>
      <c r="L1037" s="14"/>
      <c r="M1037" s="14"/>
      <c r="N1037" s="14"/>
      <c r="O1037" s="14"/>
      <c r="P1037" s="14"/>
      <c r="Q1037" s="14"/>
    </row>
    <row r="1038" spans="10:17" x14ac:dyDescent="0.25">
      <c r="J1038" s="14"/>
      <c r="K1038" s="14"/>
      <c r="L1038" s="14"/>
      <c r="M1038" s="14"/>
      <c r="N1038" s="14"/>
      <c r="O1038" s="14"/>
      <c r="P1038" s="14"/>
      <c r="Q1038" s="14"/>
    </row>
    <row r="1039" spans="10:17" x14ac:dyDescent="0.25">
      <c r="J1039" s="14"/>
      <c r="K1039" s="14"/>
      <c r="L1039" s="14"/>
      <c r="M1039" s="14"/>
      <c r="N1039" s="14"/>
      <c r="O1039" s="14"/>
      <c r="P1039" s="14"/>
      <c r="Q1039" s="14"/>
    </row>
    <row r="1040" spans="10:17" x14ac:dyDescent="0.25">
      <c r="J1040" s="14"/>
      <c r="K1040" s="14"/>
      <c r="L1040" s="14"/>
      <c r="M1040" s="14"/>
      <c r="N1040" s="14"/>
      <c r="O1040" s="14"/>
      <c r="P1040" s="14"/>
      <c r="Q1040" s="14"/>
    </row>
    <row r="1041" spans="10:17" x14ac:dyDescent="0.25">
      <c r="J1041" s="14"/>
      <c r="K1041" s="14"/>
      <c r="L1041" s="14"/>
      <c r="M1041" s="14"/>
      <c r="N1041" s="14"/>
      <c r="O1041" s="14"/>
      <c r="P1041" s="14"/>
      <c r="Q1041" s="14"/>
    </row>
    <row r="1042" spans="10:17" x14ac:dyDescent="0.25">
      <c r="J1042" s="14"/>
      <c r="K1042" s="14"/>
      <c r="L1042" s="14"/>
      <c r="M1042" s="14"/>
      <c r="N1042" s="14"/>
      <c r="O1042" s="14"/>
      <c r="P1042" s="14"/>
      <c r="Q1042" s="14"/>
    </row>
    <row r="1043" spans="10:17" x14ac:dyDescent="0.25">
      <c r="J1043" s="14"/>
      <c r="K1043" s="14"/>
      <c r="L1043" s="14"/>
      <c r="M1043" s="14"/>
      <c r="N1043" s="14"/>
      <c r="O1043" s="14"/>
      <c r="P1043" s="14"/>
      <c r="Q1043" s="14"/>
    </row>
    <row r="1044" spans="10:17" x14ac:dyDescent="0.25">
      <c r="J1044" s="14"/>
      <c r="K1044" s="14"/>
      <c r="L1044" s="14"/>
      <c r="M1044" s="14"/>
      <c r="N1044" s="14"/>
      <c r="O1044" s="14"/>
      <c r="P1044" s="14"/>
      <c r="Q1044" s="14"/>
    </row>
    <row r="1045" spans="10:17" x14ac:dyDescent="0.25">
      <c r="J1045" s="14"/>
      <c r="K1045" s="14"/>
      <c r="L1045" s="14"/>
      <c r="M1045" s="14"/>
      <c r="N1045" s="14"/>
      <c r="O1045" s="14"/>
      <c r="P1045" s="14"/>
      <c r="Q1045" s="14"/>
    </row>
    <row r="1046" spans="10:17" x14ac:dyDescent="0.25">
      <c r="J1046" s="14"/>
      <c r="K1046" s="14"/>
      <c r="L1046" s="14"/>
      <c r="M1046" s="14"/>
      <c r="N1046" s="14"/>
      <c r="O1046" s="14"/>
      <c r="P1046" s="14"/>
      <c r="Q1046" s="14"/>
    </row>
    <row r="1047" spans="10:17" x14ac:dyDescent="0.25">
      <c r="J1047" s="14"/>
      <c r="K1047" s="14"/>
      <c r="L1047" s="14"/>
      <c r="M1047" s="14"/>
      <c r="N1047" s="14"/>
      <c r="O1047" s="14"/>
      <c r="P1047" s="14"/>
      <c r="Q1047" s="14"/>
    </row>
    <row r="1048" spans="10:17" x14ac:dyDescent="0.25">
      <c r="J1048" s="14"/>
      <c r="K1048" s="14"/>
      <c r="L1048" s="14"/>
      <c r="M1048" s="14"/>
      <c r="N1048" s="14"/>
      <c r="O1048" s="14"/>
      <c r="P1048" s="14"/>
      <c r="Q1048" s="14"/>
    </row>
    <row r="1049" spans="10:17" x14ac:dyDescent="0.25">
      <c r="J1049" s="14"/>
      <c r="K1049" s="14"/>
      <c r="L1049" s="14"/>
      <c r="M1049" s="14"/>
      <c r="N1049" s="14"/>
      <c r="O1049" s="14"/>
      <c r="P1049" s="14"/>
      <c r="Q1049" s="14"/>
    </row>
    <row r="1050" spans="10:17" x14ac:dyDescent="0.25">
      <c r="J1050" s="14"/>
      <c r="K1050" s="14"/>
      <c r="L1050" s="14"/>
      <c r="M1050" s="14"/>
      <c r="N1050" s="14"/>
      <c r="O1050" s="14"/>
      <c r="P1050" s="14"/>
      <c r="Q1050" s="14"/>
    </row>
    <row r="1051" spans="10:17" x14ac:dyDescent="0.25">
      <c r="J1051" s="14"/>
      <c r="K1051" s="14"/>
      <c r="L1051" s="14"/>
      <c r="M1051" s="14"/>
      <c r="N1051" s="14"/>
      <c r="O1051" s="14"/>
      <c r="P1051" s="14"/>
      <c r="Q1051" s="14"/>
    </row>
    <row r="1052" spans="10:17" x14ac:dyDescent="0.25">
      <c r="J1052" s="14"/>
      <c r="K1052" s="14"/>
      <c r="L1052" s="14"/>
      <c r="M1052" s="14"/>
      <c r="N1052" s="14"/>
      <c r="O1052" s="14"/>
      <c r="P1052" s="14"/>
      <c r="Q1052" s="14"/>
    </row>
    <row r="1053" spans="10:17" x14ac:dyDescent="0.25">
      <c r="J1053" s="14"/>
      <c r="K1053" s="14"/>
      <c r="L1053" s="14"/>
      <c r="M1053" s="14"/>
      <c r="N1053" s="14"/>
      <c r="O1053" s="14"/>
      <c r="P1053" s="14"/>
      <c r="Q1053" s="14"/>
    </row>
    <row r="1054" spans="10:17" x14ac:dyDescent="0.25">
      <c r="J1054" s="14"/>
      <c r="K1054" s="14"/>
      <c r="L1054" s="14"/>
      <c r="M1054" s="14"/>
      <c r="N1054" s="14"/>
      <c r="O1054" s="14"/>
      <c r="P1054" s="14"/>
      <c r="Q1054" s="14"/>
    </row>
    <row r="1055" spans="10:17" x14ac:dyDescent="0.25">
      <c r="J1055" s="14"/>
      <c r="K1055" s="14"/>
      <c r="L1055" s="14"/>
      <c r="M1055" s="14"/>
      <c r="N1055" s="14"/>
      <c r="O1055" s="14"/>
      <c r="P1055" s="14"/>
      <c r="Q1055" s="14"/>
    </row>
    <row r="1056" spans="10:17" x14ac:dyDescent="0.25">
      <c r="J1056" s="14"/>
      <c r="K1056" s="14"/>
      <c r="L1056" s="14"/>
      <c r="M1056" s="14"/>
      <c r="N1056" s="14"/>
      <c r="O1056" s="14"/>
      <c r="P1056" s="14"/>
      <c r="Q1056" s="14"/>
    </row>
    <row r="1057" spans="10:17" x14ac:dyDescent="0.25">
      <c r="J1057" s="14"/>
      <c r="K1057" s="14"/>
      <c r="L1057" s="14"/>
      <c r="M1057" s="14"/>
      <c r="N1057" s="14"/>
      <c r="O1057" s="14"/>
      <c r="P1057" s="14"/>
      <c r="Q1057" s="14"/>
    </row>
    <row r="1058" spans="10:17" x14ac:dyDescent="0.25">
      <c r="J1058" s="14"/>
      <c r="K1058" s="14"/>
      <c r="L1058" s="14"/>
      <c r="M1058" s="14"/>
      <c r="N1058" s="14"/>
      <c r="O1058" s="14"/>
      <c r="P1058" s="14"/>
      <c r="Q1058" s="14"/>
    </row>
    <row r="1059" spans="10:17" x14ac:dyDescent="0.25">
      <c r="J1059" s="14"/>
      <c r="K1059" s="14"/>
      <c r="L1059" s="14"/>
      <c r="M1059" s="14"/>
      <c r="N1059" s="14"/>
      <c r="O1059" s="14"/>
      <c r="P1059" s="14"/>
      <c r="Q1059" s="14"/>
    </row>
    <row r="1060" spans="10:17" x14ac:dyDescent="0.25">
      <c r="J1060" s="14"/>
      <c r="K1060" s="14"/>
      <c r="L1060" s="14"/>
      <c r="M1060" s="14"/>
      <c r="N1060" s="14"/>
      <c r="O1060" s="14"/>
      <c r="P1060" s="14"/>
      <c r="Q1060" s="14"/>
    </row>
    <row r="1061" spans="10:17" x14ac:dyDescent="0.25">
      <c r="J1061" s="14"/>
      <c r="K1061" s="14"/>
      <c r="L1061" s="14"/>
      <c r="M1061" s="14"/>
      <c r="N1061" s="14"/>
      <c r="O1061" s="14"/>
      <c r="P1061" s="14"/>
      <c r="Q1061" s="14"/>
    </row>
    <row r="1062" spans="10:17" x14ac:dyDescent="0.25">
      <c r="J1062" s="14"/>
      <c r="K1062" s="14"/>
      <c r="L1062" s="14"/>
      <c r="M1062" s="14"/>
      <c r="N1062" s="14"/>
      <c r="O1062" s="14"/>
      <c r="P1062" s="14"/>
      <c r="Q1062" s="14"/>
    </row>
    <row r="1063" spans="10:17" x14ac:dyDescent="0.25">
      <c r="J1063" s="14"/>
      <c r="K1063" s="14"/>
      <c r="L1063" s="14"/>
      <c r="M1063" s="14"/>
      <c r="N1063" s="14"/>
      <c r="O1063" s="14"/>
      <c r="P1063" s="14"/>
      <c r="Q1063" s="14"/>
    </row>
    <row r="1064" spans="10:17" x14ac:dyDescent="0.25">
      <c r="J1064" s="14"/>
      <c r="K1064" s="14"/>
      <c r="L1064" s="14"/>
      <c r="M1064" s="14"/>
      <c r="N1064" s="14"/>
      <c r="O1064" s="14"/>
      <c r="P1064" s="14"/>
      <c r="Q1064" s="14"/>
    </row>
    <row r="1065" spans="10:17" x14ac:dyDescent="0.25">
      <c r="J1065" s="14"/>
      <c r="K1065" s="14"/>
      <c r="L1065" s="14"/>
      <c r="M1065" s="14"/>
      <c r="N1065" s="14"/>
      <c r="O1065" s="14"/>
      <c r="P1065" s="14"/>
      <c r="Q1065" s="14"/>
    </row>
    <row r="1066" spans="10:17" x14ac:dyDescent="0.25">
      <c r="J1066" s="14"/>
      <c r="K1066" s="14"/>
      <c r="L1066" s="14"/>
      <c r="M1066" s="14"/>
      <c r="N1066" s="14"/>
      <c r="O1066" s="14"/>
      <c r="P1066" s="14"/>
      <c r="Q1066" s="14"/>
    </row>
    <row r="1067" spans="10:17" x14ac:dyDescent="0.25">
      <c r="J1067" s="14"/>
      <c r="K1067" s="14"/>
      <c r="L1067" s="14"/>
      <c r="M1067" s="14"/>
      <c r="N1067" s="14"/>
      <c r="O1067" s="14"/>
      <c r="P1067" s="14"/>
      <c r="Q1067" s="14"/>
    </row>
    <row r="1068" spans="10:17" x14ac:dyDescent="0.25">
      <c r="J1068" s="14"/>
      <c r="K1068" s="14"/>
      <c r="L1068" s="14"/>
      <c r="M1068" s="14"/>
      <c r="N1068" s="14"/>
      <c r="O1068" s="14"/>
      <c r="P1068" s="14"/>
      <c r="Q1068" s="14"/>
    </row>
    <row r="1069" spans="10:17" x14ac:dyDescent="0.25">
      <c r="J1069" s="14"/>
      <c r="K1069" s="14"/>
      <c r="L1069" s="14"/>
      <c r="M1069" s="14"/>
      <c r="N1069" s="14"/>
      <c r="O1069" s="14"/>
      <c r="P1069" s="14"/>
      <c r="Q1069" s="14"/>
    </row>
    <row r="1070" spans="10:17" x14ac:dyDescent="0.25">
      <c r="J1070" s="14"/>
      <c r="K1070" s="14"/>
      <c r="L1070" s="14"/>
      <c r="M1070" s="14"/>
      <c r="N1070" s="14"/>
      <c r="O1070" s="14"/>
      <c r="P1070" s="14"/>
      <c r="Q1070" s="14"/>
    </row>
    <row r="1071" spans="10:17" x14ac:dyDescent="0.25">
      <c r="J1071" s="14"/>
      <c r="K1071" s="14"/>
      <c r="L1071" s="14"/>
      <c r="M1071" s="14"/>
      <c r="N1071" s="14"/>
      <c r="O1071" s="14"/>
      <c r="P1071" s="14"/>
      <c r="Q1071" s="14"/>
    </row>
    <row r="1072" spans="10:17" x14ac:dyDescent="0.25">
      <c r="J1072" s="14"/>
      <c r="K1072" s="14"/>
      <c r="L1072" s="14"/>
      <c r="M1072" s="14"/>
      <c r="N1072" s="14"/>
      <c r="O1072" s="14"/>
      <c r="P1072" s="14"/>
      <c r="Q1072" s="14"/>
    </row>
    <row r="1073" spans="10:17" x14ac:dyDescent="0.25">
      <c r="J1073" s="14"/>
      <c r="K1073" s="14"/>
      <c r="L1073" s="14"/>
      <c r="M1073" s="14"/>
      <c r="N1073" s="14"/>
      <c r="O1073" s="14"/>
      <c r="P1073" s="14"/>
      <c r="Q1073" s="14"/>
    </row>
    <row r="1074" spans="10:17" x14ac:dyDescent="0.25">
      <c r="J1074" s="14"/>
      <c r="K1074" s="14"/>
      <c r="L1074" s="14"/>
      <c r="M1074" s="14"/>
      <c r="N1074" s="14"/>
      <c r="O1074" s="14"/>
      <c r="P1074" s="14"/>
      <c r="Q1074" s="14"/>
    </row>
    <row r="1075" spans="10:17" x14ac:dyDescent="0.25">
      <c r="J1075" s="14"/>
      <c r="K1075" s="14"/>
      <c r="L1075" s="14"/>
      <c r="M1075" s="14"/>
      <c r="N1075" s="14"/>
      <c r="O1075" s="14"/>
      <c r="P1075" s="14"/>
      <c r="Q1075" s="14"/>
    </row>
    <row r="1076" spans="10:17" x14ac:dyDescent="0.25">
      <c r="J1076" s="14"/>
      <c r="K1076" s="14"/>
      <c r="L1076" s="14"/>
      <c r="M1076" s="14"/>
      <c r="N1076" s="14"/>
      <c r="O1076" s="14"/>
      <c r="P1076" s="14"/>
      <c r="Q1076" s="14"/>
    </row>
    <row r="1077" spans="10:17" x14ac:dyDescent="0.25">
      <c r="J1077" s="14"/>
      <c r="K1077" s="14"/>
      <c r="L1077" s="14"/>
      <c r="M1077" s="14"/>
      <c r="N1077" s="14"/>
      <c r="O1077" s="14"/>
      <c r="P1077" s="14"/>
      <c r="Q1077" s="14"/>
    </row>
    <row r="1078" spans="10:17" x14ac:dyDescent="0.25">
      <c r="J1078" s="14"/>
      <c r="K1078" s="14"/>
      <c r="L1078" s="14"/>
      <c r="M1078" s="14"/>
      <c r="N1078" s="14"/>
      <c r="O1078" s="14"/>
      <c r="P1078" s="14"/>
      <c r="Q1078" s="14"/>
    </row>
    <row r="1079" spans="10:17" x14ac:dyDescent="0.25">
      <c r="J1079" s="14"/>
      <c r="K1079" s="14"/>
      <c r="L1079" s="14"/>
      <c r="M1079" s="14"/>
      <c r="N1079" s="14"/>
      <c r="O1079" s="14"/>
      <c r="P1079" s="14"/>
      <c r="Q1079" s="14"/>
    </row>
    <row r="1080" spans="10:17" x14ac:dyDescent="0.25">
      <c r="J1080" s="14"/>
      <c r="K1080" s="14"/>
      <c r="L1080" s="14"/>
      <c r="M1080" s="14"/>
      <c r="N1080" s="14"/>
      <c r="O1080" s="14"/>
      <c r="P1080" s="14"/>
      <c r="Q1080" s="14"/>
    </row>
    <row r="1081" spans="10:17" x14ac:dyDescent="0.25">
      <c r="J1081" s="14"/>
      <c r="K1081" s="14"/>
      <c r="L1081" s="14"/>
      <c r="M1081" s="14"/>
      <c r="N1081" s="14"/>
      <c r="O1081" s="14"/>
      <c r="P1081" s="14"/>
      <c r="Q1081" s="14"/>
    </row>
    <row r="1082" spans="10:17" x14ac:dyDescent="0.25">
      <c r="J1082" s="14"/>
      <c r="K1082" s="14"/>
      <c r="L1082" s="14"/>
      <c r="M1082" s="14"/>
      <c r="N1082" s="14"/>
      <c r="O1082" s="14"/>
      <c r="P1082" s="14"/>
      <c r="Q1082" s="14"/>
    </row>
    <row r="1083" spans="10:17" x14ac:dyDescent="0.25">
      <c r="J1083" s="14"/>
      <c r="K1083" s="14"/>
      <c r="L1083" s="14"/>
      <c r="M1083" s="14"/>
      <c r="N1083" s="14"/>
      <c r="O1083" s="14"/>
      <c r="P1083" s="14"/>
      <c r="Q1083" s="14"/>
    </row>
    <row r="1084" spans="10:17" x14ac:dyDescent="0.25">
      <c r="J1084" s="14"/>
      <c r="K1084" s="14"/>
      <c r="L1084" s="14"/>
      <c r="M1084" s="14"/>
      <c r="N1084" s="14"/>
      <c r="O1084" s="14"/>
      <c r="P1084" s="14"/>
      <c r="Q1084" s="14"/>
    </row>
    <row r="1085" spans="10:17" x14ac:dyDescent="0.25">
      <c r="J1085" s="14"/>
      <c r="K1085" s="14"/>
      <c r="L1085" s="14"/>
      <c r="M1085" s="14"/>
      <c r="N1085" s="14"/>
      <c r="O1085" s="14"/>
      <c r="P1085" s="14"/>
      <c r="Q1085" s="14"/>
    </row>
    <row r="1086" spans="10:17" x14ac:dyDescent="0.25">
      <c r="J1086" s="14"/>
      <c r="K1086" s="14"/>
      <c r="L1086" s="14"/>
      <c r="M1086" s="14"/>
      <c r="N1086" s="14"/>
      <c r="O1086" s="14"/>
      <c r="P1086" s="14"/>
      <c r="Q1086" s="14"/>
    </row>
    <row r="1087" spans="10:17" x14ac:dyDescent="0.25">
      <c r="J1087" s="14"/>
      <c r="K1087" s="14"/>
      <c r="L1087" s="14"/>
      <c r="M1087" s="14"/>
      <c r="N1087" s="14"/>
      <c r="O1087" s="14"/>
      <c r="P1087" s="14"/>
      <c r="Q1087" s="14"/>
    </row>
    <row r="1088" spans="10:17" x14ac:dyDescent="0.25">
      <c r="J1088" s="14"/>
      <c r="K1088" s="14"/>
      <c r="L1088" s="14"/>
      <c r="M1088" s="14"/>
      <c r="N1088" s="14"/>
      <c r="O1088" s="14"/>
      <c r="P1088" s="14"/>
      <c r="Q1088" s="14"/>
    </row>
    <row r="1089" spans="10:17" x14ac:dyDescent="0.25">
      <c r="J1089" s="14"/>
      <c r="K1089" s="14"/>
      <c r="L1089" s="14"/>
      <c r="M1089" s="14"/>
      <c r="N1089" s="14"/>
      <c r="O1089" s="14"/>
      <c r="P1089" s="14"/>
      <c r="Q1089" s="14"/>
    </row>
    <row r="1090" spans="10:17" x14ac:dyDescent="0.25">
      <c r="J1090" s="14"/>
      <c r="K1090" s="14"/>
      <c r="L1090" s="14"/>
      <c r="M1090" s="14"/>
      <c r="N1090" s="14"/>
      <c r="O1090" s="14"/>
      <c r="P1090" s="14"/>
      <c r="Q1090" s="14"/>
    </row>
    <row r="1091" spans="10:17" x14ac:dyDescent="0.25">
      <c r="J1091" s="14"/>
      <c r="K1091" s="14"/>
      <c r="L1091" s="14"/>
      <c r="M1091" s="14"/>
      <c r="N1091" s="14"/>
      <c r="O1091" s="14"/>
      <c r="P1091" s="14"/>
      <c r="Q1091" s="14"/>
    </row>
    <row r="1092" spans="10:17" x14ac:dyDescent="0.25">
      <c r="J1092" s="14"/>
      <c r="K1092" s="14"/>
      <c r="L1092" s="14"/>
      <c r="M1092" s="14"/>
      <c r="N1092" s="14"/>
      <c r="O1092" s="14"/>
      <c r="P1092" s="14"/>
      <c r="Q1092" s="14"/>
    </row>
    <row r="1093" spans="10:17" x14ac:dyDescent="0.25">
      <c r="J1093" s="14"/>
      <c r="K1093" s="14"/>
      <c r="L1093" s="14"/>
      <c r="M1093" s="14"/>
      <c r="N1093" s="14"/>
      <c r="O1093" s="14"/>
      <c r="P1093" s="14"/>
      <c r="Q1093" s="14"/>
    </row>
    <row r="1094" spans="10:17" x14ac:dyDescent="0.25">
      <c r="J1094" s="14"/>
      <c r="K1094" s="14"/>
      <c r="L1094" s="14"/>
      <c r="M1094" s="14"/>
      <c r="N1094" s="14"/>
      <c r="O1094" s="14"/>
      <c r="P1094" s="14"/>
      <c r="Q1094" s="14"/>
    </row>
    <row r="1095" spans="10:17" x14ac:dyDescent="0.25">
      <c r="J1095" s="14"/>
      <c r="K1095" s="14"/>
      <c r="L1095" s="14"/>
      <c r="M1095" s="14"/>
      <c r="N1095" s="14"/>
      <c r="O1095" s="14"/>
      <c r="P1095" s="14"/>
      <c r="Q1095" s="14"/>
    </row>
    <row r="1096" spans="10:17" x14ac:dyDescent="0.25">
      <c r="J1096" s="14"/>
      <c r="K1096" s="14"/>
      <c r="L1096" s="14"/>
      <c r="M1096" s="14"/>
      <c r="N1096" s="14"/>
      <c r="O1096" s="14"/>
      <c r="P1096" s="14"/>
      <c r="Q1096" s="14"/>
    </row>
    <row r="1097" spans="10:17" x14ac:dyDescent="0.25">
      <c r="J1097" s="14"/>
      <c r="K1097" s="14"/>
      <c r="L1097" s="14"/>
      <c r="M1097" s="14"/>
      <c r="N1097" s="14"/>
      <c r="O1097" s="14"/>
      <c r="P1097" s="14"/>
      <c r="Q1097" s="14"/>
    </row>
    <row r="1098" spans="10:17" x14ac:dyDescent="0.25">
      <c r="J1098" s="14"/>
      <c r="K1098" s="14"/>
      <c r="L1098" s="14"/>
      <c r="M1098" s="14"/>
      <c r="N1098" s="14"/>
      <c r="O1098" s="14"/>
      <c r="P1098" s="14"/>
      <c r="Q1098" s="14"/>
    </row>
    <row r="1099" spans="10:17" x14ac:dyDescent="0.25">
      <c r="J1099" s="14"/>
      <c r="K1099" s="14"/>
      <c r="L1099" s="14"/>
      <c r="M1099" s="14"/>
      <c r="N1099" s="14"/>
      <c r="O1099" s="14"/>
      <c r="P1099" s="14"/>
      <c r="Q1099" s="14"/>
    </row>
    <row r="1100" spans="10:17" x14ac:dyDescent="0.25">
      <c r="J1100" s="14"/>
      <c r="K1100" s="14"/>
      <c r="L1100" s="14"/>
      <c r="M1100" s="14"/>
      <c r="N1100" s="14"/>
      <c r="O1100" s="14"/>
      <c r="P1100" s="14"/>
      <c r="Q1100" s="14"/>
    </row>
    <row r="1101" spans="10:17" x14ac:dyDescent="0.25">
      <c r="J1101" s="14"/>
      <c r="K1101" s="14"/>
      <c r="L1101" s="14"/>
      <c r="M1101" s="14"/>
      <c r="N1101" s="14"/>
      <c r="O1101" s="14"/>
      <c r="P1101" s="14"/>
      <c r="Q1101" s="14"/>
    </row>
    <row r="1102" spans="10:17" x14ac:dyDescent="0.25">
      <c r="J1102" s="14"/>
      <c r="K1102" s="14"/>
      <c r="L1102" s="14"/>
      <c r="M1102" s="14"/>
      <c r="N1102" s="14"/>
      <c r="O1102" s="14"/>
      <c r="P1102" s="14"/>
      <c r="Q1102" s="14"/>
    </row>
    <row r="1103" spans="10:17" x14ac:dyDescent="0.25">
      <c r="J1103" s="14"/>
      <c r="K1103" s="14"/>
      <c r="L1103" s="14"/>
      <c r="M1103" s="14"/>
      <c r="N1103" s="14"/>
      <c r="O1103" s="14"/>
      <c r="P1103" s="14"/>
      <c r="Q1103" s="14"/>
    </row>
    <row r="1104" spans="10:17" x14ac:dyDescent="0.25">
      <c r="J1104" s="14"/>
      <c r="K1104" s="14"/>
      <c r="L1104" s="14"/>
      <c r="M1104" s="14"/>
      <c r="N1104" s="14"/>
      <c r="O1104" s="14"/>
      <c r="P1104" s="14"/>
      <c r="Q1104" s="14"/>
    </row>
    <row r="1105" spans="10:17" x14ac:dyDescent="0.25">
      <c r="J1105" s="14"/>
      <c r="K1105" s="14"/>
      <c r="L1105" s="14"/>
      <c r="M1105" s="14"/>
      <c r="N1105" s="14"/>
      <c r="O1105" s="14"/>
      <c r="P1105" s="14"/>
      <c r="Q1105" s="14"/>
    </row>
    <row r="1106" spans="10:17" x14ac:dyDescent="0.25">
      <c r="J1106" s="14"/>
      <c r="K1106" s="14"/>
      <c r="L1106" s="14"/>
      <c r="M1106" s="14"/>
      <c r="N1106" s="14"/>
      <c r="O1106" s="14"/>
      <c r="P1106" s="14"/>
      <c r="Q1106" s="14"/>
    </row>
    <row r="1107" spans="10:17" x14ac:dyDescent="0.25">
      <c r="J1107" s="14"/>
      <c r="K1107" s="14"/>
      <c r="L1107" s="14"/>
      <c r="M1107" s="14"/>
      <c r="N1107" s="14"/>
      <c r="O1107" s="14"/>
      <c r="P1107" s="14"/>
      <c r="Q1107" s="14"/>
    </row>
    <row r="1108" spans="10:17" x14ac:dyDescent="0.25">
      <c r="J1108" s="14"/>
      <c r="K1108" s="14"/>
      <c r="L1108" s="14"/>
      <c r="M1108" s="14"/>
      <c r="N1108" s="14"/>
      <c r="O1108" s="14"/>
      <c r="P1108" s="14"/>
      <c r="Q1108" s="14"/>
    </row>
    <row r="1109" spans="10:17" x14ac:dyDescent="0.25">
      <c r="J1109" s="14"/>
      <c r="K1109" s="14"/>
      <c r="L1109" s="14"/>
      <c r="M1109" s="14"/>
      <c r="N1109" s="14"/>
      <c r="O1109" s="14"/>
      <c r="P1109" s="14"/>
      <c r="Q1109" s="14"/>
    </row>
    <row r="1110" spans="10:17" x14ac:dyDescent="0.25">
      <c r="J1110" s="14"/>
      <c r="K1110" s="14"/>
      <c r="L1110" s="14"/>
      <c r="M1110" s="14"/>
      <c r="N1110" s="14"/>
      <c r="O1110" s="14"/>
      <c r="P1110" s="14"/>
      <c r="Q1110" s="14"/>
    </row>
    <row r="1111" spans="10:17" x14ac:dyDescent="0.25">
      <c r="J1111" s="14"/>
      <c r="K1111" s="14"/>
      <c r="L1111" s="14"/>
      <c r="M1111" s="14"/>
      <c r="N1111" s="14"/>
      <c r="O1111" s="14"/>
      <c r="P1111" s="14"/>
      <c r="Q1111" s="14"/>
    </row>
    <row r="1112" spans="10:17" x14ac:dyDescent="0.25">
      <c r="J1112" s="14"/>
      <c r="K1112" s="14"/>
      <c r="L1112" s="14"/>
      <c r="M1112" s="14"/>
      <c r="N1112" s="14"/>
      <c r="O1112" s="14"/>
      <c r="P1112" s="14"/>
      <c r="Q1112" s="14"/>
    </row>
    <row r="1113" spans="10:17" x14ac:dyDescent="0.25">
      <c r="J1113" s="14"/>
      <c r="K1113" s="14"/>
      <c r="L1113" s="14"/>
      <c r="M1113" s="14"/>
      <c r="N1113" s="14"/>
      <c r="O1113" s="14"/>
      <c r="P1113" s="14"/>
      <c r="Q1113" s="14"/>
    </row>
    <row r="1114" spans="10:17" x14ac:dyDescent="0.25">
      <c r="J1114" s="14"/>
      <c r="K1114" s="14"/>
      <c r="L1114" s="14"/>
      <c r="M1114" s="14"/>
      <c r="N1114" s="14"/>
      <c r="O1114" s="14"/>
      <c r="P1114" s="14"/>
      <c r="Q1114" s="14"/>
    </row>
    <row r="1115" spans="10:17" x14ac:dyDescent="0.25">
      <c r="J1115" s="14"/>
      <c r="K1115" s="14"/>
      <c r="L1115" s="14"/>
      <c r="M1115" s="14"/>
      <c r="N1115" s="14"/>
      <c r="O1115" s="14"/>
      <c r="P1115" s="14"/>
      <c r="Q1115" s="14"/>
    </row>
    <row r="1116" spans="10:17" x14ac:dyDescent="0.25">
      <c r="J1116" s="14"/>
      <c r="K1116" s="14"/>
      <c r="L1116" s="14"/>
      <c r="M1116" s="14"/>
      <c r="N1116" s="14"/>
      <c r="O1116" s="14"/>
      <c r="P1116" s="14"/>
      <c r="Q1116" s="14"/>
    </row>
    <row r="1117" spans="10:17" x14ac:dyDescent="0.25">
      <c r="J1117" s="14"/>
      <c r="K1117" s="14"/>
      <c r="L1117" s="14"/>
      <c r="M1117" s="14"/>
      <c r="N1117" s="14"/>
      <c r="O1117" s="14"/>
      <c r="P1117" s="14"/>
      <c r="Q1117" s="14"/>
    </row>
    <row r="1118" spans="10:17" x14ac:dyDescent="0.25">
      <c r="J1118" s="14"/>
      <c r="K1118" s="14"/>
      <c r="L1118" s="14"/>
      <c r="M1118" s="14"/>
      <c r="N1118" s="14"/>
      <c r="O1118" s="14"/>
      <c r="P1118" s="14"/>
      <c r="Q1118" s="14"/>
    </row>
    <row r="1119" spans="10:17" x14ac:dyDescent="0.25">
      <c r="J1119" s="14"/>
      <c r="K1119" s="14"/>
      <c r="L1119" s="14"/>
      <c r="M1119" s="14"/>
      <c r="N1119" s="14"/>
      <c r="O1119" s="14"/>
      <c r="P1119" s="14"/>
      <c r="Q1119" s="14"/>
    </row>
    <row r="1120" spans="10:17" x14ac:dyDescent="0.25">
      <c r="J1120" s="14"/>
      <c r="K1120" s="14"/>
      <c r="L1120" s="14"/>
      <c r="M1120" s="14"/>
      <c r="N1120" s="14"/>
      <c r="O1120" s="14"/>
      <c r="P1120" s="14"/>
      <c r="Q1120" s="14"/>
    </row>
    <row r="1121" spans="10:17" x14ac:dyDescent="0.25">
      <c r="J1121" s="14"/>
      <c r="K1121" s="14"/>
      <c r="L1121" s="14"/>
      <c r="M1121" s="14"/>
      <c r="N1121" s="14"/>
      <c r="O1121" s="14"/>
      <c r="P1121" s="14"/>
      <c r="Q1121" s="14"/>
    </row>
    <row r="1122" spans="10:17" x14ac:dyDescent="0.25">
      <c r="J1122" s="14"/>
      <c r="K1122" s="14"/>
      <c r="L1122" s="14"/>
      <c r="M1122" s="14"/>
      <c r="N1122" s="14"/>
      <c r="O1122" s="14"/>
      <c r="P1122" s="14"/>
      <c r="Q1122" s="14"/>
    </row>
    <row r="1123" spans="10:17" x14ac:dyDescent="0.25">
      <c r="J1123" s="14"/>
      <c r="K1123" s="14"/>
      <c r="L1123" s="14"/>
      <c r="M1123" s="14"/>
      <c r="N1123" s="14"/>
      <c r="O1123" s="14"/>
      <c r="P1123" s="14"/>
      <c r="Q1123" s="14"/>
    </row>
    <row r="1124" spans="10:17" x14ac:dyDescent="0.25">
      <c r="J1124" s="14"/>
      <c r="K1124" s="14"/>
      <c r="L1124" s="14"/>
      <c r="M1124" s="14"/>
      <c r="N1124" s="14"/>
      <c r="O1124" s="14"/>
      <c r="P1124" s="14"/>
      <c r="Q1124" s="14"/>
    </row>
    <row r="1125" spans="10:17" x14ac:dyDescent="0.25">
      <c r="J1125" s="14"/>
      <c r="K1125" s="14"/>
      <c r="L1125" s="14"/>
      <c r="M1125" s="14"/>
      <c r="N1125" s="14"/>
      <c r="O1125" s="14"/>
      <c r="P1125" s="14"/>
      <c r="Q1125" s="14"/>
    </row>
    <row r="1126" spans="10:17" x14ac:dyDescent="0.25">
      <c r="J1126" s="14"/>
      <c r="K1126" s="14"/>
      <c r="L1126" s="14"/>
      <c r="M1126" s="14"/>
      <c r="N1126" s="14"/>
      <c r="O1126" s="14"/>
      <c r="P1126" s="14"/>
      <c r="Q1126" s="14"/>
    </row>
    <row r="1127" spans="10:17" x14ac:dyDescent="0.25">
      <c r="J1127" s="14"/>
      <c r="K1127" s="14"/>
      <c r="L1127" s="14"/>
      <c r="M1127" s="14"/>
      <c r="N1127" s="14"/>
      <c r="O1127" s="14"/>
      <c r="P1127" s="14"/>
      <c r="Q1127" s="14"/>
    </row>
    <row r="1128" spans="10:17" x14ac:dyDescent="0.25">
      <c r="J1128" s="14"/>
      <c r="K1128" s="14"/>
      <c r="L1128" s="14"/>
      <c r="M1128" s="14"/>
      <c r="N1128" s="14"/>
      <c r="O1128" s="14"/>
      <c r="P1128" s="14"/>
      <c r="Q1128" s="14"/>
    </row>
    <row r="1129" spans="10:17" x14ac:dyDescent="0.25">
      <c r="J1129" s="14"/>
      <c r="K1129" s="14"/>
      <c r="L1129" s="14"/>
      <c r="M1129" s="14"/>
      <c r="N1129" s="14"/>
      <c r="O1129" s="14"/>
      <c r="P1129" s="14"/>
      <c r="Q1129" s="14"/>
    </row>
    <row r="1130" spans="10:17" x14ac:dyDescent="0.25">
      <c r="J1130" s="14"/>
      <c r="K1130" s="14"/>
      <c r="L1130" s="14"/>
      <c r="M1130" s="14"/>
      <c r="N1130" s="14"/>
      <c r="O1130" s="14"/>
      <c r="P1130" s="14"/>
      <c r="Q1130" s="14"/>
    </row>
    <row r="1131" spans="10:17" x14ac:dyDescent="0.25">
      <c r="J1131" s="14"/>
      <c r="K1131" s="14"/>
      <c r="L1131" s="14"/>
      <c r="M1131" s="14"/>
      <c r="N1131" s="14"/>
      <c r="O1131" s="14"/>
      <c r="P1131" s="14"/>
      <c r="Q1131" s="14"/>
    </row>
    <row r="1132" spans="10:17" x14ac:dyDescent="0.25">
      <c r="J1132" s="14"/>
      <c r="K1132" s="14"/>
      <c r="L1132" s="14"/>
      <c r="M1132" s="14"/>
      <c r="N1132" s="14"/>
      <c r="O1132" s="14"/>
      <c r="P1132" s="14"/>
      <c r="Q1132" s="14"/>
    </row>
    <row r="1133" spans="10:17" x14ac:dyDescent="0.25">
      <c r="J1133" s="14"/>
      <c r="K1133" s="14"/>
      <c r="L1133" s="14"/>
      <c r="M1133" s="14"/>
      <c r="N1133" s="14"/>
      <c r="O1133" s="14"/>
      <c r="P1133" s="14"/>
      <c r="Q1133" s="14"/>
    </row>
    <row r="1134" spans="10:17" x14ac:dyDescent="0.25">
      <c r="J1134" s="14"/>
      <c r="K1134" s="14"/>
      <c r="L1134" s="14"/>
      <c r="M1134" s="14"/>
      <c r="N1134" s="14"/>
      <c r="O1134" s="14"/>
      <c r="P1134" s="14"/>
      <c r="Q1134" s="14"/>
    </row>
    <row r="1135" spans="10:17" x14ac:dyDescent="0.25">
      <c r="J1135" s="14"/>
      <c r="K1135" s="14"/>
      <c r="L1135" s="14"/>
      <c r="M1135" s="14"/>
      <c r="N1135" s="14"/>
      <c r="O1135" s="14"/>
      <c r="P1135" s="14"/>
      <c r="Q1135" s="14"/>
    </row>
    <row r="1136" spans="10:17" x14ac:dyDescent="0.25">
      <c r="J1136" s="14"/>
      <c r="K1136" s="14"/>
      <c r="L1136" s="14"/>
      <c r="M1136" s="14"/>
      <c r="N1136" s="14"/>
      <c r="O1136" s="14"/>
      <c r="P1136" s="14"/>
      <c r="Q1136" s="14"/>
    </row>
    <row r="1137" spans="10:17" x14ac:dyDescent="0.25">
      <c r="J1137" s="14"/>
      <c r="K1137" s="14"/>
      <c r="L1137" s="14"/>
      <c r="M1137" s="14"/>
      <c r="N1137" s="14"/>
      <c r="O1137" s="14"/>
      <c r="P1137" s="14"/>
      <c r="Q1137" s="14"/>
    </row>
    <row r="1138" spans="10:17" x14ac:dyDescent="0.25">
      <c r="J1138" s="14"/>
      <c r="K1138" s="14"/>
      <c r="L1138" s="14"/>
      <c r="M1138" s="14"/>
      <c r="N1138" s="14"/>
      <c r="O1138" s="14"/>
      <c r="P1138" s="14"/>
      <c r="Q1138" s="14"/>
    </row>
    <row r="1139" spans="10:17" x14ac:dyDescent="0.25">
      <c r="J1139" s="14"/>
      <c r="K1139" s="14"/>
      <c r="L1139" s="14"/>
      <c r="M1139" s="14"/>
      <c r="N1139" s="14"/>
      <c r="O1139" s="14"/>
      <c r="P1139" s="14"/>
      <c r="Q1139" s="14"/>
    </row>
    <row r="1140" spans="10:17" x14ac:dyDescent="0.25">
      <c r="J1140" s="14"/>
      <c r="K1140" s="14"/>
      <c r="L1140" s="14"/>
      <c r="M1140" s="14"/>
      <c r="N1140" s="14"/>
      <c r="O1140" s="14"/>
      <c r="P1140" s="14"/>
      <c r="Q1140" s="14"/>
    </row>
    <row r="1141" spans="10:17" x14ac:dyDescent="0.25">
      <c r="J1141" s="14"/>
      <c r="K1141" s="14"/>
      <c r="L1141" s="14"/>
      <c r="M1141" s="14"/>
      <c r="N1141" s="14"/>
      <c r="O1141" s="14"/>
      <c r="P1141" s="14"/>
      <c r="Q1141" s="14"/>
    </row>
    <row r="1142" spans="10:17" x14ac:dyDescent="0.25">
      <c r="J1142" s="14"/>
      <c r="K1142" s="14"/>
      <c r="L1142" s="14"/>
      <c r="M1142" s="14"/>
      <c r="N1142" s="14"/>
      <c r="O1142" s="14"/>
      <c r="P1142" s="14"/>
      <c r="Q1142" s="14"/>
    </row>
    <row r="1143" spans="10:17" x14ac:dyDescent="0.25">
      <c r="J1143" s="14"/>
      <c r="K1143" s="14"/>
      <c r="L1143" s="14"/>
      <c r="M1143" s="14"/>
      <c r="N1143" s="14"/>
      <c r="O1143" s="14"/>
      <c r="P1143" s="14"/>
      <c r="Q1143" s="14"/>
    </row>
    <row r="1144" spans="10:17" x14ac:dyDescent="0.25">
      <c r="J1144" s="14"/>
      <c r="K1144" s="14"/>
      <c r="L1144" s="14"/>
      <c r="M1144" s="14"/>
      <c r="N1144" s="14"/>
      <c r="O1144" s="14"/>
      <c r="P1144" s="14"/>
      <c r="Q1144" s="14"/>
    </row>
    <row r="1145" spans="10:17" x14ac:dyDescent="0.25">
      <c r="J1145" s="14"/>
      <c r="K1145" s="14"/>
      <c r="L1145" s="14"/>
      <c r="M1145" s="14"/>
      <c r="N1145" s="14"/>
      <c r="O1145" s="14"/>
      <c r="P1145" s="14"/>
      <c r="Q1145" s="14"/>
    </row>
    <row r="1146" spans="10:17" x14ac:dyDescent="0.25">
      <c r="J1146" s="14"/>
      <c r="K1146" s="14"/>
      <c r="L1146" s="14"/>
      <c r="M1146" s="14"/>
      <c r="N1146" s="14"/>
      <c r="O1146" s="14"/>
      <c r="P1146" s="14"/>
      <c r="Q1146" s="14"/>
    </row>
    <row r="1147" spans="10:17" x14ac:dyDescent="0.25">
      <c r="J1147" s="14"/>
      <c r="K1147" s="14"/>
      <c r="L1147" s="14"/>
      <c r="M1147" s="14"/>
      <c r="N1147" s="14"/>
      <c r="O1147" s="14"/>
      <c r="P1147" s="14"/>
      <c r="Q1147" s="14"/>
    </row>
    <row r="1148" spans="10:17" x14ac:dyDescent="0.25">
      <c r="J1148" s="14"/>
      <c r="K1148" s="14"/>
      <c r="L1148" s="14"/>
      <c r="M1148" s="14"/>
      <c r="N1148" s="14"/>
      <c r="O1148" s="14"/>
      <c r="P1148" s="14"/>
      <c r="Q1148" s="14"/>
    </row>
    <row r="1149" spans="10:17" x14ac:dyDescent="0.25">
      <c r="J1149" s="14"/>
      <c r="K1149" s="14"/>
      <c r="L1149" s="14"/>
      <c r="M1149" s="14"/>
      <c r="N1149" s="14"/>
      <c r="O1149" s="14"/>
      <c r="P1149" s="14"/>
      <c r="Q1149" s="14"/>
    </row>
    <row r="1150" spans="10:17" x14ac:dyDescent="0.25">
      <c r="J1150" s="14"/>
      <c r="K1150" s="14"/>
      <c r="L1150" s="14"/>
      <c r="M1150" s="14"/>
      <c r="N1150" s="14"/>
      <c r="O1150" s="14"/>
      <c r="P1150" s="14"/>
      <c r="Q1150" s="14"/>
    </row>
    <row r="1151" spans="10:17" x14ac:dyDescent="0.25">
      <c r="J1151" s="14"/>
      <c r="K1151" s="14"/>
      <c r="L1151" s="14"/>
      <c r="M1151" s="14"/>
      <c r="N1151" s="14"/>
      <c r="O1151" s="14"/>
      <c r="P1151" s="14"/>
      <c r="Q1151" s="14"/>
    </row>
    <row r="1152" spans="10:17" x14ac:dyDescent="0.25">
      <c r="J1152" s="14"/>
      <c r="K1152" s="14"/>
      <c r="L1152" s="14"/>
      <c r="M1152" s="14"/>
      <c r="N1152" s="14"/>
      <c r="O1152" s="14"/>
      <c r="P1152" s="14"/>
      <c r="Q1152" s="14"/>
    </row>
    <row r="1153" spans="10:17" x14ac:dyDescent="0.25">
      <c r="J1153" s="14"/>
      <c r="K1153" s="14"/>
      <c r="L1153" s="14"/>
      <c r="M1153" s="14"/>
      <c r="N1153" s="14"/>
      <c r="O1153" s="14"/>
      <c r="P1153" s="14"/>
      <c r="Q1153" s="14"/>
    </row>
    <row r="1154" spans="10:17" x14ac:dyDescent="0.25">
      <c r="J1154" s="14"/>
      <c r="K1154" s="14"/>
      <c r="L1154" s="14"/>
      <c r="M1154" s="14"/>
      <c r="N1154" s="14"/>
      <c r="O1154" s="14"/>
      <c r="P1154" s="14"/>
      <c r="Q1154" s="14"/>
    </row>
    <row r="1155" spans="10:17" x14ac:dyDescent="0.25">
      <c r="J1155" s="14"/>
      <c r="K1155" s="14"/>
      <c r="L1155" s="14"/>
      <c r="M1155" s="14"/>
      <c r="N1155" s="14"/>
      <c r="O1155" s="14"/>
      <c r="P1155" s="14"/>
      <c r="Q1155" s="14"/>
    </row>
    <row r="1156" spans="10:17" x14ac:dyDescent="0.25">
      <c r="J1156" s="14"/>
      <c r="K1156" s="14"/>
      <c r="L1156" s="14"/>
      <c r="M1156" s="14"/>
      <c r="N1156" s="14"/>
      <c r="O1156" s="14"/>
      <c r="P1156" s="14"/>
      <c r="Q1156" s="14"/>
    </row>
    <row r="1157" spans="10:17" x14ac:dyDescent="0.25">
      <c r="J1157" s="14"/>
      <c r="K1157" s="14"/>
      <c r="L1157" s="14"/>
      <c r="M1157" s="14"/>
      <c r="N1157" s="14"/>
      <c r="O1157" s="14"/>
      <c r="P1157" s="14"/>
      <c r="Q1157" s="14"/>
    </row>
    <row r="1158" spans="10:17" x14ac:dyDescent="0.25">
      <c r="J1158" s="14"/>
      <c r="K1158" s="14"/>
      <c r="L1158" s="14"/>
      <c r="M1158" s="14"/>
      <c r="N1158" s="14"/>
      <c r="O1158" s="14"/>
      <c r="P1158" s="14"/>
      <c r="Q1158" s="14"/>
    </row>
    <row r="1159" spans="10:17" x14ac:dyDescent="0.25">
      <c r="J1159" s="14"/>
      <c r="K1159" s="14"/>
      <c r="L1159" s="14"/>
      <c r="M1159" s="14"/>
      <c r="N1159" s="14"/>
      <c r="O1159" s="14"/>
      <c r="P1159" s="14"/>
      <c r="Q1159" s="14"/>
    </row>
    <row r="1160" spans="10:17" x14ac:dyDescent="0.25">
      <c r="J1160" s="14"/>
      <c r="K1160" s="14"/>
      <c r="L1160" s="14"/>
      <c r="M1160" s="14"/>
      <c r="N1160" s="14"/>
      <c r="O1160" s="14"/>
      <c r="P1160" s="14"/>
      <c r="Q1160" s="14"/>
    </row>
    <row r="1161" spans="10:17" x14ac:dyDescent="0.25">
      <c r="J1161" s="14"/>
      <c r="K1161" s="14"/>
      <c r="L1161" s="14"/>
      <c r="M1161" s="14"/>
      <c r="N1161" s="14"/>
      <c r="O1161" s="14"/>
      <c r="P1161" s="14"/>
      <c r="Q1161" s="14"/>
    </row>
    <row r="1162" spans="10:17" x14ac:dyDescent="0.25">
      <c r="J1162" s="14"/>
      <c r="K1162" s="14"/>
      <c r="L1162" s="14"/>
      <c r="M1162" s="14"/>
      <c r="N1162" s="14"/>
      <c r="O1162" s="14"/>
      <c r="P1162" s="14"/>
      <c r="Q1162" s="14"/>
    </row>
    <row r="1163" spans="10:17" x14ac:dyDescent="0.25">
      <c r="J1163" s="14"/>
      <c r="K1163" s="14"/>
      <c r="L1163" s="14"/>
      <c r="M1163" s="14"/>
      <c r="N1163" s="14"/>
      <c r="O1163" s="14"/>
      <c r="P1163" s="14"/>
      <c r="Q1163" s="14"/>
    </row>
    <row r="1164" spans="10:17" x14ac:dyDescent="0.25">
      <c r="J1164" s="14"/>
      <c r="K1164" s="14"/>
      <c r="L1164" s="14"/>
      <c r="M1164" s="14"/>
      <c r="N1164" s="14"/>
      <c r="O1164" s="14"/>
      <c r="P1164" s="14"/>
      <c r="Q1164" s="14"/>
    </row>
    <row r="1165" spans="10:17" x14ac:dyDescent="0.25">
      <c r="J1165" s="14"/>
      <c r="K1165" s="14"/>
      <c r="L1165" s="14"/>
      <c r="M1165" s="14"/>
      <c r="N1165" s="14"/>
      <c r="O1165" s="14"/>
      <c r="P1165" s="14"/>
      <c r="Q1165" s="14"/>
    </row>
    <row r="1166" spans="10:17" x14ac:dyDescent="0.25">
      <c r="J1166" s="14"/>
      <c r="K1166" s="14"/>
      <c r="L1166" s="14"/>
      <c r="M1166" s="14"/>
      <c r="N1166" s="14"/>
      <c r="O1166" s="14"/>
      <c r="P1166" s="14"/>
      <c r="Q1166" s="14"/>
    </row>
    <row r="1167" spans="10:17" x14ac:dyDescent="0.25">
      <c r="J1167" s="14"/>
      <c r="K1167" s="14"/>
      <c r="L1167" s="14"/>
      <c r="M1167" s="14"/>
      <c r="N1167" s="14"/>
      <c r="O1167" s="14"/>
      <c r="P1167" s="14"/>
      <c r="Q1167" s="14"/>
    </row>
    <row r="1168" spans="10:17" x14ac:dyDescent="0.25">
      <c r="J1168" s="14"/>
      <c r="K1168" s="14"/>
      <c r="L1168" s="14"/>
      <c r="M1168" s="14"/>
      <c r="N1168" s="14"/>
      <c r="O1168" s="14"/>
      <c r="P1168" s="14"/>
      <c r="Q1168" s="14"/>
    </row>
    <row r="1169" spans="10:17" x14ac:dyDescent="0.25">
      <c r="J1169" s="14"/>
      <c r="K1169" s="14"/>
      <c r="L1169" s="14"/>
      <c r="M1169" s="14"/>
      <c r="N1169" s="14"/>
      <c r="O1169" s="14"/>
      <c r="P1169" s="14"/>
      <c r="Q1169" s="14"/>
    </row>
    <row r="1170" spans="10:17" x14ac:dyDescent="0.25">
      <c r="J1170" s="14"/>
      <c r="K1170" s="14"/>
      <c r="L1170" s="14"/>
      <c r="M1170" s="14"/>
      <c r="N1170" s="14"/>
      <c r="O1170" s="14"/>
      <c r="P1170" s="14"/>
      <c r="Q1170" s="14"/>
    </row>
    <row r="1171" spans="10:17" x14ac:dyDescent="0.25">
      <c r="J1171" s="14"/>
      <c r="K1171" s="14"/>
      <c r="L1171" s="14"/>
      <c r="M1171" s="14"/>
      <c r="N1171" s="14"/>
      <c r="O1171" s="14"/>
      <c r="P1171" s="14"/>
      <c r="Q1171" s="14"/>
    </row>
    <row r="1172" spans="10:17" x14ac:dyDescent="0.25">
      <c r="J1172" s="14"/>
      <c r="K1172" s="14"/>
      <c r="L1172" s="14"/>
      <c r="M1172" s="14"/>
      <c r="N1172" s="14"/>
      <c r="O1172" s="14"/>
      <c r="P1172" s="14"/>
      <c r="Q1172" s="14"/>
    </row>
    <row r="1173" spans="10:17" x14ac:dyDescent="0.25">
      <c r="J1173" s="14"/>
      <c r="K1173" s="14"/>
      <c r="L1173" s="14"/>
      <c r="M1173" s="14"/>
      <c r="N1173" s="14"/>
      <c r="O1173" s="14"/>
      <c r="P1173" s="14"/>
      <c r="Q1173" s="14"/>
    </row>
    <row r="1174" spans="10:17" x14ac:dyDescent="0.25">
      <c r="J1174" s="14"/>
      <c r="K1174" s="14"/>
      <c r="L1174" s="14"/>
      <c r="M1174" s="14"/>
      <c r="N1174" s="14"/>
      <c r="O1174" s="14"/>
      <c r="P1174" s="14"/>
      <c r="Q1174" s="14"/>
    </row>
    <row r="1175" spans="10:17" x14ac:dyDescent="0.25">
      <c r="J1175" s="14"/>
      <c r="K1175" s="14"/>
      <c r="L1175" s="14"/>
      <c r="M1175" s="14"/>
      <c r="N1175" s="14"/>
      <c r="O1175" s="14"/>
      <c r="P1175" s="14"/>
      <c r="Q1175" s="14"/>
    </row>
    <row r="1176" spans="10:17" x14ac:dyDescent="0.25">
      <c r="J1176" s="14"/>
      <c r="K1176" s="14"/>
      <c r="L1176" s="14"/>
      <c r="M1176" s="14"/>
      <c r="N1176" s="14"/>
      <c r="O1176" s="14"/>
      <c r="P1176" s="14"/>
      <c r="Q1176" s="14"/>
    </row>
    <row r="1177" spans="10:17" x14ac:dyDescent="0.25">
      <c r="J1177" s="14"/>
      <c r="K1177" s="14"/>
      <c r="L1177" s="14"/>
      <c r="M1177" s="14"/>
      <c r="N1177" s="14"/>
      <c r="O1177" s="14"/>
      <c r="P1177" s="14"/>
      <c r="Q1177" s="14"/>
    </row>
    <row r="1178" spans="10:17" x14ac:dyDescent="0.25">
      <c r="J1178" s="14"/>
      <c r="K1178" s="14"/>
      <c r="L1178" s="14"/>
      <c r="M1178" s="14"/>
      <c r="N1178" s="14"/>
      <c r="O1178" s="14"/>
      <c r="P1178" s="14"/>
      <c r="Q1178" s="14"/>
    </row>
    <row r="1179" spans="10:17" x14ac:dyDescent="0.25">
      <c r="J1179" s="14"/>
      <c r="K1179" s="14"/>
      <c r="L1179" s="14"/>
      <c r="M1179" s="14"/>
      <c r="N1179" s="14"/>
      <c r="O1179" s="14"/>
      <c r="P1179" s="14"/>
      <c r="Q1179" s="14"/>
    </row>
    <row r="1180" spans="10:17" x14ac:dyDescent="0.25">
      <c r="J1180" s="14"/>
      <c r="K1180" s="14"/>
      <c r="L1180" s="14"/>
      <c r="M1180" s="14"/>
      <c r="N1180" s="14"/>
      <c r="O1180" s="14"/>
      <c r="P1180" s="14"/>
      <c r="Q1180" s="14"/>
    </row>
    <row r="1181" spans="10:17" x14ac:dyDescent="0.25">
      <c r="J1181" s="14"/>
      <c r="K1181" s="14"/>
      <c r="L1181" s="14"/>
      <c r="M1181" s="14"/>
      <c r="N1181" s="14"/>
      <c r="O1181" s="14"/>
      <c r="P1181" s="14"/>
      <c r="Q1181" s="14"/>
    </row>
    <row r="1182" spans="10:17" x14ac:dyDescent="0.25">
      <c r="J1182" s="14"/>
      <c r="K1182" s="14"/>
      <c r="L1182" s="14"/>
      <c r="M1182" s="14"/>
      <c r="N1182" s="14"/>
      <c r="O1182" s="14"/>
      <c r="P1182" s="14"/>
      <c r="Q1182" s="14"/>
    </row>
    <row r="1183" spans="10:17" x14ac:dyDescent="0.25">
      <c r="J1183" s="14"/>
      <c r="K1183" s="14"/>
      <c r="L1183" s="14"/>
      <c r="M1183" s="14"/>
      <c r="N1183" s="14"/>
      <c r="O1183" s="14"/>
      <c r="P1183" s="14"/>
      <c r="Q1183" s="14"/>
    </row>
    <row r="1184" spans="10:17" x14ac:dyDescent="0.25">
      <c r="J1184" s="14"/>
      <c r="K1184" s="14"/>
      <c r="L1184" s="14"/>
      <c r="M1184" s="14"/>
      <c r="N1184" s="14"/>
      <c r="O1184" s="14"/>
      <c r="P1184" s="14"/>
      <c r="Q1184" s="14"/>
    </row>
    <row r="1185" spans="10:17" x14ac:dyDescent="0.25">
      <c r="J1185" s="14"/>
      <c r="K1185" s="14"/>
      <c r="L1185" s="14"/>
      <c r="M1185" s="14"/>
      <c r="N1185" s="14"/>
      <c r="O1185" s="14"/>
      <c r="P1185" s="14"/>
      <c r="Q1185" s="14"/>
    </row>
    <row r="1186" spans="10:17" x14ac:dyDescent="0.25">
      <c r="J1186" s="14"/>
      <c r="K1186" s="14"/>
      <c r="L1186" s="14"/>
      <c r="M1186" s="14"/>
      <c r="N1186" s="14"/>
      <c r="O1186" s="14"/>
      <c r="P1186" s="14"/>
      <c r="Q1186" s="14"/>
    </row>
    <row r="1187" spans="10:17" x14ac:dyDescent="0.25">
      <c r="J1187" s="14"/>
      <c r="K1187" s="14"/>
      <c r="L1187" s="14"/>
      <c r="M1187" s="14"/>
      <c r="N1187" s="14"/>
      <c r="O1187" s="14"/>
      <c r="P1187" s="14"/>
      <c r="Q1187" s="14"/>
    </row>
    <row r="1188" spans="10:17" x14ac:dyDescent="0.25">
      <c r="J1188" s="14"/>
      <c r="K1188" s="14"/>
      <c r="L1188" s="14"/>
      <c r="M1188" s="14"/>
      <c r="N1188" s="14"/>
      <c r="O1188" s="14"/>
      <c r="P1188" s="14"/>
      <c r="Q1188" s="14"/>
    </row>
    <row r="1189" spans="10:17" x14ac:dyDescent="0.25">
      <c r="J1189" s="14"/>
      <c r="K1189" s="14"/>
      <c r="L1189" s="14"/>
      <c r="M1189" s="14"/>
      <c r="N1189" s="14"/>
      <c r="O1189" s="14"/>
      <c r="P1189" s="14"/>
      <c r="Q1189" s="14"/>
    </row>
    <row r="1190" spans="10:17" x14ac:dyDescent="0.25">
      <c r="J1190" s="14"/>
      <c r="K1190" s="14"/>
      <c r="L1190" s="14"/>
      <c r="M1190" s="14"/>
      <c r="N1190" s="14"/>
      <c r="O1190" s="14"/>
      <c r="P1190" s="14"/>
      <c r="Q1190" s="14"/>
    </row>
    <row r="1191" spans="10:17" x14ac:dyDescent="0.25">
      <c r="J1191" s="14"/>
      <c r="K1191" s="14"/>
      <c r="L1191" s="14"/>
      <c r="M1191" s="14"/>
      <c r="N1191" s="14"/>
      <c r="O1191" s="14"/>
      <c r="P1191" s="14"/>
      <c r="Q1191" s="14"/>
    </row>
    <row r="1192" spans="10:17" x14ac:dyDescent="0.25">
      <c r="J1192" s="14"/>
      <c r="K1192" s="14"/>
      <c r="L1192" s="14"/>
      <c r="M1192" s="14"/>
      <c r="N1192" s="14"/>
      <c r="O1192" s="14"/>
      <c r="P1192" s="14"/>
      <c r="Q1192" s="14"/>
    </row>
    <row r="1193" spans="10:17" x14ac:dyDescent="0.25">
      <c r="J1193" s="14"/>
      <c r="K1193" s="14"/>
      <c r="L1193" s="14"/>
      <c r="M1193" s="14"/>
      <c r="N1193" s="14"/>
      <c r="O1193" s="14"/>
      <c r="P1193" s="14"/>
      <c r="Q1193" s="14"/>
    </row>
    <row r="1194" spans="10:17" x14ac:dyDescent="0.25">
      <c r="J1194" s="14"/>
      <c r="K1194" s="14"/>
      <c r="L1194" s="14"/>
      <c r="M1194" s="14"/>
      <c r="N1194" s="14"/>
      <c r="O1194" s="14"/>
      <c r="P1194" s="14"/>
      <c r="Q1194" s="14"/>
    </row>
    <row r="1195" spans="10:17" x14ac:dyDescent="0.25">
      <c r="J1195" s="14"/>
      <c r="K1195" s="14"/>
      <c r="L1195" s="14"/>
      <c r="M1195" s="14"/>
      <c r="N1195" s="14"/>
      <c r="O1195" s="14"/>
      <c r="P1195" s="14"/>
      <c r="Q1195" s="14"/>
    </row>
    <row r="1196" spans="10:17" x14ac:dyDescent="0.25">
      <c r="J1196" s="14"/>
      <c r="K1196" s="14"/>
      <c r="L1196" s="14"/>
      <c r="M1196" s="14"/>
      <c r="N1196" s="14"/>
      <c r="O1196" s="14"/>
      <c r="P1196" s="14"/>
      <c r="Q1196" s="14"/>
    </row>
    <row r="1197" spans="10:17" x14ac:dyDescent="0.25">
      <c r="J1197" s="14"/>
      <c r="K1197" s="14"/>
      <c r="L1197" s="14"/>
      <c r="M1197" s="14"/>
      <c r="N1197" s="14"/>
      <c r="O1197" s="14"/>
      <c r="P1197" s="14"/>
      <c r="Q1197" s="14"/>
    </row>
    <row r="1198" spans="10:17" x14ac:dyDescent="0.25">
      <c r="J1198" s="14"/>
      <c r="K1198" s="14"/>
      <c r="L1198" s="14"/>
      <c r="M1198" s="14"/>
      <c r="N1198" s="14"/>
      <c r="O1198" s="14"/>
      <c r="P1198" s="14"/>
      <c r="Q1198" s="14"/>
    </row>
    <row r="1199" spans="10:17" x14ac:dyDescent="0.25">
      <c r="J1199" s="14"/>
      <c r="K1199" s="14"/>
      <c r="L1199" s="14"/>
      <c r="M1199" s="14"/>
      <c r="N1199" s="14"/>
      <c r="O1199" s="14"/>
      <c r="P1199" s="14"/>
      <c r="Q1199" s="14"/>
    </row>
    <row r="1200" spans="10:17" x14ac:dyDescent="0.25">
      <c r="J1200" s="14"/>
      <c r="K1200" s="14"/>
      <c r="L1200" s="14"/>
      <c r="M1200" s="14"/>
      <c r="N1200" s="14"/>
      <c r="O1200" s="14"/>
      <c r="P1200" s="14"/>
      <c r="Q1200" s="14"/>
    </row>
    <row r="1201" spans="10:17" x14ac:dyDescent="0.25">
      <c r="J1201" s="14"/>
      <c r="K1201" s="14"/>
      <c r="L1201" s="14"/>
      <c r="M1201" s="14"/>
      <c r="N1201" s="14"/>
      <c r="O1201" s="14"/>
      <c r="P1201" s="14"/>
      <c r="Q1201" s="14"/>
    </row>
    <row r="1202" spans="10:17" x14ac:dyDescent="0.25">
      <c r="J1202" s="14"/>
      <c r="K1202" s="14"/>
      <c r="L1202" s="14"/>
      <c r="M1202" s="14"/>
      <c r="N1202" s="14"/>
      <c r="O1202" s="14"/>
      <c r="P1202" s="14"/>
      <c r="Q1202" s="14"/>
    </row>
    <row r="1203" spans="10:17" x14ac:dyDescent="0.25">
      <c r="J1203" s="14"/>
      <c r="K1203" s="14"/>
      <c r="L1203" s="14"/>
      <c r="M1203" s="14"/>
      <c r="N1203" s="14"/>
      <c r="O1203" s="14"/>
      <c r="P1203" s="14"/>
      <c r="Q1203" s="14"/>
    </row>
    <row r="1204" spans="10:17" x14ac:dyDescent="0.25">
      <c r="J1204" s="14"/>
      <c r="K1204" s="14"/>
      <c r="L1204" s="14"/>
      <c r="M1204" s="14"/>
      <c r="N1204" s="14"/>
      <c r="O1204" s="14"/>
      <c r="P1204" s="14"/>
      <c r="Q1204" s="14"/>
    </row>
    <row r="1205" spans="10:17" x14ac:dyDescent="0.25">
      <c r="J1205" s="14"/>
      <c r="K1205" s="14"/>
      <c r="L1205" s="14"/>
      <c r="M1205" s="14"/>
      <c r="N1205" s="14"/>
      <c r="O1205" s="14"/>
      <c r="P1205" s="14"/>
      <c r="Q1205" s="14"/>
    </row>
    <row r="1206" spans="10:17" x14ac:dyDescent="0.25">
      <c r="J1206" s="14"/>
      <c r="K1206" s="14"/>
      <c r="L1206" s="14"/>
      <c r="M1206" s="14"/>
      <c r="N1206" s="14"/>
      <c r="O1206" s="14"/>
      <c r="P1206" s="14"/>
      <c r="Q1206" s="14"/>
    </row>
    <row r="1207" spans="10:17" x14ac:dyDescent="0.25">
      <c r="J1207" s="14"/>
      <c r="K1207" s="14"/>
      <c r="L1207" s="14"/>
      <c r="M1207" s="14"/>
      <c r="N1207" s="14"/>
      <c r="O1207" s="14"/>
      <c r="P1207" s="14"/>
      <c r="Q1207" s="14"/>
    </row>
    <row r="1208" spans="10:17" x14ac:dyDescent="0.25">
      <c r="J1208" s="14"/>
      <c r="K1208" s="14"/>
      <c r="L1208" s="14"/>
      <c r="M1208" s="14"/>
      <c r="N1208" s="14"/>
      <c r="O1208" s="14"/>
      <c r="P1208" s="14"/>
      <c r="Q1208" s="14"/>
    </row>
    <row r="1209" spans="10:17" x14ac:dyDescent="0.25">
      <c r="J1209" s="14"/>
      <c r="K1209" s="14"/>
      <c r="L1209" s="14"/>
      <c r="M1209" s="14"/>
      <c r="N1209" s="14"/>
      <c r="O1209" s="14"/>
      <c r="P1209" s="14"/>
      <c r="Q1209" s="14"/>
    </row>
    <row r="1210" spans="10:17" x14ac:dyDescent="0.25">
      <c r="J1210" s="14"/>
      <c r="K1210" s="14"/>
      <c r="L1210" s="14"/>
      <c r="M1210" s="14"/>
      <c r="N1210" s="14"/>
      <c r="O1210" s="14"/>
      <c r="P1210" s="14"/>
      <c r="Q1210" s="14"/>
    </row>
    <row r="1211" spans="10:17" x14ac:dyDescent="0.25">
      <c r="J1211" s="14"/>
      <c r="K1211" s="14"/>
      <c r="L1211" s="14"/>
      <c r="M1211" s="14"/>
      <c r="N1211" s="14"/>
      <c r="O1211" s="14"/>
      <c r="P1211" s="14"/>
      <c r="Q1211" s="14"/>
    </row>
    <row r="1212" spans="10:17" x14ac:dyDescent="0.25">
      <c r="J1212" s="14"/>
      <c r="K1212" s="14"/>
      <c r="L1212" s="14"/>
      <c r="M1212" s="14"/>
      <c r="N1212" s="14"/>
      <c r="O1212" s="14"/>
      <c r="P1212" s="14"/>
      <c r="Q1212" s="14"/>
    </row>
    <row r="1213" spans="10:17" x14ac:dyDescent="0.25">
      <c r="J1213" s="14"/>
      <c r="K1213" s="14"/>
      <c r="L1213" s="14"/>
      <c r="M1213" s="14"/>
      <c r="N1213" s="14"/>
      <c r="O1213" s="14"/>
      <c r="P1213" s="14"/>
      <c r="Q1213" s="14"/>
    </row>
    <row r="1214" spans="10:17" x14ac:dyDescent="0.25">
      <c r="J1214" s="14"/>
      <c r="K1214" s="14"/>
      <c r="L1214" s="14"/>
      <c r="M1214" s="14"/>
      <c r="N1214" s="14"/>
      <c r="O1214" s="14"/>
      <c r="P1214" s="14"/>
      <c r="Q1214" s="14"/>
    </row>
    <row r="1215" spans="10:17" x14ac:dyDescent="0.25">
      <c r="J1215" s="14"/>
      <c r="K1215" s="14"/>
      <c r="L1215" s="14"/>
      <c r="M1215" s="14"/>
      <c r="N1215" s="14"/>
      <c r="O1215" s="14"/>
      <c r="P1215" s="14"/>
      <c r="Q1215" s="14"/>
    </row>
    <row r="1216" spans="10:17" x14ac:dyDescent="0.25">
      <c r="J1216" s="14"/>
      <c r="K1216" s="14"/>
      <c r="L1216" s="14"/>
      <c r="M1216" s="14"/>
      <c r="N1216" s="14"/>
      <c r="O1216" s="14"/>
      <c r="P1216" s="14"/>
      <c r="Q1216" s="14"/>
    </row>
    <row r="1217" spans="10:17" x14ac:dyDescent="0.25">
      <c r="J1217" s="14"/>
      <c r="K1217" s="14"/>
      <c r="L1217" s="14"/>
      <c r="M1217" s="14"/>
      <c r="N1217" s="14"/>
      <c r="O1217" s="14"/>
      <c r="P1217" s="14"/>
      <c r="Q1217" s="14"/>
    </row>
    <row r="1218" spans="10:17" x14ac:dyDescent="0.25">
      <c r="J1218" s="14"/>
      <c r="K1218" s="14"/>
      <c r="L1218" s="14"/>
      <c r="M1218" s="14"/>
      <c r="N1218" s="14"/>
      <c r="O1218" s="14"/>
      <c r="P1218" s="14"/>
      <c r="Q1218" s="14"/>
    </row>
    <row r="1219" spans="10:17" x14ac:dyDescent="0.25">
      <c r="J1219" s="14"/>
      <c r="K1219" s="14"/>
      <c r="L1219" s="14"/>
      <c r="M1219" s="14"/>
      <c r="N1219" s="14"/>
      <c r="O1219" s="14"/>
      <c r="P1219" s="14"/>
      <c r="Q1219" s="14"/>
    </row>
    <row r="1220" spans="10:17" x14ac:dyDescent="0.25">
      <c r="J1220" s="14"/>
      <c r="K1220" s="14"/>
      <c r="L1220" s="14"/>
      <c r="M1220" s="14"/>
      <c r="N1220" s="14"/>
      <c r="O1220" s="14"/>
      <c r="P1220" s="14"/>
      <c r="Q1220" s="14"/>
    </row>
    <row r="1221" spans="10:17" x14ac:dyDescent="0.25">
      <c r="J1221" s="14"/>
      <c r="K1221" s="14"/>
      <c r="L1221" s="14"/>
      <c r="M1221" s="14"/>
      <c r="N1221" s="14"/>
      <c r="O1221" s="14"/>
      <c r="P1221" s="14"/>
      <c r="Q1221" s="14"/>
    </row>
    <row r="1222" spans="10:17" x14ac:dyDescent="0.25">
      <c r="J1222" s="14"/>
      <c r="K1222" s="14"/>
      <c r="L1222" s="14"/>
      <c r="M1222" s="14"/>
      <c r="N1222" s="14"/>
      <c r="O1222" s="14"/>
      <c r="P1222" s="14"/>
      <c r="Q1222" s="14"/>
    </row>
    <row r="1223" spans="10:17" x14ac:dyDescent="0.25">
      <c r="J1223" s="14"/>
      <c r="K1223" s="14"/>
      <c r="L1223" s="14"/>
      <c r="M1223" s="14"/>
      <c r="N1223" s="14"/>
      <c r="O1223" s="14"/>
      <c r="P1223" s="14"/>
      <c r="Q1223" s="14"/>
    </row>
    <row r="1224" spans="10:17" x14ac:dyDescent="0.25">
      <c r="J1224" s="14"/>
      <c r="K1224" s="14"/>
      <c r="L1224" s="14"/>
      <c r="M1224" s="14"/>
      <c r="N1224" s="14"/>
      <c r="O1224" s="14"/>
      <c r="P1224" s="14"/>
      <c r="Q1224" s="14"/>
    </row>
    <row r="1225" spans="10:17" x14ac:dyDescent="0.25">
      <c r="J1225" s="14"/>
      <c r="K1225" s="14"/>
      <c r="L1225" s="14"/>
      <c r="M1225" s="14"/>
      <c r="N1225" s="14"/>
      <c r="O1225" s="14"/>
      <c r="P1225" s="14"/>
      <c r="Q1225" s="14"/>
    </row>
    <row r="1226" spans="10:17" x14ac:dyDescent="0.25">
      <c r="J1226" s="14"/>
      <c r="K1226" s="14"/>
      <c r="L1226" s="14"/>
      <c r="M1226" s="14"/>
      <c r="N1226" s="14"/>
      <c r="O1226" s="14"/>
      <c r="P1226" s="14"/>
      <c r="Q1226" s="14"/>
    </row>
    <row r="1227" spans="10:17" x14ac:dyDescent="0.25">
      <c r="J1227" s="14"/>
      <c r="K1227" s="14"/>
      <c r="L1227" s="14"/>
      <c r="M1227" s="14"/>
      <c r="N1227" s="14"/>
      <c r="O1227" s="14"/>
      <c r="P1227" s="14"/>
      <c r="Q1227" s="14"/>
    </row>
    <row r="1228" spans="10:17" x14ac:dyDescent="0.25">
      <c r="J1228" s="14"/>
      <c r="K1228" s="14"/>
      <c r="L1228" s="14"/>
      <c r="M1228" s="14"/>
      <c r="N1228" s="14"/>
      <c r="O1228" s="14"/>
      <c r="P1228" s="14"/>
      <c r="Q1228" s="14"/>
    </row>
    <row r="1229" spans="10:17" x14ac:dyDescent="0.25">
      <c r="J1229" s="14"/>
      <c r="K1229" s="14"/>
      <c r="L1229" s="14"/>
      <c r="M1229" s="14"/>
      <c r="N1229" s="14"/>
      <c r="O1229" s="14"/>
      <c r="P1229" s="14"/>
      <c r="Q1229" s="14"/>
    </row>
    <row r="1230" spans="10:17" x14ac:dyDescent="0.25">
      <c r="J1230" s="14"/>
      <c r="K1230" s="14"/>
      <c r="L1230" s="14"/>
      <c r="M1230" s="14"/>
      <c r="N1230" s="14"/>
      <c r="O1230" s="14"/>
      <c r="P1230" s="14"/>
      <c r="Q1230" s="14"/>
    </row>
    <row r="1231" spans="10:17" x14ac:dyDescent="0.25">
      <c r="J1231" s="14"/>
      <c r="K1231" s="14"/>
      <c r="L1231" s="14"/>
      <c r="M1231" s="14"/>
      <c r="N1231" s="14"/>
      <c r="O1231" s="14"/>
      <c r="P1231" s="14"/>
      <c r="Q1231" s="14"/>
    </row>
    <row r="1232" spans="10:17" x14ac:dyDescent="0.25">
      <c r="J1232" s="14"/>
      <c r="K1232" s="14"/>
      <c r="L1232" s="14"/>
      <c r="M1232" s="14"/>
      <c r="N1232" s="14"/>
      <c r="O1232" s="14"/>
      <c r="P1232" s="14"/>
      <c r="Q1232" s="14"/>
    </row>
    <row r="1233" spans="10:17" x14ac:dyDescent="0.25">
      <c r="J1233" s="14"/>
      <c r="K1233" s="14"/>
      <c r="L1233" s="14"/>
      <c r="M1233" s="14"/>
      <c r="N1233" s="14"/>
      <c r="O1233" s="14"/>
      <c r="P1233" s="14"/>
      <c r="Q1233" s="14"/>
    </row>
    <row r="1234" spans="10:17" x14ac:dyDescent="0.25">
      <c r="J1234" s="14"/>
      <c r="K1234" s="14"/>
      <c r="L1234" s="14"/>
      <c r="M1234" s="14"/>
      <c r="N1234" s="14"/>
      <c r="O1234" s="14"/>
      <c r="P1234" s="14"/>
      <c r="Q1234" s="14"/>
    </row>
    <row r="1235" spans="10:17" x14ac:dyDescent="0.25">
      <c r="J1235" s="14"/>
      <c r="K1235" s="14"/>
      <c r="L1235" s="14"/>
      <c r="M1235" s="14"/>
      <c r="N1235" s="14"/>
      <c r="O1235" s="14"/>
      <c r="P1235" s="14"/>
      <c r="Q1235" s="14"/>
    </row>
    <row r="1236" spans="10:17" x14ac:dyDescent="0.25">
      <c r="J1236" s="14"/>
      <c r="K1236" s="14"/>
      <c r="L1236" s="14"/>
      <c r="M1236" s="14"/>
      <c r="N1236" s="14"/>
      <c r="O1236" s="14"/>
      <c r="P1236" s="14"/>
      <c r="Q1236" s="14"/>
    </row>
    <row r="1237" spans="10:17" x14ac:dyDescent="0.25">
      <c r="J1237" s="14"/>
      <c r="K1237" s="14"/>
      <c r="L1237" s="14"/>
      <c r="M1237" s="14"/>
      <c r="N1237" s="14"/>
      <c r="O1237" s="14"/>
      <c r="P1237" s="14"/>
      <c r="Q1237" s="14"/>
    </row>
    <row r="1238" spans="10:17" x14ac:dyDescent="0.25">
      <c r="J1238" s="14"/>
      <c r="K1238" s="14"/>
      <c r="L1238" s="14"/>
      <c r="M1238" s="14"/>
      <c r="N1238" s="14"/>
      <c r="O1238" s="14"/>
      <c r="P1238" s="14"/>
      <c r="Q1238" s="14"/>
    </row>
    <row r="1239" spans="10:17" x14ac:dyDescent="0.25">
      <c r="J1239" s="14"/>
      <c r="K1239" s="14"/>
      <c r="L1239" s="14"/>
      <c r="M1239" s="14"/>
      <c r="N1239" s="14"/>
      <c r="O1239" s="14"/>
      <c r="P1239" s="14"/>
      <c r="Q1239" s="14"/>
    </row>
    <row r="1240" spans="10:17" x14ac:dyDescent="0.25">
      <c r="J1240" s="14"/>
      <c r="K1240" s="14"/>
      <c r="L1240" s="14"/>
      <c r="M1240" s="14"/>
      <c r="N1240" s="14"/>
      <c r="O1240" s="14"/>
      <c r="P1240" s="14"/>
      <c r="Q1240" s="14"/>
    </row>
    <row r="1241" spans="10:17" x14ac:dyDescent="0.25">
      <c r="J1241" s="14"/>
      <c r="K1241" s="14"/>
      <c r="L1241" s="14"/>
      <c r="M1241" s="14"/>
      <c r="N1241" s="14"/>
      <c r="O1241" s="14"/>
      <c r="P1241" s="14"/>
      <c r="Q1241" s="14"/>
    </row>
    <row r="1242" spans="10:17" x14ac:dyDescent="0.25">
      <c r="J1242" s="14"/>
      <c r="K1242" s="14"/>
      <c r="L1242" s="14"/>
      <c r="M1242" s="14"/>
      <c r="N1242" s="14"/>
      <c r="O1242" s="14"/>
      <c r="P1242" s="14"/>
      <c r="Q1242" s="14"/>
    </row>
    <row r="1243" spans="10:17" x14ac:dyDescent="0.25">
      <c r="J1243" s="14"/>
      <c r="K1243" s="14"/>
      <c r="L1243" s="14"/>
      <c r="M1243" s="14"/>
      <c r="N1243" s="14"/>
      <c r="O1243" s="14"/>
      <c r="P1243" s="14"/>
      <c r="Q1243" s="14"/>
    </row>
    <row r="1244" spans="10:17" x14ac:dyDescent="0.25">
      <c r="J1244" s="14"/>
      <c r="K1244" s="14"/>
      <c r="L1244" s="14"/>
      <c r="M1244" s="14"/>
      <c r="N1244" s="14"/>
      <c r="O1244" s="14"/>
      <c r="P1244" s="14"/>
      <c r="Q1244" s="14"/>
    </row>
    <row r="1245" spans="10:17" x14ac:dyDescent="0.25">
      <c r="J1245" s="14"/>
      <c r="K1245" s="14"/>
      <c r="L1245" s="14"/>
      <c r="M1245" s="14"/>
      <c r="N1245" s="14"/>
      <c r="O1245" s="14"/>
      <c r="P1245" s="14"/>
      <c r="Q1245" s="14"/>
    </row>
    <row r="1246" spans="10:17" x14ac:dyDescent="0.25">
      <c r="J1246" s="14"/>
      <c r="K1246" s="14"/>
      <c r="L1246" s="14"/>
      <c r="M1246" s="14"/>
      <c r="N1246" s="14"/>
      <c r="O1246" s="14"/>
      <c r="P1246" s="14"/>
      <c r="Q1246" s="14"/>
    </row>
    <row r="1247" spans="10:17" x14ac:dyDescent="0.25">
      <c r="J1247" s="14"/>
      <c r="K1247" s="14"/>
      <c r="L1247" s="14"/>
      <c r="M1247" s="14"/>
      <c r="N1247" s="14"/>
      <c r="O1247" s="14"/>
      <c r="P1247" s="14"/>
      <c r="Q1247" s="14"/>
    </row>
    <row r="1248" spans="10:17" x14ac:dyDescent="0.25">
      <c r="J1248" s="14"/>
      <c r="K1248" s="14"/>
      <c r="L1248" s="14"/>
      <c r="M1248" s="14"/>
      <c r="N1248" s="14"/>
      <c r="O1248" s="14"/>
      <c r="P1248" s="14"/>
      <c r="Q1248" s="14"/>
    </row>
    <row r="1249" spans="10:17" x14ac:dyDescent="0.25">
      <c r="J1249" s="14"/>
      <c r="K1249" s="14"/>
      <c r="L1249" s="14"/>
      <c r="M1249" s="14"/>
      <c r="N1249" s="14"/>
      <c r="O1249" s="14"/>
      <c r="P1249" s="14"/>
      <c r="Q1249" s="14"/>
    </row>
    <row r="1250" spans="10:17" x14ac:dyDescent="0.25">
      <c r="J1250" s="14"/>
      <c r="K1250" s="14"/>
      <c r="L1250" s="14"/>
      <c r="M1250" s="14"/>
      <c r="N1250" s="14"/>
      <c r="O1250" s="14"/>
      <c r="P1250" s="14"/>
      <c r="Q1250" s="14"/>
    </row>
    <row r="1251" spans="10:17" x14ac:dyDescent="0.25">
      <c r="J1251" s="14"/>
      <c r="K1251" s="14"/>
      <c r="L1251" s="14"/>
      <c r="M1251" s="14"/>
      <c r="N1251" s="14"/>
      <c r="O1251" s="14"/>
      <c r="P1251" s="14"/>
      <c r="Q1251" s="14"/>
    </row>
    <row r="1252" spans="10:17" x14ac:dyDescent="0.25">
      <c r="J1252" s="14"/>
      <c r="K1252" s="14"/>
      <c r="L1252" s="14"/>
      <c r="M1252" s="14"/>
      <c r="N1252" s="14"/>
      <c r="O1252" s="14"/>
      <c r="P1252" s="14"/>
      <c r="Q1252" s="14"/>
    </row>
    <row r="1253" spans="10:17" x14ac:dyDescent="0.25">
      <c r="J1253" s="14"/>
      <c r="K1253" s="14"/>
      <c r="L1253" s="14"/>
      <c r="M1253" s="14"/>
      <c r="N1253" s="14"/>
      <c r="O1253" s="14"/>
      <c r="P1253" s="14"/>
      <c r="Q1253" s="14"/>
    </row>
    <row r="1254" spans="10:17" x14ac:dyDescent="0.25">
      <c r="J1254" s="14"/>
      <c r="K1254" s="14"/>
      <c r="L1254" s="14"/>
      <c r="M1254" s="14"/>
      <c r="N1254" s="14"/>
      <c r="O1254" s="14"/>
      <c r="P1254" s="14"/>
      <c r="Q1254" s="14"/>
    </row>
    <row r="1255" spans="10:17" x14ac:dyDescent="0.25">
      <c r="J1255" s="14"/>
      <c r="K1255" s="14"/>
      <c r="L1255" s="14"/>
      <c r="M1255" s="14"/>
      <c r="N1255" s="14"/>
      <c r="O1255" s="14"/>
      <c r="P1255" s="14"/>
      <c r="Q1255" s="14"/>
    </row>
    <row r="1256" spans="10:17" x14ac:dyDescent="0.25">
      <c r="J1256" s="14"/>
      <c r="K1256" s="14"/>
      <c r="L1256" s="14"/>
      <c r="M1256" s="14"/>
      <c r="N1256" s="14"/>
      <c r="O1256" s="14"/>
      <c r="P1256" s="14"/>
      <c r="Q1256" s="14"/>
    </row>
    <row r="1257" spans="10:17" x14ac:dyDescent="0.25">
      <c r="J1257" s="14"/>
      <c r="K1257" s="14"/>
      <c r="L1257" s="14"/>
      <c r="M1257" s="14"/>
      <c r="N1257" s="14"/>
      <c r="O1257" s="14"/>
      <c r="P1257" s="14"/>
      <c r="Q1257" s="14"/>
    </row>
    <row r="1258" spans="10:17" x14ac:dyDescent="0.25">
      <c r="J1258" s="14"/>
      <c r="K1258" s="14"/>
      <c r="L1258" s="14"/>
      <c r="M1258" s="14"/>
      <c r="N1258" s="14"/>
      <c r="O1258" s="14"/>
      <c r="P1258" s="14"/>
      <c r="Q1258" s="14"/>
    </row>
    <row r="1259" spans="10:17" x14ac:dyDescent="0.25">
      <c r="J1259" s="14"/>
      <c r="K1259" s="14"/>
      <c r="L1259" s="14"/>
      <c r="M1259" s="14"/>
      <c r="N1259" s="14"/>
      <c r="O1259" s="14"/>
      <c r="P1259" s="14"/>
      <c r="Q1259" s="14"/>
    </row>
    <row r="1260" spans="10:17" x14ac:dyDescent="0.25">
      <c r="J1260" s="14"/>
      <c r="K1260" s="14"/>
      <c r="L1260" s="14"/>
      <c r="M1260" s="14"/>
      <c r="N1260" s="14"/>
      <c r="O1260" s="14"/>
      <c r="P1260" s="14"/>
      <c r="Q1260" s="14"/>
    </row>
    <row r="1261" spans="10:17" x14ac:dyDescent="0.25">
      <c r="J1261" s="14"/>
      <c r="K1261" s="14"/>
      <c r="L1261" s="14"/>
      <c r="M1261" s="14"/>
      <c r="N1261" s="14"/>
      <c r="O1261" s="14"/>
      <c r="P1261" s="14"/>
      <c r="Q1261" s="14"/>
    </row>
    <row r="1262" spans="10:17" x14ac:dyDescent="0.25">
      <c r="J1262" s="14"/>
      <c r="K1262" s="14"/>
      <c r="L1262" s="14"/>
      <c r="M1262" s="14"/>
      <c r="N1262" s="14"/>
      <c r="O1262" s="14"/>
      <c r="P1262" s="14"/>
      <c r="Q1262" s="14"/>
    </row>
    <row r="1263" spans="10:17" x14ac:dyDescent="0.25">
      <c r="J1263" s="14"/>
      <c r="K1263" s="14"/>
      <c r="L1263" s="14"/>
      <c r="M1263" s="14"/>
      <c r="N1263" s="14"/>
      <c r="O1263" s="14"/>
      <c r="P1263" s="14"/>
      <c r="Q1263" s="14"/>
    </row>
    <row r="1264" spans="10:17" x14ac:dyDescent="0.25">
      <c r="J1264" s="14"/>
      <c r="K1264" s="14"/>
      <c r="L1264" s="14"/>
      <c r="M1264" s="14"/>
      <c r="N1264" s="14"/>
      <c r="O1264" s="14"/>
      <c r="P1264" s="14"/>
      <c r="Q1264" s="14"/>
    </row>
    <row r="1265" spans="10:17" x14ac:dyDescent="0.25">
      <c r="J1265" s="14"/>
      <c r="K1265" s="14"/>
      <c r="L1265" s="14"/>
      <c r="M1265" s="14"/>
      <c r="N1265" s="14"/>
      <c r="O1265" s="14"/>
      <c r="P1265" s="14"/>
      <c r="Q1265" s="14"/>
    </row>
    <row r="1266" spans="10:17" x14ac:dyDescent="0.25">
      <c r="J1266" s="14"/>
      <c r="K1266" s="14"/>
      <c r="L1266" s="14"/>
      <c r="M1266" s="14"/>
      <c r="N1266" s="14"/>
      <c r="O1266" s="14"/>
      <c r="P1266" s="14"/>
      <c r="Q1266" s="14"/>
    </row>
    <row r="1267" spans="10:17" x14ac:dyDescent="0.25">
      <c r="J1267" s="14"/>
      <c r="K1267" s="14"/>
      <c r="L1267" s="14"/>
      <c r="M1267" s="14"/>
      <c r="N1267" s="14"/>
      <c r="O1267" s="14"/>
      <c r="P1267" s="14"/>
      <c r="Q1267" s="14"/>
    </row>
    <row r="1268" spans="10:17" x14ac:dyDescent="0.25">
      <c r="J1268" s="14"/>
      <c r="K1268" s="14"/>
      <c r="L1268" s="14"/>
      <c r="M1268" s="14"/>
      <c r="N1268" s="14"/>
      <c r="O1268" s="14"/>
      <c r="P1268" s="14"/>
      <c r="Q1268" s="14"/>
    </row>
    <row r="1269" spans="10:17" x14ac:dyDescent="0.25">
      <c r="J1269" s="14"/>
      <c r="K1269" s="14"/>
      <c r="L1269" s="14"/>
      <c r="M1269" s="14"/>
      <c r="N1269" s="14"/>
      <c r="O1269" s="14"/>
      <c r="P1269" s="14"/>
      <c r="Q1269" s="14"/>
    </row>
    <row r="1270" spans="10:17" x14ac:dyDescent="0.25">
      <c r="J1270" s="14"/>
      <c r="K1270" s="14"/>
      <c r="L1270" s="14"/>
      <c r="M1270" s="14"/>
      <c r="N1270" s="14"/>
      <c r="O1270" s="14"/>
      <c r="P1270" s="14"/>
      <c r="Q1270" s="14"/>
    </row>
    <row r="1271" spans="10:17" x14ac:dyDescent="0.25">
      <c r="J1271" s="14"/>
      <c r="K1271" s="14"/>
      <c r="L1271" s="14"/>
      <c r="M1271" s="14"/>
      <c r="N1271" s="14"/>
      <c r="O1271" s="14"/>
      <c r="P1271" s="14"/>
      <c r="Q1271" s="14"/>
    </row>
    <row r="1272" spans="10:17" x14ac:dyDescent="0.25">
      <c r="J1272" s="14"/>
      <c r="K1272" s="14"/>
      <c r="L1272" s="14"/>
      <c r="M1272" s="14"/>
      <c r="N1272" s="14"/>
      <c r="O1272" s="14"/>
      <c r="P1272" s="14"/>
      <c r="Q1272" s="14"/>
    </row>
    <row r="1273" spans="10:17" x14ac:dyDescent="0.25">
      <c r="J1273" s="14"/>
      <c r="K1273" s="14"/>
      <c r="L1273" s="14"/>
      <c r="M1273" s="14"/>
      <c r="N1273" s="14"/>
      <c r="O1273" s="14"/>
      <c r="P1273" s="14"/>
      <c r="Q1273" s="14"/>
    </row>
    <row r="1274" spans="10:17" x14ac:dyDescent="0.25">
      <c r="J1274" s="14"/>
      <c r="K1274" s="14"/>
      <c r="L1274" s="14"/>
      <c r="M1274" s="14"/>
      <c r="N1274" s="14"/>
      <c r="O1274" s="14"/>
      <c r="P1274" s="14"/>
      <c r="Q1274" s="14"/>
    </row>
    <row r="1275" spans="10:17" x14ac:dyDescent="0.25">
      <c r="J1275" s="14"/>
      <c r="K1275" s="14"/>
      <c r="L1275" s="14"/>
      <c r="M1275" s="14"/>
      <c r="N1275" s="14"/>
      <c r="O1275" s="14"/>
      <c r="P1275" s="14"/>
      <c r="Q1275" s="14"/>
    </row>
    <row r="1276" spans="10:17" x14ac:dyDescent="0.25">
      <c r="J1276" s="14"/>
      <c r="K1276" s="14"/>
      <c r="L1276" s="14"/>
      <c r="M1276" s="14"/>
      <c r="N1276" s="14"/>
      <c r="O1276" s="14"/>
      <c r="P1276" s="14"/>
      <c r="Q1276" s="14"/>
    </row>
    <row r="1277" spans="10:17" x14ac:dyDescent="0.25">
      <c r="J1277" s="14"/>
      <c r="K1277" s="14"/>
      <c r="L1277" s="14"/>
      <c r="M1277" s="14"/>
      <c r="N1277" s="14"/>
      <c r="O1277" s="14"/>
      <c r="P1277" s="14"/>
      <c r="Q1277" s="14"/>
    </row>
    <row r="1278" spans="10:17" x14ac:dyDescent="0.25">
      <c r="J1278" s="14"/>
      <c r="K1278" s="14"/>
      <c r="L1278" s="14"/>
      <c r="M1278" s="14"/>
      <c r="N1278" s="14"/>
      <c r="O1278" s="14"/>
      <c r="P1278" s="14"/>
      <c r="Q1278" s="14"/>
    </row>
    <row r="1279" spans="10:17" x14ac:dyDescent="0.25">
      <c r="J1279" s="14"/>
      <c r="K1279" s="14"/>
      <c r="L1279" s="14"/>
      <c r="M1279" s="14"/>
      <c r="N1279" s="14"/>
      <c r="O1279" s="14"/>
      <c r="P1279" s="14"/>
      <c r="Q1279" s="14"/>
    </row>
    <row r="1280" spans="10:17" x14ac:dyDescent="0.25">
      <c r="J1280" s="14"/>
      <c r="K1280" s="14"/>
      <c r="L1280" s="14"/>
      <c r="M1280" s="14"/>
      <c r="N1280" s="14"/>
      <c r="O1280" s="14"/>
      <c r="P1280" s="14"/>
      <c r="Q1280" s="14"/>
    </row>
    <row r="1281" spans="10:17" x14ac:dyDescent="0.25">
      <c r="J1281" s="14"/>
      <c r="K1281" s="14"/>
      <c r="L1281" s="14"/>
      <c r="M1281" s="14"/>
      <c r="N1281" s="14"/>
      <c r="O1281" s="14"/>
      <c r="P1281" s="14"/>
      <c r="Q1281" s="14"/>
    </row>
    <row r="1282" spans="10:17" x14ac:dyDescent="0.25">
      <c r="J1282" s="14"/>
      <c r="K1282" s="14"/>
      <c r="L1282" s="14"/>
      <c r="M1282" s="14"/>
      <c r="N1282" s="14"/>
      <c r="O1282" s="14"/>
      <c r="P1282" s="14"/>
      <c r="Q1282" s="14"/>
    </row>
    <row r="1283" spans="10:17" x14ac:dyDescent="0.25">
      <c r="J1283" s="14"/>
      <c r="K1283" s="14"/>
      <c r="L1283" s="14"/>
      <c r="M1283" s="14"/>
      <c r="N1283" s="14"/>
      <c r="O1283" s="14"/>
      <c r="P1283" s="14"/>
      <c r="Q1283" s="14"/>
    </row>
    <row r="1284" spans="10:17" x14ac:dyDescent="0.25">
      <c r="J1284" s="14"/>
      <c r="K1284" s="14"/>
      <c r="L1284" s="14"/>
      <c r="M1284" s="14"/>
      <c r="N1284" s="14"/>
      <c r="O1284" s="14"/>
      <c r="P1284" s="14"/>
      <c r="Q1284" s="14"/>
    </row>
    <row r="1285" spans="10:17" x14ac:dyDescent="0.25">
      <c r="J1285" s="14"/>
      <c r="K1285" s="14"/>
      <c r="L1285" s="14"/>
      <c r="M1285" s="14"/>
      <c r="N1285" s="14"/>
      <c r="O1285" s="14"/>
      <c r="P1285" s="14"/>
      <c r="Q1285" s="14"/>
    </row>
    <row r="1286" spans="10:17" x14ac:dyDescent="0.25">
      <c r="J1286" s="14"/>
      <c r="K1286" s="14"/>
      <c r="L1286" s="14"/>
      <c r="M1286" s="14"/>
      <c r="N1286" s="14"/>
      <c r="O1286" s="14"/>
      <c r="P1286" s="14"/>
      <c r="Q1286" s="14"/>
    </row>
    <row r="1287" spans="10:17" x14ac:dyDescent="0.25">
      <c r="J1287" s="14"/>
      <c r="K1287" s="14"/>
      <c r="L1287" s="14"/>
      <c r="M1287" s="14"/>
      <c r="N1287" s="14"/>
      <c r="O1287" s="14"/>
      <c r="P1287" s="14"/>
      <c r="Q1287" s="14"/>
    </row>
    <row r="1288" spans="10:17" x14ac:dyDescent="0.25">
      <c r="J1288" s="14"/>
      <c r="K1288" s="14"/>
      <c r="L1288" s="14"/>
      <c r="M1288" s="14"/>
      <c r="N1288" s="14"/>
      <c r="O1288" s="14"/>
      <c r="P1288" s="14"/>
      <c r="Q1288" s="14"/>
    </row>
    <row r="1289" spans="10:17" x14ac:dyDescent="0.25">
      <c r="J1289" s="14"/>
      <c r="K1289" s="14"/>
      <c r="L1289" s="14"/>
      <c r="M1289" s="14"/>
      <c r="N1289" s="14"/>
      <c r="O1289" s="14"/>
      <c r="P1289" s="14"/>
      <c r="Q1289" s="14"/>
    </row>
    <row r="1290" spans="10:17" x14ac:dyDescent="0.25">
      <c r="J1290" s="14"/>
      <c r="K1290" s="14"/>
      <c r="L1290" s="14"/>
      <c r="M1290" s="14"/>
      <c r="N1290" s="14"/>
      <c r="O1290" s="14"/>
      <c r="P1290" s="14"/>
      <c r="Q1290" s="14"/>
    </row>
    <row r="1291" spans="10:17" x14ac:dyDescent="0.25">
      <c r="J1291" s="14"/>
      <c r="K1291" s="14"/>
      <c r="L1291" s="14"/>
      <c r="M1291" s="14"/>
      <c r="N1291" s="14"/>
      <c r="O1291" s="14"/>
      <c r="P1291" s="14"/>
      <c r="Q1291" s="14"/>
    </row>
    <row r="1292" spans="10:17" x14ac:dyDescent="0.25">
      <c r="J1292" s="14"/>
      <c r="K1292" s="14"/>
      <c r="L1292" s="14"/>
      <c r="M1292" s="14"/>
      <c r="N1292" s="14"/>
      <c r="O1292" s="14"/>
      <c r="P1292" s="14"/>
      <c r="Q1292" s="14"/>
    </row>
    <row r="1293" spans="10:17" x14ac:dyDescent="0.25">
      <c r="J1293" s="14"/>
      <c r="K1293" s="14"/>
      <c r="L1293" s="14"/>
      <c r="M1293" s="14"/>
      <c r="N1293" s="14"/>
      <c r="O1293" s="14"/>
      <c r="P1293" s="14"/>
      <c r="Q1293" s="14"/>
    </row>
    <row r="1294" spans="10:17" x14ac:dyDescent="0.25">
      <c r="J1294" s="14"/>
      <c r="K1294" s="14"/>
      <c r="L1294" s="14"/>
      <c r="M1294" s="14"/>
      <c r="N1294" s="14"/>
      <c r="O1294" s="14"/>
      <c r="P1294" s="14"/>
      <c r="Q1294" s="14"/>
    </row>
    <row r="1295" spans="10:17" x14ac:dyDescent="0.25">
      <c r="J1295" s="14"/>
      <c r="K1295" s="14"/>
      <c r="L1295" s="14"/>
      <c r="M1295" s="14"/>
      <c r="N1295" s="14"/>
      <c r="O1295" s="14"/>
      <c r="P1295" s="14"/>
      <c r="Q1295" s="14"/>
    </row>
    <row r="1296" spans="10:17" x14ac:dyDescent="0.25">
      <c r="J1296" s="14"/>
      <c r="K1296" s="14"/>
      <c r="L1296" s="14"/>
      <c r="M1296" s="14"/>
      <c r="N1296" s="14"/>
      <c r="O1296" s="14"/>
      <c r="P1296" s="14"/>
      <c r="Q1296" s="14"/>
    </row>
    <row r="1297" spans="10:17" x14ac:dyDescent="0.25">
      <c r="J1297" s="14"/>
      <c r="K1297" s="14"/>
      <c r="L1297" s="14"/>
      <c r="M1297" s="14"/>
      <c r="N1297" s="14"/>
      <c r="O1297" s="14"/>
      <c r="P1297" s="14"/>
      <c r="Q1297" s="14"/>
    </row>
    <row r="1298" spans="10:17" x14ac:dyDescent="0.25">
      <c r="J1298" s="14"/>
      <c r="K1298" s="14"/>
      <c r="L1298" s="14"/>
      <c r="M1298" s="14"/>
      <c r="N1298" s="14"/>
      <c r="O1298" s="14"/>
      <c r="P1298" s="14"/>
      <c r="Q1298" s="14"/>
    </row>
    <row r="1299" spans="10:17" x14ac:dyDescent="0.25">
      <c r="J1299" s="14"/>
      <c r="K1299" s="14"/>
      <c r="L1299" s="14"/>
      <c r="M1299" s="14"/>
      <c r="N1299" s="14"/>
      <c r="O1299" s="14"/>
      <c r="P1299" s="14"/>
      <c r="Q1299" s="14"/>
    </row>
    <row r="1300" spans="10:17" x14ac:dyDescent="0.25">
      <c r="J1300" s="14"/>
      <c r="K1300" s="14"/>
      <c r="L1300" s="14"/>
      <c r="M1300" s="14"/>
      <c r="N1300" s="14"/>
      <c r="O1300" s="14"/>
      <c r="P1300" s="14"/>
      <c r="Q1300" s="14"/>
    </row>
    <row r="1301" spans="10:17" x14ac:dyDescent="0.25">
      <c r="J1301" s="14"/>
      <c r="K1301" s="14"/>
      <c r="L1301" s="14"/>
      <c r="M1301" s="14"/>
      <c r="N1301" s="14"/>
      <c r="O1301" s="14"/>
      <c r="P1301" s="14"/>
      <c r="Q1301" s="14"/>
    </row>
    <row r="1302" spans="10:17" x14ac:dyDescent="0.25">
      <c r="J1302" s="14"/>
      <c r="K1302" s="14"/>
      <c r="L1302" s="14"/>
      <c r="M1302" s="14"/>
      <c r="N1302" s="14"/>
      <c r="O1302" s="14"/>
      <c r="P1302" s="14"/>
      <c r="Q1302" s="14"/>
    </row>
    <row r="1303" spans="10:17" x14ac:dyDescent="0.25">
      <c r="J1303" s="14"/>
      <c r="K1303" s="14"/>
      <c r="L1303" s="14"/>
      <c r="M1303" s="14"/>
      <c r="N1303" s="14"/>
      <c r="O1303" s="14"/>
      <c r="P1303" s="14"/>
      <c r="Q1303" s="14"/>
    </row>
    <row r="1304" spans="10:17" x14ac:dyDescent="0.25">
      <c r="J1304" s="14"/>
      <c r="K1304" s="14"/>
      <c r="L1304" s="14"/>
      <c r="M1304" s="14"/>
      <c r="N1304" s="14"/>
      <c r="O1304" s="14"/>
      <c r="P1304" s="14"/>
      <c r="Q1304" s="14"/>
    </row>
    <row r="1305" spans="10:17" x14ac:dyDescent="0.25">
      <c r="J1305" s="14"/>
      <c r="K1305" s="14"/>
      <c r="L1305" s="14"/>
      <c r="M1305" s="14"/>
      <c r="N1305" s="14"/>
      <c r="O1305" s="14"/>
      <c r="P1305" s="14"/>
      <c r="Q1305" s="14"/>
    </row>
    <row r="1306" spans="10:17" x14ac:dyDescent="0.25">
      <c r="J1306" s="14"/>
      <c r="K1306" s="14"/>
      <c r="L1306" s="14"/>
      <c r="M1306" s="14"/>
      <c r="N1306" s="14"/>
      <c r="O1306" s="14"/>
      <c r="P1306" s="14"/>
      <c r="Q1306" s="14"/>
    </row>
    <row r="1307" spans="10:17" x14ac:dyDescent="0.25">
      <c r="J1307" s="14"/>
      <c r="K1307" s="14"/>
      <c r="L1307" s="14"/>
      <c r="M1307" s="14"/>
      <c r="N1307" s="14"/>
      <c r="O1307" s="14"/>
      <c r="P1307" s="14"/>
      <c r="Q1307" s="14"/>
    </row>
    <row r="1308" spans="10:17" x14ac:dyDescent="0.25">
      <c r="J1308" s="14"/>
      <c r="K1308" s="14"/>
      <c r="L1308" s="14"/>
      <c r="M1308" s="14"/>
      <c r="N1308" s="14"/>
      <c r="O1308" s="14"/>
      <c r="P1308" s="14"/>
      <c r="Q1308" s="14"/>
    </row>
    <row r="1309" spans="10:17" x14ac:dyDescent="0.25">
      <c r="J1309" s="14"/>
      <c r="K1309" s="14"/>
      <c r="L1309" s="14"/>
      <c r="M1309" s="14"/>
      <c r="N1309" s="14"/>
      <c r="O1309" s="14"/>
      <c r="P1309" s="14"/>
      <c r="Q1309" s="14"/>
    </row>
    <row r="1310" spans="10:17" x14ac:dyDescent="0.25">
      <c r="J1310" s="14"/>
      <c r="K1310" s="14"/>
      <c r="L1310" s="14"/>
      <c r="M1310" s="14"/>
      <c r="N1310" s="14"/>
      <c r="O1310" s="14"/>
      <c r="P1310" s="14"/>
      <c r="Q1310" s="14"/>
    </row>
    <row r="1311" spans="10:17" x14ac:dyDescent="0.25">
      <c r="J1311" s="14"/>
      <c r="K1311" s="14"/>
      <c r="L1311" s="14"/>
      <c r="M1311" s="14"/>
      <c r="N1311" s="14"/>
      <c r="O1311" s="14"/>
      <c r="P1311" s="14"/>
      <c r="Q1311" s="14"/>
    </row>
    <row r="1312" spans="10:17" x14ac:dyDescent="0.25">
      <c r="J1312" s="14"/>
      <c r="K1312" s="14"/>
      <c r="L1312" s="14"/>
      <c r="M1312" s="14"/>
      <c r="N1312" s="14"/>
      <c r="O1312" s="14"/>
      <c r="P1312" s="14"/>
      <c r="Q1312" s="14"/>
    </row>
    <row r="1313" spans="10:17" x14ac:dyDescent="0.25">
      <c r="J1313" s="14"/>
      <c r="K1313" s="14"/>
      <c r="L1313" s="14"/>
      <c r="M1313" s="14"/>
      <c r="N1313" s="14"/>
      <c r="O1313" s="14"/>
      <c r="P1313" s="14"/>
      <c r="Q1313" s="14"/>
    </row>
    <row r="1314" spans="10:17" x14ac:dyDescent="0.25">
      <c r="J1314" s="14"/>
      <c r="K1314" s="14"/>
      <c r="L1314" s="14"/>
      <c r="M1314" s="14"/>
      <c r="N1314" s="14"/>
      <c r="O1314" s="14"/>
      <c r="P1314" s="14"/>
      <c r="Q1314" s="14"/>
    </row>
    <row r="1315" spans="10:17" x14ac:dyDescent="0.25">
      <c r="J1315" s="14"/>
      <c r="K1315" s="14"/>
      <c r="L1315" s="14"/>
      <c r="M1315" s="14"/>
      <c r="N1315" s="14"/>
      <c r="O1315" s="14"/>
      <c r="P1315" s="14"/>
      <c r="Q1315" s="14"/>
    </row>
    <row r="1316" spans="10:17" x14ac:dyDescent="0.25">
      <c r="J1316" s="14"/>
      <c r="K1316" s="14"/>
      <c r="L1316" s="14"/>
      <c r="M1316" s="14"/>
      <c r="N1316" s="14"/>
      <c r="O1316" s="14"/>
      <c r="P1316" s="14"/>
      <c r="Q1316" s="14"/>
    </row>
    <row r="1317" spans="10:17" x14ac:dyDescent="0.25">
      <c r="J1317" s="14"/>
      <c r="K1317" s="14"/>
      <c r="L1317" s="14"/>
      <c r="M1317" s="14"/>
      <c r="N1317" s="14"/>
      <c r="O1317" s="14"/>
      <c r="P1317" s="14"/>
      <c r="Q1317" s="14"/>
    </row>
    <row r="1318" spans="10:17" x14ac:dyDescent="0.25">
      <c r="J1318" s="14"/>
      <c r="K1318" s="14"/>
      <c r="L1318" s="14"/>
      <c r="M1318" s="14"/>
      <c r="N1318" s="14"/>
      <c r="O1318" s="14"/>
      <c r="P1318" s="14"/>
      <c r="Q1318" s="14"/>
    </row>
    <row r="1319" spans="10:17" x14ac:dyDescent="0.25">
      <c r="J1319" s="14"/>
      <c r="K1319" s="14"/>
      <c r="L1319" s="14"/>
      <c r="M1319" s="14"/>
      <c r="N1319" s="14"/>
      <c r="O1319" s="14"/>
      <c r="P1319" s="14"/>
      <c r="Q1319" s="14"/>
    </row>
    <row r="1320" spans="10:17" x14ac:dyDescent="0.25">
      <c r="J1320" s="14"/>
      <c r="K1320" s="14"/>
      <c r="L1320" s="14"/>
      <c r="M1320" s="14"/>
      <c r="N1320" s="14"/>
      <c r="O1320" s="14"/>
      <c r="P1320" s="14"/>
      <c r="Q1320" s="14"/>
    </row>
    <row r="1321" spans="10:17" x14ac:dyDescent="0.25">
      <c r="J1321" s="14"/>
      <c r="K1321" s="14"/>
      <c r="L1321" s="14"/>
      <c r="M1321" s="14"/>
      <c r="N1321" s="14"/>
      <c r="O1321" s="14"/>
      <c r="P1321" s="14"/>
      <c r="Q1321" s="14"/>
    </row>
    <row r="1322" spans="10:17" x14ac:dyDescent="0.25">
      <c r="J1322" s="14"/>
      <c r="K1322" s="14"/>
      <c r="L1322" s="14"/>
      <c r="M1322" s="14"/>
      <c r="N1322" s="14"/>
      <c r="O1322" s="14"/>
      <c r="P1322" s="14"/>
      <c r="Q1322" s="14"/>
    </row>
    <row r="1323" spans="10:17" x14ac:dyDescent="0.25">
      <c r="J1323" s="14"/>
      <c r="K1323" s="14"/>
      <c r="L1323" s="14"/>
      <c r="M1323" s="14"/>
      <c r="N1323" s="14"/>
      <c r="O1323" s="14"/>
      <c r="P1323" s="14"/>
      <c r="Q1323" s="14"/>
    </row>
    <row r="1324" spans="10:17" x14ac:dyDescent="0.25">
      <c r="J1324" s="14"/>
      <c r="K1324" s="14"/>
      <c r="L1324" s="14"/>
      <c r="M1324" s="14"/>
      <c r="N1324" s="14"/>
      <c r="O1324" s="14"/>
      <c r="P1324" s="14"/>
      <c r="Q1324" s="14"/>
    </row>
    <row r="1325" spans="10:17" x14ac:dyDescent="0.25">
      <c r="J1325" s="14"/>
      <c r="K1325" s="14"/>
      <c r="L1325" s="14"/>
      <c r="M1325" s="14"/>
      <c r="N1325" s="14"/>
      <c r="O1325" s="14"/>
      <c r="P1325" s="14"/>
      <c r="Q1325" s="14"/>
    </row>
    <row r="1326" spans="10:17" x14ac:dyDescent="0.25">
      <c r="J1326" s="14"/>
      <c r="K1326" s="14"/>
      <c r="L1326" s="14"/>
      <c r="M1326" s="14"/>
      <c r="N1326" s="14"/>
      <c r="O1326" s="14"/>
      <c r="P1326" s="14"/>
      <c r="Q1326" s="14"/>
    </row>
    <row r="1327" spans="10:17" x14ac:dyDescent="0.25">
      <c r="J1327" s="14"/>
      <c r="K1327" s="14"/>
      <c r="L1327" s="14"/>
      <c r="M1327" s="14"/>
      <c r="N1327" s="14"/>
      <c r="O1327" s="14"/>
      <c r="P1327" s="14"/>
      <c r="Q1327" s="14"/>
    </row>
    <row r="1328" spans="10:17" x14ac:dyDescent="0.25">
      <c r="J1328" s="14"/>
      <c r="K1328" s="14"/>
      <c r="L1328" s="14"/>
      <c r="M1328" s="14"/>
      <c r="N1328" s="14"/>
      <c r="O1328" s="14"/>
      <c r="P1328" s="14"/>
      <c r="Q1328" s="14"/>
    </row>
    <row r="1329" spans="10:17" x14ac:dyDescent="0.25">
      <c r="J1329" s="14"/>
      <c r="K1329" s="14"/>
      <c r="L1329" s="14"/>
      <c r="M1329" s="14"/>
      <c r="N1329" s="14"/>
      <c r="O1329" s="14"/>
      <c r="P1329" s="14"/>
      <c r="Q1329" s="14"/>
    </row>
    <row r="1330" spans="10:17" x14ac:dyDescent="0.25">
      <c r="J1330" s="14"/>
      <c r="K1330" s="14"/>
      <c r="L1330" s="14"/>
      <c r="M1330" s="14"/>
      <c r="N1330" s="14"/>
      <c r="O1330" s="14"/>
      <c r="P1330" s="14"/>
      <c r="Q1330" s="14"/>
    </row>
    <row r="1331" spans="10:17" x14ac:dyDescent="0.25">
      <c r="J1331" s="14"/>
      <c r="K1331" s="14"/>
      <c r="L1331" s="14"/>
      <c r="M1331" s="14"/>
      <c r="N1331" s="14"/>
      <c r="O1331" s="14"/>
      <c r="P1331" s="14"/>
      <c r="Q1331" s="14"/>
    </row>
    <row r="1332" spans="10:17" x14ac:dyDescent="0.25">
      <c r="J1332" s="14"/>
      <c r="K1332" s="14"/>
      <c r="L1332" s="14"/>
      <c r="M1332" s="14"/>
      <c r="N1332" s="14"/>
      <c r="O1332" s="14"/>
      <c r="P1332" s="14"/>
      <c r="Q1332" s="14"/>
    </row>
    <row r="1333" spans="10:17" x14ac:dyDescent="0.25">
      <c r="J1333" s="14"/>
      <c r="K1333" s="14"/>
      <c r="L1333" s="14"/>
      <c r="M1333" s="14"/>
      <c r="N1333" s="14"/>
      <c r="O1333" s="14"/>
      <c r="P1333" s="14"/>
      <c r="Q1333" s="14"/>
    </row>
    <row r="1334" spans="10:17" x14ac:dyDescent="0.25">
      <c r="J1334" s="14"/>
      <c r="K1334" s="14"/>
      <c r="L1334" s="14"/>
      <c r="M1334" s="14"/>
      <c r="N1334" s="14"/>
      <c r="O1334" s="14"/>
      <c r="P1334" s="14"/>
      <c r="Q1334" s="14"/>
    </row>
    <row r="1335" spans="10:17" x14ac:dyDescent="0.25">
      <c r="J1335" s="14"/>
      <c r="K1335" s="14"/>
      <c r="L1335" s="14"/>
      <c r="M1335" s="14"/>
      <c r="N1335" s="14"/>
      <c r="O1335" s="14"/>
      <c r="P1335" s="14"/>
      <c r="Q1335" s="14"/>
    </row>
    <row r="1336" spans="10:17" x14ac:dyDescent="0.25">
      <c r="J1336" s="14"/>
      <c r="K1336" s="14"/>
      <c r="L1336" s="14"/>
      <c r="M1336" s="14"/>
      <c r="N1336" s="14"/>
      <c r="O1336" s="14"/>
      <c r="P1336" s="14"/>
      <c r="Q1336" s="14"/>
    </row>
    <row r="1337" spans="10:17" x14ac:dyDescent="0.25">
      <c r="J1337" s="14"/>
      <c r="K1337" s="14"/>
      <c r="L1337" s="14"/>
      <c r="M1337" s="14"/>
      <c r="N1337" s="14"/>
      <c r="O1337" s="14"/>
      <c r="P1337" s="14"/>
      <c r="Q1337" s="14"/>
    </row>
    <row r="1338" spans="10:17" x14ac:dyDescent="0.25">
      <c r="J1338" s="14"/>
      <c r="K1338" s="14"/>
      <c r="L1338" s="14"/>
      <c r="M1338" s="14"/>
      <c r="N1338" s="14"/>
      <c r="O1338" s="14"/>
      <c r="P1338" s="14"/>
      <c r="Q1338" s="14"/>
    </row>
    <row r="1339" spans="10:17" x14ac:dyDescent="0.25">
      <c r="J1339" s="14"/>
      <c r="K1339" s="14"/>
      <c r="L1339" s="14"/>
      <c r="M1339" s="14"/>
      <c r="N1339" s="14"/>
      <c r="O1339" s="14"/>
      <c r="P1339" s="14"/>
      <c r="Q1339" s="14"/>
    </row>
    <row r="1340" spans="10:17" x14ac:dyDescent="0.25">
      <c r="J1340" s="14"/>
      <c r="K1340" s="14"/>
      <c r="L1340" s="14"/>
      <c r="M1340" s="14"/>
      <c r="N1340" s="14"/>
      <c r="O1340" s="14"/>
      <c r="P1340" s="14"/>
      <c r="Q1340" s="14"/>
    </row>
    <row r="1341" spans="10:17" x14ac:dyDescent="0.25">
      <c r="J1341" s="14"/>
      <c r="K1341" s="14"/>
      <c r="L1341" s="14"/>
      <c r="M1341" s="14"/>
      <c r="N1341" s="14"/>
      <c r="O1341" s="14"/>
      <c r="P1341" s="14"/>
      <c r="Q1341" s="14"/>
    </row>
    <row r="1342" spans="10:17" x14ac:dyDescent="0.25">
      <c r="J1342" s="14"/>
      <c r="K1342" s="14"/>
      <c r="L1342" s="14"/>
      <c r="M1342" s="14"/>
      <c r="N1342" s="14"/>
      <c r="O1342" s="14"/>
      <c r="P1342" s="14"/>
      <c r="Q1342" s="14"/>
    </row>
    <row r="1343" spans="10:17" x14ac:dyDescent="0.25">
      <c r="J1343" s="14"/>
      <c r="K1343" s="14"/>
      <c r="L1343" s="14"/>
      <c r="M1343" s="14"/>
      <c r="N1343" s="14"/>
      <c r="O1343" s="14"/>
      <c r="P1343" s="14"/>
      <c r="Q1343" s="14"/>
    </row>
    <row r="1344" spans="10:17" x14ac:dyDescent="0.25">
      <c r="J1344" s="14"/>
      <c r="K1344" s="14"/>
      <c r="L1344" s="14"/>
      <c r="M1344" s="14"/>
      <c r="N1344" s="14"/>
      <c r="O1344" s="14"/>
      <c r="P1344" s="14"/>
      <c r="Q1344" s="14"/>
    </row>
    <row r="1345" spans="10:17" x14ac:dyDescent="0.25">
      <c r="J1345" s="14"/>
      <c r="K1345" s="14"/>
      <c r="L1345" s="14"/>
      <c r="M1345" s="14"/>
      <c r="N1345" s="14"/>
      <c r="O1345" s="14"/>
      <c r="P1345" s="14"/>
      <c r="Q1345" s="14"/>
    </row>
    <row r="1346" spans="10:17" x14ac:dyDescent="0.25">
      <c r="J1346" s="14"/>
      <c r="K1346" s="14"/>
      <c r="L1346" s="14"/>
      <c r="M1346" s="14"/>
      <c r="N1346" s="14"/>
      <c r="O1346" s="14"/>
      <c r="P1346" s="14"/>
      <c r="Q1346" s="14"/>
    </row>
    <row r="1347" spans="10:17" x14ac:dyDescent="0.25">
      <c r="J1347" s="14"/>
      <c r="K1347" s="14"/>
      <c r="L1347" s="14"/>
      <c r="M1347" s="14"/>
      <c r="N1347" s="14"/>
      <c r="O1347" s="14"/>
      <c r="P1347" s="14"/>
      <c r="Q1347" s="14"/>
    </row>
    <row r="1348" spans="10:17" x14ac:dyDescent="0.25">
      <c r="J1348" s="14"/>
      <c r="K1348" s="14"/>
      <c r="L1348" s="14"/>
      <c r="M1348" s="14"/>
      <c r="N1348" s="14"/>
      <c r="O1348" s="14"/>
      <c r="P1348" s="14"/>
      <c r="Q1348" s="14"/>
    </row>
    <row r="1349" spans="10:17" x14ac:dyDescent="0.25">
      <c r="J1349" s="14"/>
      <c r="K1349" s="14"/>
      <c r="L1349" s="14"/>
      <c r="M1349" s="14"/>
      <c r="N1349" s="14"/>
      <c r="O1349" s="14"/>
      <c r="P1349" s="14"/>
      <c r="Q1349" s="14"/>
    </row>
    <row r="1350" spans="10:17" x14ac:dyDescent="0.25">
      <c r="J1350" s="14"/>
      <c r="K1350" s="14"/>
      <c r="L1350" s="14"/>
      <c r="M1350" s="14"/>
      <c r="N1350" s="14"/>
      <c r="O1350" s="14"/>
      <c r="P1350" s="14"/>
      <c r="Q1350" s="14"/>
    </row>
    <row r="1351" spans="10:17" x14ac:dyDescent="0.25">
      <c r="J1351" s="14"/>
      <c r="K1351" s="14"/>
      <c r="L1351" s="14"/>
      <c r="M1351" s="14"/>
      <c r="N1351" s="14"/>
      <c r="O1351" s="14"/>
      <c r="P1351" s="14"/>
      <c r="Q1351" s="14"/>
    </row>
    <row r="1352" spans="10:17" x14ac:dyDescent="0.25">
      <c r="J1352" s="14"/>
      <c r="K1352" s="14"/>
      <c r="L1352" s="14"/>
      <c r="M1352" s="14"/>
      <c r="N1352" s="14"/>
      <c r="O1352" s="14"/>
      <c r="P1352" s="14"/>
      <c r="Q1352" s="14"/>
    </row>
    <row r="1353" spans="10:17" x14ac:dyDescent="0.25">
      <c r="J1353" s="14"/>
      <c r="K1353" s="14"/>
      <c r="L1353" s="14"/>
      <c r="M1353" s="14"/>
      <c r="N1353" s="14"/>
      <c r="O1353" s="14"/>
      <c r="P1353" s="14"/>
      <c r="Q1353" s="14"/>
    </row>
    <row r="1354" spans="10:17" x14ac:dyDescent="0.25">
      <c r="J1354" s="14"/>
      <c r="K1354" s="14"/>
      <c r="L1354" s="14"/>
      <c r="M1354" s="14"/>
      <c r="N1354" s="14"/>
      <c r="O1354" s="14"/>
      <c r="P1354" s="14"/>
      <c r="Q1354" s="14"/>
    </row>
    <row r="1355" spans="10:17" x14ac:dyDescent="0.25">
      <c r="J1355" s="14"/>
      <c r="K1355" s="14"/>
      <c r="L1355" s="14"/>
      <c r="M1355" s="14"/>
      <c r="N1355" s="14"/>
      <c r="O1355" s="14"/>
      <c r="P1355" s="14"/>
      <c r="Q1355" s="14"/>
    </row>
    <row r="1356" spans="10:17" x14ac:dyDescent="0.25">
      <c r="J1356" s="14"/>
      <c r="K1356" s="14"/>
      <c r="L1356" s="14"/>
      <c r="M1356" s="14"/>
      <c r="N1356" s="14"/>
      <c r="O1356" s="14"/>
      <c r="P1356" s="14"/>
      <c r="Q1356" s="14"/>
    </row>
    <row r="1357" spans="10:17" x14ac:dyDescent="0.25">
      <c r="J1357" s="14"/>
      <c r="K1357" s="14"/>
      <c r="L1357" s="14"/>
      <c r="M1357" s="14"/>
      <c r="N1357" s="14"/>
      <c r="O1357" s="14"/>
      <c r="P1357" s="14"/>
      <c r="Q1357" s="14"/>
    </row>
    <row r="1358" spans="10:17" x14ac:dyDescent="0.25">
      <c r="J1358" s="14"/>
      <c r="K1358" s="14"/>
      <c r="L1358" s="14"/>
      <c r="M1358" s="14"/>
      <c r="N1358" s="14"/>
      <c r="O1358" s="14"/>
      <c r="P1358" s="14"/>
      <c r="Q1358" s="14"/>
    </row>
    <row r="1359" spans="10:17" x14ac:dyDescent="0.25">
      <c r="J1359" s="14"/>
      <c r="K1359" s="14"/>
      <c r="L1359" s="14"/>
      <c r="M1359" s="14"/>
      <c r="N1359" s="14"/>
      <c r="O1359" s="14"/>
      <c r="P1359" s="14"/>
      <c r="Q1359" s="14"/>
    </row>
    <row r="1360" spans="10:17" x14ac:dyDescent="0.25">
      <c r="J1360" s="14"/>
      <c r="K1360" s="14"/>
      <c r="L1360" s="14"/>
      <c r="M1360" s="14"/>
      <c r="N1360" s="14"/>
      <c r="O1360" s="14"/>
      <c r="P1360" s="14"/>
      <c r="Q1360" s="14"/>
    </row>
    <row r="1361" spans="10:17" x14ac:dyDescent="0.25">
      <c r="J1361" s="14"/>
      <c r="K1361" s="14"/>
      <c r="L1361" s="14"/>
      <c r="M1361" s="14"/>
      <c r="N1361" s="14"/>
      <c r="O1361" s="14"/>
      <c r="P1361" s="14"/>
      <c r="Q1361" s="14"/>
    </row>
    <row r="1362" spans="10:17" x14ac:dyDescent="0.25">
      <c r="J1362" s="14"/>
      <c r="K1362" s="14"/>
      <c r="L1362" s="14"/>
      <c r="M1362" s="14"/>
      <c r="N1362" s="14"/>
      <c r="O1362" s="14"/>
      <c r="P1362" s="14"/>
      <c r="Q1362" s="14"/>
    </row>
    <row r="1363" spans="10:17" x14ac:dyDescent="0.25">
      <c r="J1363" s="14"/>
      <c r="K1363" s="14"/>
      <c r="L1363" s="14"/>
      <c r="M1363" s="14"/>
      <c r="N1363" s="14"/>
      <c r="O1363" s="14"/>
      <c r="P1363" s="14"/>
      <c r="Q1363" s="14"/>
    </row>
    <row r="1364" spans="10:17" x14ac:dyDescent="0.25">
      <c r="J1364" s="14"/>
      <c r="K1364" s="14"/>
      <c r="L1364" s="14"/>
      <c r="M1364" s="14"/>
      <c r="N1364" s="14"/>
      <c r="O1364" s="14"/>
      <c r="P1364" s="14"/>
      <c r="Q1364" s="14"/>
    </row>
    <row r="1365" spans="10:17" x14ac:dyDescent="0.25">
      <c r="J1365" s="14"/>
      <c r="K1365" s="14"/>
      <c r="L1365" s="14"/>
      <c r="M1365" s="14"/>
      <c r="N1365" s="14"/>
      <c r="O1365" s="14"/>
      <c r="P1365" s="14"/>
      <c r="Q1365" s="14"/>
    </row>
    <row r="1366" spans="10:17" x14ac:dyDescent="0.25">
      <c r="J1366" s="14"/>
      <c r="K1366" s="14"/>
      <c r="L1366" s="14"/>
      <c r="M1366" s="14"/>
      <c r="N1366" s="14"/>
      <c r="O1366" s="14"/>
      <c r="P1366" s="14"/>
      <c r="Q1366" s="14"/>
    </row>
    <row r="1367" spans="10:17" x14ac:dyDescent="0.25">
      <c r="J1367" s="14"/>
      <c r="K1367" s="14"/>
      <c r="L1367" s="14"/>
      <c r="M1367" s="14"/>
      <c r="N1367" s="14"/>
      <c r="O1367" s="14"/>
      <c r="P1367" s="14"/>
      <c r="Q1367" s="14"/>
    </row>
    <row r="1368" spans="10:17" x14ac:dyDescent="0.25">
      <c r="J1368" s="14"/>
      <c r="K1368" s="14"/>
      <c r="L1368" s="14"/>
      <c r="M1368" s="14"/>
      <c r="N1368" s="14"/>
      <c r="O1368" s="14"/>
      <c r="P1368" s="14"/>
      <c r="Q1368" s="14"/>
    </row>
    <row r="1369" spans="10:17" x14ac:dyDescent="0.25">
      <c r="J1369" s="14"/>
      <c r="K1369" s="14"/>
      <c r="L1369" s="14"/>
      <c r="M1369" s="14"/>
      <c r="N1369" s="14"/>
      <c r="O1369" s="14"/>
      <c r="P1369" s="14"/>
      <c r="Q1369" s="14"/>
    </row>
    <row r="1370" spans="10:17" x14ac:dyDescent="0.25">
      <c r="J1370" s="14"/>
      <c r="K1370" s="14"/>
      <c r="L1370" s="14"/>
      <c r="M1370" s="14"/>
      <c r="N1370" s="14"/>
      <c r="O1370" s="14"/>
      <c r="P1370" s="14"/>
      <c r="Q1370" s="14"/>
    </row>
    <row r="1371" spans="10:17" x14ac:dyDescent="0.25">
      <c r="J1371" s="14"/>
      <c r="K1371" s="14"/>
      <c r="L1371" s="14"/>
      <c r="M1371" s="14"/>
      <c r="N1371" s="14"/>
      <c r="O1371" s="14"/>
      <c r="P1371" s="14"/>
      <c r="Q1371" s="14"/>
    </row>
    <row r="1372" spans="10:17" x14ac:dyDescent="0.25">
      <c r="J1372" s="14"/>
      <c r="K1372" s="14"/>
      <c r="L1372" s="14"/>
      <c r="M1372" s="14"/>
      <c r="N1372" s="14"/>
      <c r="O1372" s="14"/>
      <c r="P1372" s="14"/>
      <c r="Q1372" s="14"/>
    </row>
    <row r="1373" spans="10:17" x14ac:dyDescent="0.25">
      <c r="J1373" s="14"/>
      <c r="K1373" s="14"/>
      <c r="L1373" s="14"/>
      <c r="M1373" s="14"/>
      <c r="N1373" s="14"/>
      <c r="O1373" s="14"/>
      <c r="P1373" s="14"/>
      <c r="Q1373" s="14"/>
    </row>
    <row r="1374" spans="10:17" x14ac:dyDescent="0.25">
      <c r="J1374" s="14"/>
      <c r="K1374" s="14"/>
      <c r="L1374" s="14"/>
      <c r="M1374" s="14"/>
      <c r="N1374" s="14"/>
      <c r="O1374" s="14"/>
      <c r="P1374" s="14"/>
      <c r="Q1374" s="14"/>
    </row>
    <row r="1375" spans="10:17" x14ac:dyDescent="0.25">
      <c r="J1375" s="14"/>
      <c r="K1375" s="14"/>
      <c r="L1375" s="14"/>
      <c r="M1375" s="14"/>
      <c r="N1375" s="14"/>
      <c r="O1375" s="14"/>
      <c r="P1375" s="14"/>
      <c r="Q1375" s="14"/>
    </row>
    <row r="1376" spans="10:17" x14ac:dyDescent="0.25">
      <c r="J1376" s="14"/>
      <c r="K1376" s="14"/>
      <c r="L1376" s="14"/>
      <c r="M1376" s="14"/>
      <c r="N1376" s="14"/>
      <c r="O1376" s="14"/>
      <c r="P1376" s="14"/>
      <c r="Q1376" s="14"/>
    </row>
    <row r="1377" spans="10:17" x14ac:dyDescent="0.25">
      <c r="J1377" s="14"/>
      <c r="K1377" s="14"/>
      <c r="L1377" s="14"/>
      <c r="M1377" s="14"/>
      <c r="N1377" s="14"/>
      <c r="O1377" s="14"/>
      <c r="P1377" s="14"/>
      <c r="Q1377" s="14"/>
    </row>
    <row r="1378" spans="10:17" x14ac:dyDescent="0.25">
      <c r="J1378" s="14"/>
      <c r="K1378" s="14"/>
      <c r="L1378" s="14"/>
      <c r="M1378" s="14"/>
      <c r="N1378" s="14"/>
      <c r="O1378" s="14"/>
      <c r="P1378" s="14"/>
      <c r="Q1378" s="14"/>
    </row>
    <row r="1379" spans="10:17" x14ac:dyDescent="0.25">
      <c r="J1379" s="14"/>
      <c r="K1379" s="14"/>
      <c r="L1379" s="14"/>
      <c r="M1379" s="14"/>
      <c r="N1379" s="14"/>
      <c r="O1379" s="14"/>
      <c r="P1379" s="14"/>
      <c r="Q1379" s="14"/>
    </row>
    <row r="1380" spans="10:17" x14ac:dyDescent="0.25">
      <c r="J1380" s="14"/>
      <c r="K1380" s="14"/>
      <c r="L1380" s="14"/>
      <c r="M1380" s="14"/>
      <c r="N1380" s="14"/>
      <c r="O1380" s="14"/>
      <c r="P1380" s="14"/>
      <c r="Q1380" s="14"/>
    </row>
    <row r="1381" spans="10:17" x14ac:dyDescent="0.25">
      <c r="J1381" s="14"/>
      <c r="K1381" s="14"/>
      <c r="L1381" s="14"/>
      <c r="M1381" s="14"/>
      <c r="N1381" s="14"/>
      <c r="O1381" s="14"/>
      <c r="P1381" s="14"/>
      <c r="Q1381" s="14"/>
    </row>
    <row r="1382" spans="10:17" x14ac:dyDescent="0.25">
      <c r="J1382" s="14"/>
      <c r="K1382" s="14"/>
      <c r="L1382" s="14"/>
      <c r="M1382" s="14"/>
      <c r="N1382" s="14"/>
      <c r="O1382" s="14"/>
      <c r="P1382" s="14"/>
      <c r="Q1382" s="14"/>
    </row>
    <row r="1383" spans="10:17" x14ac:dyDescent="0.25">
      <c r="J1383" s="14"/>
      <c r="K1383" s="14"/>
      <c r="L1383" s="14"/>
      <c r="M1383" s="14"/>
      <c r="N1383" s="14"/>
      <c r="O1383" s="14"/>
      <c r="P1383" s="14"/>
      <c r="Q1383" s="14"/>
    </row>
    <row r="1384" spans="10:17" x14ac:dyDescent="0.25">
      <c r="J1384" s="14"/>
      <c r="K1384" s="14"/>
      <c r="L1384" s="14"/>
      <c r="M1384" s="14"/>
      <c r="N1384" s="14"/>
      <c r="O1384" s="14"/>
      <c r="P1384" s="14"/>
      <c r="Q1384" s="14"/>
    </row>
    <row r="1385" spans="10:17" x14ac:dyDescent="0.25">
      <c r="J1385" s="14"/>
      <c r="K1385" s="14"/>
      <c r="L1385" s="14"/>
      <c r="M1385" s="14"/>
      <c r="N1385" s="14"/>
      <c r="O1385" s="14"/>
      <c r="P1385" s="14"/>
      <c r="Q1385" s="14"/>
    </row>
    <row r="1386" spans="10:17" x14ac:dyDescent="0.25">
      <c r="J1386" s="14"/>
      <c r="K1386" s="14"/>
      <c r="L1386" s="14"/>
      <c r="M1386" s="14"/>
      <c r="N1386" s="14"/>
      <c r="O1386" s="14"/>
      <c r="P1386" s="14"/>
      <c r="Q1386" s="14"/>
    </row>
    <row r="1387" spans="10:17" x14ac:dyDescent="0.25">
      <c r="J1387" s="14"/>
      <c r="K1387" s="14"/>
      <c r="L1387" s="14"/>
      <c r="M1387" s="14"/>
      <c r="N1387" s="14"/>
      <c r="O1387" s="14"/>
      <c r="P1387" s="14"/>
      <c r="Q1387" s="14"/>
    </row>
    <row r="1388" spans="10:17" x14ac:dyDescent="0.25">
      <c r="J1388" s="14"/>
      <c r="K1388" s="14"/>
      <c r="L1388" s="14"/>
      <c r="M1388" s="14"/>
      <c r="N1388" s="14"/>
      <c r="O1388" s="14"/>
      <c r="P1388" s="14"/>
      <c r="Q1388" s="14"/>
    </row>
    <row r="1389" spans="10:17" x14ac:dyDescent="0.25">
      <c r="J1389" s="14"/>
      <c r="K1389" s="14"/>
      <c r="L1389" s="14"/>
      <c r="M1389" s="14"/>
      <c r="N1389" s="14"/>
      <c r="O1389" s="14"/>
      <c r="P1389" s="14"/>
      <c r="Q1389" s="14"/>
    </row>
    <row r="1390" spans="10:17" x14ac:dyDescent="0.25">
      <c r="J1390" s="14"/>
      <c r="K1390" s="14"/>
      <c r="L1390" s="14"/>
      <c r="M1390" s="14"/>
      <c r="N1390" s="14"/>
      <c r="O1390" s="14"/>
      <c r="P1390" s="14"/>
      <c r="Q1390" s="14"/>
    </row>
    <row r="1391" spans="10:17" x14ac:dyDescent="0.25">
      <c r="J1391" s="14"/>
      <c r="K1391" s="14"/>
      <c r="L1391" s="14"/>
      <c r="M1391" s="14"/>
      <c r="N1391" s="14"/>
      <c r="O1391" s="14"/>
      <c r="P1391" s="14"/>
      <c r="Q1391" s="14"/>
    </row>
    <row r="1392" spans="10:17" x14ac:dyDescent="0.25">
      <c r="J1392" s="14"/>
      <c r="K1392" s="14"/>
      <c r="L1392" s="14"/>
      <c r="M1392" s="14"/>
      <c r="N1392" s="14"/>
      <c r="O1392" s="14"/>
      <c r="P1392" s="14"/>
      <c r="Q1392" s="14"/>
    </row>
    <row r="1393" spans="10:17" x14ac:dyDescent="0.25">
      <c r="J1393" s="14"/>
      <c r="K1393" s="14"/>
      <c r="L1393" s="14"/>
      <c r="M1393" s="14"/>
      <c r="N1393" s="14"/>
      <c r="O1393" s="14"/>
      <c r="P1393" s="14"/>
      <c r="Q1393" s="14"/>
    </row>
    <row r="1394" spans="10:17" x14ac:dyDescent="0.25">
      <c r="J1394" s="14"/>
      <c r="K1394" s="14"/>
      <c r="L1394" s="14"/>
      <c r="M1394" s="14"/>
      <c r="N1394" s="14"/>
      <c r="O1394" s="14"/>
      <c r="P1394" s="14"/>
      <c r="Q1394" s="14"/>
    </row>
    <row r="1395" spans="10:17" x14ac:dyDescent="0.25">
      <c r="J1395" s="14"/>
      <c r="K1395" s="14"/>
      <c r="L1395" s="14"/>
      <c r="M1395" s="14"/>
      <c r="N1395" s="14"/>
      <c r="O1395" s="14"/>
      <c r="P1395" s="14"/>
      <c r="Q1395" s="14"/>
    </row>
    <row r="1396" spans="10:17" x14ac:dyDescent="0.25">
      <c r="J1396" s="14"/>
      <c r="K1396" s="14"/>
      <c r="L1396" s="14"/>
      <c r="M1396" s="14"/>
      <c r="N1396" s="14"/>
      <c r="O1396" s="14"/>
      <c r="P1396" s="14"/>
      <c r="Q1396" s="14"/>
    </row>
    <row r="1397" spans="10:17" x14ac:dyDescent="0.25">
      <c r="J1397" s="14"/>
      <c r="K1397" s="14"/>
      <c r="L1397" s="14"/>
      <c r="M1397" s="14"/>
      <c r="N1397" s="14"/>
      <c r="O1397" s="14"/>
      <c r="P1397" s="14"/>
      <c r="Q1397" s="14"/>
    </row>
    <row r="1398" spans="10:17" x14ac:dyDescent="0.25">
      <c r="J1398" s="14"/>
      <c r="K1398" s="14"/>
      <c r="L1398" s="14"/>
      <c r="M1398" s="14"/>
      <c r="N1398" s="14"/>
      <c r="O1398" s="14"/>
      <c r="P1398" s="14"/>
      <c r="Q1398" s="14"/>
    </row>
    <row r="1399" spans="10:17" x14ac:dyDescent="0.25">
      <c r="J1399" s="14"/>
      <c r="K1399" s="14"/>
      <c r="L1399" s="14"/>
      <c r="M1399" s="14"/>
      <c r="N1399" s="14"/>
      <c r="O1399" s="14"/>
      <c r="P1399" s="14"/>
      <c r="Q1399" s="14"/>
    </row>
    <row r="1400" spans="10:17" x14ac:dyDescent="0.25">
      <c r="J1400" s="14"/>
      <c r="K1400" s="14"/>
      <c r="L1400" s="14"/>
      <c r="M1400" s="14"/>
      <c r="N1400" s="14"/>
      <c r="O1400" s="14"/>
      <c r="P1400" s="14"/>
      <c r="Q1400" s="14"/>
    </row>
    <row r="1401" spans="10:17" x14ac:dyDescent="0.25">
      <c r="J1401" s="14"/>
      <c r="K1401" s="14"/>
      <c r="L1401" s="14"/>
      <c r="M1401" s="14"/>
      <c r="N1401" s="14"/>
      <c r="O1401" s="14"/>
      <c r="P1401" s="14"/>
      <c r="Q1401" s="14"/>
    </row>
    <row r="1402" spans="10:17" x14ac:dyDescent="0.25">
      <c r="J1402" s="14"/>
      <c r="K1402" s="14"/>
      <c r="L1402" s="14"/>
      <c r="M1402" s="14"/>
      <c r="N1402" s="14"/>
      <c r="O1402" s="14"/>
      <c r="P1402" s="14"/>
      <c r="Q1402" s="14"/>
    </row>
    <row r="1403" spans="10:17" x14ac:dyDescent="0.25">
      <c r="J1403" s="14"/>
      <c r="K1403" s="14"/>
      <c r="L1403" s="14"/>
      <c r="M1403" s="14"/>
      <c r="N1403" s="14"/>
      <c r="O1403" s="14"/>
      <c r="P1403" s="14"/>
      <c r="Q1403" s="14"/>
    </row>
    <row r="1404" spans="10:17" x14ac:dyDescent="0.25">
      <c r="J1404" s="14"/>
      <c r="K1404" s="14"/>
      <c r="L1404" s="14"/>
      <c r="M1404" s="14"/>
      <c r="N1404" s="14"/>
      <c r="O1404" s="14"/>
      <c r="P1404" s="14"/>
      <c r="Q1404" s="14"/>
    </row>
    <row r="1405" spans="10:17" x14ac:dyDescent="0.25">
      <c r="J1405" s="14"/>
      <c r="K1405" s="14"/>
      <c r="L1405" s="14"/>
      <c r="M1405" s="14"/>
      <c r="N1405" s="14"/>
      <c r="O1405" s="14"/>
      <c r="P1405" s="14"/>
      <c r="Q1405" s="14"/>
    </row>
    <row r="1406" spans="10:17" x14ac:dyDescent="0.25">
      <c r="J1406" s="14"/>
      <c r="K1406" s="14"/>
      <c r="L1406" s="14"/>
      <c r="M1406" s="14"/>
      <c r="N1406" s="14"/>
      <c r="O1406" s="14"/>
      <c r="P1406" s="14"/>
      <c r="Q1406" s="14"/>
    </row>
    <row r="1407" spans="10:17" x14ac:dyDescent="0.25">
      <c r="J1407" s="14"/>
      <c r="K1407" s="14"/>
      <c r="L1407" s="14"/>
      <c r="M1407" s="14"/>
      <c r="N1407" s="14"/>
      <c r="O1407" s="14"/>
      <c r="P1407" s="14"/>
      <c r="Q1407" s="14"/>
    </row>
    <row r="1408" spans="10:17" x14ac:dyDescent="0.25">
      <c r="J1408" s="14"/>
      <c r="K1408" s="14"/>
      <c r="L1408" s="14"/>
      <c r="M1408" s="14"/>
      <c r="N1408" s="14"/>
      <c r="O1408" s="14"/>
      <c r="P1408" s="14"/>
      <c r="Q1408" s="14"/>
    </row>
    <row r="1409" spans="10:17" x14ac:dyDescent="0.25">
      <c r="J1409" s="14"/>
      <c r="K1409" s="14"/>
      <c r="L1409" s="14"/>
      <c r="M1409" s="14"/>
      <c r="N1409" s="14"/>
      <c r="O1409" s="14"/>
      <c r="P1409" s="14"/>
      <c r="Q1409" s="14"/>
    </row>
    <row r="1410" spans="10:17" x14ac:dyDescent="0.25">
      <c r="J1410" s="14"/>
      <c r="K1410" s="14"/>
      <c r="L1410" s="14"/>
      <c r="M1410" s="14"/>
      <c r="N1410" s="14"/>
      <c r="O1410" s="14"/>
      <c r="P1410" s="14"/>
      <c r="Q1410" s="14"/>
    </row>
    <row r="1411" spans="10:17" x14ac:dyDescent="0.25">
      <c r="J1411" s="14"/>
      <c r="K1411" s="14"/>
      <c r="L1411" s="14"/>
      <c r="M1411" s="14"/>
      <c r="N1411" s="14"/>
      <c r="O1411" s="14"/>
      <c r="P1411" s="14"/>
      <c r="Q1411" s="14"/>
    </row>
    <row r="1412" spans="10:17" x14ac:dyDescent="0.25">
      <c r="J1412" s="14"/>
      <c r="K1412" s="14"/>
      <c r="L1412" s="14"/>
      <c r="M1412" s="14"/>
      <c r="N1412" s="14"/>
      <c r="O1412" s="14"/>
      <c r="P1412" s="14"/>
      <c r="Q1412" s="14"/>
    </row>
    <row r="1413" spans="10:17" x14ac:dyDescent="0.25">
      <c r="J1413" s="14"/>
      <c r="K1413" s="14"/>
      <c r="L1413" s="14"/>
      <c r="M1413" s="14"/>
      <c r="N1413" s="14"/>
      <c r="O1413" s="14"/>
      <c r="P1413" s="14"/>
      <c r="Q1413" s="14"/>
    </row>
    <row r="1414" spans="10:17" x14ac:dyDescent="0.25">
      <c r="J1414" s="14"/>
      <c r="K1414" s="14"/>
      <c r="L1414" s="14"/>
      <c r="M1414" s="14"/>
      <c r="N1414" s="14"/>
      <c r="O1414" s="14"/>
      <c r="P1414" s="14"/>
      <c r="Q1414" s="14"/>
    </row>
    <row r="1415" spans="10:17" x14ac:dyDescent="0.25">
      <c r="J1415" s="14"/>
      <c r="K1415" s="14"/>
      <c r="L1415" s="14"/>
      <c r="M1415" s="14"/>
      <c r="N1415" s="14"/>
      <c r="O1415" s="14"/>
      <c r="P1415" s="14"/>
      <c r="Q1415" s="14"/>
    </row>
    <row r="1416" spans="10:17" x14ac:dyDescent="0.25">
      <c r="J1416" s="14"/>
      <c r="K1416" s="14"/>
      <c r="L1416" s="14"/>
      <c r="M1416" s="14"/>
      <c r="N1416" s="14"/>
      <c r="O1416" s="14"/>
      <c r="P1416" s="14"/>
      <c r="Q1416" s="14"/>
    </row>
    <row r="1417" spans="10:17" x14ac:dyDescent="0.25">
      <c r="J1417" s="14"/>
      <c r="K1417" s="14"/>
      <c r="L1417" s="14"/>
      <c r="M1417" s="14"/>
      <c r="N1417" s="14"/>
      <c r="O1417" s="14"/>
      <c r="P1417" s="14"/>
      <c r="Q1417" s="14"/>
    </row>
    <row r="1418" spans="10:17" x14ac:dyDescent="0.25">
      <c r="J1418" s="14"/>
      <c r="K1418" s="14"/>
      <c r="L1418" s="14"/>
      <c r="M1418" s="14"/>
      <c r="N1418" s="14"/>
      <c r="O1418" s="14"/>
      <c r="P1418" s="14"/>
      <c r="Q1418" s="14"/>
    </row>
    <row r="1419" spans="10:17" x14ac:dyDescent="0.25">
      <c r="J1419" s="14"/>
      <c r="K1419" s="14"/>
      <c r="L1419" s="14"/>
      <c r="M1419" s="14"/>
      <c r="N1419" s="14"/>
      <c r="O1419" s="14"/>
      <c r="P1419" s="14"/>
      <c r="Q1419" s="14"/>
    </row>
    <row r="1420" spans="10:17" x14ac:dyDescent="0.25">
      <c r="J1420" s="14"/>
      <c r="K1420" s="14"/>
      <c r="L1420" s="14"/>
      <c r="M1420" s="14"/>
      <c r="N1420" s="14"/>
      <c r="O1420" s="14"/>
      <c r="P1420" s="14"/>
      <c r="Q1420" s="14"/>
    </row>
    <row r="1421" spans="10:17" x14ac:dyDescent="0.25">
      <c r="J1421" s="14"/>
      <c r="K1421" s="14"/>
      <c r="L1421" s="14"/>
      <c r="M1421" s="14"/>
      <c r="N1421" s="14"/>
      <c r="O1421" s="14"/>
      <c r="P1421" s="14"/>
      <c r="Q1421" s="14"/>
    </row>
    <row r="1422" spans="10:17" x14ac:dyDescent="0.25">
      <c r="J1422" s="14"/>
      <c r="K1422" s="14"/>
      <c r="L1422" s="14"/>
      <c r="M1422" s="14"/>
      <c r="N1422" s="14"/>
      <c r="O1422" s="14"/>
      <c r="P1422" s="14"/>
      <c r="Q1422" s="14"/>
    </row>
    <row r="1423" spans="10:17" x14ac:dyDescent="0.25">
      <c r="J1423" s="14"/>
      <c r="K1423" s="14"/>
      <c r="L1423" s="14"/>
      <c r="M1423" s="14"/>
      <c r="N1423" s="14"/>
      <c r="O1423" s="14"/>
      <c r="P1423" s="14"/>
      <c r="Q1423" s="14"/>
    </row>
    <row r="1424" spans="10:17" x14ac:dyDescent="0.25">
      <c r="J1424" s="14"/>
      <c r="K1424" s="14"/>
      <c r="L1424" s="14"/>
      <c r="M1424" s="14"/>
      <c r="N1424" s="14"/>
      <c r="O1424" s="14"/>
      <c r="P1424" s="14"/>
      <c r="Q1424" s="14"/>
    </row>
    <row r="1425" spans="10:17" x14ac:dyDescent="0.25">
      <c r="J1425" s="14"/>
      <c r="K1425" s="14"/>
      <c r="L1425" s="14"/>
      <c r="M1425" s="14"/>
      <c r="N1425" s="14"/>
      <c r="O1425" s="14"/>
      <c r="P1425" s="14"/>
      <c r="Q1425" s="14"/>
    </row>
    <row r="1426" spans="10:17" x14ac:dyDescent="0.25">
      <c r="J1426" s="14"/>
      <c r="K1426" s="14"/>
      <c r="L1426" s="14"/>
      <c r="M1426" s="14"/>
      <c r="N1426" s="14"/>
      <c r="O1426" s="14"/>
      <c r="P1426" s="14"/>
      <c r="Q1426" s="14"/>
    </row>
    <row r="1427" spans="10:17" x14ac:dyDescent="0.25">
      <c r="J1427" s="14"/>
      <c r="K1427" s="14"/>
      <c r="L1427" s="14"/>
      <c r="M1427" s="14"/>
      <c r="N1427" s="14"/>
      <c r="O1427" s="14"/>
      <c r="P1427" s="14"/>
      <c r="Q1427" s="14"/>
    </row>
    <row r="1428" spans="10:17" x14ac:dyDescent="0.25">
      <c r="J1428" s="14"/>
      <c r="K1428" s="14"/>
      <c r="L1428" s="14"/>
      <c r="M1428" s="14"/>
      <c r="N1428" s="14"/>
      <c r="O1428" s="14"/>
      <c r="P1428" s="14"/>
      <c r="Q1428" s="14"/>
    </row>
    <row r="1429" spans="10:17" x14ac:dyDescent="0.25">
      <c r="J1429" s="14"/>
      <c r="K1429" s="14"/>
      <c r="L1429" s="14"/>
      <c r="M1429" s="14"/>
      <c r="N1429" s="14"/>
      <c r="O1429" s="14"/>
      <c r="P1429" s="14"/>
      <c r="Q1429" s="14"/>
    </row>
    <row r="1430" spans="10:17" x14ac:dyDescent="0.25">
      <c r="J1430" s="14"/>
      <c r="K1430" s="14"/>
      <c r="L1430" s="14"/>
      <c r="M1430" s="14"/>
      <c r="N1430" s="14"/>
      <c r="O1430" s="14"/>
      <c r="P1430" s="14"/>
      <c r="Q1430" s="14"/>
    </row>
    <row r="1431" spans="10:17" x14ac:dyDescent="0.25">
      <c r="J1431" s="14"/>
      <c r="K1431" s="14"/>
      <c r="L1431" s="14"/>
      <c r="M1431" s="14"/>
      <c r="N1431" s="14"/>
      <c r="O1431" s="14"/>
      <c r="P1431" s="14"/>
      <c r="Q1431" s="14"/>
    </row>
    <row r="1432" spans="10:17" x14ac:dyDescent="0.25">
      <c r="J1432" s="14"/>
      <c r="K1432" s="14"/>
      <c r="L1432" s="14"/>
      <c r="M1432" s="14"/>
      <c r="N1432" s="14"/>
      <c r="O1432" s="14"/>
      <c r="P1432" s="14"/>
      <c r="Q1432" s="14"/>
    </row>
    <row r="1433" spans="10:17" x14ac:dyDescent="0.25">
      <c r="J1433" s="14"/>
      <c r="K1433" s="14"/>
      <c r="L1433" s="14"/>
      <c r="M1433" s="14"/>
      <c r="N1433" s="14"/>
      <c r="O1433" s="14"/>
      <c r="P1433" s="14"/>
      <c r="Q1433" s="14"/>
    </row>
    <row r="1434" spans="10:17" x14ac:dyDescent="0.25">
      <c r="J1434" s="14"/>
      <c r="K1434" s="14"/>
      <c r="L1434" s="14"/>
      <c r="M1434" s="14"/>
      <c r="N1434" s="14"/>
      <c r="O1434" s="14"/>
      <c r="P1434" s="14"/>
      <c r="Q1434" s="14"/>
    </row>
    <row r="1435" spans="10:17" x14ac:dyDescent="0.25">
      <c r="J1435" s="14"/>
      <c r="K1435" s="14"/>
      <c r="L1435" s="14"/>
      <c r="M1435" s="14"/>
      <c r="N1435" s="14"/>
      <c r="O1435" s="14"/>
      <c r="P1435" s="14"/>
      <c r="Q1435" s="14"/>
    </row>
    <row r="1436" spans="10:17" x14ac:dyDescent="0.25">
      <c r="J1436" s="14"/>
      <c r="K1436" s="14"/>
      <c r="L1436" s="14"/>
      <c r="M1436" s="14"/>
      <c r="N1436" s="14"/>
      <c r="O1436" s="14"/>
      <c r="P1436" s="14"/>
      <c r="Q1436" s="14"/>
    </row>
    <row r="1437" spans="10:17" x14ac:dyDescent="0.25">
      <c r="J1437" s="14"/>
      <c r="K1437" s="14"/>
      <c r="L1437" s="14"/>
      <c r="M1437" s="14"/>
      <c r="N1437" s="14"/>
      <c r="O1437" s="14"/>
      <c r="P1437" s="14"/>
      <c r="Q1437" s="14"/>
    </row>
    <row r="1438" spans="10:17" x14ac:dyDescent="0.25">
      <c r="J1438" s="14"/>
      <c r="K1438" s="14"/>
      <c r="L1438" s="14"/>
      <c r="M1438" s="14"/>
      <c r="N1438" s="14"/>
      <c r="O1438" s="14"/>
      <c r="P1438" s="14"/>
      <c r="Q1438" s="14"/>
    </row>
    <row r="1439" spans="10:17" x14ac:dyDescent="0.25">
      <c r="J1439" s="14"/>
      <c r="K1439" s="14"/>
      <c r="L1439" s="14"/>
      <c r="M1439" s="14"/>
      <c r="N1439" s="14"/>
      <c r="O1439" s="14"/>
      <c r="P1439" s="14"/>
      <c r="Q1439" s="14"/>
    </row>
    <row r="1440" spans="10:17" x14ac:dyDescent="0.25">
      <c r="J1440" s="14"/>
      <c r="K1440" s="14"/>
      <c r="L1440" s="14"/>
      <c r="M1440" s="14"/>
      <c r="N1440" s="14"/>
      <c r="O1440" s="14"/>
      <c r="P1440" s="14"/>
      <c r="Q1440" s="14"/>
    </row>
    <row r="1441" spans="10:17" x14ac:dyDescent="0.25">
      <c r="J1441" s="14"/>
      <c r="K1441" s="14"/>
      <c r="L1441" s="14"/>
      <c r="M1441" s="14"/>
      <c r="N1441" s="14"/>
      <c r="O1441" s="14"/>
      <c r="P1441" s="14"/>
      <c r="Q1441" s="14"/>
    </row>
    <row r="1442" spans="10:17" x14ac:dyDescent="0.25">
      <c r="J1442" s="14"/>
      <c r="K1442" s="14"/>
      <c r="L1442" s="14"/>
      <c r="M1442" s="14"/>
      <c r="N1442" s="14"/>
      <c r="O1442" s="14"/>
      <c r="P1442" s="14"/>
      <c r="Q1442" s="14"/>
    </row>
    <row r="1443" spans="10:17" x14ac:dyDescent="0.25">
      <c r="J1443" s="14"/>
      <c r="K1443" s="14"/>
      <c r="L1443" s="14"/>
      <c r="M1443" s="14"/>
      <c r="N1443" s="14"/>
      <c r="O1443" s="14"/>
      <c r="P1443" s="14"/>
      <c r="Q1443" s="14"/>
    </row>
    <row r="1444" spans="10:17" x14ac:dyDescent="0.25">
      <c r="J1444" s="14"/>
      <c r="K1444" s="14"/>
      <c r="L1444" s="14"/>
      <c r="M1444" s="14"/>
      <c r="N1444" s="14"/>
      <c r="O1444" s="14"/>
      <c r="P1444" s="14"/>
      <c r="Q1444" s="14"/>
    </row>
    <row r="1445" spans="10:17" x14ac:dyDescent="0.25">
      <c r="J1445" s="14"/>
      <c r="K1445" s="14"/>
      <c r="L1445" s="14"/>
      <c r="M1445" s="14"/>
      <c r="N1445" s="14"/>
      <c r="O1445" s="14"/>
      <c r="P1445" s="14"/>
      <c r="Q1445" s="14"/>
    </row>
    <row r="1446" spans="10:17" x14ac:dyDescent="0.25">
      <c r="J1446" s="14"/>
      <c r="K1446" s="14"/>
      <c r="L1446" s="14"/>
      <c r="M1446" s="14"/>
      <c r="N1446" s="14"/>
      <c r="O1446" s="14"/>
      <c r="P1446" s="14"/>
      <c r="Q1446" s="14"/>
    </row>
    <row r="1447" spans="10:17" x14ac:dyDescent="0.25">
      <c r="J1447" s="14"/>
      <c r="K1447" s="14"/>
      <c r="L1447" s="14"/>
      <c r="M1447" s="14"/>
      <c r="N1447" s="14"/>
      <c r="O1447" s="14"/>
      <c r="P1447" s="14"/>
      <c r="Q1447" s="14"/>
    </row>
    <row r="1448" spans="10:17" x14ac:dyDescent="0.25">
      <c r="J1448" s="14"/>
      <c r="K1448" s="14"/>
      <c r="L1448" s="14"/>
      <c r="M1448" s="14"/>
      <c r="N1448" s="14"/>
      <c r="O1448" s="14"/>
      <c r="P1448" s="14"/>
      <c r="Q1448" s="14"/>
    </row>
    <row r="1449" spans="10:17" x14ac:dyDescent="0.25">
      <c r="J1449" s="14"/>
      <c r="K1449" s="14"/>
      <c r="L1449" s="14"/>
      <c r="M1449" s="14"/>
      <c r="N1449" s="14"/>
      <c r="O1449" s="14"/>
      <c r="P1449" s="14"/>
      <c r="Q1449" s="14"/>
    </row>
    <row r="1450" spans="10:17" x14ac:dyDescent="0.25">
      <c r="J1450" s="14"/>
      <c r="K1450" s="14"/>
      <c r="L1450" s="14"/>
      <c r="M1450" s="14"/>
      <c r="N1450" s="14"/>
      <c r="O1450" s="14"/>
      <c r="P1450" s="14"/>
      <c r="Q1450" s="14"/>
    </row>
    <row r="1451" spans="10:17" x14ac:dyDescent="0.25">
      <c r="J1451" s="14"/>
      <c r="K1451" s="14"/>
      <c r="L1451" s="14"/>
      <c r="M1451" s="14"/>
      <c r="N1451" s="14"/>
      <c r="O1451" s="14"/>
      <c r="P1451" s="14"/>
      <c r="Q1451" s="14"/>
    </row>
    <row r="1452" spans="10:17" x14ac:dyDescent="0.25">
      <c r="J1452" s="14"/>
      <c r="K1452" s="14"/>
      <c r="L1452" s="14"/>
      <c r="M1452" s="14"/>
      <c r="N1452" s="14"/>
      <c r="O1452" s="14"/>
      <c r="P1452" s="14"/>
      <c r="Q1452" s="14"/>
    </row>
    <row r="1453" spans="10:17" x14ac:dyDescent="0.25">
      <c r="J1453" s="14"/>
      <c r="K1453" s="14"/>
      <c r="L1453" s="14"/>
      <c r="M1453" s="14"/>
      <c r="N1453" s="14"/>
      <c r="O1453" s="14"/>
      <c r="P1453" s="14"/>
      <c r="Q1453" s="14"/>
    </row>
    <row r="1454" spans="10:17" x14ac:dyDescent="0.25">
      <c r="J1454" s="14"/>
      <c r="K1454" s="14"/>
      <c r="L1454" s="14"/>
      <c r="M1454" s="14"/>
      <c r="N1454" s="14"/>
      <c r="O1454" s="14"/>
      <c r="P1454" s="14"/>
      <c r="Q1454" s="14"/>
    </row>
    <row r="1455" spans="10:17" x14ac:dyDescent="0.25">
      <c r="J1455" s="14"/>
      <c r="K1455" s="14"/>
      <c r="L1455" s="14"/>
      <c r="M1455" s="14"/>
      <c r="N1455" s="14"/>
      <c r="O1455" s="14"/>
      <c r="P1455" s="14"/>
      <c r="Q1455" s="14"/>
    </row>
    <row r="1456" spans="10:17" x14ac:dyDescent="0.25">
      <c r="J1456" s="14"/>
      <c r="K1456" s="14"/>
      <c r="L1456" s="14"/>
      <c r="M1456" s="14"/>
      <c r="N1456" s="14"/>
      <c r="O1456" s="14"/>
      <c r="P1456" s="14"/>
      <c r="Q1456" s="14"/>
    </row>
    <row r="1457" spans="10:17" x14ac:dyDescent="0.25">
      <c r="J1457" s="14"/>
      <c r="K1457" s="14"/>
      <c r="L1457" s="14"/>
      <c r="M1457" s="14"/>
      <c r="N1457" s="14"/>
      <c r="O1457" s="14"/>
      <c r="P1457" s="14"/>
      <c r="Q1457" s="14"/>
    </row>
    <row r="1458" spans="10:17" x14ac:dyDescent="0.25">
      <c r="J1458" s="14"/>
      <c r="K1458" s="14"/>
      <c r="L1458" s="14"/>
      <c r="M1458" s="14"/>
      <c r="N1458" s="14"/>
      <c r="O1458" s="14"/>
      <c r="P1458" s="14"/>
      <c r="Q1458" s="14"/>
    </row>
    <row r="1459" spans="10:17" x14ac:dyDescent="0.25">
      <c r="J1459" s="14"/>
      <c r="K1459" s="14"/>
      <c r="L1459" s="14"/>
      <c r="M1459" s="14"/>
      <c r="N1459" s="14"/>
      <c r="O1459" s="14"/>
      <c r="P1459" s="14"/>
      <c r="Q1459" s="14"/>
    </row>
    <row r="1460" spans="10:17" x14ac:dyDescent="0.25">
      <c r="J1460" s="14"/>
      <c r="K1460" s="14"/>
      <c r="L1460" s="14"/>
      <c r="M1460" s="14"/>
      <c r="N1460" s="14"/>
      <c r="O1460" s="14"/>
      <c r="P1460" s="14"/>
      <c r="Q1460" s="14"/>
    </row>
    <row r="1461" spans="10:17" x14ac:dyDescent="0.25">
      <c r="J1461" s="14"/>
      <c r="K1461" s="14"/>
      <c r="L1461" s="14"/>
      <c r="M1461" s="14"/>
      <c r="N1461" s="14"/>
      <c r="O1461" s="14"/>
      <c r="P1461" s="14"/>
      <c r="Q1461" s="14"/>
    </row>
    <row r="1462" spans="10:17" x14ac:dyDescent="0.25">
      <c r="J1462" s="14"/>
      <c r="K1462" s="14"/>
      <c r="L1462" s="14"/>
      <c r="M1462" s="14"/>
      <c r="N1462" s="14"/>
      <c r="O1462" s="14"/>
      <c r="P1462" s="14"/>
      <c r="Q1462" s="14"/>
    </row>
    <row r="1463" spans="10:17" x14ac:dyDescent="0.25">
      <c r="J1463" s="14"/>
      <c r="K1463" s="14"/>
      <c r="L1463" s="14"/>
      <c r="M1463" s="14"/>
      <c r="N1463" s="14"/>
      <c r="O1463" s="14"/>
      <c r="P1463" s="14"/>
      <c r="Q1463" s="14"/>
    </row>
    <row r="1464" spans="10:17" x14ac:dyDescent="0.25">
      <c r="J1464" s="14"/>
      <c r="K1464" s="14"/>
      <c r="L1464" s="14"/>
      <c r="M1464" s="14"/>
      <c r="N1464" s="14"/>
      <c r="O1464" s="14"/>
      <c r="P1464" s="14"/>
      <c r="Q1464" s="14"/>
    </row>
    <row r="1465" spans="10:17" x14ac:dyDescent="0.25">
      <c r="J1465" s="14"/>
      <c r="K1465" s="14"/>
      <c r="L1465" s="14"/>
      <c r="M1465" s="14"/>
      <c r="N1465" s="14"/>
      <c r="O1465" s="14"/>
      <c r="P1465" s="14"/>
      <c r="Q1465" s="14"/>
    </row>
    <row r="1466" spans="10:17" x14ac:dyDescent="0.25">
      <c r="J1466" s="14"/>
      <c r="K1466" s="14"/>
      <c r="L1466" s="14"/>
      <c r="M1466" s="14"/>
      <c r="N1466" s="14"/>
      <c r="O1466" s="14"/>
      <c r="P1466" s="14"/>
      <c r="Q1466" s="14"/>
    </row>
    <row r="1467" spans="10:17" x14ac:dyDescent="0.25">
      <c r="J1467" s="14"/>
      <c r="K1467" s="14"/>
      <c r="L1467" s="14"/>
      <c r="M1467" s="14"/>
      <c r="N1467" s="14"/>
      <c r="O1467" s="14"/>
      <c r="P1467" s="14"/>
      <c r="Q1467" s="14"/>
    </row>
    <row r="1468" spans="10:17" x14ac:dyDescent="0.25">
      <c r="J1468" s="14"/>
      <c r="K1468" s="14"/>
      <c r="L1468" s="14"/>
      <c r="M1468" s="14"/>
      <c r="N1468" s="14"/>
      <c r="O1468" s="14"/>
      <c r="P1468" s="14"/>
      <c r="Q1468" s="14"/>
    </row>
    <row r="1469" spans="10:17" x14ac:dyDescent="0.25">
      <c r="J1469" s="14"/>
      <c r="K1469" s="14"/>
      <c r="L1469" s="14"/>
      <c r="M1469" s="14"/>
      <c r="N1469" s="14"/>
      <c r="O1469" s="14"/>
      <c r="P1469" s="14"/>
      <c r="Q1469" s="14"/>
    </row>
    <row r="1470" spans="10:17" x14ac:dyDescent="0.25">
      <c r="J1470" s="14"/>
      <c r="K1470" s="14"/>
      <c r="L1470" s="14"/>
      <c r="M1470" s="14"/>
      <c r="N1470" s="14"/>
      <c r="O1470" s="14"/>
      <c r="P1470" s="14"/>
      <c r="Q1470" s="14"/>
    </row>
    <row r="1471" spans="10:17" x14ac:dyDescent="0.25">
      <c r="J1471" s="14"/>
      <c r="K1471" s="14"/>
      <c r="L1471" s="14"/>
      <c r="M1471" s="14"/>
      <c r="N1471" s="14"/>
      <c r="O1471" s="14"/>
      <c r="P1471" s="14"/>
      <c r="Q1471" s="14"/>
    </row>
    <row r="1472" spans="10:17" x14ac:dyDescent="0.25">
      <c r="J1472" s="14"/>
      <c r="K1472" s="14"/>
      <c r="L1472" s="14"/>
      <c r="M1472" s="14"/>
      <c r="N1472" s="14"/>
      <c r="O1472" s="14"/>
      <c r="P1472" s="14"/>
      <c r="Q1472" s="14"/>
    </row>
    <row r="1473" spans="10:17" x14ac:dyDescent="0.25">
      <c r="J1473" s="14"/>
      <c r="K1473" s="14"/>
      <c r="L1473" s="14"/>
      <c r="M1473" s="14"/>
      <c r="N1473" s="14"/>
      <c r="O1473" s="14"/>
      <c r="P1473" s="14"/>
      <c r="Q1473" s="14"/>
    </row>
    <row r="1474" spans="10:17" x14ac:dyDescent="0.25">
      <c r="J1474" s="14"/>
      <c r="K1474" s="14"/>
      <c r="L1474" s="14"/>
      <c r="M1474" s="14"/>
      <c r="N1474" s="14"/>
      <c r="O1474" s="14"/>
      <c r="P1474" s="14"/>
      <c r="Q1474" s="14"/>
    </row>
    <row r="1475" spans="10:17" x14ac:dyDescent="0.25">
      <c r="J1475" s="14"/>
      <c r="K1475" s="14"/>
      <c r="L1475" s="14"/>
      <c r="M1475" s="14"/>
      <c r="N1475" s="14"/>
      <c r="O1475" s="14"/>
      <c r="P1475" s="14"/>
      <c r="Q1475" s="14"/>
    </row>
    <row r="1476" spans="10:17" x14ac:dyDescent="0.25">
      <c r="J1476" s="14"/>
      <c r="K1476" s="14"/>
      <c r="L1476" s="14"/>
      <c r="M1476" s="14"/>
      <c r="N1476" s="14"/>
      <c r="O1476" s="14"/>
      <c r="P1476" s="14"/>
      <c r="Q1476" s="14"/>
    </row>
    <row r="1477" spans="10:17" x14ac:dyDescent="0.25">
      <c r="J1477" s="14"/>
      <c r="K1477" s="14"/>
      <c r="L1477" s="14"/>
      <c r="M1477" s="14"/>
      <c r="N1477" s="14"/>
      <c r="O1477" s="14"/>
      <c r="P1477" s="14"/>
      <c r="Q1477" s="14"/>
    </row>
    <row r="1478" spans="10:17" x14ac:dyDescent="0.25">
      <c r="J1478" s="14"/>
      <c r="K1478" s="14"/>
      <c r="L1478" s="14"/>
      <c r="M1478" s="14"/>
      <c r="N1478" s="14"/>
      <c r="O1478" s="14"/>
      <c r="P1478" s="14"/>
      <c r="Q1478" s="14"/>
    </row>
    <row r="1479" spans="10:17" x14ac:dyDescent="0.25">
      <c r="J1479" s="14"/>
      <c r="K1479" s="14"/>
      <c r="L1479" s="14"/>
      <c r="M1479" s="14"/>
      <c r="N1479" s="14"/>
      <c r="O1479" s="14"/>
      <c r="P1479" s="14"/>
      <c r="Q1479" s="14"/>
    </row>
    <row r="1480" spans="10:17" x14ac:dyDescent="0.25">
      <c r="J1480" s="14"/>
      <c r="K1480" s="14"/>
      <c r="L1480" s="14"/>
      <c r="M1480" s="14"/>
      <c r="N1480" s="14"/>
      <c r="O1480" s="14"/>
      <c r="P1480" s="14"/>
      <c r="Q1480" s="14"/>
    </row>
    <row r="1481" spans="10:17" x14ac:dyDescent="0.25">
      <c r="J1481" s="14"/>
      <c r="K1481" s="14"/>
      <c r="L1481" s="14"/>
      <c r="M1481" s="14"/>
      <c r="N1481" s="14"/>
      <c r="O1481" s="14"/>
      <c r="P1481" s="14"/>
      <c r="Q1481" s="14"/>
    </row>
    <row r="1482" spans="10:17" x14ac:dyDescent="0.25">
      <c r="J1482" s="14"/>
      <c r="K1482" s="14"/>
      <c r="L1482" s="14"/>
      <c r="M1482" s="14"/>
      <c r="N1482" s="14"/>
      <c r="O1482" s="14"/>
      <c r="P1482" s="14"/>
      <c r="Q1482" s="14"/>
    </row>
    <row r="1483" spans="10:17" x14ac:dyDescent="0.25">
      <c r="J1483" s="14"/>
      <c r="K1483" s="14"/>
      <c r="L1483" s="14"/>
      <c r="M1483" s="14"/>
      <c r="N1483" s="14"/>
      <c r="O1483" s="14"/>
      <c r="P1483" s="14"/>
      <c r="Q1483" s="14"/>
    </row>
    <row r="1484" spans="10:17" x14ac:dyDescent="0.25">
      <c r="J1484" s="14"/>
      <c r="K1484" s="14"/>
      <c r="L1484" s="14"/>
      <c r="M1484" s="14"/>
      <c r="N1484" s="14"/>
      <c r="O1484" s="14"/>
      <c r="P1484" s="14"/>
      <c r="Q1484" s="14"/>
    </row>
    <row r="1485" spans="10:17" x14ac:dyDescent="0.25">
      <c r="J1485" s="14"/>
      <c r="K1485" s="14"/>
      <c r="L1485" s="14"/>
      <c r="M1485" s="14"/>
      <c r="N1485" s="14"/>
      <c r="O1485" s="14"/>
      <c r="P1485" s="14"/>
      <c r="Q1485" s="14"/>
    </row>
    <row r="1486" spans="10:17" x14ac:dyDescent="0.25">
      <c r="J1486" s="14"/>
      <c r="K1486" s="14"/>
      <c r="L1486" s="14"/>
      <c r="M1486" s="14"/>
      <c r="N1486" s="14"/>
      <c r="O1486" s="14"/>
      <c r="P1486" s="14"/>
      <c r="Q1486" s="14"/>
    </row>
    <row r="1487" spans="10:17" x14ac:dyDescent="0.25">
      <c r="J1487" s="14"/>
      <c r="K1487" s="14"/>
      <c r="L1487" s="14"/>
      <c r="M1487" s="14"/>
      <c r="N1487" s="14"/>
      <c r="O1487" s="14"/>
      <c r="P1487" s="14"/>
      <c r="Q1487" s="14"/>
    </row>
    <row r="1488" spans="10:17" x14ac:dyDescent="0.25">
      <c r="J1488" s="14"/>
      <c r="K1488" s="14"/>
      <c r="L1488" s="14"/>
      <c r="M1488" s="14"/>
      <c r="N1488" s="14"/>
      <c r="O1488" s="14"/>
      <c r="P1488" s="14"/>
      <c r="Q1488" s="14"/>
    </row>
    <row r="1489" spans="10:17" x14ac:dyDescent="0.25">
      <c r="J1489" s="14"/>
      <c r="K1489" s="14"/>
      <c r="L1489" s="14"/>
      <c r="M1489" s="14"/>
      <c r="N1489" s="14"/>
      <c r="O1489" s="14"/>
      <c r="P1489" s="14"/>
      <c r="Q1489" s="14"/>
    </row>
    <row r="1490" spans="10:17" x14ac:dyDescent="0.25">
      <c r="J1490" s="14"/>
      <c r="K1490" s="14"/>
      <c r="L1490" s="14"/>
      <c r="M1490" s="14"/>
      <c r="N1490" s="14"/>
      <c r="O1490" s="14"/>
      <c r="P1490" s="14"/>
      <c r="Q1490" s="14"/>
    </row>
    <row r="1491" spans="10:17" x14ac:dyDescent="0.25">
      <c r="J1491" s="14"/>
      <c r="K1491" s="14"/>
      <c r="L1491" s="14"/>
      <c r="M1491" s="14"/>
      <c r="N1491" s="14"/>
      <c r="O1491" s="14"/>
      <c r="P1491" s="14"/>
      <c r="Q1491" s="14"/>
    </row>
    <row r="1492" spans="10:17" x14ac:dyDescent="0.25">
      <c r="J1492" s="14"/>
      <c r="K1492" s="14"/>
      <c r="L1492" s="14"/>
      <c r="M1492" s="14"/>
      <c r="N1492" s="14"/>
      <c r="O1492" s="14"/>
      <c r="P1492" s="14"/>
      <c r="Q1492" s="14"/>
    </row>
    <row r="1493" spans="10:17" x14ac:dyDescent="0.25">
      <c r="J1493" s="14"/>
      <c r="K1493" s="14"/>
      <c r="L1493" s="14"/>
      <c r="M1493" s="14"/>
      <c r="N1493" s="14"/>
      <c r="O1493" s="14"/>
      <c r="P1493" s="14"/>
      <c r="Q1493" s="14"/>
    </row>
    <row r="1494" spans="10:17" x14ac:dyDescent="0.25">
      <c r="J1494" s="14"/>
      <c r="K1494" s="14"/>
      <c r="L1494" s="14"/>
      <c r="M1494" s="14"/>
      <c r="N1494" s="14"/>
      <c r="O1494" s="14"/>
      <c r="P1494" s="14"/>
      <c r="Q1494" s="14"/>
    </row>
    <row r="1495" spans="10:17" x14ac:dyDescent="0.25">
      <c r="J1495" s="14"/>
      <c r="K1495" s="14"/>
      <c r="L1495" s="14"/>
      <c r="M1495" s="14"/>
      <c r="N1495" s="14"/>
      <c r="O1495" s="14"/>
      <c r="P1495" s="14"/>
      <c r="Q1495" s="14"/>
    </row>
    <row r="1496" spans="10:17" x14ac:dyDescent="0.25">
      <c r="J1496" s="14"/>
      <c r="K1496" s="14"/>
      <c r="L1496" s="14"/>
      <c r="M1496" s="14"/>
      <c r="N1496" s="14"/>
      <c r="O1496" s="14"/>
      <c r="P1496" s="14"/>
      <c r="Q1496" s="14"/>
    </row>
    <row r="1497" spans="10:17" x14ac:dyDescent="0.25">
      <c r="J1497" s="14"/>
      <c r="K1497" s="14"/>
      <c r="L1497" s="14"/>
      <c r="M1497" s="14"/>
      <c r="N1497" s="14"/>
      <c r="O1497" s="14"/>
      <c r="P1497" s="14"/>
      <c r="Q1497" s="14"/>
    </row>
    <row r="1498" spans="10:17" x14ac:dyDescent="0.25">
      <c r="J1498" s="14"/>
      <c r="K1498" s="14"/>
      <c r="L1498" s="14"/>
      <c r="M1498" s="14"/>
      <c r="N1498" s="14"/>
      <c r="O1498" s="14"/>
      <c r="P1498" s="14"/>
      <c r="Q1498" s="14"/>
    </row>
    <row r="1499" spans="10:17" x14ac:dyDescent="0.25">
      <c r="J1499" s="14"/>
      <c r="K1499" s="14"/>
      <c r="L1499" s="14"/>
      <c r="M1499" s="14"/>
      <c r="N1499" s="14"/>
      <c r="O1499" s="14"/>
      <c r="P1499" s="14"/>
      <c r="Q1499" s="14"/>
    </row>
    <row r="1500" spans="10:17" x14ac:dyDescent="0.25">
      <c r="J1500" s="14"/>
      <c r="K1500" s="14"/>
      <c r="L1500" s="14"/>
      <c r="M1500" s="14"/>
      <c r="N1500" s="14"/>
      <c r="O1500" s="14"/>
      <c r="P1500" s="14"/>
      <c r="Q1500" s="14"/>
    </row>
    <row r="1501" spans="10:17" x14ac:dyDescent="0.25">
      <c r="J1501" s="14"/>
      <c r="K1501" s="14"/>
      <c r="L1501" s="14"/>
      <c r="M1501" s="14"/>
      <c r="N1501" s="14"/>
      <c r="O1501" s="14"/>
      <c r="P1501" s="14"/>
      <c r="Q1501" s="14"/>
    </row>
    <row r="1502" spans="10:17" x14ac:dyDescent="0.25">
      <c r="J1502" s="14"/>
      <c r="K1502" s="14"/>
      <c r="L1502" s="14"/>
      <c r="M1502" s="14"/>
      <c r="N1502" s="14"/>
      <c r="O1502" s="14"/>
      <c r="P1502" s="14"/>
      <c r="Q1502" s="14"/>
    </row>
    <row r="1503" spans="10:17" x14ac:dyDescent="0.25">
      <c r="J1503" s="14"/>
      <c r="K1503" s="14"/>
      <c r="L1503" s="14"/>
      <c r="M1503" s="14"/>
      <c r="N1503" s="14"/>
      <c r="O1503" s="14"/>
      <c r="P1503" s="14"/>
      <c r="Q1503" s="14"/>
    </row>
    <row r="1504" spans="10:17" x14ac:dyDescent="0.25">
      <c r="J1504" s="14"/>
      <c r="K1504" s="14"/>
      <c r="L1504" s="14"/>
      <c r="M1504" s="14"/>
      <c r="N1504" s="14"/>
      <c r="O1504" s="14"/>
      <c r="P1504" s="14"/>
      <c r="Q1504" s="14"/>
    </row>
    <row r="1505" spans="10:17" x14ac:dyDescent="0.25">
      <c r="J1505" s="14"/>
      <c r="K1505" s="14"/>
      <c r="L1505" s="14"/>
      <c r="M1505" s="14"/>
      <c r="N1505" s="14"/>
      <c r="O1505" s="14"/>
      <c r="P1505" s="14"/>
      <c r="Q1505" s="14"/>
    </row>
    <row r="1506" spans="10:17" x14ac:dyDescent="0.25">
      <c r="J1506" s="14"/>
      <c r="K1506" s="14"/>
      <c r="L1506" s="14"/>
      <c r="M1506" s="14"/>
      <c r="N1506" s="14"/>
      <c r="O1506" s="14"/>
      <c r="P1506" s="14"/>
      <c r="Q1506" s="14"/>
    </row>
    <row r="1507" spans="10:17" x14ac:dyDescent="0.25">
      <c r="J1507" s="14"/>
      <c r="K1507" s="14"/>
      <c r="L1507" s="14"/>
      <c r="M1507" s="14"/>
      <c r="N1507" s="14"/>
      <c r="O1507" s="14"/>
      <c r="P1507" s="14"/>
      <c r="Q1507" s="14"/>
    </row>
    <row r="1508" spans="10:17" x14ac:dyDescent="0.25">
      <c r="J1508" s="14"/>
      <c r="K1508" s="14"/>
      <c r="L1508" s="14"/>
      <c r="M1508" s="14"/>
      <c r="N1508" s="14"/>
      <c r="O1508" s="14"/>
      <c r="P1508" s="14"/>
      <c r="Q1508" s="14"/>
    </row>
    <row r="1509" spans="10:17" x14ac:dyDescent="0.25">
      <c r="J1509" s="14"/>
      <c r="K1509" s="14"/>
      <c r="L1509" s="14"/>
      <c r="M1509" s="14"/>
      <c r="N1509" s="14"/>
      <c r="O1509" s="14"/>
      <c r="P1509" s="14"/>
      <c r="Q1509" s="14"/>
    </row>
    <row r="1510" spans="10:17" x14ac:dyDescent="0.25">
      <c r="J1510" s="14"/>
      <c r="K1510" s="14"/>
      <c r="L1510" s="14"/>
      <c r="M1510" s="14"/>
      <c r="N1510" s="14"/>
      <c r="O1510" s="14"/>
      <c r="P1510" s="14"/>
      <c r="Q1510" s="14"/>
    </row>
    <row r="1511" spans="10:17" x14ac:dyDescent="0.25">
      <c r="J1511" s="14"/>
      <c r="K1511" s="14"/>
      <c r="L1511" s="14"/>
      <c r="M1511" s="14"/>
      <c r="N1511" s="14"/>
      <c r="O1511" s="14"/>
      <c r="P1511" s="14"/>
      <c r="Q1511" s="14"/>
    </row>
    <row r="1512" spans="10:17" x14ac:dyDescent="0.25">
      <c r="J1512" s="14"/>
      <c r="K1512" s="14"/>
      <c r="L1512" s="14"/>
      <c r="M1512" s="14"/>
      <c r="N1512" s="14"/>
      <c r="O1512" s="14"/>
      <c r="P1512" s="14"/>
      <c r="Q1512" s="14"/>
    </row>
    <row r="1513" spans="10:17" x14ac:dyDescent="0.25">
      <c r="J1513" s="14"/>
      <c r="K1513" s="14"/>
      <c r="L1513" s="14"/>
      <c r="M1513" s="14"/>
      <c r="N1513" s="14"/>
      <c r="O1513" s="14"/>
      <c r="P1513" s="14"/>
      <c r="Q1513" s="14"/>
    </row>
    <row r="1514" spans="10:17" x14ac:dyDescent="0.25">
      <c r="J1514" s="14"/>
      <c r="K1514" s="14"/>
      <c r="L1514" s="14"/>
      <c r="M1514" s="14"/>
      <c r="N1514" s="14"/>
      <c r="O1514" s="14"/>
      <c r="P1514" s="14"/>
      <c r="Q1514" s="14"/>
    </row>
    <row r="1515" spans="10:17" x14ac:dyDescent="0.25">
      <c r="J1515" s="14"/>
      <c r="K1515" s="14"/>
      <c r="L1515" s="14"/>
      <c r="M1515" s="14"/>
      <c r="N1515" s="14"/>
      <c r="O1515" s="14"/>
      <c r="P1515" s="14"/>
      <c r="Q1515" s="14"/>
    </row>
    <row r="1516" spans="10:17" x14ac:dyDescent="0.25">
      <c r="J1516" s="14"/>
      <c r="K1516" s="14"/>
      <c r="L1516" s="14"/>
      <c r="M1516" s="14"/>
      <c r="N1516" s="14"/>
      <c r="O1516" s="14"/>
      <c r="P1516" s="14"/>
      <c r="Q1516" s="14"/>
    </row>
    <row r="1517" spans="10:17" x14ac:dyDescent="0.25">
      <c r="J1517" s="14"/>
      <c r="K1517" s="14"/>
      <c r="L1517" s="14"/>
      <c r="M1517" s="14"/>
      <c r="N1517" s="14"/>
      <c r="O1517" s="14"/>
      <c r="P1517" s="14"/>
      <c r="Q1517" s="14"/>
    </row>
    <row r="1518" spans="10:17" x14ac:dyDescent="0.25">
      <c r="J1518" s="14"/>
      <c r="K1518" s="14"/>
      <c r="L1518" s="14"/>
      <c r="M1518" s="14"/>
      <c r="N1518" s="14"/>
      <c r="O1518" s="14"/>
      <c r="P1518" s="14"/>
      <c r="Q1518" s="14"/>
    </row>
    <row r="1519" spans="10:17" x14ac:dyDescent="0.25">
      <c r="J1519" s="14"/>
      <c r="K1519" s="14"/>
      <c r="L1519" s="14"/>
      <c r="M1519" s="14"/>
      <c r="N1519" s="14"/>
      <c r="O1519" s="14"/>
      <c r="P1519" s="14"/>
      <c r="Q1519" s="14"/>
    </row>
    <row r="1520" spans="10:17" x14ac:dyDescent="0.25">
      <c r="J1520" s="14"/>
      <c r="K1520" s="14"/>
      <c r="L1520" s="14"/>
      <c r="M1520" s="14"/>
      <c r="N1520" s="14"/>
      <c r="O1520" s="14"/>
      <c r="P1520" s="14"/>
      <c r="Q1520" s="14"/>
    </row>
    <row r="1521" spans="10:17" x14ac:dyDescent="0.25">
      <c r="J1521" s="14"/>
      <c r="K1521" s="14"/>
      <c r="L1521" s="14"/>
      <c r="M1521" s="14"/>
      <c r="N1521" s="14"/>
      <c r="O1521" s="14"/>
      <c r="P1521" s="14"/>
      <c r="Q1521" s="14"/>
    </row>
    <row r="1522" spans="10:17" x14ac:dyDescent="0.25">
      <c r="J1522" s="14"/>
      <c r="K1522" s="14"/>
      <c r="L1522" s="14"/>
      <c r="M1522" s="14"/>
      <c r="N1522" s="14"/>
      <c r="O1522" s="14"/>
      <c r="P1522" s="14"/>
      <c r="Q1522" s="14"/>
    </row>
    <row r="1523" spans="10:17" x14ac:dyDescent="0.25">
      <c r="J1523" s="14"/>
      <c r="K1523" s="14"/>
      <c r="L1523" s="14"/>
      <c r="M1523" s="14"/>
      <c r="N1523" s="14"/>
      <c r="O1523" s="14"/>
      <c r="P1523" s="14"/>
      <c r="Q1523" s="14"/>
    </row>
    <row r="1524" spans="10:17" x14ac:dyDescent="0.25">
      <c r="J1524" s="14"/>
      <c r="K1524" s="14"/>
      <c r="L1524" s="14"/>
      <c r="M1524" s="14"/>
      <c r="N1524" s="14"/>
      <c r="O1524" s="14"/>
      <c r="P1524" s="14"/>
      <c r="Q1524" s="14"/>
    </row>
    <row r="1525" spans="10:17" x14ac:dyDescent="0.25">
      <c r="J1525" s="14"/>
      <c r="K1525" s="14"/>
      <c r="L1525" s="14"/>
      <c r="M1525" s="14"/>
      <c r="N1525" s="14"/>
      <c r="O1525" s="14"/>
      <c r="P1525" s="14"/>
      <c r="Q1525" s="14"/>
    </row>
    <row r="1526" spans="10:17" x14ac:dyDescent="0.25">
      <c r="J1526" s="14"/>
      <c r="K1526" s="14"/>
      <c r="L1526" s="14"/>
      <c r="M1526" s="14"/>
      <c r="N1526" s="14"/>
      <c r="O1526" s="14"/>
      <c r="P1526" s="14"/>
      <c r="Q1526" s="14"/>
    </row>
    <row r="1527" spans="10:17" x14ac:dyDescent="0.25">
      <c r="J1527" s="14"/>
      <c r="K1527" s="14"/>
      <c r="L1527" s="14"/>
      <c r="M1527" s="14"/>
      <c r="N1527" s="14"/>
      <c r="O1527" s="14"/>
      <c r="P1527" s="14"/>
      <c r="Q1527" s="14"/>
    </row>
    <row r="1528" spans="10:17" x14ac:dyDescent="0.25">
      <c r="J1528" s="14"/>
      <c r="K1528" s="14"/>
      <c r="L1528" s="14"/>
      <c r="M1528" s="14"/>
      <c r="N1528" s="14"/>
      <c r="O1528" s="14"/>
      <c r="P1528" s="14"/>
      <c r="Q1528" s="14"/>
    </row>
    <row r="1529" spans="10:17" x14ac:dyDescent="0.25">
      <c r="J1529" s="14"/>
      <c r="K1529" s="14"/>
      <c r="L1529" s="14"/>
      <c r="M1529" s="14"/>
      <c r="N1529" s="14"/>
      <c r="O1529" s="14"/>
      <c r="P1529" s="14"/>
      <c r="Q1529" s="14"/>
    </row>
    <row r="1530" spans="10:17" x14ac:dyDescent="0.25">
      <c r="J1530" s="14"/>
      <c r="K1530" s="14"/>
      <c r="L1530" s="14"/>
      <c r="M1530" s="14"/>
      <c r="N1530" s="14"/>
      <c r="O1530" s="14"/>
      <c r="P1530" s="14"/>
      <c r="Q1530" s="14"/>
    </row>
    <row r="1531" spans="10:17" x14ac:dyDescent="0.25">
      <c r="J1531" s="14"/>
      <c r="K1531" s="14"/>
      <c r="L1531" s="14"/>
      <c r="M1531" s="14"/>
      <c r="N1531" s="14"/>
      <c r="O1531" s="14"/>
      <c r="P1531" s="14"/>
      <c r="Q1531" s="14"/>
    </row>
    <row r="1532" spans="10:17" x14ac:dyDescent="0.25">
      <c r="J1532" s="14"/>
      <c r="K1532" s="14"/>
      <c r="L1532" s="14"/>
      <c r="M1532" s="14"/>
      <c r="N1532" s="14"/>
      <c r="O1532" s="14"/>
      <c r="P1532" s="14"/>
      <c r="Q1532" s="14"/>
    </row>
    <row r="1533" spans="10:17" x14ac:dyDescent="0.25">
      <c r="J1533" s="14"/>
      <c r="K1533" s="14"/>
      <c r="L1533" s="14"/>
      <c r="M1533" s="14"/>
      <c r="N1533" s="14"/>
      <c r="O1533" s="14"/>
      <c r="P1533" s="14"/>
      <c r="Q1533" s="14"/>
    </row>
    <row r="1534" spans="10:17" x14ac:dyDescent="0.25">
      <c r="J1534" s="14"/>
      <c r="K1534" s="14"/>
      <c r="L1534" s="14"/>
      <c r="M1534" s="14"/>
      <c r="N1534" s="14"/>
      <c r="O1534" s="14"/>
      <c r="P1534" s="14"/>
      <c r="Q1534" s="14"/>
    </row>
    <row r="1535" spans="10:17" x14ac:dyDescent="0.25">
      <c r="J1535" s="14"/>
      <c r="K1535" s="14"/>
      <c r="L1535" s="14"/>
      <c r="M1535" s="14"/>
      <c r="N1535" s="14"/>
      <c r="O1535" s="14"/>
      <c r="P1535" s="14"/>
      <c r="Q1535" s="14"/>
    </row>
    <row r="1536" spans="10:17" x14ac:dyDescent="0.25">
      <c r="J1536" s="14"/>
      <c r="K1536" s="14"/>
      <c r="L1536" s="14"/>
      <c r="M1536" s="14"/>
      <c r="N1536" s="14"/>
      <c r="O1536" s="14"/>
      <c r="P1536" s="14"/>
      <c r="Q1536" s="14"/>
    </row>
    <row r="1537" spans="10:17" x14ac:dyDescent="0.25">
      <c r="J1537" s="14"/>
      <c r="K1537" s="14"/>
      <c r="L1537" s="14"/>
      <c r="M1537" s="14"/>
      <c r="N1537" s="14"/>
      <c r="O1537" s="14"/>
      <c r="P1537" s="14"/>
      <c r="Q1537" s="14"/>
    </row>
    <row r="1538" spans="10:17" x14ac:dyDescent="0.25">
      <c r="J1538" s="14"/>
      <c r="K1538" s="14"/>
      <c r="L1538" s="14"/>
      <c r="M1538" s="14"/>
      <c r="N1538" s="14"/>
      <c r="O1538" s="14"/>
      <c r="P1538" s="14"/>
      <c r="Q1538" s="14"/>
    </row>
    <row r="1539" spans="10:17" x14ac:dyDescent="0.25">
      <c r="J1539" s="14"/>
      <c r="K1539" s="14"/>
      <c r="L1539" s="14"/>
      <c r="M1539" s="14"/>
      <c r="N1539" s="14"/>
      <c r="O1539" s="14"/>
      <c r="P1539" s="14"/>
      <c r="Q1539" s="14"/>
    </row>
    <row r="1540" spans="10:17" x14ac:dyDescent="0.25">
      <c r="J1540" s="14"/>
      <c r="K1540" s="14"/>
      <c r="L1540" s="14"/>
      <c r="M1540" s="14"/>
      <c r="N1540" s="14"/>
      <c r="O1540" s="14"/>
      <c r="P1540" s="14"/>
      <c r="Q1540" s="14"/>
    </row>
    <row r="1541" spans="10:17" x14ac:dyDescent="0.25">
      <c r="J1541" s="14"/>
      <c r="K1541" s="14"/>
      <c r="L1541" s="14"/>
      <c r="M1541" s="14"/>
      <c r="N1541" s="14"/>
      <c r="O1541" s="14"/>
      <c r="P1541" s="14"/>
      <c r="Q1541" s="14"/>
    </row>
    <row r="1542" spans="10:17" x14ac:dyDescent="0.25">
      <c r="J1542" s="14"/>
      <c r="K1542" s="14"/>
      <c r="L1542" s="14"/>
      <c r="M1542" s="14"/>
      <c r="N1542" s="14"/>
      <c r="O1542" s="14"/>
      <c r="P1542" s="14"/>
      <c r="Q1542" s="14"/>
    </row>
    <row r="1543" spans="10:17" x14ac:dyDescent="0.25">
      <c r="J1543" s="14"/>
      <c r="K1543" s="14"/>
      <c r="L1543" s="14"/>
      <c r="M1543" s="14"/>
      <c r="N1543" s="14"/>
      <c r="O1543" s="14"/>
      <c r="P1543" s="14"/>
      <c r="Q1543" s="14"/>
    </row>
    <row r="1544" spans="10:17" x14ac:dyDescent="0.25">
      <c r="J1544" s="14"/>
      <c r="K1544" s="14"/>
      <c r="L1544" s="14"/>
      <c r="M1544" s="14"/>
      <c r="N1544" s="14"/>
      <c r="O1544" s="14"/>
      <c r="P1544" s="14"/>
      <c r="Q1544" s="14"/>
    </row>
    <row r="1545" spans="10:17" x14ac:dyDescent="0.25">
      <c r="J1545" s="14"/>
      <c r="K1545" s="14"/>
      <c r="L1545" s="14"/>
      <c r="M1545" s="14"/>
      <c r="N1545" s="14"/>
      <c r="O1545" s="14"/>
      <c r="P1545" s="14"/>
      <c r="Q1545" s="14"/>
    </row>
    <row r="1546" spans="10:17" x14ac:dyDescent="0.25">
      <c r="J1546" s="14"/>
      <c r="K1546" s="14"/>
      <c r="L1546" s="14"/>
      <c r="M1546" s="14"/>
      <c r="N1546" s="14"/>
      <c r="O1546" s="14"/>
      <c r="P1546" s="14"/>
      <c r="Q1546" s="14"/>
    </row>
    <row r="1547" spans="10:17" x14ac:dyDescent="0.25">
      <c r="J1547" s="14"/>
      <c r="K1547" s="14"/>
      <c r="L1547" s="14"/>
      <c r="M1547" s="14"/>
      <c r="N1547" s="14"/>
      <c r="O1547" s="14"/>
      <c r="P1547" s="14"/>
      <c r="Q1547" s="14"/>
    </row>
    <row r="1548" spans="10:17" x14ac:dyDescent="0.25">
      <c r="J1548" s="14"/>
      <c r="K1548" s="14"/>
      <c r="L1548" s="14"/>
      <c r="M1548" s="14"/>
      <c r="N1548" s="14"/>
      <c r="O1548" s="14"/>
      <c r="P1548" s="14"/>
      <c r="Q1548" s="14"/>
    </row>
    <row r="1549" spans="10:17" x14ac:dyDescent="0.25">
      <c r="J1549" s="14"/>
      <c r="K1549" s="14"/>
      <c r="L1549" s="14"/>
      <c r="M1549" s="14"/>
      <c r="N1549" s="14"/>
      <c r="O1549" s="14"/>
      <c r="P1549" s="14"/>
      <c r="Q1549" s="14"/>
    </row>
    <row r="1550" spans="10:17" x14ac:dyDescent="0.25">
      <c r="J1550" s="14"/>
      <c r="K1550" s="14"/>
      <c r="L1550" s="14"/>
      <c r="M1550" s="14"/>
      <c r="N1550" s="14"/>
      <c r="O1550" s="14"/>
      <c r="P1550" s="14"/>
      <c r="Q1550" s="14"/>
    </row>
    <row r="1551" spans="10:17" x14ac:dyDescent="0.25">
      <c r="J1551" s="14"/>
      <c r="K1551" s="14"/>
      <c r="L1551" s="14"/>
      <c r="M1551" s="14"/>
      <c r="N1551" s="14"/>
      <c r="O1551" s="14"/>
      <c r="P1551" s="14"/>
      <c r="Q1551" s="14"/>
    </row>
    <row r="1552" spans="10:17" x14ac:dyDescent="0.25">
      <c r="J1552" s="14"/>
      <c r="K1552" s="14"/>
      <c r="L1552" s="14"/>
      <c r="M1552" s="14"/>
      <c r="N1552" s="14"/>
      <c r="O1552" s="14"/>
      <c r="P1552" s="14"/>
      <c r="Q1552" s="14"/>
    </row>
    <row r="1553" spans="10:17" x14ac:dyDescent="0.25">
      <c r="J1553" s="14"/>
      <c r="K1553" s="14"/>
      <c r="L1553" s="14"/>
      <c r="M1553" s="14"/>
      <c r="N1553" s="14"/>
      <c r="O1553" s="14"/>
      <c r="P1553" s="14"/>
      <c r="Q1553" s="14"/>
    </row>
    <row r="1554" spans="10:17" x14ac:dyDescent="0.25">
      <c r="J1554" s="14"/>
      <c r="K1554" s="14"/>
      <c r="L1554" s="14"/>
      <c r="M1554" s="14"/>
      <c r="N1554" s="14"/>
      <c r="O1554" s="14"/>
      <c r="P1554" s="14"/>
      <c r="Q1554" s="14"/>
    </row>
    <row r="1555" spans="10:17" x14ac:dyDescent="0.25">
      <c r="J1555" s="14"/>
      <c r="K1555" s="14"/>
      <c r="L1555" s="14"/>
      <c r="M1555" s="14"/>
      <c r="N1555" s="14"/>
      <c r="O1555" s="14"/>
      <c r="P1555" s="14"/>
      <c r="Q1555" s="14"/>
    </row>
    <row r="1556" spans="10:17" x14ac:dyDescent="0.25">
      <c r="J1556" s="14"/>
      <c r="K1556" s="14"/>
      <c r="L1556" s="14"/>
      <c r="M1556" s="14"/>
      <c r="N1556" s="14"/>
      <c r="O1556" s="14"/>
      <c r="P1556" s="14"/>
      <c r="Q1556" s="14"/>
    </row>
    <row r="1557" spans="10:17" x14ac:dyDescent="0.25">
      <c r="J1557" s="14"/>
      <c r="K1557" s="14"/>
      <c r="L1557" s="14"/>
      <c r="M1557" s="14"/>
      <c r="N1557" s="14"/>
      <c r="O1557" s="14"/>
      <c r="P1557" s="14"/>
      <c r="Q1557" s="14"/>
    </row>
    <row r="1558" spans="10:17" x14ac:dyDescent="0.25">
      <c r="J1558" s="14"/>
      <c r="K1558" s="14"/>
      <c r="L1558" s="14"/>
      <c r="M1558" s="14"/>
      <c r="N1558" s="14"/>
      <c r="O1558" s="14"/>
      <c r="P1558" s="14"/>
      <c r="Q1558" s="14"/>
    </row>
    <row r="1559" spans="10:17" x14ac:dyDescent="0.25">
      <c r="J1559" s="14"/>
      <c r="K1559" s="14"/>
      <c r="L1559" s="14"/>
      <c r="M1559" s="14"/>
      <c r="N1559" s="14"/>
      <c r="O1559" s="14"/>
      <c r="P1559" s="14"/>
      <c r="Q1559" s="14"/>
    </row>
    <row r="1560" spans="10:17" x14ac:dyDescent="0.25">
      <c r="J1560" s="14"/>
      <c r="K1560" s="14"/>
      <c r="L1560" s="14"/>
      <c r="M1560" s="14"/>
      <c r="N1560" s="14"/>
      <c r="O1560" s="14"/>
      <c r="P1560" s="14"/>
      <c r="Q1560" s="14"/>
    </row>
    <row r="1561" spans="10:17" x14ac:dyDescent="0.25">
      <c r="J1561" s="14"/>
      <c r="K1561" s="14"/>
      <c r="L1561" s="14"/>
      <c r="M1561" s="14"/>
      <c r="N1561" s="14"/>
      <c r="O1561" s="14"/>
      <c r="P1561" s="14"/>
      <c r="Q1561" s="14"/>
    </row>
    <row r="1562" spans="10:17" x14ac:dyDescent="0.25">
      <c r="J1562" s="14"/>
      <c r="K1562" s="14"/>
      <c r="L1562" s="14"/>
      <c r="M1562" s="14"/>
      <c r="N1562" s="14"/>
      <c r="O1562" s="14"/>
      <c r="P1562" s="14"/>
      <c r="Q1562" s="14"/>
    </row>
    <row r="1563" spans="10:17" x14ac:dyDescent="0.25">
      <c r="J1563" s="14"/>
      <c r="K1563" s="14"/>
      <c r="L1563" s="14"/>
      <c r="M1563" s="14"/>
      <c r="N1563" s="14"/>
      <c r="O1563" s="14"/>
      <c r="P1563" s="14"/>
      <c r="Q1563" s="14"/>
    </row>
    <row r="1564" spans="10:17" x14ac:dyDescent="0.25">
      <c r="J1564" s="14"/>
      <c r="K1564" s="14"/>
      <c r="L1564" s="14"/>
      <c r="M1564" s="14"/>
      <c r="N1564" s="14"/>
      <c r="O1564" s="14"/>
      <c r="P1564" s="14"/>
      <c r="Q1564" s="14"/>
    </row>
    <row r="1565" spans="10:17" x14ac:dyDescent="0.25">
      <c r="J1565" s="14"/>
      <c r="K1565" s="14"/>
      <c r="L1565" s="14"/>
      <c r="M1565" s="14"/>
      <c r="N1565" s="14"/>
      <c r="O1565" s="14"/>
      <c r="P1565" s="14"/>
      <c r="Q1565" s="14"/>
    </row>
    <row r="1566" spans="10:17" x14ac:dyDescent="0.25">
      <c r="J1566" s="14"/>
      <c r="K1566" s="14"/>
      <c r="L1566" s="14"/>
      <c r="M1566" s="14"/>
      <c r="N1566" s="14"/>
      <c r="O1566" s="14"/>
      <c r="P1566" s="14"/>
      <c r="Q1566" s="14"/>
    </row>
    <row r="1567" spans="10:17" x14ac:dyDescent="0.25">
      <c r="J1567" s="14"/>
      <c r="K1567" s="14"/>
      <c r="L1567" s="14"/>
      <c r="M1567" s="14"/>
      <c r="N1567" s="14"/>
      <c r="O1567" s="14"/>
      <c r="P1567" s="14"/>
      <c r="Q1567" s="14"/>
    </row>
    <row r="1568" spans="10:17" x14ac:dyDescent="0.25">
      <c r="J1568" s="14"/>
      <c r="K1568" s="14"/>
      <c r="L1568" s="14"/>
      <c r="M1568" s="14"/>
      <c r="N1568" s="14"/>
      <c r="O1568" s="14"/>
      <c r="P1568" s="14"/>
      <c r="Q1568" s="14"/>
    </row>
    <row r="1569" spans="10:17" x14ac:dyDescent="0.25">
      <c r="J1569" s="14"/>
      <c r="K1569" s="14"/>
      <c r="L1569" s="14"/>
      <c r="M1569" s="14"/>
      <c r="N1569" s="14"/>
      <c r="O1569" s="14"/>
      <c r="P1569" s="14"/>
      <c r="Q1569" s="14"/>
    </row>
    <row r="1570" spans="10:17" x14ac:dyDescent="0.25">
      <c r="J1570" s="14"/>
      <c r="K1570" s="14"/>
      <c r="L1570" s="14"/>
      <c r="M1570" s="14"/>
      <c r="N1570" s="14"/>
      <c r="O1570" s="14"/>
      <c r="P1570" s="14"/>
      <c r="Q1570" s="14"/>
    </row>
    <row r="1571" spans="10:17" x14ac:dyDescent="0.25">
      <c r="J1571" s="14"/>
      <c r="K1571" s="14"/>
      <c r="L1571" s="14"/>
      <c r="M1571" s="14"/>
      <c r="N1571" s="14"/>
      <c r="O1571" s="14"/>
      <c r="P1571" s="14"/>
      <c r="Q1571" s="14"/>
    </row>
    <row r="1572" spans="10:17" x14ac:dyDescent="0.25">
      <c r="J1572" s="14"/>
      <c r="K1572" s="14"/>
      <c r="L1572" s="14"/>
      <c r="M1572" s="14"/>
      <c r="N1572" s="14"/>
      <c r="O1572" s="14"/>
      <c r="P1572" s="14"/>
      <c r="Q1572" s="14"/>
    </row>
    <row r="1573" spans="10:17" x14ac:dyDescent="0.25">
      <c r="J1573" s="14"/>
      <c r="K1573" s="14"/>
      <c r="L1573" s="14"/>
      <c r="M1573" s="14"/>
      <c r="N1573" s="14"/>
      <c r="O1573" s="14"/>
      <c r="P1573" s="14"/>
      <c r="Q1573" s="14"/>
    </row>
    <row r="1574" spans="10:17" x14ac:dyDescent="0.25">
      <c r="J1574" s="14"/>
      <c r="K1574" s="14"/>
      <c r="L1574" s="14"/>
      <c r="M1574" s="14"/>
      <c r="N1574" s="14"/>
      <c r="O1574" s="14"/>
      <c r="P1574" s="14"/>
      <c r="Q1574" s="14"/>
    </row>
    <row r="1575" spans="10:17" x14ac:dyDescent="0.25">
      <c r="J1575" s="14"/>
      <c r="K1575" s="14"/>
      <c r="L1575" s="14"/>
      <c r="M1575" s="14"/>
      <c r="N1575" s="14"/>
      <c r="O1575" s="14"/>
      <c r="P1575" s="14"/>
      <c r="Q1575" s="14"/>
    </row>
    <row r="1576" spans="10:17" x14ac:dyDescent="0.25">
      <c r="J1576" s="14"/>
      <c r="K1576" s="14"/>
      <c r="L1576" s="14"/>
      <c r="M1576" s="14"/>
      <c r="N1576" s="14"/>
      <c r="O1576" s="14"/>
      <c r="P1576" s="14"/>
      <c r="Q1576" s="14"/>
    </row>
    <row r="1577" spans="10:17" x14ac:dyDescent="0.25">
      <c r="J1577" s="14"/>
      <c r="K1577" s="14"/>
      <c r="L1577" s="14"/>
      <c r="M1577" s="14"/>
      <c r="N1577" s="14"/>
      <c r="O1577" s="14"/>
      <c r="P1577" s="14"/>
      <c r="Q1577" s="14"/>
    </row>
    <row r="1578" spans="10:17" x14ac:dyDescent="0.25">
      <c r="J1578" s="14"/>
      <c r="K1578" s="14"/>
      <c r="L1578" s="14"/>
      <c r="M1578" s="14"/>
      <c r="N1578" s="14"/>
      <c r="O1578" s="14"/>
      <c r="P1578" s="14"/>
      <c r="Q1578" s="14"/>
    </row>
    <row r="1579" spans="10:17" x14ac:dyDescent="0.25">
      <c r="J1579" s="14"/>
      <c r="K1579" s="14"/>
      <c r="L1579" s="14"/>
      <c r="M1579" s="14"/>
      <c r="N1579" s="14"/>
      <c r="O1579" s="14"/>
      <c r="P1579" s="14"/>
      <c r="Q1579" s="14"/>
    </row>
    <row r="1580" spans="10:17" x14ac:dyDescent="0.25">
      <c r="J1580" s="14"/>
      <c r="K1580" s="14"/>
      <c r="L1580" s="14"/>
      <c r="M1580" s="14"/>
      <c r="N1580" s="14"/>
      <c r="O1580" s="14"/>
      <c r="P1580" s="14"/>
      <c r="Q1580" s="14"/>
    </row>
    <row r="1581" spans="10:17" x14ac:dyDescent="0.25">
      <c r="J1581" s="14"/>
      <c r="K1581" s="14"/>
      <c r="L1581" s="14"/>
      <c r="M1581" s="14"/>
      <c r="N1581" s="14"/>
      <c r="O1581" s="14"/>
      <c r="P1581" s="14"/>
      <c r="Q1581" s="14"/>
    </row>
    <row r="1582" spans="10:17" x14ac:dyDescent="0.25">
      <c r="J1582" s="14"/>
      <c r="K1582" s="14"/>
      <c r="L1582" s="14"/>
      <c r="M1582" s="14"/>
      <c r="N1582" s="14"/>
      <c r="O1582" s="14"/>
      <c r="P1582" s="14"/>
      <c r="Q1582" s="14"/>
    </row>
    <row r="1583" spans="10:17" x14ac:dyDescent="0.25">
      <c r="J1583" s="14"/>
      <c r="K1583" s="14"/>
      <c r="L1583" s="14"/>
      <c r="M1583" s="14"/>
      <c r="N1583" s="14"/>
      <c r="O1583" s="14"/>
      <c r="P1583" s="14"/>
      <c r="Q1583" s="14"/>
    </row>
    <row r="1584" spans="10:17" x14ac:dyDescent="0.25">
      <c r="J1584" s="14"/>
      <c r="K1584" s="14"/>
      <c r="L1584" s="14"/>
      <c r="M1584" s="14"/>
      <c r="N1584" s="14"/>
      <c r="O1584" s="14"/>
      <c r="P1584" s="14"/>
      <c r="Q1584" s="14"/>
    </row>
    <row r="1585" spans="10:17" x14ac:dyDescent="0.25">
      <c r="J1585" s="14"/>
      <c r="K1585" s="14"/>
      <c r="L1585" s="14"/>
      <c r="M1585" s="14"/>
      <c r="N1585" s="14"/>
      <c r="O1585" s="14"/>
      <c r="P1585" s="14"/>
      <c r="Q1585" s="14"/>
    </row>
    <row r="1586" spans="10:17" x14ac:dyDescent="0.25">
      <c r="J1586" s="14"/>
      <c r="K1586" s="14"/>
      <c r="L1586" s="14"/>
      <c r="M1586" s="14"/>
      <c r="N1586" s="14"/>
      <c r="O1586" s="14"/>
      <c r="P1586" s="14"/>
      <c r="Q1586" s="14"/>
    </row>
    <row r="1587" spans="10:17" x14ac:dyDescent="0.25">
      <c r="J1587" s="14"/>
      <c r="K1587" s="14"/>
      <c r="L1587" s="14"/>
      <c r="M1587" s="14"/>
      <c r="N1587" s="14"/>
      <c r="O1587" s="14"/>
      <c r="P1587" s="14"/>
      <c r="Q1587" s="14"/>
    </row>
    <row r="1588" spans="10:17" x14ac:dyDescent="0.25">
      <c r="J1588" s="14"/>
      <c r="K1588" s="14"/>
      <c r="L1588" s="14"/>
      <c r="M1588" s="14"/>
      <c r="N1588" s="14"/>
      <c r="O1588" s="14"/>
      <c r="P1588" s="14"/>
      <c r="Q1588" s="14"/>
    </row>
    <row r="1589" spans="10:17" x14ac:dyDescent="0.25">
      <c r="J1589" s="14"/>
      <c r="K1589" s="14"/>
      <c r="L1589" s="14"/>
      <c r="M1589" s="14"/>
      <c r="N1589" s="14"/>
      <c r="O1589" s="14"/>
      <c r="P1589" s="14"/>
      <c r="Q1589" s="14"/>
    </row>
    <row r="1590" spans="10:17" x14ac:dyDescent="0.25">
      <c r="J1590" s="14"/>
      <c r="K1590" s="14"/>
      <c r="L1590" s="14"/>
      <c r="M1590" s="14"/>
      <c r="N1590" s="14"/>
      <c r="O1590" s="14"/>
      <c r="P1590" s="14"/>
      <c r="Q1590" s="14"/>
    </row>
    <row r="1591" spans="10:17" x14ac:dyDescent="0.25">
      <c r="J1591" s="14"/>
      <c r="K1591" s="14"/>
      <c r="L1591" s="14"/>
      <c r="M1591" s="14"/>
      <c r="N1591" s="14"/>
      <c r="O1591" s="14"/>
      <c r="P1591" s="14"/>
      <c r="Q1591" s="14"/>
    </row>
    <row r="1592" spans="10:17" x14ac:dyDescent="0.25">
      <c r="J1592" s="14"/>
      <c r="K1592" s="14"/>
      <c r="L1592" s="14"/>
      <c r="M1592" s="14"/>
      <c r="N1592" s="14"/>
      <c r="O1592" s="14"/>
      <c r="P1592" s="14"/>
      <c r="Q1592" s="14"/>
    </row>
    <row r="1593" spans="10:17" x14ac:dyDescent="0.25">
      <c r="J1593" s="14"/>
      <c r="K1593" s="14"/>
      <c r="L1593" s="14"/>
      <c r="M1593" s="14"/>
      <c r="N1593" s="14"/>
      <c r="O1593" s="14"/>
      <c r="P1593" s="14"/>
      <c r="Q1593" s="14"/>
    </row>
    <row r="1594" spans="10:17" x14ac:dyDescent="0.25">
      <c r="J1594" s="14"/>
      <c r="K1594" s="14"/>
      <c r="L1594" s="14"/>
      <c r="M1594" s="14"/>
      <c r="N1594" s="14"/>
      <c r="O1594" s="14"/>
      <c r="P1594" s="14"/>
      <c r="Q1594" s="14"/>
    </row>
    <row r="1595" spans="10:17" x14ac:dyDescent="0.25">
      <c r="J1595" s="14"/>
      <c r="K1595" s="14"/>
      <c r="L1595" s="14"/>
      <c r="M1595" s="14"/>
      <c r="N1595" s="14"/>
      <c r="O1595" s="14"/>
      <c r="P1595" s="14"/>
      <c r="Q1595" s="14"/>
    </row>
    <row r="1596" spans="10:17" x14ac:dyDescent="0.25">
      <c r="J1596" s="14"/>
      <c r="K1596" s="14"/>
      <c r="L1596" s="14"/>
      <c r="M1596" s="14"/>
      <c r="N1596" s="14"/>
      <c r="O1596" s="14"/>
      <c r="P1596" s="14"/>
      <c r="Q1596" s="14"/>
    </row>
    <row r="1597" spans="10:17" x14ac:dyDescent="0.25">
      <c r="J1597" s="14"/>
      <c r="K1597" s="14"/>
      <c r="L1597" s="14"/>
      <c r="M1597" s="14"/>
      <c r="N1597" s="14"/>
      <c r="O1597" s="14"/>
      <c r="P1597" s="14"/>
      <c r="Q1597" s="14"/>
    </row>
    <row r="1598" spans="10:17" x14ac:dyDescent="0.25">
      <c r="J1598" s="14"/>
      <c r="K1598" s="14"/>
      <c r="L1598" s="14"/>
      <c r="M1598" s="14"/>
      <c r="N1598" s="14"/>
      <c r="O1598" s="14"/>
      <c r="P1598" s="14"/>
      <c r="Q1598" s="14"/>
    </row>
    <row r="1599" spans="10:17" x14ac:dyDescent="0.25">
      <c r="J1599" s="14"/>
      <c r="K1599" s="14"/>
      <c r="L1599" s="14"/>
      <c r="M1599" s="14"/>
      <c r="N1599" s="14"/>
      <c r="O1599" s="14"/>
      <c r="P1599" s="14"/>
      <c r="Q1599" s="14"/>
    </row>
    <row r="1600" spans="10:17" x14ac:dyDescent="0.25">
      <c r="J1600" s="14"/>
      <c r="K1600" s="14"/>
      <c r="L1600" s="14"/>
      <c r="M1600" s="14"/>
      <c r="N1600" s="14"/>
      <c r="O1600" s="14"/>
      <c r="P1600" s="14"/>
      <c r="Q1600" s="14"/>
    </row>
    <row r="1601" spans="10:17" x14ac:dyDescent="0.25">
      <c r="J1601" s="14"/>
      <c r="K1601" s="14"/>
      <c r="L1601" s="14"/>
      <c r="M1601" s="14"/>
      <c r="N1601" s="14"/>
      <c r="O1601" s="14"/>
      <c r="P1601" s="14"/>
      <c r="Q1601" s="14"/>
    </row>
    <row r="1602" spans="10:17" x14ac:dyDescent="0.25">
      <c r="J1602" s="14"/>
      <c r="K1602" s="14"/>
      <c r="L1602" s="14"/>
      <c r="M1602" s="14"/>
      <c r="N1602" s="14"/>
      <c r="O1602" s="14"/>
      <c r="P1602" s="14"/>
      <c r="Q1602" s="14"/>
    </row>
    <row r="1603" spans="10:17" x14ac:dyDescent="0.25">
      <c r="J1603" s="14"/>
      <c r="K1603" s="14"/>
      <c r="L1603" s="14"/>
      <c r="M1603" s="14"/>
      <c r="N1603" s="14"/>
      <c r="O1603" s="14"/>
      <c r="P1603" s="14"/>
      <c r="Q1603" s="14"/>
    </row>
    <row r="1604" spans="10:17" x14ac:dyDescent="0.25">
      <c r="J1604" s="14"/>
      <c r="K1604" s="14"/>
      <c r="L1604" s="14"/>
      <c r="M1604" s="14"/>
      <c r="N1604" s="14"/>
      <c r="O1604" s="14"/>
      <c r="P1604" s="14"/>
      <c r="Q1604" s="14"/>
    </row>
    <row r="1605" spans="10:17" x14ac:dyDescent="0.25">
      <c r="J1605" s="14"/>
      <c r="K1605" s="14"/>
      <c r="L1605" s="14"/>
      <c r="M1605" s="14"/>
      <c r="N1605" s="14"/>
      <c r="O1605" s="14"/>
      <c r="P1605" s="14"/>
      <c r="Q1605" s="14"/>
    </row>
    <row r="1606" spans="10:17" x14ac:dyDescent="0.25">
      <c r="J1606" s="14"/>
      <c r="K1606" s="14"/>
      <c r="L1606" s="14"/>
      <c r="M1606" s="14"/>
      <c r="N1606" s="14"/>
      <c r="O1606" s="14"/>
      <c r="P1606" s="14"/>
      <c r="Q1606" s="14"/>
    </row>
    <row r="1607" spans="10:17" x14ac:dyDescent="0.25">
      <c r="J1607" s="14"/>
      <c r="K1607" s="14"/>
      <c r="L1607" s="14"/>
      <c r="M1607" s="14"/>
      <c r="N1607" s="14"/>
      <c r="O1607" s="14"/>
      <c r="P1607" s="14"/>
      <c r="Q1607" s="14"/>
    </row>
    <row r="1608" spans="10:17" x14ac:dyDescent="0.25">
      <c r="J1608" s="14"/>
      <c r="K1608" s="14"/>
      <c r="L1608" s="14"/>
      <c r="M1608" s="14"/>
      <c r="N1608" s="14"/>
      <c r="O1608" s="14"/>
      <c r="P1608" s="14"/>
      <c r="Q1608" s="14"/>
    </row>
    <row r="1609" spans="10:17" x14ac:dyDescent="0.25">
      <c r="J1609" s="14"/>
      <c r="K1609" s="14"/>
      <c r="L1609" s="14"/>
      <c r="M1609" s="14"/>
      <c r="N1609" s="14"/>
      <c r="O1609" s="14"/>
      <c r="P1609" s="14"/>
      <c r="Q1609" s="14"/>
    </row>
    <row r="1610" spans="10:17" x14ac:dyDescent="0.25">
      <c r="J1610" s="14"/>
      <c r="K1610" s="14"/>
      <c r="L1610" s="14"/>
      <c r="M1610" s="14"/>
      <c r="N1610" s="14"/>
      <c r="O1610" s="14"/>
      <c r="P1610" s="14"/>
      <c r="Q1610" s="14"/>
    </row>
    <row r="1611" spans="10:17" x14ac:dyDescent="0.25">
      <c r="J1611" s="14"/>
      <c r="K1611" s="14"/>
      <c r="L1611" s="14"/>
      <c r="M1611" s="14"/>
      <c r="N1611" s="14"/>
      <c r="O1611" s="14"/>
      <c r="P1611" s="14"/>
      <c r="Q1611" s="14"/>
    </row>
    <row r="1612" spans="10:17" x14ac:dyDescent="0.25">
      <c r="J1612" s="14"/>
      <c r="K1612" s="14"/>
      <c r="L1612" s="14"/>
      <c r="M1612" s="14"/>
      <c r="N1612" s="14"/>
      <c r="O1612" s="14"/>
      <c r="P1612" s="14"/>
      <c r="Q1612" s="14"/>
    </row>
    <row r="1613" spans="10:17" x14ac:dyDescent="0.25">
      <c r="J1613" s="14"/>
      <c r="K1613" s="14"/>
      <c r="L1613" s="14"/>
      <c r="M1613" s="14"/>
      <c r="N1613" s="14"/>
      <c r="O1613" s="14"/>
      <c r="P1613" s="14"/>
      <c r="Q1613" s="14"/>
    </row>
    <row r="1614" spans="10:17" x14ac:dyDescent="0.25">
      <c r="J1614" s="14"/>
      <c r="K1614" s="14"/>
      <c r="L1614" s="14"/>
      <c r="M1614" s="14"/>
      <c r="N1614" s="14"/>
      <c r="O1614" s="14"/>
      <c r="P1614" s="14"/>
      <c r="Q1614" s="14"/>
    </row>
    <row r="1615" spans="10:17" x14ac:dyDescent="0.25">
      <c r="J1615" s="14"/>
      <c r="K1615" s="14"/>
      <c r="L1615" s="14"/>
      <c r="M1615" s="14"/>
      <c r="N1615" s="14"/>
      <c r="O1615" s="14"/>
      <c r="P1615" s="14"/>
      <c r="Q1615" s="14"/>
    </row>
    <row r="1616" spans="10:17" x14ac:dyDescent="0.25">
      <c r="J1616" s="14"/>
      <c r="K1616" s="14"/>
      <c r="L1616" s="14"/>
      <c r="M1616" s="14"/>
      <c r="N1616" s="14"/>
      <c r="O1616" s="14"/>
      <c r="P1616" s="14"/>
      <c r="Q1616" s="14"/>
    </row>
    <row r="1617" spans="10:17" x14ac:dyDescent="0.25">
      <c r="J1617" s="14"/>
      <c r="K1617" s="14"/>
      <c r="L1617" s="14"/>
      <c r="M1617" s="14"/>
      <c r="N1617" s="14"/>
      <c r="O1617" s="14"/>
      <c r="P1617" s="14"/>
      <c r="Q1617" s="14"/>
    </row>
    <row r="1618" spans="10:17" x14ac:dyDescent="0.25">
      <c r="J1618" s="14"/>
      <c r="K1618" s="14"/>
      <c r="L1618" s="14"/>
      <c r="M1618" s="14"/>
      <c r="N1618" s="14"/>
      <c r="O1618" s="14"/>
      <c r="P1618" s="14"/>
      <c r="Q1618" s="14"/>
    </row>
    <row r="1619" spans="10:17" x14ac:dyDescent="0.25">
      <c r="J1619" s="14"/>
      <c r="K1619" s="14"/>
      <c r="L1619" s="14"/>
      <c r="M1619" s="14"/>
      <c r="N1619" s="14"/>
      <c r="O1619" s="14"/>
      <c r="P1619" s="14"/>
      <c r="Q1619" s="14"/>
    </row>
    <row r="1620" spans="10:17" x14ac:dyDescent="0.25">
      <c r="J1620" s="14"/>
      <c r="K1620" s="14"/>
      <c r="L1620" s="14"/>
      <c r="M1620" s="14"/>
      <c r="N1620" s="14"/>
      <c r="O1620" s="14"/>
      <c r="P1620" s="14"/>
      <c r="Q1620" s="14"/>
    </row>
    <row r="1621" spans="10:17" x14ac:dyDescent="0.25">
      <c r="J1621" s="14"/>
      <c r="K1621" s="14"/>
      <c r="L1621" s="14"/>
      <c r="M1621" s="14"/>
      <c r="N1621" s="14"/>
      <c r="O1621" s="14"/>
      <c r="P1621" s="14"/>
      <c r="Q1621" s="14"/>
    </row>
    <row r="1622" spans="10:17" x14ac:dyDescent="0.25">
      <c r="J1622" s="14"/>
      <c r="K1622" s="14"/>
      <c r="L1622" s="14"/>
      <c r="M1622" s="14"/>
      <c r="N1622" s="14"/>
      <c r="O1622" s="14"/>
      <c r="P1622" s="14"/>
      <c r="Q1622" s="14"/>
    </row>
    <row r="1623" spans="10:17" x14ac:dyDescent="0.25">
      <c r="J1623" s="14"/>
      <c r="K1623" s="14"/>
      <c r="L1623" s="14"/>
      <c r="M1623" s="14"/>
      <c r="N1623" s="14"/>
      <c r="O1623" s="14"/>
      <c r="P1623" s="14"/>
      <c r="Q1623" s="14"/>
    </row>
    <row r="1624" spans="10:17" x14ac:dyDescent="0.25">
      <c r="J1624" s="14"/>
      <c r="K1624" s="14"/>
      <c r="L1624" s="14"/>
      <c r="M1624" s="14"/>
      <c r="N1624" s="14"/>
      <c r="O1624" s="14"/>
      <c r="P1624" s="14"/>
      <c r="Q1624" s="14"/>
    </row>
    <row r="1625" spans="10:17" x14ac:dyDescent="0.25">
      <c r="J1625" s="14"/>
      <c r="K1625" s="14"/>
      <c r="L1625" s="14"/>
      <c r="M1625" s="14"/>
      <c r="N1625" s="14"/>
      <c r="O1625" s="14"/>
      <c r="P1625" s="14"/>
      <c r="Q1625" s="14"/>
    </row>
    <row r="1626" spans="10:17" x14ac:dyDescent="0.25">
      <c r="J1626" s="14"/>
      <c r="K1626" s="14"/>
      <c r="L1626" s="14"/>
      <c r="M1626" s="14"/>
      <c r="N1626" s="14"/>
      <c r="O1626" s="14"/>
      <c r="P1626" s="14"/>
      <c r="Q1626" s="14"/>
    </row>
    <row r="1627" spans="10:17" x14ac:dyDescent="0.25">
      <c r="J1627" s="14"/>
      <c r="K1627" s="14"/>
      <c r="L1627" s="14"/>
      <c r="M1627" s="14"/>
      <c r="N1627" s="14"/>
      <c r="O1627" s="14"/>
      <c r="P1627" s="14"/>
      <c r="Q1627" s="14"/>
    </row>
    <row r="1628" spans="10:17" x14ac:dyDescent="0.25">
      <c r="J1628" s="14"/>
      <c r="K1628" s="14"/>
      <c r="L1628" s="14"/>
      <c r="M1628" s="14"/>
      <c r="N1628" s="14"/>
      <c r="O1628" s="14"/>
      <c r="P1628" s="14"/>
      <c r="Q1628" s="14"/>
    </row>
    <row r="1629" spans="10:17" x14ac:dyDescent="0.25">
      <c r="J1629" s="14"/>
      <c r="K1629" s="14"/>
      <c r="L1629" s="14"/>
      <c r="M1629" s="14"/>
      <c r="N1629" s="14"/>
      <c r="O1629" s="14"/>
      <c r="P1629" s="14"/>
      <c r="Q1629" s="14"/>
    </row>
    <row r="1630" spans="10:17" x14ac:dyDescent="0.25">
      <c r="J1630" s="14"/>
      <c r="K1630" s="14"/>
      <c r="L1630" s="14"/>
      <c r="M1630" s="14"/>
      <c r="N1630" s="14"/>
      <c r="O1630" s="14"/>
      <c r="P1630" s="14"/>
      <c r="Q1630" s="14"/>
    </row>
    <row r="1631" spans="10:17" x14ac:dyDescent="0.25">
      <c r="J1631" s="14"/>
      <c r="K1631" s="14"/>
      <c r="L1631" s="14"/>
      <c r="M1631" s="14"/>
      <c r="N1631" s="14"/>
      <c r="O1631" s="14"/>
      <c r="P1631" s="14"/>
      <c r="Q1631" s="14"/>
    </row>
    <row r="1632" spans="10:17" x14ac:dyDescent="0.25">
      <c r="J1632" s="14"/>
      <c r="K1632" s="14"/>
      <c r="L1632" s="14"/>
      <c r="M1632" s="14"/>
      <c r="N1632" s="14"/>
      <c r="O1632" s="14"/>
      <c r="P1632" s="14"/>
      <c r="Q1632" s="14"/>
    </row>
    <row r="1633" spans="10:17" x14ac:dyDescent="0.25">
      <c r="J1633" s="14"/>
      <c r="K1633" s="14"/>
      <c r="L1633" s="14"/>
      <c r="M1633" s="14"/>
      <c r="N1633" s="14"/>
      <c r="O1633" s="14"/>
      <c r="P1633" s="14"/>
      <c r="Q1633" s="14"/>
    </row>
    <row r="1634" spans="10:17" x14ac:dyDescent="0.25">
      <c r="J1634" s="14"/>
      <c r="K1634" s="14"/>
      <c r="L1634" s="14"/>
      <c r="M1634" s="14"/>
      <c r="N1634" s="14"/>
      <c r="O1634" s="14"/>
      <c r="P1634" s="14"/>
      <c r="Q1634" s="14"/>
    </row>
    <row r="1635" spans="10:17" x14ac:dyDescent="0.25">
      <c r="J1635" s="14"/>
      <c r="K1635" s="14"/>
      <c r="L1635" s="14"/>
      <c r="M1635" s="14"/>
      <c r="N1635" s="14"/>
      <c r="O1635" s="14"/>
      <c r="P1635" s="14"/>
      <c r="Q1635" s="14"/>
    </row>
    <row r="1636" spans="10:17" x14ac:dyDescent="0.25">
      <c r="J1636" s="14"/>
      <c r="K1636" s="14"/>
      <c r="L1636" s="14"/>
      <c r="M1636" s="14"/>
      <c r="N1636" s="14"/>
      <c r="O1636" s="14"/>
      <c r="P1636" s="14"/>
      <c r="Q1636" s="14"/>
    </row>
    <row r="1637" spans="10:17" x14ac:dyDescent="0.25">
      <c r="J1637" s="14"/>
      <c r="K1637" s="14"/>
      <c r="L1637" s="14"/>
      <c r="M1637" s="14"/>
      <c r="N1637" s="14"/>
      <c r="O1637" s="14"/>
      <c r="P1637" s="14"/>
      <c r="Q1637" s="14"/>
    </row>
    <row r="1638" spans="10:17" x14ac:dyDescent="0.25">
      <c r="J1638" s="14"/>
      <c r="K1638" s="14"/>
      <c r="L1638" s="14"/>
      <c r="M1638" s="14"/>
      <c r="N1638" s="14"/>
      <c r="O1638" s="14"/>
      <c r="P1638" s="14"/>
      <c r="Q1638" s="14"/>
    </row>
    <row r="1639" spans="10:17" x14ac:dyDescent="0.25">
      <c r="J1639" s="14"/>
      <c r="K1639" s="14"/>
      <c r="L1639" s="14"/>
      <c r="M1639" s="14"/>
      <c r="N1639" s="14"/>
      <c r="O1639" s="14"/>
      <c r="P1639" s="14"/>
      <c r="Q1639" s="14"/>
    </row>
    <row r="1640" spans="10:17" x14ac:dyDescent="0.25">
      <c r="J1640" s="14"/>
      <c r="K1640" s="14"/>
      <c r="L1640" s="14"/>
      <c r="M1640" s="14"/>
      <c r="N1640" s="14"/>
      <c r="O1640" s="14"/>
      <c r="P1640" s="14"/>
      <c r="Q1640" s="14"/>
    </row>
    <row r="1641" spans="10:17" x14ac:dyDescent="0.25">
      <c r="J1641" s="14"/>
      <c r="K1641" s="14"/>
      <c r="L1641" s="14"/>
      <c r="M1641" s="14"/>
      <c r="N1641" s="14"/>
      <c r="O1641" s="14"/>
      <c r="P1641" s="14"/>
      <c r="Q1641" s="14"/>
    </row>
    <row r="1642" spans="10:17" x14ac:dyDescent="0.25">
      <c r="J1642" s="14"/>
      <c r="K1642" s="14"/>
      <c r="L1642" s="14"/>
      <c r="M1642" s="14"/>
      <c r="N1642" s="14"/>
      <c r="O1642" s="14"/>
      <c r="P1642" s="14"/>
      <c r="Q1642" s="14"/>
    </row>
    <row r="1643" spans="10:17" x14ac:dyDescent="0.25">
      <c r="J1643" s="14"/>
      <c r="K1643" s="14"/>
      <c r="L1643" s="14"/>
      <c r="M1643" s="14"/>
      <c r="N1643" s="14"/>
      <c r="O1643" s="14"/>
      <c r="P1643" s="14"/>
      <c r="Q1643" s="14"/>
    </row>
    <row r="1644" spans="10:17" x14ac:dyDescent="0.25">
      <c r="J1644" s="14"/>
      <c r="K1644" s="14"/>
      <c r="L1644" s="14"/>
      <c r="M1644" s="14"/>
      <c r="N1644" s="14"/>
      <c r="O1644" s="14"/>
      <c r="P1644" s="14"/>
      <c r="Q1644" s="14"/>
    </row>
    <row r="1645" spans="10:17" x14ac:dyDescent="0.25">
      <c r="J1645" s="14"/>
      <c r="K1645" s="14"/>
      <c r="L1645" s="14"/>
      <c r="M1645" s="14"/>
      <c r="N1645" s="14"/>
      <c r="O1645" s="14"/>
      <c r="P1645" s="14"/>
      <c r="Q1645" s="14"/>
    </row>
    <row r="1646" spans="10:17" x14ac:dyDescent="0.25">
      <c r="J1646" s="14"/>
      <c r="K1646" s="14"/>
      <c r="L1646" s="14"/>
      <c r="M1646" s="14"/>
      <c r="N1646" s="14"/>
      <c r="O1646" s="14"/>
      <c r="P1646" s="14"/>
      <c r="Q1646" s="14"/>
    </row>
    <row r="1647" spans="10:17" x14ac:dyDescent="0.25">
      <c r="J1647" s="14"/>
      <c r="K1647" s="14"/>
      <c r="L1647" s="14"/>
      <c r="M1647" s="14"/>
      <c r="N1647" s="14"/>
      <c r="O1647" s="14"/>
      <c r="P1647" s="14"/>
      <c r="Q1647" s="14"/>
    </row>
    <row r="1648" spans="10:17" x14ac:dyDescent="0.25">
      <c r="J1648" s="14"/>
      <c r="K1648" s="14"/>
      <c r="L1648" s="14"/>
      <c r="M1648" s="14"/>
      <c r="N1648" s="14"/>
      <c r="O1648" s="14"/>
      <c r="P1648" s="14"/>
      <c r="Q1648" s="14"/>
    </row>
    <row r="1649" spans="10:17" x14ac:dyDescent="0.25">
      <c r="J1649" s="14"/>
      <c r="K1649" s="14"/>
      <c r="L1649" s="14"/>
      <c r="M1649" s="14"/>
      <c r="N1649" s="14"/>
      <c r="O1649" s="14"/>
      <c r="P1649" s="14"/>
      <c r="Q1649" s="14"/>
    </row>
    <row r="1650" spans="10:17" x14ac:dyDescent="0.25">
      <c r="J1650" s="14"/>
      <c r="K1650" s="14"/>
      <c r="L1650" s="14"/>
      <c r="M1650" s="14"/>
      <c r="N1650" s="14"/>
      <c r="O1650" s="14"/>
      <c r="P1650" s="14"/>
      <c r="Q1650" s="14"/>
    </row>
    <row r="1651" spans="10:17" x14ac:dyDescent="0.25">
      <c r="J1651" s="14"/>
      <c r="K1651" s="14"/>
      <c r="L1651" s="14"/>
      <c r="M1651" s="14"/>
      <c r="N1651" s="14"/>
      <c r="O1651" s="14"/>
      <c r="P1651" s="14"/>
      <c r="Q1651" s="14"/>
    </row>
    <row r="1652" spans="10:17" x14ac:dyDescent="0.25">
      <c r="J1652" s="14"/>
      <c r="K1652" s="14"/>
      <c r="L1652" s="14"/>
      <c r="M1652" s="14"/>
      <c r="N1652" s="14"/>
      <c r="O1652" s="14"/>
      <c r="P1652" s="14"/>
      <c r="Q1652" s="14"/>
    </row>
    <row r="1653" spans="10:17" x14ac:dyDescent="0.25">
      <c r="J1653" s="14"/>
      <c r="K1653" s="14"/>
      <c r="L1653" s="14"/>
      <c r="M1653" s="14"/>
      <c r="N1653" s="14"/>
      <c r="O1653" s="14"/>
      <c r="P1653" s="14"/>
      <c r="Q1653" s="14"/>
    </row>
    <row r="1654" spans="10:17" x14ac:dyDescent="0.25">
      <c r="J1654" s="14"/>
      <c r="K1654" s="14"/>
      <c r="L1654" s="14"/>
      <c r="M1654" s="14"/>
      <c r="N1654" s="14"/>
      <c r="O1654" s="14"/>
      <c r="P1654" s="14"/>
      <c r="Q1654" s="14"/>
    </row>
    <row r="1655" spans="10:17" x14ac:dyDescent="0.25">
      <c r="J1655" s="14"/>
      <c r="K1655" s="14"/>
      <c r="L1655" s="14"/>
      <c r="M1655" s="14"/>
      <c r="N1655" s="14"/>
      <c r="O1655" s="14"/>
      <c r="P1655" s="14"/>
      <c r="Q1655" s="14"/>
    </row>
    <row r="1656" spans="10:17" x14ac:dyDescent="0.25">
      <c r="J1656" s="14"/>
      <c r="K1656" s="14"/>
      <c r="L1656" s="14"/>
      <c r="M1656" s="14"/>
      <c r="N1656" s="14"/>
      <c r="O1656" s="14"/>
      <c r="P1656" s="14"/>
      <c r="Q1656" s="14"/>
    </row>
    <row r="1657" spans="10:17" x14ac:dyDescent="0.25">
      <c r="J1657" s="14"/>
      <c r="K1657" s="14"/>
      <c r="L1657" s="14"/>
      <c r="M1657" s="14"/>
      <c r="N1657" s="14"/>
      <c r="O1657" s="14"/>
      <c r="P1657" s="14"/>
      <c r="Q1657" s="14"/>
    </row>
    <row r="1658" spans="10:17" x14ac:dyDescent="0.25">
      <c r="J1658" s="14"/>
      <c r="K1658" s="14"/>
      <c r="L1658" s="14"/>
      <c r="M1658" s="14"/>
      <c r="N1658" s="14"/>
      <c r="O1658" s="14"/>
      <c r="P1658" s="14"/>
      <c r="Q1658" s="14"/>
    </row>
    <row r="1659" spans="10:17" x14ac:dyDescent="0.25">
      <c r="J1659" s="14"/>
      <c r="K1659" s="14"/>
      <c r="L1659" s="14"/>
      <c r="M1659" s="14"/>
      <c r="N1659" s="14"/>
      <c r="O1659" s="14"/>
      <c r="P1659" s="14"/>
      <c r="Q1659" s="14"/>
    </row>
    <row r="1660" spans="10:17" x14ac:dyDescent="0.25">
      <c r="J1660" s="14"/>
      <c r="K1660" s="14"/>
      <c r="L1660" s="14"/>
      <c r="M1660" s="14"/>
      <c r="N1660" s="14"/>
      <c r="O1660" s="14"/>
      <c r="P1660" s="14"/>
      <c r="Q1660" s="14"/>
    </row>
    <row r="1661" spans="10:17" x14ac:dyDescent="0.25">
      <c r="J1661" s="14"/>
      <c r="K1661" s="14"/>
      <c r="L1661" s="14"/>
      <c r="M1661" s="14"/>
      <c r="N1661" s="14"/>
      <c r="O1661" s="14"/>
      <c r="P1661" s="14"/>
      <c r="Q1661" s="14"/>
    </row>
    <row r="1662" spans="10:17" x14ac:dyDescent="0.25">
      <c r="J1662" s="14"/>
      <c r="K1662" s="14"/>
      <c r="L1662" s="14"/>
      <c r="M1662" s="14"/>
      <c r="N1662" s="14"/>
      <c r="O1662" s="14"/>
      <c r="P1662" s="14"/>
      <c r="Q1662" s="14"/>
    </row>
    <row r="1663" spans="10:17" x14ac:dyDescent="0.25">
      <c r="J1663" s="14"/>
      <c r="K1663" s="14"/>
      <c r="L1663" s="14"/>
      <c r="M1663" s="14"/>
      <c r="N1663" s="14"/>
      <c r="O1663" s="14"/>
      <c r="P1663" s="14"/>
      <c r="Q1663" s="14"/>
    </row>
    <row r="1664" spans="10:17" x14ac:dyDescent="0.25">
      <c r="J1664" s="14"/>
      <c r="K1664" s="14"/>
      <c r="L1664" s="14"/>
      <c r="M1664" s="14"/>
      <c r="N1664" s="14"/>
      <c r="O1664" s="14"/>
      <c r="P1664" s="14"/>
      <c r="Q1664" s="14"/>
    </row>
    <row r="1665" spans="10:17" x14ac:dyDescent="0.25">
      <c r="J1665" s="14"/>
      <c r="K1665" s="14"/>
      <c r="L1665" s="14"/>
      <c r="M1665" s="14"/>
      <c r="N1665" s="14"/>
      <c r="O1665" s="14"/>
      <c r="P1665" s="14"/>
      <c r="Q1665" s="14"/>
    </row>
    <row r="1666" spans="10:17" x14ac:dyDescent="0.25">
      <c r="J1666" s="14"/>
      <c r="K1666" s="14"/>
      <c r="L1666" s="14"/>
      <c r="M1666" s="14"/>
      <c r="N1666" s="14"/>
      <c r="O1666" s="14"/>
      <c r="P1666" s="14"/>
      <c r="Q1666" s="14"/>
    </row>
    <row r="1667" spans="10:17" x14ac:dyDescent="0.25">
      <c r="J1667" s="14"/>
      <c r="K1667" s="14"/>
      <c r="L1667" s="14"/>
      <c r="M1667" s="14"/>
      <c r="N1667" s="14"/>
      <c r="O1667" s="14"/>
      <c r="P1667" s="14"/>
      <c r="Q1667" s="14"/>
    </row>
    <row r="1668" spans="10:17" x14ac:dyDescent="0.25">
      <c r="J1668" s="14"/>
      <c r="K1668" s="14"/>
      <c r="L1668" s="14"/>
      <c r="M1668" s="14"/>
      <c r="N1668" s="14"/>
      <c r="O1668" s="14"/>
      <c r="P1668" s="14"/>
      <c r="Q1668" s="14"/>
    </row>
    <row r="1669" spans="10:17" x14ac:dyDescent="0.25">
      <c r="J1669" s="14"/>
      <c r="K1669" s="14"/>
      <c r="L1669" s="14"/>
      <c r="M1669" s="14"/>
      <c r="N1669" s="14"/>
      <c r="O1669" s="14"/>
      <c r="P1669" s="14"/>
      <c r="Q1669" s="14"/>
    </row>
    <row r="1670" spans="10:17" x14ac:dyDescent="0.25">
      <c r="J1670" s="14"/>
      <c r="K1670" s="14"/>
      <c r="L1670" s="14"/>
      <c r="M1670" s="14"/>
      <c r="N1670" s="14"/>
      <c r="O1670" s="14"/>
      <c r="P1670" s="14"/>
      <c r="Q1670" s="14"/>
    </row>
    <row r="1671" spans="10:17" x14ac:dyDescent="0.25">
      <c r="J1671" s="14"/>
      <c r="K1671" s="14"/>
      <c r="L1671" s="14"/>
      <c r="M1671" s="14"/>
      <c r="N1671" s="14"/>
      <c r="O1671" s="14"/>
      <c r="P1671" s="14"/>
      <c r="Q1671" s="14"/>
    </row>
    <row r="1672" spans="10:17" x14ac:dyDescent="0.25">
      <c r="J1672" s="14"/>
      <c r="K1672" s="14"/>
      <c r="L1672" s="14"/>
      <c r="M1672" s="14"/>
      <c r="N1672" s="14"/>
      <c r="O1672" s="14"/>
      <c r="P1672" s="14"/>
      <c r="Q1672" s="14"/>
    </row>
    <row r="1673" spans="10:17" x14ac:dyDescent="0.25">
      <c r="J1673" s="14"/>
      <c r="K1673" s="14"/>
      <c r="L1673" s="14"/>
      <c r="M1673" s="14"/>
      <c r="N1673" s="14"/>
      <c r="O1673" s="14"/>
      <c r="P1673" s="14"/>
      <c r="Q1673" s="14"/>
    </row>
    <row r="1674" spans="10:17" x14ac:dyDescent="0.25">
      <c r="J1674" s="14"/>
      <c r="K1674" s="14"/>
      <c r="L1674" s="14"/>
      <c r="M1674" s="14"/>
      <c r="N1674" s="14"/>
      <c r="O1674" s="14"/>
      <c r="P1674" s="14"/>
      <c r="Q1674" s="14"/>
    </row>
    <row r="1675" spans="10:17" x14ac:dyDescent="0.25">
      <c r="J1675" s="14"/>
      <c r="K1675" s="14"/>
      <c r="L1675" s="14"/>
      <c r="M1675" s="14"/>
      <c r="N1675" s="14"/>
      <c r="O1675" s="14"/>
      <c r="P1675" s="14"/>
      <c r="Q1675" s="14"/>
    </row>
    <row r="1676" spans="10:17" x14ac:dyDescent="0.25">
      <c r="J1676" s="14"/>
      <c r="K1676" s="14"/>
      <c r="L1676" s="14"/>
      <c r="M1676" s="14"/>
      <c r="N1676" s="14"/>
      <c r="O1676" s="14"/>
      <c r="P1676" s="14"/>
      <c r="Q1676" s="14"/>
    </row>
    <row r="1677" spans="10:17" x14ac:dyDescent="0.25">
      <c r="J1677" s="14"/>
      <c r="K1677" s="14"/>
      <c r="L1677" s="14"/>
      <c r="M1677" s="14"/>
      <c r="N1677" s="14"/>
      <c r="O1677" s="14"/>
      <c r="P1677" s="14"/>
      <c r="Q1677" s="14"/>
    </row>
    <row r="1678" spans="10:17" x14ac:dyDescent="0.25">
      <c r="J1678" s="14"/>
      <c r="K1678" s="14"/>
      <c r="L1678" s="14"/>
      <c r="M1678" s="14"/>
      <c r="N1678" s="14"/>
      <c r="O1678" s="14"/>
      <c r="P1678" s="14"/>
      <c r="Q1678" s="14"/>
    </row>
    <row r="1679" spans="10:17" x14ac:dyDescent="0.25">
      <c r="J1679" s="14"/>
      <c r="K1679" s="14"/>
      <c r="L1679" s="14"/>
      <c r="M1679" s="14"/>
      <c r="N1679" s="14"/>
      <c r="O1679" s="14"/>
      <c r="P1679" s="14"/>
      <c r="Q1679" s="14"/>
    </row>
    <row r="1680" spans="10:17" x14ac:dyDescent="0.25">
      <c r="J1680" s="14"/>
      <c r="K1680" s="14"/>
      <c r="L1680" s="14"/>
      <c r="M1680" s="14"/>
      <c r="N1680" s="14"/>
      <c r="O1680" s="14"/>
      <c r="P1680" s="14"/>
      <c r="Q1680" s="14"/>
    </row>
    <row r="1681" spans="10:17" x14ac:dyDescent="0.25">
      <c r="J1681" s="14"/>
      <c r="K1681" s="14"/>
      <c r="L1681" s="14"/>
      <c r="M1681" s="14"/>
      <c r="N1681" s="14"/>
      <c r="O1681" s="14"/>
      <c r="P1681" s="14"/>
      <c r="Q1681" s="14"/>
    </row>
    <row r="1682" spans="10:17" x14ac:dyDescent="0.25">
      <c r="J1682" s="14"/>
      <c r="K1682" s="14"/>
      <c r="L1682" s="14"/>
      <c r="M1682" s="14"/>
      <c r="N1682" s="14"/>
      <c r="O1682" s="14"/>
      <c r="P1682" s="14"/>
      <c r="Q1682" s="14"/>
    </row>
    <row r="1683" spans="10:17" x14ac:dyDescent="0.25">
      <c r="J1683" s="14"/>
      <c r="K1683" s="14"/>
      <c r="L1683" s="14"/>
      <c r="M1683" s="14"/>
      <c r="N1683" s="14"/>
      <c r="O1683" s="14"/>
      <c r="P1683" s="14"/>
      <c r="Q1683" s="14"/>
    </row>
    <row r="1684" spans="10:17" x14ac:dyDescent="0.25">
      <c r="J1684" s="14"/>
      <c r="K1684" s="14"/>
      <c r="L1684" s="14"/>
      <c r="M1684" s="14"/>
      <c r="N1684" s="14"/>
      <c r="O1684" s="14"/>
      <c r="P1684" s="14"/>
      <c r="Q1684" s="14"/>
    </row>
    <row r="1685" spans="10:17" x14ac:dyDescent="0.25">
      <c r="J1685" s="14"/>
      <c r="K1685" s="14"/>
      <c r="L1685" s="14"/>
      <c r="M1685" s="14"/>
      <c r="N1685" s="14"/>
      <c r="O1685" s="14"/>
      <c r="P1685" s="14"/>
      <c r="Q1685" s="14"/>
    </row>
    <row r="1686" spans="10:17" x14ac:dyDescent="0.25">
      <c r="J1686" s="14"/>
      <c r="K1686" s="14"/>
      <c r="L1686" s="14"/>
      <c r="M1686" s="14"/>
      <c r="N1686" s="14"/>
      <c r="O1686" s="14"/>
      <c r="P1686" s="14"/>
      <c r="Q1686" s="14"/>
    </row>
    <row r="1687" spans="10:17" x14ac:dyDescent="0.25">
      <c r="J1687" s="14"/>
      <c r="K1687" s="14"/>
      <c r="L1687" s="14"/>
      <c r="M1687" s="14"/>
      <c r="N1687" s="14"/>
      <c r="O1687" s="14"/>
      <c r="P1687" s="14"/>
      <c r="Q1687" s="14"/>
    </row>
    <row r="1688" spans="10:17" x14ac:dyDescent="0.25">
      <c r="J1688" s="14"/>
      <c r="K1688" s="14"/>
      <c r="L1688" s="14"/>
      <c r="M1688" s="14"/>
      <c r="N1688" s="14"/>
      <c r="O1688" s="14"/>
      <c r="P1688" s="14"/>
      <c r="Q1688" s="14"/>
    </row>
    <row r="1689" spans="10:17" x14ac:dyDescent="0.25">
      <c r="J1689" s="14"/>
      <c r="K1689" s="14"/>
      <c r="L1689" s="14"/>
      <c r="M1689" s="14"/>
      <c r="N1689" s="14"/>
      <c r="O1689" s="14"/>
      <c r="P1689" s="14"/>
      <c r="Q1689" s="14"/>
    </row>
    <row r="1690" spans="10:17" x14ac:dyDescent="0.25">
      <c r="J1690" s="14"/>
      <c r="K1690" s="14"/>
      <c r="L1690" s="14"/>
      <c r="M1690" s="14"/>
      <c r="N1690" s="14"/>
      <c r="O1690" s="14"/>
      <c r="P1690" s="14"/>
      <c r="Q1690" s="14"/>
    </row>
    <row r="1691" spans="10:17" x14ac:dyDescent="0.25">
      <c r="J1691" s="14"/>
      <c r="K1691" s="14"/>
      <c r="L1691" s="14"/>
      <c r="M1691" s="14"/>
      <c r="N1691" s="14"/>
      <c r="O1691" s="14"/>
      <c r="P1691" s="14"/>
      <c r="Q1691" s="14"/>
    </row>
    <row r="1692" spans="10:17" x14ac:dyDescent="0.25">
      <c r="J1692" s="14"/>
      <c r="K1692" s="14"/>
      <c r="L1692" s="14"/>
      <c r="M1692" s="14"/>
      <c r="N1692" s="14"/>
      <c r="O1692" s="14"/>
      <c r="P1692" s="14"/>
      <c r="Q1692" s="14"/>
    </row>
    <row r="1693" spans="10:17" x14ac:dyDescent="0.25">
      <c r="J1693" s="14"/>
      <c r="K1693" s="14"/>
      <c r="L1693" s="14"/>
      <c r="M1693" s="14"/>
      <c r="N1693" s="14"/>
      <c r="O1693" s="14"/>
      <c r="P1693" s="14"/>
      <c r="Q1693" s="14"/>
    </row>
    <row r="1694" spans="10:17" x14ac:dyDescent="0.25">
      <c r="J1694" s="14"/>
      <c r="K1694" s="14"/>
      <c r="L1694" s="14"/>
      <c r="M1694" s="14"/>
      <c r="N1694" s="14"/>
      <c r="O1694" s="14"/>
      <c r="P1694" s="14"/>
      <c r="Q1694" s="14"/>
    </row>
    <row r="1695" spans="10:17" x14ac:dyDescent="0.25">
      <c r="J1695" s="14"/>
      <c r="K1695" s="14"/>
      <c r="L1695" s="14"/>
      <c r="M1695" s="14"/>
      <c r="N1695" s="14"/>
      <c r="O1695" s="14"/>
      <c r="P1695" s="14"/>
      <c r="Q1695" s="14"/>
    </row>
    <row r="1696" spans="10:17" x14ac:dyDescent="0.25">
      <c r="J1696" s="14"/>
      <c r="K1696" s="14"/>
      <c r="L1696" s="14"/>
      <c r="M1696" s="14"/>
      <c r="N1696" s="14"/>
      <c r="O1696" s="14"/>
      <c r="P1696" s="14"/>
      <c r="Q1696" s="14"/>
    </row>
    <row r="1697" spans="10:17" x14ac:dyDescent="0.25">
      <c r="J1697" s="14"/>
      <c r="K1697" s="14"/>
      <c r="L1697" s="14"/>
      <c r="M1697" s="14"/>
      <c r="N1697" s="14"/>
      <c r="O1697" s="14"/>
      <c r="P1697" s="14"/>
      <c r="Q1697" s="14"/>
    </row>
    <row r="1698" spans="10:17" x14ac:dyDescent="0.25">
      <c r="J1698" s="14"/>
      <c r="K1698" s="14"/>
      <c r="L1698" s="14"/>
      <c r="M1698" s="14"/>
      <c r="N1698" s="14"/>
      <c r="O1698" s="14"/>
      <c r="P1698" s="14"/>
      <c r="Q1698" s="14"/>
    </row>
    <row r="1699" spans="10:17" x14ac:dyDescent="0.25">
      <c r="J1699" s="14"/>
      <c r="K1699" s="14"/>
      <c r="L1699" s="14"/>
      <c r="M1699" s="14"/>
      <c r="N1699" s="14"/>
      <c r="O1699" s="14"/>
      <c r="P1699" s="14"/>
      <c r="Q1699" s="14"/>
    </row>
    <row r="1700" spans="10:17" x14ac:dyDescent="0.25">
      <c r="J1700" s="14"/>
      <c r="K1700" s="14"/>
      <c r="L1700" s="14"/>
      <c r="M1700" s="14"/>
      <c r="N1700" s="14"/>
      <c r="O1700" s="14"/>
      <c r="P1700" s="14"/>
      <c r="Q1700" s="14"/>
    </row>
    <row r="1701" spans="10:17" x14ac:dyDescent="0.25">
      <c r="J1701" s="14"/>
      <c r="K1701" s="14"/>
      <c r="L1701" s="14"/>
      <c r="M1701" s="14"/>
      <c r="N1701" s="14"/>
      <c r="O1701" s="14"/>
      <c r="P1701" s="14"/>
      <c r="Q1701" s="14"/>
    </row>
    <row r="1702" spans="10:17" x14ac:dyDescent="0.25">
      <c r="J1702" s="14"/>
      <c r="K1702" s="14"/>
      <c r="L1702" s="14"/>
      <c r="M1702" s="14"/>
      <c r="N1702" s="14"/>
      <c r="O1702" s="14"/>
      <c r="P1702" s="14"/>
      <c r="Q1702" s="14"/>
    </row>
    <row r="1703" spans="10:17" x14ac:dyDescent="0.25">
      <c r="J1703" s="14"/>
      <c r="K1703" s="14"/>
      <c r="L1703" s="14"/>
      <c r="M1703" s="14"/>
      <c r="N1703" s="14"/>
      <c r="O1703" s="14"/>
      <c r="P1703" s="14"/>
      <c r="Q1703" s="14"/>
    </row>
    <row r="1704" spans="10:17" x14ac:dyDescent="0.25">
      <c r="J1704" s="14"/>
      <c r="K1704" s="14"/>
      <c r="L1704" s="14"/>
      <c r="M1704" s="14"/>
      <c r="N1704" s="14"/>
      <c r="O1704" s="14"/>
      <c r="P1704" s="14"/>
      <c r="Q1704" s="14"/>
    </row>
    <row r="1705" spans="10:17" x14ac:dyDescent="0.25">
      <c r="J1705" s="14"/>
      <c r="K1705" s="14"/>
      <c r="L1705" s="14"/>
      <c r="M1705" s="14"/>
      <c r="N1705" s="14"/>
      <c r="O1705" s="14"/>
      <c r="P1705" s="14"/>
      <c r="Q1705" s="14"/>
    </row>
    <row r="1706" spans="10:17" x14ac:dyDescent="0.25">
      <c r="J1706" s="14"/>
      <c r="K1706" s="14"/>
      <c r="L1706" s="14"/>
      <c r="M1706" s="14"/>
      <c r="N1706" s="14"/>
      <c r="O1706" s="14"/>
      <c r="P1706" s="14"/>
      <c r="Q1706" s="14"/>
    </row>
    <row r="1707" spans="10:17" x14ac:dyDescent="0.25">
      <c r="J1707" s="14"/>
      <c r="K1707" s="14"/>
      <c r="L1707" s="14"/>
      <c r="M1707" s="14"/>
      <c r="N1707" s="14"/>
      <c r="O1707" s="14"/>
      <c r="P1707" s="14"/>
      <c r="Q1707" s="14"/>
    </row>
    <row r="1708" spans="10:17" x14ac:dyDescent="0.25">
      <c r="J1708" s="14"/>
      <c r="K1708" s="14"/>
      <c r="L1708" s="14"/>
      <c r="M1708" s="14"/>
      <c r="N1708" s="14"/>
      <c r="O1708" s="14"/>
      <c r="P1708" s="14"/>
      <c r="Q1708" s="14"/>
    </row>
    <row r="1709" spans="10:17" x14ac:dyDescent="0.25">
      <c r="J1709" s="14"/>
      <c r="K1709" s="14"/>
      <c r="L1709" s="14"/>
      <c r="M1709" s="14"/>
      <c r="N1709" s="14"/>
      <c r="O1709" s="14"/>
      <c r="P1709" s="14"/>
      <c r="Q1709" s="14"/>
    </row>
    <row r="1710" spans="10:17" x14ac:dyDescent="0.25">
      <c r="J1710" s="14"/>
      <c r="K1710" s="14"/>
      <c r="L1710" s="14"/>
      <c r="M1710" s="14"/>
      <c r="N1710" s="14"/>
      <c r="O1710" s="14"/>
      <c r="P1710" s="14"/>
      <c r="Q1710" s="14"/>
    </row>
    <row r="1711" spans="10:17" x14ac:dyDescent="0.25">
      <c r="J1711" s="14"/>
      <c r="K1711" s="14"/>
      <c r="L1711" s="14"/>
      <c r="M1711" s="14"/>
      <c r="N1711" s="14"/>
      <c r="O1711" s="14"/>
      <c r="P1711" s="14"/>
      <c r="Q1711" s="14"/>
    </row>
    <row r="1712" spans="10:17" x14ac:dyDescent="0.25">
      <c r="J1712" s="14"/>
      <c r="K1712" s="14"/>
      <c r="L1712" s="14"/>
      <c r="M1712" s="14"/>
      <c r="N1712" s="14"/>
      <c r="O1712" s="14"/>
      <c r="P1712" s="14"/>
      <c r="Q1712" s="14"/>
    </row>
    <row r="1713" spans="10:17" x14ac:dyDescent="0.25">
      <c r="J1713" s="14"/>
      <c r="K1713" s="14"/>
      <c r="L1713" s="14"/>
      <c r="M1713" s="14"/>
      <c r="N1713" s="14"/>
      <c r="O1713" s="14"/>
      <c r="P1713" s="14"/>
      <c r="Q1713" s="14"/>
    </row>
    <row r="1714" spans="10:17" x14ac:dyDescent="0.25">
      <c r="J1714" s="14"/>
      <c r="K1714" s="14"/>
      <c r="L1714" s="14"/>
      <c r="M1714" s="14"/>
      <c r="N1714" s="14"/>
      <c r="O1714" s="14"/>
      <c r="P1714" s="14"/>
      <c r="Q1714" s="14"/>
    </row>
    <row r="1715" spans="10:17" x14ac:dyDescent="0.25">
      <c r="J1715" s="14"/>
      <c r="K1715" s="14"/>
      <c r="L1715" s="14"/>
      <c r="M1715" s="14"/>
      <c r="N1715" s="14"/>
      <c r="O1715" s="14"/>
      <c r="P1715" s="14"/>
      <c r="Q1715" s="14"/>
    </row>
    <row r="1716" spans="10:17" x14ac:dyDescent="0.25">
      <c r="J1716" s="14"/>
      <c r="K1716" s="14"/>
      <c r="L1716" s="14"/>
      <c r="M1716" s="14"/>
      <c r="N1716" s="14"/>
      <c r="O1716" s="14"/>
      <c r="P1716" s="14"/>
      <c r="Q1716" s="14"/>
    </row>
    <row r="1717" spans="10:17" x14ac:dyDescent="0.25">
      <c r="J1717" s="14"/>
      <c r="K1717" s="14"/>
      <c r="L1717" s="14"/>
      <c r="M1717" s="14"/>
      <c r="N1717" s="14"/>
      <c r="O1717" s="14"/>
      <c r="P1717" s="14"/>
      <c r="Q1717" s="14"/>
    </row>
    <row r="1718" spans="10:17" x14ac:dyDescent="0.25">
      <c r="J1718" s="14"/>
      <c r="K1718" s="14"/>
      <c r="L1718" s="14"/>
      <c r="M1718" s="14"/>
      <c r="N1718" s="14"/>
      <c r="O1718" s="14"/>
      <c r="P1718" s="14"/>
      <c r="Q1718" s="14"/>
    </row>
    <row r="1719" spans="10:17" x14ac:dyDescent="0.25">
      <c r="J1719" s="14"/>
      <c r="K1719" s="14"/>
      <c r="L1719" s="14"/>
      <c r="M1719" s="14"/>
      <c r="N1719" s="14"/>
      <c r="O1719" s="14"/>
      <c r="P1719" s="14"/>
      <c r="Q1719" s="14"/>
    </row>
    <row r="1720" spans="10:17" x14ac:dyDescent="0.25">
      <c r="J1720" s="14"/>
      <c r="K1720" s="14"/>
      <c r="L1720" s="14"/>
      <c r="M1720" s="14"/>
      <c r="N1720" s="14"/>
      <c r="O1720" s="14"/>
      <c r="P1720" s="14"/>
      <c r="Q1720" s="14"/>
    </row>
    <row r="1721" spans="10:17" x14ac:dyDescent="0.25">
      <c r="J1721" s="14"/>
      <c r="K1721" s="14"/>
      <c r="L1721" s="14"/>
      <c r="M1721" s="14"/>
      <c r="N1721" s="14"/>
      <c r="O1721" s="14"/>
      <c r="P1721" s="14"/>
      <c r="Q1721" s="14"/>
    </row>
    <row r="1722" spans="10:17" x14ac:dyDescent="0.25">
      <c r="J1722" s="14"/>
      <c r="K1722" s="14"/>
      <c r="L1722" s="14"/>
      <c r="M1722" s="14"/>
      <c r="N1722" s="14"/>
      <c r="O1722" s="14"/>
      <c r="P1722" s="14"/>
      <c r="Q1722" s="14"/>
    </row>
    <row r="1723" spans="10:17" x14ac:dyDescent="0.25">
      <c r="J1723" s="14"/>
      <c r="K1723" s="14"/>
      <c r="L1723" s="14"/>
      <c r="M1723" s="14"/>
      <c r="N1723" s="14"/>
      <c r="O1723" s="14"/>
      <c r="P1723" s="14"/>
      <c r="Q1723" s="14"/>
    </row>
    <row r="1724" spans="10:17" x14ac:dyDescent="0.25">
      <c r="J1724" s="14"/>
      <c r="K1724" s="14"/>
      <c r="L1724" s="14"/>
      <c r="M1724" s="14"/>
      <c r="N1724" s="14"/>
      <c r="O1724" s="14"/>
      <c r="P1724" s="14"/>
      <c r="Q1724" s="14"/>
    </row>
    <row r="1725" spans="10:17" x14ac:dyDescent="0.25">
      <c r="J1725" s="14"/>
      <c r="K1725" s="14"/>
      <c r="L1725" s="14"/>
      <c r="M1725" s="14"/>
      <c r="N1725" s="14"/>
      <c r="O1725" s="14"/>
      <c r="P1725" s="14"/>
      <c r="Q1725" s="14"/>
    </row>
    <row r="1726" spans="10:17" x14ac:dyDescent="0.25">
      <c r="J1726" s="14"/>
      <c r="K1726" s="14"/>
      <c r="L1726" s="14"/>
      <c r="M1726" s="14"/>
      <c r="N1726" s="14"/>
      <c r="O1726" s="14"/>
      <c r="P1726" s="14"/>
      <c r="Q1726" s="14"/>
    </row>
    <row r="1727" spans="10:17" x14ac:dyDescent="0.25">
      <c r="J1727" s="14"/>
      <c r="K1727" s="14"/>
      <c r="L1727" s="14"/>
      <c r="M1727" s="14"/>
      <c r="N1727" s="14"/>
      <c r="O1727" s="14"/>
      <c r="P1727" s="14"/>
      <c r="Q1727" s="14"/>
    </row>
    <row r="1728" spans="10:17" x14ac:dyDescent="0.25">
      <c r="J1728" s="14"/>
      <c r="K1728" s="14"/>
      <c r="L1728" s="14"/>
      <c r="M1728" s="14"/>
      <c r="N1728" s="14"/>
      <c r="O1728" s="14"/>
      <c r="P1728" s="14"/>
      <c r="Q1728" s="14"/>
    </row>
    <row r="1729" spans="10:17" x14ac:dyDescent="0.25">
      <c r="J1729" s="14"/>
      <c r="K1729" s="14"/>
      <c r="L1729" s="14"/>
      <c r="M1729" s="14"/>
      <c r="N1729" s="14"/>
      <c r="O1729" s="14"/>
      <c r="P1729" s="14"/>
      <c r="Q1729" s="14"/>
    </row>
    <row r="1730" spans="10:17" x14ac:dyDescent="0.25">
      <c r="J1730" s="14"/>
      <c r="K1730" s="14"/>
      <c r="L1730" s="14"/>
      <c r="M1730" s="14"/>
      <c r="N1730" s="14"/>
      <c r="O1730" s="14"/>
      <c r="P1730" s="14"/>
      <c r="Q1730" s="14"/>
    </row>
    <row r="1731" spans="10:17" x14ac:dyDescent="0.25">
      <c r="J1731" s="14"/>
      <c r="K1731" s="14"/>
      <c r="L1731" s="14"/>
      <c r="M1731" s="14"/>
      <c r="N1731" s="14"/>
      <c r="O1731" s="14"/>
      <c r="P1731" s="14"/>
      <c r="Q1731" s="14"/>
    </row>
    <row r="1732" spans="10:17" x14ac:dyDescent="0.25">
      <c r="J1732" s="14"/>
      <c r="K1732" s="14"/>
      <c r="L1732" s="14"/>
      <c r="M1732" s="14"/>
      <c r="N1732" s="14"/>
      <c r="O1732" s="14"/>
      <c r="P1732" s="14"/>
      <c r="Q1732" s="14"/>
    </row>
    <row r="1733" spans="10:17" x14ac:dyDescent="0.25">
      <c r="J1733" s="14"/>
      <c r="K1733" s="14"/>
      <c r="L1733" s="14"/>
      <c r="M1733" s="14"/>
      <c r="N1733" s="14"/>
      <c r="O1733" s="14"/>
      <c r="P1733" s="14"/>
      <c r="Q1733" s="14"/>
    </row>
    <row r="1734" spans="10:17" x14ac:dyDescent="0.25">
      <c r="J1734" s="14"/>
      <c r="K1734" s="14"/>
      <c r="L1734" s="14"/>
      <c r="M1734" s="14"/>
      <c r="N1734" s="14"/>
      <c r="O1734" s="14"/>
      <c r="P1734" s="14"/>
      <c r="Q1734" s="14"/>
    </row>
    <row r="1735" spans="10:17" x14ac:dyDescent="0.25">
      <c r="J1735" s="14"/>
      <c r="K1735" s="14"/>
      <c r="L1735" s="14"/>
      <c r="M1735" s="14"/>
      <c r="N1735" s="14"/>
      <c r="O1735" s="14"/>
      <c r="P1735" s="14"/>
      <c r="Q1735" s="14"/>
    </row>
    <row r="1736" spans="10:17" x14ac:dyDescent="0.25">
      <c r="J1736" s="14"/>
      <c r="K1736" s="14"/>
      <c r="L1736" s="14"/>
      <c r="M1736" s="14"/>
      <c r="N1736" s="14"/>
      <c r="O1736" s="14"/>
      <c r="P1736" s="14"/>
      <c r="Q1736" s="14"/>
    </row>
    <row r="1737" spans="10:17" x14ac:dyDescent="0.25">
      <c r="J1737" s="14"/>
      <c r="K1737" s="14"/>
      <c r="L1737" s="14"/>
      <c r="M1737" s="14"/>
      <c r="N1737" s="14"/>
      <c r="O1737" s="14"/>
      <c r="P1737" s="14"/>
      <c r="Q1737" s="14"/>
    </row>
    <row r="1738" spans="10:17" x14ac:dyDescent="0.25">
      <c r="J1738" s="14"/>
      <c r="K1738" s="14"/>
      <c r="L1738" s="14"/>
      <c r="M1738" s="14"/>
      <c r="N1738" s="14"/>
      <c r="O1738" s="14"/>
      <c r="P1738" s="14"/>
      <c r="Q1738" s="14"/>
    </row>
    <row r="1739" spans="10:17" x14ac:dyDescent="0.25">
      <c r="J1739" s="14"/>
      <c r="K1739" s="14"/>
      <c r="L1739" s="14"/>
      <c r="M1739" s="14"/>
      <c r="N1739" s="14"/>
      <c r="O1739" s="14"/>
      <c r="P1739" s="14"/>
      <c r="Q1739" s="14"/>
    </row>
    <row r="1740" spans="10:17" x14ac:dyDescent="0.25">
      <c r="J1740" s="14"/>
      <c r="K1740" s="14"/>
      <c r="L1740" s="14"/>
      <c r="M1740" s="14"/>
      <c r="N1740" s="14"/>
      <c r="O1740" s="14"/>
      <c r="P1740" s="14"/>
      <c r="Q1740" s="14"/>
    </row>
    <row r="1741" spans="10:17" x14ac:dyDescent="0.25">
      <c r="J1741" s="14"/>
      <c r="K1741" s="14"/>
      <c r="L1741" s="14"/>
      <c r="M1741" s="14"/>
      <c r="N1741" s="14"/>
      <c r="O1741" s="14"/>
      <c r="P1741" s="14"/>
      <c r="Q1741" s="14"/>
    </row>
    <row r="1742" spans="10:17" x14ac:dyDescent="0.25">
      <c r="J1742" s="14"/>
      <c r="K1742" s="14"/>
      <c r="L1742" s="14"/>
      <c r="M1742" s="14"/>
      <c r="N1742" s="14"/>
      <c r="O1742" s="14"/>
      <c r="P1742" s="14"/>
      <c r="Q1742" s="14"/>
    </row>
    <row r="1743" spans="10:17" x14ac:dyDescent="0.25">
      <c r="J1743" s="14"/>
      <c r="K1743" s="14"/>
      <c r="L1743" s="14"/>
      <c r="M1743" s="14"/>
      <c r="N1743" s="14"/>
      <c r="O1743" s="14"/>
      <c r="P1743" s="14"/>
      <c r="Q1743" s="14"/>
    </row>
    <row r="1744" spans="10:17" x14ac:dyDescent="0.25">
      <c r="J1744" s="14"/>
      <c r="K1744" s="14"/>
      <c r="L1744" s="14"/>
      <c r="M1744" s="14"/>
      <c r="N1744" s="14"/>
      <c r="O1744" s="14"/>
      <c r="P1744" s="14"/>
      <c r="Q1744" s="14"/>
    </row>
    <row r="1745" spans="10:17" x14ac:dyDescent="0.25">
      <c r="J1745" s="14"/>
      <c r="K1745" s="14"/>
      <c r="L1745" s="14"/>
      <c r="M1745" s="14"/>
      <c r="N1745" s="14"/>
      <c r="O1745" s="14"/>
      <c r="P1745" s="14"/>
      <c r="Q1745" s="14"/>
    </row>
    <row r="1746" spans="10:17" x14ac:dyDescent="0.25">
      <c r="J1746" s="14"/>
      <c r="K1746" s="14"/>
      <c r="L1746" s="14"/>
      <c r="M1746" s="14"/>
      <c r="N1746" s="14"/>
      <c r="O1746" s="14"/>
      <c r="P1746" s="14"/>
      <c r="Q1746" s="14"/>
    </row>
    <row r="1747" spans="10:17" x14ac:dyDescent="0.25">
      <c r="J1747" s="14"/>
      <c r="K1747" s="14"/>
      <c r="L1747" s="14"/>
      <c r="M1747" s="14"/>
      <c r="N1747" s="14"/>
      <c r="O1747" s="14"/>
      <c r="P1747" s="14"/>
      <c r="Q1747" s="14"/>
    </row>
    <row r="1748" spans="10:17" x14ac:dyDescent="0.25">
      <c r="J1748" s="14"/>
      <c r="K1748" s="14"/>
      <c r="L1748" s="14"/>
      <c r="M1748" s="14"/>
      <c r="N1748" s="14"/>
      <c r="O1748" s="14"/>
      <c r="P1748" s="14"/>
      <c r="Q1748" s="14"/>
    </row>
    <row r="1749" spans="10:17" x14ac:dyDescent="0.25">
      <c r="J1749" s="14"/>
      <c r="K1749" s="14"/>
      <c r="L1749" s="14"/>
      <c r="M1749" s="14"/>
      <c r="N1749" s="14"/>
      <c r="O1749" s="14"/>
      <c r="P1749" s="14"/>
      <c r="Q1749" s="14"/>
    </row>
    <row r="1750" spans="10:17" x14ac:dyDescent="0.25">
      <c r="J1750" s="14"/>
      <c r="K1750" s="14"/>
      <c r="L1750" s="14"/>
      <c r="M1750" s="14"/>
      <c r="N1750" s="14"/>
      <c r="O1750" s="14"/>
      <c r="P1750" s="14"/>
      <c r="Q1750" s="14"/>
    </row>
    <row r="1751" spans="10:17" x14ac:dyDescent="0.25">
      <c r="J1751" s="14"/>
      <c r="K1751" s="14"/>
      <c r="L1751" s="14"/>
      <c r="M1751" s="14"/>
      <c r="N1751" s="14"/>
      <c r="O1751" s="14"/>
      <c r="P1751" s="14"/>
      <c r="Q1751" s="14"/>
    </row>
    <row r="1752" spans="10:17" x14ac:dyDescent="0.25">
      <c r="J1752" s="14"/>
      <c r="K1752" s="14"/>
      <c r="L1752" s="14"/>
      <c r="M1752" s="14"/>
      <c r="N1752" s="14"/>
      <c r="O1752" s="14"/>
      <c r="P1752" s="14"/>
      <c r="Q1752" s="14"/>
    </row>
    <row r="1753" spans="10:17" x14ac:dyDescent="0.25">
      <c r="J1753" s="14"/>
      <c r="K1753" s="14"/>
      <c r="L1753" s="14"/>
      <c r="M1753" s="14"/>
      <c r="N1753" s="14"/>
      <c r="O1753" s="14"/>
      <c r="P1753" s="14"/>
      <c r="Q1753" s="14"/>
    </row>
    <row r="1754" spans="10:17" x14ac:dyDescent="0.25">
      <c r="J1754" s="14"/>
      <c r="K1754" s="14"/>
      <c r="L1754" s="14"/>
      <c r="M1754" s="14"/>
      <c r="N1754" s="14"/>
      <c r="O1754" s="14"/>
      <c r="P1754" s="14"/>
      <c r="Q1754" s="14"/>
    </row>
    <row r="1755" spans="10:17" x14ac:dyDescent="0.25">
      <c r="J1755" s="14"/>
      <c r="K1755" s="14"/>
      <c r="L1755" s="14"/>
      <c r="M1755" s="14"/>
      <c r="N1755" s="14"/>
      <c r="O1755" s="14"/>
      <c r="P1755" s="14"/>
      <c r="Q1755" s="14"/>
    </row>
    <row r="1756" spans="10:17" x14ac:dyDescent="0.25">
      <c r="J1756" s="14"/>
      <c r="K1756" s="14"/>
      <c r="L1756" s="14"/>
      <c r="M1756" s="14"/>
      <c r="N1756" s="14"/>
      <c r="O1756" s="14"/>
      <c r="P1756" s="14"/>
      <c r="Q1756" s="14"/>
    </row>
    <row r="1757" spans="10:17" x14ac:dyDescent="0.25">
      <c r="J1757" s="14"/>
      <c r="K1757" s="14"/>
      <c r="L1757" s="14"/>
      <c r="M1757" s="14"/>
      <c r="N1757" s="14"/>
      <c r="O1757" s="14"/>
      <c r="P1757" s="14"/>
      <c r="Q1757" s="14"/>
    </row>
    <row r="1758" spans="10:17" x14ac:dyDescent="0.25">
      <c r="J1758" s="14"/>
      <c r="K1758" s="14"/>
      <c r="L1758" s="14"/>
      <c r="M1758" s="14"/>
      <c r="N1758" s="14"/>
      <c r="O1758" s="14"/>
      <c r="P1758" s="14"/>
      <c r="Q1758" s="14"/>
    </row>
    <row r="1759" spans="10:17" x14ac:dyDescent="0.25">
      <c r="J1759" s="14"/>
      <c r="K1759" s="14"/>
      <c r="L1759" s="14"/>
      <c r="M1759" s="14"/>
      <c r="N1759" s="14"/>
      <c r="O1759" s="14"/>
      <c r="P1759" s="14"/>
      <c r="Q1759" s="14"/>
    </row>
    <row r="1760" spans="10:17" x14ac:dyDescent="0.25">
      <c r="J1760" s="14"/>
      <c r="K1760" s="14"/>
      <c r="L1760" s="14"/>
      <c r="M1760" s="14"/>
      <c r="N1760" s="14"/>
      <c r="O1760" s="14"/>
      <c r="P1760" s="14"/>
      <c r="Q1760" s="14"/>
    </row>
    <row r="1761" spans="10:17" x14ac:dyDescent="0.25">
      <c r="J1761" s="14"/>
      <c r="K1761" s="14"/>
      <c r="L1761" s="14"/>
      <c r="M1761" s="14"/>
      <c r="N1761" s="14"/>
      <c r="O1761" s="14"/>
      <c r="P1761" s="14"/>
      <c r="Q1761" s="14"/>
    </row>
    <row r="1762" spans="10:17" x14ac:dyDescent="0.25">
      <c r="J1762" s="14"/>
      <c r="K1762" s="14"/>
      <c r="L1762" s="14"/>
      <c r="M1762" s="14"/>
      <c r="N1762" s="14"/>
      <c r="O1762" s="14"/>
      <c r="P1762" s="14"/>
      <c r="Q1762" s="14"/>
    </row>
    <row r="1763" spans="10:17" x14ac:dyDescent="0.25">
      <c r="J1763" s="14"/>
      <c r="K1763" s="14"/>
      <c r="L1763" s="14"/>
      <c r="M1763" s="14"/>
      <c r="N1763" s="14"/>
      <c r="O1763" s="14"/>
      <c r="P1763" s="14"/>
      <c r="Q1763" s="14"/>
    </row>
    <row r="1764" spans="10:17" x14ac:dyDescent="0.25">
      <c r="J1764" s="14"/>
      <c r="K1764" s="14"/>
      <c r="L1764" s="14"/>
      <c r="M1764" s="14"/>
      <c r="N1764" s="14"/>
      <c r="O1764" s="14"/>
      <c r="P1764" s="14"/>
      <c r="Q1764" s="14"/>
    </row>
    <row r="1765" spans="10:17" x14ac:dyDescent="0.25">
      <c r="J1765" s="14"/>
      <c r="K1765" s="14"/>
      <c r="L1765" s="14"/>
      <c r="M1765" s="14"/>
      <c r="N1765" s="14"/>
      <c r="O1765" s="14"/>
      <c r="P1765" s="14"/>
      <c r="Q1765" s="14"/>
    </row>
    <row r="1766" spans="10:17" x14ac:dyDescent="0.25">
      <c r="J1766" s="14"/>
      <c r="K1766" s="14"/>
      <c r="L1766" s="14"/>
      <c r="M1766" s="14"/>
      <c r="N1766" s="14"/>
      <c r="O1766" s="14"/>
      <c r="P1766" s="14"/>
      <c r="Q1766" s="14"/>
    </row>
    <row r="1767" spans="10:17" x14ac:dyDescent="0.25">
      <c r="J1767" s="14"/>
      <c r="K1767" s="14"/>
      <c r="L1767" s="14"/>
      <c r="M1767" s="14"/>
      <c r="N1767" s="14"/>
      <c r="O1767" s="14"/>
      <c r="P1767" s="14"/>
      <c r="Q1767" s="14"/>
    </row>
    <row r="1768" spans="10:17" x14ac:dyDescent="0.25">
      <c r="J1768" s="14"/>
      <c r="K1768" s="14"/>
      <c r="L1768" s="14"/>
      <c r="M1768" s="14"/>
      <c r="N1768" s="14"/>
      <c r="O1768" s="14"/>
      <c r="P1768" s="14"/>
      <c r="Q1768" s="14"/>
    </row>
    <row r="1769" spans="10:17" x14ac:dyDescent="0.25">
      <c r="J1769" s="14"/>
      <c r="K1769" s="14"/>
      <c r="L1769" s="14"/>
      <c r="M1769" s="14"/>
      <c r="N1769" s="14"/>
      <c r="O1769" s="14"/>
      <c r="P1769" s="14"/>
      <c r="Q1769" s="14"/>
    </row>
    <row r="1770" spans="10:17" x14ac:dyDescent="0.25">
      <c r="J1770" s="14"/>
      <c r="K1770" s="14"/>
      <c r="L1770" s="14"/>
      <c r="M1770" s="14"/>
      <c r="N1770" s="14"/>
      <c r="O1770" s="14"/>
      <c r="P1770" s="14"/>
      <c r="Q1770" s="14"/>
    </row>
    <row r="1771" spans="10:17" x14ac:dyDescent="0.25">
      <c r="J1771" s="14"/>
      <c r="K1771" s="14"/>
      <c r="L1771" s="14"/>
      <c r="M1771" s="14"/>
      <c r="N1771" s="14"/>
      <c r="O1771" s="14"/>
      <c r="P1771" s="14"/>
      <c r="Q1771" s="14"/>
    </row>
    <row r="1772" spans="10:17" x14ac:dyDescent="0.25">
      <c r="J1772" s="14"/>
      <c r="K1772" s="14"/>
      <c r="L1772" s="14"/>
      <c r="M1772" s="14"/>
      <c r="N1772" s="14"/>
      <c r="O1772" s="14"/>
      <c r="P1772" s="14"/>
      <c r="Q1772" s="14"/>
    </row>
    <row r="1773" spans="10:17" x14ac:dyDescent="0.25">
      <c r="J1773" s="14"/>
      <c r="K1773" s="14"/>
      <c r="L1773" s="14"/>
      <c r="M1773" s="14"/>
      <c r="N1773" s="14"/>
      <c r="O1773" s="14"/>
      <c r="P1773" s="14"/>
      <c r="Q1773" s="14"/>
    </row>
    <row r="1774" spans="10:17" x14ac:dyDescent="0.25">
      <c r="J1774" s="14"/>
      <c r="K1774" s="14"/>
      <c r="L1774" s="14"/>
      <c r="M1774" s="14"/>
      <c r="N1774" s="14"/>
      <c r="O1774" s="14"/>
      <c r="P1774" s="14"/>
      <c r="Q1774" s="14"/>
    </row>
    <row r="1775" spans="10:17" x14ac:dyDescent="0.25">
      <c r="J1775" s="14"/>
      <c r="K1775" s="14"/>
      <c r="L1775" s="14"/>
      <c r="M1775" s="14"/>
      <c r="N1775" s="14"/>
      <c r="O1775" s="14"/>
      <c r="P1775" s="14"/>
      <c r="Q1775" s="14"/>
    </row>
    <row r="1776" spans="10:17" x14ac:dyDescent="0.25">
      <c r="J1776" s="14"/>
      <c r="K1776" s="14"/>
      <c r="L1776" s="14"/>
      <c r="M1776" s="14"/>
      <c r="N1776" s="14"/>
      <c r="O1776" s="14"/>
      <c r="P1776" s="14"/>
      <c r="Q1776" s="14"/>
    </row>
    <row r="1777" spans="10:17" x14ac:dyDescent="0.25">
      <c r="J1777" s="14"/>
      <c r="K1777" s="14"/>
      <c r="L1777" s="14"/>
      <c r="M1777" s="14"/>
      <c r="N1777" s="14"/>
      <c r="O1777" s="14"/>
      <c r="P1777" s="14"/>
      <c r="Q1777" s="14"/>
    </row>
    <row r="1778" spans="10:17" x14ac:dyDescent="0.25">
      <c r="J1778" s="14"/>
      <c r="K1778" s="14"/>
      <c r="L1778" s="14"/>
      <c r="M1778" s="14"/>
      <c r="N1778" s="14"/>
      <c r="O1778" s="14"/>
      <c r="P1778" s="14"/>
      <c r="Q1778" s="14"/>
    </row>
    <row r="1779" spans="10:17" x14ac:dyDescent="0.25">
      <c r="J1779" s="14"/>
      <c r="K1779" s="14"/>
      <c r="L1779" s="14"/>
      <c r="M1779" s="14"/>
      <c r="N1779" s="14"/>
      <c r="O1779" s="14"/>
      <c r="P1779" s="14"/>
      <c r="Q1779" s="14"/>
    </row>
    <row r="1780" spans="10:17" x14ac:dyDescent="0.25">
      <c r="J1780" s="14"/>
      <c r="K1780" s="14"/>
      <c r="L1780" s="14"/>
      <c r="M1780" s="14"/>
      <c r="N1780" s="14"/>
      <c r="O1780" s="14"/>
      <c r="P1780" s="14"/>
      <c r="Q1780" s="14"/>
    </row>
    <row r="1781" spans="10:17" x14ac:dyDescent="0.25">
      <c r="J1781" s="14"/>
      <c r="K1781" s="14"/>
      <c r="L1781" s="14"/>
      <c r="M1781" s="14"/>
      <c r="N1781" s="14"/>
      <c r="O1781" s="14"/>
      <c r="P1781" s="14"/>
      <c r="Q1781" s="14"/>
    </row>
    <row r="1782" spans="10:17" x14ac:dyDescent="0.25">
      <c r="J1782" s="14"/>
      <c r="K1782" s="14"/>
      <c r="L1782" s="14"/>
      <c r="M1782" s="14"/>
      <c r="N1782" s="14"/>
      <c r="O1782" s="14"/>
      <c r="P1782" s="14"/>
      <c r="Q1782" s="14"/>
    </row>
    <row r="1783" spans="10:17" x14ac:dyDescent="0.25">
      <c r="J1783" s="14"/>
      <c r="K1783" s="14"/>
      <c r="L1783" s="14"/>
      <c r="M1783" s="14"/>
      <c r="N1783" s="14"/>
      <c r="O1783" s="14"/>
      <c r="P1783" s="14"/>
      <c r="Q1783" s="14"/>
    </row>
    <row r="1784" spans="10:17" x14ac:dyDescent="0.25">
      <c r="J1784" s="14"/>
      <c r="K1784" s="14"/>
      <c r="L1784" s="14"/>
      <c r="M1784" s="14"/>
      <c r="N1784" s="14"/>
      <c r="O1784" s="14"/>
      <c r="P1784" s="14"/>
      <c r="Q1784" s="14"/>
    </row>
    <row r="1785" spans="10:17" x14ac:dyDescent="0.25">
      <c r="J1785" s="14"/>
      <c r="K1785" s="14"/>
      <c r="L1785" s="14"/>
      <c r="M1785" s="14"/>
      <c r="N1785" s="14"/>
      <c r="O1785" s="14"/>
      <c r="P1785" s="14"/>
      <c r="Q1785" s="14"/>
    </row>
    <row r="1786" spans="10:17" x14ac:dyDescent="0.25">
      <c r="J1786" s="14"/>
      <c r="K1786" s="14"/>
      <c r="L1786" s="14"/>
      <c r="M1786" s="14"/>
      <c r="N1786" s="14"/>
      <c r="O1786" s="14"/>
      <c r="P1786" s="14"/>
      <c r="Q1786" s="14"/>
    </row>
    <row r="1787" spans="10:17" x14ac:dyDescent="0.25">
      <c r="J1787" s="14"/>
      <c r="K1787" s="14"/>
      <c r="L1787" s="14"/>
      <c r="M1787" s="14"/>
      <c r="N1787" s="14"/>
      <c r="O1787" s="14"/>
      <c r="P1787" s="14"/>
      <c r="Q1787" s="14"/>
    </row>
    <row r="1788" spans="10:17" x14ac:dyDescent="0.25">
      <c r="J1788" s="14"/>
      <c r="K1788" s="14"/>
      <c r="L1788" s="14"/>
      <c r="M1788" s="14"/>
      <c r="N1788" s="14"/>
      <c r="O1788" s="14"/>
      <c r="P1788" s="14"/>
      <c r="Q1788" s="14"/>
    </row>
    <row r="1789" spans="10:17" x14ac:dyDescent="0.25">
      <c r="J1789" s="14"/>
      <c r="K1789" s="14"/>
      <c r="L1789" s="14"/>
      <c r="M1789" s="14"/>
      <c r="N1789" s="14"/>
      <c r="O1789" s="14"/>
      <c r="P1789" s="14"/>
      <c r="Q1789" s="14"/>
    </row>
    <row r="1790" spans="10:17" x14ac:dyDescent="0.25">
      <c r="J1790" s="14"/>
      <c r="K1790" s="14"/>
      <c r="L1790" s="14"/>
      <c r="M1790" s="14"/>
      <c r="N1790" s="14"/>
      <c r="O1790" s="14"/>
      <c r="P1790" s="14"/>
      <c r="Q1790" s="14"/>
    </row>
    <row r="1791" spans="10:17" x14ac:dyDescent="0.25">
      <c r="J1791" s="14"/>
      <c r="K1791" s="14"/>
      <c r="L1791" s="14"/>
      <c r="M1791" s="14"/>
      <c r="N1791" s="14"/>
      <c r="O1791" s="14"/>
      <c r="P1791" s="14"/>
      <c r="Q1791" s="14"/>
    </row>
    <row r="1792" spans="10:17" x14ac:dyDescent="0.25">
      <c r="J1792" s="14"/>
      <c r="K1792" s="14"/>
      <c r="L1792" s="14"/>
      <c r="M1792" s="14"/>
      <c r="N1792" s="14"/>
      <c r="O1792" s="14"/>
      <c r="P1792" s="14"/>
      <c r="Q1792" s="14"/>
    </row>
    <row r="1793" spans="10:17" x14ac:dyDescent="0.25">
      <c r="J1793" s="14"/>
      <c r="K1793" s="14"/>
      <c r="L1793" s="14"/>
      <c r="M1793" s="14"/>
      <c r="N1793" s="14"/>
      <c r="O1793" s="14"/>
      <c r="P1793" s="14"/>
      <c r="Q1793" s="14"/>
    </row>
    <row r="1794" spans="10:17" x14ac:dyDescent="0.25">
      <c r="J1794" s="14"/>
      <c r="K1794" s="14"/>
      <c r="L1794" s="14"/>
      <c r="M1794" s="14"/>
      <c r="N1794" s="14"/>
      <c r="O1794" s="14"/>
      <c r="P1794" s="14"/>
      <c r="Q1794" s="14"/>
    </row>
    <row r="1795" spans="10:17" x14ac:dyDescent="0.25">
      <c r="J1795" s="14"/>
      <c r="K1795" s="14"/>
      <c r="L1795" s="14"/>
      <c r="M1795" s="14"/>
      <c r="N1795" s="14"/>
      <c r="O1795" s="14"/>
      <c r="P1795" s="14"/>
      <c r="Q1795" s="14"/>
    </row>
    <row r="1796" spans="10:17" x14ac:dyDescent="0.25">
      <c r="J1796" s="14"/>
      <c r="K1796" s="14"/>
      <c r="L1796" s="14"/>
      <c r="M1796" s="14"/>
      <c r="N1796" s="14"/>
      <c r="O1796" s="14"/>
      <c r="P1796" s="14"/>
      <c r="Q1796" s="14"/>
    </row>
    <row r="1797" spans="10:17" x14ac:dyDescent="0.25">
      <c r="J1797" s="14"/>
      <c r="K1797" s="14"/>
      <c r="L1797" s="14"/>
      <c r="M1797" s="14"/>
      <c r="N1797" s="14"/>
      <c r="O1797" s="14"/>
      <c r="P1797" s="14"/>
      <c r="Q1797" s="14"/>
    </row>
    <row r="1798" spans="10:17" x14ac:dyDescent="0.25">
      <c r="J1798" s="14"/>
      <c r="K1798" s="14"/>
      <c r="L1798" s="14"/>
      <c r="M1798" s="14"/>
      <c r="N1798" s="14"/>
      <c r="O1798" s="14"/>
      <c r="P1798" s="14"/>
      <c r="Q1798" s="14"/>
    </row>
    <row r="1799" spans="10:17" x14ac:dyDescent="0.25">
      <c r="J1799" s="14"/>
      <c r="K1799" s="14"/>
      <c r="L1799" s="14"/>
      <c r="M1799" s="14"/>
      <c r="N1799" s="14"/>
      <c r="O1799" s="14"/>
      <c r="P1799" s="14"/>
      <c r="Q1799" s="14"/>
    </row>
    <row r="1800" spans="10:17" x14ac:dyDescent="0.25">
      <c r="J1800" s="14"/>
      <c r="K1800" s="14"/>
      <c r="L1800" s="14"/>
      <c r="M1800" s="14"/>
      <c r="N1800" s="14"/>
      <c r="O1800" s="14"/>
      <c r="P1800" s="14"/>
      <c r="Q1800" s="14"/>
    </row>
    <row r="1801" spans="10:17" x14ac:dyDescent="0.25">
      <c r="J1801" s="14"/>
      <c r="K1801" s="14"/>
      <c r="L1801" s="14"/>
      <c r="M1801" s="14"/>
      <c r="N1801" s="14"/>
      <c r="O1801" s="14"/>
      <c r="P1801" s="14"/>
      <c r="Q1801" s="14"/>
    </row>
    <row r="1802" spans="10:17" x14ac:dyDescent="0.25">
      <c r="J1802" s="14"/>
      <c r="K1802" s="14"/>
      <c r="L1802" s="14"/>
      <c r="M1802" s="14"/>
      <c r="N1802" s="14"/>
      <c r="O1802" s="14"/>
      <c r="P1802" s="14"/>
      <c r="Q1802" s="14"/>
    </row>
    <row r="1803" spans="10:17" x14ac:dyDescent="0.25">
      <c r="J1803" s="14"/>
      <c r="K1803" s="14"/>
      <c r="L1803" s="14"/>
      <c r="M1803" s="14"/>
      <c r="N1803" s="14"/>
      <c r="O1803" s="14"/>
      <c r="P1803" s="14"/>
      <c r="Q1803" s="14"/>
    </row>
    <row r="1804" spans="10:17" x14ac:dyDescent="0.25">
      <c r="J1804" s="14"/>
      <c r="K1804" s="14"/>
      <c r="L1804" s="14"/>
      <c r="M1804" s="14"/>
      <c r="N1804" s="14"/>
      <c r="O1804" s="14"/>
      <c r="P1804" s="14"/>
      <c r="Q1804" s="14"/>
    </row>
    <row r="1805" spans="10:17" x14ac:dyDescent="0.25">
      <c r="J1805" s="14"/>
      <c r="K1805" s="14"/>
      <c r="L1805" s="14"/>
      <c r="M1805" s="14"/>
      <c r="N1805" s="14"/>
      <c r="O1805" s="14"/>
      <c r="P1805" s="14"/>
      <c r="Q1805" s="14"/>
    </row>
    <row r="1806" spans="10:17" x14ac:dyDescent="0.25">
      <c r="J1806" s="14"/>
      <c r="K1806" s="14"/>
      <c r="L1806" s="14"/>
      <c r="M1806" s="14"/>
      <c r="N1806" s="14"/>
      <c r="O1806" s="14"/>
      <c r="P1806" s="14"/>
      <c r="Q1806" s="14"/>
    </row>
    <row r="1807" spans="10:17" x14ac:dyDescent="0.25">
      <c r="J1807" s="14"/>
      <c r="K1807" s="14"/>
      <c r="L1807" s="14"/>
      <c r="M1807" s="14"/>
      <c r="N1807" s="14"/>
      <c r="O1807" s="14"/>
      <c r="P1807" s="14"/>
      <c r="Q1807" s="14"/>
    </row>
    <row r="1808" spans="10:17" x14ac:dyDescent="0.25">
      <c r="J1808" s="14"/>
      <c r="K1808" s="14"/>
      <c r="L1808" s="14"/>
      <c r="M1808" s="14"/>
      <c r="N1808" s="14"/>
      <c r="O1808" s="14"/>
      <c r="P1808" s="14"/>
      <c r="Q1808" s="14"/>
    </row>
    <row r="1809" spans="10:17" x14ac:dyDescent="0.25">
      <c r="J1809" s="14"/>
      <c r="K1809" s="14"/>
      <c r="L1809" s="14"/>
      <c r="M1809" s="14"/>
      <c r="N1809" s="14"/>
      <c r="O1809" s="14"/>
      <c r="P1809" s="14"/>
      <c r="Q1809" s="14"/>
    </row>
    <row r="1810" spans="10:17" x14ac:dyDescent="0.25">
      <c r="J1810" s="14"/>
      <c r="K1810" s="14"/>
      <c r="L1810" s="14"/>
      <c r="M1810" s="14"/>
      <c r="N1810" s="14"/>
      <c r="O1810" s="14"/>
      <c r="P1810" s="14"/>
      <c r="Q1810" s="14"/>
    </row>
    <row r="1811" spans="10:17" x14ac:dyDescent="0.25">
      <c r="J1811" s="14"/>
      <c r="K1811" s="14"/>
      <c r="L1811" s="14"/>
      <c r="M1811" s="14"/>
      <c r="N1811" s="14"/>
      <c r="O1811" s="14"/>
      <c r="P1811" s="14"/>
      <c r="Q1811" s="14"/>
    </row>
    <row r="1812" spans="10:17" x14ac:dyDescent="0.25">
      <c r="J1812" s="14"/>
      <c r="K1812" s="14"/>
      <c r="L1812" s="14"/>
      <c r="M1812" s="14"/>
      <c r="N1812" s="14"/>
      <c r="O1812" s="14"/>
      <c r="P1812" s="14"/>
      <c r="Q1812" s="14"/>
    </row>
    <row r="1813" spans="10:17" x14ac:dyDescent="0.25">
      <c r="J1813" s="14"/>
      <c r="K1813" s="14"/>
      <c r="L1813" s="14"/>
      <c r="M1813" s="14"/>
      <c r="N1813" s="14"/>
      <c r="O1813" s="14"/>
      <c r="P1813" s="14"/>
      <c r="Q1813" s="14"/>
    </row>
    <row r="1814" spans="10:17" x14ac:dyDescent="0.25">
      <c r="J1814" s="14"/>
      <c r="K1814" s="14"/>
      <c r="L1814" s="14"/>
      <c r="M1814" s="14"/>
      <c r="N1814" s="14"/>
      <c r="O1814" s="14"/>
      <c r="P1814" s="14"/>
      <c r="Q1814" s="14"/>
    </row>
    <row r="1815" spans="10:17" x14ac:dyDescent="0.25">
      <c r="J1815" s="14"/>
      <c r="K1815" s="14"/>
      <c r="L1815" s="14"/>
      <c r="M1815" s="14"/>
      <c r="N1815" s="14"/>
      <c r="O1815" s="14"/>
      <c r="P1815" s="14"/>
      <c r="Q1815" s="14"/>
    </row>
    <row r="1816" spans="10:17" x14ac:dyDescent="0.25">
      <c r="J1816" s="14"/>
      <c r="K1816" s="14"/>
      <c r="L1816" s="14"/>
      <c r="M1816" s="14"/>
      <c r="N1816" s="14"/>
      <c r="O1816" s="14"/>
      <c r="P1816" s="14"/>
      <c r="Q1816" s="14"/>
    </row>
    <row r="1817" spans="10:17" x14ac:dyDescent="0.25">
      <c r="J1817" s="14"/>
      <c r="K1817" s="14"/>
      <c r="L1817" s="14"/>
      <c r="M1817" s="14"/>
      <c r="N1817" s="14"/>
      <c r="O1817" s="14"/>
      <c r="P1817" s="14"/>
      <c r="Q1817" s="14"/>
    </row>
    <row r="1818" spans="10:17" x14ac:dyDescent="0.25">
      <c r="J1818" s="14"/>
      <c r="K1818" s="14"/>
      <c r="L1818" s="14"/>
      <c r="M1818" s="14"/>
      <c r="N1818" s="14"/>
      <c r="O1818" s="14"/>
      <c r="P1818" s="14"/>
      <c r="Q1818" s="14"/>
    </row>
    <row r="1819" spans="10:17" x14ac:dyDescent="0.25">
      <c r="J1819" s="14"/>
      <c r="K1819" s="14"/>
      <c r="L1819" s="14"/>
      <c r="M1819" s="14"/>
      <c r="N1819" s="14"/>
      <c r="O1819" s="14"/>
      <c r="P1819" s="14"/>
      <c r="Q1819" s="14"/>
    </row>
    <row r="1820" spans="10:17" x14ac:dyDescent="0.25">
      <c r="J1820" s="14"/>
      <c r="K1820" s="14"/>
      <c r="L1820" s="14"/>
      <c r="M1820" s="14"/>
      <c r="N1820" s="14"/>
      <c r="O1820" s="14"/>
      <c r="P1820" s="14"/>
      <c r="Q1820" s="14"/>
    </row>
    <row r="1821" spans="10:17" x14ac:dyDescent="0.25">
      <c r="J1821" s="14"/>
      <c r="K1821" s="14"/>
      <c r="L1821" s="14"/>
      <c r="M1821" s="14"/>
      <c r="N1821" s="14"/>
      <c r="O1821" s="14"/>
      <c r="P1821" s="14"/>
      <c r="Q1821" s="14"/>
    </row>
    <row r="1822" spans="10:17" x14ac:dyDescent="0.25">
      <c r="J1822" s="14"/>
      <c r="K1822" s="14"/>
      <c r="L1822" s="14"/>
      <c r="M1822" s="14"/>
      <c r="N1822" s="14"/>
      <c r="O1822" s="14"/>
      <c r="P1822" s="14"/>
      <c r="Q1822" s="14"/>
    </row>
    <row r="1823" spans="10:17" x14ac:dyDescent="0.25">
      <c r="J1823" s="14"/>
      <c r="K1823" s="14"/>
      <c r="L1823" s="14"/>
      <c r="M1823" s="14"/>
      <c r="N1823" s="14"/>
      <c r="O1823" s="14"/>
      <c r="P1823" s="14"/>
      <c r="Q1823" s="14"/>
    </row>
    <row r="1824" spans="10:17" x14ac:dyDescent="0.25">
      <c r="J1824" s="14"/>
      <c r="K1824" s="14"/>
      <c r="L1824" s="14"/>
      <c r="M1824" s="14"/>
      <c r="N1824" s="14"/>
      <c r="O1824" s="14"/>
      <c r="P1824" s="14"/>
      <c r="Q1824" s="14"/>
    </row>
    <row r="1825" spans="10:17" x14ac:dyDescent="0.25">
      <c r="J1825" s="14"/>
      <c r="K1825" s="14"/>
      <c r="L1825" s="14"/>
      <c r="M1825" s="14"/>
      <c r="N1825" s="14"/>
      <c r="O1825" s="14"/>
      <c r="P1825" s="14"/>
      <c r="Q1825" s="14"/>
    </row>
    <row r="1826" spans="10:17" x14ac:dyDescent="0.25">
      <c r="J1826" s="14"/>
      <c r="K1826" s="14"/>
      <c r="L1826" s="14"/>
      <c r="M1826" s="14"/>
      <c r="N1826" s="14"/>
      <c r="O1826" s="14"/>
      <c r="P1826" s="14"/>
      <c r="Q1826" s="14"/>
    </row>
    <row r="1827" spans="10:17" x14ac:dyDescent="0.25">
      <c r="J1827" s="14"/>
      <c r="K1827" s="14"/>
      <c r="L1827" s="14"/>
      <c r="M1827" s="14"/>
      <c r="N1827" s="14"/>
      <c r="O1827" s="14"/>
      <c r="P1827" s="14"/>
      <c r="Q1827" s="14"/>
    </row>
    <row r="1828" spans="10:17" x14ac:dyDescent="0.25">
      <c r="J1828" s="14"/>
      <c r="K1828" s="14"/>
      <c r="L1828" s="14"/>
      <c r="M1828" s="14"/>
      <c r="N1828" s="14"/>
      <c r="O1828" s="14"/>
      <c r="P1828" s="14"/>
      <c r="Q1828" s="14"/>
    </row>
    <row r="1829" spans="10:17" x14ac:dyDescent="0.25">
      <c r="J1829" s="14"/>
      <c r="K1829" s="14"/>
      <c r="L1829" s="14"/>
      <c r="M1829" s="14"/>
      <c r="N1829" s="14"/>
      <c r="O1829" s="14"/>
      <c r="P1829" s="14"/>
      <c r="Q1829" s="14"/>
    </row>
    <row r="1830" spans="10:17" x14ac:dyDescent="0.25">
      <c r="J1830" s="14"/>
      <c r="K1830" s="14"/>
      <c r="L1830" s="14"/>
      <c r="M1830" s="14"/>
      <c r="N1830" s="14"/>
      <c r="O1830" s="14"/>
      <c r="P1830" s="14"/>
      <c r="Q1830" s="14"/>
    </row>
    <row r="1831" spans="10:17" x14ac:dyDescent="0.25">
      <c r="J1831" s="14"/>
      <c r="K1831" s="14"/>
      <c r="L1831" s="14"/>
      <c r="M1831" s="14"/>
      <c r="N1831" s="14"/>
      <c r="O1831" s="14"/>
      <c r="P1831" s="14"/>
      <c r="Q1831" s="14"/>
    </row>
    <row r="1832" spans="10:17" x14ac:dyDescent="0.25">
      <c r="J1832" s="14"/>
      <c r="K1832" s="14"/>
      <c r="L1832" s="14"/>
      <c r="M1832" s="14"/>
      <c r="N1832" s="14"/>
      <c r="O1832" s="14"/>
      <c r="P1832" s="14"/>
      <c r="Q1832" s="14"/>
    </row>
    <row r="1833" spans="10:17" x14ac:dyDescent="0.25">
      <c r="J1833" s="14"/>
      <c r="K1833" s="14"/>
      <c r="L1833" s="14"/>
      <c r="M1833" s="14"/>
      <c r="N1833" s="14"/>
      <c r="O1833" s="14"/>
      <c r="P1833" s="14"/>
      <c r="Q1833" s="14"/>
    </row>
    <row r="1834" spans="10:17" x14ac:dyDescent="0.25">
      <c r="J1834" s="14"/>
      <c r="K1834" s="14"/>
      <c r="L1834" s="14"/>
      <c r="M1834" s="14"/>
      <c r="N1834" s="14"/>
      <c r="O1834" s="14"/>
      <c r="P1834" s="14"/>
      <c r="Q1834" s="14"/>
    </row>
    <row r="1835" spans="10:17" x14ac:dyDescent="0.25">
      <c r="J1835" s="14"/>
      <c r="K1835" s="14"/>
      <c r="L1835" s="14"/>
      <c r="M1835" s="14"/>
      <c r="N1835" s="14"/>
      <c r="O1835" s="14"/>
      <c r="P1835" s="14"/>
      <c r="Q1835" s="14"/>
    </row>
    <row r="1836" spans="10:17" x14ac:dyDescent="0.25">
      <c r="J1836" s="14"/>
      <c r="K1836" s="14"/>
      <c r="L1836" s="14"/>
      <c r="M1836" s="14"/>
      <c r="N1836" s="14"/>
      <c r="O1836" s="14"/>
      <c r="P1836" s="14"/>
      <c r="Q1836" s="14"/>
    </row>
    <row r="1837" spans="10:17" x14ac:dyDescent="0.25">
      <c r="J1837" s="14"/>
      <c r="K1837" s="14"/>
      <c r="L1837" s="14"/>
      <c r="M1837" s="14"/>
      <c r="N1837" s="14"/>
      <c r="O1837" s="14"/>
      <c r="P1837" s="14"/>
      <c r="Q1837" s="14"/>
    </row>
    <row r="1838" spans="10:17" x14ac:dyDescent="0.25">
      <c r="J1838" s="14"/>
      <c r="K1838" s="14"/>
      <c r="L1838" s="14"/>
      <c r="M1838" s="14"/>
      <c r="N1838" s="14"/>
      <c r="O1838" s="14"/>
      <c r="P1838" s="14"/>
      <c r="Q1838" s="14"/>
    </row>
    <row r="1839" spans="10:17" x14ac:dyDescent="0.25">
      <c r="J1839" s="14"/>
      <c r="K1839" s="14"/>
      <c r="L1839" s="14"/>
      <c r="M1839" s="14"/>
      <c r="N1839" s="14"/>
      <c r="O1839" s="14"/>
      <c r="P1839" s="14"/>
      <c r="Q1839" s="14"/>
    </row>
    <row r="1840" spans="10:17" x14ac:dyDescent="0.25">
      <c r="J1840" s="14"/>
      <c r="K1840" s="14"/>
      <c r="L1840" s="14"/>
      <c r="M1840" s="14"/>
      <c r="N1840" s="14"/>
      <c r="O1840" s="14"/>
      <c r="P1840" s="14"/>
      <c r="Q1840" s="14"/>
    </row>
    <row r="1841" spans="10:17" x14ac:dyDescent="0.25">
      <c r="J1841" s="14"/>
      <c r="K1841" s="14"/>
      <c r="L1841" s="14"/>
      <c r="M1841" s="14"/>
      <c r="N1841" s="14"/>
      <c r="O1841" s="14"/>
      <c r="P1841" s="14"/>
      <c r="Q1841" s="14"/>
    </row>
    <row r="1842" spans="10:17" x14ac:dyDescent="0.25">
      <c r="J1842" s="14"/>
      <c r="K1842" s="14"/>
      <c r="L1842" s="14"/>
      <c r="M1842" s="14"/>
      <c r="N1842" s="14"/>
      <c r="O1842" s="14"/>
      <c r="P1842" s="14"/>
      <c r="Q1842" s="14"/>
    </row>
    <row r="1843" spans="10:17" x14ac:dyDescent="0.25">
      <c r="J1843" s="14"/>
      <c r="K1843" s="14"/>
      <c r="L1843" s="14"/>
      <c r="M1843" s="14"/>
      <c r="N1843" s="14"/>
      <c r="O1843" s="14"/>
      <c r="P1843" s="14"/>
      <c r="Q1843" s="14"/>
    </row>
    <row r="1844" spans="10:17" x14ac:dyDescent="0.25">
      <c r="J1844" s="14"/>
      <c r="K1844" s="14"/>
      <c r="L1844" s="14"/>
      <c r="M1844" s="14"/>
      <c r="N1844" s="14"/>
      <c r="O1844" s="14"/>
      <c r="P1844" s="14"/>
      <c r="Q1844" s="14"/>
    </row>
    <row r="1845" spans="10:17" x14ac:dyDescent="0.25">
      <c r="J1845" s="14"/>
      <c r="K1845" s="14"/>
      <c r="L1845" s="14"/>
      <c r="M1845" s="14"/>
      <c r="N1845" s="14"/>
      <c r="O1845" s="14"/>
      <c r="P1845" s="14"/>
      <c r="Q1845" s="14"/>
    </row>
    <row r="1846" spans="10:17" x14ac:dyDescent="0.25">
      <c r="J1846" s="14"/>
      <c r="K1846" s="14"/>
      <c r="L1846" s="14"/>
      <c r="M1846" s="14"/>
      <c r="N1846" s="14"/>
      <c r="O1846" s="14"/>
      <c r="P1846" s="14"/>
      <c r="Q1846" s="14"/>
    </row>
    <row r="1847" spans="10:17" x14ac:dyDescent="0.25">
      <c r="J1847" s="14"/>
      <c r="K1847" s="14"/>
      <c r="L1847" s="14"/>
      <c r="M1847" s="14"/>
      <c r="N1847" s="14"/>
      <c r="O1847" s="14"/>
      <c r="P1847" s="14"/>
      <c r="Q1847" s="14"/>
    </row>
    <row r="1848" spans="10:17" x14ac:dyDescent="0.25">
      <c r="J1848" s="14"/>
      <c r="K1848" s="14"/>
      <c r="L1848" s="14"/>
      <c r="M1848" s="14"/>
      <c r="N1848" s="14"/>
      <c r="O1848" s="14"/>
      <c r="P1848" s="14"/>
      <c r="Q1848" s="14"/>
    </row>
    <row r="1849" spans="10:17" x14ac:dyDescent="0.25">
      <c r="J1849" s="14"/>
      <c r="K1849" s="14"/>
      <c r="L1849" s="14"/>
      <c r="M1849" s="14"/>
      <c r="N1849" s="14"/>
      <c r="O1849" s="14"/>
      <c r="P1849" s="14"/>
      <c r="Q1849" s="14"/>
    </row>
    <row r="1850" spans="10:17" x14ac:dyDescent="0.25">
      <c r="J1850" s="14"/>
      <c r="K1850" s="14"/>
      <c r="L1850" s="14"/>
      <c r="M1850" s="14"/>
      <c r="N1850" s="14"/>
      <c r="O1850" s="14"/>
      <c r="P1850" s="14"/>
      <c r="Q1850" s="14"/>
    </row>
    <row r="1851" spans="10:17" x14ac:dyDescent="0.25">
      <c r="J1851" s="14"/>
      <c r="K1851" s="14"/>
      <c r="L1851" s="14"/>
      <c r="M1851" s="14"/>
      <c r="N1851" s="14"/>
      <c r="O1851" s="14"/>
      <c r="P1851" s="14"/>
      <c r="Q1851" s="14"/>
    </row>
    <row r="1852" spans="10:17" x14ac:dyDescent="0.25">
      <c r="J1852" s="14"/>
      <c r="K1852" s="14"/>
      <c r="L1852" s="14"/>
      <c r="M1852" s="14"/>
      <c r="N1852" s="14"/>
      <c r="O1852" s="14"/>
      <c r="P1852" s="14"/>
      <c r="Q1852" s="14"/>
    </row>
    <row r="1853" spans="10:17" x14ac:dyDescent="0.25">
      <c r="J1853" s="14"/>
      <c r="K1853" s="14"/>
      <c r="L1853" s="14"/>
      <c r="M1853" s="14"/>
      <c r="N1853" s="14"/>
      <c r="O1853" s="14"/>
      <c r="P1853" s="14"/>
      <c r="Q1853" s="14"/>
    </row>
    <row r="1854" spans="10:17" x14ac:dyDescent="0.25">
      <c r="J1854" s="14"/>
      <c r="K1854" s="14"/>
      <c r="L1854" s="14"/>
      <c r="M1854" s="14"/>
      <c r="N1854" s="14"/>
      <c r="O1854" s="14"/>
      <c r="P1854" s="14"/>
      <c r="Q1854" s="14"/>
    </row>
    <row r="1855" spans="10:17" x14ac:dyDescent="0.25">
      <c r="J1855" s="14"/>
      <c r="K1855" s="14"/>
      <c r="L1855" s="14"/>
      <c r="M1855" s="14"/>
      <c r="N1855" s="14"/>
      <c r="O1855" s="14"/>
      <c r="P1855" s="14"/>
      <c r="Q1855" s="14"/>
    </row>
    <row r="1856" spans="10:17" x14ac:dyDescent="0.25">
      <c r="J1856" s="14"/>
      <c r="K1856" s="14"/>
      <c r="L1856" s="14"/>
      <c r="M1856" s="14"/>
      <c r="N1856" s="14"/>
      <c r="O1856" s="14"/>
      <c r="P1856" s="14"/>
      <c r="Q1856" s="14"/>
    </row>
    <row r="1857" spans="10:17" x14ac:dyDescent="0.25">
      <c r="J1857" s="14"/>
      <c r="K1857" s="14"/>
      <c r="L1857" s="14"/>
      <c r="M1857" s="14"/>
      <c r="N1857" s="14"/>
      <c r="O1857" s="14"/>
      <c r="P1857" s="14"/>
      <c r="Q1857" s="14"/>
    </row>
    <row r="1858" spans="10:17" x14ac:dyDescent="0.25">
      <c r="J1858" s="14"/>
      <c r="K1858" s="14"/>
      <c r="L1858" s="14"/>
      <c r="M1858" s="14"/>
      <c r="N1858" s="14"/>
      <c r="O1858" s="14"/>
      <c r="P1858" s="14"/>
      <c r="Q1858" s="14"/>
    </row>
    <row r="1859" spans="10:17" x14ac:dyDescent="0.25">
      <c r="J1859" s="14"/>
      <c r="K1859" s="14"/>
      <c r="L1859" s="14"/>
      <c r="M1859" s="14"/>
      <c r="N1859" s="14"/>
      <c r="O1859" s="14"/>
      <c r="P1859" s="14"/>
      <c r="Q1859" s="14"/>
    </row>
    <row r="1860" spans="10:17" x14ac:dyDescent="0.25">
      <c r="J1860" s="14"/>
      <c r="K1860" s="14"/>
      <c r="L1860" s="14"/>
      <c r="M1860" s="14"/>
      <c r="N1860" s="14"/>
      <c r="O1860" s="14"/>
      <c r="P1860" s="14"/>
      <c r="Q1860" s="14"/>
    </row>
    <row r="1861" spans="10:17" x14ac:dyDescent="0.25">
      <c r="J1861" s="14"/>
      <c r="K1861" s="14"/>
      <c r="L1861" s="14"/>
      <c r="M1861" s="14"/>
      <c r="N1861" s="14"/>
      <c r="O1861" s="14"/>
      <c r="P1861" s="14"/>
      <c r="Q1861" s="14"/>
    </row>
    <row r="1862" spans="10:17" x14ac:dyDescent="0.25">
      <c r="J1862" s="14"/>
      <c r="K1862" s="14"/>
      <c r="L1862" s="14"/>
      <c r="M1862" s="14"/>
      <c r="N1862" s="14"/>
      <c r="O1862" s="14"/>
      <c r="P1862" s="14"/>
      <c r="Q1862" s="14"/>
    </row>
    <row r="1863" spans="10:17" x14ac:dyDescent="0.25">
      <c r="J1863" s="14"/>
      <c r="K1863" s="14"/>
      <c r="L1863" s="14"/>
      <c r="M1863" s="14"/>
      <c r="N1863" s="14"/>
      <c r="O1863" s="14"/>
      <c r="P1863" s="14"/>
      <c r="Q1863" s="14"/>
    </row>
    <row r="1864" spans="10:17" x14ac:dyDescent="0.25">
      <c r="J1864" s="14"/>
      <c r="K1864" s="14"/>
      <c r="L1864" s="14"/>
      <c r="M1864" s="14"/>
      <c r="N1864" s="14"/>
      <c r="O1864" s="14"/>
      <c r="P1864" s="14"/>
      <c r="Q1864" s="14"/>
    </row>
    <row r="1865" spans="10:17" x14ac:dyDescent="0.25">
      <c r="J1865" s="14"/>
      <c r="K1865" s="14"/>
      <c r="L1865" s="14"/>
      <c r="M1865" s="14"/>
      <c r="N1865" s="14"/>
      <c r="O1865" s="14"/>
      <c r="P1865" s="14"/>
      <c r="Q1865" s="14"/>
    </row>
    <row r="1866" spans="10:17" x14ac:dyDescent="0.25">
      <c r="J1866" s="14"/>
      <c r="K1866" s="14"/>
      <c r="L1866" s="14"/>
      <c r="M1866" s="14"/>
      <c r="N1866" s="14"/>
      <c r="O1866" s="14"/>
      <c r="P1866" s="14"/>
      <c r="Q1866" s="14"/>
    </row>
    <row r="1867" spans="10:17" x14ac:dyDescent="0.25">
      <c r="J1867" s="14"/>
      <c r="K1867" s="14"/>
      <c r="L1867" s="14"/>
      <c r="M1867" s="14"/>
      <c r="N1867" s="14"/>
      <c r="O1867" s="14"/>
      <c r="P1867" s="14"/>
      <c r="Q1867" s="14"/>
    </row>
    <row r="1868" spans="10:17" x14ac:dyDescent="0.25">
      <c r="J1868" s="14"/>
      <c r="K1868" s="14"/>
      <c r="L1868" s="14"/>
      <c r="M1868" s="14"/>
      <c r="N1868" s="14"/>
      <c r="O1868" s="14"/>
      <c r="P1868" s="14"/>
      <c r="Q1868" s="14"/>
    </row>
    <row r="1869" spans="10:17" x14ac:dyDescent="0.25">
      <c r="J1869" s="14"/>
      <c r="K1869" s="14"/>
      <c r="L1869" s="14"/>
      <c r="M1869" s="14"/>
      <c r="N1869" s="14"/>
      <c r="O1869" s="14"/>
      <c r="P1869" s="14"/>
      <c r="Q1869" s="14"/>
    </row>
    <row r="1870" spans="10:17" x14ac:dyDescent="0.25">
      <c r="J1870" s="14"/>
      <c r="K1870" s="14"/>
      <c r="L1870" s="14"/>
      <c r="M1870" s="14"/>
      <c r="N1870" s="14"/>
      <c r="O1870" s="14"/>
      <c r="P1870" s="14"/>
      <c r="Q1870" s="14"/>
    </row>
    <row r="1871" spans="10:17" x14ac:dyDescent="0.25">
      <c r="J1871" s="14"/>
      <c r="K1871" s="14"/>
      <c r="L1871" s="14"/>
      <c r="M1871" s="14"/>
      <c r="N1871" s="14"/>
      <c r="O1871" s="14"/>
      <c r="P1871" s="14"/>
      <c r="Q1871" s="14"/>
    </row>
    <row r="1872" spans="10:17" x14ac:dyDescent="0.25">
      <c r="J1872" s="14"/>
      <c r="K1872" s="14"/>
      <c r="L1872" s="14"/>
      <c r="M1872" s="14"/>
      <c r="N1872" s="14"/>
      <c r="O1872" s="14"/>
      <c r="P1872" s="14"/>
      <c r="Q1872" s="14"/>
    </row>
    <row r="1873" spans="10:17" x14ac:dyDescent="0.25">
      <c r="J1873" s="14"/>
      <c r="K1873" s="14"/>
      <c r="L1873" s="14"/>
      <c r="M1873" s="14"/>
      <c r="N1873" s="14"/>
      <c r="O1873" s="14"/>
      <c r="P1873" s="14"/>
      <c r="Q1873" s="14"/>
    </row>
    <row r="1874" spans="10:17" x14ac:dyDescent="0.25">
      <c r="J1874" s="14"/>
      <c r="K1874" s="14"/>
      <c r="L1874" s="14"/>
      <c r="M1874" s="14"/>
      <c r="N1874" s="14"/>
      <c r="O1874" s="14"/>
      <c r="P1874" s="14"/>
      <c r="Q1874" s="14"/>
    </row>
    <row r="1875" spans="10:17" x14ac:dyDescent="0.25">
      <c r="J1875" s="14"/>
      <c r="K1875" s="14"/>
      <c r="L1875" s="14"/>
      <c r="M1875" s="14"/>
      <c r="N1875" s="14"/>
      <c r="O1875" s="14"/>
      <c r="P1875" s="14"/>
      <c r="Q1875" s="14"/>
    </row>
    <row r="1876" spans="10:17" x14ac:dyDescent="0.25">
      <c r="J1876" s="14"/>
      <c r="K1876" s="14"/>
      <c r="L1876" s="14"/>
      <c r="M1876" s="14"/>
      <c r="N1876" s="14"/>
      <c r="O1876" s="14"/>
      <c r="P1876" s="14"/>
      <c r="Q1876" s="14"/>
    </row>
    <row r="1877" spans="10:17" x14ac:dyDescent="0.25">
      <c r="J1877" s="14"/>
      <c r="K1877" s="14"/>
      <c r="L1877" s="14"/>
      <c r="M1877" s="14"/>
      <c r="N1877" s="14"/>
      <c r="O1877" s="14"/>
      <c r="P1877" s="14"/>
      <c r="Q1877" s="14"/>
    </row>
    <row r="1878" spans="10:17" x14ac:dyDescent="0.25">
      <c r="J1878" s="14"/>
      <c r="K1878" s="14"/>
      <c r="L1878" s="14"/>
      <c r="M1878" s="14"/>
      <c r="N1878" s="14"/>
      <c r="O1878" s="14"/>
      <c r="P1878" s="14"/>
      <c r="Q1878" s="14"/>
    </row>
    <row r="1879" spans="10:17" x14ac:dyDescent="0.25">
      <c r="J1879" s="14"/>
      <c r="K1879" s="14"/>
      <c r="L1879" s="14"/>
      <c r="M1879" s="14"/>
      <c r="N1879" s="14"/>
      <c r="O1879" s="14"/>
      <c r="P1879" s="14"/>
      <c r="Q1879" s="14"/>
    </row>
    <row r="1880" spans="10:17" x14ac:dyDescent="0.25">
      <c r="J1880" s="14"/>
      <c r="K1880" s="14"/>
      <c r="L1880" s="14"/>
      <c r="M1880" s="14"/>
      <c r="N1880" s="14"/>
      <c r="O1880" s="14"/>
      <c r="P1880" s="14"/>
      <c r="Q1880" s="14"/>
    </row>
    <row r="1881" spans="10:17" x14ac:dyDescent="0.25">
      <c r="J1881" s="14"/>
      <c r="K1881" s="14"/>
      <c r="L1881" s="14"/>
      <c r="M1881" s="14"/>
      <c r="N1881" s="14"/>
      <c r="O1881" s="14"/>
      <c r="P1881" s="14"/>
      <c r="Q1881" s="14"/>
    </row>
    <row r="1882" spans="10:17" x14ac:dyDescent="0.25">
      <c r="J1882" s="14"/>
      <c r="K1882" s="14"/>
      <c r="L1882" s="14"/>
      <c r="M1882" s="14"/>
      <c r="N1882" s="14"/>
      <c r="O1882" s="14"/>
      <c r="P1882" s="14"/>
      <c r="Q1882" s="14"/>
    </row>
    <row r="1883" spans="10:17" x14ac:dyDescent="0.25">
      <c r="J1883" s="14"/>
      <c r="K1883" s="14"/>
      <c r="L1883" s="14"/>
      <c r="M1883" s="14"/>
      <c r="N1883" s="14"/>
      <c r="O1883" s="14"/>
      <c r="P1883" s="14"/>
      <c r="Q1883" s="14"/>
    </row>
    <row r="1884" spans="10:17" x14ac:dyDescent="0.25">
      <c r="J1884" s="14"/>
      <c r="K1884" s="14"/>
      <c r="L1884" s="14"/>
      <c r="M1884" s="14"/>
      <c r="N1884" s="14"/>
      <c r="O1884" s="14"/>
      <c r="P1884" s="14"/>
      <c r="Q1884" s="14"/>
    </row>
    <row r="1885" spans="10:17" x14ac:dyDescent="0.25">
      <c r="J1885" s="14"/>
      <c r="K1885" s="14"/>
      <c r="L1885" s="14"/>
      <c r="M1885" s="14"/>
      <c r="N1885" s="14"/>
      <c r="O1885" s="14"/>
      <c r="P1885" s="14"/>
      <c r="Q1885" s="14"/>
    </row>
    <row r="1886" spans="10:17" x14ac:dyDescent="0.25">
      <c r="J1886" s="14"/>
      <c r="K1886" s="14"/>
      <c r="L1886" s="14"/>
      <c r="M1886" s="14"/>
      <c r="N1886" s="14"/>
      <c r="O1886" s="14"/>
      <c r="P1886" s="14"/>
      <c r="Q1886" s="14"/>
    </row>
    <row r="1887" spans="10:17" x14ac:dyDescent="0.25">
      <c r="J1887" s="14"/>
      <c r="K1887" s="14"/>
      <c r="L1887" s="14"/>
      <c r="M1887" s="14"/>
      <c r="N1887" s="14"/>
      <c r="O1887" s="14"/>
      <c r="P1887" s="14"/>
      <c r="Q1887" s="14"/>
    </row>
    <row r="1888" spans="10:17" x14ac:dyDescent="0.25">
      <c r="J1888" s="14"/>
      <c r="K1888" s="14"/>
      <c r="L1888" s="14"/>
      <c r="M1888" s="14"/>
      <c r="N1888" s="14"/>
      <c r="O1888" s="14"/>
      <c r="P1888" s="14"/>
      <c r="Q1888" s="14"/>
    </row>
    <row r="1889" spans="10:17" x14ac:dyDescent="0.25">
      <c r="J1889" s="14"/>
      <c r="K1889" s="14"/>
      <c r="L1889" s="14"/>
      <c r="M1889" s="14"/>
      <c r="N1889" s="14"/>
      <c r="O1889" s="14"/>
      <c r="P1889" s="14"/>
      <c r="Q1889" s="14"/>
    </row>
    <row r="1890" spans="10:17" x14ac:dyDescent="0.25">
      <c r="J1890" s="14"/>
      <c r="K1890" s="14"/>
      <c r="L1890" s="14"/>
      <c r="M1890" s="14"/>
      <c r="N1890" s="14"/>
      <c r="O1890" s="14"/>
      <c r="P1890" s="14"/>
      <c r="Q1890" s="14"/>
    </row>
    <row r="1891" spans="10:17" x14ac:dyDescent="0.25">
      <c r="J1891" s="14"/>
      <c r="K1891" s="14"/>
      <c r="L1891" s="14"/>
      <c r="M1891" s="14"/>
      <c r="N1891" s="14"/>
      <c r="O1891" s="14"/>
      <c r="P1891" s="14"/>
      <c r="Q1891" s="14"/>
    </row>
    <row r="1892" spans="10:17" x14ac:dyDescent="0.25">
      <c r="J1892" s="14"/>
      <c r="K1892" s="14"/>
      <c r="L1892" s="14"/>
      <c r="M1892" s="14"/>
      <c r="N1892" s="14"/>
      <c r="O1892" s="14"/>
      <c r="P1892" s="14"/>
      <c r="Q1892" s="14"/>
    </row>
    <row r="1893" spans="10:17" x14ac:dyDescent="0.25">
      <c r="J1893" s="14"/>
      <c r="K1893" s="14"/>
      <c r="L1893" s="14"/>
      <c r="M1893" s="14"/>
      <c r="N1893" s="14"/>
      <c r="O1893" s="14"/>
      <c r="P1893" s="14"/>
      <c r="Q1893" s="14"/>
    </row>
    <row r="1894" spans="10:17" x14ac:dyDescent="0.25">
      <c r="J1894" s="14"/>
      <c r="K1894" s="14"/>
      <c r="L1894" s="14"/>
      <c r="M1894" s="14"/>
      <c r="N1894" s="14"/>
      <c r="O1894" s="14"/>
      <c r="P1894" s="14"/>
      <c r="Q1894" s="14"/>
    </row>
    <row r="1895" spans="10:17" x14ac:dyDescent="0.25">
      <c r="J1895" s="14"/>
      <c r="K1895" s="14"/>
      <c r="L1895" s="14"/>
      <c r="M1895" s="14"/>
      <c r="N1895" s="14"/>
      <c r="O1895" s="14"/>
      <c r="P1895" s="14"/>
      <c r="Q1895" s="14"/>
    </row>
    <row r="1896" spans="10:17" x14ac:dyDescent="0.25">
      <c r="J1896" s="14"/>
      <c r="K1896" s="14"/>
      <c r="L1896" s="14"/>
      <c r="M1896" s="14"/>
      <c r="N1896" s="14"/>
      <c r="O1896" s="14"/>
      <c r="P1896" s="14"/>
      <c r="Q1896" s="14"/>
    </row>
    <row r="1897" spans="10:17" x14ac:dyDescent="0.25">
      <c r="J1897" s="14"/>
      <c r="K1897" s="14"/>
      <c r="L1897" s="14"/>
      <c r="M1897" s="14"/>
      <c r="N1897" s="14"/>
      <c r="O1897" s="14"/>
      <c r="P1897" s="14"/>
      <c r="Q1897" s="14"/>
    </row>
    <row r="1898" spans="10:17" x14ac:dyDescent="0.25">
      <c r="J1898" s="14"/>
      <c r="K1898" s="14"/>
      <c r="L1898" s="14"/>
      <c r="M1898" s="14"/>
      <c r="N1898" s="14"/>
      <c r="O1898" s="14"/>
      <c r="P1898" s="14"/>
      <c r="Q1898" s="14"/>
    </row>
    <row r="1899" spans="10:17" x14ac:dyDescent="0.25">
      <c r="J1899" s="14"/>
      <c r="K1899" s="14"/>
      <c r="L1899" s="14"/>
      <c r="M1899" s="14"/>
      <c r="N1899" s="14"/>
      <c r="O1899" s="14"/>
      <c r="P1899" s="14"/>
      <c r="Q1899" s="14"/>
    </row>
    <row r="1900" spans="10:17" x14ac:dyDescent="0.25">
      <c r="J1900" s="14"/>
      <c r="K1900" s="14"/>
      <c r="L1900" s="14"/>
      <c r="M1900" s="14"/>
      <c r="N1900" s="14"/>
      <c r="O1900" s="14"/>
      <c r="P1900" s="14"/>
      <c r="Q1900" s="14"/>
    </row>
    <row r="1901" spans="10:17" x14ac:dyDescent="0.25">
      <c r="J1901" s="14"/>
      <c r="K1901" s="14"/>
      <c r="L1901" s="14"/>
      <c r="M1901" s="14"/>
      <c r="N1901" s="14"/>
      <c r="O1901" s="14"/>
      <c r="P1901" s="14"/>
      <c r="Q1901" s="14"/>
    </row>
    <row r="1902" spans="10:17" x14ac:dyDescent="0.25">
      <c r="J1902" s="14"/>
      <c r="K1902" s="14"/>
      <c r="L1902" s="14"/>
      <c r="M1902" s="14"/>
      <c r="N1902" s="14"/>
      <c r="O1902" s="14"/>
      <c r="P1902" s="14"/>
      <c r="Q1902" s="14"/>
    </row>
    <row r="1903" spans="10:17" x14ac:dyDescent="0.25">
      <c r="J1903" s="14"/>
      <c r="K1903" s="14"/>
      <c r="L1903" s="14"/>
      <c r="M1903" s="14"/>
      <c r="N1903" s="14"/>
      <c r="O1903" s="14"/>
      <c r="P1903" s="14"/>
      <c r="Q1903" s="14"/>
    </row>
    <row r="1904" spans="10:17" x14ac:dyDescent="0.25">
      <c r="J1904" s="14"/>
      <c r="K1904" s="14"/>
      <c r="L1904" s="14"/>
      <c r="M1904" s="14"/>
      <c r="N1904" s="14"/>
      <c r="O1904" s="14"/>
      <c r="P1904" s="14"/>
      <c r="Q1904" s="14"/>
    </row>
    <row r="1905" spans="10:17" x14ac:dyDescent="0.25">
      <c r="J1905" s="14"/>
      <c r="K1905" s="14"/>
      <c r="L1905" s="14"/>
      <c r="M1905" s="14"/>
      <c r="N1905" s="14"/>
      <c r="O1905" s="14"/>
      <c r="P1905" s="14"/>
      <c r="Q1905" s="14"/>
    </row>
    <row r="1906" spans="10:17" x14ac:dyDescent="0.25">
      <c r="J1906" s="14"/>
      <c r="K1906" s="14"/>
      <c r="L1906" s="14"/>
      <c r="M1906" s="14"/>
      <c r="N1906" s="14"/>
      <c r="O1906" s="14"/>
      <c r="P1906" s="14"/>
      <c r="Q1906" s="14"/>
    </row>
    <row r="1907" spans="10:17" x14ac:dyDescent="0.25">
      <c r="J1907" s="14"/>
      <c r="K1907" s="14"/>
      <c r="L1907" s="14"/>
      <c r="M1907" s="14"/>
      <c r="N1907" s="14"/>
      <c r="O1907" s="14"/>
      <c r="P1907" s="14"/>
      <c r="Q1907" s="14"/>
    </row>
    <row r="1908" spans="10:17" x14ac:dyDescent="0.25">
      <c r="J1908" s="14"/>
      <c r="K1908" s="14"/>
      <c r="L1908" s="14"/>
      <c r="M1908" s="14"/>
      <c r="N1908" s="14"/>
      <c r="O1908" s="14"/>
      <c r="P1908" s="14"/>
      <c r="Q1908" s="14"/>
    </row>
    <row r="1909" spans="10:17" x14ac:dyDescent="0.25">
      <c r="J1909" s="14"/>
      <c r="K1909" s="14"/>
      <c r="L1909" s="14"/>
      <c r="M1909" s="14"/>
      <c r="N1909" s="14"/>
      <c r="O1909" s="14"/>
      <c r="P1909" s="14"/>
      <c r="Q1909" s="14"/>
    </row>
    <row r="1910" spans="10:17" x14ac:dyDescent="0.25">
      <c r="J1910" s="14"/>
      <c r="K1910" s="14"/>
      <c r="L1910" s="14"/>
      <c r="M1910" s="14"/>
      <c r="N1910" s="14"/>
      <c r="O1910" s="14"/>
      <c r="P1910" s="14"/>
      <c r="Q1910" s="14"/>
    </row>
    <row r="1911" spans="10:17" x14ac:dyDescent="0.25">
      <c r="J1911" s="14"/>
      <c r="K1911" s="14"/>
      <c r="L1911" s="14"/>
      <c r="M1911" s="14"/>
      <c r="N1911" s="14"/>
      <c r="O1911" s="14"/>
      <c r="P1911" s="14"/>
      <c r="Q1911" s="14"/>
    </row>
    <row r="1912" spans="10:17" x14ac:dyDescent="0.25">
      <c r="J1912" s="14"/>
      <c r="K1912" s="14"/>
      <c r="L1912" s="14"/>
      <c r="M1912" s="14"/>
      <c r="N1912" s="14"/>
      <c r="O1912" s="14"/>
      <c r="P1912" s="14"/>
      <c r="Q1912" s="14"/>
    </row>
    <row r="1913" spans="10:17" x14ac:dyDescent="0.25">
      <c r="J1913" s="14"/>
      <c r="K1913" s="14"/>
      <c r="L1913" s="14"/>
      <c r="M1913" s="14"/>
      <c r="N1913" s="14"/>
      <c r="O1913" s="14"/>
      <c r="P1913" s="14"/>
      <c r="Q1913" s="14"/>
    </row>
    <row r="1914" spans="10:17" x14ac:dyDescent="0.25">
      <c r="J1914" s="14"/>
      <c r="K1914" s="14"/>
      <c r="L1914" s="14"/>
      <c r="M1914" s="14"/>
      <c r="N1914" s="14"/>
      <c r="O1914" s="14"/>
      <c r="P1914" s="14"/>
      <c r="Q1914" s="14"/>
    </row>
    <row r="1915" spans="10:17" x14ac:dyDescent="0.25">
      <c r="J1915" s="14"/>
      <c r="K1915" s="14"/>
      <c r="L1915" s="14"/>
      <c r="M1915" s="14"/>
      <c r="N1915" s="14"/>
      <c r="O1915" s="14"/>
      <c r="P1915" s="14"/>
      <c r="Q1915" s="14"/>
    </row>
    <row r="1916" spans="10:17" x14ac:dyDescent="0.25">
      <c r="J1916" s="14"/>
      <c r="K1916" s="14"/>
      <c r="L1916" s="14"/>
      <c r="M1916" s="14"/>
      <c r="N1916" s="14"/>
      <c r="O1916" s="14"/>
      <c r="P1916" s="14"/>
      <c r="Q1916" s="14"/>
    </row>
    <row r="1917" spans="10:17" x14ac:dyDescent="0.25">
      <c r="J1917" s="14"/>
      <c r="K1917" s="14"/>
      <c r="L1917" s="14"/>
      <c r="M1917" s="14"/>
      <c r="N1917" s="14"/>
      <c r="O1917" s="14"/>
      <c r="P1917" s="14"/>
      <c r="Q1917" s="14"/>
    </row>
    <row r="1918" spans="10:17" x14ac:dyDescent="0.25">
      <c r="J1918" s="14"/>
      <c r="K1918" s="14"/>
      <c r="L1918" s="14"/>
      <c r="M1918" s="14"/>
      <c r="N1918" s="14"/>
      <c r="O1918" s="14"/>
      <c r="P1918" s="14"/>
      <c r="Q1918" s="14"/>
    </row>
    <row r="1919" spans="10:17" x14ac:dyDescent="0.25">
      <c r="J1919" s="14"/>
      <c r="K1919" s="14"/>
      <c r="L1919" s="14"/>
      <c r="M1919" s="14"/>
      <c r="N1919" s="14"/>
      <c r="O1919" s="14"/>
      <c r="P1919" s="14"/>
      <c r="Q1919" s="14"/>
    </row>
    <row r="1920" spans="10:17" x14ac:dyDescent="0.25">
      <c r="J1920" s="14"/>
      <c r="K1920" s="14"/>
      <c r="L1920" s="14"/>
      <c r="M1920" s="14"/>
      <c r="N1920" s="14"/>
      <c r="O1920" s="14"/>
      <c r="P1920" s="14"/>
      <c r="Q1920" s="14"/>
    </row>
    <row r="1921" spans="10:17" x14ac:dyDescent="0.25">
      <c r="J1921" s="14"/>
      <c r="K1921" s="14"/>
      <c r="L1921" s="14"/>
      <c r="M1921" s="14"/>
      <c r="N1921" s="14"/>
      <c r="O1921" s="14"/>
      <c r="P1921" s="14"/>
      <c r="Q1921" s="14"/>
    </row>
    <row r="1922" spans="10:17" x14ac:dyDescent="0.25">
      <c r="J1922" s="14"/>
      <c r="K1922" s="14"/>
      <c r="L1922" s="14"/>
      <c r="M1922" s="14"/>
      <c r="N1922" s="14"/>
      <c r="O1922" s="14"/>
      <c r="P1922" s="14"/>
      <c r="Q1922" s="14"/>
    </row>
    <row r="1923" spans="10:17" x14ac:dyDescent="0.25">
      <c r="J1923" s="14"/>
      <c r="K1923" s="14"/>
      <c r="L1923" s="14"/>
      <c r="M1923" s="14"/>
      <c r="N1923" s="14"/>
      <c r="O1923" s="14"/>
      <c r="P1923" s="14"/>
      <c r="Q1923" s="14"/>
    </row>
    <row r="1924" spans="10:17" x14ac:dyDescent="0.25">
      <c r="J1924" s="14"/>
      <c r="K1924" s="14"/>
      <c r="L1924" s="14"/>
      <c r="M1924" s="14"/>
      <c r="N1924" s="14"/>
      <c r="O1924" s="14"/>
      <c r="P1924" s="14"/>
      <c r="Q1924" s="14"/>
    </row>
    <row r="1925" spans="10:17" x14ac:dyDescent="0.25">
      <c r="J1925" s="14"/>
      <c r="K1925" s="14"/>
      <c r="L1925" s="14"/>
      <c r="M1925" s="14"/>
      <c r="N1925" s="14"/>
      <c r="O1925" s="14"/>
      <c r="P1925" s="14"/>
      <c r="Q1925" s="14"/>
    </row>
    <row r="1926" spans="10:17" x14ac:dyDescent="0.25">
      <c r="J1926" s="14"/>
      <c r="K1926" s="14"/>
      <c r="L1926" s="14"/>
      <c r="M1926" s="14"/>
      <c r="N1926" s="14"/>
      <c r="O1926" s="14"/>
      <c r="P1926" s="14"/>
      <c r="Q1926" s="14"/>
    </row>
    <row r="1927" spans="10:17" x14ac:dyDescent="0.25">
      <c r="J1927" s="14"/>
      <c r="K1927" s="14"/>
      <c r="L1927" s="14"/>
      <c r="M1927" s="14"/>
      <c r="N1927" s="14"/>
      <c r="O1927" s="14"/>
      <c r="P1927" s="14"/>
      <c r="Q1927" s="14"/>
    </row>
    <row r="1928" spans="10:17" x14ac:dyDescent="0.25">
      <c r="J1928" s="14"/>
      <c r="K1928" s="14"/>
      <c r="L1928" s="14"/>
      <c r="M1928" s="14"/>
      <c r="N1928" s="14"/>
      <c r="O1928" s="14"/>
      <c r="P1928" s="14"/>
      <c r="Q1928" s="14"/>
    </row>
    <row r="1929" spans="10:17" x14ac:dyDescent="0.25">
      <c r="J1929" s="14"/>
      <c r="K1929" s="14"/>
      <c r="L1929" s="14"/>
      <c r="M1929" s="14"/>
      <c r="N1929" s="14"/>
      <c r="O1929" s="14"/>
      <c r="P1929" s="14"/>
      <c r="Q1929" s="14"/>
    </row>
    <row r="1930" spans="10:17" x14ac:dyDescent="0.25">
      <c r="J1930" s="14"/>
      <c r="K1930" s="14"/>
      <c r="L1930" s="14"/>
      <c r="M1930" s="14"/>
      <c r="N1930" s="14"/>
      <c r="O1930" s="14"/>
      <c r="P1930" s="14"/>
      <c r="Q1930" s="14"/>
    </row>
    <row r="1931" spans="10:17" x14ac:dyDescent="0.25">
      <c r="J1931" s="14"/>
      <c r="K1931" s="14"/>
      <c r="L1931" s="14"/>
      <c r="M1931" s="14"/>
      <c r="N1931" s="14"/>
      <c r="O1931" s="14"/>
      <c r="P1931" s="14"/>
      <c r="Q1931" s="14"/>
    </row>
    <row r="1932" spans="10:17" x14ac:dyDescent="0.25">
      <c r="J1932" s="14"/>
      <c r="K1932" s="14"/>
      <c r="L1932" s="14"/>
      <c r="M1932" s="14"/>
      <c r="N1932" s="14"/>
      <c r="O1932" s="14"/>
      <c r="P1932" s="14"/>
      <c r="Q1932" s="14"/>
    </row>
    <row r="1933" spans="10:17" x14ac:dyDescent="0.25">
      <c r="J1933" s="14"/>
      <c r="K1933" s="14"/>
      <c r="L1933" s="14"/>
      <c r="M1933" s="14"/>
      <c r="N1933" s="14"/>
      <c r="O1933" s="14"/>
      <c r="P1933" s="14"/>
      <c r="Q1933" s="14"/>
    </row>
    <row r="1934" spans="10:17" x14ac:dyDescent="0.25">
      <c r="J1934" s="14"/>
      <c r="K1934" s="14"/>
      <c r="L1934" s="14"/>
      <c r="M1934" s="14"/>
      <c r="N1934" s="14"/>
      <c r="O1934" s="14"/>
      <c r="P1934" s="14"/>
      <c r="Q1934" s="14"/>
    </row>
    <row r="1935" spans="10:17" x14ac:dyDescent="0.25">
      <c r="J1935" s="14"/>
      <c r="K1935" s="14"/>
      <c r="L1935" s="14"/>
      <c r="M1935" s="14"/>
      <c r="N1935" s="14"/>
      <c r="O1935" s="14"/>
      <c r="P1935" s="14"/>
      <c r="Q1935" s="14"/>
    </row>
    <row r="1936" spans="10:17" x14ac:dyDescent="0.25">
      <c r="J1936" s="14"/>
      <c r="K1936" s="14"/>
      <c r="L1936" s="14"/>
      <c r="M1936" s="14"/>
      <c r="N1936" s="14"/>
      <c r="O1936" s="14"/>
      <c r="P1936" s="14"/>
      <c r="Q1936" s="14"/>
    </row>
    <row r="1937" spans="10:17" x14ac:dyDescent="0.25">
      <c r="J1937" s="14"/>
      <c r="K1937" s="14"/>
      <c r="L1937" s="14"/>
      <c r="M1937" s="14"/>
      <c r="N1937" s="14"/>
      <c r="O1937" s="14"/>
      <c r="P1937" s="14"/>
      <c r="Q1937" s="14"/>
    </row>
    <row r="1938" spans="10:17" x14ac:dyDescent="0.25">
      <c r="J1938" s="14"/>
      <c r="K1938" s="14"/>
      <c r="L1938" s="14"/>
      <c r="M1938" s="14"/>
      <c r="N1938" s="14"/>
      <c r="O1938" s="14"/>
      <c r="P1938" s="14"/>
      <c r="Q1938" s="14"/>
    </row>
    <row r="1939" spans="10:17" x14ac:dyDescent="0.25">
      <c r="J1939" s="14"/>
      <c r="K1939" s="14"/>
      <c r="L1939" s="14"/>
      <c r="M1939" s="14"/>
      <c r="N1939" s="14"/>
      <c r="O1939" s="14"/>
      <c r="P1939" s="14"/>
      <c r="Q1939" s="14"/>
    </row>
    <row r="1940" spans="10:17" x14ac:dyDescent="0.25">
      <c r="J1940" s="14"/>
      <c r="K1940" s="14"/>
      <c r="L1940" s="14"/>
      <c r="M1940" s="14"/>
      <c r="N1940" s="14"/>
      <c r="O1940" s="14"/>
      <c r="P1940" s="14"/>
      <c r="Q1940" s="14"/>
    </row>
    <row r="1941" spans="10:17" x14ac:dyDescent="0.25">
      <c r="J1941" s="14"/>
      <c r="K1941" s="14"/>
      <c r="L1941" s="14"/>
      <c r="M1941" s="14"/>
      <c r="N1941" s="14"/>
      <c r="O1941" s="14"/>
      <c r="P1941" s="14"/>
      <c r="Q1941" s="14"/>
    </row>
    <row r="1942" spans="10:17" x14ac:dyDescent="0.25">
      <c r="J1942" s="14"/>
      <c r="K1942" s="14"/>
      <c r="L1942" s="14"/>
      <c r="M1942" s="14"/>
      <c r="N1942" s="14"/>
      <c r="O1942" s="14"/>
      <c r="P1942" s="14"/>
      <c r="Q1942" s="14"/>
    </row>
    <row r="1943" spans="10:17" x14ac:dyDescent="0.25">
      <c r="J1943" s="14"/>
      <c r="K1943" s="14"/>
      <c r="L1943" s="14"/>
      <c r="M1943" s="14"/>
      <c r="N1943" s="14"/>
      <c r="O1943" s="14"/>
      <c r="P1943" s="14"/>
      <c r="Q1943" s="14"/>
    </row>
    <row r="1944" spans="10:17" x14ac:dyDescent="0.25">
      <c r="J1944" s="14"/>
      <c r="K1944" s="14"/>
      <c r="L1944" s="14"/>
      <c r="M1944" s="14"/>
      <c r="N1944" s="14"/>
      <c r="O1944" s="14"/>
      <c r="P1944" s="14"/>
      <c r="Q1944" s="14"/>
    </row>
    <row r="1945" spans="10:17" x14ac:dyDescent="0.25">
      <c r="J1945" s="14"/>
      <c r="K1945" s="14"/>
      <c r="L1945" s="14"/>
      <c r="M1945" s="14"/>
      <c r="N1945" s="14"/>
      <c r="O1945" s="14"/>
      <c r="P1945" s="14"/>
      <c r="Q1945" s="14"/>
    </row>
    <row r="1946" spans="10:17" x14ac:dyDescent="0.25">
      <c r="J1946" s="14"/>
      <c r="K1946" s="14"/>
      <c r="L1946" s="14"/>
      <c r="M1946" s="14"/>
      <c r="N1946" s="14"/>
      <c r="O1946" s="14"/>
      <c r="P1946" s="14"/>
      <c r="Q1946" s="14"/>
    </row>
    <row r="1947" spans="10:17" x14ac:dyDescent="0.25">
      <c r="J1947" s="14"/>
      <c r="K1947" s="14"/>
      <c r="L1947" s="14"/>
      <c r="M1947" s="14"/>
      <c r="N1947" s="14"/>
      <c r="O1947" s="14"/>
      <c r="P1947" s="14"/>
      <c r="Q1947" s="14"/>
    </row>
    <row r="1948" spans="10:17" x14ac:dyDescent="0.25">
      <c r="J1948" s="14"/>
      <c r="K1948" s="14"/>
      <c r="L1948" s="14"/>
      <c r="M1948" s="14"/>
      <c r="N1948" s="14"/>
      <c r="O1948" s="14"/>
      <c r="P1948" s="14"/>
      <c r="Q1948" s="14"/>
    </row>
    <row r="1949" spans="10:17" x14ac:dyDescent="0.25">
      <c r="J1949" s="14"/>
      <c r="K1949" s="14"/>
      <c r="L1949" s="14"/>
      <c r="M1949" s="14"/>
      <c r="N1949" s="14"/>
      <c r="O1949" s="14"/>
      <c r="P1949" s="14"/>
      <c r="Q1949" s="14"/>
    </row>
    <row r="1950" spans="10:17" x14ac:dyDescent="0.25">
      <c r="J1950" s="14"/>
      <c r="K1950" s="14"/>
      <c r="L1950" s="14"/>
      <c r="M1950" s="14"/>
      <c r="N1950" s="14"/>
      <c r="O1950" s="14"/>
      <c r="P1950" s="14"/>
      <c r="Q1950" s="14"/>
    </row>
    <row r="1951" spans="10:17" x14ac:dyDescent="0.25">
      <c r="J1951" s="14"/>
      <c r="K1951" s="14"/>
      <c r="L1951" s="14"/>
      <c r="M1951" s="14"/>
      <c r="N1951" s="14"/>
      <c r="O1951" s="14"/>
      <c r="P1951" s="14"/>
      <c r="Q1951" s="14"/>
    </row>
    <row r="1952" spans="10:17" x14ac:dyDescent="0.25">
      <c r="J1952" s="14"/>
      <c r="K1952" s="14"/>
      <c r="L1952" s="14"/>
      <c r="M1952" s="14"/>
      <c r="N1952" s="14"/>
      <c r="O1952" s="14"/>
      <c r="P1952" s="14"/>
      <c r="Q1952" s="14"/>
    </row>
    <row r="1953" spans="10:17" x14ac:dyDescent="0.25">
      <c r="J1953" s="14"/>
      <c r="K1953" s="14"/>
      <c r="L1953" s="14"/>
      <c r="M1953" s="14"/>
      <c r="N1953" s="14"/>
      <c r="O1953" s="14"/>
      <c r="P1953" s="14"/>
      <c r="Q1953" s="14"/>
    </row>
    <row r="1954" spans="10:17" x14ac:dyDescent="0.25">
      <c r="J1954" s="14"/>
      <c r="K1954" s="14"/>
      <c r="L1954" s="14"/>
      <c r="M1954" s="14"/>
      <c r="N1954" s="14"/>
      <c r="O1954" s="14"/>
      <c r="P1954" s="14"/>
      <c r="Q1954" s="14"/>
    </row>
    <row r="1955" spans="10:17" x14ac:dyDescent="0.25">
      <c r="J1955" s="14"/>
      <c r="K1955" s="14"/>
      <c r="L1955" s="14"/>
      <c r="M1955" s="14"/>
      <c r="N1955" s="14"/>
      <c r="O1955" s="14"/>
      <c r="P1955" s="14"/>
      <c r="Q1955" s="14"/>
    </row>
    <row r="1956" spans="10:17" x14ac:dyDescent="0.25">
      <c r="J1956" s="14"/>
      <c r="K1956" s="14"/>
      <c r="L1956" s="14"/>
      <c r="M1956" s="14"/>
      <c r="N1956" s="14"/>
      <c r="O1956" s="14"/>
      <c r="P1956" s="14"/>
      <c r="Q1956" s="14"/>
    </row>
    <row r="1957" spans="10:17" x14ac:dyDescent="0.25">
      <c r="J1957" s="14"/>
      <c r="K1957" s="14"/>
      <c r="L1957" s="14"/>
      <c r="M1957" s="14"/>
      <c r="N1957" s="14"/>
      <c r="O1957" s="14"/>
      <c r="P1957" s="14"/>
      <c r="Q1957" s="14"/>
    </row>
    <row r="1958" spans="10:17" x14ac:dyDescent="0.25">
      <c r="J1958" s="14"/>
      <c r="K1958" s="14"/>
      <c r="L1958" s="14"/>
      <c r="M1958" s="14"/>
      <c r="N1958" s="14"/>
      <c r="O1958" s="14"/>
      <c r="P1958" s="14"/>
      <c r="Q1958" s="14"/>
    </row>
    <row r="1959" spans="10:17" x14ac:dyDescent="0.25">
      <c r="J1959" s="14"/>
      <c r="K1959" s="14"/>
      <c r="L1959" s="14"/>
      <c r="M1959" s="14"/>
      <c r="N1959" s="14"/>
      <c r="O1959" s="14"/>
      <c r="P1959" s="14"/>
      <c r="Q1959" s="14"/>
    </row>
    <row r="1960" spans="10:17" x14ac:dyDescent="0.25">
      <c r="J1960" s="14"/>
      <c r="K1960" s="14"/>
      <c r="L1960" s="14"/>
      <c r="M1960" s="14"/>
      <c r="N1960" s="14"/>
      <c r="O1960" s="14"/>
      <c r="P1960" s="14"/>
      <c r="Q1960" s="14"/>
    </row>
    <row r="1961" spans="10:17" x14ac:dyDescent="0.25">
      <c r="J1961" s="14"/>
      <c r="K1961" s="14"/>
      <c r="L1961" s="14"/>
      <c r="M1961" s="14"/>
      <c r="N1961" s="14"/>
      <c r="O1961" s="14"/>
      <c r="P1961" s="14"/>
      <c r="Q1961" s="14"/>
    </row>
    <row r="1962" spans="10:17" x14ac:dyDescent="0.25">
      <c r="J1962" s="14"/>
      <c r="K1962" s="14"/>
      <c r="L1962" s="14"/>
      <c r="M1962" s="14"/>
      <c r="N1962" s="14"/>
      <c r="O1962" s="14"/>
      <c r="P1962" s="14"/>
      <c r="Q1962" s="14"/>
    </row>
    <row r="1963" spans="10:17" x14ac:dyDescent="0.25">
      <c r="J1963" s="14"/>
      <c r="K1963" s="14"/>
      <c r="L1963" s="14"/>
      <c r="M1963" s="14"/>
      <c r="N1963" s="14"/>
      <c r="O1963" s="14"/>
      <c r="P1963" s="14"/>
      <c r="Q1963" s="14"/>
    </row>
    <row r="1964" spans="10:17" x14ac:dyDescent="0.25">
      <c r="J1964" s="14"/>
      <c r="K1964" s="14"/>
      <c r="L1964" s="14"/>
      <c r="M1964" s="14"/>
      <c r="N1964" s="14"/>
      <c r="O1964" s="14"/>
      <c r="P1964" s="14"/>
      <c r="Q1964" s="14"/>
    </row>
    <row r="1965" spans="10:17" x14ac:dyDescent="0.25">
      <c r="J1965" s="14"/>
      <c r="K1965" s="14"/>
      <c r="L1965" s="14"/>
      <c r="M1965" s="14"/>
      <c r="N1965" s="14"/>
      <c r="O1965" s="14"/>
      <c r="P1965" s="14"/>
      <c r="Q1965" s="14"/>
    </row>
    <row r="1966" spans="10:17" x14ac:dyDescent="0.25">
      <c r="J1966" s="14"/>
      <c r="K1966" s="14"/>
      <c r="L1966" s="14"/>
      <c r="M1966" s="14"/>
      <c r="N1966" s="14"/>
      <c r="O1966" s="14"/>
      <c r="P1966" s="14"/>
      <c r="Q1966" s="14"/>
    </row>
    <row r="1967" spans="10:17" x14ac:dyDescent="0.25">
      <c r="J1967" s="14"/>
      <c r="K1967" s="14"/>
      <c r="L1967" s="14"/>
      <c r="M1967" s="14"/>
      <c r="N1967" s="14"/>
      <c r="O1967" s="14"/>
      <c r="P1967" s="14"/>
      <c r="Q1967" s="14"/>
    </row>
    <row r="1968" spans="10:17" x14ac:dyDescent="0.25">
      <c r="J1968" s="14"/>
      <c r="K1968" s="14"/>
      <c r="L1968" s="14"/>
      <c r="M1968" s="14"/>
      <c r="N1968" s="14"/>
      <c r="O1968" s="14"/>
      <c r="P1968" s="14"/>
      <c r="Q1968" s="14"/>
    </row>
    <row r="1969" spans="10:17" x14ac:dyDescent="0.25">
      <c r="J1969" s="14"/>
      <c r="K1969" s="14"/>
      <c r="L1969" s="14"/>
      <c r="M1969" s="14"/>
      <c r="N1969" s="14"/>
      <c r="O1969" s="14"/>
      <c r="P1969" s="14"/>
      <c r="Q1969" s="14"/>
    </row>
    <row r="1970" spans="10:17" x14ac:dyDescent="0.25">
      <c r="J1970" s="14"/>
      <c r="K1970" s="14"/>
      <c r="L1970" s="14"/>
      <c r="M1970" s="14"/>
      <c r="N1970" s="14"/>
      <c r="O1970" s="14"/>
      <c r="P1970" s="14"/>
      <c r="Q1970" s="14"/>
    </row>
    <row r="1971" spans="10:17" x14ac:dyDescent="0.25">
      <c r="J1971" s="14"/>
      <c r="K1971" s="14"/>
      <c r="L1971" s="14"/>
      <c r="M1971" s="14"/>
      <c r="N1971" s="14"/>
      <c r="O1971" s="14"/>
      <c r="P1971" s="14"/>
      <c r="Q1971" s="14"/>
    </row>
    <row r="1972" spans="10:17" x14ac:dyDescent="0.25">
      <c r="J1972" s="14"/>
      <c r="K1972" s="14"/>
      <c r="L1972" s="14"/>
      <c r="M1972" s="14"/>
      <c r="N1972" s="14"/>
      <c r="O1972" s="14"/>
      <c r="P1972" s="14"/>
      <c r="Q1972" s="14"/>
    </row>
    <row r="1973" spans="10:17" x14ac:dyDescent="0.25">
      <c r="J1973" s="14"/>
      <c r="K1973" s="14"/>
      <c r="L1973" s="14"/>
      <c r="M1973" s="14"/>
      <c r="N1973" s="14"/>
      <c r="O1973" s="14"/>
      <c r="P1973" s="14"/>
      <c r="Q1973" s="14"/>
    </row>
    <row r="1974" spans="10:17" x14ac:dyDescent="0.25">
      <c r="J1974" s="14"/>
      <c r="K1974" s="14"/>
      <c r="L1974" s="14"/>
      <c r="M1974" s="14"/>
      <c r="N1974" s="14"/>
      <c r="O1974" s="14"/>
      <c r="P1974" s="14"/>
      <c r="Q1974" s="14"/>
    </row>
    <row r="1975" spans="10:17" x14ac:dyDescent="0.25">
      <c r="J1975" s="14"/>
      <c r="K1975" s="14"/>
      <c r="L1975" s="14"/>
      <c r="M1975" s="14"/>
      <c r="N1975" s="14"/>
      <c r="O1975" s="14"/>
      <c r="P1975" s="14"/>
      <c r="Q1975" s="14"/>
    </row>
    <row r="1976" spans="10:17" x14ac:dyDescent="0.25">
      <c r="J1976" s="14"/>
      <c r="K1976" s="14"/>
      <c r="L1976" s="14"/>
      <c r="M1976" s="14"/>
      <c r="N1976" s="14"/>
      <c r="O1976" s="14"/>
      <c r="P1976" s="14"/>
      <c r="Q1976" s="14"/>
    </row>
    <row r="1977" spans="10:17" x14ac:dyDescent="0.25">
      <c r="J1977" s="14"/>
      <c r="K1977" s="14"/>
      <c r="L1977" s="14"/>
      <c r="M1977" s="14"/>
      <c r="N1977" s="14"/>
      <c r="O1977" s="14"/>
      <c r="P1977" s="14"/>
      <c r="Q1977" s="14"/>
    </row>
    <row r="1978" spans="10:17" x14ac:dyDescent="0.25">
      <c r="J1978" s="14"/>
      <c r="K1978" s="14"/>
      <c r="L1978" s="14"/>
      <c r="M1978" s="14"/>
      <c r="N1978" s="14"/>
      <c r="O1978" s="14"/>
      <c r="P1978" s="14"/>
      <c r="Q1978" s="14"/>
    </row>
    <row r="1979" spans="10:17" x14ac:dyDescent="0.25">
      <c r="J1979" s="14"/>
      <c r="K1979" s="14"/>
      <c r="L1979" s="14"/>
      <c r="M1979" s="14"/>
      <c r="N1979" s="14"/>
      <c r="O1979" s="14"/>
      <c r="P1979" s="14"/>
      <c r="Q1979" s="14"/>
    </row>
    <row r="1980" spans="10:17" x14ac:dyDescent="0.25">
      <c r="J1980" s="14"/>
      <c r="K1980" s="14"/>
      <c r="L1980" s="14"/>
      <c r="M1980" s="14"/>
      <c r="N1980" s="14"/>
      <c r="O1980" s="14"/>
      <c r="P1980" s="14"/>
      <c r="Q1980" s="14"/>
    </row>
    <row r="1981" spans="10:17" x14ac:dyDescent="0.25">
      <c r="J1981" s="14"/>
      <c r="K1981" s="14"/>
      <c r="L1981" s="14"/>
      <c r="M1981" s="14"/>
      <c r="N1981" s="14"/>
      <c r="O1981" s="14"/>
      <c r="P1981" s="14"/>
      <c r="Q1981" s="14"/>
    </row>
    <row r="1982" spans="10:17" x14ac:dyDescent="0.25">
      <c r="J1982" s="14"/>
      <c r="K1982" s="14"/>
      <c r="L1982" s="14"/>
      <c r="M1982" s="14"/>
      <c r="N1982" s="14"/>
      <c r="O1982" s="14"/>
      <c r="P1982" s="14"/>
      <c r="Q1982" s="14"/>
    </row>
    <row r="1983" spans="10:17" x14ac:dyDescent="0.25">
      <c r="J1983" s="14"/>
      <c r="K1983" s="14"/>
      <c r="L1983" s="14"/>
      <c r="M1983" s="14"/>
      <c r="N1983" s="14"/>
      <c r="O1983" s="14"/>
      <c r="P1983" s="14"/>
      <c r="Q1983" s="14"/>
    </row>
    <row r="1984" spans="10:17" x14ac:dyDescent="0.25">
      <c r="J1984" s="14"/>
      <c r="K1984" s="14"/>
      <c r="L1984" s="14"/>
      <c r="M1984" s="14"/>
      <c r="N1984" s="14"/>
      <c r="O1984" s="14"/>
      <c r="P1984" s="14"/>
      <c r="Q1984" s="14"/>
    </row>
    <row r="1985" spans="10:17" x14ac:dyDescent="0.25">
      <c r="J1985" s="14"/>
      <c r="K1985" s="14"/>
      <c r="L1985" s="14"/>
      <c r="M1985" s="14"/>
      <c r="N1985" s="14"/>
      <c r="O1985" s="14"/>
      <c r="P1985" s="14"/>
      <c r="Q1985" s="14"/>
    </row>
    <row r="1986" spans="10:17" x14ac:dyDescent="0.25">
      <c r="J1986" s="14"/>
      <c r="K1986" s="14"/>
      <c r="L1986" s="14"/>
      <c r="M1986" s="14"/>
      <c r="N1986" s="14"/>
      <c r="O1986" s="14"/>
      <c r="P1986" s="14"/>
      <c r="Q1986" s="14"/>
    </row>
    <row r="1987" spans="10:17" x14ac:dyDescent="0.25">
      <c r="J1987" s="14"/>
      <c r="K1987" s="14"/>
      <c r="L1987" s="14"/>
      <c r="M1987" s="14"/>
      <c r="N1987" s="14"/>
      <c r="O1987" s="14"/>
      <c r="P1987" s="14"/>
      <c r="Q1987" s="14"/>
    </row>
    <row r="1988" spans="10:17" x14ac:dyDescent="0.25">
      <c r="J1988" s="14"/>
      <c r="K1988" s="14"/>
      <c r="L1988" s="14"/>
      <c r="M1988" s="14"/>
      <c r="N1988" s="14"/>
      <c r="O1988" s="14"/>
      <c r="P1988" s="14"/>
      <c r="Q1988" s="14"/>
    </row>
    <row r="1989" spans="10:17" x14ac:dyDescent="0.25">
      <c r="J1989" s="14"/>
      <c r="K1989" s="14"/>
      <c r="L1989" s="14"/>
      <c r="M1989" s="14"/>
      <c r="N1989" s="14"/>
      <c r="O1989" s="14"/>
      <c r="P1989" s="14"/>
      <c r="Q1989" s="14"/>
    </row>
    <row r="1990" spans="10:17" x14ac:dyDescent="0.25">
      <c r="J1990" s="14"/>
      <c r="K1990" s="14"/>
      <c r="L1990" s="14"/>
      <c r="M1990" s="14"/>
      <c r="N1990" s="14"/>
      <c r="O1990" s="14"/>
      <c r="P1990" s="14"/>
      <c r="Q1990" s="14"/>
    </row>
    <row r="1991" spans="10:17" x14ac:dyDescent="0.25">
      <c r="J1991" s="14"/>
      <c r="K1991" s="14"/>
      <c r="L1991" s="14"/>
      <c r="M1991" s="14"/>
      <c r="N1991" s="14"/>
      <c r="O1991" s="14"/>
      <c r="P1991" s="14"/>
      <c r="Q1991" s="14"/>
    </row>
    <row r="1992" spans="10:17" x14ac:dyDescent="0.25">
      <c r="J1992" s="14"/>
      <c r="K1992" s="14"/>
      <c r="L1992" s="14"/>
      <c r="M1992" s="14"/>
      <c r="N1992" s="14"/>
      <c r="O1992" s="14"/>
      <c r="P1992" s="14"/>
      <c r="Q1992" s="14"/>
    </row>
    <row r="1993" spans="10:17" x14ac:dyDescent="0.25">
      <c r="J1993" s="14"/>
      <c r="K1993" s="14"/>
      <c r="L1993" s="14"/>
      <c r="M1993" s="14"/>
      <c r="N1993" s="14"/>
      <c r="O1993" s="14"/>
      <c r="P1993" s="14"/>
      <c r="Q1993" s="14"/>
    </row>
    <row r="1994" spans="10:17" x14ac:dyDescent="0.25">
      <c r="J1994" s="14"/>
      <c r="K1994" s="14"/>
      <c r="L1994" s="14"/>
      <c r="M1994" s="14"/>
      <c r="N1994" s="14"/>
      <c r="O1994" s="14"/>
      <c r="P1994" s="14"/>
      <c r="Q1994" s="14"/>
    </row>
    <row r="1995" spans="10:17" x14ac:dyDescent="0.25">
      <c r="J1995" s="14"/>
      <c r="K1995" s="14"/>
      <c r="L1995" s="14"/>
      <c r="M1995" s="14"/>
      <c r="N1995" s="14"/>
      <c r="O1995" s="14"/>
      <c r="P1995" s="14"/>
      <c r="Q1995" s="14"/>
    </row>
    <row r="1996" spans="10:17" x14ac:dyDescent="0.25">
      <c r="J1996" s="14"/>
      <c r="K1996" s="14"/>
      <c r="L1996" s="14"/>
      <c r="M1996" s="14"/>
      <c r="N1996" s="14"/>
      <c r="O1996" s="14"/>
      <c r="P1996" s="14"/>
      <c r="Q1996" s="14"/>
    </row>
    <row r="1997" spans="10:17" x14ac:dyDescent="0.25">
      <c r="J1997" s="14"/>
      <c r="K1997" s="14"/>
      <c r="L1997" s="14"/>
      <c r="M1997" s="14"/>
      <c r="N1997" s="14"/>
      <c r="O1997" s="14"/>
      <c r="P1997" s="14"/>
      <c r="Q1997" s="14"/>
    </row>
    <row r="1998" spans="10:17" x14ac:dyDescent="0.25">
      <c r="J1998" s="14"/>
      <c r="K1998" s="14"/>
      <c r="L1998" s="14"/>
      <c r="M1998" s="14"/>
      <c r="N1998" s="14"/>
      <c r="O1998" s="14"/>
      <c r="P1998" s="14"/>
      <c r="Q1998" s="14"/>
    </row>
    <row r="1999" spans="10:17" x14ac:dyDescent="0.25">
      <c r="J1999" s="14"/>
      <c r="K1999" s="14"/>
      <c r="L1999" s="14"/>
      <c r="M1999" s="14"/>
      <c r="N1999" s="14"/>
      <c r="O1999" s="14"/>
      <c r="P1999" s="14"/>
      <c r="Q1999" s="14"/>
    </row>
    <row r="2000" spans="10:17" x14ac:dyDescent="0.25">
      <c r="J2000" s="14"/>
      <c r="K2000" s="14"/>
      <c r="L2000" s="14"/>
      <c r="M2000" s="14"/>
      <c r="N2000" s="14"/>
      <c r="O2000" s="14"/>
      <c r="P2000" s="14"/>
      <c r="Q2000" s="14"/>
    </row>
    <row r="2001" spans="10:17" x14ac:dyDescent="0.25">
      <c r="J2001" s="14"/>
      <c r="K2001" s="14"/>
      <c r="L2001" s="14"/>
      <c r="M2001" s="14"/>
      <c r="N2001" s="14"/>
      <c r="O2001" s="14"/>
      <c r="P2001" s="14"/>
      <c r="Q2001" s="14"/>
    </row>
    <row r="2002" spans="10:17" x14ac:dyDescent="0.25">
      <c r="J2002" s="14"/>
      <c r="K2002" s="14"/>
      <c r="L2002" s="14"/>
      <c r="M2002" s="14"/>
      <c r="N2002" s="14"/>
      <c r="O2002" s="14"/>
      <c r="P2002" s="14"/>
      <c r="Q2002" s="14"/>
    </row>
    <row r="2003" spans="10:17" x14ac:dyDescent="0.25">
      <c r="J2003" s="14"/>
      <c r="K2003" s="14"/>
      <c r="L2003" s="14"/>
      <c r="M2003" s="14"/>
      <c r="N2003" s="14"/>
      <c r="O2003" s="14"/>
      <c r="P2003" s="14"/>
      <c r="Q2003" s="14"/>
    </row>
    <row r="2004" spans="10:17" x14ac:dyDescent="0.25">
      <c r="J2004" s="14"/>
      <c r="K2004" s="14"/>
      <c r="L2004" s="14"/>
      <c r="M2004" s="14"/>
      <c r="N2004" s="14"/>
      <c r="O2004" s="14"/>
      <c r="P2004" s="14"/>
      <c r="Q2004" s="14"/>
    </row>
    <row r="2005" spans="10:17" x14ac:dyDescent="0.25">
      <c r="J2005" s="14"/>
      <c r="K2005" s="14"/>
      <c r="L2005" s="14"/>
      <c r="M2005" s="14"/>
      <c r="N2005" s="14"/>
      <c r="O2005" s="14"/>
      <c r="P2005" s="14"/>
      <c r="Q2005" s="14"/>
    </row>
    <row r="2006" spans="10:17" x14ac:dyDescent="0.25">
      <c r="J2006" s="14"/>
      <c r="K2006" s="14"/>
      <c r="L2006" s="14"/>
      <c r="M2006" s="14"/>
      <c r="N2006" s="14"/>
      <c r="O2006" s="14"/>
      <c r="P2006" s="14"/>
      <c r="Q2006" s="14"/>
    </row>
    <row r="2007" spans="10:17" x14ac:dyDescent="0.25">
      <c r="J2007" s="14"/>
      <c r="K2007" s="14"/>
      <c r="L2007" s="14"/>
      <c r="M2007" s="14"/>
      <c r="N2007" s="14"/>
      <c r="O2007" s="14"/>
      <c r="P2007" s="14"/>
      <c r="Q2007" s="14"/>
    </row>
    <row r="2008" spans="10:17" x14ac:dyDescent="0.25">
      <c r="J2008" s="14"/>
      <c r="K2008" s="14"/>
      <c r="L2008" s="14"/>
      <c r="M2008" s="14"/>
      <c r="N2008" s="14"/>
      <c r="O2008" s="14"/>
      <c r="P2008" s="14"/>
      <c r="Q2008" s="14"/>
    </row>
    <row r="2009" spans="10:17" x14ac:dyDescent="0.25">
      <c r="J2009" s="14"/>
      <c r="K2009" s="14"/>
      <c r="L2009" s="14"/>
      <c r="M2009" s="14"/>
      <c r="N2009" s="14"/>
      <c r="O2009" s="14"/>
      <c r="P2009" s="14"/>
      <c r="Q2009" s="14"/>
    </row>
    <row r="2010" spans="10:17" x14ac:dyDescent="0.25">
      <c r="J2010" s="14"/>
      <c r="K2010" s="14"/>
      <c r="L2010" s="14"/>
      <c r="M2010" s="14"/>
      <c r="N2010" s="14"/>
      <c r="O2010" s="14"/>
      <c r="P2010" s="14"/>
      <c r="Q2010" s="14"/>
    </row>
    <row r="2011" spans="10:17" x14ac:dyDescent="0.25">
      <c r="J2011" s="14"/>
      <c r="K2011" s="14"/>
      <c r="L2011" s="14"/>
      <c r="M2011" s="14"/>
      <c r="N2011" s="14"/>
      <c r="O2011" s="14"/>
      <c r="P2011" s="14"/>
      <c r="Q2011" s="14"/>
    </row>
    <row r="2012" spans="10:17" x14ac:dyDescent="0.25">
      <c r="J2012" s="14"/>
      <c r="K2012" s="14"/>
      <c r="L2012" s="14"/>
      <c r="M2012" s="14"/>
      <c r="N2012" s="14"/>
      <c r="O2012" s="14"/>
      <c r="P2012" s="14"/>
      <c r="Q2012" s="14"/>
    </row>
    <row r="2013" spans="10:17" x14ac:dyDescent="0.25">
      <c r="J2013" s="14"/>
      <c r="K2013" s="14"/>
      <c r="L2013" s="14"/>
      <c r="M2013" s="14"/>
      <c r="N2013" s="14"/>
      <c r="O2013" s="14"/>
      <c r="P2013" s="14"/>
      <c r="Q2013" s="14"/>
    </row>
    <row r="2014" spans="10:17" x14ac:dyDescent="0.25">
      <c r="J2014" s="14"/>
      <c r="K2014" s="14"/>
      <c r="L2014" s="14"/>
      <c r="M2014" s="14"/>
      <c r="N2014" s="14"/>
      <c r="O2014" s="14"/>
      <c r="P2014" s="14"/>
      <c r="Q2014" s="14"/>
    </row>
    <row r="2015" spans="10:17" x14ac:dyDescent="0.25">
      <c r="J2015" s="14"/>
      <c r="K2015" s="14"/>
      <c r="L2015" s="14"/>
      <c r="M2015" s="14"/>
      <c r="N2015" s="14"/>
      <c r="O2015" s="14"/>
      <c r="P2015" s="14"/>
      <c r="Q2015" s="14"/>
    </row>
    <row r="2016" spans="10:17" x14ac:dyDescent="0.25">
      <c r="J2016" s="14"/>
      <c r="K2016" s="14"/>
      <c r="L2016" s="14"/>
      <c r="M2016" s="14"/>
      <c r="N2016" s="14"/>
      <c r="O2016" s="14"/>
      <c r="P2016" s="14"/>
      <c r="Q2016" s="14"/>
    </row>
    <row r="2017" spans="10:17" x14ac:dyDescent="0.25">
      <c r="J2017" s="14"/>
      <c r="K2017" s="14"/>
      <c r="L2017" s="14"/>
      <c r="M2017" s="14"/>
      <c r="N2017" s="14"/>
      <c r="O2017" s="14"/>
      <c r="P2017" s="14"/>
      <c r="Q2017" s="14"/>
    </row>
    <row r="2018" spans="10:17" x14ac:dyDescent="0.25">
      <c r="J2018" s="14"/>
      <c r="K2018" s="14"/>
      <c r="L2018" s="14"/>
      <c r="M2018" s="14"/>
      <c r="N2018" s="14"/>
      <c r="O2018" s="14"/>
      <c r="P2018" s="14"/>
      <c r="Q2018" s="14"/>
    </row>
    <row r="2019" spans="10:17" x14ac:dyDescent="0.25">
      <c r="J2019" s="14"/>
      <c r="K2019" s="14"/>
      <c r="L2019" s="14"/>
      <c r="M2019" s="14"/>
      <c r="N2019" s="14"/>
      <c r="O2019" s="14"/>
      <c r="P2019" s="14"/>
      <c r="Q2019" s="14"/>
    </row>
    <row r="2020" spans="10:17" x14ac:dyDescent="0.25">
      <c r="J2020" s="14"/>
      <c r="K2020" s="14"/>
      <c r="L2020" s="14"/>
      <c r="M2020" s="14"/>
      <c r="N2020" s="14"/>
      <c r="O2020" s="14"/>
      <c r="P2020" s="14"/>
      <c r="Q2020" s="14"/>
    </row>
    <row r="2021" spans="10:17" x14ac:dyDescent="0.25">
      <c r="J2021" s="14"/>
      <c r="K2021" s="14"/>
      <c r="L2021" s="14"/>
      <c r="M2021" s="14"/>
      <c r="N2021" s="14"/>
      <c r="O2021" s="14"/>
      <c r="P2021" s="14"/>
      <c r="Q2021" s="14"/>
    </row>
    <row r="2022" spans="10:17" x14ac:dyDescent="0.25">
      <c r="J2022" s="14"/>
      <c r="K2022" s="14"/>
      <c r="L2022" s="14"/>
      <c r="M2022" s="14"/>
      <c r="N2022" s="14"/>
      <c r="O2022" s="14"/>
      <c r="P2022" s="14"/>
      <c r="Q2022" s="14"/>
    </row>
    <row r="2023" spans="10:17" x14ac:dyDescent="0.25">
      <c r="J2023" s="14"/>
      <c r="K2023" s="14"/>
      <c r="L2023" s="14"/>
      <c r="M2023" s="14"/>
      <c r="N2023" s="14"/>
      <c r="O2023" s="14"/>
      <c r="P2023" s="14"/>
      <c r="Q2023" s="14"/>
    </row>
    <row r="2024" spans="10:17" x14ac:dyDescent="0.25">
      <c r="J2024" s="14"/>
      <c r="K2024" s="14"/>
      <c r="L2024" s="14"/>
      <c r="M2024" s="14"/>
      <c r="N2024" s="14"/>
      <c r="O2024" s="14"/>
      <c r="P2024" s="14"/>
      <c r="Q2024" s="14"/>
    </row>
    <row r="2025" spans="10:17" x14ac:dyDescent="0.25">
      <c r="J2025" s="14"/>
      <c r="K2025" s="14"/>
      <c r="L2025" s="14"/>
      <c r="M2025" s="14"/>
      <c r="N2025" s="14"/>
      <c r="O2025" s="14"/>
      <c r="P2025" s="14"/>
      <c r="Q2025" s="14"/>
    </row>
    <row r="2026" spans="10:17" x14ac:dyDescent="0.25">
      <c r="J2026" s="14"/>
      <c r="K2026" s="14"/>
      <c r="L2026" s="14"/>
      <c r="M2026" s="14"/>
      <c r="N2026" s="14"/>
      <c r="O2026" s="14"/>
      <c r="P2026" s="14"/>
      <c r="Q2026" s="14"/>
    </row>
    <row r="2027" spans="10:17" x14ac:dyDescent="0.25">
      <c r="J2027" s="14"/>
      <c r="K2027" s="14"/>
      <c r="L2027" s="14"/>
      <c r="M2027" s="14"/>
      <c r="N2027" s="14"/>
      <c r="O2027" s="14"/>
      <c r="P2027" s="14"/>
      <c r="Q2027" s="14"/>
    </row>
    <row r="2028" spans="10:17" x14ac:dyDescent="0.25">
      <c r="J2028" s="14"/>
      <c r="K2028" s="14"/>
      <c r="L2028" s="14"/>
      <c r="M2028" s="14"/>
      <c r="N2028" s="14"/>
      <c r="O2028" s="14"/>
      <c r="P2028" s="14"/>
      <c r="Q2028" s="14"/>
    </row>
    <row r="2029" spans="10:17" x14ac:dyDescent="0.25">
      <c r="J2029" s="14"/>
      <c r="K2029" s="14"/>
      <c r="L2029" s="14"/>
      <c r="M2029" s="14"/>
      <c r="N2029" s="14"/>
      <c r="O2029" s="14"/>
      <c r="P2029" s="14"/>
      <c r="Q2029" s="14"/>
    </row>
    <row r="2030" spans="10:17" x14ac:dyDescent="0.25">
      <c r="J2030" s="14"/>
      <c r="K2030" s="14"/>
      <c r="L2030" s="14"/>
      <c r="M2030" s="14"/>
      <c r="N2030" s="14"/>
      <c r="O2030" s="14"/>
      <c r="P2030" s="14"/>
      <c r="Q2030" s="14"/>
    </row>
    <row r="2031" spans="10:17" x14ac:dyDescent="0.25">
      <c r="J2031" s="14"/>
      <c r="K2031" s="14"/>
      <c r="L2031" s="14"/>
      <c r="M2031" s="14"/>
      <c r="N2031" s="14"/>
      <c r="O2031" s="14"/>
      <c r="P2031" s="14"/>
      <c r="Q2031" s="14"/>
    </row>
    <row r="2032" spans="10:17" x14ac:dyDescent="0.25">
      <c r="J2032" s="14"/>
      <c r="K2032" s="14"/>
      <c r="L2032" s="14"/>
      <c r="M2032" s="14"/>
      <c r="N2032" s="14"/>
      <c r="O2032" s="14"/>
      <c r="P2032" s="14"/>
      <c r="Q2032" s="14"/>
    </row>
    <row r="2033" spans="10:17" x14ac:dyDescent="0.25">
      <c r="J2033" s="14"/>
      <c r="K2033" s="14"/>
      <c r="L2033" s="14"/>
      <c r="M2033" s="14"/>
      <c r="N2033" s="14"/>
      <c r="O2033" s="14"/>
      <c r="P2033" s="14"/>
      <c r="Q2033" s="14"/>
    </row>
    <row r="2034" spans="10:17" x14ac:dyDescent="0.25">
      <c r="J2034" s="14"/>
      <c r="K2034" s="14"/>
      <c r="L2034" s="14"/>
      <c r="M2034" s="14"/>
      <c r="N2034" s="14"/>
      <c r="O2034" s="14"/>
      <c r="P2034" s="14"/>
      <c r="Q2034" s="14"/>
    </row>
    <row r="2035" spans="10:17" x14ac:dyDescent="0.25">
      <c r="J2035" s="14"/>
      <c r="K2035" s="14"/>
      <c r="L2035" s="14"/>
      <c r="M2035" s="14"/>
      <c r="N2035" s="14"/>
      <c r="O2035" s="14"/>
      <c r="P2035" s="14"/>
      <c r="Q2035" s="14"/>
    </row>
    <row r="2036" spans="10:17" x14ac:dyDescent="0.25">
      <c r="J2036" s="14"/>
      <c r="K2036" s="14"/>
      <c r="L2036" s="14"/>
      <c r="M2036" s="14"/>
      <c r="N2036" s="14"/>
      <c r="O2036" s="14"/>
      <c r="P2036" s="14"/>
      <c r="Q2036" s="14"/>
    </row>
    <row r="2037" spans="10:17" x14ac:dyDescent="0.25">
      <c r="J2037" s="14"/>
      <c r="K2037" s="14"/>
      <c r="L2037" s="14"/>
      <c r="M2037" s="14"/>
      <c r="N2037" s="14"/>
      <c r="O2037" s="14"/>
      <c r="P2037" s="14"/>
      <c r="Q2037" s="14"/>
    </row>
    <row r="2038" spans="10:17" x14ac:dyDescent="0.25">
      <c r="J2038" s="14"/>
      <c r="K2038" s="14"/>
      <c r="L2038" s="14"/>
      <c r="M2038" s="14"/>
      <c r="N2038" s="14"/>
      <c r="O2038" s="14"/>
      <c r="P2038" s="14"/>
      <c r="Q2038" s="14"/>
    </row>
    <row r="2039" spans="10:17" x14ac:dyDescent="0.25">
      <c r="J2039" s="14"/>
      <c r="K2039" s="14"/>
      <c r="L2039" s="14"/>
      <c r="M2039" s="14"/>
      <c r="N2039" s="14"/>
      <c r="O2039" s="14"/>
      <c r="P2039" s="14"/>
      <c r="Q2039" s="14"/>
    </row>
    <row r="2040" spans="10:17" x14ac:dyDescent="0.25">
      <c r="J2040" s="14"/>
      <c r="K2040" s="14"/>
      <c r="L2040" s="14"/>
      <c r="M2040" s="14"/>
      <c r="N2040" s="14"/>
      <c r="O2040" s="14"/>
      <c r="P2040" s="14"/>
      <c r="Q2040" s="14"/>
    </row>
    <row r="2041" spans="10:17" x14ac:dyDescent="0.25">
      <c r="J2041" s="14"/>
      <c r="K2041" s="14"/>
      <c r="L2041" s="14"/>
      <c r="M2041" s="14"/>
      <c r="N2041" s="14"/>
      <c r="O2041" s="14"/>
      <c r="P2041" s="14"/>
      <c r="Q2041" s="14"/>
    </row>
    <row r="2042" spans="10:17" x14ac:dyDescent="0.25">
      <c r="J2042" s="14"/>
      <c r="K2042" s="14"/>
      <c r="L2042" s="14"/>
      <c r="M2042" s="14"/>
      <c r="N2042" s="14"/>
      <c r="O2042" s="14"/>
      <c r="P2042" s="14"/>
      <c r="Q2042" s="14"/>
    </row>
    <row r="2043" spans="10:17" x14ac:dyDescent="0.25">
      <c r="J2043" s="14"/>
      <c r="K2043" s="14"/>
      <c r="L2043" s="14"/>
      <c r="M2043" s="14"/>
      <c r="N2043" s="14"/>
      <c r="O2043" s="14"/>
      <c r="P2043" s="14"/>
      <c r="Q2043" s="14"/>
    </row>
    <row r="2044" spans="10:17" x14ac:dyDescent="0.25">
      <c r="J2044" s="14"/>
      <c r="K2044" s="14"/>
      <c r="L2044" s="14"/>
      <c r="M2044" s="14"/>
      <c r="N2044" s="14"/>
      <c r="O2044" s="14"/>
      <c r="P2044" s="14"/>
      <c r="Q2044" s="14"/>
    </row>
    <row r="2045" spans="10:17" x14ac:dyDescent="0.25">
      <c r="J2045" s="14"/>
      <c r="K2045" s="14"/>
      <c r="L2045" s="14"/>
      <c r="M2045" s="14"/>
      <c r="N2045" s="14"/>
      <c r="O2045" s="14"/>
      <c r="P2045" s="14"/>
      <c r="Q2045" s="14"/>
    </row>
    <row r="2046" spans="10:17" x14ac:dyDescent="0.25">
      <c r="J2046" s="14"/>
      <c r="K2046" s="14"/>
      <c r="L2046" s="14"/>
      <c r="M2046" s="14"/>
      <c r="N2046" s="14"/>
      <c r="O2046" s="14"/>
      <c r="P2046" s="14"/>
      <c r="Q2046" s="14"/>
    </row>
    <row r="2047" spans="10:17" x14ac:dyDescent="0.25">
      <c r="J2047" s="14"/>
      <c r="K2047" s="14"/>
      <c r="L2047" s="14"/>
      <c r="M2047" s="14"/>
      <c r="N2047" s="14"/>
      <c r="O2047" s="14"/>
      <c r="P2047" s="14"/>
      <c r="Q2047" s="14"/>
    </row>
    <row r="2048" spans="10:17" x14ac:dyDescent="0.25">
      <c r="J2048" s="14"/>
      <c r="K2048" s="14"/>
      <c r="L2048" s="14"/>
      <c r="M2048" s="14"/>
      <c r="N2048" s="14"/>
      <c r="O2048" s="14"/>
      <c r="P2048" s="14"/>
      <c r="Q2048" s="14"/>
    </row>
    <row r="2049" spans="10:17" x14ac:dyDescent="0.25">
      <c r="J2049" s="14"/>
      <c r="K2049" s="14"/>
      <c r="L2049" s="14"/>
      <c r="M2049" s="14"/>
      <c r="N2049" s="14"/>
      <c r="O2049" s="14"/>
      <c r="P2049" s="14"/>
      <c r="Q2049" s="14"/>
    </row>
    <row r="2050" spans="10:17" x14ac:dyDescent="0.25">
      <c r="J2050" s="14"/>
      <c r="K2050" s="14"/>
      <c r="L2050" s="14"/>
      <c r="M2050" s="14"/>
      <c r="N2050" s="14"/>
      <c r="O2050" s="14"/>
      <c r="P2050" s="14"/>
      <c r="Q2050" s="14"/>
    </row>
    <row r="2051" spans="10:17" x14ac:dyDescent="0.25">
      <c r="J2051" s="14"/>
      <c r="K2051" s="14"/>
      <c r="L2051" s="14"/>
      <c r="M2051" s="14"/>
      <c r="N2051" s="14"/>
      <c r="O2051" s="14"/>
      <c r="P2051" s="14"/>
      <c r="Q2051" s="14"/>
    </row>
    <row r="2052" spans="10:17" x14ac:dyDescent="0.25">
      <c r="J2052" s="14"/>
      <c r="K2052" s="14"/>
      <c r="L2052" s="14"/>
      <c r="M2052" s="14"/>
      <c r="N2052" s="14"/>
      <c r="O2052" s="14"/>
      <c r="P2052" s="14"/>
      <c r="Q2052" s="14"/>
    </row>
    <row r="2053" spans="10:17" x14ac:dyDescent="0.25">
      <c r="J2053" s="14"/>
      <c r="K2053" s="14"/>
      <c r="L2053" s="14"/>
      <c r="M2053" s="14"/>
      <c r="N2053" s="14"/>
      <c r="O2053" s="14"/>
      <c r="P2053" s="14"/>
      <c r="Q2053" s="14"/>
    </row>
    <row r="2054" spans="10:17" x14ac:dyDescent="0.25">
      <c r="J2054" s="14"/>
      <c r="K2054" s="14"/>
      <c r="L2054" s="14"/>
      <c r="M2054" s="14"/>
      <c r="N2054" s="14"/>
      <c r="O2054" s="14"/>
      <c r="P2054" s="14"/>
      <c r="Q2054" s="14"/>
    </row>
    <row r="2055" spans="10:17" x14ac:dyDescent="0.25">
      <c r="J2055" s="14"/>
      <c r="K2055" s="14"/>
      <c r="L2055" s="14"/>
      <c r="M2055" s="14"/>
      <c r="N2055" s="14"/>
      <c r="O2055" s="14"/>
      <c r="P2055" s="14"/>
      <c r="Q2055" s="14"/>
    </row>
    <row r="2056" spans="10:17" x14ac:dyDescent="0.25">
      <c r="J2056" s="14"/>
      <c r="K2056" s="14"/>
      <c r="L2056" s="14"/>
      <c r="M2056" s="14"/>
      <c r="N2056" s="14"/>
      <c r="O2056" s="14"/>
      <c r="P2056" s="14"/>
      <c r="Q2056" s="14"/>
    </row>
    <row r="2057" spans="10:17" x14ac:dyDescent="0.25">
      <c r="J2057" s="14"/>
      <c r="K2057" s="14"/>
      <c r="L2057" s="14"/>
      <c r="M2057" s="14"/>
      <c r="N2057" s="14"/>
      <c r="O2057" s="14"/>
      <c r="P2057" s="14"/>
      <c r="Q2057" s="14"/>
    </row>
    <row r="2058" spans="10:17" x14ac:dyDescent="0.25">
      <c r="J2058" s="14"/>
      <c r="K2058" s="14"/>
      <c r="L2058" s="14"/>
      <c r="M2058" s="14"/>
      <c r="N2058" s="14"/>
      <c r="O2058" s="14"/>
      <c r="P2058" s="14"/>
      <c r="Q2058" s="14"/>
    </row>
    <row r="2059" spans="10:17" x14ac:dyDescent="0.25">
      <c r="J2059" s="14"/>
      <c r="K2059" s="14"/>
      <c r="L2059" s="14"/>
      <c r="M2059" s="14"/>
      <c r="N2059" s="14"/>
      <c r="O2059" s="14"/>
      <c r="P2059" s="14"/>
      <c r="Q2059" s="14"/>
    </row>
    <row r="2060" spans="10:17" x14ac:dyDescent="0.25">
      <c r="J2060" s="14"/>
      <c r="K2060" s="14"/>
      <c r="L2060" s="14"/>
      <c r="M2060" s="14"/>
      <c r="N2060" s="14"/>
      <c r="O2060" s="14"/>
      <c r="P2060" s="14"/>
      <c r="Q2060" s="14"/>
    </row>
    <row r="2061" spans="10:17" x14ac:dyDescent="0.25">
      <c r="J2061" s="14"/>
      <c r="K2061" s="14"/>
      <c r="L2061" s="14"/>
      <c r="M2061" s="14"/>
      <c r="N2061" s="14"/>
      <c r="O2061" s="14"/>
      <c r="P2061" s="14"/>
      <c r="Q2061" s="14"/>
    </row>
    <row r="2062" spans="10:17" x14ac:dyDescent="0.25">
      <c r="J2062" s="14"/>
      <c r="K2062" s="14"/>
      <c r="L2062" s="14"/>
      <c r="M2062" s="14"/>
      <c r="N2062" s="14"/>
      <c r="O2062" s="14"/>
      <c r="P2062" s="14"/>
      <c r="Q2062" s="14"/>
    </row>
    <row r="2063" spans="10:17" x14ac:dyDescent="0.25">
      <c r="J2063" s="14"/>
      <c r="K2063" s="14"/>
      <c r="L2063" s="14"/>
      <c r="M2063" s="14"/>
      <c r="N2063" s="14"/>
      <c r="O2063" s="14"/>
      <c r="P2063" s="14"/>
      <c r="Q2063" s="14"/>
    </row>
    <row r="2064" spans="10:17" x14ac:dyDescent="0.25">
      <c r="J2064" s="14"/>
      <c r="K2064" s="14"/>
      <c r="L2064" s="14"/>
      <c r="M2064" s="14"/>
      <c r="N2064" s="14"/>
      <c r="O2064" s="14"/>
      <c r="P2064" s="14"/>
      <c r="Q2064" s="14"/>
    </row>
    <row r="2065" spans="10:17" x14ac:dyDescent="0.25">
      <c r="J2065" s="14"/>
      <c r="K2065" s="14"/>
      <c r="L2065" s="14"/>
      <c r="M2065" s="14"/>
      <c r="N2065" s="14"/>
      <c r="O2065" s="14"/>
      <c r="P2065" s="14"/>
      <c r="Q2065" s="14"/>
    </row>
    <row r="2066" spans="10:17" x14ac:dyDescent="0.25">
      <c r="J2066" s="14"/>
      <c r="K2066" s="14"/>
      <c r="L2066" s="14"/>
      <c r="M2066" s="14"/>
      <c r="N2066" s="14"/>
      <c r="O2066" s="14"/>
      <c r="P2066" s="14"/>
      <c r="Q2066" s="14"/>
    </row>
    <row r="2067" spans="10:17" x14ac:dyDescent="0.25">
      <c r="J2067" s="14"/>
      <c r="K2067" s="14"/>
      <c r="L2067" s="14"/>
      <c r="M2067" s="14"/>
      <c r="N2067" s="14"/>
      <c r="O2067" s="14"/>
      <c r="P2067" s="14"/>
      <c r="Q2067" s="14"/>
    </row>
    <row r="2068" spans="10:17" x14ac:dyDescent="0.25">
      <c r="J2068" s="14"/>
      <c r="K2068" s="14"/>
      <c r="L2068" s="14"/>
      <c r="M2068" s="14"/>
      <c r="N2068" s="14"/>
      <c r="O2068" s="14"/>
      <c r="P2068" s="14"/>
      <c r="Q2068" s="14"/>
    </row>
    <row r="2069" spans="10:17" x14ac:dyDescent="0.25">
      <c r="J2069" s="14"/>
      <c r="K2069" s="14"/>
      <c r="L2069" s="14"/>
      <c r="M2069" s="14"/>
      <c r="N2069" s="14"/>
      <c r="O2069" s="14"/>
      <c r="P2069" s="14"/>
      <c r="Q2069" s="14"/>
    </row>
    <row r="2070" spans="10:17" x14ac:dyDescent="0.25">
      <c r="J2070" s="14"/>
      <c r="K2070" s="14"/>
      <c r="L2070" s="14"/>
      <c r="M2070" s="14"/>
      <c r="N2070" s="14"/>
      <c r="O2070" s="14"/>
      <c r="P2070" s="14"/>
      <c r="Q2070" s="14"/>
    </row>
    <row r="2071" spans="10:17" x14ac:dyDescent="0.25">
      <c r="J2071" s="14"/>
      <c r="K2071" s="14"/>
      <c r="L2071" s="14"/>
      <c r="M2071" s="14"/>
      <c r="N2071" s="14"/>
      <c r="O2071" s="14"/>
      <c r="P2071" s="14"/>
      <c r="Q2071" s="14"/>
    </row>
    <row r="2072" spans="10:17" x14ac:dyDescent="0.25">
      <c r="J2072" s="14"/>
      <c r="K2072" s="14"/>
      <c r="L2072" s="14"/>
      <c r="M2072" s="14"/>
      <c r="N2072" s="14"/>
      <c r="O2072" s="14"/>
      <c r="P2072" s="14"/>
      <c r="Q2072" s="14"/>
    </row>
    <row r="2073" spans="10:17" x14ac:dyDescent="0.25">
      <c r="J2073" s="14"/>
      <c r="K2073" s="14"/>
      <c r="L2073" s="14"/>
      <c r="M2073" s="14"/>
      <c r="N2073" s="14"/>
      <c r="O2073" s="14"/>
      <c r="P2073" s="14"/>
      <c r="Q2073" s="14"/>
    </row>
    <row r="2074" spans="10:17" x14ac:dyDescent="0.25">
      <c r="J2074" s="14"/>
      <c r="K2074" s="14"/>
      <c r="L2074" s="14"/>
      <c r="M2074" s="14"/>
      <c r="N2074" s="14"/>
      <c r="O2074" s="14"/>
      <c r="P2074" s="14"/>
      <c r="Q2074" s="14"/>
    </row>
    <row r="2075" spans="10:17" x14ac:dyDescent="0.25">
      <c r="J2075" s="14"/>
      <c r="K2075" s="14"/>
      <c r="L2075" s="14"/>
      <c r="M2075" s="14"/>
      <c r="N2075" s="14"/>
      <c r="O2075" s="14"/>
      <c r="P2075" s="14"/>
      <c r="Q2075" s="14"/>
    </row>
    <row r="2076" spans="10:17" x14ac:dyDescent="0.25">
      <c r="J2076" s="14"/>
      <c r="K2076" s="14"/>
      <c r="L2076" s="14"/>
      <c r="M2076" s="14"/>
      <c r="N2076" s="14"/>
      <c r="O2076" s="14"/>
      <c r="P2076" s="14"/>
      <c r="Q2076" s="14"/>
    </row>
    <row r="2077" spans="10:17" x14ac:dyDescent="0.25">
      <c r="J2077" s="14"/>
      <c r="K2077" s="14"/>
      <c r="L2077" s="14"/>
      <c r="M2077" s="14"/>
      <c r="N2077" s="14"/>
      <c r="O2077" s="14"/>
      <c r="P2077" s="14"/>
      <c r="Q2077" s="14"/>
    </row>
    <row r="2078" spans="10:17" x14ac:dyDescent="0.25">
      <c r="J2078" s="14"/>
      <c r="K2078" s="14"/>
      <c r="L2078" s="14"/>
      <c r="M2078" s="14"/>
      <c r="N2078" s="14"/>
      <c r="O2078" s="14"/>
      <c r="P2078" s="14"/>
      <c r="Q2078" s="14"/>
    </row>
    <row r="2079" spans="10:17" x14ac:dyDescent="0.25">
      <c r="J2079" s="14"/>
      <c r="K2079" s="14"/>
      <c r="L2079" s="14"/>
      <c r="M2079" s="14"/>
      <c r="N2079" s="14"/>
      <c r="O2079" s="14"/>
      <c r="P2079" s="14"/>
      <c r="Q2079" s="14"/>
    </row>
    <row r="2080" spans="10:17" x14ac:dyDescent="0.25">
      <c r="J2080" s="14"/>
      <c r="K2080" s="14"/>
      <c r="L2080" s="14"/>
      <c r="M2080" s="14"/>
      <c r="N2080" s="14"/>
      <c r="O2080" s="14"/>
      <c r="P2080" s="14"/>
      <c r="Q2080" s="14"/>
    </row>
    <row r="2081" spans="10:17" x14ac:dyDescent="0.25">
      <c r="J2081" s="14"/>
      <c r="K2081" s="14"/>
      <c r="L2081" s="14"/>
      <c r="M2081" s="14"/>
      <c r="N2081" s="14"/>
      <c r="O2081" s="14"/>
      <c r="P2081" s="14"/>
      <c r="Q2081" s="14"/>
    </row>
    <row r="2082" spans="10:17" x14ac:dyDescent="0.25">
      <c r="J2082" s="14"/>
      <c r="K2082" s="14"/>
      <c r="L2082" s="14"/>
      <c r="M2082" s="14"/>
      <c r="N2082" s="14"/>
      <c r="O2082" s="14"/>
      <c r="P2082" s="14"/>
      <c r="Q2082" s="14"/>
    </row>
    <row r="2083" spans="10:17" x14ac:dyDescent="0.25">
      <c r="J2083" s="14"/>
      <c r="K2083" s="14"/>
      <c r="L2083" s="14"/>
      <c r="M2083" s="14"/>
      <c r="N2083" s="14"/>
      <c r="O2083" s="14"/>
      <c r="P2083" s="14"/>
      <c r="Q2083" s="14"/>
    </row>
    <row r="2084" spans="10:17" x14ac:dyDescent="0.25">
      <c r="J2084" s="14"/>
      <c r="K2084" s="14"/>
      <c r="L2084" s="14"/>
      <c r="M2084" s="14"/>
      <c r="N2084" s="14"/>
      <c r="O2084" s="14"/>
      <c r="P2084" s="14"/>
      <c r="Q2084" s="14"/>
    </row>
    <row r="2085" spans="10:17" x14ac:dyDescent="0.25">
      <c r="J2085" s="14"/>
      <c r="K2085" s="14"/>
      <c r="L2085" s="14"/>
      <c r="M2085" s="14"/>
      <c r="N2085" s="14"/>
      <c r="O2085" s="14"/>
      <c r="P2085" s="14"/>
      <c r="Q2085" s="14"/>
    </row>
    <row r="2086" spans="10:17" x14ac:dyDescent="0.25">
      <c r="J2086" s="14"/>
      <c r="K2086" s="14"/>
      <c r="L2086" s="14"/>
      <c r="M2086" s="14"/>
      <c r="N2086" s="14"/>
      <c r="O2086" s="14"/>
      <c r="P2086" s="14"/>
      <c r="Q2086" s="14"/>
    </row>
    <row r="2087" spans="10:17" x14ac:dyDescent="0.25">
      <c r="J2087" s="14"/>
      <c r="K2087" s="14"/>
      <c r="L2087" s="14"/>
      <c r="M2087" s="14"/>
      <c r="N2087" s="14"/>
      <c r="O2087" s="14"/>
      <c r="P2087" s="14"/>
      <c r="Q2087" s="14"/>
    </row>
    <row r="2088" spans="10:17" x14ac:dyDescent="0.25">
      <c r="J2088" s="14"/>
      <c r="K2088" s="14"/>
      <c r="L2088" s="14"/>
      <c r="M2088" s="14"/>
      <c r="N2088" s="14"/>
      <c r="O2088" s="14"/>
      <c r="P2088" s="14"/>
      <c r="Q2088" s="14"/>
    </row>
    <row r="2089" spans="10:17" x14ac:dyDescent="0.25">
      <c r="J2089" s="14"/>
      <c r="K2089" s="14"/>
      <c r="L2089" s="14"/>
      <c r="M2089" s="14"/>
      <c r="N2089" s="14"/>
      <c r="O2089" s="14"/>
      <c r="P2089" s="14"/>
      <c r="Q2089" s="14"/>
    </row>
    <row r="2090" spans="10:17" x14ac:dyDescent="0.25">
      <c r="J2090" s="14"/>
      <c r="K2090" s="14"/>
      <c r="L2090" s="14"/>
      <c r="M2090" s="14"/>
      <c r="N2090" s="14"/>
      <c r="O2090" s="14"/>
      <c r="P2090" s="14"/>
      <c r="Q2090" s="14"/>
    </row>
    <row r="2091" spans="10:17" x14ac:dyDescent="0.25">
      <c r="J2091" s="14"/>
      <c r="K2091" s="14"/>
      <c r="L2091" s="14"/>
      <c r="M2091" s="14"/>
      <c r="N2091" s="14"/>
      <c r="O2091" s="14"/>
      <c r="P2091" s="14"/>
      <c r="Q2091" s="14"/>
    </row>
    <row r="2092" spans="10:17" x14ac:dyDescent="0.25">
      <c r="J2092" s="14"/>
      <c r="K2092" s="14"/>
      <c r="L2092" s="14"/>
      <c r="M2092" s="14"/>
      <c r="N2092" s="14"/>
      <c r="O2092" s="14"/>
      <c r="P2092" s="14"/>
      <c r="Q2092" s="14"/>
    </row>
    <row r="2093" spans="10:17" x14ac:dyDescent="0.25">
      <c r="J2093" s="14"/>
      <c r="K2093" s="14"/>
      <c r="L2093" s="14"/>
      <c r="M2093" s="14"/>
      <c r="N2093" s="14"/>
      <c r="O2093" s="14"/>
      <c r="P2093" s="14"/>
      <c r="Q2093" s="14"/>
    </row>
    <row r="2094" spans="10:17" x14ac:dyDescent="0.25">
      <c r="J2094" s="14"/>
      <c r="K2094" s="14"/>
      <c r="L2094" s="14"/>
      <c r="M2094" s="14"/>
      <c r="N2094" s="14"/>
      <c r="O2094" s="14"/>
      <c r="P2094" s="14"/>
      <c r="Q2094" s="14"/>
    </row>
    <row r="2095" spans="10:17" x14ac:dyDescent="0.25">
      <c r="J2095" s="14"/>
      <c r="K2095" s="14"/>
      <c r="L2095" s="14"/>
      <c r="M2095" s="14"/>
      <c r="N2095" s="14"/>
      <c r="O2095" s="14"/>
      <c r="P2095" s="14"/>
      <c r="Q2095" s="14"/>
    </row>
    <row r="2096" spans="10:17" x14ac:dyDescent="0.25">
      <c r="J2096" s="14"/>
      <c r="K2096" s="14"/>
      <c r="L2096" s="14"/>
      <c r="M2096" s="14"/>
      <c r="N2096" s="14"/>
      <c r="O2096" s="14"/>
      <c r="P2096" s="14"/>
      <c r="Q2096" s="14"/>
    </row>
    <row r="2097" spans="10:17" x14ac:dyDescent="0.25">
      <c r="J2097" s="14"/>
      <c r="K2097" s="14"/>
      <c r="L2097" s="14"/>
      <c r="M2097" s="14"/>
      <c r="N2097" s="14"/>
      <c r="O2097" s="14"/>
      <c r="P2097" s="14"/>
      <c r="Q2097" s="14"/>
    </row>
    <row r="2098" spans="10:17" x14ac:dyDescent="0.25">
      <c r="J2098" s="14"/>
      <c r="K2098" s="14"/>
      <c r="L2098" s="14"/>
      <c r="M2098" s="14"/>
      <c r="N2098" s="14"/>
      <c r="O2098" s="14"/>
      <c r="P2098" s="14"/>
      <c r="Q2098" s="14"/>
    </row>
    <row r="2099" spans="10:17" x14ac:dyDescent="0.25">
      <c r="J2099" s="14"/>
      <c r="K2099" s="14"/>
      <c r="L2099" s="14"/>
      <c r="M2099" s="14"/>
      <c r="N2099" s="14"/>
      <c r="O2099" s="14"/>
      <c r="P2099" s="14"/>
      <c r="Q2099" s="14"/>
    </row>
    <row r="2100" spans="10:17" x14ac:dyDescent="0.25">
      <c r="J2100" s="14"/>
      <c r="K2100" s="14"/>
      <c r="L2100" s="14"/>
      <c r="M2100" s="14"/>
      <c r="N2100" s="14"/>
      <c r="O2100" s="14"/>
      <c r="P2100" s="14"/>
      <c r="Q2100" s="14"/>
    </row>
    <row r="2101" spans="10:17" x14ac:dyDescent="0.25">
      <c r="J2101" s="14"/>
      <c r="K2101" s="14"/>
      <c r="L2101" s="14"/>
      <c r="M2101" s="14"/>
      <c r="N2101" s="14"/>
      <c r="O2101" s="14"/>
      <c r="P2101" s="14"/>
      <c r="Q2101" s="14"/>
    </row>
    <row r="2102" spans="10:17" x14ac:dyDescent="0.25">
      <c r="J2102" s="14"/>
      <c r="K2102" s="14"/>
      <c r="L2102" s="14"/>
      <c r="M2102" s="14"/>
      <c r="N2102" s="14"/>
      <c r="O2102" s="14"/>
      <c r="P2102" s="14"/>
      <c r="Q2102" s="14"/>
    </row>
    <row r="2103" spans="10:17" x14ac:dyDescent="0.25">
      <c r="J2103" s="14"/>
      <c r="K2103" s="14"/>
      <c r="L2103" s="14"/>
      <c r="M2103" s="14"/>
      <c r="N2103" s="14"/>
      <c r="O2103" s="14"/>
      <c r="P2103" s="14"/>
      <c r="Q2103" s="14"/>
    </row>
    <row r="2104" spans="10:17" x14ac:dyDescent="0.25">
      <c r="J2104" s="14"/>
      <c r="K2104" s="14"/>
      <c r="L2104" s="14"/>
      <c r="M2104" s="14"/>
      <c r="N2104" s="14"/>
      <c r="O2104" s="14"/>
      <c r="P2104" s="14"/>
      <c r="Q2104" s="14"/>
    </row>
    <row r="2105" spans="10:17" x14ac:dyDescent="0.25">
      <c r="J2105" s="14"/>
      <c r="K2105" s="14"/>
      <c r="L2105" s="14"/>
      <c r="M2105" s="14"/>
      <c r="N2105" s="14"/>
      <c r="O2105" s="14"/>
      <c r="P2105" s="14"/>
      <c r="Q2105" s="14"/>
    </row>
    <row r="2106" spans="10:17" x14ac:dyDescent="0.25">
      <c r="J2106" s="14"/>
      <c r="K2106" s="14"/>
      <c r="L2106" s="14"/>
      <c r="M2106" s="14"/>
      <c r="N2106" s="14"/>
      <c r="O2106" s="14"/>
      <c r="P2106" s="14"/>
      <c r="Q2106" s="14"/>
    </row>
    <row r="2107" spans="10:17" x14ac:dyDescent="0.25">
      <c r="J2107" s="14"/>
      <c r="K2107" s="14"/>
      <c r="L2107" s="14"/>
      <c r="M2107" s="14"/>
      <c r="N2107" s="14"/>
      <c r="O2107" s="14"/>
      <c r="P2107" s="14"/>
      <c r="Q2107" s="14"/>
    </row>
    <row r="2108" spans="10:17" x14ac:dyDescent="0.25">
      <c r="J2108" s="14"/>
      <c r="K2108" s="14"/>
      <c r="L2108" s="14"/>
      <c r="M2108" s="14"/>
      <c r="N2108" s="14"/>
      <c r="O2108" s="14"/>
      <c r="P2108" s="14"/>
      <c r="Q2108" s="14"/>
    </row>
    <row r="2109" spans="10:17" x14ac:dyDescent="0.25">
      <c r="J2109" s="14"/>
      <c r="K2109" s="14"/>
      <c r="L2109" s="14"/>
      <c r="M2109" s="14"/>
      <c r="N2109" s="14"/>
      <c r="O2109" s="14"/>
      <c r="P2109" s="14"/>
      <c r="Q2109" s="14"/>
    </row>
    <row r="2110" spans="10:17" x14ac:dyDescent="0.25">
      <c r="J2110" s="14"/>
      <c r="K2110" s="14"/>
      <c r="L2110" s="14"/>
      <c r="M2110" s="14"/>
      <c r="N2110" s="14"/>
      <c r="O2110" s="14"/>
      <c r="P2110" s="14"/>
      <c r="Q2110" s="14"/>
    </row>
    <row r="2111" spans="10:17" x14ac:dyDescent="0.25">
      <c r="J2111" s="14"/>
      <c r="K2111" s="14"/>
      <c r="L2111" s="14"/>
      <c r="M2111" s="14"/>
      <c r="N2111" s="14"/>
      <c r="O2111" s="14"/>
      <c r="P2111" s="14"/>
      <c r="Q2111" s="14"/>
    </row>
    <row r="2112" spans="10:17" x14ac:dyDescent="0.25">
      <c r="J2112" s="14"/>
      <c r="K2112" s="14"/>
      <c r="L2112" s="14"/>
      <c r="M2112" s="14"/>
      <c r="N2112" s="14"/>
      <c r="O2112" s="14"/>
      <c r="P2112" s="14"/>
      <c r="Q2112" s="14"/>
    </row>
    <row r="2113" spans="10:17" x14ac:dyDescent="0.25">
      <c r="J2113" s="14"/>
      <c r="K2113" s="14"/>
      <c r="L2113" s="14"/>
      <c r="M2113" s="14"/>
      <c r="N2113" s="14"/>
      <c r="O2113" s="14"/>
      <c r="P2113" s="14"/>
      <c r="Q2113" s="14"/>
    </row>
    <row r="2114" spans="10:17" x14ac:dyDescent="0.25">
      <c r="J2114" s="14"/>
      <c r="K2114" s="14"/>
      <c r="L2114" s="14"/>
      <c r="M2114" s="14"/>
      <c r="N2114" s="14"/>
      <c r="O2114" s="14"/>
      <c r="P2114" s="14"/>
      <c r="Q2114" s="14"/>
    </row>
    <row r="2115" spans="10:17" x14ac:dyDescent="0.25">
      <c r="J2115" s="14"/>
      <c r="K2115" s="14"/>
      <c r="L2115" s="14"/>
      <c r="M2115" s="14"/>
      <c r="N2115" s="14"/>
      <c r="O2115" s="14"/>
      <c r="P2115" s="14"/>
      <c r="Q2115" s="14"/>
    </row>
    <row r="2116" spans="10:17" x14ac:dyDescent="0.25">
      <c r="J2116" s="14"/>
      <c r="K2116" s="14"/>
      <c r="L2116" s="14"/>
      <c r="M2116" s="14"/>
      <c r="N2116" s="14"/>
      <c r="O2116" s="14"/>
      <c r="P2116" s="14"/>
      <c r="Q2116" s="14"/>
    </row>
    <row r="2117" spans="10:17" x14ac:dyDescent="0.25">
      <c r="J2117" s="14"/>
      <c r="K2117" s="14"/>
      <c r="L2117" s="14"/>
      <c r="M2117" s="14"/>
      <c r="N2117" s="14"/>
      <c r="O2117" s="14"/>
      <c r="P2117" s="14"/>
      <c r="Q2117" s="14"/>
    </row>
    <row r="2118" spans="10:17" x14ac:dyDescent="0.25">
      <c r="J2118" s="14"/>
      <c r="K2118" s="14"/>
      <c r="L2118" s="14"/>
      <c r="M2118" s="14"/>
      <c r="N2118" s="14"/>
      <c r="O2118" s="14"/>
      <c r="P2118" s="14"/>
      <c r="Q2118" s="14"/>
    </row>
    <row r="2119" spans="10:17" x14ac:dyDescent="0.25">
      <c r="J2119" s="14"/>
      <c r="K2119" s="14"/>
      <c r="L2119" s="14"/>
      <c r="M2119" s="14"/>
      <c r="N2119" s="14"/>
      <c r="O2119" s="14"/>
      <c r="P2119" s="14"/>
      <c r="Q2119" s="14"/>
    </row>
    <row r="2120" spans="10:17" x14ac:dyDescent="0.25">
      <c r="J2120" s="14"/>
      <c r="K2120" s="14"/>
      <c r="L2120" s="14"/>
      <c r="M2120" s="14"/>
      <c r="N2120" s="14"/>
      <c r="O2120" s="14"/>
      <c r="P2120" s="14"/>
      <c r="Q2120" s="14"/>
    </row>
    <row r="2121" spans="10:17" x14ac:dyDescent="0.25">
      <c r="J2121" s="14"/>
      <c r="K2121" s="14"/>
      <c r="L2121" s="14"/>
      <c r="M2121" s="14"/>
      <c r="N2121" s="14"/>
      <c r="O2121" s="14"/>
      <c r="P2121" s="14"/>
      <c r="Q2121" s="14"/>
    </row>
    <row r="2122" spans="10:17" x14ac:dyDescent="0.25">
      <c r="J2122" s="14"/>
      <c r="K2122" s="14"/>
      <c r="L2122" s="14"/>
      <c r="M2122" s="14"/>
      <c r="N2122" s="14"/>
      <c r="O2122" s="14"/>
      <c r="P2122" s="14"/>
      <c r="Q2122" s="14"/>
    </row>
    <row r="2123" spans="10:17" x14ac:dyDescent="0.25">
      <c r="J2123" s="14"/>
      <c r="K2123" s="14"/>
      <c r="L2123" s="14"/>
      <c r="M2123" s="14"/>
      <c r="N2123" s="14"/>
      <c r="O2123" s="14"/>
      <c r="P2123" s="14"/>
      <c r="Q2123" s="14"/>
    </row>
    <row r="2124" spans="10:17" x14ac:dyDescent="0.25">
      <c r="J2124" s="14"/>
      <c r="K2124" s="14"/>
      <c r="L2124" s="14"/>
      <c r="M2124" s="14"/>
      <c r="N2124" s="14"/>
      <c r="O2124" s="14"/>
      <c r="P2124" s="14"/>
      <c r="Q2124" s="14"/>
    </row>
    <row r="2125" spans="10:17" x14ac:dyDescent="0.25">
      <c r="J2125" s="14"/>
      <c r="K2125" s="14"/>
      <c r="L2125" s="14"/>
      <c r="M2125" s="14"/>
      <c r="N2125" s="14"/>
      <c r="O2125" s="14"/>
      <c r="P2125" s="14"/>
      <c r="Q2125" s="14"/>
    </row>
    <row r="2126" spans="10:17" x14ac:dyDescent="0.25">
      <c r="J2126" s="14"/>
      <c r="K2126" s="14"/>
      <c r="L2126" s="14"/>
      <c r="M2126" s="14"/>
      <c r="N2126" s="14"/>
      <c r="O2126" s="14"/>
      <c r="P2126" s="14"/>
      <c r="Q2126" s="14"/>
    </row>
    <row r="2127" spans="10:17" x14ac:dyDescent="0.25">
      <c r="J2127" s="14"/>
      <c r="K2127" s="14"/>
      <c r="L2127" s="14"/>
      <c r="M2127" s="14"/>
      <c r="N2127" s="14"/>
      <c r="O2127" s="14"/>
      <c r="P2127" s="14"/>
      <c r="Q2127" s="14"/>
    </row>
    <row r="2128" spans="10:17" x14ac:dyDescent="0.25">
      <c r="J2128" s="14"/>
      <c r="K2128" s="14"/>
      <c r="L2128" s="14"/>
      <c r="M2128" s="14"/>
      <c r="N2128" s="14"/>
      <c r="O2128" s="14"/>
      <c r="P2128" s="14"/>
      <c r="Q2128" s="14"/>
    </row>
    <row r="2129" spans="10:17" x14ac:dyDescent="0.25">
      <c r="J2129" s="14"/>
      <c r="K2129" s="14"/>
      <c r="L2129" s="14"/>
      <c r="M2129" s="14"/>
      <c r="N2129" s="14"/>
      <c r="O2129" s="14"/>
      <c r="P2129" s="14"/>
      <c r="Q2129" s="14"/>
    </row>
    <row r="2130" spans="10:17" x14ac:dyDescent="0.25">
      <c r="J2130" s="14"/>
      <c r="K2130" s="14"/>
      <c r="L2130" s="14"/>
      <c r="M2130" s="14"/>
      <c r="N2130" s="14"/>
      <c r="O2130" s="14"/>
      <c r="P2130" s="14"/>
      <c r="Q2130" s="14"/>
    </row>
    <row r="2131" spans="10:17" x14ac:dyDescent="0.25">
      <c r="J2131" s="14"/>
      <c r="K2131" s="14"/>
      <c r="L2131" s="14"/>
      <c r="M2131" s="14"/>
      <c r="N2131" s="14"/>
      <c r="O2131" s="14"/>
      <c r="P2131" s="14"/>
      <c r="Q2131" s="14"/>
    </row>
    <row r="2132" spans="10:17" x14ac:dyDescent="0.25">
      <c r="J2132" s="14"/>
      <c r="K2132" s="14"/>
      <c r="L2132" s="14"/>
      <c r="M2132" s="14"/>
      <c r="N2132" s="14"/>
      <c r="O2132" s="14"/>
      <c r="P2132" s="14"/>
      <c r="Q2132" s="14"/>
    </row>
    <row r="2133" spans="10:17" x14ac:dyDescent="0.25">
      <c r="J2133" s="14"/>
      <c r="K2133" s="14"/>
      <c r="L2133" s="14"/>
      <c r="M2133" s="14"/>
      <c r="N2133" s="14"/>
      <c r="O2133" s="14"/>
      <c r="P2133" s="14"/>
      <c r="Q2133" s="14"/>
    </row>
    <row r="2134" spans="10:17" x14ac:dyDescent="0.25">
      <c r="J2134" s="14"/>
      <c r="K2134" s="14"/>
      <c r="L2134" s="14"/>
      <c r="M2134" s="14"/>
      <c r="N2134" s="14"/>
      <c r="O2134" s="14"/>
      <c r="P2134" s="14"/>
      <c r="Q2134" s="14"/>
    </row>
    <row r="2135" spans="10:17" x14ac:dyDescent="0.25">
      <c r="J2135" s="14"/>
      <c r="K2135" s="14"/>
      <c r="L2135" s="14"/>
      <c r="M2135" s="14"/>
      <c r="N2135" s="14"/>
      <c r="O2135" s="14"/>
      <c r="P2135" s="14"/>
      <c r="Q2135" s="14"/>
    </row>
    <row r="2136" spans="10:17" x14ac:dyDescent="0.25">
      <c r="J2136" s="14"/>
      <c r="K2136" s="14"/>
      <c r="L2136" s="14"/>
      <c r="M2136" s="14"/>
      <c r="N2136" s="14"/>
      <c r="O2136" s="14"/>
      <c r="P2136" s="14"/>
      <c r="Q2136" s="14"/>
    </row>
    <row r="2137" spans="10:17" x14ac:dyDescent="0.25">
      <c r="J2137" s="14"/>
      <c r="K2137" s="14"/>
      <c r="L2137" s="14"/>
      <c r="M2137" s="14"/>
      <c r="N2137" s="14"/>
      <c r="O2137" s="14"/>
      <c r="P2137" s="14"/>
      <c r="Q2137" s="14"/>
    </row>
    <row r="2138" spans="10:17" x14ac:dyDescent="0.25">
      <c r="J2138" s="14"/>
      <c r="K2138" s="14"/>
      <c r="L2138" s="14"/>
      <c r="M2138" s="14"/>
      <c r="N2138" s="14"/>
      <c r="O2138" s="14"/>
      <c r="P2138" s="14"/>
      <c r="Q2138" s="14"/>
    </row>
    <row r="2139" spans="10:17" x14ac:dyDescent="0.25">
      <c r="J2139" s="14"/>
      <c r="K2139" s="14"/>
      <c r="L2139" s="14"/>
      <c r="M2139" s="14"/>
      <c r="N2139" s="14"/>
      <c r="O2139" s="14"/>
      <c r="P2139" s="14"/>
      <c r="Q2139" s="14"/>
    </row>
    <row r="2140" spans="10:17" x14ac:dyDescent="0.25">
      <c r="J2140" s="14"/>
      <c r="K2140" s="14"/>
      <c r="L2140" s="14"/>
      <c r="M2140" s="14"/>
      <c r="N2140" s="14"/>
      <c r="O2140" s="14"/>
      <c r="P2140" s="14"/>
      <c r="Q2140" s="14"/>
    </row>
    <row r="2141" spans="10:17" x14ac:dyDescent="0.25">
      <c r="J2141" s="14"/>
      <c r="K2141" s="14"/>
      <c r="L2141" s="14"/>
      <c r="M2141" s="14"/>
      <c r="N2141" s="14"/>
      <c r="O2141" s="14"/>
      <c r="P2141" s="14"/>
      <c r="Q2141" s="14"/>
    </row>
    <row r="2142" spans="10:17" x14ac:dyDescent="0.25">
      <c r="J2142" s="14"/>
      <c r="K2142" s="14"/>
      <c r="L2142" s="14"/>
      <c r="M2142" s="14"/>
      <c r="N2142" s="14"/>
      <c r="O2142" s="14"/>
      <c r="P2142" s="14"/>
      <c r="Q2142" s="14"/>
    </row>
    <row r="2143" spans="10:17" x14ac:dyDescent="0.25">
      <c r="J2143" s="14"/>
      <c r="K2143" s="14"/>
      <c r="L2143" s="14"/>
      <c r="M2143" s="14"/>
      <c r="N2143" s="14"/>
      <c r="O2143" s="14"/>
      <c r="P2143" s="14"/>
      <c r="Q2143" s="14"/>
    </row>
    <row r="2144" spans="10:17" x14ac:dyDescent="0.25">
      <c r="J2144" s="14"/>
      <c r="K2144" s="14"/>
      <c r="L2144" s="14"/>
      <c r="M2144" s="14"/>
      <c r="N2144" s="14"/>
      <c r="O2144" s="14"/>
      <c r="P2144" s="14"/>
      <c r="Q2144" s="14"/>
    </row>
    <row r="2145" spans="10:17" x14ac:dyDescent="0.25">
      <c r="J2145" s="14"/>
      <c r="K2145" s="14"/>
      <c r="L2145" s="14"/>
      <c r="M2145" s="14"/>
      <c r="N2145" s="14"/>
      <c r="O2145" s="14"/>
      <c r="P2145" s="14"/>
      <c r="Q2145" s="14"/>
    </row>
    <row r="2146" spans="10:17" x14ac:dyDescent="0.25">
      <c r="J2146" s="14"/>
      <c r="K2146" s="14"/>
      <c r="L2146" s="14"/>
      <c r="M2146" s="14"/>
      <c r="N2146" s="14"/>
      <c r="O2146" s="14"/>
      <c r="P2146" s="14"/>
      <c r="Q2146" s="14"/>
    </row>
    <row r="2147" spans="10:17" x14ac:dyDescent="0.25">
      <c r="J2147" s="14"/>
      <c r="K2147" s="14"/>
      <c r="L2147" s="14"/>
      <c r="M2147" s="14"/>
      <c r="N2147" s="14"/>
      <c r="O2147" s="14"/>
      <c r="P2147" s="14"/>
      <c r="Q2147" s="14"/>
    </row>
    <row r="2148" spans="10:17" x14ac:dyDescent="0.25">
      <c r="J2148" s="14"/>
      <c r="K2148" s="14"/>
      <c r="L2148" s="14"/>
      <c r="M2148" s="14"/>
      <c r="N2148" s="14"/>
      <c r="O2148" s="14"/>
      <c r="P2148" s="14"/>
      <c r="Q2148" s="14"/>
    </row>
    <row r="2149" spans="10:17" x14ac:dyDescent="0.25">
      <c r="J2149" s="14"/>
      <c r="K2149" s="14"/>
      <c r="L2149" s="14"/>
      <c r="M2149" s="14"/>
      <c r="N2149" s="14"/>
      <c r="O2149" s="14"/>
      <c r="P2149" s="14"/>
      <c r="Q2149" s="14"/>
    </row>
    <row r="2150" spans="10:17" x14ac:dyDescent="0.25">
      <c r="J2150" s="14"/>
      <c r="K2150" s="14"/>
      <c r="L2150" s="14"/>
      <c r="M2150" s="14"/>
      <c r="N2150" s="14"/>
      <c r="O2150" s="14"/>
      <c r="P2150" s="14"/>
      <c r="Q2150" s="14"/>
    </row>
    <row r="2151" spans="10:17" x14ac:dyDescent="0.25">
      <c r="J2151" s="14"/>
      <c r="K2151" s="14"/>
      <c r="L2151" s="14"/>
      <c r="M2151" s="14"/>
      <c r="N2151" s="14"/>
      <c r="O2151" s="14"/>
      <c r="P2151" s="14"/>
      <c r="Q2151" s="14"/>
    </row>
    <row r="2152" spans="10:17" x14ac:dyDescent="0.25">
      <c r="J2152" s="14"/>
      <c r="K2152" s="14"/>
      <c r="L2152" s="14"/>
      <c r="M2152" s="14"/>
      <c r="N2152" s="14"/>
      <c r="O2152" s="14"/>
      <c r="P2152" s="14"/>
      <c r="Q2152" s="14"/>
    </row>
    <row r="2153" spans="10:17" x14ac:dyDescent="0.25">
      <c r="J2153" s="14"/>
      <c r="K2153" s="14"/>
      <c r="L2153" s="14"/>
      <c r="M2153" s="14"/>
      <c r="N2153" s="14"/>
      <c r="O2153" s="14"/>
      <c r="P2153" s="14"/>
      <c r="Q2153" s="14"/>
    </row>
    <row r="2154" spans="10:17" x14ac:dyDescent="0.25">
      <c r="J2154" s="14"/>
      <c r="K2154" s="14"/>
      <c r="L2154" s="14"/>
      <c r="M2154" s="14"/>
      <c r="N2154" s="14"/>
      <c r="O2154" s="14"/>
      <c r="P2154" s="14"/>
      <c r="Q2154" s="14"/>
    </row>
    <row r="2155" spans="10:17" x14ac:dyDescent="0.25">
      <c r="J2155" s="14"/>
      <c r="K2155" s="14"/>
      <c r="L2155" s="14"/>
      <c r="M2155" s="14"/>
      <c r="N2155" s="14"/>
      <c r="O2155" s="14"/>
      <c r="P2155" s="14"/>
      <c r="Q2155" s="14"/>
    </row>
    <row r="2156" spans="10:17" x14ac:dyDescent="0.25">
      <c r="J2156" s="14"/>
      <c r="K2156" s="14"/>
      <c r="L2156" s="14"/>
      <c r="M2156" s="14"/>
      <c r="N2156" s="14"/>
      <c r="O2156" s="14"/>
      <c r="P2156" s="14"/>
      <c r="Q2156" s="14"/>
    </row>
    <row r="2157" spans="10:17" x14ac:dyDescent="0.25">
      <c r="J2157" s="14"/>
      <c r="K2157" s="14"/>
      <c r="L2157" s="14"/>
      <c r="M2157" s="14"/>
      <c r="N2157" s="14"/>
      <c r="O2157" s="14"/>
      <c r="P2157" s="14"/>
      <c r="Q2157" s="14"/>
    </row>
    <row r="2158" spans="10:17" x14ac:dyDescent="0.25">
      <c r="J2158" s="14"/>
      <c r="K2158" s="14"/>
      <c r="L2158" s="14"/>
      <c r="M2158" s="14"/>
      <c r="N2158" s="14"/>
      <c r="O2158" s="14"/>
      <c r="P2158" s="14"/>
      <c r="Q2158" s="14"/>
    </row>
    <row r="2159" spans="10:17" x14ac:dyDescent="0.25">
      <c r="J2159" s="14"/>
      <c r="K2159" s="14"/>
      <c r="L2159" s="14"/>
      <c r="M2159" s="14"/>
      <c r="N2159" s="14"/>
      <c r="O2159" s="14"/>
      <c r="P2159" s="14"/>
      <c r="Q2159" s="14"/>
    </row>
    <row r="2160" spans="10:17" x14ac:dyDescent="0.25">
      <c r="J2160" s="14"/>
      <c r="K2160" s="14"/>
      <c r="L2160" s="14"/>
      <c r="M2160" s="14"/>
      <c r="N2160" s="14"/>
      <c r="O2160" s="14"/>
      <c r="P2160" s="14"/>
      <c r="Q2160" s="14"/>
    </row>
    <row r="2161" spans="10:17" x14ac:dyDescent="0.25">
      <c r="J2161" s="14"/>
      <c r="K2161" s="14"/>
      <c r="L2161" s="14"/>
      <c r="M2161" s="14"/>
      <c r="N2161" s="14"/>
      <c r="O2161" s="14"/>
      <c r="P2161" s="14"/>
      <c r="Q2161" s="14"/>
    </row>
    <row r="2162" spans="10:17" x14ac:dyDescent="0.25">
      <c r="J2162" s="14"/>
      <c r="K2162" s="14"/>
      <c r="L2162" s="14"/>
      <c r="M2162" s="14"/>
      <c r="N2162" s="14"/>
      <c r="O2162" s="14"/>
      <c r="P2162" s="14"/>
      <c r="Q2162" s="14"/>
    </row>
    <row r="2163" spans="10:17" x14ac:dyDescent="0.25">
      <c r="J2163" s="14"/>
      <c r="K2163" s="14"/>
      <c r="L2163" s="14"/>
      <c r="M2163" s="14"/>
      <c r="N2163" s="14"/>
      <c r="O2163" s="14"/>
      <c r="P2163" s="14"/>
      <c r="Q2163" s="14"/>
    </row>
    <row r="2164" spans="10:17" x14ac:dyDescent="0.25">
      <c r="J2164" s="14"/>
      <c r="K2164" s="14"/>
      <c r="L2164" s="14"/>
      <c r="M2164" s="14"/>
      <c r="N2164" s="14"/>
      <c r="O2164" s="14"/>
      <c r="P2164" s="14"/>
      <c r="Q2164" s="14"/>
    </row>
    <row r="2165" spans="10:17" x14ac:dyDescent="0.25">
      <c r="J2165" s="14"/>
      <c r="K2165" s="14"/>
      <c r="L2165" s="14"/>
      <c r="M2165" s="14"/>
      <c r="N2165" s="14"/>
      <c r="O2165" s="14"/>
      <c r="P2165" s="14"/>
      <c r="Q2165" s="14"/>
    </row>
    <row r="2166" spans="10:17" x14ac:dyDescent="0.25">
      <c r="J2166" s="14"/>
      <c r="K2166" s="14"/>
      <c r="L2166" s="14"/>
      <c r="M2166" s="14"/>
      <c r="N2166" s="14"/>
      <c r="O2166" s="14"/>
      <c r="P2166" s="14"/>
      <c r="Q2166" s="14"/>
    </row>
    <row r="2167" spans="10:17" x14ac:dyDescent="0.25">
      <c r="J2167" s="14"/>
      <c r="K2167" s="14"/>
      <c r="L2167" s="14"/>
      <c r="M2167" s="14"/>
      <c r="N2167" s="14"/>
      <c r="O2167" s="14"/>
      <c r="P2167" s="14"/>
      <c r="Q2167" s="14"/>
    </row>
    <row r="2168" spans="10:17" x14ac:dyDescent="0.25">
      <c r="J2168" s="14"/>
      <c r="K2168" s="14"/>
      <c r="L2168" s="14"/>
      <c r="M2168" s="14"/>
      <c r="N2168" s="14"/>
      <c r="O2168" s="14"/>
      <c r="P2168" s="14"/>
      <c r="Q2168" s="14"/>
    </row>
    <row r="2169" spans="10:17" x14ac:dyDescent="0.25">
      <c r="J2169" s="14"/>
      <c r="K2169" s="14"/>
      <c r="L2169" s="14"/>
      <c r="M2169" s="14"/>
      <c r="N2169" s="14"/>
      <c r="O2169" s="14"/>
      <c r="P2169" s="14"/>
      <c r="Q2169" s="14"/>
    </row>
    <row r="2170" spans="10:17" x14ac:dyDescent="0.25">
      <c r="J2170" s="14"/>
      <c r="K2170" s="14"/>
      <c r="L2170" s="14"/>
      <c r="M2170" s="14"/>
      <c r="N2170" s="14"/>
      <c r="O2170" s="14"/>
      <c r="P2170" s="14"/>
      <c r="Q2170" s="14"/>
    </row>
    <row r="2171" spans="10:17" x14ac:dyDescent="0.25">
      <c r="J2171" s="14"/>
      <c r="K2171" s="14"/>
      <c r="L2171" s="14"/>
      <c r="M2171" s="14"/>
      <c r="N2171" s="14"/>
      <c r="O2171" s="14"/>
      <c r="P2171" s="14"/>
      <c r="Q2171" s="14"/>
    </row>
    <row r="2172" spans="10:17" x14ac:dyDescent="0.25">
      <c r="J2172" s="14"/>
      <c r="K2172" s="14"/>
      <c r="L2172" s="14"/>
      <c r="M2172" s="14"/>
      <c r="N2172" s="14"/>
      <c r="O2172" s="14"/>
      <c r="P2172" s="14"/>
      <c r="Q2172" s="14"/>
    </row>
    <row r="2173" spans="10:17" x14ac:dyDescent="0.25">
      <c r="J2173" s="14"/>
      <c r="K2173" s="14"/>
      <c r="L2173" s="14"/>
      <c r="M2173" s="14"/>
      <c r="N2173" s="14"/>
      <c r="O2173" s="14"/>
      <c r="P2173" s="14"/>
      <c r="Q2173" s="14"/>
    </row>
    <row r="2174" spans="10:17" x14ac:dyDescent="0.25">
      <c r="J2174" s="14"/>
      <c r="K2174" s="14"/>
      <c r="L2174" s="14"/>
      <c r="M2174" s="14"/>
      <c r="N2174" s="14"/>
      <c r="O2174" s="14"/>
      <c r="P2174" s="14"/>
      <c r="Q2174" s="14"/>
    </row>
    <row r="2175" spans="10:17" x14ac:dyDescent="0.25">
      <c r="J2175" s="14"/>
      <c r="K2175" s="14"/>
      <c r="L2175" s="14"/>
      <c r="M2175" s="14"/>
      <c r="N2175" s="14"/>
      <c r="O2175" s="14"/>
      <c r="P2175" s="14"/>
      <c r="Q2175" s="14"/>
    </row>
    <row r="2176" spans="10:17" x14ac:dyDescent="0.25">
      <c r="J2176" s="14"/>
      <c r="K2176" s="14"/>
      <c r="L2176" s="14"/>
      <c r="M2176" s="14"/>
      <c r="N2176" s="14"/>
      <c r="O2176" s="14"/>
      <c r="P2176" s="14"/>
      <c r="Q2176" s="14"/>
    </row>
    <row r="2177" spans="10:17" x14ac:dyDescent="0.25">
      <c r="J2177" s="14"/>
      <c r="K2177" s="14"/>
      <c r="L2177" s="14"/>
      <c r="M2177" s="14"/>
      <c r="N2177" s="14"/>
      <c r="O2177" s="14"/>
      <c r="P2177" s="14"/>
      <c r="Q2177" s="14"/>
    </row>
    <row r="2178" spans="10:17" x14ac:dyDescent="0.25">
      <c r="J2178" s="14"/>
      <c r="K2178" s="14"/>
      <c r="L2178" s="14"/>
      <c r="M2178" s="14"/>
      <c r="N2178" s="14"/>
      <c r="O2178" s="14"/>
      <c r="P2178" s="14"/>
      <c r="Q2178" s="14"/>
    </row>
    <row r="2179" spans="10:17" x14ac:dyDescent="0.25">
      <c r="J2179" s="14"/>
      <c r="K2179" s="14"/>
      <c r="L2179" s="14"/>
      <c r="M2179" s="14"/>
      <c r="N2179" s="14"/>
      <c r="O2179" s="14"/>
      <c r="P2179" s="14"/>
      <c r="Q2179" s="14"/>
    </row>
    <row r="2180" spans="10:17" x14ac:dyDescent="0.25">
      <c r="J2180" s="14"/>
      <c r="K2180" s="14"/>
      <c r="L2180" s="14"/>
      <c r="M2180" s="14"/>
      <c r="N2180" s="14"/>
      <c r="O2180" s="14"/>
      <c r="P2180" s="14"/>
      <c r="Q2180" s="14"/>
    </row>
    <row r="2181" spans="10:17" x14ac:dyDescent="0.25">
      <c r="J2181" s="14"/>
      <c r="K2181" s="14"/>
      <c r="L2181" s="14"/>
      <c r="M2181" s="14"/>
      <c r="N2181" s="14"/>
      <c r="O2181" s="14"/>
      <c r="P2181" s="14"/>
      <c r="Q2181" s="14"/>
    </row>
    <row r="2182" spans="10:17" x14ac:dyDescent="0.25">
      <c r="J2182" s="14"/>
      <c r="K2182" s="14"/>
      <c r="L2182" s="14"/>
      <c r="M2182" s="14"/>
      <c r="N2182" s="14"/>
      <c r="O2182" s="14"/>
      <c r="P2182" s="14"/>
      <c r="Q2182" s="14"/>
    </row>
    <row r="2183" spans="10:17" x14ac:dyDescent="0.25">
      <c r="J2183" s="14"/>
      <c r="K2183" s="14"/>
      <c r="L2183" s="14"/>
      <c r="M2183" s="14"/>
      <c r="N2183" s="14"/>
      <c r="O2183" s="14"/>
      <c r="P2183" s="14"/>
      <c r="Q2183" s="14"/>
    </row>
    <row r="2184" spans="10:17" x14ac:dyDescent="0.25">
      <c r="J2184" s="14"/>
      <c r="K2184" s="14"/>
      <c r="L2184" s="14"/>
      <c r="M2184" s="14"/>
      <c r="N2184" s="14"/>
      <c r="O2184" s="14"/>
      <c r="P2184" s="14"/>
      <c r="Q2184" s="14"/>
    </row>
    <row r="2185" spans="10:17" x14ac:dyDescent="0.25">
      <c r="J2185" s="14"/>
      <c r="K2185" s="14"/>
      <c r="L2185" s="14"/>
      <c r="M2185" s="14"/>
      <c r="N2185" s="14"/>
      <c r="O2185" s="14"/>
      <c r="P2185" s="14"/>
      <c r="Q2185" s="14"/>
    </row>
    <row r="2186" spans="10:17" x14ac:dyDescent="0.25">
      <c r="J2186" s="14"/>
      <c r="K2186" s="14"/>
      <c r="L2186" s="14"/>
      <c r="M2186" s="14"/>
      <c r="N2186" s="14"/>
      <c r="O2186" s="14"/>
      <c r="P2186" s="14"/>
      <c r="Q2186" s="14"/>
    </row>
    <row r="2187" spans="10:17" x14ac:dyDescent="0.25">
      <c r="J2187" s="14"/>
      <c r="K2187" s="14"/>
      <c r="L2187" s="14"/>
      <c r="M2187" s="14"/>
      <c r="N2187" s="14"/>
      <c r="O2187" s="14"/>
      <c r="P2187" s="14"/>
      <c r="Q2187" s="14"/>
    </row>
    <row r="2188" spans="10:17" x14ac:dyDescent="0.25">
      <c r="J2188" s="14"/>
      <c r="K2188" s="14"/>
      <c r="L2188" s="14"/>
      <c r="M2188" s="14"/>
      <c r="N2188" s="14"/>
      <c r="O2188" s="14"/>
      <c r="P2188" s="14"/>
      <c r="Q2188" s="14"/>
    </row>
    <row r="2189" spans="10:17" x14ac:dyDescent="0.25">
      <c r="J2189" s="14"/>
      <c r="K2189" s="14"/>
      <c r="L2189" s="14"/>
      <c r="M2189" s="14"/>
      <c r="N2189" s="14"/>
      <c r="O2189" s="14"/>
      <c r="P2189" s="14"/>
      <c r="Q2189" s="14"/>
    </row>
    <row r="2190" spans="10:17" x14ac:dyDescent="0.25">
      <c r="J2190" s="14"/>
      <c r="K2190" s="14"/>
      <c r="L2190" s="14"/>
      <c r="M2190" s="14"/>
      <c r="N2190" s="14"/>
      <c r="O2190" s="14"/>
      <c r="P2190" s="14"/>
      <c r="Q2190" s="14"/>
    </row>
    <row r="2191" spans="10:17" x14ac:dyDescent="0.25">
      <c r="J2191" s="14"/>
      <c r="K2191" s="14"/>
      <c r="L2191" s="14"/>
      <c r="M2191" s="14"/>
      <c r="N2191" s="14"/>
      <c r="O2191" s="14"/>
      <c r="P2191" s="14"/>
      <c r="Q2191" s="14"/>
    </row>
    <row r="2192" spans="10:17" x14ac:dyDescent="0.25">
      <c r="J2192" s="14"/>
      <c r="K2192" s="14"/>
      <c r="L2192" s="14"/>
      <c r="M2192" s="14"/>
      <c r="N2192" s="14"/>
      <c r="O2192" s="14"/>
      <c r="P2192" s="14"/>
      <c r="Q2192" s="14"/>
    </row>
    <row r="2193" spans="10:17" x14ac:dyDescent="0.25">
      <c r="J2193" s="14"/>
      <c r="K2193" s="14"/>
      <c r="L2193" s="14"/>
      <c r="M2193" s="14"/>
      <c r="N2193" s="14"/>
      <c r="O2193" s="14"/>
      <c r="P2193" s="14"/>
      <c r="Q2193" s="14"/>
    </row>
    <row r="2194" spans="10:17" x14ac:dyDescent="0.25">
      <c r="J2194" s="14"/>
      <c r="K2194" s="14"/>
      <c r="L2194" s="14"/>
      <c r="M2194" s="14"/>
      <c r="N2194" s="14"/>
      <c r="O2194" s="14"/>
      <c r="P2194" s="14"/>
      <c r="Q2194" s="14"/>
    </row>
    <row r="2195" spans="10:17" x14ac:dyDescent="0.25">
      <c r="J2195" s="14"/>
      <c r="K2195" s="14"/>
      <c r="L2195" s="14"/>
      <c r="M2195" s="14"/>
      <c r="N2195" s="14"/>
      <c r="O2195" s="14"/>
      <c r="P2195" s="14"/>
      <c r="Q2195" s="14"/>
    </row>
    <row r="2196" spans="10:17" x14ac:dyDescent="0.25">
      <c r="J2196" s="14"/>
      <c r="K2196" s="14"/>
      <c r="L2196" s="14"/>
      <c r="M2196" s="14"/>
      <c r="N2196" s="14"/>
      <c r="O2196" s="14"/>
      <c r="P2196" s="14"/>
      <c r="Q2196" s="14"/>
    </row>
    <row r="2197" spans="10:17" x14ac:dyDescent="0.25">
      <c r="J2197" s="14"/>
      <c r="K2197" s="14"/>
      <c r="L2197" s="14"/>
      <c r="M2197" s="14"/>
      <c r="N2197" s="14"/>
      <c r="O2197" s="14"/>
      <c r="P2197" s="14"/>
      <c r="Q2197" s="14"/>
    </row>
    <row r="2198" spans="10:17" x14ac:dyDescent="0.25">
      <c r="J2198" s="14"/>
      <c r="K2198" s="14"/>
      <c r="L2198" s="14"/>
      <c r="M2198" s="14"/>
      <c r="N2198" s="14"/>
      <c r="O2198" s="14"/>
      <c r="P2198" s="14"/>
      <c r="Q2198" s="14"/>
    </row>
    <row r="2199" spans="10:17" x14ac:dyDescent="0.25">
      <c r="J2199" s="14"/>
      <c r="K2199" s="14"/>
      <c r="L2199" s="14"/>
      <c r="M2199" s="14"/>
      <c r="N2199" s="14"/>
      <c r="O2199" s="14"/>
      <c r="P2199" s="14"/>
      <c r="Q2199" s="14"/>
    </row>
    <row r="2200" spans="10:17" x14ac:dyDescent="0.25">
      <c r="J2200" s="14"/>
      <c r="K2200" s="14"/>
      <c r="L2200" s="14"/>
      <c r="M2200" s="14"/>
      <c r="N2200" s="14"/>
      <c r="O2200" s="14"/>
      <c r="P2200" s="14"/>
      <c r="Q2200" s="14"/>
    </row>
    <row r="2201" spans="10:17" x14ac:dyDescent="0.25">
      <c r="J2201" s="14"/>
      <c r="K2201" s="14"/>
      <c r="L2201" s="14"/>
      <c r="M2201" s="14"/>
      <c r="N2201" s="14"/>
      <c r="O2201" s="14"/>
      <c r="P2201" s="14"/>
      <c r="Q2201" s="14"/>
    </row>
    <row r="2202" spans="10:17" x14ac:dyDescent="0.25">
      <c r="J2202" s="14"/>
      <c r="K2202" s="14"/>
      <c r="L2202" s="14"/>
      <c r="M2202" s="14"/>
      <c r="N2202" s="14"/>
      <c r="O2202" s="14"/>
      <c r="P2202" s="14"/>
      <c r="Q2202" s="14"/>
    </row>
    <row r="2203" spans="10:17" x14ac:dyDescent="0.25">
      <c r="J2203" s="14"/>
      <c r="K2203" s="14"/>
      <c r="L2203" s="14"/>
      <c r="M2203" s="14"/>
      <c r="N2203" s="14"/>
      <c r="O2203" s="14"/>
      <c r="P2203" s="14"/>
      <c r="Q2203" s="14"/>
    </row>
    <row r="2204" spans="10:17" x14ac:dyDescent="0.25">
      <c r="J2204" s="14"/>
      <c r="K2204" s="14"/>
      <c r="L2204" s="14"/>
      <c r="M2204" s="14"/>
      <c r="N2204" s="14"/>
      <c r="O2204" s="14"/>
      <c r="P2204" s="14"/>
      <c r="Q2204" s="14"/>
    </row>
    <row r="2205" spans="10:17" x14ac:dyDescent="0.25">
      <c r="J2205" s="14"/>
      <c r="K2205" s="14"/>
      <c r="L2205" s="14"/>
      <c r="M2205" s="14"/>
      <c r="N2205" s="14"/>
      <c r="O2205" s="14"/>
      <c r="P2205" s="14"/>
      <c r="Q2205" s="14"/>
    </row>
    <row r="2206" spans="10:17" x14ac:dyDescent="0.25">
      <c r="J2206" s="14"/>
      <c r="K2206" s="14"/>
      <c r="L2206" s="14"/>
      <c r="M2206" s="14"/>
      <c r="N2206" s="14"/>
      <c r="O2206" s="14"/>
      <c r="P2206" s="14"/>
      <c r="Q2206" s="14"/>
    </row>
    <row r="2207" spans="10:17" x14ac:dyDescent="0.25">
      <c r="J2207" s="14"/>
      <c r="K2207" s="14"/>
      <c r="L2207" s="14"/>
      <c r="M2207" s="14"/>
      <c r="N2207" s="14"/>
      <c r="O2207" s="14"/>
      <c r="P2207" s="14"/>
      <c r="Q2207" s="14"/>
    </row>
    <row r="2208" spans="10:17" x14ac:dyDescent="0.25">
      <c r="J2208" s="14"/>
      <c r="K2208" s="14"/>
      <c r="L2208" s="14"/>
      <c r="M2208" s="14"/>
      <c r="N2208" s="14"/>
      <c r="O2208" s="14"/>
      <c r="P2208" s="14"/>
      <c r="Q2208" s="14"/>
    </row>
    <row r="2209" spans="10:17" x14ac:dyDescent="0.25">
      <c r="J2209" s="14"/>
      <c r="K2209" s="14"/>
      <c r="L2209" s="14"/>
      <c r="M2209" s="14"/>
      <c r="N2209" s="14"/>
      <c r="O2209" s="14"/>
      <c r="P2209" s="14"/>
      <c r="Q2209" s="14"/>
    </row>
    <row r="2210" spans="10:17" x14ac:dyDescent="0.25">
      <c r="J2210" s="14"/>
      <c r="K2210" s="14"/>
      <c r="L2210" s="14"/>
      <c r="M2210" s="14"/>
      <c r="N2210" s="14"/>
      <c r="O2210" s="14"/>
      <c r="P2210" s="14"/>
      <c r="Q2210" s="14"/>
    </row>
    <row r="2211" spans="10:17" x14ac:dyDescent="0.25">
      <c r="J2211" s="14"/>
      <c r="K2211" s="14"/>
      <c r="L2211" s="14"/>
      <c r="M2211" s="14"/>
      <c r="N2211" s="14"/>
      <c r="O2211" s="14"/>
      <c r="P2211" s="14"/>
      <c r="Q2211" s="14"/>
    </row>
    <row r="2212" spans="10:17" x14ac:dyDescent="0.25">
      <c r="J2212" s="14"/>
      <c r="K2212" s="14"/>
      <c r="L2212" s="14"/>
      <c r="M2212" s="14"/>
      <c r="N2212" s="14"/>
      <c r="O2212" s="14"/>
      <c r="P2212" s="14"/>
      <c r="Q2212" s="14"/>
    </row>
    <row r="2213" spans="10:17" x14ac:dyDescent="0.25">
      <c r="J2213" s="14"/>
      <c r="K2213" s="14"/>
      <c r="L2213" s="14"/>
      <c r="M2213" s="14"/>
      <c r="N2213" s="14"/>
      <c r="O2213" s="14"/>
      <c r="P2213" s="14"/>
      <c r="Q2213" s="14"/>
    </row>
    <row r="2214" spans="10:17" x14ac:dyDescent="0.25">
      <c r="J2214" s="14"/>
      <c r="K2214" s="14"/>
      <c r="L2214" s="14"/>
      <c r="M2214" s="14"/>
      <c r="N2214" s="14"/>
      <c r="O2214" s="14"/>
      <c r="P2214" s="14"/>
      <c r="Q2214" s="14"/>
    </row>
    <row r="2215" spans="10:17" x14ac:dyDescent="0.25">
      <c r="J2215" s="14"/>
      <c r="K2215" s="14"/>
      <c r="L2215" s="14"/>
      <c r="M2215" s="14"/>
      <c r="N2215" s="14"/>
      <c r="O2215" s="14"/>
      <c r="P2215" s="14"/>
      <c r="Q2215" s="14"/>
    </row>
    <row r="2216" spans="10:17" x14ac:dyDescent="0.25">
      <c r="J2216" s="14"/>
      <c r="K2216" s="14"/>
      <c r="L2216" s="14"/>
      <c r="M2216" s="14"/>
      <c r="N2216" s="14"/>
      <c r="O2216" s="14"/>
      <c r="P2216" s="14"/>
      <c r="Q2216" s="14"/>
    </row>
    <row r="2217" spans="10:17" x14ac:dyDescent="0.25">
      <c r="J2217" s="14"/>
      <c r="K2217" s="14"/>
      <c r="L2217" s="14"/>
      <c r="M2217" s="14"/>
      <c r="N2217" s="14"/>
      <c r="O2217" s="14"/>
      <c r="P2217" s="14"/>
      <c r="Q2217" s="14"/>
    </row>
    <row r="2218" spans="10:17" x14ac:dyDescent="0.25">
      <c r="J2218" s="14"/>
      <c r="K2218" s="14"/>
      <c r="L2218" s="14"/>
      <c r="M2218" s="14"/>
      <c r="N2218" s="14"/>
      <c r="O2218" s="14"/>
      <c r="P2218" s="14"/>
      <c r="Q2218" s="14"/>
    </row>
    <row r="2219" spans="10:17" x14ac:dyDescent="0.25">
      <c r="J2219" s="14"/>
      <c r="K2219" s="14"/>
      <c r="L2219" s="14"/>
      <c r="M2219" s="14"/>
      <c r="N2219" s="14"/>
      <c r="O2219" s="14"/>
      <c r="P2219" s="14"/>
      <c r="Q2219" s="14"/>
    </row>
    <row r="2220" spans="10:17" x14ac:dyDescent="0.25">
      <c r="J2220" s="14"/>
      <c r="K2220" s="14"/>
      <c r="L2220" s="14"/>
      <c r="M2220" s="14"/>
      <c r="N2220" s="14"/>
      <c r="O2220" s="14"/>
      <c r="P2220" s="14"/>
      <c r="Q2220" s="14"/>
    </row>
    <row r="2221" spans="10:17" x14ac:dyDescent="0.25">
      <c r="J2221" s="14"/>
      <c r="K2221" s="14"/>
      <c r="L2221" s="14"/>
      <c r="M2221" s="14"/>
      <c r="N2221" s="14"/>
      <c r="O2221" s="14"/>
      <c r="P2221" s="14"/>
      <c r="Q2221" s="14"/>
    </row>
    <row r="2222" spans="10:17" x14ac:dyDescent="0.25">
      <c r="J2222" s="14"/>
      <c r="K2222" s="14"/>
      <c r="L2222" s="14"/>
      <c r="M2222" s="14"/>
      <c r="N2222" s="14"/>
      <c r="O2222" s="14"/>
      <c r="P2222" s="14"/>
      <c r="Q2222" s="14"/>
    </row>
    <row r="2223" spans="10:17" x14ac:dyDescent="0.25">
      <c r="J2223" s="14"/>
      <c r="K2223" s="14"/>
      <c r="L2223" s="14"/>
      <c r="M2223" s="14"/>
      <c r="N2223" s="14"/>
      <c r="O2223" s="14"/>
      <c r="P2223" s="14"/>
      <c r="Q2223" s="14"/>
    </row>
    <row r="2224" spans="10:17" x14ac:dyDescent="0.25">
      <c r="J2224" s="14"/>
      <c r="K2224" s="14"/>
      <c r="L2224" s="14"/>
      <c r="M2224" s="14"/>
      <c r="N2224" s="14"/>
      <c r="O2224" s="14"/>
      <c r="P2224" s="14"/>
      <c r="Q2224" s="14"/>
    </row>
    <row r="2225" spans="10:17" x14ac:dyDescent="0.25">
      <c r="J2225" s="14"/>
      <c r="K2225" s="14"/>
      <c r="L2225" s="14"/>
      <c r="M2225" s="14"/>
      <c r="N2225" s="14"/>
      <c r="O2225" s="14"/>
      <c r="P2225" s="14"/>
      <c r="Q2225" s="14"/>
    </row>
    <row r="2226" spans="10:17" x14ac:dyDescent="0.25">
      <c r="J2226" s="14"/>
      <c r="K2226" s="14"/>
      <c r="L2226" s="14"/>
      <c r="M2226" s="14"/>
      <c r="N2226" s="14"/>
      <c r="O2226" s="14"/>
      <c r="P2226" s="14"/>
      <c r="Q2226" s="14"/>
    </row>
    <row r="2227" spans="10:17" x14ac:dyDescent="0.25">
      <c r="J2227" s="14"/>
      <c r="K2227" s="14"/>
      <c r="L2227" s="14"/>
      <c r="M2227" s="14"/>
      <c r="N2227" s="14"/>
      <c r="O2227" s="14"/>
      <c r="P2227" s="14"/>
      <c r="Q2227" s="14"/>
    </row>
    <row r="2228" spans="10:17" x14ac:dyDescent="0.25">
      <c r="J2228" s="14"/>
      <c r="K2228" s="14"/>
      <c r="L2228" s="14"/>
      <c r="M2228" s="14"/>
      <c r="N2228" s="14"/>
      <c r="O2228" s="14"/>
      <c r="P2228" s="14"/>
      <c r="Q2228" s="14"/>
    </row>
    <row r="2229" spans="10:17" x14ac:dyDescent="0.25">
      <c r="J2229" s="14"/>
      <c r="K2229" s="14"/>
      <c r="L2229" s="14"/>
      <c r="M2229" s="14"/>
      <c r="N2229" s="14"/>
      <c r="O2229" s="14"/>
      <c r="P2229" s="14"/>
      <c r="Q2229" s="14"/>
    </row>
    <row r="2230" spans="10:17" x14ac:dyDescent="0.25">
      <c r="J2230" s="14"/>
      <c r="K2230" s="14"/>
      <c r="L2230" s="14"/>
      <c r="M2230" s="14"/>
      <c r="N2230" s="14"/>
      <c r="O2230" s="14"/>
      <c r="P2230" s="14"/>
      <c r="Q2230" s="14"/>
    </row>
    <row r="2231" spans="10:17" x14ac:dyDescent="0.25">
      <c r="J2231" s="14"/>
      <c r="K2231" s="14"/>
      <c r="L2231" s="14"/>
      <c r="M2231" s="14"/>
      <c r="N2231" s="14"/>
      <c r="O2231" s="14"/>
      <c r="P2231" s="14"/>
      <c r="Q2231" s="14"/>
    </row>
    <row r="2232" spans="10:17" x14ac:dyDescent="0.25">
      <c r="J2232" s="14"/>
      <c r="K2232" s="14"/>
      <c r="L2232" s="14"/>
      <c r="M2232" s="14"/>
      <c r="N2232" s="14"/>
      <c r="O2232" s="14"/>
      <c r="P2232" s="14"/>
      <c r="Q2232" s="14"/>
    </row>
    <row r="2233" spans="10:17" x14ac:dyDescent="0.25">
      <c r="J2233" s="14"/>
      <c r="K2233" s="14"/>
      <c r="L2233" s="14"/>
      <c r="M2233" s="14"/>
      <c r="N2233" s="14"/>
      <c r="O2233" s="14"/>
      <c r="P2233" s="14"/>
      <c r="Q2233" s="14"/>
    </row>
    <row r="2234" spans="10:17" x14ac:dyDescent="0.25">
      <c r="J2234" s="14"/>
      <c r="K2234" s="14"/>
      <c r="L2234" s="14"/>
      <c r="M2234" s="14"/>
      <c r="N2234" s="14"/>
      <c r="O2234" s="14"/>
      <c r="P2234" s="14"/>
      <c r="Q2234" s="14"/>
    </row>
    <row r="2235" spans="10:17" x14ac:dyDescent="0.25">
      <c r="J2235" s="14"/>
      <c r="K2235" s="14"/>
      <c r="L2235" s="14"/>
      <c r="M2235" s="14"/>
      <c r="N2235" s="14"/>
      <c r="O2235" s="14"/>
      <c r="P2235" s="14"/>
      <c r="Q2235" s="14"/>
    </row>
    <row r="2236" spans="10:17" x14ac:dyDescent="0.25">
      <c r="J2236" s="14"/>
      <c r="K2236" s="14"/>
      <c r="L2236" s="14"/>
      <c r="M2236" s="14"/>
      <c r="N2236" s="14"/>
      <c r="O2236" s="14"/>
      <c r="P2236" s="14"/>
      <c r="Q2236" s="14"/>
    </row>
    <row r="2237" spans="10:17" x14ac:dyDescent="0.25">
      <c r="J2237" s="14"/>
      <c r="K2237" s="14"/>
      <c r="L2237" s="14"/>
      <c r="M2237" s="14"/>
      <c r="N2237" s="14"/>
      <c r="O2237" s="14"/>
      <c r="P2237" s="14"/>
      <c r="Q2237" s="14"/>
    </row>
    <row r="2238" spans="10:17" x14ac:dyDescent="0.25">
      <c r="J2238" s="14"/>
      <c r="K2238" s="14"/>
      <c r="L2238" s="14"/>
      <c r="M2238" s="14"/>
      <c r="N2238" s="14"/>
      <c r="O2238" s="14"/>
      <c r="P2238" s="14"/>
      <c r="Q2238" s="14"/>
    </row>
    <row r="2239" spans="10:17" x14ac:dyDescent="0.25">
      <c r="J2239" s="14"/>
      <c r="K2239" s="14"/>
      <c r="L2239" s="14"/>
      <c r="M2239" s="14"/>
      <c r="N2239" s="14"/>
      <c r="O2239" s="14"/>
      <c r="P2239" s="14"/>
      <c r="Q2239" s="14"/>
    </row>
    <row r="2240" spans="10:17" x14ac:dyDescent="0.25">
      <c r="J2240" s="14"/>
      <c r="K2240" s="14"/>
      <c r="L2240" s="14"/>
      <c r="M2240" s="14"/>
      <c r="N2240" s="14"/>
      <c r="O2240" s="14"/>
      <c r="P2240" s="14"/>
      <c r="Q2240" s="14"/>
    </row>
    <row r="2241" spans="10:17" x14ac:dyDescent="0.25">
      <c r="J2241" s="14"/>
      <c r="K2241" s="14"/>
      <c r="L2241" s="14"/>
      <c r="M2241" s="14"/>
      <c r="N2241" s="14"/>
      <c r="O2241" s="14"/>
      <c r="P2241" s="14"/>
      <c r="Q2241" s="14"/>
    </row>
    <row r="2242" spans="10:17" x14ac:dyDescent="0.25">
      <c r="J2242" s="14"/>
      <c r="K2242" s="14"/>
      <c r="L2242" s="14"/>
      <c r="M2242" s="14"/>
      <c r="N2242" s="14"/>
      <c r="O2242" s="14"/>
      <c r="P2242" s="14"/>
      <c r="Q2242" s="14"/>
    </row>
    <row r="2243" spans="10:17" x14ac:dyDescent="0.25">
      <c r="J2243" s="14"/>
      <c r="K2243" s="14"/>
      <c r="L2243" s="14"/>
      <c r="M2243" s="14"/>
      <c r="N2243" s="14"/>
      <c r="O2243" s="14"/>
      <c r="P2243" s="14"/>
      <c r="Q2243" s="14"/>
    </row>
    <row r="2244" spans="10:17" x14ac:dyDescent="0.25">
      <c r="J2244" s="14"/>
      <c r="K2244" s="14"/>
      <c r="L2244" s="14"/>
      <c r="M2244" s="14"/>
      <c r="N2244" s="14"/>
      <c r="O2244" s="14"/>
      <c r="P2244" s="14"/>
      <c r="Q2244" s="14"/>
    </row>
    <row r="2245" spans="10:17" x14ac:dyDescent="0.25">
      <c r="J2245" s="14"/>
      <c r="K2245" s="14"/>
      <c r="L2245" s="14"/>
      <c r="M2245" s="14"/>
      <c r="N2245" s="14"/>
      <c r="O2245" s="14"/>
      <c r="P2245" s="14"/>
      <c r="Q2245" s="14"/>
    </row>
    <row r="2246" spans="10:17" x14ac:dyDescent="0.25">
      <c r="J2246" s="14"/>
      <c r="K2246" s="14"/>
      <c r="L2246" s="14"/>
      <c r="M2246" s="14"/>
      <c r="N2246" s="14"/>
      <c r="O2246" s="14"/>
      <c r="P2246" s="14"/>
      <c r="Q2246" s="14"/>
    </row>
    <row r="2247" spans="10:17" x14ac:dyDescent="0.25">
      <c r="J2247" s="14"/>
      <c r="K2247" s="14"/>
      <c r="L2247" s="14"/>
      <c r="M2247" s="14"/>
      <c r="N2247" s="14"/>
      <c r="O2247" s="14"/>
      <c r="P2247" s="14"/>
      <c r="Q2247" s="14"/>
    </row>
    <row r="2248" spans="10:17" x14ac:dyDescent="0.25">
      <c r="J2248" s="14"/>
      <c r="K2248" s="14"/>
      <c r="L2248" s="14"/>
      <c r="M2248" s="14"/>
      <c r="N2248" s="14"/>
      <c r="O2248" s="14"/>
      <c r="P2248" s="14"/>
      <c r="Q2248" s="14"/>
    </row>
    <row r="2249" spans="10:17" x14ac:dyDescent="0.25">
      <c r="J2249" s="14"/>
      <c r="K2249" s="14"/>
      <c r="L2249" s="14"/>
      <c r="M2249" s="14"/>
      <c r="N2249" s="14"/>
      <c r="O2249" s="14"/>
      <c r="P2249" s="14"/>
      <c r="Q2249" s="14"/>
    </row>
    <row r="2250" spans="10:17" x14ac:dyDescent="0.25">
      <c r="J2250" s="14"/>
      <c r="K2250" s="14"/>
      <c r="L2250" s="14"/>
      <c r="M2250" s="14"/>
      <c r="N2250" s="14"/>
      <c r="O2250" s="14"/>
      <c r="P2250" s="14"/>
      <c r="Q2250" s="14"/>
    </row>
    <row r="2251" spans="10:17" x14ac:dyDescent="0.25">
      <c r="J2251" s="14"/>
      <c r="K2251" s="14"/>
      <c r="L2251" s="14"/>
      <c r="M2251" s="14"/>
      <c r="N2251" s="14"/>
      <c r="O2251" s="14"/>
      <c r="P2251" s="14"/>
      <c r="Q2251" s="14"/>
    </row>
    <row r="2252" spans="10:17" x14ac:dyDescent="0.25">
      <c r="J2252" s="14"/>
      <c r="K2252" s="14"/>
      <c r="L2252" s="14"/>
      <c r="M2252" s="14"/>
      <c r="N2252" s="14"/>
      <c r="O2252" s="14"/>
      <c r="P2252" s="14"/>
      <c r="Q2252" s="14"/>
    </row>
    <row r="2253" spans="10:17" x14ac:dyDescent="0.25">
      <c r="J2253" s="14"/>
      <c r="K2253" s="14"/>
      <c r="L2253" s="14"/>
      <c r="M2253" s="14"/>
      <c r="N2253" s="14"/>
      <c r="O2253" s="14"/>
      <c r="P2253" s="14"/>
      <c r="Q2253" s="14"/>
    </row>
    <row r="2254" spans="10:17" x14ac:dyDescent="0.25">
      <c r="J2254" s="14"/>
      <c r="K2254" s="14"/>
      <c r="L2254" s="14"/>
      <c r="M2254" s="14"/>
      <c r="N2254" s="14"/>
      <c r="O2254" s="14"/>
      <c r="P2254" s="14"/>
      <c r="Q2254" s="14"/>
    </row>
    <row r="2255" spans="10:17" x14ac:dyDescent="0.25">
      <c r="J2255" s="14"/>
      <c r="K2255" s="14"/>
      <c r="L2255" s="14"/>
      <c r="M2255" s="14"/>
      <c r="N2255" s="14"/>
      <c r="O2255" s="14"/>
      <c r="P2255" s="14"/>
      <c r="Q2255" s="14"/>
    </row>
    <row r="2256" spans="10:17" x14ac:dyDescent="0.25">
      <c r="J2256" s="14"/>
      <c r="K2256" s="14"/>
      <c r="L2256" s="14"/>
      <c r="M2256" s="14"/>
      <c r="N2256" s="14"/>
      <c r="O2256" s="14"/>
      <c r="P2256" s="14"/>
      <c r="Q2256" s="14"/>
    </row>
    <row r="2257" spans="10:17" x14ac:dyDescent="0.25">
      <c r="J2257" s="14"/>
      <c r="K2257" s="14"/>
      <c r="L2257" s="14"/>
      <c r="M2257" s="14"/>
      <c r="N2257" s="14"/>
      <c r="O2257" s="14"/>
      <c r="P2257" s="14"/>
      <c r="Q2257" s="14"/>
    </row>
    <row r="2258" spans="10:17" x14ac:dyDescent="0.25">
      <c r="J2258" s="14"/>
      <c r="K2258" s="14"/>
      <c r="L2258" s="14"/>
      <c r="M2258" s="14"/>
      <c r="N2258" s="14"/>
      <c r="O2258" s="14"/>
      <c r="P2258" s="14"/>
      <c r="Q2258" s="14"/>
    </row>
    <row r="2259" spans="10:17" x14ac:dyDescent="0.25">
      <c r="J2259" s="14"/>
      <c r="K2259" s="14"/>
      <c r="L2259" s="14"/>
      <c r="M2259" s="14"/>
      <c r="N2259" s="14"/>
      <c r="O2259" s="14"/>
      <c r="P2259" s="14"/>
      <c r="Q2259" s="14"/>
    </row>
    <row r="2260" spans="10:17" x14ac:dyDescent="0.25">
      <c r="J2260" s="14"/>
      <c r="K2260" s="14"/>
      <c r="L2260" s="14"/>
      <c r="M2260" s="14"/>
      <c r="N2260" s="14"/>
      <c r="O2260" s="14"/>
      <c r="P2260" s="14"/>
      <c r="Q2260" s="14"/>
    </row>
    <row r="2261" spans="10:17" x14ac:dyDescent="0.25">
      <c r="J2261" s="14"/>
      <c r="K2261" s="14"/>
      <c r="L2261" s="14"/>
      <c r="M2261" s="14"/>
      <c r="N2261" s="14"/>
      <c r="O2261" s="14"/>
      <c r="P2261" s="14"/>
      <c r="Q2261" s="14"/>
    </row>
    <row r="2262" spans="10:17" x14ac:dyDescent="0.25">
      <c r="J2262" s="14"/>
      <c r="K2262" s="14"/>
      <c r="L2262" s="14"/>
      <c r="M2262" s="14"/>
      <c r="N2262" s="14"/>
      <c r="O2262" s="14"/>
      <c r="P2262" s="14"/>
      <c r="Q2262" s="14"/>
    </row>
    <row r="2263" spans="10:17" x14ac:dyDescent="0.25">
      <c r="J2263" s="14"/>
      <c r="K2263" s="14"/>
      <c r="L2263" s="14"/>
      <c r="M2263" s="14"/>
      <c r="N2263" s="14"/>
      <c r="O2263" s="14"/>
      <c r="P2263" s="14"/>
      <c r="Q2263" s="14"/>
    </row>
    <row r="2264" spans="10:17" x14ac:dyDescent="0.25">
      <c r="J2264" s="14"/>
      <c r="K2264" s="14"/>
      <c r="L2264" s="14"/>
      <c r="M2264" s="14"/>
      <c r="N2264" s="14"/>
      <c r="O2264" s="14"/>
      <c r="P2264" s="14"/>
      <c r="Q2264" s="14"/>
    </row>
    <row r="2265" spans="10:17" x14ac:dyDescent="0.25">
      <c r="J2265" s="14"/>
      <c r="K2265" s="14"/>
      <c r="L2265" s="14"/>
      <c r="M2265" s="14"/>
      <c r="N2265" s="14"/>
      <c r="O2265" s="14"/>
      <c r="P2265" s="14"/>
      <c r="Q2265" s="14"/>
    </row>
    <row r="2266" spans="10:17" x14ac:dyDescent="0.25">
      <c r="J2266" s="14"/>
      <c r="K2266" s="14"/>
      <c r="L2266" s="14"/>
      <c r="M2266" s="14"/>
      <c r="N2266" s="14"/>
      <c r="O2266" s="14"/>
      <c r="P2266" s="14"/>
      <c r="Q2266" s="14"/>
    </row>
    <row r="2267" spans="10:17" x14ac:dyDescent="0.25">
      <c r="J2267" s="14"/>
      <c r="K2267" s="14"/>
      <c r="L2267" s="14"/>
      <c r="M2267" s="14"/>
      <c r="N2267" s="14"/>
      <c r="O2267" s="14"/>
      <c r="P2267" s="14"/>
      <c r="Q2267" s="14"/>
    </row>
    <row r="2268" spans="10:17" x14ac:dyDescent="0.25">
      <c r="J2268" s="14"/>
      <c r="K2268" s="14"/>
      <c r="L2268" s="14"/>
      <c r="M2268" s="14"/>
      <c r="N2268" s="14"/>
      <c r="O2268" s="14"/>
      <c r="P2268" s="14"/>
      <c r="Q2268" s="14"/>
    </row>
    <row r="2269" spans="10:17" x14ac:dyDescent="0.25">
      <c r="J2269" s="14"/>
      <c r="K2269" s="14"/>
      <c r="L2269" s="14"/>
      <c r="M2269" s="14"/>
      <c r="N2269" s="14"/>
      <c r="O2269" s="14"/>
      <c r="P2269" s="14"/>
      <c r="Q2269" s="14"/>
    </row>
    <row r="2270" spans="10:17" x14ac:dyDescent="0.25">
      <c r="J2270" s="14"/>
      <c r="K2270" s="14"/>
      <c r="L2270" s="14"/>
      <c r="M2270" s="14"/>
      <c r="N2270" s="14"/>
      <c r="O2270" s="14"/>
      <c r="P2270" s="14"/>
      <c r="Q2270" s="14"/>
    </row>
    <row r="2271" spans="10:17" x14ac:dyDescent="0.25">
      <c r="J2271" s="14"/>
      <c r="K2271" s="14"/>
      <c r="L2271" s="14"/>
      <c r="M2271" s="14"/>
      <c r="N2271" s="14"/>
      <c r="O2271" s="14"/>
      <c r="P2271" s="14"/>
      <c r="Q2271" s="14"/>
    </row>
    <row r="2272" spans="10:17" x14ac:dyDescent="0.25">
      <c r="J2272" s="14"/>
      <c r="K2272" s="14"/>
      <c r="L2272" s="14"/>
      <c r="M2272" s="14"/>
      <c r="N2272" s="14"/>
      <c r="O2272" s="14"/>
      <c r="P2272" s="14"/>
      <c r="Q2272" s="14"/>
    </row>
    <row r="2273" spans="10:17" x14ac:dyDescent="0.25">
      <c r="J2273" s="14"/>
      <c r="K2273" s="14"/>
      <c r="L2273" s="14"/>
      <c r="M2273" s="14"/>
      <c r="N2273" s="14"/>
      <c r="O2273" s="14"/>
      <c r="P2273" s="14"/>
      <c r="Q2273" s="14"/>
    </row>
    <row r="2274" spans="10:17" x14ac:dyDescent="0.25">
      <c r="J2274" s="14"/>
      <c r="K2274" s="14"/>
      <c r="L2274" s="14"/>
      <c r="M2274" s="14"/>
      <c r="N2274" s="14"/>
      <c r="O2274" s="14"/>
      <c r="P2274" s="14"/>
      <c r="Q2274" s="14"/>
    </row>
    <row r="2275" spans="10:17" x14ac:dyDescent="0.25">
      <c r="J2275" s="14"/>
      <c r="K2275" s="14"/>
      <c r="L2275" s="14"/>
      <c r="M2275" s="14"/>
      <c r="N2275" s="14"/>
      <c r="O2275" s="14"/>
      <c r="P2275" s="14"/>
      <c r="Q2275" s="14"/>
    </row>
    <row r="2276" spans="10:17" x14ac:dyDescent="0.25">
      <c r="J2276" s="14"/>
      <c r="K2276" s="14"/>
      <c r="L2276" s="14"/>
      <c r="M2276" s="14"/>
      <c r="N2276" s="14"/>
      <c r="O2276" s="14"/>
      <c r="P2276" s="14"/>
      <c r="Q2276" s="14"/>
    </row>
    <row r="2277" spans="10:17" x14ac:dyDescent="0.25">
      <c r="J2277" s="14"/>
      <c r="K2277" s="14"/>
      <c r="L2277" s="14"/>
      <c r="M2277" s="14"/>
      <c r="N2277" s="14"/>
      <c r="O2277" s="14"/>
      <c r="P2277" s="14"/>
      <c r="Q2277" s="14"/>
    </row>
    <row r="2278" spans="10:17" x14ac:dyDescent="0.25">
      <c r="J2278" s="14"/>
      <c r="K2278" s="14"/>
      <c r="L2278" s="14"/>
      <c r="M2278" s="14"/>
      <c r="N2278" s="14"/>
      <c r="O2278" s="14"/>
      <c r="P2278" s="14"/>
      <c r="Q2278" s="14"/>
    </row>
    <row r="2279" spans="10:17" x14ac:dyDescent="0.25">
      <c r="J2279" s="14"/>
      <c r="K2279" s="14"/>
      <c r="L2279" s="14"/>
      <c r="M2279" s="14"/>
      <c r="N2279" s="14"/>
      <c r="O2279" s="14"/>
      <c r="P2279" s="14"/>
      <c r="Q2279" s="14"/>
    </row>
    <row r="2280" spans="10:17" x14ac:dyDescent="0.25">
      <c r="J2280" s="14"/>
      <c r="K2280" s="14"/>
      <c r="L2280" s="14"/>
      <c r="M2280" s="14"/>
      <c r="N2280" s="14"/>
      <c r="O2280" s="14"/>
      <c r="P2280" s="14"/>
      <c r="Q2280" s="14"/>
    </row>
    <row r="2281" spans="10:17" x14ac:dyDescent="0.25">
      <c r="J2281" s="14"/>
      <c r="K2281" s="14"/>
      <c r="L2281" s="14"/>
      <c r="M2281" s="14"/>
      <c r="N2281" s="14"/>
      <c r="O2281" s="14"/>
      <c r="P2281" s="14"/>
      <c r="Q2281" s="14"/>
    </row>
    <row r="2282" spans="10:17" x14ac:dyDescent="0.25">
      <c r="J2282" s="14"/>
      <c r="K2282" s="14"/>
      <c r="L2282" s="14"/>
      <c r="M2282" s="14"/>
      <c r="N2282" s="14"/>
      <c r="O2282" s="14"/>
      <c r="P2282" s="14"/>
      <c r="Q2282" s="14"/>
    </row>
    <row r="2283" spans="10:17" x14ac:dyDescent="0.25">
      <c r="J2283" s="14"/>
      <c r="K2283" s="14"/>
      <c r="L2283" s="14"/>
      <c r="M2283" s="14"/>
      <c r="N2283" s="14"/>
      <c r="O2283" s="14"/>
      <c r="P2283" s="14"/>
      <c r="Q2283" s="14"/>
    </row>
    <row r="2284" spans="10:17" x14ac:dyDescent="0.25">
      <c r="J2284" s="14"/>
      <c r="K2284" s="14"/>
      <c r="L2284" s="14"/>
      <c r="M2284" s="14"/>
      <c r="N2284" s="14"/>
      <c r="O2284" s="14"/>
      <c r="P2284" s="14"/>
      <c r="Q2284" s="14"/>
    </row>
    <row r="2285" spans="10:17" x14ac:dyDescent="0.25">
      <c r="J2285" s="14"/>
      <c r="K2285" s="14"/>
      <c r="L2285" s="14"/>
      <c r="M2285" s="14"/>
      <c r="N2285" s="14"/>
      <c r="O2285" s="14"/>
      <c r="P2285" s="14"/>
      <c r="Q2285" s="14"/>
    </row>
    <row r="2286" spans="10:17" x14ac:dyDescent="0.25">
      <c r="J2286" s="14"/>
      <c r="K2286" s="14"/>
      <c r="L2286" s="14"/>
      <c r="M2286" s="14"/>
      <c r="N2286" s="14"/>
      <c r="O2286" s="14"/>
      <c r="P2286" s="14"/>
      <c r="Q2286" s="14"/>
    </row>
    <row r="2287" spans="10:17" x14ac:dyDescent="0.25">
      <c r="J2287" s="14"/>
      <c r="K2287" s="14"/>
      <c r="L2287" s="14"/>
      <c r="M2287" s="14"/>
      <c r="N2287" s="14"/>
      <c r="O2287" s="14"/>
      <c r="P2287" s="14"/>
      <c r="Q2287" s="14"/>
    </row>
    <row r="2288" spans="10:17" x14ac:dyDescent="0.25">
      <c r="J2288" s="14"/>
      <c r="K2288" s="14"/>
      <c r="L2288" s="14"/>
      <c r="M2288" s="14"/>
      <c r="N2288" s="14"/>
      <c r="O2288" s="14"/>
      <c r="P2288" s="14"/>
      <c r="Q2288" s="14"/>
    </row>
    <row r="2289" spans="10:17" x14ac:dyDescent="0.25">
      <c r="J2289" s="14"/>
      <c r="K2289" s="14"/>
      <c r="L2289" s="14"/>
      <c r="M2289" s="14"/>
      <c r="N2289" s="14"/>
      <c r="O2289" s="14"/>
      <c r="P2289" s="14"/>
      <c r="Q2289" s="14"/>
    </row>
    <row r="2290" spans="10:17" x14ac:dyDescent="0.25">
      <c r="J2290" s="14"/>
      <c r="K2290" s="14"/>
      <c r="L2290" s="14"/>
      <c r="M2290" s="14"/>
      <c r="N2290" s="14"/>
      <c r="O2290" s="14"/>
      <c r="P2290" s="14"/>
      <c r="Q2290" s="14"/>
    </row>
    <row r="2291" spans="10:17" x14ac:dyDescent="0.25">
      <c r="J2291" s="14"/>
      <c r="K2291" s="14"/>
      <c r="L2291" s="14"/>
      <c r="M2291" s="14"/>
      <c r="N2291" s="14"/>
      <c r="O2291" s="14"/>
      <c r="P2291" s="14"/>
      <c r="Q2291" s="14"/>
    </row>
    <row r="2292" spans="10:17" x14ac:dyDescent="0.25">
      <c r="J2292" s="14"/>
      <c r="K2292" s="14"/>
      <c r="L2292" s="14"/>
      <c r="M2292" s="14"/>
      <c r="N2292" s="14"/>
      <c r="O2292" s="14"/>
      <c r="P2292" s="14"/>
      <c r="Q2292" s="14"/>
    </row>
    <row r="2293" spans="10:17" x14ac:dyDescent="0.25">
      <c r="J2293" s="14"/>
      <c r="K2293" s="14"/>
      <c r="L2293" s="14"/>
      <c r="M2293" s="14"/>
      <c r="N2293" s="14"/>
      <c r="O2293" s="14"/>
      <c r="P2293" s="14"/>
      <c r="Q2293" s="14"/>
    </row>
    <row r="2294" spans="10:17" x14ac:dyDescent="0.25">
      <c r="J2294" s="14"/>
      <c r="K2294" s="14"/>
      <c r="L2294" s="14"/>
      <c r="M2294" s="14"/>
      <c r="N2294" s="14"/>
      <c r="O2294" s="14"/>
      <c r="P2294" s="14"/>
      <c r="Q2294" s="14"/>
    </row>
    <row r="2295" spans="10:17" x14ac:dyDescent="0.25">
      <c r="J2295" s="14"/>
      <c r="K2295" s="14"/>
      <c r="L2295" s="14"/>
      <c r="M2295" s="14"/>
      <c r="N2295" s="14"/>
      <c r="O2295" s="14"/>
      <c r="P2295" s="14"/>
      <c r="Q2295" s="14"/>
    </row>
    <row r="2296" spans="10:17" x14ac:dyDescent="0.25">
      <c r="J2296" s="14"/>
      <c r="K2296" s="14"/>
      <c r="L2296" s="14"/>
      <c r="M2296" s="14"/>
      <c r="N2296" s="14"/>
      <c r="O2296" s="14"/>
      <c r="P2296" s="14"/>
      <c r="Q2296" s="14"/>
    </row>
    <row r="2297" spans="10:17" x14ac:dyDescent="0.25">
      <c r="J2297" s="14"/>
      <c r="K2297" s="14"/>
      <c r="L2297" s="14"/>
      <c r="M2297" s="14"/>
      <c r="N2297" s="14"/>
      <c r="O2297" s="14"/>
      <c r="P2297" s="14"/>
      <c r="Q2297" s="14"/>
    </row>
    <row r="2298" spans="10:17" x14ac:dyDescent="0.25">
      <c r="J2298" s="14"/>
      <c r="K2298" s="14"/>
      <c r="L2298" s="14"/>
      <c r="M2298" s="14"/>
      <c r="N2298" s="14"/>
      <c r="O2298" s="14"/>
      <c r="P2298" s="14"/>
      <c r="Q2298" s="14"/>
    </row>
    <row r="2299" spans="10:17" x14ac:dyDescent="0.25">
      <c r="J2299" s="14"/>
      <c r="K2299" s="14"/>
      <c r="L2299" s="14"/>
      <c r="M2299" s="14"/>
      <c r="N2299" s="14"/>
      <c r="O2299" s="14"/>
      <c r="P2299" s="14"/>
      <c r="Q2299" s="14"/>
    </row>
    <row r="2300" spans="10:17" x14ac:dyDescent="0.25">
      <c r="J2300" s="14"/>
      <c r="K2300" s="14"/>
      <c r="L2300" s="14"/>
      <c r="M2300" s="14"/>
      <c r="N2300" s="14"/>
      <c r="O2300" s="14"/>
      <c r="P2300" s="14"/>
      <c r="Q2300" s="14"/>
    </row>
    <row r="2301" spans="10:17" x14ac:dyDescent="0.25">
      <c r="J2301" s="14"/>
      <c r="K2301" s="14"/>
      <c r="L2301" s="14"/>
      <c r="M2301" s="14"/>
      <c r="N2301" s="14"/>
      <c r="O2301" s="14"/>
      <c r="P2301" s="14"/>
      <c r="Q2301" s="14"/>
    </row>
    <row r="2302" spans="10:17" x14ac:dyDescent="0.25">
      <c r="J2302" s="14"/>
      <c r="K2302" s="14"/>
      <c r="L2302" s="14"/>
      <c r="M2302" s="14"/>
      <c r="N2302" s="14"/>
      <c r="O2302" s="14"/>
      <c r="P2302" s="14"/>
      <c r="Q2302" s="14"/>
    </row>
    <row r="2303" spans="10:17" x14ac:dyDescent="0.25">
      <c r="J2303" s="14"/>
      <c r="K2303" s="14"/>
      <c r="L2303" s="14"/>
      <c r="M2303" s="14"/>
      <c r="N2303" s="14"/>
      <c r="O2303" s="14"/>
      <c r="P2303" s="14"/>
      <c r="Q2303" s="14"/>
    </row>
    <row r="2304" spans="10:17" x14ac:dyDescent="0.25">
      <c r="J2304" s="14"/>
      <c r="K2304" s="14"/>
      <c r="L2304" s="14"/>
      <c r="M2304" s="14"/>
      <c r="N2304" s="14"/>
      <c r="O2304" s="14"/>
      <c r="P2304" s="14"/>
      <c r="Q2304" s="14"/>
    </row>
    <row r="2305" spans="10:17" x14ac:dyDescent="0.25">
      <c r="J2305" s="14"/>
      <c r="K2305" s="14"/>
      <c r="L2305" s="14"/>
      <c r="M2305" s="14"/>
      <c r="N2305" s="14"/>
      <c r="O2305" s="14"/>
      <c r="P2305" s="14"/>
      <c r="Q2305" s="14"/>
    </row>
    <row r="2306" spans="10:17" x14ac:dyDescent="0.25">
      <c r="J2306" s="14"/>
      <c r="K2306" s="14"/>
      <c r="L2306" s="14"/>
      <c r="M2306" s="14"/>
      <c r="N2306" s="14"/>
      <c r="O2306" s="14"/>
      <c r="P2306" s="14"/>
      <c r="Q2306" s="14"/>
    </row>
    <row r="2307" spans="10:17" x14ac:dyDescent="0.25">
      <c r="J2307" s="14"/>
      <c r="K2307" s="14"/>
      <c r="L2307" s="14"/>
      <c r="M2307" s="14"/>
      <c r="N2307" s="14"/>
      <c r="O2307" s="14"/>
      <c r="P2307" s="14"/>
      <c r="Q2307" s="14"/>
    </row>
    <row r="2308" spans="10:17" x14ac:dyDescent="0.25">
      <c r="J2308" s="14"/>
      <c r="K2308" s="14"/>
      <c r="L2308" s="14"/>
      <c r="M2308" s="14"/>
      <c r="N2308" s="14"/>
      <c r="O2308" s="14"/>
      <c r="P2308" s="14"/>
      <c r="Q2308" s="14"/>
    </row>
    <row r="2309" spans="10:17" x14ac:dyDescent="0.25">
      <c r="J2309" s="14"/>
      <c r="K2309" s="14"/>
      <c r="L2309" s="14"/>
      <c r="M2309" s="14"/>
      <c r="N2309" s="14"/>
      <c r="O2309" s="14"/>
      <c r="P2309" s="14"/>
      <c r="Q2309" s="14"/>
    </row>
    <row r="2310" spans="10:17" x14ac:dyDescent="0.25">
      <c r="J2310" s="14"/>
      <c r="K2310" s="14"/>
      <c r="L2310" s="14"/>
      <c r="M2310" s="14"/>
      <c r="N2310" s="14"/>
      <c r="O2310" s="14"/>
      <c r="P2310" s="14"/>
      <c r="Q2310" s="14"/>
    </row>
    <row r="2311" spans="10:17" x14ac:dyDescent="0.25">
      <c r="J2311" s="14"/>
      <c r="K2311" s="14"/>
      <c r="L2311" s="14"/>
      <c r="M2311" s="14"/>
      <c r="N2311" s="14"/>
      <c r="O2311" s="14"/>
      <c r="P2311" s="14"/>
      <c r="Q2311" s="14"/>
    </row>
    <row r="2312" spans="10:17" x14ac:dyDescent="0.25">
      <c r="J2312" s="14"/>
      <c r="K2312" s="14"/>
      <c r="L2312" s="14"/>
      <c r="M2312" s="14"/>
      <c r="N2312" s="14"/>
      <c r="O2312" s="14"/>
      <c r="P2312" s="14"/>
      <c r="Q2312" s="14"/>
    </row>
    <row r="2313" spans="10:17" x14ac:dyDescent="0.25">
      <c r="J2313" s="14"/>
      <c r="K2313" s="14"/>
      <c r="L2313" s="14"/>
      <c r="M2313" s="14"/>
      <c r="N2313" s="14"/>
      <c r="O2313" s="14"/>
      <c r="P2313" s="14"/>
      <c r="Q2313" s="14"/>
    </row>
    <row r="2314" spans="10:17" x14ac:dyDescent="0.25">
      <c r="J2314" s="14"/>
      <c r="K2314" s="14"/>
      <c r="L2314" s="14"/>
      <c r="M2314" s="14"/>
      <c r="N2314" s="14"/>
      <c r="O2314" s="14"/>
      <c r="P2314" s="14"/>
      <c r="Q2314" s="14"/>
    </row>
    <row r="2315" spans="10:17" x14ac:dyDescent="0.25">
      <c r="J2315" s="14"/>
      <c r="K2315" s="14"/>
      <c r="L2315" s="14"/>
      <c r="M2315" s="14"/>
      <c r="N2315" s="14"/>
      <c r="O2315" s="14"/>
      <c r="P2315" s="14"/>
      <c r="Q2315" s="14"/>
    </row>
    <row r="2316" spans="10:17" x14ac:dyDescent="0.25">
      <c r="J2316" s="14"/>
      <c r="K2316" s="14"/>
      <c r="L2316" s="14"/>
      <c r="M2316" s="14"/>
      <c r="N2316" s="14"/>
      <c r="O2316" s="14"/>
      <c r="P2316" s="14"/>
      <c r="Q2316" s="14"/>
    </row>
    <row r="2317" spans="10:17" x14ac:dyDescent="0.25">
      <c r="J2317" s="14"/>
      <c r="K2317" s="14"/>
      <c r="L2317" s="14"/>
      <c r="M2317" s="14"/>
      <c r="N2317" s="14"/>
      <c r="O2317" s="14"/>
      <c r="P2317" s="14"/>
      <c r="Q2317" s="14"/>
    </row>
    <row r="2318" spans="10:17" x14ac:dyDescent="0.25">
      <c r="J2318" s="14"/>
      <c r="K2318" s="14"/>
      <c r="L2318" s="14"/>
      <c r="M2318" s="14"/>
      <c r="N2318" s="14"/>
      <c r="O2318" s="14"/>
      <c r="P2318" s="14"/>
      <c r="Q2318" s="14"/>
    </row>
    <row r="2319" spans="10:17" x14ac:dyDescent="0.25">
      <c r="J2319" s="14"/>
      <c r="K2319" s="14"/>
      <c r="L2319" s="14"/>
      <c r="M2319" s="14"/>
      <c r="N2319" s="14"/>
      <c r="O2319" s="14"/>
      <c r="P2319" s="14"/>
      <c r="Q2319" s="14"/>
    </row>
    <row r="2320" spans="10:17" x14ac:dyDescent="0.25">
      <c r="J2320" s="14"/>
      <c r="K2320" s="14"/>
      <c r="L2320" s="14"/>
      <c r="M2320" s="14"/>
      <c r="N2320" s="14"/>
      <c r="O2320" s="14"/>
      <c r="P2320" s="14"/>
      <c r="Q2320" s="14"/>
    </row>
    <row r="2321" spans="10:17" x14ac:dyDescent="0.25">
      <c r="J2321" s="14"/>
      <c r="K2321" s="14"/>
      <c r="L2321" s="14"/>
      <c r="M2321" s="14"/>
      <c r="N2321" s="14"/>
      <c r="O2321" s="14"/>
      <c r="P2321" s="14"/>
      <c r="Q2321" s="14"/>
    </row>
    <row r="2322" spans="10:17" x14ac:dyDescent="0.25">
      <c r="J2322" s="14"/>
      <c r="K2322" s="14"/>
      <c r="L2322" s="14"/>
      <c r="M2322" s="14"/>
      <c r="N2322" s="14"/>
      <c r="O2322" s="14"/>
      <c r="P2322" s="14"/>
      <c r="Q2322" s="14"/>
    </row>
    <row r="2323" spans="10:17" x14ac:dyDescent="0.25">
      <c r="J2323" s="14"/>
      <c r="K2323" s="14"/>
      <c r="L2323" s="14"/>
      <c r="M2323" s="14"/>
      <c r="N2323" s="14"/>
      <c r="O2323" s="14"/>
      <c r="P2323" s="14"/>
      <c r="Q2323" s="14"/>
    </row>
    <row r="2324" spans="10:17" x14ac:dyDescent="0.25">
      <c r="J2324" s="14"/>
      <c r="K2324" s="14"/>
      <c r="L2324" s="14"/>
      <c r="M2324" s="14"/>
      <c r="N2324" s="14"/>
      <c r="O2324" s="14"/>
      <c r="P2324" s="14"/>
      <c r="Q2324" s="14"/>
    </row>
    <row r="2325" spans="10:17" x14ac:dyDescent="0.25">
      <c r="J2325" s="14"/>
      <c r="K2325" s="14"/>
      <c r="L2325" s="14"/>
      <c r="M2325" s="14"/>
      <c r="N2325" s="14"/>
      <c r="O2325" s="14"/>
      <c r="P2325" s="14"/>
      <c r="Q2325" s="14"/>
    </row>
    <row r="2326" spans="10:17" x14ac:dyDescent="0.25">
      <c r="J2326" s="14"/>
      <c r="K2326" s="14"/>
      <c r="L2326" s="14"/>
      <c r="M2326" s="14"/>
      <c r="N2326" s="14"/>
      <c r="O2326" s="14"/>
      <c r="P2326" s="14"/>
      <c r="Q2326" s="14"/>
    </row>
    <row r="2327" spans="10:17" x14ac:dyDescent="0.25">
      <c r="J2327" s="14"/>
      <c r="K2327" s="14"/>
      <c r="L2327" s="14"/>
      <c r="M2327" s="14"/>
      <c r="N2327" s="14"/>
      <c r="O2327" s="14"/>
      <c r="P2327" s="14"/>
      <c r="Q2327" s="14"/>
    </row>
    <row r="2328" spans="10:17" x14ac:dyDescent="0.25">
      <c r="J2328" s="14"/>
      <c r="K2328" s="14"/>
      <c r="L2328" s="14"/>
      <c r="M2328" s="14"/>
      <c r="N2328" s="14"/>
      <c r="O2328" s="14"/>
      <c r="P2328" s="14"/>
      <c r="Q2328" s="14"/>
    </row>
    <row r="2329" spans="10:17" x14ac:dyDescent="0.25">
      <c r="J2329" s="14"/>
      <c r="K2329" s="14"/>
      <c r="L2329" s="14"/>
      <c r="M2329" s="14"/>
      <c r="N2329" s="14"/>
      <c r="O2329" s="14"/>
      <c r="P2329" s="14"/>
      <c r="Q2329" s="14"/>
    </row>
    <row r="2330" spans="10:17" x14ac:dyDescent="0.25">
      <c r="J2330" s="14"/>
      <c r="K2330" s="14"/>
      <c r="L2330" s="14"/>
      <c r="M2330" s="14"/>
      <c r="N2330" s="14"/>
      <c r="O2330" s="14"/>
      <c r="P2330" s="14"/>
      <c r="Q2330" s="14"/>
    </row>
    <row r="2331" spans="10:17" x14ac:dyDescent="0.25">
      <c r="J2331" s="14"/>
      <c r="K2331" s="14"/>
      <c r="L2331" s="14"/>
      <c r="M2331" s="14"/>
      <c r="N2331" s="14"/>
      <c r="O2331" s="14"/>
      <c r="P2331" s="14"/>
      <c r="Q2331" s="14"/>
    </row>
    <row r="2332" spans="10:17" x14ac:dyDescent="0.25">
      <c r="J2332" s="14"/>
      <c r="K2332" s="14"/>
      <c r="L2332" s="14"/>
      <c r="M2332" s="14"/>
      <c r="N2332" s="14"/>
      <c r="O2332" s="14"/>
      <c r="P2332" s="14"/>
      <c r="Q2332" s="14"/>
    </row>
    <row r="2333" spans="10:17" x14ac:dyDescent="0.25">
      <c r="J2333" s="14"/>
      <c r="K2333" s="14"/>
      <c r="L2333" s="14"/>
      <c r="M2333" s="14"/>
      <c r="N2333" s="14"/>
      <c r="O2333" s="14"/>
      <c r="P2333" s="14"/>
      <c r="Q2333" s="14"/>
    </row>
    <row r="2334" spans="10:17" x14ac:dyDescent="0.25">
      <c r="J2334" s="14"/>
      <c r="K2334" s="14"/>
      <c r="L2334" s="14"/>
      <c r="M2334" s="14"/>
      <c r="N2334" s="14"/>
      <c r="O2334" s="14"/>
      <c r="P2334" s="14"/>
      <c r="Q2334" s="14"/>
    </row>
    <row r="2335" spans="10:17" x14ac:dyDescent="0.25">
      <c r="J2335" s="14"/>
      <c r="K2335" s="14"/>
      <c r="L2335" s="14"/>
      <c r="M2335" s="14"/>
      <c r="N2335" s="14"/>
      <c r="O2335" s="14"/>
      <c r="P2335" s="14"/>
      <c r="Q2335" s="14"/>
    </row>
    <row r="2336" spans="10:17" x14ac:dyDescent="0.25">
      <c r="J2336" s="14"/>
      <c r="K2336" s="14"/>
      <c r="L2336" s="14"/>
      <c r="M2336" s="14"/>
      <c r="N2336" s="14"/>
      <c r="O2336" s="14"/>
      <c r="P2336" s="14"/>
      <c r="Q2336" s="14"/>
    </row>
    <row r="2337" spans="10:17" x14ac:dyDescent="0.25">
      <c r="J2337" s="14"/>
      <c r="K2337" s="14"/>
      <c r="L2337" s="14"/>
      <c r="M2337" s="14"/>
      <c r="N2337" s="14"/>
      <c r="O2337" s="14"/>
      <c r="P2337" s="14"/>
      <c r="Q2337" s="14"/>
    </row>
    <row r="2338" spans="10:17" x14ac:dyDescent="0.25">
      <c r="J2338" s="14"/>
      <c r="K2338" s="14"/>
      <c r="L2338" s="14"/>
      <c r="M2338" s="14"/>
      <c r="N2338" s="14"/>
      <c r="O2338" s="14"/>
      <c r="P2338" s="14"/>
      <c r="Q2338" s="14"/>
    </row>
    <row r="2339" spans="10:17" x14ac:dyDescent="0.25">
      <c r="J2339" s="14"/>
      <c r="K2339" s="14"/>
      <c r="L2339" s="14"/>
      <c r="M2339" s="14"/>
      <c r="N2339" s="14"/>
      <c r="O2339" s="14"/>
      <c r="P2339" s="14"/>
      <c r="Q2339" s="14"/>
    </row>
    <row r="2340" spans="10:17" x14ac:dyDescent="0.25">
      <c r="J2340" s="14"/>
      <c r="K2340" s="14"/>
      <c r="L2340" s="14"/>
      <c r="M2340" s="14"/>
      <c r="N2340" s="14"/>
      <c r="O2340" s="14"/>
      <c r="P2340" s="14"/>
      <c r="Q2340" s="14"/>
    </row>
    <row r="2341" spans="10:17" x14ac:dyDescent="0.25">
      <c r="J2341" s="14"/>
      <c r="K2341" s="14"/>
      <c r="L2341" s="14"/>
      <c r="M2341" s="14"/>
      <c r="N2341" s="14"/>
      <c r="O2341" s="14"/>
      <c r="P2341" s="14"/>
      <c r="Q2341" s="14"/>
    </row>
    <row r="2342" spans="10:17" x14ac:dyDescent="0.25">
      <c r="J2342" s="14"/>
      <c r="K2342" s="14"/>
      <c r="L2342" s="14"/>
      <c r="M2342" s="14"/>
      <c r="N2342" s="14"/>
      <c r="O2342" s="14"/>
      <c r="P2342" s="14"/>
      <c r="Q2342" s="14"/>
    </row>
    <row r="2343" spans="10:17" x14ac:dyDescent="0.25">
      <c r="J2343" s="14"/>
      <c r="K2343" s="14"/>
      <c r="L2343" s="14"/>
      <c r="M2343" s="14"/>
      <c r="N2343" s="14"/>
      <c r="O2343" s="14"/>
      <c r="P2343" s="14"/>
      <c r="Q2343" s="14"/>
    </row>
    <row r="2344" spans="10:17" x14ac:dyDescent="0.25">
      <c r="J2344" s="14"/>
      <c r="K2344" s="14"/>
      <c r="L2344" s="14"/>
      <c r="M2344" s="14"/>
      <c r="N2344" s="14"/>
      <c r="O2344" s="14"/>
      <c r="P2344" s="14"/>
      <c r="Q2344" s="14"/>
    </row>
    <row r="2345" spans="10:17" x14ac:dyDescent="0.25">
      <c r="J2345" s="14"/>
      <c r="K2345" s="14"/>
      <c r="L2345" s="14"/>
      <c r="M2345" s="14"/>
      <c r="N2345" s="14"/>
      <c r="O2345" s="14"/>
      <c r="P2345" s="14"/>
      <c r="Q2345" s="14"/>
    </row>
    <row r="2346" spans="10:17" x14ac:dyDescent="0.25">
      <c r="J2346" s="14"/>
      <c r="K2346" s="14"/>
      <c r="L2346" s="14"/>
      <c r="M2346" s="14"/>
      <c r="N2346" s="14"/>
      <c r="O2346" s="14"/>
      <c r="P2346" s="14"/>
      <c r="Q2346" s="14"/>
    </row>
    <row r="2347" spans="10:17" x14ac:dyDescent="0.25">
      <c r="J2347" s="14"/>
      <c r="K2347" s="14"/>
      <c r="L2347" s="14"/>
      <c r="M2347" s="14"/>
      <c r="N2347" s="14"/>
      <c r="O2347" s="14"/>
      <c r="P2347" s="14"/>
      <c r="Q2347" s="14"/>
    </row>
    <row r="2348" spans="10:17" x14ac:dyDescent="0.25">
      <c r="J2348" s="14"/>
      <c r="K2348" s="14"/>
      <c r="L2348" s="14"/>
      <c r="M2348" s="14"/>
      <c r="N2348" s="14"/>
      <c r="O2348" s="14"/>
      <c r="P2348" s="14"/>
      <c r="Q2348" s="14"/>
    </row>
    <row r="2349" spans="10:17" x14ac:dyDescent="0.25">
      <c r="J2349" s="14"/>
      <c r="K2349" s="14"/>
      <c r="L2349" s="14"/>
      <c r="M2349" s="14"/>
      <c r="N2349" s="14"/>
      <c r="O2349" s="14"/>
      <c r="P2349" s="14"/>
      <c r="Q2349" s="14"/>
    </row>
    <row r="2350" spans="10:17" x14ac:dyDescent="0.25">
      <c r="J2350" s="14"/>
      <c r="K2350" s="14"/>
      <c r="L2350" s="14"/>
      <c r="M2350" s="14"/>
      <c r="N2350" s="14"/>
      <c r="O2350" s="14"/>
      <c r="P2350" s="14"/>
      <c r="Q2350" s="14"/>
    </row>
    <row r="2351" spans="10:17" x14ac:dyDescent="0.25">
      <c r="J2351" s="14"/>
      <c r="K2351" s="14"/>
      <c r="L2351" s="14"/>
      <c r="M2351" s="14"/>
      <c r="N2351" s="14"/>
      <c r="O2351" s="14"/>
      <c r="P2351" s="14"/>
      <c r="Q2351" s="14"/>
    </row>
    <row r="2352" spans="10:17" x14ac:dyDescent="0.25">
      <c r="J2352" s="14"/>
      <c r="K2352" s="14"/>
      <c r="L2352" s="14"/>
      <c r="M2352" s="14"/>
      <c r="N2352" s="14"/>
      <c r="O2352" s="14"/>
      <c r="P2352" s="14"/>
      <c r="Q2352" s="14"/>
    </row>
    <row r="2353" spans="10:17" x14ac:dyDescent="0.25">
      <c r="J2353" s="14"/>
      <c r="K2353" s="14"/>
      <c r="L2353" s="14"/>
      <c r="M2353" s="14"/>
      <c r="N2353" s="14"/>
      <c r="O2353" s="14"/>
      <c r="P2353" s="14"/>
      <c r="Q2353" s="14"/>
    </row>
    <row r="2354" spans="10:17" x14ac:dyDescent="0.25">
      <c r="J2354" s="14"/>
      <c r="K2354" s="14"/>
      <c r="L2354" s="14"/>
      <c r="M2354" s="14"/>
      <c r="N2354" s="14"/>
      <c r="O2354" s="14"/>
      <c r="P2354" s="14"/>
      <c r="Q2354" s="14"/>
    </row>
    <row r="2355" spans="10:17" x14ac:dyDescent="0.25">
      <c r="J2355" s="14"/>
      <c r="K2355" s="14"/>
      <c r="L2355" s="14"/>
      <c r="M2355" s="14"/>
      <c r="N2355" s="14"/>
      <c r="O2355" s="14"/>
      <c r="P2355" s="14"/>
      <c r="Q2355" s="14"/>
    </row>
    <row r="2356" spans="10:17" x14ac:dyDescent="0.25">
      <c r="J2356" s="14"/>
      <c r="K2356" s="14"/>
      <c r="L2356" s="14"/>
      <c r="M2356" s="14"/>
      <c r="N2356" s="14"/>
      <c r="O2356" s="14"/>
      <c r="P2356" s="14"/>
      <c r="Q2356" s="14"/>
    </row>
    <row r="2357" spans="10:17" x14ac:dyDescent="0.25">
      <c r="J2357" s="14"/>
      <c r="K2357" s="14"/>
      <c r="L2357" s="14"/>
      <c r="M2357" s="14"/>
      <c r="N2357" s="14"/>
      <c r="O2357" s="14"/>
      <c r="P2357" s="14"/>
      <c r="Q2357" s="14"/>
    </row>
    <row r="2358" spans="10:17" x14ac:dyDescent="0.25">
      <c r="J2358" s="14"/>
      <c r="K2358" s="14"/>
      <c r="L2358" s="14"/>
      <c r="M2358" s="14"/>
      <c r="N2358" s="14"/>
      <c r="O2358" s="14"/>
      <c r="P2358" s="14"/>
      <c r="Q2358" s="14"/>
    </row>
    <row r="2359" spans="10:17" x14ac:dyDescent="0.25">
      <c r="J2359" s="14"/>
      <c r="K2359" s="14"/>
      <c r="L2359" s="14"/>
      <c r="M2359" s="14"/>
      <c r="N2359" s="14"/>
      <c r="O2359" s="14"/>
      <c r="P2359" s="14"/>
      <c r="Q2359" s="14"/>
    </row>
    <row r="2360" spans="10:17" x14ac:dyDescent="0.25">
      <c r="J2360" s="14"/>
      <c r="K2360" s="14"/>
      <c r="L2360" s="14"/>
      <c r="M2360" s="14"/>
      <c r="N2360" s="14"/>
      <c r="O2360" s="14"/>
      <c r="P2360" s="14"/>
      <c r="Q2360" s="14"/>
    </row>
    <row r="2361" spans="10:17" x14ac:dyDescent="0.25">
      <c r="J2361" s="14"/>
      <c r="K2361" s="14"/>
      <c r="L2361" s="14"/>
      <c r="M2361" s="14"/>
      <c r="N2361" s="14"/>
      <c r="O2361" s="14"/>
      <c r="P2361" s="14"/>
      <c r="Q2361" s="14"/>
    </row>
    <row r="2362" spans="10:17" x14ac:dyDescent="0.25">
      <c r="J2362" s="14"/>
      <c r="K2362" s="14"/>
      <c r="L2362" s="14"/>
      <c r="M2362" s="14"/>
      <c r="N2362" s="14"/>
      <c r="O2362" s="14"/>
      <c r="P2362" s="14"/>
      <c r="Q2362" s="14"/>
    </row>
    <row r="2363" spans="10:17" x14ac:dyDescent="0.25">
      <c r="J2363" s="14"/>
      <c r="K2363" s="14"/>
      <c r="L2363" s="14"/>
      <c r="M2363" s="14"/>
      <c r="N2363" s="14"/>
      <c r="O2363" s="14"/>
      <c r="P2363" s="14"/>
      <c r="Q2363" s="14"/>
    </row>
    <row r="2364" spans="10:17" x14ac:dyDescent="0.25">
      <c r="J2364" s="14"/>
      <c r="K2364" s="14"/>
      <c r="L2364" s="14"/>
      <c r="M2364" s="14"/>
      <c r="N2364" s="14"/>
      <c r="O2364" s="14"/>
      <c r="P2364" s="14"/>
      <c r="Q2364" s="14"/>
    </row>
    <row r="2365" spans="10:17" x14ac:dyDescent="0.25">
      <c r="J2365" s="14"/>
      <c r="K2365" s="14"/>
      <c r="L2365" s="14"/>
      <c r="M2365" s="14"/>
      <c r="N2365" s="14"/>
      <c r="O2365" s="14"/>
      <c r="P2365" s="14"/>
      <c r="Q2365" s="14"/>
    </row>
    <row r="2366" spans="10:17" x14ac:dyDescent="0.25">
      <c r="J2366" s="14"/>
      <c r="K2366" s="14"/>
      <c r="L2366" s="14"/>
      <c r="M2366" s="14"/>
      <c r="N2366" s="14"/>
      <c r="O2366" s="14"/>
      <c r="P2366" s="14"/>
      <c r="Q2366" s="14"/>
    </row>
    <row r="2367" spans="10:17" x14ac:dyDescent="0.25">
      <c r="J2367" s="14"/>
      <c r="K2367" s="14"/>
      <c r="L2367" s="14"/>
      <c r="M2367" s="14"/>
      <c r="N2367" s="14"/>
      <c r="O2367" s="14"/>
      <c r="P2367" s="14"/>
      <c r="Q2367" s="14"/>
    </row>
    <row r="2368" spans="10:17" x14ac:dyDescent="0.25">
      <c r="J2368" s="14"/>
      <c r="K2368" s="14"/>
      <c r="L2368" s="14"/>
      <c r="M2368" s="14"/>
      <c r="N2368" s="14"/>
      <c r="O2368" s="14"/>
      <c r="P2368" s="14"/>
      <c r="Q2368" s="14"/>
    </row>
    <row r="2369" spans="10:17" x14ac:dyDescent="0.25">
      <c r="J2369" s="14"/>
      <c r="K2369" s="14"/>
      <c r="L2369" s="14"/>
      <c r="M2369" s="14"/>
      <c r="N2369" s="14"/>
      <c r="O2369" s="14"/>
      <c r="P2369" s="14"/>
      <c r="Q2369" s="14"/>
    </row>
    <row r="2370" spans="10:17" x14ac:dyDescent="0.25">
      <c r="J2370" s="14"/>
      <c r="K2370" s="14"/>
      <c r="L2370" s="14"/>
      <c r="M2370" s="14"/>
      <c r="N2370" s="14"/>
      <c r="O2370" s="14"/>
      <c r="P2370" s="14"/>
      <c r="Q2370" s="14"/>
    </row>
    <row r="2371" spans="10:17" x14ac:dyDescent="0.25">
      <c r="J2371" s="14"/>
      <c r="K2371" s="14"/>
      <c r="L2371" s="14"/>
      <c r="M2371" s="14"/>
      <c r="N2371" s="14"/>
      <c r="O2371" s="14"/>
      <c r="P2371" s="14"/>
      <c r="Q2371" s="14"/>
    </row>
    <row r="2372" spans="10:17" x14ac:dyDescent="0.25">
      <c r="J2372" s="14"/>
      <c r="K2372" s="14"/>
      <c r="L2372" s="14"/>
      <c r="M2372" s="14"/>
      <c r="N2372" s="14"/>
      <c r="O2372" s="14"/>
      <c r="P2372" s="14"/>
      <c r="Q2372" s="14"/>
    </row>
    <row r="2373" spans="10:17" x14ac:dyDescent="0.25">
      <c r="J2373" s="14"/>
      <c r="K2373" s="14"/>
      <c r="L2373" s="14"/>
      <c r="M2373" s="14"/>
      <c r="N2373" s="14"/>
      <c r="O2373" s="14"/>
      <c r="P2373" s="14"/>
      <c r="Q2373" s="14"/>
    </row>
    <row r="2374" spans="10:17" x14ac:dyDescent="0.25">
      <c r="J2374" s="14"/>
      <c r="K2374" s="14"/>
      <c r="L2374" s="14"/>
      <c r="M2374" s="14"/>
      <c r="N2374" s="14"/>
      <c r="O2374" s="14"/>
      <c r="P2374" s="14"/>
      <c r="Q2374" s="14"/>
    </row>
    <row r="2375" spans="10:17" x14ac:dyDescent="0.25">
      <c r="J2375" s="14"/>
      <c r="K2375" s="14"/>
      <c r="L2375" s="14"/>
      <c r="M2375" s="14"/>
      <c r="N2375" s="14"/>
      <c r="O2375" s="14"/>
      <c r="P2375" s="14"/>
      <c r="Q2375" s="14"/>
    </row>
    <row r="2376" spans="10:17" x14ac:dyDescent="0.25">
      <c r="J2376" s="14"/>
      <c r="K2376" s="14"/>
      <c r="L2376" s="14"/>
      <c r="M2376" s="14"/>
      <c r="N2376" s="14"/>
      <c r="O2376" s="14"/>
      <c r="P2376" s="14"/>
      <c r="Q2376" s="14"/>
    </row>
    <row r="2377" spans="10:17" x14ac:dyDescent="0.25">
      <c r="J2377" s="14"/>
      <c r="K2377" s="14"/>
      <c r="L2377" s="14"/>
      <c r="M2377" s="14"/>
      <c r="N2377" s="14"/>
      <c r="O2377" s="14"/>
      <c r="P2377" s="14"/>
      <c r="Q2377" s="14"/>
    </row>
    <row r="2378" spans="10:17" x14ac:dyDescent="0.25">
      <c r="J2378" s="14"/>
      <c r="K2378" s="14"/>
      <c r="L2378" s="14"/>
      <c r="M2378" s="14"/>
      <c r="N2378" s="14"/>
      <c r="O2378" s="14"/>
      <c r="P2378" s="14"/>
      <c r="Q2378" s="14"/>
    </row>
    <row r="2379" spans="10:17" x14ac:dyDescent="0.25">
      <c r="J2379" s="14"/>
      <c r="K2379" s="14"/>
      <c r="L2379" s="14"/>
      <c r="M2379" s="14"/>
      <c r="N2379" s="14"/>
      <c r="O2379" s="14"/>
      <c r="P2379" s="14"/>
      <c r="Q2379" s="14"/>
    </row>
    <row r="2380" spans="10:17" x14ac:dyDescent="0.25">
      <c r="J2380" s="14"/>
      <c r="K2380" s="14"/>
      <c r="L2380" s="14"/>
      <c r="M2380" s="14"/>
      <c r="N2380" s="14"/>
      <c r="O2380" s="14"/>
      <c r="P2380" s="14"/>
      <c r="Q2380" s="14"/>
    </row>
    <row r="2381" spans="10:17" x14ac:dyDescent="0.25">
      <c r="J2381" s="14"/>
      <c r="K2381" s="14"/>
      <c r="L2381" s="14"/>
      <c r="M2381" s="14"/>
      <c r="N2381" s="14"/>
      <c r="O2381" s="14"/>
      <c r="P2381" s="14"/>
      <c r="Q2381" s="14"/>
    </row>
    <row r="2382" spans="10:17" x14ac:dyDescent="0.25">
      <c r="J2382" s="14"/>
      <c r="K2382" s="14"/>
      <c r="L2382" s="14"/>
      <c r="M2382" s="14"/>
      <c r="N2382" s="14"/>
      <c r="O2382" s="14"/>
      <c r="P2382" s="14"/>
      <c r="Q2382" s="14"/>
    </row>
    <row r="2383" spans="10:17" x14ac:dyDescent="0.25">
      <c r="J2383" s="14"/>
      <c r="K2383" s="14"/>
      <c r="L2383" s="14"/>
      <c r="M2383" s="14"/>
      <c r="N2383" s="14"/>
      <c r="O2383" s="14"/>
      <c r="P2383" s="14"/>
      <c r="Q2383" s="14"/>
    </row>
    <row r="2384" spans="10:17" x14ac:dyDescent="0.25">
      <c r="J2384" s="14"/>
      <c r="K2384" s="14"/>
      <c r="L2384" s="14"/>
      <c r="M2384" s="14"/>
      <c r="N2384" s="14"/>
      <c r="O2384" s="14"/>
      <c r="P2384" s="14"/>
      <c r="Q2384" s="14"/>
    </row>
    <row r="2385" spans="10:17" x14ac:dyDescent="0.25">
      <c r="J2385" s="14"/>
      <c r="K2385" s="14"/>
      <c r="L2385" s="14"/>
      <c r="M2385" s="14"/>
      <c r="N2385" s="14"/>
      <c r="O2385" s="14"/>
      <c r="P2385" s="14"/>
      <c r="Q2385" s="14"/>
    </row>
    <row r="2386" spans="10:17" x14ac:dyDescent="0.25">
      <c r="J2386" s="14"/>
      <c r="K2386" s="14"/>
      <c r="L2386" s="14"/>
      <c r="M2386" s="14"/>
      <c r="N2386" s="14"/>
      <c r="O2386" s="14"/>
      <c r="P2386" s="14"/>
      <c r="Q2386" s="14"/>
    </row>
    <row r="2387" spans="10:17" x14ac:dyDescent="0.25">
      <c r="J2387" s="14"/>
      <c r="K2387" s="14"/>
      <c r="L2387" s="14"/>
      <c r="M2387" s="14"/>
      <c r="N2387" s="14"/>
      <c r="O2387" s="14"/>
      <c r="P2387" s="14"/>
      <c r="Q2387" s="14"/>
    </row>
    <row r="2388" spans="10:17" x14ac:dyDescent="0.25">
      <c r="J2388" s="14"/>
      <c r="K2388" s="14"/>
      <c r="L2388" s="14"/>
      <c r="M2388" s="14"/>
      <c r="N2388" s="14"/>
      <c r="O2388" s="14"/>
      <c r="P2388" s="14"/>
      <c r="Q2388" s="14"/>
    </row>
    <row r="2389" spans="10:17" x14ac:dyDescent="0.25">
      <c r="J2389" s="14"/>
      <c r="K2389" s="14"/>
      <c r="L2389" s="14"/>
      <c r="M2389" s="14"/>
      <c r="N2389" s="14"/>
      <c r="O2389" s="14"/>
      <c r="P2389" s="14"/>
      <c r="Q2389" s="14"/>
    </row>
    <row r="2390" spans="10:17" x14ac:dyDescent="0.25">
      <c r="J2390" s="14"/>
      <c r="K2390" s="14"/>
      <c r="L2390" s="14"/>
      <c r="M2390" s="14"/>
      <c r="N2390" s="14"/>
      <c r="O2390" s="14"/>
      <c r="P2390" s="14"/>
      <c r="Q2390" s="14"/>
    </row>
    <row r="2391" spans="10:17" x14ac:dyDescent="0.25">
      <c r="J2391" s="14"/>
      <c r="K2391" s="14"/>
      <c r="L2391" s="14"/>
      <c r="M2391" s="14"/>
      <c r="N2391" s="14"/>
      <c r="O2391" s="14"/>
      <c r="P2391" s="14"/>
      <c r="Q2391" s="14"/>
    </row>
    <row r="2392" spans="10:17" x14ac:dyDescent="0.25">
      <c r="J2392" s="14"/>
      <c r="K2392" s="14"/>
      <c r="L2392" s="14"/>
      <c r="M2392" s="14"/>
      <c r="N2392" s="14"/>
      <c r="O2392" s="14"/>
      <c r="P2392" s="14"/>
      <c r="Q2392" s="14"/>
    </row>
    <row r="2393" spans="10:17" x14ac:dyDescent="0.25">
      <c r="J2393" s="14"/>
      <c r="K2393" s="14"/>
      <c r="L2393" s="14"/>
      <c r="M2393" s="14"/>
      <c r="N2393" s="14"/>
      <c r="O2393" s="14"/>
      <c r="P2393" s="14"/>
      <c r="Q2393" s="14"/>
    </row>
    <row r="2394" spans="10:17" x14ac:dyDescent="0.25">
      <c r="J2394" s="14"/>
      <c r="K2394" s="14"/>
      <c r="L2394" s="14"/>
      <c r="M2394" s="14"/>
      <c r="N2394" s="14"/>
      <c r="O2394" s="14"/>
      <c r="P2394" s="14"/>
      <c r="Q2394" s="14"/>
    </row>
    <row r="2395" spans="10:17" x14ac:dyDescent="0.25">
      <c r="J2395" s="14"/>
      <c r="K2395" s="14"/>
      <c r="L2395" s="14"/>
      <c r="M2395" s="14"/>
      <c r="N2395" s="14"/>
      <c r="O2395" s="14"/>
      <c r="P2395" s="14"/>
      <c r="Q2395" s="14"/>
    </row>
    <row r="2396" spans="10:17" x14ac:dyDescent="0.25">
      <c r="J2396" s="14"/>
      <c r="K2396" s="14"/>
      <c r="L2396" s="14"/>
      <c r="M2396" s="14"/>
      <c r="N2396" s="14"/>
      <c r="O2396" s="14"/>
      <c r="P2396" s="14"/>
      <c r="Q2396" s="14"/>
    </row>
    <row r="2397" spans="10:17" x14ac:dyDescent="0.25">
      <c r="J2397" s="14"/>
      <c r="K2397" s="14"/>
      <c r="L2397" s="14"/>
      <c r="M2397" s="14"/>
      <c r="N2397" s="14"/>
      <c r="O2397" s="14"/>
      <c r="P2397" s="14"/>
      <c r="Q2397" s="14"/>
    </row>
    <row r="2398" spans="10:17" x14ac:dyDescent="0.25">
      <c r="J2398" s="14"/>
      <c r="K2398" s="14"/>
      <c r="L2398" s="14"/>
      <c r="M2398" s="14"/>
      <c r="N2398" s="14"/>
      <c r="O2398" s="14"/>
      <c r="P2398" s="14"/>
      <c r="Q2398" s="14"/>
    </row>
    <row r="2399" spans="10:17" x14ac:dyDescent="0.25">
      <c r="J2399" s="14"/>
      <c r="K2399" s="14"/>
      <c r="L2399" s="14"/>
      <c r="M2399" s="14"/>
      <c r="N2399" s="14"/>
      <c r="O2399" s="14"/>
      <c r="P2399" s="14"/>
      <c r="Q2399" s="14"/>
    </row>
    <row r="2400" spans="10:17" x14ac:dyDescent="0.25">
      <c r="J2400" s="14"/>
      <c r="K2400" s="14"/>
      <c r="L2400" s="14"/>
      <c r="M2400" s="14"/>
      <c r="N2400" s="14"/>
      <c r="O2400" s="14"/>
      <c r="P2400" s="14"/>
      <c r="Q2400" s="14"/>
    </row>
    <row r="2401" spans="10:17" x14ac:dyDescent="0.25">
      <c r="J2401" s="14"/>
      <c r="K2401" s="14"/>
      <c r="L2401" s="14"/>
      <c r="M2401" s="14"/>
      <c r="N2401" s="14"/>
      <c r="O2401" s="14"/>
      <c r="P2401" s="14"/>
      <c r="Q2401" s="14"/>
    </row>
    <row r="2402" spans="10:17" x14ac:dyDescent="0.25">
      <c r="J2402" s="14"/>
      <c r="K2402" s="14"/>
      <c r="L2402" s="14"/>
      <c r="M2402" s="14"/>
      <c r="N2402" s="14"/>
      <c r="O2402" s="14"/>
      <c r="P2402" s="14"/>
      <c r="Q2402" s="14"/>
    </row>
    <row r="2403" spans="10:17" x14ac:dyDescent="0.25">
      <c r="J2403" s="14"/>
      <c r="K2403" s="14"/>
      <c r="L2403" s="14"/>
      <c r="M2403" s="14"/>
      <c r="N2403" s="14"/>
      <c r="O2403" s="14"/>
      <c r="P2403" s="14"/>
      <c r="Q2403" s="14"/>
    </row>
    <row r="2404" spans="10:17" x14ac:dyDescent="0.25">
      <c r="J2404" s="14"/>
      <c r="K2404" s="14"/>
      <c r="L2404" s="14"/>
      <c r="M2404" s="14"/>
      <c r="N2404" s="14"/>
      <c r="O2404" s="14"/>
      <c r="P2404" s="14"/>
      <c r="Q2404" s="14"/>
    </row>
    <row r="2405" spans="10:17" x14ac:dyDescent="0.25">
      <c r="J2405" s="14"/>
      <c r="K2405" s="14"/>
      <c r="L2405" s="14"/>
      <c r="M2405" s="14"/>
      <c r="N2405" s="14"/>
      <c r="O2405" s="14"/>
      <c r="P2405" s="14"/>
      <c r="Q2405" s="14"/>
    </row>
    <row r="2406" spans="10:17" x14ac:dyDescent="0.25">
      <c r="J2406" s="14"/>
      <c r="K2406" s="14"/>
      <c r="L2406" s="14"/>
      <c r="M2406" s="14"/>
      <c r="N2406" s="14"/>
      <c r="O2406" s="14"/>
      <c r="P2406" s="14"/>
      <c r="Q2406" s="14"/>
    </row>
    <row r="2407" spans="10:17" x14ac:dyDescent="0.25">
      <c r="J2407" s="14"/>
      <c r="K2407" s="14"/>
      <c r="L2407" s="14"/>
      <c r="M2407" s="14"/>
      <c r="N2407" s="14"/>
      <c r="O2407" s="14"/>
      <c r="P2407" s="14"/>
      <c r="Q2407" s="14"/>
    </row>
    <row r="2408" spans="10:17" x14ac:dyDescent="0.25">
      <c r="J2408" s="14"/>
      <c r="K2408" s="14"/>
      <c r="L2408" s="14"/>
      <c r="M2408" s="14"/>
      <c r="N2408" s="14"/>
      <c r="O2408" s="14"/>
      <c r="P2408" s="14"/>
      <c r="Q2408" s="14"/>
    </row>
    <row r="2409" spans="10:17" x14ac:dyDescent="0.25">
      <c r="J2409" s="14"/>
      <c r="K2409" s="14"/>
      <c r="L2409" s="14"/>
      <c r="M2409" s="14"/>
      <c r="N2409" s="14"/>
      <c r="O2409" s="14"/>
      <c r="P2409" s="14"/>
      <c r="Q2409" s="14"/>
    </row>
    <row r="2410" spans="10:17" x14ac:dyDescent="0.25">
      <c r="J2410" s="14"/>
      <c r="K2410" s="14"/>
      <c r="L2410" s="14"/>
      <c r="M2410" s="14"/>
      <c r="N2410" s="14"/>
      <c r="O2410" s="14"/>
      <c r="P2410" s="14"/>
      <c r="Q2410" s="14"/>
    </row>
    <row r="2411" spans="10:17" x14ac:dyDescent="0.25">
      <c r="J2411" s="14"/>
      <c r="K2411" s="14"/>
      <c r="L2411" s="14"/>
      <c r="M2411" s="14"/>
      <c r="N2411" s="14"/>
      <c r="O2411" s="14"/>
      <c r="P2411" s="14"/>
      <c r="Q2411" s="14"/>
    </row>
    <row r="2412" spans="10:17" x14ac:dyDescent="0.25">
      <c r="J2412" s="14"/>
      <c r="K2412" s="14"/>
      <c r="L2412" s="14"/>
      <c r="M2412" s="14"/>
      <c r="N2412" s="14"/>
      <c r="O2412" s="14"/>
      <c r="P2412" s="14"/>
      <c r="Q2412" s="14"/>
    </row>
    <row r="2413" spans="10:17" x14ac:dyDescent="0.25">
      <c r="J2413" s="14"/>
      <c r="K2413" s="14"/>
      <c r="L2413" s="14"/>
      <c r="M2413" s="14"/>
      <c r="N2413" s="14"/>
      <c r="O2413" s="14"/>
      <c r="P2413" s="14"/>
      <c r="Q2413" s="14"/>
    </row>
    <row r="2414" spans="10:17" x14ac:dyDescent="0.25">
      <c r="J2414" s="14"/>
      <c r="K2414" s="14"/>
      <c r="L2414" s="14"/>
      <c r="M2414" s="14"/>
      <c r="N2414" s="14"/>
      <c r="O2414" s="14"/>
      <c r="P2414" s="14"/>
      <c r="Q2414" s="14"/>
    </row>
    <row r="2415" spans="10:17" x14ac:dyDescent="0.25">
      <c r="J2415" s="14"/>
      <c r="K2415" s="14"/>
      <c r="L2415" s="14"/>
      <c r="M2415" s="14"/>
      <c r="N2415" s="14"/>
      <c r="O2415" s="14"/>
      <c r="P2415" s="14"/>
      <c r="Q2415" s="14"/>
    </row>
    <row r="2416" spans="10:17" x14ac:dyDescent="0.25">
      <c r="J2416" s="14"/>
      <c r="K2416" s="14"/>
      <c r="L2416" s="14"/>
      <c r="M2416" s="14"/>
      <c r="N2416" s="14"/>
      <c r="O2416" s="14"/>
      <c r="P2416" s="14"/>
      <c r="Q2416" s="14"/>
    </row>
    <row r="2417" spans="10:17" x14ac:dyDescent="0.25">
      <c r="J2417" s="14"/>
      <c r="K2417" s="14"/>
      <c r="L2417" s="14"/>
      <c r="M2417" s="14"/>
      <c r="N2417" s="14"/>
      <c r="O2417" s="14"/>
      <c r="P2417" s="14"/>
      <c r="Q2417" s="14"/>
    </row>
    <row r="2418" spans="10:17" x14ac:dyDescent="0.25">
      <c r="J2418" s="14"/>
      <c r="K2418" s="14"/>
      <c r="L2418" s="14"/>
      <c r="M2418" s="14"/>
      <c r="N2418" s="14"/>
      <c r="O2418" s="14"/>
      <c r="P2418" s="14"/>
      <c r="Q2418" s="14"/>
    </row>
    <row r="2419" spans="10:17" x14ac:dyDescent="0.25">
      <c r="J2419" s="14"/>
      <c r="K2419" s="14"/>
      <c r="L2419" s="14"/>
      <c r="M2419" s="14"/>
      <c r="N2419" s="14"/>
      <c r="O2419" s="14"/>
      <c r="P2419" s="14"/>
      <c r="Q2419" s="14"/>
    </row>
    <row r="2420" spans="10:17" x14ac:dyDescent="0.25">
      <c r="J2420" s="14"/>
      <c r="K2420" s="14"/>
      <c r="L2420" s="14"/>
      <c r="M2420" s="14"/>
      <c r="N2420" s="14"/>
      <c r="O2420" s="14"/>
      <c r="P2420" s="14"/>
      <c r="Q2420" s="14"/>
    </row>
    <row r="2421" spans="10:17" x14ac:dyDescent="0.25">
      <c r="J2421" s="14"/>
      <c r="K2421" s="14"/>
      <c r="L2421" s="14"/>
      <c r="M2421" s="14"/>
      <c r="N2421" s="14"/>
      <c r="O2421" s="14"/>
      <c r="P2421" s="14"/>
      <c r="Q2421" s="14"/>
    </row>
    <row r="2422" spans="10:17" x14ac:dyDescent="0.25">
      <c r="J2422" s="14"/>
      <c r="K2422" s="14"/>
      <c r="L2422" s="14"/>
      <c r="M2422" s="14"/>
      <c r="N2422" s="14"/>
      <c r="O2422" s="14"/>
      <c r="P2422" s="14"/>
      <c r="Q2422" s="14"/>
    </row>
    <row r="2423" spans="10:17" x14ac:dyDescent="0.25">
      <c r="J2423" s="14"/>
      <c r="K2423" s="14"/>
      <c r="L2423" s="14"/>
      <c r="M2423" s="14"/>
      <c r="N2423" s="14"/>
      <c r="O2423" s="14"/>
      <c r="P2423" s="14"/>
      <c r="Q2423" s="14"/>
    </row>
    <row r="2424" spans="10:17" x14ac:dyDescent="0.25">
      <c r="J2424" s="14"/>
      <c r="K2424" s="14"/>
      <c r="L2424" s="14"/>
      <c r="M2424" s="14"/>
      <c r="N2424" s="14"/>
      <c r="O2424" s="14"/>
      <c r="P2424" s="14"/>
      <c r="Q2424" s="14"/>
    </row>
    <row r="2425" spans="10:17" x14ac:dyDescent="0.25">
      <c r="J2425" s="14"/>
      <c r="K2425" s="14"/>
      <c r="L2425" s="14"/>
      <c r="M2425" s="14"/>
      <c r="N2425" s="14"/>
      <c r="O2425" s="14"/>
      <c r="P2425" s="14"/>
      <c r="Q2425" s="14"/>
    </row>
    <row r="2426" spans="10:17" x14ac:dyDescent="0.25">
      <c r="J2426" s="14"/>
      <c r="K2426" s="14"/>
      <c r="L2426" s="14"/>
      <c r="M2426" s="14"/>
      <c r="N2426" s="14"/>
      <c r="O2426" s="14"/>
      <c r="P2426" s="14"/>
      <c r="Q2426" s="14"/>
    </row>
    <row r="2427" spans="10:17" x14ac:dyDescent="0.25">
      <c r="J2427" s="14"/>
      <c r="K2427" s="14"/>
      <c r="L2427" s="14"/>
      <c r="M2427" s="14"/>
      <c r="N2427" s="14"/>
      <c r="O2427" s="14"/>
      <c r="P2427" s="14"/>
      <c r="Q2427" s="14"/>
    </row>
    <row r="2428" spans="10:17" x14ac:dyDescent="0.25">
      <c r="J2428" s="14"/>
      <c r="K2428" s="14"/>
      <c r="L2428" s="14"/>
      <c r="M2428" s="14"/>
      <c r="N2428" s="14"/>
      <c r="O2428" s="14"/>
      <c r="P2428" s="14"/>
      <c r="Q2428" s="14"/>
    </row>
    <row r="2429" spans="10:17" x14ac:dyDescent="0.25">
      <c r="J2429" s="14"/>
      <c r="K2429" s="14"/>
      <c r="L2429" s="14"/>
      <c r="M2429" s="14"/>
      <c r="N2429" s="14"/>
      <c r="O2429" s="14"/>
      <c r="P2429" s="14"/>
      <c r="Q2429" s="14"/>
    </row>
    <row r="2430" spans="10:17" x14ac:dyDescent="0.25">
      <c r="J2430" s="14"/>
      <c r="K2430" s="14"/>
      <c r="L2430" s="14"/>
      <c r="M2430" s="14"/>
      <c r="N2430" s="14"/>
      <c r="O2430" s="14"/>
      <c r="P2430" s="14"/>
      <c r="Q2430" s="14"/>
    </row>
    <row r="2431" spans="10:17" x14ac:dyDescent="0.25">
      <c r="J2431" s="14"/>
      <c r="K2431" s="14"/>
      <c r="L2431" s="14"/>
      <c r="M2431" s="14"/>
      <c r="N2431" s="14"/>
      <c r="O2431" s="14"/>
      <c r="P2431" s="14"/>
      <c r="Q2431" s="14"/>
    </row>
    <row r="2432" spans="10:17" x14ac:dyDescent="0.25">
      <c r="J2432" s="14"/>
      <c r="K2432" s="14"/>
      <c r="L2432" s="14"/>
      <c r="M2432" s="14"/>
      <c r="N2432" s="14"/>
      <c r="O2432" s="14"/>
      <c r="P2432" s="14"/>
      <c r="Q2432" s="14"/>
    </row>
    <row r="2433" spans="10:17" x14ac:dyDescent="0.25">
      <c r="J2433" s="14"/>
      <c r="K2433" s="14"/>
      <c r="L2433" s="14"/>
      <c r="M2433" s="14"/>
      <c r="N2433" s="14"/>
      <c r="O2433" s="14"/>
      <c r="P2433" s="14"/>
      <c r="Q2433" s="14"/>
    </row>
    <row r="2434" spans="10:17" x14ac:dyDescent="0.25">
      <c r="J2434" s="14"/>
      <c r="K2434" s="14"/>
      <c r="L2434" s="14"/>
      <c r="M2434" s="14"/>
      <c r="N2434" s="14"/>
      <c r="O2434" s="14"/>
      <c r="P2434" s="14"/>
      <c r="Q2434" s="14"/>
    </row>
    <row r="2435" spans="10:17" x14ac:dyDescent="0.25">
      <c r="J2435" s="14"/>
      <c r="K2435" s="14"/>
      <c r="L2435" s="14"/>
      <c r="M2435" s="14"/>
      <c r="N2435" s="14"/>
      <c r="O2435" s="14"/>
      <c r="P2435" s="14"/>
      <c r="Q2435" s="14"/>
    </row>
    <row r="2436" spans="10:17" x14ac:dyDescent="0.25">
      <c r="J2436" s="14"/>
      <c r="K2436" s="14"/>
      <c r="L2436" s="14"/>
      <c r="M2436" s="14"/>
      <c r="N2436" s="14"/>
      <c r="O2436" s="14"/>
      <c r="P2436" s="14"/>
      <c r="Q2436" s="14"/>
    </row>
    <row r="2437" spans="10:17" x14ac:dyDescent="0.25">
      <c r="J2437" s="14"/>
      <c r="K2437" s="14"/>
      <c r="L2437" s="14"/>
      <c r="M2437" s="14"/>
      <c r="N2437" s="14"/>
      <c r="O2437" s="14"/>
      <c r="P2437" s="14"/>
      <c r="Q2437" s="14"/>
    </row>
    <row r="2438" spans="10:17" x14ac:dyDescent="0.25">
      <c r="J2438" s="14"/>
      <c r="K2438" s="14"/>
      <c r="L2438" s="14"/>
      <c r="M2438" s="14"/>
      <c r="N2438" s="14"/>
      <c r="O2438" s="14"/>
      <c r="P2438" s="14"/>
      <c r="Q2438" s="14"/>
    </row>
    <row r="2439" spans="10:17" x14ac:dyDescent="0.25">
      <c r="J2439" s="14"/>
      <c r="K2439" s="14"/>
      <c r="L2439" s="14"/>
      <c r="M2439" s="14"/>
      <c r="N2439" s="14"/>
      <c r="O2439" s="14"/>
      <c r="P2439" s="14"/>
      <c r="Q2439" s="14"/>
    </row>
    <row r="2440" spans="10:17" x14ac:dyDescent="0.25">
      <c r="J2440" s="14"/>
      <c r="K2440" s="14"/>
      <c r="L2440" s="14"/>
      <c r="M2440" s="14"/>
      <c r="N2440" s="14"/>
      <c r="O2440" s="14"/>
      <c r="P2440" s="14"/>
      <c r="Q2440" s="14"/>
    </row>
    <row r="2441" spans="10:17" x14ac:dyDescent="0.25">
      <c r="J2441" s="14"/>
      <c r="K2441" s="14"/>
      <c r="L2441" s="14"/>
      <c r="M2441" s="14"/>
      <c r="N2441" s="14"/>
      <c r="O2441" s="14"/>
      <c r="P2441" s="14"/>
      <c r="Q2441" s="14"/>
    </row>
    <row r="2442" spans="10:17" x14ac:dyDescent="0.25">
      <c r="J2442" s="14"/>
      <c r="K2442" s="14"/>
      <c r="L2442" s="14"/>
      <c r="M2442" s="14"/>
      <c r="N2442" s="14"/>
      <c r="O2442" s="14"/>
      <c r="P2442" s="14"/>
      <c r="Q2442" s="14"/>
    </row>
    <row r="2443" spans="10:17" x14ac:dyDescent="0.25">
      <c r="J2443" s="14"/>
      <c r="K2443" s="14"/>
      <c r="L2443" s="14"/>
      <c r="M2443" s="14"/>
      <c r="N2443" s="14"/>
      <c r="O2443" s="14"/>
      <c r="P2443" s="14"/>
      <c r="Q2443" s="14"/>
    </row>
    <row r="2444" spans="10:17" x14ac:dyDescent="0.25">
      <c r="J2444" s="14"/>
      <c r="K2444" s="14"/>
      <c r="L2444" s="14"/>
      <c r="M2444" s="14"/>
      <c r="N2444" s="14"/>
      <c r="O2444" s="14"/>
      <c r="P2444" s="14"/>
      <c r="Q2444" s="14"/>
    </row>
    <row r="2445" spans="10:17" x14ac:dyDescent="0.25">
      <c r="J2445" s="14"/>
      <c r="K2445" s="14"/>
      <c r="L2445" s="14"/>
      <c r="M2445" s="14"/>
      <c r="N2445" s="14"/>
      <c r="O2445" s="14"/>
      <c r="P2445" s="14"/>
      <c r="Q2445" s="14"/>
    </row>
    <row r="2446" spans="10:17" x14ac:dyDescent="0.25">
      <c r="J2446" s="14"/>
      <c r="K2446" s="14"/>
      <c r="L2446" s="14"/>
      <c r="M2446" s="14"/>
      <c r="N2446" s="14"/>
      <c r="O2446" s="14"/>
      <c r="P2446" s="14"/>
      <c r="Q2446" s="14"/>
    </row>
    <row r="2447" spans="10:17" x14ac:dyDescent="0.25">
      <c r="J2447" s="14"/>
      <c r="K2447" s="14"/>
      <c r="L2447" s="14"/>
      <c r="M2447" s="14"/>
      <c r="N2447" s="14"/>
      <c r="O2447" s="14"/>
      <c r="P2447" s="14"/>
      <c r="Q2447" s="14"/>
    </row>
    <row r="2448" spans="10:17" x14ac:dyDescent="0.25">
      <c r="J2448" s="14"/>
      <c r="K2448" s="14"/>
      <c r="L2448" s="14"/>
      <c r="M2448" s="14"/>
      <c r="N2448" s="14"/>
      <c r="O2448" s="14"/>
      <c r="P2448" s="14"/>
      <c r="Q2448" s="14"/>
    </row>
    <row r="2449" spans="10:17" x14ac:dyDescent="0.25">
      <c r="J2449" s="14"/>
      <c r="K2449" s="14"/>
      <c r="L2449" s="14"/>
      <c r="M2449" s="14"/>
      <c r="N2449" s="14"/>
      <c r="O2449" s="14"/>
      <c r="P2449" s="14"/>
      <c r="Q2449" s="14"/>
    </row>
    <row r="2450" spans="10:17" x14ac:dyDescent="0.25">
      <c r="J2450" s="14"/>
      <c r="K2450" s="14"/>
      <c r="L2450" s="14"/>
      <c r="M2450" s="14"/>
      <c r="N2450" s="14"/>
      <c r="O2450" s="14"/>
      <c r="P2450" s="14"/>
      <c r="Q2450" s="14"/>
    </row>
    <row r="2451" spans="10:17" x14ac:dyDescent="0.25">
      <c r="J2451" s="14"/>
      <c r="K2451" s="14"/>
      <c r="L2451" s="14"/>
      <c r="M2451" s="14"/>
      <c r="N2451" s="14"/>
      <c r="O2451" s="14"/>
      <c r="P2451" s="14"/>
      <c r="Q2451" s="14"/>
    </row>
    <row r="2452" spans="10:17" x14ac:dyDescent="0.25">
      <c r="J2452" s="14"/>
      <c r="K2452" s="14"/>
      <c r="L2452" s="14"/>
      <c r="M2452" s="14"/>
      <c r="N2452" s="14"/>
      <c r="O2452" s="14"/>
      <c r="P2452" s="14"/>
      <c r="Q2452" s="14"/>
    </row>
    <row r="2453" spans="10:17" x14ac:dyDescent="0.25">
      <c r="J2453" s="14"/>
      <c r="K2453" s="14"/>
      <c r="L2453" s="14"/>
      <c r="M2453" s="14"/>
      <c r="N2453" s="14"/>
      <c r="O2453" s="14"/>
      <c r="P2453" s="14"/>
      <c r="Q2453" s="14"/>
    </row>
    <row r="2454" spans="10:17" x14ac:dyDescent="0.25">
      <c r="J2454" s="14"/>
      <c r="K2454" s="14"/>
      <c r="L2454" s="14"/>
      <c r="M2454" s="14"/>
      <c r="N2454" s="14"/>
      <c r="O2454" s="14"/>
      <c r="P2454" s="14"/>
      <c r="Q2454" s="14"/>
    </row>
    <row r="2455" spans="10:17" x14ac:dyDescent="0.25">
      <c r="J2455" s="14"/>
      <c r="K2455" s="14"/>
      <c r="L2455" s="14"/>
      <c r="M2455" s="14"/>
      <c r="N2455" s="14"/>
      <c r="O2455" s="14"/>
      <c r="P2455" s="14"/>
      <c r="Q2455" s="14"/>
    </row>
    <row r="2456" spans="10:17" x14ac:dyDescent="0.25">
      <c r="J2456" s="14"/>
      <c r="K2456" s="14"/>
      <c r="L2456" s="14"/>
      <c r="M2456" s="14"/>
      <c r="N2456" s="14"/>
      <c r="O2456" s="14"/>
      <c r="P2456" s="14"/>
      <c r="Q2456" s="14"/>
    </row>
    <row r="2457" spans="10:17" x14ac:dyDescent="0.25">
      <c r="J2457" s="14"/>
      <c r="K2457" s="14"/>
      <c r="L2457" s="14"/>
      <c r="M2457" s="14"/>
      <c r="N2457" s="14"/>
      <c r="O2457" s="14"/>
      <c r="P2457" s="14"/>
      <c r="Q2457" s="14"/>
    </row>
    <row r="2458" spans="10:17" x14ac:dyDescent="0.25">
      <c r="J2458" s="14"/>
      <c r="K2458" s="14"/>
      <c r="L2458" s="14"/>
      <c r="M2458" s="14"/>
      <c r="N2458" s="14"/>
      <c r="O2458" s="14"/>
      <c r="P2458" s="14"/>
      <c r="Q2458" s="14"/>
    </row>
    <row r="2459" spans="10:17" x14ac:dyDescent="0.25">
      <c r="J2459" s="14"/>
      <c r="K2459" s="14"/>
      <c r="L2459" s="14"/>
      <c r="M2459" s="14"/>
      <c r="N2459" s="14"/>
      <c r="O2459" s="14"/>
      <c r="P2459" s="14"/>
      <c r="Q2459" s="14"/>
    </row>
    <row r="2460" spans="10:17" x14ac:dyDescent="0.25">
      <c r="J2460" s="14"/>
      <c r="K2460" s="14"/>
      <c r="L2460" s="14"/>
      <c r="M2460" s="14"/>
      <c r="N2460" s="14"/>
      <c r="O2460" s="14"/>
      <c r="P2460" s="14"/>
      <c r="Q2460" s="14"/>
    </row>
    <row r="2461" spans="10:17" x14ac:dyDescent="0.25">
      <c r="J2461" s="14"/>
      <c r="K2461" s="14"/>
      <c r="L2461" s="14"/>
      <c r="M2461" s="14"/>
      <c r="N2461" s="14"/>
      <c r="O2461" s="14"/>
      <c r="P2461" s="14"/>
      <c r="Q2461" s="14"/>
    </row>
    <row r="2462" spans="10:17" x14ac:dyDescent="0.25">
      <c r="J2462" s="14"/>
      <c r="K2462" s="14"/>
      <c r="L2462" s="14"/>
      <c r="M2462" s="14"/>
      <c r="N2462" s="14"/>
      <c r="O2462" s="14"/>
      <c r="P2462" s="14"/>
      <c r="Q2462" s="14"/>
    </row>
    <row r="2463" spans="10:17" x14ac:dyDescent="0.25">
      <c r="J2463" s="14"/>
      <c r="K2463" s="14"/>
      <c r="L2463" s="14"/>
      <c r="M2463" s="14"/>
      <c r="N2463" s="14"/>
      <c r="O2463" s="14"/>
      <c r="P2463" s="14"/>
      <c r="Q2463" s="14"/>
    </row>
    <row r="2464" spans="10:17" x14ac:dyDescent="0.25">
      <c r="J2464" s="14"/>
      <c r="K2464" s="14"/>
      <c r="L2464" s="14"/>
      <c r="M2464" s="14"/>
      <c r="N2464" s="14"/>
      <c r="O2464" s="14"/>
      <c r="P2464" s="14"/>
      <c r="Q2464" s="14"/>
    </row>
    <row r="2465" spans="10:17" x14ac:dyDescent="0.25">
      <c r="J2465" s="14"/>
      <c r="K2465" s="14"/>
      <c r="L2465" s="14"/>
      <c r="M2465" s="14"/>
      <c r="N2465" s="14"/>
      <c r="O2465" s="14"/>
      <c r="P2465" s="14"/>
      <c r="Q2465" s="14"/>
    </row>
    <row r="2466" spans="10:17" x14ac:dyDescent="0.25">
      <c r="J2466" s="14"/>
      <c r="K2466" s="14"/>
      <c r="L2466" s="14"/>
      <c r="M2466" s="14"/>
      <c r="N2466" s="14"/>
      <c r="O2466" s="14"/>
      <c r="P2466" s="14"/>
      <c r="Q2466" s="14"/>
    </row>
    <row r="2467" spans="10:17" x14ac:dyDescent="0.25">
      <c r="J2467" s="14"/>
      <c r="K2467" s="14"/>
      <c r="L2467" s="14"/>
      <c r="M2467" s="14"/>
      <c r="N2467" s="14"/>
      <c r="O2467" s="14"/>
      <c r="P2467" s="14"/>
      <c r="Q2467" s="14"/>
    </row>
    <row r="2468" spans="10:17" x14ac:dyDescent="0.25">
      <c r="J2468" s="14"/>
      <c r="K2468" s="14"/>
      <c r="L2468" s="14"/>
      <c r="M2468" s="14"/>
      <c r="N2468" s="14"/>
      <c r="O2468" s="14"/>
      <c r="P2468" s="14"/>
      <c r="Q2468" s="14"/>
    </row>
    <row r="2469" spans="10:17" x14ac:dyDescent="0.25">
      <c r="J2469" s="14"/>
      <c r="K2469" s="14"/>
      <c r="L2469" s="14"/>
      <c r="M2469" s="14"/>
      <c r="N2469" s="14"/>
      <c r="O2469" s="14"/>
      <c r="P2469" s="14"/>
      <c r="Q2469" s="14"/>
    </row>
    <row r="2470" spans="10:17" x14ac:dyDescent="0.25">
      <c r="J2470" s="14"/>
      <c r="K2470" s="14"/>
      <c r="L2470" s="14"/>
      <c r="M2470" s="14"/>
      <c r="N2470" s="14"/>
      <c r="O2470" s="14"/>
      <c r="P2470" s="14"/>
      <c r="Q2470" s="14"/>
    </row>
    <row r="2471" spans="10:17" x14ac:dyDescent="0.25">
      <c r="J2471" s="14"/>
      <c r="K2471" s="14"/>
      <c r="L2471" s="14"/>
      <c r="M2471" s="14"/>
      <c r="N2471" s="14"/>
      <c r="O2471" s="14"/>
      <c r="P2471" s="14"/>
      <c r="Q2471" s="14"/>
    </row>
    <row r="2472" spans="10:17" x14ac:dyDescent="0.25">
      <c r="J2472" s="14"/>
      <c r="K2472" s="14"/>
      <c r="L2472" s="14"/>
      <c r="M2472" s="14"/>
      <c r="N2472" s="14"/>
      <c r="O2472" s="14"/>
      <c r="P2472" s="14"/>
      <c r="Q2472" s="14"/>
    </row>
    <row r="2473" spans="10:17" x14ac:dyDescent="0.25">
      <c r="J2473" s="14"/>
      <c r="K2473" s="14"/>
      <c r="L2473" s="14"/>
      <c r="M2473" s="14"/>
      <c r="N2473" s="14"/>
      <c r="O2473" s="14"/>
      <c r="P2473" s="14"/>
      <c r="Q2473" s="14"/>
    </row>
    <row r="2474" spans="10:17" x14ac:dyDescent="0.25">
      <c r="J2474" s="14"/>
      <c r="K2474" s="14"/>
      <c r="L2474" s="14"/>
      <c r="M2474" s="14"/>
      <c r="N2474" s="14"/>
      <c r="O2474" s="14"/>
      <c r="P2474" s="14"/>
      <c r="Q2474" s="14"/>
    </row>
    <row r="2475" spans="10:17" x14ac:dyDescent="0.25">
      <c r="J2475" s="14"/>
      <c r="K2475" s="14"/>
      <c r="L2475" s="14"/>
      <c r="M2475" s="14"/>
      <c r="N2475" s="14"/>
      <c r="O2475" s="14"/>
      <c r="P2475" s="14"/>
      <c r="Q2475" s="14"/>
    </row>
    <row r="2476" spans="10:17" x14ac:dyDescent="0.25">
      <c r="J2476" s="14"/>
      <c r="K2476" s="14"/>
      <c r="L2476" s="14"/>
      <c r="M2476" s="14"/>
      <c r="N2476" s="14"/>
      <c r="O2476" s="14"/>
      <c r="P2476" s="14"/>
      <c r="Q2476" s="14"/>
    </row>
    <row r="2477" spans="10:17" x14ac:dyDescent="0.25">
      <c r="J2477" s="14"/>
      <c r="K2477" s="14"/>
      <c r="L2477" s="14"/>
      <c r="M2477" s="14"/>
      <c r="N2477" s="14"/>
      <c r="O2477" s="14"/>
      <c r="P2477" s="14"/>
      <c r="Q2477" s="14"/>
    </row>
    <row r="2478" spans="10:17" x14ac:dyDescent="0.25">
      <c r="J2478" s="14"/>
      <c r="K2478" s="14"/>
      <c r="L2478" s="14"/>
      <c r="M2478" s="14"/>
      <c r="N2478" s="14"/>
      <c r="O2478" s="14"/>
      <c r="P2478" s="14"/>
      <c r="Q2478" s="14"/>
    </row>
    <row r="2479" spans="10:17" x14ac:dyDescent="0.25">
      <c r="J2479" s="14"/>
      <c r="K2479" s="14"/>
      <c r="L2479" s="14"/>
      <c r="M2479" s="14"/>
      <c r="N2479" s="14"/>
      <c r="O2479" s="14"/>
      <c r="P2479" s="14"/>
      <c r="Q2479" s="14"/>
    </row>
    <row r="2480" spans="10:17" x14ac:dyDescent="0.25">
      <c r="J2480" s="14"/>
      <c r="K2480" s="14"/>
      <c r="L2480" s="14"/>
      <c r="M2480" s="14"/>
      <c r="N2480" s="14"/>
      <c r="O2480" s="14"/>
      <c r="P2480" s="14"/>
      <c r="Q2480" s="14"/>
    </row>
    <row r="2481" spans="10:17" x14ac:dyDescent="0.25">
      <c r="J2481" s="14"/>
      <c r="K2481" s="14"/>
      <c r="L2481" s="14"/>
      <c r="M2481" s="14"/>
      <c r="N2481" s="14"/>
      <c r="O2481" s="14"/>
      <c r="P2481" s="14"/>
      <c r="Q2481" s="14"/>
    </row>
    <row r="2482" spans="10:17" x14ac:dyDescent="0.25">
      <c r="J2482" s="14"/>
      <c r="K2482" s="14"/>
      <c r="L2482" s="14"/>
      <c r="M2482" s="14"/>
      <c r="N2482" s="14"/>
      <c r="O2482" s="14"/>
      <c r="P2482" s="14"/>
      <c r="Q2482" s="14"/>
    </row>
    <row r="2483" spans="10:17" x14ac:dyDescent="0.25">
      <c r="J2483" s="14"/>
      <c r="K2483" s="14"/>
      <c r="L2483" s="14"/>
      <c r="M2483" s="14"/>
      <c r="N2483" s="14"/>
      <c r="O2483" s="14"/>
      <c r="P2483" s="14"/>
      <c r="Q2483" s="14"/>
    </row>
    <row r="2484" spans="10:17" x14ac:dyDescent="0.25">
      <c r="J2484" s="14"/>
      <c r="K2484" s="14"/>
      <c r="L2484" s="14"/>
      <c r="M2484" s="14"/>
      <c r="N2484" s="14"/>
      <c r="O2484" s="14"/>
      <c r="P2484" s="14"/>
      <c r="Q2484" s="14"/>
    </row>
    <row r="2485" spans="10:17" x14ac:dyDescent="0.25">
      <c r="J2485" s="14"/>
      <c r="K2485" s="14"/>
      <c r="L2485" s="14"/>
      <c r="M2485" s="14"/>
      <c r="N2485" s="14"/>
      <c r="O2485" s="14"/>
      <c r="P2485" s="14"/>
      <c r="Q2485" s="14"/>
    </row>
    <row r="2486" spans="10:17" x14ac:dyDescent="0.25">
      <c r="J2486" s="14"/>
      <c r="K2486" s="14"/>
      <c r="L2486" s="14"/>
      <c r="M2486" s="14"/>
      <c r="N2486" s="14"/>
      <c r="O2486" s="14"/>
      <c r="P2486" s="14"/>
      <c r="Q2486" s="14"/>
    </row>
    <row r="2487" spans="10:17" x14ac:dyDescent="0.25">
      <c r="J2487" s="14"/>
      <c r="K2487" s="14"/>
      <c r="L2487" s="14"/>
      <c r="M2487" s="14"/>
      <c r="N2487" s="14"/>
      <c r="O2487" s="14"/>
      <c r="P2487" s="14"/>
      <c r="Q2487" s="14"/>
    </row>
    <row r="2488" spans="10:17" x14ac:dyDescent="0.25">
      <c r="J2488" s="14"/>
      <c r="K2488" s="14"/>
      <c r="L2488" s="14"/>
      <c r="M2488" s="14"/>
      <c r="N2488" s="14"/>
      <c r="O2488" s="14"/>
      <c r="P2488" s="14"/>
      <c r="Q2488" s="14"/>
    </row>
    <row r="2489" spans="10:17" x14ac:dyDescent="0.25">
      <c r="J2489" s="14"/>
      <c r="K2489" s="14"/>
      <c r="L2489" s="14"/>
      <c r="M2489" s="14"/>
      <c r="N2489" s="14"/>
      <c r="O2489" s="14"/>
      <c r="P2489" s="14"/>
      <c r="Q2489" s="14"/>
    </row>
    <row r="2490" spans="10:17" x14ac:dyDescent="0.25">
      <c r="J2490" s="14"/>
      <c r="K2490" s="14"/>
      <c r="L2490" s="14"/>
      <c r="M2490" s="14"/>
      <c r="N2490" s="14"/>
      <c r="O2490" s="14"/>
      <c r="P2490" s="14"/>
      <c r="Q2490" s="14"/>
    </row>
    <row r="2491" spans="10:17" x14ac:dyDescent="0.25">
      <c r="J2491" s="14"/>
      <c r="K2491" s="14"/>
      <c r="L2491" s="14"/>
      <c r="M2491" s="14"/>
      <c r="N2491" s="14"/>
      <c r="O2491" s="14"/>
      <c r="P2491" s="14"/>
      <c r="Q2491" s="14"/>
    </row>
    <row r="2492" spans="10:17" x14ac:dyDescent="0.25">
      <c r="J2492" s="14"/>
      <c r="K2492" s="14"/>
      <c r="L2492" s="14"/>
      <c r="M2492" s="14"/>
      <c r="N2492" s="14"/>
      <c r="O2492" s="14"/>
      <c r="P2492" s="14"/>
      <c r="Q2492" s="14"/>
    </row>
    <row r="2493" spans="10:17" x14ac:dyDescent="0.25">
      <c r="J2493" s="14"/>
      <c r="K2493" s="14"/>
      <c r="L2493" s="14"/>
      <c r="M2493" s="14"/>
      <c r="N2493" s="14"/>
      <c r="O2493" s="14"/>
      <c r="P2493" s="14"/>
      <c r="Q2493" s="14"/>
    </row>
    <row r="2494" spans="10:17" x14ac:dyDescent="0.25">
      <c r="J2494" s="14"/>
      <c r="K2494" s="14"/>
      <c r="L2494" s="14"/>
      <c r="M2494" s="14"/>
      <c r="N2494" s="14"/>
      <c r="O2494" s="14"/>
      <c r="P2494" s="14"/>
      <c r="Q2494" s="14"/>
    </row>
    <row r="2495" spans="10:17" x14ac:dyDescent="0.25">
      <c r="J2495" s="14"/>
      <c r="K2495" s="14"/>
      <c r="L2495" s="14"/>
      <c r="M2495" s="14"/>
      <c r="N2495" s="14"/>
      <c r="O2495" s="14"/>
      <c r="P2495" s="14"/>
      <c r="Q2495" s="14"/>
    </row>
    <row r="2496" spans="10:17" x14ac:dyDescent="0.25">
      <c r="J2496" s="14"/>
      <c r="K2496" s="14"/>
      <c r="L2496" s="14"/>
      <c r="M2496" s="14"/>
      <c r="N2496" s="14"/>
      <c r="O2496" s="14"/>
      <c r="P2496" s="14"/>
      <c r="Q2496" s="14"/>
    </row>
    <row r="2497" spans="10:17" x14ac:dyDescent="0.25">
      <c r="J2497" s="14"/>
      <c r="K2497" s="14"/>
      <c r="L2497" s="14"/>
      <c r="M2497" s="14"/>
      <c r="N2497" s="14"/>
      <c r="O2497" s="14"/>
      <c r="P2497" s="14"/>
      <c r="Q2497" s="14"/>
    </row>
    <row r="2498" spans="10:17" x14ac:dyDescent="0.25">
      <c r="J2498" s="14"/>
      <c r="K2498" s="14"/>
      <c r="L2498" s="14"/>
      <c r="M2498" s="14"/>
      <c r="N2498" s="14"/>
      <c r="O2498" s="14"/>
      <c r="P2498" s="14"/>
      <c r="Q2498" s="14"/>
    </row>
    <row r="2499" spans="10:17" x14ac:dyDescent="0.25">
      <c r="J2499" s="14"/>
      <c r="K2499" s="14"/>
      <c r="L2499" s="14"/>
      <c r="M2499" s="14"/>
      <c r="N2499" s="14"/>
      <c r="O2499" s="14"/>
      <c r="P2499" s="14"/>
      <c r="Q2499" s="14"/>
    </row>
    <row r="2500" spans="10:17" x14ac:dyDescent="0.25">
      <c r="J2500" s="14"/>
      <c r="K2500" s="14"/>
      <c r="L2500" s="14"/>
      <c r="M2500" s="14"/>
      <c r="N2500" s="14"/>
      <c r="O2500" s="14"/>
      <c r="P2500" s="14"/>
      <c r="Q2500" s="14"/>
    </row>
    <row r="2501" spans="10:17" x14ac:dyDescent="0.25">
      <c r="J2501" s="14"/>
      <c r="K2501" s="14"/>
      <c r="L2501" s="14"/>
      <c r="M2501" s="14"/>
      <c r="N2501" s="14"/>
      <c r="O2501" s="14"/>
      <c r="P2501" s="14"/>
      <c r="Q2501" s="14"/>
    </row>
    <row r="2502" spans="10:17" x14ac:dyDescent="0.25">
      <c r="J2502" s="14"/>
      <c r="K2502" s="14"/>
      <c r="L2502" s="14"/>
      <c r="M2502" s="14"/>
      <c r="N2502" s="14"/>
      <c r="O2502" s="14"/>
      <c r="P2502" s="14"/>
      <c r="Q2502" s="14"/>
    </row>
    <row r="2503" spans="10:17" x14ac:dyDescent="0.25">
      <c r="J2503" s="14"/>
      <c r="K2503" s="14"/>
      <c r="L2503" s="14"/>
      <c r="M2503" s="14"/>
      <c r="N2503" s="14"/>
      <c r="O2503" s="14"/>
      <c r="P2503" s="14"/>
      <c r="Q2503" s="14"/>
    </row>
    <row r="2504" spans="10:17" x14ac:dyDescent="0.25">
      <c r="J2504" s="14"/>
      <c r="K2504" s="14"/>
      <c r="L2504" s="14"/>
      <c r="M2504" s="14"/>
      <c r="N2504" s="14"/>
      <c r="O2504" s="14"/>
      <c r="P2504" s="14"/>
      <c r="Q2504" s="14"/>
    </row>
    <row r="2505" spans="10:17" x14ac:dyDescent="0.25">
      <c r="J2505" s="14"/>
      <c r="K2505" s="14"/>
      <c r="L2505" s="14"/>
      <c r="M2505" s="14"/>
      <c r="N2505" s="14"/>
      <c r="O2505" s="14"/>
      <c r="P2505" s="14"/>
      <c r="Q2505" s="14"/>
    </row>
    <row r="2506" spans="10:17" x14ac:dyDescent="0.25">
      <c r="J2506" s="14"/>
      <c r="K2506" s="14"/>
      <c r="L2506" s="14"/>
      <c r="M2506" s="14"/>
      <c r="N2506" s="14"/>
      <c r="O2506" s="14"/>
      <c r="P2506" s="14"/>
      <c r="Q2506" s="14"/>
    </row>
    <row r="2507" spans="10:17" x14ac:dyDescent="0.25">
      <c r="J2507" s="14"/>
      <c r="K2507" s="14"/>
      <c r="L2507" s="14"/>
      <c r="M2507" s="14"/>
      <c r="N2507" s="14"/>
      <c r="O2507" s="14"/>
      <c r="P2507" s="14"/>
      <c r="Q2507" s="14"/>
    </row>
    <row r="2508" spans="10:17" x14ac:dyDescent="0.25">
      <c r="J2508" s="14"/>
      <c r="K2508" s="14"/>
      <c r="L2508" s="14"/>
      <c r="M2508" s="14"/>
      <c r="N2508" s="14"/>
      <c r="O2508" s="14"/>
      <c r="P2508" s="14"/>
      <c r="Q2508" s="14"/>
    </row>
    <row r="2509" spans="10:17" x14ac:dyDescent="0.25">
      <c r="J2509" s="14"/>
      <c r="K2509" s="14"/>
      <c r="L2509" s="14"/>
      <c r="M2509" s="14"/>
      <c r="N2509" s="14"/>
      <c r="O2509" s="14"/>
      <c r="P2509" s="14"/>
      <c r="Q2509" s="14"/>
    </row>
    <row r="2510" spans="10:17" x14ac:dyDescent="0.25">
      <c r="J2510" s="14"/>
      <c r="K2510" s="14"/>
      <c r="L2510" s="14"/>
      <c r="M2510" s="14"/>
      <c r="N2510" s="14"/>
      <c r="O2510" s="14"/>
      <c r="P2510" s="14"/>
      <c r="Q2510" s="14"/>
    </row>
    <row r="2511" spans="10:17" x14ac:dyDescent="0.25">
      <c r="J2511" s="14"/>
      <c r="K2511" s="14"/>
      <c r="L2511" s="14"/>
      <c r="M2511" s="14"/>
      <c r="N2511" s="14"/>
      <c r="O2511" s="14"/>
      <c r="P2511" s="14"/>
      <c r="Q2511" s="14"/>
    </row>
    <row r="2512" spans="10:17" x14ac:dyDescent="0.25">
      <c r="J2512" s="14"/>
      <c r="K2512" s="14"/>
      <c r="L2512" s="14"/>
      <c r="M2512" s="14"/>
      <c r="N2512" s="14"/>
      <c r="O2512" s="14"/>
      <c r="P2512" s="14"/>
      <c r="Q2512" s="14"/>
    </row>
    <row r="2513" spans="10:17" x14ac:dyDescent="0.25">
      <c r="J2513" s="14"/>
      <c r="K2513" s="14"/>
      <c r="L2513" s="14"/>
      <c r="M2513" s="14"/>
      <c r="N2513" s="14"/>
      <c r="O2513" s="14"/>
      <c r="P2513" s="14"/>
      <c r="Q2513" s="14"/>
    </row>
    <row r="2514" spans="10:17" x14ac:dyDescent="0.25">
      <c r="J2514" s="14"/>
      <c r="K2514" s="14"/>
      <c r="L2514" s="14"/>
      <c r="M2514" s="14"/>
      <c r="N2514" s="14"/>
      <c r="O2514" s="14"/>
      <c r="P2514" s="14"/>
      <c r="Q2514" s="14"/>
    </row>
    <row r="2515" spans="10:17" x14ac:dyDescent="0.25">
      <c r="J2515" s="14"/>
      <c r="K2515" s="14"/>
      <c r="L2515" s="14"/>
      <c r="M2515" s="14"/>
      <c r="N2515" s="14"/>
      <c r="O2515" s="14"/>
      <c r="P2515" s="14"/>
      <c r="Q2515" s="14"/>
    </row>
    <row r="2516" spans="10:17" x14ac:dyDescent="0.25">
      <c r="J2516" s="14"/>
      <c r="K2516" s="14"/>
      <c r="L2516" s="14"/>
      <c r="M2516" s="14"/>
      <c r="N2516" s="14"/>
      <c r="O2516" s="14"/>
      <c r="P2516" s="14"/>
      <c r="Q2516" s="14"/>
    </row>
    <row r="2517" spans="10:17" x14ac:dyDescent="0.25">
      <c r="J2517" s="14"/>
      <c r="K2517" s="14"/>
      <c r="L2517" s="14"/>
      <c r="M2517" s="14"/>
      <c r="N2517" s="14"/>
      <c r="O2517" s="14"/>
      <c r="P2517" s="14"/>
      <c r="Q2517" s="14"/>
    </row>
    <row r="2518" spans="10:17" x14ac:dyDescent="0.25">
      <c r="J2518" s="14"/>
      <c r="K2518" s="14"/>
      <c r="L2518" s="14"/>
      <c r="M2518" s="14"/>
      <c r="N2518" s="14"/>
      <c r="O2518" s="14"/>
      <c r="P2518" s="14"/>
      <c r="Q2518" s="14"/>
    </row>
    <row r="2519" spans="10:17" x14ac:dyDescent="0.25">
      <c r="J2519" s="14"/>
      <c r="K2519" s="14"/>
      <c r="L2519" s="14"/>
      <c r="M2519" s="14"/>
      <c r="N2519" s="14"/>
      <c r="O2519" s="14"/>
      <c r="P2519" s="14"/>
      <c r="Q2519" s="14"/>
    </row>
    <row r="2520" spans="10:17" x14ac:dyDescent="0.25">
      <c r="J2520" s="14"/>
      <c r="K2520" s="14"/>
      <c r="L2520" s="14"/>
      <c r="M2520" s="14"/>
      <c r="N2520" s="14"/>
      <c r="O2520" s="14"/>
      <c r="P2520" s="14"/>
      <c r="Q2520" s="14"/>
    </row>
    <row r="2521" spans="10:17" x14ac:dyDescent="0.25">
      <c r="J2521" s="14"/>
      <c r="K2521" s="14"/>
      <c r="L2521" s="14"/>
      <c r="M2521" s="14"/>
      <c r="N2521" s="14"/>
      <c r="O2521" s="14"/>
      <c r="P2521" s="14"/>
      <c r="Q2521" s="14"/>
    </row>
    <row r="2522" spans="10:17" x14ac:dyDescent="0.25">
      <c r="J2522" s="14"/>
      <c r="K2522" s="14"/>
      <c r="L2522" s="14"/>
      <c r="M2522" s="14"/>
      <c r="N2522" s="14"/>
      <c r="O2522" s="14"/>
      <c r="P2522" s="14"/>
      <c r="Q2522" s="14"/>
    </row>
    <row r="2523" spans="10:17" x14ac:dyDescent="0.25">
      <c r="J2523" s="14"/>
      <c r="K2523" s="14"/>
      <c r="L2523" s="14"/>
      <c r="M2523" s="14"/>
      <c r="N2523" s="14"/>
      <c r="O2523" s="14"/>
      <c r="P2523" s="14"/>
      <c r="Q2523" s="14"/>
    </row>
    <row r="2524" spans="10:17" x14ac:dyDescent="0.25">
      <c r="J2524" s="14"/>
      <c r="K2524" s="14"/>
      <c r="L2524" s="14"/>
      <c r="M2524" s="14"/>
      <c r="N2524" s="14"/>
      <c r="O2524" s="14"/>
      <c r="P2524" s="14"/>
      <c r="Q2524" s="14"/>
    </row>
    <row r="2525" spans="10:17" x14ac:dyDescent="0.25">
      <c r="J2525" s="14"/>
      <c r="K2525" s="14"/>
      <c r="L2525" s="14"/>
      <c r="M2525" s="14"/>
      <c r="N2525" s="14"/>
      <c r="O2525" s="14"/>
      <c r="P2525" s="14"/>
      <c r="Q2525" s="14"/>
    </row>
    <row r="2526" spans="10:17" x14ac:dyDescent="0.25">
      <c r="J2526" s="14"/>
      <c r="K2526" s="14"/>
      <c r="L2526" s="14"/>
      <c r="M2526" s="14"/>
      <c r="N2526" s="14"/>
      <c r="O2526" s="14"/>
      <c r="P2526" s="14"/>
      <c r="Q2526" s="14"/>
    </row>
    <row r="2527" spans="10:17" x14ac:dyDescent="0.25">
      <c r="J2527" s="14"/>
      <c r="K2527" s="14"/>
      <c r="L2527" s="14"/>
      <c r="M2527" s="14"/>
      <c r="N2527" s="14"/>
      <c r="O2527" s="14"/>
      <c r="P2527" s="14"/>
      <c r="Q2527" s="14"/>
    </row>
    <row r="2528" spans="10:17" x14ac:dyDescent="0.25">
      <c r="J2528" s="14"/>
      <c r="K2528" s="14"/>
      <c r="L2528" s="14"/>
      <c r="M2528" s="14"/>
      <c r="N2528" s="14"/>
      <c r="O2528" s="14"/>
      <c r="P2528" s="14"/>
      <c r="Q2528" s="14"/>
    </row>
    <row r="2529" spans="10:17" x14ac:dyDescent="0.25">
      <c r="J2529" s="14"/>
      <c r="K2529" s="14"/>
      <c r="L2529" s="14"/>
      <c r="M2529" s="14"/>
      <c r="N2529" s="14"/>
      <c r="O2529" s="14"/>
      <c r="P2529" s="14"/>
      <c r="Q2529" s="14"/>
    </row>
    <row r="2530" spans="10:17" x14ac:dyDescent="0.25">
      <c r="J2530" s="14"/>
      <c r="K2530" s="14"/>
      <c r="L2530" s="14"/>
      <c r="M2530" s="14"/>
      <c r="N2530" s="14"/>
      <c r="O2530" s="14"/>
      <c r="P2530" s="14"/>
      <c r="Q2530" s="14"/>
    </row>
    <row r="2531" spans="10:17" x14ac:dyDescent="0.25">
      <c r="J2531" s="14"/>
      <c r="K2531" s="14"/>
      <c r="L2531" s="14"/>
      <c r="M2531" s="14"/>
      <c r="N2531" s="14"/>
      <c r="O2531" s="14"/>
      <c r="P2531" s="14"/>
      <c r="Q2531" s="14"/>
    </row>
    <row r="2532" spans="10:17" x14ac:dyDescent="0.25">
      <c r="J2532" s="14"/>
      <c r="K2532" s="14"/>
      <c r="L2532" s="14"/>
      <c r="M2532" s="14"/>
      <c r="N2532" s="14"/>
      <c r="O2532" s="14"/>
      <c r="P2532" s="14"/>
      <c r="Q2532" s="14"/>
    </row>
    <row r="2533" spans="10:17" x14ac:dyDescent="0.25">
      <c r="J2533" s="14"/>
      <c r="K2533" s="14"/>
      <c r="L2533" s="14"/>
      <c r="M2533" s="14"/>
      <c r="N2533" s="14"/>
      <c r="O2533" s="14"/>
      <c r="P2533" s="14"/>
      <c r="Q2533" s="14"/>
    </row>
    <row r="2534" spans="10:17" x14ac:dyDescent="0.25">
      <c r="J2534" s="14"/>
      <c r="K2534" s="14"/>
      <c r="L2534" s="14"/>
      <c r="M2534" s="14"/>
      <c r="N2534" s="14"/>
      <c r="O2534" s="14"/>
      <c r="P2534" s="14"/>
      <c r="Q2534" s="14"/>
    </row>
    <row r="2535" spans="10:17" x14ac:dyDescent="0.25">
      <c r="J2535" s="14"/>
      <c r="K2535" s="14"/>
      <c r="L2535" s="14"/>
      <c r="M2535" s="14"/>
      <c r="N2535" s="14"/>
      <c r="O2535" s="14"/>
      <c r="P2535" s="14"/>
      <c r="Q2535" s="14"/>
    </row>
    <row r="2536" spans="10:17" x14ac:dyDescent="0.25">
      <c r="J2536" s="14"/>
      <c r="K2536" s="14"/>
      <c r="L2536" s="14"/>
      <c r="M2536" s="14"/>
      <c r="N2536" s="14"/>
      <c r="O2536" s="14"/>
      <c r="P2536" s="14"/>
      <c r="Q2536" s="14"/>
    </row>
    <row r="2537" spans="10:17" x14ac:dyDescent="0.25">
      <c r="J2537" s="14"/>
      <c r="K2537" s="14"/>
      <c r="L2537" s="14"/>
      <c r="M2537" s="14"/>
      <c r="N2537" s="14"/>
      <c r="O2537" s="14"/>
      <c r="P2537" s="14"/>
      <c r="Q2537" s="14"/>
    </row>
    <row r="2538" spans="10:17" x14ac:dyDescent="0.25">
      <c r="J2538" s="14"/>
      <c r="K2538" s="14"/>
      <c r="L2538" s="14"/>
      <c r="M2538" s="14"/>
      <c r="N2538" s="14"/>
      <c r="O2538" s="14"/>
      <c r="P2538" s="14"/>
      <c r="Q2538" s="14"/>
    </row>
    <row r="2539" spans="10:17" x14ac:dyDescent="0.25">
      <c r="J2539" s="14"/>
      <c r="K2539" s="14"/>
      <c r="L2539" s="14"/>
      <c r="M2539" s="14"/>
      <c r="N2539" s="14"/>
      <c r="O2539" s="14"/>
      <c r="P2539" s="14"/>
      <c r="Q2539" s="14"/>
    </row>
    <row r="2540" spans="10:17" x14ac:dyDescent="0.25">
      <c r="J2540" s="14"/>
      <c r="K2540" s="14"/>
      <c r="L2540" s="14"/>
      <c r="M2540" s="14"/>
      <c r="N2540" s="14"/>
      <c r="O2540" s="14"/>
      <c r="P2540" s="14"/>
      <c r="Q2540" s="14"/>
    </row>
    <row r="2541" spans="10:17" x14ac:dyDescent="0.25">
      <c r="J2541" s="14"/>
      <c r="K2541" s="14"/>
      <c r="L2541" s="14"/>
      <c r="M2541" s="14"/>
      <c r="N2541" s="14"/>
      <c r="O2541" s="14"/>
      <c r="P2541" s="14"/>
      <c r="Q2541" s="14"/>
    </row>
    <row r="2542" spans="10:17" x14ac:dyDescent="0.25">
      <c r="J2542" s="14"/>
      <c r="K2542" s="14"/>
      <c r="L2542" s="14"/>
      <c r="M2542" s="14"/>
      <c r="N2542" s="14"/>
      <c r="O2542" s="14"/>
      <c r="P2542" s="14"/>
      <c r="Q2542" s="14"/>
    </row>
    <row r="2543" spans="10:17" x14ac:dyDescent="0.25">
      <c r="J2543" s="14"/>
      <c r="K2543" s="14"/>
      <c r="L2543" s="14"/>
      <c r="M2543" s="14"/>
      <c r="N2543" s="14"/>
      <c r="O2543" s="14"/>
      <c r="P2543" s="14"/>
      <c r="Q2543" s="14"/>
    </row>
    <row r="2544" spans="10:17" x14ac:dyDescent="0.25">
      <c r="J2544" s="14"/>
      <c r="K2544" s="14"/>
      <c r="L2544" s="14"/>
      <c r="M2544" s="14"/>
      <c r="N2544" s="14"/>
      <c r="O2544" s="14"/>
      <c r="P2544" s="14"/>
      <c r="Q2544" s="14"/>
    </row>
    <row r="2545" spans="10:17" x14ac:dyDescent="0.25">
      <c r="J2545" s="14"/>
      <c r="K2545" s="14"/>
      <c r="L2545" s="14"/>
      <c r="M2545" s="14"/>
      <c r="N2545" s="14"/>
      <c r="O2545" s="14"/>
      <c r="P2545" s="14"/>
      <c r="Q2545" s="14"/>
    </row>
    <row r="2546" spans="10:17" x14ac:dyDescent="0.25">
      <c r="J2546" s="14"/>
      <c r="K2546" s="14"/>
      <c r="L2546" s="14"/>
      <c r="M2546" s="14"/>
      <c r="N2546" s="14"/>
      <c r="O2546" s="14"/>
      <c r="P2546" s="14"/>
      <c r="Q2546" s="14"/>
    </row>
    <row r="2547" spans="10:17" x14ac:dyDescent="0.25">
      <c r="J2547" s="14"/>
      <c r="K2547" s="14"/>
      <c r="L2547" s="14"/>
      <c r="M2547" s="14"/>
      <c r="N2547" s="14"/>
      <c r="O2547" s="14"/>
      <c r="P2547" s="14"/>
      <c r="Q2547" s="14"/>
    </row>
    <row r="2548" spans="10:17" x14ac:dyDescent="0.25">
      <c r="J2548" s="14"/>
      <c r="K2548" s="14"/>
      <c r="L2548" s="14"/>
      <c r="M2548" s="14"/>
      <c r="N2548" s="14"/>
      <c r="O2548" s="14"/>
      <c r="P2548" s="14"/>
      <c r="Q2548" s="14"/>
    </row>
    <row r="2549" spans="10:17" x14ac:dyDescent="0.25">
      <c r="J2549" s="14"/>
      <c r="K2549" s="14"/>
      <c r="L2549" s="14"/>
      <c r="M2549" s="14"/>
      <c r="N2549" s="14"/>
      <c r="O2549" s="14"/>
      <c r="P2549" s="14"/>
      <c r="Q2549" s="14"/>
    </row>
    <row r="2550" spans="10:17" x14ac:dyDescent="0.25">
      <c r="J2550" s="14"/>
      <c r="K2550" s="14"/>
      <c r="L2550" s="14"/>
      <c r="M2550" s="14"/>
      <c r="N2550" s="14"/>
      <c r="O2550" s="14"/>
      <c r="P2550" s="14"/>
      <c r="Q2550" s="14"/>
    </row>
    <row r="2551" spans="10:17" x14ac:dyDescent="0.25">
      <c r="J2551" s="14"/>
      <c r="K2551" s="14"/>
      <c r="L2551" s="14"/>
      <c r="M2551" s="14"/>
      <c r="N2551" s="14"/>
      <c r="O2551" s="14"/>
      <c r="P2551" s="14"/>
      <c r="Q2551" s="14"/>
    </row>
    <row r="2552" spans="10:17" x14ac:dyDescent="0.25">
      <c r="J2552" s="14"/>
      <c r="K2552" s="14"/>
      <c r="L2552" s="14"/>
      <c r="M2552" s="14"/>
      <c r="N2552" s="14"/>
      <c r="O2552" s="14"/>
      <c r="P2552" s="14"/>
      <c r="Q2552" s="14"/>
    </row>
    <row r="2553" spans="10:17" x14ac:dyDescent="0.25">
      <c r="J2553" s="14"/>
      <c r="K2553" s="14"/>
      <c r="L2553" s="14"/>
      <c r="M2553" s="14"/>
      <c r="N2553" s="14"/>
      <c r="O2553" s="14"/>
      <c r="P2553" s="14"/>
      <c r="Q2553" s="14"/>
    </row>
    <row r="2554" spans="10:17" x14ac:dyDescent="0.25">
      <c r="J2554" s="14"/>
      <c r="K2554" s="14"/>
      <c r="L2554" s="14"/>
      <c r="M2554" s="14"/>
      <c r="N2554" s="14"/>
      <c r="O2554" s="14"/>
      <c r="P2554" s="14"/>
      <c r="Q2554" s="14"/>
    </row>
    <row r="2555" spans="10:17" x14ac:dyDescent="0.25">
      <c r="J2555" s="14"/>
      <c r="K2555" s="14"/>
      <c r="L2555" s="14"/>
      <c r="M2555" s="14"/>
      <c r="N2555" s="14"/>
      <c r="O2555" s="14"/>
      <c r="P2555" s="14"/>
      <c r="Q2555" s="14"/>
    </row>
    <row r="2556" spans="10:17" x14ac:dyDescent="0.25">
      <c r="J2556" s="14"/>
      <c r="K2556" s="14"/>
      <c r="L2556" s="14"/>
      <c r="M2556" s="14"/>
      <c r="N2556" s="14"/>
      <c r="O2556" s="14"/>
      <c r="P2556" s="14"/>
      <c r="Q2556" s="14"/>
    </row>
    <row r="2557" spans="10:17" x14ac:dyDescent="0.25">
      <c r="J2557" s="14"/>
      <c r="K2557" s="14"/>
      <c r="L2557" s="14"/>
      <c r="M2557" s="14"/>
      <c r="N2557" s="14"/>
      <c r="O2557" s="14"/>
      <c r="P2557" s="14"/>
      <c r="Q2557" s="14"/>
    </row>
    <row r="2558" spans="10:17" x14ac:dyDescent="0.25">
      <c r="J2558" s="14"/>
      <c r="K2558" s="14"/>
      <c r="L2558" s="14"/>
      <c r="M2558" s="14"/>
      <c r="N2558" s="14"/>
      <c r="O2558" s="14"/>
      <c r="P2558" s="14"/>
      <c r="Q2558" s="14"/>
    </row>
    <row r="2559" spans="10:17" x14ac:dyDescent="0.25">
      <c r="J2559" s="14"/>
      <c r="K2559" s="14"/>
      <c r="L2559" s="14"/>
      <c r="M2559" s="14"/>
      <c r="N2559" s="14"/>
      <c r="O2559" s="14"/>
      <c r="P2559" s="14"/>
      <c r="Q2559" s="14"/>
    </row>
    <row r="2560" spans="10:17" x14ac:dyDescent="0.25">
      <c r="J2560" s="14"/>
      <c r="K2560" s="14"/>
      <c r="L2560" s="14"/>
      <c r="M2560" s="14"/>
      <c r="N2560" s="14"/>
      <c r="O2560" s="14"/>
      <c r="P2560" s="14"/>
      <c r="Q2560" s="14"/>
    </row>
    <row r="2561" spans="10:17" x14ac:dyDescent="0.25">
      <c r="J2561" s="14"/>
      <c r="K2561" s="14"/>
      <c r="L2561" s="14"/>
      <c r="M2561" s="14"/>
      <c r="N2561" s="14"/>
      <c r="O2561" s="14"/>
      <c r="P2561" s="14"/>
      <c r="Q2561" s="14"/>
    </row>
    <row r="2562" spans="10:17" x14ac:dyDescent="0.25">
      <c r="J2562" s="14"/>
      <c r="K2562" s="14"/>
      <c r="L2562" s="14"/>
      <c r="M2562" s="14"/>
      <c r="N2562" s="14"/>
      <c r="O2562" s="14"/>
      <c r="P2562" s="14"/>
      <c r="Q2562" s="14"/>
    </row>
    <row r="2563" spans="10:17" x14ac:dyDescent="0.25">
      <c r="J2563" s="14"/>
      <c r="K2563" s="14"/>
      <c r="L2563" s="14"/>
      <c r="M2563" s="14"/>
      <c r="N2563" s="14"/>
      <c r="O2563" s="14"/>
      <c r="P2563" s="14"/>
      <c r="Q2563" s="14"/>
    </row>
    <row r="2564" spans="10:17" x14ac:dyDescent="0.25">
      <c r="J2564" s="14"/>
      <c r="K2564" s="14"/>
      <c r="L2564" s="14"/>
      <c r="M2564" s="14"/>
      <c r="N2564" s="14"/>
      <c r="O2564" s="14"/>
      <c r="P2564" s="14"/>
      <c r="Q2564" s="14"/>
    </row>
    <row r="2565" spans="10:17" x14ac:dyDescent="0.25">
      <c r="J2565" s="14"/>
      <c r="K2565" s="14"/>
      <c r="L2565" s="14"/>
      <c r="M2565" s="14"/>
      <c r="N2565" s="14"/>
      <c r="O2565" s="14"/>
      <c r="P2565" s="14"/>
      <c r="Q2565" s="14"/>
    </row>
    <row r="2566" spans="10:17" x14ac:dyDescent="0.25">
      <c r="J2566" s="14"/>
      <c r="K2566" s="14"/>
      <c r="L2566" s="14"/>
      <c r="M2566" s="14"/>
      <c r="N2566" s="14"/>
      <c r="O2566" s="14"/>
      <c r="P2566" s="14"/>
      <c r="Q2566" s="14"/>
    </row>
    <row r="2567" spans="10:17" x14ac:dyDescent="0.25">
      <c r="J2567" s="14"/>
      <c r="K2567" s="14"/>
      <c r="L2567" s="14"/>
      <c r="M2567" s="14"/>
      <c r="N2567" s="14"/>
      <c r="O2567" s="14"/>
      <c r="P2567" s="14"/>
      <c r="Q2567" s="14"/>
    </row>
    <row r="2568" spans="10:17" x14ac:dyDescent="0.25">
      <c r="J2568" s="14"/>
      <c r="K2568" s="14"/>
      <c r="L2568" s="14"/>
      <c r="M2568" s="14"/>
      <c r="N2568" s="14"/>
      <c r="O2568" s="14"/>
      <c r="P2568" s="14"/>
      <c r="Q2568" s="14"/>
    </row>
    <row r="2569" spans="10:17" x14ac:dyDescent="0.25">
      <c r="J2569" s="14"/>
      <c r="K2569" s="14"/>
      <c r="L2569" s="14"/>
      <c r="M2569" s="14"/>
      <c r="N2569" s="14"/>
      <c r="O2569" s="14"/>
      <c r="P2569" s="14"/>
      <c r="Q2569" s="14"/>
    </row>
    <row r="2570" spans="10:17" x14ac:dyDescent="0.25">
      <c r="J2570" s="14"/>
      <c r="K2570" s="14"/>
      <c r="L2570" s="14"/>
      <c r="M2570" s="14"/>
      <c r="N2570" s="14"/>
      <c r="O2570" s="14"/>
      <c r="P2570" s="14"/>
      <c r="Q2570" s="14"/>
    </row>
    <row r="2571" spans="10:17" x14ac:dyDescent="0.25">
      <c r="J2571" s="14"/>
      <c r="K2571" s="14"/>
      <c r="L2571" s="14"/>
      <c r="M2571" s="14"/>
      <c r="N2571" s="14"/>
      <c r="O2571" s="14"/>
      <c r="P2571" s="14"/>
      <c r="Q2571" s="14"/>
    </row>
    <row r="2572" spans="10:17" x14ac:dyDescent="0.25">
      <c r="J2572" s="14"/>
      <c r="K2572" s="14"/>
      <c r="L2572" s="14"/>
      <c r="M2572" s="14"/>
      <c r="N2572" s="14"/>
      <c r="O2572" s="14"/>
      <c r="P2572" s="14"/>
      <c r="Q2572" s="14"/>
    </row>
    <row r="2573" spans="10:17" x14ac:dyDescent="0.25">
      <c r="J2573" s="14"/>
      <c r="K2573" s="14"/>
      <c r="L2573" s="14"/>
      <c r="M2573" s="14"/>
      <c r="N2573" s="14"/>
      <c r="O2573" s="14"/>
      <c r="P2573" s="14"/>
      <c r="Q2573" s="14"/>
    </row>
    <row r="2574" spans="10:17" x14ac:dyDescent="0.25">
      <c r="J2574" s="14"/>
      <c r="K2574" s="14"/>
      <c r="L2574" s="14"/>
      <c r="M2574" s="14"/>
      <c r="N2574" s="14"/>
      <c r="O2574" s="14"/>
      <c r="P2574" s="14"/>
      <c r="Q2574" s="14"/>
    </row>
    <row r="2575" spans="10:17" x14ac:dyDescent="0.25">
      <c r="J2575" s="14"/>
      <c r="K2575" s="14"/>
      <c r="L2575" s="14"/>
      <c r="M2575" s="14"/>
      <c r="N2575" s="14"/>
      <c r="O2575" s="14"/>
      <c r="P2575" s="14"/>
      <c r="Q2575" s="14"/>
    </row>
    <row r="2576" spans="10:17" x14ac:dyDescent="0.25">
      <c r="J2576" s="14"/>
      <c r="K2576" s="14"/>
      <c r="L2576" s="14"/>
      <c r="M2576" s="14"/>
      <c r="N2576" s="14"/>
      <c r="O2576" s="14"/>
      <c r="P2576" s="14"/>
      <c r="Q2576" s="14"/>
    </row>
    <row r="2577" spans="10:17" x14ac:dyDescent="0.25">
      <c r="J2577" s="14"/>
      <c r="K2577" s="14"/>
      <c r="L2577" s="14"/>
      <c r="M2577" s="14"/>
      <c r="N2577" s="14"/>
      <c r="O2577" s="14"/>
      <c r="P2577" s="14"/>
      <c r="Q2577" s="14"/>
    </row>
    <row r="2578" spans="10:17" x14ac:dyDescent="0.25">
      <c r="J2578" s="14"/>
      <c r="K2578" s="14"/>
      <c r="L2578" s="14"/>
      <c r="M2578" s="14"/>
      <c r="N2578" s="14"/>
      <c r="O2578" s="14"/>
      <c r="P2578" s="14"/>
      <c r="Q2578" s="14"/>
    </row>
    <row r="2579" spans="10:17" x14ac:dyDescent="0.25">
      <c r="J2579" s="14"/>
      <c r="K2579" s="14"/>
      <c r="L2579" s="14"/>
      <c r="M2579" s="14"/>
      <c r="N2579" s="14"/>
      <c r="O2579" s="14"/>
      <c r="P2579" s="14"/>
      <c r="Q2579" s="14"/>
    </row>
    <row r="2580" spans="10:17" x14ac:dyDescent="0.25">
      <c r="J2580" s="14"/>
      <c r="K2580" s="14"/>
      <c r="L2580" s="14"/>
      <c r="M2580" s="14"/>
      <c r="N2580" s="14"/>
      <c r="O2580" s="14"/>
      <c r="P2580" s="14"/>
      <c r="Q2580" s="14"/>
    </row>
    <row r="2581" spans="10:17" x14ac:dyDescent="0.25">
      <c r="J2581" s="14"/>
      <c r="K2581" s="14"/>
      <c r="L2581" s="14"/>
      <c r="M2581" s="14"/>
      <c r="N2581" s="14"/>
      <c r="O2581" s="14"/>
      <c r="P2581" s="14"/>
      <c r="Q2581" s="14"/>
    </row>
    <row r="2582" spans="10:17" x14ac:dyDescent="0.25">
      <c r="J2582" s="14"/>
      <c r="K2582" s="14"/>
      <c r="L2582" s="14"/>
      <c r="M2582" s="14"/>
      <c r="N2582" s="14"/>
      <c r="O2582" s="14"/>
      <c r="P2582" s="14"/>
      <c r="Q2582" s="14"/>
    </row>
    <row r="2583" spans="10:17" x14ac:dyDescent="0.25">
      <c r="J2583" s="14"/>
      <c r="K2583" s="14"/>
      <c r="L2583" s="14"/>
      <c r="M2583" s="14"/>
      <c r="N2583" s="14"/>
      <c r="O2583" s="14"/>
      <c r="P2583" s="14"/>
      <c r="Q2583" s="14"/>
    </row>
    <row r="2584" spans="10:17" x14ac:dyDescent="0.25">
      <c r="J2584" s="14"/>
      <c r="K2584" s="14"/>
      <c r="L2584" s="14"/>
      <c r="M2584" s="14"/>
      <c r="N2584" s="14"/>
      <c r="O2584" s="14"/>
      <c r="P2584" s="14"/>
      <c r="Q2584" s="14"/>
    </row>
    <row r="2585" spans="10:17" x14ac:dyDescent="0.25">
      <c r="J2585" s="14"/>
      <c r="K2585" s="14"/>
      <c r="L2585" s="14"/>
      <c r="M2585" s="14"/>
      <c r="N2585" s="14"/>
      <c r="O2585" s="14"/>
      <c r="P2585" s="14"/>
      <c r="Q2585" s="14"/>
    </row>
    <row r="2586" spans="10:17" x14ac:dyDescent="0.25">
      <c r="J2586" s="14"/>
      <c r="K2586" s="14"/>
      <c r="L2586" s="14"/>
      <c r="M2586" s="14"/>
      <c r="N2586" s="14"/>
      <c r="O2586" s="14"/>
      <c r="P2586" s="14"/>
      <c r="Q2586" s="14"/>
    </row>
    <row r="2587" spans="10:17" x14ac:dyDescent="0.25">
      <c r="J2587" s="14"/>
      <c r="K2587" s="14"/>
      <c r="L2587" s="14"/>
      <c r="M2587" s="14"/>
      <c r="N2587" s="14"/>
      <c r="O2587" s="14"/>
      <c r="P2587" s="14"/>
      <c r="Q2587" s="14"/>
    </row>
    <row r="2588" spans="10:17" x14ac:dyDescent="0.25">
      <c r="J2588" s="14"/>
      <c r="K2588" s="14"/>
      <c r="L2588" s="14"/>
      <c r="M2588" s="14"/>
      <c r="N2588" s="14"/>
      <c r="O2588" s="14"/>
      <c r="P2588" s="14"/>
      <c r="Q2588" s="14"/>
    </row>
    <row r="2589" spans="10:17" x14ac:dyDescent="0.25">
      <c r="J2589" s="14"/>
      <c r="K2589" s="14"/>
      <c r="L2589" s="14"/>
      <c r="M2589" s="14"/>
      <c r="N2589" s="14"/>
      <c r="O2589" s="14"/>
      <c r="P2589" s="14"/>
      <c r="Q2589" s="14"/>
    </row>
    <row r="2590" spans="10:17" x14ac:dyDescent="0.25">
      <c r="J2590" s="14"/>
      <c r="K2590" s="14"/>
      <c r="L2590" s="14"/>
      <c r="M2590" s="14"/>
      <c r="N2590" s="14"/>
      <c r="O2590" s="14"/>
      <c r="P2590" s="14"/>
      <c r="Q2590" s="14"/>
    </row>
    <row r="2591" spans="10:17" x14ac:dyDescent="0.25">
      <c r="J2591" s="14"/>
      <c r="K2591" s="14"/>
      <c r="L2591" s="14"/>
      <c r="M2591" s="14"/>
      <c r="N2591" s="14"/>
      <c r="O2591" s="14"/>
      <c r="P2591" s="14"/>
      <c r="Q2591" s="14"/>
    </row>
    <row r="2592" spans="10:17" x14ac:dyDescent="0.25">
      <c r="J2592" s="14"/>
      <c r="K2592" s="14"/>
      <c r="L2592" s="14"/>
      <c r="M2592" s="14"/>
      <c r="N2592" s="14"/>
      <c r="O2592" s="14"/>
      <c r="P2592" s="14"/>
      <c r="Q2592" s="14"/>
    </row>
    <row r="2593" spans="10:17" x14ac:dyDescent="0.25">
      <c r="J2593" s="14"/>
      <c r="K2593" s="14"/>
      <c r="L2593" s="14"/>
      <c r="M2593" s="14"/>
      <c r="N2593" s="14"/>
      <c r="O2593" s="14"/>
      <c r="P2593" s="14"/>
      <c r="Q2593" s="14"/>
    </row>
    <row r="2594" spans="10:17" x14ac:dyDescent="0.25">
      <c r="J2594" s="14"/>
      <c r="K2594" s="14"/>
      <c r="L2594" s="14"/>
      <c r="M2594" s="14"/>
      <c r="N2594" s="14"/>
      <c r="O2594" s="14"/>
      <c r="P2594" s="14"/>
      <c r="Q2594" s="14"/>
    </row>
    <row r="2595" spans="10:17" x14ac:dyDescent="0.25">
      <c r="J2595" s="14"/>
      <c r="K2595" s="14"/>
      <c r="L2595" s="14"/>
      <c r="M2595" s="14"/>
      <c r="N2595" s="14"/>
      <c r="O2595" s="14"/>
      <c r="P2595" s="14"/>
      <c r="Q2595" s="14"/>
    </row>
    <row r="2596" spans="10:17" x14ac:dyDescent="0.25">
      <c r="J2596" s="14"/>
      <c r="K2596" s="14"/>
      <c r="L2596" s="14"/>
      <c r="M2596" s="14"/>
      <c r="N2596" s="14"/>
      <c r="O2596" s="14"/>
      <c r="P2596" s="14"/>
      <c r="Q2596" s="14"/>
    </row>
    <row r="2597" spans="10:17" x14ac:dyDescent="0.25">
      <c r="J2597" s="14"/>
      <c r="K2597" s="14"/>
      <c r="L2597" s="14"/>
      <c r="M2597" s="14"/>
      <c r="N2597" s="14"/>
      <c r="O2597" s="14"/>
      <c r="P2597" s="14"/>
      <c r="Q2597" s="14"/>
    </row>
    <row r="2598" spans="10:17" x14ac:dyDescent="0.25">
      <c r="J2598" s="14"/>
      <c r="K2598" s="14"/>
      <c r="L2598" s="14"/>
      <c r="M2598" s="14"/>
      <c r="N2598" s="14"/>
      <c r="O2598" s="14"/>
      <c r="P2598" s="14"/>
      <c r="Q2598" s="14"/>
    </row>
    <row r="2599" spans="10:17" x14ac:dyDescent="0.25">
      <c r="J2599" s="14"/>
      <c r="K2599" s="14"/>
      <c r="L2599" s="14"/>
      <c r="M2599" s="14"/>
      <c r="N2599" s="14"/>
      <c r="O2599" s="14"/>
      <c r="P2599" s="14"/>
      <c r="Q2599" s="14"/>
    </row>
    <row r="2600" spans="10:17" x14ac:dyDescent="0.25">
      <c r="J2600" s="14"/>
      <c r="K2600" s="14"/>
      <c r="L2600" s="14"/>
      <c r="M2600" s="14"/>
      <c r="N2600" s="14"/>
      <c r="O2600" s="14"/>
      <c r="P2600" s="14"/>
      <c r="Q2600" s="14"/>
    </row>
    <row r="2601" spans="10:17" x14ac:dyDescent="0.25">
      <c r="J2601" s="14"/>
      <c r="K2601" s="14"/>
      <c r="L2601" s="14"/>
      <c r="M2601" s="14"/>
      <c r="N2601" s="14"/>
      <c r="O2601" s="14"/>
      <c r="P2601" s="14"/>
      <c r="Q2601" s="14"/>
    </row>
    <row r="2602" spans="10:17" x14ac:dyDescent="0.25">
      <c r="J2602" s="14"/>
      <c r="K2602" s="14"/>
      <c r="L2602" s="14"/>
      <c r="M2602" s="14"/>
      <c r="N2602" s="14"/>
      <c r="O2602" s="14"/>
      <c r="P2602" s="14"/>
      <c r="Q2602" s="14"/>
    </row>
    <row r="2603" spans="10:17" x14ac:dyDescent="0.25">
      <c r="J2603" s="14"/>
      <c r="K2603" s="14"/>
      <c r="L2603" s="14"/>
      <c r="M2603" s="14"/>
      <c r="N2603" s="14"/>
      <c r="O2603" s="14"/>
      <c r="P2603" s="14"/>
      <c r="Q2603" s="14"/>
    </row>
    <row r="2604" spans="10:17" x14ac:dyDescent="0.25">
      <c r="J2604" s="14"/>
      <c r="K2604" s="14"/>
      <c r="L2604" s="14"/>
      <c r="M2604" s="14"/>
      <c r="N2604" s="14"/>
      <c r="O2604" s="14"/>
      <c r="P2604" s="14"/>
      <c r="Q2604" s="14"/>
    </row>
    <row r="2605" spans="10:17" x14ac:dyDescent="0.25">
      <c r="J2605" s="14"/>
      <c r="K2605" s="14"/>
      <c r="L2605" s="14"/>
      <c r="M2605" s="14"/>
      <c r="N2605" s="14"/>
      <c r="O2605" s="14"/>
      <c r="P2605" s="14"/>
      <c r="Q2605" s="14"/>
    </row>
    <row r="2606" spans="10:17" x14ac:dyDescent="0.25">
      <c r="J2606" s="14"/>
      <c r="K2606" s="14"/>
      <c r="L2606" s="14"/>
      <c r="M2606" s="14"/>
      <c r="N2606" s="14"/>
      <c r="O2606" s="14"/>
      <c r="P2606" s="14"/>
      <c r="Q2606" s="14"/>
    </row>
    <row r="2607" spans="10:17" x14ac:dyDescent="0.25">
      <c r="J2607" s="14"/>
      <c r="K2607" s="14"/>
      <c r="L2607" s="14"/>
      <c r="M2607" s="14"/>
      <c r="N2607" s="14"/>
      <c r="O2607" s="14"/>
      <c r="P2607" s="14"/>
      <c r="Q2607" s="14"/>
    </row>
    <row r="2608" spans="10:17" x14ac:dyDescent="0.25">
      <c r="J2608" s="14"/>
      <c r="K2608" s="14"/>
      <c r="L2608" s="14"/>
      <c r="M2608" s="14"/>
      <c r="N2608" s="14"/>
      <c r="O2608" s="14"/>
      <c r="P2608" s="14"/>
      <c r="Q2608" s="14"/>
    </row>
    <row r="2609" spans="10:17" x14ac:dyDescent="0.25">
      <c r="J2609" s="14"/>
      <c r="K2609" s="14"/>
      <c r="L2609" s="14"/>
      <c r="M2609" s="14"/>
      <c r="N2609" s="14"/>
      <c r="O2609" s="14"/>
      <c r="P2609" s="14"/>
      <c r="Q2609" s="14"/>
    </row>
    <row r="2610" spans="10:17" x14ac:dyDescent="0.25">
      <c r="J2610" s="14"/>
      <c r="K2610" s="14"/>
      <c r="L2610" s="14"/>
      <c r="M2610" s="14"/>
      <c r="N2610" s="14"/>
      <c r="O2610" s="14"/>
      <c r="P2610" s="14"/>
      <c r="Q2610" s="14"/>
    </row>
    <row r="2611" spans="10:17" x14ac:dyDescent="0.25">
      <c r="J2611" s="14"/>
      <c r="K2611" s="14"/>
      <c r="L2611" s="14"/>
      <c r="M2611" s="14"/>
      <c r="N2611" s="14"/>
      <c r="O2611" s="14"/>
      <c r="P2611" s="14"/>
      <c r="Q2611" s="14"/>
    </row>
    <row r="2612" spans="10:17" x14ac:dyDescent="0.25">
      <c r="J2612" s="14"/>
      <c r="K2612" s="14"/>
      <c r="L2612" s="14"/>
      <c r="M2612" s="14"/>
      <c r="N2612" s="14"/>
      <c r="O2612" s="14"/>
      <c r="P2612" s="14"/>
      <c r="Q2612" s="14"/>
    </row>
    <row r="2613" spans="10:17" x14ac:dyDescent="0.25">
      <c r="J2613" s="14"/>
      <c r="K2613" s="14"/>
      <c r="L2613" s="14"/>
      <c r="M2613" s="14"/>
      <c r="N2613" s="14"/>
      <c r="O2613" s="14"/>
      <c r="P2613" s="14"/>
      <c r="Q2613" s="14"/>
    </row>
    <row r="2614" spans="10:17" x14ac:dyDescent="0.25">
      <c r="J2614" s="14"/>
      <c r="K2614" s="14"/>
      <c r="L2614" s="14"/>
      <c r="M2614" s="14"/>
      <c r="N2614" s="14"/>
      <c r="O2614" s="14"/>
      <c r="P2614" s="14"/>
      <c r="Q2614" s="14"/>
    </row>
    <row r="2615" spans="10:17" x14ac:dyDescent="0.25">
      <c r="J2615" s="14"/>
      <c r="K2615" s="14"/>
      <c r="L2615" s="14"/>
      <c r="M2615" s="14"/>
      <c r="N2615" s="14"/>
      <c r="O2615" s="14"/>
      <c r="P2615" s="14"/>
      <c r="Q2615" s="14"/>
    </row>
    <row r="2616" spans="10:17" x14ac:dyDescent="0.25">
      <c r="J2616" s="14"/>
      <c r="K2616" s="14"/>
      <c r="L2616" s="14"/>
      <c r="M2616" s="14"/>
      <c r="N2616" s="14"/>
      <c r="O2616" s="14"/>
      <c r="P2616" s="14"/>
      <c r="Q2616" s="14"/>
    </row>
    <row r="2617" spans="10:17" x14ac:dyDescent="0.25">
      <c r="J2617" s="14"/>
      <c r="K2617" s="14"/>
      <c r="L2617" s="14"/>
      <c r="M2617" s="14"/>
      <c r="N2617" s="14"/>
      <c r="O2617" s="14"/>
      <c r="P2617" s="14"/>
      <c r="Q2617" s="14"/>
    </row>
    <row r="2618" spans="10:17" x14ac:dyDescent="0.25">
      <c r="J2618" s="14"/>
      <c r="K2618" s="14"/>
      <c r="L2618" s="14"/>
      <c r="M2618" s="14"/>
      <c r="N2618" s="14"/>
      <c r="O2618" s="14"/>
      <c r="P2618" s="14"/>
      <c r="Q2618" s="14"/>
    </row>
    <row r="2619" spans="10:17" x14ac:dyDescent="0.25">
      <c r="J2619" s="14"/>
      <c r="K2619" s="14"/>
      <c r="L2619" s="14"/>
      <c r="M2619" s="14"/>
      <c r="N2619" s="14"/>
      <c r="O2619" s="14"/>
      <c r="P2619" s="14"/>
      <c r="Q2619" s="14"/>
    </row>
    <row r="2620" spans="10:17" x14ac:dyDescent="0.25">
      <c r="J2620" s="14"/>
      <c r="K2620" s="14"/>
      <c r="L2620" s="14"/>
      <c r="M2620" s="14"/>
      <c r="N2620" s="14"/>
      <c r="O2620" s="14"/>
      <c r="P2620" s="14"/>
      <c r="Q2620" s="14"/>
    </row>
    <row r="2621" spans="10:17" x14ac:dyDescent="0.25">
      <c r="J2621" s="14"/>
      <c r="K2621" s="14"/>
      <c r="L2621" s="14"/>
      <c r="M2621" s="14"/>
      <c r="N2621" s="14"/>
      <c r="O2621" s="14"/>
      <c r="P2621" s="14"/>
      <c r="Q2621" s="14"/>
    </row>
    <row r="2622" spans="10:17" x14ac:dyDescent="0.25">
      <c r="J2622" s="14"/>
      <c r="K2622" s="14"/>
      <c r="L2622" s="14"/>
      <c r="M2622" s="14"/>
      <c r="N2622" s="14"/>
      <c r="O2622" s="14"/>
      <c r="P2622" s="14"/>
      <c r="Q2622" s="14"/>
    </row>
    <row r="2623" spans="10:17" x14ac:dyDescent="0.25">
      <c r="J2623" s="14"/>
      <c r="K2623" s="14"/>
      <c r="L2623" s="14"/>
      <c r="M2623" s="14"/>
      <c r="N2623" s="14"/>
      <c r="O2623" s="14"/>
      <c r="P2623" s="14"/>
      <c r="Q2623" s="14"/>
    </row>
    <row r="2624" spans="10:17" x14ac:dyDescent="0.25">
      <c r="J2624" s="14"/>
      <c r="K2624" s="14"/>
      <c r="L2624" s="14"/>
      <c r="M2624" s="14"/>
      <c r="N2624" s="14"/>
      <c r="O2624" s="14"/>
      <c r="P2624" s="14"/>
      <c r="Q2624" s="14"/>
    </row>
    <row r="2625" spans="10:17" x14ac:dyDescent="0.25">
      <c r="J2625" s="14"/>
      <c r="K2625" s="14"/>
      <c r="L2625" s="14"/>
      <c r="M2625" s="14"/>
      <c r="N2625" s="14"/>
      <c r="O2625" s="14"/>
      <c r="P2625" s="14"/>
      <c r="Q2625" s="14"/>
    </row>
    <row r="2626" spans="10:17" x14ac:dyDescent="0.25">
      <c r="J2626" s="14"/>
      <c r="K2626" s="14"/>
      <c r="L2626" s="14"/>
      <c r="M2626" s="14"/>
      <c r="N2626" s="14"/>
      <c r="O2626" s="14"/>
      <c r="P2626" s="14"/>
      <c r="Q2626" s="14"/>
    </row>
    <row r="2627" spans="10:17" x14ac:dyDescent="0.25">
      <c r="J2627" s="14"/>
      <c r="K2627" s="14"/>
      <c r="L2627" s="14"/>
      <c r="M2627" s="14"/>
      <c r="N2627" s="14"/>
      <c r="O2627" s="14"/>
      <c r="P2627" s="14"/>
      <c r="Q2627" s="14"/>
    </row>
    <row r="2628" spans="10:17" x14ac:dyDescent="0.25">
      <c r="J2628" s="14"/>
      <c r="K2628" s="14"/>
      <c r="L2628" s="14"/>
      <c r="M2628" s="14"/>
      <c r="N2628" s="14"/>
      <c r="O2628" s="14"/>
      <c r="P2628" s="14"/>
      <c r="Q2628" s="14"/>
    </row>
    <row r="2629" spans="10:17" x14ac:dyDescent="0.25">
      <c r="J2629" s="14"/>
      <c r="K2629" s="14"/>
      <c r="L2629" s="14"/>
      <c r="M2629" s="14"/>
      <c r="N2629" s="14"/>
      <c r="O2629" s="14"/>
      <c r="P2629" s="14"/>
      <c r="Q2629" s="14"/>
    </row>
    <row r="2630" spans="10:17" x14ac:dyDescent="0.25">
      <c r="J2630" s="14"/>
      <c r="K2630" s="14"/>
      <c r="L2630" s="14"/>
      <c r="M2630" s="14"/>
      <c r="N2630" s="14"/>
      <c r="O2630" s="14"/>
      <c r="P2630" s="14"/>
      <c r="Q2630" s="14"/>
    </row>
    <row r="2631" spans="10:17" x14ac:dyDescent="0.25">
      <c r="J2631" s="14"/>
      <c r="K2631" s="14"/>
      <c r="L2631" s="14"/>
      <c r="M2631" s="14"/>
      <c r="N2631" s="14"/>
      <c r="O2631" s="14"/>
      <c r="P2631" s="14"/>
      <c r="Q2631" s="14"/>
    </row>
    <row r="2632" spans="10:17" x14ac:dyDescent="0.25">
      <c r="J2632" s="14"/>
      <c r="K2632" s="14"/>
      <c r="L2632" s="14"/>
      <c r="M2632" s="14"/>
      <c r="N2632" s="14"/>
      <c r="O2632" s="14"/>
      <c r="P2632" s="14"/>
      <c r="Q2632" s="14"/>
    </row>
    <row r="2633" spans="10:17" x14ac:dyDescent="0.25">
      <c r="J2633" s="14"/>
      <c r="K2633" s="14"/>
      <c r="L2633" s="14"/>
      <c r="M2633" s="14"/>
      <c r="N2633" s="14"/>
      <c r="O2633" s="14"/>
      <c r="P2633" s="14"/>
      <c r="Q2633" s="14"/>
    </row>
    <row r="2634" spans="10:17" x14ac:dyDescent="0.25">
      <c r="J2634" s="14"/>
      <c r="K2634" s="14"/>
      <c r="L2634" s="14"/>
      <c r="M2634" s="14"/>
      <c r="N2634" s="14"/>
      <c r="O2634" s="14"/>
      <c r="P2634" s="14"/>
      <c r="Q2634" s="14"/>
    </row>
    <row r="2635" spans="10:17" x14ac:dyDescent="0.25">
      <c r="J2635" s="14"/>
      <c r="K2635" s="14"/>
      <c r="L2635" s="14"/>
      <c r="M2635" s="14"/>
      <c r="N2635" s="14"/>
      <c r="O2635" s="14"/>
      <c r="P2635" s="14"/>
      <c r="Q2635" s="14"/>
    </row>
    <row r="2636" spans="10:17" x14ac:dyDescent="0.25">
      <c r="J2636" s="14"/>
      <c r="K2636" s="14"/>
      <c r="L2636" s="14"/>
      <c r="M2636" s="14"/>
      <c r="N2636" s="14"/>
      <c r="O2636" s="14"/>
      <c r="P2636" s="14"/>
      <c r="Q2636" s="14"/>
    </row>
    <row r="2637" spans="10:17" x14ac:dyDescent="0.25">
      <c r="J2637" s="14"/>
      <c r="K2637" s="14"/>
      <c r="L2637" s="14"/>
      <c r="M2637" s="14"/>
      <c r="N2637" s="14"/>
      <c r="O2637" s="14"/>
      <c r="P2637" s="14"/>
      <c r="Q2637" s="14"/>
    </row>
    <row r="2638" spans="10:17" x14ac:dyDescent="0.25">
      <c r="J2638" s="14"/>
      <c r="K2638" s="14"/>
      <c r="L2638" s="14"/>
      <c r="M2638" s="14"/>
      <c r="N2638" s="14"/>
      <c r="O2638" s="14"/>
      <c r="P2638" s="14"/>
      <c r="Q2638" s="14"/>
    </row>
    <row r="2639" spans="10:17" x14ac:dyDescent="0.25">
      <c r="J2639" s="14"/>
      <c r="K2639" s="14"/>
      <c r="L2639" s="14"/>
      <c r="M2639" s="14"/>
      <c r="N2639" s="14"/>
      <c r="O2639" s="14"/>
      <c r="P2639" s="14"/>
      <c r="Q2639" s="14"/>
    </row>
    <row r="2640" spans="10:17" x14ac:dyDescent="0.25">
      <c r="J2640" s="14"/>
      <c r="K2640" s="14"/>
      <c r="L2640" s="14"/>
      <c r="M2640" s="14"/>
      <c r="N2640" s="14"/>
      <c r="O2640" s="14"/>
      <c r="P2640" s="14"/>
      <c r="Q2640" s="14"/>
    </row>
    <row r="2641" spans="10:17" x14ac:dyDescent="0.25">
      <c r="J2641" s="14"/>
      <c r="K2641" s="14"/>
      <c r="L2641" s="14"/>
      <c r="M2641" s="14"/>
      <c r="N2641" s="14"/>
      <c r="O2641" s="14"/>
      <c r="P2641" s="14"/>
      <c r="Q2641" s="14"/>
    </row>
    <row r="2642" spans="10:17" x14ac:dyDescent="0.25">
      <c r="J2642" s="14"/>
      <c r="K2642" s="14"/>
      <c r="L2642" s="14"/>
      <c r="M2642" s="14"/>
      <c r="N2642" s="14"/>
      <c r="O2642" s="14"/>
      <c r="P2642" s="14"/>
      <c r="Q2642" s="14"/>
    </row>
    <row r="2643" spans="10:17" x14ac:dyDescent="0.25">
      <c r="J2643" s="14"/>
      <c r="K2643" s="14"/>
      <c r="L2643" s="14"/>
      <c r="M2643" s="14"/>
      <c r="N2643" s="14"/>
      <c r="O2643" s="14"/>
      <c r="P2643" s="14"/>
      <c r="Q2643" s="14"/>
    </row>
    <row r="2644" spans="10:17" x14ac:dyDescent="0.25">
      <c r="J2644" s="14"/>
      <c r="K2644" s="14"/>
      <c r="L2644" s="14"/>
      <c r="M2644" s="14"/>
      <c r="N2644" s="14"/>
      <c r="O2644" s="14"/>
      <c r="P2644" s="14"/>
      <c r="Q2644" s="14"/>
    </row>
    <row r="2645" spans="10:17" x14ac:dyDescent="0.25">
      <c r="J2645" s="14"/>
      <c r="K2645" s="14"/>
      <c r="L2645" s="14"/>
      <c r="M2645" s="14"/>
      <c r="N2645" s="14"/>
      <c r="O2645" s="14"/>
      <c r="P2645" s="14"/>
      <c r="Q2645" s="14"/>
    </row>
    <row r="2646" spans="10:17" x14ac:dyDescent="0.25">
      <c r="J2646" s="14"/>
      <c r="K2646" s="14"/>
      <c r="L2646" s="14"/>
      <c r="M2646" s="14"/>
      <c r="N2646" s="14"/>
      <c r="O2646" s="14"/>
      <c r="P2646" s="14"/>
      <c r="Q2646" s="14"/>
    </row>
    <row r="2647" spans="10:17" x14ac:dyDescent="0.25">
      <c r="J2647" s="14"/>
      <c r="K2647" s="14"/>
      <c r="L2647" s="14"/>
      <c r="M2647" s="14"/>
      <c r="N2647" s="14"/>
      <c r="O2647" s="14"/>
      <c r="P2647" s="14"/>
      <c r="Q2647" s="14"/>
    </row>
    <row r="2648" spans="10:17" x14ac:dyDescent="0.25">
      <c r="J2648" s="14"/>
      <c r="K2648" s="14"/>
      <c r="L2648" s="14"/>
      <c r="M2648" s="14"/>
      <c r="N2648" s="14"/>
      <c r="O2648" s="14"/>
      <c r="P2648" s="14"/>
      <c r="Q2648" s="14"/>
    </row>
    <row r="2649" spans="10:17" x14ac:dyDescent="0.25">
      <c r="J2649" s="14"/>
      <c r="K2649" s="14"/>
      <c r="L2649" s="14"/>
      <c r="M2649" s="14"/>
      <c r="N2649" s="14"/>
      <c r="O2649" s="14"/>
      <c r="P2649" s="14"/>
      <c r="Q2649" s="14"/>
    </row>
    <row r="2650" spans="10:17" x14ac:dyDescent="0.25">
      <c r="J2650" s="14"/>
      <c r="K2650" s="14"/>
      <c r="L2650" s="14"/>
      <c r="M2650" s="14"/>
      <c r="N2650" s="14"/>
      <c r="O2650" s="14"/>
      <c r="P2650" s="14"/>
      <c r="Q2650" s="14"/>
    </row>
    <row r="2651" spans="10:17" x14ac:dyDescent="0.25">
      <c r="J2651" s="14"/>
      <c r="K2651" s="14"/>
      <c r="L2651" s="14"/>
      <c r="M2651" s="14"/>
      <c r="N2651" s="14"/>
      <c r="O2651" s="14"/>
      <c r="P2651" s="14"/>
      <c r="Q2651" s="14"/>
    </row>
    <row r="2652" spans="10:17" x14ac:dyDescent="0.25">
      <c r="J2652" s="14"/>
      <c r="K2652" s="14"/>
      <c r="L2652" s="14"/>
      <c r="M2652" s="14"/>
      <c r="N2652" s="14"/>
      <c r="O2652" s="14"/>
      <c r="P2652" s="14"/>
      <c r="Q2652" s="14"/>
    </row>
    <row r="2653" spans="10:17" x14ac:dyDescent="0.25">
      <c r="J2653" s="14"/>
      <c r="K2653" s="14"/>
      <c r="L2653" s="14"/>
      <c r="M2653" s="14"/>
      <c r="N2653" s="14"/>
      <c r="O2653" s="14"/>
      <c r="P2653" s="14"/>
      <c r="Q2653" s="14"/>
    </row>
    <row r="2654" spans="10:17" x14ac:dyDescent="0.25">
      <c r="J2654" s="14"/>
      <c r="K2654" s="14"/>
      <c r="L2654" s="14"/>
      <c r="M2654" s="14"/>
      <c r="N2654" s="14"/>
      <c r="O2654" s="14"/>
      <c r="P2654" s="14"/>
      <c r="Q2654" s="14"/>
    </row>
    <row r="2655" spans="10:17" x14ac:dyDescent="0.25">
      <c r="J2655" s="14"/>
      <c r="K2655" s="14"/>
      <c r="L2655" s="14"/>
      <c r="M2655" s="14"/>
      <c r="N2655" s="14"/>
      <c r="O2655" s="14"/>
      <c r="P2655" s="14"/>
      <c r="Q2655" s="14"/>
    </row>
    <row r="2656" spans="10:17" x14ac:dyDescent="0.25">
      <c r="J2656" s="14"/>
      <c r="K2656" s="14"/>
      <c r="L2656" s="14"/>
      <c r="M2656" s="14"/>
      <c r="N2656" s="14"/>
      <c r="O2656" s="14"/>
      <c r="P2656" s="14"/>
      <c r="Q2656" s="14"/>
    </row>
    <row r="2657" spans="10:17" x14ac:dyDescent="0.25">
      <c r="J2657" s="14"/>
      <c r="K2657" s="14"/>
      <c r="L2657" s="14"/>
      <c r="M2657" s="14"/>
      <c r="N2657" s="14"/>
      <c r="O2657" s="14"/>
      <c r="P2657" s="14"/>
      <c r="Q2657" s="14"/>
    </row>
    <row r="2658" spans="10:17" x14ac:dyDescent="0.25">
      <c r="J2658" s="14"/>
      <c r="K2658" s="14"/>
      <c r="L2658" s="14"/>
      <c r="M2658" s="14"/>
      <c r="N2658" s="14"/>
      <c r="O2658" s="14"/>
      <c r="P2658" s="14"/>
      <c r="Q2658" s="14"/>
    </row>
    <row r="2659" spans="10:17" x14ac:dyDescent="0.25">
      <c r="J2659" s="14"/>
      <c r="K2659" s="14"/>
      <c r="L2659" s="14"/>
      <c r="M2659" s="14"/>
      <c r="N2659" s="14"/>
      <c r="O2659" s="14"/>
      <c r="P2659" s="14"/>
      <c r="Q2659" s="14"/>
    </row>
    <row r="2660" spans="10:17" x14ac:dyDescent="0.25">
      <c r="J2660" s="14"/>
      <c r="K2660" s="14"/>
      <c r="L2660" s="14"/>
      <c r="M2660" s="14"/>
      <c r="N2660" s="14"/>
      <c r="O2660" s="14"/>
      <c r="P2660" s="14"/>
      <c r="Q2660" s="14"/>
    </row>
    <row r="2661" spans="10:17" x14ac:dyDescent="0.25">
      <c r="J2661" s="14"/>
      <c r="K2661" s="14"/>
      <c r="L2661" s="14"/>
      <c r="M2661" s="14"/>
      <c r="N2661" s="14"/>
      <c r="O2661" s="14"/>
      <c r="P2661" s="14"/>
      <c r="Q2661" s="14"/>
    </row>
    <row r="2662" spans="10:17" x14ac:dyDescent="0.25">
      <c r="J2662" s="14"/>
      <c r="K2662" s="14"/>
      <c r="L2662" s="14"/>
      <c r="M2662" s="14"/>
      <c r="N2662" s="14"/>
      <c r="O2662" s="14"/>
      <c r="P2662" s="14"/>
      <c r="Q2662" s="14"/>
    </row>
    <row r="2663" spans="10:17" x14ac:dyDescent="0.25">
      <c r="J2663" s="14"/>
      <c r="K2663" s="14"/>
      <c r="L2663" s="14"/>
      <c r="M2663" s="14"/>
      <c r="N2663" s="14"/>
      <c r="O2663" s="14"/>
      <c r="P2663" s="14"/>
      <c r="Q2663" s="14"/>
    </row>
    <row r="2664" spans="10:17" x14ac:dyDescent="0.25">
      <c r="J2664" s="14"/>
      <c r="K2664" s="14"/>
      <c r="L2664" s="14"/>
      <c r="M2664" s="14"/>
      <c r="N2664" s="14"/>
      <c r="O2664" s="14"/>
      <c r="P2664" s="14"/>
      <c r="Q2664" s="14"/>
    </row>
    <row r="2665" spans="10:17" x14ac:dyDescent="0.25">
      <c r="J2665" s="14"/>
      <c r="K2665" s="14"/>
      <c r="L2665" s="14"/>
      <c r="M2665" s="14"/>
      <c r="N2665" s="14"/>
      <c r="O2665" s="14"/>
      <c r="P2665" s="14"/>
      <c r="Q2665" s="14"/>
    </row>
    <row r="2666" spans="10:17" x14ac:dyDescent="0.25">
      <c r="J2666" s="14"/>
      <c r="K2666" s="14"/>
      <c r="L2666" s="14"/>
      <c r="M2666" s="14"/>
      <c r="N2666" s="14"/>
      <c r="O2666" s="14"/>
      <c r="P2666" s="14"/>
      <c r="Q2666" s="14"/>
    </row>
    <row r="2667" spans="10:17" x14ac:dyDescent="0.25">
      <c r="J2667" s="14"/>
      <c r="K2667" s="14"/>
      <c r="L2667" s="14"/>
      <c r="M2667" s="14"/>
      <c r="N2667" s="14"/>
      <c r="O2667" s="14"/>
      <c r="P2667" s="14"/>
      <c r="Q2667" s="14"/>
    </row>
    <row r="2668" spans="10:17" x14ac:dyDescent="0.25">
      <c r="J2668" s="14"/>
      <c r="K2668" s="14"/>
      <c r="L2668" s="14"/>
      <c r="M2668" s="14"/>
      <c r="N2668" s="14"/>
      <c r="O2668" s="14"/>
      <c r="P2668" s="14"/>
      <c r="Q2668" s="14"/>
    </row>
    <row r="2669" spans="10:17" x14ac:dyDescent="0.25">
      <c r="J2669" s="14"/>
      <c r="K2669" s="14"/>
      <c r="L2669" s="14"/>
      <c r="M2669" s="14"/>
      <c r="N2669" s="14"/>
      <c r="O2669" s="14"/>
      <c r="P2669" s="14"/>
      <c r="Q2669" s="14"/>
    </row>
    <row r="2670" spans="10:17" x14ac:dyDescent="0.25">
      <c r="J2670" s="14"/>
      <c r="K2670" s="14"/>
      <c r="L2670" s="14"/>
      <c r="M2670" s="14"/>
      <c r="N2670" s="14"/>
      <c r="O2670" s="14"/>
      <c r="P2670" s="14"/>
      <c r="Q2670" s="14"/>
    </row>
    <row r="2671" spans="10:17" x14ac:dyDescent="0.25">
      <c r="J2671" s="14"/>
      <c r="K2671" s="14"/>
      <c r="L2671" s="14"/>
      <c r="M2671" s="14"/>
      <c r="N2671" s="14"/>
      <c r="O2671" s="14"/>
      <c r="P2671" s="14"/>
      <c r="Q2671" s="14"/>
    </row>
    <row r="2672" spans="10:17" x14ac:dyDescent="0.25">
      <c r="J2672" s="14"/>
      <c r="K2672" s="14"/>
      <c r="L2672" s="14"/>
      <c r="M2672" s="14"/>
      <c r="N2672" s="14"/>
      <c r="O2672" s="14"/>
      <c r="P2672" s="14"/>
      <c r="Q2672" s="14"/>
    </row>
    <row r="2673" spans="10:17" x14ac:dyDescent="0.25">
      <c r="J2673" s="14"/>
      <c r="K2673" s="14"/>
      <c r="L2673" s="14"/>
      <c r="M2673" s="14"/>
      <c r="N2673" s="14"/>
      <c r="O2673" s="14"/>
      <c r="P2673" s="14"/>
      <c r="Q2673" s="14"/>
    </row>
    <row r="2674" spans="10:17" x14ac:dyDescent="0.25">
      <c r="J2674" s="14"/>
      <c r="K2674" s="14"/>
      <c r="L2674" s="14"/>
      <c r="M2674" s="14"/>
      <c r="N2674" s="14"/>
      <c r="O2674" s="14"/>
      <c r="P2674" s="14"/>
      <c r="Q2674" s="14"/>
    </row>
    <row r="2675" spans="10:17" x14ac:dyDescent="0.25">
      <c r="J2675" s="14"/>
      <c r="K2675" s="14"/>
      <c r="L2675" s="14"/>
      <c r="M2675" s="14"/>
      <c r="N2675" s="14"/>
      <c r="O2675" s="14"/>
      <c r="P2675" s="14"/>
      <c r="Q2675" s="14"/>
    </row>
    <row r="2676" spans="10:17" x14ac:dyDescent="0.25">
      <c r="J2676" s="14"/>
      <c r="K2676" s="14"/>
      <c r="L2676" s="14"/>
      <c r="M2676" s="14"/>
      <c r="N2676" s="14"/>
      <c r="O2676" s="14"/>
      <c r="P2676" s="14"/>
      <c r="Q2676" s="14"/>
    </row>
    <row r="2677" spans="10:17" x14ac:dyDescent="0.25">
      <c r="J2677" s="14"/>
      <c r="K2677" s="14"/>
      <c r="L2677" s="14"/>
      <c r="M2677" s="14"/>
      <c r="N2677" s="14"/>
      <c r="O2677" s="14"/>
      <c r="P2677" s="14"/>
      <c r="Q2677" s="14"/>
    </row>
    <row r="2678" spans="10:17" x14ac:dyDescent="0.25">
      <c r="J2678" s="14"/>
      <c r="K2678" s="14"/>
      <c r="L2678" s="14"/>
      <c r="M2678" s="14"/>
      <c r="N2678" s="14"/>
      <c r="O2678" s="14"/>
      <c r="P2678" s="14"/>
      <c r="Q2678" s="14"/>
    </row>
    <row r="2679" spans="10:17" x14ac:dyDescent="0.25">
      <c r="J2679" s="14"/>
      <c r="K2679" s="14"/>
      <c r="L2679" s="14"/>
      <c r="M2679" s="14"/>
      <c r="N2679" s="14"/>
      <c r="O2679" s="14"/>
      <c r="P2679" s="14"/>
      <c r="Q2679" s="14"/>
    </row>
    <row r="2680" spans="10:17" x14ac:dyDescent="0.25">
      <c r="J2680" s="14"/>
      <c r="K2680" s="14"/>
      <c r="L2680" s="14"/>
      <c r="M2680" s="14"/>
      <c r="N2680" s="14"/>
      <c r="O2680" s="14"/>
      <c r="P2680" s="14"/>
      <c r="Q2680" s="14"/>
    </row>
    <row r="2681" spans="10:17" x14ac:dyDescent="0.25">
      <c r="J2681" s="14"/>
      <c r="K2681" s="14"/>
      <c r="L2681" s="14"/>
      <c r="M2681" s="14"/>
      <c r="N2681" s="14"/>
      <c r="O2681" s="14"/>
      <c r="P2681" s="14"/>
      <c r="Q2681" s="14"/>
    </row>
    <row r="2682" spans="10:17" x14ac:dyDescent="0.25">
      <c r="J2682" s="14"/>
      <c r="K2682" s="14"/>
      <c r="L2682" s="14"/>
      <c r="M2682" s="14"/>
      <c r="N2682" s="14"/>
      <c r="O2682" s="14"/>
      <c r="P2682" s="14"/>
      <c r="Q2682" s="14"/>
    </row>
    <row r="2683" spans="10:17" x14ac:dyDescent="0.25">
      <c r="J2683" s="14"/>
      <c r="K2683" s="14"/>
      <c r="L2683" s="14"/>
      <c r="M2683" s="14"/>
      <c r="N2683" s="14"/>
      <c r="O2683" s="14"/>
      <c r="P2683" s="14"/>
      <c r="Q2683" s="14"/>
    </row>
    <row r="2684" spans="10:17" x14ac:dyDescent="0.25">
      <c r="J2684" s="14"/>
      <c r="K2684" s="14"/>
      <c r="L2684" s="14"/>
      <c r="M2684" s="14"/>
      <c r="N2684" s="14"/>
      <c r="O2684" s="14"/>
      <c r="P2684" s="14"/>
      <c r="Q2684" s="14"/>
    </row>
    <row r="2685" spans="10:17" x14ac:dyDescent="0.25">
      <c r="J2685" s="14"/>
      <c r="K2685" s="14"/>
      <c r="L2685" s="14"/>
      <c r="M2685" s="14"/>
      <c r="N2685" s="14"/>
      <c r="O2685" s="14"/>
      <c r="P2685" s="14"/>
      <c r="Q2685" s="14"/>
    </row>
    <row r="2686" spans="10:17" x14ac:dyDescent="0.25">
      <c r="J2686" s="14"/>
      <c r="K2686" s="14"/>
      <c r="L2686" s="14"/>
      <c r="M2686" s="14"/>
      <c r="N2686" s="14"/>
      <c r="O2686" s="14"/>
      <c r="P2686" s="14"/>
      <c r="Q2686" s="14"/>
    </row>
    <row r="2687" spans="10:17" x14ac:dyDescent="0.25">
      <c r="J2687" s="14"/>
      <c r="K2687" s="14"/>
      <c r="L2687" s="14"/>
      <c r="M2687" s="14"/>
      <c r="N2687" s="14"/>
      <c r="O2687" s="14"/>
      <c r="P2687" s="14"/>
      <c r="Q2687" s="14"/>
    </row>
    <row r="2688" spans="10:17" x14ac:dyDescent="0.25">
      <c r="J2688" s="14"/>
      <c r="K2688" s="14"/>
      <c r="L2688" s="14"/>
      <c r="M2688" s="14"/>
      <c r="N2688" s="14"/>
      <c r="O2688" s="14"/>
      <c r="P2688" s="14"/>
      <c r="Q2688" s="14"/>
    </row>
    <row r="2689" spans="10:17" x14ac:dyDescent="0.25">
      <c r="J2689" s="14"/>
      <c r="K2689" s="14"/>
      <c r="L2689" s="14"/>
      <c r="M2689" s="14"/>
      <c r="N2689" s="14"/>
      <c r="O2689" s="14"/>
      <c r="P2689" s="14"/>
      <c r="Q2689" s="14"/>
    </row>
    <row r="2690" spans="10:17" x14ac:dyDescent="0.25">
      <c r="J2690" s="14"/>
      <c r="K2690" s="14"/>
      <c r="L2690" s="14"/>
      <c r="M2690" s="14"/>
      <c r="N2690" s="14"/>
      <c r="O2690" s="14"/>
      <c r="P2690" s="14"/>
      <c r="Q2690" s="14"/>
    </row>
    <row r="2691" spans="10:17" x14ac:dyDescent="0.25">
      <c r="J2691" s="14"/>
      <c r="K2691" s="14"/>
      <c r="L2691" s="14"/>
      <c r="M2691" s="14"/>
      <c r="N2691" s="14"/>
      <c r="O2691" s="14"/>
      <c r="P2691" s="14"/>
      <c r="Q2691" s="14"/>
    </row>
    <row r="2692" spans="10:17" x14ac:dyDescent="0.25">
      <c r="J2692" s="14"/>
      <c r="K2692" s="14"/>
      <c r="L2692" s="14"/>
      <c r="M2692" s="14"/>
      <c r="N2692" s="14"/>
      <c r="O2692" s="14"/>
      <c r="P2692" s="14"/>
      <c r="Q2692" s="14"/>
    </row>
    <row r="2693" spans="10:17" x14ac:dyDescent="0.25">
      <c r="J2693" s="14"/>
      <c r="K2693" s="14"/>
      <c r="L2693" s="14"/>
      <c r="M2693" s="14"/>
      <c r="N2693" s="14"/>
      <c r="O2693" s="14"/>
      <c r="P2693" s="14"/>
      <c r="Q2693" s="14"/>
    </row>
    <row r="2694" spans="10:17" x14ac:dyDescent="0.25">
      <c r="J2694" s="14"/>
      <c r="K2694" s="14"/>
      <c r="L2694" s="14"/>
      <c r="M2694" s="14"/>
      <c r="N2694" s="14"/>
      <c r="O2694" s="14"/>
      <c r="P2694" s="14"/>
      <c r="Q2694" s="14"/>
    </row>
    <row r="2695" spans="10:17" x14ac:dyDescent="0.25">
      <c r="J2695" s="14"/>
      <c r="K2695" s="14"/>
      <c r="L2695" s="14"/>
      <c r="M2695" s="14"/>
      <c r="N2695" s="14"/>
      <c r="O2695" s="14"/>
      <c r="P2695" s="14"/>
      <c r="Q2695" s="14"/>
    </row>
    <row r="2696" spans="10:17" x14ac:dyDescent="0.25">
      <c r="J2696" s="14"/>
      <c r="K2696" s="14"/>
      <c r="L2696" s="14"/>
      <c r="M2696" s="14"/>
      <c r="N2696" s="14"/>
      <c r="O2696" s="14"/>
      <c r="P2696" s="14"/>
      <c r="Q2696" s="14"/>
    </row>
    <row r="2697" spans="10:17" x14ac:dyDescent="0.25">
      <c r="J2697" s="14"/>
      <c r="K2697" s="14"/>
      <c r="L2697" s="14"/>
      <c r="M2697" s="14"/>
      <c r="N2697" s="14"/>
      <c r="O2697" s="14"/>
      <c r="P2697" s="14"/>
      <c r="Q2697" s="14"/>
    </row>
    <row r="2698" spans="10:17" x14ac:dyDescent="0.25">
      <c r="J2698" s="14"/>
      <c r="K2698" s="14"/>
      <c r="L2698" s="14"/>
      <c r="M2698" s="14"/>
      <c r="N2698" s="14"/>
      <c r="O2698" s="14"/>
      <c r="P2698" s="14"/>
      <c r="Q2698" s="14"/>
    </row>
    <row r="2699" spans="10:17" x14ac:dyDescent="0.25">
      <c r="J2699" s="14"/>
      <c r="K2699" s="14"/>
      <c r="L2699" s="14"/>
      <c r="M2699" s="14"/>
      <c r="N2699" s="14"/>
      <c r="O2699" s="14"/>
      <c r="P2699" s="14"/>
      <c r="Q2699" s="14"/>
    </row>
    <row r="2700" spans="10:17" x14ac:dyDescent="0.25">
      <c r="J2700" s="14"/>
      <c r="K2700" s="14"/>
      <c r="L2700" s="14"/>
      <c r="M2700" s="14"/>
      <c r="N2700" s="14"/>
      <c r="O2700" s="14"/>
      <c r="P2700" s="14"/>
      <c r="Q2700" s="14"/>
    </row>
    <row r="2701" spans="10:17" x14ac:dyDescent="0.25">
      <c r="J2701" s="14"/>
      <c r="K2701" s="14"/>
      <c r="L2701" s="14"/>
      <c r="M2701" s="14"/>
      <c r="N2701" s="14"/>
      <c r="O2701" s="14"/>
      <c r="P2701" s="14"/>
      <c r="Q2701" s="14"/>
    </row>
    <row r="2702" spans="10:17" x14ac:dyDescent="0.25">
      <c r="J2702" s="14"/>
      <c r="K2702" s="14"/>
      <c r="L2702" s="14"/>
      <c r="M2702" s="14"/>
      <c r="N2702" s="14"/>
      <c r="O2702" s="14"/>
      <c r="P2702" s="14"/>
      <c r="Q2702" s="14"/>
    </row>
    <row r="2703" spans="10:17" x14ac:dyDescent="0.25">
      <c r="J2703" s="14"/>
      <c r="K2703" s="14"/>
      <c r="L2703" s="14"/>
      <c r="M2703" s="14"/>
      <c r="N2703" s="14"/>
      <c r="O2703" s="14"/>
      <c r="P2703" s="14"/>
      <c r="Q2703" s="14"/>
    </row>
    <row r="2704" spans="10:17" x14ac:dyDescent="0.25">
      <c r="J2704" s="14"/>
      <c r="K2704" s="14"/>
      <c r="L2704" s="14"/>
      <c r="M2704" s="14"/>
      <c r="N2704" s="14"/>
      <c r="O2704" s="14"/>
      <c r="P2704" s="14"/>
      <c r="Q2704" s="14"/>
    </row>
    <row r="2705" spans="10:17" x14ac:dyDescent="0.25">
      <c r="J2705" s="14"/>
      <c r="K2705" s="14"/>
      <c r="L2705" s="14"/>
      <c r="M2705" s="14"/>
      <c r="N2705" s="14"/>
      <c r="O2705" s="14"/>
      <c r="P2705" s="14"/>
      <c r="Q2705" s="14"/>
    </row>
    <row r="2706" spans="10:17" x14ac:dyDescent="0.25">
      <c r="J2706" s="14"/>
      <c r="K2706" s="14"/>
      <c r="L2706" s="14"/>
      <c r="M2706" s="14"/>
      <c r="N2706" s="14"/>
      <c r="O2706" s="14"/>
      <c r="P2706" s="14"/>
      <c r="Q2706" s="14"/>
    </row>
    <row r="2707" spans="10:17" x14ac:dyDescent="0.25">
      <c r="J2707" s="14"/>
      <c r="K2707" s="14"/>
      <c r="L2707" s="14"/>
      <c r="M2707" s="14"/>
      <c r="N2707" s="14"/>
      <c r="O2707" s="14"/>
      <c r="P2707" s="14"/>
      <c r="Q2707" s="14"/>
    </row>
    <row r="2708" spans="10:17" x14ac:dyDescent="0.25">
      <c r="J2708" s="14"/>
      <c r="K2708" s="14"/>
      <c r="L2708" s="14"/>
      <c r="M2708" s="14"/>
      <c r="N2708" s="14"/>
      <c r="O2708" s="14"/>
      <c r="P2708" s="14"/>
      <c r="Q2708" s="14"/>
    </row>
    <row r="2709" spans="10:17" x14ac:dyDescent="0.25">
      <c r="J2709" s="14"/>
      <c r="K2709" s="14"/>
      <c r="L2709" s="14"/>
      <c r="M2709" s="14"/>
      <c r="N2709" s="14"/>
      <c r="O2709" s="14"/>
      <c r="P2709" s="14"/>
      <c r="Q2709" s="14"/>
    </row>
    <row r="2710" spans="10:17" x14ac:dyDescent="0.25">
      <c r="J2710" s="14"/>
      <c r="K2710" s="14"/>
      <c r="L2710" s="14"/>
      <c r="M2710" s="14"/>
      <c r="N2710" s="14"/>
      <c r="O2710" s="14"/>
      <c r="P2710" s="14"/>
      <c r="Q2710" s="14"/>
    </row>
    <row r="2711" spans="10:17" x14ac:dyDescent="0.25">
      <c r="J2711" s="14"/>
      <c r="K2711" s="14"/>
      <c r="L2711" s="14"/>
      <c r="M2711" s="14"/>
      <c r="N2711" s="14"/>
      <c r="O2711" s="14"/>
      <c r="P2711" s="14"/>
      <c r="Q2711" s="14"/>
    </row>
    <row r="2712" spans="10:17" x14ac:dyDescent="0.25">
      <c r="J2712" s="14"/>
      <c r="K2712" s="14"/>
      <c r="L2712" s="14"/>
      <c r="M2712" s="14"/>
      <c r="N2712" s="14"/>
      <c r="O2712" s="14"/>
      <c r="P2712" s="14"/>
      <c r="Q2712" s="14"/>
    </row>
    <row r="2713" spans="10:17" x14ac:dyDescent="0.25">
      <c r="J2713" s="14"/>
      <c r="K2713" s="14"/>
      <c r="L2713" s="14"/>
      <c r="M2713" s="14"/>
      <c r="N2713" s="14"/>
      <c r="O2713" s="14"/>
      <c r="P2713" s="14"/>
      <c r="Q2713" s="14"/>
    </row>
    <row r="2714" spans="10:17" x14ac:dyDescent="0.25">
      <c r="J2714" s="14"/>
      <c r="K2714" s="14"/>
      <c r="L2714" s="14"/>
      <c r="M2714" s="14"/>
      <c r="N2714" s="14"/>
      <c r="O2714" s="14"/>
      <c r="P2714" s="14"/>
      <c r="Q2714" s="14"/>
    </row>
    <row r="2715" spans="10:17" x14ac:dyDescent="0.25">
      <c r="J2715" s="14"/>
      <c r="K2715" s="14"/>
      <c r="L2715" s="14"/>
      <c r="M2715" s="14"/>
      <c r="N2715" s="14"/>
      <c r="O2715" s="14"/>
      <c r="P2715" s="14"/>
      <c r="Q2715" s="14"/>
    </row>
    <row r="2716" spans="10:17" x14ac:dyDescent="0.25">
      <c r="J2716" s="14"/>
      <c r="K2716" s="14"/>
      <c r="L2716" s="14"/>
      <c r="M2716" s="14"/>
      <c r="N2716" s="14"/>
      <c r="O2716" s="14"/>
      <c r="P2716" s="14"/>
      <c r="Q2716" s="14"/>
    </row>
    <row r="2717" spans="10:17" x14ac:dyDescent="0.25">
      <c r="J2717" s="14"/>
      <c r="K2717" s="14"/>
      <c r="L2717" s="14"/>
      <c r="M2717" s="14"/>
      <c r="N2717" s="14"/>
      <c r="O2717" s="14"/>
      <c r="P2717" s="14"/>
      <c r="Q2717" s="14"/>
    </row>
    <row r="2718" spans="10:17" x14ac:dyDescent="0.25">
      <c r="J2718" s="14"/>
      <c r="K2718" s="14"/>
      <c r="L2718" s="14"/>
      <c r="M2718" s="14"/>
      <c r="N2718" s="14"/>
      <c r="O2718" s="14"/>
      <c r="P2718" s="14"/>
      <c r="Q2718" s="14"/>
    </row>
    <row r="2719" spans="10:17" x14ac:dyDescent="0.25">
      <c r="J2719" s="14"/>
      <c r="K2719" s="14"/>
      <c r="L2719" s="14"/>
      <c r="M2719" s="14"/>
      <c r="N2719" s="14"/>
      <c r="O2719" s="14"/>
      <c r="P2719" s="14"/>
      <c r="Q2719" s="14"/>
    </row>
    <row r="2720" spans="10:17" x14ac:dyDescent="0.25">
      <c r="J2720" s="14"/>
      <c r="K2720" s="14"/>
      <c r="L2720" s="14"/>
      <c r="M2720" s="14"/>
      <c r="N2720" s="14"/>
      <c r="O2720" s="14"/>
      <c r="P2720" s="14"/>
      <c r="Q2720" s="14"/>
    </row>
    <row r="2721" spans="10:17" x14ac:dyDescent="0.25">
      <c r="J2721" s="14"/>
      <c r="K2721" s="14"/>
      <c r="L2721" s="14"/>
      <c r="M2721" s="14"/>
      <c r="N2721" s="14"/>
      <c r="O2721" s="14"/>
      <c r="P2721" s="14"/>
      <c r="Q2721" s="14"/>
    </row>
    <row r="2722" spans="10:17" x14ac:dyDescent="0.25">
      <c r="J2722" s="14"/>
      <c r="K2722" s="14"/>
      <c r="L2722" s="14"/>
      <c r="M2722" s="14"/>
      <c r="N2722" s="14"/>
      <c r="O2722" s="14"/>
      <c r="P2722" s="14"/>
      <c r="Q2722" s="14"/>
    </row>
    <row r="2723" spans="10:17" x14ac:dyDescent="0.25">
      <c r="J2723" s="14"/>
      <c r="K2723" s="14"/>
      <c r="L2723" s="14"/>
      <c r="M2723" s="14"/>
      <c r="N2723" s="14"/>
      <c r="O2723" s="14"/>
      <c r="P2723" s="14"/>
      <c r="Q2723" s="14"/>
    </row>
    <row r="2724" spans="10:17" x14ac:dyDescent="0.25">
      <c r="J2724" s="14"/>
      <c r="K2724" s="14"/>
      <c r="L2724" s="14"/>
      <c r="M2724" s="14"/>
      <c r="N2724" s="14"/>
      <c r="O2724" s="14"/>
      <c r="P2724" s="14"/>
      <c r="Q2724" s="14"/>
    </row>
    <row r="2725" spans="10:17" x14ac:dyDescent="0.25">
      <c r="J2725" s="14"/>
      <c r="K2725" s="14"/>
      <c r="L2725" s="14"/>
      <c r="M2725" s="14"/>
      <c r="N2725" s="14"/>
      <c r="O2725" s="14"/>
      <c r="P2725" s="14"/>
      <c r="Q2725" s="14"/>
    </row>
    <row r="2726" spans="10:17" x14ac:dyDescent="0.25">
      <c r="J2726" s="14"/>
      <c r="K2726" s="14"/>
      <c r="L2726" s="14"/>
      <c r="M2726" s="14"/>
      <c r="N2726" s="14"/>
      <c r="O2726" s="14"/>
      <c r="P2726" s="14"/>
      <c r="Q2726" s="14"/>
    </row>
    <row r="2727" spans="10:17" x14ac:dyDescent="0.25">
      <c r="J2727" s="14"/>
      <c r="K2727" s="14"/>
      <c r="L2727" s="14"/>
      <c r="M2727" s="14"/>
      <c r="N2727" s="14"/>
      <c r="O2727" s="14"/>
      <c r="P2727" s="14"/>
      <c r="Q2727" s="14"/>
    </row>
    <row r="2728" spans="10:17" x14ac:dyDescent="0.25">
      <c r="J2728" s="14"/>
      <c r="K2728" s="14"/>
      <c r="L2728" s="14"/>
      <c r="M2728" s="14"/>
      <c r="N2728" s="14"/>
      <c r="O2728" s="14"/>
      <c r="P2728" s="14"/>
      <c r="Q2728" s="14"/>
    </row>
    <row r="2729" spans="10:17" x14ac:dyDescent="0.25">
      <c r="J2729" s="14"/>
      <c r="K2729" s="14"/>
      <c r="L2729" s="14"/>
      <c r="M2729" s="14"/>
      <c r="N2729" s="14"/>
      <c r="O2729" s="14"/>
      <c r="P2729" s="14"/>
      <c r="Q2729" s="14"/>
    </row>
    <row r="2730" spans="10:17" x14ac:dyDescent="0.25">
      <c r="J2730" s="14"/>
      <c r="K2730" s="14"/>
      <c r="L2730" s="14"/>
      <c r="M2730" s="14"/>
      <c r="N2730" s="14"/>
      <c r="O2730" s="14"/>
      <c r="P2730" s="14"/>
      <c r="Q2730" s="14"/>
    </row>
    <row r="2731" spans="10:17" x14ac:dyDescent="0.25">
      <c r="J2731" s="14"/>
      <c r="K2731" s="14"/>
      <c r="L2731" s="14"/>
      <c r="M2731" s="14"/>
      <c r="N2731" s="14"/>
      <c r="O2731" s="14"/>
      <c r="P2731" s="14"/>
      <c r="Q2731" s="14"/>
    </row>
    <row r="2732" spans="10:17" x14ac:dyDescent="0.25">
      <c r="J2732" s="14"/>
      <c r="K2732" s="14"/>
      <c r="L2732" s="14"/>
      <c r="M2732" s="14"/>
      <c r="N2732" s="14"/>
      <c r="O2732" s="14"/>
      <c r="P2732" s="14"/>
      <c r="Q2732" s="14"/>
    </row>
    <row r="2733" spans="10:17" x14ac:dyDescent="0.25">
      <c r="J2733" s="14"/>
      <c r="K2733" s="14"/>
      <c r="L2733" s="14"/>
      <c r="M2733" s="14"/>
      <c r="N2733" s="14"/>
      <c r="O2733" s="14"/>
      <c r="P2733" s="14"/>
      <c r="Q2733" s="14"/>
    </row>
    <row r="2734" spans="10:17" x14ac:dyDescent="0.25">
      <c r="J2734" s="14"/>
      <c r="K2734" s="14"/>
      <c r="L2734" s="14"/>
      <c r="M2734" s="14"/>
      <c r="N2734" s="14"/>
      <c r="O2734" s="14"/>
      <c r="P2734" s="14"/>
      <c r="Q2734" s="14"/>
    </row>
    <row r="2735" spans="10:17" x14ac:dyDescent="0.25">
      <c r="J2735" s="14"/>
      <c r="K2735" s="14"/>
      <c r="L2735" s="14"/>
      <c r="M2735" s="14"/>
      <c r="N2735" s="14"/>
      <c r="O2735" s="14"/>
      <c r="P2735" s="14"/>
      <c r="Q2735" s="14"/>
    </row>
    <row r="2736" spans="10:17" x14ac:dyDescent="0.25">
      <c r="J2736" s="14"/>
      <c r="K2736" s="14"/>
      <c r="L2736" s="14"/>
      <c r="M2736" s="14"/>
      <c r="N2736" s="14"/>
      <c r="O2736" s="14"/>
      <c r="P2736" s="14"/>
      <c r="Q2736" s="14"/>
    </row>
    <row r="2737" spans="10:17" x14ac:dyDescent="0.25">
      <c r="J2737" s="14"/>
      <c r="K2737" s="14"/>
      <c r="L2737" s="14"/>
      <c r="M2737" s="14"/>
      <c r="N2737" s="14"/>
      <c r="O2737" s="14"/>
      <c r="P2737" s="14"/>
      <c r="Q2737" s="14"/>
    </row>
    <row r="2738" spans="10:17" x14ac:dyDescent="0.25">
      <c r="J2738" s="14"/>
      <c r="K2738" s="14"/>
      <c r="L2738" s="14"/>
      <c r="M2738" s="14"/>
      <c r="N2738" s="14"/>
      <c r="O2738" s="14"/>
      <c r="P2738" s="14"/>
      <c r="Q2738" s="14"/>
    </row>
    <row r="2739" spans="10:17" x14ac:dyDescent="0.25">
      <c r="J2739" s="14"/>
      <c r="K2739" s="14"/>
      <c r="L2739" s="14"/>
      <c r="M2739" s="14"/>
      <c r="N2739" s="14"/>
      <c r="O2739" s="14"/>
      <c r="P2739" s="14"/>
      <c r="Q2739" s="14"/>
    </row>
    <row r="2740" spans="10:17" x14ac:dyDescent="0.25">
      <c r="J2740" s="14"/>
      <c r="K2740" s="14"/>
      <c r="L2740" s="14"/>
      <c r="M2740" s="14"/>
      <c r="N2740" s="14"/>
      <c r="O2740" s="14"/>
      <c r="P2740" s="14"/>
      <c r="Q2740" s="14"/>
    </row>
    <row r="2741" spans="10:17" x14ac:dyDescent="0.25">
      <c r="J2741" s="14"/>
      <c r="K2741" s="14"/>
      <c r="L2741" s="14"/>
      <c r="M2741" s="14"/>
      <c r="N2741" s="14"/>
      <c r="O2741" s="14"/>
      <c r="P2741" s="14"/>
      <c r="Q2741" s="14"/>
    </row>
    <row r="2742" spans="10:17" x14ac:dyDescent="0.25">
      <c r="J2742" s="14"/>
      <c r="K2742" s="14"/>
      <c r="L2742" s="14"/>
      <c r="M2742" s="14"/>
      <c r="N2742" s="14"/>
      <c r="O2742" s="14"/>
      <c r="P2742" s="14"/>
      <c r="Q2742" s="14"/>
    </row>
    <row r="2743" spans="10:17" x14ac:dyDescent="0.25">
      <c r="J2743" s="14"/>
      <c r="K2743" s="14"/>
      <c r="L2743" s="14"/>
      <c r="M2743" s="14"/>
      <c r="N2743" s="14"/>
      <c r="O2743" s="14"/>
      <c r="P2743" s="14"/>
      <c r="Q2743" s="14"/>
    </row>
    <row r="2744" spans="10:17" x14ac:dyDescent="0.25">
      <c r="J2744" s="14"/>
      <c r="K2744" s="14"/>
      <c r="L2744" s="14"/>
      <c r="M2744" s="14"/>
      <c r="N2744" s="14"/>
      <c r="O2744" s="14"/>
      <c r="P2744" s="14"/>
      <c r="Q2744" s="14"/>
    </row>
    <row r="2745" spans="10:17" x14ac:dyDescent="0.25">
      <c r="J2745" s="14"/>
      <c r="K2745" s="14"/>
      <c r="L2745" s="14"/>
      <c r="M2745" s="14"/>
      <c r="N2745" s="14"/>
      <c r="O2745" s="14"/>
      <c r="P2745" s="14"/>
      <c r="Q2745" s="14"/>
    </row>
    <row r="2746" spans="10:17" x14ac:dyDescent="0.25">
      <c r="J2746" s="14"/>
      <c r="K2746" s="14"/>
      <c r="L2746" s="14"/>
      <c r="M2746" s="14"/>
      <c r="N2746" s="14"/>
      <c r="O2746" s="14"/>
      <c r="P2746" s="14"/>
      <c r="Q2746" s="14"/>
    </row>
    <row r="2747" spans="10:17" x14ac:dyDescent="0.25">
      <c r="J2747" s="14"/>
      <c r="K2747" s="14"/>
      <c r="L2747" s="14"/>
      <c r="M2747" s="14"/>
      <c r="N2747" s="14"/>
      <c r="O2747" s="14"/>
      <c r="P2747" s="14"/>
      <c r="Q2747" s="14"/>
    </row>
    <row r="2748" spans="10:17" x14ac:dyDescent="0.25">
      <c r="J2748" s="14"/>
      <c r="K2748" s="14"/>
      <c r="L2748" s="14"/>
      <c r="M2748" s="14"/>
      <c r="N2748" s="14"/>
      <c r="O2748" s="14"/>
      <c r="P2748" s="14"/>
      <c r="Q2748" s="14"/>
    </row>
    <row r="2749" spans="10:17" x14ac:dyDescent="0.25">
      <c r="J2749" s="14"/>
      <c r="K2749" s="14"/>
      <c r="L2749" s="14"/>
      <c r="M2749" s="14"/>
      <c r="N2749" s="14"/>
      <c r="O2749" s="14"/>
      <c r="P2749" s="14"/>
      <c r="Q2749" s="14"/>
    </row>
    <row r="2750" spans="10:17" x14ac:dyDescent="0.25">
      <c r="J2750" s="14"/>
      <c r="K2750" s="14"/>
      <c r="L2750" s="14"/>
      <c r="M2750" s="14"/>
      <c r="N2750" s="14"/>
      <c r="O2750" s="14"/>
      <c r="P2750" s="14"/>
      <c r="Q2750" s="14"/>
    </row>
    <row r="2751" spans="10:17" x14ac:dyDescent="0.25">
      <c r="J2751" s="14"/>
      <c r="K2751" s="14"/>
      <c r="L2751" s="14"/>
      <c r="M2751" s="14"/>
      <c r="N2751" s="14"/>
      <c r="O2751" s="14"/>
      <c r="P2751" s="14"/>
      <c r="Q2751" s="14"/>
    </row>
    <row r="2752" spans="10:17" x14ac:dyDescent="0.25">
      <c r="J2752" s="14"/>
      <c r="K2752" s="14"/>
      <c r="L2752" s="14"/>
      <c r="M2752" s="14"/>
      <c r="N2752" s="14"/>
      <c r="O2752" s="14"/>
      <c r="P2752" s="14"/>
      <c r="Q2752" s="14"/>
    </row>
    <row r="2753" spans="10:17" x14ac:dyDescent="0.25">
      <c r="J2753" s="14"/>
      <c r="K2753" s="14"/>
      <c r="L2753" s="14"/>
      <c r="M2753" s="14"/>
      <c r="N2753" s="14"/>
      <c r="O2753" s="14"/>
      <c r="P2753" s="14"/>
      <c r="Q2753" s="14"/>
    </row>
    <row r="2754" spans="10:17" x14ac:dyDescent="0.25">
      <c r="J2754" s="14"/>
      <c r="K2754" s="14"/>
      <c r="L2754" s="14"/>
      <c r="M2754" s="14"/>
      <c r="N2754" s="14"/>
      <c r="O2754" s="14"/>
      <c r="P2754" s="14"/>
      <c r="Q2754" s="14"/>
    </row>
    <row r="2755" spans="10:17" x14ac:dyDescent="0.25">
      <c r="J2755" s="14"/>
      <c r="K2755" s="14"/>
      <c r="L2755" s="14"/>
      <c r="M2755" s="14"/>
      <c r="N2755" s="14"/>
      <c r="O2755" s="14"/>
      <c r="P2755" s="14"/>
      <c r="Q2755" s="14"/>
    </row>
    <row r="2756" spans="10:17" x14ac:dyDescent="0.25">
      <c r="J2756" s="14"/>
      <c r="K2756" s="14"/>
      <c r="L2756" s="14"/>
      <c r="M2756" s="14"/>
      <c r="N2756" s="14"/>
      <c r="O2756" s="14"/>
      <c r="P2756" s="14"/>
      <c r="Q2756" s="14"/>
    </row>
    <row r="2757" spans="10:17" x14ac:dyDescent="0.25">
      <c r="J2757" s="14"/>
      <c r="K2757" s="14"/>
      <c r="L2757" s="14"/>
      <c r="M2757" s="14"/>
      <c r="N2757" s="14"/>
      <c r="O2757" s="14"/>
      <c r="P2757" s="14"/>
      <c r="Q2757" s="14"/>
    </row>
    <row r="2758" spans="10:17" x14ac:dyDescent="0.25">
      <c r="J2758" s="14"/>
      <c r="K2758" s="14"/>
      <c r="L2758" s="14"/>
      <c r="M2758" s="14"/>
      <c r="N2758" s="14"/>
      <c r="O2758" s="14"/>
      <c r="P2758" s="14"/>
      <c r="Q2758" s="14"/>
    </row>
    <row r="2759" spans="10:17" x14ac:dyDescent="0.25">
      <c r="J2759" s="14"/>
      <c r="K2759" s="14"/>
      <c r="L2759" s="14"/>
      <c r="M2759" s="14"/>
      <c r="N2759" s="14"/>
      <c r="O2759" s="14"/>
      <c r="P2759" s="14"/>
      <c r="Q2759" s="14"/>
    </row>
    <row r="2760" spans="10:17" x14ac:dyDescent="0.25">
      <c r="J2760" s="14"/>
      <c r="K2760" s="14"/>
      <c r="L2760" s="14"/>
      <c r="M2760" s="14"/>
      <c r="N2760" s="14"/>
      <c r="O2760" s="14"/>
      <c r="P2760" s="14"/>
      <c r="Q2760" s="14"/>
    </row>
    <row r="2761" spans="10:17" x14ac:dyDescent="0.25">
      <c r="J2761" s="14"/>
      <c r="K2761" s="14"/>
      <c r="L2761" s="14"/>
      <c r="M2761" s="14"/>
      <c r="N2761" s="14"/>
      <c r="O2761" s="14"/>
      <c r="P2761" s="14"/>
      <c r="Q2761" s="14"/>
    </row>
    <row r="2762" spans="10:17" x14ac:dyDescent="0.25">
      <c r="J2762" s="14"/>
      <c r="K2762" s="14"/>
      <c r="L2762" s="14"/>
      <c r="M2762" s="14"/>
      <c r="N2762" s="14"/>
      <c r="O2762" s="14"/>
      <c r="P2762" s="14"/>
      <c r="Q2762" s="14"/>
    </row>
    <row r="2763" spans="10:17" x14ac:dyDescent="0.25">
      <c r="J2763" s="14"/>
      <c r="K2763" s="14"/>
      <c r="L2763" s="14"/>
      <c r="M2763" s="14"/>
      <c r="N2763" s="14"/>
      <c r="O2763" s="14"/>
      <c r="P2763" s="14"/>
      <c r="Q2763" s="14"/>
    </row>
    <row r="2764" spans="10:17" x14ac:dyDescent="0.25">
      <c r="J2764" s="14"/>
      <c r="K2764" s="14"/>
      <c r="L2764" s="14"/>
      <c r="M2764" s="14"/>
      <c r="N2764" s="14"/>
      <c r="O2764" s="14"/>
      <c r="P2764" s="14"/>
      <c r="Q2764" s="14"/>
    </row>
    <row r="2765" spans="10:17" x14ac:dyDescent="0.25">
      <c r="J2765" s="14"/>
      <c r="K2765" s="14"/>
      <c r="L2765" s="14"/>
      <c r="M2765" s="14"/>
      <c r="N2765" s="14"/>
      <c r="O2765" s="14"/>
      <c r="P2765" s="14"/>
      <c r="Q2765" s="14"/>
    </row>
    <row r="2766" spans="10:17" x14ac:dyDescent="0.25">
      <c r="J2766" s="14"/>
      <c r="K2766" s="14"/>
      <c r="L2766" s="14"/>
      <c r="M2766" s="14"/>
      <c r="N2766" s="14"/>
      <c r="O2766" s="14"/>
      <c r="P2766" s="14"/>
      <c r="Q2766" s="14"/>
    </row>
    <row r="2767" spans="10:17" x14ac:dyDescent="0.25">
      <c r="J2767" s="14"/>
      <c r="K2767" s="14"/>
      <c r="L2767" s="14"/>
      <c r="M2767" s="14"/>
      <c r="N2767" s="14"/>
      <c r="O2767" s="14"/>
      <c r="P2767" s="14"/>
      <c r="Q2767" s="14"/>
    </row>
    <row r="2768" spans="10:17" x14ac:dyDescent="0.25">
      <c r="J2768" s="14"/>
      <c r="K2768" s="14"/>
      <c r="L2768" s="14"/>
      <c r="M2768" s="14"/>
      <c r="N2768" s="14"/>
      <c r="O2768" s="14"/>
      <c r="P2768" s="14"/>
      <c r="Q2768" s="14"/>
    </row>
    <row r="2769" spans="10:17" x14ac:dyDescent="0.25">
      <c r="J2769" s="14"/>
      <c r="K2769" s="14"/>
      <c r="L2769" s="14"/>
      <c r="M2769" s="14"/>
      <c r="N2769" s="14"/>
      <c r="O2769" s="14"/>
      <c r="P2769" s="14"/>
      <c r="Q2769" s="14"/>
    </row>
    <row r="2770" spans="10:17" x14ac:dyDescent="0.25">
      <c r="J2770" s="14"/>
      <c r="K2770" s="14"/>
      <c r="L2770" s="14"/>
      <c r="M2770" s="14"/>
      <c r="N2770" s="14"/>
      <c r="O2770" s="14"/>
      <c r="P2770" s="14"/>
      <c r="Q2770" s="14"/>
    </row>
    <row r="2771" spans="10:17" x14ac:dyDescent="0.25">
      <c r="J2771" s="14"/>
      <c r="K2771" s="14"/>
      <c r="L2771" s="14"/>
      <c r="M2771" s="14"/>
      <c r="N2771" s="14"/>
      <c r="O2771" s="14"/>
      <c r="P2771" s="14"/>
      <c r="Q2771" s="14"/>
    </row>
    <row r="2772" spans="10:17" x14ac:dyDescent="0.25">
      <c r="J2772" s="14"/>
      <c r="K2772" s="14"/>
      <c r="L2772" s="14"/>
      <c r="M2772" s="14"/>
      <c r="N2772" s="14"/>
      <c r="O2772" s="14"/>
      <c r="P2772" s="14"/>
      <c r="Q2772" s="14"/>
    </row>
    <row r="2773" spans="10:17" x14ac:dyDescent="0.25">
      <c r="J2773" s="14"/>
      <c r="K2773" s="14"/>
      <c r="L2773" s="14"/>
      <c r="M2773" s="14"/>
      <c r="N2773" s="14"/>
      <c r="O2773" s="14"/>
      <c r="P2773" s="14"/>
      <c r="Q2773" s="14"/>
    </row>
    <row r="2774" spans="10:17" x14ac:dyDescent="0.25">
      <c r="J2774" s="14"/>
      <c r="K2774" s="14"/>
      <c r="L2774" s="14"/>
      <c r="M2774" s="14"/>
      <c r="N2774" s="14"/>
      <c r="O2774" s="14"/>
      <c r="P2774" s="14"/>
      <c r="Q2774" s="14"/>
    </row>
    <row r="2775" spans="10:17" x14ac:dyDescent="0.25">
      <c r="J2775" s="14"/>
      <c r="K2775" s="14"/>
      <c r="L2775" s="14"/>
      <c r="M2775" s="14"/>
      <c r="N2775" s="14"/>
      <c r="O2775" s="14"/>
      <c r="P2775" s="14"/>
      <c r="Q2775" s="14"/>
    </row>
    <row r="2776" spans="10:17" x14ac:dyDescent="0.25">
      <c r="J2776" s="14"/>
      <c r="K2776" s="14"/>
      <c r="L2776" s="14"/>
      <c r="M2776" s="14"/>
      <c r="N2776" s="14"/>
      <c r="O2776" s="14"/>
      <c r="P2776" s="14"/>
      <c r="Q2776" s="14"/>
    </row>
    <row r="2777" spans="10:17" x14ac:dyDescent="0.25">
      <c r="J2777" s="14"/>
      <c r="K2777" s="14"/>
      <c r="L2777" s="14"/>
      <c r="M2777" s="14"/>
      <c r="N2777" s="14"/>
      <c r="O2777" s="14"/>
      <c r="P2777" s="14"/>
      <c r="Q2777" s="14"/>
    </row>
    <row r="2778" spans="10:17" x14ac:dyDescent="0.25">
      <c r="J2778" s="14"/>
      <c r="K2778" s="14"/>
      <c r="L2778" s="14"/>
      <c r="M2778" s="14"/>
      <c r="N2778" s="14"/>
      <c r="O2778" s="14"/>
      <c r="P2778" s="14"/>
      <c r="Q2778" s="14"/>
    </row>
    <row r="2779" spans="10:17" x14ac:dyDescent="0.25">
      <c r="J2779" s="14"/>
      <c r="K2779" s="14"/>
      <c r="L2779" s="14"/>
      <c r="M2779" s="14"/>
      <c r="N2779" s="14"/>
      <c r="O2779" s="14"/>
      <c r="P2779" s="14"/>
      <c r="Q2779" s="14"/>
    </row>
    <row r="2780" spans="10:17" x14ac:dyDescent="0.25">
      <c r="J2780" s="14"/>
      <c r="K2780" s="14"/>
      <c r="L2780" s="14"/>
      <c r="M2780" s="14"/>
      <c r="N2780" s="14"/>
      <c r="O2780" s="14"/>
      <c r="P2780" s="14"/>
      <c r="Q2780" s="14"/>
    </row>
    <row r="2781" spans="10:17" x14ac:dyDescent="0.25">
      <c r="J2781" s="14"/>
      <c r="K2781" s="14"/>
      <c r="L2781" s="14"/>
      <c r="M2781" s="14"/>
      <c r="N2781" s="14"/>
      <c r="O2781" s="14"/>
      <c r="P2781" s="14"/>
      <c r="Q2781" s="14"/>
    </row>
    <row r="2782" spans="10:17" x14ac:dyDescent="0.25">
      <c r="J2782" s="14"/>
      <c r="K2782" s="14"/>
      <c r="L2782" s="14"/>
      <c r="M2782" s="14"/>
      <c r="N2782" s="14"/>
      <c r="O2782" s="14"/>
      <c r="P2782" s="14"/>
      <c r="Q2782" s="14"/>
    </row>
    <row r="2783" spans="10:17" x14ac:dyDescent="0.25">
      <c r="J2783" s="14"/>
      <c r="K2783" s="14"/>
      <c r="L2783" s="14"/>
      <c r="M2783" s="14"/>
      <c r="N2783" s="14"/>
      <c r="O2783" s="14"/>
      <c r="P2783" s="14"/>
      <c r="Q2783" s="14"/>
    </row>
    <row r="2784" spans="10:17" x14ac:dyDescent="0.25">
      <c r="J2784" s="14"/>
      <c r="K2784" s="14"/>
      <c r="L2784" s="14"/>
      <c r="M2784" s="14"/>
      <c r="N2784" s="14"/>
      <c r="O2784" s="14"/>
      <c r="P2784" s="14"/>
      <c r="Q2784" s="14"/>
    </row>
    <row r="2785" spans="10:17" x14ac:dyDescent="0.25">
      <c r="J2785" s="14"/>
      <c r="K2785" s="14"/>
      <c r="L2785" s="14"/>
      <c r="M2785" s="14"/>
      <c r="N2785" s="14"/>
      <c r="O2785" s="14"/>
      <c r="P2785" s="14"/>
      <c r="Q2785" s="14"/>
    </row>
    <row r="2786" spans="10:17" x14ac:dyDescent="0.25">
      <c r="J2786" s="14"/>
      <c r="K2786" s="14"/>
      <c r="L2786" s="14"/>
      <c r="M2786" s="14"/>
      <c r="N2786" s="14"/>
      <c r="O2786" s="14"/>
      <c r="P2786" s="14"/>
      <c r="Q2786" s="14"/>
    </row>
    <row r="2787" spans="10:17" x14ac:dyDescent="0.25">
      <c r="J2787" s="14"/>
      <c r="K2787" s="14"/>
      <c r="L2787" s="14"/>
      <c r="M2787" s="14"/>
      <c r="N2787" s="14"/>
      <c r="O2787" s="14"/>
      <c r="P2787" s="14"/>
      <c r="Q2787" s="14"/>
    </row>
    <row r="2788" spans="10:17" x14ac:dyDescent="0.25">
      <c r="J2788" s="14"/>
      <c r="K2788" s="14"/>
      <c r="L2788" s="14"/>
      <c r="M2788" s="14"/>
      <c r="N2788" s="14"/>
      <c r="O2788" s="14"/>
      <c r="P2788" s="14"/>
      <c r="Q2788" s="14"/>
    </row>
    <row r="2789" spans="10:17" x14ac:dyDescent="0.25">
      <c r="J2789" s="14"/>
      <c r="K2789" s="14"/>
      <c r="L2789" s="14"/>
      <c r="M2789" s="14"/>
      <c r="N2789" s="14"/>
      <c r="O2789" s="14"/>
      <c r="P2789" s="14"/>
      <c r="Q2789" s="14"/>
    </row>
    <row r="2790" spans="10:17" x14ac:dyDescent="0.25">
      <c r="J2790" s="14"/>
      <c r="K2790" s="14"/>
      <c r="L2790" s="14"/>
      <c r="M2790" s="14"/>
      <c r="N2790" s="14"/>
      <c r="O2790" s="14"/>
      <c r="P2790" s="14"/>
      <c r="Q2790" s="14"/>
    </row>
    <row r="2791" spans="10:17" x14ac:dyDescent="0.25">
      <c r="J2791" s="14"/>
      <c r="K2791" s="14"/>
      <c r="L2791" s="14"/>
      <c r="M2791" s="14"/>
      <c r="N2791" s="14"/>
      <c r="O2791" s="14"/>
      <c r="P2791" s="14"/>
      <c r="Q2791" s="14"/>
    </row>
    <row r="2792" spans="10:17" x14ac:dyDescent="0.25">
      <c r="J2792" s="14"/>
      <c r="K2792" s="14"/>
      <c r="L2792" s="14"/>
      <c r="M2792" s="14"/>
      <c r="N2792" s="14"/>
      <c r="O2792" s="14"/>
      <c r="P2792" s="14"/>
      <c r="Q2792" s="14"/>
    </row>
    <row r="2793" spans="10:17" x14ac:dyDescent="0.25">
      <c r="J2793" s="14"/>
      <c r="K2793" s="14"/>
      <c r="L2793" s="14"/>
      <c r="M2793" s="14"/>
      <c r="N2793" s="14"/>
      <c r="O2793" s="14"/>
      <c r="P2793" s="14"/>
      <c r="Q2793" s="14"/>
    </row>
    <row r="2794" spans="10:17" x14ac:dyDescent="0.25">
      <c r="J2794" s="14"/>
      <c r="K2794" s="14"/>
      <c r="L2794" s="14"/>
      <c r="M2794" s="14"/>
      <c r="N2794" s="14"/>
      <c r="O2794" s="14"/>
      <c r="P2794" s="14"/>
      <c r="Q2794" s="14"/>
    </row>
    <row r="2795" spans="10:17" x14ac:dyDescent="0.25">
      <c r="J2795" s="14"/>
      <c r="K2795" s="14"/>
      <c r="L2795" s="14"/>
      <c r="M2795" s="14"/>
      <c r="N2795" s="14"/>
      <c r="O2795" s="14"/>
      <c r="P2795" s="14"/>
      <c r="Q2795" s="14"/>
    </row>
    <row r="2796" spans="10:17" x14ac:dyDescent="0.25">
      <c r="J2796" s="14"/>
      <c r="K2796" s="14"/>
      <c r="L2796" s="14"/>
      <c r="M2796" s="14"/>
      <c r="N2796" s="14"/>
      <c r="O2796" s="14"/>
      <c r="P2796" s="14"/>
      <c r="Q2796" s="14"/>
    </row>
    <row r="2797" spans="10:17" x14ac:dyDescent="0.25">
      <c r="J2797" s="14"/>
      <c r="K2797" s="14"/>
      <c r="L2797" s="14"/>
      <c r="M2797" s="14"/>
      <c r="N2797" s="14"/>
      <c r="O2797" s="14"/>
      <c r="P2797" s="14"/>
      <c r="Q2797" s="14"/>
    </row>
    <row r="2798" spans="10:17" x14ac:dyDescent="0.25">
      <c r="J2798" s="14"/>
      <c r="K2798" s="14"/>
      <c r="L2798" s="14"/>
      <c r="M2798" s="14"/>
      <c r="N2798" s="14"/>
      <c r="O2798" s="14"/>
      <c r="P2798" s="14"/>
      <c r="Q2798" s="14"/>
    </row>
    <row r="2799" spans="10:17" x14ac:dyDescent="0.25">
      <c r="J2799" s="14"/>
      <c r="K2799" s="14"/>
      <c r="L2799" s="14"/>
      <c r="M2799" s="14"/>
      <c r="N2799" s="14"/>
      <c r="O2799" s="14"/>
      <c r="P2799" s="14"/>
      <c r="Q2799" s="14"/>
    </row>
    <row r="2800" spans="10:17" x14ac:dyDescent="0.25">
      <c r="J2800" s="14"/>
      <c r="K2800" s="14"/>
      <c r="L2800" s="14"/>
      <c r="M2800" s="14"/>
      <c r="N2800" s="14"/>
      <c r="O2800" s="14"/>
      <c r="P2800" s="14"/>
      <c r="Q2800" s="14"/>
    </row>
    <row r="2801" spans="10:17" x14ac:dyDescent="0.25">
      <c r="J2801" s="14"/>
      <c r="K2801" s="14"/>
      <c r="L2801" s="14"/>
      <c r="M2801" s="14"/>
      <c r="N2801" s="14"/>
      <c r="O2801" s="14"/>
      <c r="P2801" s="14"/>
      <c r="Q2801" s="14"/>
    </row>
    <row r="2802" spans="10:17" x14ac:dyDescent="0.25">
      <c r="J2802" s="14"/>
      <c r="K2802" s="14"/>
      <c r="L2802" s="14"/>
      <c r="M2802" s="14"/>
      <c r="N2802" s="14"/>
      <c r="O2802" s="14"/>
      <c r="P2802" s="14"/>
      <c r="Q2802" s="14"/>
    </row>
    <row r="2803" spans="10:17" x14ac:dyDescent="0.25">
      <c r="J2803" s="14"/>
      <c r="K2803" s="14"/>
      <c r="L2803" s="14"/>
      <c r="M2803" s="14"/>
      <c r="N2803" s="14"/>
      <c r="O2803" s="14"/>
      <c r="P2803" s="14"/>
      <c r="Q2803" s="14"/>
    </row>
    <row r="2804" spans="10:17" x14ac:dyDescent="0.25">
      <c r="J2804" s="14"/>
      <c r="K2804" s="14"/>
      <c r="L2804" s="14"/>
      <c r="M2804" s="14"/>
      <c r="N2804" s="14"/>
      <c r="O2804" s="14"/>
      <c r="P2804" s="14"/>
      <c r="Q2804" s="14"/>
    </row>
    <row r="2805" spans="10:17" x14ac:dyDescent="0.25">
      <c r="J2805" s="14"/>
      <c r="K2805" s="14"/>
      <c r="L2805" s="14"/>
      <c r="M2805" s="14"/>
      <c r="N2805" s="14"/>
      <c r="O2805" s="14"/>
      <c r="P2805" s="14"/>
      <c r="Q2805" s="14"/>
    </row>
    <row r="2806" spans="10:17" x14ac:dyDescent="0.25">
      <c r="J2806" s="14"/>
      <c r="K2806" s="14"/>
      <c r="L2806" s="14"/>
      <c r="M2806" s="14"/>
      <c r="N2806" s="14"/>
      <c r="O2806" s="14"/>
      <c r="P2806" s="14"/>
      <c r="Q2806" s="14"/>
    </row>
    <row r="2807" spans="10:17" x14ac:dyDescent="0.25">
      <c r="J2807" s="14"/>
      <c r="K2807" s="14"/>
      <c r="L2807" s="14"/>
      <c r="M2807" s="14"/>
      <c r="N2807" s="14"/>
      <c r="O2807" s="14"/>
      <c r="P2807" s="14"/>
      <c r="Q2807" s="14"/>
    </row>
    <row r="2808" spans="10:17" x14ac:dyDescent="0.25">
      <c r="J2808" s="14"/>
      <c r="K2808" s="14"/>
      <c r="L2808" s="14"/>
      <c r="M2808" s="14"/>
      <c r="N2808" s="14"/>
      <c r="O2808" s="14"/>
      <c r="P2808" s="14"/>
      <c r="Q2808" s="14"/>
    </row>
    <row r="2809" spans="10:17" x14ac:dyDescent="0.25">
      <c r="J2809" s="14"/>
      <c r="K2809" s="14"/>
      <c r="L2809" s="14"/>
      <c r="M2809" s="14"/>
      <c r="N2809" s="14"/>
      <c r="O2809" s="14"/>
      <c r="P2809" s="14"/>
      <c r="Q2809" s="14"/>
    </row>
    <row r="2810" spans="10:17" x14ac:dyDescent="0.25">
      <c r="J2810" s="14"/>
      <c r="K2810" s="14"/>
      <c r="L2810" s="14"/>
      <c r="M2810" s="14"/>
      <c r="N2810" s="14"/>
      <c r="O2810" s="14"/>
      <c r="P2810" s="14"/>
      <c r="Q2810" s="14"/>
    </row>
    <row r="2811" spans="10:17" x14ac:dyDescent="0.25">
      <c r="J2811" s="14"/>
      <c r="K2811" s="14"/>
      <c r="L2811" s="14"/>
      <c r="M2811" s="14"/>
      <c r="N2811" s="14"/>
      <c r="O2811" s="14"/>
      <c r="P2811" s="14"/>
      <c r="Q2811" s="14"/>
    </row>
    <row r="2812" spans="10:17" x14ac:dyDescent="0.25">
      <c r="J2812" s="14"/>
      <c r="K2812" s="14"/>
      <c r="L2812" s="14"/>
      <c r="M2812" s="14"/>
      <c r="N2812" s="14"/>
      <c r="O2812" s="14"/>
      <c r="P2812" s="14"/>
      <c r="Q2812" s="14"/>
    </row>
    <row r="2813" spans="10:17" x14ac:dyDescent="0.25">
      <c r="J2813" s="14"/>
      <c r="K2813" s="14"/>
      <c r="L2813" s="14"/>
      <c r="M2813" s="14"/>
      <c r="N2813" s="14"/>
      <c r="O2813" s="14"/>
      <c r="P2813" s="14"/>
      <c r="Q2813" s="14"/>
    </row>
    <row r="2814" spans="10:17" x14ac:dyDescent="0.25">
      <c r="J2814" s="14"/>
      <c r="K2814" s="14"/>
      <c r="L2814" s="14"/>
      <c r="M2814" s="14"/>
      <c r="N2814" s="14"/>
      <c r="O2814" s="14"/>
      <c r="P2814" s="14"/>
      <c r="Q2814" s="14"/>
    </row>
    <row r="2815" spans="10:17" x14ac:dyDescent="0.25">
      <c r="J2815" s="14"/>
      <c r="K2815" s="14"/>
      <c r="L2815" s="14"/>
      <c r="M2815" s="14"/>
      <c r="N2815" s="14"/>
      <c r="O2815" s="14"/>
      <c r="P2815" s="14"/>
      <c r="Q2815" s="14"/>
    </row>
    <row r="2816" spans="10:17" x14ac:dyDescent="0.25">
      <c r="J2816" s="14"/>
      <c r="K2816" s="14"/>
      <c r="L2816" s="14"/>
      <c r="M2816" s="14"/>
      <c r="N2816" s="14"/>
      <c r="O2816" s="14"/>
      <c r="P2816" s="14"/>
      <c r="Q2816" s="14"/>
    </row>
    <row r="2817" spans="10:17" x14ac:dyDescent="0.25">
      <c r="J2817" s="14"/>
      <c r="K2817" s="14"/>
      <c r="L2817" s="14"/>
      <c r="M2817" s="14"/>
      <c r="N2817" s="14"/>
      <c r="O2817" s="14"/>
      <c r="P2817" s="14"/>
      <c r="Q2817" s="14"/>
    </row>
    <row r="2818" spans="10:17" x14ac:dyDescent="0.25">
      <c r="J2818" s="14"/>
      <c r="K2818" s="14"/>
      <c r="L2818" s="14"/>
      <c r="M2818" s="14"/>
      <c r="N2818" s="14"/>
      <c r="O2818" s="14"/>
      <c r="P2818" s="14"/>
      <c r="Q2818" s="14"/>
    </row>
    <row r="2819" spans="10:17" x14ac:dyDescent="0.25">
      <c r="J2819" s="14"/>
      <c r="K2819" s="14"/>
      <c r="L2819" s="14"/>
      <c r="M2819" s="14"/>
      <c r="N2819" s="14"/>
      <c r="O2819" s="14"/>
      <c r="P2819" s="14"/>
      <c r="Q2819" s="14"/>
    </row>
    <row r="2820" spans="10:17" x14ac:dyDescent="0.25">
      <c r="J2820" s="14"/>
      <c r="K2820" s="14"/>
      <c r="L2820" s="14"/>
      <c r="M2820" s="14"/>
      <c r="N2820" s="14"/>
      <c r="O2820" s="14"/>
      <c r="P2820" s="14"/>
      <c r="Q2820" s="14"/>
    </row>
    <row r="2821" spans="10:17" x14ac:dyDescent="0.25">
      <c r="J2821" s="14"/>
      <c r="K2821" s="14"/>
      <c r="L2821" s="14"/>
      <c r="M2821" s="14"/>
      <c r="N2821" s="14"/>
      <c r="O2821" s="14"/>
      <c r="P2821" s="14"/>
      <c r="Q2821" s="14"/>
    </row>
    <row r="2822" spans="10:17" x14ac:dyDescent="0.25">
      <c r="J2822" s="14"/>
      <c r="K2822" s="14"/>
      <c r="L2822" s="14"/>
      <c r="M2822" s="14"/>
      <c r="N2822" s="14"/>
      <c r="O2822" s="14"/>
      <c r="P2822" s="14"/>
      <c r="Q2822" s="14"/>
    </row>
    <row r="2823" spans="10:17" x14ac:dyDescent="0.25">
      <c r="J2823" s="14"/>
      <c r="K2823" s="14"/>
      <c r="L2823" s="14"/>
      <c r="M2823" s="14"/>
      <c r="N2823" s="14"/>
      <c r="O2823" s="14"/>
      <c r="P2823" s="14"/>
      <c r="Q2823" s="14"/>
    </row>
    <row r="2824" spans="10:17" x14ac:dyDescent="0.25">
      <c r="J2824" s="14"/>
      <c r="K2824" s="14"/>
      <c r="L2824" s="14"/>
      <c r="M2824" s="14"/>
      <c r="N2824" s="14"/>
      <c r="O2824" s="14"/>
      <c r="P2824" s="14"/>
      <c r="Q2824" s="14"/>
    </row>
    <row r="2825" spans="10:17" x14ac:dyDescent="0.25">
      <c r="J2825" s="14"/>
      <c r="K2825" s="14"/>
      <c r="L2825" s="14"/>
      <c r="M2825" s="14"/>
      <c r="N2825" s="14"/>
      <c r="O2825" s="14"/>
      <c r="P2825" s="14"/>
      <c r="Q2825" s="14"/>
    </row>
    <row r="2826" spans="10:17" x14ac:dyDescent="0.25">
      <c r="J2826" s="14"/>
      <c r="K2826" s="14"/>
      <c r="L2826" s="14"/>
      <c r="M2826" s="14"/>
      <c r="N2826" s="14"/>
      <c r="O2826" s="14"/>
      <c r="P2826" s="14"/>
      <c r="Q2826" s="14"/>
    </row>
    <row r="2827" spans="10:17" x14ac:dyDescent="0.25">
      <c r="J2827" s="14"/>
      <c r="K2827" s="14"/>
      <c r="L2827" s="14"/>
      <c r="M2827" s="14"/>
      <c r="N2827" s="14"/>
      <c r="O2827" s="14"/>
      <c r="P2827" s="14"/>
      <c r="Q2827" s="14"/>
    </row>
    <row r="2828" spans="10:17" x14ac:dyDescent="0.25">
      <c r="J2828" s="14"/>
      <c r="K2828" s="14"/>
      <c r="L2828" s="14"/>
      <c r="M2828" s="14"/>
      <c r="N2828" s="14"/>
      <c r="O2828" s="14"/>
      <c r="P2828" s="14"/>
      <c r="Q2828" s="14"/>
    </row>
    <row r="2829" spans="10:17" x14ac:dyDescent="0.25">
      <c r="J2829" s="14"/>
      <c r="K2829" s="14"/>
      <c r="L2829" s="14"/>
      <c r="M2829" s="14"/>
      <c r="N2829" s="14"/>
      <c r="O2829" s="14"/>
      <c r="P2829" s="14"/>
      <c r="Q2829" s="14"/>
    </row>
    <row r="2830" spans="10:17" x14ac:dyDescent="0.25">
      <c r="J2830" s="14"/>
      <c r="K2830" s="14"/>
      <c r="L2830" s="14"/>
      <c r="M2830" s="14"/>
      <c r="N2830" s="14"/>
      <c r="O2830" s="14"/>
      <c r="P2830" s="14"/>
      <c r="Q2830" s="14"/>
    </row>
    <row r="2831" spans="10:17" x14ac:dyDescent="0.25">
      <c r="J2831" s="14"/>
      <c r="K2831" s="14"/>
      <c r="L2831" s="14"/>
      <c r="M2831" s="14"/>
      <c r="N2831" s="14"/>
      <c r="O2831" s="14"/>
      <c r="P2831" s="14"/>
      <c r="Q2831" s="14"/>
    </row>
    <row r="2832" spans="10:17" x14ac:dyDescent="0.25">
      <c r="J2832" s="14"/>
      <c r="K2832" s="14"/>
      <c r="L2832" s="14"/>
      <c r="M2832" s="14"/>
      <c r="N2832" s="14"/>
      <c r="O2832" s="14"/>
      <c r="P2832" s="14"/>
      <c r="Q2832" s="14"/>
    </row>
    <row r="2833" spans="10:17" x14ac:dyDescent="0.25">
      <c r="J2833" s="14"/>
      <c r="K2833" s="14"/>
      <c r="L2833" s="14"/>
      <c r="M2833" s="14"/>
      <c r="N2833" s="14"/>
      <c r="O2833" s="14"/>
      <c r="P2833" s="14"/>
      <c r="Q2833" s="14"/>
    </row>
    <row r="2834" spans="10:17" x14ac:dyDescent="0.25">
      <c r="J2834" s="14"/>
      <c r="K2834" s="14"/>
      <c r="L2834" s="14"/>
      <c r="M2834" s="14"/>
      <c r="N2834" s="14"/>
      <c r="O2834" s="14"/>
      <c r="P2834" s="14"/>
      <c r="Q2834" s="14"/>
    </row>
    <row r="2835" spans="10:17" x14ac:dyDescent="0.25">
      <c r="J2835" s="14"/>
      <c r="K2835" s="14"/>
      <c r="L2835" s="14"/>
      <c r="M2835" s="14"/>
      <c r="N2835" s="14"/>
      <c r="O2835" s="14"/>
      <c r="P2835" s="14"/>
      <c r="Q2835" s="14"/>
    </row>
    <row r="2836" spans="10:17" x14ac:dyDescent="0.25">
      <c r="J2836" s="14"/>
      <c r="K2836" s="14"/>
      <c r="L2836" s="14"/>
      <c r="M2836" s="14"/>
      <c r="N2836" s="14"/>
      <c r="O2836" s="14"/>
      <c r="P2836" s="14"/>
      <c r="Q2836" s="14"/>
    </row>
    <row r="2837" spans="10:17" x14ac:dyDescent="0.25">
      <c r="J2837" s="14"/>
      <c r="K2837" s="14"/>
      <c r="L2837" s="14"/>
      <c r="M2837" s="14"/>
      <c r="N2837" s="14"/>
      <c r="O2837" s="14"/>
      <c r="P2837" s="14"/>
      <c r="Q2837" s="14"/>
    </row>
    <row r="2838" spans="10:17" x14ac:dyDescent="0.25">
      <c r="J2838" s="14"/>
      <c r="K2838" s="14"/>
      <c r="L2838" s="14"/>
      <c r="M2838" s="14"/>
      <c r="N2838" s="14"/>
      <c r="O2838" s="14"/>
      <c r="P2838" s="14"/>
      <c r="Q2838" s="14"/>
    </row>
    <row r="2839" spans="10:17" x14ac:dyDescent="0.25">
      <c r="J2839" s="14"/>
      <c r="K2839" s="14"/>
      <c r="L2839" s="14"/>
      <c r="M2839" s="14"/>
      <c r="N2839" s="14"/>
      <c r="O2839" s="14"/>
      <c r="P2839" s="14"/>
      <c r="Q2839" s="14"/>
    </row>
    <row r="2840" spans="10:17" x14ac:dyDescent="0.25">
      <c r="J2840" s="14"/>
      <c r="K2840" s="14"/>
      <c r="L2840" s="14"/>
      <c r="M2840" s="14"/>
      <c r="N2840" s="14"/>
      <c r="O2840" s="14"/>
      <c r="P2840" s="14"/>
      <c r="Q2840" s="14"/>
    </row>
    <row r="2841" spans="10:17" x14ac:dyDescent="0.25">
      <c r="J2841" s="14"/>
      <c r="K2841" s="14"/>
      <c r="L2841" s="14"/>
      <c r="M2841" s="14"/>
      <c r="N2841" s="14"/>
      <c r="O2841" s="14"/>
      <c r="P2841" s="14"/>
      <c r="Q2841" s="14"/>
    </row>
    <row r="2842" spans="10:17" x14ac:dyDescent="0.25">
      <c r="J2842" s="14"/>
      <c r="K2842" s="14"/>
      <c r="L2842" s="14"/>
      <c r="M2842" s="14"/>
      <c r="N2842" s="14"/>
      <c r="O2842" s="14"/>
      <c r="P2842" s="14"/>
      <c r="Q2842" s="14"/>
    </row>
    <row r="2843" spans="10:17" x14ac:dyDescent="0.25">
      <c r="J2843" s="14"/>
      <c r="K2843" s="14"/>
      <c r="L2843" s="14"/>
      <c r="M2843" s="14"/>
      <c r="N2843" s="14"/>
      <c r="O2843" s="14"/>
      <c r="P2843" s="14"/>
      <c r="Q2843" s="14"/>
    </row>
    <row r="2844" spans="10:17" x14ac:dyDescent="0.25">
      <c r="J2844" s="14"/>
      <c r="K2844" s="14"/>
      <c r="L2844" s="14"/>
      <c r="M2844" s="14"/>
      <c r="N2844" s="14"/>
      <c r="O2844" s="14"/>
      <c r="P2844" s="14"/>
      <c r="Q2844" s="14"/>
    </row>
    <row r="2845" spans="10:17" x14ac:dyDescent="0.25">
      <c r="J2845" s="14"/>
      <c r="K2845" s="14"/>
      <c r="L2845" s="14"/>
      <c r="M2845" s="14"/>
      <c r="N2845" s="14"/>
      <c r="O2845" s="14"/>
      <c r="P2845" s="14"/>
      <c r="Q2845" s="14"/>
    </row>
    <row r="2846" spans="10:17" x14ac:dyDescent="0.25">
      <c r="J2846" s="14"/>
      <c r="K2846" s="14"/>
      <c r="L2846" s="14"/>
      <c r="M2846" s="14"/>
      <c r="N2846" s="14"/>
      <c r="O2846" s="14"/>
      <c r="P2846" s="14"/>
      <c r="Q2846" s="14"/>
    </row>
    <row r="2847" spans="10:17" x14ac:dyDescent="0.25">
      <c r="J2847" s="14"/>
      <c r="K2847" s="14"/>
      <c r="L2847" s="14"/>
      <c r="M2847" s="14"/>
      <c r="N2847" s="14"/>
      <c r="O2847" s="14"/>
      <c r="P2847" s="14"/>
      <c r="Q2847" s="14"/>
    </row>
    <row r="2848" spans="10:17" x14ac:dyDescent="0.25">
      <c r="J2848" s="14"/>
      <c r="K2848" s="14"/>
      <c r="L2848" s="14"/>
      <c r="M2848" s="14"/>
      <c r="N2848" s="14"/>
      <c r="O2848" s="14"/>
      <c r="P2848" s="14"/>
      <c r="Q2848" s="14"/>
    </row>
    <row r="2849" spans="10:17" x14ac:dyDescent="0.25">
      <c r="J2849" s="14"/>
      <c r="K2849" s="14"/>
      <c r="L2849" s="14"/>
      <c r="M2849" s="14"/>
      <c r="N2849" s="14"/>
      <c r="O2849" s="14"/>
      <c r="P2849" s="14"/>
      <c r="Q2849" s="14"/>
    </row>
    <row r="2850" spans="10:17" x14ac:dyDescent="0.25">
      <c r="J2850" s="14"/>
      <c r="K2850" s="14"/>
      <c r="L2850" s="14"/>
      <c r="M2850" s="14"/>
      <c r="N2850" s="14"/>
      <c r="O2850" s="14"/>
      <c r="P2850" s="14"/>
      <c r="Q2850" s="14"/>
    </row>
    <row r="2851" spans="10:17" x14ac:dyDescent="0.25">
      <c r="J2851" s="14"/>
      <c r="K2851" s="14"/>
      <c r="L2851" s="14"/>
      <c r="M2851" s="14"/>
      <c r="N2851" s="14"/>
      <c r="O2851" s="14"/>
      <c r="P2851" s="14"/>
      <c r="Q2851" s="14"/>
    </row>
    <row r="2852" spans="10:17" x14ac:dyDescent="0.25">
      <c r="J2852" s="14"/>
      <c r="K2852" s="14"/>
      <c r="L2852" s="14"/>
      <c r="M2852" s="14"/>
      <c r="N2852" s="14"/>
      <c r="O2852" s="14"/>
      <c r="P2852" s="14"/>
      <c r="Q2852" s="14"/>
    </row>
    <row r="2853" spans="10:17" x14ac:dyDescent="0.25">
      <c r="J2853" s="14"/>
      <c r="K2853" s="14"/>
      <c r="L2853" s="14"/>
      <c r="M2853" s="14"/>
      <c r="N2853" s="14"/>
      <c r="O2853" s="14"/>
      <c r="P2853" s="14"/>
      <c r="Q2853" s="14"/>
    </row>
    <row r="2854" spans="10:17" x14ac:dyDescent="0.25">
      <c r="J2854" s="14"/>
      <c r="K2854" s="14"/>
      <c r="L2854" s="14"/>
      <c r="M2854" s="14"/>
      <c r="N2854" s="14"/>
      <c r="O2854" s="14"/>
      <c r="P2854" s="14"/>
      <c r="Q2854" s="14"/>
    </row>
    <row r="2855" spans="10:17" x14ac:dyDescent="0.25">
      <c r="J2855" s="14"/>
      <c r="K2855" s="14"/>
      <c r="L2855" s="14"/>
      <c r="M2855" s="14"/>
      <c r="N2855" s="14"/>
      <c r="O2855" s="14"/>
      <c r="P2855" s="14"/>
      <c r="Q2855" s="14"/>
    </row>
    <row r="2856" spans="10:17" x14ac:dyDescent="0.25">
      <c r="J2856" s="14"/>
      <c r="K2856" s="14"/>
      <c r="L2856" s="14"/>
      <c r="M2856" s="14"/>
      <c r="N2856" s="14"/>
      <c r="O2856" s="14"/>
      <c r="P2856" s="14"/>
      <c r="Q2856" s="14"/>
    </row>
    <row r="2857" spans="10:17" x14ac:dyDescent="0.25">
      <c r="J2857" s="14"/>
      <c r="K2857" s="14"/>
      <c r="L2857" s="14"/>
      <c r="M2857" s="14"/>
      <c r="N2857" s="14"/>
      <c r="O2857" s="14"/>
      <c r="P2857" s="14"/>
      <c r="Q2857" s="14"/>
    </row>
    <row r="2858" spans="10:17" x14ac:dyDescent="0.25">
      <c r="J2858" s="14"/>
      <c r="K2858" s="14"/>
      <c r="L2858" s="14"/>
      <c r="M2858" s="14"/>
      <c r="N2858" s="14"/>
      <c r="O2858" s="14"/>
      <c r="P2858" s="14"/>
      <c r="Q2858" s="14"/>
    </row>
    <row r="2859" spans="10:17" x14ac:dyDescent="0.25">
      <c r="J2859" s="14"/>
      <c r="K2859" s="14"/>
      <c r="L2859" s="14"/>
      <c r="M2859" s="14"/>
      <c r="N2859" s="14"/>
      <c r="O2859" s="14"/>
      <c r="P2859" s="14"/>
      <c r="Q2859" s="14"/>
    </row>
    <row r="2860" spans="10:17" x14ac:dyDescent="0.25">
      <c r="J2860" s="14"/>
      <c r="K2860" s="14"/>
      <c r="L2860" s="14"/>
      <c r="M2860" s="14"/>
      <c r="N2860" s="14"/>
      <c r="O2860" s="14"/>
      <c r="P2860" s="14"/>
      <c r="Q2860" s="14"/>
    </row>
    <row r="2861" spans="10:17" x14ac:dyDescent="0.25">
      <c r="J2861" s="14"/>
      <c r="K2861" s="14"/>
      <c r="L2861" s="14"/>
      <c r="M2861" s="14"/>
      <c r="N2861" s="14"/>
      <c r="O2861" s="14"/>
      <c r="P2861" s="14"/>
      <c r="Q2861" s="14"/>
    </row>
    <row r="2862" spans="10:17" x14ac:dyDescent="0.25">
      <c r="J2862" s="14"/>
      <c r="K2862" s="14"/>
      <c r="L2862" s="14"/>
      <c r="M2862" s="14"/>
      <c r="N2862" s="14"/>
      <c r="O2862" s="14"/>
      <c r="P2862" s="14"/>
      <c r="Q2862" s="14"/>
    </row>
    <row r="2863" spans="10:17" x14ac:dyDescent="0.25">
      <c r="J2863" s="14"/>
      <c r="K2863" s="14"/>
      <c r="L2863" s="14"/>
      <c r="M2863" s="14"/>
      <c r="N2863" s="14"/>
      <c r="O2863" s="14"/>
      <c r="P2863" s="14"/>
      <c r="Q2863" s="14"/>
    </row>
    <row r="2864" spans="10:17" x14ac:dyDescent="0.25">
      <c r="J2864" s="14"/>
      <c r="K2864" s="14"/>
      <c r="L2864" s="14"/>
      <c r="M2864" s="14"/>
      <c r="N2864" s="14"/>
      <c r="O2864" s="14"/>
      <c r="P2864" s="14"/>
      <c r="Q2864" s="14"/>
    </row>
    <row r="2865" spans="10:17" x14ac:dyDescent="0.25">
      <c r="J2865" s="14"/>
      <c r="K2865" s="14"/>
      <c r="L2865" s="14"/>
      <c r="M2865" s="14"/>
      <c r="N2865" s="14"/>
      <c r="O2865" s="14"/>
      <c r="P2865" s="14"/>
      <c r="Q2865" s="14"/>
    </row>
    <row r="2866" spans="10:17" x14ac:dyDescent="0.25">
      <c r="J2866" s="14"/>
      <c r="K2866" s="14"/>
      <c r="L2866" s="14"/>
      <c r="M2866" s="14"/>
      <c r="N2866" s="14"/>
      <c r="O2866" s="14"/>
      <c r="P2866" s="14"/>
      <c r="Q2866" s="14"/>
    </row>
    <row r="2867" spans="10:17" x14ac:dyDescent="0.25">
      <c r="J2867" s="14"/>
      <c r="K2867" s="14"/>
      <c r="L2867" s="14"/>
      <c r="M2867" s="14"/>
      <c r="N2867" s="14"/>
      <c r="O2867" s="14"/>
      <c r="P2867" s="14"/>
      <c r="Q2867" s="14"/>
    </row>
    <row r="2868" spans="10:17" x14ac:dyDescent="0.25">
      <c r="J2868" s="14"/>
      <c r="K2868" s="14"/>
      <c r="L2868" s="14"/>
      <c r="M2868" s="14"/>
      <c r="N2868" s="14"/>
      <c r="O2868" s="14"/>
      <c r="P2868" s="14"/>
      <c r="Q2868" s="14"/>
    </row>
    <row r="2869" spans="10:17" x14ac:dyDescent="0.25">
      <c r="J2869" s="14"/>
      <c r="K2869" s="14"/>
      <c r="L2869" s="14"/>
      <c r="M2869" s="14"/>
      <c r="N2869" s="14"/>
      <c r="O2869" s="14"/>
      <c r="P2869" s="14"/>
      <c r="Q2869" s="14"/>
    </row>
    <row r="2870" spans="10:17" x14ac:dyDescent="0.25">
      <c r="J2870" s="14"/>
      <c r="K2870" s="14"/>
      <c r="L2870" s="14"/>
      <c r="M2870" s="14"/>
      <c r="N2870" s="14"/>
      <c r="O2870" s="14"/>
      <c r="P2870" s="14"/>
      <c r="Q2870" s="14"/>
    </row>
    <row r="2871" spans="10:17" x14ac:dyDescent="0.25">
      <c r="J2871" s="14"/>
      <c r="K2871" s="14"/>
      <c r="L2871" s="14"/>
      <c r="M2871" s="14"/>
      <c r="N2871" s="14"/>
      <c r="O2871" s="14"/>
      <c r="P2871" s="14"/>
      <c r="Q2871" s="14"/>
    </row>
    <row r="2872" spans="10:17" x14ac:dyDescent="0.25">
      <c r="J2872" s="14"/>
      <c r="K2872" s="14"/>
      <c r="L2872" s="14"/>
      <c r="M2872" s="14"/>
      <c r="N2872" s="14"/>
      <c r="O2872" s="14"/>
      <c r="P2872" s="14"/>
      <c r="Q2872" s="14"/>
    </row>
    <row r="2873" spans="10:17" x14ac:dyDescent="0.25">
      <c r="J2873" s="14"/>
      <c r="K2873" s="14"/>
      <c r="L2873" s="14"/>
      <c r="M2873" s="14"/>
      <c r="N2873" s="14"/>
      <c r="O2873" s="14"/>
      <c r="P2873" s="14"/>
      <c r="Q2873" s="14"/>
    </row>
    <row r="2874" spans="10:17" x14ac:dyDescent="0.25">
      <c r="J2874" s="14"/>
      <c r="K2874" s="14"/>
      <c r="L2874" s="14"/>
      <c r="M2874" s="14"/>
      <c r="N2874" s="14"/>
      <c r="O2874" s="14"/>
      <c r="P2874" s="14"/>
      <c r="Q2874" s="14"/>
    </row>
    <row r="2875" spans="10:17" x14ac:dyDescent="0.25">
      <c r="J2875" s="14"/>
      <c r="K2875" s="14"/>
      <c r="L2875" s="14"/>
      <c r="M2875" s="14"/>
      <c r="N2875" s="14"/>
      <c r="O2875" s="14"/>
      <c r="P2875" s="14"/>
      <c r="Q2875" s="14"/>
    </row>
    <row r="2876" spans="10:17" x14ac:dyDescent="0.25">
      <c r="J2876" s="14"/>
      <c r="K2876" s="14"/>
      <c r="L2876" s="14"/>
      <c r="M2876" s="14"/>
      <c r="N2876" s="14"/>
      <c r="O2876" s="14"/>
      <c r="P2876" s="14"/>
      <c r="Q2876" s="14"/>
    </row>
    <row r="2877" spans="10:17" x14ac:dyDescent="0.25">
      <c r="J2877" s="14"/>
      <c r="K2877" s="14"/>
      <c r="L2877" s="14"/>
      <c r="M2877" s="14"/>
      <c r="N2877" s="14"/>
      <c r="O2877" s="14"/>
      <c r="P2877" s="14"/>
      <c r="Q2877" s="14"/>
    </row>
    <row r="2878" spans="10:17" x14ac:dyDescent="0.25">
      <c r="J2878" s="14"/>
      <c r="K2878" s="14"/>
      <c r="L2878" s="14"/>
      <c r="M2878" s="14"/>
      <c r="N2878" s="14"/>
      <c r="O2878" s="14"/>
      <c r="P2878" s="14"/>
      <c r="Q2878" s="14"/>
    </row>
    <row r="2879" spans="10:17" x14ac:dyDescent="0.25">
      <c r="J2879" s="14"/>
      <c r="K2879" s="14"/>
      <c r="L2879" s="14"/>
      <c r="M2879" s="14"/>
      <c r="N2879" s="14"/>
      <c r="O2879" s="14"/>
      <c r="P2879" s="14"/>
      <c r="Q2879" s="14"/>
    </row>
    <row r="2880" spans="10:17" x14ac:dyDescent="0.25">
      <c r="J2880" s="14"/>
      <c r="K2880" s="14"/>
      <c r="L2880" s="14"/>
      <c r="M2880" s="14"/>
      <c r="N2880" s="14"/>
      <c r="O2880" s="14"/>
      <c r="P2880" s="14"/>
      <c r="Q2880" s="14"/>
    </row>
    <row r="2881" spans="10:17" x14ac:dyDescent="0.25">
      <c r="J2881" s="14"/>
      <c r="K2881" s="14"/>
      <c r="L2881" s="14"/>
      <c r="M2881" s="14"/>
      <c r="N2881" s="14"/>
      <c r="O2881" s="14"/>
      <c r="P2881" s="14"/>
      <c r="Q2881" s="14"/>
    </row>
    <row r="2882" spans="10:17" x14ac:dyDescent="0.25">
      <c r="J2882" s="14"/>
      <c r="K2882" s="14"/>
      <c r="L2882" s="14"/>
      <c r="M2882" s="14"/>
      <c r="N2882" s="14"/>
      <c r="O2882" s="14"/>
      <c r="P2882" s="14"/>
      <c r="Q2882" s="14"/>
    </row>
    <row r="2883" spans="10:17" x14ac:dyDescent="0.25">
      <c r="J2883" s="14"/>
      <c r="K2883" s="14"/>
      <c r="L2883" s="14"/>
      <c r="M2883" s="14"/>
      <c r="N2883" s="14"/>
      <c r="O2883" s="14"/>
      <c r="P2883" s="14"/>
      <c r="Q2883" s="14"/>
    </row>
    <row r="2884" spans="10:17" x14ac:dyDescent="0.25">
      <c r="J2884" s="14"/>
      <c r="K2884" s="14"/>
      <c r="L2884" s="14"/>
      <c r="M2884" s="14"/>
      <c r="N2884" s="14"/>
      <c r="O2884" s="14"/>
      <c r="P2884" s="14"/>
      <c r="Q2884" s="14"/>
    </row>
    <row r="2885" spans="10:17" x14ac:dyDescent="0.25">
      <c r="J2885" s="14"/>
      <c r="K2885" s="14"/>
      <c r="L2885" s="14"/>
      <c r="M2885" s="14"/>
      <c r="N2885" s="14"/>
      <c r="O2885" s="14"/>
      <c r="P2885" s="14"/>
      <c r="Q2885" s="14"/>
    </row>
    <row r="2886" spans="10:17" x14ac:dyDescent="0.25">
      <c r="J2886" s="14"/>
      <c r="K2886" s="14"/>
      <c r="L2886" s="14"/>
      <c r="M2886" s="14"/>
      <c r="N2886" s="14"/>
      <c r="O2886" s="14"/>
      <c r="P2886" s="14"/>
      <c r="Q2886" s="14"/>
    </row>
    <row r="2887" spans="10:17" x14ac:dyDescent="0.25">
      <c r="J2887" s="14"/>
      <c r="K2887" s="14"/>
      <c r="L2887" s="14"/>
      <c r="M2887" s="14"/>
      <c r="N2887" s="14"/>
      <c r="O2887" s="14"/>
      <c r="P2887" s="14"/>
      <c r="Q2887" s="14"/>
    </row>
    <row r="2888" spans="10:17" x14ac:dyDescent="0.25">
      <c r="J2888" s="14"/>
      <c r="K2888" s="14"/>
      <c r="L2888" s="14"/>
      <c r="M2888" s="14"/>
      <c r="N2888" s="14"/>
      <c r="O2888" s="14"/>
      <c r="P2888" s="14"/>
      <c r="Q2888" s="14"/>
    </row>
    <row r="2889" spans="10:17" x14ac:dyDescent="0.25">
      <c r="J2889" s="14"/>
      <c r="K2889" s="14"/>
      <c r="L2889" s="14"/>
      <c r="M2889" s="14"/>
      <c r="N2889" s="14"/>
      <c r="O2889" s="14"/>
      <c r="P2889" s="14"/>
      <c r="Q2889" s="14"/>
    </row>
    <row r="2890" spans="10:17" x14ac:dyDescent="0.25">
      <c r="J2890" s="14"/>
      <c r="K2890" s="14"/>
      <c r="L2890" s="14"/>
      <c r="M2890" s="14"/>
      <c r="N2890" s="14"/>
      <c r="O2890" s="14"/>
      <c r="P2890" s="14"/>
      <c r="Q2890" s="14"/>
    </row>
    <row r="2891" spans="10:17" x14ac:dyDescent="0.25">
      <c r="J2891" s="14"/>
      <c r="K2891" s="14"/>
      <c r="L2891" s="14"/>
      <c r="M2891" s="14"/>
      <c r="N2891" s="14"/>
      <c r="O2891" s="14"/>
      <c r="P2891" s="14"/>
      <c r="Q2891" s="14"/>
    </row>
    <row r="2892" spans="10:17" x14ac:dyDescent="0.25">
      <c r="J2892" s="14"/>
      <c r="K2892" s="14"/>
      <c r="L2892" s="14"/>
      <c r="M2892" s="14"/>
      <c r="N2892" s="14"/>
      <c r="O2892" s="14"/>
      <c r="P2892" s="14"/>
      <c r="Q2892" s="14"/>
    </row>
    <row r="2893" spans="10:17" x14ac:dyDescent="0.25">
      <c r="J2893" s="14"/>
      <c r="K2893" s="14"/>
      <c r="L2893" s="14"/>
      <c r="M2893" s="14"/>
      <c r="N2893" s="14"/>
      <c r="O2893" s="14"/>
      <c r="P2893" s="14"/>
      <c r="Q2893" s="14"/>
    </row>
    <row r="2894" spans="10:17" x14ac:dyDescent="0.25">
      <c r="J2894" s="14"/>
      <c r="K2894" s="14"/>
      <c r="L2894" s="14"/>
      <c r="M2894" s="14"/>
      <c r="N2894" s="14"/>
      <c r="O2894" s="14"/>
      <c r="P2894" s="14"/>
      <c r="Q2894" s="14"/>
    </row>
    <row r="2895" spans="10:17" x14ac:dyDescent="0.25">
      <c r="J2895" s="14"/>
      <c r="K2895" s="14"/>
      <c r="L2895" s="14"/>
      <c r="M2895" s="14"/>
      <c r="N2895" s="14"/>
      <c r="O2895" s="14"/>
      <c r="P2895" s="14"/>
      <c r="Q2895" s="14"/>
    </row>
    <row r="2896" spans="10:17" x14ac:dyDescent="0.25">
      <c r="J2896" s="14"/>
      <c r="K2896" s="14"/>
      <c r="L2896" s="14"/>
      <c r="M2896" s="14"/>
      <c r="N2896" s="14"/>
      <c r="O2896" s="14"/>
      <c r="P2896" s="14"/>
      <c r="Q2896" s="14"/>
    </row>
    <row r="2897" spans="10:17" x14ac:dyDescent="0.25">
      <c r="J2897" s="14"/>
      <c r="K2897" s="14"/>
      <c r="L2897" s="14"/>
      <c r="M2897" s="14"/>
      <c r="N2897" s="14"/>
      <c r="O2897" s="14"/>
      <c r="P2897" s="14"/>
      <c r="Q2897" s="14"/>
    </row>
    <row r="2898" spans="10:17" x14ac:dyDescent="0.25">
      <c r="J2898" s="14"/>
      <c r="K2898" s="14"/>
      <c r="L2898" s="14"/>
      <c r="M2898" s="14"/>
      <c r="N2898" s="14"/>
      <c r="O2898" s="14"/>
      <c r="P2898" s="14"/>
      <c r="Q2898" s="14"/>
    </row>
    <row r="2899" spans="10:17" x14ac:dyDescent="0.25">
      <c r="J2899" s="14"/>
      <c r="K2899" s="14"/>
      <c r="L2899" s="14"/>
      <c r="M2899" s="14"/>
      <c r="N2899" s="14"/>
      <c r="O2899" s="14"/>
      <c r="P2899" s="14"/>
      <c r="Q2899" s="14"/>
    </row>
    <row r="2900" spans="10:17" x14ac:dyDescent="0.25">
      <c r="J2900" s="14"/>
      <c r="K2900" s="14"/>
      <c r="L2900" s="14"/>
      <c r="M2900" s="14"/>
      <c r="N2900" s="14"/>
      <c r="O2900" s="14"/>
      <c r="P2900" s="14"/>
      <c r="Q2900" s="14"/>
    </row>
    <row r="2901" spans="10:17" x14ac:dyDescent="0.25">
      <c r="J2901" s="14"/>
      <c r="K2901" s="14"/>
      <c r="L2901" s="14"/>
      <c r="M2901" s="14"/>
      <c r="N2901" s="14"/>
      <c r="O2901" s="14"/>
      <c r="P2901" s="14"/>
      <c r="Q2901" s="14"/>
    </row>
    <row r="2902" spans="10:17" x14ac:dyDescent="0.25">
      <c r="J2902" s="14"/>
      <c r="K2902" s="14"/>
      <c r="L2902" s="14"/>
      <c r="M2902" s="14"/>
      <c r="N2902" s="14"/>
      <c r="O2902" s="14"/>
      <c r="P2902" s="14"/>
      <c r="Q2902" s="14"/>
    </row>
    <row r="2903" spans="10:17" x14ac:dyDescent="0.25">
      <c r="J2903" s="14"/>
      <c r="K2903" s="14"/>
      <c r="L2903" s="14"/>
      <c r="M2903" s="14"/>
      <c r="N2903" s="14"/>
      <c r="O2903" s="14"/>
      <c r="P2903" s="14"/>
      <c r="Q2903" s="14"/>
    </row>
    <row r="2904" spans="10:17" x14ac:dyDescent="0.25">
      <c r="J2904" s="14"/>
      <c r="K2904" s="14"/>
      <c r="L2904" s="14"/>
      <c r="M2904" s="14"/>
      <c r="N2904" s="14"/>
      <c r="O2904" s="14"/>
      <c r="P2904" s="14"/>
      <c r="Q2904" s="14"/>
    </row>
    <row r="2905" spans="10:17" x14ac:dyDescent="0.25">
      <c r="J2905" s="14"/>
      <c r="K2905" s="14"/>
      <c r="L2905" s="14"/>
      <c r="M2905" s="14"/>
      <c r="N2905" s="14"/>
      <c r="O2905" s="14"/>
      <c r="P2905" s="14"/>
      <c r="Q2905" s="14"/>
    </row>
    <row r="2906" spans="10:17" x14ac:dyDescent="0.25">
      <c r="J2906" s="14"/>
      <c r="K2906" s="14"/>
      <c r="L2906" s="14"/>
      <c r="M2906" s="14"/>
      <c r="N2906" s="14"/>
      <c r="O2906" s="14"/>
      <c r="P2906" s="14"/>
      <c r="Q2906" s="14"/>
    </row>
    <row r="2907" spans="10:17" x14ac:dyDescent="0.25">
      <c r="J2907" s="14"/>
      <c r="K2907" s="14"/>
      <c r="L2907" s="14"/>
      <c r="M2907" s="14"/>
      <c r="N2907" s="14"/>
      <c r="O2907" s="14"/>
      <c r="P2907" s="14"/>
      <c r="Q2907" s="14"/>
    </row>
    <row r="2908" spans="10:17" x14ac:dyDescent="0.25">
      <c r="J2908" s="14"/>
      <c r="K2908" s="14"/>
      <c r="L2908" s="14"/>
      <c r="M2908" s="14"/>
      <c r="N2908" s="14"/>
      <c r="O2908" s="14"/>
      <c r="P2908" s="14"/>
      <c r="Q2908" s="14"/>
    </row>
    <row r="2909" spans="10:17" x14ac:dyDescent="0.25">
      <c r="J2909" s="14"/>
      <c r="K2909" s="14"/>
      <c r="L2909" s="14"/>
      <c r="M2909" s="14"/>
      <c r="N2909" s="14"/>
      <c r="O2909" s="14"/>
      <c r="P2909" s="14"/>
      <c r="Q2909" s="14"/>
    </row>
    <row r="2910" spans="10:17" x14ac:dyDescent="0.25">
      <c r="J2910" s="14"/>
      <c r="K2910" s="14"/>
      <c r="L2910" s="14"/>
      <c r="M2910" s="14"/>
      <c r="N2910" s="14"/>
      <c r="O2910" s="14"/>
      <c r="P2910" s="14"/>
      <c r="Q2910" s="14"/>
    </row>
    <row r="2911" spans="10:17" x14ac:dyDescent="0.25">
      <c r="J2911" s="14"/>
      <c r="K2911" s="14"/>
      <c r="L2911" s="14"/>
      <c r="M2911" s="14"/>
      <c r="N2911" s="14"/>
      <c r="O2911" s="14"/>
      <c r="P2911" s="14"/>
      <c r="Q2911" s="14"/>
    </row>
    <row r="2912" spans="10:17" x14ac:dyDescent="0.25">
      <c r="J2912" s="14"/>
      <c r="K2912" s="14"/>
      <c r="L2912" s="14"/>
      <c r="M2912" s="14"/>
      <c r="N2912" s="14"/>
      <c r="O2912" s="14"/>
      <c r="P2912" s="14"/>
      <c r="Q2912" s="14"/>
    </row>
    <row r="2913" spans="10:17" x14ac:dyDescent="0.25">
      <c r="J2913" s="14"/>
      <c r="K2913" s="14"/>
      <c r="L2913" s="14"/>
      <c r="M2913" s="14"/>
      <c r="N2913" s="14"/>
      <c r="O2913" s="14"/>
      <c r="P2913" s="14"/>
      <c r="Q2913" s="14"/>
    </row>
    <row r="2914" spans="10:17" x14ac:dyDescent="0.25">
      <c r="J2914" s="14"/>
      <c r="K2914" s="14"/>
      <c r="L2914" s="14"/>
      <c r="M2914" s="14"/>
      <c r="N2914" s="14"/>
      <c r="O2914" s="14"/>
      <c r="P2914" s="14"/>
      <c r="Q2914" s="14"/>
    </row>
    <row r="2915" spans="10:17" x14ac:dyDescent="0.25">
      <c r="J2915" s="14"/>
      <c r="K2915" s="14"/>
      <c r="L2915" s="14"/>
      <c r="M2915" s="14"/>
      <c r="N2915" s="14"/>
      <c r="O2915" s="14"/>
      <c r="P2915" s="14"/>
      <c r="Q2915" s="14"/>
    </row>
    <row r="2916" spans="10:17" x14ac:dyDescent="0.25">
      <c r="J2916" s="14"/>
      <c r="K2916" s="14"/>
      <c r="L2916" s="14"/>
      <c r="M2916" s="14"/>
      <c r="N2916" s="14"/>
      <c r="O2916" s="14"/>
      <c r="P2916" s="14"/>
      <c r="Q2916" s="14"/>
    </row>
    <row r="2917" spans="10:17" x14ac:dyDescent="0.25">
      <c r="J2917" s="14"/>
      <c r="K2917" s="14"/>
      <c r="L2917" s="14"/>
      <c r="M2917" s="14"/>
      <c r="N2917" s="14"/>
      <c r="O2917" s="14"/>
      <c r="P2917" s="14"/>
      <c r="Q2917" s="14"/>
    </row>
    <row r="2918" spans="10:17" x14ac:dyDescent="0.25">
      <c r="J2918" s="14"/>
      <c r="K2918" s="14"/>
      <c r="L2918" s="14"/>
      <c r="M2918" s="14"/>
      <c r="N2918" s="14"/>
      <c r="O2918" s="14"/>
      <c r="P2918" s="14"/>
      <c r="Q2918" s="14"/>
    </row>
    <row r="2919" spans="10:17" x14ac:dyDescent="0.25">
      <c r="J2919" s="14"/>
      <c r="K2919" s="14"/>
      <c r="L2919" s="14"/>
      <c r="M2919" s="14"/>
      <c r="N2919" s="14"/>
      <c r="O2919" s="14"/>
      <c r="P2919" s="14"/>
      <c r="Q2919" s="14"/>
    </row>
    <row r="2920" spans="10:17" x14ac:dyDescent="0.25">
      <c r="J2920" s="14"/>
      <c r="K2920" s="14"/>
      <c r="L2920" s="14"/>
      <c r="M2920" s="14"/>
      <c r="N2920" s="14"/>
      <c r="O2920" s="14"/>
      <c r="P2920" s="14"/>
      <c r="Q2920" s="14"/>
    </row>
    <row r="2921" spans="10:17" x14ac:dyDescent="0.25">
      <c r="J2921" s="14"/>
      <c r="K2921" s="14"/>
      <c r="L2921" s="14"/>
      <c r="M2921" s="14"/>
      <c r="N2921" s="14"/>
      <c r="O2921" s="14"/>
      <c r="P2921" s="14"/>
      <c r="Q2921" s="14"/>
    </row>
    <row r="2922" spans="10:17" x14ac:dyDescent="0.25">
      <c r="J2922" s="14"/>
      <c r="K2922" s="14"/>
      <c r="L2922" s="14"/>
      <c r="M2922" s="14"/>
      <c r="N2922" s="14"/>
      <c r="O2922" s="14"/>
      <c r="P2922" s="14"/>
      <c r="Q2922" s="14"/>
    </row>
    <row r="2923" spans="10:17" x14ac:dyDescent="0.25">
      <c r="J2923" s="14"/>
      <c r="K2923" s="14"/>
      <c r="L2923" s="14"/>
      <c r="M2923" s="14"/>
      <c r="N2923" s="14"/>
      <c r="O2923" s="14"/>
      <c r="P2923" s="14"/>
      <c r="Q2923" s="14"/>
    </row>
    <row r="2924" spans="10:17" x14ac:dyDescent="0.25">
      <c r="J2924" s="14"/>
      <c r="K2924" s="14"/>
      <c r="L2924" s="14"/>
      <c r="M2924" s="14"/>
      <c r="N2924" s="14"/>
      <c r="O2924" s="14"/>
      <c r="P2924" s="14"/>
      <c r="Q2924" s="14"/>
    </row>
    <row r="2925" spans="10:17" x14ac:dyDescent="0.25">
      <c r="J2925" s="14"/>
      <c r="K2925" s="14"/>
      <c r="L2925" s="14"/>
      <c r="M2925" s="14"/>
      <c r="N2925" s="14"/>
      <c r="O2925" s="14"/>
      <c r="P2925" s="14"/>
      <c r="Q2925" s="14"/>
    </row>
    <row r="2926" spans="10:17" x14ac:dyDescent="0.25">
      <c r="J2926" s="14"/>
      <c r="K2926" s="14"/>
      <c r="L2926" s="14"/>
      <c r="M2926" s="14"/>
      <c r="N2926" s="14"/>
      <c r="O2926" s="14"/>
      <c r="P2926" s="14"/>
      <c r="Q2926" s="14"/>
    </row>
    <row r="2927" spans="10:17" x14ac:dyDescent="0.25">
      <c r="J2927" s="14"/>
      <c r="K2927" s="14"/>
      <c r="L2927" s="14"/>
      <c r="M2927" s="14"/>
      <c r="N2927" s="14"/>
      <c r="O2927" s="14"/>
      <c r="P2927" s="14"/>
      <c r="Q2927" s="14"/>
    </row>
    <row r="2928" spans="10:17" x14ac:dyDescent="0.25">
      <c r="J2928" s="14"/>
      <c r="K2928" s="14"/>
      <c r="L2928" s="14"/>
      <c r="M2928" s="14"/>
      <c r="N2928" s="14"/>
      <c r="O2928" s="14"/>
      <c r="P2928" s="14"/>
      <c r="Q2928" s="14"/>
    </row>
    <row r="2929" spans="10:17" x14ac:dyDescent="0.25">
      <c r="J2929" s="14"/>
      <c r="K2929" s="14"/>
      <c r="L2929" s="14"/>
      <c r="M2929" s="14"/>
      <c r="N2929" s="14"/>
      <c r="O2929" s="14"/>
      <c r="P2929" s="14"/>
      <c r="Q2929" s="14"/>
    </row>
    <row r="2930" spans="10:17" x14ac:dyDescent="0.25">
      <c r="J2930" s="14"/>
      <c r="K2930" s="14"/>
      <c r="L2930" s="14"/>
      <c r="M2930" s="14"/>
      <c r="N2930" s="14"/>
      <c r="O2930" s="14"/>
      <c r="P2930" s="14"/>
      <c r="Q2930" s="14"/>
    </row>
    <row r="2931" spans="10:17" x14ac:dyDescent="0.25">
      <c r="J2931" s="14"/>
      <c r="K2931" s="14"/>
      <c r="L2931" s="14"/>
      <c r="M2931" s="14"/>
      <c r="N2931" s="14"/>
      <c r="O2931" s="14"/>
      <c r="P2931" s="14"/>
      <c r="Q2931" s="14"/>
    </row>
    <row r="2932" spans="10:17" x14ac:dyDescent="0.25">
      <c r="J2932" s="14"/>
      <c r="K2932" s="14"/>
      <c r="L2932" s="14"/>
      <c r="M2932" s="14"/>
      <c r="N2932" s="14"/>
      <c r="O2932" s="14"/>
      <c r="P2932" s="14"/>
      <c r="Q2932" s="14"/>
    </row>
    <row r="2933" spans="10:17" x14ac:dyDescent="0.25">
      <c r="J2933" s="14"/>
      <c r="K2933" s="14"/>
      <c r="L2933" s="14"/>
      <c r="M2933" s="14"/>
      <c r="N2933" s="14"/>
      <c r="O2933" s="14"/>
      <c r="P2933" s="14"/>
      <c r="Q2933" s="14"/>
    </row>
    <row r="2934" spans="10:17" x14ac:dyDescent="0.25">
      <c r="J2934" s="14"/>
      <c r="K2934" s="14"/>
      <c r="L2934" s="14"/>
      <c r="M2934" s="14"/>
      <c r="N2934" s="14"/>
      <c r="O2934" s="14"/>
      <c r="P2934" s="14"/>
      <c r="Q2934" s="14"/>
    </row>
    <row r="2935" spans="10:17" x14ac:dyDescent="0.25">
      <c r="J2935" s="14"/>
      <c r="K2935" s="14"/>
      <c r="L2935" s="14"/>
      <c r="M2935" s="14"/>
      <c r="N2935" s="14"/>
      <c r="O2935" s="14"/>
      <c r="P2935" s="14"/>
      <c r="Q2935" s="14"/>
    </row>
    <row r="2936" spans="10:17" x14ac:dyDescent="0.25">
      <c r="J2936" s="14"/>
      <c r="K2936" s="14"/>
      <c r="L2936" s="14"/>
      <c r="M2936" s="14"/>
      <c r="N2936" s="14"/>
      <c r="O2936" s="14"/>
      <c r="P2936" s="14"/>
      <c r="Q2936" s="14"/>
    </row>
    <row r="2937" spans="10:17" x14ac:dyDescent="0.25">
      <c r="J2937" s="14"/>
      <c r="K2937" s="14"/>
      <c r="L2937" s="14"/>
      <c r="M2937" s="14"/>
      <c r="N2937" s="14"/>
      <c r="O2937" s="14"/>
      <c r="P2937" s="14"/>
      <c r="Q2937" s="14"/>
    </row>
    <row r="2938" spans="10:17" x14ac:dyDescent="0.25">
      <c r="J2938" s="14"/>
      <c r="K2938" s="14"/>
      <c r="L2938" s="14"/>
      <c r="M2938" s="14"/>
      <c r="N2938" s="14"/>
      <c r="O2938" s="14"/>
      <c r="P2938" s="14"/>
      <c r="Q2938" s="14"/>
    </row>
    <row r="2939" spans="10:17" x14ac:dyDescent="0.25">
      <c r="J2939" s="14"/>
      <c r="K2939" s="14"/>
      <c r="L2939" s="14"/>
      <c r="M2939" s="14"/>
      <c r="N2939" s="14"/>
      <c r="O2939" s="14"/>
      <c r="P2939" s="14"/>
      <c r="Q2939" s="14"/>
    </row>
    <row r="2940" spans="10:17" x14ac:dyDescent="0.25">
      <c r="J2940" s="14"/>
      <c r="K2940" s="14"/>
      <c r="L2940" s="14"/>
      <c r="M2940" s="14"/>
      <c r="N2940" s="14"/>
      <c r="O2940" s="14"/>
      <c r="P2940" s="14"/>
      <c r="Q2940" s="14"/>
    </row>
    <row r="2941" spans="10:17" x14ac:dyDescent="0.25">
      <c r="J2941" s="14"/>
      <c r="K2941" s="14"/>
      <c r="L2941" s="14"/>
      <c r="M2941" s="14"/>
      <c r="N2941" s="14"/>
      <c r="O2941" s="14"/>
      <c r="P2941" s="14"/>
      <c r="Q2941" s="14"/>
    </row>
    <row r="2942" spans="10:17" x14ac:dyDescent="0.25">
      <c r="J2942" s="14"/>
      <c r="K2942" s="14"/>
      <c r="L2942" s="14"/>
      <c r="M2942" s="14"/>
      <c r="N2942" s="14"/>
      <c r="O2942" s="14"/>
      <c r="P2942" s="14"/>
      <c r="Q2942" s="14"/>
    </row>
    <row r="2943" spans="10:17" x14ac:dyDescent="0.25">
      <c r="J2943" s="14"/>
      <c r="K2943" s="14"/>
      <c r="L2943" s="14"/>
      <c r="M2943" s="14"/>
      <c r="N2943" s="14"/>
      <c r="O2943" s="14"/>
      <c r="P2943" s="14"/>
      <c r="Q2943" s="14"/>
    </row>
    <row r="2944" spans="10:17" x14ac:dyDescent="0.25">
      <c r="J2944" s="14"/>
      <c r="K2944" s="14"/>
      <c r="L2944" s="14"/>
      <c r="M2944" s="14"/>
      <c r="N2944" s="14"/>
      <c r="O2944" s="14"/>
      <c r="P2944" s="14"/>
      <c r="Q2944" s="14"/>
    </row>
    <row r="2945" spans="10:17" x14ac:dyDescent="0.25">
      <c r="J2945" s="14"/>
      <c r="K2945" s="14"/>
      <c r="L2945" s="14"/>
      <c r="M2945" s="14"/>
      <c r="N2945" s="14"/>
      <c r="O2945" s="14"/>
      <c r="P2945" s="14"/>
      <c r="Q2945" s="14"/>
    </row>
    <row r="2946" spans="10:17" x14ac:dyDescent="0.25">
      <c r="J2946" s="14"/>
      <c r="K2946" s="14"/>
      <c r="L2946" s="14"/>
      <c r="M2946" s="14"/>
      <c r="N2946" s="14"/>
      <c r="O2946" s="14"/>
      <c r="P2946" s="14"/>
      <c r="Q2946" s="14"/>
    </row>
    <row r="2947" spans="10:17" x14ac:dyDescent="0.25">
      <c r="J2947" s="14"/>
      <c r="K2947" s="14"/>
      <c r="L2947" s="14"/>
      <c r="M2947" s="14"/>
      <c r="N2947" s="14"/>
      <c r="O2947" s="14"/>
      <c r="P2947" s="14"/>
      <c r="Q2947" s="14"/>
    </row>
    <row r="2948" spans="10:17" x14ac:dyDescent="0.25">
      <c r="J2948" s="14"/>
      <c r="K2948" s="14"/>
      <c r="L2948" s="14"/>
      <c r="M2948" s="14"/>
      <c r="N2948" s="14"/>
      <c r="O2948" s="14"/>
      <c r="P2948" s="14"/>
      <c r="Q2948" s="14"/>
    </row>
    <row r="2949" spans="10:17" x14ac:dyDescent="0.25">
      <c r="J2949" s="14"/>
      <c r="K2949" s="14"/>
      <c r="L2949" s="14"/>
      <c r="M2949" s="14"/>
      <c r="N2949" s="14"/>
      <c r="O2949" s="14"/>
      <c r="P2949" s="14"/>
      <c r="Q2949" s="14"/>
    </row>
    <row r="2950" spans="10:17" x14ac:dyDescent="0.25">
      <c r="J2950" s="14"/>
      <c r="K2950" s="14"/>
      <c r="L2950" s="14"/>
      <c r="M2950" s="14"/>
      <c r="N2950" s="14"/>
      <c r="O2950" s="14"/>
      <c r="P2950" s="14"/>
      <c r="Q2950" s="14"/>
    </row>
    <row r="2951" spans="10:17" x14ac:dyDescent="0.25">
      <c r="J2951" s="14"/>
      <c r="K2951" s="14"/>
      <c r="L2951" s="14"/>
      <c r="M2951" s="14"/>
      <c r="N2951" s="14"/>
      <c r="O2951" s="14"/>
      <c r="P2951" s="14"/>
      <c r="Q2951" s="14"/>
    </row>
    <row r="2952" spans="10:17" x14ac:dyDescent="0.25">
      <c r="J2952" s="14"/>
      <c r="K2952" s="14"/>
      <c r="L2952" s="14"/>
      <c r="M2952" s="14"/>
      <c r="N2952" s="14"/>
      <c r="O2952" s="14"/>
      <c r="P2952" s="14"/>
      <c r="Q2952" s="14"/>
    </row>
    <row r="2953" spans="10:17" x14ac:dyDescent="0.25">
      <c r="J2953" s="14"/>
      <c r="K2953" s="14"/>
      <c r="L2953" s="14"/>
      <c r="M2953" s="14"/>
      <c r="N2953" s="14"/>
      <c r="O2953" s="14"/>
      <c r="P2953" s="14"/>
      <c r="Q2953" s="14"/>
    </row>
    <row r="2954" spans="10:17" x14ac:dyDescent="0.25">
      <c r="J2954" s="14"/>
      <c r="K2954" s="14"/>
      <c r="L2954" s="14"/>
      <c r="M2954" s="14"/>
      <c r="N2954" s="14"/>
      <c r="O2954" s="14"/>
      <c r="P2954" s="14"/>
      <c r="Q2954" s="14"/>
    </row>
    <row r="2955" spans="10:17" x14ac:dyDescent="0.25">
      <c r="J2955" s="14"/>
      <c r="K2955" s="14"/>
      <c r="L2955" s="14"/>
      <c r="M2955" s="14"/>
      <c r="N2955" s="14"/>
      <c r="O2955" s="14"/>
      <c r="P2955" s="14"/>
      <c r="Q2955" s="14"/>
    </row>
    <row r="2956" spans="10:17" x14ac:dyDescent="0.25">
      <c r="J2956" s="14"/>
      <c r="K2956" s="14"/>
      <c r="L2956" s="14"/>
      <c r="M2956" s="14"/>
      <c r="N2956" s="14"/>
      <c r="O2956" s="14"/>
      <c r="P2956" s="14"/>
      <c r="Q2956" s="14"/>
    </row>
    <row r="2957" spans="10:17" x14ac:dyDescent="0.25">
      <c r="J2957" s="14"/>
      <c r="K2957" s="14"/>
      <c r="L2957" s="14"/>
      <c r="M2957" s="14"/>
      <c r="N2957" s="14"/>
      <c r="O2957" s="14"/>
      <c r="P2957" s="14"/>
      <c r="Q2957" s="14"/>
    </row>
    <row r="2958" spans="10:17" x14ac:dyDescent="0.25">
      <c r="J2958" s="14"/>
      <c r="K2958" s="14"/>
      <c r="L2958" s="14"/>
      <c r="M2958" s="14"/>
      <c r="N2958" s="14"/>
      <c r="O2958" s="14"/>
      <c r="P2958" s="14"/>
      <c r="Q2958" s="14"/>
    </row>
    <row r="2959" spans="10:17" x14ac:dyDescent="0.25">
      <c r="J2959" s="14"/>
      <c r="K2959" s="14"/>
      <c r="L2959" s="14"/>
      <c r="M2959" s="14"/>
      <c r="N2959" s="14"/>
      <c r="O2959" s="14"/>
      <c r="P2959" s="14"/>
      <c r="Q2959" s="14"/>
    </row>
    <row r="2960" spans="10:17" x14ac:dyDescent="0.25">
      <c r="J2960" s="14"/>
      <c r="K2960" s="14"/>
      <c r="L2960" s="14"/>
      <c r="M2960" s="14"/>
      <c r="N2960" s="14"/>
      <c r="O2960" s="14"/>
      <c r="P2960" s="14"/>
      <c r="Q2960" s="14"/>
    </row>
    <row r="2961" spans="10:17" x14ac:dyDescent="0.25">
      <c r="J2961" s="14"/>
      <c r="K2961" s="14"/>
      <c r="L2961" s="14"/>
      <c r="M2961" s="14"/>
      <c r="N2961" s="14"/>
      <c r="O2961" s="14"/>
      <c r="P2961" s="14"/>
      <c r="Q2961" s="14"/>
    </row>
    <row r="2962" spans="10:17" x14ac:dyDescent="0.25">
      <c r="J2962" s="14"/>
      <c r="K2962" s="14"/>
      <c r="L2962" s="14"/>
      <c r="M2962" s="14"/>
      <c r="N2962" s="14"/>
      <c r="O2962" s="14"/>
      <c r="P2962" s="14"/>
      <c r="Q2962" s="14"/>
    </row>
    <row r="2963" spans="10:17" x14ac:dyDescent="0.25">
      <c r="J2963" s="14"/>
      <c r="K2963" s="14"/>
      <c r="L2963" s="14"/>
      <c r="M2963" s="14"/>
      <c r="N2963" s="14"/>
      <c r="O2963" s="14"/>
      <c r="P2963" s="14"/>
      <c r="Q2963" s="14"/>
    </row>
    <row r="2964" spans="10:17" x14ac:dyDescent="0.25">
      <c r="J2964" s="14"/>
      <c r="K2964" s="14"/>
      <c r="L2964" s="14"/>
      <c r="M2964" s="14"/>
      <c r="N2964" s="14"/>
      <c r="O2964" s="14"/>
      <c r="P2964" s="14"/>
      <c r="Q2964" s="14"/>
    </row>
    <row r="2965" spans="10:17" x14ac:dyDescent="0.25">
      <c r="J2965" s="14"/>
      <c r="K2965" s="14"/>
      <c r="L2965" s="14"/>
      <c r="M2965" s="14"/>
      <c r="N2965" s="14"/>
      <c r="O2965" s="14"/>
      <c r="P2965" s="14"/>
      <c r="Q2965" s="14"/>
    </row>
    <row r="2966" spans="10:17" x14ac:dyDescent="0.25">
      <c r="J2966" s="14"/>
      <c r="K2966" s="14"/>
      <c r="L2966" s="14"/>
      <c r="M2966" s="14"/>
      <c r="N2966" s="14"/>
      <c r="O2966" s="14"/>
      <c r="P2966" s="14"/>
      <c r="Q2966" s="14"/>
    </row>
    <row r="2967" spans="10:17" x14ac:dyDescent="0.25">
      <c r="J2967" s="14"/>
      <c r="K2967" s="14"/>
      <c r="L2967" s="14"/>
      <c r="M2967" s="14"/>
      <c r="N2967" s="14"/>
      <c r="O2967" s="14"/>
      <c r="P2967" s="14"/>
      <c r="Q2967" s="14"/>
    </row>
    <row r="2968" spans="10:17" x14ac:dyDescent="0.25">
      <c r="J2968" s="14"/>
      <c r="K2968" s="14"/>
      <c r="L2968" s="14"/>
      <c r="M2968" s="14"/>
      <c r="N2968" s="14"/>
      <c r="O2968" s="14"/>
      <c r="P2968" s="14"/>
      <c r="Q2968" s="14"/>
    </row>
    <row r="2969" spans="10:17" x14ac:dyDescent="0.25">
      <c r="J2969" s="14"/>
      <c r="K2969" s="14"/>
      <c r="L2969" s="14"/>
      <c r="M2969" s="14"/>
      <c r="N2969" s="14"/>
      <c r="O2969" s="14"/>
      <c r="P2969" s="14"/>
      <c r="Q2969" s="14"/>
    </row>
    <row r="2970" spans="10:17" x14ac:dyDescent="0.25">
      <c r="J2970" s="14"/>
      <c r="K2970" s="14"/>
      <c r="L2970" s="14"/>
      <c r="M2970" s="14"/>
      <c r="N2970" s="14"/>
      <c r="O2970" s="14"/>
      <c r="P2970" s="14"/>
      <c r="Q2970" s="14"/>
    </row>
    <row r="2971" spans="10:17" x14ac:dyDescent="0.25">
      <c r="J2971" s="14"/>
      <c r="K2971" s="14"/>
      <c r="L2971" s="14"/>
      <c r="M2971" s="14"/>
      <c r="N2971" s="14"/>
      <c r="O2971" s="14"/>
      <c r="P2971" s="14"/>
      <c r="Q2971" s="14"/>
    </row>
    <row r="2972" spans="10:17" x14ac:dyDescent="0.25">
      <c r="J2972" s="14"/>
      <c r="K2972" s="14"/>
      <c r="L2972" s="14"/>
      <c r="M2972" s="14"/>
      <c r="N2972" s="14"/>
      <c r="O2972" s="14"/>
      <c r="P2972" s="14"/>
      <c r="Q2972" s="14"/>
    </row>
    <row r="2973" spans="10:17" x14ac:dyDescent="0.25">
      <c r="J2973" s="14"/>
      <c r="K2973" s="14"/>
      <c r="L2973" s="14"/>
      <c r="M2973" s="14"/>
      <c r="N2973" s="14"/>
      <c r="O2973" s="14"/>
      <c r="P2973" s="14"/>
      <c r="Q2973" s="14"/>
    </row>
    <row r="2974" spans="10:17" x14ac:dyDescent="0.25">
      <c r="J2974" s="14"/>
      <c r="K2974" s="14"/>
      <c r="L2974" s="14"/>
      <c r="M2974" s="14"/>
      <c r="N2974" s="14"/>
      <c r="O2974" s="14"/>
      <c r="P2974" s="14"/>
      <c r="Q2974" s="14"/>
    </row>
    <row r="2975" spans="10:17" x14ac:dyDescent="0.25">
      <c r="J2975" s="14"/>
      <c r="K2975" s="14"/>
      <c r="L2975" s="14"/>
      <c r="M2975" s="14"/>
      <c r="N2975" s="14"/>
      <c r="O2975" s="14"/>
      <c r="P2975" s="14"/>
      <c r="Q2975" s="14"/>
    </row>
    <row r="2976" spans="10:17" x14ac:dyDescent="0.25">
      <c r="J2976" s="14"/>
      <c r="K2976" s="14"/>
      <c r="L2976" s="14"/>
      <c r="M2976" s="14"/>
      <c r="N2976" s="14"/>
      <c r="O2976" s="14"/>
      <c r="P2976" s="14"/>
      <c r="Q2976" s="14"/>
    </row>
    <row r="2977" spans="10:17" x14ac:dyDescent="0.25">
      <c r="J2977" s="14"/>
      <c r="K2977" s="14"/>
      <c r="L2977" s="14"/>
      <c r="M2977" s="14"/>
      <c r="N2977" s="14"/>
      <c r="O2977" s="14"/>
      <c r="P2977" s="14"/>
      <c r="Q2977" s="14"/>
    </row>
    <row r="2978" spans="10:17" x14ac:dyDescent="0.25">
      <c r="J2978" s="14"/>
      <c r="K2978" s="14"/>
      <c r="L2978" s="14"/>
      <c r="M2978" s="14"/>
      <c r="N2978" s="14"/>
      <c r="O2978" s="14"/>
      <c r="P2978" s="14"/>
      <c r="Q2978" s="14"/>
    </row>
    <row r="2979" spans="10:17" x14ac:dyDescent="0.25">
      <c r="J2979" s="14"/>
      <c r="K2979" s="14"/>
      <c r="L2979" s="14"/>
      <c r="M2979" s="14"/>
      <c r="N2979" s="14"/>
      <c r="O2979" s="14"/>
      <c r="P2979" s="14"/>
      <c r="Q2979" s="14"/>
    </row>
    <row r="2980" spans="10:17" x14ac:dyDescent="0.25">
      <c r="J2980" s="14"/>
      <c r="K2980" s="14"/>
      <c r="L2980" s="14"/>
      <c r="M2980" s="14"/>
      <c r="N2980" s="14"/>
      <c r="O2980" s="14"/>
      <c r="P2980" s="14"/>
      <c r="Q2980" s="14"/>
    </row>
    <row r="2981" spans="10:17" x14ac:dyDescent="0.25">
      <c r="J2981" s="14"/>
      <c r="K2981" s="14"/>
      <c r="L2981" s="14"/>
      <c r="M2981" s="14"/>
      <c r="N2981" s="14"/>
      <c r="O2981" s="14"/>
      <c r="P2981" s="14"/>
      <c r="Q2981" s="14"/>
    </row>
    <row r="2982" spans="10:17" x14ac:dyDescent="0.25">
      <c r="J2982" s="14"/>
      <c r="K2982" s="14"/>
      <c r="L2982" s="14"/>
      <c r="M2982" s="14"/>
      <c r="N2982" s="14"/>
      <c r="O2982" s="14"/>
      <c r="P2982" s="14"/>
      <c r="Q2982" s="14"/>
    </row>
    <row r="2983" spans="10:17" x14ac:dyDescent="0.25">
      <c r="J2983" s="14"/>
      <c r="K2983" s="14"/>
      <c r="L2983" s="14"/>
      <c r="M2983" s="14"/>
      <c r="N2983" s="14"/>
      <c r="O2983" s="14"/>
      <c r="P2983" s="14"/>
      <c r="Q2983" s="14"/>
    </row>
    <row r="2984" spans="10:17" x14ac:dyDescent="0.25">
      <c r="J2984" s="14"/>
      <c r="K2984" s="14"/>
      <c r="L2984" s="14"/>
      <c r="M2984" s="14"/>
      <c r="N2984" s="14"/>
      <c r="O2984" s="14"/>
      <c r="P2984" s="14"/>
      <c r="Q2984" s="14"/>
    </row>
    <row r="2985" spans="10:17" x14ac:dyDescent="0.25">
      <c r="J2985" s="14"/>
      <c r="K2985" s="14"/>
      <c r="L2985" s="14"/>
      <c r="M2985" s="14"/>
      <c r="N2985" s="14"/>
      <c r="O2985" s="14"/>
      <c r="P2985" s="14"/>
      <c r="Q2985" s="14"/>
    </row>
    <row r="2986" spans="10:17" x14ac:dyDescent="0.25">
      <c r="J2986" s="14"/>
      <c r="K2986" s="14"/>
      <c r="L2986" s="14"/>
      <c r="M2986" s="14"/>
      <c r="N2986" s="14"/>
      <c r="O2986" s="14"/>
      <c r="P2986" s="14"/>
      <c r="Q2986" s="14"/>
    </row>
    <row r="2987" spans="10:17" x14ac:dyDescent="0.25">
      <c r="J2987" s="14"/>
      <c r="K2987" s="14"/>
      <c r="L2987" s="14"/>
      <c r="M2987" s="14"/>
      <c r="N2987" s="14"/>
      <c r="O2987" s="14"/>
      <c r="P2987" s="14"/>
      <c r="Q2987" s="14"/>
    </row>
    <row r="2988" spans="10:17" x14ac:dyDescent="0.25">
      <c r="J2988" s="14"/>
      <c r="K2988" s="14"/>
      <c r="L2988" s="14"/>
      <c r="M2988" s="14"/>
      <c r="N2988" s="14"/>
      <c r="O2988" s="14"/>
      <c r="P2988" s="14"/>
      <c r="Q2988" s="14"/>
    </row>
    <row r="2989" spans="10:17" x14ac:dyDescent="0.25">
      <c r="J2989" s="14"/>
      <c r="K2989" s="14"/>
      <c r="L2989" s="14"/>
      <c r="M2989" s="14"/>
      <c r="N2989" s="14"/>
      <c r="O2989" s="14"/>
      <c r="P2989" s="14"/>
      <c r="Q2989" s="14"/>
    </row>
    <row r="2990" spans="10:17" x14ac:dyDescent="0.25">
      <c r="J2990" s="14"/>
      <c r="K2990" s="14"/>
      <c r="L2990" s="14"/>
      <c r="M2990" s="14"/>
      <c r="N2990" s="14"/>
      <c r="O2990" s="14"/>
      <c r="P2990" s="14"/>
      <c r="Q2990" s="14"/>
    </row>
    <row r="2991" spans="10:17" x14ac:dyDescent="0.25">
      <c r="J2991" s="14"/>
      <c r="K2991" s="14"/>
      <c r="L2991" s="14"/>
      <c r="M2991" s="14"/>
      <c r="N2991" s="14"/>
      <c r="O2991" s="14"/>
      <c r="P2991" s="14"/>
      <c r="Q2991" s="14"/>
    </row>
    <row r="2992" spans="10:17" x14ac:dyDescent="0.25">
      <c r="J2992" s="14"/>
      <c r="K2992" s="14"/>
      <c r="L2992" s="14"/>
      <c r="M2992" s="14"/>
      <c r="N2992" s="14"/>
      <c r="O2992" s="14"/>
      <c r="P2992" s="14"/>
      <c r="Q2992" s="14"/>
    </row>
    <row r="2993" spans="10:17" x14ac:dyDescent="0.25">
      <c r="J2993" s="14"/>
      <c r="K2993" s="14"/>
      <c r="L2993" s="14"/>
      <c r="M2993" s="14"/>
      <c r="N2993" s="14"/>
      <c r="O2993" s="14"/>
      <c r="P2993" s="14"/>
      <c r="Q2993" s="14"/>
    </row>
    <row r="2994" spans="10:17" x14ac:dyDescent="0.25">
      <c r="J2994" s="14"/>
      <c r="K2994" s="14"/>
      <c r="L2994" s="14"/>
      <c r="M2994" s="14"/>
      <c r="N2994" s="14"/>
      <c r="O2994" s="14"/>
      <c r="P2994" s="14"/>
      <c r="Q2994" s="14"/>
    </row>
    <row r="2995" spans="10:17" x14ac:dyDescent="0.25">
      <c r="J2995" s="14"/>
      <c r="K2995" s="14"/>
      <c r="L2995" s="14"/>
      <c r="M2995" s="14"/>
      <c r="N2995" s="14"/>
      <c r="O2995" s="14"/>
      <c r="P2995" s="14"/>
      <c r="Q2995" s="14"/>
    </row>
    <row r="2996" spans="10:17" x14ac:dyDescent="0.25">
      <c r="J2996" s="14"/>
      <c r="K2996" s="14"/>
      <c r="L2996" s="14"/>
      <c r="M2996" s="14"/>
      <c r="N2996" s="14"/>
      <c r="O2996" s="14"/>
      <c r="P2996" s="14"/>
      <c r="Q2996" s="14"/>
    </row>
    <row r="2997" spans="10:17" x14ac:dyDescent="0.25">
      <c r="J2997" s="14"/>
      <c r="K2997" s="14"/>
      <c r="L2997" s="14"/>
      <c r="M2997" s="14"/>
      <c r="N2997" s="14"/>
      <c r="O2997" s="14"/>
      <c r="P2997" s="14"/>
      <c r="Q2997" s="14"/>
    </row>
    <row r="2998" spans="10:17" x14ac:dyDescent="0.25">
      <c r="J2998" s="14"/>
      <c r="K2998" s="14"/>
      <c r="L2998" s="14"/>
      <c r="M2998" s="14"/>
      <c r="N2998" s="14"/>
      <c r="O2998" s="14"/>
      <c r="P2998" s="14"/>
      <c r="Q2998" s="14"/>
    </row>
    <row r="2999" spans="10:17" x14ac:dyDescent="0.25">
      <c r="J2999" s="14"/>
      <c r="K2999" s="14"/>
      <c r="L2999" s="14"/>
      <c r="M2999" s="14"/>
      <c r="N2999" s="14"/>
      <c r="O2999" s="14"/>
      <c r="P2999" s="14"/>
      <c r="Q2999" s="14"/>
    </row>
    <row r="3000" spans="10:17" x14ac:dyDescent="0.25">
      <c r="J3000" s="14"/>
      <c r="K3000" s="14"/>
      <c r="L3000" s="14"/>
      <c r="M3000" s="14"/>
      <c r="N3000" s="14"/>
      <c r="O3000" s="14"/>
      <c r="P3000" s="14"/>
      <c r="Q3000" s="14"/>
    </row>
    <row r="3001" spans="10:17" x14ac:dyDescent="0.25">
      <c r="J3001" s="14"/>
      <c r="K3001" s="14"/>
      <c r="L3001" s="14"/>
      <c r="M3001" s="14"/>
      <c r="N3001" s="14"/>
      <c r="O3001" s="14"/>
      <c r="P3001" s="14"/>
      <c r="Q3001" s="14"/>
    </row>
    <row r="3002" spans="10:17" x14ac:dyDescent="0.25">
      <c r="J3002" s="14"/>
      <c r="K3002" s="14"/>
      <c r="L3002" s="14"/>
      <c r="M3002" s="14"/>
      <c r="N3002" s="14"/>
      <c r="O3002" s="14"/>
      <c r="P3002" s="14"/>
      <c r="Q3002" s="14"/>
    </row>
    <row r="3003" spans="10:17" x14ac:dyDescent="0.25">
      <c r="J3003" s="14"/>
      <c r="K3003" s="14"/>
      <c r="L3003" s="14"/>
      <c r="M3003" s="14"/>
      <c r="N3003" s="14"/>
      <c r="O3003" s="14"/>
      <c r="P3003" s="14"/>
      <c r="Q3003" s="14"/>
    </row>
    <row r="3004" spans="10:17" x14ac:dyDescent="0.25">
      <c r="J3004" s="14"/>
      <c r="K3004" s="14"/>
      <c r="L3004" s="14"/>
      <c r="M3004" s="14"/>
      <c r="N3004" s="14"/>
      <c r="O3004" s="14"/>
      <c r="P3004" s="14"/>
      <c r="Q3004" s="14"/>
    </row>
    <row r="3005" spans="10:17" x14ac:dyDescent="0.25">
      <c r="J3005" s="14"/>
      <c r="K3005" s="14"/>
      <c r="L3005" s="14"/>
      <c r="M3005" s="14"/>
      <c r="N3005" s="14"/>
      <c r="O3005" s="14"/>
      <c r="P3005" s="14"/>
      <c r="Q3005" s="14"/>
    </row>
    <row r="3006" spans="10:17" x14ac:dyDescent="0.25">
      <c r="J3006" s="14"/>
      <c r="K3006" s="14"/>
      <c r="L3006" s="14"/>
      <c r="M3006" s="14"/>
      <c r="N3006" s="14"/>
      <c r="O3006" s="14"/>
      <c r="P3006" s="14"/>
      <c r="Q3006" s="14"/>
    </row>
    <row r="3007" spans="10:17" x14ac:dyDescent="0.25">
      <c r="J3007" s="14"/>
      <c r="K3007" s="14"/>
      <c r="L3007" s="14"/>
      <c r="M3007" s="14"/>
      <c r="N3007" s="14"/>
      <c r="O3007" s="14"/>
      <c r="P3007" s="14"/>
      <c r="Q3007" s="14"/>
    </row>
    <row r="3008" spans="10:17" x14ac:dyDescent="0.25">
      <c r="J3008" s="14"/>
      <c r="K3008" s="14"/>
      <c r="L3008" s="14"/>
      <c r="M3008" s="14"/>
      <c r="N3008" s="14"/>
      <c r="O3008" s="14"/>
      <c r="P3008" s="14"/>
      <c r="Q3008" s="14"/>
    </row>
    <row r="3009" spans="10:17" x14ac:dyDescent="0.25">
      <c r="J3009" s="14"/>
      <c r="K3009" s="14"/>
      <c r="L3009" s="14"/>
      <c r="M3009" s="14"/>
      <c r="N3009" s="14"/>
      <c r="O3009" s="14"/>
      <c r="P3009" s="14"/>
      <c r="Q3009" s="14"/>
    </row>
    <row r="3010" spans="10:17" x14ac:dyDescent="0.25">
      <c r="J3010" s="14"/>
      <c r="K3010" s="14"/>
      <c r="L3010" s="14"/>
      <c r="M3010" s="14"/>
      <c r="N3010" s="14"/>
      <c r="O3010" s="14"/>
      <c r="P3010" s="14"/>
      <c r="Q3010" s="14"/>
    </row>
    <row r="3011" spans="10:17" x14ac:dyDescent="0.25">
      <c r="J3011" s="14"/>
      <c r="K3011" s="14"/>
      <c r="L3011" s="14"/>
      <c r="M3011" s="14"/>
      <c r="N3011" s="14"/>
      <c r="O3011" s="14"/>
      <c r="P3011" s="14"/>
      <c r="Q3011" s="14"/>
    </row>
    <row r="3012" spans="10:17" x14ac:dyDescent="0.25">
      <c r="J3012" s="14"/>
      <c r="K3012" s="14"/>
      <c r="L3012" s="14"/>
      <c r="M3012" s="14"/>
      <c r="N3012" s="14"/>
      <c r="O3012" s="14"/>
      <c r="P3012" s="14"/>
      <c r="Q3012" s="14"/>
    </row>
    <row r="3013" spans="10:17" x14ac:dyDescent="0.25">
      <c r="J3013" s="14"/>
      <c r="K3013" s="14"/>
      <c r="L3013" s="14"/>
      <c r="M3013" s="14"/>
      <c r="N3013" s="14"/>
      <c r="O3013" s="14"/>
      <c r="P3013" s="14"/>
      <c r="Q3013" s="14"/>
    </row>
    <row r="3014" spans="10:17" x14ac:dyDescent="0.25">
      <c r="J3014" s="14"/>
      <c r="K3014" s="14"/>
      <c r="L3014" s="14"/>
      <c r="M3014" s="14"/>
      <c r="N3014" s="14"/>
      <c r="O3014" s="14"/>
      <c r="P3014" s="14"/>
      <c r="Q3014" s="14"/>
    </row>
    <row r="3015" spans="10:17" x14ac:dyDescent="0.25">
      <c r="J3015" s="14"/>
      <c r="K3015" s="14"/>
      <c r="L3015" s="14"/>
      <c r="M3015" s="14"/>
      <c r="N3015" s="14"/>
      <c r="O3015" s="14"/>
      <c r="P3015" s="14"/>
      <c r="Q3015" s="14"/>
    </row>
    <row r="3016" spans="10:17" x14ac:dyDescent="0.25">
      <c r="J3016" s="14"/>
      <c r="K3016" s="14"/>
      <c r="L3016" s="14"/>
      <c r="M3016" s="14"/>
      <c r="N3016" s="14"/>
      <c r="O3016" s="14"/>
      <c r="P3016" s="14"/>
      <c r="Q3016" s="14"/>
    </row>
    <row r="3017" spans="10:17" x14ac:dyDescent="0.25">
      <c r="J3017" s="14"/>
      <c r="K3017" s="14"/>
      <c r="L3017" s="14"/>
      <c r="M3017" s="14"/>
      <c r="N3017" s="14"/>
      <c r="O3017" s="14"/>
      <c r="P3017" s="14"/>
      <c r="Q3017" s="14"/>
    </row>
    <row r="3018" spans="10:17" x14ac:dyDescent="0.25">
      <c r="J3018" s="14"/>
      <c r="K3018" s="14"/>
      <c r="L3018" s="14"/>
      <c r="M3018" s="14"/>
      <c r="N3018" s="14"/>
      <c r="O3018" s="14"/>
      <c r="P3018" s="14"/>
      <c r="Q3018" s="14"/>
    </row>
    <row r="3019" spans="10:17" x14ac:dyDescent="0.25">
      <c r="J3019" s="14"/>
      <c r="K3019" s="14"/>
      <c r="L3019" s="14"/>
      <c r="M3019" s="14"/>
      <c r="N3019" s="14"/>
      <c r="O3019" s="14"/>
      <c r="P3019" s="14"/>
      <c r="Q3019" s="14"/>
    </row>
    <row r="3020" spans="10:17" x14ac:dyDescent="0.25">
      <c r="J3020" s="14"/>
      <c r="K3020" s="14"/>
      <c r="L3020" s="14"/>
      <c r="M3020" s="14"/>
      <c r="N3020" s="14"/>
      <c r="O3020" s="14"/>
      <c r="P3020" s="14"/>
      <c r="Q3020" s="14"/>
    </row>
    <row r="3021" spans="10:17" x14ac:dyDescent="0.25">
      <c r="J3021" s="14"/>
      <c r="K3021" s="14"/>
      <c r="L3021" s="14"/>
      <c r="M3021" s="14"/>
      <c r="N3021" s="14"/>
      <c r="O3021" s="14"/>
      <c r="P3021" s="14"/>
      <c r="Q3021" s="14"/>
    </row>
    <row r="3022" spans="10:17" x14ac:dyDescent="0.25">
      <c r="J3022" s="14"/>
      <c r="K3022" s="14"/>
      <c r="L3022" s="14"/>
      <c r="M3022" s="14"/>
      <c r="N3022" s="14"/>
      <c r="O3022" s="14"/>
      <c r="P3022" s="14"/>
      <c r="Q3022" s="14"/>
    </row>
    <row r="3023" spans="10:17" x14ac:dyDescent="0.25">
      <c r="J3023" s="14"/>
      <c r="K3023" s="14"/>
      <c r="L3023" s="14"/>
      <c r="M3023" s="14"/>
      <c r="N3023" s="14"/>
      <c r="O3023" s="14"/>
      <c r="P3023" s="14"/>
      <c r="Q3023" s="14"/>
    </row>
    <row r="3024" spans="10:17" x14ac:dyDescent="0.25">
      <c r="J3024" s="14"/>
      <c r="K3024" s="14"/>
      <c r="L3024" s="14"/>
      <c r="M3024" s="14"/>
      <c r="N3024" s="14"/>
      <c r="O3024" s="14"/>
      <c r="P3024" s="14"/>
      <c r="Q3024" s="14"/>
    </row>
    <row r="3025" spans="10:17" x14ac:dyDescent="0.25">
      <c r="J3025" s="14"/>
      <c r="K3025" s="14"/>
      <c r="L3025" s="14"/>
      <c r="M3025" s="14"/>
      <c r="N3025" s="14"/>
      <c r="O3025" s="14"/>
      <c r="P3025" s="14"/>
      <c r="Q3025" s="14"/>
    </row>
    <row r="3026" spans="10:17" x14ac:dyDescent="0.25">
      <c r="J3026" s="14"/>
      <c r="K3026" s="14"/>
      <c r="L3026" s="14"/>
      <c r="M3026" s="14"/>
      <c r="N3026" s="14"/>
      <c r="O3026" s="14"/>
      <c r="P3026" s="14"/>
      <c r="Q3026" s="14"/>
    </row>
    <row r="3027" spans="10:17" x14ac:dyDescent="0.25">
      <c r="J3027" s="14"/>
      <c r="K3027" s="14"/>
      <c r="L3027" s="14"/>
      <c r="M3027" s="14"/>
      <c r="N3027" s="14"/>
      <c r="O3027" s="14"/>
      <c r="P3027" s="14"/>
      <c r="Q3027" s="14"/>
    </row>
    <row r="3028" spans="10:17" x14ac:dyDescent="0.25">
      <c r="J3028" s="14"/>
      <c r="K3028" s="14"/>
      <c r="L3028" s="14"/>
      <c r="M3028" s="14"/>
      <c r="N3028" s="14"/>
      <c r="O3028" s="14"/>
      <c r="P3028" s="14"/>
      <c r="Q3028" s="14"/>
    </row>
    <row r="3029" spans="10:17" x14ac:dyDescent="0.25">
      <c r="J3029" s="14"/>
      <c r="K3029" s="14"/>
      <c r="L3029" s="14"/>
      <c r="M3029" s="14"/>
      <c r="N3029" s="14"/>
      <c r="O3029" s="14"/>
      <c r="P3029" s="14"/>
      <c r="Q3029" s="14"/>
    </row>
    <row r="3030" spans="10:17" x14ac:dyDescent="0.25">
      <c r="J3030" s="14"/>
      <c r="K3030" s="14"/>
      <c r="L3030" s="14"/>
      <c r="M3030" s="14"/>
      <c r="N3030" s="14"/>
      <c r="O3030" s="14"/>
      <c r="P3030" s="14"/>
      <c r="Q3030" s="14"/>
    </row>
    <row r="3031" spans="10:17" x14ac:dyDescent="0.25">
      <c r="J3031" s="14"/>
      <c r="K3031" s="14"/>
      <c r="L3031" s="14"/>
      <c r="M3031" s="14"/>
      <c r="N3031" s="14"/>
      <c r="O3031" s="14"/>
      <c r="P3031" s="14"/>
      <c r="Q3031" s="14"/>
    </row>
    <row r="3032" spans="10:17" x14ac:dyDescent="0.25">
      <c r="J3032" s="14"/>
      <c r="K3032" s="14"/>
      <c r="L3032" s="14"/>
      <c r="M3032" s="14"/>
      <c r="N3032" s="14"/>
      <c r="O3032" s="14"/>
      <c r="P3032" s="14"/>
      <c r="Q3032" s="14"/>
    </row>
    <row r="3033" spans="10:17" x14ac:dyDescent="0.25">
      <c r="J3033" s="14"/>
      <c r="K3033" s="14"/>
      <c r="L3033" s="14"/>
      <c r="M3033" s="14"/>
      <c r="N3033" s="14"/>
      <c r="O3033" s="14"/>
      <c r="P3033" s="14"/>
      <c r="Q3033" s="14"/>
    </row>
    <row r="3034" spans="10:17" x14ac:dyDescent="0.25">
      <c r="J3034" s="14"/>
      <c r="K3034" s="14"/>
      <c r="L3034" s="14"/>
      <c r="M3034" s="14"/>
      <c r="N3034" s="14"/>
      <c r="O3034" s="14"/>
      <c r="P3034" s="14"/>
      <c r="Q3034" s="14"/>
    </row>
    <row r="3035" spans="10:17" x14ac:dyDescent="0.25">
      <c r="J3035" s="14"/>
      <c r="K3035" s="14"/>
      <c r="L3035" s="14"/>
      <c r="M3035" s="14"/>
      <c r="N3035" s="14"/>
      <c r="O3035" s="14"/>
      <c r="P3035" s="14"/>
      <c r="Q3035" s="14"/>
    </row>
    <row r="3036" spans="10:17" x14ac:dyDescent="0.25">
      <c r="J3036" s="14"/>
      <c r="K3036" s="14"/>
      <c r="L3036" s="14"/>
      <c r="M3036" s="14"/>
      <c r="N3036" s="14"/>
      <c r="O3036" s="14"/>
      <c r="P3036" s="14"/>
      <c r="Q3036" s="14"/>
    </row>
    <row r="3037" spans="10:17" x14ac:dyDescent="0.25">
      <c r="J3037" s="14"/>
      <c r="K3037" s="14"/>
      <c r="L3037" s="14"/>
      <c r="M3037" s="14"/>
      <c r="N3037" s="14"/>
      <c r="O3037" s="14"/>
      <c r="P3037" s="14"/>
      <c r="Q3037" s="14"/>
    </row>
    <row r="3038" spans="10:17" x14ac:dyDescent="0.25">
      <c r="J3038" s="14"/>
      <c r="K3038" s="14"/>
      <c r="L3038" s="14"/>
      <c r="M3038" s="14"/>
      <c r="N3038" s="14"/>
      <c r="O3038" s="14"/>
      <c r="P3038" s="14"/>
      <c r="Q3038" s="14"/>
    </row>
    <row r="3039" spans="10:17" x14ac:dyDescent="0.25">
      <c r="J3039" s="14"/>
      <c r="K3039" s="14"/>
      <c r="L3039" s="14"/>
      <c r="M3039" s="14"/>
      <c r="N3039" s="14"/>
      <c r="O3039" s="14"/>
      <c r="P3039" s="14"/>
      <c r="Q3039" s="14"/>
    </row>
    <row r="3040" spans="10:17" x14ac:dyDescent="0.25">
      <c r="J3040" s="14"/>
      <c r="K3040" s="14"/>
      <c r="L3040" s="14"/>
      <c r="M3040" s="14"/>
      <c r="N3040" s="14"/>
      <c r="O3040" s="14"/>
      <c r="P3040" s="14"/>
      <c r="Q3040" s="14"/>
    </row>
    <row r="3041" spans="10:17" x14ac:dyDescent="0.25">
      <c r="J3041" s="14"/>
      <c r="K3041" s="14"/>
      <c r="L3041" s="14"/>
      <c r="M3041" s="14"/>
      <c r="N3041" s="14"/>
      <c r="O3041" s="14"/>
      <c r="P3041" s="14"/>
      <c r="Q3041" s="14"/>
    </row>
    <row r="3042" spans="10:17" x14ac:dyDescent="0.25">
      <c r="J3042" s="14"/>
      <c r="K3042" s="14"/>
      <c r="L3042" s="14"/>
      <c r="M3042" s="14"/>
      <c r="N3042" s="14"/>
      <c r="O3042" s="14"/>
      <c r="P3042" s="14"/>
      <c r="Q3042" s="14"/>
    </row>
    <row r="3043" spans="10:17" x14ac:dyDescent="0.25">
      <c r="J3043" s="14"/>
      <c r="K3043" s="14"/>
      <c r="L3043" s="14"/>
      <c r="M3043" s="14"/>
      <c r="N3043" s="14"/>
      <c r="O3043" s="14"/>
      <c r="P3043" s="14"/>
      <c r="Q3043" s="14"/>
    </row>
    <row r="3044" spans="10:17" x14ac:dyDescent="0.25">
      <c r="J3044" s="14"/>
      <c r="K3044" s="14"/>
      <c r="L3044" s="14"/>
      <c r="M3044" s="14"/>
      <c r="N3044" s="14"/>
      <c r="O3044" s="14"/>
      <c r="P3044" s="14"/>
      <c r="Q3044" s="14"/>
    </row>
    <row r="3045" spans="10:17" x14ac:dyDescent="0.25">
      <c r="J3045" s="14"/>
      <c r="K3045" s="14"/>
      <c r="L3045" s="14"/>
      <c r="M3045" s="14"/>
      <c r="N3045" s="14"/>
      <c r="O3045" s="14"/>
      <c r="P3045" s="14"/>
      <c r="Q3045" s="14"/>
    </row>
    <row r="3046" spans="10:17" x14ac:dyDescent="0.25">
      <c r="J3046" s="14"/>
      <c r="K3046" s="14"/>
      <c r="L3046" s="14"/>
      <c r="M3046" s="14"/>
      <c r="N3046" s="14"/>
      <c r="O3046" s="14"/>
      <c r="P3046" s="14"/>
      <c r="Q3046" s="14"/>
    </row>
    <row r="3047" spans="10:17" x14ac:dyDescent="0.25">
      <c r="J3047" s="14"/>
      <c r="K3047" s="14"/>
      <c r="L3047" s="14"/>
      <c r="M3047" s="14"/>
      <c r="N3047" s="14"/>
      <c r="O3047" s="14"/>
      <c r="P3047" s="14"/>
      <c r="Q3047" s="14"/>
    </row>
    <row r="3048" spans="10:17" x14ac:dyDescent="0.25">
      <c r="J3048" s="14"/>
      <c r="K3048" s="14"/>
      <c r="L3048" s="14"/>
      <c r="M3048" s="14"/>
      <c r="N3048" s="14"/>
      <c r="O3048" s="14"/>
      <c r="P3048" s="14"/>
      <c r="Q3048" s="14"/>
    </row>
    <row r="3049" spans="10:17" x14ac:dyDescent="0.25">
      <c r="J3049" s="14"/>
      <c r="K3049" s="14"/>
      <c r="L3049" s="14"/>
      <c r="M3049" s="14"/>
      <c r="N3049" s="14"/>
      <c r="O3049" s="14"/>
      <c r="P3049" s="14"/>
      <c r="Q3049" s="14"/>
    </row>
    <row r="3050" spans="10:17" x14ac:dyDescent="0.25">
      <c r="J3050" s="14"/>
      <c r="K3050" s="14"/>
      <c r="L3050" s="14"/>
      <c r="M3050" s="14"/>
      <c r="N3050" s="14"/>
      <c r="O3050" s="14"/>
      <c r="P3050" s="14"/>
      <c r="Q3050" s="14"/>
    </row>
    <row r="3051" spans="10:17" x14ac:dyDescent="0.25">
      <c r="J3051" s="14"/>
      <c r="K3051" s="14"/>
      <c r="L3051" s="14"/>
      <c r="M3051" s="14"/>
      <c r="N3051" s="14"/>
      <c r="O3051" s="14"/>
      <c r="P3051" s="14"/>
      <c r="Q3051" s="14"/>
    </row>
    <row r="3052" spans="10:17" x14ac:dyDescent="0.25">
      <c r="J3052" s="14"/>
      <c r="K3052" s="14"/>
      <c r="L3052" s="14"/>
      <c r="M3052" s="14"/>
      <c r="N3052" s="14"/>
      <c r="O3052" s="14"/>
      <c r="P3052" s="14"/>
      <c r="Q3052" s="14"/>
    </row>
    <row r="3053" spans="10:17" x14ac:dyDescent="0.25">
      <c r="J3053" s="14"/>
      <c r="K3053" s="14"/>
      <c r="L3053" s="14"/>
      <c r="M3053" s="14"/>
      <c r="N3053" s="14"/>
      <c r="O3053" s="14"/>
      <c r="P3053" s="14"/>
      <c r="Q3053" s="14"/>
    </row>
    <row r="3054" spans="10:17" x14ac:dyDescent="0.25">
      <c r="J3054" s="14"/>
      <c r="K3054" s="14"/>
      <c r="L3054" s="14"/>
      <c r="M3054" s="14"/>
      <c r="N3054" s="14"/>
      <c r="O3054" s="14"/>
      <c r="P3054" s="14"/>
      <c r="Q3054" s="14"/>
    </row>
    <row r="3055" spans="10:17" x14ac:dyDescent="0.25">
      <c r="J3055" s="14"/>
      <c r="K3055" s="14"/>
      <c r="L3055" s="14"/>
      <c r="M3055" s="14"/>
      <c r="N3055" s="14"/>
      <c r="O3055" s="14"/>
      <c r="P3055" s="14"/>
      <c r="Q3055" s="14"/>
    </row>
    <row r="3056" spans="10:17" x14ac:dyDescent="0.25">
      <c r="J3056" s="14"/>
      <c r="K3056" s="14"/>
      <c r="L3056" s="14"/>
      <c r="M3056" s="14"/>
      <c r="N3056" s="14"/>
      <c r="O3056" s="14"/>
      <c r="P3056" s="14"/>
      <c r="Q3056" s="14"/>
    </row>
    <row r="3057" spans="10:17" x14ac:dyDescent="0.25">
      <c r="J3057" s="14"/>
      <c r="K3057" s="14"/>
      <c r="L3057" s="14"/>
      <c r="M3057" s="14"/>
      <c r="N3057" s="14"/>
      <c r="O3057" s="14"/>
      <c r="P3057" s="14"/>
      <c r="Q3057" s="14"/>
    </row>
    <row r="3058" spans="10:17" x14ac:dyDescent="0.25">
      <c r="J3058" s="14"/>
      <c r="K3058" s="14"/>
      <c r="L3058" s="14"/>
      <c r="M3058" s="14"/>
      <c r="N3058" s="14"/>
      <c r="O3058" s="14"/>
      <c r="P3058" s="14"/>
      <c r="Q3058" s="14"/>
    </row>
    <row r="3059" spans="10:17" x14ac:dyDescent="0.25">
      <c r="J3059" s="14"/>
      <c r="K3059" s="14"/>
      <c r="L3059" s="14"/>
      <c r="M3059" s="14"/>
      <c r="N3059" s="14"/>
      <c r="O3059" s="14"/>
      <c r="P3059" s="14"/>
      <c r="Q3059" s="14"/>
    </row>
    <row r="3060" spans="10:17" x14ac:dyDescent="0.25">
      <c r="J3060" s="14"/>
      <c r="K3060" s="14"/>
      <c r="L3060" s="14"/>
      <c r="M3060" s="14"/>
      <c r="N3060" s="14"/>
      <c r="O3060" s="14"/>
      <c r="P3060" s="14"/>
      <c r="Q3060" s="14"/>
    </row>
    <row r="3061" spans="10:17" x14ac:dyDescent="0.25">
      <c r="J3061" s="14"/>
      <c r="K3061" s="14"/>
      <c r="L3061" s="14"/>
      <c r="M3061" s="14"/>
      <c r="N3061" s="14"/>
      <c r="O3061" s="14"/>
      <c r="P3061" s="14"/>
      <c r="Q3061" s="14"/>
    </row>
    <row r="3062" spans="10:17" x14ac:dyDescent="0.25">
      <c r="J3062" s="14"/>
      <c r="K3062" s="14"/>
      <c r="L3062" s="14"/>
      <c r="M3062" s="14"/>
      <c r="N3062" s="14"/>
      <c r="O3062" s="14"/>
      <c r="P3062" s="14"/>
      <c r="Q3062" s="14"/>
    </row>
    <row r="3063" spans="10:17" x14ac:dyDescent="0.25">
      <c r="J3063" s="14"/>
      <c r="K3063" s="14"/>
      <c r="L3063" s="14"/>
      <c r="M3063" s="14"/>
      <c r="N3063" s="14"/>
      <c r="O3063" s="14"/>
      <c r="P3063" s="14"/>
      <c r="Q3063" s="14"/>
    </row>
    <row r="3064" spans="10:17" x14ac:dyDescent="0.25">
      <c r="J3064" s="14"/>
      <c r="K3064" s="14"/>
      <c r="L3064" s="14"/>
      <c r="M3064" s="14"/>
      <c r="N3064" s="14"/>
      <c r="O3064" s="14"/>
      <c r="P3064" s="14"/>
      <c r="Q3064" s="14"/>
    </row>
    <row r="3065" spans="10:17" x14ac:dyDescent="0.25">
      <c r="J3065" s="14"/>
      <c r="K3065" s="14"/>
      <c r="L3065" s="14"/>
      <c r="M3065" s="14"/>
      <c r="N3065" s="14"/>
      <c r="O3065" s="14"/>
      <c r="P3065" s="14"/>
      <c r="Q3065" s="14"/>
    </row>
    <row r="3066" spans="10:17" x14ac:dyDescent="0.25">
      <c r="J3066" s="14"/>
      <c r="K3066" s="14"/>
      <c r="L3066" s="14"/>
      <c r="M3066" s="14"/>
      <c r="N3066" s="14"/>
      <c r="O3066" s="14"/>
      <c r="P3066" s="14"/>
      <c r="Q3066" s="14"/>
    </row>
    <row r="3067" spans="10:17" x14ac:dyDescent="0.25">
      <c r="J3067" s="14"/>
      <c r="K3067" s="14"/>
      <c r="L3067" s="14"/>
      <c r="M3067" s="14"/>
      <c r="N3067" s="14"/>
      <c r="O3067" s="14"/>
      <c r="P3067" s="14"/>
      <c r="Q3067" s="14"/>
    </row>
    <row r="3068" spans="10:17" x14ac:dyDescent="0.25">
      <c r="J3068" s="14"/>
      <c r="K3068" s="14"/>
      <c r="L3068" s="14"/>
      <c r="M3068" s="14"/>
      <c r="N3068" s="14"/>
      <c r="O3068" s="14"/>
      <c r="P3068" s="14"/>
      <c r="Q3068" s="14"/>
    </row>
    <row r="3069" spans="10:17" x14ac:dyDescent="0.25">
      <c r="J3069" s="14"/>
      <c r="K3069" s="14"/>
      <c r="L3069" s="14"/>
      <c r="M3069" s="14"/>
      <c r="N3069" s="14"/>
      <c r="O3069" s="14"/>
      <c r="P3069" s="14"/>
      <c r="Q3069" s="14"/>
    </row>
    <row r="3070" spans="10:17" x14ac:dyDescent="0.25">
      <c r="J3070" s="14"/>
      <c r="K3070" s="14"/>
      <c r="L3070" s="14"/>
      <c r="M3070" s="14"/>
      <c r="N3070" s="14"/>
      <c r="O3070" s="14"/>
      <c r="P3070" s="14"/>
      <c r="Q3070" s="14"/>
    </row>
    <row r="3071" spans="10:17" x14ac:dyDescent="0.25">
      <c r="J3071" s="14"/>
      <c r="K3071" s="14"/>
      <c r="L3071" s="14"/>
      <c r="M3071" s="14"/>
      <c r="N3071" s="14"/>
      <c r="O3071" s="14"/>
      <c r="P3071" s="14"/>
      <c r="Q3071" s="14"/>
    </row>
    <row r="3072" spans="10:17" x14ac:dyDescent="0.25">
      <c r="J3072" s="14"/>
      <c r="K3072" s="14"/>
      <c r="L3072" s="14"/>
      <c r="M3072" s="14"/>
      <c r="N3072" s="14"/>
      <c r="O3072" s="14"/>
      <c r="P3072" s="14"/>
      <c r="Q3072" s="14"/>
    </row>
    <row r="3073" spans="10:17" x14ac:dyDescent="0.25">
      <c r="J3073" s="14"/>
      <c r="K3073" s="14"/>
      <c r="L3073" s="14"/>
      <c r="M3073" s="14"/>
      <c r="N3073" s="14"/>
      <c r="O3073" s="14"/>
      <c r="P3073" s="14"/>
      <c r="Q3073" s="14"/>
    </row>
    <row r="3074" spans="10:17" x14ac:dyDescent="0.25">
      <c r="J3074" s="14"/>
      <c r="K3074" s="14"/>
      <c r="L3074" s="14"/>
      <c r="M3074" s="14"/>
      <c r="N3074" s="14"/>
      <c r="O3074" s="14"/>
      <c r="P3074" s="14"/>
      <c r="Q3074" s="14"/>
    </row>
    <row r="3075" spans="10:17" x14ac:dyDescent="0.25">
      <c r="J3075" s="14"/>
      <c r="K3075" s="14"/>
      <c r="L3075" s="14"/>
      <c r="M3075" s="14"/>
      <c r="N3075" s="14"/>
      <c r="O3075" s="14"/>
      <c r="P3075" s="14"/>
      <c r="Q3075" s="14"/>
    </row>
    <row r="3076" spans="10:17" x14ac:dyDescent="0.25">
      <c r="J3076" s="14"/>
      <c r="K3076" s="14"/>
      <c r="L3076" s="14"/>
      <c r="M3076" s="14"/>
      <c r="N3076" s="14"/>
      <c r="O3076" s="14"/>
      <c r="P3076" s="14"/>
      <c r="Q3076" s="14"/>
    </row>
    <row r="3077" spans="10:17" x14ac:dyDescent="0.25">
      <c r="J3077" s="14"/>
      <c r="K3077" s="14"/>
      <c r="L3077" s="14"/>
      <c r="M3077" s="14"/>
      <c r="N3077" s="14"/>
      <c r="O3077" s="14"/>
      <c r="P3077" s="14"/>
      <c r="Q3077" s="14"/>
    </row>
    <row r="3078" spans="10:17" x14ac:dyDescent="0.25">
      <c r="J3078" s="14"/>
      <c r="K3078" s="14"/>
      <c r="L3078" s="14"/>
      <c r="M3078" s="14"/>
      <c r="N3078" s="14"/>
      <c r="O3078" s="14"/>
      <c r="P3078" s="14"/>
      <c r="Q3078" s="14"/>
    </row>
    <row r="3079" spans="10:17" x14ac:dyDescent="0.25">
      <c r="J3079" s="14"/>
      <c r="K3079" s="14"/>
      <c r="L3079" s="14"/>
      <c r="M3079" s="14"/>
      <c r="N3079" s="14"/>
      <c r="O3079" s="14"/>
      <c r="P3079" s="14"/>
      <c r="Q3079" s="14"/>
    </row>
    <row r="3080" spans="10:17" x14ac:dyDescent="0.25">
      <c r="J3080" s="14"/>
      <c r="K3080" s="14"/>
      <c r="L3080" s="14"/>
      <c r="M3080" s="14"/>
      <c r="N3080" s="14"/>
      <c r="O3080" s="14"/>
      <c r="P3080" s="14"/>
      <c r="Q3080" s="14"/>
    </row>
    <row r="3081" spans="10:17" x14ac:dyDescent="0.25">
      <c r="J3081" s="14"/>
      <c r="K3081" s="14"/>
      <c r="L3081" s="14"/>
      <c r="M3081" s="14"/>
      <c r="N3081" s="14"/>
      <c r="O3081" s="14"/>
      <c r="P3081" s="14"/>
      <c r="Q3081" s="14"/>
    </row>
    <row r="3082" spans="10:17" x14ac:dyDescent="0.25">
      <c r="J3082" s="14"/>
      <c r="K3082" s="14"/>
      <c r="L3082" s="14"/>
      <c r="M3082" s="14"/>
      <c r="N3082" s="14"/>
      <c r="O3082" s="14"/>
      <c r="P3082" s="14"/>
      <c r="Q3082" s="14"/>
    </row>
    <row r="3083" spans="10:17" x14ac:dyDescent="0.25">
      <c r="J3083" s="14"/>
      <c r="K3083" s="14"/>
      <c r="L3083" s="14"/>
      <c r="M3083" s="14"/>
      <c r="N3083" s="14"/>
      <c r="O3083" s="14"/>
      <c r="P3083" s="14"/>
      <c r="Q3083" s="14"/>
    </row>
    <row r="3084" spans="10:17" x14ac:dyDescent="0.25">
      <c r="J3084" s="14"/>
      <c r="K3084" s="14"/>
      <c r="L3084" s="14"/>
      <c r="M3084" s="14"/>
      <c r="N3084" s="14"/>
      <c r="O3084" s="14"/>
      <c r="P3084" s="14"/>
      <c r="Q3084" s="14"/>
    </row>
    <row r="3085" spans="10:17" x14ac:dyDescent="0.25">
      <c r="J3085" s="14"/>
      <c r="K3085" s="14"/>
      <c r="L3085" s="14"/>
      <c r="M3085" s="14"/>
      <c r="N3085" s="14"/>
      <c r="O3085" s="14"/>
      <c r="P3085" s="14"/>
      <c r="Q3085" s="14"/>
    </row>
    <row r="3086" spans="10:17" x14ac:dyDescent="0.25">
      <c r="J3086" s="14"/>
      <c r="K3086" s="14"/>
      <c r="L3086" s="14"/>
      <c r="M3086" s="14"/>
      <c r="N3086" s="14"/>
      <c r="O3086" s="14"/>
      <c r="P3086" s="14"/>
      <c r="Q3086" s="14"/>
    </row>
    <row r="3087" spans="10:17" x14ac:dyDescent="0.25">
      <c r="J3087" s="14"/>
      <c r="K3087" s="14"/>
      <c r="L3087" s="14"/>
      <c r="M3087" s="14"/>
      <c r="N3087" s="14"/>
      <c r="O3087" s="14"/>
      <c r="P3087" s="14"/>
      <c r="Q3087" s="14"/>
    </row>
    <row r="3088" spans="10:17" x14ac:dyDescent="0.25">
      <c r="J3088" s="14"/>
      <c r="K3088" s="14"/>
      <c r="L3088" s="14"/>
      <c r="M3088" s="14"/>
      <c r="N3088" s="14"/>
      <c r="O3088" s="14"/>
      <c r="P3088" s="14"/>
      <c r="Q3088" s="14"/>
    </row>
    <row r="3089" spans="10:17" x14ac:dyDescent="0.25">
      <c r="J3089" s="14"/>
      <c r="K3089" s="14"/>
      <c r="L3089" s="14"/>
      <c r="M3089" s="14"/>
      <c r="N3089" s="14"/>
      <c r="O3089" s="14"/>
      <c r="P3089" s="14"/>
      <c r="Q3089" s="14"/>
    </row>
    <row r="3090" spans="10:17" x14ac:dyDescent="0.25">
      <c r="J3090" s="14"/>
      <c r="K3090" s="14"/>
      <c r="L3090" s="14"/>
      <c r="M3090" s="14"/>
      <c r="N3090" s="14"/>
      <c r="O3090" s="14"/>
      <c r="P3090" s="14"/>
      <c r="Q3090" s="14"/>
    </row>
    <row r="3091" spans="10:17" x14ac:dyDescent="0.25">
      <c r="J3091" s="14"/>
      <c r="K3091" s="14"/>
      <c r="L3091" s="14"/>
      <c r="M3091" s="14"/>
      <c r="N3091" s="14"/>
      <c r="O3091" s="14"/>
      <c r="P3091" s="14"/>
      <c r="Q3091" s="14"/>
    </row>
    <row r="3092" spans="10:17" x14ac:dyDescent="0.25">
      <c r="J3092" s="14"/>
      <c r="K3092" s="14"/>
      <c r="L3092" s="14"/>
      <c r="M3092" s="14"/>
      <c r="N3092" s="14"/>
      <c r="O3092" s="14"/>
      <c r="P3092" s="14"/>
      <c r="Q3092" s="14"/>
    </row>
    <row r="3093" spans="10:17" x14ac:dyDescent="0.25">
      <c r="J3093" s="14"/>
      <c r="K3093" s="14"/>
      <c r="L3093" s="14"/>
      <c r="M3093" s="14"/>
      <c r="N3093" s="14"/>
      <c r="O3093" s="14"/>
      <c r="P3093" s="14"/>
      <c r="Q3093" s="14"/>
    </row>
    <row r="3094" spans="10:17" x14ac:dyDescent="0.25">
      <c r="J3094" s="14"/>
      <c r="K3094" s="14"/>
      <c r="L3094" s="14"/>
      <c r="M3094" s="14"/>
      <c r="N3094" s="14"/>
      <c r="O3094" s="14"/>
      <c r="P3094" s="14"/>
      <c r="Q3094" s="14"/>
    </row>
    <row r="3095" spans="10:17" x14ac:dyDescent="0.25">
      <c r="J3095" s="14"/>
      <c r="K3095" s="14"/>
      <c r="L3095" s="14"/>
      <c r="M3095" s="14"/>
      <c r="N3095" s="14"/>
      <c r="O3095" s="14"/>
      <c r="P3095" s="14"/>
      <c r="Q3095" s="14"/>
    </row>
    <row r="3096" spans="10:17" x14ac:dyDescent="0.25">
      <c r="J3096" s="14"/>
      <c r="K3096" s="14"/>
      <c r="L3096" s="14"/>
      <c r="M3096" s="14"/>
      <c r="N3096" s="14"/>
      <c r="O3096" s="14"/>
      <c r="P3096" s="14"/>
      <c r="Q3096" s="14"/>
    </row>
    <row r="3097" spans="10:17" x14ac:dyDescent="0.25">
      <c r="J3097" s="14"/>
      <c r="K3097" s="14"/>
      <c r="L3097" s="14"/>
      <c r="M3097" s="14"/>
      <c r="N3097" s="14"/>
      <c r="O3097" s="14"/>
      <c r="P3097" s="14"/>
      <c r="Q3097" s="14"/>
    </row>
    <row r="3098" spans="10:17" x14ac:dyDescent="0.25">
      <c r="J3098" s="14"/>
      <c r="K3098" s="14"/>
      <c r="L3098" s="14"/>
      <c r="M3098" s="14"/>
      <c r="N3098" s="14"/>
      <c r="O3098" s="14"/>
      <c r="P3098" s="14"/>
      <c r="Q3098" s="14"/>
    </row>
    <row r="3099" spans="10:17" x14ac:dyDescent="0.25">
      <c r="J3099" s="14"/>
      <c r="K3099" s="14"/>
      <c r="L3099" s="14"/>
      <c r="M3099" s="14"/>
      <c r="N3099" s="14"/>
      <c r="O3099" s="14"/>
      <c r="P3099" s="14"/>
      <c r="Q3099" s="14"/>
    </row>
    <row r="3100" spans="10:17" x14ac:dyDescent="0.25">
      <c r="J3100" s="14"/>
      <c r="K3100" s="14"/>
      <c r="L3100" s="14"/>
      <c r="M3100" s="14"/>
      <c r="N3100" s="14"/>
      <c r="O3100" s="14"/>
      <c r="P3100" s="14"/>
      <c r="Q3100" s="14"/>
    </row>
    <row r="3101" spans="10:17" x14ac:dyDescent="0.25">
      <c r="J3101" s="14"/>
      <c r="K3101" s="14"/>
      <c r="L3101" s="14"/>
      <c r="M3101" s="14"/>
      <c r="N3101" s="14"/>
      <c r="O3101" s="14"/>
      <c r="P3101" s="14"/>
      <c r="Q3101" s="14"/>
    </row>
    <row r="3102" spans="10:17" x14ac:dyDescent="0.25">
      <c r="J3102" s="14"/>
      <c r="K3102" s="14"/>
      <c r="L3102" s="14"/>
      <c r="M3102" s="14"/>
      <c r="N3102" s="14"/>
      <c r="O3102" s="14"/>
      <c r="P3102" s="14"/>
      <c r="Q3102" s="14"/>
    </row>
    <row r="3103" spans="10:17" x14ac:dyDescent="0.25">
      <c r="J3103" s="14"/>
      <c r="K3103" s="14"/>
      <c r="L3103" s="14"/>
      <c r="M3103" s="14"/>
      <c r="N3103" s="14"/>
      <c r="O3103" s="14"/>
      <c r="P3103" s="14"/>
      <c r="Q3103" s="14"/>
    </row>
    <row r="3104" spans="10:17" x14ac:dyDescent="0.25">
      <c r="J3104" s="14"/>
      <c r="K3104" s="14"/>
      <c r="L3104" s="14"/>
      <c r="M3104" s="14"/>
      <c r="N3104" s="14"/>
      <c r="O3104" s="14"/>
      <c r="P3104" s="14"/>
      <c r="Q3104" s="14"/>
    </row>
    <row r="3105" spans="10:17" x14ac:dyDescent="0.25">
      <c r="J3105" s="14"/>
      <c r="K3105" s="14"/>
      <c r="L3105" s="14"/>
      <c r="M3105" s="14"/>
      <c r="N3105" s="14"/>
      <c r="O3105" s="14"/>
      <c r="P3105" s="14"/>
      <c r="Q3105" s="14"/>
    </row>
    <row r="3106" spans="10:17" x14ac:dyDescent="0.25">
      <c r="J3106" s="14"/>
      <c r="K3106" s="14"/>
      <c r="L3106" s="14"/>
      <c r="M3106" s="14"/>
      <c r="N3106" s="14"/>
      <c r="O3106" s="14"/>
      <c r="P3106" s="14"/>
      <c r="Q3106" s="14"/>
    </row>
    <row r="3107" spans="10:17" x14ac:dyDescent="0.25">
      <c r="J3107" s="14"/>
      <c r="K3107" s="14"/>
      <c r="L3107" s="14"/>
      <c r="M3107" s="14"/>
      <c r="N3107" s="14"/>
      <c r="O3107" s="14"/>
      <c r="P3107" s="14"/>
      <c r="Q3107" s="14"/>
    </row>
    <row r="3108" spans="10:17" x14ac:dyDescent="0.25">
      <c r="J3108" s="14"/>
      <c r="K3108" s="14"/>
      <c r="L3108" s="14"/>
      <c r="M3108" s="14"/>
      <c r="N3108" s="14"/>
      <c r="O3108" s="14"/>
      <c r="P3108" s="14"/>
      <c r="Q3108" s="14"/>
    </row>
    <row r="3109" spans="10:17" x14ac:dyDescent="0.25">
      <c r="J3109" s="14"/>
      <c r="K3109" s="14"/>
      <c r="L3109" s="14"/>
      <c r="M3109" s="14"/>
      <c r="N3109" s="14"/>
      <c r="O3109" s="14"/>
      <c r="P3109" s="14"/>
      <c r="Q3109" s="14"/>
    </row>
    <row r="3110" spans="10:17" x14ac:dyDescent="0.25">
      <c r="J3110" s="14"/>
      <c r="K3110" s="14"/>
      <c r="L3110" s="14"/>
      <c r="M3110" s="14"/>
      <c r="N3110" s="14"/>
      <c r="O3110" s="14"/>
      <c r="P3110" s="14"/>
      <c r="Q3110" s="14"/>
    </row>
    <row r="3111" spans="10:17" x14ac:dyDescent="0.25">
      <c r="J3111" s="14"/>
      <c r="K3111" s="14"/>
      <c r="L3111" s="14"/>
      <c r="M3111" s="14"/>
      <c r="N3111" s="14"/>
      <c r="O3111" s="14"/>
      <c r="P3111" s="14"/>
      <c r="Q3111" s="14"/>
    </row>
    <row r="3112" spans="10:17" x14ac:dyDescent="0.25">
      <c r="J3112" s="14"/>
      <c r="K3112" s="14"/>
      <c r="L3112" s="14"/>
      <c r="M3112" s="14"/>
      <c r="N3112" s="14"/>
      <c r="O3112" s="14"/>
      <c r="P3112" s="14"/>
      <c r="Q3112" s="14"/>
    </row>
    <row r="3113" spans="10:17" x14ac:dyDescent="0.25">
      <c r="J3113" s="14"/>
      <c r="K3113" s="14"/>
      <c r="L3113" s="14"/>
      <c r="M3113" s="14"/>
      <c r="N3113" s="14"/>
      <c r="O3113" s="14"/>
      <c r="P3113" s="14"/>
      <c r="Q3113" s="14"/>
    </row>
    <row r="3114" spans="10:17" x14ac:dyDescent="0.25">
      <c r="J3114" s="14"/>
      <c r="K3114" s="14"/>
      <c r="L3114" s="14"/>
      <c r="M3114" s="14"/>
      <c r="N3114" s="14"/>
      <c r="O3114" s="14"/>
      <c r="P3114" s="14"/>
      <c r="Q3114" s="14"/>
    </row>
    <row r="3115" spans="10:17" x14ac:dyDescent="0.25">
      <c r="J3115" s="14"/>
      <c r="K3115" s="14"/>
      <c r="L3115" s="14"/>
      <c r="M3115" s="14"/>
      <c r="N3115" s="14"/>
      <c r="O3115" s="14"/>
      <c r="P3115" s="14"/>
      <c r="Q3115" s="14"/>
    </row>
    <row r="3116" spans="10:17" x14ac:dyDescent="0.25">
      <c r="J3116" s="14"/>
      <c r="K3116" s="14"/>
      <c r="L3116" s="14"/>
      <c r="M3116" s="14"/>
      <c r="N3116" s="14"/>
      <c r="O3116" s="14"/>
      <c r="P3116" s="14"/>
      <c r="Q3116" s="14"/>
    </row>
    <row r="3117" spans="10:17" x14ac:dyDescent="0.25">
      <c r="J3117" s="14"/>
      <c r="K3117" s="14"/>
      <c r="L3117" s="14"/>
      <c r="M3117" s="14"/>
      <c r="N3117" s="14"/>
      <c r="O3117" s="14"/>
      <c r="P3117" s="14"/>
      <c r="Q3117" s="14"/>
    </row>
    <row r="3118" spans="10:17" x14ac:dyDescent="0.25">
      <c r="J3118" s="14"/>
      <c r="K3118" s="14"/>
      <c r="L3118" s="14"/>
      <c r="M3118" s="14"/>
      <c r="N3118" s="14"/>
      <c r="O3118" s="14"/>
      <c r="P3118" s="14"/>
      <c r="Q3118" s="14"/>
    </row>
    <row r="3119" spans="10:17" x14ac:dyDescent="0.25">
      <c r="J3119" s="14"/>
      <c r="K3119" s="14"/>
      <c r="L3119" s="14"/>
      <c r="M3119" s="14"/>
      <c r="N3119" s="14"/>
      <c r="O3119" s="14"/>
      <c r="P3119" s="14"/>
      <c r="Q3119" s="14"/>
    </row>
    <row r="3120" spans="10:17" x14ac:dyDescent="0.25">
      <c r="J3120" s="14"/>
      <c r="K3120" s="14"/>
      <c r="L3120" s="14"/>
      <c r="M3120" s="14"/>
      <c r="N3120" s="14"/>
      <c r="O3120" s="14"/>
      <c r="P3120" s="14"/>
      <c r="Q3120" s="14"/>
    </row>
    <row r="3121" spans="10:17" x14ac:dyDescent="0.25">
      <c r="J3121" s="14"/>
      <c r="K3121" s="14"/>
      <c r="L3121" s="14"/>
      <c r="M3121" s="14"/>
      <c r="N3121" s="14"/>
      <c r="O3121" s="14"/>
      <c r="P3121" s="14"/>
      <c r="Q3121" s="14"/>
    </row>
    <row r="3122" spans="10:17" x14ac:dyDescent="0.25">
      <c r="J3122" s="14"/>
      <c r="K3122" s="14"/>
      <c r="L3122" s="14"/>
      <c r="M3122" s="14"/>
      <c r="N3122" s="14"/>
      <c r="O3122" s="14"/>
      <c r="P3122" s="14"/>
      <c r="Q3122" s="14"/>
    </row>
    <row r="3123" spans="10:17" x14ac:dyDescent="0.25">
      <c r="J3123" s="14"/>
      <c r="K3123" s="14"/>
      <c r="L3123" s="14"/>
      <c r="M3123" s="14"/>
      <c r="N3123" s="14"/>
      <c r="O3123" s="14"/>
      <c r="P3123" s="14"/>
      <c r="Q3123" s="14"/>
    </row>
    <row r="3124" spans="10:17" x14ac:dyDescent="0.25">
      <c r="J3124" s="14"/>
      <c r="K3124" s="14"/>
      <c r="L3124" s="14"/>
      <c r="M3124" s="14"/>
      <c r="N3124" s="14"/>
      <c r="O3124" s="14"/>
      <c r="P3124" s="14"/>
      <c r="Q3124" s="14"/>
    </row>
    <row r="3125" spans="10:17" x14ac:dyDescent="0.25">
      <c r="J3125" s="14"/>
      <c r="K3125" s="14"/>
      <c r="L3125" s="14"/>
      <c r="M3125" s="14"/>
      <c r="N3125" s="14"/>
      <c r="O3125" s="14"/>
      <c r="P3125" s="14"/>
      <c r="Q3125" s="14"/>
    </row>
    <row r="3126" spans="10:17" x14ac:dyDescent="0.25">
      <c r="J3126" s="14"/>
      <c r="K3126" s="14"/>
      <c r="L3126" s="14"/>
      <c r="M3126" s="14"/>
      <c r="N3126" s="14"/>
      <c r="O3126" s="14"/>
      <c r="P3126" s="14"/>
      <c r="Q3126" s="14"/>
    </row>
    <row r="3127" spans="10:17" x14ac:dyDescent="0.25">
      <c r="J3127" s="14"/>
      <c r="K3127" s="14"/>
      <c r="L3127" s="14"/>
      <c r="M3127" s="14"/>
      <c r="N3127" s="14"/>
      <c r="O3127" s="14"/>
      <c r="P3127" s="14"/>
      <c r="Q3127" s="14"/>
    </row>
    <row r="3128" spans="10:17" x14ac:dyDescent="0.25">
      <c r="J3128" s="14"/>
      <c r="K3128" s="14"/>
      <c r="L3128" s="14"/>
      <c r="M3128" s="14"/>
      <c r="N3128" s="14"/>
      <c r="O3128" s="14"/>
      <c r="P3128" s="14"/>
      <c r="Q3128" s="14"/>
    </row>
    <row r="3129" spans="10:17" x14ac:dyDescent="0.25">
      <c r="J3129" s="14"/>
      <c r="K3129" s="14"/>
      <c r="L3129" s="14"/>
      <c r="M3129" s="14"/>
      <c r="N3129" s="14"/>
      <c r="O3129" s="14"/>
      <c r="P3129" s="14"/>
      <c r="Q3129" s="14"/>
    </row>
    <row r="3130" spans="10:17" x14ac:dyDescent="0.25">
      <c r="J3130" s="14"/>
      <c r="K3130" s="14"/>
      <c r="L3130" s="14"/>
      <c r="M3130" s="14"/>
      <c r="N3130" s="14"/>
      <c r="O3130" s="14"/>
      <c r="P3130" s="14"/>
      <c r="Q3130" s="14"/>
    </row>
    <row r="3131" spans="10:17" x14ac:dyDescent="0.25">
      <c r="J3131" s="14"/>
      <c r="K3131" s="14"/>
      <c r="L3131" s="14"/>
      <c r="M3131" s="14"/>
      <c r="N3131" s="14"/>
      <c r="O3131" s="14"/>
      <c r="P3131" s="14"/>
      <c r="Q3131" s="14"/>
    </row>
    <row r="3132" spans="10:17" x14ac:dyDescent="0.25">
      <c r="J3132" s="14"/>
      <c r="K3132" s="14"/>
      <c r="L3132" s="14"/>
      <c r="M3132" s="14"/>
      <c r="N3132" s="14"/>
      <c r="O3132" s="14"/>
      <c r="P3132" s="14"/>
      <c r="Q3132" s="14"/>
    </row>
    <row r="3133" spans="10:17" x14ac:dyDescent="0.25">
      <c r="J3133" s="14"/>
      <c r="K3133" s="14"/>
      <c r="L3133" s="14"/>
      <c r="M3133" s="14"/>
      <c r="N3133" s="14"/>
      <c r="O3133" s="14"/>
      <c r="P3133" s="14"/>
      <c r="Q3133" s="14"/>
    </row>
    <row r="3134" spans="10:17" x14ac:dyDescent="0.25">
      <c r="J3134" s="14"/>
      <c r="K3134" s="14"/>
      <c r="L3134" s="14"/>
      <c r="M3134" s="14"/>
      <c r="N3134" s="14"/>
      <c r="O3134" s="14"/>
      <c r="P3134" s="14"/>
      <c r="Q3134" s="14"/>
    </row>
    <row r="3135" spans="10:17" x14ac:dyDescent="0.25">
      <c r="J3135" s="14"/>
      <c r="K3135" s="14"/>
      <c r="L3135" s="14"/>
      <c r="M3135" s="14"/>
      <c r="N3135" s="14"/>
      <c r="O3135" s="14"/>
      <c r="P3135" s="14"/>
      <c r="Q3135" s="14"/>
    </row>
    <row r="3136" spans="10:17" x14ac:dyDescent="0.25">
      <c r="J3136" s="14"/>
      <c r="K3136" s="14"/>
      <c r="L3136" s="14"/>
      <c r="M3136" s="14"/>
      <c r="N3136" s="14"/>
      <c r="O3136" s="14"/>
      <c r="P3136" s="14"/>
      <c r="Q3136" s="14"/>
    </row>
    <row r="3137" spans="10:17" x14ac:dyDescent="0.25">
      <c r="J3137" s="14"/>
      <c r="K3137" s="14"/>
      <c r="L3137" s="14"/>
      <c r="M3137" s="14"/>
      <c r="N3137" s="14"/>
      <c r="O3137" s="14"/>
      <c r="P3137" s="14"/>
      <c r="Q3137" s="14"/>
    </row>
    <row r="3138" spans="10:17" x14ac:dyDescent="0.25">
      <c r="J3138" s="14"/>
      <c r="K3138" s="14"/>
      <c r="L3138" s="14"/>
      <c r="M3138" s="14"/>
      <c r="N3138" s="14"/>
      <c r="O3138" s="14"/>
      <c r="P3138" s="14"/>
      <c r="Q3138" s="14"/>
    </row>
    <row r="3139" spans="10:17" x14ac:dyDescent="0.25">
      <c r="J3139" s="14"/>
      <c r="K3139" s="14"/>
      <c r="L3139" s="14"/>
      <c r="M3139" s="14"/>
      <c r="N3139" s="14"/>
      <c r="O3139" s="14"/>
      <c r="P3139" s="14"/>
      <c r="Q3139" s="14"/>
    </row>
    <row r="3140" spans="10:17" x14ac:dyDescent="0.25">
      <c r="J3140" s="14"/>
      <c r="K3140" s="14"/>
      <c r="L3140" s="14"/>
      <c r="M3140" s="14"/>
      <c r="N3140" s="14"/>
      <c r="O3140" s="14"/>
      <c r="P3140" s="14"/>
      <c r="Q3140" s="14"/>
    </row>
    <row r="3141" spans="10:17" x14ac:dyDescent="0.25">
      <c r="J3141" s="14"/>
      <c r="K3141" s="14"/>
      <c r="L3141" s="14"/>
      <c r="M3141" s="14"/>
      <c r="N3141" s="14"/>
      <c r="O3141" s="14"/>
      <c r="P3141" s="14"/>
      <c r="Q3141" s="14"/>
    </row>
    <row r="3142" spans="10:17" x14ac:dyDescent="0.25">
      <c r="J3142" s="14"/>
      <c r="K3142" s="14"/>
      <c r="L3142" s="14"/>
      <c r="M3142" s="14"/>
      <c r="N3142" s="14"/>
      <c r="O3142" s="14"/>
      <c r="P3142" s="14"/>
      <c r="Q3142" s="14"/>
    </row>
    <row r="3143" spans="10:17" x14ac:dyDescent="0.25">
      <c r="J3143" s="14"/>
      <c r="K3143" s="14"/>
      <c r="L3143" s="14"/>
      <c r="M3143" s="14"/>
      <c r="N3143" s="14"/>
      <c r="O3143" s="14"/>
      <c r="P3143" s="14"/>
      <c r="Q3143" s="14"/>
    </row>
    <row r="3144" spans="10:17" x14ac:dyDescent="0.25">
      <c r="J3144" s="14"/>
      <c r="K3144" s="14"/>
      <c r="L3144" s="14"/>
      <c r="M3144" s="14"/>
      <c r="N3144" s="14"/>
      <c r="O3144" s="14"/>
      <c r="P3144" s="14"/>
      <c r="Q3144" s="14"/>
    </row>
    <row r="3145" spans="10:17" x14ac:dyDescent="0.25">
      <c r="J3145" s="14"/>
      <c r="K3145" s="14"/>
      <c r="L3145" s="14"/>
      <c r="M3145" s="14"/>
      <c r="N3145" s="14"/>
      <c r="O3145" s="14"/>
      <c r="P3145" s="14"/>
      <c r="Q3145" s="14"/>
    </row>
    <row r="3146" spans="10:17" x14ac:dyDescent="0.25">
      <c r="J3146" s="14"/>
      <c r="K3146" s="14"/>
      <c r="L3146" s="14"/>
      <c r="M3146" s="14"/>
      <c r="N3146" s="14"/>
      <c r="O3146" s="14"/>
      <c r="P3146" s="14"/>
      <c r="Q3146" s="14"/>
    </row>
    <row r="3147" spans="10:17" x14ac:dyDescent="0.25">
      <c r="J3147" s="14"/>
      <c r="K3147" s="14"/>
      <c r="L3147" s="14"/>
      <c r="M3147" s="14"/>
      <c r="N3147" s="14"/>
      <c r="O3147" s="14"/>
      <c r="P3147" s="14"/>
      <c r="Q3147" s="14"/>
    </row>
    <row r="3148" spans="10:17" x14ac:dyDescent="0.25">
      <c r="J3148" s="14"/>
      <c r="K3148" s="14"/>
      <c r="L3148" s="14"/>
      <c r="M3148" s="14"/>
      <c r="N3148" s="14"/>
      <c r="O3148" s="14"/>
      <c r="P3148" s="14"/>
      <c r="Q3148" s="14"/>
    </row>
    <row r="3149" spans="10:17" x14ac:dyDescent="0.25">
      <c r="J3149" s="14"/>
      <c r="K3149" s="14"/>
      <c r="L3149" s="14"/>
      <c r="M3149" s="14"/>
      <c r="N3149" s="14"/>
      <c r="O3149" s="14"/>
      <c r="P3149" s="14"/>
      <c r="Q3149" s="14"/>
    </row>
    <row r="3150" spans="10:17" x14ac:dyDescent="0.25">
      <c r="J3150" s="14"/>
      <c r="K3150" s="14"/>
      <c r="L3150" s="14"/>
      <c r="M3150" s="14"/>
      <c r="N3150" s="14"/>
      <c r="O3150" s="14"/>
      <c r="P3150" s="14"/>
      <c r="Q3150" s="14"/>
    </row>
    <row r="3151" spans="10:17" x14ac:dyDescent="0.25">
      <c r="J3151" s="14"/>
      <c r="K3151" s="14"/>
      <c r="L3151" s="14"/>
      <c r="M3151" s="14"/>
      <c r="N3151" s="14"/>
      <c r="O3151" s="14"/>
      <c r="P3151" s="14"/>
      <c r="Q3151" s="14"/>
    </row>
    <row r="3152" spans="10:17" x14ac:dyDescent="0.25">
      <c r="J3152" s="14"/>
      <c r="K3152" s="14"/>
      <c r="L3152" s="14"/>
      <c r="M3152" s="14"/>
      <c r="N3152" s="14"/>
      <c r="O3152" s="14"/>
      <c r="P3152" s="14"/>
      <c r="Q3152" s="14"/>
    </row>
    <row r="3153" spans="10:17" x14ac:dyDescent="0.25">
      <c r="J3153" s="14"/>
      <c r="K3153" s="14"/>
      <c r="L3153" s="14"/>
      <c r="M3153" s="14"/>
      <c r="N3153" s="14"/>
      <c r="O3153" s="14"/>
      <c r="P3153" s="14"/>
      <c r="Q3153" s="14"/>
    </row>
    <row r="3154" spans="10:17" x14ac:dyDescent="0.25">
      <c r="J3154" s="14"/>
      <c r="K3154" s="14"/>
      <c r="L3154" s="14"/>
      <c r="M3154" s="14"/>
      <c r="N3154" s="14"/>
      <c r="O3154" s="14"/>
      <c r="P3154" s="14"/>
      <c r="Q3154" s="14"/>
    </row>
    <row r="3155" spans="10:17" x14ac:dyDescent="0.25">
      <c r="J3155" s="14"/>
      <c r="K3155" s="14"/>
      <c r="L3155" s="14"/>
      <c r="M3155" s="14"/>
      <c r="N3155" s="14"/>
      <c r="O3155" s="14"/>
      <c r="P3155" s="14"/>
      <c r="Q3155" s="14"/>
    </row>
    <row r="3156" spans="10:17" x14ac:dyDescent="0.25">
      <c r="J3156" s="14"/>
      <c r="K3156" s="14"/>
      <c r="L3156" s="14"/>
      <c r="M3156" s="14"/>
      <c r="N3156" s="14"/>
      <c r="O3156" s="14"/>
      <c r="P3156" s="14"/>
      <c r="Q3156" s="14"/>
    </row>
    <row r="3157" spans="10:17" x14ac:dyDescent="0.25">
      <c r="J3157" s="14"/>
      <c r="K3157" s="14"/>
      <c r="L3157" s="14"/>
      <c r="M3157" s="14"/>
      <c r="N3157" s="14"/>
      <c r="O3157" s="14"/>
      <c r="P3157" s="14"/>
      <c r="Q3157" s="14"/>
    </row>
    <row r="3158" spans="10:17" x14ac:dyDescent="0.25">
      <c r="J3158" s="14"/>
      <c r="K3158" s="14"/>
      <c r="L3158" s="14"/>
      <c r="M3158" s="14"/>
      <c r="N3158" s="14"/>
      <c r="O3158" s="14"/>
      <c r="P3158" s="14"/>
      <c r="Q3158" s="14"/>
    </row>
    <row r="3159" spans="10:17" x14ac:dyDescent="0.25">
      <c r="J3159" s="14"/>
      <c r="K3159" s="14"/>
      <c r="L3159" s="14"/>
      <c r="M3159" s="14"/>
      <c r="N3159" s="14"/>
      <c r="O3159" s="14"/>
      <c r="P3159" s="14"/>
      <c r="Q3159" s="14"/>
    </row>
    <row r="3160" spans="10:17" x14ac:dyDescent="0.25">
      <c r="J3160" s="14"/>
      <c r="K3160" s="14"/>
      <c r="L3160" s="14"/>
      <c r="M3160" s="14"/>
      <c r="N3160" s="14"/>
      <c r="O3160" s="14"/>
      <c r="P3160" s="14"/>
      <c r="Q3160" s="14"/>
    </row>
    <row r="3161" spans="10:17" x14ac:dyDescent="0.25">
      <c r="J3161" s="14"/>
      <c r="K3161" s="14"/>
      <c r="L3161" s="14"/>
      <c r="M3161" s="14"/>
      <c r="N3161" s="14"/>
      <c r="O3161" s="14"/>
      <c r="P3161" s="14"/>
      <c r="Q3161" s="14"/>
    </row>
    <row r="3162" spans="10:17" x14ac:dyDescent="0.25">
      <c r="J3162" s="14"/>
      <c r="K3162" s="14"/>
      <c r="L3162" s="14"/>
      <c r="M3162" s="14"/>
      <c r="N3162" s="14"/>
      <c r="O3162" s="14"/>
      <c r="P3162" s="14"/>
      <c r="Q3162" s="14"/>
    </row>
    <row r="3163" spans="10:17" x14ac:dyDescent="0.25">
      <c r="J3163" s="14"/>
      <c r="K3163" s="14"/>
      <c r="L3163" s="14"/>
      <c r="M3163" s="14"/>
      <c r="N3163" s="14"/>
      <c r="O3163" s="14"/>
      <c r="P3163" s="14"/>
      <c r="Q3163" s="14"/>
    </row>
    <row r="3164" spans="10:17" x14ac:dyDescent="0.25">
      <c r="J3164" s="14"/>
      <c r="K3164" s="14"/>
      <c r="L3164" s="14"/>
      <c r="M3164" s="14"/>
      <c r="N3164" s="14"/>
      <c r="O3164" s="14"/>
      <c r="P3164" s="14"/>
      <c r="Q3164" s="14"/>
    </row>
    <row r="3165" spans="10:17" x14ac:dyDescent="0.25">
      <c r="J3165" s="14"/>
      <c r="K3165" s="14"/>
      <c r="L3165" s="14"/>
      <c r="M3165" s="14"/>
      <c r="N3165" s="14"/>
      <c r="O3165" s="14"/>
      <c r="P3165" s="14"/>
      <c r="Q3165" s="14"/>
    </row>
    <row r="3166" spans="10:17" x14ac:dyDescent="0.25">
      <c r="J3166" s="14"/>
      <c r="K3166" s="14"/>
      <c r="L3166" s="14"/>
      <c r="M3166" s="14"/>
      <c r="N3166" s="14"/>
      <c r="O3166" s="14"/>
      <c r="P3166" s="14"/>
      <c r="Q3166" s="14"/>
    </row>
    <row r="3167" spans="10:17" x14ac:dyDescent="0.25">
      <c r="J3167" s="14"/>
      <c r="K3167" s="14"/>
      <c r="L3167" s="14"/>
      <c r="M3167" s="14"/>
      <c r="N3167" s="14"/>
      <c r="O3167" s="14"/>
      <c r="P3167" s="14"/>
      <c r="Q3167" s="14"/>
    </row>
    <row r="3168" spans="10:17" x14ac:dyDescent="0.25">
      <c r="J3168" s="14"/>
      <c r="K3168" s="14"/>
      <c r="L3168" s="14"/>
      <c r="M3168" s="14"/>
      <c r="N3168" s="14"/>
      <c r="O3168" s="14"/>
      <c r="P3168" s="14"/>
      <c r="Q3168" s="14"/>
    </row>
    <row r="3169" spans="10:17" x14ac:dyDescent="0.25">
      <c r="J3169" s="14"/>
      <c r="K3169" s="14"/>
      <c r="L3169" s="14"/>
      <c r="M3169" s="14"/>
      <c r="N3169" s="14"/>
      <c r="O3169" s="14"/>
      <c r="P3169" s="14"/>
      <c r="Q3169" s="14"/>
    </row>
    <row r="3170" spans="10:17" x14ac:dyDescent="0.25">
      <c r="J3170" s="14"/>
      <c r="K3170" s="14"/>
      <c r="L3170" s="14"/>
      <c r="M3170" s="14"/>
      <c r="N3170" s="14"/>
      <c r="O3170" s="14"/>
      <c r="P3170" s="14"/>
      <c r="Q3170" s="14"/>
    </row>
    <row r="3171" spans="10:17" x14ac:dyDescent="0.25">
      <c r="J3171" s="14"/>
      <c r="K3171" s="14"/>
      <c r="L3171" s="14"/>
      <c r="M3171" s="14"/>
      <c r="N3171" s="14"/>
      <c r="O3171" s="14"/>
      <c r="P3171" s="14"/>
      <c r="Q3171" s="14"/>
    </row>
    <row r="3172" spans="10:17" x14ac:dyDescent="0.25">
      <c r="J3172" s="14"/>
      <c r="K3172" s="14"/>
      <c r="L3172" s="14"/>
      <c r="M3172" s="14"/>
      <c r="N3172" s="14"/>
      <c r="O3172" s="14"/>
      <c r="P3172" s="14"/>
      <c r="Q3172" s="14"/>
    </row>
    <row r="3173" spans="10:17" x14ac:dyDescent="0.25">
      <c r="J3173" s="14"/>
      <c r="K3173" s="14"/>
      <c r="L3173" s="14"/>
      <c r="M3173" s="14"/>
      <c r="N3173" s="14"/>
      <c r="O3173" s="14"/>
      <c r="P3173" s="14"/>
      <c r="Q3173" s="14"/>
    </row>
    <row r="3174" spans="10:17" x14ac:dyDescent="0.25">
      <c r="J3174" s="14"/>
      <c r="K3174" s="14"/>
      <c r="L3174" s="14"/>
      <c r="M3174" s="14"/>
      <c r="N3174" s="14"/>
      <c r="O3174" s="14"/>
      <c r="P3174" s="14"/>
      <c r="Q3174" s="14"/>
    </row>
    <row r="3175" spans="10:17" x14ac:dyDescent="0.25">
      <c r="J3175" s="14"/>
      <c r="K3175" s="14"/>
      <c r="L3175" s="14"/>
      <c r="M3175" s="14"/>
      <c r="N3175" s="14"/>
      <c r="O3175" s="14"/>
      <c r="P3175" s="14"/>
      <c r="Q3175" s="14"/>
    </row>
    <row r="3176" spans="10:17" x14ac:dyDescent="0.25">
      <c r="J3176" s="14"/>
      <c r="K3176" s="14"/>
      <c r="L3176" s="14"/>
      <c r="M3176" s="14"/>
      <c r="N3176" s="14"/>
      <c r="O3176" s="14"/>
      <c r="P3176" s="14"/>
      <c r="Q3176" s="14"/>
    </row>
    <row r="3177" spans="10:17" x14ac:dyDescent="0.25">
      <c r="J3177" s="14"/>
      <c r="K3177" s="14"/>
      <c r="L3177" s="14"/>
      <c r="M3177" s="14"/>
      <c r="N3177" s="14"/>
      <c r="O3177" s="14"/>
      <c r="P3177" s="14"/>
      <c r="Q3177" s="14"/>
    </row>
    <row r="3178" spans="10:17" x14ac:dyDescent="0.25">
      <c r="J3178" s="14"/>
      <c r="K3178" s="14"/>
      <c r="L3178" s="14"/>
      <c r="M3178" s="14"/>
      <c r="N3178" s="14"/>
      <c r="O3178" s="14"/>
      <c r="P3178" s="14"/>
      <c r="Q3178" s="14"/>
    </row>
    <row r="3179" spans="10:17" x14ac:dyDescent="0.25">
      <c r="J3179" s="14"/>
      <c r="K3179" s="14"/>
      <c r="L3179" s="14"/>
      <c r="M3179" s="14"/>
      <c r="N3179" s="14"/>
      <c r="O3179" s="14"/>
      <c r="P3179" s="14"/>
      <c r="Q3179" s="14"/>
    </row>
    <row r="3180" spans="10:17" x14ac:dyDescent="0.25">
      <c r="J3180" s="14"/>
      <c r="K3180" s="14"/>
      <c r="L3180" s="14"/>
      <c r="M3180" s="14"/>
      <c r="N3180" s="14"/>
      <c r="O3180" s="14"/>
      <c r="P3180" s="14"/>
      <c r="Q3180" s="14"/>
    </row>
    <row r="3181" spans="10:17" x14ac:dyDescent="0.25">
      <c r="J3181" s="14"/>
      <c r="K3181" s="14"/>
      <c r="L3181" s="14"/>
      <c r="M3181" s="14"/>
      <c r="N3181" s="14"/>
      <c r="O3181" s="14"/>
      <c r="P3181" s="14"/>
      <c r="Q3181" s="14"/>
    </row>
    <row r="3182" spans="10:17" x14ac:dyDescent="0.25">
      <c r="J3182" s="14"/>
      <c r="K3182" s="14"/>
      <c r="L3182" s="14"/>
      <c r="M3182" s="14"/>
      <c r="N3182" s="14"/>
      <c r="O3182" s="14"/>
      <c r="P3182" s="14"/>
      <c r="Q3182" s="14"/>
    </row>
    <row r="3183" spans="10:17" x14ac:dyDescent="0.25">
      <c r="J3183" s="14"/>
      <c r="K3183" s="14"/>
      <c r="L3183" s="14"/>
      <c r="M3183" s="14"/>
      <c r="N3183" s="14"/>
      <c r="O3183" s="14"/>
      <c r="P3183" s="14"/>
      <c r="Q3183" s="14"/>
    </row>
    <row r="3184" spans="10:17" x14ac:dyDescent="0.25">
      <c r="J3184" s="14"/>
      <c r="K3184" s="14"/>
      <c r="L3184" s="14"/>
      <c r="M3184" s="14"/>
      <c r="N3184" s="14"/>
      <c r="O3184" s="14"/>
      <c r="P3184" s="14"/>
      <c r="Q3184" s="14"/>
    </row>
    <row r="3185" spans="10:17" x14ac:dyDescent="0.25">
      <c r="J3185" s="14"/>
      <c r="K3185" s="14"/>
      <c r="L3185" s="14"/>
      <c r="M3185" s="14"/>
      <c r="N3185" s="14"/>
      <c r="O3185" s="14"/>
      <c r="P3185" s="14"/>
      <c r="Q3185" s="14"/>
    </row>
    <row r="3186" spans="10:17" x14ac:dyDescent="0.25">
      <c r="J3186" s="14"/>
      <c r="K3186" s="14"/>
      <c r="L3186" s="14"/>
      <c r="M3186" s="14"/>
      <c r="N3186" s="14"/>
      <c r="O3186" s="14"/>
      <c r="P3186" s="14"/>
      <c r="Q3186" s="14"/>
    </row>
    <row r="3187" spans="10:17" x14ac:dyDescent="0.25">
      <c r="J3187" s="14"/>
      <c r="K3187" s="14"/>
      <c r="L3187" s="14"/>
      <c r="M3187" s="14"/>
      <c r="N3187" s="14"/>
      <c r="O3187" s="14"/>
      <c r="P3187" s="14"/>
      <c r="Q3187" s="14"/>
    </row>
    <row r="3188" spans="10:17" x14ac:dyDescent="0.25">
      <c r="J3188" s="14"/>
      <c r="K3188" s="14"/>
      <c r="L3188" s="14"/>
      <c r="M3188" s="14"/>
      <c r="N3188" s="14"/>
      <c r="O3188" s="14"/>
      <c r="P3188" s="14"/>
      <c r="Q3188" s="14"/>
    </row>
    <row r="3189" spans="10:17" x14ac:dyDescent="0.25">
      <c r="J3189" s="14"/>
      <c r="K3189" s="14"/>
      <c r="L3189" s="14"/>
      <c r="M3189" s="14"/>
      <c r="N3189" s="14"/>
      <c r="O3189" s="14"/>
      <c r="P3189" s="14"/>
      <c r="Q3189" s="14"/>
    </row>
    <row r="3190" spans="10:17" x14ac:dyDescent="0.25">
      <c r="J3190" s="14"/>
      <c r="K3190" s="14"/>
      <c r="L3190" s="14"/>
      <c r="M3190" s="14"/>
      <c r="N3190" s="14"/>
      <c r="O3190" s="14"/>
      <c r="P3190" s="14"/>
      <c r="Q3190" s="14"/>
    </row>
    <row r="3191" spans="10:17" x14ac:dyDescent="0.25">
      <c r="J3191" s="14"/>
      <c r="K3191" s="14"/>
      <c r="L3191" s="14"/>
      <c r="M3191" s="14"/>
      <c r="N3191" s="14"/>
      <c r="O3191" s="14"/>
      <c r="P3191" s="14"/>
      <c r="Q3191" s="14"/>
    </row>
    <row r="3192" spans="10:17" x14ac:dyDescent="0.25">
      <c r="J3192" s="14"/>
      <c r="K3192" s="14"/>
      <c r="L3192" s="14"/>
      <c r="M3192" s="14"/>
      <c r="N3192" s="14"/>
      <c r="O3192" s="14"/>
      <c r="P3192" s="14"/>
      <c r="Q3192" s="14"/>
    </row>
    <row r="3193" spans="10:17" x14ac:dyDescent="0.25">
      <c r="J3193" s="14"/>
      <c r="K3193" s="14"/>
      <c r="L3193" s="14"/>
      <c r="M3193" s="14"/>
      <c r="N3193" s="14"/>
      <c r="O3193" s="14"/>
      <c r="P3193" s="14"/>
      <c r="Q3193" s="14"/>
    </row>
    <row r="3194" spans="10:17" x14ac:dyDescent="0.25">
      <c r="J3194" s="14"/>
      <c r="K3194" s="14"/>
      <c r="L3194" s="14"/>
      <c r="M3194" s="14"/>
      <c r="N3194" s="14"/>
      <c r="O3194" s="14"/>
      <c r="P3194" s="14"/>
      <c r="Q3194" s="14"/>
    </row>
    <row r="3195" spans="10:17" x14ac:dyDescent="0.25">
      <c r="J3195" s="14"/>
      <c r="K3195" s="14"/>
      <c r="L3195" s="14"/>
      <c r="M3195" s="14"/>
      <c r="N3195" s="14"/>
      <c r="O3195" s="14"/>
      <c r="P3195" s="14"/>
      <c r="Q3195" s="14"/>
    </row>
    <row r="3196" spans="10:17" x14ac:dyDescent="0.25">
      <c r="J3196" s="14"/>
      <c r="K3196" s="14"/>
      <c r="L3196" s="14"/>
      <c r="M3196" s="14"/>
      <c r="N3196" s="14"/>
      <c r="O3196" s="14"/>
      <c r="P3196" s="14"/>
      <c r="Q3196" s="14"/>
    </row>
    <row r="3197" spans="10:17" x14ac:dyDescent="0.25">
      <c r="J3197" s="14"/>
      <c r="K3197" s="14"/>
      <c r="L3197" s="14"/>
      <c r="M3197" s="14"/>
      <c r="N3197" s="14"/>
      <c r="O3197" s="14"/>
      <c r="P3197" s="14"/>
      <c r="Q3197" s="14"/>
    </row>
    <row r="3198" spans="10:17" x14ac:dyDescent="0.25">
      <c r="J3198" s="14"/>
      <c r="K3198" s="14"/>
      <c r="L3198" s="14"/>
      <c r="M3198" s="14"/>
      <c r="N3198" s="14"/>
      <c r="O3198" s="14"/>
      <c r="P3198" s="14"/>
      <c r="Q3198" s="14"/>
    </row>
    <row r="3199" spans="10:17" x14ac:dyDescent="0.25">
      <c r="J3199" s="14"/>
      <c r="K3199" s="14"/>
      <c r="L3199" s="14"/>
      <c r="M3199" s="14"/>
      <c r="N3199" s="14"/>
      <c r="O3199" s="14"/>
      <c r="P3199" s="14"/>
      <c r="Q3199" s="14"/>
    </row>
    <row r="3200" spans="10:17" x14ac:dyDescent="0.25">
      <c r="J3200" s="14"/>
      <c r="K3200" s="14"/>
      <c r="L3200" s="14"/>
      <c r="M3200" s="14"/>
      <c r="N3200" s="14"/>
      <c r="O3200" s="14"/>
      <c r="P3200" s="14"/>
      <c r="Q3200" s="14"/>
    </row>
    <row r="3201" spans="10:17" x14ac:dyDescent="0.25">
      <c r="J3201" s="14"/>
      <c r="K3201" s="14"/>
      <c r="L3201" s="14"/>
      <c r="M3201" s="14"/>
      <c r="N3201" s="14"/>
      <c r="O3201" s="14"/>
      <c r="P3201" s="14"/>
      <c r="Q3201" s="14"/>
    </row>
    <row r="3202" spans="10:17" x14ac:dyDescent="0.25">
      <c r="J3202" s="14"/>
      <c r="K3202" s="14"/>
      <c r="L3202" s="14"/>
      <c r="M3202" s="14"/>
      <c r="N3202" s="14"/>
      <c r="O3202" s="14"/>
      <c r="P3202" s="14"/>
      <c r="Q3202" s="14"/>
    </row>
    <row r="3203" spans="10:17" x14ac:dyDescent="0.25">
      <c r="J3203" s="14"/>
      <c r="K3203" s="14"/>
      <c r="L3203" s="14"/>
      <c r="M3203" s="14"/>
      <c r="N3203" s="14"/>
      <c r="O3203" s="14"/>
      <c r="P3203" s="14"/>
      <c r="Q3203" s="14"/>
    </row>
    <row r="3204" spans="10:17" x14ac:dyDescent="0.25">
      <c r="J3204" s="14"/>
      <c r="K3204" s="14"/>
      <c r="L3204" s="14"/>
      <c r="M3204" s="14"/>
      <c r="N3204" s="14"/>
      <c r="O3204" s="14"/>
      <c r="P3204" s="14"/>
      <c r="Q3204" s="14"/>
    </row>
    <row r="3205" spans="10:17" x14ac:dyDescent="0.25">
      <c r="J3205" s="14"/>
      <c r="K3205" s="14"/>
      <c r="L3205" s="14"/>
      <c r="M3205" s="14"/>
      <c r="N3205" s="14"/>
      <c r="O3205" s="14"/>
      <c r="P3205" s="14"/>
      <c r="Q3205" s="14"/>
    </row>
    <row r="3206" spans="10:17" x14ac:dyDescent="0.25">
      <c r="J3206" s="14"/>
      <c r="K3206" s="14"/>
      <c r="L3206" s="14"/>
      <c r="M3206" s="14"/>
      <c r="N3206" s="14"/>
      <c r="O3206" s="14"/>
      <c r="P3206" s="14"/>
      <c r="Q3206" s="14"/>
    </row>
    <row r="3207" spans="10:17" x14ac:dyDescent="0.25">
      <c r="J3207" s="14"/>
      <c r="K3207" s="14"/>
      <c r="L3207" s="14"/>
      <c r="M3207" s="14"/>
      <c r="N3207" s="14"/>
      <c r="O3207" s="14"/>
      <c r="P3207" s="14"/>
      <c r="Q3207" s="14"/>
    </row>
    <row r="3208" spans="10:17" x14ac:dyDescent="0.25">
      <c r="J3208" s="14"/>
      <c r="K3208" s="14"/>
      <c r="L3208" s="14"/>
      <c r="M3208" s="14"/>
      <c r="N3208" s="14"/>
      <c r="O3208" s="14"/>
      <c r="P3208" s="14"/>
      <c r="Q3208" s="14"/>
    </row>
    <row r="3209" spans="10:17" x14ac:dyDescent="0.25">
      <c r="J3209" s="14"/>
      <c r="K3209" s="14"/>
      <c r="L3209" s="14"/>
      <c r="M3209" s="14"/>
      <c r="N3209" s="14"/>
      <c r="O3209" s="14"/>
      <c r="P3209" s="14"/>
      <c r="Q3209" s="14"/>
    </row>
    <row r="3210" spans="10:17" x14ac:dyDescent="0.25">
      <c r="J3210" s="14"/>
      <c r="K3210" s="14"/>
      <c r="L3210" s="14"/>
      <c r="M3210" s="14"/>
      <c r="N3210" s="14"/>
      <c r="O3210" s="14"/>
      <c r="P3210" s="14"/>
      <c r="Q3210" s="14"/>
    </row>
    <row r="3211" spans="10:17" x14ac:dyDescent="0.25">
      <c r="J3211" s="14"/>
      <c r="K3211" s="14"/>
      <c r="L3211" s="14"/>
      <c r="M3211" s="14"/>
      <c r="N3211" s="14"/>
      <c r="O3211" s="14"/>
      <c r="P3211" s="14"/>
      <c r="Q3211" s="14"/>
    </row>
    <row r="3212" spans="10:17" x14ac:dyDescent="0.25">
      <c r="J3212" s="14"/>
      <c r="K3212" s="14"/>
      <c r="L3212" s="14"/>
      <c r="M3212" s="14"/>
      <c r="N3212" s="14"/>
      <c r="O3212" s="14"/>
      <c r="P3212" s="14"/>
      <c r="Q3212" s="14"/>
    </row>
    <row r="3213" spans="10:17" x14ac:dyDescent="0.25">
      <c r="J3213" s="14"/>
      <c r="K3213" s="14"/>
      <c r="L3213" s="14"/>
      <c r="M3213" s="14"/>
      <c r="N3213" s="14"/>
      <c r="O3213" s="14"/>
      <c r="P3213" s="14"/>
      <c r="Q3213" s="14"/>
    </row>
    <row r="3214" spans="10:17" x14ac:dyDescent="0.25">
      <c r="J3214" s="14"/>
      <c r="K3214" s="14"/>
      <c r="L3214" s="14"/>
      <c r="M3214" s="14"/>
      <c r="N3214" s="14"/>
      <c r="O3214" s="14"/>
      <c r="P3214" s="14"/>
      <c r="Q3214" s="14"/>
    </row>
    <row r="3215" spans="10:17" x14ac:dyDescent="0.25">
      <c r="J3215" s="14"/>
      <c r="K3215" s="14"/>
      <c r="L3215" s="14"/>
      <c r="M3215" s="14"/>
      <c r="N3215" s="14"/>
      <c r="O3215" s="14"/>
      <c r="P3215" s="14"/>
      <c r="Q3215" s="14"/>
    </row>
    <row r="3216" spans="10:17" x14ac:dyDescent="0.25">
      <c r="J3216" s="14"/>
      <c r="K3216" s="14"/>
      <c r="L3216" s="14"/>
      <c r="M3216" s="14"/>
      <c r="N3216" s="14"/>
      <c r="O3216" s="14"/>
      <c r="P3216" s="14"/>
      <c r="Q3216" s="14"/>
    </row>
    <row r="3217" spans="10:17" x14ac:dyDescent="0.25">
      <c r="J3217" s="14"/>
      <c r="K3217" s="14"/>
      <c r="L3217" s="14"/>
      <c r="M3217" s="14"/>
      <c r="N3217" s="14"/>
      <c r="O3217" s="14"/>
      <c r="P3217" s="14"/>
      <c r="Q3217" s="14"/>
    </row>
    <row r="3218" spans="10:17" x14ac:dyDescent="0.25">
      <c r="J3218" s="14"/>
      <c r="K3218" s="14"/>
      <c r="L3218" s="14"/>
      <c r="M3218" s="14"/>
      <c r="N3218" s="14"/>
      <c r="O3218" s="14"/>
      <c r="P3218" s="14"/>
      <c r="Q3218" s="14"/>
    </row>
    <row r="3219" spans="10:17" x14ac:dyDescent="0.25">
      <c r="J3219" s="14"/>
      <c r="K3219" s="14"/>
      <c r="L3219" s="14"/>
      <c r="M3219" s="14"/>
      <c r="N3219" s="14"/>
      <c r="O3219" s="14"/>
      <c r="P3219" s="14"/>
      <c r="Q3219" s="14"/>
    </row>
    <row r="3220" spans="10:17" x14ac:dyDescent="0.25">
      <c r="J3220" s="14"/>
      <c r="K3220" s="14"/>
      <c r="L3220" s="14"/>
      <c r="M3220" s="14"/>
      <c r="N3220" s="14"/>
      <c r="O3220" s="14"/>
      <c r="P3220" s="14"/>
      <c r="Q3220" s="14"/>
    </row>
    <row r="3221" spans="10:17" x14ac:dyDescent="0.25">
      <c r="J3221" s="14"/>
      <c r="K3221" s="14"/>
      <c r="L3221" s="14"/>
      <c r="M3221" s="14"/>
      <c r="N3221" s="14"/>
      <c r="O3221" s="14"/>
      <c r="P3221" s="14"/>
      <c r="Q3221" s="14"/>
    </row>
    <row r="3222" spans="10:17" x14ac:dyDescent="0.25">
      <c r="J3222" s="14"/>
      <c r="K3222" s="14"/>
      <c r="L3222" s="14"/>
      <c r="M3222" s="14"/>
      <c r="N3222" s="14"/>
      <c r="O3222" s="14"/>
      <c r="P3222" s="14"/>
      <c r="Q3222" s="14"/>
    </row>
    <row r="3223" spans="10:17" x14ac:dyDescent="0.25">
      <c r="J3223" s="14"/>
      <c r="K3223" s="14"/>
      <c r="L3223" s="14"/>
      <c r="M3223" s="14"/>
      <c r="N3223" s="14"/>
      <c r="O3223" s="14"/>
      <c r="P3223" s="14"/>
      <c r="Q3223" s="14"/>
    </row>
    <row r="3224" spans="10:17" x14ac:dyDescent="0.25">
      <c r="J3224" s="14"/>
      <c r="K3224" s="14"/>
      <c r="L3224" s="14"/>
      <c r="M3224" s="14"/>
      <c r="N3224" s="14"/>
      <c r="O3224" s="14"/>
      <c r="P3224" s="14"/>
      <c r="Q3224" s="14"/>
    </row>
    <row r="3225" spans="10:17" x14ac:dyDescent="0.25">
      <c r="J3225" s="14"/>
      <c r="K3225" s="14"/>
      <c r="L3225" s="14"/>
      <c r="M3225" s="14"/>
      <c r="N3225" s="14"/>
      <c r="O3225" s="14"/>
      <c r="P3225" s="14"/>
      <c r="Q3225" s="14"/>
    </row>
    <row r="3226" spans="10:17" x14ac:dyDescent="0.25">
      <c r="J3226" s="14"/>
      <c r="K3226" s="14"/>
      <c r="L3226" s="14"/>
      <c r="M3226" s="14"/>
      <c r="N3226" s="14"/>
      <c r="O3226" s="14"/>
      <c r="P3226" s="14"/>
      <c r="Q3226" s="14"/>
    </row>
    <row r="3227" spans="10:17" x14ac:dyDescent="0.25">
      <c r="J3227" s="14"/>
      <c r="K3227" s="14"/>
      <c r="L3227" s="14"/>
      <c r="M3227" s="14"/>
      <c r="N3227" s="14"/>
      <c r="O3227" s="14"/>
      <c r="P3227" s="14"/>
      <c r="Q3227" s="14"/>
    </row>
    <row r="3228" spans="10:17" x14ac:dyDescent="0.25">
      <c r="J3228" s="14"/>
      <c r="K3228" s="14"/>
      <c r="L3228" s="14"/>
      <c r="M3228" s="14"/>
      <c r="N3228" s="14"/>
      <c r="O3228" s="14"/>
      <c r="P3228" s="14"/>
      <c r="Q3228" s="14"/>
    </row>
    <row r="3229" spans="10:17" x14ac:dyDescent="0.25">
      <c r="J3229" s="14"/>
      <c r="K3229" s="14"/>
      <c r="L3229" s="14"/>
      <c r="M3229" s="14"/>
      <c r="N3229" s="14"/>
      <c r="O3229" s="14"/>
      <c r="P3229" s="14"/>
      <c r="Q3229" s="14"/>
    </row>
    <row r="3230" spans="10:17" x14ac:dyDescent="0.25">
      <c r="J3230" s="14"/>
      <c r="K3230" s="14"/>
      <c r="L3230" s="14"/>
      <c r="M3230" s="14"/>
      <c r="N3230" s="14"/>
      <c r="O3230" s="14"/>
      <c r="P3230" s="14"/>
      <c r="Q3230" s="14"/>
    </row>
    <row r="3231" spans="10:17" x14ac:dyDescent="0.25">
      <c r="J3231" s="14"/>
      <c r="K3231" s="14"/>
      <c r="L3231" s="14"/>
      <c r="M3231" s="14"/>
      <c r="N3231" s="14"/>
      <c r="O3231" s="14"/>
      <c r="P3231" s="14"/>
      <c r="Q3231" s="14"/>
    </row>
    <row r="3232" spans="10:17" x14ac:dyDescent="0.25">
      <c r="J3232" s="14"/>
      <c r="K3232" s="14"/>
      <c r="L3232" s="14"/>
      <c r="M3232" s="14"/>
      <c r="N3232" s="14"/>
      <c r="O3232" s="14"/>
      <c r="P3232" s="14"/>
      <c r="Q3232" s="14"/>
    </row>
    <row r="3233" spans="10:17" x14ac:dyDescent="0.25">
      <c r="J3233" s="14"/>
      <c r="K3233" s="14"/>
      <c r="L3233" s="14"/>
      <c r="M3233" s="14"/>
      <c r="N3233" s="14"/>
      <c r="O3233" s="14"/>
      <c r="P3233" s="14"/>
      <c r="Q3233" s="14"/>
    </row>
    <row r="3234" spans="10:17" x14ac:dyDescent="0.25">
      <c r="J3234" s="14"/>
      <c r="K3234" s="14"/>
      <c r="L3234" s="14"/>
      <c r="M3234" s="14"/>
      <c r="N3234" s="14"/>
      <c r="O3234" s="14"/>
      <c r="P3234" s="14"/>
      <c r="Q3234" s="14"/>
    </row>
    <row r="3235" spans="10:17" x14ac:dyDescent="0.25">
      <c r="J3235" s="14"/>
      <c r="K3235" s="14"/>
      <c r="L3235" s="14"/>
      <c r="M3235" s="14"/>
      <c r="N3235" s="14"/>
      <c r="O3235" s="14"/>
      <c r="P3235" s="14"/>
      <c r="Q3235" s="14"/>
    </row>
    <row r="3236" spans="10:17" x14ac:dyDescent="0.25">
      <c r="J3236" s="14"/>
      <c r="K3236" s="14"/>
      <c r="L3236" s="14"/>
      <c r="M3236" s="14"/>
      <c r="N3236" s="14"/>
      <c r="O3236" s="14"/>
      <c r="P3236" s="14"/>
      <c r="Q3236" s="14"/>
    </row>
    <row r="3237" spans="10:17" x14ac:dyDescent="0.25">
      <c r="J3237" s="14"/>
      <c r="K3237" s="14"/>
      <c r="L3237" s="14"/>
      <c r="M3237" s="14"/>
      <c r="N3237" s="14"/>
      <c r="O3237" s="14"/>
      <c r="P3237" s="14"/>
      <c r="Q3237" s="14"/>
    </row>
    <row r="3238" spans="10:17" x14ac:dyDescent="0.25">
      <c r="J3238" s="14"/>
      <c r="K3238" s="14"/>
      <c r="L3238" s="14"/>
      <c r="M3238" s="14"/>
      <c r="N3238" s="14"/>
      <c r="O3238" s="14"/>
      <c r="P3238" s="14"/>
      <c r="Q3238" s="14"/>
    </row>
    <row r="3239" spans="10:17" x14ac:dyDescent="0.25">
      <c r="J3239" s="14"/>
      <c r="K3239" s="14"/>
      <c r="L3239" s="14"/>
      <c r="M3239" s="14"/>
      <c r="N3239" s="14"/>
      <c r="O3239" s="14"/>
      <c r="P3239" s="14"/>
      <c r="Q3239" s="14"/>
    </row>
    <row r="3240" spans="10:17" x14ac:dyDescent="0.25">
      <c r="J3240" s="14"/>
      <c r="K3240" s="14"/>
      <c r="L3240" s="14"/>
      <c r="M3240" s="14"/>
      <c r="N3240" s="14"/>
      <c r="O3240" s="14"/>
      <c r="P3240" s="14"/>
      <c r="Q3240" s="14"/>
    </row>
    <row r="3241" spans="10:17" x14ac:dyDescent="0.25">
      <c r="J3241" s="14"/>
      <c r="K3241" s="14"/>
      <c r="L3241" s="14"/>
      <c r="M3241" s="14"/>
      <c r="N3241" s="14"/>
      <c r="O3241" s="14"/>
      <c r="P3241" s="14"/>
      <c r="Q3241" s="14"/>
    </row>
    <row r="3242" spans="10:17" x14ac:dyDescent="0.25">
      <c r="J3242" s="14"/>
      <c r="K3242" s="14"/>
      <c r="L3242" s="14"/>
      <c r="M3242" s="14"/>
      <c r="N3242" s="14"/>
      <c r="O3242" s="14"/>
      <c r="P3242" s="14"/>
      <c r="Q3242" s="14"/>
    </row>
    <row r="3243" spans="10:17" x14ac:dyDescent="0.25">
      <c r="J3243" s="14"/>
      <c r="K3243" s="14"/>
      <c r="L3243" s="14"/>
      <c r="M3243" s="14"/>
      <c r="N3243" s="14"/>
      <c r="O3243" s="14"/>
      <c r="P3243" s="14"/>
      <c r="Q3243" s="14"/>
    </row>
    <row r="3244" spans="10:17" x14ac:dyDescent="0.25">
      <c r="J3244" s="14"/>
      <c r="K3244" s="14"/>
      <c r="L3244" s="14"/>
      <c r="M3244" s="14"/>
      <c r="N3244" s="14"/>
      <c r="O3244" s="14"/>
      <c r="P3244" s="14"/>
      <c r="Q3244" s="14"/>
    </row>
    <row r="3245" spans="10:17" x14ac:dyDescent="0.25">
      <c r="J3245" s="14"/>
      <c r="K3245" s="14"/>
      <c r="L3245" s="14"/>
      <c r="M3245" s="14"/>
      <c r="N3245" s="14"/>
      <c r="O3245" s="14"/>
      <c r="P3245" s="14"/>
      <c r="Q3245" s="14"/>
    </row>
    <row r="3246" spans="10:17" x14ac:dyDescent="0.25">
      <c r="J3246" s="14"/>
      <c r="K3246" s="14"/>
      <c r="L3246" s="14"/>
      <c r="M3246" s="14"/>
      <c r="N3246" s="14"/>
      <c r="O3246" s="14"/>
      <c r="P3246" s="14"/>
      <c r="Q3246" s="14"/>
    </row>
    <row r="3247" spans="10:17" x14ac:dyDescent="0.25">
      <c r="J3247" s="14"/>
      <c r="K3247" s="14"/>
      <c r="L3247" s="14"/>
      <c r="M3247" s="14"/>
      <c r="N3247" s="14"/>
      <c r="O3247" s="14"/>
      <c r="P3247" s="14"/>
      <c r="Q3247" s="14"/>
    </row>
    <row r="3248" spans="10:17" x14ac:dyDescent="0.25">
      <c r="J3248" s="14"/>
      <c r="K3248" s="14"/>
      <c r="L3248" s="14"/>
      <c r="M3248" s="14"/>
      <c r="N3248" s="14"/>
      <c r="O3248" s="14"/>
      <c r="P3248" s="14"/>
      <c r="Q3248" s="14"/>
    </row>
    <row r="3249" spans="10:17" x14ac:dyDescent="0.25">
      <c r="J3249" s="14"/>
      <c r="K3249" s="14"/>
      <c r="L3249" s="14"/>
      <c r="M3249" s="14"/>
      <c r="N3249" s="14"/>
      <c r="O3249" s="14"/>
      <c r="P3249" s="14"/>
      <c r="Q3249" s="14"/>
    </row>
    <row r="3250" spans="10:17" x14ac:dyDescent="0.25">
      <c r="J3250" s="14"/>
      <c r="K3250" s="14"/>
      <c r="L3250" s="14"/>
      <c r="M3250" s="14"/>
      <c r="N3250" s="14"/>
      <c r="O3250" s="14"/>
      <c r="P3250" s="14"/>
      <c r="Q3250" s="14"/>
    </row>
    <row r="3251" spans="10:17" x14ac:dyDescent="0.25">
      <c r="J3251" s="14"/>
      <c r="K3251" s="14"/>
      <c r="L3251" s="14"/>
      <c r="M3251" s="14"/>
      <c r="N3251" s="14"/>
      <c r="O3251" s="14"/>
      <c r="P3251" s="14"/>
      <c r="Q3251" s="14"/>
    </row>
    <row r="3252" spans="10:17" x14ac:dyDescent="0.25">
      <c r="J3252" s="14"/>
      <c r="K3252" s="14"/>
      <c r="L3252" s="14"/>
      <c r="M3252" s="14"/>
      <c r="N3252" s="14"/>
      <c r="O3252" s="14"/>
      <c r="P3252" s="14"/>
      <c r="Q3252" s="14"/>
    </row>
    <row r="3253" spans="10:17" x14ac:dyDescent="0.25">
      <c r="J3253" s="14"/>
      <c r="K3253" s="14"/>
      <c r="L3253" s="14"/>
      <c r="M3253" s="14"/>
      <c r="N3253" s="14"/>
      <c r="O3253" s="14"/>
      <c r="P3253" s="14"/>
      <c r="Q3253" s="14"/>
    </row>
    <row r="3254" spans="10:17" x14ac:dyDescent="0.25">
      <c r="J3254" s="14"/>
      <c r="K3254" s="14"/>
      <c r="L3254" s="14"/>
      <c r="M3254" s="14"/>
      <c r="N3254" s="14"/>
      <c r="O3254" s="14"/>
      <c r="P3254" s="14"/>
      <c r="Q3254" s="14"/>
    </row>
    <row r="3255" spans="10:17" x14ac:dyDescent="0.25">
      <c r="J3255" s="14"/>
      <c r="K3255" s="14"/>
      <c r="L3255" s="14"/>
      <c r="M3255" s="14"/>
      <c r="N3255" s="14"/>
      <c r="O3255" s="14"/>
      <c r="P3255" s="14"/>
      <c r="Q3255" s="14"/>
    </row>
    <row r="3256" spans="10:17" x14ac:dyDescent="0.25">
      <c r="J3256" s="14"/>
      <c r="K3256" s="14"/>
      <c r="L3256" s="14"/>
      <c r="M3256" s="14"/>
      <c r="N3256" s="14"/>
      <c r="O3256" s="14"/>
      <c r="P3256" s="14"/>
      <c r="Q3256" s="14"/>
    </row>
    <row r="3257" spans="10:17" x14ac:dyDescent="0.25">
      <c r="J3257" s="14"/>
      <c r="K3257" s="14"/>
      <c r="L3257" s="14"/>
      <c r="M3257" s="14"/>
      <c r="N3257" s="14"/>
      <c r="O3257" s="14"/>
      <c r="P3257" s="14"/>
      <c r="Q3257" s="14"/>
    </row>
    <row r="3258" spans="10:17" x14ac:dyDescent="0.25">
      <c r="J3258" s="14"/>
      <c r="K3258" s="14"/>
      <c r="L3258" s="14"/>
      <c r="M3258" s="14"/>
      <c r="N3258" s="14"/>
      <c r="O3258" s="14"/>
      <c r="P3258" s="14"/>
      <c r="Q3258" s="14"/>
    </row>
    <row r="3259" spans="10:17" x14ac:dyDescent="0.25">
      <c r="J3259" s="14"/>
      <c r="K3259" s="14"/>
      <c r="L3259" s="14"/>
      <c r="M3259" s="14"/>
      <c r="N3259" s="14"/>
      <c r="O3259" s="14"/>
      <c r="P3259" s="14"/>
      <c r="Q3259" s="14"/>
    </row>
    <row r="3260" spans="10:17" x14ac:dyDescent="0.25">
      <c r="J3260" s="14"/>
      <c r="K3260" s="14"/>
      <c r="L3260" s="14"/>
      <c r="M3260" s="14"/>
      <c r="N3260" s="14"/>
      <c r="O3260" s="14"/>
      <c r="P3260" s="14"/>
      <c r="Q3260" s="14"/>
    </row>
    <row r="3261" spans="10:17" x14ac:dyDescent="0.25">
      <c r="J3261" s="14"/>
      <c r="K3261" s="14"/>
      <c r="L3261" s="14"/>
      <c r="M3261" s="14"/>
      <c r="N3261" s="14"/>
      <c r="O3261" s="14"/>
      <c r="P3261" s="14"/>
      <c r="Q3261" s="14"/>
    </row>
    <row r="3262" spans="10:17" x14ac:dyDescent="0.25">
      <c r="J3262" s="14"/>
      <c r="K3262" s="14"/>
      <c r="L3262" s="14"/>
      <c r="M3262" s="14"/>
      <c r="N3262" s="14"/>
      <c r="O3262" s="14"/>
      <c r="P3262" s="14"/>
      <c r="Q3262" s="14"/>
    </row>
    <row r="3263" spans="10:17" x14ac:dyDescent="0.25">
      <c r="J3263" s="14"/>
      <c r="K3263" s="14"/>
      <c r="L3263" s="14"/>
      <c r="M3263" s="14"/>
      <c r="N3263" s="14"/>
      <c r="O3263" s="14"/>
      <c r="P3263" s="14"/>
      <c r="Q3263" s="14"/>
    </row>
    <row r="3264" spans="10:17" x14ac:dyDescent="0.25">
      <c r="J3264" s="14"/>
      <c r="K3264" s="14"/>
      <c r="L3264" s="14"/>
      <c r="M3264" s="14"/>
      <c r="N3264" s="14"/>
      <c r="O3264" s="14"/>
      <c r="P3264" s="14"/>
      <c r="Q3264" s="14"/>
    </row>
    <row r="3265" spans="10:17" x14ac:dyDescent="0.25">
      <c r="J3265" s="14"/>
      <c r="K3265" s="14"/>
      <c r="L3265" s="14"/>
      <c r="M3265" s="14"/>
      <c r="N3265" s="14"/>
      <c r="O3265" s="14"/>
      <c r="P3265" s="14"/>
      <c r="Q3265" s="14"/>
    </row>
    <row r="3266" spans="10:17" x14ac:dyDescent="0.25">
      <c r="J3266" s="14"/>
      <c r="K3266" s="14"/>
      <c r="L3266" s="14"/>
      <c r="M3266" s="14"/>
      <c r="N3266" s="14"/>
      <c r="O3266" s="14"/>
      <c r="P3266" s="14"/>
      <c r="Q3266" s="14"/>
    </row>
    <row r="3267" spans="10:17" x14ac:dyDescent="0.25">
      <c r="J3267" s="14"/>
      <c r="K3267" s="14"/>
      <c r="L3267" s="14"/>
      <c r="M3267" s="14"/>
      <c r="N3267" s="14"/>
      <c r="O3267" s="14"/>
      <c r="P3267" s="14"/>
      <c r="Q3267" s="14"/>
    </row>
    <row r="3268" spans="10:17" x14ac:dyDescent="0.25">
      <c r="J3268" s="14"/>
      <c r="K3268" s="14"/>
      <c r="L3268" s="14"/>
      <c r="M3268" s="14"/>
      <c r="N3268" s="14"/>
      <c r="O3268" s="14"/>
      <c r="P3268" s="14"/>
      <c r="Q3268" s="14"/>
    </row>
    <row r="3269" spans="10:17" x14ac:dyDescent="0.25">
      <c r="J3269" s="14"/>
      <c r="K3269" s="14"/>
      <c r="L3269" s="14"/>
      <c r="M3269" s="14"/>
      <c r="N3269" s="14"/>
      <c r="O3269" s="14"/>
      <c r="P3269" s="14"/>
      <c r="Q3269" s="14"/>
    </row>
    <row r="3270" spans="10:17" x14ac:dyDescent="0.25">
      <c r="J3270" s="14"/>
      <c r="K3270" s="14"/>
      <c r="L3270" s="14"/>
      <c r="M3270" s="14"/>
      <c r="N3270" s="14"/>
      <c r="O3270" s="14"/>
      <c r="P3270" s="14"/>
      <c r="Q3270" s="14"/>
    </row>
    <row r="3271" spans="10:17" x14ac:dyDescent="0.25">
      <c r="J3271" s="14"/>
      <c r="K3271" s="14"/>
      <c r="L3271" s="14"/>
      <c r="M3271" s="14"/>
      <c r="N3271" s="14"/>
      <c r="O3271" s="14"/>
      <c r="P3271" s="14"/>
      <c r="Q3271" s="14"/>
    </row>
    <row r="3272" spans="10:17" x14ac:dyDescent="0.25">
      <c r="J3272" s="14"/>
      <c r="K3272" s="14"/>
      <c r="L3272" s="14"/>
      <c r="M3272" s="14"/>
      <c r="N3272" s="14"/>
      <c r="O3272" s="14"/>
      <c r="P3272" s="14"/>
      <c r="Q3272" s="14"/>
    </row>
    <row r="3273" spans="10:17" x14ac:dyDescent="0.25">
      <c r="J3273" s="14"/>
      <c r="K3273" s="14"/>
      <c r="L3273" s="14"/>
      <c r="M3273" s="14"/>
      <c r="N3273" s="14"/>
      <c r="O3273" s="14"/>
      <c r="P3273" s="14"/>
      <c r="Q3273" s="14"/>
    </row>
    <row r="3274" spans="10:17" x14ac:dyDescent="0.25">
      <c r="J3274" s="14"/>
      <c r="K3274" s="14"/>
      <c r="L3274" s="14"/>
      <c r="M3274" s="14"/>
      <c r="N3274" s="14"/>
      <c r="O3274" s="14"/>
      <c r="P3274" s="14"/>
      <c r="Q3274" s="14"/>
    </row>
    <row r="3275" spans="10:17" x14ac:dyDescent="0.25">
      <c r="J3275" s="14"/>
      <c r="K3275" s="14"/>
      <c r="L3275" s="14"/>
      <c r="M3275" s="14"/>
      <c r="N3275" s="14"/>
      <c r="O3275" s="14"/>
      <c r="P3275" s="14"/>
      <c r="Q3275" s="14"/>
    </row>
    <row r="3276" spans="10:17" x14ac:dyDescent="0.25">
      <c r="J3276" s="14"/>
      <c r="K3276" s="14"/>
      <c r="L3276" s="14"/>
      <c r="M3276" s="14"/>
      <c r="N3276" s="14"/>
      <c r="O3276" s="14"/>
      <c r="P3276" s="14"/>
      <c r="Q3276" s="14"/>
    </row>
    <row r="3277" spans="10:17" x14ac:dyDescent="0.25">
      <c r="J3277" s="14"/>
      <c r="K3277" s="14"/>
      <c r="L3277" s="14"/>
      <c r="M3277" s="14"/>
      <c r="N3277" s="14"/>
      <c r="O3277" s="14"/>
      <c r="P3277" s="14"/>
      <c r="Q3277" s="14"/>
    </row>
    <row r="3278" spans="10:17" x14ac:dyDescent="0.25">
      <c r="J3278" s="14"/>
      <c r="K3278" s="14"/>
      <c r="L3278" s="14"/>
      <c r="M3278" s="14"/>
      <c r="N3278" s="14"/>
      <c r="O3278" s="14"/>
      <c r="P3278" s="14"/>
      <c r="Q3278" s="14"/>
    </row>
    <row r="3279" spans="10:17" x14ac:dyDescent="0.25">
      <c r="J3279" s="14"/>
      <c r="K3279" s="14"/>
      <c r="L3279" s="14"/>
      <c r="M3279" s="14"/>
      <c r="N3279" s="14"/>
      <c r="O3279" s="14"/>
      <c r="P3279" s="14"/>
      <c r="Q3279" s="14"/>
    </row>
    <row r="3280" spans="10:17" x14ac:dyDescent="0.25">
      <c r="J3280" s="14"/>
      <c r="K3280" s="14"/>
      <c r="L3280" s="14"/>
      <c r="M3280" s="14"/>
      <c r="N3280" s="14"/>
      <c r="O3280" s="14"/>
      <c r="P3280" s="14"/>
      <c r="Q3280" s="14"/>
    </row>
    <row r="3281" spans="10:17" x14ac:dyDescent="0.25">
      <c r="J3281" s="14"/>
      <c r="K3281" s="14"/>
      <c r="L3281" s="14"/>
      <c r="M3281" s="14"/>
      <c r="N3281" s="14"/>
      <c r="O3281" s="14"/>
      <c r="P3281" s="14"/>
      <c r="Q3281" s="14"/>
    </row>
    <row r="3282" spans="10:17" x14ac:dyDescent="0.25">
      <c r="J3282" s="14"/>
      <c r="K3282" s="14"/>
      <c r="L3282" s="14"/>
      <c r="M3282" s="14"/>
      <c r="N3282" s="14"/>
      <c r="O3282" s="14"/>
      <c r="P3282" s="14"/>
      <c r="Q3282" s="14"/>
    </row>
    <row r="3283" spans="10:17" x14ac:dyDescent="0.25">
      <c r="J3283" s="14"/>
      <c r="K3283" s="14"/>
      <c r="L3283" s="14"/>
      <c r="M3283" s="14"/>
      <c r="N3283" s="14"/>
      <c r="O3283" s="14"/>
      <c r="P3283" s="14"/>
      <c r="Q3283" s="14"/>
    </row>
    <row r="3284" spans="10:17" x14ac:dyDescent="0.25">
      <c r="J3284" s="14"/>
      <c r="K3284" s="14"/>
      <c r="L3284" s="14"/>
      <c r="M3284" s="14"/>
      <c r="N3284" s="14"/>
      <c r="O3284" s="14"/>
      <c r="P3284" s="14"/>
      <c r="Q3284" s="14"/>
    </row>
    <row r="3285" spans="10:17" x14ac:dyDescent="0.25">
      <c r="J3285" s="14"/>
      <c r="K3285" s="14"/>
      <c r="L3285" s="14"/>
      <c r="M3285" s="14"/>
      <c r="N3285" s="14"/>
      <c r="O3285" s="14"/>
      <c r="P3285" s="14"/>
      <c r="Q3285" s="14"/>
    </row>
    <row r="3286" spans="10:17" x14ac:dyDescent="0.25">
      <c r="J3286" s="14"/>
      <c r="K3286" s="14"/>
      <c r="L3286" s="14"/>
      <c r="M3286" s="14"/>
      <c r="N3286" s="14"/>
      <c r="O3286" s="14"/>
      <c r="P3286" s="14"/>
      <c r="Q3286" s="14"/>
    </row>
    <row r="3287" spans="10:17" x14ac:dyDescent="0.25">
      <c r="J3287" s="14"/>
      <c r="K3287" s="14"/>
      <c r="L3287" s="14"/>
      <c r="M3287" s="14"/>
      <c r="N3287" s="14"/>
      <c r="O3287" s="14"/>
      <c r="P3287" s="14"/>
      <c r="Q3287" s="14"/>
    </row>
    <row r="3288" spans="10:17" x14ac:dyDescent="0.25">
      <c r="J3288" s="14"/>
      <c r="K3288" s="14"/>
      <c r="L3288" s="14"/>
      <c r="M3288" s="14"/>
      <c r="N3288" s="14"/>
      <c r="O3288" s="14"/>
      <c r="P3288" s="14"/>
      <c r="Q3288" s="14"/>
    </row>
    <row r="3289" spans="10:17" x14ac:dyDescent="0.25">
      <c r="J3289" s="14"/>
      <c r="K3289" s="14"/>
      <c r="L3289" s="14"/>
      <c r="M3289" s="14"/>
      <c r="N3289" s="14"/>
      <c r="O3289" s="14"/>
      <c r="P3289" s="14"/>
      <c r="Q3289" s="14"/>
    </row>
    <row r="3290" spans="10:17" x14ac:dyDescent="0.25">
      <c r="J3290" s="14"/>
      <c r="K3290" s="14"/>
      <c r="L3290" s="14"/>
      <c r="M3290" s="14"/>
      <c r="N3290" s="14"/>
      <c r="O3290" s="14"/>
      <c r="P3290" s="14"/>
      <c r="Q3290" s="14"/>
    </row>
    <row r="3291" spans="10:17" x14ac:dyDescent="0.25">
      <c r="J3291" s="14"/>
      <c r="K3291" s="14"/>
      <c r="L3291" s="14"/>
      <c r="M3291" s="14"/>
      <c r="N3291" s="14"/>
      <c r="O3291" s="14"/>
      <c r="P3291" s="14"/>
      <c r="Q3291" s="14"/>
    </row>
    <row r="3292" spans="10:17" x14ac:dyDescent="0.25">
      <c r="J3292" s="14"/>
      <c r="K3292" s="14"/>
      <c r="L3292" s="14"/>
      <c r="M3292" s="14"/>
      <c r="N3292" s="14"/>
      <c r="O3292" s="14"/>
      <c r="P3292" s="14"/>
      <c r="Q3292" s="14"/>
    </row>
    <row r="3293" spans="10:17" x14ac:dyDescent="0.25">
      <c r="J3293" s="14"/>
      <c r="K3293" s="14"/>
      <c r="L3293" s="14"/>
      <c r="M3293" s="14"/>
      <c r="N3293" s="14"/>
      <c r="O3293" s="14"/>
      <c r="P3293" s="14"/>
      <c r="Q3293" s="14"/>
    </row>
    <row r="3294" spans="10:17" x14ac:dyDescent="0.25">
      <c r="J3294" s="14"/>
      <c r="K3294" s="14"/>
      <c r="L3294" s="14"/>
      <c r="M3294" s="14"/>
      <c r="N3294" s="14"/>
      <c r="O3294" s="14"/>
      <c r="P3294" s="14"/>
      <c r="Q3294" s="14"/>
    </row>
    <row r="3295" spans="10:17" x14ac:dyDescent="0.25">
      <c r="J3295" s="14"/>
      <c r="K3295" s="14"/>
      <c r="L3295" s="14"/>
      <c r="M3295" s="14"/>
      <c r="N3295" s="14"/>
      <c r="O3295" s="14"/>
      <c r="P3295" s="14"/>
      <c r="Q3295" s="14"/>
    </row>
    <row r="3296" spans="10:17" x14ac:dyDescent="0.25">
      <c r="J3296" s="14"/>
      <c r="K3296" s="14"/>
      <c r="L3296" s="14"/>
      <c r="M3296" s="14"/>
      <c r="N3296" s="14"/>
      <c r="O3296" s="14"/>
      <c r="P3296" s="14"/>
      <c r="Q3296" s="14"/>
    </row>
    <row r="3297" spans="10:17" x14ac:dyDescent="0.25">
      <c r="J3297" s="14"/>
      <c r="K3297" s="14"/>
      <c r="L3297" s="14"/>
      <c r="M3297" s="14"/>
      <c r="N3297" s="14"/>
      <c r="O3297" s="14"/>
      <c r="P3297" s="14"/>
      <c r="Q3297" s="14"/>
    </row>
    <row r="3298" spans="10:17" x14ac:dyDescent="0.25">
      <c r="J3298" s="14"/>
      <c r="K3298" s="14"/>
      <c r="L3298" s="14"/>
      <c r="M3298" s="14"/>
      <c r="N3298" s="14"/>
      <c r="O3298" s="14"/>
      <c r="P3298" s="14"/>
      <c r="Q3298" s="14"/>
    </row>
    <row r="3299" spans="10:17" x14ac:dyDescent="0.25">
      <c r="J3299" s="14"/>
      <c r="K3299" s="14"/>
      <c r="L3299" s="14"/>
      <c r="M3299" s="14"/>
      <c r="N3299" s="14"/>
      <c r="O3299" s="14"/>
      <c r="P3299" s="14"/>
      <c r="Q3299" s="14"/>
    </row>
    <row r="3300" spans="10:17" x14ac:dyDescent="0.25">
      <c r="J3300" s="14"/>
      <c r="K3300" s="14"/>
      <c r="L3300" s="14"/>
      <c r="M3300" s="14"/>
      <c r="N3300" s="14"/>
      <c r="O3300" s="14"/>
      <c r="P3300" s="14"/>
      <c r="Q3300" s="14"/>
    </row>
    <row r="3301" spans="10:17" x14ac:dyDescent="0.25">
      <c r="J3301" s="14"/>
      <c r="K3301" s="14"/>
      <c r="L3301" s="14"/>
      <c r="M3301" s="14"/>
      <c r="N3301" s="14"/>
      <c r="O3301" s="14"/>
      <c r="P3301" s="14"/>
      <c r="Q3301" s="14"/>
    </row>
    <row r="3302" spans="10:17" x14ac:dyDescent="0.25">
      <c r="J3302" s="14"/>
      <c r="K3302" s="14"/>
      <c r="L3302" s="14"/>
      <c r="M3302" s="14"/>
      <c r="N3302" s="14"/>
      <c r="O3302" s="14"/>
      <c r="P3302" s="14"/>
      <c r="Q3302" s="14"/>
    </row>
    <row r="3303" spans="10:17" x14ac:dyDescent="0.25">
      <c r="J3303" s="14"/>
      <c r="K3303" s="14"/>
      <c r="L3303" s="14"/>
      <c r="M3303" s="14"/>
      <c r="N3303" s="14"/>
      <c r="O3303" s="14"/>
      <c r="P3303" s="14"/>
      <c r="Q3303" s="14"/>
    </row>
    <row r="3304" spans="10:17" x14ac:dyDescent="0.25">
      <c r="J3304" s="14"/>
      <c r="K3304" s="14"/>
      <c r="L3304" s="14"/>
      <c r="M3304" s="14"/>
      <c r="N3304" s="14"/>
      <c r="O3304" s="14"/>
      <c r="P3304" s="14"/>
      <c r="Q3304" s="14"/>
    </row>
    <row r="3305" spans="10:17" x14ac:dyDescent="0.25">
      <c r="J3305" s="14"/>
      <c r="K3305" s="14"/>
      <c r="L3305" s="14"/>
      <c r="M3305" s="14"/>
      <c r="N3305" s="14"/>
      <c r="O3305" s="14"/>
      <c r="P3305" s="14"/>
      <c r="Q3305" s="14"/>
    </row>
    <row r="3306" spans="10:17" x14ac:dyDescent="0.25">
      <c r="J3306" s="14"/>
      <c r="K3306" s="14"/>
      <c r="L3306" s="14"/>
      <c r="M3306" s="14"/>
      <c r="N3306" s="14"/>
      <c r="O3306" s="14"/>
      <c r="P3306" s="14"/>
      <c r="Q3306" s="14"/>
    </row>
    <row r="3307" spans="10:17" x14ac:dyDescent="0.25">
      <c r="J3307" s="14"/>
      <c r="K3307" s="14"/>
      <c r="L3307" s="14"/>
      <c r="M3307" s="14"/>
      <c r="N3307" s="14"/>
      <c r="O3307" s="14"/>
      <c r="P3307" s="14"/>
      <c r="Q3307" s="14"/>
    </row>
    <row r="3308" spans="10:17" x14ac:dyDescent="0.25">
      <c r="J3308" s="14"/>
      <c r="K3308" s="14"/>
      <c r="L3308" s="14"/>
      <c r="M3308" s="14"/>
      <c r="N3308" s="14"/>
      <c r="O3308" s="14"/>
      <c r="P3308" s="14"/>
      <c r="Q3308" s="14"/>
    </row>
    <row r="3309" spans="10:17" x14ac:dyDescent="0.25">
      <c r="J3309" s="14"/>
      <c r="K3309" s="14"/>
      <c r="L3309" s="14"/>
      <c r="M3309" s="14"/>
      <c r="N3309" s="14"/>
      <c r="O3309" s="14"/>
      <c r="P3309" s="14"/>
      <c r="Q3309" s="14"/>
    </row>
    <row r="3310" spans="10:17" x14ac:dyDescent="0.25">
      <c r="J3310" s="14"/>
      <c r="K3310" s="14"/>
      <c r="L3310" s="14"/>
      <c r="M3310" s="14"/>
      <c r="N3310" s="14"/>
      <c r="O3310" s="14"/>
      <c r="P3310" s="14"/>
      <c r="Q3310" s="14"/>
    </row>
    <row r="3311" spans="10:17" x14ac:dyDescent="0.25">
      <c r="J3311" s="14"/>
      <c r="K3311" s="14"/>
      <c r="L3311" s="14"/>
      <c r="M3311" s="14"/>
      <c r="N3311" s="14"/>
      <c r="O3311" s="14"/>
      <c r="P3311" s="14"/>
      <c r="Q3311" s="14"/>
    </row>
    <row r="3312" spans="10:17" x14ac:dyDescent="0.25">
      <c r="J3312" s="14"/>
      <c r="K3312" s="14"/>
      <c r="L3312" s="14"/>
      <c r="M3312" s="14"/>
      <c r="N3312" s="14"/>
      <c r="O3312" s="14"/>
      <c r="P3312" s="14"/>
      <c r="Q3312" s="14"/>
    </row>
    <row r="3313" spans="10:17" x14ac:dyDescent="0.25">
      <c r="J3313" s="14"/>
      <c r="K3313" s="14"/>
      <c r="L3313" s="14"/>
      <c r="M3313" s="14"/>
      <c r="N3313" s="14"/>
      <c r="O3313" s="14"/>
      <c r="P3313" s="14"/>
      <c r="Q3313" s="14"/>
    </row>
    <row r="3314" spans="10:17" x14ac:dyDescent="0.25">
      <c r="J3314" s="14"/>
      <c r="K3314" s="14"/>
      <c r="L3314" s="14"/>
      <c r="M3314" s="14"/>
      <c r="N3314" s="14"/>
      <c r="O3314" s="14"/>
      <c r="P3314" s="14"/>
      <c r="Q3314" s="14"/>
    </row>
    <row r="3315" spans="10:17" x14ac:dyDescent="0.25">
      <c r="J3315" s="14"/>
      <c r="K3315" s="14"/>
      <c r="L3315" s="14"/>
      <c r="M3315" s="14"/>
      <c r="N3315" s="14"/>
      <c r="O3315" s="14"/>
      <c r="P3315" s="14"/>
      <c r="Q3315" s="14"/>
    </row>
    <row r="3316" spans="10:17" x14ac:dyDescent="0.25">
      <c r="J3316" s="14"/>
      <c r="K3316" s="14"/>
      <c r="L3316" s="14"/>
      <c r="M3316" s="14"/>
      <c r="N3316" s="14"/>
      <c r="O3316" s="14"/>
      <c r="P3316" s="14"/>
      <c r="Q3316" s="14"/>
    </row>
    <row r="3317" spans="10:17" x14ac:dyDescent="0.25">
      <c r="J3317" s="14"/>
      <c r="K3317" s="14"/>
      <c r="L3317" s="14"/>
      <c r="M3317" s="14"/>
      <c r="N3317" s="14"/>
      <c r="O3317" s="14"/>
      <c r="P3317" s="14"/>
      <c r="Q3317" s="14"/>
    </row>
    <row r="3318" spans="10:17" x14ac:dyDescent="0.25">
      <c r="J3318" s="14"/>
      <c r="K3318" s="14"/>
      <c r="L3318" s="14"/>
      <c r="M3318" s="14"/>
      <c r="N3318" s="14"/>
      <c r="O3318" s="14"/>
      <c r="P3318" s="14"/>
      <c r="Q3318" s="14"/>
    </row>
    <row r="3319" spans="10:17" x14ac:dyDescent="0.25">
      <c r="J3319" s="14"/>
      <c r="K3319" s="14"/>
      <c r="L3319" s="14"/>
      <c r="M3319" s="14"/>
      <c r="N3319" s="14"/>
      <c r="O3319" s="14"/>
      <c r="P3319" s="14"/>
      <c r="Q3319" s="14"/>
    </row>
    <row r="3320" spans="10:17" x14ac:dyDescent="0.25">
      <c r="J3320" s="14"/>
      <c r="K3320" s="14"/>
      <c r="L3320" s="14"/>
      <c r="M3320" s="14"/>
      <c r="N3320" s="14"/>
      <c r="O3320" s="14"/>
      <c r="P3320" s="14"/>
      <c r="Q3320" s="14"/>
    </row>
    <row r="3321" spans="10:17" x14ac:dyDescent="0.25">
      <c r="J3321" s="14"/>
      <c r="K3321" s="14"/>
      <c r="L3321" s="14"/>
      <c r="M3321" s="14"/>
      <c r="N3321" s="14"/>
      <c r="O3321" s="14"/>
      <c r="P3321" s="14"/>
      <c r="Q3321" s="14"/>
    </row>
    <row r="3322" spans="10:17" x14ac:dyDescent="0.25">
      <c r="J3322" s="14"/>
      <c r="K3322" s="14"/>
      <c r="L3322" s="14"/>
      <c r="M3322" s="14"/>
      <c r="N3322" s="14"/>
      <c r="O3322" s="14"/>
      <c r="P3322" s="14"/>
      <c r="Q3322" s="14"/>
    </row>
    <row r="3323" spans="10:17" x14ac:dyDescent="0.25">
      <c r="J3323" s="14"/>
      <c r="K3323" s="14"/>
      <c r="L3323" s="14"/>
      <c r="M3323" s="14"/>
      <c r="N3323" s="14"/>
      <c r="O3323" s="14"/>
      <c r="P3323" s="14"/>
      <c r="Q3323" s="14"/>
    </row>
    <row r="3324" spans="10:17" x14ac:dyDescent="0.25">
      <c r="J3324" s="14"/>
      <c r="K3324" s="14"/>
      <c r="L3324" s="14"/>
      <c r="M3324" s="14"/>
      <c r="N3324" s="14"/>
      <c r="O3324" s="14"/>
      <c r="P3324" s="14"/>
      <c r="Q3324" s="14"/>
    </row>
    <row r="3325" spans="10:17" x14ac:dyDescent="0.25">
      <c r="J3325" s="14"/>
      <c r="K3325" s="14"/>
      <c r="L3325" s="14"/>
      <c r="M3325" s="14"/>
      <c r="N3325" s="14"/>
      <c r="O3325" s="14"/>
      <c r="P3325" s="14"/>
      <c r="Q3325" s="14"/>
    </row>
    <row r="3326" spans="10:17" x14ac:dyDescent="0.25">
      <c r="J3326" s="14"/>
      <c r="K3326" s="14"/>
      <c r="L3326" s="14"/>
      <c r="M3326" s="14"/>
      <c r="N3326" s="14"/>
      <c r="O3326" s="14"/>
      <c r="P3326" s="14"/>
      <c r="Q3326" s="14"/>
    </row>
    <row r="3327" spans="10:17" x14ac:dyDescent="0.25">
      <c r="J3327" s="14"/>
      <c r="K3327" s="14"/>
      <c r="L3327" s="14"/>
      <c r="M3327" s="14"/>
      <c r="N3327" s="14"/>
      <c r="O3327" s="14"/>
      <c r="P3327" s="14"/>
      <c r="Q3327" s="14"/>
    </row>
    <row r="3328" spans="10:17" x14ac:dyDescent="0.25">
      <c r="J3328" s="14"/>
      <c r="K3328" s="14"/>
      <c r="L3328" s="14"/>
      <c r="M3328" s="14"/>
      <c r="N3328" s="14"/>
      <c r="O3328" s="14"/>
      <c r="P3328" s="14"/>
      <c r="Q3328" s="14"/>
    </row>
    <row r="3329" spans="10:17" x14ac:dyDescent="0.25">
      <c r="J3329" s="14"/>
      <c r="K3329" s="14"/>
      <c r="L3329" s="14"/>
      <c r="M3329" s="14"/>
      <c r="N3329" s="14"/>
      <c r="O3329" s="14"/>
      <c r="P3329" s="14"/>
      <c r="Q3329" s="14"/>
    </row>
    <row r="3330" spans="10:17" x14ac:dyDescent="0.25">
      <c r="J3330" s="14"/>
      <c r="K3330" s="14"/>
      <c r="L3330" s="14"/>
      <c r="M3330" s="14"/>
      <c r="N3330" s="14"/>
      <c r="O3330" s="14"/>
      <c r="P3330" s="14"/>
      <c r="Q3330" s="14"/>
    </row>
    <row r="3331" spans="10:17" x14ac:dyDescent="0.25">
      <c r="J3331" s="14"/>
      <c r="K3331" s="14"/>
      <c r="L3331" s="14"/>
      <c r="M3331" s="14"/>
      <c r="N3331" s="14"/>
      <c r="O3331" s="14"/>
      <c r="P3331" s="14"/>
      <c r="Q3331" s="14"/>
    </row>
    <row r="3332" spans="10:17" x14ac:dyDescent="0.25">
      <c r="J3332" s="14"/>
      <c r="K3332" s="14"/>
      <c r="L3332" s="14"/>
      <c r="M3332" s="14"/>
      <c r="N3332" s="14"/>
      <c r="O3332" s="14"/>
      <c r="P3332" s="14"/>
      <c r="Q3332" s="14"/>
    </row>
    <row r="3333" spans="10:17" x14ac:dyDescent="0.25">
      <c r="J3333" s="14"/>
      <c r="K3333" s="14"/>
      <c r="L3333" s="14"/>
      <c r="M3333" s="14"/>
      <c r="N3333" s="14"/>
      <c r="O3333" s="14"/>
      <c r="P3333" s="14"/>
      <c r="Q3333" s="14"/>
    </row>
    <row r="3334" spans="10:17" x14ac:dyDescent="0.25">
      <c r="J3334" s="14"/>
      <c r="K3334" s="14"/>
      <c r="L3334" s="14"/>
      <c r="M3334" s="14"/>
      <c r="N3334" s="14"/>
      <c r="O3334" s="14"/>
      <c r="P3334" s="14"/>
      <c r="Q3334" s="14"/>
    </row>
    <row r="3335" spans="10:17" x14ac:dyDescent="0.25">
      <c r="J3335" s="14"/>
      <c r="K3335" s="14"/>
      <c r="L3335" s="14"/>
      <c r="M3335" s="14"/>
      <c r="N3335" s="14"/>
      <c r="O3335" s="14"/>
      <c r="P3335" s="14"/>
      <c r="Q3335" s="14"/>
    </row>
    <row r="3336" spans="10:17" x14ac:dyDescent="0.25">
      <c r="J3336" s="14"/>
      <c r="K3336" s="14"/>
      <c r="L3336" s="14"/>
      <c r="M3336" s="14"/>
      <c r="N3336" s="14"/>
      <c r="O3336" s="14"/>
      <c r="P3336" s="14"/>
      <c r="Q3336" s="14"/>
    </row>
    <row r="3337" spans="10:17" x14ac:dyDescent="0.25">
      <c r="J3337" s="14"/>
      <c r="K3337" s="14"/>
      <c r="L3337" s="14"/>
      <c r="M3337" s="14"/>
      <c r="N3337" s="14"/>
      <c r="O3337" s="14"/>
      <c r="P3337" s="14"/>
      <c r="Q3337" s="14"/>
    </row>
    <row r="3338" spans="10:17" x14ac:dyDescent="0.25">
      <c r="J3338" s="14"/>
      <c r="K3338" s="14"/>
      <c r="L3338" s="14"/>
      <c r="M3338" s="14"/>
      <c r="N3338" s="14"/>
      <c r="O3338" s="14"/>
      <c r="P3338" s="14"/>
      <c r="Q3338" s="14"/>
    </row>
    <row r="3339" spans="10:17" x14ac:dyDescent="0.25">
      <c r="J3339" s="14"/>
      <c r="K3339" s="14"/>
      <c r="L3339" s="14"/>
      <c r="M3339" s="14"/>
      <c r="N3339" s="14"/>
      <c r="O3339" s="14"/>
      <c r="P3339" s="14"/>
      <c r="Q3339" s="14"/>
    </row>
    <row r="3340" spans="10:17" x14ac:dyDescent="0.25">
      <c r="J3340" s="14"/>
      <c r="K3340" s="14"/>
      <c r="L3340" s="14"/>
      <c r="M3340" s="14"/>
      <c r="N3340" s="14"/>
      <c r="O3340" s="14"/>
      <c r="P3340" s="14"/>
      <c r="Q3340" s="14"/>
    </row>
    <row r="3341" spans="10:17" x14ac:dyDescent="0.25">
      <c r="J3341" s="14"/>
      <c r="K3341" s="14"/>
      <c r="L3341" s="14"/>
      <c r="M3341" s="14"/>
      <c r="N3341" s="14"/>
      <c r="O3341" s="14"/>
      <c r="P3341" s="14"/>
      <c r="Q3341" s="14"/>
    </row>
    <row r="3342" spans="10:17" x14ac:dyDescent="0.25">
      <c r="J3342" s="14"/>
      <c r="K3342" s="14"/>
      <c r="L3342" s="14"/>
      <c r="M3342" s="14"/>
      <c r="N3342" s="14"/>
      <c r="O3342" s="14"/>
      <c r="P3342" s="14"/>
      <c r="Q3342" s="14"/>
    </row>
    <row r="3343" spans="10:17" x14ac:dyDescent="0.25">
      <c r="J3343" s="14"/>
      <c r="K3343" s="14"/>
      <c r="L3343" s="14"/>
      <c r="M3343" s="14"/>
      <c r="N3343" s="14"/>
      <c r="O3343" s="14"/>
      <c r="P3343" s="14"/>
      <c r="Q3343" s="14"/>
    </row>
    <row r="3344" spans="10:17" x14ac:dyDescent="0.25">
      <c r="J3344" s="14"/>
      <c r="K3344" s="14"/>
      <c r="L3344" s="14"/>
      <c r="M3344" s="14"/>
      <c r="N3344" s="14"/>
      <c r="O3344" s="14"/>
      <c r="P3344" s="14"/>
      <c r="Q3344" s="14"/>
    </row>
    <row r="3345" spans="10:17" x14ac:dyDescent="0.25">
      <c r="J3345" s="14"/>
      <c r="K3345" s="14"/>
      <c r="L3345" s="14"/>
      <c r="M3345" s="14"/>
      <c r="N3345" s="14"/>
      <c r="O3345" s="14"/>
      <c r="P3345" s="14"/>
      <c r="Q3345" s="14"/>
    </row>
    <row r="3346" spans="10:17" x14ac:dyDescent="0.25">
      <c r="J3346" s="14"/>
      <c r="K3346" s="14"/>
      <c r="L3346" s="14"/>
      <c r="M3346" s="14"/>
      <c r="N3346" s="14"/>
      <c r="O3346" s="14"/>
      <c r="P3346" s="14"/>
      <c r="Q3346" s="14"/>
    </row>
    <row r="3347" spans="10:17" x14ac:dyDescent="0.25">
      <c r="J3347" s="14"/>
      <c r="K3347" s="14"/>
      <c r="L3347" s="14"/>
      <c r="M3347" s="14"/>
      <c r="N3347" s="14"/>
      <c r="O3347" s="14"/>
      <c r="P3347" s="14"/>
      <c r="Q3347" s="14"/>
    </row>
    <row r="3348" spans="10:17" x14ac:dyDescent="0.25">
      <c r="J3348" s="14"/>
      <c r="K3348" s="14"/>
      <c r="L3348" s="14"/>
      <c r="M3348" s="14"/>
      <c r="N3348" s="14"/>
      <c r="O3348" s="14"/>
      <c r="P3348" s="14"/>
      <c r="Q3348" s="14"/>
    </row>
    <row r="3349" spans="10:17" x14ac:dyDescent="0.25">
      <c r="J3349" s="14"/>
      <c r="K3349" s="14"/>
      <c r="L3349" s="14"/>
      <c r="M3349" s="14"/>
      <c r="N3349" s="14"/>
      <c r="O3349" s="14"/>
      <c r="P3349" s="14"/>
      <c r="Q3349" s="14"/>
    </row>
    <row r="3350" spans="10:17" x14ac:dyDescent="0.25">
      <c r="J3350" s="14"/>
      <c r="K3350" s="14"/>
      <c r="L3350" s="14"/>
      <c r="M3350" s="14"/>
      <c r="N3350" s="14"/>
      <c r="O3350" s="14"/>
      <c r="P3350" s="14"/>
      <c r="Q3350" s="14"/>
    </row>
    <row r="3351" spans="10:17" x14ac:dyDescent="0.25">
      <c r="J3351" s="14"/>
      <c r="K3351" s="14"/>
      <c r="L3351" s="14"/>
      <c r="M3351" s="14"/>
      <c r="N3351" s="14"/>
      <c r="O3351" s="14"/>
      <c r="P3351" s="14"/>
      <c r="Q3351" s="14"/>
    </row>
    <row r="3352" spans="10:17" x14ac:dyDescent="0.25">
      <c r="J3352" s="14"/>
      <c r="K3352" s="14"/>
      <c r="L3352" s="14"/>
      <c r="M3352" s="14"/>
      <c r="N3352" s="14"/>
      <c r="O3352" s="14"/>
      <c r="P3352" s="14"/>
      <c r="Q3352" s="14"/>
    </row>
    <row r="3353" spans="10:17" x14ac:dyDescent="0.25">
      <c r="J3353" s="14"/>
      <c r="K3353" s="14"/>
      <c r="L3353" s="14"/>
      <c r="M3353" s="14"/>
      <c r="N3353" s="14"/>
      <c r="O3353" s="14"/>
      <c r="P3353" s="14"/>
      <c r="Q3353" s="14"/>
    </row>
    <row r="3354" spans="10:17" x14ac:dyDescent="0.25">
      <c r="J3354" s="14"/>
      <c r="K3354" s="14"/>
      <c r="L3354" s="14"/>
      <c r="M3354" s="14"/>
      <c r="N3354" s="14"/>
      <c r="O3354" s="14"/>
      <c r="P3354" s="14"/>
      <c r="Q3354" s="14"/>
    </row>
    <row r="3355" spans="10:17" x14ac:dyDescent="0.25">
      <c r="J3355" s="14"/>
      <c r="K3355" s="14"/>
      <c r="L3355" s="14"/>
      <c r="M3355" s="14"/>
      <c r="N3355" s="14"/>
      <c r="O3355" s="14"/>
      <c r="P3355" s="14"/>
      <c r="Q3355" s="14"/>
    </row>
    <row r="3356" spans="10:17" x14ac:dyDescent="0.25">
      <c r="J3356" s="14"/>
      <c r="K3356" s="14"/>
      <c r="L3356" s="14"/>
      <c r="M3356" s="14"/>
      <c r="N3356" s="14"/>
      <c r="O3356" s="14"/>
      <c r="P3356" s="14"/>
      <c r="Q3356" s="14"/>
    </row>
    <row r="3357" spans="10:17" x14ac:dyDescent="0.25">
      <c r="J3357" s="14"/>
      <c r="K3357" s="14"/>
      <c r="L3357" s="14"/>
      <c r="M3357" s="14"/>
      <c r="N3357" s="14"/>
      <c r="O3357" s="14"/>
      <c r="P3357" s="14"/>
      <c r="Q3357" s="14"/>
    </row>
    <row r="3358" spans="10:17" x14ac:dyDescent="0.25">
      <c r="J3358" s="14"/>
      <c r="K3358" s="14"/>
      <c r="L3358" s="14"/>
      <c r="M3358" s="14"/>
      <c r="N3358" s="14"/>
      <c r="O3358" s="14"/>
      <c r="P3358" s="14"/>
      <c r="Q3358" s="14"/>
    </row>
    <row r="3359" spans="10:17" x14ac:dyDescent="0.25">
      <c r="J3359" s="14"/>
      <c r="K3359" s="14"/>
      <c r="L3359" s="14"/>
      <c r="M3359" s="14"/>
      <c r="N3359" s="14"/>
      <c r="O3359" s="14"/>
      <c r="P3359" s="14"/>
      <c r="Q3359" s="14"/>
    </row>
    <row r="3360" spans="10:17" x14ac:dyDescent="0.25">
      <c r="J3360" s="14"/>
      <c r="K3360" s="14"/>
      <c r="L3360" s="14"/>
      <c r="M3360" s="14"/>
      <c r="N3360" s="14"/>
      <c r="O3360" s="14"/>
      <c r="P3360" s="14"/>
      <c r="Q3360" s="14"/>
    </row>
    <row r="3361" spans="10:17" x14ac:dyDescent="0.25">
      <c r="J3361" s="14"/>
      <c r="K3361" s="14"/>
      <c r="L3361" s="14"/>
      <c r="M3361" s="14"/>
      <c r="N3361" s="14"/>
      <c r="O3361" s="14"/>
      <c r="P3361" s="14"/>
      <c r="Q3361" s="14"/>
    </row>
    <row r="3362" spans="10:17" x14ac:dyDescent="0.25">
      <c r="J3362" s="14"/>
      <c r="K3362" s="14"/>
      <c r="L3362" s="14"/>
      <c r="M3362" s="14"/>
      <c r="N3362" s="14"/>
      <c r="O3362" s="14"/>
      <c r="P3362" s="14"/>
      <c r="Q3362" s="14"/>
    </row>
    <row r="3363" spans="10:17" x14ac:dyDescent="0.25">
      <c r="J3363" s="14"/>
      <c r="K3363" s="14"/>
      <c r="L3363" s="14"/>
      <c r="M3363" s="14"/>
      <c r="N3363" s="14"/>
      <c r="O3363" s="14"/>
      <c r="P3363" s="14"/>
      <c r="Q3363" s="14"/>
    </row>
    <row r="3364" spans="10:17" x14ac:dyDescent="0.25">
      <c r="J3364" s="14"/>
      <c r="K3364" s="14"/>
      <c r="L3364" s="14"/>
      <c r="M3364" s="14"/>
      <c r="N3364" s="14"/>
      <c r="O3364" s="14"/>
      <c r="P3364" s="14"/>
      <c r="Q3364" s="14"/>
    </row>
    <row r="3365" spans="10:17" x14ac:dyDescent="0.25">
      <c r="J3365" s="14"/>
      <c r="K3365" s="14"/>
      <c r="L3365" s="14"/>
      <c r="M3365" s="14"/>
      <c r="N3365" s="14"/>
      <c r="O3365" s="14"/>
      <c r="P3365" s="14"/>
      <c r="Q3365" s="14"/>
    </row>
    <row r="3366" spans="10:17" x14ac:dyDescent="0.25">
      <c r="J3366" s="14"/>
      <c r="K3366" s="14"/>
      <c r="L3366" s="14"/>
      <c r="M3366" s="14"/>
      <c r="N3366" s="14"/>
      <c r="O3366" s="14"/>
      <c r="P3366" s="14"/>
      <c r="Q3366" s="14"/>
    </row>
    <row r="3367" spans="10:17" x14ac:dyDescent="0.25">
      <c r="J3367" s="14"/>
      <c r="K3367" s="14"/>
      <c r="L3367" s="14"/>
      <c r="M3367" s="14"/>
      <c r="N3367" s="14"/>
      <c r="O3367" s="14"/>
      <c r="P3367" s="14"/>
      <c r="Q3367" s="14"/>
    </row>
    <row r="3368" spans="10:17" x14ac:dyDescent="0.25">
      <c r="J3368" s="14"/>
      <c r="K3368" s="14"/>
      <c r="L3368" s="14"/>
      <c r="M3368" s="14"/>
      <c r="N3368" s="14"/>
      <c r="O3368" s="14"/>
      <c r="P3368" s="14"/>
      <c r="Q3368" s="14"/>
    </row>
    <row r="3369" spans="10:17" x14ac:dyDescent="0.25">
      <c r="J3369" s="14"/>
      <c r="K3369" s="14"/>
      <c r="L3369" s="14"/>
      <c r="M3369" s="14"/>
      <c r="N3369" s="14"/>
      <c r="O3369" s="14"/>
      <c r="P3369" s="14"/>
      <c r="Q3369" s="14"/>
    </row>
    <row r="3370" spans="10:17" x14ac:dyDescent="0.25">
      <c r="J3370" s="14"/>
      <c r="K3370" s="14"/>
      <c r="L3370" s="14"/>
      <c r="M3370" s="14"/>
      <c r="N3370" s="14"/>
      <c r="O3370" s="14"/>
      <c r="P3370" s="14"/>
      <c r="Q3370" s="14"/>
    </row>
    <row r="3371" spans="10:17" x14ac:dyDescent="0.25">
      <c r="J3371" s="14"/>
      <c r="K3371" s="14"/>
      <c r="L3371" s="14"/>
      <c r="M3371" s="14"/>
      <c r="N3371" s="14"/>
      <c r="O3371" s="14"/>
      <c r="P3371" s="14"/>
      <c r="Q3371" s="14"/>
    </row>
    <row r="3372" spans="10:17" x14ac:dyDescent="0.25">
      <c r="J3372" s="14"/>
      <c r="K3372" s="14"/>
      <c r="L3372" s="14"/>
      <c r="M3372" s="14"/>
      <c r="N3372" s="14"/>
      <c r="O3372" s="14"/>
      <c r="P3372" s="14"/>
      <c r="Q3372" s="14"/>
    </row>
    <row r="3373" spans="10:17" x14ac:dyDescent="0.25">
      <c r="J3373" s="14"/>
      <c r="K3373" s="14"/>
      <c r="L3373" s="14"/>
      <c r="M3373" s="14"/>
      <c r="N3373" s="14"/>
      <c r="O3373" s="14"/>
      <c r="P3373" s="14"/>
      <c r="Q3373" s="14"/>
    </row>
    <row r="3374" spans="10:17" x14ac:dyDescent="0.25">
      <c r="J3374" s="14"/>
      <c r="K3374" s="14"/>
      <c r="L3374" s="14"/>
      <c r="M3374" s="14"/>
      <c r="N3374" s="14"/>
      <c r="O3374" s="14"/>
      <c r="P3374" s="14"/>
      <c r="Q3374" s="14"/>
    </row>
    <row r="3375" spans="10:17" x14ac:dyDescent="0.25">
      <c r="J3375" s="14"/>
      <c r="K3375" s="14"/>
      <c r="L3375" s="14"/>
      <c r="M3375" s="14"/>
      <c r="N3375" s="14"/>
      <c r="O3375" s="14"/>
      <c r="P3375" s="14"/>
      <c r="Q3375" s="14"/>
    </row>
    <row r="3376" spans="10:17" x14ac:dyDescent="0.25">
      <c r="J3376" s="14"/>
      <c r="K3376" s="14"/>
      <c r="L3376" s="14"/>
      <c r="M3376" s="14"/>
      <c r="N3376" s="14"/>
      <c r="O3376" s="14"/>
      <c r="P3376" s="14"/>
      <c r="Q3376" s="14"/>
    </row>
    <row r="3377" spans="10:17" x14ac:dyDescent="0.25">
      <c r="J3377" s="14"/>
      <c r="K3377" s="14"/>
      <c r="L3377" s="14"/>
      <c r="M3377" s="14"/>
      <c r="N3377" s="14"/>
      <c r="O3377" s="14"/>
      <c r="P3377" s="14"/>
      <c r="Q3377" s="14"/>
    </row>
    <row r="3378" spans="10:17" x14ac:dyDescent="0.25">
      <c r="J3378" s="14"/>
      <c r="K3378" s="14"/>
      <c r="L3378" s="14"/>
      <c r="M3378" s="14"/>
      <c r="N3378" s="14"/>
      <c r="O3378" s="14"/>
      <c r="P3378" s="14"/>
      <c r="Q3378" s="14"/>
    </row>
    <row r="3379" spans="10:17" x14ac:dyDescent="0.25">
      <c r="J3379" s="14"/>
      <c r="K3379" s="14"/>
      <c r="L3379" s="14"/>
      <c r="M3379" s="14"/>
      <c r="N3379" s="14"/>
      <c r="O3379" s="14"/>
      <c r="P3379" s="14"/>
      <c r="Q3379" s="14"/>
    </row>
    <row r="3380" spans="10:17" x14ac:dyDescent="0.25">
      <c r="J3380" s="14"/>
      <c r="K3380" s="14"/>
      <c r="L3380" s="14"/>
      <c r="M3380" s="14"/>
      <c r="N3380" s="14"/>
      <c r="O3380" s="14"/>
      <c r="P3380" s="14"/>
      <c r="Q3380" s="14"/>
    </row>
    <row r="3381" spans="10:17" x14ac:dyDescent="0.25">
      <c r="J3381" s="14"/>
      <c r="K3381" s="14"/>
      <c r="L3381" s="14"/>
      <c r="M3381" s="14"/>
      <c r="N3381" s="14"/>
      <c r="O3381" s="14"/>
      <c r="P3381" s="14"/>
      <c r="Q3381" s="14"/>
    </row>
    <row r="3382" spans="10:17" x14ac:dyDescent="0.25">
      <c r="J3382" s="14"/>
      <c r="K3382" s="14"/>
      <c r="L3382" s="14"/>
      <c r="M3382" s="14"/>
      <c r="N3382" s="14"/>
      <c r="O3382" s="14"/>
      <c r="P3382" s="14"/>
      <c r="Q3382" s="14"/>
    </row>
    <row r="3383" spans="10:17" x14ac:dyDescent="0.25">
      <c r="J3383" s="14"/>
      <c r="K3383" s="14"/>
      <c r="L3383" s="14"/>
      <c r="M3383" s="14"/>
      <c r="N3383" s="14"/>
      <c r="O3383" s="14"/>
      <c r="P3383" s="14"/>
      <c r="Q3383" s="14"/>
    </row>
    <row r="3384" spans="10:17" x14ac:dyDescent="0.25">
      <c r="J3384" s="14"/>
      <c r="K3384" s="14"/>
      <c r="L3384" s="14"/>
      <c r="M3384" s="14"/>
      <c r="N3384" s="14"/>
      <c r="O3384" s="14"/>
      <c r="P3384" s="14"/>
      <c r="Q3384" s="14"/>
    </row>
    <row r="3385" spans="10:17" x14ac:dyDescent="0.25">
      <c r="J3385" s="14"/>
      <c r="K3385" s="14"/>
      <c r="L3385" s="14"/>
      <c r="M3385" s="14"/>
      <c r="N3385" s="14"/>
      <c r="O3385" s="14"/>
      <c r="P3385" s="14"/>
      <c r="Q3385" s="14"/>
    </row>
    <row r="3386" spans="10:17" x14ac:dyDescent="0.25">
      <c r="J3386" s="14"/>
      <c r="K3386" s="14"/>
      <c r="L3386" s="14"/>
      <c r="M3386" s="14"/>
      <c r="N3386" s="14"/>
      <c r="O3386" s="14"/>
      <c r="P3386" s="14"/>
      <c r="Q3386" s="14"/>
    </row>
    <row r="3387" spans="10:17" x14ac:dyDescent="0.25">
      <c r="J3387" s="14"/>
      <c r="K3387" s="14"/>
      <c r="L3387" s="14"/>
      <c r="M3387" s="14"/>
      <c r="N3387" s="14"/>
      <c r="O3387" s="14"/>
      <c r="P3387" s="14"/>
      <c r="Q3387" s="14"/>
    </row>
    <row r="3388" spans="10:17" x14ac:dyDescent="0.25">
      <c r="J3388" s="14"/>
      <c r="K3388" s="14"/>
      <c r="L3388" s="14"/>
      <c r="M3388" s="14"/>
      <c r="N3388" s="14"/>
      <c r="O3388" s="14"/>
      <c r="P3388" s="14"/>
      <c r="Q3388" s="14"/>
    </row>
    <row r="3389" spans="10:17" x14ac:dyDescent="0.25">
      <c r="J3389" s="14"/>
      <c r="K3389" s="14"/>
      <c r="L3389" s="14"/>
      <c r="M3389" s="14"/>
      <c r="N3389" s="14"/>
      <c r="O3389" s="14"/>
      <c r="P3389" s="14"/>
      <c r="Q3389" s="14"/>
    </row>
    <row r="3390" spans="10:17" x14ac:dyDescent="0.25">
      <c r="J3390" s="14"/>
      <c r="K3390" s="14"/>
      <c r="L3390" s="14"/>
      <c r="M3390" s="14"/>
      <c r="N3390" s="14"/>
      <c r="O3390" s="14"/>
      <c r="P3390" s="14"/>
      <c r="Q3390" s="14"/>
    </row>
    <row r="3391" spans="10:17" x14ac:dyDescent="0.25">
      <c r="J3391" s="14"/>
      <c r="K3391" s="14"/>
      <c r="L3391" s="14"/>
      <c r="M3391" s="14"/>
      <c r="N3391" s="14"/>
      <c r="O3391" s="14"/>
      <c r="P3391" s="14"/>
      <c r="Q3391" s="14"/>
    </row>
    <row r="3392" spans="10:17" x14ac:dyDescent="0.25">
      <c r="J3392" s="14"/>
      <c r="K3392" s="14"/>
      <c r="L3392" s="14"/>
      <c r="M3392" s="14"/>
      <c r="N3392" s="14"/>
      <c r="O3392" s="14"/>
      <c r="P3392" s="14"/>
      <c r="Q3392" s="14"/>
    </row>
    <row r="3393" spans="10:17" x14ac:dyDescent="0.25">
      <c r="J3393" s="14"/>
      <c r="K3393" s="14"/>
      <c r="L3393" s="14"/>
      <c r="M3393" s="14"/>
      <c r="N3393" s="14"/>
      <c r="O3393" s="14"/>
      <c r="P3393" s="14"/>
      <c r="Q3393" s="14"/>
    </row>
    <row r="3394" spans="10:17" x14ac:dyDescent="0.25">
      <c r="J3394" s="14"/>
      <c r="K3394" s="14"/>
      <c r="L3394" s="14"/>
      <c r="M3394" s="14"/>
      <c r="N3394" s="14"/>
      <c r="O3394" s="14"/>
      <c r="P3394" s="14"/>
      <c r="Q3394" s="14"/>
    </row>
    <row r="3395" spans="10:17" x14ac:dyDescent="0.25">
      <c r="J3395" s="14"/>
      <c r="K3395" s="14"/>
      <c r="L3395" s="14"/>
      <c r="M3395" s="14"/>
      <c r="N3395" s="14"/>
      <c r="O3395" s="14"/>
      <c r="P3395" s="14"/>
      <c r="Q3395" s="14"/>
    </row>
    <row r="3396" spans="10:17" x14ac:dyDescent="0.25">
      <c r="J3396" s="14"/>
      <c r="K3396" s="14"/>
      <c r="L3396" s="14"/>
      <c r="M3396" s="14"/>
      <c r="N3396" s="14"/>
      <c r="O3396" s="14"/>
      <c r="P3396" s="14"/>
      <c r="Q3396" s="14"/>
    </row>
    <row r="3397" spans="10:17" x14ac:dyDescent="0.25">
      <c r="J3397" s="14"/>
      <c r="K3397" s="14"/>
      <c r="L3397" s="14"/>
      <c r="M3397" s="14"/>
      <c r="N3397" s="14"/>
      <c r="O3397" s="14"/>
      <c r="P3397" s="14"/>
      <c r="Q3397" s="14"/>
    </row>
    <row r="3398" spans="10:17" x14ac:dyDescent="0.25">
      <c r="J3398" s="14"/>
      <c r="K3398" s="14"/>
      <c r="L3398" s="14"/>
      <c r="M3398" s="14"/>
      <c r="N3398" s="14"/>
      <c r="O3398" s="14"/>
      <c r="P3398" s="14"/>
      <c r="Q3398" s="14"/>
    </row>
    <row r="3399" spans="10:17" x14ac:dyDescent="0.25">
      <c r="J3399" s="14"/>
      <c r="K3399" s="14"/>
      <c r="L3399" s="14"/>
      <c r="M3399" s="14"/>
      <c r="N3399" s="14"/>
      <c r="O3399" s="14"/>
      <c r="P3399" s="14"/>
      <c r="Q3399" s="14"/>
    </row>
    <row r="3400" spans="10:17" x14ac:dyDescent="0.25">
      <c r="J3400" s="14"/>
      <c r="K3400" s="14"/>
      <c r="L3400" s="14"/>
      <c r="M3400" s="14"/>
      <c r="N3400" s="14"/>
      <c r="O3400" s="14"/>
      <c r="P3400" s="14"/>
      <c r="Q3400" s="14"/>
    </row>
    <row r="3401" spans="10:17" x14ac:dyDescent="0.25">
      <c r="J3401" s="14"/>
      <c r="K3401" s="14"/>
      <c r="L3401" s="14"/>
      <c r="M3401" s="14"/>
      <c r="N3401" s="14"/>
      <c r="O3401" s="14"/>
      <c r="P3401" s="14"/>
      <c r="Q3401" s="14"/>
    </row>
    <row r="3402" spans="10:17" x14ac:dyDescent="0.25">
      <c r="J3402" s="14"/>
      <c r="K3402" s="14"/>
      <c r="L3402" s="14"/>
      <c r="M3402" s="14"/>
      <c r="N3402" s="14"/>
      <c r="O3402" s="14"/>
      <c r="P3402" s="14"/>
      <c r="Q3402" s="14"/>
    </row>
    <row r="3403" spans="10:17" x14ac:dyDescent="0.25">
      <c r="J3403" s="14"/>
      <c r="K3403" s="14"/>
      <c r="L3403" s="14"/>
      <c r="M3403" s="14"/>
      <c r="N3403" s="14"/>
      <c r="O3403" s="14"/>
      <c r="P3403" s="14"/>
      <c r="Q3403" s="14"/>
    </row>
    <row r="3404" spans="10:17" x14ac:dyDescent="0.25">
      <c r="J3404" s="14"/>
      <c r="K3404" s="14"/>
      <c r="L3404" s="14"/>
      <c r="M3404" s="14"/>
      <c r="N3404" s="14"/>
      <c r="O3404" s="14"/>
      <c r="P3404" s="14"/>
      <c r="Q3404" s="14"/>
    </row>
    <row r="3405" spans="10:17" x14ac:dyDescent="0.25">
      <c r="J3405" s="14"/>
      <c r="K3405" s="14"/>
      <c r="L3405" s="14"/>
      <c r="M3405" s="14"/>
      <c r="N3405" s="14"/>
      <c r="O3405" s="14"/>
      <c r="P3405" s="14"/>
      <c r="Q3405" s="14"/>
    </row>
    <row r="3406" spans="10:17" x14ac:dyDescent="0.25">
      <c r="J3406" s="14"/>
      <c r="K3406" s="14"/>
      <c r="L3406" s="14"/>
      <c r="M3406" s="14"/>
      <c r="N3406" s="14"/>
      <c r="O3406" s="14"/>
      <c r="P3406" s="14"/>
      <c r="Q3406" s="14"/>
    </row>
    <row r="3407" spans="10:17" x14ac:dyDescent="0.25">
      <c r="J3407" s="14"/>
      <c r="K3407" s="14"/>
      <c r="L3407" s="14"/>
      <c r="M3407" s="14"/>
      <c r="N3407" s="14"/>
      <c r="O3407" s="14"/>
      <c r="P3407" s="14"/>
      <c r="Q3407" s="14"/>
    </row>
    <row r="3408" spans="10:17" x14ac:dyDescent="0.25">
      <c r="J3408" s="14"/>
      <c r="K3408" s="14"/>
      <c r="L3408" s="14"/>
      <c r="M3408" s="14"/>
      <c r="N3408" s="14"/>
      <c r="O3408" s="14"/>
      <c r="P3408" s="14"/>
      <c r="Q3408" s="14"/>
    </row>
    <row r="3409" spans="10:17" x14ac:dyDescent="0.25">
      <c r="J3409" s="14"/>
      <c r="K3409" s="14"/>
      <c r="L3409" s="14"/>
      <c r="M3409" s="14"/>
      <c r="N3409" s="14"/>
      <c r="O3409" s="14"/>
      <c r="P3409" s="14"/>
      <c r="Q3409" s="14"/>
    </row>
    <row r="3410" spans="10:17" x14ac:dyDescent="0.25">
      <c r="J3410" s="14"/>
      <c r="K3410" s="14"/>
      <c r="L3410" s="14"/>
      <c r="M3410" s="14"/>
      <c r="N3410" s="14"/>
      <c r="O3410" s="14"/>
      <c r="P3410" s="14"/>
      <c r="Q3410" s="14"/>
    </row>
    <row r="3411" spans="10:17" x14ac:dyDescent="0.25">
      <c r="J3411" s="14"/>
      <c r="K3411" s="14"/>
      <c r="L3411" s="14"/>
      <c r="M3411" s="14"/>
      <c r="N3411" s="14"/>
      <c r="O3411" s="14"/>
      <c r="P3411" s="14"/>
      <c r="Q3411" s="14"/>
    </row>
    <row r="3412" spans="10:17" x14ac:dyDescent="0.25">
      <c r="J3412" s="14"/>
      <c r="K3412" s="14"/>
      <c r="L3412" s="14"/>
      <c r="M3412" s="14"/>
      <c r="N3412" s="14"/>
      <c r="O3412" s="14"/>
      <c r="P3412" s="14"/>
      <c r="Q3412" s="14"/>
    </row>
    <row r="3413" spans="10:17" x14ac:dyDescent="0.25">
      <c r="J3413" s="14"/>
      <c r="K3413" s="14"/>
      <c r="L3413" s="14"/>
      <c r="M3413" s="14"/>
      <c r="N3413" s="14"/>
      <c r="O3413" s="14"/>
      <c r="P3413" s="14"/>
      <c r="Q3413" s="14"/>
    </row>
    <row r="3414" spans="10:17" x14ac:dyDescent="0.25">
      <c r="J3414" s="14"/>
      <c r="K3414" s="14"/>
      <c r="L3414" s="14"/>
      <c r="M3414" s="14"/>
      <c r="N3414" s="14"/>
      <c r="O3414" s="14"/>
      <c r="P3414" s="14"/>
      <c r="Q3414" s="14"/>
    </row>
    <row r="3415" spans="10:17" x14ac:dyDescent="0.25">
      <c r="J3415" s="14"/>
      <c r="K3415" s="14"/>
      <c r="L3415" s="14"/>
      <c r="M3415" s="14"/>
      <c r="N3415" s="14"/>
      <c r="O3415" s="14"/>
      <c r="P3415" s="14"/>
      <c r="Q3415" s="14"/>
    </row>
    <row r="3416" spans="10:17" x14ac:dyDescent="0.25">
      <c r="J3416" s="14"/>
      <c r="K3416" s="14"/>
      <c r="L3416" s="14"/>
      <c r="M3416" s="14"/>
      <c r="N3416" s="14"/>
      <c r="O3416" s="14"/>
      <c r="P3416" s="14"/>
      <c r="Q3416" s="14"/>
    </row>
    <row r="3417" spans="10:17" x14ac:dyDescent="0.25">
      <c r="J3417" s="14"/>
      <c r="K3417" s="14"/>
      <c r="L3417" s="14"/>
      <c r="M3417" s="14"/>
      <c r="N3417" s="14"/>
      <c r="O3417" s="14"/>
      <c r="P3417" s="14"/>
      <c r="Q3417" s="14"/>
    </row>
    <row r="3418" spans="10:17" x14ac:dyDescent="0.25">
      <c r="J3418" s="14"/>
      <c r="K3418" s="14"/>
      <c r="L3418" s="14"/>
      <c r="M3418" s="14"/>
      <c r="N3418" s="14"/>
      <c r="O3418" s="14"/>
      <c r="P3418" s="14"/>
      <c r="Q3418" s="14"/>
    </row>
    <row r="3419" spans="10:17" x14ac:dyDescent="0.25">
      <c r="J3419" s="14"/>
      <c r="K3419" s="14"/>
      <c r="L3419" s="14"/>
      <c r="M3419" s="14"/>
      <c r="N3419" s="14"/>
      <c r="O3419" s="14"/>
      <c r="P3419" s="14"/>
      <c r="Q3419" s="14"/>
    </row>
    <row r="3420" spans="10:17" x14ac:dyDescent="0.25">
      <c r="J3420" s="14"/>
      <c r="K3420" s="14"/>
      <c r="L3420" s="14"/>
      <c r="M3420" s="14"/>
      <c r="N3420" s="14"/>
      <c r="O3420" s="14"/>
      <c r="P3420" s="14"/>
      <c r="Q3420" s="14"/>
    </row>
    <row r="3421" spans="10:17" x14ac:dyDescent="0.25">
      <c r="J3421" s="14"/>
      <c r="K3421" s="14"/>
      <c r="L3421" s="14"/>
      <c r="M3421" s="14"/>
      <c r="N3421" s="14"/>
      <c r="O3421" s="14"/>
      <c r="P3421" s="14"/>
      <c r="Q3421" s="14"/>
    </row>
    <row r="3422" spans="10:17" x14ac:dyDescent="0.25">
      <c r="J3422" s="14"/>
      <c r="K3422" s="14"/>
      <c r="L3422" s="14"/>
      <c r="M3422" s="14"/>
      <c r="N3422" s="14"/>
      <c r="O3422" s="14"/>
      <c r="P3422" s="14"/>
      <c r="Q3422" s="14"/>
    </row>
    <row r="3423" spans="10:17" x14ac:dyDescent="0.25">
      <c r="J3423" s="14"/>
      <c r="K3423" s="14"/>
      <c r="L3423" s="14"/>
      <c r="M3423" s="14"/>
      <c r="N3423" s="14"/>
      <c r="O3423" s="14"/>
      <c r="P3423" s="14"/>
      <c r="Q3423" s="14"/>
    </row>
    <row r="3424" spans="10:17" x14ac:dyDescent="0.25">
      <c r="J3424" s="14"/>
      <c r="K3424" s="14"/>
      <c r="L3424" s="14"/>
      <c r="M3424" s="14"/>
      <c r="N3424" s="14"/>
      <c r="O3424" s="14"/>
      <c r="P3424" s="14"/>
      <c r="Q3424" s="14"/>
    </row>
    <row r="3425" spans="10:17" x14ac:dyDescent="0.25">
      <c r="J3425" s="14"/>
      <c r="K3425" s="14"/>
      <c r="L3425" s="14"/>
      <c r="M3425" s="14"/>
      <c r="N3425" s="14"/>
      <c r="O3425" s="14"/>
      <c r="P3425" s="14"/>
      <c r="Q3425" s="14"/>
    </row>
    <row r="3426" spans="10:17" x14ac:dyDescent="0.25">
      <c r="J3426" s="14"/>
      <c r="K3426" s="14"/>
      <c r="L3426" s="14"/>
      <c r="M3426" s="14"/>
      <c r="N3426" s="14"/>
      <c r="O3426" s="14"/>
      <c r="P3426" s="14"/>
      <c r="Q3426" s="14"/>
    </row>
    <row r="3427" spans="10:17" x14ac:dyDescent="0.25">
      <c r="J3427" s="14"/>
      <c r="K3427" s="14"/>
      <c r="L3427" s="14"/>
      <c r="M3427" s="14"/>
      <c r="N3427" s="14"/>
      <c r="O3427" s="14"/>
      <c r="P3427" s="14"/>
      <c r="Q3427" s="14"/>
    </row>
    <row r="3428" spans="10:17" x14ac:dyDescent="0.25">
      <c r="J3428" s="14"/>
      <c r="K3428" s="14"/>
      <c r="L3428" s="14"/>
      <c r="M3428" s="14"/>
      <c r="N3428" s="14"/>
      <c r="O3428" s="14"/>
      <c r="P3428" s="14"/>
      <c r="Q3428" s="14"/>
    </row>
    <row r="3429" spans="10:17" x14ac:dyDescent="0.25">
      <c r="J3429" s="14"/>
      <c r="K3429" s="14"/>
      <c r="L3429" s="14"/>
      <c r="M3429" s="14"/>
      <c r="N3429" s="14"/>
      <c r="O3429" s="14"/>
      <c r="P3429" s="14"/>
      <c r="Q3429" s="14"/>
    </row>
    <row r="3430" spans="10:17" x14ac:dyDescent="0.25">
      <c r="J3430" s="14"/>
      <c r="K3430" s="14"/>
      <c r="L3430" s="14"/>
      <c r="M3430" s="14"/>
      <c r="N3430" s="14"/>
      <c r="O3430" s="14"/>
      <c r="P3430" s="14"/>
      <c r="Q3430" s="14"/>
    </row>
    <row r="3431" spans="10:17" x14ac:dyDescent="0.25">
      <c r="J3431" s="14"/>
      <c r="K3431" s="14"/>
      <c r="L3431" s="14"/>
      <c r="M3431" s="14"/>
      <c r="N3431" s="14"/>
      <c r="O3431" s="14"/>
      <c r="P3431" s="14"/>
      <c r="Q3431" s="14"/>
    </row>
    <row r="3432" spans="10:17" x14ac:dyDescent="0.25">
      <c r="J3432" s="14"/>
      <c r="K3432" s="14"/>
      <c r="L3432" s="14"/>
      <c r="M3432" s="14"/>
      <c r="N3432" s="14"/>
      <c r="O3432" s="14"/>
      <c r="P3432" s="14"/>
      <c r="Q3432" s="14"/>
    </row>
    <row r="3433" spans="10:17" x14ac:dyDescent="0.25">
      <c r="J3433" s="14"/>
      <c r="K3433" s="14"/>
      <c r="L3433" s="14"/>
      <c r="M3433" s="14"/>
      <c r="N3433" s="14"/>
      <c r="O3433" s="14"/>
      <c r="P3433" s="14"/>
      <c r="Q3433" s="14"/>
    </row>
    <row r="3434" spans="10:17" x14ac:dyDescent="0.25">
      <c r="J3434" s="14"/>
      <c r="K3434" s="14"/>
      <c r="L3434" s="14"/>
      <c r="M3434" s="14"/>
      <c r="N3434" s="14"/>
      <c r="O3434" s="14"/>
      <c r="P3434" s="14"/>
      <c r="Q3434" s="14"/>
    </row>
    <row r="3435" spans="10:17" x14ac:dyDescent="0.25">
      <c r="J3435" s="14"/>
      <c r="K3435" s="14"/>
      <c r="L3435" s="14"/>
      <c r="M3435" s="14"/>
      <c r="N3435" s="14"/>
      <c r="O3435" s="14"/>
      <c r="P3435" s="14"/>
      <c r="Q3435" s="14"/>
    </row>
    <row r="3436" spans="10:17" x14ac:dyDescent="0.25">
      <c r="J3436" s="14"/>
      <c r="K3436" s="14"/>
      <c r="L3436" s="14"/>
      <c r="M3436" s="14"/>
      <c r="N3436" s="14"/>
      <c r="O3436" s="14"/>
      <c r="P3436" s="14"/>
      <c r="Q3436" s="14"/>
    </row>
    <row r="3437" spans="10:17" x14ac:dyDescent="0.25">
      <c r="J3437" s="14"/>
      <c r="K3437" s="14"/>
      <c r="L3437" s="14"/>
      <c r="M3437" s="14"/>
      <c r="N3437" s="14"/>
      <c r="O3437" s="14"/>
      <c r="P3437" s="14"/>
      <c r="Q3437" s="14"/>
    </row>
    <row r="3438" spans="10:17" x14ac:dyDescent="0.25">
      <c r="J3438" s="14"/>
      <c r="K3438" s="14"/>
      <c r="L3438" s="14"/>
      <c r="M3438" s="14"/>
      <c r="N3438" s="14"/>
      <c r="O3438" s="14"/>
      <c r="P3438" s="14"/>
      <c r="Q3438" s="14"/>
    </row>
    <row r="3439" spans="10:17" x14ac:dyDescent="0.25">
      <c r="J3439" s="14"/>
      <c r="K3439" s="14"/>
      <c r="L3439" s="14"/>
      <c r="M3439" s="14"/>
      <c r="N3439" s="14"/>
      <c r="O3439" s="14"/>
      <c r="P3439" s="14"/>
      <c r="Q3439" s="14"/>
    </row>
    <row r="3440" spans="10:17" x14ac:dyDescent="0.25">
      <c r="J3440" s="14"/>
      <c r="K3440" s="14"/>
      <c r="L3440" s="14"/>
      <c r="M3440" s="14"/>
      <c r="N3440" s="14"/>
      <c r="O3440" s="14"/>
      <c r="P3440" s="14"/>
      <c r="Q3440" s="14"/>
    </row>
    <row r="3441" spans="10:17" x14ac:dyDescent="0.25">
      <c r="J3441" s="14"/>
      <c r="K3441" s="14"/>
      <c r="L3441" s="14"/>
      <c r="M3441" s="14"/>
      <c r="N3441" s="14"/>
      <c r="O3441" s="14"/>
      <c r="P3441" s="14"/>
      <c r="Q3441" s="14"/>
    </row>
    <row r="3442" spans="10:17" x14ac:dyDescent="0.25">
      <c r="J3442" s="14"/>
      <c r="K3442" s="14"/>
      <c r="L3442" s="14"/>
      <c r="M3442" s="14"/>
      <c r="N3442" s="14"/>
      <c r="O3442" s="14"/>
      <c r="P3442" s="14"/>
      <c r="Q3442" s="14"/>
    </row>
    <row r="3443" spans="10:17" x14ac:dyDescent="0.25">
      <c r="J3443" s="14"/>
      <c r="K3443" s="14"/>
      <c r="L3443" s="14"/>
      <c r="M3443" s="14"/>
      <c r="N3443" s="14"/>
      <c r="O3443" s="14"/>
      <c r="P3443" s="14"/>
      <c r="Q3443" s="14"/>
    </row>
    <row r="3444" spans="10:17" x14ac:dyDescent="0.25">
      <c r="J3444" s="14"/>
      <c r="K3444" s="14"/>
      <c r="L3444" s="14"/>
      <c r="M3444" s="14"/>
      <c r="N3444" s="14"/>
      <c r="O3444" s="14"/>
      <c r="P3444" s="14"/>
      <c r="Q3444" s="14"/>
    </row>
    <row r="3445" spans="10:17" x14ac:dyDescent="0.25">
      <c r="J3445" s="14"/>
      <c r="K3445" s="14"/>
      <c r="L3445" s="14"/>
      <c r="M3445" s="14"/>
      <c r="N3445" s="14"/>
      <c r="O3445" s="14"/>
      <c r="P3445" s="14"/>
      <c r="Q3445" s="14"/>
    </row>
    <row r="3446" spans="10:17" x14ac:dyDescent="0.25">
      <c r="J3446" s="14"/>
      <c r="K3446" s="14"/>
      <c r="L3446" s="14"/>
      <c r="M3446" s="14"/>
      <c r="N3446" s="14"/>
      <c r="O3446" s="14"/>
      <c r="P3446" s="14"/>
      <c r="Q3446" s="14"/>
    </row>
    <row r="3447" spans="10:17" x14ac:dyDescent="0.25">
      <c r="J3447" s="14"/>
      <c r="K3447" s="14"/>
      <c r="L3447" s="14"/>
      <c r="M3447" s="14"/>
      <c r="N3447" s="14"/>
      <c r="O3447" s="14"/>
      <c r="P3447" s="14"/>
      <c r="Q3447" s="14"/>
    </row>
    <row r="3448" spans="10:17" x14ac:dyDescent="0.25">
      <c r="J3448" s="14"/>
      <c r="K3448" s="14"/>
      <c r="L3448" s="14"/>
      <c r="M3448" s="14"/>
      <c r="N3448" s="14"/>
      <c r="O3448" s="14"/>
      <c r="P3448" s="14"/>
      <c r="Q3448" s="14"/>
    </row>
    <row r="3449" spans="10:17" x14ac:dyDescent="0.25">
      <c r="J3449" s="14"/>
      <c r="K3449" s="14"/>
      <c r="L3449" s="14"/>
      <c r="M3449" s="14"/>
      <c r="N3449" s="14"/>
      <c r="O3449" s="14"/>
      <c r="P3449" s="14"/>
      <c r="Q3449" s="14"/>
    </row>
    <row r="3450" spans="10:17" x14ac:dyDescent="0.25">
      <c r="J3450" s="14"/>
      <c r="K3450" s="14"/>
      <c r="L3450" s="14"/>
      <c r="M3450" s="14"/>
      <c r="N3450" s="14"/>
      <c r="O3450" s="14"/>
      <c r="P3450" s="14"/>
      <c r="Q3450" s="14"/>
    </row>
    <row r="3451" spans="10:17" x14ac:dyDescent="0.25">
      <c r="J3451" s="14"/>
      <c r="K3451" s="14"/>
      <c r="L3451" s="14"/>
      <c r="M3451" s="14"/>
      <c r="N3451" s="14"/>
      <c r="O3451" s="14"/>
      <c r="P3451" s="14"/>
      <c r="Q3451" s="14"/>
    </row>
    <row r="3452" spans="10:17" x14ac:dyDescent="0.25">
      <c r="J3452" s="14"/>
      <c r="K3452" s="14"/>
      <c r="L3452" s="14"/>
      <c r="M3452" s="14"/>
      <c r="N3452" s="14"/>
      <c r="O3452" s="14"/>
      <c r="P3452" s="14"/>
      <c r="Q3452" s="14"/>
    </row>
    <row r="3453" spans="10:17" x14ac:dyDescent="0.25">
      <c r="J3453" s="14"/>
      <c r="K3453" s="14"/>
      <c r="L3453" s="14"/>
      <c r="M3453" s="14"/>
      <c r="N3453" s="14"/>
      <c r="O3453" s="14"/>
      <c r="P3453" s="14"/>
      <c r="Q3453" s="14"/>
    </row>
    <row r="3454" spans="10:17" x14ac:dyDescent="0.25">
      <c r="J3454" s="14"/>
      <c r="K3454" s="14"/>
      <c r="L3454" s="14"/>
      <c r="M3454" s="14"/>
      <c r="N3454" s="14"/>
      <c r="O3454" s="14"/>
      <c r="P3454" s="14"/>
      <c r="Q3454" s="14"/>
    </row>
    <row r="3455" spans="10:17" x14ac:dyDescent="0.25">
      <c r="J3455" s="14"/>
      <c r="K3455" s="14"/>
      <c r="L3455" s="14"/>
      <c r="M3455" s="14"/>
      <c r="N3455" s="14"/>
      <c r="O3455" s="14"/>
      <c r="P3455" s="14"/>
      <c r="Q3455" s="14"/>
    </row>
    <row r="3456" spans="10:17" x14ac:dyDescent="0.25">
      <c r="J3456" s="14"/>
      <c r="K3456" s="14"/>
      <c r="L3456" s="14"/>
      <c r="M3456" s="14"/>
      <c r="N3456" s="14"/>
      <c r="O3456" s="14"/>
      <c r="P3456" s="14"/>
      <c r="Q3456" s="14"/>
    </row>
    <row r="3457" spans="10:17" x14ac:dyDescent="0.25">
      <c r="J3457" s="14"/>
      <c r="K3457" s="14"/>
      <c r="L3457" s="14"/>
      <c r="M3457" s="14"/>
      <c r="N3457" s="14"/>
      <c r="O3457" s="14"/>
      <c r="P3457" s="14"/>
      <c r="Q3457" s="14"/>
    </row>
    <row r="3458" spans="10:17" x14ac:dyDescent="0.25">
      <c r="J3458" s="14"/>
      <c r="K3458" s="14"/>
      <c r="L3458" s="14"/>
      <c r="M3458" s="14"/>
      <c r="N3458" s="14"/>
      <c r="O3458" s="14"/>
      <c r="P3458" s="14"/>
      <c r="Q3458" s="14"/>
    </row>
    <row r="3459" spans="10:17" x14ac:dyDescent="0.25">
      <c r="J3459" s="14"/>
      <c r="K3459" s="14"/>
      <c r="L3459" s="14"/>
      <c r="M3459" s="14"/>
      <c r="N3459" s="14"/>
      <c r="O3459" s="14"/>
      <c r="P3459" s="14"/>
      <c r="Q3459" s="14"/>
    </row>
    <row r="3460" spans="10:17" x14ac:dyDescent="0.25">
      <c r="J3460" s="14"/>
      <c r="K3460" s="14"/>
      <c r="L3460" s="14"/>
      <c r="M3460" s="14"/>
      <c r="N3460" s="14"/>
      <c r="O3460" s="14"/>
      <c r="P3460" s="14"/>
      <c r="Q3460" s="14"/>
    </row>
    <row r="3461" spans="10:17" x14ac:dyDescent="0.25">
      <c r="J3461" s="14"/>
      <c r="K3461" s="14"/>
      <c r="L3461" s="14"/>
      <c r="M3461" s="14"/>
      <c r="N3461" s="14"/>
      <c r="O3461" s="14"/>
      <c r="P3461" s="14"/>
      <c r="Q3461" s="14"/>
    </row>
    <row r="3462" spans="10:17" x14ac:dyDescent="0.25">
      <c r="J3462" s="14"/>
      <c r="K3462" s="14"/>
      <c r="L3462" s="14"/>
      <c r="M3462" s="14"/>
      <c r="N3462" s="14"/>
      <c r="O3462" s="14"/>
      <c r="P3462" s="14"/>
      <c r="Q3462" s="14"/>
    </row>
    <row r="3463" spans="10:17" x14ac:dyDescent="0.25">
      <c r="J3463" s="14"/>
      <c r="K3463" s="14"/>
      <c r="L3463" s="14"/>
      <c r="M3463" s="14"/>
      <c r="N3463" s="14"/>
      <c r="O3463" s="14"/>
      <c r="P3463" s="14"/>
      <c r="Q3463" s="14"/>
    </row>
    <row r="3464" spans="10:17" x14ac:dyDescent="0.25">
      <c r="J3464" s="14"/>
      <c r="K3464" s="14"/>
      <c r="L3464" s="14"/>
      <c r="M3464" s="14"/>
      <c r="N3464" s="14"/>
      <c r="O3464" s="14"/>
      <c r="P3464" s="14"/>
      <c r="Q3464" s="14"/>
    </row>
    <row r="3465" spans="10:17" x14ac:dyDescent="0.25">
      <c r="J3465" s="14"/>
      <c r="K3465" s="14"/>
      <c r="L3465" s="14"/>
      <c r="M3465" s="14"/>
      <c r="N3465" s="14"/>
      <c r="O3465" s="14"/>
      <c r="P3465" s="14"/>
      <c r="Q3465" s="14"/>
    </row>
    <row r="3466" spans="10:17" x14ac:dyDescent="0.25">
      <c r="J3466" s="14"/>
      <c r="K3466" s="14"/>
      <c r="L3466" s="14"/>
      <c r="M3466" s="14"/>
      <c r="N3466" s="14"/>
      <c r="O3466" s="14"/>
      <c r="P3466" s="14"/>
      <c r="Q3466" s="14"/>
    </row>
    <row r="3467" spans="10:17" x14ac:dyDescent="0.25">
      <c r="J3467" s="14"/>
      <c r="K3467" s="14"/>
      <c r="L3467" s="14"/>
      <c r="M3467" s="14"/>
      <c r="N3467" s="14"/>
      <c r="O3467" s="14"/>
      <c r="P3467" s="14"/>
      <c r="Q3467" s="14"/>
    </row>
    <row r="3468" spans="10:17" x14ac:dyDescent="0.25">
      <c r="J3468" s="14"/>
      <c r="K3468" s="14"/>
      <c r="L3468" s="14"/>
      <c r="M3468" s="14"/>
      <c r="N3468" s="14"/>
      <c r="O3468" s="14"/>
      <c r="P3468" s="14"/>
      <c r="Q3468" s="14"/>
    </row>
    <row r="3469" spans="10:17" x14ac:dyDescent="0.25">
      <c r="J3469" s="14"/>
      <c r="K3469" s="14"/>
      <c r="L3469" s="14"/>
      <c r="M3469" s="14"/>
      <c r="N3469" s="14"/>
      <c r="O3469" s="14"/>
      <c r="P3469" s="14"/>
      <c r="Q3469" s="14"/>
    </row>
    <row r="3470" spans="10:17" x14ac:dyDescent="0.25">
      <c r="J3470" s="14"/>
      <c r="K3470" s="14"/>
      <c r="L3470" s="14"/>
      <c r="M3470" s="14"/>
      <c r="N3470" s="14"/>
      <c r="O3470" s="14"/>
      <c r="P3470" s="14"/>
      <c r="Q3470" s="14"/>
    </row>
    <row r="3471" spans="10:17" x14ac:dyDescent="0.25">
      <c r="J3471" s="14"/>
      <c r="K3471" s="14"/>
      <c r="L3471" s="14"/>
      <c r="M3471" s="14"/>
      <c r="N3471" s="14"/>
      <c r="O3471" s="14"/>
      <c r="P3471" s="14"/>
      <c r="Q3471" s="14"/>
    </row>
    <row r="3472" spans="10:17" x14ac:dyDescent="0.25">
      <c r="J3472" s="14"/>
      <c r="K3472" s="14"/>
      <c r="L3472" s="14"/>
      <c r="M3472" s="14"/>
      <c r="N3472" s="14"/>
      <c r="O3472" s="14"/>
      <c r="P3472" s="14"/>
      <c r="Q3472" s="14"/>
    </row>
    <row r="3473" spans="10:17" x14ac:dyDescent="0.25">
      <c r="J3473" s="14"/>
      <c r="K3473" s="14"/>
      <c r="L3473" s="14"/>
      <c r="M3473" s="14"/>
      <c r="N3473" s="14"/>
      <c r="O3473" s="14"/>
      <c r="P3473" s="14"/>
      <c r="Q3473" s="14"/>
    </row>
    <row r="3474" spans="10:17" x14ac:dyDescent="0.25">
      <c r="J3474" s="14"/>
      <c r="K3474" s="14"/>
      <c r="L3474" s="14"/>
      <c r="M3474" s="14"/>
      <c r="N3474" s="14"/>
      <c r="O3474" s="14"/>
      <c r="P3474" s="14"/>
      <c r="Q3474" s="14"/>
    </row>
    <row r="3475" spans="10:17" x14ac:dyDescent="0.25">
      <c r="J3475" s="14"/>
      <c r="K3475" s="14"/>
      <c r="L3475" s="14"/>
      <c r="M3475" s="14"/>
      <c r="N3475" s="14"/>
      <c r="O3475" s="14"/>
      <c r="P3475" s="14"/>
      <c r="Q3475" s="14"/>
    </row>
    <row r="3476" spans="10:17" x14ac:dyDescent="0.25">
      <c r="J3476" s="14"/>
      <c r="K3476" s="14"/>
      <c r="L3476" s="14"/>
      <c r="M3476" s="14"/>
      <c r="N3476" s="14"/>
      <c r="O3476" s="14"/>
      <c r="P3476" s="14"/>
      <c r="Q3476" s="14"/>
    </row>
    <row r="3477" spans="10:17" x14ac:dyDescent="0.25">
      <c r="J3477" s="14"/>
      <c r="K3477" s="14"/>
      <c r="L3477" s="14"/>
      <c r="M3477" s="14"/>
      <c r="N3477" s="14"/>
      <c r="O3477" s="14"/>
      <c r="P3477" s="14"/>
      <c r="Q3477" s="14"/>
    </row>
    <row r="3478" spans="10:17" x14ac:dyDescent="0.25">
      <c r="J3478" s="14"/>
      <c r="K3478" s="14"/>
      <c r="L3478" s="14"/>
      <c r="M3478" s="14"/>
      <c r="N3478" s="14"/>
      <c r="O3478" s="14"/>
      <c r="P3478" s="14"/>
      <c r="Q3478" s="14"/>
    </row>
    <row r="3479" spans="10:17" x14ac:dyDescent="0.25">
      <c r="J3479" s="14"/>
      <c r="K3479" s="14"/>
      <c r="L3479" s="14"/>
      <c r="M3479" s="14"/>
      <c r="N3479" s="14"/>
      <c r="O3479" s="14"/>
      <c r="P3479" s="14"/>
      <c r="Q3479" s="14"/>
    </row>
    <row r="3480" spans="10:17" x14ac:dyDescent="0.25">
      <c r="J3480" s="14"/>
      <c r="K3480" s="14"/>
      <c r="L3480" s="14"/>
      <c r="M3480" s="14"/>
      <c r="N3480" s="14"/>
      <c r="O3480" s="14"/>
      <c r="P3480" s="14"/>
      <c r="Q3480" s="14"/>
    </row>
    <row r="3481" spans="10:17" x14ac:dyDescent="0.25">
      <c r="J3481" s="14"/>
      <c r="K3481" s="14"/>
      <c r="L3481" s="14"/>
      <c r="M3481" s="14"/>
      <c r="N3481" s="14"/>
      <c r="O3481" s="14"/>
      <c r="P3481" s="14"/>
      <c r="Q3481" s="14"/>
    </row>
    <row r="3482" spans="10:17" x14ac:dyDescent="0.25">
      <c r="J3482" s="14"/>
      <c r="K3482" s="14"/>
      <c r="L3482" s="14"/>
      <c r="M3482" s="14"/>
      <c r="N3482" s="14"/>
      <c r="O3482" s="14"/>
      <c r="P3482" s="14"/>
      <c r="Q3482" s="14"/>
    </row>
    <row r="3483" spans="10:17" x14ac:dyDescent="0.25">
      <c r="J3483" s="14"/>
      <c r="K3483" s="14"/>
      <c r="L3483" s="14"/>
      <c r="M3483" s="14"/>
      <c r="N3483" s="14"/>
      <c r="O3483" s="14"/>
      <c r="P3483" s="14"/>
      <c r="Q3483" s="14"/>
    </row>
    <row r="3484" spans="10:17" x14ac:dyDescent="0.25">
      <c r="J3484" s="14"/>
      <c r="K3484" s="14"/>
      <c r="L3484" s="14"/>
      <c r="M3484" s="14"/>
      <c r="N3484" s="14"/>
      <c r="O3484" s="14"/>
      <c r="P3484" s="14"/>
      <c r="Q3484" s="14"/>
    </row>
    <row r="3485" spans="10:17" x14ac:dyDescent="0.25">
      <c r="J3485" s="14"/>
      <c r="K3485" s="14"/>
      <c r="L3485" s="14"/>
      <c r="M3485" s="14"/>
      <c r="N3485" s="14"/>
      <c r="O3485" s="14"/>
      <c r="P3485" s="14"/>
      <c r="Q3485" s="14"/>
    </row>
    <row r="3486" spans="10:17" x14ac:dyDescent="0.25">
      <c r="J3486" s="14"/>
      <c r="K3486" s="14"/>
      <c r="L3486" s="14"/>
      <c r="M3486" s="14"/>
      <c r="N3486" s="14"/>
      <c r="O3486" s="14"/>
      <c r="P3486" s="14"/>
      <c r="Q3486" s="14"/>
    </row>
    <row r="3487" spans="10:17" x14ac:dyDescent="0.25">
      <c r="J3487" s="14"/>
      <c r="K3487" s="14"/>
      <c r="L3487" s="14"/>
      <c r="M3487" s="14"/>
      <c r="N3487" s="14"/>
      <c r="O3487" s="14"/>
      <c r="P3487" s="14"/>
      <c r="Q3487" s="14"/>
    </row>
    <row r="3488" spans="10:17" x14ac:dyDescent="0.25">
      <c r="J3488" s="14"/>
      <c r="K3488" s="14"/>
      <c r="L3488" s="14"/>
      <c r="M3488" s="14"/>
      <c r="N3488" s="14"/>
      <c r="O3488" s="14"/>
      <c r="P3488" s="14"/>
      <c r="Q3488" s="14"/>
    </row>
    <row r="3489" spans="10:17" x14ac:dyDescent="0.25">
      <c r="J3489" s="14"/>
      <c r="K3489" s="14"/>
      <c r="L3489" s="14"/>
      <c r="M3489" s="14"/>
      <c r="N3489" s="14"/>
      <c r="O3489" s="14"/>
      <c r="P3489" s="14"/>
      <c r="Q3489" s="14"/>
    </row>
    <row r="3490" spans="10:17" x14ac:dyDescent="0.25">
      <c r="J3490" s="14"/>
      <c r="K3490" s="14"/>
      <c r="L3490" s="14"/>
      <c r="M3490" s="14"/>
      <c r="N3490" s="14"/>
      <c r="O3490" s="14"/>
      <c r="P3490" s="14"/>
      <c r="Q3490" s="14"/>
    </row>
    <row r="3491" spans="10:17" x14ac:dyDescent="0.25">
      <c r="J3491" s="14"/>
      <c r="K3491" s="14"/>
      <c r="L3491" s="14"/>
      <c r="M3491" s="14"/>
      <c r="N3491" s="14"/>
      <c r="O3491" s="14"/>
      <c r="P3491" s="14"/>
      <c r="Q3491" s="14"/>
    </row>
    <row r="3492" spans="10:17" x14ac:dyDescent="0.25">
      <c r="J3492" s="14"/>
      <c r="K3492" s="14"/>
      <c r="L3492" s="14"/>
      <c r="M3492" s="14"/>
      <c r="N3492" s="14"/>
      <c r="O3492" s="14"/>
      <c r="P3492" s="14"/>
      <c r="Q3492" s="14"/>
    </row>
    <row r="3493" spans="10:17" x14ac:dyDescent="0.25">
      <c r="J3493" s="14"/>
      <c r="K3493" s="14"/>
      <c r="L3493" s="14"/>
      <c r="M3493" s="14"/>
      <c r="N3493" s="14"/>
      <c r="O3493" s="14"/>
      <c r="P3493" s="14"/>
      <c r="Q3493" s="14"/>
    </row>
    <row r="3494" spans="10:17" x14ac:dyDescent="0.25">
      <c r="J3494" s="14"/>
      <c r="K3494" s="14"/>
      <c r="L3494" s="14"/>
      <c r="M3494" s="14"/>
      <c r="N3494" s="14"/>
      <c r="O3494" s="14"/>
      <c r="P3494" s="14"/>
      <c r="Q3494" s="14"/>
    </row>
    <row r="3495" spans="10:17" x14ac:dyDescent="0.25">
      <c r="J3495" s="14"/>
      <c r="K3495" s="14"/>
      <c r="L3495" s="14"/>
      <c r="M3495" s="14"/>
      <c r="N3495" s="14"/>
      <c r="O3495" s="14"/>
      <c r="P3495" s="14"/>
      <c r="Q3495" s="14"/>
    </row>
    <row r="3496" spans="10:17" x14ac:dyDescent="0.25">
      <c r="J3496" s="14"/>
      <c r="K3496" s="14"/>
      <c r="L3496" s="14"/>
      <c r="M3496" s="14"/>
      <c r="N3496" s="14"/>
      <c r="O3496" s="14"/>
      <c r="P3496" s="14"/>
      <c r="Q3496" s="14"/>
    </row>
    <row r="3497" spans="10:17" x14ac:dyDescent="0.25">
      <c r="J3497" s="14"/>
      <c r="K3497" s="14"/>
      <c r="L3497" s="14"/>
      <c r="M3497" s="14"/>
      <c r="N3497" s="14"/>
      <c r="O3497" s="14"/>
      <c r="P3497" s="14"/>
      <c r="Q3497" s="14"/>
    </row>
    <row r="3498" spans="10:17" x14ac:dyDescent="0.25">
      <c r="J3498" s="14"/>
      <c r="K3498" s="14"/>
      <c r="L3498" s="14"/>
      <c r="M3498" s="14"/>
      <c r="N3498" s="14"/>
      <c r="O3498" s="14"/>
      <c r="P3498" s="14"/>
      <c r="Q3498" s="14"/>
    </row>
    <row r="3499" spans="10:17" x14ac:dyDescent="0.25">
      <c r="J3499" s="14"/>
      <c r="K3499" s="14"/>
      <c r="L3499" s="14"/>
      <c r="M3499" s="14"/>
      <c r="N3499" s="14"/>
      <c r="O3499" s="14"/>
      <c r="P3499" s="14"/>
      <c r="Q3499" s="14"/>
    </row>
    <row r="3500" spans="10:17" x14ac:dyDescent="0.25">
      <c r="J3500" s="14"/>
      <c r="K3500" s="14"/>
      <c r="L3500" s="14"/>
      <c r="M3500" s="14"/>
      <c r="N3500" s="14"/>
      <c r="O3500" s="14"/>
      <c r="P3500" s="14"/>
      <c r="Q3500" s="14"/>
    </row>
    <row r="3501" spans="10:17" x14ac:dyDescent="0.25">
      <c r="J3501" s="14"/>
      <c r="K3501" s="14"/>
      <c r="L3501" s="14"/>
      <c r="M3501" s="14"/>
      <c r="N3501" s="14"/>
      <c r="O3501" s="14"/>
      <c r="P3501" s="14"/>
      <c r="Q3501" s="14"/>
    </row>
    <row r="3502" spans="10:17" x14ac:dyDescent="0.25">
      <c r="J3502" s="14"/>
      <c r="K3502" s="14"/>
      <c r="L3502" s="14"/>
      <c r="M3502" s="14"/>
      <c r="N3502" s="14"/>
      <c r="O3502" s="14"/>
      <c r="P3502" s="14"/>
      <c r="Q3502" s="14"/>
    </row>
    <row r="3503" spans="10:17" x14ac:dyDescent="0.25">
      <c r="J3503" s="14"/>
      <c r="K3503" s="14"/>
      <c r="L3503" s="14"/>
      <c r="M3503" s="14"/>
      <c r="N3503" s="14"/>
      <c r="O3503" s="14"/>
      <c r="P3503" s="14"/>
      <c r="Q3503" s="14"/>
    </row>
    <row r="3504" spans="10:17" x14ac:dyDescent="0.25">
      <c r="J3504" s="14"/>
      <c r="K3504" s="14"/>
      <c r="L3504" s="14"/>
      <c r="M3504" s="14"/>
      <c r="N3504" s="14"/>
      <c r="O3504" s="14"/>
      <c r="P3504" s="14"/>
      <c r="Q3504" s="14"/>
    </row>
    <row r="3505" spans="10:17" x14ac:dyDescent="0.25">
      <c r="J3505" s="14"/>
      <c r="K3505" s="14"/>
      <c r="L3505" s="14"/>
      <c r="M3505" s="14"/>
      <c r="N3505" s="14"/>
      <c r="O3505" s="14"/>
      <c r="P3505" s="14"/>
      <c r="Q3505" s="14"/>
    </row>
    <row r="3506" spans="10:17" x14ac:dyDescent="0.25">
      <c r="J3506" s="14"/>
      <c r="K3506" s="14"/>
      <c r="L3506" s="14"/>
      <c r="M3506" s="14"/>
      <c r="N3506" s="14"/>
      <c r="O3506" s="14"/>
      <c r="P3506" s="14"/>
      <c r="Q3506" s="14"/>
    </row>
    <row r="3507" spans="10:17" x14ac:dyDescent="0.25">
      <c r="J3507" s="14"/>
      <c r="K3507" s="14"/>
      <c r="L3507" s="14"/>
      <c r="M3507" s="14"/>
      <c r="N3507" s="14"/>
      <c r="O3507" s="14"/>
      <c r="P3507" s="14"/>
      <c r="Q3507" s="14"/>
    </row>
    <row r="3508" spans="10:17" x14ac:dyDescent="0.25">
      <c r="J3508" s="14"/>
      <c r="K3508" s="14"/>
      <c r="L3508" s="14"/>
      <c r="M3508" s="14"/>
      <c r="N3508" s="14"/>
      <c r="O3508" s="14"/>
      <c r="P3508" s="14"/>
      <c r="Q3508" s="14"/>
    </row>
    <row r="3509" spans="10:17" x14ac:dyDescent="0.25">
      <c r="J3509" s="14"/>
      <c r="K3509" s="14"/>
      <c r="L3509" s="14"/>
      <c r="M3509" s="14"/>
      <c r="N3509" s="14"/>
      <c r="O3509" s="14"/>
      <c r="P3509" s="14"/>
      <c r="Q3509" s="14"/>
    </row>
    <row r="3510" spans="10:17" x14ac:dyDescent="0.25">
      <c r="J3510" s="14"/>
      <c r="K3510" s="14"/>
      <c r="L3510" s="14"/>
      <c r="M3510" s="14"/>
      <c r="N3510" s="14"/>
      <c r="O3510" s="14"/>
      <c r="P3510" s="14"/>
      <c r="Q3510" s="14"/>
    </row>
    <row r="3511" spans="10:17" x14ac:dyDescent="0.25">
      <c r="J3511" s="14"/>
      <c r="K3511" s="14"/>
      <c r="L3511" s="14"/>
      <c r="M3511" s="14"/>
      <c r="N3511" s="14"/>
      <c r="O3511" s="14"/>
      <c r="P3511" s="14"/>
      <c r="Q3511" s="14"/>
    </row>
    <row r="3512" spans="10:17" x14ac:dyDescent="0.25">
      <c r="J3512" s="14"/>
      <c r="K3512" s="14"/>
      <c r="L3512" s="14"/>
      <c r="M3512" s="14"/>
      <c r="N3512" s="14"/>
      <c r="O3512" s="14"/>
      <c r="P3512" s="14"/>
      <c r="Q3512" s="14"/>
    </row>
    <row r="3513" spans="10:17" x14ac:dyDescent="0.25">
      <c r="J3513" s="14"/>
      <c r="K3513" s="14"/>
      <c r="L3513" s="14"/>
      <c r="M3513" s="14"/>
      <c r="N3513" s="14"/>
      <c r="O3513" s="14"/>
      <c r="P3513" s="14"/>
      <c r="Q3513" s="14"/>
    </row>
    <row r="3514" spans="10:17" x14ac:dyDescent="0.25">
      <c r="J3514" s="14"/>
      <c r="K3514" s="14"/>
      <c r="L3514" s="14"/>
      <c r="M3514" s="14"/>
      <c r="N3514" s="14"/>
      <c r="O3514" s="14"/>
      <c r="P3514" s="14"/>
      <c r="Q3514" s="14"/>
    </row>
    <row r="3515" spans="10:17" x14ac:dyDescent="0.25">
      <c r="J3515" s="14"/>
      <c r="K3515" s="14"/>
      <c r="L3515" s="14"/>
      <c r="M3515" s="14"/>
      <c r="N3515" s="14"/>
      <c r="O3515" s="14"/>
      <c r="P3515" s="14"/>
      <c r="Q3515" s="14"/>
    </row>
    <row r="3516" spans="10:17" x14ac:dyDescent="0.25">
      <c r="J3516" s="14"/>
      <c r="K3516" s="14"/>
      <c r="L3516" s="14"/>
      <c r="M3516" s="14"/>
      <c r="N3516" s="14"/>
      <c r="O3516" s="14"/>
      <c r="P3516" s="14"/>
      <c r="Q3516" s="14"/>
    </row>
    <row r="3517" spans="10:17" x14ac:dyDescent="0.25">
      <c r="J3517" s="14"/>
      <c r="K3517" s="14"/>
      <c r="L3517" s="14"/>
      <c r="M3517" s="14"/>
      <c r="N3517" s="14"/>
      <c r="O3517" s="14"/>
      <c r="P3517" s="14"/>
      <c r="Q3517" s="14"/>
    </row>
    <row r="3518" spans="10:17" x14ac:dyDescent="0.25">
      <c r="J3518" s="14"/>
      <c r="K3518" s="14"/>
      <c r="L3518" s="14"/>
      <c r="M3518" s="14"/>
      <c r="N3518" s="14"/>
      <c r="O3518" s="14"/>
      <c r="P3518" s="14"/>
      <c r="Q3518" s="14"/>
    </row>
    <row r="3519" spans="10:17" x14ac:dyDescent="0.25">
      <c r="J3519" s="14"/>
      <c r="K3519" s="14"/>
      <c r="L3519" s="14"/>
      <c r="M3519" s="14"/>
      <c r="N3519" s="14"/>
      <c r="O3519" s="14"/>
      <c r="P3519" s="14"/>
      <c r="Q3519" s="14"/>
    </row>
    <row r="3520" spans="10:17" x14ac:dyDescent="0.25">
      <c r="J3520" s="14"/>
      <c r="K3520" s="14"/>
      <c r="L3520" s="14"/>
      <c r="M3520" s="14"/>
      <c r="N3520" s="14"/>
      <c r="O3520" s="14"/>
      <c r="P3520" s="14"/>
      <c r="Q3520" s="14"/>
    </row>
    <row r="3521" spans="10:17" x14ac:dyDescent="0.25">
      <c r="J3521" s="14"/>
      <c r="K3521" s="14"/>
      <c r="L3521" s="14"/>
      <c r="M3521" s="14"/>
      <c r="N3521" s="14"/>
      <c r="O3521" s="14"/>
      <c r="P3521" s="14"/>
      <c r="Q3521" s="14"/>
    </row>
    <row r="3522" spans="10:17" x14ac:dyDescent="0.25">
      <c r="J3522" s="14"/>
      <c r="K3522" s="14"/>
      <c r="L3522" s="14"/>
      <c r="M3522" s="14"/>
      <c r="N3522" s="14"/>
      <c r="O3522" s="14"/>
      <c r="P3522" s="14"/>
      <c r="Q3522" s="14"/>
    </row>
    <row r="3523" spans="10:17" x14ac:dyDescent="0.25">
      <c r="J3523" s="14"/>
      <c r="K3523" s="14"/>
      <c r="L3523" s="14"/>
      <c r="M3523" s="14"/>
      <c r="N3523" s="14"/>
      <c r="O3523" s="14"/>
      <c r="P3523" s="14"/>
      <c r="Q3523" s="14"/>
    </row>
    <row r="3524" spans="10:17" x14ac:dyDescent="0.25">
      <c r="J3524" s="14"/>
      <c r="K3524" s="14"/>
      <c r="L3524" s="14"/>
      <c r="M3524" s="14"/>
      <c r="N3524" s="14"/>
      <c r="O3524" s="14"/>
      <c r="P3524" s="14"/>
      <c r="Q3524" s="14"/>
    </row>
    <row r="3525" spans="10:17" x14ac:dyDescent="0.25">
      <c r="J3525" s="14"/>
      <c r="K3525" s="14"/>
      <c r="L3525" s="14"/>
      <c r="M3525" s="14"/>
      <c r="N3525" s="14"/>
      <c r="O3525" s="14"/>
      <c r="P3525" s="14"/>
      <c r="Q3525" s="14"/>
    </row>
    <row r="3526" spans="10:17" x14ac:dyDescent="0.25">
      <c r="J3526" s="14"/>
      <c r="K3526" s="14"/>
      <c r="L3526" s="14"/>
      <c r="M3526" s="14"/>
      <c r="N3526" s="14"/>
      <c r="O3526" s="14"/>
      <c r="P3526" s="14"/>
      <c r="Q3526" s="14"/>
    </row>
    <row r="3527" spans="10:17" x14ac:dyDescent="0.25">
      <c r="J3527" s="14"/>
      <c r="K3527" s="14"/>
      <c r="L3527" s="14"/>
      <c r="M3527" s="14"/>
      <c r="N3527" s="14"/>
      <c r="O3527" s="14"/>
      <c r="P3527" s="14"/>
      <c r="Q3527" s="14"/>
    </row>
    <row r="3528" spans="10:17" x14ac:dyDescent="0.25">
      <c r="J3528" s="14"/>
      <c r="K3528" s="14"/>
      <c r="L3528" s="14"/>
      <c r="M3528" s="14"/>
      <c r="N3528" s="14"/>
      <c r="O3528" s="14"/>
      <c r="P3528" s="14"/>
      <c r="Q3528" s="14"/>
    </row>
    <row r="3529" spans="10:17" x14ac:dyDescent="0.25">
      <c r="J3529" s="14"/>
      <c r="K3529" s="14"/>
      <c r="L3529" s="14"/>
      <c r="M3529" s="14"/>
      <c r="N3529" s="14"/>
      <c r="O3529" s="14"/>
      <c r="P3529" s="14"/>
      <c r="Q3529" s="14"/>
    </row>
    <row r="3530" spans="10:17" x14ac:dyDescent="0.25">
      <c r="J3530" s="14"/>
      <c r="K3530" s="14"/>
      <c r="L3530" s="14"/>
      <c r="M3530" s="14"/>
      <c r="N3530" s="14"/>
      <c r="O3530" s="14"/>
      <c r="P3530" s="14"/>
      <c r="Q3530" s="14"/>
    </row>
    <row r="3531" spans="10:17" x14ac:dyDescent="0.25">
      <c r="J3531" s="14"/>
      <c r="K3531" s="14"/>
      <c r="L3531" s="14"/>
      <c r="M3531" s="14"/>
      <c r="N3531" s="14"/>
      <c r="O3531" s="14"/>
      <c r="P3531" s="14"/>
      <c r="Q3531" s="14"/>
    </row>
    <row r="3532" spans="10:17" x14ac:dyDescent="0.25">
      <c r="J3532" s="14"/>
      <c r="K3532" s="14"/>
      <c r="L3532" s="14"/>
      <c r="M3532" s="14"/>
      <c r="N3532" s="14"/>
      <c r="O3532" s="14"/>
      <c r="P3532" s="14"/>
      <c r="Q3532" s="14"/>
    </row>
    <row r="3533" spans="10:17" x14ac:dyDescent="0.25">
      <c r="J3533" s="14"/>
      <c r="K3533" s="14"/>
      <c r="L3533" s="14"/>
      <c r="M3533" s="14"/>
      <c r="N3533" s="14"/>
      <c r="O3533" s="14"/>
      <c r="P3533" s="14"/>
      <c r="Q3533" s="14"/>
    </row>
    <row r="3534" spans="10:17" x14ac:dyDescent="0.25">
      <c r="J3534" s="14"/>
      <c r="K3534" s="14"/>
      <c r="L3534" s="14"/>
      <c r="M3534" s="14"/>
      <c r="N3534" s="14"/>
      <c r="O3534" s="14"/>
      <c r="P3534" s="14"/>
      <c r="Q3534" s="14"/>
    </row>
    <row r="3535" spans="10:17" x14ac:dyDescent="0.25">
      <c r="J3535" s="14"/>
      <c r="K3535" s="14"/>
      <c r="L3535" s="14"/>
      <c r="M3535" s="14"/>
      <c r="N3535" s="14"/>
      <c r="O3535" s="14"/>
      <c r="P3535" s="14"/>
      <c r="Q3535" s="14"/>
    </row>
    <row r="3536" spans="10:17" x14ac:dyDescent="0.25">
      <c r="J3536" s="14"/>
      <c r="K3536" s="14"/>
      <c r="L3536" s="14"/>
      <c r="M3536" s="14"/>
      <c r="N3536" s="14"/>
      <c r="O3536" s="14"/>
      <c r="P3536" s="14"/>
      <c r="Q3536" s="14"/>
    </row>
    <row r="3537" spans="10:17" x14ac:dyDescent="0.25">
      <c r="J3537" s="14"/>
      <c r="K3537" s="14"/>
      <c r="L3537" s="14"/>
      <c r="M3537" s="14"/>
      <c r="N3537" s="14"/>
      <c r="O3537" s="14"/>
      <c r="P3537" s="14"/>
      <c r="Q3537" s="14"/>
    </row>
    <row r="3538" spans="10:17" x14ac:dyDescent="0.25">
      <c r="J3538" s="14"/>
      <c r="K3538" s="14"/>
      <c r="L3538" s="14"/>
      <c r="M3538" s="14"/>
      <c r="N3538" s="14"/>
      <c r="O3538" s="14"/>
      <c r="P3538" s="14"/>
      <c r="Q3538" s="14"/>
    </row>
    <row r="3539" spans="10:17" x14ac:dyDescent="0.25">
      <c r="J3539" s="14"/>
      <c r="K3539" s="14"/>
      <c r="L3539" s="14"/>
      <c r="M3539" s="14"/>
      <c r="N3539" s="14"/>
      <c r="O3539" s="14"/>
      <c r="P3539" s="14"/>
      <c r="Q3539" s="14"/>
    </row>
    <row r="3540" spans="10:17" x14ac:dyDescent="0.25">
      <c r="J3540" s="14"/>
      <c r="K3540" s="14"/>
      <c r="L3540" s="14"/>
      <c r="M3540" s="14"/>
      <c r="N3540" s="14"/>
      <c r="O3540" s="14"/>
      <c r="P3540" s="14"/>
      <c r="Q3540" s="14"/>
    </row>
    <row r="3541" spans="10:17" x14ac:dyDescent="0.25">
      <c r="J3541" s="14"/>
      <c r="K3541" s="14"/>
      <c r="L3541" s="14"/>
      <c r="M3541" s="14"/>
      <c r="N3541" s="14"/>
      <c r="O3541" s="14"/>
      <c r="P3541" s="14"/>
      <c r="Q3541" s="14"/>
    </row>
    <row r="3542" spans="10:17" x14ac:dyDescent="0.25">
      <c r="J3542" s="14"/>
      <c r="K3542" s="14"/>
      <c r="L3542" s="14"/>
      <c r="M3542" s="14"/>
      <c r="N3542" s="14"/>
      <c r="O3542" s="14"/>
      <c r="P3542" s="14"/>
      <c r="Q3542" s="14"/>
    </row>
    <row r="3543" spans="10:17" x14ac:dyDescent="0.25">
      <c r="J3543" s="14"/>
      <c r="K3543" s="14"/>
      <c r="L3543" s="14"/>
      <c r="M3543" s="14"/>
      <c r="N3543" s="14"/>
      <c r="O3543" s="14"/>
      <c r="P3543" s="14"/>
      <c r="Q3543" s="14"/>
    </row>
    <row r="3544" spans="10:17" x14ac:dyDescent="0.25">
      <c r="J3544" s="14"/>
      <c r="K3544" s="14"/>
      <c r="L3544" s="14"/>
      <c r="M3544" s="14"/>
      <c r="N3544" s="14"/>
      <c r="O3544" s="14"/>
      <c r="P3544" s="14"/>
      <c r="Q3544" s="14"/>
    </row>
    <row r="3545" spans="10:17" x14ac:dyDescent="0.25">
      <c r="J3545" s="14"/>
      <c r="K3545" s="14"/>
      <c r="L3545" s="14"/>
      <c r="M3545" s="14"/>
      <c r="N3545" s="14"/>
      <c r="O3545" s="14"/>
      <c r="P3545" s="14"/>
      <c r="Q3545" s="14"/>
    </row>
    <row r="3546" spans="10:17" x14ac:dyDescent="0.25">
      <c r="J3546" s="14"/>
      <c r="K3546" s="14"/>
      <c r="L3546" s="14"/>
      <c r="M3546" s="14"/>
      <c r="N3546" s="14"/>
      <c r="O3546" s="14"/>
      <c r="P3546" s="14"/>
      <c r="Q3546" s="14"/>
    </row>
    <row r="3547" spans="10:17" x14ac:dyDescent="0.25">
      <c r="J3547" s="14"/>
      <c r="K3547" s="14"/>
      <c r="L3547" s="14"/>
      <c r="M3547" s="14"/>
      <c r="N3547" s="14"/>
      <c r="O3547" s="14"/>
      <c r="P3547" s="14"/>
      <c r="Q3547" s="14"/>
    </row>
    <row r="3548" spans="10:17" x14ac:dyDescent="0.25">
      <c r="J3548" s="14"/>
      <c r="K3548" s="14"/>
      <c r="L3548" s="14"/>
      <c r="M3548" s="14"/>
      <c r="N3548" s="14"/>
      <c r="O3548" s="14"/>
      <c r="P3548" s="14"/>
      <c r="Q3548" s="14"/>
    </row>
    <row r="3549" spans="10:17" x14ac:dyDescent="0.25">
      <c r="J3549" s="14"/>
      <c r="K3549" s="14"/>
      <c r="L3549" s="14"/>
      <c r="M3549" s="14"/>
      <c r="N3549" s="14"/>
      <c r="O3549" s="14"/>
      <c r="P3549" s="14"/>
      <c r="Q3549" s="14"/>
    </row>
    <row r="3550" spans="10:17" x14ac:dyDescent="0.25">
      <c r="J3550" s="14"/>
      <c r="K3550" s="14"/>
      <c r="L3550" s="14"/>
      <c r="M3550" s="14"/>
      <c r="N3550" s="14"/>
      <c r="O3550" s="14"/>
      <c r="P3550" s="14"/>
      <c r="Q3550" s="14"/>
    </row>
    <row r="3551" spans="10:17" x14ac:dyDescent="0.25">
      <c r="J3551" s="14"/>
      <c r="K3551" s="14"/>
      <c r="L3551" s="14"/>
      <c r="M3551" s="14"/>
      <c r="N3551" s="14"/>
      <c r="O3551" s="14"/>
      <c r="P3551" s="14"/>
      <c r="Q3551" s="14"/>
    </row>
    <row r="3552" spans="10:17" x14ac:dyDescent="0.25">
      <c r="J3552" s="14"/>
      <c r="K3552" s="14"/>
      <c r="L3552" s="14"/>
      <c r="M3552" s="14"/>
      <c r="N3552" s="14"/>
      <c r="O3552" s="14"/>
      <c r="P3552" s="14"/>
      <c r="Q3552" s="14"/>
    </row>
    <row r="3553" spans="10:17" x14ac:dyDescent="0.25">
      <c r="J3553" s="14"/>
      <c r="K3553" s="14"/>
      <c r="L3553" s="14"/>
      <c r="M3553" s="14"/>
      <c r="N3553" s="14"/>
      <c r="O3553" s="14"/>
      <c r="P3553" s="14"/>
      <c r="Q3553" s="14"/>
    </row>
    <row r="3554" spans="10:17" x14ac:dyDescent="0.25">
      <c r="J3554" s="14"/>
      <c r="K3554" s="14"/>
      <c r="L3554" s="14"/>
      <c r="M3554" s="14"/>
      <c r="N3554" s="14"/>
      <c r="O3554" s="14"/>
      <c r="P3554" s="14"/>
      <c r="Q3554" s="14"/>
    </row>
    <row r="3555" spans="10:17" x14ac:dyDescent="0.25">
      <c r="J3555" s="14"/>
      <c r="K3555" s="14"/>
      <c r="L3555" s="14"/>
      <c r="M3555" s="14"/>
      <c r="N3555" s="14"/>
      <c r="O3555" s="14"/>
      <c r="P3555" s="14"/>
      <c r="Q3555" s="14"/>
    </row>
    <row r="3556" spans="10:17" x14ac:dyDescent="0.25">
      <c r="J3556" s="14"/>
      <c r="K3556" s="14"/>
      <c r="L3556" s="14"/>
      <c r="M3556" s="14"/>
      <c r="N3556" s="14"/>
      <c r="O3556" s="14"/>
      <c r="P3556" s="14"/>
      <c r="Q3556" s="14"/>
    </row>
    <row r="3557" spans="10:17" x14ac:dyDescent="0.25">
      <c r="J3557" s="14"/>
      <c r="K3557" s="14"/>
      <c r="L3557" s="14"/>
      <c r="M3557" s="14"/>
      <c r="N3557" s="14"/>
      <c r="O3557" s="14"/>
      <c r="P3557" s="14"/>
      <c r="Q3557" s="14"/>
    </row>
    <row r="3558" spans="10:17" x14ac:dyDescent="0.25">
      <c r="J3558" s="14"/>
      <c r="K3558" s="14"/>
      <c r="L3558" s="14"/>
      <c r="M3558" s="14"/>
      <c r="N3558" s="14"/>
      <c r="O3558" s="14"/>
      <c r="P3558" s="14"/>
      <c r="Q3558" s="14"/>
    </row>
    <row r="3559" spans="10:17" x14ac:dyDescent="0.25">
      <c r="J3559" s="14"/>
      <c r="K3559" s="14"/>
      <c r="L3559" s="14"/>
      <c r="M3559" s="14"/>
      <c r="N3559" s="14"/>
      <c r="O3559" s="14"/>
      <c r="P3559" s="14"/>
      <c r="Q3559" s="14"/>
    </row>
    <row r="3560" spans="10:17" x14ac:dyDescent="0.25">
      <c r="J3560" s="14"/>
      <c r="K3560" s="14"/>
      <c r="L3560" s="14"/>
      <c r="M3560" s="14"/>
      <c r="N3560" s="14"/>
      <c r="O3560" s="14"/>
      <c r="P3560" s="14"/>
      <c r="Q3560" s="14"/>
    </row>
    <row r="3561" spans="10:17" x14ac:dyDescent="0.25">
      <c r="J3561" s="14"/>
      <c r="K3561" s="14"/>
      <c r="L3561" s="14"/>
      <c r="M3561" s="14"/>
      <c r="N3561" s="14"/>
      <c r="O3561" s="14"/>
      <c r="P3561" s="14"/>
      <c r="Q3561" s="14"/>
    </row>
    <row r="3562" spans="10:17" x14ac:dyDescent="0.25">
      <c r="J3562" s="14"/>
      <c r="K3562" s="14"/>
      <c r="L3562" s="14"/>
      <c r="M3562" s="14"/>
      <c r="N3562" s="14"/>
      <c r="O3562" s="14"/>
      <c r="P3562" s="14"/>
      <c r="Q3562" s="14"/>
    </row>
    <row r="3563" spans="10:17" x14ac:dyDescent="0.25">
      <c r="J3563" s="14"/>
      <c r="K3563" s="14"/>
      <c r="L3563" s="14"/>
      <c r="M3563" s="14"/>
      <c r="N3563" s="14"/>
      <c r="O3563" s="14"/>
      <c r="P3563" s="14"/>
      <c r="Q3563" s="14"/>
    </row>
    <row r="3564" spans="10:17" x14ac:dyDescent="0.25">
      <c r="J3564" s="14"/>
      <c r="K3564" s="14"/>
      <c r="L3564" s="14"/>
      <c r="M3564" s="14"/>
      <c r="N3564" s="14"/>
      <c r="O3564" s="14"/>
      <c r="P3564" s="14"/>
      <c r="Q3564" s="14"/>
    </row>
    <row r="3565" spans="10:17" x14ac:dyDescent="0.25">
      <c r="J3565" s="14"/>
      <c r="K3565" s="14"/>
      <c r="L3565" s="14"/>
      <c r="M3565" s="14"/>
      <c r="N3565" s="14"/>
      <c r="O3565" s="14"/>
      <c r="P3565" s="14"/>
      <c r="Q3565" s="14"/>
    </row>
    <row r="3566" spans="10:17" x14ac:dyDescent="0.25">
      <c r="J3566" s="14"/>
      <c r="K3566" s="14"/>
      <c r="L3566" s="14"/>
      <c r="M3566" s="14"/>
      <c r="N3566" s="14"/>
      <c r="O3566" s="14"/>
      <c r="P3566" s="14"/>
      <c r="Q3566" s="14"/>
    </row>
    <row r="3567" spans="10:17" x14ac:dyDescent="0.25">
      <c r="J3567" s="14"/>
      <c r="K3567" s="14"/>
      <c r="L3567" s="14"/>
      <c r="M3567" s="14"/>
      <c r="N3567" s="14"/>
      <c r="O3567" s="14"/>
      <c r="P3567" s="14"/>
      <c r="Q3567" s="14"/>
    </row>
    <row r="3568" spans="10:17" x14ac:dyDescent="0.25">
      <c r="J3568" s="14"/>
      <c r="K3568" s="14"/>
      <c r="L3568" s="14"/>
      <c r="M3568" s="14"/>
      <c r="N3568" s="14"/>
      <c r="O3568" s="14"/>
      <c r="P3568" s="14"/>
      <c r="Q3568" s="14"/>
    </row>
    <row r="3569" spans="10:17" x14ac:dyDescent="0.25">
      <c r="J3569" s="14"/>
      <c r="K3569" s="14"/>
      <c r="L3569" s="14"/>
      <c r="M3569" s="14"/>
      <c r="N3569" s="14"/>
      <c r="O3569" s="14"/>
      <c r="P3569" s="14"/>
      <c r="Q3569" s="14"/>
    </row>
    <row r="3570" spans="10:17" x14ac:dyDescent="0.25">
      <c r="J3570" s="14"/>
      <c r="K3570" s="14"/>
      <c r="L3570" s="14"/>
      <c r="M3570" s="14"/>
      <c r="N3570" s="14"/>
      <c r="O3570" s="14"/>
      <c r="P3570" s="14"/>
      <c r="Q3570" s="14"/>
    </row>
    <row r="3571" spans="10:17" x14ac:dyDescent="0.25">
      <c r="J3571" s="14"/>
      <c r="K3571" s="14"/>
      <c r="L3571" s="14"/>
      <c r="M3571" s="14"/>
      <c r="N3571" s="14"/>
      <c r="O3571" s="14"/>
      <c r="P3571" s="14"/>
      <c r="Q3571" s="14"/>
    </row>
    <row r="3572" spans="10:17" x14ac:dyDescent="0.25">
      <c r="J3572" s="14"/>
      <c r="K3572" s="14"/>
      <c r="L3572" s="14"/>
      <c r="M3572" s="14"/>
      <c r="N3572" s="14"/>
      <c r="O3572" s="14"/>
      <c r="P3572" s="14"/>
      <c r="Q3572" s="14"/>
    </row>
    <row r="3573" spans="10:17" x14ac:dyDescent="0.25">
      <c r="J3573" s="14"/>
      <c r="K3573" s="14"/>
      <c r="L3573" s="14"/>
      <c r="M3573" s="14"/>
      <c r="N3573" s="14"/>
      <c r="O3573" s="14"/>
      <c r="P3573" s="14"/>
      <c r="Q3573" s="14"/>
    </row>
    <row r="3574" spans="10:17" x14ac:dyDescent="0.25">
      <c r="J3574" s="14"/>
      <c r="K3574" s="14"/>
      <c r="L3574" s="14"/>
      <c r="M3574" s="14"/>
      <c r="N3574" s="14"/>
      <c r="O3574" s="14"/>
      <c r="P3574" s="14"/>
      <c r="Q3574" s="14"/>
    </row>
    <row r="3575" spans="10:17" x14ac:dyDescent="0.25">
      <c r="J3575" s="14"/>
      <c r="K3575" s="14"/>
      <c r="L3575" s="14"/>
      <c r="M3575" s="14"/>
      <c r="N3575" s="14"/>
      <c r="O3575" s="14"/>
      <c r="P3575" s="14"/>
      <c r="Q3575" s="14"/>
    </row>
    <row r="3576" spans="10:17" x14ac:dyDescent="0.25">
      <c r="J3576" s="14"/>
      <c r="K3576" s="14"/>
      <c r="L3576" s="14"/>
      <c r="M3576" s="14"/>
      <c r="N3576" s="14"/>
      <c r="O3576" s="14"/>
      <c r="P3576" s="14"/>
      <c r="Q3576" s="14"/>
    </row>
    <row r="3577" spans="10:17" x14ac:dyDescent="0.25">
      <c r="J3577" s="14"/>
      <c r="K3577" s="14"/>
      <c r="L3577" s="14"/>
      <c r="M3577" s="14"/>
      <c r="N3577" s="14"/>
      <c r="O3577" s="14"/>
      <c r="P3577" s="14"/>
      <c r="Q3577" s="14"/>
    </row>
    <row r="3578" spans="10:17" x14ac:dyDescent="0.25">
      <c r="J3578" s="14"/>
      <c r="K3578" s="14"/>
      <c r="L3578" s="14"/>
      <c r="M3578" s="14"/>
      <c r="N3578" s="14"/>
      <c r="O3578" s="14"/>
      <c r="P3578" s="14"/>
      <c r="Q3578" s="14"/>
    </row>
    <row r="3579" spans="10:17" x14ac:dyDescent="0.25">
      <c r="J3579" s="14"/>
      <c r="K3579" s="14"/>
      <c r="L3579" s="14"/>
      <c r="M3579" s="14"/>
      <c r="N3579" s="14"/>
      <c r="O3579" s="14"/>
      <c r="P3579" s="14"/>
      <c r="Q3579" s="14"/>
    </row>
    <row r="3580" spans="10:17" x14ac:dyDescent="0.25">
      <c r="J3580" s="14"/>
      <c r="K3580" s="14"/>
      <c r="L3580" s="14"/>
      <c r="M3580" s="14"/>
      <c r="N3580" s="14"/>
      <c r="O3580" s="14"/>
      <c r="P3580" s="14"/>
      <c r="Q3580" s="14"/>
    </row>
    <row r="3581" spans="10:17" x14ac:dyDescent="0.25">
      <c r="J3581" s="14"/>
      <c r="K3581" s="14"/>
      <c r="L3581" s="14"/>
      <c r="M3581" s="14"/>
      <c r="N3581" s="14"/>
      <c r="O3581" s="14"/>
      <c r="P3581" s="14"/>
      <c r="Q3581" s="14"/>
    </row>
    <row r="3582" spans="10:17" x14ac:dyDescent="0.25">
      <c r="J3582" s="14"/>
      <c r="K3582" s="14"/>
      <c r="L3582" s="14"/>
      <c r="M3582" s="14"/>
      <c r="N3582" s="14"/>
      <c r="O3582" s="14"/>
      <c r="P3582" s="14"/>
      <c r="Q3582" s="14"/>
    </row>
    <row r="3583" spans="10:17" x14ac:dyDescent="0.25">
      <c r="J3583" s="14"/>
      <c r="K3583" s="14"/>
      <c r="L3583" s="14"/>
      <c r="M3583" s="14"/>
      <c r="N3583" s="14"/>
      <c r="O3583" s="14"/>
      <c r="P3583" s="14"/>
      <c r="Q3583" s="14"/>
    </row>
    <row r="3584" spans="10:17" x14ac:dyDescent="0.25">
      <c r="J3584" s="14"/>
      <c r="K3584" s="14"/>
      <c r="L3584" s="14"/>
      <c r="M3584" s="14"/>
      <c r="N3584" s="14"/>
      <c r="O3584" s="14"/>
      <c r="P3584" s="14"/>
      <c r="Q3584" s="14"/>
    </row>
    <row r="3585" spans="10:17" x14ac:dyDescent="0.25">
      <c r="J3585" s="14"/>
      <c r="K3585" s="14"/>
      <c r="L3585" s="14"/>
      <c r="M3585" s="14"/>
      <c r="N3585" s="14"/>
      <c r="O3585" s="14"/>
      <c r="P3585" s="14"/>
      <c r="Q3585" s="14"/>
    </row>
    <row r="3586" spans="10:17" x14ac:dyDescent="0.25">
      <c r="J3586" s="14"/>
      <c r="K3586" s="14"/>
      <c r="L3586" s="14"/>
      <c r="M3586" s="14"/>
      <c r="N3586" s="14"/>
      <c r="O3586" s="14"/>
      <c r="P3586" s="14"/>
      <c r="Q3586" s="14"/>
    </row>
    <row r="3587" spans="10:17" x14ac:dyDescent="0.25">
      <c r="J3587" s="14"/>
      <c r="K3587" s="14"/>
      <c r="L3587" s="14"/>
      <c r="M3587" s="14"/>
      <c r="N3587" s="14"/>
      <c r="O3587" s="14"/>
      <c r="P3587" s="14"/>
      <c r="Q3587" s="14"/>
    </row>
    <row r="3588" spans="10:17" x14ac:dyDescent="0.25">
      <c r="J3588" s="14"/>
      <c r="K3588" s="14"/>
      <c r="L3588" s="14"/>
      <c r="M3588" s="14"/>
      <c r="N3588" s="14"/>
      <c r="O3588" s="14"/>
      <c r="P3588" s="14"/>
      <c r="Q3588" s="14"/>
    </row>
    <row r="3589" spans="10:17" x14ac:dyDescent="0.25">
      <c r="J3589" s="14"/>
      <c r="K3589" s="14"/>
      <c r="L3589" s="14"/>
      <c r="M3589" s="14"/>
      <c r="N3589" s="14"/>
      <c r="O3589" s="14"/>
      <c r="P3589" s="14"/>
      <c r="Q3589" s="14"/>
    </row>
    <row r="3590" spans="10:17" x14ac:dyDescent="0.25">
      <c r="J3590" s="14"/>
      <c r="K3590" s="14"/>
      <c r="L3590" s="14"/>
      <c r="M3590" s="14"/>
      <c r="N3590" s="14"/>
      <c r="O3590" s="14"/>
      <c r="P3590" s="14"/>
      <c r="Q3590" s="14"/>
    </row>
    <row r="3591" spans="10:17" x14ac:dyDescent="0.25">
      <c r="J3591" s="14"/>
      <c r="K3591" s="14"/>
      <c r="L3591" s="14"/>
      <c r="M3591" s="14"/>
      <c r="N3591" s="14"/>
      <c r="O3591" s="14"/>
      <c r="P3591" s="14"/>
      <c r="Q3591" s="14"/>
    </row>
    <row r="3592" spans="10:17" x14ac:dyDescent="0.25">
      <c r="J3592" s="14"/>
      <c r="K3592" s="14"/>
      <c r="L3592" s="14"/>
      <c r="M3592" s="14"/>
      <c r="N3592" s="14"/>
      <c r="O3592" s="14"/>
      <c r="P3592" s="14"/>
      <c r="Q3592" s="14"/>
    </row>
    <row r="3593" spans="10:17" x14ac:dyDescent="0.25">
      <c r="J3593" s="14"/>
      <c r="K3593" s="14"/>
      <c r="L3593" s="14"/>
      <c r="M3593" s="14"/>
      <c r="N3593" s="14"/>
      <c r="O3593" s="14"/>
      <c r="P3593" s="14"/>
      <c r="Q3593" s="14"/>
    </row>
    <row r="3594" spans="10:17" x14ac:dyDescent="0.25">
      <c r="J3594" s="14"/>
      <c r="K3594" s="14"/>
      <c r="L3594" s="14"/>
      <c r="M3594" s="14"/>
      <c r="N3594" s="14"/>
      <c r="O3594" s="14"/>
      <c r="P3594" s="14"/>
      <c r="Q3594" s="14"/>
    </row>
    <row r="3595" spans="10:17" x14ac:dyDescent="0.25">
      <c r="J3595" s="14"/>
      <c r="K3595" s="14"/>
      <c r="L3595" s="14"/>
      <c r="M3595" s="14"/>
      <c r="N3595" s="14"/>
      <c r="O3595" s="14"/>
      <c r="P3595" s="14"/>
      <c r="Q3595" s="14"/>
    </row>
    <row r="3596" spans="10:17" x14ac:dyDescent="0.25">
      <c r="J3596" s="14"/>
      <c r="K3596" s="14"/>
      <c r="L3596" s="14"/>
      <c r="M3596" s="14"/>
      <c r="N3596" s="14"/>
      <c r="O3596" s="14"/>
      <c r="P3596" s="14"/>
      <c r="Q3596" s="14"/>
    </row>
    <row r="3597" spans="10:17" x14ac:dyDescent="0.25">
      <c r="J3597" s="14"/>
      <c r="K3597" s="14"/>
      <c r="L3597" s="14"/>
      <c r="M3597" s="14"/>
      <c r="N3597" s="14"/>
      <c r="O3597" s="14"/>
      <c r="P3597" s="14"/>
      <c r="Q3597" s="14"/>
    </row>
    <row r="3598" spans="10:17" x14ac:dyDescent="0.25">
      <c r="J3598" s="14"/>
      <c r="K3598" s="14"/>
      <c r="L3598" s="14"/>
      <c r="M3598" s="14"/>
      <c r="N3598" s="14"/>
      <c r="O3598" s="14"/>
      <c r="P3598" s="14"/>
      <c r="Q3598" s="14"/>
    </row>
    <row r="3599" spans="10:17" x14ac:dyDescent="0.25">
      <c r="J3599" s="14"/>
      <c r="K3599" s="14"/>
      <c r="L3599" s="14"/>
      <c r="M3599" s="14"/>
      <c r="N3599" s="14"/>
      <c r="O3599" s="14"/>
      <c r="P3599" s="14"/>
      <c r="Q3599" s="14"/>
    </row>
    <row r="3600" spans="10:17" x14ac:dyDescent="0.25">
      <c r="J3600" s="14"/>
      <c r="K3600" s="14"/>
      <c r="L3600" s="14"/>
      <c r="M3600" s="14"/>
      <c r="N3600" s="14"/>
      <c r="O3600" s="14"/>
      <c r="P3600" s="14"/>
      <c r="Q3600" s="14"/>
    </row>
    <row r="3601" spans="10:17" x14ac:dyDescent="0.25">
      <c r="J3601" s="14"/>
      <c r="K3601" s="14"/>
      <c r="L3601" s="14"/>
      <c r="M3601" s="14"/>
      <c r="N3601" s="14"/>
      <c r="O3601" s="14"/>
      <c r="P3601" s="14"/>
      <c r="Q3601" s="14"/>
    </row>
    <row r="3602" spans="10:17" x14ac:dyDescent="0.25">
      <c r="J3602" s="14"/>
      <c r="K3602" s="14"/>
      <c r="L3602" s="14"/>
      <c r="M3602" s="14"/>
      <c r="N3602" s="14"/>
      <c r="O3602" s="14"/>
      <c r="P3602" s="14"/>
      <c r="Q3602" s="14"/>
    </row>
    <row r="3603" spans="10:17" x14ac:dyDescent="0.25">
      <c r="J3603" s="14"/>
      <c r="K3603" s="14"/>
      <c r="L3603" s="14"/>
      <c r="M3603" s="14"/>
      <c r="N3603" s="14"/>
      <c r="O3603" s="14"/>
      <c r="P3603" s="14"/>
      <c r="Q3603" s="14"/>
    </row>
    <row r="3604" spans="10:17" x14ac:dyDescent="0.25">
      <c r="J3604" s="14"/>
      <c r="K3604" s="14"/>
      <c r="L3604" s="14"/>
      <c r="M3604" s="14"/>
      <c r="N3604" s="14"/>
      <c r="O3604" s="14"/>
      <c r="P3604" s="14"/>
      <c r="Q3604" s="14"/>
    </row>
    <row r="3605" spans="10:17" x14ac:dyDescent="0.25">
      <c r="J3605" s="14"/>
      <c r="K3605" s="14"/>
      <c r="L3605" s="14"/>
      <c r="M3605" s="14"/>
      <c r="N3605" s="14"/>
      <c r="O3605" s="14"/>
      <c r="P3605" s="14"/>
      <c r="Q3605" s="14"/>
    </row>
    <row r="3606" spans="10:17" x14ac:dyDescent="0.25">
      <c r="J3606" s="14"/>
      <c r="K3606" s="14"/>
      <c r="L3606" s="14"/>
      <c r="M3606" s="14"/>
      <c r="N3606" s="14"/>
      <c r="O3606" s="14"/>
      <c r="P3606" s="14"/>
      <c r="Q3606" s="14"/>
    </row>
    <row r="3607" spans="10:17" x14ac:dyDescent="0.25">
      <c r="J3607" s="14"/>
      <c r="K3607" s="14"/>
      <c r="L3607" s="14"/>
      <c r="M3607" s="14"/>
      <c r="N3607" s="14"/>
      <c r="O3607" s="14"/>
      <c r="P3607" s="14"/>
      <c r="Q3607" s="14"/>
    </row>
    <row r="3608" spans="10:17" x14ac:dyDescent="0.25">
      <c r="J3608" s="14"/>
      <c r="K3608" s="14"/>
      <c r="L3608" s="14"/>
      <c r="M3608" s="14"/>
      <c r="N3608" s="14"/>
      <c r="O3608" s="14"/>
      <c r="P3608" s="14"/>
      <c r="Q3608" s="14"/>
    </row>
    <row r="3609" spans="10:17" x14ac:dyDescent="0.25">
      <c r="J3609" s="14"/>
      <c r="K3609" s="14"/>
      <c r="L3609" s="14"/>
      <c r="M3609" s="14"/>
      <c r="N3609" s="14"/>
      <c r="O3609" s="14"/>
      <c r="P3609" s="14"/>
      <c r="Q3609" s="14"/>
    </row>
    <row r="3610" spans="10:17" x14ac:dyDescent="0.25">
      <c r="J3610" s="14"/>
      <c r="K3610" s="14"/>
      <c r="L3610" s="14"/>
      <c r="M3610" s="14"/>
      <c r="N3610" s="14"/>
      <c r="O3610" s="14"/>
      <c r="P3610" s="14"/>
      <c r="Q3610" s="14"/>
    </row>
    <row r="3611" spans="10:17" x14ac:dyDescent="0.25">
      <c r="J3611" s="14"/>
      <c r="K3611" s="14"/>
      <c r="L3611" s="14"/>
      <c r="M3611" s="14"/>
      <c r="N3611" s="14"/>
      <c r="O3611" s="14"/>
      <c r="P3611" s="14"/>
      <c r="Q3611" s="14"/>
    </row>
    <row r="3612" spans="10:17" x14ac:dyDescent="0.25">
      <c r="J3612" s="14"/>
      <c r="K3612" s="14"/>
      <c r="L3612" s="14"/>
      <c r="M3612" s="14"/>
      <c r="N3612" s="14"/>
      <c r="O3612" s="14"/>
      <c r="P3612" s="14"/>
      <c r="Q3612" s="14"/>
    </row>
    <row r="3613" spans="10:17" x14ac:dyDescent="0.25">
      <c r="J3613" s="14"/>
      <c r="K3613" s="14"/>
      <c r="L3613" s="14"/>
      <c r="M3613" s="14"/>
      <c r="N3613" s="14"/>
      <c r="O3613" s="14"/>
      <c r="P3613" s="14"/>
      <c r="Q3613" s="14"/>
    </row>
    <row r="3614" spans="10:17" x14ac:dyDescent="0.25">
      <c r="J3614" s="14"/>
      <c r="K3614" s="14"/>
      <c r="L3614" s="14"/>
      <c r="M3614" s="14"/>
      <c r="N3614" s="14"/>
      <c r="O3614" s="14"/>
      <c r="P3614" s="14"/>
      <c r="Q3614" s="14"/>
    </row>
    <row r="3615" spans="10:17" x14ac:dyDescent="0.25">
      <c r="J3615" s="14"/>
      <c r="K3615" s="14"/>
      <c r="L3615" s="14"/>
      <c r="M3615" s="14"/>
      <c r="N3615" s="14"/>
      <c r="O3615" s="14"/>
      <c r="P3615" s="14"/>
      <c r="Q3615" s="14"/>
    </row>
    <row r="3616" spans="10:17" x14ac:dyDescent="0.25">
      <c r="J3616" s="14"/>
      <c r="K3616" s="14"/>
      <c r="L3616" s="14"/>
      <c r="M3616" s="14"/>
      <c r="N3616" s="14"/>
      <c r="O3616" s="14"/>
      <c r="P3616" s="14"/>
      <c r="Q3616" s="14"/>
    </row>
    <row r="3617" spans="10:17" x14ac:dyDescent="0.25">
      <c r="J3617" s="14"/>
      <c r="K3617" s="14"/>
      <c r="L3617" s="14"/>
      <c r="M3617" s="14"/>
      <c r="N3617" s="14"/>
      <c r="O3617" s="14"/>
      <c r="P3617" s="14"/>
      <c r="Q3617" s="14"/>
    </row>
    <row r="3618" spans="10:17" x14ac:dyDescent="0.25">
      <c r="J3618" s="14"/>
      <c r="K3618" s="14"/>
      <c r="L3618" s="14"/>
      <c r="M3618" s="14"/>
      <c r="N3618" s="14"/>
      <c r="O3618" s="14"/>
      <c r="P3618" s="14"/>
      <c r="Q3618" s="14"/>
    </row>
    <row r="3619" spans="10:17" x14ac:dyDescent="0.25">
      <c r="J3619" s="14"/>
      <c r="K3619" s="14"/>
      <c r="L3619" s="14"/>
      <c r="M3619" s="14"/>
      <c r="N3619" s="14"/>
      <c r="O3619" s="14"/>
      <c r="P3619" s="14"/>
      <c r="Q3619" s="14"/>
    </row>
    <row r="3620" spans="10:17" x14ac:dyDescent="0.25">
      <c r="J3620" s="14"/>
      <c r="K3620" s="14"/>
      <c r="L3620" s="14"/>
      <c r="M3620" s="14"/>
      <c r="N3620" s="14"/>
      <c r="O3620" s="14"/>
      <c r="P3620" s="14"/>
      <c r="Q3620" s="14"/>
    </row>
    <row r="3621" spans="10:17" x14ac:dyDescent="0.25">
      <c r="J3621" s="14"/>
      <c r="K3621" s="14"/>
      <c r="L3621" s="14"/>
      <c r="M3621" s="14"/>
      <c r="N3621" s="14"/>
      <c r="O3621" s="14"/>
      <c r="P3621" s="14"/>
      <c r="Q3621" s="14"/>
    </row>
    <row r="3622" spans="10:17" x14ac:dyDescent="0.25">
      <c r="J3622" s="14"/>
      <c r="K3622" s="14"/>
      <c r="L3622" s="14"/>
      <c r="M3622" s="14"/>
      <c r="N3622" s="14"/>
      <c r="O3622" s="14"/>
      <c r="P3622" s="14"/>
      <c r="Q3622" s="14"/>
    </row>
    <row r="3623" spans="10:17" x14ac:dyDescent="0.25">
      <c r="J3623" s="14"/>
      <c r="K3623" s="14"/>
      <c r="L3623" s="14"/>
      <c r="M3623" s="14"/>
      <c r="N3623" s="14"/>
      <c r="O3623" s="14"/>
      <c r="P3623" s="14"/>
      <c r="Q3623" s="14"/>
    </row>
    <row r="3624" spans="10:17" x14ac:dyDescent="0.25">
      <c r="J3624" s="14"/>
      <c r="K3624" s="14"/>
      <c r="L3624" s="14"/>
      <c r="M3624" s="14"/>
      <c r="N3624" s="14"/>
      <c r="O3624" s="14"/>
      <c r="P3624" s="14"/>
      <c r="Q3624" s="14"/>
    </row>
    <row r="3625" spans="10:17" x14ac:dyDescent="0.25">
      <c r="J3625" s="14"/>
      <c r="K3625" s="14"/>
      <c r="L3625" s="14"/>
      <c r="M3625" s="14"/>
      <c r="N3625" s="14"/>
      <c r="O3625" s="14"/>
      <c r="P3625" s="14"/>
      <c r="Q3625" s="14"/>
    </row>
    <row r="3626" spans="10:17" x14ac:dyDescent="0.25">
      <c r="J3626" s="14"/>
      <c r="K3626" s="14"/>
      <c r="L3626" s="14"/>
      <c r="M3626" s="14"/>
      <c r="N3626" s="14"/>
      <c r="O3626" s="14"/>
      <c r="P3626" s="14"/>
      <c r="Q3626" s="14"/>
    </row>
    <row r="3627" spans="10:17" x14ac:dyDescent="0.25">
      <c r="J3627" s="14"/>
      <c r="K3627" s="14"/>
      <c r="L3627" s="14"/>
      <c r="M3627" s="14"/>
      <c r="N3627" s="14"/>
      <c r="O3627" s="14"/>
      <c r="P3627" s="14"/>
      <c r="Q3627" s="14"/>
    </row>
    <row r="3628" spans="10:17" x14ac:dyDescent="0.25">
      <c r="J3628" s="14"/>
      <c r="K3628" s="14"/>
      <c r="L3628" s="14"/>
      <c r="M3628" s="14"/>
      <c r="N3628" s="14"/>
      <c r="O3628" s="14"/>
      <c r="P3628" s="14"/>
      <c r="Q3628" s="14"/>
    </row>
    <row r="3629" spans="10:17" x14ac:dyDescent="0.25">
      <c r="J3629" s="14"/>
      <c r="K3629" s="14"/>
      <c r="L3629" s="14"/>
      <c r="M3629" s="14"/>
      <c r="N3629" s="14"/>
      <c r="O3629" s="14"/>
      <c r="P3629" s="14"/>
      <c r="Q3629" s="14"/>
    </row>
    <row r="3630" spans="10:17" x14ac:dyDescent="0.25">
      <c r="J3630" s="14"/>
      <c r="K3630" s="14"/>
      <c r="L3630" s="14"/>
      <c r="M3630" s="14"/>
      <c r="N3630" s="14"/>
      <c r="O3630" s="14"/>
      <c r="P3630" s="14"/>
      <c r="Q3630" s="14"/>
    </row>
    <row r="3631" spans="10:17" x14ac:dyDescent="0.25">
      <c r="J3631" s="14"/>
      <c r="K3631" s="14"/>
      <c r="L3631" s="14"/>
      <c r="M3631" s="14"/>
      <c r="N3631" s="14"/>
      <c r="O3631" s="14"/>
      <c r="P3631" s="14"/>
      <c r="Q3631" s="14"/>
    </row>
    <row r="3632" spans="10:17" x14ac:dyDescent="0.25">
      <c r="J3632" s="14"/>
      <c r="K3632" s="14"/>
      <c r="L3632" s="14"/>
      <c r="M3632" s="14"/>
      <c r="N3632" s="14"/>
      <c r="O3632" s="14"/>
      <c r="P3632" s="14"/>
      <c r="Q3632" s="14"/>
    </row>
    <row r="3633" spans="10:17" x14ac:dyDescent="0.25">
      <c r="J3633" s="14"/>
      <c r="K3633" s="14"/>
      <c r="L3633" s="14"/>
      <c r="M3633" s="14"/>
      <c r="N3633" s="14"/>
      <c r="O3633" s="14"/>
      <c r="P3633" s="14"/>
      <c r="Q3633" s="14"/>
    </row>
    <row r="3634" spans="10:17" x14ac:dyDescent="0.25">
      <c r="J3634" s="14"/>
      <c r="K3634" s="14"/>
      <c r="L3634" s="14"/>
      <c r="M3634" s="14"/>
      <c r="N3634" s="14"/>
      <c r="O3634" s="14"/>
      <c r="P3634" s="14"/>
      <c r="Q3634" s="14"/>
    </row>
    <row r="3635" spans="10:17" x14ac:dyDescent="0.25">
      <c r="J3635" s="14"/>
      <c r="K3635" s="14"/>
      <c r="L3635" s="14"/>
      <c r="M3635" s="14"/>
      <c r="N3635" s="14"/>
      <c r="O3635" s="14"/>
      <c r="P3635" s="14"/>
      <c r="Q3635" s="14"/>
    </row>
    <row r="3636" spans="10:17" x14ac:dyDescent="0.25">
      <c r="J3636" s="14"/>
      <c r="K3636" s="14"/>
      <c r="L3636" s="14"/>
      <c r="M3636" s="14"/>
      <c r="N3636" s="14"/>
      <c r="O3636" s="14"/>
      <c r="P3636" s="14"/>
      <c r="Q3636" s="14"/>
    </row>
    <row r="3637" spans="10:17" x14ac:dyDescent="0.25">
      <c r="J3637" s="14"/>
      <c r="K3637" s="14"/>
      <c r="L3637" s="14"/>
      <c r="M3637" s="14"/>
      <c r="N3637" s="14"/>
      <c r="O3637" s="14"/>
      <c r="P3637" s="14"/>
      <c r="Q3637" s="14"/>
    </row>
    <row r="3638" spans="10:17" x14ac:dyDescent="0.25">
      <c r="J3638" s="14"/>
      <c r="K3638" s="14"/>
      <c r="L3638" s="14"/>
      <c r="M3638" s="14"/>
      <c r="N3638" s="14"/>
      <c r="O3638" s="14"/>
      <c r="P3638" s="14"/>
      <c r="Q3638" s="14"/>
    </row>
    <row r="3639" spans="10:17" x14ac:dyDescent="0.25">
      <c r="J3639" s="14"/>
      <c r="K3639" s="14"/>
      <c r="L3639" s="14"/>
      <c r="M3639" s="14"/>
      <c r="N3639" s="14"/>
      <c r="O3639" s="14"/>
      <c r="P3639" s="14"/>
      <c r="Q3639" s="14"/>
    </row>
    <row r="3640" spans="10:17" x14ac:dyDescent="0.25">
      <c r="J3640" s="14"/>
      <c r="K3640" s="14"/>
      <c r="L3640" s="14"/>
      <c r="M3640" s="14"/>
      <c r="N3640" s="14"/>
      <c r="O3640" s="14"/>
      <c r="P3640" s="14"/>
      <c r="Q3640" s="14"/>
    </row>
    <row r="3641" spans="10:17" x14ac:dyDescent="0.25">
      <c r="J3641" s="14"/>
      <c r="K3641" s="14"/>
      <c r="L3641" s="14"/>
      <c r="M3641" s="14"/>
      <c r="N3641" s="14"/>
      <c r="O3641" s="14"/>
      <c r="P3641" s="14"/>
      <c r="Q3641" s="14"/>
    </row>
    <row r="3642" spans="10:17" x14ac:dyDescent="0.25">
      <c r="J3642" s="14"/>
      <c r="K3642" s="14"/>
      <c r="L3642" s="14"/>
      <c r="M3642" s="14"/>
      <c r="N3642" s="14"/>
      <c r="O3642" s="14"/>
      <c r="P3642" s="14"/>
      <c r="Q3642" s="14"/>
    </row>
    <row r="3643" spans="10:17" x14ac:dyDescent="0.25">
      <c r="J3643" s="14"/>
      <c r="K3643" s="14"/>
      <c r="L3643" s="14"/>
      <c r="M3643" s="14"/>
      <c r="N3643" s="14"/>
      <c r="O3643" s="14"/>
      <c r="P3643" s="14"/>
      <c r="Q3643" s="14"/>
    </row>
    <row r="3644" spans="10:17" x14ac:dyDescent="0.25">
      <c r="J3644" s="14"/>
      <c r="K3644" s="14"/>
      <c r="L3644" s="14"/>
      <c r="M3644" s="14"/>
      <c r="N3644" s="14"/>
      <c r="O3644" s="14"/>
      <c r="P3644" s="14"/>
      <c r="Q3644" s="14"/>
    </row>
    <row r="3645" spans="10:17" x14ac:dyDescent="0.25">
      <c r="J3645" s="14"/>
      <c r="K3645" s="14"/>
      <c r="L3645" s="14"/>
      <c r="M3645" s="14"/>
      <c r="N3645" s="14"/>
      <c r="O3645" s="14"/>
      <c r="P3645" s="14"/>
      <c r="Q3645" s="14"/>
    </row>
    <row r="3646" spans="10:17" x14ac:dyDescent="0.25">
      <c r="J3646" s="14"/>
      <c r="K3646" s="14"/>
      <c r="L3646" s="14"/>
      <c r="M3646" s="14"/>
      <c r="N3646" s="14"/>
      <c r="O3646" s="14"/>
      <c r="P3646" s="14"/>
      <c r="Q3646" s="14"/>
    </row>
    <row r="3647" spans="10:17" x14ac:dyDescent="0.25">
      <c r="J3647" s="14"/>
      <c r="K3647" s="14"/>
      <c r="L3647" s="14"/>
      <c r="M3647" s="14"/>
      <c r="N3647" s="14"/>
      <c r="O3647" s="14"/>
      <c r="P3647" s="14"/>
      <c r="Q3647" s="14"/>
    </row>
    <row r="3648" spans="10:17" x14ac:dyDescent="0.25">
      <c r="J3648" s="14"/>
      <c r="K3648" s="14"/>
      <c r="L3648" s="14"/>
      <c r="M3648" s="14"/>
      <c r="N3648" s="14"/>
      <c r="O3648" s="14"/>
      <c r="P3648" s="14"/>
      <c r="Q3648" s="14"/>
    </row>
    <row r="3649" spans="10:17" x14ac:dyDescent="0.25">
      <c r="J3649" s="14"/>
      <c r="K3649" s="14"/>
      <c r="L3649" s="14"/>
      <c r="M3649" s="14"/>
      <c r="N3649" s="14"/>
      <c r="O3649" s="14"/>
      <c r="P3649" s="14"/>
      <c r="Q3649" s="14"/>
    </row>
    <row r="3650" spans="10:17" x14ac:dyDescent="0.25">
      <c r="J3650" s="14"/>
      <c r="K3650" s="14"/>
      <c r="L3650" s="14"/>
      <c r="M3650" s="14"/>
      <c r="N3650" s="14"/>
      <c r="O3650" s="14"/>
      <c r="P3650" s="14"/>
      <c r="Q3650" s="14"/>
    </row>
    <row r="3651" spans="10:17" x14ac:dyDescent="0.25">
      <c r="J3651" s="14"/>
      <c r="K3651" s="14"/>
      <c r="L3651" s="14"/>
      <c r="M3651" s="14"/>
      <c r="N3651" s="14"/>
      <c r="O3651" s="14"/>
      <c r="P3651" s="14"/>
      <c r="Q3651" s="14"/>
    </row>
    <row r="3652" spans="10:17" x14ac:dyDescent="0.25">
      <c r="J3652" s="14"/>
      <c r="K3652" s="14"/>
      <c r="L3652" s="14"/>
      <c r="M3652" s="14"/>
      <c r="N3652" s="14"/>
      <c r="O3652" s="14"/>
      <c r="P3652" s="14"/>
      <c r="Q3652" s="14"/>
    </row>
    <row r="3653" spans="10:17" x14ac:dyDescent="0.25">
      <c r="J3653" s="14"/>
      <c r="K3653" s="14"/>
      <c r="L3653" s="14"/>
      <c r="M3653" s="14"/>
      <c r="N3653" s="14"/>
      <c r="O3653" s="14"/>
      <c r="P3653" s="14"/>
      <c r="Q3653" s="14"/>
    </row>
    <row r="3654" spans="10:17" x14ac:dyDescent="0.25">
      <c r="J3654" s="14"/>
      <c r="K3654" s="14"/>
      <c r="L3654" s="14"/>
      <c r="M3654" s="14"/>
      <c r="N3654" s="14"/>
      <c r="O3654" s="14"/>
      <c r="P3654" s="14"/>
      <c r="Q3654" s="14"/>
    </row>
    <row r="3655" spans="10:17" x14ac:dyDescent="0.25">
      <c r="J3655" s="14"/>
      <c r="K3655" s="14"/>
      <c r="L3655" s="14"/>
      <c r="M3655" s="14"/>
      <c r="N3655" s="14"/>
      <c r="O3655" s="14"/>
      <c r="P3655" s="14"/>
      <c r="Q3655" s="14"/>
    </row>
    <row r="3656" spans="10:17" x14ac:dyDescent="0.25">
      <c r="J3656" s="14"/>
      <c r="K3656" s="14"/>
      <c r="L3656" s="14"/>
      <c r="M3656" s="14"/>
      <c r="N3656" s="14"/>
      <c r="O3656" s="14"/>
      <c r="P3656" s="14"/>
      <c r="Q3656" s="14"/>
    </row>
    <row r="3657" spans="10:17" x14ac:dyDescent="0.25">
      <c r="J3657" s="14"/>
      <c r="K3657" s="14"/>
      <c r="L3657" s="14"/>
      <c r="M3657" s="14"/>
      <c r="N3657" s="14"/>
      <c r="O3657" s="14"/>
      <c r="P3657" s="14"/>
      <c r="Q3657" s="14"/>
    </row>
    <row r="3658" spans="10:17" x14ac:dyDescent="0.25">
      <c r="J3658" s="14"/>
      <c r="K3658" s="14"/>
      <c r="L3658" s="14"/>
      <c r="M3658" s="14"/>
      <c r="N3658" s="14"/>
      <c r="O3658" s="14"/>
      <c r="P3658" s="14"/>
      <c r="Q3658" s="14"/>
    </row>
    <row r="3659" spans="10:17" x14ac:dyDescent="0.25">
      <c r="J3659" s="14"/>
      <c r="K3659" s="14"/>
      <c r="L3659" s="14"/>
      <c r="M3659" s="14"/>
      <c r="N3659" s="14"/>
      <c r="O3659" s="14"/>
      <c r="P3659" s="14"/>
      <c r="Q3659" s="14"/>
    </row>
    <row r="3660" spans="10:17" x14ac:dyDescent="0.25">
      <c r="J3660" s="14"/>
      <c r="K3660" s="14"/>
      <c r="L3660" s="14"/>
      <c r="M3660" s="14"/>
      <c r="N3660" s="14"/>
      <c r="O3660" s="14"/>
      <c r="P3660" s="14"/>
      <c r="Q3660" s="14"/>
    </row>
    <row r="3661" spans="10:17" x14ac:dyDescent="0.25">
      <c r="J3661" s="14"/>
      <c r="K3661" s="14"/>
      <c r="L3661" s="14"/>
      <c r="M3661" s="14"/>
      <c r="N3661" s="14"/>
      <c r="O3661" s="14"/>
      <c r="P3661" s="14"/>
      <c r="Q3661" s="14"/>
    </row>
    <row r="3662" spans="10:17" x14ac:dyDescent="0.25">
      <c r="J3662" s="14"/>
      <c r="K3662" s="14"/>
      <c r="L3662" s="14"/>
      <c r="M3662" s="14"/>
      <c r="N3662" s="14"/>
      <c r="O3662" s="14"/>
      <c r="P3662" s="14"/>
      <c r="Q3662" s="14"/>
    </row>
    <row r="3663" spans="10:17" x14ac:dyDescent="0.25">
      <c r="J3663" s="14"/>
      <c r="K3663" s="14"/>
      <c r="L3663" s="14"/>
      <c r="M3663" s="14"/>
      <c r="N3663" s="14"/>
      <c r="O3663" s="14"/>
      <c r="P3663" s="14"/>
      <c r="Q3663" s="14"/>
    </row>
    <row r="3664" spans="10:17" x14ac:dyDescent="0.25">
      <c r="J3664" s="14"/>
      <c r="K3664" s="14"/>
      <c r="L3664" s="14"/>
      <c r="M3664" s="14"/>
      <c r="N3664" s="14"/>
      <c r="O3664" s="14"/>
      <c r="P3664" s="14"/>
      <c r="Q3664" s="14"/>
    </row>
    <row r="3665" spans="10:17" x14ac:dyDescent="0.25">
      <c r="J3665" s="14"/>
      <c r="K3665" s="14"/>
      <c r="L3665" s="14"/>
      <c r="M3665" s="14"/>
      <c r="N3665" s="14"/>
      <c r="O3665" s="14"/>
      <c r="P3665" s="14"/>
      <c r="Q3665" s="14"/>
    </row>
    <row r="3666" spans="10:17" x14ac:dyDescent="0.25">
      <c r="J3666" s="14"/>
      <c r="K3666" s="14"/>
      <c r="L3666" s="14"/>
      <c r="M3666" s="14"/>
      <c r="N3666" s="14"/>
      <c r="O3666" s="14"/>
      <c r="P3666" s="14"/>
      <c r="Q3666" s="14"/>
    </row>
    <row r="3667" spans="10:17" x14ac:dyDescent="0.25">
      <c r="J3667" s="14"/>
      <c r="K3667" s="14"/>
      <c r="L3667" s="14"/>
      <c r="M3667" s="14"/>
      <c r="N3667" s="14"/>
      <c r="O3667" s="14"/>
      <c r="P3667" s="14"/>
      <c r="Q3667" s="14"/>
    </row>
    <row r="3668" spans="10:17" x14ac:dyDescent="0.25">
      <c r="J3668" s="14"/>
      <c r="K3668" s="14"/>
      <c r="L3668" s="14"/>
      <c r="M3668" s="14"/>
      <c r="N3668" s="14"/>
      <c r="O3668" s="14"/>
      <c r="P3668" s="14"/>
      <c r="Q3668" s="14"/>
    </row>
    <row r="3669" spans="10:17" x14ac:dyDescent="0.25">
      <c r="J3669" s="14"/>
      <c r="K3669" s="14"/>
      <c r="L3669" s="14"/>
      <c r="M3669" s="14"/>
      <c r="N3669" s="14"/>
      <c r="O3669" s="14"/>
      <c r="P3669" s="14"/>
      <c r="Q3669" s="14"/>
    </row>
    <row r="3670" spans="10:17" x14ac:dyDescent="0.25">
      <c r="J3670" s="14"/>
      <c r="K3670" s="14"/>
      <c r="L3670" s="14"/>
      <c r="M3670" s="14"/>
      <c r="N3670" s="14"/>
      <c r="O3670" s="14"/>
      <c r="P3670" s="14"/>
      <c r="Q3670" s="14"/>
    </row>
    <row r="3671" spans="10:17" x14ac:dyDescent="0.25">
      <c r="J3671" s="14"/>
      <c r="K3671" s="14"/>
      <c r="L3671" s="14"/>
      <c r="M3671" s="14"/>
      <c r="N3671" s="14"/>
      <c r="O3671" s="14"/>
      <c r="P3671" s="14"/>
      <c r="Q3671" s="14"/>
    </row>
    <row r="3672" spans="10:17" x14ac:dyDescent="0.25">
      <c r="J3672" s="14"/>
      <c r="K3672" s="14"/>
      <c r="L3672" s="14"/>
      <c r="M3672" s="14"/>
      <c r="N3672" s="14"/>
      <c r="O3672" s="14"/>
      <c r="P3672" s="14"/>
      <c r="Q3672" s="14"/>
    </row>
    <row r="3673" spans="10:17" x14ac:dyDescent="0.25">
      <c r="J3673" s="14"/>
      <c r="K3673" s="14"/>
      <c r="L3673" s="14"/>
      <c r="M3673" s="14"/>
      <c r="N3673" s="14"/>
      <c r="O3673" s="14"/>
      <c r="P3673" s="14"/>
      <c r="Q3673" s="14"/>
    </row>
    <row r="3674" spans="10:17" x14ac:dyDescent="0.25">
      <c r="J3674" s="14"/>
      <c r="K3674" s="14"/>
      <c r="L3674" s="14"/>
      <c r="M3674" s="14"/>
      <c r="N3674" s="14"/>
      <c r="O3674" s="14"/>
      <c r="P3674" s="14"/>
      <c r="Q3674" s="14"/>
    </row>
    <row r="3675" spans="10:17" x14ac:dyDescent="0.25">
      <c r="J3675" s="14"/>
      <c r="K3675" s="14"/>
      <c r="L3675" s="14"/>
      <c r="M3675" s="14"/>
      <c r="N3675" s="14"/>
      <c r="O3675" s="14"/>
      <c r="P3675" s="14"/>
      <c r="Q3675" s="14"/>
    </row>
    <row r="3676" spans="10:17" x14ac:dyDescent="0.25">
      <c r="J3676" s="14"/>
      <c r="K3676" s="14"/>
      <c r="L3676" s="14"/>
      <c r="M3676" s="14"/>
      <c r="N3676" s="14"/>
      <c r="O3676" s="14"/>
      <c r="P3676" s="14"/>
      <c r="Q3676" s="14"/>
    </row>
    <row r="3677" spans="10:17" x14ac:dyDescent="0.25">
      <c r="J3677" s="14"/>
      <c r="K3677" s="14"/>
      <c r="L3677" s="14"/>
      <c r="M3677" s="14"/>
      <c r="N3677" s="14"/>
      <c r="O3677" s="14"/>
      <c r="P3677" s="14"/>
      <c r="Q3677" s="14"/>
    </row>
    <row r="3678" spans="10:17" x14ac:dyDescent="0.25">
      <c r="J3678" s="14"/>
      <c r="K3678" s="14"/>
      <c r="L3678" s="14"/>
      <c r="M3678" s="14"/>
      <c r="N3678" s="14"/>
      <c r="O3678" s="14"/>
      <c r="P3678" s="14"/>
      <c r="Q3678" s="14"/>
    </row>
    <row r="3679" spans="10:17" x14ac:dyDescent="0.25">
      <c r="J3679" s="14"/>
      <c r="K3679" s="14"/>
      <c r="L3679" s="14"/>
      <c r="M3679" s="14"/>
      <c r="N3679" s="14"/>
      <c r="O3679" s="14"/>
      <c r="P3679" s="14"/>
      <c r="Q3679" s="14"/>
    </row>
    <row r="3680" spans="10:17" x14ac:dyDescent="0.25">
      <c r="J3680" s="14"/>
      <c r="K3680" s="14"/>
      <c r="L3680" s="14"/>
      <c r="M3680" s="14"/>
      <c r="N3680" s="14"/>
      <c r="O3680" s="14"/>
      <c r="P3680" s="14"/>
      <c r="Q3680" s="14"/>
    </row>
    <row r="3681" spans="10:17" x14ac:dyDescent="0.25">
      <c r="J3681" s="14"/>
      <c r="K3681" s="14"/>
      <c r="L3681" s="14"/>
      <c r="M3681" s="14"/>
      <c r="N3681" s="14"/>
      <c r="O3681" s="14"/>
      <c r="P3681" s="14"/>
      <c r="Q3681" s="14"/>
    </row>
    <row r="3682" spans="10:17" x14ac:dyDescent="0.25">
      <c r="J3682" s="14"/>
      <c r="K3682" s="14"/>
      <c r="L3682" s="14"/>
      <c r="M3682" s="14"/>
      <c r="N3682" s="14"/>
      <c r="O3682" s="14"/>
      <c r="P3682" s="14"/>
      <c r="Q3682" s="14"/>
    </row>
    <row r="3683" spans="10:17" x14ac:dyDescent="0.25">
      <c r="J3683" s="14"/>
      <c r="K3683" s="14"/>
      <c r="L3683" s="14"/>
      <c r="M3683" s="14"/>
      <c r="N3683" s="14"/>
      <c r="O3683" s="14"/>
      <c r="P3683" s="14"/>
      <c r="Q3683" s="14"/>
    </row>
    <row r="3684" spans="10:17" x14ac:dyDescent="0.25">
      <c r="J3684" s="14"/>
      <c r="K3684" s="14"/>
      <c r="L3684" s="14"/>
      <c r="M3684" s="14"/>
      <c r="N3684" s="14"/>
      <c r="O3684" s="14"/>
      <c r="P3684" s="14"/>
      <c r="Q3684" s="14"/>
    </row>
    <row r="3685" spans="10:17" x14ac:dyDescent="0.25">
      <c r="J3685" s="14"/>
      <c r="K3685" s="14"/>
      <c r="L3685" s="14"/>
      <c r="M3685" s="14"/>
      <c r="N3685" s="14"/>
      <c r="O3685" s="14"/>
      <c r="P3685" s="14"/>
      <c r="Q3685" s="14"/>
    </row>
    <row r="3686" spans="10:17" x14ac:dyDescent="0.25">
      <c r="J3686" s="14"/>
      <c r="K3686" s="14"/>
      <c r="L3686" s="14"/>
      <c r="M3686" s="14"/>
      <c r="N3686" s="14"/>
      <c r="O3686" s="14"/>
      <c r="P3686" s="14"/>
      <c r="Q3686" s="14"/>
    </row>
    <row r="3687" spans="10:17" x14ac:dyDescent="0.25">
      <c r="J3687" s="14"/>
      <c r="K3687" s="14"/>
      <c r="L3687" s="14"/>
      <c r="M3687" s="14"/>
      <c r="N3687" s="14"/>
      <c r="O3687" s="14"/>
      <c r="P3687" s="14"/>
      <c r="Q3687" s="14"/>
    </row>
    <row r="3688" spans="10:17" x14ac:dyDescent="0.25">
      <c r="J3688" s="14"/>
      <c r="K3688" s="14"/>
      <c r="L3688" s="14"/>
      <c r="M3688" s="14"/>
      <c r="N3688" s="14"/>
      <c r="O3688" s="14"/>
      <c r="P3688" s="14"/>
      <c r="Q3688" s="14"/>
    </row>
    <row r="3689" spans="10:17" x14ac:dyDescent="0.25">
      <c r="J3689" s="14"/>
      <c r="K3689" s="14"/>
      <c r="L3689" s="14"/>
      <c r="M3689" s="14"/>
      <c r="N3689" s="14"/>
      <c r="O3689" s="14"/>
      <c r="P3689" s="14"/>
      <c r="Q3689" s="14"/>
    </row>
    <row r="3690" spans="10:17" x14ac:dyDescent="0.25">
      <c r="J3690" s="14"/>
      <c r="K3690" s="14"/>
      <c r="L3690" s="14"/>
      <c r="M3690" s="14"/>
      <c r="N3690" s="14"/>
      <c r="O3690" s="14"/>
      <c r="P3690" s="14"/>
      <c r="Q3690" s="14"/>
    </row>
    <row r="3691" spans="10:17" x14ac:dyDescent="0.25">
      <c r="J3691" s="14"/>
      <c r="K3691" s="14"/>
      <c r="L3691" s="14"/>
      <c r="M3691" s="14"/>
      <c r="N3691" s="14"/>
      <c r="O3691" s="14"/>
      <c r="P3691" s="14"/>
      <c r="Q3691" s="14"/>
    </row>
    <row r="3692" spans="10:17" x14ac:dyDescent="0.25">
      <c r="J3692" s="14"/>
      <c r="K3692" s="14"/>
      <c r="L3692" s="14"/>
      <c r="M3692" s="14"/>
      <c r="N3692" s="14"/>
      <c r="O3692" s="14"/>
      <c r="P3692" s="14"/>
      <c r="Q3692" s="14"/>
    </row>
    <row r="3693" spans="10:17" x14ac:dyDescent="0.25">
      <c r="J3693" s="14"/>
      <c r="K3693" s="14"/>
      <c r="L3693" s="14"/>
      <c r="M3693" s="14"/>
      <c r="N3693" s="14"/>
      <c r="O3693" s="14"/>
      <c r="P3693" s="14"/>
      <c r="Q3693" s="14"/>
    </row>
    <row r="3694" spans="10:17" x14ac:dyDescent="0.25">
      <c r="J3694" s="14"/>
      <c r="K3694" s="14"/>
      <c r="L3694" s="14"/>
      <c r="M3694" s="14"/>
      <c r="N3694" s="14"/>
      <c r="O3694" s="14"/>
      <c r="P3694" s="14"/>
      <c r="Q3694" s="14"/>
    </row>
    <row r="3695" spans="10:17" x14ac:dyDescent="0.25">
      <c r="J3695" s="14"/>
      <c r="K3695" s="14"/>
      <c r="L3695" s="14"/>
      <c r="M3695" s="14"/>
      <c r="N3695" s="14"/>
      <c r="O3695" s="14"/>
      <c r="P3695" s="14"/>
      <c r="Q3695" s="14"/>
    </row>
    <row r="3696" spans="10:17" x14ac:dyDescent="0.25">
      <c r="J3696" s="14"/>
      <c r="K3696" s="14"/>
      <c r="L3696" s="14"/>
      <c r="M3696" s="14"/>
      <c r="N3696" s="14"/>
      <c r="O3696" s="14"/>
      <c r="P3696" s="14"/>
      <c r="Q3696" s="14"/>
    </row>
    <row r="3697" spans="10:17" x14ac:dyDescent="0.25">
      <c r="J3697" s="14"/>
      <c r="K3697" s="14"/>
      <c r="L3697" s="14"/>
      <c r="M3697" s="14"/>
      <c r="N3697" s="14"/>
      <c r="O3697" s="14"/>
      <c r="P3697" s="14"/>
      <c r="Q3697" s="14"/>
    </row>
    <row r="3698" spans="10:17" x14ac:dyDescent="0.25">
      <c r="J3698" s="14"/>
      <c r="K3698" s="14"/>
      <c r="L3698" s="14"/>
      <c r="M3698" s="14"/>
      <c r="N3698" s="14"/>
      <c r="O3698" s="14"/>
      <c r="P3698" s="14"/>
      <c r="Q3698" s="14"/>
    </row>
    <row r="3699" spans="10:17" x14ac:dyDescent="0.25">
      <c r="J3699" s="14"/>
      <c r="K3699" s="14"/>
      <c r="L3699" s="14"/>
      <c r="M3699" s="14"/>
      <c r="N3699" s="14"/>
      <c r="O3699" s="14"/>
      <c r="P3699" s="14"/>
      <c r="Q3699" s="14"/>
    </row>
    <row r="3700" spans="10:17" x14ac:dyDescent="0.25">
      <c r="J3700" s="14"/>
      <c r="K3700" s="14"/>
      <c r="L3700" s="14"/>
      <c r="M3700" s="14"/>
      <c r="N3700" s="14"/>
      <c r="O3700" s="14"/>
      <c r="P3700" s="14"/>
      <c r="Q3700" s="14"/>
    </row>
    <row r="3701" spans="10:17" x14ac:dyDescent="0.25">
      <c r="J3701" s="14"/>
      <c r="K3701" s="14"/>
      <c r="L3701" s="14"/>
      <c r="M3701" s="14"/>
      <c r="N3701" s="14"/>
      <c r="O3701" s="14"/>
      <c r="P3701" s="14"/>
      <c r="Q3701" s="14"/>
    </row>
    <row r="3702" spans="10:17" x14ac:dyDescent="0.25">
      <c r="J3702" s="14"/>
      <c r="K3702" s="14"/>
      <c r="L3702" s="14"/>
      <c r="M3702" s="14"/>
      <c r="N3702" s="14"/>
      <c r="O3702" s="14"/>
      <c r="P3702" s="14"/>
      <c r="Q3702" s="14"/>
    </row>
    <row r="3703" spans="10:17" x14ac:dyDescent="0.25">
      <c r="J3703" s="14"/>
      <c r="K3703" s="14"/>
      <c r="L3703" s="14"/>
      <c r="M3703" s="14"/>
      <c r="N3703" s="14"/>
      <c r="O3703" s="14"/>
      <c r="P3703" s="14"/>
      <c r="Q3703" s="14"/>
    </row>
    <row r="3704" spans="10:17" x14ac:dyDescent="0.25">
      <c r="J3704" s="14"/>
      <c r="K3704" s="14"/>
      <c r="L3704" s="14"/>
      <c r="M3704" s="14"/>
      <c r="N3704" s="14"/>
      <c r="O3704" s="14"/>
      <c r="P3704" s="14"/>
      <c r="Q3704" s="14"/>
    </row>
    <row r="3705" spans="10:17" x14ac:dyDescent="0.25">
      <c r="J3705" s="14"/>
      <c r="K3705" s="14"/>
      <c r="L3705" s="14"/>
      <c r="M3705" s="14"/>
      <c r="N3705" s="14"/>
      <c r="O3705" s="14"/>
      <c r="P3705" s="14"/>
      <c r="Q3705" s="14"/>
    </row>
    <row r="3706" spans="10:17" x14ac:dyDescent="0.25">
      <c r="J3706" s="14"/>
      <c r="K3706" s="14"/>
      <c r="L3706" s="14"/>
      <c r="M3706" s="14"/>
      <c r="N3706" s="14"/>
      <c r="O3706" s="14"/>
      <c r="P3706" s="14"/>
      <c r="Q3706" s="14"/>
    </row>
    <row r="3707" spans="10:17" x14ac:dyDescent="0.25">
      <c r="J3707" s="14"/>
      <c r="K3707" s="14"/>
      <c r="L3707" s="14"/>
      <c r="M3707" s="14"/>
      <c r="N3707" s="14"/>
      <c r="O3707" s="14"/>
      <c r="P3707" s="14"/>
      <c r="Q3707" s="14"/>
    </row>
    <row r="3708" spans="10:17" x14ac:dyDescent="0.25">
      <c r="J3708" s="14"/>
      <c r="K3708" s="14"/>
      <c r="L3708" s="14"/>
      <c r="M3708" s="14"/>
      <c r="N3708" s="14"/>
      <c r="O3708" s="14"/>
      <c r="P3708" s="14"/>
      <c r="Q3708" s="14"/>
    </row>
    <row r="3709" spans="10:17" x14ac:dyDescent="0.25">
      <c r="J3709" s="14"/>
      <c r="K3709" s="14"/>
      <c r="L3709" s="14"/>
      <c r="M3709" s="14"/>
      <c r="N3709" s="14"/>
      <c r="O3709" s="14"/>
      <c r="P3709" s="14"/>
      <c r="Q3709" s="14"/>
    </row>
    <row r="3710" spans="10:17" x14ac:dyDescent="0.25">
      <c r="J3710" s="14"/>
      <c r="K3710" s="14"/>
      <c r="L3710" s="14"/>
      <c r="M3710" s="14"/>
      <c r="N3710" s="14"/>
      <c r="O3710" s="14"/>
      <c r="P3710" s="14"/>
      <c r="Q3710" s="14"/>
    </row>
    <row r="3711" spans="10:17" x14ac:dyDescent="0.25">
      <c r="J3711" s="14"/>
      <c r="K3711" s="14"/>
      <c r="L3711" s="14"/>
      <c r="M3711" s="14"/>
      <c r="N3711" s="14"/>
      <c r="O3711" s="14"/>
      <c r="P3711" s="14"/>
      <c r="Q3711" s="14"/>
    </row>
    <row r="3712" spans="10:17" x14ac:dyDescent="0.25">
      <c r="J3712" s="14"/>
      <c r="K3712" s="14"/>
      <c r="L3712" s="14"/>
      <c r="M3712" s="14"/>
      <c r="N3712" s="14"/>
      <c r="O3712" s="14"/>
      <c r="P3712" s="14"/>
      <c r="Q3712" s="14"/>
    </row>
    <row r="3713" spans="10:17" x14ac:dyDescent="0.25">
      <c r="J3713" s="14"/>
      <c r="K3713" s="14"/>
      <c r="L3713" s="14"/>
      <c r="M3713" s="14"/>
      <c r="N3713" s="14"/>
      <c r="O3713" s="14"/>
      <c r="P3713" s="14"/>
      <c r="Q3713" s="14"/>
    </row>
    <row r="3714" spans="10:17" x14ac:dyDescent="0.25">
      <c r="J3714" s="14"/>
      <c r="K3714" s="14"/>
      <c r="L3714" s="14"/>
      <c r="M3714" s="14"/>
      <c r="N3714" s="14"/>
      <c r="O3714" s="14"/>
      <c r="P3714" s="14"/>
      <c r="Q3714" s="14"/>
    </row>
    <row r="3715" spans="10:17" x14ac:dyDescent="0.25">
      <c r="J3715" s="14"/>
      <c r="K3715" s="14"/>
      <c r="L3715" s="14"/>
      <c r="M3715" s="14"/>
      <c r="N3715" s="14"/>
      <c r="O3715" s="14"/>
      <c r="P3715" s="14"/>
      <c r="Q3715" s="14"/>
    </row>
    <row r="3716" spans="10:17" x14ac:dyDescent="0.25">
      <c r="J3716" s="14"/>
      <c r="K3716" s="14"/>
      <c r="L3716" s="14"/>
      <c r="M3716" s="14"/>
      <c r="N3716" s="14"/>
      <c r="O3716" s="14"/>
      <c r="P3716" s="14"/>
      <c r="Q3716" s="14"/>
    </row>
    <row r="3717" spans="10:17" x14ac:dyDescent="0.25">
      <c r="J3717" s="14"/>
      <c r="K3717" s="14"/>
      <c r="L3717" s="14"/>
      <c r="M3717" s="14"/>
      <c r="N3717" s="14"/>
      <c r="O3717" s="14"/>
      <c r="P3717" s="14"/>
      <c r="Q3717" s="14"/>
    </row>
    <row r="3718" spans="10:17" x14ac:dyDescent="0.25">
      <c r="J3718" s="14"/>
      <c r="K3718" s="14"/>
      <c r="L3718" s="14"/>
      <c r="M3718" s="14"/>
      <c r="N3718" s="14"/>
      <c r="O3718" s="14"/>
      <c r="P3718" s="14"/>
      <c r="Q3718" s="14"/>
    </row>
    <row r="3719" spans="10:17" x14ac:dyDescent="0.25">
      <c r="J3719" s="14"/>
      <c r="K3719" s="14"/>
      <c r="L3719" s="14"/>
      <c r="M3719" s="14"/>
      <c r="N3719" s="14"/>
      <c r="O3719" s="14"/>
      <c r="P3719" s="14"/>
      <c r="Q3719" s="14"/>
    </row>
    <row r="3720" spans="10:17" x14ac:dyDescent="0.25">
      <c r="J3720" s="14"/>
      <c r="K3720" s="14"/>
      <c r="L3720" s="14"/>
      <c r="M3720" s="14"/>
      <c r="N3720" s="14"/>
      <c r="O3720" s="14"/>
      <c r="P3720" s="14"/>
      <c r="Q3720" s="14"/>
    </row>
    <row r="3721" spans="10:17" x14ac:dyDescent="0.25">
      <c r="J3721" s="14"/>
      <c r="K3721" s="14"/>
      <c r="L3721" s="14"/>
      <c r="M3721" s="14"/>
      <c r="N3721" s="14"/>
      <c r="O3721" s="14"/>
      <c r="P3721" s="14"/>
      <c r="Q3721" s="14"/>
    </row>
    <row r="3722" spans="10:17" x14ac:dyDescent="0.25">
      <c r="J3722" s="14"/>
      <c r="K3722" s="14"/>
      <c r="L3722" s="14"/>
      <c r="M3722" s="14"/>
      <c r="N3722" s="14"/>
      <c r="O3722" s="14"/>
      <c r="P3722" s="14"/>
      <c r="Q3722" s="14"/>
    </row>
    <row r="3723" spans="10:17" x14ac:dyDescent="0.25">
      <c r="J3723" s="14"/>
      <c r="K3723" s="14"/>
      <c r="L3723" s="14"/>
      <c r="M3723" s="14"/>
      <c r="N3723" s="14"/>
      <c r="O3723" s="14"/>
      <c r="P3723" s="14"/>
      <c r="Q3723" s="14"/>
    </row>
    <row r="3724" spans="10:17" x14ac:dyDescent="0.25">
      <c r="J3724" s="14"/>
      <c r="K3724" s="14"/>
      <c r="L3724" s="14"/>
      <c r="M3724" s="14"/>
      <c r="N3724" s="14"/>
      <c r="O3724" s="14"/>
      <c r="P3724" s="14"/>
      <c r="Q3724" s="14"/>
    </row>
    <row r="3725" spans="10:17" x14ac:dyDescent="0.25">
      <c r="J3725" s="14"/>
      <c r="K3725" s="14"/>
      <c r="L3725" s="14"/>
      <c r="M3725" s="14"/>
      <c r="N3725" s="14"/>
      <c r="O3725" s="14"/>
      <c r="P3725" s="14"/>
      <c r="Q3725" s="14"/>
    </row>
    <row r="3726" spans="10:17" x14ac:dyDescent="0.25">
      <c r="J3726" s="14"/>
      <c r="K3726" s="14"/>
      <c r="L3726" s="14"/>
      <c r="M3726" s="14"/>
      <c r="N3726" s="14"/>
      <c r="O3726" s="14"/>
      <c r="P3726" s="14"/>
      <c r="Q3726" s="14"/>
    </row>
    <row r="3727" spans="10:17" x14ac:dyDescent="0.25">
      <c r="J3727" s="14"/>
      <c r="K3727" s="14"/>
      <c r="L3727" s="14"/>
      <c r="M3727" s="14"/>
      <c r="N3727" s="14"/>
      <c r="O3727" s="14"/>
      <c r="P3727" s="14"/>
      <c r="Q3727" s="14"/>
    </row>
    <row r="3728" spans="10:17" x14ac:dyDescent="0.25">
      <c r="J3728" s="14"/>
      <c r="K3728" s="14"/>
      <c r="L3728" s="14"/>
      <c r="M3728" s="14"/>
      <c r="N3728" s="14"/>
      <c r="O3728" s="14"/>
      <c r="P3728" s="14"/>
      <c r="Q3728" s="14"/>
    </row>
    <row r="3729" spans="10:17" x14ac:dyDescent="0.25">
      <c r="J3729" s="14"/>
      <c r="K3729" s="14"/>
      <c r="L3729" s="14"/>
      <c r="M3729" s="14"/>
      <c r="N3729" s="14"/>
      <c r="O3729" s="14"/>
      <c r="P3729" s="14"/>
      <c r="Q3729" s="14"/>
    </row>
    <row r="3730" spans="10:17" x14ac:dyDescent="0.25">
      <c r="J3730" s="14"/>
      <c r="K3730" s="14"/>
      <c r="L3730" s="14"/>
      <c r="M3730" s="14"/>
      <c r="N3730" s="14"/>
      <c r="O3730" s="14"/>
      <c r="P3730" s="14"/>
      <c r="Q3730" s="14"/>
    </row>
    <row r="3731" spans="10:17" x14ac:dyDescent="0.25">
      <c r="J3731" s="14"/>
      <c r="K3731" s="14"/>
      <c r="L3731" s="14"/>
      <c r="M3731" s="14"/>
      <c r="N3731" s="14"/>
      <c r="O3731" s="14"/>
      <c r="P3731" s="14"/>
      <c r="Q3731" s="14"/>
    </row>
    <row r="3732" spans="10:17" x14ac:dyDescent="0.25">
      <c r="J3732" s="14"/>
      <c r="K3732" s="14"/>
      <c r="L3732" s="14"/>
      <c r="M3732" s="14"/>
      <c r="N3732" s="14"/>
      <c r="O3732" s="14"/>
      <c r="P3732" s="14"/>
      <c r="Q3732" s="14"/>
    </row>
    <row r="3733" spans="10:17" x14ac:dyDescent="0.25">
      <c r="J3733" s="14"/>
      <c r="K3733" s="14"/>
      <c r="L3733" s="14"/>
      <c r="M3733" s="14"/>
      <c r="N3733" s="14"/>
      <c r="O3733" s="14"/>
      <c r="P3733" s="14"/>
      <c r="Q3733" s="14"/>
    </row>
    <row r="3734" spans="10:17" x14ac:dyDescent="0.25">
      <c r="J3734" s="14"/>
      <c r="K3734" s="14"/>
      <c r="L3734" s="14"/>
      <c r="M3734" s="14"/>
      <c r="N3734" s="14"/>
      <c r="O3734" s="14"/>
      <c r="P3734" s="14"/>
      <c r="Q3734" s="14"/>
    </row>
    <row r="3735" spans="10:17" x14ac:dyDescent="0.25">
      <c r="J3735" s="14"/>
      <c r="K3735" s="14"/>
      <c r="L3735" s="14"/>
      <c r="M3735" s="14"/>
      <c r="N3735" s="14"/>
      <c r="O3735" s="14"/>
      <c r="P3735" s="14"/>
      <c r="Q3735" s="14"/>
    </row>
    <row r="3736" spans="10:17" x14ac:dyDescent="0.25">
      <c r="J3736" s="14"/>
      <c r="K3736" s="14"/>
      <c r="L3736" s="14"/>
      <c r="M3736" s="14"/>
      <c r="N3736" s="14"/>
      <c r="O3736" s="14"/>
      <c r="P3736" s="14"/>
      <c r="Q3736" s="14"/>
    </row>
    <row r="3737" spans="10:17" x14ac:dyDescent="0.25">
      <c r="J3737" s="14"/>
      <c r="K3737" s="14"/>
      <c r="L3737" s="14"/>
      <c r="M3737" s="14"/>
      <c r="N3737" s="14"/>
      <c r="O3737" s="14"/>
      <c r="P3737" s="14"/>
      <c r="Q3737" s="14"/>
    </row>
    <row r="3738" spans="10:17" x14ac:dyDescent="0.25">
      <c r="J3738" s="14"/>
      <c r="K3738" s="14"/>
      <c r="L3738" s="14"/>
      <c r="M3738" s="14"/>
      <c r="N3738" s="14"/>
      <c r="O3738" s="14"/>
      <c r="P3738" s="14"/>
      <c r="Q3738" s="14"/>
    </row>
    <row r="3739" spans="10:17" x14ac:dyDescent="0.25">
      <c r="J3739" s="14"/>
      <c r="K3739" s="14"/>
      <c r="L3739" s="14"/>
      <c r="M3739" s="14"/>
      <c r="N3739" s="14"/>
      <c r="O3739" s="14"/>
      <c r="P3739" s="14"/>
      <c r="Q3739" s="14"/>
    </row>
    <row r="3740" spans="10:17" x14ac:dyDescent="0.25">
      <c r="J3740" s="14"/>
      <c r="K3740" s="14"/>
      <c r="L3740" s="14"/>
      <c r="M3740" s="14"/>
      <c r="N3740" s="14"/>
      <c r="O3740" s="14"/>
      <c r="P3740" s="14"/>
      <c r="Q3740" s="14"/>
    </row>
    <row r="3741" spans="10:17" x14ac:dyDescent="0.25">
      <c r="J3741" s="14"/>
      <c r="K3741" s="14"/>
      <c r="L3741" s="14"/>
      <c r="M3741" s="14"/>
      <c r="N3741" s="14"/>
      <c r="O3741" s="14"/>
      <c r="P3741" s="14"/>
      <c r="Q3741" s="14"/>
    </row>
    <row r="3742" spans="10:17" x14ac:dyDescent="0.25">
      <c r="J3742" s="14"/>
      <c r="K3742" s="14"/>
      <c r="L3742" s="14"/>
      <c r="M3742" s="14"/>
      <c r="N3742" s="14"/>
      <c r="O3742" s="14"/>
      <c r="P3742" s="14"/>
      <c r="Q3742" s="14"/>
    </row>
    <row r="3743" spans="10:17" x14ac:dyDescent="0.25">
      <c r="J3743" s="14"/>
      <c r="K3743" s="14"/>
      <c r="L3743" s="14"/>
      <c r="M3743" s="14"/>
      <c r="N3743" s="14"/>
      <c r="O3743" s="14"/>
      <c r="P3743" s="14"/>
      <c r="Q3743" s="14"/>
    </row>
    <row r="3744" spans="10:17" x14ac:dyDescent="0.25">
      <c r="J3744" s="14"/>
      <c r="K3744" s="14"/>
      <c r="L3744" s="14"/>
      <c r="M3744" s="14"/>
      <c r="N3744" s="14"/>
      <c r="O3744" s="14"/>
      <c r="P3744" s="14"/>
      <c r="Q3744" s="14"/>
    </row>
    <row r="3745" spans="10:17" x14ac:dyDescent="0.25">
      <c r="J3745" s="14"/>
      <c r="K3745" s="14"/>
      <c r="L3745" s="14"/>
      <c r="M3745" s="14"/>
      <c r="N3745" s="14"/>
      <c r="O3745" s="14"/>
      <c r="P3745" s="14"/>
      <c r="Q3745" s="14"/>
    </row>
    <row r="3746" spans="10:17" x14ac:dyDescent="0.25">
      <c r="J3746" s="14"/>
      <c r="K3746" s="14"/>
      <c r="L3746" s="14"/>
      <c r="M3746" s="14"/>
      <c r="N3746" s="14"/>
      <c r="O3746" s="14"/>
      <c r="P3746" s="14"/>
      <c r="Q3746" s="14"/>
    </row>
    <row r="3747" spans="10:17" x14ac:dyDescent="0.25">
      <c r="J3747" s="14"/>
      <c r="K3747" s="14"/>
      <c r="L3747" s="14"/>
      <c r="M3747" s="14"/>
      <c r="N3747" s="14"/>
      <c r="O3747" s="14"/>
      <c r="P3747" s="14"/>
      <c r="Q3747" s="14"/>
    </row>
    <row r="3748" spans="10:17" x14ac:dyDescent="0.25">
      <c r="J3748" s="14"/>
      <c r="K3748" s="14"/>
      <c r="L3748" s="14"/>
      <c r="M3748" s="14"/>
      <c r="N3748" s="14"/>
      <c r="O3748" s="14"/>
      <c r="P3748" s="14"/>
      <c r="Q3748" s="14"/>
    </row>
    <row r="3749" spans="10:17" x14ac:dyDescent="0.25">
      <c r="J3749" s="14"/>
      <c r="K3749" s="14"/>
      <c r="L3749" s="14"/>
      <c r="M3749" s="14"/>
      <c r="N3749" s="14"/>
      <c r="O3749" s="14"/>
      <c r="P3749" s="14"/>
      <c r="Q3749" s="14"/>
    </row>
    <row r="3750" spans="10:17" x14ac:dyDescent="0.25">
      <c r="J3750" s="14"/>
      <c r="K3750" s="14"/>
      <c r="L3750" s="14"/>
      <c r="M3750" s="14"/>
      <c r="N3750" s="14"/>
      <c r="O3750" s="14"/>
      <c r="P3750" s="14"/>
      <c r="Q3750" s="14"/>
    </row>
    <row r="3751" spans="10:17" x14ac:dyDescent="0.25">
      <c r="J3751" s="14"/>
      <c r="K3751" s="14"/>
      <c r="L3751" s="14"/>
      <c r="M3751" s="14"/>
      <c r="N3751" s="14"/>
      <c r="O3751" s="14"/>
      <c r="P3751" s="14"/>
      <c r="Q3751" s="14"/>
    </row>
    <row r="3752" spans="10:17" x14ac:dyDescent="0.25">
      <c r="J3752" s="14"/>
      <c r="K3752" s="14"/>
      <c r="L3752" s="14"/>
      <c r="M3752" s="14"/>
      <c r="N3752" s="14"/>
      <c r="O3752" s="14"/>
      <c r="P3752" s="14"/>
      <c r="Q3752" s="14"/>
    </row>
    <row r="3753" spans="10:17" x14ac:dyDescent="0.25">
      <c r="J3753" s="14"/>
      <c r="K3753" s="14"/>
      <c r="L3753" s="14"/>
      <c r="M3753" s="14"/>
      <c r="N3753" s="14"/>
      <c r="O3753" s="14"/>
      <c r="P3753" s="14"/>
      <c r="Q3753" s="14"/>
    </row>
    <row r="3754" spans="10:17" x14ac:dyDescent="0.25">
      <c r="J3754" s="14"/>
      <c r="K3754" s="14"/>
      <c r="L3754" s="14"/>
      <c r="M3754" s="14"/>
      <c r="N3754" s="14"/>
      <c r="O3754" s="14"/>
      <c r="P3754" s="14"/>
      <c r="Q3754" s="14"/>
    </row>
    <row r="3755" spans="10:17" x14ac:dyDescent="0.25">
      <c r="J3755" s="14"/>
      <c r="K3755" s="14"/>
      <c r="L3755" s="14"/>
      <c r="M3755" s="14"/>
      <c r="N3755" s="14"/>
      <c r="O3755" s="14"/>
      <c r="P3755" s="14"/>
      <c r="Q3755" s="14"/>
    </row>
    <row r="3756" spans="10:17" x14ac:dyDescent="0.25">
      <c r="J3756" s="14"/>
      <c r="K3756" s="14"/>
      <c r="L3756" s="14"/>
      <c r="M3756" s="14"/>
      <c r="N3756" s="14"/>
      <c r="O3756" s="14"/>
      <c r="P3756" s="14"/>
      <c r="Q3756" s="14"/>
    </row>
    <row r="3757" spans="10:17" x14ac:dyDescent="0.25">
      <c r="J3757" s="14"/>
      <c r="K3757" s="14"/>
      <c r="L3757" s="14"/>
      <c r="M3757" s="14"/>
      <c r="N3757" s="14"/>
      <c r="O3757" s="14"/>
      <c r="P3757" s="14"/>
      <c r="Q3757" s="14"/>
    </row>
    <row r="3758" spans="10:17" x14ac:dyDescent="0.25">
      <c r="J3758" s="14"/>
      <c r="K3758" s="14"/>
      <c r="L3758" s="14"/>
      <c r="M3758" s="14"/>
      <c r="N3758" s="14"/>
      <c r="O3758" s="14"/>
      <c r="P3758" s="14"/>
      <c r="Q3758" s="14"/>
    </row>
    <row r="3759" spans="10:17" x14ac:dyDescent="0.25">
      <c r="J3759" s="14"/>
      <c r="K3759" s="14"/>
      <c r="L3759" s="14"/>
      <c r="M3759" s="14"/>
      <c r="N3759" s="14"/>
      <c r="O3759" s="14"/>
      <c r="P3759" s="14"/>
      <c r="Q3759" s="14"/>
    </row>
    <row r="3760" spans="10:17" x14ac:dyDescent="0.25">
      <c r="J3760" s="14"/>
      <c r="K3760" s="14"/>
      <c r="L3760" s="14"/>
      <c r="M3760" s="14"/>
      <c r="N3760" s="14"/>
      <c r="O3760" s="14"/>
      <c r="P3760" s="14"/>
      <c r="Q3760" s="14"/>
    </row>
    <row r="3761" spans="10:17" x14ac:dyDescent="0.25">
      <c r="J3761" s="14"/>
      <c r="K3761" s="14"/>
      <c r="L3761" s="14"/>
      <c r="M3761" s="14"/>
      <c r="N3761" s="14"/>
      <c r="O3761" s="14"/>
      <c r="P3761" s="14"/>
      <c r="Q3761" s="14"/>
    </row>
    <row r="3762" spans="10:17" x14ac:dyDescent="0.25">
      <c r="J3762" s="14"/>
      <c r="K3762" s="14"/>
      <c r="L3762" s="14"/>
      <c r="M3762" s="14"/>
      <c r="N3762" s="14"/>
      <c r="O3762" s="14"/>
      <c r="P3762" s="14"/>
      <c r="Q3762" s="14"/>
    </row>
    <row r="3763" spans="10:17" x14ac:dyDescent="0.25">
      <c r="J3763" s="14"/>
      <c r="K3763" s="14"/>
      <c r="L3763" s="14"/>
      <c r="M3763" s="14"/>
      <c r="N3763" s="14"/>
      <c r="O3763" s="14"/>
      <c r="P3763" s="14"/>
      <c r="Q3763" s="14"/>
    </row>
    <row r="3764" spans="10:17" x14ac:dyDescent="0.25">
      <c r="J3764" s="14"/>
      <c r="K3764" s="14"/>
      <c r="L3764" s="14"/>
      <c r="M3764" s="14"/>
      <c r="N3764" s="14"/>
      <c r="O3764" s="14"/>
      <c r="P3764" s="14"/>
      <c r="Q3764" s="14"/>
    </row>
    <row r="3765" spans="10:17" x14ac:dyDescent="0.25">
      <c r="J3765" s="14"/>
      <c r="K3765" s="14"/>
      <c r="L3765" s="14"/>
      <c r="M3765" s="14"/>
      <c r="N3765" s="14"/>
      <c r="O3765" s="14"/>
      <c r="P3765" s="14"/>
      <c r="Q3765" s="14"/>
    </row>
    <row r="3766" spans="10:17" x14ac:dyDescent="0.25">
      <c r="J3766" s="14"/>
      <c r="K3766" s="14"/>
      <c r="L3766" s="14"/>
      <c r="M3766" s="14"/>
      <c r="N3766" s="14"/>
      <c r="O3766" s="14"/>
      <c r="P3766" s="14"/>
      <c r="Q3766" s="14"/>
    </row>
    <row r="3767" spans="10:17" x14ac:dyDescent="0.25">
      <c r="J3767" s="14"/>
      <c r="K3767" s="14"/>
      <c r="L3767" s="14"/>
      <c r="M3767" s="14"/>
      <c r="N3767" s="14"/>
      <c r="O3767" s="14"/>
      <c r="P3767" s="14"/>
      <c r="Q3767" s="14"/>
    </row>
    <row r="3768" spans="10:17" x14ac:dyDescent="0.25">
      <c r="J3768" s="14"/>
      <c r="K3768" s="14"/>
      <c r="L3768" s="14"/>
      <c r="M3768" s="14"/>
      <c r="N3768" s="14"/>
      <c r="O3768" s="14"/>
      <c r="P3768" s="14"/>
      <c r="Q3768" s="14"/>
    </row>
    <row r="3769" spans="10:17" x14ac:dyDescent="0.25">
      <c r="J3769" s="14"/>
      <c r="K3769" s="14"/>
      <c r="L3769" s="14"/>
      <c r="M3769" s="14"/>
      <c r="N3769" s="14"/>
      <c r="O3769" s="14"/>
      <c r="P3769" s="14"/>
      <c r="Q3769" s="14"/>
    </row>
    <row r="3770" spans="10:17" x14ac:dyDescent="0.25">
      <c r="J3770" s="14"/>
      <c r="K3770" s="14"/>
      <c r="L3770" s="14"/>
      <c r="M3770" s="14"/>
      <c r="N3770" s="14"/>
      <c r="O3770" s="14"/>
      <c r="P3770" s="14"/>
      <c r="Q3770" s="14"/>
    </row>
    <row r="3771" spans="10:17" x14ac:dyDescent="0.25">
      <c r="J3771" s="14"/>
      <c r="K3771" s="14"/>
      <c r="L3771" s="14"/>
      <c r="M3771" s="14"/>
      <c r="N3771" s="14"/>
      <c r="O3771" s="14"/>
      <c r="P3771" s="14"/>
      <c r="Q3771" s="14"/>
    </row>
    <row r="3772" spans="10:17" x14ac:dyDescent="0.25">
      <c r="J3772" s="14"/>
      <c r="K3772" s="14"/>
      <c r="L3772" s="14"/>
      <c r="M3772" s="14"/>
      <c r="N3772" s="14"/>
      <c r="O3772" s="14"/>
      <c r="P3772" s="14"/>
      <c r="Q3772" s="14"/>
    </row>
    <row r="3773" spans="10:17" x14ac:dyDescent="0.25">
      <c r="J3773" s="14"/>
      <c r="K3773" s="14"/>
      <c r="L3773" s="14"/>
      <c r="M3773" s="14"/>
      <c r="N3773" s="14"/>
      <c r="O3773" s="14"/>
      <c r="P3773" s="14"/>
      <c r="Q3773" s="14"/>
    </row>
    <row r="3774" spans="10:17" x14ac:dyDescent="0.25">
      <c r="J3774" s="14"/>
      <c r="K3774" s="14"/>
      <c r="L3774" s="14"/>
      <c r="M3774" s="14"/>
      <c r="N3774" s="14"/>
      <c r="O3774" s="14"/>
      <c r="P3774" s="14"/>
      <c r="Q3774" s="14"/>
    </row>
    <row r="3775" spans="10:17" x14ac:dyDescent="0.25">
      <c r="J3775" s="14"/>
      <c r="K3775" s="14"/>
      <c r="L3775" s="14"/>
      <c r="M3775" s="14"/>
      <c r="N3775" s="14"/>
      <c r="O3775" s="14"/>
      <c r="P3775" s="14"/>
      <c r="Q3775" s="14"/>
    </row>
    <row r="3776" spans="10:17" x14ac:dyDescent="0.25">
      <c r="J3776" s="14"/>
      <c r="K3776" s="14"/>
      <c r="L3776" s="14"/>
      <c r="M3776" s="14"/>
      <c r="N3776" s="14"/>
      <c r="O3776" s="14"/>
      <c r="P3776" s="14"/>
      <c r="Q3776" s="14"/>
    </row>
    <row r="3777" spans="10:17" x14ac:dyDescent="0.25">
      <c r="J3777" s="14"/>
      <c r="K3777" s="14"/>
      <c r="L3777" s="14"/>
      <c r="M3777" s="14"/>
      <c r="N3777" s="14"/>
      <c r="O3777" s="14"/>
      <c r="P3777" s="14"/>
      <c r="Q3777" s="14"/>
    </row>
    <row r="3778" spans="10:17" x14ac:dyDescent="0.25">
      <c r="J3778" s="14"/>
      <c r="K3778" s="14"/>
      <c r="L3778" s="14"/>
      <c r="M3778" s="14"/>
      <c r="N3778" s="14"/>
      <c r="O3778" s="14"/>
      <c r="P3778" s="14"/>
      <c r="Q3778" s="14"/>
    </row>
    <row r="3779" spans="10:17" x14ac:dyDescent="0.25">
      <c r="J3779" s="14"/>
      <c r="K3779" s="14"/>
      <c r="L3779" s="14"/>
      <c r="M3779" s="14"/>
      <c r="N3779" s="14"/>
      <c r="O3779" s="14"/>
      <c r="P3779" s="14"/>
      <c r="Q3779" s="14"/>
    </row>
    <row r="3780" spans="10:17" x14ac:dyDescent="0.25">
      <c r="J3780" s="14"/>
      <c r="K3780" s="14"/>
      <c r="L3780" s="14"/>
      <c r="M3780" s="14"/>
      <c r="N3780" s="14"/>
      <c r="O3780" s="14"/>
      <c r="P3780" s="14"/>
      <c r="Q3780" s="14"/>
    </row>
    <row r="3781" spans="10:17" x14ac:dyDescent="0.25">
      <c r="J3781" s="14"/>
      <c r="K3781" s="14"/>
      <c r="L3781" s="14"/>
      <c r="M3781" s="14"/>
      <c r="N3781" s="14"/>
      <c r="O3781" s="14"/>
      <c r="P3781" s="14"/>
      <c r="Q3781" s="14"/>
    </row>
    <row r="3782" spans="10:17" x14ac:dyDescent="0.25">
      <c r="J3782" s="14"/>
      <c r="K3782" s="14"/>
      <c r="L3782" s="14"/>
      <c r="M3782" s="14"/>
      <c r="N3782" s="14"/>
      <c r="O3782" s="14"/>
      <c r="P3782" s="14"/>
      <c r="Q3782" s="14"/>
    </row>
    <row r="3783" spans="10:17" x14ac:dyDescent="0.25">
      <c r="J3783" s="14"/>
      <c r="K3783" s="14"/>
      <c r="L3783" s="14"/>
      <c r="M3783" s="14"/>
      <c r="N3783" s="14"/>
      <c r="O3783" s="14"/>
      <c r="P3783" s="14"/>
      <c r="Q3783" s="14"/>
    </row>
    <row r="3784" spans="10:17" x14ac:dyDescent="0.25">
      <c r="J3784" s="14"/>
      <c r="K3784" s="14"/>
      <c r="L3784" s="14"/>
      <c r="M3784" s="14"/>
      <c r="N3784" s="14"/>
      <c r="O3784" s="14"/>
      <c r="P3784" s="14"/>
      <c r="Q3784" s="14"/>
    </row>
    <row r="3785" spans="10:17" x14ac:dyDescent="0.25">
      <c r="J3785" s="14"/>
      <c r="K3785" s="14"/>
      <c r="L3785" s="14"/>
      <c r="M3785" s="14"/>
      <c r="N3785" s="14"/>
      <c r="O3785" s="14"/>
      <c r="P3785" s="14"/>
      <c r="Q3785" s="14"/>
    </row>
    <row r="3786" spans="10:17" x14ac:dyDescent="0.25">
      <c r="J3786" s="14"/>
      <c r="K3786" s="14"/>
      <c r="L3786" s="14"/>
      <c r="M3786" s="14"/>
      <c r="N3786" s="14"/>
      <c r="O3786" s="14"/>
      <c r="P3786" s="14"/>
      <c r="Q3786" s="14"/>
    </row>
    <row r="3787" spans="10:17" x14ac:dyDescent="0.25">
      <c r="J3787" s="14"/>
      <c r="K3787" s="14"/>
      <c r="L3787" s="14"/>
      <c r="M3787" s="14"/>
      <c r="N3787" s="14"/>
      <c r="O3787" s="14"/>
      <c r="P3787" s="14"/>
      <c r="Q3787" s="14"/>
    </row>
    <row r="3788" spans="10:17" x14ac:dyDescent="0.25">
      <c r="J3788" s="14"/>
      <c r="K3788" s="14"/>
      <c r="L3788" s="14"/>
      <c r="M3788" s="14"/>
      <c r="N3788" s="14"/>
      <c r="O3788" s="14"/>
      <c r="P3788" s="14"/>
      <c r="Q3788" s="14"/>
    </row>
    <row r="3789" spans="10:17" x14ac:dyDescent="0.25">
      <c r="J3789" s="14"/>
      <c r="K3789" s="14"/>
      <c r="L3789" s="14"/>
      <c r="M3789" s="14"/>
      <c r="N3789" s="14"/>
      <c r="O3789" s="14"/>
      <c r="P3789" s="14"/>
      <c r="Q3789" s="14"/>
    </row>
    <row r="3790" spans="10:17" x14ac:dyDescent="0.25">
      <c r="J3790" s="14"/>
      <c r="K3790" s="14"/>
      <c r="L3790" s="14"/>
      <c r="M3790" s="14"/>
      <c r="N3790" s="14"/>
      <c r="O3790" s="14"/>
      <c r="P3790" s="14"/>
      <c r="Q3790" s="14"/>
    </row>
    <row r="3791" spans="10:17" x14ac:dyDescent="0.25">
      <c r="J3791" s="14"/>
      <c r="K3791" s="14"/>
      <c r="L3791" s="14"/>
      <c r="M3791" s="14"/>
      <c r="N3791" s="14"/>
      <c r="O3791" s="14"/>
      <c r="P3791" s="14"/>
      <c r="Q3791" s="14"/>
    </row>
    <row r="3792" spans="10:17" x14ac:dyDescent="0.25">
      <c r="J3792" s="14"/>
      <c r="K3792" s="14"/>
      <c r="L3792" s="14"/>
      <c r="M3792" s="14"/>
      <c r="N3792" s="14"/>
      <c r="O3792" s="14"/>
      <c r="P3792" s="14"/>
      <c r="Q3792" s="14"/>
    </row>
    <row r="3793" spans="10:17" x14ac:dyDescent="0.25">
      <c r="J3793" s="14"/>
      <c r="K3793" s="14"/>
      <c r="L3793" s="14"/>
      <c r="M3793" s="14"/>
      <c r="N3793" s="14"/>
      <c r="O3793" s="14"/>
      <c r="P3793" s="14"/>
      <c r="Q3793" s="14"/>
    </row>
    <row r="3794" spans="10:17" x14ac:dyDescent="0.25">
      <c r="J3794" s="14"/>
      <c r="K3794" s="14"/>
      <c r="L3794" s="14"/>
      <c r="M3794" s="14"/>
      <c r="N3794" s="14"/>
      <c r="O3794" s="14"/>
      <c r="P3794" s="14"/>
      <c r="Q3794" s="14"/>
    </row>
    <row r="3795" spans="10:17" x14ac:dyDescent="0.25">
      <c r="J3795" s="14"/>
      <c r="K3795" s="14"/>
      <c r="L3795" s="14"/>
      <c r="M3795" s="14"/>
      <c r="N3795" s="14"/>
      <c r="O3795" s="14"/>
      <c r="P3795" s="14"/>
      <c r="Q3795" s="14"/>
    </row>
    <row r="3796" spans="10:17" x14ac:dyDescent="0.25">
      <c r="J3796" s="14"/>
      <c r="K3796" s="14"/>
      <c r="L3796" s="14"/>
      <c r="M3796" s="14"/>
      <c r="N3796" s="14"/>
      <c r="O3796" s="14"/>
      <c r="P3796" s="14"/>
      <c r="Q3796" s="14"/>
    </row>
    <row r="3797" spans="10:17" x14ac:dyDescent="0.25">
      <c r="J3797" s="14"/>
      <c r="K3797" s="14"/>
      <c r="L3797" s="14"/>
      <c r="M3797" s="14"/>
      <c r="N3797" s="14"/>
      <c r="O3797" s="14"/>
      <c r="P3797" s="14"/>
      <c r="Q3797" s="14"/>
    </row>
    <row r="3798" spans="10:17" x14ac:dyDescent="0.25">
      <c r="J3798" s="14"/>
      <c r="K3798" s="14"/>
      <c r="L3798" s="14"/>
      <c r="M3798" s="14"/>
      <c r="N3798" s="14"/>
      <c r="O3798" s="14"/>
      <c r="P3798" s="14"/>
      <c r="Q3798" s="14"/>
    </row>
    <row r="3799" spans="10:17" x14ac:dyDescent="0.25">
      <c r="J3799" s="14"/>
      <c r="K3799" s="14"/>
      <c r="L3799" s="14"/>
      <c r="M3799" s="14"/>
      <c r="N3799" s="14"/>
      <c r="O3799" s="14"/>
      <c r="P3799" s="14"/>
      <c r="Q3799" s="14"/>
    </row>
    <row r="3800" spans="10:17" x14ac:dyDescent="0.25">
      <c r="J3800" s="14"/>
      <c r="K3800" s="14"/>
      <c r="L3800" s="14"/>
      <c r="M3800" s="14"/>
      <c r="N3800" s="14"/>
      <c r="O3800" s="14"/>
      <c r="P3800" s="14"/>
      <c r="Q3800" s="14"/>
    </row>
    <row r="3801" spans="10:17" x14ac:dyDescent="0.25">
      <c r="J3801" s="14"/>
      <c r="K3801" s="14"/>
      <c r="L3801" s="14"/>
      <c r="M3801" s="14"/>
      <c r="N3801" s="14"/>
      <c r="O3801" s="14"/>
      <c r="P3801" s="14"/>
      <c r="Q3801" s="14"/>
    </row>
    <row r="3802" spans="10:17" x14ac:dyDescent="0.25">
      <c r="J3802" s="14"/>
      <c r="K3802" s="14"/>
      <c r="L3802" s="14"/>
      <c r="M3802" s="14"/>
      <c r="N3802" s="14"/>
      <c r="O3802" s="14"/>
      <c r="P3802" s="14"/>
      <c r="Q3802" s="14"/>
    </row>
    <row r="3803" spans="10:17" x14ac:dyDescent="0.25">
      <c r="J3803" s="14"/>
      <c r="K3803" s="14"/>
      <c r="L3803" s="14"/>
      <c r="M3803" s="14"/>
      <c r="N3803" s="14"/>
      <c r="O3803" s="14"/>
      <c r="P3803" s="14"/>
      <c r="Q3803" s="14"/>
    </row>
    <row r="3804" spans="10:17" x14ac:dyDescent="0.25">
      <c r="J3804" s="14"/>
      <c r="K3804" s="14"/>
      <c r="L3804" s="14"/>
      <c r="M3804" s="14"/>
      <c r="N3804" s="14"/>
      <c r="O3804" s="14"/>
      <c r="P3804" s="14"/>
      <c r="Q3804" s="14"/>
    </row>
    <row r="3805" spans="10:17" x14ac:dyDescent="0.25">
      <c r="J3805" s="14"/>
      <c r="K3805" s="14"/>
      <c r="L3805" s="14"/>
      <c r="M3805" s="14"/>
      <c r="N3805" s="14"/>
      <c r="O3805" s="14"/>
      <c r="P3805" s="14"/>
      <c r="Q3805" s="14"/>
    </row>
    <row r="3806" spans="10:17" x14ac:dyDescent="0.25">
      <c r="J3806" s="14"/>
      <c r="K3806" s="14"/>
      <c r="L3806" s="14"/>
      <c r="M3806" s="14"/>
      <c r="N3806" s="14"/>
      <c r="O3806" s="14"/>
      <c r="P3806" s="14"/>
      <c r="Q3806" s="14"/>
    </row>
    <row r="3807" spans="10:17" x14ac:dyDescent="0.25">
      <c r="J3807" s="14"/>
      <c r="K3807" s="14"/>
      <c r="L3807" s="14"/>
      <c r="M3807" s="14"/>
      <c r="N3807" s="14"/>
      <c r="O3807" s="14"/>
      <c r="P3807" s="14"/>
      <c r="Q3807" s="14"/>
    </row>
    <row r="3808" spans="10:17" x14ac:dyDescent="0.25">
      <c r="J3808" s="14"/>
      <c r="K3808" s="14"/>
      <c r="L3808" s="14"/>
      <c r="M3808" s="14"/>
      <c r="N3808" s="14"/>
      <c r="O3808" s="14"/>
      <c r="P3808" s="14"/>
      <c r="Q3808" s="14"/>
    </row>
    <row r="3809" spans="10:17" x14ac:dyDescent="0.25">
      <c r="J3809" s="14"/>
      <c r="K3809" s="14"/>
      <c r="L3809" s="14"/>
      <c r="M3809" s="14"/>
      <c r="N3809" s="14"/>
      <c r="O3809" s="14"/>
      <c r="P3809" s="14"/>
      <c r="Q3809" s="14"/>
    </row>
    <row r="3810" spans="10:17" x14ac:dyDescent="0.25">
      <c r="J3810" s="14"/>
      <c r="K3810" s="14"/>
      <c r="L3810" s="14"/>
      <c r="M3810" s="14"/>
      <c r="N3810" s="14"/>
      <c r="O3810" s="14"/>
      <c r="P3810" s="14"/>
      <c r="Q3810" s="14"/>
    </row>
    <row r="3811" spans="10:17" x14ac:dyDescent="0.25">
      <c r="J3811" s="14"/>
      <c r="K3811" s="14"/>
      <c r="L3811" s="14"/>
      <c r="M3811" s="14"/>
      <c r="N3811" s="14"/>
      <c r="O3811" s="14"/>
      <c r="P3811" s="14"/>
      <c r="Q3811" s="14"/>
    </row>
    <row r="3812" spans="10:17" x14ac:dyDescent="0.25">
      <c r="J3812" s="14"/>
      <c r="K3812" s="14"/>
      <c r="L3812" s="14"/>
      <c r="M3812" s="14"/>
      <c r="N3812" s="14"/>
      <c r="O3812" s="14"/>
      <c r="P3812" s="14"/>
      <c r="Q3812" s="14"/>
    </row>
    <row r="3813" spans="10:17" x14ac:dyDescent="0.25">
      <c r="J3813" s="14"/>
      <c r="K3813" s="14"/>
      <c r="L3813" s="14"/>
      <c r="M3813" s="14"/>
      <c r="N3813" s="14"/>
      <c r="O3813" s="14"/>
      <c r="P3813" s="14"/>
      <c r="Q3813" s="14"/>
    </row>
    <row r="3814" spans="10:17" x14ac:dyDescent="0.25">
      <c r="J3814" s="14"/>
      <c r="K3814" s="14"/>
      <c r="L3814" s="14"/>
      <c r="M3814" s="14"/>
      <c r="N3814" s="14"/>
      <c r="O3814" s="14"/>
      <c r="P3814" s="14"/>
      <c r="Q3814" s="14"/>
    </row>
    <row r="3815" spans="10:17" x14ac:dyDescent="0.25">
      <c r="J3815" s="14"/>
      <c r="K3815" s="14"/>
      <c r="L3815" s="14"/>
      <c r="M3815" s="14"/>
      <c r="N3815" s="14"/>
      <c r="O3815" s="14"/>
      <c r="P3815" s="14"/>
      <c r="Q3815" s="14"/>
    </row>
    <row r="3816" spans="10:17" x14ac:dyDescent="0.25">
      <c r="J3816" s="14"/>
      <c r="K3816" s="14"/>
      <c r="L3816" s="14"/>
      <c r="M3816" s="14"/>
      <c r="N3816" s="14"/>
      <c r="O3816" s="14"/>
      <c r="P3816" s="14"/>
      <c r="Q3816" s="14"/>
    </row>
    <row r="3817" spans="10:17" x14ac:dyDescent="0.25">
      <c r="J3817" s="14"/>
      <c r="K3817" s="14"/>
      <c r="L3817" s="14"/>
      <c r="M3817" s="14"/>
      <c r="N3817" s="14"/>
      <c r="O3817" s="14"/>
      <c r="P3817" s="14"/>
      <c r="Q3817" s="14"/>
    </row>
    <row r="3818" spans="10:17" x14ac:dyDescent="0.25">
      <c r="J3818" s="14"/>
      <c r="K3818" s="14"/>
      <c r="L3818" s="14"/>
      <c r="M3818" s="14"/>
      <c r="N3818" s="14"/>
      <c r="O3818" s="14"/>
      <c r="P3818" s="14"/>
      <c r="Q3818" s="14"/>
    </row>
    <row r="3819" spans="10:17" x14ac:dyDescent="0.25">
      <c r="J3819" s="14"/>
      <c r="K3819" s="14"/>
      <c r="L3819" s="14"/>
      <c r="M3819" s="14"/>
      <c r="N3819" s="14"/>
      <c r="O3819" s="14"/>
      <c r="P3819" s="14"/>
      <c r="Q3819" s="14"/>
    </row>
    <row r="3820" spans="10:17" x14ac:dyDescent="0.25">
      <c r="J3820" s="14"/>
      <c r="K3820" s="14"/>
      <c r="L3820" s="14"/>
      <c r="M3820" s="14"/>
      <c r="N3820" s="14"/>
      <c r="O3820" s="14"/>
      <c r="P3820" s="14"/>
      <c r="Q3820" s="14"/>
    </row>
    <row r="3821" spans="10:17" x14ac:dyDescent="0.25">
      <c r="J3821" s="14"/>
      <c r="K3821" s="14"/>
      <c r="L3821" s="14"/>
      <c r="M3821" s="14"/>
      <c r="N3821" s="14"/>
      <c r="O3821" s="14"/>
      <c r="P3821" s="14"/>
      <c r="Q3821" s="14"/>
    </row>
    <row r="3822" spans="10:17" x14ac:dyDescent="0.25">
      <c r="J3822" s="14"/>
      <c r="K3822" s="14"/>
      <c r="L3822" s="14"/>
      <c r="M3822" s="14"/>
      <c r="N3822" s="14"/>
      <c r="O3822" s="14"/>
      <c r="P3822" s="14"/>
      <c r="Q3822" s="14"/>
    </row>
    <row r="3823" spans="10:17" x14ac:dyDescent="0.25">
      <c r="J3823" s="14"/>
      <c r="K3823" s="14"/>
      <c r="L3823" s="14"/>
      <c r="M3823" s="14"/>
      <c r="N3823" s="14"/>
      <c r="O3823" s="14"/>
      <c r="P3823" s="14"/>
      <c r="Q3823" s="14"/>
    </row>
    <row r="3824" spans="10:17" x14ac:dyDescent="0.25">
      <c r="J3824" s="14"/>
      <c r="K3824" s="14"/>
      <c r="L3824" s="14"/>
      <c r="M3824" s="14"/>
      <c r="N3824" s="14"/>
      <c r="O3824" s="14"/>
      <c r="P3824" s="14"/>
      <c r="Q3824" s="14"/>
    </row>
    <row r="3825" spans="10:17" x14ac:dyDescent="0.25">
      <c r="J3825" s="14"/>
      <c r="K3825" s="14"/>
      <c r="L3825" s="14"/>
      <c r="M3825" s="14"/>
      <c r="N3825" s="14"/>
      <c r="O3825" s="14"/>
      <c r="P3825" s="14"/>
      <c r="Q3825" s="14"/>
    </row>
    <row r="3826" spans="10:17" x14ac:dyDescent="0.25">
      <c r="J3826" s="14"/>
      <c r="K3826" s="14"/>
      <c r="L3826" s="14"/>
      <c r="M3826" s="14"/>
      <c r="N3826" s="14"/>
      <c r="O3826" s="14"/>
      <c r="P3826" s="14"/>
      <c r="Q3826" s="14"/>
    </row>
    <row r="3827" spans="10:17" x14ac:dyDescent="0.25">
      <c r="J3827" s="14"/>
      <c r="K3827" s="14"/>
      <c r="L3827" s="14"/>
      <c r="M3827" s="14"/>
      <c r="N3827" s="14"/>
      <c r="O3827" s="14"/>
      <c r="P3827" s="14"/>
      <c r="Q3827" s="14"/>
    </row>
    <row r="3828" spans="10:17" x14ac:dyDescent="0.25">
      <c r="J3828" s="14"/>
      <c r="K3828" s="14"/>
      <c r="L3828" s="14"/>
      <c r="M3828" s="14"/>
      <c r="N3828" s="14"/>
      <c r="O3828" s="14"/>
      <c r="P3828" s="14"/>
      <c r="Q3828" s="14"/>
    </row>
    <row r="3829" spans="10:17" x14ac:dyDescent="0.25">
      <c r="J3829" s="14"/>
      <c r="K3829" s="14"/>
      <c r="L3829" s="14"/>
      <c r="M3829" s="14"/>
      <c r="N3829" s="14"/>
      <c r="O3829" s="14"/>
      <c r="P3829" s="14"/>
      <c r="Q3829" s="14"/>
    </row>
    <row r="3830" spans="10:17" x14ac:dyDescent="0.25">
      <c r="J3830" s="14"/>
      <c r="K3830" s="14"/>
      <c r="L3830" s="14"/>
      <c r="M3830" s="14"/>
      <c r="N3830" s="14"/>
      <c r="O3830" s="14"/>
      <c r="P3830" s="14"/>
      <c r="Q3830" s="14"/>
    </row>
    <row r="3831" spans="10:17" x14ac:dyDescent="0.25">
      <c r="J3831" s="14"/>
      <c r="K3831" s="14"/>
      <c r="L3831" s="14"/>
      <c r="M3831" s="14"/>
      <c r="N3831" s="14"/>
      <c r="O3831" s="14"/>
      <c r="P3831" s="14"/>
      <c r="Q3831" s="14"/>
    </row>
    <row r="3832" spans="10:17" x14ac:dyDescent="0.25">
      <c r="J3832" s="14"/>
      <c r="K3832" s="14"/>
      <c r="L3832" s="14"/>
      <c r="M3832" s="14"/>
      <c r="N3832" s="14"/>
      <c r="O3832" s="14"/>
      <c r="P3832" s="14"/>
      <c r="Q3832" s="14"/>
    </row>
    <row r="3833" spans="10:17" x14ac:dyDescent="0.25">
      <c r="J3833" s="14"/>
      <c r="K3833" s="14"/>
      <c r="L3833" s="14"/>
      <c r="M3833" s="14"/>
      <c r="N3833" s="14"/>
      <c r="O3833" s="14"/>
      <c r="P3833" s="14"/>
      <c r="Q3833" s="14"/>
    </row>
    <row r="3834" spans="10:17" x14ac:dyDescent="0.25">
      <c r="J3834" s="14"/>
      <c r="K3834" s="14"/>
      <c r="L3834" s="14"/>
      <c r="M3834" s="14"/>
      <c r="N3834" s="14"/>
      <c r="O3834" s="14"/>
      <c r="P3834" s="14"/>
      <c r="Q3834" s="14"/>
    </row>
    <row r="3835" spans="10:17" x14ac:dyDescent="0.25">
      <c r="J3835" s="14"/>
      <c r="K3835" s="14"/>
      <c r="L3835" s="14"/>
      <c r="M3835" s="14"/>
      <c r="N3835" s="14"/>
      <c r="O3835" s="14"/>
      <c r="P3835" s="14"/>
      <c r="Q3835" s="14"/>
    </row>
    <row r="3836" spans="10:17" x14ac:dyDescent="0.25">
      <c r="J3836" s="14"/>
      <c r="K3836" s="14"/>
      <c r="L3836" s="14"/>
      <c r="M3836" s="14"/>
      <c r="N3836" s="14"/>
      <c r="O3836" s="14"/>
      <c r="P3836" s="14"/>
      <c r="Q3836" s="14"/>
    </row>
    <row r="3837" spans="10:17" x14ac:dyDescent="0.25">
      <c r="J3837" s="14"/>
      <c r="K3837" s="14"/>
      <c r="L3837" s="14"/>
      <c r="M3837" s="14"/>
      <c r="N3837" s="14"/>
      <c r="O3837" s="14"/>
      <c r="P3837" s="14"/>
      <c r="Q3837" s="14"/>
    </row>
    <row r="3838" spans="10:17" x14ac:dyDescent="0.25">
      <c r="J3838" s="14"/>
      <c r="K3838" s="14"/>
      <c r="L3838" s="14"/>
      <c r="M3838" s="14"/>
      <c r="N3838" s="14"/>
      <c r="O3838" s="14"/>
      <c r="P3838" s="14"/>
      <c r="Q3838" s="14"/>
    </row>
    <row r="3839" spans="10:17" x14ac:dyDescent="0.25">
      <c r="J3839" s="14"/>
      <c r="K3839" s="14"/>
      <c r="L3839" s="14"/>
      <c r="M3839" s="14"/>
      <c r="N3839" s="14"/>
      <c r="O3839" s="14"/>
      <c r="P3839" s="14"/>
      <c r="Q3839" s="14"/>
    </row>
    <row r="3840" spans="10:17" x14ac:dyDescent="0.25">
      <c r="J3840" s="14"/>
      <c r="K3840" s="14"/>
      <c r="L3840" s="14"/>
      <c r="M3840" s="14"/>
      <c r="N3840" s="14"/>
      <c r="O3840" s="14"/>
      <c r="P3840" s="14"/>
      <c r="Q3840" s="14"/>
    </row>
    <row r="3841" spans="10:17" x14ac:dyDescent="0.25">
      <c r="J3841" s="14"/>
      <c r="K3841" s="14"/>
      <c r="L3841" s="14"/>
      <c r="M3841" s="14"/>
      <c r="N3841" s="14"/>
      <c r="O3841" s="14"/>
      <c r="P3841" s="14"/>
      <c r="Q3841" s="14"/>
    </row>
    <row r="3842" spans="10:17" x14ac:dyDescent="0.25">
      <c r="J3842" s="14"/>
      <c r="K3842" s="14"/>
      <c r="L3842" s="14"/>
      <c r="M3842" s="14"/>
      <c r="N3842" s="14"/>
      <c r="O3842" s="14"/>
      <c r="P3842" s="14"/>
      <c r="Q3842" s="14"/>
    </row>
    <row r="3843" spans="10:17" x14ac:dyDescent="0.25">
      <c r="J3843" s="14"/>
      <c r="K3843" s="14"/>
      <c r="L3843" s="14"/>
      <c r="M3843" s="14"/>
      <c r="N3843" s="14"/>
      <c r="O3843" s="14"/>
      <c r="P3843" s="14"/>
      <c r="Q3843" s="14"/>
    </row>
    <row r="3844" spans="10:17" x14ac:dyDescent="0.25">
      <c r="J3844" s="14"/>
      <c r="K3844" s="14"/>
      <c r="L3844" s="14"/>
      <c r="M3844" s="14"/>
      <c r="N3844" s="14"/>
      <c r="O3844" s="14"/>
      <c r="P3844" s="14"/>
      <c r="Q3844" s="14"/>
    </row>
    <row r="3845" spans="10:17" x14ac:dyDescent="0.25">
      <c r="J3845" s="14"/>
      <c r="K3845" s="14"/>
      <c r="L3845" s="14"/>
      <c r="M3845" s="14"/>
      <c r="N3845" s="14"/>
      <c r="O3845" s="14"/>
      <c r="P3845" s="14"/>
      <c r="Q3845" s="14"/>
    </row>
    <row r="3846" spans="10:17" x14ac:dyDescent="0.25">
      <c r="J3846" s="14"/>
      <c r="K3846" s="14"/>
      <c r="L3846" s="14"/>
      <c r="M3846" s="14"/>
      <c r="N3846" s="14"/>
      <c r="O3846" s="14"/>
      <c r="P3846" s="14"/>
      <c r="Q3846" s="14"/>
    </row>
    <row r="3847" spans="10:17" x14ac:dyDescent="0.25">
      <c r="J3847" s="14"/>
      <c r="K3847" s="14"/>
      <c r="L3847" s="14"/>
      <c r="M3847" s="14"/>
      <c r="N3847" s="14"/>
      <c r="O3847" s="14"/>
      <c r="P3847" s="14"/>
      <c r="Q3847" s="14"/>
    </row>
    <row r="3848" spans="10:17" x14ac:dyDescent="0.25">
      <c r="J3848" s="14"/>
      <c r="K3848" s="14"/>
      <c r="L3848" s="14"/>
      <c r="M3848" s="14"/>
      <c r="N3848" s="14"/>
      <c r="O3848" s="14"/>
      <c r="P3848" s="14"/>
      <c r="Q3848" s="14"/>
    </row>
    <row r="3849" spans="10:17" x14ac:dyDescent="0.25">
      <c r="J3849" s="14"/>
      <c r="K3849" s="14"/>
      <c r="L3849" s="14"/>
      <c r="M3849" s="14"/>
      <c r="N3849" s="14"/>
      <c r="O3849" s="14"/>
      <c r="P3849" s="14"/>
      <c r="Q3849" s="14"/>
    </row>
    <row r="3850" spans="10:17" x14ac:dyDescent="0.25">
      <c r="J3850" s="14"/>
      <c r="K3850" s="14"/>
      <c r="L3850" s="14"/>
      <c r="M3850" s="14"/>
      <c r="N3850" s="14"/>
      <c r="O3850" s="14"/>
      <c r="P3850" s="14"/>
      <c r="Q3850" s="14"/>
    </row>
    <row r="3851" spans="10:17" x14ac:dyDescent="0.25">
      <c r="J3851" s="14"/>
      <c r="K3851" s="14"/>
      <c r="L3851" s="14"/>
      <c r="M3851" s="14"/>
      <c r="N3851" s="14"/>
      <c r="O3851" s="14"/>
      <c r="P3851" s="14"/>
      <c r="Q3851" s="14"/>
    </row>
    <row r="3852" spans="10:17" x14ac:dyDescent="0.25">
      <c r="J3852" s="14"/>
      <c r="K3852" s="14"/>
      <c r="L3852" s="14"/>
      <c r="M3852" s="14"/>
      <c r="N3852" s="14"/>
      <c r="O3852" s="14"/>
      <c r="P3852" s="14"/>
      <c r="Q3852" s="14"/>
    </row>
    <row r="3853" spans="10:17" x14ac:dyDescent="0.25">
      <c r="J3853" s="14"/>
      <c r="K3853" s="14"/>
      <c r="L3853" s="14"/>
      <c r="M3853" s="14"/>
      <c r="N3853" s="14"/>
      <c r="O3853" s="14"/>
      <c r="P3853" s="14"/>
      <c r="Q3853" s="14"/>
    </row>
    <row r="3854" spans="10:17" x14ac:dyDescent="0.25">
      <c r="J3854" s="14"/>
      <c r="K3854" s="14"/>
      <c r="L3854" s="14"/>
      <c r="M3854" s="14"/>
      <c r="N3854" s="14"/>
      <c r="O3854" s="14"/>
      <c r="P3854" s="14"/>
      <c r="Q3854" s="14"/>
    </row>
    <row r="3855" spans="10:17" x14ac:dyDescent="0.25">
      <c r="J3855" s="14"/>
      <c r="K3855" s="14"/>
      <c r="L3855" s="14"/>
      <c r="M3855" s="14"/>
      <c r="N3855" s="14"/>
      <c r="O3855" s="14"/>
      <c r="P3855" s="14"/>
      <c r="Q3855" s="14"/>
    </row>
    <row r="3856" spans="10:17" x14ac:dyDescent="0.25">
      <c r="J3856" s="14"/>
      <c r="K3856" s="14"/>
      <c r="L3856" s="14"/>
      <c r="M3856" s="14"/>
      <c r="N3856" s="14"/>
      <c r="O3856" s="14"/>
      <c r="P3856" s="14"/>
      <c r="Q3856" s="14"/>
    </row>
    <row r="3857" spans="10:17" x14ac:dyDescent="0.25">
      <c r="J3857" s="14"/>
      <c r="K3857" s="14"/>
      <c r="L3857" s="14"/>
      <c r="M3857" s="14"/>
      <c r="N3857" s="14"/>
      <c r="O3857" s="14"/>
      <c r="P3857" s="14"/>
      <c r="Q3857" s="14"/>
    </row>
    <row r="3858" spans="10:17" x14ac:dyDescent="0.25">
      <c r="J3858" s="14"/>
      <c r="K3858" s="14"/>
      <c r="L3858" s="14"/>
      <c r="M3858" s="14"/>
      <c r="N3858" s="14"/>
      <c r="O3858" s="14"/>
      <c r="P3858" s="14"/>
      <c r="Q3858" s="14"/>
    </row>
    <row r="3859" spans="10:17" x14ac:dyDescent="0.25">
      <c r="J3859" s="14"/>
      <c r="K3859" s="14"/>
      <c r="L3859" s="14"/>
      <c r="M3859" s="14"/>
      <c r="N3859" s="14"/>
      <c r="O3859" s="14"/>
      <c r="P3859" s="14"/>
      <c r="Q3859" s="14"/>
    </row>
    <row r="3860" spans="10:17" x14ac:dyDescent="0.25">
      <c r="J3860" s="14"/>
      <c r="K3860" s="14"/>
      <c r="L3860" s="14"/>
      <c r="M3860" s="14"/>
      <c r="N3860" s="14"/>
      <c r="O3860" s="14"/>
      <c r="P3860" s="14"/>
      <c r="Q3860" s="14"/>
    </row>
    <row r="3861" spans="10:17" x14ac:dyDescent="0.25">
      <c r="J3861" s="14"/>
      <c r="K3861" s="14"/>
      <c r="L3861" s="14"/>
      <c r="M3861" s="14"/>
      <c r="N3861" s="14"/>
      <c r="O3861" s="14"/>
      <c r="P3861" s="14"/>
      <c r="Q3861" s="14"/>
    </row>
    <row r="3862" spans="10:17" x14ac:dyDescent="0.25">
      <c r="J3862" s="14"/>
      <c r="K3862" s="14"/>
      <c r="L3862" s="14"/>
      <c r="M3862" s="14"/>
      <c r="N3862" s="14"/>
      <c r="O3862" s="14"/>
      <c r="P3862" s="14"/>
      <c r="Q3862" s="14"/>
    </row>
    <row r="3863" spans="10:17" x14ac:dyDescent="0.25">
      <c r="J3863" s="14"/>
      <c r="K3863" s="14"/>
      <c r="L3863" s="14"/>
      <c r="M3863" s="14"/>
      <c r="N3863" s="14"/>
      <c r="O3863" s="14"/>
      <c r="P3863" s="14"/>
      <c r="Q3863" s="14"/>
    </row>
    <row r="3864" spans="10:17" x14ac:dyDescent="0.25">
      <c r="J3864" s="14"/>
      <c r="K3864" s="14"/>
      <c r="L3864" s="14"/>
      <c r="M3864" s="14"/>
      <c r="N3864" s="14"/>
      <c r="O3864" s="14"/>
      <c r="P3864" s="14"/>
      <c r="Q3864" s="14"/>
    </row>
    <row r="3865" spans="10:17" x14ac:dyDescent="0.25">
      <c r="J3865" s="14"/>
      <c r="K3865" s="14"/>
      <c r="L3865" s="14"/>
      <c r="M3865" s="14"/>
      <c r="N3865" s="14"/>
      <c r="O3865" s="14"/>
      <c r="P3865" s="14"/>
      <c r="Q3865" s="14"/>
    </row>
    <row r="3866" spans="10:17" x14ac:dyDescent="0.25">
      <c r="J3866" s="14"/>
      <c r="K3866" s="14"/>
      <c r="L3866" s="14"/>
      <c r="M3866" s="14"/>
      <c r="N3866" s="14"/>
      <c r="O3866" s="14"/>
      <c r="P3866" s="14"/>
      <c r="Q3866" s="14"/>
    </row>
    <row r="3867" spans="10:17" x14ac:dyDescent="0.25">
      <c r="J3867" s="14"/>
      <c r="K3867" s="14"/>
      <c r="L3867" s="14"/>
      <c r="M3867" s="14"/>
      <c r="N3867" s="14"/>
      <c r="O3867" s="14"/>
      <c r="P3867" s="14"/>
      <c r="Q3867" s="14"/>
    </row>
    <row r="3868" spans="10:17" x14ac:dyDescent="0.25">
      <c r="J3868" s="14"/>
      <c r="K3868" s="14"/>
      <c r="L3868" s="14"/>
      <c r="M3868" s="14"/>
      <c r="N3868" s="14"/>
      <c r="O3868" s="14"/>
      <c r="P3868" s="14"/>
      <c r="Q3868" s="14"/>
    </row>
    <row r="3869" spans="10:17" x14ac:dyDescent="0.25">
      <c r="J3869" s="14"/>
      <c r="K3869" s="14"/>
      <c r="L3869" s="14"/>
      <c r="M3869" s="14"/>
      <c r="N3869" s="14"/>
      <c r="O3869" s="14"/>
      <c r="P3869" s="14"/>
      <c r="Q3869" s="14"/>
    </row>
    <row r="3870" spans="10:17" x14ac:dyDescent="0.25">
      <c r="J3870" s="14"/>
      <c r="K3870" s="14"/>
      <c r="L3870" s="14"/>
      <c r="M3870" s="14"/>
      <c r="N3870" s="14"/>
      <c r="O3870" s="14"/>
      <c r="P3870" s="14"/>
      <c r="Q3870" s="14"/>
    </row>
    <row r="3871" spans="10:17" x14ac:dyDescent="0.25">
      <c r="J3871" s="14"/>
      <c r="K3871" s="14"/>
      <c r="L3871" s="14"/>
      <c r="M3871" s="14"/>
      <c r="N3871" s="14"/>
      <c r="O3871" s="14"/>
      <c r="P3871" s="14"/>
      <c r="Q3871" s="14"/>
    </row>
    <row r="3872" spans="10:17" x14ac:dyDescent="0.25">
      <c r="J3872" s="14"/>
      <c r="K3872" s="14"/>
      <c r="L3872" s="14"/>
      <c r="M3872" s="14"/>
      <c r="N3872" s="14"/>
      <c r="O3872" s="14"/>
      <c r="P3872" s="14"/>
      <c r="Q3872" s="14"/>
    </row>
    <row r="3873" spans="10:17" x14ac:dyDescent="0.25">
      <c r="J3873" s="14"/>
      <c r="K3873" s="14"/>
      <c r="L3873" s="14"/>
      <c r="M3873" s="14"/>
      <c r="N3873" s="14"/>
      <c r="O3873" s="14"/>
      <c r="P3873" s="14"/>
      <c r="Q3873" s="14"/>
    </row>
    <row r="3874" spans="10:17" x14ac:dyDescent="0.25">
      <c r="J3874" s="14"/>
      <c r="K3874" s="14"/>
      <c r="L3874" s="14"/>
      <c r="M3874" s="14"/>
      <c r="N3874" s="14"/>
      <c r="O3874" s="14"/>
      <c r="P3874" s="14"/>
      <c r="Q3874" s="14"/>
    </row>
    <row r="3875" spans="10:17" x14ac:dyDescent="0.25">
      <c r="J3875" s="14"/>
      <c r="K3875" s="14"/>
      <c r="L3875" s="14"/>
      <c r="M3875" s="14"/>
      <c r="N3875" s="14"/>
      <c r="O3875" s="14"/>
      <c r="P3875" s="14"/>
      <c r="Q3875" s="14"/>
    </row>
    <row r="3876" spans="10:17" x14ac:dyDescent="0.25">
      <c r="J3876" s="14"/>
      <c r="K3876" s="14"/>
      <c r="L3876" s="14"/>
      <c r="M3876" s="14"/>
      <c r="N3876" s="14"/>
      <c r="O3876" s="14"/>
      <c r="P3876" s="14"/>
      <c r="Q3876" s="14"/>
    </row>
    <row r="3877" spans="10:17" x14ac:dyDescent="0.25">
      <c r="J3877" s="14"/>
      <c r="K3877" s="14"/>
      <c r="L3877" s="14"/>
      <c r="M3877" s="14"/>
      <c r="N3877" s="14"/>
      <c r="O3877" s="14"/>
      <c r="P3877" s="14"/>
      <c r="Q3877" s="14"/>
    </row>
    <row r="3878" spans="10:17" x14ac:dyDescent="0.25">
      <c r="J3878" s="14"/>
      <c r="K3878" s="14"/>
      <c r="L3878" s="14"/>
      <c r="M3878" s="14"/>
      <c r="N3878" s="14"/>
      <c r="O3878" s="14"/>
      <c r="P3878" s="14"/>
      <c r="Q3878" s="14"/>
    </row>
    <row r="3879" spans="10:17" x14ac:dyDescent="0.25">
      <c r="J3879" s="14"/>
      <c r="K3879" s="14"/>
      <c r="L3879" s="14"/>
      <c r="M3879" s="14"/>
      <c r="N3879" s="14"/>
      <c r="O3879" s="14"/>
      <c r="P3879" s="14"/>
      <c r="Q3879" s="14"/>
    </row>
    <row r="3880" spans="10:17" x14ac:dyDescent="0.25">
      <c r="J3880" s="14"/>
      <c r="K3880" s="14"/>
      <c r="L3880" s="14"/>
      <c r="M3880" s="14"/>
      <c r="N3880" s="14"/>
      <c r="O3880" s="14"/>
      <c r="P3880" s="14"/>
      <c r="Q3880" s="14"/>
    </row>
    <row r="3881" spans="10:17" x14ac:dyDescent="0.25">
      <c r="J3881" s="14"/>
      <c r="K3881" s="14"/>
      <c r="L3881" s="14"/>
      <c r="M3881" s="14"/>
      <c r="N3881" s="14"/>
      <c r="O3881" s="14"/>
      <c r="P3881" s="14"/>
      <c r="Q3881" s="14"/>
    </row>
    <row r="3882" spans="10:17" x14ac:dyDescent="0.25">
      <c r="J3882" s="14"/>
      <c r="K3882" s="14"/>
      <c r="L3882" s="14"/>
      <c r="M3882" s="14"/>
      <c r="N3882" s="14"/>
      <c r="O3882" s="14"/>
      <c r="P3882" s="14"/>
      <c r="Q3882" s="14"/>
    </row>
    <row r="3883" spans="10:17" x14ac:dyDescent="0.25">
      <c r="J3883" s="14"/>
      <c r="K3883" s="14"/>
      <c r="L3883" s="14"/>
      <c r="M3883" s="14"/>
      <c r="N3883" s="14"/>
      <c r="O3883" s="14"/>
      <c r="P3883" s="14"/>
      <c r="Q3883" s="14"/>
    </row>
    <row r="3884" spans="10:17" x14ac:dyDescent="0.25">
      <c r="J3884" s="14"/>
      <c r="K3884" s="14"/>
      <c r="L3884" s="14"/>
      <c r="M3884" s="14"/>
      <c r="N3884" s="14"/>
      <c r="O3884" s="14"/>
      <c r="P3884" s="14"/>
      <c r="Q3884" s="14"/>
    </row>
    <row r="3885" spans="10:17" x14ac:dyDescent="0.25">
      <c r="J3885" s="14"/>
      <c r="K3885" s="14"/>
      <c r="L3885" s="14"/>
      <c r="M3885" s="14"/>
      <c r="N3885" s="14"/>
      <c r="O3885" s="14"/>
      <c r="P3885" s="14"/>
      <c r="Q3885" s="14"/>
    </row>
    <row r="3886" spans="10:17" x14ac:dyDescent="0.25">
      <c r="J3886" s="14"/>
      <c r="K3886" s="14"/>
      <c r="L3886" s="14"/>
      <c r="M3886" s="14"/>
      <c r="N3886" s="14"/>
      <c r="O3886" s="14"/>
      <c r="P3886" s="14"/>
      <c r="Q3886" s="14"/>
    </row>
    <row r="3887" spans="10:17" x14ac:dyDescent="0.25">
      <c r="J3887" s="14"/>
      <c r="K3887" s="14"/>
      <c r="L3887" s="14"/>
      <c r="M3887" s="14"/>
      <c r="N3887" s="14"/>
      <c r="O3887" s="14"/>
      <c r="P3887" s="14"/>
      <c r="Q3887" s="14"/>
    </row>
    <row r="3888" spans="10:17" x14ac:dyDescent="0.25">
      <c r="J3888" s="14"/>
      <c r="K3888" s="14"/>
      <c r="L3888" s="14"/>
      <c r="M3888" s="14"/>
      <c r="N3888" s="14"/>
      <c r="O3888" s="14"/>
      <c r="P3888" s="14"/>
      <c r="Q3888" s="14"/>
    </row>
    <row r="3889" spans="10:17" x14ac:dyDescent="0.25">
      <c r="J3889" s="14"/>
      <c r="K3889" s="14"/>
      <c r="L3889" s="14"/>
      <c r="M3889" s="14"/>
      <c r="N3889" s="14"/>
      <c r="O3889" s="14"/>
      <c r="P3889" s="14"/>
      <c r="Q3889" s="14"/>
    </row>
    <row r="3890" spans="10:17" x14ac:dyDescent="0.25">
      <c r="J3890" s="14"/>
      <c r="K3890" s="14"/>
      <c r="L3890" s="14"/>
      <c r="M3890" s="14"/>
      <c r="N3890" s="14"/>
      <c r="O3890" s="14"/>
      <c r="P3890" s="14"/>
      <c r="Q3890" s="14"/>
    </row>
    <row r="3891" spans="10:17" x14ac:dyDescent="0.25">
      <c r="J3891" s="14"/>
      <c r="K3891" s="14"/>
      <c r="L3891" s="14"/>
      <c r="M3891" s="14"/>
      <c r="N3891" s="14"/>
      <c r="O3891" s="14"/>
      <c r="P3891" s="14"/>
      <c r="Q3891" s="14"/>
    </row>
    <row r="3892" spans="10:17" x14ac:dyDescent="0.25">
      <c r="J3892" s="14"/>
      <c r="K3892" s="14"/>
      <c r="L3892" s="14"/>
      <c r="M3892" s="14"/>
      <c r="N3892" s="14"/>
      <c r="O3892" s="14"/>
      <c r="P3892" s="14"/>
      <c r="Q3892" s="14"/>
    </row>
    <row r="3893" spans="10:17" x14ac:dyDescent="0.25">
      <c r="J3893" s="14"/>
      <c r="K3893" s="14"/>
      <c r="L3893" s="14"/>
      <c r="M3893" s="14"/>
      <c r="N3893" s="14"/>
      <c r="O3893" s="14"/>
      <c r="P3893" s="14"/>
      <c r="Q3893" s="14"/>
    </row>
    <row r="3894" spans="10:17" x14ac:dyDescent="0.25">
      <c r="J3894" s="14"/>
      <c r="K3894" s="14"/>
      <c r="L3894" s="14"/>
      <c r="M3894" s="14"/>
      <c r="N3894" s="14"/>
      <c r="O3894" s="14"/>
      <c r="P3894" s="14"/>
      <c r="Q3894" s="14"/>
    </row>
    <row r="3895" spans="10:17" x14ac:dyDescent="0.25">
      <c r="J3895" s="14"/>
      <c r="K3895" s="14"/>
      <c r="L3895" s="14"/>
      <c r="M3895" s="14"/>
      <c r="N3895" s="14"/>
      <c r="O3895" s="14"/>
      <c r="P3895" s="14"/>
      <c r="Q3895" s="14"/>
    </row>
    <row r="3896" spans="10:17" x14ac:dyDescent="0.25">
      <c r="J3896" s="14"/>
      <c r="K3896" s="14"/>
      <c r="L3896" s="14"/>
      <c r="M3896" s="14"/>
      <c r="N3896" s="14"/>
      <c r="O3896" s="14"/>
      <c r="P3896" s="14"/>
      <c r="Q3896" s="14"/>
    </row>
    <row r="3897" spans="10:17" x14ac:dyDescent="0.25">
      <c r="J3897" s="14"/>
      <c r="K3897" s="14"/>
      <c r="L3897" s="14"/>
      <c r="M3897" s="14"/>
      <c r="N3897" s="14"/>
      <c r="O3897" s="14"/>
      <c r="P3897" s="14"/>
      <c r="Q3897" s="14"/>
    </row>
    <row r="3898" spans="10:17" x14ac:dyDescent="0.25">
      <c r="J3898" s="14"/>
      <c r="K3898" s="14"/>
      <c r="L3898" s="14"/>
      <c r="M3898" s="14"/>
      <c r="N3898" s="14"/>
      <c r="O3898" s="14"/>
      <c r="P3898" s="14"/>
      <c r="Q3898" s="14"/>
    </row>
    <row r="3899" spans="10:17" x14ac:dyDescent="0.25">
      <c r="J3899" s="14"/>
      <c r="K3899" s="14"/>
      <c r="L3899" s="14"/>
      <c r="M3899" s="14"/>
      <c r="N3899" s="14"/>
      <c r="O3899" s="14"/>
      <c r="P3899" s="14"/>
      <c r="Q3899" s="14"/>
    </row>
    <row r="3900" spans="10:17" x14ac:dyDescent="0.25">
      <c r="J3900" s="14"/>
      <c r="K3900" s="14"/>
      <c r="L3900" s="14"/>
      <c r="M3900" s="14"/>
      <c r="N3900" s="14"/>
      <c r="O3900" s="14"/>
      <c r="P3900" s="14"/>
      <c r="Q3900" s="14"/>
    </row>
    <row r="3901" spans="10:17" x14ac:dyDescent="0.25">
      <c r="J3901" s="14"/>
      <c r="K3901" s="14"/>
      <c r="L3901" s="14"/>
      <c r="M3901" s="14"/>
      <c r="N3901" s="14"/>
      <c r="O3901" s="14"/>
      <c r="P3901" s="14"/>
      <c r="Q3901" s="14"/>
    </row>
    <row r="3902" spans="10:17" x14ac:dyDescent="0.25">
      <c r="J3902" s="14"/>
      <c r="K3902" s="14"/>
      <c r="L3902" s="14"/>
      <c r="M3902" s="14"/>
      <c r="N3902" s="14"/>
      <c r="O3902" s="14"/>
      <c r="P3902" s="14"/>
      <c r="Q3902" s="14"/>
    </row>
    <row r="3903" spans="10:17" x14ac:dyDescent="0.25">
      <c r="J3903" s="14"/>
      <c r="K3903" s="14"/>
      <c r="L3903" s="14"/>
      <c r="M3903" s="14"/>
      <c r="N3903" s="14"/>
      <c r="O3903" s="14"/>
      <c r="P3903" s="14"/>
      <c r="Q3903" s="14"/>
    </row>
    <row r="3904" spans="10:17" x14ac:dyDescent="0.25">
      <c r="J3904" s="14"/>
      <c r="K3904" s="14"/>
      <c r="L3904" s="14"/>
      <c r="M3904" s="14"/>
      <c r="N3904" s="14"/>
      <c r="O3904" s="14"/>
      <c r="P3904" s="14"/>
      <c r="Q3904" s="14"/>
    </row>
    <row r="3905" spans="10:17" x14ac:dyDescent="0.25">
      <c r="J3905" s="14"/>
      <c r="K3905" s="14"/>
      <c r="L3905" s="14"/>
      <c r="M3905" s="14"/>
      <c r="N3905" s="14"/>
      <c r="O3905" s="14"/>
      <c r="P3905" s="14"/>
      <c r="Q3905" s="14"/>
    </row>
    <row r="3906" spans="10:17" x14ac:dyDescent="0.25">
      <c r="J3906" s="14"/>
      <c r="K3906" s="14"/>
      <c r="L3906" s="14"/>
      <c r="M3906" s="14"/>
      <c r="N3906" s="14"/>
      <c r="O3906" s="14"/>
      <c r="P3906" s="14"/>
      <c r="Q3906" s="14"/>
    </row>
    <row r="3907" spans="10:17" x14ac:dyDescent="0.25">
      <c r="J3907" s="14"/>
      <c r="K3907" s="14"/>
      <c r="L3907" s="14"/>
      <c r="M3907" s="14"/>
      <c r="N3907" s="14"/>
      <c r="O3907" s="14"/>
      <c r="P3907" s="14"/>
      <c r="Q3907" s="14"/>
    </row>
    <row r="3908" spans="10:17" x14ac:dyDescent="0.25">
      <c r="J3908" s="14"/>
      <c r="K3908" s="14"/>
      <c r="L3908" s="14"/>
      <c r="M3908" s="14"/>
      <c r="N3908" s="14"/>
      <c r="O3908" s="14"/>
      <c r="P3908" s="14"/>
      <c r="Q3908" s="14"/>
    </row>
    <row r="3909" spans="10:17" x14ac:dyDescent="0.25">
      <c r="J3909" s="14"/>
      <c r="K3909" s="14"/>
      <c r="L3909" s="14"/>
      <c r="M3909" s="14"/>
      <c r="N3909" s="14"/>
      <c r="O3909" s="14"/>
      <c r="P3909" s="14"/>
      <c r="Q3909" s="14"/>
    </row>
    <row r="3910" spans="10:17" x14ac:dyDescent="0.25">
      <c r="J3910" s="14"/>
      <c r="K3910" s="14"/>
      <c r="L3910" s="14"/>
      <c r="M3910" s="14"/>
      <c r="N3910" s="14"/>
      <c r="O3910" s="14"/>
      <c r="P3910" s="14"/>
      <c r="Q3910" s="14"/>
    </row>
    <row r="3911" spans="10:17" x14ac:dyDescent="0.25">
      <c r="J3911" s="14"/>
      <c r="K3911" s="14"/>
      <c r="L3911" s="14"/>
      <c r="M3911" s="14"/>
      <c r="N3911" s="14"/>
      <c r="O3911" s="14"/>
      <c r="P3911" s="14"/>
      <c r="Q3911" s="14"/>
    </row>
    <row r="3912" spans="10:17" x14ac:dyDescent="0.25">
      <c r="J3912" s="14"/>
      <c r="K3912" s="14"/>
      <c r="L3912" s="14"/>
      <c r="M3912" s="14"/>
      <c r="N3912" s="14"/>
      <c r="O3912" s="14"/>
      <c r="P3912" s="14"/>
      <c r="Q3912" s="14"/>
    </row>
    <row r="3913" spans="10:17" x14ac:dyDescent="0.25">
      <c r="J3913" s="14"/>
      <c r="K3913" s="14"/>
      <c r="L3913" s="14"/>
      <c r="M3913" s="14"/>
      <c r="N3913" s="14"/>
      <c r="O3913" s="14"/>
      <c r="P3913" s="14"/>
      <c r="Q3913" s="14"/>
    </row>
    <row r="3914" spans="10:17" x14ac:dyDescent="0.25">
      <c r="J3914" s="14"/>
      <c r="K3914" s="14"/>
      <c r="L3914" s="14"/>
      <c r="M3914" s="14"/>
      <c r="N3914" s="14"/>
      <c r="O3914" s="14"/>
      <c r="P3914" s="14"/>
      <c r="Q3914" s="14"/>
    </row>
    <row r="3915" spans="10:17" x14ac:dyDescent="0.25">
      <c r="J3915" s="14"/>
      <c r="K3915" s="14"/>
      <c r="L3915" s="14"/>
      <c r="M3915" s="14"/>
      <c r="N3915" s="14"/>
      <c r="O3915" s="14"/>
      <c r="P3915" s="14"/>
      <c r="Q3915" s="14"/>
    </row>
    <row r="3916" spans="10:17" x14ac:dyDescent="0.25">
      <c r="J3916" s="14"/>
      <c r="K3916" s="14"/>
      <c r="L3916" s="14"/>
      <c r="M3916" s="14"/>
      <c r="N3916" s="14"/>
      <c r="O3916" s="14"/>
      <c r="P3916" s="14"/>
      <c r="Q3916" s="14"/>
    </row>
    <row r="3917" spans="10:17" x14ac:dyDescent="0.25">
      <c r="J3917" s="14"/>
      <c r="K3917" s="14"/>
      <c r="L3917" s="14"/>
      <c r="M3917" s="14"/>
      <c r="N3917" s="14"/>
      <c r="O3917" s="14"/>
      <c r="P3917" s="14"/>
      <c r="Q3917" s="14"/>
    </row>
    <row r="3918" spans="10:17" x14ac:dyDescent="0.25">
      <c r="J3918" s="14"/>
      <c r="K3918" s="14"/>
      <c r="L3918" s="14"/>
      <c r="M3918" s="14"/>
      <c r="N3918" s="14"/>
      <c r="O3918" s="14"/>
      <c r="P3918" s="14"/>
      <c r="Q3918" s="14"/>
    </row>
    <row r="3919" spans="10:17" x14ac:dyDescent="0.25">
      <c r="J3919" s="14"/>
      <c r="K3919" s="14"/>
      <c r="L3919" s="14"/>
      <c r="M3919" s="14"/>
      <c r="N3919" s="14"/>
      <c r="O3919" s="14"/>
      <c r="P3919" s="14"/>
      <c r="Q3919" s="14"/>
    </row>
    <row r="3920" spans="10:17" x14ac:dyDescent="0.25">
      <c r="J3920" s="14"/>
      <c r="K3920" s="14"/>
      <c r="L3920" s="14"/>
      <c r="M3920" s="14"/>
      <c r="N3920" s="14"/>
      <c r="O3920" s="14"/>
      <c r="P3920" s="14"/>
      <c r="Q3920" s="14"/>
    </row>
    <row r="3921" spans="10:17" x14ac:dyDescent="0.25">
      <c r="J3921" s="14"/>
      <c r="K3921" s="14"/>
      <c r="L3921" s="14"/>
      <c r="M3921" s="14"/>
      <c r="N3921" s="14"/>
      <c r="O3921" s="14"/>
      <c r="P3921" s="14"/>
      <c r="Q3921" s="14"/>
    </row>
    <row r="3922" spans="10:17" x14ac:dyDescent="0.25">
      <c r="J3922" s="14"/>
      <c r="K3922" s="14"/>
      <c r="L3922" s="14"/>
      <c r="M3922" s="14"/>
      <c r="N3922" s="14"/>
      <c r="O3922" s="14"/>
      <c r="P3922" s="14"/>
      <c r="Q3922" s="14"/>
    </row>
    <row r="3923" spans="10:17" x14ac:dyDescent="0.25">
      <c r="J3923" s="14"/>
      <c r="K3923" s="14"/>
      <c r="L3923" s="14"/>
      <c r="M3923" s="14"/>
      <c r="N3923" s="14"/>
      <c r="O3923" s="14"/>
      <c r="P3923" s="14"/>
      <c r="Q3923" s="14"/>
    </row>
    <row r="3924" spans="10:17" x14ac:dyDescent="0.25">
      <c r="J3924" s="14"/>
      <c r="K3924" s="14"/>
      <c r="L3924" s="14"/>
      <c r="M3924" s="14"/>
      <c r="N3924" s="14"/>
      <c r="O3924" s="14"/>
      <c r="P3924" s="14"/>
      <c r="Q3924" s="14"/>
    </row>
    <row r="3925" spans="10:17" x14ac:dyDescent="0.25">
      <c r="J3925" s="14"/>
      <c r="K3925" s="14"/>
      <c r="L3925" s="14"/>
      <c r="M3925" s="14"/>
      <c r="N3925" s="14"/>
      <c r="O3925" s="14"/>
      <c r="P3925" s="14"/>
      <c r="Q3925" s="14"/>
    </row>
    <row r="3926" spans="10:17" x14ac:dyDescent="0.25">
      <c r="J3926" s="14"/>
      <c r="K3926" s="14"/>
      <c r="L3926" s="14"/>
      <c r="M3926" s="14"/>
      <c r="N3926" s="14"/>
      <c r="O3926" s="14"/>
      <c r="P3926" s="14"/>
      <c r="Q3926" s="14"/>
    </row>
    <row r="3927" spans="10:17" x14ac:dyDescent="0.25">
      <c r="J3927" s="14"/>
      <c r="K3927" s="14"/>
      <c r="L3927" s="14"/>
      <c r="M3927" s="14"/>
      <c r="N3927" s="14"/>
      <c r="O3927" s="14"/>
      <c r="P3927" s="14"/>
      <c r="Q3927" s="14"/>
    </row>
    <row r="3928" spans="10:17" x14ac:dyDescent="0.25">
      <c r="J3928" s="14"/>
      <c r="K3928" s="14"/>
      <c r="L3928" s="14"/>
      <c r="M3928" s="14"/>
      <c r="N3928" s="14"/>
      <c r="O3928" s="14"/>
      <c r="P3928" s="14"/>
      <c r="Q3928" s="14"/>
    </row>
    <row r="3929" spans="10:17" x14ac:dyDescent="0.25">
      <c r="J3929" s="14"/>
      <c r="K3929" s="14"/>
      <c r="L3929" s="14"/>
      <c r="M3929" s="14"/>
      <c r="N3929" s="14"/>
      <c r="O3929" s="14"/>
      <c r="P3929" s="14"/>
      <c r="Q3929" s="14"/>
    </row>
    <row r="3930" spans="10:17" x14ac:dyDescent="0.25">
      <c r="J3930" s="14"/>
      <c r="K3930" s="14"/>
      <c r="L3930" s="14"/>
      <c r="M3930" s="14"/>
      <c r="N3930" s="14"/>
      <c r="O3930" s="14"/>
      <c r="P3930" s="14"/>
      <c r="Q3930" s="14"/>
    </row>
    <row r="3931" spans="10:17" x14ac:dyDescent="0.25">
      <c r="J3931" s="14"/>
      <c r="K3931" s="14"/>
      <c r="L3931" s="14"/>
      <c r="M3931" s="14"/>
      <c r="N3931" s="14"/>
      <c r="O3931" s="14"/>
      <c r="P3931" s="14"/>
      <c r="Q3931" s="14"/>
    </row>
    <row r="3932" spans="10:17" x14ac:dyDescent="0.25">
      <c r="J3932" s="14"/>
      <c r="K3932" s="14"/>
      <c r="L3932" s="14"/>
      <c r="M3932" s="14"/>
      <c r="N3932" s="14"/>
      <c r="O3932" s="14"/>
      <c r="P3932" s="14"/>
      <c r="Q3932" s="14"/>
    </row>
    <row r="3933" spans="10:17" x14ac:dyDescent="0.25">
      <c r="J3933" s="14"/>
      <c r="K3933" s="14"/>
      <c r="L3933" s="14"/>
      <c r="M3933" s="14"/>
      <c r="N3933" s="14"/>
      <c r="O3933" s="14"/>
      <c r="P3933" s="14"/>
      <c r="Q3933" s="14"/>
    </row>
    <row r="3934" spans="10:17" x14ac:dyDescent="0.25">
      <c r="J3934" s="14"/>
      <c r="K3934" s="14"/>
      <c r="L3934" s="14"/>
      <c r="M3934" s="14"/>
      <c r="N3934" s="14"/>
      <c r="O3934" s="14"/>
      <c r="P3934" s="14"/>
      <c r="Q3934" s="14"/>
    </row>
    <row r="3935" spans="10:17" x14ac:dyDescent="0.25">
      <c r="J3935" s="14"/>
      <c r="K3935" s="14"/>
      <c r="L3935" s="14"/>
      <c r="M3935" s="14"/>
      <c r="N3935" s="14"/>
      <c r="O3935" s="14"/>
      <c r="P3935" s="14"/>
      <c r="Q3935" s="14"/>
    </row>
    <row r="3936" spans="10:17" x14ac:dyDescent="0.25">
      <c r="J3936" s="14"/>
      <c r="K3936" s="14"/>
      <c r="L3936" s="14"/>
      <c r="M3936" s="14"/>
      <c r="N3936" s="14"/>
      <c r="O3936" s="14"/>
      <c r="P3936" s="14"/>
      <c r="Q3936" s="14"/>
    </row>
    <row r="3937" spans="10:17" x14ac:dyDescent="0.25">
      <c r="J3937" s="14"/>
      <c r="K3937" s="14"/>
      <c r="L3937" s="14"/>
      <c r="M3937" s="14"/>
      <c r="N3937" s="14"/>
      <c r="O3937" s="14"/>
      <c r="P3937" s="14"/>
      <c r="Q3937" s="14"/>
    </row>
    <row r="3938" spans="10:17" x14ac:dyDescent="0.25">
      <c r="J3938" s="14"/>
      <c r="K3938" s="14"/>
      <c r="L3938" s="14"/>
      <c r="M3938" s="14"/>
      <c r="N3938" s="14"/>
      <c r="O3938" s="14"/>
      <c r="P3938" s="14"/>
      <c r="Q3938" s="14"/>
    </row>
    <row r="3939" spans="10:17" x14ac:dyDescent="0.25">
      <c r="J3939" s="14"/>
      <c r="K3939" s="14"/>
      <c r="L3939" s="14"/>
      <c r="M3939" s="14"/>
      <c r="N3939" s="14"/>
      <c r="O3939" s="14"/>
      <c r="P3939" s="14"/>
      <c r="Q3939" s="14"/>
    </row>
    <row r="3940" spans="10:17" x14ac:dyDescent="0.25">
      <c r="J3940" s="14"/>
      <c r="K3940" s="14"/>
      <c r="L3940" s="14"/>
      <c r="M3940" s="14"/>
      <c r="N3940" s="14"/>
      <c r="O3940" s="14"/>
      <c r="P3940" s="14"/>
      <c r="Q3940" s="14"/>
    </row>
    <row r="3941" spans="10:17" x14ac:dyDescent="0.25">
      <c r="J3941" s="14"/>
      <c r="K3941" s="14"/>
      <c r="L3941" s="14"/>
      <c r="M3941" s="14"/>
      <c r="N3941" s="14"/>
      <c r="O3941" s="14"/>
      <c r="P3941" s="14"/>
      <c r="Q3941" s="14"/>
    </row>
    <row r="3942" spans="10:17" x14ac:dyDescent="0.25">
      <c r="J3942" s="14"/>
      <c r="K3942" s="14"/>
      <c r="L3942" s="14"/>
      <c r="M3942" s="14"/>
      <c r="N3942" s="14"/>
      <c r="O3942" s="14"/>
      <c r="P3942" s="14"/>
      <c r="Q3942" s="14"/>
    </row>
    <row r="3943" spans="10:17" x14ac:dyDescent="0.25">
      <c r="J3943" s="14"/>
      <c r="K3943" s="14"/>
      <c r="L3943" s="14"/>
      <c r="M3943" s="14"/>
      <c r="N3943" s="14"/>
      <c r="O3943" s="14"/>
      <c r="P3943" s="14"/>
      <c r="Q3943" s="14"/>
    </row>
    <row r="3944" spans="10:17" x14ac:dyDescent="0.25">
      <c r="J3944" s="14"/>
      <c r="K3944" s="14"/>
      <c r="L3944" s="14"/>
      <c r="M3944" s="14"/>
      <c r="N3944" s="14"/>
      <c r="O3944" s="14"/>
      <c r="P3944" s="14"/>
      <c r="Q3944" s="14"/>
    </row>
    <row r="3945" spans="10:17" x14ac:dyDescent="0.25">
      <c r="J3945" s="14"/>
      <c r="K3945" s="14"/>
      <c r="L3945" s="14"/>
      <c r="M3945" s="14"/>
      <c r="N3945" s="14"/>
      <c r="O3945" s="14"/>
      <c r="P3945" s="14"/>
      <c r="Q3945" s="14"/>
    </row>
    <row r="3946" spans="10:17" x14ac:dyDescent="0.25">
      <c r="J3946" s="14"/>
      <c r="K3946" s="14"/>
      <c r="L3946" s="14"/>
      <c r="M3946" s="14"/>
      <c r="N3946" s="14"/>
      <c r="O3946" s="14"/>
      <c r="P3946" s="14"/>
      <c r="Q3946" s="14"/>
    </row>
    <row r="3947" spans="10:17" x14ac:dyDescent="0.25">
      <c r="J3947" s="14"/>
      <c r="K3947" s="14"/>
      <c r="L3947" s="14"/>
      <c r="M3947" s="14"/>
      <c r="N3947" s="14"/>
      <c r="O3947" s="14"/>
      <c r="P3947" s="14"/>
      <c r="Q3947" s="14"/>
    </row>
    <row r="3948" spans="10:17" x14ac:dyDescent="0.25">
      <c r="J3948" s="14"/>
      <c r="K3948" s="14"/>
      <c r="L3948" s="14"/>
      <c r="M3948" s="14"/>
      <c r="N3948" s="14"/>
      <c r="O3948" s="14"/>
      <c r="P3948" s="14"/>
      <c r="Q3948" s="14"/>
    </row>
    <row r="3949" spans="10:17" x14ac:dyDescent="0.25">
      <c r="J3949" s="14"/>
      <c r="K3949" s="14"/>
      <c r="L3949" s="14"/>
      <c r="M3949" s="14"/>
      <c r="N3949" s="14"/>
      <c r="O3949" s="14"/>
      <c r="P3949" s="14"/>
      <c r="Q3949" s="14"/>
    </row>
    <row r="3950" spans="10:17" x14ac:dyDescent="0.25">
      <c r="J3950" s="14"/>
      <c r="K3950" s="14"/>
      <c r="L3950" s="14"/>
      <c r="M3950" s="14"/>
      <c r="N3950" s="14"/>
      <c r="O3950" s="14"/>
      <c r="P3950" s="14"/>
      <c r="Q3950" s="14"/>
    </row>
    <row r="3951" spans="10:17" x14ac:dyDescent="0.25">
      <c r="J3951" s="14"/>
      <c r="K3951" s="14"/>
      <c r="L3951" s="14"/>
      <c r="M3951" s="14"/>
      <c r="N3951" s="14"/>
      <c r="O3951" s="14"/>
      <c r="P3951" s="14"/>
      <c r="Q3951" s="14"/>
    </row>
    <row r="3952" spans="10:17" x14ac:dyDescent="0.25">
      <c r="J3952" s="14"/>
      <c r="K3952" s="14"/>
      <c r="L3952" s="14"/>
      <c r="M3952" s="14"/>
      <c r="N3952" s="14"/>
      <c r="O3952" s="14"/>
      <c r="P3952" s="14"/>
      <c r="Q3952" s="14"/>
    </row>
    <row r="3953" spans="10:17" x14ac:dyDescent="0.25">
      <c r="J3953" s="14"/>
      <c r="K3953" s="14"/>
      <c r="L3953" s="14"/>
      <c r="M3953" s="14"/>
      <c r="N3953" s="14"/>
      <c r="O3953" s="14"/>
      <c r="P3953" s="14"/>
      <c r="Q3953" s="14"/>
    </row>
    <row r="3954" spans="10:17" x14ac:dyDescent="0.25">
      <c r="J3954" s="14"/>
      <c r="K3954" s="14"/>
      <c r="L3954" s="14"/>
      <c r="M3954" s="14"/>
      <c r="N3954" s="14"/>
      <c r="O3954" s="14"/>
      <c r="P3954" s="14"/>
      <c r="Q3954" s="14"/>
    </row>
    <row r="3955" spans="10:17" x14ac:dyDescent="0.25">
      <c r="J3955" s="14"/>
      <c r="K3955" s="14"/>
      <c r="L3955" s="14"/>
      <c r="M3955" s="14"/>
      <c r="N3955" s="14"/>
      <c r="O3955" s="14"/>
      <c r="P3955" s="14"/>
      <c r="Q3955" s="14"/>
    </row>
    <row r="3956" spans="10:17" x14ac:dyDescent="0.25">
      <c r="J3956" s="14"/>
      <c r="K3956" s="14"/>
      <c r="L3956" s="14"/>
      <c r="M3956" s="14"/>
      <c r="N3956" s="14"/>
      <c r="O3956" s="14"/>
      <c r="P3956" s="14"/>
      <c r="Q3956" s="14"/>
    </row>
    <row r="3957" spans="10:17" x14ac:dyDescent="0.25">
      <c r="J3957" s="14"/>
      <c r="K3957" s="14"/>
      <c r="L3957" s="14"/>
      <c r="M3957" s="14"/>
      <c r="N3957" s="14"/>
      <c r="O3957" s="14"/>
      <c r="P3957" s="14"/>
      <c r="Q3957" s="14"/>
    </row>
    <row r="3958" spans="10:17" x14ac:dyDescent="0.25">
      <c r="J3958" s="14"/>
      <c r="K3958" s="14"/>
      <c r="L3958" s="14"/>
      <c r="M3958" s="14"/>
      <c r="N3958" s="14"/>
      <c r="O3958" s="14"/>
      <c r="P3958" s="14"/>
      <c r="Q3958" s="14"/>
    </row>
    <row r="3959" spans="10:17" x14ac:dyDescent="0.25">
      <c r="J3959" s="14"/>
      <c r="K3959" s="14"/>
      <c r="L3959" s="14"/>
      <c r="M3959" s="14"/>
      <c r="N3959" s="14"/>
      <c r="O3959" s="14"/>
      <c r="P3959" s="14"/>
      <c r="Q3959" s="14"/>
    </row>
    <row r="3960" spans="10:17" x14ac:dyDescent="0.25">
      <c r="J3960" s="14"/>
      <c r="K3960" s="14"/>
      <c r="L3960" s="14"/>
      <c r="M3960" s="14"/>
      <c r="N3960" s="14"/>
      <c r="O3960" s="14"/>
      <c r="P3960" s="14"/>
      <c r="Q3960" s="14"/>
    </row>
    <row r="3961" spans="10:17" x14ac:dyDescent="0.25">
      <c r="J3961" s="14"/>
      <c r="K3961" s="14"/>
      <c r="L3961" s="14"/>
      <c r="M3961" s="14"/>
      <c r="N3961" s="14"/>
      <c r="O3961" s="14"/>
      <c r="P3961" s="14"/>
      <c r="Q3961" s="14"/>
    </row>
    <row r="3962" spans="10:17" x14ac:dyDescent="0.25">
      <c r="J3962" s="14"/>
      <c r="K3962" s="14"/>
      <c r="L3962" s="14"/>
      <c r="M3962" s="14"/>
      <c r="N3962" s="14"/>
      <c r="O3962" s="14"/>
      <c r="P3962" s="14"/>
      <c r="Q3962" s="14"/>
    </row>
    <row r="3963" spans="10:17" x14ac:dyDescent="0.25">
      <c r="J3963" s="14"/>
      <c r="K3963" s="14"/>
      <c r="L3963" s="14"/>
      <c r="M3963" s="14"/>
      <c r="N3963" s="14"/>
      <c r="O3963" s="14"/>
      <c r="P3963" s="14"/>
      <c r="Q3963" s="14"/>
    </row>
    <row r="3964" spans="10:17" x14ac:dyDescent="0.25">
      <c r="J3964" s="14"/>
      <c r="K3964" s="14"/>
      <c r="L3964" s="14"/>
      <c r="M3964" s="14"/>
      <c r="N3964" s="14"/>
      <c r="O3964" s="14"/>
      <c r="P3964" s="14"/>
      <c r="Q3964" s="14"/>
    </row>
    <row r="3965" spans="10:17" x14ac:dyDescent="0.25">
      <c r="J3965" s="14"/>
      <c r="K3965" s="14"/>
      <c r="L3965" s="14"/>
      <c r="M3965" s="14"/>
      <c r="N3965" s="14"/>
      <c r="O3965" s="14"/>
      <c r="P3965" s="14"/>
      <c r="Q3965" s="14"/>
    </row>
    <row r="3966" spans="10:17" x14ac:dyDescent="0.25">
      <c r="J3966" s="14"/>
      <c r="K3966" s="14"/>
      <c r="L3966" s="14"/>
      <c r="M3966" s="14"/>
      <c r="N3966" s="14"/>
      <c r="O3966" s="14"/>
      <c r="P3966" s="14"/>
      <c r="Q3966" s="14"/>
    </row>
    <row r="3967" spans="10:17" x14ac:dyDescent="0.25">
      <c r="J3967" s="14"/>
      <c r="K3967" s="14"/>
      <c r="L3967" s="14"/>
      <c r="M3967" s="14"/>
      <c r="N3967" s="14"/>
      <c r="O3967" s="14"/>
      <c r="P3967" s="14"/>
      <c r="Q3967" s="14"/>
    </row>
    <row r="3968" spans="10:17" x14ac:dyDescent="0.25">
      <c r="J3968" s="14"/>
      <c r="K3968" s="14"/>
      <c r="L3968" s="14"/>
      <c r="M3968" s="14"/>
      <c r="N3968" s="14"/>
      <c r="O3968" s="14"/>
      <c r="P3968" s="14"/>
      <c r="Q3968" s="14"/>
    </row>
    <row r="3969" spans="10:17" x14ac:dyDescent="0.25">
      <c r="J3969" s="14"/>
      <c r="K3969" s="14"/>
      <c r="L3969" s="14"/>
      <c r="M3969" s="14"/>
      <c r="N3969" s="14"/>
      <c r="O3969" s="14"/>
      <c r="P3969" s="14"/>
      <c r="Q3969" s="14"/>
    </row>
    <row r="3970" spans="10:17" x14ac:dyDescent="0.25">
      <c r="J3970" s="14"/>
      <c r="K3970" s="14"/>
      <c r="L3970" s="14"/>
      <c r="M3970" s="14"/>
      <c r="N3970" s="14"/>
      <c r="O3970" s="14"/>
      <c r="P3970" s="14"/>
      <c r="Q3970" s="14"/>
    </row>
    <row r="3971" spans="10:17" x14ac:dyDescent="0.25">
      <c r="J3971" s="14"/>
      <c r="K3971" s="14"/>
      <c r="L3971" s="14"/>
      <c r="M3971" s="14"/>
      <c r="N3971" s="14"/>
      <c r="O3971" s="14"/>
      <c r="P3971" s="14"/>
      <c r="Q3971" s="14"/>
    </row>
    <row r="3972" spans="10:17" x14ac:dyDescent="0.25">
      <c r="J3972" s="14"/>
      <c r="K3972" s="14"/>
      <c r="L3972" s="14"/>
      <c r="M3972" s="14"/>
      <c r="N3972" s="14"/>
      <c r="O3972" s="14"/>
      <c r="P3972" s="14"/>
      <c r="Q3972" s="14"/>
    </row>
    <row r="3973" spans="10:17" x14ac:dyDescent="0.25">
      <c r="J3973" s="14"/>
      <c r="K3973" s="14"/>
      <c r="L3973" s="14"/>
      <c r="M3973" s="14"/>
      <c r="N3973" s="14"/>
      <c r="O3973" s="14"/>
      <c r="P3973" s="14"/>
      <c r="Q3973" s="14"/>
    </row>
    <row r="3974" spans="10:17" x14ac:dyDescent="0.25">
      <c r="J3974" s="14"/>
      <c r="K3974" s="14"/>
      <c r="L3974" s="14"/>
      <c r="M3974" s="14"/>
      <c r="N3974" s="14"/>
      <c r="O3974" s="14"/>
      <c r="P3974" s="14"/>
      <c r="Q3974" s="14"/>
    </row>
    <row r="3975" spans="10:17" x14ac:dyDescent="0.25">
      <c r="J3975" s="14"/>
      <c r="K3975" s="14"/>
      <c r="L3975" s="14"/>
      <c r="M3975" s="14"/>
      <c r="N3975" s="14"/>
      <c r="O3975" s="14"/>
      <c r="P3975" s="14"/>
      <c r="Q3975" s="14"/>
    </row>
    <row r="3976" spans="10:17" x14ac:dyDescent="0.25">
      <c r="J3976" s="14"/>
      <c r="K3976" s="14"/>
      <c r="L3976" s="14"/>
      <c r="M3976" s="14"/>
      <c r="N3976" s="14"/>
      <c r="O3976" s="14"/>
      <c r="P3976" s="14"/>
      <c r="Q3976" s="14"/>
    </row>
    <row r="3977" spans="10:17" x14ac:dyDescent="0.25">
      <c r="J3977" s="14"/>
      <c r="K3977" s="14"/>
      <c r="L3977" s="14"/>
      <c r="M3977" s="14"/>
      <c r="N3977" s="14"/>
      <c r="O3977" s="14"/>
      <c r="P3977" s="14"/>
      <c r="Q3977" s="14"/>
    </row>
    <row r="3978" spans="10:17" x14ac:dyDescent="0.25">
      <c r="J3978" s="14"/>
      <c r="K3978" s="14"/>
      <c r="L3978" s="14"/>
      <c r="M3978" s="14"/>
      <c r="N3978" s="14"/>
      <c r="O3978" s="14"/>
      <c r="P3978" s="14"/>
      <c r="Q3978" s="14"/>
    </row>
    <row r="3979" spans="10:17" x14ac:dyDescent="0.25">
      <c r="J3979" s="14"/>
      <c r="K3979" s="14"/>
      <c r="L3979" s="14"/>
      <c r="M3979" s="14"/>
      <c r="N3979" s="14"/>
      <c r="O3979" s="14"/>
      <c r="P3979" s="14"/>
      <c r="Q3979" s="14"/>
    </row>
    <row r="3980" spans="10:17" x14ac:dyDescent="0.25">
      <c r="J3980" s="14"/>
      <c r="K3980" s="14"/>
      <c r="L3980" s="14"/>
      <c r="M3980" s="14"/>
      <c r="N3980" s="14"/>
      <c r="O3980" s="14"/>
      <c r="P3980" s="14"/>
      <c r="Q3980" s="14"/>
    </row>
    <row r="3981" spans="10:17" x14ac:dyDescent="0.25">
      <c r="J3981" s="14"/>
      <c r="K3981" s="14"/>
      <c r="L3981" s="14"/>
      <c r="M3981" s="14"/>
      <c r="N3981" s="14"/>
      <c r="O3981" s="14"/>
      <c r="P3981" s="14"/>
      <c r="Q3981" s="14"/>
    </row>
    <row r="3982" spans="10:17" x14ac:dyDescent="0.25">
      <c r="J3982" s="14"/>
      <c r="K3982" s="14"/>
      <c r="L3982" s="14"/>
      <c r="M3982" s="14"/>
      <c r="N3982" s="14"/>
      <c r="O3982" s="14"/>
      <c r="P3982" s="14"/>
      <c r="Q3982" s="14"/>
    </row>
    <row r="3983" spans="10:17" x14ac:dyDescent="0.25">
      <c r="J3983" s="14"/>
      <c r="K3983" s="14"/>
      <c r="L3983" s="14"/>
      <c r="M3983" s="14"/>
      <c r="N3983" s="14"/>
      <c r="O3983" s="14"/>
      <c r="P3983" s="14"/>
      <c r="Q3983" s="14"/>
    </row>
    <row r="3984" spans="10:17" x14ac:dyDescent="0.25">
      <c r="J3984" s="14"/>
      <c r="K3984" s="14"/>
      <c r="L3984" s="14"/>
      <c r="M3984" s="14"/>
      <c r="N3984" s="14"/>
      <c r="O3984" s="14"/>
      <c r="P3984" s="14"/>
      <c r="Q3984" s="14"/>
    </row>
    <row r="3985" spans="10:17" x14ac:dyDescent="0.25">
      <c r="J3985" s="14"/>
      <c r="K3985" s="14"/>
      <c r="L3985" s="14"/>
      <c r="M3985" s="14"/>
      <c r="N3985" s="14"/>
      <c r="O3985" s="14"/>
      <c r="P3985" s="14"/>
      <c r="Q3985" s="14"/>
    </row>
    <row r="3986" spans="10:17" x14ac:dyDescent="0.25">
      <c r="J3986" s="14"/>
      <c r="K3986" s="14"/>
      <c r="L3986" s="14"/>
      <c r="M3986" s="14"/>
      <c r="N3986" s="14"/>
      <c r="O3986" s="14"/>
      <c r="P3986" s="14"/>
      <c r="Q3986" s="14"/>
    </row>
    <row r="3987" spans="10:17" x14ac:dyDescent="0.25">
      <c r="J3987" s="14"/>
      <c r="K3987" s="14"/>
      <c r="L3987" s="14"/>
      <c r="M3987" s="14"/>
      <c r="N3987" s="14"/>
      <c r="O3987" s="14"/>
      <c r="P3987" s="14"/>
      <c r="Q3987" s="14"/>
    </row>
    <row r="3988" spans="10:17" x14ac:dyDescent="0.25">
      <c r="J3988" s="14"/>
      <c r="K3988" s="14"/>
      <c r="L3988" s="14"/>
      <c r="M3988" s="14"/>
      <c r="N3988" s="14"/>
      <c r="O3988" s="14"/>
      <c r="P3988" s="14"/>
      <c r="Q3988" s="14"/>
    </row>
    <row r="3989" spans="10:17" x14ac:dyDescent="0.25">
      <c r="J3989" s="14"/>
      <c r="K3989" s="14"/>
      <c r="L3989" s="14"/>
      <c r="M3989" s="14"/>
      <c r="N3989" s="14"/>
      <c r="O3989" s="14"/>
      <c r="P3989" s="14"/>
      <c r="Q3989" s="14"/>
    </row>
    <row r="3990" spans="10:17" x14ac:dyDescent="0.25">
      <c r="J3990" s="14"/>
      <c r="K3990" s="14"/>
      <c r="L3990" s="14"/>
      <c r="M3990" s="14"/>
      <c r="N3990" s="14"/>
      <c r="O3990" s="14"/>
      <c r="P3990" s="14"/>
      <c r="Q3990" s="14"/>
    </row>
    <row r="3991" spans="10:17" x14ac:dyDescent="0.25">
      <c r="J3991" s="14"/>
      <c r="K3991" s="14"/>
      <c r="L3991" s="14"/>
      <c r="M3991" s="14"/>
      <c r="N3991" s="14"/>
      <c r="O3991" s="14"/>
      <c r="P3991" s="14"/>
      <c r="Q3991" s="14"/>
    </row>
    <row r="3992" spans="10:17" x14ac:dyDescent="0.25">
      <c r="J3992" s="14"/>
      <c r="K3992" s="14"/>
      <c r="L3992" s="14"/>
      <c r="M3992" s="14"/>
      <c r="N3992" s="14"/>
      <c r="O3992" s="14"/>
      <c r="P3992" s="14"/>
      <c r="Q3992" s="14"/>
    </row>
    <row r="3993" spans="10:17" x14ac:dyDescent="0.25">
      <c r="J3993" s="14"/>
      <c r="K3993" s="14"/>
      <c r="L3993" s="14"/>
      <c r="M3993" s="14"/>
      <c r="N3993" s="14"/>
      <c r="O3993" s="14"/>
      <c r="P3993" s="14"/>
      <c r="Q3993" s="14"/>
    </row>
    <row r="3994" spans="10:17" x14ac:dyDescent="0.25">
      <c r="J3994" s="14"/>
      <c r="K3994" s="14"/>
      <c r="L3994" s="14"/>
      <c r="M3994" s="14"/>
      <c r="N3994" s="14"/>
      <c r="O3994" s="14"/>
      <c r="P3994" s="14"/>
      <c r="Q3994" s="14"/>
    </row>
    <row r="3995" spans="10:17" x14ac:dyDescent="0.25">
      <c r="J3995" s="14"/>
      <c r="K3995" s="14"/>
      <c r="L3995" s="14"/>
      <c r="M3995" s="14"/>
      <c r="N3995" s="14"/>
      <c r="O3995" s="14"/>
      <c r="P3995" s="14"/>
      <c r="Q3995" s="14"/>
    </row>
    <row r="3996" spans="10:17" x14ac:dyDescent="0.25">
      <c r="J3996" s="14"/>
      <c r="K3996" s="14"/>
      <c r="L3996" s="14"/>
      <c r="M3996" s="14"/>
      <c r="N3996" s="14"/>
      <c r="O3996" s="14"/>
      <c r="P3996" s="14"/>
      <c r="Q3996" s="14"/>
    </row>
    <row r="3997" spans="10:17" x14ac:dyDescent="0.25">
      <c r="J3997" s="14"/>
      <c r="K3997" s="14"/>
      <c r="L3997" s="14"/>
      <c r="M3997" s="14"/>
      <c r="N3997" s="14"/>
      <c r="O3997" s="14"/>
      <c r="P3997" s="14"/>
      <c r="Q3997" s="14"/>
    </row>
    <row r="3998" spans="10:17" x14ac:dyDescent="0.25">
      <c r="J3998" s="14"/>
      <c r="K3998" s="14"/>
      <c r="L3998" s="14"/>
      <c r="M3998" s="14"/>
      <c r="N3998" s="14"/>
      <c r="O3998" s="14"/>
      <c r="P3998" s="14"/>
      <c r="Q3998" s="14"/>
    </row>
    <row r="3999" spans="10:17" x14ac:dyDescent="0.25">
      <c r="J3999" s="14"/>
      <c r="K3999" s="14"/>
      <c r="L3999" s="14"/>
      <c r="M3999" s="14"/>
      <c r="N3999" s="14"/>
      <c r="O3999" s="14"/>
      <c r="P3999" s="14"/>
      <c r="Q3999" s="14"/>
    </row>
    <row r="4000" spans="10:17" x14ac:dyDescent="0.25">
      <c r="J4000" s="14"/>
      <c r="K4000" s="14"/>
      <c r="L4000" s="14"/>
      <c r="M4000" s="14"/>
      <c r="N4000" s="14"/>
      <c r="O4000" s="14"/>
      <c r="P4000" s="14"/>
      <c r="Q4000" s="14"/>
    </row>
    <row r="4001" spans="10:17" x14ac:dyDescent="0.25">
      <c r="J4001" s="14"/>
      <c r="K4001" s="14"/>
      <c r="L4001" s="14"/>
      <c r="M4001" s="14"/>
      <c r="N4001" s="14"/>
      <c r="O4001" s="14"/>
      <c r="P4001" s="14"/>
      <c r="Q4001" s="14"/>
    </row>
    <row r="4002" spans="10:17" x14ac:dyDescent="0.25">
      <c r="J4002" s="14"/>
      <c r="K4002" s="14"/>
      <c r="L4002" s="14"/>
      <c r="M4002" s="14"/>
      <c r="N4002" s="14"/>
      <c r="O4002" s="14"/>
      <c r="P4002" s="14"/>
      <c r="Q4002" s="14"/>
    </row>
    <row r="4003" spans="10:17" x14ac:dyDescent="0.25">
      <c r="J4003" s="14"/>
      <c r="K4003" s="14"/>
      <c r="L4003" s="14"/>
      <c r="M4003" s="14"/>
      <c r="N4003" s="14"/>
      <c r="O4003" s="14"/>
      <c r="P4003" s="14"/>
      <c r="Q4003" s="14"/>
    </row>
    <row r="4004" spans="10:17" x14ac:dyDescent="0.25">
      <c r="J4004" s="14"/>
      <c r="K4004" s="14"/>
      <c r="L4004" s="14"/>
      <c r="M4004" s="14"/>
      <c r="N4004" s="14"/>
      <c r="O4004" s="14"/>
      <c r="P4004" s="14"/>
      <c r="Q4004" s="14"/>
    </row>
    <row r="4005" spans="10:17" x14ac:dyDescent="0.25">
      <c r="J4005" s="14"/>
      <c r="K4005" s="14"/>
      <c r="L4005" s="14"/>
      <c r="M4005" s="14"/>
      <c r="N4005" s="14"/>
      <c r="O4005" s="14"/>
      <c r="P4005" s="14"/>
      <c r="Q4005" s="14"/>
    </row>
    <row r="4006" spans="10:17" x14ac:dyDescent="0.25">
      <c r="J4006" s="14"/>
      <c r="K4006" s="14"/>
      <c r="L4006" s="14"/>
      <c r="M4006" s="14"/>
      <c r="N4006" s="14"/>
      <c r="O4006" s="14"/>
      <c r="P4006" s="14"/>
      <c r="Q4006" s="14"/>
    </row>
    <row r="4007" spans="10:17" x14ac:dyDescent="0.25">
      <c r="J4007" s="14"/>
      <c r="K4007" s="14"/>
      <c r="L4007" s="14"/>
      <c r="M4007" s="14"/>
      <c r="N4007" s="14"/>
      <c r="O4007" s="14"/>
      <c r="P4007" s="14"/>
      <c r="Q4007" s="14"/>
    </row>
    <row r="4008" spans="10:17" x14ac:dyDescent="0.25">
      <c r="J4008" s="14"/>
      <c r="K4008" s="14"/>
      <c r="L4008" s="14"/>
      <c r="M4008" s="14"/>
      <c r="N4008" s="14"/>
      <c r="O4008" s="14"/>
      <c r="P4008" s="14"/>
      <c r="Q4008" s="14"/>
    </row>
    <row r="4009" spans="10:17" x14ac:dyDescent="0.25">
      <c r="J4009" s="14"/>
      <c r="K4009" s="14"/>
      <c r="L4009" s="14"/>
      <c r="M4009" s="14"/>
      <c r="N4009" s="14"/>
      <c r="O4009" s="14"/>
      <c r="P4009" s="14"/>
      <c r="Q4009" s="14"/>
    </row>
    <row r="4010" spans="10:17" x14ac:dyDescent="0.25">
      <c r="J4010" s="14"/>
      <c r="K4010" s="14"/>
      <c r="L4010" s="14"/>
      <c r="M4010" s="14"/>
      <c r="N4010" s="14"/>
      <c r="O4010" s="14"/>
      <c r="P4010" s="14"/>
      <c r="Q4010" s="14"/>
    </row>
    <row r="4011" spans="10:17" x14ac:dyDescent="0.25">
      <c r="J4011" s="14"/>
      <c r="K4011" s="14"/>
      <c r="L4011" s="14"/>
      <c r="M4011" s="14"/>
      <c r="N4011" s="14"/>
      <c r="O4011" s="14"/>
      <c r="P4011" s="14"/>
      <c r="Q4011" s="14"/>
    </row>
    <row r="4012" spans="10:17" x14ac:dyDescent="0.25">
      <c r="J4012" s="14"/>
      <c r="K4012" s="14"/>
      <c r="L4012" s="14"/>
      <c r="M4012" s="14"/>
      <c r="N4012" s="14"/>
      <c r="O4012" s="14"/>
      <c r="P4012" s="14"/>
      <c r="Q4012" s="14"/>
    </row>
    <row r="4013" spans="10:17" x14ac:dyDescent="0.25">
      <c r="J4013" s="14"/>
      <c r="K4013" s="14"/>
      <c r="L4013" s="14"/>
      <c r="M4013" s="14"/>
      <c r="N4013" s="14"/>
      <c r="O4013" s="14"/>
      <c r="P4013" s="14"/>
      <c r="Q4013" s="14"/>
    </row>
    <row r="4014" spans="10:17" x14ac:dyDescent="0.25">
      <c r="J4014" s="14"/>
      <c r="K4014" s="14"/>
      <c r="L4014" s="14"/>
      <c r="M4014" s="14"/>
      <c r="N4014" s="14"/>
      <c r="O4014" s="14"/>
      <c r="P4014" s="14"/>
      <c r="Q4014" s="14"/>
    </row>
    <row r="4015" spans="10:17" x14ac:dyDescent="0.25">
      <c r="J4015" s="14"/>
      <c r="K4015" s="14"/>
      <c r="L4015" s="14"/>
      <c r="M4015" s="14"/>
      <c r="N4015" s="14"/>
      <c r="O4015" s="14"/>
      <c r="P4015" s="14"/>
      <c r="Q4015" s="14"/>
    </row>
    <row r="4016" spans="10:17" x14ac:dyDescent="0.25">
      <c r="J4016" s="14"/>
      <c r="K4016" s="14"/>
      <c r="L4016" s="14"/>
      <c r="M4016" s="14"/>
      <c r="N4016" s="14"/>
      <c r="O4016" s="14"/>
      <c r="P4016" s="14"/>
      <c r="Q4016" s="14"/>
    </row>
    <row r="4017" spans="10:17" x14ac:dyDescent="0.25">
      <c r="J4017" s="14"/>
      <c r="K4017" s="14"/>
      <c r="L4017" s="14"/>
      <c r="M4017" s="14"/>
      <c r="N4017" s="14"/>
      <c r="O4017" s="14"/>
      <c r="P4017" s="14"/>
      <c r="Q4017" s="14"/>
    </row>
    <row r="4018" spans="10:17" x14ac:dyDescent="0.25">
      <c r="J4018" s="14"/>
      <c r="K4018" s="14"/>
      <c r="L4018" s="14"/>
      <c r="M4018" s="14"/>
      <c r="N4018" s="14"/>
      <c r="O4018" s="14"/>
      <c r="P4018" s="14"/>
      <c r="Q4018" s="14"/>
    </row>
    <row r="4019" spans="10:17" x14ac:dyDescent="0.25">
      <c r="J4019" s="14"/>
      <c r="K4019" s="14"/>
      <c r="L4019" s="14"/>
      <c r="M4019" s="14"/>
      <c r="N4019" s="14"/>
      <c r="O4019" s="14"/>
      <c r="P4019" s="14"/>
      <c r="Q4019" s="14"/>
    </row>
    <row r="4020" spans="10:17" x14ac:dyDescent="0.25">
      <c r="J4020" s="14"/>
      <c r="K4020" s="14"/>
      <c r="L4020" s="14"/>
      <c r="M4020" s="14"/>
      <c r="N4020" s="14"/>
      <c r="O4020" s="14"/>
      <c r="P4020" s="14"/>
      <c r="Q4020" s="14"/>
    </row>
    <row r="4021" spans="10:17" x14ac:dyDescent="0.25">
      <c r="J4021" s="14"/>
      <c r="K4021" s="14"/>
      <c r="L4021" s="14"/>
      <c r="M4021" s="14"/>
      <c r="N4021" s="14"/>
      <c r="O4021" s="14"/>
      <c r="P4021" s="14"/>
      <c r="Q4021" s="14"/>
    </row>
    <row r="4022" spans="10:17" x14ac:dyDescent="0.25">
      <c r="J4022" s="14"/>
      <c r="K4022" s="14"/>
      <c r="L4022" s="14"/>
      <c r="M4022" s="14"/>
      <c r="N4022" s="14"/>
      <c r="O4022" s="14"/>
      <c r="P4022" s="14"/>
      <c r="Q4022" s="14"/>
    </row>
    <row r="4023" spans="10:17" x14ac:dyDescent="0.25">
      <c r="J4023" s="14"/>
      <c r="K4023" s="14"/>
      <c r="L4023" s="14"/>
      <c r="M4023" s="14"/>
      <c r="N4023" s="14"/>
      <c r="O4023" s="14"/>
      <c r="P4023" s="14"/>
      <c r="Q4023" s="14"/>
    </row>
    <row r="4024" spans="10:17" x14ac:dyDescent="0.25">
      <c r="J4024" s="14"/>
      <c r="K4024" s="14"/>
      <c r="L4024" s="14"/>
      <c r="M4024" s="14"/>
      <c r="N4024" s="14"/>
      <c r="O4024" s="14"/>
      <c r="P4024" s="14"/>
      <c r="Q4024" s="14"/>
    </row>
    <row r="4025" spans="10:17" x14ac:dyDescent="0.25">
      <c r="J4025" s="14"/>
      <c r="K4025" s="14"/>
      <c r="L4025" s="14"/>
      <c r="M4025" s="14"/>
      <c r="N4025" s="14"/>
      <c r="O4025" s="14"/>
      <c r="P4025" s="14"/>
      <c r="Q4025" s="14"/>
    </row>
    <row r="4026" spans="10:17" x14ac:dyDescent="0.25">
      <c r="J4026" s="14"/>
      <c r="K4026" s="14"/>
      <c r="L4026" s="14"/>
      <c r="M4026" s="14"/>
      <c r="N4026" s="14"/>
      <c r="O4026" s="14"/>
      <c r="P4026" s="14"/>
      <c r="Q4026" s="14"/>
    </row>
    <row r="4027" spans="10:17" x14ac:dyDescent="0.25">
      <c r="J4027" s="14"/>
      <c r="K4027" s="14"/>
      <c r="L4027" s="14"/>
      <c r="M4027" s="14"/>
      <c r="N4027" s="14"/>
      <c r="O4027" s="14"/>
      <c r="P4027" s="14"/>
      <c r="Q4027" s="14"/>
    </row>
    <row r="4028" spans="10:17" x14ac:dyDescent="0.25">
      <c r="J4028" s="14"/>
      <c r="K4028" s="14"/>
      <c r="L4028" s="14"/>
      <c r="M4028" s="14"/>
      <c r="N4028" s="14"/>
      <c r="O4028" s="14"/>
      <c r="P4028" s="14"/>
      <c r="Q4028" s="14"/>
    </row>
    <row r="4029" spans="10:17" x14ac:dyDescent="0.25">
      <c r="J4029" s="14"/>
      <c r="K4029" s="14"/>
      <c r="L4029" s="14"/>
      <c r="M4029" s="14"/>
      <c r="N4029" s="14"/>
      <c r="O4029" s="14"/>
      <c r="P4029" s="14"/>
      <c r="Q4029" s="14"/>
    </row>
    <row r="4030" spans="10:17" x14ac:dyDescent="0.25">
      <c r="J4030" s="14"/>
      <c r="K4030" s="14"/>
      <c r="L4030" s="14"/>
      <c r="M4030" s="14"/>
      <c r="N4030" s="14"/>
      <c r="O4030" s="14"/>
      <c r="P4030" s="14"/>
      <c r="Q4030" s="14"/>
    </row>
    <row r="4031" spans="10:17" x14ac:dyDescent="0.25">
      <c r="J4031" s="14"/>
      <c r="K4031" s="14"/>
      <c r="L4031" s="14"/>
      <c r="M4031" s="14"/>
      <c r="N4031" s="14"/>
      <c r="O4031" s="14"/>
      <c r="P4031" s="14"/>
      <c r="Q4031" s="14"/>
    </row>
    <row r="4032" spans="10:17" x14ac:dyDescent="0.25">
      <c r="J4032" s="14"/>
      <c r="K4032" s="14"/>
      <c r="L4032" s="14"/>
      <c r="M4032" s="14"/>
      <c r="N4032" s="14"/>
      <c r="O4032" s="14"/>
      <c r="P4032" s="14"/>
      <c r="Q4032" s="14"/>
    </row>
    <row r="4033" spans="10:17" x14ac:dyDescent="0.25">
      <c r="J4033" s="14"/>
      <c r="K4033" s="14"/>
      <c r="L4033" s="14"/>
      <c r="M4033" s="14"/>
      <c r="N4033" s="14"/>
      <c r="O4033" s="14"/>
      <c r="P4033" s="14"/>
      <c r="Q4033" s="14"/>
    </row>
    <row r="4034" spans="10:17" x14ac:dyDescent="0.25">
      <c r="J4034" s="14"/>
      <c r="K4034" s="14"/>
      <c r="L4034" s="14"/>
      <c r="M4034" s="14"/>
      <c r="N4034" s="14"/>
      <c r="O4034" s="14"/>
      <c r="P4034" s="14"/>
      <c r="Q4034" s="14"/>
    </row>
    <row r="4035" spans="10:17" x14ac:dyDescent="0.25">
      <c r="J4035" s="14"/>
      <c r="K4035" s="14"/>
      <c r="L4035" s="14"/>
      <c r="M4035" s="14"/>
      <c r="N4035" s="14"/>
      <c r="O4035" s="14"/>
      <c r="P4035" s="14"/>
      <c r="Q4035" s="14"/>
    </row>
    <row r="4036" spans="10:17" x14ac:dyDescent="0.25">
      <c r="J4036" s="14"/>
      <c r="K4036" s="14"/>
      <c r="L4036" s="14"/>
      <c r="M4036" s="14"/>
      <c r="N4036" s="14"/>
      <c r="O4036" s="14"/>
      <c r="P4036" s="14"/>
      <c r="Q4036" s="14"/>
    </row>
    <row r="4037" spans="10:17" x14ac:dyDescent="0.25">
      <c r="J4037" s="14"/>
      <c r="K4037" s="14"/>
      <c r="L4037" s="14"/>
      <c r="M4037" s="14"/>
      <c r="N4037" s="14"/>
      <c r="O4037" s="14"/>
      <c r="P4037" s="14"/>
      <c r="Q4037" s="14"/>
    </row>
    <row r="4038" spans="10:17" x14ac:dyDescent="0.25">
      <c r="J4038" s="14"/>
      <c r="K4038" s="14"/>
      <c r="L4038" s="14"/>
      <c r="M4038" s="14"/>
      <c r="N4038" s="14"/>
      <c r="O4038" s="14"/>
      <c r="P4038" s="14"/>
      <c r="Q4038" s="14"/>
    </row>
    <row r="4039" spans="10:17" x14ac:dyDescent="0.25">
      <c r="J4039" s="14"/>
      <c r="K4039" s="14"/>
      <c r="L4039" s="14"/>
      <c r="M4039" s="14"/>
      <c r="N4039" s="14"/>
      <c r="O4039" s="14"/>
      <c r="P4039" s="14"/>
      <c r="Q4039" s="14"/>
    </row>
    <row r="4040" spans="10:17" x14ac:dyDescent="0.25">
      <c r="J4040" s="14"/>
      <c r="K4040" s="14"/>
      <c r="L4040" s="14"/>
      <c r="M4040" s="14"/>
      <c r="N4040" s="14"/>
      <c r="O4040" s="14"/>
      <c r="P4040" s="14"/>
      <c r="Q4040" s="14"/>
    </row>
    <row r="4041" spans="10:17" x14ac:dyDescent="0.25">
      <c r="J4041" s="14"/>
      <c r="K4041" s="14"/>
      <c r="L4041" s="14"/>
      <c r="M4041" s="14"/>
      <c r="N4041" s="14"/>
      <c r="O4041" s="14"/>
      <c r="P4041" s="14"/>
      <c r="Q4041" s="14"/>
    </row>
    <row r="4042" spans="10:17" x14ac:dyDescent="0.25">
      <c r="J4042" s="14"/>
      <c r="K4042" s="14"/>
      <c r="L4042" s="14"/>
      <c r="M4042" s="14"/>
      <c r="N4042" s="14"/>
      <c r="O4042" s="14"/>
      <c r="P4042" s="14"/>
      <c r="Q4042" s="14"/>
    </row>
    <row r="4043" spans="10:17" x14ac:dyDescent="0.25">
      <c r="J4043" s="14"/>
      <c r="K4043" s="14"/>
      <c r="L4043" s="14"/>
      <c r="M4043" s="14"/>
      <c r="N4043" s="14"/>
      <c r="O4043" s="14"/>
      <c r="P4043" s="14"/>
      <c r="Q4043" s="14"/>
    </row>
    <row r="4044" spans="10:17" x14ac:dyDescent="0.25">
      <c r="J4044" s="14"/>
      <c r="K4044" s="14"/>
      <c r="L4044" s="14"/>
      <c r="M4044" s="14"/>
      <c r="N4044" s="14"/>
      <c r="O4044" s="14"/>
      <c r="P4044" s="14"/>
      <c r="Q4044" s="14"/>
    </row>
    <row r="4045" spans="10:17" x14ac:dyDescent="0.25">
      <c r="J4045" s="14"/>
      <c r="K4045" s="14"/>
      <c r="L4045" s="14"/>
      <c r="M4045" s="14"/>
      <c r="N4045" s="14"/>
      <c r="O4045" s="14"/>
      <c r="P4045" s="14"/>
      <c r="Q4045" s="14"/>
    </row>
    <row r="4046" spans="10:17" x14ac:dyDescent="0.25">
      <c r="J4046" s="14"/>
      <c r="K4046" s="14"/>
      <c r="L4046" s="14"/>
      <c r="M4046" s="14"/>
      <c r="N4046" s="14"/>
      <c r="O4046" s="14"/>
      <c r="P4046" s="14"/>
      <c r="Q4046" s="14"/>
    </row>
    <row r="4047" spans="10:17" x14ac:dyDescent="0.25">
      <c r="J4047" s="14"/>
      <c r="K4047" s="14"/>
      <c r="L4047" s="14"/>
      <c r="M4047" s="14"/>
      <c r="N4047" s="14"/>
      <c r="O4047" s="14"/>
      <c r="P4047" s="14"/>
      <c r="Q4047" s="14"/>
    </row>
    <row r="4048" spans="10:17" x14ac:dyDescent="0.25">
      <c r="J4048" s="14"/>
      <c r="K4048" s="14"/>
      <c r="L4048" s="14"/>
      <c r="M4048" s="14"/>
      <c r="N4048" s="14"/>
      <c r="O4048" s="14"/>
      <c r="P4048" s="14"/>
      <c r="Q4048" s="14"/>
    </row>
    <row r="4049" spans="10:17" x14ac:dyDescent="0.25">
      <c r="J4049" s="14"/>
      <c r="K4049" s="14"/>
      <c r="L4049" s="14"/>
      <c r="M4049" s="14"/>
      <c r="N4049" s="14"/>
      <c r="O4049" s="14"/>
      <c r="P4049" s="14"/>
      <c r="Q4049" s="14"/>
    </row>
    <row r="4050" spans="10:17" x14ac:dyDescent="0.25">
      <c r="J4050" s="14"/>
      <c r="K4050" s="14"/>
      <c r="L4050" s="14"/>
      <c r="M4050" s="14"/>
      <c r="N4050" s="14"/>
      <c r="O4050" s="14"/>
      <c r="P4050" s="14"/>
      <c r="Q4050" s="14"/>
    </row>
    <row r="4051" spans="10:17" x14ac:dyDescent="0.25">
      <c r="J4051" s="14"/>
      <c r="K4051" s="14"/>
      <c r="L4051" s="14"/>
      <c r="M4051" s="14"/>
      <c r="N4051" s="14"/>
      <c r="O4051" s="14"/>
      <c r="P4051" s="14"/>
      <c r="Q4051" s="14"/>
    </row>
    <row r="4052" spans="10:17" x14ac:dyDescent="0.25">
      <c r="J4052" s="14"/>
      <c r="K4052" s="14"/>
      <c r="L4052" s="14"/>
      <c r="M4052" s="14"/>
      <c r="N4052" s="14"/>
      <c r="O4052" s="14"/>
      <c r="P4052" s="14"/>
      <c r="Q4052" s="14"/>
    </row>
    <row r="4053" spans="10:17" x14ac:dyDescent="0.25">
      <c r="J4053" s="14"/>
      <c r="K4053" s="14"/>
      <c r="L4053" s="14"/>
      <c r="M4053" s="14"/>
      <c r="N4053" s="14"/>
      <c r="O4053" s="14"/>
      <c r="P4053" s="14"/>
      <c r="Q4053" s="14"/>
    </row>
    <row r="4054" spans="10:17" x14ac:dyDescent="0.25">
      <c r="J4054" s="14"/>
      <c r="K4054" s="14"/>
      <c r="L4054" s="14"/>
      <c r="M4054" s="14"/>
      <c r="N4054" s="14"/>
      <c r="O4054" s="14"/>
      <c r="P4054" s="14"/>
      <c r="Q4054" s="14"/>
    </row>
    <row r="4055" spans="10:17" x14ac:dyDescent="0.25">
      <c r="J4055" s="14"/>
      <c r="K4055" s="14"/>
      <c r="L4055" s="14"/>
      <c r="M4055" s="14"/>
      <c r="N4055" s="14"/>
      <c r="O4055" s="14"/>
      <c r="P4055" s="14"/>
      <c r="Q4055" s="14"/>
    </row>
    <row r="4056" spans="10:17" x14ac:dyDescent="0.25">
      <c r="J4056" s="14"/>
      <c r="K4056" s="14"/>
      <c r="L4056" s="14"/>
      <c r="M4056" s="14"/>
      <c r="N4056" s="14"/>
      <c r="O4056" s="14"/>
      <c r="P4056" s="14"/>
      <c r="Q4056" s="14"/>
    </row>
    <row r="4057" spans="10:17" x14ac:dyDescent="0.25">
      <c r="J4057" s="14"/>
      <c r="K4057" s="14"/>
      <c r="L4057" s="14"/>
      <c r="M4057" s="14"/>
      <c r="N4057" s="14"/>
      <c r="O4057" s="14"/>
      <c r="P4057" s="14"/>
      <c r="Q4057" s="14"/>
    </row>
    <row r="4058" spans="10:17" x14ac:dyDescent="0.25">
      <c r="J4058" s="14"/>
      <c r="K4058" s="14"/>
      <c r="L4058" s="14"/>
      <c r="M4058" s="14"/>
      <c r="N4058" s="14"/>
      <c r="O4058" s="14"/>
      <c r="P4058" s="14"/>
      <c r="Q4058" s="14"/>
    </row>
    <row r="4059" spans="10:17" x14ac:dyDescent="0.25">
      <c r="J4059" s="14"/>
      <c r="K4059" s="14"/>
      <c r="L4059" s="14"/>
      <c r="M4059" s="14"/>
      <c r="N4059" s="14"/>
      <c r="O4059" s="14"/>
      <c r="P4059" s="14"/>
      <c r="Q4059" s="14"/>
    </row>
    <row r="4060" spans="10:17" x14ac:dyDescent="0.25">
      <c r="J4060" s="14"/>
      <c r="K4060" s="14"/>
      <c r="L4060" s="14"/>
      <c r="M4060" s="14"/>
      <c r="N4060" s="14"/>
      <c r="O4060" s="14"/>
      <c r="P4060" s="14"/>
      <c r="Q4060" s="14"/>
    </row>
    <row r="4061" spans="10:17" x14ac:dyDescent="0.25">
      <c r="J4061" s="14"/>
      <c r="K4061" s="14"/>
      <c r="L4061" s="14"/>
      <c r="M4061" s="14"/>
      <c r="N4061" s="14"/>
      <c r="O4061" s="14"/>
      <c r="P4061" s="14"/>
      <c r="Q4061" s="14"/>
    </row>
    <row r="4062" spans="10:17" x14ac:dyDescent="0.25">
      <c r="J4062" s="14"/>
      <c r="K4062" s="14"/>
      <c r="L4062" s="14"/>
      <c r="M4062" s="14"/>
      <c r="N4062" s="14"/>
      <c r="O4062" s="14"/>
      <c r="P4062" s="14"/>
      <c r="Q4062" s="14"/>
    </row>
    <row r="4063" spans="10:17" x14ac:dyDescent="0.25">
      <c r="J4063" s="14"/>
      <c r="K4063" s="14"/>
      <c r="L4063" s="14"/>
      <c r="M4063" s="14"/>
      <c r="N4063" s="14"/>
      <c r="O4063" s="14"/>
      <c r="P4063" s="14"/>
      <c r="Q4063" s="14"/>
    </row>
    <row r="4064" spans="10:17" x14ac:dyDescent="0.25">
      <c r="J4064" s="14"/>
      <c r="K4064" s="14"/>
      <c r="L4064" s="14"/>
      <c r="M4064" s="14"/>
      <c r="N4064" s="14"/>
      <c r="O4064" s="14"/>
      <c r="P4064" s="14"/>
      <c r="Q4064" s="14"/>
    </row>
    <row r="4065" spans="10:17" x14ac:dyDescent="0.25">
      <c r="J4065" s="14"/>
      <c r="K4065" s="14"/>
      <c r="L4065" s="14"/>
      <c r="M4065" s="14"/>
      <c r="N4065" s="14"/>
      <c r="O4065" s="14"/>
      <c r="P4065" s="14"/>
      <c r="Q4065" s="14"/>
    </row>
    <row r="4066" spans="10:17" x14ac:dyDescent="0.25">
      <c r="J4066" s="14"/>
      <c r="K4066" s="14"/>
      <c r="L4066" s="14"/>
      <c r="M4066" s="14"/>
      <c r="N4066" s="14"/>
      <c r="O4066" s="14"/>
      <c r="P4066" s="14"/>
      <c r="Q4066" s="14"/>
    </row>
    <row r="4067" spans="10:17" x14ac:dyDescent="0.25">
      <c r="J4067" s="14"/>
      <c r="K4067" s="14"/>
      <c r="L4067" s="14"/>
      <c r="M4067" s="14"/>
      <c r="N4067" s="14"/>
      <c r="O4067" s="14"/>
      <c r="P4067" s="14"/>
      <c r="Q4067" s="14"/>
    </row>
    <row r="4068" spans="10:17" x14ac:dyDescent="0.25">
      <c r="J4068" s="14"/>
      <c r="K4068" s="14"/>
      <c r="L4068" s="14"/>
      <c r="M4068" s="14"/>
      <c r="N4068" s="14"/>
      <c r="O4068" s="14"/>
      <c r="P4068" s="14"/>
      <c r="Q4068" s="14"/>
    </row>
    <row r="4069" spans="10:17" x14ac:dyDescent="0.25">
      <c r="J4069" s="14"/>
      <c r="K4069" s="14"/>
      <c r="L4069" s="14"/>
      <c r="M4069" s="14"/>
      <c r="N4069" s="14"/>
      <c r="O4069" s="14"/>
      <c r="P4069" s="14"/>
      <c r="Q4069" s="14"/>
    </row>
    <row r="4070" spans="10:17" x14ac:dyDescent="0.25">
      <c r="J4070" s="14"/>
      <c r="K4070" s="14"/>
      <c r="L4070" s="14"/>
      <c r="M4070" s="14"/>
      <c r="N4070" s="14"/>
      <c r="O4070" s="14"/>
      <c r="P4070" s="14"/>
      <c r="Q4070" s="14"/>
    </row>
    <row r="4071" spans="10:17" x14ac:dyDescent="0.25">
      <c r="J4071" s="14"/>
      <c r="K4071" s="14"/>
      <c r="L4071" s="14"/>
      <c r="M4071" s="14"/>
      <c r="N4071" s="14"/>
      <c r="O4071" s="14"/>
      <c r="P4071" s="14"/>
      <c r="Q4071" s="14"/>
    </row>
    <row r="4072" spans="10:17" x14ac:dyDescent="0.25">
      <c r="J4072" s="14"/>
      <c r="K4072" s="14"/>
      <c r="L4072" s="14"/>
      <c r="M4072" s="14"/>
      <c r="N4072" s="14"/>
      <c r="O4072" s="14"/>
      <c r="P4072" s="14"/>
      <c r="Q4072" s="14"/>
    </row>
    <row r="4073" spans="10:17" x14ac:dyDescent="0.25">
      <c r="J4073" s="14"/>
      <c r="K4073" s="14"/>
      <c r="L4073" s="14"/>
      <c r="M4073" s="14"/>
      <c r="N4073" s="14"/>
      <c r="O4073" s="14"/>
      <c r="P4073" s="14"/>
      <c r="Q4073" s="14"/>
    </row>
    <row r="4074" spans="10:17" x14ac:dyDescent="0.25">
      <c r="J4074" s="14"/>
      <c r="K4074" s="14"/>
      <c r="L4074" s="14"/>
      <c r="M4074" s="14"/>
      <c r="N4074" s="14"/>
      <c r="O4074" s="14"/>
      <c r="P4074" s="14"/>
      <c r="Q4074" s="14"/>
    </row>
    <row r="4075" spans="10:17" x14ac:dyDescent="0.25">
      <c r="J4075" s="14"/>
      <c r="K4075" s="14"/>
      <c r="L4075" s="14"/>
      <c r="M4075" s="14"/>
      <c r="N4075" s="14"/>
      <c r="O4075" s="14"/>
      <c r="P4075" s="14"/>
      <c r="Q4075" s="14"/>
    </row>
    <row r="4076" spans="10:17" x14ac:dyDescent="0.25">
      <c r="J4076" s="14"/>
      <c r="K4076" s="14"/>
      <c r="L4076" s="14"/>
      <c r="M4076" s="14"/>
      <c r="N4076" s="14"/>
      <c r="O4076" s="14"/>
      <c r="P4076" s="14"/>
      <c r="Q4076" s="14"/>
    </row>
    <row r="4077" spans="10:17" x14ac:dyDescent="0.25">
      <c r="J4077" s="14"/>
      <c r="K4077" s="14"/>
      <c r="L4077" s="14"/>
      <c r="M4077" s="14"/>
      <c r="N4077" s="14"/>
      <c r="O4077" s="14"/>
      <c r="P4077" s="14"/>
      <c r="Q4077" s="14"/>
    </row>
    <row r="4078" spans="10:17" x14ac:dyDescent="0.25">
      <c r="J4078" s="14"/>
      <c r="K4078" s="14"/>
      <c r="L4078" s="14"/>
      <c r="M4078" s="14"/>
      <c r="N4078" s="14"/>
      <c r="O4078" s="14"/>
      <c r="P4078" s="14"/>
      <c r="Q4078" s="14"/>
    </row>
    <row r="4079" spans="10:17" x14ac:dyDescent="0.25">
      <c r="J4079" s="14"/>
      <c r="K4079" s="14"/>
      <c r="L4079" s="14"/>
      <c r="M4079" s="14"/>
      <c r="N4079" s="14"/>
      <c r="O4079" s="14"/>
      <c r="P4079" s="14"/>
      <c r="Q4079" s="14"/>
    </row>
    <row r="4080" spans="10:17" x14ac:dyDescent="0.25">
      <c r="J4080" s="14"/>
      <c r="K4080" s="14"/>
      <c r="L4080" s="14"/>
      <c r="M4080" s="14"/>
      <c r="N4080" s="14"/>
      <c r="O4080" s="14"/>
      <c r="P4080" s="14"/>
      <c r="Q4080" s="14"/>
    </row>
    <row r="4081" spans="10:17" x14ac:dyDescent="0.25">
      <c r="J4081" s="14"/>
      <c r="K4081" s="14"/>
      <c r="L4081" s="14"/>
      <c r="M4081" s="14"/>
      <c r="N4081" s="14"/>
      <c r="O4081" s="14"/>
      <c r="P4081" s="14"/>
      <c r="Q4081" s="14"/>
    </row>
    <row r="4082" spans="10:17" x14ac:dyDescent="0.25">
      <c r="J4082" s="14"/>
      <c r="K4082" s="14"/>
      <c r="L4082" s="14"/>
      <c r="M4082" s="14"/>
      <c r="N4082" s="14"/>
      <c r="O4082" s="14"/>
      <c r="P4082" s="14"/>
      <c r="Q4082" s="14"/>
    </row>
    <row r="4083" spans="10:17" x14ac:dyDescent="0.25">
      <c r="J4083" s="14"/>
      <c r="K4083" s="14"/>
      <c r="L4083" s="14"/>
      <c r="M4083" s="14"/>
      <c r="N4083" s="14"/>
      <c r="O4083" s="14"/>
      <c r="P4083" s="14"/>
      <c r="Q4083" s="14"/>
    </row>
    <row r="4084" spans="10:17" x14ac:dyDescent="0.25">
      <c r="J4084" s="14"/>
      <c r="K4084" s="14"/>
      <c r="L4084" s="14"/>
      <c r="M4084" s="14"/>
      <c r="N4084" s="14"/>
      <c r="O4084" s="14"/>
      <c r="P4084" s="14"/>
      <c r="Q4084" s="14"/>
    </row>
    <row r="4085" spans="10:17" x14ac:dyDescent="0.25">
      <c r="J4085" s="14"/>
      <c r="K4085" s="14"/>
      <c r="L4085" s="14"/>
      <c r="M4085" s="14"/>
      <c r="N4085" s="14"/>
      <c r="O4085" s="14"/>
      <c r="P4085" s="14"/>
      <c r="Q4085" s="14"/>
    </row>
    <row r="4086" spans="10:17" x14ac:dyDescent="0.25">
      <c r="J4086" s="14"/>
      <c r="K4086" s="14"/>
      <c r="L4086" s="14"/>
      <c r="M4086" s="14"/>
      <c r="N4086" s="14"/>
      <c r="O4086" s="14"/>
      <c r="P4086" s="14"/>
      <c r="Q4086" s="14"/>
    </row>
    <row r="4087" spans="10:17" x14ac:dyDescent="0.25">
      <c r="J4087" s="14"/>
      <c r="K4087" s="14"/>
      <c r="L4087" s="14"/>
      <c r="M4087" s="14"/>
      <c r="N4087" s="14"/>
      <c r="O4087" s="14"/>
      <c r="P4087" s="14"/>
      <c r="Q4087" s="14"/>
    </row>
    <row r="4088" spans="10:17" x14ac:dyDescent="0.25">
      <c r="J4088" s="14"/>
      <c r="K4088" s="14"/>
      <c r="L4088" s="14"/>
      <c r="M4088" s="14"/>
      <c r="N4088" s="14"/>
      <c r="O4088" s="14"/>
      <c r="P4088" s="14"/>
      <c r="Q4088" s="14"/>
    </row>
    <row r="4089" spans="10:17" x14ac:dyDescent="0.25">
      <c r="J4089" s="14"/>
      <c r="K4089" s="14"/>
      <c r="L4089" s="14"/>
      <c r="M4089" s="14"/>
      <c r="N4089" s="14"/>
      <c r="O4089" s="14"/>
      <c r="P4089" s="14"/>
      <c r="Q4089" s="14"/>
    </row>
    <row r="4090" spans="10:17" x14ac:dyDescent="0.25">
      <c r="J4090" s="14"/>
      <c r="K4090" s="14"/>
      <c r="L4090" s="14"/>
      <c r="M4090" s="14"/>
      <c r="N4090" s="14"/>
      <c r="O4090" s="14"/>
      <c r="P4090" s="14"/>
      <c r="Q4090" s="14"/>
    </row>
    <row r="4091" spans="10:17" x14ac:dyDescent="0.25">
      <c r="J4091" s="14"/>
      <c r="K4091" s="14"/>
      <c r="L4091" s="14"/>
      <c r="M4091" s="14"/>
      <c r="N4091" s="14"/>
      <c r="O4091" s="14"/>
      <c r="P4091" s="14"/>
      <c r="Q4091" s="14"/>
    </row>
    <row r="4092" spans="10:17" x14ac:dyDescent="0.25">
      <c r="J4092" s="14"/>
      <c r="K4092" s="14"/>
      <c r="L4092" s="14"/>
      <c r="M4092" s="14"/>
      <c r="N4092" s="14"/>
      <c r="O4092" s="14"/>
      <c r="P4092" s="14"/>
      <c r="Q4092" s="14"/>
    </row>
    <row r="4093" spans="10:17" x14ac:dyDescent="0.25">
      <c r="J4093" s="14"/>
      <c r="K4093" s="14"/>
      <c r="L4093" s="14"/>
      <c r="M4093" s="14"/>
      <c r="N4093" s="14"/>
      <c r="O4093" s="14"/>
      <c r="P4093" s="14"/>
      <c r="Q4093" s="14"/>
    </row>
    <row r="4094" spans="10:17" x14ac:dyDescent="0.25">
      <c r="J4094" s="14"/>
      <c r="K4094" s="14"/>
      <c r="L4094" s="14"/>
      <c r="M4094" s="14"/>
      <c r="N4094" s="14"/>
      <c r="O4094" s="14"/>
      <c r="P4094" s="14"/>
      <c r="Q4094" s="14"/>
    </row>
    <row r="4095" spans="10:17" x14ac:dyDescent="0.25">
      <c r="J4095" s="14"/>
      <c r="K4095" s="14"/>
      <c r="L4095" s="14"/>
      <c r="M4095" s="14"/>
      <c r="N4095" s="14"/>
      <c r="O4095" s="14"/>
      <c r="P4095" s="14"/>
      <c r="Q4095" s="14"/>
    </row>
    <row r="4096" spans="10:17" x14ac:dyDescent="0.25">
      <c r="J4096" s="14"/>
      <c r="K4096" s="14"/>
      <c r="L4096" s="14"/>
      <c r="M4096" s="14"/>
      <c r="N4096" s="14"/>
      <c r="O4096" s="14"/>
      <c r="P4096" s="14"/>
      <c r="Q4096" s="14"/>
    </row>
    <row r="4097" spans="10:17" x14ac:dyDescent="0.25">
      <c r="J4097" s="14"/>
      <c r="K4097" s="14"/>
      <c r="L4097" s="14"/>
      <c r="M4097" s="14"/>
      <c r="N4097" s="14"/>
      <c r="O4097" s="14"/>
      <c r="P4097" s="14"/>
      <c r="Q4097" s="14"/>
    </row>
    <row r="4098" spans="10:17" x14ac:dyDescent="0.25">
      <c r="J4098" s="14"/>
      <c r="K4098" s="14"/>
      <c r="L4098" s="14"/>
      <c r="M4098" s="14"/>
      <c r="N4098" s="14"/>
      <c r="O4098" s="14"/>
      <c r="P4098" s="14"/>
      <c r="Q4098" s="14"/>
    </row>
    <row r="4099" spans="10:17" x14ac:dyDescent="0.25">
      <c r="J4099" s="14"/>
      <c r="K4099" s="14"/>
      <c r="L4099" s="14"/>
      <c r="M4099" s="14"/>
      <c r="N4099" s="14"/>
      <c r="O4099" s="14"/>
      <c r="P4099" s="14"/>
      <c r="Q4099" s="14"/>
    </row>
    <row r="4100" spans="10:17" x14ac:dyDescent="0.25">
      <c r="J4100" s="14"/>
      <c r="K4100" s="14"/>
      <c r="L4100" s="14"/>
      <c r="M4100" s="14"/>
      <c r="N4100" s="14"/>
      <c r="O4100" s="14"/>
      <c r="P4100" s="14"/>
      <c r="Q4100" s="14"/>
    </row>
    <row r="4101" spans="10:17" x14ac:dyDescent="0.25">
      <c r="J4101" s="14"/>
      <c r="K4101" s="14"/>
      <c r="L4101" s="14"/>
      <c r="M4101" s="14"/>
      <c r="N4101" s="14"/>
      <c r="O4101" s="14"/>
      <c r="P4101" s="14"/>
      <c r="Q4101" s="14"/>
    </row>
    <row r="4102" spans="10:17" x14ac:dyDescent="0.25">
      <c r="J4102" s="14"/>
      <c r="K4102" s="14"/>
      <c r="L4102" s="14"/>
      <c r="M4102" s="14"/>
      <c r="N4102" s="14"/>
      <c r="O4102" s="14"/>
      <c r="P4102" s="14"/>
      <c r="Q4102" s="14"/>
    </row>
    <row r="4103" spans="10:17" x14ac:dyDescent="0.25">
      <c r="J4103" s="14"/>
      <c r="K4103" s="14"/>
      <c r="L4103" s="14"/>
      <c r="M4103" s="14"/>
      <c r="N4103" s="14"/>
      <c r="O4103" s="14"/>
      <c r="P4103" s="14"/>
      <c r="Q4103" s="14"/>
    </row>
    <row r="4104" spans="10:17" x14ac:dyDescent="0.25">
      <c r="J4104" s="14"/>
      <c r="K4104" s="14"/>
      <c r="L4104" s="14"/>
      <c r="M4104" s="14"/>
      <c r="N4104" s="14"/>
      <c r="O4104" s="14"/>
      <c r="P4104" s="14"/>
      <c r="Q4104" s="14"/>
    </row>
    <row r="4105" spans="10:17" x14ac:dyDescent="0.25">
      <c r="J4105" s="14"/>
      <c r="K4105" s="14"/>
      <c r="L4105" s="14"/>
      <c r="M4105" s="14"/>
      <c r="N4105" s="14"/>
      <c r="O4105" s="14"/>
      <c r="P4105" s="14"/>
      <c r="Q4105" s="14"/>
    </row>
    <row r="4106" spans="10:17" x14ac:dyDescent="0.25">
      <c r="J4106" s="14"/>
      <c r="K4106" s="14"/>
      <c r="L4106" s="14"/>
      <c r="M4106" s="14"/>
      <c r="N4106" s="14"/>
      <c r="O4106" s="14"/>
      <c r="P4106" s="14"/>
      <c r="Q4106" s="14"/>
    </row>
    <row r="4107" spans="10:17" x14ac:dyDescent="0.25">
      <c r="J4107" s="14"/>
      <c r="K4107" s="14"/>
      <c r="L4107" s="14"/>
      <c r="M4107" s="14"/>
      <c r="N4107" s="14"/>
      <c r="O4107" s="14"/>
      <c r="P4107" s="14"/>
      <c r="Q4107" s="14"/>
    </row>
    <row r="4108" spans="10:17" x14ac:dyDescent="0.25">
      <c r="J4108" s="14"/>
      <c r="K4108" s="14"/>
      <c r="L4108" s="14"/>
      <c r="M4108" s="14"/>
      <c r="N4108" s="14"/>
      <c r="O4108" s="14"/>
      <c r="P4108" s="14"/>
      <c r="Q4108" s="14"/>
    </row>
    <row r="4109" spans="10:17" x14ac:dyDescent="0.25">
      <c r="J4109" s="14"/>
      <c r="K4109" s="14"/>
      <c r="L4109" s="14"/>
      <c r="M4109" s="14"/>
      <c r="N4109" s="14"/>
      <c r="O4109" s="14"/>
      <c r="P4109" s="14"/>
      <c r="Q4109" s="14"/>
    </row>
    <row r="4110" spans="10:17" x14ac:dyDescent="0.25">
      <c r="J4110" s="14"/>
      <c r="K4110" s="14"/>
      <c r="L4110" s="14"/>
      <c r="M4110" s="14"/>
      <c r="N4110" s="14"/>
      <c r="O4110" s="14"/>
      <c r="P4110" s="14"/>
      <c r="Q4110" s="14"/>
    </row>
    <row r="4111" spans="10:17" x14ac:dyDescent="0.25">
      <c r="J4111" s="14"/>
      <c r="K4111" s="14"/>
      <c r="L4111" s="14"/>
      <c r="M4111" s="14"/>
      <c r="N4111" s="14"/>
      <c r="O4111" s="14"/>
      <c r="P4111" s="14"/>
      <c r="Q4111" s="14"/>
    </row>
    <row r="4112" spans="10:17" x14ac:dyDescent="0.25">
      <c r="J4112" s="14"/>
      <c r="K4112" s="14"/>
      <c r="L4112" s="14"/>
      <c r="M4112" s="14"/>
      <c r="N4112" s="14"/>
      <c r="O4112" s="14"/>
      <c r="P4112" s="14"/>
      <c r="Q4112" s="14"/>
    </row>
    <row r="4113" spans="10:17" x14ac:dyDescent="0.25">
      <c r="J4113" s="14"/>
      <c r="K4113" s="14"/>
      <c r="L4113" s="14"/>
      <c r="M4113" s="14"/>
      <c r="N4113" s="14"/>
      <c r="O4113" s="14"/>
      <c r="P4113" s="14"/>
      <c r="Q4113" s="14"/>
    </row>
    <row r="4114" spans="10:17" x14ac:dyDescent="0.25">
      <c r="J4114" s="14"/>
      <c r="K4114" s="14"/>
      <c r="L4114" s="14"/>
      <c r="M4114" s="14"/>
      <c r="N4114" s="14"/>
      <c r="O4114" s="14"/>
      <c r="P4114" s="14"/>
      <c r="Q4114" s="14"/>
    </row>
    <row r="4115" spans="10:17" x14ac:dyDescent="0.25">
      <c r="J4115" s="14"/>
      <c r="K4115" s="14"/>
      <c r="L4115" s="14"/>
      <c r="M4115" s="14"/>
      <c r="N4115" s="14"/>
      <c r="O4115" s="14"/>
      <c r="P4115" s="14"/>
      <c r="Q4115" s="14"/>
    </row>
    <row r="4116" spans="10:17" x14ac:dyDescent="0.25">
      <c r="J4116" s="14"/>
      <c r="K4116" s="14"/>
      <c r="L4116" s="14"/>
      <c r="M4116" s="14"/>
      <c r="N4116" s="14"/>
      <c r="O4116" s="14"/>
      <c r="P4116" s="14"/>
      <c r="Q4116" s="14"/>
    </row>
    <row r="4117" spans="10:17" x14ac:dyDescent="0.25">
      <c r="J4117" s="14"/>
      <c r="K4117" s="14"/>
      <c r="L4117" s="14"/>
      <c r="M4117" s="14"/>
      <c r="N4117" s="14"/>
      <c r="O4117" s="14"/>
      <c r="P4117" s="14"/>
      <c r="Q4117" s="14"/>
    </row>
    <row r="4118" spans="10:17" x14ac:dyDescent="0.25">
      <c r="J4118" s="14"/>
      <c r="K4118" s="14"/>
      <c r="L4118" s="14"/>
      <c r="M4118" s="14"/>
      <c r="N4118" s="14"/>
      <c r="O4118" s="14"/>
      <c r="P4118" s="14"/>
      <c r="Q4118" s="14"/>
    </row>
    <row r="4119" spans="10:17" x14ac:dyDescent="0.25">
      <c r="J4119" s="14"/>
      <c r="K4119" s="14"/>
      <c r="L4119" s="14"/>
      <c r="M4119" s="14"/>
      <c r="N4119" s="14"/>
      <c r="O4119" s="14"/>
      <c r="P4119" s="14"/>
      <c r="Q4119" s="14"/>
    </row>
    <row r="4120" spans="10:17" x14ac:dyDescent="0.25">
      <c r="J4120" s="14"/>
      <c r="K4120" s="14"/>
      <c r="L4120" s="14"/>
      <c r="M4120" s="14"/>
      <c r="N4120" s="14"/>
      <c r="O4120" s="14"/>
      <c r="P4120" s="14"/>
      <c r="Q4120" s="14"/>
    </row>
    <row r="4121" spans="10:17" x14ac:dyDescent="0.25">
      <c r="J4121" s="14"/>
      <c r="K4121" s="14"/>
      <c r="L4121" s="14"/>
      <c r="M4121" s="14"/>
      <c r="N4121" s="14"/>
      <c r="O4121" s="14"/>
      <c r="P4121" s="14"/>
      <c r="Q4121" s="14"/>
    </row>
    <row r="4122" spans="10:17" x14ac:dyDescent="0.25">
      <c r="J4122" s="14"/>
      <c r="K4122" s="14"/>
      <c r="L4122" s="14"/>
      <c r="M4122" s="14"/>
      <c r="N4122" s="14"/>
      <c r="O4122" s="14"/>
      <c r="P4122" s="14"/>
      <c r="Q4122" s="14"/>
    </row>
    <row r="4123" spans="10:17" x14ac:dyDescent="0.25">
      <c r="J4123" s="14"/>
      <c r="K4123" s="14"/>
      <c r="L4123" s="14"/>
      <c r="M4123" s="14"/>
      <c r="N4123" s="14"/>
      <c r="O4123" s="14"/>
      <c r="P4123" s="14"/>
      <c r="Q4123" s="14"/>
    </row>
    <row r="4124" spans="10:17" x14ac:dyDescent="0.25">
      <c r="J4124" s="14"/>
      <c r="K4124" s="14"/>
      <c r="L4124" s="14"/>
      <c r="M4124" s="14"/>
      <c r="N4124" s="14"/>
      <c r="O4124" s="14"/>
      <c r="P4124" s="14"/>
      <c r="Q4124" s="14"/>
    </row>
    <row r="4125" spans="10:17" x14ac:dyDescent="0.25">
      <c r="J4125" s="14"/>
      <c r="K4125" s="14"/>
      <c r="L4125" s="14"/>
      <c r="M4125" s="14"/>
      <c r="N4125" s="14"/>
      <c r="O4125" s="14"/>
      <c r="P4125" s="14"/>
      <c r="Q4125" s="14"/>
    </row>
    <row r="4126" spans="10:17" x14ac:dyDescent="0.25">
      <c r="J4126" s="14"/>
      <c r="K4126" s="14"/>
      <c r="L4126" s="14"/>
      <c r="M4126" s="14"/>
      <c r="N4126" s="14"/>
      <c r="O4126" s="14"/>
      <c r="P4126" s="14"/>
      <c r="Q4126" s="14"/>
    </row>
    <row r="4127" spans="10:17" x14ac:dyDescent="0.25">
      <c r="J4127" s="14"/>
      <c r="K4127" s="14"/>
      <c r="L4127" s="14"/>
      <c r="M4127" s="14"/>
      <c r="N4127" s="14"/>
      <c r="O4127" s="14"/>
      <c r="P4127" s="14"/>
      <c r="Q4127" s="14"/>
    </row>
    <row r="4128" spans="10:17" x14ac:dyDescent="0.25">
      <c r="J4128" s="14"/>
      <c r="K4128" s="14"/>
      <c r="L4128" s="14"/>
      <c r="M4128" s="14"/>
      <c r="N4128" s="14"/>
      <c r="O4128" s="14"/>
      <c r="P4128" s="14"/>
      <c r="Q4128" s="14"/>
    </row>
    <row r="4129" spans="10:17" x14ac:dyDescent="0.25">
      <c r="J4129" s="14"/>
      <c r="K4129" s="14"/>
      <c r="L4129" s="14"/>
      <c r="M4129" s="14"/>
      <c r="N4129" s="14"/>
      <c r="O4129" s="14"/>
      <c r="P4129" s="14"/>
      <c r="Q4129" s="14"/>
    </row>
    <row r="4130" spans="10:17" x14ac:dyDescent="0.25">
      <c r="J4130" s="14"/>
      <c r="K4130" s="14"/>
      <c r="L4130" s="14"/>
      <c r="M4130" s="14"/>
      <c r="N4130" s="14"/>
      <c r="O4130" s="14"/>
      <c r="P4130" s="14"/>
      <c r="Q4130" s="14"/>
    </row>
    <row r="4131" spans="10:17" x14ac:dyDescent="0.25">
      <c r="J4131" s="14"/>
      <c r="K4131" s="14"/>
      <c r="L4131" s="14"/>
      <c r="M4131" s="14"/>
      <c r="N4131" s="14"/>
      <c r="O4131" s="14"/>
      <c r="P4131" s="14"/>
      <c r="Q4131" s="14"/>
    </row>
    <row r="4132" spans="10:17" x14ac:dyDescent="0.25">
      <c r="J4132" s="14"/>
      <c r="K4132" s="14"/>
      <c r="L4132" s="14"/>
      <c r="M4132" s="14"/>
      <c r="N4132" s="14"/>
      <c r="O4132" s="14"/>
      <c r="P4132" s="14"/>
      <c r="Q4132" s="14"/>
    </row>
    <row r="4133" spans="10:17" x14ac:dyDescent="0.25">
      <c r="J4133" s="14"/>
      <c r="K4133" s="14"/>
      <c r="L4133" s="14"/>
      <c r="M4133" s="14"/>
      <c r="N4133" s="14"/>
      <c r="O4133" s="14"/>
      <c r="P4133" s="14"/>
      <c r="Q4133" s="14"/>
    </row>
    <row r="4134" spans="10:17" x14ac:dyDescent="0.25">
      <c r="J4134" s="14"/>
      <c r="K4134" s="14"/>
      <c r="L4134" s="14"/>
      <c r="M4134" s="14"/>
      <c r="N4134" s="14"/>
      <c r="O4134" s="14"/>
      <c r="P4134" s="14"/>
      <c r="Q4134" s="14"/>
    </row>
    <row r="4135" spans="10:17" x14ac:dyDescent="0.25">
      <c r="J4135" s="14"/>
      <c r="K4135" s="14"/>
      <c r="L4135" s="14"/>
      <c r="M4135" s="14"/>
      <c r="N4135" s="14"/>
      <c r="O4135" s="14"/>
      <c r="P4135" s="14"/>
      <c r="Q4135" s="14"/>
    </row>
    <row r="4136" spans="10:17" x14ac:dyDescent="0.25">
      <c r="J4136" s="14"/>
      <c r="K4136" s="14"/>
      <c r="L4136" s="14"/>
      <c r="M4136" s="14"/>
      <c r="N4136" s="14"/>
      <c r="O4136" s="14"/>
      <c r="P4136" s="14"/>
      <c r="Q4136" s="14"/>
    </row>
    <row r="4137" spans="10:17" x14ac:dyDescent="0.25">
      <c r="J4137" s="14"/>
      <c r="K4137" s="14"/>
      <c r="L4137" s="14"/>
      <c r="M4137" s="14"/>
      <c r="N4137" s="14"/>
      <c r="O4137" s="14"/>
      <c r="P4137" s="14"/>
      <c r="Q4137" s="14"/>
    </row>
    <row r="4138" spans="10:17" x14ac:dyDescent="0.25">
      <c r="J4138" s="14"/>
      <c r="K4138" s="14"/>
      <c r="L4138" s="14"/>
      <c r="M4138" s="14"/>
      <c r="N4138" s="14"/>
      <c r="O4138" s="14"/>
      <c r="P4138" s="14"/>
      <c r="Q4138" s="14"/>
    </row>
    <row r="4139" spans="10:17" x14ac:dyDescent="0.25">
      <c r="J4139" s="14"/>
      <c r="K4139" s="14"/>
      <c r="L4139" s="14"/>
      <c r="M4139" s="14"/>
      <c r="N4139" s="14"/>
      <c r="O4139" s="14"/>
      <c r="P4139" s="14"/>
      <c r="Q4139" s="14"/>
    </row>
    <row r="4140" spans="10:17" x14ac:dyDescent="0.25">
      <c r="J4140" s="14"/>
      <c r="K4140" s="14"/>
      <c r="L4140" s="14"/>
      <c r="M4140" s="14"/>
      <c r="N4140" s="14"/>
      <c r="O4140" s="14"/>
      <c r="P4140" s="14"/>
      <c r="Q4140" s="14"/>
    </row>
    <row r="4141" spans="10:17" x14ac:dyDescent="0.25">
      <c r="J4141" s="14"/>
      <c r="K4141" s="14"/>
      <c r="L4141" s="14"/>
      <c r="M4141" s="14"/>
      <c r="N4141" s="14"/>
      <c r="O4141" s="14"/>
      <c r="P4141" s="14"/>
      <c r="Q4141" s="14"/>
    </row>
    <row r="4142" spans="10:17" x14ac:dyDescent="0.25">
      <c r="J4142" s="14"/>
      <c r="K4142" s="14"/>
      <c r="L4142" s="14"/>
      <c r="M4142" s="14"/>
      <c r="N4142" s="14"/>
      <c r="O4142" s="14"/>
      <c r="P4142" s="14"/>
      <c r="Q4142" s="14"/>
    </row>
    <row r="4143" spans="10:17" x14ac:dyDescent="0.25">
      <c r="J4143" s="14"/>
      <c r="K4143" s="14"/>
      <c r="L4143" s="14"/>
      <c r="M4143" s="14"/>
      <c r="N4143" s="14"/>
      <c r="O4143" s="14"/>
      <c r="P4143" s="14"/>
      <c r="Q4143" s="14"/>
    </row>
    <row r="4144" spans="10:17" x14ac:dyDescent="0.25">
      <c r="J4144" s="14"/>
      <c r="K4144" s="14"/>
      <c r="L4144" s="14"/>
      <c r="M4144" s="14"/>
      <c r="N4144" s="14"/>
      <c r="O4144" s="14"/>
      <c r="P4144" s="14"/>
      <c r="Q4144" s="14"/>
    </row>
    <row r="4145" spans="10:17" x14ac:dyDescent="0.25">
      <c r="J4145" s="14"/>
      <c r="K4145" s="14"/>
      <c r="L4145" s="14"/>
      <c r="M4145" s="14"/>
      <c r="N4145" s="14"/>
      <c r="O4145" s="14"/>
      <c r="P4145" s="14"/>
      <c r="Q4145" s="14"/>
    </row>
    <row r="4146" spans="10:17" x14ac:dyDescent="0.25">
      <c r="J4146" s="14"/>
      <c r="K4146" s="14"/>
      <c r="L4146" s="14"/>
      <c r="M4146" s="14"/>
      <c r="N4146" s="14"/>
      <c r="O4146" s="14"/>
      <c r="P4146" s="14"/>
      <c r="Q4146" s="14"/>
    </row>
    <row r="4147" spans="10:17" x14ac:dyDescent="0.25">
      <c r="J4147" s="14"/>
      <c r="K4147" s="14"/>
      <c r="L4147" s="14"/>
      <c r="M4147" s="14"/>
      <c r="N4147" s="14"/>
      <c r="O4147" s="14"/>
      <c r="P4147" s="14"/>
      <c r="Q4147" s="14"/>
    </row>
    <row r="4148" spans="10:17" x14ac:dyDescent="0.25">
      <c r="J4148" s="14"/>
      <c r="K4148" s="14"/>
      <c r="L4148" s="14"/>
      <c r="M4148" s="14"/>
      <c r="N4148" s="14"/>
      <c r="O4148" s="14"/>
      <c r="P4148" s="14"/>
      <c r="Q4148" s="14"/>
    </row>
    <row r="4149" spans="10:17" x14ac:dyDescent="0.25">
      <c r="J4149" s="14"/>
      <c r="K4149" s="14"/>
      <c r="L4149" s="14"/>
      <c r="M4149" s="14"/>
      <c r="N4149" s="14"/>
      <c r="O4149" s="14"/>
      <c r="P4149" s="14"/>
      <c r="Q4149" s="14"/>
    </row>
    <row r="4150" spans="10:17" x14ac:dyDescent="0.25">
      <c r="J4150" s="14"/>
      <c r="K4150" s="14"/>
      <c r="L4150" s="14"/>
      <c r="M4150" s="14"/>
      <c r="N4150" s="14"/>
      <c r="O4150" s="14"/>
      <c r="P4150" s="14"/>
      <c r="Q4150" s="14"/>
    </row>
    <row r="4151" spans="10:17" x14ac:dyDescent="0.25">
      <c r="J4151" s="14"/>
      <c r="K4151" s="14"/>
      <c r="L4151" s="14"/>
      <c r="M4151" s="14"/>
      <c r="N4151" s="14"/>
      <c r="O4151" s="14"/>
      <c r="P4151" s="14"/>
      <c r="Q4151" s="14"/>
    </row>
    <row r="4152" spans="10:17" x14ac:dyDescent="0.25">
      <c r="J4152" s="14"/>
      <c r="K4152" s="14"/>
      <c r="L4152" s="14"/>
      <c r="M4152" s="14"/>
      <c r="N4152" s="14"/>
      <c r="O4152" s="14"/>
      <c r="P4152" s="14"/>
      <c r="Q4152" s="14"/>
    </row>
    <row r="4153" spans="10:17" x14ac:dyDescent="0.25">
      <c r="J4153" s="14"/>
      <c r="K4153" s="14"/>
      <c r="L4153" s="14"/>
      <c r="M4153" s="14"/>
      <c r="N4153" s="14"/>
      <c r="O4153" s="14"/>
      <c r="P4153" s="14"/>
      <c r="Q4153" s="14"/>
    </row>
    <row r="4154" spans="10:17" x14ac:dyDescent="0.25">
      <c r="J4154" s="14"/>
      <c r="K4154" s="14"/>
      <c r="L4154" s="14"/>
      <c r="M4154" s="14"/>
      <c r="N4154" s="14"/>
      <c r="O4154" s="14"/>
      <c r="P4154" s="14"/>
      <c r="Q4154" s="14"/>
    </row>
    <row r="4155" spans="10:17" x14ac:dyDescent="0.25">
      <c r="J4155" s="14"/>
      <c r="K4155" s="14"/>
      <c r="L4155" s="14"/>
      <c r="M4155" s="14"/>
      <c r="N4155" s="14"/>
      <c r="O4155" s="14"/>
      <c r="P4155" s="14"/>
      <c r="Q4155" s="14"/>
    </row>
    <row r="4156" spans="10:17" x14ac:dyDescent="0.25">
      <c r="J4156" s="14"/>
      <c r="K4156" s="14"/>
      <c r="L4156" s="14"/>
      <c r="M4156" s="14"/>
      <c r="N4156" s="14"/>
      <c r="O4156" s="14"/>
      <c r="P4156" s="14"/>
      <c r="Q4156" s="14"/>
    </row>
    <row r="4157" spans="10:17" x14ac:dyDescent="0.25">
      <c r="J4157" s="14"/>
      <c r="K4157" s="14"/>
      <c r="L4157" s="14"/>
      <c r="M4157" s="14"/>
      <c r="N4157" s="14"/>
      <c r="O4157" s="14"/>
      <c r="P4157" s="14"/>
      <c r="Q4157" s="14"/>
    </row>
    <row r="4158" spans="10:17" x14ac:dyDescent="0.25">
      <c r="J4158" s="14"/>
      <c r="K4158" s="14"/>
      <c r="L4158" s="14"/>
      <c r="M4158" s="14"/>
      <c r="N4158" s="14"/>
      <c r="O4158" s="14"/>
      <c r="P4158" s="14"/>
      <c r="Q4158" s="14"/>
    </row>
    <row r="4159" spans="10:17" x14ac:dyDescent="0.25">
      <c r="J4159" s="14"/>
      <c r="K4159" s="14"/>
      <c r="L4159" s="14"/>
      <c r="M4159" s="14"/>
      <c r="N4159" s="14"/>
      <c r="O4159" s="14"/>
      <c r="P4159" s="14"/>
      <c r="Q4159" s="14"/>
    </row>
    <row r="4160" spans="10:17" x14ac:dyDescent="0.25">
      <c r="J4160" s="14"/>
      <c r="K4160" s="14"/>
      <c r="L4160" s="14"/>
      <c r="M4160" s="14"/>
      <c r="N4160" s="14"/>
      <c r="O4160" s="14"/>
      <c r="P4160" s="14"/>
      <c r="Q4160" s="14"/>
    </row>
    <row r="4161" spans="10:17" x14ac:dyDescent="0.25">
      <c r="J4161" s="14"/>
      <c r="K4161" s="14"/>
      <c r="L4161" s="14"/>
      <c r="M4161" s="14"/>
      <c r="N4161" s="14"/>
      <c r="O4161" s="14"/>
      <c r="P4161" s="14"/>
      <c r="Q4161" s="14"/>
    </row>
    <row r="4162" spans="10:17" x14ac:dyDescent="0.25">
      <c r="J4162" s="14"/>
      <c r="K4162" s="14"/>
      <c r="L4162" s="14"/>
      <c r="M4162" s="14"/>
      <c r="N4162" s="14"/>
      <c r="O4162" s="14"/>
      <c r="P4162" s="14"/>
      <c r="Q4162" s="14"/>
    </row>
    <row r="4163" spans="10:17" x14ac:dyDescent="0.25">
      <c r="J4163" s="14"/>
      <c r="K4163" s="14"/>
      <c r="L4163" s="14"/>
      <c r="M4163" s="14"/>
      <c r="N4163" s="14"/>
      <c r="O4163" s="14"/>
      <c r="P4163" s="14"/>
      <c r="Q4163" s="14"/>
    </row>
    <row r="4164" spans="10:17" x14ac:dyDescent="0.25">
      <c r="J4164" s="14"/>
      <c r="K4164" s="14"/>
      <c r="L4164" s="14"/>
      <c r="M4164" s="14"/>
      <c r="N4164" s="14"/>
      <c r="O4164" s="14"/>
      <c r="P4164" s="14"/>
      <c r="Q4164" s="14"/>
    </row>
    <row r="4165" spans="10:17" x14ac:dyDescent="0.25">
      <c r="J4165" s="14"/>
      <c r="K4165" s="14"/>
      <c r="L4165" s="14"/>
      <c r="M4165" s="14"/>
      <c r="N4165" s="14"/>
      <c r="O4165" s="14"/>
      <c r="P4165" s="14"/>
      <c r="Q4165" s="14"/>
    </row>
    <row r="4166" spans="10:17" x14ac:dyDescent="0.25">
      <c r="J4166" s="14"/>
      <c r="K4166" s="14"/>
      <c r="L4166" s="14"/>
      <c r="M4166" s="14"/>
      <c r="N4166" s="14"/>
      <c r="O4166" s="14"/>
      <c r="P4166" s="14"/>
      <c r="Q4166" s="14"/>
    </row>
    <row r="4167" spans="10:17" x14ac:dyDescent="0.25">
      <c r="J4167" s="14"/>
      <c r="K4167" s="14"/>
      <c r="L4167" s="14"/>
      <c r="M4167" s="14"/>
      <c r="N4167" s="14"/>
      <c r="O4167" s="14"/>
      <c r="P4167" s="14"/>
      <c r="Q4167" s="14"/>
    </row>
    <row r="4168" spans="10:17" x14ac:dyDescent="0.25">
      <c r="J4168" s="14"/>
      <c r="K4168" s="14"/>
      <c r="L4168" s="14"/>
      <c r="M4168" s="14"/>
      <c r="N4168" s="14"/>
      <c r="O4168" s="14"/>
      <c r="P4168" s="14"/>
      <c r="Q4168" s="14"/>
    </row>
    <row r="4169" spans="10:17" x14ac:dyDescent="0.25">
      <c r="J4169" s="14"/>
      <c r="K4169" s="14"/>
      <c r="L4169" s="14"/>
      <c r="M4169" s="14"/>
      <c r="N4169" s="14"/>
      <c r="O4169" s="14"/>
      <c r="P4169" s="14"/>
      <c r="Q4169" s="14"/>
    </row>
    <row r="4170" spans="10:17" x14ac:dyDescent="0.25">
      <c r="J4170" s="14"/>
      <c r="K4170" s="14"/>
      <c r="L4170" s="14"/>
      <c r="M4170" s="14"/>
      <c r="N4170" s="14"/>
      <c r="O4170" s="14"/>
      <c r="P4170" s="14"/>
      <c r="Q4170" s="14"/>
    </row>
    <row r="4171" spans="10:17" x14ac:dyDescent="0.25">
      <c r="J4171" s="14"/>
      <c r="K4171" s="14"/>
      <c r="L4171" s="14"/>
      <c r="M4171" s="14"/>
      <c r="N4171" s="14"/>
      <c r="O4171" s="14"/>
      <c r="P4171" s="14"/>
      <c r="Q4171" s="14"/>
    </row>
    <row r="4172" spans="10:17" x14ac:dyDescent="0.25">
      <c r="J4172" s="14"/>
      <c r="K4172" s="14"/>
      <c r="L4172" s="14"/>
      <c r="M4172" s="14"/>
      <c r="N4172" s="14"/>
      <c r="O4172" s="14"/>
      <c r="P4172" s="14"/>
      <c r="Q4172" s="14"/>
    </row>
    <row r="4173" spans="10:17" x14ac:dyDescent="0.25">
      <c r="J4173" s="14"/>
      <c r="K4173" s="14"/>
      <c r="L4173" s="14"/>
      <c r="M4173" s="14"/>
      <c r="N4173" s="14"/>
      <c r="O4173" s="14"/>
      <c r="P4173" s="14"/>
      <c r="Q4173" s="14"/>
    </row>
    <row r="4174" spans="10:17" x14ac:dyDescent="0.25">
      <c r="J4174" s="14"/>
      <c r="K4174" s="14"/>
      <c r="L4174" s="14"/>
      <c r="M4174" s="14"/>
      <c r="N4174" s="14"/>
      <c r="O4174" s="14"/>
      <c r="P4174" s="14"/>
      <c r="Q4174" s="14"/>
    </row>
    <row r="4175" spans="10:17" x14ac:dyDescent="0.25">
      <c r="J4175" s="14"/>
      <c r="K4175" s="14"/>
      <c r="L4175" s="14"/>
      <c r="M4175" s="14"/>
      <c r="N4175" s="14"/>
      <c r="O4175" s="14"/>
      <c r="P4175" s="14"/>
      <c r="Q4175" s="14"/>
    </row>
    <row r="4176" spans="10:17" x14ac:dyDescent="0.25">
      <c r="J4176" s="14"/>
      <c r="K4176" s="14"/>
      <c r="L4176" s="14"/>
      <c r="M4176" s="14"/>
      <c r="N4176" s="14"/>
      <c r="O4176" s="14"/>
      <c r="P4176" s="14"/>
      <c r="Q4176" s="14"/>
    </row>
    <row r="4177" spans="10:17" x14ac:dyDescent="0.25">
      <c r="J4177" s="14"/>
      <c r="K4177" s="14"/>
      <c r="L4177" s="14"/>
      <c r="M4177" s="14"/>
      <c r="N4177" s="14"/>
      <c r="O4177" s="14"/>
      <c r="P4177" s="14"/>
      <c r="Q4177" s="14"/>
    </row>
    <row r="4178" spans="10:17" x14ac:dyDescent="0.25">
      <c r="J4178" s="14"/>
      <c r="K4178" s="14"/>
      <c r="L4178" s="14"/>
      <c r="M4178" s="14"/>
      <c r="N4178" s="14"/>
      <c r="O4178" s="14"/>
      <c r="P4178" s="14"/>
      <c r="Q4178" s="14"/>
    </row>
    <row r="4179" spans="10:17" x14ac:dyDescent="0.25">
      <c r="J4179" s="14"/>
      <c r="K4179" s="14"/>
      <c r="L4179" s="14"/>
      <c r="M4179" s="14"/>
      <c r="N4179" s="14"/>
      <c r="O4179" s="14"/>
      <c r="P4179" s="14"/>
      <c r="Q4179" s="14"/>
    </row>
    <row r="4180" spans="10:17" x14ac:dyDescent="0.25">
      <c r="J4180" s="14"/>
      <c r="K4180" s="14"/>
      <c r="L4180" s="14"/>
      <c r="M4180" s="14"/>
      <c r="N4180" s="14"/>
      <c r="O4180" s="14"/>
      <c r="P4180" s="14"/>
      <c r="Q4180" s="14"/>
    </row>
    <row r="4181" spans="10:17" x14ac:dyDescent="0.25">
      <c r="J4181" s="14"/>
      <c r="K4181" s="14"/>
      <c r="L4181" s="14"/>
      <c r="M4181" s="14"/>
      <c r="N4181" s="14"/>
      <c r="O4181" s="14"/>
      <c r="P4181" s="14"/>
      <c r="Q4181" s="14"/>
    </row>
    <row r="4182" spans="10:17" x14ac:dyDescent="0.25">
      <c r="J4182" s="14"/>
      <c r="K4182" s="14"/>
      <c r="L4182" s="14"/>
      <c r="M4182" s="14"/>
      <c r="N4182" s="14"/>
      <c r="O4182" s="14"/>
      <c r="P4182" s="14"/>
      <c r="Q4182" s="14"/>
    </row>
    <row r="4183" spans="10:17" x14ac:dyDescent="0.25">
      <c r="J4183" s="14"/>
      <c r="K4183" s="14"/>
      <c r="L4183" s="14"/>
      <c r="M4183" s="14"/>
      <c r="N4183" s="14"/>
      <c r="O4183" s="14"/>
      <c r="P4183" s="14"/>
      <c r="Q4183" s="14"/>
    </row>
    <row r="4184" spans="10:17" x14ac:dyDescent="0.25">
      <c r="J4184" s="14"/>
      <c r="K4184" s="14"/>
      <c r="L4184" s="14"/>
      <c r="M4184" s="14"/>
      <c r="N4184" s="14"/>
      <c r="O4184" s="14"/>
      <c r="P4184" s="14"/>
      <c r="Q4184" s="14"/>
    </row>
    <row r="4185" spans="10:17" x14ac:dyDescent="0.25">
      <c r="J4185" s="14"/>
      <c r="K4185" s="14"/>
      <c r="L4185" s="14"/>
      <c r="M4185" s="14"/>
      <c r="N4185" s="14"/>
      <c r="O4185" s="14"/>
      <c r="P4185" s="14"/>
      <c r="Q4185" s="14"/>
    </row>
    <row r="4186" spans="10:17" x14ac:dyDescent="0.25">
      <c r="J4186" s="14"/>
      <c r="K4186" s="14"/>
      <c r="L4186" s="14"/>
      <c r="M4186" s="14"/>
      <c r="N4186" s="14"/>
      <c r="O4186" s="14"/>
      <c r="P4186" s="14"/>
      <c r="Q4186" s="14"/>
    </row>
    <row r="4187" spans="10:17" x14ac:dyDescent="0.25">
      <c r="J4187" s="14"/>
      <c r="K4187" s="14"/>
      <c r="L4187" s="14"/>
      <c r="M4187" s="14"/>
      <c r="N4187" s="14"/>
      <c r="O4187" s="14"/>
      <c r="P4187" s="14"/>
      <c r="Q4187" s="14"/>
    </row>
    <row r="4188" spans="10:17" x14ac:dyDescent="0.25">
      <c r="J4188" s="14"/>
      <c r="K4188" s="14"/>
      <c r="L4188" s="14"/>
      <c r="M4188" s="14"/>
      <c r="N4188" s="14"/>
      <c r="O4188" s="14"/>
      <c r="P4188" s="14"/>
      <c r="Q4188" s="14"/>
    </row>
    <row r="4189" spans="10:17" x14ac:dyDescent="0.25">
      <c r="J4189" s="14"/>
      <c r="K4189" s="14"/>
      <c r="L4189" s="14"/>
      <c r="M4189" s="14"/>
      <c r="N4189" s="14"/>
      <c r="O4189" s="14"/>
      <c r="P4189" s="14"/>
      <c r="Q4189" s="14"/>
    </row>
    <row r="4190" spans="10:17" x14ac:dyDescent="0.25">
      <c r="J4190" s="14"/>
      <c r="K4190" s="14"/>
      <c r="L4190" s="14"/>
      <c r="M4190" s="14"/>
      <c r="N4190" s="14"/>
      <c r="O4190" s="14"/>
      <c r="P4190" s="14"/>
      <c r="Q4190" s="14"/>
    </row>
    <row r="4191" spans="10:17" x14ac:dyDescent="0.25">
      <c r="J4191" s="14"/>
      <c r="K4191" s="14"/>
      <c r="L4191" s="14"/>
      <c r="M4191" s="14"/>
      <c r="N4191" s="14"/>
      <c r="O4191" s="14"/>
      <c r="P4191" s="14"/>
      <c r="Q4191" s="14"/>
    </row>
    <row r="4192" spans="10:17" x14ac:dyDescent="0.25">
      <c r="J4192" s="14"/>
      <c r="K4192" s="14"/>
      <c r="L4192" s="14"/>
      <c r="M4192" s="14"/>
      <c r="N4192" s="14"/>
      <c r="O4192" s="14"/>
      <c r="P4192" s="14"/>
      <c r="Q4192" s="14"/>
    </row>
    <row r="4193" spans="10:17" x14ac:dyDescent="0.25">
      <c r="J4193" s="14"/>
      <c r="K4193" s="14"/>
      <c r="L4193" s="14"/>
      <c r="M4193" s="14"/>
      <c r="N4193" s="14"/>
      <c r="O4193" s="14"/>
      <c r="P4193" s="14"/>
      <c r="Q4193" s="14"/>
    </row>
    <row r="4194" spans="10:17" x14ac:dyDescent="0.25">
      <c r="J4194" s="14"/>
      <c r="K4194" s="14"/>
      <c r="L4194" s="14"/>
      <c r="M4194" s="14"/>
      <c r="N4194" s="14"/>
      <c r="O4194" s="14"/>
      <c r="P4194" s="14"/>
      <c r="Q4194" s="14"/>
    </row>
    <row r="4195" spans="10:17" x14ac:dyDescent="0.25">
      <c r="J4195" s="14"/>
      <c r="K4195" s="14"/>
      <c r="L4195" s="14"/>
      <c r="M4195" s="14"/>
      <c r="N4195" s="14"/>
      <c r="O4195" s="14"/>
      <c r="P4195" s="14"/>
      <c r="Q4195" s="14"/>
    </row>
    <row r="4196" spans="10:17" x14ac:dyDescent="0.25">
      <c r="J4196" s="14"/>
      <c r="K4196" s="14"/>
      <c r="L4196" s="14"/>
      <c r="M4196" s="14"/>
      <c r="N4196" s="14"/>
      <c r="O4196" s="14"/>
      <c r="P4196" s="14"/>
      <c r="Q4196" s="14"/>
    </row>
    <row r="4197" spans="10:17" x14ac:dyDescent="0.25">
      <c r="J4197" s="14"/>
      <c r="K4197" s="14"/>
      <c r="L4197" s="14"/>
      <c r="M4197" s="14"/>
      <c r="N4197" s="14"/>
      <c r="O4197" s="14"/>
      <c r="P4197" s="14"/>
      <c r="Q4197" s="14"/>
    </row>
    <row r="4198" spans="10:17" x14ac:dyDescent="0.25">
      <c r="J4198" s="14"/>
      <c r="K4198" s="14"/>
      <c r="L4198" s="14"/>
      <c r="M4198" s="14"/>
      <c r="N4198" s="14"/>
      <c r="O4198" s="14"/>
      <c r="P4198" s="14"/>
      <c r="Q4198" s="14"/>
    </row>
    <row r="4199" spans="10:17" x14ac:dyDescent="0.25">
      <c r="J4199" s="14"/>
      <c r="K4199" s="14"/>
      <c r="L4199" s="14"/>
      <c r="M4199" s="14"/>
      <c r="N4199" s="14"/>
      <c r="O4199" s="14"/>
      <c r="P4199" s="14"/>
      <c r="Q4199" s="14"/>
    </row>
    <row r="4200" spans="10:17" x14ac:dyDescent="0.25">
      <c r="J4200" s="14"/>
      <c r="K4200" s="14"/>
      <c r="L4200" s="14"/>
      <c r="M4200" s="14"/>
      <c r="N4200" s="14"/>
      <c r="O4200" s="14"/>
      <c r="P4200" s="14"/>
      <c r="Q4200" s="14"/>
    </row>
    <row r="4201" spans="10:17" x14ac:dyDescent="0.25">
      <c r="J4201" s="14"/>
      <c r="K4201" s="14"/>
      <c r="L4201" s="14"/>
      <c r="M4201" s="14"/>
      <c r="N4201" s="14"/>
      <c r="O4201" s="14"/>
      <c r="P4201" s="14"/>
      <c r="Q4201" s="14"/>
    </row>
    <row r="4202" spans="10:17" x14ac:dyDescent="0.25">
      <c r="J4202" s="14"/>
      <c r="K4202" s="14"/>
      <c r="L4202" s="14"/>
      <c r="M4202" s="14"/>
      <c r="N4202" s="14"/>
      <c r="O4202" s="14"/>
      <c r="P4202" s="14"/>
      <c r="Q4202" s="14"/>
    </row>
    <row r="4203" spans="10:17" x14ac:dyDescent="0.25">
      <c r="J4203" s="14"/>
      <c r="K4203" s="14"/>
      <c r="L4203" s="14"/>
      <c r="M4203" s="14"/>
      <c r="N4203" s="14"/>
      <c r="O4203" s="14"/>
      <c r="P4203" s="14"/>
      <c r="Q4203" s="14"/>
    </row>
    <row r="4204" spans="10:17" x14ac:dyDescent="0.25">
      <c r="J4204" s="14"/>
      <c r="K4204" s="14"/>
      <c r="L4204" s="14"/>
      <c r="M4204" s="14"/>
      <c r="N4204" s="14"/>
      <c r="O4204" s="14"/>
      <c r="P4204" s="14"/>
      <c r="Q4204" s="14"/>
    </row>
    <row r="4205" spans="10:17" x14ac:dyDescent="0.25">
      <c r="J4205" s="14"/>
      <c r="K4205" s="14"/>
      <c r="L4205" s="14"/>
      <c r="M4205" s="14"/>
      <c r="N4205" s="14"/>
      <c r="O4205" s="14"/>
      <c r="P4205" s="14"/>
      <c r="Q4205" s="14"/>
    </row>
    <row r="4206" spans="10:17" x14ac:dyDescent="0.25">
      <c r="J4206" s="14"/>
      <c r="K4206" s="14"/>
      <c r="L4206" s="14"/>
      <c r="M4206" s="14"/>
      <c r="N4206" s="14"/>
      <c r="O4206" s="14"/>
      <c r="P4206" s="14"/>
      <c r="Q4206" s="14"/>
    </row>
    <row r="4207" spans="10:17" x14ac:dyDescent="0.25">
      <c r="J4207" s="14"/>
      <c r="K4207" s="14"/>
      <c r="L4207" s="14"/>
      <c r="M4207" s="14"/>
      <c r="N4207" s="14"/>
      <c r="O4207" s="14"/>
      <c r="P4207" s="14"/>
      <c r="Q4207" s="14"/>
    </row>
    <row r="4208" spans="10:17" x14ac:dyDescent="0.25">
      <c r="J4208" s="14"/>
      <c r="K4208" s="14"/>
      <c r="L4208" s="14"/>
      <c r="M4208" s="14"/>
      <c r="N4208" s="14"/>
      <c r="O4208" s="14"/>
      <c r="P4208" s="14"/>
      <c r="Q4208" s="14"/>
    </row>
    <row r="4209" spans="10:17" x14ac:dyDescent="0.25">
      <c r="J4209" s="14"/>
      <c r="K4209" s="14"/>
      <c r="L4209" s="14"/>
      <c r="M4209" s="14"/>
      <c r="N4209" s="14"/>
      <c r="O4209" s="14"/>
      <c r="P4209" s="14"/>
      <c r="Q4209" s="14"/>
    </row>
    <row r="4210" spans="10:17" x14ac:dyDescent="0.25">
      <c r="J4210" s="14"/>
      <c r="K4210" s="14"/>
      <c r="L4210" s="14"/>
      <c r="M4210" s="14"/>
      <c r="N4210" s="14"/>
      <c r="O4210" s="14"/>
      <c r="P4210" s="14"/>
      <c r="Q4210" s="14"/>
    </row>
    <row r="4211" spans="10:17" x14ac:dyDescent="0.25">
      <c r="J4211" s="14"/>
      <c r="K4211" s="14"/>
      <c r="L4211" s="14"/>
      <c r="M4211" s="14"/>
      <c r="N4211" s="14"/>
      <c r="O4211" s="14"/>
      <c r="P4211" s="14"/>
      <c r="Q4211" s="14"/>
    </row>
    <row r="4212" spans="10:17" x14ac:dyDescent="0.25">
      <c r="J4212" s="14"/>
      <c r="K4212" s="14"/>
      <c r="L4212" s="14"/>
      <c r="M4212" s="14"/>
      <c r="N4212" s="14"/>
      <c r="O4212" s="14"/>
      <c r="P4212" s="14"/>
      <c r="Q4212" s="14"/>
    </row>
    <row r="4213" spans="10:17" x14ac:dyDescent="0.25">
      <c r="J4213" s="14"/>
      <c r="K4213" s="14"/>
      <c r="L4213" s="14"/>
      <c r="M4213" s="14"/>
      <c r="N4213" s="14"/>
      <c r="O4213" s="14"/>
      <c r="P4213" s="14"/>
      <c r="Q4213" s="14"/>
    </row>
    <row r="4214" spans="10:17" x14ac:dyDescent="0.25">
      <c r="J4214" s="14"/>
      <c r="K4214" s="14"/>
      <c r="L4214" s="14"/>
      <c r="M4214" s="14"/>
      <c r="N4214" s="14"/>
      <c r="O4214" s="14"/>
      <c r="P4214" s="14"/>
      <c r="Q4214" s="14"/>
    </row>
    <row r="4215" spans="10:17" x14ac:dyDescent="0.25">
      <c r="J4215" s="14"/>
      <c r="K4215" s="14"/>
      <c r="L4215" s="14"/>
      <c r="M4215" s="14"/>
      <c r="N4215" s="14"/>
      <c r="O4215" s="14"/>
      <c r="P4215" s="14"/>
      <c r="Q4215" s="14"/>
    </row>
    <row r="4216" spans="10:17" x14ac:dyDescent="0.25">
      <c r="J4216" s="14"/>
      <c r="K4216" s="14"/>
      <c r="L4216" s="14"/>
      <c r="M4216" s="14"/>
      <c r="N4216" s="14"/>
      <c r="O4216" s="14"/>
      <c r="P4216" s="14"/>
      <c r="Q4216" s="14"/>
    </row>
    <row r="4217" spans="10:17" x14ac:dyDescent="0.25">
      <c r="J4217" s="14"/>
      <c r="K4217" s="14"/>
      <c r="L4217" s="14"/>
      <c r="M4217" s="14"/>
      <c r="N4217" s="14"/>
      <c r="O4217" s="14"/>
      <c r="P4217" s="14"/>
      <c r="Q4217" s="14"/>
    </row>
    <row r="4218" spans="10:17" x14ac:dyDescent="0.25">
      <c r="J4218" s="14"/>
      <c r="K4218" s="14"/>
      <c r="L4218" s="14"/>
      <c r="M4218" s="14"/>
      <c r="N4218" s="14"/>
      <c r="O4218" s="14"/>
      <c r="P4218" s="14"/>
      <c r="Q4218" s="14"/>
    </row>
    <row r="4219" spans="10:17" x14ac:dyDescent="0.25">
      <c r="J4219" s="14"/>
      <c r="K4219" s="14"/>
      <c r="L4219" s="14"/>
      <c r="M4219" s="14"/>
      <c r="N4219" s="14"/>
      <c r="O4219" s="14"/>
      <c r="P4219" s="14"/>
      <c r="Q4219" s="14"/>
    </row>
    <row r="4220" spans="10:17" x14ac:dyDescent="0.25">
      <c r="J4220" s="14"/>
      <c r="K4220" s="14"/>
      <c r="L4220" s="14"/>
      <c r="M4220" s="14"/>
      <c r="N4220" s="14"/>
      <c r="O4220" s="14"/>
      <c r="P4220" s="14"/>
      <c r="Q4220" s="14"/>
    </row>
    <row r="4221" spans="10:17" x14ac:dyDescent="0.25">
      <c r="J4221" s="14"/>
      <c r="K4221" s="14"/>
      <c r="L4221" s="14"/>
      <c r="M4221" s="14"/>
      <c r="N4221" s="14"/>
      <c r="O4221" s="14"/>
      <c r="P4221" s="14"/>
      <c r="Q4221" s="14"/>
    </row>
    <row r="4222" spans="10:17" x14ac:dyDescent="0.25">
      <c r="J4222" s="14"/>
      <c r="K4222" s="14"/>
      <c r="L4222" s="14"/>
      <c r="M4222" s="14"/>
      <c r="N4222" s="14"/>
      <c r="O4222" s="14"/>
      <c r="P4222" s="14"/>
      <c r="Q4222" s="14"/>
    </row>
    <row r="4223" spans="10:17" x14ac:dyDescent="0.25">
      <c r="J4223" s="14"/>
      <c r="K4223" s="14"/>
      <c r="L4223" s="14"/>
      <c r="M4223" s="14"/>
      <c r="N4223" s="14"/>
      <c r="O4223" s="14"/>
      <c r="P4223" s="14"/>
      <c r="Q4223" s="14"/>
    </row>
    <row r="4224" spans="10:17" x14ac:dyDescent="0.25">
      <c r="J4224" s="14"/>
      <c r="K4224" s="14"/>
      <c r="L4224" s="14"/>
      <c r="M4224" s="14"/>
      <c r="N4224" s="14"/>
      <c r="O4224" s="14"/>
      <c r="P4224" s="14"/>
      <c r="Q4224" s="14"/>
    </row>
    <row r="4225" spans="10:17" x14ac:dyDescent="0.25">
      <c r="J4225" s="14"/>
      <c r="K4225" s="14"/>
      <c r="L4225" s="14"/>
      <c r="M4225" s="14"/>
      <c r="N4225" s="14"/>
      <c r="O4225" s="14"/>
      <c r="P4225" s="14"/>
      <c r="Q4225" s="14"/>
    </row>
    <row r="4226" spans="10:17" x14ac:dyDescent="0.25">
      <c r="J4226" s="14"/>
      <c r="K4226" s="14"/>
      <c r="L4226" s="14"/>
      <c r="M4226" s="14"/>
      <c r="N4226" s="14"/>
      <c r="O4226" s="14"/>
      <c r="P4226" s="14"/>
      <c r="Q4226" s="14"/>
    </row>
    <row r="4227" spans="10:17" x14ac:dyDescent="0.25">
      <c r="J4227" s="14"/>
      <c r="K4227" s="14"/>
      <c r="L4227" s="14"/>
      <c r="M4227" s="14"/>
      <c r="N4227" s="14"/>
      <c r="O4227" s="14"/>
      <c r="P4227" s="14"/>
      <c r="Q4227" s="14"/>
    </row>
    <row r="4228" spans="10:17" x14ac:dyDescent="0.25">
      <c r="J4228" s="14"/>
      <c r="K4228" s="14"/>
      <c r="L4228" s="14"/>
      <c r="M4228" s="14"/>
      <c r="N4228" s="14"/>
      <c r="O4228" s="14"/>
      <c r="P4228" s="14"/>
      <c r="Q4228" s="14"/>
    </row>
    <row r="4229" spans="10:17" x14ac:dyDescent="0.25">
      <c r="J4229" s="14"/>
      <c r="K4229" s="14"/>
      <c r="L4229" s="14"/>
      <c r="M4229" s="14"/>
      <c r="N4229" s="14"/>
      <c r="O4229" s="14"/>
      <c r="P4229" s="14"/>
      <c r="Q4229" s="14"/>
    </row>
    <row r="4230" spans="10:17" x14ac:dyDescent="0.25">
      <c r="J4230" s="14"/>
      <c r="K4230" s="14"/>
      <c r="L4230" s="14"/>
      <c r="M4230" s="14"/>
      <c r="N4230" s="14"/>
      <c r="O4230" s="14"/>
      <c r="P4230" s="14"/>
      <c r="Q4230" s="14"/>
    </row>
    <row r="4231" spans="10:17" x14ac:dyDescent="0.25">
      <c r="J4231" s="14"/>
      <c r="K4231" s="14"/>
      <c r="L4231" s="14"/>
      <c r="M4231" s="14"/>
      <c r="N4231" s="14"/>
      <c r="O4231" s="14"/>
      <c r="P4231" s="14"/>
      <c r="Q4231" s="14"/>
    </row>
    <row r="4232" spans="10:17" x14ac:dyDescent="0.25">
      <c r="J4232" s="14"/>
      <c r="K4232" s="14"/>
      <c r="L4232" s="14"/>
      <c r="M4232" s="14"/>
      <c r="N4232" s="14"/>
      <c r="O4232" s="14"/>
      <c r="P4232" s="14"/>
      <c r="Q4232" s="14"/>
    </row>
    <row r="4233" spans="10:17" x14ac:dyDescent="0.25">
      <c r="J4233" s="14"/>
      <c r="K4233" s="14"/>
      <c r="L4233" s="14"/>
      <c r="M4233" s="14"/>
      <c r="N4233" s="14"/>
      <c r="O4233" s="14"/>
      <c r="P4233" s="14"/>
      <c r="Q4233" s="14"/>
    </row>
    <row r="4234" spans="10:17" x14ac:dyDescent="0.25">
      <c r="J4234" s="14"/>
      <c r="K4234" s="14"/>
      <c r="L4234" s="14"/>
      <c r="M4234" s="14"/>
      <c r="N4234" s="14"/>
      <c r="O4234" s="14"/>
      <c r="P4234" s="14"/>
      <c r="Q4234" s="14"/>
    </row>
    <row r="4235" spans="10:17" x14ac:dyDescent="0.25">
      <c r="J4235" s="14"/>
      <c r="K4235" s="14"/>
      <c r="L4235" s="14"/>
      <c r="M4235" s="14"/>
      <c r="N4235" s="14"/>
      <c r="O4235" s="14"/>
      <c r="P4235" s="14"/>
      <c r="Q4235" s="14"/>
    </row>
    <row r="4236" spans="10:17" x14ac:dyDescent="0.25">
      <c r="J4236" s="14"/>
      <c r="K4236" s="14"/>
      <c r="L4236" s="14"/>
      <c r="M4236" s="14"/>
      <c r="N4236" s="14"/>
      <c r="O4236" s="14"/>
      <c r="P4236" s="14"/>
      <c r="Q4236" s="14"/>
    </row>
    <row r="4237" spans="10:17" x14ac:dyDescent="0.25">
      <c r="J4237" s="14"/>
      <c r="K4237" s="14"/>
      <c r="L4237" s="14"/>
      <c r="M4237" s="14"/>
      <c r="N4237" s="14"/>
      <c r="O4237" s="14"/>
      <c r="P4237" s="14"/>
      <c r="Q4237" s="14"/>
    </row>
    <row r="4238" spans="10:17" x14ac:dyDescent="0.25">
      <c r="J4238" s="14"/>
      <c r="K4238" s="14"/>
      <c r="L4238" s="14"/>
      <c r="M4238" s="14"/>
      <c r="N4238" s="14"/>
      <c r="O4238" s="14"/>
      <c r="P4238" s="14"/>
      <c r="Q4238" s="14"/>
    </row>
    <row r="4239" spans="10:17" x14ac:dyDescent="0.25">
      <c r="J4239" s="14"/>
      <c r="K4239" s="14"/>
      <c r="L4239" s="14"/>
      <c r="M4239" s="14"/>
      <c r="N4239" s="14"/>
      <c r="O4239" s="14"/>
      <c r="P4239" s="14"/>
      <c r="Q4239" s="14"/>
    </row>
    <row r="4240" spans="10:17" x14ac:dyDescent="0.25">
      <c r="J4240" s="14"/>
      <c r="K4240" s="14"/>
      <c r="L4240" s="14"/>
      <c r="M4240" s="14"/>
      <c r="N4240" s="14"/>
      <c r="O4240" s="14"/>
      <c r="P4240" s="14"/>
      <c r="Q4240" s="14"/>
    </row>
    <row r="4241" spans="10:17" x14ac:dyDescent="0.25">
      <c r="J4241" s="14"/>
      <c r="K4241" s="14"/>
      <c r="L4241" s="14"/>
      <c r="M4241" s="14"/>
      <c r="N4241" s="14"/>
      <c r="O4241" s="14"/>
      <c r="P4241" s="14"/>
      <c r="Q4241" s="14"/>
    </row>
    <row r="4242" spans="10:17" x14ac:dyDescent="0.25">
      <c r="J4242" s="14"/>
      <c r="K4242" s="14"/>
      <c r="L4242" s="14"/>
      <c r="M4242" s="14"/>
      <c r="N4242" s="14"/>
      <c r="O4242" s="14"/>
      <c r="P4242" s="14"/>
      <c r="Q4242" s="14"/>
    </row>
    <row r="4243" spans="10:17" x14ac:dyDescent="0.25">
      <c r="J4243" s="14"/>
      <c r="K4243" s="14"/>
      <c r="L4243" s="14"/>
      <c r="M4243" s="14"/>
      <c r="N4243" s="14"/>
      <c r="O4243" s="14"/>
      <c r="P4243" s="14"/>
      <c r="Q4243" s="14"/>
    </row>
    <row r="4244" spans="10:17" x14ac:dyDescent="0.25">
      <c r="J4244" s="14"/>
      <c r="K4244" s="14"/>
      <c r="L4244" s="14"/>
      <c r="M4244" s="14"/>
      <c r="N4244" s="14"/>
      <c r="O4244" s="14"/>
      <c r="P4244" s="14"/>
      <c r="Q4244" s="14"/>
    </row>
    <row r="4245" spans="10:17" x14ac:dyDescent="0.25">
      <c r="J4245" s="14"/>
      <c r="K4245" s="14"/>
      <c r="L4245" s="14"/>
      <c r="M4245" s="14"/>
      <c r="N4245" s="14"/>
      <c r="O4245" s="14"/>
      <c r="P4245" s="14"/>
      <c r="Q4245" s="14"/>
    </row>
    <row r="4246" spans="10:17" x14ac:dyDescent="0.25">
      <c r="J4246" s="14"/>
      <c r="K4246" s="14"/>
      <c r="L4246" s="14"/>
      <c r="M4246" s="14"/>
      <c r="N4246" s="14"/>
      <c r="O4246" s="14"/>
      <c r="P4246" s="14"/>
      <c r="Q4246" s="14"/>
    </row>
    <row r="4247" spans="10:17" x14ac:dyDescent="0.25">
      <c r="J4247" s="14"/>
      <c r="K4247" s="14"/>
      <c r="L4247" s="14"/>
      <c r="M4247" s="14"/>
      <c r="N4247" s="14"/>
      <c r="O4247" s="14"/>
      <c r="P4247" s="14"/>
      <c r="Q4247" s="14"/>
    </row>
    <row r="4248" spans="10:17" x14ac:dyDescent="0.25">
      <c r="J4248" s="14"/>
      <c r="K4248" s="14"/>
      <c r="L4248" s="14"/>
      <c r="M4248" s="14"/>
      <c r="N4248" s="14"/>
      <c r="O4248" s="14"/>
      <c r="P4248" s="14"/>
      <c r="Q4248" s="14"/>
    </row>
    <row r="4249" spans="10:17" x14ac:dyDescent="0.25">
      <c r="J4249" s="14"/>
      <c r="K4249" s="14"/>
      <c r="L4249" s="14"/>
      <c r="M4249" s="14"/>
      <c r="N4249" s="14"/>
      <c r="O4249" s="14"/>
      <c r="P4249" s="14"/>
      <c r="Q4249" s="14"/>
    </row>
    <row r="4250" spans="10:17" x14ac:dyDescent="0.25">
      <c r="J4250" s="14"/>
      <c r="K4250" s="14"/>
      <c r="L4250" s="14"/>
      <c r="M4250" s="14"/>
      <c r="N4250" s="14"/>
      <c r="O4250" s="14"/>
      <c r="P4250" s="14"/>
      <c r="Q4250" s="14"/>
    </row>
    <row r="4251" spans="10:17" x14ac:dyDescent="0.25">
      <c r="J4251" s="14"/>
      <c r="K4251" s="14"/>
      <c r="L4251" s="14"/>
      <c r="M4251" s="14"/>
      <c r="N4251" s="14"/>
      <c r="O4251" s="14"/>
      <c r="P4251" s="14"/>
      <c r="Q4251" s="14"/>
    </row>
    <row r="4252" spans="10:17" x14ac:dyDescent="0.25">
      <c r="J4252" s="14"/>
      <c r="K4252" s="14"/>
      <c r="L4252" s="14"/>
      <c r="M4252" s="14"/>
      <c r="N4252" s="14"/>
      <c r="O4252" s="14"/>
      <c r="P4252" s="14"/>
      <c r="Q4252" s="14"/>
    </row>
    <row r="4253" spans="10:17" x14ac:dyDescent="0.25">
      <c r="J4253" s="14"/>
      <c r="K4253" s="14"/>
      <c r="L4253" s="14"/>
      <c r="M4253" s="14"/>
      <c r="N4253" s="14"/>
      <c r="O4253" s="14"/>
      <c r="P4253" s="14"/>
      <c r="Q4253" s="14"/>
    </row>
    <row r="4254" spans="10:17" x14ac:dyDescent="0.25">
      <c r="J4254" s="14"/>
      <c r="K4254" s="14"/>
      <c r="L4254" s="14"/>
      <c r="M4254" s="14"/>
      <c r="N4254" s="14"/>
      <c r="O4254" s="14"/>
      <c r="P4254" s="14"/>
      <c r="Q4254" s="14"/>
    </row>
    <row r="4255" spans="10:17" x14ac:dyDescent="0.25">
      <c r="J4255" s="14"/>
      <c r="K4255" s="14"/>
      <c r="L4255" s="14"/>
      <c r="M4255" s="14"/>
      <c r="N4255" s="14"/>
      <c r="O4255" s="14"/>
      <c r="P4255" s="14"/>
      <c r="Q4255" s="14"/>
    </row>
    <row r="4256" spans="10:17" x14ac:dyDescent="0.25">
      <c r="J4256" s="14"/>
      <c r="K4256" s="14"/>
      <c r="L4256" s="14"/>
      <c r="M4256" s="14"/>
      <c r="N4256" s="14"/>
      <c r="O4256" s="14"/>
      <c r="P4256" s="14"/>
      <c r="Q4256" s="14"/>
    </row>
    <row r="4257" spans="10:17" x14ac:dyDescent="0.25">
      <c r="J4257" s="14"/>
      <c r="K4257" s="14"/>
      <c r="L4257" s="14"/>
      <c r="M4257" s="14"/>
      <c r="N4257" s="14"/>
      <c r="O4257" s="14"/>
      <c r="P4257" s="14"/>
      <c r="Q4257" s="14"/>
    </row>
    <row r="4258" spans="10:17" x14ac:dyDescent="0.25">
      <c r="J4258" s="14"/>
      <c r="K4258" s="14"/>
      <c r="L4258" s="14"/>
      <c r="M4258" s="14"/>
      <c r="N4258" s="14"/>
      <c r="O4258" s="14"/>
      <c r="P4258" s="14"/>
      <c r="Q4258" s="14"/>
    </row>
    <row r="4259" spans="10:17" x14ac:dyDescent="0.25">
      <c r="J4259" s="14"/>
      <c r="K4259" s="14"/>
      <c r="L4259" s="14"/>
      <c r="M4259" s="14"/>
      <c r="N4259" s="14"/>
      <c r="O4259" s="14"/>
      <c r="P4259" s="14"/>
      <c r="Q4259" s="14"/>
    </row>
    <row r="4260" spans="10:17" x14ac:dyDescent="0.25">
      <c r="J4260" s="14"/>
      <c r="K4260" s="14"/>
      <c r="L4260" s="14"/>
      <c r="M4260" s="14"/>
      <c r="N4260" s="14"/>
      <c r="O4260" s="14"/>
      <c r="P4260" s="14"/>
      <c r="Q4260" s="14"/>
    </row>
    <row r="4261" spans="10:17" x14ac:dyDescent="0.25">
      <c r="J4261" s="14"/>
      <c r="K4261" s="14"/>
      <c r="L4261" s="14"/>
      <c r="M4261" s="14"/>
      <c r="N4261" s="14"/>
      <c r="O4261" s="14"/>
      <c r="P4261" s="14"/>
      <c r="Q4261" s="14"/>
    </row>
    <row r="4262" spans="10:17" x14ac:dyDescent="0.25">
      <c r="J4262" s="14"/>
      <c r="K4262" s="14"/>
      <c r="L4262" s="14"/>
      <c r="M4262" s="14"/>
      <c r="N4262" s="14"/>
      <c r="O4262" s="14"/>
      <c r="P4262" s="14"/>
      <c r="Q4262" s="14"/>
    </row>
    <row r="4263" spans="10:17" x14ac:dyDescent="0.25">
      <c r="J4263" s="14"/>
      <c r="K4263" s="14"/>
      <c r="L4263" s="14"/>
      <c r="M4263" s="14"/>
      <c r="N4263" s="14"/>
      <c r="O4263" s="14"/>
      <c r="P4263" s="14"/>
      <c r="Q4263" s="14"/>
    </row>
    <row r="4264" spans="10:17" x14ac:dyDescent="0.25">
      <c r="J4264" s="14"/>
      <c r="K4264" s="14"/>
      <c r="L4264" s="14"/>
      <c r="M4264" s="14"/>
      <c r="N4264" s="14"/>
      <c r="O4264" s="14"/>
      <c r="P4264" s="14"/>
      <c r="Q4264" s="14"/>
    </row>
    <row r="4265" spans="10:17" x14ac:dyDescent="0.25">
      <c r="J4265" s="14"/>
      <c r="K4265" s="14"/>
      <c r="L4265" s="14"/>
      <c r="M4265" s="14"/>
      <c r="N4265" s="14"/>
      <c r="O4265" s="14"/>
      <c r="P4265" s="14"/>
      <c r="Q4265" s="14"/>
    </row>
    <row r="4266" spans="10:17" x14ac:dyDescent="0.25">
      <c r="J4266" s="14"/>
      <c r="K4266" s="14"/>
      <c r="L4266" s="14"/>
      <c r="M4266" s="14"/>
      <c r="N4266" s="14"/>
      <c r="O4266" s="14"/>
      <c r="P4266" s="14"/>
      <c r="Q4266" s="14"/>
    </row>
    <row r="4267" spans="10:17" x14ac:dyDescent="0.25">
      <c r="J4267" s="14"/>
      <c r="K4267" s="14"/>
      <c r="L4267" s="14"/>
      <c r="M4267" s="14"/>
      <c r="N4267" s="14"/>
      <c r="O4267" s="14"/>
      <c r="P4267" s="14"/>
      <c r="Q4267" s="14"/>
    </row>
    <row r="4268" spans="10:17" x14ac:dyDescent="0.25">
      <c r="J4268" s="14"/>
      <c r="K4268" s="14"/>
      <c r="L4268" s="14"/>
      <c r="M4268" s="14"/>
      <c r="N4268" s="14"/>
      <c r="O4268" s="14"/>
      <c r="P4268" s="14"/>
      <c r="Q4268" s="14"/>
    </row>
    <row r="4269" spans="10:17" x14ac:dyDescent="0.25">
      <c r="J4269" s="14"/>
      <c r="K4269" s="14"/>
      <c r="L4269" s="14"/>
      <c r="M4269" s="14"/>
      <c r="N4269" s="14"/>
      <c r="O4269" s="14"/>
      <c r="P4269" s="14"/>
      <c r="Q4269" s="14"/>
    </row>
    <row r="4270" spans="10:17" x14ac:dyDescent="0.25">
      <c r="J4270" s="14"/>
      <c r="K4270" s="14"/>
      <c r="L4270" s="14"/>
      <c r="M4270" s="14"/>
      <c r="N4270" s="14"/>
      <c r="O4270" s="14"/>
      <c r="P4270" s="14"/>
      <c r="Q4270" s="14"/>
    </row>
    <row r="4271" spans="10:17" x14ac:dyDescent="0.25">
      <c r="J4271" s="14"/>
      <c r="K4271" s="14"/>
      <c r="L4271" s="14"/>
      <c r="M4271" s="14"/>
      <c r="N4271" s="14"/>
      <c r="O4271" s="14"/>
      <c r="P4271" s="14"/>
      <c r="Q4271" s="14"/>
    </row>
    <row r="4272" spans="10:17" x14ac:dyDescent="0.25">
      <c r="J4272" s="14"/>
      <c r="K4272" s="14"/>
      <c r="L4272" s="14"/>
      <c r="M4272" s="14"/>
      <c r="N4272" s="14"/>
      <c r="O4272" s="14"/>
      <c r="P4272" s="14"/>
      <c r="Q4272" s="14"/>
    </row>
    <row r="4273" spans="10:17" x14ac:dyDescent="0.25">
      <c r="J4273" s="14"/>
      <c r="K4273" s="14"/>
      <c r="L4273" s="14"/>
      <c r="M4273" s="14"/>
      <c r="N4273" s="14"/>
      <c r="O4273" s="14"/>
      <c r="P4273" s="14"/>
      <c r="Q4273" s="14"/>
    </row>
    <row r="4274" spans="10:17" x14ac:dyDescent="0.25">
      <c r="J4274" s="14"/>
      <c r="K4274" s="14"/>
      <c r="L4274" s="14"/>
      <c r="M4274" s="14"/>
      <c r="N4274" s="14"/>
      <c r="O4274" s="14"/>
      <c r="P4274" s="14"/>
      <c r="Q4274" s="14"/>
    </row>
    <row r="4275" spans="10:17" x14ac:dyDescent="0.25">
      <c r="J4275" s="14"/>
      <c r="K4275" s="14"/>
      <c r="L4275" s="14"/>
      <c r="M4275" s="14"/>
      <c r="N4275" s="14"/>
      <c r="O4275" s="14"/>
      <c r="P4275" s="14"/>
      <c r="Q4275" s="14"/>
    </row>
    <row r="4276" spans="10:17" x14ac:dyDescent="0.25">
      <c r="J4276" s="14"/>
      <c r="K4276" s="14"/>
      <c r="L4276" s="14"/>
      <c r="M4276" s="14"/>
      <c r="N4276" s="14"/>
      <c r="O4276" s="14"/>
      <c r="P4276" s="14"/>
      <c r="Q4276" s="14"/>
    </row>
    <row r="4277" spans="10:17" x14ac:dyDescent="0.25">
      <c r="J4277" s="14"/>
      <c r="K4277" s="14"/>
      <c r="L4277" s="14"/>
      <c r="M4277" s="14"/>
      <c r="N4277" s="14"/>
      <c r="O4277" s="14"/>
      <c r="P4277" s="14"/>
      <c r="Q4277" s="14"/>
    </row>
    <row r="4278" spans="10:17" x14ac:dyDescent="0.25">
      <c r="J4278" s="14"/>
      <c r="K4278" s="14"/>
      <c r="L4278" s="14"/>
      <c r="M4278" s="14"/>
      <c r="N4278" s="14"/>
      <c r="O4278" s="14"/>
      <c r="P4278" s="14"/>
      <c r="Q4278" s="14"/>
    </row>
    <row r="4279" spans="10:17" x14ac:dyDescent="0.25">
      <c r="J4279" s="14"/>
      <c r="K4279" s="14"/>
      <c r="L4279" s="14"/>
      <c r="M4279" s="14"/>
      <c r="N4279" s="14"/>
      <c r="O4279" s="14"/>
      <c r="P4279" s="14"/>
      <c r="Q4279" s="14"/>
    </row>
    <row r="4280" spans="10:17" x14ac:dyDescent="0.25">
      <c r="J4280" s="14"/>
      <c r="K4280" s="14"/>
      <c r="L4280" s="14"/>
      <c r="M4280" s="14"/>
      <c r="N4280" s="14"/>
      <c r="O4280" s="14"/>
      <c r="P4280" s="14"/>
      <c r="Q4280" s="14"/>
    </row>
    <row r="4281" spans="10:17" x14ac:dyDescent="0.25">
      <c r="J4281" s="14"/>
      <c r="K4281" s="14"/>
      <c r="L4281" s="14"/>
      <c r="M4281" s="14"/>
      <c r="N4281" s="14"/>
      <c r="O4281" s="14"/>
      <c r="P4281" s="14"/>
      <c r="Q4281" s="14"/>
    </row>
    <row r="4282" spans="10:17" x14ac:dyDescent="0.25">
      <c r="J4282" s="14"/>
      <c r="K4282" s="14"/>
      <c r="L4282" s="14"/>
      <c r="M4282" s="14"/>
      <c r="N4282" s="14"/>
      <c r="O4282" s="14"/>
      <c r="P4282" s="14"/>
      <c r="Q4282" s="14"/>
    </row>
    <row r="4283" spans="10:17" x14ac:dyDescent="0.25">
      <c r="J4283" s="14"/>
      <c r="K4283" s="14"/>
      <c r="L4283" s="14"/>
      <c r="M4283" s="14"/>
      <c r="N4283" s="14"/>
      <c r="O4283" s="14"/>
      <c r="P4283" s="14"/>
      <c r="Q4283" s="14"/>
    </row>
    <row r="4284" spans="10:17" x14ac:dyDescent="0.25">
      <c r="J4284" s="14"/>
      <c r="K4284" s="14"/>
      <c r="L4284" s="14"/>
      <c r="M4284" s="14"/>
      <c r="N4284" s="14"/>
      <c r="O4284" s="14"/>
      <c r="P4284" s="14"/>
      <c r="Q4284" s="14"/>
    </row>
    <row r="4285" spans="10:17" x14ac:dyDescent="0.25">
      <c r="J4285" s="14"/>
      <c r="K4285" s="14"/>
      <c r="L4285" s="14"/>
      <c r="M4285" s="14"/>
      <c r="N4285" s="14"/>
      <c r="O4285" s="14"/>
      <c r="P4285" s="14"/>
      <c r="Q4285" s="14"/>
    </row>
    <row r="4286" spans="10:17" x14ac:dyDescent="0.25">
      <c r="J4286" s="14"/>
      <c r="K4286" s="14"/>
      <c r="L4286" s="14"/>
      <c r="M4286" s="14"/>
      <c r="N4286" s="14"/>
      <c r="O4286" s="14"/>
      <c r="P4286" s="14"/>
      <c r="Q4286" s="14"/>
    </row>
    <row r="4287" spans="10:17" x14ac:dyDescent="0.25">
      <c r="J4287" s="14"/>
      <c r="K4287" s="14"/>
      <c r="L4287" s="14"/>
      <c r="M4287" s="14"/>
      <c r="N4287" s="14"/>
      <c r="O4287" s="14"/>
      <c r="P4287" s="14"/>
      <c r="Q4287" s="14"/>
    </row>
    <row r="4288" spans="10:17" x14ac:dyDescent="0.25">
      <c r="J4288" s="14"/>
      <c r="K4288" s="14"/>
      <c r="L4288" s="14"/>
      <c r="M4288" s="14"/>
      <c r="N4288" s="14"/>
      <c r="O4288" s="14"/>
      <c r="P4288" s="14"/>
      <c r="Q4288" s="14"/>
    </row>
    <row r="4289" spans="10:17" x14ac:dyDescent="0.25">
      <c r="J4289" s="14"/>
      <c r="K4289" s="14"/>
      <c r="L4289" s="14"/>
      <c r="M4289" s="14"/>
      <c r="N4289" s="14"/>
      <c r="O4289" s="14"/>
      <c r="P4289" s="14"/>
      <c r="Q4289" s="14"/>
    </row>
    <row r="4290" spans="10:17" x14ac:dyDescent="0.25">
      <c r="J4290" s="14"/>
      <c r="K4290" s="14"/>
      <c r="L4290" s="14"/>
      <c r="M4290" s="14"/>
      <c r="N4290" s="14"/>
      <c r="O4290" s="14"/>
      <c r="P4290" s="14"/>
      <c r="Q4290" s="14"/>
    </row>
    <row r="4291" spans="10:17" x14ac:dyDescent="0.25">
      <c r="J4291" s="14"/>
      <c r="K4291" s="14"/>
      <c r="L4291" s="14"/>
      <c r="M4291" s="14"/>
      <c r="N4291" s="14"/>
      <c r="O4291" s="14"/>
      <c r="P4291" s="14"/>
      <c r="Q4291" s="14"/>
    </row>
    <row r="4292" spans="10:17" x14ac:dyDescent="0.25">
      <c r="J4292" s="14"/>
      <c r="K4292" s="14"/>
      <c r="L4292" s="14"/>
      <c r="M4292" s="14"/>
      <c r="N4292" s="14"/>
      <c r="O4292" s="14"/>
      <c r="P4292" s="14"/>
      <c r="Q4292" s="14"/>
    </row>
    <row r="4293" spans="10:17" x14ac:dyDescent="0.25">
      <c r="J4293" s="14"/>
      <c r="K4293" s="14"/>
      <c r="L4293" s="14"/>
      <c r="M4293" s="14"/>
      <c r="N4293" s="14"/>
      <c r="O4293" s="14"/>
      <c r="P4293" s="14"/>
      <c r="Q4293" s="14"/>
    </row>
    <row r="4294" spans="10:17" x14ac:dyDescent="0.25">
      <c r="J4294" s="14"/>
      <c r="K4294" s="14"/>
      <c r="L4294" s="14"/>
      <c r="M4294" s="14"/>
      <c r="N4294" s="14"/>
      <c r="O4294" s="14"/>
      <c r="P4294" s="14"/>
      <c r="Q4294" s="14"/>
    </row>
    <row r="4295" spans="10:17" x14ac:dyDescent="0.25">
      <c r="J4295" s="14"/>
      <c r="K4295" s="14"/>
      <c r="L4295" s="14"/>
      <c r="M4295" s="14"/>
      <c r="N4295" s="14"/>
      <c r="O4295" s="14"/>
      <c r="P4295" s="14"/>
      <c r="Q4295" s="14"/>
    </row>
    <row r="4296" spans="10:17" x14ac:dyDescent="0.25">
      <c r="J4296" s="14"/>
      <c r="K4296" s="14"/>
      <c r="L4296" s="14"/>
      <c r="M4296" s="14"/>
      <c r="N4296" s="14"/>
      <c r="O4296" s="14"/>
      <c r="P4296" s="14"/>
      <c r="Q4296" s="14"/>
    </row>
    <row r="4297" spans="10:17" x14ac:dyDescent="0.25">
      <c r="J4297" s="14"/>
      <c r="K4297" s="14"/>
      <c r="L4297" s="14"/>
      <c r="M4297" s="14"/>
      <c r="N4297" s="14"/>
      <c r="O4297" s="14"/>
      <c r="P4297" s="14"/>
      <c r="Q4297" s="14"/>
    </row>
    <row r="4298" spans="10:17" x14ac:dyDescent="0.25">
      <c r="J4298" s="14"/>
      <c r="K4298" s="14"/>
      <c r="L4298" s="14"/>
      <c r="M4298" s="14"/>
      <c r="N4298" s="14"/>
      <c r="O4298" s="14"/>
      <c r="P4298" s="14"/>
      <c r="Q4298" s="14"/>
    </row>
    <row r="4299" spans="10:17" x14ac:dyDescent="0.25">
      <c r="J4299" s="14"/>
      <c r="K4299" s="14"/>
      <c r="L4299" s="14"/>
      <c r="M4299" s="14"/>
      <c r="N4299" s="14"/>
      <c r="O4299" s="14"/>
      <c r="P4299" s="14"/>
      <c r="Q4299" s="14"/>
    </row>
    <row r="4300" spans="10:17" x14ac:dyDescent="0.25">
      <c r="J4300" s="14"/>
      <c r="K4300" s="14"/>
      <c r="L4300" s="14"/>
      <c r="M4300" s="14"/>
      <c r="N4300" s="14"/>
      <c r="O4300" s="14"/>
      <c r="P4300" s="14"/>
      <c r="Q4300" s="14"/>
    </row>
    <row r="4301" spans="10:17" x14ac:dyDescent="0.25">
      <c r="J4301" s="14"/>
      <c r="K4301" s="14"/>
      <c r="L4301" s="14"/>
      <c r="M4301" s="14"/>
      <c r="N4301" s="14"/>
      <c r="O4301" s="14"/>
      <c r="P4301" s="14"/>
      <c r="Q4301" s="14"/>
    </row>
    <row r="4302" spans="10:17" x14ac:dyDescent="0.25">
      <c r="J4302" s="14"/>
      <c r="K4302" s="14"/>
      <c r="L4302" s="14"/>
      <c r="M4302" s="14"/>
      <c r="N4302" s="14"/>
      <c r="O4302" s="14"/>
      <c r="P4302" s="14"/>
      <c r="Q4302" s="14"/>
    </row>
    <row r="4303" spans="10:17" x14ac:dyDescent="0.25">
      <c r="J4303" s="14"/>
      <c r="K4303" s="14"/>
      <c r="L4303" s="14"/>
      <c r="M4303" s="14"/>
      <c r="N4303" s="14"/>
      <c r="O4303" s="14"/>
      <c r="P4303" s="14"/>
      <c r="Q4303" s="14"/>
    </row>
    <row r="4304" spans="10:17" x14ac:dyDescent="0.25">
      <c r="J4304" s="14"/>
      <c r="K4304" s="14"/>
      <c r="L4304" s="14"/>
      <c r="M4304" s="14"/>
      <c r="N4304" s="14"/>
      <c r="O4304" s="14"/>
      <c r="P4304" s="14"/>
      <c r="Q4304" s="14"/>
    </row>
    <row r="4305" spans="10:17" x14ac:dyDescent="0.25">
      <c r="J4305" s="14"/>
      <c r="K4305" s="14"/>
      <c r="L4305" s="14"/>
      <c r="M4305" s="14"/>
      <c r="N4305" s="14"/>
      <c r="O4305" s="14"/>
      <c r="P4305" s="14"/>
      <c r="Q4305" s="14"/>
    </row>
    <row r="4306" spans="10:17" x14ac:dyDescent="0.25">
      <c r="J4306" s="14"/>
      <c r="K4306" s="14"/>
      <c r="L4306" s="14"/>
      <c r="M4306" s="14"/>
      <c r="N4306" s="14"/>
      <c r="O4306" s="14"/>
      <c r="P4306" s="14"/>
      <c r="Q4306" s="14"/>
    </row>
    <row r="4307" spans="10:17" x14ac:dyDescent="0.25">
      <c r="J4307" s="14"/>
      <c r="K4307" s="14"/>
      <c r="L4307" s="14"/>
      <c r="M4307" s="14"/>
      <c r="N4307" s="14"/>
      <c r="O4307" s="14"/>
      <c r="P4307" s="14"/>
      <c r="Q4307" s="14"/>
    </row>
    <row r="4308" spans="10:17" x14ac:dyDescent="0.25">
      <c r="J4308" s="14"/>
      <c r="K4308" s="14"/>
      <c r="L4308" s="14"/>
      <c r="M4308" s="14"/>
      <c r="N4308" s="14"/>
      <c r="O4308" s="14"/>
      <c r="P4308" s="14"/>
      <c r="Q4308" s="14"/>
    </row>
    <row r="4309" spans="10:17" x14ac:dyDescent="0.25">
      <c r="J4309" s="14"/>
      <c r="K4309" s="14"/>
      <c r="L4309" s="14"/>
      <c r="M4309" s="14"/>
      <c r="N4309" s="14"/>
      <c r="O4309" s="14"/>
      <c r="P4309" s="14"/>
      <c r="Q4309" s="14"/>
    </row>
    <row r="4310" spans="10:17" x14ac:dyDescent="0.25">
      <c r="J4310" s="14"/>
      <c r="K4310" s="14"/>
      <c r="L4310" s="14"/>
      <c r="M4310" s="14"/>
      <c r="N4310" s="14"/>
      <c r="O4310" s="14"/>
      <c r="P4310" s="14"/>
      <c r="Q4310" s="14"/>
    </row>
    <row r="4311" spans="10:17" x14ac:dyDescent="0.25">
      <c r="J4311" s="14"/>
      <c r="K4311" s="14"/>
      <c r="L4311" s="14"/>
      <c r="M4311" s="14"/>
      <c r="N4311" s="14"/>
      <c r="O4311" s="14"/>
      <c r="P4311" s="14"/>
      <c r="Q4311" s="14"/>
    </row>
    <row r="4312" spans="10:17" x14ac:dyDescent="0.25">
      <c r="J4312" s="14"/>
      <c r="K4312" s="14"/>
      <c r="L4312" s="14"/>
      <c r="M4312" s="14"/>
      <c r="N4312" s="14"/>
      <c r="O4312" s="14"/>
      <c r="P4312" s="14"/>
      <c r="Q4312" s="14"/>
    </row>
    <row r="4313" spans="10:17" x14ac:dyDescent="0.25">
      <c r="J4313" s="14"/>
      <c r="K4313" s="14"/>
      <c r="L4313" s="14"/>
      <c r="M4313" s="14"/>
      <c r="N4313" s="14"/>
      <c r="O4313" s="14"/>
      <c r="P4313" s="14"/>
      <c r="Q4313" s="14"/>
    </row>
    <row r="4314" spans="10:17" x14ac:dyDescent="0.25">
      <c r="J4314" s="14"/>
      <c r="K4314" s="14"/>
      <c r="L4314" s="14"/>
      <c r="M4314" s="14"/>
      <c r="N4314" s="14"/>
      <c r="O4314" s="14"/>
      <c r="P4314" s="14"/>
      <c r="Q4314" s="14"/>
    </row>
    <row r="4315" spans="10:17" x14ac:dyDescent="0.25">
      <c r="J4315" s="14"/>
      <c r="K4315" s="14"/>
      <c r="L4315" s="14"/>
      <c r="M4315" s="14"/>
      <c r="N4315" s="14"/>
      <c r="O4315" s="14"/>
      <c r="P4315" s="14"/>
      <c r="Q4315" s="14"/>
    </row>
    <row r="4316" spans="10:17" x14ac:dyDescent="0.25">
      <c r="J4316" s="14"/>
      <c r="K4316" s="14"/>
      <c r="L4316" s="14"/>
      <c r="M4316" s="14"/>
      <c r="N4316" s="14"/>
      <c r="O4316" s="14"/>
      <c r="P4316" s="14"/>
      <c r="Q4316" s="14"/>
    </row>
    <row r="4317" spans="10:17" x14ac:dyDescent="0.25">
      <c r="J4317" s="14"/>
      <c r="K4317" s="14"/>
      <c r="L4317" s="14"/>
      <c r="M4317" s="14"/>
      <c r="N4317" s="14"/>
      <c r="O4317" s="14"/>
      <c r="P4317" s="14"/>
      <c r="Q4317" s="14"/>
    </row>
    <row r="4318" spans="10:17" x14ac:dyDescent="0.25">
      <c r="J4318" s="14"/>
      <c r="K4318" s="14"/>
      <c r="L4318" s="14"/>
      <c r="M4318" s="14"/>
      <c r="N4318" s="14"/>
      <c r="O4318" s="14"/>
      <c r="P4318" s="14"/>
      <c r="Q4318" s="14"/>
    </row>
    <row r="4319" spans="10:17" x14ac:dyDescent="0.25">
      <c r="J4319" s="14"/>
      <c r="K4319" s="14"/>
      <c r="L4319" s="14"/>
      <c r="M4319" s="14"/>
      <c r="N4319" s="14"/>
      <c r="O4319" s="14"/>
      <c r="P4319" s="14"/>
      <c r="Q4319" s="14"/>
    </row>
    <row r="4320" spans="10:17" x14ac:dyDescent="0.25">
      <c r="J4320" s="14"/>
      <c r="K4320" s="14"/>
      <c r="L4320" s="14"/>
      <c r="M4320" s="14"/>
      <c r="N4320" s="14"/>
      <c r="O4320" s="14"/>
      <c r="P4320" s="14"/>
      <c r="Q4320" s="14"/>
    </row>
    <row r="4321" spans="10:17" x14ac:dyDescent="0.25">
      <c r="J4321" s="14"/>
      <c r="K4321" s="14"/>
      <c r="L4321" s="14"/>
      <c r="M4321" s="14"/>
      <c r="N4321" s="14"/>
      <c r="O4321" s="14"/>
      <c r="P4321" s="14"/>
      <c r="Q4321" s="14"/>
    </row>
    <row r="4322" spans="10:17" x14ac:dyDescent="0.25">
      <c r="J4322" s="14"/>
      <c r="K4322" s="14"/>
      <c r="L4322" s="14"/>
      <c r="M4322" s="14"/>
      <c r="N4322" s="14"/>
      <c r="O4322" s="14"/>
      <c r="P4322" s="14"/>
      <c r="Q4322" s="14"/>
    </row>
    <row r="4323" spans="10:17" x14ac:dyDescent="0.25">
      <c r="J4323" s="14"/>
      <c r="K4323" s="14"/>
      <c r="L4323" s="14"/>
      <c r="M4323" s="14"/>
      <c r="N4323" s="14"/>
      <c r="O4323" s="14"/>
      <c r="P4323" s="14"/>
      <c r="Q4323" s="14"/>
    </row>
    <row r="4324" spans="10:17" x14ac:dyDescent="0.25">
      <c r="J4324" s="14"/>
      <c r="K4324" s="14"/>
      <c r="L4324" s="14"/>
      <c r="M4324" s="14"/>
      <c r="N4324" s="14"/>
      <c r="O4324" s="14"/>
      <c r="P4324" s="14"/>
      <c r="Q4324" s="14"/>
    </row>
    <row r="4325" spans="10:17" x14ac:dyDescent="0.25">
      <c r="J4325" s="14"/>
      <c r="K4325" s="14"/>
      <c r="L4325" s="14"/>
      <c r="M4325" s="14"/>
      <c r="N4325" s="14"/>
      <c r="O4325" s="14"/>
      <c r="P4325" s="14"/>
      <c r="Q4325" s="14"/>
    </row>
    <row r="4326" spans="10:17" x14ac:dyDescent="0.25">
      <c r="J4326" s="14"/>
      <c r="K4326" s="14"/>
      <c r="L4326" s="14"/>
      <c r="M4326" s="14"/>
      <c r="N4326" s="14"/>
      <c r="O4326" s="14"/>
      <c r="P4326" s="14"/>
      <c r="Q4326" s="14"/>
    </row>
    <row r="4327" spans="10:17" x14ac:dyDescent="0.25">
      <c r="J4327" s="14"/>
      <c r="K4327" s="14"/>
      <c r="L4327" s="14"/>
      <c r="M4327" s="14"/>
      <c r="N4327" s="14"/>
      <c r="O4327" s="14"/>
      <c r="P4327" s="14"/>
      <c r="Q4327" s="14"/>
    </row>
    <row r="4328" spans="10:17" x14ac:dyDescent="0.25">
      <c r="J4328" s="14"/>
      <c r="K4328" s="14"/>
      <c r="L4328" s="14"/>
      <c r="M4328" s="14"/>
      <c r="N4328" s="14"/>
      <c r="O4328" s="14"/>
      <c r="P4328" s="14"/>
      <c r="Q4328" s="14"/>
    </row>
    <row r="4329" spans="10:17" x14ac:dyDescent="0.25">
      <c r="J4329" s="14"/>
      <c r="K4329" s="14"/>
      <c r="L4329" s="14"/>
      <c r="M4329" s="14"/>
      <c r="N4329" s="14"/>
      <c r="O4329" s="14"/>
      <c r="P4329" s="14"/>
      <c r="Q4329" s="14"/>
    </row>
    <row r="4330" spans="10:17" x14ac:dyDescent="0.25">
      <c r="J4330" s="14"/>
      <c r="K4330" s="14"/>
      <c r="L4330" s="14"/>
      <c r="M4330" s="14"/>
      <c r="N4330" s="14"/>
      <c r="O4330" s="14"/>
      <c r="P4330" s="14"/>
      <c r="Q4330" s="14"/>
    </row>
    <row r="4331" spans="10:17" x14ac:dyDescent="0.25">
      <c r="J4331" s="14"/>
      <c r="K4331" s="14"/>
      <c r="L4331" s="14"/>
      <c r="M4331" s="14"/>
      <c r="N4331" s="14"/>
      <c r="O4331" s="14"/>
      <c r="P4331" s="14"/>
      <c r="Q4331" s="14"/>
    </row>
    <row r="4332" spans="10:17" x14ac:dyDescent="0.25">
      <c r="J4332" s="14"/>
      <c r="K4332" s="14"/>
      <c r="L4332" s="14"/>
      <c r="M4332" s="14"/>
      <c r="N4332" s="14"/>
      <c r="O4332" s="14"/>
      <c r="P4332" s="14"/>
      <c r="Q4332" s="14"/>
    </row>
    <row r="4333" spans="10:17" x14ac:dyDescent="0.25">
      <c r="J4333" s="14"/>
      <c r="K4333" s="14"/>
      <c r="L4333" s="14"/>
      <c r="M4333" s="14"/>
      <c r="N4333" s="14"/>
      <c r="O4333" s="14"/>
      <c r="P4333" s="14"/>
      <c r="Q4333" s="14"/>
    </row>
    <row r="4334" spans="10:17" x14ac:dyDescent="0.25">
      <c r="J4334" s="14"/>
      <c r="K4334" s="14"/>
      <c r="L4334" s="14"/>
      <c r="M4334" s="14"/>
      <c r="N4334" s="14"/>
      <c r="O4334" s="14"/>
      <c r="P4334" s="14"/>
      <c r="Q4334" s="14"/>
    </row>
    <row r="4335" spans="10:17" x14ac:dyDescent="0.25">
      <c r="J4335" s="14"/>
      <c r="K4335" s="14"/>
      <c r="L4335" s="14"/>
      <c r="M4335" s="14"/>
      <c r="N4335" s="14"/>
      <c r="O4335" s="14"/>
      <c r="P4335" s="14"/>
      <c r="Q4335" s="14"/>
    </row>
    <row r="4336" spans="10:17" x14ac:dyDescent="0.25">
      <c r="J4336" s="14"/>
      <c r="K4336" s="14"/>
      <c r="L4336" s="14"/>
      <c r="M4336" s="14"/>
      <c r="N4336" s="14"/>
      <c r="O4336" s="14"/>
      <c r="P4336" s="14"/>
      <c r="Q4336" s="14"/>
    </row>
    <row r="4337" spans="10:17" x14ac:dyDescent="0.25">
      <c r="J4337" s="14"/>
      <c r="K4337" s="14"/>
      <c r="L4337" s="14"/>
      <c r="M4337" s="14"/>
      <c r="N4337" s="14"/>
      <c r="O4337" s="14"/>
      <c r="P4337" s="14"/>
      <c r="Q4337" s="14"/>
    </row>
    <row r="4338" spans="10:17" x14ac:dyDescent="0.25">
      <c r="J4338" s="14"/>
      <c r="K4338" s="14"/>
      <c r="L4338" s="14"/>
      <c r="M4338" s="14"/>
      <c r="N4338" s="14"/>
      <c r="O4338" s="14"/>
      <c r="P4338" s="14"/>
      <c r="Q4338" s="14"/>
    </row>
    <row r="4339" spans="10:17" x14ac:dyDescent="0.25">
      <c r="J4339" s="14"/>
      <c r="K4339" s="14"/>
      <c r="L4339" s="14"/>
      <c r="M4339" s="14"/>
      <c r="N4339" s="14"/>
      <c r="O4339" s="14"/>
      <c r="P4339" s="14"/>
      <c r="Q4339" s="14"/>
    </row>
    <row r="4340" spans="10:17" x14ac:dyDescent="0.25">
      <c r="J4340" s="14"/>
      <c r="K4340" s="14"/>
      <c r="L4340" s="14"/>
      <c r="M4340" s="14"/>
      <c r="N4340" s="14"/>
      <c r="O4340" s="14"/>
      <c r="P4340" s="14"/>
      <c r="Q4340" s="14"/>
    </row>
    <row r="4341" spans="10:17" x14ac:dyDescent="0.25">
      <c r="J4341" s="14"/>
      <c r="K4341" s="14"/>
      <c r="L4341" s="14"/>
      <c r="M4341" s="14"/>
      <c r="N4341" s="14"/>
      <c r="O4341" s="14"/>
      <c r="P4341" s="14"/>
      <c r="Q4341" s="14"/>
    </row>
    <row r="4342" spans="10:17" x14ac:dyDescent="0.25">
      <c r="J4342" s="14"/>
      <c r="K4342" s="14"/>
      <c r="L4342" s="14"/>
      <c r="M4342" s="14"/>
      <c r="N4342" s="14"/>
      <c r="O4342" s="14"/>
      <c r="P4342" s="14"/>
      <c r="Q4342" s="14"/>
    </row>
    <row r="4343" spans="10:17" x14ac:dyDescent="0.25">
      <c r="J4343" s="14"/>
      <c r="K4343" s="14"/>
      <c r="L4343" s="14"/>
      <c r="M4343" s="14"/>
      <c r="N4343" s="14"/>
      <c r="O4343" s="14"/>
      <c r="P4343" s="14"/>
      <c r="Q4343" s="14"/>
    </row>
    <row r="4344" spans="10:17" x14ac:dyDescent="0.25">
      <c r="J4344" s="14"/>
      <c r="K4344" s="14"/>
      <c r="L4344" s="14"/>
      <c r="M4344" s="14"/>
      <c r="N4344" s="14"/>
      <c r="O4344" s="14"/>
      <c r="P4344" s="14"/>
      <c r="Q4344" s="14"/>
    </row>
    <row r="4345" spans="10:17" x14ac:dyDescent="0.25">
      <c r="J4345" s="14"/>
      <c r="K4345" s="14"/>
      <c r="L4345" s="14"/>
      <c r="M4345" s="14"/>
      <c r="N4345" s="14"/>
      <c r="O4345" s="14"/>
      <c r="P4345" s="14"/>
      <c r="Q4345" s="14"/>
    </row>
    <row r="4346" spans="10:17" x14ac:dyDescent="0.25">
      <c r="J4346" s="14"/>
      <c r="K4346" s="14"/>
      <c r="L4346" s="14"/>
      <c r="M4346" s="14"/>
      <c r="N4346" s="14"/>
      <c r="O4346" s="14"/>
      <c r="P4346" s="14"/>
      <c r="Q4346" s="14"/>
    </row>
    <row r="4347" spans="10:17" x14ac:dyDescent="0.25">
      <c r="J4347" s="14"/>
      <c r="K4347" s="14"/>
      <c r="L4347" s="14"/>
      <c r="M4347" s="14"/>
      <c r="N4347" s="14"/>
      <c r="O4347" s="14"/>
      <c r="P4347" s="14"/>
      <c r="Q4347" s="14"/>
    </row>
    <row r="4348" spans="10:17" x14ac:dyDescent="0.25">
      <c r="J4348" s="14"/>
      <c r="K4348" s="14"/>
      <c r="L4348" s="14"/>
      <c r="M4348" s="14"/>
      <c r="N4348" s="14"/>
      <c r="O4348" s="14"/>
      <c r="P4348" s="14"/>
      <c r="Q4348" s="14"/>
    </row>
    <row r="4349" spans="10:17" x14ac:dyDescent="0.25">
      <c r="J4349" s="14"/>
      <c r="K4349" s="14"/>
      <c r="L4349" s="14"/>
      <c r="M4349" s="14"/>
      <c r="N4349" s="14"/>
      <c r="O4349" s="14"/>
      <c r="P4349" s="14"/>
      <c r="Q4349" s="14"/>
    </row>
    <row r="4350" spans="10:17" x14ac:dyDescent="0.25">
      <c r="J4350" s="14"/>
      <c r="K4350" s="14"/>
      <c r="L4350" s="14"/>
      <c r="M4350" s="14"/>
      <c r="N4350" s="14"/>
      <c r="O4350" s="14"/>
      <c r="P4350" s="14"/>
      <c r="Q4350" s="14"/>
    </row>
    <row r="4351" spans="10:17" x14ac:dyDescent="0.25">
      <c r="J4351" s="14"/>
      <c r="K4351" s="14"/>
      <c r="L4351" s="14"/>
      <c r="M4351" s="14"/>
      <c r="N4351" s="14"/>
      <c r="O4351" s="14"/>
      <c r="P4351" s="14"/>
      <c r="Q4351" s="14"/>
    </row>
    <row r="4352" spans="10:17" x14ac:dyDescent="0.25">
      <c r="J4352" s="14"/>
      <c r="K4352" s="14"/>
      <c r="L4352" s="14"/>
      <c r="M4352" s="14"/>
      <c r="N4352" s="14"/>
      <c r="O4352" s="14"/>
      <c r="P4352" s="14"/>
      <c r="Q4352" s="14"/>
    </row>
    <row r="4353" spans="10:17" x14ac:dyDescent="0.25">
      <c r="J4353" s="14"/>
      <c r="K4353" s="14"/>
      <c r="L4353" s="14"/>
      <c r="M4353" s="14"/>
      <c r="N4353" s="14"/>
      <c r="O4353" s="14"/>
      <c r="P4353" s="14"/>
      <c r="Q4353" s="14"/>
    </row>
    <row r="4354" spans="10:17" x14ac:dyDescent="0.25">
      <c r="J4354" s="14"/>
      <c r="K4354" s="14"/>
      <c r="L4354" s="14"/>
      <c r="M4354" s="14"/>
      <c r="N4354" s="14"/>
      <c r="O4354" s="14"/>
      <c r="P4354" s="14"/>
      <c r="Q4354" s="14"/>
    </row>
    <row r="4355" spans="10:17" x14ac:dyDescent="0.25">
      <c r="J4355" s="14"/>
      <c r="K4355" s="14"/>
      <c r="L4355" s="14"/>
      <c r="M4355" s="14"/>
      <c r="N4355" s="14"/>
      <c r="O4355" s="14"/>
      <c r="P4355" s="14"/>
      <c r="Q4355" s="14"/>
    </row>
    <row r="4356" spans="10:17" x14ac:dyDescent="0.25">
      <c r="J4356" s="14"/>
      <c r="K4356" s="14"/>
      <c r="L4356" s="14"/>
      <c r="M4356" s="14"/>
      <c r="N4356" s="14"/>
      <c r="O4356" s="14"/>
      <c r="P4356" s="14"/>
      <c r="Q4356" s="14"/>
    </row>
    <row r="4357" spans="10:17" x14ac:dyDescent="0.25">
      <c r="J4357" s="14"/>
      <c r="K4357" s="14"/>
      <c r="L4357" s="14"/>
      <c r="M4357" s="14"/>
      <c r="N4357" s="14"/>
      <c r="O4357" s="14"/>
      <c r="P4357" s="14"/>
      <c r="Q4357" s="14"/>
    </row>
    <row r="4358" spans="10:17" x14ac:dyDescent="0.25">
      <c r="J4358" s="14"/>
      <c r="K4358" s="14"/>
      <c r="L4358" s="14"/>
      <c r="M4358" s="14"/>
      <c r="N4358" s="14"/>
      <c r="O4358" s="14"/>
      <c r="P4358" s="14"/>
      <c r="Q4358" s="14"/>
    </row>
    <row r="4359" spans="10:17" x14ac:dyDescent="0.25">
      <c r="J4359" s="14"/>
      <c r="K4359" s="14"/>
      <c r="L4359" s="14"/>
      <c r="M4359" s="14"/>
      <c r="N4359" s="14"/>
      <c r="O4359" s="14"/>
      <c r="P4359" s="14"/>
      <c r="Q4359" s="14"/>
    </row>
    <row r="4360" spans="10:17" x14ac:dyDescent="0.25">
      <c r="J4360" s="14"/>
      <c r="K4360" s="14"/>
      <c r="L4360" s="14"/>
      <c r="M4360" s="14"/>
      <c r="N4360" s="14"/>
      <c r="O4360" s="14"/>
      <c r="P4360" s="14"/>
      <c r="Q4360" s="14"/>
    </row>
    <row r="4361" spans="10:17" x14ac:dyDescent="0.25">
      <c r="J4361" s="14"/>
      <c r="K4361" s="14"/>
      <c r="L4361" s="14"/>
      <c r="M4361" s="14"/>
      <c r="N4361" s="14"/>
      <c r="O4361" s="14"/>
      <c r="P4361" s="14"/>
      <c r="Q4361" s="14"/>
    </row>
    <row r="4362" spans="10:17" x14ac:dyDescent="0.25">
      <c r="J4362" s="14"/>
      <c r="K4362" s="14"/>
      <c r="L4362" s="14"/>
      <c r="M4362" s="14"/>
      <c r="N4362" s="14"/>
      <c r="O4362" s="14"/>
      <c r="P4362" s="14"/>
      <c r="Q4362" s="14"/>
    </row>
    <row r="4363" spans="10:17" x14ac:dyDescent="0.25">
      <c r="J4363" s="14"/>
      <c r="K4363" s="14"/>
      <c r="L4363" s="14"/>
      <c r="M4363" s="14"/>
      <c r="N4363" s="14"/>
      <c r="O4363" s="14"/>
      <c r="P4363" s="14"/>
      <c r="Q4363" s="14"/>
    </row>
    <row r="4364" spans="10:17" x14ac:dyDescent="0.25">
      <c r="J4364" s="14"/>
      <c r="K4364" s="14"/>
      <c r="L4364" s="14"/>
      <c r="M4364" s="14"/>
      <c r="N4364" s="14"/>
      <c r="O4364" s="14"/>
      <c r="P4364" s="14"/>
      <c r="Q4364" s="14"/>
    </row>
    <row r="4365" spans="10:17" x14ac:dyDescent="0.25">
      <c r="J4365" s="14"/>
      <c r="K4365" s="14"/>
      <c r="L4365" s="14"/>
      <c r="M4365" s="14"/>
      <c r="N4365" s="14"/>
      <c r="O4365" s="14"/>
      <c r="P4365" s="14"/>
      <c r="Q4365" s="14"/>
    </row>
    <row r="4366" spans="10:17" x14ac:dyDescent="0.25">
      <c r="J4366" s="14"/>
      <c r="K4366" s="14"/>
      <c r="L4366" s="14"/>
      <c r="M4366" s="14"/>
      <c r="N4366" s="14"/>
      <c r="O4366" s="14"/>
      <c r="P4366" s="14"/>
      <c r="Q4366" s="14"/>
    </row>
    <row r="4367" spans="10:17" x14ac:dyDescent="0.25">
      <c r="J4367" s="14"/>
      <c r="K4367" s="14"/>
      <c r="L4367" s="14"/>
      <c r="M4367" s="14"/>
      <c r="N4367" s="14"/>
      <c r="O4367" s="14"/>
      <c r="P4367" s="14"/>
      <c r="Q4367" s="14"/>
    </row>
    <row r="4368" spans="10:17" x14ac:dyDescent="0.25">
      <c r="J4368" s="14"/>
      <c r="K4368" s="14"/>
      <c r="L4368" s="14"/>
      <c r="M4368" s="14"/>
      <c r="N4368" s="14"/>
      <c r="O4368" s="14"/>
      <c r="P4368" s="14"/>
      <c r="Q4368" s="14"/>
    </row>
    <row r="4369" spans="10:17" x14ac:dyDescent="0.25">
      <c r="J4369" s="14"/>
      <c r="K4369" s="14"/>
      <c r="L4369" s="14"/>
      <c r="M4369" s="14"/>
      <c r="N4369" s="14"/>
      <c r="O4369" s="14"/>
      <c r="P4369" s="14"/>
      <c r="Q4369" s="14"/>
    </row>
    <row r="4370" spans="10:17" x14ac:dyDescent="0.25">
      <c r="J4370" s="14"/>
      <c r="K4370" s="14"/>
      <c r="L4370" s="14"/>
      <c r="M4370" s="14"/>
      <c r="N4370" s="14"/>
      <c r="O4370" s="14"/>
      <c r="P4370" s="14"/>
      <c r="Q4370" s="14"/>
    </row>
    <row r="4371" spans="10:17" x14ac:dyDescent="0.25">
      <c r="J4371" s="14"/>
      <c r="K4371" s="14"/>
      <c r="L4371" s="14"/>
      <c r="M4371" s="14"/>
      <c r="N4371" s="14"/>
      <c r="O4371" s="14"/>
      <c r="P4371" s="14"/>
      <c r="Q4371" s="14"/>
    </row>
    <row r="4372" spans="10:17" x14ac:dyDescent="0.25">
      <c r="J4372" s="14"/>
      <c r="K4372" s="14"/>
      <c r="L4372" s="14"/>
      <c r="M4372" s="14"/>
      <c r="N4372" s="14"/>
      <c r="O4372" s="14"/>
      <c r="P4372" s="14"/>
      <c r="Q4372" s="14"/>
    </row>
    <row r="4373" spans="10:17" x14ac:dyDescent="0.25">
      <c r="J4373" s="14"/>
      <c r="K4373" s="14"/>
      <c r="L4373" s="14"/>
      <c r="M4373" s="14"/>
      <c r="N4373" s="14"/>
      <c r="O4373" s="14"/>
      <c r="P4373" s="14"/>
      <c r="Q4373" s="14"/>
    </row>
    <row r="4374" spans="10:17" x14ac:dyDescent="0.25">
      <c r="J4374" s="14"/>
      <c r="K4374" s="14"/>
      <c r="L4374" s="14"/>
      <c r="M4374" s="14"/>
      <c r="N4374" s="14"/>
      <c r="O4374" s="14"/>
      <c r="P4374" s="14"/>
      <c r="Q4374" s="14"/>
    </row>
    <row r="4375" spans="10:17" x14ac:dyDescent="0.25">
      <c r="J4375" s="14"/>
      <c r="K4375" s="14"/>
      <c r="L4375" s="14"/>
      <c r="M4375" s="14"/>
      <c r="N4375" s="14"/>
      <c r="O4375" s="14"/>
      <c r="P4375" s="14"/>
      <c r="Q4375" s="14"/>
    </row>
    <row r="4376" spans="10:17" x14ac:dyDescent="0.25">
      <c r="J4376" s="14"/>
      <c r="K4376" s="14"/>
      <c r="L4376" s="14"/>
      <c r="M4376" s="14"/>
      <c r="N4376" s="14"/>
      <c r="O4376" s="14"/>
      <c r="P4376" s="14"/>
      <c r="Q4376" s="14"/>
    </row>
    <row r="4377" spans="10:17" x14ac:dyDescent="0.25">
      <c r="J4377" s="14"/>
      <c r="K4377" s="14"/>
      <c r="L4377" s="14"/>
      <c r="M4377" s="14"/>
      <c r="N4377" s="14"/>
      <c r="O4377" s="14"/>
      <c r="P4377" s="14"/>
      <c r="Q4377" s="14"/>
    </row>
    <row r="4378" spans="10:17" x14ac:dyDescent="0.25">
      <c r="J4378" s="14"/>
      <c r="K4378" s="14"/>
      <c r="L4378" s="14"/>
      <c r="M4378" s="14"/>
      <c r="N4378" s="14"/>
      <c r="O4378" s="14"/>
      <c r="P4378" s="14"/>
      <c r="Q4378" s="14"/>
    </row>
    <row r="4379" spans="10:17" x14ac:dyDescent="0.25">
      <c r="J4379" s="14"/>
      <c r="K4379" s="14"/>
      <c r="L4379" s="14"/>
      <c r="M4379" s="14"/>
      <c r="N4379" s="14"/>
      <c r="O4379" s="14"/>
      <c r="P4379" s="14"/>
      <c r="Q4379" s="14"/>
    </row>
    <row r="4380" spans="10:17" x14ac:dyDescent="0.25">
      <c r="J4380" s="14"/>
      <c r="K4380" s="14"/>
      <c r="L4380" s="14"/>
      <c r="M4380" s="14"/>
      <c r="N4380" s="14"/>
      <c r="O4380" s="14"/>
      <c r="P4380" s="14"/>
      <c r="Q4380" s="14"/>
    </row>
    <row r="4381" spans="10:17" x14ac:dyDescent="0.25">
      <c r="J4381" s="14"/>
      <c r="K4381" s="14"/>
      <c r="L4381" s="14"/>
      <c r="M4381" s="14"/>
      <c r="N4381" s="14"/>
      <c r="O4381" s="14"/>
      <c r="P4381" s="14"/>
      <c r="Q4381" s="14"/>
    </row>
    <row r="4382" spans="10:17" x14ac:dyDescent="0.25">
      <c r="J4382" s="14"/>
      <c r="K4382" s="14"/>
      <c r="L4382" s="14"/>
      <c r="M4382" s="14"/>
      <c r="N4382" s="14"/>
      <c r="O4382" s="14"/>
      <c r="P4382" s="14"/>
      <c r="Q4382" s="14"/>
    </row>
    <row r="4383" spans="10:17" x14ac:dyDescent="0.25">
      <c r="J4383" s="14"/>
      <c r="K4383" s="14"/>
      <c r="L4383" s="14"/>
      <c r="M4383" s="14"/>
      <c r="N4383" s="14"/>
      <c r="O4383" s="14"/>
      <c r="P4383" s="14"/>
      <c r="Q4383" s="14"/>
    </row>
    <row r="4384" spans="10:17" x14ac:dyDescent="0.25">
      <c r="J4384" s="14"/>
      <c r="K4384" s="14"/>
      <c r="L4384" s="14"/>
      <c r="M4384" s="14"/>
      <c r="N4384" s="14"/>
      <c r="O4384" s="14"/>
      <c r="P4384" s="14"/>
      <c r="Q4384" s="14"/>
    </row>
    <row r="4385" spans="10:17" x14ac:dyDescent="0.25">
      <c r="J4385" s="14"/>
      <c r="K4385" s="14"/>
      <c r="L4385" s="14"/>
      <c r="M4385" s="14"/>
      <c r="N4385" s="14"/>
      <c r="O4385" s="14"/>
      <c r="P4385" s="14"/>
      <c r="Q4385" s="14"/>
    </row>
    <row r="4386" spans="10:17" x14ac:dyDescent="0.25">
      <c r="J4386" s="14"/>
      <c r="K4386" s="14"/>
      <c r="L4386" s="14"/>
      <c r="M4386" s="14"/>
      <c r="N4386" s="14"/>
      <c r="O4386" s="14"/>
      <c r="P4386" s="14"/>
      <c r="Q4386" s="14"/>
    </row>
    <row r="4387" spans="10:17" x14ac:dyDescent="0.25">
      <c r="J4387" s="14"/>
      <c r="K4387" s="14"/>
      <c r="L4387" s="14"/>
      <c r="M4387" s="14"/>
      <c r="N4387" s="14"/>
      <c r="O4387" s="14"/>
      <c r="P4387" s="14"/>
      <c r="Q4387" s="14"/>
    </row>
    <row r="4388" spans="10:17" x14ac:dyDescent="0.25">
      <c r="J4388" s="14"/>
      <c r="K4388" s="14"/>
      <c r="L4388" s="14"/>
      <c r="M4388" s="14"/>
      <c r="N4388" s="14"/>
      <c r="O4388" s="14"/>
      <c r="P4388" s="14"/>
      <c r="Q4388" s="14"/>
    </row>
    <row r="4389" spans="10:17" x14ac:dyDescent="0.25">
      <c r="J4389" s="14"/>
      <c r="K4389" s="14"/>
      <c r="L4389" s="14"/>
      <c r="M4389" s="14"/>
      <c r="N4389" s="14"/>
      <c r="O4389" s="14"/>
      <c r="P4389" s="14"/>
      <c r="Q4389" s="14"/>
    </row>
    <row r="4390" spans="10:17" x14ac:dyDescent="0.25">
      <c r="J4390" s="14"/>
      <c r="K4390" s="14"/>
      <c r="L4390" s="14"/>
      <c r="M4390" s="14"/>
      <c r="N4390" s="14"/>
      <c r="O4390" s="14"/>
      <c r="P4390" s="14"/>
      <c r="Q4390" s="14"/>
    </row>
    <row r="4391" spans="10:17" x14ac:dyDescent="0.25">
      <c r="J4391" s="14"/>
      <c r="K4391" s="14"/>
      <c r="L4391" s="14"/>
      <c r="M4391" s="14"/>
      <c r="N4391" s="14"/>
      <c r="O4391" s="14"/>
      <c r="P4391" s="14"/>
      <c r="Q4391" s="14"/>
    </row>
    <row r="4392" spans="10:17" x14ac:dyDescent="0.25">
      <c r="J4392" s="14"/>
      <c r="K4392" s="14"/>
      <c r="L4392" s="14"/>
      <c r="M4392" s="14"/>
      <c r="N4392" s="14"/>
      <c r="O4392" s="14"/>
      <c r="P4392" s="14"/>
      <c r="Q4392" s="14"/>
    </row>
    <row r="4393" spans="10:17" x14ac:dyDescent="0.25">
      <c r="J4393" s="14"/>
      <c r="K4393" s="14"/>
      <c r="L4393" s="14"/>
      <c r="M4393" s="14"/>
      <c r="N4393" s="14"/>
      <c r="O4393" s="14"/>
      <c r="P4393" s="14"/>
      <c r="Q4393" s="14"/>
    </row>
    <row r="4394" spans="10:17" x14ac:dyDescent="0.25">
      <c r="J4394" s="14"/>
      <c r="K4394" s="14"/>
      <c r="L4394" s="14"/>
      <c r="M4394" s="14"/>
      <c r="N4394" s="14"/>
      <c r="O4394" s="14"/>
      <c r="P4394" s="14"/>
      <c r="Q4394" s="14"/>
    </row>
    <row r="4395" spans="10:17" x14ac:dyDescent="0.25">
      <c r="J4395" s="14"/>
      <c r="K4395" s="14"/>
      <c r="L4395" s="14"/>
      <c r="M4395" s="14"/>
      <c r="N4395" s="14"/>
      <c r="O4395" s="14"/>
      <c r="P4395" s="14"/>
      <c r="Q4395" s="14"/>
    </row>
    <row r="4396" spans="10:17" x14ac:dyDescent="0.25">
      <c r="J4396" s="14"/>
      <c r="K4396" s="14"/>
      <c r="L4396" s="14"/>
      <c r="M4396" s="14"/>
      <c r="N4396" s="14"/>
      <c r="O4396" s="14"/>
      <c r="P4396" s="14"/>
      <c r="Q4396" s="14"/>
    </row>
    <row r="4397" spans="10:17" x14ac:dyDescent="0.25">
      <c r="J4397" s="14"/>
      <c r="K4397" s="14"/>
      <c r="L4397" s="14"/>
      <c r="M4397" s="14"/>
      <c r="N4397" s="14"/>
      <c r="O4397" s="14"/>
      <c r="P4397" s="14"/>
      <c r="Q4397" s="14"/>
    </row>
    <row r="4398" spans="10:17" x14ac:dyDescent="0.25">
      <c r="J4398" s="14"/>
      <c r="K4398" s="14"/>
      <c r="L4398" s="14"/>
      <c r="M4398" s="14"/>
      <c r="N4398" s="14"/>
      <c r="O4398" s="14"/>
      <c r="P4398" s="14"/>
      <c r="Q4398" s="14"/>
    </row>
    <row r="4399" spans="10:17" x14ac:dyDescent="0.25">
      <c r="J4399" s="14"/>
      <c r="K4399" s="14"/>
      <c r="L4399" s="14"/>
      <c r="M4399" s="14"/>
      <c r="N4399" s="14"/>
      <c r="O4399" s="14"/>
      <c r="P4399" s="14"/>
      <c r="Q4399" s="14"/>
    </row>
    <row r="4400" spans="10:17" x14ac:dyDescent="0.25">
      <c r="J4400" s="14"/>
      <c r="K4400" s="14"/>
      <c r="L4400" s="14"/>
      <c r="M4400" s="14"/>
      <c r="N4400" s="14"/>
      <c r="O4400" s="14"/>
      <c r="P4400" s="14"/>
      <c r="Q4400" s="14"/>
    </row>
    <row r="4401" spans="10:17" x14ac:dyDescent="0.25">
      <c r="J4401" s="14"/>
      <c r="K4401" s="14"/>
      <c r="L4401" s="14"/>
      <c r="M4401" s="14"/>
      <c r="N4401" s="14"/>
      <c r="O4401" s="14"/>
      <c r="P4401" s="14"/>
      <c r="Q4401" s="14"/>
    </row>
    <row r="4402" spans="10:17" x14ac:dyDescent="0.25">
      <c r="J4402" s="14"/>
      <c r="K4402" s="14"/>
      <c r="L4402" s="14"/>
      <c r="M4402" s="14"/>
      <c r="N4402" s="14"/>
      <c r="O4402" s="14"/>
      <c r="P4402" s="14"/>
      <c r="Q4402" s="14"/>
    </row>
    <row r="4403" spans="10:17" x14ac:dyDescent="0.25">
      <c r="J4403" s="14"/>
      <c r="K4403" s="14"/>
      <c r="L4403" s="14"/>
      <c r="M4403" s="14"/>
      <c r="N4403" s="14"/>
      <c r="O4403" s="14"/>
      <c r="P4403" s="14"/>
      <c r="Q4403" s="14"/>
    </row>
    <row r="4404" spans="10:17" x14ac:dyDescent="0.25">
      <c r="J4404" s="14"/>
      <c r="K4404" s="14"/>
      <c r="L4404" s="14"/>
      <c r="M4404" s="14"/>
      <c r="N4404" s="14"/>
      <c r="O4404" s="14"/>
      <c r="P4404" s="14"/>
      <c r="Q4404" s="14"/>
    </row>
    <row r="4405" spans="10:17" x14ac:dyDescent="0.25">
      <c r="J4405" s="14"/>
      <c r="K4405" s="14"/>
      <c r="L4405" s="14"/>
      <c r="M4405" s="14"/>
      <c r="N4405" s="14"/>
      <c r="O4405" s="14"/>
      <c r="P4405" s="14"/>
      <c r="Q4405" s="14"/>
    </row>
    <row r="4406" spans="10:17" x14ac:dyDescent="0.25">
      <c r="J4406" s="14"/>
      <c r="K4406" s="14"/>
      <c r="L4406" s="14"/>
      <c r="M4406" s="14"/>
      <c r="N4406" s="14"/>
      <c r="O4406" s="14"/>
      <c r="P4406" s="14"/>
      <c r="Q4406" s="14"/>
    </row>
    <row r="4407" spans="10:17" x14ac:dyDescent="0.25">
      <c r="J4407" s="14"/>
      <c r="K4407" s="14"/>
      <c r="L4407" s="14"/>
      <c r="M4407" s="14"/>
      <c r="N4407" s="14"/>
      <c r="O4407" s="14"/>
      <c r="P4407" s="14"/>
      <c r="Q4407" s="14"/>
    </row>
    <row r="4408" spans="10:17" x14ac:dyDescent="0.25">
      <c r="J4408" s="14"/>
      <c r="K4408" s="14"/>
      <c r="L4408" s="14"/>
      <c r="M4408" s="14"/>
      <c r="N4408" s="14"/>
      <c r="O4408" s="14"/>
      <c r="P4408" s="14"/>
      <c r="Q4408" s="14"/>
    </row>
    <row r="4409" spans="10:17" x14ac:dyDescent="0.25">
      <c r="J4409" s="14"/>
      <c r="K4409" s="14"/>
      <c r="L4409" s="14"/>
      <c r="M4409" s="14"/>
      <c r="N4409" s="14"/>
      <c r="O4409" s="14"/>
      <c r="P4409" s="14"/>
      <c r="Q4409" s="14"/>
    </row>
    <row r="4410" spans="10:17" x14ac:dyDescent="0.25">
      <c r="J4410" s="14"/>
      <c r="K4410" s="14"/>
      <c r="L4410" s="14"/>
      <c r="M4410" s="14"/>
      <c r="N4410" s="14"/>
      <c r="O4410" s="14"/>
      <c r="P4410" s="14"/>
      <c r="Q4410" s="14"/>
    </row>
    <row r="4411" spans="10:17" x14ac:dyDescent="0.25">
      <c r="J4411" s="14"/>
      <c r="K4411" s="14"/>
      <c r="L4411" s="14"/>
      <c r="M4411" s="14"/>
      <c r="N4411" s="14"/>
      <c r="O4411" s="14"/>
      <c r="P4411" s="14"/>
      <c r="Q4411" s="14"/>
    </row>
    <row r="4412" spans="10:17" x14ac:dyDescent="0.25">
      <c r="J4412" s="14"/>
      <c r="K4412" s="14"/>
      <c r="L4412" s="14"/>
      <c r="M4412" s="14"/>
      <c r="N4412" s="14"/>
      <c r="O4412" s="14"/>
      <c r="P4412" s="14"/>
      <c r="Q4412" s="14"/>
    </row>
    <row r="4413" spans="10:17" x14ac:dyDescent="0.25">
      <c r="J4413" s="14"/>
      <c r="K4413" s="14"/>
      <c r="L4413" s="14"/>
      <c r="M4413" s="14"/>
      <c r="N4413" s="14"/>
      <c r="O4413" s="14"/>
      <c r="P4413" s="14"/>
      <c r="Q4413" s="14"/>
    </row>
    <row r="4414" spans="10:17" x14ac:dyDescent="0.25">
      <c r="J4414" s="14"/>
      <c r="K4414" s="14"/>
      <c r="L4414" s="14"/>
      <c r="M4414" s="14"/>
      <c r="N4414" s="14"/>
      <c r="O4414" s="14"/>
      <c r="P4414" s="14"/>
      <c r="Q4414" s="14"/>
    </row>
    <row r="4415" spans="10:17" x14ac:dyDescent="0.25">
      <c r="J4415" s="14"/>
      <c r="K4415" s="14"/>
      <c r="L4415" s="14"/>
      <c r="M4415" s="14"/>
      <c r="N4415" s="14"/>
      <c r="O4415" s="14"/>
      <c r="P4415" s="14"/>
      <c r="Q4415" s="14"/>
    </row>
    <row r="4416" spans="10:17" x14ac:dyDescent="0.25">
      <c r="J4416" s="14"/>
      <c r="K4416" s="14"/>
      <c r="L4416" s="14"/>
      <c r="M4416" s="14"/>
      <c r="N4416" s="14"/>
      <c r="O4416" s="14"/>
      <c r="P4416" s="14"/>
      <c r="Q4416" s="14"/>
    </row>
    <row r="4417" spans="10:17" x14ac:dyDescent="0.25">
      <c r="J4417" s="14"/>
      <c r="K4417" s="14"/>
      <c r="L4417" s="14"/>
      <c r="M4417" s="14"/>
      <c r="N4417" s="14"/>
      <c r="O4417" s="14"/>
      <c r="P4417" s="14"/>
      <c r="Q4417" s="14"/>
    </row>
    <row r="4418" spans="10:17" x14ac:dyDescent="0.25">
      <c r="J4418" s="14"/>
      <c r="K4418" s="14"/>
      <c r="L4418" s="14"/>
      <c r="M4418" s="14"/>
      <c r="N4418" s="14"/>
      <c r="O4418" s="14"/>
      <c r="P4418" s="14"/>
      <c r="Q4418" s="14"/>
    </row>
    <row r="4419" spans="10:17" x14ac:dyDescent="0.25">
      <c r="J4419" s="14"/>
      <c r="K4419" s="14"/>
      <c r="L4419" s="14"/>
      <c r="M4419" s="14"/>
      <c r="N4419" s="14"/>
      <c r="O4419" s="14"/>
      <c r="P4419" s="14"/>
      <c r="Q4419" s="14"/>
    </row>
    <row r="4420" spans="10:17" x14ac:dyDescent="0.25">
      <c r="J4420" s="14"/>
      <c r="K4420" s="14"/>
      <c r="L4420" s="14"/>
      <c r="M4420" s="14"/>
      <c r="N4420" s="14"/>
      <c r="O4420" s="14"/>
      <c r="P4420" s="14"/>
      <c r="Q4420" s="14"/>
    </row>
    <row r="4421" spans="10:17" x14ac:dyDescent="0.25">
      <c r="J4421" s="14"/>
      <c r="K4421" s="14"/>
      <c r="L4421" s="14"/>
      <c r="M4421" s="14"/>
      <c r="N4421" s="14"/>
      <c r="O4421" s="14"/>
      <c r="P4421" s="14"/>
      <c r="Q4421" s="14"/>
    </row>
    <row r="4422" spans="10:17" x14ac:dyDescent="0.25">
      <c r="J4422" s="14"/>
      <c r="K4422" s="14"/>
      <c r="L4422" s="14"/>
      <c r="M4422" s="14"/>
      <c r="N4422" s="14"/>
      <c r="O4422" s="14"/>
      <c r="P4422" s="14"/>
      <c r="Q4422" s="14"/>
    </row>
    <row r="4423" spans="10:17" x14ac:dyDescent="0.25">
      <c r="J4423" s="14"/>
      <c r="K4423" s="14"/>
      <c r="L4423" s="14"/>
      <c r="M4423" s="14"/>
      <c r="N4423" s="14"/>
      <c r="O4423" s="14"/>
      <c r="P4423" s="14"/>
      <c r="Q4423" s="14"/>
    </row>
    <row r="4424" spans="10:17" x14ac:dyDescent="0.25">
      <c r="J4424" s="14"/>
      <c r="K4424" s="14"/>
      <c r="L4424" s="14"/>
      <c r="M4424" s="14"/>
      <c r="N4424" s="14"/>
      <c r="O4424" s="14"/>
      <c r="P4424" s="14"/>
      <c r="Q4424" s="14"/>
    </row>
    <row r="4425" spans="10:17" x14ac:dyDescent="0.25">
      <c r="J4425" s="14"/>
      <c r="K4425" s="14"/>
      <c r="L4425" s="14"/>
      <c r="M4425" s="14"/>
      <c r="N4425" s="14"/>
      <c r="O4425" s="14"/>
      <c r="P4425" s="14"/>
      <c r="Q4425" s="14"/>
    </row>
    <row r="4426" spans="10:17" x14ac:dyDescent="0.25">
      <c r="J4426" s="14"/>
      <c r="K4426" s="14"/>
      <c r="L4426" s="14"/>
      <c r="M4426" s="14"/>
      <c r="N4426" s="14"/>
      <c r="O4426" s="14"/>
      <c r="P4426" s="14"/>
      <c r="Q4426" s="14"/>
    </row>
    <row r="4427" spans="10:17" x14ac:dyDescent="0.25">
      <c r="J4427" s="14"/>
      <c r="K4427" s="14"/>
      <c r="L4427" s="14"/>
      <c r="M4427" s="14"/>
      <c r="N4427" s="14"/>
      <c r="O4427" s="14"/>
      <c r="P4427" s="14"/>
      <c r="Q4427" s="14"/>
    </row>
    <row r="4428" spans="10:17" x14ac:dyDescent="0.25">
      <c r="J4428" s="14"/>
      <c r="K4428" s="14"/>
      <c r="L4428" s="14"/>
      <c r="M4428" s="14"/>
      <c r="N4428" s="14"/>
      <c r="O4428" s="14"/>
      <c r="P4428" s="14"/>
      <c r="Q4428" s="14"/>
    </row>
    <row r="4429" spans="10:17" x14ac:dyDescent="0.25">
      <c r="J4429" s="14"/>
      <c r="K4429" s="14"/>
      <c r="L4429" s="14"/>
      <c r="M4429" s="14"/>
      <c r="N4429" s="14"/>
      <c r="O4429" s="14"/>
      <c r="P4429" s="14"/>
      <c r="Q4429" s="14"/>
    </row>
    <row r="4430" spans="10:17" x14ac:dyDescent="0.25">
      <c r="J4430" s="14"/>
      <c r="K4430" s="14"/>
      <c r="L4430" s="14"/>
      <c r="M4430" s="14"/>
      <c r="N4430" s="14"/>
      <c r="O4430" s="14"/>
      <c r="P4430" s="14"/>
      <c r="Q4430" s="14"/>
    </row>
    <row r="4431" spans="10:17" x14ac:dyDescent="0.25">
      <c r="J4431" s="14"/>
      <c r="K4431" s="14"/>
      <c r="L4431" s="14"/>
      <c r="M4431" s="14"/>
      <c r="N4431" s="14"/>
      <c r="O4431" s="14"/>
      <c r="P4431" s="14"/>
      <c r="Q4431" s="14"/>
    </row>
    <row r="4432" spans="10:17" x14ac:dyDescent="0.25">
      <c r="J4432" s="14"/>
      <c r="K4432" s="14"/>
      <c r="L4432" s="14"/>
      <c r="M4432" s="14"/>
      <c r="N4432" s="14"/>
      <c r="O4432" s="14"/>
      <c r="P4432" s="14"/>
      <c r="Q4432" s="14"/>
    </row>
    <row r="4433" spans="10:17" x14ac:dyDescent="0.25">
      <c r="J4433" s="14"/>
      <c r="K4433" s="14"/>
      <c r="L4433" s="14"/>
      <c r="M4433" s="14"/>
      <c r="N4433" s="14"/>
      <c r="O4433" s="14"/>
      <c r="P4433" s="14"/>
      <c r="Q4433" s="14"/>
    </row>
    <row r="4434" spans="10:17" x14ac:dyDescent="0.25">
      <c r="J4434" s="14"/>
      <c r="K4434" s="14"/>
      <c r="L4434" s="14"/>
      <c r="M4434" s="14"/>
      <c r="N4434" s="14"/>
      <c r="O4434" s="14"/>
      <c r="P4434" s="14"/>
      <c r="Q4434" s="14"/>
    </row>
    <row r="4435" spans="10:17" x14ac:dyDescent="0.25">
      <c r="J4435" s="14"/>
      <c r="K4435" s="14"/>
      <c r="L4435" s="14"/>
      <c r="M4435" s="14"/>
      <c r="N4435" s="14"/>
      <c r="O4435" s="14"/>
      <c r="P4435" s="14"/>
      <c r="Q4435" s="14"/>
    </row>
    <row r="4436" spans="10:17" x14ac:dyDescent="0.25">
      <c r="J4436" s="14"/>
      <c r="K4436" s="14"/>
      <c r="L4436" s="14"/>
      <c r="M4436" s="14"/>
      <c r="N4436" s="14"/>
      <c r="O4436" s="14"/>
      <c r="P4436" s="14"/>
      <c r="Q4436" s="14"/>
    </row>
    <row r="4437" spans="10:17" x14ac:dyDescent="0.25">
      <c r="J4437" s="14"/>
      <c r="K4437" s="14"/>
      <c r="L4437" s="14"/>
      <c r="M4437" s="14"/>
      <c r="N4437" s="14"/>
      <c r="O4437" s="14"/>
      <c r="P4437" s="14"/>
      <c r="Q4437" s="14"/>
    </row>
    <row r="4438" spans="10:17" x14ac:dyDescent="0.25">
      <c r="J4438" s="14"/>
      <c r="K4438" s="14"/>
      <c r="L4438" s="14"/>
      <c r="M4438" s="14"/>
      <c r="N4438" s="14"/>
      <c r="O4438" s="14"/>
      <c r="P4438" s="14"/>
      <c r="Q4438" s="14"/>
    </row>
    <row r="4439" spans="10:17" x14ac:dyDescent="0.25">
      <c r="J4439" s="14"/>
      <c r="K4439" s="14"/>
      <c r="L4439" s="14"/>
      <c r="M4439" s="14"/>
      <c r="N4439" s="14"/>
      <c r="O4439" s="14"/>
      <c r="P4439" s="14"/>
      <c r="Q4439" s="14"/>
    </row>
    <row r="4440" spans="10:17" x14ac:dyDescent="0.25">
      <c r="J4440" s="14"/>
      <c r="K4440" s="14"/>
      <c r="L4440" s="14"/>
      <c r="M4440" s="14"/>
      <c r="N4440" s="14"/>
      <c r="O4440" s="14"/>
      <c r="P4440" s="14"/>
      <c r="Q4440" s="14"/>
    </row>
    <row r="4441" spans="10:17" x14ac:dyDescent="0.25">
      <c r="J4441" s="14"/>
      <c r="K4441" s="14"/>
      <c r="L4441" s="14"/>
      <c r="M4441" s="14"/>
      <c r="N4441" s="14"/>
      <c r="O4441" s="14"/>
      <c r="P4441" s="14"/>
      <c r="Q4441" s="14"/>
    </row>
    <row r="4442" spans="10:17" x14ac:dyDescent="0.25">
      <c r="J4442" s="14"/>
      <c r="K4442" s="14"/>
      <c r="L4442" s="14"/>
      <c r="M4442" s="14"/>
      <c r="N4442" s="14"/>
      <c r="O4442" s="14"/>
      <c r="P4442" s="14"/>
      <c r="Q4442" s="14"/>
    </row>
    <row r="4443" spans="10:17" x14ac:dyDescent="0.25">
      <c r="J4443" s="14"/>
      <c r="K4443" s="14"/>
      <c r="L4443" s="14"/>
      <c r="M4443" s="14"/>
      <c r="N4443" s="14"/>
      <c r="O4443" s="14"/>
      <c r="P4443" s="14"/>
      <c r="Q4443" s="14"/>
    </row>
    <row r="4444" spans="10:17" x14ac:dyDescent="0.25">
      <c r="J4444" s="14"/>
      <c r="K4444" s="14"/>
      <c r="L4444" s="14"/>
      <c r="M4444" s="14"/>
      <c r="N4444" s="14"/>
      <c r="O4444" s="14"/>
      <c r="P4444" s="14"/>
      <c r="Q4444" s="14"/>
    </row>
    <row r="4445" spans="10:17" x14ac:dyDescent="0.25">
      <c r="J4445" s="14"/>
      <c r="K4445" s="14"/>
      <c r="L4445" s="14"/>
      <c r="M4445" s="14"/>
      <c r="N4445" s="14"/>
      <c r="O4445" s="14"/>
      <c r="P4445" s="14"/>
      <c r="Q4445" s="14"/>
    </row>
    <row r="4446" spans="10:17" x14ac:dyDescent="0.25">
      <c r="J4446" s="14"/>
      <c r="K4446" s="14"/>
      <c r="L4446" s="14"/>
      <c r="M4446" s="14"/>
      <c r="N4446" s="14"/>
      <c r="O4446" s="14"/>
      <c r="P4446" s="14"/>
      <c r="Q4446" s="14"/>
    </row>
    <row r="4447" spans="10:17" x14ac:dyDescent="0.25">
      <c r="J4447" s="14"/>
      <c r="K4447" s="14"/>
      <c r="L4447" s="14"/>
      <c r="M4447" s="14"/>
      <c r="N4447" s="14"/>
      <c r="O4447" s="14"/>
      <c r="P4447" s="14"/>
      <c r="Q4447" s="14"/>
    </row>
    <row r="4448" spans="10:17" x14ac:dyDescent="0.25">
      <c r="J4448" s="14"/>
      <c r="K4448" s="14"/>
      <c r="L4448" s="14"/>
      <c r="M4448" s="14"/>
      <c r="N4448" s="14"/>
      <c r="O4448" s="14"/>
      <c r="P4448" s="14"/>
      <c r="Q4448" s="14"/>
    </row>
    <row r="4449" spans="10:17" x14ac:dyDescent="0.25">
      <c r="J4449" s="14"/>
      <c r="K4449" s="14"/>
      <c r="L4449" s="14"/>
      <c r="M4449" s="14"/>
      <c r="N4449" s="14"/>
      <c r="O4449" s="14"/>
      <c r="P4449" s="14"/>
      <c r="Q4449" s="14"/>
    </row>
    <row r="4450" spans="10:17" x14ac:dyDescent="0.25">
      <c r="J4450" s="14"/>
      <c r="K4450" s="14"/>
      <c r="L4450" s="14"/>
      <c r="M4450" s="14"/>
      <c r="N4450" s="14"/>
      <c r="O4450" s="14"/>
      <c r="P4450" s="14"/>
      <c r="Q4450" s="14"/>
    </row>
    <row r="4451" spans="10:17" x14ac:dyDescent="0.25">
      <c r="J4451" s="14"/>
      <c r="K4451" s="14"/>
      <c r="L4451" s="14"/>
      <c r="M4451" s="14"/>
      <c r="N4451" s="14"/>
      <c r="O4451" s="14"/>
      <c r="P4451" s="14"/>
      <c r="Q4451" s="14"/>
    </row>
    <row r="4452" spans="10:17" x14ac:dyDescent="0.25">
      <c r="J4452" s="14"/>
      <c r="K4452" s="14"/>
      <c r="L4452" s="14"/>
      <c r="M4452" s="14"/>
      <c r="N4452" s="14"/>
      <c r="O4452" s="14"/>
      <c r="P4452" s="14"/>
      <c r="Q4452" s="14"/>
    </row>
    <row r="4453" spans="10:17" x14ac:dyDescent="0.25">
      <c r="J4453" s="14"/>
      <c r="K4453" s="14"/>
      <c r="L4453" s="14"/>
      <c r="M4453" s="14"/>
      <c r="N4453" s="14"/>
      <c r="O4453" s="14"/>
      <c r="P4453" s="14"/>
      <c r="Q4453" s="14"/>
    </row>
    <row r="4454" spans="10:17" x14ac:dyDescent="0.25">
      <c r="J4454" s="14"/>
      <c r="K4454" s="14"/>
      <c r="L4454" s="14"/>
      <c r="M4454" s="14"/>
      <c r="N4454" s="14"/>
      <c r="O4454" s="14"/>
      <c r="P4454" s="14"/>
      <c r="Q4454" s="14"/>
    </row>
    <row r="4455" spans="10:17" x14ac:dyDescent="0.25">
      <c r="J4455" s="14"/>
      <c r="K4455" s="14"/>
      <c r="L4455" s="14"/>
      <c r="M4455" s="14"/>
      <c r="N4455" s="14"/>
      <c r="O4455" s="14"/>
      <c r="P4455" s="14"/>
      <c r="Q4455" s="14"/>
    </row>
    <row r="4456" spans="10:17" x14ac:dyDescent="0.25">
      <c r="J4456" s="14"/>
      <c r="K4456" s="14"/>
      <c r="L4456" s="14"/>
      <c r="M4456" s="14"/>
      <c r="N4456" s="14"/>
      <c r="O4456" s="14"/>
      <c r="P4456" s="14"/>
      <c r="Q4456" s="14"/>
    </row>
    <row r="4457" spans="10:17" x14ac:dyDescent="0.25">
      <c r="J4457" s="14"/>
      <c r="K4457" s="14"/>
      <c r="L4457" s="14"/>
      <c r="M4457" s="14"/>
      <c r="N4457" s="14"/>
      <c r="O4457" s="14"/>
      <c r="P4457" s="14"/>
      <c r="Q4457" s="14"/>
    </row>
    <row r="4458" spans="10:17" x14ac:dyDescent="0.25">
      <c r="J4458" s="14"/>
      <c r="K4458" s="14"/>
      <c r="L4458" s="14"/>
      <c r="M4458" s="14"/>
      <c r="N4458" s="14"/>
      <c r="O4458" s="14"/>
      <c r="P4458" s="14"/>
      <c r="Q4458" s="14"/>
    </row>
    <row r="4459" spans="10:17" x14ac:dyDescent="0.25">
      <c r="J4459" s="14"/>
      <c r="K4459" s="14"/>
      <c r="L4459" s="14"/>
      <c r="M4459" s="14"/>
      <c r="N4459" s="14"/>
      <c r="O4459" s="14"/>
      <c r="P4459" s="14"/>
      <c r="Q4459" s="14"/>
    </row>
    <row r="4460" spans="10:17" x14ac:dyDescent="0.25">
      <c r="J4460" s="14"/>
      <c r="K4460" s="14"/>
      <c r="L4460" s="14"/>
      <c r="M4460" s="14"/>
      <c r="N4460" s="14"/>
      <c r="O4460" s="14"/>
      <c r="P4460" s="14"/>
      <c r="Q4460" s="14"/>
    </row>
    <row r="4461" spans="10:17" x14ac:dyDescent="0.25">
      <c r="J4461" s="14"/>
      <c r="K4461" s="14"/>
      <c r="L4461" s="14"/>
      <c r="M4461" s="14"/>
      <c r="N4461" s="14"/>
      <c r="O4461" s="14"/>
      <c r="P4461" s="14"/>
      <c r="Q4461" s="14"/>
    </row>
    <row r="4462" spans="10:17" x14ac:dyDescent="0.25">
      <c r="J4462" s="14"/>
      <c r="K4462" s="14"/>
      <c r="L4462" s="14"/>
      <c r="M4462" s="14"/>
      <c r="N4462" s="14"/>
      <c r="O4462" s="14"/>
      <c r="P4462" s="14"/>
      <c r="Q4462" s="14"/>
    </row>
    <row r="4463" spans="10:17" x14ac:dyDescent="0.25">
      <c r="J4463" s="14"/>
      <c r="K4463" s="14"/>
      <c r="L4463" s="14"/>
      <c r="M4463" s="14"/>
      <c r="N4463" s="14"/>
      <c r="O4463" s="14"/>
      <c r="P4463" s="14"/>
      <c r="Q4463" s="14"/>
    </row>
    <row r="4464" spans="10:17" x14ac:dyDescent="0.25">
      <c r="J4464" s="14"/>
      <c r="K4464" s="14"/>
      <c r="L4464" s="14"/>
      <c r="M4464" s="14"/>
      <c r="N4464" s="14"/>
      <c r="O4464" s="14"/>
      <c r="P4464" s="14"/>
      <c r="Q4464" s="14"/>
    </row>
    <row r="4465" spans="10:17" x14ac:dyDescent="0.25">
      <c r="J4465" s="14"/>
      <c r="K4465" s="14"/>
      <c r="L4465" s="14"/>
      <c r="M4465" s="14"/>
      <c r="N4465" s="14"/>
      <c r="O4465" s="14"/>
      <c r="P4465" s="14"/>
      <c r="Q4465" s="14"/>
    </row>
    <row r="4466" spans="10:17" x14ac:dyDescent="0.25">
      <c r="J4466" s="14"/>
      <c r="K4466" s="14"/>
      <c r="L4466" s="14"/>
      <c r="M4466" s="14"/>
      <c r="N4466" s="14"/>
      <c r="O4466" s="14"/>
      <c r="P4466" s="14"/>
      <c r="Q4466" s="14"/>
    </row>
    <row r="4467" spans="10:17" x14ac:dyDescent="0.25">
      <c r="J4467" s="14"/>
      <c r="K4467" s="14"/>
      <c r="L4467" s="14"/>
      <c r="M4467" s="14"/>
      <c r="N4467" s="14"/>
      <c r="O4467" s="14"/>
      <c r="P4467" s="14"/>
      <c r="Q4467" s="14"/>
    </row>
    <row r="4468" spans="10:17" x14ac:dyDescent="0.25">
      <c r="J4468" s="14"/>
      <c r="K4468" s="14"/>
      <c r="L4468" s="14"/>
      <c r="M4468" s="14"/>
      <c r="N4468" s="14"/>
      <c r="O4468" s="14"/>
      <c r="P4468" s="14"/>
      <c r="Q4468" s="14"/>
    </row>
    <row r="4469" spans="10:17" x14ac:dyDescent="0.25">
      <c r="J4469" s="14"/>
      <c r="K4469" s="14"/>
      <c r="L4469" s="14"/>
      <c r="M4469" s="14"/>
      <c r="N4469" s="14"/>
      <c r="O4469" s="14"/>
      <c r="P4469" s="14"/>
      <c r="Q4469" s="14"/>
    </row>
    <row r="4470" spans="10:17" x14ac:dyDescent="0.25">
      <c r="J4470" s="14"/>
      <c r="K4470" s="14"/>
      <c r="L4470" s="14"/>
      <c r="M4470" s="14"/>
      <c r="N4470" s="14"/>
      <c r="O4470" s="14"/>
      <c r="P4470" s="14"/>
      <c r="Q4470" s="14"/>
    </row>
    <row r="4471" spans="10:17" x14ac:dyDescent="0.25">
      <c r="J4471" s="14"/>
      <c r="K4471" s="14"/>
      <c r="L4471" s="14"/>
      <c r="M4471" s="14"/>
      <c r="N4471" s="14"/>
      <c r="O4471" s="14"/>
      <c r="P4471" s="14"/>
      <c r="Q4471" s="14"/>
    </row>
    <row r="4472" spans="10:17" x14ac:dyDescent="0.25">
      <c r="J4472" s="14"/>
      <c r="K4472" s="14"/>
      <c r="L4472" s="14"/>
      <c r="M4472" s="14"/>
      <c r="N4472" s="14"/>
      <c r="O4472" s="14"/>
      <c r="P4472" s="14"/>
      <c r="Q4472" s="14"/>
    </row>
    <row r="4473" spans="10:17" x14ac:dyDescent="0.25">
      <c r="J4473" s="14"/>
      <c r="K4473" s="14"/>
      <c r="L4473" s="14"/>
      <c r="M4473" s="14"/>
      <c r="N4473" s="14"/>
      <c r="O4473" s="14"/>
      <c r="P4473" s="14"/>
      <c r="Q4473" s="14"/>
    </row>
    <row r="4474" spans="10:17" x14ac:dyDescent="0.25">
      <c r="J4474" s="14"/>
      <c r="K4474" s="14"/>
      <c r="L4474" s="14"/>
      <c r="M4474" s="14"/>
      <c r="N4474" s="14"/>
      <c r="O4474" s="14"/>
      <c r="P4474" s="14"/>
      <c r="Q4474" s="14"/>
    </row>
    <row r="4475" spans="10:17" x14ac:dyDescent="0.25">
      <c r="J4475" s="14"/>
      <c r="K4475" s="14"/>
      <c r="L4475" s="14"/>
      <c r="M4475" s="14"/>
      <c r="N4475" s="14"/>
      <c r="O4475" s="14"/>
      <c r="P4475" s="14"/>
      <c r="Q4475" s="14"/>
    </row>
    <row r="4476" spans="10:17" x14ac:dyDescent="0.25">
      <c r="J4476" s="14"/>
      <c r="K4476" s="14"/>
      <c r="L4476" s="14"/>
      <c r="M4476" s="14"/>
      <c r="N4476" s="14"/>
      <c r="O4476" s="14"/>
      <c r="P4476" s="14"/>
      <c r="Q4476" s="14"/>
    </row>
    <row r="4477" spans="10:17" x14ac:dyDescent="0.25">
      <c r="J4477" s="14"/>
      <c r="K4477" s="14"/>
      <c r="L4477" s="14"/>
      <c r="M4477" s="14"/>
      <c r="N4477" s="14"/>
      <c r="O4477" s="14"/>
      <c r="P4477" s="14"/>
      <c r="Q4477" s="14"/>
    </row>
    <row r="4478" spans="10:17" x14ac:dyDescent="0.25">
      <c r="J4478" s="14"/>
      <c r="K4478" s="14"/>
      <c r="L4478" s="14"/>
      <c r="M4478" s="14"/>
      <c r="N4478" s="14"/>
      <c r="O4478" s="14"/>
      <c r="P4478" s="14"/>
      <c r="Q4478" s="14"/>
    </row>
    <row r="4479" spans="10:17" x14ac:dyDescent="0.25">
      <c r="J4479" s="14"/>
      <c r="K4479" s="14"/>
      <c r="L4479" s="14"/>
      <c r="M4479" s="14"/>
      <c r="N4479" s="14"/>
      <c r="O4479" s="14"/>
      <c r="P4479" s="14"/>
      <c r="Q4479" s="14"/>
    </row>
    <row r="4480" spans="10:17" x14ac:dyDescent="0.25">
      <c r="J4480" s="14"/>
      <c r="K4480" s="14"/>
      <c r="L4480" s="14"/>
      <c r="M4480" s="14"/>
      <c r="N4480" s="14"/>
      <c r="O4480" s="14"/>
      <c r="P4480" s="14"/>
      <c r="Q4480" s="14"/>
    </row>
    <row r="4481" spans="10:17" x14ac:dyDescent="0.25">
      <c r="J4481" s="14"/>
      <c r="K4481" s="14"/>
      <c r="L4481" s="14"/>
      <c r="M4481" s="14"/>
      <c r="N4481" s="14"/>
      <c r="O4481" s="14"/>
      <c r="P4481" s="14"/>
      <c r="Q4481" s="14"/>
    </row>
    <row r="4482" spans="10:17" x14ac:dyDescent="0.25">
      <c r="J4482" s="14"/>
      <c r="K4482" s="14"/>
      <c r="L4482" s="14"/>
      <c r="M4482" s="14"/>
      <c r="N4482" s="14"/>
      <c r="O4482" s="14"/>
      <c r="P4482" s="14"/>
      <c r="Q4482" s="14"/>
    </row>
    <row r="4483" spans="10:17" x14ac:dyDescent="0.25">
      <c r="J4483" s="14"/>
      <c r="K4483" s="14"/>
      <c r="L4483" s="14"/>
      <c r="M4483" s="14"/>
      <c r="N4483" s="14"/>
      <c r="O4483" s="14"/>
      <c r="P4483" s="14"/>
      <c r="Q4483" s="14"/>
    </row>
    <row r="4484" spans="10:17" x14ac:dyDescent="0.25">
      <c r="J4484" s="14"/>
      <c r="K4484" s="14"/>
      <c r="L4484" s="14"/>
      <c r="M4484" s="14"/>
      <c r="N4484" s="14"/>
      <c r="O4484" s="14"/>
      <c r="P4484" s="14"/>
      <c r="Q4484" s="14"/>
    </row>
    <row r="4485" spans="10:17" x14ac:dyDescent="0.25">
      <c r="J4485" s="14"/>
      <c r="K4485" s="14"/>
      <c r="L4485" s="14"/>
      <c r="M4485" s="14"/>
      <c r="N4485" s="14"/>
      <c r="O4485" s="14"/>
      <c r="P4485" s="14"/>
      <c r="Q4485" s="14"/>
    </row>
    <row r="4486" spans="10:17" x14ac:dyDescent="0.25">
      <c r="J4486" s="14"/>
      <c r="K4486" s="14"/>
      <c r="L4486" s="14"/>
      <c r="M4486" s="14"/>
      <c r="N4486" s="14"/>
      <c r="O4486" s="14"/>
      <c r="P4486" s="14"/>
      <c r="Q4486" s="14"/>
    </row>
    <row r="4487" spans="10:17" x14ac:dyDescent="0.25">
      <c r="J4487" s="14"/>
      <c r="K4487" s="14"/>
      <c r="L4487" s="14"/>
      <c r="M4487" s="14"/>
      <c r="N4487" s="14"/>
      <c r="O4487" s="14"/>
      <c r="P4487" s="14"/>
      <c r="Q4487" s="14"/>
    </row>
    <row r="4488" spans="10:17" x14ac:dyDescent="0.25">
      <c r="J4488" s="14"/>
      <c r="K4488" s="14"/>
      <c r="L4488" s="14"/>
      <c r="M4488" s="14"/>
      <c r="N4488" s="14"/>
      <c r="O4488" s="14"/>
      <c r="P4488" s="14"/>
      <c r="Q4488" s="14"/>
    </row>
    <row r="4489" spans="10:17" x14ac:dyDescent="0.25">
      <c r="J4489" s="14"/>
      <c r="K4489" s="14"/>
      <c r="L4489" s="14"/>
      <c r="M4489" s="14"/>
      <c r="N4489" s="14"/>
      <c r="O4489" s="14"/>
      <c r="P4489" s="14"/>
      <c r="Q4489" s="14"/>
    </row>
    <row r="4490" spans="10:17" x14ac:dyDescent="0.25">
      <c r="J4490" s="14"/>
      <c r="K4490" s="14"/>
      <c r="L4490" s="14"/>
      <c r="M4490" s="14"/>
      <c r="N4490" s="14"/>
      <c r="O4490" s="14"/>
      <c r="P4490" s="14"/>
      <c r="Q4490" s="14"/>
    </row>
    <row r="4491" spans="10:17" x14ac:dyDescent="0.25">
      <c r="J4491" s="14"/>
      <c r="K4491" s="14"/>
      <c r="L4491" s="14"/>
      <c r="M4491" s="14"/>
      <c r="N4491" s="14"/>
      <c r="O4491" s="14"/>
      <c r="P4491" s="14"/>
      <c r="Q4491" s="14"/>
    </row>
    <row r="4492" spans="10:17" x14ac:dyDescent="0.25">
      <c r="J4492" s="14"/>
      <c r="K4492" s="14"/>
      <c r="L4492" s="14"/>
      <c r="M4492" s="14"/>
      <c r="N4492" s="14"/>
      <c r="O4492" s="14"/>
      <c r="P4492" s="14"/>
      <c r="Q4492" s="14"/>
    </row>
    <row r="4493" spans="10:17" x14ac:dyDescent="0.25">
      <c r="J4493" s="14"/>
      <c r="K4493" s="14"/>
      <c r="L4493" s="14"/>
      <c r="M4493" s="14"/>
      <c r="N4493" s="14"/>
      <c r="O4493" s="14"/>
      <c r="P4493" s="14"/>
      <c r="Q4493" s="14"/>
    </row>
    <row r="4494" spans="10:17" x14ac:dyDescent="0.25">
      <c r="J4494" s="14"/>
      <c r="K4494" s="14"/>
      <c r="L4494" s="14"/>
      <c r="M4494" s="14"/>
      <c r="N4494" s="14"/>
      <c r="O4494" s="14"/>
      <c r="P4494" s="14"/>
      <c r="Q4494" s="14"/>
    </row>
    <row r="4495" spans="10:17" x14ac:dyDescent="0.25">
      <c r="J4495" s="14"/>
      <c r="K4495" s="14"/>
      <c r="L4495" s="14"/>
      <c r="M4495" s="14"/>
      <c r="N4495" s="14"/>
      <c r="O4495" s="14"/>
      <c r="P4495" s="14"/>
      <c r="Q4495" s="14"/>
    </row>
    <row r="4496" spans="10:17" x14ac:dyDescent="0.25">
      <c r="J4496" s="14"/>
      <c r="K4496" s="14"/>
      <c r="L4496" s="14"/>
      <c r="M4496" s="14"/>
      <c r="N4496" s="14"/>
      <c r="O4496" s="14"/>
      <c r="P4496" s="14"/>
      <c r="Q4496" s="14"/>
    </row>
    <row r="4497" spans="10:17" x14ac:dyDescent="0.25">
      <c r="J4497" s="14"/>
      <c r="K4497" s="14"/>
      <c r="L4497" s="14"/>
      <c r="M4497" s="14"/>
      <c r="N4497" s="14"/>
      <c r="O4497" s="14"/>
      <c r="P4497" s="14"/>
      <c r="Q4497" s="14"/>
    </row>
    <row r="4498" spans="10:17" x14ac:dyDescent="0.25">
      <c r="J4498" s="14"/>
      <c r="K4498" s="14"/>
      <c r="L4498" s="14"/>
      <c r="M4498" s="14"/>
      <c r="N4498" s="14"/>
      <c r="O4498" s="14"/>
      <c r="P4498" s="14"/>
      <c r="Q4498" s="14"/>
    </row>
    <row r="4499" spans="10:17" x14ac:dyDescent="0.25">
      <c r="J4499" s="14"/>
      <c r="K4499" s="14"/>
      <c r="L4499" s="14"/>
      <c r="M4499" s="14"/>
      <c r="N4499" s="14"/>
      <c r="O4499" s="14"/>
      <c r="P4499" s="14"/>
      <c r="Q4499" s="14"/>
    </row>
    <row r="4500" spans="10:17" x14ac:dyDescent="0.25">
      <c r="J4500" s="14"/>
      <c r="K4500" s="14"/>
      <c r="L4500" s="14"/>
      <c r="M4500" s="14"/>
      <c r="N4500" s="14"/>
      <c r="O4500" s="14"/>
      <c r="P4500" s="14"/>
      <c r="Q4500" s="14"/>
    </row>
    <row r="4501" spans="10:17" x14ac:dyDescent="0.25">
      <c r="J4501" s="14"/>
      <c r="K4501" s="14"/>
      <c r="L4501" s="14"/>
      <c r="M4501" s="14"/>
      <c r="N4501" s="14"/>
      <c r="O4501" s="14"/>
      <c r="P4501" s="14"/>
      <c r="Q4501" s="14"/>
    </row>
    <row r="4502" spans="10:17" x14ac:dyDescent="0.25">
      <c r="J4502" s="14"/>
      <c r="K4502" s="14"/>
      <c r="L4502" s="14"/>
      <c r="M4502" s="14"/>
      <c r="N4502" s="14"/>
      <c r="O4502" s="14"/>
      <c r="P4502" s="14"/>
      <c r="Q4502" s="14"/>
    </row>
    <row r="4503" spans="10:17" x14ac:dyDescent="0.25">
      <c r="J4503" s="14"/>
      <c r="K4503" s="14"/>
      <c r="L4503" s="14"/>
      <c r="M4503" s="14"/>
      <c r="N4503" s="14"/>
      <c r="O4503" s="14"/>
      <c r="P4503" s="14"/>
      <c r="Q4503" s="14"/>
    </row>
    <row r="4504" spans="10:17" x14ac:dyDescent="0.25">
      <c r="J4504" s="14"/>
      <c r="K4504" s="14"/>
      <c r="L4504" s="14"/>
      <c r="M4504" s="14"/>
      <c r="N4504" s="14"/>
      <c r="O4504" s="14"/>
      <c r="P4504" s="14"/>
      <c r="Q4504" s="14"/>
    </row>
    <row r="4505" spans="10:17" x14ac:dyDescent="0.25">
      <c r="J4505" s="14"/>
      <c r="K4505" s="14"/>
      <c r="L4505" s="14"/>
      <c r="M4505" s="14"/>
      <c r="N4505" s="14"/>
      <c r="O4505" s="14"/>
      <c r="P4505" s="14"/>
      <c r="Q4505" s="14"/>
    </row>
    <row r="4506" spans="10:17" x14ac:dyDescent="0.25">
      <c r="J4506" s="14"/>
      <c r="K4506" s="14"/>
      <c r="L4506" s="14"/>
      <c r="M4506" s="14"/>
      <c r="N4506" s="14"/>
      <c r="O4506" s="14"/>
      <c r="P4506" s="14"/>
      <c r="Q4506" s="14"/>
    </row>
    <row r="4507" spans="10:17" x14ac:dyDescent="0.25">
      <c r="J4507" s="14"/>
      <c r="K4507" s="14"/>
      <c r="L4507" s="14"/>
      <c r="M4507" s="14"/>
      <c r="N4507" s="14"/>
      <c r="O4507" s="14"/>
      <c r="P4507" s="14"/>
      <c r="Q4507" s="14"/>
    </row>
    <row r="4508" spans="10:17" x14ac:dyDescent="0.25">
      <c r="J4508" s="14"/>
      <c r="K4508" s="14"/>
      <c r="L4508" s="14"/>
      <c r="M4508" s="14"/>
      <c r="N4508" s="14"/>
      <c r="O4508" s="14"/>
      <c r="P4508" s="14"/>
      <c r="Q4508" s="14"/>
    </row>
    <row r="4509" spans="10:17" x14ac:dyDescent="0.25">
      <c r="J4509" s="14"/>
      <c r="K4509" s="14"/>
      <c r="L4509" s="14"/>
      <c r="M4509" s="14"/>
      <c r="N4509" s="14"/>
      <c r="O4509" s="14"/>
      <c r="P4509" s="14"/>
      <c r="Q4509" s="14"/>
    </row>
    <row r="4510" spans="10:17" x14ac:dyDescent="0.25">
      <c r="J4510" s="14"/>
      <c r="K4510" s="14"/>
      <c r="L4510" s="14"/>
      <c r="M4510" s="14"/>
      <c r="N4510" s="14"/>
      <c r="O4510" s="14"/>
      <c r="P4510" s="14"/>
      <c r="Q4510" s="14"/>
    </row>
    <row r="4511" spans="10:17" x14ac:dyDescent="0.25">
      <c r="J4511" s="14"/>
      <c r="K4511" s="14"/>
      <c r="L4511" s="14"/>
      <c r="M4511" s="14"/>
      <c r="N4511" s="14"/>
      <c r="O4511" s="14"/>
      <c r="P4511" s="14"/>
      <c r="Q4511" s="14"/>
    </row>
    <row r="4512" spans="10:17" x14ac:dyDescent="0.25">
      <c r="J4512" s="14"/>
      <c r="K4512" s="14"/>
      <c r="L4512" s="14"/>
      <c r="M4512" s="14"/>
      <c r="N4512" s="14"/>
      <c r="O4512" s="14"/>
      <c r="P4512" s="14"/>
      <c r="Q4512" s="14"/>
    </row>
    <row r="4513" spans="10:17" x14ac:dyDescent="0.25">
      <c r="J4513" s="14"/>
      <c r="K4513" s="14"/>
      <c r="L4513" s="14"/>
      <c r="M4513" s="14"/>
      <c r="N4513" s="14"/>
      <c r="O4513" s="14"/>
      <c r="P4513" s="14"/>
      <c r="Q4513" s="14"/>
    </row>
    <row r="4514" spans="10:17" x14ac:dyDescent="0.25">
      <c r="J4514" s="14"/>
      <c r="K4514" s="14"/>
      <c r="L4514" s="14"/>
      <c r="M4514" s="14"/>
      <c r="N4514" s="14"/>
      <c r="O4514" s="14"/>
      <c r="P4514" s="14"/>
      <c r="Q4514" s="14"/>
    </row>
    <row r="4515" spans="10:17" x14ac:dyDescent="0.25">
      <c r="J4515" s="14"/>
      <c r="K4515" s="14"/>
      <c r="L4515" s="14"/>
      <c r="M4515" s="14"/>
      <c r="N4515" s="14"/>
      <c r="O4515" s="14"/>
      <c r="P4515" s="14"/>
      <c r="Q4515" s="14"/>
    </row>
    <row r="4516" spans="10:17" x14ac:dyDescent="0.25">
      <c r="J4516" s="14"/>
      <c r="K4516" s="14"/>
      <c r="L4516" s="14"/>
      <c r="M4516" s="14"/>
      <c r="N4516" s="14"/>
      <c r="O4516" s="14"/>
      <c r="P4516" s="14"/>
      <c r="Q4516" s="14"/>
    </row>
    <row r="4517" spans="10:17" x14ac:dyDescent="0.25">
      <c r="J4517" s="14"/>
      <c r="K4517" s="14"/>
      <c r="L4517" s="14"/>
      <c r="M4517" s="14"/>
      <c r="N4517" s="14"/>
      <c r="O4517" s="14"/>
      <c r="P4517" s="14"/>
      <c r="Q4517" s="14"/>
    </row>
    <row r="4518" spans="10:17" x14ac:dyDescent="0.25">
      <c r="J4518" s="14"/>
      <c r="K4518" s="14"/>
      <c r="L4518" s="14"/>
      <c r="M4518" s="14"/>
      <c r="N4518" s="14"/>
      <c r="O4518" s="14"/>
      <c r="P4518" s="14"/>
      <c r="Q4518" s="14"/>
    </row>
    <row r="4519" spans="10:17" x14ac:dyDescent="0.25">
      <c r="J4519" s="14"/>
      <c r="K4519" s="14"/>
      <c r="L4519" s="14"/>
      <c r="M4519" s="14"/>
      <c r="N4519" s="14"/>
      <c r="O4519" s="14"/>
      <c r="P4519" s="14"/>
      <c r="Q4519" s="14"/>
    </row>
    <row r="4520" spans="10:17" x14ac:dyDescent="0.25">
      <c r="J4520" s="14"/>
      <c r="K4520" s="14"/>
      <c r="L4520" s="14"/>
      <c r="M4520" s="14"/>
      <c r="N4520" s="14"/>
      <c r="O4520" s="14"/>
      <c r="P4520" s="14"/>
      <c r="Q4520" s="14"/>
    </row>
    <row r="4521" spans="10:17" x14ac:dyDescent="0.25">
      <c r="J4521" s="14"/>
      <c r="K4521" s="14"/>
      <c r="L4521" s="14"/>
      <c r="M4521" s="14"/>
      <c r="N4521" s="14"/>
      <c r="O4521" s="14"/>
      <c r="P4521" s="14"/>
      <c r="Q4521" s="14"/>
    </row>
    <row r="4522" spans="10:17" x14ac:dyDescent="0.25">
      <c r="J4522" s="14"/>
      <c r="K4522" s="14"/>
      <c r="L4522" s="14"/>
      <c r="M4522" s="14"/>
      <c r="N4522" s="14"/>
      <c r="O4522" s="14"/>
      <c r="P4522" s="14"/>
      <c r="Q4522" s="14"/>
    </row>
    <row r="4523" spans="10:17" x14ac:dyDescent="0.25">
      <c r="J4523" s="14"/>
      <c r="K4523" s="14"/>
      <c r="L4523" s="14"/>
      <c r="M4523" s="14"/>
      <c r="N4523" s="14"/>
      <c r="O4523" s="14"/>
      <c r="P4523" s="14"/>
      <c r="Q4523" s="14"/>
    </row>
    <row r="4524" spans="10:17" x14ac:dyDescent="0.25">
      <c r="J4524" s="14"/>
      <c r="K4524" s="14"/>
      <c r="L4524" s="14"/>
      <c r="M4524" s="14"/>
      <c r="N4524" s="14"/>
      <c r="O4524" s="14"/>
      <c r="P4524" s="14"/>
      <c r="Q4524" s="14"/>
    </row>
    <row r="4525" spans="10:17" x14ac:dyDescent="0.25">
      <c r="J4525" s="14"/>
      <c r="K4525" s="14"/>
      <c r="L4525" s="14"/>
      <c r="M4525" s="14"/>
      <c r="N4525" s="14"/>
      <c r="O4525" s="14"/>
      <c r="P4525" s="14"/>
      <c r="Q4525" s="14"/>
    </row>
    <row r="4526" spans="10:17" x14ac:dyDescent="0.25">
      <c r="J4526" s="14"/>
      <c r="K4526" s="14"/>
      <c r="L4526" s="14"/>
      <c r="M4526" s="14"/>
      <c r="N4526" s="14"/>
      <c r="O4526" s="14"/>
      <c r="P4526" s="14"/>
      <c r="Q4526" s="14"/>
    </row>
    <row r="4527" spans="10:17" x14ac:dyDescent="0.25">
      <c r="J4527" s="14"/>
      <c r="K4527" s="14"/>
      <c r="L4527" s="14"/>
      <c r="M4527" s="14"/>
      <c r="N4527" s="14"/>
      <c r="O4527" s="14"/>
      <c r="P4527" s="14"/>
      <c r="Q4527" s="14"/>
    </row>
    <row r="4528" spans="10:17" x14ac:dyDescent="0.25">
      <c r="J4528" s="14"/>
      <c r="K4528" s="14"/>
      <c r="L4528" s="14"/>
      <c r="M4528" s="14"/>
      <c r="N4528" s="14"/>
      <c r="O4528" s="14"/>
      <c r="P4528" s="14"/>
      <c r="Q4528" s="14"/>
    </row>
    <row r="4529" spans="10:17" x14ac:dyDescent="0.25">
      <c r="J4529" s="14"/>
      <c r="K4529" s="14"/>
      <c r="L4529" s="14"/>
      <c r="M4529" s="14"/>
      <c r="N4529" s="14"/>
      <c r="O4529" s="14"/>
      <c r="P4529" s="14"/>
      <c r="Q4529" s="14"/>
    </row>
    <row r="4530" spans="10:17" x14ac:dyDescent="0.25">
      <c r="J4530" s="14"/>
      <c r="K4530" s="14"/>
      <c r="L4530" s="14"/>
      <c r="M4530" s="14"/>
      <c r="N4530" s="14"/>
      <c r="O4530" s="14"/>
      <c r="P4530" s="14"/>
      <c r="Q4530" s="14"/>
    </row>
    <row r="4531" spans="10:17" x14ac:dyDescent="0.25">
      <c r="J4531" s="14"/>
      <c r="K4531" s="14"/>
      <c r="L4531" s="14"/>
      <c r="M4531" s="14"/>
      <c r="N4531" s="14"/>
      <c r="O4531" s="14"/>
      <c r="P4531" s="14"/>
      <c r="Q4531" s="14"/>
    </row>
    <row r="4532" spans="10:17" x14ac:dyDescent="0.25">
      <c r="J4532" s="14"/>
      <c r="K4532" s="14"/>
      <c r="L4532" s="14"/>
      <c r="M4532" s="14"/>
      <c r="N4532" s="14"/>
      <c r="O4532" s="14"/>
      <c r="P4532" s="14"/>
      <c r="Q4532" s="14"/>
    </row>
    <row r="4533" spans="10:17" x14ac:dyDescent="0.25">
      <c r="J4533" s="14"/>
      <c r="K4533" s="14"/>
      <c r="L4533" s="14"/>
      <c r="M4533" s="14"/>
      <c r="N4533" s="14"/>
      <c r="O4533" s="14"/>
      <c r="P4533" s="14"/>
      <c r="Q4533" s="14"/>
    </row>
    <row r="4534" spans="10:17" x14ac:dyDescent="0.25">
      <c r="J4534" s="14"/>
      <c r="K4534" s="14"/>
      <c r="L4534" s="14"/>
      <c r="M4534" s="14"/>
      <c r="N4534" s="14"/>
      <c r="O4534" s="14"/>
      <c r="P4534" s="14"/>
      <c r="Q4534" s="14"/>
    </row>
    <row r="4535" spans="10:17" x14ac:dyDescent="0.25">
      <c r="J4535" s="14"/>
      <c r="K4535" s="14"/>
      <c r="L4535" s="14"/>
      <c r="M4535" s="14"/>
      <c r="N4535" s="14"/>
      <c r="O4535" s="14"/>
      <c r="P4535" s="14"/>
      <c r="Q4535" s="14"/>
    </row>
    <row r="4536" spans="10:17" x14ac:dyDescent="0.25">
      <c r="J4536" s="14"/>
      <c r="K4536" s="14"/>
      <c r="L4536" s="14"/>
      <c r="M4536" s="14"/>
      <c r="N4536" s="14"/>
      <c r="O4536" s="14"/>
      <c r="P4536" s="14"/>
      <c r="Q4536" s="14"/>
    </row>
    <row r="4537" spans="10:17" x14ac:dyDescent="0.25">
      <c r="J4537" s="14"/>
      <c r="K4537" s="14"/>
      <c r="L4537" s="14"/>
      <c r="M4537" s="14"/>
      <c r="N4537" s="14"/>
      <c r="O4537" s="14"/>
      <c r="P4537" s="14"/>
      <c r="Q4537" s="14"/>
    </row>
    <row r="4538" spans="10:17" x14ac:dyDescent="0.25">
      <c r="J4538" s="14"/>
      <c r="K4538" s="14"/>
      <c r="L4538" s="14"/>
      <c r="M4538" s="14"/>
      <c r="N4538" s="14"/>
      <c r="O4538" s="14"/>
      <c r="P4538" s="14"/>
      <c r="Q4538" s="14"/>
    </row>
    <row r="4539" spans="10:17" x14ac:dyDescent="0.25">
      <c r="J4539" s="14"/>
      <c r="K4539" s="14"/>
      <c r="L4539" s="14"/>
      <c r="M4539" s="14"/>
      <c r="N4539" s="14"/>
      <c r="O4539" s="14"/>
      <c r="P4539" s="14"/>
      <c r="Q4539" s="14"/>
    </row>
    <row r="4540" spans="10:17" x14ac:dyDescent="0.25">
      <c r="J4540" s="14"/>
      <c r="K4540" s="14"/>
      <c r="L4540" s="14"/>
      <c r="M4540" s="14"/>
      <c r="N4540" s="14"/>
      <c r="O4540" s="14"/>
      <c r="P4540" s="14"/>
      <c r="Q4540" s="14"/>
    </row>
    <row r="4541" spans="10:17" x14ac:dyDescent="0.25">
      <c r="J4541" s="14"/>
      <c r="K4541" s="14"/>
      <c r="L4541" s="14"/>
      <c r="M4541" s="14"/>
      <c r="N4541" s="14"/>
      <c r="O4541" s="14"/>
      <c r="P4541" s="14"/>
      <c r="Q4541" s="14"/>
    </row>
    <row r="4542" spans="10:17" x14ac:dyDescent="0.25">
      <c r="J4542" s="14"/>
      <c r="K4542" s="14"/>
      <c r="L4542" s="14"/>
      <c r="M4542" s="14"/>
      <c r="N4542" s="14"/>
      <c r="O4542" s="14"/>
      <c r="P4542" s="14"/>
      <c r="Q4542" s="14"/>
    </row>
    <row r="4543" spans="10:17" x14ac:dyDescent="0.25">
      <c r="J4543" s="14"/>
      <c r="K4543" s="14"/>
      <c r="L4543" s="14"/>
      <c r="M4543" s="14"/>
      <c r="N4543" s="14"/>
      <c r="O4543" s="14"/>
      <c r="P4543" s="14"/>
      <c r="Q4543" s="14"/>
    </row>
    <row r="4544" spans="10:17" x14ac:dyDescent="0.25">
      <c r="J4544" s="14"/>
      <c r="K4544" s="14"/>
      <c r="L4544" s="14"/>
      <c r="M4544" s="14"/>
      <c r="N4544" s="14"/>
      <c r="O4544" s="14"/>
      <c r="P4544" s="14"/>
      <c r="Q4544" s="14"/>
    </row>
    <row r="4545" spans="10:17" x14ac:dyDescent="0.25">
      <c r="J4545" s="14"/>
      <c r="K4545" s="14"/>
      <c r="L4545" s="14"/>
      <c r="M4545" s="14"/>
      <c r="N4545" s="14"/>
      <c r="O4545" s="14"/>
      <c r="P4545" s="14"/>
      <c r="Q4545" s="14"/>
    </row>
    <row r="4546" spans="10:17" x14ac:dyDescent="0.25">
      <c r="J4546" s="14"/>
      <c r="K4546" s="14"/>
      <c r="L4546" s="14"/>
      <c r="M4546" s="14"/>
      <c r="N4546" s="14"/>
      <c r="O4546" s="14"/>
      <c r="P4546" s="14"/>
      <c r="Q4546" s="14"/>
    </row>
    <row r="4547" spans="10:17" x14ac:dyDescent="0.25">
      <c r="J4547" s="14"/>
      <c r="K4547" s="14"/>
      <c r="L4547" s="14"/>
      <c r="M4547" s="14"/>
      <c r="N4547" s="14"/>
      <c r="O4547" s="14"/>
      <c r="P4547" s="14"/>
      <c r="Q4547" s="14"/>
    </row>
    <row r="4548" spans="10:17" x14ac:dyDescent="0.25">
      <c r="J4548" s="14"/>
      <c r="K4548" s="14"/>
      <c r="L4548" s="14"/>
      <c r="M4548" s="14"/>
      <c r="N4548" s="14"/>
      <c r="O4548" s="14"/>
      <c r="P4548" s="14"/>
      <c r="Q4548" s="14"/>
    </row>
    <row r="4549" spans="10:17" x14ac:dyDescent="0.25">
      <c r="J4549" s="14"/>
      <c r="K4549" s="14"/>
      <c r="L4549" s="14"/>
      <c r="M4549" s="14"/>
      <c r="N4549" s="14"/>
      <c r="O4549" s="14"/>
      <c r="P4549" s="14"/>
      <c r="Q4549" s="14"/>
    </row>
    <row r="4550" spans="10:17" x14ac:dyDescent="0.25">
      <c r="J4550" s="14"/>
      <c r="K4550" s="14"/>
      <c r="L4550" s="14"/>
      <c r="M4550" s="14"/>
      <c r="N4550" s="14"/>
      <c r="O4550" s="14"/>
      <c r="P4550" s="14"/>
      <c r="Q4550" s="14"/>
    </row>
    <row r="4551" spans="10:17" x14ac:dyDescent="0.25">
      <c r="J4551" s="14"/>
      <c r="K4551" s="14"/>
      <c r="L4551" s="14"/>
      <c r="M4551" s="14"/>
      <c r="N4551" s="14"/>
      <c r="O4551" s="14"/>
      <c r="P4551" s="14"/>
      <c r="Q4551" s="14"/>
    </row>
    <row r="4552" spans="10:17" x14ac:dyDescent="0.25">
      <c r="J4552" s="14"/>
      <c r="K4552" s="14"/>
      <c r="L4552" s="14"/>
      <c r="M4552" s="14"/>
      <c r="N4552" s="14"/>
      <c r="O4552" s="14"/>
      <c r="P4552" s="14"/>
      <c r="Q4552" s="14"/>
    </row>
    <row r="4553" spans="10:17" x14ac:dyDescent="0.25">
      <c r="J4553" s="14"/>
      <c r="K4553" s="14"/>
      <c r="L4553" s="14"/>
      <c r="M4553" s="14"/>
      <c r="N4553" s="14"/>
      <c r="O4553" s="14"/>
      <c r="P4553" s="14"/>
      <c r="Q4553" s="14"/>
    </row>
    <row r="4554" spans="10:17" x14ac:dyDescent="0.25">
      <c r="J4554" s="14"/>
      <c r="K4554" s="14"/>
      <c r="L4554" s="14"/>
      <c r="M4554" s="14"/>
      <c r="N4554" s="14"/>
      <c r="O4554" s="14"/>
      <c r="P4554" s="14"/>
      <c r="Q4554" s="14"/>
    </row>
    <row r="4555" spans="10:17" x14ac:dyDescent="0.25">
      <c r="J4555" s="14"/>
      <c r="K4555" s="14"/>
      <c r="L4555" s="14"/>
      <c r="M4555" s="14"/>
      <c r="N4555" s="14"/>
      <c r="O4555" s="14"/>
      <c r="P4555" s="14"/>
      <c r="Q4555" s="14"/>
    </row>
    <row r="4556" spans="10:17" x14ac:dyDescent="0.25">
      <c r="J4556" s="14"/>
      <c r="K4556" s="14"/>
      <c r="L4556" s="14"/>
      <c r="M4556" s="14"/>
      <c r="N4556" s="14"/>
      <c r="O4556" s="14"/>
      <c r="P4556" s="14"/>
      <c r="Q4556" s="14"/>
    </row>
    <row r="4557" spans="10:17" x14ac:dyDescent="0.25">
      <c r="J4557" s="14"/>
      <c r="K4557" s="14"/>
      <c r="L4557" s="14"/>
      <c r="M4557" s="14"/>
      <c r="N4557" s="14"/>
      <c r="O4557" s="14"/>
      <c r="P4557" s="14"/>
      <c r="Q4557" s="14"/>
    </row>
    <row r="4558" spans="10:17" x14ac:dyDescent="0.25">
      <c r="J4558" s="14"/>
      <c r="K4558" s="14"/>
      <c r="L4558" s="14"/>
      <c r="M4558" s="14"/>
      <c r="N4558" s="14"/>
      <c r="O4558" s="14"/>
      <c r="P4558" s="14"/>
      <c r="Q4558" s="14"/>
    </row>
    <row r="4559" spans="10:17" x14ac:dyDescent="0.25">
      <c r="J4559" s="14"/>
      <c r="K4559" s="14"/>
      <c r="L4559" s="14"/>
      <c r="M4559" s="14"/>
      <c r="N4559" s="14"/>
      <c r="O4559" s="14"/>
      <c r="P4559" s="14"/>
      <c r="Q4559" s="14"/>
    </row>
    <row r="4560" spans="10:17" x14ac:dyDescent="0.25">
      <c r="J4560" s="14"/>
      <c r="K4560" s="14"/>
      <c r="L4560" s="14"/>
      <c r="M4560" s="14"/>
      <c r="N4560" s="14"/>
      <c r="O4560" s="14"/>
      <c r="P4560" s="14"/>
      <c r="Q4560" s="14"/>
    </row>
    <row r="4561" spans="10:17" x14ac:dyDescent="0.25">
      <c r="J4561" s="14"/>
      <c r="K4561" s="14"/>
      <c r="L4561" s="14"/>
      <c r="M4561" s="14"/>
      <c r="N4561" s="14"/>
      <c r="O4561" s="14"/>
      <c r="P4561" s="14"/>
      <c r="Q4561" s="14"/>
    </row>
    <row r="4562" spans="10:17" x14ac:dyDescent="0.25">
      <c r="J4562" s="14"/>
      <c r="K4562" s="14"/>
      <c r="L4562" s="14"/>
      <c r="M4562" s="14"/>
      <c r="N4562" s="14"/>
      <c r="O4562" s="14"/>
      <c r="P4562" s="14"/>
      <c r="Q4562" s="14"/>
    </row>
    <row r="4563" spans="10:17" x14ac:dyDescent="0.25">
      <c r="J4563" s="14"/>
      <c r="K4563" s="14"/>
      <c r="L4563" s="14"/>
      <c r="M4563" s="14"/>
      <c r="N4563" s="14"/>
      <c r="O4563" s="14"/>
      <c r="P4563" s="14"/>
      <c r="Q4563" s="14"/>
    </row>
    <row r="4564" spans="10:17" x14ac:dyDescent="0.25">
      <c r="J4564" s="14"/>
      <c r="K4564" s="14"/>
      <c r="L4564" s="14"/>
      <c r="M4564" s="14"/>
      <c r="N4564" s="14"/>
      <c r="O4564" s="14"/>
      <c r="P4564" s="14"/>
      <c r="Q4564" s="14"/>
    </row>
    <row r="4565" spans="10:17" x14ac:dyDescent="0.25">
      <c r="J4565" s="14"/>
      <c r="K4565" s="14"/>
      <c r="L4565" s="14"/>
      <c r="M4565" s="14"/>
      <c r="N4565" s="14"/>
      <c r="O4565" s="14"/>
      <c r="P4565" s="14"/>
      <c r="Q4565" s="14"/>
    </row>
    <row r="4566" spans="10:17" x14ac:dyDescent="0.25">
      <c r="J4566" s="14"/>
      <c r="K4566" s="14"/>
      <c r="L4566" s="14"/>
      <c r="M4566" s="14"/>
      <c r="N4566" s="14"/>
      <c r="O4566" s="14"/>
      <c r="P4566" s="14"/>
      <c r="Q4566" s="14"/>
    </row>
    <row r="4567" spans="10:17" x14ac:dyDescent="0.25">
      <c r="J4567" s="14"/>
      <c r="K4567" s="14"/>
      <c r="L4567" s="14"/>
      <c r="M4567" s="14"/>
      <c r="N4567" s="14"/>
      <c r="O4567" s="14"/>
      <c r="P4567" s="14"/>
      <c r="Q4567" s="14"/>
    </row>
    <row r="4568" spans="10:17" x14ac:dyDescent="0.25">
      <c r="J4568" s="14"/>
      <c r="K4568" s="14"/>
      <c r="L4568" s="14"/>
      <c r="M4568" s="14"/>
      <c r="N4568" s="14"/>
      <c r="O4568" s="14"/>
      <c r="P4568" s="14"/>
      <c r="Q4568" s="14"/>
    </row>
    <row r="4569" spans="10:17" x14ac:dyDescent="0.25">
      <c r="J4569" s="14"/>
      <c r="K4569" s="14"/>
      <c r="L4569" s="14"/>
      <c r="M4569" s="14"/>
      <c r="N4569" s="14"/>
      <c r="O4569" s="14"/>
      <c r="P4569" s="14"/>
      <c r="Q4569" s="14"/>
    </row>
    <row r="4570" spans="10:17" x14ac:dyDescent="0.25">
      <c r="J4570" s="14"/>
      <c r="K4570" s="14"/>
      <c r="L4570" s="14"/>
      <c r="M4570" s="14"/>
      <c r="N4570" s="14"/>
      <c r="O4570" s="14"/>
      <c r="P4570" s="14"/>
      <c r="Q4570" s="14"/>
    </row>
    <row r="4571" spans="10:17" x14ac:dyDescent="0.25">
      <c r="J4571" s="14"/>
      <c r="K4571" s="14"/>
      <c r="L4571" s="14"/>
      <c r="M4571" s="14"/>
      <c r="N4571" s="14"/>
      <c r="O4571" s="14"/>
      <c r="P4571" s="14"/>
      <c r="Q4571" s="14"/>
    </row>
    <row r="4572" spans="10:17" x14ac:dyDescent="0.25">
      <c r="J4572" s="14"/>
      <c r="K4572" s="14"/>
      <c r="L4572" s="14"/>
      <c r="M4572" s="14"/>
      <c r="N4572" s="14"/>
      <c r="O4572" s="14"/>
      <c r="P4572" s="14"/>
      <c r="Q4572" s="14"/>
    </row>
    <row r="4573" spans="10:17" x14ac:dyDescent="0.25">
      <c r="J4573" s="14"/>
      <c r="K4573" s="14"/>
      <c r="L4573" s="14"/>
      <c r="M4573" s="14"/>
      <c r="N4573" s="14"/>
      <c r="O4573" s="14"/>
      <c r="P4573" s="14"/>
      <c r="Q4573" s="14"/>
    </row>
    <row r="4574" spans="10:17" x14ac:dyDescent="0.25">
      <c r="J4574" s="14"/>
      <c r="K4574" s="14"/>
      <c r="L4574" s="14"/>
      <c r="M4574" s="14"/>
      <c r="N4574" s="14"/>
      <c r="O4574" s="14"/>
      <c r="P4574" s="14"/>
      <c r="Q4574" s="14"/>
    </row>
    <row r="4575" spans="10:17" x14ac:dyDescent="0.25">
      <c r="J4575" s="14"/>
      <c r="K4575" s="14"/>
      <c r="L4575" s="14"/>
      <c r="M4575" s="14"/>
      <c r="N4575" s="14"/>
      <c r="O4575" s="14"/>
      <c r="P4575" s="14"/>
      <c r="Q4575" s="14"/>
    </row>
    <row r="4576" spans="10:17" x14ac:dyDescent="0.25">
      <c r="J4576" s="14"/>
      <c r="K4576" s="14"/>
      <c r="L4576" s="14"/>
      <c r="M4576" s="14"/>
      <c r="N4576" s="14"/>
      <c r="O4576" s="14"/>
      <c r="P4576" s="14"/>
      <c r="Q4576" s="14"/>
    </row>
    <row r="4577" spans="10:17" x14ac:dyDescent="0.25">
      <c r="J4577" s="14"/>
      <c r="K4577" s="14"/>
      <c r="L4577" s="14"/>
      <c r="M4577" s="14"/>
      <c r="N4577" s="14"/>
      <c r="O4577" s="14"/>
      <c r="P4577" s="14"/>
      <c r="Q4577" s="14"/>
    </row>
    <row r="4578" spans="10:17" x14ac:dyDescent="0.25">
      <c r="J4578" s="14"/>
      <c r="K4578" s="14"/>
      <c r="L4578" s="14"/>
      <c r="M4578" s="14"/>
      <c r="N4578" s="14"/>
      <c r="O4578" s="14"/>
      <c r="P4578" s="14"/>
      <c r="Q4578" s="14"/>
    </row>
    <row r="4579" spans="10:17" x14ac:dyDescent="0.25">
      <c r="J4579" s="14"/>
      <c r="K4579" s="14"/>
      <c r="L4579" s="14"/>
      <c r="M4579" s="14"/>
      <c r="N4579" s="14"/>
      <c r="O4579" s="14"/>
      <c r="P4579" s="14"/>
      <c r="Q4579" s="14"/>
    </row>
    <row r="4580" spans="10:17" x14ac:dyDescent="0.25">
      <c r="J4580" s="14"/>
      <c r="K4580" s="14"/>
      <c r="L4580" s="14"/>
      <c r="M4580" s="14"/>
      <c r="N4580" s="14"/>
      <c r="O4580" s="14"/>
      <c r="P4580" s="14"/>
      <c r="Q4580" s="14"/>
    </row>
    <row r="4581" spans="10:17" x14ac:dyDescent="0.25">
      <c r="J4581" s="14"/>
      <c r="K4581" s="14"/>
      <c r="L4581" s="14"/>
      <c r="M4581" s="14"/>
      <c r="N4581" s="14"/>
      <c r="O4581" s="14"/>
      <c r="P4581" s="14"/>
      <c r="Q4581" s="14"/>
    </row>
    <row r="4582" spans="10:17" x14ac:dyDescent="0.25">
      <c r="J4582" s="14"/>
      <c r="K4582" s="14"/>
      <c r="L4582" s="14"/>
      <c r="M4582" s="14"/>
      <c r="N4582" s="14"/>
      <c r="O4582" s="14"/>
      <c r="P4582" s="14"/>
      <c r="Q4582" s="14"/>
    </row>
    <row r="4583" spans="10:17" x14ac:dyDescent="0.25">
      <c r="J4583" s="14"/>
      <c r="K4583" s="14"/>
      <c r="L4583" s="14"/>
      <c r="M4583" s="14"/>
      <c r="N4583" s="14"/>
      <c r="O4583" s="14"/>
      <c r="P4583" s="14"/>
      <c r="Q4583" s="14"/>
    </row>
    <row r="4584" spans="10:17" x14ac:dyDescent="0.25">
      <c r="J4584" s="14"/>
      <c r="K4584" s="14"/>
      <c r="L4584" s="14"/>
      <c r="M4584" s="14"/>
      <c r="N4584" s="14"/>
      <c r="O4584" s="14"/>
      <c r="P4584" s="14"/>
      <c r="Q4584" s="14"/>
    </row>
    <row r="4585" spans="10:17" x14ac:dyDescent="0.25">
      <c r="J4585" s="14"/>
      <c r="K4585" s="14"/>
      <c r="L4585" s="14"/>
      <c r="M4585" s="14"/>
      <c r="N4585" s="14"/>
      <c r="O4585" s="14"/>
      <c r="P4585" s="14"/>
      <c r="Q4585" s="14"/>
    </row>
    <row r="4586" spans="10:17" x14ac:dyDescent="0.25">
      <c r="J4586" s="14"/>
      <c r="K4586" s="14"/>
      <c r="L4586" s="14"/>
      <c r="M4586" s="14"/>
      <c r="N4586" s="14"/>
      <c r="O4586" s="14"/>
      <c r="P4586" s="14"/>
      <c r="Q4586" s="14"/>
    </row>
    <row r="4587" spans="10:17" x14ac:dyDescent="0.25">
      <c r="J4587" s="14"/>
      <c r="K4587" s="14"/>
      <c r="L4587" s="14"/>
      <c r="M4587" s="14"/>
      <c r="N4587" s="14"/>
      <c r="O4587" s="14"/>
      <c r="P4587" s="14"/>
      <c r="Q4587" s="14"/>
    </row>
    <row r="4588" spans="10:17" x14ac:dyDescent="0.25">
      <c r="J4588" s="14"/>
      <c r="K4588" s="14"/>
      <c r="L4588" s="14"/>
      <c r="M4588" s="14"/>
      <c r="N4588" s="14"/>
      <c r="O4588" s="14"/>
      <c r="P4588" s="14"/>
      <c r="Q4588" s="14"/>
    </row>
    <row r="4589" spans="10:17" x14ac:dyDescent="0.25">
      <c r="J4589" s="14"/>
      <c r="K4589" s="14"/>
      <c r="L4589" s="14"/>
      <c r="M4589" s="14"/>
      <c r="N4589" s="14"/>
      <c r="O4589" s="14"/>
      <c r="P4589" s="14"/>
      <c r="Q4589" s="14"/>
    </row>
    <row r="4590" spans="10:17" x14ac:dyDescent="0.25">
      <c r="J4590" s="14"/>
      <c r="K4590" s="14"/>
      <c r="L4590" s="14"/>
      <c r="M4590" s="14"/>
      <c r="N4590" s="14"/>
      <c r="O4590" s="14"/>
      <c r="P4590" s="14"/>
      <c r="Q4590" s="14"/>
    </row>
    <row r="4591" spans="10:17" x14ac:dyDescent="0.25">
      <c r="J4591" s="14"/>
      <c r="K4591" s="14"/>
      <c r="L4591" s="14"/>
      <c r="M4591" s="14"/>
      <c r="N4591" s="14"/>
      <c r="O4591" s="14"/>
      <c r="P4591" s="14"/>
      <c r="Q4591" s="14"/>
    </row>
    <row r="4592" spans="10:17" x14ac:dyDescent="0.25">
      <c r="J4592" s="14"/>
      <c r="K4592" s="14"/>
      <c r="L4592" s="14"/>
      <c r="M4592" s="14"/>
      <c r="N4592" s="14"/>
      <c r="O4592" s="14"/>
      <c r="P4592" s="14"/>
      <c r="Q4592" s="14"/>
    </row>
    <row r="4593" spans="10:17" x14ac:dyDescent="0.25">
      <c r="J4593" s="14"/>
      <c r="K4593" s="14"/>
      <c r="L4593" s="14"/>
      <c r="M4593" s="14"/>
      <c r="N4593" s="14"/>
      <c r="O4593" s="14"/>
      <c r="P4593" s="14"/>
      <c r="Q4593" s="14"/>
    </row>
    <row r="4594" spans="10:17" x14ac:dyDescent="0.25">
      <c r="J4594" s="14"/>
      <c r="K4594" s="14"/>
      <c r="L4594" s="14"/>
      <c r="M4594" s="14"/>
      <c r="N4594" s="14"/>
      <c r="O4594" s="14"/>
      <c r="P4594" s="14"/>
      <c r="Q4594" s="14"/>
    </row>
    <row r="4595" spans="10:17" x14ac:dyDescent="0.25">
      <c r="J4595" s="14"/>
      <c r="K4595" s="14"/>
      <c r="L4595" s="14"/>
      <c r="M4595" s="14"/>
      <c r="N4595" s="14"/>
      <c r="O4595" s="14"/>
      <c r="P4595" s="14"/>
      <c r="Q4595" s="14"/>
    </row>
    <row r="4596" spans="10:17" x14ac:dyDescent="0.25">
      <c r="J4596" s="14"/>
      <c r="K4596" s="14"/>
      <c r="L4596" s="14"/>
      <c r="M4596" s="14"/>
      <c r="N4596" s="14"/>
      <c r="O4596" s="14"/>
      <c r="P4596" s="14"/>
      <c r="Q4596" s="14"/>
    </row>
    <row r="4597" spans="10:17" x14ac:dyDescent="0.25">
      <c r="J4597" s="14"/>
      <c r="K4597" s="14"/>
      <c r="L4597" s="14"/>
      <c r="M4597" s="14"/>
      <c r="N4597" s="14"/>
      <c r="O4597" s="14"/>
      <c r="P4597" s="14"/>
      <c r="Q4597" s="14"/>
    </row>
    <row r="4598" spans="10:17" x14ac:dyDescent="0.25">
      <c r="J4598" s="14"/>
      <c r="K4598" s="14"/>
      <c r="L4598" s="14"/>
      <c r="M4598" s="14"/>
      <c r="N4598" s="14"/>
      <c r="O4598" s="14"/>
      <c r="P4598" s="14"/>
      <c r="Q4598" s="14"/>
    </row>
    <row r="4599" spans="10:17" x14ac:dyDescent="0.25">
      <c r="J4599" s="14"/>
      <c r="K4599" s="14"/>
      <c r="L4599" s="14"/>
      <c r="M4599" s="14"/>
      <c r="N4599" s="14"/>
      <c r="O4599" s="14"/>
      <c r="P4599" s="14"/>
      <c r="Q4599" s="14"/>
    </row>
    <row r="4600" spans="10:17" x14ac:dyDescent="0.25">
      <c r="J4600" s="14"/>
      <c r="K4600" s="14"/>
      <c r="L4600" s="14"/>
      <c r="M4600" s="14"/>
      <c r="N4600" s="14"/>
      <c r="O4600" s="14"/>
      <c r="P4600" s="14"/>
      <c r="Q4600" s="14"/>
    </row>
    <row r="4601" spans="10:17" x14ac:dyDescent="0.25">
      <c r="J4601" s="14"/>
      <c r="K4601" s="14"/>
      <c r="L4601" s="14"/>
      <c r="M4601" s="14"/>
      <c r="N4601" s="14"/>
      <c r="O4601" s="14"/>
      <c r="P4601" s="14"/>
      <c r="Q4601" s="14"/>
    </row>
    <row r="4602" spans="10:17" x14ac:dyDescent="0.25">
      <c r="J4602" s="14"/>
      <c r="K4602" s="14"/>
      <c r="L4602" s="14"/>
      <c r="M4602" s="14"/>
      <c r="N4602" s="14"/>
      <c r="O4602" s="14"/>
      <c r="P4602" s="14"/>
      <c r="Q4602" s="14"/>
    </row>
    <row r="4603" spans="10:17" x14ac:dyDescent="0.25">
      <c r="J4603" s="14"/>
      <c r="K4603" s="14"/>
      <c r="L4603" s="14"/>
      <c r="M4603" s="14"/>
      <c r="N4603" s="14"/>
      <c r="O4603" s="14"/>
      <c r="P4603" s="14"/>
      <c r="Q4603" s="14"/>
    </row>
    <row r="4604" spans="10:17" x14ac:dyDescent="0.25">
      <c r="J4604" s="14"/>
      <c r="K4604" s="14"/>
      <c r="L4604" s="14"/>
      <c r="M4604" s="14"/>
      <c r="N4604" s="14"/>
      <c r="O4604" s="14"/>
      <c r="P4604" s="14"/>
      <c r="Q4604" s="14"/>
    </row>
    <row r="4605" spans="10:17" x14ac:dyDescent="0.25">
      <c r="J4605" s="14"/>
      <c r="K4605" s="14"/>
      <c r="L4605" s="14"/>
      <c r="M4605" s="14"/>
      <c r="N4605" s="14"/>
      <c r="O4605" s="14"/>
      <c r="P4605" s="14"/>
      <c r="Q4605" s="14"/>
    </row>
    <row r="4606" spans="10:17" x14ac:dyDescent="0.25">
      <c r="J4606" s="14"/>
      <c r="K4606" s="14"/>
      <c r="L4606" s="14"/>
      <c r="M4606" s="14"/>
      <c r="N4606" s="14"/>
      <c r="O4606" s="14"/>
      <c r="P4606" s="14"/>
      <c r="Q4606" s="14"/>
    </row>
    <row r="4607" spans="10:17" x14ac:dyDescent="0.25">
      <c r="J4607" s="14"/>
      <c r="K4607" s="14"/>
      <c r="L4607" s="14"/>
      <c r="M4607" s="14"/>
      <c r="N4607" s="14"/>
      <c r="O4607" s="14"/>
      <c r="P4607" s="14"/>
      <c r="Q4607" s="14"/>
    </row>
    <row r="4608" spans="10:17" x14ac:dyDescent="0.25">
      <c r="J4608" s="14"/>
      <c r="K4608" s="14"/>
      <c r="L4608" s="14"/>
      <c r="M4608" s="14"/>
      <c r="N4608" s="14"/>
      <c r="O4608" s="14"/>
      <c r="P4608" s="14"/>
      <c r="Q4608" s="14"/>
    </row>
    <row r="4609" spans="10:17" x14ac:dyDescent="0.25">
      <c r="J4609" s="14"/>
      <c r="K4609" s="14"/>
      <c r="L4609" s="14"/>
      <c r="M4609" s="14"/>
      <c r="N4609" s="14"/>
      <c r="O4609" s="14"/>
      <c r="P4609" s="14"/>
      <c r="Q4609" s="14"/>
    </row>
    <row r="4610" spans="10:17" x14ac:dyDescent="0.25">
      <c r="J4610" s="14"/>
      <c r="K4610" s="14"/>
      <c r="L4610" s="14"/>
      <c r="M4610" s="14"/>
      <c r="N4610" s="14"/>
      <c r="O4610" s="14"/>
      <c r="P4610" s="14"/>
      <c r="Q4610" s="14"/>
    </row>
    <row r="4611" spans="10:17" x14ac:dyDescent="0.25">
      <c r="J4611" s="14"/>
      <c r="K4611" s="14"/>
      <c r="L4611" s="14"/>
      <c r="M4611" s="14"/>
      <c r="N4611" s="14"/>
      <c r="O4611" s="14"/>
      <c r="P4611" s="14"/>
      <c r="Q4611" s="14"/>
    </row>
    <row r="4612" spans="10:17" x14ac:dyDescent="0.25">
      <c r="J4612" s="14"/>
      <c r="K4612" s="14"/>
      <c r="L4612" s="14"/>
      <c r="M4612" s="14"/>
      <c r="N4612" s="14"/>
      <c r="O4612" s="14"/>
      <c r="P4612" s="14"/>
      <c r="Q4612" s="14"/>
    </row>
    <row r="4613" spans="10:17" x14ac:dyDescent="0.25">
      <c r="J4613" s="14"/>
      <c r="K4613" s="14"/>
      <c r="L4613" s="14"/>
      <c r="M4613" s="14"/>
      <c r="N4613" s="14"/>
      <c r="O4613" s="14"/>
      <c r="P4613" s="14"/>
      <c r="Q4613" s="14"/>
    </row>
    <row r="4614" spans="10:17" x14ac:dyDescent="0.25">
      <c r="J4614" s="14"/>
      <c r="K4614" s="14"/>
      <c r="L4614" s="14"/>
      <c r="M4614" s="14"/>
      <c r="N4614" s="14"/>
      <c r="O4614" s="14"/>
      <c r="P4614" s="14"/>
      <c r="Q4614" s="14"/>
    </row>
    <row r="4615" spans="10:17" x14ac:dyDescent="0.25">
      <c r="J4615" s="14"/>
      <c r="K4615" s="14"/>
      <c r="L4615" s="14"/>
      <c r="M4615" s="14"/>
      <c r="N4615" s="14"/>
      <c r="O4615" s="14"/>
      <c r="P4615" s="14"/>
      <c r="Q4615" s="14"/>
    </row>
    <row r="4616" spans="10:17" x14ac:dyDescent="0.25">
      <c r="J4616" s="14"/>
      <c r="K4616" s="14"/>
      <c r="L4616" s="14"/>
      <c r="M4616" s="14"/>
      <c r="N4616" s="14"/>
      <c r="O4616" s="14"/>
      <c r="P4616" s="14"/>
      <c r="Q4616" s="14"/>
    </row>
    <row r="4617" spans="10:17" x14ac:dyDescent="0.25">
      <c r="J4617" s="14"/>
      <c r="K4617" s="14"/>
      <c r="L4617" s="14"/>
      <c r="M4617" s="14"/>
      <c r="N4617" s="14"/>
      <c r="O4617" s="14"/>
      <c r="P4617" s="14"/>
      <c r="Q4617" s="14"/>
    </row>
    <row r="4618" spans="10:17" x14ac:dyDescent="0.25">
      <c r="J4618" s="14"/>
      <c r="K4618" s="14"/>
      <c r="L4618" s="14"/>
      <c r="M4618" s="14"/>
      <c r="N4618" s="14"/>
      <c r="O4618" s="14"/>
      <c r="P4618" s="14"/>
      <c r="Q4618" s="14"/>
    </row>
    <row r="4619" spans="10:17" x14ac:dyDescent="0.25">
      <c r="J4619" s="14"/>
      <c r="K4619" s="14"/>
      <c r="L4619" s="14"/>
      <c r="M4619" s="14"/>
      <c r="N4619" s="14"/>
      <c r="O4619" s="14"/>
      <c r="P4619" s="14"/>
      <c r="Q4619" s="14"/>
    </row>
    <row r="4620" spans="10:17" x14ac:dyDescent="0.25">
      <c r="J4620" s="14"/>
      <c r="K4620" s="14"/>
      <c r="L4620" s="14"/>
      <c r="M4620" s="14"/>
      <c r="N4620" s="14"/>
      <c r="O4620" s="14"/>
      <c r="P4620" s="14"/>
      <c r="Q4620" s="14"/>
    </row>
    <row r="4621" spans="10:17" x14ac:dyDescent="0.25">
      <c r="J4621" s="14"/>
      <c r="K4621" s="14"/>
      <c r="L4621" s="14"/>
      <c r="M4621" s="14"/>
      <c r="N4621" s="14"/>
      <c r="O4621" s="14"/>
      <c r="P4621" s="14"/>
      <c r="Q4621" s="14"/>
    </row>
    <row r="4622" spans="10:17" x14ac:dyDescent="0.25">
      <c r="J4622" s="14"/>
      <c r="K4622" s="14"/>
      <c r="L4622" s="14"/>
      <c r="M4622" s="14"/>
      <c r="N4622" s="14"/>
      <c r="O4622" s="14"/>
      <c r="P4622" s="14"/>
      <c r="Q4622" s="14"/>
    </row>
    <row r="4623" spans="10:17" x14ac:dyDescent="0.25">
      <c r="J4623" s="14"/>
      <c r="K4623" s="14"/>
      <c r="L4623" s="14"/>
      <c r="M4623" s="14"/>
      <c r="N4623" s="14"/>
      <c r="O4623" s="14"/>
      <c r="P4623" s="14"/>
      <c r="Q4623" s="14"/>
    </row>
    <row r="4624" spans="10:17" x14ac:dyDescent="0.25">
      <c r="J4624" s="14"/>
      <c r="K4624" s="14"/>
      <c r="L4624" s="14"/>
      <c r="M4624" s="14"/>
      <c r="N4624" s="14"/>
      <c r="O4624" s="14"/>
      <c r="P4624" s="14"/>
      <c r="Q4624" s="14"/>
    </row>
    <row r="4625" spans="10:17" x14ac:dyDescent="0.25">
      <c r="J4625" s="14"/>
      <c r="K4625" s="14"/>
      <c r="L4625" s="14"/>
      <c r="M4625" s="14"/>
      <c r="N4625" s="14"/>
      <c r="O4625" s="14"/>
      <c r="P4625" s="14"/>
      <c r="Q4625" s="14"/>
    </row>
    <row r="4626" spans="10:17" x14ac:dyDescent="0.25">
      <c r="J4626" s="14"/>
      <c r="K4626" s="14"/>
      <c r="L4626" s="14"/>
      <c r="M4626" s="14"/>
      <c r="N4626" s="14"/>
      <c r="O4626" s="14"/>
      <c r="P4626" s="14"/>
      <c r="Q4626" s="14"/>
    </row>
    <row r="4627" spans="10:17" x14ac:dyDescent="0.25">
      <c r="J4627" s="14"/>
      <c r="K4627" s="14"/>
      <c r="L4627" s="14"/>
      <c r="M4627" s="14"/>
      <c r="N4627" s="14"/>
      <c r="O4627" s="14"/>
      <c r="P4627" s="14"/>
      <c r="Q4627" s="14"/>
    </row>
    <row r="4628" spans="10:17" x14ac:dyDescent="0.25">
      <c r="J4628" s="14"/>
      <c r="K4628" s="14"/>
      <c r="L4628" s="14"/>
      <c r="M4628" s="14"/>
      <c r="N4628" s="14"/>
      <c r="O4628" s="14"/>
      <c r="P4628" s="14"/>
      <c r="Q4628" s="14"/>
    </row>
    <row r="4629" spans="10:17" x14ac:dyDescent="0.25">
      <c r="J4629" s="14"/>
      <c r="K4629" s="14"/>
      <c r="L4629" s="14"/>
      <c r="M4629" s="14"/>
      <c r="N4629" s="14"/>
      <c r="O4629" s="14"/>
      <c r="P4629" s="14"/>
      <c r="Q4629" s="14"/>
    </row>
    <row r="4630" spans="10:17" x14ac:dyDescent="0.25">
      <c r="J4630" s="14"/>
      <c r="K4630" s="14"/>
      <c r="L4630" s="14"/>
      <c r="M4630" s="14"/>
      <c r="N4630" s="14"/>
      <c r="O4630" s="14"/>
      <c r="P4630" s="14"/>
      <c r="Q4630" s="14"/>
    </row>
    <row r="4631" spans="10:17" x14ac:dyDescent="0.25">
      <c r="J4631" s="14"/>
      <c r="K4631" s="14"/>
      <c r="L4631" s="14"/>
      <c r="M4631" s="14"/>
      <c r="N4631" s="14"/>
      <c r="O4631" s="14"/>
      <c r="P4631" s="14"/>
      <c r="Q4631" s="14"/>
    </row>
    <row r="4632" spans="10:17" x14ac:dyDescent="0.25">
      <c r="J4632" s="14"/>
      <c r="K4632" s="14"/>
      <c r="L4632" s="14"/>
      <c r="M4632" s="14"/>
      <c r="N4632" s="14"/>
      <c r="O4632" s="14"/>
      <c r="P4632" s="14"/>
      <c r="Q4632" s="14"/>
    </row>
    <row r="4633" spans="10:17" x14ac:dyDescent="0.25">
      <c r="J4633" s="14"/>
      <c r="K4633" s="14"/>
      <c r="L4633" s="14"/>
      <c r="M4633" s="14"/>
      <c r="N4633" s="14"/>
      <c r="O4633" s="14"/>
      <c r="P4633" s="14"/>
      <c r="Q4633" s="14"/>
    </row>
    <row r="4634" spans="10:17" x14ac:dyDescent="0.25">
      <c r="J4634" s="14"/>
      <c r="K4634" s="14"/>
      <c r="L4634" s="14"/>
      <c r="M4634" s="14"/>
      <c r="N4634" s="14"/>
      <c r="O4634" s="14"/>
      <c r="P4634" s="14"/>
      <c r="Q4634" s="14"/>
    </row>
    <row r="4635" spans="10:17" x14ac:dyDescent="0.25">
      <c r="J4635" s="14"/>
      <c r="K4635" s="14"/>
      <c r="L4635" s="14"/>
      <c r="M4635" s="14"/>
      <c r="N4635" s="14"/>
      <c r="O4635" s="14"/>
      <c r="P4635" s="14"/>
      <c r="Q4635" s="14"/>
    </row>
    <row r="4636" spans="10:17" x14ac:dyDescent="0.25">
      <c r="J4636" s="14"/>
      <c r="K4636" s="14"/>
      <c r="L4636" s="14"/>
      <c r="M4636" s="14"/>
      <c r="N4636" s="14"/>
      <c r="O4636" s="14"/>
      <c r="P4636" s="14"/>
      <c r="Q4636" s="14"/>
    </row>
    <row r="4637" spans="10:17" x14ac:dyDescent="0.25">
      <c r="J4637" s="14"/>
      <c r="K4637" s="14"/>
      <c r="L4637" s="14"/>
      <c r="M4637" s="14"/>
      <c r="N4637" s="14"/>
      <c r="O4637" s="14"/>
      <c r="P4637" s="14"/>
      <c r="Q4637" s="14"/>
    </row>
    <row r="4638" spans="10:17" x14ac:dyDescent="0.25">
      <c r="J4638" s="14"/>
      <c r="K4638" s="14"/>
      <c r="L4638" s="14"/>
      <c r="M4638" s="14"/>
      <c r="N4638" s="14"/>
      <c r="O4638" s="14"/>
      <c r="P4638" s="14"/>
      <c r="Q4638" s="14"/>
    </row>
    <row r="4639" spans="10:17" x14ac:dyDescent="0.25">
      <c r="J4639" s="14"/>
      <c r="K4639" s="14"/>
      <c r="L4639" s="14"/>
      <c r="M4639" s="14"/>
      <c r="N4639" s="14"/>
      <c r="O4639" s="14"/>
      <c r="P4639" s="14"/>
      <c r="Q4639" s="14"/>
    </row>
    <row r="4640" spans="10:17" x14ac:dyDescent="0.25">
      <c r="J4640" s="14"/>
      <c r="K4640" s="14"/>
      <c r="L4640" s="14"/>
      <c r="M4640" s="14"/>
      <c r="N4640" s="14"/>
      <c r="O4640" s="14"/>
      <c r="P4640" s="14"/>
      <c r="Q4640" s="14"/>
    </row>
    <row r="4641" spans="10:17" x14ac:dyDescent="0.25">
      <c r="J4641" s="14"/>
      <c r="K4641" s="14"/>
      <c r="L4641" s="14"/>
      <c r="M4641" s="14"/>
      <c r="N4641" s="14"/>
      <c r="O4641" s="14"/>
      <c r="P4641" s="14"/>
      <c r="Q4641" s="14"/>
    </row>
    <row r="4642" spans="10:17" x14ac:dyDescent="0.25">
      <c r="J4642" s="14"/>
      <c r="K4642" s="14"/>
      <c r="L4642" s="14"/>
      <c r="M4642" s="14"/>
      <c r="N4642" s="14"/>
      <c r="O4642" s="14"/>
      <c r="P4642" s="14"/>
      <c r="Q4642" s="14"/>
    </row>
    <row r="4643" spans="10:17" x14ac:dyDescent="0.25">
      <c r="J4643" s="14"/>
      <c r="K4643" s="14"/>
      <c r="L4643" s="14"/>
      <c r="M4643" s="14"/>
      <c r="N4643" s="14"/>
      <c r="O4643" s="14"/>
      <c r="P4643" s="14"/>
      <c r="Q4643" s="14"/>
    </row>
    <row r="4644" spans="10:17" x14ac:dyDescent="0.25">
      <c r="J4644" s="14"/>
      <c r="K4644" s="14"/>
      <c r="L4644" s="14"/>
      <c r="M4644" s="14"/>
      <c r="N4644" s="14"/>
      <c r="O4644" s="14"/>
      <c r="P4644" s="14"/>
      <c r="Q4644" s="14"/>
    </row>
    <row r="4645" spans="10:17" x14ac:dyDescent="0.25">
      <c r="J4645" s="14"/>
      <c r="K4645" s="14"/>
      <c r="L4645" s="14"/>
      <c r="M4645" s="14"/>
      <c r="N4645" s="14"/>
      <c r="O4645" s="14"/>
      <c r="P4645" s="14"/>
      <c r="Q4645" s="14"/>
    </row>
    <row r="4646" spans="10:17" x14ac:dyDescent="0.25">
      <c r="J4646" s="14"/>
      <c r="K4646" s="14"/>
      <c r="L4646" s="14"/>
      <c r="M4646" s="14"/>
      <c r="N4646" s="14"/>
      <c r="O4646" s="14"/>
      <c r="P4646" s="14"/>
      <c r="Q4646" s="14"/>
    </row>
    <row r="4647" spans="10:17" x14ac:dyDescent="0.25">
      <c r="J4647" s="14"/>
      <c r="K4647" s="14"/>
      <c r="L4647" s="14"/>
      <c r="M4647" s="14"/>
      <c r="N4647" s="14"/>
      <c r="O4647" s="14"/>
      <c r="P4647" s="14"/>
      <c r="Q4647" s="14"/>
    </row>
    <row r="4648" spans="10:17" x14ac:dyDescent="0.25">
      <c r="J4648" s="14"/>
      <c r="K4648" s="14"/>
      <c r="L4648" s="14"/>
      <c r="M4648" s="14"/>
      <c r="N4648" s="14"/>
      <c r="O4648" s="14"/>
      <c r="P4648" s="14"/>
      <c r="Q4648" s="14"/>
    </row>
    <row r="4649" spans="10:17" x14ac:dyDescent="0.25">
      <c r="J4649" s="14"/>
      <c r="K4649" s="14"/>
      <c r="L4649" s="14"/>
      <c r="M4649" s="14"/>
      <c r="N4649" s="14"/>
      <c r="O4649" s="14"/>
      <c r="P4649" s="14"/>
      <c r="Q4649" s="14"/>
    </row>
    <row r="4650" spans="10:17" x14ac:dyDescent="0.25">
      <c r="J4650" s="14"/>
      <c r="K4650" s="14"/>
      <c r="L4650" s="14"/>
      <c r="M4650" s="14"/>
      <c r="N4650" s="14"/>
      <c r="O4650" s="14"/>
      <c r="P4650" s="14"/>
      <c r="Q4650" s="14"/>
    </row>
    <row r="4651" spans="10:17" x14ac:dyDescent="0.25">
      <c r="J4651" s="14"/>
      <c r="K4651" s="14"/>
      <c r="L4651" s="14"/>
      <c r="M4651" s="14"/>
      <c r="N4651" s="14"/>
      <c r="O4651" s="14"/>
      <c r="P4651" s="14"/>
      <c r="Q4651" s="14"/>
    </row>
    <row r="4652" spans="10:17" x14ac:dyDescent="0.25">
      <c r="J4652" s="14"/>
      <c r="K4652" s="14"/>
      <c r="L4652" s="14"/>
      <c r="M4652" s="14"/>
      <c r="N4652" s="14"/>
      <c r="O4652" s="14"/>
      <c r="P4652" s="14"/>
      <c r="Q4652" s="14"/>
    </row>
    <row r="4653" spans="10:17" x14ac:dyDescent="0.25">
      <c r="J4653" s="14"/>
      <c r="K4653" s="14"/>
      <c r="L4653" s="14"/>
      <c r="M4653" s="14"/>
      <c r="N4653" s="14"/>
      <c r="O4653" s="14"/>
      <c r="P4653" s="14"/>
      <c r="Q4653" s="14"/>
    </row>
    <row r="4654" spans="10:17" x14ac:dyDescent="0.25">
      <c r="J4654" s="14"/>
      <c r="K4654" s="14"/>
      <c r="L4654" s="14"/>
      <c r="M4654" s="14"/>
      <c r="N4654" s="14"/>
      <c r="O4654" s="14"/>
      <c r="P4654" s="14"/>
      <c r="Q4654" s="14"/>
    </row>
    <row r="4655" spans="10:17" x14ac:dyDescent="0.25">
      <c r="J4655" s="14"/>
      <c r="K4655" s="14"/>
      <c r="L4655" s="14"/>
      <c r="M4655" s="14"/>
      <c r="N4655" s="14"/>
      <c r="O4655" s="14"/>
      <c r="P4655" s="14"/>
      <c r="Q4655" s="14"/>
    </row>
    <row r="4656" spans="10:17" x14ac:dyDescent="0.25">
      <c r="J4656" s="14"/>
      <c r="K4656" s="14"/>
      <c r="L4656" s="14"/>
      <c r="M4656" s="14"/>
      <c r="N4656" s="14"/>
      <c r="O4656" s="14"/>
      <c r="P4656" s="14"/>
      <c r="Q4656" s="14"/>
    </row>
    <row r="4657" spans="10:17" x14ac:dyDescent="0.25">
      <c r="J4657" s="14"/>
      <c r="K4657" s="14"/>
      <c r="L4657" s="14"/>
      <c r="M4657" s="14"/>
      <c r="N4657" s="14"/>
      <c r="O4657" s="14"/>
      <c r="P4657" s="14"/>
      <c r="Q4657" s="14"/>
    </row>
    <row r="4658" spans="10:17" x14ac:dyDescent="0.25">
      <c r="J4658" s="14"/>
      <c r="K4658" s="14"/>
      <c r="L4658" s="14"/>
      <c r="M4658" s="14"/>
      <c r="N4658" s="14"/>
      <c r="O4658" s="14"/>
      <c r="P4658" s="14"/>
      <c r="Q4658" s="14"/>
    </row>
    <row r="4659" spans="10:17" x14ac:dyDescent="0.25">
      <c r="J4659" s="14"/>
      <c r="K4659" s="14"/>
      <c r="L4659" s="14"/>
      <c r="M4659" s="14"/>
      <c r="N4659" s="14"/>
      <c r="O4659" s="14"/>
      <c r="P4659" s="14"/>
      <c r="Q4659" s="14"/>
    </row>
    <row r="4660" spans="10:17" x14ac:dyDescent="0.25">
      <c r="J4660" s="14"/>
      <c r="K4660" s="14"/>
      <c r="L4660" s="14"/>
      <c r="M4660" s="14"/>
      <c r="N4660" s="14"/>
      <c r="O4660" s="14"/>
      <c r="P4660" s="14"/>
      <c r="Q4660" s="14"/>
    </row>
    <row r="4661" spans="10:17" x14ac:dyDescent="0.25">
      <c r="J4661" s="14"/>
      <c r="K4661" s="14"/>
      <c r="L4661" s="14"/>
      <c r="M4661" s="14"/>
      <c r="N4661" s="14"/>
      <c r="O4661" s="14"/>
      <c r="P4661" s="14"/>
      <c r="Q4661" s="14"/>
    </row>
    <row r="4662" spans="10:17" x14ac:dyDescent="0.25">
      <c r="J4662" s="14"/>
      <c r="K4662" s="14"/>
      <c r="L4662" s="14"/>
      <c r="M4662" s="14"/>
      <c r="N4662" s="14"/>
      <c r="O4662" s="14"/>
      <c r="P4662" s="14"/>
      <c r="Q4662" s="14"/>
    </row>
    <row r="4663" spans="10:17" x14ac:dyDescent="0.25">
      <c r="J4663" s="14"/>
      <c r="K4663" s="14"/>
      <c r="L4663" s="14"/>
      <c r="M4663" s="14"/>
      <c r="N4663" s="14"/>
      <c r="O4663" s="14"/>
      <c r="P4663" s="14"/>
      <c r="Q4663" s="14"/>
    </row>
    <row r="4664" spans="10:17" x14ac:dyDescent="0.25">
      <c r="J4664" s="14"/>
      <c r="K4664" s="14"/>
      <c r="L4664" s="14"/>
      <c r="M4664" s="14"/>
      <c r="N4664" s="14"/>
      <c r="O4664" s="14"/>
      <c r="P4664" s="14"/>
      <c r="Q4664" s="14"/>
    </row>
    <row r="4665" spans="10:17" x14ac:dyDescent="0.25">
      <c r="J4665" s="14"/>
      <c r="K4665" s="14"/>
      <c r="L4665" s="14"/>
      <c r="M4665" s="14"/>
      <c r="N4665" s="14"/>
      <c r="O4665" s="14"/>
      <c r="P4665" s="14"/>
      <c r="Q4665" s="14"/>
    </row>
    <row r="4666" spans="10:17" x14ac:dyDescent="0.25">
      <c r="J4666" s="14"/>
      <c r="K4666" s="14"/>
      <c r="L4666" s="14"/>
      <c r="M4666" s="14"/>
      <c r="N4666" s="14"/>
      <c r="O4666" s="14"/>
      <c r="P4666" s="14"/>
      <c r="Q4666" s="14"/>
    </row>
    <row r="4667" spans="10:17" x14ac:dyDescent="0.25">
      <c r="J4667" s="14"/>
      <c r="K4667" s="14"/>
      <c r="L4667" s="14"/>
      <c r="M4667" s="14"/>
      <c r="N4667" s="14"/>
      <c r="O4667" s="14"/>
      <c r="P4667" s="14"/>
      <c r="Q4667" s="14"/>
    </row>
    <row r="4668" spans="10:17" x14ac:dyDescent="0.25">
      <c r="J4668" s="14"/>
      <c r="K4668" s="14"/>
      <c r="L4668" s="14"/>
      <c r="M4668" s="14"/>
      <c r="N4668" s="14"/>
      <c r="O4668" s="14"/>
      <c r="P4668" s="14"/>
      <c r="Q4668" s="14"/>
    </row>
    <row r="4669" spans="10:17" x14ac:dyDescent="0.25">
      <c r="J4669" s="14"/>
      <c r="K4669" s="14"/>
      <c r="L4669" s="14"/>
      <c r="M4669" s="14"/>
      <c r="N4669" s="14"/>
      <c r="O4669" s="14"/>
      <c r="P4669" s="14"/>
      <c r="Q4669" s="14"/>
    </row>
    <row r="4670" spans="10:17" x14ac:dyDescent="0.25">
      <c r="J4670" s="14"/>
      <c r="K4670" s="14"/>
      <c r="L4670" s="14"/>
      <c r="M4670" s="14"/>
      <c r="N4670" s="14"/>
      <c r="O4670" s="14"/>
      <c r="P4670" s="14"/>
      <c r="Q4670" s="14"/>
    </row>
    <row r="4671" spans="10:17" x14ac:dyDescent="0.25">
      <c r="J4671" s="14"/>
      <c r="K4671" s="14"/>
      <c r="L4671" s="14"/>
      <c r="M4671" s="14"/>
      <c r="N4671" s="14"/>
      <c r="O4671" s="14"/>
      <c r="P4671" s="14"/>
      <c r="Q4671" s="14"/>
    </row>
    <row r="4672" spans="10:17" x14ac:dyDescent="0.25">
      <c r="J4672" s="14"/>
      <c r="K4672" s="14"/>
      <c r="L4672" s="14"/>
      <c r="M4672" s="14"/>
      <c r="N4672" s="14"/>
      <c r="O4672" s="14"/>
      <c r="P4672" s="14"/>
      <c r="Q4672" s="14"/>
    </row>
    <row r="4673" spans="10:17" x14ac:dyDescent="0.25">
      <c r="J4673" s="14"/>
      <c r="K4673" s="14"/>
      <c r="L4673" s="14"/>
      <c r="M4673" s="14"/>
      <c r="N4673" s="14"/>
      <c r="O4673" s="14"/>
      <c r="P4673" s="14"/>
      <c r="Q4673" s="14"/>
    </row>
    <row r="4674" spans="10:17" x14ac:dyDescent="0.25">
      <c r="J4674" s="14"/>
      <c r="K4674" s="14"/>
      <c r="L4674" s="14"/>
      <c r="M4674" s="14"/>
      <c r="N4674" s="14"/>
      <c r="O4674" s="14"/>
      <c r="P4674" s="14"/>
      <c r="Q4674" s="14"/>
    </row>
    <row r="4675" spans="10:17" x14ac:dyDescent="0.25">
      <c r="J4675" s="14"/>
      <c r="K4675" s="14"/>
      <c r="L4675" s="14"/>
      <c r="M4675" s="14"/>
      <c r="N4675" s="14"/>
      <c r="O4675" s="14"/>
      <c r="P4675" s="14"/>
      <c r="Q4675" s="14"/>
    </row>
    <row r="4676" spans="10:17" x14ac:dyDescent="0.25">
      <c r="J4676" s="14"/>
      <c r="K4676" s="14"/>
      <c r="L4676" s="14"/>
      <c r="M4676" s="14"/>
      <c r="N4676" s="14"/>
      <c r="O4676" s="14"/>
      <c r="P4676" s="14"/>
      <c r="Q4676" s="14"/>
    </row>
    <row r="4677" spans="10:17" x14ac:dyDescent="0.25">
      <c r="J4677" s="14"/>
      <c r="K4677" s="14"/>
      <c r="L4677" s="14"/>
      <c r="M4677" s="14"/>
      <c r="N4677" s="14"/>
      <c r="O4677" s="14"/>
      <c r="P4677" s="14"/>
      <c r="Q4677" s="14"/>
    </row>
    <row r="4678" spans="10:17" x14ac:dyDescent="0.25">
      <c r="J4678" s="14"/>
      <c r="K4678" s="14"/>
      <c r="L4678" s="14"/>
      <c r="M4678" s="14"/>
      <c r="N4678" s="14"/>
      <c r="O4678" s="14"/>
      <c r="P4678" s="14"/>
      <c r="Q4678" s="14"/>
    </row>
    <row r="4679" spans="10:17" x14ac:dyDescent="0.25">
      <c r="J4679" s="14"/>
      <c r="K4679" s="14"/>
      <c r="L4679" s="14"/>
      <c r="M4679" s="14"/>
      <c r="N4679" s="14"/>
      <c r="O4679" s="14"/>
      <c r="P4679" s="14"/>
      <c r="Q4679" s="14"/>
    </row>
    <row r="4680" spans="10:17" x14ac:dyDescent="0.25">
      <c r="J4680" s="14"/>
      <c r="K4680" s="14"/>
      <c r="L4680" s="14"/>
      <c r="M4680" s="14"/>
      <c r="N4680" s="14"/>
      <c r="O4680" s="14"/>
      <c r="P4680" s="14"/>
      <c r="Q4680" s="14"/>
    </row>
    <row r="4681" spans="10:17" x14ac:dyDescent="0.25">
      <c r="J4681" s="14"/>
      <c r="K4681" s="14"/>
      <c r="L4681" s="14"/>
      <c r="M4681" s="14"/>
      <c r="N4681" s="14"/>
      <c r="O4681" s="14"/>
      <c r="P4681" s="14"/>
      <c r="Q4681" s="14"/>
    </row>
    <row r="4682" spans="10:17" x14ac:dyDescent="0.25">
      <c r="J4682" s="14"/>
      <c r="K4682" s="14"/>
      <c r="L4682" s="14"/>
      <c r="M4682" s="14"/>
      <c r="N4682" s="14"/>
      <c r="O4682" s="14"/>
      <c r="P4682" s="14"/>
      <c r="Q4682" s="14"/>
    </row>
    <row r="4683" spans="10:17" x14ac:dyDescent="0.25">
      <c r="J4683" s="14"/>
      <c r="K4683" s="14"/>
      <c r="L4683" s="14"/>
      <c r="M4683" s="14"/>
      <c r="N4683" s="14"/>
      <c r="O4683" s="14"/>
      <c r="P4683" s="14"/>
      <c r="Q4683" s="14"/>
    </row>
    <row r="4684" spans="10:17" x14ac:dyDescent="0.25">
      <c r="J4684" s="14"/>
      <c r="K4684" s="14"/>
      <c r="L4684" s="14"/>
      <c r="M4684" s="14"/>
      <c r="N4684" s="14"/>
      <c r="O4684" s="14"/>
      <c r="P4684" s="14"/>
      <c r="Q4684" s="14"/>
    </row>
    <row r="4685" spans="10:17" x14ac:dyDescent="0.25">
      <c r="J4685" s="14"/>
      <c r="K4685" s="14"/>
      <c r="L4685" s="14"/>
      <c r="M4685" s="14"/>
      <c r="N4685" s="14"/>
      <c r="O4685" s="14"/>
      <c r="P4685" s="14"/>
      <c r="Q4685" s="14"/>
    </row>
    <row r="4686" spans="10:17" x14ac:dyDescent="0.25">
      <c r="J4686" s="14"/>
      <c r="K4686" s="14"/>
      <c r="L4686" s="14"/>
      <c r="M4686" s="14"/>
      <c r="N4686" s="14"/>
      <c r="O4686" s="14"/>
      <c r="P4686" s="14"/>
      <c r="Q4686" s="14"/>
    </row>
    <row r="4687" spans="10:17" x14ac:dyDescent="0.25">
      <c r="J4687" s="14"/>
      <c r="K4687" s="14"/>
      <c r="L4687" s="14"/>
      <c r="M4687" s="14"/>
      <c r="N4687" s="14"/>
      <c r="O4687" s="14"/>
      <c r="P4687" s="14"/>
      <c r="Q4687" s="14"/>
    </row>
    <row r="4688" spans="10:17" x14ac:dyDescent="0.25">
      <c r="J4688" s="14"/>
      <c r="K4688" s="14"/>
      <c r="L4688" s="14"/>
      <c r="M4688" s="14"/>
      <c r="N4688" s="14"/>
      <c r="O4688" s="14"/>
      <c r="P4688" s="14"/>
      <c r="Q4688" s="14"/>
    </row>
    <row r="4689" spans="10:17" x14ac:dyDescent="0.25">
      <c r="J4689" s="14"/>
      <c r="K4689" s="14"/>
      <c r="L4689" s="14"/>
      <c r="M4689" s="14"/>
      <c r="N4689" s="14"/>
      <c r="O4689" s="14"/>
      <c r="P4689" s="14"/>
      <c r="Q4689" s="14"/>
    </row>
    <row r="4690" spans="10:17" x14ac:dyDescent="0.25">
      <c r="J4690" s="14"/>
      <c r="K4690" s="14"/>
      <c r="L4690" s="14"/>
      <c r="M4690" s="14"/>
      <c r="N4690" s="14"/>
      <c r="O4690" s="14"/>
      <c r="P4690" s="14"/>
      <c r="Q4690" s="14"/>
    </row>
    <row r="4691" spans="10:17" x14ac:dyDescent="0.25">
      <c r="J4691" s="14"/>
      <c r="K4691" s="14"/>
      <c r="L4691" s="14"/>
      <c r="M4691" s="14"/>
      <c r="N4691" s="14"/>
      <c r="O4691" s="14"/>
      <c r="P4691" s="14"/>
      <c r="Q4691" s="14"/>
    </row>
    <row r="4692" spans="10:17" x14ac:dyDescent="0.25">
      <c r="J4692" s="14"/>
      <c r="K4692" s="14"/>
      <c r="L4692" s="14"/>
      <c r="M4692" s="14"/>
      <c r="N4692" s="14"/>
      <c r="O4692" s="14"/>
      <c r="P4692" s="14"/>
      <c r="Q4692" s="14"/>
    </row>
    <row r="4693" spans="10:17" x14ac:dyDescent="0.25">
      <c r="J4693" s="14"/>
      <c r="K4693" s="14"/>
      <c r="L4693" s="14"/>
      <c r="M4693" s="14"/>
      <c r="N4693" s="14"/>
      <c r="O4693" s="14"/>
      <c r="P4693" s="14"/>
      <c r="Q4693" s="14"/>
    </row>
    <row r="4694" spans="10:17" x14ac:dyDescent="0.25">
      <c r="J4694" s="14"/>
      <c r="K4694" s="14"/>
      <c r="L4694" s="14"/>
      <c r="M4694" s="14"/>
      <c r="N4694" s="14"/>
      <c r="O4694" s="14"/>
      <c r="P4694" s="14"/>
      <c r="Q4694" s="14"/>
    </row>
    <row r="4695" spans="10:17" x14ac:dyDescent="0.25">
      <c r="J4695" s="14"/>
      <c r="K4695" s="14"/>
      <c r="L4695" s="14"/>
      <c r="M4695" s="14"/>
      <c r="N4695" s="14"/>
      <c r="O4695" s="14"/>
      <c r="P4695" s="14"/>
      <c r="Q4695" s="14"/>
    </row>
    <row r="4696" spans="10:17" x14ac:dyDescent="0.25">
      <c r="J4696" s="14"/>
      <c r="K4696" s="14"/>
      <c r="L4696" s="14"/>
      <c r="M4696" s="14"/>
      <c r="N4696" s="14"/>
      <c r="O4696" s="14"/>
      <c r="P4696" s="14"/>
      <c r="Q4696" s="14"/>
    </row>
    <row r="4697" spans="10:17" x14ac:dyDescent="0.25">
      <c r="J4697" s="14"/>
      <c r="K4697" s="14"/>
      <c r="L4697" s="14"/>
      <c r="M4697" s="14"/>
      <c r="N4697" s="14"/>
      <c r="O4697" s="14"/>
      <c r="P4697" s="14"/>
      <c r="Q4697" s="14"/>
    </row>
    <row r="4698" spans="10:17" x14ac:dyDescent="0.25">
      <c r="J4698" s="14"/>
      <c r="K4698" s="14"/>
      <c r="L4698" s="14"/>
      <c r="M4698" s="14"/>
      <c r="N4698" s="14"/>
      <c r="O4698" s="14"/>
      <c r="P4698" s="14"/>
      <c r="Q4698" s="14"/>
    </row>
    <row r="4699" spans="10:17" x14ac:dyDescent="0.25">
      <c r="J4699" s="14"/>
      <c r="K4699" s="14"/>
      <c r="L4699" s="14"/>
      <c r="M4699" s="14"/>
      <c r="N4699" s="14"/>
      <c r="O4699" s="14"/>
      <c r="P4699" s="14"/>
      <c r="Q4699" s="14"/>
    </row>
    <row r="4700" spans="10:17" x14ac:dyDescent="0.25">
      <c r="J4700" s="14"/>
      <c r="K4700" s="14"/>
      <c r="L4700" s="14"/>
      <c r="M4700" s="14"/>
      <c r="N4700" s="14"/>
      <c r="O4700" s="14"/>
      <c r="P4700" s="14"/>
      <c r="Q4700" s="14"/>
    </row>
    <row r="4701" spans="10:17" x14ac:dyDescent="0.25">
      <c r="J4701" s="14"/>
      <c r="K4701" s="14"/>
      <c r="L4701" s="14"/>
      <c r="M4701" s="14"/>
      <c r="N4701" s="14"/>
      <c r="O4701" s="14"/>
      <c r="P4701" s="14"/>
      <c r="Q4701" s="14"/>
    </row>
    <row r="4702" spans="10:17" x14ac:dyDescent="0.25">
      <c r="J4702" s="14"/>
      <c r="K4702" s="14"/>
      <c r="L4702" s="14"/>
      <c r="M4702" s="14"/>
      <c r="N4702" s="14"/>
      <c r="O4702" s="14"/>
      <c r="P4702" s="14"/>
      <c r="Q4702" s="14"/>
    </row>
    <row r="4703" spans="10:17" x14ac:dyDescent="0.25">
      <c r="J4703" s="14"/>
      <c r="K4703" s="14"/>
      <c r="L4703" s="14"/>
      <c r="M4703" s="14"/>
      <c r="N4703" s="14"/>
      <c r="O4703" s="14"/>
      <c r="P4703" s="14"/>
      <c r="Q4703" s="14"/>
    </row>
    <row r="4704" spans="10:17" x14ac:dyDescent="0.25">
      <c r="J4704" s="14"/>
      <c r="K4704" s="14"/>
      <c r="L4704" s="14"/>
      <c r="M4704" s="14"/>
      <c r="N4704" s="14"/>
      <c r="O4704" s="14"/>
      <c r="P4704" s="14"/>
      <c r="Q4704" s="14"/>
    </row>
    <row r="4705" spans="10:17" x14ac:dyDescent="0.25">
      <c r="J4705" s="14"/>
      <c r="K4705" s="14"/>
      <c r="L4705" s="14"/>
      <c r="M4705" s="14"/>
      <c r="N4705" s="14"/>
      <c r="O4705" s="14"/>
      <c r="P4705" s="14"/>
      <c r="Q4705" s="14"/>
    </row>
    <row r="4706" spans="10:17" x14ac:dyDescent="0.25">
      <c r="J4706" s="14"/>
      <c r="K4706" s="14"/>
      <c r="L4706" s="14"/>
      <c r="M4706" s="14"/>
      <c r="N4706" s="14"/>
      <c r="O4706" s="14"/>
      <c r="P4706" s="14"/>
      <c r="Q4706" s="14"/>
    </row>
    <row r="4707" spans="10:17" x14ac:dyDescent="0.25">
      <c r="J4707" s="14"/>
      <c r="K4707" s="14"/>
      <c r="L4707" s="14"/>
      <c r="M4707" s="14"/>
      <c r="N4707" s="14"/>
      <c r="O4707" s="14"/>
      <c r="P4707" s="14"/>
      <c r="Q4707" s="14"/>
    </row>
    <row r="4708" spans="10:17" x14ac:dyDescent="0.25">
      <c r="J4708" s="14"/>
      <c r="K4708" s="14"/>
      <c r="L4708" s="14"/>
      <c r="M4708" s="14"/>
      <c r="N4708" s="14"/>
      <c r="O4708" s="14"/>
      <c r="P4708" s="14"/>
      <c r="Q4708" s="14"/>
    </row>
    <row r="4709" spans="10:17" x14ac:dyDescent="0.25">
      <c r="J4709" s="14"/>
      <c r="K4709" s="14"/>
      <c r="L4709" s="14"/>
      <c r="M4709" s="14"/>
      <c r="N4709" s="14"/>
      <c r="O4709" s="14"/>
      <c r="P4709" s="14"/>
      <c r="Q4709" s="14"/>
    </row>
    <row r="4710" spans="10:17" x14ac:dyDescent="0.25">
      <c r="J4710" s="14"/>
      <c r="K4710" s="14"/>
      <c r="L4710" s="14"/>
      <c r="M4710" s="14"/>
      <c r="N4710" s="14"/>
      <c r="O4710" s="14"/>
      <c r="P4710" s="14"/>
      <c r="Q4710" s="14"/>
    </row>
    <row r="4711" spans="10:17" x14ac:dyDescent="0.25">
      <c r="J4711" s="14"/>
      <c r="K4711" s="14"/>
      <c r="L4711" s="14"/>
      <c r="M4711" s="14"/>
      <c r="N4711" s="14"/>
      <c r="O4711" s="14"/>
      <c r="P4711" s="14"/>
      <c r="Q4711" s="14"/>
    </row>
    <row r="4712" spans="10:17" x14ac:dyDescent="0.25">
      <c r="J4712" s="14"/>
      <c r="K4712" s="14"/>
      <c r="L4712" s="14"/>
      <c r="M4712" s="14"/>
      <c r="N4712" s="14"/>
      <c r="O4712" s="14"/>
      <c r="P4712" s="14"/>
      <c r="Q4712" s="14"/>
    </row>
    <row r="4713" spans="10:17" x14ac:dyDescent="0.25">
      <c r="J4713" s="14"/>
      <c r="K4713" s="14"/>
      <c r="L4713" s="14"/>
      <c r="M4713" s="14"/>
      <c r="N4713" s="14"/>
      <c r="O4713" s="14"/>
      <c r="P4713" s="14"/>
      <c r="Q4713" s="14"/>
    </row>
    <row r="4714" spans="10:17" x14ac:dyDescent="0.25">
      <c r="J4714" s="14"/>
      <c r="K4714" s="14"/>
      <c r="L4714" s="14"/>
      <c r="M4714" s="14"/>
      <c r="N4714" s="14"/>
      <c r="O4714" s="14"/>
      <c r="P4714" s="14"/>
      <c r="Q4714" s="14"/>
    </row>
    <row r="4715" spans="10:17" x14ac:dyDescent="0.25">
      <c r="J4715" s="14"/>
      <c r="K4715" s="14"/>
      <c r="L4715" s="14"/>
      <c r="M4715" s="14"/>
      <c r="N4715" s="14"/>
      <c r="O4715" s="14"/>
      <c r="P4715" s="14"/>
      <c r="Q4715" s="14"/>
    </row>
    <row r="4716" spans="10:17" x14ac:dyDescent="0.25">
      <c r="J4716" s="14"/>
      <c r="K4716" s="14"/>
      <c r="L4716" s="14"/>
      <c r="M4716" s="14"/>
      <c r="N4716" s="14"/>
      <c r="O4716" s="14"/>
      <c r="P4716" s="14"/>
      <c r="Q4716" s="14"/>
    </row>
    <row r="4717" spans="10:17" x14ac:dyDescent="0.25">
      <c r="J4717" s="14"/>
      <c r="K4717" s="14"/>
      <c r="L4717" s="14"/>
      <c r="M4717" s="14"/>
      <c r="N4717" s="14"/>
      <c r="O4717" s="14"/>
      <c r="P4717" s="14"/>
      <c r="Q4717" s="14"/>
    </row>
    <row r="4718" spans="10:17" x14ac:dyDescent="0.25">
      <c r="J4718" s="14"/>
      <c r="K4718" s="14"/>
      <c r="L4718" s="14"/>
      <c r="M4718" s="14"/>
      <c r="N4718" s="14"/>
      <c r="O4718" s="14"/>
      <c r="P4718" s="14"/>
      <c r="Q4718" s="14"/>
    </row>
    <row r="4719" spans="10:17" x14ac:dyDescent="0.25">
      <c r="J4719" s="14"/>
      <c r="K4719" s="14"/>
      <c r="L4719" s="14"/>
      <c r="M4719" s="14"/>
      <c r="N4719" s="14"/>
      <c r="O4719" s="14"/>
      <c r="P4719" s="14"/>
      <c r="Q4719" s="14"/>
    </row>
    <row r="4720" spans="10:17" x14ac:dyDescent="0.25">
      <c r="J4720" s="14"/>
      <c r="K4720" s="14"/>
      <c r="L4720" s="14"/>
      <c r="M4720" s="14"/>
      <c r="N4720" s="14"/>
      <c r="O4720" s="14"/>
      <c r="P4720" s="14"/>
      <c r="Q4720" s="14"/>
    </row>
    <row r="4721" spans="10:17" x14ac:dyDescent="0.25">
      <c r="J4721" s="14"/>
      <c r="K4721" s="14"/>
      <c r="L4721" s="14"/>
      <c r="M4721" s="14"/>
      <c r="N4721" s="14"/>
      <c r="O4721" s="14"/>
      <c r="P4721" s="14"/>
      <c r="Q4721" s="14"/>
    </row>
    <row r="4722" spans="10:17" x14ac:dyDescent="0.25">
      <c r="J4722" s="14"/>
      <c r="K4722" s="14"/>
      <c r="L4722" s="14"/>
      <c r="M4722" s="14"/>
      <c r="N4722" s="14"/>
      <c r="O4722" s="14"/>
      <c r="P4722" s="14"/>
      <c r="Q4722" s="14"/>
    </row>
    <row r="4723" spans="10:17" x14ac:dyDescent="0.25">
      <c r="J4723" s="14"/>
      <c r="K4723" s="14"/>
      <c r="L4723" s="14"/>
      <c r="M4723" s="14"/>
      <c r="N4723" s="14"/>
      <c r="O4723" s="14"/>
      <c r="P4723" s="14"/>
      <c r="Q4723" s="14"/>
    </row>
    <row r="4724" spans="10:17" x14ac:dyDescent="0.25">
      <c r="J4724" s="14"/>
      <c r="K4724" s="14"/>
      <c r="L4724" s="14"/>
      <c r="M4724" s="14"/>
      <c r="N4724" s="14"/>
      <c r="O4724" s="14"/>
      <c r="P4724" s="14"/>
      <c r="Q4724" s="14"/>
    </row>
    <row r="4725" spans="10:17" x14ac:dyDescent="0.25">
      <c r="J4725" s="14"/>
      <c r="K4725" s="14"/>
      <c r="L4725" s="14"/>
      <c r="M4725" s="14"/>
      <c r="N4725" s="14"/>
      <c r="O4725" s="14"/>
      <c r="P4725" s="14"/>
      <c r="Q4725" s="14"/>
    </row>
    <row r="4726" spans="10:17" x14ac:dyDescent="0.25">
      <c r="J4726" s="14"/>
      <c r="K4726" s="14"/>
      <c r="L4726" s="14"/>
      <c r="M4726" s="14"/>
      <c r="N4726" s="14"/>
      <c r="O4726" s="14"/>
      <c r="P4726" s="14"/>
      <c r="Q4726" s="14"/>
    </row>
    <row r="4727" spans="10:17" x14ac:dyDescent="0.25">
      <c r="J4727" s="14"/>
      <c r="K4727" s="14"/>
      <c r="L4727" s="14"/>
      <c r="M4727" s="14"/>
      <c r="N4727" s="14"/>
      <c r="O4727" s="14"/>
      <c r="P4727" s="14"/>
      <c r="Q4727" s="14"/>
    </row>
    <row r="4728" spans="10:17" x14ac:dyDescent="0.25">
      <c r="J4728" s="14"/>
      <c r="K4728" s="14"/>
      <c r="L4728" s="14"/>
      <c r="M4728" s="14"/>
      <c r="N4728" s="14"/>
      <c r="O4728" s="14"/>
      <c r="P4728" s="14"/>
      <c r="Q4728" s="14"/>
    </row>
    <row r="4729" spans="10:17" x14ac:dyDescent="0.25">
      <c r="J4729" s="14"/>
      <c r="K4729" s="14"/>
      <c r="L4729" s="14"/>
      <c r="M4729" s="14"/>
      <c r="N4729" s="14"/>
      <c r="O4729" s="14"/>
      <c r="P4729" s="14"/>
      <c r="Q4729" s="14"/>
    </row>
    <row r="4730" spans="10:17" x14ac:dyDescent="0.25">
      <c r="J4730" s="14"/>
      <c r="K4730" s="14"/>
      <c r="L4730" s="14"/>
      <c r="M4730" s="14"/>
      <c r="N4730" s="14"/>
      <c r="O4730" s="14"/>
      <c r="P4730" s="14"/>
      <c r="Q4730" s="14"/>
    </row>
    <row r="4731" spans="10:17" x14ac:dyDescent="0.25">
      <c r="J4731" s="14"/>
      <c r="K4731" s="14"/>
      <c r="L4731" s="14"/>
      <c r="M4731" s="14"/>
      <c r="N4731" s="14"/>
      <c r="O4731" s="14"/>
      <c r="P4731" s="14"/>
      <c r="Q4731" s="14"/>
    </row>
    <row r="4732" spans="10:17" x14ac:dyDescent="0.25">
      <c r="J4732" s="14"/>
      <c r="K4732" s="14"/>
      <c r="L4732" s="14"/>
      <c r="M4732" s="14"/>
      <c r="N4732" s="14"/>
      <c r="O4732" s="14"/>
      <c r="P4732" s="14"/>
      <c r="Q4732" s="14"/>
    </row>
    <row r="4733" spans="10:17" x14ac:dyDescent="0.25">
      <c r="J4733" s="14"/>
      <c r="K4733" s="14"/>
      <c r="L4733" s="14"/>
      <c r="M4733" s="14"/>
      <c r="N4733" s="14"/>
      <c r="O4733" s="14"/>
      <c r="P4733" s="14"/>
      <c r="Q4733" s="14"/>
    </row>
    <row r="4734" spans="10:17" x14ac:dyDescent="0.25">
      <c r="J4734" s="14"/>
      <c r="K4734" s="14"/>
      <c r="L4734" s="14"/>
      <c r="M4734" s="14"/>
      <c r="N4734" s="14"/>
      <c r="O4734" s="14"/>
      <c r="P4734" s="14"/>
      <c r="Q4734" s="14"/>
    </row>
    <row r="4735" spans="10:17" x14ac:dyDescent="0.25">
      <c r="J4735" s="14"/>
      <c r="K4735" s="14"/>
      <c r="L4735" s="14"/>
      <c r="M4735" s="14"/>
      <c r="N4735" s="14"/>
      <c r="O4735" s="14"/>
      <c r="P4735" s="14"/>
      <c r="Q4735" s="14"/>
    </row>
    <row r="4736" spans="10:17" x14ac:dyDescent="0.25">
      <c r="J4736" s="14"/>
      <c r="K4736" s="14"/>
      <c r="L4736" s="14"/>
      <c r="M4736" s="14"/>
      <c r="N4736" s="14"/>
      <c r="O4736" s="14"/>
      <c r="P4736" s="14"/>
      <c r="Q4736" s="14"/>
    </row>
    <row r="4737" spans="10:17" x14ac:dyDescent="0.25">
      <c r="J4737" s="14"/>
      <c r="K4737" s="14"/>
      <c r="L4737" s="14"/>
      <c r="M4737" s="14"/>
      <c r="N4737" s="14"/>
      <c r="O4737" s="14"/>
      <c r="P4737" s="14"/>
      <c r="Q4737" s="14"/>
    </row>
    <row r="4738" spans="10:17" x14ac:dyDescent="0.25">
      <c r="J4738" s="14"/>
      <c r="K4738" s="14"/>
      <c r="L4738" s="14"/>
      <c r="M4738" s="14"/>
      <c r="N4738" s="14"/>
      <c r="O4738" s="14"/>
      <c r="P4738" s="14"/>
      <c r="Q4738" s="14"/>
    </row>
    <row r="4739" spans="10:17" x14ac:dyDescent="0.25">
      <c r="J4739" s="14"/>
      <c r="K4739" s="14"/>
      <c r="L4739" s="14"/>
      <c r="M4739" s="14"/>
      <c r="N4739" s="14"/>
      <c r="O4739" s="14"/>
      <c r="P4739" s="14"/>
      <c r="Q4739" s="14"/>
    </row>
    <row r="4740" spans="10:17" x14ac:dyDescent="0.25">
      <c r="J4740" s="14"/>
      <c r="K4740" s="14"/>
      <c r="L4740" s="14"/>
      <c r="M4740" s="14"/>
      <c r="N4740" s="14"/>
      <c r="O4740" s="14"/>
      <c r="P4740" s="14"/>
      <c r="Q4740" s="14"/>
    </row>
    <row r="4741" spans="10:17" x14ac:dyDescent="0.25">
      <c r="J4741" s="14"/>
      <c r="K4741" s="14"/>
      <c r="L4741" s="14"/>
      <c r="M4741" s="14"/>
      <c r="N4741" s="14"/>
      <c r="O4741" s="14"/>
      <c r="P4741" s="14"/>
      <c r="Q4741" s="14"/>
    </row>
    <row r="4742" spans="10:17" x14ac:dyDescent="0.25">
      <c r="J4742" s="14"/>
      <c r="K4742" s="14"/>
      <c r="L4742" s="14"/>
      <c r="M4742" s="14"/>
      <c r="N4742" s="14"/>
      <c r="O4742" s="14"/>
      <c r="P4742" s="14"/>
      <c r="Q4742" s="14"/>
    </row>
    <row r="4743" spans="10:17" x14ac:dyDescent="0.25">
      <c r="J4743" s="14"/>
      <c r="K4743" s="14"/>
      <c r="L4743" s="14"/>
      <c r="M4743" s="14"/>
      <c r="N4743" s="14"/>
      <c r="O4743" s="14"/>
      <c r="P4743" s="14"/>
      <c r="Q4743" s="14"/>
    </row>
    <row r="4744" spans="10:17" x14ac:dyDescent="0.25">
      <c r="J4744" s="14"/>
      <c r="K4744" s="14"/>
      <c r="L4744" s="14"/>
      <c r="M4744" s="14"/>
      <c r="N4744" s="14"/>
      <c r="O4744" s="14"/>
      <c r="P4744" s="14"/>
      <c r="Q4744" s="14"/>
    </row>
    <row r="4745" spans="10:17" x14ac:dyDescent="0.25">
      <c r="J4745" s="14"/>
      <c r="K4745" s="14"/>
      <c r="L4745" s="14"/>
      <c r="M4745" s="14"/>
      <c r="N4745" s="14"/>
      <c r="O4745" s="14"/>
      <c r="P4745" s="14"/>
      <c r="Q4745" s="14"/>
    </row>
    <row r="4746" spans="10:17" x14ac:dyDescent="0.25">
      <c r="J4746" s="14"/>
      <c r="K4746" s="14"/>
      <c r="L4746" s="14"/>
      <c r="M4746" s="14"/>
      <c r="N4746" s="14"/>
      <c r="O4746" s="14"/>
      <c r="P4746" s="14"/>
      <c r="Q4746" s="14"/>
    </row>
    <row r="4747" spans="10:17" x14ac:dyDescent="0.25">
      <c r="J4747" s="14"/>
      <c r="K4747" s="14"/>
      <c r="L4747" s="14"/>
      <c r="M4747" s="14"/>
      <c r="N4747" s="14"/>
      <c r="O4747" s="14"/>
      <c r="P4747" s="14"/>
      <c r="Q4747" s="14"/>
    </row>
    <row r="4748" spans="10:17" x14ac:dyDescent="0.25">
      <c r="J4748" s="14"/>
      <c r="K4748" s="14"/>
      <c r="L4748" s="14"/>
      <c r="M4748" s="14"/>
      <c r="N4748" s="14"/>
      <c r="O4748" s="14"/>
      <c r="P4748" s="14"/>
      <c r="Q4748" s="14"/>
    </row>
    <row r="4749" spans="10:17" x14ac:dyDescent="0.25">
      <c r="J4749" s="14"/>
      <c r="K4749" s="14"/>
      <c r="L4749" s="14"/>
      <c r="M4749" s="14"/>
      <c r="N4749" s="14"/>
      <c r="O4749" s="14"/>
      <c r="P4749" s="14"/>
      <c r="Q4749" s="14"/>
    </row>
    <row r="4750" spans="10:17" x14ac:dyDescent="0.25">
      <c r="J4750" s="14"/>
      <c r="K4750" s="14"/>
      <c r="L4750" s="14"/>
      <c r="M4750" s="14"/>
      <c r="N4750" s="14"/>
      <c r="O4750" s="14"/>
      <c r="P4750" s="14"/>
      <c r="Q4750" s="14"/>
    </row>
    <row r="4751" spans="10:17" x14ac:dyDescent="0.25">
      <c r="J4751" s="14"/>
      <c r="K4751" s="14"/>
      <c r="L4751" s="14"/>
      <c r="M4751" s="14"/>
      <c r="N4751" s="14"/>
      <c r="O4751" s="14"/>
      <c r="P4751" s="14"/>
      <c r="Q4751" s="14"/>
    </row>
    <row r="4752" spans="10:17" x14ac:dyDescent="0.25">
      <c r="J4752" s="14"/>
      <c r="K4752" s="14"/>
      <c r="L4752" s="14"/>
      <c r="M4752" s="14"/>
      <c r="N4752" s="14"/>
      <c r="O4752" s="14"/>
      <c r="P4752" s="14"/>
      <c r="Q4752" s="14"/>
    </row>
    <row r="4753" spans="10:17" x14ac:dyDescent="0.25">
      <c r="J4753" s="14"/>
      <c r="K4753" s="14"/>
      <c r="L4753" s="14"/>
      <c r="M4753" s="14"/>
      <c r="N4753" s="14"/>
      <c r="O4753" s="14"/>
      <c r="P4753" s="14"/>
      <c r="Q4753" s="14"/>
    </row>
    <row r="4754" spans="10:17" x14ac:dyDescent="0.25">
      <c r="J4754" s="14"/>
      <c r="K4754" s="14"/>
      <c r="L4754" s="14"/>
      <c r="M4754" s="14"/>
      <c r="N4754" s="14"/>
      <c r="O4754" s="14"/>
      <c r="P4754" s="14"/>
      <c r="Q4754" s="14"/>
    </row>
    <row r="4755" spans="10:17" x14ac:dyDescent="0.25">
      <c r="J4755" s="14"/>
      <c r="K4755" s="14"/>
      <c r="L4755" s="14"/>
      <c r="M4755" s="14"/>
      <c r="N4755" s="14"/>
      <c r="O4755" s="14"/>
      <c r="P4755" s="14"/>
      <c r="Q4755" s="14"/>
    </row>
    <row r="4756" spans="10:17" x14ac:dyDescent="0.25">
      <c r="J4756" s="14"/>
      <c r="K4756" s="14"/>
      <c r="L4756" s="14"/>
      <c r="M4756" s="14"/>
      <c r="N4756" s="14"/>
      <c r="O4756" s="14"/>
      <c r="P4756" s="14"/>
      <c r="Q4756" s="14"/>
    </row>
    <row r="4757" spans="10:17" x14ac:dyDescent="0.25">
      <c r="J4757" s="14"/>
      <c r="K4757" s="14"/>
      <c r="L4757" s="14"/>
      <c r="M4757" s="14"/>
      <c r="N4757" s="14"/>
      <c r="O4757" s="14"/>
      <c r="P4757" s="14"/>
      <c r="Q4757" s="14"/>
    </row>
    <row r="4758" spans="10:17" x14ac:dyDescent="0.25">
      <c r="J4758" s="14"/>
      <c r="K4758" s="14"/>
      <c r="L4758" s="14"/>
      <c r="M4758" s="14"/>
      <c r="N4758" s="14"/>
      <c r="O4758" s="14"/>
      <c r="P4758" s="14"/>
      <c r="Q4758" s="14"/>
    </row>
    <row r="4759" spans="10:17" x14ac:dyDescent="0.25">
      <c r="J4759" s="14"/>
      <c r="K4759" s="14"/>
      <c r="L4759" s="14"/>
      <c r="M4759" s="14"/>
      <c r="N4759" s="14"/>
      <c r="O4759" s="14"/>
      <c r="P4759" s="14"/>
      <c r="Q4759" s="14"/>
    </row>
    <row r="4760" spans="10:17" x14ac:dyDescent="0.25">
      <c r="J4760" s="14"/>
      <c r="K4760" s="14"/>
      <c r="L4760" s="14"/>
      <c r="M4760" s="14"/>
      <c r="N4760" s="14"/>
      <c r="O4760" s="14"/>
      <c r="P4760" s="14"/>
      <c r="Q4760" s="14"/>
    </row>
    <row r="4761" spans="10:17" x14ac:dyDescent="0.25">
      <c r="J4761" s="14"/>
      <c r="K4761" s="14"/>
      <c r="L4761" s="14"/>
      <c r="M4761" s="14"/>
      <c r="N4761" s="14"/>
      <c r="O4761" s="14"/>
      <c r="P4761" s="14"/>
      <c r="Q4761" s="14"/>
    </row>
    <row r="4762" spans="10:17" x14ac:dyDescent="0.25">
      <c r="J4762" s="14"/>
      <c r="K4762" s="14"/>
      <c r="L4762" s="14"/>
      <c r="M4762" s="14"/>
      <c r="N4762" s="14"/>
      <c r="O4762" s="14"/>
      <c r="P4762" s="14"/>
      <c r="Q4762" s="14"/>
    </row>
    <row r="4763" spans="10:17" x14ac:dyDescent="0.25">
      <c r="J4763" s="14"/>
      <c r="K4763" s="14"/>
      <c r="L4763" s="14"/>
      <c r="M4763" s="14"/>
      <c r="N4763" s="14"/>
      <c r="O4763" s="14"/>
      <c r="P4763" s="14"/>
      <c r="Q4763" s="14"/>
    </row>
    <row r="4764" spans="10:17" x14ac:dyDescent="0.25">
      <c r="J4764" s="14"/>
      <c r="K4764" s="14"/>
      <c r="L4764" s="14"/>
      <c r="M4764" s="14"/>
      <c r="N4764" s="14"/>
      <c r="O4764" s="14"/>
      <c r="P4764" s="14"/>
      <c r="Q4764" s="14"/>
    </row>
    <row r="4765" spans="10:17" x14ac:dyDescent="0.25">
      <c r="J4765" s="14"/>
      <c r="K4765" s="14"/>
      <c r="L4765" s="14"/>
      <c r="M4765" s="14"/>
      <c r="N4765" s="14"/>
      <c r="O4765" s="14"/>
      <c r="P4765" s="14"/>
      <c r="Q4765" s="14"/>
    </row>
    <row r="4766" spans="10:17" x14ac:dyDescent="0.25">
      <c r="J4766" s="14"/>
      <c r="K4766" s="14"/>
      <c r="L4766" s="14"/>
      <c r="M4766" s="14"/>
      <c r="N4766" s="14"/>
      <c r="O4766" s="14"/>
      <c r="P4766" s="14"/>
      <c r="Q4766" s="14"/>
    </row>
    <row r="4767" spans="10:17" x14ac:dyDescent="0.25">
      <c r="J4767" s="14"/>
      <c r="K4767" s="14"/>
      <c r="L4767" s="14"/>
      <c r="M4767" s="14"/>
      <c r="N4767" s="14"/>
      <c r="O4767" s="14"/>
      <c r="P4767" s="14"/>
      <c r="Q4767" s="14"/>
    </row>
    <row r="4768" spans="10:17" x14ac:dyDescent="0.25">
      <c r="J4768" s="14"/>
      <c r="K4768" s="14"/>
      <c r="L4768" s="14"/>
      <c r="M4768" s="14"/>
      <c r="N4768" s="14"/>
      <c r="O4768" s="14"/>
      <c r="P4768" s="14"/>
      <c r="Q4768" s="14"/>
    </row>
    <row r="4769" spans="10:17" x14ac:dyDescent="0.25">
      <c r="J4769" s="14"/>
      <c r="K4769" s="14"/>
      <c r="L4769" s="14"/>
      <c r="M4769" s="14"/>
      <c r="N4769" s="14"/>
      <c r="O4769" s="14"/>
      <c r="P4769" s="14"/>
      <c r="Q4769" s="14"/>
    </row>
    <row r="4770" spans="10:17" x14ac:dyDescent="0.25">
      <c r="J4770" s="14"/>
      <c r="K4770" s="14"/>
      <c r="L4770" s="14"/>
      <c r="M4770" s="14"/>
      <c r="N4770" s="14"/>
      <c r="O4770" s="14"/>
      <c r="P4770" s="14"/>
      <c r="Q4770" s="14"/>
    </row>
    <row r="4771" spans="10:17" x14ac:dyDescent="0.25">
      <c r="J4771" s="14"/>
      <c r="K4771" s="14"/>
      <c r="L4771" s="14"/>
      <c r="M4771" s="14"/>
      <c r="N4771" s="14"/>
      <c r="O4771" s="14"/>
      <c r="P4771" s="14"/>
      <c r="Q4771" s="14"/>
    </row>
    <row r="4772" spans="10:17" x14ac:dyDescent="0.25">
      <c r="J4772" s="14"/>
      <c r="K4772" s="14"/>
      <c r="L4772" s="14"/>
      <c r="M4772" s="14"/>
      <c r="N4772" s="14"/>
      <c r="O4772" s="14"/>
      <c r="P4772" s="14"/>
      <c r="Q4772" s="14"/>
    </row>
    <row r="4773" spans="10:17" x14ac:dyDescent="0.25">
      <c r="J4773" s="14"/>
      <c r="K4773" s="14"/>
      <c r="L4773" s="14"/>
      <c r="M4773" s="14"/>
      <c r="N4773" s="14"/>
      <c r="O4773" s="14"/>
      <c r="P4773" s="14"/>
      <c r="Q4773" s="14"/>
    </row>
    <row r="4774" spans="10:17" x14ac:dyDescent="0.25">
      <c r="J4774" s="14"/>
      <c r="K4774" s="14"/>
      <c r="L4774" s="14"/>
      <c r="M4774" s="14"/>
      <c r="N4774" s="14"/>
      <c r="O4774" s="14"/>
      <c r="P4774" s="14"/>
      <c r="Q4774" s="14"/>
    </row>
    <row r="4775" spans="10:17" x14ac:dyDescent="0.25">
      <c r="J4775" s="14"/>
      <c r="K4775" s="14"/>
      <c r="L4775" s="14"/>
      <c r="M4775" s="14"/>
      <c r="N4775" s="14"/>
      <c r="O4775" s="14"/>
      <c r="P4775" s="14"/>
      <c r="Q4775" s="14"/>
    </row>
    <row r="4776" spans="10:17" x14ac:dyDescent="0.25">
      <c r="J4776" s="14"/>
      <c r="K4776" s="14"/>
      <c r="L4776" s="14"/>
      <c r="M4776" s="14"/>
      <c r="N4776" s="14"/>
      <c r="O4776" s="14"/>
      <c r="P4776" s="14"/>
      <c r="Q4776" s="14"/>
    </row>
    <row r="4777" spans="10:17" x14ac:dyDescent="0.25">
      <c r="J4777" s="14"/>
      <c r="K4777" s="14"/>
      <c r="L4777" s="14"/>
      <c r="M4777" s="14"/>
      <c r="N4777" s="14"/>
      <c r="O4777" s="14"/>
      <c r="P4777" s="14"/>
      <c r="Q4777" s="14"/>
    </row>
    <row r="4778" spans="10:17" x14ac:dyDescent="0.25">
      <c r="J4778" s="14"/>
      <c r="K4778" s="14"/>
      <c r="L4778" s="14"/>
      <c r="M4778" s="14"/>
      <c r="N4778" s="14"/>
      <c r="O4778" s="14"/>
      <c r="P4778" s="14"/>
      <c r="Q4778" s="14"/>
    </row>
    <row r="4779" spans="10:17" x14ac:dyDescent="0.25">
      <c r="J4779" s="14"/>
      <c r="K4779" s="14"/>
      <c r="L4779" s="14"/>
      <c r="M4779" s="14"/>
      <c r="N4779" s="14"/>
      <c r="O4779" s="14"/>
      <c r="P4779" s="14"/>
      <c r="Q4779" s="14"/>
    </row>
    <row r="4780" spans="10:17" x14ac:dyDescent="0.25">
      <c r="J4780" s="14"/>
      <c r="K4780" s="14"/>
      <c r="L4780" s="14"/>
      <c r="M4780" s="14"/>
      <c r="N4780" s="14"/>
      <c r="O4780" s="14"/>
      <c r="P4780" s="14"/>
      <c r="Q4780" s="14"/>
    </row>
    <row r="4781" spans="10:17" x14ac:dyDescent="0.25">
      <c r="J4781" s="14"/>
      <c r="K4781" s="14"/>
      <c r="L4781" s="14"/>
      <c r="M4781" s="14"/>
      <c r="N4781" s="14"/>
      <c r="O4781" s="14"/>
      <c r="P4781" s="14"/>
      <c r="Q4781" s="14"/>
    </row>
    <row r="4782" spans="10:17" x14ac:dyDescent="0.25">
      <c r="J4782" s="14"/>
      <c r="K4782" s="14"/>
      <c r="L4782" s="14"/>
      <c r="M4782" s="14"/>
      <c r="N4782" s="14"/>
      <c r="O4782" s="14"/>
      <c r="P4782" s="14"/>
      <c r="Q4782" s="14"/>
    </row>
    <row r="4783" spans="10:17" x14ac:dyDescent="0.25">
      <c r="J4783" s="14"/>
      <c r="K4783" s="14"/>
      <c r="L4783" s="14"/>
      <c r="M4783" s="14"/>
      <c r="N4783" s="14"/>
      <c r="O4783" s="14"/>
      <c r="P4783" s="14"/>
      <c r="Q4783" s="14"/>
    </row>
    <row r="4784" spans="10:17" x14ac:dyDescent="0.25">
      <c r="J4784" s="14"/>
      <c r="K4784" s="14"/>
      <c r="L4784" s="14"/>
      <c r="M4784" s="14"/>
      <c r="N4784" s="14"/>
      <c r="O4784" s="14"/>
      <c r="P4784" s="14"/>
      <c r="Q4784" s="14"/>
    </row>
    <row r="4785" spans="10:17" x14ac:dyDescent="0.25">
      <c r="J4785" s="14"/>
      <c r="K4785" s="14"/>
      <c r="L4785" s="14"/>
      <c r="M4785" s="14"/>
      <c r="N4785" s="14"/>
      <c r="O4785" s="14"/>
      <c r="P4785" s="14"/>
      <c r="Q4785" s="14"/>
    </row>
    <row r="4786" spans="10:17" x14ac:dyDescent="0.25">
      <c r="J4786" s="14"/>
      <c r="K4786" s="14"/>
      <c r="L4786" s="14"/>
      <c r="M4786" s="14"/>
      <c r="N4786" s="14"/>
      <c r="O4786" s="14"/>
      <c r="P4786" s="14"/>
      <c r="Q4786" s="14"/>
    </row>
    <row r="4787" spans="10:17" x14ac:dyDescent="0.25">
      <c r="J4787" s="14"/>
      <c r="K4787" s="14"/>
      <c r="L4787" s="14"/>
      <c r="M4787" s="14"/>
      <c r="N4787" s="14"/>
      <c r="O4787" s="14"/>
      <c r="P4787" s="14"/>
      <c r="Q4787" s="14"/>
    </row>
    <row r="4788" spans="10:17" x14ac:dyDescent="0.25">
      <c r="J4788" s="14"/>
      <c r="K4788" s="14"/>
      <c r="L4788" s="14"/>
      <c r="M4788" s="14"/>
      <c r="N4788" s="14"/>
      <c r="O4788" s="14"/>
      <c r="P4788" s="14"/>
      <c r="Q4788" s="14"/>
    </row>
    <row r="4789" spans="10:17" x14ac:dyDescent="0.25">
      <c r="J4789" s="14"/>
      <c r="K4789" s="14"/>
      <c r="L4789" s="14"/>
      <c r="M4789" s="14"/>
      <c r="N4789" s="14"/>
      <c r="O4789" s="14"/>
      <c r="P4789" s="14"/>
      <c r="Q4789" s="14"/>
    </row>
    <row r="4790" spans="10:17" x14ac:dyDescent="0.25">
      <c r="J4790" s="14"/>
      <c r="K4790" s="14"/>
      <c r="L4790" s="14"/>
      <c r="M4790" s="14"/>
      <c r="N4790" s="14"/>
      <c r="O4790" s="14"/>
      <c r="P4790" s="14"/>
      <c r="Q4790" s="14"/>
    </row>
    <row r="4791" spans="10:17" x14ac:dyDescent="0.25">
      <c r="J4791" s="14"/>
      <c r="K4791" s="14"/>
      <c r="L4791" s="14"/>
      <c r="M4791" s="14"/>
      <c r="N4791" s="14"/>
      <c r="O4791" s="14"/>
      <c r="P4791" s="14"/>
      <c r="Q4791" s="14"/>
    </row>
    <row r="4792" spans="10:17" x14ac:dyDescent="0.25">
      <c r="J4792" s="14"/>
      <c r="K4792" s="14"/>
      <c r="L4792" s="14"/>
      <c r="M4792" s="14"/>
      <c r="N4792" s="14"/>
      <c r="O4792" s="14"/>
      <c r="P4792" s="14"/>
      <c r="Q4792" s="14"/>
    </row>
    <row r="4793" spans="10:17" x14ac:dyDescent="0.25">
      <c r="J4793" s="14"/>
      <c r="K4793" s="14"/>
      <c r="L4793" s="14"/>
      <c r="M4793" s="14"/>
      <c r="N4793" s="14"/>
      <c r="O4793" s="14"/>
      <c r="P4793" s="14"/>
      <c r="Q4793" s="14"/>
    </row>
    <row r="4794" spans="10:17" x14ac:dyDescent="0.25">
      <c r="J4794" s="14"/>
      <c r="K4794" s="14"/>
      <c r="L4794" s="14"/>
      <c r="M4794" s="14"/>
      <c r="N4794" s="14"/>
      <c r="O4794" s="14"/>
      <c r="P4794" s="14"/>
      <c r="Q4794" s="14"/>
    </row>
    <row r="4795" spans="10:17" x14ac:dyDescent="0.25">
      <c r="J4795" s="14"/>
      <c r="K4795" s="14"/>
      <c r="L4795" s="14"/>
      <c r="M4795" s="14"/>
      <c r="N4795" s="14"/>
      <c r="O4795" s="14"/>
      <c r="P4795" s="14"/>
      <c r="Q4795" s="14"/>
    </row>
    <row r="4796" spans="10:17" x14ac:dyDescent="0.25">
      <c r="J4796" s="14"/>
      <c r="K4796" s="14"/>
      <c r="L4796" s="14"/>
      <c r="M4796" s="14"/>
      <c r="N4796" s="14"/>
      <c r="O4796" s="14"/>
      <c r="P4796" s="14"/>
      <c r="Q4796" s="14"/>
    </row>
    <row r="4797" spans="10:17" x14ac:dyDescent="0.25">
      <c r="J4797" s="14"/>
      <c r="K4797" s="14"/>
      <c r="L4797" s="14"/>
      <c r="M4797" s="14"/>
      <c r="N4797" s="14"/>
      <c r="O4797" s="14"/>
      <c r="P4797" s="14"/>
      <c r="Q4797" s="14"/>
    </row>
    <row r="4798" spans="10:17" x14ac:dyDescent="0.25">
      <c r="J4798" s="14"/>
      <c r="K4798" s="14"/>
      <c r="L4798" s="14"/>
      <c r="M4798" s="14"/>
      <c r="N4798" s="14"/>
      <c r="O4798" s="14"/>
      <c r="P4798" s="14"/>
      <c r="Q4798" s="14"/>
    </row>
    <row r="4799" spans="10:17" x14ac:dyDescent="0.25">
      <c r="J4799" s="14"/>
      <c r="K4799" s="14"/>
      <c r="L4799" s="14"/>
      <c r="M4799" s="14"/>
      <c r="N4799" s="14"/>
      <c r="O4799" s="14"/>
      <c r="P4799" s="14"/>
      <c r="Q4799" s="14"/>
    </row>
    <row r="4800" spans="10:17" x14ac:dyDescent="0.25">
      <c r="J4800" s="14"/>
      <c r="K4800" s="14"/>
      <c r="L4800" s="14"/>
      <c r="M4800" s="14"/>
      <c r="N4800" s="14"/>
      <c r="O4800" s="14"/>
      <c r="P4800" s="14"/>
      <c r="Q4800" s="14"/>
    </row>
    <row r="4801" spans="10:17" x14ac:dyDescent="0.25">
      <c r="J4801" s="14"/>
      <c r="K4801" s="14"/>
      <c r="L4801" s="14"/>
      <c r="M4801" s="14"/>
      <c r="N4801" s="14"/>
      <c r="O4801" s="14"/>
      <c r="P4801" s="14"/>
      <c r="Q4801" s="14"/>
    </row>
    <row r="4802" spans="10:17" x14ac:dyDescent="0.25">
      <c r="J4802" s="14"/>
      <c r="K4802" s="14"/>
      <c r="L4802" s="14"/>
      <c r="M4802" s="14"/>
      <c r="N4802" s="14"/>
      <c r="O4802" s="14"/>
      <c r="P4802" s="14"/>
      <c r="Q4802" s="14"/>
    </row>
    <row r="4803" spans="10:17" x14ac:dyDescent="0.25">
      <c r="J4803" s="14"/>
      <c r="K4803" s="14"/>
      <c r="L4803" s="14"/>
      <c r="M4803" s="14"/>
      <c r="N4803" s="14"/>
      <c r="O4803" s="14"/>
      <c r="P4803" s="14"/>
      <c r="Q4803" s="14"/>
    </row>
    <row r="4804" spans="10:17" x14ac:dyDescent="0.25">
      <c r="J4804" s="14"/>
      <c r="K4804" s="14"/>
      <c r="L4804" s="14"/>
      <c r="M4804" s="14"/>
      <c r="N4804" s="14"/>
      <c r="O4804" s="14"/>
      <c r="P4804" s="14"/>
      <c r="Q4804" s="14"/>
    </row>
    <row r="4805" spans="10:17" x14ac:dyDescent="0.25">
      <c r="J4805" s="14"/>
      <c r="K4805" s="14"/>
      <c r="L4805" s="14"/>
      <c r="M4805" s="14"/>
      <c r="N4805" s="14"/>
      <c r="O4805" s="14"/>
      <c r="P4805" s="14"/>
      <c r="Q4805" s="14"/>
    </row>
    <row r="4806" spans="10:17" x14ac:dyDescent="0.25">
      <c r="J4806" s="14"/>
      <c r="K4806" s="14"/>
      <c r="L4806" s="14"/>
      <c r="M4806" s="14"/>
      <c r="N4806" s="14"/>
      <c r="O4806" s="14"/>
      <c r="P4806" s="14"/>
      <c r="Q4806" s="14"/>
    </row>
    <row r="4807" spans="10:17" x14ac:dyDescent="0.25">
      <c r="J4807" s="14"/>
      <c r="K4807" s="14"/>
      <c r="L4807" s="14"/>
      <c r="M4807" s="14"/>
      <c r="N4807" s="14"/>
      <c r="O4807" s="14"/>
      <c r="P4807" s="14"/>
      <c r="Q4807" s="14"/>
    </row>
    <row r="4808" spans="10:17" x14ac:dyDescent="0.25">
      <c r="J4808" s="14"/>
      <c r="K4808" s="14"/>
      <c r="L4808" s="14"/>
      <c r="M4808" s="14"/>
      <c r="N4808" s="14"/>
      <c r="O4808" s="14"/>
      <c r="P4808" s="14"/>
      <c r="Q4808" s="14"/>
    </row>
    <row r="4809" spans="10:17" x14ac:dyDescent="0.25">
      <c r="J4809" s="14"/>
      <c r="K4809" s="14"/>
      <c r="L4809" s="14"/>
      <c r="M4809" s="14"/>
      <c r="N4809" s="14"/>
      <c r="O4809" s="14"/>
      <c r="P4809" s="14"/>
      <c r="Q4809" s="14"/>
    </row>
    <row r="4810" spans="10:17" x14ac:dyDescent="0.25">
      <c r="J4810" s="14"/>
      <c r="K4810" s="14"/>
      <c r="L4810" s="14"/>
      <c r="M4810" s="14"/>
      <c r="N4810" s="14"/>
      <c r="O4810" s="14"/>
      <c r="P4810" s="14"/>
      <c r="Q4810" s="14"/>
    </row>
    <row r="4811" spans="10:17" x14ac:dyDescent="0.25">
      <c r="J4811" s="14"/>
      <c r="K4811" s="14"/>
      <c r="L4811" s="14"/>
      <c r="M4811" s="14"/>
      <c r="N4811" s="14"/>
      <c r="O4811" s="14"/>
      <c r="P4811" s="14"/>
      <c r="Q4811" s="14"/>
    </row>
    <row r="4812" spans="10:17" x14ac:dyDescent="0.25">
      <c r="J4812" s="14"/>
      <c r="K4812" s="14"/>
      <c r="L4812" s="14"/>
      <c r="M4812" s="14"/>
      <c r="N4812" s="14"/>
      <c r="O4812" s="14"/>
      <c r="P4812" s="14"/>
      <c r="Q4812" s="14"/>
    </row>
    <row r="4813" spans="10:17" x14ac:dyDescent="0.25">
      <c r="J4813" s="14"/>
      <c r="K4813" s="14"/>
      <c r="L4813" s="14"/>
      <c r="M4813" s="14"/>
      <c r="N4813" s="14"/>
      <c r="O4813" s="14"/>
      <c r="P4813" s="14"/>
      <c r="Q4813" s="14"/>
    </row>
    <row r="4814" spans="10:17" x14ac:dyDescent="0.25">
      <c r="J4814" s="14"/>
      <c r="K4814" s="14"/>
      <c r="L4814" s="14"/>
      <c r="M4814" s="14"/>
      <c r="N4814" s="14"/>
      <c r="O4814" s="14"/>
      <c r="P4814" s="14"/>
      <c r="Q4814" s="14"/>
    </row>
    <row r="4815" spans="10:17" x14ac:dyDescent="0.25">
      <c r="J4815" s="14"/>
      <c r="K4815" s="14"/>
      <c r="L4815" s="14"/>
      <c r="M4815" s="14"/>
      <c r="N4815" s="14"/>
      <c r="O4815" s="14"/>
      <c r="P4815" s="14"/>
      <c r="Q4815" s="14"/>
    </row>
    <row r="4816" spans="10:17" x14ac:dyDescent="0.25">
      <c r="J4816" s="14"/>
      <c r="K4816" s="14"/>
      <c r="L4816" s="14"/>
      <c r="M4816" s="14"/>
      <c r="N4816" s="14"/>
      <c r="O4816" s="14"/>
      <c r="P4816" s="14"/>
      <c r="Q4816" s="14"/>
    </row>
    <row r="4817" spans="10:17" x14ac:dyDescent="0.25">
      <c r="J4817" s="14"/>
      <c r="K4817" s="14"/>
      <c r="L4817" s="14"/>
      <c r="M4817" s="14"/>
      <c r="N4817" s="14"/>
      <c r="O4817" s="14"/>
      <c r="P4817" s="14"/>
      <c r="Q4817" s="14"/>
    </row>
    <row r="4818" spans="10:17" x14ac:dyDescent="0.25">
      <c r="J4818" s="14"/>
      <c r="K4818" s="14"/>
      <c r="L4818" s="14"/>
      <c r="M4818" s="14"/>
      <c r="N4818" s="14"/>
      <c r="O4818" s="14"/>
      <c r="P4818" s="14"/>
      <c r="Q4818" s="14"/>
    </row>
    <row r="4819" spans="10:17" x14ac:dyDescent="0.25">
      <c r="J4819" s="14"/>
      <c r="K4819" s="14"/>
      <c r="L4819" s="14"/>
      <c r="M4819" s="14"/>
      <c r="N4819" s="14"/>
      <c r="O4819" s="14"/>
      <c r="P4819" s="14"/>
      <c r="Q4819" s="14"/>
    </row>
    <row r="4820" spans="10:17" x14ac:dyDescent="0.25">
      <c r="J4820" s="14"/>
      <c r="K4820" s="14"/>
      <c r="L4820" s="14"/>
      <c r="M4820" s="14"/>
      <c r="N4820" s="14"/>
      <c r="O4820" s="14"/>
      <c r="P4820" s="14"/>
      <c r="Q4820" s="14"/>
    </row>
    <row r="4821" spans="10:17" x14ac:dyDescent="0.25">
      <c r="J4821" s="14"/>
      <c r="K4821" s="14"/>
      <c r="L4821" s="14"/>
      <c r="M4821" s="14"/>
      <c r="N4821" s="14"/>
      <c r="O4821" s="14"/>
      <c r="P4821" s="14"/>
      <c r="Q4821" s="14"/>
    </row>
    <row r="4822" spans="10:17" x14ac:dyDescent="0.25">
      <c r="J4822" s="14"/>
      <c r="K4822" s="14"/>
      <c r="L4822" s="14"/>
      <c r="M4822" s="14"/>
      <c r="N4822" s="14"/>
      <c r="O4822" s="14"/>
      <c r="P4822" s="14"/>
      <c r="Q4822" s="14"/>
    </row>
    <row r="4823" spans="10:17" x14ac:dyDescent="0.25">
      <c r="J4823" s="14"/>
      <c r="K4823" s="14"/>
      <c r="L4823" s="14"/>
      <c r="M4823" s="14"/>
      <c r="N4823" s="14"/>
      <c r="O4823" s="14"/>
      <c r="P4823" s="14"/>
      <c r="Q4823" s="14"/>
    </row>
    <row r="4824" spans="10:17" x14ac:dyDescent="0.25">
      <c r="J4824" s="14"/>
      <c r="K4824" s="14"/>
      <c r="L4824" s="14"/>
      <c r="M4824" s="14"/>
      <c r="N4824" s="14"/>
      <c r="O4824" s="14"/>
      <c r="P4824" s="14"/>
      <c r="Q4824" s="14"/>
    </row>
    <row r="4825" spans="10:17" x14ac:dyDescent="0.25">
      <c r="J4825" s="14"/>
      <c r="K4825" s="14"/>
      <c r="L4825" s="14"/>
      <c r="M4825" s="14"/>
      <c r="N4825" s="14"/>
      <c r="O4825" s="14"/>
      <c r="P4825" s="14"/>
      <c r="Q4825" s="14"/>
    </row>
    <row r="4826" spans="10:17" x14ac:dyDescent="0.25">
      <c r="J4826" s="14"/>
      <c r="K4826" s="14"/>
      <c r="L4826" s="14"/>
      <c r="M4826" s="14"/>
      <c r="N4826" s="14"/>
      <c r="O4826" s="14"/>
      <c r="P4826" s="14"/>
      <c r="Q4826" s="14"/>
    </row>
    <row r="4827" spans="10:17" x14ac:dyDescent="0.25">
      <c r="J4827" s="14"/>
      <c r="K4827" s="14"/>
      <c r="L4827" s="14"/>
      <c r="M4827" s="14"/>
      <c r="N4827" s="14"/>
      <c r="O4827" s="14"/>
      <c r="P4827" s="14"/>
      <c r="Q4827" s="14"/>
    </row>
    <row r="4828" spans="10:17" x14ac:dyDescent="0.25">
      <c r="J4828" s="14"/>
      <c r="K4828" s="14"/>
      <c r="L4828" s="14"/>
      <c r="M4828" s="14"/>
      <c r="N4828" s="14"/>
      <c r="O4828" s="14"/>
      <c r="P4828" s="14"/>
      <c r="Q4828" s="14"/>
    </row>
    <row r="4829" spans="10:17" x14ac:dyDescent="0.25">
      <c r="J4829" s="14"/>
      <c r="K4829" s="14"/>
      <c r="L4829" s="14"/>
      <c r="M4829" s="14"/>
      <c r="N4829" s="14"/>
      <c r="O4829" s="14"/>
      <c r="P4829" s="14"/>
      <c r="Q4829" s="14"/>
    </row>
    <row r="4830" spans="10:17" x14ac:dyDescent="0.25">
      <c r="J4830" s="14"/>
      <c r="K4830" s="14"/>
      <c r="L4830" s="14"/>
      <c r="M4830" s="14"/>
      <c r="N4830" s="14"/>
      <c r="O4830" s="14"/>
      <c r="P4830" s="14"/>
      <c r="Q4830" s="14"/>
    </row>
    <row r="4831" spans="10:17" x14ac:dyDescent="0.25">
      <c r="J4831" s="14"/>
      <c r="K4831" s="14"/>
      <c r="L4831" s="14"/>
      <c r="M4831" s="14"/>
      <c r="N4831" s="14"/>
      <c r="O4831" s="14"/>
      <c r="P4831" s="14"/>
      <c r="Q4831" s="14"/>
    </row>
    <row r="4832" spans="10:17" x14ac:dyDescent="0.25">
      <c r="J4832" s="14"/>
      <c r="K4832" s="14"/>
      <c r="L4832" s="14"/>
      <c r="M4832" s="14"/>
      <c r="N4832" s="14"/>
      <c r="O4832" s="14"/>
      <c r="P4832" s="14"/>
      <c r="Q4832" s="14"/>
    </row>
    <row r="4833" spans="10:17" x14ac:dyDescent="0.25">
      <c r="J4833" s="14"/>
      <c r="K4833" s="14"/>
      <c r="L4833" s="14"/>
      <c r="M4833" s="14"/>
      <c r="N4833" s="14"/>
      <c r="O4833" s="14"/>
      <c r="P4833" s="14"/>
      <c r="Q4833" s="14"/>
    </row>
    <row r="4834" spans="10:17" x14ac:dyDescent="0.25">
      <c r="J4834" s="14"/>
      <c r="K4834" s="14"/>
      <c r="L4834" s="14"/>
      <c r="M4834" s="14"/>
      <c r="N4834" s="14"/>
      <c r="O4834" s="14"/>
      <c r="P4834" s="14"/>
      <c r="Q4834" s="14"/>
    </row>
    <row r="4835" spans="10:17" x14ac:dyDescent="0.25">
      <c r="J4835" s="14"/>
      <c r="K4835" s="14"/>
      <c r="L4835" s="14"/>
      <c r="M4835" s="14"/>
      <c r="N4835" s="14"/>
      <c r="O4835" s="14"/>
      <c r="P4835" s="14"/>
      <c r="Q4835" s="14"/>
    </row>
    <row r="4836" spans="10:17" x14ac:dyDescent="0.25">
      <c r="J4836" s="14"/>
      <c r="K4836" s="14"/>
      <c r="L4836" s="14"/>
      <c r="M4836" s="14"/>
      <c r="N4836" s="14"/>
      <c r="O4836" s="14"/>
      <c r="P4836" s="14"/>
      <c r="Q4836" s="14"/>
    </row>
    <row r="4837" spans="10:17" x14ac:dyDescent="0.25">
      <c r="J4837" s="14"/>
      <c r="K4837" s="14"/>
      <c r="L4837" s="14"/>
      <c r="M4837" s="14"/>
      <c r="N4837" s="14"/>
      <c r="O4837" s="14"/>
      <c r="P4837" s="14"/>
      <c r="Q4837" s="14"/>
    </row>
    <row r="4838" spans="10:17" x14ac:dyDescent="0.25">
      <c r="J4838" s="14"/>
      <c r="K4838" s="14"/>
      <c r="L4838" s="14"/>
      <c r="M4838" s="14"/>
      <c r="N4838" s="14"/>
      <c r="O4838" s="14"/>
      <c r="P4838" s="14"/>
      <c r="Q4838" s="14"/>
    </row>
    <row r="4839" spans="10:17" x14ac:dyDescent="0.25">
      <c r="J4839" s="14"/>
      <c r="K4839" s="14"/>
      <c r="L4839" s="14"/>
      <c r="M4839" s="14"/>
      <c r="N4839" s="14"/>
      <c r="O4839" s="14"/>
      <c r="P4839" s="14"/>
      <c r="Q4839" s="14"/>
    </row>
    <row r="4840" spans="10:17" x14ac:dyDescent="0.25">
      <c r="J4840" s="14"/>
      <c r="K4840" s="14"/>
      <c r="L4840" s="14"/>
      <c r="M4840" s="14"/>
      <c r="N4840" s="14"/>
      <c r="O4840" s="14"/>
      <c r="P4840" s="14"/>
      <c r="Q4840" s="14"/>
    </row>
    <row r="4841" spans="10:17" x14ac:dyDescent="0.25">
      <c r="J4841" s="14"/>
      <c r="K4841" s="14"/>
      <c r="L4841" s="14"/>
      <c r="M4841" s="14"/>
      <c r="N4841" s="14"/>
      <c r="O4841" s="14"/>
      <c r="P4841" s="14"/>
      <c r="Q4841" s="14"/>
    </row>
    <row r="4842" spans="10:17" x14ac:dyDescent="0.25">
      <c r="J4842" s="14"/>
      <c r="K4842" s="14"/>
      <c r="L4842" s="14"/>
      <c r="M4842" s="14"/>
      <c r="N4842" s="14"/>
      <c r="O4842" s="14"/>
      <c r="P4842" s="14"/>
      <c r="Q4842" s="14"/>
    </row>
    <row r="4843" spans="10:17" x14ac:dyDescent="0.25">
      <c r="J4843" s="14"/>
      <c r="K4843" s="14"/>
      <c r="L4843" s="14"/>
      <c r="M4843" s="14"/>
      <c r="N4843" s="14"/>
      <c r="O4843" s="14"/>
      <c r="P4843" s="14"/>
      <c r="Q4843" s="14"/>
    </row>
    <row r="4844" spans="10:17" x14ac:dyDescent="0.25">
      <c r="J4844" s="14"/>
      <c r="K4844" s="14"/>
      <c r="L4844" s="14"/>
      <c r="M4844" s="14"/>
      <c r="N4844" s="14"/>
      <c r="O4844" s="14"/>
      <c r="P4844" s="14"/>
      <c r="Q4844" s="14"/>
    </row>
    <row r="4845" spans="10:17" x14ac:dyDescent="0.25">
      <c r="J4845" s="14"/>
      <c r="K4845" s="14"/>
      <c r="L4845" s="14"/>
      <c r="M4845" s="14"/>
      <c r="N4845" s="14"/>
      <c r="O4845" s="14"/>
      <c r="P4845" s="14"/>
      <c r="Q4845" s="14"/>
    </row>
    <row r="4846" spans="10:17" x14ac:dyDescent="0.25">
      <c r="J4846" s="14"/>
      <c r="K4846" s="14"/>
      <c r="L4846" s="14"/>
      <c r="M4846" s="14"/>
      <c r="N4846" s="14"/>
      <c r="O4846" s="14"/>
      <c r="P4846" s="14"/>
      <c r="Q4846" s="14"/>
    </row>
    <row r="4847" spans="10:17" x14ac:dyDescent="0.25">
      <c r="J4847" s="14"/>
      <c r="K4847" s="14"/>
      <c r="L4847" s="14"/>
      <c r="M4847" s="14"/>
      <c r="N4847" s="14"/>
      <c r="O4847" s="14"/>
      <c r="P4847" s="14"/>
      <c r="Q4847" s="14"/>
    </row>
    <row r="4848" spans="10:17" x14ac:dyDescent="0.25">
      <c r="J4848" s="14"/>
      <c r="K4848" s="14"/>
      <c r="L4848" s="14"/>
      <c r="M4848" s="14"/>
      <c r="N4848" s="14"/>
      <c r="O4848" s="14"/>
      <c r="P4848" s="14"/>
      <c r="Q4848" s="14"/>
    </row>
    <row r="4849" spans="10:17" x14ac:dyDescent="0.25">
      <c r="J4849" s="14"/>
      <c r="K4849" s="14"/>
      <c r="L4849" s="14"/>
      <c r="M4849" s="14"/>
      <c r="N4849" s="14"/>
      <c r="O4849" s="14"/>
      <c r="P4849" s="14"/>
      <c r="Q4849" s="14"/>
    </row>
    <row r="4850" spans="10:17" x14ac:dyDescent="0.25">
      <c r="J4850" s="14"/>
      <c r="K4850" s="14"/>
      <c r="L4850" s="14"/>
      <c r="M4850" s="14"/>
      <c r="N4850" s="14"/>
      <c r="O4850" s="14"/>
      <c r="P4850" s="14"/>
      <c r="Q4850" s="14"/>
    </row>
    <row r="4851" spans="10:17" x14ac:dyDescent="0.25">
      <c r="J4851" s="14"/>
      <c r="K4851" s="14"/>
      <c r="L4851" s="14"/>
      <c r="M4851" s="14"/>
      <c r="N4851" s="14"/>
      <c r="O4851" s="14"/>
      <c r="P4851" s="14"/>
      <c r="Q4851" s="14"/>
    </row>
    <row r="4852" spans="10:17" x14ac:dyDescent="0.25">
      <c r="J4852" s="14"/>
      <c r="K4852" s="14"/>
      <c r="L4852" s="14"/>
      <c r="M4852" s="14"/>
      <c r="N4852" s="14"/>
      <c r="O4852" s="14"/>
      <c r="P4852" s="14"/>
      <c r="Q4852" s="14"/>
    </row>
    <row r="4853" spans="10:17" x14ac:dyDescent="0.25">
      <c r="J4853" s="14"/>
      <c r="K4853" s="14"/>
      <c r="L4853" s="14"/>
      <c r="M4853" s="14"/>
      <c r="N4853" s="14"/>
      <c r="O4853" s="14"/>
      <c r="P4853" s="14"/>
      <c r="Q4853" s="14"/>
    </row>
    <row r="4854" spans="10:17" x14ac:dyDescent="0.25">
      <c r="J4854" s="14"/>
      <c r="K4854" s="14"/>
      <c r="L4854" s="14"/>
      <c r="M4854" s="14"/>
      <c r="N4854" s="14"/>
      <c r="O4854" s="14"/>
      <c r="P4854" s="14"/>
      <c r="Q4854" s="14"/>
    </row>
    <row r="4855" spans="10:17" x14ac:dyDescent="0.25">
      <c r="J4855" s="14"/>
      <c r="K4855" s="14"/>
      <c r="L4855" s="14"/>
      <c r="M4855" s="14"/>
      <c r="N4855" s="14"/>
      <c r="O4855" s="14"/>
      <c r="P4855" s="14"/>
      <c r="Q4855" s="14"/>
    </row>
    <row r="4856" spans="10:17" x14ac:dyDescent="0.25">
      <c r="J4856" s="14"/>
      <c r="K4856" s="14"/>
      <c r="L4856" s="14"/>
      <c r="M4856" s="14"/>
      <c r="N4856" s="14"/>
      <c r="O4856" s="14"/>
      <c r="P4856" s="14"/>
      <c r="Q4856" s="14"/>
    </row>
    <row r="4857" spans="10:17" x14ac:dyDescent="0.25">
      <c r="J4857" s="14"/>
      <c r="K4857" s="14"/>
      <c r="L4857" s="14"/>
      <c r="M4857" s="14"/>
      <c r="N4857" s="14"/>
      <c r="O4857" s="14"/>
      <c r="P4857" s="14"/>
      <c r="Q4857" s="14"/>
    </row>
    <row r="4858" spans="10:17" x14ac:dyDescent="0.25">
      <c r="J4858" s="14"/>
      <c r="K4858" s="14"/>
      <c r="L4858" s="14"/>
      <c r="M4858" s="14"/>
      <c r="N4858" s="14"/>
      <c r="O4858" s="14"/>
      <c r="P4858" s="14"/>
      <c r="Q4858" s="14"/>
    </row>
    <row r="4859" spans="10:17" x14ac:dyDescent="0.25">
      <c r="J4859" s="14"/>
      <c r="K4859" s="14"/>
      <c r="L4859" s="14"/>
      <c r="M4859" s="14"/>
      <c r="N4859" s="14"/>
      <c r="O4859" s="14"/>
      <c r="P4859" s="14"/>
      <c r="Q4859" s="14"/>
    </row>
    <row r="4860" spans="10:17" x14ac:dyDescent="0.25">
      <c r="J4860" s="14"/>
      <c r="K4860" s="14"/>
      <c r="L4860" s="14"/>
      <c r="M4860" s="14"/>
      <c r="N4860" s="14"/>
      <c r="O4860" s="14"/>
      <c r="P4860" s="14"/>
      <c r="Q4860" s="14"/>
    </row>
    <row r="4861" spans="10:17" x14ac:dyDescent="0.25">
      <c r="J4861" s="14"/>
      <c r="K4861" s="14"/>
      <c r="L4861" s="14"/>
      <c r="M4861" s="14"/>
      <c r="N4861" s="14"/>
      <c r="O4861" s="14"/>
      <c r="P4861" s="14"/>
      <c r="Q4861" s="14"/>
    </row>
    <row r="4862" spans="10:17" x14ac:dyDescent="0.25">
      <c r="J4862" s="14"/>
      <c r="K4862" s="14"/>
      <c r="L4862" s="14"/>
      <c r="M4862" s="14"/>
      <c r="N4862" s="14"/>
      <c r="O4862" s="14"/>
      <c r="P4862" s="14"/>
      <c r="Q4862" s="14"/>
    </row>
    <row r="4863" spans="10:17" x14ac:dyDescent="0.25">
      <c r="J4863" s="14"/>
      <c r="K4863" s="14"/>
      <c r="L4863" s="14"/>
      <c r="M4863" s="14"/>
      <c r="N4863" s="14"/>
      <c r="O4863" s="14"/>
      <c r="P4863" s="14"/>
      <c r="Q4863" s="14"/>
    </row>
    <row r="4864" spans="10:17" x14ac:dyDescent="0.25">
      <c r="J4864" s="14"/>
      <c r="K4864" s="14"/>
      <c r="L4864" s="14"/>
      <c r="M4864" s="14"/>
      <c r="N4864" s="14"/>
      <c r="O4864" s="14"/>
      <c r="P4864" s="14"/>
      <c r="Q4864" s="14"/>
    </row>
    <row r="4865" spans="10:17" x14ac:dyDescent="0.25">
      <c r="J4865" s="14"/>
      <c r="K4865" s="14"/>
      <c r="L4865" s="14"/>
      <c r="M4865" s="14"/>
      <c r="N4865" s="14"/>
      <c r="O4865" s="14"/>
      <c r="P4865" s="14"/>
      <c r="Q4865" s="14"/>
    </row>
    <row r="4866" spans="10:17" x14ac:dyDescent="0.25">
      <c r="J4866" s="14"/>
      <c r="K4866" s="14"/>
      <c r="L4866" s="14"/>
      <c r="M4866" s="14"/>
      <c r="N4866" s="14"/>
      <c r="O4866" s="14"/>
      <c r="P4866" s="14"/>
      <c r="Q4866" s="14"/>
    </row>
    <row r="4867" spans="10:17" x14ac:dyDescent="0.25">
      <c r="J4867" s="14"/>
      <c r="K4867" s="14"/>
      <c r="L4867" s="14"/>
      <c r="M4867" s="14"/>
      <c r="N4867" s="14"/>
      <c r="O4867" s="14"/>
      <c r="P4867" s="14"/>
      <c r="Q4867" s="14"/>
    </row>
    <row r="4868" spans="10:17" x14ac:dyDescent="0.25">
      <c r="J4868" s="14"/>
      <c r="K4868" s="14"/>
      <c r="L4868" s="14"/>
      <c r="M4868" s="14"/>
      <c r="N4868" s="14"/>
      <c r="O4868" s="14"/>
      <c r="P4868" s="14"/>
      <c r="Q4868" s="14"/>
    </row>
    <row r="4869" spans="10:17" x14ac:dyDescent="0.25">
      <c r="J4869" s="14"/>
      <c r="K4869" s="14"/>
      <c r="L4869" s="14"/>
      <c r="M4869" s="14"/>
      <c r="N4869" s="14"/>
      <c r="O4869" s="14"/>
      <c r="P4869" s="14"/>
      <c r="Q4869" s="14"/>
    </row>
    <row r="4870" spans="10:17" x14ac:dyDescent="0.25">
      <c r="J4870" s="14"/>
      <c r="K4870" s="14"/>
      <c r="L4870" s="14"/>
      <c r="M4870" s="14"/>
      <c r="N4870" s="14"/>
      <c r="O4870" s="14"/>
      <c r="P4870" s="14"/>
      <c r="Q4870" s="14"/>
    </row>
    <row r="4871" spans="10:17" x14ac:dyDescent="0.25">
      <c r="J4871" s="14"/>
      <c r="K4871" s="14"/>
      <c r="L4871" s="14"/>
      <c r="M4871" s="14"/>
      <c r="N4871" s="14"/>
      <c r="O4871" s="14"/>
      <c r="P4871" s="14"/>
      <c r="Q4871" s="14"/>
    </row>
    <row r="4872" spans="10:17" x14ac:dyDescent="0.25">
      <c r="J4872" s="14"/>
      <c r="K4872" s="14"/>
      <c r="L4872" s="14"/>
      <c r="M4872" s="14"/>
      <c r="N4872" s="14"/>
      <c r="O4872" s="14"/>
      <c r="P4872" s="14"/>
      <c r="Q4872" s="14"/>
    </row>
    <row r="4873" spans="10:17" x14ac:dyDescent="0.25">
      <c r="J4873" s="14"/>
      <c r="K4873" s="14"/>
      <c r="L4873" s="14"/>
      <c r="M4873" s="14"/>
      <c r="N4873" s="14"/>
      <c r="O4873" s="14"/>
      <c r="P4873" s="14"/>
      <c r="Q4873" s="14"/>
    </row>
    <row r="4874" spans="10:17" x14ac:dyDescent="0.25">
      <c r="J4874" s="14"/>
      <c r="K4874" s="14"/>
      <c r="L4874" s="14"/>
      <c r="M4874" s="14"/>
      <c r="N4874" s="14"/>
      <c r="O4874" s="14"/>
      <c r="P4874" s="14"/>
      <c r="Q4874" s="14"/>
    </row>
    <row r="4875" spans="10:17" x14ac:dyDescent="0.25">
      <c r="J4875" s="14"/>
      <c r="K4875" s="14"/>
      <c r="L4875" s="14"/>
      <c r="M4875" s="14"/>
      <c r="N4875" s="14"/>
      <c r="O4875" s="14"/>
      <c r="P4875" s="14"/>
      <c r="Q4875" s="14"/>
    </row>
    <row r="4876" spans="10:17" x14ac:dyDescent="0.25">
      <c r="J4876" s="14"/>
      <c r="K4876" s="14"/>
      <c r="L4876" s="14"/>
      <c r="M4876" s="14"/>
      <c r="N4876" s="14"/>
      <c r="O4876" s="14"/>
      <c r="P4876" s="14"/>
      <c r="Q4876" s="14"/>
    </row>
    <row r="4877" spans="10:17" x14ac:dyDescent="0.25">
      <c r="J4877" s="14"/>
      <c r="K4877" s="14"/>
      <c r="L4877" s="14"/>
      <c r="M4877" s="14"/>
      <c r="N4877" s="14"/>
      <c r="O4877" s="14"/>
      <c r="P4877" s="14"/>
      <c r="Q4877" s="14"/>
    </row>
    <row r="4878" spans="10:17" x14ac:dyDescent="0.25">
      <c r="J4878" s="14"/>
      <c r="K4878" s="14"/>
      <c r="L4878" s="14"/>
      <c r="M4878" s="14"/>
      <c r="N4878" s="14"/>
      <c r="O4878" s="14"/>
      <c r="P4878" s="14"/>
      <c r="Q4878" s="14"/>
    </row>
    <row r="4879" spans="10:17" x14ac:dyDescent="0.25">
      <c r="J4879" s="14"/>
      <c r="K4879" s="14"/>
      <c r="L4879" s="14"/>
      <c r="M4879" s="14"/>
      <c r="N4879" s="14"/>
      <c r="O4879" s="14"/>
      <c r="P4879" s="14"/>
      <c r="Q4879" s="14"/>
    </row>
    <row r="4880" spans="10:17" x14ac:dyDescent="0.25">
      <c r="J4880" s="14"/>
      <c r="K4880" s="14"/>
      <c r="L4880" s="14"/>
      <c r="M4880" s="14"/>
      <c r="N4880" s="14"/>
      <c r="O4880" s="14"/>
      <c r="P4880" s="14"/>
      <c r="Q4880" s="14"/>
    </row>
    <row r="4881" spans="10:17" x14ac:dyDescent="0.25">
      <c r="J4881" s="14"/>
      <c r="K4881" s="14"/>
      <c r="L4881" s="14"/>
      <c r="M4881" s="14"/>
      <c r="N4881" s="14"/>
      <c r="O4881" s="14"/>
      <c r="P4881" s="14"/>
      <c r="Q4881" s="14"/>
    </row>
    <row r="4882" spans="10:17" x14ac:dyDescent="0.25">
      <c r="J4882" s="14"/>
      <c r="K4882" s="14"/>
      <c r="L4882" s="14"/>
      <c r="M4882" s="14"/>
      <c r="N4882" s="14"/>
      <c r="O4882" s="14"/>
      <c r="P4882" s="14"/>
      <c r="Q4882" s="14"/>
    </row>
    <row r="4883" spans="10:17" x14ac:dyDescent="0.25">
      <c r="J4883" s="14"/>
      <c r="K4883" s="14"/>
      <c r="L4883" s="14"/>
      <c r="M4883" s="14"/>
      <c r="N4883" s="14"/>
      <c r="O4883" s="14"/>
      <c r="P4883" s="14"/>
      <c r="Q4883" s="14"/>
    </row>
    <row r="4884" spans="10:17" x14ac:dyDescent="0.25">
      <c r="J4884" s="14"/>
      <c r="K4884" s="14"/>
      <c r="L4884" s="14"/>
      <c r="M4884" s="14"/>
      <c r="N4884" s="14"/>
      <c r="O4884" s="14"/>
      <c r="P4884" s="14"/>
      <c r="Q4884" s="14"/>
    </row>
    <row r="4885" spans="10:17" x14ac:dyDescent="0.25">
      <c r="J4885" s="14"/>
      <c r="K4885" s="14"/>
      <c r="L4885" s="14"/>
      <c r="M4885" s="14"/>
      <c r="N4885" s="14"/>
      <c r="O4885" s="14"/>
      <c r="P4885" s="14"/>
      <c r="Q4885" s="14"/>
    </row>
    <row r="4886" spans="10:17" x14ac:dyDescent="0.25">
      <c r="J4886" s="14"/>
      <c r="K4886" s="14"/>
      <c r="L4886" s="14"/>
      <c r="M4886" s="14"/>
      <c r="N4886" s="14"/>
      <c r="O4886" s="14"/>
      <c r="P4886" s="14"/>
      <c r="Q4886" s="14"/>
    </row>
    <row r="4887" spans="10:17" x14ac:dyDescent="0.25">
      <c r="J4887" s="14"/>
      <c r="K4887" s="14"/>
      <c r="L4887" s="14"/>
      <c r="M4887" s="14"/>
      <c r="N4887" s="14"/>
      <c r="O4887" s="14"/>
      <c r="P4887" s="14"/>
      <c r="Q4887" s="14"/>
    </row>
    <row r="4888" spans="10:17" x14ac:dyDescent="0.25">
      <c r="J4888" s="14"/>
      <c r="K4888" s="14"/>
      <c r="L4888" s="14"/>
      <c r="M4888" s="14"/>
      <c r="N4888" s="14"/>
      <c r="O4888" s="14"/>
      <c r="P4888" s="14"/>
      <c r="Q4888" s="14"/>
    </row>
    <row r="4889" spans="10:17" x14ac:dyDescent="0.25">
      <c r="J4889" s="14"/>
      <c r="K4889" s="14"/>
      <c r="L4889" s="14"/>
      <c r="M4889" s="14"/>
      <c r="N4889" s="14"/>
      <c r="O4889" s="14"/>
      <c r="P4889" s="14"/>
      <c r="Q4889" s="14"/>
    </row>
    <row r="4890" spans="10:17" x14ac:dyDescent="0.25">
      <c r="J4890" s="14"/>
      <c r="K4890" s="14"/>
      <c r="L4890" s="14"/>
      <c r="M4890" s="14"/>
      <c r="N4890" s="14"/>
      <c r="O4890" s="14"/>
      <c r="P4890" s="14"/>
      <c r="Q4890" s="14"/>
    </row>
    <row r="4891" spans="10:17" x14ac:dyDescent="0.25">
      <c r="J4891" s="14"/>
      <c r="K4891" s="14"/>
      <c r="L4891" s="14"/>
      <c r="M4891" s="14"/>
      <c r="N4891" s="14"/>
      <c r="O4891" s="14"/>
      <c r="P4891" s="14"/>
      <c r="Q4891" s="14"/>
    </row>
    <row r="4892" spans="10:17" x14ac:dyDescent="0.25">
      <c r="J4892" s="14"/>
      <c r="K4892" s="14"/>
      <c r="L4892" s="14"/>
      <c r="M4892" s="14"/>
      <c r="N4892" s="14"/>
      <c r="O4892" s="14"/>
      <c r="P4892" s="14"/>
      <c r="Q4892" s="14"/>
    </row>
    <row r="4893" spans="10:17" x14ac:dyDescent="0.25">
      <c r="J4893" s="14"/>
      <c r="K4893" s="14"/>
      <c r="L4893" s="14"/>
      <c r="M4893" s="14"/>
      <c r="N4893" s="14"/>
      <c r="O4893" s="14"/>
      <c r="P4893" s="14"/>
      <c r="Q4893" s="14"/>
    </row>
    <row r="4894" spans="10:17" x14ac:dyDescent="0.25">
      <c r="J4894" s="14"/>
      <c r="K4894" s="14"/>
      <c r="L4894" s="14"/>
      <c r="M4894" s="14"/>
      <c r="N4894" s="14"/>
      <c r="O4894" s="14"/>
      <c r="P4894" s="14"/>
      <c r="Q4894" s="14"/>
    </row>
    <row r="4895" spans="10:17" x14ac:dyDescent="0.25">
      <c r="J4895" s="14"/>
      <c r="K4895" s="14"/>
      <c r="L4895" s="14"/>
      <c r="M4895" s="14"/>
      <c r="N4895" s="14"/>
      <c r="O4895" s="14"/>
      <c r="P4895" s="14"/>
      <c r="Q4895" s="14"/>
    </row>
    <row r="4896" spans="10:17" x14ac:dyDescent="0.25">
      <c r="J4896" s="14"/>
      <c r="K4896" s="14"/>
      <c r="L4896" s="14"/>
      <c r="M4896" s="14"/>
      <c r="N4896" s="14"/>
      <c r="O4896" s="14"/>
      <c r="P4896" s="14"/>
      <c r="Q4896" s="14"/>
    </row>
    <row r="4897" spans="10:17" x14ac:dyDescent="0.25">
      <c r="J4897" s="14"/>
      <c r="K4897" s="14"/>
      <c r="L4897" s="14"/>
      <c r="M4897" s="14"/>
      <c r="N4897" s="14"/>
      <c r="O4897" s="14"/>
      <c r="P4897" s="14"/>
      <c r="Q4897" s="14"/>
    </row>
    <row r="4898" spans="10:17" x14ac:dyDescent="0.25">
      <c r="J4898" s="14"/>
      <c r="K4898" s="14"/>
      <c r="L4898" s="14"/>
      <c r="M4898" s="14"/>
      <c r="N4898" s="14"/>
      <c r="O4898" s="14"/>
      <c r="P4898" s="14"/>
      <c r="Q4898" s="14"/>
    </row>
    <row r="4899" spans="10:17" x14ac:dyDescent="0.25">
      <c r="J4899" s="14"/>
      <c r="K4899" s="14"/>
      <c r="L4899" s="14"/>
      <c r="M4899" s="14"/>
      <c r="N4899" s="14"/>
      <c r="O4899" s="14"/>
      <c r="P4899" s="14"/>
      <c r="Q4899" s="14"/>
    </row>
    <row r="4900" spans="10:17" x14ac:dyDescent="0.25">
      <c r="J4900" s="14"/>
      <c r="K4900" s="14"/>
      <c r="L4900" s="14"/>
      <c r="M4900" s="14"/>
      <c r="N4900" s="14"/>
      <c r="O4900" s="14"/>
      <c r="P4900" s="14"/>
      <c r="Q4900" s="14"/>
    </row>
    <row r="4901" spans="10:17" x14ac:dyDescent="0.25">
      <c r="J4901" s="14"/>
      <c r="K4901" s="14"/>
      <c r="L4901" s="14"/>
      <c r="M4901" s="14"/>
      <c r="N4901" s="14"/>
      <c r="O4901" s="14"/>
      <c r="P4901" s="14"/>
      <c r="Q4901" s="14"/>
    </row>
    <row r="4902" spans="10:17" x14ac:dyDescent="0.25">
      <c r="J4902" s="14"/>
      <c r="K4902" s="14"/>
      <c r="L4902" s="14"/>
      <c r="M4902" s="14"/>
      <c r="N4902" s="14"/>
      <c r="O4902" s="14"/>
      <c r="P4902" s="14"/>
      <c r="Q4902" s="14"/>
    </row>
    <row r="4903" spans="10:17" x14ac:dyDescent="0.25">
      <c r="J4903" s="14"/>
      <c r="K4903" s="14"/>
      <c r="L4903" s="14"/>
      <c r="M4903" s="14"/>
      <c r="N4903" s="14"/>
      <c r="O4903" s="14"/>
      <c r="P4903" s="14"/>
      <c r="Q4903" s="14"/>
    </row>
    <row r="4904" spans="10:17" x14ac:dyDescent="0.25">
      <c r="J4904" s="14"/>
      <c r="K4904" s="14"/>
      <c r="L4904" s="14"/>
      <c r="M4904" s="14"/>
      <c r="N4904" s="14"/>
      <c r="O4904" s="14"/>
      <c r="P4904" s="14"/>
      <c r="Q4904" s="14"/>
    </row>
    <row r="4905" spans="10:17" x14ac:dyDescent="0.25">
      <c r="J4905" s="14"/>
      <c r="K4905" s="14"/>
      <c r="L4905" s="14"/>
      <c r="M4905" s="14"/>
      <c r="N4905" s="14"/>
      <c r="O4905" s="14"/>
      <c r="P4905" s="14"/>
      <c r="Q4905" s="14"/>
    </row>
    <row r="4906" spans="10:17" x14ac:dyDescent="0.25">
      <c r="J4906" s="14"/>
      <c r="K4906" s="14"/>
      <c r="L4906" s="14"/>
      <c r="M4906" s="14"/>
      <c r="N4906" s="14"/>
      <c r="O4906" s="14"/>
      <c r="P4906" s="14"/>
      <c r="Q4906" s="14"/>
    </row>
    <row r="4907" spans="10:17" x14ac:dyDescent="0.25">
      <c r="J4907" s="14"/>
      <c r="K4907" s="14"/>
      <c r="L4907" s="14"/>
      <c r="M4907" s="14"/>
      <c r="N4907" s="14"/>
      <c r="O4907" s="14"/>
      <c r="P4907" s="14"/>
      <c r="Q4907" s="14"/>
    </row>
    <row r="4908" spans="10:17" x14ac:dyDescent="0.25">
      <c r="J4908" s="14"/>
      <c r="K4908" s="14"/>
      <c r="L4908" s="14"/>
      <c r="M4908" s="14"/>
      <c r="N4908" s="14"/>
      <c r="O4908" s="14"/>
      <c r="P4908" s="14"/>
      <c r="Q4908" s="14"/>
    </row>
    <row r="4909" spans="10:17" x14ac:dyDescent="0.25">
      <c r="J4909" s="14"/>
      <c r="K4909" s="14"/>
      <c r="L4909" s="14"/>
      <c r="M4909" s="14"/>
      <c r="N4909" s="14"/>
      <c r="O4909" s="14"/>
      <c r="P4909" s="14"/>
      <c r="Q4909" s="14"/>
    </row>
    <row r="4910" spans="10:17" x14ac:dyDescent="0.25">
      <c r="J4910" s="14"/>
      <c r="K4910" s="14"/>
      <c r="L4910" s="14"/>
      <c r="M4910" s="14"/>
      <c r="N4910" s="14"/>
      <c r="O4910" s="14"/>
      <c r="P4910" s="14"/>
      <c r="Q4910" s="14"/>
    </row>
    <row r="4911" spans="10:17" x14ac:dyDescent="0.25">
      <c r="J4911" s="14"/>
      <c r="K4911" s="14"/>
      <c r="L4911" s="14"/>
      <c r="M4911" s="14"/>
      <c r="N4911" s="14"/>
      <c r="O4911" s="14"/>
      <c r="P4911" s="14"/>
      <c r="Q4911" s="14"/>
    </row>
    <row r="4912" spans="10:17" x14ac:dyDescent="0.25">
      <c r="J4912" s="14"/>
      <c r="K4912" s="14"/>
      <c r="L4912" s="14"/>
      <c r="M4912" s="14"/>
      <c r="N4912" s="14"/>
      <c r="O4912" s="14"/>
      <c r="P4912" s="14"/>
      <c r="Q4912" s="14"/>
    </row>
    <row r="4913" spans="10:17" x14ac:dyDescent="0.25">
      <c r="J4913" s="14"/>
      <c r="K4913" s="14"/>
      <c r="L4913" s="14"/>
      <c r="M4913" s="14"/>
      <c r="N4913" s="14"/>
      <c r="O4913" s="14"/>
      <c r="P4913" s="14"/>
      <c r="Q4913" s="14"/>
    </row>
    <row r="4914" spans="10:17" x14ac:dyDescent="0.25">
      <c r="J4914" s="14"/>
      <c r="K4914" s="14"/>
      <c r="L4914" s="14"/>
      <c r="M4914" s="14"/>
      <c r="N4914" s="14"/>
      <c r="O4914" s="14"/>
      <c r="P4914" s="14"/>
      <c r="Q4914" s="14"/>
    </row>
    <row r="4915" spans="10:17" x14ac:dyDescent="0.25">
      <c r="J4915" s="14"/>
      <c r="K4915" s="14"/>
      <c r="L4915" s="14"/>
      <c r="M4915" s="14"/>
      <c r="N4915" s="14"/>
      <c r="O4915" s="14"/>
      <c r="P4915" s="14"/>
      <c r="Q4915" s="14"/>
    </row>
    <row r="4916" spans="10:17" x14ac:dyDescent="0.25">
      <c r="J4916" s="14"/>
      <c r="K4916" s="14"/>
      <c r="L4916" s="14"/>
      <c r="M4916" s="14"/>
      <c r="N4916" s="14"/>
      <c r="O4916" s="14"/>
      <c r="P4916" s="14"/>
      <c r="Q4916" s="14"/>
    </row>
    <row r="4917" spans="10:17" x14ac:dyDescent="0.25">
      <c r="J4917" s="14"/>
      <c r="K4917" s="14"/>
      <c r="L4917" s="14"/>
      <c r="M4917" s="14"/>
      <c r="N4917" s="14"/>
      <c r="O4917" s="14"/>
      <c r="P4917" s="14"/>
      <c r="Q4917" s="14"/>
    </row>
    <row r="4918" spans="10:17" x14ac:dyDescent="0.25">
      <c r="J4918" s="14"/>
      <c r="K4918" s="14"/>
      <c r="L4918" s="14"/>
      <c r="M4918" s="14"/>
      <c r="N4918" s="14"/>
      <c r="O4918" s="14"/>
      <c r="P4918" s="14"/>
      <c r="Q4918" s="14"/>
    </row>
    <row r="4919" spans="10:17" x14ac:dyDescent="0.25">
      <c r="J4919" s="14"/>
      <c r="K4919" s="14"/>
      <c r="L4919" s="14"/>
      <c r="M4919" s="14"/>
      <c r="N4919" s="14"/>
      <c r="O4919" s="14"/>
      <c r="P4919" s="14"/>
      <c r="Q4919" s="14"/>
    </row>
    <row r="4920" spans="10:17" x14ac:dyDescent="0.25">
      <c r="J4920" s="14"/>
      <c r="K4920" s="14"/>
      <c r="L4920" s="14"/>
      <c r="M4920" s="14"/>
      <c r="N4920" s="14"/>
      <c r="O4920" s="14"/>
      <c r="P4920" s="14"/>
      <c r="Q4920" s="14"/>
    </row>
    <row r="4921" spans="10:17" x14ac:dyDescent="0.25">
      <c r="J4921" s="14"/>
      <c r="K4921" s="14"/>
      <c r="L4921" s="14"/>
      <c r="M4921" s="14"/>
      <c r="N4921" s="14"/>
      <c r="O4921" s="14"/>
      <c r="P4921" s="14"/>
      <c r="Q4921" s="14"/>
    </row>
    <row r="4922" spans="10:17" x14ac:dyDescent="0.25">
      <c r="J4922" s="14"/>
      <c r="K4922" s="14"/>
      <c r="L4922" s="14"/>
      <c r="M4922" s="14"/>
      <c r="N4922" s="14"/>
      <c r="O4922" s="14"/>
      <c r="P4922" s="14"/>
      <c r="Q4922" s="14"/>
    </row>
    <row r="4923" spans="10:17" x14ac:dyDescent="0.25">
      <c r="J4923" s="14"/>
      <c r="K4923" s="14"/>
      <c r="L4923" s="14"/>
      <c r="M4923" s="14"/>
      <c r="N4923" s="14"/>
      <c r="O4923" s="14"/>
      <c r="P4923" s="14"/>
      <c r="Q4923" s="14"/>
    </row>
    <row r="4924" spans="10:17" x14ac:dyDescent="0.25">
      <c r="J4924" s="14"/>
      <c r="K4924" s="14"/>
      <c r="L4924" s="14"/>
      <c r="M4924" s="14"/>
      <c r="N4924" s="14"/>
      <c r="O4924" s="14"/>
      <c r="P4924" s="14"/>
      <c r="Q4924" s="14"/>
    </row>
    <row r="4925" spans="10:17" x14ac:dyDescent="0.25">
      <c r="J4925" s="14"/>
      <c r="K4925" s="14"/>
      <c r="L4925" s="14"/>
      <c r="M4925" s="14"/>
      <c r="N4925" s="14"/>
      <c r="O4925" s="14"/>
      <c r="P4925" s="14"/>
      <c r="Q4925" s="14"/>
    </row>
    <row r="4926" spans="10:17" x14ac:dyDescent="0.25">
      <c r="J4926" s="14"/>
      <c r="K4926" s="14"/>
      <c r="L4926" s="14"/>
      <c r="M4926" s="14"/>
      <c r="N4926" s="14"/>
      <c r="O4926" s="14"/>
      <c r="P4926" s="14"/>
      <c r="Q4926" s="14"/>
    </row>
    <row r="4927" spans="10:17" x14ac:dyDescent="0.25">
      <c r="J4927" s="14"/>
      <c r="K4927" s="14"/>
      <c r="L4927" s="14"/>
      <c r="M4927" s="14"/>
      <c r="N4927" s="14"/>
      <c r="O4927" s="14"/>
      <c r="P4927" s="14"/>
      <c r="Q4927" s="14"/>
    </row>
    <row r="4928" spans="10:17" x14ac:dyDescent="0.25">
      <c r="J4928" s="14"/>
      <c r="K4928" s="14"/>
      <c r="L4928" s="14"/>
      <c r="M4928" s="14"/>
      <c r="N4928" s="14"/>
      <c r="O4928" s="14"/>
      <c r="P4928" s="14"/>
      <c r="Q4928" s="14"/>
    </row>
    <row r="4929" spans="10:17" x14ac:dyDescent="0.25">
      <c r="J4929" s="14"/>
      <c r="K4929" s="14"/>
      <c r="L4929" s="14"/>
      <c r="M4929" s="14"/>
      <c r="N4929" s="14"/>
      <c r="O4929" s="14"/>
      <c r="P4929" s="14"/>
      <c r="Q4929" s="14"/>
    </row>
    <row r="4930" spans="10:17" x14ac:dyDescent="0.25">
      <c r="J4930" s="14"/>
      <c r="K4930" s="14"/>
      <c r="L4930" s="14"/>
      <c r="M4930" s="14"/>
      <c r="N4930" s="14"/>
      <c r="O4930" s="14"/>
      <c r="P4930" s="14"/>
      <c r="Q4930" s="14"/>
    </row>
    <row r="4931" spans="10:17" x14ac:dyDescent="0.25">
      <c r="J4931" s="14"/>
      <c r="K4931" s="14"/>
      <c r="L4931" s="14"/>
      <c r="M4931" s="14"/>
      <c r="N4931" s="14"/>
      <c r="O4931" s="14"/>
      <c r="P4931" s="14"/>
      <c r="Q4931" s="14"/>
    </row>
    <row r="4932" spans="10:17" x14ac:dyDescent="0.25">
      <c r="J4932" s="14"/>
      <c r="K4932" s="14"/>
      <c r="L4932" s="14"/>
      <c r="M4932" s="14"/>
      <c r="N4932" s="14"/>
      <c r="O4932" s="14"/>
      <c r="P4932" s="14"/>
      <c r="Q4932" s="14"/>
    </row>
    <row r="4933" spans="10:17" x14ac:dyDescent="0.25">
      <c r="J4933" s="14"/>
      <c r="K4933" s="14"/>
      <c r="L4933" s="14"/>
      <c r="M4933" s="14"/>
      <c r="N4933" s="14"/>
      <c r="O4933" s="14"/>
      <c r="P4933" s="14"/>
      <c r="Q4933" s="14"/>
    </row>
    <row r="4934" spans="10:17" x14ac:dyDescent="0.25">
      <c r="J4934" s="14"/>
      <c r="K4934" s="14"/>
      <c r="L4934" s="14"/>
      <c r="M4934" s="14"/>
      <c r="N4934" s="14"/>
      <c r="O4934" s="14"/>
      <c r="P4934" s="14"/>
      <c r="Q4934" s="14"/>
    </row>
    <row r="4935" spans="10:17" x14ac:dyDescent="0.25">
      <c r="J4935" s="14"/>
      <c r="K4935" s="14"/>
      <c r="L4935" s="14"/>
      <c r="M4935" s="14"/>
      <c r="N4935" s="14"/>
      <c r="O4935" s="14"/>
      <c r="P4935" s="14"/>
      <c r="Q4935" s="14"/>
    </row>
    <row r="4936" spans="10:17" x14ac:dyDescent="0.25">
      <c r="J4936" s="14"/>
      <c r="K4936" s="14"/>
      <c r="L4936" s="14"/>
      <c r="M4936" s="14"/>
      <c r="N4936" s="14"/>
      <c r="O4936" s="14"/>
      <c r="P4936" s="14"/>
      <c r="Q4936" s="14"/>
    </row>
    <row r="4937" spans="10:17" x14ac:dyDescent="0.25">
      <c r="J4937" s="14"/>
      <c r="K4937" s="14"/>
      <c r="L4937" s="14"/>
      <c r="M4937" s="14"/>
      <c r="N4937" s="14"/>
      <c r="O4937" s="14"/>
      <c r="P4937" s="14"/>
      <c r="Q4937" s="14"/>
    </row>
    <row r="4938" spans="10:17" x14ac:dyDescent="0.25">
      <c r="J4938" s="14"/>
      <c r="K4938" s="14"/>
      <c r="L4938" s="14"/>
      <c r="M4938" s="14"/>
      <c r="N4938" s="14"/>
      <c r="O4938" s="14"/>
      <c r="P4938" s="14"/>
      <c r="Q4938" s="14"/>
    </row>
    <row r="4939" spans="10:17" x14ac:dyDescent="0.25">
      <c r="J4939" s="14"/>
      <c r="K4939" s="14"/>
      <c r="L4939" s="14"/>
      <c r="M4939" s="14"/>
      <c r="N4939" s="14"/>
      <c r="O4939" s="14"/>
      <c r="P4939" s="14"/>
      <c r="Q4939" s="14"/>
    </row>
    <row r="4940" spans="10:17" x14ac:dyDescent="0.25">
      <c r="J4940" s="14"/>
      <c r="K4940" s="14"/>
      <c r="L4940" s="14"/>
      <c r="M4940" s="14"/>
      <c r="N4940" s="14"/>
      <c r="O4940" s="14"/>
      <c r="P4940" s="14"/>
      <c r="Q4940" s="14"/>
    </row>
    <row r="4941" spans="10:17" x14ac:dyDescent="0.25">
      <c r="J4941" s="14"/>
      <c r="K4941" s="14"/>
      <c r="L4941" s="14"/>
      <c r="M4941" s="14"/>
      <c r="N4941" s="14"/>
      <c r="O4941" s="14"/>
      <c r="P4941" s="14"/>
      <c r="Q4941" s="14"/>
    </row>
    <row r="4942" spans="10:17" x14ac:dyDescent="0.25">
      <c r="J4942" s="14"/>
      <c r="K4942" s="14"/>
      <c r="L4942" s="14"/>
      <c r="M4942" s="14"/>
      <c r="N4942" s="14"/>
      <c r="O4942" s="14"/>
      <c r="P4942" s="14"/>
      <c r="Q4942" s="14"/>
    </row>
    <row r="4943" spans="10:17" x14ac:dyDescent="0.25">
      <c r="J4943" s="14"/>
      <c r="K4943" s="14"/>
      <c r="L4943" s="14"/>
      <c r="M4943" s="14"/>
      <c r="N4943" s="14"/>
      <c r="O4943" s="14"/>
      <c r="P4943" s="14"/>
      <c r="Q4943" s="14"/>
    </row>
    <row r="4944" spans="10:17" x14ac:dyDescent="0.25">
      <c r="J4944" s="14"/>
      <c r="K4944" s="14"/>
      <c r="L4944" s="14"/>
      <c r="M4944" s="14"/>
      <c r="N4944" s="14"/>
      <c r="O4944" s="14"/>
      <c r="P4944" s="14"/>
      <c r="Q4944" s="14"/>
    </row>
    <row r="4945" spans="10:17" x14ac:dyDescent="0.25">
      <c r="J4945" s="14"/>
      <c r="K4945" s="14"/>
      <c r="L4945" s="14"/>
      <c r="M4945" s="14"/>
      <c r="N4945" s="14"/>
      <c r="O4945" s="14"/>
      <c r="P4945" s="14"/>
      <c r="Q4945" s="14"/>
    </row>
    <row r="4946" spans="10:17" x14ac:dyDescent="0.25">
      <c r="J4946" s="14"/>
      <c r="K4946" s="14"/>
      <c r="L4946" s="14"/>
      <c r="M4946" s="14"/>
      <c r="N4946" s="14"/>
      <c r="O4946" s="14"/>
      <c r="P4946" s="14"/>
      <c r="Q4946" s="14"/>
    </row>
    <row r="4947" spans="10:17" x14ac:dyDescent="0.25">
      <c r="J4947" s="14"/>
      <c r="K4947" s="14"/>
      <c r="L4947" s="14"/>
      <c r="M4947" s="14"/>
      <c r="N4947" s="14"/>
      <c r="O4947" s="14"/>
      <c r="P4947" s="14"/>
      <c r="Q4947" s="14"/>
    </row>
    <row r="4948" spans="10:17" x14ac:dyDescent="0.25">
      <c r="J4948" s="14"/>
      <c r="K4948" s="14"/>
      <c r="L4948" s="14"/>
      <c r="M4948" s="14"/>
      <c r="N4948" s="14"/>
      <c r="O4948" s="14"/>
      <c r="P4948" s="14"/>
      <c r="Q4948" s="14"/>
    </row>
    <row r="4949" spans="10:17" x14ac:dyDescent="0.25">
      <c r="J4949" s="14"/>
      <c r="K4949" s="14"/>
      <c r="L4949" s="14"/>
      <c r="M4949" s="14"/>
      <c r="N4949" s="14"/>
      <c r="O4949" s="14"/>
      <c r="P4949" s="14"/>
      <c r="Q4949" s="14"/>
    </row>
    <row r="4950" spans="10:17" x14ac:dyDescent="0.25">
      <c r="J4950" s="14"/>
      <c r="K4950" s="14"/>
      <c r="L4950" s="14"/>
      <c r="M4950" s="14"/>
      <c r="N4950" s="14"/>
      <c r="O4950" s="14"/>
      <c r="P4950" s="14"/>
      <c r="Q4950" s="14"/>
    </row>
    <row r="4951" spans="10:17" x14ac:dyDescent="0.25">
      <c r="J4951" s="14"/>
      <c r="K4951" s="14"/>
      <c r="L4951" s="14"/>
      <c r="M4951" s="14"/>
      <c r="N4951" s="14"/>
      <c r="O4951" s="14"/>
      <c r="P4951" s="14"/>
      <c r="Q4951" s="14"/>
    </row>
    <row r="4952" spans="10:17" x14ac:dyDescent="0.25">
      <c r="J4952" s="14"/>
      <c r="K4952" s="14"/>
      <c r="L4952" s="14"/>
      <c r="M4952" s="14"/>
      <c r="N4952" s="14"/>
      <c r="O4952" s="14"/>
      <c r="P4952" s="14"/>
      <c r="Q4952" s="14"/>
    </row>
    <row r="4953" spans="10:17" x14ac:dyDescent="0.25">
      <c r="J4953" s="14"/>
      <c r="K4953" s="14"/>
      <c r="L4953" s="14"/>
      <c r="M4953" s="14"/>
      <c r="N4953" s="14"/>
      <c r="O4953" s="14"/>
      <c r="P4953" s="14"/>
      <c r="Q4953" s="14"/>
    </row>
    <row r="4954" spans="10:17" x14ac:dyDescent="0.25">
      <c r="J4954" s="14"/>
      <c r="K4954" s="14"/>
      <c r="L4954" s="14"/>
      <c r="M4954" s="14"/>
      <c r="N4954" s="14"/>
      <c r="O4954" s="14"/>
      <c r="P4954" s="14"/>
      <c r="Q4954" s="14"/>
    </row>
    <row r="4955" spans="10:17" x14ac:dyDescent="0.25">
      <c r="J4955" s="14"/>
      <c r="K4955" s="14"/>
      <c r="L4955" s="14"/>
      <c r="M4955" s="14"/>
      <c r="N4955" s="14"/>
      <c r="O4955" s="14"/>
      <c r="P4955" s="14"/>
      <c r="Q4955" s="14"/>
    </row>
    <row r="4956" spans="10:17" x14ac:dyDescent="0.25">
      <c r="J4956" s="14"/>
      <c r="K4956" s="14"/>
      <c r="L4956" s="14"/>
      <c r="M4956" s="14"/>
      <c r="N4956" s="14"/>
      <c r="O4956" s="14"/>
      <c r="P4956" s="14"/>
      <c r="Q4956" s="14"/>
    </row>
    <row r="4957" spans="10:17" x14ac:dyDescent="0.25">
      <c r="J4957" s="14"/>
      <c r="K4957" s="14"/>
      <c r="L4957" s="14"/>
      <c r="M4957" s="14"/>
      <c r="N4957" s="14"/>
      <c r="O4957" s="14"/>
      <c r="P4957" s="14"/>
      <c r="Q4957" s="14"/>
    </row>
    <row r="4958" spans="10:17" x14ac:dyDescent="0.25">
      <c r="J4958" s="14"/>
      <c r="K4958" s="14"/>
      <c r="L4958" s="14"/>
      <c r="M4958" s="14"/>
      <c r="N4958" s="14"/>
      <c r="O4958" s="14"/>
      <c r="P4958" s="14"/>
      <c r="Q4958" s="14"/>
    </row>
    <row r="4959" spans="10:17" x14ac:dyDescent="0.25">
      <c r="J4959" s="14"/>
      <c r="K4959" s="14"/>
      <c r="L4959" s="14"/>
      <c r="M4959" s="14"/>
      <c r="N4959" s="14"/>
      <c r="O4959" s="14"/>
      <c r="P4959" s="14"/>
      <c r="Q4959" s="14"/>
    </row>
    <row r="4960" spans="10:17" x14ac:dyDescent="0.25">
      <c r="J4960" s="14"/>
      <c r="K4960" s="14"/>
      <c r="L4960" s="14"/>
      <c r="M4960" s="14"/>
      <c r="N4960" s="14"/>
      <c r="O4960" s="14"/>
      <c r="P4960" s="14"/>
      <c r="Q4960" s="14"/>
    </row>
    <row r="4961" spans="10:17" x14ac:dyDescent="0.25">
      <c r="J4961" s="14"/>
      <c r="K4961" s="14"/>
      <c r="L4961" s="14"/>
      <c r="M4961" s="14"/>
      <c r="N4961" s="14"/>
      <c r="O4961" s="14"/>
      <c r="P4961" s="14"/>
      <c r="Q4961" s="14"/>
    </row>
    <row r="4962" spans="10:17" x14ac:dyDescent="0.25">
      <c r="J4962" s="14"/>
      <c r="K4962" s="14"/>
      <c r="L4962" s="14"/>
      <c r="M4962" s="14"/>
      <c r="N4962" s="14"/>
      <c r="O4962" s="14"/>
      <c r="P4962" s="14"/>
      <c r="Q4962" s="14"/>
    </row>
    <row r="4963" spans="10:17" x14ac:dyDescent="0.25">
      <c r="J4963" s="14"/>
      <c r="K4963" s="14"/>
      <c r="L4963" s="14"/>
      <c r="M4963" s="14"/>
      <c r="N4963" s="14"/>
      <c r="O4963" s="14"/>
      <c r="P4963" s="14"/>
      <c r="Q4963" s="14"/>
    </row>
    <row r="4964" spans="10:17" x14ac:dyDescent="0.25">
      <c r="J4964" s="14"/>
      <c r="K4964" s="14"/>
      <c r="L4964" s="14"/>
      <c r="M4964" s="14"/>
      <c r="N4964" s="14"/>
      <c r="O4964" s="14"/>
      <c r="P4964" s="14"/>
      <c r="Q4964" s="14"/>
    </row>
    <row r="4965" spans="10:17" x14ac:dyDescent="0.25">
      <c r="J4965" s="14"/>
      <c r="K4965" s="14"/>
      <c r="L4965" s="14"/>
      <c r="M4965" s="14"/>
      <c r="N4965" s="14"/>
      <c r="O4965" s="14"/>
      <c r="P4965" s="14"/>
      <c r="Q4965" s="14"/>
    </row>
    <row r="4966" spans="10:17" x14ac:dyDescent="0.25">
      <c r="J4966" s="14"/>
      <c r="K4966" s="14"/>
      <c r="L4966" s="14"/>
      <c r="M4966" s="14"/>
      <c r="N4966" s="14"/>
      <c r="O4966" s="14"/>
      <c r="P4966" s="14"/>
      <c r="Q4966" s="14"/>
    </row>
    <row r="4967" spans="10:17" x14ac:dyDescent="0.25">
      <c r="J4967" s="14"/>
      <c r="K4967" s="14"/>
      <c r="L4967" s="14"/>
      <c r="M4967" s="14"/>
      <c r="N4967" s="14"/>
      <c r="O4967" s="14"/>
      <c r="P4967" s="14"/>
      <c r="Q4967" s="14"/>
    </row>
    <row r="4968" spans="10:17" x14ac:dyDescent="0.25">
      <c r="J4968" s="14"/>
      <c r="K4968" s="14"/>
      <c r="L4968" s="14"/>
      <c r="M4968" s="14"/>
      <c r="N4968" s="14"/>
      <c r="O4968" s="14"/>
      <c r="P4968" s="14"/>
      <c r="Q4968" s="14"/>
    </row>
    <row r="4969" spans="10:17" x14ac:dyDescent="0.25">
      <c r="J4969" s="14"/>
      <c r="K4969" s="14"/>
      <c r="L4969" s="14"/>
      <c r="M4969" s="14"/>
      <c r="N4969" s="14"/>
      <c r="O4969" s="14"/>
      <c r="P4969" s="14"/>
      <c r="Q4969" s="14"/>
    </row>
    <row r="4970" spans="10:17" x14ac:dyDescent="0.25">
      <c r="J4970" s="14"/>
      <c r="K4970" s="14"/>
      <c r="L4970" s="14"/>
      <c r="M4970" s="14"/>
      <c r="N4970" s="14"/>
      <c r="O4970" s="14"/>
      <c r="P4970" s="14"/>
      <c r="Q4970" s="14"/>
    </row>
    <row r="4971" spans="10:17" x14ac:dyDescent="0.25">
      <c r="J4971" s="14"/>
      <c r="K4971" s="14"/>
      <c r="L4971" s="14"/>
      <c r="M4971" s="14"/>
      <c r="N4971" s="14"/>
      <c r="O4971" s="14"/>
      <c r="P4971" s="14"/>
      <c r="Q4971" s="14"/>
    </row>
    <row r="4972" spans="10:17" x14ac:dyDescent="0.25">
      <c r="J4972" s="14"/>
      <c r="K4972" s="14"/>
      <c r="L4972" s="14"/>
      <c r="M4972" s="14"/>
      <c r="N4972" s="14"/>
      <c r="O4972" s="14"/>
      <c r="P4972" s="14"/>
      <c r="Q4972" s="14"/>
    </row>
    <row r="4973" spans="10:17" x14ac:dyDescent="0.25">
      <c r="J4973" s="14"/>
      <c r="K4973" s="14"/>
      <c r="L4973" s="14"/>
      <c r="M4973" s="14"/>
      <c r="N4973" s="14"/>
      <c r="O4973" s="14"/>
      <c r="P4973" s="14"/>
      <c r="Q4973" s="14"/>
    </row>
    <row r="4974" spans="10:17" x14ac:dyDescent="0.25">
      <c r="J4974" s="14"/>
      <c r="K4974" s="14"/>
      <c r="L4974" s="14"/>
      <c r="M4974" s="14"/>
      <c r="N4974" s="14"/>
      <c r="O4974" s="14"/>
      <c r="P4974" s="14"/>
      <c r="Q4974" s="14"/>
    </row>
    <row r="4975" spans="10:17" x14ac:dyDescent="0.25">
      <c r="J4975" s="14"/>
      <c r="K4975" s="14"/>
      <c r="L4975" s="14"/>
      <c r="M4975" s="14"/>
      <c r="N4975" s="14"/>
      <c r="O4975" s="14"/>
      <c r="P4975" s="14"/>
      <c r="Q4975" s="14"/>
    </row>
    <row r="4976" spans="10:17" x14ac:dyDescent="0.25">
      <c r="J4976" s="14"/>
      <c r="K4976" s="14"/>
      <c r="L4976" s="14"/>
      <c r="M4976" s="14"/>
      <c r="N4976" s="14"/>
      <c r="O4976" s="14"/>
      <c r="P4976" s="14"/>
      <c r="Q4976" s="14"/>
    </row>
    <row r="4977" spans="10:17" x14ac:dyDescent="0.25">
      <c r="J4977" s="14"/>
      <c r="K4977" s="14"/>
      <c r="L4977" s="14"/>
      <c r="M4977" s="14"/>
      <c r="N4977" s="14"/>
      <c r="O4977" s="14"/>
      <c r="P4977" s="14"/>
      <c r="Q4977" s="14"/>
    </row>
    <row r="4978" spans="10:17" x14ac:dyDescent="0.25">
      <c r="J4978" s="14"/>
      <c r="K4978" s="14"/>
      <c r="L4978" s="14"/>
      <c r="M4978" s="14"/>
      <c r="N4978" s="14"/>
      <c r="O4978" s="14"/>
      <c r="P4978" s="14"/>
      <c r="Q4978" s="14"/>
    </row>
    <row r="4979" spans="10:17" x14ac:dyDescent="0.25">
      <c r="J4979" s="14"/>
      <c r="K4979" s="14"/>
      <c r="L4979" s="14"/>
      <c r="M4979" s="14"/>
      <c r="N4979" s="14"/>
      <c r="O4979" s="14"/>
      <c r="P4979" s="14"/>
      <c r="Q4979" s="14"/>
    </row>
    <row r="4980" spans="10:17" x14ac:dyDescent="0.25">
      <c r="J4980" s="14"/>
      <c r="K4980" s="14"/>
      <c r="L4980" s="14"/>
      <c r="M4980" s="14"/>
      <c r="N4980" s="14"/>
      <c r="O4980" s="14"/>
      <c r="P4980" s="14"/>
      <c r="Q4980" s="14"/>
    </row>
    <row r="4981" spans="10:17" x14ac:dyDescent="0.25">
      <c r="J4981" s="14"/>
      <c r="K4981" s="14"/>
      <c r="L4981" s="14"/>
      <c r="M4981" s="14"/>
      <c r="N4981" s="14"/>
      <c r="O4981" s="14"/>
      <c r="P4981" s="14"/>
      <c r="Q4981" s="14"/>
    </row>
    <row r="4982" spans="10:17" x14ac:dyDescent="0.25">
      <c r="J4982" s="14"/>
      <c r="K4982" s="14"/>
      <c r="L4982" s="14"/>
      <c r="M4982" s="14"/>
      <c r="N4982" s="14"/>
      <c r="O4982" s="14"/>
      <c r="P4982" s="14"/>
      <c r="Q4982" s="14"/>
    </row>
    <row r="4983" spans="10:17" x14ac:dyDescent="0.25">
      <c r="J4983" s="14"/>
      <c r="K4983" s="14"/>
      <c r="L4983" s="14"/>
      <c r="M4983" s="14"/>
      <c r="N4983" s="14"/>
      <c r="O4983" s="14"/>
      <c r="P4983" s="14"/>
      <c r="Q4983" s="14"/>
    </row>
    <row r="4984" spans="10:17" x14ac:dyDescent="0.25">
      <c r="J4984" s="14"/>
      <c r="K4984" s="14"/>
      <c r="L4984" s="14"/>
      <c r="M4984" s="14"/>
      <c r="N4984" s="14"/>
      <c r="O4984" s="14"/>
      <c r="P4984" s="14"/>
      <c r="Q4984" s="14"/>
    </row>
    <row r="4985" spans="10:17" x14ac:dyDescent="0.25">
      <c r="J4985" s="14"/>
      <c r="K4985" s="14"/>
      <c r="L4985" s="14"/>
      <c r="M4985" s="14"/>
      <c r="N4985" s="14"/>
      <c r="O4985" s="14"/>
      <c r="P4985" s="14"/>
      <c r="Q4985" s="14"/>
    </row>
    <row r="4986" spans="10:17" x14ac:dyDescent="0.25">
      <c r="J4986" s="14"/>
      <c r="K4986" s="14"/>
      <c r="L4986" s="14"/>
      <c r="M4986" s="14"/>
      <c r="N4986" s="14"/>
      <c r="O4986" s="14"/>
      <c r="P4986" s="14"/>
      <c r="Q4986" s="14"/>
    </row>
    <row r="4987" spans="10:17" x14ac:dyDescent="0.25">
      <c r="J4987" s="14"/>
      <c r="K4987" s="14"/>
      <c r="L4987" s="14"/>
      <c r="M4987" s="14"/>
      <c r="N4987" s="14"/>
      <c r="O4987" s="14"/>
      <c r="P4987" s="14"/>
      <c r="Q4987" s="14"/>
    </row>
    <row r="4988" spans="10:17" x14ac:dyDescent="0.25">
      <c r="J4988" s="14"/>
      <c r="K4988" s="14"/>
      <c r="L4988" s="14"/>
      <c r="M4988" s="14"/>
      <c r="N4988" s="14"/>
      <c r="O4988" s="14"/>
      <c r="P4988" s="14"/>
      <c r="Q4988" s="14"/>
    </row>
    <row r="4989" spans="10:17" x14ac:dyDescent="0.25">
      <c r="J4989" s="14"/>
      <c r="K4989" s="14"/>
      <c r="L4989" s="14"/>
      <c r="M4989" s="14"/>
      <c r="N4989" s="14"/>
      <c r="O4989" s="14"/>
      <c r="P4989" s="14"/>
      <c r="Q4989" s="14"/>
    </row>
    <row r="4990" spans="10:17" x14ac:dyDescent="0.25">
      <c r="J4990" s="14"/>
      <c r="K4990" s="14"/>
      <c r="L4990" s="14"/>
      <c r="M4990" s="14"/>
      <c r="N4990" s="14"/>
      <c r="O4990" s="14"/>
      <c r="P4990" s="14"/>
      <c r="Q4990" s="14"/>
    </row>
    <row r="4991" spans="10:17" x14ac:dyDescent="0.25">
      <c r="J4991" s="14"/>
      <c r="K4991" s="14"/>
      <c r="L4991" s="14"/>
      <c r="M4991" s="14"/>
      <c r="N4991" s="14"/>
      <c r="O4991" s="14"/>
      <c r="P4991" s="14"/>
      <c r="Q4991" s="14"/>
    </row>
    <row r="4992" spans="10:17" x14ac:dyDescent="0.25">
      <c r="J4992" s="14"/>
      <c r="K4992" s="14"/>
      <c r="L4992" s="14"/>
      <c r="M4992" s="14"/>
      <c r="N4992" s="14"/>
      <c r="O4992" s="14"/>
      <c r="P4992" s="14"/>
      <c r="Q4992" s="14"/>
    </row>
    <row r="4993" spans="10:17" x14ac:dyDescent="0.25">
      <c r="J4993" s="14"/>
      <c r="K4993" s="14"/>
      <c r="L4993" s="14"/>
      <c r="M4993" s="14"/>
      <c r="N4993" s="14"/>
      <c r="O4993" s="14"/>
      <c r="P4993" s="14"/>
      <c r="Q4993" s="14"/>
    </row>
    <row r="4994" spans="10:17" x14ac:dyDescent="0.25">
      <c r="J4994" s="14"/>
      <c r="K4994" s="14"/>
      <c r="L4994" s="14"/>
      <c r="M4994" s="14"/>
      <c r="N4994" s="14"/>
      <c r="O4994" s="14"/>
      <c r="P4994" s="14"/>
      <c r="Q4994" s="14"/>
    </row>
    <row r="4995" spans="10:17" x14ac:dyDescent="0.25">
      <c r="J4995" s="14"/>
      <c r="K4995" s="14"/>
      <c r="L4995" s="14"/>
      <c r="M4995" s="14"/>
      <c r="N4995" s="14"/>
      <c r="O4995" s="14"/>
      <c r="P4995" s="14"/>
      <c r="Q4995" s="14"/>
    </row>
    <row r="4996" spans="10:17" x14ac:dyDescent="0.25">
      <c r="J4996" s="14"/>
      <c r="K4996" s="14"/>
      <c r="L4996" s="14"/>
      <c r="M4996" s="14"/>
      <c r="N4996" s="14"/>
      <c r="O4996" s="14"/>
      <c r="P4996" s="14"/>
      <c r="Q4996" s="14"/>
    </row>
    <row r="4997" spans="10:17" x14ac:dyDescent="0.25">
      <c r="J4997" s="14"/>
      <c r="K4997" s="14"/>
      <c r="L4997" s="14"/>
      <c r="M4997" s="14"/>
      <c r="N4997" s="14"/>
      <c r="O4997" s="14"/>
      <c r="P4997" s="14"/>
      <c r="Q4997" s="14"/>
    </row>
    <row r="4998" spans="10:17" x14ac:dyDescent="0.25">
      <c r="J4998" s="14"/>
      <c r="K4998" s="14"/>
      <c r="L4998" s="14"/>
      <c r="M4998" s="14"/>
      <c r="N4998" s="14"/>
      <c r="O4998" s="14"/>
      <c r="P4998" s="14"/>
      <c r="Q4998" s="14"/>
    </row>
    <row r="4999" spans="10:17" x14ac:dyDescent="0.25">
      <c r="J4999" s="14"/>
      <c r="K4999" s="14"/>
      <c r="L4999" s="14"/>
      <c r="M4999" s="14"/>
      <c r="N4999" s="14"/>
      <c r="O4999" s="14"/>
      <c r="P4999" s="14"/>
      <c r="Q4999" s="14"/>
    </row>
    <row r="5000" spans="10:17" x14ac:dyDescent="0.25">
      <c r="J5000" s="14"/>
      <c r="K5000" s="14"/>
      <c r="L5000" s="14"/>
      <c r="M5000" s="14"/>
      <c r="N5000" s="14"/>
      <c r="O5000" s="14"/>
      <c r="P5000" s="14"/>
      <c r="Q5000" s="14"/>
    </row>
    <row r="5001" spans="10:17" x14ac:dyDescent="0.25">
      <c r="J5001" s="14"/>
      <c r="K5001" s="14"/>
      <c r="L5001" s="14"/>
      <c r="M5001" s="14"/>
      <c r="N5001" s="14"/>
      <c r="O5001" s="14"/>
      <c r="P5001" s="14"/>
      <c r="Q5001" s="14"/>
    </row>
    <row r="5002" spans="10:17" x14ac:dyDescent="0.25">
      <c r="J5002" s="14"/>
      <c r="K5002" s="14"/>
      <c r="L5002" s="14"/>
      <c r="M5002" s="14"/>
      <c r="N5002" s="14"/>
      <c r="O5002" s="14"/>
      <c r="P5002" s="14"/>
      <c r="Q5002" s="14"/>
    </row>
    <row r="5003" spans="10:17" x14ac:dyDescent="0.25">
      <c r="J5003" s="14"/>
      <c r="K5003" s="14"/>
      <c r="L5003" s="14"/>
      <c r="M5003" s="14"/>
      <c r="N5003" s="14"/>
      <c r="O5003" s="14"/>
      <c r="P5003" s="14"/>
      <c r="Q5003" s="14"/>
    </row>
    <row r="5004" spans="10:17" x14ac:dyDescent="0.25">
      <c r="J5004" s="14"/>
      <c r="K5004" s="14"/>
      <c r="L5004" s="14"/>
      <c r="M5004" s="14"/>
      <c r="N5004" s="14"/>
      <c r="O5004" s="14"/>
      <c r="P5004" s="14"/>
      <c r="Q5004" s="14"/>
    </row>
    <row r="5005" spans="10:17" x14ac:dyDescent="0.25">
      <c r="J5005" s="14"/>
      <c r="K5005" s="14"/>
      <c r="L5005" s="14"/>
      <c r="M5005" s="14"/>
      <c r="N5005" s="14"/>
      <c r="O5005" s="14"/>
      <c r="P5005" s="14"/>
      <c r="Q5005" s="14"/>
    </row>
    <row r="5006" spans="10:17" x14ac:dyDescent="0.25">
      <c r="J5006" s="14"/>
      <c r="K5006" s="14"/>
      <c r="L5006" s="14"/>
      <c r="M5006" s="14"/>
      <c r="N5006" s="14"/>
      <c r="O5006" s="14"/>
      <c r="P5006" s="14"/>
      <c r="Q5006" s="14"/>
    </row>
    <row r="5007" spans="10:17" x14ac:dyDescent="0.25">
      <c r="J5007" s="14"/>
      <c r="K5007" s="14"/>
      <c r="L5007" s="14"/>
      <c r="M5007" s="14"/>
      <c r="N5007" s="14"/>
      <c r="O5007" s="14"/>
      <c r="P5007" s="14"/>
      <c r="Q5007" s="14"/>
    </row>
    <row r="5008" spans="10:17" x14ac:dyDescent="0.25">
      <c r="J5008" s="14"/>
      <c r="K5008" s="14"/>
      <c r="L5008" s="14"/>
      <c r="M5008" s="14"/>
      <c r="N5008" s="14"/>
      <c r="O5008" s="14"/>
      <c r="P5008" s="14"/>
      <c r="Q5008" s="14"/>
    </row>
    <row r="5009" spans="10:17" x14ac:dyDescent="0.25">
      <c r="J5009" s="14"/>
      <c r="K5009" s="14"/>
      <c r="L5009" s="14"/>
      <c r="M5009" s="14"/>
      <c r="N5009" s="14"/>
      <c r="O5009" s="14"/>
      <c r="P5009" s="14"/>
      <c r="Q5009" s="14"/>
    </row>
    <row r="5010" spans="10:17" x14ac:dyDescent="0.25">
      <c r="J5010" s="14"/>
      <c r="K5010" s="14"/>
      <c r="L5010" s="14"/>
      <c r="M5010" s="14"/>
      <c r="N5010" s="14"/>
      <c r="O5010" s="14"/>
      <c r="P5010" s="14"/>
      <c r="Q5010" s="14"/>
    </row>
    <row r="5011" spans="10:17" x14ac:dyDescent="0.25">
      <c r="J5011" s="14"/>
      <c r="K5011" s="14"/>
      <c r="L5011" s="14"/>
      <c r="M5011" s="14"/>
      <c r="N5011" s="14"/>
      <c r="O5011" s="14"/>
      <c r="P5011" s="14"/>
      <c r="Q5011" s="14"/>
    </row>
    <row r="5012" spans="10:17" x14ac:dyDescent="0.25">
      <c r="J5012" s="14"/>
      <c r="K5012" s="14"/>
      <c r="L5012" s="14"/>
      <c r="M5012" s="14"/>
      <c r="N5012" s="14"/>
      <c r="O5012" s="14"/>
      <c r="P5012" s="14"/>
      <c r="Q5012" s="14"/>
    </row>
    <row r="5013" spans="10:17" x14ac:dyDescent="0.25">
      <c r="J5013" s="14"/>
      <c r="K5013" s="14"/>
      <c r="L5013" s="14"/>
      <c r="M5013" s="14"/>
      <c r="N5013" s="14"/>
      <c r="O5013" s="14"/>
      <c r="P5013" s="14"/>
      <c r="Q5013" s="14"/>
    </row>
    <row r="5014" spans="10:17" x14ac:dyDescent="0.25">
      <c r="J5014" s="14"/>
      <c r="K5014" s="14"/>
      <c r="L5014" s="14"/>
      <c r="M5014" s="14"/>
      <c r="N5014" s="14"/>
      <c r="O5014" s="14"/>
      <c r="P5014" s="14"/>
      <c r="Q5014" s="14"/>
    </row>
    <row r="5015" spans="10:17" x14ac:dyDescent="0.25">
      <c r="J5015" s="14"/>
      <c r="K5015" s="14"/>
      <c r="L5015" s="14"/>
      <c r="M5015" s="14"/>
      <c r="N5015" s="14"/>
      <c r="O5015" s="14"/>
      <c r="P5015" s="14"/>
      <c r="Q5015" s="14"/>
    </row>
    <row r="5016" spans="10:17" x14ac:dyDescent="0.25">
      <c r="J5016" s="14"/>
      <c r="K5016" s="14"/>
      <c r="L5016" s="14"/>
      <c r="M5016" s="14"/>
      <c r="N5016" s="14"/>
      <c r="O5016" s="14"/>
      <c r="P5016" s="14"/>
      <c r="Q5016" s="14"/>
    </row>
    <row r="5017" spans="10:17" x14ac:dyDescent="0.25">
      <c r="J5017" s="14"/>
      <c r="K5017" s="14"/>
      <c r="L5017" s="14"/>
      <c r="M5017" s="14"/>
      <c r="N5017" s="14"/>
      <c r="O5017" s="14"/>
      <c r="P5017" s="14"/>
      <c r="Q5017" s="14"/>
    </row>
    <row r="5018" spans="10:17" x14ac:dyDescent="0.25">
      <c r="J5018" s="14"/>
      <c r="K5018" s="14"/>
      <c r="L5018" s="14"/>
      <c r="M5018" s="14"/>
      <c r="N5018" s="14"/>
      <c r="O5018" s="14"/>
      <c r="P5018" s="14"/>
      <c r="Q5018" s="14"/>
    </row>
    <row r="5019" spans="10:17" x14ac:dyDescent="0.25">
      <c r="J5019" s="14"/>
      <c r="K5019" s="14"/>
      <c r="L5019" s="14"/>
      <c r="M5019" s="14"/>
      <c r="N5019" s="14"/>
      <c r="O5019" s="14"/>
      <c r="P5019" s="14"/>
      <c r="Q5019" s="14"/>
    </row>
    <row r="5020" spans="10:17" x14ac:dyDescent="0.25">
      <c r="J5020" s="14"/>
      <c r="K5020" s="14"/>
      <c r="L5020" s="14"/>
      <c r="M5020" s="14"/>
      <c r="N5020" s="14"/>
      <c r="O5020" s="14"/>
      <c r="P5020" s="14"/>
      <c r="Q5020" s="14"/>
    </row>
    <row r="5021" spans="10:17" x14ac:dyDescent="0.25">
      <c r="J5021" s="14"/>
      <c r="K5021" s="14"/>
      <c r="L5021" s="14"/>
      <c r="M5021" s="14"/>
      <c r="N5021" s="14"/>
      <c r="O5021" s="14"/>
      <c r="P5021" s="14"/>
      <c r="Q5021" s="14"/>
    </row>
    <row r="5022" spans="10:17" x14ac:dyDescent="0.25">
      <c r="J5022" s="14"/>
      <c r="K5022" s="14"/>
      <c r="L5022" s="14"/>
      <c r="M5022" s="14"/>
      <c r="N5022" s="14"/>
      <c r="O5022" s="14"/>
      <c r="P5022" s="14"/>
      <c r="Q5022" s="14"/>
    </row>
    <row r="5023" spans="10:17" x14ac:dyDescent="0.25">
      <c r="J5023" s="14"/>
      <c r="K5023" s="14"/>
      <c r="L5023" s="14"/>
      <c r="M5023" s="14"/>
      <c r="N5023" s="14"/>
      <c r="O5023" s="14"/>
      <c r="P5023" s="14"/>
      <c r="Q5023" s="14"/>
    </row>
    <row r="5024" spans="10:17" x14ac:dyDescent="0.25">
      <c r="J5024" s="14"/>
      <c r="K5024" s="14"/>
      <c r="L5024" s="14"/>
      <c r="M5024" s="14"/>
      <c r="N5024" s="14"/>
      <c r="O5024" s="14"/>
      <c r="P5024" s="14"/>
      <c r="Q5024" s="14"/>
    </row>
    <row r="5025" spans="10:17" x14ac:dyDescent="0.25">
      <c r="J5025" s="14"/>
      <c r="K5025" s="14"/>
      <c r="L5025" s="14"/>
      <c r="M5025" s="14"/>
      <c r="N5025" s="14"/>
      <c r="O5025" s="14"/>
      <c r="P5025" s="14"/>
      <c r="Q5025" s="14"/>
    </row>
    <row r="5026" spans="10:17" x14ac:dyDescent="0.25">
      <c r="J5026" s="14"/>
      <c r="K5026" s="14"/>
      <c r="L5026" s="14"/>
      <c r="M5026" s="14"/>
      <c r="N5026" s="14"/>
      <c r="O5026" s="14"/>
      <c r="P5026" s="14"/>
      <c r="Q5026" s="14"/>
    </row>
    <row r="5027" spans="10:17" x14ac:dyDescent="0.25">
      <c r="J5027" s="14"/>
      <c r="K5027" s="14"/>
      <c r="L5027" s="14"/>
      <c r="M5027" s="14"/>
      <c r="N5027" s="14"/>
      <c r="O5027" s="14"/>
      <c r="P5027" s="14"/>
      <c r="Q5027" s="14"/>
    </row>
    <row r="5028" spans="10:17" x14ac:dyDescent="0.25">
      <c r="J5028" s="14"/>
      <c r="K5028" s="14"/>
      <c r="L5028" s="14"/>
      <c r="M5028" s="14"/>
      <c r="N5028" s="14"/>
      <c r="O5028" s="14"/>
      <c r="P5028" s="14"/>
      <c r="Q5028" s="14"/>
    </row>
    <row r="5029" spans="10:17" x14ac:dyDescent="0.25">
      <c r="J5029" s="14"/>
      <c r="K5029" s="14"/>
      <c r="L5029" s="14"/>
      <c r="M5029" s="14"/>
      <c r="N5029" s="14"/>
      <c r="O5029" s="14"/>
      <c r="P5029" s="14"/>
      <c r="Q5029" s="14"/>
    </row>
    <row r="5030" spans="10:17" x14ac:dyDescent="0.25">
      <c r="J5030" s="14"/>
      <c r="K5030" s="14"/>
      <c r="L5030" s="14"/>
      <c r="M5030" s="14"/>
      <c r="N5030" s="14"/>
      <c r="O5030" s="14"/>
      <c r="P5030" s="14"/>
      <c r="Q5030" s="14"/>
    </row>
    <row r="5031" spans="10:17" x14ac:dyDescent="0.25">
      <c r="J5031" s="14"/>
      <c r="K5031" s="14"/>
      <c r="L5031" s="14"/>
      <c r="M5031" s="14"/>
      <c r="N5031" s="14"/>
      <c r="O5031" s="14"/>
      <c r="P5031" s="14"/>
      <c r="Q5031" s="14"/>
    </row>
    <row r="5032" spans="10:17" x14ac:dyDescent="0.25">
      <c r="J5032" s="14"/>
      <c r="K5032" s="14"/>
      <c r="L5032" s="14"/>
      <c r="M5032" s="14"/>
      <c r="N5032" s="14"/>
      <c r="O5032" s="14"/>
      <c r="P5032" s="14"/>
      <c r="Q5032" s="14"/>
    </row>
    <row r="5033" spans="10:17" x14ac:dyDescent="0.25">
      <c r="J5033" s="14"/>
      <c r="K5033" s="14"/>
      <c r="L5033" s="14"/>
      <c r="M5033" s="14"/>
      <c r="N5033" s="14"/>
      <c r="O5033" s="14"/>
      <c r="P5033" s="14"/>
      <c r="Q5033" s="14"/>
    </row>
    <row r="5034" spans="10:17" x14ac:dyDescent="0.25">
      <c r="J5034" s="14"/>
      <c r="K5034" s="14"/>
      <c r="L5034" s="14"/>
      <c r="M5034" s="14"/>
      <c r="N5034" s="14"/>
      <c r="O5034" s="14"/>
      <c r="P5034" s="14"/>
      <c r="Q5034" s="14"/>
    </row>
    <row r="5035" spans="10:17" x14ac:dyDescent="0.25">
      <c r="J5035" s="14"/>
      <c r="K5035" s="14"/>
      <c r="L5035" s="14"/>
      <c r="M5035" s="14"/>
      <c r="N5035" s="14"/>
      <c r="O5035" s="14"/>
      <c r="P5035" s="14"/>
      <c r="Q5035" s="14"/>
    </row>
    <row r="5036" spans="10:17" x14ac:dyDescent="0.25">
      <c r="J5036" s="14"/>
      <c r="K5036" s="14"/>
      <c r="L5036" s="14"/>
      <c r="M5036" s="14"/>
      <c r="N5036" s="14"/>
      <c r="O5036" s="14"/>
      <c r="P5036" s="14"/>
      <c r="Q5036" s="14"/>
    </row>
    <row r="5037" spans="10:17" x14ac:dyDescent="0.25">
      <c r="J5037" s="14"/>
      <c r="K5037" s="14"/>
      <c r="L5037" s="14"/>
      <c r="M5037" s="14"/>
      <c r="N5037" s="14"/>
      <c r="O5037" s="14"/>
      <c r="P5037" s="14"/>
      <c r="Q5037" s="14"/>
    </row>
    <row r="5038" spans="10:17" x14ac:dyDescent="0.25">
      <c r="J5038" s="14"/>
      <c r="K5038" s="14"/>
      <c r="L5038" s="14"/>
      <c r="M5038" s="14"/>
      <c r="N5038" s="14"/>
      <c r="O5038" s="14"/>
      <c r="P5038" s="14"/>
      <c r="Q5038" s="14"/>
    </row>
    <row r="5039" spans="10:17" x14ac:dyDescent="0.25">
      <c r="J5039" s="14"/>
      <c r="K5039" s="14"/>
      <c r="L5039" s="14"/>
      <c r="M5039" s="14"/>
      <c r="N5039" s="14"/>
      <c r="O5039" s="14"/>
      <c r="P5039" s="14"/>
      <c r="Q5039" s="14"/>
    </row>
    <row r="5040" spans="10:17" x14ac:dyDescent="0.25">
      <c r="J5040" s="14"/>
      <c r="K5040" s="14"/>
      <c r="L5040" s="14"/>
      <c r="M5040" s="14"/>
      <c r="N5040" s="14"/>
      <c r="O5040" s="14"/>
      <c r="P5040" s="14"/>
      <c r="Q5040" s="14"/>
    </row>
    <row r="5041" spans="10:17" x14ac:dyDescent="0.25">
      <c r="J5041" s="14"/>
      <c r="K5041" s="14"/>
      <c r="L5041" s="14"/>
      <c r="M5041" s="14"/>
      <c r="N5041" s="14"/>
      <c r="O5041" s="14"/>
      <c r="P5041" s="14"/>
      <c r="Q5041" s="14"/>
    </row>
    <row r="5042" spans="10:17" x14ac:dyDescent="0.25">
      <c r="J5042" s="14"/>
      <c r="K5042" s="14"/>
      <c r="L5042" s="14"/>
      <c r="M5042" s="14"/>
      <c r="N5042" s="14"/>
      <c r="O5042" s="14"/>
      <c r="P5042" s="14"/>
      <c r="Q5042" s="14"/>
    </row>
    <row r="5043" spans="10:17" x14ac:dyDescent="0.25">
      <c r="J5043" s="14"/>
      <c r="K5043" s="14"/>
      <c r="L5043" s="14"/>
      <c r="M5043" s="14"/>
      <c r="N5043" s="14"/>
      <c r="O5043" s="14"/>
      <c r="P5043" s="14"/>
      <c r="Q5043" s="14"/>
    </row>
    <row r="5044" spans="10:17" x14ac:dyDescent="0.25">
      <c r="J5044" s="14"/>
      <c r="K5044" s="14"/>
      <c r="L5044" s="14"/>
      <c r="M5044" s="14"/>
      <c r="N5044" s="14"/>
      <c r="O5044" s="14"/>
      <c r="P5044" s="14"/>
      <c r="Q5044" s="14"/>
    </row>
    <row r="5045" spans="10:17" x14ac:dyDescent="0.25">
      <c r="J5045" s="14"/>
      <c r="K5045" s="14"/>
      <c r="L5045" s="14"/>
      <c r="M5045" s="14"/>
      <c r="N5045" s="14"/>
      <c r="O5045" s="14"/>
      <c r="P5045" s="14"/>
      <c r="Q5045" s="14"/>
    </row>
    <row r="5046" spans="10:17" x14ac:dyDescent="0.25">
      <c r="J5046" s="14"/>
      <c r="K5046" s="14"/>
      <c r="L5046" s="14"/>
      <c r="M5046" s="14"/>
      <c r="N5046" s="14"/>
      <c r="O5046" s="14"/>
      <c r="P5046" s="14"/>
      <c r="Q5046" s="14"/>
    </row>
    <row r="5047" spans="10:17" x14ac:dyDescent="0.25">
      <c r="J5047" s="14"/>
      <c r="K5047" s="14"/>
      <c r="L5047" s="14"/>
      <c r="M5047" s="14"/>
      <c r="N5047" s="14"/>
      <c r="O5047" s="14"/>
      <c r="P5047" s="14"/>
      <c r="Q5047" s="14"/>
    </row>
    <row r="5048" spans="10:17" x14ac:dyDescent="0.25">
      <c r="J5048" s="14"/>
      <c r="K5048" s="14"/>
      <c r="L5048" s="14"/>
      <c r="M5048" s="14"/>
      <c r="N5048" s="14"/>
      <c r="O5048" s="14"/>
      <c r="P5048" s="14"/>
      <c r="Q5048" s="14"/>
    </row>
    <row r="5049" spans="10:17" x14ac:dyDescent="0.25">
      <c r="J5049" s="14"/>
      <c r="K5049" s="14"/>
      <c r="L5049" s="14"/>
      <c r="M5049" s="14"/>
      <c r="N5049" s="14"/>
      <c r="O5049" s="14"/>
      <c r="P5049" s="14"/>
      <c r="Q5049" s="14"/>
    </row>
    <row r="5050" spans="10:17" x14ac:dyDescent="0.25">
      <c r="J5050" s="14"/>
      <c r="K5050" s="14"/>
      <c r="L5050" s="14"/>
      <c r="M5050" s="14"/>
      <c r="N5050" s="14"/>
      <c r="O5050" s="14"/>
      <c r="P5050" s="14"/>
      <c r="Q5050" s="14"/>
    </row>
    <row r="5051" spans="10:17" x14ac:dyDescent="0.25">
      <c r="J5051" s="14"/>
      <c r="K5051" s="14"/>
      <c r="L5051" s="14"/>
      <c r="M5051" s="14"/>
      <c r="N5051" s="14"/>
      <c r="O5051" s="14"/>
      <c r="P5051" s="14"/>
      <c r="Q5051" s="14"/>
    </row>
    <row r="5052" spans="10:17" x14ac:dyDescent="0.25">
      <c r="J5052" s="14"/>
      <c r="K5052" s="14"/>
      <c r="L5052" s="14"/>
      <c r="M5052" s="14"/>
      <c r="N5052" s="14"/>
      <c r="O5052" s="14"/>
      <c r="P5052" s="14"/>
      <c r="Q5052" s="14"/>
    </row>
    <row r="5053" spans="10:17" x14ac:dyDescent="0.25">
      <c r="J5053" s="14"/>
      <c r="K5053" s="14"/>
      <c r="L5053" s="14"/>
      <c r="M5053" s="14"/>
      <c r="N5053" s="14"/>
      <c r="O5053" s="14"/>
      <c r="P5053" s="14"/>
      <c r="Q5053" s="14"/>
    </row>
    <row r="5054" spans="10:17" x14ac:dyDescent="0.25">
      <c r="J5054" s="14"/>
      <c r="K5054" s="14"/>
      <c r="L5054" s="14"/>
      <c r="M5054" s="14"/>
      <c r="N5054" s="14"/>
      <c r="O5054" s="14"/>
      <c r="P5054" s="14"/>
      <c r="Q5054" s="14"/>
    </row>
    <row r="5055" spans="10:17" x14ac:dyDescent="0.25">
      <c r="J5055" s="14"/>
      <c r="K5055" s="14"/>
      <c r="L5055" s="14"/>
      <c r="M5055" s="14"/>
      <c r="N5055" s="14"/>
      <c r="O5055" s="14"/>
      <c r="P5055" s="14"/>
      <c r="Q5055" s="14"/>
    </row>
    <row r="5056" spans="10:17" x14ac:dyDescent="0.25">
      <c r="J5056" s="14"/>
      <c r="K5056" s="14"/>
      <c r="L5056" s="14"/>
      <c r="M5056" s="14"/>
      <c r="N5056" s="14"/>
      <c r="O5056" s="14"/>
      <c r="P5056" s="14"/>
      <c r="Q5056" s="14"/>
    </row>
    <row r="5057" spans="10:17" x14ac:dyDescent="0.25">
      <c r="J5057" s="14"/>
      <c r="K5057" s="14"/>
      <c r="L5057" s="14"/>
      <c r="M5057" s="14"/>
      <c r="N5057" s="14"/>
      <c r="O5057" s="14"/>
      <c r="P5057" s="14"/>
      <c r="Q5057" s="14"/>
    </row>
    <row r="5058" spans="10:17" x14ac:dyDescent="0.25">
      <c r="J5058" s="14"/>
      <c r="K5058" s="14"/>
      <c r="L5058" s="14"/>
      <c r="M5058" s="14"/>
      <c r="N5058" s="14"/>
      <c r="O5058" s="14"/>
      <c r="P5058" s="14"/>
      <c r="Q5058" s="14"/>
    </row>
    <row r="5059" spans="10:17" x14ac:dyDescent="0.25">
      <c r="J5059" s="14"/>
      <c r="K5059" s="14"/>
      <c r="L5059" s="14"/>
      <c r="M5059" s="14"/>
      <c r="N5059" s="14"/>
      <c r="O5059" s="14"/>
      <c r="P5059" s="14"/>
      <c r="Q5059" s="14"/>
    </row>
    <row r="5060" spans="10:17" x14ac:dyDescent="0.25">
      <c r="J5060" s="14"/>
      <c r="K5060" s="14"/>
      <c r="L5060" s="14"/>
      <c r="M5060" s="14"/>
      <c r="N5060" s="14"/>
      <c r="O5060" s="14"/>
      <c r="P5060" s="14"/>
      <c r="Q5060" s="14"/>
    </row>
    <row r="5061" spans="10:17" x14ac:dyDescent="0.25">
      <c r="J5061" s="14"/>
      <c r="K5061" s="14"/>
      <c r="L5061" s="14"/>
      <c r="M5061" s="14"/>
      <c r="N5061" s="14"/>
      <c r="O5061" s="14"/>
      <c r="P5061" s="14"/>
      <c r="Q5061" s="14"/>
    </row>
    <row r="5062" spans="10:17" x14ac:dyDescent="0.25">
      <c r="J5062" s="14"/>
      <c r="K5062" s="14"/>
      <c r="L5062" s="14"/>
      <c r="M5062" s="14"/>
      <c r="N5062" s="14"/>
      <c r="O5062" s="14"/>
      <c r="P5062" s="14"/>
      <c r="Q5062" s="14"/>
    </row>
    <row r="5063" spans="10:17" x14ac:dyDescent="0.25">
      <c r="J5063" s="14"/>
      <c r="K5063" s="14"/>
      <c r="L5063" s="14"/>
      <c r="M5063" s="14"/>
      <c r="N5063" s="14"/>
      <c r="O5063" s="14"/>
      <c r="P5063" s="14"/>
      <c r="Q5063" s="14"/>
    </row>
    <row r="5064" spans="10:17" x14ac:dyDescent="0.25">
      <c r="J5064" s="14"/>
      <c r="K5064" s="14"/>
      <c r="L5064" s="14"/>
      <c r="M5064" s="14"/>
      <c r="N5064" s="14"/>
      <c r="O5064" s="14"/>
      <c r="P5064" s="14"/>
      <c r="Q5064" s="14"/>
    </row>
    <row r="5065" spans="10:17" x14ac:dyDescent="0.25">
      <c r="J5065" s="14"/>
      <c r="K5065" s="14"/>
      <c r="L5065" s="14"/>
      <c r="M5065" s="14"/>
      <c r="N5065" s="14"/>
      <c r="O5065" s="14"/>
      <c r="P5065" s="14"/>
      <c r="Q5065" s="14"/>
    </row>
    <row r="5066" spans="10:17" x14ac:dyDescent="0.25">
      <c r="J5066" s="14"/>
      <c r="K5066" s="14"/>
      <c r="L5066" s="14"/>
      <c r="M5066" s="14"/>
      <c r="N5066" s="14"/>
      <c r="O5066" s="14"/>
      <c r="P5066" s="14"/>
      <c r="Q5066" s="14"/>
    </row>
    <row r="5067" spans="10:17" x14ac:dyDescent="0.25">
      <c r="J5067" s="14"/>
      <c r="K5067" s="14"/>
      <c r="L5067" s="14"/>
      <c r="M5067" s="14"/>
      <c r="N5067" s="14"/>
      <c r="O5067" s="14"/>
      <c r="P5067" s="14"/>
      <c r="Q5067" s="14"/>
    </row>
    <row r="5068" spans="10:17" x14ac:dyDescent="0.25">
      <c r="J5068" s="14"/>
      <c r="K5068" s="14"/>
      <c r="L5068" s="14"/>
      <c r="M5068" s="14"/>
      <c r="N5068" s="14"/>
      <c r="O5068" s="14"/>
      <c r="P5068" s="14"/>
      <c r="Q5068" s="14"/>
    </row>
    <row r="5069" spans="10:17" x14ac:dyDescent="0.25">
      <c r="J5069" s="14"/>
      <c r="K5069" s="14"/>
      <c r="L5069" s="14"/>
      <c r="M5069" s="14"/>
      <c r="N5069" s="14"/>
      <c r="O5069" s="14"/>
      <c r="P5069" s="14"/>
      <c r="Q5069" s="14"/>
    </row>
    <row r="5070" spans="10:17" x14ac:dyDescent="0.25">
      <c r="J5070" s="14"/>
      <c r="K5070" s="14"/>
      <c r="L5070" s="14"/>
      <c r="M5070" s="14"/>
      <c r="N5070" s="14"/>
      <c r="O5070" s="14"/>
      <c r="P5070" s="14"/>
      <c r="Q5070" s="14"/>
    </row>
    <row r="5071" spans="10:17" x14ac:dyDescent="0.25">
      <c r="J5071" s="14"/>
      <c r="K5071" s="14"/>
      <c r="L5071" s="14"/>
      <c r="M5071" s="14"/>
      <c r="N5071" s="14"/>
      <c r="O5071" s="14"/>
      <c r="P5071" s="14"/>
      <c r="Q5071" s="14"/>
    </row>
    <row r="5072" spans="10:17" x14ac:dyDescent="0.25">
      <c r="J5072" s="14"/>
      <c r="K5072" s="14"/>
      <c r="L5072" s="14"/>
      <c r="M5072" s="14"/>
      <c r="N5072" s="14"/>
      <c r="O5072" s="14"/>
      <c r="P5072" s="14"/>
      <c r="Q5072" s="14"/>
    </row>
    <row r="5073" spans="10:17" x14ac:dyDescent="0.25">
      <c r="J5073" s="14"/>
      <c r="K5073" s="14"/>
      <c r="L5073" s="14"/>
      <c r="M5073" s="14"/>
      <c r="N5073" s="14"/>
      <c r="O5073" s="14"/>
      <c r="P5073" s="14"/>
      <c r="Q5073" s="14"/>
    </row>
    <row r="5074" spans="10:17" x14ac:dyDescent="0.25">
      <c r="J5074" s="14"/>
      <c r="K5074" s="14"/>
      <c r="L5074" s="14"/>
      <c r="M5074" s="14"/>
      <c r="N5074" s="14"/>
      <c r="O5074" s="14"/>
      <c r="P5074" s="14"/>
      <c r="Q5074" s="14"/>
    </row>
    <row r="5075" spans="10:17" x14ac:dyDescent="0.25">
      <c r="J5075" s="14"/>
      <c r="K5075" s="14"/>
      <c r="L5075" s="14"/>
      <c r="M5075" s="14"/>
      <c r="N5075" s="14"/>
      <c r="O5075" s="14"/>
      <c r="P5075" s="14"/>
      <c r="Q5075" s="14"/>
    </row>
    <row r="5076" spans="10:17" x14ac:dyDescent="0.25">
      <c r="J5076" s="14"/>
      <c r="K5076" s="14"/>
      <c r="L5076" s="14"/>
      <c r="M5076" s="14"/>
      <c r="N5076" s="14"/>
      <c r="O5076" s="14"/>
      <c r="P5076" s="14"/>
      <c r="Q5076" s="14"/>
    </row>
    <row r="5077" spans="10:17" x14ac:dyDescent="0.25">
      <c r="J5077" s="14"/>
      <c r="K5077" s="14"/>
      <c r="L5077" s="14"/>
      <c r="M5077" s="14"/>
      <c r="N5077" s="14"/>
      <c r="O5077" s="14"/>
      <c r="P5077" s="14"/>
      <c r="Q5077" s="14"/>
    </row>
    <row r="5078" spans="10:17" x14ac:dyDescent="0.25">
      <c r="J5078" s="14"/>
      <c r="K5078" s="14"/>
      <c r="L5078" s="14"/>
      <c r="M5078" s="14"/>
      <c r="N5078" s="14"/>
      <c r="O5078" s="14"/>
      <c r="P5078" s="14"/>
      <c r="Q5078" s="14"/>
    </row>
    <row r="5079" spans="10:17" x14ac:dyDescent="0.25">
      <c r="J5079" s="14"/>
      <c r="K5079" s="14"/>
      <c r="L5079" s="14"/>
      <c r="M5079" s="14"/>
      <c r="N5079" s="14"/>
      <c r="O5079" s="14"/>
      <c r="P5079" s="14"/>
      <c r="Q5079" s="14"/>
    </row>
    <row r="5080" spans="10:17" x14ac:dyDescent="0.25">
      <c r="J5080" s="14"/>
      <c r="K5080" s="14"/>
      <c r="L5080" s="14"/>
      <c r="M5080" s="14"/>
      <c r="N5080" s="14"/>
      <c r="O5080" s="14"/>
      <c r="P5080" s="14"/>
      <c r="Q5080" s="14"/>
    </row>
    <row r="5081" spans="10:17" x14ac:dyDescent="0.25">
      <c r="J5081" s="14"/>
      <c r="K5081" s="14"/>
      <c r="L5081" s="14"/>
      <c r="M5081" s="14"/>
      <c r="N5081" s="14"/>
      <c r="O5081" s="14"/>
      <c r="P5081" s="14"/>
      <c r="Q5081" s="14"/>
    </row>
    <row r="5082" spans="10:17" x14ac:dyDescent="0.25">
      <c r="J5082" s="14"/>
      <c r="K5082" s="14"/>
      <c r="L5082" s="14"/>
      <c r="M5082" s="14"/>
      <c r="N5082" s="14"/>
      <c r="O5082" s="14"/>
      <c r="P5082" s="14"/>
      <c r="Q5082" s="14"/>
    </row>
    <row r="5083" spans="10:17" x14ac:dyDescent="0.25">
      <c r="J5083" s="14"/>
      <c r="K5083" s="14"/>
      <c r="L5083" s="14"/>
      <c r="M5083" s="14"/>
      <c r="N5083" s="14"/>
      <c r="O5083" s="14"/>
      <c r="P5083" s="14"/>
      <c r="Q5083" s="14"/>
    </row>
    <row r="5084" spans="10:17" x14ac:dyDescent="0.25">
      <c r="J5084" s="14"/>
      <c r="K5084" s="14"/>
      <c r="L5084" s="14"/>
      <c r="M5084" s="14"/>
      <c r="N5084" s="14"/>
      <c r="O5084" s="14"/>
      <c r="P5084" s="14"/>
      <c r="Q5084" s="14"/>
    </row>
    <row r="5085" spans="10:17" x14ac:dyDescent="0.25">
      <c r="J5085" s="14"/>
      <c r="K5085" s="14"/>
      <c r="L5085" s="14"/>
      <c r="M5085" s="14"/>
      <c r="N5085" s="14"/>
      <c r="O5085" s="14"/>
      <c r="P5085" s="14"/>
      <c r="Q5085" s="14"/>
    </row>
    <row r="5086" spans="10:17" x14ac:dyDescent="0.25">
      <c r="J5086" s="14"/>
      <c r="K5086" s="14"/>
      <c r="L5086" s="14"/>
      <c r="M5086" s="14"/>
      <c r="N5086" s="14"/>
      <c r="O5086" s="14"/>
      <c r="P5086" s="14"/>
      <c r="Q5086" s="14"/>
    </row>
    <row r="5087" spans="10:17" x14ac:dyDescent="0.25">
      <c r="J5087" s="14"/>
      <c r="K5087" s="14"/>
      <c r="L5087" s="14"/>
      <c r="M5087" s="14"/>
      <c r="N5087" s="14"/>
      <c r="O5087" s="14"/>
      <c r="P5087" s="14"/>
      <c r="Q5087" s="14"/>
    </row>
    <row r="5088" spans="10:17" x14ac:dyDescent="0.25">
      <c r="J5088" s="14"/>
      <c r="K5088" s="14"/>
      <c r="L5088" s="14"/>
      <c r="M5088" s="14"/>
      <c r="N5088" s="14"/>
      <c r="O5088" s="14"/>
      <c r="P5088" s="14"/>
      <c r="Q5088" s="14"/>
    </row>
    <row r="5089" spans="10:17" x14ac:dyDescent="0.25">
      <c r="J5089" s="14"/>
      <c r="K5089" s="14"/>
      <c r="L5089" s="14"/>
      <c r="M5089" s="14"/>
      <c r="N5089" s="14"/>
      <c r="O5089" s="14"/>
      <c r="P5089" s="14"/>
      <c r="Q5089" s="14"/>
    </row>
    <row r="5090" spans="10:17" x14ac:dyDescent="0.25">
      <c r="J5090" s="14"/>
      <c r="K5090" s="14"/>
      <c r="L5090" s="14"/>
      <c r="M5090" s="14"/>
      <c r="N5090" s="14"/>
      <c r="O5090" s="14"/>
      <c r="P5090" s="14"/>
      <c r="Q5090" s="14"/>
    </row>
    <row r="5091" spans="10:17" x14ac:dyDescent="0.25">
      <c r="J5091" s="14"/>
      <c r="K5091" s="14"/>
      <c r="L5091" s="14"/>
      <c r="M5091" s="14"/>
      <c r="N5091" s="14"/>
      <c r="O5091" s="14"/>
      <c r="P5091" s="14"/>
      <c r="Q5091" s="14"/>
    </row>
    <row r="5092" spans="10:17" x14ac:dyDescent="0.25">
      <c r="J5092" s="14"/>
      <c r="K5092" s="14"/>
      <c r="L5092" s="14"/>
      <c r="M5092" s="14"/>
      <c r="N5092" s="14"/>
      <c r="O5092" s="14"/>
      <c r="P5092" s="14"/>
      <c r="Q5092" s="14"/>
    </row>
    <row r="5093" spans="10:17" x14ac:dyDescent="0.25">
      <c r="J5093" s="14"/>
      <c r="K5093" s="14"/>
      <c r="L5093" s="14"/>
      <c r="M5093" s="14"/>
      <c r="N5093" s="14"/>
      <c r="O5093" s="14"/>
      <c r="P5093" s="14"/>
      <c r="Q5093" s="14"/>
    </row>
    <row r="5094" spans="10:17" x14ac:dyDescent="0.25">
      <c r="J5094" s="14"/>
      <c r="K5094" s="14"/>
      <c r="L5094" s="14"/>
      <c r="M5094" s="14"/>
      <c r="N5094" s="14"/>
      <c r="O5094" s="14"/>
      <c r="P5094" s="14"/>
      <c r="Q5094" s="14"/>
    </row>
    <row r="5095" spans="10:17" x14ac:dyDescent="0.25">
      <c r="J5095" s="14"/>
      <c r="K5095" s="14"/>
      <c r="L5095" s="14"/>
      <c r="M5095" s="14"/>
      <c r="N5095" s="14"/>
      <c r="O5095" s="14"/>
      <c r="P5095" s="14"/>
      <c r="Q5095" s="14"/>
    </row>
    <row r="5096" spans="10:17" x14ac:dyDescent="0.25">
      <c r="J5096" s="14"/>
      <c r="K5096" s="14"/>
      <c r="L5096" s="14"/>
      <c r="M5096" s="14"/>
      <c r="N5096" s="14"/>
      <c r="O5096" s="14"/>
      <c r="P5096" s="14"/>
      <c r="Q5096" s="14"/>
    </row>
    <row r="5097" spans="10:17" x14ac:dyDescent="0.25">
      <c r="J5097" s="14"/>
      <c r="K5097" s="14"/>
      <c r="L5097" s="14"/>
      <c r="M5097" s="14"/>
      <c r="N5097" s="14"/>
      <c r="O5097" s="14"/>
      <c r="P5097" s="14"/>
      <c r="Q5097" s="14"/>
    </row>
    <row r="5098" spans="10:17" x14ac:dyDescent="0.25">
      <c r="J5098" s="14"/>
      <c r="K5098" s="14"/>
      <c r="L5098" s="14"/>
      <c r="M5098" s="14"/>
      <c r="N5098" s="14"/>
      <c r="O5098" s="14"/>
      <c r="P5098" s="14"/>
      <c r="Q5098" s="14"/>
    </row>
    <row r="5099" spans="10:17" x14ac:dyDescent="0.25">
      <c r="J5099" s="14"/>
      <c r="K5099" s="14"/>
      <c r="L5099" s="14"/>
      <c r="M5099" s="14"/>
      <c r="N5099" s="14"/>
      <c r="O5099" s="14"/>
      <c r="P5099" s="14"/>
      <c r="Q5099" s="14"/>
    </row>
    <row r="5100" spans="10:17" x14ac:dyDescent="0.25">
      <c r="J5100" s="14"/>
      <c r="K5100" s="14"/>
      <c r="L5100" s="14"/>
      <c r="M5100" s="14"/>
      <c r="N5100" s="14"/>
      <c r="O5100" s="14"/>
      <c r="P5100" s="14"/>
      <c r="Q5100" s="14"/>
    </row>
    <row r="5101" spans="10:17" x14ac:dyDescent="0.25">
      <c r="J5101" s="14"/>
      <c r="K5101" s="14"/>
      <c r="L5101" s="14"/>
      <c r="M5101" s="14"/>
      <c r="N5101" s="14"/>
      <c r="O5101" s="14"/>
      <c r="P5101" s="14"/>
      <c r="Q5101" s="14"/>
    </row>
    <row r="5102" spans="10:17" x14ac:dyDescent="0.25">
      <c r="J5102" s="14"/>
      <c r="K5102" s="14"/>
      <c r="L5102" s="14"/>
      <c r="M5102" s="14"/>
      <c r="N5102" s="14"/>
      <c r="O5102" s="14"/>
      <c r="P5102" s="14"/>
      <c r="Q5102" s="14"/>
    </row>
    <row r="5103" spans="10:17" x14ac:dyDescent="0.25">
      <c r="J5103" s="14"/>
      <c r="K5103" s="14"/>
      <c r="L5103" s="14"/>
      <c r="M5103" s="14"/>
      <c r="N5103" s="14"/>
      <c r="O5103" s="14"/>
      <c r="P5103" s="14"/>
      <c r="Q5103" s="14"/>
    </row>
    <row r="5104" spans="10:17" x14ac:dyDescent="0.25">
      <c r="J5104" s="14"/>
      <c r="K5104" s="14"/>
      <c r="L5104" s="14"/>
      <c r="M5104" s="14"/>
      <c r="N5104" s="14"/>
      <c r="O5104" s="14"/>
      <c r="P5104" s="14"/>
      <c r="Q5104" s="14"/>
    </row>
    <row r="5105" spans="10:17" x14ac:dyDescent="0.25">
      <c r="J5105" s="14"/>
      <c r="K5105" s="14"/>
      <c r="L5105" s="14"/>
      <c r="M5105" s="14"/>
      <c r="N5105" s="14"/>
      <c r="O5105" s="14"/>
      <c r="P5105" s="14"/>
      <c r="Q5105" s="14"/>
    </row>
    <row r="5106" spans="10:17" x14ac:dyDescent="0.25">
      <c r="J5106" s="14"/>
      <c r="K5106" s="14"/>
      <c r="L5106" s="14"/>
      <c r="M5106" s="14"/>
      <c r="N5106" s="14"/>
      <c r="O5106" s="14"/>
      <c r="P5106" s="14"/>
      <c r="Q5106" s="14"/>
    </row>
    <row r="5107" spans="10:17" x14ac:dyDescent="0.25">
      <c r="J5107" s="14"/>
      <c r="K5107" s="14"/>
      <c r="L5107" s="14"/>
      <c r="M5107" s="14"/>
      <c r="N5107" s="14"/>
      <c r="O5107" s="14"/>
      <c r="P5107" s="14"/>
      <c r="Q5107" s="14"/>
    </row>
    <row r="5108" spans="10:17" x14ac:dyDescent="0.25">
      <c r="J5108" s="14"/>
      <c r="K5108" s="14"/>
      <c r="L5108" s="14"/>
      <c r="M5108" s="14"/>
      <c r="N5108" s="14"/>
      <c r="O5108" s="14"/>
      <c r="P5108" s="14"/>
      <c r="Q5108" s="14"/>
    </row>
    <row r="5109" spans="10:17" x14ac:dyDescent="0.25">
      <c r="J5109" s="14"/>
      <c r="K5109" s="14"/>
      <c r="L5109" s="14"/>
      <c r="M5109" s="14"/>
      <c r="N5109" s="14"/>
      <c r="O5109" s="14"/>
      <c r="P5109" s="14"/>
      <c r="Q5109" s="14"/>
    </row>
    <row r="5110" spans="10:17" x14ac:dyDescent="0.25">
      <c r="J5110" s="14"/>
      <c r="K5110" s="14"/>
      <c r="L5110" s="14"/>
      <c r="M5110" s="14"/>
      <c r="N5110" s="14"/>
      <c r="O5110" s="14"/>
      <c r="P5110" s="14"/>
      <c r="Q5110" s="14"/>
    </row>
    <row r="5111" spans="10:17" x14ac:dyDescent="0.25">
      <c r="J5111" s="14"/>
      <c r="K5111" s="14"/>
      <c r="L5111" s="14"/>
      <c r="M5111" s="14"/>
      <c r="N5111" s="14"/>
      <c r="O5111" s="14"/>
      <c r="P5111" s="14"/>
      <c r="Q5111" s="14"/>
    </row>
    <row r="5112" spans="10:17" x14ac:dyDescent="0.25">
      <c r="J5112" s="14"/>
      <c r="K5112" s="14"/>
      <c r="L5112" s="14"/>
      <c r="M5112" s="14"/>
      <c r="N5112" s="14"/>
      <c r="O5112" s="14"/>
      <c r="P5112" s="14"/>
      <c r="Q5112" s="14"/>
    </row>
    <row r="5113" spans="10:17" x14ac:dyDescent="0.25">
      <c r="J5113" s="14"/>
      <c r="K5113" s="14"/>
      <c r="L5113" s="14"/>
      <c r="M5113" s="14"/>
      <c r="N5113" s="14"/>
      <c r="O5113" s="14"/>
      <c r="P5113" s="14"/>
      <c r="Q5113" s="14"/>
    </row>
    <row r="5114" spans="10:17" x14ac:dyDescent="0.25">
      <c r="J5114" s="14"/>
      <c r="K5114" s="14"/>
      <c r="L5114" s="14"/>
      <c r="M5114" s="14"/>
      <c r="N5114" s="14"/>
      <c r="O5114" s="14"/>
      <c r="P5114" s="14"/>
      <c r="Q5114" s="14"/>
    </row>
    <row r="5115" spans="10:17" x14ac:dyDescent="0.25">
      <c r="J5115" s="14"/>
      <c r="K5115" s="14"/>
      <c r="L5115" s="14"/>
      <c r="M5115" s="14"/>
      <c r="N5115" s="14"/>
      <c r="O5115" s="14"/>
      <c r="P5115" s="14"/>
      <c r="Q5115" s="14"/>
    </row>
    <row r="5116" spans="10:17" x14ac:dyDescent="0.25">
      <c r="J5116" s="14"/>
      <c r="K5116" s="14"/>
      <c r="L5116" s="14"/>
      <c r="M5116" s="14"/>
      <c r="N5116" s="14"/>
      <c r="O5116" s="14"/>
      <c r="P5116" s="14"/>
      <c r="Q5116" s="14"/>
    </row>
    <row r="5117" spans="10:17" x14ac:dyDescent="0.25">
      <c r="J5117" s="14"/>
      <c r="K5117" s="14"/>
      <c r="L5117" s="14"/>
      <c r="M5117" s="14"/>
      <c r="N5117" s="14"/>
      <c r="O5117" s="14"/>
      <c r="P5117" s="14"/>
      <c r="Q5117" s="14"/>
    </row>
    <row r="5118" spans="10:17" x14ac:dyDescent="0.25">
      <c r="J5118" s="14"/>
      <c r="K5118" s="14"/>
      <c r="L5118" s="14"/>
      <c r="M5118" s="14"/>
      <c r="N5118" s="14"/>
      <c r="O5118" s="14"/>
      <c r="P5118" s="14"/>
      <c r="Q5118" s="14"/>
    </row>
    <row r="5119" spans="10:17" x14ac:dyDescent="0.25">
      <c r="J5119" s="14"/>
      <c r="K5119" s="14"/>
      <c r="L5119" s="14"/>
      <c r="M5119" s="14"/>
      <c r="N5119" s="14"/>
      <c r="O5119" s="14"/>
      <c r="P5119" s="14"/>
      <c r="Q5119" s="14"/>
    </row>
    <row r="5120" spans="10:17" x14ac:dyDescent="0.25">
      <c r="J5120" s="14"/>
      <c r="K5120" s="14"/>
      <c r="L5120" s="14"/>
      <c r="M5120" s="14"/>
      <c r="N5120" s="14"/>
      <c r="O5120" s="14"/>
      <c r="P5120" s="14"/>
      <c r="Q5120" s="14"/>
    </row>
    <row r="5121" spans="10:17" x14ac:dyDescent="0.25">
      <c r="J5121" s="14"/>
      <c r="K5121" s="14"/>
      <c r="L5121" s="14"/>
      <c r="M5121" s="14"/>
      <c r="N5121" s="14"/>
      <c r="O5121" s="14"/>
      <c r="P5121" s="14"/>
      <c r="Q5121" s="14"/>
    </row>
    <row r="5122" spans="10:17" x14ac:dyDescent="0.25">
      <c r="J5122" s="14"/>
      <c r="K5122" s="14"/>
      <c r="L5122" s="14"/>
      <c r="M5122" s="14"/>
      <c r="N5122" s="14"/>
      <c r="O5122" s="14"/>
      <c r="P5122" s="14"/>
      <c r="Q5122" s="14"/>
    </row>
    <row r="5123" spans="10:17" x14ac:dyDescent="0.25">
      <c r="J5123" s="14"/>
      <c r="K5123" s="14"/>
      <c r="L5123" s="14"/>
      <c r="M5123" s="14"/>
      <c r="N5123" s="14"/>
      <c r="O5123" s="14"/>
      <c r="P5123" s="14"/>
      <c r="Q5123" s="14"/>
    </row>
    <row r="5124" spans="10:17" x14ac:dyDescent="0.25">
      <c r="J5124" s="14"/>
      <c r="K5124" s="14"/>
      <c r="L5124" s="14"/>
      <c r="M5124" s="14"/>
      <c r="N5124" s="14"/>
      <c r="O5124" s="14"/>
      <c r="P5124" s="14"/>
      <c r="Q5124" s="14"/>
    </row>
    <row r="5125" spans="10:17" x14ac:dyDescent="0.25">
      <c r="J5125" s="14"/>
      <c r="K5125" s="14"/>
      <c r="L5125" s="14"/>
      <c r="M5125" s="14"/>
      <c r="N5125" s="14"/>
      <c r="O5125" s="14"/>
      <c r="P5125" s="14"/>
      <c r="Q5125" s="14"/>
    </row>
    <row r="5126" spans="10:17" x14ac:dyDescent="0.25">
      <c r="J5126" s="14"/>
      <c r="K5126" s="14"/>
      <c r="L5126" s="14"/>
      <c r="M5126" s="14"/>
      <c r="N5126" s="14"/>
      <c r="O5126" s="14"/>
      <c r="P5126" s="14"/>
      <c r="Q5126" s="14"/>
    </row>
    <row r="5127" spans="10:17" x14ac:dyDescent="0.25">
      <c r="J5127" s="14"/>
      <c r="K5127" s="14"/>
      <c r="L5127" s="14"/>
      <c r="M5127" s="14"/>
      <c r="N5127" s="14"/>
      <c r="O5127" s="14"/>
      <c r="P5127" s="14"/>
      <c r="Q5127" s="14"/>
    </row>
    <row r="5128" spans="10:17" x14ac:dyDescent="0.25">
      <c r="J5128" s="14"/>
      <c r="K5128" s="14"/>
      <c r="L5128" s="14"/>
      <c r="M5128" s="14"/>
      <c r="N5128" s="14"/>
      <c r="O5128" s="14"/>
      <c r="P5128" s="14"/>
      <c r="Q5128" s="14"/>
    </row>
    <row r="5129" spans="10:17" x14ac:dyDescent="0.25">
      <c r="J5129" s="14"/>
      <c r="K5129" s="14"/>
      <c r="L5129" s="14"/>
      <c r="M5129" s="14"/>
      <c r="N5129" s="14"/>
      <c r="O5129" s="14"/>
      <c r="P5129" s="14"/>
      <c r="Q5129" s="14"/>
    </row>
    <row r="5130" spans="10:17" x14ac:dyDescent="0.25">
      <c r="J5130" s="14"/>
      <c r="K5130" s="14"/>
      <c r="L5130" s="14"/>
      <c r="M5130" s="14"/>
      <c r="N5130" s="14"/>
      <c r="O5130" s="14"/>
      <c r="P5130" s="14"/>
      <c r="Q5130" s="14"/>
    </row>
    <row r="5131" spans="10:17" x14ac:dyDescent="0.25">
      <c r="J5131" s="14"/>
      <c r="K5131" s="14"/>
      <c r="L5131" s="14"/>
      <c r="M5131" s="14"/>
      <c r="N5131" s="14"/>
      <c r="O5131" s="14"/>
      <c r="P5131" s="14"/>
      <c r="Q5131" s="14"/>
    </row>
    <row r="5132" spans="10:17" x14ac:dyDescent="0.25">
      <c r="J5132" s="14"/>
      <c r="K5132" s="14"/>
      <c r="L5132" s="14"/>
      <c r="M5132" s="14"/>
      <c r="N5132" s="14"/>
      <c r="O5132" s="14"/>
      <c r="P5132" s="14"/>
      <c r="Q5132" s="14"/>
    </row>
    <row r="5133" spans="10:17" x14ac:dyDescent="0.25">
      <c r="J5133" s="14"/>
      <c r="K5133" s="14"/>
      <c r="L5133" s="14"/>
      <c r="M5133" s="14"/>
      <c r="N5133" s="14"/>
      <c r="O5133" s="14"/>
      <c r="P5133" s="14"/>
      <c r="Q5133" s="14"/>
    </row>
    <row r="5134" spans="10:17" x14ac:dyDescent="0.25">
      <c r="J5134" s="14"/>
      <c r="K5134" s="14"/>
      <c r="L5134" s="14"/>
      <c r="M5134" s="14"/>
      <c r="N5134" s="14"/>
      <c r="O5134" s="14"/>
      <c r="P5134" s="14"/>
      <c r="Q5134" s="14"/>
    </row>
    <row r="5135" spans="10:17" x14ac:dyDescent="0.25">
      <c r="J5135" s="14"/>
      <c r="K5135" s="14"/>
      <c r="L5135" s="14"/>
      <c r="M5135" s="14"/>
      <c r="N5135" s="14"/>
      <c r="O5135" s="14"/>
      <c r="P5135" s="14"/>
      <c r="Q5135" s="14"/>
    </row>
    <row r="5136" spans="10:17" x14ac:dyDescent="0.25">
      <c r="J5136" s="14"/>
      <c r="K5136" s="14"/>
      <c r="L5136" s="14"/>
      <c r="M5136" s="14"/>
      <c r="N5136" s="14"/>
      <c r="O5136" s="14"/>
      <c r="P5136" s="14"/>
      <c r="Q5136" s="14"/>
    </row>
    <row r="5137" spans="10:17" x14ac:dyDescent="0.25">
      <c r="J5137" s="14"/>
      <c r="K5137" s="14"/>
      <c r="L5137" s="14"/>
      <c r="M5137" s="14"/>
      <c r="N5137" s="14"/>
      <c r="O5137" s="14"/>
      <c r="P5137" s="14"/>
      <c r="Q5137" s="14"/>
    </row>
    <row r="5138" spans="10:17" x14ac:dyDescent="0.25">
      <c r="J5138" s="14"/>
      <c r="K5138" s="14"/>
      <c r="L5138" s="14"/>
      <c r="M5138" s="14"/>
      <c r="N5138" s="14"/>
      <c r="O5138" s="14"/>
      <c r="P5138" s="14"/>
      <c r="Q5138" s="14"/>
    </row>
    <row r="5139" spans="10:17" x14ac:dyDescent="0.25">
      <c r="J5139" s="14"/>
      <c r="K5139" s="14"/>
      <c r="L5139" s="14"/>
      <c r="M5139" s="14"/>
      <c r="N5139" s="14"/>
      <c r="O5139" s="14"/>
      <c r="P5139" s="14"/>
      <c r="Q5139" s="14"/>
    </row>
    <row r="5140" spans="10:17" x14ac:dyDescent="0.25">
      <c r="J5140" s="14"/>
      <c r="K5140" s="14"/>
      <c r="L5140" s="14"/>
      <c r="M5140" s="14"/>
      <c r="N5140" s="14"/>
      <c r="O5140" s="14"/>
      <c r="P5140" s="14"/>
      <c r="Q5140" s="14"/>
    </row>
    <row r="5141" spans="10:17" x14ac:dyDescent="0.25">
      <c r="J5141" s="14"/>
      <c r="K5141" s="14"/>
      <c r="L5141" s="14"/>
      <c r="M5141" s="14"/>
      <c r="N5141" s="14"/>
      <c r="O5141" s="14"/>
      <c r="P5141" s="14"/>
      <c r="Q5141" s="14"/>
    </row>
    <row r="5142" spans="10:17" x14ac:dyDescent="0.25">
      <c r="J5142" s="14"/>
      <c r="K5142" s="14"/>
      <c r="L5142" s="14"/>
      <c r="M5142" s="14"/>
      <c r="N5142" s="14"/>
      <c r="O5142" s="14"/>
      <c r="P5142" s="14"/>
      <c r="Q5142" s="14"/>
    </row>
    <row r="5143" spans="10:17" x14ac:dyDescent="0.25">
      <c r="J5143" s="14"/>
      <c r="K5143" s="14"/>
      <c r="L5143" s="14"/>
      <c r="M5143" s="14"/>
      <c r="N5143" s="14"/>
      <c r="O5143" s="14"/>
      <c r="P5143" s="14"/>
      <c r="Q5143" s="14"/>
    </row>
    <row r="5144" spans="10:17" x14ac:dyDescent="0.25">
      <c r="J5144" s="14"/>
      <c r="K5144" s="14"/>
      <c r="L5144" s="14"/>
      <c r="M5144" s="14"/>
      <c r="N5144" s="14"/>
      <c r="O5144" s="14"/>
      <c r="P5144" s="14"/>
      <c r="Q5144" s="14"/>
    </row>
    <row r="5145" spans="10:17" x14ac:dyDescent="0.25">
      <c r="J5145" s="14"/>
      <c r="K5145" s="14"/>
      <c r="L5145" s="14"/>
      <c r="M5145" s="14"/>
      <c r="N5145" s="14"/>
      <c r="O5145" s="14"/>
      <c r="P5145" s="14"/>
      <c r="Q5145" s="14"/>
    </row>
    <row r="5146" spans="10:17" x14ac:dyDescent="0.25">
      <c r="J5146" s="14"/>
      <c r="K5146" s="14"/>
      <c r="L5146" s="14"/>
      <c r="M5146" s="14"/>
      <c r="N5146" s="14"/>
      <c r="O5146" s="14"/>
      <c r="P5146" s="14"/>
      <c r="Q5146" s="14"/>
    </row>
    <row r="5147" spans="10:17" x14ac:dyDescent="0.25">
      <c r="J5147" s="14"/>
      <c r="K5147" s="14"/>
      <c r="L5147" s="14"/>
      <c r="M5147" s="14"/>
      <c r="N5147" s="14"/>
      <c r="O5147" s="14"/>
      <c r="P5147" s="14"/>
      <c r="Q5147" s="14"/>
    </row>
    <row r="5148" spans="10:17" x14ac:dyDescent="0.25">
      <c r="J5148" s="14"/>
      <c r="K5148" s="14"/>
      <c r="L5148" s="14"/>
      <c r="M5148" s="14"/>
      <c r="N5148" s="14"/>
      <c r="O5148" s="14"/>
      <c r="P5148" s="14"/>
      <c r="Q5148" s="14"/>
    </row>
    <row r="5149" spans="10:17" x14ac:dyDescent="0.25">
      <c r="J5149" s="14"/>
      <c r="K5149" s="14"/>
      <c r="L5149" s="14"/>
      <c r="M5149" s="14"/>
      <c r="N5149" s="14"/>
      <c r="O5149" s="14"/>
      <c r="P5149" s="14"/>
      <c r="Q5149" s="14"/>
    </row>
    <row r="5150" spans="10:17" x14ac:dyDescent="0.25">
      <c r="J5150" s="14"/>
      <c r="K5150" s="14"/>
      <c r="L5150" s="14"/>
      <c r="M5150" s="14"/>
      <c r="N5150" s="14"/>
      <c r="O5150" s="14"/>
      <c r="P5150" s="14"/>
      <c r="Q5150" s="14"/>
    </row>
    <row r="5151" spans="10:17" x14ac:dyDescent="0.25">
      <c r="J5151" s="14"/>
      <c r="K5151" s="14"/>
      <c r="L5151" s="14"/>
      <c r="M5151" s="14"/>
      <c r="N5151" s="14"/>
      <c r="O5151" s="14"/>
      <c r="P5151" s="14"/>
      <c r="Q5151" s="14"/>
    </row>
    <row r="5152" spans="10:17" x14ac:dyDescent="0.25">
      <c r="J5152" s="14"/>
      <c r="K5152" s="14"/>
      <c r="L5152" s="14"/>
      <c r="M5152" s="14"/>
      <c r="N5152" s="14"/>
      <c r="O5152" s="14"/>
      <c r="P5152" s="14"/>
      <c r="Q5152" s="14"/>
    </row>
    <row r="5153" spans="10:17" x14ac:dyDescent="0.25">
      <c r="J5153" s="14"/>
      <c r="K5153" s="14"/>
      <c r="L5153" s="14"/>
      <c r="M5153" s="14"/>
      <c r="N5153" s="14"/>
      <c r="O5153" s="14"/>
      <c r="P5153" s="14"/>
      <c r="Q5153" s="14"/>
    </row>
    <row r="5154" spans="10:17" x14ac:dyDescent="0.25">
      <c r="J5154" s="14"/>
      <c r="K5154" s="14"/>
      <c r="L5154" s="14"/>
      <c r="M5154" s="14"/>
      <c r="N5154" s="14"/>
      <c r="O5154" s="14"/>
      <c r="P5154" s="14"/>
      <c r="Q5154" s="14"/>
    </row>
    <row r="5155" spans="10:17" x14ac:dyDescent="0.25">
      <c r="J5155" s="14"/>
      <c r="K5155" s="14"/>
      <c r="L5155" s="14"/>
      <c r="M5155" s="14"/>
      <c r="N5155" s="14"/>
      <c r="O5155" s="14"/>
      <c r="P5155" s="14"/>
      <c r="Q5155" s="14"/>
    </row>
    <row r="5156" spans="10:17" x14ac:dyDescent="0.25">
      <c r="J5156" s="14"/>
      <c r="K5156" s="14"/>
      <c r="L5156" s="14"/>
      <c r="M5156" s="14"/>
      <c r="N5156" s="14"/>
      <c r="O5156" s="14"/>
      <c r="P5156" s="14"/>
      <c r="Q5156" s="14"/>
    </row>
    <row r="5157" spans="10:17" x14ac:dyDescent="0.25">
      <c r="J5157" s="14"/>
      <c r="K5157" s="14"/>
      <c r="L5157" s="14"/>
      <c r="M5157" s="14"/>
      <c r="N5157" s="14"/>
      <c r="O5157" s="14"/>
      <c r="P5157" s="14"/>
      <c r="Q5157" s="14"/>
    </row>
    <row r="5158" spans="10:17" x14ac:dyDescent="0.25">
      <c r="J5158" s="14"/>
      <c r="K5158" s="14"/>
      <c r="L5158" s="14"/>
      <c r="M5158" s="14"/>
      <c r="N5158" s="14"/>
      <c r="O5158" s="14"/>
      <c r="P5158" s="14"/>
      <c r="Q5158" s="14"/>
    </row>
    <row r="5159" spans="10:17" x14ac:dyDescent="0.25">
      <c r="J5159" s="14"/>
      <c r="K5159" s="14"/>
      <c r="L5159" s="14"/>
      <c r="M5159" s="14"/>
      <c r="N5159" s="14"/>
      <c r="O5159" s="14"/>
      <c r="P5159" s="14"/>
      <c r="Q5159" s="14"/>
    </row>
    <row r="5160" spans="10:17" x14ac:dyDescent="0.25">
      <c r="J5160" s="14"/>
      <c r="K5160" s="14"/>
      <c r="L5160" s="14"/>
      <c r="M5160" s="14"/>
      <c r="N5160" s="14"/>
      <c r="O5160" s="14"/>
      <c r="P5160" s="14"/>
      <c r="Q5160" s="14"/>
    </row>
    <row r="5161" spans="10:17" x14ac:dyDescent="0.25">
      <c r="J5161" s="14"/>
      <c r="K5161" s="14"/>
      <c r="L5161" s="14"/>
      <c r="M5161" s="14"/>
      <c r="N5161" s="14"/>
      <c r="O5161" s="14"/>
      <c r="P5161" s="14"/>
      <c r="Q5161" s="14"/>
    </row>
    <row r="5162" spans="10:17" x14ac:dyDescent="0.25">
      <c r="J5162" s="14"/>
      <c r="K5162" s="14"/>
      <c r="L5162" s="14"/>
      <c r="M5162" s="14"/>
      <c r="N5162" s="14"/>
      <c r="O5162" s="14"/>
      <c r="P5162" s="14"/>
      <c r="Q5162" s="14"/>
    </row>
    <row r="5163" spans="10:17" x14ac:dyDescent="0.25">
      <c r="J5163" s="14"/>
      <c r="K5163" s="14"/>
      <c r="L5163" s="14"/>
      <c r="M5163" s="14"/>
      <c r="N5163" s="14"/>
      <c r="O5163" s="14"/>
      <c r="P5163" s="14"/>
      <c r="Q5163" s="14"/>
    </row>
    <row r="5164" spans="10:17" x14ac:dyDescent="0.25">
      <c r="J5164" s="14"/>
      <c r="K5164" s="14"/>
      <c r="L5164" s="14"/>
      <c r="M5164" s="14"/>
      <c r="N5164" s="14"/>
      <c r="O5164" s="14"/>
      <c r="P5164" s="14"/>
      <c r="Q5164" s="14"/>
    </row>
    <row r="5165" spans="10:17" x14ac:dyDescent="0.25">
      <c r="J5165" s="14"/>
      <c r="K5165" s="14"/>
      <c r="L5165" s="14"/>
      <c r="M5165" s="14"/>
      <c r="N5165" s="14"/>
      <c r="O5165" s="14"/>
      <c r="P5165" s="14"/>
      <c r="Q5165" s="14"/>
    </row>
    <row r="5166" spans="10:17" x14ac:dyDescent="0.25">
      <c r="J5166" s="14"/>
      <c r="K5166" s="14"/>
      <c r="L5166" s="14"/>
      <c r="M5166" s="14"/>
      <c r="N5166" s="14"/>
      <c r="O5166" s="14"/>
      <c r="P5166" s="14"/>
      <c r="Q5166" s="14"/>
    </row>
    <row r="5167" spans="10:17" x14ac:dyDescent="0.25">
      <c r="J5167" s="14"/>
      <c r="K5167" s="14"/>
      <c r="L5167" s="14"/>
      <c r="M5167" s="14"/>
      <c r="N5167" s="14"/>
      <c r="O5167" s="14"/>
      <c r="P5167" s="14"/>
      <c r="Q5167" s="14"/>
    </row>
    <row r="5168" spans="10:17" x14ac:dyDescent="0.25">
      <c r="J5168" s="14"/>
      <c r="K5168" s="14"/>
      <c r="L5168" s="14"/>
      <c r="M5168" s="14"/>
      <c r="N5168" s="14"/>
      <c r="O5168" s="14"/>
      <c r="P5168" s="14"/>
      <c r="Q5168" s="14"/>
    </row>
    <row r="5169" spans="10:17" x14ac:dyDescent="0.25">
      <c r="J5169" s="14"/>
      <c r="K5169" s="14"/>
      <c r="L5169" s="14"/>
      <c r="M5169" s="14"/>
      <c r="N5169" s="14"/>
      <c r="O5169" s="14"/>
      <c r="P5169" s="14"/>
      <c r="Q5169" s="14"/>
    </row>
    <row r="5170" spans="10:17" x14ac:dyDescent="0.25">
      <c r="J5170" s="14"/>
      <c r="K5170" s="14"/>
      <c r="L5170" s="14"/>
      <c r="M5170" s="14"/>
      <c r="N5170" s="14"/>
      <c r="O5170" s="14"/>
      <c r="P5170" s="14"/>
      <c r="Q5170" s="14"/>
    </row>
    <row r="5171" spans="10:17" x14ac:dyDescent="0.25">
      <c r="J5171" s="14"/>
      <c r="K5171" s="14"/>
      <c r="L5171" s="14"/>
      <c r="M5171" s="14"/>
      <c r="N5171" s="14"/>
      <c r="O5171" s="14"/>
      <c r="P5171" s="14"/>
      <c r="Q5171" s="14"/>
    </row>
    <row r="5172" spans="10:17" x14ac:dyDescent="0.25">
      <c r="J5172" s="14"/>
      <c r="K5172" s="14"/>
      <c r="L5172" s="14"/>
      <c r="M5172" s="14"/>
      <c r="N5172" s="14"/>
      <c r="O5172" s="14"/>
      <c r="P5172" s="14"/>
      <c r="Q5172" s="14"/>
    </row>
    <row r="5173" spans="10:17" x14ac:dyDescent="0.25">
      <c r="J5173" s="14"/>
      <c r="K5173" s="14"/>
      <c r="L5173" s="14"/>
      <c r="M5173" s="14"/>
      <c r="N5173" s="14"/>
      <c r="O5173" s="14"/>
      <c r="P5173" s="14"/>
      <c r="Q5173" s="14"/>
    </row>
    <row r="5174" spans="10:17" x14ac:dyDescent="0.25">
      <c r="J5174" s="14"/>
      <c r="K5174" s="14"/>
      <c r="L5174" s="14"/>
      <c r="M5174" s="14"/>
      <c r="N5174" s="14"/>
      <c r="O5174" s="14"/>
      <c r="P5174" s="14"/>
      <c r="Q5174" s="14"/>
    </row>
    <row r="5175" spans="10:17" x14ac:dyDescent="0.25">
      <c r="J5175" s="14"/>
      <c r="K5175" s="14"/>
      <c r="L5175" s="14"/>
      <c r="M5175" s="14"/>
      <c r="N5175" s="14"/>
      <c r="O5175" s="14"/>
      <c r="P5175" s="14"/>
      <c r="Q5175" s="14"/>
    </row>
    <row r="5176" spans="10:17" x14ac:dyDescent="0.25">
      <c r="J5176" s="14"/>
      <c r="K5176" s="14"/>
      <c r="L5176" s="14"/>
      <c r="M5176" s="14"/>
      <c r="N5176" s="14"/>
      <c r="O5176" s="14"/>
      <c r="P5176" s="14"/>
      <c r="Q5176" s="14"/>
    </row>
    <row r="5177" spans="10:17" x14ac:dyDescent="0.25">
      <c r="J5177" s="14"/>
      <c r="K5177" s="14"/>
      <c r="L5177" s="14"/>
      <c r="M5177" s="14"/>
      <c r="N5177" s="14"/>
      <c r="O5177" s="14"/>
      <c r="P5177" s="14"/>
      <c r="Q5177" s="14"/>
    </row>
    <row r="5178" spans="10:17" x14ac:dyDescent="0.25">
      <c r="J5178" s="14"/>
      <c r="K5178" s="14"/>
      <c r="L5178" s="14"/>
      <c r="M5178" s="14"/>
      <c r="N5178" s="14"/>
      <c r="O5178" s="14"/>
      <c r="P5178" s="14"/>
      <c r="Q5178" s="14"/>
    </row>
    <row r="5179" spans="10:17" x14ac:dyDescent="0.25">
      <c r="J5179" s="14"/>
      <c r="K5179" s="14"/>
      <c r="L5179" s="14"/>
      <c r="M5179" s="14"/>
      <c r="N5179" s="14"/>
      <c r="O5179" s="14"/>
      <c r="P5179" s="14"/>
      <c r="Q5179" s="14"/>
    </row>
    <row r="5180" spans="10:17" x14ac:dyDescent="0.25">
      <c r="J5180" s="14"/>
      <c r="K5180" s="14"/>
      <c r="L5180" s="14"/>
      <c r="M5180" s="14"/>
      <c r="N5180" s="14"/>
      <c r="O5180" s="14"/>
      <c r="P5180" s="14"/>
      <c r="Q5180" s="14"/>
    </row>
    <row r="5181" spans="10:17" x14ac:dyDescent="0.25">
      <c r="J5181" s="14"/>
      <c r="K5181" s="14"/>
      <c r="L5181" s="14"/>
      <c r="M5181" s="14"/>
      <c r="N5181" s="14"/>
      <c r="O5181" s="14"/>
      <c r="P5181" s="14"/>
      <c r="Q5181" s="14"/>
    </row>
    <row r="5182" spans="10:17" x14ac:dyDescent="0.25">
      <c r="J5182" s="14"/>
      <c r="K5182" s="14"/>
      <c r="L5182" s="14"/>
      <c r="M5182" s="14"/>
      <c r="N5182" s="14"/>
      <c r="O5182" s="14"/>
      <c r="P5182" s="14"/>
      <c r="Q5182" s="14"/>
    </row>
    <row r="5183" spans="10:17" x14ac:dyDescent="0.25">
      <c r="J5183" s="14"/>
      <c r="K5183" s="14"/>
      <c r="L5183" s="14"/>
      <c r="M5183" s="14"/>
      <c r="N5183" s="14"/>
      <c r="O5183" s="14"/>
      <c r="P5183" s="14"/>
      <c r="Q5183" s="14"/>
    </row>
    <row r="5184" spans="10:17" x14ac:dyDescent="0.25">
      <c r="J5184" s="14"/>
      <c r="K5184" s="14"/>
      <c r="L5184" s="14"/>
      <c r="M5184" s="14"/>
      <c r="N5184" s="14"/>
      <c r="O5184" s="14"/>
      <c r="P5184" s="14"/>
      <c r="Q5184" s="14"/>
    </row>
    <row r="5185" spans="10:17" x14ac:dyDescent="0.25">
      <c r="J5185" s="14"/>
      <c r="K5185" s="14"/>
      <c r="L5185" s="14"/>
      <c r="M5185" s="14"/>
      <c r="N5185" s="14"/>
      <c r="O5185" s="14"/>
      <c r="P5185" s="14"/>
      <c r="Q5185" s="14"/>
    </row>
    <row r="5186" spans="10:17" x14ac:dyDescent="0.25">
      <c r="J5186" s="14"/>
      <c r="K5186" s="14"/>
      <c r="L5186" s="14"/>
      <c r="M5186" s="14"/>
      <c r="N5186" s="14"/>
      <c r="O5186" s="14"/>
      <c r="P5186" s="14"/>
      <c r="Q5186" s="14"/>
    </row>
    <row r="5187" spans="10:17" x14ac:dyDescent="0.25">
      <c r="J5187" s="14"/>
      <c r="K5187" s="14"/>
      <c r="L5187" s="14"/>
      <c r="M5187" s="14"/>
      <c r="N5187" s="14"/>
      <c r="O5187" s="14"/>
      <c r="P5187" s="14"/>
      <c r="Q5187" s="14"/>
    </row>
    <row r="5188" spans="10:17" x14ac:dyDescent="0.25">
      <c r="J5188" s="14"/>
      <c r="K5188" s="14"/>
      <c r="L5188" s="14"/>
      <c r="M5188" s="14"/>
      <c r="N5188" s="14"/>
      <c r="O5188" s="14"/>
      <c r="P5188" s="14"/>
      <c r="Q5188" s="14"/>
    </row>
    <row r="5189" spans="10:17" x14ac:dyDescent="0.25">
      <c r="J5189" s="14"/>
      <c r="K5189" s="14"/>
      <c r="L5189" s="14"/>
      <c r="M5189" s="14"/>
      <c r="N5189" s="14"/>
      <c r="O5189" s="14"/>
      <c r="P5189" s="14"/>
      <c r="Q5189" s="14"/>
    </row>
    <row r="5190" spans="10:17" x14ac:dyDescent="0.25">
      <c r="J5190" s="14"/>
      <c r="K5190" s="14"/>
      <c r="L5190" s="14"/>
      <c r="M5190" s="14"/>
      <c r="N5190" s="14"/>
      <c r="O5190" s="14"/>
      <c r="P5190" s="14"/>
      <c r="Q5190" s="14"/>
    </row>
    <row r="5191" spans="10:17" x14ac:dyDescent="0.25">
      <c r="J5191" s="14"/>
      <c r="K5191" s="14"/>
      <c r="L5191" s="14"/>
      <c r="M5191" s="14"/>
      <c r="N5191" s="14"/>
      <c r="O5191" s="14"/>
      <c r="P5191" s="14"/>
      <c r="Q5191" s="14"/>
    </row>
    <row r="5192" spans="10:17" x14ac:dyDescent="0.25">
      <c r="J5192" s="14"/>
      <c r="K5192" s="14"/>
      <c r="L5192" s="14"/>
      <c r="M5192" s="14"/>
      <c r="N5192" s="14"/>
      <c r="O5192" s="14"/>
      <c r="P5192" s="14"/>
      <c r="Q5192" s="14"/>
    </row>
    <row r="5193" spans="10:17" x14ac:dyDescent="0.25">
      <c r="J5193" s="14"/>
      <c r="K5193" s="14"/>
      <c r="L5193" s="14"/>
      <c r="M5193" s="14"/>
      <c r="N5193" s="14"/>
      <c r="O5193" s="14"/>
      <c r="P5193" s="14"/>
      <c r="Q5193" s="14"/>
    </row>
    <row r="5194" spans="10:17" x14ac:dyDescent="0.25">
      <c r="J5194" s="14"/>
      <c r="K5194" s="14"/>
      <c r="L5194" s="14"/>
      <c r="M5194" s="14"/>
      <c r="N5194" s="14"/>
      <c r="O5194" s="14"/>
      <c r="P5194" s="14"/>
      <c r="Q5194" s="14"/>
    </row>
    <row r="5195" spans="10:17" x14ac:dyDescent="0.25">
      <c r="J5195" s="14"/>
      <c r="K5195" s="14"/>
      <c r="L5195" s="14"/>
      <c r="M5195" s="14"/>
      <c r="N5195" s="14"/>
      <c r="O5195" s="14"/>
      <c r="P5195" s="14"/>
      <c r="Q5195" s="14"/>
    </row>
    <row r="5196" spans="10:17" x14ac:dyDescent="0.25">
      <c r="J5196" s="14"/>
      <c r="K5196" s="14"/>
      <c r="L5196" s="14"/>
      <c r="M5196" s="14"/>
      <c r="N5196" s="14"/>
      <c r="O5196" s="14"/>
      <c r="P5196" s="14"/>
      <c r="Q5196" s="14"/>
    </row>
    <row r="5197" spans="10:17" x14ac:dyDescent="0.25">
      <c r="J5197" s="14"/>
      <c r="K5197" s="14"/>
      <c r="L5197" s="14"/>
      <c r="M5197" s="14"/>
      <c r="N5197" s="14"/>
      <c r="O5197" s="14"/>
      <c r="P5197" s="14"/>
      <c r="Q5197" s="14"/>
    </row>
    <row r="5198" spans="10:17" x14ac:dyDescent="0.25">
      <c r="J5198" s="14"/>
      <c r="K5198" s="14"/>
      <c r="L5198" s="14"/>
      <c r="M5198" s="14"/>
      <c r="N5198" s="14"/>
      <c r="O5198" s="14"/>
      <c r="P5198" s="14"/>
      <c r="Q5198" s="14"/>
    </row>
    <row r="5199" spans="10:17" x14ac:dyDescent="0.25">
      <c r="J5199" s="14"/>
      <c r="K5199" s="14"/>
      <c r="L5199" s="14"/>
      <c r="M5199" s="14"/>
      <c r="N5199" s="14"/>
      <c r="O5199" s="14"/>
      <c r="P5199" s="14"/>
      <c r="Q5199" s="14"/>
    </row>
    <row r="5200" spans="10:17" x14ac:dyDescent="0.25">
      <c r="J5200" s="14"/>
      <c r="K5200" s="14"/>
      <c r="L5200" s="14"/>
      <c r="M5200" s="14"/>
      <c r="N5200" s="14"/>
      <c r="O5200" s="14"/>
      <c r="P5200" s="14"/>
      <c r="Q5200" s="14"/>
    </row>
    <row r="5201" spans="10:17" x14ac:dyDescent="0.25">
      <c r="J5201" s="14"/>
      <c r="K5201" s="14"/>
      <c r="L5201" s="14"/>
      <c r="M5201" s="14"/>
      <c r="N5201" s="14"/>
      <c r="O5201" s="14"/>
      <c r="P5201" s="14"/>
      <c r="Q5201" s="14"/>
    </row>
    <row r="5202" spans="10:17" x14ac:dyDescent="0.25">
      <c r="J5202" s="14"/>
      <c r="K5202" s="14"/>
      <c r="L5202" s="14"/>
      <c r="M5202" s="14"/>
      <c r="N5202" s="14"/>
      <c r="O5202" s="14"/>
      <c r="P5202" s="14"/>
      <c r="Q5202" s="14"/>
    </row>
    <row r="5203" spans="10:17" x14ac:dyDescent="0.25">
      <c r="J5203" s="14"/>
      <c r="K5203" s="14"/>
      <c r="L5203" s="14"/>
      <c r="M5203" s="14"/>
      <c r="N5203" s="14"/>
      <c r="O5203" s="14"/>
      <c r="P5203" s="14"/>
      <c r="Q5203" s="14"/>
    </row>
    <row r="5204" spans="10:17" x14ac:dyDescent="0.25">
      <c r="J5204" s="14"/>
      <c r="K5204" s="14"/>
      <c r="L5204" s="14"/>
      <c r="M5204" s="14"/>
      <c r="N5204" s="14"/>
      <c r="O5204" s="14"/>
      <c r="P5204" s="14"/>
      <c r="Q5204" s="14"/>
    </row>
    <row r="5205" spans="10:17" x14ac:dyDescent="0.25">
      <c r="J5205" s="14"/>
      <c r="K5205" s="14"/>
      <c r="L5205" s="14"/>
      <c r="M5205" s="14"/>
      <c r="N5205" s="14"/>
      <c r="O5205" s="14"/>
      <c r="P5205" s="14"/>
      <c r="Q5205" s="14"/>
    </row>
    <row r="5206" spans="10:17" x14ac:dyDescent="0.25">
      <c r="J5206" s="14"/>
      <c r="K5206" s="14"/>
      <c r="L5206" s="14"/>
      <c r="M5206" s="14"/>
      <c r="N5206" s="14"/>
      <c r="O5206" s="14"/>
      <c r="P5206" s="14"/>
      <c r="Q5206" s="14"/>
    </row>
    <row r="5207" spans="10:17" x14ac:dyDescent="0.25">
      <c r="J5207" s="14"/>
      <c r="K5207" s="14"/>
      <c r="L5207" s="14"/>
      <c r="M5207" s="14"/>
      <c r="N5207" s="14"/>
      <c r="O5207" s="14"/>
      <c r="P5207" s="14"/>
      <c r="Q5207" s="14"/>
    </row>
    <row r="5208" spans="10:17" x14ac:dyDescent="0.25">
      <c r="J5208" s="14"/>
      <c r="K5208" s="14"/>
      <c r="L5208" s="14"/>
      <c r="M5208" s="14"/>
      <c r="N5208" s="14"/>
      <c r="O5208" s="14"/>
      <c r="P5208" s="14"/>
      <c r="Q5208" s="14"/>
    </row>
    <row r="5209" spans="10:17" x14ac:dyDescent="0.25">
      <c r="J5209" s="14"/>
      <c r="K5209" s="14"/>
      <c r="L5209" s="14"/>
      <c r="M5209" s="14"/>
      <c r="N5209" s="14"/>
      <c r="O5209" s="14"/>
      <c r="P5209" s="14"/>
      <c r="Q5209" s="14"/>
    </row>
    <row r="5210" spans="10:17" x14ac:dyDescent="0.25">
      <c r="J5210" s="14"/>
      <c r="K5210" s="14"/>
      <c r="L5210" s="14"/>
      <c r="M5210" s="14"/>
      <c r="N5210" s="14"/>
      <c r="O5210" s="14"/>
      <c r="P5210" s="14"/>
      <c r="Q5210" s="14"/>
    </row>
    <row r="5211" spans="10:17" x14ac:dyDescent="0.25">
      <c r="J5211" s="14"/>
      <c r="K5211" s="14"/>
      <c r="L5211" s="14"/>
      <c r="M5211" s="14"/>
      <c r="N5211" s="14"/>
      <c r="O5211" s="14"/>
      <c r="P5211" s="14"/>
      <c r="Q5211" s="14"/>
    </row>
    <row r="5212" spans="10:17" x14ac:dyDescent="0.25">
      <c r="J5212" s="14"/>
      <c r="K5212" s="14"/>
      <c r="L5212" s="14"/>
      <c r="M5212" s="14"/>
      <c r="N5212" s="14"/>
      <c r="O5212" s="14"/>
      <c r="P5212" s="14"/>
      <c r="Q5212" s="14"/>
    </row>
    <row r="5213" spans="10:17" x14ac:dyDescent="0.25">
      <c r="J5213" s="14"/>
      <c r="K5213" s="14"/>
      <c r="L5213" s="14"/>
      <c r="M5213" s="14"/>
      <c r="N5213" s="14"/>
      <c r="O5213" s="14"/>
      <c r="P5213" s="14"/>
      <c r="Q5213" s="14"/>
    </row>
    <row r="5214" spans="10:17" x14ac:dyDescent="0.25">
      <c r="J5214" s="14"/>
      <c r="K5214" s="14"/>
      <c r="L5214" s="14"/>
      <c r="M5214" s="14"/>
      <c r="N5214" s="14"/>
      <c r="O5214" s="14"/>
      <c r="P5214" s="14"/>
      <c r="Q5214" s="14"/>
    </row>
    <row r="5215" spans="10:17" x14ac:dyDescent="0.25">
      <c r="J5215" s="14"/>
      <c r="K5215" s="14"/>
      <c r="L5215" s="14"/>
      <c r="M5215" s="14"/>
      <c r="N5215" s="14"/>
      <c r="O5215" s="14"/>
      <c r="P5215" s="14"/>
      <c r="Q5215" s="14"/>
    </row>
    <row r="5216" spans="10:17" x14ac:dyDescent="0.25">
      <c r="J5216" s="14"/>
      <c r="K5216" s="14"/>
      <c r="L5216" s="14"/>
      <c r="M5216" s="14"/>
      <c r="N5216" s="14"/>
      <c r="O5216" s="14"/>
      <c r="P5216" s="14"/>
      <c r="Q5216" s="14"/>
    </row>
    <row r="5217" spans="10:17" x14ac:dyDescent="0.25">
      <c r="J5217" s="14"/>
      <c r="K5217" s="14"/>
      <c r="L5217" s="14"/>
      <c r="M5217" s="14"/>
      <c r="N5217" s="14"/>
      <c r="O5217" s="14"/>
      <c r="P5217" s="14"/>
      <c r="Q5217" s="14"/>
    </row>
    <row r="5218" spans="10:17" x14ac:dyDescent="0.25">
      <c r="J5218" s="14"/>
      <c r="K5218" s="14"/>
      <c r="L5218" s="14"/>
      <c r="M5218" s="14"/>
      <c r="N5218" s="14"/>
      <c r="O5218" s="14"/>
      <c r="P5218" s="14"/>
      <c r="Q5218" s="14"/>
    </row>
    <row r="5219" spans="10:17" x14ac:dyDescent="0.25">
      <c r="J5219" s="14"/>
      <c r="K5219" s="14"/>
      <c r="L5219" s="14"/>
      <c r="M5219" s="14"/>
      <c r="N5219" s="14"/>
      <c r="O5219" s="14"/>
      <c r="P5219" s="14"/>
      <c r="Q5219" s="14"/>
    </row>
    <row r="5220" spans="10:17" x14ac:dyDescent="0.25">
      <c r="J5220" s="14"/>
      <c r="K5220" s="14"/>
      <c r="L5220" s="14"/>
      <c r="M5220" s="14"/>
      <c r="N5220" s="14"/>
      <c r="O5220" s="14"/>
      <c r="P5220" s="14"/>
      <c r="Q5220" s="14"/>
    </row>
    <row r="5221" spans="10:17" x14ac:dyDescent="0.25">
      <c r="J5221" s="14"/>
      <c r="K5221" s="14"/>
      <c r="L5221" s="14"/>
      <c r="M5221" s="14"/>
      <c r="N5221" s="14"/>
      <c r="O5221" s="14"/>
      <c r="P5221" s="14"/>
      <c r="Q5221" s="14"/>
    </row>
    <row r="5222" spans="10:17" x14ac:dyDescent="0.25">
      <c r="J5222" s="14"/>
      <c r="K5222" s="14"/>
      <c r="L5222" s="14"/>
      <c r="M5222" s="14"/>
      <c r="N5222" s="14"/>
      <c r="O5222" s="14"/>
      <c r="P5222" s="14"/>
      <c r="Q5222" s="14"/>
    </row>
    <row r="5223" spans="10:17" x14ac:dyDescent="0.25">
      <c r="J5223" s="14"/>
      <c r="K5223" s="14"/>
      <c r="L5223" s="14"/>
      <c r="M5223" s="14"/>
      <c r="N5223" s="14"/>
      <c r="O5223" s="14"/>
      <c r="P5223" s="14"/>
      <c r="Q5223" s="14"/>
    </row>
    <row r="5224" spans="10:17" x14ac:dyDescent="0.25">
      <c r="J5224" s="14"/>
      <c r="K5224" s="14"/>
      <c r="L5224" s="14"/>
      <c r="M5224" s="14"/>
      <c r="N5224" s="14"/>
      <c r="O5224" s="14"/>
      <c r="P5224" s="14"/>
      <c r="Q5224" s="14"/>
    </row>
    <row r="5225" spans="10:17" x14ac:dyDescent="0.25">
      <c r="J5225" s="14"/>
      <c r="K5225" s="14"/>
      <c r="L5225" s="14"/>
      <c r="M5225" s="14"/>
      <c r="N5225" s="14"/>
      <c r="O5225" s="14"/>
      <c r="P5225" s="14"/>
      <c r="Q5225" s="14"/>
    </row>
    <row r="5226" spans="10:17" x14ac:dyDescent="0.25">
      <c r="J5226" s="14"/>
      <c r="K5226" s="14"/>
      <c r="L5226" s="14"/>
      <c r="M5226" s="14"/>
      <c r="N5226" s="14"/>
      <c r="O5226" s="14"/>
      <c r="P5226" s="14"/>
      <c r="Q5226" s="14"/>
    </row>
    <row r="5227" spans="10:17" x14ac:dyDescent="0.25">
      <c r="J5227" s="14"/>
      <c r="K5227" s="14"/>
      <c r="L5227" s="14"/>
      <c r="M5227" s="14"/>
      <c r="N5227" s="14"/>
      <c r="O5227" s="14"/>
      <c r="P5227" s="14"/>
      <c r="Q5227" s="14"/>
    </row>
    <row r="5228" spans="10:17" x14ac:dyDescent="0.25">
      <c r="J5228" s="14"/>
      <c r="K5228" s="14"/>
      <c r="L5228" s="14"/>
      <c r="M5228" s="14"/>
      <c r="N5228" s="14"/>
      <c r="O5228" s="14"/>
      <c r="P5228" s="14"/>
      <c r="Q5228" s="14"/>
    </row>
    <row r="5229" spans="10:17" x14ac:dyDescent="0.25">
      <c r="J5229" s="14"/>
      <c r="K5229" s="14"/>
      <c r="L5229" s="14"/>
      <c r="M5229" s="14"/>
      <c r="N5229" s="14"/>
      <c r="O5229" s="14"/>
      <c r="P5229" s="14"/>
      <c r="Q5229" s="14"/>
    </row>
    <row r="5230" spans="10:17" x14ac:dyDescent="0.25">
      <c r="J5230" s="14"/>
      <c r="K5230" s="14"/>
      <c r="L5230" s="14"/>
      <c r="M5230" s="14"/>
      <c r="N5230" s="14"/>
      <c r="O5230" s="14"/>
      <c r="P5230" s="14"/>
      <c r="Q5230" s="14"/>
    </row>
    <row r="5231" spans="10:17" x14ac:dyDescent="0.25">
      <c r="J5231" s="14"/>
      <c r="K5231" s="14"/>
      <c r="L5231" s="14"/>
      <c r="M5231" s="14"/>
      <c r="N5231" s="14"/>
      <c r="O5231" s="14"/>
      <c r="P5231" s="14"/>
      <c r="Q5231" s="14"/>
    </row>
    <row r="5232" spans="10:17" x14ac:dyDescent="0.25">
      <c r="J5232" s="14"/>
      <c r="K5232" s="14"/>
      <c r="L5232" s="14"/>
      <c r="M5232" s="14"/>
      <c r="N5232" s="14"/>
      <c r="O5232" s="14"/>
      <c r="P5232" s="14"/>
      <c r="Q5232" s="14"/>
    </row>
    <row r="5233" spans="10:17" x14ac:dyDescent="0.25">
      <c r="J5233" s="14"/>
      <c r="K5233" s="14"/>
      <c r="L5233" s="14"/>
      <c r="M5233" s="14"/>
      <c r="N5233" s="14"/>
      <c r="O5233" s="14"/>
      <c r="P5233" s="14"/>
      <c r="Q5233" s="14"/>
    </row>
    <row r="5234" spans="10:17" x14ac:dyDescent="0.25">
      <c r="J5234" s="14"/>
      <c r="K5234" s="14"/>
      <c r="L5234" s="14"/>
      <c r="M5234" s="14"/>
      <c r="N5234" s="14"/>
      <c r="O5234" s="14"/>
      <c r="P5234" s="14"/>
      <c r="Q5234" s="14"/>
    </row>
    <row r="5235" spans="10:17" x14ac:dyDescent="0.25">
      <c r="J5235" s="14"/>
      <c r="K5235" s="14"/>
      <c r="L5235" s="14"/>
      <c r="M5235" s="14"/>
      <c r="N5235" s="14"/>
      <c r="O5235" s="14"/>
      <c r="P5235" s="14"/>
      <c r="Q5235" s="14"/>
    </row>
    <row r="5236" spans="10:17" x14ac:dyDescent="0.25">
      <c r="J5236" s="14"/>
      <c r="K5236" s="14"/>
      <c r="L5236" s="14"/>
      <c r="M5236" s="14"/>
      <c r="N5236" s="14"/>
      <c r="O5236" s="14"/>
      <c r="P5236" s="14"/>
      <c r="Q5236" s="14"/>
    </row>
    <row r="5237" spans="10:17" x14ac:dyDescent="0.25">
      <c r="J5237" s="14"/>
      <c r="K5237" s="14"/>
      <c r="L5237" s="14"/>
      <c r="M5237" s="14"/>
      <c r="N5237" s="14"/>
      <c r="O5237" s="14"/>
      <c r="P5237" s="14"/>
      <c r="Q5237" s="14"/>
    </row>
    <row r="5238" spans="10:17" x14ac:dyDescent="0.25">
      <c r="J5238" s="14"/>
      <c r="K5238" s="14"/>
      <c r="L5238" s="14"/>
      <c r="M5238" s="14"/>
      <c r="N5238" s="14"/>
      <c r="O5238" s="14"/>
      <c r="P5238" s="14"/>
      <c r="Q5238" s="14"/>
    </row>
    <row r="5239" spans="10:17" x14ac:dyDescent="0.25">
      <c r="J5239" s="14"/>
      <c r="K5239" s="14"/>
      <c r="L5239" s="14"/>
      <c r="M5239" s="14"/>
      <c r="N5239" s="14"/>
      <c r="O5239" s="14"/>
      <c r="P5239" s="14"/>
      <c r="Q5239" s="14"/>
    </row>
    <row r="5240" spans="10:17" x14ac:dyDescent="0.25">
      <c r="J5240" s="14"/>
      <c r="K5240" s="14"/>
      <c r="L5240" s="14"/>
      <c r="M5240" s="14"/>
      <c r="N5240" s="14"/>
      <c r="O5240" s="14"/>
      <c r="P5240" s="14"/>
      <c r="Q5240" s="14"/>
    </row>
    <row r="5241" spans="10:17" x14ac:dyDescent="0.25">
      <c r="J5241" s="14"/>
      <c r="K5241" s="14"/>
      <c r="L5241" s="14"/>
      <c r="M5241" s="14"/>
      <c r="N5241" s="14"/>
      <c r="O5241" s="14"/>
      <c r="P5241" s="14"/>
      <c r="Q5241" s="14"/>
    </row>
    <row r="5242" spans="10:17" x14ac:dyDescent="0.25">
      <c r="J5242" s="14"/>
      <c r="K5242" s="14"/>
      <c r="L5242" s="14"/>
      <c r="M5242" s="14"/>
      <c r="N5242" s="14"/>
      <c r="O5242" s="14"/>
      <c r="P5242" s="14"/>
      <c r="Q5242" s="14"/>
    </row>
    <row r="5243" spans="10:17" x14ac:dyDescent="0.25">
      <c r="J5243" s="14"/>
      <c r="K5243" s="14"/>
      <c r="L5243" s="14"/>
      <c r="M5243" s="14"/>
      <c r="N5243" s="14"/>
      <c r="O5243" s="14"/>
      <c r="P5243" s="14"/>
      <c r="Q5243" s="14"/>
    </row>
    <row r="5244" spans="10:17" x14ac:dyDescent="0.25">
      <c r="J5244" s="14"/>
      <c r="K5244" s="14"/>
      <c r="L5244" s="14"/>
      <c r="M5244" s="14"/>
      <c r="N5244" s="14"/>
      <c r="O5244" s="14"/>
      <c r="P5244" s="14"/>
      <c r="Q5244" s="14"/>
    </row>
    <row r="5245" spans="10:17" x14ac:dyDescent="0.25">
      <c r="J5245" s="14"/>
      <c r="K5245" s="14"/>
      <c r="L5245" s="14"/>
      <c r="M5245" s="14"/>
      <c r="N5245" s="14"/>
      <c r="O5245" s="14"/>
      <c r="P5245" s="14"/>
      <c r="Q5245" s="14"/>
    </row>
    <row r="5246" spans="10:17" x14ac:dyDescent="0.25">
      <c r="J5246" s="14"/>
      <c r="K5246" s="14"/>
      <c r="L5246" s="14"/>
      <c r="M5246" s="14"/>
      <c r="N5246" s="14"/>
      <c r="O5246" s="14"/>
      <c r="P5246" s="14"/>
      <c r="Q5246" s="14"/>
    </row>
    <row r="5247" spans="10:17" x14ac:dyDescent="0.25">
      <c r="J5247" s="14"/>
      <c r="K5247" s="14"/>
      <c r="L5247" s="14"/>
      <c r="M5247" s="14"/>
      <c r="N5247" s="14"/>
      <c r="O5247" s="14"/>
      <c r="P5247" s="14"/>
      <c r="Q5247" s="14"/>
    </row>
    <row r="5248" spans="10:17" x14ac:dyDescent="0.25">
      <c r="J5248" s="14"/>
      <c r="K5248" s="14"/>
      <c r="L5248" s="14"/>
      <c r="M5248" s="14"/>
      <c r="N5248" s="14"/>
      <c r="O5248" s="14"/>
      <c r="P5248" s="14"/>
      <c r="Q5248" s="14"/>
    </row>
    <row r="5249" spans="10:17" x14ac:dyDescent="0.25">
      <c r="J5249" s="14"/>
      <c r="K5249" s="14"/>
      <c r="L5249" s="14"/>
      <c r="M5249" s="14"/>
      <c r="N5249" s="14"/>
      <c r="O5249" s="14"/>
      <c r="P5249" s="14"/>
      <c r="Q5249" s="14"/>
    </row>
    <row r="5250" spans="10:17" x14ac:dyDescent="0.25">
      <c r="J5250" s="14"/>
      <c r="K5250" s="14"/>
      <c r="L5250" s="14"/>
      <c r="M5250" s="14"/>
      <c r="N5250" s="14"/>
      <c r="O5250" s="14"/>
      <c r="P5250" s="14"/>
      <c r="Q5250" s="14"/>
    </row>
    <row r="5251" spans="10:17" x14ac:dyDescent="0.25">
      <c r="J5251" s="14"/>
      <c r="K5251" s="14"/>
      <c r="L5251" s="14"/>
      <c r="M5251" s="14"/>
      <c r="N5251" s="14"/>
      <c r="O5251" s="14"/>
      <c r="P5251" s="14"/>
      <c r="Q5251" s="14"/>
    </row>
    <row r="5252" spans="10:17" x14ac:dyDescent="0.25">
      <c r="J5252" s="14"/>
      <c r="K5252" s="14"/>
      <c r="L5252" s="14"/>
      <c r="M5252" s="14"/>
      <c r="N5252" s="14"/>
      <c r="O5252" s="14"/>
      <c r="P5252" s="14"/>
      <c r="Q5252" s="14"/>
    </row>
    <row r="5253" spans="10:17" x14ac:dyDescent="0.25">
      <c r="J5253" s="14"/>
      <c r="K5253" s="14"/>
      <c r="L5253" s="14"/>
      <c r="M5253" s="14"/>
      <c r="N5253" s="14"/>
      <c r="O5253" s="14"/>
      <c r="P5253" s="14"/>
      <c r="Q5253" s="14"/>
    </row>
    <row r="5254" spans="10:17" x14ac:dyDescent="0.25">
      <c r="J5254" s="14"/>
      <c r="K5254" s="14"/>
      <c r="L5254" s="14"/>
      <c r="M5254" s="14"/>
      <c r="N5254" s="14"/>
      <c r="O5254" s="14"/>
      <c r="P5254" s="14"/>
      <c r="Q5254" s="14"/>
    </row>
    <row r="5255" spans="10:17" x14ac:dyDescent="0.25">
      <c r="J5255" s="14"/>
      <c r="K5255" s="14"/>
      <c r="L5255" s="14"/>
      <c r="M5255" s="14"/>
      <c r="N5255" s="14"/>
      <c r="O5255" s="14"/>
      <c r="P5255" s="14"/>
      <c r="Q5255" s="14"/>
    </row>
    <row r="5256" spans="10:17" x14ac:dyDescent="0.25">
      <c r="J5256" s="14"/>
      <c r="K5256" s="14"/>
      <c r="L5256" s="14"/>
      <c r="M5256" s="14"/>
      <c r="N5256" s="14"/>
      <c r="O5256" s="14"/>
      <c r="P5256" s="14"/>
      <c r="Q5256" s="14"/>
    </row>
    <row r="5257" spans="10:17" x14ac:dyDescent="0.25">
      <c r="J5257" s="14"/>
      <c r="K5257" s="14"/>
      <c r="L5257" s="14"/>
      <c r="M5257" s="14"/>
      <c r="N5257" s="14"/>
      <c r="O5257" s="14"/>
      <c r="P5257" s="14"/>
      <c r="Q5257" s="14"/>
    </row>
    <row r="5258" spans="10:17" x14ac:dyDescent="0.25">
      <c r="J5258" s="14"/>
      <c r="K5258" s="14"/>
      <c r="L5258" s="14"/>
      <c r="M5258" s="14"/>
      <c r="N5258" s="14"/>
      <c r="O5258" s="14"/>
      <c r="P5258" s="14"/>
      <c r="Q5258" s="14"/>
    </row>
    <row r="5259" spans="10:17" x14ac:dyDescent="0.25">
      <c r="J5259" s="14"/>
      <c r="K5259" s="14"/>
      <c r="L5259" s="14"/>
      <c r="M5259" s="14"/>
      <c r="N5259" s="14"/>
      <c r="O5259" s="14"/>
      <c r="P5259" s="14"/>
      <c r="Q5259" s="14"/>
    </row>
    <row r="5260" spans="10:17" x14ac:dyDescent="0.25">
      <c r="J5260" s="14"/>
      <c r="K5260" s="14"/>
      <c r="L5260" s="14"/>
      <c r="M5260" s="14"/>
      <c r="N5260" s="14"/>
      <c r="O5260" s="14"/>
      <c r="P5260" s="14"/>
      <c r="Q5260" s="14"/>
    </row>
    <row r="5261" spans="10:17" x14ac:dyDescent="0.25">
      <c r="J5261" s="14"/>
      <c r="K5261" s="14"/>
      <c r="L5261" s="14"/>
      <c r="M5261" s="14"/>
      <c r="N5261" s="14"/>
      <c r="O5261" s="14"/>
      <c r="P5261" s="14"/>
      <c r="Q5261" s="14"/>
    </row>
    <row r="5262" spans="10:17" x14ac:dyDescent="0.25">
      <c r="J5262" s="14"/>
      <c r="K5262" s="14"/>
      <c r="L5262" s="14"/>
      <c r="M5262" s="14"/>
      <c r="N5262" s="14"/>
      <c r="O5262" s="14"/>
      <c r="P5262" s="14"/>
      <c r="Q5262" s="14"/>
    </row>
    <row r="5263" spans="10:17" x14ac:dyDescent="0.25">
      <c r="J5263" s="14"/>
      <c r="K5263" s="14"/>
      <c r="L5263" s="14"/>
      <c r="M5263" s="14"/>
      <c r="N5263" s="14"/>
      <c r="O5263" s="14"/>
      <c r="P5263" s="14"/>
      <c r="Q5263" s="14"/>
    </row>
    <row r="5264" spans="10:17" x14ac:dyDescent="0.25">
      <c r="J5264" s="14"/>
      <c r="K5264" s="14"/>
      <c r="L5264" s="14"/>
      <c r="M5264" s="14"/>
      <c r="N5264" s="14"/>
      <c r="O5264" s="14"/>
      <c r="P5264" s="14"/>
      <c r="Q5264" s="14"/>
    </row>
    <row r="5265" spans="10:17" x14ac:dyDescent="0.25">
      <c r="J5265" s="14"/>
      <c r="K5265" s="14"/>
      <c r="L5265" s="14"/>
      <c r="M5265" s="14"/>
      <c r="N5265" s="14"/>
      <c r="O5265" s="14"/>
      <c r="P5265" s="14"/>
      <c r="Q5265" s="14"/>
    </row>
    <row r="5266" spans="10:17" x14ac:dyDescent="0.25">
      <c r="J5266" s="14"/>
      <c r="K5266" s="14"/>
      <c r="L5266" s="14"/>
      <c r="M5266" s="14"/>
      <c r="N5266" s="14"/>
      <c r="O5266" s="14"/>
      <c r="P5266" s="14"/>
      <c r="Q5266" s="14"/>
    </row>
    <row r="5267" spans="10:17" x14ac:dyDescent="0.25">
      <c r="J5267" s="14"/>
      <c r="K5267" s="14"/>
      <c r="L5267" s="14"/>
      <c r="M5267" s="14"/>
      <c r="N5267" s="14"/>
      <c r="O5267" s="14"/>
      <c r="P5267" s="14"/>
      <c r="Q5267" s="14"/>
    </row>
    <row r="5268" spans="10:17" x14ac:dyDescent="0.25">
      <c r="J5268" s="14"/>
      <c r="K5268" s="14"/>
      <c r="L5268" s="14"/>
      <c r="M5268" s="14"/>
      <c r="N5268" s="14"/>
      <c r="O5268" s="14"/>
      <c r="P5268" s="14"/>
      <c r="Q5268" s="14"/>
    </row>
    <row r="5269" spans="10:17" x14ac:dyDescent="0.25">
      <c r="J5269" s="14"/>
      <c r="K5269" s="14"/>
      <c r="L5269" s="14"/>
      <c r="M5269" s="14"/>
      <c r="N5269" s="14"/>
      <c r="O5269" s="14"/>
      <c r="P5269" s="14"/>
      <c r="Q5269" s="14"/>
    </row>
    <row r="5270" spans="10:17" x14ac:dyDescent="0.25">
      <c r="J5270" s="14"/>
      <c r="K5270" s="14"/>
      <c r="L5270" s="14"/>
      <c r="M5270" s="14"/>
      <c r="N5270" s="14"/>
      <c r="O5270" s="14"/>
      <c r="P5270" s="14"/>
      <c r="Q5270" s="14"/>
    </row>
    <row r="5271" spans="10:17" x14ac:dyDescent="0.25">
      <c r="J5271" s="14"/>
      <c r="K5271" s="14"/>
      <c r="L5271" s="14"/>
      <c r="M5271" s="14"/>
      <c r="N5271" s="14"/>
      <c r="O5271" s="14"/>
      <c r="P5271" s="14"/>
      <c r="Q5271" s="14"/>
    </row>
    <row r="5272" spans="10:17" x14ac:dyDescent="0.25">
      <c r="J5272" s="14"/>
      <c r="K5272" s="14"/>
      <c r="L5272" s="14"/>
      <c r="M5272" s="14"/>
      <c r="N5272" s="14"/>
      <c r="O5272" s="14"/>
      <c r="P5272" s="14"/>
      <c r="Q5272" s="14"/>
    </row>
    <row r="5273" spans="10:17" x14ac:dyDescent="0.25">
      <c r="J5273" s="14"/>
      <c r="K5273" s="14"/>
      <c r="L5273" s="14"/>
      <c r="M5273" s="14"/>
      <c r="N5273" s="14"/>
      <c r="O5273" s="14"/>
      <c r="P5273" s="14"/>
      <c r="Q5273" s="14"/>
    </row>
    <row r="5274" spans="10:17" x14ac:dyDescent="0.25">
      <c r="J5274" s="14"/>
      <c r="K5274" s="14"/>
      <c r="L5274" s="14"/>
      <c r="M5274" s="14"/>
      <c r="N5274" s="14"/>
      <c r="O5274" s="14"/>
      <c r="P5274" s="14"/>
      <c r="Q5274" s="14"/>
    </row>
    <row r="5275" spans="10:17" x14ac:dyDescent="0.25">
      <c r="J5275" s="14"/>
      <c r="K5275" s="14"/>
      <c r="L5275" s="14"/>
      <c r="M5275" s="14"/>
      <c r="N5275" s="14"/>
      <c r="O5275" s="14"/>
      <c r="P5275" s="14"/>
      <c r="Q5275" s="14"/>
    </row>
    <row r="5276" spans="10:17" x14ac:dyDescent="0.25">
      <c r="J5276" s="14"/>
      <c r="K5276" s="14"/>
      <c r="L5276" s="14"/>
      <c r="M5276" s="14"/>
      <c r="N5276" s="14"/>
      <c r="O5276" s="14"/>
      <c r="P5276" s="14"/>
      <c r="Q5276" s="14"/>
    </row>
    <row r="5277" spans="10:17" x14ac:dyDescent="0.25">
      <c r="J5277" s="14"/>
      <c r="K5277" s="14"/>
      <c r="L5277" s="14"/>
      <c r="M5277" s="14"/>
      <c r="N5277" s="14"/>
      <c r="O5277" s="14"/>
      <c r="P5277" s="14"/>
      <c r="Q5277" s="14"/>
    </row>
    <row r="5278" spans="10:17" x14ac:dyDescent="0.25">
      <c r="J5278" s="14"/>
      <c r="K5278" s="14"/>
      <c r="L5278" s="14"/>
      <c r="M5278" s="14"/>
      <c r="N5278" s="14"/>
      <c r="O5278" s="14"/>
      <c r="P5278" s="14"/>
      <c r="Q5278" s="14"/>
    </row>
    <row r="5279" spans="10:17" x14ac:dyDescent="0.25">
      <c r="J5279" s="14"/>
      <c r="K5279" s="14"/>
      <c r="L5279" s="14"/>
      <c r="M5279" s="14"/>
      <c r="N5279" s="14"/>
      <c r="O5279" s="14"/>
      <c r="P5279" s="14"/>
      <c r="Q5279" s="14"/>
    </row>
    <row r="5280" spans="10:17" x14ac:dyDescent="0.25">
      <c r="J5280" s="14"/>
      <c r="K5280" s="14"/>
      <c r="L5280" s="14"/>
      <c r="M5280" s="14"/>
      <c r="N5280" s="14"/>
      <c r="O5280" s="14"/>
      <c r="P5280" s="14"/>
      <c r="Q5280" s="14"/>
    </row>
    <row r="5281" spans="10:17" x14ac:dyDescent="0.25">
      <c r="J5281" s="14"/>
      <c r="K5281" s="14"/>
      <c r="L5281" s="14"/>
      <c r="M5281" s="14"/>
      <c r="N5281" s="14"/>
      <c r="O5281" s="14"/>
      <c r="P5281" s="14"/>
      <c r="Q5281" s="14"/>
    </row>
    <row r="5282" spans="10:17" x14ac:dyDescent="0.25">
      <c r="J5282" s="14"/>
      <c r="K5282" s="14"/>
      <c r="L5282" s="14"/>
      <c r="M5282" s="14"/>
      <c r="N5282" s="14"/>
      <c r="O5282" s="14"/>
      <c r="P5282" s="14"/>
      <c r="Q5282" s="14"/>
    </row>
    <row r="5283" spans="10:17" x14ac:dyDescent="0.25">
      <c r="J5283" s="14"/>
      <c r="K5283" s="14"/>
      <c r="L5283" s="14"/>
      <c r="M5283" s="14"/>
      <c r="N5283" s="14"/>
      <c r="O5283" s="14"/>
      <c r="P5283" s="14"/>
      <c r="Q5283" s="14"/>
    </row>
    <row r="5284" spans="10:17" x14ac:dyDescent="0.25">
      <c r="J5284" s="14"/>
      <c r="K5284" s="14"/>
      <c r="L5284" s="14"/>
      <c r="M5284" s="14"/>
      <c r="N5284" s="14"/>
      <c r="O5284" s="14"/>
      <c r="P5284" s="14"/>
      <c r="Q5284" s="14"/>
    </row>
    <row r="5285" spans="10:17" x14ac:dyDescent="0.25">
      <c r="J5285" s="14"/>
      <c r="K5285" s="14"/>
      <c r="L5285" s="14"/>
      <c r="M5285" s="14"/>
      <c r="N5285" s="14"/>
      <c r="O5285" s="14"/>
      <c r="P5285" s="14"/>
      <c r="Q5285" s="14"/>
    </row>
    <row r="5286" spans="10:17" x14ac:dyDescent="0.25">
      <c r="J5286" s="14"/>
      <c r="K5286" s="14"/>
      <c r="L5286" s="14"/>
      <c r="M5286" s="14"/>
      <c r="N5286" s="14"/>
      <c r="O5286" s="14"/>
      <c r="P5286" s="14"/>
      <c r="Q5286" s="14"/>
    </row>
    <row r="5287" spans="10:17" x14ac:dyDescent="0.25">
      <c r="J5287" s="14"/>
      <c r="K5287" s="14"/>
      <c r="L5287" s="14"/>
      <c r="M5287" s="14"/>
      <c r="N5287" s="14"/>
      <c r="O5287" s="14"/>
      <c r="P5287" s="14"/>
      <c r="Q5287" s="14"/>
    </row>
    <row r="5288" spans="10:17" x14ac:dyDescent="0.25">
      <c r="J5288" s="14"/>
      <c r="K5288" s="14"/>
      <c r="L5288" s="14"/>
      <c r="M5288" s="14"/>
      <c r="N5288" s="14"/>
      <c r="O5288" s="14"/>
      <c r="P5288" s="14"/>
      <c r="Q5288" s="14"/>
    </row>
    <row r="5289" spans="10:17" x14ac:dyDescent="0.25">
      <c r="J5289" s="14"/>
      <c r="K5289" s="14"/>
      <c r="L5289" s="14"/>
      <c r="M5289" s="14"/>
      <c r="N5289" s="14"/>
      <c r="O5289" s="14"/>
      <c r="P5289" s="14"/>
      <c r="Q5289" s="14"/>
    </row>
    <row r="5290" spans="10:17" x14ac:dyDescent="0.25">
      <c r="J5290" s="14"/>
      <c r="K5290" s="14"/>
      <c r="L5290" s="14"/>
      <c r="M5290" s="14"/>
      <c r="N5290" s="14"/>
      <c r="O5290" s="14"/>
      <c r="P5290" s="14"/>
      <c r="Q5290" s="14"/>
    </row>
    <row r="5291" spans="10:17" x14ac:dyDescent="0.25">
      <c r="J5291" s="14"/>
      <c r="K5291" s="14"/>
      <c r="L5291" s="14"/>
      <c r="M5291" s="14"/>
      <c r="N5291" s="14"/>
      <c r="O5291" s="14"/>
      <c r="P5291" s="14"/>
      <c r="Q5291" s="14"/>
    </row>
    <row r="5292" spans="10:17" x14ac:dyDescent="0.25">
      <c r="J5292" s="14"/>
      <c r="K5292" s="14"/>
      <c r="L5292" s="14"/>
      <c r="M5292" s="14"/>
      <c r="N5292" s="14"/>
      <c r="O5292" s="14"/>
      <c r="P5292" s="14"/>
      <c r="Q5292" s="14"/>
    </row>
    <row r="5293" spans="10:17" x14ac:dyDescent="0.25">
      <c r="J5293" s="14"/>
      <c r="K5293" s="14"/>
      <c r="L5293" s="14"/>
      <c r="M5293" s="14"/>
      <c r="N5293" s="14"/>
      <c r="O5293" s="14"/>
      <c r="P5293" s="14"/>
      <c r="Q5293" s="14"/>
    </row>
    <row r="5294" spans="10:17" x14ac:dyDescent="0.25">
      <c r="J5294" s="14"/>
      <c r="K5294" s="14"/>
      <c r="L5294" s="14"/>
      <c r="M5294" s="14"/>
      <c r="N5294" s="14"/>
      <c r="O5294" s="14"/>
      <c r="P5294" s="14"/>
      <c r="Q5294" s="14"/>
    </row>
    <row r="5295" spans="10:17" x14ac:dyDescent="0.25">
      <c r="J5295" s="14"/>
      <c r="K5295" s="14"/>
      <c r="L5295" s="14"/>
      <c r="M5295" s="14"/>
      <c r="N5295" s="14"/>
      <c r="O5295" s="14"/>
      <c r="P5295" s="14"/>
      <c r="Q5295" s="14"/>
    </row>
    <row r="5296" spans="10:17" x14ac:dyDescent="0.25">
      <c r="J5296" s="14"/>
      <c r="K5296" s="14"/>
      <c r="L5296" s="14"/>
      <c r="M5296" s="14"/>
      <c r="N5296" s="14"/>
      <c r="O5296" s="14"/>
      <c r="P5296" s="14"/>
      <c r="Q5296" s="14"/>
    </row>
    <row r="5297" spans="10:17" x14ac:dyDescent="0.25">
      <c r="J5297" s="14"/>
      <c r="K5297" s="14"/>
      <c r="L5297" s="14"/>
      <c r="M5297" s="14"/>
      <c r="N5297" s="14"/>
      <c r="O5297" s="14"/>
      <c r="P5297" s="14"/>
      <c r="Q5297" s="14"/>
    </row>
    <row r="5298" spans="10:17" x14ac:dyDescent="0.25">
      <c r="J5298" s="14"/>
      <c r="K5298" s="14"/>
      <c r="L5298" s="14"/>
      <c r="M5298" s="14"/>
      <c r="N5298" s="14"/>
      <c r="O5298" s="14"/>
      <c r="P5298" s="14"/>
      <c r="Q5298" s="14"/>
    </row>
    <row r="5299" spans="10:17" x14ac:dyDescent="0.25">
      <c r="J5299" s="14"/>
      <c r="K5299" s="14"/>
      <c r="L5299" s="14"/>
      <c r="M5299" s="14"/>
      <c r="N5299" s="14"/>
      <c r="O5299" s="14"/>
      <c r="P5299" s="14"/>
      <c r="Q5299" s="14"/>
    </row>
    <row r="5300" spans="10:17" x14ac:dyDescent="0.25">
      <c r="J5300" s="14"/>
      <c r="K5300" s="14"/>
      <c r="L5300" s="14"/>
      <c r="M5300" s="14"/>
      <c r="N5300" s="14"/>
      <c r="O5300" s="14"/>
      <c r="P5300" s="14"/>
      <c r="Q5300" s="14"/>
    </row>
    <row r="5301" spans="10:17" x14ac:dyDescent="0.25">
      <c r="J5301" s="14"/>
      <c r="K5301" s="14"/>
      <c r="L5301" s="14"/>
      <c r="M5301" s="14"/>
      <c r="N5301" s="14"/>
      <c r="O5301" s="14"/>
      <c r="P5301" s="14"/>
      <c r="Q5301" s="14"/>
    </row>
    <row r="5302" spans="10:17" x14ac:dyDescent="0.25">
      <c r="J5302" s="14"/>
      <c r="K5302" s="14"/>
      <c r="L5302" s="14"/>
      <c r="M5302" s="14"/>
      <c r="N5302" s="14"/>
      <c r="O5302" s="14"/>
      <c r="P5302" s="14"/>
      <c r="Q5302" s="14"/>
    </row>
    <row r="5303" spans="10:17" x14ac:dyDescent="0.25">
      <c r="J5303" s="14"/>
      <c r="K5303" s="14"/>
      <c r="L5303" s="14"/>
      <c r="M5303" s="14"/>
      <c r="N5303" s="14"/>
      <c r="O5303" s="14"/>
      <c r="P5303" s="14"/>
      <c r="Q5303" s="14"/>
    </row>
    <row r="5304" spans="10:17" x14ac:dyDescent="0.25">
      <c r="J5304" s="14"/>
      <c r="K5304" s="14"/>
      <c r="L5304" s="14"/>
      <c r="M5304" s="14"/>
      <c r="N5304" s="14"/>
      <c r="O5304" s="14"/>
      <c r="P5304" s="14"/>
      <c r="Q5304" s="14"/>
    </row>
    <row r="5305" spans="10:17" x14ac:dyDescent="0.25">
      <c r="J5305" s="14"/>
      <c r="K5305" s="14"/>
      <c r="L5305" s="14"/>
      <c r="M5305" s="14"/>
      <c r="N5305" s="14"/>
      <c r="O5305" s="14"/>
      <c r="P5305" s="14"/>
      <c r="Q5305" s="14"/>
    </row>
    <row r="5306" spans="10:17" x14ac:dyDescent="0.25">
      <c r="J5306" s="14"/>
      <c r="K5306" s="14"/>
      <c r="L5306" s="14"/>
      <c r="M5306" s="14"/>
      <c r="N5306" s="14"/>
      <c r="O5306" s="14"/>
      <c r="P5306" s="14"/>
      <c r="Q5306" s="14"/>
    </row>
    <row r="5307" spans="10:17" x14ac:dyDescent="0.25">
      <c r="J5307" s="14"/>
      <c r="K5307" s="14"/>
      <c r="L5307" s="14"/>
      <c r="M5307" s="14"/>
      <c r="N5307" s="14"/>
      <c r="O5307" s="14"/>
      <c r="P5307" s="14"/>
      <c r="Q5307" s="14"/>
    </row>
    <row r="5308" spans="10:17" x14ac:dyDescent="0.25">
      <c r="J5308" s="14"/>
      <c r="K5308" s="14"/>
      <c r="L5308" s="14"/>
      <c r="M5308" s="14"/>
      <c r="N5308" s="14"/>
      <c r="O5308" s="14"/>
      <c r="P5308" s="14"/>
      <c r="Q5308" s="14"/>
    </row>
    <row r="5309" spans="10:17" x14ac:dyDescent="0.25">
      <c r="J5309" s="14"/>
      <c r="K5309" s="14"/>
      <c r="L5309" s="14"/>
      <c r="M5309" s="14"/>
      <c r="N5309" s="14"/>
      <c r="O5309" s="14"/>
      <c r="P5309" s="14"/>
      <c r="Q5309" s="14"/>
    </row>
    <row r="5310" spans="10:17" x14ac:dyDescent="0.25">
      <c r="J5310" s="14"/>
      <c r="K5310" s="14"/>
      <c r="L5310" s="14"/>
      <c r="M5310" s="14"/>
      <c r="N5310" s="14"/>
      <c r="O5310" s="14"/>
      <c r="P5310" s="14"/>
      <c r="Q5310" s="14"/>
    </row>
    <row r="5311" spans="10:17" x14ac:dyDescent="0.25">
      <c r="J5311" s="14"/>
      <c r="K5311" s="14"/>
      <c r="L5311" s="14"/>
      <c r="M5311" s="14"/>
      <c r="N5311" s="14"/>
      <c r="O5311" s="14"/>
      <c r="P5311" s="14"/>
      <c r="Q5311" s="14"/>
    </row>
    <row r="5312" spans="10:17" x14ac:dyDescent="0.25">
      <c r="J5312" s="14"/>
      <c r="K5312" s="14"/>
      <c r="L5312" s="14"/>
      <c r="M5312" s="14"/>
      <c r="N5312" s="14"/>
      <c r="O5312" s="14"/>
      <c r="P5312" s="14"/>
      <c r="Q5312" s="14"/>
    </row>
    <row r="5313" spans="10:17" x14ac:dyDescent="0.25">
      <c r="J5313" s="14"/>
      <c r="K5313" s="14"/>
      <c r="L5313" s="14"/>
      <c r="M5313" s="14"/>
      <c r="N5313" s="14"/>
      <c r="O5313" s="14"/>
      <c r="P5313" s="14"/>
      <c r="Q5313" s="14"/>
    </row>
    <row r="5314" spans="10:17" x14ac:dyDescent="0.25">
      <c r="J5314" s="14"/>
      <c r="K5314" s="14"/>
      <c r="L5314" s="14"/>
      <c r="M5314" s="14"/>
      <c r="N5314" s="14"/>
      <c r="O5314" s="14"/>
      <c r="P5314" s="14"/>
      <c r="Q5314" s="14"/>
    </row>
    <row r="5315" spans="10:17" x14ac:dyDescent="0.25">
      <c r="J5315" s="14"/>
      <c r="K5315" s="14"/>
      <c r="L5315" s="14"/>
      <c r="M5315" s="14"/>
      <c r="N5315" s="14"/>
      <c r="O5315" s="14"/>
      <c r="P5315" s="14"/>
      <c r="Q5315" s="14"/>
    </row>
    <row r="5316" spans="10:17" x14ac:dyDescent="0.25">
      <c r="J5316" s="14"/>
      <c r="K5316" s="14"/>
      <c r="L5316" s="14"/>
      <c r="M5316" s="14"/>
      <c r="N5316" s="14"/>
      <c r="O5316" s="14"/>
      <c r="P5316" s="14"/>
      <c r="Q5316" s="14"/>
    </row>
    <row r="5317" spans="10:17" x14ac:dyDescent="0.25">
      <c r="J5317" s="14"/>
      <c r="K5317" s="14"/>
      <c r="L5317" s="14"/>
      <c r="M5317" s="14"/>
      <c r="N5317" s="14"/>
      <c r="O5317" s="14"/>
      <c r="P5317" s="14"/>
      <c r="Q5317" s="14"/>
    </row>
    <row r="5318" spans="10:17" x14ac:dyDescent="0.25">
      <c r="J5318" s="14"/>
      <c r="K5318" s="14"/>
      <c r="L5318" s="14"/>
      <c r="M5318" s="14"/>
      <c r="N5318" s="14"/>
      <c r="O5318" s="14"/>
      <c r="P5318" s="14"/>
      <c r="Q5318" s="14"/>
    </row>
    <row r="5319" spans="10:17" x14ac:dyDescent="0.25">
      <c r="J5319" s="14"/>
      <c r="K5319" s="14"/>
      <c r="L5319" s="14"/>
      <c r="M5319" s="14"/>
      <c r="N5319" s="14"/>
      <c r="O5319" s="14"/>
      <c r="P5319" s="14"/>
      <c r="Q5319" s="14"/>
    </row>
    <row r="5320" spans="10:17" x14ac:dyDescent="0.25">
      <c r="J5320" s="14"/>
      <c r="K5320" s="14"/>
      <c r="L5320" s="14"/>
      <c r="M5320" s="14"/>
      <c r="N5320" s="14"/>
      <c r="O5320" s="14"/>
      <c r="P5320" s="14"/>
      <c r="Q5320" s="14"/>
    </row>
    <row r="5321" spans="10:17" x14ac:dyDescent="0.25">
      <c r="J5321" s="14"/>
      <c r="K5321" s="14"/>
      <c r="L5321" s="14"/>
      <c r="M5321" s="14"/>
      <c r="N5321" s="14"/>
      <c r="O5321" s="14"/>
      <c r="P5321" s="14"/>
      <c r="Q5321" s="14"/>
    </row>
    <row r="5322" spans="10:17" x14ac:dyDescent="0.25">
      <c r="J5322" s="14"/>
      <c r="K5322" s="14"/>
      <c r="L5322" s="14"/>
      <c r="M5322" s="14"/>
      <c r="N5322" s="14"/>
      <c r="O5322" s="14"/>
      <c r="P5322" s="14"/>
      <c r="Q5322" s="14"/>
    </row>
    <row r="5323" spans="10:17" x14ac:dyDescent="0.25">
      <c r="J5323" s="14"/>
      <c r="K5323" s="14"/>
      <c r="L5323" s="14"/>
      <c r="M5323" s="14"/>
      <c r="N5323" s="14"/>
      <c r="O5323" s="14"/>
      <c r="P5323" s="14"/>
      <c r="Q5323" s="14"/>
    </row>
    <row r="5324" spans="10:17" x14ac:dyDescent="0.25">
      <c r="J5324" s="14"/>
      <c r="K5324" s="14"/>
      <c r="L5324" s="14"/>
      <c r="M5324" s="14"/>
      <c r="N5324" s="14"/>
      <c r="O5324" s="14"/>
      <c r="P5324" s="14"/>
      <c r="Q5324" s="14"/>
    </row>
    <row r="5325" spans="10:17" x14ac:dyDescent="0.25">
      <c r="J5325" s="14"/>
      <c r="K5325" s="14"/>
      <c r="L5325" s="14"/>
      <c r="M5325" s="14"/>
      <c r="N5325" s="14"/>
      <c r="O5325" s="14"/>
      <c r="P5325" s="14"/>
      <c r="Q5325" s="14"/>
    </row>
    <row r="5326" spans="10:17" x14ac:dyDescent="0.25">
      <c r="J5326" s="14"/>
      <c r="K5326" s="14"/>
      <c r="L5326" s="14"/>
      <c r="M5326" s="14"/>
      <c r="N5326" s="14"/>
      <c r="O5326" s="14"/>
      <c r="P5326" s="14"/>
      <c r="Q5326" s="14"/>
    </row>
    <row r="5327" spans="10:17" x14ac:dyDescent="0.25">
      <c r="J5327" s="14"/>
      <c r="K5327" s="14"/>
      <c r="L5327" s="14"/>
      <c r="M5327" s="14"/>
      <c r="N5327" s="14"/>
      <c r="O5327" s="14"/>
      <c r="P5327" s="14"/>
      <c r="Q5327" s="14"/>
    </row>
    <row r="5328" spans="10:17" x14ac:dyDescent="0.25">
      <c r="J5328" s="14"/>
      <c r="K5328" s="14"/>
      <c r="L5328" s="14"/>
      <c r="M5328" s="14"/>
      <c r="N5328" s="14"/>
      <c r="O5328" s="14"/>
      <c r="P5328" s="14"/>
      <c r="Q5328" s="14"/>
    </row>
    <row r="5329" spans="10:17" x14ac:dyDescent="0.25">
      <c r="J5329" s="14"/>
      <c r="K5329" s="14"/>
      <c r="L5329" s="14"/>
      <c r="M5329" s="14"/>
      <c r="N5329" s="14"/>
      <c r="O5329" s="14"/>
      <c r="P5329" s="14"/>
      <c r="Q5329" s="14"/>
    </row>
    <row r="5330" spans="10:17" x14ac:dyDescent="0.25">
      <c r="J5330" s="14"/>
      <c r="K5330" s="14"/>
      <c r="L5330" s="14"/>
      <c r="M5330" s="14"/>
      <c r="N5330" s="14"/>
      <c r="O5330" s="14"/>
      <c r="P5330" s="14"/>
      <c r="Q5330" s="14"/>
    </row>
    <row r="5331" spans="10:17" x14ac:dyDescent="0.25">
      <c r="J5331" s="14"/>
      <c r="K5331" s="14"/>
      <c r="L5331" s="14"/>
      <c r="M5331" s="14"/>
      <c r="N5331" s="14"/>
      <c r="O5331" s="14"/>
      <c r="P5331" s="14"/>
      <c r="Q5331" s="14"/>
    </row>
    <row r="5332" spans="10:17" x14ac:dyDescent="0.25">
      <c r="J5332" s="14"/>
      <c r="K5332" s="14"/>
      <c r="L5332" s="14"/>
      <c r="M5332" s="14"/>
      <c r="N5332" s="14"/>
      <c r="O5332" s="14"/>
      <c r="P5332" s="14"/>
      <c r="Q5332" s="14"/>
    </row>
    <row r="5333" spans="10:17" x14ac:dyDescent="0.25">
      <c r="J5333" s="14"/>
      <c r="K5333" s="14"/>
      <c r="L5333" s="14"/>
      <c r="M5333" s="14"/>
      <c r="N5333" s="14"/>
      <c r="O5333" s="14"/>
      <c r="P5333" s="14"/>
      <c r="Q5333" s="14"/>
    </row>
    <row r="5334" spans="10:17" x14ac:dyDescent="0.25">
      <c r="J5334" s="14"/>
      <c r="K5334" s="14"/>
      <c r="L5334" s="14"/>
      <c r="M5334" s="14"/>
      <c r="N5334" s="14"/>
      <c r="O5334" s="14"/>
      <c r="P5334" s="14"/>
      <c r="Q5334" s="14"/>
    </row>
    <row r="5335" spans="10:17" x14ac:dyDescent="0.25">
      <c r="J5335" s="14"/>
      <c r="K5335" s="14"/>
      <c r="L5335" s="14"/>
      <c r="M5335" s="14"/>
      <c r="N5335" s="14"/>
      <c r="O5335" s="14"/>
      <c r="P5335" s="14"/>
      <c r="Q5335" s="14"/>
    </row>
    <row r="5336" spans="10:17" x14ac:dyDescent="0.25">
      <c r="J5336" s="14"/>
      <c r="K5336" s="14"/>
      <c r="L5336" s="14"/>
      <c r="M5336" s="14"/>
      <c r="N5336" s="14"/>
      <c r="O5336" s="14"/>
      <c r="P5336" s="14"/>
      <c r="Q5336" s="14"/>
    </row>
    <row r="5337" spans="10:17" x14ac:dyDescent="0.25">
      <c r="J5337" s="14"/>
      <c r="K5337" s="14"/>
      <c r="L5337" s="14"/>
      <c r="M5337" s="14"/>
      <c r="N5337" s="14"/>
      <c r="O5337" s="14"/>
      <c r="P5337" s="14"/>
      <c r="Q5337" s="14"/>
    </row>
    <row r="5338" spans="10:17" x14ac:dyDescent="0.25">
      <c r="J5338" s="14"/>
      <c r="K5338" s="14"/>
      <c r="L5338" s="14"/>
      <c r="M5338" s="14"/>
      <c r="N5338" s="14"/>
      <c r="O5338" s="14"/>
      <c r="P5338" s="14"/>
      <c r="Q5338" s="14"/>
    </row>
    <row r="5339" spans="10:17" x14ac:dyDescent="0.25">
      <c r="J5339" s="14"/>
      <c r="K5339" s="14"/>
      <c r="L5339" s="14"/>
      <c r="M5339" s="14"/>
      <c r="N5339" s="14"/>
      <c r="O5339" s="14"/>
      <c r="P5339" s="14"/>
      <c r="Q5339" s="14"/>
    </row>
    <row r="5340" spans="10:17" x14ac:dyDescent="0.25">
      <c r="J5340" s="14"/>
      <c r="K5340" s="14"/>
      <c r="L5340" s="14"/>
      <c r="M5340" s="14"/>
      <c r="N5340" s="14"/>
      <c r="O5340" s="14"/>
      <c r="P5340" s="14"/>
      <c r="Q5340" s="14"/>
    </row>
    <row r="5341" spans="10:17" x14ac:dyDescent="0.25">
      <c r="J5341" s="14"/>
      <c r="K5341" s="14"/>
      <c r="L5341" s="14"/>
      <c r="M5341" s="14"/>
      <c r="N5341" s="14"/>
      <c r="O5341" s="14"/>
      <c r="P5341" s="14"/>
      <c r="Q5341" s="14"/>
    </row>
    <row r="5342" spans="10:17" x14ac:dyDescent="0.25">
      <c r="J5342" s="14"/>
      <c r="K5342" s="14"/>
      <c r="L5342" s="14"/>
      <c r="M5342" s="14"/>
      <c r="N5342" s="14"/>
      <c r="O5342" s="14"/>
      <c r="P5342" s="14"/>
      <c r="Q5342" s="14"/>
    </row>
    <row r="5343" spans="10:17" x14ac:dyDescent="0.25">
      <c r="J5343" s="14"/>
      <c r="K5343" s="14"/>
      <c r="L5343" s="14"/>
      <c r="M5343" s="14"/>
      <c r="N5343" s="14"/>
      <c r="O5343" s="14"/>
      <c r="P5343" s="14"/>
      <c r="Q5343" s="14"/>
    </row>
    <row r="5344" spans="10:17" x14ac:dyDescent="0.25">
      <c r="J5344" s="14"/>
      <c r="K5344" s="14"/>
      <c r="L5344" s="14"/>
      <c r="M5344" s="14"/>
      <c r="N5344" s="14"/>
      <c r="O5344" s="14"/>
      <c r="P5344" s="14"/>
      <c r="Q5344" s="14"/>
    </row>
    <row r="5345" spans="10:17" x14ac:dyDescent="0.25">
      <c r="J5345" s="14"/>
      <c r="K5345" s="14"/>
      <c r="L5345" s="14"/>
      <c r="M5345" s="14"/>
      <c r="N5345" s="14"/>
      <c r="O5345" s="14"/>
      <c r="P5345" s="14"/>
      <c r="Q5345" s="14"/>
    </row>
    <row r="5346" spans="10:17" x14ac:dyDescent="0.25">
      <c r="J5346" s="14"/>
      <c r="K5346" s="14"/>
      <c r="L5346" s="14"/>
      <c r="M5346" s="14"/>
      <c r="N5346" s="14"/>
      <c r="O5346" s="14"/>
      <c r="P5346" s="14"/>
      <c r="Q5346" s="14"/>
    </row>
    <row r="5347" spans="10:17" x14ac:dyDescent="0.25">
      <c r="J5347" s="14"/>
      <c r="K5347" s="14"/>
      <c r="L5347" s="14"/>
      <c r="M5347" s="14"/>
      <c r="N5347" s="14"/>
      <c r="O5347" s="14"/>
      <c r="P5347" s="14"/>
      <c r="Q5347" s="14"/>
    </row>
    <row r="5348" spans="10:17" x14ac:dyDescent="0.25">
      <c r="J5348" s="14"/>
      <c r="K5348" s="14"/>
      <c r="L5348" s="14"/>
      <c r="M5348" s="14"/>
      <c r="N5348" s="14"/>
      <c r="O5348" s="14"/>
      <c r="P5348" s="14"/>
      <c r="Q5348" s="14"/>
    </row>
    <row r="5349" spans="10:17" x14ac:dyDescent="0.25">
      <c r="J5349" s="14"/>
      <c r="K5349" s="14"/>
      <c r="L5349" s="14"/>
      <c r="M5349" s="14"/>
      <c r="N5349" s="14"/>
      <c r="O5349" s="14"/>
      <c r="P5349" s="14"/>
      <c r="Q5349" s="14"/>
    </row>
    <row r="5350" spans="10:17" x14ac:dyDescent="0.25">
      <c r="J5350" s="14"/>
      <c r="K5350" s="14"/>
      <c r="L5350" s="14"/>
      <c r="M5350" s="14"/>
      <c r="N5350" s="14"/>
      <c r="O5350" s="14"/>
      <c r="P5350" s="14"/>
      <c r="Q5350" s="14"/>
    </row>
    <row r="5351" spans="10:17" x14ac:dyDescent="0.25">
      <c r="J5351" s="14"/>
      <c r="K5351" s="14"/>
      <c r="L5351" s="14"/>
      <c r="M5351" s="14"/>
      <c r="N5351" s="14"/>
      <c r="O5351" s="14"/>
      <c r="P5351" s="14"/>
      <c r="Q5351" s="14"/>
    </row>
    <row r="5352" spans="10:17" x14ac:dyDescent="0.25">
      <c r="J5352" s="14"/>
      <c r="K5352" s="14"/>
      <c r="L5352" s="14"/>
      <c r="M5352" s="14"/>
      <c r="N5352" s="14"/>
      <c r="O5352" s="14"/>
      <c r="P5352" s="14"/>
      <c r="Q5352" s="14"/>
    </row>
    <row r="5353" spans="10:17" x14ac:dyDescent="0.25">
      <c r="J5353" s="14"/>
      <c r="K5353" s="14"/>
      <c r="L5353" s="14"/>
      <c r="M5353" s="14"/>
      <c r="N5353" s="14"/>
      <c r="O5353" s="14"/>
      <c r="P5353" s="14"/>
      <c r="Q5353" s="14"/>
    </row>
    <row r="5354" spans="10:17" x14ac:dyDescent="0.25">
      <c r="J5354" s="14"/>
      <c r="K5354" s="14"/>
      <c r="L5354" s="14"/>
      <c r="M5354" s="14"/>
      <c r="N5354" s="14"/>
      <c r="O5354" s="14"/>
      <c r="P5354" s="14"/>
      <c r="Q5354" s="14"/>
    </row>
    <row r="5355" spans="10:17" x14ac:dyDescent="0.25">
      <c r="J5355" s="14"/>
      <c r="K5355" s="14"/>
      <c r="L5355" s="14"/>
      <c r="M5355" s="14"/>
      <c r="N5355" s="14"/>
      <c r="O5355" s="14"/>
      <c r="P5355" s="14"/>
      <c r="Q5355" s="14"/>
    </row>
    <row r="5356" spans="10:17" x14ac:dyDescent="0.25">
      <c r="J5356" s="14"/>
      <c r="K5356" s="14"/>
      <c r="L5356" s="14"/>
      <c r="M5356" s="14"/>
      <c r="N5356" s="14"/>
      <c r="O5356" s="14"/>
      <c r="P5356" s="14"/>
      <c r="Q5356" s="14"/>
    </row>
    <row r="5357" spans="10:17" x14ac:dyDescent="0.25">
      <c r="J5357" s="14"/>
      <c r="K5357" s="14"/>
      <c r="L5357" s="14"/>
      <c r="M5357" s="14"/>
      <c r="N5357" s="14"/>
      <c r="O5357" s="14"/>
      <c r="P5357" s="14"/>
      <c r="Q5357" s="14"/>
    </row>
    <row r="5358" spans="10:17" x14ac:dyDescent="0.25">
      <c r="J5358" s="14"/>
      <c r="K5358" s="14"/>
      <c r="L5358" s="14"/>
      <c r="M5358" s="14"/>
      <c r="N5358" s="14"/>
      <c r="O5358" s="14"/>
      <c r="P5358" s="14"/>
      <c r="Q5358" s="14"/>
    </row>
    <row r="5359" spans="10:17" x14ac:dyDescent="0.25">
      <c r="J5359" s="14"/>
      <c r="K5359" s="14"/>
      <c r="L5359" s="14"/>
      <c r="M5359" s="14"/>
      <c r="N5359" s="14"/>
      <c r="O5359" s="14"/>
      <c r="P5359" s="14"/>
      <c r="Q5359" s="14"/>
    </row>
    <row r="5360" spans="10:17" x14ac:dyDescent="0.25">
      <c r="J5360" s="14"/>
      <c r="K5360" s="14"/>
      <c r="L5360" s="14"/>
      <c r="M5360" s="14"/>
      <c r="N5360" s="14"/>
      <c r="O5360" s="14"/>
      <c r="P5360" s="14"/>
      <c r="Q5360" s="14"/>
    </row>
    <row r="5361" spans="10:17" x14ac:dyDescent="0.25">
      <c r="J5361" s="14"/>
      <c r="K5361" s="14"/>
      <c r="L5361" s="14"/>
      <c r="M5361" s="14"/>
      <c r="N5361" s="14"/>
      <c r="O5361" s="14"/>
      <c r="P5361" s="14"/>
      <c r="Q5361" s="14"/>
    </row>
    <row r="5362" spans="10:17" x14ac:dyDescent="0.25">
      <c r="J5362" s="14"/>
      <c r="K5362" s="14"/>
      <c r="L5362" s="14"/>
      <c r="M5362" s="14"/>
      <c r="N5362" s="14"/>
      <c r="O5362" s="14"/>
      <c r="P5362" s="14"/>
      <c r="Q5362" s="14"/>
    </row>
    <row r="5363" spans="10:17" x14ac:dyDescent="0.25">
      <c r="J5363" s="14"/>
      <c r="K5363" s="14"/>
      <c r="L5363" s="14"/>
      <c r="M5363" s="14"/>
      <c r="N5363" s="14"/>
      <c r="O5363" s="14"/>
      <c r="P5363" s="14"/>
      <c r="Q5363" s="14"/>
    </row>
    <row r="5364" spans="10:17" x14ac:dyDescent="0.25">
      <c r="J5364" s="14"/>
      <c r="K5364" s="14"/>
      <c r="L5364" s="14"/>
      <c r="M5364" s="14"/>
      <c r="N5364" s="14"/>
      <c r="O5364" s="14"/>
      <c r="P5364" s="14"/>
      <c r="Q5364" s="14"/>
    </row>
    <row r="5365" spans="10:17" x14ac:dyDescent="0.25">
      <c r="J5365" s="14"/>
      <c r="K5365" s="14"/>
      <c r="L5365" s="14"/>
      <c r="M5365" s="14"/>
      <c r="N5365" s="14"/>
      <c r="O5365" s="14"/>
      <c r="P5365" s="14"/>
      <c r="Q5365" s="14"/>
    </row>
    <row r="5366" spans="10:17" x14ac:dyDescent="0.25">
      <c r="J5366" s="14"/>
      <c r="K5366" s="14"/>
      <c r="L5366" s="14"/>
      <c r="M5366" s="14"/>
      <c r="N5366" s="14"/>
      <c r="O5366" s="14"/>
      <c r="P5366" s="14"/>
      <c r="Q5366" s="14"/>
    </row>
    <row r="5367" spans="10:17" x14ac:dyDescent="0.25">
      <c r="J5367" s="14"/>
      <c r="K5367" s="14"/>
      <c r="L5367" s="14"/>
      <c r="M5367" s="14"/>
      <c r="N5367" s="14"/>
      <c r="O5367" s="14"/>
      <c r="P5367" s="14"/>
      <c r="Q5367" s="14"/>
    </row>
    <row r="5368" spans="10:17" x14ac:dyDescent="0.25">
      <c r="J5368" s="14"/>
      <c r="K5368" s="14"/>
      <c r="L5368" s="14"/>
      <c r="M5368" s="14"/>
      <c r="N5368" s="14"/>
      <c r="O5368" s="14"/>
      <c r="P5368" s="14"/>
      <c r="Q5368" s="14"/>
    </row>
    <row r="5369" spans="10:17" x14ac:dyDescent="0.25">
      <c r="J5369" s="14"/>
      <c r="K5369" s="14"/>
      <c r="L5369" s="14"/>
      <c r="M5369" s="14"/>
      <c r="N5369" s="14"/>
      <c r="O5369" s="14"/>
      <c r="P5369" s="14"/>
      <c r="Q5369" s="14"/>
    </row>
    <row r="5370" spans="10:17" x14ac:dyDescent="0.25">
      <c r="J5370" s="14"/>
      <c r="K5370" s="14"/>
      <c r="L5370" s="14"/>
      <c r="M5370" s="14"/>
      <c r="N5370" s="14"/>
      <c r="O5370" s="14"/>
      <c r="P5370" s="14"/>
      <c r="Q5370" s="14"/>
    </row>
    <row r="5371" spans="10:17" x14ac:dyDescent="0.25">
      <c r="J5371" s="14"/>
      <c r="K5371" s="14"/>
      <c r="L5371" s="14"/>
      <c r="M5371" s="14"/>
      <c r="N5371" s="14"/>
      <c r="O5371" s="14"/>
      <c r="P5371" s="14"/>
      <c r="Q5371" s="14"/>
    </row>
    <row r="5372" spans="10:17" x14ac:dyDescent="0.25">
      <c r="J5372" s="14"/>
      <c r="K5372" s="14"/>
      <c r="L5372" s="14"/>
      <c r="M5372" s="14"/>
      <c r="N5372" s="14"/>
      <c r="O5372" s="14"/>
      <c r="P5372" s="14"/>
      <c r="Q5372" s="14"/>
    </row>
    <row r="5373" spans="10:17" x14ac:dyDescent="0.25">
      <c r="J5373" s="14"/>
      <c r="K5373" s="14"/>
      <c r="L5373" s="14"/>
      <c r="M5373" s="14"/>
      <c r="N5373" s="14"/>
      <c r="O5373" s="14"/>
      <c r="P5373" s="14"/>
      <c r="Q5373" s="14"/>
    </row>
    <row r="5374" spans="10:17" x14ac:dyDescent="0.25">
      <c r="J5374" s="14"/>
      <c r="K5374" s="14"/>
      <c r="L5374" s="14"/>
      <c r="M5374" s="14"/>
      <c r="N5374" s="14"/>
      <c r="O5374" s="14"/>
      <c r="P5374" s="14"/>
      <c r="Q5374" s="14"/>
    </row>
    <row r="5375" spans="10:17" x14ac:dyDescent="0.25">
      <c r="J5375" s="14"/>
      <c r="K5375" s="14"/>
      <c r="L5375" s="14"/>
      <c r="M5375" s="14"/>
      <c r="N5375" s="14"/>
      <c r="O5375" s="14"/>
      <c r="P5375" s="14"/>
      <c r="Q5375" s="14"/>
    </row>
    <row r="5376" spans="10:17" x14ac:dyDescent="0.25">
      <c r="J5376" s="14"/>
      <c r="K5376" s="14"/>
      <c r="L5376" s="14"/>
      <c r="M5376" s="14"/>
      <c r="N5376" s="14"/>
      <c r="O5376" s="14"/>
      <c r="P5376" s="14"/>
      <c r="Q5376" s="14"/>
    </row>
    <row r="5377" spans="10:17" x14ac:dyDescent="0.25">
      <c r="J5377" s="14"/>
      <c r="K5377" s="14"/>
      <c r="L5377" s="14"/>
      <c r="M5377" s="14"/>
      <c r="N5377" s="14"/>
      <c r="O5377" s="14"/>
      <c r="P5377" s="14"/>
      <c r="Q5377" s="14"/>
    </row>
    <row r="5378" spans="10:17" x14ac:dyDescent="0.25">
      <c r="J5378" s="14"/>
      <c r="K5378" s="14"/>
      <c r="L5378" s="14"/>
      <c r="M5378" s="14"/>
      <c r="N5378" s="14"/>
      <c r="O5378" s="14"/>
      <c r="P5378" s="14"/>
      <c r="Q5378" s="14"/>
    </row>
    <row r="5379" spans="10:17" x14ac:dyDescent="0.25">
      <c r="J5379" s="14"/>
      <c r="K5379" s="14"/>
      <c r="L5379" s="14"/>
      <c r="M5379" s="14"/>
      <c r="N5379" s="14"/>
      <c r="O5379" s="14"/>
      <c r="P5379" s="14"/>
      <c r="Q5379" s="14"/>
    </row>
    <row r="5380" spans="10:17" x14ac:dyDescent="0.25">
      <c r="J5380" s="14"/>
      <c r="K5380" s="14"/>
      <c r="L5380" s="14"/>
      <c r="M5380" s="14"/>
      <c r="N5380" s="14"/>
      <c r="O5380" s="14"/>
      <c r="P5380" s="14"/>
      <c r="Q5380" s="14"/>
    </row>
    <row r="5381" spans="10:17" x14ac:dyDescent="0.25">
      <c r="J5381" s="14"/>
      <c r="K5381" s="14"/>
      <c r="L5381" s="14"/>
      <c r="M5381" s="14"/>
      <c r="N5381" s="14"/>
      <c r="O5381" s="14"/>
      <c r="P5381" s="14"/>
      <c r="Q5381" s="14"/>
    </row>
    <row r="5382" spans="10:17" x14ac:dyDescent="0.25">
      <c r="J5382" s="14"/>
      <c r="K5382" s="14"/>
      <c r="L5382" s="14"/>
      <c r="M5382" s="14"/>
      <c r="N5382" s="14"/>
      <c r="O5382" s="14"/>
      <c r="P5382" s="14"/>
      <c r="Q5382" s="14"/>
    </row>
    <row r="5383" spans="10:17" x14ac:dyDescent="0.25">
      <c r="J5383" s="14"/>
      <c r="K5383" s="14"/>
      <c r="L5383" s="14"/>
      <c r="M5383" s="14"/>
      <c r="N5383" s="14"/>
      <c r="O5383" s="14"/>
      <c r="P5383" s="14"/>
      <c r="Q5383" s="14"/>
    </row>
    <row r="5384" spans="10:17" x14ac:dyDescent="0.25">
      <c r="J5384" s="14"/>
      <c r="K5384" s="14"/>
      <c r="L5384" s="14"/>
      <c r="M5384" s="14"/>
      <c r="N5384" s="14"/>
      <c r="O5384" s="14"/>
      <c r="P5384" s="14"/>
      <c r="Q5384" s="14"/>
    </row>
    <row r="5385" spans="10:17" x14ac:dyDescent="0.25">
      <c r="J5385" s="14"/>
      <c r="K5385" s="14"/>
      <c r="L5385" s="14"/>
      <c r="M5385" s="14"/>
      <c r="N5385" s="14"/>
      <c r="O5385" s="14"/>
      <c r="P5385" s="14"/>
      <c r="Q5385" s="14"/>
    </row>
    <row r="5386" spans="10:17" x14ac:dyDescent="0.25">
      <c r="J5386" s="14"/>
      <c r="K5386" s="14"/>
      <c r="L5386" s="14"/>
      <c r="M5386" s="14"/>
      <c r="N5386" s="14"/>
      <c r="O5386" s="14"/>
      <c r="P5386" s="14"/>
      <c r="Q5386" s="14"/>
    </row>
    <row r="5387" spans="10:17" x14ac:dyDescent="0.25">
      <c r="J5387" s="14"/>
      <c r="K5387" s="14"/>
      <c r="L5387" s="14"/>
      <c r="M5387" s="14"/>
      <c r="N5387" s="14"/>
      <c r="O5387" s="14"/>
      <c r="P5387" s="14"/>
      <c r="Q5387" s="14"/>
    </row>
    <row r="5388" spans="10:17" x14ac:dyDescent="0.25">
      <c r="J5388" s="14"/>
      <c r="K5388" s="14"/>
      <c r="L5388" s="14"/>
      <c r="M5388" s="14"/>
      <c r="N5388" s="14"/>
      <c r="O5388" s="14"/>
      <c r="P5388" s="14"/>
      <c r="Q5388" s="14"/>
    </row>
    <row r="5389" spans="10:17" x14ac:dyDescent="0.25">
      <c r="J5389" s="14"/>
      <c r="K5389" s="14"/>
      <c r="L5389" s="14"/>
      <c r="M5389" s="14"/>
      <c r="N5389" s="14"/>
      <c r="O5389" s="14"/>
      <c r="P5389" s="14"/>
      <c r="Q5389" s="14"/>
    </row>
    <row r="5390" spans="10:17" x14ac:dyDescent="0.25">
      <c r="J5390" s="14"/>
      <c r="K5390" s="14"/>
      <c r="L5390" s="14"/>
      <c r="M5390" s="14"/>
      <c r="N5390" s="14"/>
      <c r="O5390" s="14"/>
      <c r="P5390" s="14"/>
      <c r="Q5390" s="14"/>
    </row>
    <row r="5391" spans="10:17" x14ac:dyDescent="0.25">
      <c r="J5391" s="14"/>
      <c r="K5391" s="14"/>
      <c r="L5391" s="14"/>
      <c r="M5391" s="14"/>
      <c r="N5391" s="14"/>
      <c r="O5391" s="14"/>
      <c r="P5391" s="14"/>
      <c r="Q5391" s="14"/>
    </row>
    <row r="5392" spans="10:17" x14ac:dyDescent="0.25">
      <c r="J5392" s="14"/>
      <c r="K5392" s="14"/>
      <c r="L5392" s="14"/>
      <c r="M5392" s="14"/>
      <c r="N5392" s="14"/>
      <c r="O5392" s="14"/>
      <c r="P5392" s="14"/>
      <c r="Q5392" s="14"/>
    </row>
    <row r="5393" spans="10:17" x14ac:dyDescent="0.25">
      <c r="J5393" s="14"/>
      <c r="K5393" s="14"/>
      <c r="L5393" s="14"/>
      <c r="M5393" s="14"/>
      <c r="N5393" s="14"/>
      <c r="O5393" s="14"/>
      <c r="P5393" s="14"/>
      <c r="Q5393" s="14"/>
    </row>
    <row r="5394" spans="10:17" x14ac:dyDescent="0.25">
      <c r="J5394" s="14"/>
      <c r="K5394" s="14"/>
      <c r="L5394" s="14"/>
      <c r="M5394" s="14"/>
      <c r="N5394" s="14"/>
      <c r="O5394" s="14"/>
      <c r="P5394" s="14"/>
      <c r="Q5394" s="14"/>
    </row>
    <row r="5395" spans="10:17" x14ac:dyDescent="0.25">
      <c r="J5395" s="14"/>
      <c r="K5395" s="14"/>
      <c r="L5395" s="14"/>
      <c r="M5395" s="14"/>
      <c r="N5395" s="14"/>
      <c r="O5395" s="14"/>
      <c r="P5395" s="14"/>
      <c r="Q5395" s="14"/>
    </row>
    <row r="5396" spans="10:17" x14ac:dyDescent="0.25">
      <c r="J5396" s="14"/>
      <c r="K5396" s="14"/>
      <c r="L5396" s="14"/>
      <c r="M5396" s="14"/>
      <c r="N5396" s="14"/>
      <c r="O5396" s="14"/>
      <c r="P5396" s="14"/>
      <c r="Q5396" s="14"/>
    </row>
    <row r="5397" spans="10:17" x14ac:dyDescent="0.25">
      <c r="J5397" s="14"/>
      <c r="K5397" s="14"/>
      <c r="L5397" s="14"/>
      <c r="M5397" s="14"/>
      <c r="N5397" s="14"/>
      <c r="O5397" s="14"/>
      <c r="P5397" s="14"/>
      <c r="Q5397" s="14"/>
    </row>
    <row r="5398" spans="10:17" x14ac:dyDescent="0.25">
      <c r="J5398" s="14"/>
      <c r="K5398" s="14"/>
      <c r="L5398" s="14"/>
      <c r="M5398" s="14"/>
      <c r="N5398" s="14"/>
      <c r="O5398" s="14"/>
      <c r="P5398" s="14"/>
      <c r="Q5398" s="14"/>
    </row>
    <row r="5399" spans="10:17" x14ac:dyDescent="0.25">
      <c r="J5399" s="14"/>
      <c r="K5399" s="14"/>
      <c r="L5399" s="14"/>
      <c r="M5399" s="14"/>
      <c r="N5399" s="14"/>
      <c r="O5399" s="14"/>
      <c r="P5399" s="14"/>
      <c r="Q5399" s="14"/>
    </row>
    <row r="5400" spans="10:17" x14ac:dyDescent="0.25">
      <c r="J5400" s="14"/>
      <c r="K5400" s="14"/>
      <c r="L5400" s="14"/>
      <c r="M5400" s="14"/>
      <c r="N5400" s="14"/>
      <c r="O5400" s="14"/>
      <c r="P5400" s="14"/>
      <c r="Q5400" s="14"/>
    </row>
    <row r="5401" spans="10:17" x14ac:dyDescent="0.25">
      <c r="J5401" s="14"/>
      <c r="K5401" s="14"/>
      <c r="L5401" s="14"/>
      <c r="M5401" s="14"/>
      <c r="N5401" s="14"/>
      <c r="O5401" s="14"/>
      <c r="P5401" s="14"/>
      <c r="Q5401" s="14"/>
    </row>
    <row r="5402" spans="10:17" x14ac:dyDescent="0.25">
      <c r="J5402" s="14"/>
      <c r="K5402" s="14"/>
      <c r="L5402" s="14"/>
      <c r="M5402" s="14"/>
      <c r="N5402" s="14"/>
      <c r="O5402" s="14"/>
      <c r="P5402" s="14"/>
      <c r="Q5402" s="14"/>
    </row>
    <row r="5403" spans="10:17" x14ac:dyDescent="0.25">
      <c r="J5403" s="14"/>
      <c r="K5403" s="14"/>
      <c r="L5403" s="14"/>
      <c r="M5403" s="14"/>
      <c r="N5403" s="14"/>
      <c r="O5403" s="14"/>
      <c r="P5403" s="14"/>
      <c r="Q5403" s="14"/>
    </row>
    <row r="5404" spans="10:17" x14ac:dyDescent="0.25">
      <c r="J5404" s="14"/>
      <c r="K5404" s="14"/>
      <c r="L5404" s="14"/>
      <c r="M5404" s="14"/>
      <c r="N5404" s="14"/>
      <c r="O5404" s="14"/>
      <c r="P5404" s="14"/>
      <c r="Q5404" s="14"/>
    </row>
    <row r="5405" spans="10:17" x14ac:dyDescent="0.25">
      <c r="J5405" s="14"/>
      <c r="K5405" s="14"/>
      <c r="L5405" s="14"/>
      <c r="M5405" s="14"/>
      <c r="N5405" s="14"/>
      <c r="O5405" s="14"/>
      <c r="P5405" s="14"/>
      <c r="Q5405" s="14"/>
    </row>
    <row r="5406" spans="10:17" x14ac:dyDescent="0.25">
      <c r="J5406" s="14"/>
      <c r="K5406" s="14"/>
      <c r="L5406" s="14"/>
      <c r="M5406" s="14"/>
      <c r="N5406" s="14"/>
      <c r="O5406" s="14"/>
      <c r="P5406" s="14"/>
      <c r="Q5406" s="14"/>
    </row>
    <row r="5407" spans="10:17" x14ac:dyDescent="0.25">
      <c r="J5407" s="14"/>
      <c r="K5407" s="14"/>
      <c r="L5407" s="14"/>
      <c r="M5407" s="14"/>
      <c r="N5407" s="14"/>
      <c r="O5407" s="14"/>
      <c r="P5407" s="14"/>
      <c r="Q5407" s="14"/>
    </row>
    <row r="5408" spans="10:17" x14ac:dyDescent="0.25">
      <c r="J5408" s="14"/>
      <c r="K5408" s="14"/>
      <c r="L5408" s="14"/>
      <c r="M5408" s="14"/>
      <c r="N5408" s="14"/>
      <c r="O5408" s="14"/>
      <c r="P5408" s="14"/>
      <c r="Q5408" s="14"/>
    </row>
    <row r="5409" spans="10:17" x14ac:dyDescent="0.25">
      <c r="J5409" s="14"/>
      <c r="K5409" s="14"/>
      <c r="L5409" s="14"/>
      <c r="M5409" s="14"/>
      <c r="N5409" s="14"/>
      <c r="O5409" s="14"/>
      <c r="P5409" s="14"/>
      <c r="Q5409" s="14"/>
    </row>
    <row r="5410" spans="10:17" x14ac:dyDescent="0.25">
      <c r="J5410" s="14"/>
      <c r="K5410" s="14"/>
      <c r="L5410" s="14"/>
      <c r="M5410" s="14"/>
      <c r="N5410" s="14"/>
      <c r="O5410" s="14"/>
      <c r="P5410" s="14"/>
      <c r="Q5410" s="14"/>
    </row>
    <row r="5411" spans="10:17" x14ac:dyDescent="0.25">
      <c r="J5411" s="14"/>
      <c r="K5411" s="14"/>
      <c r="L5411" s="14"/>
      <c r="M5411" s="14"/>
      <c r="N5411" s="14"/>
      <c r="O5411" s="14"/>
      <c r="P5411" s="14"/>
      <c r="Q5411" s="14"/>
    </row>
    <row r="5412" spans="10:17" x14ac:dyDescent="0.25">
      <c r="J5412" s="14"/>
      <c r="K5412" s="14"/>
      <c r="L5412" s="14"/>
      <c r="M5412" s="14"/>
      <c r="N5412" s="14"/>
      <c r="O5412" s="14"/>
      <c r="P5412" s="14"/>
      <c r="Q5412" s="14"/>
    </row>
    <row r="5413" spans="10:17" x14ac:dyDescent="0.25">
      <c r="J5413" s="14"/>
      <c r="K5413" s="14"/>
      <c r="L5413" s="14"/>
      <c r="M5413" s="14"/>
      <c r="N5413" s="14"/>
      <c r="O5413" s="14"/>
      <c r="P5413" s="14"/>
      <c r="Q5413" s="14"/>
    </row>
    <row r="5414" spans="10:17" x14ac:dyDescent="0.25">
      <c r="J5414" s="14"/>
      <c r="K5414" s="14"/>
      <c r="L5414" s="14"/>
      <c r="M5414" s="14"/>
      <c r="N5414" s="14"/>
      <c r="O5414" s="14"/>
      <c r="P5414" s="14"/>
      <c r="Q5414" s="14"/>
    </row>
    <row r="5415" spans="10:17" x14ac:dyDescent="0.25">
      <c r="J5415" s="14"/>
      <c r="K5415" s="14"/>
      <c r="L5415" s="14"/>
      <c r="M5415" s="14"/>
      <c r="N5415" s="14"/>
      <c r="O5415" s="14"/>
      <c r="P5415" s="14"/>
      <c r="Q5415" s="14"/>
    </row>
    <row r="5416" spans="10:17" x14ac:dyDescent="0.25">
      <c r="J5416" s="14"/>
      <c r="K5416" s="14"/>
      <c r="L5416" s="14"/>
      <c r="M5416" s="14"/>
      <c r="N5416" s="14"/>
      <c r="O5416" s="14"/>
      <c r="P5416" s="14"/>
      <c r="Q5416" s="14"/>
    </row>
    <row r="5417" spans="10:17" x14ac:dyDescent="0.25">
      <c r="J5417" s="14"/>
      <c r="K5417" s="14"/>
      <c r="L5417" s="14"/>
      <c r="M5417" s="14"/>
      <c r="N5417" s="14"/>
      <c r="O5417" s="14"/>
      <c r="P5417" s="14"/>
      <c r="Q5417" s="14"/>
    </row>
    <row r="5418" spans="10:17" x14ac:dyDescent="0.25">
      <c r="J5418" s="14"/>
      <c r="K5418" s="14"/>
      <c r="L5418" s="14"/>
      <c r="M5418" s="14"/>
      <c r="N5418" s="14"/>
      <c r="O5418" s="14"/>
      <c r="P5418" s="14"/>
      <c r="Q5418" s="14"/>
    </row>
    <row r="5419" spans="10:17" x14ac:dyDescent="0.25">
      <c r="J5419" s="14"/>
      <c r="K5419" s="14"/>
      <c r="L5419" s="14"/>
      <c r="M5419" s="14"/>
      <c r="N5419" s="14"/>
      <c r="O5419" s="14"/>
      <c r="P5419" s="14"/>
      <c r="Q5419" s="14"/>
    </row>
    <row r="5420" spans="10:17" x14ac:dyDescent="0.25">
      <c r="J5420" s="14"/>
      <c r="K5420" s="14"/>
      <c r="L5420" s="14"/>
      <c r="M5420" s="14"/>
      <c r="N5420" s="14"/>
      <c r="O5420" s="14"/>
      <c r="P5420" s="14"/>
      <c r="Q5420" s="14"/>
    </row>
    <row r="5421" spans="10:17" x14ac:dyDescent="0.25">
      <c r="J5421" s="14"/>
      <c r="K5421" s="14"/>
      <c r="L5421" s="14"/>
      <c r="M5421" s="14"/>
      <c r="N5421" s="14"/>
      <c r="O5421" s="14"/>
      <c r="P5421" s="14"/>
      <c r="Q5421" s="14"/>
    </row>
    <row r="5422" spans="10:17" x14ac:dyDescent="0.25">
      <c r="J5422" s="14"/>
      <c r="K5422" s="14"/>
      <c r="L5422" s="14"/>
      <c r="M5422" s="14"/>
      <c r="N5422" s="14"/>
      <c r="O5422" s="14"/>
      <c r="P5422" s="14"/>
      <c r="Q5422" s="14"/>
    </row>
    <row r="5423" spans="10:17" x14ac:dyDescent="0.25">
      <c r="J5423" s="14"/>
      <c r="K5423" s="14"/>
      <c r="L5423" s="14"/>
      <c r="M5423" s="14"/>
      <c r="N5423" s="14"/>
      <c r="O5423" s="14"/>
      <c r="P5423" s="14"/>
      <c r="Q5423" s="14"/>
    </row>
    <row r="5424" spans="10:17" x14ac:dyDescent="0.25">
      <c r="J5424" s="14"/>
      <c r="K5424" s="14"/>
      <c r="L5424" s="14"/>
      <c r="M5424" s="14"/>
      <c r="N5424" s="14"/>
      <c r="O5424" s="14"/>
      <c r="P5424" s="14"/>
      <c r="Q5424" s="14"/>
    </row>
    <row r="5425" spans="10:17" x14ac:dyDescent="0.25">
      <c r="J5425" s="14"/>
      <c r="K5425" s="14"/>
      <c r="L5425" s="14"/>
      <c r="M5425" s="14"/>
      <c r="N5425" s="14"/>
      <c r="O5425" s="14"/>
      <c r="P5425" s="14"/>
      <c r="Q5425" s="14"/>
    </row>
    <row r="5426" spans="10:17" x14ac:dyDescent="0.25">
      <c r="J5426" s="14"/>
      <c r="K5426" s="14"/>
      <c r="L5426" s="14"/>
      <c r="M5426" s="14"/>
      <c r="N5426" s="14"/>
      <c r="O5426" s="14"/>
      <c r="P5426" s="14"/>
      <c r="Q5426" s="14"/>
    </row>
    <row r="5427" spans="10:17" x14ac:dyDescent="0.25">
      <c r="J5427" s="14"/>
      <c r="K5427" s="14"/>
      <c r="L5427" s="14"/>
      <c r="M5427" s="14"/>
      <c r="N5427" s="14"/>
      <c r="O5427" s="14"/>
      <c r="P5427" s="14"/>
      <c r="Q5427" s="14"/>
    </row>
    <row r="5428" spans="10:17" x14ac:dyDescent="0.25">
      <c r="J5428" s="14"/>
      <c r="K5428" s="14"/>
      <c r="L5428" s="14"/>
      <c r="M5428" s="14"/>
      <c r="N5428" s="14"/>
      <c r="O5428" s="14"/>
      <c r="P5428" s="14"/>
      <c r="Q5428" s="14"/>
    </row>
    <row r="5429" spans="10:17" x14ac:dyDescent="0.25">
      <c r="J5429" s="14"/>
      <c r="K5429" s="14"/>
      <c r="L5429" s="14"/>
      <c r="M5429" s="14"/>
      <c r="N5429" s="14"/>
      <c r="O5429" s="14"/>
      <c r="P5429" s="14"/>
      <c r="Q5429" s="14"/>
    </row>
    <row r="5430" spans="10:17" x14ac:dyDescent="0.25">
      <c r="J5430" s="14"/>
      <c r="K5430" s="14"/>
      <c r="L5430" s="14"/>
      <c r="M5430" s="14"/>
      <c r="N5430" s="14"/>
      <c r="O5430" s="14"/>
      <c r="P5430" s="14"/>
      <c r="Q5430" s="14"/>
    </row>
    <row r="5431" spans="10:17" x14ac:dyDescent="0.25">
      <c r="J5431" s="14"/>
      <c r="K5431" s="14"/>
      <c r="L5431" s="14"/>
      <c r="M5431" s="14"/>
      <c r="N5431" s="14"/>
      <c r="O5431" s="14"/>
      <c r="P5431" s="14"/>
      <c r="Q5431" s="14"/>
    </row>
    <row r="5432" spans="10:17" x14ac:dyDescent="0.25">
      <c r="J5432" s="14"/>
      <c r="K5432" s="14"/>
      <c r="L5432" s="14"/>
      <c r="M5432" s="14"/>
      <c r="N5432" s="14"/>
      <c r="O5432" s="14"/>
      <c r="P5432" s="14"/>
      <c r="Q5432" s="14"/>
    </row>
    <row r="5433" spans="10:17" x14ac:dyDescent="0.25">
      <c r="J5433" s="14"/>
      <c r="K5433" s="14"/>
      <c r="L5433" s="14"/>
      <c r="M5433" s="14"/>
      <c r="N5433" s="14"/>
      <c r="O5433" s="14"/>
      <c r="P5433" s="14"/>
      <c r="Q5433" s="14"/>
    </row>
    <row r="5434" spans="10:17" x14ac:dyDescent="0.25">
      <c r="J5434" s="14"/>
      <c r="K5434" s="14"/>
      <c r="L5434" s="14"/>
      <c r="M5434" s="14"/>
      <c r="N5434" s="14"/>
      <c r="O5434" s="14"/>
      <c r="P5434" s="14"/>
      <c r="Q5434" s="14"/>
    </row>
    <row r="5435" spans="10:17" x14ac:dyDescent="0.25">
      <c r="J5435" s="14"/>
      <c r="K5435" s="14"/>
      <c r="L5435" s="14"/>
      <c r="M5435" s="14"/>
      <c r="N5435" s="14"/>
      <c r="O5435" s="14"/>
      <c r="P5435" s="14"/>
      <c r="Q5435" s="14"/>
    </row>
    <row r="5436" spans="10:17" x14ac:dyDescent="0.25">
      <c r="J5436" s="14"/>
      <c r="K5436" s="14"/>
      <c r="L5436" s="14"/>
      <c r="M5436" s="14"/>
      <c r="N5436" s="14"/>
      <c r="O5436" s="14"/>
      <c r="P5436" s="14"/>
      <c r="Q5436" s="14"/>
    </row>
    <row r="5437" spans="10:17" x14ac:dyDescent="0.25">
      <c r="J5437" s="14"/>
      <c r="K5437" s="14"/>
      <c r="L5437" s="14"/>
      <c r="M5437" s="14"/>
      <c r="N5437" s="14"/>
      <c r="O5437" s="14"/>
      <c r="P5437" s="14"/>
      <c r="Q5437" s="14"/>
    </row>
    <row r="5438" spans="10:17" x14ac:dyDescent="0.25">
      <c r="J5438" s="14"/>
      <c r="K5438" s="14"/>
      <c r="L5438" s="14"/>
      <c r="M5438" s="14"/>
      <c r="N5438" s="14"/>
      <c r="O5438" s="14"/>
      <c r="P5438" s="14"/>
      <c r="Q5438" s="14"/>
    </row>
    <row r="5439" spans="10:17" x14ac:dyDescent="0.25">
      <c r="J5439" s="14"/>
      <c r="K5439" s="14"/>
      <c r="L5439" s="14"/>
      <c r="M5439" s="14"/>
      <c r="N5439" s="14"/>
      <c r="O5439" s="14"/>
      <c r="P5439" s="14"/>
      <c r="Q5439" s="14"/>
    </row>
    <row r="5440" spans="10:17" x14ac:dyDescent="0.25">
      <c r="J5440" s="14"/>
      <c r="K5440" s="14"/>
      <c r="L5440" s="14"/>
      <c r="M5440" s="14"/>
      <c r="N5440" s="14"/>
      <c r="O5440" s="14"/>
      <c r="P5440" s="14"/>
      <c r="Q5440" s="14"/>
    </row>
    <row r="5441" spans="10:17" x14ac:dyDescent="0.25">
      <c r="J5441" s="14"/>
      <c r="K5441" s="14"/>
      <c r="L5441" s="14"/>
      <c r="M5441" s="14"/>
      <c r="N5441" s="14"/>
      <c r="O5441" s="14"/>
      <c r="P5441" s="14"/>
      <c r="Q5441" s="14"/>
    </row>
    <row r="5442" spans="10:17" x14ac:dyDescent="0.25">
      <c r="J5442" s="14"/>
      <c r="K5442" s="14"/>
      <c r="L5442" s="14"/>
      <c r="M5442" s="14"/>
      <c r="N5442" s="14"/>
      <c r="O5442" s="14"/>
      <c r="P5442" s="14"/>
      <c r="Q5442" s="14"/>
    </row>
    <row r="5443" spans="10:17" x14ac:dyDescent="0.25">
      <c r="J5443" s="14"/>
      <c r="K5443" s="14"/>
      <c r="L5443" s="14"/>
      <c r="M5443" s="14"/>
      <c r="N5443" s="14"/>
      <c r="O5443" s="14"/>
      <c r="P5443" s="14"/>
      <c r="Q5443" s="14"/>
    </row>
    <row r="5444" spans="10:17" x14ac:dyDescent="0.25">
      <c r="J5444" s="14"/>
      <c r="K5444" s="14"/>
      <c r="L5444" s="14"/>
      <c r="M5444" s="14"/>
      <c r="N5444" s="14"/>
      <c r="O5444" s="14"/>
      <c r="P5444" s="14"/>
      <c r="Q5444" s="14"/>
    </row>
    <row r="5445" spans="10:17" x14ac:dyDescent="0.25">
      <c r="J5445" s="14"/>
      <c r="K5445" s="14"/>
      <c r="L5445" s="14"/>
      <c r="M5445" s="14"/>
      <c r="N5445" s="14"/>
      <c r="O5445" s="14"/>
      <c r="P5445" s="14"/>
      <c r="Q5445" s="14"/>
    </row>
    <row r="5446" spans="10:17" x14ac:dyDescent="0.25">
      <c r="J5446" s="14"/>
      <c r="K5446" s="14"/>
      <c r="L5446" s="14"/>
      <c r="M5446" s="14"/>
      <c r="N5446" s="14"/>
      <c r="O5446" s="14"/>
      <c r="P5446" s="14"/>
      <c r="Q5446" s="14"/>
    </row>
    <row r="5447" spans="10:17" x14ac:dyDescent="0.25">
      <c r="J5447" s="14"/>
      <c r="K5447" s="14"/>
      <c r="L5447" s="14"/>
      <c r="M5447" s="14"/>
      <c r="N5447" s="14"/>
      <c r="O5447" s="14"/>
      <c r="P5447" s="14"/>
      <c r="Q5447" s="14"/>
    </row>
    <row r="5448" spans="10:17" x14ac:dyDescent="0.25">
      <c r="J5448" s="14"/>
      <c r="K5448" s="14"/>
      <c r="L5448" s="14"/>
      <c r="M5448" s="14"/>
      <c r="N5448" s="14"/>
      <c r="O5448" s="14"/>
      <c r="P5448" s="14"/>
      <c r="Q5448" s="14"/>
    </row>
    <row r="5449" spans="10:17" x14ac:dyDescent="0.25">
      <c r="J5449" s="14"/>
      <c r="K5449" s="14"/>
      <c r="L5449" s="14"/>
      <c r="M5449" s="14"/>
      <c r="N5449" s="14"/>
      <c r="O5449" s="14"/>
      <c r="P5449" s="14"/>
      <c r="Q5449" s="14"/>
    </row>
    <row r="5450" spans="10:17" x14ac:dyDescent="0.25">
      <c r="J5450" s="14"/>
      <c r="K5450" s="14"/>
      <c r="L5450" s="14"/>
      <c r="M5450" s="14"/>
      <c r="N5450" s="14"/>
      <c r="O5450" s="14"/>
      <c r="P5450" s="14"/>
      <c r="Q5450" s="14"/>
    </row>
    <row r="5451" spans="10:17" x14ac:dyDescent="0.25">
      <c r="J5451" s="14"/>
      <c r="K5451" s="14"/>
      <c r="L5451" s="14"/>
      <c r="M5451" s="14"/>
      <c r="N5451" s="14"/>
      <c r="O5451" s="14"/>
      <c r="P5451" s="14"/>
      <c r="Q5451" s="14"/>
    </row>
    <row r="5452" spans="10:17" x14ac:dyDescent="0.25">
      <c r="J5452" s="14"/>
      <c r="K5452" s="14"/>
      <c r="L5452" s="14"/>
      <c r="M5452" s="14"/>
      <c r="N5452" s="14"/>
      <c r="O5452" s="14"/>
      <c r="P5452" s="14"/>
      <c r="Q5452" s="14"/>
    </row>
    <row r="5453" spans="10:17" x14ac:dyDescent="0.25">
      <c r="J5453" s="14"/>
      <c r="K5453" s="14"/>
      <c r="L5453" s="14"/>
      <c r="M5453" s="14"/>
      <c r="N5453" s="14"/>
      <c r="O5453" s="14"/>
      <c r="P5453" s="14"/>
      <c r="Q5453" s="14"/>
    </row>
    <row r="5454" spans="10:17" x14ac:dyDescent="0.25">
      <c r="J5454" s="14"/>
      <c r="K5454" s="14"/>
      <c r="L5454" s="14"/>
      <c r="M5454" s="14"/>
      <c r="N5454" s="14"/>
      <c r="O5454" s="14"/>
      <c r="P5454" s="14"/>
      <c r="Q5454" s="14"/>
    </row>
    <row r="5455" spans="10:17" x14ac:dyDescent="0.25">
      <c r="J5455" s="14"/>
      <c r="K5455" s="14"/>
      <c r="L5455" s="14"/>
      <c r="M5455" s="14"/>
      <c r="N5455" s="14"/>
      <c r="O5455" s="14"/>
      <c r="P5455" s="14"/>
      <c r="Q5455" s="14"/>
    </row>
    <row r="5456" spans="10:17" x14ac:dyDescent="0.25">
      <c r="J5456" s="14"/>
      <c r="K5456" s="14"/>
      <c r="L5456" s="14"/>
      <c r="M5456" s="14"/>
      <c r="N5456" s="14"/>
      <c r="O5456" s="14"/>
      <c r="P5456" s="14"/>
      <c r="Q5456" s="14"/>
    </row>
    <row r="5457" spans="10:17" x14ac:dyDescent="0.25">
      <c r="J5457" s="14"/>
      <c r="K5457" s="14"/>
      <c r="L5457" s="14"/>
      <c r="M5457" s="14"/>
      <c r="N5457" s="14"/>
      <c r="O5457" s="14"/>
      <c r="P5457" s="14"/>
      <c r="Q5457" s="14"/>
    </row>
    <row r="5458" spans="10:17" x14ac:dyDescent="0.25">
      <c r="J5458" s="14"/>
      <c r="K5458" s="14"/>
      <c r="L5458" s="14"/>
      <c r="M5458" s="14"/>
      <c r="N5458" s="14"/>
      <c r="O5458" s="14"/>
      <c r="P5458" s="14"/>
      <c r="Q5458" s="14"/>
    </row>
    <row r="5459" spans="10:17" x14ac:dyDescent="0.25">
      <c r="J5459" s="14"/>
      <c r="K5459" s="14"/>
      <c r="L5459" s="14"/>
      <c r="M5459" s="14"/>
      <c r="N5459" s="14"/>
      <c r="O5459" s="14"/>
      <c r="P5459" s="14"/>
      <c r="Q5459" s="14"/>
    </row>
    <row r="5460" spans="10:17" x14ac:dyDescent="0.25">
      <c r="J5460" s="14"/>
      <c r="K5460" s="14"/>
      <c r="L5460" s="14"/>
      <c r="M5460" s="14"/>
      <c r="N5460" s="14"/>
      <c r="O5460" s="14"/>
      <c r="P5460" s="14"/>
      <c r="Q5460" s="14"/>
    </row>
    <row r="5461" spans="10:17" x14ac:dyDescent="0.25">
      <c r="J5461" s="14"/>
      <c r="K5461" s="14"/>
      <c r="L5461" s="14"/>
      <c r="M5461" s="14"/>
      <c r="N5461" s="14"/>
      <c r="O5461" s="14"/>
      <c r="P5461" s="14"/>
      <c r="Q5461" s="14"/>
    </row>
    <row r="5462" spans="10:17" x14ac:dyDescent="0.25">
      <c r="J5462" s="14"/>
      <c r="K5462" s="14"/>
      <c r="L5462" s="14"/>
      <c r="M5462" s="14"/>
      <c r="N5462" s="14"/>
      <c r="O5462" s="14"/>
      <c r="P5462" s="14"/>
      <c r="Q5462" s="14"/>
    </row>
    <row r="5463" spans="10:17" x14ac:dyDescent="0.25">
      <c r="J5463" s="14"/>
      <c r="K5463" s="14"/>
      <c r="L5463" s="14"/>
      <c r="M5463" s="14"/>
      <c r="N5463" s="14"/>
      <c r="O5463" s="14"/>
      <c r="P5463" s="14"/>
      <c r="Q5463" s="14"/>
    </row>
    <row r="5464" spans="10:17" x14ac:dyDescent="0.25">
      <c r="J5464" s="14"/>
      <c r="K5464" s="14"/>
      <c r="L5464" s="14"/>
      <c r="M5464" s="14"/>
      <c r="N5464" s="14"/>
      <c r="O5464" s="14"/>
      <c r="P5464" s="14"/>
      <c r="Q5464" s="14"/>
    </row>
    <row r="5465" spans="10:17" x14ac:dyDescent="0.25">
      <c r="J5465" s="14"/>
      <c r="K5465" s="14"/>
      <c r="L5465" s="14"/>
      <c r="M5465" s="14"/>
      <c r="N5465" s="14"/>
      <c r="O5465" s="14"/>
      <c r="P5465" s="14"/>
      <c r="Q5465" s="14"/>
    </row>
    <row r="5466" spans="10:17" x14ac:dyDescent="0.25">
      <c r="J5466" s="14"/>
      <c r="K5466" s="14"/>
      <c r="L5466" s="14"/>
      <c r="M5466" s="14"/>
      <c r="N5466" s="14"/>
      <c r="O5466" s="14"/>
      <c r="P5466" s="14"/>
      <c r="Q5466" s="14"/>
    </row>
    <row r="5467" spans="10:17" x14ac:dyDescent="0.25">
      <c r="J5467" s="14"/>
      <c r="K5467" s="14"/>
      <c r="L5467" s="14"/>
      <c r="M5467" s="14"/>
      <c r="N5467" s="14"/>
      <c r="O5467" s="14"/>
      <c r="P5467" s="14"/>
      <c r="Q5467" s="14"/>
    </row>
    <row r="5468" spans="10:17" x14ac:dyDescent="0.25">
      <c r="J5468" s="14"/>
      <c r="K5468" s="14"/>
      <c r="L5468" s="14"/>
      <c r="M5468" s="14"/>
      <c r="N5468" s="14"/>
      <c r="O5468" s="14"/>
      <c r="P5468" s="14"/>
      <c r="Q5468" s="14"/>
    </row>
    <row r="5469" spans="10:17" x14ac:dyDescent="0.25">
      <c r="J5469" s="14"/>
      <c r="K5469" s="14"/>
      <c r="L5469" s="14"/>
      <c r="M5469" s="14"/>
      <c r="N5469" s="14"/>
      <c r="O5469" s="14"/>
      <c r="P5469" s="14"/>
      <c r="Q5469" s="14"/>
    </row>
    <row r="5470" spans="10:17" x14ac:dyDescent="0.25">
      <c r="J5470" s="14"/>
      <c r="K5470" s="14"/>
      <c r="L5470" s="14"/>
      <c r="M5470" s="14"/>
      <c r="N5470" s="14"/>
      <c r="O5470" s="14"/>
      <c r="P5470" s="14"/>
      <c r="Q5470" s="14"/>
    </row>
    <row r="5471" spans="10:17" x14ac:dyDescent="0.25">
      <c r="J5471" s="14"/>
      <c r="K5471" s="14"/>
      <c r="L5471" s="14"/>
      <c r="M5471" s="14"/>
      <c r="N5471" s="14"/>
      <c r="O5471" s="14"/>
      <c r="P5471" s="14"/>
      <c r="Q5471" s="14"/>
    </row>
    <row r="5472" spans="10:17" x14ac:dyDescent="0.25">
      <c r="J5472" s="14"/>
      <c r="K5472" s="14"/>
      <c r="L5472" s="14"/>
      <c r="M5472" s="14"/>
      <c r="N5472" s="14"/>
      <c r="O5472" s="14"/>
      <c r="P5472" s="14"/>
      <c r="Q5472" s="14"/>
    </row>
    <row r="5473" spans="10:17" x14ac:dyDescent="0.25">
      <c r="J5473" s="14"/>
      <c r="K5473" s="14"/>
      <c r="L5473" s="14"/>
      <c r="M5473" s="14"/>
      <c r="N5473" s="14"/>
      <c r="O5473" s="14"/>
      <c r="P5473" s="14"/>
      <c r="Q5473" s="14"/>
    </row>
    <row r="5474" spans="10:17" x14ac:dyDescent="0.25">
      <c r="J5474" s="14"/>
      <c r="K5474" s="14"/>
      <c r="L5474" s="14"/>
      <c r="M5474" s="14"/>
      <c r="N5474" s="14"/>
      <c r="O5474" s="14"/>
      <c r="P5474" s="14"/>
      <c r="Q5474" s="14"/>
    </row>
    <row r="5475" spans="10:17" x14ac:dyDescent="0.25">
      <c r="J5475" s="14"/>
      <c r="K5475" s="14"/>
      <c r="L5475" s="14"/>
      <c r="M5475" s="14"/>
      <c r="N5475" s="14"/>
      <c r="O5475" s="14"/>
      <c r="P5475" s="14"/>
      <c r="Q5475" s="14"/>
    </row>
    <row r="5476" spans="10:17" x14ac:dyDescent="0.25">
      <c r="J5476" s="14"/>
      <c r="K5476" s="14"/>
      <c r="L5476" s="14"/>
      <c r="M5476" s="14"/>
      <c r="N5476" s="14"/>
      <c r="O5476" s="14"/>
      <c r="P5476" s="14"/>
      <c r="Q5476" s="14"/>
    </row>
    <row r="5477" spans="10:17" x14ac:dyDescent="0.25">
      <c r="J5477" s="14"/>
      <c r="K5477" s="14"/>
      <c r="L5477" s="14"/>
      <c r="M5477" s="14"/>
      <c r="N5477" s="14"/>
      <c r="O5477" s="14"/>
      <c r="P5477" s="14"/>
      <c r="Q5477" s="14"/>
    </row>
    <row r="5478" spans="10:17" x14ac:dyDescent="0.25">
      <c r="J5478" s="14"/>
      <c r="K5478" s="14"/>
      <c r="L5478" s="14"/>
      <c r="M5478" s="14"/>
      <c r="N5478" s="14"/>
      <c r="O5478" s="14"/>
      <c r="P5478" s="14"/>
      <c r="Q5478" s="14"/>
    </row>
    <row r="5479" spans="10:17" x14ac:dyDescent="0.25">
      <c r="J5479" s="14"/>
      <c r="K5479" s="14"/>
      <c r="L5479" s="14"/>
      <c r="M5479" s="14"/>
      <c r="N5479" s="14"/>
      <c r="O5479" s="14"/>
      <c r="P5479" s="14"/>
      <c r="Q5479" s="14"/>
    </row>
    <row r="5480" spans="10:17" x14ac:dyDescent="0.25">
      <c r="J5480" s="14"/>
      <c r="K5480" s="14"/>
      <c r="L5480" s="14"/>
      <c r="M5480" s="14"/>
      <c r="N5480" s="14"/>
      <c r="O5480" s="14"/>
      <c r="P5480" s="14"/>
      <c r="Q5480" s="14"/>
    </row>
    <row r="5481" spans="10:17" x14ac:dyDescent="0.25">
      <c r="J5481" s="14"/>
      <c r="K5481" s="14"/>
      <c r="L5481" s="14"/>
      <c r="M5481" s="14"/>
      <c r="N5481" s="14"/>
      <c r="O5481" s="14"/>
      <c r="P5481" s="14"/>
      <c r="Q5481" s="14"/>
    </row>
    <row r="5482" spans="10:17" x14ac:dyDescent="0.25">
      <c r="J5482" s="14"/>
      <c r="K5482" s="14"/>
      <c r="L5482" s="14"/>
      <c r="M5482" s="14"/>
      <c r="N5482" s="14"/>
      <c r="O5482" s="14"/>
      <c r="P5482" s="14"/>
      <c r="Q5482" s="14"/>
    </row>
    <row r="5483" spans="10:17" x14ac:dyDescent="0.25">
      <c r="J5483" s="14"/>
      <c r="K5483" s="14"/>
      <c r="L5483" s="14"/>
      <c r="M5483" s="14"/>
      <c r="N5483" s="14"/>
      <c r="O5483" s="14"/>
      <c r="P5483" s="14"/>
      <c r="Q5483" s="14"/>
    </row>
    <row r="5484" spans="10:17" x14ac:dyDescent="0.25">
      <c r="J5484" s="14"/>
      <c r="K5484" s="14"/>
      <c r="L5484" s="14"/>
      <c r="M5484" s="14"/>
      <c r="N5484" s="14"/>
      <c r="O5484" s="14"/>
      <c r="P5484" s="14"/>
      <c r="Q5484" s="14"/>
    </row>
    <row r="5485" spans="10:17" x14ac:dyDescent="0.25">
      <c r="J5485" s="14"/>
      <c r="K5485" s="14"/>
      <c r="L5485" s="14"/>
      <c r="M5485" s="14"/>
      <c r="N5485" s="14"/>
      <c r="O5485" s="14"/>
      <c r="P5485" s="14"/>
      <c r="Q5485" s="14"/>
    </row>
    <row r="5486" spans="10:17" x14ac:dyDescent="0.25">
      <c r="J5486" s="14"/>
      <c r="K5486" s="14"/>
      <c r="L5486" s="14"/>
      <c r="M5486" s="14"/>
      <c r="N5486" s="14"/>
      <c r="O5486" s="14"/>
      <c r="P5486" s="14"/>
      <c r="Q5486" s="14"/>
    </row>
    <row r="5487" spans="10:17" x14ac:dyDescent="0.25">
      <c r="J5487" s="14"/>
      <c r="K5487" s="14"/>
      <c r="L5487" s="14"/>
      <c r="M5487" s="14"/>
      <c r="N5487" s="14"/>
      <c r="O5487" s="14"/>
      <c r="P5487" s="14"/>
      <c r="Q5487" s="14"/>
    </row>
    <row r="5488" spans="10:17" x14ac:dyDescent="0.25">
      <c r="J5488" s="14"/>
      <c r="K5488" s="14"/>
      <c r="L5488" s="14"/>
      <c r="M5488" s="14"/>
      <c r="N5488" s="14"/>
      <c r="O5488" s="14"/>
      <c r="P5488" s="14"/>
      <c r="Q5488" s="14"/>
    </row>
    <row r="5489" spans="10:17" x14ac:dyDescent="0.25">
      <c r="J5489" s="14"/>
      <c r="K5489" s="14"/>
      <c r="L5489" s="14"/>
      <c r="M5489" s="14"/>
      <c r="N5489" s="14"/>
      <c r="O5489" s="14"/>
      <c r="P5489" s="14"/>
      <c r="Q5489" s="14"/>
    </row>
    <row r="5490" spans="10:17" x14ac:dyDescent="0.25">
      <c r="J5490" s="14"/>
      <c r="K5490" s="14"/>
      <c r="L5490" s="14"/>
      <c r="M5490" s="14"/>
      <c r="N5490" s="14"/>
      <c r="O5490" s="14"/>
      <c r="P5490" s="14"/>
      <c r="Q5490" s="14"/>
    </row>
    <row r="5491" spans="10:17" x14ac:dyDescent="0.25">
      <c r="J5491" s="14"/>
      <c r="K5491" s="14"/>
      <c r="L5491" s="14"/>
      <c r="M5491" s="14"/>
      <c r="N5491" s="14"/>
      <c r="O5491" s="14"/>
      <c r="P5491" s="14"/>
      <c r="Q5491" s="14"/>
    </row>
    <row r="5492" spans="10:17" x14ac:dyDescent="0.25">
      <c r="J5492" s="14"/>
      <c r="K5492" s="14"/>
      <c r="L5492" s="14"/>
      <c r="M5492" s="14"/>
      <c r="N5492" s="14"/>
      <c r="O5492" s="14"/>
      <c r="P5492" s="14"/>
      <c r="Q5492" s="14"/>
    </row>
    <row r="5493" spans="10:17" x14ac:dyDescent="0.25">
      <c r="J5493" s="14"/>
      <c r="K5493" s="14"/>
      <c r="L5493" s="14"/>
      <c r="M5493" s="14"/>
      <c r="N5493" s="14"/>
      <c r="O5493" s="14"/>
      <c r="P5493" s="14"/>
      <c r="Q5493" s="14"/>
    </row>
    <row r="5494" spans="10:17" x14ac:dyDescent="0.25">
      <c r="J5494" s="14"/>
      <c r="K5494" s="14"/>
      <c r="L5494" s="14"/>
      <c r="M5494" s="14"/>
      <c r="N5494" s="14"/>
      <c r="O5494" s="14"/>
      <c r="P5494" s="14"/>
      <c r="Q5494" s="14"/>
    </row>
    <row r="5495" spans="10:17" x14ac:dyDescent="0.25">
      <c r="J5495" s="14"/>
      <c r="K5495" s="14"/>
      <c r="L5495" s="14"/>
      <c r="M5495" s="14"/>
      <c r="N5495" s="14"/>
      <c r="O5495" s="14"/>
      <c r="P5495" s="14"/>
      <c r="Q5495" s="14"/>
    </row>
    <row r="5496" spans="10:17" x14ac:dyDescent="0.25">
      <c r="J5496" s="14"/>
      <c r="K5496" s="14"/>
      <c r="L5496" s="14"/>
      <c r="M5496" s="14"/>
      <c r="N5496" s="14"/>
      <c r="O5496" s="14"/>
      <c r="P5496" s="14"/>
      <c r="Q5496" s="14"/>
    </row>
    <row r="5497" spans="10:17" x14ac:dyDescent="0.25">
      <c r="J5497" s="14"/>
      <c r="K5497" s="14"/>
      <c r="L5497" s="14"/>
      <c r="M5497" s="14"/>
      <c r="N5497" s="14"/>
      <c r="O5497" s="14"/>
      <c r="P5497" s="14"/>
      <c r="Q5497" s="14"/>
    </row>
    <row r="5498" spans="10:17" x14ac:dyDescent="0.25">
      <c r="J5498" s="14"/>
      <c r="K5498" s="14"/>
      <c r="L5498" s="14"/>
      <c r="M5498" s="14"/>
      <c r="N5498" s="14"/>
      <c r="O5498" s="14"/>
      <c r="P5498" s="14"/>
      <c r="Q5498" s="14"/>
    </row>
    <row r="5499" spans="10:17" x14ac:dyDescent="0.25">
      <c r="J5499" s="14"/>
      <c r="K5499" s="14"/>
      <c r="L5499" s="14"/>
      <c r="M5499" s="14"/>
      <c r="N5499" s="14"/>
      <c r="O5499" s="14"/>
      <c r="P5499" s="14"/>
      <c r="Q5499" s="14"/>
    </row>
    <row r="5500" spans="10:17" x14ac:dyDescent="0.25">
      <c r="J5500" s="14"/>
      <c r="K5500" s="14"/>
      <c r="L5500" s="14"/>
      <c r="M5500" s="14"/>
      <c r="N5500" s="14"/>
      <c r="O5500" s="14"/>
      <c r="P5500" s="14"/>
      <c r="Q5500" s="14"/>
    </row>
    <row r="5501" spans="10:17" x14ac:dyDescent="0.25">
      <c r="J5501" s="14"/>
      <c r="K5501" s="14"/>
      <c r="L5501" s="14"/>
      <c r="M5501" s="14"/>
      <c r="N5501" s="14"/>
      <c r="O5501" s="14"/>
      <c r="P5501" s="14"/>
      <c r="Q5501" s="14"/>
    </row>
    <row r="5502" spans="10:17" x14ac:dyDescent="0.25">
      <c r="J5502" s="14"/>
      <c r="K5502" s="14"/>
      <c r="L5502" s="14"/>
      <c r="M5502" s="14"/>
      <c r="N5502" s="14"/>
      <c r="O5502" s="14"/>
      <c r="P5502" s="14"/>
      <c r="Q5502" s="14"/>
    </row>
    <row r="5503" spans="10:17" x14ac:dyDescent="0.25">
      <c r="J5503" s="14"/>
      <c r="K5503" s="14"/>
      <c r="L5503" s="14"/>
      <c r="M5503" s="14"/>
      <c r="N5503" s="14"/>
      <c r="O5503" s="14"/>
      <c r="P5503" s="14"/>
      <c r="Q5503" s="14"/>
    </row>
    <row r="5504" spans="10:17" x14ac:dyDescent="0.25">
      <c r="J5504" s="14"/>
      <c r="K5504" s="14"/>
      <c r="L5504" s="14"/>
      <c r="M5504" s="14"/>
      <c r="N5504" s="14"/>
      <c r="O5504" s="14"/>
      <c r="P5504" s="14"/>
      <c r="Q5504" s="14"/>
    </row>
    <row r="5505" spans="10:17" x14ac:dyDescent="0.25">
      <c r="J5505" s="14"/>
      <c r="K5505" s="14"/>
      <c r="L5505" s="14"/>
      <c r="M5505" s="14"/>
      <c r="N5505" s="14"/>
      <c r="O5505" s="14"/>
      <c r="P5505" s="14"/>
      <c r="Q5505" s="14"/>
    </row>
    <row r="5506" spans="10:17" x14ac:dyDescent="0.25">
      <c r="J5506" s="14"/>
      <c r="K5506" s="14"/>
      <c r="L5506" s="14"/>
      <c r="M5506" s="14"/>
      <c r="N5506" s="14"/>
      <c r="O5506" s="14"/>
      <c r="P5506" s="14"/>
      <c r="Q5506" s="14"/>
    </row>
    <row r="5507" spans="10:17" x14ac:dyDescent="0.25">
      <c r="J5507" s="14"/>
      <c r="K5507" s="14"/>
      <c r="L5507" s="14"/>
      <c r="M5507" s="14"/>
      <c r="N5507" s="14"/>
      <c r="O5507" s="14"/>
      <c r="P5507" s="14"/>
      <c r="Q5507" s="14"/>
    </row>
    <row r="5508" spans="10:17" x14ac:dyDescent="0.25">
      <c r="J5508" s="14"/>
      <c r="K5508" s="14"/>
      <c r="L5508" s="14"/>
      <c r="M5508" s="14"/>
      <c r="N5508" s="14"/>
      <c r="O5508" s="14"/>
      <c r="P5508" s="14"/>
      <c r="Q5508" s="14"/>
    </row>
    <row r="5509" spans="10:17" x14ac:dyDescent="0.25">
      <c r="J5509" s="14"/>
      <c r="K5509" s="14"/>
      <c r="L5509" s="14"/>
      <c r="M5509" s="14"/>
      <c r="N5509" s="14"/>
      <c r="O5509" s="14"/>
      <c r="P5509" s="14"/>
      <c r="Q5509" s="14"/>
    </row>
    <row r="5510" spans="10:17" x14ac:dyDescent="0.25">
      <c r="J5510" s="14"/>
      <c r="K5510" s="14"/>
      <c r="L5510" s="14"/>
      <c r="M5510" s="14"/>
      <c r="N5510" s="14"/>
      <c r="O5510" s="14"/>
      <c r="P5510" s="14"/>
      <c r="Q5510" s="14"/>
    </row>
    <row r="5511" spans="10:17" x14ac:dyDescent="0.25">
      <c r="J5511" s="14"/>
      <c r="K5511" s="14"/>
      <c r="L5511" s="14"/>
      <c r="M5511" s="14"/>
      <c r="N5511" s="14"/>
      <c r="O5511" s="14"/>
      <c r="P5511" s="14"/>
      <c r="Q5511" s="14"/>
    </row>
    <row r="5512" spans="10:17" x14ac:dyDescent="0.25">
      <c r="J5512" s="14"/>
      <c r="K5512" s="14"/>
      <c r="L5512" s="14"/>
      <c r="M5512" s="14"/>
      <c r="N5512" s="14"/>
      <c r="O5512" s="14"/>
      <c r="P5512" s="14"/>
      <c r="Q5512" s="14"/>
    </row>
    <row r="5513" spans="10:17" x14ac:dyDescent="0.25">
      <c r="J5513" s="14"/>
      <c r="K5513" s="14"/>
      <c r="L5513" s="14"/>
      <c r="M5513" s="14"/>
      <c r="N5513" s="14"/>
      <c r="O5513" s="14"/>
      <c r="P5513" s="14"/>
      <c r="Q5513" s="14"/>
    </row>
    <row r="5514" spans="10:17" x14ac:dyDescent="0.25">
      <c r="J5514" s="14"/>
      <c r="K5514" s="14"/>
      <c r="L5514" s="14"/>
      <c r="M5514" s="14"/>
      <c r="N5514" s="14"/>
      <c r="O5514" s="14"/>
      <c r="P5514" s="14"/>
      <c r="Q5514" s="14"/>
    </row>
    <row r="5515" spans="10:17" x14ac:dyDescent="0.25">
      <c r="J5515" s="14"/>
      <c r="K5515" s="14"/>
      <c r="L5515" s="14"/>
      <c r="M5515" s="14"/>
      <c r="N5515" s="14"/>
      <c r="O5515" s="14"/>
      <c r="P5515" s="14"/>
      <c r="Q5515" s="14"/>
    </row>
    <row r="5516" spans="10:17" x14ac:dyDescent="0.25">
      <c r="J5516" s="14"/>
      <c r="K5516" s="14"/>
      <c r="L5516" s="14"/>
      <c r="M5516" s="14"/>
      <c r="N5516" s="14"/>
      <c r="O5516" s="14"/>
      <c r="P5516" s="14"/>
      <c r="Q5516" s="14"/>
    </row>
    <row r="5517" spans="10:17" x14ac:dyDescent="0.25">
      <c r="J5517" s="14"/>
      <c r="K5517" s="14"/>
      <c r="L5517" s="14"/>
      <c r="M5517" s="14"/>
      <c r="N5517" s="14"/>
      <c r="O5517" s="14"/>
      <c r="P5517" s="14"/>
      <c r="Q5517" s="14"/>
    </row>
    <row r="5518" spans="10:17" x14ac:dyDescent="0.25">
      <c r="J5518" s="14"/>
      <c r="K5518" s="14"/>
      <c r="L5518" s="14"/>
      <c r="M5518" s="14"/>
      <c r="N5518" s="14"/>
      <c r="O5518" s="14"/>
      <c r="P5518" s="14"/>
      <c r="Q5518" s="14"/>
    </row>
    <row r="5519" spans="10:17" x14ac:dyDescent="0.25">
      <c r="J5519" s="14"/>
      <c r="K5519" s="14"/>
      <c r="L5519" s="14"/>
      <c r="M5519" s="14"/>
      <c r="N5519" s="14"/>
      <c r="O5519" s="14"/>
      <c r="P5519" s="14"/>
      <c r="Q5519" s="14"/>
    </row>
    <row r="5520" spans="10:17" x14ac:dyDescent="0.25">
      <c r="J5520" s="14"/>
      <c r="K5520" s="14"/>
      <c r="L5520" s="14"/>
      <c r="M5520" s="14"/>
      <c r="N5520" s="14"/>
      <c r="O5520" s="14"/>
      <c r="P5520" s="14"/>
      <c r="Q5520" s="14"/>
    </row>
    <row r="5521" spans="10:17" x14ac:dyDescent="0.25">
      <c r="J5521" s="14"/>
      <c r="K5521" s="14"/>
      <c r="L5521" s="14"/>
      <c r="M5521" s="14"/>
      <c r="N5521" s="14"/>
      <c r="O5521" s="14"/>
      <c r="P5521" s="14"/>
      <c r="Q5521" s="14"/>
    </row>
    <row r="5522" spans="10:17" x14ac:dyDescent="0.25">
      <c r="J5522" s="14"/>
      <c r="K5522" s="14"/>
      <c r="L5522" s="14"/>
      <c r="M5522" s="14"/>
      <c r="N5522" s="14"/>
      <c r="O5522" s="14"/>
      <c r="P5522" s="14"/>
      <c r="Q5522" s="14"/>
    </row>
    <row r="5523" spans="10:17" x14ac:dyDescent="0.25">
      <c r="J5523" s="14"/>
      <c r="K5523" s="14"/>
      <c r="L5523" s="14"/>
      <c r="M5523" s="14"/>
      <c r="N5523" s="14"/>
      <c r="O5523" s="14"/>
      <c r="P5523" s="14"/>
      <c r="Q5523" s="14"/>
    </row>
    <row r="5524" spans="10:17" x14ac:dyDescent="0.25">
      <c r="J5524" s="14"/>
      <c r="K5524" s="14"/>
      <c r="L5524" s="14"/>
      <c r="M5524" s="14"/>
      <c r="N5524" s="14"/>
      <c r="O5524" s="14"/>
      <c r="P5524" s="14"/>
      <c r="Q5524" s="14"/>
    </row>
    <row r="5525" spans="10:17" x14ac:dyDescent="0.25">
      <c r="J5525" s="14"/>
      <c r="K5525" s="14"/>
      <c r="L5525" s="14"/>
      <c r="M5525" s="14"/>
      <c r="N5525" s="14"/>
      <c r="O5525" s="14"/>
      <c r="P5525" s="14"/>
      <c r="Q5525" s="14"/>
    </row>
    <row r="5526" spans="10:17" x14ac:dyDescent="0.25">
      <c r="J5526" s="14"/>
      <c r="K5526" s="14"/>
      <c r="L5526" s="14"/>
      <c r="M5526" s="14"/>
      <c r="N5526" s="14"/>
      <c r="O5526" s="14"/>
      <c r="P5526" s="14"/>
      <c r="Q5526" s="14"/>
    </row>
    <row r="5527" spans="10:17" x14ac:dyDescent="0.25">
      <c r="J5527" s="14"/>
      <c r="K5527" s="14"/>
      <c r="L5527" s="14"/>
      <c r="M5527" s="14"/>
      <c r="N5527" s="14"/>
      <c r="O5527" s="14"/>
      <c r="P5527" s="14"/>
      <c r="Q5527" s="14"/>
    </row>
    <row r="5528" spans="10:17" x14ac:dyDescent="0.25">
      <c r="J5528" s="14"/>
      <c r="K5528" s="14"/>
      <c r="L5528" s="14"/>
      <c r="M5528" s="14"/>
      <c r="N5528" s="14"/>
      <c r="O5528" s="14"/>
      <c r="P5528" s="14"/>
      <c r="Q5528" s="14"/>
    </row>
    <row r="5529" spans="10:17" x14ac:dyDescent="0.25">
      <c r="J5529" s="14"/>
      <c r="K5529" s="14"/>
      <c r="L5529" s="14"/>
      <c r="M5529" s="14"/>
      <c r="N5529" s="14"/>
      <c r="O5529" s="14"/>
      <c r="P5529" s="14"/>
      <c r="Q5529" s="14"/>
    </row>
    <row r="5530" spans="10:17" x14ac:dyDescent="0.25">
      <c r="J5530" s="14"/>
      <c r="K5530" s="14"/>
      <c r="L5530" s="14"/>
      <c r="M5530" s="14"/>
      <c r="N5530" s="14"/>
      <c r="O5530" s="14"/>
      <c r="P5530" s="14"/>
      <c r="Q5530" s="14"/>
    </row>
    <row r="5531" spans="10:17" x14ac:dyDescent="0.25">
      <c r="J5531" s="14"/>
      <c r="K5531" s="14"/>
      <c r="L5531" s="14"/>
      <c r="M5531" s="14"/>
      <c r="N5531" s="14"/>
      <c r="O5531" s="14"/>
      <c r="P5531" s="14"/>
      <c r="Q5531" s="14"/>
    </row>
    <row r="5532" spans="10:17" x14ac:dyDescent="0.25">
      <c r="J5532" s="14"/>
      <c r="K5532" s="14"/>
      <c r="L5532" s="14"/>
      <c r="M5532" s="14"/>
      <c r="N5532" s="14"/>
      <c r="O5532" s="14"/>
      <c r="P5532" s="14"/>
      <c r="Q5532" s="14"/>
    </row>
    <row r="5533" spans="10:17" x14ac:dyDescent="0.25">
      <c r="J5533" s="14"/>
      <c r="K5533" s="14"/>
      <c r="L5533" s="14"/>
      <c r="M5533" s="14"/>
      <c r="N5533" s="14"/>
      <c r="O5533" s="14"/>
      <c r="P5533" s="14"/>
      <c r="Q5533" s="14"/>
    </row>
    <row r="5534" spans="10:17" x14ac:dyDescent="0.25">
      <c r="J5534" s="14"/>
      <c r="K5534" s="14"/>
      <c r="L5534" s="14"/>
      <c r="M5534" s="14"/>
      <c r="N5534" s="14"/>
      <c r="O5534" s="14"/>
      <c r="P5534" s="14"/>
      <c r="Q5534" s="14"/>
    </row>
    <row r="5535" spans="10:17" x14ac:dyDescent="0.25">
      <c r="J5535" s="14"/>
      <c r="K5535" s="14"/>
      <c r="L5535" s="14"/>
      <c r="M5535" s="14"/>
      <c r="N5535" s="14"/>
      <c r="O5535" s="14"/>
      <c r="P5535" s="14"/>
      <c r="Q5535" s="14"/>
    </row>
    <row r="5536" spans="10:17" x14ac:dyDescent="0.25">
      <c r="J5536" s="14"/>
      <c r="K5536" s="14"/>
      <c r="L5536" s="14"/>
      <c r="M5536" s="14"/>
      <c r="N5536" s="14"/>
      <c r="O5536" s="14"/>
      <c r="P5536" s="14"/>
      <c r="Q5536" s="14"/>
    </row>
    <row r="5537" spans="10:17" x14ac:dyDescent="0.25">
      <c r="J5537" s="14"/>
      <c r="K5537" s="14"/>
      <c r="L5537" s="14"/>
      <c r="M5537" s="14"/>
      <c r="N5537" s="14"/>
      <c r="O5537" s="14"/>
      <c r="P5537" s="14"/>
      <c r="Q5537" s="14"/>
    </row>
    <row r="5538" spans="10:17" x14ac:dyDescent="0.25">
      <c r="J5538" s="14"/>
      <c r="K5538" s="14"/>
      <c r="L5538" s="14"/>
      <c r="M5538" s="14"/>
      <c r="N5538" s="14"/>
      <c r="O5538" s="14"/>
      <c r="P5538" s="14"/>
      <c r="Q5538" s="14"/>
    </row>
    <row r="5539" spans="10:17" x14ac:dyDescent="0.25">
      <c r="J5539" s="14"/>
      <c r="K5539" s="14"/>
      <c r="L5539" s="14"/>
      <c r="M5539" s="14"/>
      <c r="N5539" s="14"/>
      <c r="O5539" s="14"/>
      <c r="P5539" s="14"/>
      <c r="Q5539" s="14"/>
    </row>
    <row r="5540" spans="10:17" x14ac:dyDescent="0.25">
      <c r="J5540" s="14"/>
      <c r="K5540" s="14"/>
      <c r="L5540" s="14"/>
      <c r="M5540" s="14"/>
      <c r="N5540" s="14"/>
      <c r="O5540" s="14"/>
      <c r="P5540" s="14"/>
      <c r="Q5540" s="14"/>
    </row>
    <row r="5541" spans="10:17" x14ac:dyDescent="0.25">
      <c r="J5541" s="14"/>
      <c r="K5541" s="14"/>
      <c r="L5541" s="14"/>
      <c r="M5541" s="14"/>
      <c r="N5541" s="14"/>
      <c r="O5541" s="14"/>
      <c r="P5541" s="14"/>
      <c r="Q5541" s="14"/>
    </row>
    <row r="5542" spans="10:17" x14ac:dyDescent="0.25">
      <c r="J5542" s="14"/>
      <c r="K5542" s="14"/>
      <c r="L5542" s="14"/>
      <c r="M5542" s="14"/>
      <c r="N5542" s="14"/>
      <c r="O5542" s="14"/>
      <c r="P5542" s="14"/>
      <c r="Q5542" s="14"/>
    </row>
    <row r="5543" spans="10:17" x14ac:dyDescent="0.25">
      <c r="J5543" s="14"/>
      <c r="K5543" s="14"/>
      <c r="L5543" s="14"/>
      <c r="M5543" s="14"/>
      <c r="N5543" s="14"/>
      <c r="O5543" s="14"/>
      <c r="P5543" s="14"/>
      <c r="Q5543" s="14"/>
    </row>
    <row r="5544" spans="10:17" x14ac:dyDescent="0.25">
      <c r="J5544" s="14"/>
      <c r="K5544" s="14"/>
      <c r="L5544" s="14"/>
      <c r="M5544" s="14"/>
      <c r="N5544" s="14"/>
      <c r="O5544" s="14"/>
      <c r="P5544" s="14"/>
      <c r="Q5544" s="14"/>
    </row>
    <row r="5545" spans="10:17" x14ac:dyDescent="0.25">
      <c r="J5545" s="14"/>
      <c r="K5545" s="14"/>
      <c r="L5545" s="14"/>
      <c r="M5545" s="14"/>
      <c r="N5545" s="14"/>
      <c r="O5545" s="14"/>
      <c r="P5545" s="14"/>
      <c r="Q5545" s="14"/>
    </row>
    <row r="5546" spans="10:17" x14ac:dyDescent="0.25">
      <c r="J5546" s="14"/>
      <c r="K5546" s="14"/>
      <c r="L5546" s="14"/>
      <c r="M5546" s="14"/>
      <c r="N5546" s="14"/>
      <c r="O5546" s="14"/>
      <c r="P5546" s="14"/>
      <c r="Q5546" s="14"/>
    </row>
    <row r="5547" spans="10:17" x14ac:dyDescent="0.25">
      <c r="J5547" s="14"/>
      <c r="K5547" s="14"/>
      <c r="L5547" s="14"/>
      <c r="M5547" s="14"/>
      <c r="N5547" s="14"/>
      <c r="O5547" s="14"/>
      <c r="P5547" s="14"/>
      <c r="Q5547" s="14"/>
    </row>
    <row r="5548" spans="10:17" x14ac:dyDescent="0.25">
      <c r="J5548" s="14"/>
      <c r="K5548" s="14"/>
      <c r="L5548" s="14"/>
      <c r="M5548" s="14"/>
      <c r="N5548" s="14"/>
      <c r="O5548" s="14"/>
      <c r="P5548" s="14"/>
      <c r="Q5548" s="14"/>
    </row>
    <row r="5549" spans="10:17" x14ac:dyDescent="0.25">
      <c r="J5549" s="14"/>
      <c r="K5549" s="14"/>
      <c r="L5549" s="14"/>
      <c r="M5549" s="14"/>
      <c r="N5549" s="14"/>
      <c r="O5549" s="14"/>
      <c r="P5549" s="14"/>
      <c r="Q5549" s="14"/>
    </row>
    <row r="5550" spans="10:17" x14ac:dyDescent="0.25">
      <c r="J5550" s="14"/>
      <c r="K5550" s="14"/>
      <c r="L5550" s="14"/>
      <c r="M5550" s="14"/>
      <c r="N5550" s="14"/>
      <c r="O5550" s="14"/>
      <c r="P5550" s="14"/>
      <c r="Q5550" s="14"/>
    </row>
    <row r="5551" spans="10:17" x14ac:dyDescent="0.25">
      <c r="J5551" s="14"/>
      <c r="K5551" s="14"/>
      <c r="L5551" s="14"/>
      <c r="M5551" s="14"/>
      <c r="N5551" s="14"/>
      <c r="O5551" s="14"/>
      <c r="P5551" s="14"/>
      <c r="Q5551" s="14"/>
    </row>
    <row r="5552" spans="10:17" x14ac:dyDescent="0.25">
      <c r="J5552" s="14"/>
      <c r="K5552" s="14"/>
      <c r="L5552" s="14"/>
      <c r="M5552" s="14"/>
      <c r="N5552" s="14"/>
      <c r="O5552" s="14"/>
      <c r="P5552" s="14"/>
      <c r="Q5552" s="14"/>
    </row>
    <row r="5553" spans="10:17" x14ac:dyDescent="0.25">
      <c r="J5553" s="14"/>
      <c r="K5553" s="14"/>
      <c r="L5553" s="14"/>
      <c r="M5553" s="14"/>
      <c r="N5553" s="14"/>
      <c r="O5553" s="14"/>
      <c r="P5553" s="14"/>
      <c r="Q5553" s="14"/>
    </row>
    <row r="5554" spans="10:17" x14ac:dyDescent="0.25">
      <c r="J5554" s="14"/>
      <c r="K5554" s="14"/>
      <c r="L5554" s="14"/>
      <c r="M5554" s="14"/>
      <c r="N5554" s="14"/>
      <c r="O5554" s="14"/>
      <c r="P5554" s="14"/>
      <c r="Q5554" s="14"/>
    </row>
    <row r="5555" spans="10:17" x14ac:dyDescent="0.25">
      <c r="J5555" s="14"/>
      <c r="K5555" s="14"/>
      <c r="L5555" s="14"/>
      <c r="M5555" s="14"/>
      <c r="N5555" s="14"/>
      <c r="O5555" s="14"/>
      <c r="P5555" s="14"/>
      <c r="Q5555" s="14"/>
    </row>
    <row r="5556" spans="10:17" x14ac:dyDescent="0.25">
      <c r="J5556" s="14"/>
      <c r="K5556" s="14"/>
      <c r="L5556" s="14"/>
      <c r="M5556" s="14"/>
      <c r="N5556" s="14"/>
      <c r="O5556" s="14"/>
      <c r="P5556" s="14"/>
      <c r="Q5556" s="14"/>
    </row>
    <row r="5557" spans="10:17" x14ac:dyDescent="0.25">
      <c r="J5557" s="14"/>
      <c r="K5557" s="14"/>
      <c r="L5557" s="14"/>
      <c r="M5557" s="14"/>
      <c r="N5557" s="14"/>
      <c r="O5557" s="14"/>
      <c r="P5557" s="14"/>
      <c r="Q5557" s="14"/>
    </row>
    <row r="5558" spans="10:17" x14ac:dyDescent="0.25">
      <c r="J5558" s="14"/>
      <c r="K5558" s="14"/>
      <c r="L5558" s="14"/>
      <c r="M5558" s="14"/>
      <c r="N5558" s="14"/>
      <c r="O5558" s="14"/>
      <c r="P5558" s="14"/>
      <c r="Q5558" s="14"/>
    </row>
    <row r="5559" spans="10:17" x14ac:dyDescent="0.25">
      <c r="J5559" s="14"/>
      <c r="K5559" s="14"/>
      <c r="L5559" s="14"/>
      <c r="M5559" s="14"/>
      <c r="N5559" s="14"/>
      <c r="O5559" s="14"/>
      <c r="P5559" s="14"/>
      <c r="Q5559" s="14"/>
    </row>
    <row r="5560" spans="10:17" x14ac:dyDescent="0.25">
      <c r="J5560" s="14"/>
      <c r="K5560" s="14"/>
      <c r="L5560" s="14"/>
      <c r="M5560" s="14"/>
      <c r="N5560" s="14"/>
      <c r="O5560" s="14"/>
      <c r="P5560" s="14"/>
      <c r="Q5560" s="14"/>
    </row>
    <row r="5561" spans="10:17" x14ac:dyDescent="0.25">
      <c r="J5561" s="14"/>
      <c r="K5561" s="14"/>
      <c r="L5561" s="14"/>
      <c r="M5561" s="14"/>
      <c r="N5561" s="14"/>
      <c r="O5561" s="14"/>
      <c r="P5561" s="14"/>
      <c r="Q5561" s="14"/>
    </row>
    <row r="5562" spans="10:17" x14ac:dyDescent="0.25">
      <c r="J5562" s="14"/>
      <c r="K5562" s="14"/>
      <c r="L5562" s="14"/>
      <c r="M5562" s="14"/>
      <c r="N5562" s="14"/>
      <c r="O5562" s="14"/>
      <c r="P5562" s="14"/>
      <c r="Q5562" s="14"/>
    </row>
    <row r="5563" spans="10:17" x14ac:dyDescent="0.25">
      <c r="J5563" s="14"/>
      <c r="K5563" s="14"/>
      <c r="L5563" s="14"/>
      <c r="M5563" s="14"/>
      <c r="N5563" s="14"/>
      <c r="O5563" s="14"/>
      <c r="P5563" s="14"/>
      <c r="Q5563" s="14"/>
    </row>
    <row r="5564" spans="10:17" x14ac:dyDescent="0.25">
      <c r="J5564" s="14"/>
      <c r="K5564" s="14"/>
      <c r="L5564" s="14"/>
      <c r="M5564" s="14"/>
      <c r="N5564" s="14"/>
      <c r="O5564" s="14"/>
      <c r="P5564" s="14"/>
      <c r="Q5564" s="14"/>
    </row>
    <row r="5565" spans="10:17" x14ac:dyDescent="0.25">
      <c r="J5565" s="14"/>
      <c r="K5565" s="14"/>
      <c r="L5565" s="14"/>
      <c r="M5565" s="14"/>
      <c r="N5565" s="14"/>
      <c r="O5565" s="14"/>
      <c r="P5565" s="14"/>
      <c r="Q5565" s="14"/>
    </row>
    <row r="5566" spans="10:17" x14ac:dyDescent="0.25">
      <c r="J5566" s="14"/>
      <c r="K5566" s="14"/>
      <c r="L5566" s="14"/>
      <c r="M5566" s="14"/>
      <c r="N5566" s="14"/>
      <c r="O5566" s="14"/>
      <c r="P5566" s="14"/>
      <c r="Q5566" s="14"/>
    </row>
    <row r="5567" spans="10:17" x14ac:dyDescent="0.25">
      <c r="J5567" s="14"/>
      <c r="K5567" s="14"/>
      <c r="L5567" s="14"/>
      <c r="M5567" s="14"/>
      <c r="N5567" s="14"/>
      <c r="O5567" s="14"/>
      <c r="P5567" s="14"/>
      <c r="Q5567" s="14"/>
    </row>
    <row r="5568" spans="10:17" x14ac:dyDescent="0.25">
      <c r="J5568" s="14"/>
      <c r="K5568" s="14"/>
      <c r="L5568" s="14"/>
      <c r="M5568" s="14"/>
      <c r="N5568" s="14"/>
      <c r="O5568" s="14"/>
      <c r="P5568" s="14"/>
      <c r="Q5568" s="14"/>
    </row>
    <row r="5569" spans="10:17" x14ac:dyDescent="0.25">
      <c r="J5569" s="14"/>
      <c r="K5569" s="14"/>
      <c r="L5569" s="14"/>
      <c r="M5569" s="14"/>
      <c r="N5569" s="14"/>
      <c r="O5569" s="14"/>
      <c r="P5569" s="14"/>
      <c r="Q5569" s="14"/>
    </row>
    <row r="5570" spans="10:17" x14ac:dyDescent="0.25">
      <c r="J5570" s="14"/>
      <c r="K5570" s="14"/>
      <c r="L5570" s="14"/>
      <c r="M5570" s="14"/>
      <c r="N5570" s="14"/>
      <c r="O5570" s="14"/>
      <c r="P5570" s="14"/>
      <c r="Q5570" s="14"/>
    </row>
    <row r="5571" spans="10:17" x14ac:dyDescent="0.25">
      <c r="J5571" s="14"/>
      <c r="K5571" s="14"/>
      <c r="L5571" s="14"/>
      <c r="M5571" s="14"/>
      <c r="N5571" s="14"/>
      <c r="O5571" s="14"/>
      <c r="P5571" s="14"/>
      <c r="Q5571" s="14"/>
    </row>
    <row r="5572" spans="10:17" x14ac:dyDescent="0.25">
      <c r="J5572" s="14"/>
      <c r="K5572" s="14"/>
      <c r="L5572" s="14"/>
      <c r="M5572" s="14"/>
      <c r="N5572" s="14"/>
      <c r="O5572" s="14"/>
      <c r="P5572" s="14"/>
      <c r="Q5572" s="14"/>
    </row>
    <row r="5573" spans="10:17" x14ac:dyDescent="0.25">
      <c r="J5573" s="14"/>
      <c r="K5573" s="14"/>
      <c r="L5573" s="14"/>
      <c r="M5573" s="14"/>
      <c r="N5573" s="14"/>
      <c r="O5573" s="14"/>
      <c r="P5573" s="14"/>
      <c r="Q5573" s="14"/>
    </row>
    <row r="5574" spans="10:17" x14ac:dyDescent="0.25">
      <c r="J5574" s="14"/>
      <c r="K5574" s="14"/>
      <c r="L5574" s="14"/>
      <c r="M5574" s="14"/>
      <c r="N5574" s="14"/>
      <c r="O5574" s="14"/>
      <c r="P5574" s="14"/>
      <c r="Q5574" s="14"/>
    </row>
    <row r="5575" spans="10:17" x14ac:dyDescent="0.25">
      <c r="J5575" s="14"/>
      <c r="K5575" s="14"/>
      <c r="L5575" s="14"/>
      <c r="M5575" s="14"/>
      <c r="N5575" s="14"/>
      <c r="O5575" s="14"/>
      <c r="P5575" s="14"/>
      <c r="Q5575" s="14"/>
    </row>
    <row r="5576" spans="10:17" x14ac:dyDescent="0.25">
      <c r="J5576" s="14"/>
      <c r="K5576" s="14"/>
      <c r="L5576" s="14"/>
      <c r="M5576" s="14"/>
      <c r="N5576" s="14"/>
      <c r="O5576" s="14"/>
      <c r="P5576" s="14"/>
      <c r="Q5576" s="14"/>
    </row>
    <row r="5577" spans="10:17" x14ac:dyDescent="0.25">
      <c r="J5577" s="14"/>
      <c r="K5577" s="14"/>
      <c r="L5577" s="14"/>
      <c r="M5577" s="14"/>
      <c r="N5577" s="14"/>
      <c r="O5577" s="14"/>
      <c r="P5577" s="14"/>
      <c r="Q5577" s="14"/>
    </row>
    <row r="5578" spans="10:17" x14ac:dyDescent="0.25">
      <c r="J5578" s="14"/>
      <c r="K5578" s="14"/>
      <c r="L5578" s="14"/>
      <c r="M5578" s="14"/>
      <c r="N5578" s="14"/>
      <c r="O5578" s="14"/>
      <c r="P5578" s="14"/>
      <c r="Q5578" s="14"/>
    </row>
    <row r="5579" spans="10:17" x14ac:dyDescent="0.25">
      <c r="J5579" s="14"/>
      <c r="K5579" s="14"/>
      <c r="L5579" s="14"/>
      <c r="M5579" s="14"/>
      <c r="N5579" s="14"/>
      <c r="O5579" s="14"/>
      <c r="P5579" s="14"/>
      <c r="Q5579" s="14"/>
    </row>
    <row r="5580" spans="10:17" x14ac:dyDescent="0.25">
      <c r="J5580" s="14"/>
      <c r="K5580" s="14"/>
      <c r="L5580" s="14"/>
      <c r="M5580" s="14"/>
      <c r="N5580" s="14"/>
      <c r="O5580" s="14"/>
      <c r="P5580" s="14"/>
      <c r="Q5580" s="14"/>
    </row>
    <row r="5581" spans="10:17" x14ac:dyDescent="0.25">
      <c r="J5581" s="14"/>
      <c r="K5581" s="14"/>
      <c r="L5581" s="14"/>
      <c r="M5581" s="14"/>
      <c r="N5581" s="14"/>
      <c r="O5581" s="14"/>
      <c r="P5581" s="14"/>
      <c r="Q5581" s="14"/>
    </row>
    <row r="5582" spans="10:17" x14ac:dyDescent="0.25">
      <c r="J5582" s="14"/>
      <c r="K5582" s="14"/>
      <c r="L5582" s="14"/>
      <c r="M5582" s="14"/>
      <c r="N5582" s="14"/>
      <c r="O5582" s="14"/>
      <c r="P5582" s="14"/>
      <c r="Q5582" s="14"/>
    </row>
    <row r="5583" spans="10:17" x14ac:dyDescent="0.25">
      <c r="J5583" s="14"/>
      <c r="K5583" s="14"/>
      <c r="L5583" s="14"/>
      <c r="M5583" s="14"/>
      <c r="N5583" s="14"/>
      <c r="O5583" s="14"/>
      <c r="P5583" s="14"/>
      <c r="Q5583" s="14"/>
    </row>
    <row r="5584" spans="10:17" x14ac:dyDescent="0.25">
      <c r="J5584" s="14"/>
      <c r="K5584" s="14"/>
      <c r="L5584" s="14"/>
      <c r="M5584" s="14"/>
      <c r="N5584" s="14"/>
      <c r="O5584" s="14"/>
      <c r="P5584" s="14"/>
      <c r="Q5584" s="14"/>
    </row>
    <row r="5585" spans="10:17" x14ac:dyDescent="0.25">
      <c r="J5585" s="14"/>
      <c r="K5585" s="14"/>
      <c r="L5585" s="14"/>
      <c r="M5585" s="14"/>
      <c r="N5585" s="14"/>
      <c r="O5585" s="14"/>
      <c r="P5585" s="14"/>
      <c r="Q5585" s="14"/>
    </row>
    <row r="5586" spans="10:17" x14ac:dyDescent="0.25">
      <c r="J5586" s="14"/>
      <c r="K5586" s="14"/>
      <c r="L5586" s="14"/>
      <c r="M5586" s="14"/>
      <c r="N5586" s="14"/>
      <c r="O5586" s="14"/>
      <c r="P5586" s="14"/>
      <c r="Q5586" s="14"/>
    </row>
    <row r="5587" spans="10:17" x14ac:dyDescent="0.25">
      <c r="J5587" s="14"/>
      <c r="K5587" s="14"/>
      <c r="L5587" s="14"/>
      <c r="M5587" s="14"/>
      <c r="N5587" s="14"/>
      <c r="O5587" s="14"/>
      <c r="P5587" s="14"/>
      <c r="Q5587" s="14"/>
    </row>
    <row r="5588" spans="10:17" x14ac:dyDescent="0.25">
      <c r="J5588" s="14"/>
      <c r="K5588" s="14"/>
      <c r="L5588" s="14"/>
      <c r="M5588" s="14"/>
      <c r="N5588" s="14"/>
      <c r="O5588" s="14"/>
      <c r="P5588" s="14"/>
      <c r="Q5588" s="14"/>
    </row>
    <row r="5589" spans="10:17" x14ac:dyDescent="0.25">
      <c r="J5589" s="14"/>
      <c r="K5589" s="14"/>
      <c r="L5589" s="14"/>
      <c r="M5589" s="14"/>
      <c r="N5589" s="14"/>
      <c r="O5589" s="14"/>
      <c r="P5589" s="14"/>
      <c r="Q5589" s="14"/>
    </row>
    <row r="5590" spans="10:17" x14ac:dyDescent="0.25">
      <c r="J5590" s="14"/>
      <c r="K5590" s="14"/>
      <c r="L5590" s="14"/>
      <c r="M5590" s="14"/>
      <c r="N5590" s="14"/>
      <c r="O5590" s="14"/>
      <c r="P5590" s="14"/>
      <c r="Q5590" s="14"/>
    </row>
    <row r="5591" spans="10:17" x14ac:dyDescent="0.25">
      <c r="J5591" s="14"/>
      <c r="K5591" s="14"/>
      <c r="L5591" s="14"/>
      <c r="M5591" s="14"/>
      <c r="N5591" s="14"/>
      <c r="O5591" s="14"/>
      <c r="P5591" s="14"/>
      <c r="Q5591" s="14"/>
    </row>
    <row r="5592" spans="10:17" x14ac:dyDescent="0.25">
      <c r="J5592" s="14"/>
      <c r="K5592" s="14"/>
      <c r="L5592" s="14"/>
      <c r="M5592" s="14"/>
      <c r="N5592" s="14"/>
      <c r="O5592" s="14"/>
      <c r="P5592" s="14"/>
      <c r="Q5592" s="14"/>
    </row>
    <row r="5593" spans="10:17" x14ac:dyDescent="0.25">
      <c r="J5593" s="14"/>
      <c r="K5593" s="14"/>
      <c r="L5593" s="14"/>
      <c r="M5593" s="14"/>
      <c r="N5593" s="14"/>
      <c r="O5593" s="14"/>
      <c r="P5593" s="14"/>
      <c r="Q5593" s="14"/>
    </row>
    <row r="5594" spans="10:17" x14ac:dyDescent="0.25">
      <c r="J5594" s="14"/>
      <c r="K5594" s="14"/>
      <c r="L5594" s="14"/>
      <c r="M5594" s="14"/>
      <c r="N5594" s="14"/>
      <c r="O5594" s="14"/>
      <c r="P5594" s="14"/>
      <c r="Q5594" s="14"/>
    </row>
    <row r="5595" spans="10:17" x14ac:dyDescent="0.25">
      <c r="J5595" s="14"/>
      <c r="K5595" s="14"/>
      <c r="L5595" s="14"/>
      <c r="M5595" s="14"/>
      <c r="N5595" s="14"/>
      <c r="O5595" s="14"/>
      <c r="P5595" s="14"/>
      <c r="Q5595" s="14"/>
    </row>
    <row r="5596" spans="10:17" x14ac:dyDescent="0.25">
      <c r="J5596" s="14"/>
      <c r="K5596" s="14"/>
      <c r="L5596" s="14"/>
      <c r="M5596" s="14"/>
      <c r="N5596" s="14"/>
      <c r="O5596" s="14"/>
      <c r="P5596" s="14"/>
      <c r="Q5596" s="14"/>
    </row>
    <row r="5597" spans="10:17" x14ac:dyDescent="0.25">
      <c r="J5597" s="14"/>
      <c r="K5597" s="14"/>
      <c r="L5597" s="14"/>
      <c r="M5597" s="14"/>
      <c r="N5597" s="14"/>
      <c r="O5597" s="14"/>
      <c r="P5597" s="14"/>
      <c r="Q5597" s="14"/>
    </row>
    <row r="5598" spans="10:17" x14ac:dyDescent="0.25">
      <c r="J5598" s="14"/>
      <c r="K5598" s="14"/>
      <c r="L5598" s="14"/>
      <c r="M5598" s="14"/>
      <c r="N5598" s="14"/>
      <c r="O5598" s="14"/>
      <c r="P5598" s="14"/>
      <c r="Q5598" s="14"/>
    </row>
    <row r="5599" spans="10:17" x14ac:dyDescent="0.25">
      <c r="J5599" s="14"/>
      <c r="K5599" s="14"/>
      <c r="L5599" s="14"/>
      <c r="M5599" s="14"/>
      <c r="N5599" s="14"/>
      <c r="O5599" s="14"/>
      <c r="P5599" s="14"/>
      <c r="Q5599" s="14"/>
    </row>
    <row r="5600" spans="10:17" x14ac:dyDescent="0.25">
      <c r="J5600" s="14"/>
      <c r="K5600" s="14"/>
      <c r="L5600" s="14"/>
      <c r="M5600" s="14"/>
      <c r="N5600" s="14"/>
      <c r="O5600" s="14"/>
      <c r="P5600" s="14"/>
      <c r="Q5600" s="14"/>
    </row>
    <row r="5601" spans="10:17" x14ac:dyDescent="0.25">
      <c r="J5601" s="14"/>
      <c r="K5601" s="14"/>
      <c r="L5601" s="14"/>
      <c r="M5601" s="14"/>
      <c r="N5601" s="14"/>
      <c r="O5601" s="14"/>
      <c r="P5601" s="14"/>
      <c r="Q5601" s="14"/>
    </row>
    <row r="5602" spans="10:17" x14ac:dyDescent="0.25">
      <c r="J5602" s="14"/>
      <c r="K5602" s="14"/>
      <c r="L5602" s="14"/>
      <c r="M5602" s="14"/>
      <c r="N5602" s="14"/>
      <c r="O5602" s="14"/>
      <c r="P5602" s="14"/>
      <c r="Q5602" s="14"/>
    </row>
    <row r="5603" spans="10:17" x14ac:dyDescent="0.25">
      <c r="J5603" s="14"/>
      <c r="K5603" s="14"/>
      <c r="L5603" s="14"/>
      <c r="M5603" s="14"/>
      <c r="N5603" s="14"/>
      <c r="O5603" s="14"/>
      <c r="P5603" s="14"/>
      <c r="Q5603" s="14"/>
    </row>
    <row r="5604" spans="10:17" x14ac:dyDescent="0.25">
      <c r="J5604" s="14"/>
      <c r="K5604" s="14"/>
      <c r="L5604" s="14"/>
      <c r="M5604" s="14"/>
      <c r="N5604" s="14"/>
      <c r="O5604" s="14"/>
      <c r="P5604" s="14"/>
      <c r="Q5604" s="14"/>
    </row>
    <row r="5605" spans="10:17" x14ac:dyDescent="0.25">
      <c r="J5605" s="14"/>
      <c r="K5605" s="14"/>
      <c r="L5605" s="14"/>
      <c r="M5605" s="14"/>
      <c r="N5605" s="14"/>
      <c r="O5605" s="14"/>
      <c r="P5605" s="14"/>
      <c r="Q5605" s="14"/>
    </row>
    <row r="5606" spans="10:17" x14ac:dyDescent="0.25">
      <c r="J5606" s="14"/>
      <c r="K5606" s="14"/>
      <c r="L5606" s="14"/>
      <c r="M5606" s="14"/>
      <c r="N5606" s="14"/>
      <c r="O5606" s="14"/>
      <c r="P5606" s="14"/>
      <c r="Q5606" s="14"/>
    </row>
    <row r="5607" spans="10:17" x14ac:dyDescent="0.25">
      <c r="J5607" s="14"/>
      <c r="K5607" s="14"/>
      <c r="L5607" s="14"/>
      <c r="M5607" s="14"/>
      <c r="N5607" s="14"/>
      <c r="O5607" s="14"/>
      <c r="P5607" s="14"/>
      <c r="Q5607" s="14"/>
    </row>
    <row r="5608" spans="10:17" x14ac:dyDescent="0.25">
      <c r="J5608" s="14"/>
      <c r="K5608" s="14"/>
      <c r="L5608" s="14"/>
      <c r="M5608" s="14"/>
      <c r="N5608" s="14"/>
      <c r="O5608" s="14"/>
      <c r="P5608" s="14"/>
      <c r="Q5608" s="14"/>
    </row>
    <row r="5609" spans="10:17" x14ac:dyDescent="0.25">
      <c r="J5609" s="14"/>
      <c r="K5609" s="14"/>
      <c r="L5609" s="14"/>
      <c r="M5609" s="14"/>
      <c r="N5609" s="14"/>
      <c r="O5609" s="14"/>
      <c r="P5609" s="14"/>
      <c r="Q5609" s="14"/>
    </row>
    <row r="5610" spans="10:17" x14ac:dyDescent="0.25">
      <c r="J5610" s="14"/>
      <c r="K5610" s="14"/>
      <c r="L5610" s="14"/>
      <c r="M5610" s="14"/>
      <c r="N5610" s="14"/>
      <c r="O5610" s="14"/>
      <c r="P5610" s="14"/>
      <c r="Q5610" s="14"/>
    </row>
    <row r="5611" spans="10:17" x14ac:dyDescent="0.25">
      <c r="J5611" s="14"/>
      <c r="K5611" s="14"/>
      <c r="L5611" s="14"/>
      <c r="M5611" s="14"/>
      <c r="N5611" s="14"/>
      <c r="O5611" s="14"/>
      <c r="P5611" s="14"/>
      <c r="Q5611" s="14"/>
    </row>
    <row r="5612" spans="10:17" x14ac:dyDescent="0.25">
      <c r="J5612" s="14"/>
      <c r="K5612" s="14"/>
      <c r="L5612" s="14"/>
      <c r="M5612" s="14"/>
      <c r="N5612" s="14"/>
      <c r="O5612" s="14"/>
      <c r="P5612" s="14"/>
      <c r="Q5612" s="14"/>
    </row>
    <row r="5613" spans="10:17" x14ac:dyDescent="0.25">
      <c r="J5613" s="14"/>
      <c r="K5613" s="14"/>
      <c r="L5613" s="14"/>
      <c r="M5613" s="14"/>
      <c r="N5613" s="14"/>
      <c r="O5613" s="14"/>
      <c r="P5613" s="14"/>
      <c r="Q5613" s="14"/>
    </row>
    <row r="5614" spans="10:17" x14ac:dyDescent="0.25">
      <c r="J5614" s="14"/>
      <c r="K5614" s="14"/>
      <c r="L5614" s="14"/>
      <c r="M5614" s="14"/>
      <c r="N5614" s="14"/>
      <c r="O5614" s="14"/>
      <c r="P5614" s="14"/>
      <c r="Q5614" s="14"/>
    </row>
    <row r="5615" spans="10:17" x14ac:dyDescent="0.25">
      <c r="J5615" s="14"/>
      <c r="K5615" s="14"/>
      <c r="L5615" s="14"/>
      <c r="M5615" s="14"/>
      <c r="N5615" s="14"/>
      <c r="O5615" s="14"/>
      <c r="P5615" s="14"/>
      <c r="Q5615" s="14"/>
    </row>
    <row r="5616" spans="10:17" x14ac:dyDescent="0.25">
      <c r="J5616" s="14"/>
      <c r="K5616" s="14"/>
      <c r="L5616" s="14"/>
      <c r="M5616" s="14"/>
      <c r="N5616" s="14"/>
      <c r="O5616" s="14"/>
      <c r="P5616" s="14"/>
      <c r="Q5616" s="14"/>
    </row>
    <row r="5617" spans="10:17" x14ac:dyDescent="0.25">
      <c r="J5617" s="14"/>
      <c r="K5617" s="14"/>
      <c r="L5617" s="14"/>
      <c r="M5617" s="14"/>
      <c r="N5617" s="14"/>
      <c r="O5617" s="14"/>
      <c r="P5617" s="14"/>
      <c r="Q5617" s="14"/>
    </row>
    <row r="5618" spans="10:17" x14ac:dyDescent="0.25">
      <c r="J5618" s="14"/>
      <c r="K5618" s="14"/>
      <c r="L5618" s="14"/>
      <c r="M5618" s="14"/>
      <c r="N5618" s="14"/>
      <c r="O5618" s="14"/>
      <c r="P5618" s="14"/>
      <c r="Q5618" s="14"/>
    </row>
    <row r="5619" spans="10:17" x14ac:dyDescent="0.25">
      <c r="J5619" s="14"/>
      <c r="K5619" s="14"/>
      <c r="L5619" s="14"/>
      <c r="M5619" s="14"/>
      <c r="N5619" s="14"/>
      <c r="O5619" s="14"/>
      <c r="P5619" s="14"/>
      <c r="Q5619" s="14"/>
    </row>
    <row r="5620" spans="10:17" x14ac:dyDescent="0.25">
      <c r="J5620" s="14"/>
      <c r="K5620" s="14"/>
      <c r="L5620" s="14"/>
      <c r="M5620" s="14"/>
      <c r="N5620" s="14"/>
      <c r="O5620" s="14"/>
      <c r="P5620" s="14"/>
      <c r="Q5620" s="14"/>
    </row>
    <row r="5621" spans="10:17" x14ac:dyDescent="0.25">
      <c r="J5621" s="14"/>
      <c r="K5621" s="14"/>
      <c r="L5621" s="14"/>
      <c r="M5621" s="14"/>
      <c r="N5621" s="14"/>
      <c r="O5621" s="14"/>
      <c r="P5621" s="14"/>
      <c r="Q5621" s="14"/>
    </row>
    <row r="5622" spans="10:17" x14ac:dyDescent="0.25">
      <c r="J5622" s="14"/>
      <c r="K5622" s="14"/>
      <c r="L5622" s="14"/>
      <c r="M5622" s="14"/>
      <c r="N5622" s="14"/>
      <c r="O5622" s="14"/>
      <c r="P5622" s="14"/>
      <c r="Q5622" s="14"/>
    </row>
    <row r="5623" spans="10:17" x14ac:dyDescent="0.25">
      <c r="J5623" s="14"/>
      <c r="K5623" s="14"/>
      <c r="L5623" s="14"/>
      <c r="M5623" s="14"/>
      <c r="N5623" s="14"/>
      <c r="O5623" s="14"/>
      <c r="P5623" s="14"/>
      <c r="Q5623" s="14"/>
    </row>
    <row r="5624" spans="10:17" x14ac:dyDescent="0.25">
      <c r="J5624" s="14"/>
      <c r="K5624" s="14"/>
      <c r="L5624" s="14"/>
      <c r="M5624" s="14"/>
      <c r="N5624" s="14"/>
      <c r="O5624" s="14"/>
      <c r="P5624" s="14"/>
      <c r="Q5624" s="14"/>
    </row>
    <row r="5625" spans="10:17" x14ac:dyDescent="0.25">
      <c r="J5625" s="14"/>
      <c r="K5625" s="14"/>
      <c r="L5625" s="14"/>
      <c r="M5625" s="14"/>
      <c r="N5625" s="14"/>
      <c r="O5625" s="14"/>
      <c r="P5625" s="14"/>
      <c r="Q5625" s="14"/>
    </row>
    <row r="5626" spans="10:17" x14ac:dyDescent="0.25">
      <c r="J5626" s="14"/>
      <c r="K5626" s="14"/>
      <c r="L5626" s="14"/>
      <c r="M5626" s="14"/>
      <c r="N5626" s="14"/>
      <c r="O5626" s="14"/>
      <c r="P5626" s="14"/>
      <c r="Q5626" s="14"/>
    </row>
    <row r="5627" spans="10:17" x14ac:dyDescent="0.25">
      <c r="J5627" s="14"/>
      <c r="K5627" s="14"/>
      <c r="L5627" s="14"/>
      <c r="M5627" s="14"/>
      <c r="N5627" s="14"/>
      <c r="O5627" s="14"/>
      <c r="P5627" s="14"/>
      <c r="Q5627" s="14"/>
    </row>
    <row r="5628" spans="10:17" x14ac:dyDescent="0.25">
      <c r="J5628" s="14"/>
      <c r="K5628" s="14"/>
      <c r="L5628" s="14"/>
      <c r="M5628" s="14"/>
      <c r="N5628" s="14"/>
      <c r="O5628" s="14"/>
      <c r="P5628" s="14"/>
      <c r="Q5628" s="14"/>
    </row>
    <row r="5629" spans="10:17" x14ac:dyDescent="0.25">
      <c r="J5629" s="14"/>
      <c r="K5629" s="14"/>
      <c r="L5629" s="14"/>
      <c r="M5629" s="14"/>
      <c r="N5629" s="14"/>
      <c r="O5629" s="14"/>
      <c r="P5629" s="14"/>
      <c r="Q5629" s="14"/>
    </row>
    <row r="5630" spans="10:17" x14ac:dyDescent="0.25">
      <c r="J5630" s="14"/>
      <c r="K5630" s="14"/>
      <c r="L5630" s="14"/>
      <c r="M5630" s="14"/>
      <c r="N5630" s="14"/>
      <c r="O5630" s="14"/>
      <c r="P5630" s="14"/>
      <c r="Q5630" s="14"/>
    </row>
    <row r="5631" spans="10:17" x14ac:dyDescent="0.25">
      <c r="J5631" s="14"/>
      <c r="K5631" s="14"/>
      <c r="L5631" s="14"/>
      <c r="M5631" s="14"/>
      <c r="N5631" s="14"/>
      <c r="O5631" s="14"/>
      <c r="P5631" s="14"/>
      <c r="Q5631" s="14"/>
    </row>
    <row r="5632" spans="10:17" x14ac:dyDescent="0.25">
      <c r="J5632" s="14"/>
      <c r="K5632" s="14"/>
      <c r="L5632" s="14"/>
      <c r="M5632" s="14"/>
      <c r="N5632" s="14"/>
      <c r="O5632" s="14"/>
      <c r="P5632" s="14"/>
      <c r="Q5632" s="14"/>
    </row>
    <row r="5633" spans="10:17" x14ac:dyDescent="0.25">
      <c r="J5633" s="14"/>
      <c r="K5633" s="14"/>
      <c r="L5633" s="14"/>
      <c r="M5633" s="14"/>
      <c r="N5633" s="14"/>
      <c r="O5633" s="14"/>
      <c r="P5633" s="14"/>
      <c r="Q5633" s="14"/>
    </row>
    <row r="5634" spans="10:17" x14ac:dyDescent="0.25">
      <c r="J5634" s="14"/>
      <c r="K5634" s="14"/>
      <c r="L5634" s="14"/>
      <c r="M5634" s="14"/>
      <c r="N5634" s="14"/>
      <c r="O5634" s="14"/>
      <c r="P5634" s="14"/>
      <c r="Q5634" s="14"/>
    </row>
    <row r="5635" spans="10:17" x14ac:dyDescent="0.25">
      <c r="J5635" s="14"/>
      <c r="K5635" s="14"/>
      <c r="L5635" s="14"/>
      <c r="M5635" s="14"/>
      <c r="N5635" s="14"/>
      <c r="O5635" s="14"/>
      <c r="P5635" s="14"/>
      <c r="Q5635" s="14"/>
    </row>
    <row r="5636" spans="10:17" x14ac:dyDescent="0.25">
      <c r="J5636" s="14"/>
      <c r="K5636" s="14"/>
      <c r="L5636" s="14"/>
      <c r="M5636" s="14"/>
      <c r="N5636" s="14"/>
      <c r="O5636" s="14"/>
      <c r="P5636" s="14"/>
      <c r="Q5636" s="14"/>
    </row>
    <row r="5637" spans="10:17" x14ac:dyDescent="0.25">
      <c r="J5637" s="14"/>
      <c r="K5637" s="14"/>
      <c r="L5637" s="14"/>
      <c r="M5637" s="14"/>
      <c r="N5637" s="14"/>
      <c r="O5637" s="14"/>
      <c r="P5637" s="14"/>
      <c r="Q5637" s="14"/>
    </row>
    <row r="5638" spans="10:17" x14ac:dyDescent="0.25">
      <c r="J5638" s="14"/>
      <c r="K5638" s="14"/>
      <c r="L5638" s="14"/>
      <c r="M5638" s="14"/>
      <c r="N5638" s="14"/>
      <c r="O5638" s="14"/>
      <c r="P5638" s="14"/>
      <c r="Q5638" s="14"/>
    </row>
    <row r="5639" spans="10:17" x14ac:dyDescent="0.25">
      <c r="J5639" s="14"/>
      <c r="K5639" s="14"/>
      <c r="L5639" s="14"/>
      <c r="M5639" s="14"/>
      <c r="N5639" s="14"/>
      <c r="O5639" s="14"/>
      <c r="P5639" s="14"/>
      <c r="Q5639" s="14"/>
    </row>
    <row r="5640" spans="10:17" x14ac:dyDescent="0.25">
      <c r="J5640" s="14"/>
      <c r="K5640" s="14"/>
      <c r="L5640" s="14"/>
      <c r="M5640" s="14"/>
      <c r="N5640" s="14"/>
      <c r="O5640" s="14"/>
      <c r="P5640" s="14"/>
      <c r="Q5640" s="14"/>
    </row>
    <row r="5641" spans="10:17" x14ac:dyDescent="0.25">
      <c r="J5641" s="14"/>
      <c r="K5641" s="14"/>
      <c r="L5641" s="14"/>
      <c r="M5641" s="14"/>
      <c r="N5641" s="14"/>
      <c r="O5641" s="14"/>
      <c r="P5641" s="14"/>
      <c r="Q5641" s="14"/>
    </row>
    <row r="5642" spans="10:17" x14ac:dyDescent="0.25">
      <c r="J5642" s="14"/>
      <c r="K5642" s="14"/>
      <c r="L5642" s="14"/>
      <c r="M5642" s="14"/>
      <c r="N5642" s="14"/>
      <c r="O5642" s="14"/>
      <c r="P5642" s="14"/>
      <c r="Q5642" s="14"/>
    </row>
    <row r="5643" spans="10:17" x14ac:dyDescent="0.25">
      <c r="J5643" s="14"/>
      <c r="K5643" s="14"/>
      <c r="L5643" s="14"/>
      <c r="M5643" s="14"/>
      <c r="N5643" s="14"/>
      <c r="O5643" s="14"/>
      <c r="P5643" s="14"/>
      <c r="Q5643" s="14"/>
    </row>
    <row r="5644" spans="10:17" x14ac:dyDescent="0.25">
      <c r="J5644" s="14"/>
      <c r="K5644" s="14"/>
      <c r="L5644" s="14"/>
      <c r="M5644" s="14"/>
      <c r="N5644" s="14"/>
      <c r="O5644" s="14"/>
      <c r="P5644" s="14"/>
      <c r="Q5644" s="14"/>
    </row>
    <row r="5645" spans="10:17" x14ac:dyDescent="0.25">
      <c r="J5645" s="14"/>
      <c r="K5645" s="14"/>
      <c r="L5645" s="14"/>
      <c r="M5645" s="14"/>
      <c r="N5645" s="14"/>
      <c r="O5645" s="14"/>
      <c r="P5645" s="14"/>
      <c r="Q5645" s="14"/>
    </row>
    <row r="5646" spans="10:17" x14ac:dyDescent="0.25">
      <c r="J5646" s="14"/>
      <c r="K5646" s="14"/>
      <c r="L5646" s="14"/>
      <c r="M5646" s="14"/>
      <c r="N5646" s="14"/>
      <c r="O5646" s="14"/>
      <c r="P5646" s="14"/>
      <c r="Q5646" s="14"/>
    </row>
    <row r="5647" spans="10:17" x14ac:dyDescent="0.25">
      <c r="J5647" s="14"/>
      <c r="K5647" s="14"/>
      <c r="L5647" s="14"/>
      <c r="M5647" s="14"/>
      <c r="N5647" s="14"/>
      <c r="O5647" s="14"/>
      <c r="P5647" s="14"/>
      <c r="Q5647" s="14"/>
    </row>
    <row r="5648" spans="10:17" x14ac:dyDescent="0.25">
      <c r="J5648" s="14"/>
      <c r="K5648" s="14"/>
      <c r="L5648" s="14"/>
      <c r="M5648" s="14"/>
      <c r="N5648" s="14"/>
      <c r="O5648" s="14"/>
      <c r="P5648" s="14"/>
      <c r="Q5648" s="14"/>
    </row>
    <row r="5649" spans="10:17" x14ac:dyDescent="0.25">
      <c r="J5649" s="14"/>
      <c r="K5649" s="14"/>
      <c r="L5649" s="14"/>
      <c r="M5649" s="14"/>
      <c r="N5649" s="14"/>
      <c r="O5649" s="14"/>
      <c r="P5649" s="14"/>
      <c r="Q5649" s="14"/>
    </row>
    <row r="5650" spans="10:17" x14ac:dyDescent="0.25">
      <c r="J5650" s="14"/>
      <c r="K5650" s="14"/>
      <c r="L5650" s="14"/>
      <c r="M5650" s="14"/>
      <c r="N5650" s="14"/>
      <c r="O5650" s="14"/>
      <c r="P5650" s="14"/>
      <c r="Q5650" s="14"/>
    </row>
    <row r="5651" spans="10:17" x14ac:dyDescent="0.25">
      <c r="J5651" s="14"/>
      <c r="K5651" s="14"/>
      <c r="L5651" s="14"/>
      <c r="M5651" s="14"/>
      <c r="N5651" s="14"/>
      <c r="O5651" s="14"/>
      <c r="P5651" s="14"/>
      <c r="Q5651" s="14"/>
    </row>
    <row r="5652" spans="10:17" x14ac:dyDescent="0.25">
      <c r="J5652" s="14"/>
      <c r="K5652" s="14"/>
      <c r="L5652" s="14"/>
      <c r="M5652" s="14"/>
      <c r="N5652" s="14"/>
      <c r="O5652" s="14"/>
      <c r="P5652" s="14"/>
      <c r="Q5652" s="14"/>
    </row>
    <row r="5653" spans="10:17" x14ac:dyDescent="0.25">
      <c r="J5653" s="14"/>
      <c r="K5653" s="14"/>
      <c r="L5653" s="14"/>
      <c r="M5653" s="14"/>
      <c r="N5653" s="14"/>
      <c r="O5653" s="14"/>
      <c r="P5653" s="14"/>
      <c r="Q5653" s="14"/>
    </row>
    <row r="5654" spans="10:17" x14ac:dyDescent="0.25">
      <c r="J5654" s="14"/>
      <c r="K5654" s="14"/>
      <c r="L5654" s="14"/>
      <c r="M5654" s="14"/>
      <c r="N5654" s="14"/>
      <c r="O5654" s="14"/>
      <c r="P5654" s="14"/>
      <c r="Q5654" s="14"/>
    </row>
    <row r="5655" spans="10:17" x14ac:dyDescent="0.25">
      <c r="J5655" s="14"/>
      <c r="K5655" s="14"/>
      <c r="L5655" s="14"/>
      <c r="M5655" s="14"/>
      <c r="N5655" s="14"/>
      <c r="O5655" s="14"/>
      <c r="P5655" s="14"/>
      <c r="Q5655" s="14"/>
    </row>
    <row r="5656" spans="10:17" x14ac:dyDescent="0.25">
      <c r="J5656" s="14"/>
      <c r="K5656" s="14"/>
      <c r="L5656" s="14"/>
      <c r="M5656" s="14"/>
      <c r="N5656" s="14"/>
      <c r="O5656" s="14"/>
      <c r="P5656" s="14"/>
      <c r="Q5656" s="14"/>
    </row>
    <row r="5657" spans="10:17" x14ac:dyDescent="0.25">
      <c r="J5657" s="14"/>
      <c r="K5657" s="14"/>
      <c r="L5657" s="14"/>
      <c r="M5657" s="14"/>
      <c r="N5657" s="14"/>
      <c r="O5657" s="14"/>
      <c r="P5657" s="14"/>
      <c r="Q5657" s="14"/>
    </row>
    <row r="5658" spans="10:17" x14ac:dyDescent="0.25">
      <c r="J5658" s="14"/>
      <c r="K5658" s="14"/>
      <c r="L5658" s="14"/>
      <c r="M5658" s="14"/>
      <c r="N5658" s="14"/>
      <c r="O5658" s="14"/>
      <c r="P5658" s="14"/>
      <c r="Q5658" s="14"/>
    </row>
    <row r="5659" spans="10:17" x14ac:dyDescent="0.25">
      <c r="J5659" s="14"/>
      <c r="K5659" s="14"/>
      <c r="L5659" s="14"/>
      <c r="M5659" s="14"/>
      <c r="N5659" s="14"/>
      <c r="O5659" s="14"/>
      <c r="P5659" s="14"/>
      <c r="Q5659" s="14"/>
    </row>
    <row r="5660" spans="10:17" x14ac:dyDescent="0.25">
      <c r="J5660" s="14"/>
      <c r="K5660" s="14"/>
      <c r="L5660" s="14"/>
      <c r="M5660" s="14"/>
      <c r="N5660" s="14"/>
      <c r="O5660" s="14"/>
      <c r="P5660" s="14"/>
      <c r="Q5660" s="14"/>
    </row>
    <row r="5661" spans="10:17" x14ac:dyDescent="0.25">
      <c r="J5661" s="14"/>
      <c r="K5661" s="14"/>
      <c r="L5661" s="14"/>
      <c r="M5661" s="14"/>
      <c r="N5661" s="14"/>
      <c r="O5661" s="14"/>
      <c r="P5661" s="14"/>
      <c r="Q5661" s="14"/>
    </row>
    <row r="5662" spans="10:17" x14ac:dyDescent="0.25">
      <c r="J5662" s="14"/>
      <c r="K5662" s="14"/>
      <c r="L5662" s="14"/>
      <c r="M5662" s="14"/>
      <c r="N5662" s="14"/>
      <c r="O5662" s="14"/>
      <c r="P5662" s="14"/>
      <c r="Q5662" s="14"/>
    </row>
    <row r="5663" spans="10:17" x14ac:dyDescent="0.25">
      <c r="J5663" s="14"/>
      <c r="K5663" s="14"/>
      <c r="L5663" s="14"/>
      <c r="M5663" s="14"/>
      <c r="N5663" s="14"/>
      <c r="O5663" s="14"/>
      <c r="P5663" s="14"/>
      <c r="Q5663" s="14"/>
    </row>
    <row r="5664" spans="10:17" x14ac:dyDescent="0.25">
      <c r="J5664" s="14"/>
      <c r="K5664" s="14"/>
      <c r="L5664" s="14"/>
      <c r="M5664" s="14"/>
      <c r="N5664" s="14"/>
      <c r="O5664" s="14"/>
      <c r="P5664" s="14"/>
      <c r="Q5664" s="14"/>
    </row>
    <row r="5665" spans="10:17" x14ac:dyDescent="0.25">
      <c r="J5665" s="14"/>
      <c r="K5665" s="14"/>
      <c r="L5665" s="14"/>
      <c r="M5665" s="14"/>
      <c r="N5665" s="14"/>
      <c r="O5665" s="14"/>
      <c r="P5665" s="14"/>
      <c r="Q5665" s="14"/>
    </row>
    <row r="5666" spans="10:17" x14ac:dyDescent="0.25">
      <c r="J5666" s="14"/>
      <c r="K5666" s="14"/>
      <c r="L5666" s="14"/>
      <c r="M5666" s="14"/>
      <c r="N5666" s="14"/>
      <c r="O5666" s="14"/>
      <c r="P5666" s="14"/>
      <c r="Q5666" s="14"/>
    </row>
    <row r="5667" spans="10:17" x14ac:dyDescent="0.25">
      <c r="J5667" s="14"/>
      <c r="K5667" s="14"/>
      <c r="L5667" s="14"/>
      <c r="M5667" s="14"/>
      <c r="N5667" s="14"/>
      <c r="O5667" s="14"/>
      <c r="P5667" s="14"/>
      <c r="Q5667" s="14"/>
    </row>
    <row r="5668" spans="10:17" x14ac:dyDescent="0.25">
      <c r="J5668" s="14"/>
      <c r="K5668" s="14"/>
      <c r="L5668" s="14"/>
      <c r="M5668" s="14"/>
      <c r="N5668" s="14"/>
      <c r="O5668" s="14"/>
      <c r="P5668" s="14"/>
      <c r="Q5668" s="14"/>
    </row>
    <row r="5669" spans="10:17" x14ac:dyDescent="0.25">
      <c r="J5669" s="14"/>
      <c r="K5669" s="14"/>
      <c r="L5669" s="14"/>
      <c r="M5669" s="14"/>
      <c r="N5669" s="14"/>
      <c r="O5669" s="14"/>
      <c r="P5669" s="14"/>
      <c r="Q5669" s="14"/>
    </row>
    <row r="5670" spans="10:17" x14ac:dyDescent="0.25">
      <c r="J5670" s="14"/>
      <c r="K5670" s="14"/>
      <c r="L5670" s="14"/>
      <c r="M5670" s="14"/>
      <c r="N5670" s="14"/>
      <c r="O5670" s="14"/>
      <c r="P5670" s="14"/>
      <c r="Q5670" s="14"/>
    </row>
    <row r="5671" spans="10:17" x14ac:dyDescent="0.25">
      <c r="J5671" s="14"/>
      <c r="K5671" s="14"/>
      <c r="L5671" s="14"/>
      <c r="M5671" s="14"/>
      <c r="N5671" s="14"/>
      <c r="O5671" s="14"/>
      <c r="P5671" s="14"/>
      <c r="Q5671" s="14"/>
    </row>
    <row r="5672" spans="10:17" x14ac:dyDescent="0.25">
      <c r="J5672" s="14"/>
      <c r="K5672" s="14"/>
      <c r="L5672" s="14"/>
      <c r="M5672" s="14"/>
      <c r="N5672" s="14"/>
      <c r="O5672" s="14"/>
      <c r="P5672" s="14"/>
      <c r="Q5672" s="14"/>
    </row>
    <row r="5673" spans="10:17" x14ac:dyDescent="0.25">
      <c r="J5673" s="14"/>
      <c r="K5673" s="14"/>
      <c r="L5673" s="14"/>
      <c r="M5673" s="14"/>
      <c r="N5673" s="14"/>
      <c r="O5673" s="14"/>
      <c r="P5673" s="14"/>
      <c r="Q5673" s="14"/>
    </row>
    <row r="5674" spans="10:17" x14ac:dyDescent="0.25">
      <c r="J5674" s="14"/>
      <c r="K5674" s="14"/>
      <c r="L5674" s="14"/>
      <c r="M5674" s="14"/>
      <c r="N5674" s="14"/>
      <c r="O5674" s="14"/>
      <c r="P5674" s="14"/>
      <c r="Q5674" s="14"/>
    </row>
    <row r="5675" spans="10:17" x14ac:dyDescent="0.25">
      <c r="J5675" s="14"/>
      <c r="K5675" s="14"/>
      <c r="L5675" s="14"/>
      <c r="M5675" s="14"/>
      <c r="N5675" s="14"/>
      <c r="O5675" s="14"/>
      <c r="P5675" s="14"/>
      <c r="Q5675" s="14"/>
    </row>
    <row r="5676" spans="10:17" x14ac:dyDescent="0.25">
      <c r="J5676" s="14"/>
      <c r="K5676" s="14"/>
      <c r="L5676" s="14"/>
      <c r="M5676" s="14"/>
      <c r="N5676" s="14"/>
      <c r="O5676" s="14"/>
      <c r="P5676" s="14"/>
      <c r="Q5676" s="14"/>
    </row>
    <row r="5677" spans="10:17" x14ac:dyDescent="0.25">
      <c r="J5677" s="14"/>
      <c r="K5677" s="14"/>
      <c r="L5677" s="14"/>
      <c r="M5677" s="14"/>
      <c r="N5677" s="14"/>
      <c r="O5677" s="14"/>
      <c r="P5677" s="14"/>
      <c r="Q5677" s="14"/>
    </row>
    <row r="5678" spans="10:17" x14ac:dyDescent="0.25">
      <c r="J5678" s="14"/>
      <c r="K5678" s="14"/>
      <c r="L5678" s="14"/>
      <c r="M5678" s="14"/>
      <c r="N5678" s="14"/>
      <c r="O5678" s="14"/>
      <c r="P5678" s="14"/>
      <c r="Q5678" s="14"/>
    </row>
    <row r="5679" spans="10:17" x14ac:dyDescent="0.25">
      <c r="J5679" s="14"/>
      <c r="K5679" s="14"/>
      <c r="L5679" s="14"/>
      <c r="M5679" s="14"/>
      <c r="N5679" s="14"/>
      <c r="O5679" s="14"/>
      <c r="P5679" s="14"/>
      <c r="Q5679" s="14"/>
    </row>
    <row r="5680" spans="10:17" x14ac:dyDescent="0.25">
      <c r="J5680" s="14"/>
      <c r="K5680" s="14"/>
      <c r="L5680" s="14"/>
      <c r="M5680" s="14"/>
      <c r="N5680" s="14"/>
      <c r="O5680" s="14"/>
      <c r="P5680" s="14"/>
      <c r="Q5680" s="14"/>
    </row>
    <row r="5681" spans="10:17" x14ac:dyDescent="0.25">
      <c r="J5681" s="14"/>
      <c r="K5681" s="14"/>
      <c r="L5681" s="14"/>
      <c r="M5681" s="14"/>
      <c r="N5681" s="14"/>
      <c r="O5681" s="14"/>
      <c r="P5681" s="14"/>
      <c r="Q5681" s="14"/>
    </row>
    <row r="5682" spans="10:17" x14ac:dyDescent="0.25">
      <c r="J5682" s="14"/>
      <c r="K5682" s="14"/>
      <c r="L5682" s="14"/>
      <c r="M5682" s="14"/>
      <c r="N5682" s="14"/>
      <c r="O5682" s="14"/>
      <c r="P5682" s="14"/>
      <c r="Q5682" s="14"/>
    </row>
    <row r="5683" spans="10:17" x14ac:dyDescent="0.25">
      <c r="J5683" s="14"/>
      <c r="K5683" s="14"/>
      <c r="L5683" s="14"/>
      <c r="M5683" s="14"/>
      <c r="N5683" s="14"/>
      <c r="O5683" s="14"/>
      <c r="P5683" s="14"/>
      <c r="Q5683" s="14"/>
    </row>
    <row r="5684" spans="10:17" x14ac:dyDescent="0.25">
      <c r="J5684" s="14"/>
      <c r="K5684" s="14"/>
      <c r="L5684" s="14"/>
      <c r="M5684" s="14"/>
      <c r="N5684" s="14"/>
      <c r="O5684" s="14"/>
      <c r="P5684" s="14"/>
      <c r="Q5684" s="14"/>
    </row>
    <row r="5685" spans="10:17" x14ac:dyDescent="0.25">
      <c r="J5685" s="14"/>
      <c r="K5685" s="14"/>
      <c r="L5685" s="14"/>
      <c r="M5685" s="14"/>
      <c r="N5685" s="14"/>
      <c r="O5685" s="14"/>
      <c r="P5685" s="14"/>
      <c r="Q5685" s="14"/>
    </row>
    <row r="5686" spans="10:17" x14ac:dyDescent="0.25">
      <c r="J5686" s="14"/>
      <c r="K5686" s="14"/>
      <c r="L5686" s="14"/>
      <c r="M5686" s="14"/>
      <c r="N5686" s="14"/>
      <c r="O5686" s="14"/>
      <c r="P5686" s="14"/>
      <c r="Q5686" s="14"/>
    </row>
    <row r="5687" spans="10:17" x14ac:dyDescent="0.25">
      <c r="J5687" s="14"/>
      <c r="K5687" s="14"/>
      <c r="L5687" s="14"/>
      <c r="M5687" s="14"/>
      <c r="N5687" s="14"/>
      <c r="O5687" s="14"/>
      <c r="P5687" s="14"/>
      <c r="Q5687" s="14"/>
    </row>
    <row r="5688" spans="10:17" x14ac:dyDescent="0.25">
      <c r="J5688" s="14"/>
      <c r="K5688" s="14"/>
      <c r="L5688" s="14"/>
      <c r="M5688" s="14"/>
      <c r="N5688" s="14"/>
      <c r="O5688" s="14"/>
      <c r="P5688" s="14"/>
      <c r="Q5688" s="14"/>
    </row>
    <row r="5689" spans="10:17" x14ac:dyDescent="0.25">
      <c r="J5689" s="14"/>
      <c r="K5689" s="14"/>
      <c r="L5689" s="14"/>
      <c r="M5689" s="14"/>
      <c r="N5689" s="14"/>
      <c r="O5689" s="14"/>
      <c r="P5689" s="14"/>
      <c r="Q5689" s="14"/>
    </row>
    <row r="5690" spans="10:17" x14ac:dyDescent="0.25">
      <c r="J5690" s="14"/>
      <c r="K5690" s="14"/>
      <c r="L5690" s="14"/>
      <c r="M5690" s="14"/>
      <c r="N5690" s="14"/>
      <c r="O5690" s="14"/>
      <c r="P5690" s="14"/>
      <c r="Q5690" s="14"/>
    </row>
    <row r="5691" spans="10:17" x14ac:dyDescent="0.25">
      <c r="J5691" s="14"/>
      <c r="K5691" s="14"/>
      <c r="L5691" s="14"/>
      <c r="M5691" s="14"/>
      <c r="N5691" s="14"/>
      <c r="O5691" s="14"/>
      <c r="P5691" s="14"/>
      <c r="Q5691" s="14"/>
    </row>
    <row r="5692" spans="10:17" x14ac:dyDescent="0.25">
      <c r="J5692" s="14"/>
      <c r="K5692" s="14"/>
      <c r="L5692" s="14"/>
      <c r="M5692" s="14"/>
      <c r="N5692" s="14"/>
      <c r="O5692" s="14"/>
      <c r="P5692" s="14"/>
      <c r="Q5692" s="14"/>
    </row>
    <row r="5693" spans="10:17" x14ac:dyDescent="0.25">
      <c r="J5693" s="14"/>
      <c r="K5693" s="14"/>
      <c r="L5693" s="14"/>
      <c r="M5693" s="14"/>
      <c r="N5693" s="14"/>
      <c r="O5693" s="14"/>
      <c r="P5693" s="14"/>
      <c r="Q5693" s="14"/>
    </row>
    <row r="5694" spans="10:17" x14ac:dyDescent="0.25">
      <c r="J5694" s="14"/>
      <c r="K5694" s="14"/>
      <c r="L5694" s="14"/>
      <c r="M5694" s="14"/>
      <c r="N5694" s="14"/>
      <c r="O5694" s="14"/>
      <c r="P5694" s="14"/>
      <c r="Q5694" s="14"/>
    </row>
    <row r="5695" spans="10:17" x14ac:dyDescent="0.25">
      <c r="J5695" s="14"/>
      <c r="K5695" s="14"/>
      <c r="L5695" s="14"/>
      <c r="M5695" s="14"/>
      <c r="N5695" s="14"/>
      <c r="O5695" s="14"/>
      <c r="P5695" s="14"/>
      <c r="Q5695" s="14"/>
    </row>
    <row r="5696" spans="10:17" x14ac:dyDescent="0.25">
      <c r="J5696" s="14"/>
      <c r="K5696" s="14"/>
      <c r="L5696" s="14"/>
      <c r="M5696" s="14"/>
      <c r="N5696" s="14"/>
      <c r="O5696" s="14"/>
      <c r="P5696" s="14"/>
      <c r="Q5696" s="14"/>
    </row>
    <row r="5697" spans="10:17" x14ac:dyDescent="0.25">
      <c r="J5697" s="14"/>
      <c r="K5697" s="14"/>
      <c r="L5697" s="14"/>
      <c r="M5697" s="14"/>
      <c r="N5697" s="14"/>
      <c r="O5697" s="14"/>
      <c r="P5697" s="14"/>
      <c r="Q5697" s="14"/>
    </row>
    <row r="5698" spans="10:17" x14ac:dyDescent="0.25">
      <c r="J5698" s="14"/>
      <c r="K5698" s="14"/>
      <c r="L5698" s="14"/>
      <c r="M5698" s="14"/>
      <c r="N5698" s="14"/>
      <c r="O5698" s="14"/>
      <c r="P5698" s="14"/>
      <c r="Q5698" s="14"/>
    </row>
    <row r="5699" spans="10:17" x14ac:dyDescent="0.25">
      <c r="J5699" s="14"/>
      <c r="K5699" s="14"/>
      <c r="L5699" s="14"/>
      <c r="M5699" s="14"/>
      <c r="N5699" s="14"/>
      <c r="O5699" s="14"/>
      <c r="P5699" s="14"/>
      <c r="Q5699" s="14"/>
    </row>
    <row r="5700" spans="10:17" x14ac:dyDescent="0.25">
      <c r="J5700" s="14"/>
      <c r="K5700" s="14"/>
      <c r="L5700" s="14"/>
      <c r="M5700" s="14"/>
      <c r="N5700" s="14"/>
      <c r="O5700" s="14"/>
      <c r="P5700" s="14"/>
      <c r="Q5700" s="14"/>
    </row>
    <row r="5701" spans="10:17" x14ac:dyDescent="0.25">
      <c r="J5701" s="14"/>
      <c r="K5701" s="14"/>
      <c r="L5701" s="14"/>
      <c r="M5701" s="14"/>
      <c r="N5701" s="14"/>
      <c r="O5701" s="14"/>
      <c r="P5701" s="14"/>
      <c r="Q5701" s="14"/>
    </row>
    <row r="5702" spans="10:17" x14ac:dyDescent="0.25">
      <c r="J5702" s="14"/>
      <c r="K5702" s="14"/>
      <c r="L5702" s="14"/>
      <c r="M5702" s="14"/>
      <c r="N5702" s="14"/>
      <c r="O5702" s="14"/>
      <c r="P5702" s="14"/>
      <c r="Q5702" s="14"/>
    </row>
    <row r="5703" spans="10:17" x14ac:dyDescent="0.25">
      <c r="J5703" s="14"/>
      <c r="K5703" s="14"/>
      <c r="L5703" s="14"/>
      <c r="M5703" s="14"/>
      <c r="N5703" s="14"/>
      <c r="O5703" s="14"/>
      <c r="P5703" s="14"/>
      <c r="Q5703" s="14"/>
    </row>
    <row r="5704" spans="10:17" x14ac:dyDescent="0.25">
      <c r="J5704" s="14"/>
      <c r="K5704" s="14"/>
      <c r="L5704" s="14"/>
      <c r="M5704" s="14"/>
      <c r="N5704" s="14"/>
      <c r="O5704" s="14"/>
      <c r="P5704" s="14"/>
      <c r="Q5704" s="14"/>
    </row>
    <row r="5705" spans="10:17" x14ac:dyDescent="0.25">
      <c r="J5705" s="14"/>
      <c r="K5705" s="14"/>
      <c r="L5705" s="14"/>
      <c r="M5705" s="14"/>
      <c r="N5705" s="14"/>
      <c r="O5705" s="14"/>
      <c r="P5705" s="14"/>
      <c r="Q5705" s="14"/>
    </row>
    <row r="5706" spans="10:17" x14ac:dyDescent="0.25">
      <c r="J5706" s="14"/>
      <c r="K5706" s="14"/>
      <c r="L5706" s="14"/>
      <c r="M5706" s="14"/>
      <c r="N5706" s="14"/>
      <c r="O5706" s="14"/>
      <c r="P5706" s="14"/>
      <c r="Q5706" s="14"/>
    </row>
    <row r="5707" spans="10:17" x14ac:dyDescent="0.25">
      <c r="J5707" s="14"/>
      <c r="K5707" s="14"/>
      <c r="L5707" s="14"/>
      <c r="M5707" s="14"/>
      <c r="N5707" s="14"/>
      <c r="O5707" s="14"/>
      <c r="P5707" s="14"/>
      <c r="Q5707" s="14"/>
    </row>
    <row r="5708" spans="10:17" x14ac:dyDescent="0.25">
      <c r="J5708" s="14"/>
      <c r="K5708" s="14"/>
      <c r="L5708" s="14"/>
      <c r="M5708" s="14"/>
      <c r="N5708" s="14"/>
      <c r="O5708" s="14"/>
      <c r="P5708" s="14"/>
      <c r="Q5708" s="14"/>
    </row>
    <row r="5709" spans="10:17" x14ac:dyDescent="0.25">
      <c r="J5709" s="14"/>
      <c r="K5709" s="14"/>
      <c r="L5709" s="14"/>
      <c r="M5709" s="14"/>
      <c r="N5709" s="14"/>
      <c r="O5709" s="14"/>
      <c r="P5709" s="14"/>
      <c r="Q5709" s="14"/>
    </row>
    <row r="5710" spans="10:17" x14ac:dyDescent="0.25">
      <c r="J5710" s="14"/>
      <c r="K5710" s="14"/>
      <c r="L5710" s="14"/>
      <c r="M5710" s="14"/>
      <c r="N5710" s="14"/>
      <c r="O5710" s="14"/>
      <c r="P5710" s="14"/>
      <c r="Q5710" s="14"/>
    </row>
    <row r="5711" spans="10:17" x14ac:dyDescent="0.25">
      <c r="J5711" s="14"/>
      <c r="K5711" s="14"/>
      <c r="L5711" s="14"/>
      <c r="M5711" s="14"/>
      <c r="N5711" s="14"/>
      <c r="O5711" s="14"/>
      <c r="P5711" s="14"/>
      <c r="Q5711" s="14"/>
    </row>
    <row r="5712" spans="10:17" x14ac:dyDescent="0.25">
      <c r="J5712" s="14"/>
      <c r="K5712" s="14"/>
      <c r="L5712" s="14"/>
      <c r="M5712" s="14"/>
      <c r="N5712" s="14"/>
      <c r="O5712" s="14"/>
      <c r="P5712" s="14"/>
      <c r="Q5712" s="14"/>
    </row>
    <row r="5713" spans="10:17" x14ac:dyDescent="0.25">
      <c r="J5713" s="14"/>
      <c r="K5713" s="14"/>
      <c r="L5713" s="14"/>
      <c r="M5713" s="14"/>
      <c r="N5713" s="14"/>
      <c r="O5713" s="14"/>
      <c r="P5713" s="14"/>
      <c r="Q5713" s="14"/>
    </row>
    <row r="5714" spans="10:17" x14ac:dyDescent="0.25">
      <c r="J5714" s="14"/>
      <c r="K5714" s="14"/>
      <c r="L5714" s="14"/>
      <c r="M5714" s="14"/>
      <c r="N5714" s="14"/>
      <c r="O5714" s="14"/>
      <c r="P5714" s="14"/>
      <c r="Q5714" s="14"/>
    </row>
    <row r="5715" spans="10:17" x14ac:dyDescent="0.25">
      <c r="J5715" s="14"/>
      <c r="K5715" s="14"/>
      <c r="L5715" s="14"/>
      <c r="M5715" s="14"/>
      <c r="N5715" s="14"/>
      <c r="O5715" s="14"/>
      <c r="P5715" s="14"/>
      <c r="Q5715" s="14"/>
    </row>
    <row r="5716" spans="10:17" x14ac:dyDescent="0.25">
      <c r="J5716" s="14"/>
      <c r="K5716" s="14"/>
      <c r="L5716" s="14"/>
      <c r="M5716" s="14"/>
      <c r="N5716" s="14"/>
      <c r="O5716" s="14"/>
      <c r="P5716" s="14"/>
      <c r="Q5716" s="14"/>
    </row>
    <row r="5717" spans="10:17" x14ac:dyDescent="0.25">
      <c r="J5717" s="14"/>
      <c r="K5717" s="14"/>
      <c r="L5717" s="14"/>
      <c r="M5717" s="14"/>
      <c r="N5717" s="14"/>
      <c r="O5717" s="14"/>
      <c r="P5717" s="14"/>
      <c r="Q5717" s="14"/>
    </row>
    <row r="5718" spans="10:17" x14ac:dyDescent="0.25">
      <c r="J5718" s="14"/>
      <c r="K5718" s="14"/>
      <c r="L5718" s="14"/>
      <c r="M5718" s="14"/>
      <c r="N5718" s="14"/>
      <c r="O5718" s="14"/>
      <c r="P5718" s="14"/>
      <c r="Q5718" s="14"/>
    </row>
    <row r="5719" spans="10:17" x14ac:dyDescent="0.25">
      <c r="J5719" s="14"/>
      <c r="K5719" s="14"/>
      <c r="L5719" s="14"/>
      <c r="M5719" s="14"/>
      <c r="N5719" s="14"/>
      <c r="O5719" s="14"/>
      <c r="P5719" s="14"/>
      <c r="Q5719" s="14"/>
    </row>
    <row r="5720" spans="10:17" x14ac:dyDescent="0.25">
      <c r="J5720" s="14"/>
      <c r="K5720" s="14"/>
      <c r="L5720" s="14"/>
      <c r="M5720" s="14"/>
      <c r="N5720" s="14"/>
      <c r="O5720" s="14"/>
      <c r="P5720" s="14"/>
      <c r="Q5720" s="14"/>
    </row>
    <row r="5721" spans="10:17" x14ac:dyDescent="0.25">
      <c r="J5721" s="14"/>
      <c r="K5721" s="14"/>
      <c r="L5721" s="14"/>
      <c r="M5721" s="14"/>
      <c r="N5721" s="14"/>
      <c r="O5721" s="14"/>
      <c r="P5721" s="14"/>
      <c r="Q5721" s="14"/>
    </row>
    <row r="5722" spans="10:17" x14ac:dyDescent="0.25">
      <c r="J5722" s="14"/>
      <c r="K5722" s="14"/>
      <c r="L5722" s="14"/>
      <c r="M5722" s="14"/>
      <c r="N5722" s="14"/>
      <c r="O5722" s="14"/>
      <c r="P5722" s="14"/>
      <c r="Q5722" s="14"/>
    </row>
    <row r="5723" spans="10:17" x14ac:dyDescent="0.25">
      <c r="J5723" s="14"/>
      <c r="K5723" s="14"/>
      <c r="L5723" s="14"/>
      <c r="M5723" s="14"/>
      <c r="N5723" s="14"/>
      <c r="O5723" s="14"/>
      <c r="P5723" s="14"/>
      <c r="Q5723" s="14"/>
    </row>
    <row r="5724" spans="10:17" x14ac:dyDescent="0.25">
      <c r="J5724" s="14"/>
      <c r="K5724" s="14"/>
      <c r="L5724" s="14"/>
      <c r="M5724" s="14"/>
      <c r="N5724" s="14"/>
      <c r="O5724" s="14"/>
      <c r="P5724" s="14"/>
      <c r="Q5724" s="14"/>
    </row>
    <row r="5725" spans="10:17" x14ac:dyDescent="0.25">
      <c r="J5725" s="14"/>
      <c r="K5725" s="14"/>
      <c r="L5725" s="14"/>
      <c r="M5725" s="14"/>
      <c r="N5725" s="14"/>
      <c r="O5725" s="14"/>
      <c r="P5725" s="14"/>
      <c r="Q5725" s="14"/>
    </row>
    <row r="5726" spans="10:17" x14ac:dyDescent="0.25">
      <c r="J5726" s="14"/>
      <c r="K5726" s="14"/>
      <c r="L5726" s="14"/>
      <c r="M5726" s="14"/>
      <c r="N5726" s="14"/>
      <c r="O5726" s="14"/>
      <c r="P5726" s="14"/>
      <c r="Q5726" s="14"/>
    </row>
    <row r="5727" spans="10:17" x14ac:dyDescent="0.25">
      <c r="J5727" s="14"/>
      <c r="K5727" s="14"/>
      <c r="L5727" s="14"/>
      <c r="M5727" s="14"/>
      <c r="N5727" s="14"/>
      <c r="O5727" s="14"/>
      <c r="P5727" s="14"/>
      <c r="Q5727" s="14"/>
    </row>
    <row r="5728" spans="10:17" x14ac:dyDescent="0.25">
      <c r="J5728" s="14"/>
      <c r="K5728" s="14"/>
      <c r="L5728" s="14"/>
      <c r="M5728" s="14"/>
      <c r="N5728" s="14"/>
      <c r="O5728" s="14"/>
      <c r="P5728" s="14"/>
      <c r="Q5728" s="14"/>
    </row>
    <row r="5729" spans="10:17" x14ac:dyDescent="0.25">
      <c r="J5729" s="14"/>
      <c r="K5729" s="14"/>
      <c r="L5729" s="14"/>
      <c r="M5729" s="14"/>
      <c r="N5729" s="14"/>
      <c r="O5729" s="14"/>
      <c r="P5729" s="14"/>
      <c r="Q5729" s="14"/>
    </row>
    <row r="5730" spans="10:17" x14ac:dyDescent="0.25">
      <c r="J5730" s="14"/>
      <c r="K5730" s="14"/>
      <c r="L5730" s="14"/>
      <c r="M5730" s="14"/>
      <c r="N5730" s="14"/>
      <c r="O5730" s="14"/>
      <c r="P5730" s="14"/>
      <c r="Q5730" s="14"/>
    </row>
    <row r="5731" spans="10:17" x14ac:dyDescent="0.25">
      <c r="J5731" s="14"/>
      <c r="K5731" s="14"/>
      <c r="L5731" s="14"/>
      <c r="M5731" s="14"/>
      <c r="N5731" s="14"/>
      <c r="O5731" s="14"/>
      <c r="P5731" s="14"/>
      <c r="Q5731" s="14"/>
    </row>
    <row r="5732" spans="10:17" x14ac:dyDescent="0.25">
      <c r="J5732" s="14"/>
      <c r="K5732" s="14"/>
      <c r="L5732" s="14"/>
      <c r="M5732" s="14"/>
      <c r="N5732" s="14"/>
      <c r="O5732" s="14"/>
      <c r="P5732" s="14"/>
      <c r="Q5732" s="14"/>
    </row>
    <row r="5733" spans="10:17" x14ac:dyDescent="0.25">
      <c r="J5733" s="14"/>
      <c r="K5733" s="14"/>
      <c r="L5733" s="14"/>
      <c r="M5733" s="14"/>
      <c r="N5733" s="14"/>
      <c r="O5733" s="14"/>
      <c r="P5733" s="14"/>
      <c r="Q5733" s="14"/>
    </row>
    <row r="5734" spans="10:17" x14ac:dyDescent="0.25">
      <c r="J5734" s="14"/>
      <c r="K5734" s="14"/>
      <c r="L5734" s="14"/>
      <c r="M5734" s="14"/>
      <c r="N5734" s="14"/>
      <c r="O5734" s="14"/>
      <c r="P5734" s="14"/>
      <c r="Q5734" s="14"/>
    </row>
    <row r="5735" spans="10:17" x14ac:dyDescent="0.25">
      <c r="J5735" s="14"/>
      <c r="K5735" s="14"/>
      <c r="L5735" s="14"/>
      <c r="M5735" s="14"/>
      <c r="N5735" s="14"/>
      <c r="O5735" s="14"/>
      <c r="P5735" s="14"/>
      <c r="Q5735" s="14"/>
    </row>
    <row r="5736" spans="10:17" x14ac:dyDescent="0.25">
      <c r="J5736" s="14"/>
      <c r="K5736" s="14"/>
      <c r="L5736" s="14"/>
      <c r="M5736" s="14"/>
      <c r="N5736" s="14"/>
      <c r="O5736" s="14"/>
      <c r="P5736" s="14"/>
      <c r="Q5736" s="14"/>
    </row>
    <row r="5737" spans="10:17" x14ac:dyDescent="0.25">
      <c r="J5737" s="14"/>
      <c r="K5737" s="14"/>
      <c r="L5737" s="14"/>
      <c r="M5737" s="14"/>
      <c r="N5737" s="14"/>
      <c r="O5737" s="14"/>
      <c r="P5737" s="14"/>
      <c r="Q5737" s="14"/>
    </row>
    <row r="5738" spans="10:17" x14ac:dyDescent="0.25">
      <c r="J5738" s="14"/>
      <c r="K5738" s="14"/>
      <c r="L5738" s="14"/>
      <c r="M5738" s="14"/>
      <c r="N5738" s="14"/>
      <c r="O5738" s="14"/>
      <c r="P5738" s="14"/>
      <c r="Q5738" s="14"/>
    </row>
    <row r="5739" spans="10:17" x14ac:dyDescent="0.25">
      <c r="J5739" s="14"/>
      <c r="K5739" s="14"/>
      <c r="L5739" s="14"/>
      <c r="M5739" s="14"/>
      <c r="N5739" s="14"/>
      <c r="O5739" s="14"/>
      <c r="P5739" s="14"/>
      <c r="Q5739" s="14"/>
    </row>
    <row r="5740" spans="10:17" x14ac:dyDescent="0.25">
      <c r="J5740" s="14"/>
      <c r="K5740" s="14"/>
      <c r="L5740" s="14"/>
      <c r="M5740" s="14"/>
      <c r="N5740" s="14"/>
      <c r="O5740" s="14"/>
      <c r="P5740" s="14"/>
      <c r="Q5740" s="14"/>
    </row>
    <row r="5741" spans="10:17" x14ac:dyDescent="0.25">
      <c r="J5741" s="14"/>
      <c r="K5741" s="14"/>
      <c r="L5741" s="14"/>
      <c r="M5741" s="14"/>
      <c r="N5741" s="14"/>
      <c r="O5741" s="14"/>
      <c r="P5741" s="14"/>
      <c r="Q5741" s="14"/>
    </row>
    <row r="5742" spans="10:17" x14ac:dyDescent="0.25">
      <c r="J5742" s="14"/>
      <c r="K5742" s="14"/>
      <c r="L5742" s="14"/>
      <c r="M5742" s="14"/>
      <c r="N5742" s="14"/>
      <c r="O5742" s="14"/>
      <c r="P5742" s="14"/>
      <c r="Q5742" s="14"/>
    </row>
    <row r="5743" spans="10:17" x14ac:dyDescent="0.25">
      <c r="J5743" s="14"/>
      <c r="K5743" s="14"/>
      <c r="L5743" s="14"/>
      <c r="M5743" s="14"/>
      <c r="N5743" s="14"/>
      <c r="O5743" s="14"/>
      <c r="P5743" s="14"/>
      <c r="Q5743" s="14"/>
    </row>
    <row r="5744" spans="10:17" x14ac:dyDescent="0.25">
      <c r="J5744" s="14"/>
      <c r="K5744" s="14"/>
      <c r="L5744" s="14"/>
      <c r="M5744" s="14"/>
      <c r="N5744" s="14"/>
      <c r="O5744" s="14"/>
      <c r="P5744" s="14"/>
      <c r="Q5744" s="14"/>
    </row>
    <row r="5745" spans="10:17" x14ac:dyDescent="0.25">
      <c r="J5745" s="14"/>
      <c r="K5745" s="14"/>
      <c r="L5745" s="14"/>
      <c r="M5745" s="14"/>
      <c r="N5745" s="14"/>
      <c r="O5745" s="14"/>
      <c r="P5745" s="14"/>
      <c r="Q5745" s="14"/>
    </row>
    <row r="5746" spans="10:17" x14ac:dyDescent="0.25">
      <c r="J5746" s="14"/>
      <c r="K5746" s="14"/>
      <c r="L5746" s="14"/>
      <c r="M5746" s="14"/>
      <c r="N5746" s="14"/>
      <c r="O5746" s="14"/>
      <c r="P5746" s="14"/>
      <c r="Q5746" s="14"/>
    </row>
    <row r="5747" spans="10:17" x14ac:dyDescent="0.25">
      <c r="J5747" s="14"/>
      <c r="K5747" s="14"/>
      <c r="L5747" s="14"/>
      <c r="M5747" s="14"/>
      <c r="N5747" s="14"/>
      <c r="O5747" s="14"/>
      <c r="P5747" s="14"/>
      <c r="Q5747" s="14"/>
    </row>
    <row r="5748" spans="10:17" x14ac:dyDescent="0.25">
      <c r="J5748" s="14"/>
      <c r="K5748" s="14"/>
      <c r="L5748" s="14"/>
      <c r="M5748" s="14"/>
      <c r="N5748" s="14"/>
      <c r="O5748" s="14"/>
      <c r="P5748" s="14"/>
      <c r="Q5748" s="14"/>
    </row>
    <row r="5749" spans="10:17" x14ac:dyDescent="0.25">
      <c r="J5749" s="14"/>
      <c r="K5749" s="14"/>
      <c r="L5749" s="14"/>
      <c r="M5749" s="14"/>
      <c r="N5749" s="14"/>
      <c r="O5749" s="14"/>
      <c r="P5749" s="14"/>
      <c r="Q5749" s="14"/>
    </row>
    <row r="5750" spans="10:17" x14ac:dyDescent="0.25">
      <c r="J5750" s="14"/>
      <c r="K5750" s="14"/>
      <c r="L5750" s="14"/>
      <c r="M5750" s="14"/>
      <c r="N5750" s="14"/>
      <c r="O5750" s="14"/>
      <c r="P5750" s="14"/>
      <c r="Q5750" s="14"/>
    </row>
    <row r="5751" spans="10:17" x14ac:dyDescent="0.25">
      <c r="J5751" s="14"/>
      <c r="K5751" s="14"/>
      <c r="L5751" s="14"/>
      <c r="M5751" s="14"/>
      <c r="N5751" s="14"/>
      <c r="O5751" s="14"/>
      <c r="P5751" s="14"/>
      <c r="Q5751" s="14"/>
    </row>
    <row r="5752" spans="10:17" x14ac:dyDescent="0.25">
      <c r="J5752" s="14"/>
      <c r="K5752" s="14"/>
      <c r="L5752" s="14"/>
      <c r="M5752" s="14"/>
      <c r="N5752" s="14"/>
      <c r="O5752" s="14"/>
      <c r="P5752" s="14"/>
      <c r="Q5752" s="14"/>
    </row>
    <row r="5753" spans="10:17" x14ac:dyDescent="0.25">
      <c r="J5753" s="14"/>
      <c r="K5753" s="14"/>
      <c r="L5753" s="14"/>
      <c r="M5753" s="14"/>
      <c r="N5753" s="14"/>
      <c r="O5753" s="14"/>
      <c r="P5753" s="14"/>
      <c r="Q5753" s="14"/>
    </row>
    <row r="5754" spans="10:17" x14ac:dyDescent="0.25">
      <c r="J5754" s="14"/>
      <c r="K5754" s="14"/>
      <c r="L5754" s="14"/>
      <c r="M5754" s="14"/>
      <c r="N5754" s="14"/>
      <c r="O5754" s="14"/>
      <c r="P5754" s="14"/>
      <c r="Q5754" s="14"/>
    </row>
    <row r="5755" spans="10:17" x14ac:dyDescent="0.25">
      <c r="J5755" s="14"/>
      <c r="K5755" s="14"/>
      <c r="L5755" s="14"/>
      <c r="M5755" s="14"/>
      <c r="N5755" s="14"/>
      <c r="O5755" s="14"/>
      <c r="P5755" s="14"/>
      <c r="Q5755" s="14"/>
    </row>
    <row r="5756" spans="10:17" x14ac:dyDescent="0.25">
      <c r="J5756" s="14"/>
      <c r="K5756" s="14"/>
      <c r="L5756" s="14"/>
      <c r="M5756" s="14"/>
      <c r="N5756" s="14"/>
      <c r="O5756" s="14"/>
      <c r="P5756" s="14"/>
      <c r="Q5756" s="14"/>
    </row>
    <row r="5757" spans="10:17" x14ac:dyDescent="0.25">
      <c r="J5757" s="14"/>
      <c r="K5757" s="14"/>
      <c r="L5757" s="14"/>
      <c r="M5757" s="14"/>
      <c r="N5757" s="14"/>
      <c r="O5757" s="14"/>
      <c r="P5757" s="14"/>
      <c r="Q5757" s="14"/>
    </row>
    <row r="5758" spans="10:17" x14ac:dyDescent="0.25">
      <c r="J5758" s="14"/>
      <c r="K5758" s="14"/>
      <c r="L5758" s="14"/>
      <c r="M5758" s="14"/>
      <c r="N5758" s="14"/>
      <c r="O5758" s="14"/>
      <c r="P5758" s="14"/>
      <c r="Q5758" s="14"/>
    </row>
    <row r="5759" spans="10:17" x14ac:dyDescent="0.25">
      <c r="J5759" s="14"/>
      <c r="K5759" s="14"/>
      <c r="L5759" s="14"/>
      <c r="M5759" s="14"/>
      <c r="N5759" s="14"/>
      <c r="O5759" s="14"/>
      <c r="P5759" s="14"/>
      <c r="Q5759" s="14"/>
    </row>
    <row r="5760" spans="10:17" x14ac:dyDescent="0.25">
      <c r="J5760" s="14"/>
      <c r="K5760" s="14"/>
      <c r="L5760" s="14"/>
      <c r="M5760" s="14"/>
      <c r="N5760" s="14"/>
      <c r="O5760" s="14"/>
      <c r="P5760" s="14"/>
      <c r="Q5760" s="14"/>
    </row>
    <row r="5761" spans="10:17" x14ac:dyDescent="0.25">
      <c r="J5761" s="14"/>
      <c r="K5761" s="14"/>
      <c r="L5761" s="14"/>
      <c r="M5761" s="14"/>
      <c r="N5761" s="14"/>
      <c r="O5761" s="14"/>
      <c r="P5761" s="14"/>
      <c r="Q5761" s="14"/>
    </row>
    <row r="5762" spans="10:17" x14ac:dyDescent="0.25">
      <c r="J5762" s="14"/>
      <c r="K5762" s="14"/>
      <c r="L5762" s="14"/>
      <c r="M5762" s="14"/>
      <c r="N5762" s="14"/>
      <c r="O5762" s="14"/>
      <c r="P5762" s="14"/>
      <c r="Q5762" s="14"/>
    </row>
    <row r="5763" spans="10:17" x14ac:dyDescent="0.25">
      <c r="J5763" s="14"/>
      <c r="K5763" s="14"/>
      <c r="L5763" s="14"/>
      <c r="M5763" s="14"/>
      <c r="N5763" s="14"/>
      <c r="O5763" s="14"/>
      <c r="P5763" s="14"/>
      <c r="Q5763" s="14"/>
    </row>
    <row r="5764" spans="10:17" x14ac:dyDescent="0.25">
      <c r="J5764" s="14"/>
      <c r="K5764" s="14"/>
      <c r="L5764" s="14"/>
      <c r="M5764" s="14"/>
      <c r="N5764" s="14"/>
      <c r="O5764" s="14"/>
      <c r="P5764" s="14"/>
      <c r="Q5764" s="14"/>
    </row>
    <row r="5765" spans="10:17" x14ac:dyDescent="0.25">
      <c r="J5765" s="14"/>
      <c r="K5765" s="14"/>
      <c r="L5765" s="14"/>
      <c r="M5765" s="14"/>
      <c r="N5765" s="14"/>
      <c r="O5765" s="14"/>
      <c r="P5765" s="14"/>
      <c r="Q5765" s="14"/>
    </row>
    <row r="5766" spans="10:17" x14ac:dyDescent="0.25">
      <c r="J5766" s="14"/>
      <c r="K5766" s="14"/>
      <c r="L5766" s="14"/>
      <c r="M5766" s="14"/>
      <c r="N5766" s="14"/>
      <c r="O5766" s="14"/>
      <c r="P5766" s="14"/>
      <c r="Q5766" s="14"/>
    </row>
    <row r="5767" spans="10:17" x14ac:dyDescent="0.25">
      <c r="J5767" s="14"/>
      <c r="K5767" s="14"/>
      <c r="L5767" s="14"/>
      <c r="M5767" s="14"/>
      <c r="N5767" s="14"/>
      <c r="O5767" s="14"/>
      <c r="P5767" s="14"/>
      <c r="Q5767" s="14"/>
    </row>
    <row r="5768" spans="10:17" x14ac:dyDescent="0.25">
      <c r="J5768" s="14"/>
      <c r="K5768" s="14"/>
      <c r="L5768" s="14"/>
      <c r="M5768" s="14"/>
      <c r="N5768" s="14"/>
      <c r="O5768" s="14"/>
      <c r="P5768" s="14"/>
      <c r="Q5768" s="14"/>
    </row>
    <row r="5769" spans="10:17" x14ac:dyDescent="0.25">
      <c r="J5769" s="14"/>
      <c r="K5769" s="14"/>
      <c r="L5769" s="14"/>
      <c r="M5769" s="14"/>
      <c r="N5769" s="14"/>
      <c r="O5769" s="14"/>
      <c r="P5769" s="14"/>
      <c r="Q5769" s="14"/>
    </row>
    <row r="5770" spans="10:17" x14ac:dyDescent="0.25">
      <c r="J5770" s="14"/>
      <c r="K5770" s="14"/>
      <c r="L5770" s="14"/>
      <c r="M5770" s="14"/>
      <c r="N5770" s="14"/>
      <c r="O5770" s="14"/>
      <c r="P5770" s="14"/>
      <c r="Q5770" s="14"/>
    </row>
    <row r="5771" spans="10:17" x14ac:dyDescent="0.25">
      <c r="J5771" s="14"/>
      <c r="K5771" s="14"/>
      <c r="L5771" s="14"/>
      <c r="M5771" s="14"/>
      <c r="N5771" s="14"/>
      <c r="O5771" s="14"/>
      <c r="P5771" s="14"/>
      <c r="Q5771" s="14"/>
    </row>
    <row r="5772" spans="10:17" x14ac:dyDescent="0.25">
      <c r="J5772" s="14"/>
      <c r="K5772" s="14"/>
      <c r="L5772" s="14"/>
      <c r="M5772" s="14"/>
      <c r="N5772" s="14"/>
      <c r="O5772" s="14"/>
      <c r="P5772" s="14"/>
      <c r="Q5772" s="14"/>
    </row>
    <row r="5773" spans="10:17" x14ac:dyDescent="0.25">
      <c r="J5773" s="14"/>
      <c r="K5773" s="14"/>
      <c r="L5773" s="14"/>
      <c r="M5773" s="14"/>
      <c r="N5773" s="14"/>
      <c r="O5773" s="14"/>
      <c r="P5773" s="14"/>
      <c r="Q5773" s="14"/>
    </row>
    <row r="5774" spans="10:17" x14ac:dyDescent="0.25">
      <c r="J5774" s="14"/>
      <c r="K5774" s="14"/>
      <c r="L5774" s="14"/>
      <c r="M5774" s="14"/>
      <c r="N5774" s="14"/>
      <c r="O5774" s="14"/>
      <c r="P5774" s="14"/>
      <c r="Q5774" s="14"/>
    </row>
    <row r="5775" spans="10:17" x14ac:dyDescent="0.25">
      <c r="J5775" s="14"/>
      <c r="K5775" s="14"/>
      <c r="L5775" s="14"/>
      <c r="M5775" s="14"/>
      <c r="N5775" s="14"/>
      <c r="O5775" s="14"/>
      <c r="P5775" s="14"/>
      <c r="Q5775" s="14"/>
    </row>
    <row r="5776" spans="10:17" x14ac:dyDescent="0.25">
      <c r="J5776" s="14"/>
      <c r="K5776" s="14"/>
      <c r="L5776" s="14"/>
      <c r="M5776" s="14"/>
      <c r="N5776" s="14"/>
      <c r="O5776" s="14"/>
      <c r="P5776" s="14"/>
      <c r="Q5776" s="14"/>
    </row>
    <row r="5777" spans="10:17" x14ac:dyDescent="0.25">
      <c r="J5777" s="14"/>
      <c r="K5777" s="14"/>
      <c r="L5777" s="14"/>
      <c r="M5777" s="14"/>
      <c r="N5777" s="14"/>
      <c r="O5777" s="14"/>
      <c r="P5777" s="14"/>
      <c r="Q5777" s="14"/>
    </row>
    <row r="5778" spans="10:17" x14ac:dyDescent="0.25">
      <c r="J5778" s="14"/>
      <c r="K5778" s="14"/>
      <c r="L5778" s="14"/>
      <c r="M5778" s="14"/>
      <c r="N5778" s="14"/>
      <c r="O5778" s="14"/>
      <c r="P5778" s="14"/>
      <c r="Q5778" s="14"/>
    </row>
    <row r="5779" spans="10:17" x14ac:dyDescent="0.25">
      <c r="J5779" s="14"/>
      <c r="K5779" s="14"/>
      <c r="L5779" s="14"/>
      <c r="M5779" s="14"/>
      <c r="N5779" s="14"/>
      <c r="O5779" s="14"/>
      <c r="P5779" s="14"/>
      <c r="Q5779" s="14"/>
    </row>
    <row r="5780" spans="10:17" x14ac:dyDescent="0.25">
      <c r="J5780" s="14"/>
      <c r="K5780" s="14"/>
      <c r="L5780" s="14"/>
      <c r="M5780" s="14"/>
      <c r="N5780" s="14"/>
      <c r="O5780" s="14"/>
      <c r="P5780" s="14"/>
      <c r="Q5780" s="14"/>
    </row>
    <row r="5781" spans="10:17" x14ac:dyDescent="0.25">
      <c r="J5781" s="14"/>
      <c r="K5781" s="14"/>
      <c r="L5781" s="14"/>
      <c r="M5781" s="14"/>
      <c r="N5781" s="14"/>
      <c r="O5781" s="14"/>
      <c r="P5781" s="14"/>
      <c r="Q5781" s="14"/>
    </row>
    <row r="5782" spans="10:17" x14ac:dyDescent="0.25">
      <c r="J5782" s="14"/>
      <c r="K5782" s="14"/>
      <c r="L5782" s="14"/>
      <c r="M5782" s="14"/>
      <c r="N5782" s="14"/>
      <c r="O5782" s="14"/>
      <c r="P5782" s="14"/>
      <c r="Q5782" s="14"/>
    </row>
    <row r="5783" spans="10:17" x14ac:dyDescent="0.25">
      <c r="J5783" s="14"/>
      <c r="K5783" s="14"/>
      <c r="L5783" s="14"/>
      <c r="M5783" s="14"/>
      <c r="N5783" s="14"/>
      <c r="O5783" s="14"/>
      <c r="P5783" s="14"/>
      <c r="Q5783" s="14"/>
    </row>
    <row r="5784" spans="10:17" x14ac:dyDescent="0.25">
      <c r="J5784" s="14"/>
      <c r="K5784" s="14"/>
      <c r="L5784" s="14"/>
      <c r="M5784" s="14"/>
      <c r="N5784" s="14"/>
      <c r="O5784" s="14"/>
      <c r="P5784" s="14"/>
      <c r="Q5784" s="14"/>
    </row>
    <row r="5785" spans="10:17" x14ac:dyDescent="0.25">
      <c r="J5785" s="14"/>
      <c r="K5785" s="14"/>
      <c r="L5785" s="14"/>
      <c r="M5785" s="14"/>
      <c r="N5785" s="14"/>
      <c r="O5785" s="14"/>
      <c r="P5785" s="14"/>
      <c r="Q5785" s="14"/>
    </row>
    <row r="5786" spans="10:17" x14ac:dyDescent="0.25">
      <c r="J5786" s="14"/>
      <c r="K5786" s="14"/>
      <c r="L5786" s="14"/>
      <c r="M5786" s="14"/>
      <c r="N5786" s="14"/>
      <c r="O5786" s="14"/>
      <c r="P5786" s="14"/>
      <c r="Q5786" s="14"/>
    </row>
    <row r="5787" spans="10:17" x14ac:dyDescent="0.25">
      <c r="J5787" s="14"/>
      <c r="K5787" s="14"/>
      <c r="L5787" s="14"/>
      <c r="M5787" s="14"/>
      <c r="N5787" s="14"/>
      <c r="O5787" s="14"/>
      <c r="P5787" s="14"/>
      <c r="Q5787" s="14"/>
    </row>
    <row r="5788" spans="10:17" x14ac:dyDescent="0.25">
      <c r="J5788" s="14"/>
      <c r="K5788" s="14"/>
      <c r="L5788" s="14"/>
      <c r="M5788" s="14"/>
      <c r="N5788" s="14"/>
      <c r="O5788" s="14"/>
      <c r="P5788" s="14"/>
      <c r="Q5788" s="14"/>
    </row>
    <row r="5789" spans="10:17" x14ac:dyDescent="0.25">
      <c r="J5789" s="14"/>
      <c r="K5789" s="14"/>
      <c r="L5789" s="14"/>
      <c r="M5789" s="14"/>
      <c r="N5789" s="14"/>
      <c r="O5789" s="14"/>
      <c r="P5789" s="14"/>
      <c r="Q5789" s="14"/>
    </row>
    <row r="5790" spans="10:17" x14ac:dyDescent="0.25">
      <c r="J5790" s="14"/>
      <c r="K5790" s="14"/>
      <c r="L5790" s="14"/>
      <c r="M5790" s="14"/>
      <c r="N5790" s="14"/>
      <c r="O5790" s="14"/>
      <c r="P5790" s="14"/>
      <c r="Q5790" s="14"/>
    </row>
    <row r="5791" spans="10:17" x14ac:dyDescent="0.25">
      <c r="J5791" s="14"/>
      <c r="K5791" s="14"/>
      <c r="L5791" s="14"/>
      <c r="M5791" s="14"/>
      <c r="N5791" s="14"/>
      <c r="O5791" s="14"/>
      <c r="P5791" s="14"/>
      <c r="Q5791" s="14"/>
    </row>
    <row r="5792" spans="10:17" x14ac:dyDescent="0.25">
      <c r="J5792" s="14"/>
      <c r="K5792" s="14"/>
      <c r="L5792" s="14"/>
      <c r="M5792" s="14"/>
      <c r="N5792" s="14"/>
      <c r="O5792" s="14"/>
      <c r="P5792" s="14"/>
      <c r="Q5792" s="14"/>
    </row>
    <row r="5793" spans="10:17" x14ac:dyDescent="0.25">
      <c r="J5793" s="14"/>
      <c r="K5793" s="14"/>
      <c r="L5793" s="14"/>
      <c r="M5793" s="14"/>
      <c r="N5793" s="14"/>
      <c r="O5793" s="14"/>
      <c r="P5793" s="14"/>
      <c r="Q5793" s="14"/>
    </row>
    <row r="5794" spans="10:17" x14ac:dyDescent="0.25">
      <c r="J5794" s="14"/>
      <c r="K5794" s="14"/>
      <c r="L5794" s="14"/>
      <c r="M5794" s="14"/>
      <c r="N5794" s="14"/>
      <c r="O5794" s="14"/>
      <c r="P5794" s="14"/>
      <c r="Q5794" s="14"/>
    </row>
    <row r="5795" spans="10:17" x14ac:dyDescent="0.25">
      <c r="J5795" s="14"/>
      <c r="K5795" s="14"/>
      <c r="L5795" s="14"/>
      <c r="M5795" s="14"/>
      <c r="N5795" s="14"/>
      <c r="O5795" s="14"/>
      <c r="P5795" s="14"/>
      <c r="Q5795" s="14"/>
    </row>
    <row r="5796" spans="10:17" x14ac:dyDescent="0.25">
      <c r="J5796" s="14"/>
      <c r="K5796" s="14"/>
      <c r="L5796" s="14"/>
      <c r="M5796" s="14"/>
      <c r="N5796" s="14"/>
      <c r="O5796" s="14"/>
      <c r="P5796" s="14"/>
      <c r="Q5796" s="14"/>
    </row>
    <row r="5797" spans="10:17" x14ac:dyDescent="0.25">
      <c r="J5797" s="14"/>
      <c r="K5797" s="14"/>
      <c r="L5797" s="14"/>
      <c r="M5797" s="14"/>
      <c r="N5797" s="14"/>
      <c r="O5797" s="14"/>
      <c r="P5797" s="14"/>
      <c r="Q5797" s="14"/>
    </row>
    <row r="5798" spans="10:17" x14ac:dyDescent="0.25">
      <c r="J5798" s="14"/>
      <c r="K5798" s="14"/>
      <c r="L5798" s="14"/>
      <c r="M5798" s="14"/>
      <c r="N5798" s="14"/>
      <c r="O5798" s="14"/>
      <c r="P5798" s="14"/>
      <c r="Q5798" s="14"/>
    </row>
    <row r="5799" spans="10:17" x14ac:dyDescent="0.25">
      <c r="J5799" s="14"/>
      <c r="K5799" s="14"/>
      <c r="L5799" s="14"/>
      <c r="M5799" s="14"/>
      <c r="N5799" s="14"/>
      <c r="O5799" s="14"/>
      <c r="P5799" s="14"/>
      <c r="Q5799" s="14"/>
    </row>
    <row r="5800" spans="10:17" x14ac:dyDescent="0.25">
      <c r="J5800" s="14"/>
      <c r="K5800" s="14"/>
      <c r="L5800" s="14"/>
      <c r="M5800" s="14"/>
      <c r="N5800" s="14"/>
      <c r="O5800" s="14"/>
      <c r="P5800" s="14"/>
      <c r="Q5800" s="14"/>
    </row>
    <row r="5801" spans="10:17" x14ac:dyDescent="0.25">
      <c r="J5801" s="14"/>
      <c r="K5801" s="14"/>
      <c r="L5801" s="14"/>
      <c r="M5801" s="14"/>
      <c r="N5801" s="14"/>
      <c r="O5801" s="14"/>
      <c r="P5801" s="14"/>
      <c r="Q5801" s="14"/>
    </row>
    <row r="5802" spans="10:17" x14ac:dyDescent="0.25">
      <c r="J5802" s="14"/>
      <c r="K5802" s="14"/>
      <c r="L5802" s="14"/>
      <c r="M5802" s="14"/>
      <c r="N5802" s="14"/>
      <c r="O5802" s="14"/>
      <c r="P5802" s="14"/>
      <c r="Q5802" s="14"/>
    </row>
    <row r="5803" spans="10:17" x14ac:dyDescent="0.25">
      <c r="J5803" s="14"/>
      <c r="K5803" s="14"/>
      <c r="L5803" s="14"/>
      <c r="M5803" s="14"/>
      <c r="N5803" s="14"/>
      <c r="O5803" s="14"/>
      <c r="P5803" s="14"/>
      <c r="Q5803" s="14"/>
    </row>
    <row r="5804" spans="10:17" x14ac:dyDescent="0.25">
      <c r="J5804" s="14"/>
      <c r="K5804" s="14"/>
      <c r="L5804" s="14"/>
      <c r="M5804" s="14"/>
      <c r="N5804" s="14"/>
      <c r="O5804" s="14"/>
      <c r="P5804" s="14"/>
      <c r="Q5804" s="14"/>
    </row>
    <row r="5805" spans="10:17" x14ac:dyDescent="0.25">
      <c r="J5805" s="14"/>
      <c r="K5805" s="14"/>
      <c r="L5805" s="14"/>
      <c r="M5805" s="14"/>
      <c r="N5805" s="14"/>
      <c r="O5805" s="14"/>
      <c r="P5805" s="14"/>
      <c r="Q5805" s="14"/>
    </row>
    <row r="5806" spans="10:17" x14ac:dyDescent="0.25">
      <c r="J5806" s="14"/>
      <c r="K5806" s="14"/>
      <c r="L5806" s="14"/>
      <c r="M5806" s="14"/>
      <c r="N5806" s="14"/>
      <c r="O5806" s="14"/>
      <c r="P5806" s="14"/>
      <c r="Q5806" s="14"/>
    </row>
    <row r="5807" spans="10:17" x14ac:dyDescent="0.25">
      <c r="J5807" s="14"/>
      <c r="K5807" s="14"/>
      <c r="L5807" s="14"/>
      <c r="M5807" s="14"/>
      <c r="N5807" s="14"/>
      <c r="O5807" s="14"/>
      <c r="P5807" s="14"/>
      <c r="Q5807" s="14"/>
    </row>
    <row r="5808" spans="10:17" x14ac:dyDescent="0.25">
      <c r="J5808" s="14"/>
      <c r="K5808" s="14"/>
      <c r="L5808" s="14"/>
      <c r="M5808" s="14"/>
      <c r="N5808" s="14"/>
      <c r="O5808" s="14"/>
      <c r="P5808" s="14"/>
      <c r="Q5808" s="14"/>
    </row>
    <row r="5809" spans="10:17" x14ac:dyDescent="0.25">
      <c r="J5809" s="14"/>
      <c r="K5809" s="14"/>
      <c r="L5809" s="14"/>
      <c r="M5809" s="14"/>
      <c r="N5809" s="14"/>
      <c r="O5809" s="14"/>
      <c r="P5809" s="14"/>
      <c r="Q5809" s="14"/>
    </row>
    <row r="5810" spans="10:17" x14ac:dyDescent="0.25">
      <c r="J5810" s="14"/>
      <c r="K5810" s="14"/>
      <c r="L5810" s="14"/>
      <c r="M5810" s="14"/>
      <c r="N5810" s="14"/>
      <c r="O5810" s="14"/>
      <c r="P5810" s="14"/>
      <c r="Q5810" s="14"/>
    </row>
    <row r="5811" spans="10:17" x14ac:dyDescent="0.25">
      <c r="J5811" s="14"/>
      <c r="K5811" s="14"/>
      <c r="L5811" s="14"/>
      <c r="M5811" s="14"/>
      <c r="N5811" s="14"/>
      <c r="O5811" s="14"/>
      <c r="P5811" s="14"/>
      <c r="Q5811" s="14"/>
    </row>
    <row r="5812" spans="10:17" x14ac:dyDescent="0.25">
      <c r="J5812" s="14"/>
      <c r="K5812" s="14"/>
      <c r="L5812" s="14"/>
      <c r="M5812" s="14"/>
      <c r="N5812" s="14"/>
      <c r="O5812" s="14"/>
      <c r="P5812" s="14"/>
      <c r="Q5812" s="14"/>
    </row>
    <row r="5813" spans="10:17" x14ac:dyDescent="0.25">
      <c r="J5813" s="14"/>
      <c r="K5813" s="14"/>
      <c r="L5813" s="14"/>
      <c r="M5813" s="14"/>
      <c r="N5813" s="14"/>
      <c r="O5813" s="14"/>
      <c r="P5813" s="14"/>
      <c r="Q5813" s="14"/>
    </row>
    <row r="5814" spans="10:17" x14ac:dyDescent="0.25">
      <c r="J5814" s="14"/>
      <c r="K5814" s="14"/>
      <c r="L5814" s="14"/>
      <c r="M5814" s="14"/>
      <c r="N5814" s="14"/>
      <c r="O5814" s="14"/>
      <c r="P5814" s="14"/>
      <c r="Q5814" s="14"/>
    </row>
    <row r="5815" spans="10:17" x14ac:dyDescent="0.25">
      <c r="J5815" s="14"/>
      <c r="K5815" s="14"/>
      <c r="L5815" s="14"/>
      <c r="M5815" s="14"/>
      <c r="N5815" s="14"/>
      <c r="O5815" s="14"/>
      <c r="P5815" s="14"/>
      <c r="Q5815" s="14"/>
    </row>
    <row r="5816" spans="10:17" x14ac:dyDescent="0.25">
      <c r="J5816" s="14"/>
      <c r="K5816" s="14"/>
      <c r="L5816" s="14"/>
      <c r="M5816" s="14"/>
      <c r="N5816" s="14"/>
      <c r="O5816" s="14"/>
      <c r="P5816" s="14"/>
      <c r="Q5816" s="14"/>
    </row>
    <row r="5817" spans="10:17" x14ac:dyDescent="0.25">
      <c r="J5817" s="14"/>
      <c r="K5817" s="14"/>
      <c r="L5817" s="14"/>
      <c r="M5817" s="14"/>
      <c r="N5817" s="14"/>
      <c r="O5817" s="14"/>
      <c r="P5817" s="14"/>
      <c r="Q5817" s="14"/>
    </row>
    <row r="5818" spans="10:17" x14ac:dyDescent="0.25">
      <c r="J5818" s="14"/>
      <c r="K5818" s="14"/>
      <c r="L5818" s="14"/>
      <c r="M5818" s="14"/>
      <c r="N5818" s="14"/>
      <c r="O5818" s="14"/>
      <c r="P5818" s="14"/>
      <c r="Q5818" s="14"/>
    </row>
    <row r="5819" spans="10:17" x14ac:dyDescent="0.25">
      <c r="J5819" s="14"/>
      <c r="K5819" s="14"/>
      <c r="L5819" s="14"/>
      <c r="M5819" s="14"/>
      <c r="N5819" s="14"/>
      <c r="O5819" s="14"/>
      <c r="P5819" s="14"/>
      <c r="Q5819" s="14"/>
    </row>
    <row r="5820" spans="10:17" x14ac:dyDescent="0.25">
      <c r="J5820" s="14"/>
      <c r="K5820" s="14"/>
      <c r="L5820" s="14"/>
      <c r="M5820" s="14"/>
      <c r="N5820" s="14"/>
      <c r="O5820" s="14"/>
      <c r="P5820" s="14"/>
      <c r="Q5820" s="14"/>
    </row>
    <row r="5821" spans="10:17" x14ac:dyDescent="0.25">
      <c r="J5821" s="14"/>
      <c r="K5821" s="14"/>
      <c r="L5821" s="14"/>
      <c r="M5821" s="14"/>
      <c r="N5821" s="14"/>
      <c r="O5821" s="14"/>
      <c r="P5821" s="14"/>
      <c r="Q5821" s="14"/>
    </row>
    <row r="5822" spans="10:17" x14ac:dyDescent="0.25">
      <c r="J5822" s="14"/>
      <c r="K5822" s="14"/>
      <c r="L5822" s="14"/>
      <c r="M5822" s="14"/>
      <c r="N5822" s="14"/>
      <c r="O5822" s="14"/>
      <c r="P5822" s="14"/>
      <c r="Q5822" s="14"/>
    </row>
    <row r="5823" spans="10:17" x14ac:dyDescent="0.25">
      <c r="J5823" s="14"/>
      <c r="K5823" s="14"/>
      <c r="L5823" s="14"/>
      <c r="M5823" s="14"/>
      <c r="N5823" s="14"/>
      <c r="O5823" s="14"/>
      <c r="P5823" s="14"/>
      <c r="Q5823" s="14"/>
    </row>
    <row r="5824" spans="10:17" x14ac:dyDescent="0.25">
      <c r="J5824" s="14"/>
      <c r="K5824" s="14"/>
      <c r="L5824" s="14"/>
      <c r="M5824" s="14"/>
      <c r="N5824" s="14"/>
      <c r="O5824" s="14"/>
      <c r="P5824" s="14"/>
      <c r="Q5824" s="14"/>
    </row>
    <row r="5825" spans="10:17" x14ac:dyDescent="0.25">
      <c r="J5825" s="14"/>
      <c r="K5825" s="14"/>
      <c r="L5825" s="14"/>
      <c r="M5825" s="14"/>
      <c r="N5825" s="14"/>
      <c r="O5825" s="14"/>
      <c r="P5825" s="14"/>
      <c r="Q5825" s="14"/>
    </row>
    <row r="5826" spans="10:17" x14ac:dyDescent="0.25">
      <c r="J5826" s="14"/>
      <c r="K5826" s="14"/>
      <c r="L5826" s="14"/>
      <c r="M5826" s="14"/>
      <c r="N5826" s="14"/>
      <c r="O5826" s="14"/>
      <c r="P5826" s="14"/>
      <c r="Q5826" s="14"/>
    </row>
    <row r="5827" spans="10:17" x14ac:dyDescent="0.25">
      <c r="J5827" s="14"/>
      <c r="K5827" s="14"/>
      <c r="L5827" s="14"/>
      <c r="M5827" s="14"/>
      <c r="N5827" s="14"/>
      <c r="O5827" s="14"/>
      <c r="P5827" s="14"/>
      <c r="Q5827" s="14"/>
    </row>
    <row r="5828" spans="10:17" x14ac:dyDescent="0.25">
      <c r="J5828" s="14"/>
      <c r="K5828" s="14"/>
      <c r="L5828" s="14"/>
      <c r="M5828" s="14"/>
      <c r="N5828" s="14"/>
      <c r="O5828" s="14"/>
      <c r="P5828" s="14"/>
      <c r="Q5828" s="14"/>
    </row>
    <row r="5829" spans="10:17" x14ac:dyDescent="0.25">
      <c r="J5829" s="14"/>
      <c r="K5829" s="14"/>
      <c r="L5829" s="14"/>
      <c r="M5829" s="14"/>
      <c r="N5829" s="14"/>
      <c r="O5829" s="14"/>
      <c r="P5829" s="14"/>
      <c r="Q5829" s="14"/>
    </row>
    <row r="5830" spans="10:17" x14ac:dyDescent="0.25">
      <c r="J5830" s="14"/>
      <c r="K5830" s="14"/>
      <c r="L5830" s="14"/>
      <c r="M5830" s="14"/>
      <c r="N5830" s="14"/>
      <c r="O5830" s="14"/>
      <c r="P5830" s="14"/>
      <c r="Q5830" s="14"/>
    </row>
    <row r="5831" spans="10:17" x14ac:dyDescent="0.25">
      <c r="J5831" s="14"/>
      <c r="K5831" s="14"/>
      <c r="L5831" s="14"/>
      <c r="M5831" s="14"/>
      <c r="N5831" s="14"/>
      <c r="O5831" s="14"/>
      <c r="P5831" s="14"/>
      <c r="Q5831" s="14"/>
    </row>
    <row r="5832" spans="10:17" x14ac:dyDescent="0.25">
      <c r="J5832" s="14"/>
      <c r="K5832" s="14"/>
      <c r="L5832" s="14"/>
      <c r="M5832" s="14"/>
      <c r="N5832" s="14"/>
      <c r="O5832" s="14"/>
      <c r="P5832" s="14"/>
      <c r="Q5832" s="14"/>
    </row>
    <row r="5833" spans="10:17" x14ac:dyDescent="0.25">
      <c r="J5833" s="14"/>
      <c r="K5833" s="14"/>
      <c r="L5833" s="14"/>
      <c r="M5833" s="14"/>
      <c r="N5833" s="14"/>
      <c r="O5833" s="14"/>
      <c r="P5833" s="14"/>
      <c r="Q5833" s="14"/>
    </row>
    <row r="5834" spans="10:17" x14ac:dyDescent="0.25">
      <c r="J5834" s="14"/>
      <c r="K5834" s="14"/>
      <c r="L5834" s="14"/>
      <c r="M5834" s="14"/>
      <c r="N5834" s="14"/>
      <c r="O5834" s="14"/>
      <c r="P5834" s="14"/>
      <c r="Q5834" s="14"/>
    </row>
    <row r="5835" spans="10:17" x14ac:dyDescent="0.25">
      <c r="J5835" s="14"/>
      <c r="K5835" s="14"/>
      <c r="L5835" s="14"/>
      <c r="M5835" s="14"/>
      <c r="N5835" s="14"/>
      <c r="O5835" s="14"/>
      <c r="P5835" s="14"/>
      <c r="Q5835" s="14"/>
    </row>
    <row r="5836" spans="10:17" x14ac:dyDescent="0.25">
      <c r="J5836" s="14"/>
      <c r="K5836" s="14"/>
      <c r="L5836" s="14"/>
      <c r="M5836" s="14"/>
      <c r="N5836" s="14"/>
      <c r="O5836" s="14"/>
      <c r="P5836" s="14"/>
      <c r="Q5836" s="14"/>
    </row>
    <row r="5837" spans="10:17" x14ac:dyDescent="0.25">
      <c r="J5837" s="14"/>
      <c r="K5837" s="14"/>
      <c r="L5837" s="14"/>
      <c r="M5837" s="14"/>
      <c r="N5837" s="14"/>
      <c r="O5837" s="14"/>
      <c r="P5837" s="14"/>
      <c r="Q5837" s="14"/>
    </row>
    <row r="5838" spans="10:17" x14ac:dyDescent="0.25">
      <c r="J5838" s="14"/>
      <c r="K5838" s="14"/>
      <c r="L5838" s="14"/>
      <c r="M5838" s="14"/>
      <c r="N5838" s="14"/>
      <c r="O5838" s="14"/>
      <c r="P5838" s="14"/>
      <c r="Q5838" s="14"/>
    </row>
    <row r="5839" spans="10:17" x14ac:dyDescent="0.25">
      <c r="J5839" s="14"/>
      <c r="K5839" s="14"/>
      <c r="L5839" s="14"/>
      <c r="M5839" s="14"/>
      <c r="N5839" s="14"/>
      <c r="O5839" s="14"/>
      <c r="P5839" s="14"/>
      <c r="Q5839" s="14"/>
    </row>
    <row r="5840" spans="10:17" x14ac:dyDescent="0.25">
      <c r="J5840" s="14"/>
      <c r="K5840" s="14"/>
      <c r="L5840" s="14"/>
      <c r="M5840" s="14"/>
      <c r="N5840" s="14"/>
      <c r="O5840" s="14"/>
      <c r="P5840" s="14"/>
      <c r="Q5840" s="14"/>
    </row>
    <row r="5841" spans="10:17" x14ac:dyDescent="0.25">
      <c r="J5841" s="14"/>
      <c r="K5841" s="14"/>
      <c r="L5841" s="14"/>
      <c r="M5841" s="14"/>
      <c r="N5841" s="14"/>
      <c r="O5841" s="14"/>
      <c r="P5841" s="14"/>
      <c r="Q5841" s="14"/>
    </row>
    <row r="5842" spans="10:17" x14ac:dyDescent="0.25">
      <c r="J5842" s="14"/>
      <c r="K5842" s="14"/>
      <c r="L5842" s="14"/>
      <c r="M5842" s="14"/>
      <c r="N5842" s="14"/>
      <c r="O5842" s="14"/>
      <c r="P5842" s="14"/>
      <c r="Q5842" s="14"/>
    </row>
    <row r="5843" spans="10:17" x14ac:dyDescent="0.25">
      <c r="J5843" s="14"/>
      <c r="K5843" s="14"/>
      <c r="L5843" s="14"/>
      <c r="M5843" s="14"/>
      <c r="N5843" s="14"/>
      <c r="O5843" s="14"/>
      <c r="P5843" s="14"/>
      <c r="Q5843" s="14"/>
    </row>
    <row r="5844" spans="10:17" x14ac:dyDescent="0.25">
      <c r="J5844" s="14"/>
      <c r="K5844" s="14"/>
      <c r="L5844" s="14"/>
      <c r="M5844" s="14"/>
      <c r="N5844" s="14"/>
      <c r="O5844" s="14"/>
      <c r="P5844" s="14"/>
      <c r="Q5844" s="14"/>
    </row>
    <row r="5845" spans="10:17" x14ac:dyDescent="0.25">
      <c r="J5845" s="14"/>
      <c r="K5845" s="14"/>
      <c r="L5845" s="14"/>
      <c r="M5845" s="14"/>
      <c r="N5845" s="14"/>
      <c r="O5845" s="14"/>
      <c r="P5845" s="14"/>
      <c r="Q5845" s="14"/>
    </row>
    <row r="5846" spans="10:17" x14ac:dyDescent="0.25">
      <c r="J5846" s="14"/>
      <c r="K5846" s="14"/>
      <c r="L5846" s="14"/>
      <c r="M5846" s="14"/>
      <c r="N5846" s="14"/>
      <c r="O5846" s="14"/>
      <c r="P5846" s="14"/>
      <c r="Q5846" s="14"/>
    </row>
    <row r="5847" spans="10:17" x14ac:dyDescent="0.25">
      <c r="J5847" s="14"/>
      <c r="K5847" s="14"/>
      <c r="L5847" s="14"/>
      <c r="M5847" s="14"/>
      <c r="N5847" s="14"/>
      <c r="O5847" s="14"/>
      <c r="P5847" s="14"/>
      <c r="Q5847" s="14"/>
    </row>
    <row r="5848" spans="10:17" x14ac:dyDescent="0.25">
      <c r="J5848" s="14"/>
      <c r="K5848" s="14"/>
      <c r="L5848" s="14"/>
      <c r="M5848" s="14"/>
      <c r="N5848" s="14"/>
      <c r="O5848" s="14"/>
      <c r="P5848" s="14"/>
      <c r="Q5848" s="14"/>
    </row>
    <row r="5849" spans="10:17" x14ac:dyDescent="0.25">
      <c r="J5849" s="14"/>
      <c r="K5849" s="14"/>
      <c r="L5849" s="14"/>
      <c r="M5849" s="14"/>
      <c r="N5849" s="14"/>
      <c r="O5849" s="14"/>
      <c r="P5849" s="14"/>
      <c r="Q5849" s="14"/>
    </row>
    <row r="5850" spans="10:17" x14ac:dyDescent="0.25">
      <c r="J5850" s="14"/>
      <c r="K5850" s="14"/>
      <c r="L5850" s="14"/>
      <c r="M5850" s="14"/>
      <c r="N5850" s="14"/>
      <c r="O5850" s="14"/>
      <c r="P5850" s="14"/>
      <c r="Q5850" s="14"/>
    </row>
    <row r="5851" spans="10:17" x14ac:dyDescent="0.25">
      <c r="J5851" s="14"/>
      <c r="K5851" s="14"/>
      <c r="L5851" s="14"/>
      <c r="M5851" s="14"/>
      <c r="N5851" s="14"/>
      <c r="O5851" s="14"/>
      <c r="P5851" s="14"/>
      <c r="Q5851" s="14"/>
    </row>
    <row r="5852" spans="10:17" x14ac:dyDescent="0.25">
      <c r="J5852" s="14"/>
      <c r="K5852" s="14"/>
      <c r="L5852" s="14"/>
      <c r="M5852" s="14"/>
      <c r="N5852" s="14"/>
      <c r="O5852" s="14"/>
      <c r="P5852" s="14"/>
      <c r="Q5852" s="14"/>
    </row>
    <row r="5853" spans="10:17" x14ac:dyDescent="0.25">
      <c r="J5853" s="14"/>
      <c r="K5853" s="14"/>
      <c r="L5853" s="14"/>
      <c r="M5853" s="14"/>
      <c r="N5853" s="14"/>
      <c r="O5853" s="14"/>
      <c r="P5853" s="14"/>
      <c r="Q5853" s="14"/>
    </row>
    <row r="5854" spans="10:17" x14ac:dyDescent="0.25">
      <c r="J5854" s="14"/>
      <c r="K5854" s="14"/>
      <c r="L5854" s="14"/>
      <c r="M5854" s="14"/>
      <c r="N5854" s="14"/>
      <c r="O5854" s="14"/>
      <c r="P5854" s="14"/>
      <c r="Q5854" s="14"/>
    </row>
    <row r="5855" spans="10:17" x14ac:dyDescent="0.25">
      <c r="J5855" s="14"/>
      <c r="K5855" s="14"/>
      <c r="L5855" s="14"/>
      <c r="M5855" s="14"/>
      <c r="N5855" s="14"/>
      <c r="O5855" s="14"/>
      <c r="P5855" s="14"/>
      <c r="Q5855" s="14"/>
    </row>
    <row r="5856" spans="10:17" x14ac:dyDescent="0.25">
      <c r="J5856" s="14"/>
      <c r="K5856" s="14"/>
      <c r="L5856" s="14"/>
      <c r="M5856" s="14"/>
      <c r="N5856" s="14"/>
      <c r="O5856" s="14"/>
      <c r="P5856" s="14"/>
      <c r="Q5856" s="14"/>
    </row>
    <row r="5857" spans="10:17" x14ac:dyDescent="0.25">
      <c r="J5857" s="14"/>
      <c r="K5857" s="14"/>
      <c r="L5857" s="14"/>
      <c r="M5857" s="14"/>
      <c r="N5857" s="14"/>
      <c r="O5857" s="14"/>
      <c r="P5857" s="14"/>
      <c r="Q5857" s="14"/>
    </row>
    <row r="5858" spans="10:17" x14ac:dyDescent="0.25">
      <c r="J5858" s="14"/>
      <c r="K5858" s="14"/>
      <c r="L5858" s="14"/>
      <c r="M5858" s="14"/>
      <c r="N5858" s="14"/>
      <c r="O5858" s="14"/>
      <c r="P5858" s="14"/>
      <c r="Q5858" s="14"/>
    </row>
    <row r="5859" spans="10:17" x14ac:dyDescent="0.25">
      <c r="J5859" s="14"/>
      <c r="K5859" s="14"/>
      <c r="L5859" s="14"/>
      <c r="M5859" s="14"/>
      <c r="N5859" s="14"/>
      <c r="O5859" s="14"/>
      <c r="P5859" s="14"/>
      <c r="Q5859" s="14"/>
    </row>
    <row r="5860" spans="10:17" x14ac:dyDescent="0.25">
      <c r="J5860" s="14"/>
      <c r="K5860" s="14"/>
      <c r="L5860" s="14"/>
      <c r="M5860" s="14"/>
      <c r="N5860" s="14"/>
      <c r="O5860" s="14"/>
      <c r="P5860" s="14"/>
      <c r="Q5860" s="14"/>
    </row>
    <row r="5861" spans="10:17" x14ac:dyDescent="0.25">
      <c r="J5861" s="14"/>
      <c r="K5861" s="14"/>
      <c r="L5861" s="14"/>
      <c r="M5861" s="14"/>
      <c r="N5861" s="14"/>
      <c r="O5861" s="14"/>
      <c r="P5861" s="14"/>
      <c r="Q5861" s="14"/>
    </row>
    <row r="5862" spans="10:17" x14ac:dyDescent="0.25">
      <c r="J5862" s="14"/>
      <c r="K5862" s="14"/>
      <c r="L5862" s="14"/>
      <c r="M5862" s="14"/>
      <c r="N5862" s="14"/>
      <c r="O5862" s="14"/>
      <c r="P5862" s="14"/>
      <c r="Q5862" s="14"/>
    </row>
    <row r="5863" spans="10:17" x14ac:dyDescent="0.25">
      <c r="J5863" s="14"/>
      <c r="K5863" s="14"/>
      <c r="L5863" s="14"/>
      <c r="M5863" s="14"/>
      <c r="N5863" s="14"/>
      <c r="O5863" s="14"/>
      <c r="P5863" s="14"/>
      <c r="Q5863" s="14"/>
    </row>
    <row r="5864" spans="10:17" x14ac:dyDescent="0.25">
      <c r="J5864" s="14"/>
      <c r="K5864" s="14"/>
      <c r="L5864" s="14"/>
      <c r="M5864" s="14"/>
      <c r="N5864" s="14"/>
      <c r="O5864" s="14"/>
      <c r="P5864" s="14"/>
      <c r="Q5864" s="14"/>
    </row>
    <row r="5865" spans="10:17" x14ac:dyDescent="0.25">
      <c r="J5865" s="14"/>
      <c r="K5865" s="14"/>
      <c r="L5865" s="14"/>
      <c r="M5865" s="14"/>
      <c r="N5865" s="14"/>
      <c r="O5865" s="14"/>
      <c r="P5865" s="14"/>
      <c r="Q5865" s="14"/>
    </row>
    <row r="5866" spans="10:17" x14ac:dyDescent="0.25">
      <c r="J5866" s="14"/>
      <c r="K5866" s="14"/>
      <c r="L5866" s="14"/>
      <c r="M5866" s="14"/>
      <c r="N5866" s="14"/>
      <c r="O5866" s="14"/>
      <c r="P5866" s="14"/>
      <c r="Q5866" s="14"/>
    </row>
    <row r="5867" spans="10:17" x14ac:dyDescent="0.25">
      <c r="J5867" s="14"/>
      <c r="K5867" s="14"/>
      <c r="L5867" s="14"/>
      <c r="M5867" s="14"/>
      <c r="N5867" s="14"/>
      <c r="O5867" s="14"/>
      <c r="P5867" s="14"/>
      <c r="Q5867" s="14"/>
    </row>
    <row r="5868" spans="10:17" x14ac:dyDescent="0.25">
      <c r="J5868" s="14"/>
      <c r="K5868" s="14"/>
      <c r="L5868" s="14"/>
      <c r="M5868" s="14"/>
      <c r="N5868" s="14"/>
      <c r="O5868" s="14"/>
      <c r="P5868" s="14"/>
      <c r="Q5868" s="14"/>
    </row>
    <row r="5869" spans="10:17" x14ac:dyDescent="0.25">
      <c r="J5869" s="14"/>
      <c r="K5869" s="14"/>
      <c r="L5869" s="14"/>
      <c r="M5869" s="14"/>
      <c r="N5869" s="14"/>
      <c r="O5869" s="14"/>
      <c r="P5869" s="14"/>
      <c r="Q5869" s="14"/>
    </row>
    <row r="5870" spans="10:17" x14ac:dyDescent="0.25">
      <c r="J5870" s="14"/>
      <c r="K5870" s="14"/>
      <c r="L5870" s="14"/>
      <c r="M5870" s="14"/>
      <c r="N5870" s="14"/>
      <c r="O5870" s="14"/>
      <c r="P5870" s="14"/>
      <c r="Q5870" s="14"/>
    </row>
    <row r="5871" spans="10:17" x14ac:dyDescent="0.25">
      <c r="J5871" s="14"/>
      <c r="K5871" s="14"/>
      <c r="L5871" s="14"/>
      <c r="M5871" s="14"/>
      <c r="N5871" s="14"/>
      <c r="O5871" s="14"/>
      <c r="P5871" s="14"/>
      <c r="Q5871" s="14"/>
    </row>
    <row r="5872" spans="10:17" x14ac:dyDescent="0.25">
      <c r="J5872" s="14"/>
      <c r="K5872" s="14"/>
      <c r="L5872" s="14"/>
      <c r="M5872" s="14"/>
      <c r="N5872" s="14"/>
      <c r="O5872" s="14"/>
      <c r="P5872" s="14"/>
      <c r="Q5872" s="14"/>
    </row>
    <row r="5873" spans="10:17" x14ac:dyDescent="0.25">
      <c r="J5873" s="14"/>
      <c r="K5873" s="14"/>
      <c r="L5873" s="14"/>
      <c r="M5873" s="14"/>
      <c r="N5873" s="14"/>
      <c r="O5873" s="14"/>
      <c r="P5873" s="14"/>
      <c r="Q5873" s="14"/>
    </row>
    <row r="5874" spans="10:17" x14ac:dyDescent="0.25">
      <c r="J5874" s="14"/>
      <c r="K5874" s="14"/>
      <c r="L5874" s="14"/>
      <c r="M5874" s="14"/>
      <c r="N5874" s="14"/>
      <c r="O5874" s="14"/>
      <c r="P5874" s="14"/>
      <c r="Q5874" s="14"/>
    </row>
    <row r="5875" spans="10:17" x14ac:dyDescent="0.25">
      <c r="J5875" s="14"/>
      <c r="K5875" s="14"/>
      <c r="L5875" s="14"/>
      <c r="M5875" s="14"/>
      <c r="N5875" s="14"/>
      <c r="O5875" s="14"/>
      <c r="P5875" s="14"/>
      <c r="Q5875" s="14"/>
    </row>
    <row r="5876" spans="10:17" x14ac:dyDescent="0.25">
      <c r="J5876" s="14"/>
      <c r="K5876" s="14"/>
      <c r="L5876" s="14"/>
      <c r="M5876" s="14"/>
      <c r="N5876" s="14"/>
      <c r="O5876" s="14"/>
      <c r="P5876" s="14"/>
      <c r="Q5876" s="14"/>
    </row>
    <row r="5877" spans="10:17" x14ac:dyDescent="0.25">
      <c r="J5877" s="14"/>
      <c r="K5877" s="14"/>
      <c r="L5877" s="14"/>
      <c r="M5877" s="14"/>
      <c r="N5877" s="14"/>
      <c r="O5877" s="14"/>
      <c r="P5877" s="14"/>
      <c r="Q5877" s="14"/>
    </row>
    <row r="5878" spans="10:17" x14ac:dyDescent="0.25">
      <c r="J5878" s="14"/>
      <c r="K5878" s="14"/>
      <c r="L5878" s="14"/>
      <c r="M5878" s="14"/>
      <c r="N5878" s="14"/>
      <c r="O5878" s="14"/>
      <c r="P5878" s="14"/>
      <c r="Q5878" s="14"/>
    </row>
    <row r="5879" spans="10:17" x14ac:dyDescent="0.25">
      <c r="J5879" s="14"/>
      <c r="K5879" s="14"/>
      <c r="L5879" s="14"/>
      <c r="M5879" s="14"/>
      <c r="N5879" s="14"/>
      <c r="O5879" s="14"/>
      <c r="P5879" s="14"/>
      <c r="Q5879" s="14"/>
    </row>
    <row r="5880" spans="10:17" x14ac:dyDescent="0.25">
      <c r="J5880" s="14"/>
      <c r="K5880" s="14"/>
      <c r="L5880" s="14"/>
      <c r="M5880" s="14"/>
      <c r="N5880" s="14"/>
      <c r="O5880" s="14"/>
      <c r="P5880" s="14"/>
      <c r="Q5880" s="14"/>
    </row>
    <row r="5881" spans="10:17" x14ac:dyDescent="0.25">
      <c r="J5881" s="14"/>
      <c r="K5881" s="14"/>
      <c r="L5881" s="14"/>
      <c r="M5881" s="14"/>
      <c r="N5881" s="14"/>
      <c r="O5881" s="14"/>
      <c r="P5881" s="14"/>
      <c r="Q5881" s="14"/>
    </row>
    <row r="5882" spans="10:17" x14ac:dyDescent="0.25">
      <c r="J5882" s="14"/>
      <c r="K5882" s="14"/>
      <c r="L5882" s="14"/>
      <c r="M5882" s="14"/>
      <c r="N5882" s="14"/>
      <c r="O5882" s="14"/>
      <c r="P5882" s="14"/>
      <c r="Q5882" s="14"/>
    </row>
    <row r="5883" spans="10:17" x14ac:dyDescent="0.25">
      <c r="J5883" s="14"/>
      <c r="K5883" s="14"/>
      <c r="L5883" s="14"/>
      <c r="M5883" s="14"/>
      <c r="N5883" s="14"/>
      <c r="O5883" s="14"/>
      <c r="P5883" s="14"/>
      <c r="Q5883" s="14"/>
    </row>
    <row r="5884" spans="10:17" x14ac:dyDescent="0.25">
      <c r="J5884" s="14"/>
      <c r="K5884" s="14"/>
      <c r="L5884" s="14"/>
      <c r="M5884" s="14"/>
      <c r="N5884" s="14"/>
      <c r="O5884" s="14"/>
      <c r="P5884" s="14"/>
      <c r="Q5884" s="14"/>
    </row>
    <row r="5885" spans="10:17" x14ac:dyDescent="0.25">
      <c r="J5885" s="14"/>
      <c r="K5885" s="14"/>
      <c r="L5885" s="14"/>
      <c r="M5885" s="14"/>
      <c r="N5885" s="14"/>
      <c r="O5885" s="14"/>
      <c r="P5885" s="14"/>
      <c r="Q5885" s="14"/>
    </row>
    <row r="5886" spans="10:17" x14ac:dyDescent="0.25">
      <c r="J5886" s="14"/>
      <c r="K5886" s="14"/>
      <c r="L5886" s="14"/>
      <c r="M5886" s="14"/>
      <c r="N5886" s="14"/>
      <c r="O5886" s="14"/>
      <c r="P5886" s="14"/>
      <c r="Q5886" s="14"/>
    </row>
    <row r="5887" spans="10:17" x14ac:dyDescent="0.25">
      <c r="J5887" s="14"/>
      <c r="K5887" s="14"/>
      <c r="L5887" s="14"/>
      <c r="M5887" s="14"/>
      <c r="N5887" s="14"/>
      <c r="O5887" s="14"/>
      <c r="P5887" s="14"/>
      <c r="Q5887" s="14"/>
    </row>
    <row r="5888" spans="10:17" x14ac:dyDescent="0.25">
      <c r="J5888" s="14"/>
      <c r="K5888" s="14"/>
      <c r="L5888" s="14"/>
      <c r="M5888" s="14"/>
      <c r="N5888" s="14"/>
      <c r="O5888" s="14"/>
      <c r="P5888" s="14"/>
      <c r="Q5888" s="14"/>
    </row>
    <row r="5889" spans="10:17" x14ac:dyDescent="0.25">
      <c r="J5889" s="14"/>
      <c r="K5889" s="14"/>
      <c r="L5889" s="14"/>
      <c r="M5889" s="14"/>
      <c r="N5889" s="14"/>
      <c r="O5889" s="14"/>
      <c r="P5889" s="14"/>
      <c r="Q5889" s="14"/>
    </row>
    <row r="5890" spans="10:17" x14ac:dyDescent="0.25">
      <c r="J5890" s="14"/>
      <c r="K5890" s="14"/>
      <c r="L5890" s="14"/>
      <c r="M5890" s="14"/>
      <c r="N5890" s="14"/>
      <c r="O5890" s="14"/>
      <c r="P5890" s="14"/>
      <c r="Q5890" s="14"/>
    </row>
    <row r="5891" spans="10:17" x14ac:dyDescent="0.25">
      <c r="J5891" s="14"/>
      <c r="K5891" s="14"/>
      <c r="L5891" s="14"/>
      <c r="M5891" s="14"/>
      <c r="N5891" s="14"/>
      <c r="O5891" s="14"/>
      <c r="P5891" s="14"/>
      <c r="Q5891" s="14"/>
    </row>
    <row r="5892" spans="10:17" x14ac:dyDescent="0.25">
      <c r="J5892" s="14"/>
      <c r="K5892" s="14"/>
      <c r="L5892" s="14"/>
      <c r="M5892" s="14"/>
      <c r="N5892" s="14"/>
      <c r="O5892" s="14"/>
      <c r="P5892" s="14"/>
      <c r="Q5892" s="14"/>
    </row>
    <row r="5893" spans="10:17" x14ac:dyDescent="0.25">
      <c r="J5893" s="14"/>
      <c r="K5893" s="14"/>
      <c r="L5893" s="14"/>
      <c r="M5893" s="14"/>
      <c r="N5893" s="14"/>
      <c r="O5893" s="14"/>
      <c r="P5893" s="14"/>
      <c r="Q5893" s="14"/>
    </row>
    <row r="5894" spans="10:17" x14ac:dyDescent="0.25">
      <c r="J5894" s="14"/>
      <c r="K5894" s="14"/>
      <c r="L5894" s="14"/>
      <c r="M5894" s="14"/>
      <c r="N5894" s="14"/>
      <c r="O5894" s="14"/>
      <c r="P5894" s="14"/>
      <c r="Q5894" s="14"/>
    </row>
    <row r="5895" spans="10:17" x14ac:dyDescent="0.25">
      <c r="J5895" s="14"/>
      <c r="K5895" s="14"/>
      <c r="L5895" s="14"/>
      <c r="M5895" s="14"/>
      <c r="N5895" s="14"/>
      <c r="O5895" s="14"/>
      <c r="P5895" s="14"/>
      <c r="Q5895" s="14"/>
    </row>
    <row r="5896" spans="10:17" x14ac:dyDescent="0.25">
      <c r="J5896" s="14"/>
      <c r="K5896" s="14"/>
      <c r="L5896" s="14"/>
      <c r="M5896" s="14"/>
      <c r="N5896" s="14"/>
      <c r="O5896" s="14"/>
      <c r="P5896" s="14"/>
      <c r="Q5896" s="14"/>
    </row>
    <row r="5897" spans="10:17" x14ac:dyDescent="0.25">
      <c r="J5897" s="14"/>
      <c r="K5897" s="14"/>
      <c r="L5897" s="14"/>
      <c r="M5897" s="14"/>
      <c r="N5897" s="14"/>
      <c r="O5897" s="14"/>
      <c r="P5897" s="14"/>
      <c r="Q5897" s="14"/>
    </row>
    <row r="5898" spans="10:17" x14ac:dyDescent="0.25">
      <c r="J5898" s="14"/>
      <c r="K5898" s="14"/>
      <c r="L5898" s="14"/>
      <c r="M5898" s="14"/>
      <c r="N5898" s="14"/>
      <c r="O5898" s="14"/>
      <c r="P5898" s="14"/>
      <c r="Q5898" s="14"/>
    </row>
    <row r="5899" spans="10:17" x14ac:dyDescent="0.25">
      <c r="J5899" s="14"/>
      <c r="K5899" s="14"/>
      <c r="L5899" s="14"/>
      <c r="M5899" s="14"/>
      <c r="N5899" s="14"/>
      <c r="O5899" s="14"/>
      <c r="P5899" s="14"/>
      <c r="Q5899" s="14"/>
    </row>
    <row r="5900" spans="10:17" x14ac:dyDescent="0.25">
      <c r="J5900" s="14"/>
      <c r="K5900" s="14"/>
      <c r="L5900" s="14"/>
      <c r="M5900" s="14"/>
      <c r="N5900" s="14"/>
      <c r="O5900" s="14"/>
      <c r="P5900" s="14"/>
      <c r="Q5900" s="14"/>
    </row>
    <row r="5901" spans="10:17" x14ac:dyDescent="0.25">
      <c r="J5901" s="14"/>
      <c r="K5901" s="14"/>
      <c r="L5901" s="14"/>
      <c r="M5901" s="14"/>
      <c r="N5901" s="14"/>
      <c r="O5901" s="14"/>
      <c r="P5901" s="14"/>
      <c r="Q5901" s="14"/>
    </row>
    <row r="5902" spans="10:17" x14ac:dyDescent="0.25">
      <c r="J5902" s="14"/>
      <c r="K5902" s="14"/>
      <c r="L5902" s="14"/>
      <c r="M5902" s="14"/>
      <c r="N5902" s="14"/>
      <c r="O5902" s="14"/>
      <c r="P5902" s="14"/>
      <c r="Q5902" s="14"/>
    </row>
    <row r="5903" spans="10:17" x14ac:dyDescent="0.25">
      <c r="J5903" s="14"/>
      <c r="K5903" s="14"/>
      <c r="L5903" s="14"/>
      <c r="M5903" s="14"/>
      <c r="N5903" s="14"/>
      <c r="O5903" s="14"/>
      <c r="P5903" s="14"/>
      <c r="Q5903" s="14"/>
    </row>
    <row r="5904" spans="10:17" x14ac:dyDescent="0.25">
      <c r="J5904" s="14"/>
      <c r="K5904" s="14"/>
      <c r="L5904" s="14"/>
      <c r="M5904" s="14"/>
      <c r="N5904" s="14"/>
      <c r="O5904" s="14"/>
      <c r="P5904" s="14"/>
      <c r="Q5904" s="14"/>
    </row>
    <row r="5905" spans="10:17" x14ac:dyDescent="0.25">
      <c r="J5905" s="14"/>
      <c r="K5905" s="14"/>
      <c r="L5905" s="14"/>
      <c r="M5905" s="14"/>
      <c r="N5905" s="14"/>
      <c r="O5905" s="14"/>
      <c r="P5905" s="14"/>
      <c r="Q5905" s="14"/>
    </row>
    <row r="5906" spans="10:17" x14ac:dyDescent="0.25">
      <c r="J5906" s="14"/>
      <c r="K5906" s="14"/>
      <c r="L5906" s="14"/>
      <c r="M5906" s="14"/>
      <c r="N5906" s="14"/>
      <c r="O5906" s="14"/>
      <c r="P5906" s="14"/>
      <c r="Q5906" s="14"/>
    </row>
    <row r="5907" spans="10:17" x14ac:dyDescent="0.25">
      <c r="J5907" s="14"/>
      <c r="K5907" s="14"/>
      <c r="L5907" s="14"/>
      <c r="M5907" s="14"/>
      <c r="N5907" s="14"/>
      <c r="O5907" s="14"/>
      <c r="P5907" s="14"/>
      <c r="Q5907" s="14"/>
    </row>
    <row r="5908" spans="10:17" x14ac:dyDescent="0.25">
      <c r="J5908" s="14"/>
      <c r="K5908" s="14"/>
      <c r="L5908" s="14"/>
      <c r="M5908" s="14"/>
      <c r="N5908" s="14"/>
      <c r="O5908" s="14"/>
      <c r="P5908" s="14"/>
      <c r="Q5908" s="14"/>
    </row>
    <row r="5909" spans="10:17" x14ac:dyDescent="0.25">
      <c r="J5909" s="14"/>
      <c r="K5909" s="14"/>
      <c r="L5909" s="14"/>
      <c r="M5909" s="14"/>
      <c r="N5909" s="14"/>
      <c r="O5909" s="14"/>
      <c r="P5909" s="14"/>
      <c r="Q5909" s="14"/>
    </row>
    <row r="5910" spans="10:17" x14ac:dyDescent="0.25">
      <c r="J5910" s="14"/>
      <c r="K5910" s="14"/>
      <c r="L5910" s="14"/>
      <c r="M5910" s="14"/>
      <c r="N5910" s="14"/>
      <c r="O5910" s="14"/>
      <c r="P5910" s="14"/>
      <c r="Q5910" s="14"/>
    </row>
    <row r="5911" spans="10:17" x14ac:dyDescent="0.25">
      <c r="J5911" s="14"/>
      <c r="K5911" s="14"/>
      <c r="L5911" s="14"/>
      <c r="M5911" s="14"/>
      <c r="N5911" s="14"/>
      <c r="O5911" s="14"/>
      <c r="P5911" s="14"/>
      <c r="Q5911" s="14"/>
    </row>
    <row r="5912" spans="10:17" x14ac:dyDescent="0.25">
      <c r="J5912" s="14"/>
      <c r="K5912" s="14"/>
      <c r="L5912" s="14"/>
      <c r="M5912" s="14"/>
      <c r="N5912" s="14"/>
      <c r="O5912" s="14"/>
      <c r="P5912" s="14"/>
      <c r="Q5912" s="14"/>
    </row>
    <row r="5913" spans="10:17" x14ac:dyDescent="0.25">
      <c r="J5913" s="14"/>
      <c r="K5913" s="14"/>
      <c r="L5913" s="14"/>
      <c r="M5913" s="14"/>
      <c r="N5913" s="14"/>
      <c r="O5913" s="14"/>
      <c r="P5913" s="14"/>
      <c r="Q5913" s="14"/>
    </row>
    <row r="5914" spans="10:17" x14ac:dyDescent="0.25">
      <c r="J5914" s="14"/>
      <c r="K5914" s="14"/>
      <c r="L5914" s="14"/>
      <c r="M5914" s="14"/>
      <c r="N5914" s="14"/>
      <c r="O5914" s="14"/>
      <c r="P5914" s="14"/>
      <c r="Q5914" s="14"/>
    </row>
    <row r="5915" spans="10:17" x14ac:dyDescent="0.25">
      <c r="J5915" s="14"/>
      <c r="K5915" s="14"/>
      <c r="L5915" s="14"/>
      <c r="M5915" s="14"/>
      <c r="N5915" s="14"/>
      <c r="O5915" s="14"/>
      <c r="P5915" s="14"/>
      <c r="Q5915" s="14"/>
    </row>
    <row r="5916" spans="10:17" x14ac:dyDescent="0.25">
      <c r="J5916" s="14"/>
      <c r="K5916" s="14"/>
      <c r="L5916" s="14"/>
      <c r="M5916" s="14"/>
      <c r="N5916" s="14"/>
      <c r="O5916" s="14"/>
      <c r="P5916" s="14"/>
      <c r="Q5916" s="14"/>
    </row>
    <row r="5917" spans="10:17" x14ac:dyDescent="0.25">
      <c r="J5917" s="14"/>
      <c r="K5917" s="14"/>
      <c r="L5917" s="14"/>
      <c r="M5917" s="14"/>
      <c r="N5917" s="14"/>
      <c r="O5917" s="14"/>
      <c r="P5917" s="14"/>
      <c r="Q5917" s="14"/>
    </row>
    <row r="5918" spans="10:17" x14ac:dyDescent="0.25">
      <c r="J5918" s="14"/>
      <c r="K5918" s="14"/>
      <c r="L5918" s="14"/>
      <c r="M5918" s="14"/>
      <c r="N5918" s="14"/>
      <c r="O5918" s="14"/>
      <c r="P5918" s="14"/>
      <c r="Q5918" s="14"/>
    </row>
    <row r="5919" spans="10:17" x14ac:dyDescent="0.25">
      <c r="J5919" s="14"/>
      <c r="K5919" s="14"/>
      <c r="L5919" s="14"/>
      <c r="M5919" s="14"/>
      <c r="N5919" s="14"/>
      <c r="O5919" s="14"/>
      <c r="P5919" s="14"/>
      <c r="Q5919" s="14"/>
    </row>
    <row r="5920" spans="10:17" x14ac:dyDescent="0.25">
      <c r="J5920" s="14"/>
      <c r="K5920" s="14"/>
      <c r="L5920" s="14"/>
      <c r="M5920" s="14"/>
      <c r="N5920" s="14"/>
      <c r="O5920" s="14"/>
      <c r="P5920" s="14"/>
      <c r="Q5920" s="14"/>
    </row>
    <row r="5921" spans="10:17" x14ac:dyDescent="0.25">
      <c r="J5921" s="14"/>
      <c r="K5921" s="14"/>
      <c r="L5921" s="14"/>
      <c r="M5921" s="14"/>
      <c r="N5921" s="14"/>
      <c r="O5921" s="14"/>
      <c r="P5921" s="14"/>
      <c r="Q5921" s="14"/>
    </row>
    <row r="5922" spans="10:17" x14ac:dyDescent="0.25">
      <c r="J5922" s="14"/>
      <c r="K5922" s="14"/>
      <c r="L5922" s="14"/>
      <c r="M5922" s="14"/>
      <c r="N5922" s="14"/>
      <c r="O5922" s="14"/>
      <c r="P5922" s="14"/>
      <c r="Q5922" s="14"/>
    </row>
    <row r="5923" spans="10:17" x14ac:dyDescent="0.25">
      <c r="J5923" s="14"/>
      <c r="K5923" s="14"/>
      <c r="L5923" s="14"/>
      <c r="M5923" s="14"/>
      <c r="N5923" s="14"/>
      <c r="O5923" s="14"/>
      <c r="P5923" s="14"/>
      <c r="Q5923" s="14"/>
    </row>
    <row r="5924" spans="10:17" x14ac:dyDescent="0.25">
      <c r="J5924" s="14"/>
      <c r="K5924" s="14"/>
      <c r="L5924" s="14"/>
      <c r="M5924" s="14"/>
      <c r="N5924" s="14"/>
      <c r="O5924" s="14"/>
      <c r="P5924" s="14"/>
      <c r="Q5924" s="14"/>
    </row>
    <row r="5925" spans="10:17" x14ac:dyDescent="0.25">
      <c r="J5925" s="14"/>
      <c r="K5925" s="14"/>
      <c r="L5925" s="14"/>
      <c r="M5925" s="14"/>
      <c r="N5925" s="14"/>
      <c r="O5925" s="14"/>
      <c r="P5925" s="14"/>
      <c r="Q5925" s="14"/>
    </row>
    <row r="5926" spans="10:17" x14ac:dyDescent="0.25">
      <c r="J5926" s="14"/>
      <c r="K5926" s="14"/>
      <c r="L5926" s="14"/>
      <c r="M5926" s="14"/>
      <c r="N5926" s="14"/>
      <c r="O5926" s="14"/>
      <c r="P5926" s="14"/>
      <c r="Q5926" s="14"/>
    </row>
    <row r="5927" spans="10:17" x14ac:dyDescent="0.25">
      <c r="J5927" s="14"/>
      <c r="K5927" s="14"/>
      <c r="L5927" s="14"/>
      <c r="M5927" s="14"/>
      <c r="N5927" s="14"/>
      <c r="O5927" s="14"/>
      <c r="P5927" s="14"/>
      <c r="Q5927" s="14"/>
    </row>
    <row r="5928" spans="10:17" x14ac:dyDescent="0.25">
      <c r="J5928" s="14"/>
      <c r="K5928" s="14"/>
      <c r="L5928" s="14"/>
      <c r="M5928" s="14"/>
      <c r="N5928" s="14"/>
      <c r="O5928" s="14"/>
      <c r="P5928" s="14"/>
      <c r="Q5928" s="14"/>
    </row>
    <row r="5929" spans="10:17" x14ac:dyDescent="0.25">
      <c r="J5929" s="14"/>
      <c r="K5929" s="14"/>
      <c r="L5929" s="14"/>
      <c r="M5929" s="14"/>
      <c r="N5929" s="14"/>
      <c r="O5929" s="14"/>
      <c r="P5929" s="14"/>
      <c r="Q5929" s="14"/>
    </row>
    <row r="5930" spans="10:17" x14ac:dyDescent="0.25">
      <c r="J5930" s="14"/>
      <c r="K5930" s="14"/>
      <c r="L5930" s="14"/>
      <c r="M5930" s="14"/>
      <c r="N5930" s="14"/>
      <c r="O5930" s="14"/>
      <c r="P5930" s="14"/>
      <c r="Q5930" s="14"/>
    </row>
    <row r="5931" spans="10:17" x14ac:dyDescent="0.25">
      <c r="J5931" s="14"/>
      <c r="K5931" s="14"/>
      <c r="L5931" s="14"/>
      <c r="M5931" s="14"/>
      <c r="N5931" s="14"/>
      <c r="O5931" s="14"/>
      <c r="P5931" s="14"/>
      <c r="Q5931" s="14"/>
    </row>
    <row r="5932" spans="10:17" x14ac:dyDescent="0.25">
      <c r="J5932" s="14"/>
      <c r="K5932" s="14"/>
      <c r="L5932" s="14"/>
      <c r="M5932" s="14"/>
      <c r="N5932" s="14"/>
      <c r="O5932" s="14"/>
      <c r="P5932" s="14"/>
      <c r="Q5932" s="14"/>
    </row>
    <row r="5933" spans="10:17" x14ac:dyDescent="0.25">
      <c r="J5933" s="14"/>
      <c r="K5933" s="14"/>
      <c r="L5933" s="14"/>
      <c r="M5933" s="14"/>
      <c r="N5933" s="14"/>
      <c r="O5933" s="14"/>
      <c r="P5933" s="14"/>
      <c r="Q5933" s="14"/>
    </row>
    <row r="5934" spans="10:17" x14ac:dyDescent="0.25">
      <c r="J5934" s="14"/>
      <c r="K5934" s="14"/>
      <c r="L5934" s="14"/>
      <c r="M5934" s="14"/>
      <c r="N5934" s="14"/>
      <c r="O5934" s="14"/>
      <c r="P5934" s="14"/>
      <c r="Q5934" s="14"/>
    </row>
    <row r="5935" spans="10:17" x14ac:dyDescent="0.25">
      <c r="J5935" s="14"/>
      <c r="K5935" s="14"/>
      <c r="L5935" s="14"/>
      <c r="M5935" s="14"/>
      <c r="N5935" s="14"/>
      <c r="O5935" s="14"/>
      <c r="P5935" s="14"/>
      <c r="Q5935" s="14"/>
    </row>
    <row r="5936" spans="10:17" x14ac:dyDescent="0.25">
      <c r="J5936" s="14"/>
      <c r="K5936" s="14"/>
      <c r="L5936" s="14"/>
      <c r="M5936" s="14"/>
      <c r="N5936" s="14"/>
      <c r="O5936" s="14"/>
      <c r="P5936" s="14"/>
      <c r="Q5936" s="14"/>
    </row>
    <row r="5937" spans="10:17" x14ac:dyDescent="0.25">
      <c r="J5937" s="14"/>
      <c r="K5937" s="14"/>
      <c r="L5937" s="14"/>
      <c r="M5937" s="14"/>
      <c r="N5937" s="14"/>
      <c r="O5937" s="14"/>
      <c r="P5937" s="14"/>
      <c r="Q5937" s="14"/>
    </row>
    <row r="5938" spans="10:17" x14ac:dyDescent="0.25">
      <c r="J5938" s="14"/>
      <c r="K5938" s="14"/>
      <c r="L5938" s="14"/>
      <c r="M5938" s="14"/>
      <c r="N5938" s="14"/>
      <c r="O5938" s="14"/>
      <c r="P5938" s="14"/>
      <c r="Q5938" s="14"/>
    </row>
    <row r="5939" spans="10:17" x14ac:dyDescent="0.25">
      <c r="J5939" s="14"/>
      <c r="K5939" s="14"/>
      <c r="L5939" s="14"/>
      <c r="M5939" s="14"/>
      <c r="N5939" s="14"/>
      <c r="O5939" s="14"/>
      <c r="P5939" s="14"/>
      <c r="Q5939" s="14"/>
    </row>
    <row r="5940" spans="10:17" x14ac:dyDescent="0.25">
      <c r="J5940" s="14"/>
      <c r="K5940" s="14"/>
      <c r="L5940" s="14"/>
      <c r="M5940" s="14"/>
      <c r="N5940" s="14"/>
      <c r="O5940" s="14"/>
      <c r="P5940" s="14"/>
      <c r="Q5940" s="14"/>
    </row>
    <row r="5941" spans="10:17" x14ac:dyDescent="0.25">
      <c r="J5941" s="14"/>
      <c r="K5941" s="14"/>
      <c r="L5941" s="14"/>
      <c r="M5941" s="14"/>
      <c r="N5941" s="14"/>
      <c r="O5941" s="14"/>
      <c r="P5941" s="14"/>
      <c r="Q5941" s="14"/>
    </row>
    <row r="5942" spans="10:17" x14ac:dyDescent="0.25">
      <c r="J5942" s="14"/>
      <c r="K5942" s="14"/>
      <c r="L5942" s="14"/>
      <c r="M5942" s="14"/>
      <c r="N5942" s="14"/>
      <c r="O5942" s="14"/>
      <c r="P5942" s="14"/>
      <c r="Q5942" s="14"/>
    </row>
    <row r="5943" spans="10:17" x14ac:dyDescent="0.25">
      <c r="J5943" s="14"/>
      <c r="K5943" s="14"/>
      <c r="L5943" s="14"/>
      <c r="M5943" s="14"/>
      <c r="N5943" s="14"/>
      <c r="O5943" s="14"/>
      <c r="P5943" s="14"/>
      <c r="Q5943" s="14"/>
    </row>
    <row r="5944" spans="10:17" x14ac:dyDescent="0.25">
      <c r="J5944" s="14"/>
      <c r="K5944" s="14"/>
      <c r="L5944" s="14"/>
      <c r="M5944" s="14"/>
      <c r="N5944" s="14"/>
      <c r="O5944" s="14"/>
      <c r="P5944" s="14"/>
      <c r="Q5944" s="14"/>
    </row>
    <row r="5945" spans="10:17" x14ac:dyDescent="0.25">
      <c r="J5945" s="14"/>
      <c r="K5945" s="14"/>
      <c r="L5945" s="14"/>
      <c r="M5945" s="14"/>
      <c r="N5945" s="14"/>
      <c r="O5945" s="14"/>
      <c r="P5945" s="14"/>
      <c r="Q5945" s="14"/>
    </row>
    <row r="5946" spans="10:17" x14ac:dyDescent="0.25">
      <c r="J5946" s="14"/>
      <c r="K5946" s="14"/>
      <c r="L5946" s="14"/>
      <c r="M5946" s="14"/>
      <c r="N5946" s="14"/>
      <c r="O5946" s="14"/>
      <c r="P5946" s="14"/>
      <c r="Q5946" s="14"/>
    </row>
    <row r="5947" spans="10:17" x14ac:dyDescent="0.25">
      <c r="J5947" s="14"/>
      <c r="K5947" s="14"/>
      <c r="L5947" s="14"/>
      <c r="M5947" s="14"/>
      <c r="N5947" s="14"/>
      <c r="O5947" s="14"/>
      <c r="P5947" s="14"/>
      <c r="Q5947" s="14"/>
    </row>
    <row r="5948" spans="10:17" x14ac:dyDescent="0.25">
      <c r="J5948" s="14"/>
      <c r="K5948" s="14"/>
      <c r="L5948" s="14"/>
      <c r="M5948" s="14"/>
      <c r="N5948" s="14"/>
      <c r="O5948" s="14"/>
      <c r="P5948" s="14"/>
      <c r="Q5948" s="14"/>
    </row>
    <row r="5949" spans="10:17" x14ac:dyDescent="0.25">
      <c r="J5949" s="14"/>
      <c r="K5949" s="14"/>
      <c r="L5949" s="14"/>
      <c r="M5949" s="14"/>
      <c r="N5949" s="14"/>
      <c r="O5949" s="14"/>
      <c r="P5949" s="14"/>
      <c r="Q5949" s="14"/>
    </row>
    <row r="5950" spans="10:17" x14ac:dyDescent="0.25">
      <c r="J5950" s="14"/>
      <c r="K5950" s="14"/>
      <c r="L5950" s="14"/>
      <c r="M5950" s="14"/>
      <c r="N5950" s="14"/>
      <c r="O5950" s="14"/>
      <c r="P5950" s="14"/>
      <c r="Q5950" s="14"/>
    </row>
    <row r="5951" spans="10:17" x14ac:dyDescent="0.25">
      <c r="J5951" s="14"/>
      <c r="K5951" s="14"/>
      <c r="L5951" s="14"/>
      <c r="M5951" s="14"/>
      <c r="N5951" s="14"/>
      <c r="O5951" s="14"/>
      <c r="P5951" s="14"/>
      <c r="Q5951" s="14"/>
    </row>
    <row r="5952" spans="10:17" x14ac:dyDescent="0.25">
      <c r="J5952" s="14"/>
      <c r="K5952" s="14"/>
      <c r="L5952" s="14"/>
      <c r="M5952" s="14"/>
      <c r="N5952" s="14"/>
      <c r="O5952" s="14"/>
      <c r="P5952" s="14"/>
      <c r="Q5952" s="14"/>
    </row>
    <row r="5953" spans="10:17" x14ac:dyDescent="0.25">
      <c r="J5953" s="14"/>
      <c r="K5953" s="14"/>
      <c r="L5953" s="14"/>
      <c r="M5953" s="14"/>
      <c r="N5953" s="14"/>
      <c r="O5953" s="14"/>
      <c r="P5953" s="14"/>
      <c r="Q5953" s="14"/>
    </row>
    <row r="5954" spans="10:17" x14ac:dyDescent="0.25">
      <c r="J5954" s="14"/>
      <c r="K5954" s="14"/>
      <c r="L5954" s="14"/>
      <c r="M5954" s="14"/>
      <c r="N5954" s="14"/>
      <c r="O5954" s="14"/>
      <c r="P5954" s="14"/>
      <c r="Q5954" s="14"/>
    </row>
    <row r="5955" spans="10:17" x14ac:dyDescent="0.25">
      <c r="J5955" s="14"/>
      <c r="K5955" s="14"/>
      <c r="L5955" s="14"/>
      <c r="M5955" s="14"/>
      <c r="N5955" s="14"/>
      <c r="O5955" s="14"/>
      <c r="P5955" s="14"/>
      <c r="Q5955" s="14"/>
    </row>
    <row r="5956" spans="10:17" x14ac:dyDescent="0.25">
      <c r="J5956" s="14"/>
      <c r="K5956" s="14"/>
      <c r="L5956" s="14"/>
      <c r="M5956" s="14"/>
      <c r="N5956" s="14"/>
      <c r="O5956" s="14"/>
      <c r="P5956" s="14"/>
      <c r="Q5956" s="14"/>
    </row>
    <row r="5957" spans="10:17" x14ac:dyDescent="0.25">
      <c r="J5957" s="14"/>
      <c r="K5957" s="14"/>
      <c r="L5957" s="14"/>
      <c r="M5957" s="14"/>
      <c r="N5957" s="14"/>
      <c r="O5957" s="14"/>
      <c r="P5957" s="14"/>
      <c r="Q5957" s="14"/>
    </row>
    <row r="5958" spans="10:17" x14ac:dyDescent="0.25">
      <c r="J5958" s="14"/>
      <c r="K5958" s="14"/>
      <c r="L5958" s="14"/>
      <c r="M5958" s="14"/>
      <c r="N5958" s="14"/>
      <c r="O5958" s="14"/>
      <c r="P5958" s="14"/>
      <c r="Q5958" s="14"/>
    </row>
    <row r="5959" spans="10:17" x14ac:dyDescent="0.25">
      <c r="J5959" s="14"/>
      <c r="K5959" s="14"/>
      <c r="L5959" s="14"/>
      <c r="M5959" s="14"/>
      <c r="N5959" s="14"/>
      <c r="O5959" s="14"/>
      <c r="P5959" s="14"/>
      <c r="Q5959" s="14"/>
    </row>
    <row r="5960" spans="10:17" x14ac:dyDescent="0.25">
      <c r="J5960" s="14"/>
      <c r="K5960" s="14"/>
      <c r="L5960" s="14"/>
      <c r="M5960" s="14"/>
      <c r="N5960" s="14"/>
      <c r="O5960" s="14"/>
      <c r="P5960" s="14"/>
      <c r="Q5960" s="14"/>
    </row>
    <row r="5961" spans="10:17" x14ac:dyDescent="0.25">
      <c r="J5961" s="14"/>
      <c r="K5961" s="14"/>
      <c r="L5961" s="14"/>
      <c r="M5961" s="14"/>
      <c r="N5961" s="14"/>
      <c r="O5961" s="14"/>
      <c r="P5961" s="14"/>
      <c r="Q5961" s="14"/>
    </row>
    <row r="5962" spans="10:17" x14ac:dyDescent="0.25">
      <c r="J5962" s="14"/>
      <c r="K5962" s="14"/>
      <c r="L5962" s="14"/>
      <c r="M5962" s="14"/>
      <c r="N5962" s="14"/>
      <c r="O5962" s="14"/>
      <c r="P5962" s="14"/>
      <c r="Q5962" s="14"/>
    </row>
    <row r="5963" spans="10:17" x14ac:dyDescent="0.25">
      <c r="J5963" s="14"/>
      <c r="K5963" s="14"/>
      <c r="L5963" s="14"/>
      <c r="M5963" s="14"/>
      <c r="N5963" s="14"/>
      <c r="O5963" s="14"/>
      <c r="P5963" s="14"/>
      <c r="Q5963" s="14"/>
    </row>
    <row r="5964" spans="10:17" x14ac:dyDescent="0.25">
      <c r="J5964" s="14"/>
      <c r="K5964" s="14"/>
      <c r="L5964" s="14"/>
      <c r="M5964" s="14"/>
      <c r="N5964" s="14"/>
      <c r="O5964" s="14"/>
      <c r="P5964" s="14"/>
      <c r="Q5964" s="14"/>
    </row>
    <row r="5965" spans="10:17" x14ac:dyDescent="0.25">
      <c r="J5965" s="14"/>
      <c r="K5965" s="14"/>
      <c r="L5965" s="14"/>
      <c r="M5965" s="14"/>
      <c r="N5965" s="14"/>
      <c r="O5965" s="14"/>
      <c r="P5965" s="14"/>
      <c r="Q5965" s="14"/>
    </row>
    <row r="5966" spans="10:17" x14ac:dyDescent="0.25">
      <c r="J5966" s="14"/>
      <c r="K5966" s="14"/>
      <c r="L5966" s="14"/>
      <c r="M5966" s="14"/>
      <c r="N5966" s="14"/>
      <c r="O5966" s="14"/>
      <c r="P5966" s="14"/>
      <c r="Q5966" s="14"/>
    </row>
    <row r="5967" spans="10:17" x14ac:dyDescent="0.25">
      <c r="J5967" s="14"/>
      <c r="K5967" s="14"/>
      <c r="L5967" s="14"/>
      <c r="M5967" s="14"/>
      <c r="N5967" s="14"/>
      <c r="O5967" s="14"/>
      <c r="P5967" s="14"/>
      <c r="Q5967" s="14"/>
    </row>
    <row r="5968" spans="10:17" x14ac:dyDescent="0.25">
      <c r="J5968" s="14"/>
      <c r="K5968" s="14"/>
      <c r="L5968" s="14"/>
      <c r="M5968" s="14"/>
      <c r="N5968" s="14"/>
      <c r="O5968" s="14"/>
      <c r="P5968" s="14"/>
      <c r="Q5968" s="14"/>
    </row>
    <row r="5969" spans="10:17" x14ac:dyDescent="0.25">
      <c r="J5969" s="14"/>
      <c r="K5969" s="14"/>
      <c r="L5969" s="14"/>
      <c r="M5969" s="14"/>
      <c r="N5969" s="14"/>
      <c r="O5969" s="14"/>
      <c r="P5969" s="14"/>
      <c r="Q5969" s="14"/>
    </row>
    <row r="5970" spans="10:17" x14ac:dyDescent="0.25">
      <c r="J5970" s="14"/>
      <c r="K5970" s="14"/>
      <c r="L5970" s="14"/>
      <c r="M5970" s="14"/>
      <c r="N5970" s="14"/>
      <c r="O5970" s="14"/>
      <c r="P5970" s="14"/>
      <c r="Q5970" s="14"/>
    </row>
    <row r="5971" spans="10:17" x14ac:dyDescent="0.25">
      <c r="J5971" s="14"/>
      <c r="K5971" s="14"/>
      <c r="L5971" s="14"/>
      <c r="M5971" s="14"/>
      <c r="N5971" s="14"/>
      <c r="O5971" s="14"/>
      <c r="P5971" s="14"/>
      <c r="Q5971" s="14"/>
    </row>
    <row r="5972" spans="10:17" x14ac:dyDescent="0.25">
      <c r="J5972" s="14"/>
      <c r="K5972" s="14"/>
      <c r="L5972" s="14"/>
      <c r="M5972" s="14"/>
      <c r="N5972" s="14"/>
      <c r="O5972" s="14"/>
      <c r="P5972" s="14"/>
      <c r="Q5972" s="14"/>
    </row>
    <row r="5973" spans="10:17" x14ac:dyDescent="0.25">
      <c r="J5973" s="14"/>
      <c r="K5973" s="14"/>
      <c r="L5973" s="14"/>
      <c r="M5973" s="14"/>
      <c r="N5973" s="14"/>
      <c r="O5973" s="14"/>
      <c r="P5973" s="14"/>
      <c r="Q5973" s="14"/>
    </row>
    <row r="5974" spans="10:17" x14ac:dyDescent="0.25">
      <c r="J5974" s="14"/>
      <c r="K5974" s="14"/>
      <c r="L5974" s="14"/>
      <c r="M5974" s="14"/>
      <c r="N5974" s="14"/>
      <c r="O5974" s="14"/>
      <c r="P5974" s="14"/>
      <c r="Q5974" s="14"/>
    </row>
    <row r="5975" spans="10:17" x14ac:dyDescent="0.25">
      <c r="J5975" s="14"/>
      <c r="K5975" s="14"/>
      <c r="L5975" s="14"/>
      <c r="M5975" s="14"/>
      <c r="N5975" s="14"/>
      <c r="O5975" s="14"/>
      <c r="P5975" s="14"/>
      <c r="Q5975" s="14"/>
    </row>
    <row r="5976" spans="10:17" x14ac:dyDescent="0.25">
      <c r="J5976" s="14"/>
      <c r="K5976" s="14"/>
      <c r="L5976" s="14"/>
      <c r="M5976" s="14"/>
      <c r="N5976" s="14"/>
      <c r="O5976" s="14"/>
      <c r="P5976" s="14"/>
      <c r="Q5976" s="14"/>
    </row>
    <row r="5977" spans="10:17" x14ac:dyDescent="0.25">
      <c r="J5977" s="14"/>
      <c r="K5977" s="14"/>
      <c r="L5977" s="14"/>
      <c r="M5977" s="14"/>
      <c r="N5977" s="14"/>
      <c r="O5977" s="14"/>
      <c r="P5977" s="14"/>
      <c r="Q5977" s="14"/>
    </row>
    <row r="5978" spans="10:17" x14ac:dyDescent="0.25">
      <c r="J5978" s="14"/>
      <c r="K5978" s="14"/>
      <c r="L5978" s="14"/>
      <c r="M5978" s="14"/>
      <c r="N5978" s="14"/>
      <c r="O5978" s="14"/>
      <c r="P5978" s="14"/>
      <c r="Q5978" s="14"/>
    </row>
    <row r="5979" spans="10:17" x14ac:dyDescent="0.25">
      <c r="J5979" s="14"/>
      <c r="K5979" s="14"/>
      <c r="L5979" s="14"/>
      <c r="M5979" s="14"/>
      <c r="N5979" s="14"/>
      <c r="O5979" s="14"/>
      <c r="P5979" s="14"/>
      <c r="Q5979" s="14"/>
    </row>
    <row r="5980" spans="10:17" x14ac:dyDescent="0.25">
      <c r="J5980" s="14"/>
      <c r="K5980" s="14"/>
      <c r="L5980" s="14"/>
      <c r="M5980" s="14"/>
      <c r="N5980" s="14"/>
      <c r="O5980" s="14"/>
      <c r="P5980" s="14"/>
      <c r="Q5980" s="14"/>
    </row>
    <row r="5981" spans="10:17" x14ac:dyDescent="0.25">
      <c r="J5981" s="14"/>
      <c r="K5981" s="14"/>
      <c r="L5981" s="14"/>
      <c r="M5981" s="14"/>
      <c r="N5981" s="14"/>
      <c r="O5981" s="14"/>
      <c r="P5981" s="14"/>
      <c r="Q5981" s="14"/>
    </row>
    <row r="5982" spans="10:17" x14ac:dyDescent="0.25">
      <c r="J5982" s="14"/>
      <c r="K5982" s="14"/>
      <c r="L5982" s="14"/>
      <c r="M5982" s="14"/>
      <c r="N5982" s="14"/>
      <c r="O5982" s="14"/>
      <c r="P5982" s="14"/>
      <c r="Q5982" s="14"/>
    </row>
    <row r="5983" spans="10:17" x14ac:dyDescent="0.25">
      <c r="J5983" s="14"/>
      <c r="K5983" s="14"/>
      <c r="L5983" s="14"/>
      <c r="M5983" s="14"/>
      <c r="N5983" s="14"/>
      <c r="O5983" s="14"/>
      <c r="P5983" s="14"/>
      <c r="Q5983" s="14"/>
    </row>
    <row r="5984" spans="10:17" x14ac:dyDescent="0.25">
      <c r="J5984" s="14"/>
      <c r="K5984" s="14"/>
      <c r="L5984" s="14"/>
      <c r="M5984" s="14"/>
      <c r="N5984" s="14"/>
      <c r="O5984" s="14"/>
      <c r="P5984" s="14"/>
      <c r="Q5984" s="14"/>
    </row>
    <row r="5985" spans="10:17" x14ac:dyDescent="0.25">
      <c r="J5985" s="14"/>
      <c r="K5985" s="14"/>
      <c r="L5985" s="14"/>
      <c r="M5985" s="14"/>
      <c r="N5985" s="14"/>
      <c r="O5985" s="14"/>
      <c r="P5985" s="14"/>
      <c r="Q5985" s="14"/>
    </row>
    <row r="5986" spans="10:17" x14ac:dyDescent="0.25">
      <c r="J5986" s="14"/>
      <c r="K5986" s="14"/>
      <c r="L5986" s="14"/>
      <c r="M5986" s="14"/>
      <c r="N5986" s="14"/>
      <c r="O5986" s="14"/>
      <c r="P5986" s="14"/>
      <c r="Q5986" s="14"/>
    </row>
    <row r="5987" spans="10:17" x14ac:dyDescent="0.25">
      <c r="J5987" s="14"/>
      <c r="K5987" s="14"/>
      <c r="L5987" s="14"/>
      <c r="M5987" s="14"/>
      <c r="N5987" s="14"/>
      <c r="O5987" s="14"/>
      <c r="P5987" s="14"/>
      <c r="Q5987" s="14"/>
    </row>
    <row r="5988" spans="10:17" x14ac:dyDescent="0.25">
      <c r="J5988" s="14"/>
      <c r="K5988" s="14"/>
      <c r="L5988" s="14"/>
      <c r="M5988" s="14"/>
      <c r="N5988" s="14"/>
      <c r="O5988" s="14"/>
      <c r="P5988" s="14"/>
      <c r="Q5988" s="14"/>
    </row>
    <row r="5989" spans="10:17" x14ac:dyDescent="0.25">
      <c r="J5989" s="14"/>
      <c r="K5989" s="14"/>
      <c r="L5989" s="14"/>
      <c r="M5989" s="14"/>
      <c r="N5989" s="14"/>
      <c r="O5989" s="14"/>
      <c r="P5989" s="14"/>
      <c r="Q5989" s="14"/>
    </row>
    <row r="5990" spans="10:17" x14ac:dyDescent="0.25">
      <c r="J5990" s="14"/>
      <c r="K5990" s="14"/>
      <c r="L5990" s="14"/>
      <c r="M5990" s="14"/>
      <c r="N5990" s="14"/>
      <c r="O5990" s="14"/>
      <c r="P5990" s="14"/>
      <c r="Q5990" s="14"/>
    </row>
    <row r="5991" spans="10:17" x14ac:dyDescent="0.25">
      <c r="J5991" s="14"/>
      <c r="K5991" s="14"/>
      <c r="L5991" s="14"/>
      <c r="M5991" s="14"/>
      <c r="N5991" s="14"/>
      <c r="O5991" s="14"/>
      <c r="P5991" s="14"/>
      <c r="Q5991" s="14"/>
    </row>
    <row r="5992" spans="10:17" x14ac:dyDescent="0.25">
      <c r="J5992" s="14"/>
      <c r="K5992" s="14"/>
      <c r="L5992" s="14"/>
      <c r="M5992" s="14"/>
      <c r="N5992" s="14"/>
      <c r="O5992" s="14"/>
      <c r="P5992" s="14"/>
      <c r="Q5992" s="14"/>
    </row>
    <row r="5993" spans="10:17" x14ac:dyDescent="0.25">
      <c r="J5993" s="14"/>
      <c r="K5993" s="14"/>
      <c r="L5993" s="14"/>
      <c r="M5993" s="14"/>
      <c r="N5993" s="14"/>
      <c r="O5993" s="14"/>
      <c r="P5993" s="14"/>
      <c r="Q5993" s="14"/>
    </row>
    <row r="5994" spans="10:17" x14ac:dyDescent="0.25">
      <c r="J5994" s="14"/>
      <c r="K5994" s="14"/>
      <c r="L5994" s="14"/>
      <c r="M5994" s="14"/>
      <c r="N5994" s="14"/>
      <c r="O5994" s="14"/>
      <c r="P5994" s="14"/>
      <c r="Q5994" s="14"/>
    </row>
    <row r="5995" spans="10:17" x14ac:dyDescent="0.25">
      <c r="J5995" s="14"/>
      <c r="K5995" s="14"/>
      <c r="L5995" s="14"/>
      <c r="M5995" s="14"/>
      <c r="N5995" s="14"/>
      <c r="O5995" s="14"/>
      <c r="P5995" s="14"/>
      <c r="Q5995" s="14"/>
    </row>
    <row r="5996" spans="10:17" x14ac:dyDescent="0.25">
      <c r="J5996" s="14"/>
      <c r="K5996" s="14"/>
      <c r="L5996" s="14"/>
      <c r="M5996" s="14"/>
      <c r="N5996" s="14"/>
      <c r="O5996" s="14"/>
      <c r="P5996" s="14"/>
      <c r="Q5996" s="14"/>
    </row>
    <row r="5997" spans="10:17" x14ac:dyDescent="0.25">
      <c r="J5997" s="14"/>
      <c r="K5997" s="14"/>
      <c r="L5997" s="14"/>
      <c r="M5997" s="14"/>
      <c r="N5997" s="14"/>
      <c r="O5997" s="14"/>
      <c r="P5997" s="14"/>
      <c r="Q5997" s="14"/>
    </row>
    <row r="5998" spans="10:17" x14ac:dyDescent="0.25">
      <c r="J5998" s="14"/>
      <c r="K5998" s="14"/>
      <c r="L5998" s="14"/>
      <c r="M5998" s="14"/>
      <c r="N5998" s="14"/>
      <c r="O5998" s="14"/>
      <c r="P5998" s="14"/>
      <c r="Q5998" s="14"/>
    </row>
    <row r="5999" spans="10:17" x14ac:dyDescent="0.25">
      <c r="J5999" s="14"/>
      <c r="K5999" s="14"/>
      <c r="L5999" s="14"/>
      <c r="M5999" s="14"/>
      <c r="N5999" s="14"/>
      <c r="O5999" s="14"/>
      <c r="P5999" s="14"/>
      <c r="Q5999" s="14"/>
    </row>
    <row r="6000" spans="10:17" x14ac:dyDescent="0.25">
      <c r="J6000" s="14"/>
      <c r="K6000" s="14"/>
      <c r="L6000" s="14"/>
      <c r="M6000" s="14"/>
      <c r="N6000" s="14"/>
      <c r="O6000" s="14"/>
      <c r="P6000" s="14"/>
      <c r="Q6000" s="14"/>
    </row>
    <row r="6001" spans="10:17" x14ac:dyDescent="0.25">
      <c r="J6001" s="14"/>
      <c r="K6001" s="14"/>
      <c r="L6001" s="14"/>
      <c r="M6001" s="14"/>
      <c r="N6001" s="14"/>
      <c r="O6001" s="14"/>
      <c r="P6001" s="14"/>
      <c r="Q6001" s="14"/>
    </row>
    <row r="6002" spans="10:17" x14ac:dyDescent="0.25">
      <c r="J6002" s="14"/>
      <c r="K6002" s="14"/>
      <c r="L6002" s="14"/>
      <c r="M6002" s="14"/>
      <c r="N6002" s="14"/>
      <c r="O6002" s="14"/>
      <c r="P6002" s="14"/>
      <c r="Q6002" s="14"/>
    </row>
    <row r="6003" spans="10:17" x14ac:dyDescent="0.25">
      <c r="J6003" s="14"/>
      <c r="K6003" s="14"/>
      <c r="L6003" s="14"/>
      <c r="M6003" s="14"/>
      <c r="N6003" s="14"/>
      <c r="O6003" s="14"/>
      <c r="P6003" s="14"/>
      <c r="Q6003" s="14"/>
    </row>
    <row r="6004" spans="10:17" x14ac:dyDescent="0.25">
      <c r="J6004" s="14"/>
      <c r="K6004" s="14"/>
      <c r="L6004" s="14"/>
      <c r="M6004" s="14"/>
      <c r="N6004" s="14"/>
      <c r="O6004" s="14"/>
      <c r="P6004" s="14"/>
      <c r="Q6004" s="14"/>
    </row>
    <row r="6005" spans="10:17" x14ac:dyDescent="0.25">
      <c r="J6005" s="14"/>
      <c r="K6005" s="14"/>
      <c r="L6005" s="14"/>
      <c r="M6005" s="14"/>
      <c r="N6005" s="14"/>
      <c r="O6005" s="14"/>
      <c r="P6005" s="14"/>
      <c r="Q6005" s="14"/>
    </row>
    <row r="6006" spans="10:17" x14ac:dyDescent="0.25">
      <c r="J6006" s="14"/>
      <c r="K6006" s="14"/>
      <c r="L6006" s="14"/>
      <c r="M6006" s="14"/>
      <c r="N6006" s="14"/>
      <c r="O6006" s="14"/>
      <c r="P6006" s="14"/>
      <c r="Q6006" s="14"/>
    </row>
    <row r="6007" spans="10:17" x14ac:dyDescent="0.25">
      <c r="J6007" s="14"/>
      <c r="K6007" s="14"/>
      <c r="L6007" s="14"/>
      <c r="M6007" s="14"/>
      <c r="N6007" s="14"/>
      <c r="O6007" s="14"/>
      <c r="P6007" s="14"/>
      <c r="Q6007" s="14"/>
    </row>
    <row r="6008" spans="10:17" x14ac:dyDescent="0.25">
      <c r="J6008" s="14"/>
      <c r="K6008" s="14"/>
      <c r="L6008" s="14"/>
      <c r="M6008" s="14"/>
      <c r="N6008" s="14"/>
      <c r="O6008" s="14"/>
      <c r="P6008" s="14"/>
      <c r="Q6008" s="14"/>
    </row>
    <row r="6009" spans="10:17" x14ac:dyDescent="0.25">
      <c r="J6009" s="14"/>
      <c r="K6009" s="14"/>
      <c r="L6009" s="14"/>
      <c r="M6009" s="14"/>
      <c r="N6009" s="14"/>
      <c r="O6009" s="14"/>
      <c r="P6009" s="14"/>
      <c r="Q6009" s="14"/>
    </row>
    <row r="6010" spans="10:17" x14ac:dyDescent="0.25">
      <c r="J6010" s="14"/>
      <c r="K6010" s="14"/>
      <c r="L6010" s="14"/>
      <c r="M6010" s="14"/>
      <c r="N6010" s="14"/>
      <c r="O6010" s="14"/>
      <c r="P6010" s="14"/>
      <c r="Q6010" s="14"/>
    </row>
    <row r="6011" spans="10:17" x14ac:dyDescent="0.25">
      <c r="J6011" s="14"/>
      <c r="K6011" s="14"/>
      <c r="L6011" s="14"/>
      <c r="M6011" s="14"/>
      <c r="N6011" s="14"/>
      <c r="O6011" s="14"/>
      <c r="P6011" s="14"/>
      <c r="Q6011" s="14"/>
    </row>
    <row r="6012" spans="10:17" x14ac:dyDescent="0.25">
      <c r="J6012" s="14"/>
      <c r="K6012" s="14"/>
      <c r="L6012" s="14"/>
      <c r="M6012" s="14"/>
      <c r="N6012" s="14"/>
      <c r="O6012" s="14"/>
      <c r="P6012" s="14"/>
      <c r="Q6012" s="14"/>
    </row>
    <row r="6013" spans="10:17" x14ac:dyDescent="0.25">
      <c r="J6013" s="14"/>
      <c r="K6013" s="14"/>
      <c r="L6013" s="14"/>
      <c r="M6013" s="14"/>
      <c r="N6013" s="14"/>
      <c r="O6013" s="14"/>
      <c r="P6013" s="14"/>
      <c r="Q6013" s="14"/>
    </row>
    <row r="6014" spans="10:17" x14ac:dyDescent="0.25">
      <c r="J6014" s="14"/>
      <c r="K6014" s="14"/>
      <c r="L6014" s="14"/>
      <c r="M6014" s="14"/>
      <c r="N6014" s="14"/>
      <c r="O6014" s="14"/>
      <c r="P6014" s="14"/>
      <c r="Q6014" s="14"/>
    </row>
    <row r="6015" spans="10:17" x14ac:dyDescent="0.25">
      <c r="J6015" s="14"/>
      <c r="K6015" s="14"/>
      <c r="L6015" s="14"/>
      <c r="M6015" s="14"/>
      <c r="N6015" s="14"/>
      <c r="O6015" s="14"/>
      <c r="P6015" s="14"/>
      <c r="Q6015" s="14"/>
    </row>
    <row r="6016" spans="10:17" x14ac:dyDescent="0.25">
      <c r="J6016" s="14"/>
      <c r="K6016" s="14"/>
      <c r="L6016" s="14"/>
      <c r="M6016" s="14"/>
      <c r="N6016" s="14"/>
      <c r="O6016" s="14"/>
      <c r="P6016" s="14"/>
      <c r="Q6016" s="14"/>
    </row>
    <row r="6017" spans="10:17" x14ac:dyDescent="0.25">
      <c r="J6017" s="14"/>
      <c r="K6017" s="14"/>
      <c r="L6017" s="14"/>
      <c r="M6017" s="14"/>
      <c r="N6017" s="14"/>
      <c r="O6017" s="14"/>
      <c r="P6017" s="14"/>
      <c r="Q6017" s="14"/>
    </row>
    <row r="6018" spans="10:17" x14ac:dyDescent="0.25">
      <c r="J6018" s="14"/>
      <c r="K6018" s="14"/>
      <c r="L6018" s="14"/>
      <c r="M6018" s="14"/>
      <c r="N6018" s="14"/>
      <c r="O6018" s="14"/>
      <c r="P6018" s="14"/>
      <c r="Q6018" s="14"/>
    </row>
    <row r="6019" spans="10:17" x14ac:dyDescent="0.25">
      <c r="J6019" s="14"/>
      <c r="K6019" s="14"/>
      <c r="L6019" s="14"/>
      <c r="M6019" s="14"/>
      <c r="N6019" s="14"/>
      <c r="O6019" s="14"/>
      <c r="P6019" s="14"/>
      <c r="Q6019" s="14"/>
    </row>
    <row r="6020" spans="10:17" x14ac:dyDescent="0.25">
      <c r="J6020" s="14"/>
      <c r="K6020" s="14"/>
      <c r="L6020" s="14"/>
      <c r="M6020" s="14"/>
      <c r="N6020" s="14"/>
      <c r="O6020" s="14"/>
      <c r="P6020" s="14"/>
      <c r="Q6020" s="14"/>
    </row>
    <row r="6021" spans="10:17" x14ac:dyDescent="0.25">
      <c r="J6021" s="14"/>
      <c r="K6021" s="14"/>
      <c r="L6021" s="14"/>
      <c r="M6021" s="14"/>
      <c r="N6021" s="14"/>
      <c r="O6021" s="14"/>
      <c r="P6021" s="14"/>
      <c r="Q6021" s="14"/>
    </row>
    <row r="6022" spans="10:17" x14ac:dyDescent="0.25">
      <c r="J6022" s="14"/>
      <c r="K6022" s="14"/>
      <c r="L6022" s="14"/>
      <c r="M6022" s="14"/>
      <c r="N6022" s="14"/>
      <c r="O6022" s="14"/>
      <c r="P6022" s="14"/>
      <c r="Q6022" s="14"/>
    </row>
    <row r="6023" spans="10:17" x14ac:dyDescent="0.25">
      <c r="J6023" s="14"/>
      <c r="K6023" s="14"/>
      <c r="L6023" s="14"/>
      <c r="M6023" s="14"/>
      <c r="N6023" s="14"/>
      <c r="O6023" s="14"/>
      <c r="P6023" s="14"/>
      <c r="Q6023" s="14"/>
    </row>
    <row r="6024" spans="10:17" x14ac:dyDescent="0.25">
      <c r="J6024" s="14"/>
      <c r="K6024" s="14"/>
      <c r="L6024" s="14"/>
      <c r="M6024" s="14"/>
      <c r="N6024" s="14"/>
      <c r="O6024" s="14"/>
      <c r="P6024" s="14"/>
      <c r="Q6024" s="14"/>
    </row>
    <row r="6025" spans="10:17" x14ac:dyDescent="0.25">
      <c r="J6025" s="14"/>
      <c r="K6025" s="14"/>
      <c r="L6025" s="14"/>
      <c r="M6025" s="14"/>
      <c r="N6025" s="14"/>
      <c r="O6025" s="14"/>
      <c r="P6025" s="14"/>
      <c r="Q6025" s="14"/>
    </row>
    <row r="6026" spans="10:17" x14ac:dyDescent="0.25">
      <c r="J6026" s="14"/>
      <c r="K6026" s="14"/>
      <c r="L6026" s="14"/>
      <c r="M6026" s="14"/>
      <c r="N6026" s="14"/>
      <c r="O6026" s="14"/>
      <c r="P6026" s="14"/>
      <c r="Q6026" s="14"/>
    </row>
    <row r="6027" spans="10:17" x14ac:dyDescent="0.25">
      <c r="J6027" s="14"/>
      <c r="K6027" s="14"/>
      <c r="L6027" s="14"/>
      <c r="M6027" s="14"/>
      <c r="N6027" s="14"/>
      <c r="O6027" s="14"/>
      <c r="P6027" s="14"/>
      <c r="Q6027" s="14"/>
    </row>
    <row r="6028" spans="10:17" x14ac:dyDescent="0.25">
      <c r="J6028" s="14"/>
      <c r="K6028" s="14"/>
      <c r="L6028" s="14"/>
      <c r="M6028" s="14"/>
      <c r="N6028" s="14"/>
      <c r="O6028" s="14"/>
      <c r="P6028" s="14"/>
      <c r="Q6028" s="14"/>
    </row>
    <row r="6029" spans="10:17" x14ac:dyDescent="0.25">
      <c r="J6029" s="14"/>
      <c r="K6029" s="14"/>
      <c r="L6029" s="14"/>
      <c r="M6029" s="14"/>
      <c r="N6029" s="14"/>
      <c r="O6029" s="14"/>
      <c r="P6029" s="14"/>
      <c r="Q6029" s="14"/>
    </row>
    <row r="6030" spans="10:17" x14ac:dyDescent="0.25">
      <c r="J6030" s="14"/>
      <c r="K6030" s="14"/>
      <c r="L6030" s="14"/>
      <c r="M6030" s="14"/>
      <c r="N6030" s="14"/>
      <c r="O6030" s="14"/>
      <c r="P6030" s="14"/>
      <c r="Q6030" s="14"/>
    </row>
    <row r="6031" spans="10:17" x14ac:dyDescent="0.25">
      <c r="J6031" s="14"/>
      <c r="K6031" s="14"/>
      <c r="L6031" s="14"/>
      <c r="M6031" s="14"/>
      <c r="N6031" s="14"/>
      <c r="O6031" s="14"/>
      <c r="P6031" s="14"/>
      <c r="Q6031" s="14"/>
    </row>
    <row r="6032" spans="10:17" x14ac:dyDescent="0.25">
      <c r="J6032" s="14"/>
      <c r="K6032" s="14"/>
      <c r="L6032" s="14"/>
      <c r="M6032" s="14"/>
      <c r="N6032" s="14"/>
      <c r="O6032" s="14"/>
      <c r="P6032" s="14"/>
      <c r="Q6032" s="14"/>
    </row>
    <row r="6033" spans="10:17" x14ac:dyDescent="0.25">
      <c r="J6033" s="14"/>
      <c r="K6033" s="14"/>
      <c r="L6033" s="14"/>
      <c r="M6033" s="14"/>
      <c r="N6033" s="14"/>
      <c r="O6033" s="14"/>
      <c r="P6033" s="14"/>
      <c r="Q6033" s="14"/>
    </row>
    <row r="6034" spans="10:17" x14ac:dyDescent="0.25">
      <c r="J6034" s="14"/>
      <c r="K6034" s="14"/>
      <c r="L6034" s="14"/>
      <c r="M6034" s="14"/>
      <c r="N6034" s="14"/>
      <c r="O6034" s="14"/>
      <c r="P6034" s="14"/>
      <c r="Q6034" s="14"/>
    </row>
    <row r="6035" spans="10:17" x14ac:dyDescent="0.25">
      <c r="J6035" s="14"/>
      <c r="K6035" s="14"/>
      <c r="L6035" s="14"/>
      <c r="M6035" s="14"/>
      <c r="N6035" s="14"/>
      <c r="O6035" s="14"/>
      <c r="P6035" s="14"/>
      <c r="Q6035" s="14"/>
    </row>
    <row r="6036" spans="10:17" x14ac:dyDescent="0.25">
      <c r="J6036" s="14"/>
      <c r="K6036" s="14"/>
      <c r="L6036" s="14"/>
      <c r="M6036" s="14"/>
      <c r="N6036" s="14"/>
      <c r="O6036" s="14"/>
      <c r="P6036" s="14"/>
      <c r="Q6036" s="14"/>
    </row>
    <row r="6037" spans="10:17" x14ac:dyDescent="0.25">
      <c r="J6037" s="14"/>
      <c r="K6037" s="14"/>
      <c r="L6037" s="14"/>
      <c r="M6037" s="14"/>
      <c r="N6037" s="14"/>
      <c r="O6037" s="14"/>
      <c r="P6037" s="14"/>
      <c r="Q6037" s="14"/>
    </row>
    <row r="6038" spans="10:17" x14ac:dyDescent="0.25">
      <c r="J6038" s="14"/>
      <c r="K6038" s="14"/>
      <c r="L6038" s="14"/>
      <c r="M6038" s="14"/>
      <c r="N6038" s="14"/>
      <c r="O6038" s="14"/>
      <c r="P6038" s="14"/>
      <c r="Q6038" s="14"/>
    </row>
    <row r="6039" spans="10:17" x14ac:dyDescent="0.25">
      <c r="J6039" s="14"/>
      <c r="K6039" s="14"/>
      <c r="L6039" s="14"/>
      <c r="M6039" s="14"/>
      <c r="N6039" s="14"/>
      <c r="O6039" s="14"/>
      <c r="P6039" s="14"/>
      <c r="Q6039" s="14"/>
    </row>
    <row r="6040" spans="10:17" x14ac:dyDescent="0.25">
      <c r="J6040" s="14"/>
      <c r="K6040" s="14"/>
      <c r="L6040" s="14"/>
      <c r="M6040" s="14"/>
      <c r="N6040" s="14"/>
      <c r="O6040" s="14"/>
      <c r="P6040" s="14"/>
      <c r="Q6040" s="14"/>
    </row>
    <row r="6041" spans="10:17" x14ac:dyDescent="0.25">
      <c r="J6041" s="14"/>
      <c r="K6041" s="14"/>
      <c r="L6041" s="14"/>
      <c r="M6041" s="14"/>
      <c r="N6041" s="14"/>
      <c r="O6041" s="14"/>
      <c r="P6041" s="14"/>
      <c r="Q6041" s="14"/>
    </row>
    <row r="6042" spans="10:17" x14ac:dyDescent="0.25">
      <c r="J6042" s="14"/>
      <c r="K6042" s="14"/>
      <c r="L6042" s="14"/>
      <c r="M6042" s="14"/>
      <c r="N6042" s="14"/>
      <c r="O6042" s="14"/>
      <c r="P6042" s="14"/>
      <c r="Q6042" s="14"/>
    </row>
    <row r="6043" spans="10:17" x14ac:dyDescent="0.25">
      <c r="J6043" s="14"/>
      <c r="K6043" s="14"/>
      <c r="L6043" s="14"/>
      <c r="M6043" s="14"/>
      <c r="N6043" s="14"/>
      <c r="O6043" s="14"/>
      <c r="P6043" s="14"/>
      <c r="Q6043" s="14"/>
    </row>
    <row r="6044" spans="10:17" x14ac:dyDescent="0.25">
      <c r="J6044" s="14"/>
      <c r="K6044" s="14"/>
      <c r="L6044" s="14"/>
      <c r="M6044" s="14"/>
      <c r="N6044" s="14"/>
      <c r="O6044" s="14"/>
      <c r="P6044" s="14"/>
      <c r="Q6044" s="14"/>
    </row>
    <row r="6045" spans="10:17" x14ac:dyDescent="0.25">
      <c r="J6045" s="14"/>
      <c r="K6045" s="14"/>
      <c r="L6045" s="14"/>
      <c r="M6045" s="14"/>
      <c r="N6045" s="14"/>
      <c r="O6045" s="14"/>
      <c r="P6045" s="14"/>
      <c r="Q6045" s="14"/>
    </row>
    <row r="6046" spans="10:17" x14ac:dyDescent="0.25">
      <c r="J6046" s="14"/>
      <c r="K6046" s="14"/>
      <c r="L6046" s="14"/>
      <c r="M6046" s="14"/>
      <c r="N6046" s="14"/>
      <c r="O6046" s="14"/>
      <c r="P6046" s="14"/>
      <c r="Q6046" s="14"/>
    </row>
    <row r="6047" spans="10:17" x14ac:dyDescent="0.25">
      <c r="J6047" s="14"/>
      <c r="K6047" s="14"/>
      <c r="L6047" s="14"/>
      <c r="M6047" s="14"/>
      <c r="N6047" s="14"/>
      <c r="O6047" s="14"/>
      <c r="P6047" s="14"/>
      <c r="Q6047" s="14"/>
    </row>
    <row r="6048" spans="10:17" x14ac:dyDescent="0.25">
      <c r="J6048" s="14"/>
      <c r="K6048" s="14"/>
      <c r="L6048" s="14"/>
      <c r="M6048" s="14"/>
      <c r="N6048" s="14"/>
      <c r="O6048" s="14"/>
      <c r="P6048" s="14"/>
      <c r="Q6048" s="14"/>
    </row>
    <row r="6049" spans="10:17" x14ac:dyDescent="0.25">
      <c r="J6049" s="14"/>
      <c r="K6049" s="14"/>
      <c r="L6049" s="14"/>
      <c r="M6049" s="14"/>
      <c r="N6049" s="14"/>
      <c r="O6049" s="14"/>
      <c r="P6049" s="14"/>
      <c r="Q6049" s="14"/>
    </row>
    <row r="6050" spans="10:17" x14ac:dyDescent="0.25">
      <c r="J6050" s="14"/>
      <c r="K6050" s="14"/>
      <c r="L6050" s="14"/>
      <c r="M6050" s="14"/>
      <c r="N6050" s="14"/>
      <c r="O6050" s="14"/>
      <c r="P6050" s="14"/>
      <c r="Q6050" s="14"/>
    </row>
    <row r="6051" spans="10:17" x14ac:dyDescent="0.25">
      <c r="J6051" s="14"/>
      <c r="K6051" s="14"/>
      <c r="L6051" s="14"/>
      <c r="M6051" s="14"/>
      <c r="N6051" s="14"/>
      <c r="O6051" s="14"/>
      <c r="P6051" s="14"/>
      <c r="Q6051" s="14"/>
    </row>
    <row r="6052" spans="10:17" x14ac:dyDescent="0.25">
      <c r="J6052" s="14"/>
      <c r="K6052" s="14"/>
      <c r="L6052" s="14"/>
      <c r="M6052" s="14"/>
      <c r="N6052" s="14"/>
      <c r="O6052" s="14"/>
      <c r="P6052" s="14"/>
      <c r="Q6052" s="14"/>
    </row>
    <row r="6053" spans="10:17" x14ac:dyDescent="0.25">
      <c r="J6053" s="14"/>
      <c r="K6053" s="14"/>
      <c r="L6053" s="14"/>
      <c r="M6053" s="14"/>
      <c r="N6053" s="14"/>
      <c r="O6053" s="14"/>
      <c r="P6053" s="14"/>
      <c r="Q6053" s="14"/>
    </row>
    <row r="6054" spans="10:17" x14ac:dyDescent="0.25">
      <c r="J6054" s="14"/>
      <c r="K6054" s="14"/>
      <c r="L6054" s="14"/>
      <c r="M6054" s="14"/>
      <c r="N6054" s="14"/>
      <c r="O6054" s="14"/>
      <c r="P6054" s="14"/>
      <c r="Q6054" s="14"/>
    </row>
    <row r="6055" spans="10:17" x14ac:dyDescent="0.25">
      <c r="J6055" s="14"/>
      <c r="K6055" s="14"/>
      <c r="L6055" s="14"/>
      <c r="M6055" s="14"/>
      <c r="N6055" s="14"/>
      <c r="O6055" s="14"/>
      <c r="P6055" s="14"/>
      <c r="Q6055" s="14"/>
    </row>
    <row r="6056" spans="10:17" x14ac:dyDescent="0.25">
      <c r="J6056" s="14"/>
      <c r="K6056" s="14"/>
      <c r="L6056" s="14"/>
      <c r="M6056" s="14"/>
      <c r="N6056" s="14"/>
      <c r="O6056" s="14"/>
      <c r="P6056" s="14"/>
      <c r="Q6056" s="14"/>
    </row>
    <row r="6057" spans="10:17" x14ac:dyDescent="0.25">
      <c r="J6057" s="14"/>
      <c r="K6057" s="14"/>
      <c r="L6057" s="14"/>
      <c r="M6057" s="14"/>
      <c r="N6057" s="14"/>
      <c r="O6057" s="14"/>
      <c r="P6057" s="14"/>
      <c r="Q6057" s="14"/>
    </row>
    <row r="6058" spans="10:17" x14ac:dyDescent="0.25">
      <c r="J6058" s="14"/>
      <c r="K6058" s="14"/>
      <c r="L6058" s="14"/>
      <c r="M6058" s="14"/>
      <c r="N6058" s="14"/>
      <c r="O6058" s="14"/>
      <c r="P6058" s="14"/>
      <c r="Q6058" s="14"/>
    </row>
    <row r="6059" spans="10:17" x14ac:dyDescent="0.25">
      <c r="J6059" s="14"/>
      <c r="K6059" s="14"/>
      <c r="L6059" s="14"/>
      <c r="M6059" s="14"/>
      <c r="N6059" s="14"/>
      <c r="O6059" s="14"/>
      <c r="P6059" s="14"/>
      <c r="Q6059" s="14"/>
    </row>
    <row r="6060" spans="10:17" x14ac:dyDescent="0.25">
      <c r="J6060" s="14"/>
      <c r="K6060" s="14"/>
      <c r="L6060" s="14"/>
      <c r="M6060" s="14"/>
      <c r="N6060" s="14"/>
      <c r="O6060" s="14"/>
      <c r="P6060" s="14"/>
      <c r="Q6060" s="14"/>
    </row>
    <row r="6061" spans="10:17" x14ac:dyDescent="0.25">
      <c r="J6061" s="14"/>
      <c r="K6061" s="14"/>
      <c r="L6061" s="14"/>
      <c r="M6061" s="14"/>
      <c r="N6061" s="14"/>
      <c r="O6061" s="14"/>
      <c r="P6061" s="14"/>
      <c r="Q6061" s="14"/>
    </row>
    <row r="6062" spans="10:17" x14ac:dyDescent="0.25">
      <c r="J6062" s="14"/>
      <c r="K6062" s="14"/>
      <c r="L6062" s="14"/>
      <c r="M6062" s="14"/>
      <c r="N6062" s="14"/>
      <c r="O6062" s="14"/>
      <c r="P6062" s="14"/>
      <c r="Q6062" s="14"/>
    </row>
    <row r="6063" spans="10:17" x14ac:dyDescent="0.25">
      <c r="J6063" s="14"/>
      <c r="K6063" s="14"/>
      <c r="L6063" s="14"/>
      <c r="M6063" s="14"/>
      <c r="N6063" s="14"/>
      <c r="O6063" s="14"/>
      <c r="P6063" s="14"/>
      <c r="Q6063" s="14"/>
    </row>
    <row r="6064" spans="10:17" x14ac:dyDescent="0.25">
      <c r="J6064" s="14"/>
      <c r="K6064" s="14"/>
      <c r="L6064" s="14"/>
      <c r="M6064" s="14"/>
      <c r="N6064" s="14"/>
      <c r="O6064" s="14"/>
      <c r="P6064" s="14"/>
      <c r="Q6064" s="14"/>
    </row>
    <row r="6065" spans="10:17" x14ac:dyDescent="0.25">
      <c r="J6065" s="14"/>
      <c r="K6065" s="14"/>
      <c r="L6065" s="14"/>
      <c r="M6065" s="14"/>
      <c r="N6065" s="14"/>
      <c r="O6065" s="14"/>
      <c r="P6065" s="14"/>
      <c r="Q6065" s="14"/>
    </row>
    <row r="6066" spans="10:17" x14ac:dyDescent="0.25">
      <c r="J6066" s="14"/>
      <c r="K6066" s="14"/>
      <c r="L6066" s="14"/>
      <c r="M6066" s="14"/>
      <c r="N6066" s="14"/>
      <c r="O6066" s="14"/>
      <c r="P6066" s="14"/>
      <c r="Q6066" s="14"/>
    </row>
    <row r="6067" spans="10:17" x14ac:dyDescent="0.25">
      <c r="J6067" s="14"/>
      <c r="K6067" s="14"/>
      <c r="L6067" s="14"/>
      <c r="M6067" s="14"/>
      <c r="N6067" s="14"/>
      <c r="O6067" s="14"/>
      <c r="P6067" s="14"/>
      <c r="Q6067" s="14"/>
    </row>
    <row r="6068" spans="10:17" x14ac:dyDescent="0.25">
      <c r="J6068" s="14"/>
      <c r="K6068" s="14"/>
      <c r="L6068" s="14"/>
      <c r="M6068" s="14"/>
      <c r="N6068" s="14"/>
      <c r="O6068" s="14"/>
      <c r="P6068" s="14"/>
      <c r="Q6068" s="14"/>
    </row>
    <row r="6069" spans="10:17" x14ac:dyDescent="0.25">
      <c r="J6069" s="14"/>
      <c r="K6069" s="14"/>
      <c r="L6069" s="14"/>
      <c r="M6069" s="14"/>
      <c r="N6069" s="14"/>
      <c r="O6069" s="14"/>
      <c r="P6069" s="14"/>
      <c r="Q6069" s="14"/>
    </row>
    <row r="6070" spans="10:17" x14ac:dyDescent="0.25">
      <c r="J6070" s="14"/>
      <c r="K6070" s="14"/>
      <c r="L6070" s="14"/>
      <c r="M6070" s="14"/>
      <c r="N6070" s="14"/>
      <c r="O6070" s="14"/>
      <c r="P6070" s="14"/>
      <c r="Q6070" s="14"/>
    </row>
    <row r="6071" spans="10:17" x14ac:dyDescent="0.25">
      <c r="J6071" s="14"/>
      <c r="K6071" s="14"/>
      <c r="L6071" s="14"/>
      <c r="M6071" s="14"/>
      <c r="N6071" s="14"/>
      <c r="O6071" s="14"/>
      <c r="P6071" s="14"/>
      <c r="Q6071" s="14"/>
    </row>
    <row r="6072" spans="10:17" x14ac:dyDescent="0.25">
      <c r="J6072" s="14"/>
      <c r="K6072" s="14"/>
      <c r="L6072" s="14"/>
      <c r="M6072" s="14"/>
      <c r="N6072" s="14"/>
      <c r="O6072" s="14"/>
      <c r="P6072" s="14"/>
      <c r="Q6072" s="14"/>
    </row>
    <row r="6073" spans="10:17" x14ac:dyDescent="0.25">
      <c r="J6073" s="14"/>
      <c r="K6073" s="14"/>
      <c r="L6073" s="14"/>
      <c r="M6073" s="14"/>
      <c r="N6073" s="14"/>
      <c r="O6073" s="14"/>
      <c r="P6073" s="14"/>
      <c r="Q6073" s="14"/>
    </row>
    <row r="6074" spans="10:17" x14ac:dyDescent="0.25">
      <c r="J6074" s="14"/>
      <c r="K6074" s="14"/>
      <c r="L6074" s="14"/>
      <c r="M6074" s="14"/>
      <c r="N6074" s="14"/>
      <c r="O6074" s="14"/>
      <c r="P6074" s="14"/>
      <c r="Q6074" s="14"/>
    </row>
    <row r="6075" spans="10:17" x14ac:dyDescent="0.25">
      <c r="J6075" s="14"/>
      <c r="K6075" s="14"/>
      <c r="L6075" s="14"/>
      <c r="M6075" s="14"/>
      <c r="N6075" s="14"/>
      <c r="O6075" s="14"/>
      <c r="P6075" s="14"/>
      <c r="Q6075" s="14"/>
    </row>
    <row r="6076" spans="10:17" x14ac:dyDescent="0.25">
      <c r="J6076" s="14"/>
      <c r="K6076" s="14"/>
      <c r="L6076" s="14"/>
      <c r="M6076" s="14"/>
      <c r="N6076" s="14"/>
      <c r="O6076" s="14"/>
      <c r="P6076" s="14"/>
      <c r="Q6076" s="14"/>
    </row>
    <row r="6077" spans="10:17" x14ac:dyDescent="0.25">
      <c r="J6077" s="14"/>
      <c r="K6077" s="14"/>
      <c r="L6077" s="14"/>
      <c r="M6077" s="14"/>
      <c r="N6077" s="14"/>
      <c r="O6077" s="14"/>
      <c r="P6077" s="14"/>
      <c r="Q6077" s="14"/>
    </row>
    <row r="6078" spans="10:17" x14ac:dyDescent="0.25">
      <c r="J6078" s="14"/>
      <c r="K6078" s="14"/>
      <c r="L6078" s="14"/>
      <c r="M6078" s="14"/>
      <c r="N6078" s="14"/>
      <c r="O6078" s="14"/>
      <c r="P6078" s="14"/>
      <c r="Q6078" s="14"/>
    </row>
    <row r="6079" spans="10:17" x14ac:dyDescent="0.25">
      <c r="J6079" s="14"/>
      <c r="K6079" s="14"/>
      <c r="L6079" s="14"/>
      <c r="M6079" s="14"/>
      <c r="N6079" s="14"/>
      <c r="O6079" s="14"/>
      <c r="P6079" s="14"/>
      <c r="Q6079" s="14"/>
    </row>
    <row r="6080" spans="10:17" x14ac:dyDescent="0.25">
      <c r="J6080" s="14"/>
      <c r="K6080" s="14"/>
      <c r="L6080" s="14"/>
      <c r="M6080" s="14"/>
      <c r="N6080" s="14"/>
      <c r="O6080" s="14"/>
      <c r="P6080" s="14"/>
      <c r="Q6080" s="14"/>
    </row>
    <row r="6081" spans="10:17" x14ac:dyDescent="0.25">
      <c r="J6081" s="14"/>
      <c r="K6081" s="14"/>
      <c r="L6081" s="14"/>
      <c r="M6081" s="14"/>
      <c r="N6081" s="14"/>
      <c r="O6081" s="14"/>
      <c r="P6081" s="14"/>
      <c r="Q6081" s="14"/>
    </row>
    <row r="6082" spans="10:17" x14ac:dyDescent="0.25">
      <c r="J6082" s="14"/>
      <c r="K6082" s="14"/>
      <c r="L6082" s="14"/>
      <c r="M6082" s="14"/>
      <c r="N6082" s="14"/>
      <c r="O6082" s="14"/>
      <c r="P6082" s="14"/>
      <c r="Q6082" s="14"/>
    </row>
    <row r="6083" spans="10:17" x14ac:dyDescent="0.25">
      <c r="J6083" s="14"/>
      <c r="K6083" s="14"/>
      <c r="L6083" s="14"/>
      <c r="M6083" s="14"/>
      <c r="N6083" s="14"/>
      <c r="O6083" s="14"/>
      <c r="P6083" s="14"/>
      <c r="Q6083" s="14"/>
    </row>
    <row r="6084" spans="10:17" x14ac:dyDescent="0.25">
      <c r="J6084" s="14"/>
      <c r="K6084" s="14"/>
      <c r="L6084" s="14"/>
      <c r="M6084" s="14"/>
      <c r="N6084" s="14"/>
      <c r="O6084" s="14"/>
      <c r="P6084" s="14"/>
      <c r="Q6084" s="14"/>
    </row>
    <row r="6085" spans="10:17" x14ac:dyDescent="0.25">
      <c r="J6085" s="14"/>
      <c r="K6085" s="14"/>
      <c r="L6085" s="14"/>
      <c r="M6085" s="14"/>
      <c r="N6085" s="14"/>
      <c r="O6085" s="14"/>
      <c r="P6085" s="14"/>
      <c r="Q6085" s="14"/>
    </row>
    <row r="6086" spans="10:17" x14ac:dyDescent="0.25">
      <c r="J6086" s="14"/>
      <c r="K6086" s="14"/>
      <c r="L6086" s="14"/>
      <c r="M6086" s="14"/>
      <c r="N6086" s="14"/>
      <c r="O6086" s="14"/>
      <c r="P6086" s="14"/>
      <c r="Q6086" s="14"/>
    </row>
    <row r="6087" spans="10:17" x14ac:dyDescent="0.25">
      <c r="J6087" s="14"/>
      <c r="K6087" s="14"/>
      <c r="L6087" s="14"/>
      <c r="M6087" s="14"/>
      <c r="N6087" s="14"/>
      <c r="O6087" s="14"/>
      <c r="P6087" s="14"/>
      <c r="Q6087" s="14"/>
    </row>
    <row r="6088" spans="10:17" x14ac:dyDescent="0.25">
      <c r="J6088" s="14"/>
      <c r="K6088" s="14"/>
      <c r="L6088" s="14"/>
      <c r="M6088" s="14"/>
      <c r="N6088" s="14"/>
      <c r="O6088" s="14"/>
      <c r="P6088" s="14"/>
      <c r="Q6088" s="14"/>
    </row>
    <row r="6089" spans="10:17" x14ac:dyDescent="0.25">
      <c r="J6089" s="14"/>
      <c r="K6089" s="14"/>
      <c r="L6089" s="14"/>
      <c r="M6089" s="14"/>
      <c r="N6089" s="14"/>
      <c r="O6089" s="14"/>
      <c r="P6089" s="14"/>
      <c r="Q6089" s="14"/>
    </row>
    <row r="6090" spans="10:17" x14ac:dyDescent="0.25">
      <c r="J6090" s="14"/>
      <c r="K6090" s="14"/>
      <c r="L6090" s="14"/>
      <c r="M6090" s="14"/>
      <c r="N6090" s="14"/>
      <c r="O6090" s="14"/>
      <c r="P6090" s="14"/>
      <c r="Q6090" s="14"/>
    </row>
    <row r="6091" spans="10:17" x14ac:dyDescent="0.25">
      <c r="J6091" s="14"/>
      <c r="K6091" s="14"/>
      <c r="L6091" s="14"/>
      <c r="M6091" s="14"/>
      <c r="N6091" s="14"/>
      <c r="O6091" s="14"/>
      <c r="P6091" s="14"/>
      <c r="Q6091" s="14"/>
    </row>
    <row r="6092" spans="10:17" x14ac:dyDescent="0.25">
      <c r="J6092" s="14"/>
      <c r="K6092" s="14"/>
      <c r="L6092" s="14"/>
      <c r="M6092" s="14"/>
      <c r="N6092" s="14"/>
      <c r="O6092" s="14"/>
      <c r="P6092" s="14"/>
      <c r="Q6092" s="14"/>
    </row>
    <row r="6093" spans="10:17" x14ac:dyDescent="0.25">
      <c r="J6093" s="14"/>
      <c r="K6093" s="14"/>
      <c r="L6093" s="14"/>
      <c r="M6093" s="14"/>
      <c r="N6093" s="14"/>
      <c r="O6093" s="14"/>
      <c r="P6093" s="14"/>
      <c r="Q6093" s="14"/>
    </row>
    <row r="6094" spans="10:17" x14ac:dyDescent="0.25">
      <c r="J6094" s="14"/>
      <c r="K6094" s="14"/>
      <c r="L6094" s="14"/>
      <c r="M6094" s="14"/>
      <c r="N6094" s="14"/>
      <c r="O6094" s="14"/>
      <c r="P6094" s="14"/>
      <c r="Q6094" s="14"/>
    </row>
    <row r="6095" spans="10:17" x14ac:dyDescent="0.25">
      <c r="J6095" s="14"/>
      <c r="K6095" s="14"/>
      <c r="L6095" s="14"/>
      <c r="M6095" s="14"/>
      <c r="N6095" s="14"/>
      <c r="O6095" s="14"/>
      <c r="P6095" s="14"/>
      <c r="Q6095" s="14"/>
    </row>
    <row r="6096" spans="10:17" x14ac:dyDescent="0.25">
      <c r="J6096" s="14"/>
      <c r="K6096" s="14"/>
      <c r="L6096" s="14"/>
      <c r="M6096" s="14"/>
      <c r="N6096" s="14"/>
      <c r="O6096" s="14"/>
      <c r="P6096" s="14"/>
      <c r="Q6096" s="14"/>
    </row>
    <row r="6097" spans="10:17" x14ac:dyDescent="0.25">
      <c r="J6097" s="14"/>
      <c r="K6097" s="14"/>
      <c r="L6097" s="14"/>
      <c r="M6097" s="14"/>
      <c r="N6097" s="14"/>
      <c r="O6097" s="14"/>
      <c r="P6097" s="14"/>
      <c r="Q6097" s="14"/>
    </row>
    <row r="6098" spans="10:17" x14ac:dyDescent="0.25">
      <c r="J6098" s="14"/>
      <c r="K6098" s="14"/>
      <c r="L6098" s="14"/>
      <c r="M6098" s="14"/>
      <c r="N6098" s="14"/>
      <c r="O6098" s="14"/>
      <c r="P6098" s="14"/>
      <c r="Q6098" s="14"/>
    </row>
    <row r="6099" spans="10:17" x14ac:dyDescent="0.25">
      <c r="J6099" s="14"/>
      <c r="K6099" s="14"/>
      <c r="L6099" s="14"/>
      <c r="M6099" s="14"/>
      <c r="N6099" s="14"/>
      <c r="O6099" s="14"/>
      <c r="P6099" s="14"/>
      <c r="Q6099" s="14"/>
    </row>
    <row r="6100" spans="10:17" x14ac:dyDescent="0.25">
      <c r="J6100" s="14"/>
      <c r="K6100" s="14"/>
      <c r="L6100" s="14"/>
      <c r="M6100" s="14"/>
      <c r="N6100" s="14"/>
      <c r="O6100" s="14"/>
      <c r="P6100" s="14"/>
      <c r="Q6100" s="14"/>
    </row>
    <row r="6101" spans="10:17" x14ac:dyDescent="0.25">
      <c r="J6101" s="14"/>
      <c r="K6101" s="14"/>
      <c r="L6101" s="14"/>
      <c r="M6101" s="14"/>
      <c r="N6101" s="14"/>
      <c r="O6101" s="14"/>
      <c r="P6101" s="14"/>
      <c r="Q6101" s="14"/>
    </row>
    <row r="6102" spans="10:17" x14ac:dyDescent="0.25">
      <c r="J6102" s="14"/>
      <c r="K6102" s="14"/>
      <c r="L6102" s="14"/>
      <c r="M6102" s="14"/>
      <c r="N6102" s="14"/>
      <c r="O6102" s="14"/>
      <c r="P6102" s="14"/>
      <c r="Q6102" s="14"/>
    </row>
    <row r="6103" spans="10:17" x14ac:dyDescent="0.25">
      <c r="J6103" s="14"/>
      <c r="K6103" s="14"/>
      <c r="L6103" s="14"/>
      <c r="M6103" s="14"/>
      <c r="N6103" s="14"/>
      <c r="O6103" s="14"/>
      <c r="P6103" s="14"/>
      <c r="Q6103" s="14"/>
    </row>
    <row r="6104" spans="10:17" x14ac:dyDescent="0.25">
      <c r="J6104" s="14"/>
      <c r="K6104" s="14"/>
      <c r="L6104" s="14"/>
      <c r="M6104" s="14"/>
      <c r="N6104" s="14"/>
      <c r="O6104" s="14"/>
      <c r="P6104" s="14"/>
      <c r="Q6104" s="14"/>
    </row>
    <row r="6105" spans="10:17" x14ac:dyDescent="0.25">
      <c r="J6105" s="14"/>
      <c r="K6105" s="14"/>
      <c r="L6105" s="14"/>
      <c r="M6105" s="14"/>
      <c r="N6105" s="14"/>
      <c r="O6105" s="14"/>
      <c r="P6105" s="14"/>
      <c r="Q6105" s="14"/>
    </row>
    <row r="6106" spans="10:17" x14ac:dyDescent="0.25">
      <c r="J6106" s="14"/>
      <c r="K6106" s="14"/>
      <c r="L6106" s="14"/>
      <c r="M6106" s="14"/>
      <c r="N6106" s="14"/>
      <c r="O6106" s="14"/>
      <c r="P6106" s="14"/>
      <c r="Q6106" s="14"/>
    </row>
    <row r="6107" spans="10:17" x14ac:dyDescent="0.25">
      <c r="J6107" s="14"/>
      <c r="K6107" s="14"/>
      <c r="L6107" s="14"/>
      <c r="M6107" s="14"/>
      <c r="N6107" s="14"/>
      <c r="O6107" s="14"/>
      <c r="P6107" s="14"/>
      <c r="Q6107" s="14"/>
    </row>
    <row r="6108" spans="10:17" x14ac:dyDescent="0.25">
      <c r="J6108" s="14"/>
      <c r="K6108" s="14"/>
      <c r="L6108" s="14"/>
      <c r="M6108" s="14"/>
      <c r="N6108" s="14"/>
      <c r="O6108" s="14"/>
      <c r="P6108" s="14"/>
      <c r="Q6108" s="14"/>
    </row>
    <row r="6109" spans="10:17" x14ac:dyDescent="0.25">
      <c r="J6109" s="14"/>
      <c r="K6109" s="14"/>
      <c r="L6109" s="14"/>
      <c r="M6109" s="14"/>
      <c r="N6109" s="14"/>
      <c r="O6109" s="14"/>
      <c r="P6109" s="14"/>
      <c r="Q6109" s="14"/>
    </row>
    <row r="6110" spans="10:17" x14ac:dyDescent="0.25">
      <c r="J6110" s="14"/>
      <c r="K6110" s="14"/>
      <c r="L6110" s="14"/>
      <c r="M6110" s="14"/>
      <c r="N6110" s="14"/>
      <c r="O6110" s="14"/>
      <c r="P6110" s="14"/>
      <c r="Q6110" s="14"/>
    </row>
    <row r="6111" spans="10:17" x14ac:dyDescent="0.25">
      <c r="J6111" s="14"/>
      <c r="K6111" s="14"/>
      <c r="L6111" s="14"/>
      <c r="M6111" s="14"/>
      <c r="N6111" s="14"/>
      <c r="O6111" s="14"/>
      <c r="P6111" s="14"/>
      <c r="Q6111" s="14"/>
    </row>
    <row r="6112" spans="10:17" x14ac:dyDescent="0.25">
      <c r="J6112" s="14"/>
      <c r="K6112" s="14"/>
      <c r="L6112" s="14"/>
      <c r="M6112" s="14"/>
      <c r="N6112" s="14"/>
      <c r="O6112" s="14"/>
      <c r="P6112" s="14"/>
      <c r="Q6112" s="14"/>
    </row>
    <row r="6113" spans="10:17" x14ac:dyDescent="0.25">
      <c r="J6113" s="14"/>
      <c r="K6113" s="14"/>
      <c r="L6113" s="14"/>
      <c r="M6113" s="14"/>
      <c r="N6113" s="14"/>
      <c r="O6113" s="14"/>
      <c r="P6113" s="14"/>
      <c r="Q6113" s="14"/>
    </row>
    <row r="6114" spans="10:17" x14ac:dyDescent="0.25">
      <c r="J6114" s="14"/>
      <c r="K6114" s="14"/>
      <c r="L6114" s="14"/>
      <c r="M6114" s="14"/>
      <c r="N6114" s="14"/>
      <c r="O6114" s="14"/>
      <c r="P6114" s="14"/>
      <c r="Q6114" s="14"/>
    </row>
    <row r="6115" spans="10:17" x14ac:dyDescent="0.25">
      <c r="J6115" s="14"/>
      <c r="K6115" s="14"/>
      <c r="L6115" s="14"/>
      <c r="M6115" s="14"/>
      <c r="N6115" s="14"/>
      <c r="O6115" s="14"/>
      <c r="P6115" s="14"/>
      <c r="Q6115" s="14"/>
    </row>
    <row r="6116" spans="10:17" x14ac:dyDescent="0.25">
      <c r="J6116" s="14"/>
      <c r="K6116" s="14"/>
      <c r="L6116" s="14"/>
      <c r="M6116" s="14"/>
      <c r="N6116" s="14"/>
      <c r="O6116" s="14"/>
      <c r="P6116" s="14"/>
      <c r="Q6116" s="14"/>
    </row>
    <row r="6117" spans="10:17" x14ac:dyDescent="0.25">
      <c r="J6117" s="14"/>
      <c r="K6117" s="14"/>
      <c r="L6117" s="14"/>
      <c r="M6117" s="14"/>
      <c r="N6117" s="14"/>
      <c r="O6117" s="14"/>
      <c r="P6117" s="14"/>
      <c r="Q6117" s="14"/>
    </row>
    <row r="6118" spans="10:17" x14ac:dyDescent="0.25">
      <c r="J6118" s="14"/>
      <c r="K6118" s="14"/>
      <c r="L6118" s="14"/>
      <c r="M6118" s="14"/>
      <c r="N6118" s="14"/>
      <c r="O6118" s="14"/>
      <c r="P6118" s="14"/>
      <c r="Q6118" s="14"/>
    </row>
    <row r="6119" spans="10:17" x14ac:dyDescent="0.25">
      <c r="J6119" s="14"/>
      <c r="K6119" s="14"/>
      <c r="L6119" s="14"/>
      <c r="M6119" s="14"/>
      <c r="N6119" s="14"/>
      <c r="O6119" s="14"/>
      <c r="P6119" s="14"/>
      <c r="Q6119" s="14"/>
    </row>
    <row r="6120" spans="10:17" x14ac:dyDescent="0.25">
      <c r="J6120" s="14"/>
      <c r="K6120" s="14"/>
      <c r="L6120" s="14"/>
      <c r="M6120" s="14"/>
      <c r="N6120" s="14"/>
      <c r="O6120" s="14"/>
      <c r="P6120" s="14"/>
      <c r="Q6120" s="14"/>
    </row>
    <row r="6121" spans="10:17" x14ac:dyDescent="0.25">
      <c r="J6121" s="14"/>
      <c r="K6121" s="14"/>
      <c r="L6121" s="14"/>
      <c r="M6121" s="14"/>
      <c r="N6121" s="14"/>
      <c r="O6121" s="14"/>
      <c r="P6121" s="14"/>
      <c r="Q6121" s="14"/>
    </row>
    <row r="6122" spans="10:17" x14ac:dyDescent="0.25">
      <c r="J6122" s="14"/>
      <c r="K6122" s="14"/>
      <c r="L6122" s="14"/>
      <c r="M6122" s="14"/>
      <c r="N6122" s="14"/>
      <c r="O6122" s="14"/>
      <c r="P6122" s="14"/>
      <c r="Q6122" s="14"/>
    </row>
    <row r="6123" spans="10:17" x14ac:dyDescent="0.25">
      <c r="J6123" s="14"/>
      <c r="K6123" s="14"/>
      <c r="L6123" s="14"/>
      <c r="M6123" s="14"/>
      <c r="N6123" s="14"/>
      <c r="O6123" s="14"/>
      <c r="P6123" s="14"/>
      <c r="Q6123" s="14"/>
    </row>
    <row r="6124" spans="10:17" x14ac:dyDescent="0.25">
      <c r="J6124" s="14"/>
      <c r="K6124" s="14"/>
      <c r="L6124" s="14"/>
      <c r="M6124" s="14"/>
      <c r="N6124" s="14"/>
      <c r="O6124" s="14"/>
      <c r="P6124" s="14"/>
      <c r="Q6124" s="14"/>
    </row>
    <row r="6125" spans="10:17" x14ac:dyDescent="0.25">
      <c r="J6125" s="14"/>
      <c r="K6125" s="14"/>
      <c r="L6125" s="14"/>
      <c r="M6125" s="14"/>
      <c r="N6125" s="14"/>
      <c r="O6125" s="14"/>
      <c r="P6125" s="14"/>
      <c r="Q6125" s="14"/>
    </row>
    <row r="6126" spans="10:17" x14ac:dyDescent="0.25">
      <c r="J6126" s="14"/>
      <c r="K6126" s="14"/>
      <c r="L6126" s="14"/>
      <c r="M6126" s="14"/>
      <c r="N6126" s="14"/>
      <c r="O6126" s="14"/>
      <c r="P6126" s="14"/>
      <c r="Q6126" s="14"/>
    </row>
    <row r="6127" spans="10:17" x14ac:dyDescent="0.25">
      <c r="J6127" s="14"/>
      <c r="K6127" s="14"/>
      <c r="L6127" s="14"/>
      <c r="M6127" s="14"/>
      <c r="N6127" s="14"/>
      <c r="O6127" s="14"/>
      <c r="P6127" s="14"/>
      <c r="Q6127" s="14"/>
    </row>
    <row r="6128" spans="10:17" x14ac:dyDescent="0.25">
      <c r="J6128" s="14"/>
      <c r="K6128" s="14"/>
      <c r="L6128" s="14"/>
      <c r="M6128" s="14"/>
      <c r="N6128" s="14"/>
      <c r="O6128" s="14"/>
      <c r="P6128" s="14"/>
      <c r="Q6128" s="14"/>
    </row>
    <row r="6129" spans="10:17" x14ac:dyDescent="0.25">
      <c r="J6129" s="14"/>
      <c r="K6129" s="14"/>
      <c r="L6129" s="14"/>
      <c r="M6129" s="14"/>
      <c r="N6129" s="14"/>
      <c r="O6129" s="14"/>
      <c r="P6129" s="14"/>
      <c r="Q6129" s="14"/>
    </row>
    <row r="6130" spans="10:17" x14ac:dyDescent="0.25">
      <c r="J6130" s="14"/>
      <c r="K6130" s="14"/>
      <c r="L6130" s="14"/>
      <c r="M6130" s="14"/>
      <c r="N6130" s="14"/>
      <c r="O6130" s="14"/>
      <c r="P6130" s="14"/>
      <c r="Q6130" s="14"/>
    </row>
    <row r="6131" spans="10:17" x14ac:dyDescent="0.25">
      <c r="J6131" s="14"/>
      <c r="K6131" s="14"/>
      <c r="L6131" s="14"/>
      <c r="M6131" s="14"/>
      <c r="N6131" s="14"/>
      <c r="O6131" s="14"/>
      <c r="P6131" s="14"/>
      <c r="Q6131" s="14"/>
    </row>
    <row r="6132" spans="10:17" x14ac:dyDescent="0.25">
      <c r="J6132" s="14"/>
      <c r="K6132" s="14"/>
      <c r="L6132" s="14"/>
      <c r="M6132" s="14"/>
      <c r="N6132" s="14"/>
      <c r="O6132" s="14"/>
      <c r="P6132" s="14"/>
      <c r="Q6132" s="14"/>
    </row>
    <row r="6133" spans="10:17" x14ac:dyDescent="0.25">
      <c r="J6133" s="14"/>
      <c r="K6133" s="14"/>
      <c r="L6133" s="14"/>
      <c r="M6133" s="14"/>
      <c r="N6133" s="14"/>
      <c r="O6133" s="14"/>
      <c r="P6133" s="14"/>
      <c r="Q6133" s="14"/>
    </row>
    <row r="6134" spans="10:17" x14ac:dyDescent="0.25">
      <c r="J6134" s="14"/>
      <c r="K6134" s="14"/>
      <c r="L6134" s="14"/>
      <c r="M6134" s="14"/>
      <c r="N6134" s="14"/>
      <c r="O6134" s="14"/>
      <c r="P6134" s="14"/>
      <c r="Q6134" s="14"/>
    </row>
    <row r="6135" spans="10:17" x14ac:dyDescent="0.25">
      <c r="J6135" s="14"/>
      <c r="K6135" s="14"/>
      <c r="L6135" s="14"/>
      <c r="M6135" s="14"/>
      <c r="N6135" s="14"/>
      <c r="O6135" s="14"/>
      <c r="P6135" s="14"/>
      <c r="Q6135" s="14"/>
    </row>
    <row r="6136" spans="10:17" x14ac:dyDescent="0.25">
      <c r="J6136" s="14"/>
      <c r="K6136" s="14"/>
      <c r="L6136" s="14"/>
      <c r="M6136" s="14"/>
      <c r="N6136" s="14"/>
      <c r="O6136" s="14"/>
      <c r="P6136" s="14"/>
      <c r="Q6136" s="14"/>
    </row>
    <row r="6137" spans="10:17" x14ac:dyDescent="0.25">
      <c r="J6137" s="14"/>
      <c r="K6137" s="14"/>
      <c r="L6137" s="14"/>
      <c r="M6137" s="14"/>
      <c r="N6137" s="14"/>
      <c r="O6137" s="14"/>
      <c r="P6137" s="14"/>
      <c r="Q6137" s="14"/>
    </row>
    <row r="6138" spans="10:17" x14ac:dyDescent="0.25">
      <c r="J6138" s="14"/>
      <c r="K6138" s="14"/>
      <c r="L6138" s="14"/>
      <c r="M6138" s="14"/>
      <c r="N6138" s="14"/>
      <c r="O6138" s="14"/>
      <c r="P6138" s="14"/>
      <c r="Q6138" s="14"/>
    </row>
    <row r="6139" spans="10:17" x14ac:dyDescent="0.25">
      <c r="J6139" s="14"/>
      <c r="K6139" s="14"/>
      <c r="L6139" s="14"/>
      <c r="M6139" s="14"/>
      <c r="N6139" s="14"/>
      <c r="O6139" s="14"/>
      <c r="P6139" s="14"/>
      <c r="Q6139" s="14"/>
    </row>
    <row r="6140" spans="10:17" x14ac:dyDescent="0.25">
      <c r="J6140" s="14"/>
      <c r="K6140" s="14"/>
      <c r="L6140" s="14"/>
      <c r="M6140" s="14"/>
      <c r="N6140" s="14"/>
      <c r="O6140" s="14"/>
      <c r="P6140" s="14"/>
      <c r="Q6140" s="14"/>
    </row>
    <row r="6141" spans="10:17" x14ac:dyDescent="0.25">
      <c r="J6141" s="14"/>
      <c r="K6141" s="14"/>
      <c r="L6141" s="14"/>
      <c r="M6141" s="14"/>
      <c r="N6141" s="14"/>
      <c r="O6141" s="14"/>
      <c r="P6141" s="14"/>
      <c r="Q6141" s="14"/>
    </row>
    <row r="6142" spans="10:17" x14ac:dyDescent="0.25">
      <c r="J6142" s="14"/>
      <c r="K6142" s="14"/>
      <c r="L6142" s="14"/>
      <c r="M6142" s="14"/>
      <c r="N6142" s="14"/>
      <c r="O6142" s="14"/>
      <c r="P6142" s="14"/>
      <c r="Q6142" s="14"/>
    </row>
    <row r="6143" spans="10:17" x14ac:dyDescent="0.25">
      <c r="J6143" s="14"/>
      <c r="K6143" s="14"/>
      <c r="L6143" s="14"/>
      <c r="M6143" s="14"/>
      <c r="N6143" s="14"/>
      <c r="O6143" s="14"/>
      <c r="P6143" s="14"/>
      <c r="Q6143" s="14"/>
    </row>
    <row r="6144" spans="10:17" x14ac:dyDescent="0.25">
      <c r="J6144" s="14"/>
      <c r="K6144" s="14"/>
      <c r="L6144" s="14"/>
      <c r="M6144" s="14"/>
      <c r="N6144" s="14"/>
      <c r="O6144" s="14"/>
      <c r="P6144" s="14"/>
      <c r="Q6144" s="14"/>
    </row>
    <row r="6145" spans="10:17" x14ac:dyDescent="0.25">
      <c r="J6145" s="14"/>
      <c r="K6145" s="14"/>
      <c r="L6145" s="14"/>
      <c r="M6145" s="14"/>
      <c r="N6145" s="14"/>
      <c r="O6145" s="14"/>
      <c r="P6145" s="14"/>
      <c r="Q6145" s="14"/>
    </row>
    <row r="6146" spans="10:17" x14ac:dyDescent="0.25">
      <c r="J6146" s="14"/>
      <c r="K6146" s="14"/>
      <c r="L6146" s="14"/>
      <c r="M6146" s="14"/>
      <c r="N6146" s="14"/>
      <c r="O6146" s="14"/>
      <c r="P6146" s="14"/>
      <c r="Q6146" s="14"/>
    </row>
    <row r="6147" spans="10:17" x14ac:dyDescent="0.25">
      <c r="J6147" s="14"/>
      <c r="K6147" s="14"/>
      <c r="L6147" s="14"/>
      <c r="M6147" s="14"/>
      <c r="N6147" s="14"/>
      <c r="O6147" s="14"/>
      <c r="P6147" s="14"/>
      <c r="Q6147" s="14"/>
    </row>
    <row r="6148" spans="10:17" x14ac:dyDescent="0.25">
      <c r="J6148" s="14"/>
      <c r="K6148" s="14"/>
      <c r="L6148" s="14"/>
      <c r="M6148" s="14"/>
      <c r="N6148" s="14"/>
      <c r="O6148" s="14"/>
      <c r="P6148" s="14"/>
      <c r="Q6148" s="14"/>
    </row>
    <row r="6149" spans="10:17" x14ac:dyDescent="0.25">
      <c r="J6149" s="14"/>
      <c r="K6149" s="14"/>
      <c r="L6149" s="14"/>
      <c r="M6149" s="14"/>
      <c r="N6149" s="14"/>
      <c r="O6149" s="14"/>
      <c r="P6149" s="14"/>
      <c r="Q6149" s="14"/>
    </row>
    <row r="6150" spans="10:17" x14ac:dyDescent="0.25">
      <c r="J6150" s="14"/>
      <c r="K6150" s="14"/>
      <c r="L6150" s="14"/>
      <c r="M6150" s="14"/>
      <c r="N6150" s="14"/>
      <c r="O6150" s="14"/>
      <c r="P6150" s="14"/>
      <c r="Q6150" s="14"/>
    </row>
    <row r="6151" spans="10:17" x14ac:dyDescent="0.25">
      <c r="J6151" s="14"/>
      <c r="K6151" s="14"/>
      <c r="L6151" s="14"/>
      <c r="M6151" s="14"/>
      <c r="N6151" s="14"/>
      <c r="O6151" s="14"/>
      <c r="P6151" s="14"/>
      <c r="Q6151" s="14"/>
    </row>
    <row r="6152" spans="10:17" x14ac:dyDescent="0.25">
      <c r="J6152" s="14"/>
      <c r="K6152" s="14"/>
      <c r="L6152" s="14"/>
      <c r="M6152" s="14"/>
      <c r="N6152" s="14"/>
      <c r="O6152" s="14"/>
      <c r="P6152" s="14"/>
      <c r="Q6152" s="14"/>
    </row>
    <row r="6153" spans="10:17" x14ac:dyDescent="0.25">
      <c r="J6153" s="14"/>
      <c r="K6153" s="14"/>
      <c r="L6153" s="14"/>
      <c r="M6153" s="14"/>
      <c r="N6153" s="14"/>
      <c r="O6153" s="14"/>
      <c r="P6153" s="14"/>
      <c r="Q6153" s="14"/>
    </row>
    <row r="6154" spans="10:17" x14ac:dyDescent="0.25">
      <c r="J6154" s="14"/>
      <c r="K6154" s="14"/>
      <c r="L6154" s="14"/>
      <c r="M6154" s="14"/>
      <c r="N6154" s="14"/>
      <c r="O6154" s="14"/>
      <c r="P6154" s="14"/>
      <c r="Q6154" s="14"/>
    </row>
    <row r="6155" spans="10:17" x14ac:dyDescent="0.25">
      <c r="J6155" s="14"/>
      <c r="K6155" s="14"/>
      <c r="L6155" s="14"/>
      <c r="M6155" s="14"/>
      <c r="N6155" s="14"/>
      <c r="O6155" s="14"/>
      <c r="P6155" s="14"/>
      <c r="Q6155" s="14"/>
    </row>
    <row r="6156" spans="10:17" x14ac:dyDescent="0.25">
      <c r="J6156" s="14"/>
      <c r="K6156" s="14"/>
      <c r="L6156" s="14"/>
      <c r="M6156" s="14"/>
      <c r="N6156" s="14"/>
      <c r="O6156" s="14"/>
      <c r="P6156" s="14"/>
      <c r="Q6156" s="14"/>
    </row>
    <row r="6157" spans="10:17" x14ac:dyDescent="0.25">
      <c r="J6157" s="14"/>
      <c r="K6157" s="14"/>
      <c r="L6157" s="14"/>
      <c r="M6157" s="14"/>
      <c r="N6157" s="14"/>
      <c r="O6157" s="14"/>
      <c r="P6157" s="14"/>
      <c r="Q6157" s="14"/>
    </row>
    <row r="6158" spans="10:17" x14ac:dyDescent="0.25">
      <c r="J6158" s="14"/>
      <c r="K6158" s="14"/>
      <c r="L6158" s="14"/>
      <c r="M6158" s="14"/>
      <c r="N6158" s="14"/>
      <c r="O6158" s="14"/>
      <c r="P6158" s="14"/>
      <c r="Q6158" s="14"/>
    </row>
    <row r="6159" spans="10:17" x14ac:dyDescent="0.25">
      <c r="J6159" s="14"/>
      <c r="K6159" s="14"/>
      <c r="L6159" s="14"/>
      <c r="M6159" s="14"/>
      <c r="N6159" s="14"/>
      <c r="O6159" s="14"/>
      <c r="P6159" s="14"/>
      <c r="Q6159" s="14"/>
    </row>
    <row r="6160" spans="10:17" x14ac:dyDescent="0.25">
      <c r="J6160" s="14"/>
      <c r="K6160" s="14"/>
      <c r="L6160" s="14"/>
      <c r="M6160" s="14"/>
      <c r="N6160" s="14"/>
      <c r="O6160" s="14"/>
      <c r="P6160" s="14"/>
      <c r="Q6160" s="14"/>
    </row>
    <row r="6161" spans="10:17" x14ac:dyDescent="0.25">
      <c r="J6161" s="14"/>
      <c r="K6161" s="14"/>
      <c r="L6161" s="14"/>
      <c r="M6161" s="14"/>
      <c r="N6161" s="14"/>
      <c r="O6161" s="14"/>
      <c r="P6161" s="14"/>
      <c r="Q6161" s="14"/>
    </row>
    <row r="6162" spans="10:17" x14ac:dyDescent="0.25">
      <c r="J6162" s="14"/>
      <c r="K6162" s="14"/>
      <c r="L6162" s="14"/>
      <c r="M6162" s="14"/>
      <c r="N6162" s="14"/>
      <c r="O6162" s="14"/>
      <c r="P6162" s="14"/>
      <c r="Q6162" s="14"/>
    </row>
    <row r="6163" spans="10:17" x14ac:dyDescent="0.25">
      <c r="J6163" s="14"/>
      <c r="K6163" s="14"/>
      <c r="L6163" s="14"/>
      <c r="M6163" s="14"/>
      <c r="N6163" s="14"/>
      <c r="O6163" s="14"/>
      <c r="P6163" s="14"/>
      <c r="Q6163" s="14"/>
    </row>
    <row r="6164" spans="10:17" x14ac:dyDescent="0.25">
      <c r="J6164" s="14"/>
      <c r="K6164" s="14"/>
      <c r="L6164" s="14"/>
      <c r="M6164" s="14"/>
      <c r="N6164" s="14"/>
      <c r="O6164" s="14"/>
      <c r="P6164" s="14"/>
      <c r="Q6164" s="14"/>
    </row>
    <row r="6165" spans="10:17" x14ac:dyDescent="0.25">
      <c r="J6165" s="14"/>
      <c r="K6165" s="14"/>
      <c r="L6165" s="14"/>
      <c r="M6165" s="14"/>
      <c r="N6165" s="14"/>
      <c r="O6165" s="14"/>
      <c r="P6165" s="14"/>
      <c r="Q6165" s="14"/>
    </row>
    <row r="6166" spans="10:17" x14ac:dyDescent="0.25">
      <c r="J6166" s="14"/>
      <c r="K6166" s="14"/>
      <c r="L6166" s="14"/>
      <c r="M6166" s="14"/>
      <c r="N6166" s="14"/>
      <c r="O6166" s="14"/>
      <c r="P6166" s="14"/>
      <c r="Q6166" s="14"/>
    </row>
    <row r="6167" spans="10:17" x14ac:dyDescent="0.25">
      <c r="J6167" s="14"/>
      <c r="K6167" s="14"/>
      <c r="L6167" s="14"/>
      <c r="M6167" s="14"/>
      <c r="N6167" s="14"/>
      <c r="O6167" s="14"/>
      <c r="P6167" s="14"/>
      <c r="Q6167" s="14"/>
    </row>
    <row r="6168" spans="10:17" x14ac:dyDescent="0.25">
      <c r="J6168" s="14"/>
      <c r="K6168" s="14"/>
      <c r="L6168" s="14"/>
      <c r="M6168" s="14"/>
      <c r="N6168" s="14"/>
      <c r="O6168" s="14"/>
      <c r="P6168" s="14"/>
      <c r="Q6168" s="14"/>
    </row>
    <row r="6169" spans="10:17" x14ac:dyDescent="0.25">
      <c r="J6169" s="14"/>
      <c r="K6169" s="14"/>
      <c r="L6169" s="14"/>
      <c r="M6169" s="14"/>
      <c r="N6169" s="14"/>
      <c r="O6169" s="14"/>
      <c r="P6169" s="14"/>
      <c r="Q6169" s="14"/>
    </row>
    <row r="6170" spans="10:17" x14ac:dyDescent="0.25">
      <c r="J6170" s="14"/>
      <c r="K6170" s="14"/>
      <c r="L6170" s="14"/>
      <c r="M6170" s="14"/>
      <c r="N6170" s="14"/>
      <c r="O6170" s="14"/>
      <c r="P6170" s="14"/>
      <c r="Q6170" s="14"/>
    </row>
    <row r="6171" spans="10:17" x14ac:dyDescent="0.25">
      <c r="J6171" s="14"/>
      <c r="K6171" s="14"/>
      <c r="L6171" s="14"/>
      <c r="M6171" s="14"/>
      <c r="N6171" s="14"/>
      <c r="O6171" s="14"/>
      <c r="P6171" s="14"/>
      <c r="Q6171" s="14"/>
    </row>
    <row r="6172" spans="10:17" x14ac:dyDescent="0.25">
      <c r="J6172" s="14"/>
      <c r="K6172" s="14"/>
      <c r="L6172" s="14"/>
      <c r="M6172" s="14"/>
      <c r="N6172" s="14"/>
      <c r="O6172" s="14"/>
      <c r="P6172" s="14"/>
      <c r="Q6172" s="14"/>
    </row>
    <row r="6173" spans="10:17" x14ac:dyDescent="0.25">
      <c r="J6173" s="14"/>
      <c r="K6173" s="14"/>
      <c r="L6173" s="14"/>
      <c r="M6173" s="14"/>
      <c r="N6173" s="14"/>
      <c r="O6173" s="14"/>
      <c r="P6173" s="14"/>
      <c r="Q6173" s="14"/>
    </row>
    <row r="6174" spans="10:17" x14ac:dyDescent="0.25">
      <c r="J6174" s="14"/>
      <c r="K6174" s="14"/>
      <c r="L6174" s="14"/>
      <c r="M6174" s="14"/>
      <c r="N6174" s="14"/>
      <c r="O6174" s="14"/>
      <c r="P6174" s="14"/>
      <c r="Q6174" s="14"/>
    </row>
    <row r="6175" spans="10:17" x14ac:dyDescent="0.25">
      <c r="J6175" s="14"/>
      <c r="K6175" s="14"/>
      <c r="L6175" s="14"/>
      <c r="M6175" s="14"/>
      <c r="N6175" s="14"/>
      <c r="O6175" s="14"/>
      <c r="P6175" s="14"/>
      <c r="Q6175" s="14"/>
    </row>
    <row r="6176" spans="10:17" x14ac:dyDescent="0.25">
      <c r="J6176" s="14"/>
      <c r="K6176" s="14"/>
      <c r="L6176" s="14"/>
      <c r="M6176" s="14"/>
      <c r="N6176" s="14"/>
      <c r="O6176" s="14"/>
      <c r="P6176" s="14"/>
      <c r="Q6176" s="14"/>
    </row>
    <row r="6177" spans="10:17" x14ac:dyDescent="0.25">
      <c r="J6177" s="14"/>
      <c r="K6177" s="14"/>
      <c r="L6177" s="14"/>
      <c r="M6177" s="14"/>
      <c r="N6177" s="14"/>
      <c r="O6177" s="14"/>
      <c r="P6177" s="14"/>
      <c r="Q6177" s="14"/>
    </row>
    <row r="6178" spans="10:17" x14ac:dyDescent="0.25">
      <c r="J6178" s="14"/>
      <c r="K6178" s="14"/>
      <c r="L6178" s="14"/>
      <c r="M6178" s="14"/>
      <c r="N6178" s="14"/>
      <c r="O6178" s="14"/>
      <c r="P6178" s="14"/>
      <c r="Q6178" s="14"/>
    </row>
    <row r="6179" spans="10:17" x14ac:dyDescent="0.25">
      <c r="J6179" s="14"/>
      <c r="K6179" s="14"/>
      <c r="L6179" s="14"/>
      <c r="M6179" s="14"/>
      <c r="N6179" s="14"/>
      <c r="O6179" s="14"/>
      <c r="P6179" s="14"/>
      <c r="Q6179" s="14"/>
    </row>
    <row r="6180" spans="10:17" x14ac:dyDescent="0.25">
      <c r="J6180" s="14"/>
      <c r="K6180" s="14"/>
      <c r="L6180" s="14"/>
      <c r="M6180" s="14"/>
      <c r="N6180" s="14"/>
      <c r="O6180" s="14"/>
      <c r="P6180" s="14"/>
      <c r="Q6180" s="14"/>
    </row>
    <row r="6181" spans="10:17" x14ac:dyDescent="0.25">
      <c r="J6181" s="14"/>
      <c r="K6181" s="14"/>
      <c r="L6181" s="14"/>
      <c r="M6181" s="14"/>
      <c r="N6181" s="14"/>
      <c r="O6181" s="14"/>
      <c r="P6181" s="14"/>
      <c r="Q6181" s="14"/>
    </row>
    <row r="6182" spans="10:17" x14ac:dyDescent="0.25">
      <c r="J6182" s="14"/>
      <c r="K6182" s="14"/>
      <c r="L6182" s="14"/>
      <c r="M6182" s="14"/>
      <c r="N6182" s="14"/>
      <c r="O6182" s="14"/>
      <c r="P6182" s="14"/>
      <c r="Q6182" s="14"/>
    </row>
    <row r="6183" spans="10:17" x14ac:dyDescent="0.25">
      <c r="J6183" s="14"/>
      <c r="K6183" s="14"/>
      <c r="L6183" s="14"/>
      <c r="M6183" s="14"/>
      <c r="N6183" s="14"/>
      <c r="O6183" s="14"/>
      <c r="P6183" s="14"/>
      <c r="Q6183" s="14"/>
    </row>
    <row r="6184" spans="10:17" x14ac:dyDescent="0.25">
      <c r="J6184" s="14"/>
      <c r="K6184" s="14"/>
      <c r="L6184" s="14"/>
      <c r="M6184" s="14"/>
      <c r="N6184" s="14"/>
      <c r="O6184" s="14"/>
      <c r="P6184" s="14"/>
      <c r="Q6184" s="14"/>
    </row>
    <row r="6185" spans="10:17" x14ac:dyDescent="0.25">
      <c r="J6185" s="14"/>
      <c r="K6185" s="14"/>
      <c r="L6185" s="14"/>
      <c r="M6185" s="14"/>
      <c r="N6185" s="14"/>
      <c r="O6185" s="14"/>
      <c r="P6185" s="14"/>
      <c r="Q6185" s="14"/>
    </row>
    <row r="6186" spans="10:17" x14ac:dyDescent="0.25">
      <c r="J6186" s="14"/>
      <c r="K6186" s="14"/>
      <c r="L6186" s="14"/>
      <c r="M6186" s="14"/>
      <c r="N6186" s="14"/>
      <c r="O6186" s="14"/>
      <c r="P6186" s="14"/>
      <c r="Q6186" s="14"/>
    </row>
    <row r="6187" spans="10:17" x14ac:dyDescent="0.25">
      <c r="J6187" s="14"/>
      <c r="K6187" s="14"/>
      <c r="L6187" s="14"/>
      <c r="M6187" s="14"/>
      <c r="N6187" s="14"/>
      <c r="O6187" s="14"/>
      <c r="P6187" s="14"/>
      <c r="Q6187" s="14"/>
    </row>
    <row r="6188" spans="10:17" x14ac:dyDescent="0.25">
      <c r="J6188" s="14"/>
      <c r="K6188" s="14"/>
      <c r="L6188" s="14"/>
      <c r="M6188" s="14"/>
      <c r="N6188" s="14"/>
      <c r="O6188" s="14"/>
      <c r="P6188" s="14"/>
      <c r="Q6188" s="14"/>
    </row>
    <row r="6189" spans="10:17" x14ac:dyDescent="0.25">
      <c r="J6189" s="14"/>
      <c r="K6189" s="14"/>
      <c r="L6189" s="14"/>
      <c r="M6189" s="14"/>
      <c r="N6189" s="14"/>
      <c r="O6189" s="14"/>
      <c r="P6189" s="14"/>
      <c r="Q6189" s="14"/>
    </row>
    <row r="6190" spans="10:17" x14ac:dyDescent="0.25">
      <c r="J6190" s="14"/>
      <c r="K6190" s="14"/>
      <c r="L6190" s="14"/>
      <c r="M6190" s="14"/>
      <c r="N6190" s="14"/>
      <c r="O6190" s="14"/>
      <c r="P6190" s="14"/>
      <c r="Q6190" s="14"/>
    </row>
    <row r="6191" spans="10:17" x14ac:dyDescent="0.25">
      <c r="J6191" s="14"/>
      <c r="K6191" s="14"/>
      <c r="L6191" s="14"/>
      <c r="M6191" s="14"/>
      <c r="N6191" s="14"/>
      <c r="O6191" s="14"/>
      <c r="P6191" s="14"/>
      <c r="Q6191" s="14"/>
    </row>
    <row r="6192" spans="10:17" x14ac:dyDescent="0.25">
      <c r="J6192" s="14"/>
      <c r="K6192" s="14"/>
      <c r="L6192" s="14"/>
      <c r="M6192" s="14"/>
      <c r="N6192" s="14"/>
      <c r="O6192" s="14"/>
      <c r="P6192" s="14"/>
      <c r="Q6192" s="14"/>
    </row>
    <row r="6193" spans="10:17" x14ac:dyDescent="0.25">
      <c r="J6193" s="14"/>
      <c r="K6193" s="14"/>
      <c r="L6193" s="14"/>
      <c r="M6193" s="14"/>
      <c r="N6193" s="14"/>
      <c r="O6193" s="14"/>
      <c r="P6193" s="14"/>
      <c r="Q6193" s="14"/>
    </row>
    <row r="6194" spans="10:17" x14ac:dyDescent="0.25">
      <c r="J6194" s="14"/>
      <c r="K6194" s="14"/>
      <c r="L6194" s="14"/>
      <c r="M6194" s="14"/>
      <c r="N6194" s="14"/>
      <c r="O6194" s="14"/>
      <c r="P6194" s="14"/>
      <c r="Q6194" s="14"/>
    </row>
    <row r="6195" spans="10:17" x14ac:dyDescent="0.25">
      <c r="J6195" s="14"/>
      <c r="K6195" s="14"/>
      <c r="L6195" s="14"/>
      <c r="M6195" s="14"/>
      <c r="N6195" s="14"/>
      <c r="O6195" s="14"/>
      <c r="P6195" s="14"/>
      <c r="Q6195" s="14"/>
    </row>
    <row r="6196" spans="10:17" x14ac:dyDescent="0.25">
      <c r="J6196" s="14"/>
      <c r="K6196" s="14"/>
      <c r="L6196" s="14"/>
      <c r="M6196" s="14"/>
      <c r="N6196" s="14"/>
      <c r="O6196" s="14"/>
      <c r="P6196" s="14"/>
      <c r="Q6196" s="14"/>
    </row>
    <row r="6197" spans="10:17" x14ac:dyDescent="0.25">
      <c r="J6197" s="14"/>
      <c r="K6197" s="14"/>
      <c r="L6197" s="14"/>
      <c r="M6197" s="14"/>
      <c r="N6197" s="14"/>
      <c r="O6197" s="14"/>
      <c r="P6197" s="14"/>
      <c r="Q6197" s="14"/>
    </row>
    <row r="6198" spans="10:17" x14ac:dyDescent="0.25">
      <c r="J6198" s="14"/>
      <c r="K6198" s="14"/>
      <c r="L6198" s="14"/>
      <c r="M6198" s="14"/>
      <c r="N6198" s="14"/>
      <c r="O6198" s="14"/>
      <c r="P6198" s="14"/>
      <c r="Q6198" s="14"/>
    </row>
    <row r="6199" spans="10:17" x14ac:dyDescent="0.25">
      <c r="J6199" s="14"/>
      <c r="K6199" s="14"/>
      <c r="L6199" s="14"/>
      <c r="M6199" s="14"/>
      <c r="N6199" s="14"/>
      <c r="O6199" s="14"/>
      <c r="P6199" s="14"/>
      <c r="Q6199" s="14"/>
    </row>
    <row r="6200" spans="10:17" x14ac:dyDescent="0.25">
      <c r="J6200" s="14"/>
      <c r="K6200" s="14"/>
      <c r="L6200" s="14"/>
      <c r="M6200" s="14"/>
      <c r="N6200" s="14"/>
      <c r="O6200" s="14"/>
      <c r="P6200" s="14"/>
      <c r="Q6200" s="14"/>
    </row>
    <row r="6201" spans="10:17" x14ac:dyDescent="0.25">
      <c r="J6201" s="14"/>
      <c r="K6201" s="14"/>
      <c r="L6201" s="14"/>
      <c r="M6201" s="14"/>
      <c r="N6201" s="14"/>
      <c r="O6201" s="14"/>
      <c r="P6201" s="14"/>
      <c r="Q6201" s="14"/>
    </row>
    <row r="6202" spans="10:17" x14ac:dyDescent="0.25">
      <c r="J6202" s="14"/>
      <c r="K6202" s="14"/>
      <c r="L6202" s="14"/>
      <c r="M6202" s="14"/>
      <c r="N6202" s="14"/>
      <c r="O6202" s="14"/>
      <c r="P6202" s="14"/>
      <c r="Q6202" s="14"/>
    </row>
    <row r="6203" spans="10:17" x14ac:dyDescent="0.25">
      <c r="J6203" s="14"/>
      <c r="K6203" s="14"/>
      <c r="L6203" s="14"/>
      <c r="M6203" s="14"/>
      <c r="N6203" s="14"/>
      <c r="O6203" s="14"/>
      <c r="P6203" s="14"/>
      <c r="Q6203" s="14"/>
    </row>
    <row r="6204" spans="10:17" x14ac:dyDescent="0.25">
      <c r="J6204" s="14"/>
      <c r="K6204" s="14"/>
      <c r="L6204" s="14"/>
      <c r="M6204" s="14"/>
      <c r="N6204" s="14"/>
      <c r="O6204" s="14"/>
      <c r="P6204" s="14"/>
      <c r="Q6204" s="14"/>
    </row>
    <row r="6205" spans="10:17" x14ac:dyDescent="0.25">
      <c r="J6205" s="14"/>
      <c r="K6205" s="14"/>
      <c r="L6205" s="14"/>
      <c r="M6205" s="14"/>
      <c r="N6205" s="14"/>
      <c r="O6205" s="14"/>
      <c r="P6205" s="14"/>
      <c r="Q6205" s="14"/>
    </row>
    <row r="6206" spans="10:17" x14ac:dyDescent="0.25">
      <c r="J6206" s="14"/>
      <c r="K6206" s="14"/>
      <c r="L6206" s="14"/>
      <c r="M6206" s="14"/>
      <c r="N6206" s="14"/>
      <c r="O6206" s="14"/>
      <c r="P6206" s="14"/>
      <c r="Q6206" s="14"/>
    </row>
    <row r="6207" spans="10:17" x14ac:dyDescent="0.25">
      <c r="J6207" s="14"/>
      <c r="K6207" s="14"/>
      <c r="L6207" s="14"/>
      <c r="M6207" s="14"/>
      <c r="N6207" s="14"/>
      <c r="O6207" s="14"/>
      <c r="P6207" s="14"/>
      <c r="Q6207" s="14"/>
    </row>
    <row r="6208" spans="10:17" x14ac:dyDescent="0.25">
      <c r="J6208" s="14"/>
      <c r="K6208" s="14"/>
      <c r="L6208" s="14"/>
      <c r="M6208" s="14"/>
      <c r="N6208" s="14"/>
      <c r="O6208" s="14"/>
      <c r="P6208" s="14"/>
      <c r="Q6208" s="14"/>
    </row>
    <row r="6209" spans="10:17" x14ac:dyDescent="0.25">
      <c r="J6209" s="14"/>
      <c r="K6209" s="14"/>
      <c r="L6209" s="14"/>
      <c r="M6209" s="14"/>
      <c r="N6209" s="14"/>
      <c r="O6209" s="14"/>
      <c r="P6209" s="14"/>
      <c r="Q6209" s="14"/>
    </row>
    <row r="6210" spans="10:17" x14ac:dyDescent="0.25">
      <c r="J6210" s="14"/>
      <c r="K6210" s="14"/>
      <c r="L6210" s="14"/>
      <c r="M6210" s="14"/>
      <c r="N6210" s="14"/>
      <c r="O6210" s="14"/>
      <c r="P6210" s="14"/>
      <c r="Q6210" s="14"/>
    </row>
    <row r="6211" spans="10:17" x14ac:dyDescent="0.25">
      <c r="J6211" s="14"/>
      <c r="K6211" s="14"/>
      <c r="L6211" s="14"/>
      <c r="M6211" s="14"/>
      <c r="N6211" s="14"/>
      <c r="O6211" s="14"/>
      <c r="P6211" s="14"/>
      <c r="Q6211" s="14"/>
    </row>
    <row r="6212" spans="10:17" x14ac:dyDescent="0.25">
      <c r="J6212" s="14"/>
      <c r="K6212" s="14"/>
      <c r="L6212" s="14"/>
      <c r="M6212" s="14"/>
      <c r="N6212" s="14"/>
      <c r="O6212" s="14"/>
      <c r="P6212" s="14"/>
      <c r="Q6212" s="14"/>
    </row>
    <row r="6213" spans="10:17" x14ac:dyDescent="0.25">
      <c r="J6213" s="14"/>
      <c r="K6213" s="14"/>
      <c r="L6213" s="14"/>
      <c r="M6213" s="14"/>
      <c r="N6213" s="14"/>
      <c r="O6213" s="14"/>
      <c r="P6213" s="14"/>
      <c r="Q6213" s="14"/>
    </row>
    <row r="6214" spans="10:17" x14ac:dyDescent="0.25">
      <c r="J6214" s="14"/>
      <c r="K6214" s="14"/>
      <c r="L6214" s="14"/>
      <c r="M6214" s="14"/>
      <c r="N6214" s="14"/>
      <c r="O6214" s="14"/>
      <c r="P6214" s="14"/>
      <c r="Q6214" s="14"/>
    </row>
    <row r="6215" spans="10:17" x14ac:dyDescent="0.25">
      <c r="J6215" s="14"/>
      <c r="K6215" s="14"/>
      <c r="L6215" s="14"/>
      <c r="M6215" s="14"/>
      <c r="N6215" s="14"/>
      <c r="O6215" s="14"/>
      <c r="P6215" s="14"/>
      <c r="Q6215" s="14"/>
    </row>
    <row r="6216" spans="10:17" x14ac:dyDescent="0.25">
      <c r="J6216" s="14"/>
      <c r="K6216" s="14"/>
      <c r="L6216" s="14"/>
      <c r="M6216" s="14"/>
      <c r="N6216" s="14"/>
      <c r="O6216" s="14"/>
      <c r="P6216" s="14"/>
      <c r="Q6216" s="14"/>
    </row>
    <row r="6217" spans="10:17" x14ac:dyDescent="0.25">
      <c r="J6217" s="14"/>
      <c r="K6217" s="14"/>
      <c r="L6217" s="14"/>
      <c r="M6217" s="14"/>
      <c r="N6217" s="14"/>
      <c r="O6217" s="14"/>
      <c r="P6217" s="14"/>
      <c r="Q6217" s="14"/>
    </row>
    <row r="6218" spans="10:17" x14ac:dyDescent="0.25">
      <c r="J6218" s="14"/>
      <c r="K6218" s="14"/>
      <c r="L6218" s="14"/>
      <c r="M6218" s="14"/>
      <c r="N6218" s="14"/>
      <c r="O6218" s="14"/>
      <c r="P6218" s="14"/>
      <c r="Q6218" s="14"/>
    </row>
    <row r="6219" spans="10:17" x14ac:dyDescent="0.25">
      <c r="J6219" s="14"/>
      <c r="K6219" s="14"/>
      <c r="L6219" s="14"/>
      <c r="M6219" s="14"/>
      <c r="N6219" s="14"/>
      <c r="O6219" s="14"/>
      <c r="P6219" s="14"/>
      <c r="Q6219" s="14"/>
    </row>
    <row r="6220" spans="10:17" x14ac:dyDescent="0.25">
      <c r="J6220" s="14"/>
      <c r="K6220" s="14"/>
      <c r="L6220" s="14"/>
      <c r="M6220" s="14"/>
      <c r="N6220" s="14"/>
      <c r="O6220" s="14"/>
      <c r="P6220" s="14"/>
      <c r="Q6220" s="14"/>
    </row>
    <row r="6221" spans="10:17" x14ac:dyDescent="0.25">
      <c r="J6221" s="14"/>
      <c r="K6221" s="14"/>
      <c r="L6221" s="14"/>
      <c r="M6221" s="14"/>
      <c r="N6221" s="14"/>
      <c r="O6221" s="14"/>
      <c r="P6221" s="14"/>
      <c r="Q6221" s="14"/>
    </row>
    <row r="6222" spans="10:17" x14ac:dyDescent="0.25">
      <c r="J6222" s="14"/>
      <c r="K6222" s="14"/>
      <c r="L6222" s="14"/>
      <c r="M6222" s="14"/>
      <c r="N6222" s="14"/>
      <c r="O6222" s="14"/>
      <c r="P6222" s="14"/>
      <c r="Q6222" s="14"/>
    </row>
    <row r="6223" spans="10:17" x14ac:dyDescent="0.25">
      <c r="J6223" s="14"/>
      <c r="K6223" s="14"/>
      <c r="L6223" s="14"/>
      <c r="M6223" s="14"/>
      <c r="N6223" s="14"/>
      <c r="O6223" s="14"/>
      <c r="P6223" s="14"/>
      <c r="Q6223" s="14"/>
    </row>
    <row r="6224" spans="10:17" x14ac:dyDescent="0.25">
      <c r="J6224" s="14"/>
      <c r="K6224" s="14"/>
      <c r="L6224" s="14"/>
      <c r="M6224" s="14"/>
      <c r="N6224" s="14"/>
      <c r="O6224" s="14"/>
      <c r="P6224" s="14"/>
      <c r="Q6224" s="14"/>
    </row>
    <row r="6225" spans="10:17" x14ac:dyDescent="0.25">
      <c r="J6225" s="14"/>
      <c r="K6225" s="14"/>
      <c r="L6225" s="14"/>
      <c r="M6225" s="14"/>
      <c r="N6225" s="14"/>
      <c r="O6225" s="14"/>
      <c r="P6225" s="14"/>
      <c r="Q6225" s="14"/>
    </row>
    <row r="6226" spans="10:17" x14ac:dyDescent="0.25">
      <c r="J6226" s="14"/>
      <c r="K6226" s="14"/>
      <c r="L6226" s="14"/>
      <c r="M6226" s="14"/>
      <c r="N6226" s="14"/>
      <c r="O6226" s="14"/>
      <c r="P6226" s="14"/>
      <c r="Q6226" s="14"/>
    </row>
    <row r="6227" spans="10:17" x14ac:dyDescent="0.25">
      <c r="J6227" s="14"/>
      <c r="K6227" s="14"/>
      <c r="L6227" s="14"/>
      <c r="M6227" s="14"/>
      <c r="N6227" s="14"/>
      <c r="O6227" s="14"/>
      <c r="P6227" s="14"/>
      <c r="Q6227" s="14"/>
    </row>
    <row r="6228" spans="10:17" x14ac:dyDescent="0.25">
      <c r="J6228" s="14"/>
      <c r="K6228" s="14"/>
      <c r="L6228" s="14"/>
      <c r="M6228" s="14"/>
      <c r="N6228" s="14"/>
      <c r="O6228" s="14"/>
      <c r="P6228" s="14"/>
      <c r="Q6228" s="14"/>
    </row>
    <row r="6229" spans="10:17" x14ac:dyDescent="0.25">
      <c r="J6229" s="14"/>
      <c r="K6229" s="14"/>
      <c r="L6229" s="14"/>
      <c r="M6229" s="14"/>
      <c r="N6229" s="14"/>
      <c r="O6229" s="14"/>
      <c r="P6229" s="14"/>
      <c r="Q6229" s="14"/>
    </row>
    <row r="6230" spans="10:17" x14ac:dyDescent="0.25">
      <c r="J6230" s="14"/>
      <c r="K6230" s="14"/>
      <c r="L6230" s="14"/>
      <c r="M6230" s="14"/>
      <c r="N6230" s="14"/>
      <c r="O6230" s="14"/>
      <c r="P6230" s="14"/>
      <c r="Q6230" s="14"/>
    </row>
    <row r="6231" spans="10:17" x14ac:dyDescent="0.25">
      <c r="J6231" s="14"/>
      <c r="K6231" s="14"/>
      <c r="L6231" s="14"/>
      <c r="M6231" s="14"/>
      <c r="N6231" s="14"/>
      <c r="O6231" s="14"/>
      <c r="P6231" s="14"/>
      <c r="Q6231" s="14"/>
    </row>
    <row r="6232" spans="10:17" x14ac:dyDescent="0.25">
      <c r="J6232" s="14"/>
      <c r="K6232" s="14"/>
      <c r="L6232" s="14"/>
      <c r="M6232" s="14"/>
      <c r="N6232" s="14"/>
      <c r="O6232" s="14"/>
      <c r="P6232" s="14"/>
      <c r="Q6232" s="14"/>
    </row>
    <row r="6233" spans="10:17" x14ac:dyDescent="0.25">
      <c r="J6233" s="14"/>
      <c r="K6233" s="14"/>
      <c r="L6233" s="14"/>
      <c r="M6233" s="14"/>
      <c r="N6233" s="14"/>
      <c r="O6233" s="14"/>
      <c r="P6233" s="14"/>
      <c r="Q6233" s="14"/>
    </row>
    <row r="6234" spans="10:17" x14ac:dyDescent="0.25">
      <c r="J6234" s="14"/>
      <c r="K6234" s="14"/>
      <c r="L6234" s="14"/>
      <c r="M6234" s="14"/>
      <c r="N6234" s="14"/>
      <c r="O6234" s="14"/>
      <c r="P6234" s="14"/>
      <c r="Q6234" s="14"/>
    </row>
    <row r="6235" spans="10:17" x14ac:dyDescent="0.25">
      <c r="J6235" s="14"/>
      <c r="K6235" s="14"/>
      <c r="L6235" s="14"/>
      <c r="M6235" s="14"/>
      <c r="N6235" s="14"/>
      <c r="O6235" s="14"/>
      <c r="P6235" s="14"/>
      <c r="Q6235" s="14"/>
    </row>
    <row r="6236" spans="10:17" x14ac:dyDescent="0.25">
      <c r="J6236" s="14"/>
      <c r="K6236" s="14"/>
      <c r="L6236" s="14"/>
      <c r="M6236" s="14"/>
      <c r="N6236" s="14"/>
      <c r="O6236" s="14"/>
      <c r="P6236" s="14"/>
      <c r="Q6236" s="14"/>
    </row>
    <row r="6237" spans="10:17" x14ac:dyDescent="0.25">
      <c r="J6237" s="14"/>
      <c r="K6237" s="14"/>
      <c r="L6237" s="14"/>
      <c r="M6237" s="14"/>
      <c r="N6237" s="14"/>
      <c r="O6237" s="14"/>
      <c r="P6237" s="14"/>
      <c r="Q6237" s="14"/>
    </row>
    <row r="6238" spans="10:17" x14ac:dyDescent="0.25">
      <c r="J6238" s="14"/>
      <c r="K6238" s="14"/>
      <c r="L6238" s="14"/>
      <c r="M6238" s="14"/>
      <c r="N6238" s="14"/>
      <c r="O6238" s="14"/>
      <c r="P6238" s="14"/>
      <c r="Q6238" s="14"/>
    </row>
    <row r="6239" spans="10:17" x14ac:dyDescent="0.25">
      <c r="J6239" s="14"/>
      <c r="K6239" s="14"/>
      <c r="L6239" s="14"/>
      <c r="M6239" s="14"/>
      <c r="N6239" s="14"/>
      <c r="O6239" s="14"/>
      <c r="P6239" s="14"/>
      <c r="Q6239" s="14"/>
    </row>
    <row r="6240" spans="10:17" x14ac:dyDescent="0.25">
      <c r="J6240" s="14"/>
      <c r="K6240" s="14"/>
      <c r="L6240" s="14"/>
      <c r="M6240" s="14"/>
      <c r="N6240" s="14"/>
      <c r="O6240" s="14"/>
      <c r="P6240" s="14"/>
      <c r="Q6240" s="14"/>
    </row>
    <row r="6241" spans="10:17" x14ac:dyDescent="0.25">
      <c r="J6241" s="14"/>
      <c r="K6241" s="14"/>
      <c r="L6241" s="14"/>
      <c r="M6241" s="14"/>
      <c r="N6241" s="14"/>
      <c r="O6241" s="14"/>
      <c r="P6241" s="14"/>
      <c r="Q6241" s="14"/>
    </row>
    <row r="6242" spans="10:17" x14ac:dyDescent="0.25">
      <c r="J6242" s="14"/>
      <c r="K6242" s="14"/>
      <c r="L6242" s="14"/>
      <c r="M6242" s="14"/>
      <c r="N6242" s="14"/>
      <c r="O6242" s="14"/>
      <c r="P6242" s="14"/>
      <c r="Q6242" s="14"/>
    </row>
    <row r="6243" spans="10:17" x14ac:dyDescent="0.25">
      <c r="J6243" s="14"/>
      <c r="K6243" s="14"/>
      <c r="L6243" s="14"/>
      <c r="M6243" s="14"/>
      <c r="N6243" s="14"/>
      <c r="O6243" s="14"/>
      <c r="P6243" s="14"/>
      <c r="Q6243" s="14"/>
    </row>
    <row r="6244" spans="10:17" x14ac:dyDescent="0.25">
      <c r="J6244" s="14"/>
      <c r="K6244" s="14"/>
      <c r="L6244" s="14"/>
      <c r="M6244" s="14"/>
      <c r="N6244" s="14"/>
      <c r="O6244" s="14"/>
      <c r="P6244" s="14"/>
      <c r="Q6244" s="14"/>
    </row>
    <row r="6245" spans="10:17" x14ac:dyDescent="0.25">
      <c r="J6245" s="14"/>
      <c r="K6245" s="14"/>
      <c r="L6245" s="14"/>
      <c r="M6245" s="14"/>
      <c r="N6245" s="14"/>
      <c r="O6245" s="14"/>
      <c r="P6245" s="14"/>
      <c r="Q6245" s="14"/>
    </row>
    <row r="6246" spans="10:17" x14ac:dyDescent="0.25">
      <c r="J6246" s="14"/>
      <c r="K6246" s="14"/>
      <c r="L6246" s="14"/>
      <c r="M6246" s="14"/>
      <c r="N6246" s="14"/>
      <c r="O6246" s="14"/>
      <c r="P6246" s="14"/>
      <c r="Q6246" s="14"/>
    </row>
    <row r="6247" spans="10:17" x14ac:dyDescent="0.25">
      <c r="J6247" s="14"/>
      <c r="K6247" s="14"/>
      <c r="L6247" s="14"/>
      <c r="M6247" s="14"/>
      <c r="N6247" s="14"/>
      <c r="O6247" s="14"/>
      <c r="P6247" s="14"/>
      <c r="Q6247" s="14"/>
    </row>
    <row r="6248" spans="10:17" x14ac:dyDescent="0.25">
      <c r="J6248" s="14"/>
      <c r="K6248" s="14"/>
      <c r="L6248" s="14"/>
      <c r="M6248" s="14"/>
      <c r="N6248" s="14"/>
      <c r="O6248" s="14"/>
      <c r="P6248" s="14"/>
      <c r="Q6248" s="14"/>
    </row>
    <row r="6249" spans="10:17" x14ac:dyDescent="0.25">
      <c r="J6249" s="14"/>
      <c r="K6249" s="14"/>
      <c r="L6249" s="14"/>
      <c r="M6249" s="14"/>
      <c r="N6249" s="14"/>
      <c r="O6249" s="14"/>
      <c r="P6249" s="14"/>
      <c r="Q6249" s="14"/>
    </row>
    <row r="6250" spans="10:17" x14ac:dyDescent="0.25">
      <c r="J6250" s="14"/>
      <c r="K6250" s="14"/>
      <c r="L6250" s="14"/>
      <c r="M6250" s="14"/>
      <c r="N6250" s="14"/>
      <c r="O6250" s="14"/>
      <c r="P6250" s="14"/>
      <c r="Q6250" s="14"/>
    </row>
    <row r="6251" spans="10:17" x14ac:dyDescent="0.25">
      <c r="J6251" s="14"/>
      <c r="K6251" s="14"/>
      <c r="L6251" s="14"/>
      <c r="M6251" s="14"/>
      <c r="N6251" s="14"/>
      <c r="O6251" s="14"/>
      <c r="P6251" s="14"/>
      <c r="Q6251" s="14"/>
    </row>
    <row r="6252" spans="10:17" x14ac:dyDescent="0.25">
      <c r="J6252" s="14"/>
      <c r="K6252" s="14"/>
      <c r="L6252" s="14"/>
      <c r="M6252" s="14"/>
      <c r="N6252" s="14"/>
      <c r="O6252" s="14"/>
      <c r="P6252" s="14"/>
      <c r="Q6252" s="14"/>
    </row>
    <row r="6253" spans="10:17" x14ac:dyDescent="0.25">
      <c r="J6253" s="14"/>
      <c r="K6253" s="14"/>
      <c r="L6253" s="14"/>
      <c r="M6253" s="14"/>
      <c r="N6253" s="14"/>
      <c r="O6253" s="14"/>
      <c r="P6253" s="14"/>
      <c r="Q6253" s="14"/>
    </row>
    <row r="6254" spans="10:17" x14ac:dyDescent="0.25">
      <c r="J6254" s="14"/>
      <c r="K6254" s="14"/>
      <c r="L6254" s="14"/>
      <c r="M6254" s="14"/>
      <c r="N6254" s="14"/>
      <c r="O6254" s="14"/>
      <c r="P6254" s="14"/>
      <c r="Q6254" s="14"/>
    </row>
    <row r="6255" spans="10:17" x14ac:dyDescent="0.25">
      <c r="J6255" s="14"/>
      <c r="K6255" s="14"/>
      <c r="L6255" s="14"/>
      <c r="M6255" s="14"/>
      <c r="N6255" s="14"/>
      <c r="O6255" s="14"/>
      <c r="P6255" s="14"/>
      <c r="Q6255" s="14"/>
    </row>
    <row r="6256" spans="10:17" x14ac:dyDescent="0.25">
      <c r="J6256" s="14"/>
      <c r="K6256" s="14"/>
      <c r="L6256" s="14"/>
      <c r="M6256" s="14"/>
      <c r="N6256" s="14"/>
      <c r="O6256" s="14"/>
      <c r="P6256" s="14"/>
      <c r="Q6256" s="14"/>
    </row>
    <row r="6257" spans="10:17" x14ac:dyDescent="0.25">
      <c r="J6257" s="14"/>
      <c r="K6257" s="14"/>
      <c r="L6257" s="14"/>
      <c r="M6257" s="14"/>
      <c r="N6257" s="14"/>
      <c r="O6257" s="14"/>
      <c r="P6257" s="14"/>
      <c r="Q6257" s="14"/>
    </row>
    <row r="6258" spans="10:17" x14ac:dyDescent="0.25">
      <c r="J6258" s="14"/>
      <c r="K6258" s="14"/>
      <c r="L6258" s="14"/>
      <c r="M6258" s="14"/>
      <c r="N6258" s="14"/>
      <c r="O6258" s="14"/>
      <c r="P6258" s="14"/>
      <c r="Q6258" s="14"/>
    </row>
    <row r="6259" spans="10:17" x14ac:dyDescent="0.25">
      <c r="J6259" s="14"/>
      <c r="K6259" s="14"/>
      <c r="L6259" s="14"/>
      <c r="M6259" s="14"/>
      <c r="N6259" s="14"/>
      <c r="O6259" s="14"/>
      <c r="P6259" s="14"/>
      <c r="Q6259" s="14"/>
    </row>
    <row r="6260" spans="10:17" x14ac:dyDescent="0.25">
      <c r="J6260" s="14"/>
      <c r="K6260" s="14"/>
      <c r="L6260" s="14"/>
      <c r="M6260" s="14"/>
      <c r="N6260" s="14"/>
      <c r="O6260" s="14"/>
      <c r="P6260" s="14"/>
      <c r="Q6260" s="14"/>
    </row>
    <row r="6261" spans="10:17" x14ac:dyDescent="0.25">
      <c r="J6261" s="14"/>
      <c r="K6261" s="14"/>
      <c r="L6261" s="14"/>
      <c r="M6261" s="14"/>
      <c r="N6261" s="14"/>
      <c r="O6261" s="14"/>
      <c r="P6261" s="14"/>
      <c r="Q6261" s="14"/>
    </row>
    <row r="6262" spans="10:17" x14ac:dyDescent="0.25">
      <c r="J6262" s="14"/>
      <c r="K6262" s="14"/>
      <c r="L6262" s="14"/>
      <c r="M6262" s="14"/>
      <c r="N6262" s="14"/>
      <c r="O6262" s="14"/>
      <c r="P6262" s="14"/>
      <c r="Q6262" s="14"/>
    </row>
    <row r="6263" spans="10:17" x14ac:dyDescent="0.25">
      <c r="J6263" s="14"/>
      <c r="K6263" s="14"/>
      <c r="L6263" s="14"/>
      <c r="M6263" s="14"/>
      <c r="N6263" s="14"/>
      <c r="O6263" s="14"/>
      <c r="P6263" s="14"/>
      <c r="Q6263" s="14"/>
    </row>
    <row r="6264" spans="10:17" x14ac:dyDescent="0.25">
      <c r="J6264" s="14"/>
      <c r="K6264" s="14"/>
      <c r="L6264" s="14"/>
      <c r="M6264" s="14"/>
      <c r="N6264" s="14"/>
      <c r="O6264" s="14"/>
      <c r="P6264" s="14"/>
      <c r="Q6264" s="14"/>
    </row>
    <row r="6265" spans="10:17" x14ac:dyDescent="0.25">
      <c r="J6265" s="14"/>
      <c r="K6265" s="14"/>
      <c r="L6265" s="14"/>
      <c r="M6265" s="14"/>
      <c r="N6265" s="14"/>
      <c r="O6265" s="14"/>
      <c r="P6265" s="14"/>
      <c r="Q6265" s="14"/>
    </row>
    <row r="6266" spans="10:17" x14ac:dyDescent="0.25">
      <c r="J6266" s="14"/>
      <c r="K6266" s="14"/>
      <c r="L6266" s="14"/>
      <c r="M6266" s="14"/>
      <c r="N6266" s="14"/>
      <c r="O6266" s="14"/>
      <c r="P6266" s="14"/>
      <c r="Q6266" s="14"/>
    </row>
    <row r="6267" spans="10:17" x14ac:dyDescent="0.25">
      <c r="J6267" s="14"/>
      <c r="K6267" s="14"/>
      <c r="L6267" s="14"/>
      <c r="M6267" s="14"/>
      <c r="N6267" s="14"/>
      <c r="O6267" s="14"/>
      <c r="P6267" s="14"/>
      <c r="Q6267" s="14"/>
    </row>
    <row r="6268" spans="10:17" x14ac:dyDescent="0.25">
      <c r="J6268" s="14"/>
      <c r="K6268" s="14"/>
      <c r="L6268" s="14"/>
      <c r="M6268" s="14"/>
      <c r="N6268" s="14"/>
      <c r="O6268" s="14"/>
      <c r="P6268" s="14"/>
      <c r="Q6268" s="14"/>
    </row>
    <row r="6269" spans="10:17" x14ac:dyDescent="0.25">
      <c r="J6269" s="14"/>
      <c r="K6269" s="14"/>
      <c r="L6269" s="14"/>
      <c r="M6269" s="14"/>
      <c r="N6269" s="14"/>
      <c r="O6269" s="14"/>
      <c r="P6269" s="14"/>
      <c r="Q6269" s="14"/>
    </row>
    <row r="6270" spans="10:17" x14ac:dyDescent="0.25">
      <c r="J6270" s="14"/>
      <c r="K6270" s="14"/>
      <c r="L6270" s="14"/>
      <c r="M6270" s="14"/>
      <c r="N6270" s="14"/>
      <c r="O6270" s="14"/>
      <c r="P6270" s="14"/>
      <c r="Q6270" s="14"/>
    </row>
    <row r="6271" spans="10:17" x14ac:dyDescent="0.25">
      <c r="J6271" s="14"/>
      <c r="K6271" s="14"/>
      <c r="L6271" s="14"/>
      <c r="M6271" s="14"/>
      <c r="N6271" s="14"/>
      <c r="O6271" s="14"/>
      <c r="P6271" s="14"/>
      <c r="Q6271" s="14"/>
    </row>
    <row r="6272" spans="10:17" x14ac:dyDescent="0.25">
      <c r="J6272" s="14"/>
      <c r="K6272" s="14"/>
      <c r="L6272" s="14"/>
      <c r="M6272" s="14"/>
      <c r="N6272" s="14"/>
      <c r="O6272" s="14"/>
      <c r="P6272" s="14"/>
      <c r="Q6272" s="14"/>
    </row>
    <row r="6273" spans="10:17" x14ac:dyDescent="0.25">
      <c r="J6273" s="14"/>
      <c r="K6273" s="14"/>
      <c r="L6273" s="14"/>
      <c r="M6273" s="14"/>
      <c r="N6273" s="14"/>
      <c r="O6273" s="14"/>
      <c r="P6273" s="14"/>
      <c r="Q6273" s="14"/>
    </row>
    <row r="6274" spans="10:17" x14ac:dyDescent="0.25">
      <c r="J6274" s="14"/>
      <c r="K6274" s="14"/>
      <c r="L6274" s="14"/>
      <c r="M6274" s="14"/>
      <c r="N6274" s="14"/>
      <c r="O6274" s="14"/>
      <c r="P6274" s="14"/>
      <c r="Q6274" s="14"/>
    </row>
    <row r="6275" spans="10:17" x14ac:dyDescent="0.25">
      <c r="J6275" s="14"/>
      <c r="K6275" s="14"/>
      <c r="L6275" s="14"/>
      <c r="M6275" s="14"/>
      <c r="N6275" s="14"/>
      <c r="O6275" s="14"/>
      <c r="P6275" s="14"/>
      <c r="Q6275" s="14"/>
    </row>
    <row r="6276" spans="10:17" x14ac:dyDescent="0.25">
      <c r="J6276" s="14"/>
      <c r="K6276" s="14"/>
      <c r="L6276" s="14"/>
      <c r="M6276" s="14"/>
      <c r="N6276" s="14"/>
      <c r="O6276" s="14"/>
      <c r="P6276" s="14"/>
      <c r="Q6276" s="14"/>
    </row>
    <row r="6277" spans="10:17" x14ac:dyDescent="0.25">
      <c r="J6277" s="14"/>
      <c r="K6277" s="14"/>
      <c r="L6277" s="14"/>
      <c r="M6277" s="14"/>
      <c r="N6277" s="14"/>
      <c r="O6277" s="14"/>
      <c r="P6277" s="14"/>
      <c r="Q6277" s="14"/>
    </row>
    <row r="6278" spans="10:17" x14ac:dyDescent="0.25">
      <c r="J6278" s="14"/>
      <c r="K6278" s="14"/>
      <c r="L6278" s="14"/>
      <c r="M6278" s="14"/>
      <c r="N6278" s="14"/>
      <c r="O6278" s="14"/>
      <c r="P6278" s="14"/>
      <c r="Q6278" s="14"/>
    </row>
    <row r="6279" spans="10:17" x14ac:dyDescent="0.25">
      <c r="J6279" s="14"/>
      <c r="K6279" s="14"/>
      <c r="L6279" s="14"/>
      <c r="M6279" s="14"/>
      <c r="N6279" s="14"/>
      <c r="O6279" s="14"/>
      <c r="P6279" s="14"/>
      <c r="Q6279" s="14"/>
    </row>
    <row r="6280" spans="10:17" x14ac:dyDescent="0.25">
      <c r="J6280" s="14"/>
      <c r="K6280" s="14"/>
      <c r="L6280" s="14"/>
      <c r="M6280" s="14"/>
      <c r="N6280" s="14"/>
      <c r="O6280" s="14"/>
      <c r="P6280" s="14"/>
      <c r="Q6280" s="14"/>
    </row>
    <row r="6281" spans="10:17" x14ac:dyDescent="0.25">
      <c r="J6281" s="14"/>
      <c r="K6281" s="14"/>
      <c r="L6281" s="14"/>
      <c r="M6281" s="14"/>
      <c r="N6281" s="14"/>
      <c r="O6281" s="14"/>
      <c r="P6281" s="14"/>
      <c r="Q6281" s="14"/>
    </row>
    <row r="6282" spans="10:17" x14ac:dyDescent="0.25">
      <c r="J6282" s="14"/>
      <c r="K6282" s="14"/>
      <c r="L6282" s="14"/>
      <c r="M6282" s="14"/>
      <c r="N6282" s="14"/>
      <c r="O6282" s="14"/>
      <c r="P6282" s="14"/>
      <c r="Q6282" s="14"/>
    </row>
    <row r="6283" spans="10:17" x14ac:dyDescent="0.25">
      <c r="J6283" s="14"/>
      <c r="K6283" s="14"/>
      <c r="L6283" s="14"/>
      <c r="M6283" s="14"/>
      <c r="N6283" s="14"/>
      <c r="O6283" s="14"/>
      <c r="P6283" s="14"/>
      <c r="Q6283" s="14"/>
    </row>
    <row r="6284" spans="10:17" x14ac:dyDescent="0.25">
      <c r="J6284" s="14"/>
      <c r="K6284" s="14"/>
      <c r="L6284" s="14"/>
      <c r="M6284" s="14"/>
      <c r="N6284" s="14"/>
      <c r="O6284" s="14"/>
      <c r="P6284" s="14"/>
      <c r="Q6284" s="14"/>
    </row>
    <row r="6285" spans="10:17" x14ac:dyDescent="0.25">
      <c r="J6285" s="14"/>
      <c r="K6285" s="14"/>
      <c r="L6285" s="14"/>
      <c r="M6285" s="14"/>
      <c r="N6285" s="14"/>
      <c r="O6285" s="14"/>
      <c r="P6285" s="14"/>
      <c r="Q6285" s="14"/>
    </row>
    <row r="6286" spans="10:17" x14ac:dyDescent="0.25">
      <c r="J6286" s="14"/>
      <c r="K6286" s="14"/>
      <c r="L6286" s="14"/>
      <c r="M6286" s="14"/>
      <c r="N6286" s="14"/>
      <c r="O6286" s="14"/>
      <c r="P6286" s="14"/>
      <c r="Q6286" s="14"/>
    </row>
    <row r="6287" spans="10:17" x14ac:dyDescent="0.25">
      <c r="J6287" s="14"/>
      <c r="K6287" s="14"/>
      <c r="L6287" s="14"/>
      <c r="M6287" s="14"/>
      <c r="N6287" s="14"/>
      <c r="O6287" s="14"/>
      <c r="P6287" s="14"/>
      <c r="Q6287" s="14"/>
    </row>
    <row r="6288" spans="10:17" x14ac:dyDescent="0.25">
      <c r="J6288" s="14"/>
      <c r="K6288" s="14"/>
      <c r="L6288" s="14"/>
      <c r="M6288" s="14"/>
      <c r="N6288" s="14"/>
      <c r="O6288" s="14"/>
      <c r="P6288" s="14"/>
      <c r="Q6288" s="14"/>
    </row>
    <row r="6289" spans="10:17" x14ac:dyDescent="0.25">
      <c r="J6289" s="14"/>
      <c r="K6289" s="14"/>
      <c r="L6289" s="14"/>
      <c r="M6289" s="14"/>
      <c r="N6289" s="14"/>
      <c r="O6289" s="14"/>
      <c r="P6289" s="14"/>
      <c r="Q6289" s="14"/>
    </row>
    <row r="6290" spans="10:17" x14ac:dyDescent="0.25">
      <c r="J6290" s="14"/>
      <c r="K6290" s="14"/>
      <c r="L6290" s="14"/>
      <c r="M6290" s="14"/>
      <c r="N6290" s="14"/>
      <c r="O6290" s="14"/>
      <c r="P6290" s="14"/>
      <c r="Q6290" s="14"/>
    </row>
    <row r="6291" spans="10:17" x14ac:dyDescent="0.25">
      <c r="J6291" s="14"/>
      <c r="K6291" s="14"/>
      <c r="L6291" s="14"/>
      <c r="M6291" s="14"/>
      <c r="N6291" s="14"/>
      <c r="O6291" s="14"/>
      <c r="P6291" s="14"/>
      <c r="Q6291" s="14"/>
    </row>
    <row r="6292" spans="10:17" x14ac:dyDescent="0.25">
      <c r="J6292" s="14"/>
      <c r="K6292" s="14"/>
      <c r="L6292" s="14"/>
      <c r="M6292" s="14"/>
      <c r="N6292" s="14"/>
      <c r="O6292" s="14"/>
      <c r="P6292" s="14"/>
      <c r="Q6292" s="14"/>
    </row>
    <row r="6293" spans="10:17" x14ac:dyDescent="0.25">
      <c r="J6293" s="14"/>
      <c r="K6293" s="14"/>
      <c r="L6293" s="14"/>
      <c r="M6293" s="14"/>
      <c r="N6293" s="14"/>
      <c r="O6293" s="14"/>
      <c r="P6293" s="14"/>
      <c r="Q6293" s="14"/>
    </row>
    <row r="6294" spans="10:17" x14ac:dyDescent="0.25">
      <c r="J6294" s="14"/>
      <c r="K6294" s="14"/>
      <c r="L6294" s="14"/>
      <c r="M6294" s="14"/>
      <c r="N6294" s="14"/>
      <c r="O6294" s="14"/>
      <c r="P6294" s="14"/>
      <c r="Q6294" s="14"/>
    </row>
    <row r="6295" spans="10:17" x14ac:dyDescent="0.25">
      <c r="J6295" s="14"/>
      <c r="K6295" s="14"/>
      <c r="L6295" s="14"/>
      <c r="M6295" s="14"/>
      <c r="N6295" s="14"/>
      <c r="O6295" s="14"/>
      <c r="P6295" s="14"/>
      <c r="Q6295" s="14"/>
    </row>
    <row r="6296" spans="10:17" x14ac:dyDescent="0.25">
      <c r="J6296" s="14"/>
      <c r="K6296" s="14"/>
      <c r="L6296" s="14"/>
      <c r="M6296" s="14"/>
      <c r="N6296" s="14"/>
      <c r="O6296" s="14"/>
      <c r="P6296" s="14"/>
      <c r="Q6296" s="14"/>
    </row>
    <row r="6297" spans="10:17" x14ac:dyDescent="0.25">
      <c r="J6297" s="14"/>
      <c r="K6297" s="14"/>
      <c r="L6297" s="14"/>
      <c r="M6297" s="14"/>
      <c r="N6297" s="14"/>
      <c r="O6297" s="14"/>
      <c r="P6297" s="14"/>
      <c r="Q6297" s="14"/>
    </row>
    <row r="6298" spans="10:17" x14ac:dyDescent="0.25">
      <c r="J6298" s="14"/>
      <c r="K6298" s="14"/>
      <c r="L6298" s="14"/>
      <c r="M6298" s="14"/>
      <c r="N6298" s="14"/>
      <c r="O6298" s="14"/>
      <c r="P6298" s="14"/>
      <c r="Q6298" s="14"/>
    </row>
    <row r="6299" spans="10:17" x14ac:dyDescent="0.25">
      <c r="J6299" s="14"/>
      <c r="K6299" s="14"/>
      <c r="L6299" s="14"/>
      <c r="M6299" s="14"/>
      <c r="N6299" s="14"/>
      <c r="O6299" s="14"/>
      <c r="P6299" s="14"/>
      <c r="Q6299" s="14"/>
    </row>
    <row r="6300" spans="10:17" x14ac:dyDescent="0.25">
      <c r="J6300" s="14"/>
      <c r="K6300" s="14"/>
      <c r="L6300" s="14"/>
      <c r="M6300" s="14"/>
      <c r="N6300" s="14"/>
      <c r="O6300" s="14"/>
      <c r="P6300" s="14"/>
      <c r="Q6300" s="14"/>
    </row>
    <row r="6301" spans="10:17" x14ac:dyDescent="0.25">
      <c r="J6301" s="14"/>
      <c r="K6301" s="14"/>
      <c r="L6301" s="14"/>
      <c r="M6301" s="14"/>
      <c r="N6301" s="14"/>
      <c r="O6301" s="14"/>
      <c r="P6301" s="14"/>
      <c r="Q6301" s="14"/>
    </row>
    <row r="6302" spans="10:17" x14ac:dyDescent="0.25">
      <c r="J6302" s="14"/>
      <c r="K6302" s="14"/>
      <c r="L6302" s="14"/>
      <c r="M6302" s="14"/>
      <c r="N6302" s="14"/>
      <c r="O6302" s="14"/>
      <c r="P6302" s="14"/>
      <c r="Q6302" s="14"/>
    </row>
    <row r="6303" spans="10:17" x14ac:dyDescent="0.25">
      <c r="J6303" s="14"/>
      <c r="K6303" s="14"/>
      <c r="L6303" s="14"/>
      <c r="M6303" s="14"/>
      <c r="N6303" s="14"/>
      <c r="O6303" s="14"/>
      <c r="P6303" s="14"/>
      <c r="Q6303" s="14"/>
    </row>
    <row r="6304" spans="10:17" x14ac:dyDescent="0.25">
      <c r="J6304" s="14"/>
      <c r="K6304" s="14"/>
      <c r="L6304" s="14"/>
      <c r="M6304" s="14"/>
      <c r="N6304" s="14"/>
      <c r="O6304" s="14"/>
      <c r="P6304" s="14"/>
      <c r="Q6304" s="14"/>
    </row>
    <row r="6305" spans="10:17" x14ac:dyDescent="0.25">
      <c r="J6305" s="14"/>
      <c r="K6305" s="14"/>
      <c r="L6305" s="14"/>
      <c r="M6305" s="14"/>
      <c r="N6305" s="14"/>
      <c r="O6305" s="14"/>
      <c r="P6305" s="14"/>
      <c r="Q6305" s="14"/>
    </row>
    <row r="6306" spans="10:17" x14ac:dyDescent="0.25">
      <c r="J6306" s="14"/>
      <c r="K6306" s="14"/>
      <c r="L6306" s="14"/>
      <c r="M6306" s="14"/>
      <c r="N6306" s="14"/>
      <c r="O6306" s="14"/>
      <c r="P6306" s="14"/>
      <c r="Q6306" s="14"/>
    </row>
    <row r="6307" spans="10:17" x14ac:dyDescent="0.25">
      <c r="J6307" s="14"/>
      <c r="K6307" s="14"/>
      <c r="L6307" s="14"/>
      <c r="M6307" s="14"/>
      <c r="N6307" s="14"/>
      <c r="O6307" s="14"/>
      <c r="P6307" s="14"/>
      <c r="Q6307" s="14"/>
    </row>
    <row r="6308" spans="10:17" x14ac:dyDescent="0.25">
      <c r="J6308" s="14"/>
      <c r="K6308" s="14"/>
      <c r="L6308" s="14"/>
      <c r="M6308" s="14"/>
      <c r="N6308" s="14"/>
      <c r="O6308" s="14"/>
      <c r="P6308" s="14"/>
      <c r="Q6308" s="14"/>
    </row>
    <row r="6309" spans="10:17" x14ac:dyDescent="0.25">
      <c r="J6309" s="14"/>
      <c r="K6309" s="14"/>
      <c r="L6309" s="14"/>
      <c r="M6309" s="14"/>
      <c r="N6309" s="14"/>
      <c r="O6309" s="14"/>
      <c r="P6309" s="14"/>
      <c r="Q6309" s="14"/>
    </row>
    <row r="6310" spans="10:17" x14ac:dyDescent="0.25">
      <c r="J6310" s="14"/>
      <c r="K6310" s="14"/>
      <c r="L6310" s="14"/>
      <c r="M6310" s="14"/>
      <c r="N6310" s="14"/>
      <c r="O6310" s="14"/>
      <c r="P6310" s="14"/>
      <c r="Q6310" s="14"/>
    </row>
    <row r="6311" spans="10:17" x14ac:dyDescent="0.25">
      <c r="J6311" s="14"/>
      <c r="K6311" s="14"/>
      <c r="L6311" s="14"/>
      <c r="M6311" s="14"/>
      <c r="N6311" s="14"/>
      <c r="O6311" s="14"/>
      <c r="P6311" s="14"/>
      <c r="Q6311" s="14"/>
    </row>
    <row r="6312" spans="10:17" x14ac:dyDescent="0.25">
      <c r="J6312" s="14"/>
      <c r="K6312" s="14"/>
      <c r="L6312" s="14"/>
      <c r="M6312" s="14"/>
      <c r="N6312" s="14"/>
      <c r="O6312" s="14"/>
      <c r="P6312" s="14"/>
      <c r="Q6312" s="14"/>
    </row>
    <row r="6313" spans="10:17" x14ac:dyDescent="0.25">
      <c r="J6313" s="14"/>
      <c r="K6313" s="14"/>
      <c r="L6313" s="14"/>
      <c r="M6313" s="14"/>
      <c r="N6313" s="14"/>
      <c r="O6313" s="14"/>
      <c r="P6313" s="14"/>
      <c r="Q6313" s="14"/>
    </row>
    <row r="6314" spans="10:17" x14ac:dyDescent="0.25">
      <c r="J6314" s="14"/>
      <c r="K6314" s="14"/>
      <c r="L6314" s="14"/>
      <c r="M6314" s="14"/>
      <c r="N6314" s="14"/>
      <c r="O6314" s="14"/>
      <c r="P6314" s="14"/>
      <c r="Q6314" s="14"/>
    </row>
    <row r="6315" spans="10:17" x14ac:dyDescent="0.25">
      <c r="J6315" s="14"/>
      <c r="K6315" s="14"/>
      <c r="L6315" s="14"/>
      <c r="M6315" s="14"/>
      <c r="N6315" s="14"/>
      <c r="O6315" s="14"/>
      <c r="P6315" s="14"/>
      <c r="Q6315" s="14"/>
    </row>
    <row r="6316" spans="10:17" x14ac:dyDescent="0.25">
      <c r="J6316" s="14"/>
      <c r="K6316" s="14"/>
      <c r="L6316" s="14"/>
      <c r="M6316" s="14"/>
      <c r="N6316" s="14"/>
      <c r="O6316" s="14"/>
      <c r="P6316" s="14"/>
      <c r="Q6316" s="14"/>
    </row>
    <row r="6317" spans="10:17" x14ac:dyDescent="0.25">
      <c r="J6317" s="14"/>
      <c r="K6317" s="14"/>
      <c r="L6317" s="14"/>
      <c r="M6317" s="14"/>
      <c r="N6317" s="14"/>
      <c r="O6317" s="14"/>
      <c r="P6317" s="14"/>
      <c r="Q6317" s="14"/>
    </row>
    <row r="6318" spans="10:17" x14ac:dyDescent="0.25">
      <c r="J6318" s="14"/>
      <c r="K6318" s="14"/>
      <c r="L6318" s="14"/>
      <c r="M6318" s="14"/>
      <c r="N6318" s="14"/>
      <c r="O6318" s="14"/>
      <c r="P6318" s="14"/>
      <c r="Q6318" s="14"/>
    </row>
    <row r="6319" spans="10:17" x14ac:dyDescent="0.25">
      <c r="J6319" s="14"/>
      <c r="K6319" s="14"/>
      <c r="L6319" s="14"/>
      <c r="M6319" s="14"/>
      <c r="N6319" s="14"/>
      <c r="O6319" s="14"/>
      <c r="P6319" s="14"/>
      <c r="Q6319" s="14"/>
    </row>
    <row r="6320" spans="10:17" x14ac:dyDescent="0.25">
      <c r="J6320" s="14"/>
      <c r="K6320" s="14"/>
      <c r="L6320" s="14"/>
      <c r="M6320" s="14"/>
      <c r="N6320" s="14"/>
      <c r="O6320" s="14"/>
      <c r="P6320" s="14"/>
      <c r="Q6320" s="14"/>
    </row>
    <row r="6321" spans="10:17" x14ac:dyDescent="0.25">
      <c r="J6321" s="14"/>
      <c r="K6321" s="14"/>
      <c r="L6321" s="14"/>
      <c r="M6321" s="14"/>
      <c r="N6321" s="14"/>
      <c r="O6321" s="14"/>
      <c r="P6321" s="14"/>
      <c r="Q6321" s="14"/>
    </row>
    <row r="6322" spans="10:17" x14ac:dyDescent="0.25">
      <c r="J6322" s="14"/>
      <c r="K6322" s="14"/>
      <c r="L6322" s="14"/>
      <c r="M6322" s="14"/>
      <c r="N6322" s="14"/>
      <c r="O6322" s="14"/>
      <c r="P6322" s="14"/>
      <c r="Q6322" s="14"/>
    </row>
    <row r="6323" spans="10:17" x14ac:dyDescent="0.25">
      <c r="J6323" s="14"/>
      <c r="K6323" s="14"/>
      <c r="L6323" s="14"/>
      <c r="M6323" s="14"/>
      <c r="N6323" s="14"/>
      <c r="O6323" s="14"/>
      <c r="P6323" s="14"/>
      <c r="Q6323" s="14"/>
    </row>
    <row r="6324" spans="10:17" x14ac:dyDescent="0.25">
      <c r="J6324" s="14"/>
      <c r="K6324" s="14"/>
      <c r="L6324" s="14"/>
      <c r="M6324" s="14"/>
      <c r="N6324" s="14"/>
      <c r="O6324" s="14"/>
      <c r="P6324" s="14"/>
      <c r="Q6324" s="14"/>
    </row>
    <row r="6325" spans="10:17" x14ac:dyDescent="0.25">
      <c r="J6325" s="14"/>
      <c r="K6325" s="14"/>
      <c r="L6325" s="14"/>
      <c r="M6325" s="14"/>
      <c r="N6325" s="14"/>
      <c r="O6325" s="14"/>
      <c r="P6325" s="14"/>
      <c r="Q6325" s="14"/>
    </row>
    <row r="6326" spans="10:17" x14ac:dyDescent="0.25">
      <c r="J6326" s="14"/>
      <c r="K6326" s="14"/>
      <c r="L6326" s="14"/>
      <c r="M6326" s="14"/>
      <c r="N6326" s="14"/>
      <c r="O6326" s="14"/>
      <c r="P6326" s="14"/>
      <c r="Q6326" s="14"/>
    </row>
    <row r="6327" spans="10:17" x14ac:dyDescent="0.25">
      <c r="J6327" s="14"/>
      <c r="K6327" s="14"/>
      <c r="L6327" s="14"/>
      <c r="M6327" s="14"/>
      <c r="N6327" s="14"/>
      <c r="O6327" s="14"/>
      <c r="P6327" s="14"/>
      <c r="Q6327" s="14"/>
    </row>
    <row r="6328" spans="10:17" x14ac:dyDescent="0.25">
      <c r="J6328" s="14"/>
      <c r="K6328" s="14"/>
      <c r="L6328" s="14"/>
      <c r="M6328" s="14"/>
      <c r="N6328" s="14"/>
      <c r="O6328" s="14"/>
      <c r="P6328" s="14"/>
      <c r="Q6328" s="14"/>
    </row>
    <row r="6329" spans="10:17" x14ac:dyDescent="0.25">
      <c r="J6329" s="14"/>
      <c r="K6329" s="14"/>
      <c r="L6329" s="14"/>
      <c r="M6329" s="14"/>
      <c r="N6329" s="14"/>
      <c r="O6329" s="14"/>
      <c r="P6329" s="14"/>
      <c r="Q6329" s="14"/>
    </row>
    <row r="6330" spans="10:17" x14ac:dyDescent="0.25">
      <c r="J6330" s="14"/>
      <c r="K6330" s="14"/>
      <c r="L6330" s="14"/>
      <c r="M6330" s="14"/>
      <c r="N6330" s="14"/>
      <c r="O6330" s="14"/>
      <c r="P6330" s="14"/>
      <c r="Q6330" s="14"/>
    </row>
    <row r="6331" spans="10:17" x14ac:dyDescent="0.25">
      <c r="J6331" s="14"/>
      <c r="K6331" s="14"/>
      <c r="L6331" s="14"/>
      <c r="M6331" s="14"/>
      <c r="N6331" s="14"/>
      <c r="O6331" s="14"/>
      <c r="P6331" s="14"/>
      <c r="Q6331" s="14"/>
    </row>
    <row r="6332" spans="10:17" x14ac:dyDescent="0.25">
      <c r="J6332" s="14"/>
      <c r="K6332" s="14"/>
      <c r="L6332" s="14"/>
      <c r="M6332" s="14"/>
      <c r="N6332" s="14"/>
      <c r="O6332" s="14"/>
      <c r="P6332" s="14"/>
      <c r="Q6332" s="14"/>
    </row>
    <row r="6333" spans="10:17" x14ac:dyDescent="0.25">
      <c r="J6333" s="14"/>
      <c r="K6333" s="14"/>
      <c r="L6333" s="14"/>
      <c r="M6333" s="14"/>
      <c r="N6333" s="14"/>
      <c r="O6333" s="14"/>
      <c r="P6333" s="14"/>
      <c r="Q6333" s="14"/>
    </row>
    <row r="6334" spans="10:17" x14ac:dyDescent="0.25">
      <c r="J6334" s="14"/>
      <c r="K6334" s="14"/>
      <c r="L6334" s="14"/>
      <c r="M6334" s="14"/>
      <c r="N6334" s="14"/>
      <c r="O6334" s="14"/>
      <c r="P6334" s="14"/>
      <c r="Q6334" s="14"/>
    </row>
    <row r="6335" spans="10:17" x14ac:dyDescent="0.25">
      <c r="J6335" s="14"/>
      <c r="K6335" s="14"/>
      <c r="L6335" s="14"/>
      <c r="M6335" s="14"/>
      <c r="N6335" s="14"/>
      <c r="O6335" s="14"/>
      <c r="P6335" s="14"/>
      <c r="Q6335" s="14"/>
    </row>
    <row r="6336" spans="10:17" x14ac:dyDescent="0.25">
      <c r="J6336" s="14"/>
      <c r="K6336" s="14"/>
      <c r="L6336" s="14"/>
      <c r="M6336" s="14"/>
      <c r="N6336" s="14"/>
      <c r="O6336" s="14"/>
      <c r="P6336" s="14"/>
      <c r="Q6336" s="14"/>
    </row>
    <row r="6337" spans="10:17" x14ac:dyDescent="0.25">
      <c r="J6337" s="14"/>
      <c r="K6337" s="14"/>
      <c r="L6337" s="14"/>
      <c r="M6337" s="14"/>
      <c r="N6337" s="14"/>
      <c r="O6337" s="14"/>
      <c r="P6337" s="14"/>
      <c r="Q6337" s="14"/>
    </row>
    <row r="6338" spans="10:17" x14ac:dyDescent="0.25">
      <c r="J6338" s="14"/>
      <c r="K6338" s="14"/>
      <c r="L6338" s="14"/>
      <c r="M6338" s="14"/>
      <c r="N6338" s="14"/>
      <c r="O6338" s="14"/>
      <c r="P6338" s="14"/>
      <c r="Q6338" s="14"/>
    </row>
    <row r="6339" spans="10:17" x14ac:dyDescent="0.25">
      <c r="J6339" s="14"/>
      <c r="K6339" s="14"/>
      <c r="L6339" s="14"/>
      <c r="M6339" s="14"/>
      <c r="N6339" s="14"/>
      <c r="O6339" s="14"/>
      <c r="P6339" s="14"/>
      <c r="Q6339" s="14"/>
    </row>
    <row r="6340" spans="10:17" x14ac:dyDescent="0.25">
      <c r="J6340" s="14"/>
      <c r="K6340" s="14"/>
      <c r="L6340" s="14"/>
      <c r="M6340" s="14"/>
      <c r="N6340" s="14"/>
      <c r="O6340" s="14"/>
      <c r="P6340" s="14"/>
      <c r="Q6340" s="14"/>
    </row>
    <row r="6341" spans="10:17" x14ac:dyDescent="0.25">
      <c r="J6341" s="14"/>
      <c r="K6341" s="14"/>
      <c r="L6341" s="14"/>
      <c r="M6341" s="14"/>
      <c r="N6341" s="14"/>
      <c r="O6341" s="14"/>
      <c r="P6341" s="14"/>
      <c r="Q6341" s="14"/>
    </row>
    <row r="6342" spans="10:17" x14ac:dyDescent="0.25">
      <c r="J6342" s="14"/>
      <c r="K6342" s="14"/>
      <c r="L6342" s="14"/>
      <c r="M6342" s="14"/>
      <c r="N6342" s="14"/>
      <c r="O6342" s="14"/>
      <c r="P6342" s="14"/>
      <c r="Q6342" s="14"/>
    </row>
    <row r="6343" spans="10:17" x14ac:dyDescent="0.25">
      <c r="J6343" s="14"/>
      <c r="K6343" s="14"/>
      <c r="L6343" s="14"/>
      <c r="M6343" s="14"/>
      <c r="N6343" s="14"/>
      <c r="O6343" s="14"/>
      <c r="P6343" s="14"/>
      <c r="Q6343" s="14"/>
    </row>
    <row r="6344" spans="10:17" x14ac:dyDescent="0.25">
      <c r="J6344" s="14"/>
      <c r="K6344" s="14"/>
      <c r="L6344" s="14"/>
      <c r="M6344" s="14"/>
      <c r="N6344" s="14"/>
      <c r="O6344" s="14"/>
      <c r="P6344" s="14"/>
      <c r="Q6344" s="14"/>
    </row>
    <row r="6345" spans="10:17" x14ac:dyDescent="0.25">
      <c r="J6345" s="14"/>
      <c r="K6345" s="14"/>
      <c r="L6345" s="14"/>
      <c r="M6345" s="14"/>
      <c r="N6345" s="14"/>
      <c r="O6345" s="14"/>
      <c r="P6345" s="14"/>
      <c r="Q6345" s="14"/>
    </row>
    <row r="6346" spans="10:17" x14ac:dyDescent="0.25">
      <c r="J6346" s="14"/>
      <c r="K6346" s="14"/>
      <c r="L6346" s="14"/>
      <c r="M6346" s="14"/>
      <c r="N6346" s="14"/>
      <c r="O6346" s="14"/>
      <c r="P6346" s="14"/>
      <c r="Q6346" s="14"/>
    </row>
    <row r="6347" spans="10:17" x14ac:dyDescent="0.25">
      <c r="J6347" s="14"/>
      <c r="K6347" s="14"/>
      <c r="L6347" s="14"/>
      <c r="M6347" s="14"/>
      <c r="N6347" s="14"/>
      <c r="O6347" s="14"/>
      <c r="P6347" s="14"/>
      <c r="Q6347" s="14"/>
    </row>
    <row r="6348" spans="10:17" x14ac:dyDescent="0.25">
      <c r="J6348" s="14"/>
      <c r="K6348" s="14"/>
      <c r="L6348" s="14"/>
      <c r="M6348" s="14"/>
      <c r="N6348" s="14"/>
      <c r="O6348" s="14"/>
      <c r="P6348" s="14"/>
      <c r="Q6348" s="14"/>
    </row>
    <row r="6349" spans="10:17" x14ac:dyDescent="0.25">
      <c r="J6349" s="14"/>
      <c r="K6349" s="14"/>
      <c r="L6349" s="14"/>
      <c r="M6349" s="14"/>
      <c r="N6349" s="14"/>
      <c r="O6349" s="14"/>
      <c r="P6349" s="14"/>
      <c r="Q6349" s="14"/>
    </row>
    <row r="6350" spans="10:17" x14ac:dyDescent="0.25">
      <c r="J6350" s="14"/>
      <c r="K6350" s="14"/>
      <c r="L6350" s="14"/>
      <c r="M6350" s="14"/>
      <c r="N6350" s="14"/>
      <c r="O6350" s="14"/>
      <c r="P6350" s="14"/>
      <c r="Q6350" s="14"/>
    </row>
    <row r="6351" spans="10:17" x14ac:dyDescent="0.25">
      <c r="J6351" s="14"/>
      <c r="K6351" s="14"/>
      <c r="L6351" s="14"/>
      <c r="M6351" s="14"/>
      <c r="N6351" s="14"/>
      <c r="O6351" s="14"/>
      <c r="P6351" s="14"/>
      <c r="Q6351" s="14"/>
    </row>
    <row r="6352" spans="10:17" x14ac:dyDescent="0.25">
      <c r="J6352" s="14"/>
      <c r="K6352" s="14"/>
      <c r="L6352" s="14"/>
      <c r="M6352" s="14"/>
      <c r="N6352" s="14"/>
      <c r="O6352" s="14"/>
      <c r="P6352" s="14"/>
      <c r="Q6352" s="14"/>
    </row>
    <row r="6353" spans="10:17" x14ac:dyDescent="0.25">
      <c r="J6353" s="14"/>
      <c r="K6353" s="14"/>
      <c r="L6353" s="14"/>
      <c r="M6353" s="14"/>
      <c r="N6353" s="14"/>
      <c r="O6353" s="14"/>
      <c r="P6353" s="14"/>
      <c r="Q6353" s="14"/>
    </row>
    <row r="6354" spans="10:17" x14ac:dyDescent="0.25">
      <c r="J6354" s="14"/>
      <c r="K6354" s="14"/>
      <c r="L6354" s="14"/>
      <c r="M6354" s="14"/>
      <c r="N6354" s="14"/>
      <c r="O6354" s="14"/>
      <c r="P6354" s="14"/>
      <c r="Q6354" s="14"/>
    </row>
    <row r="6355" spans="10:17" x14ac:dyDescent="0.25">
      <c r="J6355" s="14"/>
      <c r="K6355" s="14"/>
      <c r="L6355" s="14"/>
      <c r="M6355" s="14"/>
      <c r="N6355" s="14"/>
      <c r="O6355" s="14"/>
      <c r="P6355" s="14"/>
      <c r="Q6355" s="14"/>
    </row>
    <row r="6356" spans="10:17" x14ac:dyDescent="0.25">
      <c r="J6356" s="14"/>
      <c r="K6356" s="14"/>
      <c r="L6356" s="14"/>
      <c r="M6356" s="14"/>
      <c r="N6356" s="14"/>
      <c r="O6356" s="14"/>
      <c r="P6356" s="14"/>
      <c r="Q6356" s="14"/>
    </row>
    <row r="6357" spans="10:17" x14ac:dyDescent="0.25">
      <c r="J6357" s="14"/>
      <c r="K6357" s="14"/>
      <c r="L6357" s="14"/>
      <c r="M6357" s="14"/>
      <c r="N6357" s="14"/>
      <c r="O6357" s="14"/>
      <c r="P6357" s="14"/>
      <c r="Q6357" s="14"/>
    </row>
    <row r="6358" spans="10:17" x14ac:dyDescent="0.25">
      <c r="J6358" s="14"/>
      <c r="K6358" s="14"/>
      <c r="L6358" s="14"/>
      <c r="M6358" s="14"/>
      <c r="N6358" s="14"/>
      <c r="O6358" s="14"/>
      <c r="P6358" s="14"/>
      <c r="Q6358" s="14"/>
    </row>
    <row r="6359" spans="10:17" x14ac:dyDescent="0.25">
      <c r="J6359" s="14"/>
      <c r="K6359" s="14"/>
      <c r="L6359" s="14"/>
      <c r="M6359" s="14"/>
      <c r="N6359" s="14"/>
      <c r="O6359" s="14"/>
      <c r="P6359" s="14"/>
      <c r="Q6359" s="14"/>
    </row>
    <row r="6360" spans="10:17" x14ac:dyDescent="0.25">
      <c r="J6360" s="14"/>
      <c r="K6360" s="14"/>
      <c r="L6360" s="14"/>
      <c r="M6360" s="14"/>
      <c r="N6360" s="14"/>
      <c r="O6360" s="14"/>
      <c r="P6360" s="14"/>
      <c r="Q6360" s="14"/>
    </row>
    <row r="6361" spans="10:17" x14ac:dyDescent="0.25">
      <c r="J6361" s="14"/>
      <c r="K6361" s="14"/>
      <c r="L6361" s="14"/>
      <c r="M6361" s="14"/>
      <c r="N6361" s="14"/>
      <c r="O6361" s="14"/>
      <c r="P6361" s="14"/>
      <c r="Q6361" s="14"/>
    </row>
    <row r="6362" spans="10:17" x14ac:dyDescent="0.25">
      <c r="J6362" s="14"/>
      <c r="K6362" s="14"/>
      <c r="L6362" s="14"/>
      <c r="M6362" s="14"/>
      <c r="N6362" s="14"/>
      <c r="O6362" s="14"/>
      <c r="P6362" s="14"/>
      <c r="Q6362" s="14"/>
    </row>
    <row r="6363" spans="10:17" x14ac:dyDescent="0.25">
      <c r="J6363" s="14"/>
      <c r="K6363" s="14"/>
      <c r="L6363" s="14"/>
      <c r="M6363" s="14"/>
      <c r="N6363" s="14"/>
      <c r="O6363" s="14"/>
      <c r="P6363" s="14"/>
      <c r="Q6363" s="14"/>
    </row>
    <row r="6364" spans="10:17" x14ac:dyDescent="0.25">
      <c r="J6364" s="14"/>
      <c r="K6364" s="14"/>
      <c r="L6364" s="14"/>
      <c r="M6364" s="14"/>
      <c r="N6364" s="14"/>
      <c r="O6364" s="14"/>
      <c r="P6364" s="14"/>
      <c r="Q6364" s="14"/>
    </row>
    <row r="6365" spans="10:17" x14ac:dyDescent="0.25">
      <c r="J6365" s="14"/>
      <c r="K6365" s="14"/>
      <c r="L6365" s="14"/>
      <c r="M6365" s="14"/>
      <c r="N6365" s="14"/>
      <c r="O6365" s="14"/>
      <c r="P6365" s="14"/>
      <c r="Q6365" s="14"/>
    </row>
    <row r="6366" spans="10:17" x14ac:dyDescent="0.25">
      <c r="J6366" s="14"/>
      <c r="K6366" s="14"/>
      <c r="L6366" s="14"/>
      <c r="M6366" s="14"/>
      <c r="N6366" s="14"/>
      <c r="O6366" s="14"/>
      <c r="P6366" s="14"/>
      <c r="Q6366" s="14"/>
    </row>
    <row r="6367" spans="10:17" x14ac:dyDescent="0.25">
      <c r="J6367" s="14"/>
      <c r="K6367" s="14"/>
      <c r="L6367" s="14"/>
      <c r="M6367" s="14"/>
      <c r="N6367" s="14"/>
      <c r="O6367" s="14"/>
      <c r="P6367" s="14"/>
      <c r="Q6367" s="14"/>
    </row>
    <row r="6368" spans="10:17" x14ac:dyDescent="0.25">
      <c r="J6368" s="14"/>
      <c r="K6368" s="14"/>
      <c r="L6368" s="14"/>
      <c r="M6368" s="14"/>
      <c r="N6368" s="14"/>
      <c r="O6368" s="14"/>
      <c r="P6368" s="14"/>
      <c r="Q6368" s="14"/>
    </row>
    <row r="6369" spans="10:17" x14ac:dyDescent="0.25">
      <c r="J6369" s="14"/>
      <c r="K6369" s="14"/>
      <c r="L6369" s="14"/>
      <c r="M6369" s="14"/>
      <c r="N6369" s="14"/>
      <c r="O6369" s="14"/>
      <c r="P6369" s="14"/>
      <c r="Q6369" s="14"/>
    </row>
    <row r="6370" spans="10:17" x14ac:dyDescent="0.25">
      <c r="J6370" s="14"/>
      <c r="K6370" s="14"/>
      <c r="L6370" s="14"/>
      <c r="M6370" s="14"/>
      <c r="N6370" s="14"/>
      <c r="O6370" s="14"/>
      <c r="P6370" s="14"/>
      <c r="Q6370" s="14"/>
    </row>
    <row r="6371" spans="10:17" x14ac:dyDescent="0.25">
      <c r="J6371" s="14"/>
      <c r="K6371" s="14"/>
      <c r="L6371" s="14"/>
      <c r="M6371" s="14"/>
      <c r="N6371" s="14"/>
      <c r="O6371" s="14"/>
      <c r="P6371" s="14"/>
      <c r="Q6371" s="14"/>
    </row>
    <row r="6372" spans="10:17" x14ac:dyDescent="0.25">
      <c r="J6372" s="14"/>
      <c r="K6372" s="14"/>
      <c r="L6372" s="14"/>
      <c r="M6372" s="14"/>
      <c r="N6372" s="14"/>
      <c r="O6372" s="14"/>
      <c r="P6372" s="14"/>
      <c r="Q6372" s="14"/>
    </row>
    <row r="6373" spans="10:17" x14ac:dyDescent="0.25">
      <c r="J6373" s="14"/>
      <c r="K6373" s="14"/>
      <c r="L6373" s="14"/>
      <c r="M6373" s="14"/>
      <c r="N6373" s="14"/>
      <c r="O6373" s="14"/>
      <c r="P6373" s="14"/>
      <c r="Q6373" s="14"/>
    </row>
    <row r="6374" spans="10:17" x14ac:dyDescent="0.25">
      <c r="J6374" s="14"/>
      <c r="K6374" s="14"/>
      <c r="L6374" s="14"/>
      <c r="M6374" s="14"/>
      <c r="N6374" s="14"/>
      <c r="O6374" s="14"/>
      <c r="P6374" s="14"/>
      <c r="Q6374" s="14"/>
    </row>
    <row r="6375" spans="10:17" x14ac:dyDescent="0.25">
      <c r="J6375" s="14"/>
      <c r="K6375" s="14"/>
      <c r="L6375" s="14"/>
      <c r="M6375" s="14"/>
      <c r="N6375" s="14"/>
      <c r="O6375" s="14"/>
      <c r="P6375" s="14"/>
      <c r="Q6375" s="14"/>
    </row>
    <row r="6376" spans="10:17" x14ac:dyDescent="0.25">
      <c r="J6376" s="14"/>
      <c r="K6376" s="14"/>
      <c r="L6376" s="14"/>
      <c r="M6376" s="14"/>
      <c r="N6376" s="14"/>
      <c r="O6376" s="14"/>
      <c r="P6376" s="14"/>
      <c r="Q6376" s="14"/>
    </row>
    <row r="6377" spans="10:17" x14ac:dyDescent="0.25">
      <c r="J6377" s="14"/>
      <c r="K6377" s="14"/>
      <c r="L6377" s="14"/>
      <c r="M6377" s="14"/>
      <c r="N6377" s="14"/>
      <c r="O6377" s="14"/>
      <c r="P6377" s="14"/>
      <c r="Q6377" s="14"/>
    </row>
    <row r="6378" spans="10:17" x14ac:dyDescent="0.25">
      <c r="J6378" s="14"/>
      <c r="K6378" s="14"/>
      <c r="L6378" s="14"/>
      <c r="M6378" s="14"/>
      <c r="N6378" s="14"/>
      <c r="O6378" s="14"/>
      <c r="P6378" s="14"/>
      <c r="Q6378" s="14"/>
    </row>
    <row r="6379" spans="10:17" x14ac:dyDescent="0.25">
      <c r="J6379" s="14"/>
      <c r="K6379" s="14"/>
      <c r="L6379" s="14"/>
      <c r="M6379" s="14"/>
      <c r="N6379" s="14"/>
      <c r="O6379" s="14"/>
      <c r="P6379" s="14"/>
      <c r="Q6379" s="14"/>
    </row>
    <row r="6380" spans="10:17" x14ac:dyDescent="0.25">
      <c r="J6380" s="14"/>
      <c r="K6380" s="14"/>
      <c r="L6380" s="14"/>
      <c r="M6380" s="14"/>
      <c r="N6380" s="14"/>
      <c r="O6380" s="14"/>
      <c r="P6380" s="14"/>
      <c r="Q6380" s="14"/>
    </row>
    <row r="6381" spans="10:17" x14ac:dyDescent="0.25">
      <c r="J6381" s="14"/>
      <c r="K6381" s="14"/>
      <c r="L6381" s="14"/>
      <c r="M6381" s="14"/>
      <c r="N6381" s="14"/>
      <c r="O6381" s="14"/>
      <c r="P6381" s="14"/>
      <c r="Q6381" s="14"/>
    </row>
    <row r="6382" spans="10:17" x14ac:dyDescent="0.25">
      <c r="J6382" s="14"/>
      <c r="K6382" s="14"/>
      <c r="L6382" s="14"/>
      <c r="M6382" s="14"/>
      <c r="N6382" s="14"/>
      <c r="O6382" s="14"/>
      <c r="P6382" s="14"/>
      <c r="Q6382" s="14"/>
    </row>
    <row r="6383" spans="10:17" x14ac:dyDescent="0.25">
      <c r="J6383" s="14"/>
      <c r="K6383" s="14"/>
      <c r="L6383" s="14"/>
      <c r="M6383" s="14"/>
      <c r="N6383" s="14"/>
      <c r="O6383" s="14"/>
      <c r="P6383" s="14"/>
      <c r="Q6383" s="14"/>
    </row>
    <row r="6384" spans="10:17" x14ac:dyDescent="0.25">
      <c r="J6384" s="14"/>
      <c r="K6384" s="14"/>
      <c r="L6384" s="14"/>
      <c r="M6384" s="14"/>
      <c r="N6384" s="14"/>
      <c r="O6384" s="14"/>
      <c r="P6384" s="14"/>
      <c r="Q6384" s="14"/>
    </row>
    <row r="6385" spans="10:17" x14ac:dyDescent="0.25">
      <c r="J6385" s="14"/>
      <c r="K6385" s="14"/>
      <c r="L6385" s="14"/>
      <c r="M6385" s="14"/>
      <c r="N6385" s="14"/>
      <c r="O6385" s="14"/>
      <c r="P6385" s="14"/>
      <c r="Q6385" s="14"/>
    </row>
    <row r="6386" spans="10:17" x14ac:dyDescent="0.25">
      <c r="J6386" s="14"/>
      <c r="K6386" s="14"/>
      <c r="L6386" s="14"/>
      <c r="M6386" s="14"/>
      <c r="N6386" s="14"/>
      <c r="O6386" s="14"/>
      <c r="P6386" s="14"/>
      <c r="Q6386" s="14"/>
    </row>
    <row r="6387" spans="10:17" x14ac:dyDescent="0.25">
      <c r="J6387" s="14"/>
      <c r="K6387" s="14"/>
      <c r="L6387" s="14"/>
      <c r="M6387" s="14"/>
      <c r="N6387" s="14"/>
      <c r="O6387" s="14"/>
      <c r="P6387" s="14"/>
      <c r="Q6387" s="14"/>
    </row>
    <row r="6388" spans="10:17" x14ac:dyDescent="0.25">
      <c r="J6388" s="14"/>
      <c r="K6388" s="14"/>
      <c r="L6388" s="14"/>
      <c r="M6388" s="14"/>
      <c r="N6388" s="14"/>
      <c r="O6388" s="14"/>
      <c r="P6388" s="14"/>
      <c r="Q6388" s="14"/>
    </row>
    <row r="6389" spans="10:17" x14ac:dyDescent="0.25">
      <c r="J6389" s="14"/>
      <c r="K6389" s="14"/>
      <c r="L6389" s="14"/>
      <c r="M6389" s="14"/>
      <c r="N6389" s="14"/>
      <c r="O6389" s="14"/>
      <c r="P6389" s="14"/>
      <c r="Q6389" s="14"/>
    </row>
    <row r="6390" spans="10:17" x14ac:dyDescent="0.25">
      <c r="J6390" s="14"/>
      <c r="K6390" s="14"/>
      <c r="L6390" s="14"/>
      <c r="M6390" s="14"/>
      <c r="N6390" s="14"/>
      <c r="O6390" s="14"/>
      <c r="P6390" s="14"/>
      <c r="Q6390" s="14"/>
    </row>
    <row r="6391" spans="10:17" x14ac:dyDescent="0.25">
      <c r="J6391" s="14"/>
      <c r="K6391" s="14"/>
      <c r="L6391" s="14"/>
      <c r="M6391" s="14"/>
      <c r="N6391" s="14"/>
      <c r="O6391" s="14"/>
      <c r="P6391" s="14"/>
      <c r="Q6391" s="14"/>
    </row>
    <row r="6392" spans="10:17" x14ac:dyDescent="0.25">
      <c r="J6392" s="14"/>
      <c r="K6392" s="14"/>
      <c r="L6392" s="14"/>
      <c r="M6392" s="14"/>
      <c r="N6392" s="14"/>
      <c r="O6392" s="14"/>
      <c r="P6392" s="14"/>
      <c r="Q6392" s="14"/>
    </row>
    <row r="6393" spans="10:17" x14ac:dyDescent="0.25">
      <c r="J6393" s="14"/>
      <c r="K6393" s="14"/>
      <c r="L6393" s="14"/>
      <c r="M6393" s="14"/>
      <c r="N6393" s="14"/>
      <c r="O6393" s="14"/>
      <c r="P6393" s="14"/>
      <c r="Q6393" s="14"/>
    </row>
    <row r="6394" spans="10:17" x14ac:dyDescent="0.25">
      <c r="J6394" s="14"/>
      <c r="K6394" s="14"/>
      <c r="L6394" s="14"/>
      <c r="M6394" s="14"/>
      <c r="N6394" s="14"/>
      <c r="O6394" s="14"/>
      <c r="P6394" s="14"/>
      <c r="Q6394" s="14"/>
    </row>
    <row r="6395" spans="10:17" x14ac:dyDescent="0.25">
      <c r="J6395" s="14"/>
      <c r="K6395" s="14"/>
      <c r="L6395" s="14"/>
      <c r="M6395" s="14"/>
      <c r="N6395" s="14"/>
      <c r="O6395" s="14"/>
      <c r="P6395" s="14"/>
      <c r="Q6395" s="14"/>
    </row>
    <row r="6396" spans="10:17" x14ac:dyDescent="0.25">
      <c r="J6396" s="14"/>
      <c r="K6396" s="14"/>
      <c r="L6396" s="14"/>
      <c r="M6396" s="14"/>
      <c r="N6396" s="14"/>
      <c r="O6396" s="14"/>
      <c r="P6396" s="14"/>
      <c r="Q6396" s="14"/>
    </row>
    <row r="6397" spans="10:17" x14ac:dyDescent="0.25">
      <c r="J6397" s="14"/>
      <c r="K6397" s="14"/>
      <c r="L6397" s="14"/>
      <c r="M6397" s="14"/>
      <c r="N6397" s="14"/>
      <c r="O6397" s="14"/>
      <c r="P6397" s="14"/>
      <c r="Q6397" s="14"/>
    </row>
    <row r="6398" spans="10:17" x14ac:dyDescent="0.25">
      <c r="J6398" s="14"/>
      <c r="K6398" s="14"/>
      <c r="L6398" s="14"/>
      <c r="M6398" s="14"/>
      <c r="N6398" s="14"/>
      <c r="O6398" s="14"/>
      <c r="P6398" s="14"/>
      <c r="Q6398" s="14"/>
    </row>
    <row r="6399" spans="10:17" x14ac:dyDescent="0.25">
      <c r="J6399" s="14"/>
      <c r="K6399" s="14"/>
      <c r="L6399" s="14"/>
      <c r="M6399" s="14"/>
      <c r="N6399" s="14"/>
      <c r="O6399" s="14"/>
      <c r="P6399" s="14"/>
      <c r="Q6399" s="14"/>
    </row>
    <row r="6400" spans="10:17" x14ac:dyDescent="0.25">
      <c r="J6400" s="14"/>
      <c r="K6400" s="14"/>
      <c r="L6400" s="14"/>
      <c r="M6400" s="14"/>
      <c r="N6400" s="14"/>
      <c r="O6400" s="14"/>
      <c r="P6400" s="14"/>
      <c r="Q6400" s="14"/>
    </row>
    <row r="6401" spans="10:17" x14ac:dyDescent="0.25">
      <c r="J6401" s="14"/>
      <c r="K6401" s="14"/>
      <c r="L6401" s="14"/>
      <c r="M6401" s="14"/>
      <c r="N6401" s="14"/>
      <c r="O6401" s="14"/>
      <c r="P6401" s="14"/>
      <c r="Q6401" s="14"/>
    </row>
    <row r="6402" spans="10:17" x14ac:dyDescent="0.25">
      <c r="J6402" s="14"/>
      <c r="K6402" s="14"/>
      <c r="L6402" s="14"/>
      <c r="M6402" s="14"/>
      <c r="N6402" s="14"/>
      <c r="O6402" s="14"/>
      <c r="P6402" s="14"/>
      <c r="Q6402" s="14"/>
    </row>
    <row r="6403" spans="10:17" x14ac:dyDescent="0.25">
      <c r="J6403" s="14"/>
      <c r="K6403" s="14"/>
      <c r="L6403" s="14"/>
      <c r="M6403" s="14"/>
      <c r="N6403" s="14"/>
      <c r="O6403" s="14"/>
      <c r="P6403" s="14"/>
      <c r="Q6403" s="14"/>
    </row>
    <row r="6404" spans="10:17" x14ac:dyDescent="0.25">
      <c r="J6404" s="14"/>
      <c r="K6404" s="14"/>
      <c r="L6404" s="14"/>
      <c r="M6404" s="14"/>
      <c r="N6404" s="14"/>
      <c r="O6404" s="14"/>
      <c r="P6404" s="14"/>
      <c r="Q6404" s="14"/>
    </row>
    <row r="6405" spans="10:17" x14ac:dyDescent="0.25">
      <c r="J6405" s="14"/>
      <c r="K6405" s="14"/>
      <c r="L6405" s="14"/>
      <c r="M6405" s="14"/>
      <c r="N6405" s="14"/>
      <c r="O6405" s="14"/>
      <c r="P6405" s="14"/>
      <c r="Q6405" s="14"/>
    </row>
    <row r="6406" spans="10:17" x14ac:dyDescent="0.25">
      <c r="J6406" s="14"/>
      <c r="K6406" s="14"/>
      <c r="L6406" s="14"/>
      <c r="M6406" s="14"/>
      <c r="N6406" s="14"/>
      <c r="O6406" s="14"/>
      <c r="P6406" s="14"/>
      <c r="Q6406" s="14"/>
    </row>
    <row r="6407" spans="10:17" x14ac:dyDescent="0.25">
      <c r="J6407" s="14"/>
      <c r="K6407" s="14"/>
      <c r="L6407" s="14"/>
      <c r="M6407" s="14"/>
      <c r="N6407" s="14"/>
      <c r="O6407" s="14"/>
      <c r="P6407" s="14"/>
      <c r="Q6407" s="14"/>
    </row>
    <row r="6408" spans="10:17" x14ac:dyDescent="0.25">
      <c r="J6408" s="14"/>
      <c r="K6408" s="14"/>
      <c r="L6408" s="14"/>
      <c r="M6408" s="14"/>
      <c r="N6408" s="14"/>
      <c r="O6408" s="14"/>
      <c r="P6408" s="14"/>
      <c r="Q6408" s="14"/>
    </row>
    <row r="6409" spans="10:17" x14ac:dyDescent="0.25">
      <c r="J6409" s="14"/>
      <c r="K6409" s="14"/>
      <c r="L6409" s="14"/>
      <c r="M6409" s="14"/>
      <c r="N6409" s="14"/>
      <c r="O6409" s="14"/>
      <c r="P6409" s="14"/>
      <c r="Q6409" s="14"/>
    </row>
    <row r="6410" spans="10:17" x14ac:dyDescent="0.25">
      <c r="J6410" s="14"/>
      <c r="K6410" s="14"/>
      <c r="L6410" s="14"/>
      <c r="M6410" s="14"/>
      <c r="N6410" s="14"/>
      <c r="O6410" s="14"/>
      <c r="P6410" s="14"/>
      <c r="Q6410" s="14"/>
    </row>
    <row r="6411" spans="10:17" x14ac:dyDescent="0.25">
      <c r="J6411" s="14"/>
      <c r="K6411" s="14"/>
      <c r="L6411" s="14"/>
      <c r="M6411" s="14"/>
      <c r="N6411" s="14"/>
      <c r="O6411" s="14"/>
      <c r="P6411" s="14"/>
      <c r="Q6411" s="14"/>
    </row>
    <row r="6412" spans="10:17" x14ac:dyDescent="0.25">
      <c r="J6412" s="14"/>
      <c r="K6412" s="14"/>
      <c r="L6412" s="14"/>
      <c r="M6412" s="14"/>
      <c r="N6412" s="14"/>
      <c r="O6412" s="14"/>
      <c r="P6412" s="14"/>
      <c r="Q6412" s="14"/>
    </row>
    <row r="6413" spans="10:17" x14ac:dyDescent="0.25">
      <c r="J6413" s="14"/>
      <c r="K6413" s="14"/>
      <c r="L6413" s="14"/>
      <c r="M6413" s="14"/>
      <c r="N6413" s="14"/>
      <c r="O6413" s="14"/>
      <c r="P6413" s="14"/>
      <c r="Q6413" s="14"/>
    </row>
    <row r="6414" spans="10:17" x14ac:dyDescent="0.25">
      <c r="J6414" s="14"/>
      <c r="K6414" s="14"/>
      <c r="L6414" s="14"/>
      <c r="M6414" s="14"/>
      <c r="N6414" s="14"/>
      <c r="O6414" s="14"/>
      <c r="P6414" s="14"/>
      <c r="Q6414" s="14"/>
    </row>
    <row r="6415" spans="10:17" x14ac:dyDescent="0.25">
      <c r="J6415" s="14"/>
      <c r="K6415" s="14"/>
      <c r="L6415" s="14"/>
      <c r="M6415" s="14"/>
      <c r="N6415" s="14"/>
      <c r="O6415" s="14"/>
      <c r="P6415" s="14"/>
      <c r="Q6415" s="14"/>
    </row>
    <row r="6416" spans="10:17" x14ac:dyDescent="0.25">
      <c r="J6416" s="14"/>
      <c r="K6416" s="14"/>
      <c r="L6416" s="14"/>
      <c r="M6416" s="14"/>
      <c r="N6416" s="14"/>
      <c r="O6416" s="14"/>
      <c r="P6416" s="14"/>
      <c r="Q6416" s="14"/>
    </row>
    <row r="6417" spans="10:17" x14ac:dyDescent="0.25">
      <c r="J6417" s="14"/>
      <c r="K6417" s="14"/>
      <c r="L6417" s="14"/>
      <c r="M6417" s="14"/>
      <c r="N6417" s="14"/>
      <c r="O6417" s="14"/>
      <c r="P6417" s="14"/>
      <c r="Q6417" s="14"/>
    </row>
    <row r="6418" spans="10:17" x14ac:dyDescent="0.25">
      <c r="J6418" s="14"/>
      <c r="K6418" s="14"/>
      <c r="L6418" s="14"/>
      <c r="M6418" s="14"/>
      <c r="N6418" s="14"/>
      <c r="O6418" s="14"/>
      <c r="P6418" s="14"/>
      <c r="Q6418" s="14"/>
    </row>
    <row r="6419" spans="10:17" x14ac:dyDescent="0.25">
      <c r="J6419" s="14"/>
      <c r="K6419" s="14"/>
      <c r="L6419" s="14"/>
      <c r="M6419" s="14"/>
      <c r="N6419" s="14"/>
      <c r="O6419" s="14"/>
      <c r="P6419" s="14"/>
      <c r="Q6419" s="14"/>
    </row>
    <row r="6420" spans="10:17" x14ac:dyDescent="0.25">
      <c r="J6420" s="14"/>
      <c r="K6420" s="14"/>
      <c r="L6420" s="14"/>
      <c r="M6420" s="14"/>
      <c r="N6420" s="14"/>
      <c r="O6420" s="14"/>
      <c r="P6420" s="14"/>
      <c r="Q6420" s="14"/>
    </row>
    <row r="6421" spans="10:17" x14ac:dyDescent="0.25">
      <c r="J6421" s="14"/>
      <c r="K6421" s="14"/>
      <c r="L6421" s="14"/>
      <c r="M6421" s="14"/>
      <c r="N6421" s="14"/>
      <c r="O6421" s="14"/>
      <c r="P6421" s="14"/>
      <c r="Q6421" s="14"/>
    </row>
    <row r="6422" spans="10:17" x14ac:dyDescent="0.25">
      <c r="J6422" s="14"/>
      <c r="K6422" s="14"/>
      <c r="L6422" s="14"/>
      <c r="M6422" s="14"/>
      <c r="N6422" s="14"/>
      <c r="O6422" s="14"/>
      <c r="P6422" s="14"/>
      <c r="Q6422" s="14"/>
    </row>
    <row r="6423" spans="10:17" x14ac:dyDescent="0.25">
      <c r="J6423" s="14"/>
      <c r="K6423" s="14"/>
      <c r="L6423" s="14"/>
      <c r="M6423" s="14"/>
      <c r="N6423" s="14"/>
      <c r="O6423" s="14"/>
      <c r="P6423" s="14"/>
      <c r="Q6423" s="14"/>
    </row>
    <row r="6424" spans="10:17" x14ac:dyDescent="0.25">
      <c r="J6424" s="14"/>
      <c r="K6424" s="14"/>
      <c r="L6424" s="14"/>
      <c r="M6424" s="14"/>
      <c r="N6424" s="14"/>
      <c r="O6424" s="14"/>
      <c r="P6424" s="14"/>
      <c r="Q6424" s="14"/>
    </row>
    <row r="6425" spans="10:17" x14ac:dyDescent="0.25">
      <c r="J6425" s="14"/>
      <c r="K6425" s="14"/>
      <c r="L6425" s="14"/>
      <c r="M6425" s="14"/>
      <c r="N6425" s="14"/>
      <c r="O6425" s="14"/>
      <c r="P6425" s="14"/>
      <c r="Q6425" s="14"/>
    </row>
    <row r="6426" spans="10:17" x14ac:dyDescent="0.25">
      <c r="J6426" s="14"/>
      <c r="K6426" s="14"/>
      <c r="L6426" s="14"/>
      <c r="M6426" s="14"/>
      <c r="N6426" s="14"/>
      <c r="O6426" s="14"/>
      <c r="P6426" s="14"/>
      <c r="Q6426" s="14"/>
    </row>
    <row r="6427" spans="10:17" x14ac:dyDescent="0.25">
      <c r="J6427" s="14"/>
      <c r="K6427" s="14"/>
      <c r="L6427" s="14"/>
      <c r="M6427" s="14"/>
      <c r="N6427" s="14"/>
      <c r="O6427" s="14"/>
      <c r="P6427" s="14"/>
      <c r="Q6427" s="14"/>
    </row>
    <row r="6428" spans="10:17" x14ac:dyDescent="0.25">
      <c r="J6428" s="14"/>
      <c r="K6428" s="14"/>
      <c r="L6428" s="14"/>
      <c r="M6428" s="14"/>
      <c r="N6428" s="14"/>
      <c r="O6428" s="14"/>
      <c r="P6428" s="14"/>
      <c r="Q6428" s="14"/>
    </row>
    <row r="6429" spans="10:17" x14ac:dyDescent="0.25">
      <c r="J6429" s="14"/>
      <c r="K6429" s="14"/>
      <c r="L6429" s="14"/>
      <c r="M6429" s="14"/>
      <c r="N6429" s="14"/>
      <c r="O6429" s="14"/>
      <c r="P6429" s="14"/>
      <c r="Q6429" s="14"/>
    </row>
    <row r="6430" spans="10:17" x14ac:dyDescent="0.25">
      <c r="J6430" s="14"/>
      <c r="K6430" s="14"/>
      <c r="L6430" s="14"/>
      <c r="M6430" s="14"/>
      <c r="N6430" s="14"/>
      <c r="O6430" s="14"/>
      <c r="P6430" s="14"/>
      <c r="Q6430" s="14"/>
    </row>
    <row r="6431" spans="10:17" x14ac:dyDescent="0.25">
      <c r="J6431" s="14"/>
      <c r="K6431" s="14"/>
      <c r="L6431" s="14"/>
      <c r="M6431" s="14"/>
      <c r="N6431" s="14"/>
      <c r="O6431" s="14"/>
      <c r="P6431" s="14"/>
      <c r="Q6431" s="14"/>
    </row>
    <row r="6432" spans="10:17" x14ac:dyDescent="0.25">
      <c r="J6432" s="14"/>
      <c r="K6432" s="14"/>
      <c r="L6432" s="14"/>
      <c r="M6432" s="14"/>
      <c r="N6432" s="14"/>
      <c r="O6432" s="14"/>
      <c r="P6432" s="14"/>
      <c r="Q6432" s="14"/>
    </row>
    <row r="6433" spans="10:17" x14ac:dyDescent="0.25">
      <c r="J6433" s="14"/>
      <c r="K6433" s="14"/>
      <c r="L6433" s="14"/>
      <c r="M6433" s="14"/>
      <c r="N6433" s="14"/>
      <c r="O6433" s="14"/>
      <c r="P6433" s="14"/>
      <c r="Q6433" s="14"/>
    </row>
    <row r="6434" spans="10:17" x14ac:dyDescent="0.25">
      <c r="J6434" s="14"/>
      <c r="K6434" s="14"/>
      <c r="L6434" s="14"/>
      <c r="M6434" s="14"/>
      <c r="N6434" s="14"/>
      <c r="O6434" s="14"/>
      <c r="P6434" s="14"/>
      <c r="Q6434" s="14"/>
    </row>
    <row r="6435" spans="10:17" x14ac:dyDescent="0.25">
      <c r="J6435" s="14"/>
      <c r="K6435" s="14"/>
      <c r="L6435" s="14"/>
      <c r="M6435" s="14"/>
      <c r="N6435" s="14"/>
      <c r="O6435" s="14"/>
      <c r="P6435" s="14"/>
      <c r="Q6435" s="14"/>
    </row>
    <row r="6436" spans="10:17" x14ac:dyDescent="0.25">
      <c r="J6436" s="14"/>
      <c r="K6436" s="14"/>
      <c r="L6436" s="14"/>
      <c r="M6436" s="14"/>
      <c r="N6436" s="14"/>
      <c r="O6436" s="14"/>
      <c r="P6436" s="14"/>
      <c r="Q6436" s="14"/>
    </row>
    <row r="6437" spans="10:17" x14ac:dyDescent="0.25">
      <c r="J6437" s="14"/>
      <c r="K6437" s="14"/>
      <c r="L6437" s="14"/>
      <c r="M6437" s="14"/>
      <c r="N6437" s="14"/>
      <c r="O6437" s="14"/>
      <c r="P6437" s="14"/>
      <c r="Q6437" s="14"/>
    </row>
    <row r="6438" spans="10:17" x14ac:dyDescent="0.25">
      <c r="J6438" s="14"/>
      <c r="K6438" s="14"/>
      <c r="L6438" s="14"/>
      <c r="M6438" s="14"/>
      <c r="N6438" s="14"/>
      <c r="O6438" s="14"/>
      <c r="P6438" s="14"/>
      <c r="Q6438" s="14"/>
    </row>
    <row r="6439" spans="10:17" x14ac:dyDescent="0.25">
      <c r="J6439" s="14"/>
      <c r="K6439" s="14"/>
      <c r="L6439" s="14"/>
      <c r="M6439" s="14"/>
      <c r="N6439" s="14"/>
      <c r="O6439" s="14"/>
      <c r="P6439" s="14"/>
      <c r="Q6439" s="14"/>
    </row>
    <row r="6440" spans="10:17" x14ac:dyDescent="0.25">
      <c r="J6440" s="14"/>
      <c r="K6440" s="14"/>
      <c r="L6440" s="14"/>
      <c r="M6440" s="14"/>
      <c r="N6440" s="14"/>
      <c r="O6440" s="14"/>
      <c r="P6440" s="14"/>
      <c r="Q6440" s="14"/>
    </row>
    <row r="6441" spans="10:17" x14ac:dyDescent="0.25">
      <c r="J6441" s="14"/>
      <c r="K6441" s="14"/>
      <c r="L6441" s="14"/>
      <c r="M6441" s="14"/>
      <c r="N6441" s="14"/>
      <c r="O6441" s="14"/>
      <c r="P6441" s="14"/>
      <c r="Q6441" s="14"/>
    </row>
    <row r="6442" spans="10:17" x14ac:dyDescent="0.25">
      <c r="J6442" s="14"/>
      <c r="K6442" s="14"/>
      <c r="L6442" s="14"/>
      <c r="M6442" s="14"/>
      <c r="N6442" s="14"/>
      <c r="O6442" s="14"/>
      <c r="P6442" s="14"/>
      <c r="Q6442" s="14"/>
    </row>
    <row r="6443" spans="10:17" x14ac:dyDescent="0.25">
      <c r="J6443" s="14"/>
      <c r="K6443" s="14"/>
      <c r="L6443" s="14"/>
      <c r="M6443" s="14"/>
      <c r="N6443" s="14"/>
      <c r="O6443" s="14"/>
      <c r="P6443" s="14"/>
      <c r="Q6443" s="14"/>
    </row>
    <row r="6444" spans="10:17" x14ac:dyDescent="0.25">
      <c r="J6444" s="14"/>
      <c r="K6444" s="14"/>
      <c r="L6444" s="14"/>
      <c r="M6444" s="14"/>
      <c r="N6444" s="14"/>
      <c r="O6444" s="14"/>
      <c r="P6444" s="14"/>
      <c r="Q6444" s="14"/>
    </row>
    <row r="6445" spans="10:17" x14ac:dyDescent="0.25">
      <c r="J6445" s="14"/>
      <c r="K6445" s="14"/>
      <c r="L6445" s="14"/>
      <c r="M6445" s="14"/>
      <c r="N6445" s="14"/>
      <c r="O6445" s="14"/>
      <c r="P6445" s="14"/>
      <c r="Q6445" s="14"/>
    </row>
    <row r="6446" spans="10:17" x14ac:dyDescent="0.25">
      <c r="J6446" s="14"/>
      <c r="K6446" s="14"/>
      <c r="L6446" s="14"/>
      <c r="M6446" s="14"/>
      <c r="N6446" s="14"/>
      <c r="O6446" s="14"/>
      <c r="P6446" s="14"/>
      <c r="Q6446" s="14"/>
    </row>
    <row r="6447" spans="10:17" x14ac:dyDescent="0.25">
      <c r="J6447" s="14"/>
      <c r="K6447" s="14"/>
      <c r="L6447" s="14"/>
      <c r="M6447" s="14"/>
      <c r="N6447" s="14"/>
      <c r="O6447" s="14"/>
      <c r="P6447" s="14"/>
      <c r="Q6447" s="14"/>
    </row>
    <row r="6448" spans="10:17" x14ac:dyDescent="0.25">
      <c r="J6448" s="14"/>
      <c r="K6448" s="14"/>
      <c r="L6448" s="14"/>
      <c r="M6448" s="14"/>
      <c r="N6448" s="14"/>
      <c r="O6448" s="14"/>
      <c r="P6448" s="14"/>
      <c r="Q6448" s="14"/>
    </row>
    <row r="6449" spans="10:17" x14ac:dyDescent="0.25">
      <c r="J6449" s="14"/>
      <c r="K6449" s="14"/>
      <c r="L6449" s="14"/>
      <c r="M6449" s="14"/>
      <c r="N6449" s="14"/>
      <c r="O6449" s="14"/>
      <c r="P6449" s="14"/>
      <c r="Q6449" s="14"/>
    </row>
    <row r="6450" spans="10:17" x14ac:dyDescent="0.25">
      <c r="J6450" s="14"/>
      <c r="K6450" s="14"/>
      <c r="L6450" s="14"/>
      <c r="M6450" s="14"/>
      <c r="N6450" s="14"/>
      <c r="O6450" s="14"/>
      <c r="P6450" s="14"/>
      <c r="Q6450" s="14"/>
    </row>
    <row r="6451" spans="10:17" x14ac:dyDescent="0.25">
      <c r="J6451" s="14"/>
      <c r="K6451" s="14"/>
      <c r="L6451" s="14"/>
      <c r="M6451" s="14"/>
      <c r="N6451" s="14"/>
      <c r="O6451" s="14"/>
      <c r="P6451" s="14"/>
      <c r="Q6451" s="14"/>
    </row>
    <row r="6452" spans="10:17" x14ac:dyDescent="0.25">
      <c r="J6452" s="14"/>
      <c r="K6452" s="14"/>
      <c r="L6452" s="14"/>
      <c r="M6452" s="14"/>
      <c r="N6452" s="14"/>
      <c r="O6452" s="14"/>
      <c r="P6452" s="14"/>
      <c r="Q6452" s="14"/>
    </row>
    <row r="6453" spans="10:17" x14ac:dyDescent="0.25">
      <c r="J6453" s="14"/>
      <c r="K6453" s="14"/>
      <c r="L6453" s="14"/>
      <c r="M6453" s="14"/>
      <c r="N6453" s="14"/>
      <c r="O6453" s="14"/>
      <c r="P6453" s="14"/>
      <c r="Q6453" s="14"/>
    </row>
    <row r="6454" spans="10:17" x14ac:dyDescent="0.25">
      <c r="J6454" s="14"/>
      <c r="K6454" s="14"/>
      <c r="L6454" s="14"/>
      <c r="M6454" s="14"/>
      <c r="N6454" s="14"/>
      <c r="O6454" s="14"/>
      <c r="P6454" s="14"/>
      <c r="Q6454" s="14"/>
    </row>
    <row r="6455" spans="10:17" x14ac:dyDescent="0.25">
      <c r="J6455" s="14"/>
      <c r="K6455" s="14"/>
      <c r="L6455" s="14"/>
      <c r="M6455" s="14"/>
      <c r="N6455" s="14"/>
      <c r="O6455" s="14"/>
      <c r="P6455" s="14"/>
      <c r="Q6455" s="14"/>
    </row>
    <row r="6456" spans="10:17" x14ac:dyDescent="0.25">
      <c r="J6456" s="14"/>
      <c r="K6456" s="14"/>
      <c r="L6456" s="14"/>
      <c r="M6456" s="14"/>
      <c r="N6456" s="14"/>
      <c r="O6456" s="14"/>
      <c r="P6456" s="14"/>
      <c r="Q6456" s="14"/>
    </row>
    <row r="6457" spans="10:17" x14ac:dyDescent="0.25">
      <c r="J6457" s="14"/>
      <c r="K6457" s="14"/>
      <c r="L6457" s="14"/>
      <c r="M6457" s="14"/>
      <c r="N6457" s="14"/>
      <c r="O6457" s="14"/>
      <c r="P6457" s="14"/>
      <c r="Q6457" s="14"/>
    </row>
    <row r="6458" spans="10:17" x14ac:dyDescent="0.25">
      <c r="J6458" s="14"/>
      <c r="K6458" s="14"/>
      <c r="L6458" s="14"/>
      <c r="M6458" s="14"/>
      <c r="N6458" s="14"/>
      <c r="O6458" s="14"/>
      <c r="P6458" s="14"/>
      <c r="Q6458" s="14"/>
    </row>
    <row r="6459" spans="10:17" x14ac:dyDescent="0.25">
      <c r="J6459" s="14"/>
      <c r="K6459" s="14"/>
      <c r="L6459" s="14"/>
      <c r="M6459" s="14"/>
      <c r="N6459" s="14"/>
      <c r="O6459" s="14"/>
      <c r="P6459" s="14"/>
      <c r="Q6459" s="14"/>
    </row>
    <row r="6460" spans="10:17" x14ac:dyDescent="0.25">
      <c r="J6460" s="14"/>
      <c r="K6460" s="14"/>
      <c r="L6460" s="14"/>
      <c r="M6460" s="14"/>
      <c r="N6460" s="14"/>
      <c r="O6460" s="14"/>
      <c r="P6460" s="14"/>
      <c r="Q6460" s="14"/>
    </row>
    <row r="6461" spans="10:17" x14ac:dyDescent="0.25">
      <c r="J6461" s="14"/>
      <c r="K6461" s="14"/>
      <c r="L6461" s="14"/>
      <c r="M6461" s="14"/>
      <c r="N6461" s="14"/>
      <c r="O6461" s="14"/>
      <c r="P6461" s="14"/>
      <c r="Q6461" s="14"/>
    </row>
    <row r="6462" spans="10:17" x14ac:dyDescent="0.25">
      <c r="J6462" s="14"/>
      <c r="K6462" s="14"/>
      <c r="L6462" s="14"/>
      <c r="M6462" s="14"/>
      <c r="N6462" s="14"/>
      <c r="O6462" s="14"/>
      <c r="P6462" s="14"/>
      <c r="Q6462" s="14"/>
    </row>
    <row r="6463" spans="10:17" x14ac:dyDescent="0.25">
      <c r="J6463" s="14"/>
      <c r="K6463" s="14"/>
      <c r="L6463" s="14"/>
      <c r="M6463" s="14"/>
      <c r="N6463" s="14"/>
      <c r="O6463" s="14"/>
      <c r="P6463" s="14"/>
      <c r="Q6463" s="14"/>
    </row>
    <row r="6464" spans="10:17" x14ac:dyDescent="0.25">
      <c r="J6464" s="14"/>
      <c r="K6464" s="14"/>
      <c r="L6464" s="14"/>
      <c r="M6464" s="14"/>
      <c r="N6464" s="14"/>
      <c r="O6464" s="14"/>
      <c r="P6464" s="14"/>
      <c r="Q6464" s="14"/>
    </row>
    <row r="6465" spans="10:17" x14ac:dyDescent="0.25">
      <c r="J6465" s="14"/>
      <c r="K6465" s="14"/>
      <c r="L6465" s="14"/>
      <c r="M6465" s="14"/>
      <c r="N6465" s="14"/>
      <c r="O6465" s="14"/>
      <c r="P6465" s="14"/>
      <c r="Q6465" s="14"/>
    </row>
    <row r="6466" spans="10:17" x14ac:dyDescent="0.25">
      <c r="J6466" s="14"/>
      <c r="K6466" s="14"/>
      <c r="L6466" s="14"/>
      <c r="M6466" s="14"/>
      <c r="N6466" s="14"/>
      <c r="O6466" s="14"/>
      <c r="P6466" s="14"/>
      <c r="Q6466" s="14"/>
    </row>
    <row r="6467" spans="10:17" x14ac:dyDescent="0.25">
      <c r="J6467" s="14"/>
      <c r="K6467" s="14"/>
      <c r="L6467" s="14"/>
      <c r="M6467" s="14"/>
      <c r="N6467" s="14"/>
      <c r="O6467" s="14"/>
      <c r="P6467" s="14"/>
      <c r="Q6467" s="14"/>
    </row>
    <row r="6468" spans="10:17" x14ac:dyDescent="0.25">
      <c r="J6468" s="14"/>
      <c r="K6468" s="14"/>
      <c r="L6468" s="14"/>
      <c r="M6468" s="14"/>
      <c r="N6468" s="14"/>
      <c r="O6468" s="14"/>
      <c r="P6468" s="14"/>
      <c r="Q6468" s="14"/>
    </row>
    <row r="6469" spans="10:17" x14ac:dyDescent="0.25">
      <c r="J6469" s="14"/>
      <c r="K6469" s="14"/>
      <c r="L6469" s="14"/>
      <c r="M6469" s="14"/>
      <c r="N6469" s="14"/>
      <c r="O6469" s="14"/>
      <c r="P6469" s="14"/>
      <c r="Q6469" s="14"/>
    </row>
    <row r="6470" spans="10:17" x14ac:dyDescent="0.25">
      <c r="J6470" s="14"/>
      <c r="K6470" s="14"/>
      <c r="L6470" s="14"/>
      <c r="M6470" s="14"/>
      <c r="N6470" s="14"/>
      <c r="O6470" s="14"/>
      <c r="P6470" s="14"/>
      <c r="Q6470" s="14"/>
    </row>
    <row r="6471" spans="10:17" x14ac:dyDescent="0.25">
      <c r="J6471" s="14"/>
      <c r="K6471" s="14"/>
      <c r="L6471" s="14"/>
      <c r="M6471" s="14"/>
      <c r="N6471" s="14"/>
      <c r="O6471" s="14"/>
      <c r="P6471" s="14"/>
      <c r="Q6471" s="14"/>
    </row>
    <row r="6472" spans="10:17" x14ac:dyDescent="0.25">
      <c r="J6472" s="14"/>
      <c r="K6472" s="14"/>
      <c r="L6472" s="14"/>
      <c r="M6472" s="14"/>
      <c r="N6472" s="14"/>
      <c r="O6472" s="14"/>
      <c r="P6472" s="14"/>
      <c r="Q6472" s="14"/>
    </row>
    <row r="6473" spans="10:17" x14ac:dyDescent="0.25">
      <c r="J6473" s="14"/>
      <c r="K6473" s="14"/>
      <c r="L6473" s="14"/>
      <c r="M6473" s="14"/>
      <c r="N6473" s="14"/>
      <c r="O6473" s="14"/>
      <c r="P6473" s="14"/>
      <c r="Q6473" s="14"/>
    </row>
    <row r="6474" spans="10:17" x14ac:dyDescent="0.25">
      <c r="J6474" s="14"/>
      <c r="K6474" s="14"/>
      <c r="L6474" s="14"/>
      <c r="M6474" s="14"/>
      <c r="N6474" s="14"/>
      <c r="O6474" s="14"/>
      <c r="P6474" s="14"/>
      <c r="Q6474" s="14"/>
    </row>
    <row r="6475" spans="10:17" x14ac:dyDescent="0.25">
      <c r="J6475" s="14"/>
      <c r="K6475" s="14"/>
      <c r="L6475" s="14"/>
      <c r="M6475" s="14"/>
      <c r="N6475" s="14"/>
      <c r="O6475" s="14"/>
      <c r="P6475" s="14"/>
      <c r="Q6475" s="14"/>
    </row>
    <row r="6476" spans="10:17" x14ac:dyDescent="0.25">
      <c r="J6476" s="14"/>
      <c r="K6476" s="14"/>
      <c r="L6476" s="14"/>
      <c r="M6476" s="14"/>
      <c r="N6476" s="14"/>
      <c r="O6476" s="14"/>
      <c r="P6476" s="14"/>
      <c r="Q6476" s="14"/>
    </row>
    <row r="6477" spans="10:17" x14ac:dyDescent="0.25">
      <c r="J6477" s="14"/>
      <c r="K6477" s="14"/>
      <c r="L6477" s="14"/>
      <c r="M6477" s="14"/>
      <c r="N6477" s="14"/>
      <c r="O6477" s="14"/>
      <c r="P6477" s="14"/>
      <c r="Q6477" s="14"/>
    </row>
    <row r="6478" spans="10:17" x14ac:dyDescent="0.25">
      <c r="J6478" s="14"/>
      <c r="K6478" s="14"/>
      <c r="L6478" s="14"/>
      <c r="M6478" s="14"/>
      <c r="N6478" s="14"/>
      <c r="O6478" s="14"/>
      <c r="P6478" s="14"/>
      <c r="Q6478" s="14"/>
    </row>
    <row r="6479" spans="10:17" x14ac:dyDescent="0.25">
      <c r="J6479" s="14"/>
      <c r="K6479" s="14"/>
      <c r="L6479" s="14"/>
      <c r="M6479" s="14"/>
      <c r="N6479" s="14"/>
      <c r="O6479" s="14"/>
      <c r="P6479" s="14"/>
      <c r="Q6479" s="14"/>
    </row>
    <row r="6480" spans="10:17" x14ac:dyDescent="0.25">
      <c r="J6480" s="14"/>
      <c r="K6480" s="14"/>
      <c r="L6480" s="14"/>
      <c r="M6480" s="14"/>
      <c r="N6480" s="14"/>
      <c r="O6480" s="14"/>
      <c r="P6480" s="14"/>
      <c r="Q6480" s="14"/>
    </row>
    <row r="6481" spans="10:17" x14ac:dyDescent="0.25">
      <c r="J6481" s="14"/>
      <c r="K6481" s="14"/>
      <c r="L6481" s="14"/>
      <c r="M6481" s="14"/>
      <c r="N6481" s="14"/>
      <c r="O6481" s="14"/>
      <c r="P6481" s="14"/>
      <c r="Q6481" s="14"/>
    </row>
    <row r="6482" spans="10:17" x14ac:dyDescent="0.25">
      <c r="J6482" s="14"/>
      <c r="K6482" s="14"/>
      <c r="L6482" s="14"/>
      <c r="M6482" s="14"/>
      <c r="N6482" s="14"/>
      <c r="O6482" s="14"/>
      <c r="P6482" s="14"/>
      <c r="Q6482" s="14"/>
    </row>
    <row r="6483" spans="10:17" x14ac:dyDescent="0.25">
      <c r="J6483" s="14"/>
      <c r="K6483" s="14"/>
      <c r="L6483" s="14"/>
      <c r="M6483" s="14"/>
      <c r="N6483" s="14"/>
      <c r="O6483" s="14"/>
      <c r="P6483" s="14"/>
      <c r="Q6483" s="14"/>
    </row>
    <row r="6484" spans="10:17" x14ac:dyDescent="0.25">
      <c r="J6484" s="14"/>
      <c r="K6484" s="14"/>
      <c r="L6484" s="14"/>
      <c r="M6484" s="14"/>
      <c r="N6484" s="14"/>
      <c r="O6484" s="14"/>
      <c r="P6484" s="14"/>
      <c r="Q6484" s="14"/>
    </row>
    <row r="6485" spans="10:17" x14ac:dyDescent="0.25">
      <c r="J6485" s="14"/>
      <c r="K6485" s="14"/>
      <c r="L6485" s="14"/>
      <c r="M6485" s="14"/>
      <c r="N6485" s="14"/>
      <c r="O6485" s="14"/>
      <c r="P6485" s="14"/>
      <c r="Q6485" s="14"/>
    </row>
    <row r="6486" spans="10:17" x14ac:dyDescent="0.25">
      <c r="J6486" s="14"/>
      <c r="K6486" s="14"/>
      <c r="L6486" s="14"/>
      <c r="M6486" s="14"/>
      <c r="N6486" s="14"/>
      <c r="O6486" s="14"/>
      <c r="P6486" s="14"/>
      <c r="Q6486" s="14"/>
    </row>
    <row r="6487" spans="10:17" x14ac:dyDescent="0.25">
      <c r="J6487" s="14"/>
      <c r="K6487" s="14"/>
      <c r="L6487" s="14"/>
      <c r="M6487" s="14"/>
      <c r="N6487" s="14"/>
      <c r="O6487" s="14"/>
      <c r="P6487" s="14"/>
      <c r="Q6487" s="14"/>
    </row>
    <row r="6488" spans="10:17" x14ac:dyDescent="0.25">
      <c r="J6488" s="14"/>
      <c r="K6488" s="14"/>
      <c r="L6488" s="14"/>
      <c r="M6488" s="14"/>
      <c r="N6488" s="14"/>
      <c r="O6488" s="14"/>
      <c r="P6488" s="14"/>
      <c r="Q6488" s="14"/>
    </row>
    <row r="6489" spans="10:17" x14ac:dyDescent="0.25">
      <c r="J6489" s="14"/>
      <c r="K6489" s="14"/>
      <c r="L6489" s="14"/>
      <c r="M6489" s="14"/>
      <c r="N6489" s="14"/>
      <c r="O6489" s="14"/>
      <c r="P6489" s="14"/>
      <c r="Q6489" s="14"/>
    </row>
    <row r="6490" spans="10:17" x14ac:dyDescent="0.25">
      <c r="J6490" s="14"/>
      <c r="K6490" s="14"/>
      <c r="L6490" s="14"/>
      <c r="M6490" s="14"/>
      <c r="N6490" s="14"/>
      <c r="O6490" s="14"/>
      <c r="P6490" s="14"/>
      <c r="Q6490" s="14"/>
    </row>
    <row r="6491" spans="10:17" x14ac:dyDescent="0.25">
      <c r="J6491" s="14"/>
      <c r="K6491" s="14"/>
      <c r="L6491" s="14"/>
      <c r="M6491" s="14"/>
      <c r="N6491" s="14"/>
      <c r="O6491" s="14"/>
      <c r="P6491" s="14"/>
      <c r="Q6491" s="14"/>
    </row>
    <row r="6492" spans="10:17" x14ac:dyDescent="0.25">
      <c r="J6492" s="14"/>
      <c r="K6492" s="14"/>
      <c r="L6492" s="14"/>
      <c r="M6492" s="14"/>
      <c r="N6492" s="14"/>
      <c r="O6492" s="14"/>
      <c r="P6492" s="14"/>
      <c r="Q6492" s="14"/>
    </row>
    <row r="6493" spans="10:17" x14ac:dyDescent="0.25">
      <c r="J6493" s="14"/>
      <c r="K6493" s="14"/>
      <c r="L6493" s="14"/>
      <c r="M6493" s="14"/>
      <c r="N6493" s="14"/>
      <c r="O6493" s="14"/>
      <c r="P6493" s="14"/>
      <c r="Q6493" s="14"/>
    </row>
    <row r="6494" spans="10:17" x14ac:dyDescent="0.25">
      <c r="J6494" s="14"/>
      <c r="K6494" s="14"/>
      <c r="L6494" s="14"/>
      <c r="M6494" s="14"/>
      <c r="N6494" s="14"/>
      <c r="O6494" s="14"/>
      <c r="P6494" s="14"/>
      <c r="Q6494" s="14"/>
    </row>
    <row r="6495" spans="10:17" x14ac:dyDescent="0.25">
      <c r="J6495" s="14"/>
      <c r="K6495" s="14"/>
      <c r="L6495" s="14"/>
      <c r="M6495" s="14"/>
      <c r="N6495" s="14"/>
      <c r="O6495" s="14"/>
      <c r="P6495" s="14"/>
      <c r="Q6495" s="14"/>
    </row>
    <row r="6496" spans="10:17" x14ac:dyDescent="0.25">
      <c r="J6496" s="14"/>
      <c r="K6496" s="14"/>
      <c r="L6496" s="14"/>
      <c r="M6496" s="14"/>
      <c r="N6496" s="14"/>
      <c r="O6496" s="14"/>
      <c r="P6496" s="14"/>
      <c r="Q6496" s="14"/>
    </row>
    <row r="6497" spans="10:17" x14ac:dyDescent="0.25">
      <c r="J6497" s="14"/>
      <c r="K6497" s="14"/>
      <c r="L6497" s="14"/>
      <c r="M6497" s="14"/>
      <c r="N6497" s="14"/>
      <c r="O6497" s="14"/>
      <c r="P6497" s="14"/>
      <c r="Q6497" s="14"/>
    </row>
    <row r="6498" spans="10:17" x14ac:dyDescent="0.25">
      <c r="J6498" s="14"/>
      <c r="K6498" s="14"/>
      <c r="L6498" s="14"/>
      <c r="M6498" s="14"/>
      <c r="N6498" s="14"/>
      <c r="O6498" s="14"/>
      <c r="P6498" s="14"/>
      <c r="Q6498" s="14"/>
    </row>
    <row r="6499" spans="10:17" x14ac:dyDescent="0.25">
      <c r="J6499" s="14"/>
      <c r="K6499" s="14"/>
      <c r="L6499" s="14"/>
      <c r="M6499" s="14"/>
      <c r="N6499" s="14"/>
      <c r="O6499" s="14"/>
      <c r="P6499" s="14"/>
      <c r="Q6499" s="14"/>
    </row>
    <row r="6500" spans="10:17" x14ac:dyDescent="0.25">
      <c r="J6500" s="14"/>
      <c r="K6500" s="14"/>
      <c r="L6500" s="14"/>
      <c r="M6500" s="14"/>
      <c r="N6500" s="14"/>
      <c r="O6500" s="14"/>
      <c r="P6500" s="14"/>
      <c r="Q6500" s="14"/>
    </row>
    <row r="6501" spans="10:17" x14ac:dyDescent="0.25">
      <c r="J6501" s="14"/>
      <c r="K6501" s="14"/>
      <c r="L6501" s="14"/>
      <c r="M6501" s="14"/>
      <c r="N6501" s="14"/>
      <c r="O6501" s="14"/>
      <c r="P6501" s="14"/>
      <c r="Q6501" s="14"/>
    </row>
    <row r="6502" spans="10:17" x14ac:dyDescent="0.25">
      <c r="J6502" s="14"/>
      <c r="K6502" s="14"/>
      <c r="L6502" s="14"/>
      <c r="M6502" s="14"/>
      <c r="N6502" s="14"/>
      <c r="O6502" s="14"/>
      <c r="P6502" s="14"/>
      <c r="Q6502" s="14"/>
    </row>
    <row r="6503" spans="10:17" x14ac:dyDescent="0.25">
      <c r="J6503" s="14"/>
      <c r="K6503" s="14"/>
      <c r="L6503" s="14"/>
      <c r="M6503" s="14"/>
      <c r="N6503" s="14"/>
      <c r="O6503" s="14"/>
      <c r="P6503" s="14"/>
      <c r="Q6503" s="14"/>
    </row>
    <row r="6504" spans="10:17" x14ac:dyDescent="0.25">
      <c r="J6504" s="14"/>
      <c r="K6504" s="14"/>
      <c r="L6504" s="14"/>
      <c r="M6504" s="14"/>
      <c r="N6504" s="14"/>
      <c r="O6504" s="14"/>
      <c r="P6504" s="14"/>
      <c r="Q6504" s="14"/>
    </row>
    <row r="6505" spans="10:17" x14ac:dyDescent="0.25">
      <c r="J6505" s="14"/>
      <c r="K6505" s="14"/>
      <c r="L6505" s="14"/>
      <c r="M6505" s="14"/>
      <c r="N6505" s="14"/>
      <c r="O6505" s="14"/>
      <c r="P6505" s="14"/>
      <c r="Q6505" s="14"/>
    </row>
    <row r="6506" spans="10:17" x14ac:dyDescent="0.25">
      <c r="J6506" s="14"/>
      <c r="K6506" s="14"/>
      <c r="L6506" s="14"/>
      <c r="M6506" s="14"/>
      <c r="N6506" s="14"/>
      <c r="O6506" s="14"/>
      <c r="P6506" s="14"/>
      <c r="Q6506" s="14"/>
    </row>
    <row r="6507" spans="10:17" x14ac:dyDescent="0.25">
      <c r="J6507" s="14"/>
      <c r="K6507" s="14"/>
      <c r="L6507" s="14"/>
      <c r="M6507" s="14"/>
      <c r="N6507" s="14"/>
      <c r="O6507" s="14"/>
      <c r="P6507" s="14"/>
      <c r="Q6507" s="14"/>
    </row>
    <row r="6508" spans="10:17" x14ac:dyDescent="0.25">
      <c r="J6508" s="14"/>
      <c r="K6508" s="14"/>
      <c r="L6508" s="14"/>
      <c r="M6508" s="14"/>
      <c r="N6508" s="14"/>
      <c r="O6508" s="14"/>
      <c r="P6508" s="14"/>
      <c r="Q6508" s="14"/>
    </row>
    <row r="6509" spans="10:17" x14ac:dyDescent="0.25">
      <c r="J6509" s="14"/>
      <c r="K6509" s="14"/>
      <c r="L6509" s="14"/>
      <c r="M6509" s="14"/>
      <c r="N6509" s="14"/>
      <c r="O6509" s="14"/>
      <c r="P6509" s="14"/>
      <c r="Q6509" s="14"/>
    </row>
    <row r="6510" spans="10:17" x14ac:dyDescent="0.25">
      <c r="J6510" s="14"/>
      <c r="K6510" s="14"/>
      <c r="L6510" s="14"/>
      <c r="M6510" s="14"/>
      <c r="N6510" s="14"/>
      <c r="O6510" s="14"/>
      <c r="P6510" s="14"/>
      <c r="Q6510" s="14"/>
    </row>
    <row r="6511" spans="10:17" x14ac:dyDescent="0.25">
      <c r="J6511" s="14"/>
      <c r="K6511" s="14"/>
      <c r="L6511" s="14"/>
      <c r="M6511" s="14"/>
      <c r="N6511" s="14"/>
      <c r="O6511" s="14"/>
      <c r="P6511" s="14"/>
      <c r="Q6511" s="14"/>
    </row>
    <row r="6512" spans="10:17" x14ac:dyDescent="0.25">
      <c r="J6512" s="14"/>
      <c r="K6512" s="14"/>
      <c r="L6512" s="14"/>
      <c r="M6512" s="14"/>
      <c r="N6512" s="14"/>
      <c r="O6512" s="14"/>
      <c r="P6512" s="14"/>
      <c r="Q6512" s="14"/>
    </row>
    <row r="6513" spans="10:17" x14ac:dyDescent="0.25">
      <c r="J6513" s="14"/>
      <c r="K6513" s="14"/>
      <c r="L6513" s="14"/>
      <c r="M6513" s="14"/>
      <c r="N6513" s="14"/>
      <c r="O6513" s="14"/>
      <c r="P6513" s="14"/>
      <c r="Q6513" s="14"/>
    </row>
    <row r="6514" spans="10:17" x14ac:dyDescent="0.25">
      <c r="J6514" s="14"/>
      <c r="K6514" s="14"/>
      <c r="L6514" s="14"/>
      <c r="M6514" s="14"/>
      <c r="N6514" s="14"/>
      <c r="O6514" s="14"/>
      <c r="P6514" s="14"/>
      <c r="Q6514" s="14"/>
    </row>
    <row r="6515" spans="10:17" x14ac:dyDescent="0.25">
      <c r="J6515" s="14"/>
      <c r="K6515" s="14"/>
      <c r="L6515" s="14"/>
      <c r="M6515" s="14"/>
      <c r="N6515" s="14"/>
      <c r="O6515" s="14"/>
      <c r="P6515" s="14"/>
      <c r="Q6515" s="14"/>
    </row>
    <row r="6516" spans="10:17" x14ac:dyDescent="0.25">
      <c r="J6516" s="14"/>
      <c r="K6516" s="14"/>
      <c r="L6516" s="14"/>
      <c r="M6516" s="14"/>
      <c r="N6516" s="14"/>
      <c r="O6516" s="14"/>
      <c r="P6516" s="14"/>
      <c r="Q6516" s="14"/>
    </row>
    <row r="6517" spans="10:17" x14ac:dyDescent="0.25">
      <c r="J6517" s="14"/>
      <c r="K6517" s="14"/>
      <c r="L6517" s="14"/>
      <c r="M6517" s="14"/>
      <c r="N6517" s="14"/>
      <c r="O6517" s="14"/>
      <c r="P6517" s="14"/>
      <c r="Q6517" s="14"/>
    </row>
    <row r="6518" spans="10:17" x14ac:dyDescent="0.25">
      <c r="J6518" s="14"/>
      <c r="K6518" s="14"/>
      <c r="L6518" s="14"/>
      <c r="M6518" s="14"/>
      <c r="N6518" s="14"/>
      <c r="O6518" s="14"/>
      <c r="P6518" s="14"/>
      <c r="Q6518" s="14"/>
    </row>
    <row r="6519" spans="10:17" x14ac:dyDescent="0.25">
      <c r="J6519" s="14"/>
      <c r="K6519" s="14"/>
      <c r="L6519" s="14"/>
      <c r="M6519" s="14"/>
      <c r="N6519" s="14"/>
      <c r="O6519" s="14"/>
      <c r="P6519" s="14"/>
      <c r="Q6519" s="14"/>
    </row>
    <row r="6520" spans="10:17" x14ac:dyDescent="0.25">
      <c r="J6520" s="14"/>
      <c r="K6520" s="14"/>
      <c r="L6520" s="14"/>
      <c r="M6520" s="14"/>
      <c r="N6520" s="14"/>
      <c r="O6520" s="14"/>
      <c r="P6520" s="14"/>
      <c r="Q6520" s="14"/>
    </row>
    <row r="6521" spans="10:17" x14ac:dyDescent="0.25">
      <c r="J6521" s="14"/>
      <c r="K6521" s="14"/>
      <c r="L6521" s="14"/>
      <c r="M6521" s="14"/>
      <c r="N6521" s="14"/>
      <c r="O6521" s="14"/>
      <c r="P6521" s="14"/>
      <c r="Q6521" s="14"/>
    </row>
    <row r="6522" spans="10:17" x14ac:dyDescent="0.25">
      <c r="J6522" s="14"/>
      <c r="K6522" s="14"/>
      <c r="L6522" s="14"/>
      <c r="M6522" s="14"/>
      <c r="N6522" s="14"/>
      <c r="O6522" s="14"/>
      <c r="P6522" s="14"/>
      <c r="Q6522" s="14"/>
    </row>
    <row r="6523" spans="10:17" x14ac:dyDescent="0.25">
      <c r="J6523" s="14"/>
      <c r="K6523" s="14"/>
      <c r="L6523" s="14"/>
      <c r="M6523" s="14"/>
      <c r="N6523" s="14"/>
      <c r="O6523" s="14"/>
      <c r="P6523" s="14"/>
      <c r="Q6523" s="14"/>
    </row>
    <row r="6524" spans="10:17" x14ac:dyDescent="0.25">
      <c r="J6524" s="14"/>
      <c r="K6524" s="14"/>
      <c r="L6524" s="14"/>
      <c r="M6524" s="14"/>
      <c r="N6524" s="14"/>
      <c r="O6524" s="14"/>
      <c r="P6524" s="14"/>
      <c r="Q6524" s="14"/>
    </row>
    <row r="6525" spans="10:17" x14ac:dyDescent="0.25">
      <c r="J6525" s="14"/>
      <c r="K6525" s="14"/>
      <c r="L6525" s="14"/>
      <c r="M6525" s="14"/>
      <c r="N6525" s="14"/>
      <c r="O6525" s="14"/>
      <c r="P6525" s="14"/>
      <c r="Q6525" s="14"/>
    </row>
    <row r="6526" spans="10:17" x14ac:dyDescent="0.25">
      <c r="J6526" s="14"/>
      <c r="K6526" s="14"/>
      <c r="L6526" s="14"/>
      <c r="M6526" s="14"/>
      <c r="N6526" s="14"/>
      <c r="O6526" s="14"/>
      <c r="P6526" s="14"/>
      <c r="Q6526" s="14"/>
    </row>
    <row r="6527" spans="10:17" x14ac:dyDescent="0.25">
      <c r="J6527" s="14"/>
      <c r="K6527" s="14"/>
      <c r="L6527" s="14"/>
      <c r="M6527" s="14"/>
      <c r="N6527" s="14"/>
      <c r="O6527" s="14"/>
      <c r="P6527" s="14"/>
      <c r="Q6527" s="14"/>
    </row>
    <row r="6528" spans="10:17" x14ac:dyDescent="0.25">
      <c r="J6528" s="14"/>
      <c r="K6528" s="14"/>
      <c r="L6528" s="14"/>
      <c r="M6528" s="14"/>
      <c r="N6528" s="14"/>
      <c r="O6528" s="14"/>
      <c r="P6528" s="14"/>
      <c r="Q6528" s="14"/>
    </row>
    <row r="6529" spans="10:17" x14ac:dyDescent="0.25">
      <c r="J6529" s="14"/>
      <c r="K6529" s="14"/>
      <c r="L6529" s="14"/>
      <c r="M6529" s="14"/>
      <c r="N6529" s="14"/>
      <c r="O6529" s="14"/>
      <c r="P6529" s="14"/>
      <c r="Q6529" s="14"/>
    </row>
    <row r="6530" spans="10:17" x14ac:dyDescent="0.25">
      <c r="J6530" s="14"/>
      <c r="K6530" s="14"/>
      <c r="L6530" s="14"/>
      <c r="M6530" s="14"/>
      <c r="N6530" s="14"/>
      <c r="O6530" s="14"/>
      <c r="P6530" s="14"/>
      <c r="Q6530" s="14"/>
    </row>
    <row r="6531" spans="10:17" x14ac:dyDescent="0.25">
      <c r="J6531" s="14"/>
      <c r="K6531" s="14"/>
      <c r="L6531" s="14"/>
      <c r="M6531" s="14"/>
      <c r="N6531" s="14"/>
      <c r="O6531" s="14"/>
      <c r="P6531" s="14"/>
      <c r="Q6531" s="14"/>
    </row>
    <row r="6532" spans="10:17" x14ac:dyDescent="0.25">
      <c r="J6532" s="14"/>
      <c r="K6532" s="14"/>
      <c r="L6532" s="14"/>
      <c r="M6532" s="14"/>
      <c r="N6532" s="14"/>
      <c r="O6532" s="14"/>
      <c r="P6532" s="14"/>
      <c r="Q6532" s="14"/>
    </row>
    <row r="6533" spans="10:17" x14ac:dyDescent="0.25">
      <c r="J6533" s="14"/>
      <c r="K6533" s="14"/>
      <c r="L6533" s="14"/>
      <c r="M6533" s="14"/>
      <c r="N6533" s="14"/>
      <c r="O6533" s="14"/>
      <c r="P6533" s="14"/>
      <c r="Q6533" s="14"/>
    </row>
    <row r="6534" spans="10:17" x14ac:dyDescent="0.25">
      <c r="J6534" s="14"/>
      <c r="K6534" s="14"/>
      <c r="L6534" s="14"/>
      <c r="M6534" s="14"/>
      <c r="N6534" s="14"/>
      <c r="O6534" s="14"/>
      <c r="P6534" s="14"/>
      <c r="Q6534" s="14"/>
    </row>
    <row r="6535" spans="10:17" x14ac:dyDescent="0.25">
      <c r="J6535" s="14"/>
      <c r="K6535" s="14"/>
      <c r="L6535" s="14"/>
      <c r="M6535" s="14"/>
      <c r="N6535" s="14"/>
      <c r="O6535" s="14"/>
      <c r="P6535" s="14"/>
      <c r="Q6535" s="14"/>
    </row>
    <row r="6536" spans="10:17" x14ac:dyDescent="0.25">
      <c r="J6536" s="14"/>
      <c r="K6536" s="14"/>
      <c r="L6536" s="14"/>
      <c r="M6536" s="14"/>
      <c r="N6536" s="14"/>
      <c r="O6536" s="14"/>
      <c r="P6536" s="14"/>
      <c r="Q6536" s="14"/>
    </row>
    <row r="6537" spans="10:17" x14ac:dyDescent="0.25">
      <c r="J6537" s="14"/>
      <c r="K6537" s="14"/>
      <c r="L6537" s="14"/>
      <c r="M6537" s="14"/>
      <c r="N6537" s="14"/>
      <c r="O6537" s="14"/>
      <c r="P6537" s="14"/>
      <c r="Q6537" s="14"/>
    </row>
    <row r="6538" spans="10:17" x14ac:dyDescent="0.25">
      <c r="J6538" s="14"/>
      <c r="K6538" s="14"/>
      <c r="L6538" s="14"/>
      <c r="M6538" s="14"/>
      <c r="N6538" s="14"/>
      <c r="O6538" s="14"/>
      <c r="P6538" s="14"/>
      <c r="Q6538" s="14"/>
    </row>
    <row r="6539" spans="10:17" x14ac:dyDescent="0.25">
      <c r="J6539" s="14"/>
      <c r="K6539" s="14"/>
      <c r="L6539" s="14"/>
      <c r="M6539" s="14"/>
      <c r="N6539" s="14"/>
      <c r="O6539" s="14"/>
      <c r="P6539" s="14"/>
      <c r="Q6539" s="14"/>
    </row>
    <row r="6540" spans="10:17" x14ac:dyDescent="0.25">
      <c r="J6540" s="14"/>
      <c r="K6540" s="14"/>
      <c r="L6540" s="14"/>
      <c r="M6540" s="14"/>
      <c r="N6540" s="14"/>
      <c r="O6540" s="14"/>
      <c r="P6540" s="14"/>
      <c r="Q6540" s="14"/>
    </row>
    <row r="6541" spans="10:17" x14ac:dyDescent="0.25">
      <c r="J6541" s="14"/>
      <c r="K6541" s="14"/>
      <c r="L6541" s="14"/>
      <c r="M6541" s="14"/>
      <c r="N6541" s="14"/>
      <c r="O6541" s="14"/>
      <c r="P6541" s="14"/>
      <c r="Q6541" s="14"/>
    </row>
    <row r="6542" spans="10:17" x14ac:dyDescent="0.25">
      <c r="J6542" s="14"/>
      <c r="K6542" s="14"/>
      <c r="L6542" s="14"/>
      <c r="M6542" s="14"/>
      <c r="N6542" s="14"/>
      <c r="O6542" s="14"/>
      <c r="P6542" s="14"/>
      <c r="Q6542" s="14"/>
    </row>
    <row r="6543" spans="10:17" x14ac:dyDescent="0.25">
      <c r="J6543" s="14"/>
      <c r="K6543" s="14"/>
      <c r="L6543" s="14"/>
      <c r="M6543" s="14"/>
      <c r="N6543" s="14"/>
      <c r="O6543" s="14"/>
      <c r="P6543" s="14"/>
      <c r="Q6543" s="14"/>
    </row>
    <row r="6544" spans="10:17" x14ac:dyDescent="0.25">
      <c r="J6544" s="14"/>
      <c r="K6544" s="14"/>
      <c r="L6544" s="14"/>
      <c r="M6544" s="14"/>
      <c r="N6544" s="14"/>
      <c r="O6544" s="14"/>
      <c r="P6544" s="14"/>
      <c r="Q6544" s="14"/>
    </row>
    <row r="6545" spans="10:17" x14ac:dyDescent="0.25">
      <c r="J6545" s="14"/>
      <c r="K6545" s="14"/>
      <c r="L6545" s="14"/>
      <c r="M6545" s="14"/>
      <c r="N6545" s="14"/>
      <c r="O6545" s="14"/>
      <c r="P6545" s="14"/>
      <c r="Q6545" s="14"/>
    </row>
    <row r="6546" spans="10:17" x14ac:dyDescent="0.25">
      <c r="J6546" s="14"/>
      <c r="K6546" s="14"/>
      <c r="L6546" s="14"/>
      <c r="M6546" s="14"/>
      <c r="N6546" s="14"/>
      <c r="O6546" s="14"/>
      <c r="P6546" s="14"/>
      <c r="Q6546" s="14"/>
    </row>
    <row r="6547" spans="10:17" x14ac:dyDescent="0.25">
      <c r="J6547" s="14"/>
      <c r="K6547" s="14"/>
      <c r="L6547" s="14"/>
      <c r="M6547" s="14"/>
      <c r="N6547" s="14"/>
      <c r="O6547" s="14"/>
      <c r="P6547" s="14"/>
      <c r="Q6547" s="14"/>
    </row>
    <row r="6548" spans="10:17" x14ac:dyDescent="0.25">
      <c r="J6548" s="14"/>
      <c r="K6548" s="14"/>
      <c r="L6548" s="14"/>
      <c r="M6548" s="14"/>
      <c r="N6548" s="14"/>
      <c r="O6548" s="14"/>
      <c r="P6548" s="14"/>
      <c r="Q6548" s="14"/>
    </row>
    <row r="6549" spans="10:17" x14ac:dyDescent="0.25">
      <c r="J6549" s="14"/>
      <c r="K6549" s="14"/>
      <c r="L6549" s="14"/>
      <c r="M6549" s="14"/>
      <c r="N6549" s="14"/>
      <c r="O6549" s="14"/>
      <c r="P6549" s="14"/>
      <c r="Q6549" s="14"/>
    </row>
    <row r="6550" spans="10:17" x14ac:dyDescent="0.25">
      <c r="J6550" s="14"/>
      <c r="K6550" s="14"/>
      <c r="L6550" s="14"/>
      <c r="M6550" s="14"/>
      <c r="N6550" s="14"/>
      <c r="O6550" s="14"/>
      <c r="P6550" s="14"/>
      <c r="Q6550" s="14"/>
    </row>
    <row r="6551" spans="10:17" x14ac:dyDescent="0.25">
      <c r="J6551" s="14"/>
      <c r="K6551" s="14"/>
      <c r="L6551" s="14"/>
      <c r="M6551" s="14"/>
      <c r="N6551" s="14"/>
      <c r="O6551" s="14"/>
      <c r="P6551" s="14"/>
      <c r="Q6551" s="14"/>
    </row>
    <row r="6552" spans="10:17" x14ac:dyDescent="0.25">
      <c r="J6552" s="14"/>
      <c r="K6552" s="14"/>
      <c r="L6552" s="14"/>
      <c r="M6552" s="14"/>
      <c r="N6552" s="14"/>
      <c r="O6552" s="14"/>
      <c r="P6552" s="14"/>
      <c r="Q6552" s="14"/>
    </row>
    <row r="6553" spans="10:17" x14ac:dyDescent="0.25">
      <c r="J6553" s="14"/>
      <c r="K6553" s="14"/>
      <c r="L6553" s="14"/>
      <c r="M6553" s="14"/>
      <c r="N6553" s="14"/>
      <c r="O6553" s="14"/>
      <c r="P6553" s="14"/>
      <c r="Q6553" s="14"/>
    </row>
    <row r="6554" spans="10:17" x14ac:dyDescent="0.25">
      <c r="J6554" s="14"/>
      <c r="K6554" s="14"/>
      <c r="L6554" s="14"/>
      <c r="M6554" s="14"/>
      <c r="N6554" s="14"/>
      <c r="O6554" s="14"/>
      <c r="P6554" s="14"/>
      <c r="Q6554" s="14"/>
    </row>
    <row r="6555" spans="10:17" x14ac:dyDescent="0.25">
      <c r="J6555" s="14"/>
      <c r="K6555" s="14"/>
      <c r="L6555" s="14"/>
      <c r="M6555" s="14"/>
      <c r="N6555" s="14"/>
      <c r="O6555" s="14"/>
      <c r="P6555" s="14"/>
      <c r="Q6555" s="14"/>
    </row>
    <row r="6556" spans="10:17" x14ac:dyDescent="0.25">
      <c r="J6556" s="14"/>
      <c r="K6556" s="14"/>
      <c r="L6556" s="14"/>
      <c r="M6556" s="14"/>
      <c r="N6556" s="14"/>
      <c r="O6556" s="14"/>
      <c r="P6556" s="14"/>
      <c r="Q6556" s="14"/>
    </row>
    <row r="6557" spans="10:17" x14ac:dyDescent="0.25">
      <c r="J6557" s="14"/>
      <c r="K6557" s="14"/>
      <c r="L6557" s="14"/>
      <c r="M6557" s="14"/>
      <c r="N6557" s="14"/>
      <c r="O6557" s="14"/>
      <c r="P6557" s="14"/>
      <c r="Q6557" s="14"/>
    </row>
    <row r="6558" spans="10:17" x14ac:dyDescent="0.25">
      <c r="J6558" s="14"/>
      <c r="K6558" s="14"/>
      <c r="L6558" s="14"/>
      <c r="M6558" s="14"/>
      <c r="N6558" s="14"/>
      <c r="O6558" s="14"/>
      <c r="P6558" s="14"/>
      <c r="Q6558" s="14"/>
    </row>
    <row r="6559" spans="10:17" x14ac:dyDescent="0.25">
      <c r="J6559" s="14"/>
      <c r="K6559" s="14"/>
      <c r="L6559" s="14"/>
      <c r="M6559" s="14"/>
      <c r="N6559" s="14"/>
      <c r="O6559" s="14"/>
      <c r="P6559" s="14"/>
      <c r="Q6559" s="14"/>
    </row>
    <row r="6560" spans="10:17" x14ac:dyDescent="0.25">
      <c r="J6560" s="14"/>
      <c r="K6560" s="14"/>
      <c r="L6560" s="14"/>
      <c r="M6560" s="14"/>
      <c r="N6560" s="14"/>
      <c r="O6560" s="14"/>
      <c r="P6560" s="14"/>
      <c r="Q6560" s="14"/>
    </row>
    <row r="6561" spans="10:17" x14ac:dyDescent="0.25">
      <c r="J6561" s="14"/>
      <c r="K6561" s="14"/>
      <c r="L6561" s="14"/>
      <c r="M6561" s="14"/>
      <c r="N6561" s="14"/>
      <c r="O6561" s="14"/>
      <c r="P6561" s="14"/>
      <c r="Q6561" s="14"/>
    </row>
    <row r="6562" spans="10:17" x14ac:dyDescent="0.25">
      <c r="J6562" s="14"/>
      <c r="K6562" s="14"/>
      <c r="L6562" s="14"/>
      <c r="M6562" s="14"/>
      <c r="N6562" s="14"/>
      <c r="O6562" s="14"/>
      <c r="P6562" s="14"/>
      <c r="Q6562" s="14"/>
    </row>
    <row r="6563" spans="10:17" x14ac:dyDescent="0.25">
      <c r="J6563" s="14"/>
      <c r="K6563" s="14"/>
      <c r="L6563" s="14"/>
      <c r="M6563" s="14"/>
      <c r="N6563" s="14"/>
      <c r="O6563" s="14"/>
      <c r="P6563" s="14"/>
      <c r="Q6563" s="14"/>
    </row>
    <row r="6564" spans="10:17" x14ac:dyDescent="0.25">
      <c r="J6564" s="14"/>
      <c r="K6564" s="14"/>
      <c r="L6564" s="14"/>
      <c r="M6564" s="14"/>
      <c r="N6564" s="14"/>
      <c r="O6564" s="14"/>
      <c r="P6564" s="14"/>
      <c r="Q6564" s="14"/>
    </row>
    <row r="6565" spans="10:17" x14ac:dyDescent="0.25">
      <c r="J6565" s="14"/>
      <c r="K6565" s="14"/>
      <c r="L6565" s="14"/>
      <c r="M6565" s="14"/>
      <c r="N6565" s="14"/>
      <c r="O6565" s="14"/>
      <c r="P6565" s="14"/>
      <c r="Q6565" s="14"/>
    </row>
    <row r="6566" spans="10:17" x14ac:dyDescent="0.25">
      <c r="J6566" s="14"/>
      <c r="K6566" s="14"/>
      <c r="L6566" s="14"/>
      <c r="M6566" s="14"/>
      <c r="N6566" s="14"/>
      <c r="O6566" s="14"/>
      <c r="P6566" s="14"/>
      <c r="Q6566" s="14"/>
    </row>
    <row r="6567" spans="10:17" x14ac:dyDescent="0.25">
      <c r="J6567" s="14"/>
      <c r="K6567" s="14"/>
      <c r="L6567" s="14"/>
      <c r="M6567" s="14"/>
      <c r="N6567" s="14"/>
      <c r="O6567" s="14"/>
      <c r="P6567" s="14"/>
      <c r="Q6567" s="14"/>
    </row>
    <row r="6568" spans="10:17" x14ac:dyDescent="0.25">
      <c r="J6568" s="14"/>
      <c r="K6568" s="14"/>
      <c r="L6568" s="14"/>
      <c r="M6568" s="14"/>
      <c r="N6568" s="14"/>
      <c r="O6568" s="14"/>
      <c r="P6568" s="14"/>
      <c r="Q6568" s="14"/>
    </row>
    <row r="6569" spans="10:17" x14ac:dyDescent="0.25">
      <c r="J6569" s="14"/>
      <c r="K6569" s="14"/>
      <c r="L6569" s="14"/>
      <c r="M6569" s="14"/>
      <c r="N6569" s="14"/>
      <c r="O6569" s="14"/>
      <c r="P6569" s="14"/>
      <c r="Q6569" s="14"/>
    </row>
    <row r="6570" spans="10:17" x14ac:dyDescent="0.25">
      <c r="J6570" s="14"/>
      <c r="K6570" s="14"/>
      <c r="L6570" s="14"/>
      <c r="M6570" s="14"/>
      <c r="N6570" s="14"/>
      <c r="O6570" s="14"/>
      <c r="P6570" s="14"/>
      <c r="Q6570" s="14"/>
    </row>
    <row r="6571" spans="10:17" x14ac:dyDescent="0.25">
      <c r="J6571" s="14"/>
      <c r="K6571" s="14"/>
      <c r="L6571" s="14"/>
      <c r="M6571" s="14"/>
      <c r="N6571" s="14"/>
      <c r="O6571" s="14"/>
      <c r="P6571" s="14"/>
      <c r="Q6571" s="14"/>
    </row>
    <row r="6572" spans="10:17" x14ac:dyDescent="0.25">
      <c r="J6572" s="14"/>
      <c r="K6572" s="14"/>
      <c r="L6572" s="14"/>
      <c r="M6572" s="14"/>
      <c r="N6572" s="14"/>
      <c r="O6572" s="14"/>
      <c r="P6572" s="14"/>
      <c r="Q6572" s="14"/>
    </row>
    <row r="6573" spans="10:17" x14ac:dyDescent="0.25">
      <c r="J6573" s="14"/>
      <c r="K6573" s="14"/>
      <c r="L6573" s="14"/>
      <c r="M6573" s="14"/>
      <c r="N6573" s="14"/>
      <c r="O6573" s="14"/>
      <c r="P6573" s="14"/>
      <c r="Q6573" s="14"/>
    </row>
    <row r="6574" spans="10:17" x14ac:dyDescent="0.25">
      <c r="J6574" s="14"/>
      <c r="K6574" s="14"/>
      <c r="L6574" s="14"/>
      <c r="M6574" s="14"/>
      <c r="N6574" s="14"/>
      <c r="O6574" s="14"/>
      <c r="P6574" s="14"/>
      <c r="Q6574" s="14"/>
    </row>
    <row r="6575" spans="10:17" x14ac:dyDescent="0.25">
      <c r="J6575" s="14"/>
      <c r="K6575" s="14"/>
      <c r="L6575" s="14"/>
      <c r="M6575" s="14"/>
      <c r="N6575" s="14"/>
      <c r="O6575" s="14"/>
      <c r="P6575" s="14"/>
      <c r="Q6575" s="14"/>
    </row>
    <row r="6576" spans="10:17" x14ac:dyDescent="0.25">
      <c r="J6576" s="14"/>
      <c r="K6576" s="14"/>
      <c r="L6576" s="14"/>
      <c r="M6576" s="14"/>
      <c r="N6576" s="14"/>
      <c r="O6576" s="14"/>
      <c r="P6576" s="14"/>
      <c r="Q6576" s="14"/>
    </row>
    <row r="6577" spans="10:17" x14ac:dyDescent="0.25">
      <c r="J6577" s="14"/>
      <c r="K6577" s="14"/>
      <c r="L6577" s="14"/>
      <c r="M6577" s="14"/>
      <c r="N6577" s="14"/>
      <c r="O6577" s="14"/>
      <c r="P6577" s="14"/>
      <c r="Q6577" s="14"/>
    </row>
    <row r="6578" spans="10:17" x14ac:dyDescent="0.25">
      <c r="J6578" s="14"/>
      <c r="K6578" s="14"/>
      <c r="L6578" s="14"/>
      <c r="M6578" s="14"/>
      <c r="N6578" s="14"/>
      <c r="O6578" s="14"/>
      <c r="P6578" s="14"/>
      <c r="Q6578" s="14"/>
    </row>
    <row r="6579" spans="10:17" x14ac:dyDescent="0.25">
      <c r="J6579" s="14"/>
      <c r="K6579" s="14"/>
      <c r="L6579" s="14"/>
      <c r="M6579" s="14"/>
      <c r="N6579" s="14"/>
      <c r="O6579" s="14"/>
      <c r="P6579" s="14"/>
      <c r="Q6579" s="14"/>
    </row>
    <row r="6580" spans="10:17" x14ac:dyDescent="0.25">
      <c r="J6580" s="14"/>
      <c r="K6580" s="14"/>
      <c r="L6580" s="14"/>
      <c r="M6580" s="14"/>
      <c r="N6580" s="14"/>
      <c r="O6580" s="14"/>
      <c r="P6580" s="14"/>
      <c r="Q6580" s="14"/>
    </row>
    <row r="6581" spans="10:17" x14ac:dyDescent="0.25">
      <c r="J6581" s="14"/>
      <c r="K6581" s="14"/>
      <c r="L6581" s="14"/>
      <c r="M6581" s="14"/>
      <c r="N6581" s="14"/>
      <c r="O6581" s="14"/>
      <c r="P6581" s="14"/>
      <c r="Q6581" s="14"/>
    </row>
    <row r="6582" spans="10:17" x14ac:dyDescent="0.25">
      <c r="J6582" s="14"/>
      <c r="K6582" s="14"/>
      <c r="L6582" s="14"/>
      <c r="M6582" s="14"/>
      <c r="N6582" s="14"/>
      <c r="O6582" s="14"/>
      <c r="P6582" s="14"/>
      <c r="Q6582" s="14"/>
    </row>
    <row r="6583" spans="10:17" x14ac:dyDescent="0.25">
      <c r="J6583" s="14"/>
      <c r="K6583" s="14"/>
      <c r="L6583" s="14"/>
      <c r="M6583" s="14"/>
      <c r="N6583" s="14"/>
      <c r="O6583" s="14"/>
      <c r="P6583" s="14"/>
      <c r="Q6583" s="14"/>
    </row>
    <row r="6584" spans="10:17" x14ac:dyDescent="0.25">
      <c r="J6584" s="14"/>
      <c r="K6584" s="14"/>
      <c r="L6584" s="14"/>
      <c r="M6584" s="14"/>
      <c r="N6584" s="14"/>
      <c r="O6584" s="14"/>
      <c r="P6584" s="14"/>
      <c r="Q6584" s="14"/>
    </row>
    <row r="6585" spans="10:17" x14ac:dyDescent="0.25">
      <c r="J6585" s="14"/>
      <c r="K6585" s="14"/>
      <c r="L6585" s="14"/>
      <c r="M6585" s="14"/>
      <c r="N6585" s="14"/>
      <c r="O6585" s="14"/>
      <c r="P6585" s="14"/>
      <c r="Q6585" s="14"/>
    </row>
    <row r="6586" spans="10:17" x14ac:dyDescent="0.25">
      <c r="J6586" s="14"/>
      <c r="K6586" s="14"/>
      <c r="L6586" s="14"/>
      <c r="M6586" s="14"/>
      <c r="N6586" s="14"/>
      <c r="O6586" s="14"/>
      <c r="P6586" s="14"/>
      <c r="Q6586" s="14"/>
    </row>
    <row r="6587" spans="10:17" x14ac:dyDescent="0.25">
      <c r="J6587" s="14"/>
      <c r="K6587" s="14"/>
      <c r="L6587" s="14"/>
      <c r="M6587" s="14"/>
      <c r="N6587" s="14"/>
      <c r="O6587" s="14"/>
      <c r="P6587" s="14"/>
      <c r="Q6587" s="14"/>
    </row>
    <row r="6588" spans="10:17" x14ac:dyDescent="0.25">
      <c r="J6588" s="14"/>
      <c r="K6588" s="14"/>
      <c r="L6588" s="14"/>
      <c r="M6588" s="14"/>
      <c r="N6588" s="14"/>
      <c r="O6588" s="14"/>
      <c r="P6588" s="14"/>
      <c r="Q6588" s="14"/>
    </row>
    <row r="6589" spans="10:17" x14ac:dyDescent="0.25">
      <c r="J6589" s="14"/>
      <c r="K6589" s="14"/>
      <c r="L6589" s="14"/>
      <c r="M6589" s="14"/>
      <c r="N6589" s="14"/>
      <c r="O6589" s="14"/>
      <c r="P6589" s="14"/>
      <c r="Q6589" s="14"/>
    </row>
    <row r="6590" spans="10:17" x14ac:dyDescent="0.25">
      <c r="J6590" s="14"/>
      <c r="K6590" s="14"/>
      <c r="L6590" s="14"/>
      <c r="M6590" s="14"/>
      <c r="N6590" s="14"/>
      <c r="O6590" s="14"/>
      <c r="P6590" s="14"/>
      <c r="Q6590" s="14"/>
    </row>
    <row r="6591" spans="10:17" x14ac:dyDescent="0.25">
      <c r="J6591" s="14"/>
      <c r="K6591" s="14"/>
      <c r="L6591" s="14"/>
      <c r="M6591" s="14"/>
      <c r="N6591" s="14"/>
      <c r="O6591" s="14"/>
      <c r="P6591" s="14"/>
      <c r="Q6591" s="14"/>
    </row>
    <row r="6592" spans="10:17" x14ac:dyDescent="0.25">
      <c r="J6592" s="14"/>
      <c r="K6592" s="14"/>
      <c r="L6592" s="14"/>
      <c r="M6592" s="14"/>
      <c r="N6592" s="14"/>
      <c r="O6592" s="14"/>
      <c r="P6592" s="14"/>
      <c r="Q6592" s="14"/>
    </row>
    <row r="6593" spans="10:17" x14ac:dyDescent="0.25">
      <c r="J6593" s="14"/>
      <c r="K6593" s="14"/>
      <c r="L6593" s="14"/>
      <c r="M6593" s="14"/>
      <c r="N6593" s="14"/>
      <c r="O6593" s="14"/>
      <c r="P6593" s="14"/>
      <c r="Q6593" s="14"/>
    </row>
    <row r="6594" spans="10:17" x14ac:dyDescent="0.25">
      <c r="J6594" s="14"/>
      <c r="K6594" s="14"/>
      <c r="L6594" s="14"/>
      <c r="M6594" s="14"/>
      <c r="N6594" s="14"/>
      <c r="O6594" s="14"/>
      <c r="P6594" s="14"/>
      <c r="Q6594" s="14"/>
    </row>
    <row r="6595" spans="10:17" x14ac:dyDescent="0.25">
      <c r="J6595" s="14"/>
      <c r="K6595" s="14"/>
      <c r="L6595" s="14"/>
      <c r="M6595" s="14"/>
      <c r="N6595" s="14"/>
      <c r="O6595" s="14"/>
      <c r="P6595" s="14"/>
      <c r="Q6595" s="14"/>
    </row>
    <row r="6596" spans="10:17" x14ac:dyDescent="0.25">
      <c r="J6596" s="14"/>
      <c r="K6596" s="14"/>
      <c r="L6596" s="14"/>
      <c r="M6596" s="14"/>
      <c r="N6596" s="14"/>
      <c r="O6596" s="14"/>
      <c r="P6596" s="14"/>
      <c r="Q6596" s="14"/>
    </row>
    <row r="6597" spans="10:17" x14ac:dyDescent="0.25">
      <c r="J6597" s="14"/>
      <c r="K6597" s="14"/>
      <c r="L6597" s="14"/>
      <c r="M6597" s="14"/>
      <c r="N6597" s="14"/>
      <c r="O6597" s="14"/>
      <c r="P6597" s="14"/>
      <c r="Q6597" s="14"/>
    </row>
    <row r="6598" spans="10:17" x14ac:dyDescent="0.25">
      <c r="J6598" s="14"/>
      <c r="K6598" s="14"/>
      <c r="L6598" s="14"/>
      <c r="M6598" s="14"/>
      <c r="N6598" s="14"/>
      <c r="O6598" s="14"/>
      <c r="P6598" s="14"/>
      <c r="Q6598" s="14"/>
    </row>
    <row r="6599" spans="10:17" x14ac:dyDescent="0.25">
      <c r="J6599" s="14"/>
      <c r="K6599" s="14"/>
      <c r="L6599" s="14"/>
      <c r="M6599" s="14"/>
      <c r="N6599" s="14"/>
      <c r="O6599" s="14"/>
      <c r="P6599" s="14"/>
      <c r="Q6599" s="14"/>
    </row>
    <row r="6600" spans="10:17" x14ac:dyDescent="0.25">
      <c r="J6600" s="14"/>
      <c r="K6600" s="14"/>
      <c r="L6600" s="14"/>
      <c r="M6600" s="14"/>
      <c r="N6600" s="14"/>
      <c r="O6600" s="14"/>
      <c r="P6600" s="14"/>
      <c r="Q6600" s="14"/>
    </row>
    <row r="6601" spans="10:17" x14ac:dyDescent="0.25">
      <c r="J6601" s="14"/>
      <c r="K6601" s="14"/>
      <c r="L6601" s="14"/>
      <c r="M6601" s="14"/>
      <c r="N6601" s="14"/>
      <c r="O6601" s="14"/>
      <c r="P6601" s="14"/>
      <c r="Q6601" s="14"/>
    </row>
    <row r="6602" spans="10:17" x14ac:dyDescent="0.25">
      <c r="J6602" s="14"/>
      <c r="K6602" s="14"/>
      <c r="L6602" s="14"/>
      <c r="M6602" s="14"/>
      <c r="N6602" s="14"/>
      <c r="O6602" s="14"/>
      <c r="P6602" s="14"/>
      <c r="Q6602" s="14"/>
    </row>
    <row r="6603" spans="10:17" x14ac:dyDescent="0.25">
      <c r="J6603" s="14"/>
      <c r="K6603" s="14"/>
      <c r="L6603" s="14"/>
      <c r="M6603" s="14"/>
      <c r="N6603" s="14"/>
      <c r="O6603" s="14"/>
      <c r="P6603" s="14"/>
      <c r="Q6603" s="14"/>
    </row>
    <row r="6604" spans="10:17" x14ac:dyDescent="0.25">
      <c r="J6604" s="14"/>
      <c r="K6604" s="14"/>
      <c r="L6604" s="14"/>
      <c r="M6604" s="14"/>
      <c r="N6604" s="14"/>
      <c r="O6604" s="14"/>
      <c r="P6604" s="14"/>
      <c r="Q6604" s="14"/>
    </row>
    <row r="6605" spans="10:17" x14ac:dyDescent="0.25">
      <c r="J6605" s="14"/>
      <c r="K6605" s="14"/>
      <c r="L6605" s="14"/>
      <c r="M6605" s="14"/>
      <c r="N6605" s="14"/>
      <c r="O6605" s="14"/>
      <c r="P6605" s="14"/>
      <c r="Q6605" s="14"/>
    </row>
    <row r="6606" spans="10:17" x14ac:dyDescent="0.25">
      <c r="J6606" s="14"/>
      <c r="K6606" s="14"/>
      <c r="L6606" s="14"/>
      <c r="M6606" s="14"/>
      <c r="N6606" s="14"/>
      <c r="O6606" s="14"/>
      <c r="P6606" s="14"/>
      <c r="Q6606" s="14"/>
    </row>
    <row r="6607" spans="10:17" x14ac:dyDescent="0.25">
      <c r="J6607" s="14"/>
      <c r="K6607" s="14"/>
      <c r="L6607" s="14"/>
      <c r="M6607" s="14"/>
      <c r="N6607" s="14"/>
      <c r="O6607" s="14"/>
      <c r="P6607" s="14"/>
      <c r="Q6607" s="14"/>
    </row>
    <row r="6608" spans="10:17" x14ac:dyDescent="0.25">
      <c r="J6608" s="14"/>
      <c r="K6608" s="14"/>
      <c r="L6608" s="14"/>
      <c r="M6608" s="14"/>
      <c r="N6608" s="14"/>
      <c r="O6608" s="14"/>
      <c r="P6608" s="14"/>
      <c r="Q6608" s="14"/>
    </row>
    <row r="6609" spans="10:17" x14ac:dyDescent="0.25">
      <c r="J6609" s="14"/>
      <c r="K6609" s="14"/>
      <c r="L6609" s="14"/>
      <c r="M6609" s="14"/>
      <c r="N6609" s="14"/>
      <c r="O6609" s="14"/>
      <c r="P6609" s="14"/>
      <c r="Q6609" s="14"/>
    </row>
    <row r="6610" spans="10:17" x14ac:dyDescent="0.25">
      <c r="J6610" s="14"/>
      <c r="K6610" s="14"/>
      <c r="L6610" s="14"/>
      <c r="M6610" s="14"/>
      <c r="N6610" s="14"/>
      <c r="O6610" s="14"/>
      <c r="P6610" s="14"/>
      <c r="Q6610" s="14"/>
    </row>
    <row r="6611" spans="10:17" x14ac:dyDescent="0.25">
      <c r="J6611" s="14"/>
      <c r="K6611" s="14"/>
      <c r="L6611" s="14"/>
      <c r="M6611" s="14"/>
      <c r="N6611" s="14"/>
      <c r="O6611" s="14"/>
      <c r="P6611" s="14"/>
      <c r="Q6611" s="14"/>
    </row>
    <row r="6612" spans="10:17" x14ac:dyDescent="0.25">
      <c r="J6612" s="14"/>
      <c r="K6612" s="14"/>
      <c r="L6612" s="14"/>
      <c r="M6612" s="14"/>
      <c r="N6612" s="14"/>
      <c r="O6612" s="14"/>
      <c r="P6612" s="14"/>
      <c r="Q6612" s="14"/>
    </row>
    <row r="6613" spans="10:17" x14ac:dyDescent="0.25">
      <c r="J6613" s="14"/>
      <c r="K6613" s="14"/>
      <c r="L6613" s="14"/>
      <c r="M6613" s="14"/>
      <c r="N6613" s="14"/>
      <c r="O6613" s="14"/>
      <c r="P6613" s="14"/>
      <c r="Q6613" s="14"/>
    </row>
    <row r="6614" spans="10:17" x14ac:dyDescent="0.25">
      <c r="J6614" s="14"/>
      <c r="K6614" s="14"/>
      <c r="L6614" s="14"/>
      <c r="M6614" s="14"/>
      <c r="N6614" s="14"/>
      <c r="O6614" s="14"/>
      <c r="P6614" s="14"/>
      <c r="Q6614" s="14"/>
    </row>
    <row r="6615" spans="10:17" x14ac:dyDescent="0.25">
      <c r="J6615" s="14"/>
      <c r="K6615" s="14"/>
      <c r="L6615" s="14"/>
      <c r="M6615" s="14"/>
      <c r="N6615" s="14"/>
      <c r="O6615" s="14"/>
      <c r="P6615" s="14"/>
      <c r="Q6615" s="14"/>
    </row>
    <row r="6616" spans="10:17" x14ac:dyDescent="0.25">
      <c r="J6616" s="14"/>
      <c r="K6616" s="14"/>
      <c r="L6616" s="14"/>
      <c r="M6616" s="14"/>
      <c r="N6616" s="14"/>
      <c r="O6616" s="14"/>
      <c r="P6616" s="14"/>
      <c r="Q6616" s="14"/>
    </row>
    <row r="6617" spans="10:17" x14ac:dyDescent="0.25">
      <c r="J6617" s="14"/>
      <c r="K6617" s="14"/>
      <c r="L6617" s="14"/>
      <c r="M6617" s="14"/>
      <c r="N6617" s="14"/>
      <c r="O6617" s="14"/>
      <c r="P6617" s="14"/>
      <c r="Q6617" s="14"/>
    </row>
    <row r="6618" spans="10:17" x14ac:dyDescent="0.25">
      <c r="J6618" s="14"/>
      <c r="K6618" s="14"/>
      <c r="L6618" s="14"/>
      <c r="M6618" s="14"/>
      <c r="N6618" s="14"/>
      <c r="O6618" s="14"/>
      <c r="P6618" s="14"/>
      <c r="Q6618" s="14"/>
    </row>
    <row r="6619" spans="10:17" x14ac:dyDescent="0.25">
      <c r="J6619" s="14"/>
      <c r="K6619" s="14"/>
      <c r="L6619" s="14"/>
      <c r="M6619" s="14"/>
      <c r="N6619" s="14"/>
      <c r="O6619" s="14"/>
      <c r="P6619" s="14"/>
      <c r="Q6619" s="14"/>
    </row>
    <row r="6620" spans="10:17" x14ac:dyDescent="0.25">
      <c r="J6620" s="14"/>
      <c r="K6620" s="14"/>
      <c r="L6620" s="14"/>
      <c r="M6620" s="14"/>
      <c r="N6620" s="14"/>
      <c r="O6620" s="14"/>
      <c r="P6620" s="14"/>
      <c r="Q6620" s="14"/>
    </row>
    <row r="6621" spans="10:17" x14ac:dyDescent="0.25">
      <c r="J6621" s="14"/>
      <c r="K6621" s="14"/>
      <c r="L6621" s="14"/>
      <c r="M6621" s="14"/>
      <c r="N6621" s="14"/>
      <c r="O6621" s="14"/>
      <c r="P6621" s="14"/>
      <c r="Q6621" s="14"/>
    </row>
    <row r="6622" spans="10:17" x14ac:dyDescent="0.25">
      <c r="J6622" s="14"/>
      <c r="K6622" s="14"/>
      <c r="L6622" s="14"/>
      <c r="M6622" s="14"/>
      <c r="N6622" s="14"/>
      <c r="O6622" s="14"/>
      <c r="P6622" s="14"/>
      <c r="Q6622" s="14"/>
    </row>
    <row r="6623" spans="10:17" x14ac:dyDescent="0.25">
      <c r="J6623" s="14"/>
      <c r="K6623" s="14"/>
      <c r="L6623" s="14"/>
      <c r="M6623" s="14"/>
      <c r="N6623" s="14"/>
      <c r="O6623" s="14"/>
      <c r="P6623" s="14"/>
      <c r="Q6623" s="14"/>
    </row>
    <row r="6624" spans="10:17" x14ac:dyDescent="0.25">
      <c r="J6624" s="14"/>
      <c r="K6624" s="14"/>
      <c r="L6624" s="14"/>
      <c r="M6624" s="14"/>
      <c r="N6624" s="14"/>
      <c r="O6624" s="14"/>
      <c r="P6624" s="14"/>
      <c r="Q6624" s="14"/>
    </row>
    <row r="6625" spans="10:17" x14ac:dyDescent="0.25">
      <c r="J6625" s="14"/>
      <c r="K6625" s="14"/>
      <c r="L6625" s="14"/>
      <c r="M6625" s="14"/>
      <c r="N6625" s="14"/>
      <c r="O6625" s="14"/>
      <c r="P6625" s="14"/>
      <c r="Q6625" s="14"/>
    </row>
    <row r="6626" spans="10:17" x14ac:dyDescent="0.25">
      <c r="J6626" s="14"/>
      <c r="K6626" s="14"/>
      <c r="L6626" s="14"/>
      <c r="M6626" s="14"/>
      <c r="N6626" s="14"/>
      <c r="O6626" s="14"/>
      <c r="P6626" s="14"/>
      <c r="Q6626" s="14"/>
    </row>
    <row r="6627" spans="10:17" x14ac:dyDescent="0.25">
      <c r="J6627" s="14"/>
      <c r="K6627" s="14"/>
      <c r="L6627" s="14"/>
      <c r="M6627" s="14"/>
      <c r="N6627" s="14"/>
      <c r="O6627" s="14"/>
      <c r="P6627" s="14"/>
      <c r="Q6627" s="14"/>
    </row>
    <row r="6628" spans="10:17" x14ac:dyDescent="0.25">
      <c r="J6628" s="14"/>
      <c r="K6628" s="14"/>
      <c r="L6628" s="14"/>
      <c r="M6628" s="14"/>
      <c r="N6628" s="14"/>
      <c r="O6628" s="14"/>
      <c r="P6628" s="14"/>
      <c r="Q6628" s="14"/>
    </row>
    <row r="6629" spans="10:17" x14ac:dyDescent="0.25">
      <c r="J6629" s="14"/>
      <c r="K6629" s="14"/>
      <c r="L6629" s="14"/>
      <c r="M6629" s="14"/>
      <c r="N6629" s="14"/>
      <c r="O6629" s="14"/>
      <c r="P6629" s="14"/>
      <c r="Q6629" s="14"/>
    </row>
    <row r="6630" spans="10:17" x14ac:dyDescent="0.25">
      <c r="J6630" s="14"/>
      <c r="K6630" s="14"/>
      <c r="L6630" s="14"/>
      <c r="M6630" s="14"/>
      <c r="N6630" s="14"/>
      <c r="O6630" s="14"/>
      <c r="P6630" s="14"/>
      <c r="Q6630" s="14"/>
    </row>
    <row r="6631" spans="10:17" x14ac:dyDescent="0.25">
      <c r="J6631" s="14"/>
      <c r="K6631" s="14"/>
      <c r="L6631" s="14"/>
      <c r="M6631" s="14"/>
      <c r="N6631" s="14"/>
      <c r="O6631" s="14"/>
      <c r="P6631" s="14"/>
      <c r="Q6631" s="14"/>
    </row>
    <row r="6632" spans="10:17" x14ac:dyDescent="0.25">
      <c r="J6632" s="14"/>
      <c r="K6632" s="14"/>
      <c r="L6632" s="14"/>
      <c r="M6632" s="14"/>
      <c r="N6632" s="14"/>
      <c r="O6632" s="14"/>
      <c r="P6632" s="14"/>
      <c r="Q6632" s="14"/>
    </row>
    <row r="6633" spans="10:17" x14ac:dyDescent="0.25">
      <c r="J6633" s="14"/>
      <c r="K6633" s="14"/>
      <c r="L6633" s="14"/>
      <c r="M6633" s="14"/>
      <c r="N6633" s="14"/>
      <c r="O6633" s="14"/>
      <c r="P6633" s="14"/>
      <c r="Q6633" s="14"/>
    </row>
    <row r="6634" spans="10:17" x14ac:dyDescent="0.25">
      <c r="J6634" s="14"/>
      <c r="K6634" s="14"/>
      <c r="L6634" s="14"/>
      <c r="M6634" s="14"/>
      <c r="N6634" s="14"/>
      <c r="O6634" s="14"/>
      <c r="P6634" s="14"/>
      <c r="Q6634" s="14"/>
    </row>
    <row r="6635" spans="10:17" x14ac:dyDescent="0.25">
      <c r="J6635" s="14"/>
      <c r="K6635" s="14"/>
      <c r="L6635" s="14"/>
      <c r="M6635" s="14"/>
      <c r="N6635" s="14"/>
      <c r="O6635" s="14"/>
      <c r="P6635" s="14"/>
      <c r="Q6635" s="14"/>
    </row>
    <row r="6636" spans="10:17" x14ac:dyDescent="0.25">
      <c r="J6636" s="14"/>
      <c r="K6636" s="14"/>
      <c r="L6636" s="14"/>
      <c r="M6636" s="14"/>
      <c r="N6636" s="14"/>
      <c r="O6636" s="14"/>
      <c r="P6636" s="14"/>
      <c r="Q6636" s="14"/>
    </row>
    <row r="6637" spans="10:17" x14ac:dyDescent="0.25">
      <c r="J6637" s="14"/>
      <c r="K6637" s="14"/>
      <c r="L6637" s="14"/>
      <c r="M6637" s="14"/>
      <c r="N6637" s="14"/>
      <c r="O6637" s="14"/>
      <c r="P6637" s="14"/>
      <c r="Q6637" s="14"/>
    </row>
    <row r="6638" spans="10:17" x14ac:dyDescent="0.25">
      <c r="J6638" s="14"/>
      <c r="K6638" s="14"/>
      <c r="L6638" s="14"/>
      <c r="M6638" s="14"/>
      <c r="N6638" s="14"/>
      <c r="O6638" s="14"/>
      <c r="P6638" s="14"/>
      <c r="Q6638" s="14"/>
    </row>
    <row r="6639" spans="10:17" x14ac:dyDescent="0.25">
      <c r="J6639" s="14"/>
      <c r="K6639" s="14"/>
      <c r="L6639" s="14"/>
      <c r="M6639" s="14"/>
      <c r="N6639" s="14"/>
      <c r="O6639" s="14"/>
      <c r="P6639" s="14"/>
      <c r="Q6639" s="14"/>
    </row>
    <row r="6640" spans="10:17" x14ac:dyDescent="0.25">
      <c r="J6640" s="14"/>
      <c r="K6640" s="14"/>
      <c r="L6640" s="14"/>
      <c r="M6640" s="14"/>
      <c r="N6640" s="14"/>
      <c r="O6640" s="14"/>
      <c r="P6640" s="14"/>
      <c r="Q6640" s="14"/>
    </row>
    <row r="6641" spans="10:17" x14ac:dyDescent="0.25">
      <c r="J6641" s="14"/>
      <c r="K6641" s="14"/>
      <c r="L6641" s="14"/>
      <c r="M6641" s="14"/>
      <c r="N6641" s="14"/>
      <c r="O6641" s="14"/>
      <c r="P6641" s="14"/>
      <c r="Q6641" s="14"/>
    </row>
    <row r="6642" spans="10:17" x14ac:dyDescent="0.25">
      <c r="J6642" s="14"/>
      <c r="K6642" s="14"/>
      <c r="L6642" s="14"/>
      <c r="M6642" s="14"/>
      <c r="N6642" s="14"/>
      <c r="O6642" s="14"/>
      <c r="P6642" s="14"/>
      <c r="Q6642" s="14"/>
    </row>
    <row r="6643" spans="10:17" x14ac:dyDescent="0.25">
      <c r="J6643" s="14"/>
      <c r="K6643" s="14"/>
      <c r="L6643" s="14"/>
      <c r="M6643" s="14"/>
      <c r="N6643" s="14"/>
      <c r="O6643" s="14"/>
      <c r="P6643" s="14"/>
      <c r="Q6643" s="14"/>
    </row>
    <row r="6644" spans="10:17" x14ac:dyDescent="0.25">
      <c r="J6644" s="14"/>
      <c r="K6644" s="14"/>
      <c r="L6644" s="14"/>
      <c r="M6644" s="14"/>
      <c r="N6644" s="14"/>
      <c r="O6644" s="14"/>
      <c r="P6644" s="14"/>
      <c r="Q6644" s="14"/>
    </row>
    <row r="6645" spans="10:17" x14ac:dyDescent="0.25">
      <c r="J6645" s="14"/>
      <c r="K6645" s="14"/>
      <c r="L6645" s="14"/>
      <c r="M6645" s="14"/>
      <c r="N6645" s="14"/>
      <c r="O6645" s="14"/>
      <c r="P6645" s="14"/>
      <c r="Q6645" s="14"/>
    </row>
    <row r="6646" spans="10:17" x14ac:dyDescent="0.25">
      <c r="J6646" s="14"/>
      <c r="K6646" s="14"/>
      <c r="L6646" s="14"/>
      <c r="M6646" s="14"/>
      <c r="N6646" s="14"/>
      <c r="O6646" s="14"/>
      <c r="P6646" s="14"/>
      <c r="Q6646" s="14"/>
    </row>
    <row r="6647" spans="10:17" x14ac:dyDescent="0.25">
      <c r="J6647" s="14"/>
      <c r="K6647" s="14"/>
      <c r="L6647" s="14"/>
      <c r="M6647" s="14"/>
      <c r="N6647" s="14"/>
      <c r="O6647" s="14"/>
      <c r="P6647" s="14"/>
      <c r="Q6647" s="14"/>
    </row>
    <row r="6648" spans="10:17" x14ac:dyDescent="0.25">
      <c r="J6648" s="14"/>
      <c r="K6648" s="14"/>
      <c r="L6648" s="14"/>
      <c r="M6648" s="14"/>
      <c r="N6648" s="14"/>
      <c r="O6648" s="14"/>
      <c r="P6648" s="14"/>
      <c r="Q6648" s="14"/>
    </row>
    <row r="6649" spans="10:17" x14ac:dyDescent="0.25">
      <c r="J6649" s="14"/>
      <c r="K6649" s="14"/>
      <c r="L6649" s="14"/>
      <c r="M6649" s="14"/>
      <c r="N6649" s="14"/>
      <c r="O6649" s="14"/>
      <c r="P6649" s="14"/>
      <c r="Q6649" s="14"/>
    </row>
    <row r="6650" spans="10:17" x14ac:dyDescent="0.25">
      <c r="J6650" s="14"/>
      <c r="K6650" s="14"/>
      <c r="L6650" s="14"/>
      <c r="M6650" s="14"/>
      <c r="N6650" s="14"/>
      <c r="O6650" s="14"/>
      <c r="P6650" s="14"/>
      <c r="Q6650" s="14"/>
    </row>
    <row r="6651" spans="10:17" x14ac:dyDescent="0.25">
      <c r="J6651" s="14"/>
      <c r="K6651" s="14"/>
      <c r="L6651" s="14"/>
      <c r="M6651" s="14"/>
      <c r="N6651" s="14"/>
      <c r="O6651" s="14"/>
      <c r="P6651" s="14"/>
      <c r="Q6651" s="14"/>
    </row>
    <row r="6652" spans="10:17" x14ac:dyDescent="0.25">
      <c r="J6652" s="14"/>
      <c r="K6652" s="14"/>
      <c r="L6652" s="14"/>
      <c r="M6652" s="14"/>
      <c r="N6652" s="14"/>
      <c r="O6652" s="14"/>
      <c r="P6652" s="14"/>
      <c r="Q6652" s="14"/>
    </row>
    <row r="6653" spans="10:17" x14ac:dyDescent="0.25">
      <c r="J6653" s="14"/>
      <c r="K6653" s="14"/>
      <c r="L6653" s="14"/>
      <c r="M6653" s="14"/>
      <c r="N6653" s="14"/>
      <c r="O6653" s="14"/>
      <c r="P6653" s="14"/>
      <c r="Q6653" s="14"/>
    </row>
    <row r="6654" spans="10:17" x14ac:dyDescent="0.25">
      <c r="J6654" s="14"/>
      <c r="K6654" s="14"/>
      <c r="L6654" s="14"/>
      <c r="M6654" s="14"/>
      <c r="N6654" s="14"/>
      <c r="O6654" s="14"/>
      <c r="P6654" s="14"/>
      <c r="Q6654" s="14"/>
    </row>
    <row r="6655" spans="10:17" x14ac:dyDescent="0.25">
      <c r="J6655" s="14"/>
      <c r="K6655" s="14"/>
      <c r="L6655" s="14"/>
      <c r="M6655" s="14"/>
      <c r="N6655" s="14"/>
      <c r="O6655" s="14"/>
      <c r="P6655" s="14"/>
      <c r="Q6655" s="14"/>
    </row>
    <row r="6656" spans="10:17" x14ac:dyDescent="0.25">
      <c r="J6656" s="14"/>
      <c r="K6656" s="14"/>
      <c r="L6656" s="14"/>
      <c r="M6656" s="14"/>
      <c r="N6656" s="14"/>
      <c r="O6656" s="14"/>
      <c r="P6656" s="14"/>
      <c r="Q6656" s="14"/>
    </row>
    <row r="6657" spans="10:17" x14ac:dyDescent="0.25">
      <c r="J6657" s="14"/>
      <c r="K6657" s="14"/>
      <c r="L6657" s="14"/>
      <c r="M6657" s="14"/>
      <c r="N6657" s="14"/>
      <c r="O6657" s="14"/>
      <c r="P6657" s="14"/>
      <c r="Q6657" s="14"/>
    </row>
    <row r="6658" spans="10:17" x14ac:dyDescent="0.25">
      <c r="J6658" s="14"/>
      <c r="K6658" s="14"/>
      <c r="L6658" s="14"/>
      <c r="M6658" s="14"/>
      <c r="N6658" s="14"/>
      <c r="O6658" s="14"/>
      <c r="P6658" s="14"/>
      <c r="Q6658" s="14"/>
    </row>
    <row r="6659" spans="10:17" x14ac:dyDescent="0.25">
      <c r="J6659" s="14"/>
      <c r="K6659" s="14"/>
      <c r="L6659" s="14"/>
      <c r="M6659" s="14"/>
      <c r="N6659" s="14"/>
      <c r="O6659" s="14"/>
      <c r="P6659" s="14"/>
      <c r="Q6659" s="14"/>
    </row>
    <row r="6660" spans="10:17" x14ac:dyDescent="0.25">
      <c r="J6660" s="14"/>
      <c r="K6660" s="14"/>
      <c r="L6660" s="14"/>
      <c r="M6660" s="14"/>
      <c r="N6660" s="14"/>
      <c r="O6660" s="14"/>
      <c r="P6660" s="14"/>
      <c r="Q6660" s="14"/>
    </row>
    <row r="6661" spans="10:17" x14ac:dyDescent="0.25">
      <c r="J6661" s="14"/>
      <c r="K6661" s="14"/>
      <c r="L6661" s="14"/>
      <c r="M6661" s="14"/>
      <c r="N6661" s="14"/>
      <c r="O6661" s="14"/>
      <c r="P6661" s="14"/>
      <c r="Q6661" s="14"/>
    </row>
    <row r="6662" spans="10:17" x14ac:dyDescent="0.25">
      <c r="J6662" s="14"/>
      <c r="K6662" s="14"/>
      <c r="L6662" s="14"/>
      <c r="M6662" s="14"/>
      <c r="N6662" s="14"/>
      <c r="O6662" s="14"/>
      <c r="P6662" s="14"/>
      <c r="Q6662" s="14"/>
    </row>
    <row r="6663" spans="10:17" x14ac:dyDescent="0.25">
      <c r="J6663" s="14"/>
      <c r="K6663" s="14"/>
      <c r="L6663" s="14"/>
      <c r="M6663" s="14"/>
      <c r="N6663" s="14"/>
      <c r="O6663" s="14"/>
      <c r="P6663" s="14"/>
      <c r="Q6663" s="14"/>
    </row>
    <row r="6664" spans="10:17" x14ac:dyDescent="0.25">
      <c r="J6664" s="14"/>
      <c r="K6664" s="14"/>
      <c r="L6664" s="14"/>
      <c r="M6664" s="14"/>
      <c r="N6664" s="14"/>
      <c r="O6664" s="14"/>
      <c r="P6664" s="14"/>
      <c r="Q6664" s="14"/>
    </row>
    <row r="6665" spans="10:17" x14ac:dyDescent="0.25">
      <c r="J6665" s="14"/>
      <c r="K6665" s="14"/>
      <c r="L6665" s="14"/>
      <c r="M6665" s="14"/>
      <c r="N6665" s="14"/>
      <c r="O6665" s="14"/>
      <c r="P6665" s="14"/>
      <c r="Q6665" s="14"/>
    </row>
    <row r="6666" spans="10:17" x14ac:dyDescent="0.25">
      <c r="J6666" s="14"/>
      <c r="K6666" s="14"/>
      <c r="L6666" s="14"/>
      <c r="M6666" s="14"/>
      <c r="N6666" s="14"/>
      <c r="O6666" s="14"/>
      <c r="P6666" s="14"/>
      <c r="Q6666" s="14"/>
    </row>
    <row r="6667" spans="10:17" x14ac:dyDescent="0.25">
      <c r="J6667" s="14"/>
      <c r="K6667" s="14"/>
      <c r="L6667" s="14"/>
      <c r="M6667" s="14"/>
      <c r="N6667" s="14"/>
      <c r="O6667" s="14"/>
      <c r="P6667" s="14"/>
      <c r="Q6667" s="14"/>
    </row>
    <row r="6668" spans="10:17" x14ac:dyDescent="0.25">
      <c r="J6668" s="14"/>
      <c r="K6668" s="14"/>
      <c r="L6668" s="14"/>
      <c r="M6668" s="14"/>
      <c r="N6668" s="14"/>
      <c r="O6668" s="14"/>
      <c r="P6668" s="14"/>
      <c r="Q6668" s="14"/>
    </row>
    <row r="6669" spans="10:17" x14ac:dyDescent="0.25">
      <c r="J6669" s="14"/>
      <c r="K6669" s="14"/>
      <c r="L6669" s="14"/>
      <c r="M6669" s="14"/>
      <c r="N6669" s="14"/>
      <c r="O6669" s="14"/>
      <c r="P6669" s="14"/>
      <c r="Q6669" s="14"/>
    </row>
    <row r="6670" spans="10:17" x14ac:dyDescent="0.25">
      <c r="J6670" s="14"/>
      <c r="K6670" s="14"/>
      <c r="L6670" s="14"/>
      <c r="M6670" s="14"/>
      <c r="N6670" s="14"/>
      <c r="O6670" s="14"/>
      <c r="P6670" s="14"/>
      <c r="Q6670" s="14"/>
    </row>
    <row r="6671" spans="10:17" x14ac:dyDescent="0.25">
      <c r="J6671" s="14"/>
      <c r="K6671" s="14"/>
      <c r="L6671" s="14"/>
      <c r="M6671" s="14"/>
      <c r="N6671" s="14"/>
      <c r="O6671" s="14"/>
      <c r="P6671" s="14"/>
      <c r="Q6671" s="14"/>
    </row>
    <row r="6672" spans="10:17" x14ac:dyDescent="0.25">
      <c r="J6672" s="14"/>
      <c r="K6672" s="14"/>
      <c r="L6672" s="14"/>
      <c r="M6672" s="14"/>
      <c r="N6672" s="14"/>
      <c r="O6672" s="14"/>
      <c r="P6672" s="14"/>
      <c r="Q6672" s="14"/>
    </row>
    <row r="6673" spans="10:17" x14ac:dyDescent="0.25">
      <c r="J6673" s="14"/>
      <c r="K6673" s="14"/>
      <c r="L6673" s="14"/>
      <c r="M6673" s="14"/>
      <c r="N6673" s="14"/>
      <c r="O6673" s="14"/>
      <c r="P6673" s="14"/>
      <c r="Q6673" s="14"/>
    </row>
    <row r="6674" spans="10:17" x14ac:dyDescent="0.25">
      <c r="J6674" s="14"/>
      <c r="K6674" s="14"/>
      <c r="L6674" s="14"/>
      <c r="M6674" s="14"/>
      <c r="N6674" s="14"/>
      <c r="O6674" s="14"/>
      <c r="P6674" s="14"/>
      <c r="Q6674" s="14"/>
    </row>
    <row r="6675" spans="10:17" x14ac:dyDescent="0.25">
      <c r="J6675" s="14"/>
      <c r="K6675" s="14"/>
      <c r="L6675" s="14"/>
      <c r="M6675" s="14"/>
      <c r="N6675" s="14"/>
      <c r="O6675" s="14"/>
      <c r="P6675" s="14"/>
      <c r="Q6675" s="14"/>
    </row>
    <row r="6676" spans="10:17" x14ac:dyDescent="0.25">
      <c r="J6676" s="14"/>
      <c r="K6676" s="14"/>
      <c r="L6676" s="14"/>
      <c r="M6676" s="14"/>
      <c r="N6676" s="14"/>
      <c r="O6676" s="14"/>
      <c r="P6676" s="14"/>
      <c r="Q6676" s="14"/>
    </row>
    <row r="6677" spans="10:17" x14ac:dyDescent="0.25">
      <c r="J6677" s="14"/>
      <c r="K6677" s="14"/>
      <c r="L6677" s="14"/>
      <c r="M6677" s="14"/>
      <c r="N6677" s="14"/>
      <c r="O6677" s="14"/>
      <c r="P6677" s="14"/>
      <c r="Q6677" s="14"/>
    </row>
    <row r="6678" spans="10:17" x14ac:dyDescent="0.25">
      <c r="J6678" s="14"/>
      <c r="K6678" s="14"/>
      <c r="L6678" s="14"/>
      <c r="M6678" s="14"/>
      <c r="N6678" s="14"/>
      <c r="O6678" s="14"/>
      <c r="P6678" s="14"/>
      <c r="Q6678" s="14"/>
    </row>
    <row r="6679" spans="10:17" x14ac:dyDescent="0.25">
      <c r="J6679" s="14"/>
      <c r="K6679" s="14"/>
      <c r="L6679" s="14"/>
      <c r="M6679" s="14"/>
      <c r="N6679" s="14"/>
      <c r="O6679" s="14"/>
      <c r="P6679" s="14"/>
      <c r="Q6679" s="14"/>
    </row>
    <row r="6680" spans="10:17" x14ac:dyDescent="0.25">
      <c r="J6680" s="14"/>
      <c r="K6680" s="14"/>
      <c r="L6680" s="14"/>
      <c r="M6680" s="14"/>
      <c r="N6680" s="14"/>
      <c r="O6680" s="14"/>
      <c r="P6680" s="14"/>
      <c r="Q6680" s="14"/>
    </row>
    <row r="6681" spans="10:17" x14ac:dyDescent="0.25">
      <c r="J6681" s="14"/>
      <c r="K6681" s="14"/>
      <c r="L6681" s="14"/>
      <c r="M6681" s="14"/>
      <c r="N6681" s="14"/>
      <c r="O6681" s="14"/>
      <c r="P6681" s="14"/>
      <c r="Q6681" s="14"/>
    </row>
    <row r="6682" spans="10:17" x14ac:dyDescent="0.25">
      <c r="J6682" s="14"/>
      <c r="K6682" s="14"/>
      <c r="L6682" s="14"/>
      <c r="M6682" s="14"/>
      <c r="N6682" s="14"/>
      <c r="O6682" s="14"/>
      <c r="P6682" s="14"/>
      <c r="Q6682" s="14"/>
    </row>
    <row r="6683" spans="10:17" x14ac:dyDescent="0.25">
      <c r="J6683" s="14"/>
      <c r="K6683" s="14"/>
      <c r="L6683" s="14"/>
      <c r="M6683" s="14"/>
      <c r="N6683" s="14"/>
      <c r="O6683" s="14"/>
      <c r="P6683" s="14"/>
      <c r="Q6683" s="14"/>
    </row>
    <row r="6684" spans="10:17" x14ac:dyDescent="0.25">
      <c r="J6684" s="14"/>
      <c r="K6684" s="14"/>
      <c r="L6684" s="14"/>
      <c r="M6684" s="14"/>
      <c r="N6684" s="14"/>
      <c r="O6684" s="14"/>
      <c r="P6684" s="14"/>
      <c r="Q6684" s="14"/>
    </row>
    <row r="6685" spans="10:17" x14ac:dyDescent="0.25">
      <c r="J6685" s="14"/>
      <c r="K6685" s="14"/>
      <c r="L6685" s="14"/>
      <c r="M6685" s="14"/>
      <c r="N6685" s="14"/>
      <c r="O6685" s="14"/>
      <c r="P6685" s="14"/>
      <c r="Q6685" s="14"/>
    </row>
    <row r="6686" spans="10:17" x14ac:dyDescent="0.25">
      <c r="J6686" s="14"/>
      <c r="K6686" s="14"/>
      <c r="L6686" s="14"/>
      <c r="M6686" s="14"/>
      <c r="N6686" s="14"/>
      <c r="O6686" s="14"/>
      <c r="P6686" s="14"/>
      <c r="Q6686" s="14"/>
    </row>
    <row r="6687" spans="10:17" x14ac:dyDescent="0.25">
      <c r="J6687" s="14"/>
      <c r="K6687" s="14"/>
      <c r="L6687" s="14"/>
      <c r="M6687" s="14"/>
      <c r="N6687" s="14"/>
      <c r="O6687" s="14"/>
      <c r="P6687" s="14"/>
      <c r="Q6687" s="14"/>
    </row>
    <row r="6688" spans="10:17" x14ac:dyDescent="0.25">
      <c r="J6688" s="14"/>
      <c r="K6688" s="14"/>
      <c r="L6688" s="14"/>
      <c r="M6688" s="14"/>
      <c r="N6688" s="14"/>
      <c r="O6688" s="14"/>
      <c r="P6688" s="14"/>
      <c r="Q6688" s="14"/>
    </row>
    <row r="6689" spans="10:17" x14ac:dyDescent="0.25">
      <c r="J6689" s="14"/>
      <c r="K6689" s="14"/>
      <c r="L6689" s="14"/>
      <c r="M6689" s="14"/>
      <c r="N6689" s="14"/>
      <c r="O6689" s="14"/>
      <c r="P6689" s="14"/>
      <c r="Q6689" s="14"/>
    </row>
    <row r="6690" spans="10:17" x14ac:dyDescent="0.25">
      <c r="J6690" s="14"/>
      <c r="K6690" s="14"/>
      <c r="L6690" s="14"/>
      <c r="M6690" s="14"/>
      <c r="N6690" s="14"/>
      <c r="O6690" s="14"/>
      <c r="P6690" s="14"/>
      <c r="Q6690" s="14"/>
    </row>
    <row r="6691" spans="10:17" x14ac:dyDescent="0.25">
      <c r="J6691" s="14"/>
      <c r="K6691" s="14"/>
      <c r="L6691" s="14"/>
      <c r="M6691" s="14"/>
      <c r="N6691" s="14"/>
      <c r="O6691" s="14"/>
      <c r="P6691" s="14"/>
      <c r="Q6691" s="14"/>
    </row>
    <row r="6692" spans="10:17" x14ac:dyDescent="0.25">
      <c r="J6692" s="14"/>
      <c r="K6692" s="14"/>
      <c r="L6692" s="14"/>
      <c r="M6692" s="14"/>
      <c r="N6692" s="14"/>
      <c r="O6692" s="14"/>
      <c r="P6692" s="14"/>
      <c r="Q6692" s="14"/>
    </row>
    <row r="6693" spans="10:17" x14ac:dyDescent="0.25">
      <c r="J6693" s="14"/>
      <c r="K6693" s="14"/>
      <c r="L6693" s="14"/>
      <c r="M6693" s="14"/>
      <c r="N6693" s="14"/>
      <c r="O6693" s="14"/>
      <c r="P6693" s="14"/>
      <c r="Q6693" s="14"/>
    </row>
    <row r="6694" spans="10:17" x14ac:dyDescent="0.25">
      <c r="J6694" s="14"/>
      <c r="K6694" s="14"/>
      <c r="L6694" s="14"/>
      <c r="M6694" s="14"/>
      <c r="N6694" s="14"/>
      <c r="O6694" s="14"/>
      <c r="P6694" s="14"/>
      <c r="Q6694" s="14"/>
    </row>
    <row r="6695" spans="10:17" x14ac:dyDescent="0.25">
      <c r="J6695" s="14"/>
      <c r="K6695" s="14"/>
      <c r="L6695" s="14"/>
      <c r="M6695" s="14"/>
      <c r="N6695" s="14"/>
      <c r="O6695" s="14"/>
      <c r="P6695" s="14"/>
      <c r="Q6695" s="14"/>
    </row>
    <row r="6696" spans="10:17" x14ac:dyDescent="0.25">
      <c r="J6696" s="14"/>
      <c r="K6696" s="14"/>
      <c r="L6696" s="14"/>
      <c r="M6696" s="14"/>
      <c r="N6696" s="14"/>
      <c r="O6696" s="14"/>
      <c r="P6696" s="14"/>
      <c r="Q6696" s="14"/>
    </row>
    <row r="6697" spans="10:17" x14ac:dyDescent="0.25">
      <c r="J6697" s="14"/>
      <c r="K6697" s="14"/>
      <c r="L6697" s="14"/>
      <c r="M6697" s="14"/>
      <c r="N6697" s="14"/>
      <c r="O6697" s="14"/>
      <c r="P6697" s="14"/>
      <c r="Q6697" s="14"/>
    </row>
    <row r="6698" spans="10:17" x14ac:dyDescent="0.25">
      <c r="J6698" s="14"/>
      <c r="K6698" s="14"/>
      <c r="L6698" s="14"/>
      <c r="M6698" s="14"/>
      <c r="N6698" s="14"/>
      <c r="O6698" s="14"/>
      <c r="P6698" s="14"/>
      <c r="Q6698" s="14"/>
    </row>
    <row r="6699" spans="10:17" x14ac:dyDescent="0.25">
      <c r="J6699" s="14"/>
      <c r="K6699" s="14"/>
      <c r="L6699" s="14"/>
      <c r="M6699" s="14"/>
      <c r="N6699" s="14"/>
      <c r="O6699" s="14"/>
      <c r="P6699" s="14"/>
      <c r="Q6699" s="14"/>
    </row>
    <row r="6700" spans="10:17" x14ac:dyDescent="0.25">
      <c r="J6700" s="14"/>
      <c r="K6700" s="14"/>
      <c r="L6700" s="14"/>
      <c r="M6700" s="14"/>
      <c r="N6700" s="14"/>
      <c r="O6700" s="14"/>
      <c r="P6700" s="14"/>
      <c r="Q6700" s="14"/>
    </row>
    <row r="6701" spans="10:17" x14ac:dyDescent="0.25">
      <c r="J6701" s="14"/>
      <c r="K6701" s="14"/>
      <c r="L6701" s="14"/>
      <c r="M6701" s="14"/>
      <c r="N6701" s="14"/>
      <c r="O6701" s="14"/>
      <c r="P6701" s="14"/>
      <c r="Q6701" s="14"/>
    </row>
    <row r="6702" spans="10:17" x14ac:dyDescent="0.25">
      <c r="J6702" s="14"/>
      <c r="K6702" s="14"/>
      <c r="L6702" s="14"/>
      <c r="M6702" s="14"/>
      <c r="N6702" s="14"/>
      <c r="O6702" s="14"/>
      <c r="P6702" s="14"/>
      <c r="Q6702" s="14"/>
    </row>
    <row r="6703" spans="10:17" x14ac:dyDescent="0.25">
      <c r="J6703" s="14"/>
      <c r="K6703" s="14"/>
      <c r="L6703" s="14"/>
      <c r="M6703" s="14"/>
      <c r="N6703" s="14"/>
      <c r="O6703" s="14"/>
      <c r="P6703" s="14"/>
      <c r="Q6703" s="14"/>
    </row>
    <row r="6704" spans="10:17" x14ac:dyDescent="0.25">
      <c r="J6704" s="14"/>
      <c r="K6704" s="14"/>
      <c r="L6704" s="14"/>
      <c r="M6704" s="14"/>
      <c r="N6704" s="14"/>
      <c r="O6704" s="14"/>
      <c r="P6704" s="14"/>
      <c r="Q6704" s="14"/>
    </row>
    <row r="6705" spans="10:17" x14ac:dyDescent="0.25">
      <c r="J6705" s="14"/>
      <c r="K6705" s="14"/>
      <c r="L6705" s="14"/>
      <c r="M6705" s="14"/>
      <c r="N6705" s="14"/>
      <c r="O6705" s="14"/>
      <c r="P6705" s="14"/>
      <c r="Q6705" s="14"/>
    </row>
    <row r="6706" spans="10:17" x14ac:dyDescent="0.25">
      <c r="J6706" s="14"/>
      <c r="K6706" s="14"/>
      <c r="L6706" s="14"/>
      <c r="M6706" s="14"/>
      <c r="N6706" s="14"/>
      <c r="O6706" s="14"/>
      <c r="P6706" s="14"/>
      <c r="Q6706" s="14"/>
    </row>
    <row r="6707" spans="10:17" x14ac:dyDescent="0.25">
      <c r="J6707" s="14"/>
      <c r="K6707" s="14"/>
      <c r="L6707" s="14"/>
      <c r="M6707" s="14"/>
      <c r="N6707" s="14"/>
      <c r="O6707" s="14"/>
      <c r="P6707" s="14"/>
      <c r="Q6707" s="14"/>
    </row>
    <row r="6708" spans="10:17" x14ac:dyDescent="0.25">
      <c r="J6708" s="14"/>
      <c r="K6708" s="14"/>
      <c r="L6708" s="14"/>
      <c r="M6708" s="14"/>
      <c r="N6708" s="14"/>
      <c r="O6708" s="14"/>
      <c r="P6708" s="14"/>
      <c r="Q6708" s="14"/>
    </row>
    <row r="6709" spans="10:17" x14ac:dyDescent="0.25">
      <c r="J6709" s="14"/>
      <c r="K6709" s="14"/>
      <c r="L6709" s="14"/>
      <c r="M6709" s="14"/>
      <c r="N6709" s="14"/>
      <c r="O6709" s="14"/>
      <c r="P6709" s="14"/>
      <c r="Q6709" s="14"/>
    </row>
    <row r="6710" spans="10:17" x14ac:dyDescent="0.25">
      <c r="J6710" s="14"/>
      <c r="K6710" s="14"/>
      <c r="L6710" s="14"/>
      <c r="M6710" s="14"/>
      <c r="N6710" s="14"/>
      <c r="O6710" s="14"/>
      <c r="P6710" s="14"/>
      <c r="Q6710" s="14"/>
    </row>
    <row r="6711" spans="10:17" x14ac:dyDescent="0.25">
      <c r="J6711" s="14"/>
      <c r="K6711" s="14"/>
      <c r="L6711" s="14"/>
      <c r="M6711" s="14"/>
      <c r="N6711" s="14"/>
      <c r="O6711" s="14"/>
      <c r="P6711" s="14"/>
      <c r="Q6711" s="14"/>
    </row>
    <row r="6712" spans="10:17" x14ac:dyDescent="0.25">
      <c r="J6712" s="14"/>
      <c r="K6712" s="14"/>
      <c r="L6712" s="14"/>
      <c r="M6712" s="14"/>
      <c r="N6712" s="14"/>
      <c r="O6712" s="14"/>
      <c r="P6712" s="14"/>
      <c r="Q6712" s="14"/>
    </row>
    <row r="6713" spans="10:17" x14ac:dyDescent="0.25">
      <c r="J6713" s="14"/>
      <c r="K6713" s="14"/>
      <c r="L6713" s="14"/>
      <c r="M6713" s="14"/>
      <c r="N6713" s="14"/>
      <c r="O6713" s="14"/>
      <c r="P6713" s="14"/>
      <c r="Q6713" s="14"/>
    </row>
    <row r="6714" spans="10:17" x14ac:dyDescent="0.25">
      <c r="J6714" s="14"/>
      <c r="K6714" s="14"/>
      <c r="L6714" s="14"/>
      <c r="M6714" s="14"/>
      <c r="N6714" s="14"/>
      <c r="O6714" s="14"/>
      <c r="P6714" s="14"/>
      <c r="Q6714" s="14"/>
    </row>
    <row r="6715" spans="10:17" x14ac:dyDescent="0.25">
      <c r="J6715" s="14"/>
      <c r="K6715" s="14"/>
      <c r="L6715" s="14"/>
      <c r="M6715" s="14"/>
      <c r="N6715" s="14"/>
      <c r="O6715" s="14"/>
      <c r="P6715" s="14"/>
      <c r="Q6715" s="14"/>
    </row>
    <row r="6716" spans="10:17" x14ac:dyDescent="0.25">
      <c r="J6716" s="14"/>
      <c r="K6716" s="14"/>
      <c r="L6716" s="14"/>
      <c r="M6716" s="14"/>
      <c r="N6716" s="14"/>
      <c r="O6716" s="14"/>
      <c r="P6716" s="14"/>
      <c r="Q6716" s="14"/>
    </row>
    <row r="6717" spans="10:17" x14ac:dyDescent="0.25">
      <c r="J6717" s="14"/>
      <c r="K6717" s="14"/>
      <c r="L6717" s="14"/>
      <c r="M6717" s="14"/>
      <c r="N6717" s="14"/>
      <c r="O6717" s="14"/>
      <c r="P6717" s="14"/>
      <c r="Q6717" s="14"/>
    </row>
    <row r="6718" spans="10:17" x14ac:dyDescent="0.25">
      <c r="J6718" s="14"/>
      <c r="K6718" s="14"/>
      <c r="L6718" s="14"/>
      <c r="M6718" s="14"/>
      <c r="N6718" s="14"/>
      <c r="O6718" s="14"/>
      <c r="P6718" s="14"/>
      <c r="Q6718" s="14"/>
    </row>
    <row r="6719" spans="10:17" x14ac:dyDescent="0.25">
      <c r="J6719" s="14"/>
      <c r="K6719" s="14"/>
      <c r="L6719" s="14"/>
      <c r="M6719" s="14"/>
      <c r="N6719" s="14"/>
      <c r="O6719" s="14"/>
      <c r="P6719" s="14"/>
      <c r="Q6719" s="14"/>
    </row>
    <row r="6720" spans="10:17" x14ac:dyDescent="0.25">
      <c r="J6720" s="14"/>
      <c r="K6720" s="14"/>
      <c r="L6720" s="14"/>
      <c r="M6720" s="14"/>
      <c r="N6720" s="14"/>
      <c r="O6720" s="14"/>
      <c r="P6720" s="14"/>
      <c r="Q6720" s="14"/>
    </row>
    <row r="6721" spans="10:17" x14ac:dyDescent="0.25">
      <c r="J6721" s="14"/>
      <c r="K6721" s="14"/>
      <c r="L6721" s="14"/>
      <c r="M6721" s="14"/>
      <c r="N6721" s="14"/>
      <c r="O6721" s="14"/>
      <c r="P6721" s="14"/>
      <c r="Q6721" s="14"/>
    </row>
    <row r="6722" spans="10:17" x14ac:dyDescent="0.25">
      <c r="J6722" s="14"/>
      <c r="K6722" s="14"/>
      <c r="L6722" s="14"/>
      <c r="M6722" s="14"/>
      <c r="N6722" s="14"/>
      <c r="O6722" s="14"/>
      <c r="P6722" s="14"/>
      <c r="Q6722" s="14"/>
    </row>
    <row r="6723" spans="10:17" x14ac:dyDescent="0.25">
      <c r="J6723" s="14"/>
      <c r="K6723" s="14"/>
      <c r="L6723" s="14"/>
      <c r="M6723" s="14"/>
      <c r="N6723" s="14"/>
      <c r="O6723" s="14"/>
      <c r="P6723" s="14"/>
      <c r="Q6723" s="14"/>
    </row>
    <row r="6724" spans="10:17" x14ac:dyDescent="0.25">
      <c r="J6724" s="14"/>
      <c r="K6724" s="14"/>
      <c r="L6724" s="14"/>
      <c r="M6724" s="14"/>
      <c r="N6724" s="14"/>
      <c r="O6724" s="14"/>
      <c r="P6724" s="14"/>
      <c r="Q6724" s="14"/>
    </row>
    <row r="6725" spans="10:17" x14ac:dyDescent="0.25">
      <c r="J6725" s="14"/>
      <c r="K6725" s="14"/>
      <c r="L6725" s="14"/>
      <c r="M6725" s="14"/>
      <c r="N6725" s="14"/>
      <c r="O6725" s="14"/>
      <c r="P6725" s="14"/>
      <c r="Q6725" s="14"/>
    </row>
    <row r="6726" spans="10:17" x14ac:dyDescent="0.25">
      <c r="J6726" s="14"/>
      <c r="K6726" s="14"/>
      <c r="L6726" s="14"/>
      <c r="M6726" s="14"/>
      <c r="N6726" s="14"/>
      <c r="O6726" s="14"/>
      <c r="P6726" s="14"/>
      <c r="Q6726" s="14"/>
    </row>
    <row r="6727" spans="10:17" x14ac:dyDescent="0.25">
      <c r="J6727" s="14"/>
      <c r="K6727" s="14"/>
      <c r="L6727" s="14"/>
      <c r="M6727" s="14"/>
      <c r="N6727" s="14"/>
      <c r="O6727" s="14"/>
      <c r="P6727" s="14"/>
      <c r="Q6727" s="14"/>
    </row>
    <row r="6728" spans="10:17" x14ac:dyDescent="0.25">
      <c r="J6728" s="14"/>
      <c r="K6728" s="14"/>
      <c r="L6728" s="14"/>
      <c r="M6728" s="14"/>
      <c r="N6728" s="14"/>
      <c r="O6728" s="14"/>
      <c r="P6728" s="14"/>
      <c r="Q6728" s="14"/>
    </row>
    <row r="6729" spans="10:17" x14ac:dyDescent="0.25">
      <c r="J6729" s="14"/>
      <c r="K6729" s="14"/>
      <c r="L6729" s="14"/>
      <c r="M6729" s="14"/>
      <c r="N6729" s="14"/>
      <c r="O6729" s="14"/>
      <c r="P6729" s="14"/>
      <c r="Q6729" s="14"/>
    </row>
    <row r="6730" spans="10:17" x14ac:dyDescent="0.25">
      <c r="J6730" s="14"/>
      <c r="K6730" s="14"/>
      <c r="L6730" s="14"/>
      <c r="M6730" s="14"/>
      <c r="N6730" s="14"/>
      <c r="O6730" s="14"/>
      <c r="P6730" s="14"/>
      <c r="Q6730" s="14"/>
    </row>
    <row r="6731" spans="10:17" x14ac:dyDescent="0.25">
      <c r="J6731" s="14"/>
      <c r="K6731" s="14"/>
      <c r="L6731" s="14"/>
      <c r="M6731" s="14"/>
      <c r="N6731" s="14"/>
      <c r="O6731" s="14"/>
      <c r="P6731" s="14"/>
      <c r="Q6731" s="14"/>
    </row>
    <row r="6732" spans="10:17" x14ac:dyDescent="0.25">
      <c r="J6732" s="14"/>
      <c r="K6732" s="14"/>
      <c r="L6732" s="14"/>
      <c r="M6732" s="14"/>
      <c r="N6732" s="14"/>
      <c r="O6732" s="14"/>
      <c r="P6732" s="14"/>
      <c r="Q6732" s="14"/>
    </row>
    <row r="6733" spans="10:17" x14ac:dyDescent="0.25">
      <c r="J6733" s="14"/>
      <c r="K6733" s="14"/>
      <c r="L6733" s="14"/>
      <c r="M6733" s="14"/>
      <c r="N6733" s="14"/>
      <c r="O6733" s="14"/>
      <c r="P6733" s="14"/>
      <c r="Q6733" s="14"/>
    </row>
    <row r="6734" spans="10:17" x14ac:dyDescent="0.25">
      <c r="J6734" s="14"/>
      <c r="K6734" s="14"/>
      <c r="L6734" s="14"/>
      <c r="M6734" s="14"/>
      <c r="N6734" s="14"/>
      <c r="O6734" s="14"/>
      <c r="P6734" s="14"/>
      <c r="Q6734" s="14"/>
    </row>
    <row r="6735" spans="10:17" x14ac:dyDescent="0.25">
      <c r="J6735" s="14"/>
      <c r="K6735" s="14"/>
      <c r="L6735" s="14"/>
      <c r="M6735" s="14"/>
      <c r="N6735" s="14"/>
      <c r="O6735" s="14"/>
      <c r="P6735" s="14"/>
      <c r="Q6735" s="14"/>
    </row>
    <row r="6736" spans="10:17" x14ac:dyDescent="0.25">
      <c r="J6736" s="14"/>
      <c r="K6736" s="14"/>
      <c r="L6736" s="14"/>
      <c r="M6736" s="14"/>
      <c r="N6736" s="14"/>
      <c r="O6736" s="14"/>
      <c r="P6736" s="14"/>
      <c r="Q6736" s="14"/>
    </row>
    <row r="6737" spans="10:17" x14ac:dyDescent="0.25">
      <c r="J6737" s="14"/>
      <c r="K6737" s="14"/>
      <c r="L6737" s="14"/>
      <c r="M6737" s="14"/>
      <c r="N6737" s="14"/>
      <c r="O6737" s="14"/>
      <c r="P6737" s="14"/>
      <c r="Q6737" s="14"/>
    </row>
    <row r="6738" spans="10:17" x14ac:dyDescent="0.25">
      <c r="J6738" s="14"/>
      <c r="K6738" s="14"/>
      <c r="L6738" s="14"/>
      <c r="M6738" s="14"/>
      <c r="N6738" s="14"/>
      <c r="O6738" s="14"/>
      <c r="P6738" s="14"/>
      <c r="Q6738" s="14"/>
    </row>
    <row r="6739" spans="10:17" x14ac:dyDescent="0.25">
      <c r="J6739" s="14"/>
      <c r="K6739" s="14"/>
      <c r="L6739" s="14"/>
      <c r="M6739" s="14"/>
      <c r="N6739" s="14"/>
      <c r="O6739" s="14"/>
      <c r="P6739" s="14"/>
      <c r="Q6739" s="14"/>
    </row>
    <row r="6740" spans="10:17" x14ac:dyDescent="0.25">
      <c r="J6740" s="14"/>
      <c r="K6740" s="14"/>
      <c r="L6740" s="14"/>
      <c r="M6740" s="14"/>
      <c r="N6740" s="14"/>
      <c r="O6740" s="14"/>
      <c r="P6740" s="14"/>
      <c r="Q6740" s="14"/>
    </row>
    <row r="6741" spans="10:17" x14ac:dyDescent="0.25">
      <c r="J6741" s="14"/>
      <c r="K6741" s="14"/>
      <c r="L6741" s="14"/>
      <c r="M6741" s="14"/>
      <c r="N6741" s="14"/>
      <c r="O6741" s="14"/>
      <c r="P6741" s="14"/>
      <c r="Q6741" s="14"/>
    </row>
    <row r="6742" spans="10:17" x14ac:dyDescent="0.25">
      <c r="J6742" s="14"/>
      <c r="K6742" s="14"/>
      <c r="L6742" s="14"/>
      <c r="M6742" s="14"/>
      <c r="N6742" s="14"/>
      <c r="O6742" s="14"/>
      <c r="P6742" s="14"/>
      <c r="Q6742" s="14"/>
    </row>
    <row r="6743" spans="10:17" x14ac:dyDescent="0.25">
      <c r="J6743" s="14"/>
      <c r="K6743" s="14"/>
      <c r="L6743" s="14"/>
      <c r="M6743" s="14"/>
      <c r="N6743" s="14"/>
      <c r="O6743" s="14"/>
      <c r="P6743" s="14"/>
      <c r="Q6743" s="14"/>
    </row>
    <row r="6744" spans="10:17" x14ac:dyDescent="0.25">
      <c r="J6744" s="14"/>
      <c r="K6744" s="14"/>
      <c r="L6744" s="14"/>
      <c r="M6744" s="14"/>
      <c r="N6744" s="14"/>
      <c r="O6744" s="14"/>
      <c r="P6744" s="14"/>
      <c r="Q6744" s="14"/>
    </row>
    <row r="6745" spans="10:17" x14ac:dyDescent="0.25">
      <c r="J6745" s="14"/>
      <c r="K6745" s="14"/>
      <c r="L6745" s="14"/>
      <c r="M6745" s="14"/>
      <c r="N6745" s="14"/>
      <c r="O6745" s="14"/>
      <c r="P6745" s="14"/>
      <c r="Q6745" s="14"/>
    </row>
    <row r="6746" spans="10:17" x14ac:dyDescent="0.25">
      <c r="J6746" s="14"/>
      <c r="K6746" s="14"/>
      <c r="L6746" s="14"/>
      <c r="M6746" s="14"/>
      <c r="N6746" s="14"/>
      <c r="O6746" s="14"/>
      <c r="P6746" s="14"/>
      <c r="Q6746" s="14"/>
    </row>
    <row r="6747" spans="10:17" x14ac:dyDescent="0.25">
      <c r="J6747" s="14"/>
      <c r="K6747" s="14"/>
      <c r="L6747" s="14"/>
      <c r="M6747" s="14"/>
      <c r="N6747" s="14"/>
      <c r="O6747" s="14"/>
      <c r="P6747" s="14"/>
      <c r="Q6747" s="14"/>
    </row>
    <row r="6748" spans="10:17" x14ac:dyDescent="0.25">
      <c r="J6748" s="14"/>
      <c r="K6748" s="14"/>
      <c r="L6748" s="14"/>
      <c r="M6748" s="14"/>
      <c r="N6748" s="14"/>
      <c r="O6748" s="14"/>
      <c r="P6748" s="14"/>
      <c r="Q6748" s="14"/>
    </row>
    <row r="6749" spans="10:17" x14ac:dyDescent="0.25">
      <c r="J6749" s="14"/>
      <c r="K6749" s="14"/>
      <c r="L6749" s="14"/>
      <c r="M6749" s="14"/>
      <c r="N6749" s="14"/>
      <c r="O6749" s="14"/>
      <c r="P6749" s="14"/>
      <c r="Q6749" s="14"/>
    </row>
    <row r="6750" spans="10:17" x14ac:dyDescent="0.25">
      <c r="J6750" s="14"/>
      <c r="K6750" s="14"/>
      <c r="L6750" s="14"/>
      <c r="M6750" s="14"/>
      <c r="N6750" s="14"/>
      <c r="O6750" s="14"/>
      <c r="P6750" s="14"/>
      <c r="Q6750" s="14"/>
    </row>
    <row r="6751" spans="10:17" x14ac:dyDescent="0.25">
      <c r="J6751" s="14"/>
      <c r="K6751" s="14"/>
      <c r="L6751" s="14"/>
      <c r="M6751" s="14"/>
      <c r="N6751" s="14"/>
      <c r="O6751" s="14"/>
      <c r="P6751" s="14"/>
      <c r="Q6751" s="14"/>
    </row>
    <row r="6752" spans="10:17" x14ac:dyDescent="0.25">
      <c r="J6752" s="14"/>
      <c r="K6752" s="14"/>
      <c r="L6752" s="14"/>
      <c r="M6752" s="14"/>
      <c r="N6752" s="14"/>
      <c r="O6752" s="14"/>
      <c r="P6752" s="14"/>
      <c r="Q6752" s="14"/>
    </row>
    <row r="6753" spans="10:17" x14ac:dyDescent="0.25">
      <c r="J6753" s="14"/>
      <c r="K6753" s="14"/>
      <c r="L6753" s="14"/>
      <c r="M6753" s="14"/>
      <c r="N6753" s="14"/>
      <c r="O6753" s="14"/>
      <c r="P6753" s="14"/>
      <c r="Q6753" s="14"/>
    </row>
    <row r="6754" spans="10:17" x14ac:dyDescent="0.25">
      <c r="J6754" s="14"/>
      <c r="K6754" s="14"/>
      <c r="L6754" s="14"/>
      <c r="M6754" s="14"/>
      <c r="N6754" s="14"/>
      <c r="O6754" s="14"/>
      <c r="P6754" s="14"/>
      <c r="Q6754" s="14"/>
    </row>
    <row r="6755" spans="10:17" x14ac:dyDescent="0.25">
      <c r="J6755" s="14"/>
      <c r="K6755" s="14"/>
      <c r="L6755" s="14"/>
      <c r="M6755" s="14"/>
      <c r="N6755" s="14"/>
      <c r="O6755" s="14"/>
      <c r="P6755" s="14"/>
      <c r="Q6755" s="14"/>
    </row>
    <row r="6756" spans="10:17" x14ac:dyDescent="0.25">
      <c r="J6756" s="14"/>
      <c r="K6756" s="14"/>
      <c r="L6756" s="14"/>
      <c r="M6756" s="14"/>
      <c r="N6756" s="14"/>
      <c r="O6756" s="14"/>
      <c r="P6756" s="14"/>
      <c r="Q6756" s="14"/>
    </row>
    <row r="6757" spans="10:17" x14ac:dyDescent="0.25">
      <c r="J6757" s="14"/>
      <c r="K6757" s="14"/>
      <c r="L6757" s="14"/>
      <c r="M6757" s="14"/>
      <c r="N6757" s="14"/>
      <c r="O6757" s="14"/>
      <c r="P6757" s="14"/>
      <c r="Q6757" s="14"/>
    </row>
    <row r="6758" spans="10:17" x14ac:dyDescent="0.25">
      <c r="J6758" s="14"/>
      <c r="K6758" s="14"/>
      <c r="L6758" s="14"/>
      <c r="M6758" s="14"/>
      <c r="N6758" s="14"/>
      <c r="O6758" s="14"/>
      <c r="P6758" s="14"/>
      <c r="Q6758" s="14"/>
    </row>
    <row r="6759" spans="10:17" x14ac:dyDescent="0.25">
      <c r="J6759" s="14"/>
      <c r="K6759" s="14"/>
      <c r="L6759" s="14"/>
      <c r="M6759" s="14"/>
      <c r="N6759" s="14"/>
      <c r="O6759" s="14"/>
      <c r="P6759" s="14"/>
      <c r="Q6759" s="14"/>
    </row>
    <row r="6760" spans="10:17" x14ac:dyDescent="0.25">
      <c r="J6760" s="14"/>
      <c r="K6760" s="14"/>
      <c r="L6760" s="14"/>
      <c r="M6760" s="14"/>
      <c r="N6760" s="14"/>
      <c r="O6760" s="14"/>
      <c r="P6760" s="14"/>
      <c r="Q6760" s="14"/>
    </row>
    <row r="6761" spans="10:17" x14ac:dyDescent="0.25">
      <c r="J6761" s="14"/>
      <c r="K6761" s="14"/>
      <c r="L6761" s="14"/>
      <c r="M6761" s="14"/>
      <c r="N6761" s="14"/>
      <c r="O6761" s="14"/>
      <c r="P6761" s="14"/>
      <c r="Q6761" s="14"/>
    </row>
    <row r="6762" spans="10:17" x14ac:dyDescent="0.25">
      <c r="J6762" s="14"/>
      <c r="K6762" s="14"/>
      <c r="L6762" s="14"/>
      <c r="M6762" s="14"/>
      <c r="N6762" s="14"/>
      <c r="O6762" s="14"/>
      <c r="P6762" s="14"/>
      <c r="Q6762" s="14"/>
    </row>
    <row r="6763" spans="10:17" x14ac:dyDescent="0.25">
      <c r="J6763" s="14"/>
      <c r="K6763" s="14"/>
      <c r="L6763" s="14"/>
      <c r="M6763" s="14"/>
      <c r="N6763" s="14"/>
      <c r="O6763" s="14"/>
      <c r="P6763" s="14"/>
      <c r="Q6763" s="14"/>
    </row>
    <row r="6764" spans="10:17" x14ac:dyDescent="0.25">
      <c r="J6764" s="14"/>
      <c r="K6764" s="14"/>
      <c r="L6764" s="14"/>
      <c r="M6764" s="14"/>
      <c r="N6764" s="14"/>
      <c r="O6764" s="14"/>
      <c r="P6764" s="14"/>
      <c r="Q6764" s="14"/>
    </row>
    <row r="6765" spans="10:17" x14ac:dyDescent="0.25">
      <c r="J6765" s="14"/>
      <c r="K6765" s="14"/>
      <c r="L6765" s="14"/>
      <c r="M6765" s="14"/>
      <c r="N6765" s="14"/>
      <c r="O6765" s="14"/>
      <c r="P6765" s="14"/>
      <c r="Q6765" s="14"/>
    </row>
    <row r="6766" spans="10:17" x14ac:dyDescent="0.25">
      <c r="J6766" s="14"/>
      <c r="K6766" s="14"/>
      <c r="L6766" s="14"/>
      <c r="M6766" s="14"/>
      <c r="N6766" s="14"/>
      <c r="O6766" s="14"/>
      <c r="P6766" s="14"/>
      <c r="Q6766" s="14"/>
    </row>
    <row r="6767" spans="10:17" x14ac:dyDescent="0.25">
      <c r="J6767" s="14"/>
      <c r="K6767" s="14"/>
      <c r="L6767" s="14"/>
      <c r="M6767" s="14"/>
      <c r="N6767" s="14"/>
      <c r="O6767" s="14"/>
      <c r="P6767" s="14"/>
      <c r="Q6767" s="14"/>
    </row>
    <row r="6768" spans="10:17" x14ac:dyDescent="0.25">
      <c r="J6768" s="14"/>
      <c r="K6768" s="14"/>
      <c r="L6768" s="14"/>
      <c r="M6768" s="14"/>
      <c r="N6768" s="14"/>
      <c r="O6768" s="14"/>
      <c r="P6768" s="14"/>
      <c r="Q6768" s="14"/>
    </row>
    <row r="6769" spans="10:17" x14ac:dyDescent="0.25">
      <c r="J6769" s="14"/>
      <c r="K6769" s="14"/>
      <c r="L6769" s="14"/>
      <c r="M6769" s="14"/>
      <c r="N6769" s="14"/>
      <c r="O6769" s="14"/>
      <c r="P6769" s="14"/>
      <c r="Q6769" s="14"/>
    </row>
    <row r="6770" spans="10:17" x14ac:dyDescent="0.25">
      <c r="J6770" s="14"/>
      <c r="K6770" s="14"/>
      <c r="L6770" s="14"/>
      <c r="M6770" s="14"/>
      <c r="N6770" s="14"/>
      <c r="O6770" s="14"/>
      <c r="P6770" s="14"/>
      <c r="Q6770" s="14"/>
    </row>
    <row r="6771" spans="10:17" x14ac:dyDescent="0.25">
      <c r="J6771" s="14"/>
      <c r="K6771" s="14"/>
      <c r="L6771" s="14"/>
      <c r="M6771" s="14"/>
      <c r="N6771" s="14"/>
      <c r="O6771" s="14"/>
      <c r="P6771" s="14"/>
      <c r="Q6771" s="14"/>
    </row>
    <row r="6772" spans="10:17" x14ac:dyDescent="0.25">
      <c r="J6772" s="14"/>
      <c r="K6772" s="14"/>
      <c r="L6772" s="14"/>
      <c r="M6772" s="14"/>
      <c r="N6772" s="14"/>
      <c r="O6772" s="14"/>
      <c r="P6772" s="14"/>
      <c r="Q6772" s="14"/>
    </row>
    <row r="6773" spans="10:17" x14ac:dyDescent="0.25">
      <c r="J6773" s="14"/>
      <c r="K6773" s="14"/>
      <c r="L6773" s="14"/>
      <c r="M6773" s="14"/>
      <c r="N6773" s="14"/>
      <c r="O6773" s="14"/>
      <c r="P6773" s="14"/>
      <c r="Q6773" s="14"/>
    </row>
    <row r="6774" spans="10:17" x14ac:dyDescent="0.25">
      <c r="J6774" s="14"/>
      <c r="K6774" s="14"/>
      <c r="L6774" s="14"/>
      <c r="M6774" s="14"/>
      <c r="N6774" s="14"/>
      <c r="O6774" s="14"/>
      <c r="P6774" s="14"/>
      <c r="Q6774" s="14"/>
    </row>
    <row r="6775" spans="10:17" x14ac:dyDescent="0.25">
      <c r="J6775" s="14"/>
      <c r="K6775" s="14"/>
      <c r="L6775" s="14"/>
      <c r="M6775" s="14"/>
      <c r="N6775" s="14"/>
      <c r="O6775" s="14"/>
      <c r="P6775" s="14"/>
      <c r="Q6775" s="14"/>
    </row>
    <row r="6776" spans="10:17" x14ac:dyDescent="0.25">
      <c r="J6776" s="14"/>
      <c r="K6776" s="14"/>
      <c r="L6776" s="14"/>
      <c r="M6776" s="14"/>
      <c r="N6776" s="14"/>
      <c r="O6776" s="14"/>
      <c r="P6776" s="14"/>
      <c r="Q6776" s="14"/>
    </row>
    <row r="6777" spans="10:17" x14ac:dyDescent="0.25">
      <c r="J6777" s="14"/>
      <c r="K6777" s="14"/>
      <c r="L6777" s="14"/>
      <c r="M6777" s="14"/>
      <c r="N6777" s="14"/>
      <c r="O6777" s="14"/>
      <c r="P6777" s="14"/>
      <c r="Q6777" s="14"/>
    </row>
    <row r="6778" spans="10:17" x14ac:dyDescent="0.25">
      <c r="J6778" s="14"/>
      <c r="K6778" s="14"/>
      <c r="L6778" s="14"/>
      <c r="M6778" s="14"/>
      <c r="N6778" s="14"/>
      <c r="O6778" s="14"/>
      <c r="P6778" s="14"/>
      <c r="Q6778" s="14"/>
    </row>
    <row r="6779" spans="10:17" x14ac:dyDescent="0.25">
      <c r="J6779" s="14"/>
      <c r="K6779" s="14"/>
      <c r="L6779" s="14"/>
      <c r="M6779" s="14"/>
      <c r="N6779" s="14"/>
      <c r="O6779" s="14"/>
      <c r="P6779" s="14"/>
      <c r="Q6779" s="14"/>
    </row>
    <row r="6780" spans="10:17" x14ac:dyDescent="0.25">
      <c r="J6780" s="14"/>
      <c r="K6780" s="14"/>
      <c r="L6780" s="14"/>
      <c r="M6780" s="14"/>
      <c r="N6780" s="14"/>
      <c r="O6780" s="14"/>
      <c r="P6780" s="14"/>
      <c r="Q6780" s="14"/>
    </row>
    <row r="6781" spans="10:17" x14ac:dyDescent="0.25">
      <c r="J6781" s="14"/>
      <c r="K6781" s="14"/>
      <c r="L6781" s="14"/>
      <c r="M6781" s="14"/>
      <c r="N6781" s="14"/>
      <c r="O6781" s="14"/>
      <c r="P6781" s="14"/>
      <c r="Q6781" s="14"/>
    </row>
    <row r="6782" spans="10:17" x14ac:dyDescent="0.25">
      <c r="J6782" s="14"/>
      <c r="K6782" s="14"/>
      <c r="L6782" s="14"/>
      <c r="M6782" s="14"/>
      <c r="N6782" s="14"/>
      <c r="O6782" s="14"/>
      <c r="P6782" s="14"/>
      <c r="Q6782" s="14"/>
    </row>
    <row r="6783" spans="10:17" x14ac:dyDescent="0.25">
      <c r="J6783" s="14"/>
      <c r="K6783" s="14"/>
      <c r="L6783" s="14"/>
      <c r="M6783" s="14"/>
      <c r="N6783" s="14"/>
      <c r="O6783" s="14"/>
      <c r="P6783" s="14"/>
      <c r="Q6783" s="14"/>
    </row>
    <row r="6784" spans="10:17" x14ac:dyDescent="0.25">
      <c r="J6784" s="14"/>
      <c r="K6784" s="14"/>
      <c r="L6784" s="14"/>
      <c r="M6784" s="14"/>
      <c r="N6784" s="14"/>
      <c r="O6784" s="14"/>
      <c r="P6784" s="14"/>
      <c r="Q6784" s="14"/>
    </row>
    <row r="6785" spans="10:17" x14ac:dyDescent="0.25">
      <c r="J6785" s="14"/>
      <c r="K6785" s="14"/>
      <c r="L6785" s="14"/>
      <c r="M6785" s="14"/>
      <c r="N6785" s="14"/>
      <c r="O6785" s="14"/>
      <c r="P6785" s="14"/>
      <c r="Q6785" s="14"/>
    </row>
    <row r="6786" spans="10:17" x14ac:dyDescent="0.25">
      <c r="J6786" s="14"/>
      <c r="K6786" s="14"/>
      <c r="L6786" s="14"/>
      <c r="M6786" s="14"/>
      <c r="N6786" s="14"/>
      <c r="O6786" s="14"/>
      <c r="P6786" s="14"/>
      <c r="Q6786" s="14"/>
    </row>
    <row r="6787" spans="10:17" x14ac:dyDescent="0.25">
      <c r="J6787" s="14"/>
      <c r="K6787" s="14"/>
      <c r="L6787" s="14"/>
      <c r="M6787" s="14"/>
      <c r="N6787" s="14"/>
      <c r="O6787" s="14"/>
      <c r="P6787" s="14"/>
      <c r="Q6787" s="14"/>
    </row>
    <row r="6788" spans="10:17" x14ac:dyDescent="0.25">
      <c r="J6788" s="14"/>
      <c r="K6788" s="14"/>
      <c r="L6788" s="14"/>
      <c r="M6788" s="14"/>
      <c r="N6788" s="14"/>
      <c r="O6788" s="14"/>
      <c r="P6788" s="14"/>
      <c r="Q6788" s="14"/>
    </row>
    <row r="6789" spans="10:17" x14ac:dyDescent="0.25">
      <c r="J6789" s="14"/>
      <c r="K6789" s="14"/>
      <c r="L6789" s="14"/>
      <c r="M6789" s="14"/>
      <c r="N6789" s="14"/>
      <c r="O6789" s="14"/>
      <c r="P6789" s="14"/>
      <c r="Q6789" s="14"/>
    </row>
    <row r="6790" spans="10:17" x14ac:dyDescent="0.25">
      <c r="J6790" s="14"/>
      <c r="K6790" s="14"/>
      <c r="L6790" s="14"/>
      <c r="M6790" s="14"/>
      <c r="N6790" s="14"/>
      <c r="O6790" s="14"/>
      <c r="P6790" s="14"/>
      <c r="Q6790" s="14"/>
    </row>
    <row r="6791" spans="10:17" x14ac:dyDescent="0.25">
      <c r="J6791" s="14"/>
      <c r="K6791" s="14"/>
      <c r="L6791" s="14"/>
      <c r="M6791" s="14"/>
      <c r="N6791" s="14"/>
      <c r="O6791" s="14"/>
      <c r="P6791" s="14"/>
      <c r="Q6791" s="14"/>
    </row>
    <row r="6792" spans="10:17" x14ac:dyDescent="0.25">
      <c r="J6792" s="14"/>
      <c r="K6792" s="14"/>
      <c r="L6792" s="14"/>
      <c r="M6792" s="14"/>
      <c r="N6792" s="14"/>
      <c r="O6792" s="14"/>
      <c r="P6792" s="14"/>
      <c r="Q6792" s="14"/>
    </row>
    <row r="6793" spans="10:17" x14ac:dyDescent="0.25">
      <c r="J6793" s="14"/>
      <c r="K6793" s="14"/>
      <c r="L6793" s="14"/>
      <c r="M6793" s="14"/>
      <c r="N6793" s="14"/>
      <c r="O6793" s="14"/>
      <c r="P6793" s="14"/>
      <c r="Q6793" s="14"/>
    </row>
    <row r="6794" spans="10:17" x14ac:dyDescent="0.25">
      <c r="J6794" s="14"/>
      <c r="K6794" s="14"/>
      <c r="L6794" s="14"/>
      <c r="M6794" s="14"/>
      <c r="N6794" s="14"/>
      <c r="O6794" s="14"/>
      <c r="P6794" s="14"/>
      <c r="Q6794" s="14"/>
    </row>
    <row r="6795" spans="10:17" x14ac:dyDescent="0.25">
      <c r="J6795" s="14"/>
      <c r="K6795" s="14"/>
      <c r="L6795" s="14"/>
      <c r="M6795" s="14"/>
      <c r="N6795" s="14"/>
      <c r="O6795" s="14"/>
      <c r="P6795" s="14"/>
      <c r="Q6795" s="14"/>
    </row>
    <row r="6796" spans="10:17" x14ac:dyDescent="0.25">
      <c r="J6796" s="14"/>
      <c r="K6796" s="14"/>
      <c r="L6796" s="14"/>
      <c r="M6796" s="14"/>
      <c r="N6796" s="14"/>
      <c r="O6796" s="14"/>
      <c r="P6796" s="14"/>
      <c r="Q6796" s="14"/>
    </row>
    <row r="6797" spans="10:17" x14ac:dyDescent="0.25">
      <c r="J6797" s="14"/>
      <c r="K6797" s="14"/>
      <c r="L6797" s="14"/>
      <c r="M6797" s="14"/>
      <c r="N6797" s="14"/>
      <c r="O6797" s="14"/>
      <c r="P6797" s="14"/>
      <c r="Q6797" s="14"/>
    </row>
    <row r="6798" spans="10:17" x14ac:dyDescent="0.25">
      <c r="J6798" s="14"/>
      <c r="K6798" s="14"/>
      <c r="L6798" s="14"/>
      <c r="M6798" s="14"/>
      <c r="N6798" s="14"/>
      <c r="O6798" s="14"/>
      <c r="P6798" s="14"/>
      <c r="Q6798" s="14"/>
    </row>
    <row r="6799" spans="10:17" x14ac:dyDescent="0.25">
      <c r="J6799" s="14"/>
      <c r="K6799" s="14"/>
      <c r="L6799" s="14"/>
      <c r="M6799" s="14"/>
      <c r="N6799" s="14"/>
      <c r="O6799" s="14"/>
      <c r="P6799" s="14"/>
      <c r="Q6799" s="14"/>
    </row>
    <row r="6800" spans="10:17" x14ac:dyDescent="0.25">
      <c r="J6800" s="14"/>
      <c r="K6800" s="14"/>
      <c r="L6800" s="14"/>
      <c r="M6800" s="14"/>
      <c r="N6800" s="14"/>
      <c r="O6800" s="14"/>
      <c r="P6800" s="14"/>
      <c r="Q6800" s="14"/>
    </row>
    <row r="6801" spans="10:17" x14ac:dyDescent="0.25">
      <c r="J6801" s="14"/>
      <c r="K6801" s="14"/>
      <c r="L6801" s="14"/>
      <c r="M6801" s="14"/>
      <c r="N6801" s="14"/>
      <c r="O6801" s="14"/>
      <c r="P6801" s="14"/>
      <c r="Q6801" s="14"/>
    </row>
    <row r="6802" spans="10:17" x14ac:dyDescent="0.25">
      <c r="J6802" s="14"/>
      <c r="K6802" s="14"/>
      <c r="L6802" s="14"/>
      <c r="M6802" s="14"/>
      <c r="N6802" s="14"/>
      <c r="O6802" s="14"/>
      <c r="P6802" s="14"/>
      <c r="Q6802" s="14"/>
    </row>
    <row r="6803" spans="10:17" x14ac:dyDescent="0.25">
      <c r="J6803" s="14"/>
      <c r="K6803" s="14"/>
      <c r="L6803" s="14"/>
      <c r="M6803" s="14"/>
      <c r="N6803" s="14"/>
      <c r="O6803" s="14"/>
      <c r="P6803" s="14"/>
      <c r="Q6803" s="14"/>
    </row>
    <row r="6804" spans="10:17" x14ac:dyDescent="0.25">
      <c r="J6804" s="14"/>
      <c r="K6804" s="14"/>
      <c r="L6804" s="14"/>
      <c r="M6804" s="14"/>
      <c r="N6804" s="14"/>
      <c r="O6804" s="14"/>
      <c r="P6804" s="14"/>
      <c r="Q6804" s="14"/>
    </row>
    <row r="6805" spans="10:17" x14ac:dyDescent="0.25">
      <c r="J6805" s="14"/>
      <c r="K6805" s="14"/>
      <c r="L6805" s="14"/>
      <c r="M6805" s="14"/>
      <c r="N6805" s="14"/>
      <c r="O6805" s="14"/>
      <c r="P6805" s="14"/>
      <c r="Q6805" s="14"/>
    </row>
    <row r="6806" spans="10:17" x14ac:dyDescent="0.25">
      <c r="J6806" s="14"/>
      <c r="K6806" s="14"/>
      <c r="L6806" s="14"/>
      <c r="M6806" s="14"/>
      <c r="N6806" s="14"/>
      <c r="O6806" s="14"/>
      <c r="P6806" s="14"/>
      <c r="Q6806" s="14"/>
    </row>
    <row r="6807" spans="10:17" x14ac:dyDescent="0.25">
      <c r="J6807" s="14"/>
      <c r="K6807" s="14"/>
      <c r="L6807" s="14"/>
      <c r="M6807" s="14"/>
      <c r="N6807" s="14"/>
      <c r="O6807" s="14"/>
      <c r="P6807" s="14"/>
      <c r="Q6807" s="14"/>
    </row>
    <row r="6808" spans="10:17" x14ac:dyDescent="0.25">
      <c r="J6808" s="14"/>
      <c r="K6808" s="14"/>
      <c r="L6808" s="14"/>
      <c r="M6808" s="14"/>
      <c r="N6808" s="14"/>
      <c r="O6808" s="14"/>
      <c r="P6808" s="14"/>
      <c r="Q6808" s="14"/>
    </row>
    <row r="6809" spans="10:17" x14ac:dyDescent="0.25">
      <c r="J6809" s="14"/>
      <c r="K6809" s="14"/>
      <c r="L6809" s="14"/>
      <c r="M6809" s="14"/>
      <c r="N6809" s="14"/>
      <c r="O6809" s="14"/>
      <c r="P6809" s="14"/>
      <c r="Q6809" s="14"/>
    </row>
    <row r="6810" spans="10:17" x14ac:dyDescent="0.25">
      <c r="J6810" s="14"/>
      <c r="K6810" s="14"/>
      <c r="L6810" s="14"/>
      <c r="M6810" s="14"/>
      <c r="N6810" s="14"/>
      <c r="O6810" s="14"/>
      <c r="P6810" s="14"/>
      <c r="Q6810" s="14"/>
    </row>
    <row r="6811" spans="10:17" x14ac:dyDescent="0.25">
      <c r="J6811" s="14"/>
      <c r="K6811" s="14"/>
      <c r="L6811" s="14"/>
      <c r="M6811" s="14"/>
      <c r="N6811" s="14"/>
      <c r="O6811" s="14"/>
      <c r="P6811" s="14"/>
      <c r="Q6811" s="14"/>
    </row>
    <row r="6812" spans="10:17" x14ac:dyDescent="0.25">
      <c r="J6812" s="14"/>
      <c r="K6812" s="14"/>
      <c r="L6812" s="14"/>
      <c r="M6812" s="14"/>
      <c r="N6812" s="14"/>
      <c r="O6812" s="14"/>
      <c r="P6812" s="14"/>
      <c r="Q6812" s="14"/>
    </row>
    <row r="6813" spans="10:17" x14ac:dyDescent="0.25">
      <c r="J6813" s="14"/>
      <c r="K6813" s="14"/>
      <c r="L6813" s="14"/>
      <c r="M6813" s="14"/>
      <c r="N6813" s="14"/>
      <c r="O6813" s="14"/>
      <c r="P6813" s="14"/>
      <c r="Q6813" s="14"/>
    </row>
    <row r="6814" spans="10:17" x14ac:dyDescent="0.25">
      <c r="J6814" s="14"/>
      <c r="K6814" s="14"/>
      <c r="L6814" s="14"/>
      <c r="M6814" s="14"/>
      <c r="N6814" s="14"/>
      <c r="O6814" s="14"/>
      <c r="P6814" s="14"/>
      <c r="Q6814" s="14"/>
    </row>
    <row r="6815" spans="10:17" x14ac:dyDescent="0.25">
      <c r="J6815" s="14"/>
      <c r="K6815" s="14"/>
      <c r="L6815" s="14"/>
      <c r="M6815" s="14"/>
      <c r="N6815" s="14"/>
      <c r="O6815" s="14"/>
      <c r="P6815" s="14"/>
      <c r="Q6815" s="14"/>
    </row>
    <row r="6816" spans="10:17" x14ac:dyDescent="0.25">
      <c r="J6816" s="14"/>
      <c r="K6816" s="14"/>
      <c r="L6816" s="14"/>
      <c r="M6816" s="14"/>
      <c r="N6816" s="14"/>
      <c r="O6816" s="14"/>
      <c r="P6816" s="14"/>
      <c r="Q6816" s="14"/>
    </row>
    <row r="6817" spans="10:17" x14ac:dyDescent="0.25">
      <c r="J6817" s="14"/>
      <c r="K6817" s="14"/>
      <c r="L6817" s="14"/>
      <c r="M6817" s="14"/>
      <c r="N6817" s="14"/>
      <c r="O6817" s="14"/>
      <c r="P6817" s="14"/>
      <c r="Q6817" s="14"/>
    </row>
    <row r="6818" spans="10:17" x14ac:dyDescent="0.25">
      <c r="J6818" s="14"/>
      <c r="K6818" s="14"/>
      <c r="L6818" s="14"/>
      <c r="M6818" s="14"/>
      <c r="N6818" s="14"/>
      <c r="O6818" s="14"/>
      <c r="P6818" s="14"/>
      <c r="Q6818" s="14"/>
    </row>
    <row r="6819" spans="10:17" x14ac:dyDescent="0.25">
      <c r="J6819" s="14"/>
      <c r="K6819" s="14"/>
      <c r="L6819" s="14"/>
      <c r="M6819" s="14"/>
      <c r="N6819" s="14"/>
      <c r="O6819" s="14"/>
      <c r="P6819" s="14"/>
      <c r="Q6819" s="14"/>
    </row>
    <row r="6820" spans="10:17" x14ac:dyDescent="0.25">
      <c r="J6820" s="14"/>
      <c r="K6820" s="14"/>
      <c r="L6820" s="14"/>
      <c r="M6820" s="14"/>
      <c r="N6820" s="14"/>
      <c r="O6820" s="14"/>
      <c r="P6820" s="14"/>
      <c r="Q6820" s="14"/>
    </row>
    <row r="6821" spans="10:17" x14ac:dyDescent="0.25">
      <c r="J6821" s="14"/>
      <c r="K6821" s="14"/>
      <c r="L6821" s="14"/>
      <c r="M6821" s="14"/>
      <c r="N6821" s="14"/>
      <c r="O6821" s="14"/>
      <c r="P6821" s="14"/>
      <c r="Q6821" s="14"/>
    </row>
    <row r="6822" spans="10:17" x14ac:dyDescent="0.25">
      <c r="J6822" s="14"/>
      <c r="K6822" s="14"/>
      <c r="L6822" s="14"/>
      <c r="M6822" s="14"/>
      <c r="N6822" s="14"/>
      <c r="O6822" s="14"/>
      <c r="P6822" s="14"/>
      <c r="Q6822" s="14"/>
    </row>
    <row r="6823" spans="10:17" x14ac:dyDescent="0.25">
      <c r="J6823" s="14"/>
      <c r="K6823" s="14"/>
      <c r="L6823" s="14"/>
      <c r="M6823" s="14"/>
      <c r="N6823" s="14"/>
      <c r="O6823" s="14"/>
      <c r="P6823" s="14"/>
      <c r="Q6823" s="14"/>
    </row>
    <row r="6824" spans="10:17" x14ac:dyDescent="0.25">
      <c r="J6824" s="14"/>
      <c r="K6824" s="14"/>
      <c r="L6824" s="14"/>
      <c r="M6824" s="14"/>
      <c r="N6824" s="14"/>
      <c r="O6824" s="14"/>
      <c r="P6824" s="14"/>
      <c r="Q6824" s="14"/>
    </row>
    <row r="6825" spans="10:17" x14ac:dyDescent="0.25">
      <c r="J6825" s="14"/>
      <c r="K6825" s="14"/>
      <c r="L6825" s="14"/>
      <c r="M6825" s="14"/>
      <c r="N6825" s="14"/>
      <c r="O6825" s="14"/>
      <c r="P6825" s="14"/>
      <c r="Q6825" s="14"/>
    </row>
    <row r="6826" spans="10:17" x14ac:dyDescent="0.25">
      <c r="J6826" s="14"/>
      <c r="K6826" s="14"/>
      <c r="L6826" s="14"/>
      <c r="M6826" s="14"/>
      <c r="N6826" s="14"/>
      <c r="O6826" s="14"/>
      <c r="P6826" s="14"/>
      <c r="Q6826" s="14"/>
    </row>
    <row r="6827" spans="10:17" x14ac:dyDescent="0.25">
      <c r="J6827" s="14"/>
      <c r="K6827" s="14"/>
      <c r="L6827" s="14"/>
      <c r="M6827" s="14"/>
      <c r="N6827" s="14"/>
      <c r="O6827" s="14"/>
      <c r="P6827" s="14"/>
      <c r="Q6827" s="14"/>
    </row>
    <row r="6828" spans="10:17" x14ac:dyDescent="0.25">
      <c r="J6828" s="14"/>
      <c r="K6828" s="14"/>
      <c r="L6828" s="14"/>
      <c r="M6828" s="14"/>
      <c r="N6828" s="14"/>
      <c r="O6828" s="14"/>
      <c r="P6828" s="14"/>
      <c r="Q6828" s="14"/>
    </row>
    <row r="6829" spans="10:17" x14ac:dyDescent="0.25">
      <c r="J6829" s="14"/>
      <c r="K6829" s="14"/>
      <c r="L6829" s="14"/>
      <c r="M6829" s="14"/>
      <c r="N6829" s="14"/>
      <c r="O6829" s="14"/>
      <c r="P6829" s="14"/>
      <c r="Q6829" s="14"/>
    </row>
    <row r="6830" spans="10:17" x14ac:dyDescent="0.25">
      <c r="J6830" s="14"/>
      <c r="K6830" s="14"/>
      <c r="L6830" s="14"/>
      <c r="M6830" s="14"/>
      <c r="N6830" s="14"/>
      <c r="O6830" s="14"/>
      <c r="P6830" s="14"/>
      <c r="Q6830" s="14"/>
    </row>
    <row r="6831" spans="10:17" x14ac:dyDescent="0.25">
      <c r="J6831" s="14"/>
      <c r="K6831" s="14"/>
      <c r="L6831" s="14"/>
      <c r="M6831" s="14"/>
      <c r="N6831" s="14"/>
      <c r="O6831" s="14"/>
      <c r="P6831" s="14"/>
      <c r="Q6831" s="14"/>
    </row>
    <row r="6832" spans="10:17" x14ac:dyDescent="0.25">
      <c r="J6832" s="14"/>
      <c r="K6832" s="14"/>
      <c r="L6832" s="14"/>
      <c r="M6832" s="14"/>
      <c r="N6832" s="14"/>
      <c r="O6832" s="14"/>
      <c r="P6832" s="14"/>
      <c r="Q6832" s="14"/>
    </row>
    <row r="6833" spans="10:17" x14ac:dyDescent="0.25">
      <c r="J6833" s="14"/>
      <c r="K6833" s="14"/>
      <c r="L6833" s="14"/>
      <c r="M6833" s="14"/>
      <c r="N6833" s="14"/>
      <c r="O6833" s="14"/>
      <c r="P6833" s="14"/>
      <c r="Q6833" s="14"/>
    </row>
    <row r="6834" spans="10:17" x14ac:dyDescent="0.25">
      <c r="J6834" s="14"/>
      <c r="K6834" s="14"/>
      <c r="L6834" s="14"/>
      <c r="M6834" s="14"/>
      <c r="N6834" s="14"/>
      <c r="O6834" s="14"/>
      <c r="P6834" s="14"/>
      <c r="Q6834" s="14"/>
    </row>
    <row r="6835" spans="10:17" x14ac:dyDescent="0.25">
      <c r="J6835" s="14"/>
      <c r="K6835" s="14"/>
      <c r="L6835" s="14"/>
      <c r="M6835" s="14"/>
      <c r="N6835" s="14"/>
      <c r="O6835" s="14"/>
      <c r="P6835" s="14"/>
      <c r="Q6835" s="14"/>
    </row>
    <row r="6836" spans="10:17" x14ac:dyDescent="0.25">
      <c r="J6836" s="14"/>
      <c r="K6836" s="14"/>
      <c r="L6836" s="14"/>
      <c r="M6836" s="14"/>
      <c r="N6836" s="14"/>
      <c r="O6836" s="14"/>
      <c r="P6836" s="14"/>
      <c r="Q6836" s="14"/>
    </row>
    <row r="6837" spans="10:17" x14ac:dyDescent="0.25">
      <c r="J6837" s="14"/>
      <c r="K6837" s="14"/>
      <c r="L6837" s="14"/>
      <c r="M6837" s="14"/>
      <c r="N6837" s="14"/>
      <c r="O6837" s="14"/>
      <c r="P6837" s="14"/>
      <c r="Q6837" s="14"/>
    </row>
    <row r="6838" spans="10:17" x14ac:dyDescent="0.25">
      <c r="J6838" s="14"/>
      <c r="K6838" s="14"/>
      <c r="L6838" s="14"/>
      <c r="M6838" s="14"/>
      <c r="N6838" s="14"/>
      <c r="O6838" s="14"/>
      <c r="P6838" s="14"/>
      <c r="Q6838" s="14"/>
    </row>
    <row r="6839" spans="10:17" x14ac:dyDescent="0.25">
      <c r="J6839" s="14"/>
      <c r="K6839" s="14"/>
      <c r="L6839" s="14"/>
      <c r="M6839" s="14"/>
      <c r="N6839" s="14"/>
      <c r="O6839" s="14"/>
      <c r="P6839" s="14"/>
      <c r="Q6839" s="14"/>
    </row>
    <row r="6840" spans="10:17" x14ac:dyDescent="0.25">
      <c r="J6840" s="14"/>
      <c r="K6840" s="14"/>
      <c r="L6840" s="14"/>
      <c r="M6840" s="14"/>
      <c r="N6840" s="14"/>
      <c r="O6840" s="14"/>
      <c r="P6840" s="14"/>
      <c r="Q6840" s="14"/>
    </row>
    <row r="6841" spans="10:17" x14ac:dyDescent="0.25">
      <c r="J6841" s="14"/>
      <c r="K6841" s="14"/>
      <c r="L6841" s="14"/>
      <c r="M6841" s="14"/>
      <c r="N6841" s="14"/>
      <c r="O6841" s="14"/>
      <c r="P6841" s="14"/>
      <c r="Q6841" s="14"/>
    </row>
    <row r="6842" spans="10:17" x14ac:dyDescent="0.25">
      <c r="J6842" s="14"/>
      <c r="K6842" s="14"/>
      <c r="L6842" s="14"/>
      <c r="M6842" s="14"/>
      <c r="N6842" s="14"/>
      <c r="O6842" s="14"/>
      <c r="P6842" s="14"/>
      <c r="Q6842" s="14"/>
    </row>
    <row r="6843" spans="10:17" x14ac:dyDescent="0.25">
      <c r="J6843" s="14"/>
      <c r="K6843" s="14"/>
      <c r="L6843" s="14"/>
      <c r="M6843" s="14"/>
      <c r="N6843" s="14"/>
      <c r="O6843" s="14"/>
      <c r="P6843" s="14"/>
      <c r="Q6843" s="14"/>
    </row>
    <row r="6844" spans="10:17" x14ac:dyDescent="0.25">
      <c r="J6844" s="14"/>
      <c r="K6844" s="14"/>
      <c r="L6844" s="14"/>
      <c r="M6844" s="14"/>
      <c r="N6844" s="14"/>
      <c r="O6844" s="14"/>
      <c r="P6844" s="14"/>
      <c r="Q6844" s="14"/>
    </row>
    <row r="6845" spans="10:17" x14ac:dyDescent="0.25">
      <c r="J6845" s="14"/>
      <c r="K6845" s="14"/>
      <c r="L6845" s="14"/>
      <c r="M6845" s="14"/>
      <c r="N6845" s="14"/>
      <c r="O6845" s="14"/>
      <c r="P6845" s="14"/>
      <c r="Q6845" s="14"/>
    </row>
    <row r="6846" spans="10:17" x14ac:dyDescent="0.25">
      <c r="J6846" s="14"/>
      <c r="K6846" s="14"/>
      <c r="L6846" s="14"/>
      <c r="M6846" s="14"/>
      <c r="N6846" s="14"/>
      <c r="O6846" s="14"/>
      <c r="P6846" s="14"/>
      <c r="Q6846" s="14"/>
    </row>
    <row r="6847" spans="10:17" x14ac:dyDescent="0.25">
      <c r="J6847" s="14"/>
      <c r="K6847" s="14"/>
      <c r="L6847" s="14"/>
      <c r="M6847" s="14"/>
      <c r="N6847" s="14"/>
      <c r="O6847" s="14"/>
      <c r="P6847" s="14"/>
      <c r="Q6847" s="14"/>
    </row>
    <row r="6848" spans="10:17" x14ac:dyDescent="0.25">
      <c r="J6848" s="14"/>
      <c r="K6848" s="14"/>
      <c r="L6848" s="14"/>
      <c r="M6848" s="14"/>
      <c r="N6848" s="14"/>
      <c r="O6848" s="14"/>
      <c r="P6848" s="14"/>
      <c r="Q6848" s="14"/>
    </row>
    <row r="6849" spans="10:17" x14ac:dyDescent="0.25">
      <c r="J6849" s="14"/>
      <c r="K6849" s="14"/>
      <c r="L6849" s="14"/>
      <c r="M6849" s="14"/>
      <c r="N6849" s="14"/>
      <c r="O6849" s="14"/>
      <c r="P6849" s="14"/>
      <c r="Q6849" s="14"/>
    </row>
    <row r="6850" spans="10:17" x14ac:dyDescent="0.25">
      <c r="J6850" s="14"/>
      <c r="K6850" s="14"/>
      <c r="L6850" s="14"/>
      <c r="M6850" s="14"/>
      <c r="N6850" s="14"/>
      <c r="O6850" s="14"/>
      <c r="P6850" s="14"/>
      <c r="Q6850" s="14"/>
    </row>
    <row r="6851" spans="10:17" x14ac:dyDescent="0.25">
      <c r="J6851" s="14"/>
      <c r="K6851" s="14"/>
      <c r="L6851" s="14"/>
      <c r="M6851" s="14"/>
      <c r="N6851" s="14"/>
      <c r="O6851" s="14"/>
      <c r="P6851" s="14"/>
      <c r="Q6851" s="14"/>
    </row>
    <row r="6852" spans="10:17" x14ac:dyDescent="0.25">
      <c r="J6852" s="14"/>
      <c r="K6852" s="14"/>
      <c r="L6852" s="14"/>
      <c r="M6852" s="14"/>
      <c r="N6852" s="14"/>
      <c r="O6852" s="14"/>
      <c r="P6852" s="14"/>
      <c r="Q6852" s="14"/>
    </row>
    <row r="6853" spans="10:17" x14ac:dyDescent="0.25">
      <c r="J6853" s="14"/>
      <c r="K6853" s="14"/>
      <c r="L6853" s="14"/>
      <c r="M6853" s="14"/>
      <c r="N6853" s="14"/>
      <c r="O6853" s="14"/>
      <c r="P6853" s="14"/>
      <c r="Q6853" s="14"/>
    </row>
    <row r="6854" spans="10:17" x14ac:dyDescent="0.25">
      <c r="J6854" s="14"/>
      <c r="K6854" s="14"/>
      <c r="L6854" s="14"/>
      <c r="M6854" s="14"/>
      <c r="N6854" s="14"/>
      <c r="O6854" s="14"/>
      <c r="P6854" s="14"/>
      <c r="Q6854" s="14"/>
    </row>
    <row r="6855" spans="10:17" x14ac:dyDescent="0.25">
      <c r="J6855" s="14"/>
      <c r="K6855" s="14"/>
      <c r="L6855" s="14"/>
      <c r="M6855" s="14"/>
      <c r="N6855" s="14"/>
      <c r="O6855" s="14"/>
      <c r="P6855" s="14"/>
      <c r="Q6855" s="14"/>
    </row>
    <row r="6856" spans="10:17" x14ac:dyDescent="0.25">
      <c r="J6856" s="14"/>
      <c r="K6856" s="14"/>
      <c r="L6856" s="14"/>
      <c r="M6856" s="14"/>
      <c r="N6856" s="14"/>
      <c r="O6856" s="14"/>
      <c r="P6856" s="14"/>
      <c r="Q6856" s="14"/>
    </row>
    <row r="6857" spans="10:17" x14ac:dyDescent="0.25">
      <c r="J6857" s="14"/>
      <c r="K6857" s="14"/>
      <c r="L6857" s="14"/>
      <c r="M6857" s="14"/>
      <c r="N6857" s="14"/>
      <c r="O6857" s="14"/>
      <c r="P6857" s="14"/>
      <c r="Q6857" s="14"/>
    </row>
    <row r="6858" spans="10:17" x14ac:dyDescent="0.25">
      <c r="J6858" s="14"/>
      <c r="K6858" s="14"/>
      <c r="L6858" s="14"/>
      <c r="M6858" s="14"/>
      <c r="N6858" s="14"/>
      <c r="O6858" s="14"/>
      <c r="P6858" s="14"/>
      <c r="Q6858" s="14"/>
    </row>
    <row r="6859" spans="10:17" x14ac:dyDescent="0.25">
      <c r="J6859" s="14"/>
      <c r="K6859" s="14"/>
      <c r="L6859" s="14"/>
      <c r="M6859" s="14"/>
      <c r="N6859" s="14"/>
      <c r="O6859" s="14"/>
      <c r="P6859" s="14"/>
      <c r="Q6859" s="14"/>
    </row>
    <row r="6860" spans="10:17" x14ac:dyDescent="0.25">
      <c r="J6860" s="14"/>
      <c r="K6860" s="14"/>
      <c r="L6860" s="14"/>
      <c r="M6860" s="14"/>
      <c r="N6860" s="14"/>
      <c r="O6860" s="14"/>
      <c r="P6860" s="14"/>
      <c r="Q6860" s="14"/>
    </row>
    <row r="6861" spans="10:17" x14ac:dyDescent="0.25">
      <c r="J6861" s="14"/>
      <c r="K6861" s="14"/>
      <c r="L6861" s="14"/>
      <c r="M6861" s="14"/>
      <c r="N6861" s="14"/>
      <c r="O6861" s="14"/>
      <c r="P6861" s="14"/>
      <c r="Q6861" s="14"/>
    </row>
    <row r="6862" spans="10:17" x14ac:dyDescent="0.25">
      <c r="J6862" s="14"/>
      <c r="K6862" s="14"/>
      <c r="L6862" s="14"/>
      <c r="M6862" s="14"/>
      <c r="N6862" s="14"/>
      <c r="O6862" s="14"/>
      <c r="P6862" s="14"/>
      <c r="Q6862" s="14"/>
    </row>
    <row r="6863" spans="10:17" x14ac:dyDescent="0.25">
      <c r="J6863" s="14"/>
      <c r="K6863" s="14"/>
      <c r="L6863" s="14"/>
      <c r="M6863" s="14"/>
      <c r="N6863" s="14"/>
      <c r="O6863" s="14"/>
      <c r="P6863" s="14"/>
      <c r="Q6863" s="14"/>
    </row>
    <row r="6864" spans="10:17" x14ac:dyDescent="0.25">
      <c r="J6864" s="14"/>
      <c r="K6864" s="14"/>
      <c r="L6864" s="14"/>
      <c r="M6864" s="14"/>
      <c r="N6864" s="14"/>
      <c r="O6864" s="14"/>
      <c r="P6864" s="14"/>
      <c r="Q6864" s="14"/>
    </row>
    <row r="6865" spans="10:17" x14ac:dyDescent="0.25">
      <c r="J6865" s="14"/>
      <c r="K6865" s="14"/>
      <c r="L6865" s="14"/>
      <c r="M6865" s="14"/>
      <c r="N6865" s="14"/>
      <c r="O6865" s="14"/>
      <c r="P6865" s="14"/>
      <c r="Q6865" s="14"/>
    </row>
    <row r="6866" spans="10:17" x14ac:dyDescent="0.25">
      <c r="J6866" s="14"/>
      <c r="K6866" s="14"/>
      <c r="L6866" s="14"/>
      <c r="M6866" s="14"/>
      <c r="N6866" s="14"/>
      <c r="O6866" s="14"/>
      <c r="P6866" s="14"/>
      <c r="Q6866" s="14"/>
    </row>
    <row r="6867" spans="10:17" x14ac:dyDescent="0.25">
      <c r="J6867" s="14"/>
      <c r="K6867" s="14"/>
      <c r="L6867" s="14"/>
      <c r="M6867" s="14"/>
      <c r="N6867" s="14"/>
      <c r="O6867" s="14"/>
      <c r="P6867" s="14"/>
      <c r="Q6867" s="14"/>
    </row>
    <row r="6868" spans="10:17" x14ac:dyDescent="0.25">
      <c r="J6868" s="14"/>
      <c r="K6868" s="14"/>
      <c r="L6868" s="14"/>
      <c r="M6868" s="14"/>
      <c r="N6868" s="14"/>
      <c r="O6868" s="14"/>
      <c r="P6868" s="14"/>
      <c r="Q6868" s="14"/>
    </row>
    <row r="6869" spans="10:17" x14ac:dyDescent="0.25">
      <c r="J6869" s="14"/>
      <c r="K6869" s="14"/>
      <c r="L6869" s="14"/>
      <c r="M6869" s="14"/>
      <c r="N6869" s="14"/>
      <c r="O6869" s="14"/>
      <c r="P6869" s="14"/>
      <c r="Q6869" s="14"/>
    </row>
    <row r="6870" spans="10:17" x14ac:dyDescent="0.25">
      <c r="J6870" s="14"/>
      <c r="K6870" s="14"/>
      <c r="L6870" s="14"/>
      <c r="M6870" s="14"/>
      <c r="N6870" s="14"/>
      <c r="O6870" s="14"/>
      <c r="P6870" s="14"/>
      <c r="Q6870" s="14"/>
    </row>
    <row r="6871" spans="10:17" x14ac:dyDescent="0.25">
      <c r="J6871" s="14"/>
      <c r="K6871" s="14"/>
      <c r="L6871" s="14"/>
      <c r="M6871" s="14"/>
      <c r="N6871" s="14"/>
      <c r="O6871" s="14"/>
      <c r="P6871" s="14"/>
      <c r="Q6871" s="14"/>
    </row>
    <row r="6872" spans="10:17" x14ac:dyDescent="0.25">
      <c r="J6872" s="14"/>
      <c r="K6872" s="14"/>
      <c r="L6872" s="14"/>
      <c r="M6872" s="14"/>
      <c r="N6872" s="14"/>
      <c r="O6872" s="14"/>
      <c r="P6872" s="14"/>
      <c r="Q6872" s="14"/>
    </row>
    <row r="6873" spans="10:17" x14ac:dyDescent="0.25">
      <c r="J6873" s="14"/>
      <c r="K6873" s="14"/>
      <c r="L6873" s="14"/>
      <c r="M6873" s="14"/>
      <c r="N6873" s="14"/>
      <c r="O6873" s="14"/>
      <c r="P6873" s="14"/>
      <c r="Q6873" s="14"/>
    </row>
    <row r="6874" spans="10:17" x14ac:dyDescent="0.25">
      <c r="J6874" s="14"/>
      <c r="K6874" s="14"/>
      <c r="L6874" s="14"/>
      <c r="M6874" s="14"/>
      <c r="N6874" s="14"/>
      <c r="O6874" s="14"/>
      <c r="P6874" s="14"/>
      <c r="Q6874" s="14"/>
    </row>
    <row r="6875" spans="10:17" x14ac:dyDescent="0.25">
      <c r="J6875" s="14"/>
      <c r="K6875" s="14"/>
      <c r="L6875" s="14"/>
      <c r="M6875" s="14"/>
      <c r="N6875" s="14"/>
      <c r="O6875" s="14"/>
      <c r="P6875" s="14"/>
      <c r="Q6875" s="14"/>
    </row>
    <row r="6876" spans="10:17" x14ac:dyDescent="0.25">
      <c r="J6876" s="14"/>
      <c r="K6876" s="14"/>
      <c r="L6876" s="14"/>
      <c r="M6876" s="14"/>
      <c r="N6876" s="14"/>
      <c r="O6876" s="14"/>
      <c r="P6876" s="14"/>
      <c r="Q6876" s="14"/>
    </row>
    <row r="6877" spans="10:17" x14ac:dyDescent="0.25">
      <c r="J6877" s="14"/>
      <c r="K6877" s="14"/>
      <c r="L6877" s="14"/>
      <c r="M6877" s="14"/>
      <c r="N6877" s="14"/>
      <c r="O6877" s="14"/>
      <c r="P6877" s="14"/>
      <c r="Q6877" s="14"/>
    </row>
    <row r="6878" spans="10:17" x14ac:dyDescent="0.25">
      <c r="J6878" s="14"/>
      <c r="K6878" s="14"/>
      <c r="L6878" s="14"/>
      <c r="M6878" s="14"/>
      <c r="N6878" s="14"/>
      <c r="O6878" s="14"/>
      <c r="P6878" s="14"/>
      <c r="Q6878" s="14"/>
    </row>
    <row r="6879" spans="10:17" x14ac:dyDescent="0.25">
      <c r="J6879" s="14"/>
      <c r="K6879" s="14"/>
      <c r="L6879" s="14"/>
      <c r="M6879" s="14"/>
      <c r="N6879" s="14"/>
      <c r="O6879" s="14"/>
      <c r="P6879" s="14"/>
      <c r="Q6879" s="14"/>
    </row>
    <row r="6880" spans="10:17" x14ac:dyDescent="0.25">
      <c r="J6880" s="14"/>
      <c r="K6880" s="14"/>
      <c r="L6880" s="14"/>
      <c r="M6880" s="14"/>
      <c r="N6880" s="14"/>
      <c r="O6880" s="14"/>
      <c r="P6880" s="14"/>
      <c r="Q6880" s="14"/>
    </row>
    <row r="6881" spans="10:17" x14ac:dyDescent="0.25">
      <c r="J6881" s="14"/>
      <c r="K6881" s="14"/>
      <c r="L6881" s="14"/>
      <c r="M6881" s="14"/>
      <c r="N6881" s="14"/>
      <c r="O6881" s="14"/>
      <c r="P6881" s="14"/>
      <c r="Q6881" s="14"/>
    </row>
    <row r="6882" spans="10:17" x14ac:dyDescent="0.25">
      <c r="J6882" s="14"/>
      <c r="K6882" s="14"/>
      <c r="L6882" s="14"/>
      <c r="M6882" s="14"/>
      <c r="N6882" s="14"/>
      <c r="O6882" s="14"/>
      <c r="P6882" s="14"/>
      <c r="Q6882" s="14"/>
    </row>
    <row r="6883" spans="10:17" x14ac:dyDescent="0.25">
      <c r="J6883" s="14"/>
      <c r="K6883" s="14"/>
      <c r="L6883" s="14"/>
      <c r="M6883" s="14"/>
      <c r="N6883" s="14"/>
      <c r="O6883" s="14"/>
      <c r="P6883" s="14"/>
      <c r="Q6883" s="14"/>
    </row>
    <row r="6884" spans="10:17" x14ac:dyDescent="0.25">
      <c r="J6884" s="14"/>
      <c r="K6884" s="14"/>
      <c r="L6884" s="14"/>
      <c r="M6884" s="14"/>
      <c r="N6884" s="14"/>
      <c r="O6884" s="14"/>
      <c r="P6884" s="14"/>
      <c r="Q6884" s="14"/>
    </row>
    <row r="6885" spans="10:17" x14ac:dyDescent="0.25">
      <c r="J6885" s="14"/>
      <c r="K6885" s="14"/>
      <c r="L6885" s="14"/>
      <c r="M6885" s="14"/>
      <c r="N6885" s="14"/>
      <c r="O6885" s="14"/>
      <c r="P6885" s="14"/>
      <c r="Q6885" s="14"/>
    </row>
    <row r="6886" spans="10:17" x14ac:dyDescent="0.25">
      <c r="J6886" s="14"/>
      <c r="K6886" s="14"/>
      <c r="L6886" s="14"/>
      <c r="M6886" s="14"/>
      <c r="N6886" s="14"/>
      <c r="O6886" s="14"/>
      <c r="P6886" s="14"/>
      <c r="Q6886" s="14"/>
    </row>
    <row r="6887" spans="10:17" x14ac:dyDescent="0.25">
      <c r="J6887" s="14"/>
      <c r="K6887" s="14"/>
      <c r="L6887" s="14"/>
      <c r="M6887" s="14"/>
      <c r="N6887" s="14"/>
      <c r="O6887" s="14"/>
      <c r="P6887" s="14"/>
      <c r="Q6887" s="14"/>
    </row>
    <row r="6888" spans="10:17" x14ac:dyDescent="0.25">
      <c r="J6888" s="14"/>
      <c r="K6888" s="14"/>
      <c r="L6888" s="14"/>
      <c r="M6888" s="14"/>
      <c r="N6888" s="14"/>
      <c r="O6888" s="14"/>
      <c r="P6888" s="14"/>
      <c r="Q6888" s="14"/>
    </row>
    <row r="6889" spans="10:17" x14ac:dyDescent="0.25">
      <c r="J6889" s="14"/>
      <c r="K6889" s="14"/>
      <c r="L6889" s="14"/>
      <c r="M6889" s="14"/>
      <c r="N6889" s="14"/>
      <c r="O6889" s="14"/>
      <c r="P6889" s="14"/>
      <c r="Q6889" s="14"/>
    </row>
    <row r="6890" spans="10:17" x14ac:dyDescent="0.25">
      <c r="J6890" s="14"/>
      <c r="K6890" s="14"/>
      <c r="L6890" s="14"/>
      <c r="M6890" s="14"/>
      <c r="N6890" s="14"/>
      <c r="O6890" s="14"/>
      <c r="P6890" s="14"/>
      <c r="Q6890" s="14"/>
    </row>
    <row r="6891" spans="10:17" x14ac:dyDescent="0.25">
      <c r="J6891" s="14"/>
      <c r="K6891" s="14"/>
      <c r="L6891" s="14"/>
      <c r="M6891" s="14"/>
      <c r="N6891" s="14"/>
      <c r="O6891" s="14"/>
      <c r="P6891" s="14"/>
      <c r="Q6891" s="14"/>
    </row>
    <row r="6892" spans="10:17" x14ac:dyDescent="0.25">
      <c r="J6892" s="14"/>
      <c r="K6892" s="14"/>
      <c r="L6892" s="14"/>
      <c r="M6892" s="14"/>
      <c r="N6892" s="14"/>
      <c r="O6892" s="14"/>
      <c r="P6892" s="14"/>
      <c r="Q6892" s="14"/>
    </row>
    <row r="6893" spans="10:17" x14ac:dyDescent="0.25">
      <c r="J6893" s="14"/>
      <c r="K6893" s="14"/>
      <c r="L6893" s="14"/>
      <c r="M6893" s="14"/>
      <c r="N6893" s="14"/>
      <c r="O6893" s="14"/>
      <c r="P6893" s="14"/>
      <c r="Q6893" s="14"/>
    </row>
    <row r="6894" spans="10:17" x14ac:dyDescent="0.25">
      <c r="J6894" s="14"/>
      <c r="K6894" s="14"/>
      <c r="L6894" s="14"/>
      <c r="M6894" s="14"/>
      <c r="N6894" s="14"/>
      <c r="O6894" s="14"/>
      <c r="P6894" s="14"/>
      <c r="Q6894" s="14"/>
    </row>
    <row r="6895" spans="10:17" x14ac:dyDescent="0.25">
      <c r="J6895" s="14"/>
      <c r="K6895" s="14"/>
      <c r="L6895" s="14"/>
      <c r="M6895" s="14"/>
      <c r="N6895" s="14"/>
      <c r="O6895" s="14"/>
      <c r="P6895" s="14"/>
      <c r="Q6895" s="14"/>
    </row>
    <row r="6896" spans="10:17" x14ac:dyDescent="0.25">
      <c r="J6896" s="14"/>
      <c r="K6896" s="14"/>
      <c r="L6896" s="14"/>
      <c r="M6896" s="14"/>
      <c r="N6896" s="14"/>
      <c r="O6896" s="14"/>
      <c r="P6896" s="14"/>
      <c r="Q6896" s="14"/>
    </row>
    <row r="6897" spans="10:17" x14ac:dyDescent="0.25">
      <c r="J6897" s="14"/>
      <c r="K6897" s="14"/>
      <c r="L6897" s="14"/>
      <c r="M6897" s="14"/>
      <c r="N6897" s="14"/>
      <c r="O6897" s="14"/>
      <c r="P6897" s="14"/>
      <c r="Q6897" s="14"/>
    </row>
    <row r="6898" spans="10:17" x14ac:dyDescent="0.25">
      <c r="J6898" s="14"/>
      <c r="K6898" s="14"/>
      <c r="L6898" s="14"/>
      <c r="M6898" s="14"/>
      <c r="N6898" s="14"/>
      <c r="O6898" s="14"/>
      <c r="P6898" s="14"/>
      <c r="Q6898" s="14"/>
    </row>
    <row r="6899" spans="10:17" x14ac:dyDescent="0.25">
      <c r="J6899" s="14"/>
      <c r="K6899" s="14"/>
      <c r="L6899" s="14"/>
      <c r="M6899" s="14"/>
      <c r="N6899" s="14"/>
      <c r="O6899" s="14"/>
      <c r="P6899" s="14"/>
      <c r="Q6899" s="14"/>
    </row>
    <row r="6900" spans="10:17" x14ac:dyDescent="0.25">
      <c r="J6900" s="14"/>
      <c r="K6900" s="14"/>
      <c r="L6900" s="14"/>
      <c r="M6900" s="14"/>
      <c r="N6900" s="14"/>
      <c r="O6900" s="14"/>
      <c r="P6900" s="14"/>
      <c r="Q6900" s="14"/>
    </row>
    <row r="6901" spans="10:17" x14ac:dyDescent="0.25">
      <c r="J6901" s="14"/>
      <c r="K6901" s="14"/>
      <c r="L6901" s="14"/>
      <c r="M6901" s="14"/>
      <c r="N6901" s="14"/>
      <c r="O6901" s="14"/>
      <c r="P6901" s="14"/>
      <c r="Q6901" s="14"/>
    </row>
    <row r="6902" spans="10:17" x14ac:dyDescent="0.25">
      <c r="J6902" s="14"/>
      <c r="K6902" s="14"/>
      <c r="L6902" s="14"/>
      <c r="M6902" s="14"/>
      <c r="N6902" s="14"/>
      <c r="O6902" s="14"/>
      <c r="P6902" s="14"/>
      <c r="Q6902" s="14"/>
    </row>
    <row r="6903" spans="10:17" x14ac:dyDescent="0.25">
      <c r="J6903" s="14"/>
      <c r="K6903" s="14"/>
      <c r="L6903" s="14"/>
      <c r="M6903" s="14"/>
      <c r="N6903" s="14"/>
      <c r="O6903" s="14"/>
      <c r="P6903" s="14"/>
      <c r="Q6903" s="14"/>
    </row>
    <row r="6904" spans="10:17" x14ac:dyDescent="0.25">
      <c r="J6904" s="14"/>
      <c r="K6904" s="14"/>
      <c r="L6904" s="14"/>
      <c r="M6904" s="14"/>
      <c r="N6904" s="14"/>
      <c r="O6904" s="14"/>
      <c r="P6904" s="14"/>
      <c r="Q6904" s="14"/>
    </row>
    <row r="6905" spans="10:17" x14ac:dyDescent="0.25">
      <c r="J6905" s="14"/>
      <c r="K6905" s="14"/>
      <c r="L6905" s="14"/>
      <c r="M6905" s="14"/>
      <c r="N6905" s="14"/>
      <c r="O6905" s="14"/>
      <c r="P6905" s="14"/>
      <c r="Q6905" s="14"/>
    </row>
    <row r="6906" spans="10:17" x14ac:dyDescent="0.25">
      <c r="J6906" s="14"/>
      <c r="K6906" s="14"/>
      <c r="L6906" s="14"/>
      <c r="M6906" s="14"/>
      <c r="N6906" s="14"/>
      <c r="O6906" s="14"/>
      <c r="P6906" s="14"/>
      <c r="Q6906" s="14"/>
    </row>
    <row r="6907" spans="10:17" x14ac:dyDescent="0.25">
      <c r="J6907" s="14"/>
      <c r="K6907" s="14"/>
      <c r="L6907" s="14"/>
      <c r="M6907" s="14"/>
      <c r="N6907" s="14"/>
      <c r="O6907" s="14"/>
      <c r="P6907" s="14"/>
      <c r="Q6907" s="14"/>
    </row>
    <row r="6908" spans="10:17" x14ac:dyDescent="0.25">
      <c r="J6908" s="14"/>
      <c r="K6908" s="14"/>
      <c r="L6908" s="14"/>
      <c r="M6908" s="14"/>
      <c r="N6908" s="14"/>
      <c r="O6908" s="14"/>
      <c r="P6908" s="14"/>
      <c r="Q6908" s="14"/>
    </row>
    <row r="6909" spans="10:17" x14ac:dyDescent="0.25">
      <c r="J6909" s="14"/>
      <c r="K6909" s="14"/>
      <c r="L6909" s="14"/>
      <c r="M6909" s="14"/>
      <c r="N6909" s="14"/>
      <c r="O6909" s="14"/>
      <c r="P6909" s="14"/>
      <c r="Q6909" s="14"/>
    </row>
    <row r="6910" spans="10:17" x14ac:dyDescent="0.25">
      <c r="J6910" s="14"/>
      <c r="K6910" s="14"/>
      <c r="L6910" s="14"/>
      <c r="M6910" s="14"/>
      <c r="N6910" s="14"/>
      <c r="O6910" s="14"/>
      <c r="P6910" s="14"/>
      <c r="Q6910" s="14"/>
    </row>
    <row r="6911" spans="10:17" x14ac:dyDescent="0.25">
      <c r="J6911" s="14"/>
      <c r="K6911" s="14"/>
      <c r="L6911" s="14"/>
      <c r="M6911" s="14"/>
      <c r="N6911" s="14"/>
      <c r="O6911" s="14"/>
      <c r="P6911" s="14"/>
      <c r="Q6911" s="14"/>
    </row>
    <row r="6912" spans="10:17" x14ac:dyDescent="0.25">
      <c r="J6912" s="14"/>
      <c r="K6912" s="14"/>
      <c r="L6912" s="14"/>
      <c r="M6912" s="14"/>
      <c r="N6912" s="14"/>
      <c r="O6912" s="14"/>
      <c r="P6912" s="14"/>
      <c r="Q6912" s="14"/>
    </row>
    <row r="6913" spans="10:17" x14ac:dyDescent="0.25">
      <c r="J6913" s="14"/>
      <c r="K6913" s="14"/>
      <c r="L6913" s="14"/>
      <c r="M6913" s="14"/>
      <c r="N6913" s="14"/>
      <c r="O6913" s="14"/>
      <c r="P6913" s="14"/>
      <c r="Q6913" s="14"/>
    </row>
    <row r="6914" spans="10:17" x14ac:dyDescent="0.25">
      <c r="J6914" s="14"/>
      <c r="K6914" s="14"/>
      <c r="L6914" s="14"/>
      <c r="M6914" s="14"/>
      <c r="N6914" s="14"/>
      <c r="O6914" s="14"/>
      <c r="P6914" s="14"/>
      <c r="Q6914" s="14"/>
    </row>
    <row r="6915" spans="10:17" x14ac:dyDescent="0.25">
      <c r="J6915" s="14"/>
      <c r="K6915" s="14"/>
      <c r="L6915" s="14"/>
      <c r="M6915" s="14"/>
      <c r="N6915" s="14"/>
      <c r="O6915" s="14"/>
      <c r="P6915" s="14"/>
      <c r="Q6915" s="14"/>
    </row>
    <row r="6916" spans="10:17" x14ac:dyDescent="0.25">
      <c r="J6916" s="14"/>
      <c r="K6916" s="14"/>
      <c r="L6916" s="14"/>
      <c r="M6916" s="14"/>
      <c r="N6916" s="14"/>
      <c r="O6916" s="14"/>
      <c r="P6916" s="14"/>
      <c r="Q6916" s="14"/>
    </row>
    <row r="6917" spans="10:17" x14ac:dyDescent="0.25">
      <c r="J6917" s="14"/>
      <c r="K6917" s="14"/>
      <c r="L6917" s="14"/>
      <c r="M6917" s="14"/>
      <c r="N6917" s="14"/>
      <c r="O6917" s="14"/>
      <c r="P6917" s="14"/>
      <c r="Q6917" s="14"/>
    </row>
    <row r="6918" spans="10:17" x14ac:dyDescent="0.25">
      <c r="J6918" s="14"/>
      <c r="K6918" s="14"/>
      <c r="L6918" s="14"/>
      <c r="M6918" s="14"/>
      <c r="N6918" s="14"/>
      <c r="O6918" s="14"/>
      <c r="P6918" s="14"/>
      <c r="Q6918" s="14"/>
    </row>
    <row r="6919" spans="10:17" x14ac:dyDescent="0.25">
      <c r="J6919" s="14"/>
      <c r="K6919" s="14"/>
      <c r="L6919" s="14"/>
      <c r="M6919" s="14"/>
      <c r="N6919" s="14"/>
      <c r="O6919" s="14"/>
      <c r="P6919" s="14"/>
      <c r="Q6919" s="14"/>
    </row>
    <row r="6920" spans="10:17" x14ac:dyDescent="0.25">
      <c r="J6920" s="14"/>
      <c r="K6920" s="14"/>
      <c r="L6920" s="14"/>
      <c r="M6920" s="14"/>
      <c r="N6920" s="14"/>
      <c r="O6920" s="14"/>
      <c r="P6920" s="14"/>
      <c r="Q6920" s="14"/>
    </row>
    <row r="6921" spans="10:17" x14ac:dyDescent="0.25">
      <c r="J6921" s="14"/>
      <c r="K6921" s="14"/>
      <c r="L6921" s="14"/>
      <c r="M6921" s="14"/>
      <c r="N6921" s="14"/>
      <c r="O6921" s="14"/>
      <c r="P6921" s="14"/>
      <c r="Q6921" s="14"/>
    </row>
    <row r="6922" spans="10:17" x14ac:dyDescent="0.25">
      <c r="J6922" s="14"/>
      <c r="K6922" s="14"/>
      <c r="L6922" s="14"/>
      <c r="M6922" s="14"/>
      <c r="N6922" s="14"/>
      <c r="O6922" s="14"/>
      <c r="P6922" s="14"/>
      <c r="Q6922" s="14"/>
    </row>
    <row r="6923" spans="10:17" x14ac:dyDescent="0.25">
      <c r="J6923" s="14"/>
      <c r="K6923" s="14"/>
      <c r="L6923" s="14"/>
      <c r="M6923" s="14"/>
      <c r="N6923" s="14"/>
      <c r="O6923" s="14"/>
      <c r="P6923" s="14"/>
      <c r="Q6923" s="14"/>
    </row>
    <row r="6924" spans="10:17" x14ac:dyDescent="0.25">
      <c r="J6924" s="14"/>
      <c r="K6924" s="14"/>
      <c r="L6924" s="14"/>
      <c r="M6924" s="14"/>
      <c r="N6924" s="14"/>
      <c r="O6924" s="14"/>
      <c r="P6924" s="14"/>
      <c r="Q6924" s="14"/>
    </row>
    <row r="6925" spans="10:17" x14ac:dyDescent="0.25">
      <c r="J6925" s="14"/>
      <c r="K6925" s="14"/>
      <c r="L6925" s="14"/>
      <c r="M6925" s="14"/>
      <c r="N6925" s="14"/>
      <c r="O6925" s="14"/>
      <c r="P6925" s="14"/>
      <c r="Q6925" s="14"/>
    </row>
    <row r="6926" spans="10:17" x14ac:dyDescent="0.25">
      <c r="J6926" s="14"/>
      <c r="K6926" s="14"/>
      <c r="L6926" s="14"/>
      <c r="M6926" s="14"/>
      <c r="N6926" s="14"/>
      <c r="O6926" s="14"/>
      <c r="P6926" s="14"/>
      <c r="Q6926" s="14"/>
    </row>
    <row r="6927" spans="10:17" x14ac:dyDescent="0.25">
      <c r="J6927" s="14"/>
      <c r="K6927" s="14"/>
      <c r="L6927" s="14"/>
      <c r="M6927" s="14"/>
      <c r="N6927" s="14"/>
      <c r="O6927" s="14"/>
      <c r="P6927" s="14"/>
      <c r="Q6927" s="14"/>
    </row>
    <row r="6928" spans="10:17" x14ac:dyDescent="0.25">
      <c r="J6928" s="14"/>
      <c r="K6928" s="14"/>
      <c r="L6928" s="14"/>
      <c r="M6928" s="14"/>
      <c r="N6928" s="14"/>
      <c r="O6928" s="14"/>
      <c r="P6928" s="14"/>
      <c r="Q6928" s="14"/>
    </row>
    <row r="6929" spans="10:17" x14ac:dyDescent="0.25">
      <c r="J6929" s="14"/>
      <c r="K6929" s="14"/>
      <c r="L6929" s="14"/>
      <c r="M6929" s="14"/>
      <c r="N6929" s="14"/>
      <c r="O6929" s="14"/>
      <c r="P6929" s="14"/>
      <c r="Q6929" s="14"/>
    </row>
    <row r="6930" spans="10:17" x14ac:dyDescent="0.25">
      <c r="J6930" s="14"/>
      <c r="K6930" s="14"/>
      <c r="L6930" s="14"/>
      <c r="M6930" s="14"/>
      <c r="N6930" s="14"/>
      <c r="O6930" s="14"/>
      <c r="P6930" s="14"/>
      <c r="Q6930" s="14"/>
    </row>
    <row r="6931" spans="10:17" x14ac:dyDescent="0.25">
      <c r="J6931" s="14"/>
      <c r="K6931" s="14"/>
      <c r="L6931" s="14"/>
      <c r="M6931" s="14"/>
      <c r="N6931" s="14"/>
      <c r="O6931" s="14"/>
      <c r="P6931" s="14"/>
      <c r="Q6931" s="14"/>
    </row>
    <row r="6932" spans="10:17" x14ac:dyDescent="0.25">
      <c r="J6932" s="14"/>
      <c r="K6932" s="14"/>
      <c r="L6932" s="14"/>
      <c r="M6932" s="14"/>
      <c r="N6932" s="14"/>
      <c r="O6932" s="14"/>
      <c r="P6932" s="14"/>
      <c r="Q6932" s="14"/>
    </row>
    <row r="6933" spans="10:17" x14ac:dyDescent="0.25">
      <c r="J6933" s="14"/>
      <c r="K6933" s="14"/>
      <c r="L6933" s="14"/>
      <c r="M6933" s="14"/>
      <c r="N6933" s="14"/>
      <c r="O6933" s="14"/>
      <c r="P6933" s="14"/>
      <c r="Q6933" s="14"/>
    </row>
    <row r="6934" spans="10:17" x14ac:dyDescent="0.25">
      <c r="J6934" s="14"/>
      <c r="K6934" s="14"/>
      <c r="L6934" s="14"/>
      <c r="M6934" s="14"/>
      <c r="N6934" s="14"/>
      <c r="O6934" s="14"/>
      <c r="P6934" s="14"/>
      <c r="Q6934" s="14"/>
    </row>
    <row r="6935" spans="10:17" x14ac:dyDescent="0.25">
      <c r="J6935" s="14"/>
      <c r="K6935" s="14"/>
      <c r="L6935" s="14"/>
      <c r="M6935" s="14"/>
      <c r="N6935" s="14"/>
      <c r="O6935" s="14"/>
      <c r="P6935" s="14"/>
      <c r="Q6935" s="14"/>
    </row>
    <row r="6936" spans="10:17" x14ac:dyDescent="0.25">
      <c r="J6936" s="14"/>
      <c r="K6936" s="14"/>
      <c r="L6936" s="14"/>
      <c r="M6936" s="14"/>
      <c r="N6936" s="14"/>
      <c r="O6936" s="14"/>
      <c r="P6936" s="14"/>
      <c r="Q6936" s="14"/>
    </row>
    <row r="6937" spans="10:17" x14ac:dyDescent="0.25">
      <c r="J6937" s="14"/>
      <c r="K6937" s="14"/>
      <c r="L6937" s="14"/>
      <c r="M6937" s="14"/>
      <c r="N6937" s="14"/>
      <c r="O6937" s="14"/>
      <c r="P6937" s="14"/>
      <c r="Q6937" s="14"/>
    </row>
    <row r="6938" spans="10:17" x14ac:dyDescent="0.25">
      <c r="J6938" s="14"/>
      <c r="K6938" s="14"/>
      <c r="L6938" s="14"/>
      <c r="M6938" s="14"/>
      <c r="N6938" s="14"/>
      <c r="O6938" s="14"/>
      <c r="P6938" s="14"/>
      <c r="Q6938" s="14"/>
    </row>
    <row r="6939" spans="10:17" x14ac:dyDescent="0.25">
      <c r="J6939" s="14"/>
      <c r="K6939" s="14"/>
      <c r="L6939" s="14"/>
      <c r="M6939" s="14"/>
      <c r="N6939" s="14"/>
      <c r="O6939" s="14"/>
      <c r="P6939" s="14"/>
      <c r="Q6939" s="14"/>
    </row>
    <row r="6940" spans="10:17" x14ac:dyDescent="0.25">
      <c r="J6940" s="14"/>
      <c r="K6940" s="14"/>
      <c r="L6940" s="14"/>
      <c r="M6940" s="14"/>
      <c r="N6940" s="14"/>
      <c r="O6940" s="14"/>
      <c r="P6940" s="14"/>
      <c r="Q6940" s="14"/>
    </row>
    <row r="6941" spans="10:17" x14ac:dyDescent="0.25">
      <c r="J6941" s="14"/>
      <c r="K6941" s="14"/>
      <c r="L6941" s="14"/>
      <c r="M6941" s="14"/>
      <c r="N6941" s="14"/>
      <c r="O6941" s="14"/>
      <c r="P6941" s="14"/>
      <c r="Q6941" s="14"/>
    </row>
    <row r="6942" spans="10:17" x14ac:dyDescent="0.25">
      <c r="J6942" s="14"/>
      <c r="K6942" s="14"/>
      <c r="L6942" s="14"/>
      <c r="M6942" s="14"/>
      <c r="N6942" s="14"/>
      <c r="O6942" s="14"/>
      <c r="P6942" s="14"/>
      <c r="Q6942" s="14"/>
    </row>
    <row r="6943" spans="10:17" x14ac:dyDescent="0.25">
      <c r="J6943" s="14"/>
      <c r="K6943" s="14"/>
      <c r="L6943" s="14"/>
      <c r="M6943" s="14"/>
      <c r="N6943" s="14"/>
      <c r="O6943" s="14"/>
      <c r="P6943" s="14"/>
      <c r="Q6943" s="14"/>
    </row>
    <row r="6944" spans="10:17" x14ac:dyDescent="0.25">
      <c r="J6944" s="14"/>
      <c r="K6944" s="14"/>
      <c r="L6944" s="14"/>
      <c r="M6944" s="14"/>
      <c r="N6944" s="14"/>
      <c r="O6944" s="14"/>
      <c r="P6944" s="14"/>
      <c r="Q6944" s="14"/>
    </row>
    <row r="6945" spans="10:17" x14ac:dyDescent="0.25">
      <c r="J6945" s="14"/>
      <c r="K6945" s="14"/>
      <c r="L6945" s="14"/>
      <c r="M6945" s="14"/>
      <c r="N6945" s="14"/>
      <c r="O6945" s="14"/>
      <c r="P6945" s="14"/>
      <c r="Q6945" s="14"/>
    </row>
    <row r="6946" spans="10:17" x14ac:dyDescent="0.25">
      <c r="J6946" s="14"/>
      <c r="K6946" s="14"/>
      <c r="L6946" s="14"/>
      <c r="M6946" s="14"/>
      <c r="N6946" s="14"/>
      <c r="O6946" s="14"/>
      <c r="P6946" s="14"/>
      <c r="Q6946" s="14"/>
    </row>
    <row r="6947" spans="10:17" x14ac:dyDescent="0.25">
      <c r="J6947" s="14"/>
      <c r="K6947" s="14"/>
      <c r="L6947" s="14"/>
      <c r="M6947" s="14"/>
      <c r="N6947" s="14"/>
      <c r="O6947" s="14"/>
      <c r="P6947" s="14"/>
      <c r="Q6947" s="14"/>
    </row>
    <row r="6948" spans="10:17" x14ac:dyDescent="0.25">
      <c r="J6948" s="14"/>
      <c r="K6948" s="14"/>
      <c r="L6948" s="14"/>
      <c r="M6948" s="14"/>
      <c r="N6948" s="14"/>
      <c r="O6948" s="14"/>
      <c r="P6948" s="14"/>
      <c r="Q6948" s="14"/>
    </row>
    <row r="6949" spans="10:17" x14ac:dyDescent="0.25">
      <c r="J6949" s="14"/>
      <c r="K6949" s="14"/>
      <c r="L6949" s="14"/>
      <c r="M6949" s="14"/>
      <c r="N6949" s="14"/>
      <c r="O6949" s="14"/>
      <c r="P6949" s="14"/>
      <c r="Q6949" s="14"/>
    </row>
    <row r="6950" spans="10:17" x14ac:dyDescent="0.25">
      <c r="J6950" s="14"/>
      <c r="K6950" s="14"/>
      <c r="L6950" s="14"/>
      <c r="M6950" s="14"/>
      <c r="N6950" s="14"/>
      <c r="O6950" s="14"/>
      <c r="P6950" s="14"/>
      <c r="Q6950" s="14"/>
    </row>
    <row r="6951" spans="10:17" x14ac:dyDescent="0.25">
      <c r="J6951" s="14"/>
      <c r="K6951" s="14"/>
      <c r="L6951" s="14"/>
      <c r="M6951" s="14"/>
      <c r="N6951" s="14"/>
      <c r="O6951" s="14"/>
      <c r="P6951" s="14"/>
      <c r="Q6951" s="14"/>
    </row>
    <row r="6952" spans="10:17" x14ac:dyDescent="0.25">
      <c r="J6952" s="14"/>
      <c r="K6952" s="14"/>
      <c r="L6952" s="14"/>
      <c r="M6952" s="14"/>
      <c r="N6952" s="14"/>
      <c r="O6952" s="14"/>
      <c r="P6952" s="14"/>
      <c r="Q6952" s="14"/>
    </row>
    <row r="6953" spans="10:17" x14ac:dyDescent="0.25">
      <c r="J6953" s="14"/>
      <c r="K6953" s="14"/>
      <c r="L6953" s="14"/>
      <c r="M6953" s="14"/>
      <c r="N6953" s="14"/>
      <c r="O6953" s="14"/>
      <c r="P6953" s="14"/>
      <c r="Q6953" s="14"/>
    </row>
    <row r="6954" spans="10:17" x14ac:dyDescent="0.25">
      <c r="J6954" s="14"/>
      <c r="K6954" s="14"/>
      <c r="L6954" s="14"/>
      <c r="M6954" s="14"/>
      <c r="N6954" s="14"/>
      <c r="O6954" s="14"/>
      <c r="P6954" s="14"/>
      <c r="Q6954" s="14"/>
    </row>
    <row r="6955" spans="10:17" x14ac:dyDescent="0.25">
      <c r="J6955" s="14"/>
      <c r="K6955" s="14"/>
      <c r="L6955" s="14"/>
      <c r="M6955" s="14"/>
      <c r="N6955" s="14"/>
      <c r="O6955" s="14"/>
      <c r="P6955" s="14"/>
      <c r="Q6955" s="14"/>
    </row>
    <row r="6956" spans="10:17" x14ac:dyDescent="0.25">
      <c r="J6956" s="14"/>
      <c r="K6956" s="14"/>
      <c r="L6956" s="14"/>
      <c r="M6956" s="14"/>
      <c r="N6956" s="14"/>
      <c r="O6956" s="14"/>
      <c r="P6956" s="14"/>
      <c r="Q6956" s="14"/>
    </row>
    <row r="6957" spans="10:17" x14ac:dyDescent="0.25">
      <c r="J6957" s="14"/>
      <c r="K6957" s="14"/>
      <c r="L6957" s="14"/>
      <c r="M6957" s="14"/>
      <c r="N6957" s="14"/>
      <c r="O6957" s="14"/>
      <c r="P6957" s="14"/>
      <c r="Q6957" s="14"/>
    </row>
    <row r="6958" spans="10:17" x14ac:dyDescent="0.25">
      <c r="J6958" s="14"/>
      <c r="K6958" s="14"/>
      <c r="L6958" s="14"/>
      <c r="M6958" s="14"/>
      <c r="N6958" s="14"/>
      <c r="O6958" s="14"/>
      <c r="P6958" s="14"/>
      <c r="Q6958" s="14"/>
    </row>
    <row r="6959" spans="10:17" x14ac:dyDescent="0.25">
      <c r="J6959" s="14"/>
      <c r="K6959" s="14"/>
      <c r="L6959" s="14"/>
      <c r="M6959" s="14"/>
      <c r="N6959" s="14"/>
      <c r="O6959" s="14"/>
      <c r="P6959" s="14"/>
      <c r="Q6959" s="14"/>
    </row>
    <row r="6960" spans="10:17" x14ac:dyDescent="0.25">
      <c r="J6960" s="14"/>
      <c r="K6960" s="14"/>
      <c r="L6960" s="14"/>
      <c r="M6960" s="14"/>
      <c r="N6960" s="14"/>
      <c r="O6960" s="14"/>
      <c r="P6960" s="14"/>
      <c r="Q6960" s="14"/>
    </row>
    <row r="6961" spans="10:17" x14ac:dyDescent="0.25">
      <c r="J6961" s="14"/>
      <c r="K6961" s="14"/>
      <c r="L6961" s="14"/>
      <c r="M6961" s="14"/>
      <c r="N6961" s="14"/>
      <c r="O6961" s="14"/>
      <c r="P6961" s="14"/>
      <c r="Q6961" s="14"/>
    </row>
    <row r="6962" spans="10:17" x14ac:dyDescent="0.25">
      <c r="J6962" s="14"/>
      <c r="K6962" s="14"/>
      <c r="L6962" s="14"/>
      <c r="M6962" s="14"/>
      <c r="N6962" s="14"/>
      <c r="O6962" s="14"/>
      <c r="P6962" s="14"/>
      <c r="Q6962" s="14"/>
    </row>
    <row r="6963" spans="10:17" x14ac:dyDescent="0.25">
      <c r="J6963" s="14"/>
      <c r="K6963" s="14"/>
      <c r="L6963" s="14"/>
      <c r="M6963" s="14"/>
      <c r="N6963" s="14"/>
      <c r="O6963" s="14"/>
      <c r="P6963" s="14"/>
      <c r="Q6963" s="14"/>
    </row>
    <row r="6964" spans="10:17" x14ac:dyDescent="0.25">
      <c r="J6964" s="14"/>
      <c r="K6964" s="14"/>
      <c r="L6964" s="14"/>
      <c r="M6964" s="14"/>
      <c r="N6964" s="14"/>
      <c r="O6964" s="14"/>
      <c r="P6964" s="14"/>
      <c r="Q6964" s="14"/>
    </row>
    <row r="6965" spans="10:17" x14ac:dyDescent="0.25">
      <c r="J6965" s="14"/>
      <c r="K6965" s="14"/>
      <c r="L6965" s="14"/>
      <c r="M6965" s="14"/>
      <c r="N6965" s="14"/>
      <c r="O6965" s="14"/>
      <c r="P6965" s="14"/>
      <c r="Q6965" s="14"/>
    </row>
    <row r="6966" spans="10:17" x14ac:dyDescent="0.25">
      <c r="J6966" s="14"/>
      <c r="K6966" s="14"/>
      <c r="L6966" s="14"/>
      <c r="M6966" s="14"/>
      <c r="N6966" s="14"/>
      <c r="O6966" s="14"/>
      <c r="P6966" s="14"/>
      <c r="Q6966" s="14"/>
    </row>
    <row r="6967" spans="10:17" x14ac:dyDescent="0.25">
      <c r="J6967" s="14"/>
      <c r="K6967" s="14"/>
      <c r="L6967" s="14"/>
      <c r="M6967" s="14"/>
      <c r="N6967" s="14"/>
      <c r="O6967" s="14"/>
      <c r="P6967" s="14"/>
      <c r="Q6967" s="14"/>
    </row>
    <row r="6968" spans="10:17" x14ac:dyDescent="0.25">
      <c r="J6968" s="14"/>
      <c r="K6968" s="14"/>
      <c r="L6968" s="14"/>
      <c r="M6968" s="14"/>
      <c r="N6968" s="14"/>
      <c r="O6968" s="14"/>
      <c r="P6968" s="14"/>
      <c r="Q6968" s="14"/>
    </row>
    <row r="6969" spans="10:17" x14ac:dyDescent="0.25">
      <c r="J6969" s="14"/>
      <c r="K6969" s="14"/>
      <c r="L6969" s="14"/>
      <c r="M6969" s="14"/>
      <c r="N6969" s="14"/>
      <c r="O6969" s="14"/>
      <c r="P6969" s="14"/>
      <c r="Q6969" s="14"/>
    </row>
    <row r="6970" spans="10:17" x14ac:dyDescent="0.25">
      <c r="J6970" s="14"/>
      <c r="K6970" s="14"/>
      <c r="L6970" s="14"/>
      <c r="M6970" s="14"/>
      <c r="N6970" s="14"/>
      <c r="O6970" s="14"/>
      <c r="P6970" s="14"/>
      <c r="Q6970" s="14"/>
    </row>
    <row r="6971" spans="10:17" x14ac:dyDescent="0.25">
      <c r="J6971" s="14"/>
      <c r="K6971" s="14"/>
      <c r="L6971" s="14"/>
      <c r="M6971" s="14"/>
      <c r="N6971" s="14"/>
      <c r="O6971" s="14"/>
      <c r="P6971" s="14"/>
      <c r="Q6971" s="14"/>
    </row>
    <row r="6972" spans="10:17" x14ac:dyDescent="0.25">
      <c r="J6972" s="14"/>
      <c r="K6972" s="14"/>
      <c r="L6972" s="14"/>
      <c r="M6972" s="14"/>
      <c r="N6972" s="14"/>
      <c r="O6972" s="14"/>
      <c r="P6972" s="14"/>
      <c r="Q6972" s="14"/>
    </row>
    <row r="6973" spans="10:17" x14ac:dyDescent="0.25">
      <c r="J6973" s="14"/>
      <c r="K6973" s="14"/>
      <c r="L6973" s="14"/>
      <c r="M6973" s="14"/>
      <c r="N6973" s="14"/>
      <c r="O6973" s="14"/>
      <c r="P6973" s="14"/>
      <c r="Q6973" s="14"/>
    </row>
    <row r="6974" spans="10:17" x14ac:dyDescent="0.25">
      <c r="J6974" s="14"/>
      <c r="K6974" s="14"/>
      <c r="L6974" s="14"/>
      <c r="M6974" s="14"/>
      <c r="N6974" s="14"/>
      <c r="O6974" s="14"/>
      <c r="P6974" s="14"/>
      <c r="Q6974" s="14"/>
    </row>
    <row r="6975" spans="10:17" x14ac:dyDescent="0.25">
      <c r="J6975" s="14"/>
      <c r="K6975" s="14"/>
      <c r="L6975" s="14"/>
      <c r="M6975" s="14"/>
      <c r="N6975" s="14"/>
      <c r="O6975" s="14"/>
      <c r="P6975" s="14"/>
      <c r="Q6975" s="14"/>
    </row>
    <row r="6976" spans="10:17" x14ac:dyDescent="0.25">
      <c r="J6976" s="14"/>
      <c r="K6976" s="14"/>
      <c r="L6976" s="14"/>
      <c r="M6976" s="14"/>
      <c r="N6976" s="14"/>
      <c r="O6976" s="14"/>
      <c r="P6976" s="14"/>
      <c r="Q6976" s="14"/>
    </row>
    <row r="6977" spans="10:17" x14ac:dyDescent="0.25">
      <c r="J6977" s="14"/>
      <c r="K6977" s="14"/>
      <c r="L6977" s="14"/>
      <c r="M6977" s="14"/>
      <c r="N6977" s="14"/>
      <c r="O6977" s="14"/>
      <c r="P6977" s="14"/>
      <c r="Q6977" s="14"/>
    </row>
    <row r="6978" spans="10:17" x14ac:dyDescent="0.25">
      <c r="J6978" s="14"/>
      <c r="K6978" s="14"/>
      <c r="L6978" s="14"/>
      <c r="M6978" s="14"/>
      <c r="N6978" s="14"/>
      <c r="O6978" s="14"/>
      <c r="P6978" s="14"/>
      <c r="Q6978" s="14"/>
    </row>
    <row r="6979" spans="10:17" x14ac:dyDescent="0.25">
      <c r="J6979" s="14"/>
      <c r="K6979" s="14"/>
      <c r="L6979" s="14"/>
      <c r="M6979" s="14"/>
      <c r="N6979" s="14"/>
      <c r="O6979" s="14"/>
      <c r="P6979" s="14"/>
      <c r="Q6979" s="14"/>
    </row>
    <row r="6980" spans="10:17" x14ac:dyDescent="0.25">
      <c r="J6980" s="14"/>
      <c r="K6980" s="14"/>
      <c r="L6980" s="14"/>
      <c r="M6980" s="14"/>
      <c r="N6980" s="14"/>
      <c r="O6980" s="14"/>
      <c r="P6980" s="14"/>
      <c r="Q6980" s="14"/>
    </row>
    <row r="6981" spans="10:17" x14ac:dyDescent="0.25">
      <c r="J6981" s="14"/>
      <c r="K6981" s="14"/>
      <c r="L6981" s="14"/>
      <c r="M6981" s="14"/>
      <c r="N6981" s="14"/>
      <c r="O6981" s="14"/>
      <c r="P6981" s="14"/>
      <c r="Q6981" s="14"/>
    </row>
    <row r="6982" spans="10:17" x14ac:dyDescent="0.25">
      <c r="J6982" s="14"/>
      <c r="K6982" s="14"/>
      <c r="L6982" s="14"/>
      <c r="M6982" s="14"/>
      <c r="N6982" s="14"/>
      <c r="O6982" s="14"/>
      <c r="P6982" s="14"/>
      <c r="Q6982" s="14"/>
    </row>
    <row r="6983" spans="10:17" x14ac:dyDescent="0.25">
      <c r="J6983" s="14"/>
      <c r="K6983" s="14"/>
      <c r="L6983" s="14"/>
      <c r="M6983" s="14"/>
      <c r="N6983" s="14"/>
      <c r="O6983" s="14"/>
      <c r="P6983" s="14"/>
      <c r="Q6983" s="14"/>
    </row>
    <row r="6984" spans="10:17" x14ac:dyDescent="0.25">
      <c r="J6984" s="14"/>
      <c r="K6984" s="14"/>
      <c r="L6984" s="14"/>
      <c r="M6984" s="14"/>
      <c r="N6984" s="14"/>
      <c r="O6984" s="14"/>
      <c r="P6984" s="14"/>
      <c r="Q6984" s="14"/>
    </row>
    <row r="6985" spans="10:17" x14ac:dyDescent="0.25">
      <c r="J6985" s="14"/>
      <c r="K6985" s="14"/>
      <c r="L6985" s="14"/>
      <c r="M6985" s="14"/>
      <c r="N6985" s="14"/>
      <c r="O6985" s="14"/>
      <c r="P6985" s="14"/>
      <c r="Q6985" s="14"/>
    </row>
    <row r="6986" spans="10:17" x14ac:dyDescent="0.25">
      <c r="J6986" s="14"/>
      <c r="K6986" s="14"/>
      <c r="L6986" s="14"/>
      <c r="M6986" s="14"/>
      <c r="N6986" s="14"/>
      <c r="O6986" s="14"/>
      <c r="P6986" s="14"/>
      <c r="Q6986" s="14"/>
    </row>
    <row r="6987" spans="10:17" x14ac:dyDescent="0.25">
      <c r="J6987" s="14"/>
      <c r="K6987" s="14"/>
      <c r="L6987" s="14"/>
      <c r="M6987" s="14"/>
      <c r="N6987" s="14"/>
      <c r="O6987" s="14"/>
      <c r="P6987" s="14"/>
      <c r="Q6987" s="14"/>
    </row>
    <row r="6988" spans="10:17" x14ac:dyDescent="0.25">
      <c r="J6988" s="14"/>
      <c r="K6988" s="14"/>
      <c r="L6988" s="14"/>
      <c r="M6988" s="14"/>
      <c r="N6988" s="14"/>
      <c r="O6988" s="14"/>
      <c r="P6988" s="14"/>
      <c r="Q6988" s="14"/>
    </row>
    <row r="6989" spans="10:17" x14ac:dyDescent="0.25">
      <c r="J6989" s="14"/>
      <c r="K6989" s="14"/>
      <c r="L6989" s="14"/>
      <c r="M6989" s="14"/>
      <c r="N6989" s="14"/>
      <c r="O6989" s="14"/>
      <c r="P6989" s="14"/>
      <c r="Q6989" s="14"/>
    </row>
    <row r="6990" spans="10:17" x14ac:dyDescent="0.25">
      <c r="J6990" s="14"/>
      <c r="K6990" s="14"/>
      <c r="L6990" s="14"/>
      <c r="M6990" s="14"/>
      <c r="N6990" s="14"/>
      <c r="O6990" s="14"/>
      <c r="P6990" s="14"/>
      <c r="Q6990" s="14"/>
    </row>
    <row r="6991" spans="10:17" x14ac:dyDescent="0.25">
      <c r="J6991" s="14"/>
      <c r="K6991" s="14"/>
      <c r="L6991" s="14"/>
      <c r="M6991" s="14"/>
      <c r="N6991" s="14"/>
      <c r="O6991" s="14"/>
      <c r="P6991" s="14"/>
      <c r="Q6991" s="14"/>
    </row>
    <row r="6992" spans="10:17" x14ac:dyDescent="0.25">
      <c r="J6992" s="14"/>
      <c r="K6992" s="14"/>
      <c r="L6992" s="14"/>
      <c r="M6992" s="14"/>
      <c r="N6992" s="14"/>
      <c r="O6992" s="14"/>
      <c r="P6992" s="14"/>
      <c r="Q6992" s="14"/>
    </row>
    <row r="6993" spans="10:17" x14ac:dyDescent="0.25">
      <c r="J6993" s="14"/>
      <c r="K6993" s="14"/>
      <c r="L6993" s="14"/>
      <c r="M6993" s="14"/>
      <c r="N6993" s="14"/>
      <c r="O6993" s="14"/>
      <c r="P6993" s="14"/>
      <c r="Q6993" s="14"/>
    </row>
    <row r="6994" spans="10:17" x14ac:dyDescent="0.25">
      <c r="J6994" s="14"/>
      <c r="K6994" s="14"/>
      <c r="L6994" s="14"/>
      <c r="M6994" s="14"/>
      <c r="N6994" s="14"/>
      <c r="O6994" s="14"/>
      <c r="P6994" s="14"/>
      <c r="Q6994" s="14"/>
    </row>
    <row r="6995" spans="10:17" x14ac:dyDescent="0.25">
      <c r="J6995" s="14"/>
      <c r="K6995" s="14"/>
      <c r="L6995" s="14"/>
      <c r="M6995" s="14"/>
      <c r="N6995" s="14"/>
      <c r="O6995" s="14"/>
      <c r="P6995" s="14"/>
      <c r="Q6995" s="14"/>
    </row>
    <row r="6996" spans="10:17" x14ac:dyDescent="0.25">
      <c r="J6996" s="14"/>
      <c r="K6996" s="14"/>
      <c r="L6996" s="14"/>
      <c r="M6996" s="14"/>
      <c r="N6996" s="14"/>
      <c r="O6996" s="14"/>
      <c r="P6996" s="14"/>
      <c r="Q6996" s="14"/>
    </row>
    <row r="6997" spans="10:17" x14ac:dyDescent="0.25">
      <c r="J6997" s="14"/>
      <c r="K6997" s="14"/>
      <c r="L6997" s="14"/>
      <c r="M6997" s="14"/>
      <c r="N6997" s="14"/>
      <c r="O6997" s="14"/>
      <c r="P6997" s="14"/>
      <c r="Q6997" s="14"/>
    </row>
    <row r="6998" spans="10:17" x14ac:dyDescent="0.25">
      <c r="J6998" s="14"/>
      <c r="K6998" s="14"/>
      <c r="L6998" s="14"/>
      <c r="M6998" s="14"/>
      <c r="N6998" s="14"/>
      <c r="O6998" s="14"/>
      <c r="P6998" s="14"/>
      <c r="Q6998" s="14"/>
    </row>
    <row r="6999" spans="10:17" x14ac:dyDescent="0.25">
      <c r="J6999" s="14"/>
      <c r="K6999" s="14"/>
      <c r="L6999" s="14"/>
      <c r="M6999" s="14"/>
      <c r="N6999" s="14"/>
      <c r="O6999" s="14"/>
      <c r="P6999" s="14"/>
      <c r="Q6999" s="14"/>
    </row>
    <row r="7000" spans="10:17" x14ac:dyDescent="0.25">
      <c r="J7000" s="14"/>
      <c r="K7000" s="14"/>
      <c r="L7000" s="14"/>
      <c r="M7000" s="14"/>
      <c r="N7000" s="14"/>
      <c r="O7000" s="14"/>
      <c r="P7000" s="14"/>
      <c r="Q7000" s="14"/>
    </row>
    <row r="7001" spans="10:17" x14ac:dyDescent="0.25">
      <c r="J7001" s="14"/>
      <c r="K7001" s="14"/>
      <c r="L7001" s="14"/>
      <c r="M7001" s="14"/>
      <c r="N7001" s="14"/>
      <c r="O7001" s="14"/>
      <c r="P7001" s="14"/>
      <c r="Q7001" s="14"/>
    </row>
    <row r="7002" spans="10:17" x14ac:dyDescent="0.25">
      <c r="J7002" s="14"/>
      <c r="K7002" s="14"/>
      <c r="L7002" s="14"/>
      <c r="M7002" s="14"/>
      <c r="N7002" s="14"/>
      <c r="O7002" s="14"/>
      <c r="P7002" s="14"/>
      <c r="Q7002" s="14"/>
    </row>
    <row r="7003" spans="10:17" x14ac:dyDescent="0.25">
      <c r="J7003" s="14"/>
      <c r="K7003" s="14"/>
      <c r="L7003" s="14"/>
      <c r="M7003" s="14"/>
      <c r="N7003" s="14"/>
      <c r="O7003" s="14"/>
      <c r="P7003" s="14"/>
      <c r="Q7003" s="14"/>
    </row>
    <row r="7004" spans="10:17" x14ac:dyDescent="0.25">
      <c r="J7004" s="14"/>
      <c r="K7004" s="14"/>
      <c r="L7004" s="14"/>
      <c r="M7004" s="14"/>
      <c r="N7004" s="14"/>
      <c r="O7004" s="14"/>
      <c r="P7004" s="14"/>
      <c r="Q7004" s="14"/>
    </row>
    <row r="7005" spans="10:17" x14ac:dyDescent="0.25">
      <c r="J7005" s="14"/>
      <c r="K7005" s="14"/>
      <c r="L7005" s="14"/>
      <c r="M7005" s="14"/>
      <c r="N7005" s="14"/>
      <c r="O7005" s="14"/>
      <c r="P7005" s="14"/>
      <c r="Q7005" s="14"/>
    </row>
    <row r="7006" spans="10:17" x14ac:dyDescent="0.25">
      <c r="J7006" s="14"/>
      <c r="K7006" s="14"/>
      <c r="L7006" s="14"/>
      <c r="M7006" s="14"/>
      <c r="N7006" s="14"/>
      <c r="O7006" s="14"/>
      <c r="P7006" s="14"/>
      <c r="Q7006" s="14"/>
    </row>
    <row r="7007" spans="10:17" x14ac:dyDescent="0.25">
      <c r="J7007" s="14"/>
      <c r="K7007" s="14"/>
      <c r="L7007" s="14"/>
      <c r="M7007" s="14"/>
      <c r="N7007" s="14"/>
      <c r="O7007" s="14"/>
      <c r="P7007" s="14"/>
      <c r="Q7007" s="14"/>
    </row>
    <row r="7008" spans="10:17" x14ac:dyDescent="0.25">
      <c r="J7008" s="14"/>
      <c r="K7008" s="14"/>
      <c r="L7008" s="14"/>
      <c r="M7008" s="14"/>
      <c r="N7008" s="14"/>
      <c r="O7008" s="14"/>
      <c r="P7008" s="14"/>
      <c r="Q7008" s="14"/>
    </row>
    <row r="7009" spans="10:17" x14ac:dyDescent="0.25">
      <c r="J7009" s="14"/>
      <c r="K7009" s="14"/>
      <c r="L7009" s="14"/>
      <c r="M7009" s="14"/>
      <c r="N7009" s="14"/>
      <c r="O7009" s="14"/>
      <c r="P7009" s="14"/>
      <c r="Q7009" s="14"/>
    </row>
    <row r="7010" spans="10:17" x14ac:dyDescent="0.25">
      <c r="J7010" s="14"/>
      <c r="K7010" s="14"/>
      <c r="L7010" s="14"/>
      <c r="M7010" s="14"/>
      <c r="N7010" s="14"/>
      <c r="O7010" s="14"/>
      <c r="P7010" s="14"/>
      <c r="Q7010" s="14"/>
    </row>
    <row r="7011" spans="10:17" x14ac:dyDescent="0.25">
      <c r="J7011" s="14"/>
      <c r="K7011" s="14"/>
      <c r="L7011" s="14"/>
      <c r="M7011" s="14"/>
      <c r="N7011" s="14"/>
      <c r="O7011" s="14"/>
      <c r="P7011" s="14"/>
      <c r="Q7011" s="14"/>
    </row>
    <row r="7012" spans="10:17" x14ac:dyDescent="0.25">
      <c r="J7012" s="14"/>
      <c r="K7012" s="14"/>
      <c r="L7012" s="14"/>
      <c r="M7012" s="14"/>
      <c r="N7012" s="14"/>
      <c r="O7012" s="14"/>
      <c r="P7012" s="14"/>
      <c r="Q7012" s="14"/>
    </row>
    <row r="7013" spans="10:17" x14ac:dyDescent="0.25">
      <c r="J7013" s="14"/>
      <c r="K7013" s="14"/>
      <c r="L7013" s="14"/>
      <c r="M7013" s="14"/>
      <c r="N7013" s="14"/>
      <c r="O7013" s="14"/>
      <c r="P7013" s="14"/>
      <c r="Q7013" s="14"/>
    </row>
    <row r="7014" spans="10:17" x14ac:dyDescent="0.25">
      <c r="J7014" s="14"/>
      <c r="K7014" s="14"/>
      <c r="L7014" s="14"/>
      <c r="M7014" s="14"/>
      <c r="N7014" s="14"/>
      <c r="O7014" s="14"/>
      <c r="P7014" s="14"/>
      <c r="Q7014" s="14"/>
    </row>
    <row r="7015" spans="10:17" x14ac:dyDescent="0.25">
      <c r="J7015" s="14"/>
      <c r="K7015" s="14"/>
      <c r="L7015" s="14"/>
      <c r="M7015" s="14"/>
      <c r="N7015" s="14"/>
      <c r="O7015" s="14"/>
      <c r="P7015" s="14"/>
      <c r="Q7015" s="14"/>
    </row>
    <row r="7016" spans="10:17" x14ac:dyDescent="0.25">
      <c r="J7016" s="14"/>
      <c r="K7016" s="14"/>
      <c r="L7016" s="14"/>
      <c r="M7016" s="14"/>
      <c r="N7016" s="14"/>
      <c r="O7016" s="14"/>
      <c r="P7016" s="14"/>
      <c r="Q7016" s="14"/>
    </row>
    <row r="7017" spans="10:17" x14ac:dyDescent="0.25">
      <c r="J7017" s="14"/>
      <c r="K7017" s="14"/>
      <c r="L7017" s="14"/>
      <c r="M7017" s="14"/>
      <c r="N7017" s="14"/>
      <c r="O7017" s="14"/>
      <c r="P7017" s="14"/>
      <c r="Q7017" s="14"/>
    </row>
    <row r="7018" spans="10:17" x14ac:dyDescent="0.25">
      <c r="J7018" s="14"/>
      <c r="K7018" s="14"/>
      <c r="L7018" s="14"/>
      <c r="M7018" s="14"/>
      <c r="N7018" s="14"/>
      <c r="O7018" s="14"/>
      <c r="P7018" s="14"/>
      <c r="Q7018" s="14"/>
    </row>
    <row r="7019" spans="10:17" x14ac:dyDescent="0.25">
      <c r="J7019" s="14"/>
      <c r="K7019" s="14"/>
      <c r="L7019" s="14"/>
      <c r="M7019" s="14"/>
      <c r="N7019" s="14"/>
      <c r="O7019" s="14"/>
      <c r="P7019" s="14"/>
      <c r="Q7019" s="14"/>
    </row>
    <row r="7020" spans="10:17" x14ac:dyDescent="0.25">
      <c r="J7020" s="14"/>
      <c r="K7020" s="14"/>
      <c r="L7020" s="14"/>
      <c r="M7020" s="14"/>
      <c r="N7020" s="14"/>
      <c r="O7020" s="14"/>
      <c r="P7020" s="14"/>
      <c r="Q7020" s="14"/>
    </row>
    <row r="7021" spans="10:17" x14ac:dyDescent="0.25">
      <c r="J7021" s="14"/>
      <c r="K7021" s="14"/>
      <c r="L7021" s="14"/>
      <c r="M7021" s="14"/>
      <c r="N7021" s="14"/>
      <c r="O7021" s="14"/>
      <c r="P7021" s="14"/>
      <c r="Q7021" s="14"/>
    </row>
    <row r="7022" spans="10:17" x14ac:dyDescent="0.25">
      <c r="J7022" s="14"/>
      <c r="K7022" s="14"/>
      <c r="L7022" s="14"/>
      <c r="M7022" s="14"/>
      <c r="N7022" s="14"/>
      <c r="O7022" s="14"/>
      <c r="P7022" s="14"/>
      <c r="Q7022" s="14"/>
    </row>
    <row r="7023" spans="10:17" x14ac:dyDescent="0.25">
      <c r="J7023" s="14"/>
      <c r="K7023" s="14"/>
      <c r="L7023" s="14"/>
      <c r="M7023" s="14"/>
      <c r="N7023" s="14"/>
      <c r="O7023" s="14"/>
      <c r="P7023" s="14"/>
      <c r="Q7023" s="14"/>
    </row>
    <row r="7024" spans="10:17" x14ac:dyDescent="0.25">
      <c r="J7024" s="14"/>
      <c r="K7024" s="14"/>
      <c r="L7024" s="14"/>
      <c r="M7024" s="14"/>
      <c r="N7024" s="14"/>
      <c r="O7024" s="14"/>
      <c r="P7024" s="14"/>
      <c r="Q7024" s="14"/>
    </row>
    <row r="7025" spans="10:17" x14ac:dyDescent="0.25">
      <c r="J7025" s="14"/>
      <c r="K7025" s="14"/>
      <c r="L7025" s="14"/>
      <c r="M7025" s="14"/>
      <c r="N7025" s="14"/>
      <c r="O7025" s="14"/>
      <c r="P7025" s="14"/>
      <c r="Q7025" s="14"/>
    </row>
    <row r="7026" spans="10:17" x14ac:dyDescent="0.25">
      <c r="J7026" s="14"/>
      <c r="K7026" s="14"/>
      <c r="L7026" s="14"/>
      <c r="M7026" s="14"/>
      <c r="N7026" s="14"/>
      <c r="O7026" s="14"/>
      <c r="P7026" s="14"/>
      <c r="Q7026" s="14"/>
    </row>
    <row r="7027" spans="10:17" x14ac:dyDescent="0.25">
      <c r="J7027" s="14"/>
      <c r="K7027" s="14"/>
      <c r="L7027" s="14"/>
      <c r="M7027" s="14"/>
      <c r="N7027" s="14"/>
      <c r="O7027" s="14"/>
      <c r="P7027" s="14"/>
      <c r="Q7027" s="14"/>
    </row>
    <row r="7028" spans="10:17" x14ac:dyDescent="0.25">
      <c r="J7028" s="14"/>
      <c r="K7028" s="14"/>
      <c r="L7028" s="14"/>
      <c r="M7028" s="14"/>
      <c r="N7028" s="14"/>
      <c r="O7028" s="14"/>
      <c r="P7028" s="14"/>
      <c r="Q7028" s="14"/>
    </row>
    <row r="7029" spans="10:17" x14ac:dyDescent="0.25">
      <c r="J7029" s="14"/>
      <c r="K7029" s="14"/>
      <c r="L7029" s="14"/>
      <c r="M7029" s="14"/>
      <c r="N7029" s="14"/>
      <c r="O7029" s="14"/>
      <c r="P7029" s="14"/>
      <c r="Q7029" s="14"/>
    </row>
    <row r="7030" spans="10:17" x14ac:dyDescent="0.25">
      <c r="J7030" s="14"/>
      <c r="K7030" s="14"/>
      <c r="L7030" s="14"/>
      <c r="M7030" s="14"/>
      <c r="N7030" s="14"/>
      <c r="O7030" s="14"/>
      <c r="P7030" s="14"/>
      <c r="Q7030" s="14"/>
    </row>
    <row r="7031" spans="10:17" x14ac:dyDescent="0.25">
      <c r="J7031" s="14"/>
      <c r="K7031" s="14"/>
      <c r="L7031" s="14"/>
      <c r="M7031" s="14"/>
      <c r="N7031" s="14"/>
      <c r="O7031" s="14"/>
      <c r="P7031" s="14"/>
      <c r="Q7031" s="14"/>
    </row>
    <row r="7032" spans="10:17" x14ac:dyDescent="0.25">
      <c r="J7032" s="14"/>
      <c r="K7032" s="14"/>
      <c r="L7032" s="14"/>
      <c r="M7032" s="14"/>
      <c r="N7032" s="14"/>
      <c r="O7032" s="14"/>
      <c r="P7032" s="14"/>
      <c r="Q7032" s="14"/>
    </row>
    <row r="7033" spans="10:17" x14ac:dyDescent="0.25">
      <c r="J7033" s="14"/>
      <c r="K7033" s="14"/>
      <c r="L7033" s="14"/>
      <c r="M7033" s="14"/>
      <c r="N7033" s="14"/>
      <c r="O7033" s="14"/>
      <c r="P7033" s="14"/>
      <c r="Q7033" s="14"/>
    </row>
    <row r="7034" spans="10:17" x14ac:dyDescent="0.25">
      <c r="J7034" s="14"/>
      <c r="K7034" s="14"/>
      <c r="L7034" s="14"/>
      <c r="M7034" s="14"/>
      <c r="N7034" s="14"/>
      <c r="O7034" s="14"/>
      <c r="P7034" s="14"/>
      <c r="Q7034" s="14"/>
    </row>
    <row r="7035" spans="10:17" x14ac:dyDescent="0.25">
      <c r="J7035" s="14"/>
      <c r="K7035" s="14"/>
      <c r="L7035" s="14"/>
      <c r="M7035" s="14"/>
      <c r="N7035" s="14"/>
      <c r="O7035" s="14"/>
      <c r="P7035" s="14"/>
      <c r="Q7035" s="14"/>
    </row>
    <row r="7036" spans="10:17" x14ac:dyDescent="0.25">
      <c r="J7036" s="14"/>
      <c r="K7036" s="14"/>
      <c r="L7036" s="14"/>
      <c r="M7036" s="14"/>
      <c r="N7036" s="14"/>
      <c r="O7036" s="14"/>
      <c r="P7036" s="14"/>
      <c r="Q7036" s="14"/>
    </row>
    <row r="7037" spans="10:17" x14ac:dyDescent="0.25">
      <c r="J7037" s="14"/>
      <c r="K7037" s="14"/>
      <c r="L7037" s="14"/>
      <c r="M7037" s="14"/>
      <c r="N7037" s="14"/>
      <c r="O7037" s="14"/>
      <c r="P7037" s="14"/>
      <c r="Q7037" s="14"/>
    </row>
    <row r="7038" spans="10:17" x14ac:dyDescent="0.25">
      <c r="J7038" s="14"/>
      <c r="K7038" s="14"/>
      <c r="L7038" s="14"/>
      <c r="M7038" s="14"/>
      <c r="N7038" s="14"/>
      <c r="O7038" s="14"/>
      <c r="P7038" s="14"/>
      <c r="Q7038" s="14"/>
    </row>
    <row r="7039" spans="10:17" x14ac:dyDescent="0.25">
      <c r="J7039" s="14"/>
      <c r="K7039" s="14"/>
      <c r="L7039" s="14"/>
      <c r="M7039" s="14"/>
      <c r="N7039" s="14"/>
      <c r="O7039" s="14"/>
      <c r="P7039" s="14"/>
      <c r="Q7039" s="14"/>
    </row>
    <row r="7040" spans="10:17" x14ac:dyDescent="0.25">
      <c r="J7040" s="14"/>
      <c r="K7040" s="14"/>
      <c r="L7040" s="14"/>
      <c r="M7040" s="14"/>
      <c r="N7040" s="14"/>
      <c r="O7040" s="14"/>
      <c r="P7040" s="14"/>
      <c r="Q7040" s="14"/>
    </row>
    <row r="7041" spans="10:17" x14ac:dyDescent="0.25">
      <c r="J7041" s="14"/>
      <c r="K7041" s="14"/>
      <c r="L7041" s="14"/>
      <c r="M7041" s="14"/>
      <c r="N7041" s="14"/>
      <c r="O7041" s="14"/>
      <c r="P7041" s="14"/>
      <c r="Q7041" s="14"/>
    </row>
    <row r="7042" spans="10:17" x14ac:dyDescent="0.25">
      <c r="J7042" s="14"/>
      <c r="K7042" s="14"/>
      <c r="L7042" s="14"/>
      <c r="M7042" s="14"/>
      <c r="N7042" s="14"/>
      <c r="O7042" s="14"/>
      <c r="P7042" s="14"/>
      <c r="Q7042" s="14"/>
    </row>
    <row r="7043" spans="10:17" x14ac:dyDescent="0.25">
      <c r="J7043" s="14"/>
      <c r="K7043" s="14"/>
      <c r="L7043" s="14"/>
      <c r="M7043" s="14"/>
      <c r="N7043" s="14"/>
      <c r="O7043" s="14"/>
      <c r="P7043" s="14"/>
      <c r="Q7043" s="14"/>
    </row>
    <row r="7044" spans="10:17" x14ac:dyDescent="0.25">
      <c r="J7044" s="14"/>
      <c r="K7044" s="14"/>
      <c r="L7044" s="14"/>
      <c r="M7044" s="14"/>
      <c r="N7044" s="14"/>
      <c r="O7044" s="14"/>
      <c r="P7044" s="14"/>
      <c r="Q7044" s="14"/>
    </row>
    <row r="7045" spans="10:17" x14ac:dyDescent="0.25">
      <c r="J7045" s="14"/>
      <c r="K7045" s="14"/>
      <c r="L7045" s="14"/>
      <c r="M7045" s="14"/>
      <c r="N7045" s="14"/>
      <c r="O7045" s="14"/>
      <c r="P7045" s="14"/>
      <c r="Q7045" s="14"/>
    </row>
    <row r="7046" spans="10:17" x14ac:dyDescent="0.25">
      <c r="J7046" s="14"/>
      <c r="K7046" s="14"/>
      <c r="L7046" s="14"/>
      <c r="M7046" s="14"/>
      <c r="N7046" s="14"/>
      <c r="O7046" s="14"/>
      <c r="P7046" s="14"/>
      <c r="Q7046" s="14"/>
    </row>
    <row r="7047" spans="10:17" x14ac:dyDescent="0.25">
      <c r="J7047" s="14"/>
      <c r="K7047" s="14"/>
      <c r="L7047" s="14"/>
      <c r="M7047" s="14"/>
      <c r="N7047" s="14"/>
      <c r="O7047" s="14"/>
      <c r="P7047" s="14"/>
      <c r="Q7047" s="14"/>
    </row>
    <row r="7048" spans="10:17" x14ac:dyDescent="0.25">
      <c r="J7048" s="14"/>
      <c r="K7048" s="14"/>
      <c r="L7048" s="14"/>
      <c r="M7048" s="14"/>
      <c r="N7048" s="14"/>
      <c r="O7048" s="14"/>
      <c r="P7048" s="14"/>
      <c r="Q7048" s="14"/>
    </row>
    <row r="7049" spans="10:17" x14ac:dyDescent="0.25">
      <c r="J7049" s="14"/>
      <c r="K7049" s="14"/>
      <c r="L7049" s="14"/>
      <c r="M7049" s="14"/>
      <c r="N7049" s="14"/>
      <c r="O7049" s="14"/>
      <c r="P7049" s="14"/>
      <c r="Q7049" s="14"/>
    </row>
    <row r="7050" spans="10:17" x14ac:dyDescent="0.25">
      <c r="J7050" s="14"/>
      <c r="K7050" s="14"/>
      <c r="L7050" s="14"/>
      <c r="M7050" s="14"/>
      <c r="N7050" s="14"/>
      <c r="O7050" s="14"/>
      <c r="P7050" s="14"/>
      <c r="Q7050" s="14"/>
    </row>
    <row r="7051" spans="10:17" x14ac:dyDescent="0.25">
      <c r="J7051" s="14"/>
      <c r="K7051" s="14"/>
      <c r="L7051" s="14"/>
      <c r="M7051" s="14"/>
      <c r="N7051" s="14"/>
      <c r="O7051" s="14"/>
      <c r="P7051" s="14"/>
      <c r="Q7051" s="14"/>
    </row>
    <row r="7052" spans="10:17" x14ac:dyDescent="0.25">
      <c r="J7052" s="14"/>
      <c r="K7052" s="14"/>
      <c r="L7052" s="14"/>
      <c r="M7052" s="14"/>
      <c r="N7052" s="14"/>
      <c r="O7052" s="14"/>
      <c r="P7052" s="14"/>
      <c r="Q7052" s="14"/>
    </row>
    <row r="7053" spans="10:17" x14ac:dyDescent="0.25">
      <c r="J7053" s="14"/>
      <c r="K7053" s="14"/>
      <c r="L7053" s="14"/>
      <c r="M7053" s="14"/>
      <c r="N7053" s="14"/>
      <c r="O7053" s="14"/>
      <c r="P7053" s="14"/>
      <c r="Q7053" s="14"/>
    </row>
    <row r="7054" spans="10:17" x14ac:dyDescent="0.25">
      <c r="J7054" s="14"/>
      <c r="K7054" s="14"/>
      <c r="L7054" s="14"/>
      <c r="M7054" s="14"/>
      <c r="N7054" s="14"/>
      <c r="O7054" s="14"/>
      <c r="P7054" s="14"/>
      <c r="Q7054" s="14"/>
    </row>
    <row r="7055" spans="10:17" x14ac:dyDescent="0.25">
      <c r="J7055" s="14"/>
      <c r="K7055" s="14"/>
      <c r="L7055" s="14"/>
      <c r="M7055" s="14"/>
      <c r="N7055" s="14"/>
      <c r="O7055" s="14"/>
      <c r="P7055" s="14"/>
      <c r="Q7055" s="14"/>
    </row>
    <row r="7056" spans="10:17" x14ac:dyDescent="0.25">
      <c r="J7056" s="14"/>
      <c r="K7056" s="14"/>
      <c r="L7056" s="14"/>
      <c r="M7056" s="14"/>
      <c r="N7056" s="14"/>
      <c r="O7056" s="14"/>
      <c r="P7056" s="14"/>
      <c r="Q7056" s="14"/>
    </row>
    <row r="7057" spans="10:17" x14ac:dyDescent="0.25">
      <c r="J7057" s="14"/>
      <c r="K7057" s="14"/>
      <c r="L7057" s="14"/>
      <c r="M7057" s="14"/>
      <c r="N7057" s="14"/>
      <c r="O7057" s="14"/>
      <c r="P7057" s="14"/>
      <c r="Q7057" s="14"/>
    </row>
    <row r="7058" spans="10:17" x14ac:dyDescent="0.25">
      <c r="J7058" s="14"/>
      <c r="K7058" s="14"/>
      <c r="L7058" s="14"/>
      <c r="M7058" s="14"/>
      <c r="N7058" s="14"/>
      <c r="O7058" s="14"/>
      <c r="P7058" s="14"/>
      <c r="Q7058" s="14"/>
    </row>
    <row r="7059" spans="10:17" x14ac:dyDescent="0.25">
      <c r="J7059" s="14"/>
      <c r="K7059" s="14"/>
      <c r="L7059" s="14"/>
      <c r="M7059" s="14"/>
      <c r="N7059" s="14"/>
      <c r="O7059" s="14"/>
      <c r="P7059" s="14"/>
      <c r="Q7059" s="14"/>
    </row>
    <row r="7060" spans="10:17" x14ac:dyDescent="0.25">
      <c r="J7060" s="14"/>
      <c r="K7060" s="14"/>
      <c r="L7060" s="14"/>
      <c r="M7060" s="14"/>
      <c r="N7060" s="14"/>
      <c r="O7060" s="14"/>
      <c r="P7060" s="14"/>
      <c r="Q7060" s="14"/>
    </row>
    <row r="7061" spans="10:17" x14ac:dyDescent="0.25">
      <c r="J7061" s="14"/>
      <c r="K7061" s="14"/>
      <c r="L7061" s="14"/>
      <c r="M7061" s="14"/>
      <c r="N7061" s="14"/>
      <c r="O7061" s="14"/>
      <c r="P7061" s="14"/>
      <c r="Q7061" s="14"/>
    </row>
    <row r="7062" spans="10:17" x14ac:dyDescent="0.25">
      <c r="J7062" s="14"/>
      <c r="K7062" s="14"/>
      <c r="L7062" s="14"/>
      <c r="M7062" s="14"/>
      <c r="N7062" s="14"/>
      <c r="O7062" s="14"/>
      <c r="P7062" s="14"/>
      <c r="Q7062" s="14"/>
    </row>
    <row r="7063" spans="10:17" x14ac:dyDescent="0.25">
      <c r="J7063" s="14"/>
      <c r="K7063" s="14"/>
      <c r="L7063" s="14"/>
      <c r="M7063" s="14"/>
      <c r="N7063" s="14"/>
      <c r="O7063" s="14"/>
      <c r="P7063" s="14"/>
      <c r="Q7063" s="14"/>
    </row>
    <row r="7064" spans="10:17" x14ac:dyDescent="0.25">
      <c r="J7064" s="14"/>
      <c r="K7064" s="14"/>
      <c r="L7064" s="14"/>
      <c r="M7064" s="14"/>
      <c r="N7064" s="14"/>
      <c r="O7064" s="14"/>
      <c r="P7064" s="14"/>
      <c r="Q7064" s="14"/>
    </row>
    <row r="7065" spans="10:17" x14ac:dyDescent="0.25">
      <c r="J7065" s="14"/>
      <c r="K7065" s="14"/>
      <c r="L7065" s="14"/>
      <c r="M7065" s="14"/>
      <c r="N7065" s="14"/>
      <c r="O7065" s="14"/>
      <c r="P7065" s="14"/>
      <c r="Q7065" s="14"/>
    </row>
    <row r="7066" spans="10:17" x14ac:dyDescent="0.25">
      <c r="J7066" s="14"/>
      <c r="K7066" s="14"/>
      <c r="L7066" s="14"/>
      <c r="M7066" s="14"/>
      <c r="N7066" s="14"/>
      <c r="O7066" s="14"/>
      <c r="P7066" s="14"/>
      <c r="Q7066" s="14"/>
    </row>
    <row r="7067" spans="10:17" x14ac:dyDescent="0.25">
      <c r="J7067" s="14"/>
      <c r="K7067" s="14"/>
      <c r="L7067" s="14"/>
      <c r="M7067" s="14"/>
      <c r="N7067" s="14"/>
      <c r="O7067" s="14"/>
      <c r="P7067" s="14"/>
      <c r="Q7067" s="14"/>
    </row>
    <row r="7068" spans="10:17" x14ac:dyDescent="0.25">
      <c r="J7068" s="14"/>
      <c r="K7068" s="14"/>
      <c r="L7068" s="14"/>
      <c r="M7068" s="14"/>
      <c r="N7068" s="14"/>
      <c r="O7068" s="14"/>
      <c r="P7068" s="14"/>
      <c r="Q7068" s="14"/>
    </row>
    <row r="7069" spans="10:17" x14ac:dyDescent="0.25">
      <c r="J7069" s="14"/>
      <c r="K7069" s="14"/>
      <c r="L7069" s="14"/>
      <c r="M7069" s="14"/>
      <c r="N7069" s="14"/>
      <c r="O7069" s="14"/>
      <c r="P7069" s="14"/>
      <c r="Q7069" s="14"/>
    </row>
    <row r="7070" spans="10:17" x14ac:dyDescent="0.25">
      <c r="J7070" s="14"/>
      <c r="K7070" s="14"/>
      <c r="L7070" s="14"/>
      <c r="M7070" s="14"/>
      <c r="N7070" s="14"/>
      <c r="O7070" s="14"/>
      <c r="P7070" s="14"/>
      <c r="Q7070" s="14"/>
    </row>
    <row r="7071" spans="10:17" x14ac:dyDescent="0.25">
      <c r="J7071" s="14"/>
      <c r="K7071" s="14"/>
      <c r="L7071" s="14"/>
      <c r="M7071" s="14"/>
      <c r="N7071" s="14"/>
      <c r="O7071" s="14"/>
      <c r="P7071" s="14"/>
      <c r="Q7071" s="14"/>
    </row>
    <row r="7072" spans="10:17" x14ac:dyDescent="0.25">
      <c r="J7072" s="14"/>
      <c r="K7072" s="14"/>
      <c r="L7072" s="14"/>
      <c r="M7072" s="14"/>
      <c r="N7072" s="14"/>
      <c r="O7072" s="14"/>
      <c r="P7072" s="14"/>
      <c r="Q7072" s="14"/>
    </row>
    <row r="7073" spans="10:17" x14ac:dyDescent="0.25">
      <c r="J7073" s="14"/>
      <c r="K7073" s="14"/>
      <c r="L7073" s="14"/>
      <c r="M7073" s="14"/>
      <c r="N7073" s="14"/>
      <c r="O7073" s="14"/>
      <c r="P7073" s="14"/>
      <c r="Q7073" s="14"/>
    </row>
    <row r="7074" spans="10:17" x14ac:dyDescent="0.25">
      <c r="J7074" s="14"/>
      <c r="K7074" s="14"/>
      <c r="L7074" s="14"/>
      <c r="M7074" s="14"/>
      <c r="N7074" s="14"/>
      <c r="O7074" s="14"/>
      <c r="P7074" s="14"/>
      <c r="Q7074" s="14"/>
    </row>
    <row r="7075" spans="10:17" x14ac:dyDescent="0.25">
      <c r="J7075" s="14"/>
      <c r="K7075" s="14"/>
      <c r="L7075" s="14"/>
      <c r="M7075" s="14"/>
      <c r="N7075" s="14"/>
      <c r="O7075" s="14"/>
      <c r="P7075" s="14"/>
      <c r="Q7075" s="14"/>
    </row>
    <row r="7076" spans="10:17" x14ac:dyDescent="0.25">
      <c r="J7076" s="14"/>
      <c r="K7076" s="14"/>
      <c r="L7076" s="14"/>
      <c r="M7076" s="14"/>
      <c r="N7076" s="14"/>
      <c r="O7076" s="14"/>
      <c r="P7076" s="14"/>
      <c r="Q7076" s="14"/>
    </row>
    <row r="7077" spans="10:17" x14ac:dyDescent="0.25">
      <c r="J7077" s="14"/>
      <c r="K7077" s="14"/>
      <c r="L7077" s="14"/>
      <c r="M7077" s="14"/>
      <c r="N7077" s="14"/>
      <c r="O7077" s="14"/>
      <c r="P7077" s="14"/>
      <c r="Q7077" s="14"/>
    </row>
    <row r="7078" spans="10:17" x14ac:dyDescent="0.25">
      <c r="J7078" s="14"/>
      <c r="K7078" s="14"/>
      <c r="L7078" s="14"/>
      <c r="M7078" s="14"/>
      <c r="N7078" s="14"/>
      <c r="O7078" s="14"/>
      <c r="P7078" s="14"/>
      <c r="Q7078" s="14"/>
    </row>
    <row r="7079" spans="10:17" x14ac:dyDescent="0.25">
      <c r="J7079" s="14"/>
      <c r="K7079" s="14"/>
      <c r="L7079" s="14"/>
      <c r="M7079" s="14"/>
      <c r="N7079" s="14"/>
      <c r="O7079" s="14"/>
      <c r="P7079" s="14"/>
      <c r="Q7079" s="14"/>
    </row>
    <row r="7080" spans="10:17" x14ac:dyDescent="0.25">
      <c r="J7080" s="14"/>
      <c r="K7080" s="14"/>
      <c r="L7080" s="14"/>
      <c r="M7080" s="14"/>
      <c r="N7080" s="14"/>
      <c r="O7080" s="14"/>
      <c r="P7080" s="14"/>
      <c r="Q7080" s="14"/>
    </row>
    <row r="7081" spans="10:17" x14ac:dyDescent="0.25">
      <c r="J7081" s="14"/>
      <c r="K7081" s="14"/>
      <c r="L7081" s="14"/>
      <c r="M7081" s="14"/>
      <c r="N7081" s="14"/>
      <c r="O7081" s="14"/>
      <c r="P7081" s="14"/>
      <c r="Q7081" s="14"/>
    </row>
    <row r="7082" spans="10:17" x14ac:dyDescent="0.25">
      <c r="J7082" s="14"/>
      <c r="K7082" s="14"/>
      <c r="L7082" s="14"/>
      <c r="M7082" s="14"/>
      <c r="N7082" s="14"/>
      <c r="O7082" s="14"/>
      <c r="P7082" s="14"/>
      <c r="Q7082" s="14"/>
    </row>
    <row r="7083" spans="10:17" x14ac:dyDescent="0.25">
      <c r="J7083" s="14"/>
      <c r="K7083" s="14"/>
      <c r="L7083" s="14"/>
      <c r="M7083" s="14"/>
      <c r="N7083" s="14"/>
      <c r="O7083" s="14"/>
      <c r="P7083" s="14"/>
      <c r="Q7083" s="14"/>
    </row>
    <row r="7084" spans="10:17" x14ac:dyDescent="0.25">
      <c r="J7084" s="14"/>
      <c r="K7084" s="14"/>
      <c r="L7084" s="14"/>
      <c r="M7084" s="14"/>
      <c r="N7084" s="14"/>
      <c r="O7084" s="14"/>
      <c r="P7084" s="14"/>
      <c r="Q7084" s="14"/>
    </row>
    <row r="7085" spans="10:17" x14ac:dyDescent="0.25">
      <c r="J7085" s="14"/>
      <c r="K7085" s="14"/>
      <c r="L7085" s="14"/>
      <c r="M7085" s="14"/>
      <c r="N7085" s="14"/>
      <c r="O7085" s="14"/>
      <c r="P7085" s="14"/>
      <c r="Q7085" s="14"/>
    </row>
    <row r="7086" spans="10:17" x14ac:dyDescent="0.25">
      <c r="J7086" s="14"/>
      <c r="K7086" s="14"/>
      <c r="L7086" s="14"/>
      <c r="M7086" s="14"/>
      <c r="N7086" s="14"/>
      <c r="O7086" s="14"/>
      <c r="P7086" s="14"/>
      <c r="Q7086" s="14"/>
    </row>
    <row r="7087" spans="10:17" x14ac:dyDescent="0.25">
      <c r="J7087" s="14"/>
      <c r="K7087" s="14"/>
      <c r="L7087" s="14"/>
      <c r="M7087" s="14"/>
      <c r="N7087" s="14"/>
      <c r="O7087" s="14"/>
      <c r="P7087" s="14"/>
      <c r="Q7087" s="14"/>
    </row>
    <row r="7088" spans="10:17" x14ac:dyDescent="0.25">
      <c r="J7088" s="14"/>
      <c r="K7088" s="14"/>
      <c r="L7088" s="14"/>
      <c r="M7088" s="14"/>
      <c r="N7088" s="14"/>
      <c r="O7088" s="14"/>
      <c r="P7088" s="14"/>
      <c r="Q7088" s="14"/>
    </row>
    <row r="7089" spans="10:17" x14ac:dyDescent="0.25">
      <c r="J7089" s="14"/>
      <c r="K7089" s="14"/>
      <c r="L7089" s="14"/>
      <c r="M7089" s="14"/>
      <c r="N7089" s="14"/>
      <c r="O7089" s="14"/>
      <c r="P7089" s="14"/>
      <c r="Q7089" s="14"/>
    </row>
    <row r="7090" spans="10:17" x14ac:dyDescent="0.25">
      <c r="J7090" s="14"/>
      <c r="K7090" s="14"/>
      <c r="L7090" s="14"/>
      <c r="M7090" s="14"/>
      <c r="N7090" s="14"/>
      <c r="O7090" s="14"/>
      <c r="P7090" s="14"/>
      <c r="Q7090" s="14"/>
    </row>
    <row r="7091" spans="10:17" x14ac:dyDescent="0.25">
      <c r="J7091" s="14"/>
      <c r="K7091" s="14"/>
      <c r="L7091" s="14"/>
      <c r="M7091" s="14"/>
      <c r="N7091" s="14"/>
      <c r="O7091" s="14"/>
      <c r="P7091" s="14"/>
      <c r="Q7091" s="14"/>
    </row>
    <row r="7092" spans="10:17" x14ac:dyDescent="0.25">
      <c r="J7092" s="14"/>
      <c r="K7092" s="14"/>
      <c r="L7092" s="14"/>
      <c r="M7092" s="14"/>
      <c r="N7092" s="14"/>
      <c r="O7092" s="14"/>
      <c r="P7092" s="14"/>
      <c r="Q7092" s="14"/>
    </row>
    <row r="7093" spans="10:17" x14ac:dyDescent="0.25">
      <c r="J7093" s="14"/>
      <c r="K7093" s="14"/>
      <c r="L7093" s="14"/>
      <c r="M7093" s="14"/>
      <c r="N7093" s="14"/>
      <c r="O7093" s="14"/>
      <c r="P7093" s="14"/>
      <c r="Q7093" s="14"/>
    </row>
    <row r="7094" spans="10:17" x14ac:dyDescent="0.25">
      <c r="J7094" s="14"/>
      <c r="K7094" s="14"/>
      <c r="L7094" s="14"/>
      <c r="M7094" s="14"/>
      <c r="N7094" s="14"/>
      <c r="O7094" s="14"/>
      <c r="P7094" s="14"/>
      <c r="Q7094" s="14"/>
    </row>
    <row r="7095" spans="10:17" x14ac:dyDescent="0.25">
      <c r="J7095" s="14"/>
      <c r="K7095" s="14"/>
      <c r="L7095" s="14"/>
      <c r="M7095" s="14"/>
      <c r="N7095" s="14"/>
      <c r="O7095" s="14"/>
      <c r="P7095" s="14"/>
      <c r="Q7095" s="14"/>
    </row>
    <row r="7096" spans="10:17" x14ac:dyDescent="0.25">
      <c r="J7096" s="14"/>
      <c r="K7096" s="14"/>
      <c r="L7096" s="14"/>
      <c r="M7096" s="14"/>
      <c r="N7096" s="14"/>
      <c r="O7096" s="14"/>
      <c r="P7096" s="14"/>
      <c r="Q7096" s="14"/>
    </row>
    <row r="7097" spans="10:17" x14ac:dyDescent="0.25">
      <c r="J7097" s="14"/>
      <c r="K7097" s="14"/>
      <c r="L7097" s="14"/>
      <c r="M7097" s="14"/>
      <c r="N7097" s="14"/>
      <c r="O7097" s="14"/>
      <c r="P7097" s="14"/>
      <c r="Q7097" s="14"/>
    </row>
    <row r="7098" spans="10:17" x14ac:dyDescent="0.25">
      <c r="J7098" s="14"/>
      <c r="K7098" s="14"/>
      <c r="L7098" s="14"/>
      <c r="M7098" s="14"/>
      <c r="N7098" s="14"/>
      <c r="O7098" s="14"/>
      <c r="P7098" s="14"/>
      <c r="Q7098" s="14"/>
    </row>
    <row r="7099" spans="10:17" x14ac:dyDescent="0.25">
      <c r="J7099" s="14"/>
      <c r="K7099" s="14"/>
      <c r="L7099" s="14"/>
      <c r="M7099" s="14"/>
      <c r="N7099" s="14"/>
      <c r="O7099" s="14"/>
      <c r="P7099" s="14"/>
      <c r="Q7099" s="14"/>
    </row>
    <row r="7100" spans="10:17" x14ac:dyDescent="0.25">
      <c r="J7100" s="14"/>
      <c r="K7100" s="14"/>
      <c r="L7100" s="14"/>
      <c r="M7100" s="14"/>
      <c r="N7100" s="14"/>
      <c r="O7100" s="14"/>
      <c r="P7100" s="14"/>
      <c r="Q7100" s="14"/>
    </row>
    <row r="7101" spans="10:17" x14ac:dyDescent="0.25">
      <c r="J7101" s="14"/>
      <c r="K7101" s="14"/>
      <c r="L7101" s="14"/>
      <c r="M7101" s="14"/>
      <c r="N7101" s="14"/>
      <c r="O7101" s="14"/>
      <c r="P7101" s="14"/>
      <c r="Q7101" s="14"/>
    </row>
    <row r="7102" spans="10:17" x14ac:dyDescent="0.25">
      <c r="J7102" s="14"/>
      <c r="K7102" s="14"/>
      <c r="L7102" s="14"/>
      <c r="M7102" s="14"/>
      <c r="N7102" s="14"/>
      <c r="O7102" s="14"/>
      <c r="P7102" s="14"/>
      <c r="Q7102" s="14"/>
    </row>
    <row r="7103" spans="10:17" x14ac:dyDescent="0.25">
      <c r="J7103" s="14"/>
      <c r="K7103" s="14"/>
      <c r="L7103" s="14"/>
      <c r="M7103" s="14"/>
      <c r="N7103" s="14"/>
      <c r="O7103" s="14"/>
      <c r="P7103" s="14"/>
      <c r="Q7103" s="14"/>
    </row>
    <row r="7104" spans="10:17" x14ac:dyDescent="0.25">
      <c r="J7104" s="14"/>
      <c r="K7104" s="14"/>
      <c r="L7104" s="14"/>
      <c r="M7104" s="14"/>
      <c r="N7104" s="14"/>
      <c r="O7104" s="14"/>
      <c r="P7104" s="14"/>
      <c r="Q7104" s="14"/>
    </row>
    <row r="7105" spans="10:17" x14ac:dyDescent="0.25">
      <c r="J7105" s="14"/>
      <c r="K7105" s="14"/>
      <c r="L7105" s="14"/>
      <c r="M7105" s="14"/>
      <c r="N7105" s="14"/>
      <c r="O7105" s="14"/>
      <c r="P7105" s="14"/>
      <c r="Q7105" s="14"/>
    </row>
    <row r="7106" spans="10:17" x14ac:dyDescent="0.25">
      <c r="J7106" s="14"/>
      <c r="K7106" s="14"/>
      <c r="L7106" s="14"/>
      <c r="M7106" s="14"/>
      <c r="N7106" s="14"/>
      <c r="O7106" s="14"/>
      <c r="P7106" s="14"/>
      <c r="Q7106" s="14"/>
    </row>
    <row r="7107" spans="10:17" x14ac:dyDescent="0.25">
      <c r="J7107" s="14"/>
      <c r="K7107" s="14"/>
      <c r="L7107" s="14"/>
      <c r="M7107" s="14"/>
      <c r="N7107" s="14"/>
      <c r="O7107" s="14"/>
      <c r="P7107" s="14"/>
      <c r="Q7107" s="14"/>
    </row>
    <row r="7108" spans="10:17" x14ac:dyDescent="0.25">
      <c r="J7108" s="14"/>
      <c r="K7108" s="14"/>
      <c r="L7108" s="14"/>
      <c r="M7108" s="14"/>
      <c r="N7108" s="14"/>
      <c r="O7108" s="14"/>
      <c r="P7108" s="14"/>
      <c r="Q7108" s="14"/>
    </row>
    <row r="7109" spans="10:17" x14ac:dyDescent="0.25">
      <c r="J7109" s="14"/>
      <c r="K7109" s="14"/>
      <c r="L7109" s="14"/>
      <c r="M7109" s="14"/>
      <c r="N7109" s="14"/>
      <c r="O7109" s="14"/>
      <c r="P7109" s="14"/>
      <c r="Q7109" s="14"/>
    </row>
    <row r="7110" spans="10:17" x14ac:dyDescent="0.25">
      <c r="J7110" s="14"/>
      <c r="K7110" s="14"/>
      <c r="L7110" s="14"/>
      <c r="M7110" s="14"/>
      <c r="N7110" s="14"/>
      <c r="O7110" s="14"/>
      <c r="P7110" s="14"/>
      <c r="Q7110" s="14"/>
    </row>
    <row r="7111" spans="10:17" x14ac:dyDescent="0.25">
      <c r="J7111" s="14"/>
      <c r="K7111" s="14"/>
      <c r="L7111" s="14"/>
      <c r="M7111" s="14"/>
      <c r="N7111" s="14"/>
      <c r="O7111" s="14"/>
      <c r="P7111" s="14"/>
      <c r="Q7111" s="14"/>
    </row>
    <row r="7112" spans="10:17" x14ac:dyDescent="0.25">
      <c r="J7112" s="14"/>
      <c r="K7112" s="14"/>
      <c r="L7112" s="14"/>
      <c r="M7112" s="14"/>
      <c r="N7112" s="14"/>
      <c r="O7112" s="14"/>
      <c r="P7112" s="14"/>
      <c r="Q7112" s="14"/>
    </row>
    <row r="7113" spans="10:17" x14ac:dyDescent="0.25">
      <c r="J7113" s="14"/>
      <c r="K7113" s="14"/>
      <c r="L7113" s="14"/>
      <c r="M7113" s="14"/>
      <c r="N7113" s="14"/>
      <c r="O7113" s="14"/>
      <c r="P7113" s="14"/>
      <c r="Q7113" s="14"/>
    </row>
    <row r="7114" spans="10:17" x14ac:dyDescent="0.25">
      <c r="J7114" s="14"/>
      <c r="K7114" s="14"/>
      <c r="L7114" s="14"/>
      <c r="M7114" s="14"/>
      <c r="N7114" s="14"/>
      <c r="O7114" s="14"/>
      <c r="P7114" s="14"/>
      <c r="Q7114" s="14"/>
    </row>
    <row r="7115" spans="10:17" x14ac:dyDescent="0.25">
      <c r="J7115" s="14"/>
      <c r="K7115" s="14"/>
      <c r="L7115" s="14"/>
      <c r="M7115" s="14"/>
      <c r="N7115" s="14"/>
      <c r="O7115" s="14"/>
      <c r="P7115" s="14"/>
      <c r="Q7115" s="14"/>
    </row>
    <row r="7116" spans="10:17" x14ac:dyDescent="0.25">
      <c r="J7116" s="14"/>
      <c r="K7116" s="14"/>
      <c r="L7116" s="14"/>
      <c r="M7116" s="14"/>
      <c r="N7116" s="14"/>
      <c r="O7116" s="14"/>
      <c r="P7116" s="14"/>
      <c r="Q7116" s="14"/>
    </row>
    <row r="7117" spans="10:17" x14ac:dyDescent="0.25">
      <c r="J7117" s="14"/>
      <c r="K7117" s="14"/>
      <c r="L7117" s="14"/>
      <c r="M7117" s="14"/>
      <c r="N7117" s="14"/>
      <c r="O7117" s="14"/>
      <c r="P7117" s="14"/>
      <c r="Q7117" s="14"/>
    </row>
    <row r="7118" spans="10:17" x14ac:dyDescent="0.25">
      <c r="J7118" s="14"/>
      <c r="K7118" s="14"/>
      <c r="L7118" s="14"/>
      <c r="M7118" s="14"/>
      <c r="N7118" s="14"/>
      <c r="O7118" s="14"/>
      <c r="P7118" s="14"/>
      <c r="Q7118" s="14"/>
    </row>
    <row r="7119" spans="10:17" x14ac:dyDescent="0.25">
      <c r="J7119" s="14"/>
      <c r="K7119" s="14"/>
      <c r="L7119" s="14"/>
      <c r="M7119" s="14"/>
      <c r="N7119" s="14"/>
      <c r="O7119" s="14"/>
      <c r="P7119" s="14"/>
      <c r="Q7119" s="14"/>
    </row>
    <row r="7120" spans="10:17" x14ac:dyDescent="0.25">
      <c r="J7120" s="14"/>
      <c r="K7120" s="14"/>
      <c r="L7120" s="14"/>
      <c r="M7120" s="14"/>
      <c r="N7120" s="14"/>
      <c r="O7120" s="14"/>
      <c r="P7120" s="14"/>
      <c r="Q7120" s="14"/>
    </row>
    <row r="7121" spans="10:17" x14ac:dyDescent="0.25">
      <c r="J7121" s="14"/>
      <c r="K7121" s="14"/>
      <c r="L7121" s="14"/>
      <c r="M7121" s="14"/>
      <c r="N7121" s="14"/>
      <c r="O7121" s="14"/>
      <c r="P7121" s="14"/>
      <c r="Q7121" s="14"/>
    </row>
    <row r="7122" spans="10:17" x14ac:dyDescent="0.25">
      <c r="J7122" s="14"/>
      <c r="K7122" s="14"/>
      <c r="L7122" s="14"/>
      <c r="M7122" s="14"/>
      <c r="N7122" s="14"/>
      <c r="O7122" s="14"/>
      <c r="P7122" s="14"/>
      <c r="Q7122" s="14"/>
    </row>
    <row r="7123" spans="10:17" x14ac:dyDescent="0.25">
      <c r="J7123" s="14"/>
      <c r="K7123" s="14"/>
      <c r="L7123" s="14"/>
      <c r="M7123" s="14"/>
      <c r="N7123" s="14"/>
      <c r="O7123" s="14"/>
      <c r="P7123" s="14"/>
      <c r="Q7123" s="14"/>
    </row>
    <row r="7124" spans="10:17" x14ac:dyDescent="0.25">
      <c r="J7124" s="14"/>
      <c r="K7124" s="14"/>
      <c r="L7124" s="14"/>
      <c r="M7124" s="14"/>
      <c r="N7124" s="14"/>
      <c r="O7124" s="14"/>
      <c r="P7124" s="14"/>
      <c r="Q7124" s="14"/>
    </row>
    <row r="7125" spans="10:17" x14ac:dyDescent="0.25">
      <c r="J7125" s="14"/>
      <c r="K7125" s="14"/>
      <c r="L7125" s="14"/>
      <c r="M7125" s="14"/>
      <c r="N7125" s="14"/>
      <c r="O7125" s="14"/>
      <c r="P7125" s="14"/>
      <c r="Q7125" s="14"/>
    </row>
    <row r="7126" spans="10:17" x14ac:dyDescent="0.25">
      <c r="J7126" s="14"/>
      <c r="K7126" s="14"/>
      <c r="L7126" s="14"/>
      <c r="M7126" s="14"/>
      <c r="N7126" s="14"/>
      <c r="O7126" s="14"/>
      <c r="P7126" s="14"/>
      <c r="Q7126" s="14"/>
    </row>
    <row r="7127" spans="10:17" x14ac:dyDescent="0.25">
      <c r="J7127" s="14"/>
      <c r="K7127" s="14"/>
      <c r="L7127" s="14"/>
      <c r="M7127" s="14"/>
      <c r="N7127" s="14"/>
      <c r="O7127" s="14"/>
      <c r="P7127" s="14"/>
      <c r="Q7127" s="14"/>
    </row>
    <row r="7128" spans="10:17" x14ac:dyDescent="0.25">
      <c r="J7128" s="14"/>
      <c r="K7128" s="14"/>
      <c r="L7128" s="14"/>
      <c r="M7128" s="14"/>
      <c r="N7128" s="14"/>
      <c r="O7128" s="14"/>
      <c r="P7128" s="14"/>
      <c r="Q7128" s="14"/>
    </row>
    <row r="7129" spans="10:17" x14ac:dyDescent="0.25">
      <c r="J7129" s="14"/>
      <c r="K7129" s="14"/>
      <c r="L7129" s="14"/>
      <c r="M7129" s="14"/>
      <c r="N7129" s="14"/>
      <c r="O7129" s="14"/>
      <c r="P7129" s="14"/>
      <c r="Q7129" s="14"/>
    </row>
    <row r="7130" spans="10:17" x14ac:dyDescent="0.25">
      <c r="J7130" s="14"/>
      <c r="K7130" s="14"/>
      <c r="L7130" s="14"/>
      <c r="M7130" s="14"/>
      <c r="N7130" s="14"/>
      <c r="O7130" s="14"/>
      <c r="P7130" s="14"/>
      <c r="Q7130" s="14"/>
    </row>
    <row r="7131" spans="10:17" x14ac:dyDescent="0.25">
      <c r="J7131" s="14"/>
      <c r="K7131" s="14"/>
      <c r="L7131" s="14"/>
      <c r="M7131" s="14"/>
      <c r="N7131" s="14"/>
      <c r="O7131" s="14"/>
      <c r="P7131" s="14"/>
      <c r="Q7131" s="14"/>
    </row>
    <row r="7132" spans="10:17" x14ac:dyDescent="0.25">
      <c r="J7132" s="14"/>
      <c r="K7132" s="14"/>
      <c r="L7132" s="14"/>
      <c r="M7132" s="14"/>
      <c r="N7132" s="14"/>
      <c r="O7132" s="14"/>
      <c r="P7132" s="14"/>
      <c r="Q7132" s="14"/>
    </row>
    <row r="7133" spans="10:17" x14ac:dyDescent="0.25">
      <c r="J7133" s="14"/>
      <c r="K7133" s="14"/>
      <c r="L7133" s="14"/>
      <c r="M7133" s="14"/>
      <c r="N7133" s="14"/>
      <c r="O7133" s="14"/>
      <c r="P7133" s="14"/>
      <c r="Q7133" s="14"/>
    </row>
    <row r="7134" spans="10:17" x14ac:dyDescent="0.25">
      <c r="J7134" s="14"/>
      <c r="K7134" s="14"/>
      <c r="L7134" s="14"/>
      <c r="M7134" s="14"/>
      <c r="N7134" s="14"/>
      <c r="O7134" s="14"/>
      <c r="P7134" s="14"/>
      <c r="Q7134" s="14"/>
    </row>
    <row r="7135" spans="10:17" x14ac:dyDescent="0.25">
      <c r="J7135" s="14"/>
      <c r="K7135" s="14"/>
      <c r="L7135" s="14"/>
      <c r="M7135" s="14"/>
      <c r="N7135" s="14"/>
      <c r="O7135" s="14"/>
      <c r="P7135" s="14"/>
      <c r="Q7135" s="14"/>
    </row>
    <row r="7136" spans="10:17" x14ac:dyDescent="0.25">
      <c r="J7136" s="14"/>
      <c r="K7136" s="14"/>
      <c r="L7136" s="14"/>
      <c r="M7136" s="14"/>
      <c r="N7136" s="14"/>
      <c r="O7136" s="14"/>
      <c r="P7136" s="14"/>
      <c r="Q7136" s="14"/>
    </row>
    <row r="7137" spans="10:17" x14ac:dyDescent="0.25">
      <c r="J7137" s="14"/>
      <c r="K7137" s="14"/>
      <c r="L7137" s="14"/>
      <c r="M7137" s="14"/>
      <c r="N7137" s="14"/>
      <c r="O7137" s="14"/>
      <c r="P7137" s="14"/>
      <c r="Q7137" s="14"/>
    </row>
    <row r="7138" spans="10:17" x14ac:dyDescent="0.25">
      <c r="J7138" s="14"/>
      <c r="K7138" s="14"/>
      <c r="L7138" s="14"/>
      <c r="M7138" s="14"/>
      <c r="N7138" s="14"/>
      <c r="O7138" s="14"/>
      <c r="P7138" s="14"/>
      <c r="Q7138" s="14"/>
    </row>
    <row r="7139" spans="10:17" x14ac:dyDescent="0.25">
      <c r="J7139" s="14"/>
      <c r="K7139" s="14"/>
      <c r="L7139" s="14"/>
      <c r="M7139" s="14"/>
      <c r="N7139" s="14"/>
      <c r="O7139" s="14"/>
      <c r="P7139" s="14"/>
      <c r="Q7139" s="14"/>
    </row>
    <row r="7140" spans="10:17" x14ac:dyDescent="0.25">
      <c r="J7140" s="14"/>
      <c r="K7140" s="14"/>
      <c r="L7140" s="14"/>
      <c r="M7140" s="14"/>
      <c r="N7140" s="14"/>
      <c r="O7140" s="14"/>
      <c r="P7140" s="14"/>
      <c r="Q7140" s="14"/>
    </row>
    <row r="7141" spans="10:17" x14ac:dyDescent="0.25">
      <c r="J7141" s="14"/>
      <c r="K7141" s="14"/>
      <c r="L7141" s="14"/>
      <c r="M7141" s="14"/>
      <c r="N7141" s="14"/>
      <c r="O7141" s="14"/>
      <c r="P7141" s="14"/>
      <c r="Q7141" s="14"/>
    </row>
    <row r="7142" spans="10:17" x14ac:dyDescent="0.25">
      <c r="J7142" s="14"/>
      <c r="K7142" s="14"/>
      <c r="L7142" s="14"/>
      <c r="M7142" s="14"/>
      <c r="N7142" s="14"/>
      <c r="O7142" s="14"/>
      <c r="P7142" s="14"/>
      <c r="Q7142" s="14"/>
    </row>
    <row r="7143" spans="10:17" x14ac:dyDescent="0.25">
      <c r="J7143" s="14"/>
      <c r="K7143" s="14"/>
      <c r="L7143" s="14"/>
      <c r="M7143" s="14"/>
      <c r="N7143" s="14"/>
      <c r="O7143" s="14"/>
      <c r="P7143" s="14"/>
      <c r="Q7143" s="14"/>
    </row>
    <row r="7144" spans="10:17" x14ac:dyDescent="0.25">
      <c r="J7144" s="14"/>
      <c r="K7144" s="14"/>
      <c r="L7144" s="14"/>
      <c r="M7144" s="14"/>
      <c r="N7144" s="14"/>
      <c r="O7144" s="14"/>
      <c r="P7144" s="14"/>
      <c r="Q7144" s="14"/>
    </row>
    <row r="7145" spans="10:17" x14ac:dyDescent="0.25">
      <c r="J7145" s="14"/>
      <c r="K7145" s="14"/>
      <c r="L7145" s="14"/>
      <c r="M7145" s="14"/>
      <c r="N7145" s="14"/>
      <c r="O7145" s="14"/>
      <c r="P7145" s="14"/>
      <c r="Q7145" s="14"/>
    </row>
    <row r="7146" spans="10:17" x14ac:dyDescent="0.25">
      <c r="J7146" s="14"/>
      <c r="K7146" s="14"/>
      <c r="L7146" s="14"/>
      <c r="M7146" s="14"/>
      <c r="N7146" s="14"/>
      <c r="O7146" s="14"/>
      <c r="P7146" s="14"/>
      <c r="Q7146" s="14"/>
    </row>
    <row r="7147" spans="10:17" x14ac:dyDescent="0.25">
      <c r="J7147" s="14"/>
      <c r="K7147" s="14"/>
      <c r="L7147" s="14"/>
      <c r="M7147" s="14"/>
      <c r="N7147" s="14"/>
      <c r="O7147" s="14"/>
      <c r="P7147" s="14"/>
      <c r="Q7147" s="14"/>
    </row>
    <row r="7148" spans="10:17" x14ac:dyDescent="0.25">
      <c r="J7148" s="14"/>
      <c r="K7148" s="14"/>
      <c r="L7148" s="14"/>
      <c r="M7148" s="14"/>
      <c r="N7148" s="14"/>
      <c r="O7148" s="14"/>
      <c r="P7148" s="14"/>
      <c r="Q7148" s="14"/>
    </row>
    <row r="7149" spans="10:17" x14ac:dyDescent="0.25">
      <c r="J7149" s="14"/>
      <c r="K7149" s="14"/>
      <c r="L7149" s="14"/>
      <c r="M7149" s="14"/>
      <c r="N7149" s="14"/>
      <c r="O7149" s="14"/>
      <c r="P7149" s="14"/>
      <c r="Q7149" s="14"/>
    </row>
    <row r="7150" spans="10:17" x14ac:dyDescent="0.25">
      <c r="J7150" s="14"/>
      <c r="K7150" s="14"/>
      <c r="L7150" s="14"/>
      <c r="M7150" s="14"/>
      <c r="N7150" s="14"/>
      <c r="O7150" s="14"/>
      <c r="P7150" s="14"/>
      <c r="Q7150" s="14"/>
    </row>
    <row r="7151" spans="10:17" x14ac:dyDescent="0.25">
      <c r="J7151" s="14"/>
      <c r="K7151" s="14"/>
      <c r="L7151" s="14"/>
      <c r="M7151" s="14"/>
      <c r="N7151" s="14"/>
      <c r="O7151" s="14"/>
      <c r="P7151" s="14"/>
      <c r="Q7151" s="14"/>
    </row>
    <row r="7152" spans="10:17" x14ac:dyDescent="0.25">
      <c r="J7152" s="14"/>
      <c r="K7152" s="14"/>
      <c r="L7152" s="14"/>
      <c r="M7152" s="14"/>
      <c r="N7152" s="14"/>
      <c r="O7152" s="14"/>
      <c r="P7152" s="14"/>
      <c r="Q7152" s="14"/>
    </row>
    <row r="7153" spans="10:17" x14ac:dyDescent="0.25">
      <c r="J7153" s="14"/>
      <c r="K7153" s="14"/>
      <c r="L7153" s="14"/>
      <c r="M7153" s="14"/>
      <c r="N7153" s="14"/>
      <c r="O7153" s="14"/>
      <c r="P7153" s="14"/>
      <c r="Q7153" s="14"/>
    </row>
    <row r="7154" spans="10:17" x14ac:dyDescent="0.25">
      <c r="J7154" s="14"/>
      <c r="K7154" s="14"/>
      <c r="L7154" s="14"/>
      <c r="M7154" s="14"/>
      <c r="N7154" s="14"/>
      <c r="O7154" s="14"/>
      <c r="P7154" s="14"/>
      <c r="Q7154" s="14"/>
    </row>
    <row r="7155" spans="10:17" x14ac:dyDescent="0.25">
      <c r="J7155" s="14"/>
      <c r="K7155" s="14"/>
      <c r="L7155" s="14"/>
      <c r="M7155" s="14"/>
      <c r="N7155" s="14"/>
      <c r="O7155" s="14"/>
      <c r="P7155" s="14"/>
      <c r="Q7155" s="14"/>
    </row>
    <row r="7156" spans="10:17" x14ac:dyDescent="0.25">
      <c r="J7156" s="14"/>
      <c r="K7156" s="14"/>
      <c r="L7156" s="14"/>
      <c r="M7156" s="14"/>
      <c r="N7156" s="14"/>
      <c r="O7156" s="14"/>
      <c r="P7156" s="14"/>
      <c r="Q7156" s="14"/>
    </row>
    <row r="7157" spans="10:17" x14ac:dyDescent="0.25">
      <c r="J7157" s="14"/>
      <c r="K7157" s="14"/>
      <c r="L7157" s="14"/>
      <c r="M7157" s="14"/>
      <c r="N7157" s="14"/>
      <c r="O7157" s="14"/>
      <c r="P7157" s="14"/>
      <c r="Q7157" s="14"/>
    </row>
    <row r="7158" spans="10:17" x14ac:dyDescent="0.25">
      <c r="J7158" s="14"/>
      <c r="K7158" s="14"/>
      <c r="L7158" s="14"/>
      <c r="M7158" s="14"/>
      <c r="N7158" s="14"/>
      <c r="O7158" s="14"/>
      <c r="P7158" s="14"/>
      <c r="Q7158" s="14"/>
    </row>
    <row r="7159" spans="10:17" x14ac:dyDescent="0.25">
      <c r="J7159" s="14"/>
      <c r="K7159" s="14"/>
      <c r="L7159" s="14"/>
      <c r="M7159" s="14"/>
      <c r="N7159" s="14"/>
      <c r="O7159" s="14"/>
      <c r="P7159" s="14"/>
      <c r="Q7159" s="14"/>
    </row>
    <row r="7160" spans="10:17" x14ac:dyDescent="0.25">
      <c r="J7160" s="14"/>
      <c r="K7160" s="14"/>
      <c r="L7160" s="14"/>
      <c r="M7160" s="14"/>
      <c r="N7160" s="14"/>
      <c r="O7160" s="14"/>
      <c r="P7160" s="14"/>
      <c r="Q7160" s="14"/>
    </row>
    <row r="7161" spans="10:17" x14ac:dyDescent="0.25">
      <c r="J7161" s="14"/>
      <c r="K7161" s="14"/>
      <c r="L7161" s="14"/>
      <c r="M7161" s="14"/>
      <c r="N7161" s="14"/>
      <c r="O7161" s="14"/>
      <c r="P7161" s="14"/>
      <c r="Q7161" s="14"/>
    </row>
    <row r="7162" spans="10:17" x14ac:dyDescent="0.25">
      <c r="J7162" s="14"/>
      <c r="K7162" s="14"/>
      <c r="L7162" s="14"/>
      <c r="M7162" s="14"/>
      <c r="N7162" s="14"/>
      <c r="O7162" s="14"/>
      <c r="P7162" s="14"/>
      <c r="Q7162" s="14"/>
    </row>
    <row r="7163" spans="10:17" x14ac:dyDescent="0.25">
      <c r="J7163" s="14"/>
      <c r="K7163" s="14"/>
      <c r="L7163" s="14"/>
      <c r="M7163" s="14"/>
      <c r="N7163" s="14"/>
      <c r="O7163" s="14"/>
      <c r="P7163" s="14"/>
      <c r="Q7163" s="14"/>
    </row>
    <row r="7164" spans="10:17" x14ac:dyDescent="0.25">
      <c r="J7164" s="14"/>
      <c r="K7164" s="14"/>
      <c r="L7164" s="14"/>
      <c r="M7164" s="14"/>
      <c r="N7164" s="14"/>
      <c r="O7164" s="14"/>
      <c r="P7164" s="14"/>
      <c r="Q7164" s="14"/>
    </row>
    <row r="7165" spans="10:17" x14ac:dyDescent="0.25">
      <c r="J7165" s="14"/>
      <c r="K7165" s="14"/>
      <c r="L7165" s="14"/>
      <c r="M7165" s="14"/>
      <c r="N7165" s="14"/>
      <c r="O7165" s="14"/>
      <c r="P7165" s="14"/>
      <c r="Q7165" s="14"/>
    </row>
    <row r="7166" spans="10:17" x14ac:dyDescent="0.25">
      <c r="J7166" s="14"/>
      <c r="K7166" s="14"/>
      <c r="L7166" s="14"/>
      <c r="M7166" s="14"/>
      <c r="N7166" s="14"/>
      <c r="O7166" s="14"/>
      <c r="P7166" s="14"/>
      <c r="Q7166" s="14"/>
    </row>
    <row r="7167" spans="10:17" x14ac:dyDescent="0.25">
      <c r="J7167" s="14"/>
      <c r="K7167" s="14"/>
      <c r="L7167" s="14"/>
      <c r="M7167" s="14"/>
      <c r="N7167" s="14"/>
      <c r="O7167" s="14"/>
      <c r="P7167" s="14"/>
      <c r="Q7167" s="14"/>
    </row>
    <row r="7168" spans="10:17" x14ac:dyDescent="0.25">
      <c r="J7168" s="14"/>
      <c r="K7168" s="14"/>
      <c r="L7168" s="14"/>
      <c r="M7168" s="14"/>
      <c r="N7168" s="14"/>
      <c r="O7168" s="14"/>
      <c r="P7168" s="14"/>
      <c r="Q7168" s="14"/>
    </row>
    <row r="7169" spans="10:17" x14ac:dyDescent="0.25">
      <c r="J7169" s="14"/>
      <c r="K7169" s="14"/>
      <c r="L7169" s="14"/>
      <c r="M7169" s="14"/>
      <c r="N7169" s="14"/>
      <c r="O7169" s="14"/>
      <c r="P7169" s="14"/>
      <c r="Q7169" s="14"/>
    </row>
    <row r="7170" spans="10:17" x14ac:dyDescent="0.25">
      <c r="J7170" s="14"/>
      <c r="K7170" s="14"/>
      <c r="L7170" s="14"/>
      <c r="M7170" s="14"/>
      <c r="N7170" s="14"/>
      <c r="O7170" s="14"/>
      <c r="P7170" s="14"/>
      <c r="Q7170" s="14"/>
    </row>
    <row r="7171" spans="10:17" x14ac:dyDescent="0.25">
      <c r="J7171" s="14"/>
      <c r="K7171" s="14"/>
      <c r="L7171" s="14"/>
      <c r="M7171" s="14"/>
      <c r="N7171" s="14"/>
      <c r="O7171" s="14"/>
      <c r="P7171" s="14"/>
      <c r="Q7171" s="14"/>
    </row>
    <row r="7172" spans="10:17" x14ac:dyDescent="0.25">
      <c r="J7172" s="14"/>
      <c r="K7172" s="14"/>
      <c r="L7172" s="14"/>
      <c r="M7172" s="14"/>
      <c r="N7172" s="14"/>
      <c r="O7172" s="14"/>
      <c r="P7172" s="14"/>
      <c r="Q7172" s="14"/>
    </row>
    <row r="7173" spans="10:17" x14ac:dyDescent="0.25">
      <c r="J7173" s="14"/>
      <c r="K7173" s="14"/>
      <c r="L7173" s="14"/>
      <c r="M7173" s="14"/>
      <c r="N7173" s="14"/>
      <c r="O7173" s="14"/>
      <c r="P7173" s="14"/>
      <c r="Q7173" s="14"/>
    </row>
    <row r="7174" spans="10:17" x14ac:dyDescent="0.25">
      <c r="J7174" s="14"/>
      <c r="K7174" s="14"/>
      <c r="L7174" s="14"/>
      <c r="M7174" s="14"/>
      <c r="N7174" s="14"/>
      <c r="O7174" s="14"/>
      <c r="P7174" s="14"/>
      <c r="Q7174" s="14"/>
    </row>
    <row r="7175" spans="10:17" x14ac:dyDescent="0.25">
      <c r="J7175" s="14"/>
      <c r="K7175" s="14"/>
      <c r="L7175" s="14"/>
      <c r="M7175" s="14"/>
      <c r="N7175" s="14"/>
      <c r="O7175" s="14"/>
      <c r="P7175" s="14"/>
      <c r="Q7175" s="14"/>
    </row>
    <row r="7176" spans="10:17" x14ac:dyDescent="0.25">
      <c r="J7176" s="14"/>
      <c r="K7176" s="14"/>
      <c r="L7176" s="14"/>
      <c r="M7176" s="14"/>
      <c r="N7176" s="14"/>
      <c r="O7176" s="14"/>
      <c r="P7176" s="14"/>
      <c r="Q7176" s="14"/>
    </row>
    <row r="7177" spans="10:17" x14ac:dyDescent="0.25">
      <c r="J7177" s="14"/>
      <c r="K7177" s="14"/>
      <c r="L7177" s="14"/>
      <c r="M7177" s="14"/>
      <c r="N7177" s="14"/>
      <c r="O7177" s="14"/>
      <c r="P7177" s="14"/>
      <c r="Q7177" s="14"/>
    </row>
    <row r="7178" spans="10:17" x14ac:dyDescent="0.25">
      <c r="J7178" s="14"/>
      <c r="K7178" s="14"/>
      <c r="L7178" s="14"/>
      <c r="M7178" s="14"/>
      <c r="N7178" s="14"/>
      <c r="O7178" s="14"/>
      <c r="P7178" s="14"/>
      <c r="Q7178" s="14"/>
    </row>
    <row r="7179" spans="10:17" x14ac:dyDescent="0.25">
      <c r="J7179" s="14"/>
      <c r="K7179" s="14"/>
      <c r="L7179" s="14"/>
      <c r="M7179" s="14"/>
      <c r="N7179" s="14"/>
      <c r="O7179" s="14"/>
      <c r="P7179" s="14"/>
      <c r="Q7179" s="14"/>
    </row>
    <row r="7180" spans="10:17" x14ac:dyDescent="0.25">
      <c r="J7180" s="14"/>
      <c r="K7180" s="14"/>
      <c r="L7180" s="14"/>
      <c r="M7180" s="14"/>
      <c r="N7180" s="14"/>
      <c r="O7180" s="14"/>
      <c r="P7180" s="14"/>
      <c r="Q7180" s="14"/>
    </row>
    <row r="7181" spans="10:17" x14ac:dyDescent="0.25">
      <c r="J7181" s="14"/>
      <c r="K7181" s="14"/>
      <c r="L7181" s="14"/>
      <c r="M7181" s="14"/>
      <c r="N7181" s="14"/>
      <c r="O7181" s="14"/>
      <c r="P7181" s="14"/>
      <c r="Q7181" s="14"/>
    </row>
    <row r="7182" spans="10:17" x14ac:dyDescent="0.25">
      <c r="J7182" s="14"/>
      <c r="K7182" s="14"/>
      <c r="L7182" s="14"/>
      <c r="M7182" s="14"/>
      <c r="N7182" s="14"/>
      <c r="O7182" s="14"/>
      <c r="P7182" s="14"/>
      <c r="Q7182" s="14"/>
    </row>
    <row r="7183" spans="10:17" x14ac:dyDescent="0.25">
      <c r="J7183" s="14"/>
      <c r="K7183" s="14"/>
      <c r="L7183" s="14"/>
      <c r="M7183" s="14"/>
      <c r="N7183" s="14"/>
      <c r="O7183" s="14"/>
      <c r="P7183" s="14"/>
      <c r="Q7183" s="14"/>
    </row>
    <row r="7184" spans="10:17" x14ac:dyDescent="0.25">
      <c r="J7184" s="14"/>
      <c r="K7184" s="14"/>
      <c r="L7184" s="14"/>
      <c r="M7184" s="14"/>
      <c r="N7184" s="14"/>
      <c r="O7184" s="14"/>
      <c r="P7184" s="14"/>
      <c r="Q7184" s="14"/>
    </row>
    <row r="7185" spans="10:17" x14ac:dyDescent="0.25">
      <c r="J7185" s="14"/>
      <c r="K7185" s="14"/>
      <c r="L7185" s="14"/>
      <c r="M7185" s="14"/>
      <c r="N7185" s="14"/>
      <c r="O7185" s="14"/>
      <c r="P7185" s="14"/>
      <c r="Q7185" s="14"/>
    </row>
    <row r="7186" spans="10:17" x14ac:dyDescent="0.25">
      <c r="J7186" s="14"/>
      <c r="K7186" s="14"/>
      <c r="L7186" s="14"/>
      <c r="M7186" s="14"/>
      <c r="N7186" s="14"/>
      <c r="O7186" s="14"/>
      <c r="P7186" s="14"/>
      <c r="Q7186" s="14"/>
    </row>
    <row r="7187" spans="10:17" x14ac:dyDescent="0.25">
      <c r="J7187" s="14"/>
      <c r="K7187" s="14"/>
      <c r="L7187" s="14"/>
      <c r="M7187" s="14"/>
      <c r="N7187" s="14"/>
      <c r="O7187" s="14"/>
      <c r="P7187" s="14"/>
      <c r="Q7187" s="14"/>
    </row>
    <row r="7188" spans="10:17" x14ac:dyDescent="0.25">
      <c r="J7188" s="14"/>
      <c r="K7188" s="14"/>
      <c r="L7188" s="14"/>
      <c r="M7188" s="14"/>
      <c r="N7188" s="14"/>
      <c r="O7188" s="14"/>
      <c r="P7188" s="14"/>
      <c r="Q7188" s="14"/>
    </row>
    <row r="7189" spans="10:17" x14ac:dyDescent="0.25">
      <c r="J7189" s="14"/>
      <c r="K7189" s="14"/>
      <c r="L7189" s="14"/>
      <c r="M7189" s="14"/>
      <c r="N7189" s="14"/>
      <c r="O7189" s="14"/>
      <c r="P7189" s="14"/>
      <c r="Q7189" s="14"/>
    </row>
    <row r="7190" spans="10:17" x14ac:dyDescent="0.25">
      <c r="J7190" s="14"/>
      <c r="K7190" s="14"/>
      <c r="L7190" s="14"/>
      <c r="M7190" s="14"/>
      <c r="N7190" s="14"/>
      <c r="O7190" s="14"/>
      <c r="P7190" s="14"/>
      <c r="Q7190" s="14"/>
    </row>
    <row r="7191" spans="10:17" x14ac:dyDescent="0.25">
      <c r="J7191" s="14"/>
      <c r="K7191" s="14"/>
      <c r="L7191" s="14"/>
      <c r="M7191" s="14"/>
      <c r="N7191" s="14"/>
      <c r="O7191" s="14"/>
      <c r="P7191" s="14"/>
      <c r="Q7191" s="14"/>
    </row>
    <row r="7192" spans="10:17" x14ac:dyDescent="0.25">
      <c r="J7192" s="14"/>
      <c r="K7192" s="14"/>
      <c r="L7192" s="14"/>
      <c r="M7192" s="14"/>
      <c r="N7192" s="14"/>
      <c r="O7192" s="14"/>
      <c r="P7192" s="14"/>
      <c r="Q7192" s="14"/>
    </row>
    <row r="7193" spans="10:17" x14ac:dyDescent="0.25">
      <c r="J7193" s="14"/>
      <c r="K7193" s="14"/>
      <c r="L7193" s="14"/>
      <c r="M7193" s="14"/>
      <c r="N7193" s="14"/>
      <c r="O7193" s="14"/>
      <c r="P7193" s="14"/>
      <c r="Q7193" s="14"/>
    </row>
    <row r="7194" spans="10:17" x14ac:dyDescent="0.25">
      <c r="J7194" s="14"/>
      <c r="K7194" s="14"/>
      <c r="L7194" s="14"/>
      <c r="M7194" s="14"/>
      <c r="N7194" s="14"/>
      <c r="O7194" s="14"/>
      <c r="P7194" s="14"/>
      <c r="Q7194" s="14"/>
    </row>
    <row r="7195" spans="10:17" x14ac:dyDescent="0.25">
      <c r="J7195" s="14"/>
      <c r="K7195" s="14"/>
      <c r="L7195" s="14"/>
      <c r="M7195" s="14"/>
      <c r="N7195" s="14"/>
      <c r="O7195" s="14"/>
      <c r="P7195" s="14"/>
      <c r="Q7195" s="14"/>
    </row>
    <row r="7196" spans="10:17" x14ac:dyDescent="0.25">
      <c r="J7196" s="14"/>
      <c r="K7196" s="14"/>
      <c r="L7196" s="14"/>
      <c r="M7196" s="14"/>
      <c r="N7196" s="14"/>
      <c r="O7196" s="14"/>
      <c r="P7196" s="14"/>
      <c r="Q7196" s="14"/>
    </row>
    <row r="7197" spans="10:17" x14ac:dyDescent="0.25">
      <c r="J7197" s="14"/>
      <c r="K7197" s="14"/>
      <c r="L7197" s="14"/>
      <c r="M7197" s="14"/>
      <c r="N7197" s="14"/>
      <c r="O7197" s="14"/>
      <c r="P7197" s="14"/>
      <c r="Q7197" s="14"/>
    </row>
    <row r="7198" spans="10:17" x14ac:dyDescent="0.25">
      <c r="J7198" s="14"/>
      <c r="K7198" s="14"/>
      <c r="L7198" s="14"/>
      <c r="M7198" s="14"/>
      <c r="N7198" s="14"/>
      <c r="O7198" s="14"/>
      <c r="P7198" s="14"/>
      <c r="Q7198" s="14"/>
    </row>
    <row r="7199" spans="10:17" x14ac:dyDescent="0.25">
      <c r="J7199" s="14"/>
      <c r="K7199" s="14"/>
      <c r="L7199" s="14"/>
      <c r="M7199" s="14"/>
      <c r="N7199" s="14"/>
      <c r="O7199" s="14"/>
      <c r="P7199" s="14"/>
      <c r="Q7199" s="14"/>
    </row>
    <row r="7200" spans="10:17" x14ac:dyDescent="0.25">
      <c r="J7200" s="14"/>
      <c r="K7200" s="14"/>
      <c r="L7200" s="14"/>
      <c r="M7200" s="14"/>
      <c r="N7200" s="14"/>
      <c r="O7200" s="14"/>
      <c r="P7200" s="14"/>
      <c r="Q7200" s="14"/>
    </row>
    <row r="7201" spans="10:17" x14ac:dyDescent="0.25">
      <c r="J7201" s="14"/>
      <c r="K7201" s="14"/>
      <c r="L7201" s="14"/>
      <c r="M7201" s="14"/>
      <c r="N7201" s="14"/>
      <c r="O7201" s="14"/>
      <c r="P7201" s="14"/>
      <c r="Q7201" s="14"/>
    </row>
    <row r="7202" spans="10:17" x14ac:dyDescent="0.25">
      <c r="J7202" s="14"/>
      <c r="K7202" s="14"/>
      <c r="L7202" s="14"/>
      <c r="M7202" s="14"/>
      <c r="N7202" s="14"/>
      <c r="O7202" s="14"/>
      <c r="P7202" s="14"/>
      <c r="Q7202" s="14"/>
    </row>
    <row r="7203" spans="10:17" x14ac:dyDescent="0.25">
      <c r="J7203" s="14"/>
      <c r="K7203" s="14"/>
      <c r="L7203" s="14"/>
      <c r="M7203" s="14"/>
      <c r="N7203" s="14"/>
      <c r="O7203" s="14"/>
      <c r="P7203" s="14"/>
      <c r="Q7203" s="14"/>
    </row>
    <row r="7204" spans="10:17" x14ac:dyDescent="0.25">
      <c r="J7204" s="14"/>
      <c r="K7204" s="14"/>
      <c r="L7204" s="14"/>
      <c r="M7204" s="14"/>
      <c r="N7204" s="14"/>
      <c r="O7204" s="14"/>
      <c r="P7204" s="14"/>
      <c r="Q7204" s="14"/>
    </row>
    <row r="7205" spans="10:17" x14ac:dyDescent="0.25">
      <c r="J7205" s="14"/>
      <c r="K7205" s="14"/>
      <c r="L7205" s="14"/>
      <c r="M7205" s="14"/>
      <c r="N7205" s="14"/>
      <c r="O7205" s="14"/>
      <c r="P7205" s="14"/>
      <c r="Q7205" s="14"/>
    </row>
    <row r="7206" spans="10:17" x14ac:dyDescent="0.25">
      <c r="J7206" s="14"/>
      <c r="K7206" s="14"/>
      <c r="L7206" s="14"/>
      <c r="M7206" s="14"/>
      <c r="N7206" s="14"/>
      <c r="O7206" s="14"/>
      <c r="P7206" s="14"/>
      <c r="Q7206" s="14"/>
    </row>
    <row r="7207" spans="10:17" x14ac:dyDescent="0.25">
      <c r="J7207" s="14"/>
      <c r="K7207" s="14"/>
      <c r="L7207" s="14"/>
      <c r="M7207" s="14"/>
      <c r="N7207" s="14"/>
      <c r="O7207" s="14"/>
      <c r="P7207" s="14"/>
      <c r="Q7207" s="14"/>
    </row>
    <row r="7208" spans="10:17" x14ac:dyDescent="0.25">
      <c r="J7208" s="14"/>
      <c r="K7208" s="14"/>
      <c r="L7208" s="14"/>
      <c r="M7208" s="14"/>
      <c r="N7208" s="14"/>
      <c r="O7208" s="14"/>
      <c r="P7208" s="14"/>
      <c r="Q7208" s="14"/>
    </row>
    <row r="7209" spans="10:17" x14ac:dyDescent="0.25">
      <c r="J7209" s="14"/>
      <c r="K7209" s="14"/>
      <c r="L7209" s="14"/>
      <c r="M7209" s="14"/>
      <c r="N7209" s="14"/>
      <c r="O7209" s="14"/>
      <c r="P7209" s="14"/>
      <c r="Q7209" s="14"/>
    </row>
    <row r="7210" spans="10:17" x14ac:dyDescent="0.25">
      <c r="J7210" s="14"/>
      <c r="K7210" s="14"/>
      <c r="L7210" s="14"/>
      <c r="M7210" s="14"/>
      <c r="N7210" s="14"/>
      <c r="O7210" s="14"/>
      <c r="P7210" s="14"/>
      <c r="Q7210" s="14"/>
    </row>
    <row r="7211" spans="10:17" x14ac:dyDescent="0.25">
      <c r="J7211" s="14"/>
      <c r="K7211" s="14"/>
      <c r="L7211" s="14"/>
      <c r="M7211" s="14"/>
      <c r="N7211" s="14"/>
      <c r="O7211" s="14"/>
      <c r="P7211" s="14"/>
      <c r="Q7211" s="14"/>
    </row>
    <row r="7212" spans="10:17" x14ac:dyDescent="0.25">
      <c r="J7212" s="14"/>
      <c r="K7212" s="14"/>
      <c r="L7212" s="14"/>
      <c r="M7212" s="14"/>
      <c r="N7212" s="14"/>
      <c r="O7212" s="14"/>
      <c r="P7212" s="14"/>
      <c r="Q7212" s="14"/>
    </row>
    <row r="7213" spans="10:17" x14ac:dyDescent="0.25">
      <c r="J7213" s="14"/>
      <c r="K7213" s="14"/>
      <c r="L7213" s="14"/>
      <c r="M7213" s="14"/>
      <c r="N7213" s="14"/>
      <c r="O7213" s="14"/>
      <c r="P7213" s="14"/>
      <c r="Q7213" s="14"/>
    </row>
    <row r="7214" spans="10:17" x14ac:dyDescent="0.25">
      <c r="J7214" s="14"/>
      <c r="K7214" s="14"/>
      <c r="L7214" s="14"/>
      <c r="M7214" s="14"/>
      <c r="N7214" s="14"/>
      <c r="O7214" s="14"/>
      <c r="P7214" s="14"/>
      <c r="Q7214" s="14"/>
    </row>
    <row r="7215" spans="10:17" x14ac:dyDescent="0.25">
      <c r="J7215" s="14"/>
      <c r="K7215" s="14"/>
      <c r="L7215" s="14"/>
      <c r="M7215" s="14"/>
      <c r="N7215" s="14"/>
      <c r="O7215" s="14"/>
      <c r="P7215" s="14"/>
      <c r="Q7215" s="14"/>
    </row>
    <row r="7216" spans="10:17" x14ac:dyDescent="0.25">
      <c r="J7216" s="14"/>
      <c r="K7216" s="14"/>
      <c r="L7216" s="14"/>
      <c r="M7216" s="14"/>
      <c r="N7216" s="14"/>
      <c r="O7216" s="14"/>
      <c r="P7216" s="14"/>
      <c r="Q7216" s="14"/>
    </row>
    <row r="7217" spans="10:17" x14ac:dyDescent="0.25">
      <c r="J7217" s="14"/>
      <c r="K7217" s="14"/>
      <c r="L7217" s="14"/>
      <c r="M7217" s="14"/>
      <c r="N7217" s="14"/>
      <c r="O7217" s="14"/>
      <c r="P7217" s="14"/>
      <c r="Q7217" s="14"/>
    </row>
    <row r="7218" spans="10:17" x14ac:dyDescent="0.25">
      <c r="J7218" s="14"/>
      <c r="K7218" s="14"/>
      <c r="L7218" s="14"/>
      <c r="M7218" s="14"/>
      <c r="N7218" s="14"/>
      <c r="O7218" s="14"/>
      <c r="P7218" s="14"/>
      <c r="Q7218" s="14"/>
    </row>
    <row r="7219" spans="10:17" x14ac:dyDescent="0.25">
      <c r="J7219" s="14"/>
      <c r="K7219" s="14"/>
      <c r="L7219" s="14"/>
      <c r="M7219" s="14"/>
      <c r="N7219" s="14"/>
      <c r="O7219" s="14"/>
      <c r="P7219" s="14"/>
      <c r="Q7219" s="14"/>
    </row>
    <row r="7220" spans="10:17" x14ac:dyDescent="0.25">
      <c r="J7220" s="14"/>
      <c r="K7220" s="14"/>
      <c r="L7220" s="14"/>
      <c r="M7220" s="14"/>
      <c r="N7220" s="14"/>
      <c r="O7220" s="14"/>
      <c r="P7220" s="14"/>
      <c r="Q7220" s="14"/>
    </row>
    <row r="7221" spans="10:17" x14ac:dyDescent="0.25">
      <c r="J7221" s="14"/>
      <c r="K7221" s="14"/>
      <c r="L7221" s="14"/>
      <c r="M7221" s="14"/>
      <c r="N7221" s="14"/>
      <c r="O7221" s="14"/>
      <c r="P7221" s="14"/>
      <c r="Q7221" s="14"/>
    </row>
    <row r="7222" spans="10:17" x14ac:dyDescent="0.25">
      <c r="J7222" s="14"/>
      <c r="K7222" s="14"/>
      <c r="L7222" s="14"/>
      <c r="M7222" s="14"/>
      <c r="N7222" s="14"/>
      <c r="O7222" s="14"/>
      <c r="P7222" s="14"/>
      <c r="Q7222" s="14"/>
    </row>
    <row r="7223" spans="10:17" x14ac:dyDescent="0.25">
      <c r="J7223" s="14"/>
      <c r="K7223" s="14"/>
      <c r="L7223" s="14"/>
      <c r="M7223" s="14"/>
      <c r="N7223" s="14"/>
      <c r="O7223" s="14"/>
      <c r="P7223" s="14"/>
      <c r="Q7223" s="14"/>
    </row>
    <row r="7224" spans="10:17" x14ac:dyDescent="0.25">
      <c r="J7224" s="14"/>
      <c r="K7224" s="14"/>
      <c r="L7224" s="14"/>
      <c r="M7224" s="14"/>
      <c r="N7224" s="14"/>
      <c r="O7224" s="14"/>
      <c r="P7224" s="14"/>
      <c r="Q7224" s="14"/>
    </row>
    <row r="7225" spans="10:17" x14ac:dyDescent="0.25">
      <c r="J7225" s="14"/>
      <c r="K7225" s="14"/>
      <c r="L7225" s="14"/>
      <c r="M7225" s="14"/>
      <c r="N7225" s="14"/>
      <c r="O7225" s="14"/>
      <c r="P7225" s="14"/>
      <c r="Q7225" s="14"/>
    </row>
    <row r="7226" spans="10:17" x14ac:dyDescent="0.25">
      <c r="J7226" s="14"/>
      <c r="K7226" s="14"/>
      <c r="L7226" s="14"/>
      <c r="M7226" s="14"/>
      <c r="N7226" s="14"/>
      <c r="O7226" s="14"/>
      <c r="P7226" s="14"/>
      <c r="Q7226" s="14"/>
    </row>
    <row r="7227" spans="10:17" x14ac:dyDescent="0.25">
      <c r="J7227" s="14"/>
      <c r="K7227" s="14"/>
      <c r="L7227" s="14"/>
      <c r="M7227" s="14"/>
      <c r="N7227" s="14"/>
      <c r="O7227" s="14"/>
      <c r="P7227" s="14"/>
      <c r="Q7227" s="14"/>
    </row>
    <row r="7228" spans="10:17" x14ac:dyDescent="0.25">
      <c r="J7228" s="14"/>
      <c r="K7228" s="14"/>
      <c r="L7228" s="14"/>
      <c r="M7228" s="14"/>
      <c r="N7228" s="14"/>
      <c r="O7228" s="14"/>
      <c r="P7228" s="14"/>
      <c r="Q7228" s="14"/>
    </row>
    <row r="7229" spans="10:17" x14ac:dyDescent="0.25">
      <c r="J7229" s="14"/>
      <c r="K7229" s="14"/>
      <c r="L7229" s="14"/>
      <c r="M7229" s="14"/>
      <c r="N7229" s="14"/>
      <c r="O7229" s="14"/>
      <c r="P7229" s="14"/>
      <c r="Q7229" s="14"/>
    </row>
    <row r="7230" spans="10:17" x14ac:dyDescent="0.25">
      <c r="J7230" s="14"/>
      <c r="K7230" s="14"/>
      <c r="L7230" s="14"/>
      <c r="M7230" s="14"/>
      <c r="N7230" s="14"/>
      <c r="O7230" s="14"/>
      <c r="P7230" s="14"/>
      <c r="Q7230" s="14"/>
    </row>
    <row r="7231" spans="10:17" x14ac:dyDescent="0.25">
      <c r="J7231" s="14"/>
      <c r="K7231" s="14"/>
      <c r="L7231" s="14"/>
      <c r="M7231" s="14"/>
      <c r="N7231" s="14"/>
      <c r="O7231" s="14"/>
      <c r="P7231" s="14"/>
      <c r="Q7231" s="14"/>
    </row>
    <row r="7232" spans="10:17" x14ac:dyDescent="0.25">
      <c r="J7232" s="14"/>
      <c r="K7232" s="14"/>
      <c r="L7232" s="14"/>
      <c r="M7232" s="14"/>
      <c r="N7232" s="14"/>
      <c r="O7232" s="14"/>
      <c r="P7232" s="14"/>
      <c r="Q7232" s="14"/>
    </row>
    <row r="7233" spans="10:17" x14ac:dyDescent="0.25">
      <c r="J7233" s="14"/>
      <c r="K7233" s="14"/>
      <c r="L7233" s="14"/>
      <c r="M7233" s="14"/>
      <c r="N7233" s="14"/>
      <c r="O7233" s="14"/>
      <c r="P7233" s="14"/>
      <c r="Q7233" s="14"/>
    </row>
    <row r="7234" spans="10:17" x14ac:dyDescent="0.25">
      <c r="J7234" s="14"/>
      <c r="K7234" s="14"/>
      <c r="L7234" s="14"/>
      <c r="M7234" s="14"/>
      <c r="N7234" s="14"/>
      <c r="O7234" s="14"/>
      <c r="P7234" s="14"/>
      <c r="Q7234" s="14"/>
    </row>
    <row r="7235" spans="10:17" x14ac:dyDescent="0.25">
      <c r="J7235" s="14"/>
      <c r="K7235" s="14"/>
      <c r="L7235" s="14"/>
      <c r="M7235" s="14"/>
      <c r="N7235" s="14"/>
      <c r="O7235" s="14"/>
      <c r="P7235" s="14"/>
      <c r="Q7235" s="14"/>
    </row>
    <row r="7236" spans="10:17" x14ac:dyDescent="0.25">
      <c r="J7236" s="14"/>
      <c r="K7236" s="14"/>
      <c r="L7236" s="14"/>
      <c r="M7236" s="14"/>
      <c r="N7236" s="14"/>
      <c r="O7236" s="14"/>
      <c r="P7236" s="14"/>
      <c r="Q7236" s="14"/>
    </row>
    <row r="7237" spans="10:17" x14ac:dyDescent="0.25">
      <c r="J7237" s="14"/>
      <c r="K7237" s="14"/>
      <c r="L7237" s="14"/>
      <c r="M7237" s="14"/>
      <c r="N7237" s="14"/>
      <c r="O7237" s="14"/>
      <c r="P7237" s="14"/>
      <c r="Q7237" s="14"/>
    </row>
    <row r="7238" spans="10:17" x14ac:dyDescent="0.25">
      <c r="J7238" s="14"/>
      <c r="K7238" s="14"/>
      <c r="L7238" s="14"/>
      <c r="M7238" s="14"/>
      <c r="N7238" s="14"/>
      <c r="O7238" s="14"/>
      <c r="P7238" s="14"/>
      <c r="Q7238" s="14"/>
    </row>
    <row r="7239" spans="10:17" x14ac:dyDescent="0.25">
      <c r="J7239" s="14"/>
      <c r="K7239" s="14"/>
      <c r="L7239" s="14"/>
      <c r="M7239" s="14"/>
      <c r="N7239" s="14"/>
      <c r="O7239" s="14"/>
      <c r="P7239" s="14"/>
      <c r="Q7239" s="14"/>
    </row>
    <row r="7240" spans="10:17" x14ac:dyDescent="0.25">
      <c r="J7240" s="14"/>
      <c r="K7240" s="14"/>
      <c r="L7240" s="14"/>
      <c r="M7240" s="14"/>
      <c r="N7240" s="14"/>
      <c r="O7240" s="14"/>
      <c r="P7240" s="14"/>
      <c r="Q7240" s="14"/>
    </row>
    <row r="7241" spans="10:17" x14ac:dyDescent="0.25">
      <c r="J7241" s="14"/>
      <c r="K7241" s="14"/>
      <c r="L7241" s="14"/>
      <c r="M7241" s="14"/>
      <c r="N7241" s="14"/>
      <c r="O7241" s="14"/>
      <c r="P7241" s="14"/>
      <c r="Q7241" s="14"/>
    </row>
    <row r="7242" spans="10:17" x14ac:dyDescent="0.25">
      <c r="J7242" s="14"/>
      <c r="K7242" s="14"/>
      <c r="L7242" s="14"/>
      <c r="M7242" s="14"/>
      <c r="N7242" s="14"/>
      <c r="O7242" s="14"/>
      <c r="P7242" s="14"/>
      <c r="Q7242" s="14"/>
    </row>
    <row r="7243" spans="10:17" x14ac:dyDescent="0.25">
      <c r="J7243" s="14"/>
      <c r="K7243" s="14"/>
      <c r="L7243" s="14"/>
      <c r="M7243" s="14"/>
      <c r="N7243" s="14"/>
      <c r="O7243" s="14"/>
      <c r="P7243" s="14"/>
      <c r="Q7243" s="14"/>
    </row>
    <row r="7244" spans="10:17" x14ac:dyDescent="0.25">
      <c r="J7244" s="14"/>
      <c r="K7244" s="14"/>
      <c r="L7244" s="14"/>
      <c r="M7244" s="14"/>
      <c r="N7244" s="14"/>
      <c r="O7244" s="14"/>
      <c r="P7244" s="14"/>
      <c r="Q7244" s="14"/>
    </row>
    <row r="7245" spans="10:17" x14ac:dyDescent="0.25">
      <c r="J7245" s="14"/>
      <c r="K7245" s="14"/>
      <c r="L7245" s="14"/>
      <c r="M7245" s="14"/>
      <c r="N7245" s="14"/>
      <c r="O7245" s="14"/>
      <c r="P7245" s="14"/>
      <c r="Q7245" s="14"/>
    </row>
    <row r="7246" spans="10:17" x14ac:dyDescent="0.25">
      <c r="J7246" s="14"/>
      <c r="K7246" s="14"/>
      <c r="L7246" s="14"/>
      <c r="M7246" s="14"/>
      <c r="N7246" s="14"/>
      <c r="O7246" s="14"/>
      <c r="P7246" s="14"/>
      <c r="Q7246" s="14"/>
    </row>
    <row r="7247" spans="10:17" x14ac:dyDescent="0.25">
      <c r="J7247" s="14"/>
      <c r="K7247" s="14"/>
      <c r="L7247" s="14"/>
      <c r="M7247" s="14"/>
      <c r="N7247" s="14"/>
      <c r="O7247" s="14"/>
      <c r="P7247" s="14"/>
      <c r="Q7247" s="14"/>
    </row>
    <row r="7248" spans="10:17" x14ac:dyDescent="0.25">
      <c r="J7248" s="14"/>
      <c r="K7248" s="14"/>
      <c r="L7248" s="14"/>
      <c r="M7248" s="14"/>
      <c r="N7248" s="14"/>
      <c r="O7248" s="14"/>
      <c r="P7248" s="14"/>
      <c r="Q7248" s="14"/>
    </row>
    <row r="7249" spans="10:17" x14ac:dyDescent="0.25">
      <c r="J7249" s="14"/>
      <c r="K7249" s="14"/>
      <c r="L7249" s="14"/>
      <c r="M7249" s="14"/>
      <c r="N7249" s="14"/>
      <c r="O7249" s="14"/>
      <c r="P7249" s="14"/>
      <c r="Q7249" s="14"/>
    </row>
    <row r="7250" spans="10:17" x14ac:dyDescent="0.25">
      <c r="J7250" s="14"/>
      <c r="K7250" s="14"/>
      <c r="L7250" s="14"/>
      <c r="M7250" s="14"/>
      <c r="N7250" s="14"/>
      <c r="O7250" s="14"/>
      <c r="P7250" s="14"/>
      <c r="Q7250" s="14"/>
    </row>
    <row r="7251" spans="10:17" x14ac:dyDescent="0.25">
      <c r="J7251" s="14"/>
      <c r="K7251" s="14"/>
      <c r="L7251" s="14"/>
      <c r="M7251" s="14"/>
      <c r="N7251" s="14"/>
      <c r="O7251" s="14"/>
      <c r="P7251" s="14"/>
      <c r="Q7251" s="14"/>
    </row>
    <row r="7252" spans="10:17" x14ac:dyDescent="0.25">
      <c r="J7252" s="14"/>
      <c r="K7252" s="14"/>
      <c r="L7252" s="14"/>
      <c r="M7252" s="14"/>
      <c r="N7252" s="14"/>
      <c r="O7252" s="14"/>
      <c r="P7252" s="14"/>
      <c r="Q7252" s="14"/>
    </row>
    <row r="7253" spans="10:17" x14ac:dyDescent="0.25">
      <c r="J7253" s="14"/>
      <c r="K7253" s="14"/>
      <c r="L7253" s="14"/>
      <c r="M7253" s="14"/>
      <c r="N7253" s="14"/>
      <c r="O7253" s="14"/>
      <c r="P7253" s="14"/>
      <c r="Q7253" s="14"/>
    </row>
    <row r="7254" spans="10:17" x14ac:dyDescent="0.25">
      <c r="J7254" s="14"/>
      <c r="K7254" s="14"/>
      <c r="L7254" s="14"/>
      <c r="M7254" s="14"/>
      <c r="N7254" s="14"/>
      <c r="O7254" s="14"/>
      <c r="P7254" s="14"/>
      <c r="Q7254" s="14"/>
    </row>
    <row r="7255" spans="10:17" x14ac:dyDescent="0.25">
      <c r="J7255" s="14"/>
      <c r="K7255" s="14"/>
      <c r="L7255" s="14"/>
      <c r="M7255" s="14"/>
      <c r="N7255" s="14"/>
      <c r="O7255" s="14"/>
      <c r="P7255" s="14"/>
      <c r="Q7255" s="14"/>
    </row>
    <row r="7256" spans="10:17" x14ac:dyDescent="0.25">
      <c r="J7256" s="14"/>
      <c r="K7256" s="14"/>
      <c r="L7256" s="14"/>
      <c r="M7256" s="14"/>
      <c r="N7256" s="14"/>
      <c r="O7256" s="14"/>
      <c r="P7256" s="14"/>
      <c r="Q7256" s="14"/>
    </row>
    <row r="7257" spans="10:17" x14ac:dyDescent="0.25">
      <c r="J7257" s="14"/>
      <c r="K7257" s="14"/>
      <c r="L7257" s="14"/>
      <c r="M7257" s="14"/>
      <c r="N7257" s="14"/>
      <c r="O7257" s="14"/>
      <c r="P7257" s="14"/>
      <c r="Q7257" s="14"/>
    </row>
    <row r="7258" spans="10:17" x14ac:dyDescent="0.25">
      <c r="J7258" s="14"/>
      <c r="K7258" s="14"/>
      <c r="L7258" s="14"/>
      <c r="M7258" s="14"/>
      <c r="N7258" s="14"/>
      <c r="O7258" s="14"/>
      <c r="P7258" s="14"/>
      <c r="Q7258" s="14"/>
    </row>
    <row r="7259" spans="10:17" x14ac:dyDescent="0.25">
      <c r="J7259" s="14"/>
      <c r="K7259" s="14"/>
      <c r="L7259" s="14"/>
      <c r="M7259" s="14"/>
      <c r="N7259" s="14"/>
      <c r="O7259" s="14"/>
      <c r="P7259" s="14"/>
      <c r="Q7259" s="14"/>
    </row>
    <row r="7260" spans="10:17" x14ac:dyDescent="0.25">
      <c r="J7260" s="14"/>
      <c r="K7260" s="14"/>
      <c r="L7260" s="14"/>
      <c r="M7260" s="14"/>
      <c r="N7260" s="14"/>
      <c r="O7260" s="14"/>
      <c r="P7260" s="14"/>
      <c r="Q7260" s="14"/>
    </row>
    <row r="7261" spans="10:17" x14ac:dyDescent="0.25">
      <c r="J7261" s="14"/>
      <c r="K7261" s="14"/>
      <c r="L7261" s="14"/>
      <c r="M7261" s="14"/>
      <c r="N7261" s="14"/>
      <c r="O7261" s="14"/>
      <c r="P7261" s="14"/>
      <c r="Q7261" s="14"/>
    </row>
    <row r="7262" spans="10:17" x14ac:dyDescent="0.25">
      <c r="J7262" s="14"/>
      <c r="K7262" s="14"/>
      <c r="L7262" s="14"/>
      <c r="M7262" s="14"/>
      <c r="N7262" s="14"/>
      <c r="O7262" s="14"/>
      <c r="P7262" s="14"/>
      <c r="Q7262" s="14"/>
    </row>
    <row r="7263" spans="10:17" x14ac:dyDescent="0.25">
      <c r="J7263" s="14"/>
      <c r="K7263" s="14"/>
      <c r="L7263" s="14"/>
      <c r="M7263" s="14"/>
      <c r="N7263" s="14"/>
      <c r="O7263" s="14"/>
      <c r="P7263" s="14"/>
      <c r="Q7263" s="14"/>
    </row>
    <row r="7264" spans="10:17" x14ac:dyDescent="0.25">
      <c r="J7264" s="14"/>
      <c r="K7264" s="14"/>
      <c r="L7264" s="14"/>
      <c r="M7264" s="14"/>
      <c r="N7264" s="14"/>
      <c r="O7264" s="14"/>
      <c r="P7264" s="14"/>
      <c r="Q7264" s="14"/>
    </row>
    <row r="7265" spans="10:17" x14ac:dyDescent="0.25">
      <c r="J7265" s="14"/>
      <c r="K7265" s="14"/>
      <c r="L7265" s="14"/>
      <c r="M7265" s="14"/>
      <c r="N7265" s="14"/>
      <c r="O7265" s="14"/>
      <c r="P7265" s="14"/>
      <c r="Q7265" s="14"/>
    </row>
    <row r="7266" spans="10:17" x14ac:dyDescent="0.25">
      <c r="J7266" s="14"/>
      <c r="K7266" s="14"/>
      <c r="L7266" s="14"/>
      <c r="M7266" s="14"/>
      <c r="N7266" s="14"/>
      <c r="O7266" s="14"/>
      <c r="P7266" s="14"/>
      <c r="Q7266" s="14"/>
    </row>
    <row r="7267" spans="10:17" x14ac:dyDescent="0.25">
      <c r="J7267" s="14"/>
      <c r="K7267" s="14"/>
      <c r="L7267" s="14"/>
      <c r="M7267" s="14"/>
      <c r="N7267" s="14"/>
      <c r="O7267" s="14"/>
      <c r="P7267" s="14"/>
      <c r="Q7267" s="14"/>
    </row>
    <row r="7268" spans="10:17" x14ac:dyDescent="0.25">
      <c r="J7268" s="14"/>
      <c r="K7268" s="14"/>
      <c r="L7268" s="14"/>
      <c r="M7268" s="14"/>
      <c r="N7268" s="14"/>
      <c r="O7268" s="14"/>
      <c r="P7268" s="14"/>
      <c r="Q7268" s="14"/>
    </row>
    <row r="7269" spans="10:17" x14ac:dyDescent="0.25">
      <c r="J7269" s="14"/>
      <c r="K7269" s="14"/>
      <c r="L7269" s="14"/>
      <c r="M7269" s="14"/>
      <c r="N7269" s="14"/>
      <c r="O7269" s="14"/>
      <c r="P7269" s="14"/>
      <c r="Q7269" s="14"/>
    </row>
    <row r="7270" spans="10:17" x14ac:dyDescent="0.25">
      <c r="J7270" s="14"/>
      <c r="K7270" s="14"/>
      <c r="L7270" s="14"/>
      <c r="M7270" s="14"/>
      <c r="N7270" s="14"/>
      <c r="O7270" s="14"/>
      <c r="P7270" s="14"/>
      <c r="Q7270" s="14"/>
    </row>
    <row r="7271" spans="10:17" x14ac:dyDescent="0.25">
      <c r="J7271" s="14"/>
      <c r="K7271" s="14"/>
      <c r="L7271" s="14"/>
      <c r="M7271" s="14"/>
      <c r="N7271" s="14"/>
      <c r="O7271" s="14"/>
      <c r="P7271" s="14"/>
      <c r="Q7271" s="14"/>
    </row>
    <row r="7272" spans="10:17" x14ac:dyDescent="0.25">
      <c r="J7272" s="14"/>
      <c r="K7272" s="14"/>
      <c r="L7272" s="14"/>
      <c r="M7272" s="14"/>
      <c r="N7272" s="14"/>
      <c r="O7272" s="14"/>
      <c r="P7272" s="14"/>
      <c r="Q7272" s="14"/>
    </row>
    <row r="7273" spans="10:17" x14ac:dyDescent="0.25">
      <c r="J7273" s="14"/>
      <c r="K7273" s="14"/>
      <c r="L7273" s="14"/>
      <c r="M7273" s="14"/>
      <c r="N7273" s="14"/>
      <c r="O7273" s="14"/>
      <c r="P7273" s="14"/>
      <c r="Q7273" s="14"/>
    </row>
    <row r="7274" spans="10:17" x14ac:dyDescent="0.25">
      <c r="J7274" s="14"/>
      <c r="K7274" s="14"/>
      <c r="L7274" s="14"/>
      <c r="M7274" s="14"/>
      <c r="N7274" s="14"/>
      <c r="O7274" s="14"/>
      <c r="P7274" s="14"/>
      <c r="Q7274" s="14"/>
    </row>
    <row r="7275" spans="10:17" x14ac:dyDescent="0.25">
      <c r="J7275" s="14"/>
      <c r="K7275" s="14"/>
      <c r="L7275" s="14"/>
      <c r="M7275" s="14"/>
      <c r="N7275" s="14"/>
      <c r="O7275" s="14"/>
      <c r="P7275" s="14"/>
      <c r="Q7275" s="14"/>
    </row>
    <row r="7276" spans="10:17" x14ac:dyDescent="0.25">
      <c r="J7276" s="14"/>
      <c r="K7276" s="14"/>
      <c r="L7276" s="14"/>
      <c r="M7276" s="14"/>
      <c r="N7276" s="14"/>
      <c r="O7276" s="14"/>
      <c r="P7276" s="14"/>
      <c r="Q7276" s="14"/>
    </row>
    <row r="7277" spans="10:17" x14ac:dyDescent="0.25">
      <c r="J7277" s="14"/>
      <c r="K7277" s="14"/>
      <c r="L7277" s="14"/>
      <c r="M7277" s="14"/>
      <c r="N7277" s="14"/>
      <c r="O7277" s="14"/>
      <c r="P7277" s="14"/>
      <c r="Q7277" s="14"/>
    </row>
    <row r="7278" spans="10:17" x14ac:dyDescent="0.25">
      <c r="J7278" s="14"/>
      <c r="K7278" s="14"/>
      <c r="L7278" s="14"/>
      <c r="M7278" s="14"/>
      <c r="N7278" s="14"/>
      <c r="O7278" s="14"/>
      <c r="P7278" s="14"/>
      <c r="Q7278" s="14"/>
    </row>
    <row r="7279" spans="10:17" x14ac:dyDescent="0.25">
      <c r="J7279" s="14"/>
      <c r="K7279" s="14"/>
      <c r="L7279" s="14"/>
      <c r="M7279" s="14"/>
      <c r="N7279" s="14"/>
      <c r="O7279" s="14"/>
      <c r="P7279" s="14"/>
      <c r="Q7279" s="14"/>
    </row>
    <row r="7280" spans="10:17" x14ac:dyDescent="0.25">
      <c r="J7280" s="14"/>
      <c r="K7280" s="14"/>
      <c r="L7280" s="14"/>
      <c r="M7280" s="14"/>
      <c r="N7280" s="14"/>
      <c r="O7280" s="14"/>
      <c r="P7280" s="14"/>
      <c r="Q7280" s="14"/>
    </row>
    <row r="7281" spans="10:17" x14ac:dyDescent="0.25">
      <c r="J7281" s="14"/>
      <c r="K7281" s="14"/>
      <c r="L7281" s="14"/>
      <c r="M7281" s="14"/>
      <c r="N7281" s="14"/>
      <c r="O7281" s="14"/>
      <c r="P7281" s="14"/>
      <c r="Q7281" s="14"/>
    </row>
    <row r="7282" spans="10:17" x14ac:dyDescent="0.25">
      <c r="J7282" s="14"/>
      <c r="K7282" s="14"/>
      <c r="L7282" s="14"/>
      <c r="M7282" s="14"/>
      <c r="N7282" s="14"/>
      <c r="O7282" s="14"/>
      <c r="P7282" s="14"/>
      <c r="Q7282" s="14"/>
    </row>
    <row r="7283" spans="10:17" x14ac:dyDescent="0.25">
      <c r="J7283" s="14"/>
      <c r="K7283" s="14"/>
      <c r="L7283" s="14"/>
      <c r="M7283" s="14"/>
      <c r="N7283" s="14"/>
      <c r="O7283" s="14"/>
      <c r="P7283" s="14"/>
      <c r="Q7283" s="14"/>
    </row>
    <row r="7284" spans="10:17" x14ac:dyDescent="0.25">
      <c r="J7284" s="14"/>
      <c r="K7284" s="14"/>
      <c r="L7284" s="14"/>
      <c r="M7284" s="14"/>
      <c r="N7284" s="14"/>
      <c r="O7284" s="14"/>
      <c r="P7284" s="14"/>
      <c r="Q7284" s="14"/>
    </row>
    <row r="7285" spans="10:17" x14ac:dyDescent="0.25">
      <c r="J7285" s="14"/>
      <c r="K7285" s="14"/>
      <c r="L7285" s="14"/>
      <c r="M7285" s="14"/>
      <c r="N7285" s="14"/>
      <c r="O7285" s="14"/>
      <c r="P7285" s="14"/>
      <c r="Q7285" s="14"/>
    </row>
    <row r="7286" spans="10:17" x14ac:dyDescent="0.25">
      <c r="J7286" s="14"/>
      <c r="K7286" s="14"/>
      <c r="L7286" s="14"/>
      <c r="M7286" s="14"/>
      <c r="N7286" s="14"/>
      <c r="O7286" s="14"/>
      <c r="P7286" s="14"/>
      <c r="Q7286" s="14"/>
    </row>
    <row r="7287" spans="10:17" x14ac:dyDescent="0.25">
      <c r="J7287" s="14"/>
      <c r="K7287" s="14"/>
      <c r="L7287" s="14"/>
      <c r="M7287" s="14"/>
      <c r="N7287" s="14"/>
      <c r="O7287" s="14"/>
      <c r="P7287" s="14"/>
      <c r="Q7287" s="14"/>
    </row>
    <row r="7288" spans="10:17" x14ac:dyDescent="0.25">
      <c r="J7288" s="14"/>
      <c r="K7288" s="14"/>
      <c r="L7288" s="14"/>
      <c r="M7288" s="14"/>
      <c r="N7288" s="14"/>
      <c r="O7288" s="14"/>
      <c r="P7288" s="14"/>
      <c r="Q7288" s="14"/>
    </row>
    <row r="7289" spans="10:17" x14ac:dyDescent="0.25">
      <c r="J7289" s="14"/>
      <c r="K7289" s="14"/>
      <c r="L7289" s="14"/>
      <c r="M7289" s="14"/>
      <c r="N7289" s="14"/>
      <c r="O7289" s="14"/>
      <c r="P7289" s="14"/>
      <c r="Q7289" s="14"/>
    </row>
    <row r="7290" spans="10:17" x14ac:dyDescent="0.25">
      <c r="J7290" s="14"/>
      <c r="K7290" s="14"/>
      <c r="L7290" s="14"/>
      <c r="M7290" s="14"/>
      <c r="N7290" s="14"/>
      <c r="O7290" s="14"/>
      <c r="P7290" s="14"/>
      <c r="Q7290" s="14"/>
    </row>
    <row r="7291" spans="10:17" x14ac:dyDescent="0.25">
      <c r="J7291" s="14"/>
      <c r="K7291" s="14"/>
      <c r="L7291" s="14"/>
      <c r="M7291" s="14"/>
      <c r="N7291" s="14"/>
      <c r="O7291" s="14"/>
      <c r="P7291" s="14"/>
      <c r="Q7291" s="14"/>
    </row>
    <row r="7292" spans="10:17" x14ac:dyDescent="0.25">
      <c r="J7292" s="14"/>
      <c r="K7292" s="14"/>
      <c r="L7292" s="14"/>
      <c r="M7292" s="14"/>
      <c r="N7292" s="14"/>
      <c r="O7292" s="14"/>
      <c r="P7292" s="14"/>
      <c r="Q7292" s="14"/>
    </row>
    <row r="7293" spans="10:17" x14ac:dyDescent="0.25">
      <c r="J7293" s="14"/>
      <c r="K7293" s="14"/>
      <c r="L7293" s="14"/>
      <c r="M7293" s="14"/>
      <c r="N7293" s="14"/>
      <c r="O7293" s="14"/>
      <c r="P7293" s="14"/>
      <c r="Q7293" s="14"/>
    </row>
    <row r="7294" spans="10:17" x14ac:dyDescent="0.25">
      <c r="J7294" s="14"/>
      <c r="K7294" s="14"/>
      <c r="L7294" s="14"/>
      <c r="M7294" s="14"/>
      <c r="N7294" s="14"/>
      <c r="O7294" s="14"/>
      <c r="P7294" s="14"/>
      <c r="Q7294" s="14"/>
    </row>
    <row r="7295" spans="10:17" x14ac:dyDescent="0.25">
      <c r="J7295" s="14"/>
      <c r="K7295" s="14"/>
      <c r="L7295" s="14"/>
      <c r="M7295" s="14"/>
      <c r="N7295" s="14"/>
      <c r="O7295" s="14"/>
      <c r="P7295" s="14"/>
      <c r="Q7295" s="14"/>
    </row>
    <row r="7296" spans="10:17" x14ac:dyDescent="0.25">
      <c r="J7296" s="14"/>
      <c r="K7296" s="14"/>
      <c r="L7296" s="14"/>
      <c r="M7296" s="14"/>
      <c r="N7296" s="14"/>
      <c r="O7296" s="14"/>
      <c r="P7296" s="14"/>
      <c r="Q7296" s="14"/>
    </row>
    <row r="7297" spans="10:17" x14ac:dyDescent="0.25">
      <c r="J7297" s="14"/>
      <c r="K7297" s="14"/>
      <c r="L7297" s="14"/>
      <c r="M7297" s="14"/>
      <c r="N7297" s="14"/>
      <c r="O7297" s="14"/>
      <c r="P7297" s="14"/>
      <c r="Q7297" s="14"/>
    </row>
    <row r="7298" spans="10:17" x14ac:dyDescent="0.25">
      <c r="J7298" s="14"/>
      <c r="K7298" s="14"/>
      <c r="L7298" s="14"/>
      <c r="M7298" s="14"/>
      <c r="N7298" s="14"/>
      <c r="O7298" s="14"/>
      <c r="P7298" s="14"/>
      <c r="Q7298" s="14"/>
    </row>
    <row r="7299" spans="10:17" x14ac:dyDescent="0.25">
      <c r="J7299" s="14"/>
      <c r="K7299" s="14"/>
      <c r="L7299" s="14"/>
      <c r="M7299" s="14"/>
      <c r="N7299" s="14"/>
      <c r="O7299" s="14"/>
      <c r="P7299" s="14"/>
      <c r="Q7299" s="14"/>
    </row>
    <row r="7300" spans="10:17" x14ac:dyDescent="0.25">
      <c r="J7300" s="14"/>
      <c r="K7300" s="14"/>
      <c r="L7300" s="14"/>
      <c r="M7300" s="14"/>
      <c r="N7300" s="14"/>
      <c r="O7300" s="14"/>
      <c r="P7300" s="14"/>
      <c r="Q7300" s="14"/>
    </row>
    <row r="7301" spans="10:17" x14ac:dyDescent="0.25">
      <c r="J7301" s="14"/>
      <c r="K7301" s="14"/>
      <c r="L7301" s="14"/>
      <c r="M7301" s="14"/>
      <c r="N7301" s="14"/>
      <c r="O7301" s="14"/>
      <c r="P7301" s="14"/>
      <c r="Q7301" s="14"/>
    </row>
    <row r="7302" spans="10:17" x14ac:dyDescent="0.25">
      <c r="J7302" s="14"/>
      <c r="K7302" s="14"/>
      <c r="L7302" s="14"/>
      <c r="M7302" s="14"/>
      <c r="N7302" s="14"/>
      <c r="O7302" s="14"/>
      <c r="P7302" s="14"/>
      <c r="Q7302" s="14"/>
    </row>
    <row r="7303" spans="10:17" x14ac:dyDescent="0.25">
      <c r="J7303" s="14"/>
      <c r="K7303" s="14"/>
      <c r="L7303" s="14"/>
      <c r="M7303" s="14"/>
      <c r="N7303" s="14"/>
      <c r="O7303" s="14"/>
      <c r="P7303" s="14"/>
      <c r="Q7303" s="14"/>
    </row>
    <row r="7304" spans="10:17" x14ac:dyDescent="0.25">
      <c r="J7304" s="14"/>
      <c r="K7304" s="14"/>
      <c r="L7304" s="14"/>
      <c r="M7304" s="14"/>
      <c r="N7304" s="14"/>
      <c r="O7304" s="14"/>
      <c r="P7304" s="14"/>
      <c r="Q7304" s="14"/>
    </row>
    <row r="7305" spans="10:17" x14ac:dyDescent="0.25">
      <c r="J7305" s="14"/>
      <c r="K7305" s="14"/>
      <c r="L7305" s="14"/>
      <c r="M7305" s="14"/>
      <c r="N7305" s="14"/>
      <c r="O7305" s="14"/>
      <c r="P7305" s="14"/>
      <c r="Q7305" s="14"/>
    </row>
    <row r="7306" spans="10:17" x14ac:dyDescent="0.25">
      <c r="J7306" s="14"/>
      <c r="K7306" s="14"/>
      <c r="L7306" s="14"/>
      <c r="M7306" s="14"/>
      <c r="N7306" s="14"/>
      <c r="O7306" s="14"/>
      <c r="P7306" s="14"/>
      <c r="Q7306" s="14"/>
    </row>
    <row r="7307" spans="10:17" x14ac:dyDescent="0.25">
      <c r="J7307" s="14"/>
      <c r="K7307" s="14"/>
      <c r="L7307" s="14"/>
      <c r="M7307" s="14"/>
      <c r="N7307" s="14"/>
      <c r="O7307" s="14"/>
      <c r="P7307" s="14"/>
      <c r="Q7307" s="14"/>
    </row>
    <row r="7308" spans="10:17" x14ac:dyDescent="0.25">
      <c r="J7308" s="14"/>
      <c r="K7308" s="14"/>
      <c r="L7308" s="14"/>
      <c r="M7308" s="14"/>
      <c r="N7308" s="14"/>
      <c r="O7308" s="14"/>
      <c r="P7308" s="14"/>
      <c r="Q7308" s="14"/>
    </row>
    <row r="7309" spans="10:17" x14ac:dyDescent="0.25">
      <c r="J7309" s="14"/>
      <c r="K7309" s="14"/>
      <c r="L7309" s="14"/>
      <c r="M7309" s="14"/>
      <c r="N7309" s="14"/>
      <c r="O7309" s="14"/>
      <c r="P7309" s="14"/>
      <c r="Q7309" s="14"/>
    </row>
    <row r="7310" spans="10:17" x14ac:dyDescent="0.25">
      <c r="J7310" s="14"/>
      <c r="K7310" s="14"/>
      <c r="L7310" s="14"/>
      <c r="M7310" s="14"/>
      <c r="N7310" s="14"/>
      <c r="O7310" s="14"/>
      <c r="P7310" s="14"/>
      <c r="Q7310" s="14"/>
    </row>
    <row r="7311" spans="10:17" x14ac:dyDescent="0.25">
      <c r="J7311" s="14"/>
      <c r="K7311" s="14"/>
      <c r="L7311" s="14"/>
      <c r="M7311" s="14"/>
      <c r="N7311" s="14"/>
      <c r="O7311" s="14"/>
      <c r="P7311" s="14"/>
      <c r="Q7311" s="14"/>
    </row>
    <row r="7312" spans="10:17" x14ac:dyDescent="0.25">
      <c r="J7312" s="14"/>
      <c r="K7312" s="14"/>
      <c r="L7312" s="14"/>
      <c r="M7312" s="14"/>
      <c r="N7312" s="14"/>
      <c r="O7312" s="14"/>
      <c r="P7312" s="14"/>
      <c r="Q7312" s="14"/>
    </row>
    <row r="7313" spans="10:17" x14ac:dyDescent="0.25">
      <c r="J7313" s="14"/>
      <c r="K7313" s="14"/>
      <c r="L7313" s="14"/>
      <c r="M7313" s="14"/>
      <c r="N7313" s="14"/>
      <c r="O7313" s="14"/>
      <c r="P7313" s="14"/>
      <c r="Q7313" s="14"/>
    </row>
    <row r="7314" spans="10:17" x14ac:dyDescent="0.25">
      <c r="J7314" s="14"/>
      <c r="K7314" s="14"/>
      <c r="L7314" s="14"/>
      <c r="M7314" s="14"/>
      <c r="N7314" s="14"/>
      <c r="O7314" s="14"/>
      <c r="P7314" s="14"/>
      <c r="Q7314" s="14"/>
    </row>
    <row r="7315" spans="10:17" x14ac:dyDescent="0.25">
      <c r="J7315" s="14"/>
      <c r="K7315" s="14"/>
      <c r="L7315" s="14"/>
      <c r="M7315" s="14"/>
      <c r="N7315" s="14"/>
      <c r="O7315" s="14"/>
      <c r="P7315" s="14"/>
      <c r="Q7315" s="14"/>
    </row>
    <row r="7316" spans="10:17" x14ac:dyDescent="0.25">
      <c r="J7316" s="14"/>
      <c r="K7316" s="14"/>
      <c r="L7316" s="14"/>
      <c r="M7316" s="14"/>
      <c r="N7316" s="14"/>
      <c r="O7316" s="14"/>
      <c r="P7316" s="14"/>
      <c r="Q7316" s="14"/>
    </row>
    <row r="7317" spans="10:17" x14ac:dyDescent="0.25">
      <c r="J7317" s="14"/>
      <c r="K7317" s="14"/>
      <c r="L7317" s="14"/>
      <c r="M7317" s="14"/>
      <c r="N7317" s="14"/>
      <c r="O7317" s="14"/>
      <c r="P7317" s="14"/>
      <c r="Q7317" s="14"/>
    </row>
    <row r="7318" spans="10:17" x14ac:dyDescent="0.25">
      <c r="J7318" s="14"/>
      <c r="K7318" s="14"/>
      <c r="L7318" s="14"/>
      <c r="M7318" s="14"/>
      <c r="N7318" s="14"/>
      <c r="O7318" s="14"/>
      <c r="P7318" s="14"/>
      <c r="Q7318" s="14"/>
    </row>
    <row r="7319" spans="10:17" x14ac:dyDescent="0.25">
      <c r="J7319" s="14"/>
      <c r="K7319" s="14"/>
      <c r="L7319" s="14"/>
      <c r="M7319" s="14"/>
      <c r="N7319" s="14"/>
      <c r="O7319" s="14"/>
      <c r="P7319" s="14"/>
      <c r="Q7319" s="14"/>
    </row>
    <row r="7320" spans="10:17" x14ac:dyDescent="0.25">
      <c r="J7320" s="14"/>
      <c r="K7320" s="14"/>
      <c r="L7320" s="14"/>
      <c r="M7320" s="14"/>
      <c r="N7320" s="14"/>
      <c r="O7320" s="14"/>
      <c r="P7320" s="14"/>
      <c r="Q7320" s="14"/>
    </row>
    <row r="7321" spans="10:17" x14ac:dyDescent="0.25">
      <c r="J7321" s="14"/>
      <c r="K7321" s="14"/>
      <c r="L7321" s="14"/>
      <c r="M7321" s="14"/>
      <c r="N7321" s="14"/>
      <c r="O7321" s="14"/>
      <c r="P7321" s="14"/>
      <c r="Q7321" s="14"/>
    </row>
    <row r="7322" spans="10:17" x14ac:dyDescent="0.25">
      <c r="J7322" s="14"/>
      <c r="K7322" s="14"/>
      <c r="L7322" s="14"/>
      <c r="M7322" s="14"/>
      <c r="N7322" s="14"/>
      <c r="O7322" s="14"/>
      <c r="P7322" s="14"/>
      <c r="Q7322" s="14"/>
    </row>
    <row r="7323" spans="10:17" x14ac:dyDescent="0.25">
      <c r="J7323" s="14"/>
      <c r="K7323" s="14"/>
      <c r="L7323" s="14"/>
      <c r="M7323" s="14"/>
      <c r="N7323" s="14"/>
      <c r="O7323" s="14"/>
      <c r="P7323" s="14"/>
      <c r="Q7323" s="14"/>
    </row>
    <row r="7324" spans="10:17" x14ac:dyDescent="0.25">
      <c r="J7324" s="14"/>
      <c r="K7324" s="14"/>
      <c r="L7324" s="14"/>
      <c r="M7324" s="14"/>
      <c r="N7324" s="14"/>
      <c r="O7324" s="14"/>
      <c r="P7324" s="14"/>
      <c r="Q7324" s="14"/>
    </row>
    <row r="7325" spans="10:17" x14ac:dyDescent="0.25">
      <c r="J7325" s="14"/>
      <c r="K7325" s="14"/>
      <c r="L7325" s="14"/>
      <c r="M7325" s="14"/>
      <c r="N7325" s="14"/>
      <c r="O7325" s="14"/>
      <c r="P7325" s="14"/>
      <c r="Q7325" s="14"/>
    </row>
    <row r="7326" spans="10:17" x14ac:dyDescent="0.25">
      <c r="J7326" s="14"/>
      <c r="K7326" s="14"/>
      <c r="L7326" s="14"/>
      <c r="M7326" s="14"/>
      <c r="N7326" s="14"/>
      <c r="O7326" s="14"/>
      <c r="P7326" s="14"/>
      <c r="Q7326" s="14"/>
    </row>
    <row r="7327" spans="10:17" x14ac:dyDescent="0.25">
      <c r="J7327" s="14"/>
      <c r="K7327" s="14"/>
      <c r="L7327" s="14"/>
      <c r="M7327" s="14"/>
      <c r="N7327" s="14"/>
      <c r="O7327" s="14"/>
      <c r="P7327" s="14"/>
      <c r="Q7327" s="14"/>
    </row>
    <row r="7328" spans="10:17" x14ac:dyDescent="0.25">
      <c r="J7328" s="14"/>
      <c r="K7328" s="14"/>
      <c r="L7328" s="14"/>
      <c r="M7328" s="14"/>
      <c r="N7328" s="14"/>
      <c r="O7328" s="14"/>
      <c r="P7328" s="14"/>
      <c r="Q7328" s="14"/>
    </row>
    <row r="7329" spans="10:17" x14ac:dyDescent="0.25">
      <c r="J7329" s="14"/>
      <c r="K7329" s="14"/>
      <c r="L7329" s="14"/>
      <c r="M7329" s="14"/>
      <c r="N7329" s="14"/>
      <c r="O7329" s="14"/>
      <c r="P7329" s="14"/>
      <c r="Q7329" s="14"/>
    </row>
    <row r="7330" spans="10:17" x14ac:dyDescent="0.25">
      <c r="J7330" s="14"/>
      <c r="K7330" s="14"/>
      <c r="L7330" s="14"/>
      <c r="M7330" s="14"/>
      <c r="N7330" s="14"/>
      <c r="O7330" s="14"/>
      <c r="P7330" s="14"/>
      <c r="Q7330" s="14"/>
    </row>
    <row r="7331" spans="10:17" x14ac:dyDescent="0.25">
      <c r="J7331" s="14"/>
      <c r="K7331" s="14"/>
      <c r="L7331" s="14"/>
      <c r="M7331" s="14"/>
      <c r="N7331" s="14"/>
      <c r="O7331" s="14"/>
      <c r="P7331" s="14"/>
      <c r="Q7331" s="14"/>
    </row>
    <row r="7332" spans="10:17" x14ac:dyDescent="0.25">
      <c r="J7332" s="14"/>
      <c r="K7332" s="14"/>
      <c r="L7332" s="14"/>
      <c r="M7332" s="14"/>
      <c r="N7332" s="14"/>
      <c r="O7332" s="14"/>
      <c r="P7332" s="14"/>
      <c r="Q7332" s="14"/>
    </row>
    <row r="7333" spans="10:17" x14ac:dyDescent="0.25">
      <c r="J7333" s="14"/>
      <c r="K7333" s="14"/>
      <c r="L7333" s="14"/>
      <c r="M7333" s="14"/>
      <c r="N7333" s="14"/>
      <c r="O7333" s="14"/>
      <c r="P7333" s="14"/>
      <c r="Q7333" s="14"/>
    </row>
    <row r="7334" spans="10:17" x14ac:dyDescent="0.25">
      <c r="J7334" s="14"/>
      <c r="K7334" s="14"/>
      <c r="L7334" s="14"/>
      <c r="M7334" s="14"/>
      <c r="N7334" s="14"/>
      <c r="O7334" s="14"/>
      <c r="P7334" s="14"/>
      <c r="Q7334" s="14"/>
    </row>
    <row r="7335" spans="10:17" x14ac:dyDescent="0.25">
      <c r="J7335" s="14"/>
      <c r="K7335" s="14"/>
      <c r="L7335" s="14"/>
      <c r="M7335" s="14"/>
      <c r="N7335" s="14"/>
      <c r="O7335" s="14"/>
      <c r="P7335" s="14"/>
      <c r="Q7335" s="14"/>
    </row>
    <row r="7336" spans="10:17" x14ac:dyDescent="0.25">
      <c r="J7336" s="14"/>
      <c r="K7336" s="14"/>
      <c r="L7336" s="14"/>
      <c r="M7336" s="14"/>
      <c r="N7336" s="14"/>
      <c r="O7336" s="14"/>
      <c r="P7336" s="14"/>
      <c r="Q7336" s="14"/>
    </row>
    <row r="7337" spans="10:17" x14ac:dyDescent="0.25">
      <c r="J7337" s="14"/>
      <c r="K7337" s="14"/>
      <c r="L7337" s="14"/>
      <c r="M7337" s="14"/>
      <c r="N7337" s="14"/>
      <c r="O7337" s="14"/>
      <c r="P7337" s="14"/>
      <c r="Q7337" s="14"/>
    </row>
    <row r="7338" spans="10:17" x14ac:dyDescent="0.25">
      <c r="J7338" s="14"/>
      <c r="K7338" s="14"/>
      <c r="L7338" s="14"/>
      <c r="M7338" s="14"/>
      <c r="N7338" s="14"/>
      <c r="O7338" s="14"/>
      <c r="P7338" s="14"/>
      <c r="Q7338" s="14"/>
    </row>
    <row r="7339" spans="10:17" x14ac:dyDescent="0.25">
      <c r="J7339" s="14"/>
      <c r="K7339" s="14"/>
      <c r="L7339" s="14"/>
      <c r="M7339" s="14"/>
      <c r="N7339" s="14"/>
      <c r="O7339" s="14"/>
      <c r="P7339" s="14"/>
      <c r="Q7339" s="14"/>
    </row>
    <row r="7340" spans="10:17" x14ac:dyDescent="0.25">
      <c r="J7340" s="14"/>
      <c r="K7340" s="14"/>
      <c r="L7340" s="14"/>
      <c r="M7340" s="14"/>
      <c r="N7340" s="14"/>
      <c r="O7340" s="14"/>
      <c r="P7340" s="14"/>
      <c r="Q7340" s="14"/>
    </row>
    <row r="7341" spans="10:17" x14ac:dyDescent="0.25">
      <c r="J7341" s="14"/>
      <c r="K7341" s="14"/>
      <c r="L7341" s="14"/>
      <c r="M7341" s="14"/>
      <c r="N7341" s="14"/>
      <c r="O7341" s="14"/>
      <c r="P7341" s="14"/>
      <c r="Q7341" s="14"/>
    </row>
    <row r="7342" spans="10:17" x14ac:dyDescent="0.25">
      <c r="J7342" s="14"/>
      <c r="K7342" s="14"/>
      <c r="L7342" s="14"/>
      <c r="M7342" s="14"/>
      <c r="N7342" s="14"/>
      <c r="O7342" s="14"/>
      <c r="P7342" s="14"/>
      <c r="Q7342" s="14"/>
    </row>
    <row r="7343" spans="10:17" x14ac:dyDescent="0.25">
      <c r="J7343" s="14"/>
      <c r="K7343" s="14"/>
      <c r="L7343" s="14"/>
      <c r="M7343" s="14"/>
      <c r="N7343" s="14"/>
      <c r="O7343" s="14"/>
      <c r="P7343" s="14"/>
      <c r="Q7343" s="14"/>
    </row>
    <row r="7344" spans="10:17" x14ac:dyDescent="0.25">
      <c r="J7344" s="14"/>
      <c r="K7344" s="14"/>
      <c r="L7344" s="14"/>
      <c r="M7344" s="14"/>
      <c r="N7344" s="14"/>
      <c r="O7344" s="14"/>
      <c r="P7344" s="14"/>
      <c r="Q7344" s="14"/>
    </row>
    <row r="7345" spans="10:17" x14ac:dyDescent="0.25">
      <c r="J7345" s="14"/>
      <c r="K7345" s="14"/>
      <c r="L7345" s="14"/>
      <c r="M7345" s="14"/>
      <c r="N7345" s="14"/>
      <c r="O7345" s="14"/>
      <c r="P7345" s="14"/>
      <c r="Q7345" s="14"/>
    </row>
    <row r="7346" spans="10:17" x14ac:dyDescent="0.25">
      <c r="J7346" s="14"/>
      <c r="K7346" s="14"/>
      <c r="L7346" s="14"/>
      <c r="M7346" s="14"/>
      <c r="N7346" s="14"/>
      <c r="O7346" s="14"/>
      <c r="P7346" s="14"/>
      <c r="Q7346" s="14"/>
    </row>
    <row r="7347" spans="10:17" x14ac:dyDescent="0.25">
      <c r="J7347" s="14"/>
      <c r="K7347" s="14"/>
      <c r="L7347" s="14"/>
      <c r="M7347" s="14"/>
      <c r="N7347" s="14"/>
      <c r="O7347" s="14"/>
      <c r="P7347" s="14"/>
      <c r="Q7347" s="14"/>
    </row>
    <row r="7348" spans="10:17" x14ac:dyDescent="0.25">
      <c r="J7348" s="14"/>
      <c r="K7348" s="14"/>
      <c r="L7348" s="14"/>
      <c r="M7348" s="14"/>
      <c r="N7348" s="14"/>
      <c r="O7348" s="14"/>
      <c r="P7348" s="14"/>
      <c r="Q7348" s="14"/>
    </row>
    <row r="7349" spans="10:17" x14ac:dyDescent="0.25">
      <c r="J7349" s="14"/>
      <c r="K7349" s="14"/>
      <c r="L7349" s="14"/>
      <c r="M7349" s="14"/>
      <c r="N7349" s="14"/>
      <c r="O7349" s="14"/>
      <c r="P7349" s="14"/>
      <c r="Q7349" s="14"/>
    </row>
    <row r="7350" spans="10:17" x14ac:dyDescent="0.25">
      <c r="J7350" s="14"/>
      <c r="K7350" s="14"/>
      <c r="L7350" s="14"/>
      <c r="M7350" s="14"/>
      <c r="N7350" s="14"/>
      <c r="O7350" s="14"/>
      <c r="P7350" s="14"/>
      <c r="Q7350" s="14"/>
    </row>
    <row r="7351" spans="10:17" x14ac:dyDescent="0.25">
      <c r="J7351" s="14"/>
      <c r="K7351" s="14"/>
      <c r="L7351" s="14"/>
      <c r="M7351" s="14"/>
      <c r="N7351" s="14"/>
      <c r="O7351" s="14"/>
      <c r="P7351" s="14"/>
      <c r="Q7351" s="14"/>
    </row>
    <row r="7352" spans="10:17" x14ac:dyDescent="0.25">
      <c r="J7352" s="14"/>
      <c r="K7352" s="14"/>
      <c r="L7352" s="14"/>
      <c r="M7352" s="14"/>
      <c r="N7352" s="14"/>
      <c r="O7352" s="14"/>
      <c r="P7352" s="14"/>
      <c r="Q7352" s="14"/>
    </row>
    <row r="7353" spans="10:17" x14ac:dyDescent="0.25">
      <c r="J7353" s="14"/>
      <c r="K7353" s="14"/>
      <c r="L7353" s="14"/>
      <c r="M7353" s="14"/>
      <c r="N7353" s="14"/>
      <c r="O7353" s="14"/>
      <c r="P7353" s="14"/>
      <c r="Q7353" s="14"/>
    </row>
    <row r="7354" spans="10:17" x14ac:dyDescent="0.25">
      <c r="J7354" s="14"/>
      <c r="K7354" s="14"/>
      <c r="L7354" s="14"/>
      <c r="M7354" s="14"/>
      <c r="N7354" s="14"/>
      <c r="O7354" s="14"/>
      <c r="P7354" s="14"/>
      <c r="Q7354" s="14"/>
    </row>
    <row r="7355" spans="10:17" x14ac:dyDescent="0.25">
      <c r="J7355" s="14"/>
      <c r="K7355" s="14"/>
      <c r="L7355" s="14"/>
      <c r="M7355" s="14"/>
      <c r="N7355" s="14"/>
      <c r="O7355" s="14"/>
      <c r="P7355" s="14"/>
      <c r="Q7355" s="14"/>
    </row>
    <row r="7356" spans="10:17" x14ac:dyDescent="0.25">
      <c r="J7356" s="14"/>
      <c r="K7356" s="14"/>
      <c r="L7356" s="14"/>
      <c r="M7356" s="14"/>
      <c r="N7356" s="14"/>
      <c r="O7356" s="14"/>
      <c r="P7356" s="14"/>
      <c r="Q7356" s="14"/>
    </row>
    <row r="7357" spans="10:17" x14ac:dyDescent="0.25">
      <c r="J7357" s="14"/>
      <c r="K7357" s="14"/>
      <c r="L7357" s="14"/>
      <c r="M7357" s="14"/>
      <c r="N7357" s="14"/>
      <c r="O7357" s="14"/>
      <c r="P7357" s="14"/>
      <c r="Q7357" s="14"/>
    </row>
    <row r="7358" spans="10:17" x14ac:dyDescent="0.25">
      <c r="J7358" s="14"/>
      <c r="K7358" s="14"/>
      <c r="L7358" s="14"/>
      <c r="M7358" s="14"/>
      <c r="N7358" s="14"/>
      <c r="O7358" s="14"/>
      <c r="P7358" s="14"/>
      <c r="Q7358" s="14"/>
    </row>
    <row r="7359" spans="10:17" x14ac:dyDescent="0.25">
      <c r="J7359" s="14"/>
      <c r="K7359" s="14"/>
      <c r="L7359" s="14"/>
      <c r="M7359" s="14"/>
      <c r="N7359" s="14"/>
      <c r="O7359" s="14"/>
      <c r="P7359" s="14"/>
      <c r="Q7359" s="14"/>
    </row>
    <row r="7360" spans="10:17" x14ac:dyDescent="0.25">
      <c r="J7360" s="14"/>
      <c r="K7360" s="14"/>
      <c r="L7360" s="14"/>
      <c r="M7360" s="14"/>
      <c r="N7360" s="14"/>
      <c r="O7360" s="14"/>
      <c r="P7360" s="14"/>
      <c r="Q7360" s="14"/>
    </row>
    <row r="7361" spans="10:17" x14ac:dyDescent="0.25">
      <c r="J7361" s="14"/>
      <c r="K7361" s="14"/>
      <c r="L7361" s="14"/>
      <c r="M7361" s="14"/>
      <c r="N7361" s="14"/>
      <c r="O7361" s="14"/>
      <c r="P7361" s="14"/>
      <c r="Q7361" s="14"/>
    </row>
    <row r="7362" spans="10:17" x14ac:dyDescent="0.25">
      <c r="J7362" s="14"/>
      <c r="K7362" s="14"/>
      <c r="L7362" s="14"/>
      <c r="M7362" s="14"/>
      <c r="N7362" s="14"/>
      <c r="O7362" s="14"/>
      <c r="P7362" s="14"/>
      <c r="Q7362" s="14"/>
    </row>
    <row r="7363" spans="10:17" x14ac:dyDescent="0.25">
      <c r="J7363" s="14"/>
      <c r="K7363" s="14"/>
      <c r="L7363" s="14"/>
      <c r="M7363" s="14"/>
      <c r="N7363" s="14"/>
      <c r="O7363" s="14"/>
      <c r="P7363" s="14"/>
      <c r="Q7363" s="14"/>
    </row>
    <row r="7364" spans="10:17" x14ac:dyDescent="0.25">
      <c r="J7364" s="14"/>
      <c r="K7364" s="14"/>
      <c r="L7364" s="14"/>
      <c r="M7364" s="14"/>
      <c r="N7364" s="14"/>
      <c r="O7364" s="14"/>
      <c r="P7364" s="14"/>
      <c r="Q7364" s="14"/>
    </row>
    <row r="7365" spans="10:17" x14ac:dyDescent="0.25">
      <c r="J7365" s="14"/>
      <c r="K7365" s="14"/>
      <c r="L7365" s="14"/>
      <c r="M7365" s="14"/>
      <c r="N7365" s="14"/>
      <c r="O7365" s="14"/>
      <c r="P7365" s="14"/>
      <c r="Q7365" s="14"/>
    </row>
    <row r="7366" spans="10:17" x14ac:dyDescent="0.25">
      <c r="J7366" s="14"/>
      <c r="K7366" s="14"/>
      <c r="L7366" s="14"/>
      <c r="M7366" s="14"/>
      <c r="N7366" s="14"/>
      <c r="O7366" s="14"/>
      <c r="P7366" s="14"/>
      <c r="Q7366" s="14"/>
    </row>
    <row r="7367" spans="10:17" x14ac:dyDescent="0.25">
      <c r="J7367" s="14"/>
      <c r="K7367" s="14"/>
      <c r="L7367" s="14"/>
      <c r="M7367" s="14"/>
      <c r="N7367" s="14"/>
      <c r="O7367" s="14"/>
      <c r="P7367" s="14"/>
      <c r="Q7367" s="14"/>
    </row>
    <row r="7368" spans="10:17" x14ac:dyDescent="0.25">
      <c r="J7368" s="14"/>
      <c r="K7368" s="14"/>
      <c r="L7368" s="14"/>
      <c r="M7368" s="14"/>
      <c r="N7368" s="14"/>
      <c r="O7368" s="14"/>
      <c r="P7368" s="14"/>
      <c r="Q7368" s="14"/>
    </row>
    <row r="7369" spans="10:17" x14ac:dyDescent="0.25">
      <c r="J7369" s="14"/>
      <c r="K7369" s="14"/>
      <c r="L7369" s="14"/>
      <c r="M7369" s="14"/>
      <c r="N7369" s="14"/>
      <c r="O7369" s="14"/>
      <c r="P7369" s="14"/>
      <c r="Q7369" s="14"/>
    </row>
    <row r="7370" spans="10:17" x14ac:dyDescent="0.25">
      <c r="J7370" s="14"/>
      <c r="K7370" s="14"/>
      <c r="L7370" s="14"/>
      <c r="M7370" s="14"/>
      <c r="N7370" s="14"/>
      <c r="O7370" s="14"/>
      <c r="P7370" s="14"/>
      <c r="Q7370" s="14"/>
    </row>
    <row r="7371" spans="10:17" x14ac:dyDescent="0.25">
      <c r="J7371" s="14"/>
      <c r="K7371" s="14"/>
      <c r="L7371" s="14"/>
      <c r="M7371" s="14"/>
      <c r="N7371" s="14"/>
      <c r="O7371" s="14"/>
      <c r="P7371" s="14"/>
      <c r="Q7371" s="14"/>
    </row>
    <row r="7372" spans="10:17" x14ac:dyDescent="0.25">
      <c r="J7372" s="14"/>
      <c r="K7372" s="14"/>
      <c r="L7372" s="14"/>
      <c r="M7372" s="14"/>
      <c r="N7372" s="14"/>
      <c r="O7372" s="14"/>
      <c r="P7372" s="14"/>
      <c r="Q7372" s="14"/>
    </row>
    <row r="7373" spans="10:17" x14ac:dyDescent="0.25">
      <c r="J7373" s="14"/>
      <c r="K7373" s="14"/>
      <c r="L7373" s="14"/>
      <c r="M7373" s="14"/>
      <c r="N7373" s="14"/>
      <c r="O7373" s="14"/>
      <c r="P7373" s="14"/>
      <c r="Q7373" s="14"/>
    </row>
    <row r="7374" spans="10:17" x14ac:dyDescent="0.25">
      <c r="J7374" s="14"/>
      <c r="K7374" s="14"/>
      <c r="L7374" s="14"/>
      <c r="M7374" s="14"/>
      <c r="N7374" s="14"/>
      <c r="O7374" s="14"/>
      <c r="P7374" s="14"/>
      <c r="Q7374" s="14"/>
    </row>
    <row r="7375" spans="10:17" x14ac:dyDescent="0.25">
      <c r="J7375" s="14"/>
      <c r="K7375" s="14"/>
      <c r="L7375" s="14"/>
      <c r="M7375" s="14"/>
      <c r="N7375" s="14"/>
      <c r="O7375" s="14"/>
      <c r="P7375" s="14"/>
      <c r="Q7375" s="14"/>
    </row>
    <row r="7376" spans="10:17" x14ac:dyDescent="0.25">
      <c r="J7376" s="14"/>
      <c r="K7376" s="14"/>
      <c r="L7376" s="14"/>
      <c r="M7376" s="14"/>
      <c r="N7376" s="14"/>
      <c r="O7376" s="14"/>
      <c r="P7376" s="14"/>
      <c r="Q7376" s="14"/>
    </row>
    <row r="7377" spans="10:17" x14ac:dyDescent="0.25">
      <c r="J7377" s="14"/>
      <c r="K7377" s="14"/>
      <c r="L7377" s="14"/>
      <c r="M7377" s="14"/>
      <c r="N7377" s="14"/>
      <c r="O7377" s="14"/>
      <c r="P7377" s="14"/>
      <c r="Q7377" s="14"/>
    </row>
    <row r="7378" spans="10:17" x14ac:dyDescent="0.25">
      <c r="J7378" s="14"/>
      <c r="K7378" s="14"/>
      <c r="L7378" s="14"/>
      <c r="M7378" s="14"/>
      <c r="N7378" s="14"/>
      <c r="O7378" s="14"/>
      <c r="P7378" s="14"/>
      <c r="Q7378" s="14"/>
    </row>
    <row r="7379" spans="10:17" x14ac:dyDescent="0.25">
      <c r="J7379" s="14"/>
      <c r="K7379" s="14"/>
      <c r="L7379" s="14"/>
      <c r="M7379" s="14"/>
      <c r="N7379" s="14"/>
      <c r="O7379" s="14"/>
      <c r="P7379" s="14"/>
      <c r="Q7379" s="14"/>
    </row>
    <row r="7380" spans="10:17" x14ac:dyDescent="0.25">
      <c r="J7380" s="14"/>
      <c r="K7380" s="14"/>
      <c r="L7380" s="14"/>
      <c r="M7380" s="14"/>
      <c r="N7380" s="14"/>
      <c r="O7380" s="14"/>
      <c r="P7380" s="14"/>
      <c r="Q7380" s="14"/>
    </row>
    <row r="7381" spans="10:17" x14ac:dyDescent="0.25">
      <c r="J7381" s="14"/>
      <c r="K7381" s="14"/>
      <c r="L7381" s="14"/>
      <c r="M7381" s="14"/>
      <c r="N7381" s="14"/>
      <c r="O7381" s="14"/>
      <c r="P7381" s="14"/>
      <c r="Q7381" s="14"/>
    </row>
    <row r="7382" spans="10:17" x14ac:dyDescent="0.25">
      <c r="J7382" s="14"/>
      <c r="K7382" s="14"/>
      <c r="L7382" s="14"/>
      <c r="M7382" s="14"/>
      <c r="N7382" s="14"/>
      <c r="O7382" s="14"/>
      <c r="P7382" s="14"/>
      <c r="Q7382" s="14"/>
    </row>
    <row r="7383" spans="10:17" x14ac:dyDescent="0.25">
      <c r="J7383" s="14"/>
      <c r="K7383" s="14"/>
      <c r="L7383" s="14"/>
      <c r="M7383" s="14"/>
      <c r="N7383" s="14"/>
      <c r="O7383" s="14"/>
      <c r="P7383" s="14"/>
      <c r="Q7383" s="14"/>
    </row>
    <row r="7384" spans="10:17" x14ac:dyDescent="0.25">
      <c r="J7384" s="14"/>
      <c r="K7384" s="14"/>
      <c r="L7384" s="14"/>
      <c r="M7384" s="14"/>
      <c r="N7384" s="14"/>
      <c r="O7384" s="14"/>
      <c r="P7384" s="14"/>
      <c r="Q7384" s="14"/>
    </row>
    <row r="7385" spans="10:17" x14ac:dyDescent="0.25">
      <c r="J7385" s="14"/>
      <c r="K7385" s="14"/>
      <c r="L7385" s="14"/>
      <c r="M7385" s="14"/>
      <c r="N7385" s="14"/>
      <c r="O7385" s="14"/>
      <c r="P7385" s="14"/>
      <c r="Q7385" s="14"/>
    </row>
    <row r="7386" spans="10:17" x14ac:dyDescent="0.25">
      <c r="J7386" s="14"/>
      <c r="K7386" s="14"/>
      <c r="L7386" s="14"/>
      <c r="M7386" s="14"/>
      <c r="N7386" s="14"/>
      <c r="O7386" s="14"/>
      <c r="P7386" s="14"/>
      <c r="Q7386" s="14"/>
    </row>
    <row r="7387" spans="10:17" x14ac:dyDescent="0.25">
      <c r="J7387" s="14"/>
      <c r="K7387" s="14"/>
      <c r="L7387" s="14"/>
      <c r="M7387" s="14"/>
      <c r="N7387" s="14"/>
      <c r="O7387" s="14"/>
      <c r="P7387" s="14"/>
      <c r="Q7387" s="14"/>
    </row>
    <row r="7388" spans="10:17" x14ac:dyDescent="0.25">
      <c r="J7388" s="14"/>
      <c r="K7388" s="14"/>
      <c r="L7388" s="14"/>
      <c r="M7388" s="14"/>
      <c r="N7388" s="14"/>
      <c r="O7388" s="14"/>
      <c r="P7388" s="14"/>
      <c r="Q7388" s="14"/>
    </row>
    <row r="7389" spans="10:17" x14ac:dyDescent="0.25">
      <c r="J7389" s="14"/>
      <c r="K7389" s="14"/>
      <c r="L7389" s="14"/>
      <c r="M7389" s="14"/>
      <c r="N7389" s="14"/>
      <c r="O7389" s="14"/>
      <c r="P7389" s="14"/>
      <c r="Q7389" s="14"/>
    </row>
    <row r="7390" spans="10:17" x14ac:dyDescent="0.25">
      <c r="J7390" s="14"/>
      <c r="K7390" s="14"/>
      <c r="L7390" s="14"/>
      <c r="M7390" s="14"/>
      <c r="N7390" s="14"/>
      <c r="O7390" s="14"/>
      <c r="P7390" s="14"/>
      <c r="Q7390" s="14"/>
    </row>
    <row r="7391" spans="10:17" x14ac:dyDescent="0.25">
      <c r="J7391" s="14"/>
      <c r="K7391" s="14"/>
      <c r="L7391" s="14"/>
      <c r="M7391" s="14"/>
      <c r="N7391" s="14"/>
      <c r="O7391" s="14"/>
      <c r="P7391" s="14"/>
      <c r="Q7391" s="14"/>
    </row>
    <row r="7392" spans="10:17" x14ac:dyDescent="0.25">
      <c r="J7392" s="14"/>
      <c r="K7392" s="14"/>
      <c r="L7392" s="14"/>
      <c r="M7392" s="14"/>
      <c r="N7392" s="14"/>
      <c r="O7392" s="14"/>
      <c r="P7392" s="14"/>
      <c r="Q7392" s="14"/>
    </row>
    <row r="7393" spans="10:17" x14ac:dyDescent="0.25">
      <c r="J7393" s="14"/>
      <c r="K7393" s="14"/>
      <c r="L7393" s="14"/>
      <c r="M7393" s="14"/>
      <c r="N7393" s="14"/>
      <c r="O7393" s="14"/>
      <c r="P7393" s="14"/>
      <c r="Q7393" s="14"/>
    </row>
    <row r="7394" spans="10:17" x14ac:dyDescent="0.25">
      <c r="J7394" s="14"/>
      <c r="K7394" s="14"/>
      <c r="L7394" s="14"/>
      <c r="M7394" s="14"/>
      <c r="N7394" s="14"/>
      <c r="O7394" s="14"/>
      <c r="P7394" s="14"/>
      <c r="Q7394" s="14"/>
    </row>
    <row r="7395" spans="10:17" x14ac:dyDescent="0.25">
      <c r="J7395" s="14"/>
      <c r="K7395" s="14"/>
      <c r="L7395" s="14"/>
      <c r="M7395" s="14"/>
      <c r="N7395" s="14"/>
      <c r="O7395" s="14"/>
      <c r="P7395" s="14"/>
      <c r="Q7395" s="14"/>
    </row>
    <row r="7396" spans="10:17" x14ac:dyDescent="0.25">
      <c r="J7396" s="14"/>
      <c r="K7396" s="14"/>
      <c r="L7396" s="14"/>
      <c r="M7396" s="14"/>
      <c r="N7396" s="14"/>
      <c r="O7396" s="14"/>
      <c r="P7396" s="14"/>
      <c r="Q7396" s="14"/>
    </row>
    <row r="7397" spans="10:17" x14ac:dyDescent="0.25">
      <c r="J7397" s="14"/>
      <c r="K7397" s="14"/>
      <c r="L7397" s="14"/>
      <c r="M7397" s="14"/>
      <c r="N7397" s="14"/>
      <c r="O7397" s="14"/>
      <c r="P7397" s="14"/>
      <c r="Q7397" s="14"/>
    </row>
    <row r="7398" spans="10:17" x14ac:dyDescent="0.25">
      <c r="J7398" s="14"/>
      <c r="K7398" s="14"/>
      <c r="L7398" s="14"/>
      <c r="M7398" s="14"/>
      <c r="N7398" s="14"/>
      <c r="O7398" s="14"/>
      <c r="P7398" s="14"/>
      <c r="Q7398" s="14"/>
    </row>
    <row r="7399" spans="10:17" x14ac:dyDescent="0.25">
      <c r="J7399" s="14"/>
      <c r="K7399" s="14"/>
      <c r="L7399" s="14"/>
      <c r="M7399" s="14"/>
      <c r="N7399" s="14"/>
      <c r="O7399" s="14"/>
      <c r="P7399" s="14"/>
      <c r="Q7399" s="14"/>
    </row>
    <row r="7400" spans="10:17" x14ac:dyDescent="0.25">
      <c r="J7400" s="14"/>
      <c r="K7400" s="14"/>
      <c r="L7400" s="14"/>
      <c r="M7400" s="14"/>
      <c r="N7400" s="14"/>
      <c r="O7400" s="14"/>
      <c r="P7400" s="14"/>
      <c r="Q7400" s="14"/>
    </row>
    <row r="7401" spans="10:17" x14ac:dyDescent="0.25">
      <c r="J7401" s="14"/>
      <c r="K7401" s="14"/>
      <c r="L7401" s="14"/>
      <c r="M7401" s="14"/>
      <c r="N7401" s="14"/>
      <c r="O7401" s="14"/>
      <c r="P7401" s="14"/>
      <c r="Q7401" s="14"/>
    </row>
    <row r="7402" spans="10:17" x14ac:dyDescent="0.25">
      <c r="J7402" s="14"/>
      <c r="K7402" s="14"/>
      <c r="L7402" s="14"/>
      <c r="M7402" s="14"/>
      <c r="N7402" s="14"/>
      <c r="O7402" s="14"/>
      <c r="P7402" s="14"/>
      <c r="Q7402" s="14"/>
    </row>
    <row r="7403" spans="10:17" x14ac:dyDescent="0.25">
      <c r="J7403" s="14"/>
      <c r="K7403" s="14"/>
      <c r="L7403" s="14"/>
      <c r="M7403" s="14"/>
      <c r="N7403" s="14"/>
      <c r="O7403" s="14"/>
      <c r="P7403" s="14"/>
      <c r="Q7403" s="14"/>
    </row>
    <row r="7404" spans="10:17" x14ac:dyDescent="0.25">
      <c r="J7404" s="14"/>
      <c r="K7404" s="14"/>
      <c r="L7404" s="14"/>
      <c r="M7404" s="14"/>
      <c r="N7404" s="14"/>
      <c r="O7404" s="14"/>
      <c r="P7404" s="14"/>
      <c r="Q7404" s="14"/>
    </row>
    <row r="7405" spans="10:17" x14ac:dyDescent="0.25">
      <c r="J7405" s="14"/>
      <c r="K7405" s="14"/>
      <c r="L7405" s="14"/>
      <c r="M7405" s="14"/>
      <c r="N7405" s="14"/>
      <c r="O7405" s="14"/>
      <c r="P7405" s="14"/>
      <c r="Q7405" s="14"/>
    </row>
    <row r="7406" spans="10:17" x14ac:dyDescent="0.25">
      <c r="J7406" s="14"/>
      <c r="K7406" s="14"/>
      <c r="L7406" s="14"/>
      <c r="M7406" s="14"/>
      <c r="N7406" s="14"/>
      <c r="O7406" s="14"/>
      <c r="P7406" s="14"/>
      <c r="Q7406" s="14"/>
    </row>
    <row r="7407" spans="10:17" x14ac:dyDescent="0.25">
      <c r="J7407" s="14"/>
      <c r="K7407" s="14"/>
      <c r="L7407" s="14"/>
      <c r="M7407" s="14"/>
      <c r="N7407" s="14"/>
      <c r="O7407" s="14"/>
      <c r="P7407" s="14"/>
      <c r="Q7407" s="14"/>
    </row>
    <row r="7408" spans="10:17" x14ac:dyDescent="0.25">
      <c r="J7408" s="14"/>
      <c r="K7408" s="14"/>
      <c r="L7408" s="14"/>
      <c r="M7408" s="14"/>
      <c r="N7408" s="14"/>
      <c r="O7408" s="14"/>
      <c r="P7408" s="14"/>
      <c r="Q7408" s="14"/>
    </row>
    <row r="7409" spans="10:17" x14ac:dyDescent="0.25">
      <c r="J7409" s="14"/>
      <c r="K7409" s="14"/>
      <c r="L7409" s="14"/>
      <c r="M7409" s="14"/>
      <c r="N7409" s="14"/>
      <c r="O7409" s="14"/>
      <c r="P7409" s="14"/>
      <c r="Q7409" s="14"/>
    </row>
    <row r="7410" spans="10:17" x14ac:dyDescent="0.25">
      <c r="J7410" s="14"/>
      <c r="K7410" s="14"/>
      <c r="L7410" s="14"/>
      <c r="M7410" s="14"/>
      <c r="N7410" s="14"/>
      <c r="O7410" s="14"/>
      <c r="P7410" s="14"/>
      <c r="Q7410" s="14"/>
    </row>
    <row r="7411" spans="10:17" x14ac:dyDescent="0.25">
      <c r="J7411" s="14"/>
      <c r="K7411" s="14"/>
      <c r="L7411" s="14"/>
      <c r="M7411" s="14"/>
      <c r="N7411" s="14"/>
      <c r="O7411" s="14"/>
      <c r="P7411" s="14"/>
      <c r="Q7411" s="14"/>
    </row>
    <row r="7412" spans="10:17" x14ac:dyDescent="0.25">
      <c r="J7412" s="14"/>
      <c r="K7412" s="14"/>
      <c r="L7412" s="14"/>
      <c r="M7412" s="14"/>
      <c r="N7412" s="14"/>
      <c r="O7412" s="14"/>
      <c r="P7412" s="14"/>
      <c r="Q7412" s="14"/>
    </row>
    <row r="7413" spans="10:17" x14ac:dyDescent="0.25">
      <c r="J7413" s="14"/>
      <c r="K7413" s="14"/>
      <c r="L7413" s="14"/>
      <c r="M7413" s="14"/>
      <c r="N7413" s="14"/>
      <c r="O7413" s="14"/>
      <c r="P7413" s="14"/>
      <c r="Q7413" s="14"/>
    </row>
    <row r="7414" spans="10:17" x14ac:dyDescent="0.25">
      <c r="J7414" s="14"/>
      <c r="K7414" s="14"/>
      <c r="L7414" s="14"/>
      <c r="M7414" s="14"/>
      <c r="N7414" s="14"/>
      <c r="O7414" s="14"/>
      <c r="P7414" s="14"/>
      <c r="Q7414" s="14"/>
    </row>
    <row r="7415" spans="10:17" x14ac:dyDescent="0.25">
      <c r="J7415" s="14"/>
      <c r="K7415" s="14"/>
      <c r="L7415" s="14"/>
      <c r="M7415" s="14"/>
      <c r="N7415" s="14"/>
      <c r="O7415" s="14"/>
      <c r="P7415" s="14"/>
      <c r="Q7415" s="14"/>
    </row>
    <row r="7416" spans="10:17" x14ac:dyDescent="0.25">
      <c r="J7416" s="14"/>
      <c r="K7416" s="14"/>
      <c r="L7416" s="14"/>
      <c r="M7416" s="14"/>
      <c r="N7416" s="14"/>
      <c r="O7416" s="14"/>
      <c r="P7416" s="14"/>
      <c r="Q7416" s="14"/>
    </row>
    <row r="7417" spans="10:17" x14ac:dyDescent="0.25">
      <c r="J7417" s="14"/>
      <c r="K7417" s="14"/>
      <c r="L7417" s="14"/>
      <c r="M7417" s="14"/>
      <c r="N7417" s="14"/>
      <c r="O7417" s="14"/>
      <c r="P7417" s="14"/>
      <c r="Q7417" s="14"/>
    </row>
    <row r="7418" spans="10:17" x14ac:dyDescent="0.25">
      <c r="J7418" s="14"/>
      <c r="K7418" s="14"/>
      <c r="L7418" s="14"/>
      <c r="M7418" s="14"/>
      <c r="N7418" s="14"/>
      <c r="O7418" s="14"/>
      <c r="P7418" s="14"/>
      <c r="Q7418" s="14"/>
    </row>
    <row r="7419" spans="10:17" x14ac:dyDescent="0.25">
      <c r="J7419" s="14"/>
      <c r="K7419" s="14"/>
      <c r="L7419" s="14"/>
      <c r="M7419" s="14"/>
      <c r="N7419" s="14"/>
      <c r="O7419" s="14"/>
      <c r="P7419" s="14"/>
      <c r="Q7419" s="14"/>
    </row>
    <row r="7420" spans="10:17" x14ac:dyDescent="0.25">
      <c r="J7420" s="14"/>
      <c r="K7420" s="14"/>
      <c r="L7420" s="14"/>
      <c r="M7420" s="14"/>
      <c r="N7420" s="14"/>
      <c r="O7420" s="14"/>
      <c r="P7420" s="14"/>
      <c r="Q7420" s="14"/>
    </row>
    <row r="7421" spans="10:17" x14ac:dyDescent="0.25">
      <c r="J7421" s="14"/>
      <c r="K7421" s="14"/>
      <c r="L7421" s="14"/>
      <c r="M7421" s="14"/>
      <c r="N7421" s="14"/>
      <c r="O7421" s="14"/>
      <c r="P7421" s="14"/>
      <c r="Q7421" s="14"/>
    </row>
    <row r="7422" spans="10:17" x14ac:dyDescent="0.25">
      <c r="J7422" s="14"/>
      <c r="K7422" s="14"/>
      <c r="L7422" s="14"/>
      <c r="M7422" s="14"/>
      <c r="N7422" s="14"/>
      <c r="O7422" s="14"/>
      <c r="P7422" s="14"/>
      <c r="Q7422" s="14"/>
    </row>
    <row r="7423" spans="10:17" x14ac:dyDescent="0.25">
      <c r="J7423" s="14"/>
      <c r="K7423" s="14"/>
      <c r="L7423" s="14"/>
      <c r="M7423" s="14"/>
      <c r="N7423" s="14"/>
      <c r="O7423" s="14"/>
      <c r="P7423" s="14"/>
      <c r="Q7423" s="14"/>
    </row>
    <row r="7424" spans="10:17" x14ac:dyDescent="0.25">
      <c r="J7424" s="14"/>
      <c r="K7424" s="14"/>
      <c r="L7424" s="14"/>
      <c r="M7424" s="14"/>
      <c r="N7424" s="14"/>
      <c r="O7424" s="14"/>
      <c r="P7424" s="14"/>
      <c r="Q7424" s="14"/>
    </row>
    <row r="7425" spans="10:17" x14ac:dyDescent="0.25">
      <c r="J7425" s="14"/>
      <c r="K7425" s="14"/>
      <c r="L7425" s="14"/>
      <c r="M7425" s="14"/>
      <c r="N7425" s="14"/>
      <c r="O7425" s="14"/>
      <c r="P7425" s="14"/>
      <c r="Q7425" s="14"/>
    </row>
    <row r="7426" spans="10:17" x14ac:dyDescent="0.25">
      <c r="J7426" s="14"/>
      <c r="K7426" s="14"/>
      <c r="L7426" s="14"/>
      <c r="M7426" s="14"/>
      <c r="N7426" s="14"/>
      <c r="O7426" s="14"/>
      <c r="P7426" s="14"/>
      <c r="Q7426" s="14"/>
    </row>
    <row r="7427" spans="10:17" x14ac:dyDescent="0.25">
      <c r="J7427" s="14"/>
      <c r="K7427" s="14"/>
      <c r="L7427" s="14"/>
      <c r="M7427" s="14"/>
      <c r="N7427" s="14"/>
      <c r="O7427" s="14"/>
      <c r="P7427" s="14"/>
      <c r="Q7427" s="14"/>
    </row>
    <row r="7428" spans="10:17" x14ac:dyDescent="0.25">
      <c r="J7428" s="14"/>
      <c r="K7428" s="14"/>
      <c r="L7428" s="14"/>
      <c r="M7428" s="14"/>
      <c r="N7428" s="14"/>
      <c r="O7428" s="14"/>
      <c r="P7428" s="14"/>
      <c r="Q7428" s="14"/>
    </row>
    <row r="7429" spans="10:17" x14ac:dyDescent="0.25">
      <c r="J7429" s="14"/>
      <c r="K7429" s="14"/>
      <c r="L7429" s="14"/>
      <c r="M7429" s="14"/>
      <c r="N7429" s="14"/>
      <c r="O7429" s="14"/>
      <c r="P7429" s="14"/>
      <c r="Q7429" s="14"/>
    </row>
    <row r="7430" spans="10:17" x14ac:dyDescent="0.25">
      <c r="J7430" s="14"/>
      <c r="K7430" s="14"/>
      <c r="L7430" s="14"/>
      <c r="M7430" s="14"/>
      <c r="N7430" s="14"/>
      <c r="O7430" s="14"/>
      <c r="P7430" s="14"/>
      <c r="Q7430" s="14"/>
    </row>
    <row r="7431" spans="10:17" x14ac:dyDescent="0.25">
      <c r="J7431" s="14"/>
      <c r="K7431" s="14"/>
      <c r="L7431" s="14"/>
      <c r="M7431" s="14"/>
      <c r="N7431" s="14"/>
      <c r="O7431" s="14"/>
      <c r="P7431" s="14"/>
      <c r="Q7431" s="14"/>
    </row>
    <row r="7432" spans="10:17" x14ac:dyDescent="0.25">
      <c r="J7432" s="14"/>
      <c r="K7432" s="14"/>
      <c r="L7432" s="14"/>
      <c r="M7432" s="14"/>
      <c r="N7432" s="14"/>
      <c r="O7432" s="14"/>
      <c r="P7432" s="14"/>
      <c r="Q7432" s="14"/>
    </row>
    <row r="7433" spans="10:17" x14ac:dyDescent="0.25">
      <c r="J7433" s="14"/>
      <c r="K7433" s="14"/>
      <c r="L7433" s="14"/>
      <c r="M7433" s="14"/>
      <c r="N7433" s="14"/>
      <c r="O7433" s="14"/>
      <c r="P7433" s="14"/>
      <c r="Q7433" s="14"/>
    </row>
    <row r="7434" spans="10:17" x14ac:dyDescent="0.25">
      <c r="J7434" s="14"/>
      <c r="K7434" s="14"/>
      <c r="L7434" s="14"/>
      <c r="M7434" s="14"/>
      <c r="N7434" s="14"/>
      <c r="O7434" s="14"/>
      <c r="P7434" s="14"/>
      <c r="Q7434" s="14"/>
    </row>
    <row r="7435" spans="10:17" x14ac:dyDescent="0.25">
      <c r="J7435" s="14"/>
      <c r="K7435" s="14"/>
      <c r="L7435" s="14"/>
      <c r="M7435" s="14"/>
      <c r="N7435" s="14"/>
      <c r="O7435" s="14"/>
      <c r="P7435" s="14"/>
      <c r="Q7435" s="14"/>
    </row>
    <row r="7436" spans="10:17" x14ac:dyDescent="0.25">
      <c r="J7436" s="14"/>
      <c r="K7436" s="14"/>
      <c r="L7436" s="14"/>
      <c r="M7436" s="14"/>
      <c r="N7436" s="14"/>
      <c r="O7436" s="14"/>
      <c r="P7436" s="14"/>
      <c r="Q7436" s="14"/>
    </row>
    <row r="7437" spans="10:17" x14ac:dyDescent="0.25">
      <c r="J7437" s="14"/>
      <c r="K7437" s="14"/>
      <c r="L7437" s="14"/>
      <c r="M7437" s="14"/>
      <c r="N7437" s="14"/>
      <c r="O7437" s="14"/>
      <c r="P7437" s="14"/>
      <c r="Q7437" s="14"/>
    </row>
    <row r="7438" spans="10:17" x14ac:dyDescent="0.25">
      <c r="J7438" s="14"/>
      <c r="K7438" s="14"/>
      <c r="L7438" s="14"/>
      <c r="M7438" s="14"/>
      <c r="N7438" s="14"/>
      <c r="O7438" s="14"/>
      <c r="P7438" s="14"/>
      <c r="Q7438" s="14"/>
    </row>
    <row r="7439" spans="10:17" x14ac:dyDescent="0.25">
      <c r="J7439" s="14"/>
      <c r="K7439" s="14"/>
      <c r="L7439" s="14"/>
      <c r="M7439" s="14"/>
      <c r="N7439" s="14"/>
      <c r="O7439" s="14"/>
      <c r="P7439" s="14"/>
      <c r="Q7439" s="14"/>
    </row>
    <row r="7440" spans="10:17" x14ac:dyDescent="0.25">
      <c r="J7440" s="14"/>
      <c r="K7440" s="14"/>
      <c r="L7440" s="14"/>
      <c r="M7440" s="14"/>
      <c r="N7440" s="14"/>
      <c r="O7440" s="14"/>
      <c r="P7440" s="14"/>
      <c r="Q7440" s="14"/>
    </row>
    <row r="7441" spans="10:17" x14ac:dyDescent="0.25">
      <c r="J7441" s="14"/>
      <c r="K7441" s="14"/>
      <c r="L7441" s="14"/>
      <c r="M7441" s="14"/>
      <c r="N7441" s="14"/>
      <c r="O7441" s="14"/>
      <c r="P7441" s="14"/>
      <c r="Q7441" s="14"/>
    </row>
    <row r="7442" spans="10:17" x14ac:dyDescent="0.25">
      <c r="J7442" s="14"/>
      <c r="K7442" s="14"/>
      <c r="L7442" s="14"/>
      <c r="M7442" s="14"/>
      <c r="N7442" s="14"/>
      <c r="O7442" s="14"/>
      <c r="P7442" s="14"/>
      <c r="Q7442" s="14"/>
    </row>
    <row r="7443" spans="10:17" x14ac:dyDescent="0.25">
      <c r="J7443" s="14"/>
      <c r="K7443" s="14"/>
      <c r="L7443" s="14"/>
      <c r="M7443" s="14"/>
      <c r="N7443" s="14"/>
      <c r="O7443" s="14"/>
      <c r="P7443" s="14"/>
      <c r="Q7443" s="14"/>
    </row>
    <row r="7444" spans="10:17" x14ac:dyDescent="0.25">
      <c r="J7444" s="14"/>
      <c r="K7444" s="14"/>
      <c r="L7444" s="14"/>
      <c r="M7444" s="14"/>
      <c r="N7444" s="14"/>
      <c r="O7444" s="14"/>
      <c r="P7444" s="14"/>
      <c r="Q7444" s="14"/>
    </row>
    <row r="7445" spans="10:17" x14ac:dyDescent="0.25">
      <c r="J7445" s="14"/>
      <c r="K7445" s="14"/>
      <c r="L7445" s="14"/>
      <c r="M7445" s="14"/>
      <c r="N7445" s="14"/>
      <c r="O7445" s="14"/>
      <c r="P7445" s="14"/>
      <c r="Q7445" s="14"/>
    </row>
    <row r="7446" spans="10:17" x14ac:dyDescent="0.25">
      <c r="J7446" s="14"/>
      <c r="K7446" s="14"/>
      <c r="L7446" s="14"/>
      <c r="M7446" s="14"/>
      <c r="N7446" s="14"/>
      <c r="O7446" s="14"/>
      <c r="P7446" s="14"/>
      <c r="Q7446" s="14"/>
    </row>
    <row r="7447" spans="10:17" x14ac:dyDescent="0.25">
      <c r="J7447" s="14"/>
      <c r="K7447" s="14"/>
      <c r="L7447" s="14"/>
      <c r="M7447" s="14"/>
      <c r="N7447" s="14"/>
      <c r="O7447" s="14"/>
      <c r="P7447" s="14"/>
      <c r="Q7447" s="14"/>
    </row>
    <row r="7448" spans="10:17" x14ac:dyDescent="0.25">
      <c r="J7448" s="14"/>
      <c r="K7448" s="14"/>
      <c r="L7448" s="14"/>
      <c r="M7448" s="14"/>
      <c r="N7448" s="14"/>
      <c r="O7448" s="14"/>
      <c r="P7448" s="14"/>
      <c r="Q7448" s="14"/>
    </row>
    <row r="7449" spans="10:17" x14ac:dyDescent="0.25">
      <c r="J7449" s="14"/>
      <c r="K7449" s="14"/>
      <c r="L7449" s="14"/>
      <c r="M7449" s="14"/>
      <c r="N7449" s="14"/>
      <c r="O7449" s="14"/>
      <c r="P7449" s="14"/>
      <c r="Q7449" s="14"/>
    </row>
    <row r="7450" spans="10:17" x14ac:dyDescent="0.25">
      <c r="J7450" s="14"/>
      <c r="K7450" s="14"/>
      <c r="L7450" s="14"/>
      <c r="M7450" s="14"/>
      <c r="N7450" s="14"/>
      <c r="O7450" s="14"/>
      <c r="P7450" s="14"/>
      <c r="Q7450" s="14"/>
    </row>
    <row r="7451" spans="10:17" x14ac:dyDescent="0.25">
      <c r="J7451" s="14"/>
      <c r="K7451" s="14"/>
      <c r="L7451" s="14"/>
      <c r="M7451" s="14"/>
      <c r="N7451" s="14"/>
      <c r="O7451" s="14"/>
      <c r="P7451" s="14"/>
      <c r="Q7451" s="14"/>
    </row>
    <row r="7452" spans="10:17" x14ac:dyDescent="0.25">
      <c r="J7452" s="14"/>
      <c r="K7452" s="14"/>
      <c r="L7452" s="14"/>
      <c r="M7452" s="14"/>
      <c r="N7452" s="14"/>
      <c r="O7452" s="14"/>
      <c r="P7452" s="14"/>
      <c r="Q7452" s="14"/>
    </row>
    <row r="7453" spans="10:17" x14ac:dyDescent="0.25">
      <c r="J7453" s="14"/>
      <c r="K7453" s="14"/>
      <c r="L7453" s="14"/>
      <c r="M7453" s="14"/>
      <c r="N7453" s="14"/>
      <c r="O7453" s="14"/>
      <c r="P7453" s="14"/>
      <c r="Q7453" s="14"/>
    </row>
    <row r="7454" spans="10:17" x14ac:dyDescent="0.25">
      <c r="J7454" s="14"/>
      <c r="K7454" s="14"/>
      <c r="L7454" s="14"/>
      <c r="M7454" s="14"/>
      <c r="N7454" s="14"/>
      <c r="O7454" s="14"/>
      <c r="P7454" s="14"/>
      <c r="Q7454" s="14"/>
    </row>
    <row r="7455" spans="10:17" x14ac:dyDescent="0.25">
      <c r="J7455" s="14"/>
      <c r="K7455" s="14"/>
      <c r="L7455" s="14"/>
      <c r="M7455" s="14"/>
      <c r="N7455" s="14"/>
      <c r="O7455" s="14"/>
      <c r="P7455" s="14"/>
      <c r="Q7455" s="14"/>
    </row>
    <row r="7456" spans="10:17" x14ac:dyDescent="0.25">
      <c r="J7456" s="14"/>
      <c r="K7456" s="14"/>
      <c r="L7456" s="14"/>
      <c r="M7456" s="14"/>
      <c r="N7456" s="14"/>
      <c r="O7456" s="14"/>
      <c r="P7456" s="14"/>
      <c r="Q7456" s="14"/>
    </row>
    <row r="7457" spans="10:17" x14ac:dyDescent="0.25">
      <c r="J7457" s="14"/>
      <c r="K7457" s="14"/>
      <c r="L7457" s="14"/>
      <c r="M7457" s="14"/>
      <c r="N7457" s="14"/>
      <c r="O7457" s="14"/>
      <c r="P7457" s="14"/>
      <c r="Q7457" s="14"/>
    </row>
    <row r="7458" spans="10:17" x14ac:dyDescent="0.25">
      <c r="J7458" s="14"/>
      <c r="K7458" s="14"/>
      <c r="L7458" s="14"/>
      <c r="M7458" s="14"/>
      <c r="N7458" s="14"/>
      <c r="O7458" s="14"/>
      <c r="P7458" s="14"/>
      <c r="Q7458" s="14"/>
    </row>
    <row r="7459" spans="10:17" x14ac:dyDescent="0.25">
      <c r="J7459" s="14"/>
      <c r="K7459" s="14"/>
      <c r="L7459" s="14"/>
      <c r="M7459" s="14"/>
      <c r="N7459" s="14"/>
      <c r="O7459" s="14"/>
      <c r="P7459" s="14"/>
      <c r="Q7459" s="14"/>
    </row>
    <row r="7460" spans="10:17" x14ac:dyDescent="0.25">
      <c r="J7460" s="14"/>
      <c r="K7460" s="14"/>
      <c r="L7460" s="14"/>
      <c r="M7460" s="14"/>
      <c r="N7460" s="14"/>
      <c r="O7460" s="14"/>
      <c r="P7460" s="14"/>
      <c r="Q7460" s="14"/>
    </row>
    <row r="7461" spans="10:17" x14ac:dyDescent="0.25">
      <c r="J7461" s="14"/>
      <c r="K7461" s="14"/>
      <c r="L7461" s="14"/>
      <c r="M7461" s="14"/>
      <c r="N7461" s="14"/>
      <c r="O7461" s="14"/>
      <c r="P7461" s="14"/>
      <c r="Q7461" s="14"/>
    </row>
    <row r="7462" spans="10:17" x14ac:dyDescent="0.25">
      <c r="J7462" s="14"/>
      <c r="K7462" s="14"/>
      <c r="L7462" s="14"/>
      <c r="M7462" s="14"/>
      <c r="N7462" s="14"/>
      <c r="O7462" s="14"/>
      <c r="P7462" s="14"/>
      <c r="Q7462" s="14"/>
    </row>
    <row r="7463" spans="10:17" x14ac:dyDescent="0.25">
      <c r="J7463" s="14"/>
      <c r="K7463" s="14"/>
      <c r="L7463" s="14"/>
      <c r="M7463" s="14"/>
      <c r="N7463" s="14"/>
      <c r="O7463" s="14"/>
      <c r="P7463" s="14"/>
      <c r="Q7463" s="14"/>
    </row>
    <row r="7464" spans="10:17" x14ac:dyDescent="0.25">
      <c r="J7464" s="14"/>
      <c r="K7464" s="14"/>
      <c r="L7464" s="14"/>
      <c r="M7464" s="14"/>
      <c r="N7464" s="14"/>
      <c r="O7464" s="14"/>
      <c r="P7464" s="14"/>
      <c r="Q7464" s="14"/>
    </row>
    <row r="7465" spans="10:17" x14ac:dyDescent="0.25">
      <c r="J7465" s="14"/>
      <c r="K7465" s="14"/>
      <c r="L7465" s="14"/>
      <c r="M7465" s="14"/>
      <c r="N7465" s="14"/>
      <c r="O7465" s="14"/>
      <c r="P7465" s="14"/>
      <c r="Q7465" s="14"/>
    </row>
    <row r="7466" spans="10:17" x14ac:dyDescent="0.25">
      <c r="J7466" s="14"/>
      <c r="K7466" s="14"/>
      <c r="L7466" s="14"/>
      <c r="M7466" s="14"/>
      <c r="N7466" s="14"/>
      <c r="O7466" s="14"/>
      <c r="P7466" s="14"/>
      <c r="Q7466" s="14"/>
    </row>
    <row r="7467" spans="10:17" x14ac:dyDescent="0.25">
      <c r="J7467" s="14"/>
      <c r="K7467" s="14"/>
      <c r="L7467" s="14"/>
      <c r="M7467" s="14"/>
      <c r="N7467" s="14"/>
      <c r="O7467" s="14"/>
      <c r="P7467" s="14"/>
      <c r="Q7467" s="14"/>
    </row>
    <row r="7468" spans="10:17" x14ac:dyDescent="0.25">
      <c r="J7468" s="14"/>
      <c r="K7468" s="14"/>
      <c r="L7468" s="14"/>
      <c r="M7468" s="14"/>
      <c r="N7468" s="14"/>
      <c r="O7468" s="14"/>
      <c r="P7468" s="14"/>
      <c r="Q7468" s="14"/>
    </row>
    <row r="7469" spans="10:17" x14ac:dyDescent="0.25">
      <c r="J7469" s="14"/>
      <c r="K7469" s="14"/>
      <c r="L7469" s="14"/>
      <c r="M7469" s="14"/>
      <c r="N7469" s="14"/>
      <c r="O7469" s="14"/>
      <c r="P7469" s="14"/>
      <c r="Q7469" s="14"/>
    </row>
    <row r="7470" spans="10:17" x14ac:dyDescent="0.25">
      <c r="J7470" s="14"/>
      <c r="K7470" s="14"/>
      <c r="L7470" s="14"/>
      <c r="M7470" s="14"/>
      <c r="N7470" s="14"/>
      <c r="O7470" s="14"/>
      <c r="P7470" s="14"/>
      <c r="Q7470" s="14"/>
    </row>
    <row r="7471" spans="10:17" x14ac:dyDescent="0.25">
      <c r="J7471" s="14"/>
      <c r="K7471" s="14"/>
      <c r="L7471" s="14"/>
      <c r="M7471" s="14"/>
      <c r="N7471" s="14"/>
      <c r="O7471" s="14"/>
      <c r="P7471" s="14"/>
      <c r="Q7471" s="14"/>
    </row>
    <row r="7472" spans="10:17" x14ac:dyDescent="0.25">
      <c r="J7472" s="14"/>
      <c r="K7472" s="14"/>
      <c r="L7472" s="14"/>
      <c r="M7472" s="14"/>
      <c r="N7472" s="14"/>
      <c r="O7472" s="14"/>
      <c r="P7472" s="14"/>
      <c r="Q7472" s="14"/>
    </row>
    <row r="7473" spans="10:17" x14ac:dyDescent="0.25">
      <c r="J7473" s="14"/>
      <c r="K7473" s="14"/>
      <c r="L7473" s="14"/>
      <c r="M7473" s="14"/>
      <c r="N7473" s="14"/>
      <c r="O7473" s="14"/>
      <c r="P7473" s="14"/>
      <c r="Q7473" s="14"/>
    </row>
    <row r="7474" spans="10:17" x14ac:dyDescent="0.25">
      <c r="J7474" s="14"/>
      <c r="K7474" s="14"/>
      <c r="L7474" s="14"/>
      <c r="M7474" s="14"/>
      <c r="N7474" s="14"/>
      <c r="O7474" s="14"/>
      <c r="P7474" s="14"/>
      <c r="Q7474" s="14"/>
    </row>
    <row r="7475" spans="10:17" x14ac:dyDescent="0.25">
      <c r="J7475" s="14"/>
      <c r="K7475" s="14"/>
      <c r="L7475" s="14"/>
      <c r="M7475" s="14"/>
      <c r="N7475" s="14"/>
      <c r="O7475" s="14"/>
      <c r="P7475" s="14"/>
      <c r="Q7475" s="14"/>
    </row>
    <row r="7476" spans="10:17" x14ac:dyDescent="0.25">
      <c r="J7476" s="14"/>
      <c r="K7476" s="14"/>
      <c r="L7476" s="14"/>
      <c r="M7476" s="14"/>
      <c r="N7476" s="14"/>
      <c r="O7476" s="14"/>
      <c r="P7476" s="14"/>
      <c r="Q7476" s="14"/>
    </row>
    <row r="7477" spans="10:17" x14ac:dyDescent="0.25">
      <c r="J7477" s="14"/>
      <c r="K7477" s="14"/>
      <c r="L7477" s="14"/>
      <c r="M7477" s="14"/>
      <c r="N7477" s="14"/>
      <c r="O7477" s="14"/>
      <c r="P7477" s="14"/>
      <c r="Q7477" s="14"/>
    </row>
    <row r="7478" spans="10:17" x14ac:dyDescent="0.25">
      <c r="J7478" s="14"/>
      <c r="K7478" s="14"/>
      <c r="L7478" s="14"/>
      <c r="M7478" s="14"/>
      <c r="N7478" s="14"/>
      <c r="O7478" s="14"/>
      <c r="P7478" s="14"/>
      <c r="Q7478" s="14"/>
    </row>
    <row r="7479" spans="10:17" x14ac:dyDescent="0.25">
      <c r="J7479" s="14"/>
      <c r="K7479" s="14"/>
      <c r="L7479" s="14"/>
      <c r="M7479" s="14"/>
      <c r="N7479" s="14"/>
      <c r="O7479" s="14"/>
      <c r="P7479" s="14"/>
      <c r="Q7479" s="14"/>
    </row>
    <row r="7480" spans="10:17" x14ac:dyDescent="0.25">
      <c r="J7480" s="14"/>
      <c r="K7480" s="14"/>
      <c r="L7480" s="14"/>
      <c r="M7480" s="14"/>
      <c r="N7480" s="14"/>
      <c r="O7480" s="14"/>
      <c r="P7480" s="14"/>
      <c r="Q7480" s="14"/>
    </row>
    <row r="7481" spans="10:17" x14ac:dyDescent="0.25">
      <c r="J7481" s="14"/>
      <c r="K7481" s="14"/>
      <c r="L7481" s="14"/>
      <c r="M7481" s="14"/>
      <c r="N7481" s="14"/>
      <c r="O7481" s="14"/>
      <c r="P7481" s="14"/>
      <c r="Q7481" s="14"/>
    </row>
    <row r="7482" spans="10:17" x14ac:dyDescent="0.25">
      <c r="J7482" s="14"/>
      <c r="K7482" s="14"/>
      <c r="L7482" s="14"/>
      <c r="M7482" s="14"/>
      <c r="N7482" s="14"/>
      <c r="O7482" s="14"/>
      <c r="P7482" s="14"/>
      <c r="Q7482" s="14"/>
    </row>
    <row r="7483" spans="10:17" x14ac:dyDescent="0.25">
      <c r="J7483" s="14"/>
      <c r="K7483" s="14"/>
      <c r="L7483" s="14"/>
      <c r="M7483" s="14"/>
      <c r="N7483" s="14"/>
      <c r="O7483" s="14"/>
      <c r="P7483" s="14"/>
      <c r="Q7483" s="14"/>
    </row>
    <row r="7484" spans="10:17" x14ac:dyDescent="0.25">
      <c r="J7484" s="14"/>
      <c r="K7484" s="14"/>
      <c r="L7484" s="14"/>
      <c r="M7484" s="14"/>
      <c r="N7484" s="14"/>
      <c r="O7484" s="14"/>
      <c r="P7484" s="14"/>
      <c r="Q7484" s="14"/>
    </row>
    <row r="7485" spans="10:17" x14ac:dyDescent="0.25">
      <c r="J7485" s="14"/>
      <c r="K7485" s="14"/>
      <c r="L7485" s="14"/>
      <c r="M7485" s="14"/>
      <c r="N7485" s="14"/>
      <c r="O7485" s="14"/>
      <c r="P7485" s="14"/>
      <c r="Q7485" s="14"/>
    </row>
    <row r="7486" spans="10:17" x14ac:dyDescent="0.25">
      <c r="J7486" s="14"/>
      <c r="K7486" s="14"/>
      <c r="L7486" s="14"/>
      <c r="M7486" s="14"/>
      <c r="N7486" s="14"/>
      <c r="O7486" s="14"/>
      <c r="P7486" s="14"/>
      <c r="Q7486" s="14"/>
    </row>
    <row r="7487" spans="10:17" x14ac:dyDescent="0.25">
      <c r="J7487" s="14"/>
      <c r="K7487" s="14"/>
      <c r="L7487" s="14"/>
      <c r="M7487" s="14"/>
      <c r="N7487" s="14"/>
      <c r="O7487" s="14"/>
      <c r="P7487" s="14"/>
      <c r="Q7487" s="14"/>
    </row>
    <row r="7488" spans="10:17" x14ac:dyDescent="0.25">
      <c r="J7488" s="14"/>
      <c r="K7488" s="14"/>
      <c r="L7488" s="14"/>
      <c r="M7488" s="14"/>
      <c r="N7488" s="14"/>
      <c r="O7488" s="14"/>
      <c r="P7488" s="14"/>
      <c r="Q7488" s="14"/>
    </row>
    <row r="7489" spans="10:17" x14ac:dyDescent="0.25">
      <c r="J7489" s="14"/>
      <c r="K7489" s="14"/>
      <c r="L7489" s="14"/>
      <c r="M7489" s="14"/>
      <c r="N7489" s="14"/>
      <c r="O7489" s="14"/>
      <c r="P7489" s="14"/>
      <c r="Q7489" s="14"/>
    </row>
    <row r="7490" spans="10:17" x14ac:dyDescent="0.25">
      <c r="J7490" s="14"/>
      <c r="K7490" s="14"/>
      <c r="L7490" s="14"/>
      <c r="M7490" s="14"/>
      <c r="N7490" s="14"/>
      <c r="O7490" s="14"/>
      <c r="P7490" s="14"/>
      <c r="Q7490" s="14"/>
    </row>
    <row r="7491" spans="10:17" x14ac:dyDescent="0.25">
      <c r="J7491" s="14"/>
      <c r="K7491" s="14"/>
      <c r="L7491" s="14"/>
      <c r="M7491" s="14"/>
      <c r="N7491" s="14"/>
      <c r="O7491" s="14"/>
      <c r="P7491" s="14"/>
      <c r="Q7491" s="14"/>
    </row>
    <row r="7492" spans="10:17" x14ac:dyDescent="0.25">
      <c r="J7492" s="14"/>
      <c r="K7492" s="14"/>
      <c r="L7492" s="14"/>
      <c r="M7492" s="14"/>
      <c r="N7492" s="14"/>
      <c r="O7492" s="14"/>
      <c r="P7492" s="14"/>
      <c r="Q7492" s="14"/>
    </row>
    <row r="7493" spans="10:17" x14ac:dyDescent="0.25">
      <c r="J7493" s="14"/>
      <c r="K7493" s="14"/>
      <c r="L7493" s="14"/>
      <c r="M7493" s="14"/>
      <c r="N7493" s="14"/>
      <c r="O7493" s="14"/>
      <c r="P7493" s="14"/>
      <c r="Q7493" s="14"/>
    </row>
    <row r="7494" spans="10:17" x14ac:dyDescent="0.25">
      <c r="J7494" s="14"/>
      <c r="K7494" s="14"/>
      <c r="L7494" s="14"/>
      <c r="M7494" s="14"/>
      <c r="N7494" s="14"/>
      <c r="O7494" s="14"/>
      <c r="P7494" s="14"/>
      <c r="Q7494" s="14"/>
    </row>
    <row r="7495" spans="10:17" x14ac:dyDescent="0.25">
      <c r="J7495" s="14"/>
      <c r="K7495" s="14"/>
      <c r="L7495" s="14"/>
      <c r="M7495" s="14"/>
      <c r="N7495" s="14"/>
      <c r="O7495" s="14"/>
      <c r="P7495" s="14"/>
      <c r="Q7495" s="14"/>
    </row>
    <row r="7496" spans="10:17" x14ac:dyDescent="0.25">
      <c r="J7496" s="14"/>
      <c r="K7496" s="14"/>
      <c r="L7496" s="14"/>
      <c r="M7496" s="14"/>
      <c r="N7496" s="14"/>
      <c r="O7496" s="14"/>
      <c r="P7496" s="14"/>
      <c r="Q7496" s="14"/>
    </row>
    <row r="7497" spans="10:17" x14ac:dyDescent="0.25">
      <c r="J7497" s="14"/>
      <c r="K7497" s="14"/>
      <c r="L7497" s="14"/>
      <c r="M7497" s="14"/>
      <c r="N7497" s="14"/>
      <c r="O7497" s="14"/>
      <c r="P7497" s="14"/>
      <c r="Q7497" s="14"/>
    </row>
    <row r="7498" spans="10:17" x14ac:dyDescent="0.25">
      <c r="J7498" s="14"/>
      <c r="K7498" s="14"/>
      <c r="L7498" s="14"/>
      <c r="M7498" s="14"/>
      <c r="N7498" s="14"/>
      <c r="O7498" s="14"/>
      <c r="P7498" s="14"/>
      <c r="Q7498" s="14"/>
    </row>
    <row r="7499" spans="10:17" x14ac:dyDescent="0.25">
      <c r="J7499" s="14"/>
      <c r="K7499" s="14"/>
      <c r="L7499" s="14"/>
      <c r="M7499" s="14"/>
      <c r="N7499" s="14"/>
      <c r="O7499" s="14"/>
      <c r="P7499" s="14"/>
      <c r="Q7499" s="14"/>
    </row>
    <row r="7500" spans="10:17" x14ac:dyDescent="0.25">
      <c r="J7500" s="14"/>
      <c r="K7500" s="14"/>
      <c r="L7500" s="14"/>
      <c r="M7500" s="14"/>
      <c r="N7500" s="14"/>
      <c r="O7500" s="14"/>
      <c r="P7500" s="14"/>
      <c r="Q7500" s="14"/>
    </row>
    <row r="7501" spans="10:17" x14ac:dyDescent="0.25">
      <c r="J7501" s="14"/>
      <c r="K7501" s="14"/>
      <c r="L7501" s="14"/>
      <c r="M7501" s="14"/>
      <c r="N7501" s="14"/>
      <c r="O7501" s="14"/>
      <c r="P7501" s="14"/>
      <c r="Q7501" s="14"/>
    </row>
    <row r="7502" spans="10:17" x14ac:dyDescent="0.25">
      <c r="J7502" s="14"/>
      <c r="K7502" s="14"/>
      <c r="L7502" s="14"/>
      <c r="M7502" s="14"/>
      <c r="N7502" s="14"/>
      <c r="O7502" s="14"/>
      <c r="P7502" s="14"/>
      <c r="Q7502" s="14"/>
    </row>
    <row r="7503" spans="10:17" x14ac:dyDescent="0.25">
      <c r="J7503" s="14"/>
      <c r="K7503" s="14"/>
      <c r="L7503" s="14"/>
      <c r="M7503" s="14"/>
      <c r="N7503" s="14"/>
      <c r="O7503" s="14"/>
      <c r="P7503" s="14"/>
      <c r="Q7503" s="14"/>
    </row>
    <row r="7504" spans="10:17" x14ac:dyDescent="0.25">
      <c r="J7504" s="14"/>
      <c r="K7504" s="14"/>
      <c r="L7504" s="14"/>
      <c r="M7504" s="14"/>
      <c r="N7504" s="14"/>
      <c r="O7504" s="14"/>
      <c r="P7504" s="14"/>
      <c r="Q7504" s="14"/>
    </row>
    <row r="7505" spans="10:17" x14ac:dyDescent="0.25">
      <c r="J7505" s="14"/>
      <c r="K7505" s="14"/>
      <c r="L7505" s="14"/>
      <c r="M7505" s="14"/>
      <c r="N7505" s="14"/>
      <c r="O7505" s="14"/>
      <c r="P7505" s="14"/>
      <c r="Q7505" s="14"/>
    </row>
    <row r="7506" spans="10:17" x14ac:dyDescent="0.25">
      <c r="J7506" s="14"/>
      <c r="K7506" s="14"/>
      <c r="L7506" s="14"/>
      <c r="M7506" s="14"/>
      <c r="N7506" s="14"/>
      <c r="O7506" s="14"/>
      <c r="P7506" s="14"/>
      <c r="Q7506" s="14"/>
    </row>
    <row r="7507" spans="10:17" x14ac:dyDescent="0.25">
      <c r="J7507" s="14"/>
      <c r="K7507" s="14"/>
      <c r="L7507" s="14"/>
      <c r="M7507" s="14"/>
      <c r="N7507" s="14"/>
      <c r="O7507" s="14"/>
      <c r="P7507" s="14"/>
      <c r="Q7507" s="14"/>
    </row>
    <row r="7508" spans="10:17" x14ac:dyDescent="0.25">
      <c r="J7508" s="14"/>
      <c r="K7508" s="14"/>
      <c r="L7508" s="14"/>
      <c r="M7508" s="14"/>
      <c r="N7508" s="14"/>
      <c r="O7508" s="14"/>
      <c r="P7508" s="14"/>
      <c r="Q7508" s="14"/>
    </row>
    <row r="7509" spans="10:17" x14ac:dyDescent="0.25">
      <c r="J7509" s="14"/>
      <c r="K7509" s="14"/>
      <c r="L7509" s="14"/>
      <c r="M7509" s="14"/>
      <c r="N7509" s="14"/>
      <c r="O7509" s="14"/>
      <c r="P7509" s="14"/>
      <c r="Q7509" s="14"/>
    </row>
    <row r="7510" spans="10:17" x14ac:dyDescent="0.25">
      <c r="J7510" s="14"/>
      <c r="K7510" s="14"/>
      <c r="L7510" s="14"/>
      <c r="M7510" s="14"/>
      <c r="N7510" s="14"/>
      <c r="O7510" s="14"/>
      <c r="P7510" s="14"/>
      <c r="Q7510" s="14"/>
    </row>
    <row r="7511" spans="10:17" x14ac:dyDescent="0.25">
      <c r="J7511" s="14"/>
      <c r="K7511" s="14"/>
      <c r="L7511" s="14"/>
      <c r="M7511" s="14"/>
      <c r="N7511" s="14"/>
      <c r="O7511" s="14"/>
      <c r="P7511" s="14"/>
      <c r="Q7511" s="14"/>
    </row>
    <row r="7512" spans="10:17" x14ac:dyDescent="0.25">
      <c r="J7512" s="14"/>
      <c r="K7512" s="14"/>
      <c r="L7512" s="14"/>
      <c r="M7512" s="14"/>
      <c r="N7512" s="14"/>
      <c r="O7512" s="14"/>
      <c r="P7512" s="14"/>
      <c r="Q7512" s="14"/>
    </row>
    <row r="7513" spans="10:17" x14ac:dyDescent="0.25">
      <c r="J7513" s="14"/>
      <c r="K7513" s="14"/>
      <c r="L7513" s="14"/>
      <c r="M7513" s="14"/>
      <c r="N7513" s="14"/>
      <c r="O7513" s="14"/>
      <c r="P7513" s="14"/>
      <c r="Q7513" s="14"/>
    </row>
    <row r="7514" spans="10:17" x14ac:dyDescent="0.25">
      <c r="J7514" s="14"/>
      <c r="K7514" s="14"/>
      <c r="L7514" s="14"/>
      <c r="M7514" s="14"/>
      <c r="N7514" s="14"/>
      <c r="O7514" s="14"/>
      <c r="P7514" s="14"/>
      <c r="Q7514" s="14"/>
    </row>
    <row r="7515" spans="10:17" x14ac:dyDescent="0.25">
      <c r="J7515" s="14"/>
      <c r="K7515" s="14"/>
      <c r="L7515" s="14"/>
      <c r="M7515" s="14"/>
      <c r="N7515" s="14"/>
      <c r="O7515" s="14"/>
      <c r="P7515" s="14"/>
      <c r="Q7515" s="14"/>
    </row>
    <row r="7516" spans="10:17" x14ac:dyDescent="0.25">
      <c r="J7516" s="14"/>
      <c r="K7516" s="14"/>
      <c r="L7516" s="14"/>
      <c r="M7516" s="14"/>
      <c r="N7516" s="14"/>
      <c r="O7516" s="14"/>
      <c r="P7516" s="14"/>
      <c r="Q7516" s="14"/>
    </row>
    <row r="7517" spans="10:17" x14ac:dyDescent="0.25">
      <c r="J7517" s="14"/>
      <c r="K7517" s="14"/>
      <c r="L7517" s="14"/>
      <c r="M7517" s="14"/>
      <c r="N7517" s="14"/>
      <c r="O7517" s="14"/>
      <c r="P7517" s="14"/>
      <c r="Q7517" s="14"/>
    </row>
    <row r="7518" spans="10:17" x14ac:dyDescent="0.25">
      <c r="J7518" s="14"/>
      <c r="K7518" s="14"/>
      <c r="L7518" s="14"/>
      <c r="M7518" s="14"/>
      <c r="N7518" s="14"/>
      <c r="O7518" s="14"/>
      <c r="P7518" s="14"/>
      <c r="Q7518" s="14"/>
    </row>
    <row r="7519" spans="10:17" x14ac:dyDescent="0.25">
      <c r="J7519" s="14"/>
      <c r="K7519" s="14"/>
      <c r="L7519" s="14"/>
      <c r="M7519" s="14"/>
      <c r="N7519" s="14"/>
      <c r="O7519" s="14"/>
      <c r="P7519" s="14"/>
      <c r="Q7519" s="14"/>
    </row>
    <row r="7520" spans="10:17" x14ac:dyDescent="0.25">
      <c r="J7520" s="14"/>
      <c r="K7520" s="14"/>
      <c r="L7520" s="14"/>
      <c r="M7520" s="14"/>
      <c r="N7520" s="14"/>
      <c r="O7520" s="14"/>
      <c r="P7520" s="14"/>
      <c r="Q7520" s="14"/>
    </row>
    <row r="7521" spans="10:17" x14ac:dyDescent="0.25">
      <c r="J7521" s="14"/>
      <c r="K7521" s="14"/>
      <c r="L7521" s="14"/>
      <c r="M7521" s="14"/>
      <c r="N7521" s="14"/>
      <c r="O7521" s="14"/>
      <c r="P7521" s="14"/>
      <c r="Q7521" s="14"/>
    </row>
    <row r="7522" spans="10:17" x14ac:dyDescent="0.25">
      <c r="J7522" s="14"/>
      <c r="K7522" s="14"/>
      <c r="L7522" s="14"/>
      <c r="M7522" s="14"/>
      <c r="N7522" s="14"/>
      <c r="O7522" s="14"/>
      <c r="P7522" s="14"/>
      <c r="Q7522" s="14"/>
    </row>
    <row r="7523" spans="10:17" x14ac:dyDescent="0.25">
      <c r="J7523" s="14"/>
      <c r="K7523" s="14"/>
      <c r="L7523" s="14"/>
      <c r="M7523" s="14"/>
      <c r="N7523" s="14"/>
      <c r="O7523" s="14"/>
      <c r="P7523" s="14"/>
      <c r="Q7523" s="14"/>
    </row>
    <row r="7524" spans="10:17" x14ac:dyDescent="0.25">
      <c r="J7524" s="14"/>
      <c r="K7524" s="14"/>
      <c r="L7524" s="14"/>
      <c r="M7524" s="14"/>
      <c r="N7524" s="14"/>
      <c r="O7524" s="14"/>
      <c r="P7524" s="14"/>
      <c r="Q7524" s="14"/>
    </row>
    <row r="7525" spans="10:17" x14ac:dyDescent="0.25">
      <c r="J7525" s="14"/>
      <c r="K7525" s="14"/>
      <c r="L7525" s="14"/>
      <c r="M7525" s="14"/>
      <c r="N7525" s="14"/>
      <c r="O7525" s="14"/>
      <c r="P7525" s="14"/>
      <c r="Q7525" s="14"/>
    </row>
    <row r="7526" spans="10:17" x14ac:dyDescent="0.25">
      <c r="J7526" s="14"/>
      <c r="K7526" s="14"/>
      <c r="L7526" s="14"/>
      <c r="M7526" s="14"/>
      <c r="N7526" s="14"/>
      <c r="O7526" s="14"/>
      <c r="P7526" s="14"/>
      <c r="Q7526" s="14"/>
    </row>
    <row r="7527" spans="10:17" x14ac:dyDescent="0.25">
      <c r="J7527" s="14"/>
      <c r="K7527" s="14"/>
      <c r="L7527" s="14"/>
      <c r="M7527" s="14"/>
      <c r="N7527" s="14"/>
      <c r="O7527" s="14"/>
      <c r="P7527" s="14"/>
      <c r="Q7527" s="14"/>
    </row>
    <row r="7528" spans="10:17" x14ac:dyDescent="0.25">
      <c r="J7528" s="14"/>
      <c r="K7528" s="14"/>
      <c r="L7528" s="14"/>
      <c r="M7528" s="14"/>
      <c r="N7528" s="14"/>
      <c r="O7528" s="14"/>
      <c r="P7528" s="14"/>
      <c r="Q7528" s="14"/>
    </row>
    <row r="7529" spans="10:17" x14ac:dyDescent="0.25">
      <c r="J7529" s="14"/>
      <c r="K7529" s="14"/>
      <c r="L7529" s="14"/>
      <c r="M7529" s="14"/>
      <c r="N7529" s="14"/>
      <c r="O7529" s="14"/>
      <c r="P7529" s="14"/>
      <c r="Q7529" s="14"/>
    </row>
    <row r="7530" spans="10:17" x14ac:dyDescent="0.25">
      <c r="J7530" s="14"/>
      <c r="K7530" s="14"/>
      <c r="L7530" s="14"/>
      <c r="M7530" s="14"/>
      <c r="N7530" s="14"/>
      <c r="O7530" s="14"/>
      <c r="P7530" s="14"/>
      <c r="Q7530" s="14"/>
    </row>
    <row r="7531" spans="10:17" x14ac:dyDescent="0.25">
      <c r="J7531" s="14"/>
      <c r="K7531" s="14"/>
      <c r="L7531" s="14"/>
      <c r="M7531" s="14"/>
      <c r="N7531" s="14"/>
      <c r="O7531" s="14"/>
      <c r="P7531" s="14"/>
      <c r="Q7531" s="14"/>
    </row>
    <row r="7532" spans="10:17" x14ac:dyDescent="0.25">
      <c r="J7532" s="14"/>
      <c r="K7532" s="14"/>
      <c r="L7532" s="14"/>
      <c r="M7532" s="14"/>
      <c r="N7532" s="14"/>
      <c r="O7532" s="14"/>
      <c r="P7532" s="14"/>
      <c r="Q7532" s="14"/>
    </row>
    <row r="7533" spans="10:17" x14ac:dyDescent="0.25">
      <c r="J7533" s="14"/>
      <c r="K7533" s="14"/>
      <c r="L7533" s="14"/>
      <c r="M7533" s="14"/>
      <c r="N7533" s="14"/>
      <c r="O7533" s="14"/>
      <c r="P7533" s="14"/>
      <c r="Q7533" s="14"/>
    </row>
    <row r="7534" spans="10:17" x14ac:dyDescent="0.25">
      <c r="J7534" s="14"/>
      <c r="K7534" s="14"/>
      <c r="L7534" s="14"/>
      <c r="M7534" s="14"/>
      <c r="N7534" s="14"/>
      <c r="O7534" s="14"/>
      <c r="P7534" s="14"/>
      <c r="Q7534" s="14"/>
    </row>
    <row r="7535" spans="10:17" x14ac:dyDescent="0.25">
      <c r="J7535" s="14"/>
      <c r="K7535" s="14"/>
      <c r="L7535" s="14"/>
      <c r="M7535" s="14"/>
      <c r="N7535" s="14"/>
      <c r="O7535" s="14"/>
      <c r="P7535" s="14"/>
      <c r="Q7535" s="14"/>
    </row>
    <row r="7536" spans="10:17" x14ac:dyDescent="0.25">
      <c r="J7536" s="14"/>
      <c r="K7536" s="14"/>
      <c r="L7536" s="14"/>
      <c r="M7536" s="14"/>
      <c r="N7536" s="14"/>
      <c r="O7536" s="14"/>
      <c r="P7536" s="14"/>
      <c r="Q7536" s="14"/>
    </row>
    <row r="7537" spans="10:17" x14ac:dyDescent="0.25">
      <c r="J7537" s="14"/>
      <c r="K7537" s="14"/>
      <c r="L7537" s="14"/>
      <c r="M7537" s="14"/>
      <c r="N7537" s="14"/>
      <c r="O7537" s="14"/>
      <c r="P7537" s="14"/>
      <c r="Q7537" s="14"/>
    </row>
    <row r="7538" spans="10:17" x14ac:dyDescent="0.25">
      <c r="J7538" s="14"/>
      <c r="K7538" s="14"/>
      <c r="L7538" s="14"/>
      <c r="M7538" s="14"/>
      <c r="N7538" s="14"/>
      <c r="O7538" s="14"/>
      <c r="P7538" s="14"/>
      <c r="Q7538" s="14"/>
    </row>
    <row r="7539" spans="10:17" x14ac:dyDescent="0.25">
      <c r="J7539" s="14"/>
      <c r="K7539" s="14"/>
      <c r="L7539" s="14"/>
      <c r="M7539" s="14"/>
      <c r="N7539" s="14"/>
      <c r="O7539" s="14"/>
      <c r="P7539" s="14"/>
      <c r="Q7539" s="14"/>
    </row>
    <row r="7540" spans="10:17" x14ac:dyDescent="0.25">
      <c r="J7540" s="14"/>
      <c r="K7540" s="14"/>
      <c r="L7540" s="14"/>
      <c r="M7540" s="14"/>
      <c r="N7540" s="14"/>
      <c r="O7540" s="14"/>
      <c r="P7540" s="14"/>
      <c r="Q7540" s="14"/>
    </row>
    <row r="7541" spans="10:17" x14ac:dyDescent="0.25">
      <c r="J7541" s="14"/>
      <c r="K7541" s="14"/>
      <c r="L7541" s="14"/>
      <c r="M7541" s="14"/>
      <c r="N7541" s="14"/>
      <c r="O7541" s="14"/>
      <c r="P7541" s="14"/>
      <c r="Q7541" s="14"/>
    </row>
    <row r="7542" spans="10:17" x14ac:dyDescent="0.25">
      <c r="J7542" s="14"/>
      <c r="K7542" s="14"/>
      <c r="L7542" s="14"/>
      <c r="M7542" s="14"/>
      <c r="N7542" s="14"/>
      <c r="O7542" s="14"/>
      <c r="P7542" s="14"/>
      <c r="Q7542" s="14"/>
    </row>
    <row r="7543" spans="10:17" x14ac:dyDescent="0.25">
      <c r="J7543" s="14"/>
      <c r="K7543" s="14"/>
      <c r="L7543" s="14"/>
      <c r="M7543" s="14"/>
      <c r="N7543" s="14"/>
      <c r="O7543" s="14"/>
      <c r="P7543" s="14"/>
      <c r="Q7543" s="14"/>
    </row>
    <row r="7544" spans="10:17" x14ac:dyDescent="0.25">
      <c r="J7544" s="14"/>
      <c r="K7544" s="14"/>
      <c r="L7544" s="14"/>
      <c r="M7544" s="14"/>
      <c r="N7544" s="14"/>
      <c r="O7544" s="14"/>
      <c r="P7544" s="14"/>
      <c r="Q7544" s="14"/>
    </row>
    <row r="7545" spans="10:17" x14ac:dyDescent="0.25">
      <c r="J7545" s="14"/>
      <c r="K7545" s="14"/>
      <c r="L7545" s="14"/>
      <c r="M7545" s="14"/>
      <c r="N7545" s="14"/>
      <c r="O7545" s="14"/>
      <c r="P7545" s="14"/>
      <c r="Q7545" s="14"/>
    </row>
    <row r="7546" spans="10:17" x14ac:dyDescent="0.25">
      <c r="J7546" s="14"/>
      <c r="K7546" s="14"/>
      <c r="L7546" s="14"/>
      <c r="M7546" s="14"/>
      <c r="N7546" s="14"/>
      <c r="O7546" s="14"/>
      <c r="P7546" s="14"/>
      <c r="Q7546" s="14"/>
    </row>
    <row r="7547" spans="10:17" x14ac:dyDescent="0.25">
      <c r="J7547" s="14"/>
      <c r="K7547" s="14"/>
      <c r="L7547" s="14"/>
      <c r="M7547" s="14"/>
      <c r="N7547" s="14"/>
      <c r="O7547" s="14"/>
      <c r="P7547" s="14"/>
      <c r="Q7547" s="14"/>
    </row>
    <row r="7548" spans="10:17" x14ac:dyDescent="0.25">
      <c r="J7548" s="14"/>
      <c r="K7548" s="14"/>
      <c r="L7548" s="14"/>
      <c r="M7548" s="14"/>
      <c r="N7548" s="14"/>
      <c r="O7548" s="14"/>
      <c r="P7548" s="14"/>
      <c r="Q7548" s="14"/>
    </row>
    <row r="7549" spans="10:17" x14ac:dyDescent="0.25">
      <c r="J7549" s="14"/>
      <c r="K7549" s="14"/>
      <c r="L7549" s="14"/>
      <c r="M7549" s="14"/>
      <c r="N7549" s="14"/>
      <c r="O7549" s="14"/>
      <c r="P7549" s="14"/>
      <c r="Q7549" s="14"/>
    </row>
    <row r="7550" spans="10:17" x14ac:dyDescent="0.25">
      <c r="J7550" s="14"/>
      <c r="K7550" s="14"/>
      <c r="L7550" s="14"/>
      <c r="M7550" s="14"/>
      <c r="N7550" s="14"/>
      <c r="O7550" s="14"/>
      <c r="P7550" s="14"/>
      <c r="Q7550" s="14"/>
    </row>
    <row r="7551" spans="10:17" x14ac:dyDescent="0.25">
      <c r="J7551" s="14"/>
      <c r="K7551" s="14"/>
      <c r="L7551" s="14"/>
      <c r="M7551" s="14"/>
      <c r="N7551" s="14"/>
      <c r="O7551" s="14"/>
      <c r="P7551" s="14"/>
      <c r="Q7551" s="14"/>
    </row>
    <row r="7552" spans="10:17" x14ac:dyDescent="0.25">
      <c r="J7552" s="14"/>
      <c r="K7552" s="14"/>
      <c r="L7552" s="14"/>
      <c r="M7552" s="14"/>
      <c r="N7552" s="14"/>
      <c r="O7552" s="14"/>
      <c r="P7552" s="14"/>
      <c r="Q7552" s="14"/>
    </row>
    <row r="7553" spans="10:17" x14ac:dyDescent="0.25">
      <c r="J7553" s="14"/>
      <c r="K7553" s="14"/>
      <c r="L7553" s="14"/>
      <c r="M7553" s="14"/>
      <c r="N7553" s="14"/>
      <c r="O7553" s="14"/>
      <c r="P7553" s="14"/>
      <c r="Q7553" s="14"/>
    </row>
    <row r="7554" spans="10:17" x14ac:dyDescent="0.25">
      <c r="J7554" s="14"/>
      <c r="K7554" s="14"/>
      <c r="L7554" s="14"/>
      <c r="M7554" s="14"/>
      <c r="N7554" s="14"/>
      <c r="O7554" s="14"/>
      <c r="P7554" s="14"/>
      <c r="Q7554" s="14"/>
    </row>
    <row r="7555" spans="10:17" x14ac:dyDescent="0.25">
      <c r="J7555" s="14"/>
      <c r="K7555" s="14"/>
      <c r="L7555" s="14"/>
      <c r="M7555" s="14"/>
      <c r="N7555" s="14"/>
      <c r="O7555" s="14"/>
      <c r="P7555" s="14"/>
      <c r="Q7555" s="14"/>
    </row>
    <row r="7556" spans="10:17" x14ac:dyDescent="0.25">
      <c r="J7556" s="14"/>
      <c r="K7556" s="14"/>
      <c r="L7556" s="14"/>
      <c r="M7556" s="14"/>
      <c r="N7556" s="14"/>
      <c r="O7556" s="14"/>
      <c r="P7556" s="14"/>
      <c r="Q7556" s="14"/>
    </row>
    <row r="7557" spans="10:17" x14ac:dyDescent="0.25">
      <c r="J7557" s="14"/>
      <c r="K7557" s="14"/>
      <c r="L7557" s="14"/>
      <c r="M7557" s="14"/>
      <c r="N7557" s="14"/>
      <c r="O7557" s="14"/>
      <c r="P7557" s="14"/>
      <c r="Q7557" s="14"/>
    </row>
    <row r="7558" spans="10:17" x14ac:dyDescent="0.25">
      <c r="J7558" s="14"/>
      <c r="K7558" s="14"/>
      <c r="L7558" s="14"/>
      <c r="M7558" s="14"/>
      <c r="N7558" s="14"/>
      <c r="O7558" s="14"/>
      <c r="P7558" s="14"/>
      <c r="Q7558" s="14"/>
    </row>
    <row r="7559" spans="10:17" x14ac:dyDescent="0.25">
      <c r="J7559" s="14"/>
      <c r="K7559" s="14"/>
      <c r="L7559" s="14"/>
      <c r="M7559" s="14"/>
      <c r="N7559" s="14"/>
      <c r="O7559" s="14"/>
      <c r="P7559" s="14"/>
      <c r="Q7559" s="14"/>
    </row>
    <row r="7560" spans="10:17" x14ac:dyDescent="0.25">
      <c r="J7560" s="14"/>
      <c r="K7560" s="14"/>
      <c r="L7560" s="14"/>
      <c r="M7560" s="14"/>
      <c r="N7560" s="14"/>
      <c r="O7560" s="14"/>
      <c r="P7560" s="14"/>
      <c r="Q7560" s="14"/>
    </row>
    <row r="7561" spans="10:17" x14ac:dyDescent="0.25">
      <c r="J7561" s="14"/>
      <c r="K7561" s="14"/>
      <c r="L7561" s="14"/>
      <c r="M7561" s="14"/>
      <c r="N7561" s="14"/>
      <c r="O7561" s="14"/>
      <c r="P7561" s="14"/>
      <c r="Q7561" s="14"/>
    </row>
    <row r="7562" spans="10:17" x14ac:dyDescent="0.25">
      <c r="J7562" s="14"/>
      <c r="K7562" s="14"/>
      <c r="L7562" s="14"/>
      <c r="M7562" s="14"/>
      <c r="N7562" s="14"/>
      <c r="O7562" s="14"/>
      <c r="P7562" s="14"/>
      <c r="Q7562" s="14"/>
    </row>
    <row r="7563" spans="10:17" x14ac:dyDescent="0.25">
      <c r="J7563" s="14"/>
      <c r="K7563" s="14"/>
      <c r="L7563" s="14"/>
      <c r="M7563" s="14"/>
      <c r="N7563" s="14"/>
      <c r="O7563" s="14"/>
      <c r="P7563" s="14"/>
      <c r="Q7563" s="14"/>
    </row>
    <row r="7564" spans="10:17" x14ac:dyDescent="0.25">
      <c r="J7564" s="14"/>
      <c r="K7564" s="14"/>
      <c r="L7564" s="14"/>
      <c r="M7564" s="14"/>
      <c r="N7564" s="14"/>
      <c r="O7564" s="14"/>
      <c r="P7564" s="14"/>
      <c r="Q7564" s="14"/>
    </row>
    <row r="7565" spans="10:17" x14ac:dyDescent="0.25">
      <c r="J7565" s="14"/>
      <c r="K7565" s="14"/>
      <c r="L7565" s="14"/>
      <c r="M7565" s="14"/>
      <c r="N7565" s="14"/>
      <c r="O7565" s="14"/>
      <c r="P7565" s="14"/>
      <c r="Q7565" s="14"/>
    </row>
    <row r="7566" spans="10:17" x14ac:dyDescent="0.25">
      <c r="J7566" s="14"/>
      <c r="K7566" s="14"/>
      <c r="L7566" s="14"/>
      <c r="M7566" s="14"/>
      <c r="N7566" s="14"/>
      <c r="O7566" s="14"/>
      <c r="P7566" s="14"/>
      <c r="Q7566" s="14"/>
    </row>
    <row r="7567" spans="10:17" x14ac:dyDescent="0.25">
      <c r="J7567" s="14"/>
      <c r="K7567" s="14"/>
      <c r="L7567" s="14"/>
      <c r="M7567" s="14"/>
      <c r="N7567" s="14"/>
      <c r="O7567" s="14"/>
      <c r="P7567" s="14"/>
      <c r="Q7567" s="14"/>
    </row>
    <row r="7568" spans="10:17" x14ac:dyDescent="0.25">
      <c r="J7568" s="14"/>
      <c r="K7568" s="14"/>
      <c r="L7568" s="14"/>
      <c r="M7568" s="14"/>
      <c r="N7568" s="14"/>
      <c r="O7568" s="14"/>
      <c r="P7568" s="14"/>
      <c r="Q7568" s="14"/>
    </row>
    <row r="7569" spans="10:17" x14ac:dyDescent="0.25">
      <c r="J7569" s="14"/>
      <c r="K7569" s="14"/>
      <c r="L7569" s="14"/>
      <c r="M7569" s="14"/>
      <c r="N7569" s="14"/>
      <c r="O7569" s="14"/>
      <c r="P7569" s="14"/>
      <c r="Q7569" s="14"/>
    </row>
    <row r="7570" spans="10:17" x14ac:dyDescent="0.25">
      <c r="J7570" s="14"/>
      <c r="K7570" s="14"/>
      <c r="L7570" s="14"/>
      <c r="M7570" s="14"/>
      <c r="N7570" s="14"/>
      <c r="O7570" s="14"/>
      <c r="P7570" s="14"/>
      <c r="Q7570" s="14"/>
    </row>
    <row r="7571" spans="10:17" x14ac:dyDescent="0.25">
      <c r="J7571" s="14"/>
      <c r="K7571" s="14"/>
      <c r="L7571" s="14"/>
      <c r="M7571" s="14"/>
      <c r="N7571" s="14"/>
      <c r="O7571" s="14"/>
      <c r="P7571" s="14"/>
      <c r="Q7571" s="14"/>
    </row>
    <row r="7572" spans="10:17" x14ac:dyDescent="0.25">
      <c r="J7572" s="14"/>
      <c r="K7572" s="14"/>
      <c r="L7572" s="14"/>
      <c r="M7572" s="14"/>
      <c r="N7572" s="14"/>
      <c r="O7572" s="14"/>
      <c r="P7572" s="14"/>
      <c r="Q7572" s="14"/>
    </row>
    <row r="7573" spans="10:17" x14ac:dyDescent="0.25">
      <c r="J7573" s="14"/>
      <c r="K7573" s="14"/>
      <c r="L7573" s="14"/>
      <c r="M7573" s="14"/>
      <c r="N7573" s="14"/>
      <c r="O7573" s="14"/>
      <c r="P7573" s="14"/>
      <c r="Q7573" s="14"/>
    </row>
    <row r="7574" spans="10:17" x14ac:dyDescent="0.25">
      <c r="J7574" s="14"/>
      <c r="K7574" s="14"/>
      <c r="L7574" s="14"/>
      <c r="M7574" s="14"/>
      <c r="N7574" s="14"/>
      <c r="O7574" s="14"/>
      <c r="P7574" s="14"/>
      <c r="Q7574" s="14"/>
    </row>
    <row r="7575" spans="10:17" x14ac:dyDescent="0.25">
      <c r="J7575" s="14"/>
      <c r="K7575" s="14"/>
      <c r="L7575" s="14"/>
      <c r="M7575" s="14"/>
      <c r="N7575" s="14"/>
      <c r="O7575" s="14"/>
      <c r="P7575" s="14"/>
      <c r="Q7575" s="14"/>
    </row>
    <row r="7576" spans="10:17" x14ac:dyDescent="0.25">
      <c r="J7576" s="14"/>
      <c r="K7576" s="14"/>
      <c r="L7576" s="14"/>
      <c r="M7576" s="14"/>
      <c r="N7576" s="14"/>
      <c r="O7576" s="14"/>
      <c r="P7576" s="14"/>
      <c r="Q7576" s="14"/>
    </row>
    <row r="7577" spans="10:17" x14ac:dyDescent="0.25">
      <c r="J7577" s="14"/>
      <c r="K7577" s="14"/>
      <c r="L7577" s="14"/>
      <c r="M7577" s="14"/>
      <c r="N7577" s="14"/>
      <c r="O7577" s="14"/>
      <c r="P7577" s="14"/>
      <c r="Q7577" s="14"/>
    </row>
    <row r="7578" spans="10:17" x14ac:dyDescent="0.25">
      <c r="J7578" s="14"/>
      <c r="K7578" s="14"/>
      <c r="L7578" s="14"/>
      <c r="M7578" s="14"/>
      <c r="N7578" s="14"/>
      <c r="O7578" s="14"/>
      <c r="P7578" s="14"/>
      <c r="Q7578" s="14"/>
    </row>
    <row r="7579" spans="10:17" x14ac:dyDescent="0.25">
      <c r="J7579" s="14"/>
      <c r="K7579" s="14"/>
      <c r="L7579" s="14"/>
      <c r="M7579" s="14"/>
      <c r="N7579" s="14"/>
      <c r="O7579" s="14"/>
      <c r="P7579" s="14"/>
      <c r="Q7579" s="14"/>
    </row>
    <row r="7580" spans="10:17" x14ac:dyDescent="0.25">
      <c r="J7580" s="14"/>
      <c r="K7580" s="14"/>
      <c r="L7580" s="14"/>
      <c r="M7580" s="14"/>
      <c r="N7580" s="14"/>
      <c r="O7580" s="14"/>
      <c r="P7580" s="14"/>
      <c r="Q7580" s="14"/>
    </row>
    <row r="7581" spans="10:17" x14ac:dyDescent="0.25">
      <c r="J7581" s="14"/>
      <c r="K7581" s="14"/>
      <c r="L7581" s="14"/>
      <c r="M7581" s="14"/>
      <c r="N7581" s="14"/>
      <c r="O7581" s="14"/>
      <c r="P7581" s="14"/>
      <c r="Q7581" s="14"/>
    </row>
    <row r="7582" spans="10:17" x14ac:dyDescent="0.25">
      <c r="J7582" s="14"/>
      <c r="K7582" s="14"/>
      <c r="L7582" s="14"/>
      <c r="M7582" s="14"/>
      <c r="N7582" s="14"/>
      <c r="O7582" s="14"/>
      <c r="P7582" s="14"/>
      <c r="Q7582" s="14"/>
    </row>
    <row r="7583" spans="10:17" x14ac:dyDescent="0.25">
      <c r="J7583" s="14"/>
      <c r="K7583" s="14"/>
      <c r="L7583" s="14"/>
      <c r="M7583" s="14"/>
      <c r="N7583" s="14"/>
      <c r="O7583" s="14"/>
      <c r="P7583" s="14"/>
      <c r="Q7583" s="14"/>
    </row>
    <row r="7584" spans="10:17" x14ac:dyDescent="0.25">
      <c r="J7584" s="14"/>
      <c r="K7584" s="14"/>
      <c r="L7584" s="14"/>
      <c r="M7584" s="14"/>
      <c r="N7584" s="14"/>
      <c r="O7584" s="14"/>
      <c r="P7584" s="14"/>
      <c r="Q7584" s="14"/>
    </row>
    <row r="7585" spans="10:17" x14ac:dyDescent="0.25">
      <c r="J7585" s="14"/>
      <c r="K7585" s="14"/>
      <c r="L7585" s="14"/>
      <c r="M7585" s="14"/>
      <c r="N7585" s="14"/>
      <c r="O7585" s="14"/>
      <c r="P7585" s="14"/>
      <c r="Q7585" s="14"/>
    </row>
    <row r="7586" spans="10:17" x14ac:dyDescent="0.25">
      <c r="J7586" s="14"/>
      <c r="K7586" s="14"/>
      <c r="L7586" s="14"/>
      <c r="M7586" s="14"/>
      <c r="N7586" s="14"/>
      <c r="O7586" s="14"/>
      <c r="P7586" s="14"/>
      <c r="Q7586" s="14"/>
    </row>
    <row r="7587" spans="10:17" x14ac:dyDescent="0.25">
      <c r="J7587" s="14"/>
      <c r="K7587" s="14"/>
      <c r="L7587" s="14"/>
      <c r="M7587" s="14"/>
      <c r="N7587" s="14"/>
      <c r="O7587" s="14"/>
      <c r="P7587" s="14"/>
      <c r="Q7587" s="14"/>
    </row>
    <row r="7588" spans="10:17" x14ac:dyDescent="0.25">
      <c r="J7588" s="14"/>
      <c r="K7588" s="14"/>
      <c r="L7588" s="14"/>
      <c r="M7588" s="14"/>
      <c r="N7588" s="14"/>
      <c r="O7588" s="14"/>
      <c r="P7588" s="14"/>
      <c r="Q7588" s="14"/>
    </row>
    <row r="7589" spans="10:17" x14ac:dyDescent="0.25">
      <c r="J7589" s="14"/>
      <c r="K7589" s="14"/>
      <c r="L7589" s="14"/>
      <c r="M7589" s="14"/>
      <c r="N7589" s="14"/>
      <c r="O7589" s="14"/>
      <c r="P7589" s="14"/>
      <c r="Q7589" s="14"/>
    </row>
    <row r="7590" spans="10:17" x14ac:dyDescent="0.25">
      <c r="J7590" s="14"/>
      <c r="K7590" s="14"/>
      <c r="L7590" s="14"/>
      <c r="M7590" s="14"/>
      <c r="N7590" s="14"/>
      <c r="O7590" s="14"/>
      <c r="P7590" s="14"/>
      <c r="Q7590" s="14"/>
    </row>
    <row r="7591" spans="10:17" x14ac:dyDescent="0.25">
      <c r="J7591" s="14"/>
      <c r="K7591" s="14"/>
      <c r="L7591" s="14"/>
      <c r="M7591" s="14"/>
      <c r="N7591" s="14"/>
      <c r="O7591" s="14"/>
      <c r="P7591" s="14"/>
      <c r="Q7591" s="14"/>
    </row>
    <row r="7592" spans="10:17" x14ac:dyDescent="0.25">
      <c r="J7592" s="14"/>
      <c r="K7592" s="14"/>
      <c r="L7592" s="14"/>
      <c r="M7592" s="14"/>
      <c r="N7592" s="14"/>
      <c r="O7592" s="14"/>
      <c r="P7592" s="14"/>
      <c r="Q7592" s="14"/>
    </row>
    <row r="7593" spans="10:17" x14ac:dyDescent="0.25">
      <c r="J7593" s="14"/>
      <c r="K7593" s="14"/>
      <c r="L7593" s="14"/>
      <c r="M7593" s="14"/>
      <c r="N7593" s="14"/>
      <c r="O7593" s="14"/>
      <c r="P7593" s="14"/>
      <c r="Q7593" s="14"/>
    </row>
    <row r="7594" spans="10:17" x14ac:dyDescent="0.25">
      <c r="J7594" s="14"/>
      <c r="K7594" s="14"/>
      <c r="L7594" s="14"/>
      <c r="M7594" s="14"/>
      <c r="N7594" s="14"/>
      <c r="O7594" s="14"/>
      <c r="P7594" s="14"/>
      <c r="Q7594" s="14"/>
    </row>
    <row r="7595" spans="10:17" x14ac:dyDescent="0.25">
      <c r="J7595" s="14"/>
      <c r="K7595" s="14"/>
      <c r="L7595" s="14"/>
      <c r="M7595" s="14"/>
      <c r="N7595" s="14"/>
      <c r="O7595" s="14"/>
      <c r="P7595" s="14"/>
      <c r="Q7595" s="14"/>
    </row>
    <row r="7596" spans="10:17" x14ac:dyDescent="0.25">
      <c r="J7596" s="14"/>
      <c r="K7596" s="14"/>
      <c r="L7596" s="14"/>
      <c r="M7596" s="14"/>
      <c r="N7596" s="14"/>
      <c r="O7596" s="14"/>
      <c r="P7596" s="14"/>
      <c r="Q7596" s="14"/>
    </row>
    <row r="7597" spans="10:17" x14ac:dyDescent="0.25">
      <c r="J7597" s="14"/>
      <c r="K7597" s="14"/>
      <c r="L7597" s="14"/>
      <c r="M7597" s="14"/>
      <c r="N7597" s="14"/>
      <c r="O7597" s="14"/>
      <c r="P7597" s="14"/>
      <c r="Q7597" s="14"/>
    </row>
    <row r="7598" spans="10:17" x14ac:dyDescent="0.25">
      <c r="J7598" s="14"/>
      <c r="K7598" s="14"/>
      <c r="L7598" s="14"/>
      <c r="M7598" s="14"/>
      <c r="N7598" s="14"/>
      <c r="O7598" s="14"/>
      <c r="P7598" s="14"/>
      <c r="Q7598" s="14"/>
    </row>
    <row r="7599" spans="10:17" x14ac:dyDescent="0.25">
      <c r="J7599" s="14"/>
      <c r="K7599" s="14"/>
      <c r="L7599" s="14"/>
      <c r="M7599" s="14"/>
      <c r="N7599" s="14"/>
      <c r="O7599" s="14"/>
      <c r="P7599" s="14"/>
      <c r="Q7599" s="14"/>
    </row>
    <row r="7600" spans="10:17" x14ac:dyDescent="0.25">
      <c r="J7600" s="14"/>
      <c r="K7600" s="14"/>
      <c r="L7600" s="14"/>
      <c r="M7600" s="14"/>
      <c r="N7600" s="14"/>
      <c r="O7600" s="14"/>
      <c r="P7600" s="14"/>
      <c r="Q7600" s="14"/>
    </row>
    <row r="7601" spans="10:17" x14ac:dyDescent="0.25">
      <c r="J7601" s="14"/>
      <c r="K7601" s="14"/>
      <c r="L7601" s="14"/>
      <c r="M7601" s="14"/>
      <c r="N7601" s="14"/>
      <c r="O7601" s="14"/>
      <c r="P7601" s="14"/>
      <c r="Q7601" s="14"/>
    </row>
    <row r="7602" spans="10:17" x14ac:dyDescent="0.25">
      <c r="J7602" s="14"/>
      <c r="K7602" s="14"/>
      <c r="L7602" s="14"/>
      <c r="M7602" s="14"/>
      <c r="N7602" s="14"/>
      <c r="O7602" s="14"/>
      <c r="P7602" s="14"/>
      <c r="Q7602" s="14"/>
    </row>
    <row r="7603" spans="10:17" x14ac:dyDescent="0.25">
      <c r="J7603" s="14"/>
      <c r="K7603" s="14"/>
      <c r="L7603" s="14"/>
      <c r="M7603" s="14"/>
      <c r="N7603" s="14"/>
      <c r="O7603" s="14"/>
      <c r="P7603" s="14"/>
      <c r="Q7603" s="14"/>
    </row>
    <row r="7604" spans="10:17" x14ac:dyDescent="0.25">
      <c r="J7604" s="14"/>
      <c r="K7604" s="14"/>
      <c r="L7604" s="14"/>
      <c r="M7604" s="14"/>
      <c r="N7604" s="14"/>
      <c r="O7604" s="14"/>
      <c r="P7604" s="14"/>
      <c r="Q7604" s="14"/>
    </row>
    <row r="7605" spans="10:17" x14ac:dyDescent="0.25">
      <c r="J7605" s="14"/>
      <c r="K7605" s="14"/>
      <c r="L7605" s="14"/>
      <c r="M7605" s="14"/>
      <c r="N7605" s="14"/>
      <c r="O7605" s="14"/>
      <c r="P7605" s="14"/>
      <c r="Q7605" s="14"/>
    </row>
    <row r="7606" spans="10:17" x14ac:dyDescent="0.25">
      <c r="J7606" s="14"/>
      <c r="K7606" s="14"/>
      <c r="L7606" s="14"/>
      <c r="M7606" s="14"/>
      <c r="N7606" s="14"/>
      <c r="O7606" s="14"/>
      <c r="P7606" s="14"/>
      <c r="Q7606" s="14"/>
    </row>
    <row r="7607" spans="10:17" x14ac:dyDescent="0.25">
      <c r="J7607" s="14"/>
      <c r="K7607" s="14"/>
      <c r="L7607" s="14"/>
      <c r="M7607" s="14"/>
      <c r="N7607" s="14"/>
      <c r="O7607" s="14"/>
      <c r="P7607" s="14"/>
      <c r="Q7607" s="14"/>
    </row>
    <row r="7608" spans="10:17" x14ac:dyDescent="0.25">
      <c r="J7608" s="14"/>
      <c r="K7608" s="14"/>
      <c r="L7608" s="14"/>
      <c r="M7608" s="14"/>
      <c r="N7608" s="14"/>
      <c r="O7608" s="14"/>
      <c r="P7608" s="14"/>
      <c r="Q7608" s="14"/>
    </row>
    <row r="7609" spans="10:17" x14ac:dyDescent="0.25">
      <c r="J7609" s="14"/>
      <c r="K7609" s="14"/>
      <c r="L7609" s="14"/>
      <c r="M7609" s="14"/>
      <c r="N7609" s="14"/>
      <c r="O7609" s="14"/>
      <c r="P7609" s="14"/>
      <c r="Q7609" s="14"/>
    </row>
    <row r="7610" spans="10:17" x14ac:dyDescent="0.25">
      <c r="J7610" s="14"/>
      <c r="K7610" s="14"/>
      <c r="L7610" s="14"/>
      <c r="M7610" s="14"/>
      <c r="N7610" s="14"/>
      <c r="O7610" s="14"/>
      <c r="P7610" s="14"/>
      <c r="Q7610" s="14"/>
    </row>
    <row r="7611" spans="10:17" x14ac:dyDescent="0.25">
      <c r="J7611" s="14"/>
      <c r="K7611" s="14"/>
      <c r="L7611" s="14"/>
      <c r="M7611" s="14"/>
      <c r="N7611" s="14"/>
      <c r="O7611" s="14"/>
      <c r="P7611" s="14"/>
      <c r="Q7611" s="14"/>
    </row>
    <row r="7612" spans="10:17" x14ac:dyDescent="0.25">
      <c r="J7612" s="14"/>
      <c r="K7612" s="14"/>
      <c r="L7612" s="14"/>
      <c r="M7612" s="14"/>
      <c r="N7612" s="14"/>
      <c r="O7612" s="14"/>
      <c r="P7612" s="14"/>
      <c r="Q7612" s="14"/>
    </row>
    <row r="7613" spans="10:17" x14ac:dyDescent="0.25">
      <c r="J7613" s="14"/>
      <c r="K7613" s="14"/>
      <c r="L7613" s="14"/>
      <c r="M7613" s="14"/>
      <c r="N7613" s="14"/>
      <c r="O7613" s="14"/>
      <c r="P7613" s="14"/>
      <c r="Q7613" s="14"/>
    </row>
    <row r="7614" spans="10:17" x14ac:dyDescent="0.25">
      <c r="J7614" s="14"/>
      <c r="K7614" s="14"/>
      <c r="L7614" s="14"/>
      <c r="M7614" s="14"/>
      <c r="N7614" s="14"/>
      <c r="O7614" s="14"/>
      <c r="P7614" s="14"/>
      <c r="Q7614" s="14"/>
    </row>
    <row r="7615" spans="10:17" x14ac:dyDescent="0.25">
      <c r="J7615" s="14"/>
      <c r="K7615" s="14"/>
      <c r="L7615" s="14"/>
      <c r="M7615" s="14"/>
      <c r="N7615" s="14"/>
      <c r="O7615" s="14"/>
      <c r="P7615" s="14"/>
      <c r="Q7615" s="14"/>
    </row>
    <row r="7616" spans="10:17" x14ac:dyDescent="0.25">
      <c r="J7616" s="14"/>
      <c r="K7616" s="14"/>
      <c r="L7616" s="14"/>
      <c r="M7616" s="14"/>
      <c r="N7616" s="14"/>
      <c r="O7616" s="14"/>
      <c r="P7616" s="14"/>
      <c r="Q7616" s="14"/>
    </row>
    <row r="7617" spans="10:17" x14ac:dyDescent="0.25">
      <c r="J7617" s="14"/>
      <c r="K7617" s="14"/>
      <c r="L7617" s="14"/>
      <c r="M7617" s="14"/>
      <c r="N7617" s="14"/>
      <c r="O7617" s="14"/>
      <c r="P7617" s="14"/>
      <c r="Q7617" s="14"/>
    </row>
    <row r="7618" spans="10:17" x14ac:dyDescent="0.25">
      <c r="J7618" s="14"/>
      <c r="K7618" s="14"/>
      <c r="L7618" s="14"/>
      <c r="M7618" s="14"/>
      <c r="N7618" s="14"/>
      <c r="O7618" s="14"/>
      <c r="P7618" s="14"/>
      <c r="Q7618" s="14"/>
    </row>
    <row r="7619" spans="10:17" x14ac:dyDescent="0.25">
      <c r="J7619" s="14"/>
      <c r="K7619" s="14"/>
      <c r="L7619" s="14"/>
      <c r="M7619" s="14"/>
      <c r="N7619" s="14"/>
      <c r="O7619" s="14"/>
      <c r="P7619" s="14"/>
      <c r="Q7619" s="14"/>
    </row>
    <row r="7620" spans="10:17" x14ac:dyDescent="0.25">
      <c r="J7620" s="14"/>
      <c r="K7620" s="14"/>
      <c r="L7620" s="14"/>
      <c r="M7620" s="14"/>
      <c r="N7620" s="14"/>
      <c r="O7620" s="14"/>
      <c r="P7620" s="14"/>
      <c r="Q7620" s="14"/>
    </row>
    <row r="7621" spans="10:17" x14ac:dyDescent="0.25">
      <c r="J7621" s="14"/>
      <c r="K7621" s="14"/>
      <c r="L7621" s="14"/>
      <c r="M7621" s="14"/>
      <c r="N7621" s="14"/>
      <c r="O7621" s="14"/>
      <c r="P7621" s="14"/>
      <c r="Q7621" s="14"/>
    </row>
    <row r="7622" spans="10:17" x14ac:dyDescent="0.25">
      <c r="J7622" s="14"/>
      <c r="K7622" s="14"/>
      <c r="L7622" s="14"/>
      <c r="M7622" s="14"/>
      <c r="N7622" s="14"/>
      <c r="O7622" s="14"/>
      <c r="P7622" s="14"/>
      <c r="Q7622" s="14"/>
    </row>
    <row r="7623" spans="10:17" x14ac:dyDescent="0.25">
      <c r="J7623" s="14"/>
      <c r="K7623" s="14"/>
      <c r="L7623" s="14"/>
      <c r="M7623" s="14"/>
      <c r="N7623" s="14"/>
      <c r="O7623" s="14"/>
      <c r="P7623" s="14"/>
      <c r="Q7623" s="14"/>
    </row>
    <row r="7624" spans="10:17" x14ac:dyDescent="0.25">
      <c r="J7624" s="14"/>
      <c r="K7624" s="14"/>
      <c r="L7624" s="14"/>
      <c r="M7624" s="14"/>
      <c r="N7624" s="14"/>
      <c r="O7624" s="14"/>
      <c r="P7624" s="14"/>
      <c r="Q7624" s="14"/>
    </row>
    <row r="7625" spans="10:17" x14ac:dyDescent="0.25">
      <c r="J7625" s="14"/>
      <c r="K7625" s="14"/>
      <c r="L7625" s="14"/>
      <c r="M7625" s="14"/>
      <c r="N7625" s="14"/>
      <c r="O7625" s="14"/>
      <c r="P7625" s="14"/>
      <c r="Q7625" s="14"/>
    </row>
    <row r="7626" spans="10:17" x14ac:dyDescent="0.25">
      <c r="J7626" s="14"/>
      <c r="K7626" s="14"/>
      <c r="L7626" s="14"/>
      <c r="M7626" s="14"/>
      <c r="N7626" s="14"/>
      <c r="O7626" s="14"/>
      <c r="P7626" s="14"/>
      <c r="Q7626" s="14"/>
    </row>
    <row r="7627" spans="10:17" x14ac:dyDescent="0.25">
      <c r="J7627" s="14"/>
      <c r="K7627" s="14"/>
      <c r="L7627" s="14"/>
      <c r="M7627" s="14"/>
      <c r="N7627" s="14"/>
      <c r="O7627" s="14"/>
      <c r="P7627" s="14"/>
      <c r="Q7627" s="14"/>
    </row>
    <row r="7628" spans="10:17" x14ac:dyDescent="0.25">
      <c r="J7628" s="14"/>
      <c r="K7628" s="14"/>
      <c r="L7628" s="14"/>
      <c r="M7628" s="14"/>
      <c r="N7628" s="14"/>
      <c r="O7628" s="14"/>
      <c r="P7628" s="14"/>
      <c r="Q7628" s="14"/>
    </row>
    <row r="7629" spans="10:17" x14ac:dyDescent="0.25">
      <c r="J7629" s="14"/>
      <c r="K7629" s="14"/>
      <c r="L7629" s="14"/>
      <c r="M7629" s="14"/>
      <c r="N7629" s="14"/>
      <c r="O7629" s="14"/>
      <c r="P7629" s="14"/>
      <c r="Q7629" s="14"/>
    </row>
    <row r="7630" spans="10:17" x14ac:dyDescent="0.25">
      <c r="J7630" s="14"/>
      <c r="K7630" s="14"/>
      <c r="L7630" s="14"/>
      <c r="M7630" s="14"/>
      <c r="N7630" s="14"/>
      <c r="O7630" s="14"/>
      <c r="P7630" s="14"/>
      <c r="Q7630" s="14"/>
    </row>
    <row r="7631" spans="10:17" x14ac:dyDescent="0.25">
      <c r="J7631" s="14"/>
      <c r="K7631" s="14"/>
      <c r="L7631" s="14"/>
      <c r="M7631" s="14"/>
      <c r="N7631" s="14"/>
      <c r="O7631" s="14"/>
      <c r="P7631" s="14"/>
      <c r="Q7631" s="14"/>
    </row>
    <row r="7632" spans="10:17" x14ac:dyDescent="0.25">
      <c r="J7632" s="14"/>
      <c r="K7632" s="14"/>
      <c r="L7632" s="14"/>
      <c r="M7632" s="14"/>
      <c r="N7632" s="14"/>
      <c r="O7632" s="14"/>
      <c r="P7632" s="14"/>
      <c r="Q7632" s="14"/>
    </row>
    <row r="7633" spans="10:17" x14ac:dyDescent="0.25">
      <c r="J7633" s="14"/>
      <c r="K7633" s="14"/>
      <c r="L7633" s="14"/>
      <c r="M7633" s="14"/>
      <c r="N7633" s="14"/>
      <c r="O7633" s="14"/>
      <c r="P7633" s="14"/>
      <c r="Q7633" s="14"/>
    </row>
    <row r="7634" spans="10:17" x14ac:dyDescent="0.25">
      <c r="J7634" s="14"/>
      <c r="K7634" s="14"/>
      <c r="L7634" s="14"/>
      <c r="M7634" s="14"/>
      <c r="N7634" s="14"/>
      <c r="O7634" s="14"/>
      <c r="P7634" s="14"/>
      <c r="Q7634" s="14"/>
    </row>
    <row r="7635" spans="10:17" x14ac:dyDescent="0.25">
      <c r="J7635" s="14"/>
      <c r="K7635" s="14"/>
      <c r="L7635" s="14"/>
      <c r="M7635" s="14"/>
      <c r="N7635" s="14"/>
      <c r="O7635" s="14"/>
      <c r="P7635" s="14"/>
      <c r="Q7635" s="14"/>
    </row>
    <row r="7636" spans="10:17" x14ac:dyDescent="0.25">
      <c r="J7636" s="14"/>
      <c r="K7636" s="14"/>
      <c r="L7636" s="14"/>
      <c r="M7636" s="14"/>
      <c r="N7636" s="14"/>
      <c r="O7636" s="14"/>
      <c r="P7636" s="14"/>
      <c r="Q7636" s="14"/>
    </row>
    <row r="7637" spans="10:17" x14ac:dyDescent="0.25">
      <c r="J7637" s="14"/>
      <c r="K7637" s="14"/>
      <c r="L7637" s="14"/>
      <c r="M7637" s="14"/>
      <c r="N7637" s="14"/>
      <c r="O7637" s="14"/>
      <c r="P7637" s="14"/>
      <c r="Q7637" s="14"/>
    </row>
    <row r="7638" spans="10:17" x14ac:dyDescent="0.25">
      <c r="J7638" s="14"/>
      <c r="K7638" s="14"/>
      <c r="L7638" s="14"/>
      <c r="M7638" s="14"/>
      <c r="N7638" s="14"/>
      <c r="O7638" s="14"/>
      <c r="P7638" s="14"/>
      <c r="Q7638" s="14"/>
    </row>
    <row r="7639" spans="10:17" x14ac:dyDescent="0.25">
      <c r="J7639" s="14"/>
      <c r="K7639" s="14"/>
      <c r="L7639" s="14"/>
      <c r="M7639" s="14"/>
      <c r="N7639" s="14"/>
      <c r="O7639" s="14"/>
      <c r="P7639" s="14"/>
      <c r="Q7639" s="14"/>
    </row>
    <row r="7640" spans="10:17" x14ac:dyDescent="0.25">
      <c r="J7640" s="14"/>
      <c r="K7640" s="14"/>
      <c r="L7640" s="14"/>
      <c r="M7640" s="14"/>
      <c r="N7640" s="14"/>
      <c r="O7640" s="14"/>
      <c r="P7640" s="14"/>
      <c r="Q7640" s="14"/>
    </row>
    <row r="7641" spans="10:17" x14ac:dyDescent="0.25">
      <c r="J7641" s="14"/>
      <c r="K7641" s="14"/>
      <c r="L7641" s="14"/>
      <c r="M7641" s="14"/>
      <c r="N7641" s="14"/>
      <c r="O7641" s="14"/>
      <c r="P7641" s="14"/>
      <c r="Q7641" s="14"/>
    </row>
    <row r="7642" spans="10:17" x14ac:dyDescent="0.25">
      <c r="J7642" s="14"/>
      <c r="K7642" s="14"/>
      <c r="L7642" s="14"/>
      <c r="M7642" s="14"/>
      <c r="N7642" s="14"/>
      <c r="O7642" s="14"/>
      <c r="P7642" s="14"/>
      <c r="Q7642" s="14"/>
    </row>
    <row r="7643" spans="10:17" x14ac:dyDescent="0.25">
      <c r="J7643" s="14"/>
      <c r="K7643" s="14"/>
      <c r="L7643" s="14"/>
      <c r="M7643" s="14"/>
      <c r="N7643" s="14"/>
      <c r="O7643" s="14"/>
      <c r="P7643" s="14"/>
      <c r="Q7643" s="14"/>
    </row>
    <row r="7644" spans="10:17" x14ac:dyDescent="0.25">
      <c r="J7644" s="14"/>
      <c r="K7644" s="14"/>
      <c r="L7644" s="14"/>
      <c r="M7644" s="14"/>
      <c r="N7644" s="14"/>
      <c r="O7644" s="14"/>
      <c r="P7644" s="14"/>
      <c r="Q7644" s="14"/>
    </row>
    <row r="7645" spans="10:17" x14ac:dyDescent="0.25">
      <c r="J7645" s="14"/>
      <c r="K7645" s="14"/>
      <c r="L7645" s="14"/>
      <c r="M7645" s="14"/>
      <c r="N7645" s="14"/>
      <c r="O7645" s="14"/>
      <c r="P7645" s="14"/>
      <c r="Q7645" s="14"/>
    </row>
    <row r="7646" spans="10:17" x14ac:dyDescent="0.25">
      <c r="J7646" s="14"/>
      <c r="K7646" s="14"/>
      <c r="L7646" s="14"/>
      <c r="M7646" s="14"/>
      <c r="N7646" s="14"/>
      <c r="O7646" s="14"/>
      <c r="P7646" s="14"/>
      <c r="Q7646" s="14"/>
    </row>
    <row r="7647" spans="10:17" x14ac:dyDescent="0.25">
      <c r="J7647" s="14"/>
      <c r="K7647" s="14"/>
      <c r="L7647" s="14"/>
      <c r="M7647" s="14"/>
      <c r="N7647" s="14"/>
      <c r="O7647" s="14"/>
      <c r="P7647" s="14"/>
      <c r="Q7647" s="14"/>
    </row>
    <row r="7648" spans="10:17" x14ac:dyDescent="0.25">
      <c r="J7648" s="14"/>
      <c r="K7648" s="14"/>
      <c r="L7648" s="14"/>
      <c r="M7648" s="14"/>
      <c r="N7648" s="14"/>
      <c r="O7648" s="14"/>
      <c r="P7648" s="14"/>
      <c r="Q7648" s="14"/>
    </row>
    <row r="7649" spans="10:17" x14ac:dyDescent="0.25">
      <c r="J7649" s="14"/>
      <c r="K7649" s="14"/>
      <c r="L7649" s="14"/>
      <c r="M7649" s="14"/>
      <c r="N7649" s="14"/>
      <c r="O7649" s="14"/>
      <c r="P7649" s="14"/>
      <c r="Q7649" s="14"/>
    </row>
    <row r="7650" spans="10:17" x14ac:dyDescent="0.25">
      <c r="J7650" s="14"/>
      <c r="K7650" s="14"/>
      <c r="L7650" s="14"/>
      <c r="M7650" s="14"/>
      <c r="N7650" s="14"/>
      <c r="O7650" s="14"/>
      <c r="P7650" s="14"/>
      <c r="Q7650" s="14"/>
    </row>
    <row r="7651" spans="10:17" x14ac:dyDescent="0.25">
      <c r="J7651" s="14"/>
      <c r="K7651" s="14"/>
      <c r="L7651" s="14"/>
      <c r="M7651" s="14"/>
      <c r="N7651" s="14"/>
      <c r="O7651" s="14"/>
      <c r="P7651" s="14"/>
      <c r="Q7651" s="14"/>
    </row>
    <row r="7652" spans="10:17" x14ac:dyDescent="0.25">
      <c r="J7652" s="14"/>
      <c r="K7652" s="14"/>
      <c r="L7652" s="14"/>
      <c r="M7652" s="14"/>
      <c r="N7652" s="14"/>
      <c r="O7652" s="14"/>
      <c r="P7652" s="14"/>
      <c r="Q7652" s="14"/>
    </row>
    <row r="7653" spans="10:17" x14ac:dyDescent="0.25">
      <c r="J7653" s="14"/>
      <c r="K7653" s="14"/>
      <c r="L7653" s="14"/>
      <c r="M7653" s="14"/>
      <c r="N7653" s="14"/>
      <c r="O7653" s="14"/>
      <c r="P7653" s="14"/>
      <c r="Q7653" s="14"/>
    </row>
    <row r="7654" spans="10:17" x14ac:dyDescent="0.25">
      <c r="J7654" s="14"/>
      <c r="K7654" s="14"/>
      <c r="L7654" s="14"/>
      <c r="M7654" s="14"/>
      <c r="N7654" s="14"/>
      <c r="O7654" s="14"/>
      <c r="P7654" s="14"/>
      <c r="Q7654" s="14"/>
    </row>
    <row r="7655" spans="10:17" x14ac:dyDescent="0.25">
      <c r="J7655" s="14"/>
      <c r="K7655" s="14"/>
      <c r="L7655" s="14"/>
      <c r="M7655" s="14"/>
      <c r="N7655" s="14"/>
      <c r="O7655" s="14"/>
      <c r="P7655" s="14"/>
      <c r="Q7655" s="14"/>
    </row>
    <row r="7656" spans="10:17" x14ac:dyDescent="0.25">
      <c r="J7656" s="14"/>
      <c r="K7656" s="14"/>
      <c r="L7656" s="14"/>
      <c r="M7656" s="14"/>
      <c r="N7656" s="14"/>
      <c r="O7656" s="14"/>
      <c r="P7656" s="14"/>
      <c r="Q7656" s="14"/>
    </row>
    <row r="7657" spans="10:17" x14ac:dyDescent="0.25">
      <c r="J7657" s="14"/>
      <c r="K7657" s="14"/>
      <c r="L7657" s="14"/>
      <c r="M7657" s="14"/>
      <c r="N7657" s="14"/>
      <c r="O7657" s="14"/>
      <c r="P7657" s="14"/>
      <c r="Q7657" s="14"/>
    </row>
    <row r="7658" spans="10:17" x14ac:dyDescent="0.25">
      <c r="J7658" s="14"/>
      <c r="K7658" s="14"/>
      <c r="L7658" s="14"/>
      <c r="M7658" s="14"/>
      <c r="N7658" s="14"/>
      <c r="O7658" s="14"/>
      <c r="P7658" s="14"/>
      <c r="Q7658" s="14"/>
    </row>
    <row r="7659" spans="10:17" x14ac:dyDescent="0.25">
      <c r="J7659" s="14"/>
      <c r="K7659" s="14"/>
      <c r="L7659" s="14"/>
      <c r="M7659" s="14"/>
      <c r="N7659" s="14"/>
      <c r="O7659" s="14"/>
      <c r="P7659" s="14"/>
      <c r="Q7659" s="14"/>
    </row>
    <row r="7660" spans="10:17" x14ac:dyDescent="0.25">
      <c r="J7660" s="14"/>
      <c r="K7660" s="14"/>
      <c r="L7660" s="14"/>
      <c r="M7660" s="14"/>
      <c r="N7660" s="14"/>
      <c r="O7660" s="14"/>
      <c r="P7660" s="14"/>
      <c r="Q7660" s="14"/>
    </row>
    <row r="7661" spans="10:17" x14ac:dyDescent="0.25">
      <c r="J7661" s="14"/>
      <c r="K7661" s="14"/>
      <c r="L7661" s="14"/>
      <c r="M7661" s="14"/>
      <c r="N7661" s="14"/>
      <c r="O7661" s="14"/>
      <c r="P7661" s="14"/>
      <c r="Q7661" s="14"/>
    </row>
    <row r="7662" spans="10:17" x14ac:dyDescent="0.25">
      <c r="J7662" s="14"/>
      <c r="K7662" s="14"/>
      <c r="L7662" s="14"/>
      <c r="M7662" s="14"/>
      <c r="N7662" s="14"/>
      <c r="O7662" s="14"/>
      <c r="P7662" s="14"/>
      <c r="Q7662" s="14"/>
    </row>
    <row r="7663" spans="10:17" x14ac:dyDescent="0.25">
      <c r="J7663" s="14"/>
      <c r="K7663" s="14"/>
      <c r="L7663" s="14"/>
      <c r="M7663" s="14"/>
      <c r="N7663" s="14"/>
      <c r="O7663" s="14"/>
      <c r="P7663" s="14"/>
      <c r="Q7663" s="14"/>
    </row>
    <row r="7664" spans="10:17" x14ac:dyDescent="0.25">
      <c r="J7664" s="14"/>
      <c r="K7664" s="14"/>
      <c r="L7664" s="14"/>
      <c r="M7664" s="14"/>
      <c r="N7664" s="14"/>
      <c r="O7664" s="14"/>
      <c r="P7664" s="14"/>
      <c r="Q7664" s="14"/>
    </row>
    <row r="7665" spans="10:17" x14ac:dyDescent="0.25">
      <c r="J7665" s="14"/>
      <c r="K7665" s="14"/>
      <c r="L7665" s="14"/>
      <c r="M7665" s="14"/>
      <c r="N7665" s="14"/>
      <c r="O7665" s="14"/>
      <c r="P7665" s="14"/>
      <c r="Q7665" s="14"/>
    </row>
    <row r="7666" spans="10:17" x14ac:dyDescent="0.25">
      <c r="J7666" s="14"/>
      <c r="K7666" s="14"/>
      <c r="L7666" s="14"/>
      <c r="M7666" s="14"/>
      <c r="N7666" s="14"/>
      <c r="O7666" s="14"/>
      <c r="P7666" s="14"/>
      <c r="Q7666" s="14"/>
    </row>
    <row r="7667" spans="10:17" x14ac:dyDescent="0.25">
      <c r="J7667" s="14"/>
      <c r="K7667" s="14"/>
      <c r="L7667" s="14"/>
      <c r="M7667" s="14"/>
      <c r="N7667" s="14"/>
      <c r="O7667" s="14"/>
      <c r="P7667" s="14"/>
      <c r="Q7667" s="14"/>
    </row>
    <row r="7668" spans="10:17" x14ac:dyDescent="0.25">
      <c r="J7668" s="14"/>
      <c r="K7668" s="14"/>
      <c r="L7668" s="14"/>
      <c r="M7668" s="14"/>
      <c r="N7668" s="14"/>
      <c r="O7668" s="14"/>
      <c r="P7668" s="14"/>
      <c r="Q7668" s="14"/>
    </row>
    <row r="7669" spans="10:17" x14ac:dyDescent="0.25">
      <c r="J7669" s="14"/>
      <c r="K7669" s="14"/>
      <c r="L7669" s="14"/>
      <c r="M7669" s="14"/>
      <c r="N7669" s="14"/>
      <c r="O7669" s="14"/>
      <c r="P7669" s="14"/>
      <c r="Q7669" s="14"/>
    </row>
    <row r="7670" spans="10:17" x14ac:dyDescent="0.25">
      <c r="J7670" s="14"/>
      <c r="K7670" s="14"/>
      <c r="L7670" s="14"/>
      <c r="M7670" s="14"/>
      <c r="N7670" s="14"/>
      <c r="O7670" s="14"/>
      <c r="P7670" s="14"/>
      <c r="Q7670" s="14"/>
    </row>
    <row r="7671" spans="10:17" x14ac:dyDescent="0.25">
      <c r="J7671" s="14"/>
      <c r="K7671" s="14"/>
      <c r="L7671" s="14"/>
      <c r="M7671" s="14"/>
      <c r="N7671" s="14"/>
      <c r="O7671" s="14"/>
      <c r="P7671" s="14"/>
      <c r="Q7671" s="14"/>
    </row>
    <row r="7672" spans="10:17" x14ac:dyDescent="0.25">
      <c r="J7672" s="14"/>
      <c r="K7672" s="14"/>
      <c r="L7672" s="14"/>
      <c r="M7672" s="14"/>
      <c r="N7672" s="14"/>
      <c r="O7672" s="14"/>
      <c r="P7672" s="14"/>
      <c r="Q7672" s="14"/>
    </row>
    <row r="7673" spans="10:17" x14ac:dyDescent="0.25">
      <c r="J7673" s="14"/>
      <c r="K7673" s="14"/>
      <c r="L7673" s="14"/>
      <c r="M7673" s="14"/>
      <c r="N7673" s="14"/>
      <c r="O7673" s="14"/>
      <c r="P7673" s="14"/>
      <c r="Q7673" s="14"/>
    </row>
    <row r="7674" spans="10:17" x14ac:dyDescent="0.25">
      <c r="J7674" s="14"/>
      <c r="K7674" s="14"/>
      <c r="L7674" s="14"/>
      <c r="M7674" s="14"/>
      <c r="N7674" s="14"/>
      <c r="O7674" s="14"/>
      <c r="P7674" s="14"/>
      <c r="Q7674" s="14"/>
    </row>
    <row r="7675" spans="10:17" x14ac:dyDescent="0.25">
      <c r="J7675" s="14"/>
      <c r="K7675" s="14"/>
      <c r="L7675" s="14"/>
      <c r="M7675" s="14"/>
      <c r="N7675" s="14"/>
      <c r="O7675" s="14"/>
      <c r="P7675" s="14"/>
      <c r="Q7675" s="14"/>
    </row>
    <row r="7676" spans="10:17" x14ac:dyDescent="0.25">
      <c r="J7676" s="14"/>
      <c r="K7676" s="14"/>
      <c r="L7676" s="14"/>
      <c r="M7676" s="14"/>
      <c r="N7676" s="14"/>
      <c r="O7676" s="14"/>
      <c r="P7676" s="14"/>
      <c r="Q7676" s="14"/>
    </row>
    <row r="7677" spans="10:17" x14ac:dyDescent="0.25">
      <c r="J7677" s="14"/>
      <c r="K7677" s="14"/>
      <c r="L7677" s="14"/>
      <c r="M7677" s="14"/>
      <c r="N7677" s="14"/>
      <c r="O7677" s="14"/>
      <c r="P7677" s="14"/>
      <c r="Q7677" s="14"/>
    </row>
    <row r="7678" spans="10:17" x14ac:dyDescent="0.25">
      <c r="J7678" s="14"/>
      <c r="K7678" s="14"/>
      <c r="L7678" s="14"/>
      <c r="M7678" s="14"/>
      <c r="N7678" s="14"/>
      <c r="O7678" s="14"/>
      <c r="P7678" s="14"/>
      <c r="Q7678" s="14"/>
    </row>
    <row r="7679" spans="10:17" x14ac:dyDescent="0.25">
      <c r="J7679" s="14"/>
      <c r="K7679" s="14"/>
      <c r="L7679" s="14"/>
      <c r="M7679" s="14"/>
      <c r="N7679" s="14"/>
      <c r="O7679" s="14"/>
      <c r="P7679" s="14"/>
      <c r="Q7679" s="14"/>
    </row>
    <row r="7680" spans="10:17" x14ac:dyDescent="0.25">
      <c r="J7680" s="14"/>
      <c r="K7680" s="14"/>
      <c r="L7680" s="14"/>
      <c r="M7680" s="14"/>
      <c r="N7680" s="14"/>
      <c r="O7680" s="14"/>
      <c r="P7680" s="14"/>
      <c r="Q7680" s="14"/>
    </row>
    <row r="7681" spans="10:17" x14ac:dyDescent="0.25">
      <c r="J7681" s="14"/>
      <c r="K7681" s="14"/>
      <c r="L7681" s="14"/>
      <c r="M7681" s="14"/>
      <c r="N7681" s="14"/>
      <c r="O7681" s="14"/>
      <c r="P7681" s="14"/>
      <c r="Q7681" s="14"/>
    </row>
    <row r="7682" spans="10:17" x14ac:dyDescent="0.25">
      <c r="J7682" s="14"/>
      <c r="K7682" s="14"/>
      <c r="L7682" s="14"/>
      <c r="M7682" s="14"/>
      <c r="N7682" s="14"/>
      <c r="O7682" s="14"/>
      <c r="P7682" s="14"/>
      <c r="Q7682" s="14"/>
    </row>
    <row r="7683" spans="10:17" x14ac:dyDescent="0.25">
      <c r="J7683" s="14"/>
      <c r="K7683" s="14"/>
      <c r="L7683" s="14"/>
      <c r="M7683" s="14"/>
      <c r="N7683" s="14"/>
      <c r="O7683" s="14"/>
      <c r="P7683" s="14"/>
      <c r="Q7683" s="14"/>
    </row>
    <row r="7684" spans="10:17" x14ac:dyDescent="0.25">
      <c r="J7684" s="14"/>
      <c r="K7684" s="14"/>
      <c r="L7684" s="14"/>
      <c r="M7684" s="14"/>
      <c r="N7684" s="14"/>
      <c r="O7684" s="14"/>
      <c r="P7684" s="14"/>
      <c r="Q7684" s="14"/>
    </row>
    <row r="7685" spans="10:17" x14ac:dyDescent="0.25">
      <c r="J7685" s="14"/>
      <c r="K7685" s="14"/>
      <c r="L7685" s="14"/>
      <c r="M7685" s="14"/>
      <c r="N7685" s="14"/>
      <c r="O7685" s="14"/>
      <c r="P7685" s="14"/>
      <c r="Q7685" s="14"/>
    </row>
    <row r="7686" spans="10:17" x14ac:dyDescent="0.25">
      <c r="J7686" s="14"/>
      <c r="K7686" s="14"/>
      <c r="L7686" s="14"/>
      <c r="M7686" s="14"/>
      <c r="N7686" s="14"/>
      <c r="O7686" s="14"/>
      <c r="P7686" s="14"/>
      <c r="Q7686" s="14"/>
    </row>
    <row r="7687" spans="10:17" x14ac:dyDescent="0.25">
      <c r="J7687" s="14"/>
      <c r="K7687" s="14"/>
      <c r="L7687" s="14"/>
      <c r="M7687" s="14"/>
      <c r="N7687" s="14"/>
      <c r="O7687" s="14"/>
      <c r="P7687" s="14"/>
      <c r="Q7687" s="14"/>
    </row>
    <row r="7688" spans="10:17" x14ac:dyDescent="0.25">
      <c r="J7688" s="14"/>
      <c r="K7688" s="14"/>
      <c r="L7688" s="14"/>
      <c r="M7688" s="14"/>
      <c r="N7688" s="14"/>
      <c r="O7688" s="14"/>
      <c r="P7688" s="14"/>
      <c r="Q7688" s="14"/>
    </row>
    <row r="7689" spans="10:17" x14ac:dyDescent="0.25">
      <c r="J7689" s="14"/>
      <c r="K7689" s="14"/>
      <c r="L7689" s="14"/>
      <c r="M7689" s="14"/>
      <c r="N7689" s="14"/>
      <c r="O7689" s="14"/>
      <c r="P7689" s="14"/>
      <c r="Q7689" s="14"/>
    </row>
    <row r="7690" spans="10:17" x14ac:dyDescent="0.25">
      <c r="J7690" s="14"/>
      <c r="K7690" s="14"/>
      <c r="L7690" s="14"/>
      <c r="M7690" s="14"/>
      <c r="N7690" s="14"/>
      <c r="O7690" s="14"/>
      <c r="P7690" s="14"/>
      <c r="Q7690" s="14"/>
    </row>
    <row r="7691" spans="10:17" x14ac:dyDescent="0.25">
      <c r="J7691" s="14"/>
      <c r="K7691" s="14"/>
      <c r="L7691" s="14"/>
      <c r="M7691" s="14"/>
      <c r="N7691" s="14"/>
      <c r="O7691" s="14"/>
      <c r="P7691" s="14"/>
      <c r="Q7691" s="14"/>
    </row>
    <row r="7692" spans="10:17" x14ac:dyDescent="0.25">
      <c r="J7692" s="14"/>
      <c r="K7692" s="14"/>
      <c r="L7692" s="14"/>
      <c r="M7692" s="14"/>
      <c r="N7692" s="14"/>
      <c r="O7692" s="14"/>
      <c r="P7692" s="14"/>
      <c r="Q7692" s="14"/>
    </row>
    <row r="7693" spans="10:17" x14ac:dyDescent="0.25">
      <c r="J7693" s="14"/>
      <c r="K7693" s="14"/>
      <c r="L7693" s="14"/>
      <c r="M7693" s="14"/>
      <c r="N7693" s="14"/>
      <c r="O7693" s="14"/>
      <c r="P7693" s="14"/>
      <c r="Q7693" s="14"/>
    </row>
    <row r="7694" spans="10:17" x14ac:dyDescent="0.25">
      <c r="J7694" s="14"/>
      <c r="K7694" s="14"/>
      <c r="L7694" s="14"/>
      <c r="M7694" s="14"/>
      <c r="N7694" s="14"/>
      <c r="O7694" s="14"/>
      <c r="P7694" s="14"/>
      <c r="Q7694" s="14"/>
    </row>
    <row r="7695" spans="10:17" x14ac:dyDescent="0.25">
      <c r="J7695" s="14"/>
      <c r="K7695" s="14"/>
      <c r="L7695" s="14"/>
      <c r="M7695" s="14"/>
      <c r="N7695" s="14"/>
      <c r="O7695" s="14"/>
      <c r="P7695" s="14"/>
      <c r="Q7695" s="14"/>
    </row>
    <row r="7696" spans="10:17" x14ac:dyDescent="0.25">
      <c r="J7696" s="14"/>
      <c r="K7696" s="14"/>
      <c r="L7696" s="14"/>
      <c r="M7696" s="14"/>
      <c r="N7696" s="14"/>
      <c r="O7696" s="14"/>
      <c r="P7696" s="14"/>
      <c r="Q7696" s="14"/>
    </row>
    <row r="7697" spans="10:17" x14ac:dyDescent="0.25">
      <c r="J7697" s="14"/>
      <c r="K7697" s="14"/>
      <c r="L7697" s="14"/>
      <c r="M7697" s="14"/>
      <c r="N7697" s="14"/>
      <c r="O7697" s="14"/>
      <c r="P7697" s="14"/>
      <c r="Q7697" s="14"/>
    </row>
    <row r="7698" spans="10:17" x14ac:dyDescent="0.25">
      <c r="J7698" s="14"/>
      <c r="K7698" s="14"/>
      <c r="L7698" s="14"/>
      <c r="M7698" s="14"/>
      <c r="N7698" s="14"/>
      <c r="O7698" s="14"/>
      <c r="P7698" s="14"/>
      <c r="Q7698" s="14"/>
    </row>
    <row r="7699" spans="10:17" x14ac:dyDescent="0.25">
      <c r="J7699" s="14"/>
      <c r="K7699" s="14"/>
      <c r="L7699" s="14"/>
      <c r="M7699" s="14"/>
      <c r="N7699" s="14"/>
      <c r="O7699" s="14"/>
      <c r="P7699" s="14"/>
      <c r="Q7699" s="14"/>
    </row>
    <row r="7700" spans="10:17" x14ac:dyDescent="0.25">
      <c r="J7700" s="14"/>
      <c r="K7700" s="14"/>
      <c r="L7700" s="14"/>
      <c r="M7700" s="14"/>
      <c r="N7700" s="14"/>
      <c r="O7700" s="14"/>
      <c r="P7700" s="14"/>
      <c r="Q7700" s="14"/>
    </row>
    <row r="7701" spans="10:17" x14ac:dyDescent="0.25">
      <c r="J7701" s="14"/>
      <c r="K7701" s="14"/>
      <c r="L7701" s="14"/>
      <c r="M7701" s="14"/>
      <c r="N7701" s="14"/>
      <c r="O7701" s="14"/>
      <c r="P7701" s="14"/>
      <c r="Q7701" s="14"/>
    </row>
    <row r="7702" spans="10:17" x14ac:dyDescent="0.25">
      <c r="J7702" s="14"/>
      <c r="K7702" s="14"/>
      <c r="L7702" s="14"/>
      <c r="M7702" s="14"/>
      <c r="N7702" s="14"/>
      <c r="O7702" s="14"/>
      <c r="P7702" s="14"/>
      <c r="Q7702" s="14"/>
    </row>
    <row r="7703" spans="10:17" x14ac:dyDescent="0.25">
      <c r="J7703" s="14"/>
      <c r="K7703" s="14"/>
      <c r="L7703" s="14"/>
      <c r="M7703" s="14"/>
      <c r="N7703" s="14"/>
      <c r="O7703" s="14"/>
      <c r="P7703" s="14"/>
      <c r="Q7703" s="14"/>
    </row>
    <row r="7704" spans="10:17" x14ac:dyDescent="0.25">
      <c r="J7704" s="14"/>
      <c r="K7704" s="14"/>
      <c r="L7704" s="14"/>
      <c r="M7704" s="14"/>
      <c r="N7704" s="14"/>
      <c r="O7704" s="14"/>
      <c r="P7704" s="14"/>
      <c r="Q7704" s="14"/>
    </row>
    <row r="7705" spans="10:17" x14ac:dyDescent="0.25">
      <c r="J7705" s="14"/>
      <c r="K7705" s="14"/>
      <c r="L7705" s="14"/>
      <c r="M7705" s="14"/>
      <c r="N7705" s="14"/>
      <c r="O7705" s="14"/>
      <c r="P7705" s="14"/>
      <c r="Q7705" s="14"/>
    </row>
    <row r="7706" spans="10:17" x14ac:dyDescent="0.25">
      <c r="J7706" s="14"/>
      <c r="K7706" s="14"/>
      <c r="L7706" s="14"/>
      <c r="M7706" s="14"/>
      <c r="N7706" s="14"/>
      <c r="O7706" s="14"/>
      <c r="P7706" s="14"/>
      <c r="Q7706" s="14"/>
    </row>
    <row r="7707" spans="10:17" x14ac:dyDescent="0.25">
      <c r="J7707" s="14"/>
      <c r="K7707" s="14"/>
      <c r="L7707" s="14"/>
      <c r="M7707" s="14"/>
      <c r="N7707" s="14"/>
      <c r="O7707" s="14"/>
      <c r="P7707" s="14"/>
      <c r="Q7707" s="14"/>
    </row>
    <row r="7708" spans="10:17" x14ac:dyDescent="0.25">
      <c r="J7708" s="14"/>
      <c r="K7708" s="14"/>
      <c r="L7708" s="14"/>
      <c r="M7708" s="14"/>
      <c r="N7708" s="14"/>
      <c r="O7708" s="14"/>
      <c r="P7708" s="14"/>
      <c r="Q7708" s="14"/>
    </row>
    <row r="7709" spans="10:17" x14ac:dyDescent="0.25">
      <c r="J7709" s="14"/>
      <c r="K7709" s="14"/>
      <c r="L7709" s="14"/>
      <c r="M7709" s="14"/>
      <c r="N7709" s="14"/>
      <c r="O7709" s="14"/>
      <c r="P7709" s="14"/>
      <c r="Q7709" s="14"/>
    </row>
    <row r="7710" spans="10:17" x14ac:dyDescent="0.25">
      <c r="J7710" s="14"/>
      <c r="K7710" s="14"/>
      <c r="L7710" s="14"/>
      <c r="M7710" s="14"/>
      <c r="N7710" s="14"/>
      <c r="O7710" s="14"/>
      <c r="P7710" s="14"/>
      <c r="Q7710" s="14"/>
    </row>
    <row r="7711" spans="10:17" x14ac:dyDescent="0.25">
      <c r="J7711" s="14"/>
      <c r="K7711" s="14"/>
      <c r="L7711" s="14"/>
      <c r="M7711" s="14"/>
      <c r="N7711" s="14"/>
      <c r="O7711" s="14"/>
      <c r="P7711" s="14"/>
      <c r="Q7711" s="14"/>
    </row>
    <row r="7712" spans="10:17" x14ac:dyDescent="0.25">
      <c r="J7712" s="14"/>
      <c r="K7712" s="14"/>
      <c r="L7712" s="14"/>
      <c r="M7712" s="14"/>
      <c r="N7712" s="14"/>
      <c r="O7712" s="14"/>
      <c r="P7712" s="14"/>
      <c r="Q7712" s="14"/>
    </row>
    <row r="7713" spans="10:17" x14ac:dyDescent="0.25">
      <c r="J7713" s="14"/>
      <c r="K7713" s="14"/>
      <c r="L7713" s="14"/>
      <c r="M7713" s="14"/>
      <c r="N7713" s="14"/>
      <c r="O7713" s="14"/>
      <c r="P7713" s="14"/>
      <c r="Q7713" s="14"/>
    </row>
    <row r="7714" spans="10:17" x14ac:dyDescent="0.25">
      <c r="J7714" s="14"/>
      <c r="K7714" s="14"/>
      <c r="L7714" s="14"/>
      <c r="M7714" s="14"/>
      <c r="N7714" s="14"/>
      <c r="O7714" s="14"/>
      <c r="P7714" s="14"/>
      <c r="Q7714" s="14"/>
    </row>
    <row r="7715" spans="10:17" x14ac:dyDescent="0.25">
      <c r="J7715" s="14"/>
      <c r="K7715" s="14"/>
      <c r="L7715" s="14"/>
      <c r="M7715" s="14"/>
      <c r="N7715" s="14"/>
      <c r="O7715" s="14"/>
      <c r="P7715" s="14"/>
      <c r="Q7715" s="14"/>
    </row>
    <row r="7716" spans="10:17" x14ac:dyDescent="0.25">
      <c r="J7716" s="14"/>
      <c r="K7716" s="14"/>
      <c r="L7716" s="14"/>
      <c r="M7716" s="14"/>
      <c r="N7716" s="14"/>
      <c r="O7716" s="14"/>
      <c r="P7716" s="14"/>
      <c r="Q7716" s="14"/>
    </row>
    <row r="7717" spans="10:17" x14ac:dyDescent="0.25">
      <c r="J7717" s="14"/>
      <c r="K7717" s="14"/>
      <c r="L7717" s="14"/>
      <c r="M7717" s="14"/>
      <c r="N7717" s="14"/>
      <c r="O7717" s="14"/>
      <c r="P7717" s="14"/>
      <c r="Q7717" s="14"/>
    </row>
    <row r="7718" spans="10:17" x14ac:dyDescent="0.25">
      <c r="J7718" s="14"/>
      <c r="K7718" s="14"/>
      <c r="L7718" s="14"/>
      <c r="M7718" s="14"/>
      <c r="N7718" s="14"/>
      <c r="O7718" s="14"/>
      <c r="P7718" s="14"/>
      <c r="Q7718" s="14"/>
    </row>
    <row r="7719" spans="10:17" x14ac:dyDescent="0.25">
      <c r="J7719" s="14"/>
      <c r="K7719" s="14"/>
      <c r="L7719" s="14"/>
      <c r="M7719" s="14"/>
      <c r="N7719" s="14"/>
      <c r="O7719" s="14"/>
      <c r="P7719" s="14"/>
      <c r="Q7719" s="14"/>
    </row>
    <row r="7720" spans="10:17" x14ac:dyDescent="0.25">
      <c r="J7720" s="14"/>
      <c r="K7720" s="14"/>
      <c r="L7720" s="14"/>
      <c r="M7720" s="14"/>
      <c r="N7720" s="14"/>
      <c r="O7720" s="14"/>
      <c r="P7720" s="14"/>
      <c r="Q7720" s="14"/>
    </row>
    <row r="7721" spans="10:17" x14ac:dyDescent="0.25">
      <c r="J7721" s="14"/>
      <c r="K7721" s="14"/>
      <c r="L7721" s="14"/>
      <c r="M7721" s="14"/>
      <c r="N7721" s="14"/>
      <c r="O7721" s="14"/>
      <c r="P7721" s="14"/>
      <c r="Q7721" s="14"/>
    </row>
    <row r="7722" spans="10:17" x14ac:dyDescent="0.25">
      <c r="J7722" s="14"/>
      <c r="K7722" s="14"/>
      <c r="L7722" s="14"/>
      <c r="M7722" s="14"/>
      <c r="N7722" s="14"/>
      <c r="O7722" s="14"/>
      <c r="P7722" s="14"/>
      <c r="Q7722" s="14"/>
    </row>
    <row r="7723" spans="10:17" x14ac:dyDescent="0.25">
      <c r="J7723" s="14"/>
      <c r="K7723" s="14"/>
      <c r="L7723" s="14"/>
      <c r="M7723" s="14"/>
      <c r="N7723" s="14"/>
      <c r="O7723" s="14"/>
      <c r="P7723" s="14"/>
      <c r="Q7723" s="14"/>
    </row>
    <row r="7724" spans="10:17" x14ac:dyDescent="0.25">
      <c r="J7724" s="14"/>
      <c r="K7724" s="14"/>
      <c r="L7724" s="14"/>
      <c r="M7724" s="14"/>
      <c r="N7724" s="14"/>
      <c r="O7724" s="14"/>
      <c r="P7724" s="14"/>
      <c r="Q7724" s="14"/>
    </row>
    <row r="7725" spans="10:17" x14ac:dyDescent="0.25">
      <c r="J7725" s="14"/>
      <c r="K7725" s="14"/>
      <c r="L7725" s="14"/>
      <c r="M7725" s="14"/>
      <c r="N7725" s="14"/>
      <c r="O7725" s="14"/>
      <c r="P7725" s="14"/>
      <c r="Q7725" s="14"/>
    </row>
    <row r="7726" spans="10:17" x14ac:dyDescent="0.25">
      <c r="J7726" s="14"/>
      <c r="K7726" s="14"/>
      <c r="L7726" s="14"/>
      <c r="M7726" s="14"/>
      <c r="N7726" s="14"/>
      <c r="O7726" s="14"/>
      <c r="P7726" s="14"/>
      <c r="Q7726" s="14"/>
    </row>
    <row r="7727" spans="10:17" x14ac:dyDescent="0.25">
      <c r="J7727" s="14"/>
      <c r="K7727" s="14"/>
      <c r="L7727" s="14"/>
      <c r="M7727" s="14"/>
      <c r="N7727" s="14"/>
      <c r="O7727" s="14"/>
      <c r="P7727" s="14"/>
      <c r="Q7727" s="14"/>
    </row>
    <row r="7728" spans="10:17" x14ac:dyDescent="0.25">
      <c r="J7728" s="14"/>
      <c r="K7728" s="14"/>
      <c r="L7728" s="14"/>
      <c r="M7728" s="14"/>
      <c r="N7728" s="14"/>
      <c r="O7728" s="14"/>
      <c r="P7728" s="14"/>
      <c r="Q7728" s="14"/>
    </row>
    <row r="7729" spans="10:17" x14ac:dyDescent="0.25">
      <c r="J7729" s="14"/>
      <c r="K7729" s="14"/>
      <c r="L7729" s="14"/>
      <c r="M7729" s="14"/>
      <c r="N7729" s="14"/>
      <c r="O7729" s="14"/>
      <c r="P7729" s="14"/>
      <c r="Q7729" s="14"/>
    </row>
    <row r="7730" spans="10:17" x14ac:dyDescent="0.25">
      <c r="J7730" s="14"/>
      <c r="K7730" s="14"/>
      <c r="L7730" s="14"/>
      <c r="M7730" s="14"/>
      <c r="N7730" s="14"/>
      <c r="O7730" s="14"/>
      <c r="P7730" s="14"/>
      <c r="Q7730" s="14"/>
    </row>
    <row r="7731" spans="10:17" x14ac:dyDescent="0.25">
      <c r="J7731" s="14"/>
      <c r="K7731" s="14"/>
      <c r="L7731" s="14"/>
      <c r="M7731" s="14"/>
      <c r="N7731" s="14"/>
      <c r="O7731" s="14"/>
      <c r="P7731" s="14"/>
      <c r="Q7731" s="14"/>
    </row>
    <row r="7732" spans="10:17" x14ac:dyDescent="0.25">
      <c r="J7732" s="14"/>
      <c r="K7732" s="14"/>
      <c r="L7732" s="14"/>
      <c r="M7732" s="14"/>
      <c r="N7732" s="14"/>
      <c r="O7732" s="14"/>
      <c r="P7732" s="14"/>
      <c r="Q7732" s="14"/>
    </row>
    <row r="7733" spans="10:17" x14ac:dyDescent="0.25">
      <c r="J7733" s="14"/>
      <c r="K7733" s="14"/>
      <c r="L7733" s="14"/>
      <c r="M7733" s="14"/>
      <c r="N7733" s="14"/>
      <c r="O7733" s="14"/>
      <c r="P7733" s="14"/>
      <c r="Q7733" s="14"/>
    </row>
    <row r="7734" spans="10:17" x14ac:dyDescent="0.25">
      <c r="J7734" s="14"/>
      <c r="K7734" s="14"/>
      <c r="L7734" s="14"/>
      <c r="M7734" s="14"/>
      <c r="N7734" s="14"/>
      <c r="O7734" s="14"/>
      <c r="P7734" s="14"/>
      <c r="Q7734" s="14"/>
    </row>
    <row r="7735" spans="10:17" x14ac:dyDescent="0.25">
      <c r="J7735" s="14"/>
      <c r="K7735" s="14"/>
      <c r="L7735" s="14"/>
      <c r="M7735" s="14"/>
      <c r="N7735" s="14"/>
      <c r="O7735" s="14"/>
      <c r="P7735" s="14"/>
      <c r="Q7735" s="14"/>
    </row>
    <row r="7736" spans="10:17" x14ac:dyDescent="0.25">
      <c r="J7736" s="14"/>
      <c r="K7736" s="14"/>
      <c r="L7736" s="14"/>
      <c r="M7736" s="14"/>
      <c r="N7736" s="14"/>
      <c r="O7736" s="14"/>
      <c r="P7736" s="14"/>
      <c r="Q7736" s="14"/>
    </row>
    <row r="7737" spans="10:17" x14ac:dyDescent="0.25">
      <c r="J7737" s="14"/>
      <c r="K7737" s="14"/>
      <c r="L7737" s="14"/>
      <c r="M7737" s="14"/>
      <c r="N7737" s="14"/>
      <c r="O7737" s="14"/>
      <c r="P7737" s="14"/>
      <c r="Q7737" s="14"/>
    </row>
    <row r="7738" spans="10:17" x14ac:dyDescent="0.25">
      <c r="J7738" s="14"/>
      <c r="K7738" s="14"/>
      <c r="L7738" s="14"/>
      <c r="M7738" s="14"/>
      <c r="N7738" s="14"/>
      <c r="O7738" s="14"/>
      <c r="P7738" s="14"/>
      <c r="Q7738" s="14"/>
    </row>
    <row r="7739" spans="10:17" x14ac:dyDescent="0.25">
      <c r="J7739" s="14"/>
      <c r="K7739" s="14"/>
      <c r="L7739" s="14"/>
      <c r="M7739" s="14"/>
      <c r="N7739" s="14"/>
      <c r="O7739" s="14"/>
      <c r="P7739" s="14"/>
      <c r="Q7739" s="14"/>
    </row>
    <row r="7740" spans="10:17" x14ac:dyDescent="0.25">
      <c r="J7740" s="14"/>
      <c r="K7740" s="14"/>
      <c r="L7740" s="14"/>
      <c r="M7740" s="14"/>
      <c r="N7740" s="14"/>
      <c r="O7740" s="14"/>
      <c r="P7740" s="14"/>
      <c r="Q7740" s="14"/>
    </row>
    <row r="7741" spans="10:17" x14ac:dyDescent="0.25">
      <c r="J7741" s="14"/>
      <c r="K7741" s="14"/>
      <c r="L7741" s="14"/>
      <c r="M7741" s="14"/>
      <c r="N7741" s="14"/>
      <c r="O7741" s="14"/>
      <c r="P7741" s="14"/>
      <c r="Q7741" s="14"/>
    </row>
    <row r="7742" spans="10:17" x14ac:dyDescent="0.25">
      <c r="J7742" s="14"/>
      <c r="K7742" s="14"/>
      <c r="L7742" s="14"/>
      <c r="M7742" s="14"/>
      <c r="N7742" s="14"/>
      <c r="O7742" s="14"/>
      <c r="P7742" s="14"/>
      <c r="Q7742" s="14"/>
    </row>
    <row r="7743" spans="10:17" x14ac:dyDescent="0.25">
      <c r="J7743" s="14"/>
      <c r="K7743" s="14"/>
      <c r="L7743" s="14"/>
      <c r="M7743" s="14"/>
      <c r="N7743" s="14"/>
      <c r="O7743" s="14"/>
      <c r="P7743" s="14"/>
      <c r="Q7743" s="14"/>
    </row>
    <row r="7744" spans="10:17" x14ac:dyDescent="0.25">
      <c r="J7744" s="14"/>
      <c r="K7744" s="14"/>
      <c r="L7744" s="14"/>
      <c r="M7744" s="14"/>
      <c r="N7744" s="14"/>
      <c r="O7744" s="14"/>
      <c r="P7744" s="14"/>
      <c r="Q7744" s="14"/>
    </row>
    <row r="7745" spans="10:17" x14ac:dyDescent="0.25">
      <c r="J7745" s="14"/>
      <c r="K7745" s="14"/>
      <c r="L7745" s="14"/>
      <c r="M7745" s="14"/>
      <c r="N7745" s="14"/>
      <c r="O7745" s="14"/>
      <c r="P7745" s="14"/>
      <c r="Q7745" s="14"/>
    </row>
    <row r="7746" spans="10:17" x14ac:dyDescent="0.25">
      <c r="J7746" s="14"/>
      <c r="K7746" s="14"/>
      <c r="L7746" s="14"/>
      <c r="M7746" s="14"/>
      <c r="N7746" s="14"/>
      <c r="O7746" s="14"/>
      <c r="P7746" s="14"/>
      <c r="Q7746" s="14"/>
    </row>
    <row r="7747" spans="10:17" x14ac:dyDescent="0.25">
      <c r="J7747" s="14"/>
      <c r="K7747" s="14"/>
      <c r="L7747" s="14"/>
      <c r="M7747" s="14"/>
      <c r="N7747" s="14"/>
      <c r="O7747" s="14"/>
      <c r="P7747" s="14"/>
      <c r="Q7747" s="14"/>
    </row>
    <row r="7748" spans="10:17" x14ac:dyDescent="0.25">
      <c r="J7748" s="14"/>
      <c r="K7748" s="14"/>
      <c r="L7748" s="14"/>
      <c r="M7748" s="14"/>
      <c r="N7748" s="14"/>
      <c r="O7748" s="14"/>
      <c r="P7748" s="14"/>
      <c r="Q7748" s="14"/>
    </row>
    <row r="7749" spans="10:17" x14ac:dyDescent="0.25">
      <c r="J7749" s="14"/>
      <c r="K7749" s="14"/>
      <c r="L7749" s="14"/>
      <c r="M7749" s="14"/>
      <c r="N7749" s="14"/>
      <c r="O7749" s="14"/>
      <c r="P7749" s="14"/>
      <c r="Q7749" s="14"/>
    </row>
    <row r="7750" spans="10:17" x14ac:dyDescent="0.25">
      <c r="J7750" s="14"/>
      <c r="K7750" s="14"/>
      <c r="L7750" s="14"/>
      <c r="M7750" s="14"/>
      <c r="N7750" s="14"/>
      <c r="O7750" s="14"/>
      <c r="P7750" s="14"/>
      <c r="Q7750" s="14"/>
    </row>
    <row r="7751" spans="10:17" x14ac:dyDescent="0.25">
      <c r="J7751" s="14"/>
      <c r="K7751" s="14"/>
      <c r="L7751" s="14"/>
      <c r="M7751" s="14"/>
      <c r="N7751" s="14"/>
      <c r="O7751" s="14"/>
      <c r="P7751" s="14"/>
      <c r="Q7751" s="14"/>
    </row>
    <row r="7752" spans="10:17" x14ac:dyDescent="0.25">
      <c r="J7752" s="14"/>
      <c r="K7752" s="14"/>
      <c r="L7752" s="14"/>
      <c r="M7752" s="14"/>
      <c r="N7752" s="14"/>
      <c r="O7752" s="14"/>
      <c r="P7752" s="14"/>
      <c r="Q7752" s="14"/>
    </row>
    <row r="7753" spans="10:17" x14ac:dyDescent="0.25">
      <c r="J7753" s="14"/>
      <c r="K7753" s="14"/>
      <c r="L7753" s="14"/>
      <c r="M7753" s="14"/>
      <c r="N7753" s="14"/>
      <c r="O7753" s="14"/>
      <c r="P7753" s="14"/>
      <c r="Q7753" s="14"/>
    </row>
    <row r="7754" spans="10:17" x14ac:dyDescent="0.25">
      <c r="J7754" s="14"/>
      <c r="K7754" s="14"/>
      <c r="L7754" s="14"/>
      <c r="M7754" s="14"/>
      <c r="N7754" s="14"/>
      <c r="O7754" s="14"/>
      <c r="P7754" s="14"/>
      <c r="Q7754" s="14"/>
    </row>
    <row r="7755" spans="10:17" x14ac:dyDescent="0.25">
      <c r="J7755" s="14"/>
      <c r="K7755" s="14"/>
      <c r="L7755" s="14"/>
      <c r="M7755" s="14"/>
      <c r="N7755" s="14"/>
      <c r="O7755" s="14"/>
      <c r="P7755" s="14"/>
      <c r="Q7755" s="14"/>
    </row>
    <row r="7756" spans="10:17" x14ac:dyDescent="0.25">
      <c r="J7756" s="14"/>
      <c r="K7756" s="14"/>
      <c r="L7756" s="14"/>
      <c r="M7756" s="14"/>
      <c r="N7756" s="14"/>
      <c r="O7756" s="14"/>
      <c r="P7756" s="14"/>
      <c r="Q7756" s="14"/>
    </row>
    <row r="7757" spans="10:17" x14ac:dyDescent="0.25">
      <c r="J7757" s="14"/>
      <c r="K7757" s="14"/>
      <c r="L7757" s="14"/>
      <c r="M7757" s="14"/>
      <c r="N7757" s="14"/>
      <c r="O7757" s="14"/>
      <c r="P7757" s="14"/>
      <c r="Q7757" s="14"/>
    </row>
    <row r="7758" spans="10:17" x14ac:dyDescent="0.25">
      <c r="J7758" s="14"/>
      <c r="K7758" s="14"/>
      <c r="L7758" s="14"/>
      <c r="M7758" s="14"/>
      <c r="N7758" s="14"/>
      <c r="O7758" s="14"/>
      <c r="P7758" s="14"/>
      <c r="Q7758" s="14"/>
    </row>
    <row r="7759" spans="10:17" x14ac:dyDescent="0.25">
      <c r="J7759" s="14"/>
      <c r="K7759" s="14"/>
      <c r="L7759" s="14"/>
      <c r="M7759" s="14"/>
      <c r="N7759" s="14"/>
      <c r="O7759" s="14"/>
      <c r="P7759" s="14"/>
      <c r="Q7759" s="14"/>
    </row>
    <row r="7760" spans="10:17" x14ac:dyDescent="0.25">
      <c r="J7760" s="14"/>
      <c r="K7760" s="14"/>
      <c r="L7760" s="14"/>
      <c r="M7760" s="14"/>
      <c r="N7760" s="14"/>
      <c r="O7760" s="14"/>
      <c r="P7760" s="14"/>
      <c r="Q7760" s="14"/>
    </row>
    <row r="7761" spans="10:17" x14ac:dyDescent="0.25">
      <c r="J7761" s="14"/>
      <c r="K7761" s="14"/>
      <c r="L7761" s="14"/>
      <c r="M7761" s="14"/>
      <c r="N7761" s="14"/>
      <c r="O7761" s="14"/>
      <c r="P7761" s="14"/>
      <c r="Q7761" s="14"/>
    </row>
    <row r="7762" spans="10:17" x14ac:dyDescent="0.25">
      <c r="J7762" s="14"/>
      <c r="K7762" s="14"/>
      <c r="L7762" s="14"/>
      <c r="M7762" s="14"/>
      <c r="N7762" s="14"/>
      <c r="O7762" s="14"/>
      <c r="P7762" s="14"/>
      <c r="Q7762" s="14"/>
    </row>
    <row r="7763" spans="10:17" x14ac:dyDescent="0.25">
      <c r="J7763" s="14"/>
      <c r="K7763" s="14"/>
      <c r="L7763" s="14"/>
      <c r="M7763" s="14"/>
      <c r="N7763" s="14"/>
      <c r="O7763" s="14"/>
      <c r="P7763" s="14"/>
      <c r="Q7763" s="14"/>
    </row>
    <row r="7764" spans="10:17" x14ac:dyDescent="0.25">
      <c r="J7764" s="14"/>
      <c r="K7764" s="14"/>
      <c r="L7764" s="14"/>
      <c r="M7764" s="14"/>
      <c r="N7764" s="14"/>
      <c r="O7764" s="14"/>
      <c r="P7764" s="14"/>
      <c r="Q7764" s="14"/>
    </row>
    <row r="7765" spans="10:17" x14ac:dyDescent="0.25">
      <c r="J7765" s="14"/>
      <c r="K7765" s="14"/>
      <c r="L7765" s="14"/>
      <c r="M7765" s="14"/>
      <c r="N7765" s="14"/>
      <c r="O7765" s="14"/>
      <c r="P7765" s="14"/>
      <c r="Q7765" s="14"/>
    </row>
    <row r="7766" spans="10:17" x14ac:dyDescent="0.25">
      <c r="J7766" s="14"/>
      <c r="K7766" s="14"/>
      <c r="L7766" s="14"/>
      <c r="M7766" s="14"/>
      <c r="N7766" s="14"/>
      <c r="O7766" s="14"/>
      <c r="P7766" s="14"/>
      <c r="Q7766" s="14"/>
    </row>
    <row r="7767" spans="10:17" x14ac:dyDescent="0.25">
      <c r="J7767" s="14"/>
      <c r="K7767" s="14"/>
      <c r="L7767" s="14"/>
      <c r="M7767" s="14"/>
      <c r="N7767" s="14"/>
      <c r="O7767" s="14"/>
      <c r="P7767" s="14"/>
      <c r="Q7767" s="14"/>
    </row>
    <row r="7768" spans="10:17" x14ac:dyDescent="0.25">
      <c r="J7768" s="14"/>
      <c r="K7768" s="14"/>
      <c r="L7768" s="14"/>
      <c r="M7768" s="14"/>
      <c r="N7768" s="14"/>
      <c r="O7768" s="14"/>
      <c r="P7768" s="14"/>
      <c r="Q7768" s="14"/>
    </row>
    <row r="7769" spans="10:17" x14ac:dyDescent="0.25">
      <c r="J7769" s="14"/>
      <c r="K7769" s="14"/>
      <c r="L7769" s="14"/>
      <c r="M7769" s="14"/>
      <c r="N7769" s="14"/>
      <c r="O7769" s="14"/>
      <c r="P7769" s="14"/>
      <c r="Q7769" s="14"/>
    </row>
    <row r="7770" spans="10:17" x14ac:dyDescent="0.25">
      <c r="J7770" s="14"/>
      <c r="K7770" s="14"/>
      <c r="L7770" s="14"/>
      <c r="M7770" s="14"/>
      <c r="N7770" s="14"/>
      <c r="O7770" s="14"/>
      <c r="P7770" s="14"/>
      <c r="Q7770" s="14"/>
    </row>
    <row r="7771" spans="10:17" x14ac:dyDescent="0.25">
      <c r="J7771" s="14"/>
      <c r="K7771" s="14"/>
      <c r="L7771" s="14"/>
      <c r="M7771" s="14"/>
      <c r="N7771" s="14"/>
      <c r="O7771" s="14"/>
      <c r="P7771" s="14"/>
      <c r="Q7771" s="14"/>
    </row>
    <row r="7772" spans="10:17" x14ac:dyDescent="0.25">
      <c r="J7772" s="14"/>
      <c r="K7772" s="14"/>
      <c r="L7772" s="14"/>
      <c r="M7772" s="14"/>
      <c r="N7772" s="14"/>
      <c r="O7772" s="14"/>
      <c r="P7772" s="14"/>
      <c r="Q7772" s="14"/>
    </row>
    <row r="7773" spans="10:17" x14ac:dyDescent="0.25">
      <c r="J7773" s="14"/>
      <c r="K7773" s="14"/>
      <c r="L7773" s="14"/>
      <c r="M7773" s="14"/>
      <c r="N7773" s="14"/>
      <c r="O7773" s="14"/>
      <c r="P7773" s="14"/>
      <c r="Q7773" s="14"/>
    </row>
    <row r="7774" spans="10:17" x14ac:dyDescent="0.25">
      <c r="J7774" s="14"/>
      <c r="K7774" s="14"/>
      <c r="L7774" s="14"/>
      <c r="M7774" s="14"/>
      <c r="N7774" s="14"/>
      <c r="O7774" s="14"/>
      <c r="P7774" s="14"/>
      <c r="Q7774" s="14"/>
    </row>
    <row r="7775" spans="10:17" x14ac:dyDescent="0.25">
      <c r="J7775" s="14"/>
      <c r="K7775" s="14"/>
      <c r="L7775" s="14"/>
      <c r="M7775" s="14"/>
      <c r="N7775" s="14"/>
      <c r="O7775" s="14"/>
      <c r="P7775" s="14"/>
      <c r="Q7775" s="14"/>
    </row>
    <row r="7776" spans="10:17" x14ac:dyDescent="0.25">
      <c r="J7776" s="14"/>
      <c r="K7776" s="14"/>
      <c r="L7776" s="14"/>
      <c r="M7776" s="14"/>
      <c r="N7776" s="14"/>
      <c r="O7776" s="14"/>
      <c r="P7776" s="14"/>
      <c r="Q7776" s="14"/>
    </row>
    <row r="7777" spans="10:17" x14ac:dyDescent="0.25">
      <c r="J7777" s="14"/>
      <c r="K7777" s="14"/>
      <c r="L7777" s="14"/>
      <c r="M7777" s="14"/>
      <c r="N7777" s="14"/>
      <c r="O7777" s="14"/>
      <c r="P7777" s="14"/>
      <c r="Q7777" s="14"/>
    </row>
    <row r="7778" spans="10:17" x14ac:dyDescent="0.25">
      <c r="J7778" s="14"/>
      <c r="K7778" s="14"/>
      <c r="L7778" s="14"/>
      <c r="M7778" s="14"/>
      <c r="N7778" s="14"/>
      <c r="O7778" s="14"/>
      <c r="P7778" s="14"/>
      <c r="Q7778" s="14"/>
    </row>
    <row r="7779" spans="10:17" x14ac:dyDescent="0.25">
      <c r="J7779" s="14"/>
      <c r="K7779" s="14"/>
      <c r="L7779" s="14"/>
      <c r="M7779" s="14"/>
      <c r="N7779" s="14"/>
      <c r="O7779" s="14"/>
      <c r="P7779" s="14"/>
      <c r="Q7779" s="14"/>
    </row>
    <row r="7780" spans="10:17" x14ac:dyDescent="0.25">
      <c r="J7780" s="14"/>
      <c r="K7780" s="14"/>
      <c r="L7780" s="14"/>
      <c r="M7780" s="14"/>
      <c r="N7780" s="14"/>
      <c r="O7780" s="14"/>
      <c r="P7780" s="14"/>
      <c r="Q7780" s="14"/>
    </row>
    <row r="7781" spans="10:17" x14ac:dyDescent="0.25">
      <c r="J7781" s="14"/>
      <c r="K7781" s="14"/>
      <c r="L7781" s="14"/>
      <c r="M7781" s="14"/>
      <c r="N7781" s="14"/>
      <c r="O7781" s="14"/>
      <c r="P7781" s="14"/>
      <c r="Q7781" s="14"/>
    </row>
    <row r="7782" spans="10:17" x14ac:dyDescent="0.25">
      <c r="J7782" s="14"/>
      <c r="K7782" s="14"/>
      <c r="L7782" s="14"/>
      <c r="M7782" s="14"/>
      <c r="N7782" s="14"/>
      <c r="O7782" s="14"/>
      <c r="P7782" s="14"/>
      <c r="Q7782" s="14"/>
    </row>
    <row r="7783" spans="10:17" x14ac:dyDescent="0.25">
      <c r="J7783" s="14"/>
      <c r="K7783" s="14"/>
      <c r="L7783" s="14"/>
      <c r="M7783" s="14"/>
      <c r="N7783" s="14"/>
      <c r="O7783" s="14"/>
      <c r="P7783" s="14"/>
      <c r="Q7783" s="14"/>
    </row>
    <row r="7784" spans="10:17" x14ac:dyDescent="0.25">
      <c r="J7784" s="14"/>
      <c r="K7784" s="14"/>
      <c r="L7784" s="14"/>
      <c r="M7784" s="14"/>
      <c r="N7784" s="14"/>
      <c r="O7784" s="14"/>
      <c r="P7784" s="14"/>
      <c r="Q7784" s="14"/>
    </row>
    <row r="7785" spans="10:17" x14ac:dyDescent="0.25">
      <c r="J7785" s="14"/>
      <c r="K7785" s="14"/>
      <c r="L7785" s="14"/>
      <c r="M7785" s="14"/>
      <c r="N7785" s="14"/>
      <c r="O7785" s="14"/>
      <c r="P7785" s="14"/>
      <c r="Q7785" s="14"/>
    </row>
    <row r="7786" spans="10:17" x14ac:dyDescent="0.25">
      <c r="J7786" s="14"/>
      <c r="K7786" s="14"/>
      <c r="L7786" s="14"/>
      <c r="M7786" s="14"/>
      <c r="N7786" s="14"/>
      <c r="O7786" s="14"/>
      <c r="P7786" s="14"/>
      <c r="Q7786" s="14"/>
    </row>
    <row r="7787" spans="10:17" x14ac:dyDescent="0.25">
      <c r="J7787" s="14"/>
      <c r="K7787" s="14"/>
      <c r="L7787" s="14"/>
      <c r="M7787" s="14"/>
      <c r="N7787" s="14"/>
      <c r="O7787" s="14"/>
      <c r="P7787" s="14"/>
      <c r="Q7787" s="14"/>
    </row>
    <row r="7788" spans="10:17" x14ac:dyDescent="0.25">
      <c r="J7788" s="14"/>
      <c r="K7788" s="14"/>
      <c r="L7788" s="14"/>
      <c r="M7788" s="14"/>
      <c r="N7788" s="14"/>
      <c r="O7788" s="14"/>
      <c r="P7788" s="14"/>
      <c r="Q7788" s="14"/>
    </row>
    <row r="7789" spans="10:17" x14ac:dyDescent="0.25">
      <c r="J7789" s="14"/>
      <c r="K7789" s="14"/>
      <c r="L7789" s="14"/>
      <c r="M7789" s="14"/>
      <c r="N7789" s="14"/>
      <c r="O7789" s="14"/>
      <c r="P7789" s="14"/>
      <c r="Q7789" s="14"/>
    </row>
    <row r="7790" spans="10:17" x14ac:dyDescent="0.25">
      <c r="J7790" s="14"/>
      <c r="K7790" s="14"/>
      <c r="L7790" s="14"/>
      <c r="M7790" s="14"/>
      <c r="N7790" s="14"/>
      <c r="O7790" s="14"/>
      <c r="P7790" s="14"/>
      <c r="Q7790" s="14"/>
    </row>
    <row r="7791" spans="10:17" x14ac:dyDescent="0.25">
      <c r="J7791" s="14"/>
      <c r="K7791" s="14"/>
      <c r="L7791" s="14"/>
      <c r="M7791" s="14"/>
      <c r="N7791" s="14"/>
      <c r="O7791" s="14"/>
      <c r="P7791" s="14"/>
      <c r="Q7791" s="14"/>
    </row>
    <row r="7792" spans="10:17" x14ac:dyDescent="0.25">
      <c r="J7792" s="14"/>
      <c r="K7792" s="14"/>
      <c r="L7792" s="14"/>
      <c r="M7792" s="14"/>
      <c r="N7792" s="14"/>
      <c r="O7792" s="14"/>
      <c r="P7792" s="14"/>
      <c r="Q7792" s="14"/>
    </row>
    <row r="7793" spans="10:17" x14ac:dyDescent="0.25">
      <c r="J7793" s="14"/>
      <c r="K7793" s="14"/>
      <c r="L7793" s="14"/>
      <c r="M7793" s="14"/>
      <c r="N7793" s="14"/>
      <c r="O7793" s="14"/>
      <c r="P7793" s="14"/>
      <c r="Q7793" s="14"/>
    </row>
    <row r="7794" spans="10:17" x14ac:dyDescent="0.25">
      <c r="J7794" s="14"/>
      <c r="K7794" s="14"/>
      <c r="L7794" s="14"/>
      <c r="M7794" s="14"/>
      <c r="N7794" s="14"/>
      <c r="O7794" s="14"/>
      <c r="P7794" s="14"/>
      <c r="Q7794" s="14"/>
    </row>
    <row r="7795" spans="10:17" x14ac:dyDescent="0.25">
      <c r="J7795" s="14"/>
      <c r="K7795" s="14"/>
      <c r="L7795" s="14"/>
      <c r="M7795" s="14"/>
      <c r="N7795" s="14"/>
      <c r="O7795" s="14"/>
      <c r="P7795" s="14"/>
      <c r="Q7795" s="14"/>
    </row>
    <row r="7796" spans="10:17" x14ac:dyDescent="0.25">
      <c r="J7796" s="14"/>
      <c r="K7796" s="14"/>
      <c r="L7796" s="14"/>
      <c r="M7796" s="14"/>
      <c r="N7796" s="14"/>
      <c r="O7796" s="14"/>
      <c r="P7796" s="14"/>
      <c r="Q7796" s="14"/>
    </row>
    <row r="7797" spans="10:17" x14ac:dyDescent="0.25">
      <c r="J7797" s="14"/>
      <c r="K7797" s="14"/>
      <c r="L7797" s="14"/>
      <c r="M7797" s="14"/>
      <c r="N7797" s="14"/>
      <c r="O7797" s="14"/>
      <c r="P7797" s="14"/>
      <c r="Q7797" s="14"/>
    </row>
    <row r="7798" spans="10:17" x14ac:dyDescent="0.25">
      <c r="J7798" s="14"/>
      <c r="K7798" s="14"/>
      <c r="L7798" s="14"/>
      <c r="M7798" s="14"/>
      <c r="N7798" s="14"/>
      <c r="O7798" s="14"/>
      <c r="P7798" s="14"/>
      <c r="Q7798" s="14"/>
    </row>
    <row r="7799" spans="10:17" x14ac:dyDescent="0.25">
      <c r="J7799" s="14"/>
      <c r="K7799" s="14"/>
      <c r="L7799" s="14"/>
      <c r="M7799" s="14"/>
      <c r="N7799" s="14"/>
      <c r="O7799" s="14"/>
      <c r="P7799" s="14"/>
      <c r="Q7799" s="14"/>
    </row>
    <row r="7800" spans="10:17" x14ac:dyDescent="0.25">
      <c r="J7800" s="14"/>
      <c r="K7800" s="14"/>
      <c r="L7800" s="14"/>
      <c r="M7800" s="14"/>
      <c r="N7800" s="14"/>
      <c r="O7800" s="14"/>
      <c r="P7800" s="14"/>
      <c r="Q7800" s="14"/>
    </row>
    <row r="7801" spans="10:17" x14ac:dyDescent="0.25">
      <c r="J7801" s="14"/>
      <c r="K7801" s="14"/>
      <c r="L7801" s="14"/>
      <c r="M7801" s="14"/>
      <c r="N7801" s="14"/>
      <c r="O7801" s="14"/>
      <c r="P7801" s="14"/>
      <c r="Q7801" s="14"/>
    </row>
    <row r="7802" spans="10:17" x14ac:dyDescent="0.25">
      <c r="J7802" s="14"/>
      <c r="K7802" s="14"/>
      <c r="L7802" s="14"/>
      <c r="M7802" s="14"/>
      <c r="N7802" s="14"/>
      <c r="O7802" s="14"/>
      <c r="P7802" s="14"/>
      <c r="Q7802" s="14"/>
    </row>
    <row r="7803" spans="10:17" x14ac:dyDescent="0.25">
      <c r="J7803" s="14"/>
      <c r="K7803" s="14"/>
      <c r="L7803" s="14"/>
      <c r="M7803" s="14"/>
      <c r="N7803" s="14"/>
      <c r="O7803" s="14"/>
      <c r="P7803" s="14"/>
      <c r="Q7803" s="14"/>
    </row>
    <row r="7804" spans="10:17" x14ac:dyDescent="0.25">
      <c r="J7804" s="14"/>
      <c r="K7804" s="14"/>
      <c r="L7804" s="14"/>
      <c r="M7804" s="14"/>
      <c r="N7804" s="14"/>
      <c r="O7804" s="14"/>
      <c r="P7804" s="14"/>
      <c r="Q7804" s="14"/>
    </row>
    <row r="7805" spans="10:17" x14ac:dyDescent="0.25">
      <c r="J7805" s="14"/>
      <c r="K7805" s="14"/>
      <c r="L7805" s="14"/>
      <c r="M7805" s="14"/>
      <c r="N7805" s="14"/>
      <c r="O7805" s="14"/>
      <c r="P7805" s="14"/>
      <c r="Q7805" s="14"/>
    </row>
    <row r="7806" spans="10:17" x14ac:dyDescent="0.25">
      <c r="J7806" s="14"/>
      <c r="K7806" s="14"/>
      <c r="L7806" s="14"/>
      <c r="M7806" s="14"/>
      <c r="N7806" s="14"/>
      <c r="O7806" s="14"/>
      <c r="P7806" s="14"/>
      <c r="Q7806" s="14"/>
    </row>
    <row r="7807" spans="10:17" x14ac:dyDescent="0.25">
      <c r="J7807" s="14"/>
      <c r="K7807" s="14"/>
      <c r="L7807" s="14"/>
      <c r="M7807" s="14"/>
      <c r="N7807" s="14"/>
      <c r="O7807" s="14"/>
      <c r="P7807" s="14"/>
      <c r="Q7807" s="14"/>
    </row>
    <row r="7808" spans="10:17" x14ac:dyDescent="0.25">
      <c r="J7808" s="14"/>
      <c r="K7808" s="14"/>
      <c r="L7808" s="14"/>
      <c r="M7808" s="14"/>
      <c r="N7808" s="14"/>
      <c r="O7808" s="14"/>
      <c r="P7808" s="14"/>
      <c r="Q7808" s="14"/>
    </row>
    <row r="7809" spans="10:17" x14ac:dyDescent="0.25">
      <c r="J7809" s="14"/>
      <c r="K7809" s="14"/>
      <c r="L7809" s="14"/>
      <c r="M7809" s="14"/>
      <c r="N7809" s="14"/>
      <c r="O7809" s="14"/>
      <c r="P7809" s="14"/>
      <c r="Q7809" s="14"/>
    </row>
    <row r="7810" spans="10:17" x14ac:dyDescent="0.25">
      <c r="J7810" s="14"/>
      <c r="K7810" s="14"/>
      <c r="L7810" s="14"/>
      <c r="M7810" s="14"/>
      <c r="N7810" s="14"/>
      <c r="O7810" s="14"/>
      <c r="P7810" s="14"/>
      <c r="Q7810" s="14"/>
    </row>
    <row r="7811" spans="10:17" x14ac:dyDescent="0.25">
      <c r="J7811" s="14"/>
      <c r="K7811" s="14"/>
      <c r="L7811" s="14"/>
      <c r="M7811" s="14"/>
      <c r="N7811" s="14"/>
      <c r="O7811" s="14"/>
      <c r="P7811" s="14"/>
      <c r="Q7811" s="14"/>
    </row>
    <row r="7812" spans="10:17" x14ac:dyDescent="0.25">
      <c r="J7812" s="14"/>
      <c r="K7812" s="14"/>
      <c r="L7812" s="14"/>
      <c r="M7812" s="14"/>
      <c r="N7812" s="14"/>
      <c r="O7812" s="14"/>
      <c r="P7812" s="14"/>
      <c r="Q7812" s="14"/>
    </row>
    <row r="7813" spans="10:17" x14ac:dyDescent="0.25">
      <c r="J7813" s="14"/>
      <c r="K7813" s="14"/>
      <c r="L7813" s="14"/>
      <c r="M7813" s="14"/>
      <c r="N7813" s="14"/>
      <c r="O7813" s="14"/>
      <c r="P7813" s="14"/>
      <c r="Q7813" s="14"/>
    </row>
    <row r="7814" spans="10:17" x14ac:dyDescent="0.25">
      <c r="J7814" s="14"/>
      <c r="K7814" s="14"/>
      <c r="L7814" s="14"/>
      <c r="M7814" s="14"/>
      <c r="N7814" s="14"/>
      <c r="O7814" s="14"/>
      <c r="P7814" s="14"/>
      <c r="Q7814" s="14"/>
    </row>
    <row r="7815" spans="10:17" x14ac:dyDescent="0.25">
      <c r="J7815" s="14"/>
      <c r="K7815" s="14"/>
      <c r="L7815" s="14"/>
      <c r="M7815" s="14"/>
      <c r="N7815" s="14"/>
      <c r="O7815" s="14"/>
      <c r="P7815" s="14"/>
      <c r="Q7815" s="14"/>
    </row>
    <row r="7816" spans="10:17" x14ac:dyDescent="0.25">
      <c r="J7816" s="14"/>
      <c r="K7816" s="14"/>
      <c r="L7816" s="14"/>
      <c r="M7816" s="14"/>
      <c r="N7816" s="14"/>
      <c r="O7816" s="14"/>
      <c r="P7816" s="14"/>
      <c r="Q7816" s="14"/>
    </row>
    <row r="7817" spans="10:17" x14ac:dyDescent="0.25">
      <c r="J7817" s="14"/>
      <c r="K7817" s="14"/>
      <c r="L7817" s="14"/>
      <c r="M7817" s="14"/>
      <c r="N7817" s="14"/>
      <c r="O7817" s="14"/>
      <c r="P7817" s="14"/>
      <c r="Q7817" s="14"/>
    </row>
    <row r="7818" spans="10:17" x14ac:dyDescent="0.25">
      <c r="J7818" s="14"/>
      <c r="K7818" s="14"/>
      <c r="L7818" s="14"/>
      <c r="M7818" s="14"/>
      <c r="N7818" s="14"/>
      <c r="O7818" s="14"/>
      <c r="P7818" s="14"/>
      <c r="Q7818" s="14"/>
    </row>
    <row r="7819" spans="10:17" x14ac:dyDescent="0.25">
      <c r="J7819" s="14"/>
      <c r="K7819" s="14"/>
      <c r="L7819" s="14"/>
      <c r="M7819" s="14"/>
      <c r="N7819" s="14"/>
      <c r="O7819" s="14"/>
      <c r="P7819" s="14"/>
      <c r="Q7819" s="14"/>
    </row>
    <row r="7820" spans="10:17" x14ac:dyDescent="0.25">
      <c r="J7820" s="14"/>
      <c r="K7820" s="14"/>
      <c r="L7820" s="14"/>
      <c r="M7820" s="14"/>
      <c r="N7820" s="14"/>
      <c r="O7820" s="14"/>
      <c r="P7820" s="14"/>
      <c r="Q7820" s="14"/>
    </row>
    <row r="7821" spans="10:17" x14ac:dyDescent="0.25">
      <c r="J7821" s="14"/>
      <c r="K7821" s="14"/>
      <c r="L7821" s="14"/>
      <c r="M7821" s="14"/>
      <c r="N7821" s="14"/>
      <c r="O7821" s="14"/>
      <c r="P7821" s="14"/>
      <c r="Q7821" s="14"/>
    </row>
    <row r="7822" spans="10:17" x14ac:dyDescent="0.25">
      <c r="J7822" s="14"/>
      <c r="K7822" s="14"/>
      <c r="L7822" s="14"/>
      <c r="M7822" s="14"/>
      <c r="N7822" s="14"/>
      <c r="O7822" s="14"/>
      <c r="P7822" s="14"/>
      <c r="Q7822" s="14"/>
    </row>
    <row r="7823" spans="10:17" x14ac:dyDescent="0.25">
      <c r="J7823" s="14"/>
      <c r="K7823" s="14"/>
      <c r="L7823" s="14"/>
      <c r="M7823" s="14"/>
      <c r="N7823" s="14"/>
      <c r="O7823" s="14"/>
      <c r="P7823" s="14"/>
      <c r="Q7823" s="14"/>
    </row>
    <row r="7824" spans="10:17" x14ac:dyDescent="0.25">
      <c r="J7824" s="14"/>
      <c r="K7824" s="14"/>
      <c r="L7824" s="14"/>
      <c r="M7824" s="14"/>
      <c r="N7824" s="14"/>
      <c r="O7824" s="14"/>
      <c r="P7824" s="14"/>
      <c r="Q7824" s="14"/>
    </row>
    <row r="7825" spans="10:17" x14ac:dyDescent="0.25">
      <c r="J7825" s="14"/>
      <c r="K7825" s="14"/>
      <c r="L7825" s="14"/>
      <c r="M7825" s="14"/>
      <c r="N7825" s="14"/>
      <c r="O7825" s="14"/>
      <c r="P7825" s="14"/>
      <c r="Q7825" s="14"/>
    </row>
    <row r="7826" spans="10:17" x14ac:dyDescent="0.25">
      <c r="J7826" s="14"/>
      <c r="K7826" s="14"/>
      <c r="L7826" s="14"/>
      <c r="M7826" s="14"/>
      <c r="N7826" s="14"/>
      <c r="O7826" s="14"/>
      <c r="P7826" s="14"/>
      <c r="Q7826" s="14"/>
    </row>
    <row r="7827" spans="10:17" x14ac:dyDescent="0.25">
      <c r="J7827" s="14"/>
      <c r="K7827" s="14"/>
      <c r="L7827" s="14"/>
      <c r="M7827" s="14"/>
      <c r="N7827" s="14"/>
      <c r="O7827" s="14"/>
      <c r="P7827" s="14"/>
      <c r="Q7827" s="14"/>
    </row>
    <row r="7828" spans="10:17" x14ac:dyDescent="0.25">
      <c r="J7828" s="14"/>
      <c r="K7828" s="14"/>
      <c r="L7828" s="14"/>
      <c r="M7828" s="14"/>
      <c r="N7828" s="14"/>
      <c r="O7828" s="14"/>
      <c r="P7828" s="14"/>
      <c r="Q7828" s="14"/>
    </row>
    <row r="7829" spans="10:17" x14ac:dyDescent="0.25">
      <c r="J7829" s="14"/>
      <c r="K7829" s="14"/>
      <c r="L7829" s="14"/>
      <c r="M7829" s="14"/>
      <c r="N7829" s="14"/>
      <c r="O7829" s="14"/>
      <c r="P7829" s="14"/>
      <c r="Q7829" s="14"/>
    </row>
    <row r="7830" spans="10:17" x14ac:dyDescent="0.25">
      <c r="J7830" s="14"/>
      <c r="K7830" s="14"/>
      <c r="L7830" s="14"/>
      <c r="M7830" s="14"/>
      <c r="N7830" s="14"/>
      <c r="O7830" s="14"/>
      <c r="P7830" s="14"/>
      <c r="Q7830" s="14"/>
    </row>
    <row r="7831" spans="10:17" x14ac:dyDescent="0.25">
      <c r="J7831" s="14"/>
      <c r="K7831" s="14"/>
      <c r="L7831" s="14"/>
      <c r="M7831" s="14"/>
      <c r="N7831" s="14"/>
      <c r="O7831" s="14"/>
      <c r="P7831" s="14"/>
      <c r="Q7831" s="14"/>
    </row>
    <row r="7832" spans="10:17" x14ac:dyDescent="0.25">
      <c r="J7832" s="14"/>
      <c r="K7832" s="14"/>
      <c r="L7832" s="14"/>
      <c r="M7832" s="14"/>
      <c r="N7832" s="14"/>
      <c r="O7832" s="14"/>
      <c r="P7832" s="14"/>
      <c r="Q7832" s="14"/>
    </row>
    <row r="7833" spans="10:17" x14ac:dyDescent="0.25">
      <c r="J7833" s="14"/>
      <c r="K7833" s="14"/>
      <c r="L7833" s="14"/>
      <c r="M7833" s="14"/>
      <c r="N7833" s="14"/>
      <c r="O7833" s="14"/>
      <c r="P7833" s="14"/>
      <c r="Q7833" s="14"/>
    </row>
    <row r="7834" spans="10:17" x14ac:dyDescent="0.25">
      <c r="J7834" s="14"/>
      <c r="K7834" s="14"/>
      <c r="L7834" s="14"/>
      <c r="M7834" s="14"/>
      <c r="N7834" s="14"/>
      <c r="O7834" s="14"/>
      <c r="P7834" s="14"/>
      <c r="Q7834" s="14"/>
    </row>
    <row r="7835" spans="10:17" x14ac:dyDescent="0.25">
      <c r="J7835" s="14"/>
      <c r="K7835" s="14"/>
      <c r="L7835" s="14"/>
      <c r="M7835" s="14"/>
      <c r="N7835" s="14"/>
      <c r="O7835" s="14"/>
      <c r="P7835" s="14"/>
      <c r="Q7835" s="14"/>
    </row>
    <row r="7836" spans="10:17" x14ac:dyDescent="0.25">
      <c r="J7836" s="14"/>
      <c r="K7836" s="14"/>
      <c r="L7836" s="14"/>
      <c r="M7836" s="14"/>
      <c r="N7836" s="14"/>
      <c r="O7836" s="14"/>
      <c r="P7836" s="14"/>
      <c r="Q7836" s="14"/>
    </row>
    <row r="7837" spans="10:17" x14ac:dyDescent="0.25">
      <c r="J7837" s="14"/>
      <c r="K7837" s="14"/>
      <c r="L7837" s="14"/>
      <c r="M7837" s="14"/>
      <c r="N7837" s="14"/>
      <c r="O7837" s="14"/>
      <c r="P7837" s="14"/>
      <c r="Q7837" s="14"/>
    </row>
    <row r="7838" spans="10:17" x14ac:dyDescent="0.25">
      <c r="J7838" s="14"/>
      <c r="K7838" s="14"/>
      <c r="L7838" s="14"/>
      <c r="M7838" s="14"/>
      <c r="N7838" s="14"/>
      <c r="O7838" s="14"/>
      <c r="P7838" s="14"/>
      <c r="Q7838" s="14"/>
    </row>
    <row r="7839" spans="10:17" x14ac:dyDescent="0.25">
      <c r="J7839" s="14"/>
      <c r="K7839" s="14"/>
      <c r="L7839" s="14"/>
      <c r="M7839" s="14"/>
      <c r="N7839" s="14"/>
      <c r="O7839" s="14"/>
      <c r="P7839" s="14"/>
      <c r="Q7839" s="14"/>
    </row>
    <row r="7840" spans="10:17" x14ac:dyDescent="0.25">
      <c r="J7840" s="14"/>
      <c r="K7840" s="14"/>
      <c r="L7840" s="14"/>
      <c r="M7840" s="14"/>
      <c r="N7840" s="14"/>
      <c r="O7840" s="14"/>
      <c r="P7840" s="14"/>
      <c r="Q7840" s="14"/>
    </row>
    <row r="7841" spans="10:17" x14ac:dyDescent="0.25">
      <c r="J7841" s="14"/>
      <c r="K7841" s="14"/>
      <c r="L7841" s="14"/>
      <c r="M7841" s="14"/>
      <c r="N7841" s="14"/>
      <c r="O7841" s="14"/>
      <c r="P7841" s="14"/>
      <c r="Q7841" s="14"/>
    </row>
    <row r="7842" spans="10:17" x14ac:dyDescent="0.25">
      <c r="J7842" s="14"/>
      <c r="K7842" s="14"/>
      <c r="L7842" s="14"/>
      <c r="M7842" s="14"/>
      <c r="N7842" s="14"/>
      <c r="O7842" s="14"/>
      <c r="P7842" s="14"/>
      <c r="Q7842" s="14"/>
    </row>
    <row r="7843" spans="10:17" x14ac:dyDescent="0.25">
      <c r="J7843" s="14"/>
      <c r="K7843" s="14"/>
      <c r="L7843" s="14"/>
      <c r="M7843" s="14"/>
      <c r="N7843" s="14"/>
      <c r="O7843" s="14"/>
      <c r="P7843" s="14"/>
      <c r="Q7843" s="14"/>
    </row>
    <row r="7844" spans="10:17" x14ac:dyDescent="0.25">
      <c r="J7844" s="14"/>
      <c r="K7844" s="14"/>
      <c r="L7844" s="14"/>
      <c r="M7844" s="14"/>
      <c r="N7844" s="14"/>
      <c r="O7844" s="14"/>
      <c r="P7844" s="14"/>
      <c r="Q7844" s="14"/>
    </row>
    <row r="7845" spans="10:17" x14ac:dyDescent="0.25">
      <c r="J7845" s="14"/>
      <c r="K7845" s="14"/>
      <c r="L7845" s="14"/>
      <c r="M7845" s="14"/>
      <c r="N7845" s="14"/>
      <c r="O7845" s="14"/>
      <c r="P7845" s="14"/>
      <c r="Q7845" s="14"/>
    </row>
    <row r="7846" spans="10:17" x14ac:dyDescent="0.25">
      <c r="J7846" s="14"/>
      <c r="K7846" s="14"/>
      <c r="L7846" s="14"/>
      <c r="M7846" s="14"/>
      <c r="N7846" s="14"/>
      <c r="O7846" s="14"/>
      <c r="P7846" s="14"/>
      <c r="Q7846" s="14"/>
    </row>
    <row r="7847" spans="10:17" x14ac:dyDescent="0.25">
      <c r="J7847" s="14"/>
      <c r="K7847" s="14"/>
      <c r="L7847" s="14"/>
      <c r="M7847" s="14"/>
      <c r="N7847" s="14"/>
      <c r="O7847" s="14"/>
      <c r="P7847" s="14"/>
      <c r="Q7847" s="14"/>
    </row>
    <row r="7848" spans="10:17" x14ac:dyDescent="0.25">
      <c r="J7848" s="14"/>
      <c r="K7848" s="14"/>
      <c r="L7848" s="14"/>
      <c r="M7848" s="14"/>
      <c r="N7848" s="14"/>
      <c r="O7848" s="14"/>
      <c r="P7848" s="14"/>
      <c r="Q7848" s="14"/>
    </row>
    <row r="7849" spans="10:17" x14ac:dyDescent="0.25">
      <c r="J7849" s="14"/>
      <c r="K7849" s="14"/>
      <c r="L7849" s="14"/>
      <c r="M7849" s="14"/>
      <c r="N7849" s="14"/>
      <c r="O7849" s="14"/>
      <c r="P7849" s="14"/>
      <c r="Q7849" s="14"/>
    </row>
    <row r="7850" spans="10:17" x14ac:dyDescent="0.25">
      <c r="J7850" s="14"/>
      <c r="K7850" s="14"/>
      <c r="L7850" s="14"/>
      <c r="M7850" s="14"/>
      <c r="N7850" s="14"/>
      <c r="O7850" s="14"/>
      <c r="P7850" s="14"/>
      <c r="Q7850" s="14"/>
    </row>
    <row r="7851" spans="10:17" x14ac:dyDescent="0.25">
      <c r="J7851" s="14"/>
      <c r="K7851" s="14"/>
      <c r="L7851" s="14"/>
      <c r="M7851" s="14"/>
      <c r="N7851" s="14"/>
      <c r="O7851" s="14"/>
      <c r="P7851" s="14"/>
      <c r="Q7851" s="14"/>
    </row>
    <row r="7852" spans="10:17" x14ac:dyDescent="0.25">
      <c r="J7852" s="14"/>
      <c r="K7852" s="14"/>
      <c r="L7852" s="14"/>
      <c r="M7852" s="14"/>
      <c r="N7852" s="14"/>
      <c r="O7852" s="14"/>
      <c r="P7852" s="14"/>
      <c r="Q7852" s="14"/>
    </row>
    <row r="7853" spans="10:17" x14ac:dyDescent="0.25">
      <c r="J7853" s="14"/>
      <c r="K7853" s="14"/>
      <c r="L7853" s="14"/>
      <c r="M7853" s="14"/>
      <c r="N7853" s="14"/>
      <c r="O7853" s="14"/>
      <c r="P7853" s="14"/>
      <c r="Q7853" s="14"/>
    </row>
    <row r="7854" spans="10:17" x14ac:dyDescent="0.25">
      <c r="J7854" s="14"/>
      <c r="K7854" s="14"/>
      <c r="L7854" s="14"/>
      <c r="M7854" s="14"/>
      <c r="N7854" s="14"/>
      <c r="O7854" s="14"/>
      <c r="P7854" s="14"/>
      <c r="Q7854" s="14"/>
    </row>
    <row r="7855" spans="10:17" x14ac:dyDescent="0.25">
      <c r="J7855" s="14"/>
      <c r="K7855" s="14"/>
      <c r="L7855" s="14"/>
      <c r="M7855" s="14"/>
      <c r="N7855" s="14"/>
      <c r="O7855" s="14"/>
      <c r="P7855" s="14"/>
      <c r="Q7855" s="14"/>
    </row>
    <row r="7856" spans="10:17" x14ac:dyDescent="0.25">
      <c r="J7856" s="14"/>
      <c r="K7856" s="14"/>
      <c r="L7856" s="14"/>
      <c r="M7856" s="14"/>
      <c r="N7856" s="14"/>
      <c r="O7856" s="14"/>
      <c r="P7856" s="14"/>
      <c r="Q7856" s="14"/>
    </row>
    <row r="7857" spans="10:17" x14ac:dyDescent="0.25">
      <c r="J7857" s="14"/>
      <c r="K7857" s="14"/>
      <c r="L7857" s="14"/>
      <c r="M7857" s="14"/>
      <c r="N7857" s="14"/>
      <c r="O7857" s="14"/>
      <c r="P7857" s="14"/>
      <c r="Q7857" s="14"/>
    </row>
    <row r="7858" spans="10:17" x14ac:dyDescent="0.25">
      <c r="J7858" s="14"/>
      <c r="K7858" s="14"/>
      <c r="L7858" s="14"/>
      <c r="M7858" s="14"/>
      <c r="N7858" s="14"/>
      <c r="O7858" s="14"/>
      <c r="P7858" s="14"/>
      <c r="Q7858" s="14"/>
    </row>
    <row r="7859" spans="10:17" x14ac:dyDescent="0.25">
      <c r="J7859" s="14"/>
      <c r="K7859" s="14"/>
      <c r="L7859" s="14"/>
      <c r="M7859" s="14"/>
      <c r="N7859" s="14"/>
      <c r="O7859" s="14"/>
      <c r="P7859" s="14"/>
      <c r="Q7859" s="14"/>
    </row>
    <row r="7860" spans="10:17" x14ac:dyDescent="0.25">
      <c r="J7860" s="14"/>
      <c r="K7860" s="14"/>
      <c r="L7860" s="14"/>
      <c r="M7860" s="14"/>
      <c r="N7860" s="14"/>
      <c r="O7860" s="14"/>
      <c r="P7860" s="14"/>
      <c r="Q7860" s="14"/>
    </row>
    <row r="7861" spans="10:17" x14ac:dyDescent="0.25">
      <c r="J7861" s="14"/>
      <c r="K7861" s="14"/>
      <c r="L7861" s="14"/>
      <c r="M7861" s="14"/>
      <c r="N7861" s="14"/>
      <c r="O7861" s="14"/>
      <c r="P7861" s="14"/>
      <c r="Q7861" s="14"/>
    </row>
    <row r="7862" spans="10:17" x14ac:dyDescent="0.25">
      <c r="J7862" s="14"/>
      <c r="K7862" s="14"/>
      <c r="L7862" s="14"/>
      <c r="M7862" s="14"/>
      <c r="N7862" s="14"/>
      <c r="O7862" s="14"/>
      <c r="P7862" s="14"/>
      <c r="Q7862" s="14"/>
    </row>
    <row r="7863" spans="10:17" x14ac:dyDescent="0.25">
      <c r="J7863" s="14"/>
      <c r="K7863" s="14"/>
      <c r="L7863" s="14"/>
      <c r="M7863" s="14"/>
      <c r="N7863" s="14"/>
      <c r="O7863" s="14"/>
      <c r="P7863" s="14"/>
      <c r="Q7863" s="14"/>
    </row>
    <row r="7864" spans="10:17" x14ac:dyDescent="0.25">
      <c r="J7864" s="14"/>
      <c r="K7864" s="14"/>
      <c r="L7864" s="14"/>
      <c r="M7864" s="14"/>
      <c r="N7864" s="14"/>
      <c r="O7864" s="14"/>
      <c r="P7864" s="14"/>
      <c r="Q7864" s="14"/>
    </row>
    <row r="7865" spans="10:17" x14ac:dyDescent="0.25">
      <c r="J7865" s="14"/>
      <c r="K7865" s="14"/>
      <c r="L7865" s="14"/>
      <c r="M7865" s="14"/>
      <c r="N7865" s="14"/>
      <c r="O7865" s="14"/>
      <c r="P7865" s="14"/>
      <c r="Q7865" s="14"/>
    </row>
    <row r="7866" spans="10:17" x14ac:dyDescent="0.25">
      <c r="J7866" s="14"/>
      <c r="K7866" s="14"/>
      <c r="L7866" s="14"/>
      <c r="M7866" s="14"/>
      <c r="N7866" s="14"/>
      <c r="O7866" s="14"/>
      <c r="P7866" s="14"/>
      <c r="Q7866" s="14"/>
    </row>
    <row r="7867" spans="10:17" x14ac:dyDescent="0.25">
      <c r="J7867" s="14"/>
      <c r="K7867" s="14"/>
      <c r="L7867" s="14"/>
      <c r="M7867" s="14"/>
      <c r="N7867" s="14"/>
      <c r="O7867" s="14"/>
      <c r="P7867" s="14"/>
      <c r="Q7867" s="14"/>
    </row>
    <row r="7868" spans="10:17" x14ac:dyDescent="0.25">
      <c r="J7868" s="14"/>
      <c r="K7868" s="14"/>
      <c r="L7868" s="14"/>
      <c r="M7868" s="14"/>
      <c r="N7868" s="14"/>
      <c r="O7868" s="14"/>
      <c r="P7868" s="14"/>
      <c r="Q7868" s="14"/>
    </row>
    <row r="7869" spans="10:17" x14ac:dyDescent="0.25">
      <c r="J7869" s="14"/>
      <c r="K7869" s="14"/>
      <c r="L7869" s="14"/>
      <c r="M7869" s="14"/>
      <c r="N7869" s="14"/>
      <c r="O7869" s="14"/>
      <c r="P7869" s="14"/>
      <c r="Q7869" s="14"/>
    </row>
    <row r="7870" spans="10:17" x14ac:dyDescent="0.25">
      <c r="J7870" s="14"/>
      <c r="K7870" s="14"/>
      <c r="L7870" s="14"/>
      <c r="M7870" s="14"/>
      <c r="N7870" s="14"/>
      <c r="O7870" s="14"/>
      <c r="P7870" s="14"/>
      <c r="Q7870" s="14"/>
    </row>
    <row r="7871" spans="10:17" x14ac:dyDescent="0.25">
      <c r="J7871" s="14"/>
      <c r="K7871" s="14"/>
      <c r="L7871" s="14"/>
      <c r="M7871" s="14"/>
      <c r="N7871" s="14"/>
      <c r="O7871" s="14"/>
      <c r="P7871" s="14"/>
      <c r="Q7871" s="14"/>
    </row>
    <row r="7872" spans="10:17" x14ac:dyDescent="0.25">
      <c r="J7872" s="14"/>
      <c r="K7872" s="14"/>
      <c r="L7872" s="14"/>
      <c r="M7872" s="14"/>
      <c r="N7872" s="14"/>
      <c r="O7872" s="14"/>
      <c r="P7872" s="14"/>
      <c r="Q7872" s="14"/>
    </row>
    <row r="7873" spans="10:17" x14ac:dyDescent="0.25">
      <c r="J7873" s="14"/>
      <c r="K7873" s="14"/>
      <c r="L7873" s="14"/>
      <c r="M7873" s="14"/>
      <c r="N7873" s="14"/>
      <c r="O7873" s="14"/>
      <c r="P7873" s="14"/>
      <c r="Q7873" s="14"/>
    </row>
    <row r="7874" spans="10:17" x14ac:dyDescent="0.25">
      <c r="J7874" s="14"/>
      <c r="K7874" s="14"/>
      <c r="L7874" s="14"/>
      <c r="M7874" s="14"/>
      <c r="N7874" s="14"/>
      <c r="O7874" s="14"/>
      <c r="P7874" s="14"/>
      <c r="Q7874" s="14"/>
    </row>
    <row r="7875" spans="10:17" x14ac:dyDescent="0.25">
      <c r="J7875" s="14"/>
      <c r="K7875" s="14"/>
      <c r="L7875" s="14"/>
      <c r="M7875" s="14"/>
      <c r="N7875" s="14"/>
      <c r="O7875" s="14"/>
      <c r="P7875" s="14"/>
      <c r="Q7875" s="14"/>
    </row>
    <row r="7876" spans="10:17" x14ac:dyDescent="0.25">
      <c r="J7876" s="14"/>
      <c r="K7876" s="14"/>
      <c r="L7876" s="14"/>
      <c r="M7876" s="14"/>
      <c r="N7876" s="14"/>
      <c r="O7876" s="14"/>
      <c r="P7876" s="14"/>
      <c r="Q7876" s="14"/>
    </row>
    <row r="7877" spans="10:17" x14ac:dyDescent="0.25">
      <c r="J7877" s="14"/>
      <c r="K7877" s="14"/>
      <c r="L7877" s="14"/>
      <c r="M7877" s="14"/>
      <c r="N7877" s="14"/>
      <c r="O7877" s="14"/>
      <c r="P7877" s="14"/>
      <c r="Q7877" s="14"/>
    </row>
    <row r="7878" spans="10:17" x14ac:dyDescent="0.25">
      <c r="J7878" s="14"/>
      <c r="K7878" s="14"/>
      <c r="L7878" s="14"/>
      <c r="M7878" s="14"/>
      <c r="N7878" s="14"/>
      <c r="O7878" s="14"/>
      <c r="P7878" s="14"/>
      <c r="Q7878" s="14"/>
    </row>
    <row r="7879" spans="10:17" x14ac:dyDescent="0.25">
      <c r="J7879" s="14"/>
      <c r="K7879" s="14"/>
      <c r="L7879" s="14"/>
      <c r="M7879" s="14"/>
      <c r="N7879" s="14"/>
      <c r="O7879" s="14"/>
      <c r="P7879" s="14"/>
      <c r="Q7879" s="14"/>
    </row>
    <row r="7880" spans="10:17" x14ac:dyDescent="0.25">
      <c r="J7880" s="14"/>
      <c r="K7880" s="14"/>
      <c r="L7880" s="14"/>
      <c r="M7880" s="14"/>
      <c r="N7880" s="14"/>
      <c r="O7880" s="14"/>
      <c r="P7880" s="14"/>
      <c r="Q7880" s="14"/>
    </row>
    <row r="7881" spans="10:17" x14ac:dyDescent="0.25">
      <c r="J7881" s="14"/>
      <c r="K7881" s="14"/>
      <c r="L7881" s="14"/>
      <c r="M7881" s="14"/>
      <c r="N7881" s="14"/>
      <c r="O7881" s="14"/>
      <c r="P7881" s="14"/>
      <c r="Q7881" s="14"/>
    </row>
    <row r="7882" spans="10:17" x14ac:dyDescent="0.25">
      <c r="J7882" s="14"/>
      <c r="K7882" s="14"/>
      <c r="L7882" s="14"/>
      <c r="M7882" s="14"/>
      <c r="N7882" s="14"/>
      <c r="O7882" s="14"/>
      <c r="P7882" s="14"/>
      <c r="Q7882" s="14"/>
    </row>
    <row r="7883" spans="10:17" x14ac:dyDescent="0.25">
      <c r="J7883" s="14"/>
      <c r="K7883" s="14"/>
      <c r="L7883" s="14"/>
      <c r="M7883" s="14"/>
      <c r="N7883" s="14"/>
      <c r="O7883" s="14"/>
      <c r="P7883" s="14"/>
      <c r="Q7883" s="14"/>
    </row>
    <row r="7884" spans="10:17" x14ac:dyDescent="0.25">
      <c r="J7884" s="14"/>
      <c r="K7884" s="14"/>
      <c r="L7884" s="14"/>
      <c r="M7884" s="14"/>
      <c r="N7884" s="14"/>
      <c r="O7884" s="14"/>
      <c r="P7884" s="14"/>
      <c r="Q7884" s="14"/>
    </row>
    <row r="7885" spans="10:17" x14ac:dyDescent="0.25">
      <c r="J7885" s="14"/>
      <c r="K7885" s="14"/>
      <c r="L7885" s="14"/>
      <c r="M7885" s="14"/>
      <c r="N7885" s="14"/>
      <c r="O7885" s="14"/>
      <c r="P7885" s="14"/>
      <c r="Q7885" s="14"/>
    </row>
    <row r="7886" spans="10:17" x14ac:dyDescent="0.25">
      <c r="J7886" s="14"/>
      <c r="K7886" s="14"/>
      <c r="L7886" s="14"/>
      <c r="M7886" s="14"/>
      <c r="N7886" s="14"/>
      <c r="O7886" s="14"/>
      <c r="P7886" s="14"/>
      <c r="Q7886" s="14"/>
    </row>
    <row r="7887" spans="10:17" x14ac:dyDescent="0.25">
      <c r="J7887" s="14"/>
      <c r="K7887" s="14"/>
      <c r="L7887" s="14"/>
      <c r="M7887" s="14"/>
      <c r="N7887" s="14"/>
      <c r="O7887" s="14"/>
      <c r="P7887" s="14"/>
      <c r="Q7887" s="14"/>
    </row>
    <row r="7888" spans="10:17" x14ac:dyDescent="0.25">
      <c r="J7888" s="14"/>
      <c r="K7888" s="14"/>
      <c r="L7888" s="14"/>
      <c r="M7888" s="14"/>
      <c r="N7888" s="14"/>
      <c r="O7888" s="14"/>
      <c r="P7888" s="14"/>
      <c r="Q7888" s="14"/>
    </row>
    <row r="7889" spans="10:17" x14ac:dyDescent="0.25">
      <c r="J7889" s="14"/>
      <c r="K7889" s="14"/>
      <c r="L7889" s="14"/>
      <c r="M7889" s="14"/>
      <c r="N7889" s="14"/>
      <c r="O7889" s="14"/>
      <c r="P7889" s="14"/>
      <c r="Q7889" s="14"/>
    </row>
    <row r="7890" spans="10:17" x14ac:dyDescent="0.25">
      <c r="J7890" s="14"/>
      <c r="K7890" s="14"/>
      <c r="L7890" s="14"/>
      <c r="M7890" s="14"/>
      <c r="N7890" s="14"/>
      <c r="O7890" s="14"/>
      <c r="P7890" s="14"/>
      <c r="Q7890" s="14"/>
    </row>
    <row r="7891" spans="10:17" x14ac:dyDescent="0.25">
      <c r="J7891" s="14"/>
      <c r="K7891" s="14"/>
      <c r="L7891" s="14"/>
      <c r="M7891" s="14"/>
      <c r="N7891" s="14"/>
      <c r="O7891" s="14"/>
      <c r="P7891" s="14"/>
      <c r="Q7891" s="14"/>
    </row>
    <row r="7892" spans="10:17" x14ac:dyDescent="0.25">
      <c r="J7892" s="14"/>
      <c r="K7892" s="14"/>
      <c r="L7892" s="14"/>
      <c r="M7892" s="14"/>
      <c r="N7892" s="14"/>
      <c r="O7892" s="14"/>
      <c r="P7892" s="14"/>
      <c r="Q7892" s="14"/>
    </row>
    <row r="7893" spans="10:17" x14ac:dyDescent="0.25">
      <c r="J7893" s="14"/>
      <c r="K7893" s="14"/>
      <c r="L7893" s="14"/>
      <c r="M7893" s="14"/>
      <c r="N7893" s="14"/>
      <c r="O7893" s="14"/>
      <c r="P7893" s="14"/>
      <c r="Q7893" s="14"/>
    </row>
    <row r="7894" spans="10:17" x14ac:dyDescent="0.25">
      <c r="J7894" s="14"/>
      <c r="K7894" s="14"/>
      <c r="L7894" s="14"/>
      <c r="M7894" s="14"/>
      <c r="N7894" s="14"/>
      <c r="O7894" s="14"/>
      <c r="P7894" s="14"/>
      <c r="Q7894" s="14"/>
    </row>
    <row r="7895" spans="10:17" x14ac:dyDescent="0.25">
      <c r="J7895" s="14"/>
      <c r="K7895" s="14"/>
      <c r="L7895" s="14"/>
      <c r="M7895" s="14"/>
      <c r="N7895" s="14"/>
      <c r="O7895" s="14"/>
      <c r="P7895" s="14"/>
      <c r="Q7895" s="14"/>
    </row>
    <row r="7896" spans="10:17" x14ac:dyDescent="0.25">
      <c r="J7896" s="14"/>
      <c r="K7896" s="14"/>
      <c r="L7896" s="14"/>
      <c r="M7896" s="14"/>
      <c r="N7896" s="14"/>
      <c r="O7896" s="14"/>
      <c r="P7896" s="14"/>
      <c r="Q7896" s="14"/>
    </row>
    <row r="7897" spans="10:17" x14ac:dyDescent="0.25">
      <c r="J7897" s="14"/>
      <c r="K7897" s="14"/>
      <c r="L7897" s="14"/>
      <c r="M7897" s="14"/>
      <c r="N7897" s="14"/>
      <c r="O7897" s="14"/>
      <c r="P7897" s="14"/>
      <c r="Q7897" s="14"/>
    </row>
    <row r="7898" spans="10:17" x14ac:dyDescent="0.25">
      <c r="J7898" s="14"/>
      <c r="K7898" s="14"/>
      <c r="L7898" s="14"/>
      <c r="M7898" s="14"/>
      <c r="N7898" s="14"/>
      <c r="O7898" s="14"/>
      <c r="P7898" s="14"/>
      <c r="Q7898" s="14"/>
    </row>
    <row r="7899" spans="10:17" x14ac:dyDescent="0.25">
      <c r="J7899" s="14"/>
      <c r="K7899" s="14"/>
      <c r="L7899" s="14"/>
      <c r="M7899" s="14"/>
      <c r="N7899" s="14"/>
      <c r="O7899" s="14"/>
      <c r="P7899" s="14"/>
      <c r="Q7899" s="14"/>
    </row>
    <row r="7900" spans="10:17" x14ac:dyDescent="0.25">
      <c r="J7900" s="14"/>
      <c r="K7900" s="14"/>
      <c r="L7900" s="14"/>
      <c r="M7900" s="14"/>
      <c r="N7900" s="14"/>
      <c r="O7900" s="14"/>
      <c r="P7900" s="14"/>
      <c r="Q7900" s="14"/>
    </row>
    <row r="7901" spans="10:17" x14ac:dyDescent="0.25">
      <c r="J7901" s="14"/>
      <c r="K7901" s="14"/>
      <c r="L7901" s="14"/>
      <c r="M7901" s="14"/>
      <c r="N7901" s="14"/>
      <c r="O7901" s="14"/>
      <c r="P7901" s="14"/>
      <c r="Q7901" s="14"/>
    </row>
    <row r="7902" spans="10:17" x14ac:dyDescent="0.25">
      <c r="J7902" s="14"/>
      <c r="K7902" s="14"/>
      <c r="L7902" s="14"/>
      <c r="M7902" s="14"/>
      <c r="N7902" s="14"/>
      <c r="O7902" s="14"/>
      <c r="P7902" s="14"/>
      <c r="Q7902" s="14"/>
    </row>
    <row r="7903" spans="10:17" x14ac:dyDescent="0.25">
      <c r="J7903" s="14"/>
      <c r="K7903" s="14"/>
      <c r="L7903" s="14"/>
      <c r="M7903" s="14"/>
      <c r="N7903" s="14"/>
      <c r="O7903" s="14"/>
      <c r="P7903" s="14"/>
      <c r="Q7903" s="14"/>
    </row>
    <row r="7904" spans="10:17" x14ac:dyDescent="0.25">
      <c r="J7904" s="14"/>
      <c r="K7904" s="14"/>
      <c r="L7904" s="14"/>
      <c r="M7904" s="14"/>
      <c r="N7904" s="14"/>
      <c r="O7904" s="14"/>
      <c r="P7904" s="14"/>
      <c r="Q7904" s="14"/>
    </row>
    <row r="7905" spans="10:17" x14ac:dyDescent="0.25">
      <c r="J7905" s="14"/>
      <c r="K7905" s="14"/>
      <c r="L7905" s="14"/>
      <c r="M7905" s="14"/>
      <c r="N7905" s="14"/>
      <c r="O7905" s="14"/>
      <c r="P7905" s="14"/>
      <c r="Q7905" s="14"/>
    </row>
    <row r="7906" spans="10:17" x14ac:dyDescent="0.25">
      <c r="J7906" s="14"/>
      <c r="K7906" s="14"/>
      <c r="L7906" s="14"/>
      <c r="M7906" s="14"/>
      <c r="N7906" s="14"/>
      <c r="O7906" s="14"/>
      <c r="P7906" s="14"/>
      <c r="Q7906" s="14"/>
    </row>
    <row r="7907" spans="10:17" x14ac:dyDescent="0.25">
      <c r="J7907" s="14"/>
      <c r="K7907" s="14"/>
      <c r="L7907" s="14"/>
      <c r="M7907" s="14"/>
      <c r="N7907" s="14"/>
      <c r="O7907" s="14"/>
      <c r="P7907" s="14"/>
      <c r="Q7907" s="14"/>
    </row>
    <row r="7908" spans="10:17" x14ac:dyDescent="0.25">
      <c r="J7908" s="14"/>
      <c r="K7908" s="14"/>
      <c r="L7908" s="14"/>
      <c r="M7908" s="14"/>
      <c r="N7908" s="14"/>
      <c r="O7908" s="14"/>
      <c r="P7908" s="14"/>
      <c r="Q7908" s="14"/>
    </row>
    <row r="7909" spans="10:17" x14ac:dyDescent="0.25">
      <c r="J7909" s="14"/>
      <c r="K7909" s="14"/>
      <c r="L7909" s="14"/>
      <c r="M7909" s="14"/>
      <c r="N7909" s="14"/>
      <c r="O7909" s="14"/>
      <c r="P7909" s="14"/>
      <c r="Q7909" s="14"/>
    </row>
    <row r="7910" spans="10:17" x14ac:dyDescent="0.25">
      <c r="J7910" s="14"/>
      <c r="K7910" s="14"/>
      <c r="L7910" s="14"/>
      <c r="M7910" s="14"/>
      <c r="N7910" s="14"/>
      <c r="O7910" s="14"/>
      <c r="P7910" s="14"/>
      <c r="Q7910" s="14"/>
    </row>
    <row r="7911" spans="10:17" x14ac:dyDescent="0.25">
      <c r="J7911" s="14"/>
      <c r="K7911" s="14"/>
      <c r="L7911" s="14"/>
      <c r="M7911" s="14"/>
      <c r="N7911" s="14"/>
      <c r="O7911" s="14"/>
      <c r="P7911" s="14"/>
      <c r="Q7911" s="14"/>
    </row>
    <row r="7912" spans="10:17" x14ac:dyDescent="0.25">
      <c r="J7912" s="14"/>
      <c r="K7912" s="14"/>
      <c r="L7912" s="14"/>
      <c r="M7912" s="14"/>
      <c r="N7912" s="14"/>
      <c r="O7912" s="14"/>
      <c r="P7912" s="14"/>
      <c r="Q7912" s="14"/>
    </row>
    <row r="7913" spans="10:17" x14ac:dyDescent="0.25">
      <c r="J7913" s="14"/>
      <c r="K7913" s="14"/>
      <c r="L7913" s="14"/>
      <c r="M7913" s="14"/>
      <c r="N7913" s="14"/>
      <c r="O7913" s="14"/>
      <c r="P7913" s="14"/>
      <c r="Q7913" s="14"/>
    </row>
    <row r="7914" spans="10:17" x14ac:dyDescent="0.25">
      <c r="J7914" s="14"/>
      <c r="K7914" s="14"/>
      <c r="L7914" s="14"/>
      <c r="M7914" s="14"/>
      <c r="N7914" s="14"/>
      <c r="O7914" s="14"/>
      <c r="P7914" s="14"/>
      <c r="Q7914" s="14"/>
    </row>
    <row r="7915" spans="10:17" x14ac:dyDescent="0.25">
      <c r="J7915" s="14"/>
      <c r="K7915" s="14"/>
      <c r="L7915" s="14"/>
      <c r="M7915" s="14"/>
      <c r="N7915" s="14"/>
      <c r="O7915" s="14"/>
      <c r="P7915" s="14"/>
      <c r="Q7915" s="14"/>
    </row>
    <row r="7916" spans="10:17" x14ac:dyDescent="0.25">
      <c r="J7916" s="14"/>
      <c r="K7916" s="14"/>
      <c r="L7916" s="14"/>
      <c r="M7916" s="14"/>
      <c r="N7916" s="14"/>
      <c r="O7916" s="14"/>
      <c r="P7916" s="14"/>
      <c r="Q7916" s="14"/>
    </row>
    <row r="7917" spans="10:17" x14ac:dyDescent="0.25">
      <c r="J7917" s="14"/>
      <c r="K7917" s="14"/>
      <c r="L7917" s="14"/>
      <c r="M7917" s="14"/>
      <c r="N7917" s="14"/>
      <c r="O7917" s="14"/>
      <c r="P7917" s="14"/>
      <c r="Q7917" s="14"/>
    </row>
    <row r="7918" spans="10:17" x14ac:dyDescent="0.25">
      <c r="J7918" s="14"/>
      <c r="K7918" s="14"/>
      <c r="L7918" s="14"/>
      <c r="M7918" s="14"/>
      <c r="N7918" s="14"/>
      <c r="O7918" s="14"/>
      <c r="P7918" s="14"/>
      <c r="Q7918" s="14"/>
    </row>
    <row r="7919" spans="10:17" x14ac:dyDescent="0.25">
      <c r="J7919" s="14"/>
      <c r="K7919" s="14"/>
      <c r="L7919" s="14"/>
      <c r="M7919" s="14"/>
      <c r="N7919" s="14"/>
      <c r="O7919" s="14"/>
      <c r="P7919" s="14"/>
      <c r="Q7919" s="14"/>
    </row>
    <row r="7920" spans="10:17" x14ac:dyDescent="0.25">
      <c r="J7920" s="14"/>
      <c r="K7920" s="14"/>
      <c r="L7920" s="14"/>
      <c r="M7920" s="14"/>
      <c r="N7920" s="14"/>
      <c r="O7920" s="14"/>
      <c r="P7920" s="14"/>
      <c r="Q7920" s="14"/>
    </row>
    <row r="7921" spans="10:17" x14ac:dyDescent="0.25">
      <c r="J7921" s="14"/>
      <c r="K7921" s="14"/>
      <c r="L7921" s="14"/>
      <c r="M7921" s="14"/>
      <c r="N7921" s="14"/>
      <c r="O7921" s="14"/>
      <c r="P7921" s="14"/>
      <c r="Q7921" s="14"/>
    </row>
    <row r="7922" spans="10:17" x14ac:dyDescent="0.25">
      <c r="J7922" s="14"/>
      <c r="K7922" s="14"/>
      <c r="L7922" s="14"/>
      <c r="M7922" s="14"/>
      <c r="N7922" s="14"/>
      <c r="O7922" s="14"/>
      <c r="P7922" s="14"/>
      <c r="Q7922" s="14"/>
    </row>
    <row r="7923" spans="10:17" x14ac:dyDescent="0.25">
      <c r="J7923" s="14"/>
      <c r="K7923" s="14"/>
      <c r="L7923" s="14"/>
      <c r="M7923" s="14"/>
      <c r="N7923" s="14"/>
      <c r="O7923" s="14"/>
      <c r="P7923" s="14"/>
      <c r="Q7923" s="14"/>
    </row>
    <row r="7924" spans="10:17" x14ac:dyDescent="0.25">
      <c r="J7924" s="14"/>
      <c r="K7924" s="14"/>
      <c r="L7924" s="14"/>
      <c r="M7924" s="14"/>
      <c r="N7924" s="14"/>
      <c r="O7924" s="14"/>
      <c r="P7924" s="14"/>
      <c r="Q7924" s="14"/>
    </row>
    <row r="7925" spans="10:17" x14ac:dyDescent="0.25">
      <c r="J7925" s="14"/>
      <c r="K7925" s="14"/>
      <c r="L7925" s="14"/>
      <c r="M7925" s="14"/>
      <c r="N7925" s="14"/>
      <c r="O7925" s="14"/>
      <c r="P7925" s="14"/>
      <c r="Q7925" s="14"/>
    </row>
    <row r="7926" spans="10:17" x14ac:dyDescent="0.25">
      <c r="J7926" s="14"/>
      <c r="K7926" s="14"/>
      <c r="L7926" s="14"/>
      <c r="M7926" s="14"/>
      <c r="N7926" s="14"/>
      <c r="O7926" s="14"/>
      <c r="P7926" s="14"/>
      <c r="Q7926" s="14"/>
    </row>
    <row r="7927" spans="10:17" x14ac:dyDescent="0.25">
      <c r="J7927" s="14"/>
      <c r="K7927" s="14"/>
      <c r="L7927" s="14"/>
      <c r="M7927" s="14"/>
      <c r="N7927" s="14"/>
      <c r="O7927" s="14"/>
      <c r="P7927" s="14"/>
      <c r="Q7927" s="14"/>
    </row>
    <row r="7928" spans="10:17" x14ac:dyDescent="0.25">
      <c r="J7928" s="14"/>
      <c r="K7928" s="14"/>
      <c r="L7928" s="14"/>
      <c r="M7928" s="14"/>
      <c r="N7928" s="14"/>
      <c r="O7928" s="14"/>
      <c r="P7928" s="14"/>
      <c r="Q7928" s="14"/>
    </row>
    <row r="7929" spans="10:17" x14ac:dyDescent="0.25">
      <c r="J7929" s="14"/>
      <c r="K7929" s="14"/>
      <c r="L7929" s="14"/>
      <c r="M7929" s="14"/>
      <c r="N7929" s="14"/>
      <c r="O7929" s="14"/>
      <c r="P7929" s="14"/>
      <c r="Q7929" s="14"/>
    </row>
    <row r="7930" spans="10:17" x14ac:dyDescent="0.25">
      <c r="J7930" s="14"/>
      <c r="K7930" s="14"/>
      <c r="L7930" s="14"/>
      <c r="M7930" s="14"/>
      <c r="N7930" s="14"/>
      <c r="O7930" s="14"/>
      <c r="P7930" s="14"/>
      <c r="Q7930" s="14"/>
    </row>
    <row r="7931" spans="10:17" x14ac:dyDescent="0.25">
      <c r="J7931" s="14"/>
      <c r="K7931" s="14"/>
      <c r="L7931" s="14"/>
      <c r="M7931" s="14"/>
      <c r="N7931" s="14"/>
      <c r="O7931" s="14"/>
      <c r="P7931" s="14"/>
      <c r="Q7931" s="14"/>
    </row>
    <row r="7932" spans="10:17" x14ac:dyDescent="0.25">
      <c r="J7932" s="14"/>
      <c r="K7932" s="14"/>
      <c r="L7932" s="14"/>
      <c r="M7932" s="14"/>
      <c r="N7932" s="14"/>
      <c r="O7932" s="14"/>
      <c r="P7932" s="14"/>
      <c r="Q7932" s="14"/>
    </row>
    <row r="7933" spans="10:17" x14ac:dyDescent="0.25">
      <c r="J7933" s="14"/>
      <c r="K7933" s="14"/>
      <c r="L7933" s="14"/>
      <c r="M7933" s="14"/>
      <c r="N7933" s="14"/>
      <c r="O7933" s="14"/>
      <c r="P7933" s="14"/>
      <c r="Q7933" s="14"/>
    </row>
    <row r="7934" spans="10:17" x14ac:dyDescent="0.25">
      <c r="J7934" s="14"/>
      <c r="K7934" s="14"/>
      <c r="L7934" s="14"/>
      <c r="M7934" s="14"/>
      <c r="N7934" s="14"/>
      <c r="O7934" s="14"/>
      <c r="P7934" s="14"/>
      <c r="Q7934" s="14"/>
    </row>
    <row r="7935" spans="10:17" x14ac:dyDescent="0.25">
      <c r="J7935" s="14"/>
      <c r="K7935" s="14"/>
      <c r="L7935" s="14"/>
      <c r="M7935" s="14"/>
      <c r="N7935" s="14"/>
      <c r="O7935" s="14"/>
      <c r="P7935" s="14"/>
      <c r="Q7935" s="14"/>
    </row>
    <row r="7936" spans="10:17" x14ac:dyDescent="0.25">
      <c r="J7936" s="14"/>
      <c r="K7936" s="14"/>
      <c r="L7936" s="14"/>
      <c r="M7936" s="14"/>
      <c r="N7936" s="14"/>
      <c r="O7936" s="14"/>
      <c r="P7936" s="14"/>
      <c r="Q7936" s="14"/>
    </row>
    <row r="7937" spans="10:17" x14ac:dyDescent="0.25">
      <c r="J7937" s="14"/>
      <c r="K7937" s="14"/>
      <c r="L7937" s="14"/>
      <c r="M7937" s="14"/>
      <c r="N7937" s="14"/>
      <c r="O7937" s="14"/>
      <c r="P7937" s="14"/>
      <c r="Q7937" s="14"/>
    </row>
    <row r="7938" spans="10:17" x14ac:dyDescent="0.25">
      <c r="J7938" s="14"/>
      <c r="K7938" s="14"/>
      <c r="L7938" s="14"/>
      <c r="M7938" s="14"/>
      <c r="N7938" s="14"/>
      <c r="O7938" s="14"/>
      <c r="P7938" s="14"/>
      <c r="Q7938" s="14"/>
    </row>
    <row r="7939" spans="10:17" x14ac:dyDescent="0.25">
      <c r="J7939" s="14"/>
      <c r="K7939" s="14"/>
      <c r="L7939" s="14"/>
      <c r="M7939" s="14"/>
      <c r="N7939" s="14"/>
      <c r="O7939" s="14"/>
      <c r="P7939" s="14"/>
      <c r="Q7939" s="14"/>
    </row>
    <row r="7940" spans="10:17" x14ac:dyDescent="0.25">
      <c r="J7940" s="14"/>
      <c r="K7940" s="14"/>
      <c r="L7940" s="14"/>
      <c r="M7940" s="14"/>
      <c r="N7940" s="14"/>
      <c r="O7940" s="14"/>
      <c r="P7940" s="14"/>
      <c r="Q7940" s="14"/>
    </row>
    <row r="7941" spans="10:17" x14ac:dyDescent="0.25">
      <c r="J7941" s="14"/>
      <c r="K7941" s="14"/>
      <c r="L7941" s="14"/>
      <c r="M7941" s="14"/>
      <c r="N7941" s="14"/>
      <c r="O7941" s="14"/>
      <c r="P7941" s="14"/>
      <c r="Q7941" s="14"/>
    </row>
    <row r="7942" spans="10:17" x14ac:dyDescent="0.25">
      <c r="J7942" s="14"/>
      <c r="K7942" s="14"/>
      <c r="L7942" s="14"/>
      <c r="M7942" s="14"/>
      <c r="N7942" s="14"/>
      <c r="O7942" s="14"/>
      <c r="P7942" s="14"/>
      <c r="Q7942" s="14"/>
    </row>
    <row r="7943" spans="10:17" x14ac:dyDescent="0.25">
      <c r="J7943" s="14"/>
      <c r="K7943" s="14"/>
      <c r="L7943" s="14"/>
      <c r="M7943" s="14"/>
      <c r="N7943" s="14"/>
      <c r="O7943" s="14"/>
      <c r="P7943" s="14"/>
      <c r="Q7943" s="14"/>
    </row>
    <row r="7944" spans="10:17" x14ac:dyDescent="0.25">
      <c r="J7944" s="14"/>
      <c r="K7944" s="14"/>
      <c r="L7944" s="14"/>
      <c r="M7944" s="14"/>
      <c r="N7944" s="14"/>
      <c r="O7944" s="14"/>
      <c r="P7944" s="14"/>
      <c r="Q7944" s="14"/>
    </row>
    <row r="7945" spans="10:17" x14ac:dyDescent="0.25">
      <c r="J7945" s="14"/>
      <c r="K7945" s="14"/>
      <c r="L7945" s="14"/>
      <c r="M7945" s="14"/>
      <c r="N7945" s="14"/>
      <c r="O7945" s="14"/>
      <c r="P7945" s="14"/>
      <c r="Q7945" s="14"/>
    </row>
    <row r="7946" spans="10:17" x14ac:dyDescent="0.25">
      <c r="J7946" s="14"/>
      <c r="K7946" s="14"/>
      <c r="L7946" s="14"/>
      <c r="M7946" s="14"/>
      <c r="N7946" s="14"/>
      <c r="O7946" s="14"/>
      <c r="P7946" s="14"/>
      <c r="Q7946" s="14"/>
    </row>
    <row r="7947" spans="10:17" x14ac:dyDescent="0.25">
      <c r="J7947" s="14"/>
      <c r="K7947" s="14"/>
      <c r="L7947" s="14"/>
      <c r="M7947" s="14"/>
      <c r="N7947" s="14"/>
      <c r="O7947" s="14"/>
      <c r="P7947" s="14"/>
      <c r="Q7947" s="14"/>
    </row>
    <row r="7948" spans="10:17" x14ac:dyDescent="0.25">
      <c r="J7948" s="14"/>
      <c r="K7948" s="14"/>
      <c r="L7948" s="14"/>
      <c r="M7948" s="14"/>
      <c r="N7948" s="14"/>
      <c r="O7948" s="14"/>
      <c r="P7948" s="14"/>
      <c r="Q7948" s="14"/>
    </row>
    <row r="7949" spans="10:17" x14ac:dyDescent="0.25">
      <c r="J7949" s="14"/>
      <c r="K7949" s="14"/>
      <c r="L7949" s="14"/>
      <c r="M7949" s="14"/>
      <c r="N7949" s="14"/>
      <c r="O7949" s="14"/>
      <c r="P7949" s="14"/>
      <c r="Q7949" s="14"/>
    </row>
    <row r="7950" spans="10:17" x14ac:dyDescent="0.25">
      <c r="J7950" s="14"/>
      <c r="K7950" s="14"/>
      <c r="L7950" s="14"/>
      <c r="M7950" s="14"/>
      <c r="N7950" s="14"/>
      <c r="O7950" s="14"/>
      <c r="P7950" s="14"/>
      <c r="Q7950" s="14"/>
    </row>
    <row r="7951" spans="10:17" x14ac:dyDescent="0.25">
      <c r="J7951" s="14"/>
      <c r="K7951" s="14"/>
      <c r="L7951" s="14"/>
      <c r="M7951" s="14"/>
      <c r="N7951" s="14"/>
      <c r="O7951" s="14"/>
      <c r="P7951" s="14"/>
      <c r="Q7951" s="14"/>
    </row>
    <row r="7952" spans="10:17" x14ac:dyDescent="0.25">
      <c r="J7952" s="14"/>
      <c r="K7952" s="14"/>
      <c r="L7952" s="14"/>
      <c r="M7952" s="14"/>
      <c r="N7952" s="14"/>
      <c r="O7952" s="14"/>
      <c r="P7952" s="14"/>
      <c r="Q7952" s="14"/>
    </row>
    <row r="7953" spans="10:17" x14ac:dyDescent="0.25">
      <c r="J7953" s="14"/>
      <c r="K7953" s="14"/>
      <c r="L7953" s="14"/>
      <c r="M7953" s="14"/>
      <c r="N7953" s="14"/>
      <c r="O7953" s="14"/>
      <c r="P7953" s="14"/>
      <c r="Q7953" s="14"/>
    </row>
    <row r="7954" spans="10:17" x14ac:dyDescent="0.25">
      <c r="J7954" s="14"/>
      <c r="K7954" s="14"/>
      <c r="L7954" s="14"/>
      <c r="M7954" s="14"/>
      <c r="N7954" s="14"/>
      <c r="O7954" s="14"/>
      <c r="P7954" s="14"/>
      <c r="Q7954" s="14"/>
    </row>
    <row r="7955" spans="10:17" x14ac:dyDescent="0.25">
      <c r="J7955" s="14"/>
      <c r="K7955" s="14"/>
      <c r="L7955" s="14"/>
      <c r="M7955" s="14"/>
      <c r="N7955" s="14"/>
      <c r="O7955" s="14"/>
      <c r="P7955" s="14"/>
      <c r="Q7955" s="14"/>
    </row>
    <row r="7956" spans="10:17" x14ac:dyDescent="0.25">
      <c r="J7956" s="14"/>
      <c r="K7956" s="14"/>
      <c r="L7956" s="14"/>
      <c r="M7956" s="14"/>
      <c r="N7956" s="14"/>
      <c r="O7956" s="14"/>
      <c r="P7956" s="14"/>
      <c r="Q7956" s="14"/>
    </row>
    <row r="7957" spans="10:17" x14ac:dyDescent="0.25">
      <c r="J7957" s="14"/>
      <c r="K7957" s="14"/>
      <c r="L7957" s="14"/>
      <c r="M7957" s="14"/>
      <c r="N7957" s="14"/>
      <c r="O7957" s="14"/>
      <c r="P7957" s="14"/>
      <c r="Q7957" s="14"/>
    </row>
    <row r="7958" spans="10:17" x14ac:dyDescent="0.25">
      <c r="J7958" s="14"/>
      <c r="K7958" s="14"/>
      <c r="L7958" s="14"/>
      <c r="M7958" s="14"/>
      <c r="N7958" s="14"/>
      <c r="O7958" s="14"/>
      <c r="P7958" s="14"/>
      <c r="Q7958" s="14"/>
    </row>
    <row r="7959" spans="10:17" x14ac:dyDescent="0.25">
      <c r="J7959" s="14"/>
      <c r="K7959" s="14"/>
      <c r="L7959" s="14"/>
      <c r="M7959" s="14"/>
      <c r="N7959" s="14"/>
      <c r="O7959" s="14"/>
      <c r="P7959" s="14"/>
      <c r="Q7959" s="14"/>
    </row>
    <row r="7960" spans="10:17" x14ac:dyDescent="0.25">
      <c r="J7960" s="14"/>
      <c r="K7960" s="14"/>
      <c r="L7960" s="14"/>
      <c r="M7960" s="14"/>
      <c r="N7960" s="14"/>
      <c r="O7960" s="14"/>
      <c r="P7960" s="14"/>
      <c r="Q7960" s="14"/>
    </row>
    <row r="7961" spans="10:17" x14ac:dyDescent="0.25">
      <c r="J7961" s="14"/>
      <c r="K7961" s="14"/>
      <c r="L7961" s="14"/>
      <c r="M7961" s="14"/>
      <c r="N7961" s="14"/>
      <c r="O7961" s="14"/>
      <c r="P7961" s="14"/>
      <c r="Q7961" s="14"/>
    </row>
    <row r="7962" spans="10:17" x14ac:dyDescent="0.25">
      <c r="J7962" s="14"/>
      <c r="K7962" s="14"/>
      <c r="L7962" s="14"/>
      <c r="M7962" s="14"/>
      <c r="N7962" s="14"/>
      <c r="O7962" s="14"/>
      <c r="P7962" s="14"/>
      <c r="Q7962" s="14"/>
    </row>
    <row r="7963" spans="10:17" x14ac:dyDescent="0.25">
      <c r="J7963" s="14"/>
      <c r="K7963" s="14"/>
      <c r="L7963" s="14"/>
      <c r="M7963" s="14"/>
      <c r="N7963" s="14"/>
      <c r="O7963" s="14"/>
      <c r="P7963" s="14"/>
      <c r="Q7963" s="14"/>
    </row>
    <row r="7964" spans="10:17" x14ac:dyDescent="0.25">
      <c r="J7964" s="14"/>
      <c r="K7964" s="14"/>
      <c r="L7964" s="14"/>
      <c r="M7964" s="14"/>
      <c r="N7964" s="14"/>
      <c r="O7964" s="14"/>
      <c r="P7964" s="14"/>
      <c r="Q7964" s="14"/>
    </row>
    <row r="7965" spans="10:17" x14ac:dyDescent="0.25">
      <c r="J7965" s="14"/>
      <c r="K7965" s="14"/>
      <c r="L7965" s="14"/>
      <c r="M7965" s="14"/>
      <c r="N7965" s="14"/>
      <c r="O7965" s="14"/>
      <c r="P7965" s="14"/>
      <c r="Q7965" s="14"/>
    </row>
    <row r="7966" spans="10:17" x14ac:dyDescent="0.25">
      <c r="J7966" s="14"/>
      <c r="K7966" s="14"/>
      <c r="L7966" s="14"/>
      <c r="M7966" s="14"/>
      <c r="N7966" s="14"/>
      <c r="O7966" s="14"/>
      <c r="P7966" s="14"/>
      <c r="Q7966" s="14"/>
    </row>
    <row r="7967" spans="10:17" x14ac:dyDescent="0.25">
      <c r="J7967" s="14"/>
      <c r="K7967" s="14"/>
      <c r="L7967" s="14"/>
      <c r="M7967" s="14"/>
      <c r="N7967" s="14"/>
      <c r="O7967" s="14"/>
      <c r="P7967" s="14"/>
      <c r="Q7967" s="14"/>
    </row>
    <row r="7968" spans="10:17" x14ac:dyDescent="0.25">
      <c r="J7968" s="14"/>
      <c r="K7968" s="14"/>
      <c r="L7968" s="14"/>
      <c r="M7968" s="14"/>
      <c r="N7968" s="14"/>
      <c r="O7968" s="14"/>
      <c r="P7968" s="14"/>
      <c r="Q7968" s="14"/>
    </row>
    <row r="7969" spans="10:17" x14ac:dyDescent="0.25">
      <c r="J7969" s="14"/>
      <c r="K7969" s="14"/>
      <c r="L7969" s="14"/>
      <c r="M7969" s="14"/>
      <c r="N7969" s="14"/>
      <c r="O7969" s="14"/>
      <c r="P7969" s="14"/>
      <c r="Q7969" s="14"/>
    </row>
    <row r="7970" spans="10:17" x14ac:dyDescent="0.25">
      <c r="J7970" s="14"/>
      <c r="K7970" s="14"/>
      <c r="L7970" s="14"/>
      <c r="M7970" s="14"/>
      <c r="N7970" s="14"/>
      <c r="O7970" s="14"/>
      <c r="P7970" s="14"/>
      <c r="Q7970" s="14"/>
    </row>
    <row r="7971" spans="10:17" x14ac:dyDescent="0.25">
      <c r="J7971" s="14"/>
      <c r="K7971" s="14"/>
      <c r="L7971" s="14"/>
      <c r="M7971" s="14"/>
      <c r="N7971" s="14"/>
      <c r="O7971" s="14"/>
      <c r="P7971" s="14"/>
      <c r="Q7971" s="14"/>
    </row>
    <row r="7972" spans="10:17" x14ac:dyDescent="0.25">
      <c r="J7972" s="14"/>
      <c r="K7972" s="14"/>
      <c r="L7972" s="14"/>
      <c r="M7972" s="14"/>
      <c r="N7972" s="14"/>
      <c r="O7972" s="14"/>
      <c r="P7972" s="14"/>
      <c r="Q7972" s="14"/>
    </row>
    <row r="7973" spans="10:17" x14ac:dyDescent="0.25">
      <c r="J7973" s="14"/>
      <c r="K7973" s="14"/>
      <c r="L7973" s="14"/>
      <c r="M7973" s="14"/>
      <c r="N7973" s="14"/>
      <c r="O7973" s="14"/>
      <c r="P7973" s="14"/>
      <c r="Q7973" s="14"/>
    </row>
    <row r="7974" spans="10:17" x14ac:dyDescent="0.25">
      <c r="J7974" s="14"/>
      <c r="K7974" s="14"/>
      <c r="L7974" s="14"/>
      <c r="M7974" s="14"/>
      <c r="N7974" s="14"/>
      <c r="O7974" s="14"/>
      <c r="P7974" s="14"/>
      <c r="Q7974" s="14"/>
    </row>
    <row r="7975" spans="10:17" x14ac:dyDescent="0.25">
      <c r="J7975" s="14"/>
      <c r="K7975" s="14"/>
      <c r="L7975" s="14"/>
      <c r="M7975" s="14"/>
      <c r="N7975" s="14"/>
      <c r="O7975" s="14"/>
      <c r="P7975" s="14"/>
      <c r="Q7975" s="14"/>
    </row>
    <row r="7976" spans="10:17" x14ac:dyDescent="0.25">
      <c r="J7976" s="14"/>
      <c r="K7976" s="14"/>
      <c r="L7976" s="14"/>
      <c r="M7976" s="14"/>
      <c r="N7976" s="14"/>
      <c r="O7976" s="14"/>
      <c r="P7976" s="14"/>
      <c r="Q7976" s="14"/>
    </row>
    <row r="7977" spans="10:17" x14ac:dyDescent="0.25">
      <c r="J7977" s="14"/>
      <c r="K7977" s="14"/>
      <c r="L7977" s="14"/>
      <c r="M7977" s="14"/>
      <c r="N7977" s="14"/>
      <c r="O7977" s="14"/>
      <c r="P7977" s="14"/>
      <c r="Q7977" s="14"/>
    </row>
    <row r="7978" spans="10:17" x14ac:dyDescent="0.25">
      <c r="J7978" s="14"/>
      <c r="K7978" s="14"/>
      <c r="L7978" s="14"/>
      <c r="M7978" s="14"/>
      <c r="N7978" s="14"/>
      <c r="O7978" s="14"/>
      <c r="P7978" s="14"/>
      <c r="Q7978" s="14"/>
    </row>
    <row r="7979" spans="10:17" x14ac:dyDescent="0.25">
      <c r="J7979" s="14"/>
      <c r="K7979" s="14"/>
      <c r="L7979" s="14"/>
      <c r="M7979" s="14"/>
      <c r="N7979" s="14"/>
      <c r="O7979" s="14"/>
      <c r="P7979" s="14"/>
      <c r="Q7979" s="14"/>
    </row>
    <row r="7980" spans="10:17" x14ac:dyDescent="0.25">
      <c r="J7980" s="14"/>
      <c r="K7980" s="14"/>
      <c r="L7980" s="14"/>
      <c r="M7980" s="14"/>
      <c r="N7980" s="14"/>
      <c r="O7980" s="14"/>
      <c r="P7980" s="14"/>
      <c r="Q7980" s="14"/>
    </row>
    <row r="7981" spans="10:17" x14ac:dyDescent="0.25">
      <c r="J7981" s="14"/>
      <c r="K7981" s="14"/>
      <c r="L7981" s="14"/>
      <c r="M7981" s="14"/>
      <c r="N7981" s="14"/>
      <c r="O7981" s="14"/>
      <c r="P7981" s="14"/>
      <c r="Q7981" s="14"/>
    </row>
    <row r="7982" spans="10:17" x14ac:dyDescent="0.25">
      <c r="J7982" s="14"/>
      <c r="K7982" s="14"/>
      <c r="L7982" s="14"/>
      <c r="M7982" s="14"/>
      <c r="N7982" s="14"/>
      <c r="O7982" s="14"/>
      <c r="P7982" s="14"/>
      <c r="Q7982" s="14"/>
    </row>
    <row r="7983" spans="10:17" x14ac:dyDescent="0.25">
      <c r="J7983" s="14"/>
      <c r="K7983" s="14"/>
      <c r="L7983" s="14"/>
      <c r="M7983" s="14"/>
      <c r="N7983" s="14"/>
      <c r="O7983" s="14"/>
      <c r="P7983" s="14"/>
      <c r="Q7983" s="14"/>
    </row>
    <row r="7984" spans="10:17" x14ac:dyDescent="0.25">
      <c r="J7984" s="14"/>
      <c r="K7984" s="14"/>
      <c r="L7984" s="14"/>
      <c r="M7984" s="14"/>
      <c r="N7984" s="14"/>
      <c r="O7984" s="14"/>
      <c r="P7984" s="14"/>
      <c r="Q7984" s="14"/>
    </row>
    <row r="7985" spans="10:17" x14ac:dyDescent="0.25">
      <c r="J7985" s="14"/>
      <c r="K7985" s="14"/>
      <c r="L7985" s="14"/>
      <c r="M7985" s="14"/>
      <c r="N7985" s="14"/>
      <c r="O7985" s="14"/>
      <c r="P7985" s="14"/>
      <c r="Q7985" s="14"/>
    </row>
    <row r="7986" spans="10:17" x14ac:dyDescent="0.25">
      <c r="J7986" s="14"/>
      <c r="K7986" s="14"/>
      <c r="L7986" s="14"/>
      <c r="M7986" s="14"/>
      <c r="N7986" s="14"/>
      <c r="O7986" s="14"/>
      <c r="P7986" s="14"/>
      <c r="Q7986" s="14"/>
    </row>
    <row r="7987" spans="10:17" x14ac:dyDescent="0.25">
      <c r="J7987" s="14"/>
      <c r="K7987" s="14"/>
      <c r="L7987" s="14"/>
      <c r="M7987" s="14"/>
      <c r="N7987" s="14"/>
      <c r="O7987" s="14"/>
      <c r="P7987" s="14"/>
      <c r="Q7987" s="14"/>
    </row>
    <row r="7988" spans="10:17" x14ac:dyDescent="0.25">
      <c r="J7988" s="14"/>
      <c r="K7988" s="14"/>
      <c r="L7988" s="14"/>
      <c r="M7988" s="14"/>
      <c r="N7988" s="14"/>
      <c r="O7988" s="14"/>
      <c r="P7988" s="14"/>
      <c r="Q7988" s="14"/>
    </row>
    <row r="7989" spans="10:17" x14ac:dyDescent="0.25">
      <c r="J7989" s="14"/>
      <c r="K7989" s="14"/>
      <c r="L7989" s="14"/>
      <c r="M7989" s="14"/>
      <c r="N7989" s="14"/>
      <c r="O7989" s="14"/>
      <c r="P7989" s="14"/>
      <c r="Q7989" s="14"/>
    </row>
    <row r="7990" spans="10:17" x14ac:dyDescent="0.25">
      <c r="J7990" s="14"/>
      <c r="K7990" s="14"/>
      <c r="L7990" s="14"/>
      <c r="M7990" s="14"/>
      <c r="N7990" s="14"/>
      <c r="O7990" s="14"/>
      <c r="P7990" s="14"/>
      <c r="Q7990" s="14"/>
    </row>
    <row r="7991" spans="10:17" x14ac:dyDescent="0.25">
      <c r="J7991" s="14"/>
      <c r="K7991" s="14"/>
      <c r="L7991" s="14"/>
      <c r="M7991" s="14"/>
      <c r="N7991" s="14"/>
      <c r="O7991" s="14"/>
      <c r="P7991" s="14"/>
      <c r="Q7991" s="14"/>
    </row>
    <row r="7992" spans="10:17" x14ac:dyDescent="0.25">
      <c r="J7992" s="14"/>
      <c r="K7992" s="14"/>
      <c r="L7992" s="14"/>
      <c r="M7992" s="14"/>
      <c r="N7992" s="14"/>
      <c r="O7992" s="14"/>
      <c r="P7992" s="14"/>
      <c r="Q7992" s="14"/>
    </row>
    <row r="7993" spans="10:17" x14ac:dyDescent="0.25">
      <c r="J7993" s="14"/>
      <c r="K7993" s="14"/>
      <c r="L7993" s="14"/>
      <c r="M7993" s="14"/>
      <c r="N7993" s="14"/>
      <c r="O7993" s="14"/>
      <c r="P7993" s="14"/>
      <c r="Q7993" s="14"/>
    </row>
    <row r="7994" spans="10:17" x14ac:dyDescent="0.25">
      <c r="J7994" s="14"/>
      <c r="K7994" s="14"/>
      <c r="L7994" s="14"/>
      <c r="M7994" s="14"/>
      <c r="N7994" s="14"/>
      <c r="O7994" s="14"/>
      <c r="P7994" s="14"/>
      <c r="Q7994" s="14"/>
    </row>
    <row r="7995" spans="10:17" x14ac:dyDescent="0.25">
      <c r="J7995" s="14"/>
      <c r="K7995" s="14"/>
      <c r="L7995" s="14"/>
      <c r="M7995" s="14"/>
      <c r="N7995" s="14"/>
      <c r="O7995" s="14"/>
      <c r="P7995" s="14"/>
      <c r="Q7995" s="14"/>
    </row>
    <row r="7996" spans="10:17" x14ac:dyDescent="0.25">
      <c r="J7996" s="14"/>
      <c r="K7996" s="14"/>
      <c r="L7996" s="14"/>
      <c r="M7996" s="14"/>
      <c r="N7996" s="14"/>
      <c r="O7996" s="14"/>
      <c r="P7996" s="14"/>
      <c r="Q7996" s="14"/>
    </row>
    <row r="7997" spans="10:17" x14ac:dyDescent="0.25">
      <c r="J7997" s="14"/>
      <c r="K7997" s="14"/>
      <c r="L7997" s="14"/>
      <c r="M7997" s="14"/>
      <c r="N7997" s="14"/>
      <c r="O7997" s="14"/>
      <c r="P7997" s="14"/>
      <c r="Q7997" s="14"/>
    </row>
    <row r="7998" spans="10:17" x14ac:dyDescent="0.25">
      <c r="J7998" s="14"/>
      <c r="K7998" s="14"/>
      <c r="L7998" s="14"/>
      <c r="M7998" s="14"/>
      <c r="N7998" s="14"/>
      <c r="O7998" s="14"/>
      <c r="P7998" s="14"/>
      <c r="Q7998" s="14"/>
    </row>
    <row r="7999" spans="10:17" x14ac:dyDescent="0.25">
      <c r="J7999" s="14"/>
      <c r="K7999" s="14"/>
      <c r="L7999" s="14"/>
      <c r="M7999" s="14"/>
      <c r="N7999" s="14"/>
      <c r="O7999" s="14"/>
      <c r="P7999" s="14"/>
      <c r="Q7999" s="14"/>
    </row>
    <row r="8000" spans="10:17" x14ac:dyDescent="0.25">
      <c r="J8000" s="14"/>
      <c r="K8000" s="14"/>
      <c r="L8000" s="14"/>
      <c r="M8000" s="14"/>
      <c r="N8000" s="14"/>
      <c r="O8000" s="14"/>
      <c r="P8000" s="14"/>
      <c r="Q8000" s="14"/>
    </row>
    <row r="8001" spans="10:17" x14ac:dyDescent="0.25">
      <c r="J8001" s="14"/>
      <c r="K8001" s="14"/>
      <c r="L8001" s="14"/>
      <c r="M8001" s="14"/>
      <c r="N8001" s="14"/>
      <c r="O8001" s="14"/>
      <c r="P8001" s="14"/>
      <c r="Q8001" s="14"/>
    </row>
    <row r="8002" spans="10:17" x14ac:dyDescent="0.25">
      <c r="J8002" s="14"/>
      <c r="K8002" s="14"/>
      <c r="L8002" s="14"/>
      <c r="M8002" s="14"/>
      <c r="N8002" s="14"/>
      <c r="O8002" s="14"/>
      <c r="P8002" s="14"/>
      <c r="Q8002" s="14"/>
    </row>
    <row r="8003" spans="10:17" x14ac:dyDescent="0.25">
      <c r="J8003" s="14"/>
      <c r="K8003" s="14"/>
      <c r="L8003" s="14"/>
      <c r="M8003" s="14"/>
      <c r="N8003" s="14"/>
      <c r="O8003" s="14"/>
      <c r="P8003" s="14"/>
      <c r="Q8003" s="14"/>
    </row>
    <row r="8004" spans="10:17" x14ac:dyDescent="0.25">
      <c r="J8004" s="14"/>
      <c r="K8004" s="14"/>
      <c r="L8004" s="14"/>
      <c r="M8004" s="14"/>
      <c r="N8004" s="14"/>
      <c r="O8004" s="14"/>
      <c r="P8004" s="14"/>
      <c r="Q8004" s="14"/>
    </row>
    <row r="8005" spans="10:17" x14ac:dyDescent="0.25">
      <c r="J8005" s="14"/>
      <c r="K8005" s="14"/>
      <c r="L8005" s="14"/>
      <c r="M8005" s="14"/>
      <c r="N8005" s="14"/>
      <c r="O8005" s="14"/>
      <c r="P8005" s="14"/>
      <c r="Q8005" s="14"/>
    </row>
    <row r="8006" spans="10:17" x14ac:dyDescent="0.25">
      <c r="J8006" s="14"/>
      <c r="K8006" s="14"/>
      <c r="L8006" s="14"/>
      <c r="M8006" s="14"/>
      <c r="N8006" s="14"/>
      <c r="O8006" s="14"/>
      <c r="P8006" s="14"/>
      <c r="Q8006" s="14"/>
    </row>
    <row r="8007" spans="10:17" x14ac:dyDescent="0.25">
      <c r="J8007" s="14"/>
      <c r="K8007" s="14"/>
      <c r="L8007" s="14"/>
      <c r="M8007" s="14"/>
      <c r="N8007" s="14"/>
      <c r="O8007" s="14"/>
      <c r="P8007" s="14"/>
      <c r="Q8007" s="14"/>
    </row>
    <row r="8008" spans="10:17" x14ac:dyDescent="0.25">
      <c r="J8008" s="14"/>
      <c r="K8008" s="14"/>
      <c r="L8008" s="14"/>
      <c r="M8008" s="14"/>
      <c r="N8008" s="14"/>
      <c r="O8008" s="14"/>
      <c r="P8008" s="14"/>
      <c r="Q8008" s="14"/>
    </row>
    <row r="8009" spans="10:17" x14ac:dyDescent="0.25">
      <c r="J8009" s="14"/>
      <c r="K8009" s="14"/>
      <c r="L8009" s="14"/>
      <c r="M8009" s="14"/>
      <c r="N8009" s="14"/>
      <c r="O8009" s="14"/>
      <c r="P8009" s="14"/>
      <c r="Q8009" s="14"/>
    </row>
    <row r="8010" spans="10:17" x14ac:dyDescent="0.25">
      <c r="J8010" s="14"/>
      <c r="K8010" s="14"/>
      <c r="L8010" s="14"/>
      <c r="M8010" s="14"/>
      <c r="N8010" s="14"/>
      <c r="O8010" s="14"/>
      <c r="P8010" s="14"/>
      <c r="Q8010" s="14"/>
    </row>
    <row r="8011" spans="10:17" x14ac:dyDescent="0.25">
      <c r="J8011" s="14"/>
      <c r="K8011" s="14"/>
      <c r="L8011" s="14"/>
      <c r="M8011" s="14"/>
      <c r="N8011" s="14"/>
      <c r="O8011" s="14"/>
      <c r="P8011" s="14"/>
      <c r="Q8011" s="14"/>
    </row>
    <row r="8012" spans="10:17" x14ac:dyDescent="0.25">
      <c r="J8012" s="14"/>
      <c r="K8012" s="14"/>
      <c r="L8012" s="14"/>
      <c r="M8012" s="14"/>
      <c r="N8012" s="14"/>
      <c r="O8012" s="14"/>
      <c r="P8012" s="14"/>
      <c r="Q8012" s="14"/>
    </row>
    <row r="8013" spans="10:17" x14ac:dyDescent="0.25">
      <c r="J8013" s="14"/>
      <c r="K8013" s="14"/>
      <c r="L8013" s="14"/>
      <c r="M8013" s="14"/>
      <c r="N8013" s="14"/>
      <c r="O8013" s="14"/>
      <c r="P8013" s="14"/>
      <c r="Q8013" s="14"/>
    </row>
    <row r="8014" spans="10:17" x14ac:dyDescent="0.25">
      <c r="J8014" s="14"/>
      <c r="K8014" s="14"/>
      <c r="L8014" s="14"/>
      <c r="M8014" s="14"/>
      <c r="N8014" s="14"/>
      <c r="O8014" s="14"/>
      <c r="P8014" s="14"/>
      <c r="Q8014" s="14"/>
    </row>
    <row r="8015" spans="10:17" x14ac:dyDescent="0.25">
      <c r="J8015" s="14"/>
      <c r="K8015" s="14"/>
      <c r="L8015" s="14"/>
      <c r="M8015" s="14"/>
      <c r="N8015" s="14"/>
      <c r="O8015" s="14"/>
      <c r="P8015" s="14"/>
      <c r="Q8015" s="14"/>
    </row>
    <row r="8016" spans="10:17" x14ac:dyDescent="0.25">
      <c r="J8016" s="14"/>
      <c r="K8016" s="14"/>
      <c r="L8016" s="14"/>
      <c r="M8016" s="14"/>
      <c r="N8016" s="14"/>
      <c r="O8016" s="14"/>
      <c r="P8016" s="14"/>
      <c r="Q8016" s="14"/>
    </row>
    <row r="8017" spans="10:17" x14ac:dyDescent="0.25">
      <c r="J8017" s="14"/>
      <c r="K8017" s="14"/>
      <c r="L8017" s="14"/>
      <c r="M8017" s="14"/>
      <c r="N8017" s="14"/>
      <c r="O8017" s="14"/>
      <c r="P8017" s="14"/>
      <c r="Q8017" s="14"/>
    </row>
    <row r="8018" spans="10:17" x14ac:dyDescent="0.25">
      <c r="J8018" s="14"/>
      <c r="K8018" s="14"/>
      <c r="L8018" s="14"/>
      <c r="M8018" s="14"/>
      <c r="N8018" s="14"/>
      <c r="O8018" s="14"/>
      <c r="P8018" s="14"/>
      <c r="Q8018" s="14"/>
    </row>
    <row r="8019" spans="10:17" x14ac:dyDescent="0.25">
      <c r="J8019" s="14"/>
      <c r="K8019" s="14"/>
      <c r="L8019" s="14"/>
      <c r="M8019" s="14"/>
      <c r="N8019" s="14"/>
      <c r="O8019" s="14"/>
      <c r="P8019" s="14"/>
      <c r="Q8019" s="14"/>
    </row>
    <row r="8020" spans="10:17" x14ac:dyDescent="0.25">
      <c r="J8020" s="14"/>
      <c r="K8020" s="14"/>
      <c r="L8020" s="14"/>
      <c r="M8020" s="14"/>
      <c r="N8020" s="14"/>
      <c r="O8020" s="14"/>
      <c r="P8020" s="14"/>
      <c r="Q8020" s="14"/>
    </row>
    <row r="8021" spans="10:17" x14ac:dyDescent="0.25">
      <c r="J8021" s="14"/>
      <c r="K8021" s="14"/>
      <c r="L8021" s="14"/>
      <c r="M8021" s="14"/>
      <c r="N8021" s="14"/>
      <c r="O8021" s="14"/>
      <c r="P8021" s="14"/>
      <c r="Q8021" s="14"/>
    </row>
    <row r="8022" spans="10:17" x14ac:dyDescent="0.25">
      <c r="J8022" s="14"/>
      <c r="K8022" s="14"/>
      <c r="L8022" s="14"/>
      <c r="M8022" s="14"/>
      <c r="N8022" s="14"/>
      <c r="O8022" s="14"/>
      <c r="P8022" s="14"/>
      <c r="Q8022" s="14"/>
    </row>
    <row r="8023" spans="10:17" x14ac:dyDescent="0.25">
      <c r="J8023" s="14"/>
      <c r="K8023" s="14"/>
      <c r="L8023" s="14"/>
      <c r="M8023" s="14"/>
      <c r="N8023" s="14"/>
      <c r="O8023" s="14"/>
      <c r="P8023" s="14"/>
      <c r="Q8023" s="14"/>
    </row>
    <row r="8024" spans="10:17" x14ac:dyDescent="0.25">
      <c r="J8024" s="14"/>
      <c r="K8024" s="14"/>
      <c r="L8024" s="14"/>
      <c r="M8024" s="14"/>
      <c r="N8024" s="14"/>
      <c r="O8024" s="14"/>
      <c r="P8024" s="14"/>
      <c r="Q8024" s="14"/>
    </row>
    <row r="8025" spans="10:17" x14ac:dyDescent="0.25">
      <c r="J8025" s="14"/>
      <c r="K8025" s="14"/>
      <c r="L8025" s="14"/>
      <c r="M8025" s="14"/>
      <c r="N8025" s="14"/>
      <c r="O8025" s="14"/>
      <c r="P8025" s="14"/>
      <c r="Q8025" s="14"/>
    </row>
    <row r="8026" spans="10:17" x14ac:dyDescent="0.25">
      <c r="J8026" s="14"/>
      <c r="K8026" s="14"/>
      <c r="L8026" s="14"/>
      <c r="M8026" s="14"/>
      <c r="N8026" s="14"/>
      <c r="O8026" s="14"/>
      <c r="P8026" s="14"/>
      <c r="Q8026" s="14"/>
    </row>
    <row r="8027" spans="10:17" x14ac:dyDescent="0.25">
      <c r="J8027" s="14"/>
      <c r="K8027" s="14"/>
      <c r="L8027" s="14"/>
      <c r="M8027" s="14"/>
      <c r="N8027" s="14"/>
      <c r="O8027" s="14"/>
      <c r="P8027" s="14"/>
      <c r="Q8027" s="14"/>
    </row>
    <row r="8028" spans="10:17" x14ac:dyDescent="0.25">
      <c r="J8028" s="14"/>
      <c r="K8028" s="14"/>
      <c r="L8028" s="14"/>
      <c r="M8028" s="14"/>
      <c r="N8028" s="14"/>
      <c r="O8028" s="14"/>
      <c r="P8028" s="14"/>
      <c r="Q8028" s="14"/>
    </row>
    <row r="8029" spans="10:17" x14ac:dyDescent="0.25">
      <c r="J8029" s="14"/>
      <c r="K8029" s="14"/>
      <c r="L8029" s="14"/>
      <c r="M8029" s="14"/>
      <c r="N8029" s="14"/>
      <c r="O8029" s="14"/>
      <c r="P8029" s="14"/>
      <c r="Q8029" s="14"/>
    </row>
    <row r="8030" spans="10:17" x14ac:dyDescent="0.25">
      <c r="J8030" s="14"/>
      <c r="K8030" s="14"/>
      <c r="L8030" s="14"/>
      <c r="M8030" s="14"/>
      <c r="N8030" s="14"/>
      <c r="O8030" s="14"/>
      <c r="P8030" s="14"/>
      <c r="Q8030" s="14"/>
    </row>
    <row r="8031" spans="10:17" x14ac:dyDescent="0.25">
      <c r="J8031" s="14"/>
      <c r="K8031" s="14"/>
      <c r="L8031" s="14"/>
      <c r="M8031" s="14"/>
      <c r="N8031" s="14"/>
      <c r="O8031" s="14"/>
      <c r="P8031" s="14"/>
      <c r="Q8031" s="14"/>
    </row>
    <row r="8032" spans="10:17" x14ac:dyDescent="0.25">
      <c r="J8032" s="14"/>
      <c r="K8032" s="14"/>
      <c r="L8032" s="14"/>
      <c r="M8032" s="14"/>
      <c r="N8032" s="14"/>
      <c r="O8032" s="14"/>
      <c r="P8032" s="14"/>
      <c r="Q8032" s="14"/>
    </row>
    <row r="8033" spans="10:17" x14ac:dyDescent="0.25">
      <c r="J8033" s="14"/>
      <c r="K8033" s="14"/>
      <c r="L8033" s="14"/>
      <c r="M8033" s="14"/>
      <c r="N8033" s="14"/>
      <c r="O8033" s="14"/>
      <c r="P8033" s="14"/>
      <c r="Q8033" s="14"/>
    </row>
    <row r="8034" spans="10:17" x14ac:dyDescent="0.25">
      <c r="J8034" s="14"/>
      <c r="K8034" s="14"/>
      <c r="L8034" s="14"/>
      <c r="M8034" s="14"/>
      <c r="N8034" s="14"/>
      <c r="O8034" s="14"/>
      <c r="P8034" s="14"/>
      <c r="Q8034" s="14"/>
    </row>
    <row r="8035" spans="10:17" x14ac:dyDescent="0.25">
      <c r="J8035" s="14"/>
      <c r="K8035" s="14"/>
      <c r="L8035" s="14"/>
      <c r="M8035" s="14"/>
      <c r="N8035" s="14"/>
      <c r="O8035" s="14"/>
      <c r="P8035" s="14"/>
      <c r="Q8035" s="14"/>
    </row>
    <row r="8036" spans="10:17" x14ac:dyDescent="0.25">
      <c r="J8036" s="14"/>
      <c r="K8036" s="14"/>
      <c r="L8036" s="14"/>
      <c r="M8036" s="14"/>
      <c r="N8036" s="14"/>
      <c r="O8036" s="14"/>
      <c r="P8036" s="14"/>
      <c r="Q8036" s="14"/>
    </row>
    <row r="8037" spans="10:17" x14ac:dyDescent="0.25">
      <c r="J8037" s="14"/>
      <c r="K8037" s="14"/>
      <c r="L8037" s="14"/>
      <c r="M8037" s="14"/>
      <c r="N8037" s="14"/>
      <c r="O8037" s="14"/>
      <c r="P8037" s="14"/>
      <c r="Q8037" s="14"/>
    </row>
    <row r="8038" spans="10:17" x14ac:dyDescent="0.25">
      <c r="J8038" s="14"/>
      <c r="K8038" s="14"/>
      <c r="L8038" s="14"/>
      <c r="M8038" s="14"/>
      <c r="N8038" s="14"/>
      <c r="O8038" s="14"/>
      <c r="P8038" s="14"/>
      <c r="Q8038" s="14"/>
    </row>
    <row r="8039" spans="10:17" x14ac:dyDescent="0.25">
      <c r="J8039" s="14"/>
      <c r="K8039" s="14"/>
      <c r="L8039" s="14"/>
      <c r="M8039" s="14"/>
      <c r="N8039" s="14"/>
      <c r="O8039" s="14"/>
      <c r="P8039" s="14"/>
      <c r="Q8039" s="14"/>
    </row>
    <row r="8040" spans="10:17" x14ac:dyDescent="0.25">
      <c r="J8040" s="14"/>
      <c r="K8040" s="14"/>
      <c r="L8040" s="14"/>
      <c r="M8040" s="14"/>
      <c r="N8040" s="14"/>
      <c r="O8040" s="14"/>
      <c r="P8040" s="14"/>
      <c r="Q8040" s="14"/>
    </row>
    <row r="8041" spans="10:17" x14ac:dyDescent="0.25">
      <c r="J8041" s="14"/>
      <c r="K8041" s="14"/>
      <c r="L8041" s="14"/>
      <c r="M8041" s="14"/>
      <c r="N8041" s="14"/>
      <c r="O8041" s="14"/>
      <c r="P8041" s="14"/>
      <c r="Q8041" s="14"/>
    </row>
    <row r="8042" spans="10:17" x14ac:dyDescent="0.25">
      <c r="J8042" s="14"/>
      <c r="K8042" s="14"/>
      <c r="L8042" s="14"/>
      <c r="M8042" s="14"/>
      <c r="N8042" s="14"/>
      <c r="O8042" s="14"/>
      <c r="P8042" s="14"/>
      <c r="Q8042" s="14"/>
    </row>
    <row r="8043" spans="10:17" x14ac:dyDescent="0.25">
      <c r="J8043" s="14"/>
      <c r="K8043" s="14"/>
      <c r="L8043" s="14"/>
      <c r="M8043" s="14"/>
      <c r="N8043" s="14"/>
      <c r="O8043" s="14"/>
      <c r="P8043" s="14"/>
      <c r="Q8043" s="14"/>
    </row>
    <row r="8044" spans="10:17" x14ac:dyDescent="0.25">
      <c r="J8044" s="14"/>
      <c r="K8044" s="14"/>
      <c r="L8044" s="14"/>
      <c r="M8044" s="14"/>
      <c r="N8044" s="14"/>
      <c r="O8044" s="14"/>
      <c r="P8044" s="14"/>
      <c r="Q8044" s="14"/>
    </row>
    <row r="8045" spans="10:17" x14ac:dyDescent="0.25">
      <c r="J8045" s="14"/>
      <c r="K8045" s="14"/>
      <c r="L8045" s="14"/>
      <c r="M8045" s="14"/>
      <c r="N8045" s="14"/>
      <c r="O8045" s="14"/>
      <c r="P8045" s="14"/>
      <c r="Q8045" s="14"/>
    </row>
    <row r="8046" spans="10:17" x14ac:dyDescent="0.25">
      <c r="J8046" s="14"/>
      <c r="K8046" s="14"/>
      <c r="L8046" s="14"/>
      <c r="M8046" s="14"/>
      <c r="N8046" s="14"/>
      <c r="O8046" s="14"/>
      <c r="P8046" s="14"/>
      <c r="Q8046" s="14"/>
    </row>
    <row r="8047" spans="10:17" x14ac:dyDescent="0.25">
      <c r="J8047" s="14"/>
      <c r="K8047" s="14"/>
      <c r="L8047" s="14"/>
      <c r="M8047" s="14"/>
      <c r="N8047" s="14"/>
      <c r="O8047" s="14"/>
      <c r="P8047" s="14"/>
      <c r="Q8047" s="14"/>
    </row>
    <row r="8048" spans="10:17" x14ac:dyDescent="0.25">
      <c r="J8048" s="14"/>
      <c r="K8048" s="14"/>
      <c r="L8048" s="14"/>
      <c r="M8048" s="14"/>
      <c r="N8048" s="14"/>
      <c r="O8048" s="14"/>
      <c r="P8048" s="14"/>
      <c r="Q8048" s="14"/>
    </row>
    <row r="8049" spans="10:17" x14ac:dyDescent="0.25">
      <c r="J8049" s="14"/>
      <c r="K8049" s="14"/>
      <c r="L8049" s="14"/>
      <c r="M8049" s="14"/>
      <c r="N8049" s="14"/>
      <c r="O8049" s="14"/>
      <c r="P8049" s="14"/>
      <c r="Q8049" s="14"/>
    </row>
    <row r="8050" spans="10:17" x14ac:dyDescent="0.25">
      <c r="J8050" s="14"/>
      <c r="K8050" s="14"/>
      <c r="L8050" s="14"/>
      <c r="M8050" s="14"/>
      <c r="N8050" s="14"/>
      <c r="O8050" s="14"/>
      <c r="P8050" s="14"/>
      <c r="Q8050" s="14"/>
    </row>
    <row r="8051" spans="10:17" x14ac:dyDescent="0.25">
      <c r="J8051" s="14"/>
      <c r="K8051" s="14"/>
      <c r="L8051" s="14"/>
      <c r="M8051" s="14"/>
      <c r="N8051" s="14"/>
      <c r="O8051" s="14"/>
      <c r="P8051" s="14"/>
      <c r="Q8051" s="14"/>
    </row>
    <row r="8052" spans="10:17" x14ac:dyDescent="0.25">
      <c r="J8052" s="14"/>
      <c r="K8052" s="14"/>
      <c r="L8052" s="14"/>
      <c r="M8052" s="14"/>
      <c r="N8052" s="14"/>
      <c r="O8052" s="14"/>
      <c r="P8052" s="14"/>
      <c r="Q8052" s="14"/>
    </row>
    <row r="8053" spans="10:17" x14ac:dyDescent="0.25">
      <c r="J8053" s="14"/>
      <c r="K8053" s="14"/>
      <c r="L8053" s="14"/>
      <c r="M8053" s="14"/>
      <c r="N8053" s="14"/>
      <c r="O8053" s="14"/>
      <c r="P8053" s="14"/>
      <c r="Q8053" s="14"/>
    </row>
    <row r="8054" spans="10:17" x14ac:dyDescent="0.25">
      <c r="J8054" s="14"/>
      <c r="K8054" s="14"/>
      <c r="L8054" s="14"/>
      <c r="M8054" s="14"/>
      <c r="N8054" s="14"/>
      <c r="O8054" s="14"/>
      <c r="P8054" s="14"/>
      <c r="Q8054" s="14"/>
    </row>
    <row r="8055" spans="10:17" x14ac:dyDescent="0.25">
      <c r="J8055" s="14"/>
      <c r="K8055" s="14"/>
      <c r="L8055" s="14"/>
      <c r="M8055" s="14"/>
      <c r="N8055" s="14"/>
      <c r="O8055" s="14"/>
      <c r="P8055" s="14"/>
      <c r="Q8055" s="14"/>
    </row>
    <row r="8056" spans="10:17" x14ac:dyDescent="0.25">
      <c r="J8056" s="14"/>
      <c r="K8056" s="14"/>
      <c r="L8056" s="14"/>
      <c r="M8056" s="14"/>
      <c r="N8056" s="14"/>
      <c r="O8056" s="14"/>
      <c r="P8056" s="14"/>
      <c r="Q8056" s="14"/>
    </row>
    <row r="8057" spans="10:17" x14ac:dyDescent="0.25">
      <c r="J8057" s="14"/>
      <c r="K8057" s="14"/>
      <c r="L8057" s="14"/>
      <c r="M8057" s="14"/>
      <c r="N8057" s="14"/>
      <c r="O8057" s="14"/>
      <c r="P8057" s="14"/>
      <c r="Q8057" s="14"/>
    </row>
    <row r="8058" spans="10:17" x14ac:dyDescent="0.25">
      <c r="J8058" s="14"/>
      <c r="K8058" s="14"/>
      <c r="L8058" s="14"/>
      <c r="M8058" s="14"/>
      <c r="N8058" s="14"/>
      <c r="O8058" s="14"/>
      <c r="P8058" s="14"/>
      <c r="Q8058" s="14"/>
    </row>
    <row r="8059" spans="10:17" x14ac:dyDescent="0.25">
      <c r="J8059" s="14"/>
      <c r="K8059" s="14"/>
      <c r="L8059" s="14"/>
      <c r="M8059" s="14"/>
      <c r="N8059" s="14"/>
      <c r="O8059" s="14"/>
      <c r="P8059" s="14"/>
      <c r="Q8059" s="14"/>
    </row>
    <row r="8060" spans="10:17" x14ac:dyDescent="0.25">
      <c r="J8060" s="14"/>
      <c r="K8060" s="14"/>
      <c r="L8060" s="14"/>
      <c r="M8060" s="14"/>
      <c r="N8060" s="14"/>
      <c r="O8060" s="14"/>
      <c r="P8060" s="14"/>
      <c r="Q8060" s="14"/>
    </row>
    <row r="8061" spans="10:17" x14ac:dyDescent="0.25">
      <c r="J8061" s="14"/>
      <c r="K8061" s="14"/>
      <c r="L8061" s="14"/>
      <c r="M8061" s="14"/>
      <c r="N8061" s="14"/>
      <c r="O8061" s="14"/>
      <c r="P8061" s="14"/>
      <c r="Q8061" s="14"/>
    </row>
    <row r="8062" spans="10:17" x14ac:dyDescent="0.25">
      <c r="J8062" s="14"/>
      <c r="K8062" s="14"/>
      <c r="L8062" s="14"/>
      <c r="M8062" s="14"/>
      <c r="N8062" s="14"/>
      <c r="O8062" s="14"/>
      <c r="P8062" s="14"/>
      <c r="Q8062" s="14"/>
    </row>
    <row r="8063" spans="10:17" x14ac:dyDescent="0.25">
      <c r="J8063" s="14"/>
      <c r="K8063" s="14"/>
      <c r="L8063" s="14"/>
      <c r="M8063" s="14"/>
      <c r="N8063" s="14"/>
      <c r="O8063" s="14"/>
      <c r="P8063" s="14"/>
      <c r="Q8063" s="14"/>
    </row>
    <row r="8064" spans="10:17" x14ac:dyDescent="0.25">
      <c r="J8064" s="14"/>
      <c r="K8064" s="14"/>
      <c r="L8064" s="14"/>
      <c r="M8064" s="14"/>
      <c r="N8064" s="14"/>
      <c r="O8064" s="14"/>
      <c r="P8064" s="14"/>
      <c r="Q8064" s="14"/>
    </row>
    <row r="8065" spans="10:17" x14ac:dyDescent="0.25">
      <c r="J8065" s="14"/>
      <c r="K8065" s="14"/>
      <c r="L8065" s="14"/>
      <c r="M8065" s="14"/>
      <c r="N8065" s="14"/>
      <c r="O8065" s="14"/>
      <c r="P8065" s="14"/>
      <c r="Q8065" s="14"/>
    </row>
    <row r="8066" spans="10:17" x14ac:dyDescent="0.25">
      <c r="J8066" s="14"/>
      <c r="K8066" s="14"/>
      <c r="L8066" s="14"/>
      <c r="M8066" s="14"/>
      <c r="N8066" s="14"/>
      <c r="O8066" s="14"/>
      <c r="P8066" s="14"/>
      <c r="Q8066" s="14"/>
    </row>
    <row r="8067" spans="10:17" x14ac:dyDescent="0.25">
      <c r="J8067" s="14"/>
      <c r="K8067" s="14"/>
      <c r="L8067" s="14"/>
      <c r="M8067" s="14"/>
      <c r="N8067" s="14"/>
      <c r="O8067" s="14"/>
      <c r="P8067" s="14"/>
      <c r="Q8067" s="14"/>
    </row>
    <row r="8068" spans="10:17" x14ac:dyDescent="0.25">
      <c r="J8068" s="14"/>
      <c r="K8068" s="14"/>
      <c r="L8068" s="14"/>
      <c r="M8068" s="14"/>
      <c r="N8068" s="14"/>
      <c r="O8068" s="14"/>
      <c r="P8068" s="14"/>
      <c r="Q8068" s="14"/>
    </row>
    <row r="8069" spans="10:17" x14ac:dyDescent="0.25">
      <c r="J8069" s="14"/>
      <c r="K8069" s="14"/>
      <c r="L8069" s="14"/>
      <c r="M8069" s="14"/>
      <c r="N8069" s="14"/>
      <c r="O8069" s="14"/>
      <c r="P8069" s="14"/>
      <c r="Q8069" s="14"/>
    </row>
    <row r="8070" spans="10:17" x14ac:dyDescent="0.25">
      <c r="J8070" s="14"/>
      <c r="K8070" s="14"/>
      <c r="L8070" s="14"/>
      <c r="M8070" s="14"/>
      <c r="N8070" s="14"/>
      <c r="O8070" s="14"/>
      <c r="P8070" s="14"/>
      <c r="Q8070" s="14"/>
    </row>
    <row r="8071" spans="10:17" x14ac:dyDescent="0.25">
      <c r="J8071" s="14"/>
      <c r="K8071" s="14"/>
      <c r="L8071" s="14"/>
      <c r="M8071" s="14"/>
      <c r="N8071" s="14"/>
      <c r="O8071" s="14"/>
      <c r="P8071" s="14"/>
      <c r="Q8071" s="14"/>
    </row>
    <row r="8072" spans="10:17" x14ac:dyDescent="0.25">
      <c r="J8072" s="14"/>
      <c r="K8072" s="14"/>
      <c r="L8072" s="14"/>
      <c r="M8072" s="14"/>
      <c r="N8072" s="14"/>
      <c r="O8072" s="14"/>
      <c r="P8072" s="14"/>
      <c r="Q8072" s="14"/>
    </row>
    <row r="8073" spans="10:17" x14ac:dyDescent="0.25">
      <c r="J8073" s="14"/>
      <c r="K8073" s="14"/>
      <c r="L8073" s="14"/>
      <c r="M8073" s="14"/>
      <c r="N8073" s="14"/>
      <c r="O8073" s="14"/>
      <c r="P8073" s="14"/>
      <c r="Q8073" s="14"/>
    </row>
    <row r="8074" spans="10:17" x14ac:dyDescent="0.25">
      <c r="J8074" s="14"/>
      <c r="K8074" s="14"/>
      <c r="L8074" s="14"/>
      <c r="M8074" s="14"/>
      <c r="N8074" s="14"/>
      <c r="O8074" s="14"/>
      <c r="P8074" s="14"/>
      <c r="Q8074" s="14"/>
    </row>
    <row r="8075" spans="10:17" x14ac:dyDescent="0.25">
      <c r="J8075" s="14"/>
      <c r="K8075" s="14"/>
      <c r="L8075" s="14"/>
      <c r="M8075" s="14"/>
      <c r="N8075" s="14"/>
      <c r="O8075" s="14"/>
      <c r="P8075" s="14"/>
      <c r="Q8075" s="14"/>
    </row>
    <row r="8076" spans="10:17" x14ac:dyDescent="0.25">
      <c r="J8076" s="14"/>
      <c r="K8076" s="14"/>
      <c r="L8076" s="14"/>
      <c r="M8076" s="14"/>
      <c r="N8076" s="14"/>
      <c r="O8076" s="14"/>
      <c r="P8076" s="14"/>
      <c r="Q8076" s="14"/>
    </row>
    <row r="8077" spans="10:17" x14ac:dyDescent="0.25">
      <c r="J8077" s="14"/>
      <c r="K8077" s="14"/>
      <c r="L8077" s="14"/>
      <c r="M8077" s="14"/>
      <c r="N8077" s="14"/>
      <c r="O8077" s="14"/>
      <c r="P8077" s="14"/>
      <c r="Q8077" s="14"/>
    </row>
    <row r="8078" spans="10:17" x14ac:dyDescent="0.25">
      <c r="J8078" s="14"/>
      <c r="K8078" s="14"/>
      <c r="L8078" s="14"/>
      <c r="M8078" s="14"/>
      <c r="N8078" s="14"/>
      <c r="O8078" s="14"/>
      <c r="P8078" s="14"/>
      <c r="Q8078" s="14"/>
    </row>
    <row r="8079" spans="10:17" x14ac:dyDescent="0.25">
      <c r="J8079" s="14"/>
      <c r="K8079" s="14"/>
      <c r="L8079" s="14"/>
      <c r="M8079" s="14"/>
      <c r="N8079" s="14"/>
      <c r="O8079" s="14"/>
      <c r="P8079" s="14"/>
      <c r="Q8079" s="14"/>
    </row>
    <row r="8080" spans="10:17" x14ac:dyDescent="0.25">
      <c r="J8080" s="14"/>
      <c r="K8080" s="14"/>
      <c r="L8080" s="14"/>
      <c r="M8080" s="14"/>
      <c r="N8080" s="14"/>
      <c r="O8080" s="14"/>
      <c r="P8080" s="14"/>
      <c r="Q8080" s="14"/>
    </row>
    <row r="8081" spans="10:17" x14ac:dyDescent="0.25">
      <c r="J8081" s="14"/>
      <c r="K8081" s="14"/>
      <c r="L8081" s="14"/>
      <c r="M8081" s="14"/>
      <c r="N8081" s="14"/>
      <c r="O8081" s="14"/>
      <c r="P8081" s="14"/>
      <c r="Q8081" s="14"/>
    </row>
    <row r="8082" spans="10:17" x14ac:dyDescent="0.25">
      <c r="J8082" s="14"/>
      <c r="K8082" s="14"/>
      <c r="L8082" s="14"/>
      <c r="M8082" s="14"/>
      <c r="N8082" s="14"/>
      <c r="O8082" s="14"/>
      <c r="P8082" s="14"/>
      <c r="Q8082" s="14"/>
    </row>
    <row r="8083" spans="10:17" x14ac:dyDescent="0.25">
      <c r="J8083" s="14"/>
      <c r="K8083" s="14"/>
      <c r="L8083" s="14"/>
      <c r="M8083" s="14"/>
      <c r="N8083" s="14"/>
      <c r="O8083" s="14"/>
      <c r="P8083" s="14"/>
      <c r="Q8083" s="14"/>
    </row>
    <row r="8084" spans="10:17" x14ac:dyDescent="0.25">
      <c r="J8084" s="14"/>
      <c r="K8084" s="14"/>
      <c r="L8084" s="14"/>
      <c r="M8084" s="14"/>
      <c r="N8084" s="14"/>
      <c r="O8084" s="14"/>
      <c r="P8084" s="14"/>
      <c r="Q8084" s="14"/>
    </row>
    <row r="8085" spans="10:17" x14ac:dyDescent="0.25">
      <c r="J8085" s="14"/>
      <c r="K8085" s="14"/>
      <c r="L8085" s="14"/>
      <c r="M8085" s="14"/>
      <c r="N8085" s="14"/>
      <c r="O8085" s="14"/>
      <c r="P8085" s="14"/>
      <c r="Q8085" s="14"/>
    </row>
    <row r="8086" spans="10:17" x14ac:dyDescent="0.25">
      <c r="J8086" s="14"/>
      <c r="K8086" s="14"/>
      <c r="L8086" s="14"/>
      <c r="M8086" s="14"/>
      <c r="N8086" s="14"/>
      <c r="O8086" s="14"/>
      <c r="P8086" s="14"/>
      <c r="Q8086" s="14"/>
    </row>
    <row r="8087" spans="10:17" x14ac:dyDescent="0.25">
      <c r="J8087" s="14"/>
      <c r="K8087" s="14"/>
      <c r="L8087" s="14"/>
      <c r="M8087" s="14"/>
      <c r="N8087" s="14"/>
      <c r="O8087" s="14"/>
      <c r="P8087" s="14"/>
      <c r="Q8087" s="14"/>
    </row>
    <row r="8088" spans="10:17" x14ac:dyDescent="0.25">
      <c r="J8088" s="14"/>
      <c r="K8088" s="14"/>
      <c r="L8088" s="14"/>
      <c r="M8088" s="14"/>
      <c r="N8088" s="14"/>
      <c r="O8088" s="14"/>
      <c r="P8088" s="14"/>
      <c r="Q8088" s="14"/>
    </row>
    <row r="8089" spans="10:17" x14ac:dyDescent="0.25">
      <c r="J8089" s="14"/>
      <c r="K8089" s="14"/>
      <c r="L8089" s="14"/>
      <c r="M8089" s="14"/>
      <c r="N8089" s="14"/>
      <c r="O8089" s="14"/>
      <c r="P8089" s="14"/>
      <c r="Q8089" s="14"/>
    </row>
    <row r="8090" spans="10:17" x14ac:dyDescent="0.25">
      <c r="J8090" s="14"/>
      <c r="K8090" s="14"/>
      <c r="L8090" s="14"/>
      <c r="M8090" s="14"/>
      <c r="N8090" s="14"/>
      <c r="O8090" s="14"/>
      <c r="P8090" s="14"/>
      <c r="Q8090" s="14"/>
    </row>
    <row r="8091" spans="10:17" x14ac:dyDescent="0.25">
      <c r="J8091" s="14"/>
      <c r="K8091" s="14"/>
      <c r="L8091" s="14"/>
      <c r="M8091" s="14"/>
      <c r="N8091" s="14"/>
      <c r="O8091" s="14"/>
      <c r="P8091" s="14"/>
      <c r="Q8091" s="14"/>
    </row>
    <row r="8092" spans="10:17" x14ac:dyDescent="0.25">
      <c r="J8092" s="14"/>
      <c r="K8092" s="14"/>
      <c r="L8092" s="14"/>
      <c r="M8092" s="14"/>
      <c r="N8092" s="14"/>
      <c r="O8092" s="14"/>
      <c r="P8092" s="14"/>
      <c r="Q8092" s="14"/>
    </row>
    <row r="8093" spans="10:17" x14ac:dyDescent="0.25">
      <c r="J8093" s="14"/>
      <c r="K8093" s="14"/>
      <c r="L8093" s="14"/>
      <c r="M8093" s="14"/>
      <c r="N8093" s="14"/>
      <c r="O8093" s="14"/>
      <c r="P8093" s="14"/>
      <c r="Q8093" s="14"/>
    </row>
    <row r="8094" spans="10:17" x14ac:dyDescent="0.25">
      <c r="J8094" s="14"/>
      <c r="K8094" s="14"/>
      <c r="L8094" s="14"/>
      <c r="M8094" s="14"/>
      <c r="N8094" s="14"/>
      <c r="O8094" s="14"/>
      <c r="P8094" s="14"/>
      <c r="Q8094" s="14"/>
    </row>
    <row r="8095" spans="10:17" x14ac:dyDescent="0.25">
      <c r="J8095" s="14"/>
      <c r="K8095" s="14"/>
      <c r="L8095" s="14"/>
      <c r="M8095" s="14"/>
      <c r="N8095" s="14"/>
      <c r="O8095" s="14"/>
      <c r="P8095" s="14"/>
      <c r="Q8095" s="14"/>
    </row>
    <row r="8096" spans="10:17" x14ac:dyDescent="0.25">
      <c r="J8096" s="14"/>
      <c r="K8096" s="14"/>
      <c r="L8096" s="14"/>
      <c r="M8096" s="14"/>
      <c r="N8096" s="14"/>
      <c r="O8096" s="14"/>
      <c r="P8096" s="14"/>
      <c r="Q8096" s="14"/>
    </row>
    <row r="8097" spans="10:17" x14ac:dyDescent="0.25">
      <c r="J8097" s="14"/>
      <c r="K8097" s="14"/>
      <c r="L8097" s="14"/>
      <c r="M8097" s="14"/>
      <c r="N8097" s="14"/>
      <c r="O8097" s="14"/>
      <c r="P8097" s="14"/>
      <c r="Q8097" s="14"/>
    </row>
    <row r="8098" spans="10:17" x14ac:dyDescent="0.25">
      <c r="J8098" s="14"/>
      <c r="K8098" s="14"/>
      <c r="L8098" s="14"/>
      <c r="M8098" s="14"/>
      <c r="N8098" s="14"/>
      <c r="O8098" s="14"/>
      <c r="P8098" s="14"/>
      <c r="Q8098" s="14"/>
    </row>
    <row r="8099" spans="10:17" x14ac:dyDescent="0.25">
      <c r="J8099" s="14"/>
      <c r="K8099" s="14"/>
      <c r="L8099" s="14"/>
      <c r="M8099" s="14"/>
      <c r="N8099" s="14"/>
      <c r="O8099" s="14"/>
      <c r="P8099" s="14"/>
      <c r="Q8099" s="14"/>
    </row>
    <row r="8100" spans="10:17" x14ac:dyDescent="0.25">
      <c r="J8100" s="14"/>
      <c r="K8100" s="14"/>
      <c r="L8100" s="14"/>
      <c r="M8100" s="14"/>
      <c r="N8100" s="14"/>
      <c r="O8100" s="14"/>
      <c r="P8100" s="14"/>
      <c r="Q8100" s="14"/>
    </row>
    <row r="8101" spans="10:17" x14ac:dyDescent="0.25">
      <c r="J8101" s="14"/>
      <c r="K8101" s="14"/>
      <c r="L8101" s="14"/>
      <c r="M8101" s="14"/>
      <c r="N8101" s="14"/>
      <c r="O8101" s="14"/>
      <c r="P8101" s="14"/>
      <c r="Q8101" s="14"/>
    </row>
    <row r="8102" spans="10:17" x14ac:dyDescent="0.25">
      <c r="J8102" s="14"/>
      <c r="K8102" s="14"/>
      <c r="L8102" s="14"/>
      <c r="M8102" s="14"/>
      <c r="N8102" s="14"/>
      <c r="O8102" s="14"/>
      <c r="P8102" s="14"/>
      <c r="Q8102" s="14"/>
    </row>
    <row r="8103" spans="10:17" x14ac:dyDescent="0.25">
      <c r="J8103" s="14"/>
      <c r="K8103" s="14"/>
      <c r="L8103" s="14"/>
      <c r="M8103" s="14"/>
      <c r="N8103" s="14"/>
      <c r="O8103" s="14"/>
      <c r="P8103" s="14"/>
      <c r="Q8103" s="14"/>
    </row>
    <row r="8104" spans="10:17" x14ac:dyDescent="0.25">
      <c r="J8104" s="14"/>
      <c r="K8104" s="14"/>
      <c r="L8104" s="14"/>
      <c r="M8104" s="14"/>
      <c r="N8104" s="14"/>
      <c r="O8104" s="14"/>
      <c r="P8104" s="14"/>
      <c r="Q8104" s="14"/>
    </row>
    <row r="8105" spans="10:17" x14ac:dyDescent="0.25">
      <c r="J8105" s="14"/>
      <c r="K8105" s="14"/>
      <c r="L8105" s="14"/>
      <c r="M8105" s="14"/>
      <c r="N8105" s="14"/>
      <c r="O8105" s="14"/>
      <c r="P8105" s="14"/>
      <c r="Q8105" s="14"/>
    </row>
    <row r="8106" spans="10:17" x14ac:dyDescent="0.25">
      <c r="J8106" s="14"/>
      <c r="K8106" s="14"/>
      <c r="L8106" s="14"/>
      <c r="M8106" s="14"/>
      <c r="N8106" s="14"/>
      <c r="O8106" s="14"/>
      <c r="P8106" s="14"/>
      <c r="Q8106" s="14"/>
    </row>
    <row r="8107" spans="10:17" x14ac:dyDescent="0.25">
      <c r="J8107" s="14"/>
      <c r="K8107" s="14"/>
      <c r="L8107" s="14"/>
      <c r="M8107" s="14"/>
      <c r="N8107" s="14"/>
      <c r="O8107" s="14"/>
      <c r="P8107" s="14"/>
      <c r="Q8107" s="14"/>
    </row>
    <row r="8108" spans="10:17" x14ac:dyDescent="0.25">
      <c r="J8108" s="14"/>
      <c r="K8108" s="14"/>
      <c r="L8108" s="14"/>
      <c r="M8108" s="14"/>
      <c r="N8108" s="14"/>
      <c r="O8108" s="14"/>
      <c r="P8108" s="14"/>
      <c r="Q8108" s="14"/>
    </row>
    <row r="8109" spans="10:17" x14ac:dyDescent="0.25">
      <c r="J8109" s="14"/>
      <c r="K8109" s="14"/>
      <c r="L8109" s="14"/>
      <c r="M8109" s="14"/>
      <c r="N8109" s="14"/>
      <c r="O8109" s="14"/>
      <c r="P8109" s="14"/>
      <c r="Q8109" s="14"/>
    </row>
    <row r="8110" spans="10:17" x14ac:dyDescent="0.25">
      <c r="J8110" s="14"/>
      <c r="K8110" s="14"/>
      <c r="L8110" s="14"/>
      <c r="M8110" s="14"/>
      <c r="N8110" s="14"/>
      <c r="O8110" s="14"/>
      <c r="P8110" s="14"/>
      <c r="Q8110" s="14"/>
    </row>
    <row r="8111" spans="10:17" x14ac:dyDescent="0.25">
      <c r="J8111" s="14"/>
      <c r="K8111" s="14"/>
      <c r="L8111" s="14"/>
      <c r="M8111" s="14"/>
      <c r="N8111" s="14"/>
      <c r="O8111" s="14"/>
      <c r="P8111" s="14"/>
      <c r="Q8111" s="14"/>
    </row>
    <row r="8112" spans="10:17" x14ac:dyDescent="0.25">
      <c r="J8112" s="14"/>
      <c r="K8112" s="14"/>
      <c r="L8112" s="14"/>
      <c r="M8112" s="14"/>
      <c r="N8112" s="14"/>
      <c r="O8112" s="14"/>
      <c r="P8112" s="14"/>
      <c r="Q8112" s="14"/>
    </row>
    <row r="8113" spans="10:17" x14ac:dyDescent="0.25">
      <c r="J8113" s="14"/>
      <c r="K8113" s="14"/>
      <c r="L8113" s="14"/>
      <c r="M8113" s="14"/>
      <c r="N8113" s="14"/>
      <c r="O8113" s="14"/>
      <c r="P8113" s="14"/>
      <c r="Q8113" s="14"/>
    </row>
    <row r="8114" spans="10:17" x14ac:dyDescent="0.25">
      <c r="J8114" s="14"/>
      <c r="K8114" s="14"/>
      <c r="L8114" s="14"/>
      <c r="M8114" s="14"/>
      <c r="N8114" s="14"/>
      <c r="O8114" s="14"/>
      <c r="P8114" s="14"/>
      <c r="Q8114" s="14"/>
    </row>
    <row r="8115" spans="10:17" x14ac:dyDescent="0.25">
      <c r="J8115" s="14"/>
      <c r="K8115" s="14"/>
      <c r="L8115" s="14"/>
      <c r="M8115" s="14"/>
      <c r="N8115" s="14"/>
      <c r="O8115" s="14"/>
      <c r="P8115" s="14"/>
      <c r="Q8115" s="14"/>
    </row>
    <row r="8116" spans="10:17" x14ac:dyDescent="0.25">
      <c r="J8116" s="14"/>
      <c r="K8116" s="14"/>
      <c r="L8116" s="14"/>
      <c r="M8116" s="14"/>
      <c r="N8116" s="14"/>
      <c r="O8116" s="14"/>
      <c r="P8116" s="14"/>
      <c r="Q8116" s="14"/>
    </row>
    <row r="8117" spans="10:17" x14ac:dyDescent="0.25">
      <c r="J8117" s="14"/>
      <c r="K8117" s="14"/>
      <c r="L8117" s="14"/>
      <c r="M8117" s="14"/>
      <c r="N8117" s="14"/>
      <c r="O8117" s="14"/>
      <c r="P8117" s="14"/>
      <c r="Q8117" s="14"/>
    </row>
    <row r="8118" spans="10:17" x14ac:dyDescent="0.25">
      <c r="J8118" s="14"/>
      <c r="K8118" s="14"/>
      <c r="L8118" s="14"/>
      <c r="M8118" s="14"/>
      <c r="N8118" s="14"/>
      <c r="O8118" s="14"/>
      <c r="P8118" s="14"/>
      <c r="Q8118" s="14"/>
    </row>
    <row r="8119" spans="10:17" x14ac:dyDescent="0.25">
      <c r="J8119" s="14"/>
      <c r="K8119" s="14"/>
      <c r="L8119" s="14"/>
      <c r="M8119" s="14"/>
      <c r="N8119" s="14"/>
      <c r="O8119" s="14"/>
      <c r="P8119" s="14"/>
      <c r="Q8119" s="14"/>
    </row>
    <row r="8120" spans="10:17" x14ac:dyDescent="0.25">
      <c r="J8120" s="14"/>
      <c r="K8120" s="14"/>
      <c r="L8120" s="14"/>
      <c r="M8120" s="14"/>
      <c r="N8120" s="14"/>
      <c r="O8120" s="14"/>
      <c r="P8120" s="14"/>
      <c r="Q8120" s="14"/>
    </row>
    <row r="8121" spans="10:17" x14ac:dyDescent="0.25">
      <c r="J8121" s="14"/>
      <c r="K8121" s="14"/>
      <c r="L8121" s="14"/>
      <c r="M8121" s="14"/>
      <c r="N8121" s="14"/>
      <c r="O8121" s="14"/>
      <c r="P8121" s="14"/>
      <c r="Q8121" s="14"/>
    </row>
    <row r="8122" spans="10:17" x14ac:dyDescent="0.25">
      <c r="J8122" s="14"/>
      <c r="K8122" s="14"/>
      <c r="L8122" s="14"/>
      <c r="M8122" s="14"/>
      <c r="N8122" s="14"/>
      <c r="O8122" s="14"/>
      <c r="P8122" s="14"/>
      <c r="Q8122" s="14"/>
    </row>
    <row r="8123" spans="10:17" x14ac:dyDescent="0.25">
      <c r="J8123" s="14"/>
      <c r="K8123" s="14"/>
      <c r="L8123" s="14"/>
      <c r="M8123" s="14"/>
      <c r="N8123" s="14"/>
      <c r="O8123" s="14"/>
      <c r="P8123" s="14"/>
      <c r="Q8123" s="14"/>
    </row>
    <row r="8124" spans="10:17" x14ac:dyDescent="0.25">
      <c r="J8124" s="14"/>
      <c r="K8124" s="14"/>
      <c r="L8124" s="14"/>
      <c r="M8124" s="14"/>
      <c r="N8124" s="14"/>
      <c r="O8124" s="14"/>
      <c r="P8124" s="14"/>
      <c r="Q8124" s="14"/>
    </row>
    <row r="8125" spans="10:17" x14ac:dyDescent="0.25">
      <c r="J8125" s="14"/>
      <c r="K8125" s="14"/>
      <c r="L8125" s="14"/>
      <c r="M8125" s="14"/>
      <c r="N8125" s="14"/>
      <c r="O8125" s="14"/>
      <c r="P8125" s="14"/>
      <c r="Q8125" s="14"/>
    </row>
    <row r="8126" spans="10:17" x14ac:dyDescent="0.25">
      <c r="J8126" s="14"/>
      <c r="K8126" s="14"/>
      <c r="L8126" s="14"/>
      <c r="M8126" s="14"/>
      <c r="N8126" s="14"/>
      <c r="O8126" s="14"/>
      <c r="P8126" s="14"/>
      <c r="Q8126" s="14"/>
    </row>
    <row r="8127" spans="10:17" x14ac:dyDescent="0.25">
      <c r="J8127" s="14"/>
      <c r="K8127" s="14"/>
      <c r="L8127" s="14"/>
      <c r="M8127" s="14"/>
      <c r="N8127" s="14"/>
      <c r="O8127" s="14"/>
      <c r="P8127" s="14"/>
      <c r="Q8127" s="14"/>
    </row>
    <row r="8128" spans="10:17" x14ac:dyDescent="0.25">
      <c r="J8128" s="14"/>
      <c r="K8128" s="14"/>
      <c r="L8128" s="14"/>
      <c r="M8128" s="14"/>
      <c r="N8128" s="14"/>
      <c r="O8128" s="14"/>
      <c r="P8128" s="14"/>
      <c r="Q8128" s="14"/>
    </row>
    <row r="8129" spans="10:17" x14ac:dyDescent="0.25">
      <c r="J8129" s="14"/>
      <c r="K8129" s="14"/>
      <c r="L8129" s="14"/>
      <c r="M8129" s="14"/>
      <c r="N8129" s="14"/>
      <c r="O8129" s="14"/>
      <c r="P8129" s="14"/>
      <c r="Q8129" s="14"/>
    </row>
    <row r="8130" spans="10:17" x14ac:dyDescent="0.25">
      <c r="J8130" s="14"/>
      <c r="K8130" s="14"/>
      <c r="L8130" s="14"/>
      <c r="M8130" s="14"/>
      <c r="N8130" s="14"/>
      <c r="O8130" s="14"/>
      <c r="P8130" s="14"/>
      <c r="Q8130" s="14"/>
    </row>
    <row r="8131" spans="10:17" x14ac:dyDescent="0.25">
      <c r="J8131" s="14"/>
      <c r="K8131" s="14"/>
      <c r="L8131" s="14"/>
      <c r="M8131" s="14"/>
      <c r="N8131" s="14"/>
      <c r="O8131" s="14"/>
      <c r="P8131" s="14"/>
      <c r="Q8131" s="14"/>
    </row>
    <row r="8132" spans="10:17" x14ac:dyDescent="0.25">
      <c r="J8132" s="14"/>
      <c r="K8132" s="14"/>
      <c r="L8132" s="14"/>
      <c r="M8132" s="14"/>
      <c r="N8132" s="14"/>
      <c r="O8132" s="14"/>
      <c r="P8132" s="14"/>
      <c r="Q8132" s="14"/>
    </row>
    <row r="8133" spans="10:17" x14ac:dyDescent="0.25">
      <c r="J8133" s="14"/>
      <c r="K8133" s="14"/>
      <c r="L8133" s="14"/>
      <c r="M8133" s="14"/>
      <c r="N8133" s="14"/>
      <c r="O8133" s="14"/>
      <c r="P8133" s="14"/>
      <c r="Q8133" s="14"/>
    </row>
    <row r="8134" spans="10:17" x14ac:dyDescent="0.25">
      <c r="J8134" s="14"/>
      <c r="K8134" s="14"/>
      <c r="L8134" s="14"/>
      <c r="M8134" s="14"/>
      <c r="N8134" s="14"/>
      <c r="O8134" s="14"/>
      <c r="P8134" s="14"/>
      <c r="Q8134" s="14"/>
    </row>
    <row r="8135" spans="10:17" x14ac:dyDescent="0.25">
      <c r="J8135" s="14"/>
      <c r="K8135" s="14"/>
      <c r="L8135" s="14"/>
      <c r="M8135" s="14"/>
      <c r="N8135" s="14"/>
      <c r="O8135" s="14"/>
      <c r="P8135" s="14"/>
      <c r="Q8135" s="14"/>
    </row>
    <row r="8136" spans="10:17" x14ac:dyDescent="0.25">
      <c r="J8136" s="14"/>
      <c r="K8136" s="14"/>
      <c r="L8136" s="14"/>
      <c r="M8136" s="14"/>
      <c r="N8136" s="14"/>
      <c r="O8136" s="14"/>
      <c r="P8136" s="14"/>
      <c r="Q8136" s="14"/>
    </row>
    <row r="8137" spans="10:17" x14ac:dyDescent="0.25">
      <c r="J8137" s="14"/>
      <c r="K8137" s="14"/>
      <c r="L8137" s="14"/>
      <c r="M8137" s="14"/>
      <c r="N8137" s="14"/>
      <c r="O8137" s="14"/>
      <c r="P8137" s="14"/>
      <c r="Q8137" s="14"/>
    </row>
    <row r="8138" spans="10:17" x14ac:dyDescent="0.25">
      <c r="J8138" s="14"/>
      <c r="K8138" s="14"/>
      <c r="L8138" s="14"/>
      <c r="M8138" s="14"/>
      <c r="N8138" s="14"/>
      <c r="O8138" s="14"/>
      <c r="P8138" s="14"/>
      <c r="Q8138" s="14"/>
    </row>
    <row r="8139" spans="10:17" x14ac:dyDescent="0.25">
      <c r="J8139" s="14"/>
      <c r="K8139" s="14"/>
      <c r="L8139" s="14"/>
      <c r="M8139" s="14"/>
      <c r="N8139" s="14"/>
      <c r="O8139" s="14"/>
      <c r="P8139" s="14"/>
      <c r="Q8139" s="14"/>
    </row>
    <row r="8140" spans="10:17" x14ac:dyDescent="0.25">
      <c r="J8140" s="14"/>
      <c r="K8140" s="14"/>
      <c r="L8140" s="14"/>
      <c r="M8140" s="14"/>
      <c r="N8140" s="14"/>
      <c r="O8140" s="14"/>
      <c r="P8140" s="14"/>
      <c r="Q8140" s="14"/>
    </row>
    <row r="8141" spans="10:17" x14ac:dyDescent="0.25">
      <c r="J8141" s="14"/>
      <c r="K8141" s="14"/>
      <c r="L8141" s="14"/>
      <c r="M8141" s="14"/>
      <c r="N8141" s="14"/>
      <c r="O8141" s="14"/>
      <c r="P8141" s="14"/>
      <c r="Q8141" s="14"/>
    </row>
    <row r="8142" spans="10:17" x14ac:dyDescent="0.25">
      <c r="J8142" s="14"/>
      <c r="K8142" s="14"/>
      <c r="L8142" s="14"/>
      <c r="M8142" s="14"/>
      <c r="N8142" s="14"/>
      <c r="O8142" s="14"/>
      <c r="P8142" s="14"/>
      <c r="Q8142" s="14"/>
    </row>
    <row r="8143" spans="10:17" x14ac:dyDescent="0.25">
      <c r="J8143" s="14"/>
      <c r="K8143" s="14"/>
      <c r="L8143" s="14"/>
      <c r="M8143" s="14"/>
      <c r="N8143" s="14"/>
      <c r="O8143" s="14"/>
      <c r="P8143" s="14"/>
      <c r="Q8143" s="14"/>
    </row>
    <row r="8144" spans="10:17" x14ac:dyDescent="0.25">
      <c r="J8144" s="14"/>
      <c r="K8144" s="14"/>
      <c r="L8144" s="14"/>
      <c r="M8144" s="14"/>
      <c r="N8144" s="14"/>
      <c r="O8144" s="14"/>
      <c r="P8144" s="14"/>
      <c r="Q8144" s="14"/>
    </row>
    <row r="8145" spans="10:17" x14ac:dyDescent="0.25">
      <c r="J8145" s="14"/>
      <c r="K8145" s="14"/>
      <c r="L8145" s="14"/>
      <c r="M8145" s="14"/>
      <c r="N8145" s="14"/>
      <c r="O8145" s="14"/>
      <c r="P8145" s="14"/>
      <c r="Q8145" s="14"/>
    </row>
    <row r="8146" spans="10:17" x14ac:dyDescent="0.25">
      <c r="J8146" s="14"/>
      <c r="K8146" s="14"/>
      <c r="L8146" s="14"/>
      <c r="M8146" s="14"/>
      <c r="N8146" s="14"/>
      <c r="O8146" s="14"/>
      <c r="P8146" s="14"/>
      <c r="Q8146" s="14"/>
    </row>
    <row r="8147" spans="10:17" x14ac:dyDescent="0.25">
      <c r="J8147" s="14"/>
      <c r="K8147" s="14"/>
      <c r="L8147" s="14"/>
      <c r="M8147" s="14"/>
      <c r="N8147" s="14"/>
      <c r="O8147" s="14"/>
      <c r="P8147" s="14"/>
      <c r="Q8147" s="14"/>
    </row>
    <row r="8148" spans="10:17" x14ac:dyDescent="0.25">
      <c r="J8148" s="14"/>
      <c r="K8148" s="14"/>
      <c r="L8148" s="14"/>
      <c r="M8148" s="14"/>
      <c r="N8148" s="14"/>
      <c r="O8148" s="14"/>
      <c r="P8148" s="14"/>
      <c r="Q8148" s="14"/>
    </row>
    <row r="8149" spans="10:17" x14ac:dyDescent="0.25">
      <c r="J8149" s="14"/>
      <c r="K8149" s="14"/>
      <c r="L8149" s="14"/>
      <c r="M8149" s="14"/>
      <c r="N8149" s="14"/>
      <c r="O8149" s="14"/>
      <c r="P8149" s="14"/>
      <c r="Q8149" s="14"/>
    </row>
    <row r="8150" spans="10:17" x14ac:dyDescent="0.25">
      <c r="J8150" s="14"/>
      <c r="K8150" s="14"/>
      <c r="L8150" s="14"/>
      <c r="M8150" s="14"/>
      <c r="N8150" s="14"/>
      <c r="O8150" s="14"/>
      <c r="P8150" s="14"/>
      <c r="Q8150" s="14"/>
    </row>
    <row r="8151" spans="10:17" x14ac:dyDescent="0.25">
      <c r="J8151" s="14"/>
      <c r="K8151" s="14"/>
      <c r="L8151" s="14"/>
      <c r="M8151" s="14"/>
      <c r="N8151" s="14"/>
      <c r="O8151" s="14"/>
      <c r="P8151" s="14"/>
      <c r="Q8151" s="14"/>
    </row>
    <row r="8152" spans="10:17" x14ac:dyDescent="0.25">
      <c r="J8152" s="14"/>
      <c r="K8152" s="14"/>
      <c r="L8152" s="14"/>
      <c r="M8152" s="14"/>
      <c r="N8152" s="14"/>
      <c r="O8152" s="14"/>
      <c r="P8152" s="14"/>
      <c r="Q8152" s="14"/>
    </row>
    <row r="8153" spans="10:17" x14ac:dyDescent="0.25">
      <c r="J8153" s="14"/>
      <c r="K8153" s="14"/>
      <c r="L8153" s="14"/>
      <c r="M8153" s="14"/>
      <c r="N8153" s="14"/>
      <c r="O8153" s="14"/>
      <c r="P8153" s="14"/>
      <c r="Q8153" s="14"/>
    </row>
    <row r="8154" spans="10:17" x14ac:dyDescent="0.25">
      <c r="J8154" s="14"/>
      <c r="K8154" s="14"/>
      <c r="L8154" s="14"/>
      <c r="M8154" s="14"/>
      <c r="N8154" s="14"/>
      <c r="O8154" s="14"/>
      <c r="P8154" s="14"/>
      <c r="Q8154" s="14"/>
    </row>
    <row r="8155" spans="10:17" x14ac:dyDescent="0.25">
      <c r="J8155" s="14"/>
      <c r="K8155" s="14"/>
      <c r="L8155" s="14"/>
      <c r="M8155" s="14"/>
      <c r="N8155" s="14"/>
      <c r="O8155" s="14"/>
      <c r="P8155" s="14"/>
      <c r="Q8155" s="14"/>
    </row>
    <row r="8156" spans="10:17" x14ac:dyDescent="0.25">
      <c r="J8156" s="14"/>
      <c r="K8156" s="14"/>
      <c r="L8156" s="14"/>
      <c r="M8156" s="14"/>
      <c r="N8156" s="14"/>
      <c r="O8156" s="14"/>
      <c r="P8156" s="14"/>
      <c r="Q8156" s="14"/>
    </row>
    <row r="8157" spans="10:17" x14ac:dyDescent="0.25">
      <c r="J8157" s="14"/>
      <c r="K8157" s="14"/>
      <c r="L8157" s="14"/>
      <c r="M8157" s="14"/>
      <c r="N8157" s="14"/>
      <c r="O8157" s="14"/>
      <c r="P8157" s="14"/>
      <c r="Q8157" s="14"/>
    </row>
    <row r="8158" spans="10:17" x14ac:dyDescent="0.25">
      <c r="J8158" s="14"/>
      <c r="K8158" s="14"/>
      <c r="L8158" s="14"/>
      <c r="M8158" s="14"/>
      <c r="N8158" s="14"/>
      <c r="O8158" s="14"/>
      <c r="P8158" s="14"/>
      <c r="Q8158" s="14"/>
    </row>
    <row r="8159" spans="10:17" x14ac:dyDescent="0.25">
      <c r="J8159" s="14"/>
      <c r="K8159" s="14"/>
      <c r="L8159" s="14"/>
      <c r="M8159" s="14"/>
      <c r="N8159" s="14"/>
      <c r="O8159" s="14"/>
      <c r="P8159" s="14"/>
      <c r="Q8159" s="14"/>
    </row>
    <row r="8160" spans="10:17" x14ac:dyDescent="0.25">
      <c r="J8160" s="14"/>
      <c r="K8160" s="14"/>
      <c r="L8160" s="14"/>
      <c r="M8160" s="14"/>
      <c r="N8160" s="14"/>
      <c r="O8160" s="14"/>
      <c r="P8160" s="14"/>
      <c r="Q8160" s="14"/>
    </row>
    <row r="8161" spans="10:17" x14ac:dyDescent="0.25">
      <c r="J8161" s="14"/>
      <c r="K8161" s="14"/>
      <c r="L8161" s="14"/>
      <c r="M8161" s="14"/>
      <c r="N8161" s="14"/>
      <c r="O8161" s="14"/>
      <c r="P8161" s="14"/>
      <c r="Q8161" s="14"/>
    </row>
    <row r="8162" spans="10:17" x14ac:dyDescent="0.25">
      <c r="J8162" s="14"/>
      <c r="K8162" s="14"/>
      <c r="L8162" s="14"/>
      <c r="M8162" s="14"/>
      <c r="N8162" s="14"/>
      <c r="O8162" s="14"/>
      <c r="P8162" s="14"/>
      <c r="Q8162" s="14"/>
    </row>
    <row r="8163" spans="10:17" x14ac:dyDescent="0.25">
      <c r="J8163" s="14"/>
      <c r="K8163" s="14"/>
      <c r="L8163" s="14"/>
      <c r="M8163" s="14"/>
      <c r="N8163" s="14"/>
      <c r="O8163" s="14"/>
      <c r="P8163" s="14"/>
      <c r="Q8163" s="14"/>
    </row>
    <row r="8164" spans="10:17" x14ac:dyDescent="0.25">
      <c r="J8164" s="14"/>
      <c r="K8164" s="14"/>
      <c r="L8164" s="14"/>
      <c r="M8164" s="14"/>
      <c r="N8164" s="14"/>
      <c r="O8164" s="14"/>
      <c r="P8164" s="14"/>
      <c r="Q8164" s="14"/>
    </row>
    <row r="8165" spans="10:17" x14ac:dyDescent="0.25">
      <c r="J8165" s="14"/>
      <c r="K8165" s="14"/>
      <c r="L8165" s="14"/>
      <c r="M8165" s="14"/>
      <c r="N8165" s="14"/>
      <c r="O8165" s="14"/>
      <c r="P8165" s="14"/>
      <c r="Q8165" s="14"/>
    </row>
    <row r="8166" spans="10:17" x14ac:dyDescent="0.25">
      <c r="J8166" s="14"/>
      <c r="K8166" s="14"/>
      <c r="L8166" s="14"/>
      <c r="M8166" s="14"/>
      <c r="N8166" s="14"/>
      <c r="O8166" s="14"/>
      <c r="P8166" s="14"/>
      <c r="Q8166" s="14"/>
    </row>
    <row r="8167" spans="10:17" x14ac:dyDescent="0.25">
      <c r="J8167" s="14"/>
      <c r="K8167" s="14"/>
      <c r="L8167" s="14"/>
      <c r="M8167" s="14"/>
      <c r="N8167" s="14"/>
      <c r="O8167" s="14"/>
      <c r="P8167" s="14"/>
      <c r="Q8167" s="14"/>
    </row>
    <row r="8168" spans="10:17" x14ac:dyDescent="0.25">
      <c r="J8168" s="14"/>
      <c r="K8168" s="14"/>
      <c r="L8168" s="14"/>
      <c r="M8168" s="14"/>
      <c r="N8168" s="14"/>
      <c r="O8168" s="14"/>
      <c r="P8168" s="14"/>
      <c r="Q8168" s="14"/>
    </row>
    <row r="8169" spans="10:17" x14ac:dyDescent="0.25">
      <c r="J8169" s="14"/>
      <c r="K8169" s="14"/>
      <c r="L8169" s="14"/>
      <c r="M8169" s="14"/>
      <c r="N8169" s="14"/>
      <c r="O8169" s="14"/>
      <c r="P8169" s="14"/>
      <c r="Q8169" s="14"/>
    </row>
    <row r="8170" spans="10:17" x14ac:dyDescent="0.25">
      <c r="J8170" s="14"/>
      <c r="K8170" s="14"/>
      <c r="L8170" s="14"/>
      <c r="M8170" s="14"/>
      <c r="N8170" s="14"/>
      <c r="O8170" s="14"/>
      <c r="P8170" s="14"/>
      <c r="Q8170" s="14"/>
    </row>
    <row r="8171" spans="10:17" x14ac:dyDescent="0.25">
      <c r="J8171" s="14"/>
      <c r="K8171" s="14"/>
      <c r="L8171" s="14"/>
      <c r="M8171" s="14"/>
      <c r="N8171" s="14"/>
      <c r="O8171" s="14"/>
      <c r="P8171" s="14"/>
      <c r="Q8171" s="14"/>
    </row>
    <row r="8172" spans="10:17" x14ac:dyDescent="0.25">
      <c r="J8172" s="14"/>
      <c r="K8172" s="14"/>
      <c r="L8172" s="14"/>
      <c r="M8172" s="14"/>
      <c r="N8172" s="14"/>
      <c r="O8172" s="14"/>
      <c r="P8172" s="14"/>
      <c r="Q8172" s="14"/>
    </row>
    <row r="8173" spans="10:17" x14ac:dyDescent="0.25">
      <c r="J8173" s="14"/>
      <c r="K8173" s="14"/>
      <c r="L8173" s="14"/>
      <c r="M8173" s="14"/>
      <c r="N8173" s="14"/>
      <c r="O8173" s="14"/>
      <c r="P8173" s="14"/>
      <c r="Q8173" s="14"/>
    </row>
    <row r="8174" spans="10:17" x14ac:dyDescent="0.25">
      <c r="J8174" s="14"/>
      <c r="K8174" s="14"/>
      <c r="L8174" s="14"/>
      <c r="M8174" s="14"/>
      <c r="N8174" s="14"/>
      <c r="O8174" s="14"/>
      <c r="P8174" s="14"/>
      <c r="Q8174" s="14"/>
    </row>
    <row r="8175" spans="10:17" x14ac:dyDescent="0.25">
      <c r="J8175" s="14"/>
      <c r="K8175" s="14"/>
      <c r="L8175" s="14"/>
      <c r="M8175" s="14"/>
      <c r="N8175" s="14"/>
      <c r="O8175" s="14"/>
      <c r="P8175" s="14"/>
      <c r="Q8175" s="14"/>
    </row>
    <row r="8176" spans="10:17" x14ac:dyDescent="0.25">
      <c r="J8176" s="14"/>
      <c r="K8176" s="14"/>
      <c r="L8176" s="14"/>
      <c r="M8176" s="14"/>
      <c r="N8176" s="14"/>
      <c r="O8176" s="14"/>
      <c r="P8176" s="14"/>
      <c r="Q8176" s="14"/>
    </row>
    <row r="8177" spans="10:17" x14ac:dyDescent="0.25">
      <c r="J8177" s="14"/>
      <c r="K8177" s="14"/>
      <c r="L8177" s="14"/>
      <c r="M8177" s="14"/>
      <c r="N8177" s="14"/>
      <c r="O8177" s="14"/>
      <c r="P8177" s="14"/>
      <c r="Q8177" s="14"/>
    </row>
    <row r="8178" spans="10:17" x14ac:dyDescent="0.25">
      <c r="J8178" s="14"/>
      <c r="K8178" s="14"/>
      <c r="L8178" s="14"/>
      <c r="M8178" s="14"/>
      <c r="N8178" s="14"/>
      <c r="O8178" s="14"/>
      <c r="P8178" s="14"/>
      <c r="Q8178" s="14"/>
    </row>
    <row r="8179" spans="10:17" x14ac:dyDescent="0.25">
      <c r="J8179" s="14"/>
      <c r="K8179" s="14"/>
      <c r="L8179" s="14"/>
      <c r="M8179" s="14"/>
      <c r="N8179" s="14"/>
      <c r="O8179" s="14"/>
      <c r="P8179" s="14"/>
      <c r="Q8179" s="14"/>
    </row>
    <row r="8180" spans="10:17" x14ac:dyDescent="0.25">
      <c r="J8180" s="14"/>
      <c r="K8180" s="14"/>
      <c r="L8180" s="14"/>
      <c r="M8180" s="14"/>
      <c r="N8180" s="14"/>
      <c r="O8180" s="14"/>
      <c r="P8180" s="14"/>
      <c r="Q8180" s="14"/>
    </row>
    <row r="8181" spans="10:17" x14ac:dyDescent="0.25">
      <c r="J8181" s="14"/>
      <c r="K8181" s="14"/>
      <c r="L8181" s="14"/>
      <c r="M8181" s="14"/>
      <c r="N8181" s="14"/>
      <c r="O8181" s="14"/>
      <c r="P8181" s="14"/>
      <c r="Q8181" s="14"/>
    </row>
    <row r="8182" spans="10:17" x14ac:dyDescent="0.25">
      <c r="J8182" s="14"/>
      <c r="K8182" s="14"/>
      <c r="L8182" s="14"/>
      <c r="M8182" s="14"/>
      <c r="N8182" s="14"/>
      <c r="O8182" s="14"/>
      <c r="P8182" s="14"/>
      <c r="Q8182" s="14"/>
    </row>
    <row r="8183" spans="10:17" x14ac:dyDescent="0.25">
      <c r="J8183" s="14"/>
      <c r="K8183" s="14"/>
      <c r="L8183" s="14"/>
      <c r="M8183" s="14"/>
      <c r="N8183" s="14"/>
      <c r="O8183" s="14"/>
      <c r="P8183" s="14"/>
      <c r="Q8183" s="14"/>
    </row>
    <row r="8184" spans="10:17" x14ac:dyDescent="0.25">
      <c r="J8184" s="14"/>
      <c r="K8184" s="14"/>
      <c r="L8184" s="14"/>
      <c r="M8184" s="14"/>
      <c r="N8184" s="14"/>
      <c r="O8184" s="14"/>
      <c r="P8184" s="14"/>
      <c r="Q8184" s="14"/>
    </row>
    <row r="8185" spans="10:17" x14ac:dyDescent="0.25">
      <c r="J8185" s="14"/>
      <c r="K8185" s="14"/>
      <c r="L8185" s="14"/>
      <c r="M8185" s="14"/>
      <c r="N8185" s="14"/>
      <c r="O8185" s="14"/>
      <c r="P8185" s="14"/>
      <c r="Q8185" s="14"/>
    </row>
    <row r="8186" spans="10:17" x14ac:dyDescent="0.25">
      <c r="J8186" s="14"/>
      <c r="K8186" s="14"/>
      <c r="L8186" s="14"/>
      <c r="M8186" s="14"/>
      <c r="N8186" s="14"/>
      <c r="O8186" s="14"/>
      <c r="P8186" s="14"/>
      <c r="Q8186" s="14"/>
    </row>
    <row r="8187" spans="10:17" x14ac:dyDescent="0.25">
      <c r="J8187" s="14"/>
      <c r="K8187" s="14"/>
      <c r="L8187" s="14"/>
      <c r="M8187" s="14"/>
      <c r="N8187" s="14"/>
      <c r="O8187" s="14"/>
      <c r="P8187" s="14"/>
      <c r="Q8187" s="14"/>
    </row>
    <row r="8188" spans="10:17" x14ac:dyDescent="0.25">
      <c r="J8188" s="14"/>
      <c r="K8188" s="14"/>
      <c r="L8188" s="14"/>
      <c r="M8188" s="14"/>
      <c r="N8188" s="14"/>
      <c r="O8188" s="14"/>
      <c r="P8188" s="14"/>
      <c r="Q8188" s="14"/>
    </row>
    <row r="8189" spans="10:17" x14ac:dyDescent="0.25">
      <c r="J8189" s="14"/>
      <c r="K8189" s="14"/>
      <c r="L8189" s="14"/>
      <c r="M8189" s="14"/>
      <c r="N8189" s="14"/>
      <c r="O8189" s="14"/>
      <c r="P8189" s="14"/>
      <c r="Q8189" s="14"/>
    </row>
    <row r="8190" spans="10:17" x14ac:dyDescent="0.25">
      <c r="J8190" s="14"/>
      <c r="K8190" s="14"/>
      <c r="L8190" s="14"/>
      <c r="M8190" s="14"/>
      <c r="N8190" s="14"/>
      <c r="O8190" s="14"/>
      <c r="P8190" s="14"/>
      <c r="Q8190" s="14"/>
    </row>
    <row r="8191" spans="10:17" x14ac:dyDescent="0.25">
      <c r="J8191" s="14"/>
      <c r="K8191" s="14"/>
      <c r="L8191" s="14"/>
      <c r="M8191" s="14"/>
      <c r="N8191" s="14"/>
      <c r="O8191" s="14"/>
      <c r="P8191" s="14"/>
      <c r="Q8191" s="14"/>
    </row>
    <row r="8192" spans="10:17" x14ac:dyDescent="0.25">
      <c r="J8192" s="14"/>
      <c r="K8192" s="14"/>
      <c r="L8192" s="14"/>
      <c r="M8192" s="14"/>
      <c r="N8192" s="14"/>
      <c r="O8192" s="14"/>
      <c r="P8192" s="14"/>
      <c r="Q8192" s="14"/>
    </row>
    <row r="8193" spans="10:17" x14ac:dyDescent="0.25">
      <c r="J8193" s="14"/>
      <c r="K8193" s="14"/>
      <c r="L8193" s="14"/>
      <c r="M8193" s="14"/>
      <c r="N8193" s="14"/>
      <c r="O8193" s="14"/>
      <c r="P8193" s="14"/>
      <c r="Q8193" s="14"/>
    </row>
    <row r="8194" spans="10:17" x14ac:dyDescent="0.25">
      <c r="J8194" s="14"/>
      <c r="K8194" s="14"/>
      <c r="L8194" s="14"/>
      <c r="M8194" s="14"/>
      <c r="N8194" s="14"/>
      <c r="O8194" s="14"/>
      <c r="P8194" s="14"/>
      <c r="Q8194" s="14"/>
    </row>
    <row r="8195" spans="10:17" x14ac:dyDescent="0.25">
      <c r="J8195" s="14"/>
      <c r="K8195" s="14"/>
      <c r="L8195" s="14"/>
      <c r="M8195" s="14"/>
      <c r="N8195" s="14"/>
      <c r="O8195" s="14"/>
      <c r="P8195" s="14"/>
      <c r="Q8195" s="14"/>
    </row>
    <row r="8196" spans="10:17" x14ac:dyDescent="0.25">
      <c r="J8196" s="14"/>
      <c r="K8196" s="14"/>
      <c r="L8196" s="14"/>
      <c r="M8196" s="14"/>
      <c r="N8196" s="14"/>
      <c r="O8196" s="14"/>
      <c r="P8196" s="14"/>
      <c r="Q8196" s="14"/>
    </row>
    <row r="8197" spans="10:17" x14ac:dyDescent="0.25">
      <c r="J8197" s="14"/>
      <c r="K8197" s="14"/>
      <c r="L8197" s="14"/>
      <c r="M8197" s="14"/>
      <c r="N8197" s="14"/>
      <c r="O8197" s="14"/>
      <c r="P8197" s="14"/>
      <c r="Q8197" s="14"/>
    </row>
    <row r="8198" spans="10:17" x14ac:dyDescent="0.25">
      <c r="J8198" s="14"/>
      <c r="K8198" s="14"/>
      <c r="L8198" s="14"/>
      <c r="M8198" s="14"/>
      <c r="N8198" s="14"/>
      <c r="O8198" s="14"/>
      <c r="P8198" s="14"/>
      <c r="Q8198" s="14"/>
    </row>
    <row r="8199" spans="10:17" x14ac:dyDescent="0.25">
      <c r="J8199" s="14"/>
      <c r="K8199" s="14"/>
      <c r="L8199" s="14"/>
      <c r="M8199" s="14"/>
      <c r="N8199" s="14"/>
      <c r="O8199" s="14"/>
      <c r="P8199" s="14"/>
      <c r="Q8199" s="14"/>
    </row>
    <row r="8200" spans="10:17" x14ac:dyDescent="0.25">
      <c r="J8200" s="14"/>
      <c r="K8200" s="14"/>
      <c r="L8200" s="14"/>
      <c r="M8200" s="14"/>
      <c r="N8200" s="14"/>
      <c r="O8200" s="14"/>
      <c r="P8200" s="14"/>
      <c r="Q8200" s="14"/>
    </row>
    <row r="8201" spans="10:17" x14ac:dyDescent="0.25">
      <c r="J8201" s="14"/>
      <c r="K8201" s="14"/>
      <c r="L8201" s="14"/>
      <c r="M8201" s="14"/>
      <c r="N8201" s="14"/>
      <c r="O8201" s="14"/>
      <c r="P8201" s="14"/>
      <c r="Q8201" s="14"/>
    </row>
    <row r="8202" spans="10:17" x14ac:dyDescent="0.25">
      <c r="J8202" s="14"/>
      <c r="K8202" s="14"/>
      <c r="L8202" s="14"/>
      <c r="M8202" s="14"/>
      <c r="N8202" s="14"/>
      <c r="O8202" s="14"/>
      <c r="P8202" s="14"/>
      <c r="Q8202" s="14"/>
    </row>
    <row r="8203" spans="10:17" x14ac:dyDescent="0.25">
      <c r="J8203" s="14"/>
      <c r="K8203" s="14"/>
      <c r="L8203" s="14"/>
      <c r="M8203" s="14"/>
      <c r="N8203" s="14"/>
      <c r="O8203" s="14"/>
      <c r="P8203" s="14"/>
      <c r="Q8203" s="14"/>
    </row>
    <row r="8204" spans="10:17" x14ac:dyDescent="0.25">
      <c r="J8204" s="14"/>
      <c r="K8204" s="14"/>
      <c r="L8204" s="14"/>
      <c r="M8204" s="14"/>
      <c r="N8204" s="14"/>
      <c r="O8204" s="14"/>
      <c r="P8204" s="14"/>
      <c r="Q8204" s="14"/>
    </row>
    <row r="8205" spans="10:17" x14ac:dyDescent="0.25">
      <c r="J8205" s="14"/>
      <c r="K8205" s="14"/>
      <c r="L8205" s="14"/>
      <c r="M8205" s="14"/>
      <c r="N8205" s="14"/>
      <c r="O8205" s="14"/>
      <c r="P8205" s="14"/>
      <c r="Q8205" s="14"/>
    </row>
    <row r="8206" spans="10:17" x14ac:dyDescent="0.25">
      <c r="J8206" s="14"/>
      <c r="K8206" s="14"/>
      <c r="L8206" s="14"/>
      <c r="M8206" s="14"/>
      <c r="N8206" s="14"/>
      <c r="O8206" s="14"/>
      <c r="P8206" s="14"/>
      <c r="Q8206" s="14"/>
    </row>
    <row r="8207" spans="10:17" x14ac:dyDescent="0.25">
      <c r="J8207" s="14"/>
      <c r="K8207" s="14"/>
      <c r="L8207" s="14"/>
      <c r="M8207" s="14"/>
      <c r="N8207" s="14"/>
      <c r="O8207" s="14"/>
      <c r="P8207" s="14"/>
      <c r="Q8207" s="14"/>
    </row>
    <row r="8208" spans="10:17" x14ac:dyDescent="0.25">
      <c r="J8208" s="14"/>
      <c r="K8208" s="14"/>
      <c r="L8208" s="14"/>
      <c r="M8208" s="14"/>
      <c r="N8208" s="14"/>
      <c r="O8208" s="14"/>
      <c r="P8208" s="14"/>
      <c r="Q8208" s="14"/>
    </row>
    <row r="8209" spans="10:17" x14ac:dyDescent="0.25">
      <c r="J8209" s="14"/>
      <c r="K8209" s="14"/>
      <c r="L8209" s="14"/>
      <c r="M8209" s="14"/>
      <c r="N8209" s="14"/>
      <c r="O8209" s="14"/>
      <c r="P8209" s="14"/>
      <c r="Q8209" s="14"/>
    </row>
    <row r="8210" spans="10:17" x14ac:dyDescent="0.25">
      <c r="J8210" s="14"/>
      <c r="K8210" s="14"/>
      <c r="L8210" s="14"/>
      <c r="M8210" s="14"/>
      <c r="N8210" s="14"/>
      <c r="O8210" s="14"/>
      <c r="P8210" s="14"/>
      <c r="Q8210" s="14"/>
    </row>
    <row r="8211" spans="10:17" x14ac:dyDescent="0.25">
      <c r="J8211" s="14"/>
      <c r="K8211" s="14"/>
      <c r="L8211" s="14"/>
      <c r="M8211" s="14"/>
      <c r="N8211" s="14"/>
      <c r="O8211" s="14"/>
      <c r="P8211" s="14"/>
      <c r="Q8211" s="14"/>
    </row>
    <row r="8212" spans="10:17" x14ac:dyDescent="0.25">
      <c r="J8212" s="14"/>
      <c r="K8212" s="14"/>
      <c r="L8212" s="14"/>
      <c r="M8212" s="14"/>
      <c r="N8212" s="14"/>
      <c r="O8212" s="14"/>
      <c r="P8212" s="14"/>
      <c r="Q8212" s="14"/>
    </row>
    <row r="8213" spans="10:17" x14ac:dyDescent="0.25">
      <c r="J8213" s="14"/>
      <c r="K8213" s="14"/>
      <c r="L8213" s="14"/>
      <c r="M8213" s="14"/>
      <c r="N8213" s="14"/>
      <c r="O8213" s="14"/>
      <c r="P8213" s="14"/>
      <c r="Q8213" s="14"/>
    </row>
    <row r="8214" spans="10:17" x14ac:dyDescent="0.25">
      <c r="J8214" s="14"/>
      <c r="K8214" s="14"/>
      <c r="L8214" s="14"/>
      <c r="M8214" s="14"/>
      <c r="N8214" s="14"/>
      <c r="O8214" s="14"/>
      <c r="P8214" s="14"/>
      <c r="Q8214" s="14"/>
    </row>
    <row r="8215" spans="10:17" x14ac:dyDescent="0.25">
      <c r="J8215" s="14"/>
      <c r="K8215" s="14"/>
      <c r="L8215" s="14"/>
      <c r="M8215" s="14"/>
      <c r="N8215" s="14"/>
      <c r="O8215" s="14"/>
      <c r="P8215" s="14"/>
      <c r="Q8215" s="14"/>
    </row>
    <row r="8216" spans="10:17" x14ac:dyDescent="0.25">
      <c r="J8216" s="14"/>
      <c r="K8216" s="14"/>
      <c r="L8216" s="14"/>
      <c r="M8216" s="14"/>
      <c r="N8216" s="14"/>
      <c r="O8216" s="14"/>
      <c r="P8216" s="14"/>
      <c r="Q8216" s="14"/>
    </row>
    <row r="8217" spans="10:17" x14ac:dyDescent="0.25">
      <c r="J8217" s="14"/>
      <c r="K8217" s="14"/>
      <c r="L8217" s="14"/>
      <c r="M8217" s="14"/>
      <c r="N8217" s="14"/>
      <c r="O8217" s="14"/>
      <c r="P8217" s="14"/>
      <c r="Q8217" s="14"/>
    </row>
    <row r="8218" spans="10:17" x14ac:dyDescent="0.25">
      <c r="J8218" s="14"/>
      <c r="K8218" s="14"/>
      <c r="L8218" s="14"/>
      <c r="M8218" s="14"/>
      <c r="N8218" s="14"/>
      <c r="O8218" s="14"/>
      <c r="P8218" s="14"/>
      <c r="Q8218" s="14"/>
    </row>
    <row r="8219" spans="10:17" x14ac:dyDescent="0.25">
      <c r="J8219" s="14"/>
      <c r="K8219" s="14"/>
      <c r="L8219" s="14"/>
      <c r="M8219" s="14"/>
      <c r="N8219" s="14"/>
      <c r="O8219" s="14"/>
      <c r="P8219" s="14"/>
      <c r="Q8219" s="14"/>
    </row>
    <row r="8220" spans="10:17" x14ac:dyDescent="0.25">
      <c r="J8220" s="14"/>
      <c r="K8220" s="14"/>
      <c r="L8220" s="14"/>
      <c r="M8220" s="14"/>
      <c r="N8220" s="14"/>
      <c r="O8220" s="14"/>
      <c r="P8220" s="14"/>
      <c r="Q8220" s="14"/>
    </row>
    <row r="8221" spans="10:17" x14ac:dyDescent="0.25">
      <c r="J8221" s="14"/>
      <c r="K8221" s="14"/>
      <c r="L8221" s="14"/>
      <c r="M8221" s="14"/>
      <c r="N8221" s="14"/>
      <c r="O8221" s="14"/>
      <c r="P8221" s="14"/>
      <c r="Q8221" s="14"/>
    </row>
    <row r="8222" spans="10:17" x14ac:dyDescent="0.25">
      <c r="J8222" s="14"/>
      <c r="K8222" s="14"/>
      <c r="L8222" s="14"/>
      <c r="M8222" s="14"/>
      <c r="N8222" s="14"/>
      <c r="O8222" s="14"/>
      <c r="P8222" s="14"/>
      <c r="Q8222" s="14"/>
    </row>
    <row r="8223" spans="10:17" x14ac:dyDescent="0.25">
      <c r="J8223" s="14"/>
      <c r="K8223" s="14"/>
      <c r="L8223" s="14"/>
      <c r="M8223" s="14"/>
      <c r="N8223" s="14"/>
      <c r="O8223" s="14"/>
      <c r="P8223" s="14"/>
      <c r="Q8223" s="14"/>
    </row>
    <row r="8224" spans="10:17" x14ac:dyDescent="0.25">
      <c r="J8224" s="14"/>
      <c r="K8224" s="14"/>
      <c r="L8224" s="14"/>
      <c r="M8224" s="14"/>
      <c r="N8224" s="14"/>
      <c r="O8224" s="14"/>
      <c r="P8224" s="14"/>
      <c r="Q8224" s="14"/>
    </row>
    <row r="8225" spans="10:17" x14ac:dyDescent="0.25">
      <c r="J8225" s="14"/>
      <c r="K8225" s="14"/>
      <c r="L8225" s="14"/>
      <c r="M8225" s="14"/>
      <c r="N8225" s="14"/>
      <c r="O8225" s="14"/>
      <c r="P8225" s="14"/>
      <c r="Q8225" s="14"/>
    </row>
    <row r="8226" spans="10:17" x14ac:dyDescent="0.25">
      <c r="J8226" s="14"/>
      <c r="K8226" s="14"/>
      <c r="L8226" s="14"/>
      <c r="M8226" s="14"/>
      <c r="N8226" s="14"/>
      <c r="O8226" s="14"/>
      <c r="P8226" s="14"/>
      <c r="Q8226" s="14"/>
    </row>
    <row r="8227" spans="10:17" x14ac:dyDescent="0.25">
      <c r="J8227" s="14"/>
      <c r="K8227" s="14"/>
      <c r="L8227" s="14"/>
      <c r="M8227" s="14"/>
      <c r="N8227" s="14"/>
      <c r="O8227" s="14"/>
      <c r="P8227" s="14"/>
      <c r="Q8227" s="14"/>
    </row>
    <row r="8228" spans="10:17" x14ac:dyDescent="0.25">
      <c r="J8228" s="14"/>
      <c r="K8228" s="14"/>
      <c r="L8228" s="14"/>
      <c r="M8228" s="14"/>
      <c r="N8228" s="14"/>
      <c r="O8228" s="14"/>
      <c r="P8228" s="14"/>
      <c r="Q8228" s="14"/>
    </row>
    <row r="8229" spans="10:17" x14ac:dyDescent="0.25">
      <c r="J8229" s="14"/>
      <c r="K8229" s="14"/>
      <c r="L8229" s="14"/>
      <c r="M8229" s="14"/>
      <c r="N8229" s="14"/>
      <c r="O8229" s="14"/>
      <c r="P8229" s="14"/>
      <c r="Q8229" s="14"/>
    </row>
    <row r="8230" spans="10:17" x14ac:dyDescent="0.25">
      <c r="J8230" s="14"/>
      <c r="K8230" s="14"/>
      <c r="L8230" s="14"/>
      <c r="M8230" s="14"/>
      <c r="N8230" s="14"/>
      <c r="O8230" s="14"/>
      <c r="P8230" s="14"/>
      <c r="Q8230" s="14"/>
    </row>
    <row r="8231" spans="10:17" x14ac:dyDescent="0.25">
      <c r="J8231" s="14"/>
      <c r="K8231" s="14"/>
      <c r="L8231" s="14"/>
      <c r="M8231" s="14"/>
      <c r="N8231" s="14"/>
      <c r="O8231" s="14"/>
      <c r="P8231" s="14"/>
      <c r="Q8231" s="14"/>
    </row>
    <row r="8232" spans="10:17" x14ac:dyDescent="0.25">
      <c r="J8232" s="14"/>
      <c r="K8232" s="14"/>
      <c r="L8232" s="14"/>
      <c r="M8232" s="14"/>
      <c r="N8232" s="14"/>
      <c r="O8232" s="14"/>
      <c r="P8232" s="14"/>
      <c r="Q8232" s="14"/>
    </row>
    <row r="8233" spans="10:17" x14ac:dyDescent="0.25">
      <c r="J8233" s="14"/>
      <c r="K8233" s="14"/>
      <c r="L8233" s="14"/>
      <c r="M8233" s="14"/>
      <c r="N8233" s="14"/>
      <c r="O8233" s="14"/>
      <c r="P8233" s="14"/>
      <c r="Q8233" s="14"/>
    </row>
    <row r="8234" spans="10:17" x14ac:dyDescent="0.25">
      <c r="J8234" s="14"/>
      <c r="K8234" s="14"/>
      <c r="L8234" s="14"/>
      <c r="M8234" s="14"/>
      <c r="N8234" s="14"/>
      <c r="O8234" s="14"/>
      <c r="P8234" s="14"/>
      <c r="Q8234" s="14"/>
    </row>
    <row r="8235" spans="10:17" x14ac:dyDescent="0.25">
      <c r="J8235" s="14"/>
      <c r="K8235" s="14"/>
      <c r="L8235" s="14"/>
      <c r="M8235" s="14"/>
      <c r="N8235" s="14"/>
      <c r="O8235" s="14"/>
      <c r="P8235" s="14"/>
      <c r="Q8235" s="14"/>
    </row>
    <row r="8236" spans="10:17" x14ac:dyDescent="0.25">
      <c r="J8236" s="14"/>
      <c r="K8236" s="14"/>
      <c r="L8236" s="14"/>
      <c r="M8236" s="14"/>
      <c r="N8236" s="14"/>
      <c r="O8236" s="14"/>
      <c r="P8236" s="14"/>
      <c r="Q8236" s="14"/>
    </row>
    <row r="8237" spans="10:17" x14ac:dyDescent="0.25">
      <c r="J8237" s="14"/>
      <c r="K8237" s="14"/>
      <c r="L8237" s="14"/>
      <c r="M8237" s="14"/>
      <c r="N8237" s="14"/>
      <c r="O8237" s="14"/>
      <c r="P8237" s="14"/>
      <c r="Q8237" s="14"/>
    </row>
    <row r="8238" spans="10:17" x14ac:dyDescent="0.25">
      <c r="J8238" s="14"/>
      <c r="K8238" s="14"/>
      <c r="L8238" s="14"/>
      <c r="M8238" s="14"/>
      <c r="N8238" s="14"/>
      <c r="O8238" s="14"/>
      <c r="P8238" s="14"/>
      <c r="Q8238" s="14"/>
    </row>
    <row r="8239" spans="10:17" x14ac:dyDescent="0.25">
      <c r="J8239" s="14"/>
      <c r="K8239" s="14"/>
      <c r="L8239" s="14"/>
      <c r="M8239" s="14"/>
      <c r="N8239" s="14"/>
      <c r="O8239" s="14"/>
      <c r="P8239" s="14"/>
      <c r="Q8239" s="14"/>
    </row>
    <row r="8240" spans="10:17" x14ac:dyDescent="0.25">
      <c r="J8240" s="14"/>
      <c r="K8240" s="14"/>
      <c r="L8240" s="14"/>
      <c r="M8240" s="14"/>
      <c r="N8240" s="14"/>
      <c r="O8240" s="14"/>
      <c r="P8240" s="14"/>
      <c r="Q8240" s="14"/>
    </row>
    <row r="8241" spans="10:17" x14ac:dyDescent="0.25">
      <c r="J8241" s="14"/>
      <c r="K8241" s="14"/>
      <c r="L8241" s="14"/>
      <c r="M8241" s="14"/>
      <c r="N8241" s="14"/>
      <c r="O8241" s="14"/>
      <c r="P8241" s="14"/>
      <c r="Q8241" s="14"/>
    </row>
    <row r="8242" spans="10:17" x14ac:dyDescent="0.25">
      <c r="J8242" s="14"/>
      <c r="K8242" s="14"/>
      <c r="L8242" s="14"/>
      <c r="M8242" s="14"/>
      <c r="N8242" s="14"/>
      <c r="O8242" s="14"/>
      <c r="P8242" s="14"/>
      <c r="Q8242" s="14"/>
    </row>
    <row r="8243" spans="10:17" x14ac:dyDescent="0.25">
      <c r="J8243" s="14"/>
      <c r="K8243" s="14"/>
      <c r="L8243" s="14"/>
      <c r="M8243" s="14"/>
      <c r="N8243" s="14"/>
      <c r="O8243" s="14"/>
      <c r="P8243" s="14"/>
      <c r="Q8243" s="14"/>
    </row>
    <row r="8244" spans="10:17" x14ac:dyDescent="0.25">
      <c r="J8244" s="14"/>
      <c r="K8244" s="14"/>
      <c r="L8244" s="14"/>
      <c r="M8244" s="14"/>
      <c r="N8244" s="14"/>
      <c r="O8244" s="14"/>
      <c r="P8244" s="14"/>
      <c r="Q8244" s="14"/>
    </row>
    <row r="8245" spans="10:17" x14ac:dyDescent="0.25">
      <c r="J8245" s="14"/>
      <c r="K8245" s="14"/>
      <c r="L8245" s="14"/>
      <c r="M8245" s="14"/>
      <c r="N8245" s="14"/>
      <c r="O8245" s="14"/>
      <c r="P8245" s="14"/>
      <c r="Q8245" s="14"/>
    </row>
    <row r="8246" spans="10:17" x14ac:dyDescent="0.25">
      <c r="J8246" s="14"/>
      <c r="K8246" s="14"/>
      <c r="L8246" s="14"/>
      <c r="M8246" s="14"/>
      <c r="N8246" s="14"/>
      <c r="O8246" s="14"/>
      <c r="P8246" s="14"/>
      <c r="Q8246" s="14"/>
    </row>
    <row r="8247" spans="10:17" x14ac:dyDescent="0.25">
      <c r="J8247" s="14"/>
      <c r="K8247" s="14"/>
      <c r="L8247" s="14"/>
      <c r="M8247" s="14"/>
      <c r="N8247" s="14"/>
      <c r="O8247" s="14"/>
      <c r="P8247" s="14"/>
      <c r="Q8247" s="14"/>
    </row>
    <row r="8248" spans="10:17" x14ac:dyDescent="0.25">
      <c r="J8248" s="14"/>
      <c r="K8248" s="14"/>
      <c r="L8248" s="14"/>
      <c r="M8248" s="14"/>
      <c r="N8248" s="14"/>
      <c r="O8248" s="14"/>
      <c r="P8248" s="14"/>
      <c r="Q8248" s="14"/>
    </row>
    <row r="8249" spans="10:17" x14ac:dyDescent="0.25">
      <c r="J8249" s="14"/>
      <c r="K8249" s="14"/>
      <c r="L8249" s="14"/>
      <c r="M8249" s="14"/>
      <c r="N8249" s="14"/>
      <c r="O8249" s="14"/>
      <c r="P8249" s="14"/>
      <c r="Q8249" s="14"/>
    </row>
    <row r="8250" spans="10:17" x14ac:dyDescent="0.25">
      <c r="J8250" s="14"/>
      <c r="K8250" s="14"/>
      <c r="L8250" s="14"/>
      <c r="M8250" s="14"/>
      <c r="N8250" s="14"/>
      <c r="O8250" s="14"/>
      <c r="P8250" s="14"/>
      <c r="Q8250" s="14"/>
    </row>
    <row r="8251" spans="10:17" x14ac:dyDescent="0.25">
      <c r="J8251" s="14"/>
      <c r="K8251" s="14"/>
      <c r="L8251" s="14"/>
      <c r="M8251" s="14"/>
      <c r="N8251" s="14"/>
      <c r="O8251" s="14"/>
      <c r="P8251" s="14"/>
      <c r="Q8251" s="14"/>
    </row>
    <row r="8252" spans="10:17" x14ac:dyDescent="0.25">
      <c r="J8252" s="14"/>
      <c r="K8252" s="14"/>
      <c r="L8252" s="14"/>
      <c r="M8252" s="14"/>
      <c r="N8252" s="14"/>
      <c r="O8252" s="14"/>
      <c r="P8252" s="14"/>
      <c r="Q8252" s="14"/>
    </row>
    <row r="8253" spans="10:17" x14ac:dyDescent="0.25">
      <c r="J8253" s="14"/>
      <c r="K8253" s="14"/>
      <c r="L8253" s="14"/>
      <c r="M8253" s="14"/>
      <c r="N8253" s="14"/>
      <c r="O8253" s="14"/>
      <c r="P8253" s="14"/>
      <c r="Q8253" s="14"/>
    </row>
    <row r="8254" spans="10:17" x14ac:dyDescent="0.25">
      <c r="J8254" s="14"/>
      <c r="K8254" s="14"/>
      <c r="L8254" s="14"/>
      <c r="M8254" s="14"/>
      <c r="N8254" s="14"/>
      <c r="O8254" s="14"/>
      <c r="P8254" s="14"/>
      <c r="Q8254" s="14"/>
    </row>
    <row r="8255" spans="10:17" x14ac:dyDescent="0.25">
      <c r="J8255" s="14"/>
      <c r="K8255" s="14"/>
      <c r="L8255" s="14"/>
      <c r="M8255" s="14"/>
      <c r="N8255" s="14"/>
      <c r="O8255" s="14"/>
      <c r="P8255" s="14"/>
      <c r="Q8255" s="14"/>
    </row>
    <row r="8256" spans="10:17" x14ac:dyDescent="0.25">
      <c r="J8256" s="14"/>
      <c r="K8256" s="14"/>
      <c r="L8256" s="14"/>
      <c r="M8256" s="14"/>
      <c r="N8256" s="14"/>
      <c r="O8256" s="14"/>
      <c r="P8256" s="14"/>
      <c r="Q8256" s="14"/>
    </row>
    <row r="8257" spans="10:17" x14ac:dyDescent="0.25">
      <c r="J8257" s="14"/>
      <c r="K8257" s="14"/>
      <c r="L8257" s="14"/>
      <c r="M8257" s="14"/>
      <c r="N8257" s="14"/>
      <c r="O8257" s="14"/>
      <c r="P8257" s="14"/>
      <c r="Q8257" s="14"/>
    </row>
    <row r="8258" spans="10:17" x14ac:dyDescent="0.25">
      <c r="J8258" s="14"/>
      <c r="K8258" s="14"/>
      <c r="L8258" s="14"/>
      <c r="M8258" s="14"/>
      <c r="N8258" s="14"/>
      <c r="O8258" s="14"/>
      <c r="P8258" s="14"/>
      <c r="Q8258" s="14"/>
    </row>
    <row r="8259" spans="10:17" x14ac:dyDescent="0.25">
      <c r="J8259" s="14"/>
      <c r="K8259" s="14"/>
      <c r="L8259" s="14"/>
      <c r="M8259" s="14"/>
      <c r="N8259" s="14"/>
      <c r="O8259" s="14"/>
      <c r="P8259" s="14"/>
      <c r="Q8259" s="14"/>
    </row>
    <row r="8260" spans="10:17" x14ac:dyDescent="0.25">
      <c r="J8260" s="14"/>
      <c r="K8260" s="14"/>
      <c r="L8260" s="14"/>
      <c r="M8260" s="14"/>
      <c r="N8260" s="14"/>
      <c r="O8260" s="14"/>
      <c r="P8260" s="14"/>
      <c r="Q8260" s="14"/>
    </row>
    <row r="8261" spans="10:17" x14ac:dyDescent="0.25">
      <c r="J8261" s="14"/>
      <c r="K8261" s="14"/>
      <c r="L8261" s="14"/>
      <c r="M8261" s="14"/>
      <c r="N8261" s="14"/>
      <c r="O8261" s="14"/>
      <c r="P8261" s="14"/>
      <c r="Q8261" s="14"/>
    </row>
    <row r="8262" spans="10:17" x14ac:dyDescent="0.25">
      <c r="J8262" s="14"/>
      <c r="K8262" s="14"/>
      <c r="L8262" s="14"/>
      <c r="M8262" s="14"/>
      <c r="N8262" s="14"/>
      <c r="O8262" s="14"/>
      <c r="P8262" s="14"/>
      <c r="Q8262" s="14"/>
    </row>
    <row r="8263" spans="10:17" x14ac:dyDescent="0.25">
      <c r="J8263" s="14"/>
      <c r="K8263" s="14"/>
      <c r="L8263" s="14"/>
      <c r="M8263" s="14"/>
      <c r="N8263" s="14"/>
      <c r="O8263" s="14"/>
      <c r="P8263" s="14"/>
      <c r="Q8263" s="14"/>
    </row>
    <row r="8264" spans="10:17" x14ac:dyDescent="0.25">
      <c r="J8264" s="14"/>
      <c r="K8264" s="14"/>
      <c r="L8264" s="14"/>
      <c r="M8264" s="14"/>
      <c r="N8264" s="14"/>
      <c r="O8264" s="14"/>
      <c r="P8264" s="14"/>
      <c r="Q8264" s="14"/>
    </row>
    <row r="8265" spans="10:17" x14ac:dyDescent="0.25">
      <c r="J8265" s="14"/>
      <c r="K8265" s="14"/>
      <c r="L8265" s="14"/>
      <c r="M8265" s="14"/>
      <c r="N8265" s="14"/>
      <c r="O8265" s="14"/>
      <c r="P8265" s="14"/>
      <c r="Q8265" s="14"/>
    </row>
    <row r="8266" spans="10:17" x14ac:dyDescent="0.25">
      <c r="J8266" s="14"/>
      <c r="K8266" s="14"/>
      <c r="L8266" s="14"/>
      <c r="M8266" s="14"/>
      <c r="N8266" s="14"/>
      <c r="O8266" s="14"/>
      <c r="P8266" s="14"/>
      <c r="Q8266" s="14"/>
    </row>
    <row r="8267" spans="10:17" x14ac:dyDescent="0.25">
      <c r="J8267" s="14"/>
      <c r="K8267" s="14"/>
      <c r="L8267" s="14"/>
      <c r="M8267" s="14"/>
      <c r="N8267" s="14"/>
      <c r="O8267" s="14"/>
      <c r="P8267" s="14"/>
      <c r="Q8267" s="14"/>
    </row>
    <row r="8268" spans="10:17" x14ac:dyDescent="0.25">
      <c r="J8268" s="14"/>
      <c r="K8268" s="14"/>
      <c r="L8268" s="14"/>
      <c r="M8268" s="14"/>
      <c r="N8268" s="14"/>
      <c r="O8268" s="14"/>
      <c r="P8268" s="14"/>
      <c r="Q8268" s="14"/>
    </row>
    <row r="8269" spans="10:17" x14ac:dyDescent="0.25">
      <c r="J8269" s="14"/>
      <c r="K8269" s="14"/>
      <c r="L8269" s="14"/>
      <c r="M8269" s="14"/>
      <c r="N8269" s="14"/>
      <c r="O8269" s="14"/>
      <c r="P8269" s="14"/>
      <c r="Q8269" s="14"/>
    </row>
    <row r="8270" spans="10:17" x14ac:dyDescent="0.25">
      <c r="J8270" s="14"/>
      <c r="K8270" s="14"/>
      <c r="L8270" s="14"/>
      <c r="M8270" s="14"/>
      <c r="N8270" s="14"/>
      <c r="O8270" s="14"/>
      <c r="P8270" s="14"/>
      <c r="Q8270" s="14"/>
    </row>
    <row r="8271" spans="10:17" x14ac:dyDescent="0.25">
      <c r="J8271" s="14"/>
      <c r="K8271" s="14"/>
      <c r="L8271" s="14"/>
      <c r="M8271" s="14"/>
      <c r="N8271" s="14"/>
      <c r="O8271" s="14"/>
      <c r="P8271" s="14"/>
      <c r="Q8271" s="14"/>
    </row>
    <row r="8272" spans="10:17" x14ac:dyDescent="0.25">
      <c r="J8272" s="14"/>
      <c r="K8272" s="14"/>
      <c r="L8272" s="14"/>
      <c r="M8272" s="14"/>
      <c r="N8272" s="14"/>
      <c r="O8272" s="14"/>
      <c r="P8272" s="14"/>
      <c r="Q8272" s="14"/>
    </row>
    <row r="8273" spans="10:17" x14ac:dyDescent="0.25">
      <c r="J8273" s="14"/>
      <c r="K8273" s="14"/>
      <c r="L8273" s="14"/>
      <c r="M8273" s="14"/>
      <c r="N8273" s="14"/>
      <c r="O8273" s="14"/>
      <c r="P8273" s="14"/>
      <c r="Q8273" s="14"/>
    </row>
    <row r="8274" spans="10:17" x14ac:dyDescent="0.25">
      <c r="J8274" s="14"/>
      <c r="K8274" s="14"/>
      <c r="L8274" s="14"/>
      <c r="M8274" s="14"/>
      <c r="N8274" s="14"/>
      <c r="O8274" s="14"/>
      <c r="P8274" s="14"/>
      <c r="Q8274" s="14"/>
    </row>
    <row r="8275" spans="10:17" x14ac:dyDescent="0.25">
      <c r="J8275" s="14"/>
      <c r="K8275" s="14"/>
      <c r="L8275" s="14"/>
      <c r="M8275" s="14"/>
      <c r="N8275" s="14"/>
      <c r="O8275" s="14"/>
      <c r="P8275" s="14"/>
      <c r="Q8275" s="14"/>
    </row>
    <row r="8276" spans="10:17" x14ac:dyDescent="0.25">
      <c r="J8276" s="14"/>
      <c r="K8276" s="14"/>
      <c r="L8276" s="14"/>
      <c r="M8276" s="14"/>
      <c r="N8276" s="14"/>
      <c r="O8276" s="14"/>
      <c r="P8276" s="14"/>
      <c r="Q8276" s="14"/>
    </row>
    <row r="8277" spans="10:17" x14ac:dyDescent="0.25">
      <c r="J8277" s="14"/>
      <c r="K8277" s="14"/>
      <c r="L8277" s="14"/>
      <c r="M8277" s="14"/>
      <c r="N8277" s="14"/>
      <c r="O8277" s="14"/>
      <c r="P8277" s="14"/>
      <c r="Q8277" s="14"/>
    </row>
    <row r="8278" spans="10:17" x14ac:dyDescent="0.25">
      <c r="J8278" s="14"/>
      <c r="K8278" s="14"/>
      <c r="L8278" s="14"/>
      <c r="M8278" s="14"/>
      <c r="N8278" s="14"/>
      <c r="O8278" s="14"/>
      <c r="P8278" s="14"/>
      <c r="Q8278" s="14"/>
    </row>
    <row r="8279" spans="10:17" x14ac:dyDescent="0.25">
      <c r="J8279" s="14"/>
      <c r="K8279" s="14"/>
      <c r="L8279" s="14"/>
      <c r="M8279" s="14"/>
      <c r="N8279" s="14"/>
      <c r="O8279" s="14"/>
      <c r="P8279" s="14"/>
      <c r="Q8279" s="14"/>
    </row>
    <row r="8280" spans="10:17" x14ac:dyDescent="0.25">
      <c r="J8280" s="14"/>
      <c r="K8280" s="14"/>
      <c r="L8280" s="14"/>
      <c r="M8280" s="14"/>
      <c r="N8280" s="14"/>
      <c r="O8280" s="14"/>
      <c r="P8280" s="14"/>
      <c r="Q8280" s="14"/>
    </row>
    <row r="8281" spans="10:17" x14ac:dyDescent="0.25">
      <c r="J8281" s="14"/>
      <c r="K8281" s="14"/>
      <c r="L8281" s="14"/>
      <c r="M8281" s="14"/>
      <c r="N8281" s="14"/>
      <c r="O8281" s="14"/>
      <c r="P8281" s="14"/>
      <c r="Q8281" s="14"/>
    </row>
    <row r="8282" spans="10:17" x14ac:dyDescent="0.25">
      <c r="J8282" s="14"/>
      <c r="K8282" s="14"/>
      <c r="L8282" s="14"/>
      <c r="M8282" s="14"/>
      <c r="N8282" s="14"/>
      <c r="O8282" s="14"/>
      <c r="P8282" s="14"/>
      <c r="Q8282" s="14"/>
    </row>
    <row r="8283" spans="10:17" x14ac:dyDescent="0.25">
      <c r="J8283" s="14"/>
      <c r="K8283" s="14"/>
      <c r="L8283" s="14"/>
      <c r="M8283" s="14"/>
      <c r="N8283" s="14"/>
      <c r="O8283" s="14"/>
      <c r="P8283" s="14"/>
      <c r="Q8283" s="14"/>
    </row>
    <row r="8284" spans="10:17" x14ac:dyDescent="0.25">
      <c r="J8284" s="14"/>
      <c r="K8284" s="14"/>
      <c r="L8284" s="14"/>
      <c r="M8284" s="14"/>
      <c r="N8284" s="14"/>
      <c r="O8284" s="14"/>
      <c r="P8284" s="14"/>
      <c r="Q8284" s="14"/>
    </row>
    <row r="8285" spans="10:17" x14ac:dyDescent="0.25">
      <c r="J8285" s="14"/>
      <c r="K8285" s="14"/>
      <c r="L8285" s="14"/>
      <c r="M8285" s="14"/>
      <c r="N8285" s="14"/>
      <c r="O8285" s="14"/>
      <c r="P8285" s="14"/>
      <c r="Q8285" s="14"/>
    </row>
    <row r="8286" spans="10:17" x14ac:dyDescent="0.25">
      <c r="J8286" s="14"/>
      <c r="K8286" s="14"/>
      <c r="L8286" s="14"/>
      <c r="M8286" s="14"/>
      <c r="N8286" s="14"/>
      <c r="O8286" s="14"/>
      <c r="P8286" s="14"/>
      <c r="Q8286" s="14"/>
    </row>
    <row r="8287" spans="10:17" x14ac:dyDescent="0.25">
      <c r="J8287" s="14"/>
      <c r="K8287" s="14"/>
      <c r="L8287" s="14"/>
      <c r="M8287" s="14"/>
      <c r="N8287" s="14"/>
      <c r="O8287" s="14"/>
      <c r="P8287" s="14"/>
      <c r="Q8287" s="14"/>
    </row>
    <row r="8288" spans="10:17" x14ac:dyDescent="0.25">
      <c r="J8288" s="14"/>
      <c r="K8288" s="14"/>
      <c r="L8288" s="14"/>
      <c r="M8288" s="14"/>
      <c r="N8288" s="14"/>
      <c r="O8288" s="14"/>
      <c r="P8288" s="14"/>
      <c r="Q8288" s="14"/>
    </row>
    <row r="8289" spans="10:17" x14ac:dyDescent="0.25">
      <c r="J8289" s="14"/>
      <c r="K8289" s="14"/>
      <c r="L8289" s="14"/>
      <c r="M8289" s="14"/>
      <c r="N8289" s="14"/>
      <c r="O8289" s="14"/>
      <c r="P8289" s="14"/>
      <c r="Q8289" s="14"/>
    </row>
    <row r="8290" spans="10:17" x14ac:dyDescent="0.25">
      <c r="J8290" s="14"/>
      <c r="K8290" s="14"/>
      <c r="L8290" s="14"/>
      <c r="M8290" s="14"/>
      <c r="N8290" s="14"/>
      <c r="O8290" s="14"/>
      <c r="P8290" s="14"/>
      <c r="Q8290" s="14"/>
    </row>
    <row r="8291" spans="10:17" x14ac:dyDescent="0.25">
      <c r="J8291" s="14"/>
      <c r="K8291" s="14"/>
      <c r="L8291" s="14"/>
      <c r="M8291" s="14"/>
      <c r="N8291" s="14"/>
      <c r="O8291" s="14"/>
      <c r="P8291" s="14"/>
      <c r="Q8291" s="14"/>
    </row>
    <row r="8292" spans="10:17" x14ac:dyDescent="0.25">
      <c r="J8292" s="14"/>
      <c r="K8292" s="14"/>
      <c r="L8292" s="14"/>
      <c r="M8292" s="14"/>
      <c r="N8292" s="14"/>
      <c r="O8292" s="14"/>
      <c r="P8292" s="14"/>
      <c r="Q8292" s="14"/>
    </row>
    <row r="8293" spans="10:17" x14ac:dyDescent="0.25">
      <c r="J8293" s="14"/>
      <c r="K8293" s="14"/>
      <c r="L8293" s="14"/>
      <c r="M8293" s="14"/>
      <c r="N8293" s="14"/>
      <c r="O8293" s="14"/>
      <c r="P8293" s="14"/>
      <c r="Q8293" s="14"/>
    </row>
    <row r="8294" spans="10:17" x14ac:dyDescent="0.25">
      <c r="J8294" s="14"/>
      <c r="K8294" s="14"/>
      <c r="L8294" s="14"/>
      <c r="M8294" s="14"/>
      <c r="N8294" s="14"/>
      <c r="O8294" s="14"/>
      <c r="P8294" s="14"/>
      <c r="Q8294" s="14"/>
    </row>
    <row r="8295" spans="10:17" x14ac:dyDescent="0.25">
      <c r="J8295" s="14"/>
      <c r="K8295" s="14"/>
      <c r="L8295" s="14"/>
      <c r="M8295" s="14"/>
      <c r="N8295" s="14"/>
      <c r="O8295" s="14"/>
      <c r="P8295" s="14"/>
      <c r="Q8295" s="14"/>
    </row>
    <row r="8296" spans="10:17" x14ac:dyDescent="0.25">
      <c r="J8296" s="14"/>
      <c r="K8296" s="14"/>
      <c r="L8296" s="14"/>
      <c r="M8296" s="14"/>
      <c r="N8296" s="14"/>
      <c r="O8296" s="14"/>
      <c r="P8296" s="14"/>
      <c r="Q8296" s="14"/>
    </row>
    <row r="8297" spans="10:17" x14ac:dyDescent="0.25">
      <c r="J8297" s="14"/>
      <c r="K8297" s="14"/>
      <c r="L8297" s="14"/>
      <c r="M8297" s="14"/>
      <c r="N8297" s="14"/>
      <c r="O8297" s="14"/>
      <c r="P8297" s="14"/>
      <c r="Q8297" s="14"/>
    </row>
    <row r="8298" spans="10:17" x14ac:dyDescent="0.25">
      <c r="J8298" s="14"/>
      <c r="K8298" s="14"/>
      <c r="L8298" s="14"/>
      <c r="M8298" s="14"/>
      <c r="N8298" s="14"/>
      <c r="O8298" s="14"/>
      <c r="P8298" s="14"/>
      <c r="Q8298" s="14"/>
    </row>
    <row r="8299" spans="10:17" x14ac:dyDescent="0.25">
      <c r="J8299" s="14"/>
      <c r="K8299" s="14"/>
      <c r="L8299" s="14"/>
      <c r="M8299" s="14"/>
      <c r="N8299" s="14"/>
      <c r="O8299" s="14"/>
      <c r="P8299" s="14"/>
      <c r="Q8299" s="14"/>
    </row>
    <row r="8300" spans="10:17" x14ac:dyDescent="0.25">
      <c r="J8300" s="14"/>
      <c r="K8300" s="14"/>
      <c r="L8300" s="14"/>
      <c r="M8300" s="14"/>
      <c r="N8300" s="14"/>
      <c r="O8300" s="14"/>
      <c r="P8300" s="14"/>
      <c r="Q8300" s="14"/>
    </row>
    <row r="8301" spans="10:17" x14ac:dyDescent="0.25">
      <c r="J8301" s="14"/>
      <c r="K8301" s="14"/>
      <c r="L8301" s="14"/>
      <c r="M8301" s="14"/>
      <c r="N8301" s="14"/>
      <c r="O8301" s="14"/>
      <c r="P8301" s="14"/>
      <c r="Q8301" s="14"/>
    </row>
    <row r="8302" spans="10:17" x14ac:dyDescent="0.25">
      <c r="J8302" s="14"/>
      <c r="K8302" s="14"/>
      <c r="L8302" s="14"/>
      <c r="M8302" s="14"/>
      <c r="N8302" s="14"/>
      <c r="O8302" s="14"/>
      <c r="P8302" s="14"/>
      <c r="Q8302" s="14"/>
    </row>
    <row r="8303" spans="10:17" x14ac:dyDescent="0.25">
      <c r="J8303" s="14"/>
      <c r="K8303" s="14"/>
      <c r="L8303" s="14"/>
      <c r="M8303" s="14"/>
      <c r="N8303" s="14"/>
      <c r="O8303" s="14"/>
      <c r="P8303" s="14"/>
      <c r="Q8303" s="14"/>
    </row>
    <row r="8304" spans="10:17" x14ac:dyDescent="0.25">
      <c r="J8304" s="14"/>
      <c r="K8304" s="14"/>
      <c r="L8304" s="14"/>
      <c r="M8304" s="14"/>
      <c r="N8304" s="14"/>
      <c r="O8304" s="14"/>
      <c r="P8304" s="14"/>
      <c r="Q8304" s="14"/>
    </row>
    <row r="8305" spans="10:17" x14ac:dyDescent="0.25">
      <c r="J8305" s="14"/>
      <c r="K8305" s="14"/>
      <c r="L8305" s="14"/>
      <c r="M8305" s="14"/>
      <c r="N8305" s="14"/>
      <c r="O8305" s="14"/>
      <c r="P8305" s="14"/>
      <c r="Q8305" s="14"/>
    </row>
    <row r="8306" spans="10:17" x14ac:dyDescent="0.25">
      <c r="J8306" s="14"/>
      <c r="K8306" s="14"/>
      <c r="L8306" s="14"/>
      <c r="M8306" s="14"/>
      <c r="N8306" s="14"/>
      <c r="O8306" s="14"/>
      <c r="P8306" s="14"/>
      <c r="Q8306" s="14"/>
    </row>
    <row r="8307" spans="10:17" x14ac:dyDescent="0.25">
      <c r="J8307" s="14"/>
      <c r="K8307" s="14"/>
      <c r="L8307" s="14"/>
      <c r="M8307" s="14"/>
      <c r="N8307" s="14"/>
      <c r="O8307" s="14"/>
      <c r="P8307" s="14"/>
      <c r="Q8307" s="14"/>
    </row>
    <row r="8308" spans="10:17" x14ac:dyDescent="0.25">
      <c r="J8308" s="14"/>
      <c r="K8308" s="14"/>
      <c r="L8308" s="14"/>
      <c r="M8308" s="14"/>
      <c r="N8308" s="14"/>
      <c r="O8308" s="14"/>
      <c r="P8308" s="14"/>
      <c r="Q8308" s="14"/>
    </row>
    <row r="8309" spans="10:17" x14ac:dyDescent="0.25">
      <c r="J8309" s="14"/>
      <c r="K8309" s="14"/>
      <c r="L8309" s="14"/>
      <c r="M8309" s="14"/>
      <c r="N8309" s="14"/>
      <c r="O8309" s="14"/>
      <c r="P8309" s="14"/>
      <c r="Q8309" s="14"/>
    </row>
    <row r="8310" spans="10:17" x14ac:dyDescent="0.25">
      <c r="J8310" s="14"/>
      <c r="K8310" s="14"/>
      <c r="L8310" s="14"/>
      <c r="M8310" s="14"/>
      <c r="N8310" s="14"/>
      <c r="O8310" s="14"/>
      <c r="P8310" s="14"/>
      <c r="Q8310" s="14"/>
    </row>
    <row r="8311" spans="10:17" x14ac:dyDescent="0.25">
      <c r="J8311" s="14"/>
      <c r="K8311" s="14"/>
      <c r="L8311" s="14"/>
      <c r="M8311" s="14"/>
      <c r="N8311" s="14"/>
      <c r="O8311" s="14"/>
      <c r="P8311" s="14"/>
      <c r="Q8311" s="14"/>
    </row>
    <row r="8312" spans="10:17" x14ac:dyDescent="0.25">
      <c r="J8312" s="14"/>
      <c r="K8312" s="14"/>
      <c r="L8312" s="14"/>
      <c r="M8312" s="14"/>
      <c r="N8312" s="14"/>
      <c r="O8312" s="14"/>
      <c r="P8312" s="14"/>
      <c r="Q8312" s="14"/>
    </row>
    <row r="8313" spans="10:17" x14ac:dyDescent="0.25">
      <c r="J8313" s="14"/>
      <c r="K8313" s="14"/>
      <c r="L8313" s="14"/>
      <c r="M8313" s="14"/>
      <c r="N8313" s="14"/>
      <c r="O8313" s="14"/>
      <c r="P8313" s="14"/>
      <c r="Q8313" s="14"/>
    </row>
    <row r="8314" spans="10:17" x14ac:dyDescent="0.25">
      <c r="J8314" s="14"/>
      <c r="K8314" s="14"/>
      <c r="L8314" s="14"/>
      <c r="M8314" s="14"/>
      <c r="N8314" s="14"/>
      <c r="O8314" s="14"/>
      <c r="P8314" s="14"/>
      <c r="Q8314" s="14"/>
    </row>
    <row r="8315" spans="10:17" x14ac:dyDescent="0.25">
      <c r="J8315" s="14"/>
      <c r="K8315" s="14"/>
      <c r="L8315" s="14"/>
      <c r="M8315" s="14"/>
      <c r="N8315" s="14"/>
      <c r="O8315" s="14"/>
      <c r="P8315" s="14"/>
      <c r="Q8315" s="14"/>
    </row>
    <row r="8316" spans="10:17" x14ac:dyDescent="0.25">
      <c r="J8316" s="14"/>
      <c r="K8316" s="14"/>
      <c r="L8316" s="14"/>
      <c r="M8316" s="14"/>
      <c r="N8316" s="14"/>
      <c r="O8316" s="14"/>
      <c r="P8316" s="14"/>
      <c r="Q8316" s="14"/>
    </row>
    <row r="8317" spans="10:17" x14ac:dyDescent="0.25">
      <c r="J8317" s="14"/>
      <c r="K8317" s="14"/>
      <c r="L8317" s="14"/>
      <c r="M8317" s="14"/>
      <c r="N8317" s="14"/>
      <c r="O8317" s="14"/>
      <c r="P8317" s="14"/>
      <c r="Q8317" s="14"/>
    </row>
    <row r="8318" spans="10:17" x14ac:dyDescent="0.25">
      <c r="J8318" s="14"/>
      <c r="K8318" s="14"/>
      <c r="L8318" s="14"/>
      <c r="M8318" s="14"/>
      <c r="N8318" s="14"/>
      <c r="O8318" s="14"/>
      <c r="P8318" s="14"/>
      <c r="Q8318" s="14"/>
    </row>
    <row r="8319" spans="10:17" x14ac:dyDescent="0.25">
      <c r="J8319" s="14"/>
      <c r="K8319" s="14"/>
      <c r="L8319" s="14"/>
      <c r="M8319" s="14"/>
      <c r="N8319" s="14"/>
      <c r="O8319" s="14"/>
      <c r="P8319" s="14"/>
      <c r="Q8319" s="14"/>
    </row>
    <row r="8320" spans="10:17" x14ac:dyDescent="0.25">
      <c r="J8320" s="14"/>
      <c r="K8320" s="14"/>
      <c r="L8320" s="14"/>
      <c r="M8320" s="14"/>
      <c r="N8320" s="14"/>
      <c r="O8320" s="14"/>
      <c r="P8320" s="14"/>
      <c r="Q8320" s="14"/>
    </row>
    <row r="8321" spans="10:17" x14ac:dyDescent="0.25">
      <c r="J8321" s="14"/>
      <c r="K8321" s="14"/>
      <c r="L8321" s="14"/>
      <c r="M8321" s="14"/>
      <c r="N8321" s="14"/>
      <c r="O8321" s="14"/>
      <c r="P8321" s="14"/>
      <c r="Q8321" s="14"/>
    </row>
    <row r="8322" spans="10:17" x14ac:dyDescent="0.25">
      <c r="J8322" s="14"/>
      <c r="K8322" s="14"/>
      <c r="L8322" s="14"/>
      <c r="M8322" s="14"/>
      <c r="N8322" s="14"/>
      <c r="O8322" s="14"/>
      <c r="P8322" s="14"/>
      <c r="Q8322" s="14"/>
    </row>
    <row r="8323" spans="10:17" x14ac:dyDescent="0.25">
      <c r="J8323" s="14"/>
      <c r="K8323" s="14"/>
      <c r="L8323" s="14"/>
      <c r="M8323" s="14"/>
      <c r="N8323" s="14"/>
      <c r="O8323" s="14"/>
      <c r="P8323" s="14"/>
      <c r="Q8323" s="14"/>
    </row>
    <row r="8324" spans="10:17" x14ac:dyDescent="0.25">
      <c r="J8324" s="14"/>
      <c r="K8324" s="14"/>
      <c r="L8324" s="14"/>
      <c r="M8324" s="14"/>
      <c r="N8324" s="14"/>
      <c r="O8324" s="14"/>
      <c r="P8324" s="14"/>
      <c r="Q8324" s="14"/>
    </row>
    <row r="8325" spans="10:17" x14ac:dyDescent="0.25">
      <c r="J8325" s="14"/>
      <c r="K8325" s="14"/>
      <c r="L8325" s="14"/>
      <c r="M8325" s="14"/>
      <c r="N8325" s="14"/>
      <c r="O8325" s="14"/>
      <c r="P8325" s="14"/>
      <c r="Q8325" s="14"/>
    </row>
    <row r="8326" spans="10:17" x14ac:dyDescent="0.25">
      <c r="J8326" s="14"/>
      <c r="K8326" s="14"/>
      <c r="L8326" s="14"/>
      <c r="M8326" s="14"/>
      <c r="N8326" s="14"/>
      <c r="O8326" s="14"/>
      <c r="P8326" s="14"/>
      <c r="Q8326" s="14"/>
    </row>
    <row r="8327" spans="10:17" x14ac:dyDescent="0.25">
      <c r="J8327" s="14"/>
      <c r="K8327" s="14"/>
      <c r="L8327" s="14"/>
      <c r="M8327" s="14"/>
      <c r="N8327" s="14"/>
      <c r="O8327" s="14"/>
      <c r="P8327" s="14"/>
      <c r="Q8327" s="14"/>
    </row>
    <row r="8328" spans="10:17" x14ac:dyDescent="0.25">
      <c r="J8328" s="14"/>
      <c r="K8328" s="14"/>
      <c r="L8328" s="14"/>
      <c r="M8328" s="14"/>
      <c r="N8328" s="14"/>
      <c r="O8328" s="14"/>
      <c r="P8328" s="14"/>
      <c r="Q8328" s="14"/>
    </row>
    <row r="8329" spans="10:17" x14ac:dyDescent="0.25">
      <c r="J8329" s="14"/>
      <c r="K8329" s="14"/>
      <c r="L8329" s="14"/>
      <c r="M8329" s="14"/>
      <c r="N8329" s="14"/>
      <c r="O8329" s="14"/>
      <c r="P8329" s="14"/>
      <c r="Q8329" s="14"/>
    </row>
    <row r="8330" spans="10:17" x14ac:dyDescent="0.25">
      <c r="J8330" s="14"/>
      <c r="K8330" s="14"/>
      <c r="L8330" s="14"/>
      <c r="M8330" s="14"/>
      <c r="N8330" s="14"/>
      <c r="O8330" s="14"/>
      <c r="P8330" s="14"/>
      <c r="Q8330" s="14"/>
    </row>
    <row r="8331" spans="10:17" x14ac:dyDescent="0.25">
      <c r="J8331" s="14"/>
      <c r="K8331" s="14"/>
      <c r="L8331" s="14"/>
      <c r="M8331" s="14"/>
      <c r="N8331" s="14"/>
      <c r="O8331" s="14"/>
      <c r="P8331" s="14"/>
      <c r="Q8331" s="14"/>
    </row>
    <row r="8332" spans="10:17" x14ac:dyDescent="0.25">
      <c r="J8332" s="14"/>
      <c r="K8332" s="14"/>
      <c r="L8332" s="14"/>
      <c r="M8332" s="14"/>
      <c r="N8332" s="14"/>
      <c r="O8332" s="14"/>
      <c r="P8332" s="14"/>
      <c r="Q8332" s="14"/>
    </row>
    <row r="8333" spans="10:17" x14ac:dyDescent="0.25">
      <c r="J8333" s="14"/>
      <c r="K8333" s="14"/>
      <c r="L8333" s="14"/>
      <c r="M8333" s="14"/>
      <c r="N8333" s="14"/>
      <c r="O8333" s="14"/>
      <c r="P8333" s="14"/>
      <c r="Q8333" s="14"/>
    </row>
    <row r="8334" spans="10:17" x14ac:dyDescent="0.25">
      <c r="J8334" s="14"/>
      <c r="K8334" s="14"/>
      <c r="L8334" s="14"/>
      <c r="M8334" s="14"/>
      <c r="N8334" s="14"/>
      <c r="O8334" s="14"/>
      <c r="P8334" s="14"/>
      <c r="Q8334" s="14"/>
    </row>
    <row r="8335" spans="10:17" x14ac:dyDescent="0.25">
      <c r="J8335" s="14"/>
      <c r="K8335" s="14"/>
      <c r="L8335" s="14"/>
      <c r="M8335" s="14"/>
      <c r="N8335" s="14"/>
      <c r="O8335" s="14"/>
      <c r="P8335" s="14"/>
      <c r="Q8335" s="14"/>
    </row>
    <row r="8336" spans="10:17" x14ac:dyDescent="0.25">
      <c r="J8336" s="14"/>
      <c r="K8336" s="14"/>
      <c r="L8336" s="14"/>
      <c r="M8336" s="14"/>
      <c r="N8336" s="14"/>
      <c r="O8336" s="14"/>
      <c r="P8336" s="14"/>
      <c r="Q8336" s="14"/>
    </row>
    <row r="8337" spans="10:17" x14ac:dyDescent="0.25">
      <c r="J8337" s="14"/>
      <c r="K8337" s="14"/>
      <c r="L8337" s="14"/>
      <c r="M8337" s="14"/>
      <c r="N8337" s="14"/>
      <c r="O8337" s="14"/>
      <c r="P8337" s="14"/>
      <c r="Q8337" s="14"/>
    </row>
    <row r="8338" spans="10:17" x14ac:dyDescent="0.25">
      <c r="J8338" s="14"/>
      <c r="K8338" s="14"/>
      <c r="L8338" s="14"/>
      <c r="M8338" s="14"/>
      <c r="N8338" s="14"/>
      <c r="O8338" s="14"/>
      <c r="P8338" s="14"/>
      <c r="Q8338" s="14"/>
    </row>
    <row r="8339" spans="10:17" x14ac:dyDescent="0.25">
      <c r="J8339" s="14"/>
      <c r="K8339" s="14"/>
      <c r="L8339" s="14"/>
      <c r="M8339" s="14"/>
      <c r="N8339" s="14"/>
      <c r="O8339" s="14"/>
      <c r="P8339" s="14"/>
      <c r="Q8339" s="14"/>
    </row>
    <row r="8340" spans="10:17" x14ac:dyDescent="0.25">
      <c r="J8340" s="14"/>
      <c r="K8340" s="14"/>
      <c r="L8340" s="14"/>
      <c r="M8340" s="14"/>
      <c r="N8340" s="14"/>
      <c r="O8340" s="14"/>
      <c r="P8340" s="14"/>
      <c r="Q8340" s="14"/>
    </row>
    <row r="8341" spans="10:17" x14ac:dyDescent="0.25">
      <c r="J8341" s="14"/>
      <c r="K8341" s="14"/>
      <c r="L8341" s="14"/>
      <c r="M8341" s="14"/>
      <c r="N8341" s="14"/>
      <c r="O8341" s="14"/>
      <c r="P8341" s="14"/>
      <c r="Q8341" s="14"/>
    </row>
    <row r="8342" spans="10:17" x14ac:dyDescent="0.25">
      <c r="J8342" s="14"/>
      <c r="K8342" s="14"/>
      <c r="L8342" s="14"/>
      <c r="M8342" s="14"/>
      <c r="N8342" s="14"/>
      <c r="O8342" s="14"/>
      <c r="P8342" s="14"/>
      <c r="Q8342" s="14"/>
    </row>
    <row r="8343" spans="10:17" x14ac:dyDescent="0.25">
      <c r="J8343" s="14"/>
      <c r="K8343" s="14"/>
      <c r="L8343" s="14"/>
      <c r="M8343" s="14"/>
      <c r="N8343" s="14"/>
      <c r="O8343" s="14"/>
      <c r="P8343" s="14"/>
      <c r="Q8343" s="14"/>
    </row>
    <row r="8344" spans="10:17" x14ac:dyDescent="0.25">
      <c r="J8344" s="14"/>
      <c r="K8344" s="14"/>
      <c r="L8344" s="14"/>
      <c r="M8344" s="14"/>
      <c r="N8344" s="14"/>
      <c r="O8344" s="14"/>
      <c r="P8344" s="14"/>
      <c r="Q8344" s="14"/>
    </row>
    <row r="8345" spans="10:17" x14ac:dyDescent="0.25">
      <c r="J8345" s="14"/>
      <c r="K8345" s="14"/>
      <c r="L8345" s="14"/>
      <c r="M8345" s="14"/>
      <c r="N8345" s="14"/>
      <c r="O8345" s="14"/>
      <c r="P8345" s="14"/>
      <c r="Q8345" s="14"/>
    </row>
    <row r="8346" spans="10:17" x14ac:dyDescent="0.25">
      <c r="J8346" s="14"/>
      <c r="K8346" s="14"/>
      <c r="L8346" s="14"/>
      <c r="M8346" s="14"/>
      <c r="N8346" s="14"/>
      <c r="O8346" s="14"/>
      <c r="P8346" s="14"/>
      <c r="Q8346" s="14"/>
    </row>
    <row r="8347" spans="10:17" x14ac:dyDescent="0.25">
      <c r="J8347" s="14"/>
      <c r="K8347" s="14"/>
      <c r="L8347" s="14"/>
      <c r="M8347" s="14"/>
      <c r="N8347" s="14"/>
      <c r="O8347" s="14"/>
      <c r="P8347" s="14"/>
      <c r="Q8347" s="14"/>
    </row>
    <row r="8348" spans="10:17" x14ac:dyDescent="0.25">
      <c r="J8348" s="14"/>
      <c r="K8348" s="14"/>
      <c r="L8348" s="14"/>
      <c r="M8348" s="14"/>
      <c r="N8348" s="14"/>
      <c r="O8348" s="14"/>
      <c r="P8348" s="14"/>
      <c r="Q8348" s="14"/>
    </row>
    <row r="8349" spans="10:17" x14ac:dyDescent="0.25">
      <c r="J8349" s="14"/>
      <c r="K8349" s="14"/>
      <c r="L8349" s="14"/>
      <c r="M8349" s="14"/>
      <c r="N8349" s="14"/>
      <c r="O8349" s="14"/>
      <c r="P8349" s="14"/>
      <c r="Q8349" s="14"/>
    </row>
    <row r="8350" spans="10:17" x14ac:dyDescent="0.25">
      <c r="J8350" s="14"/>
      <c r="K8350" s="14"/>
      <c r="L8350" s="14"/>
      <c r="M8350" s="14"/>
      <c r="N8350" s="14"/>
      <c r="O8350" s="14"/>
      <c r="P8350" s="14"/>
      <c r="Q8350" s="14"/>
    </row>
    <row r="8351" spans="10:17" x14ac:dyDescent="0.25">
      <c r="J8351" s="14"/>
      <c r="K8351" s="14"/>
      <c r="L8351" s="14"/>
      <c r="M8351" s="14"/>
      <c r="N8351" s="14"/>
      <c r="O8351" s="14"/>
      <c r="P8351" s="14"/>
      <c r="Q8351" s="14"/>
    </row>
    <row r="8352" spans="10:17" x14ac:dyDescent="0.25">
      <c r="J8352" s="14"/>
      <c r="K8352" s="14"/>
      <c r="L8352" s="14"/>
      <c r="M8352" s="14"/>
      <c r="N8352" s="14"/>
      <c r="O8352" s="14"/>
      <c r="P8352" s="14"/>
      <c r="Q8352" s="14"/>
    </row>
    <row r="8353" spans="10:17" x14ac:dyDescent="0.25">
      <c r="J8353" s="14"/>
      <c r="K8353" s="14"/>
      <c r="L8353" s="14"/>
      <c r="M8353" s="14"/>
      <c r="N8353" s="14"/>
      <c r="O8353" s="14"/>
      <c r="P8353" s="14"/>
      <c r="Q8353" s="14"/>
    </row>
    <row r="8354" spans="10:17" x14ac:dyDescent="0.25">
      <c r="J8354" s="14"/>
      <c r="K8354" s="14"/>
      <c r="L8354" s="14"/>
      <c r="M8354" s="14"/>
      <c r="N8354" s="14"/>
      <c r="O8354" s="14"/>
      <c r="P8354" s="14"/>
      <c r="Q8354" s="14"/>
    </row>
    <row r="8355" spans="10:17" x14ac:dyDescent="0.25">
      <c r="J8355" s="14"/>
      <c r="K8355" s="14"/>
      <c r="L8355" s="14"/>
      <c r="M8355" s="14"/>
      <c r="N8355" s="14"/>
      <c r="O8355" s="14"/>
      <c r="P8355" s="14"/>
      <c r="Q8355" s="14"/>
    </row>
    <row r="8356" spans="10:17" x14ac:dyDescent="0.25">
      <c r="J8356" s="14"/>
      <c r="K8356" s="14"/>
      <c r="L8356" s="14"/>
      <c r="M8356" s="14"/>
      <c r="N8356" s="14"/>
      <c r="O8356" s="14"/>
      <c r="P8356" s="14"/>
      <c r="Q8356" s="14"/>
    </row>
    <row r="8357" spans="10:17" x14ac:dyDescent="0.25">
      <c r="J8357" s="14"/>
      <c r="K8357" s="14"/>
      <c r="L8357" s="14"/>
      <c r="M8357" s="14"/>
      <c r="N8357" s="14"/>
      <c r="O8357" s="14"/>
      <c r="P8357" s="14"/>
      <c r="Q8357" s="14"/>
    </row>
    <row r="8358" spans="10:17" x14ac:dyDescent="0.25">
      <c r="J8358" s="14"/>
      <c r="K8358" s="14"/>
      <c r="L8358" s="14"/>
      <c r="M8358" s="14"/>
      <c r="N8358" s="14"/>
      <c r="O8358" s="14"/>
      <c r="P8358" s="14"/>
      <c r="Q8358" s="14"/>
    </row>
    <row r="8359" spans="10:17" x14ac:dyDescent="0.25">
      <c r="J8359" s="14"/>
      <c r="K8359" s="14"/>
      <c r="L8359" s="14"/>
      <c r="M8359" s="14"/>
      <c r="N8359" s="14"/>
      <c r="O8359" s="14"/>
      <c r="P8359" s="14"/>
      <c r="Q8359" s="14"/>
    </row>
    <row r="8360" spans="10:17" x14ac:dyDescent="0.25">
      <c r="J8360" s="14"/>
      <c r="K8360" s="14"/>
      <c r="L8360" s="14"/>
      <c r="M8360" s="14"/>
      <c r="N8360" s="14"/>
      <c r="O8360" s="14"/>
      <c r="P8360" s="14"/>
      <c r="Q8360" s="14"/>
    </row>
    <row r="8361" spans="10:17" x14ac:dyDescent="0.25">
      <c r="J8361" s="14"/>
      <c r="K8361" s="14"/>
      <c r="L8361" s="14"/>
      <c r="M8361" s="14"/>
      <c r="N8361" s="14"/>
      <c r="O8361" s="14"/>
      <c r="P8361" s="14"/>
      <c r="Q8361" s="14"/>
    </row>
    <row r="8362" spans="10:17" x14ac:dyDescent="0.25">
      <c r="J8362" s="14"/>
      <c r="K8362" s="14"/>
      <c r="L8362" s="14"/>
      <c r="M8362" s="14"/>
      <c r="N8362" s="14"/>
      <c r="O8362" s="14"/>
      <c r="P8362" s="14"/>
      <c r="Q8362" s="14"/>
    </row>
    <row r="8363" spans="10:17" x14ac:dyDescent="0.25">
      <c r="J8363" s="14"/>
      <c r="K8363" s="14"/>
      <c r="L8363" s="14"/>
      <c r="M8363" s="14"/>
      <c r="N8363" s="14"/>
      <c r="O8363" s="14"/>
      <c r="P8363" s="14"/>
      <c r="Q8363" s="14"/>
    </row>
    <row r="8364" spans="10:17" x14ac:dyDescent="0.25">
      <c r="J8364" s="14"/>
      <c r="K8364" s="14"/>
      <c r="L8364" s="14"/>
      <c r="M8364" s="14"/>
      <c r="N8364" s="14"/>
      <c r="O8364" s="14"/>
      <c r="P8364" s="14"/>
      <c r="Q8364" s="14"/>
    </row>
    <row r="8365" spans="10:17" x14ac:dyDescent="0.25">
      <c r="J8365" s="14"/>
      <c r="K8365" s="14"/>
      <c r="L8365" s="14"/>
      <c r="M8365" s="14"/>
      <c r="N8365" s="14"/>
      <c r="O8365" s="14"/>
      <c r="P8365" s="14"/>
      <c r="Q8365" s="14"/>
    </row>
    <row r="8366" spans="10:17" x14ac:dyDescent="0.25">
      <c r="J8366" s="14"/>
      <c r="K8366" s="14"/>
      <c r="L8366" s="14"/>
      <c r="M8366" s="14"/>
      <c r="N8366" s="14"/>
      <c r="O8366" s="14"/>
      <c r="P8366" s="14"/>
      <c r="Q8366" s="14"/>
    </row>
    <row r="8367" spans="10:17" x14ac:dyDescent="0.25">
      <c r="J8367" s="14"/>
      <c r="K8367" s="14"/>
      <c r="L8367" s="14"/>
      <c r="M8367" s="14"/>
      <c r="N8367" s="14"/>
      <c r="O8367" s="14"/>
      <c r="P8367" s="14"/>
      <c r="Q8367" s="14"/>
    </row>
    <row r="8368" spans="10:17" x14ac:dyDescent="0.25">
      <c r="J8368" s="14"/>
      <c r="K8368" s="14"/>
      <c r="L8368" s="14"/>
      <c r="M8368" s="14"/>
      <c r="N8368" s="14"/>
      <c r="O8368" s="14"/>
      <c r="P8368" s="14"/>
      <c r="Q8368" s="14"/>
    </row>
    <row r="8369" spans="10:17" x14ac:dyDescent="0.25">
      <c r="J8369" s="14"/>
      <c r="K8369" s="14"/>
      <c r="L8369" s="14"/>
      <c r="M8369" s="14"/>
      <c r="N8369" s="14"/>
      <c r="O8369" s="14"/>
      <c r="P8369" s="14"/>
      <c r="Q8369" s="14"/>
    </row>
    <row r="8370" spans="10:17" x14ac:dyDescent="0.25">
      <c r="J8370" s="14"/>
      <c r="K8370" s="14"/>
      <c r="L8370" s="14"/>
      <c r="M8370" s="14"/>
      <c r="N8370" s="14"/>
      <c r="O8370" s="14"/>
      <c r="P8370" s="14"/>
      <c r="Q8370" s="14"/>
    </row>
    <row r="8371" spans="10:17" x14ac:dyDescent="0.25">
      <c r="J8371" s="14"/>
      <c r="K8371" s="14"/>
      <c r="L8371" s="14"/>
      <c r="M8371" s="14"/>
      <c r="N8371" s="14"/>
      <c r="O8371" s="14"/>
      <c r="P8371" s="14"/>
      <c r="Q8371" s="14"/>
    </row>
    <row r="8372" spans="10:17" x14ac:dyDescent="0.25">
      <c r="J8372" s="14"/>
      <c r="K8372" s="14"/>
      <c r="L8372" s="14"/>
      <c r="M8372" s="14"/>
      <c r="N8372" s="14"/>
      <c r="O8372" s="14"/>
      <c r="P8372" s="14"/>
      <c r="Q8372" s="14"/>
    </row>
    <row r="8373" spans="10:17" x14ac:dyDescent="0.25">
      <c r="J8373" s="14"/>
      <c r="K8373" s="14"/>
      <c r="L8373" s="14"/>
      <c r="M8373" s="14"/>
      <c r="N8373" s="14"/>
      <c r="O8373" s="14"/>
      <c r="P8373" s="14"/>
      <c r="Q8373" s="14"/>
    </row>
    <row r="8374" spans="10:17" x14ac:dyDescent="0.25">
      <c r="J8374" s="14"/>
      <c r="K8374" s="14"/>
      <c r="L8374" s="14"/>
      <c r="M8374" s="14"/>
      <c r="N8374" s="14"/>
      <c r="O8374" s="14"/>
      <c r="P8374" s="14"/>
      <c r="Q8374" s="14"/>
    </row>
    <row r="8375" spans="10:17" x14ac:dyDescent="0.25">
      <c r="J8375" s="14"/>
      <c r="K8375" s="14"/>
      <c r="L8375" s="14"/>
      <c r="M8375" s="14"/>
      <c r="N8375" s="14"/>
      <c r="O8375" s="14"/>
      <c r="P8375" s="14"/>
      <c r="Q8375" s="14"/>
    </row>
    <row r="8376" spans="10:17" x14ac:dyDescent="0.25">
      <c r="J8376" s="14"/>
      <c r="K8376" s="14"/>
      <c r="L8376" s="14"/>
      <c r="M8376" s="14"/>
      <c r="N8376" s="14"/>
      <c r="O8376" s="14"/>
      <c r="P8376" s="14"/>
      <c r="Q8376" s="14"/>
    </row>
    <row r="8377" spans="10:17" x14ac:dyDescent="0.25">
      <c r="J8377" s="14"/>
      <c r="K8377" s="14"/>
      <c r="L8377" s="14"/>
      <c r="M8377" s="14"/>
      <c r="N8377" s="14"/>
      <c r="O8377" s="14"/>
      <c r="P8377" s="14"/>
      <c r="Q8377" s="14"/>
    </row>
    <row r="8378" spans="10:17" x14ac:dyDescent="0.25">
      <c r="J8378" s="14"/>
      <c r="K8378" s="14"/>
      <c r="L8378" s="14"/>
      <c r="M8378" s="14"/>
      <c r="N8378" s="14"/>
      <c r="O8378" s="14"/>
      <c r="P8378" s="14"/>
      <c r="Q8378" s="14"/>
    </row>
    <row r="8379" spans="10:17" x14ac:dyDescent="0.25">
      <c r="J8379" s="14"/>
      <c r="K8379" s="14"/>
      <c r="L8379" s="14"/>
      <c r="M8379" s="14"/>
      <c r="N8379" s="14"/>
      <c r="O8379" s="14"/>
      <c r="P8379" s="14"/>
      <c r="Q8379" s="14"/>
    </row>
    <row r="8380" spans="10:17" x14ac:dyDescent="0.25">
      <c r="J8380" s="14"/>
      <c r="K8380" s="14"/>
      <c r="L8380" s="14"/>
      <c r="M8380" s="14"/>
      <c r="N8380" s="14"/>
      <c r="O8380" s="14"/>
      <c r="P8380" s="14"/>
      <c r="Q8380" s="14"/>
    </row>
    <row r="8381" spans="10:17" x14ac:dyDescent="0.25">
      <c r="J8381" s="14"/>
      <c r="K8381" s="14"/>
      <c r="L8381" s="14"/>
      <c r="M8381" s="14"/>
      <c r="N8381" s="14"/>
      <c r="O8381" s="14"/>
      <c r="P8381" s="14"/>
      <c r="Q8381" s="14"/>
    </row>
    <row r="8382" spans="10:17" x14ac:dyDescent="0.25">
      <c r="J8382" s="14"/>
      <c r="K8382" s="14"/>
      <c r="L8382" s="14"/>
      <c r="M8382" s="14"/>
      <c r="N8382" s="14"/>
      <c r="O8382" s="14"/>
      <c r="P8382" s="14"/>
      <c r="Q8382" s="14"/>
    </row>
    <row r="8383" spans="10:17" x14ac:dyDescent="0.25">
      <c r="J8383" s="14"/>
      <c r="K8383" s="14"/>
      <c r="L8383" s="14"/>
      <c r="M8383" s="14"/>
      <c r="N8383" s="14"/>
      <c r="O8383" s="14"/>
      <c r="P8383" s="14"/>
      <c r="Q8383" s="14"/>
    </row>
    <row r="8384" spans="10:17" x14ac:dyDescent="0.25">
      <c r="J8384" s="14"/>
      <c r="K8384" s="14"/>
      <c r="L8384" s="14"/>
      <c r="M8384" s="14"/>
      <c r="N8384" s="14"/>
      <c r="O8384" s="14"/>
      <c r="P8384" s="14"/>
      <c r="Q8384" s="14"/>
    </row>
    <row r="8385" spans="10:17" x14ac:dyDescent="0.25">
      <c r="J8385" s="14"/>
      <c r="K8385" s="14"/>
      <c r="L8385" s="14"/>
      <c r="M8385" s="14"/>
      <c r="N8385" s="14"/>
      <c r="O8385" s="14"/>
      <c r="P8385" s="14"/>
      <c r="Q8385" s="14"/>
    </row>
    <row r="8386" spans="10:17" x14ac:dyDescent="0.25">
      <c r="J8386" s="14"/>
      <c r="K8386" s="14"/>
      <c r="L8386" s="14"/>
      <c r="M8386" s="14"/>
      <c r="N8386" s="14"/>
      <c r="O8386" s="14"/>
      <c r="P8386" s="14"/>
      <c r="Q8386" s="14"/>
    </row>
    <row r="8387" spans="10:17" x14ac:dyDescent="0.25">
      <c r="J8387" s="14"/>
      <c r="K8387" s="14"/>
      <c r="L8387" s="14"/>
      <c r="M8387" s="14"/>
      <c r="N8387" s="14"/>
      <c r="O8387" s="14"/>
      <c r="P8387" s="14"/>
      <c r="Q8387" s="14"/>
    </row>
    <row r="8388" spans="10:17" x14ac:dyDescent="0.25">
      <c r="J8388" s="14"/>
      <c r="K8388" s="14"/>
      <c r="L8388" s="14"/>
      <c r="M8388" s="14"/>
      <c r="N8388" s="14"/>
      <c r="O8388" s="14"/>
      <c r="P8388" s="14"/>
      <c r="Q8388" s="14"/>
    </row>
    <row r="8389" spans="10:17" x14ac:dyDescent="0.25">
      <c r="J8389" s="14"/>
      <c r="K8389" s="14"/>
      <c r="L8389" s="14"/>
      <c r="M8389" s="14"/>
      <c r="N8389" s="14"/>
      <c r="O8389" s="14"/>
      <c r="P8389" s="14"/>
      <c r="Q8389" s="14"/>
    </row>
    <row r="8390" spans="10:17" x14ac:dyDescent="0.25">
      <c r="J8390" s="14"/>
      <c r="K8390" s="14"/>
      <c r="L8390" s="14"/>
      <c r="M8390" s="14"/>
      <c r="N8390" s="14"/>
      <c r="O8390" s="14"/>
      <c r="P8390" s="14"/>
      <c r="Q8390" s="14"/>
    </row>
    <row r="8391" spans="10:17" x14ac:dyDescent="0.25">
      <c r="J8391" s="14"/>
      <c r="K8391" s="14"/>
      <c r="L8391" s="14"/>
      <c r="M8391" s="14"/>
      <c r="N8391" s="14"/>
      <c r="O8391" s="14"/>
      <c r="P8391" s="14"/>
      <c r="Q8391" s="14"/>
    </row>
    <row r="8392" spans="10:17" x14ac:dyDescent="0.25">
      <c r="J8392" s="14"/>
      <c r="K8392" s="14"/>
      <c r="L8392" s="14"/>
      <c r="M8392" s="14"/>
      <c r="N8392" s="14"/>
      <c r="O8392" s="14"/>
      <c r="P8392" s="14"/>
      <c r="Q8392" s="14"/>
    </row>
    <row r="8393" spans="10:17" x14ac:dyDescent="0.25">
      <c r="J8393" s="14"/>
      <c r="K8393" s="14"/>
      <c r="L8393" s="14"/>
      <c r="M8393" s="14"/>
      <c r="N8393" s="14"/>
      <c r="O8393" s="14"/>
      <c r="P8393" s="14"/>
      <c r="Q8393" s="14"/>
    </row>
    <row r="8394" spans="10:17" x14ac:dyDescent="0.25">
      <c r="J8394" s="14"/>
      <c r="K8394" s="14"/>
      <c r="L8394" s="14"/>
      <c r="M8394" s="14"/>
      <c r="N8394" s="14"/>
      <c r="O8394" s="14"/>
      <c r="P8394" s="14"/>
      <c r="Q8394" s="14"/>
    </row>
    <row r="8395" spans="10:17" x14ac:dyDescent="0.25">
      <c r="J8395" s="14"/>
      <c r="K8395" s="14"/>
      <c r="L8395" s="14"/>
      <c r="M8395" s="14"/>
      <c r="N8395" s="14"/>
      <c r="O8395" s="14"/>
      <c r="P8395" s="14"/>
      <c r="Q8395" s="14"/>
    </row>
    <row r="8396" spans="10:17" x14ac:dyDescent="0.25">
      <c r="J8396" s="14"/>
      <c r="K8396" s="14"/>
      <c r="L8396" s="14"/>
      <c r="M8396" s="14"/>
      <c r="N8396" s="14"/>
      <c r="O8396" s="14"/>
      <c r="P8396" s="14"/>
      <c r="Q8396" s="14"/>
    </row>
    <row r="8397" spans="10:17" x14ac:dyDescent="0.25">
      <c r="J8397" s="14"/>
      <c r="K8397" s="14"/>
      <c r="L8397" s="14"/>
      <c r="M8397" s="14"/>
      <c r="N8397" s="14"/>
      <c r="O8397" s="14"/>
      <c r="P8397" s="14"/>
      <c r="Q8397" s="14"/>
    </row>
    <row r="8398" spans="10:17" x14ac:dyDescent="0.25">
      <c r="J8398" s="14"/>
      <c r="K8398" s="14"/>
      <c r="L8398" s="14"/>
      <c r="M8398" s="14"/>
      <c r="N8398" s="14"/>
      <c r="O8398" s="14"/>
      <c r="P8398" s="14"/>
      <c r="Q8398" s="14"/>
    </row>
    <row r="8399" spans="10:17" x14ac:dyDescent="0.25">
      <c r="J8399" s="14"/>
      <c r="K8399" s="14"/>
      <c r="L8399" s="14"/>
      <c r="M8399" s="14"/>
      <c r="N8399" s="14"/>
      <c r="O8399" s="14"/>
      <c r="P8399" s="14"/>
      <c r="Q8399" s="14"/>
    </row>
    <row r="8400" spans="10:17" x14ac:dyDescent="0.25">
      <c r="J8400" s="14"/>
      <c r="K8400" s="14"/>
      <c r="L8400" s="14"/>
      <c r="M8400" s="14"/>
      <c r="N8400" s="14"/>
      <c r="O8400" s="14"/>
      <c r="P8400" s="14"/>
      <c r="Q8400" s="14"/>
    </row>
    <row r="8401" spans="10:17" x14ac:dyDescent="0.25">
      <c r="J8401" s="14"/>
      <c r="K8401" s="14"/>
      <c r="L8401" s="14"/>
      <c r="M8401" s="14"/>
      <c r="N8401" s="14"/>
      <c r="O8401" s="14"/>
      <c r="P8401" s="14"/>
      <c r="Q8401" s="14"/>
    </row>
    <row r="8402" spans="10:17" x14ac:dyDescent="0.25">
      <c r="J8402" s="14"/>
      <c r="K8402" s="14"/>
      <c r="L8402" s="14"/>
      <c r="M8402" s="14"/>
      <c r="N8402" s="14"/>
      <c r="O8402" s="14"/>
      <c r="P8402" s="14"/>
      <c r="Q8402" s="14"/>
    </row>
    <row r="8403" spans="10:17" x14ac:dyDescent="0.25">
      <c r="J8403" s="14"/>
      <c r="K8403" s="14"/>
      <c r="L8403" s="14"/>
      <c r="M8403" s="14"/>
      <c r="N8403" s="14"/>
      <c r="O8403" s="14"/>
      <c r="P8403" s="14"/>
      <c r="Q8403" s="14"/>
    </row>
    <row r="8404" spans="10:17" x14ac:dyDescent="0.25">
      <c r="J8404" s="14"/>
      <c r="K8404" s="14"/>
      <c r="L8404" s="14"/>
      <c r="M8404" s="14"/>
      <c r="N8404" s="14"/>
      <c r="O8404" s="14"/>
      <c r="P8404" s="14"/>
      <c r="Q8404" s="14"/>
    </row>
    <row r="8405" spans="10:17" x14ac:dyDescent="0.25">
      <c r="J8405" s="14"/>
      <c r="K8405" s="14"/>
      <c r="L8405" s="14"/>
      <c r="M8405" s="14"/>
      <c r="N8405" s="14"/>
      <c r="O8405" s="14"/>
      <c r="P8405" s="14"/>
      <c r="Q8405" s="14"/>
    </row>
    <row r="8406" spans="10:17" x14ac:dyDescent="0.25">
      <c r="J8406" s="14"/>
      <c r="K8406" s="14"/>
      <c r="L8406" s="14"/>
      <c r="M8406" s="14"/>
      <c r="N8406" s="14"/>
      <c r="O8406" s="14"/>
      <c r="P8406" s="14"/>
      <c r="Q8406" s="14"/>
    </row>
    <row r="8407" spans="10:17" x14ac:dyDescent="0.25">
      <c r="J8407" s="14"/>
      <c r="K8407" s="14"/>
      <c r="L8407" s="14"/>
      <c r="M8407" s="14"/>
      <c r="N8407" s="14"/>
      <c r="O8407" s="14"/>
      <c r="P8407" s="14"/>
      <c r="Q8407" s="14"/>
    </row>
    <row r="8408" spans="10:17" x14ac:dyDescent="0.25">
      <c r="J8408" s="14"/>
      <c r="K8408" s="14"/>
      <c r="L8408" s="14"/>
      <c r="M8408" s="14"/>
      <c r="N8408" s="14"/>
      <c r="O8408" s="14"/>
      <c r="P8408" s="14"/>
      <c r="Q8408" s="14"/>
    </row>
    <row r="8409" spans="10:17" x14ac:dyDescent="0.25">
      <c r="J8409" s="14"/>
      <c r="K8409" s="14"/>
      <c r="L8409" s="14"/>
      <c r="M8409" s="14"/>
      <c r="N8409" s="14"/>
      <c r="O8409" s="14"/>
      <c r="P8409" s="14"/>
      <c r="Q8409" s="14"/>
    </row>
    <row r="8410" spans="10:17" x14ac:dyDescent="0.25">
      <c r="J8410" s="14"/>
      <c r="K8410" s="14"/>
      <c r="L8410" s="14"/>
      <c r="M8410" s="14"/>
      <c r="N8410" s="14"/>
      <c r="O8410" s="14"/>
      <c r="P8410" s="14"/>
      <c r="Q8410" s="14"/>
    </row>
    <row r="8411" spans="10:17" x14ac:dyDescent="0.25">
      <c r="J8411" s="14"/>
      <c r="K8411" s="14"/>
      <c r="L8411" s="14"/>
      <c r="M8411" s="14"/>
      <c r="N8411" s="14"/>
      <c r="O8411" s="14"/>
      <c r="P8411" s="14"/>
      <c r="Q8411" s="14"/>
    </row>
    <row r="8412" spans="10:17" x14ac:dyDescent="0.25">
      <c r="J8412" s="14"/>
      <c r="K8412" s="14"/>
      <c r="L8412" s="14"/>
      <c r="M8412" s="14"/>
      <c r="N8412" s="14"/>
      <c r="O8412" s="14"/>
      <c r="P8412" s="14"/>
      <c r="Q8412" s="14"/>
    </row>
    <row r="8413" spans="10:17" x14ac:dyDescent="0.25">
      <c r="J8413" s="14"/>
      <c r="K8413" s="14"/>
      <c r="L8413" s="14"/>
      <c r="M8413" s="14"/>
      <c r="N8413" s="14"/>
      <c r="O8413" s="14"/>
      <c r="P8413" s="14"/>
      <c r="Q8413" s="14"/>
    </row>
    <row r="8414" spans="10:17" x14ac:dyDescent="0.25">
      <c r="J8414" s="14"/>
      <c r="K8414" s="14"/>
      <c r="L8414" s="14"/>
      <c r="M8414" s="14"/>
      <c r="N8414" s="14"/>
      <c r="O8414" s="14"/>
      <c r="P8414" s="14"/>
      <c r="Q8414" s="14"/>
    </row>
    <row r="8415" spans="10:17" x14ac:dyDescent="0.25">
      <c r="J8415" s="14"/>
      <c r="K8415" s="14"/>
      <c r="L8415" s="14"/>
      <c r="M8415" s="14"/>
      <c r="N8415" s="14"/>
      <c r="O8415" s="14"/>
      <c r="P8415" s="14"/>
      <c r="Q8415" s="14"/>
    </row>
    <row r="8416" spans="10:17" x14ac:dyDescent="0.25">
      <c r="J8416" s="14"/>
      <c r="K8416" s="14"/>
      <c r="L8416" s="14"/>
      <c r="M8416" s="14"/>
      <c r="N8416" s="14"/>
      <c r="O8416" s="14"/>
      <c r="P8416" s="14"/>
      <c r="Q8416" s="14"/>
    </row>
    <row r="8417" spans="10:17" x14ac:dyDescent="0.25">
      <c r="J8417" s="14"/>
      <c r="K8417" s="14"/>
      <c r="L8417" s="14"/>
      <c r="M8417" s="14"/>
      <c r="N8417" s="14"/>
      <c r="O8417" s="14"/>
      <c r="P8417" s="14"/>
      <c r="Q8417" s="14"/>
    </row>
    <row r="8418" spans="10:17" x14ac:dyDescent="0.25">
      <c r="J8418" s="14"/>
      <c r="K8418" s="14"/>
      <c r="L8418" s="14"/>
      <c r="M8418" s="14"/>
      <c r="N8418" s="14"/>
      <c r="O8418" s="14"/>
      <c r="P8418" s="14"/>
      <c r="Q8418" s="14"/>
    </row>
    <row r="8419" spans="10:17" x14ac:dyDescent="0.25">
      <c r="J8419" s="14"/>
      <c r="K8419" s="14"/>
      <c r="L8419" s="14"/>
      <c r="M8419" s="14"/>
      <c r="N8419" s="14"/>
      <c r="O8419" s="14"/>
      <c r="P8419" s="14"/>
      <c r="Q8419" s="14"/>
    </row>
    <row r="8420" spans="10:17" x14ac:dyDescent="0.25">
      <c r="J8420" s="14"/>
      <c r="K8420" s="14"/>
      <c r="L8420" s="14"/>
      <c r="M8420" s="14"/>
      <c r="N8420" s="14"/>
      <c r="O8420" s="14"/>
      <c r="P8420" s="14"/>
      <c r="Q8420" s="14"/>
    </row>
    <row r="8421" spans="10:17" x14ac:dyDescent="0.25">
      <c r="J8421" s="14"/>
      <c r="K8421" s="14"/>
      <c r="L8421" s="14"/>
      <c r="M8421" s="14"/>
      <c r="N8421" s="14"/>
      <c r="O8421" s="14"/>
      <c r="P8421" s="14"/>
      <c r="Q8421" s="14"/>
    </row>
    <row r="8422" spans="10:17" x14ac:dyDescent="0.25">
      <c r="J8422" s="14"/>
      <c r="K8422" s="14"/>
      <c r="L8422" s="14"/>
      <c r="M8422" s="14"/>
      <c r="N8422" s="14"/>
      <c r="O8422" s="14"/>
      <c r="P8422" s="14"/>
      <c r="Q8422" s="14"/>
    </row>
    <row r="8423" spans="10:17" x14ac:dyDescent="0.25">
      <c r="J8423" s="14"/>
      <c r="K8423" s="14"/>
      <c r="L8423" s="14"/>
      <c r="M8423" s="14"/>
      <c r="N8423" s="14"/>
      <c r="O8423" s="14"/>
      <c r="P8423" s="14"/>
      <c r="Q8423" s="14"/>
    </row>
    <row r="8424" spans="10:17" x14ac:dyDescent="0.25">
      <c r="J8424" s="14"/>
      <c r="K8424" s="14"/>
      <c r="L8424" s="14"/>
      <c r="M8424" s="14"/>
      <c r="N8424" s="14"/>
      <c r="O8424" s="14"/>
      <c r="P8424" s="14"/>
      <c r="Q8424" s="14"/>
    </row>
    <row r="8425" spans="10:17" x14ac:dyDescent="0.25">
      <c r="J8425" s="14"/>
      <c r="K8425" s="14"/>
      <c r="L8425" s="14"/>
      <c r="M8425" s="14"/>
      <c r="N8425" s="14"/>
      <c r="O8425" s="14"/>
      <c r="P8425" s="14"/>
      <c r="Q8425" s="14"/>
    </row>
    <row r="8426" spans="10:17" x14ac:dyDescent="0.25">
      <c r="J8426" s="14"/>
      <c r="K8426" s="14"/>
      <c r="L8426" s="14"/>
      <c r="M8426" s="14"/>
      <c r="N8426" s="14"/>
      <c r="O8426" s="14"/>
      <c r="P8426" s="14"/>
      <c r="Q8426" s="14"/>
    </row>
    <row r="8427" spans="10:17" x14ac:dyDescent="0.25">
      <c r="J8427" s="14"/>
      <c r="K8427" s="14"/>
      <c r="L8427" s="14"/>
      <c r="M8427" s="14"/>
      <c r="N8427" s="14"/>
      <c r="O8427" s="14"/>
      <c r="P8427" s="14"/>
      <c r="Q8427" s="14"/>
    </row>
    <row r="8428" spans="10:17" x14ac:dyDescent="0.25">
      <c r="J8428" s="14"/>
      <c r="K8428" s="14"/>
      <c r="L8428" s="14"/>
      <c r="M8428" s="14"/>
      <c r="N8428" s="14"/>
      <c r="O8428" s="14"/>
      <c r="P8428" s="14"/>
      <c r="Q8428" s="14"/>
    </row>
    <row r="8429" spans="10:17" x14ac:dyDescent="0.25">
      <c r="J8429" s="14"/>
      <c r="K8429" s="14"/>
      <c r="L8429" s="14"/>
      <c r="M8429" s="14"/>
      <c r="N8429" s="14"/>
      <c r="O8429" s="14"/>
      <c r="P8429" s="14"/>
      <c r="Q8429" s="14"/>
    </row>
    <row r="8430" spans="10:17" x14ac:dyDescent="0.25">
      <c r="J8430" s="14"/>
      <c r="K8430" s="14"/>
      <c r="L8430" s="14"/>
      <c r="M8430" s="14"/>
      <c r="N8430" s="14"/>
      <c r="O8430" s="14"/>
      <c r="P8430" s="14"/>
      <c r="Q8430" s="14"/>
    </row>
    <row r="8431" spans="10:17" x14ac:dyDescent="0.25">
      <c r="J8431" s="14"/>
      <c r="K8431" s="14"/>
      <c r="L8431" s="14"/>
      <c r="M8431" s="14"/>
      <c r="N8431" s="14"/>
      <c r="O8431" s="14"/>
      <c r="P8431" s="14"/>
      <c r="Q8431" s="14"/>
    </row>
    <row r="8432" spans="10:17" x14ac:dyDescent="0.25">
      <c r="J8432" s="14"/>
      <c r="K8432" s="14"/>
      <c r="L8432" s="14"/>
      <c r="M8432" s="14"/>
      <c r="N8432" s="14"/>
      <c r="O8432" s="14"/>
      <c r="P8432" s="14"/>
      <c r="Q8432" s="14"/>
    </row>
    <row r="8433" spans="10:17" x14ac:dyDescent="0.25">
      <c r="J8433" s="14"/>
      <c r="K8433" s="14"/>
      <c r="L8433" s="14"/>
      <c r="M8433" s="14"/>
      <c r="N8433" s="14"/>
      <c r="O8433" s="14"/>
      <c r="P8433" s="14"/>
      <c r="Q8433" s="14"/>
    </row>
    <row r="8434" spans="10:17" x14ac:dyDescent="0.25">
      <c r="J8434" s="14"/>
      <c r="K8434" s="14"/>
      <c r="L8434" s="14"/>
      <c r="M8434" s="14"/>
      <c r="N8434" s="14"/>
      <c r="O8434" s="14"/>
      <c r="P8434" s="14"/>
      <c r="Q8434" s="14"/>
    </row>
    <row r="8435" spans="10:17" x14ac:dyDescent="0.25">
      <c r="J8435" s="14"/>
      <c r="K8435" s="14"/>
      <c r="L8435" s="14"/>
      <c r="M8435" s="14"/>
      <c r="N8435" s="14"/>
      <c r="O8435" s="14"/>
      <c r="P8435" s="14"/>
      <c r="Q8435" s="14"/>
    </row>
    <row r="8436" spans="10:17" x14ac:dyDescent="0.25">
      <c r="J8436" s="14"/>
      <c r="K8436" s="14"/>
      <c r="L8436" s="14"/>
      <c r="M8436" s="14"/>
      <c r="N8436" s="14"/>
      <c r="O8436" s="14"/>
      <c r="P8436" s="14"/>
      <c r="Q8436" s="14"/>
    </row>
    <row r="8437" spans="10:17" x14ac:dyDescent="0.25">
      <c r="J8437" s="14"/>
      <c r="K8437" s="14"/>
      <c r="L8437" s="14"/>
      <c r="M8437" s="14"/>
      <c r="N8437" s="14"/>
      <c r="O8437" s="14"/>
      <c r="P8437" s="14"/>
      <c r="Q8437" s="14"/>
    </row>
    <row r="8438" spans="10:17" x14ac:dyDescent="0.25">
      <c r="J8438" s="14"/>
      <c r="K8438" s="14"/>
      <c r="L8438" s="14"/>
      <c r="M8438" s="14"/>
      <c r="N8438" s="14"/>
      <c r="O8438" s="14"/>
      <c r="P8438" s="14"/>
      <c r="Q8438" s="14"/>
    </row>
    <row r="8439" spans="10:17" x14ac:dyDescent="0.25">
      <c r="J8439" s="14"/>
      <c r="K8439" s="14"/>
      <c r="L8439" s="14"/>
      <c r="M8439" s="14"/>
      <c r="N8439" s="14"/>
      <c r="O8439" s="14"/>
      <c r="P8439" s="14"/>
      <c r="Q8439" s="14"/>
    </row>
    <row r="8440" spans="10:17" x14ac:dyDescent="0.25">
      <c r="J8440" s="14"/>
      <c r="K8440" s="14"/>
      <c r="L8440" s="14"/>
      <c r="M8440" s="14"/>
      <c r="N8440" s="14"/>
      <c r="O8440" s="14"/>
      <c r="P8440" s="14"/>
      <c r="Q8440" s="14"/>
    </row>
    <row r="8441" spans="10:17" x14ac:dyDescent="0.25">
      <c r="J8441" s="14"/>
      <c r="K8441" s="14"/>
      <c r="L8441" s="14"/>
      <c r="M8441" s="14"/>
      <c r="N8441" s="14"/>
      <c r="O8441" s="14"/>
      <c r="P8441" s="14"/>
      <c r="Q8441" s="14"/>
    </row>
    <row r="8442" spans="10:17" x14ac:dyDescent="0.25">
      <c r="J8442" s="14"/>
      <c r="K8442" s="14"/>
      <c r="L8442" s="14"/>
      <c r="M8442" s="14"/>
      <c r="N8442" s="14"/>
      <c r="O8442" s="14"/>
      <c r="P8442" s="14"/>
      <c r="Q8442" s="14"/>
    </row>
    <row r="8443" spans="10:17" x14ac:dyDescent="0.25">
      <c r="J8443" s="14"/>
      <c r="K8443" s="14"/>
      <c r="L8443" s="14"/>
      <c r="M8443" s="14"/>
      <c r="N8443" s="14"/>
      <c r="O8443" s="14"/>
      <c r="P8443" s="14"/>
      <c r="Q8443" s="14"/>
    </row>
    <row r="8444" spans="10:17" x14ac:dyDescent="0.25">
      <c r="J8444" s="14"/>
      <c r="K8444" s="14"/>
      <c r="L8444" s="14"/>
      <c r="M8444" s="14"/>
      <c r="N8444" s="14"/>
      <c r="O8444" s="14"/>
      <c r="P8444" s="14"/>
      <c r="Q8444" s="14"/>
    </row>
    <row r="8445" spans="10:17" x14ac:dyDescent="0.25">
      <c r="J8445" s="14"/>
      <c r="K8445" s="14"/>
      <c r="L8445" s="14"/>
      <c r="M8445" s="14"/>
      <c r="N8445" s="14"/>
      <c r="O8445" s="14"/>
      <c r="P8445" s="14"/>
      <c r="Q8445" s="14"/>
    </row>
    <row r="8446" spans="10:17" x14ac:dyDescent="0.25">
      <c r="J8446" s="14"/>
      <c r="K8446" s="14"/>
      <c r="L8446" s="14"/>
      <c r="M8446" s="14"/>
      <c r="N8446" s="14"/>
      <c r="O8446" s="14"/>
      <c r="P8446" s="14"/>
      <c r="Q8446" s="14"/>
    </row>
    <row r="8447" spans="10:17" x14ac:dyDescent="0.25">
      <c r="J8447" s="14"/>
      <c r="K8447" s="14"/>
      <c r="L8447" s="14"/>
      <c r="M8447" s="14"/>
      <c r="N8447" s="14"/>
      <c r="O8447" s="14"/>
      <c r="P8447" s="14"/>
      <c r="Q8447" s="14"/>
    </row>
    <row r="8448" spans="10:17" x14ac:dyDescent="0.25">
      <c r="J8448" s="14"/>
      <c r="K8448" s="14"/>
      <c r="L8448" s="14"/>
      <c r="M8448" s="14"/>
      <c r="N8448" s="14"/>
      <c r="O8448" s="14"/>
      <c r="P8448" s="14"/>
      <c r="Q8448" s="14"/>
    </row>
    <row r="8449" spans="10:17" x14ac:dyDescent="0.25">
      <c r="J8449" s="14"/>
      <c r="K8449" s="14"/>
      <c r="L8449" s="14"/>
      <c r="M8449" s="14"/>
      <c r="N8449" s="14"/>
      <c r="O8449" s="14"/>
      <c r="P8449" s="14"/>
      <c r="Q8449" s="14"/>
    </row>
    <row r="8450" spans="10:17" x14ac:dyDescent="0.25">
      <c r="J8450" s="14"/>
      <c r="K8450" s="14"/>
      <c r="L8450" s="14"/>
      <c r="M8450" s="14"/>
      <c r="N8450" s="14"/>
      <c r="O8450" s="14"/>
      <c r="P8450" s="14"/>
      <c r="Q8450" s="14"/>
    </row>
    <row r="8451" spans="10:17" x14ac:dyDescent="0.25">
      <c r="J8451" s="14"/>
      <c r="K8451" s="14"/>
      <c r="L8451" s="14"/>
      <c r="M8451" s="14"/>
      <c r="N8451" s="14"/>
      <c r="O8451" s="14"/>
      <c r="P8451" s="14"/>
      <c r="Q8451" s="14"/>
    </row>
    <row r="8452" spans="10:17" x14ac:dyDescent="0.25">
      <c r="J8452" s="14"/>
      <c r="K8452" s="14"/>
      <c r="L8452" s="14"/>
      <c r="M8452" s="14"/>
      <c r="N8452" s="14"/>
      <c r="O8452" s="14"/>
      <c r="P8452" s="14"/>
      <c r="Q8452" s="14"/>
    </row>
    <row r="8453" spans="10:17" x14ac:dyDescent="0.25">
      <c r="J8453" s="14"/>
      <c r="K8453" s="14"/>
      <c r="L8453" s="14"/>
      <c r="M8453" s="14"/>
      <c r="N8453" s="14"/>
      <c r="O8453" s="14"/>
      <c r="P8453" s="14"/>
      <c r="Q8453" s="14"/>
    </row>
    <row r="8454" spans="10:17" x14ac:dyDescent="0.25">
      <c r="J8454" s="14"/>
      <c r="K8454" s="14"/>
      <c r="L8454" s="14"/>
      <c r="M8454" s="14"/>
      <c r="N8454" s="14"/>
      <c r="O8454" s="14"/>
      <c r="P8454" s="14"/>
      <c r="Q8454" s="14"/>
    </row>
    <row r="8455" spans="10:17" x14ac:dyDescent="0.25">
      <c r="J8455" s="14"/>
      <c r="K8455" s="14"/>
      <c r="L8455" s="14"/>
      <c r="M8455" s="14"/>
      <c r="N8455" s="14"/>
      <c r="O8455" s="14"/>
      <c r="P8455" s="14"/>
      <c r="Q8455" s="14"/>
    </row>
    <row r="8456" spans="10:17" x14ac:dyDescent="0.25">
      <c r="J8456" s="14"/>
      <c r="K8456" s="14"/>
      <c r="L8456" s="14"/>
      <c r="M8456" s="14"/>
      <c r="N8456" s="14"/>
      <c r="O8456" s="14"/>
      <c r="P8456" s="14"/>
      <c r="Q8456" s="14"/>
    </row>
    <row r="8457" spans="10:17" x14ac:dyDescent="0.25">
      <c r="J8457" s="14"/>
      <c r="K8457" s="14"/>
      <c r="L8457" s="14"/>
      <c r="M8457" s="14"/>
      <c r="N8457" s="14"/>
      <c r="O8457" s="14"/>
      <c r="P8457" s="14"/>
      <c r="Q8457" s="14"/>
    </row>
    <row r="8458" spans="10:17" x14ac:dyDescent="0.25">
      <c r="J8458" s="14"/>
      <c r="K8458" s="14"/>
      <c r="L8458" s="14"/>
      <c r="M8458" s="14"/>
      <c r="N8458" s="14"/>
      <c r="O8458" s="14"/>
      <c r="P8458" s="14"/>
      <c r="Q8458" s="14"/>
    </row>
    <row r="8459" spans="10:17" x14ac:dyDescent="0.25">
      <c r="J8459" s="14"/>
      <c r="K8459" s="14"/>
      <c r="L8459" s="14"/>
      <c r="M8459" s="14"/>
      <c r="N8459" s="14"/>
      <c r="O8459" s="14"/>
      <c r="P8459" s="14"/>
      <c r="Q8459" s="14"/>
    </row>
    <row r="8460" spans="10:17" x14ac:dyDescent="0.25">
      <c r="J8460" s="14"/>
      <c r="K8460" s="14"/>
      <c r="L8460" s="14"/>
      <c r="M8460" s="14"/>
      <c r="N8460" s="14"/>
      <c r="O8460" s="14"/>
      <c r="P8460" s="14"/>
      <c r="Q8460" s="14"/>
    </row>
    <row r="8461" spans="10:17" x14ac:dyDescent="0.25">
      <c r="J8461" s="14"/>
      <c r="K8461" s="14"/>
      <c r="L8461" s="14"/>
      <c r="M8461" s="14"/>
      <c r="N8461" s="14"/>
      <c r="O8461" s="14"/>
      <c r="P8461" s="14"/>
      <c r="Q8461" s="14"/>
    </row>
    <row r="8462" spans="10:17" x14ac:dyDescent="0.25">
      <c r="J8462" s="14"/>
      <c r="K8462" s="14"/>
      <c r="L8462" s="14"/>
      <c r="M8462" s="14"/>
      <c r="N8462" s="14"/>
      <c r="O8462" s="14"/>
      <c r="P8462" s="14"/>
      <c r="Q8462" s="14"/>
    </row>
    <row r="8463" spans="10:17" x14ac:dyDescent="0.25">
      <c r="J8463" s="14"/>
      <c r="K8463" s="14"/>
      <c r="L8463" s="14"/>
      <c r="M8463" s="14"/>
      <c r="N8463" s="14"/>
      <c r="O8463" s="14"/>
      <c r="P8463" s="14"/>
      <c r="Q8463" s="14"/>
    </row>
    <row r="8464" spans="10:17" x14ac:dyDescent="0.25">
      <c r="J8464" s="14"/>
      <c r="K8464" s="14"/>
      <c r="L8464" s="14"/>
      <c r="M8464" s="14"/>
      <c r="N8464" s="14"/>
      <c r="O8464" s="14"/>
      <c r="P8464" s="14"/>
      <c r="Q8464" s="14"/>
    </row>
    <row r="8465" spans="10:17" x14ac:dyDescent="0.25">
      <c r="J8465" s="14"/>
      <c r="K8465" s="14"/>
      <c r="L8465" s="14"/>
      <c r="M8465" s="14"/>
      <c r="N8465" s="14"/>
      <c r="O8465" s="14"/>
      <c r="P8465" s="14"/>
      <c r="Q8465" s="14"/>
    </row>
    <row r="8466" spans="10:17" x14ac:dyDescent="0.25">
      <c r="J8466" s="14"/>
      <c r="K8466" s="14"/>
      <c r="L8466" s="14"/>
      <c r="M8466" s="14"/>
      <c r="N8466" s="14"/>
      <c r="O8466" s="14"/>
      <c r="P8466" s="14"/>
      <c r="Q8466" s="14"/>
    </row>
    <row r="8467" spans="10:17" x14ac:dyDescent="0.25">
      <c r="J8467" s="14"/>
      <c r="K8467" s="14"/>
      <c r="L8467" s="14"/>
      <c r="M8467" s="14"/>
      <c r="N8467" s="14"/>
      <c r="O8467" s="14"/>
      <c r="P8467" s="14"/>
      <c r="Q8467" s="14"/>
    </row>
    <row r="8468" spans="10:17" x14ac:dyDescent="0.25">
      <c r="J8468" s="14"/>
      <c r="K8468" s="14"/>
      <c r="L8468" s="14"/>
      <c r="M8468" s="14"/>
      <c r="N8468" s="14"/>
      <c r="O8468" s="14"/>
      <c r="P8468" s="14"/>
      <c r="Q8468" s="14"/>
    </row>
    <row r="8469" spans="10:17" x14ac:dyDescent="0.25">
      <c r="J8469" s="14"/>
      <c r="K8469" s="14"/>
      <c r="L8469" s="14"/>
      <c r="M8469" s="14"/>
      <c r="N8469" s="14"/>
      <c r="O8469" s="14"/>
      <c r="P8469" s="14"/>
      <c r="Q8469" s="14"/>
    </row>
    <row r="8470" spans="10:17" x14ac:dyDescent="0.25">
      <c r="J8470" s="14"/>
      <c r="K8470" s="14"/>
      <c r="L8470" s="14"/>
      <c r="M8470" s="14"/>
      <c r="N8470" s="14"/>
      <c r="O8470" s="14"/>
      <c r="P8470" s="14"/>
      <c r="Q8470" s="14"/>
    </row>
    <row r="8471" spans="10:17" x14ac:dyDescent="0.25">
      <c r="J8471" s="14"/>
      <c r="K8471" s="14"/>
      <c r="L8471" s="14"/>
      <c r="M8471" s="14"/>
      <c r="N8471" s="14"/>
      <c r="O8471" s="14"/>
      <c r="P8471" s="14"/>
      <c r="Q8471" s="14"/>
    </row>
    <row r="8472" spans="10:17" x14ac:dyDescent="0.25">
      <c r="J8472" s="14"/>
      <c r="K8472" s="14"/>
      <c r="L8472" s="14"/>
      <c r="M8472" s="14"/>
      <c r="N8472" s="14"/>
      <c r="O8472" s="14"/>
      <c r="P8472" s="14"/>
      <c r="Q8472" s="14"/>
    </row>
    <row r="8473" spans="10:17" x14ac:dyDescent="0.25">
      <c r="J8473" s="14"/>
      <c r="K8473" s="14"/>
      <c r="L8473" s="14"/>
      <c r="M8473" s="14"/>
      <c r="N8473" s="14"/>
      <c r="O8473" s="14"/>
      <c r="P8473" s="14"/>
      <c r="Q8473" s="14"/>
    </row>
    <row r="8474" spans="10:17" x14ac:dyDescent="0.25">
      <c r="J8474" s="14"/>
      <c r="K8474" s="14"/>
      <c r="L8474" s="14"/>
      <c r="M8474" s="14"/>
      <c r="N8474" s="14"/>
      <c r="O8474" s="14"/>
      <c r="P8474" s="14"/>
      <c r="Q8474" s="14"/>
    </row>
    <row r="8475" spans="10:17" x14ac:dyDescent="0.25">
      <c r="J8475" s="14"/>
      <c r="K8475" s="14"/>
      <c r="L8475" s="14"/>
      <c r="M8475" s="14"/>
      <c r="N8475" s="14"/>
      <c r="O8475" s="14"/>
      <c r="P8475" s="14"/>
      <c r="Q8475" s="14"/>
    </row>
    <row r="8476" spans="10:17" x14ac:dyDescent="0.25">
      <c r="J8476" s="14"/>
      <c r="K8476" s="14"/>
      <c r="L8476" s="14"/>
      <c r="M8476" s="14"/>
      <c r="N8476" s="14"/>
      <c r="O8476" s="14"/>
      <c r="P8476" s="14"/>
      <c r="Q8476" s="14"/>
    </row>
    <row r="8477" spans="10:17" x14ac:dyDescent="0.25">
      <c r="J8477" s="14"/>
      <c r="K8477" s="14"/>
      <c r="L8477" s="14"/>
      <c r="M8477" s="14"/>
      <c r="N8477" s="14"/>
      <c r="O8477" s="14"/>
      <c r="P8477" s="14"/>
      <c r="Q8477" s="14"/>
    </row>
    <row r="8478" spans="10:17" x14ac:dyDescent="0.25">
      <c r="J8478" s="14"/>
      <c r="K8478" s="14"/>
      <c r="L8478" s="14"/>
      <c r="M8478" s="14"/>
      <c r="N8478" s="14"/>
      <c r="O8478" s="14"/>
      <c r="P8478" s="14"/>
      <c r="Q8478" s="14"/>
    </row>
    <row r="8479" spans="10:17" x14ac:dyDescent="0.25">
      <c r="J8479" s="14"/>
      <c r="K8479" s="14"/>
      <c r="L8479" s="14"/>
      <c r="M8479" s="14"/>
      <c r="N8479" s="14"/>
      <c r="O8479" s="14"/>
      <c r="P8479" s="14"/>
      <c r="Q8479" s="14"/>
    </row>
    <row r="8480" spans="10:17" x14ac:dyDescent="0.25">
      <c r="J8480" s="14"/>
      <c r="K8480" s="14"/>
      <c r="L8480" s="14"/>
      <c r="M8480" s="14"/>
      <c r="N8480" s="14"/>
      <c r="O8480" s="14"/>
      <c r="P8480" s="14"/>
      <c r="Q8480" s="14"/>
    </row>
    <row r="8481" spans="10:17" x14ac:dyDescent="0.25">
      <c r="J8481" s="14"/>
      <c r="K8481" s="14"/>
      <c r="L8481" s="14"/>
      <c r="M8481" s="14"/>
      <c r="N8481" s="14"/>
      <c r="O8481" s="14"/>
      <c r="P8481" s="14"/>
      <c r="Q8481" s="14"/>
    </row>
    <row r="8482" spans="10:17" x14ac:dyDescent="0.25">
      <c r="J8482" s="14"/>
      <c r="K8482" s="14"/>
      <c r="L8482" s="14"/>
      <c r="M8482" s="14"/>
      <c r="N8482" s="14"/>
      <c r="O8482" s="14"/>
      <c r="P8482" s="14"/>
      <c r="Q8482" s="14"/>
    </row>
    <row r="8483" spans="10:17" x14ac:dyDescent="0.25">
      <c r="J8483" s="14"/>
      <c r="K8483" s="14"/>
      <c r="L8483" s="14"/>
      <c r="M8483" s="14"/>
      <c r="N8483" s="14"/>
      <c r="O8483" s="14"/>
      <c r="P8483" s="14"/>
      <c r="Q8483" s="14"/>
    </row>
    <row r="8484" spans="10:17" x14ac:dyDescent="0.25">
      <c r="J8484" s="14"/>
      <c r="K8484" s="14"/>
      <c r="L8484" s="14"/>
      <c r="M8484" s="14"/>
      <c r="N8484" s="14"/>
      <c r="O8484" s="14"/>
      <c r="P8484" s="14"/>
      <c r="Q8484" s="14"/>
    </row>
    <row r="8485" spans="10:17" x14ac:dyDescent="0.25">
      <c r="J8485" s="14"/>
      <c r="K8485" s="14"/>
      <c r="L8485" s="14"/>
      <c r="M8485" s="14"/>
      <c r="N8485" s="14"/>
      <c r="O8485" s="14"/>
      <c r="P8485" s="14"/>
      <c r="Q8485" s="14"/>
    </row>
    <row r="8486" spans="10:17" x14ac:dyDescent="0.25">
      <c r="J8486" s="14"/>
      <c r="K8486" s="14"/>
      <c r="L8486" s="14"/>
      <c r="M8486" s="14"/>
      <c r="N8486" s="14"/>
      <c r="O8486" s="14"/>
      <c r="P8486" s="14"/>
      <c r="Q8486" s="14"/>
    </row>
    <row r="8487" spans="10:17" x14ac:dyDescent="0.25">
      <c r="J8487" s="14"/>
      <c r="K8487" s="14"/>
      <c r="L8487" s="14"/>
      <c r="M8487" s="14"/>
      <c r="N8487" s="14"/>
      <c r="O8487" s="14"/>
      <c r="P8487" s="14"/>
      <c r="Q8487" s="14"/>
    </row>
    <row r="8488" spans="10:17" x14ac:dyDescent="0.25">
      <c r="J8488" s="14"/>
      <c r="K8488" s="14"/>
      <c r="L8488" s="14"/>
      <c r="M8488" s="14"/>
      <c r="N8488" s="14"/>
      <c r="O8488" s="14"/>
      <c r="P8488" s="14"/>
      <c r="Q8488" s="14"/>
    </row>
    <row r="8489" spans="10:17" x14ac:dyDescent="0.25">
      <c r="J8489" s="14"/>
      <c r="K8489" s="14"/>
      <c r="L8489" s="14"/>
      <c r="M8489" s="14"/>
      <c r="N8489" s="14"/>
      <c r="O8489" s="14"/>
      <c r="P8489" s="14"/>
      <c r="Q8489" s="14"/>
    </row>
    <row r="8490" spans="10:17" x14ac:dyDescent="0.25">
      <c r="J8490" s="14"/>
      <c r="K8490" s="14"/>
      <c r="L8490" s="14"/>
      <c r="M8490" s="14"/>
      <c r="N8490" s="14"/>
      <c r="O8490" s="14"/>
      <c r="P8490" s="14"/>
      <c r="Q8490" s="14"/>
    </row>
    <row r="8491" spans="10:17" x14ac:dyDescent="0.25">
      <c r="J8491" s="14"/>
      <c r="K8491" s="14"/>
      <c r="L8491" s="14"/>
      <c r="M8491" s="14"/>
      <c r="N8491" s="14"/>
      <c r="O8491" s="14"/>
      <c r="P8491" s="14"/>
      <c r="Q8491" s="14"/>
    </row>
    <row r="8492" spans="10:17" x14ac:dyDescent="0.25">
      <c r="J8492" s="14"/>
      <c r="K8492" s="14"/>
      <c r="L8492" s="14"/>
      <c r="M8492" s="14"/>
      <c r="N8492" s="14"/>
      <c r="O8492" s="14"/>
      <c r="P8492" s="14"/>
      <c r="Q8492" s="14"/>
    </row>
    <row r="8493" spans="10:17" x14ac:dyDescent="0.25">
      <c r="J8493" s="14"/>
      <c r="K8493" s="14"/>
      <c r="L8493" s="14"/>
      <c r="M8493" s="14"/>
      <c r="N8493" s="14"/>
      <c r="O8493" s="14"/>
      <c r="P8493" s="14"/>
      <c r="Q8493" s="14"/>
    </row>
    <row r="8494" spans="10:17" x14ac:dyDescent="0.25">
      <c r="J8494" s="14"/>
      <c r="K8494" s="14"/>
      <c r="L8494" s="14"/>
      <c r="M8494" s="14"/>
      <c r="N8494" s="14"/>
      <c r="O8494" s="14"/>
      <c r="P8494" s="14"/>
      <c r="Q8494" s="14"/>
    </row>
    <row r="8495" spans="10:17" x14ac:dyDescent="0.25">
      <c r="J8495" s="14"/>
      <c r="K8495" s="14"/>
      <c r="L8495" s="14"/>
      <c r="M8495" s="14"/>
      <c r="N8495" s="14"/>
      <c r="O8495" s="14"/>
      <c r="P8495" s="14"/>
      <c r="Q8495" s="14"/>
    </row>
    <row r="8496" spans="10:17" x14ac:dyDescent="0.25">
      <c r="J8496" s="14"/>
      <c r="K8496" s="14"/>
      <c r="L8496" s="14"/>
      <c r="M8496" s="14"/>
      <c r="N8496" s="14"/>
      <c r="O8496" s="14"/>
      <c r="P8496" s="14"/>
      <c r="Q8496" s="14"/>
    </row>
    <row r="8497" spans="10:17" x14ac:dyDescent="0.25">
      <c r="J8497" s="14"/>
      <c r="K8497" s="14"/>
      <c r="L8497" s="14"/>
      <c r="M8497" s="14"/>
      <c r="N8497" s="14"/>
      <c r="O8497" s="14"/>
      <c r="P8497" s="14"/>
      <c r="Q8497" s="14"/>
    </row>
    <row r="8498" spans="10:17" x14ac:dyDescent="0.25">
      <c r="J8498" s="14"/>
      <c r="K8498" s="14"/>
      <c r="L8498" s="14"/>
      <c r="M8498" s="14"/>
      <c r="N8498" s="14"/>
      <c r="O8498" s="14"/>
      <c r="P8498" s="14"/>
      <c r="Q8498" s="14"/>
    </row>
    <row r="8499" spans="10:17" x14ac:dyDescent="0.25">
      <c r="J8499" s="14"/>
      <c r="K8499" s="14"/>
      <c r="L8499" s="14"/>
      <c r="M8499" s="14"/>
      <c r="N8499" s="14"/>
      <c r="O8499" s="14"/>
      <c r="P8499" s="14"/>
      <c r="Q8499" s="14"/>
    </row>
    <row r="8500" spans="10:17" x14ac:dyDescent="0.25">
      <c r="J8500" s="14"/>
      <c r="K8500" s="14"/>
      <c r="L8500" s="14"/>
      <c r="M8500" s="14"/>
      <c r="N8500" s="14"/>
      <c r="O8500" s="14"/>
      <c r="P8500" s="14"/>
      <c r="Q8500" s="14"/>
    </row>
    <row r="8501" spans="10:17" x14ac:dyDescent="0.25">
      <c r="J8501" s="14"/>
      <c r="K8501" s="14"/>
      <c r="L8501" s="14"/>
      <c r="M8501" s="14"/>
      <c r="N8501" s="14"/>
      <c r="O8501" s="14"/>
      <c r="P8501" s="14"/>
      <c r="Q8501" s="14"/>
    </row>
    <row r="8502" spans="10:17" x14ac:dyDescent="0.25">
      <c r="J8502" s="14"/>
      <c r="K8502" s="14"/>
      <c r="L8502" s="14"/>
      <c r="M8502" s="14"/>
      <c r="N8502" s="14"/>
      <c r="O8502" s="14"/>
      <c r="P8502" s="14"/>
      <c r="Q8502" s="14"/>
    </row>
    <row r="8503" spans="10:17" x14ac:dyDescent="0.25">
      <c r="J8503" s="14"/>
      <c r="K8503" s="14"/>
      <c r="L8503" s="14"/>
      <c r="M8503" s="14"/>
      <c r="N8503" s="14"/>
      <c r="O8503" s="14"/>
      <c r="P8503" s="14"/>
      <c r="Q8503" s="14"/>
    </row>
    <row r="8504" spans="10:17" x14ac:dyDescent="0.25">
      <c r="J8504" s="14"/>
      <c r="K8504" s="14"/>
      <c r="L8504" s="14"/>
      <c r="M8504" s="14"/>
      <c r="N8504" s="14"/>
      <c r="O8504" s="14"/>
      <c r="P8504" s="14"/>
      <c r="Q8504" s="14"/>
    </row>
    <row r="8505" spans="10:17" x14ac:dyDescent="0.25">
      <c r="J8505" s="14"/>
      <c r="K8505" s="14"/>
      <c r="L8505" s="14"/>
      <c r="M8505" s="14"/>
      <c r="N8505" s="14"/>
      <c r="O8505" s="14"/>
      <c r="P8505" s="14"/>
      <c r="Q8505" s="14"/>
    </row>
    <row r="8506" spans="10:17" x14ac:dyDescent="0.25">
      <c r="J8506" s="14"/>
      <c r="K8506" s="14"/>
      <c r="L8506" s="14"/>
      <c r="M8506" s="14"/>
      <c r="N8506" s="14"/>
      <c r="O8506" s="14"/>
      <c r="P8506" s="14"/>
      <c r="Q8506" s="14"/>
    </row>
    <row r="8507" spans="10:17" x14ac:dyDescent="0.25">
      <c r="J8507" s="14"/>
      <c r="K8507" s="14"/>
      <c r="L8507" s="14"/>
      <c r="M8507" s="14"/>
      <c r="N8507" s="14"/>
      <c r="O8507" s="14"/>
      <c r="P8507" s="14"/>
      <c r="Q8507" s="14"/>
    </row>
    <row r="8508" spans="10:17" x14ac:dyDescent="0.25">
      <c r="J8508" s="14"/>
      <c r="K8508" s="14"/>
      <c r="L8508" s="14"/>
      <c r="M8508" s="14"/>
      <c r="N8508" s="14"/>
      <c r="O8508" s="14"/>
      <c r="P8508" s="14"/>
      <c r="Q8508" s="14"/>
    </row>
    <row r="8509" spans="10:17" x14ac:dyDescent="0.25">
      <c r="J8509" s="14"/>
      <c r="K8509" s="14"/>
      <c r="L8509" s="14"/>
      <c r="M8509" s="14"/>
      <c r="N8509" s="14"/>
      <c r="O8509" s="14"/>
      <c r="P8509" s="14"/>
      <c r="Q8509" s="14"/>
    </row>
    <row r="8510" spans="10:17" x14ac:dyDescent="0.25">
      <c r="J8510" s="14"/>
      <c r="K8510" s="14"/>
      <c r="L8510" s="14"/>
      <c r="M8510" s="14"/>
      <c r="N8510" s="14"/>
      <c r="O8510" s="14"/>
      <c r="P8510" s="14"/>
      <c r="Q8510" s="14"/>
    </row>
    <row r="8511" spans="10:17" x14ac:dyDescent="0.25">
      <c r="J8511" s="14"/>
      <c r="K8511" s="14"/>
      <c r="L8511" s="14"/>
      <c r="M8511" s="14"/>
      <c r="N8511" s="14"/>
      <c r="O8511" s="14"/>
      <c r="P8511" s="14"/>
      <c r="Q8511" s="14"/>
    </row>
    <row r="8512" spans="10:17" x14ac:dyDescent="0.25">
      <c r="J8512" s="14"/>
      <c r="K8512" s="14"/>
      <c r="L8512" s="14"/>
      <c r="M8512" s="14"/>
      <c r="N8512" s="14"/>
      <c r="O8512" s="14"/>
      <c r="P8512" s="14"/>
      <c r="Q8512" s="14"/>
    </row>
    <row r="8513" spans="10:17" x14ac:dyDescent="0.25">
      <c r="J8513" s="14"/>
      <c r="K8513" s="14"/>
      <c r="L8513" s="14"/>
      <c r="M8513" s="14"/>
      <c r="N8513" s="14"/>
      <c r="O8513" s="14"/>
      <c r="P8513" s="14"/>
      <c r="Q8513" s="14"/>
    </row>
    <row r="8514" spans="10:17" x14ac:dyDescent="0.25">
      <c r="J8514" s="14"/>
      <c r="K8514" s="14"/>
      <c r="L8514" s="14"/>
      <c r="M8514" s="14"/>
      <c r="N8514" s="14"/>
      <c r="O8514" s="14"/>
      <c r="P8514" s="14"/>
      <c r="Q8514" s="14"/>
    </row>
    <row r="8515" spans="10:17" x14ac:dyDescent="0.25">
      <c r="J8515" s="14"/>
      <c r="K8515" s="14"/>
      <c r="L8515" s="14"/>
      <c r="M8515" s="14"/>
      <c r="N8515" s="14"/>
      <c r="O8515" s="14"/>
      <c r="P8515" s="14"/>
      <c r="Q8515" s="14"/>
    </row>
    <row r="8516" spans="10:17" x14ac:dyDescent="0.25">
      <c r="J8516" s="14"/>
      <c r="K8516" s="14"/>
      <c r="L8516" s="14"/>
      <c r="M8516" s="14"/>
      <c r="N8516" s="14"/>
      <c r="O8516" s="14"/>
      <c r="P8516" s="14"/>
      <c r="Q8516" s="14"/>
    </row>
    <row r="8517" spans="10:17" x14ac:dyDescent="0.25">
      <c r="J8517" s="14"/>
      <c r="K8517" s="14"/>
      <c r="L8517" s="14"/>
      <c r="M8517" s="14"/>
      <c r="N8517" s="14"/>
      <c r="O8517" s="14"/>
      <c r="P8517" s="14"/>
      <c r="Q8517" s="14"/>
    </row>
    <row r="8518" spans="10:17" x14ac:dyDescent="0.25">
      <c r="J8518" s="14"/>
      <c r="K8518" s="14"/>
      <c r="L8518" s="14"/>
      <c r="M8518" s="14"/>
      <c r="N8518" s="14"/>
      <c r="O8518" s="14"/>
      <c r="P8518" s="14"/>
      <c r="Q8518" s="14"/>
    </row>
    <row r="8519" spans="10:17" x14ac:dyDescent="0.25">
      <c r="J8519" s="14"/>
      <c r="K8519" s="14"/>
      <c r="L8519" s="14"/>
      <c r="M8519" s="14"/>
      <c r="N8519" s="14"/>
      <c r="O8519" s="14"/>
      <c r="P8519" s="14"/>
      <c r="Q8519" s="14"/>
    </row>
    <row r="8520" spans="10:17" x14ac:dyDescent="0.25">
      <c r="J8520" s="14"/>
      <c r="K8520" s="14"/>
      <c r="L8520" s="14"/>
      <c r="M8520" s="14"/>
      <c r="N8520" s="14"/>
      <c r="O8520" s="14"/>
      <c r="P8520" s="14"/>
      <c r="Q8520" s="14"/>
    </row>
    <row r="8521" spans="10:17" x14ac:dyDescent="0.25">
      <c r="J8521" s="14"/>
      <c r="K8521" s="14"/>
      <c r="L8521" s="14"/>
      <c r="M8521" s="14"/>
      <c r="N8521" s="14"/>
      <c r="O8521" s="14"/>
      <c r="P8521" s="14"/>
      <c r="Q8521" s="14"/>
    </row>
    <row r="8522" spans="10:17" x14ac:dyDescent="0.25">
      <c r="J8522" s="14"/>
      <c r="K8522" s="14"/>
      <c r="L8522" s="14"/>
      <c r="M8522" s="14"/>
      <c r="N8522" s="14"/>
      <c r="O8522" s="14"/>
      <c r="P8522" s="14"/>
      <c r="Q8522" s="14"/>
    </row>
    <row r="8523" spans="10:17" x14ac:dyDescent="0.25">
      <c r="J8523" s="14"/>
      <c r="K8523" s="14"/>
      <c r="L8523" s="14"/>
      <c r="M8523" s="14"/>
      <c r="N8523" s="14"/>
      <c r="O8523" s="14"/>
      <c r="P8523" s="14"/>
      <c r="Q8523" s="14"/>
    </row>
    <row r="8524" spans="10:17" x14ac:dyDescent="0.25">
      <c r="J8524" s="14"/>
      <c r="K8524" s="14"/>
      <c r="L8524" s="14"/>
      <c r="M8524" s="14"/>
      <c r="N8524" s="14"/>
      <c r="O8524" s="14"/>
      <c r="P8524" s="14"/>
      <c r="Q8524" s="14"/>
    </row>
    <row r="8525" spans="10:17" x14ac:dyDescent="0.25">
      <c r="J8525" s="14"/>
      <c r="K8525" s="14"/>
      <c r="L8525" s="14"/>
      <c r="M8525" s="14"/>
      <c r="N8525" s="14"/>
      <c r="O8525" s="14"/>
      <c r="P8525" s="14"/>
      <c r="Q8525" s="14"/>
    </row>
    <row r="8526" spans="10:17" x14ac:dyDescent="0.25">
      <c r="J8526" s="14"/>
      <c r="K8526" s="14"/>
      <c r="L8526" s="14"/>
      <c r="M8526" s="14"/>
      <c r="N8526" s="14"/>
      <c r="O8526" s="14"/>
      <c r="P8526" s="14"/>
      <c r="Q8526" s="14"/>
    </row>
    <row r="8527" spans="10:17" x14ac:dyDescent="0.25">
      <c r="J8527" s="14"/>
      <c r="K8527" s="14"/>
      <c r="L8527" s="14"/>
      <c r="M8527" s="14"/>
      <c r="N8527" s="14"/>
      <c r="O8527" s="14"/>
      <c r="P8527" s="14"/>
      <c r="Q8527" s="14"/>
    </row>
    <row r="8528" spans="10:17" x14ac:dyDescent="0.25">
      <c r="J8528" s="14"/>
      <c r="K8528" s="14"/>
      <c r="L8528" s="14"/>
      <c r="M8528" s="14"/>
      <c r="N8528" s="14"/>
      <c r="O8528" s="14"/>
      <c r="P8528" s="14"/>
      <c r="Q8528" s="14"/>
    </row>
    <row r="8529" spans="10:17" x14ac:dyDescent="0.25">
      <c r="J8529" s="14"/>
      <c r="K8529" s="14"/>
      <c r="L8529" s="14"/>
      <c r="M8529" s="14"/>
      <c r="N8529" s="14"/>
      <c r="O8529" s="14"/>
      <c r="P8529" s="14"/>
      <c r="Q8529" s="14"/>
    </row>
    <row r="8530" spans="10:17" x14ac:dyDescent="0.25">
      <c r="J8530" s="14"/>
      <c r="K8530" s="14"/>
      <c r="L8530" s="14"/>
      <c r="M8530" s="14"/>
      <c r="N8530" s="14"/>
      <c r="O8530" s="14"/>
      <c r="P8530" s="14"/>
      <c r="Q8530" s="14"/>
    </row>
    <row r="8531" spans="10:17" x14ac:dyDescent="0.25">
      <c r="J8531" s="14"/>
      <c r="K8531" s="14"/>
      <c r="L8531" s="14"/>
      <c r="M8531" s="14"/>
      <c r="N8531" s="14"/>
      <c r="O8531" s="14"/>
      <c r="P8531" s="14"/>
      <c r="Q8531" s="14"/>
    </row>
    <row r="8532" spans="10:17" x14ac:dyDescent="0.25">
      <c r="J8532" s="14"/>
      <c r="K8532" s="14"/>
      <c r="L8532" s="14"/>
      <c r="M8532" s="14"/>
      <c r="N8532" s="14"/>
      <c r="O8532" s="14"/>
      <c r="P8532" s="14"/>
      <c r="Q8532" s="14"/>
    </row>
    <row r="8533" spans="10:17" x14ac:dyDescent="0.25">
      <c r="J8533" s="14"/>
      <c r="K8533" s="14"/>
      <c r="L8533" s="14"/>
      <c r="M8533" s="14"/>
      <c r="N8533" s="14"/>
      <c r="O8533" s="14"/>
      <c r="P8533" s="14"/>
      <c r="Q8533" s="14"/>
    </row>
    <row r="8534" spans="10:17" x14ac:dyDescent="0.25">
      <c r="J8534" s="14"/>
      <c r="K8534" s="14"/>
      <c r="L8534" s="14"/>
      <c r="M8534" s="14"/>
      <c r="N8534" s="14"/>
      <c r="O8534" s="14"/>
      <c r="P8534" s="14"/>
      <c r="Q8534" s="14"/>
    </row>
    <row r="8535" spans="10:17" x14ac:dyDescent="0.25">
      <c r="J8535" s="14"/>
      <c r="K8535" s="14"/>
      <c r="L8535" s="14"/>
      <c r="M8535" s="14"/>
      <c r="N8535" s="14"/>
      <c r="O8535" s="14"/>
      <c r="P8535" s="14"/>
      <c r="Q8535" s="14"/>
    </row>
    <row r="8536" spans="10:17" x14ac:dyDescent="0.25">
      <c r="J8536" s="14"/>
      <c r="K8536" s="14"/>
      <c r="L8536" s="14"/>
      <c r="M8536" s="14"/>
      <c r="N8536" s="14"/>
      <c r="O8536" s="14"/>
      <c r="P8536" s="14"/>
      <c r="Q8536" s="14"/>
    </row>
    <row r="8537" spans="10:17" x14ac:dyDescent="0.25">
      <c r="J8537" s="14"/>
      <c r="K8537" s="14"/>
      <c r="L8537" s="14"/>
      <c r="M8537" s="14"/>
      <c r="N8537" s="14"/>
      <c r="O8537" s="14"/>
      <c r="P8537" s="14"/>
      <c r="Q8537" s="14"/>
    </row>
    <row r="8538" spans="10:17" x14ac:dyDescent="0.25">
      <c r="J8538" s="14"/>
      <c r="K8538" s="14"/>
      <c r="L8538" s="14"/>
      <c r="M8538" s="14"/>
      <c r="N8538" s="14"/>
      <c r="O8538" s="14"/>
      <c r="P8538" s="14"/>
      <c r="Q8538" s="14"/>
    </row>
    <row r="8539" spans="10:17" x14ac:dyDescent="0.25">
      <c r="J8539" s="14"/>
      <c r="K8539" s="14"/>
      <c r="L8539" s="14"/>
      <c r="M8539" s="14"/>
      <c r="N8539" s="14"/>
      <c r="O8539" s="14"/>
      <c r="P8539" s="14"/>
      <c r="Q8539" s="14"/>
    </row>
    <row r="8540" spans="10:17" x14ac:dyDescent="0.25">
      <c r="J8540" s="14"/>
      <c r="K8540" s="14"/>
      <c r="L8540" s="14"/>
      <c r="M8540" s="14"/>
      <c r="N8540" s="14"/>
      <c r="O8540" s="14"/>
      <c r="P8540" s="14"/>
      <c r="Q8540" s="14"/>
    </row>
    <row r="8541" spans="10:17" x14ac:dyDescent="0.25">
      <c r="J8541" s="14"/>
      <c r="K8541" s="14"/>
      <c r="L8541" s="14"/>
      <c r="M8541" s="14"/>
      <c r="N8541" s="14"/>
      <c r="O8541" s="14"/>
      <c r="P8541" s="14"/>
      <c r="Q8541" s="14"/>
    </row>
    <row r="8542" spans="10:17" x14ac:dyDescent="0.25">
      <c r="J8542" s="14"/>
      <c r="K8542" s="14"/>
      <c r="L8542" s="14"/>
      <c r="M8542" s="14"/>
      <c r="N8542" s="14"/>
      <c r="O8542" s="14"/>
      <c r="P8542" s="14"/>
      <c r="Q8542" s="14"/>
    </row>
    <row r="8543" spans="10:17" x14ac:dyDescent="0.25">
      <c r="J8543" s="14"/>
      <c r="K8543" s="14"/>
      <c r="L8543" s="14"/>
      <c r="M8543" s="14"/>
      <c r="N8543" s="14"/>
      <c r="O8543" s="14"/>
      <c r="P8543" s="14"/>
      <c r="Q8543" s="14"/>
    </row>
    <row r="8544" spans="10:17" x14ac:dyDescent="0.25">
      <c r="J8544" s="14"/>
      <c r="K8544" s="14"/>
      <c r="L8544" s="14"/>
      <c r="M8544" s="14"/>
      <c r="N8544" s="14"/>
      <c r="O8544" s="14"/>
      <c r="P8544" s="14"/>
      <c r="Q8544" s="14"/>
    </row>
    <row r="8545" spans="10:17" x14ac:dyDescent="0.25">
      <c r="J8545" s="14"/>
      <c r="K8545" s="14"/>
      <c r="L8545" s="14"/>
      <c r="M8545" s="14"/>
      <c r="N8545" s="14"/>
      <c r="O8545" s="14"/>
      <c r="P8545" s="14"/>
      <c r="Q8545" s="14"/>
    </row>
    <row r="8546" spans="10:17" x14ac:dyDescent="0.25">
      <c r="J8546" s="14"/>
      <c r="K8546" s="14"/>
      <c r="L8546" s="14"/>
      <c r="M8546" s="14"/>
      <c r="N8546" s="14"/>
      <c r="O8546" s="14"/>
      <c r="P8546" s="14"/>
      <c r="Q8546" s="14"/>
    </row>
    <row r="8547" spans="10:17" x14ac:dyDescent="0.25">
      <c r="J8547" s="14"/>
      <c r="K8547" s="14"/>
      <c r="L8547" s="14"/>
      <c r="M8547" s="14"/>
      <c r="N8547" s="14"/>
      <c r="O8547" s="14"/>
      <c r="P8547" s="14"/>
      <c r="Q8547" s="14"/>
    </row>
    <row r="8548" spans="10:17" x14ac:dyDescent="0.25">
      <c r="J8548" s="14"/>
      <c r="K8548" s="14"/>
      <c r="L8548" s="14"/>
      <c r="M8548" s="14"/>
      <c r="N8548" s="14"/>
      <c r="O8548" s="14"/>
      <c r="P8548" s="14"/>
      <c r="Q8548" s="14"/>
    </row>
    <row r="8549" spans="10:17" x14ac:dyDescent="0.25">
      <c r="J8549" s="14"/>
      <c r="K8549" s="14"/>
      <c r="L8549" s="14"/>
      <c r="M8549" s="14"/>
      <c r="N8549" s="14"/>
      <c r="O8549" s="14"/>
      <c r="P8549" s="14"/>
      <c r="Q8549" s="14"/>
    </row>
    <row r="8550" spans="10:17" x14ac:dyDescent="0.25">
      <c r="J8550" s="14"/>
      <c r="K8550" s="14"/>
      <c r="L8550" s="14"/>
      <c r="M8550" s="14"/>
      <c r="N8550" s="14"/>
      <c r="O8550" s="14"/>
      <c r="P8550" s="14"/>
      <c r="Q8550" s="14"/>
    </row>
    <row r="8551" spans="10:17" x14ac:dyDescent="0.25">
      <c r="J8551" s="14"/>
      <c r="K8551" s="14"/>
      <c r="L8551" s="14"/>
      <c r="M8551" s="14"/>
      <c r="N8551" s="14"/>
      <c r="O8551" s="14"/>
      <c r="P8551" s="14"/>
      <c r="Q8551" s="14"/>
    </row>
    <row r="8552" spans="10:17" x14ac:dyDescent="0.25">
      <c r="J8552" s="14"/>
      <c r="K8552" s="14"/>
      <c r="L8552" s="14"/>
      <c r="M8552" s="14"/>
      <c r="N8552" s="14"/>
      <c r="O8552" s="14"/>
      <c r="P8552" s="14"/>
      <c r="Q8552" s="14"/>
    </row>
    <row r="8553" spans="10:17" x14ac:dyDescent="0.25">
      <c r="J8553" s="14"/>
      <c r="K8553" s="14"/>
      <c r="L8553" s="14"/>
      <c r="M8553" s="14"/>
      <c r="N8553" s="14"/>
      <c r="O8553" s="14"/>
      <c r="P8553" s="14"/>
      <c r="Q8553" s="14"/>
    </row>
    <row r="8554" spans="10:17" x14ac:dyDescent="0.25">
      <c r="J8554" s="14"/>
      <c r="K8554" s="14"/>
      <c r="L8554" s="14"/>
      <c r="M8554" s="14"/>
      <c r="N8554" s="14"/>
      <c r="O8554" s="14"/>
      <c r="P8554" s="14"/>
      <c r="Q8554" s="14"/>
    </row>
    <row r="8555" spans="10:17" x14ac:dyDescent="0.25">
      <c r="J8555" s="14"/>
      <c r="K8555" s="14"/>
      <c r="L8555" s="14"/>
      <c r="M8555" s="14"/>
      <c r="N8555" s="14"/>
      <c r="O8555" s="14"/>
      <c r="P8555" s="14"/>
      <c r="Q8555" s="14"/>
    </row>
    <row r="8556" spans="10:17" x14ac:dyDescent="0.25">
      <c r="J8556" s="14"/>
      <c r="K8556" s="14"/>
      <c r="L8556" s="14"/>
      <c r="M8556" s="14"/>
      <c r="N8556" s="14"/>
      <c r="O8556" s="14"/>
      <c r="P8556" s="14"/>
      <c r="Q8556" s="14"/>
    </row>
    <row r="8557" spans="10:17" x14ac:dyDescent="0.25">
      <c r="J8557" s="14"/>
      <c r="K8557" s="14"/>
      <c r="L8557" s="14"/>
      <c r="M8557" s="14"/>
      <c r="N8557" s="14"/>
      <c r="O8557" s="14"/>
      <c r="P8557" s="14"/>
      <c r="Q8557" s="14"/>
    </row>
    <row r="8558" spans="10:17" x14ac:dyDescent="0.25">
      <c r="J8558" s="14"/>
      <c r="K8558" s="14"/>
      <c r="L8558" s="14"/>
      <c r="M8558" s="14"/>
      <c r="N8558" s="14"/>
      <c r="O8558" s="14"/>
      <c r="P8558" s="14"/>
      <c r="Q8558" s="14"/>
    </row>
    <row r="8559" spans="10:17" x14ac:dyDescent="0.25">
      <c r="J8559" s="14"/>
      <c r="K8559" s="14"/>
      <c r="L8559" s="14"/>
      <c r="M8559" s="14"/>
      <c r="N8559" s="14"/>
      <c r="O8559" s="14"/>
      <c r="P8559" s="14"/>
      <c r="Q8559" s="14"/>
    </row>
    <row r="8560" spans="10:17" x14ac:dyDescent="0.25">
      <c r="J8560" s="14"/>
      <c r="K8560" s="14"/>
      <c r="L8560" s="14"/>
      <c r="M8560" s="14"/>
      <c r="N8560" s="14"/>
      <c r="O8560" s="14"/>
      <c r="P8560" s="14"/>
      <c r="Q8560" s="14"/>
    </row>
    <row r="8561" spans="10:17" x14ac:dyDescent="0.25">
      <c r="J8561" s="14"/>
      <c r="K8561" s="14"/>
      <c r="L8561" s="14"/>
      <c r="M8561" s="14"/>
      <c r="N8561" s="14"/>
      <c r="O8561" s="14"/>
      <c r="P8561" s="14"/>
      <c r="Q8561" s="14"/>
    </row>
    <row r="8562" spans="10:17" x14ac:dyDescent="0.25">
      <c r="J8562" s="14"/>
      <c r="K8562" s="14"/>
      <c r="L8562" s="14"/>
      <c r="M8562" s="14"/>
      <c r="N8562" s="14"/>
      <c r="O8562" s="14"/>
      <c r="P8562" s="14"/>
      <c r="Q8562" s="14"/>
    </row>
    <row r="8563" spans="10:17" x14ac:dyDescent="0.25">
      <c r="J8563" s="14"/>
      <c r="K8563" s="14"/>
      <c r="L8563" s="14"/>
      <c r="M8563" s="14"/>
      <c r="N8563" s="14"/>
      <c r="O8563" s="14"/>
      <c r="P8563" s="14"/>
      <c r="Q8563" s="14"/>
    </row>
    <row r="8564" spans="10:17" x14ac:dyDescent="0.25">
      <c r="J8564" s="14"/>
      <c r="K8564" s="14"/>
      <c r="L8564" s="14"/>
      <c r="M8564" s="14"/>
      <c r="N8564" s="14"/>
      <c r="O8564" s="14"/>
      <c r="P8564" s="14"/>
      <c r="Q8564" s="14"/>
    </row>
    <row r="8565" spans="10:17" x14ac:dyDescent="0.25">
      <c r="J8565" s="14"/>
      <c r="K8565" s="14"/>
      <c r="L8565" s="14"/>
      <c r="M8565" s="14"/>
      <c r="N8565" s="14"/>
      <c r="O8565" s="14"/>
      <c r="P8565" s="14"/>
      <c r="Q8565" s="14"/>
    </row>
    <row r="8566" spans="10:17" x14ac:dyDescent="0.25">
      <c r="J8566" s="14"/>
      <c r="K8566" s="14"/>
      <c r="L8566" s="14"/>
      <c r="M8566" s="14"/>
      <c r="N8566" s="14"/>
      <c r="O8566" s="14"/>
      <c r="P8566" s="14"/>
      <c r="Q8566" s="14"/>
    </row>
    <row r="8567" spans="10:17" x14ac:dyDescent="0.25">
      <c r="J8567" s="14"/>
      <c r="K8567" s="14"/>
      <c r="L8567" s="14"/>
      <c r="M8567" s="14"/>
      <c r="N8567" s="14"/>
      <c r="O8567" s="14"/>
      <c r="P8567" s="14"/>
      <c r="Q8567" s="14"/>
    </row>
    <row r="8568" spans="10:17" x14ac:dyDescent="0.25">
      <c r="J8568" s="14"/>
      <c r="K8568" s="14"/>
      <c r="L8568" s="14"/>
      <c r="M8568" s="14"/>
      <c r="N8568" s="14"/>
      <c r="O8568" s="14"/>
      <c r="P8568" s="14"/>
      <c r="Q8568" s="14"/>
    </row>
    <row r="8569" spans="10:17" x14ac:dyDescent="0.25">
      <c r="J8569" s="14"/>
      <c r="K8569" s="14"/>
      <c r="L8569" s="14"/>
      <c r="M8569" s="14"/>
      <c r="N8569" s="14"/>
      <c r="O8569" s="14"/>
      <c r="P8569" s="14"/>
      <c r="Q8569" s="14"/>
    </row>
    <row r="8570" spans="10:17" x14ac:dyDescent="0.25">
      <c r="J8570" s="14"/>
      <c r="K8570" s="14"/>
      <c r="L8570" s="14"/>
      <c r="M8570" s="14"/>
      <c r="N8570" s="14"/>
      <c r="O8570" s="14"/>
      <c r="P8570" s="14"/>
      <c r="Q8570" s="14"/>
    </row>
    <row r="8571" spans="10:17" x14ac:dyDescent="0.25">
      <c r="J8571" s="14"/>
      <c r="K8571" s="14"/>
      <c r="L8571" s="14"/>
      <c r="M8571" s="14"/>
      <c r="N8571" s="14"/>
      <c r="O8571" s="14"/>
      <c r="P8571" s="14"/>
      <c r="Q8571" s="14"/>
    </row>
    <row r="8572" spans="10:17" x14ac:dyDescent="0.25">
      <c r="J8572" s="14"/>
      <c r="K8572" s="14"/>
      <c r="L8572" s="14"/>
      <c r="M8572" s="14"/>
      <c r="N8572" s="14"/>
      <c r="O8572" s="14"/>
      <c r="P8572" s="14"/>
      <c r="Q8572" s="14"/>
    </row>
    <row r="8573" spans="10:17" x14ac:dyDescent="0.25">
      <c r="J8573" s="14"/>
      <c r="K8573" s="14"/>
      <c r="L8573" s="14"/>
      <c r="M8573" s="14"/>
      <c r="N8573" s="14"/>
      <c r="O8573" s="14"/>
      <c r="P8573" s="14"/>
      <c r="Q8573" s="14"/>
    </row>
    <row r="8574" spans="10:17" x14ac:dyDescent="0.25">
      <c r="J8574" s="14"/>
      <c r="K8574" s="14"/>
      <c r="L8574" s="14"/>
      <c r="M8574" s="14"/>
      <c r="N8574" s="14"/>
      <c r="O8574" s="14"/>
      <c r="P8574" s="14"/>
      <c r="Q8574" s="14"/>
    </row>
    <row r="8575" spans="10:17" x14ac:dyDescent="0.25">
      <c r="J8575" s="14"/>
      <c r="K8575" s="14"/>
      <c r="L8575" s="14"/>
      <c r="M8575" s="14"/>
      <c r="N8575" s="14"/>
      <c r="O8575" s="14"/>
      <c r="P8575" s="14"/>
      <c r="Q8575" s="14"/>
    </row>
    <row r="8576" spans="10:17" x14ac:dyDescent="0.25">
      <c r="J8576" s="14"/>
      <c r="K8576" s="14"/>
      <c r="L8576" s="14"/>
      <c r="M8576" s="14"/>
      <c r="N8576" s="14"/>
      <c r="O8576" s="14"/>
      <c r="P8576" s="14"/>
      <c r="Q8576" s="14"/>
    </row>
    <row r="8577" spans="10:17" x14ac:dyDescent="0.25">
      <c r="J8577" s="14"/>
      <c r="K8577" s="14"/>
      <c r="L8577" s="14"/>
      <c r="M8577" s="14"/>
      <c r="N8577" s="14"/>
      <c r="O8577" s="14"/>
      <c r="P8577" s="14"/>
      <c r="Q8577" s="14"/>
    </row>
    <row r="8578" spans="10:17" x14ac:dyDescent="0.25">
      <c r="J8578" s="14"/>
      <c r="K8578" s="14"/>
      <c r="L8578" s="14"/>
      <c r="M8578" s="14"/>
      <c r="N8578" s="14"/>
      <c r="O8578" s="14"/>
      <c r="P8578" s="14"/>
      <c r="Q8578" s="14"/>
    </row>
    <row r="8579" spans="10:17" x14ac:dyDescent="0.25">
      <c r="J8579" s="14"/>
      <c r="K8579" s="14"/>
      <c r="L8579" s="14"/>
      <c r="M8579" s="14"/>
      <c r="N8579" s="14"/>
      <c r="O8579" s="14"/>
      <c r="P8579" s="14"/>
      <c r="Q8579" s="14"/>
    </row>
    <row r="8580" spans="10:17" x14ac:dyDescent="0.25">
      <c r="J8580" s="14"/>
      <c r="K8580" s="14"/>
      <c r="L8580" s="14"/>
      <c r="M8580" s="14"/>
      <c r="N8580" s="14"/>
      <c r="O8580" s="14"/>
      <c r="P8580" s="14"/>
      <c r="Q8580" s="14"/>
    </row>
    <row r="8581" spans="10:17" x14ac:dyDescent="0.25">
      <c r="J8581" s="14"/>
      <c r="K8581" s="14"/>
      <c r="L8581" s="14"/>
      <c r="M8581" s="14"/>
      <c r="N8581" s="14"/>
      <c r="O8581" s="14"/>
      <c r="P8581" s="14"/>
      <c r="Q8581" s="14"/>
    </row>
    <row r="8582" spans="10:17" x14ac:dyDescent="0.25">
      <c r="J8582" s="14"/>
      <c r="K8582" s="14"/>
      <c r="L8582" s="14"/>
      <c r="M8582" s="14"/>
      <c r="N8582" s="14"/>
      <c r="O8582" s="14"/>
      <c r="P8582" s="14"/>
      <c r="Q8582" s="14"/>
    </row>
    <row r="8583" spans="10:17" x14ac:dyDescent="0.25">
      <c r="J8583" s="14"/>
      <c r="K8583" s="14"/>
      <c r="L8583" s="14"/>
      <c r="M8583" s="14"/>
      <c r="N8583" s="14"/>
      <c r="O8583" s="14"/>
      <c r="P8583" s="14"/>
      <c r="Q8583" s="14"/>
    </row>
    <row r="8584" spans="10:17" x14ac:dyDescent="0.25">
      <c r="J8584" s="14"/>
      <c r="K8584" s="14"/>
      <c r="L8584" s="14"/>
      <c r="M8584" s="14"/>
      <c r="N8584" s="14"/>
      <c r="O8584" s="14"/>
      <c r="P8584" s="14"/>
      <c r="Q8584" s="14"/>
    </row>
    <row r="8585" spans="10:17" x14ac:dyDescent="0.25">
      <c r="J8585" s="14"/>
      <c r="K8585" s="14"/>
      <c r="L8585" s="14"/>
      <c r="M8585" s="14"/>
      <c r="N8585" s="14"/>
      <c r="O8585" s="14"/>
      <c r="P8585" s="14"/>
      <c r="Q8585" s="14"/>
    </row>
    <row r="8586" spans="10:17" x14ac:dyDescent="0.25">
      <c r="J8586" s="14"/>
      <c r="K8586" s="14"/>
      <c r="L8586" s="14"/>
      <c r="M8586" s="14"/>
      <c r="N8586" s="14"/>
      <c r="O8586" s="14"/>
      <c r="P8586" s="14"/>
      <c r="Q8586" s="14"/>
    </row>
    <row r="8587" spans="10:17" x14ac:dyDescent="0.25">
      <c r="J8587" s="14"/>
      <c r="K8587" s="14"/>
      <c r="L8587" s="14"/>
      <c r="M8587" s="14"/>
      <c r="N8587" s="14"/>
      <c r="O8587" s="14"/>
      <c r="P8587" s="14"/>
      <c r="Q8587" s="14"/>
    </row>
    <row r="8588" spans="10:17" x14ac:dyDescent="0.25">
      <c r="J8588" s="14"/>
      <c r="K8588" s="14"/>
      <c r="L8588" s="14"/>
      <c r="M8588" s="14"/>
      <c r="N8588" s="14"/>
      <c r="O8588" s="14"/>
      <c r="P8588" s="14"/>
      <c r="Q8588" s="14"/>
    </row>
    <row r="8589" spans="10:17" x14ac:dyDescent="0.25">
      <c r="J8589" s="14"/>
      <c r="K8589" s="14"/>
      <c r="L8589" s="14"/>
      <c r="M8589" s="14"/>
      <c r="N8589" s="14"/>
      <c r="O8589" s="14"/>
      <c r="P8589" s="14"/>
      <c r="Q8589" s="14"/>
    </row>
    <row r="8590" spans="10:17" x14ac:dyDescent="0.25">
      <c r="J8590" s="14"/>
      <c r="K8590" s="14"/>
      <c r="L8590" s="14"/>
      <c r="M8590" s="14"/>
      <c r="N8590" s="14"/>
      <c r="O8590" s="14"/>
      <c r="P8590" s="14"/>
      <c r="Q8590" s="14"/>
    </row>
    <row r="8591" spans="10:17" x14ac:dyDescent="0.25">
      <c r="J8591" s="14"/>
      <c r="K8591" s="14"/>
      <c r="L8591" s="14"/>
      <c r="M8591" s="14"/>
      <c r="N8591" s="14"/>
      <c r="O8591" s="14"/>
      <c r="P8591" s="14"/>
      <c r="Q8591" s="14"/>
    </row>
    <row r="8592" spans="10:17" x14ac:dyDescent="0.25">
      <c r="J8592" s="14"/>
      <c r="K8592" s="14"/>
      <c r="L8592" s="14"/>
      <c r="M8592" s="14"/>
      <c r="N8592" s="14"/>
      <c r="O8592" s="14"/>
      <c r="P8592" s="14"/>
      <c r="Q8592" s="14"/>
    </row>
    <row r="8593" spans="10:17" x14ac:dyDescent="0.25">
      <c r="J8593" s="14"/>
      <c r="K8593" s="14"/>
      <c r="L8593" s="14"/>
      <c r="M8593" s="14"/>
      <c r="N8593" s="14"/>
      <c r="O8593" s="14"/>
      <c r="P8593" s="14"/>
      <c r="Q8593" s="14"/>
    </row>
    <row r="8594" spans="10:17" x14ac:dyDescent="0.25">
      <c r="J8594" s="14"/>
      <c r="K8594" s="14"/>
      <c r="L8594" s="14"/>
      <c r="M8594" s="14"/>
      <c r="N8594" s="14"/>
      <c r="O8594" s="14"/>
      <c r="P8594" s="14"/>
      <c r="Q8594" s="14"/>
    </row>
    <row r="8595" spans="10:17" x14ac:dyDescent="0.25">
      <c r="J8595" s="14"/>
      <c r="K8595" s="14"/>
      <c r="L8595" s="14"/>
      <c r="M8595" s="14"/>
      <c r="N8595" s="14"/>
      <c r="O8595" s="14"/>
      <c r="P8595" s="14"/>
      <c r="Q8595" s="14"/>
    </row>
    <row r="8596" spans="10:17" x14ac:dyDescent="0.25">
      <c r="J8596" s="14"/>
      <c r="K8596" s="14"/>
      <c r="L8596" s="14"/>
      <c r="M8596" s="14"/>
      <c r="N8596" s="14"/>
      <c r="O8596" s="14"/>
      <c r="P8596" s="14"/>
      <c r="Q8596" s="14"/>
    </row>
    <row r="8597" spans="10:17" x14ac:dyDescent="0.25">
      <c r="J8597" s="14"/>
      <c r="K8597" s="14"/>
      <c r="L8597" s="14"/>
      <c r="M8597" s="14"/>
      <c r="N8597" s="14"/>
      <c r="O8597" s="14"/>
      <c r="P8597" s="14"/>
      <c r="Q8597" s="14"/>
    </row>
    <row r="8598" spans="10:17" x14ac:dyDescent="0.25">
      <c r="J8598" s="14"/>
      <c r="K8598" s="14"/>
      <c r="L8598" s="14"/>
      <c r="M8598" s="14"/>
      <c r="N8598" s="14"/>
      <c r="O8598" s="14"/>
      <c r="P8598" s="14"/>
      <c r="Q8598" s="14"/>
    </row>
    <row r="8599" spans="10:17" x14ac:dyDescent="0.25">
      <c r="J8599" s="14"/>
      <c r="K8599" s="14"/>
      <c r="L8599" s="14"/>
      <c r="M8599" s="14"/>
      <c r="N8599" s="14"/>
      <c r="O8599" s="14"/>
      <c r="P8599" s="14"/>
      <c r="Q8599" s="14"/>
    </row>
    <row r="8600" spans="10:17" x14ac:dyDescent="0.25">
      <c r="J8600" s="14"/>
      <c r="K8600" s="14"/>
      <c r="L8600" s="14"/>
      <c r="M8600" s="14"/>
      <c r="N8600" s="14"/>
      <c r="O8600" s="14"/>
      <c r="P8600" s="14"/>
      <c r="Q8600" s="14"/>
    </row>
    <row r="8601" spans="10:17" x14ac:dyDescent="0.25">
      <c r="J8601" s="14"/>
      <c r="K8601" s="14"/>
      <c r="L8601" s="14"/>
      <c r="M8601" s="14"/>
      <c r="N8601" s="14"/>
      <c r="O8601" s="14"/>
      <c r="P8601" s="14"/>
      <c r="Q8601" s="14"/>
    </row>
    <row r="8602" spans="10:17" x14ac:dyDescent="0.25">
      <c r="J8602" s="14"/>
      <c r="K8602" s="14"/>
      <c r="L8602" s="14"/>
      <c r="M8602" s="14"/>
      <c r="N8602" s="14"/>
      <c r="O8602" s="14"/>
      <c r="P8602" s="14"/>
      <c r="Q8602" s="14"/>
    </row>
    <row r="8603" spans="10:17" x14ac:dyDescent="0.25">
      <c r="J8603" s="14"/>
      <c r="K8603" s="14"/>
      <c r="L8603" s="14"/>
      <c r="M8603" s="14"/>
      <c r="N8603" s="14"/>
      <c r="O8603" s="14"/>
      <c r="P8603" s="14"/>
      <c r="Q8603" s="14"/>
    </row>
    <row r="8604" spans="10:17" x14ac:dyDescent="0.25">
      <c r="J8604" s="14"/>
      <c r="K8604" s="14"/>
      <c r="L8604" s="14"/>
      <c r="M8604" s="14"/>
      <c r="N8604" s="14"/>
      <c r="O8604" s="14"/>
      <c r="P8604" s="14"/>
      <c r="Q8604" s="14"/>
    </row>
    <row r="8605" spans="10:17" x14ac:dyDescent="0.25">
      <c r="J8605" s="14"/>
      <c r="K8605" s="14"/>
      <c r="L8605" s="14"/>
      <c r="M8605" s="14"/>
      <c r="N8605" s="14"/>
      <c r="O8605" s="14"/>
      <c r="P8605" s="14"/>
      <c r="Q8605" s="14"/>
    </row>
    <row r="8606" spans="10:17" x14ac:dyDescent="0.25">
      <c r="J8606" s="14"/>
      <c r="K8606" s="14"/>
      <c r="L8606" s="14"/>
      <c r="M8606" s="14"/>
      <c r="N8606" s="14"/>
      <c r="O8606" s="14"/>
      <c r="P8606" s="14"/>
      <c r="Q8606" s="14"/>
    </row>
    <row r="8607" spans="10:17" x14ac:dyDescent="0.25">
      <c r="J8607" s="14"/>
      <c r="K8607" s="14"/>
      <c r="L8607" s="14"/>
      <c r="M8607" s="14"/>
      <c r="N8607" s="14"/>
      <c r="O8607" s="14"/>
      <c r="P8607" s="14"/>
      <c r="Q8607" s="14"/>
    </row>
    <row r="8608" spans="10:17" x14ac:dyDescent="0.25">
      <c r="J8608" s="14"/>
      <c r="K8608" s="14"/>
      <c r="L8608" s="14"/>
      <c r="M8608" s="14"/>
      <c r="N8608" s="14"/>
      <c r="O8608" s="14"/>
      <c r="P8608" s="14"/>
      <c r="Q8608" s="14"/>
    </row>
    <row r="8609" spans="10:17" x14ac:dyDescent="0.25">
      <c r="J8609" s="14"/>
      <c r="K8609" s="14"/>
      <c r="L8609" s="14"/>
      <c r="M8609" s="14"/>
      <c r="N8609" s="14"/>
      <c r="O8609" s="14"/>
      <c r="P8609" s="14"/>
      <c r="Q8609" s="14"/>
    </row>
    <row r="8610" spans="10:17" x14ac:dyDescent="0.25">
      <c r="J8610" s="14"/>
      <c r="K8610" s="14"/>
      <c r="L8610" s="14"/>
      <c r="M8610" s="14"/>
      <c r="N8610" s="14"/>
      <c r="O8610" s="14"/>
      <c r="P8610" s="14"/>
      <c r="Q8610" s="14"/>
    </row>
    <row r="8611" spans="10:17" x14ac:dyDescent="0.25">
      <c r="J8611" s="14"/>
      <c r="K8611" s="14"/>
      <c r="L8611" s="14"/>
      <c r="M8611" s="14"/>
      <c r="N8611" s="14"/>
      <c r="O8611" s="14"/>
      <c r="P8611" s="14"/>
      <c r="Q8611" s="14"/>
    </row>
    <row r="8612" spans="10:17" x14ac:dyDescent="0.25">
      <c r="J8612" s="14"/>
      <c r="K8612" s="14"/>
      <c r="L8612" s="14"/>
      <c r="M8612" s="14"/>
      <c r="N8612" s="14"/>
      <c r="O8612" s="14"/>
      <c r="P8612" s="14"/>
      <c r="Q8612" s="14"/>
    </row>
    <row r="8613" spans="10:17" x14ac:dyDescent="0.25">
      <c r="J8613" s="14"/>
      <c r="K8613" s="14"/>
      <c r="L8613" s="14"/>
      <c r="M8613" s="14"/>
      <c r="N8613" s="14"/>
      <c r="O8613" s="14"/>
      <c r="P8613" s="14"/>
      <c r="Q8613" s="14"/>
    </row>
    <row r="8614" spans="10:17" x14ac:dyDescent="0.25">
      <c r="J8614" s="14"/>
      <c r="K8614" s="14"/>
      <c r="L8614" s="14"/>
      <c r="M8614" s="14"/>
      <c r="N8614" s="14"/>
      <c r="O8614" s="14"/>
      <c r="P8614" s="14"/>
      <c r="Q8614" s="14"/>
    </row>
    <row r="8615" spans="10:17" x14ac:dyDescent="0.25">
      <c r="J8615" s="14"/>
      <c r="K8615" s="14"/>
      <c r="L8615" s="14"/>
      <c r="M8615" s="14"/>
      <c r="N8615" s="14"/>
      <c r="O8615" s="14"/>
      <c r="P8615" s="14"/>
      <c r="Q8615" s="14"/>
    </row>
    <row r="8616" spans="10:17" x14ac:dyDescent="0.25">
      <c r="J8616" s="14"/>
      <c r="K8616" s="14"/>
      <c r="L8616" s="14"/>
      <c r="M8616" s="14"/>
      <c r="N8616" s="14"/>
      <c r="O8616" s="14"/>
      <c r="P8616" s="14"/>
      <c r="Q8616" s="14"/>
    </row>
    <row r="8617" spans="10:17" x14ac:dyDescent="0.25">
      <c r="J8617" s="14"/>
      <c r="K8617" s="14"/>
      <c r="L8617" s="14"/>
      <c r="M8617" s="14"/>
      <c r="N8617" s="14"/>
      <c r="O8617" s="14"/>
      <c r="P8617" s="14"/>
      <c r="Q8617" s="14"/>
    </row>
    <row r="8618" spans="10:17" x14ac:dyDescent="0.25">
      <c r="J8618" s="14"/>
      <c r="K8618" s="14"/>
      <c r="L8618" s="14"/>
      <c r="M8618" s="14"/>
      <c r="N8618" s="14"/>
      <c r="O8618" s="14"/>
      <c r="P8618" s="14"/>
      <c r="Q8618" s="14"/>
    </row>
    <row r="8619" spans="10:17" x14ac:dyDescent="0.25">
      <c r="J8619" s="14"/>
      <c r="K8619" s="14"/>
      <c r="L8619" s="14"/>
      <c r="M8619" s="14"/>
      <c r="N8619" s="14"/>
      <c r="O8619" s="14"/>
      <c r="P8619" s="14"/>
      <c r="Q8619" s="14"/>
    </row>
    <row r="8620" spans="10:17" x14ac:dyDescent="0.25">
      <c r="J8620" s="14"/>
      <c r="K8620" s="14"/>
      <c r="L8620" s="14"/>
      <c r="M8620" s="14"/>
      <c r="N8620" s="14"/>
      <c r="O8620" s="14"/>
      <c r="P8620" s="14"/>
      <c r="Q8620" s="14"/>
    </row>
    <row r="8621" spans="10:17" x14ac:dyDescent="0.25">
      <c r="J8621" s="14"/>
      <c r="K8621" s="14"/>
      <c r="L8621" s="14"/>
      <c r="M8621" s="14"/>
      <c r="N8621" s="14"/>
      <c r="O8621" s="14"/>
      <c r="P8621" s="14"/>
      <c r="Q8621" s="14"/>
    </row>
    <row r="8622" spans="10:17" x14ac:dyDescent="0.25">
      <c r="J8622" s="14"/>
      <c r="K8622" s="14"/>
      <c r="L8622" s="14"/>
      <c r="M8622" s="14"/>
      <c r="N8622" s="14"/>
      <c r="O8622" s="14"/>
      <c r="P8622" s="14"/>
      <c r="Q8622" s="14"/>
    </row>
    <row r="8623" spans="10:17" x14ac:dyDescent="0.25">
      <c r="J8623" s="14"/>
      <c r="K8623" s="14"/>
      <c r="L8623" s="14"/>
      <c r="M8623" s="14"/>
      <c r="N8623" s="14"/>
      <c r="O8623" s="14"/>
      <c r="P8623" s="14"/>
      <c r="Q8623" s="14"/>
    </row>
    <row r="8624" spans="10:17" x14ac:dyDescent="0.25">
      <c r="J8624" s="14"/>
      <c r="K8624" s="14"/>
      <c r="L8624" s="14"/>
      <c r="M8624" s="14"/>
      <c r="N8624" s="14"/>
      <c r="O8624" s="14"/>
      <c r="P8624" s="14"/>
      <c r="Q8624" s="14"/>
    </row>
    <row r="8625" spans="10:17" x14ac:dyDescent="0.25">
      <c r="J8625" s="14"/>
      <c r="K8625" s="14"/>
      <c r="L8625" s="14"/>
      <c r="M8625" s="14"/>
      <c r="N8625" s="14"/>
      <c r="O8625" s="14"/>
      <c r="P8625" s="14"/>
      <c r="Q8625" s="14"/>
    </row>
    <row r="8626" spans="10:17" x14ac:dyDescent="0.25">
      <c r="J8626" s="14"/>
      <c r="K8626" s="14"/>
      <c r="L8626" s="14"/>
      <c r="M8626" s="14"/>
      <c r="N8626" s="14"/>
      <c r="O8626" s="14"/>
      <c r="P8626" s="14"/>
      <c r="Q8626" s="14"/>
    </row>
    <row r="8627" spans="10:17" x14ac:dyDescent="0.25">
      <c r="J8627" s="14"/>
      <c r="K8627" s="14"/>
      <c r="L8627" s="14"/>
      <c r="M8627" s="14"/>
      <c r="N8627" s="14"/>
      <c r="O8627" s="14"/>
      <c r="P8627" s="14"/>
      <c r="Q8627" s="14"/>
    </row>
    <row r="8628" spans="10:17" x14ac:dyDescent="0.25">
      <c r="J8628" s="14"/>
      <c r="K8628" s="14"/>
      <c r="L8628" s="14"/>
      <c r="M8628" s="14"/>
      <c r="N8628" s="14"/>
      <c r="O8628" s="14"/>
      <c r="P8628" s="14"/>
      <c r="Q8628" s="14"/>
    </row>
    <row r="8629" spans="10:17" x14ac:dyDescent="0.25">
      <c r="J8629" s="14"/>
      <c r="K8629" s="14"/>
      <c r="L8629" s="14"/>
      <c r="M8629" s="14"/>
      <c r="N8629" s="14"/>
      <c r="O8629" s="14"/>
      <c r="P8629" s="14"/>
      <c r="Q8629" s="14"/>
    </row>
    <row r="8630" spans="10:17" x14ac:dyDescent="0.25">
      <c r="J8630" s="14"/>
      <c r="K8630" s="14"/>
      <c r="L8630" s="14"/>
      <c r="M8630" s="14"/>
      <c r="N8630" s="14"/>
      <c r="O8630" s="14"/>
      <c r="P8630" s="14"/>
      <c r="Q8630" s="14"/>
    </row>
    <row r="8631" spans="10:17" x14ac:dyDescent="0.25">
      <c r="J8631" s="14"/>
      <c r="K8631" s="14"/>
      <c r="L8631" s="14"/>
      <c r="M8631" s="14"/>
      <c r="N8631" s="14"/>
      <c r="O8631" s="14"/>
      <c r="P8631" s="14"/>
      <c r="Q8631" s="14"/>
    </row>
    <row r="8632" spans="10:17" x14ac:dyDescent="0.25">
      <c r="J8632" s="14"/>
      <c r="K8632" s="14"/>
      <c r="L8632" s="14"/>
      <c r="M8632" s="14"/>
      <c r="N8632" s="14"/>
      <c r="O8632" s="14"/>
      <c r="P8632" s="14"/>
      <c r="Q8632" s="14"/>
    </row>
    <row r="8633" spans="10:17" x14ac:dyDescent="0.25">
      <c r="J8633" s="14"/>
      <c r="K8633" s="14"/>
      <c r="L8633" s="14"/>
      <c r="M8633" s="14"/>
      <c r="N8633" s="14"/>
      <c r="O8633" s="14"/>
      <c r="P8633" s="14"/>
      <c r="Q8633" s="14"/>
    </row>
    <row r="8634" spans="10:17" x14ac:dyDescent="0.25">
      <c r="J8634" s="14"/>
      <c r="K8634" s="14"/>
      <c r="L8634" s="14"/>
      <c r="M8634" s="14"/>
      <c r="N8634" s="14"/>
      <c r="O8634" s="14"/>
      <c r="P8634" s="14"/>
      <c r="Q8634" s="14"/>
    </row>
    <row r="8635" spans="10:17" x14ac:dyDescent="0.25">
      <c r="J8635" s="14"/>
      <c r="K8635" s="14"/>
      <c r="L8635" s="14"/>
      <c r="M8635" s="14"/>
      <c r="N8635" s="14"/>
      <c r="O8635" s="14"/>
      <c r="P8635" s="14"/>
      <c r="Q8635" s="14"/>
    </row>
    <row r="8636" spans="10:17" x14ac:dyDescent="0.25">
      <c r="J8636" s="14"/>
      <c r="K8636" s="14"/>
      <c r="L8636" s="14"/>
      <c r="M8636" s="14"/>
      <c r="N8636" s="14"/>
      <c r="O8636" s="14"/>
      <c r="P8636" s="14"/>
      <c r="Q8636" s="14"/>
    </row>
    <row r="8637" spans="10:17" x14ac:dyDescent="0.25">
      <c r="J8637" s="14"/>
      <c r="K8637" s="14"/>
      <c r="L8637" s="14"/>
      <c r="M8637" s="14"/>
      <c r="N8637" s="14"/>
      <c r="O8637" s="14"/>
      <c r="P8637" s="14"/>
      <c r="Q8637" s="14"/>
    </row>
    <row r="8638" spans="10:17" x14ac:dyDescent="0.25">
      <c r="J8638" s="14"/>
      <c r="K8638" s="14"/>
      <c r="L8638" s="14"/>
      <c r="M8638" s="14"/>
      <c r="N8638" s="14"/>
      <c r="O8638" s="14"/>
      <c r="P8638" s="14"/>
      <c r="Q8638" s="14"/>
    </row>
    <row r="8639" spans="10:17" x14ac:dyDescent="0.25">
      <c r="J8639" s="14"/>
      <c r="K8639" s="14"/>
      <c r="L8639" s="14"/>
      <c r="M8639" s="14"/>
      <c r="N8639" s="14"/>
      <c r="O8639" s="14"/>
      <c r="P8639" s="14"/>
      <c r="Q8639" s="14"/>
    </row>
    <row r="8640" spans="10:17" x14ac:dyDescent="0.25">
      <c r="J8640" s="14"/>
      <c r="K8640" s="14"/>
      <c r="L8640" s="14"/>
      <c r="M8640" s="14"/>
      <c r="N8640" s="14"/>
      <c r="O8640" s="14"/>
      <c r="P8640" s="14"/>
      <c r="Q8640" s="14"/>
    </row>
    <row r="8641" spans="10:17" x14ac:dyDescent="0.25">
      <c r="J8641" s="14"/>
      <c r="K8641" s="14"/>
      <c r="L8641" s="14"/>
      <c r="M8641" s="14"/>
      <c r="N8641" s="14"/>
      <c r="O8641" s="14"/>
      <c r="P8641" s="14"/>
      <c r="Q8641" s="14"/>
    </row>
    <row r="8642" spans="10:17" x14ac:dyDescent="0.25">
      <c r="J8642" s="14"/>
      <c r="K8642" s="14"/>
      <c r="L8642" s="14"/>
      <c r="M8642" s="14"/>
      <c r="N8642" s="14"/>
      <c r="O8642" s="14"/>
      <c r="P8642" s="14"/>
      <c r="Q8642" s="14"/>
    </row>
    <row r="8643" spans="10:17" x14ac:dyDescent="0.25">
      <c r="J8643" s="14"/>
      <c r="K8643" s="14"/>
      <c r="L8643" s="14"/>
      <c r="M8643" s="14"/>
      <c r="N8643" s="14"/>
      <c r="O8643" s="14"/>
      <c r="P8643" s="14"/>
      <c r="Q8643" s="14"/>
    </row>
    <row r="8644" spans="10:17" x14ac:dyDescent="0.25">
      <c r="J8644" s="14"/>
      <c r="K8644" s="14"/>
      <c r="L8644" s="14"/>
      <c r="M8644" s="14"/>
      <c r="N8644" s="14"/>
      <c r="O8644" s="14"/>
      <c r="P8644" s="14"/>
      <c r="Q8644" s="14"/>
    </row>
    <row r="8645" spans="10:17" x14ac:dyDescent="0.25">
      <c r="J8645" s="14"/>
      <c r="K8645" s="14"/>
      <c r="L8645" s="14"/>
      <c r="M8645" s="14"/>
      <c r="N8645" s="14"/>
      <c r="O8645" s="14"/>
      <c r="P8645" s="14"/>
      <c r="Q8645" s="14"/>
    </row>
    <row r="8646" spans="10:17" x14ac:dyDescent="0.25">
      <c r="J8646" s="14"/>
      <c r="K8646" s="14"/>
      <c r="L8646" s="14"/>
      <c r="M8646" s="14"/>
      <c r="N8646" s="14"/>
      <c r="O8646" s="14"/>
      <c r="P8646" s="14"/>
      <c r="Q8646" s="14"/>
    </row>
    <row r="8647" spans="10:17" x14ac:dyDescent="0.25">
      <c r="J8647" s="14"/>
      <c r="K8647" s="14"/>
      <c r="L8647" s="14"/>
      <c r="M8647" s="14"/>
      <c r="N8647" s="14"/>
      <c r="O8647" s="14"/>
      <c r="P8647" s="14"/>
      <c r="Q8647" s="14"/>
    </row>
    <row r="8648" spans="10:17" x14ac:dyDescent="0.25">
      <c r="J8648" s="14"/>
      <c r="K8648" s="14"/>
      <c r="L8648" s="14"/>
      <c r="M8648" s="14"/>
      <c r="N8648" s="14"/>
      <c r="O8648" s="14"/>
      <c r="P8648" s="14"/>
      <c r="Q8648" s="14"/>
    </row>
    <row r="8649" spans="10:17" x14ac:dyDescent="0.25">
      <c r="J8649" s="14"/>
      <c r="K8649" s="14"/>
      <c r="L8649" s="14"/>
      <c r="M8649" s="14"/>
      <c r="N8649" s="14"/>
      <c r="O8649" s="14"/>
      <c r="P8649" s="14"/>
      <c r="Q8649" s="14"/>
    </row>
    <row r="8650" spans="10:17" x14ac:dyDescent="0.25">
      <c r="J8650" s="14"/>
      <c r="K8650" s="14"/>
      <c r="L8650" s="14"/>
      <c r="M8650" s="14"/>
      <c r="N8650" s="14"/>
      <c r="O8650" s="14"/>
      <c r="P8650" s="14"/>
      <c r="Q8650" s="14"/>
    </row>
    <row r="8651" spans="10:17" x14ac:dyDescent="0.25">
      <c r="J8651" s="14"/>
      <c r="K8651" s="14"/>
      <c r="L8651" s="14"/>
      <c r="M8651" s="14"/>
      <c r="N8651" s="14"/>
      <c r="O8651" s="14"/>
      <c r="P8651" s="14"/>
      <c r="Q8651" s="14"/>
    </row>
    <row r="8652" spans="10:17" x14ac:dyDescent="0.25">
      <c r="J8652" s="14"/>
      <c r="K8652" s="14"/>
      <c r="L8652" s="14"/>
      <c r="M8652" s="14"/>
      <c r="N8652" s="14"/>
      <c r="O8652" s="14"/>
      <c r="P8652" s="14"/>
      <c r="Q8652" s="14"/>
    </row>
    <row r="8653" spans="10:17" x14ac:dyDescent="0.25">
      <c r="J8653" s="14"/>
      <c r="K8653" s="14"/>
      <c r="L8653" s="14"/>
      <c r="M8653" s="14"/>
      <c r="N8653" s="14"/>
      <c r="O8653" s="14"/>
      <c r="P8653" s="14"/>
      <c r="Q8653" s="14"/>
    </row>
    <row r="8654" spans="10:17" x14ac:dyDescent="0.25">
      <c r="J8654" s="14"/>
      <c r="K8654" s="14"/>
      <c r="L8654" s="14"/>
      <c r="M8654" s="14"/>
      <c r="N8654" s="14"/>
      <c r="O8654" s="14"/>
      <c r="P8654" s="14"/>
      <c r="Q8654" s="14"/>
    </row>
    <row r="8655" spans="10:17" x14ac:dyDescent="0.25">
      <c r="J8655" s="14"/>
      <c r="K8655" s="14"/>
      <c r="L8655" s="14"/>
      <c r="M8655" s="14"/>
      <c r="N8655" s="14"/>
      <c r="O8655" s="14"/>
      <c r="P8655" s="14"/>
      <c r="Q8655" s="14"/>
    </row>
    <row r="8656" spans="10:17" x14ac:dyDescent="0.25">
      <c r="J8656" s="14"/>
      <c r="K8656" s="14"/>
      <c r="L8656" s="14"/>
      <c r="M8656" s="14"/>
      <c r="N8656" s="14"/>
      <c r="O8656" s="14"/>
      <c r="P8656" s="14"/>
      <c r="Q8656" s="14"/>
    </row>
    <row r="8657" spans="10:17" x14ac:dyDescent="0.25">
      <c r="J8657" s="14"/>
      <c r="K8657" s="14"/>
      <c r="L8657" s="14"/>
      <c r="M8657" s="14"/>
      <c r="N8657" s="14"/>
      <c r="O8657" s="14"/>
      <c r="P8657" s="14"/>
      <c r="Q8657" s="14"/>
    </row>
    <row r="8658" spans="10:17" x14ac:dyDescent="0.25">
      <c r="J8658" s="14"/>
      <c r="K8658" s="14"/>
      <c r="L8658" s="14"/>
      <c r="M8658" s="14"/>
      <c r="N8658" s="14"/>
      <c r="O8658" s="14"/>
      <c r="P8658" s="14"/>
      <c r="Q8658" s="14"/>
    </row>
    <row r="8659" spans="10:17" x14ac:dyDescent="0.25">
      <c r="J8659" s="14"/>
      <c r="K8659" s="14"/>
      <c r="L8659" s="14"/>
      <c r="M8659" s="14"/>
      <c r="N8659" s="14"/>
      <c r="O8659" s="14"/>
      <c r="P8659" s="14"/>
      <c r="Q8659" s="14"/>
    </row>
    <row r="8660" spans="10:17" x14ac:dyDescent="0.25">
      <c r="J8660" s="14"/>
      <c r="K8660" s="14"/>
      <c r="L8660" s="14"/>
      <c r="M8660" s="14"/>
      <c r="N8660" s="14"/>
      <c r="O8660" s="14"/>
      <c r="P8660" s="14"/>
      <c r="Q8660" s="14"/>
    </row>
    <row r="8661" spans="10:17" x14ac:dyDescent="0.25">
      <c r="J8661" s="14"/>
      <c r="K8661" s="14"/>
      <c r="L8661" s="14"/>
      <c r="M8661" s="14"/>
      <c r="N8661" s="14"/>
      <c r="O8661" s="14"/>
      <c r="P8661" s="14"/>
      <c r="Q8661" s="14"/>
    </row>
    <row r="8662" spans="10:17" x14ac:dyDescent="0.25">
      <c r="J8662" s="14"/>
      <c r="K8662" s="14"/>
      <c r="L8662" s="14"/>
      <c r="M8662" s="14"/>
      <c r="N8662" s="14"/>
      <c r="O8662" s="14"/>
      <c r="P8662" s="14"/>
      <c r="Q8662" s="14"/>
    </row>
    <row r="8663" spans="10:17" x14ac:dyDescent="0.25">
      <c r="J8663" s="14"/>
      <c r="K8663" s="14"/>
      <c r="L8663" s="14"/>
      <c r="M8663" s="14"/>
      <c r="N8663" s="14"/>
      <c r="O8663" s="14"/>
      <c r="P8663" s="14"/>
      <c r="Q8663" s="14"/>
    </row>
    <row r="8664" spans="10:17" x14ac:dyDescent="0.25">
      <c r="J8664" s="14"/>
      <c r="K8664" s="14"/>
      <c r="L8664" s="14"/>
      <c r="M8664" s="14"/>
      <c r="N8664" s="14"/>
      <c r="O8664" s="14"/>
      <c r="P8664" s="14"/>
      <c r="Q8664" s="14"/>
    </row>
    <row r="8665" spans="10:17" x14ac:dyDescent="0.25">
      <c r="J8665" s="14"/>
      <c r="K8665" s="14"/>
      <c r="L8665" s="14"/>
      <c r="M8665" s="14"/>
      <c r="N8665" s="14"/>
      <c r="O8665" s="14"/>
      <c r="P8665" s="14"/>
      <c r="Q8665" s="14"/>
    </row>
    <row r="8666" spans="10:17" x14ac:dyDescent="0.25">
      <c r="J8666" s="14"/>
      <c r="K8666" s="14"/>
      <c r="L8666" s="14"/>
      <c r="M8666" s="14"/>
      <c r="N8666" s="14"/>
      <c r="O8666" s="14"/>
      <c r="P8666" s="14"/>
      <c r="Q8666" s="14"/>
    </row>
    <row r="8667" spans="10:17" x14ac:dyDescent="0.25">
      <c r="J8667" s="14"/>
      <c r="K8667" s="14"/>
      <c r="L8667" s="14"/>
      <c r="M8667" s="14"/>
      <c r="N8667" s="14"/>
      <c r="O8667" s="14"/>
      <c r="P8667" s="14"/>
      <c r="Q8667" s="14"/>
    </row>
    <row r="8668" spans="10:17" x14ac:dyDescent="0.25">
      <c r="J8668" s="14"/>
      <c r="K8668" s="14"/>
      <c r="L8668" s="14"/>
      <c r="M8668" s="14"/>
      <c r="N8668" s="14"/>
      <c r="O8668" s="14"/>
      <c r="P8668" s="14"/>
      <c r="Q8668" s="14"/>
    </row>
    <row r="8669" spans="10:17" x14ac:dyDescent="0.25">
      <c r="J8669" s="14"/>
      <c r="K8669" s="14"/>
      <c r="L8669" s="14"/>
      <c r="M8669" s="14"/>
      <c r="N8669" s="14"/>
      <c r="O8669" s="14"/>
      <c r="P8669" s="14"/>
      <c r="Q8669" s="14"/>
    </row>
    <row r="8670" spans="10:17" x14ac:dyDescent="0.25">
      <c r="J8670" s="14"/>
      <c r="K8670" s="14"/>
      <c r="L8670" s="14"/>
      <c r="M8670" s="14"/>
      <c r="N8670" s="14"/>
      <c r="O8670" s="14"/>
      <c r="P8670" s="14"/>
      <c r="Q8670" s="14"/>
    </row>
    <row r="8671" spans="10:17" x14ac:dyDescent="0.25">
      <c r="J8671" s="14"/>
      <c r="K8671" s="14"/>
      <c r="L8671" s="14"/>
      <c r="M8671" s="14"/>
      <c r="N8671" s="14"/>
      <c r="O8671" s="14"/>
      <c r="P8671" s="14"/>
      <c r="Q8671" s="14"/>
    </row>
    <row r="8672" spans="10:17" x14ac:dyDescent="0.25">
      <c r="J8672" s="14"/>
      <c r="K8672" s="14"/>
      <c r="L8672" s="14"/>
      <c r="M8672" s="14"/>
      <c r="N8672" s="14"/>
      <c r="O8672" s="14"/>
      <c r="P8672" s="14"/>
      <c r="Q8672" s="14"/>
    </row>
    <row r="8673" spans="10:17" x14ac:dyDescent="0.25">
      <c r="J8673" s="14"/>
      <c r="K8673" s="14"/>
      <c r="L8673" s="14"/>
      <c r="M8673" s="14"/>
      <c r="N8673" s="14"/>
      <c r="O8673" s="14"/>
      <c r="P8673" s="14"/>
      <c r="Q8673" s="14"/>
    </row>
    <row r="8674" spans="10:17" x14ac:dyDescent="0.25">
      <c r="J8674" s="14"/>
      <c r="K8674" s="14"/>
      <c r="L8674" s="14"/>
      <c r="M8674" s="14"/>
      <c r="N8674" s="14"/>
      <c r="O8674" s="14"/>
      <c r="P8674" s="14"/>
      <c r="Q8674" s="14"/>
    </row>
    <row r="8675" spans="10:17" x14ac:dyDescent="0.25">
      <c r="J8675" s="14"/>
      <c r="K8675" s="14"/>
      <c r="L8675" s="14"/>
      <c r="M8675" s="14"/>
      <c r="N8675" s="14"/>
      <c r="O8675" s="14"/>
      <c r="P8675" s="14"/>
      <c r="Q8675" s="14"/>
    </row>
    <row r="8676" spans="10:17" x14ac:dyDescent="0.25">
      <c r="J8676" s="14"/>
      <c r="K8676" s="14"/>
      <c r="L8676" s="14"/>
      <c r="M8676" s="14"/>
      <c r="N8676" s="14"/>
      <c r="O8676" s="14"/>
      <c r="P8676" s="14"/>
      <c r="Q8676" s="14"/>
    </row>
    <row r="8677" spans="10:17" x14ac:dyDescent="0.25">
      <c r="J8677" s="14"/>
      <c r="K8677" s="14"/>
      <c r="L8677" s="14"/>
      <c r="M8677" s="14"/>
      <c r="N8677" s="14"/>
      <c r="O8677" s="14"/>
      <c r="P8677" s="14"/>
      <c r="Q8677" s="14"/>
    </row>
    <row r="8678" spans="10:17" x14ac:dyDescent="0.25">
      <c r="J8678" s="14"/>
      <c r="K8678" s="14"/>
      <c r="L8678" s="14"/>
      <c r="M8678" s="14"/>
      <c r="N8678" s="14"/>
      <c r="O8678" s="14"/>
      <c r="P8678" s="14"/>
      <c r="Q8678" s="14"/>
    </row>
    <row r="8679" spans="10:17" x14ac:dyDescent="0.25">
      <c r="J8679" s="14"/>
      <c r="K8679" s="14"/>
      <c r="L8679" s="14"/>
      <c r="M8679" s="14"/>
      <c r="N8679" s="14"/>
      <c r="O8679" s="14"/>
      <c r="P8679" s="14"/>
      <c r="Q8679" s="14"/>
    </row>
    <row r="8680" spans="10:17" x14ac:dyDescent="0.25">
      <c r="J8680" s="14"/>
      <c r="K8680" s="14"/>
      <c r="L8680" s="14"/>
      <c r="M8680" s="14"/>
      <c r="N8680" s="14"/>
      <c r="O8680" s="14"/>
      <c r="P8680" s="14"/>
      <c r="Q8680" s="14"/>
    </row>
    <row r="8681" spans="10:17" x14ac:dyDescent="0.25">
      <c r="J8681" s="14"/>
      <c r="K8681" s="14"/>
      <c r="L8681" s="14"/>
      <c r="M8681" s="14"/>
      <c r="N8681" s="14"/>
      <c r="O8681" s="14"/>
      <c r="P8681" s="14"/>
      <c r="Q8681" s="14"/>
    </row>
    <row r="8682" spans="10:17" x14ac:dyDescent="0.25">
      <c r="J8682" s="14"/>
      <c r="K8682" s="14"/>
      <c r="L8682" s="14"/>
      <c r="M8682" s="14"/>
      <c r="N8682" s="14"/>
      <c r="O8682" s="14"/>
      <c r="P8682" s="14"/>
      <c r="Q8682" s="14"/>
    </row>
    <row r="8683" spans="10:17" x14ac:dyDescent="0.25">
      <c r="J8683" s="14"/>
      <c r="K8683" s="14"/>
      <c r="L8683" s="14"/>
      <c r="M8683" s="14"/>
      <c r="N8683" s="14"/>
      <c r="O8683" s="14"/>
      <c r="P8683" s="14"/>
      <c r="Q8683" s="14"/>
    </row>
    <row r="8684" spans="10:17" x14ac:dyDescent="0.25">
      <c r="J8684" s="14"/>
      <c r="K8684" s="14"/>
      <c r="L8684" s="14"/>
      <c r="M8684" s="14"/>
      <c r="N8684" s="14"/>
      <c r="O8684" s="14"/>
      <c r="P8684" s="14"/>
      <c r="Q8684" s="14"/>
    </row>
    <row r="8685" spans="10:17" x14ac:dyDescent="0.25">
      <c r="J8685" s="14"/>
      <c r="K8685" s="14"/>
      <c r="L8685" s="14"/>
      <c r="M8685" s="14"/>
      <c r="N8685" s="14"/>
      <c r="O8685" s="14"/>
      <c r="P8685" s="14"/>
      <c r="Q8685" s="14"/>
    </row>
    <row r="8686" spans="10:17" x14ac:dyDescent="0.25">
      <c r="J8686" s="14"/>
      <c r="K8686" s="14"/>
      <c r="L8686" s="14"/>
      <c r="M8686" s="14"/>
      <c r="N8686" s="14"/>
      <c r="O8686" s="14"/>
      <c r="P8686" s="14"/>
      <c r="Q8686" s="14"/>
    </row>
    <row r="8687" spans="10:17" x14ac:dyDescent="0.25">
      <c r="J8687" s="14"/>
      <c r="K8687" s="14"/>
      <c r="L8687" s="14"/>
      <c r="M8687" s="14"/>
      <c r="N8687" s="14"/>
      <c r="O8687" s="14"/>
      <c r="P8687" s="14"/>
      <c r="Q8687" s="14"/>
    </row>
    <row r="8688" spans="10:17" x14ac:dyDescent="0.25">
      <c r="J8688" s="14"/>
      <c r="K8688" s="14"/>
      <c r="L8688" s="14"/>
      <c r="M8688" s="14"/>
      <c r="N8688" s="14"/>
      <c r="O8688" s="14"/>
      <c r="P8688" s="14"/>
      <c r="Q8688" s="14"/>
    </row>
    <row r="8689" spans="10:17" x14ac:dyDescent="0.25">
      <c r="J8689" s="14"/>
      <c r="K8689" s="14"/>
      <c r="L8689" s="14"/>
      <c r="M8689" s="14"/>
      <c r="N8689" s="14"/>
      <c r="O8689" s="14"/>
      <c r="P8689" s="14"/>
      <c r="Q8689" s="14"/>
    </row>
    <row r="8690" spans="10:17" x14ac:dyDescent="0.25">
      <c r="J8690" s="14"/>
      <c r="K8690" s="14"/>
      <c r="L8690" s="14"/>
      <c r="M8690" s="14"/>
      <c r="N8690" s="14"/>
      <c r="O8690" s="14"/>
      <c r="P8690" s="14"/>
      <c r="Q8690" s="14"/>
    </row>
    <row r="8691" spans="10:17" x14ac:dyDescent="0.25">
      <c r="J8691" s="14"/>
      <c r="K8691" s="14"/>
      <c r="L8691" s="14"/>
      <c r="M8691" s="14"/>
      <c r="N8691" s="14"/>
      <c r="O8691" s="14"/>
      <c r="P8691" s="14"/>
      <c r="Q8691" s="14"/>
    </row>
    <row r="8692" spans="10:17" x14ac:dyDescent="0.25">
      <c r="J8692" s="14"/>
      <c r="K8692" s="14"/>
      <c r="L8692" s="14"/>
      <c r="M8692" s="14"/>
      <c r="N8692" s="14"/>
      <c r="O8692" s="14"/>
      <c r="P8692" s="14"/>
      <c r="Q8692" s="14"/>
    </row>
    <row r="8693" spans="10:17" x14ac:dyDescent="0.25">
      <c r="J8693" s="14"/>
      <c r="K8693" s="14"/>
      <c r="L8693" s="14"/>
      <c r="M8693" s="14"/>
      <c r="N8693" s="14"/>
      <c r="O8693" s="14"/>
      <c r="P8693" s="14"/>
      <c r="Q8693" s="14"/>
    </row>
    <row r="8694" spans="10:17" x14ac:dyDescent="0.25">
      <c r="J8694" s="14"/>
      <c r="K8694" s="14"/>
      <c r="L8694" s="14"/>
      <c r="M8694" s="14"/>
      <c r="N8694" s="14"/>
      <c r="O8694" s="14"/>
      <c r="P8694" s="14"/>
      <c r="Q8694" s="14"/>
    </row>
    <row r="8695" spans="10:17" x14ac:dyDescent="0.25">
      <c r="J8695" s="14"/>
      <c r="K8695" s="14"/>
      <c r="L8695" s="14"/>
      <c r="M8695" s="14"/>
      <c r="N8695" s="14"/>
      <c r="O8695" s="14"/>
      <c r="P8695" s="14"/>
      <c r="Q8695" s="14"/>
    </row>
    <row r="8696" spans="10:17" x14ac:dyDescent="0.25">
      <c r="J8696" s="14"/>
      <c r="K8696" s="14"/>
      <c r="L8696" s="14"/>
      <c r="M8696" s="14"/>
      <c r="N8696" s="14"/>
      <c r="O8696" s="14"/>
      <c r="P8696" s="14"/>
      <c r="Q8696" s="14"/>
    </row>
    <row r="8697" spans="10:17" x14ac:dyDescent="0.25">
      <c r="J8697" s="14"/>
      <c r="K8697" s="14"/>
      <c r="L8697" s="14"/>
      <c r="M8697" s="14"/>
      <c r="N8697" s="14"/>
      <c r="O8697" s="14"/>
      <c r="P8697" s="14"/>
      <c r="Q8697" s="14"/>
    </row>
    <row r="8698" spans="10:17" x14ac:dyDescent="0.25">
      <c r="J8698" s="14"/>
      <c r="K8698" s="14"/>
      <c r="L8698" s="14"/>
      <c r="M8698" s="14"/>
      <c r="N8698" s="14"/>
      <c r="O8698" s="14"/>
      <c r="P8698" s="14"/>
      <c r="Q8698" s="14"/>
    </row>
    <row r="8699" spans="10:17" x14ac:dyDescent="0.25">
      <c r="J8699" s="14"/>
      <c r="K8699" s="14"/>
      <c r="L8699" s="14"/>
      <c r="M8699" s="14"/>
      <c r="N8699" s="14"/>
      <c r="O8699" s="14"/>
      <c r="P8699" s="14"/>
      <c r="Q8699" s="14"/>
    </row>
    <row r="8700" spans="10:17" x14ac:dyDescent="0.25">
      <c r="J8700" s="14"/>
      <c r="K8700" s="14"/>
      <c r="L8700" s="14"/>
      <c r="M8700" s="14"/>
      <c r="N8700" s="14"/>
      <c r="O8700" s="14"/>
      <c r="P8700" s="14"/>
      <c r="Q8700" s="14"/>
    </row>
    <row r="8701" spans="10:17" x14ac:dyDescent="0.25">
      <c r="J8701" s="14"/>
      <c r="K8701" s="14"/>
      <c r="L8701" s="14"/>
      <c r="M8701" s="14"/>
      <c r="N8701" s="14"/>
      <c r="O8701" s="14"/>
      <c r="P8701" s="14"/>
      <c r="Q8701" s="14"/>
    </row>
    <row r="8702" spans="10:17" x14ac:dyDescent="0.25">
      <c r="J8702" s="14"/>
      <c r="K8702" s="14"/>
      <c r="L8702" s="14"/>
      <c r="M8702" s="14"/>
      <c r="N8702" s="14"/>
      <c r="O8702" s="14"/>
      <c r="P8702" s="14"/>
      <c r="Q8702" s="14"/>
    </row>
    <row r="8703" spans="10:17" x14ac:dyDescent="0.25">
      <c r="J8703" s="14"/>
      <c r="K8703" s="14"/>
      <c r="L8703" s="14"/>
      <c r="M8703" s="14"/>
      <c r="N8703" s="14"/>
      <c r="O8703" s="14"/>
      <c r="P8703" s="14"/>
      <c r="Q8703" s="14"/>
    </row>
    <row r="8704" spans="10:17" x14ac:dyDescent="0.25">
      <c r="J8704" s="14"/>
      <c r="K8704" s="14"/>
      <c r="L8704" s="14"/>
      <c r="M8704" s="14"/>
      <c r="N8704" s="14"/>
      <c r="O8704" s="14"/>
      <c r="P8704" s="14"/>
      <c r="Q8704" s="14"/>
    </row>
    <row r="8705" spans="10:17" x14ac:dyDescent="0.25">
      <c r="J8705" s="14"/>
      <c r="K8705" s="14"/>
      <c r="L8705" s="14"/>
      <c r="M8705" s="14"/>
      <c r="N8705" s="14"/>
      <c r="O8705" s="14"/>
      <c r="P8705" s="14"/>
      <c r="Q8705" s="14"/>
    </row>
    <row r="8706" spans="10:17" x14ac:dyDescent="0.25">
      <c r="J8706" s="14"/>
      <c r="K8706" s="14"/>
      <c r="L8706" s="14"/>
      <c r="M8706" s="14"/>
      <c r="N8706" s="14"/>
      <c r="O8706" s="14"/>
      <c r="P8706" s="14"/>
      <c r="Q8706" s="14"/>
    </row>
    <row r="8707" spans="10:17" x14ac:dyDescent="0.25">
      <c r="J8707" s="14"/>
      <c r="K8707" s="14"/>
      <c r="L8707" s="14"/>
      <c r="M8707" s="14"/>
      <c r="N8707" s="14"/>
      <c r="O8707" s="14"/>
      <c r="P8707" s="14"/>
      <c r="Q8707" s="14"/>
    </row>
    <row r="8708" spans="10:17" x14ac:dyDescent="0.25">
      <c r="J8708" s="14"/>
      <c r="K8708" s="14"/>
      <c r="L8708" s="14"/>
      <c r="M8708" s="14"/>
      <c r="N8708" s="14"/>
      <c r="O8708" s="14"/>
      <c r="P8708" s="14"/>
      <c r="Q8708" s="14"/>
    </row>
    <row r="8709" spans="10:17" x14ac:dyDescent="0.25">
      <c r="J8709" s="14"/>
      <c r="K8709" s="14"/>
      <c r="L8709" s="14"/>
      <c r="M8709" s="14"/>
      <c r="N8709" s="14"/>
      <c r="O8709" s="14"/>
      <c r="P8709" s="14"/>
      <c r="Q8709" s="14"/>
    </row>
    <row r="8710" spans="10:17" x14ac:dyDescent="0.25">
      <c r="J8710" s="14"/>
      <c r="K8710" s="14"/>
      <c r="L8710" s="14"/>
      <c r="M8710" s="14"/>
      <c r="N8710" s="14"/>
      <c r="O8710" s="14"/>
      <c r="P8710" s="14"/>
      <c r="Q8710" s="14"/>
    </row>
    <row r="8711" spans="10:17" x14ac:dyDescent="0.25">
      <c r="J8711" s="14"/>
      <c r="K8711" s="14"/>
      <c r="L8711" s="14"/>
      <c r="M8711" s="14"/>
      <c r="N8711" s="14"/>
      <c r="O8711" s="14"/>
      <c r="P8711" s="14"/>
      <c r="Q8711" s="14"/>
    </row>
    <row r="8712" spans="10:17" x14ac:dyDescent="0.25">
      <c r="J8712" s="14"/>
      <c r="K8712" s="14"/>
      <c r="L8712" s="14"/>
      <c r="M8712" s="14"/>
      <c r="N8712" s="14"/>
      <c r="O8712" s="14"/>
      <c r="P8712" s="14"/>
      <c r="Q8712" s="14"/>
    </row>
    <row r="8713" spans="10:17" x14ac:dyDescent="0.25">
      <c r="J8713" s="14"/>
      <c r="K8713" s="14"/>
      <c r="L8713" s="14"/>
      <c r="M8713" s="14"/>
      <c r="N8713" s="14"/>
      <c r="O8713" s="14"/>
      <c r="P8713" s="14"/>
      <c r="Q8713" s="14"/>
    </row>
    <row r="8714" spans="10:17" x14ac:dyDescent="0.25">
      <c r="J8714" s="14"/>
      <c r="K8714" s="14"/>
      <c r="L8714" s="14"/>
      <c r="M8714" s="14"/>
      <c r="N8714" s="14"/>
      <c r="O8714" s="14"/>
      <c r="P8714" s="14"/>
      <c r="Q8714" s="14"/>
    </row>
    <row r="8715" spans="10:17" x14ac:dyDescent="0.25">
      <c r="J8715" s="14"/>
      <c r="K8715" s="14"/>
      <c r="L8715" s="14"/>
      <c r="M8715" s="14"/>
      <c r="N8715" s="14"/>
      <c r="O8715" s="14"/>
      <c r="P8715" s="14"/>
      <c r="Q8715" s="14"/>
    </row>
    <row r="8716" spans="10:17" x14ac:dyDescent="0.25">
      <c r="J8716" s="14"/>
      <c r="K8716" s="14"/>
      <c r="L8716" s="14"/>
      <c r="M8716" s="14"/>
      <c r="N8716" s="14"/>
      <c r="O8716" s="14"/>
      <c r="P8716" s="14"/>
      <c r="Q8716" s="14"/>
    </row>
    <row r="8717" spans="10:17" x14ac:dyDescent="0.25">
      <c r="J8717" s="14"/>
      <c r="K8717" s="14"/>
      <c r="L8717" s="14"/>
      <c r="M8717" s="14"/>
      <c r="N8717" s="14"/>
      <c r="O8717" s="14"/>
      <c r="P8717" s="14"/>
      <c r="Q8717" s="14"/>
    </row>
    <row r="8718" spans="10:17" x14ac:dyDescent="0.25">
      <c r="J8718" s="14"/>
      <c r="K8718" s="14"/>
      <c r="L8718" s="14"/>
      <c r="M8718" s="14"/>
      <c r="N8718" s="14"/>
      <c r="O8718" s="14"/>
      <c r="P8718" s="14"/>
      <c r="Q8718" s="14"/>
    </row>
    <row r="8719" spans="10:17" x14ac:dyDescent="0.25">
      <c r="J8719" s="14"/>
      <c r="K8719" s="14"/>
      <c r="L8719" s="14"/>
      <c r="M8719" s="14"/>
      <c r="N8719" s="14"/>
      <c r="O8719" s="14"/>
      <c r="P8719" s="14"/>
      <c r="Q8719" s="14"/>
    </row>
    <row r="8720" spans="10:17" x14ac:dyDescent="0.25">
      <c r="J8720" s="14"/>
      <c r="K8720" s="14"/>
      <c r="L8720" s="14"/>
      <c r="M8720" s="14"/>
      <c r="N8720" s="14"/>
      <c r="O8720" s="14"/>
      <c r="P8720" s="14"/>
      <c r="Q8720" s="14"/>
    </row>
    <row r="8721" spans="10:17" x14ac:dyDescent="0.25">
      <c r="J8721" s="14"/>
      <c r="K8721" s="14"/>
      <c r="L8721" s="14"/>
      <c r="M8721" s="14"/>
      <c r="N8721" s="14"/>
      <c r="O8721" s="14"/>
      <c r="P8721" s="14"/>
      <c r="Q8721" s="14"/>
    </row>
    <row r="8722" spans="10:17" x14ac:dyDescent="0.25">
      <c r="J8722" s="14"/>
      <c r="K8722" s="14"/>
      <c r="L8722" s="14"/>
      <c r="M8722" s="14"/>
      <c r="N8722" s="14"/>
      <c r="O8722" s="14"/>
      <c r="P8722" s="14"/>
      <c r="Q8722" s="14"/>
    </row>
    <row r="8723" spans="10:17" x14ac:dyDescent="0.25">
      <c r="J8723" s="14"/>
      <c r="K8723" s="14"/>
      <c r="L8723" s="14"/>
      <c r="M8723" s="14"/>
      <c r="N8723" s="14"/>
      <c r="O8723" s="14"/>
      <c r="P8723" s="14"/>
      <c r="Q8723" s="14"/>
    </row>
    <row r="8724" spans="10:17" x14ac:dyDescent="0.25">
      <c r="J8724" s="14"/>
      <c r="K8724" s="14"/>
      <c r="L8724" s="14"/>
      <c r="M8724" s="14"/>
      <c r="N8724" s="14"/>
      <c r="O8724" s="14"/>
      <c r="P8724" s="14"/>
      <c r="Q8724" s="14"/>
    </row>
    <row r="8725" spans="10:17" x14ac:dyDescent="0.25">
      <c r="J8725" s="14"/>
      <c r="K8725" s="14"/>
      <c r="L8725" s="14"/>
      <c r="M8725" s="14"/>
      <c r="N8725" s="14"/>
      <c r="O8725" s="14"/>
      <c r="P8725" s="14"/>
      <c r="Q8725" s="14"/>
    </row>
    <row r="8726" spans="10:17" x14ac:dyDescent="0.25">
      <c r="J8726" s="14"/>
      <c r="K8726" s="14"/>
      <c r="L8726" s="14"/>
      <c r="M8726" s="14"/>
      <c r="N8726" s="14"/>
      <c r="O8726" s="14"/>
      <c r="P8726" s="14"/>
      <c r="Q8726" s="14"/>
    </row>
    <row r="8727" spans="10:17" x14ac:dyDescent="0.25">
      <c r="J8727" s="14"/>
      <c r="K8727" s="14"/>
      <c r="L8727" s="14"/>
      <c r="M8727" s="14"/>
      <c r="N8727" s="14"/>
      <c r="O8727" s="14"/>
      <c r="P8727" s="14"/>
      <c r="Q8727" s="14"/>
    </row>
    <row r="8728" spans="10:17" x14ac:dyDescent="0.25">
      <c r="J8728" s="14"/>
      <c r="K8728" s="14"/>
      <c r="L8728" s="14"/>
      <c r="M8728" s="14"/>
      <c r="N8728" s="14"/>
      <c r="O8728" s="14"/>
      <c r="P8728" s="14"/>
      <c r="Q8728" s="14"/>
    </row>
    <row r="8729" spans="10:17" x14ac:dyDescent="0.25">
      <c r="J8729" s="14"/>
      <c r="K8729" s="14"/>
      <c r="L8729" s="14"/>
      <c r="M8729" s="14"/>
      <c r="N8729" s="14"/>
      <c r="O8729" s="14"/>
      <c r="P8729" s="14"/>
      <c r="Q8729" s="14"/>
    </row>
    <row r="8730" spans="10:17" x14ac:dyDescent="0.25">
      <c r="J8730" s="14"/>
      <c r="K8730" s="14"/>
      <c r="L8730" s="14"/>
      <c r="M8730" s="14"/>
      <c r="N8730" s="14"/>
      <c r="O8730" s="14"/>
      <c r="P8730" s="14"/>
      <c r="Q8730" s="14"/>
    </row>
    <row r="8731" spans="10:17" x14ac:dyDescent="0.25">
      <c r="J8731" s="14"/>
      <c r="K8731" s="14"/>
      <c r="L8731" s="14"/>
      <c r="M8731" s="14"/>
      <c r="N8731" s="14"/>
      <c r="O8731" s="14"/>
      <c r="P8731" s="14"/>
      <c r="Q8731" s="14"/>
    </row>
    <row r="8732" spans="10:17" x14ac:dyDescent="0.25">
      <c r="J8732" s="14"/>
      <c r="K8732" s="14"/>
      <c r="L8732" s="14"/>
      <c r="M8732" s="14"/>
      <c r="N8732" s="14"/>
      <c r="O8732" s="14"/>
      <c r="P8732" s="14"/>
      <c r="Q8732" s="14"/>
    </row>
    <row r="8733" spans="10:17" x14ac:dyDescent="0.25">
      <c r="J8733" s="14"/>
      <c r="K8733" s="14"/>
      <c r="L8733" s="14"/>
      <c r="M8733" s="14"/>
      <c r="N8733" s="14"/>
      <c r="O8733" s="14"/>
      <c r="P8733" s="14"/>
      <c r="Q8733" s="14"/>
    </row>
    <row r="8734" spans="10:17" x14ac:dyDescent="0.25">
      <c r="J8734" s="14"/>
      <c r="K8734" s="14"/>
      <c r="L8734" s="14"/>
      <c r="M8734" s="14"/>
      <c r="N8734" s="14"/>
      <c r="O8734" s="14"/>
      <c r="P8734" s="14"/>
      <c r="Q8734" s="14"/>
    </row>
    <row r="8735" spans="10:17" x14ac:dyDescent="0.25">
      <c r="J8735" s="14"/>
      <c r="K8735" s="14"/>
      <c r="L8735" s="14"/>
      <c r="M8735" s="14"/>
      <c r="N8735" s="14"/>
      <c r="O8735" s="14"/>
      <c r="P8735" s="14"/>
      <c r="Q8735" s="14"/>
    </row>
    <row r="8736" spans="10:17" x14ac:dyDescent="0.25">
      <c r="J8736" s="14"/>
      <c r="K8736" s="14"/>
      <c r="L8736" s="14"/>
      <c r="M8736" s="14"/>
      <c r="N8736" s="14"/>
      <c r="O8736" s="14"/>
      <c r="P8736" s="14"/>
      <c r="Q8736" s="14"/>
    </row>
    <row r="8737" spans="10:17" x14ac:dyDescent="0.25">
      <c r="J8737" s="14"/>
      <c r="K8737" s="14"/>
      <c r="L8737" s="14"/>
      <c r="M8737" s="14"/>
      <c r="N8737" s="14"/>
      <c r="O8737" s="14"/>
      <c r="P8737" s="14"/>
      <c r="Q8737" s="14"/>
    </row>
    <row r="8738" spans="10:17" x14ac:dyDescent="0.25">
      <c r="J8738" s="14"/>
      <c r="K8738" s="14"/>
      <c r="L8738" s="14"/>
      <c r="M8738" s="14"/>
      <c r="N8738" s="14"/>
      <c r="O8738" s="14"/>
      <c r="P8738" s="14"/>
      <c r="Q8738" s="14"/>
    </row>
    <row r="8739" spans="10:17" x14ac:dyDescent="0.25">
      <c r="J8739" s="14"/>
      <c r="K8739" s="14"/>
      <c r="L8739" s="14"/>
      <c r="M8739" s="14"/>
      <c r="N8739" s="14"/>
      <c r="O8739" s="14"/>
      <c r="P8739" s="14"/>
      <c r="Q8739" s="14"/>
    </row>
    <row r="8740" spans="10:17" x14ac:dyDescent="0.25">
      <c r="J8740" s="14"/>
      <c r="K8740" s="14"/>
      <c r="L8740" s="14"/>
      <c r="M8740" s="14"/>
      <c r="N8740" s="14"/>
      <c r="O8740" s="14"/>
      <c r="P8740" s="14"/>
      <c r="Q8740" s="14"/>
    </row>
    <row r="8741" spans="10:17" x14ac:dyDescent="0.25">
      <c r="J8741" s="14"/>
      <c r="K8741" s="14"/>
      <c r="L8741" s="14"/>
      <c r="M8741" s="14"/>
      <c r="N8741" s="14"/>
      <c r="O8741" s="14"/>
      <c r="P8741" s="14"/>
      <c r="Q8741" s="14"/>
    </row>
    <row r="8742" spans="10:17" x14ac:dyDescent="0.25">
      <c r="J8742" s="14"/>
      <c r="K8742" s="14"/>
      <c r="L8742" s="14"/>
      <c r="M8742" s="14"/>
      <c r="N8742" s="14"/>
      <c r="O8742" s="14"/>
      <c r="P8742" s="14"/>
      <c r="Q8742" s="14"/>
    </row>
    <row r="8743" spans="10:17" x14ac:dyDescent="0.25">
      <c r="J8743" s="14"/>
      <c r="K8743" s="14"/>
      <c r="L8743" s="14"/>
      <c r="M8743" s="14"/>
      <c r="N8743" s="14"/>
      <c r="O8743" s="14"/>
      <c r="P8743" s="14"/>
      <c r="Q8743" s="14"/>
    </row>
    <row r="8744" spans="10:17" x14ac:dyDescent="0.25">
      <c r="J8744" s="14"/>
      <c r="K8744" s="14"/>
      <c r="L8744" s="14"/>
      <c r="M8744" s="14"/>
      <c r="N8744" s="14"/>
      <c r="O8744" s="14"/>
      <c r="P8744" s="14"/>
      <c r="Q8744" s="14"/>
    </row>
    <row r="8745" spans="10:17" x14ac:dyDescent="0.25">
      <c r="J8745" s="14"/>
      <c r="K8745" s="14"/>
      <c r="L8745" s="14"/>
      <c r="M8745" s="14"/>
      <c r="N8745" s="14"/>
      <c r="O8745" s="14"/>
      <c r="P8745" s="14"/>
      <c r="Q8745" s="14"/>
    </row>
    <row r="8746" spans="10:17" x14ac:dyDescent="0.25">
      <c r="J8746" s="14"/>
      <c r="K8746" s="14"/>
      <c r="L8746" s="14"/>
      <c r="M8746" s="14"/>
      <c r="N8746" s="14"/>
      <c r="O8746" s="14"/>
      <c r="P8746" s="14"/>
      <c r="Q8746" s="14"/>
    </row>
    <row r="8747" spans="10:17" x14ac:dyDescent="0.25">
      <c r="J8747" s="14"/>
      <c r="K8747" s="14"/>
      <c r="L8747" s="14"/>
      <c r="M8747" s="14"/>
      <c r="N8747" s="14"/>
      <c r="O8747" s="14"/>
      <c r="P8747" s="14"/>
      <c r="Q8747" s="14"/>
    </row>
    <row r="8748" spans="10:17" x14ac:dyDescent="0.25">
      <c r="J8748" s="14"/>
      <c r="K8748" s="14"/>
      <c r="L8748" s="14"/>
      <c r="M8748" s="14"/>
      <c r="N8748" s="14"/>
      <c r="O8748" s="14"/>
      <c r="P8748" s="14"/>
      <c r="Q8748" s="14"/>
    </row>
    <row r="8749" spans="10:17" x14ac:dyDescent="0.25">
      <c r="J8749" s="14"/>
      <c r="K8749" s="14"/>
      <c r="L8749" s="14"/>
      <c r="M8749" s="14"/>
      <c r="N8749" s="14"/>
      <c r="O8749" s="14"/>
      <c r="P8749" s="14"/>
      <c r="Q8749" s="14"/>
    </row>
    <row r="8750" spans="10:17" x14ac:dyDescent="0.25">
      <c r="J8750" s="14"/>
      <c r="K8750" s="14"/>
      <c r="L8750" s="14"/>
      <c r="M8750" s="14"/>
      <c r="N8750" s="14"/>
      <c r="O8750" s="14"/>
      <c r="P8750" s="14"/>
      <c r="Q8750" s="14"/>
    </row>
    <row r="8751" spans="10:17" x14ac:dyDescent="0.25">
      <c r="J8751" s="14"/>
      <c r="K8751" s="14"/>
      <c r="L8751" s="14"/>
      <c r="M8751" s="14"/>
      <c r="N8751" s="14"/>
      <c r="O8751" s="14"/>
      <c r="P8751" s="14"/>
      <c r="Q8751" s="14"/>
    </row>
    <row r="8752" spans="10:17" x14ac:dyDescent="0.25">
      <c r="J8752" s="14"/>
      <c r="K8752" s="14"/>
      <c r="L8752" s="14"/>
      <c r="M8752" s="14"/>
      <c r="N8752" s="14"/>
      <c r="O8752" s="14"/>
      <c r="P8752" s="14"/>
      <c r="Q8752" s="14"/>
    </row>
    <row r="8753" spans="10:17" x14ac:dyDescent="0.25">
      <c r="J8753" s="14"/>
      <c r="K8753" s="14"/>
      <c r="L8753" s="14"/>
      <c r="M8753" s="14"/>
      <c r="N8753" s="14"/>
      <c r="O8753" s="14"/>
      <c r="P8753" s="14"/>
      <c r="Q8753" s="14"/>
    </row>
    <row r="8754" spans="10:17" x14ac:dyDescent="0.25">
      <c r="J8754" s="14"/>
      <c r="K8754" s="14"/>
      <c r="L8754" s="14"/>
      <c r="M8754" s="14"/>
      <c r="N8754" s="14"/>
      <c r="O8754" s="14"/>
      <c r="P8754" s="14"/>
      <c r="Q8754" s="14"/>
    </row>
    <row r="8755" spans="10:17" x14ac:dyDescent="0.25">
      <c r="J8755" s="14"/>
      <c r="K8755" s="14"/>
      <c r="L8755" s="14"/>
      <c r="M8755" s="14"/>
      <c r="N8755" s="14"/>
      <c r="O8755" s="14"/>
      <c r="P8755" s="14"/>
      <c r="Q8755" s="14"/>
    </row>
    <row r="8756" spans="10:17" x14ac:dyDescent="0.25">
      <c r="J8756" s="14"/>
      <c r="K8756" s="14"/>
      <c r="L8756" s="14"/>
      <c r="M8756" s="14"/>
      <c r="N8756" s="14"/>
      <c r="O8756" s="14"/>
      <c r="P8756" s="14"/>
      <c r="Q8756" s="14"/>
    </row>
    <row r="8757" spans="10:17" x14ac:dyDescent="0.25">
      <c r="J8757" s="14"/>
      <c r="K8757" s="14"/>
      <c r="L8757" s="14"/>
      <c r="M8757" s="14"/>
      <c r="N8757" s="14"/>
      <c r="O8757" s="14"/>
      <c r="P8757" s="14"/>
      <c r="Q8757" s="14"/>
    </row>
    <row r="8758" spans="10:17" x14ac:dyDescent="0.25">
      <c r="J8758" s="14"/>
      <c r="K8758" s="14"/>
      <c r="L8758" s="14"/>
      <c r="M8758" s="14"/>
      <c r="N8758" s="14"/>
      <c r="O8758" s="14"/>
      <c r="P8758" s="14"/>
      <c r="Q8758" s="14"/>
    </row>
    <row r="8759" spans="10:17" x14ac:dyDescent="0.25">
      <c r="J8759" s="14"/>
      <c r="K8759" s="14"/>
      <c r="L8759" s="14"/>
      <c r="M8759" s="14"/>
      <c r="N8759" s="14"/>
      <c r="O8759" s="14"/>
      <c r="P8759" s="14"/>
      <c r="Q8759" s="14"/>
    </row>
    <row r="8760" spans="10:17" x14ac:dyDescent="0.25">
      <c r="J8760" s="14"/>
      <c r="K8760" s="14"/>
      <c r="L8760" s="14"/>
      <c r="M8760" s="14"/>
      <c r="N8760" s="14"/>
      <c r="O8760" s="14"/>
      <c r="P8760" s="14"/>
      <c r="Q8760" s="14"/>
    </row>
    <row r="8761" spans="10:17" x14ac:dyDescent="0.25">
      <c r="J8761" s="14"/>
      <c r="K8761" s="14"/>
      <c r="L8761" s="14"/>
      <c r="M8761" s="14"/>
      <c r="N8761" s="14"/>
      <c r="O8761" s="14"/>
      <c r="P8761" s="14"/>
      <c r="Q8761" s="14"/>
    </row>
    <row r="8762" spans="10:17" x14ac:dyDescent="0.25">
      <c r="J8762" s="14"/>
      <c r="K8762" s="14"/>
      <c r="L8762" s="14"/>
      <c r="M8762" s="14"/>
      <c r="N8762" s="14"/>
      <c r="O8762" s="14"/>
      <c r="P8762" s="14"/>
      <c r="Q8762" s="14"/>
    </row>
    <row r="8763" spans="10:17" x14ac:dyDescent="0.25">
      <c r="J8763" s="14"/>
      <c r="K8763" s="14"/>
      <c r="L8763" s="14"/>
      <c r="M8763" s="14"/>
      <c r="N8763" s="14"/>
      <c r="O8763" s="14"/>
      <c r="P8763" s="14"/>
      <c r="Q8763" s="14"/>
    </row>
    <row r="8764" spans="10:17" x14ac:dyDescent="0.25">
      <c r="J8764" s="14"/>
      <c r="K8764" s="14"/>
      <c r="L8764" s="14"/>
      <c r="M8764" s="14"/>
      <c r="N8764" s="14"/>
      <c r="O8764" s="14"/>
      <c r="P8764" s="14"/>
      <c r="Q8764" s="14"/>
    </row>
    <row r="8765" spans="10:17" x14ac:dyDescent="0.25">
      <c r="J8765" s="14"/>
      <c r="K8765" s="14"/>
      <c r="L8765" s="14"/>
      <c r="M8765" s="14"/>
      <c r="N8765" s="14"/>
      <c r="O8765" s="14"/>
      <c r="P8765" s="14"/>
      <c r="Q8765" s="14"/>
    </row>
    <row r="8766" spans="10:17" x14ac:dyDescent="0.25">
      <c r="J8766" s="14"/>
      <c r="K8766" s="14"/>
      <c r="L8766" s="14"/>
      <c r="M8766" s="14"/>
      <c r="N8766" s="14"/>
      <c r="O8766" s="14"/>
      <c r="P8766" s="14"/>
      <c r="Q8766" s="14"/>
    </row>
    <row r="8767" spans="10:17" x14ac:dyDescent="0.25">
      <c r="J8767" s="14"/>
      <c r="K8767" s="14"/>
      <c r="L8767" s="14"/>
      <c r="M8767" s="14"/>
      <c r="N8767" s="14"/>
      <c r="O8767" s="14"/>
      <c r="P8767" s="14"/>
      <c r="Q8767" s="14"/>
    </row>
    <row r="8768" spans="10:17" x14ac:dyDescent="0.25">
      <c r="J8768" s="14"/>
      <c r="K8768" s="14"/>
      <c r="L8768" s="14"/>
      <c r="M8768" s="14"/>
      <c r="N8768" s="14"/>
      <c r="O8768" s="14"/>
      <c r="P8768" s="14"/>
      <c r="Q8768" s="14"/>
    </row>
    <row r="8769" spans="10:17" x14ac:dyDescent="0.25">
      <c r="J8769" s="14"/>
      <c r="K8769" s="14"/>
      <c r="L8769" s="14"/>
      <c r="M8769" s="14"/>
      <c r="N8769" s="14"/>
      <c r="O8769" s="14"/>
      <c r="P8769" s="14"/>
      <c r="Q8769" s="14"/>
    </row>
    <row r="8770" spans="10:17" x14ac:dyDescent="0.25">
      <c r="J8770" s="14"/>
      <c r="K8770" s="14"/>
      <c r="L8770" s="14"/>
      <c r="M8770" s="14"/>
      <c r="N8770" s="14"/>
      <c r="O8770" s="14"/>
      <c r="P8770" s="14"/>
      <c r="Q8770" s="14"/>
    </row>
    <row r="8771" spans="10:17" x14ac:dyDescent="0.25">
      <c r="J8771" s="14"/>
      <c r="K8771" s="14"/>
      <c r="L8771" s="14"/>
      <c r="M8771" s="14"/>
      <c r="N8771" s="14"/>
      <c r="O8771" s="14"/>
      <c r="P8771" s="14"/>
      <c r="Q8771" s="14"/>
    </row>
    <row r="8772" spans="10:17" x14ac:dyDescent="0.25">
      <c r="J8772" s="14"/>
      <c r="K8772" s="14"/>
      <c r="L8772" s="14"/>
      <c r="M8772" s="14"/>
      <c r="N8772" s="14"/>
      <c r="O8772" s="14"/>
      <c r="P8772" s="14"/>
      <c r="Q8772" s="14"/>
    </row>
    <row r="8773" spans="10:17" x14ac:dyDescent="0.25">
      <c r="J8773" s="14"/>
      <c r="K8773" s="14"/>
      <c r="L8773" s="14"/>
      <c r="M8773" s="14"/>
      <c r="N8773" s="14"/>
      <c r="O8773" s="14"/>
      <c r="P8773" s="14"/>
      <c r="Q8773" s="14"/>
    </row>
    <row r="8774" spans="10:17" x14ac:dyDescent="0.25">
      <c r="J8774" s="14"/>
      <c r="K8774" s="14"/>
      <c r="L8774" s="14"/>
      <c r="M8774" s="14"/>
      <c r="N8774" s="14"/>
      <c r="O8774" s="14"/>
      <c r="P8774" s="14"/>
      <c r="Q8774" s="14"/>
    </row>
    <row r="8775" spans="10:17" x14ac:dyDescent="0.25">
      <c r="J8775" s="14"/>
      <c r="K8775" s="14"/>
      <c r="L8775" s="14"/>
      <c r="M8775" s="14"/>
      <c r="N8775" s="14"/>
      <c r="O8775" s="14"/>
      <c r="P8775" s="14"/>
      <c r="Q8775" s="14"/>
    </row>
    <row r="8776" spans="10:17" x14ac:dyDescent="0.25">
      <c r="J8776" s="14"/>
      <c r="K8776" s="14"/>
      <c r="L8776" s="14"/>
      <c r="M8776" s="14"/>
      <c r="N8776" s="14"/>
      <c r="O8776" s="14"/>
      <c r="P8776" s="14"/>
      <c r="Q8776" s="14"/>
    </row>
    <row r="8777" spans="10:17" x14ac:dyDescent="0.25">
      <c r="J8777" s="14"/>
      <c r="K8777" s="14"/>
      <c r="L8777" s="14"/>
      <c r="M8777" s="14"/>
      <c r="N8777" s="14"/>
      <c r="O8777" s="14"/>
      <c r="P8777" s="14"/>
      <c r="Q8777" s="14"/>
    </row>
    <row r="8778" spans="10:17" x14ac:dyDescent="0.25">
      <c r="J8778" s="14"/>
      <c r="K8778" s="14"/>
      <c r="L8778" s="14"/>
      <c r="M8778" s="14"/>
      <c r="N8778" s="14"/>
      <c r="O8778" s="14"/>
      <c r="P8778" s="14"/>
      <c r="Q8778" s="14"/>
    </row>
    <row r="8779" spans="10:17" x14ac:dyDescent="0.25">
      <c r="J8779" s="14"/>
      <c r="K8779" s="14"/>
      <c r="L8779" s="14"/>
      <c r="M8779" s="14"/>
      <c r="N8779" s="14"/>
      <c r="O8779" s="14"/>
      <c r="P8779" s="14"/>
      <c r="Q8779" s="14"/>
    </row>
    <row r="8780" spans="10:17" x14ac:dyDescent="0.25">
      <c r="J8780" s="14"/>
      <c r="K8780" s="14"/>
      <c r="L8780" s="14"/>
      <c r="M8780" s="14"/>
      <c r="N8780" s="14"/>
      <c r="O8780" s="14"/>
      <c r="P8780" s="14"/>
      <c r="Q8780" s="14"/>
    </row>
    <row r="8781" spans="10:17" x14ac:dyDescent="0.25">
      <c r="J8781" s="14"/>
      <c r="K8781" s="14"/>
      <c r="L8781" s="14"/>
      <c r="M8781" s="14"/>
      <c r="N8781" s="14"/>
      <c r="O8781" s="14"/>
      <c r="P8781" s="14"/>
      <c r="Q8781" s="14"/>
    </row>
    <row r="8782" spans="10:17" x14ac:dyDescent="0.25">
      <c r="J8782" s="14"/>
      <c r="K8782" s="14"/>
      <c r="L8782" s="14"/>
      <c r="M8782" s="14"/>
      <c r="N8782" s="14"/>
      <c r="O8782" s="14"/>
      <c r="P8782" s="14"/>
      <c r="Q8782" s="14"/>
    </row>
    <row r="8783" spans="10:17" x14ac:dyDescent="0.25">
      <c r="J8783" s="14"/>
      <c r="K8783" s="14"/>
      <c r="L8783" s="14"/>
      <c r="M8783" s="14"/>
      <c r="N8783" s="14"/>
      <c r="O8783" s="14"/>
      <c r="P8783" s="14"/>
      <c r="Q8783" s="14"/>
    </row>
    <row r="8784" spans="10:17" x14ac:dyDescent="0.25">
      <c r="J8784" s="14"/>
      <c r="K8784" s="14"/>
      <c r="L8784" s="14"/>
      <c r="M8784" s="14"/>
      <c r="N8784" s="14"/>
      <c r="O8784" s="14"/>
      <c r="P8784" s="14"/>
      <c r="Q8784" s="14"/>
    </row>
    <row r="8785" spans="10:17" x14ac:dyDescent="0.25">
      <c r="J8785" s="14"/>
      <c r="K8785" s="14"/>
      <c r="L8785" s="14"/>
      <c r="M8785" s="14"/>
      <c r="N8785" s="14"/>
      <c r="O8785" s="14"/>
      <c r="P8785" s="14"/>
      <c r="Q8785" s="14"/>
    </row>
    <row r="8786" spans="10:17" x14ac:dyDescent="0.25">
      <c r="J8786" s="14"/>
      <c r="K8786" s="14"/>
      <c r="L8786" s="14"/>
      <c r="M8786" s="14"/>
      <c r="N8786" s="14"/>
      <c r="O8786" s="14"/>
      <c r="P8786" s="14"/>
      <c r="Q8786" s="14"/>
    </row>
    <row r="8787" spans="10:17" x14ac:dyDescent="0.25">
      <c r="J8787" s="14"/>
      <c r="K8787" s="14"/>
      <c r="L8787" s="14"/>
      <c r="M8787" s="14"/>
      <c r="N8787" s="14"/>
      <c r="O8787" s="14"/>
      <c r="P8787" s="14"/>
      <c r="Q8787" s="14"/>
    </row>
    <row r="8788" spans="10:17" x14ac:dyDescent="0.25">
      <c r="J8788" s="14"/>
      <c r="K8788" s="14"/>
      <c r="L8788" s="14"/>
      <c r="M8788" s="14"/>
      <c r="N8788" s="14"/>
      <c r="O8788" s="14"/>
      <c r="P8788" s="14"/>
      <c r="Q8788" s="14"/>
    </row>
    <row r="8789" spans="10:17" x14ac:dyDescent="0.25">
      <c r="J8789" s="14"/>
      <c r="K8789" s="14"/>
      <c r="L8789" s="14"/>
      <c r="M8789" s="14"/>
      <c r="N8789" s="14"/>
      <c r="O8789" s="14"/>
      <c r="P8789" s="14"/>
      <c r="Q8789" s="14"/>
    </row>
    <row r="8790" spans="10:17" x14ac:dyDescent="0.25">
      <c r="J8790" s="14"/>
      <c r="K8790" s="14"/>
      <c r="L8790" s="14"/>
      <c r="M8790" s="14"/>
      <c r="N8790" s="14"/>
      <c r="O8790" s="14"/>
      <c r="P8790" s="14"/>
      <c r="Q8790" s="14"/>
    </row>
    <row r="8791" spans="10:17" x14ac:dyDescent="0.25">
      <c r="J8791" s="14"/>
      <c r="K8791" s="14"/>
      <c r="L8791" s="14"/>
      <c r="M8791" s="14"/>
      <c r="N8791" s="14"/>
      <c r="O8791" s="14"/>
      <c r="P8791" s="14"/>
      <c r="Q8791" s="14"/>
    </row>
    <row r="8792" spans="10:17" x14ac:dyDescent="0.25">
      <c r="J8792" s="14"/>
      <c r="K8792" s="14"/>
      <c r="L8792" s="14"/>
      <c r="M8792" s="14"/>
      <c r="N8792" s="14"/>
      <c r="O8792" s="14"/>
      <c r="P8792" s="14"/>
      <c r="Q8792" s="14"/>
    </row>
    <row r="8793" spans="10:17" x14ac:dyDescent="0.25">
      <c r="J8793" s="14"/>
      <c r="K8793" s="14"/>
      <c r="L8793" s="14"/>
      <c r="M8793" s="14"/>
      <c r="N8793" s="14"/>
      <c r="O8793" s="14"/>
      <c r="P8793" s="14"/>
      <c r="Q8793" s="14"/>
    </row>
    <row r="8794" spans="10:17" x14ac:dyDescent="0.25">
      <c r="J8794" s="14"/>
      <c r="K8794" s="14"/>
      <c r="L8794" s="14"/>
      <c r="M8794" s="14"/>
      <c r="N8794" s="14"/>
      <c r="O8794" s="14"/>
      <c r="P8794" s="14"/>
      <c r="Q8794" s="14"/>
    </row>
    <row r="8795" spans="10:17" x14ac:dyDescent="0.25">
      <c r="J8795" s="14"/>
      <c r="K8795" s="14"/>
      <c r="L8795" s="14"/>
      <c r="M8795" s="14"/>
      <c r="N8795" s="14"/>
      <c r="O8795" s="14"/>
      <c r="P8795" s="14"/>
      <c r="Q8795" s="14"/>
    </row>
    <row r="8796" spans="10:17" x14ac:dyDescent="0.25">
      <c r="J8796" s="14"/>
      <c r="K8796" s="14"/>
      <c r="L8796" s="14"/>
      <c r="M8796" s="14"/>
      <c r="N8796" s="14"/>
      <c r="O8796" s="14"/>
      <c r="P8796" s="14"/>
      <c r="Q8796" s="14"/>
    </row>
    <row r="8797" spans="10:17" x14ac:dyDescent="0.25">
      <c r="J8797" s="14"/>
      <c r="K8797" s="14"/>
      <c r="L8797" s="14"/>
      <c r="M8797" s="14"/>
      <c r="N8797" s="14"/>
      <c r="O8797" s="14"/>
      <c r="P8797" s="14"/>
      <c r="Q8797" s="14"/>
    </row>
    <row r="8798" spans="10:17" x14ac:dyDescent="0.25">
      <c r="J8798" s="14"/>
      <c r="K8798" s="14"/>
      <c r="L8798" s="14"/>
      <c r="M8798" s="14"/>
      <c r="N8798" s="14"/>
      <c r="O8798" s="14"/>
      <c r="P8798" s="14"/>
      <c r="Q8798" s="14"/>
    </row>
    <row r="8799" spans="10:17" x14ac:dyDescent="0.25">
      <c r="J8799" s="14"/>
      <c r="K8799" s="14"/>
      <c r="L8799" s="14"/>
      <c r="M8799" s="14"/>
      <c r="N8799" s="14"/>
      <c r="O8799" s="14"/>
      <c r="P8799" s="14"/>
      <c r="Q8799" s="14"/>
    </row>
    <row r="8800" spans="10:17" x14ac:dyDescent="0.25">
      <c r="J8800" s="14"/>
      <c r="K8800" s="14"/>
      <c r="L8800" s="14"/>
      <c r="M8800" s="14"/>
      <c r="N8800" s="14"/>
      <c r="O8800" s="14"/>
      <c r="P8800" s="14"/>
      <c r="Q8800" s="14"/>
    </row>
    <row r="8801" spans="10:17" x14ac:dyDescent="0.25">
      <c r="J8801" s="14"/>
      <c r="K8801" s="14"/>
      <c r="L8801" s="14"/>
      <c r="M8801" s="14"/>
      <c r="N8801" s="14"/>
      <c r="O8801" s="14"/>
      <c r="P8801" s="14"/>
      <c r="Q8801" s="14"/>
    </row>
    <row r="8802" spans="10:17" x14ac:dyDescent="0.25">
      <c r="J8802" s="14"/>
      <c r="K8802" s="14"/>
      <c r="L8802" s="14"/>
      <c r="M8802" s="14"/>
      <c r="N8802" s="14"/>
      <c r="O8802" s="14"/>
      <c r="P8802" s="14"/>
      <c r="Q8802" s="14"/>
    </row>
    <row r="8803" spans="10:17" x14ac:dyDescent="0.25">
      <c r="J8803" s="14"/>
      <c r="K8803" s="14"/>
      <c r="L8803" s="14"/>
      <c r="M8803" s="14"/>
      <c r="N8803" s="14"/>
      <c r="O8803" s="14"/>
      <c r="P8803" s="14"/>
      <c r="Q8803" s="14"/>
    </row>
    <row r="8804" spans="10:17" x14ac:dyDescent="0.25">
      <c r="J8804" s="14"/>
      <c r="K8804" s="14"/>
      <c r="L8804" s="14"/>
      <c r="M8804" s="14"/>
      <c r="N8804" s="14"/>
      <c r="O8804" s="14"/>
      <c r="P8804" s="14"/>
      <c r="Q8804" s="14"/>
    </row>
    <row r="8805" spans="10:17" x14ac:dyDescent="0.25">
      <c r="J8805" s="14"/>
      <c r="K8805" s="14"/>
      <c r="L8805" s="14"/>
      <c r="M8805" s="14"/>
      <c r="N8805" s="14"/>
      <c r="O8805" s="14"/>
      <c r="P8805" s="14"/>
      <c r="Q8805" s="14"/>
    </row>
    <row r="8806" spans="10:17" x14ac:dyDescent="0.25">
      <c r="J8806" s="14"/>
      <c r="K8806" s="14"/>
      <c r="L8806" s="14"/>
      <c r="M8806" s="14"/>
      <c r="N8806" s="14"/>
      <c r="O8806" s="14"/>
      <c r="P8806" s="14"/>
      <c r="Q8806" s="14"/>
    </row>
    <row r="8807" spans="10:17" x14ac:dyDescent="0.25">
      <c r="J8807" s="14"/>
      <c r="K8807" s="14"/>
      <c r="L8807" s="14"/>
      <c r="M8807" s="14"/>
      <c r="N8807" s="14"/>
      <c r="O8807" s="14"/>
      <c r="P8807" s="14"/>
      <c r="Q8807" s="14"/>
    </row>
    <row r="8808" spans="10:17" x14ac:dyDescent="0.25">
      <c r="J8808" s="14"/>
      <c r="K8808" s="14"/>
      <c r="L8808" s="14"/>
      <c r="M8808" s="14"/>
      <c r="N8808" s="14"/>
      <c r="O8808" s="14"/>
      <c r="P8808" s="14"/>
      <c r="Q8808" s="14"/>
    </row>
    <row r="8809" spans="10:17" x14ac:dyDescent="0.25">
      <c r="J8809" s="14"/>
      <c r="K8809" s="14"/>
      <c r="L8809" s="14"/>
      <c r="M8809" s="14"/>
      <c r="N8809" s="14"/>
      <c r="O8809" s="14"/>
      <c r="P8809" s="14"/>
      <c r="Q8809" s="14"/>
    </row>
    <row r="8810" spans="10:17" x14ac:dyDescent="0.25">
      <c r="J8810" s="14"/>
      <c r="K8810" s="14"/>
      <c r="L8810" s="14"/>
      <c r="M8810" s="14"/>
      <c r="N8810" s="14"/>
      <c r="O8810" s="14"/>
      <c r="P8810" s="14"/>
      <c r="Q8810" s="14"/>
    </row>
    <row r="8811" spans="10:17" x14ac:dyDescent="0.25">
      <c r="J8811" s="14"/>
      <c r="K8811" s="14"/>
      <c r="L8811" s="14"/>
      <c r="M8811" s="14"/>
      <c r="N8811" s="14"/>
      <c r="O8811" s="14"/>
      <c r="P8811" s="14"/>
      <c r="Q8811" s="14"/>
    </row>
    <row r="8812" spans="10:17" x14ac:dyDescent="0.25">
      <c r="J8812" s="14"/>
      <c r="K8812" s="14"/>
      <c r="L8812" s="14"/>
      <c r="M8812" s="14"/>
      <c r="N8812" s="14"/>
      <c r="O8812" s="14"/>
      <c r="P8812" s="14"/>
      <c r="Q8812" s="14"/>
    </row>
    <row r="8813" spans="10:17" x14ac:dyDescent="0.25">
      <c r="J8813" s="14"/>
      <c r="K8813" s="14"/>
      <c r="L8813" s="14"/>
      <c r="M8813" s="14"/>
      <c r="N8813" s="14"/>
      <c r="O8813" s="14"/>
      <c r="P8813" s="14"/>
      <c r="Q8813" s="14"/>
    </row>
    <row r="8814" spans="10:17" x14ac:dyDescent="0.25">
      <c r="J8814" s="14"/>
      <c r="K8814" s="14"/>
      <c r="L8814" s="14"/>
      <c r="M8814" s="14"/>
      <c r="N8814" s="14"/>
      <c r="O8814" s="14"/>
      <c r="P8814" s="14"/>
      <c r="Q8814" s="14"/>
    </row>
    <row r="8815" spans="10:17" x14ac:dyDescent="0.25">
      <c r="J8815" s="14"/>
      <c r="K8815" s="14"/>
      <c r="L8815" s="14"/>
      <c r="M8815" s="14"/>
      <c r="N8815" s="14"/>
      <c r="O8815" s="14"/>
      <c r="P8815" s="14"/>
      <c r="Q8815" s="14"/>
    </row>
    <row r="8816" spans="10:17" x14ac:dyDescent="0.25">
      <c r="J8816" s="14"/>
      <c r="K8816" s="14"/>
      <c r="L8816" s="14"/>
      <c r="M8816" s="14"/>
      <c r="N8816" s="14"/>
      <c r="O8816" s="14"/>
      <c r="P8816" s="14"/>
      <c r="Q8816" s="14"/>
    </row>
    <row r="8817" spans="10:17" x14ac:dyDescent="0.25">
      <c r="J8817" s="14"/>
      <c r="K8817" s="14"/>
      <c r="L8817" s="14"/>
      <c r="M8817" s="14"/>
      <c r="N8817" s="14"/>
      <c r="O8817" s="14"/>
      <c r="P8817" s="14"/>
      <c r="Q8817" s="14"/>
    </row>
    <row r="8818" spans="10:17" x14ac:dyDescent="0.25">
      <c r="J8818" s="14"/>
      <c r="K8818" s="14"/>
      <c r="L8818" s="14"/>
      <c r="M8818" s="14"/>
      <c r="N8818" s="14"/>
      <c r="O8818" s="14"/>
      <c r="P8818" s="14"/>
      <c r="Q8818" s="14"/>
    </row>
    <row r="8819" spans="10:17" x14ac:dyDescent="0.25">
      <c r="J8819" s="14"/>
      <c r="K8819" s="14"/>
      <c r="L8819" s="14"/>
      <c r="M8819" s="14"/>
      <c r="N8819" s="14"/>
      <c r="O8819" s="14"/>
      <c r="P8819" s="14"/>
      <c r="Q8819" s="14"/>
    </row>
    <row r="8820" spans="10:17" x14ac:dyDescent="0.25">
      <c r="J8820" s="14"/>
      <c r="K8820" s="14"/>
      <c r="L8820" s="14"/>
      <c r="M8820" s="14"/>
      <c r="N8820" s="14"/>
      <c r="O8820" s="14"/>
      <c r="P8820" s="14"/>
      <c r="Q8820" s="14"/>
    </row>
    <row r="8821" spans="10:17" x14ac:dyDescent="0.25">
      <c r="J8821" s="14"/>
      <c r="K8821" s="14"/>
      <c r="L8821" s="14"/>
      <c r="M8821" s="14"/>
      <c r="N8821" s="14"/>
      <c r="O8821" s="14"/>
      <c r="P8821" s="14"/>
      <c r="Q8821" s="14"/>
    </row>
    <row r="8822" spans="10:17" x14ac:dyDescent="0.25">
      <c r="J8822" s="14"/>
      <c r="K8822" s="14"/>
      <c r="L8822" s="14"/>
      <c r="M8822" s="14"/>
      <c r="N8822" s="14"/>
      <c r="O8822" s="14"/>
      <c r="P8822" s="14"/>
      <c r="Q8822" s="14"/>
    </row>
    <row r="8823" spans="10:17" x14ac:dyDescent="0.25">
      <c r="J8823" s="14"/>
      <c r="K8823" s="14"/>
      <c r="L8823" s="14"/>
      <c r="M8823" s="14"/>
      <c r="N8823" s="14"/>
      <c r="O8823" s="14"/>
      <c r="P8823" s="14"/>
      <c r="Q8823" s="14"/>
    </row>
    <row r="8824" spans="10:17" x14ac:dyDescent="0.25">
      <c r="J8824" s="14"/>
      <c r="K8824" s="14"/>
      <c r="L8824" s="14"/>
      <c r="M8824" s="14"/>
      <c r="N8824" s="14"/>
      <c r="O8824" s="14"/>
      <c r="P8824" s="14"/>
      <c r="Q8824" s="14"/>
    </row>
    <row r="8825" spans="10:17" x14ac:dyDescent="0.25">
      <c r="J8825" s="14"/>
      <c r="K8825" s="14"/>
      <c r="L8825" s="14"/>
      <c r="M8825" s="14"/>
      <c r="N8825" s="14"/>
      <c r="O8825" s="14"/>
      <c r="P8825" s="14"/>
      <c r="Q8825" s="14"/>
    </row>
    <row r="8826" spans="10:17" x14ac:dyDescent="0.25">
      <c r="J8826" s="14"/>
      <c r="K8826" s="14"/>
      <c r="L8826" s="14"/>
      <c r="M8826" s="14"/>
      <c r="N8826" s="14"/>
      <c r="O8826" s="14"/>
      <c r="P8826" s="14"/>
      <c r="Q8826" s="14"/>
    </row>
    <row r="8827" spans="10:17" x14ac:dyDescent="0.25">
      <c r="J8827" s="14"/>
      <c r="K8827" s="14"/>
      <c r="L8827" s="14"/>
      <c r="M8827" s="14"/>
      <c r="N8827" s="14"/>
      <c r="O8827" s="14"/>
      <c r="P8827" s="14"/>
      <c r="Q8827" s="14"/>
    </row>
    <row r="8828" spans="10:17" x14ac:dyDescent="0.25">
      <c r="J8828" s="14"/>
      <c r="K8828" s="14"/>
      <c r="L8828" s="14"/>
      <c r="M8828" s="14"/>
      <c r="N8828" s="14"/>
      <c r="O8828" s="14"/>
      <c r="P8828" s="14"/>
      <c r="Q8828" s="14"/>
    </row>
    <row r="8829" spans="10:17" x14ac:dyDescent="0.25">
      <c r="J8829" s="14"/>
      <c r="K8829" s="14"/>
      <c r="L8829" s="14"/>
      <c r="M8829" s="14"/>
      <c r="N8829" s="14"/>
      <c r="O8829" s="14"/>
      <c r="P8829" s="14"/>
      <c r="Q8829" s="14"/>
    </row>
    <row r="8830" spans="10:17" x14ac:dyDescent="0.25">
      <c r="J8830" s="14"/>
      <c r="K8830" s="14"/>
      <c r="L8830" s="14"/>
      <c r="M8830" s="14"/>
      <c r="N8830" s="14"/>
      <c r="O8830" s="14"/>
      <c r="P8830" s="14"/>
      <c r="Q8830" s="14"/>
    </row>
    <row r="8831" spans="10:17" x14ac:dyDescent="0.25">
      <c r="J8831" s="14"/>
      <c r="K8831" s="14"/>
      <c r="L8831" s="14"/>
      <c r="M8831" s="14"/>
      <c r="N8831" s="14"/>
      <c r="O8831" s="14"/>
      <c r="P8831" s="14"/>
      <c r="Q8831" s="14"/>
    </row>
    <row r="8832" spans="10:17" x14ac:dyDescent="0.25">
      <c r="J8832" s="14"/>
      <c r="K8832" s="14"/>
      <c r="L8832" s="14"/>
      <c r="M8832" s="14"/>
      <c r="N8832" s="14"/>
      <c r="O8832" s="14"/>
      <c r="P8832" s="14"/>
      <c r="Q8832" s="14"/>
    </row>
    <row r="8833" spans="10:17" x14ac:dyDescent="0.25">
      <c r="J8833" s="14"/>
      <c r="K8833" s="14"/>
      <c r="L8833" s="14"/>
      <c r="M8833" s="14"/>
      <c r="N8833" s="14"/>
      <c r="O8833" s="14"/>
      <c r="P8833" s="14"/>
      <c r="Q8833" s="14"/>
    </row>
    <row r="8834" spans="10:17" x14ac:dyDescent="0.25">
      <c r="J8834" s="14"/>
      <c r="K8834" s="14"/>
      <c r="L8834" s="14"/>
      <c r="M8834" s="14"/>
      <c r="N8834" s="14"/>
      <c r="O8834" s="14"/>
      <c r="P8834" s="14"/>
      <c r="Q8834" s="14"/>
    </row>
    <row r="8835" spans="10:17" x14ac:dyDescent="0.25">
      <c r="J8835" s="14"/>
      <c r="K8835" s="14"/>
      <c r="L8835" s="14"/>
      <c r="M8835" s="14"/>
      <c r="N8835" s="14"/>
      <c r="O8835" s="14"/>
      <c r="P8835" s="14"/>
      <c r="Q8835" s="14"/>
    </row>
    <row r="8836" spans="10:17" x14ac:dyDescent="0.25">
      <c r="J8836" s="14"/>
      <c r="K8836" s="14"/>
      <c r="L8836" s="14"/>
      <c r="M8836" s="14"/>
      <c r="N8836" s="14"/>
      <c r="O8836" s="14"/>
      <c r="P8836" s="14"/>
      <c r="Q8836" s="14"/>
    </row>
    <row r="8837" spans="10:17" x14ac:dyDescent="0.25">
      <c r="J8837" s="14"/>
      <c r="K8837" s="14"/>
      <c r="L8837" s="14"/>
      <c r="M8837" s="14"/>
      <c r="N8837" s="14"/>
      <c r="O8837" s="14"/>
      <c r="P8837" s="14"/>
      <c r="Q8837" s="14"/>
    </row>
    <row r="8838" spans="10:17" x14ac:dyDescent="0.25">
      <c r="J8838" s="14"/>
      <c r="K8838" s="14"/>
      <c r="L8838" s="14"/>
      <c r="M8838" s="14"/>
      <c r="N8838" s="14"/>
      <c r="O8838" s="14"/>
      <c r="P8838" s="14"/>
      <c r="Q8838" s="14"/>
    </row>
    <row r="8839" spans="10:17" x14ac:dyDescent="0.25">
      <c r="J8839" s="14"/>
      <c r="K8839" s="14"/>
      <c r="L8839" s="14"/>
      <c r="M8839" s="14"/>
      <c r="N8839" s="14"/>
      <c r="O8839" s="14"/>
      <c r="P8839" s="14"/>
      <c r="Q8839" s="14"/>
    </row>
    <row r="8840" spans="10:17" x14ac:dyDescent="0.25">
      <c r="J8840" s="14"/>
      <c r="K8840" s="14"/>
      <c r="L8840" s="14"/>
      <c r="M8840" s="14"/>
      <c r="N8840" s="14"/>
      <c r="O8840" s="14"/>
      <c r="P8840" s="14"/>
      <c r="Q8840" s="14"/>
    </row>
    <row r="8841" spans="10:17" x14ac:dyDescent="0.25">
      <c r="J8841" s="14"/>
      <c r="K8841" s="14"/>
      <c r="L8841" s="14"/>
      <c r="M8841" s="14"/>
      <c r="N8841" s="14"/>
      <c r="O8841" s="14"/>
      <c r="P8841" s="14"/>
      <c r="Q8841" s="14"/>
    </row>
    <row r="8842" spans="10:17" x14ac:dyDescent="0.25">
      <c r="J8842" s="14"/>
      <c r="K8842" s="14"/>
      <c r="L8842" s="14"/>
      <c r="M8842" s="14"/>
      <c r="N8842" s="14"/>
      <c r="O8842" s="14"/>
      <c r="P8842" s="14"/>
      <c r="Q8842" s="14"/>
    </row>
    <row r="8843" spans="10:17" x14ac:dyDescent="0.25">
      <c r="J8843" s="14"/>
      <c r="K8843" s="14"/>
      <c r="L8843" s="14"/>
      <c r="M8843" s="14"/>
      <c r="N8843" s="14"/>
      <c r="O8843" s="14"/>
      <c r="P8843" s="14"/>
      <c r="Q8843" s="14"/>
    </row>
    <row r="8844" spans="10:17" x14ac:dyDescent="0.25">
      <c r="J8844" s="14"/>
      <c r="K8844" s="14"/>
      <c r="L8844" s="14"/>
      <c r="M8844" s="14"/>
      <c r="N8844" s="14"/>
      <c r="O8844" s="14"/>
      <c r="P8844" s="14"/>
      <c r="Q8844" s="14"/>
    </row>
    <row r="8845" spans="10:17" x14ac:dyDescent="0.25">
      <c r="J8845" s="14"/>
      <c r="K8845" s="14"/>
      <c r="L8845" s="14"/>
      <c r="M8845" s="14"/>
      <c r="N8845" s="14"/>
      <c r="O8845" s="14"/>
      <c r="P8845" s="14"/>
      <c r="Q8845" s="14"/>
    </row>
    <row r="8846" spans="10:17" x14ac:dyDescent="0.25">
      <c r="J8846" s="14"/>
      <c r="K8846" s="14"/>
      <c r="L8846" s="14"/>
      <c r="M8846" s="14"/>
      <c r="N8846" s="14"/>
      <c r="O8846" s="14"/>
      <c r="P8846" s="14"/>
      <c r="Q8846" s="14"/>
    </row>
    <row r="8847" spans="10:17" x14ac:dyDescent="0.25">
      <c r="J8847" s="14"/>
      <c r="K8847" s="14"/>
      <c r="L8847" s="14"/>
      <c r="M8847" s="14"/>
      <c r="N8847" s="14"/>
      <c r="O8847" s="14"/>
      <c r="P8847" s="14"/>
      <c r="Q8847" s="14"/>
    </row>
    <row r="8848" spans="10:17" x14ac:dyDescent="0.25">
      <c r="J8848" s="14"/>
      <c r="K8848" s="14"/>
      <c r="L8848" s="14"/>
      <c r="M8848" s="14"/>
      <c r="N8848" s="14"/>
      <c r="O8848" s="14"/>
      <c r="P8848" s="14"/>
      <c r="Q8848" s="14"/>
    </row>
    <row r="8849" spans="10:17" x14ac:dyDescent="0.25">
      <c r="J8849" s="14"/>
      <c r="K8849" s="14"/>
      <c r="L8849" s="14"/>
      <c r="M8849" s="14"/>
      <c r="N8849" s="14"/>
      <c r="O8849" s="14"/>
      <c r="P8849" s="14"/>
      <c r="Q8849" s="14"/>
    </row>
    <row r="8850" spans="10:17" x14ac:dyDescent="0.25">
      <c r="J8850" s="14"/>
      <c r="K8850" s="14"/>
      <c r="L8850" s="14"/>
      <c r="M8850" s="14"/>
      <c r="N8850" s="14"/>
      <c r="O8850" s="14"/>
      <c r="P8850" s="14"/>
      <c r="Q8850" s="14"/>
    </row>
    <row r="8851" spans="10:17" x14ac:dyDescent="0.25">
      <c r="J8851" s="14"/>
      <c r="K8851" s="14"/>
      <c r="L8851" s="14"/>
      <c r="M8851" s="14"/>
      <c r="N8851" s="14"/>
      <c r="O8851" s="14"/>
      <c r="P8851" s="14"/>
      <c r="Q8851" s="14"/>
    </row>
    <row r="8852" spans="10:17" x14ac:dyDescent="0.25">
      <c r="J8852" s="14"/>
      <c r="K8852" s="14"/>
      <c r="L8852" s="14"/>
      <c r="M8852" s="14"/>
      <c r="N8852" s="14"/>
      <c r="O8852" s="14"/>
      <c r="P8852" s="14"/>
      <c r="Q8852" s="14"/>
    </row>
    <row r="8853" spans="10:17" x14ac:dyDescent="0.25">
      <c r="J8853" s="14"/>
      <c r="K8853" s="14"/>
      <c r="L8853" s="14"/>
      <c r="M8853" s="14"/>
      <c r="N8853" s="14"/>
      <c r="O8853" s="14"/>
      <c r="P8853" s="14"/>
      <c r="Q8853" s="14"/>
    </row>
    <row r="8854" spans="10:17" x14ac:dyDescent="0.25">
      <c r="J8854" s="14"/>
      <c r="K8854" s="14"/>
      <c r="L8854" s="14"/>
      <c r="M8854" s="14"/>
      <c r="N8854" s="14"/>
      <c r="O8854" s="14"/>
      <c r="P8854" s="14"/>
      <c r="Q8854" s="14"/>
    </row>
    <row r="8855" spans="10:17" x14ac:dyDescent="0.25">
      <c r="J8855" s="14"/>
      <c r="K8855" s="14"/>
      <c r="L8855" s="14"/>
      <c r="M8855" s="14"/>
      <c r="N8855" s="14"/>
      <c r="O8855" s="14"/>
      <c r="P8855" s="14"/>
      <c r="Q8855" s="14"/>
    </row>
    <row r="8856" spans="10:17" x14ac:dyDescent="0.25">
      <c r="J8856" s="14"/>
      <c r="K8856" s="14"/>
      <c r="L8856" s="14"/>
      <c r="M8856" s="14"/>
      <c r="N8856" s="14"/>
      <c r="O8856" s="14"/>
      <c r="P8856" s="14"/>
      <c r="Q8856" s="14"/>
    </row>
    <row r="8857" spans="10:17" x14ac:dyDescent="0.25">
      <c r="J8857" s="14"/>
      <c r="K8857" s="14"/>
      <c r="L8857" s="14"/>
      <c r="M8857" s="14"/>
      <c r="N8857" s="14"/>
      <c r="O8857" s="14"/>
      <c r="P8857" s="14"/>
      <c r="Q8857" s="14"/>
    </row>
    <row r="8858" spans="10:17" x14ac:dyDescent="0.25">
      <c r="J8858" s="14"/>
      <c r="K8858" s="14"/>
      <c r="L8858" s="14"/>
      <c r="M8858" s="14"/>
      <c r="N8858" s="14"/>
      <c r="O8858" s="14"/>
      <c r="P8858" s="14"/>
      <c r="Q8858" s="14"/>
    </row>
    <row r="8859" spans="10:17" x14ac:dyDescent="0.25">
      <c r="J8859" s="14"/>
      <c r="K8859" s="14"/>
      <c r="L8859" s="14"/>
      <c r="M8859" s="14"/>
      <c r="N8859" s="14"/>
      <c r="O8859" s="14"/>
      <c r="P8859" s="14"/>
      <c r="Q8859" s="14"/>
    </row>
    <row r="8860" spans="10:17" x14ac:dyDescent="0.25">
      <c r="J8860" s="14"/>
      <c r="K8860" s="14"/>
      <c r="L8860" s="14"/>
      <c r="M8860" s="14"/>
      <c r="N8860" s="14"/>
      <c r="O8860" s="14"/>
      <c r="P8860" s="14"/>
      <c r="Q8860" s="14"/>
    </row>
    <row r="8861" spans="10:17" x14ac:dyDescent="0.25">
      <c r="J8861" s="14"/>
      <c r="K8861" s="14"/>
      <c r="L8861" s="14"/>
      <c r="M8861" s="14"/>
      <c r="N8861" s="14"/>
      <c r="O8861" s="14"/>
      <c r="P8861" s="14"/>
      <c r="Q8861" s="14"/>
    </row>
    <row r="8862" spans="10:17" x14ac:dyDescent="0.25">
      <c r="J8862" s="14"/>
      <c r="K8862" s="14"/>
      <c r="L8862" s="14"/>
      <c r="M8862" s="14"/>
      <c r="N8862" s="14"/>
      <c r="O8862" s="14"/>
      <c r="P8862" s="14"/>
      <c r="Q8862" s="14"/>
    </row>
    <row r="8863" spans="10:17" x14ac:dyDescent="0.25">
      <c r="J8863" s="14"/>
      <c r="K8863" s="14"/>
      <c r="L8863" s="14"/>
      <c r="M8863" s="14"/>
      <c r="N8863" s="14"/>
      <c r="O8863" s="14"/>
      <c r="P8863" s="14"/>
      <c r="Q8863" s="14"/>
    </row>
    <row r="8864" spans="10:17" x14ac:dyDescent="0.25">
      <c r="J8864" s="14"/>
      <c r="K8864" s="14"/>
      <c r="L8864" s="14"/>
      <c r="M8864" s="14"/>
      <c r="N8864" s="14"/>
      <c r="O8864" s="14"/>
      <c r="P8864" s="14"/>
      <c r="Q8864" s="14"/>
    </row>
    <row r="8865" spans="10:17" x14ac:dyDescent="0.25">
      <c r="J8865" s="14"/>
      <c r="K8865" s="14"/>
      <c r="L8865" s="14"/>
      <c r="M8865" s="14"/>
      <c r="N8865" s="14"/>
      <c r="O8865" s="14"/>
      <c r="P8865" s="14"/>
      <c r="Q8865" s="14"/>
    </row>
    <row r="8866" spans="10:17" x14ac:dyDescent="0.25">
      <c r="J8866" s="14"/>
      <c r="K8866" s="14"/>
      <c r="L8866" s="14"/>
      <c r="M8866" s="14"/>
      <c r="N8866" s="14"/>
      <c r="O8866" s="14"/>
      <c r="P8866" s="14"/>
      <c r="Q8866" s="14"/>
    </row>
    <row r="8867" spans="10:17" x14ac:dyDescent="0.25">
      <c r="J8867" s="14"/>
      <c r="K8867" s="14"/>
      <c r="L8867" s="14"/>
      <c r="M8867" s="14"/>
      <c r="N8867" s="14"/>
      <c r="O8867" s="14"/>
      <c r="P8867" s="14"/>
      <c r="Q8867" s="14"/>
    </row>
    <row r="8868" spans="10:17" x14ac:dyDescent="0.25">
      <c r="J8868" s="14"/>
      <c r="K8868" s="14"/>
      <c r="L8868" s="14"/>
      <c r="M8868" s="14"/>
      <c r="N8868" s="14"/>
      <c r="O8868" s="14"/>
      <c r="P8868" s="14"/>
      <c r="Q8868" s="14"/>
    </row>
    <row r="8869" spans="10:17" x14ac:dyDescent="0.25">
      <c r="J8869" s="14"/>
      <c r="K8869" s="14"/>
      <c r="L8869" s="14"/>
      <c r="M8869" s="14"/>
      <c r="N8869" s="14"/>
      <c r="O8869" s="14"/>
      <c r="P8869" s="14"/>
      <c r="Q8869" s="14"/>
    </row>
    <row r="8870" spans="10:17" x14ac:dyDescent="0.25">
      <c r="J8870" s="14"/>
      <c r="K8870" s="14"/>
      <c r="L8870" s="14"/>
      <c r="M8870" s="14"/>
      <c r="N8870" s="14"/>
      <c r="O8870" s="14"/>
      <c r="P8870" s="14"/>
      <c r="Q8870" s="14"/>
    </row>
    <row r="8871" spans="10:17" x14ac:dyDescent="0.25">
      <c r="J8871" s="14"/>
      <c r="K8871" s="14"/>
      <c r="L8871" s="14"/>
      <c r="M8871" s="14"/>
      <c r="N8871" s="14"/>
      <c r="O8871" s="14"/>
      <c r="P8871" s="14"/>
      <c r="Q8871" s="14"/>
    </row>
    <row r="8872" spans="10:17" x14ac:dyDescent="0.25">
      <c r="J8872" s="14"/>
      <c r="K8872" s="14"/>
      <c r="L8872" s="14"/>
      <c r="M8872" s="14"/>
      <c r="N8872" s="14"/>
      <c r="O8872" s="14"/>
      <c r="P8872" s="14"/>
      <c r="Q8872" s="14"/>
    </row>
    <row r="8873" spans="10:17" x14ac:dyDescent="0.25">
      <c r="J8873" s="14"/>
      <c r="K8873" s="14"/>
      <c r="L8873" s="14"/>
      <c r="M8873" s="14"/>
      <c r="N8873" s="14"/>
      <c r="O8873" s="14"/>
      <c r="P8873" s="14"/>
      <c r="Q8873" s="14"/>
    </row>
    <row r="8874" spans="10:17" x14ac:dyDescent="0.25">
      <c r="J8874" s="14"/>
      <c r="K8874" s="14"/>
      <c r="L8874" s="14"/>
      <c r="M8874" s="14"/>
      <c r="N8874" s="14"/>
      <c r="O8874" s="14"/>
      <c r="P8874" s="14"/>
      <c r="Q8874" s="14"/>
    </row>
    <row r="8875" spans="10:17" x14ac:dyDescent="0.25">
      <c r="J8875" s="14"/>
      <c r="K8875" s="14"/>
      <c r="L8875" s="14"/>
      <c r="M8875" s="14"/>
      <c r="N8875" s="14"/>
      <c r="O8875" s="14"/>
      <c r="P8875" s="14"/>
      <c r="Q8875" s="14"/>
    </row>
    <row r="8876" spans="10:17" x14ac:dyDescent="0.25">
      <c r="J8876" s="14"/>
      <c r="K8876" s="14"/>
      <c r="L8876" s="14"/>
      <c r="M8876" s="14"/>
      <c r="N8876" s="14"/>
      <c r="O8876" s="14"/>
      <c r="P8876" s="14"/>
      <c r="Q8876" s="14"/>
    </row>
    <row r="8877" spans="10:17" x14ac:dyDescent="0.25">
      <c r="J8877" s="14"/>
      <c r="K8877" s="14"/>
      <c r="L8877" s="14"/>
      <c r="M8877" s="14"/>
      <c r="N8877" s="14"/>
      <c r="O8877" s="14"/>
      <c r="P8877" s="14"/>
      <c r="Q8877" s="14"/>
    </row>
    <row r="8878" spans="10:17" x14ac:dyDescent="0.25">
      <c r="J8878" s="14"/>
      <c r="K8878" s="14"/>
      <c r="L8878" s="14"/>
      <c r="M8878" s="14"/>
      <c r="N8878" s="14"/>
      <c r="O8878" s="14"/>
      <c r="P8878" s="14"/>
      <c r="Q8878" s="14"/>
    </row>
    <row r="8879" spans="10:17" x14ac:dyDescent="0.25">
      <c r="J8879" s="14"/>
      <c r="K8879" s="14"/>
      <c r="L8879" s="14"/>
      <c r="M8879" s="14"/>
      <c r="N8879" s="14"/>
      <c r="O8879" s="14"/>
      <c r="P8879" s="14"/>
      <c r="Q8879" s="14"/>
    </row>
    <row r="8880" spans="10:17" x14ac:dyDescent="0.25">
      <c r="J8880" s="14"/>
      <c r="K8880" s="14"/>
      <c r="L8880" s="14"/>
      <c r="M8880" s="14"/>
      <c r="N8880" s="14"/>
      <c r="O8880" s="14"/>
      <c r="P8880" s="14"/>
      <c r="Q8880" s="14"/>
    </row>
    <row r="8881" spans="10:17" x14ac:dyDescent="0.25">
      <c r="J8881" s="14"/>
      <c r="K8881" s="14"/>
      <c r="L8881" s="14"/>
      <c r="M8881" s="14"/>
      <c r="N8881" s="14"/>
      <c r="O8881" s="14"/>
      <c r="P8881" s="14"/>
      <c r="Q8881" s="14"/>
    </row>
    <row r="8882" spans="10:17" x14ac:dyDescent="0.25">
      <c r="J8882" s="14"/>
      <c r="K8882" s="14"/>
      <c r="L8882" s="14"/>
      <c r="M8882" s="14"/>
      <c r="N8882" s="14"/>
      <c r="O8882" s="14"/>
      <c r="P8882" s="14"/>
      <c r="Q8882" s="14"/>
    </row>
    <row r="8883" spans="10:17" x14ac:dyDescent="0.25">
      <c r="J8883" s="14"/>
      <c r="K8883" s="14"/>
      <c r="L8883" s="14"/>
      <c r="M8883" s="14"/>
      <c r="N8883" s="14"/>
      <c r="O8883" s="14"/>
      <c r="P8883" s="14"/>
      <c r="Q8883" s="14"/>
    </row>
    <row r="8884" spans="10:17" x14ac:dyDescent="0.25">
      <c r="J8884" s="14"/>
      <c r="K8884" s="14"/>
      <c r="L8884" s="14"/>
      <c r="M8884" s="14"/>
      <c r="N8884" s="14"/>
      <c r="O8884" s="14"/>
      <c r="P8884" s="14"/>
      <c r="Q8884" s="14"/>
    </row>
    <row r="8885" spans="10:17" x14ac:dyDescent="0.25">
      <c r="J8885" s="14"/>
      <c r="K8885" s="14"/>
      <c r="L8885" s="14"/>
      <c r="M8885" s="14"/>
      <c r="N8885" s="14"/>
      <c r="O8885" s="14"/>
      <c r="P8885" s="14"/>
      <c r="Q8885" s="14"/>
    </row>
    <row r="8886" spans="10:17" x14ac:dyDescent="0.25">
      <c r="J8886" s="14"/>
      <c r="K8886" s="14"/>
      <c r="L8886" s="14"/>
      <c r="M8886" s="14"/>
      <c r="N8886" s="14"/>
      <c r="O8886" s="14"/>
      <c r="P8886" s="14"/>
      <c r="Q8886" s="14"/>
    </row>
    <row r="8887" spans="10:17" x14ac:dyDescent="0.25">
      <c r="J8887" s="14"/>
      <c r="K8887" s="14"/>
      <c r="L8887" s="14"/>
      <c r="M8887" s="14"/>
      <c r="N8887" s="14"/>
      <c r="O8887" s="14"/>
      <c r="P8887" s="14"/>
      <c r="Q8887" s="14"/>
    </row>
    <row r="8888" spans="10:17" x14ac:dyDescent="0.25">
      <c r="J8888" s="14"/>
      <c r="K8888" s="14"/>
      <c r="L8888" s="14"/>
      <c r="M8888" s="14"/>
      <c r="N8888" s="14"/>
      <c r="O8888" s="14"/>
      <c r="P8888" s="14"/>
      <c r="Q8888" s="14"/>
    </row>
    <row r="8889" spans="10:17" x14ac:dyDescent="0.25">
      <c r="J8889" s="14"/>
      <c r="K8889" s="14"/>
      <c r="L8889" s="14"/>
      <c r="M8889" s="14"/>
      <c r="N8889" s="14"/>
      <c r="O8889" s="14"/>
      <c r="P8889" s="14"/>
      <c r="Q8889" s="14"/>
    </row>
    <row r="8890" spans="10:17" x14ac:dyDescent="0.25">
      <c r="J8890" s="14"/>
      <c r="K8890" s="14"/>
      <c r="L8890" s="14"/>
      <c r="M8890" s="14"/>
      <c r="N8890" s="14"/>
      <c r="O8890" s="14"/>
      <c r="P8890" s="14"/>
      <c r="Q8890" s="14"/>
    </row>
    <row r="8891" spans="10:17" x14ac:dyDescent="0.25">
      <c r="J8891" s="14"/>
      <c r="K8891" s="14"/>
      <c r="L8891" s="14"/>
      <c r="M8891" s="14"/>
      <c r="N8891" s="14"/>
      <c r="O8891" s="14"/>
      <c r="P8891" s="14"/>
      <c r="Q8891" s="14"/>
    </row>
    <row r="8892" spans="10:17" x14ac:dyDescent="0.25">
      <c r="J8892" s="14"/>
      <c r="K8892" s="14"/>
      <c r="L8892" s="14"/>
      <c r="M8892" s="14"/>
      <c r="N8892" s="14"/>
      <c r="O8892" s="14"/>
      <c r="P8892" s="14"/>
      <c r="Q8892" s="14"/>
    </row>
    <row r="8893" spans="10:17" x14ac:dyDescent="0.25">
      <c r="J8893" s="14"/>
      <c r="K8893" s="14"/>
      <c r="L8893" s="14"/>
      <c r="M8893" s="14"/>
      <c r="N8893" s="14"/>
      <c r="O8893" s="14"/>
      <c r="P8893" s="14"/>
      <c r="Q8893" s="14"/>
    </row>
    <row r="8894" spans="10:17" x14ac:dyDescent="0.25">
      <c r="J8894" s="14"/>
      <c r="K8894" s="14"/>
      <c r="L8894" s="14"/>
      <c r="M8894" s="14"/>
      <c r="N8894" s="14"/>
      <c r="O8894" s="14"/>
      <c r="P8894" s="14"/>
      <c r="Q8894" s="14"/>
    </row>
    <row r="8895" spans="10:17" x14ac:dyDescent="0.25">
      <c r="J8895" s="14"/>
      <c r="K8895" s="14"/>
      <c r="L8895" s="14"/>
      <c r="M8895" s="14"/>
      <c r="N8895" s="14"/>
      <c r="O8895" s="14"/>
      <c r="P8895" s="14"/>
      <c r="Q8895" s="14"/>
    </row>
    <row r="8896" spans="10:17" x14ac:dyDescent="0.25">
      <c r="J8896" s="14"/>
      <c r="K8896" s="14"/>
      <c r="L8896" s="14"/>
      <c r="M8896" s="14"/>
      <c r="N8896" s="14"/>
      <c r="O8896" s="14"/>
      <c r="P8896" s="14"/>
      <c r="Q8896" s="14"/>
    </row>
    <row r="8897" spans="10:17" x14ac:dyDescent="0.25">
      <c r="J8897" s="14"/>
      <c r="K8897" s="14"/>
      <c r="L8897" s="14"/>
      <c r="M8897" s="14"/>
      <c r="N8897" s="14"/>
      <c r="O8897" s="14"/>
      <c r="P8897" s="14"/>
      <c r="Q8897" s="14"/>
    </row>
    <row r="8898" spans="10:17" x14ac:dyDescent="0.25">
      <c r="J8898" s="14"/>
      <c r="K8898" s="14"/>
      <c r="L8898" s="14"/>
      <c r="M8898" s="14"/>
      <c r="N8898" s="14"/>
      <c r="O8898" s="14"/>
      <c r="P8898" s="14"/>
      <c r="Q8898" s="14"/>
    </row>
    <row r="8899" spans="10:17" x14ac:dyDescent="0.25">
      <c r="J8899" s="14"/>
      <c r="K8899" s="14"/>
      <c r="L8899" s="14"/>
      <c r="M8899" s="14"/>
      <c r="N8899" s="14"/>
      <c r="O8899" s="14"/>
      <c r="P8899" s="14"/>
      <c r="Q8899" s="14"/>
    </row>
    <row r="8900" spans="10:17" x14ac:dyDescent="0.25">
      <c r="J8900" s="14"/>
      <c r="K8900" s="14"/>
      <c r="L8900" s="14"/>
      <c r="M8900" s="14"/>
      <c r="N8900" s="14"/>
      <c r="O8900" s="14"/>
      <c r="P8900" s="14"/>
      <c r="Q8900" s="14"/>
    </row>
    <row r="8901" spans="10:17" x14ac:dyDescent="0.25">
      <c r="J8901" s="14"/>
      <c r="K8901" s="14"/>
      <c r="L8901" s="14"/>
      <c r="M8901" s="14"/>
      <c r="N8901" s="14"/>
      <c r="O8901" s="14"/>
      <c r="P8901" s="14"/>
      <c r="Q8901" s="14"/>
    </row>
    <row r="8902" spans="10:17" x14ac:dyDescent="0.25">
      <c r="J8902" s="14"/>
      <c r="K8902" s="14"/>
      <c r="L8902" s="14"/>
      <c r="M8902" s="14"/>
      <c r="N8902" s="14"/>
      <c r="O8902" s="14"/>
      <c r="P8902" s="14"/>
      <c r="Q8902" s="14"/>
    </row>
    <row r="8903" spans="10:17" x14ac:dyDescent="0.25">
      <c r="J8903" s="14"/>
      <c r="K8903" s="14"/>
      <c r="L8903" s="14"/>
      <c r="M8903" s="14"/>
      <c r="N8903" s="14"/>
      <c r="O8903" s="14"/>
      <c r="P8903" s="14"/>
      <c r="Q8903" s="14"/>
    </row>
    <row r="8904" spans="10:17" x14ac:dyDescent="0.25">
      <c r="J8904" s="14"/>
      <c r="K8904" s="14"/>
      <c r="L8904" s="14"/>
      <c r="M8904" s="14"/>
      <c r="N8904" s="14"/>
      <c r="O8904" s="14"/>
      <c r="P8904" s="14"/>
      <c r="Q8904" s="14"/>
    </row>
    <row r="8905" spans="10:17" x14ac:dyDescent="0.25">
      <c r="J8905" s="14"/>
      <c r="K8905" s="14"/>
      <c r="L8905" s="14"/>
      <c r="M8905" s="14"/>
      <c r="N8905" s="14"/>
      <c r="O8905" s="14"/>
      <c r="P8905" s="14"/>
      <c r="Q8905" s="14"/>
    </row>
    <row r="8906" spans="10:17" x14ac:dyDescent="0.25">
      <c r="J8906" s="14"/>
      <c r="K8906" s="14"/>
      <c r="L8906" s="14"/>
      <c r="M8906" s="14"/>
      <c r="N8906" s="14"/>
      <c r="O8906" s="14"/>
      <c r="P8906" s="14"/>
      <c r="Q8906" s="14"/>
    </row>
    <row r="8907" spans="10:17" x14ac:dyDescent="0.25">
      <c r="J8907" s="14"/>
      <c r="K8907" s="14"/>
      <c r="L8907" s="14"/>
      <c r="M8907" s="14"/>
      <c r="N8907" s="14"/>
      <c r="O8907" s="14"/>
      <c r="P8907" s="14"/>
      <c r="Q8907" s="14"/>
    </row>
    <row r="8908" spans="10:17" x14ac:dyDescent="0.25">
      <c r="J8908" s="14"/>
      <c r="K8908" s="14"/>
      <c r="L8908" s="14"/>
      <c r="M8908" s="14"/>
      <c r="N8908" s="14"/>
      <c r="O8908" s="14"/>
      <c r="P8908" s="14"/>
      <c r="Q8908" s="14"/>
    </row>
    <row r="8909" spans="10:17" x14ac:dyDescent="0.25">
      <c r="J8909" s="14"/>
      <c r="K8909" s="14"/>
      <c r="L8909" s="14"/>
      <c r="M8909" s="14"/>
      <c r="N8909" s="14"/>
      <c r="O8909" s="14"/>
      <c r="P8909" s="14"/>
      <c r="Q8909" s="14"/>
    </row>
    <row r="8910" spans="10:17" x14ac:dyDescent="0.25">
      <c r="J8910" s="14"/>
      <c r="K8910" s="14"/>
      <c r="L8910" s="14"/>
      <c r="M8910" s="14"/>
      <c r="N8910" s="14"/>
      <c r="O8910" s="14"/>
      <c r="P8910" s="14"/>
      <c r="Q8910" s="14"/>
    </row>
    <row r="8911" spans="10:17" x14ac:dyDescent="0.25">
      <c r="J8911" s="14"/>
      <c r="K8911" s="14"/>
      <c r="L8911" s="14"/>
      <c r="M8911" s="14"/>
      <c r="N8911" s="14"/>
      <c r="O8911" s="14"/>
      <c r="P8911" s="14"/>
      <c r="Q8911" s="14"/>
    </row>
    <row r="8912" spans="10:17" x14ac:dyDescent="0.25">
      <c r="J8912" s="14"/>
      <c r="K8912" s="14"/>
      <c r="L8912" s="14"/>
      <c r="M8912" s="14"/>
      <c r="N8912" s="14"/>
      <c r="O8912" s="14"/>
      <c r="P8912" s="14"/>
      <c r="Q8912" s="14"/>
    </row>
    <row r="8913" spans="10:17" x14ac:dyDescent="0.25">
      <c r="J8913" s="14"/>
      <c r="K8913" s="14"/>
      <c r="L8913" s="14"/>
      <c r="M8913" s="14"/>
      <c r="N8913" s="14"/>
      <c r="O8913" s="14"/>
      <c r="P8913" s="14"/>
      <c r="Q8913" s="14"/>
    </row>
    <row r="8914" spans="10:17" x14ac:dyDescent="0.25">
      <c r="J8914" s="14"/>
      <c r="K8914" s="14"/>
      <c r="L8914" s="14"/>
      <c r="M8914" s="14"/>
      <c r="N8914" s="14"/>
      <c r="O8914" s="14"/>
      <c r="P8914" s="14"/>
      <c r="Q8914" s="14"/>
    </row>
    <row r="8915" spans="10:17" x14ac:dyDescent="0.25">
      <c r="J8915" s="14"/>
      <c r="K8915" s="14"/>
      <c r="L8915" s="14"/>
      <c r="M8915" s="14"/>
      <c r="N8915" s="14"/>
      <c r="O8915" s="14"/>
      <c r="P8915" s="14"/>
      <c r="Q8915" s="14"/>
    </row>
    <row r="8916" spans="10:17" x14ac:dyDescent="0.25">
      <c r="J8916" s="14"/>
      <c r="K8916" s="14"/>
      <c r="L8916" s="14"/>
      <c r="M8916" s="14"/>
      <c r="N8916" s="14"/>
      <c r="O8916" s="14"/>
      <c r="P8916" s="14"/>
      <c r="Q8916" s="14"/>
    </row>
    <row r="8917" spans="10:17" x14ac:dyDescent="0.25">
      <c r="J8917" s="14"/>
      <c r="K8917" s="14"/>
      <c r="L8917" s="14"/>
      <c r="M8917" s="14"/>
      <c r="N8917" s="14"/>
      <c r="O8917" s="14"/>
      <c r="P8917" s="14"/>
      <c r="Q8917" s="14"/>
    </row>
    <row r="8918" spans="10:17" x14ac:dyDescent="0.25">
      <c r="J8918" s="14"/>
      <c r="K8918" s="14"/>
      <c r="L8918" s="14"/>
      <c r="M8918" s="14"/>
      <c r="N8918" s="14"/>
      <c r="O8918" s="14"/>
      <c r="P8918" s="14"/>
      <c r="Q8918" s="14"/>
    </row>
    <row r="8919" spans="10:17" x14ac:dyDescent="0.25">
      <c r="J8919" s="14"/>
      <c r="K8919" s="14"/>
      <c r="L8919" s="14"/>
      <c r="M8919" s="14"/>
      <c r="N8919" s="14"/>
      <c r="O8919" s="14"/>
      <c r="P8919" s="14"/>
      <c r="Q8919" s="14"/>
    </row>
    <row r="8920" spans="10:17" x14ac:dyDescent="0.25">
      <c r="J8920" s="14"/>
      <c r="K8920" s="14"/>
      <c r="L8920" s="14"/>
      <c r="M8920" s="14"/>
      <c r="N8920" s="14"/>
      <c r="O8920" s="14"/>
      <c r="P8920" s="14"/>
      <c r="Q8920" s="14"/>
    </row>
    <row r="8921" spans="10:17" x14ac:dyDescent="0.25">
      <c r="J8921" s="14"/>
      <c r="K8921" s="14"/>
      <c r="L8921" s="14"/>
      <c r="M8921" s="14"/>
      <c r="N8921" s="14"/>
      <c r="O8921" s="14"/>
      <c r="P8921" s="14"/>
      <c r="Q8921" s="14"/>
    </row>
    <row r="8922" spans="10:17" x14ac:dyDescent="0.25">
      <c r="J8922" s="14"/>
      <c r="K8922" s="14"/>
      <c r="L8922" s="14"/>
      <c r="M8922" s="14"/>
      <c r="N8922" s="14"/>
      <c r="O8922" s="14"/>
      <c r="P8922" s="14"/>
      <c r="Q8922" s="14"/>
    </row>
    <row r="8923" spans="10:17" x14ac:dyDescent="0.25">
      <c r="J8923" s="14"/>
      <c r="K8923" s="14"/>
      <c r="L8923" s="14"/>
      <c r="M8923" s="14"/>
      <c r="N8923" s="14"/>
      <c r="O8923" s="14"/>
      <c r="P8923" s="14"/>
      <c r="Q8923" s="14"/>
    </row>
    <row r="8924" spans="10:17" x14ac:dyDescent="0.25">
      <c r="J8924" s="14"/>
      <c r="K8924" s="14"/>
      <c r="L8924" s="14"/>
      <c r="M8924" s="14"/>
      <c r="N8924" s="14"/>
      <c r="O8924" s="14"/>
      <c r="P8924" s="14"/>
      <c r="Q8924" s="14"/>
    </row>
    <row r="8925" spans="10:17" x14ac:dyDescent="0.25">
      <c r="J8925" s="14"/>
      <c r="K8925" s="14"/>
      <c r="L8925" s="14"/>
      <c r="M8925" s="14"/>
      <c r="N8925" s="14"/>
      <c r="O8925" s="14"/>
      <c r="P8925" s="14"/>
      <c r="Q8925" s="14"/>
    </row>
    <row r="8926" spans="10:17" x14ac:dyDescent="0.25">
      <c r="J8926" s="14"/>
      <c r="K8926" s="14"/>
      <c r="L8926" s="14"/>
      <c r="M8926" s="14"/>
      <c r="N8926" s="14"/>
      <c r="O8926" s="14"/>
      <c r="P8926" s="14"/>
      <c r="Q8926" s="14"/>
    </row>
    <row r="8927" spans="10:17" x14ac:dyDescent="0.25">
      <c r="J8927" s="14"/>
      <c r="K8927" s="14"/>
      <c r="L8927" s="14"/>
      <c r="M8927" s="14"/>
      <c r="N8927" s="14"/>
      <c r="O8927" s="14"/>
      <c r="P8927" s="14"/>
      <c r="Q8927" s="14"/>
    </row>
    <row r="8928" spans="10:17" x14ac:dyDescent="0.25">
      <c r="J8928" s="14"/>
      <c r="K8928" s="14"/>
      <c r="L8928" s="14"/>
      <c r="M8928" s="14"/>
      <c r="N8928" s="14"/>
      <c r="O8928" s="14"/>
      <c r="P8928" s="14"/>
      <c r="Q8928" s="14"/>
    </row>
    <row r="8929" spans="10:17" x14ac:dyDescent="0.25">
      <c r="J8929" s="14"/>
      <c r="K8929" s="14"/>
      <c r="L8929" s="14"/>
      <c r="M8929" s="14"/>
      <c r="N8929" s="14"/>
      <c r="O8929" s="14"/>
      <c r="P8929" s="14"/>
      <c r="Q8929" s="14"/>
    </row>
    <row r="8930" spans="10:17" x14ac:dyDescent="0.25">
      <c r="J8930" s="14"/>
      <c r="K8930" s="14"/>
      <c r="L8930" s="14"/>
      <c r="M8930" s="14"/>
      <c r="N8930" s="14"/>
      <c r="O8930" s="14"/>
      <c r="P8930" s="14"/>
      <c r="Q8930" s="14"/>
    </row>
    <row r="8931" spans="10:17" x14ac:dyDescent="0.25">
      <c r="J8931" s="14"/>
      <c r="K8931" s="14"/>
      <c r="L8931" s="14"/>
      <c r="M8931" s="14"/>
      <c r="N8931" s="14"/>
      <c r="O8931" s="14"/>
      <c r="P8931" s="14"/>
      <c r="Q8931" s="14"/>
    </row>
    <row r="8932" spans="10:17" x14ac:dyDescent="0.25">
      <c r="J8932" s="14"/>
      <c r="K8932" s="14"/>
      <c r="L8932" s="14"/>
      <c r="M8932" s="14"/>
      <c r="N8932" s="14"/>
      <c r="O8932" s="14"/>
      <c r="P8932" s="14"/>
      <c r="Q8932" s="14"/>
    </row>
    <row r="8933" spans="10:17" x14ac:dyDescent="0.25">
      <c r="J8933" s="14"/>
      <c r="K8933" s="14"/>
      <c r="L8933" s="14"/>
      <c r="M8933" s="14"/>
      <c r="N8933" s="14"/>
      <c r="O8933" s="14"/>
      <c r="P8933" s="14"/>
      <c r="Q8933" s="14"/>
    </row>
    <row r="8934" spans="10:17" x14ac:dyDescent="0.25">
      <c r="J8934" s="14"/>
      <c r="K8934" s="14"/>
      <c r="L8934" s="14"/>
      <c r="M8934" s="14"/>
      <c r="N8934" s="14"/>
      <c r="O8934" s="14"/>
      <c r="P8934" s="14"/>
      <c r="Q8934" s="14"/>
    </row>
    <row r="8935" spans="10:17" x14ac:dyDescent="0.25">
      <c r="J8935" s="14"/>
      <c r="K8935" s="14"/>
      <c r="L8935" s="14"/>
      <c r="M8935" s="14"/>
      <c r="N8935" s="14"/>
      <c r="O8935" s="14"/>
      <c r="P8935" s="14"/>
      <c r="Q8935" s="14"/>
    </row>
    <row r="8936" spans="10:17" x14ac:dyDescent="0.25">
      <c r="J8936" s="14"/>
      <c r="K8936" s="14"/>
      <c r="L8936" s="14"/>
      <c r="M8936" s="14"/>
      <c r="N8936" s="14"/>
      <c r="O8936" s="14"/>
      <c r="P8936" s="14"/>
      <c r="Q8936" s="14"/>
    </row>
    <row r="8937" spans="10:17" x14ac:dyDescent="0.25">
      <c r="J8937" s="14"/>
      <c r="K8937" s="14"/>
      <c r="L8937" s="14"/>
      <c r="M8937" s="14"/>
      <c r="N8937" s="14"/>
      <c r="O8937" s="14"/>
      <c r="P8937" s="14"/>
      <c r="Q8937" s="14"/>
    </row>
    <row r="8938" spans="10:17" x14ac:dyDescent="0.25">
      <c r="J8938" s="14"/>
      <c r="K8938" s="14"/>
      <c r="L8938" s="14"/>
      <c r="M8938" s="14"/>
      <c r="N8938" s="14"/>
      <c r="O8938" s="14"/>
      <c r="P8938" s="14"/>
      <c r="Q8938" s="14"/>
    </row>
    <row r="8939" spans="10:17" x14ac:dyDescent="0.25">
      <c r="J8939" s="14"/>
      <c r="K8939" s="14"/>
      <c r="L8939" s="14"/>
      <c r="M8939" s="14"/>
      <c r="N8939" s="14"/>
      <c r="O8939" s="14"/>
      <c r="P8939" s="14"/>
      <c r="Q8939" s="14"/>
    </row>
    <row r="8940" spans="10:17" x14ac:dyDescent="0.25">
      <c r="J8940" s="14"/>
      <c r="K8940" s="14"/>
      <c r="L8940" s="14"/>
      <c r="M8940" s="14"/>
      <c r="N8940" s="14"/>
      <c r="O8940" s="14"/>
      <c r="P8940" s="14"/>
      <c r="Q8940" s="14"/>
    </row>
    <row r="8941" spans="10:17" x14ac:dyDescent="0.25">
      <c r="J8941" s="14"/>
      <c r="K8941" s="14"/>
      <c r="L8941" s="14"/>
      <c r="M8941" s="14"/>
      <c r="N8941" s="14"/>
      <c r="O8941" s="14"/>
      <c r="P8941" s="14"/>
      <c r="Q8941" s="14"/>
    </row>
    <row r="8942" spans="10:17" x14ac:dyDescent="0.25">
      <c r="J8942" s="14"/>
      <c r="K8942" s="14"/>
      <c r="L8942" s="14"/>
      <c r="M8942" s="14"/>
      <c r="N8942" s="14"/>
      <c r="O8942" s="14"/>
      <c r="P8942" s="14"/>
      <c r="Q8942" s="14"/>
    </row>
    <row r="8943" spans="10:17" x14ac:dyDescent="0.25">
      <c r="J8943" s="14"/>
      <c r="K8943" s="14"/>
      <c r="L8943" s="14"/>
      <c r="M8943" s="14"/>
      <c r="N8943" s="14"/>
      <c r="O8943" s="14"/>
      <c r="P8943" s="14"/>
      <c r="Q8943" s="14"/>
    </row>
    <row r="8944" spans="10:17" x14ac:dyDescent="0.25">
      <c r="J8944" s="14"/>
      <c r="K8944" s="14"/>
      <c r="L8944" s="14"/>
      <c r="M8944" s="14"/>
      <c r="N8944" s="14"/>
      <c r="O8944" s="14"/>
      <c r="P8944" s="14"/>
      <c r="Q8944" s="14"/>
    </row>
    <row r="8945" spans="10:17" x14ac:dyDescent="0.25">
      <c r="J8945" s="14"/>
      <c r="K8945" s="14"/>
      <c r="L8945" s="14"/>
      <c r="M8945" s="14"/>
      <c r="N8945" s="14"/>
      <c r="O8945" s="14"/>
      <c r="P8945" s="14"/>
      <c r="Q8945" s="14"/>
    </row>
    <row r="8946" spans="10:17" x14ac:dyDescent="0.25">
      <c r="J8946" s="14"/>
      <c r="K8946" s="14"/>
      <c r="L8946" s="14"/>
      <c r="M8946" s="14"/>
      <c r="N8946" s="14"/>
      <c r="O8946" s="14"/>
      <c r="P8946" s="14"/>
      <c r="Q8946" s="14"/>
    </row>
    <row r="8947" spans="10:17" x14ac:dyDescent="0.25">
      <c r="J8947" s="14"/>
      <c r="K8947" s="14"/>
      <c r="L8947" s="14"/>
      <c r="M8947" s="14"/>
      <c r="N8947" s="14"/>
      <c r="O8947" s="14"/>
      <c r="P8947" s="14"/>
      <c r="Q8947" s="14"/>
    </row>
    <row r="8948" spans="10:17" x14ac:dyDescent="0.25">
      <c r="J8948" s="14"/>
      <c r="K8948" s="14"/>
      <c r="L8948" s="14"/>
      <c r="M8948" s="14"/>
      <c r="N8948" s="14"/>
      <c r="O8948" s="14"/>
      <c r="P8948" s="14"/>
      <c r="Q8948" s="14"/>
    </row>
    <row r="8949" spans="10:17" x14ac:dyDescent="0.25">
      <c r="J8949" s="14"/>
      <c r="K8949" s="14"/>
      <c r="L8949" s="14"/>
      <c r="M8949" s="14"/>
      <c r="N8949" s="14"/>
      <c r="O8949" s="14"/>
      <c r="P8949" s="14"/>
      <c r="Q8949" s="14"/>
    </row>
    <row r="8950" spans="10:17" x14ac:dyDescent="0.25">
      <c r="J8950" s="14"/>
      <c r="K8950" s="14"/>
      <c r="L8950" s="14"/>
      <c r="M8950" s="14"/>
      <c r="N8950" s="14"/>
      <c r="O8950" s="14"/>
      <c r="P8950" s="14"/>
      <c r="Q8950" s="14"/>
    </row>
    <row r="8951" spans="10:17" x14ac:dyDescent="0.25">
      <c r="J8951" s="14"/>
      <c r="K8951" s="14"/>
      <c r="L8951" s="14"/>
      <c r="M8951" s="14"/>
      <c r="N8951" s="14"/>
      <c r="O8951" s="14"/>
      <c r="P8951" s="14"/>
      <c r="Q8951" s="14"/>
    </row>
    <row r="8952" spans="10:17" x14ac:dyDescent="0.25">
      <c r="J8952" s="14"/>
      <c r="K8952" s="14"/>
      <c r="L8952" s="14"/>
      <c r="M8952" s="14"/>
      <c r="N8952" s="14"/>
      <c r="O8952" s="14"/>
      <c r="P8952" s="14"/>
      <c r="Q8952" s="14"/>
    </row>
    <row r="8953" spans="10:17" x14ac:dyDescent="0.25">
      <c r="J8953" s="14"/>
      <c r="K8953" s="14"/>
      <c r="L8953" s="14"/>
      <c r="M8953" s="14"/>
      <c r="N8953" s="14"/>
      <c r="O8953" s="14"/>
      <c r="P8953" s="14"/>
      <c r="Q8953" s="14"/>
    </row>
    <row r="8954" spans="10:17" x14ac:dyDescent="0.25">
      <c r="J8954" s="14"/>
      <c r="K8954" s="14"/>
      <c r="L8954" s="14"/>
      <c r="M8954" s="14"/>
      <c r="N8954" s="14"/>
      <c r="O8954" s="14"/>
      <c r="P8954" s="14"/>
      <c r="Q8954" s="14"/>
    </row>
    <row r="8955" spans="10:17" x14ac:dyDescent="0.25">
      <c r="J8955" s="14"/>
      <c r="K8955" s="14"/>
      <c r="L8955" s="14"/>
      <c r="M8955" s="14"/>
      <c r="N8955" s="14"/>
      <c r="O8955" s="14"/>
      <c r="P8955" s="14"/>
      <c r="Q8955" s="14"/>
    </row>
    <row r="8956" spans="10:17" x14ac:dyDescent="0.25">
      <c r="J8956" s="14"/>
      <c r="K8956" s="14"/>
      <c r="L8956" s="14"/>
      <c r="M8956" s="14"/>
      <c r="N8956" s="14"/>
      <c r="O8956" s="14"/>
      <c r="P8956" s="14"/>
      <c r="Q8956" s="14"/>
    </row>
    <row r="8957" spans="10:17" x14ac:dyDescent="0.25">
      <c r="J8957" s="14"/>
      <c r="K8957" s="14"/>
      <c r="L8957" s="14"/>
      <c r="M8957" s="14"/>
      <c r="N8957" s="14"/>
      <c r="O8957" s="14"/>
      <c r="P8957" s="14"/>
      <c r="Q8957" s="14"/>
    </row>
    <row r="8958" spans="10:17" x14ac:dyDescent="0.25">
      <c r="J8958" s="14"/>
      <c r="K8958" s="14"/>
      <c r="L8958" s="14"/>
      <c r="M8958" s="14"/>
      <c r="N8958" s="14"/>
      <c r="O8958" s="14"/>
      <c r="P8958" s="14"/>
      <c r="Q8958" s="14"/>
    </row>
    <row r="8959" spans="10:17" x14ac:dyDescent="0.25">
      <c r="J8959" s="14"/>
      <c r="K8959" s="14"/>
      <c r="L8959" s="14"/>
      <c r="M8959" s="14"/>
      <c r="N8959" s="14"/>
      <c r="O8959" s="14"/>
      <c r="P8959" s="14"/>
      <c r="Q8959" s="14"/>
    </row>
    <row r="8960" spans="10:17" x14ac:dyDescent="0.25">
      <c r="J8960" s="14"/>
      <c r="K8960" s="14"/>
      <c r="L8960" s="14"/>
      <c r="M8960" s="14"/>
      <c r="N8960" s="14"/>
      <c r="O8960" s="14"/>
      <c r="P8960" s="14"/>
      <c r="Q8960" s="14"/>
    </row>
    <row r="8961" spans="10:17" x14ac:dyDescent="0.25">
      <c r="J8961" s="14"/>
      <c r="K8961" s="14"/>
      <c r="L8961" s="14"/>
      <c r="M8961" s="14"/>
      <c r="N8961" s="14"/>
      <c r="O8961" s="14"/>
      <c r="P8961" s="14"/>
      <c r="Q8961" s="14"/>
    </row>
    <row r="8962" spans="10:17" x14ac:dyDescent="0.25">
      <c r="J8962" s="14"/>
      <c r="K8962" s="14"/>
      <c r="L8962" s="14"/>
      <c r="M8962" s="14"/>
      <c r="N8962" s="14"/>
      <c r="O8962" s="14"/>
      <c r="P8962" s="14"/>
      <c r="Q8962" s="14"/>
    </row>
    <row r="8963" spans="10:17" x14ac:dyDescent="0.25">
      <c r="J8963" s="14"/>
      <c r="K8963" s="14"/>
      <c r="L8963" s="14"/>
      <c r="M8963" s="14"/>
      <c r="N8963" s="14"/>
      <c r="O8963" s="14"/>
      <c r="P8963" s="14"/>
      <c r="Q8963" s="14"/>
    </row>
    <row r="8964" spans="10:17" x14ac:dyDescent="0.25">
      <c r="J8964" s="14"/>
      <c r="K8964" s="14"/>
      <c r="L8964" s="14"/>
      <c r="M8964" s="14"/>
      <c r="N8964" s="14"/>
      <c r="O8964" s="14"/>
      <c r="P8964" s="14"/>
      <c r="Q8964" s="14"/>
    </row>
    <row r="8965" spans="10:17" x14ac:dyDescent="0.25">
      <c r="J8965" s="14"/>
      <c r="K8965" s="14"/>
      <c r="L8965" s="14"/>
      <c r="M8965" s="14"/>
      <c r="N8965" s="14"/>
      <c r="O8965" s="14"/>
      <c r="P8965" s="14"/>
      <c r="Q8965" s="14"/>
    </row>
    <row r="8966" spans="10:17" x14ac:dyDescent="0.25">
      <c r="J8966" s="14"/>
      <c r="K8966" s="14"/>
      <c r="L8966" s="14"/>
      <c r="M8966" s="14"/>
      <c r="N8966" s="14"/>
      <c r="O8966" s="14"/>
      <c r="P8966" s="14"/>
      <c r="Q8966" s="14"/>
    </row>
    <row r="8967" spans="10:17" x14ac:dyDescent="0.25">
      <c r="J8967" s="14"/>
      <c r="K8967" s="14"/>
      <c r="L8967" s="14"/>
      <c r="M8967" s="14"/>
      <c r="N8967" s="14"/>
      <c r="O8967" s="14"/>
      <c r="P8967" s="14"/>
      <c r="Q8967" s="14"/>
    </row>
    <row r="8968" spans="10:17" x14ac:dyDescent="0.25">
      <c r="J8968" s="14"/>
      <c r="K8968" s="14"/>
      <c r="L8968" s="14"/>
      <c r="M8968" s="14"/>
      <c r="N8968" s="14"/>
      <c r="O8968" s="14"/>
      <c r="P8968" s="14"/>
      <c r="Q8968" s="14"/>
    </row>
    <row r="8969" spans="10:17" x14ac:dyDescent="0.25">
      <c r="J8969" s="14"/>
      <c r="K8969" s="14"/>
      <c r="L8969" s="14"/>
      <c r="M8969" s="14"/>
      <c r="N8969" s="14"/>
      <c r="O8969" s="14"/>
      <c r="P8969" s="14"/>
      <c r="Q8969" s="14"/>
    </row>
    <row r="8970" spans="10:17" x14ac:dyDescent="0.25">
      <c r="J8970" s="14"/>
      <c r="K8970" s="14"/>
      <c r="L8970" s="14"/>
      <c r="M8970" s="14"/>
      <c r="N8970" s="14"/>
      <c r="O8970" s="14"/>
      <c r="P8970" s="14"/>
      <c r="Q8970" s="14"/>
    </row>
    <row r="8971" spans="10:17" x14ac:dyDescent="0.25">
      <c r="J8971" s="14"/>
      <c r="K8971" s="14"/>
      <c r="L8971" s="14"/>
      <c r="M8971" s="14"/>
      <c r="N8971" s="14"/>
      <c r="O8971" s="14"/>
      <c r="P8971" s="14"/>
      <c r="Q8971" s="14"/>
    </row>
    <row r="8972" spans="10:17" x14ac:dyDescent="0.25">
      <c r="J8972" s="14"/>
      <c r="K8972" s="14"/>
      <c r="L8972" s="14"/>
      <c r="M8972" s="14"/>
      <c r="N8972" s="14"/>
      <c r="O8972" s="14"/>
      <c r="P8972" s="14"/>
      <c r="Q8972" s="14"/>
    </row>
    <row r="8973" spans="10:17" x14ac:dyDescent="0.25">
      <c r="J8973" s="14"/>
      <c r="K8973" s="14"/>
      <c r="L8973" s="14"/>
      <c r="M8973" s="14"/>
      <c r="N8973" s="14"/>
      <c r="O8973" s="14"/>
      <c r="P8973" s="14"/>
      <c r="Q8973" s="14"/>
    </row>
    <row r="8974" spans="10:17" x14ac:dyDescent="0.25">
      <c r="J8974" s="14"/>
      <c r="K8974" s="14"/>
      <c r="L8974" s="14"/>
      <c r="M8974" s="14"/>
      <c r="N8974" s="14"/>
      <c r="O8974" s="14"/>
      <c r="P8974" s="14"/>
      <c r="Q8974" s="14"/>
    </row>
    <row r="8975" spans="10:17" x14ac:dyDescent="0.25">
      <c r="J8975" s="14"/>
      <c r="K8975" s="14"/>
      <c r="L8975" s="14"/>
      <c r="M8975" s="14"/>
      <c r="N8975" s="14"/>
      <c r="O8975" s="14"/>
      <c r="P8975" s="14"/>
      <c r="Q8975" s="14"/>
    </row>
    <row r="8976" spans="10:17" x14ac:dyDescent="0.25">
      <c r="J8976" s="14"/>
      <c r="K8976" s="14"/>
      <c r="L8976" s="14"/>
      <c r="M8976" s="14"/>
      <c r="N8976" s="14"/>
      <c r="O8976" s="14"/>
      <c r="P8976" s="14"/>
      <c r="Q8976" s="14"/>
    </row>
    <row r="8977" spans="10:17" x14ac:dyDescent="0.25">
      <c r="J8977" s="14"/>
      <c r="K8977" s="14"/>
      <c r="L8977" s="14"/>
      <c r="M8977" s="14"/>
      <c r="N8977" s="14"/>
      <c r="O8977" s="14"/>
      <c r="P8977" s="14"/>
      <c r="Q8977" s="14"/>
    </row>
    <row r="8978" spans="10:17" x14ac:dyDescent="0.25">
      <c r="J8978" s="14"/>
      <c r="K8978" s="14"/>
      <c r="L8978" s="14"/>
      <c r="M8978" s="14"/>
      <c r="N8978" s="14"/>
      <c r="O8978" s="14"/>
      <c r="P8978" s="14"/>
      <c r="Q8978" s="14"/>
    </row>
    <row r="8979" spans="10:17" x14ac:dyDescent="0.25">
      <c r="J8979" s="14"/>
      <c r="K8979" s="14"/>
      <c r="L8979" s="14"/>
      <c r="M8979" s="14"/>
      <c r="N8979" s="14"/>
      <c r="O8979" s="14"/>
      <c r="P8979" s="14"/>
      <c r="Q8979" s="14"/>
    </row>
    <row r="8980" spans="10:17" x14ac:dyDescent="0.25">
      <c r="J8980" s="14"/>
      <c r="K8980" s="14"/>
      <c r="L8980" s="14"/>
      <c r="M8980" s="14"/>
      <c r="N8980" s="14"/>
      <c r="O8980" s="14"/>
      <c r="P8980" s="14"/>
      <c r="Q8980" s="14"/>
    </row>
    <row r="8981" spans="10:17" x14ac:dyDescent="0.25">
      <c r="J8981" s="14"/>
      <c r="K8981" s="14"/>
      <c r="L8981" s="14"/>
      <c r="M8981" s="14"/>
      <c r="N8981" s="14"/>
      <c r="O8981" s="14"/>
      <c r="P8981" s="14"/>
      <c r="Q8981" s="14"/>
    </row>
    <row r="8982" spans="10:17" x14ac:dyDescent="0.25">
      <c r="J8982" s="14"/>
      <c r="K8982" s="14"/>
      <c r="L8982" s="14"/>
      <c r="M8982" s="14"/>
      <c r="N8982" s="14"/>
      <c r="O8982" s="14"/>
      <c r="P8982" s="14"/>
      <c r="Q8982" s="14"/>
    </row>
    <row r="8983" spans="10:17" x14ac:dyDescent="0.25">
      <c r="J8983" s="14"/>
      <c r="K8983" s="14"/>
      <c r="L8983" s="14"/>
      <c r="M8983" s="14"/>
      <c r="N8983" s="14"/>
      <c r="O8983" s="14"/>
      <c r="P8983" s="14"/>
      <c r="Q8983" s="14"/>
    </row>
    <row r="8984" spans="10:17" x14ac:dyDescent="0.25">
      <c r="J8984" s="14"/>
      <c r="K8984" s="14"/>
      <c r="L8984" s="14"/>
      <c r="M8984" s="14"/>
      <c r="N8984" s="14"/>
      <c r="O8984" s="14"/>
      <c r="P8984" s="14"/>
      <c r="Q8984" s="14"/>
    </row>
    <row r="8985" spans="10:17" x14ac:dyDescent="0.25">
      <c r="J8985" s="14"/>
      <c r="K8985" s="14"/>
      <c r="L8985" s="14"/>
      <c r="M8985" s="14"/>
      <c r="N8985" s="14"/>
      <c r="O8985" s="14"/>
      <c r="P8985" s="14"/>
      <c r="Q8985" s="14"/>
    </row>
    <row r="8986" spans="10:17" x14ac:dyDescent="0.25">
      <c r="J8986" s="14"/>
      <c r="K8986" s="14"/>
      <c r="L8986" s="14"/>
      <c r="M8986" s="14"/>
      <c r="N8986" s="14"/>
      <c r="O8986" s="14"/>
      <c r="P8986" s="14"/>
      <c r="Q8986" s="14"/>
    </row>
    <row r="8987" spans="10:17" x14ac:dyDescent="0.25">
      <c r="J8987" s="14"/>
      <c r="K8987" s="14"/>
      <c r="L8987" s="14"/>
      <c r="M8987" s="14"/>
      <c r="N8987" s="14"/>
      <c r="O8987" s="14"/>
      <c r="P8987" s="14"/>
      <c r="Q8987" s="14"/>
    </row>
    <row r="8988" spans="10:17" x14ac:dyDescent="0.25">
      <c r="J8988" s="14"/>
      <c r="K8988" s="14"/>
      <c r="L8988" s="14"/>
      <c r="M8988" s="14"/>
      <c r="N8988" s="14"/>
      <c r="O8988" s="14"/>
      <c r="P8988" s="14"/>
      <c r="Q8988" s="14"/>
    </row>
    <row r="8989" spans="10:17" x14ac:dyDescent="0.25">
      <c r="J8989" s="14"/>
      <c r="K8989" s="14"/>
      <c r="L8989" s="14"/>
      <c r="M8989" s="14"/>
      <c r="N8989" s="14"/>
      <c r="O8989" s="14"/>
      <c r="P8989" s="14"/>
      <c r="Q8989" s="14"/>
    </row>
    <row r="8990" spans="10:17" x14ac:dyDescent="0.25">
      <c r="J8990" s="14"/>
      <c r="K8990" s="14"/>
      <c r="L8990" s="14"/>
      <c r="M8990" s="14"/>
      <c r="N8990" s="14"/>
      <c r="O8990" s="14"/>
      <c r="P8990" s="14"/>
      <c r="Q8990" s="14"/>
    </row>
    <row r="8991" spans="10:17" x14ac:dyDescent="0.25">
      <c r="J8991" s="14"/>
      <c r="K8991" s="14"/>
      <c r="L8991" s="14"/>
      <c r="M8991" s="14"/>
      <c r="N8991" s="14"/>
      <c r="O8991" s="14"/>
      <c r="P8991" s="14"/>
      <c r="Q8991" s="14"/>
    </row>
    <row r="8992" spans="10:17" x14ac:dyDescent="0.25">
      <c r="J8992" s="14"/>
      <c r="K8992" s="14"/>
      <c r="L8992" s="14"/>
      <c r="M8992" s="14"/>
      <c r="N8992" s="14"/>
      <c r="O8992" s="14"/>
      <c r="P8992" s="14"/>
      <c r="Q8992" s="14"/>
    </row>
    <row r="8993" spans="10:17" x14ac:dyDescent="0.25">
      <c r="J8993" s="14"/>
      <c r="K8993" s="14"/>
      <c r="L8993" s="14"/>
      <c r="M8993" s="14"/>
      <c r="N8993" s="14"/>
      <c r="O8993" s="14"/>
      <c r="P8993" s="14"/>
      <c r="Q8993" s="14"/>
    </row>
    <row r="8994" spans="10:17" x14ac:dyDescent="0.25">
      <c r="J8994" s="14"/>
      <c r="K8994" s="14"/>
      <c r="L8994" s="14"/>
      <c r="M8994" s="14"/>
      <c r="N8994" s="14"/>
      <c r="O8994" s="14"/>
      <c r="P8994" s="14"/>
      <c r="Q8994" s="14"/>
    </row>
    <row r="8995" spans="10:17" x14ac:dyDescent="0.25">
      <c r="J8995" s="14"/>
      <c r="K8995" s="14"/>
      <c r="L8995" s="14"/>
      <c r="M8995" s="14"/>
      <c r="N8995" s="14"/>
      <c r="O8995" s="14"/>
      <c r="P8995" s="14"/>
      <c r="Q8995" s="14"/>
    </row>
    <row r="8996" spans="10:17" x14ac:dyDescent="0.25">
      <c r="J8996" s="14"/>
      <c r="K8996" s="14"/>
      <c r="L8996" s="14"/>
      <c r="M8996" s="14"/>
      <c r="N8996" s="14"/>
      <c r="O8996" s="14"/>
      <c r="P8996" s="14"/>
      <c r="Q8996" s="14"/>
    </row>
    <row r="8997" spans="10:17" x14ac:dyDescent="0.25">
      <c r="J8997" s="14"/>
      <c r="K8997" s="14"/>
      <c r="L8997" s="14"/>
      <c r="M8997" s="14"/>
      <c r="N8997" s="14"/>
      <c r="O8997" s="14"/>
      <c r="P8997" s="14"/>
      <c r="Q8997" s="14"/>
    </row>
    <row r="8998" spans="10:17" x14ac:dyDescent="0.25">
      <c r="J8998" s="14"/>
      <c r="K8998" s="14"/>
      <c r="L8998" s="14"/>
      <c r="M8998" s="14"/>
      <c r="N8998" s="14"/>
      <c r="O8998" s="14"/>
      <c r="P8998" s="14"/>
      <c r="Q8998" s="14"/>
    </row>
    <row r="8999" spans="10:17" x14ac:dyDescent="0.25">
      <c r="J8999" s="14"/>
      <c r="K8999" s="14"/>
      <c r="L8999" s="14"/>
      <c r="M8999" s="14"/>
      <c r="N8999" s="14"/>
      <c r="O8999" s="14"/>
      <c r="P8999" s="14"/>
      <c r="Q8999" s="14"/>
    </row>
    <row r="9000" spans="10:17" x14ac:dyDescent="0.25">
      <c r="J9000" s="14"/>
      <c r="K9000" s="14"/>
      <c r="L9000" s="14"/>
      <c r="M9000" s="14"/>
      <c r="N9000" s="14"/>
      <c r="O9000" s="14"/>
      <c r="P9000" s="14"/>
      <c r="Q9000" s="14"/>
    </row>
    <row r="9001" spans="10:17" x14ac:dyDescent="0.25">
      <c r="J9001" s="14"/>
      <c r="K9001" s="14"/>
      <c r="L9001" s="14"/>
      <c r="M9001" s="14"/>
      <c r="N9001" s="14"/>
      <c r="O9001" s="14"/>
      <c r="P9001" s="14"/>
      <c r="Q9001" s="14"/>
    </row>
    <row r="9002" spans="10:17" x14ac:dyDescent="0.25">
      <c r="J9002" s="14"/>
      <c r="K9002" s="14"/>
      <c r="L9002" s="14"/>
      <c r="M9002" s="14"/>
      <c r="N9002" s="14"/>
      <c r="O9002" s="14"/>
      <c r="P9002" s="14"/>
      <c r="Q9002" s="14"/>
    </row>
    <row r="9003" spans="10:17" x14ac:dyDescent="0.25">
      <c r="J9003" s="14"/>
      <c r="K9003" s="14"/>
      <c r="L9003" s="14"/>
      <c r="M9003" s="14"/>
      <c r="N9003" s="14"/>
      <c r="O9003" s="14"/>
      <c r="P9003" s="14"/>
      <c r="Q9003" s="14"/>
    </row>
    <row r="9004" spans="10:17" x14ac:dyDescent="0.25">
      <c r="J9004" s="14"/>
      <c r="K9004" s="14"/>
      <c r="L9004" s="14"/>
      <c r="M9004" s="14"/>
      <c r="N9004" s="14"/>
      <c r="O9004" s="14"/>
      <c r="P9004" s="14"/>
      <c r="Q9004" s="14"/>
    </row>
    <row r="9005" spans="10:17" x14ac:dyDescent="0.25">
      <c r="J9005" s="14"/>
      <c r="K9005" s="14"/>
      <c r="L9005" s="14"/>
      <c r="M9005" s="14"/>
      <c r="N9005" s="14"/>
      <c r="O9005" s="14"/>
      <c r="P9005" s="14"/>
      <c r="Q9005" s="14"/>
    </row>
    <row r="9006" spans="10:17" x14ac:dyDescent="0.25">
      <c r="J9006" s="14"/>
      <c r="K9006" s="14"/>
      <c r="L9006" s="14"/>
      <c r="M9006" s="14"/>
      <c r="N9006" s="14"/>
      <c r="O9006" s="14"/>
      <c r="P9006" s="14"/>
      <c r="Q9006" s="14"/>
    </row>
    <row r="9007" spans="10:17" x14ac:dyDescent="0.25">
      <c r="J9007" s="14"/>
      <c r="K9007" s="14"/>
      <c r="L9007" s="14"/>
      <c r="M9007" s="14"/>
      <c r="N9007" s="14"/>
      <c r="O9007" s="14"/>
      <c r="P9007" s="14"/>
      <c r="Q9007" s="14"/>
    </row>
    <row r="9008" spans="10:17" x14ac:dyDescent="0.25">
      <c r="J9008" s="14"/>
      <c r="K9008" s="14"/>
      <c r="L9008" s="14"/>
      <c r="M9008" s="14"/>
      <c r="N9008" s="14"/>
      <c r="O9008" s="14"/>
      <c r="P9008" s="14"/>
      <c r="Q9008" s="14"/>
    </row>
    <row r="9009" spans="10:17" x14ac:dyDescent="0.25">
      <c r="J9009" s="14"/>
      <c r="K9009" s="14"/>
      <c r="L9009" s="14"/>
      <c r="M9009" s="14"/>
      <c r="N9009" s="14"/>
      <c r="O9009" s="14"/>
      <c r="P9009" s="14"/>
      <c r="Q9009" s="14"/>
    </row>
    <row r="9010" spans="10:17" x14ac:dyDescent="0.25">
      <c r="J9010" s="14"/>
      <c r="K9010" s="14"/>
      <c r="L9010" s="14"/>
      <c r="M9010" s="14"/>
      <c r="N9010" s="14"/>
      <c r="O9010" s="14"/>
      <c r="P9010" s="14"/>
      <c r="Q9010" s="14"/>
    </row>
    <row r="9011" spans="10:17" x14ac:dyDescent="0.25">
      <c r="J9011" s="14"/>
      <c r="K9011" s="14"/>
      <c r="L9011" s="14"/>
      <c r="M9011" s="14"/>
      <c r="N9011" s="14"/>
      <c r="O9011" s="14"/>
      <c r="P9011" s="14"/>
      <c r="Q9011" s="14"/>
    </row>
    <row r="9012" spans="10:17" x14ac:dyDescent="0.25">
      <c r="J9012" s="14"/>
      <c r="K9012" s="14"/>
      <c r="L9012" s="14"/>
      <c r="M9012" s="14"/>
      <c r="N9012" s="14"/>
      <c r="O9012" s="14"/>
      <c r="P9012" s="14"/>
      <c r="Q9012" s="14"/>
    </row>
    <row r="9013" spans="10:17" x14ac:dyDescent="0.25">
      <c r="J9013" s="14"/>
      <c r="K9013" s="14"/>
      <c r="L9013" s="14"/>
      <c r="M9013" s="14"/>
      <c r="N9013" s="14"/>
      <c r="O9013" s="14"/>
      <c r="P9013" s="14"/>
      <c r="Q9013" s="14"/>
    </row>
    <row r="9014" spans="10:17" x14ac:dyDescent="0.25">
      <c r="J9014" s="14"/>
      <c r="K9014" s="14"/>
      <c r="L9014" s="14"/>
      <c r="M9014" s="14"/>
      <c r="N9014" s="14"/>
      <c r="O9014" s="14"/>
      <c r="P9014" s="14"/>
      <c r="Q9014" s="14"/>
    </row>
    <row r="9015" spans="10:17" x14ac:dyDescent="0.25">
      <c r="J9015" s="14"/>
      <c r="K9015" s="14"/>
      <c r="L9015" s="14"/>
      <c r="M9015" s="14"/>
      <c r="N9015" s="14"/>
      <c r="O9015" s="14"/>
      <c r="P9015" s="14"/>
      <c r="Q9015" s="14"/>
    </row>
    <row r="9016" spans="10:17" x14ac:dyDescent="0.25">
      <c r="J9016" s="14"/>
      <c r="K9016" s="14"/>
      <c r="L9016" s="14"/>
      <c r="M9016" s="14"/>
      <c r="N9016" s="14"/>
      <c r="O9016" s="14"/>
      <c r="P9016" s="14"/>
      <c r="Q9016" s="14"/>
    </row>
    <row r="9017" spans="10:17" x14ac:dyDescent="0.25">
      <c r="J9017" s="14"/>
      <c r="K9017" s="14"/>
      <c r="L9017" s="14"/>
      <c r="M9017" s="14"/>
      <c r="N9017" s="14"/>
      <c r="O9017" s="14"/>
      <c r="P9017" s="14"/>
      <c r="Q9017" s="14"/>
    </row>
    <row r="9018" spans="10:17" x14ac:dyDescent="0.25">
      <c r="J9018" s="14"/>
      <c r="K9018" s="14"/>
      <c r="L9018" s="14"/>
      <c r="M9018" s="14"/>
      <c r="N9018" s="14"/>
      <c r="O9018" s="14"/>
      <c r="P9018" s="14"/>
      <c r="Q9018" s="14"/>
    </row>
    <row r="9019" spans="10:17" x14ac:dyDescent="0.25">
      <c r="J9019" s="14"/>
      <c r="K9019" s="14"/>
      <c r="L9019" s="14"/>
      <c r="M9019" s="14"/>
      <c r="N9019" s="14"/>
      <c r="O9019" s="14"/>
      <c r="P9019" s="14"/>
      <c r="Q9019" s="14"/>
    </row>
    <row r="9020" spans="10:17" x14ac:dyDescent="0.25">
      <c r="J9020" s="14"/>
      <c r="K9020" s="14"/>
      <c r="L9020" s="14"/>
      <c r="M9020" s="14"/>
      <c r="N9020" s="14"/>
      <c r="O9020" s="14"/>
      <c r="P9020" s="14"/>
      <c r="Q9020" s="14"/>
    </row>
    <row r="9021" spans="10:17" x14ac:dyDescent="0.25">
      <c r="J9021" s="14"/>
      <c r="K9021" s="14"/>
      <c r="L9021" s="14"/>
      <c r="M9021" s="14"/>
      <c r="N9021" s="14"/>
      <c r="O9021" s="14"/>
      <c r="P9021" s="14"/>
      <c r="Q9021" s="14"/>
    </row>
    <row r="9022" spans="10:17" x14ac:dyDescent="0.25">
      <c r="J9022" s="14"/>
      <c r="K9022" s="14"/>
      <c r="L9022" s="14"/>
      <c r="M9022" s="14"/>
      <c r="N9022" s="14"/>
      <c r="O9022" s="14"/>
      <c r="P9022" s="14"/>
      <c r="Q9022" s="14"/>
    </row>
    <row r="9023" spans="10:17" x14ac:dyDescent="0.25">
      <c r="J9023" s="14"/>
      <c r="K9023" s="14"/>
      <c r="L9023" s="14"/>
      <c r="M9023" s="14"/>
      <c r="N9023" s="14"/>
      <c r="O9023" s="14"/>
      <c r="P9023" s="14"/>
      <c r="Q9023" s="14"/>
    </row>
    <row r="9024" spans="10:17" x14ac:dyDescent="0.25">
      <c r="J9024" s="14"/>
      <c r="K9024" s="14"/>
      <c r="L9024" s="14"/>
      <c r="M9024" s="14"/>
      <c r="N9024" s="14"/>
      <c r="O9024" s="14"/>
      <c r="P9024" s="14"/>
      <c r="Q9024" s="14"/>
    </row>
    <row r="9025" spans="10:17" x14ac:dyDescent="0.25">
      <c r="J9025" s="14"/>
      <c r="K9025" s="14"/>
      <c r="L9025" s="14"/>
      <c r="M9025" s="14"/>
      <c r="N9025" s="14"/>
      <c r="O9025" s="14"/>
      <c r="P9025" s="14"/>
      <c r="Q9025" s="14"/>
    </row>
    <row r="9026" spans="10:17" x14ac:dyDescent="0.25">
      <c r="J9026" s="14"/>
      <c r="K9026" s="14"/>
      <c r="L9026" s="14"/>
      <c r="M9026" s="14"/>
      <c r="N9026" s="14"/>
      <c r="O9026" s="14"/>
      <c r="P9026" s="14"/>
      <c r="Q9026" s="14"/>
    </row>
    <row r="9027" spans="10:17" x14ac:dyDescent="0.25">
      <c r="J9027" s="14"/>
      <c r="K9027" s="14"/>
      <c r="L9027" s="14"/>
      <c r="M9027" s="14"/>
      <c r="N9027" s="14"/>
      <c r="O9027" s="14"/>
      <c r="P9027" s="14"/>
      <c r="Q9027" s="14"/>
    </row>
    <row r="9028" spans="10:17" x14ac:dyDescent="0.25">
      <c r="J9028" s="14"/>
      <c r="K9028" s="14"/>
      <c r="L9028" s="14"/>
      <c r="M9028" s="14"/>
      <c r="N9028" s="14"/>
      <c r="O9028" s="14"/>
      <c r="P9028" s="14"/>
      <c r="Q9028" s="14"/>
    </row>
    <row r="9029" spans="10:17" x14ac:dyDescent="0.25">
      <c r="J9029" s="14"/>
      <c r="K9029" s="14"/>
      <c r="L9029" s="14"/>
      <c r="M9029" s="14"/>
      <c r="N9029" s="14"/>
      <c r="O9029" s="14"/>
      <c r="P9029" s="14"/>
      <c r="Q9029" s="14"/>
    </row>
    <row r="9030" spans="10:17" x14ac:dyDescent="0.25">
      <c r="J9030" s="14"/>
      <c r="K9030" s="14"/>
      <c r="L9030" s="14"/>
      <c r="M9030" s="14"/>
      <c r="N9030" s="14"/>
      <c r="O9030" s="14"/>
      <c r="P9030" s="14"/>
      <c r="Q9030" s="14"/>
    </row>
    <row r="9031" spans="10:17" x14ac:dyDescent="0.25">
      <c r="J9031" s="14"/>
      <c r="K9031" s="14"/>
      <c r="L9031" s="14"/>
      <c r="M9031" s="14"/>
      <c r="N9031" s="14"/>
      <c r="O9031" s="14"/>
      <c r="P9031" s="14"/>
      <c r="Q9031" s="14"/>
    </row>
    <row r="9032" spans="10:17" x14ac:dyDescent="0.25">
      <c r="J9032" s="14"/>
      <c r="K9032" s="14"/>
      <c r="L9032" s="14"/>
      <c r="M9032" s="14"/>
      <c r="N9032" s="14"/>
      <c r="O9032" s="14"/>
      <c r="P9032" s="14"/>
      <c r="Q9032" s="14"/>
    </row>
    <row r="9033" spans="10:17" x14ac:dyDescent="0.25">
      <c r="J9033" s="14"/>
      <c r="K9033" s="14"/>
      <c r="L9033" s="14"/>
      <c r="M9033" s="14"/>
      <c r="N9033" s="14"/>
      <c r="O9033" s="14"/>
      <c r="P9033" s="14"/>
      <c r="Q9033" s="14"/>
    </row>
    <row r="9034" spans="10:17" x14ac:dyDescent="0.25">
      <c r="J9034" s="14"/>
      <c r="K9034" s="14"/>
      <c r="L9034" s="14"/>
      <c r="M9034" s="14"/>
      <c r="N9034" s="14"/>
      <c r="O9034" s="14"/>
      <c r="P9034" s="14"/>
      <c r="Q9034" s="14"/>
    </row>
    <row r="9035" spans="10:17" x14ac:dyDescent="0.25">
      <c r="J9035" s="14"/>
      <c r="K9035" s="14"/>
      <c r="L9035" s="14"/>
      <c r="M9035" s="14"/>
      <c r="N9035" s="14"/>
      <c r="O9035" s="14"/>
      <c r="P9035" s="14"/>
      <c r="Q9035" s="14"/>
    </row>
    <row r="9036" spans="10:17" x14ac:dyDescent="0.25">
      <c r="J9036" s="14"/>
      <c r="K9036" s="14"/>
      <c r="L9036" s="14"/>
      <c r="M9036" s="14"/>
      <c r="N9036" s="14"/>
      <c r="O9036" s="14"/>
      <c r="P9036" s="14"/>
      <c r="Q9036" s="14"/>
    </row>
    <row r="9037" spans="10:17" x14ac:dyDescent="0.25">
      <c r="J9037" s="14"/>
      <c r="K9037" s="14"/>
      <c r="L9037" s="14"/>
      <c r="M9037" s="14"/>
      <c r="N9037" s="14"/>
      <c r="O9037" s="14"/>
      <c r="P9037" s="14"/>
      <c r="Q9037" s="14"/>
    </row>
    <row r="9038" spans="10:17" x14ac:dyDescent="0.25">
      <c r="J9038" s="14"/>
      <c r="K9038" s="14"/>
      <c r="L9038" s="14"/>
      <c r="M9038" s="14"/>
      <c r="N9038" s="14"/>
      <c r="O9038" s="14"/>
      <c r="P9038" s="14"/>
      <c r="Q9038" s="14"/>
    </row>
    <row r="9039" spans="10:17" x14ac:dyDescent="0.25">
      <c r="J9039" s="14"/>
      <c r="K9039" s="14"/>
      <c r="L9039" s="14"/>
      <c r="M9039" s="14"/>
      <c r="N9039" s="14"/>
      <c r="O9039" s="14"/>
      <c r="P9039" s="14"/>
      <c r="Q9039" s="14"/>
    </row>
    <row r="9040" spans="10:17" x14ac:dyDescent="0.25">
      <c r="J9040" s="14"/>
      <c r="K9040" s="14"/>
      <c r="L9040" s="14"/>
      <c r="M9040" s="14"/>
      <c r="N9040" s="14"/>
      <c r="O9040" s="14"/>
      <c r="P9040" s="14"/>
      <c r="Q9040" s="14"/>
    </row>
    <row r="9041" spans="10:17" x14ac:dyDescent="0.25">
      <c r="J9041" s="14"/>
      <c r="K9041" s="14"/>
      <c r="L9041" s="14"/>
      <c r="M9041" s="14"/>
      <c r="N9041" s="14"/>
      <c r="O9041" s="14"/>
      <c r="P9041" s="14"/>
      <c r="Q9041" s="14"/>
    </row>
    <row r="9042" spans="10:17" x14ac:dyDescent="0.25">
      <c r="J9042" s="14"/>
      <c r="K9042" s="14"/>
      <c r="L9042" s="14"/>
      <c r="M9042" s="14"/>
      <c r="N9042" s="14"/>
      <c r="O9042" s="14"/>
      <c r="P9042" s="14"/>
      <c r="Q9042" s="14"/>
    </row>
    <row r="9043" spans="10:17" x14ac:dyDescent="0.25">
      <c r="J9043" s="14"/>
      <c r="K9043" s="14"/>
      <c r="L9043" s="14"/>
      <c r="M9043" s="14"/>
      <c r="N9043" s="14"/>
      <c r="O9043" s="14"/>
      <c r="P9043" s="14"/>
      <c r="Q9043" s="14"/>
    </row>
    <row r="9044" spans="10:17" x14ac:dyDescent="0.25">
      <c r="J9044" s="14"/>
      <c r="K9044" s="14"/>
      <c r="L9044" s="14"/>
      <c r="M9044" s="14"/>
      <c r="N9044" s="14"/>
      <c r="O9044" s="14"/>
      <c r="P9044" s="14"/>
      <c r="Q9044" s="14"/>
    </row>
    <row r="9045" spans="10:17" x14ac:dyDescent="0.25">
      <c r="J9045" s="14"/>
      <c r="K9045" s="14"/>
      <c r="L9045" s="14"/>
      <c r="M9045" s="14"/>
      <c r="N9045" s="14"/>
      <c r="O9045" s="14"/>
      <c r="P9045" s="14"/>
      <c r="Q9045" s="14"/>
    </row>
    <row r="9046" spans="10:17" x14ac:dyDescent="0.25">
      <c r="J9046" s="14"/>
      <c r="K9046" s="14"/>
      <c r="L9046" s="14"/>
      <c r="M9046" s="14"/>
      <c r="N9046" s="14"/>
      <c r="O9046" s="14"/>
      <c r="P9046" s="14"/>
      <c r="Q9046" s="14"/>
    </row>
    <row r="9047" spans="10:17" x14ac:dyDescent="0.25">
      <c r="J9047" s="14"/>
      <c r="K9047" s="14"/>
      <c r="L9047" s="14"/>
      <c r="M9047" s="14"/>
      <c r="N9047" s="14"/>
      <c r="O9047" s="14"/>
      <c r="P9047" s="14"/>
      <c r="Q9047" s="14"/>
    </row>
    <row r="9048" spans="10:17" x14ac:dyDescent="0.25">
      <c r="J9048" s="14"/>
      <c r="K9048" s="14"/>
      <c r="L9048" s="14"/>
      <c r="M9048" s="14"/>
      <c r="N9048" s="14"/>
      <c r="O9048" s="14"/>
      <c r="P9048" s="14"/>
      <c r="Q9048" s="14"/>
    </row>
    <row r="9049" spans="10:17" x14ac:dyDescent="0.25">
      <c r="J9049" s="14"/>
      <c r="K9049" s="14"/>
      <c r="L9049" s="14"/>
      <c r="M9049" s="14"/>
      <c r="N9049" s="14"/>
      <c r="O9049" s="14"/>
      <c r="P9049" s="14"/>
      <c r="Q9049" s="14"/>
    </row>
    <row r="9050" spans="10:17" x14ac:dyDescent="0.25">
      <c r="J9050" s="14"/>
      <c r="K9050" s="14"/>
      <c r="L9050" s="14"/>
      <c r="M9050" s="14"/>
      <c r="N9050" s="14"/>
      <c r="O9050" s="14"/>
      <c r="P9050" s="14"/>
      <c r="Q9050" s="14"/>
    </row>
    <row r="9051" spans="10:17" x14ac:dyDescent="0.25">
      <c r="J9051" s="14"/>
      <c r="K9051" s="14"/>
      <c r="L9051" s="14"/>
      <c r="M9051" s="14"/>
      <c r="N9051" s="14"/>
      <c r="O9051" s="14"/>
      <c r="P9051" s="14"/>
      <c r="Q9051" s="14"/>
    </row>
    <row r="9052" spans="10:17" x14ac:dyDescent="0.25">
      <c r="J9052" s="14"/>
      <c r="K9052" s="14"/>
      <c r="L9052" s="14"/>
      <c r="M9052" s="14"/>
      <c r="N9052" s="14"/>
      <c r="O9052" s="14"/>
      <c r="P9052" s="14"/>
      <c r="Q9052" s="14"/>
    </row>
    <row r="9053" spans="10:17" x14ac:dyDescent="0.25">
      <c r="J9053" s="14"/>
      <c r="K9053" s="14"/>
      <c r="L9053" s="14"/>
      <c r="M9053" s="14"/>
      <c r="N9053" s="14"/>
      <c r="O9053" s="14"/>
      <c r="P9053" s="14"/>
      <c r="Q9053" s="14"/>
    </row>
    <row r="9054" spans="10:17" x14ac:dyDescent="0.25">
      <c r="J9054" s="14"/>
      <c r="K9054" s="14"/>
      <c r="L9054" s="14"/>
      <c r="M9054" s="14"/>
      <c r="N9054" s="14"/>
      <c r="O9054" s="14"/>
      <c r="P9054" s="14"/>
      <c r="Q9054" s="14"/>
    </row>
    <row r="9055" spans="10:17" x14ac:dyDescent="0.25">
      <c r="J9055" s="14"/>
      <c r="K9055" s="14"/>
      <c r="L9055" s="14"/>
      <c r="M9055" s="14"/>
      <c r="N9055" s="14"/>
      <c r="O9055" s="14"/>
      <c r="P9055" s="14"/>
      <c r="Q9055" s="14"/>
    </row>
    <row r="9056" spans="10:17" x14ac:dyDescent="0.25">
      <c r="J9056" s="14"/>
      <c r="K9056" s="14"/>
      <c r="L9056" s="14"/>
      <c r="M9056" s="14"/>
      <c r="N9056" s="14"/>
      <c r="O9056" s="14"/>
      <c r="P9056" s="14"/>
      <c r="Q9056" s="14"/>
    </row>
    <row r="9057" spans="10:17" x14ac:dyDescent="0.25">
      <c r="J9057" s="14"/>
      <c r="K9057" s="14"/>
      <c r="L9057" s="14"/>
      <c r="M9057" s="14"/>
      <c r="N9057" s="14"/>
      <c r="O9057" s="14"/>
      <c r="P9057" s="14"/>
      <c r="Q9057" s="14"/>
    </row>
    <row r="9058" spans="10:17" x14ac:dyDescent="0.25">
      <c r="J9058" s="14"/>
      <c r="K9058" s="14"/>
      <c r="L9058" s="14"/>
      <c r="M9058" s="14"/>
      <c r="N9058" s="14"/>
      <c r="O9058" s="14"/>
      <c r="P9058" s="14"/>
      <c r="Q9058" s="14"/>
    </row>
    <row r="9059" spans="10:17" x14ac:dyDescent="0.25">
      <c r="J9059" s="14"/>
      <c r="K9059" s="14"/>
      <c r="L9059" s="14"/>
      <c r="M9059" s="14"/>
      <c r="N9059" s="14"/>
      <c r="O9059" s="14"/>
      <c r="P9059" s="14"/>
      <c r="Q9059" s="14"/>
    </row>
    <row r="9060" spans="10:17" x14ac:dyDescent="0.25">
      <c r="J9060" s="14"/>
      <c r="K9060" s="14"/>
      <c r="L9060" s="14"/>
      <c r="M9060" s="14"/>
      <c r="N9060" s="14"/>
      <c r="O9060" s="14"/>
      <c r="P9060" s="14"/>
      <c r="Q9060" s="14"/>
    </row>
    <row r="9061" spans="10:17" x14ac:dyDescent="0.25">
      <c r="J9061" s="14"/>
      <c r="K9061" s="14"/>
      <c r="L9061" s="14"/>
      <c r="M9061" s="14"/>
      <c r="N9061" s="14"/>
      <c r="O9061" s="14"/>
      <c r="P9061" s="14"/>
      <c r="Q9061" s="14"/>
    </row>
    <row r="9062" spans="10:17" x14ac:dyDescent="0.25">
      <c r="J9062" s="14"/>
      <c r="K9062" s="14"/>
      <c r="L9062" s="14"/>
      <c r="M9062" s="14"/>
      <c r="N9062" s="14"/>
      <c r="O9062" s="14"/>
      <c r="P9062" s="14"/>
      <c r="Q9062" s="14"/>
    </row>
    <row r="9063" spans="10:17" x14ac:dyDescent="0.25">
      <c r="J9063" s="14"/>
      <c r="K9063" s="14"/>
      <c r="L9063" s="14"/>
      <c r="M9063" s="14"/>
      <c r="N9063" s="14"/>
      <c r="O9063" s="14"/>
      <c r="P9063" s="14"/>
      <c r="Q9063" s="14"/>
    </row>
    <row r="9064" spans="10:17" x14ac:dyDescent="0.25">
      <c r="J9064" s="14"/>
      <c r="K9064" s="14"/>
      <c r="L9064" s="14"/>
      <c r="M9064" s="14"/>
      <c r="N9064" s="14"/>
      <c r="O9064" s="14"/>
      <c r="P9064" s="14"/>
      <c r="Q9064" s="14"/>
    </row>
    <row r="9065" spans="10:17" x14ac:dyDescent="0.25">
      <c r="J9065" s="14"/>
      <c r="K9065" s="14"/>
      <c r="L9065" s="14"/>
      <c r="M9065" s="14"/>
      <c r="N9065" s="14"/>
      <c r="O9065" s="14"/>
      <c r="P9065" s="14"/>
      <c r="Q9065" s="14"/>
    </row>
    <row r="9066" spans="10:17" x14ac:dyDescent="0.25">
      <c r="J9066" s="14"/>
      <c r="K9066" s="14"/>
      <c r="L9066" s="14"/>
      <c r="M9066" s="14"/>
      <c r="N9066" s="14"/>
      <c r="O9066" s="14"/>
      <c r="P9066" s="14"/>
      <c r="Q9066" s="14"/>
    </row>
    <row r="9067" spans="10:17" x14ac:dyDescent="0.25">
      <c r="J9067" s="14"/>
      <c r="K9067" s="14"/>
      <c r="L9067" s="14"/>
      <c r="M9067" s="14"/>
      <c r="N9067" s="14"/>
      <c r="O9067" s="14"/>
      <c r="P9067" s="14"/>
      <c r="Q9067" s="14"/>
    </row>
    <row r="9068" spans="10:17" x14ac:dyDescent="0.25">
      <c r="J9068" s="14"/>
      <c r="K9068" s="14"/>
      <c r="L9068" s="14"/>
      <c r="M9068" s="14"/>
      <c r="N9068" s="14"/>
      <c r="O9068" s="14"/>
      <c r="P9068" s="14"/>
      <c r="Q9068" s="14"/>
    </row>
    <row r="9069" spans="10:17" x14ac:dyDescent="0.25">
      <c r="J9069" s="14"/>
      <c r="K9069" s="14"/>
      <c r="L9069" s="14"/>
      <c r="M9069" s="14"/>
      <c r="N9069" s="14"/>
      <c r="O9069" s="14"/>
      <c r="P9069" s="14"/>
      <c r="Q9069" s="14"/>
    </row>
    <row r="9070" spans="10:17" x14ac:dyDescent="0.25">
      <c r="J9070" s="14"/>
      <c r="K9070" s="14"/>
      <c r="L9070" s="14"/>
      <c r="M9070" s="14"/>
      <c r="N9070" s="14"/>
      <c r="O9070" s="14"/>
      <c r="P9070" s="14"/>
      <c r="Q9070" s="14"/>
    </row>
    <row r="9071" spans="10:17" x14ac:dyDescent="0.25">
      <c r="J9071" s="14"/>
      <c r="K9071" s="14"/>
      <c r="L9071" s="14"/>
      <c r="M9071" s="14"/>
      <c r="N9071" s="14"/>
      <c r="O9071" s="14"/>
      <c r="P9071" s="14"/>
      <c r="Q9071" s="14"/>
    </row>
    <row r="9072" spans="10:17" x14ac:dyDescent="0.25">
      <c r="J9072" s="14"/>
      <c r="K9072" s="14"/>
      <c r="L9072" s="14"/>
      <c r="M9072" s="14"/>
      <c r="N9072" s="14"/>
      <c r="O9072" s="14"/>
      <c r="P9072" s="14"/>
      <c r="Q9072" s="14"/>
    </row>
    <row r="9073" spans="10:17" x14ac:dyDescent="0.25">
      <c r="J9073" s="14"/>
      <c r="K9073" s="14"/>
      <c r="L9073" s="14"/>
      <c r="M9073" s="14"/>
      <c r="N9073" s="14"/>
      <c r="O9073" s="14"/>
      <c r="P9073" s="14"/>
      <c r="Q9073" s="14"/>
    </row>
    <row r="9074" spans="10:17" x14ac:dyDescent="0.25">
      <c r="J9074" s="14"/>
      <c r="K9074" s="14"/>
      <c r="L9074" s="14"/>
      <c r="M9074" s="14"/>
      <c r="N9074" s="14"/>
      <c r="O9074" s="14"/>
      <c r="P9074" s="14"/>
      <c r="Q9074" s="14"/>
    </row>
    <row r="9075" spans="10:17" x14ac:dyDescent="0.25">
      <c r="J9075" s="14"/>
      <c r="K9075" s="14"/>
      <c r="L9075" s="14"/>
      <c r="M9075" s="14"/>
      <c r="N9075" s="14"/>
      <c r="O9075" s="14"/>
      <c r="P9075" s="14"/>
      <c r="Q9075" s="14"/>
    </row>
    <row r="9076" spans="10:17" x14ac:dyDescent="0.25">
      <c r="J9076" s="14"/>
      <c r="K9076" s="14"/>
      <c r="L9076" s="14"/>
      <c r="M9076" s="14"/>
      <c r="N9076" s="14"/>
      <c r="O9076" s="14"/>
      <c r="P9076" s="14"/>
      <c r="Q9076" s="14"/>
    </row>
    <row r="9077" spans="10:17" x14ac:dyDescent="0.25">
      <c r="J9077" s="14"/>
      <c r="K9077" s="14"/>
      <c r="L9077" s="14"/>
      <c r="M9077" s="14"/>
      <c r="N9077" s="14"/>
      <c r="O9077" s="14"/>
      <c r="P9077" s="14"/>
      <c r="Q9077" s="14"/>
    </row>
    <row r="9078" spans="10:17" x14ac:dyDescent="0.25">
      <c r="J9078" s="14"/>
      <c r="K9078" s="14"/>
      <c r="L9078" s="14"/>
      <c r="M9078" s="14"/>
      <c r="N9078" s="14"/>
      <c r="O9078" s="14"/>
      <c r="P9078" s="14"/>
      <c r="Q9078" s="14"/>
    </row>
    <row r="9079" spans="10:17" x14ac:dyDescent="0.25">
      <c r="J9079" s="14"/>
      <c r="K9079" s="14"/>
      <c r="L9079" s="14"/>
      <c r="M9079" s="14"/>
      <c r="N9079" s="14"/>
      <c r="O9079" s="14"/>
      <c r="P9079" s="14"/>
      <c r="Q9079" s="14"/>
    </row>
    <row r="9080" spans="10:17" x14ac:dyDescent="0.25">
      <c r="J9080" s="14"/>
      <c r="K9080" s="14"/>
      <c r="L9080" s="14"/>
      <c r="M9080" s="14"/>
      <c r="N9080" s="14"/>
      <c r="O9080" s="14"/>
      <c r="P9080" s="14"/>
      <c r="Q9080" s="14"/>
    </row>
    <row r="9081" spans="10:17" x14ac:dyDescent="0.25">
      <c r="J9081" s="14"/>
      <c r="K9081" s="14"/>
      <c r="L9081" s="14"/>
      <c r="M9081" s="14"/>
      <c r="N9081" s="14"/>
      <c r="O9081" s="14"/>
      <c r="P9081" s="14"/>
      <c r="Q9081" s="14"/>
    </row>
    <row r="9082" spans="10:17" x14ac:dyDescent="0.25">
      <c r="J9082" s="14"/>
      <c r="K9082" s="14"/>
      <c r="L9082" s="14"/>
      <c r="M9082" s="14"/>
      <c r="N9082" s="14"/>
      <c r="O9082" s="14"/>
      <c r="P9082" s="14"/>
      <c r="Q9082" s="14"/>
    </row>
    <row r="9083" spans="10:17" x14ac:dyDescent="0.25">
      <c r="J9083" s="14"/>
      <c r="K9083" s="14"/>
      <c r="L9083" s="14"/>
      <c r="M9083" s="14"/>
      <c r="N9083" s="14"/>
      <c r="O9083" s="14"/>
      <c r="P9083" s="14"/>
      <c r="Q9083" s="14"/>
    </row>
    <row r="9084" spans="10:17" x14ac:dyDescent="0.25">
      <c r="J9084" s="14"/>
      <c r="K9084" s="14"/>
      <c r="L9084" s="14"/>
      <c r="M9084" s="14"/>
      <c r="N9084" s="14"/>
      <c r="O9084" s="14"/>
      <c r="P9084" s="14"/>
      <c r="Q9084" s="14"/>
    </row>
    <row r="9085" spans="10:17" x14ac:dyDescent="0.25">
      <c r="J9085" s="14"/>
      <c r="K9085" s="14"/>
      <c r="L9085" s="14"/>
      <c r="M9085" s="14"/>
      <c r="N9085" s="14"/>
      <c r="O9085" s="14"/>
      <c r="P9085" s="14"/>
      <c r="Q9085" s="14"/>
    </row>
    <row r="9086" spans="10:17" x14ac:dyDescent="0.25">
      <c r="J9086" s="14"/>
      <c r="K9086" s="14"/>
      <c r="L9086" s="14"/>
      <c r="M9086" s="14"/>
      <c r="N9086" s="14"/>
      <c r="O9086" s="14"/>
      <c r="P9086" s="14"/>
      <c r="Q9086" s="14"/>
    </row>
    <row r="9087" spans="10:17" x14ac:dyDescent="0.25">
      <c r="J9087" s="14"/>
      <c r="K9087" s="14"/>
      <c r="L9087" s="14"/>
      <c r="M9087" s="14"/>
      <c r="N9087" s="14"/>
      <c r="O9087" s="14"/>
      <c r="P9087" s="14"/>
      <c r="Q9087" s="14"/>
    </row>
    <row r="9088" spans="10:17" x14ac:dyDescent="0.25">
      <c r="J9088" s="14"/>
      <c r="K9088" s="14"/>
      <c r="L9088" s="14"/>
      <c r="M9088" s="14"/>
      <c r="N9088" s="14"/>
      <c r="O9088" s="14"/>
      <c r="P9088" s="14"/>
      <c r="Q9088" s="14"/>
    </row>
    <row r="9089" spans="10:17" x14ac:dyDescent="0.25">
      <c r="J9089" s="14"/>
      <c r="K9089" s="14"/>
      <c r="L9089" s="14"/>
      <c r="M9089" s="14"/>
      <c r="N9089" s="14"/>
      <c r="O9089" s="14"/>
      <c r="P9089" s="14"/>
      <c r="Q9089" s="14"/>
    </row>
    <row r="9090" spans="10:17" x14ac:dyDescent="0.25">
      <c r="J9090" s="14"/>
      <c r="K9090" s="14"/>
      <c r="L9090" s="14"/>
      <c r="M9090" s="14"/>
      <c r="N9090" s="14"/>
      <c r="O9090" s="14"/>
      <c r="P9090" s="14"/>
      <c r="Q9090" s="14"/>
    </row>
    <row r="9091" spans="10:17" x14ac:dyDescent="0.25">
      <c r="J9091" s="14"/>
      <c r="K9091" s="14"/>
      <c r="L9091" s="14"/>
      <c r="M9091" s="14"/>
      <c r="N9091" s="14"/>
      <c r="O9091" s="14"/>
      <c r="P9091" s="14"/>
      <c r="Q9091" s="14"/>
    </row>
    <row r="9092" spans="10:17" x14ac:dyDescent="0.25">
      <c r="J9092" s="14"/>
      <c r="K9092" s="14"/>
      <c r="L9092" s="14"/>
      <c r="M9092" s="14"/>
      <c r="N9092" s="14"/>
      <c r="O9092" s="14"/>
      <c r="P9092" s="14"/>
      <c r="Q9092" s="14"/>
    </row>
    <row r="9093" spans="10:17" x14ac:dyDescent="0.25">
      <c r="J9093" s="14"/>
      <c r="K9093" s="14"/>
      <c r="L9093" s="14"/>
      <c r="M9093" s="14"/>
      <c r="N9093" s="14"/>
      <c r="O9093" s="14"/>
      <c r="P9093" s="14"/>
      <c r="Q9093" s="14"/>
    </row>
    <row r="9094" spans="10:17" x14ac:dyDescent="0.25">
      <c r="J9094" s="14"/>
      <c r="K9094" s="14"/>
      <c r="L9094" s="14"/>
      <c r="M9094" s="14"/>
      <c r="N9094" s="14"/>
      <c r="O9094" s="14"/>
      <c r="P9094" s="14"/>
      <c r="Q9094" s="14"/>
    </row>
    <row r="9095" spans="10:17" x14ac:dyDescent="0.25">
      <c r="J9095" s="14"/>
      <c r="K9095" s="14"/>
      <c r="L9095" s="14"/>
      <c r="M9095" s="14"/>
      <c r="N9095" s="14"/>
      <c r="O9095" s="14"/>
      <c r="P9095" s="14"/>
      <c r="Q9095" s="14"/>
    </row>
    <row r="9096" spans="10:17" x14ac:dyDescent="0.25">
      <c r="J9096" s="14"/>
      <c r="K9096" s="14"/>
      <c r="L9096" s="14"/>
      <c r="M9096" s="14"/>
      <c r="N9096" s="14"/>
      <c r="O9096" s="14"/>
      <c r="P9096" s="14"/>
      <c r="Q9096" s="14"/>
    </row>
    <row r="9097" spans="10:17" x14ac:dyDescent="0.25">
      <c r="J9097" s="14"/>
      <c r="K9097" s="14"/>
      <c r="L9097" s="14"/>
      <c r="M9097" s="14"/>
      <c r="N9097" s="14"/>
      <c r="O9097" s="14"/>
      <c r="P9097" s="14"/>
      <c r="Q9097" s="14"/>
    </row>
    <row r="9098" spans="10:17" x14ac:dyDescent="0.25">
      <c r="J9098" s="14"/>
      <c r="K9098" s="14"/>
      <c r="L9098" s="14"/>
      <c r="M9098" s="14"/>
      <c r="N9098" s="14"/>
      <c r="O9098" s="14"/>
      <c r="P9098" s="14"/>
      <c r="Q9098" s="14"/>
    </row>
    <row r="9099" spans="10:17" x14ac:dyDescent="0.25">
      <c r="J9099" s="14"/>
      <c r="K9099" s="14"/>
      <c r="L9099" s="14"/>
      <c r="M9099" s="14"/>
      <c r="N9099" s="14"/>
      <c r="O9099" s="14"/>
      <c r="P9099" s="14"/>
      <c r="Q9099" s="14"/>
    </row>
    <row r="9100" spans="10:17" x14ac:dyDescent="0.25">
      <c r="J9100" s="14"/>
      <c r="K9100" s="14"/>
      <c r="L9100" s="14"/>
      <c r="M9100" s="14"/>
      <c r="N9100" s="14"/>
      <c r="O9100" s="14"/>
      <c r="P9100" s="14"/>
      <c r="Q9100" s="14"/>
    </row>
    <row r="9101" spans="10:17" x14ac:dyDescent="0.25">
      <c r="J9101" s="14"/>
      <c r="K9101" s="14"/>
      <c r="L9101" s="14"/>
      <c r="M9101" s="14"/>
      <c r="N9101" s="14"/>
      <c r="O9101" s="14"/>
      <c r="P9101" s="14"/>
      <c r="Q9101" s="14"/>
    </row>
    <row r="9102" spans="10:17" x14ac:dyDescent="0.25">
      <c r="J9102" s="14"/>
      <c r="K9102" s="14"/>
      <c r="L9102" s="14"/>
      <c r="M9102" s="14"/>
      <c r="N9102" s="14"/>
      <c r="O9102" s="14"/>
      <c r="P9102" s="14"/>
      <c r="Q9102" s="14"/>
    </row>
    <row r="9103" spans="10:17" x14ac:dyDescent="0.25">
      <c r="J9103" s="14"/>
      <c r="K9103" s="14"/>
      <c r="L9103" s="14"/>
      <c r="M9103" s="14"/>
      <c r="N9103" s="14"/>
      <c r="O9103" s="14"/>
      <c r="P9103" s="14"/>
      <c r="Q9103" s="14"/>
    </row>
    <row r="9104" spans="10:17" x14ac:dyDescent="0.25">
      <c r="J9104" s="14"/>
      <c r="K9104" s="14"/>
      <c r="L9104" s="14"/>
      <c r="M9104" s="14"/>
      <c r="N9104" s="14"/>
      <c r="O9104" s="14"/>
      <c r="P9104" s="14"/>
      <c r="Q9104" s="14"/>
    </row>
    <row r="9105" spans="10:17" x14ac:dyDescent="0.25">
      <c r="J9105" s="14"/>
      <c r="K9105" s="14"/>
      <c r="L9105" s="14"/>
      <c r="M9105" s="14"/>
      <c r="N9105" s="14"/>
      <c r="O9105" s="14"/>
      <c r="P9105" s="14"/>
      <c r="Q9105" s="14"/>
    </row>
    <row r="9106" spans="10:17" x14ac:dyDescent="0.25">
      <c r="J9106" s="14"/>
      <c r="K9106" s="14"/>
      <c r="L9106" s="14"/>
      <c r="M9106" s="14"/>
      <c r="N9106" s="14"/>
      <c r="O9106" s="14"/>
      <c r="P9106" s="14"/>
      <c r="Q9106" s="14"/>
    </row>
    <row r="9107" spans="10:17" x14ac:dyDescent="0.25">
      <c r="J9107" s="14"/>
      <c r="K9107" s="14"/>
      <c r="L9107" s="14"/>
      <c r="M9107" s="14"/>
      <c r="N9107" s="14"/>
      <c r="O9107" s="14"/>
      <c r="P9107" s="14"/>
      <c r="Q9107" s="14"/>
    </row>
    <row r="9108" spans="10:17" x14ac:dyDescent="0.25">
      <c r="J9108" s="14"/>
      <c r="K9108" s="14"/>
      <c r="L9108" s="14"/>
      <c r="M9108" s="14"/>
      <c r="N9108" s="14"/>
      <c r="O9108" s="14"/>
      <c r="P9108" s="14"/>
      <c r="Q9108" s="14"/>
    </row>
    <row r="9109" spans="10:17" x14ac:dyDescent="0.25">
      <c r="J9109" s="14"/>
      <c r="K9109" s="14"/>
      <c r="L9109" s="14"/>
      <c r="M9109" s="14"/>
      <c r="N9109" s="14"/>
      <c r="O9109" s="14"/>
      <c r="P9109" s="14"/>
      <c r="Q9109" s="14"/>
    </row>
    <row r="9110" spans="10:17" x14ac:dyDescent="0.25">
      <c r="J9110" s="14"/>
      <c r="K9110" s="14"/>
      <c r="L9110" s="14"/>
      <c r="M9110" s="14"/>
      <c r="N9110" s="14"/>
      <c r="O9110" s="14"/>
      <c r="P9110" s="14"/>
      <c r="Q9110" s="14"/>
    </row>
    <row r="9111" spans="10:17" x14ac:dyDescent="0.25">
      <c r="J9111" s="14"/>
      <c r="K9111" s="14"/>
      <c r="L9111" s="14"/>
      <c r="M9111" s="14"/>
      <c r="N9111" s="14"/>
      <c r="O9111" s="14"/>
      <c r="P9111" s="14"/>
      <c r="Q9111" s="14"/>
    </row>
    <row r="9112" spans="10:17" x14ac:dyDescent="0.25">
      <c r="J9112" s="14"/>
      <c r="K9112" s="14"/>
      <c r="L9112" s="14"/>
      <c r="M9112" s="14"/>
      <c r="N9112" s="14"/>
      <c r="O9112" s="14"/>
      <c r="P9112" s="14"/>
      <c r="Q9112" s="14"/>
    </row>
    <row r="9113" spans="10:17" x14ac:dyDescent="0.25">
      <c r="J9113" s="14"/>
      <c r="K9113" s="14"/>
      <c r="L9113" s="14"/>
      <c r="M9113" s="14"/>
      <c r="N9113" s="14"/>
      <c r="O9113" s="14"/>
      <c r="P9113" s="14"/>
      <c r="Q9113" s="14"/>
    </row>
    <row r="9114" spans="10:17" x14ac:dyDescent="0.25">
      <c r="J9114" s="14"/>
      <c r="K9114" s="14"/>
      <c r="L9114" s="14"/>
      <c r="M9114" s="14"/>
      <c r="N9114" s="14"/>
      <c r="O9114" s="14"/>
      <c r="P9114" s="14"/>
      <c r="Q9114" s="14"/>
    </row>
    <row r="9115" spans="10:17" x14ac:dyDescent="0.25">
      <c r="J9115" s="14"/>
      <c r="K9115" s="14"/>
      <c r="L9115" s="14"/>
      <c r="M9115" s="14"/>
      <c r="N9115" s="14"/>
      <c r="O9115" s="14"/>
      <c r="P9115" s="14"/>
      <c r="Q9115" s="14"/>
    </row>
    <row r="9116" spans="10:17" x14ac:dyDescent="0.25">
      <c r="J9116" s="14"/>
      <c r="K9116" s="14"/>
      <c r="L9116" s="14"/>
      <c r="M9116" s="14"/>
      <c r="N9116" s="14"/>
      <c r="O9116" s="14"/>
      <c r="P9116" s="14"/>
      <c r="Q9116" s="14"/>
    </row>
    <row r="9117" spans="10:17" x14ac:dyDescent="0.25">
      <c r="J9117" s="14"/>
      <c r="K9117" s="14"/>
      <c r="L9117" s="14"/>
      <c r="M9117" s="14"/>
      <c r="N9117" s="14"/>
      <c r="O9117" s="14"/>
      <c r="P9117" s="14"/>
      <c r="Q9117" s="14"/>
    </row>
    <row r="9118" spans="10:17" x14ac:dyDescent="0.25">
      <c r="J9118" s="14"/>
      <c r="K9118" s="14"/>
      <c r="L9118" s="14"/>
      <c r="M9118" s="14"/>
      <c r="N9118" s="14"/>
      <c r="O9118" s="14"/>
      <c r="P9118" s="14"/>
      <c r="Q9118" s="14"/>
    </row>
    <row r="9119" spans="10:17" x14ac:dyDescent="0.25">
      <c r="J9119" s="14"/>
      <c r="K9119" s="14"/>
      <c r="L9119" s="14"/>
      <c r="M9119" s="14"/>
      <c r="N9119" s="14"/>
      <c r="O9119" s="14"/>
      <c r="P9119" s="14"/>
      <c r="Q9119" s="14"/>
    </row>
    <row r="9120" spans="10:17" x14ac:dyDescent="0.25">
      <c r="J9120" s="14"/>
      <c r="K9120" s="14"/>
      <c r="L9120" s="14"/>
      <c r="M9120" s="14"/>
      <c r="N9120" s="14"/>
      <c r="O9120" s="14"/>
      <c r="P9120" s="14"/>
      <c r="Q9120" s="14"/>
    </row>
    <row r="9121" spans="10:17" x14ac:dyDescent="0.25">
      <c r="J9121" s="14"/>
      <c r="K9121" s="14"/>
      <c r="L9121" s="14"/>
      <c r="M9121" s="14"/>
      <c r="N9121" s="14"/>
      <c r="O9121" s="14"/>
      <c r="P9121" s="14"/>
      <c r="Q9121" s="14"/>
    </row>
    <row r="9122" spans="10:17" x14ac:dyDescent="0.25">
      <c r="J9122" s="14"/>
      <c r="K9122" s="14"/>
      <c r="L9122" s="14"/>
      <c r="M9122" s="14"/>
      <c r="N9122" s="14"/>
      <c r="O9122" s="14"/>
      <c r="P9122" s="14"/>
      <c r="Q9122" s="14"/>
    </row>
    <row r="9123" spans="10:17" x14ac:dyDescent="0.25">
      <c r="J9123" s="14"/>
      <c r="K9123" s="14"/>
      <c r="L9123" s="14"/>
      <c r="M9123" s="14"/>
      <c r="N9123" s="14"/>
      <c r="O9123" s="14"/>
      <c r="P9123" s="14"/>
      <c r="Q9123" s="14"/>
    </row>
    <row r="9124" spans="10:17" x14ac:dyDescent="0.25">
      <c r="J9124" s="14"/>
      <c r="K9124" s="14"/>
      <c r="L9124" s="14"/>
      <c r="M9124" s="14"/>
      <c r="N9124" s="14"/>
      <c r="O9124" s="14"/>
      <c r="P9124" s="14"/>
      <c r="Q9124" s="14"/>
    </row>
    <row r="9125" spans="10:17" x14ac:dyDescent="0.25">
      <c r="J9125" s="14"/>
      <c r="K9125" s="14"/>
      <c r="L9125" s="14"/>
      <c r="M9125" s="14"/>
      <c r="N9125" s="14"/>
      <c r="O9125" s="14"/>
      <c r="P9125" s="14"/>
      <c r="Q9125" s="14"/>
    </row>
    <row r="9126" spans="10:17" x14ac:dyDescent="0.25">
      <c r="J9126" s="14"/>
      <c r="K9126" s="14"/>
      <c r="L9126" s="14"/>
      <c r="M9126" s="14"/>
      <c r="N9126" s="14"/>
      <c r="O9126" s="14"/>
      <c r="P9126" s="14"/>
      <c r="Q9126" s="14"/>
    </row>
    <row r="9127" spans="10:17" x14ac:dyDescent="0.25">
      <c r="J9127" s="14"/>
      <c r="K9127" s="14"/>
      <c r="L9127" s="14"/>
      <c r="M9127" s="14"/>
      <c r="N9127" s="14"/>
      <c r="O9127" s="14"/>
      <c r="P9127" s="14"/>
      <c r="Q9127" s="14"/>
    </row>
    <row r="9128" spans="10:17" x14ac:dyDescent="0.25">
      <c r="J9128" s="14"/>
      <c r="K9128" s="14"/>
      <c r="L9128" s="14"/>
      <c r="M9128" s="14"/>
      <c r="N9128" s="14"/>
      <c r="O9128" s="14"/>
      <c r="P9128" s="14"/>
      <c r="Q9128" s="14"/>
    </row>
    <row r="9129" spans="10:17" x14ac:dyDescent="0.25">
      <c r="J9129" s="14"/>
      <c r="K9129" s="14"/>
      <c r="L9129" s="14"/>
      <c r="M9129" s="14"/>
      <c r="N9129" s="14"/>
      <c r="O9129" s="14"/>
      <c r="P9129" s="14"/>
      <c r="Q9129" s="14"/>
    </row>
    <row r="9130" spans="10:17" x14ac:dyDescent="0.25">
      <c r="J9130" s="14"/>
      <c r="K9130" s="14"/>
      <c r="L9130" s="14"/>
      <c r="M9130" s="14"/>
      <c r="N9130" s="14"/>
      <c r="O9130" s="14"/>
      <c r="P9130" s="14"/>
      <c r="Q9130" s="14"/>
    </row>
    <row r="9131" spans="10:17" x14ac:dyDescent="0.25">
      <c r="J9131" s="14"/>
      <c r="K9131" s="14"/>
      <c r="L9131" s="14"/>
      <c r="M9131" s="14"/>
      <c r="N9131" s="14"/>
      <c r="O9131" s="14"/>
      <c r="P9131" s="14"/>
      <c r="Q9131" s="14"/>
    </row>
    <row r="9132" spans="10:17" x14ac:dyDescent="0.25">
      <c r="J9132" s="14"/>
      <c r="K9132" s="14"/>
      <c r="L9132" s="14"/>
      <c r="M9132" s="14"/>
      <c r="N9132" s="14"/>
      <c r="O9132" s="14"/>
      <c r="P9132" s="14"/>
      <c r="Q9132" s="14"/>
    </row>
    <row r="9133" spans="10:17" x14ac:dyDescent="0.25">
      <c r="J9133" s="14"/>
      <c r="K9133" s="14"/>
      <c r="L9133" s="14"/>
      <c r="M9133" s="14"/>
      <c r="N9133" s="14"/>
      <c r="O9133" s="14"/>
      <c r="P9133" s="14"/>
      <c r="Q9133" s="14"/>
    </row>
    <row r="9134" spans="10:17" x14ac:dyDescent="0.25">
      <c r="J9134" s="14"/>
      <c r="K9134" s="14"/>
      <c r="L9134" s="14"/>
      <c r="M9134" s="14"/>
      <c r="N9134" s="14"/>
      <c r="O9134" s="14"/>
      <c r="P9134" s="14"/>
      <c r="Q9134" s="14"/>
    </row>
    <row r="9135" spans="10:17" x14ac:dyDescent="0.25">
      <c r="J9135" s="14"/>
      <c r="K9135" s="14"/>
      <c r="L9135" s="14"/>
      <c r="M9135" s="14"/>
      <c r="N9135" s="14"/>
      <c r="O9135" s="14"/>
      <c r="P9135" s="14"/>
      <c r="Q9135" s="14"/>
    </row>
    <row r="9136" spans="10:17" x14ac:dyDescent="0.25">
      <c r="J9136" s="14"/>
      <c r="K9136" s="14"/>
      <c r="L9136" s="14"/>
      <c r="M9136" s="14"/>
      <c r="N9136" s="14"/>
      <c r="O9136" s="14"/>
      <c r="P9136" s="14"/>
      <c r="Q9136" s="14"/>
    </row>
    <row r="9137" spans="10:17" x14ac:dyDescent="0.25">
      <c r="J9137" s="14"/>
      <c r="K9137" s="14"/>
      <c r="L9137" s="14"/>
      <c r="M9137" s="14"/>
      <c r="N9137" s="14"/>
      <c r="O9137" s="14"/>
      <c r="P9137" s="14"/>
      <c r="Q9137" s="14"/>
    </row>
    <row r="9138" spans="10:17" x14ac:dyDescent="0.25">
      <c r="J9138" s="14"/>
      <c r="K9138" s="14"/>
      <c r="L9138" s="14"/>
      <c r="M9138" s="14"/>
      <c r="N9138" s="14"/>
      <c r="O9138" s="14"/>
      <c r="P9138" s="14"/>
      <c r="Q9138" s="14"/>
    </row>
    <row r="9139" spans="10:17" x14ac:dyDescent="0.25">
      <c r="J9139" s="14"/>
      <c r="K9139" s="14"/>
      <c r="L9139" s="14"/>
      <c r="M9139" s="14"/>
      <c r="N9139" s="14"/>
      <c r="O9139" s="14"/>
      <c r="P9139" s="14"/>
      <c r="Q9139" s="14"/>
    </row>
    <row r="9140" spans="10:17" x14ac:dyDescent="0.25">
      <c r="J9140" s="14"/>
      <c r="K9140" s="14"/>
      <c r="L9140" s="14"/>
      <c r="M9140" s="14"/>
      <c r="N9140" s="14"/>
      <c r="O9140" s="14"/>
      <c r="P9140" s="14"/>
      <c r="Q9140" s="14"/>
    </row>
    <row r="9141" spans="10:17" x14ac:dyDescent="0.25">
      <c r="J9141" s="14"/>
      <c r="K9141" s="14"/>
      <c r="L9141" s="14"/>
      <c r="M9141" s="14"/>
      <c r="N9141" s="14"/>
      <c r="O9141" s="14"/>
      <c r="P9141" s="14"/>
      <c r="Q9141" s="14"/>
    </row>
    <row r="9142" spans="10:17" x14ac:dyDescent="0.25">
      <c r="J9142" s="14"/>
      <c r="K9142" s="14"/>
      <c r="L9142" s="14"/>
      <c r="M9142" s="14"/>
      <c r="N9142" s="14"/>
      <c r="O9142" s="14"/>
      <c r="P9142" s="14"/>
      <c r="Q9142" s="14"/>
    </row>
    <row r="9143" spans="10:17" x14ac:dyDescent="0.25">
      <c r="J9143" s="14"/>
      <c r="K9143" s="14"/>
      <c r="L9143" s="14"/>
      <c r="M9143" s="14"/>
      <c r="N9143" s="14"/>
      <c r="O9143" s="14"/>
      <c r="P9143" s="14"/>
      <c r="Q9143" s="14"/>
    </row>
    <row r="9144" spans="10:17" x14ac:dyDescent="0.25">
      <c r="J9144" s="14"/>
      <c r="K9144" s="14"/>
      <c r="L9144" s="14"/>
      <c r="M9144" s="14"/>
      <c r="N9144" s="14"/>
      <c r="O9144" s="14"/>
      <c r="P9144" s="14"/>
      <c r="Q9144" s="14"/>
    </row>
    <row r="9145" spans="10:17" x14ac:dyDescent="0.25">
      <c r="J9145" s="14"/>
      <c r="K9145" s="14"/>
      <c r="L9145" s="14"/>
      <c r="M9145" s="14"/>
      <c r="N9145" s="14"/>
      <c r="O9145" s="14"/>
      <c r="P9145" s="14"/>
      <c r="Q9145" s="14"/>
    </row>
    <row r="9146" spans="10:17" x14ac:dyDescent="0.25">
      <c r="J9146" s="14"/>
      <c r="K9146" s="14"/>
      <c r="L9146" s="14"/>
      <c r="M9146" s="14"/>
      <c r="N9146" s="14"/>
      <c r="O9146" s="14"/>
      <c r="P9146" s="14"/>
      <c r="Q9146" s="14"/>
    </row>
    <row r="9147" spans="10:17" x14ac:dyDescent="0.25">
      <c r="J9147" s="14"/>
      <c r="K9147" s="14"/>
      <c r="L9147" s="14"/>
      <c r="M9147" s="14"/>
      <c r="N9147" s="14"/>
      <c r="O9147" s="14"/>
      <c r="P9147" s="14"/>
      <c r="Q9147" s="14"/>
    </row>
    <row r="9148" spans="10:17" x14ac:dyDescent="0.25">
      <c r="J9148" s="14"/>
      <c r="K9148" s="14"/>
      <c r="L9148" s="14"/>
      <c r="M9148" s="14"/>
      <c r="N9148" s="14"/>
      <c r="O9148" s="14"/>
      <c r="P9148" s="14"/>
      <c r="Q9148" s="14"/>
    </row>
    <row r="9149" spans="10:17" x14ac:dyDescent="0.25">
      <c r="J9149" s="14"/>
      <c r="K9149" s="14"/>
      <c r="L9149" s="14"/>
      <c r="M9149" s="14"/>
      <c r="N9149" s="14"/>
      <c r="O9149" s="14"/>
      <c r="P9149" s="14"/>
      <c r="Q9149" s="14"/>
    </row>
    <row r="9150" spans="10:17" x14ac:dyDescent="0.25">
      <c r="J9150" s="14"/>
      <c r="K9150" s="14"/>
      <c r="L9150" s="14"/>
      <c r="M9150" s="14"/>
      <c r="N9150" s="14"/>
      <c r="O9150" s="14"/>
      <c r="P9150" s="14"/>
      <c r="Q9150" s="14"/>
    </row>
    <row r="9151" spans="10:17" x14ac:dyDescent="0.25">
      <c r="J9151" s="14"/>
      <c r="K9151" s="14"/>
      <c r="L9151" s="14"/>
      <c r="M9151" s="14"/>
      <c r="N9151" s="14"/>
      <c r="O9151" s="14"/>
      <c r="P9151" s="14"/>
      <c r="Q9151" s="14"/>
    </row>
    <row r="9152" spans="10:17" x14ac:dyDescent="0.25">
      <c r="J9152" s="14"/>
      <c r="K9152" s="14"/>
      <c r="L9152" s="14"/>
      <c r="M9152" s="14"/>
      <c r="N9152" s="14"/>
      <c r="O9152" s="14"/>
      <c r="P9152" s="14"/>
      <c r="Q9152" s="14"/>
    </row>
    <row r="9153" spans="10:17" x14ac:dyDescent="0.25">
      <c r="J9153" s="14"/>
      <c r="K9153" s="14"/>
      <c r="L9153" s="14"/>
      <c r="M9153" s="14"/>
      <c r="N9153" s="14"/>
      <c r="O9153" s="14"/>
      <c r="P9153" s="14"/>
      <c r="Q9153" s="14"/>
    </row>
    <row r="9154" spans="10:17" x14ac:dyDescent="0.25">
      <c r="J9154" s="14"/>
      <c r="K9154" s="14"/>
      <c r="L9154" s="14"/>
      <c r="M9154" s="14"/>
      <c r="N9154" s="14"/>
      <c r="O9154" s="14"/>
      <c r="P9154" s="14"/>
      <c r="Q9154" s="14"/>
    </row>
    <row r="9155" spans="10:17" x14ac:dyDescent="0.25">
      <c r="J9155" s="14"/>
      <c r="K9155" s="14"/>
      <c r="L9155" s="14"/>
      <c r="M9155" s="14"/>
      <c r="N9155" s="14"/>
      <c r="O9155" s="14"/>
      <c r="P9155" s="14"/>
      <c r="Q9155" s="14"/>
    </row>
    <row r="9156" spans="10:17" x14ac:dyDescent="0.25">
      <c r="J9156" s="14"/>
      <c r="K9156" s="14"/>
      <c r="L9156" s="14"/>
      <c r="M9156" s="14"/>
      <c r="N9156" s="14"/>
      <c r="O9156" s="14"/>
      <c r="P9156" s="14"/>
      <c r="Q9156" s="14"/>
    </row>
    <row r="9157" spans="10:17" x14ac:dyDescent="0.25">
      <c r="J9157" s="14"/>
      <c r="K9157" s="14"/>
      <c r="L9157" s="14"/>
      <c r="M9157" s="14"/>
      <c r="N9157" s="14"/>
      <c r="O9157" s="14"/>
      <c r="P9157" s="14"/>
      <c r="Q9157" s="14"/>
    </row>
    <row r="9158" spans="10:17" x14ac:dyDescent="0.25">
      <c r="J9158" s="14"/>
      <c r="K9158" s="14"/>
      <c r="L9158" s="14"/>
      <c r="M9158" s="14"/>
      <c r="N9158" s="14"/>
      <c r="O9158" s="14"/>
      <c r="P9158" s="14"/>
      <c r="Q9158" s="14"/>
    </row>
    <row r="9159" spans="10:17" x14ac:dyDescent="0.25">
      <c r="J9159" s="14"/>
      <c r="K9159" s="14"/>
      <c r="L9159" s="14"/>
      <c r="M9159" s="14"/>
      <c r="N9159" s="14"/>
      <c r="O9159" s="14"/>
      <c r="P9159" s="14"/>
      <c r="Q9159" s="14"/>
    </row>
    <row r="9160" spans="10:17" x14ac:dyDescent="0.25">
      <c r="J9160" s="14"/>
      <c r="K9160" s="14"/>
      <c r="L9160" s="14"/>
      <c r="M9160" s="14"/>
      <c r="N9160" s="14"/>
      <c r="O9160" s="14"/>
      <c r="P9160" s="14"/>
      <c r="Q9160" s="14"/>
    </row>
    <row r="9161" spans="10:17" x14ac:dyDescent="0.25">
      <c r="J9161" s="14"/>
      <c r="K9161" s="14"/>
      <c r="L9161" s="14"/>
      <c r="M9161" s="14"/>
      <c r="N9161" s="14"/>
      <c r="O9161" s="14"/>
      <c r="P9161" s="14"/>
      <c r="Q9161" s="14"/>
    </row>
    <row r="9162" spans="10:17" x14ac:dyDescent="0.25">
      <c r="J9162" s="14"/>
      <c r="K9162" s="14"/>
      <c r="L9162" s="14"/>
      <c r="M9162" s="14"/>
      <c r="N9162" s="14"/>
      <c r="O9162" s="14"/>
      <c r="P9162" s="14"/>
      <c r="Q9162" s="14"/>
    </row>
    <row r="9163" spans="10:17" x14ac:dyDescent="0.25">
      <c r="J9163" s="14"/>
      <c r="K9163" s="14"/>
      <c r="L9163" s="14"/>
      <c r="M9163" s="14"/>
      <c r="N9163" s="14"/>
      <c r="O9163" s="14"/>
      <c r="P9163" s="14"/>
      <c r="Q9163" s="14"/>
    </row>
    <row r="9164" spans="10:17" x14ac:dyDescent="0.25">
      <c r="J9164" s="14"/>
      <c r="K9164" s="14"/>
      <c r="L9164" s="14"/>
      <c r="M9164" s="14"/>
      <c r="N9164" s="14"/>
      <c r="O9164" s="14"/>
      <c r="P9164" s="14"/>
      <c r="Q9164" s="14"/>
    </row>
    <row r="9165" spans="10:17" x14ac:dyDescent="0.25">
      <c r="J9165" s="14"/>
      <c r="K9165" s="14"/>
      <c r="L9165" s="14"/>
      <c r="M9165" s="14"/>
      <c r="N9165" s="14"/>
      <c r="O9165" s="14"/>
      <c r="P9165" s="14"/>
      <c r="Q9165" s="14"/>
    </row>
    <row r="9166" spans="10:17" x14ac:dyDescent="0.25">
      <c r="J9166" s="14"/>
      <c r="K9166" s="14"/>
      <c r="L9166" s="14"/>
      <c r="M9166" s="14"/>
      <c r="N9166" s="14"/>
      <c r="O9166" s="14"/>
      <c r="P9166" s="14"/>
      <c r="Q9166" s="14"/>
    </row>
    <row r="9167" spans="10:17" x14ac:dyDescent="0.25">
      <c r="J9167" s="14"/>
      <c r="K9167" s="14"/>
      <c r="L9167" s="14"/>
      <c r="M9167" s="14"/>
      <c r="N9167" s="14"/>
      <c r="O9167" s="14"/>
      <c r="P9167" s="14"/>
      <c r="Q9167" s="14"/>
    </row>
    <row r="9168" spans="10:17" x14ac:dyDescent="0.25">
      <c r="J9168" s="14"/>
      <c r="K9168" s="14"/>
      <c r="L9168" s="14"/>
      <c r="M9168" s="14"/>
      <c r="N9168" s="14"/>
      <c r="O9168" s="14"/>
      <c r="P9168" s="14"/>
      <c r="Q9168" s="14"/>
    </row>
    <row r="9169" spans="10:17" x14ac:dyDescent="0.25">
      <c r="J9169" s="14"/>
      <c r="K9169" s="14"/>
      <c r="L9169" s="14"/>
      <c r="M9169" s="14"/>
      <c r="N9169" s="14"/>
      <c r="O9169" s="14"/>
      <c r="P9169" s="14"/>
      <c r="Q9169" s="14"/>
    </row>
    <row r="9170" spans="10:17" x14ac:dyDescent="0.25">
      <c r="J9170" s="14"/>
      <c r="K9170" s="14"/>
      <c r="L9170" s="14"/>
      <c r="M9170" s="14"/>
      <c r="N9170" s="14"/>
      <c r="O9170" s="14"/>
      <c r="P9170" s="14"/>
      <c r="Q9170" s="14"/>
    </row>
    <row r="9171" spans="10:17" x14ac:dyDescent="0.25">
      <c r="J9171" s="14"/>
      <c r="K9171" s="14"/>
      <c r="L9171" s="14"/>
      <c r="M9171" s="14"/>
      <c r="N9171" s="14"/>
      <c r="O9171" s="14"/>
      <c r="P9171" s="14"/>
      <c r="Q9171" s="14"/>
    </row>
    <row r="9172" spans="10:17" x14ac:dyDescent="0.25">
      <c r="J9172" s="14"/>
      <c r="K9172" s="14"/>
      <c r="L9172" s="14"/>
      <c r="M9172" s="14"/>
      <c r="N9172" s="14"/>
      <c r="O9172" s="14"/>
      <c r="P9172" s="14"/>
      <c r="Q9172" s="14"/>
    </row>
    <row r="9173" spans="10:17" x14ac:dyDescent="0.25">
      <c r="J9173" s="14"/>
      <c r="K9173" s="14"/>
      <c r="L9173" s="14"/>
      <c r="M9173" s="14"/>
      <c r="N9173" s="14"/>
      <c r="O9173" s="14"/>
      <c r="P9173" s="14"/>
      <c r="Q9173" s="14"/>
    </row>
    <row r="9174" spans="10:17" x14ac:dyDescent="0.25">
      <c r="J9174" s="14"/>
      <c r="K9174" s="14"/>
      <c r="L9174" s="14"/>
      <c r="M9174" s="14"/>
      <c r="N9174" s="14"/>
      <c r="O9174" s="14"/>
      <c r="P9174" s="14"/>
      <c r="Q9174" s="14"/>
    </row>
    <row r="9175" spans="10:17" x14ac:dyDescent="0.25">
      <c r="J9175" s="14"/>
      <c r="K9175" s="14"/>
      <c r="L9175" s="14"/>
      <c r="M9175" s="14"/>
      <c r="N9175" s="14"/>
      <c r="O9175" s="14"/>
      <c r="P9175" s="14"/>
      <c r="Q9175" s="14"/>
    </row>
    <row r="9176" spans="10:17" x14ac:dyDescent="0.25">
      <c r="J9176" s="14"/>
      <c r="K9176" s="14"/>
      <c r="L9176" s="14"/>
      <c r="M9176" s="14"/>
      <c r="N9176" s="14"/>
      <c r="O9176" s="14"/>
      <c r="P9176" s="14"/>
      <c r="Q9176" s="14"/>
    </row>
    <row r="9177" spans="10:17" x14ac:dyDescent="0.25">
      <c r="J9177" s="14"/>
      <c r="K9177" s="14"/>
      <c r="L9177" s="14"/>
      <c r="M9177" s="14"/>
      <c r="N9177" s="14"/>
      <c r="O9177" s="14"/>
      <c r="P9177" s="14"/>
      <c r="Q9177" s="14"/>
    </row>
    <row r="9178" spans="10:17" x14ac:dyDescent="0.25">
      <c r="J9178" s="14"/>
      <c r="K9178" s="14"/>
      <c r="L9178" s="14"/>
      <c r="M9178" s="14"/>
      <c r="N9178" s="14"/>
      <c r="O9178" s="14"/>
      <c r="P9178" s="14"/>
      <c r="Q9178" s="14"/>
    </row>
    <row r="9179" spans="10:17" x14ac:dyDescent="0.25">
      <c r="J9179" s="14"/>
      <c r="K9179" s="14"/>
      <c r="L9179" s="14"/>
      <c r="M9179" s="14"/>
      <c r="N9179" s="14"/>
      <c r="O9179" s="14"/>
      <c r="P9179" s="14"/>
      <c r="Q9179" s="14"/>
    </row>
    <row r="9180" spans="10:17" x14ac:dyDescent="0.25">
      <c r="J9180" s="14"/>
      <c r="K9180" s="14"/>
      <c r="L9180" s="14"/>
      <c r="M9180" s="14"/>
      <c r="N9180" s="14"/>
      <c r="O9180" s="14"/>
      <c r="P9180" s="14"/>
      <c r="Q9180" s="14"/>
    </row>
    <row r="9181" spans="10:17" x14ac:dyDescent="0.25">
      <c r="J9181" s="14"/>
      <c r="K9181" s="14"/>
      <c r="L9181" s="14"/>
      <c r="M9181" s="14"/>
      <c r="N9181" s="14"/>
      <c r="O9181" s="14"/>
      <c r="P9181" s="14"/>
      <c r="Q9181" s="14"/>
    </row>
    <row r="9182" spans="10:17" x14ac:dyDescent="0.25">
      <c r="J9182" s="14"/>
      <c r="K9182" s="14"/>
      <c r="L9182" s="14"/>
      <c r="M9182" s="14"/>
      <c r="N9182" s="14"/>
      <c r="O9182" s="14"/>
      <c r="P9182" s="14"/>
      <c r="Q9182" s="14"/>
    </row>
    <row r="9183" spans="10:17" x14ac:dyDescent="0.25">
      <c r="J9183" s="14"/>
      <c r="K9183" s="14"/>
      <c r="L9183" s="14"/>
      <c r="M9183" s="14"/>
      <c r="N9183" s="14"/>
      <c r="O9183" s="14"/>
      <c r="P9183" s="14"/>
      <c r="Q9183" s="14"/>
    </row>
    <row r="9184" spans="10:17" x14ac:dyDescent="0.25">
      <c r="J9184" s="14"/>
      <c r="K9184" s="14"/>
      <c r="L9184" s="14"/>
      <c r="M9184" s="14"/>
      <c r="N9184" s="14"/>
      <c r="O9184" s="14"/>
      <c r="P9184" s="14"/>
      <c r="Q9184" s="14"/>
    </row>
    <row r="9185" spans="10:17" x14ac:dyDescent="0.25">
      <c r="J9185" s="14"/>
      <c r="K9185" s="14"/>
      <c r="L9185" s="14"/>
      <c r="M9185" s="14"/>
      <c r="N9185" s="14"/>
      <c r="O9185" s="14"/>
      <c r="P9185" s="14"/>
      <c r="Q9185" s="14"/>
    </row>
    <row r="9186" spans="10:17" x14ac:dyDescent="0.25">
      <c r="J9186" s="14"/>
      <c r="K9186" s="14"/>
      <c r="L9186" s="14"/>
      <c r="M9186" s="14"/>
      <c r="N9186" s="14"/>
      <c r="O9186" s="14"/>
      <c r="P9186" s="14"/>
      <c r="Q9186" s="14"/>
    </row>
    <row r="9187" spans="10:17" x14ac:dyDescent="0.25">
      <c r="J9187" s="14"/>
      <c r="K9187" s="14"/>
      <c r="L9187" s="14"/>
      <c r="M9187" s="14"/>
      <c r="N9187" s="14"/>
      <c r="O9187" s="14"/>
      <c r="P9187" s="14"/>
      <c r="Q9187" s="14"/>
    </row>
    <row r="9188" spans="10:17" x14ac:dyDescent="0.25">
      <c r="J9188" s="14"/>
      <c r="K9188" s="14"/>
      <c r="L9188" s="14"/>
      <c r="M9188" s="14"/>
      <c r="N9188" s="14"/>
      <c r="O9188" s="14"/>
      <c r="P9188" s="14"/>
      <c r="Q9188" s="14"/>
    </row>
    <row r="9189" spans="10:17" x14ac:dyDescent="0.25">
      <c r="J9189" s="14"/>
      <c r="K9189" s="14"/>
      <c r="L9189" s="14"/>
      <c r="M9189" s="14"/>
      <c r="N9189" s="14"/>
      <c r="O9189" s="14"/>
      <c r="P9189" s="14"/>
      <c r="Q9189" s="14"/>
    </row>
    <row r="9190" spans="10:17" x14ac:dyDescent="0.25">
      <c r="J9190" s="14"/>
      <c r="K9190" s="14"/>
      <c r="L9190" s="14"/>
      <c r="M9190" s="14"/>
      <c r="N9190" s="14"/>
      <c r="O9190" s="14"/>
      <c r="P9190" s="14"/>
      <c r="Q9190" s="14"/>
    </row>
    <row r="9191" spans="10:17" x14ac:dyDescent="0.25">
      <c r="J9191" s="14"/>
      <c r="K9191" s="14"/>
      <c r="L9191" s="14"/>
      <c r="M9191" s="14"/>
      <c r="N9191" s="14"/>
      <c r="O9191" s="14"/>
      <c r="P9191" s="14"/>
      <c r="Q9191" s="14"/>
    </row>
    <row r="9192" spans="10:17" x14ac:dyDescent="0.25">
      <c r="J9192" s="14"/>
      <c r="K9192" s="14"/>
      <c r="L9192" s="14"/>
      <c r="M9192" s="14"/>
      <c r="N9192" s="14"/>
      <c r="O9192" s="14"/>
      <c r="P9192" s="14"/>
      <c r="Q9192" s="14"/>
    </row>
    <row r="9193" spans="10:17" x14ac:dyDescent="0.25">
      <c r="J9193" s="14"/>
      <c r="K9193" s="14"/>
      <c r="L9193" s="14"/>
      <c r="M9193" s="14"/>
      <c r="N9193" s="14"/>
      <c r="O9193" s="14"/>
      <c r="P9193" s="14"/>
      <c r="Q9193" s="14"/>
    </row>
    <row r="9194" spans="10:17" x14ac:dyDescent="0.25">
      <c r="J9194" s="14"/>
      <c r="K9194" s="14"/>
      <c r="L9194" s="14"/>
      <c r="M9194" s="14"/>
      <c r="N9194" s="14"/>
      <c r="O9194" s="14"/>
      <c r="P9194" s="14"/>
      <c r="Q9194" s="14"/>
    </row>
    <row r="9195" spans="10:17" x14ac:dyDescent="0.25">
      <c r="J9195" s="14"/>
      <c r="K9195" s="14"/>
      <c r="L9195" s="14"/>
      <c r="M9195" s="14"/>
      <c r="N9195" s="14"/>
      <c r="O9195" s="14"/>
      <c r="P9195" s="14"/>
      <c r="Q9195" s="14"/>
    </row>
    <row r="9196" spans="10:17" x14ac:dyDescent="0.25">
      <c r="J9196" s="14"/>
      <c r="K9196" s="14"/>
      <c r="L9196" s="14"/>
      <c r="M9196" s="14"/>
      <c r="N9196" s="14"/>
      <c r="O9196" s="14"/>
      <c r="P9196" s="14"/>
      <c r="Q9196" s="14"/>
    </row>
    <row r="9197" spans="10:17" x14ac:dyDescent="0.25">
      <c r="J9197" s="14"/>
      <c r="K9197" s="14"/>
      <c r="L9197" s="14"/>
      <c r="M9197" s="14"/>
      <c r="N9197" s="14"/>
      <c r="O9197" s="14"/>
      <c r="P9197" s="14"/>
      <c r="Q9197" s="14"/>
    </row>
    <row r="9198" spans="10:17" x14ac:dyDescent="0.25">
      <c r="J9198" s="14"/>
      <c r="K9198" s="14"/>
      <c r="L9198" s="14"/>
      <c r="M9198" s="14"/>
      <c r="N9198" s="14"/>
      <c r="O9198" s="14"/>
      <c r="P9198" s="14"/>
      <c r="Q9198" s="14"/>
    </row>
    <row r="9199" spans="10:17" x14ac:dyDescent="0.25">
      <c r="J9199" s="14"/>
      <c r="K9199" s="14"/>
      <c r="L9199" s="14"/>
      <c r="M9199" s="14"/>
      <c r="N9199" s="14"/>
      <c r="O9199" s="14"/>
      <c r="P9199" s="14"/>
      <c r="Q9199" s="14"/>
    </row>
    <row r="9200" spans="10:17" x14ac:dyDescent="0.25">
      <c r="J9200" s="14"/>
      <c r="K9200" s="14"/>
      <c r="L9200" s="14"/>
      <c r="M9200" s="14"/>
      <c r="N9200" s="14"/>
      <c r="O9200" s="14"/>
      <c r="P9200" s="14"/>
      <c r="Q9200" s="14"/>
    </row>
    <row r="9201" spans="10:17" x14ac:dyDescent="0.25">
      <c r="J9201" s="14"/>
      <c r="K9201" s="14"/>
      <c r="L9201" s="14"/>
      <c r="M9201" s="14"/>
      <c r="N9201" s="14"/>
      <c r="O9201" s="14"/>
      <c r="P9201" s="14"/>
      <c r="Q9201" s="14"/>
    </row>
    <row r="9202" spans="10:17" x14ac:dyDescent="0.25">
      <c r="J9202" s="14"/>
      <c r="K9202" s="14"/>
      <c r="L9202" s="14"/>
      <c r="M9202" s="14"/>
      <c r="N9202" s="14"/>
      <c r="O9202" s="14"/>
      <c r="P9202" s="14"/>
      <c r="Q9202" s="14"/>
    </row>
    <row r="9203" spans="10:17" x14ac:dyDescent="0.25">
      <c r="J9203" s="14"/>
      <c r="K9203" s="14"/>
      <c r="L9203" s="14"/>
      <c r="M9203" s="14"/>
      <c r="N9203" s="14"/>
      <c r="O9203" s="14"/>
      <c r="P9203" s="14"/>
      <c r="Q9203" s="14"/>
    </row>
    <row r="9204" spans="10:17" x14ac:dyDescent="0.25">
      <c r="J9204" s="14"/>
      <c r="K9204" s="14"/>
      <c r="L9204" s="14"/>
      <c r="M9204" s="14"/>
      <c r="N9204" s="14"/>
      <c r="O9204" s="14"/>
      <c r="P9204" s="14"/>
      <c r="Q9204" s="14"/>
    </row>
    <row r="9205" spans="10:17" x14ac:dyDescent="0.25">
      <c r="J9205" s="14"/>
      <c r="K9205" s="14"/>
      <c r="L9205" s="14"/>
      <c r="M9205" s="14"/>
      <c r="N9205" s="14"/>
      <c r="O9205" s="14"/>
      <c r="P9205" s="14"/>
      <c r="Q9205" s="14"/>
    </row>
    <row r="9206" spans="10:17" x14ac:dyDescent="0.25">
      <c r="J9206" s="14"/>
      <c r="K9206" s="14"/>
      <c r="L9206" s="14"/>
      <c r="M9206" s="14"/>
      <c r="N9206" s="14"/>
      <c r="O9206" s="14"/>
      <c r="P9206" s="14"/>
      <c r="Q9206" s="14"/>
    </row>
    <row r="9207" spans="10:17" x14ac:dyDescent="0.25">
      <c r="J9207" s="14"/>
      <c r="K9207" s="14"/>
      <c r="L9207" s="14"/>
      <c r="M9207" s="14"/>
      <c r="N9207" s="14"/>
      <c r="O9207" s="14"/>
      <c r="P9207" s="14"/>
      <c r="Q9207" s="14"/>
    </row>
    <row r="9208" spans="10:17" x14ac:dyDescent="0.25">
      <c r="J9208" s="14"/>
      <c r="K9208" s="14"/>
      <c r="L9208" s="14"/>
      <c r="M9208" s="14"/>
      <c r="N9208" s="14"/>
      <c r="O9208" s="14"/>
      <c r="P9208" s="14"/>
      <c r="Q9208" s="14"/>
    </row>
    <row r="9209" spans="10:17" x14ac:dyDescent="0.25">
      <c r="J9209" s="14"/>
      <c r="K9209" s="14"/>
      <c r="L9209" s="14"/>
      <c r="M9209" s="14"/>
      <c r="N9209" s="14"/>
      <c r="O9209" s="14"/>
      <c r="P9209" s="14"/>
      <c r="Q9209" s="14"/>
    </row>
    <row r="9210" spans="10:17" x14ac:dyDescent="0.25">
      <c r="J9210" s="14"/>
      <c r="K9210" s="14"/>
      <c r="L9210" s="14"/>
      <c r="M9210" s="14"/>
      <c r="N9210" s="14"/>
      <c r="O9210" s="14"/>
      <c r="P9210" s="14"/>
      <c r="Q9210" s="14"/>
    </row>
    <row r="9211" spans="10:17" x14ac:dyDescent="0.25">
      <c r="J9211" s="14"/>
      <c r="K9211" s="14"/>
      <c r="L9211" s="14"/>
      <c r="M9211" s="14"/>
      <c r="N9211" s="14"/>
      <c r="O9211" s="14"/>
      <c r="P9211" s="14"/>
      <c r="Q9211" s="14"/>
    </row>
    <row r="9212" spans="10:17" x14ac:dyDescent="0.25">
      <c r="J9212" s="14"/>
      <c r="K9212" s="14"/>
      <c r="L9212" s="14"/>
      <c r="M9212" s="14"/>
      <c r="N9212" s="14"/>
      <c r="O9212" s="14"/>
      <c r="P9212" s="14"/>
      <c r="Q9212" s="14"/>
    </row>
    <row r="9213" spans="10:17" x14ac:dyDescent="0.25">
      <c r="J9213" s="14"/>
      <c r="K9213" s="14"/>
      <c r="L9213" s="14"/>
      <c r="M9213" s="14"/>
      <c r="N9213" s="14"/>
      <c r="O9213" s="14"/>
      <c r="P9213" s="14"/>
      <c r="Q9213" s="14"/>
    </row>
    <row r="9214" spans="10:17" x14ac:dyDescent="0.25">
      <c r="J9214" s="14"/>
      <c r="K9214" s="14"/>
      <c r="L9214" s="14"/>
      <c r="M9214" s="14"/>
      <c r="N9214" s="14"/>
      <c r="O9214" s="14"/>
      <c r="P9214" s="14"/>
      <c r="Q9214" s="14"/>
    </row>
    <row r="9215" spans="10:17" x14ac:dyDescent="0.25">
      <c r="J9215" s="14"/>
      <c r="K9215" s="14"/>
      <c r="L9215" s="14"/>
      <c r="M9215" s="14"/>
      <c r="N9215" s="14"/>
      <c r="O9215" s="14"/>
      <c r="P9215" s="14"/>
      <c r="Q9215" s="14"/>
    </row>
    <row r="9216" spans="10:17" x14ac:dyDescent="0.25">
      <c r="J9216" s="14"/>
      <c r="K9216" s="14"/>
      <c r="L9216" s="14"/>
      <c r="M9216" s="14"/>
      <c r="N9216" s="14"/>
      <c r="O9216" s="14"/>
      <c r="P9216" s="14"/>
      <c r="Q9216" s="14"/>
    </row>
    <row r="9217" spans="10:17" x14ac:dyDescent="0.25">
      <c r="J9217" s="14"/>
      <c r="K9217" s="14"/>
      <c r="L9217" s="14"/>
      <c r="M9217" s="14"/>
      <c r="N9217" s="14"/>
      <c r="O9217" s="14"/>
      <c r="P9217" s="14"/>
      <c r="Q9217" s="14"/>
    </row>
    <row r="9218" spans="10:17" x14ac:dyDescent="0.25">
      <c r="J9218" s="14"/>
      <c r="K9218" s="14"/>
      <c r="L9218" s="14"/>
      <c r="M9218" s="14"/>
      <c r="N9218" s="14"/>
      <c r="O9218" s="14"/>
      <c r="P9218" s="14"/>
      <c r="Q9218" s="14"/>
    </row>
    <row r="9219" spans="10:17" x14ac:dyDescent="0.25">
      <c r="J9219" s="14"/>
      <c r="K9219" s="14"/>
      <c r="L9219" s="14"/>
      <c r="M9219" s="14"/>
      <c r="N9219" s="14"/>
      <c r="O9219" s="14"/>
      <c r="P9219" s="14"/>
      <c r="Q9219" s="14"/>
    </row>
    <row r="9220" spans="10:17" x14ac:dyDescent="0.25">
      <c r="J9220" s="14"/>
      <c r="K9220" s="14"/>
      <c r="L9220" s="14"/>
      <c r="M9220" s="14"/>
      <c r="N9220" s="14"/>
      <c r="O9220" s="14"/>
      <c r="P9220" s="14"/>
      <c r="Q9220" s="14"/>
    </row>
    <row r="9221" spans="10:17" x14ac:dyDescent="0.25">
      <c r="J9221" s="14"/>
      <c r="K9221" s="14"/>
      <c r="L9221" s="14"/>
      <c r="M9221" s="14"/>
      <c r="N9221" s="14"/>
      <c r="O9221" s="14"/>
      <c r="P9221" s="14"/>
      <c r="Q9221" s="14"/>
    </row>
    <row r="9222" spans="10:17" x14ac:dyDescent="0.25">
      <c r="J9222" s="14"/>
      <c r="K9222" s="14"/>
      <c r="L9222" s="14"/>
      <c r="M9222" s="14"/>
      <c r="N9222" s="14"/>
      <c r="O9222" s="14"/>
      <c r="P9222" s="14"/>
      <c r="Q9222" s="14"/>
    </row>
    <row r="9223" spans="10:17" x14ac:dyDescent="0.25">
      <c r="J9223" s="14"/>
      <c r="K9223" s="14"/>
      <c r="L9223" s="14"/>
      <c r="M9223" s="14"/>
      <c r="N9223" s="14"/>
      <c r="O9223" s="14"/>
      <c r="P9223" s="14"/>
      <c r="Q9223" s="14"/>
    </row>
    <row r="9224" spans="10:17" x14ac:dyDescent="0.25">
      <c r="J9224" s="14"/>
      <c r="K9224" s="14"/>
      <c r="L9224" s="14"/>
      <c r="M9224" s="14"/>
      <c r="N9224" s="14"/>
      <c r="O9224" s="14"/>
      <c r="P9224" s="14"/>
      <c r="Q9224" s="14"/>
    </row>
    <row r="9225" spans="10:17" x14ac:dyDescent="0.25">
      <c r="J9225" s="14"/>
      <c r="K9225" s="14"/>
      <c r="L9225" s="14"/>
      <c r="M9225" s="14"/>
      <c r="N9225" s="14"/>
      <c r="O9225" s="14"/>
      <c r="P9225" s="14"/>
      <c r="Q9225" s="14"/>
    </row>
    <row r="9226" spans="10:17" x14ac:dyDescent="0.25">
      <c r="J9226" s="14"/>
      <c r="K9226" s="14"/>
      <c r="L9226" s="14"/>
      <c r="M9226" s="14"/>
      <c r="N9226" s="14"/>
      <c r="O9226" s="14"/>
      <c r="P9226" s="14"/>
      <c r="Q9226" s="14"/>
    </row>
    <row r="9227" spans="10:17" x14ac:dyDescent="0.25">
      <c r="J9227" s="14"/>
      <c r="K9227" s="14"/>
      <c r="L9227" s="14"/>
      <c r="M9227" s="14"/>
      <c r="N9227" s="14"/>
      <c r="O9227" s="14"/>
      <c r="P9227" s="14"/>
      <c r="Q9227" s="14"/>
    </row>
    <row r="9228" spans="10:17" x14ac:dyDescent="0.25">
      <c r="J9228" s="14"/>
      <c r="K9228" s="14"/>
      <c r="L9228" s="14"/>
      <c r="M9228" s="14"/>
      <c r="N9228" s="14"/>
      <c r="O9228" s="14"/>
      <c r="P9228" s="14"/>
      <c r="Q9228" s="14"/>
    </row>
    <row r="9229" spans="10:17" x14ac:dyDescent="0.25">
      <c r="J9229" s="14"/>
      <c r="K9229" s="14"/>
      <c r="L9229" s="14"/>
      <c r="M9229" s="14"/>
      <c r="N9229" s="14"/>
      <c r="O9229" s="14"/>
      <c r="P9229" s="14"/>
      <c r="Q9229" s="14"/>
    </row>
    <row r="9230" spans="10:17" x14ac:dyDescent="0.25">
      <c r="J9230" s="14"/>
      <c r="K9230" s="14"/>
      <c r="L9230" s="14"/>
      <c r="M9230" s="14"/>
      <c r="N9230" s="14"/>
      <c r="O9230" s="14"/>
      <c r="P9230" s="14"/>
      <c r="Q9230" s="14"/>
    </row>
    <row r="9231" spans="10:17" x14ac:dyDescent="0.25">
      <c r="J9231" s="14"/>
      <c r="K9231" s="14"/>
      <c r="L9231" s="14"/>
      <c r="M9231" s="14"/>
      <c r="N9231" s="14"/>
      <c r="O9231" s="14"/>
      <c r="P9231" s="14"/>
      <c r="Q9231" s="14"/>
    </row>
    <row r="9232" spans="10:17" x14ac:dyDescent="0.25">
      <c r="J9232" s="14"/>
      <c r="K9232" s="14"/>
      <c r="L9232" s="14"/>
      <c r="M9232" s="14"/>
      <c r="N9232" s="14"/>
      <c r="O9232" s="14"/>
      <c r="P9232" s="14"/>
      <c r="Q9232" s="14"/>
    </row>
    <row r="9233" spans="10:17" x14ac:dyDescent="0.25">
      <c r="J9233" s="14"/>
      <c r="K9233" s="14"/>
      <c r="L9233" s="14"/>
      <c r="M9233" s="14"/>
      <c r="N9233" s="14"/>
      <c r="O9233" s="14"/>
      <c r="P9233" s="14"/>
      <c r="Q9233" s="14"/>
    </row>
    <row r="9234" spans="10:17" x14ac:dyDescent="0.25">
      <c r="J9234" s="14"/>
      <c r="K9234" s="14"/>
      <c r="L9234" s="14"/>
      <c r="M9234" s="14"/>
      <c r="N9234" s="14"/>
      <c r="O9234" s="14"/>
      <c r="P9234" s="14"/>
      <c r="Q9234" s="14"/>
    </row>
    <row r="9235" spans="10:17" x14ac:dyDescent="0.25">
      <c r="J9235" s="14"/>
      <c r="K9235" s="14"/>
      <c r="L9235" s="14"/>
      <c r="M9235" s="14"/>
      <c r="N9235" s="14"/>
      <c r="O9235" s="14"/>
      <c r="P9235" s="14"/>
      <c r="Q9235" s="14"/>
    </row>
    <row r="9236" spans="10:17" x14ac:dyDescent="0.25">
      <c r="J9236" s="14"/>
      <c r="K9236" s="14"/>
      <c r="L9236" s="14"/>
      <c r="M9236" s="14"/>
      <c r="N9236" s="14"/>
      <c r="O9236" s="14"/>
      <c r="P9236" s="14"/>
      <c r="Q9236" s="14"/>
    </row>
    <row r="9237" spans="10:17" x14ac:dyDescent="0.25">
      <c r="J9237" s="14"/>
      <c r="K9237" s="14"/>
      <c r="L9237" s="14"/>
      <c r="M9237" s="14"/>
      <c r="N9237" s="14"/>
      <c r="O9237" s="14"/>
      <c r="P9237" s="14"/>
      <c r="Q9237" s="14"/>
    </row>
    <row r="9238" spans="10:17" x14ac:dyDescent="0.25">
      <c r="J9238" s="14"/>
      <c r="K9238" s="14"/>
      <c r="L9238" s="14"/>
      <c r="M9238" s="14"/>
      <c r="N9238" s="14"/>
      <c r="O9238" s="14"/>
      <c r="P9238" s="14"/>
      <c r="Q9238" s="14"/>
    </row>
    <row r="9239" spans="10:17" x14ac:dyDescent="0.25">
      <c r="J9239" s="14"/>
      <c r="K9239" s="14"/>
      <c r="L9239" s="14"/>
      <c r="M9239" s="14"/>
      <c r="N9239" s="14"/>
      <c r="O9239" s="14"/>
      <c r="P9239" s="14"/>
      <c r="Q9239" s="14"/>
    </row>
    <row r="9240" spans="10:17" x14ac:dyDescent="0.25">
      <c r="J9240" s="14"/>
      <c r="K9240" s="14"/>
      <c r="L9240" s="14"/>
      <c r="M9240" s="14"/>
      <c r="N9240" s="14"/>
      <c r="O9240" s="14"/>
      <c r="P9240" s="14"/>
      <c r="Q9240" s="14"/>
    </row>
    <row r="9241" spans="10:17" x14ac:dyDescent="0.25">
      <c r="J9241" s="14"/>
      <c r="K9241" s="14"/>
      <c r="L9241" s="14"/>
      <c r="M9241" s="14"/>
      <c r="N9241" s="14"/>
      <c r="O9241" s="14"/>
      <c r="P9241" s="14"/>
      <c r="Q9241" s="14"/>
    </row>
    <row r="9242" spans="10:17" x14ac:dyDescent="0.25">
      <c r="J9242" s="14"/>
      <c r="K9242" s="14"/>
      <c r="L9242" s="14"/>
      <c r="M9242" s="14"/>
      <c r="N9242" s="14"/>
      <c r="O9242" s="14"/>
      <c r="P9242" s="14"/>
      <c r="Q9242" s="14"/>
    </row>
    <row r="9243" spans="10:17" x14ac:dyDescent="0.25">
      <c r="J9243" s="14"/>
      <c r="K9243" s="14"/>
      <c r="L9243" s="14"/>
      <c r="M9243" s="14"/>
      <c r="N9243" s="14"/>
      <c r="O9243" s="14"/>
      <c r="P9243" s="14"/>
      <c r="Q9243" s="14"/>
    </row>
    <row r="9244" spans="10:17" x14ac:dyDescent="0.25">
      <c r="J9244" s="14"/>
      <c r="K9244" s="14"/>
      <c r="L9244" s="14"/>
      <c r="M9244" s="14"/>
      <c r="N9244" s="14"/>
      <c r="O9244" s="14"/>
      <c r="P9244" s="14"/>
      <c r="Q9244" s="14"/>
    </row>
    <row r="9245" spans="10:17" x14ac:dyDescent="0.25">
      <c r="J9245" s="14"/>
      <c r="K9245" s="14"/>
      <c r="L9245" s="14"/>
      <c r="M9245" s="14"/>
      <c r="N9245" s="14"/>
      <c r="O9245" s="14"/>
      <c r="P9245" s="14"/>
      <c r="Q9245" s="14"/>
    </row>
    <row r="9246" spans="10:17" x14ac:dyDescent="0.25">
      <c r="J9246" s="14"/>
      <c r="K9246" s="14"/>
      <c r="L9246" s="14"/>
      <c r="M9246" s="14"/>
      <c r="N9246" s="14"/>
      <c r="O9246" s="14"/>
      <c r="P9246" s="14"/>
      <c r="Q9246" s="14"/>
    </row>
    <row r="9247" spans="10:17" x14ac:dyDescent="0.25">
      <c r="J9247" s="14"/>
      <c r="K9247" s="14"/>
      <c r="L9247" s="14"/>
      <c r="M9247" s="14"/>
      <c r="N9247" s="14"/>
      <c r="O9247" s="14"/>
      <c r="P9247" s="14"/>
      <c r="Q9247" s="14"/>
    </row>
    <row r="9248" spans="10:17" x14ac:dyDescent="0.25">
      <c r="J9248" s="14"/>
      <c r="K9248" s="14"/>
      <c r="L9248" s="14"/>
      <c r="M9248" s="14"/>
      <c r="N9248" s="14"/>
      <c r="O9248" s="14"/>
      <c r="P9248" s="14"/>
      <c r="Q9248" s="14"/>
    </row>
    <row r="9249" spans="10:17" x14ac:dyDescent="0.25">
      <c r="J9249" s="14"/>
      <c r="K9249" s="14"/>
      <c r="L9249" s="14"/>
      <c r="M9249" s="14"/>
      <c r="N9249" s="14"/>
      <c r="O9249" s="14"/>
      <c r="P9249" s="14"/>
      <c r="Q9249" s="14"/>
    </row>
    <row r="9250" spans="10:17" x14ac:dyDescent="0.25">
      <c r="J9250" s="14"/>
      <c r="K9250" s="14"/>
      <c r="L9250" s="14"/>
      <c r="M9250" s="14"/>
      <c r="N9250" s="14"/>
      <c r="O9250" s="14"/>
      <c r="P9250" s="14"/>
      <c r="Q9250" s="14"/>
    </row>
    <row r="9251" spans="10:17" x14ac:dyDescent="0.25">
      <c r="J9251" s="14"/>
      <c r="K9251" s="14"/>
      <c r="L9251" s="14"/>
      <c r="M9251" s="14"/>
      <c r="N9251" s="14"/>
      <c r="O9251" s="14"/>
      <c r="P9251" s="14"/>
      <c r="Q9251" s="14"/>
    </row>
    <row r="9252" spans="10:17" x14ac:dyDescent="0.25">
      <c r="J9252" s="14"/>
      <c r="K9252" s="14"/>
      <c r="L9252" s="14"/>
      <c r="M9252" s="14"/>
      <c r="N9252" s="14"/>
      <c r="O9252" s="14"/>
      <c r="P9252" s="14"/>
      <c r="Q9252" s="14"/>
    </row>
    <row r="9253" spans="10:17" x14ac:dyDescent="0.25">
      <c r="J9253" s="14"/>
      <c r="K9253" s="14"/>
      <c r="L9253" s="14"/>
      <c r="M9253" s="14"/>
      <c r="N9253" s="14"/>
      <c r="O9253" s="14"/>
      <c r="P9253" s="14"/>
      <c r="Q9253" s="14"/>
    </row>
    <row r="9254" spans="10:17" x14ac:dyDescent="0.25">
      <c r="J9254" s="14"/>
      <c r="K9254" s="14"/>
      <c r="L9254" s="14"/>
      <c r="M9254" s="14"/>
      <c r="N9254" s="14"/>
      <c r="O9254" s="14"/>
      <c r="P9254" s="14"/>
      <c r="Q9254" s="14"/>
    </row>
    <row r="9255" spans="10:17" x14ac:dyDescent="0.25">
      <c r="J9255" s="14"/>
      <c r="K9255" s="14"/>
      <c r="L9255" s="14"/>
      <c r="M9255" s="14"/>
      <c r="N9255" s="14"/>
      <c r="O9255" s="14"/>
      <c r="P9255" s="14"/>
      <c r="Q9255" s="14"/>
    </row>
    <row r="9256" spans="10:17" x14ac:dyDescent="0.25">
      <c r="J9256" s="14"/>
      <c r="K9256" s="14"/>
      <c r="L9256" s="14"/>
      <c r="M9256" s="14"/>
      <c r="N9256" s="14"/>
      <c r="O9256" s="14"/>
      <c r="P9256" s="14"/>
      <c r="Q9256" s="14"/>
    </row>
    <row r="9257" spans="10:17" x14ac:dyDescent="0.25">
      <c r="J9257" s="14"/>
      <c r="K9257" s="14"/>
      <c r="L9257" s="14"/>
      <c r="M9257" s="14"/>
      <c r="N9257" s="14"/>
      <c r="O9257" s="14"/>
      <c r="P9257" s="14"/>
      <c r="Q9257" s="14"/>
    </row>
    <row r="9258" spans="10:17" x14ac:dyDescent="0.25">
      <c r="J9258" s="14"/>
      <c r="K9258" s="14"/>
      <c r="L9258" s="14"/>
      <c r="M9258" s="14"/>
      <c r="N9258" s="14"/>
      <c r="O9258" s="14"/>
      <c r="P9258" s="14"/>
      <c r="Q9258" s="14"/>
    </row>
    <row r="9259" spans="10:17" x14ac:dyDescent="0.25">
      <c r="J9259" s="14"/>
      <c r="K9259" s="14"/>
      <c r="L9259" s="14"/>
      <c r="M9259" s="14"/>
      <c r="N9259" s="14"/>
      <c r="O9259" s="14"/>
      <c r="P9259" s="14"/>
      <c r="Q9259" s="14"/>
    </row>
    <row r="9260" spans="10:17" x14ac:dyDescent="0.25">
      <c r="J9260" s="14"/>
      <c r="K9260" s="14"/>
      <c r="L9260" s="14"/>
      <c r="M9260" s="14"/>
      <c r="N9260" s="14"/>
      <c r="O9260" s="14"/>
      <c r="P9260" s="14"/>
      <c r="Q9260" s="14"/>
    </row>
    <row r="9261" spans="10:17" x14ac:dyDescent="0.25">
      <c r="J9261" s="14"/>
      <c r="K9261" s="14"/>
      <c r="L9261" s="14"/>
      <c r="M9261" s="14"/>
      <c r="N9261" s="14"/>
      <c r="O9261" s="14"/>
      <c r="P9261" s="14"/>
      <c r="Q9261" s="14"/>
    </row>
    <row r="9262" spans="10:17" x14ac:dyDescent="0.25">
      <c r="J9262" s="14"/>
      <c r="K9262" s="14"/>
      <c r="L9262" s="14"/>
      <c r="M9262" s="14"/>
      <c r="N9262" s="14"/>
      <c r="O9262" s="14"/>
      <c r="P9262" s="14"/>
      <c r="Q9262" s="14"/>
    </row>
    <row r="9263" spans="10:17" x14ac:dyDescent="0.25">
      <c r="J9263" s="14"/>
      <c r="K9263" s="14"/>
      <c r="L9263" s="14"/>
      <c r="M9263" s="14"/>
      <c r="N9263" s="14"/>
      <c r="O9263" s="14"/>
      <c r="P9263" s="14"/>
      <c r="Q9263" s="14"/>
    </row>
    <row r="9264" spans="10:17" x14ac:dyDescent="0.25">
      <c r="J9264" s="14"/>
      <c r="K9264" s="14"/>
      <c r="L9264" s="14"/>
      <c r="M9264" s="14"/>
      <c r="N9264" s="14"/>
      <c r="O9264" s="14"/>
      <c r="P9264" s="14"/>
      <c r="Q9264" s="14"/>
    </row>
    <row r="9265" spans="10:17" x14ac:dyDescent="0.25">
      <c r="J9265" s="14"/>
      <c r="K9265" s="14"/>
      <c r="L9265" s="14"/>
      <c r="M9265" s="14"/>
      <c r="N9265" s="14"/>
      <c r="O9265" s="14"/>
      <c r="P9265" s="14"/>
      <c r="Q9265" s="14"/>
    </row>
    <row r="9266" spans="10:17" x14ac:dyDescent="0.25">
      <c r="J9266" s="14"/>
      <c r="K9266" s="14"/>
      <c r="L9266" s="14"/>
      <c r="M9266" s="14"/>
      <c r="N9266" s="14"/>
      <c r="O9266" s="14"/>
      <c r="P9266" s="14"/>
      <c r="Q9266" s="14"/>
    </row>
    <row r="9267" spans="10:17" x14ac:dyDescent="0.25">
      <c r="J9267" s="14"/>
      <c r="K9267" s="14"/>
      <c r="L9267" s="14"/>
      <c r="M9267" s="14"/>
      <c r="N9267" s="14"/>
      <c r="O9267" s="14"/>
      <c r="P9267" s="14"/>
      <c r="Q9267" s="14"/>
    </row>
    <row r="9268" spans="10:17" x14ac:dyDescent="0.25">
      <c r="J9268" s="14"/>
      <c r="K9268" s="14"/>
      <c r="L9268" s="14"/>
      <c r="M9268" s="14"/>
      <c r="N9268" s="14"/>
      <c r="O9268" s="14"/>
      <c r="P9268" s="14"/>
      <c r="Q9268" s="14"/>
    </row>
    <row r="9269" spans="10:17" x14ac:dyDescent="0.25">
      <c r="J9269" s="14"/>
      <c r="K9269" s="14"/>
      <c r="L9269" s="14"/>
      <c r="M9269" s="14"/>
      <c r="N9269" s="14"/>
      <c r="O9269" s="14"/>
      <c r="P9269" s="14"/>
      <c r="Q9269" s="14"/>
    </row>
    <row r="9270" spans="10:17" x14ac:dyDescent="0.25">
      <c r="J9270" s="14"/>
      <c r="K9270" s="14"/>
      <c r="L9270" s="14"/>
      <c r="M9270" s="14"/>
      <c r="N9270" s="14"/>
      <c r="O9270" s="14"/>
      <c r="P9270" s="14"/>
      <c r="Q9270" s="14"/>
    </row>
    <row r="9271" spans="10:17" x14ac:dyDescent="0.25">
      <c r="J9271" s="14"/>
      <c r="K9271" s="14"/>
      <c r="L9271" s="14"/>
      <c r="M9271" s="14"/>
      <c r="N9271" s="14"/>
      <c r="O9271" s="14"/>
      <c r="P9271" s="14"/>
      <c r="Q9271" s="14"/>
    </row>
    <row r="9272" spans="10:17" x14ac:dyDescent="0.25">
      <c r="J9272" s="14"/>
      <c r="K9272" s="14"/>
      <c r="L9272" s="14"/>
      <c r="M9272" s="14"/>
      <c r="N9272" s="14"/>
      <c r="O9272" s="14"/>
      <c r="P9272" s="14"/>
      <c r="Q9272" s="14"/>
    </row>
    <row r="9273" spans="10:17" x14ac:dyDescent="0.25">
      <c r="J9273" s="14"/>
      <c r="K9273" s="14"/>
      <c r="L9273" s="14"/>
      <c r="M9273" s="14"/>
      <c r="N9273" s="14"/>
      <c r="O9273" s="14"/>
      <c r="P9273" s="14"/>
      <c r="Q9273" s="14"/>
    </row>
    <row r="9274" spans="10:17" x14ac:dyDescent="0.25">
      <c r="J9274" s="14"/>
      <c r="K9274" s="14"/>
      <c r="L9274" s="14"/>
      <c r="M9274" s="14"/>
      <c r="N9274" s="14"/>
      <c r="O9274" s="14"/>
      <c r="P9274" s="14"/>
      <c r="Q9274" s="14"/>
    </row>
    <row r="9275" spans="10:17" x14ac:dyDescent="0.25">
      <c r="J9275" s="14"/>
      <c r="K9275" s="14"/>
      <c r="L9275" s="14"/>
      <c r="M9275" s="14"/>
      <c r="N9275" s="14"/>
      <c r="O9275" s="14"/>
      <c r="P9275" s="14"/>
      <c r="Q9275" s="14"/>
    </row>
    <row r="9276" spans="10:17" x14ac:dyDescent="0.25">
      <c r="J9276" s="14"/>
      <c r="K9276" s="14"/>
      <c r="L9276" s="14"/>
      <c r="M9276" s="14"/>
      <c r="N9276" s="14"/>
      <c r="O9276" s="14"/>
      <c r="P9276" s="14"/>
      <c r="Q9276" s="14"/>
    </row>
    <row r="9277" spans="10:17" x14ac:dyDescent="0.25">
      <c r="J9277" s="14"/>
      <c r="K9277" s="14"/>
      <c r="L9277" s="14"/>
      <c r="M9277" s="14"/>
      <c r="N9277" s="14"/>
      <c r="O9277" s="14"/>
      <c r="P9277" s="14"/>
      <c r="Q9277" s="14"/>
    </row>
    <row r="9278" spans="10:17" x14ac:dyDescent="0.25">
      <c r="J9278" s="14"/>
      <c r="K9278" s="14"/>
      <c r="L9278" s="14"/>
      <c r="M9278" s="14"/>
      <c r="N9278" s="14"/>
      <c r="O9278" s="14"/>
      <c r="P9278" s="14"/>
      <c r="Q9278" s="14"/>
    </row>
    <row r="9279" spans="10:17" x14ac:dyDescent="0.25">
      <c r="J9279" s="14"/>
      <c r="K9279" s="14"/>
      <c r="L9279" s="14"/>
      <c r="M9279" s="14"/>
      <c r="N9279" s="14"/>
      <c r="O9279" s="14"/>
      <c r="P9279" s="14"/>
      <c r="Q9279" s="14"/>
    </row>
    <row r="9280" spans="10:17" x14ac:dyDescent="0.25">
      <c r="J9280" s="14"/>
      <c r="K9280" s="14"/>
      <c r="L9280" s="14"/>
      <c r="M9280" s="14"/>
      <c r="N9280" s="14"/>
      <c r="O9280" s="14"/>
      <c r="P9280" s="14"/>
      <c r="Q9280" s="14"/>
    </row>
    <row r="9281" spans="10:17" x14ac:dyDescent="0.25">
      <c r="J9281" s="14"/>
      <c r="K9281" s="14"/>
      <c r="L9281" s="14"/>
      <c r="M9281" s="14"/>
      <c r="N9281" s="14"/>
      <c r="O9281" s="14"/>
      <c r="P9281" s="14"/>
      <c r="Q9281" s="14"/>
    </row>
    <row r="9282" spans="10:17" x14ac:dyDescent="0.25">
      <c r="J9282" s="14"/>
      <c r="K9282" s="14"/>
      <c r="L9282" s="14"/>
      <c r="M9282" s="14"/>
      <c r="N9282" s="14"/>
      <c r="O9282" s="14"/>
      <c r="P9282" s="14"/>
      <c r="Q9282" s="14"/>
    </row>
    <row r="9283" spans="10:17" x14ac:dyDescent="0.25">
      <c r="J9283" s="14"/>
      <c r="K9283" s="14"/>
      <c r="L9283" s="14"/>
      <c r="M9283" s="14"/>
      <c r="N9283" s="14"/>
      <c r="O9283" s="14"/>
      <c r="P9283" s="14"/>
      <c r="Q9283" s="14"/>
    </row>
    <row r="9284" spans="10:17" x14ac:dyDescent="0.25">
      <c r="J9284" s="14"/>
      <c r="K9284" s="14"/>
      <c r="L9284" s="14"/>
      <c r="M9284" s="14"/>
      <c r="N9284" s="14"/>
      <c r="O9284" s="14"/>
      <c r="P9284" s="14"/>
      <c r="Q9284" s="14"/>
    </row>
    <row r="9285" spans="10:17" x14ac:dyDescent="0.25">
      <c r="J9285" s="14"/>
      <c r="K9285" s="14"/>
      <c r="L9285" s="14"/>
      <c r="M9285" s="14"/>
      <c r="N9285" s="14"/>
      <c r="O9285" s="14"/>
      <c r="P9285" s="14"/>
      <c r="Q9285" s="14"/>
    </row>
    <row r="9286" spans="10:17" x14ac:dyDescent="0.25">
      <c r="J9286" s="14"/>
      <c r="K9286" s="14"/>
      <c r="L9286" s="14"/>
      <c r="M9286" s="14"/>
      <c r="N9286" s="14"/>
      <c r="O9286" s="14"/>
      <c r="P9286" s="14"/>
      <c r="Q9286" s="14"/>
    </row>
    <row r="9287" spans="10:17" x14ac:dyDescent="0.25">
      <c r="J9287" s="14"/>
      <c r="K9287" s="14"/>
      <c r="L9287" s="14"/>
      <c r="M9287" s="14"/>
      <c r="N9287" s="14"/>
      <c r="O9287" s="14"/>
      <c r="P9287" s="14"/>
      <c r="Q9287" s="14"/>
    </row>
    <row r="9288" spans="10:17" x14ac:dyDescent="0.25">
      <c r="J9288" s="14"/>
      <c r="K9288" s="14"/>
      <c r="L9288" s="14"/>
      <c r="M9288" s="14"/>
      <c r="N9288" s="14"/>
      <c r="O9288" s="14"/>
      <c r="P9288" s="14"/>
      <c r="Q9288" s="14"/>
    </row>
    <row r="9289" spans="10:17" x14ac:dyDescent="0.25">
      <c r="J9289" s="14"/>
      <c r="K9289" s="14"/>
      <c r="L9289" s="14"/>
      <c r="M9289" s="14"/>
      <c r="N9289" s="14"/>
      <c r="O9289" s="14"/>
      <c r="P9289" s="14"/>
      <c r="Q9289" s="14"/>
    </row>
    <row r="9290" spans="10:17" x14ac:dyDescent="0.25">
      <c r="J9290" s="14"/>
      <c r="K9290" s="14"/>
      <c r="L9290" s="14"/>
      <c r="M9290" s="14"/>
      <c r="N9290" s="14"/>
      <c r="O9290" s="14"/>
      <c r="P9290" s="14"/>
      <c r="Q9290" s="14"/>
    </row>
    <row r="9291" spans="10:17" x14ac:dyDescent="0.25">
      <c r="J9291" s="14"/>
      <c r="K9291" s="14"/>
      <c r="L9291" s="14"/>
      <c r="M9291" s="14"/>
      <c r="N9291" s="14"/>
      <c r="O9291" s="14"/>
      <c r="P9291" s="14"/>
      <c r="Q9291" s="14"/>
    </row>
    <row r="9292" spans="10:17" x14ac:dyDescent="0.25">
      <c r="J9292" s="14"/>
      <c r="K9292" s="14"/>
      <c r="L9292" s="14"/>
      <c r="M9292" s="14"/>
      <c r="N9292" s="14"/>
      <c r="O9292" s="14"/>
      <c r="P9292" s="14"/>
      <c r="Q9292" s="14"/>
    </row>
    <row r="9293" spans="10:17" x14ac:dyDescent="0.25">
      <c r="J9293" s="14"/>
      <c r="K9293" s="14"/>
      <c r="L9293" s="14"/>
      <c r="M9293" s="14"/>
      <c r="N9293" s="14"/>
      <c r="O9293" s="14"/>
      <c r="P9293" s="14"/>
      <c r="Q9293" s="14"/>
    </row>
    <row r="9294" spans="10:17" x14ac:dyDescent="0.25">
      <c r="J9294" s="14"/>
      <c r="K9294" s="14"/>
      <c r="L9294" s="14"/>
      <c r="M9294" s="14"/>
      <c r="N9294" s="14"/>
      <c r="O9294" s="14"/>
      <c r="P9294" s="14"/>
      <c r="Q9294" s="14"/>
    </row>
    <row r="9295" spans="10:17" x14ac:dyDescent="0.25">
      <c r="J9295" s="14"/>
      <c r="K9295" s="14"/>
      <c r="L9295" s="14"/>
      <c r="M9295" s="14"/>
      <c r="N9295" s="14"/>
      <c r="O9295" s="14"/>
      <c r="P9295" s="14"/>
      <c r="Q9295" s="14"/>
    </row>
    <row r="9296" spans="10:17" x14ac:dyDescent="0.25">
      <c r="J9296" s="14"/>
      <c r="K9296" s="14"/>
      <c r="L9296" s="14"/>
      <c r="M9296" s="14"/>
      <c r="N9296" s="14"/>
      <c r="O9296" s="14"/>
      <c r="P9296" s="14"/>
      <c r="Q9296" s="14"/>
    </row>
    <row r="9297" spans="10:17" x14ac:dyDescent="0.25">
      <c r="J9297" s="14"/>
      <c r="K9297" s="14"/>
      <c r="L9297" s="14"/>
      <c r="M9297" s="14"/>
      <c r="N9297" s="14"/>
      <c r="O9297" s="14"/>
      <c r="P9297" s="14"/>
      <c r="Q9297" s="14"/>
    </row>
    <row r="9298" spans="10:17" x14ac:dyDescent="0.25">
      <c r="J9298" s="14"/>
      <c r="K9298" s="14"/>
      <c r="L9298" s="14"/>
      <c r="M9298" s="14"/>
      <c r="N9298" s="14"/>
      <c r="O9298" s="14"/>
      <c r="P9298" s="14"/>
      <c r="Q9298" s="14"/>
    </row>
    <row r="9299" spans="10:17" x14ac:dyDescent="0.25">
      <c r="J9299" s="14"/>
      <c r="K9299" s="14"/>
      <c r="L9299" s="14"/>
      <c r="M9299" s="14"/>
      <c r="N9299" s="14"/>
      <c r="O9299" s="14"/>
      <c r="P9299" s="14"/>
      <c r="Q9299" s="14"/>
    </row>
    <row r="9300" spans="10:17" x14ac:dyDescent="0.25">
      <c r="J9300" s="14"/>
      <c r="K9300" s="14"/>
      <c r="L9300" s="14"/>
      <c r="M9300" s="14"/>
      <c r="N9300" s="14"/>
      <c r="O9300" s="14"/>
      <c r="P9300" s="14"/>
      <c r="Q9300" s="14"/>
    </row>
    <row r="9301" spans="10:17" x14ac:dyDescent="0.25">
      <c r="J9301" s="14"/>
      <c r="K9301" s="14"/>
      <c r="L9301" s="14"/>
      <c r="M9301" s="14"/>
      <c r="N9301" s="14"/>
      <c r="O9301" s="14"/>
      <c r="P9301" s="14"/>
      <c r="Q9301" s="14"/>
    </row>
    <row r="9302" spans="10:17" x14ac:dyDescent="0.25">
      <c r="J9302" s="14"/>
      <c r="K9302" s="14"/>
      <c r="L9302" s="14"/>
      <c r="M9302" s="14"/>
      <c r="N9302" s="14"/>
      <c r="O9302" s="14"/>
      <c r="P9302" s="14"/>
      <c r="Q9302" s="14"/>
    </row>
    <row r="9303" spans="10:17" x14ac:dyDescent="0.25">
      <c r="J9303" s="14"/>
      <c r="K9303" s="14"/>
      <c r="L9303" s="14"/>
      <c r="M9303" s="14"/>
      <c r="N9303" s="14"/>
      <c r="O9303" s="14"/>
      <c r="P9303" s="14"/>
      <c r="Q9303" s="14"/>
    </row>
    <row r="9304" spans="10:17" x14ac:dyDescent="0.25">
      <c r="J9304" s="14"/>
      <c r="K9304" s="14"/>
      <c r="L9304" s="14"/>
      <c r="M9304" s="14"/>
      <c r="N9304" s="14"/>
      <c r="O9304" s="14"/>
      <c r="P9304" s="14"/>
      <c r="Q9304" s="14"/>
    </row>
    <row r="9305" spans="10:17" x14ac:dyDescent="0.25">
      <c r="J9305" s="14"/>
      <c r="K9305" s="14"/>
      <c r="L9305" s="14"/>
      <c r="M9305" s="14"/>
      <c r="N9305" s="14"/>
      <c r="O9305" s="14"/>
      <c r="P9305" s="14"/>
      <c r="Q9305" s="14"/>
    </row>
    <row r="9306" spans="10:17" x14ac:dyDescent="0.25">
      <c r="J9306" s="14"/>
      <c r="K9306" s="14"/>
      <c r="L9306" s="14"/>
      <c r="M9306" s="14"/>
      <c r="N9306" s="14"/>
      <c r="O9306" s="14"/>
      <c r="P9306" s="14"/>
      <c r="Q9306" s="14"/>
    </row>
    <row r="9307" spans="10:17" x14ac:dyDescent="0.25">
      <c r="J9307" s="14"/>
      <c r="K9307" s="14"/>
      <c r="L9307" s="14"/>
      <c r="M9307" s="14"/>
      <c r="N9307" s="14"/>
      <c r="O9307" s="14"/>
      <c r="P9307" s="14"/>
      <c r="Q9307" s="14"/>
    </row>
    <row r="9308" spans="10:17" x14ac:dyDescent="0.25">
      <c r="J9308" s="14"/>
      <c r="K9308" s="14"/>
      <c r="L9308" s="14"/>
      <c r="M9308" s="14"/>
      <c r="N9308" s="14"/>
      <c r="O9308" s="14"/>
      <c r="P9308" s="14"/>
      <c r="Q9308" s="14"/>
    </row>
    <row r="9309" spans="10:17" x14ac:dyDescent="0.25">
      <c r="J9309" s="14"/>
      <c r="K9309" s="14"/>
      <c r="L9309" s="14"/>
      <c r="M9309" s="14"/>
      <c r="N9309" s="14"/>
      <c r="O9309" s="14"/>
      <c r="P9309" s="14"/>
      <c r="Q9309" s="14"/>
    </row>
    <row r="9310" spans="10:17" x14ac:dyDescent="0.25">
      <c r="J9310" s="14"/>
      <c r="K9310" s="14"/>
      <c r="L9310" s="14"/>
      <c r="M9310" s="14"/>
      <c r="N9310" s="14"/>
      <c r="O9310" s="14"/>
      <c r="P9310" s="14"/>
      <c r="Q9310" s="14"/>
    </row>
    <row r="9311" spans="10:17" x14ac:dyDescent="0.25">
      <c r="J9311" s="14"/>
      <c r="K9311" s="14"/>
      <c r="L9311" s="14"/>
      <c r="M9311" s="14"/>
      <c r="N9311" s="14"/>
      <c r="O9311" s="14"/>
      <c r="P9311" s="14"/>
      <c r="Q9311" s="14"/>
    </row>
    <row r="9312" spans="10:17" x14ac:dyDescent="0.25">
      <c r="J9312" s="14"/>
      <c r="K9312" s="14"/>
      <c r="L9312" s="14"/>
      <c r="M9312" s="14"/>
      <c r="N9312" s="14"/>
      <c r="O9312" s="14"/>
      <c r="P9312" s="14"/>
      <c r="Q9312" s="14"/>
    </row>
    <row r="9313" spans="10:17" x14ac:dyDescent="0.25">
      <c r="J9313" s="14"/>
      <c r="K9313" s="14"/>
      <c r="L9313" s="14"/>
      <c r="M9313" s="14"/>
      <c r="N9313" s="14"/>
      <c r="O9313" s="14"/>
      <c r="P9313" s="14"/>
      <c r="Q9313" s="14"/>
    </row>
    <row r="9314" spans="10:17" x14ac:dyDescent="0.25">
      <c r="J9314" s="14"/>
      <c r="K9314" s="14"/>
      <c r="L9314" s="14"/>
      <c r="M9314" s="14"/>
      <c r="N9314" s="14"/>
      <c r="O9314" s="14"/>
      <c r="P9314" s="14"/>
      <c r="Q9314" s="14"/>
    </row>
    <row r="9315" spans="10:17" x14ac:dyDescent="0.25">
      <c r="J9315" s="14"/>
      <c r="K9315" s="14"/>
      <c r="L9315" s="14"/>
      <c r="M9315" s="14"/>
      <c r="N9315" s="14"/>
      <c r="O9315" s="14"/>
      <c r="P9315" s="14"/>
      <c r="Q9315" s="14"/>
    </row>
    <row r="9316" spans="10:17" x14ac:dyDescent="0.25">
      <c r="J9316" s="14"/>
      <c r="K9316" s="14"/>
      <c r="L9316" s="14"/>
      <c r="M9316" s="14"/>
      <c r="N9316" s="14"/>
      <c r="O9316" s="14"/>
      <c r="P9316" s="14"/>
      <c r="Q9316" s="14"/>
    </row>
    <row r="9317" spans="10:17" x14ac:dyDescent="0.25">
      <c r="J9317" s="14"/>
      <c r="K9317" s="14"/>
      <c r="L9317" s="14"/>
      <c r="M9317" s="14"/>
      <c r="N9317" s="14"/>
      <c r="O9317" s="14"/>
      <c r="P9317" s="14"/>
      <c r="Q9317" s="14"/>
    </row>
    <row r="9318" spans="10:17" x14ac:dyDescent="0.25">
      <c r="J9318" s="14"/>
      <c r="K9318" s="14"/>
      <c r="L9318" s="14"/>
      <c r="M9318" s="14"/>
      <c r="N9318" s="14"/>
      <c r="O9318" s="14"/>
      <c r="P9318" s="14"/>
      <c r="Q9318" s="14"/>
    </row>
    <row r="9319" spans="10:17" x14ac:dyDescent="0.25">
      <c r="J9319" s="14"/>
      <c r="K9319" s="14"/>
      <c r="L9319" s="14"/>
      <c r="M9319" s="14"/>
      <c r="N9319" s="14"/>
      <c r="O9319" s="14"/>
      <c r="P9319" s="14"/>
      <c r="Q9319" s="14"/>
    </row>
    <row r="9320" spans="10:17" x14ac:dyDescent="0.25">
      <c r="J9320" s="14"/>
      <c r="K9320" s="14"/>
      <c r="L9320" s="14"/>
      <c r="M9320" s="14"/>
      <c r="N9320" s="14"/>
      <c r="O9320" s="14"/>
      <c r="P9320" s="14"/>
      <c r="Q9320" s="14"/>
    </row>
    <row r="9321" spans="10:17" x14ac:dyDescent="0.25">
      <c r="J9321" s="14"/>
      <c r="K9321" s="14"/>
      <c r="L9321" s="14"/>
      <c r="M9321" s="14"/>
      <c r="N9321" s="14"/>
      <c r="O9321" s="14"/>
      <c r="P9321" s="14"/>
      <c r="Q9321" s="14"/>
    </row>
    <row r="9322" spans="10:17" x14ac:dyDescent="0.25">
      <c r="J9322" s="14"/>
      <c r="K9322" s="14"/>
      <c r="L9322" s="14"/>
      <c r="M9322" s="14"/>
      <c r="N9322" s="14"/>
      <c r="O9322" s="14"/>
      <c r="P9322" s="14"/>
      <c r="Q9322" s="14"/>
    </row>
    <row r="9323" spans="10:17" x14ac:dyDescent="0.25">
      <c r="J9323" s="14"/>
      <c r="K9323" s="14"/>
      <c r="L9323" s="14"/>
      <c r="M9323" s="14"/>
      <c r="N9323" s="14"/>
      <c r="O9323" s="14"/>
      <c r="P9323" s="14"/>
      <c r="Q9323" s="14"/>
    </row>
    <row r="9324" spans="10:17" x14ac:dyDescent="0.25">
      <c r="J9324" s="14"/>
      <c r="K9324" s="14"/>
      <c r="L9324" s="14"/>
      <c r="M9324" s="14"/>
      <c r="N9324" s="14"/>
      <c r="O9324" s="14"/>
      <c r="P9324" s="14"/>
      <c r="Q9324" s="14"/>
    </row>
    <row r="9325" spans="10:17" x14ac:dyDescent="0.25">
      <c r="J9325" s="14"/>
      <c r="K9325" s="14"/>
      <c r="L9325" s="14"/>
      <c r="M9325" s="14"/>
      <c r="N9325" s="14"/>
      <c r="O9325" s="14"/>
      <c r="P9325" s="14"/>
      <c r="Q9325" s="14"/>
    </row>
    <row r="9326" spans="10:17" x14ac:dyDescent="0.25">
      <c r="J9326" s="14"/>
      <c r="K9326" s="14"/>
      <c r="L9326" s="14"/>
      <c r="M9326" s="14"/>
      <c r="N9326" s="14"/>
      <c r="O9326" s="14"/>
      <c r="P9326" s="14"/>
      <c r="Q9326" s="14"/>
    </row>
    <row r="9327" spans="10:17" x14ac:dyDescent="0.25">
      <c r="J9327" s="14"/>
      <c r="K9327" s="14"/>
      <c r="L9327" s="14"/>
      <c r="M9327" s="14"/>
      <c r="N9327" s="14"/>
      <c r="O9327" s="14"/>
      <c r="P9327" s="14"/>
      <c r="Q9327" s="14"/>
    </row>
    <row r="9328" spans="10:17" x14ac:dyDescent="0.25">
      <c r="J9328" s="14"/>
      <c r="K9328" s="14"/>
      <c r="L9328" s="14"/>
      <c r="M9328" s="14"/>
      <c r="N9328" s="14"/>
      <c r="O9328" s="14"/>
      <c r="P9328" s="14"/>
      <c r="Q9328" s="14"/>
    </row>
    <row r="9329" spans="10:17" x14ac:dyDescent="0.25">
      <c r="J9329" s="14"/>
      <c r="K9329" s="14"/>
      <c r="L9329" s="14"/>
      <c r="M9329" s="14"/>
      <c r="N9329" s="14"/>
      <c r="O9329" s="14"/>
      <c r="P9329" s="14"/>
      <c r="Q9329" s="14"/>
    </row>
    <row r="9330" spans="10:17" x14ac:dyDescent="0.25">
      <c r="J9330" s="14"/>
      <c r="K9330" s="14"/>
      <c r="L9330" s="14"/>
      <c r="M9330" s="14"/>
      <c r="N9330" s="14"/>
      <c r="O9330" s="14"/>
      <c r="P9330" s="14"/>
      <c r="Q9330" s="14"/>
    </row>
    <row r="9331" spans="10:17" x14ac:dyDescent="0.25">
      <c r="J9331" s="14"/>
      <c r="K9331" s="14"/>
      <c r="L9331" s="14"/>
      <c r="M9331" s="14"/>
      <c r="N9331" s="14"/>
      <c r="O9331" s="14"/>
      <c r="P9331" s="14"/>
      <c r="Q9331" s="14"/>
    </row>
    <row r="9332" spans="10:17" x14ac:dyDescent="0.25">
      <c r="J9332" s="14"/>
      <c r="K9332" s="14"/>
      <c r="L9332" s="14"/>
      <c r="M9332" s="14"/>
      <c r="N9332" s="14"/>
      <c r="O9332" s="14"/>
      <c r="P9332" s="14"/>
      <c r="Q9332" s="14"/>
    </row>
    <row r="9333" spans="10:17" x14ac:dyDescent="0.25">
      <c r="J9333" s="14"/>
      <c r="K9333" s="14"/>
      <c r="L9333" s="14"/>
      <c r="M9333" s="14"/>
      <c r="N9333" s="14"/>
      <c r="O9333" s="14"/>
      <c r="P9333" s="14"/>
      <c r="Q9333" s="14"/>
    </row>
    <row r="9334" spans="10:17" x14ac:dyDescent="0.25">
      <c r="J9334" s="14"/>
      <c r="K9334" s="14"/>
      <c r="L9334" s="14"/>
      <c r="M9334" s="14"/>
      <c r="N9334" s="14"/>
      <c r="O9334" s="14"/>
      <c r="P9334" s="14"/>
      <c r="Q9334" s="14"/>
    </row>
    <row r="9335" spans="10:17" x14ac:dyDescent="0.25">
      <c r="J9335" s="14"/>
      <c r="K9335" s="14"/>
      <c r="L9335" s="14"/>
      <c r="M9335" s="14"/>
      <c r="N9335" s="14"/>
      <c r="O9335" s="14"/>
      <c r="P9335" s="14"/>
      <c r="Q9335" s="14"/>
    </row>
    <row r="9336" spans="10:17" x14ac:dyDescent="0.25">
      <c r="J9336" s="14"/>
      <c r="K9336" s="14"/>
      <c r="L9336" s="14"/>
      <c r="M9336" s="14"/>
      <c r="N9336" s="14"/>
      <c r="O9336" s="14"/>
      <c r="P9336" s="14"/>
      <c r="Q9336" s="14"/>
    </row>
    <row r="9337" spans="10:17" x14ac:dyDescent="0.25">
      <c r="J9337" s="14"/>
      <c r="K9337" s="14"/>
      <c r="L9337" s="14"/>
      <c r="M9337" s="14"/>
      <c r="N9337" s="14"/>
      <c r="O9337" s="14"/>
      <c r="P9337" s="14"/>
      <c r="Q9337" s="14"/>
    </row>
    <row r="9338" spans="10:17" x14ac:dyDescent="0.25">
      <c r="J9338" s="14"/>
      <c r="K9338" s="14"/>
      <c r="L9338" s="14"/>
      <c r="M9338" s="14"/>
      <c r="N9338" s="14"/>
      <c r="O9338" s="14"/>
      <c r="P9338" s="14"/>
      <c r="Q9338" s="14"/>
    </row>
    <row r="9339" spans="10:17" x14ac:dyDescent="0.25">
      <c r="J9339" s="14"/>
      <c r="K9339" s="14"/>
      <c r="L9339" s="14"/>
      <c r="M9339" s="14"/>
      <c r="N9339" s="14"/>
      <c r="O9339" s="14"/>
      <c r="P9339" s="14"/>
      <c r="Q9339" s="14"/>
    </row>
    <row r="9340" spans="10:17" x14ac:dyDescent="0.25">
      <c r="J9340" s="14"/>
      <c r="K9340" s="14"/>
      <c r="L9340" s="14"/>
      <c r="M9340" s="14"/>
      <c r="N9340" s="14"/>
      <c r="O9340" s="14"/>
      <c r="P9340" s="14"/>
      <c r="Q9340" s="14"/>
    </row>
    <row r="9341" spans="10:17" x14ac:dyDescent="0.25">
      <c r="J9341" s="14"/>
      <c r="K9341" s="14"/>
      <c r="L9341" s="14"/>
      <c r="M9341" s="14"/>
      <c r="N9341" s="14"/>
      <c r="O9341" s="14"/>
      <c r="P9341" s="14"/>
      <c r="Q9341" s="14"/>
    </row>
    <row r="9342" spans="10:17" x14ac:dyDescent="0.25">
      <c r="J9342" s="14"/>
      <c r="K9342" s="14"/>
      <c r="L9342" s="14"/>
      <c r="M9342" s="14"/>
      <c r="N9342" s="14"/>
      <c r="O9342" s="14"/>
      <c r="P9342" s="14"/>
      <c r="Q9342" s="14"/>
    </row>
    <row r="9343" spans="10:17" x14ac:dyDescent="0.25">
      <c r="J9343" s="14"/>
      <c r="K9343" s="14"/>
      <c r="L9343" s="14"/>
      <c r="M9343" s="14"/>
      <c r="N9343" s="14"/>
      <c r="O9343" s="14"/>
      <c r="P9343" s="14"/>
      <c r="Q9343" s="14"/>
    </row>
    <row r="9344" spans="10:17" x14ac:dyDescent="0.25">
      <c r="J9344" s="14"/>
      <c r="K9344" s="14"/>
      <c r="L9344" s="14"/>
      <c r="M9344" s="14"/>
      <c r="N9344" s="14"/>
      <c r="O9344" s="14"/>
      <c r="P9344" s="14"/>
      <c r="Q9344" s="14"/>
    </row>
    <row r="9345" spans="10:17" x14ac:dyDescent="0.25">
      <c r="J9345" s="14"/>
      <c r="K9345" s="14"/>
      <c r="L9345" s="14"/>
      <c r="M9345" s="14"/>
      <c r="N9345" s="14"/>
      <c r="O9345" s="14"/>
      <c r="P9345" s="14"/>
      <c r="Q9345" s="14"/>
    </row>
    <row r="9346" spans="10:17" x14ac:dyDescent="0.25">
      <c r="J9346" s="14"/>
      <c r="K9346" s="14"/>
      <c r="L9346" s="14"/>
      <c r="M9346" s="14"/>
      <c r="N9346" s="14"/>
      <c r="O9346" s="14"/>
      <c r="P9346" s="14"/>
      <c r="Q9346" s="14"/>
    </row>
    <row r="9347" spans="10:17" x14ac:dyDescent="0.25">
      <c r="J9347" s="14"/>
      <c r="K9347" s="14"/>
      <c r="L9347" s="14"/>
      <c r="M9347" s="14"/>
      <c r="N9347" s="14"/>
      <c r="O9347" s="14"/>
      <c r="P9347" s="14"/>
      <c r="Q9347" s="14"/>
    </row>
    <row r="9348" spans="10:17" x14ac:dyDescent="0.25">
      <c r="J9348" s="14"/>
      <c r="K9348" s="14"/>
      <c r="L9348" s="14"/>
      <c r="M9348" s="14"/>
      <c r="N9348" s="14"/>
      <c r="O9348" s="14"/>
      <c r="P9348" s="14"/>
      <c r="Q9348" s="14"/>
    </row>
    <row r="9349" spans="10:17" x14ac:dyDescent="0.25">
      <c r="J9349" s="14"/>
      <c r="K9349" s="14"/>
      <c r="L9349" s="14"/>
      <c r="M9349" s="14"/>
      <c r="N9349" s="14"/>
      <c r="O9349" s="14"/>
      <c r="P9349" s="14"/>
      <c r="Q9349" s="14"/>
    </row>
    <row r="9350" spans="10:17" x14ac:dyDescent="0.25">
      <c r="J9350" s="14"/>
      <c r="K9350" s="14"/>
      <c r="L9350" s="14"/>
      <c r="M9350" s="14"/>
      <c r="N9350" s="14"/>
      <c r="O9350" s="14"/>
      <c r="P9350" s="14"/>
      <c r="Q9350" s="14"/>
    </row>
    <row r="9351" spans="10:17" x14ac:dyDescent="0.25">
      <c r="J9351" s="14"/>
      <c r="K9351" s="14"/>
      <c r="L9351" s="14"/>
      <c r="M9351" s="14"/>
      <c r="N9351" s="14"/>
      <c r="O9351" s="14"/>
      <c r="P9351" s="14"/>
      <c r="Q9351" s="14"/>
    </row>
    <row r="9352" spans="10:17" x14ac:dyDescent="0.25">
      <c r="J9352" s="14"/>
      <c r="K9352" s="14"/>
      <c r="L9352" s="14"/>
      <c r="M9352" s="14"/>
      <c r="N9352" s="14"/>
      <c r="O9352" s="14"/>
      <c r="P9352" s="14"/>
      <c r="Q9352" s="14"/>
    </row>
    <row r="9353" spans="10:17" x14ac:dyDescent="0.25">
      <c r="J9353" s="14"/>
      <c r="K9353" s="14"/>
      <c r="L9353" s="14"/>
      <c r="M9353" s="14"/>
      <c r="N9353" s="14"/>
      <c r="O9353" s="14"/>
      <c r="P9353" s="14"/>
      <c r="Q9353" s="14"/>
    </row>
    <row r="9354" spans="10:17" x14ac:dyDescent="0.25">
      <c r="J9354" s="14"/>
      <c r="K9354" s="14"/>
      <c r="L9354" s="14"/>
      <c r="M9354" s="14"/>
      <c r="N9354" s="14"/>
      <c r="O9354" s="14"/>
      <c r="P9354" s="14"/>
      <c r="Q9354" s="14"/>
    </row>
    <row r="9355" spans="10:17" x14ac:dyDescent="0.25">
      <c r="J9355" s="14"/>
      <c r="K9355" s="14"/>
      <c r="L9355" s="14"/>
      <c r="M9355" s="14"/>
      <c r="N9355" s="14"/>
      <c r="O9355" s="14"/>
      <c r="P9355" s="14"/>
      <c r="Q9355" s="14"/>
    </row>
    <row r="9356" spans="10:17" x14ac:dyDescent="0.25">
      <c r="J9356" s="14"/>
      <c r="K9356" s="14"/>
      <c r="L9356" s="14"/>
      <c r="M9356" s="14"/>
      <c r="N9356" s="14"/>
      <c r="O9356" s="14"/>
      <c r="P9356" s="14"/>
      <c r="Q9356" s="14"/>
    </row>
    <row r="9357" spans="10:17" x14ac:dyDescent="0.25">
      <c r="J9357" s="14"/>
      <c r="K9357" s="14"/>
      <c r="L9357" s="14"/>
      <c r="M9357" s="14"/>
      <c r="N9357" s="14"/>
      <c r="O9357" s="14"/>
      <c r="P9357" s="14"/>
      <c r="Q9357" s="14"/>
    </row>
    <row r="9358" spans="10:17" x14ac:dyDescent="0.25">
      <c r="J9358" s="14"/>
      <c r="K9358" s="14"/>
      <c r="L9358" s="14"/>
      <c r="M9358" s="14"/>
      <c r="N9358" s="14"/>
      <c r="O9358" s="14"/>
      <c r="P9358" s="14"/>
      <c r="Q9358" s="14"/>
    </row>
    <row r="9359" spans="10:17" x14ac:dyDescent="0.25">
      <c r="J9359" s="14"/>
      <c r="K9359" s="14"/>
      <c r="L9359" s="14"/>
      <c r="M9359" s="14"/>
      <c r="N9359" s="14"/>
      <c r="O9359" s="14"/>
      <c r="P9359" s="14"/>
      <c r="Q9359" s="14"/>
    </row>
    <row r="9360" spans="10:17" x14ac:dyDescent="0.25">
      <c r="J9360" s="14"/>
      <c r="K9360" s="14"/>
      <c r="L9360" s="14"/>
      <c r="M9360" s="14"/>
      <c r="N9360" s="14"/>
      <c r="O9360" s="14"/>
      <c r="P9360" s="14"/>
      <c r="Q9360" s="14"/>
    </row>
    <row r="9361" spans="10:17" x14ac:dyDescent="0.25">
      <c r="J9361" s="14"/>
      <c r="K9361" s="14"/>
      <c r="L9361" s="14"/>
      <c r="M9361" s="14"/>
      <c r="N9361" s="14"/>
      <c r="O9361" s="14"/>
      <c r="P9361" s="14"/>
      <c r="Q9361" s="14"/>
    </row>
    <row r="9362" spans="10:17" x14ac:dyDescent="0.25">
      <c r="J9362" s="14"/>
      <c r="K9362" s="14"/>
      <c r="L9362" s="14"/>
      <c r="M9362" s="14"/>
      <c r="N9362" s="14"/>
      <c r="O9362" s="14"/>
      <c r="P9362" s="14"/>
      <c r="Q9362" s="14"/>
    </row>
    <row r="9363" spans="10:17" x14ac:dyDescent="0.25">
      <c r="J9363" s="14"/>
      <c r="K9363" s="14"/>
      <c r="L9363" s="14"/>
      <c r="M9363" s="14"/>
      <c r="N9363" s="14"/>
      <c r="O9363" s="14"/>
      <c r="P9363" s="14"/>
      <c r="Q9363" s="14"/>
    </row>
    <row r="9364" spans="10:17" x14ac:dyDescent="0.25">
      <c r="J9364" s="14"/>
      <c r="K9364" s="14"/>
      <c r="L9364" s="14"/>
      <c r="M9364" s="14"/>
      <c r="N9364" s="14"/>
      <c r="O9364" s="14"/>
      <c r="P9364" s="14"/>
      <c r="Q9364" s="14"/>
    </row>
    <row r="9365" spans="10:17" x14ac:dyDescent="0.25">
      <c r="J9365" s="14"/>
      <c r="K9365" s="14"/>
      <c r="L9365" s="14"/>
      <c r="M9365" s="14"/>
      <c r="N9365" s="14"/>
      <c r="O9365" s="14"/>
      <c r="P9365" s="14"/>
      <c r="Q9365" s="14"/>
    </row>
    <row r="9366" spans="10:17" x14ac:dyDescent="0.25">
      <c r="J9366" s="14"/>
      <c r="K9366" s="14"/>
      <c r="L9366" s="14"/>
      <c r="M9366" s="14"/>
      <c r="N9366" s="14"/>
      <c r="O9366" s="14"/>
      <c r="P9366" s="14"/>
      <c r="Q9366" s="14"/>
    </row>
    <row r="9367" spans="10:17" x14ac:dyDescent="0.25">
      <c r="J9367" s="14"/>
      <c r="K9367" s="14"/>
      <c r="L9367" s="14"/>
      <c r="M9367" s="14"/>
      <c r="N9367" s="14"/>
      <c r="O9367" s="14"/>
      <c r="P9367" s="14"/>
      <c r="Q9367" s="14"/>
    </row>
    <row r="9368" spans="10:17" x14ac:dyDescent="0.25">
      <c r="J9368" s="14"/>
      <c r="K9368" s="14"/>
      <c r="L9368" s="14"/>
      <c r="M9368" s="14"/>
      <c r="N9368" s="14"/>
      <c r="O9368" s="14"/>
      <c r="P9368" s="14"/>
      <c r="Q9368" s="14"/>
    </row>
    <row r="9369" spans="10:17" x14ac:dyDescent="0.25">
      <c r="J9369" s="14"/>
      <c r="K9369" s="14"/>
      <c r="L9369" s="14"/>
      <c r="M9369" s="14"/>
      <c r="N9369" s="14"/>
      <c r="O9369" s="14"/>
      <c r="P9369" s="14"/>
      <c r="Q9369" s="14"/>
    </row>
    <row r="9370" spans="10:17" x14ac:dyDescent="0.25">
      <c r="J9370" s="14"/>
      <c r="K9370" s="14"/>
      <c r="L9370" s="14"/>
      <c r="M9370" s="14"/>
      <c r="N9370" s="14"/>
      <c r="O9370" s="14"/>
      <c r="P9370" s="14"/>
      <c r="Q9370" s="14"/>
    </row>
    <row r="9371" spans="10:17" x14ac:dyDescent="0.25">
      <c r="J9371" s="14"/>
      <c r="K9371" s="14"/>
      <c r="L9371" s="14"/>
      <c r="M9371" s="14"/>
      <c r="N9371" s="14"/>
      <c r="O9371" s="14"/>
      <c r="P9371" s="14"/>
      <c r="Q9371" s="14"/>
    </row>
    <row r="9372" spans="10:17" x14ac:dyDescent="0.25">
      <c r="J9372" s="14"/>
      <c r="K9372" s="14"/>
      <c r="L9372" s="14"/>
      <c r="M9372" s="14"/>
      <c r="N9372" s="14"/>
      <c r="O9372" s="14"/>
      <c r="P9372" s="14"/>
      <c r="Q9372" s="14"/>
    </row>
    <row r="9373" spans="10:17" x14ac:dyDescent="0.25">
      <c r="J9373" s="14"/>
      <c r="K9373" s="14"/>
      <c r="L9373" s="14"/>
      <c r="M9373" s="14"/>
      <c r="N9373" s="14"/>
      <c r="O9373" s="14"/>
      <c r="P9373" s="14"/>
      <c r="Q9373" s="14"/>
    </row>
    <row r="9374" spans="10:17" x14ac:dyDescent="0.25">
      <c r="J9374" s="14"/>
      <c r="K9374" s="14"/>
      <c r="L9374" s="14"/>
      <c r="M9374" s="14"/>
      <c r="N9374" s="14"/>
      <c r="O9374" s="14"/>
      <c r="P9374" s="14"/>
      <c r="Q9374" s="14"/>
    </row>
    <row r="9375" spans="10:17" x14ac:dyDescent="0.25">
      <c r="J9375" s="14"/>
      <c r="K9375" s="14"/>
      <c r="L9375" s="14"/>
      <c r="M9375" s="14"/>
      <c r="N9375" s="14"/>
      <c r="O9375" s="14"/>
      <c r="P9375" s="14"/>
      <c r="Q9375" s="14"/>
    </row>
    <row r="9376" spans="10:17" x14ac:dyDescent="0.25">
      <c r="J9376" s="14"/>
      <c r="K9376" s="14"/>
      <c r="L9376" s="14"/>
      <c r="M9376" s="14"/>
      <c r="N9376" s="14"/>
      <c r="O9376" s="14"/>
      <c r="P9376" s="14"/>
      <c r="Q9376" s="14"/>
    </row>
    <row r="9377" spans="10:17" x14ac:dyDescent="0.25">
      <c r="J9377" s="14"/>
      <c r="K9377" s="14"/>
      <c r="L9377" s="14"/>
      <c r="M9377" s="14"/>
      <c r="N9377" s="14"/>
      <c r="O9377" s="14"/>
      <c r="P9377" s="14"/>
      <c r="Q9377" s="14"/>
    </row>
    <row r="9378" spans="10:17" x14ac:dyDescent="0.25">
      <c r="J9378" s="14"/>
      <c r="K9378" s="14"/>
      <c r="L9378" s="14"/>
      <c r="M9378" s="14"/>
      <c r="N9378" s="14"/>
      <c r="O9378" s="14"/>
      <c r="P9378" s="14"/>
      <c r="Q9378" s="14"/>
    </row>
    <row r="9379" spans="10:17" x14ac:dyDescent="0.25">
      <c r="J9379" s="14"/>
      <c r="K9379" s="14"/>
      <c r="L9379" s="14"/>
      <c r="M9379" s="14"/>
      <c r="N9379" s="14"/>
      <c r="O9379" s="14"/>
      <c r="P9379" s="14"/>
      <c r="Q9379" s="14"/>
    </row>
    <row r="9380" spans="10:17" x14ac:dyDescent="0.25">
      <c r="J9380" s="14"/>
      <c r="K9380" s="14"/>
      <c r="L9380" s="14"/>
      <c r="M9380" s="14"/>
      <c r="N9380" s="14"/>
      <c r="O9380" s="14"/>
      <c r="P9380" s="14"/>
      <c r="Q9380" s="14"/>
    </row>
    <row r="9381" spans="10:17" x14ac:dyDescent="0.25">
      <c r="J9381" s="14"/>
      <c r="K9381" s="14"/>
      <c r="L9381" s="14"/>
      <c r="M9381" s="14"/>
      <c r="N9381" s="14"/>
      <c r="O9381" s="14"/>
      <c r="P9381" s="14"/>
      <c r="Q9381" s="14"/>
    </row>
    <row r="9382" spans="10:17" x14ac:dyDescent="0.25">
      <c r="J9382" s="14"/>
      <c r="K9382" s="14"/>
      <c r="L9382" s="14"/>
      <c r="M9382" s="14"/>
      <c r="N9382" s="14"/>
      <c r="O9382" s="14"/>
      <c r="P9382" s="14"/>
      <c r="Q9382" s="14"/>
    </row>
    <row r="9383" spans="10:17" x14ac:dyDescent="0.25">
      <c r="J9383" s="14"/>
      <c r="K9383" s="14"/>
      <c r="L9383" s="14"/>
      <c r="M9383" s="14"/>
      <c r="N9383" s="14"/>
      <c r="O9383" s="14"/>
      <c r="P9383" s="14"/>
      <c r="Q9383" s="14"/>
    </row>
    <row r="9384" spans="10:17" x14ac:dyDescent="0.25">
      <c r="J9384" s="14"/>
      <c r="K9384" s="14"/>
      <c r="L9384" s="14"/>
      <c r="M9384" s="14"/>
      <c r="N9384" s="14"/>
      <c r="O9384" s="14"/>
      <c r="P9384" s="14"/>
      <c r="Q9384" s="14"/>
    </row>
    <row r="9385" spans="10:17" x14ac:dyDescent="0.25">
      <c r="J9385" s="14"/>
      <c r="K9385" s="14"/>
      <c r="L9385" s="14"/>
      <c r="M9385" s="14"/>
      <c r="N9385" s="14"/>
      <c r="O9385" s="14"/>
      <c r="P9385" s="14"/>
      <c r="Q9385" s="14"/>
    </row>
    <row r="9386" spans="10:17" x14ac:dyDescent="0.25">
      <c r="J9386" s="14"/>
      <c r="K9386" s="14"/>
      <c r="L9386" s="14"/>
      <c r="M9386" s="14"/>
      <c r="N9386" s="14"/>
      <c r="O9386" s="14"/>
      <c r="P9386" s="14"/>
      <c r="Q9386" s="14"/>
    </row>
    <row r="9387" spans="10:17" x14ac:dyDescent="0.25">
      <c r="J9387" s="14"/>
      <c r="K9387" s="14"/>
      <c r="L9387" s="14"/>
      <c r="M9387" s="14"/>
      <c r="N9387" s="14"/>
      <c r="O9387" s="14"/>
      <c r="P9387" s="14"/>
      <c r="Q9387" s="14"/>
    </row>
    <row r="9388" spans="10:17" x14ac:dyDescent="0.25">
      <c r="J9388" s="14"/>
      <c r="K9388" s="14"/>
      <c r="L9388" s="14"/>
      <c r="M9388" s="14"/>
      <c r="N9388" s="14"/>
      <c r="O9388" s="14"/>
      <c r="P9388" s="14"/>
      <c r="Q9388" s="14"/>
    </row>
    <row r="9389" spans="10:17" x14ac:dyDescent="0.25">
      <c r="J9389" s="14"/>
      <c r="K9389" s="14"/>
      <c r="L9389" s="14"/>
      <c r="M9389" s="14"/>
      <c r="N9389" s="14"/>
      <c r="O9389" s="14"/>
      <c r="P9389" s="14"/>
      <c r="Q9389" s="14"/>
    </row>
    <row r="9390" spans="10:17" x14ac:dyDescent="0.25">
      <c r="J9390" s="14"/>
      <c r="K9390" s="14"/>
      <c r="L9390" s="14"/>
      <c r="M9390" s="14"/>
      <c r="N9390" s="14"/>
      <c r="O9390" s="14"/>
      <c r="P9390" s="14"/>
      <c r="Q9390" s="14"/>
    </row>
    <row r="9391" spans="10:17" x14ac:dyDescent="0.25">
      <c r="J9391" s="14"/>
      <c r="K9391" s="14"/>
      <c r="L9391" s="14"/>
      <c r="M9391" s="14"/>
      <c r="N9391" s="14"/>
      <c r="O9391" s="14"/>
      <c r="P9391" s="14"/>
      <c r="Q9391" s="14"/>
    </row>
    <row r="9392" spans="10:17" x14ac:dyDescent="0.25">
      <c r="J9392" s="14"/>
      <c r="K9392" s="14"/>
      <c r="L9392" s="14"/>
      <c r="M9392" s="14"/>
      <c r="N9392" s="14"/>
      <c r="O9392" s="14"/>
      <c r="P9392" s="14"/>
      <c r="Q9392" s="14"/>
    </row>
    <row r="9393" spans="10:17" x14ac:dyDescent="0.25">
      <c r="J9393" s="14"/>
      <c r="K9393" s="14"/>
      <c r="L9393" s="14"/>
      <c r="M9393" s="14"/>
      <c r="N9393" s="14"/>
      <c r="O9393" s="14"/>
      <c r="P9393" s="14"/>
      <c r="Q9393" s="14"/>
    </row>
    <row r="9394" spans="10:17" x14ac:dyDescent="0.25">
      <c r="J9394" s="14"/>
      <c r="K9394" s="14"/>
      <c r="L9394" s="14"/>
      <c r="M9394" s="14"/>
      <c r="N9394" s="14"/>
      <c r="O9394" s="14"/>
      <c r="P9394" s="14"/>
      <c r="Q9394" s="14"/>
    </row>
    <row r="9395" spans="10:17" x14ac:dyDescent="0.25">
      <c r="J9395" s="14"/>
      <c r="K9395" s="14"/>
      <c r="L9395" s="14"/>
      <c r="M9395" s="14"/>
      <c r="N9395" s="14"/>
      <c r="O9395" s="14"/>
      <c r="P9395" s="14"/>
      <c r="Q9395" s="14"/>
    </row>
    <row r="9396" spans="10:17" x14ac:dyDescent="0.25">
      <c r="J9396" s="14"/>
      <c r="K9396" s="14"/>
      <c r="L9396" s="14"/>
      <c r="M9396" s="14"/>
      <c r="N9396" s="14"/>
      <c r="O9396" s="14"/>
      <c r="P9396" s="14"/>
      <c r="Q9396" s="14"/>
    </row>
    <row r="9397" spans="10:17" x14ac:dyDescent="0.25">
      <c r="J9397" s="14"/>
      <c r="K9397" s="14"/>
      <c r="L9397" s="14"/>
      <c r="M9397" s="14"/>
      <c r="N9397" s="14"/>
      <c r="O9397" s="14"/>
      <c r="P9397" s="14"/>
      <c r="Q9397" s="14"/>
    </row>
    <row r="9398" spans="10:17" x14ac:dyDescent="0.25">
      <c r="J9398" s="14"/>
      <c r="K9398" s="14"/>
      <c r="L9398" s="14"/>
      <c r="M9398" s="14"/>
      <c r="N9398" s="14"/>
      <c r="O9398" s="14"/>
      <c r="P9398" s="14"/>
      <c r="Q9398" s="14"/>
    </row>
    <row r="9399" spans="10:17" x14ac:dyDescent="0.25">
      <c r="J9399" s="14"/>
      <c r="K9399" s="14"/>
      <c r="L9399" s="14"/>
      <c r="M9399" s="14"/>
      <c r="N9399" s="14"/>
      <c r="O9399" s="14"/>
      <c r="P9399" s="14"/>
      <c r="Q9399" s="14"/>
    </row>
    <row r="9400" spans="10:17" x14ac:dyDescent="0.25">
      <c r="J9400" s="14"/>
      <c r="K9400" s="14"/>
      <c r="L9400" s="14"/>
      <c r="M9400" s="14"/>
      <c r="N9400" s="14"/>
      <c r="O9400" s="14"/>
      <c r="P9400" s="14"/>
      <c r="Q9400" s="14"/>
    </row>
    <row r="9401" spans="10:17" x14ac:dyDescent="0.25">
      <c r="J9401" s="14"/>
      <c r="K9401" s="14"/>
      <c r="L9401" s="14"/>
      <c r="M9401" s="14"/>
      <c r="N9401" s="14"/>
      <c r="O9401" s="14"/>
      <c r="P9401" s="14"/>
      <c r="Q9401" s="14"/>
    </row>
    <row r="9402" spans="10:17" x14ac:dyDescent="0.25">
      <c r="J9402" s="14"/>
      <c r="K9402" s="14"/>
      <c r="L9402" s="14"/>
      <c r="M9402" s="14"/>
      <c r="N9402" s="14"/>
      <c r="O9402" s="14"/>
      <c r="P9402" s="14"/>
      <c r="Q9402" s="14"/>
    </row>
    <row r="9403" spans="10:17" x14ac:dyDescent="0.25">
      <c r="J9403" s="14"/>
      <c r="K9403" s="14"/>
      <c r="L9403" s="14"/>
      <c r="M9403" s="14"/>
      <c r="N9403" s="14"/>
      <c r="O9403" s="14"/>
      <c r="P9403" s="14"/>
      <c r="Q9403" s="14"/>
    </row>
    <row r="9404" spans="10:17" x14ac:dyDescent="0.25">
      <c r="J9404" s="14"/>
      <c r="K9404" s="14"/>
      <c r="L9404" s="14"/>
      <c r="M9404" s="14"/>
      <c r="N9404" s="14"/>
      <c r="O9404" s="14"/>
      <c r="P9404" s="14"/>
      <c r="Q9404" s="14"/>
    </row>
    <row r="9405" spans="10:17" x14ac:dyDescent="0.25">
      <c r="J9405" s="14"/>
      <c r="K9405" s="14"/>
      <c r="L9405" s="14"/>
      <c r="M9405" s="14"/>
      <c r="N9405" s="14"/>
      <c r="O9405" s="14"/>
      <c r="P9405" s="14"/>
      <c r="Q9405" s="14"/>
    </row>
    <row r="9406" spans="10:17" x14ac:dyDescent="0.25">
      <c r="J9406" s="14"/>
      <c r="K9406" s="14"/>
      <c r="L9406" s="14"/>
      <c r="M9406" s="14"/>
      <c r="N9406" s="14"/>
      <c r="O9406" s="14"/>
      <c r="P9406" s="14"/>
      <c r="Q9406" s="14"/>
    </row>
    <row r="9407" spans="10:17" x14ac:dyDescent="0.25">
      <c r="J9407" s="14"/>
      <c r="K9407" s="14"/>
      <c r="L9407" s="14"/>
      <c r="M9407" s="14"/>
      <c r="N9407" s="14"/>
      <c r="O9407" s="14"/>
      <c r="P9407" s="14"/>
      <c r="Q9407" s="14"/>
    </row>
    <row r="9408" spans="10:17" x14ac:dyDescent="0.25">
      <c r="J9408" s="14"/>
      <c r="K9408" s="14"/>
      <c r="L9408" s="14"/>
      <c r="M9408" s="14"/>
      <c r="N9408" s="14"/>
      <c r="O9408" s="14"/>
      <c r="P9408" s="14"/>
      <c r="Q9408" s="14"/>
    </row>
    <row r="9409" spans="10:17" x14ac:dyDescent="0.25">
      <c r="J9409" s="14"/>
      <c r="K9409" s="14"/>
      <c r="L9409" s="14"/>
      <c r="M9409" s="14"/>
      <c r="N9409" s="14"/>
      <c r="O9409" s="14"/>
      <c r="P9409" s="14"/>
      <c r="Q9409" s="14"/>
    </row>
    <row r="9410" spans="10:17" x14ac:dyDescent="0.25">
      <c r="J9410" s="14"/>
      <c r="K9410" s="14"/>
      <c r="L9410" s="14"/>
      <c r="M9410" s="14"/>
      <c r="N9410" s="14"/>
      <c r="O9410" s="14"/>
      <c r="P9410" s="14"/>
      <c r="Q9410" s="14"/>
    </row>
    <row r="9411" spans="10:17" x14ac:dyDescent="0.25">
      <c r="J9411" s="14"/>
      <c r="K9411" s="14"/>
      <c r="L9411" s="14"/>
      <c r="M9411" s="14"/>
      <c r="N9411" s="14"/>
      <c r="O9411" s="14"/>
      <c r="P9411" s="14"/>
      <c r="Q9411" s="14"/>
    </row>
    <row r="9412" spans="10:17" x14ac:dyDescent="0.25">
      <c r="J9412" s="14"/>
      <c r="K9412" s="14"/>
      <c r="L9412" s="14"/>
      <c r="M9412" s="14"/>
      <c r="N9412" s="14"/>
      <c r="O9412" s="14"/>
      <c r="P9412" s="14"/>
      <c r="Q9412" s="14"/>
    </row>
    <row r="9413" spans="10:17" x14ac:dyDescent="0.25">
      <c r="J9413" s="14"/>
      <c r="K9413" s="14"/>
      <c r="L9413" s="14"/>
      <c r="M9413" s="14"/>
      <c r="N9413" s="14"/>
      <c r="O9413" s="14"/>
      <c r="P9413" s="14"/>
      <c r="Q9413" s="14"/>
    </row>
    <row r="9414" spans="10:17" x14ac:dyDescent="0.25">
      <c r="J9414" s="14"/>
      <c r="K9414" s="14"/>
      <c r="L9414" s="14"/>
      <c r="M9414" s="14"/>
      <c r="N9414" s="14"/>
      <c r="O9414" s="14"/>
      <c r="P9414" s="14"/>
      <c r="Q9414" s="14"/>
    </row>
    <row r="9415" spans="10:17" x14ac:dyDescent="0.25">
      <c r="J9415" s="14"/>
      <c r="K9415" s="14"/>
      <c r="L9415" s="14"/>
      <c r="M9415" s="14"/>
      <c r="N9415" s="14"/>
      <c r="O9415" s="14"/>
      <c r="P9415" s="14"/>
      <c r="Q9415" s="14"/>
    </row>
    <row r="9416" spans="10:17" x14ac:dyDescent="0.25">
      <c r="J9416" s="14"/>
      <c r="K9416" s="14"/>
      <c r="L9416" s="14"/>
      <c r="M9416" s="14"/>
      <c r="N9416" s="14"/>
      <c r="O9416" s="14"/>
      <c r="P9416" s="14"/>
      <c r="Q9416" s="14"/>
    </row>
    <row r="9417" spans="10:17" x14ac:dyDescent="0.25">
      <c r="J9417" s="14"/>
      <c r="K9417" s="14"/>
      <c r="L9417" s="14"/>
      <c r="M9417" s="14"/>
      <c r="N9417" s="14"/>
      <c r="O9417" s="14"/>
      <c r="P9417" s="14"/>
      <c r="Q9417" s="14"/>
    </row>
    <row r="9418" spans="10:17" x14ac:dyDescent="0.25">
      <c r="J9418" s="14"/>
      <c r="K9418" s="14"/>
      <c r="L9418" s="14"/>
      <c r="M9418" s="14"/>
      <c r="N9418" s="14"/>
      <c r="O9418" s="14"/>
      <c r="P9418" s="14"/>
      <c r="Q9418" s="14"/>
    </row>
    <row r="9419" spans="10:17" x14ac:dyDescent="0.25">
      <c r="J9419" s="14"/>
      <c r="K9419" s="14"/>
      <c r="L9419" s="14"/>
      <c r="M9419" s="14"/>
      <c r="N9419" s="14"/>
      <c r="O9419" s="14"/>
      <c r="P9419" s="14"/>
      <c r="Q9419" s="14"/>
    </row>
    <row r="9420" spans="10:17" x14ac:dyDescent="0.25">
      <c r="J9420" s="14"/>
      <c r="K9420" s="14"/>
      <c r="L9420" s="14"/>
      <c r="M9420" s="14"/>
      <c r="N9420" s="14"/>
      <c r="O9420" s="14"/>
      <c r="P9420" s="14"/>
      <c r="Q9420" s="14"/>
    </row>
    <row r="9421" spans="10:17" x14ac:dyDescent="0.25">
      <c r="J9421" s="14"/>
      <c r="K9421" s="14"/>
      <c r="L9421" s="14"/>
      <c r="M9421" s="14"/>
      <c r="N9421" s="14"/>
      <c r="O9421" s="14"/>
      <c r="P9421" s="14"/>
      <c r="Q9421" s="14"/>
    </row>
    <row r="9422" spans="10:17" x14ac:dyDescent="0.25">
      <c r="J9422" s="14"/>
      <c r="K9422" s="14"/>
      <c r="L9422" s="14"/>
      <c r="M9422" s="14"/>
      <c r="N9422" s="14"/>
      <c r="O9422" s="14"/>
      <c r="P9422" s="14"/>
      <c r="Q9422" s="14"/>
    </row>
    <row r="9423" spans="10:17" x14ac:dyDescent="0.25">
      <c r="J9423" s="14"/>
      <c r="K9423" s="14"/>
      <c r="L9423" s="14"/>
      <c r="M9423" s="14"/>
      <c r="N9423" s="14"/>
      <c r="O9423" s="14"/>
      <c r="P9423" s="14"/>
      <c r="Q9423" s="14"/>
    </row>
    <row r="9424" spans="10:17" x14ac:dyDescent="0.25">
      <c r="J9424" s="14"/>
      <c r="K9424" s="14"/>
      <c r="L9424" s="14"/>
      <c r="M9424" s="14"/>
      <c r="N9424" s="14"/>
      <c r="O9424" s="14"/>
      <c r="P9424" s="14"/>
      <c r="Q9424" s="14"/>
    </row>
    <row r="9425" spans="10:17" x14ac:dyDescent="0.25">
      <c r="J9425" s="14"/>
      <c r="K9425" s="14"/>
      <c r="L9425" s="14"/>
      <c r="M9425" s="14"/>
      <c r="N9425" s="14"/>
      <c r="O9425" s="14"/>
      <c r="P9425" s="14"/>
      <c r="Q9425" s="14"/>
    </row>
    <row r="9426" spans="10:17" x14ac:dyDescent="0.25">
      <c r="J9426" s="14"/>
      <c r="K9426" s="14"/>
      <c r="L9426" s="14"/>
      <c r="M9426" s="14"/>
      <c r="N9426" s="14"/>
      <c r="O9426" s="14"/>
      <c r="P9426" s="14"/>
      <c r="Q9426" s="14"/>
    </row>
    <row r="9427" spans="10:17" x14ac:dyDescent="0.25">
      <c r="J9427" s="14"/>
      <c r="K9427" s="14"/>
      <c r="L9427" s="14"/>
      <c r="M9427" s="14"/>
      <c r="N9427" s="14"/>
      <c r="O9427" s="14"/>
      <c r="P9427" s="14"/>
      <c r="Q9427" s="14"/>
    </row>
    <row r="9428" spans="10:17" x14ac:dyDescent="0.25">
      <c r="J9428" s="14"/>
      <c r="K9428" s="14"/>
      <c r="L9428" s="14"/>
      <c r="M9428" s="14"/>
      <c r="N9428" s="14"/>
      <c r="O9428" s="14"/>
      <c r="P9428" s="14"/>
      <c r="Q9428" s="14"/>
    </row>
    <row r="9429" spans="10:17" x14ac:dyDescent="0.25">
      <c r="J9429" s="14"/>
      <c r="K9429" s="14"/>
      <c r="L9429" s="14"/>
      <c r="M9429" s="14"/>
      <c r="N9429" s="14"/>
      <c r="O9429" s="14"/>
      <c r="P9429" s="14"/>
      <c r="Q9429" s="14"/>
    </row>
    <row r="9430" spans="10:17" x14ac:dyDescent="0.25">
      <c r="J9430" s="14"/>
      <c r="K9430" s="14"/>
      <c r="L9430" s="14"/>
      <c r="M9430" s="14"/>
      <c r="N9430" s="14"/>
      <c r="O9430" s="14"/>
      <c r="P9430" s="14"/>
      <c r="Q9430" s="14"/>
    </row>
    <row r="9431" spans="10:17" x14ac:dyDescent="0.25">
      <c r="J9431" s="14"/>
      <c r="K9431" s="14"/>
      <c r="L9431" s="14"/>
      <c r="M9431" s="14"/>
      <c r="N9431" s="14"/>
      <c r="O9431" s="14"/>
      <c r="P9431" s="14"/>
      <c r="Q9431" s="14"/>
    </row>
    <row r="9432" spans="10:17" x14ac:dyDescent="0.25">
      <c r="J9432" s="14"/>
      <c r="K9432" s="14"/>
      <c r="L9432" s="14"/>
      <c r="M9432" s="14"/>
      <c r="N9432" s="14"/>
      <c r="O9432" s="14"/>
      <c r="P9432" s="14"/>
      <c r="Q9432" s="14"/>
    </row>
    <row r="9433" spans="10:17" x14ac:dyDescent="0.25">
      <c r="J9433" s="14"/>
      <c r="K9433" s="14"/>
      <c r="L9433" s="14"/>
      <c r="M9433" s="14"/>
      <c r="N9433" s="14"/>
      <c r="O9433" s="14"/>
      <c r="P9433" s="14"/>
      <c r="Q9433" s="14"/>
    </row>
    <row r="9434" spans="10:17" x14ac:dyDescent="0.25">
      <c r="J9434" s="14"/>
      <c r="K9434" s="14"/>
      <c r="L9434" s="14"/>
      <c r="M9434" s="14"/>
      <c r="N9434" s="14"/>
      <c r="O9434" s="14"/>
      <c r="P9434" s="14"/>
      <c r="Q9434" s="14"/>
    </row>
    <row r="9435" spans="10:17" x14ac:dyDescent="0.25">
      <c r="J9435" s="14"/>
      <c r="K9435" s="14"/>
      <c r="L9435" s="14"/>
      <c r="M9435" s="14"/>
      <c r="N9435" s="14"/>
      <c r="O9435" s="14"/>
      <c r="P9435" s="14"/>
      <c r="Q9435" s="14"/>
    </row>
    <row r="9436" spans="10:17" x14ac:dyDescent="0.25">
      <c r="J9436" s="14"/>
      <c r="K9436" s="14"/>
      <c r="L9436" s="14"/>
      <c r="M9436" s="14"/>
      <c r="N9436" s="14"/>
      <c r="O9436" s="14"/>
      <c r="P9436" s="14"/>
      <c r="Q9436" s="14"/>
    </row>
    <row r="9437" spans="10:17" x14ac:dyDescent="0.25">
      <c r="J9437" s="14"/>
      <c r="K9437" s="14"/>
      <c r="L9437" s="14"/>
      <c r="M9437" s="14"/>
      <c r="N9437" s="14"/>
      <c r="O9437" s="14"/>
      <c r="P9437" s="14"/>
      <c r="Q9437" s="14"/>
    </row>
    <row r="9438" spans="10:17" x14ac:dyDescent="0.25">
      <c r="J9438" s="14"/>
      <c r="K9438" s="14"/>
      <c r="L9438" s="14"/>
      <c r="M9438" s="14"/>
      <c r="N9438" s="14"/>
      <c r="O9438" s="14"/>
      <c r="P9438" s="14"/>
      <c r="Q9438" s="14"/>
    </row>
    <row r="9439" spans="10:17" x14ac:dyDescent="0.25">
      <c r="J9439" s="14"/>
      <c r="K9439" s="14"/>
      <c r="L9439" s="14"/>
      <c r="M9439" s="14"/>
      <c r="N9439" s="14"/>
      <c r="O9439" s="14"/>
      <c r="P9439" s="14"/>
      <c r="Q9439" s="14"/>
    </row>
    <row r="9440" spans="10:17" x14ac:dyDescent="0.25">
      <c r="J9440" s="14"/>
      <c r="K9440" s="14"/>
      <c r="L9440" s="14"/>
      <c r="M9440" s="14"/>
      <c r="N9440" s="14"/>
      <c r="O9440" s="14"/>
      <c r="P9440" s="14"/>
      <c r="Q9440" s="14"/>
    </row>
    <row r="9441" spans="10:17" x14ac:dyDescent="0.25">
      <c r="J9441" s="14"/>
      <c r="K9441" s="14"/>
      <c r="L9441" s="14"/>
      <c r="M9441" s="14"/>
      <c r="N9441" s="14"/>
      <c r="O9441" s="14"/>
      <c r="P9441" s="14"/>
      <c r="Q9441" s="14"/>
    </row>
    <row r="9442" spans="10:17" x14ac:dyDescent="0.25">
      <c r="J9442" s="14"/>
      <c r="K9442" s="14"/>
      <c r="L9442" s="14"/>
      <c r="M9442" s="14"/>
      <c r="N9442" s="14"/>
      <c r="O9442" s="14"/>
      <c r="P9442" s="14"/>
      <c r="Q9442" s="14"/>
    </row>
    <row r="9443" spans="10:17" x14ac:dyDescent="0.25">
      <c r="J9443" s="14"/>
      <c r="K9443" s="14"/>
      <c r="L9443" s="14"/>
      <c r="M9443" s="14"/>
      <c r="N9443" s="14"/>
      <c r="O9443" s="14"/>
      <c r="P9443" s="14"/>
      <c r="Q9443" s="14"/>
    </row>
    <row r="9444" spans="10:17" x14ac:dyDescent="0.25">
      <c r="J9444" s="14"/>
      <c r="K9444" s="14"/>
      <c r="L9444" s="14"/>
      <c r="M9444" s="14"/>
      <c r="N9444" s="14"/>
      <c r="O9444" s="14"/>
      <c r="P9444" s="14"/>
      <c r="Q9444" s="14"/>
    </row>
    <row r="9445" spans="10:17" x14ac:dyDescent="0.25">
      <c r="J9445" s="14"/>
      <c r="K9445" s="14"/>
      <c r="L9445" s="14"/>
      <c r="M9445" s="14"/>
      <c r="N9445" s="14"/>
      <c r="O9445" s="14"/>
      <c r="P9445" s="14"/>
      <c r="Q9445" s="14"/>
    </row>
    <row r="9446" spans="10:17" x14ac:dyDescent="0.25">
      <c r="J9446" s="14"/>
      <c r="K9446" s="14"/>
      <c r="L9446" s="14"/>
      <c r="M9446" s="14"/>
      <c r="N9446" s="14"/>
      <c r="O9446" s="14"/>
      <c r="P9446" s="14"/>
      <c r="Q9446" s="14"/>
    </row>
    <row r="9447" spans="10:17" x14ac:dyDescent="0.25">
      <c r="J9447" s="14"/>
      <c r="K9447" s="14"/>
      <c r="L9447" s="14"/>
      <c r="M9447" s="14"/>
      <c r="N9447" s="14"/>
      <c r="O9447" s="14"/>
      <c r="P9447" s="14"/>
      <c r="Q9447" s="14"/>
    </row>
    <row r="9448" spans="10:17" x14ac:dyDescent="0.25">
      <c r="J9448" s="14"/>
      <c r="K9448" s="14"/>
      <c r="L9448" s="14"/>
      <c r="M9448" s="14"/>
      <c r="N9448" s="14"/>
      <c r="O9448" s="14"/>
      <c r="P9448" s="14"/>
      <c r="Q9448" s="14"/>
    </row>
    <row r="9449" spans="10:17" x14ac:dyDescent="0.25">
      <c r="J9449" s="14"/>
      <c r="K9449" s="14"/>
      <c r="L9449" s="14"/>
      <c r="M9449" s="14"/>
      <c r="N9449" s="14"/>
      <c r="O9449" s="14"/>
      <c r="P9449" s="14"/>
      <c r="Q9449" s="14"/>
    </row>
    <row r="9450" spans="10:17" x14ac:dyDescent="0.25">
      <c r="J9450" s="14"/>
      <c r="K9450" s="14"/>
      <c r="L9450" s="14"/>
      <c r="M9450" s="14"/>
      <c r="N9450" s="14"/>
      <c r="O9450" s="14"/>
      <c r="P9450" s="14"/>
      <c r="Q9450" s="14"/>
    </row>
    <row r="9451" spans="10:17" x14ac:dyDescent="0.25">
      <c r="J9451" s="14"/>
      <c r="K9451" s="14"/>
      <c r="L9451" s="14"/>
      <c r="M9451" s="14"/>
      <c r="N9451" s="14"/>
      <c r="O9451" s="14"/>
      <c r="P9451" s="14"/>
      <c r="Q9451" s="14"/>
    </row>
    <row r="9452" spans="10:17" x14ac:dyDescent="0.25">
      <c r="J9452" s="14"/>
      <c r="K9452" s="14"/>
      <c r="L9452" s="14"/>
      <c r="M9452" s="14"/>
      <c r="N9452" s="14"/>
      <c r="O9452" s="14"/>
      <c r="P9452" s="14"/>
      <c r="Q9452" s="14"/>
    </row>
    <row r="9453" spans="10:17" x14ac:dyDescent="0.25">
      <c r="J9453" s="14"/>
      <c r="K9453" s="14"/>
      <c r="L9453" s="14"/>
      <c r="M9453" s="14"/>
      <c r="N9453" s="14"/>
      <c r="O9453" s="14"/>
      <c r="P9453" s="14"/>
      <c r="Q9453" s="14"/>
    </row>
    <row r="9454" spans="10:17" x14ac:dyDescent="0.25">
      <c r="J9454" s="14"/>
      <c r="K9454" s="14"/>
      <c r="L9454" s="14"/>
      <c r="M9454" s="14"/>
      <c r="N9454" s="14"/>
      <c r="O9454" s="14"/>
      <c r="P9454" s="14"/>
      <c r="Q9454" s="14"/>
    </row>
    <row r="9455" spans="10:17" x14ac:dyDescent="0.25">
      <c r="J9455" s="14"/>
      <c r="K9455" s="14"/>
      <c r="L9455" s="14"/>
      <c r="M9455" s="14"/>
      <c r="N9455" s="14"/>
      <c r="O9455" s="14"/>
      <c r="P9455" s="14"/>
      <c r="Q9455" s="14"/>
    </row>
    <row r="9456" spans="10:17" x14ac:dyDescent="0.25">
      <c r="J9456" s="14"/>
      <c r="K9456" s="14"/>
      <c r="L9456" s="14"/>
      <c r="M9456" s="14"/>
      <c r="N9456" s="14"/>
      <c r="O9456" s="14"/>
      <c r="P9456" s="14"/>
      <c r="Q9456" s="14"/>
    </row>
    <row r="9457" spans="10:17" x14ac:dyDescent="0.25">
      <c r="J9457" s="14"/>
      <c r="K9457" s="14"/>
      <c r="L9457" s="14"/>
      <c r="M9457" s="14"/>
      <c r="N9457" s="14"/>
      <c r="O9457" s="14"/>
      <c r="P9457" s="14"/>
      <c r="Q9457" s="14"/>
    </row>
    <row r="9458" spans="10:17" x14ac:dyDescent="0.25">
      <c r="J9458" s="14"/>
      <c r="K9458" s="14"/>
      <c r="L9458" s="14"/>
      <c r="M9458" s="14"/>
      <c r="N9458" s="14"/>
      <c r="O9458" s="14"/>
      <c r="P9458" s="14"/>
      <c r="Q9458" s="14"/>
    </row>
    <row r="9459" spans="10:17" x14ac:dyDescent="0.25">
      <c r="J9459" s="14"/>
      <c r="K9459" s="14"/>
      <c r="L9459" s="14"/>
      <c r="M9459" s="14"/>
      <c r="N9459" s="14"/>
      <c r="O9459" s="14"/>
      <c r="P9459" s="14"/>
      <c r="Q9459" s="14"/>
    </row>
    <row r="9460" spans="10:17" x14ac:dyDescent="0.25">
      <c r="J9460" s="14"/>
      <c r="K9460" s="14"/>
      <c r="L9460" s="14"/>
      <c r="M9460" s="14"/>
      <c r="N9460" s="14"/>
      <c r="O9460" s="14"/>
      <c r="P9460" s="14"/>
      <c r="Q9460" s="14"/>
    </row>
    <row r="9461" spans="10:17" x14ac:dyDescent="0.25">
      <c r="J9461" s="14"/>
      <c r="K9461" s="14"/>
      <c r="L9461" s="14"/>
      <c r="M9461" s="14"/>
      <c r="N9461" s="14"/>
      <c r="O9461" s="14"/>
      <c r="P9461" s="14"/>
      <c r="Q9461" s="14"/>
    </row>
    <row r="9462" spans="10:17" x14ac:dyDescent="0.25">
      <c r="J9462" s="14"/>
      <c r="K9462" s="14"/>
      <c r="L9462" s="14"/>
      <c r="M9462" s="14"/>
      <c r="N9462" s="14"/>
      <c r="O9462" s="14"/>
      <c r="P9462" s="14"/>
      <c r="Q9462" s="14"/>
    </row>
    <row r="9463" spans="10:17" x14ac:dyDescent="0.25">
      <c r="J9463" s="14"/>
      <c r="K9463" s="14"/>
      <c r="L9463" s="14"/>
      <c r="M9463" s="14"/>
      <c r="N9463" s="14"/>
      <c r="O9463" s="14"/>
      <c r="P9463" s="14"/>
      <c r="Q9463" s="14"/>
    </row>
    <row r="9464" spans="10:17" x14ac:dyDescent="0.25">
      <c r="J9464" s="14"/>
      <c r="K9464" s="14"/>
      <c r="L9464" s="14"/>
      <c r="M9464" s="14"/>
      <c r="N9464" s="14"/>
      <c r="O9464" s="14"/>
      <c r="P9464" s="14"/>
      <c r="Q9464" s="14"/>
    </row>
    <row r="9465" spans="10:17" x14ac:dyDescent="0.25">
      <c r="J9465" s="14"/>
      <c r="K9465" s="14"/>
      <c r="L9465" s="14"/>
      <c r="M9465" s="14"/>
      <c r="N9465" s="14"/>
      <c r="O9465" s="14"/>
      <c r="P9465" s="14"/>
      <c r="Q9465" s="14"/>
    </row>
    <row r="9466" spans="10:17" x14ac:dyDescent="0.25">
      <c r="J9466" s="14"/>
      <c r="K9466" s="14"/>
      <c r="L9466" s="14"/>
      <c r="M9466" s="14"/>
      <c r="N9466" s="14"/>
      <c r="O9466" s="14"/>
      <c r="P9466" s="14"/>
      <c r="Q9466" s="14"/>
    </row>
    <row r="9467" spans="10:17" x14ac:dyDescent="0.25">
      <c r="J9467" s="14"/>
      <c r="K9467" s="14"/>
      <c r="L9467" s="14"/>
      <c r="M9467" s="14"/>
      <c r="N9467" s="14"/>
      <c r="O9467" s="14"/>
      <c r="P9467" s="14"/>
      <c r="Q9467" s="14"/>
    </row>
    <row r="9468" spans="10:17" x14ac:dyDescent="0.25">
      <c r="J9468" s="14"/>
      <c r="K9468" s="14"/>
      <c r="L9468" s="14"/>
      <c r="M9468" s="14"/>
      <c r="N9468" s="14"/>
      <c r="O9468" s="14"/>
      <c r="P9468" s="14"/>
      <c r="Q9468" s="14"/>
    </row>
    <row r="9469" spans="10:17" x14ac:dyDescent="0.25">
      <c r="J9469" s="14"/>
      <c r="K9469" s="14"/>
      <c r="L9469" s="14"/>
      <c r="M9469" s="14"/>
      <c r="N9469" s="14"/>
      <c r="O9469" s="14"/>
      <c r="P9469" s="14"/>
      <c r="Q9469" s="14"/>
    </row>
    <row r="9470" spans="10:17" x14ac:dyDescent="0.25">
      <c r="J9470" s="14"/>
      <c r="K9470" s="14"/>
      <c r="L9470" s="14"/>
      <c r="M9470" s="14"/>
      <c r="N9470" s="14"/>
      <c r="O9470" s="14"/>
      <c r="P9470" s="14"/>
      <c r="Q9470" s="14"/>
    </row>
    <row r="9471" spans="10:17" x14ac:dyDescent="0.25">
      <c r="J9471" s="14"/>
      <c r="K9471" s="14"/>
      <c r="L9471" s="14"/>
      <c r="M9471" s="14"/>
      <c r="N9471" s="14"/>
      <c r="O9471" s="14"/>
      <c r="P9471" s="14"/>
      <c r="Q9471" s="14"/>
    </row>
    <row r="9472" spans="10:17" x14ac:dyDescent="0.25">
      <c r="J9472" s="14"/>
      <c r="K9472" s="14"/>
      <c r="L9472" s="14"/>
      <c r="M9472" s="14"/>
      <c r="N9472" s="14"/>
      <c r="O9472" s="14"/>
      <c r="P9472" s="14"/>
      <c r="Q9472" s="14"/>
    </row>
    <row r="9473" spans="10:17" x14ac:dyDescent="0.25">
      <c r="J9473" s="14"/>
      <c r="K9473" s="14"/>
      <c r="L9473" s="14"/>
      <c r="M9473" s="14"/>
      <c r="N9473" s="14"/>
      <c r="O9473" s="14"/>
      <c r="P9473" s="14"/>
      <c r="Q9473" s="14"/>
    </row>
    <row r="9474" spans="10:17" x14ac:dyDescent="0.25">
      <c r="J9474" s="14"/>
      <c r="K9474" s="14"/>
      <c r="L9474" s="14"/>
      <c r="M9474" s="14"/>
      <c r="N9474" s="14"/>
      <c r="O9474" s="14"/>
      <c r="P9474" s="14"/>
      <c r="Q9474" s="14"/>
    </row>
    <row r="9475" spans="10:17" x14ac:dyDescent="0.25">
      <c r="J9475" s="14"/>
      <c r="K9475" s="14"/>
      <c r="L9475" s="14"/>
      <c r="M9475" s="14"/>
      <c r="N9475" s="14"/>
      <c r="O9475" s="14"/>
      <c r="P9475" s="14"/>
      <c r="Q9475" s="14"/>
    </row>
    <row r="9476" spans="10:17" x14ac:dyDescent="0.25">
      <c r="J9476" s="14"/>
      <c r="K9476" s="14"/>
      <c r="L9476" s="14"/>
      <c r="M9476" s="14"/>
      <c r="N9476" s="14"/>
      <c r="O9476" s="14"/>
      <c r="P9476" s="14"/>
      <c r="Q9476" s="14"/>
    </row>
    <row r="9477" spans="10:17" x14ac:dyDescent="0.25">
      <c r="J9477" s="14"/>
      <c r="K9477" s="14"/>
      <c r="L9477" s="14"/>
      <c r="M9477" s="14"/>
      <c r="N9477" s="14"/>
      <c r="O9477" s="14"/>
      <c r="P9477" s="14"/>
      <c r="Q9477" s="14"/>
    </row>
    <row r="9478" spans="10:17" x14ac:dyDescent="0.25">
      <c r="J9478" s="14"/>
      <c r="K9478" s="14"/>
      <c r="L9478" s="14"/>
      <c r="M9478" s="14"/>
      <c r="N9478" s="14"/>
      <c r="O9478" s="14"/>
      <c r="P9478" s="14"/>
      <c r="Q9478" s="14"/>
    </row>
    <row r="9479" spans="10:17" x14ac:dyDescent="0.25">
      <c r="J9479" s="14"/>
      <c r="K9479" s="14"/>
      <c r="L9479" s="14"/>
      <c r="M9479" s="14"/>
      <c r="N9479" s="14"/>
      <c r="O9479" s="14"/>
      <c r="P9479" s="14"/>
      <c r="Q9479" s="14"/>
    </row>
    <row r="9480" spans="10:17" x14ac:dyDescent="0.25">
      <c r="J9480" s="14"/>
      <c r="K9480" s="14"/>
      <c r="L9480" s="14"/>
      <c r="M9480" s="14"/>
      <c r="N9480" s="14"/>
      <c r="O9480" s="14"/>
      <c r="P9480" s="14"/>
      <c r="Q9480" s="14"/>
    </row>
    <row r="9481" spans="10:17" x14ac:dyDescent="0.25">
      <c r="J9481" s="14"/>
      <c r="K9481" s="14"/>
      <c r="L9481" s="14"/>
      <c r="M9481" s="14"/>
      <c r="N9481" s="14"/>
      <c r="O9481" s="14"/>
      <c r="P9481" s="14"/>
      <c r="Q9481" s="14"/>
    </row>
    <row r="9482" spans="10:17" x14ac:dyDescent="0.25">
      <c r="J9482" s="14"/>
      <c r="K9482" s="14"/>
      <c r="L9482" s="14"/>
      <c r="M9482" s="14"/>
      <c r="N9482" s="14"/>
      <c r="O9482" s="14"/>
      <c r="P9482" s="14"/>
      <c r="Q9482" s="14"/>
    </row>
    <row r="9483" spans="10:17" x14ac:dyDescent="0.25">
      <c r="J9483" s="14"/>
      <c r="K9483" s="14"/>
      <c r="L9483" s="14"/>
      <c r="M9483" s="14"/>
      <c r="N9483" s="14"/>
      <c r="O9483" s="14"/>
      <c r="P9483" s="14"/>
      <c r="Q9483" s="14"/>
    </row>
    <row r="9484" spans="10:17" x14ac:dyDescent="0.25">
      <c r="J9484" s="14"/>
      <c r="K9484" s="14"/>
      <c r="L9484" s="14"/>
      <c r="M9484" s="14"/>
      <c r="N9484" s="14"/>
      <c r="O9484" s="14"/>
      <c r="P9484" s="14"/>
      <c r="Q9484" s="14"/>
    </row>
    <row r="9485" spans="10:17" x14ac:dyDescent="0.25">
      <c r="J9485" s="14"/>
      <c r="K9485" s="14"/>
      <c r="L9485" s="14"/>
      <c r="M9485" s="14"/>
      <c r="N9485" s="14"/>
      <c r="O9485" s="14"/>
      <c r="P9485" s="14"/>
      <c r="Q9485" s="14"/>
    </row>
    <row r="9486" spans="10:17" x14ac:dyDescent="0.25">
      <c r="J9486" s="14"/>
      <c r="K9486" s="14"/>
      <c r="L9486" s="14"/>
      <c r="M9486" s="14"/>
      <c r="N9486" s="14"/>
      <c r="O9486" s="14"/>
      <c r="P9486" s="14"/>
      <c r="Q9486" s="14"/>
    </row>
    <row r="9487" spans="10:17" x14ac:dyDescent="0.25">
      <c r="J9487" s="14"/>
      <c r="K9487" s="14"/>
      <c r="L9487" s="14"/>
      <c r="M9487" s="14"/>
      <c r="N9487" s="14"/>
      <c r="O9487" s="14"/>
      <c r="P9487" s="14"/>
      <c r="Q9487" s="14"/>
    </row>
    <row r="9488" spans="10:17" x14ac:dyDescent="0.25">
      <c r="J9488" s="14"/>
      <c r="K9488" s="14"/>
      <c r="L9488" s="14"/>
      <c r="M9488" s="14"/>
      <c r="N9488" s="14"/>
      <c r="O9488" s="14"/>
      <c r="P9488" s="14"/>
      <c r="Q9488" s="14"/>
    </row>
    <row r="9489" spans="10:17" x14ac:dyDescent="0.25">
      <c r="J9489" s="14"/>
      <c r="K9489" s="14"/>
      <c r="L9489" s="14"/>
      <c r="M9489" s="14"/>
      <c r="N9489" s="14"/>
      <c r="O9489" s="14"/>
      <c r="P9489" s="14"/>
      <c r="Q9489" s="14"/>
    </row>
    <row r="9490" spans="10:17" x14ac:dyDescent="0.25">
      <c r="J9490" s="14"/>
      <c r="K9490" s="14"/>
      <c r="L9490" s="14"/>
      <c r="M9490" s="14"/>
      <c r="N9490" s="14"/>
      <c r="O9490" s="14"/>
      <c r="P9490" s="14"/>
      <c r="Q9490" s="14"/>
    </row>
    <row r="9491" spans="10:17" x14ac:dyDescent="0.25">
      <c r="J9491" s="14"/>
      <c r="K9491" s="14"/>
      <c r="L9491" s="14"/>
      <c r="M9491" s="14"/>
      <c r="N9491" s="14"/>
      <c r="O9491" s="14"/>
      <c r="P9491" s="14"/>
      <c r="Q9491" s="14"/>
    </row>
    <row r="9492" spans="10:17" x14ac:dyDescent="0.25">
      <c r="J9492" s="14"/>
      <c r="K9492" s="14"/>
      <c r="L9492" s="14"/>
      <c r="M9492" s="14"/>
      <c r="N9492" s="14"/>
      <c r="O9492" s="14"/>
      <c r="P9492" s="14"/>
      <c r="Q9492" s="14"/>
    </row>
    <row r="9493" spans="10:17" x14ac:dyDescent="0.25">
      <c r="J9493" s="14"/>
      <c r="K9493" s="14"/>
      <c r="L9493" s="14"/>
      <c r="M9493" s="14"/>
      <c r="N9493" s="14"/>
      <c r="O9493" s="14"/>
      <c r="P9493" s="14"/>
      <c r="Q9493" s="14"/>
    </row>
    <row r="9494" spans="10:17" x14ac:dyDescent="0.25">
      <c r="J9494" s="14"/>
      <c r="K9494" s="14"/>
      <c r="L9494" s="14"/>
      <c r="M9494" s="14"/>
      <c r="N9494" s="14"/>
      <c r="O9494" s="14"/>
      <c r="P9494" s="14"/>
      <c r="Q9494" s="14"/>
    </row>
    <row r="9495" spans="10:17" x14ac:dyDescent="0.25">
      <c r="J9495" s="14"/>
      <c r="K9495" s="14"/>
      <c r="L9495" s="14"/>
      <c r="M9495" s="14"/>
      <c r="N9495" s="14"/>
      <c r="O9495" s="14"/>
      <c r="P9495" s="14"/>
      <c r="Q9495" s="14"/>
    </row>
    <row r="9496" spans="10:17" x14ac:dyDescent="0.25">
      <c r="J9496" s="14"/>
      <c r="K9496" s="14"/>
      <c r="L9496" s="14"/>
      <c r="M9496" s="14"/>
      <c r="N9496" s="14"/>
      <c r="O9496" s="14"/>
      <c r="P9496" s="14"/>
      <c r="Q9496" s="14"/>
    </row>
    <row r="9497" spans="10:17" x14ac:dyDescent="0.25">
      <c r="J9497" s="14"/>
      <c r="K9497" s="14"/>
      <c r="L9497" s="14"/>
      <c r="M9497" s="14"/>
      <c r="N9497" s="14"/>
      <c r="O9497" s="14"/>
      <c r="P9497" s="14"/>
      <c r="Q9497" s="14"/>
    </row>
    <row r="9498" spans="10:17" x14ac:dyDescent="0.25">
      <c r="J9498" s="14"/>
      <c r="K9498" s="14"/>
      <c r="L9498" s="14"/>
      <c r="M9498" s="14"/>
      <c r="N9498" s="14"/>
      <c r="O9498" s="14"/>
      <c r="P9498" s="14"/>
      <c r="Q9498" s="14"/>
    </row>
    <row r="9499" spans="10:17" x14ac:dyDescent="0.25">
      <c r="J9499" s="14"/>
      <c r="K9499" s="14"/>
      <c r="L9499" s="14"/>
      <c r="M9499" s="14"/>
      <c r="N9499" s="14"/>
      <c r="O9499" s="14"/>
      <c r="P9499" s="14"/>
      <c r="Q9499" s="14"/>
    </row>
    <row r="9500" spans="10:17" x14ac:dyDescent="0.25">
      <c r="J9500" s="14"/>
      <c r="K9500" s="14"/>
      <c r="L9500" s="14"/>
      <c r="M9500" s="14"/>
      <c r="N9500" s="14"/>
      <c r="O9500" s="14"/>
      <c r="P9500" s="14"/>
      <c r="Q9500" s="14"/>
    </row>
    <row r="9501" spans="10:17" x14ac:dyDescent="0.25">
      <c r="J9501" s="14"/>
      <c r="K9501" s="14"/>
      <c r="L9501" s="14"/>
      <c r="M9501" s="14"/>
      <c r="N9501" s="14"/>
      <c r="O9501" s="14"/>
      <c r="P9501" s="14"/>
      <c r="Q9501" s="14"/>
    </row>
    <row r="9502" spans="10:17" x14ac:dyDescent="0.25">
      <c r="J9502" s="14"/>
      <c r="K9502" s="14"/>
      <c r="L9502" s="14"/>
      <c r="M9502" s="14"/>
      <c r="N9502" s="14"/>
      <c r="O9502" s="14"/>
      <c r="P9502" s="14"/>
      <c r="Q9502" s="14"/>
    </row>
    <row r="9503" spans="10:17" x14ac:dyDescent="0.25">
      <c r="J9503" s="14"/>
      <c r="K9503" s="14"/>
      <c r="L9503" s="14"/>
      <c r="M9503" s="14"/>
      <c r="N9503" s="14"/>
      <c r="O9503" s="14"/>
      <c r="P9503" s="14"/>
      <c r="Q9503" s="14"/>
    </row>
    <row r="9504" spans="10:17" x14ac:dyDescent="0.25">
      <c r="J9504" s="14"/>
      <c r="K9504" s="14"/>
      <c r="L9504" s="14"/>
      <c r="M9504" s="14"/>
      <c r="N9504" s="14"/>
      <c r="O9504" s="14"/>
      <c r="P9504" s="14"/>
      <c r="Q9504" s="14"/>
    </row>
    <row r="9505" spans="10:17" x14ac:dyDescent="0.25">
      <c r="J9505" s="14"/>
      <c r="K9505" s="14"/>
      <c r="L9505" s="14"/>
      <c r="M9505" s="14"/>
      <c r="N9505" s="14"/>
      <c r="O9505" s="14"/>
      <c r="P9505" s="14"/>
      <c r="Q9505" s="14"/>
    </row>
    <row r="9506" spans="10:17" x14ac:dyDescent="0.25">
      <c r="J9506" s="14"/>
      <c r="K9506" s="14"/>
      <c r="L9506" s="14"/>
      <c r="M9506" s="14"/>
      <c r="N9506" s="14"/>
      <c r="O9506" s="14"/>
      <c r="P9506" s="14"/>
      <c r="Q9506" s="14"/>
    </row>
    <row r="9507" spans="10:17" x14ac:dyDescent="0.25">
      <c r="J9507" s="14"/>
      <c r="K9507" s="14"/>
      <c r="L9507" s="14"/>
      <c r="M9507" s="14"/>
      <c r="N9507" s="14"/>
      <c r="O9507" s="14"/>
      <c r="P9507" s="14"/>
      <c r="Q9507" s="14"/>
    </row>
    <row r="9508" spans="10:17" x14ac:dyDescent="0.25">
      <c r="J9508" s="14"/>
      <c r="K9508" s="14"/>
      <c r="L9508" s="14"/>
      <c r="M9508" s="14"/>
      <c r="N9508" s="14"/>
      <c r="O9508" s="14"/>
      <c r="P9508" s="14"/>
      <c r="Q9508" s="14"/>
    </row>
    <row r="9509" spans="10:17" x14ac:dyDescent="0.25">
      <c r="J9509" s="14"/>
      <c r="K9509" s="14"/>
      <c r="L9509" s="14"/>
      <c r="M9509" s="14"/>
      <c r="N9509" s="14"/>
      <c r="O9509" s="14"/>
      <c r="P9509" s="14"/>
      <c r="Q9509" s="14"/>
    </row>
    <row r="9510" spans="10:17" x14ac:dyDescent="0.25">
      <c r="J9510" s="14"/>
      <c r="K9510" s="14"/>
      <c r="L9510" s="14"/>
      <c r="M9510" s="14"/>
      <c r="N9510" s="14"/>
      <c r="O9510" s="14"/>
      <c r="P9510" s="14"/>
      <c r="Q9510" s="14"/>
    </row>
    <row r="9511" spans="10:17" x14ac:dyDescent="0.25">
      <c r="J9511" s="14"/>
      <c r="K9511" s="14"/>
      <c r="L9511" s="14"/>
      <c r="M9511" s="14"/>
      <c r="N9511" s="14"/>
      <c r="O9511" s="14"/>
      <c r="P9511" s="14"/>
      <c r="Q9511" s="14"/>
    </row>
    <row r="9512" spans="10:17" x14ac:dyDescent="0.25">
      <c r="J9512" s="14"/>
      <c r="K9512" s="14"/>
      <c r="L9512" s="14"/>
      <c r="M9512" s="14"/>
      <c r="N9512" s="14"/>
      <c r="O9512" s="14"/>
      <c r="P9512" s="14"/>
      <c r="Q9512" s="14"/>
    </row>
    <row r="9513" spans="10:17" x14ac:dyDescent="0.25">
      <c r="J9513" s="14"/>
      <c r="K9513" s="14"/>
      <c r="L9513" s="14"/>
      <c r="M9513" s="14"/>
      <c r="N9513" s="14"/>
      <c r="O9513" s="14"/>
      <c r="P9513" s="14"/>
      <c r="Q9513" s="14"/>
    </row>
    <row r="9514" spans="10:17" x14ac:dyDescent="0.25">
      <c r="J9514" s="14"/>
      <c r="K9514" s="14"/>
      <c r="L9514" s="14"/>
      <c r="M9514" s="14"/>
      <c r="N9514" s="14"/>
      <c r="O9514" s="14"/>
      <c r="P9514" s="14"/>
      <c r="Q9514" s="14"/>
    </row>
    <row r="9515" spans="10:17" x14ac:dyDescent="0.25">
      <c r="J9515" s="14"/>
      <c r="K9515" s="14"/>
      <c r="L9515" s="14"/>
      <c r="M9515" s="14"/>
      <c r="N9515" s="14"/>
      <c r="O9515" s="14"/>
      <c r="P9515" s="14"/>
      <c r="Q9515" s="14"/>
    </row>
    <row r="9516" spans="10:17" x14ac:dyDescent="0.25">
      <c r="J9516" s="14"/>
      <c r="K9516" s="14"/>
      <c r="L9516" s="14"/>
      <c r="M9516" s="14"/>
      <c r="N9516" s="14"/>
      <c r="O9516" s="14"/>
      <c r="P9516" s="14"/>
      <c r="Q9516" s="14"/>
    </row>
    <row r="9517" spans="10:17" x14ac:dyDescent="0.25">
      <c r="J9517" s="14"/>
      <c r="K9517" s="14"/>
      <c r="L9517" s="14"/>
      <c r="M9517" s="14"/>
      <c r="N9517" s="14"/>
      <c r="O9517" s="14"/>
      <c r="P9517" s="14"/>
      <c r="Q9517" s="14"/>
    </row>
    <row r="9518" spans="10:17" x14ac:dyDescent="0.25">
      <c r="J9518" s="14"/>
      <c r="K9518" s="14"/>
      <c r="L9518" s="14"/>
      <c r="M9518" s="14"/>
      <c r="N9518" s="14"/>
      <c r="O9518" s="14"/>
      <c r="P9518" s="14"/>
      <c r="Q9518" s="14"/>
    </row>
    <row r="9519" spans="10:17" x14ac:dyDescent="0.25">
      <c r="J9519" s="14"/>
      <c r="K9519" s="14"/>
      <c r="L9519" s="14"/>
      <c r="M9519" s="14"/>
      <c r="N9519" s="14"/>
      <c r="O9519" s="14"/>
      <c r="P9519" s="14"/>
      <c r="Q9519" s="14"/>
    </row>
    <row r="9520" spans="10:17" x14ac:dyDescent="0.25">
      <c r="J9520" s="14"/>
      <c r="K9520" s="14"/>
      <c r="L9520" s="14"/>
      <c r="M9520" s="14"/>
      <c r="N9520" s="14"/>
      <c r="O9520" s="14"/>
      <c r="P9520" s="14"/>
      <c r="Q9520" s="14"/>
    </row>
    <row r="9521" spans="10:17" x14ac:dyDescent="0.25">
      <c r="J9521" s="14"/>
      <c r="K9521" s="14"/>
      <c r="L9521" s="14"/>
      <c r="M9521" s="14"/>
      <c r="N9521" s="14"/>
      <c r="O9521" s="14"/>
      <c r="P9521" s="14"/>
      <c r="Q9521" s="14"/>
    </row>
    <row r="9522" spans="10:17" x14ac:dyDescent="0.25">
      <c r="J9522" s="14"/>
      <c r="K9522" s="14"/>
      <c r="L9522" s="14"/>
      <c r="M9522" s="14"/>
      <c r="N9522" s="14"/>
      <c r="O9522" s="14"/>
      <c r="P9522" s="14"/>
      <c r="Q9522" s="14"/>
    </row>
    <row r="9523" spans="10:17" x14ac:dyDescent="0.25">
      <c r="J9523" s="14"/>
      <c r="K9523" s="14"/>
      <c r="L9523" s="14"/>
      <c r="M9523" s="14"/>
      <c r="N9523" s="14"/>
      <c r="O9523" s="14"/>
      <c r="P9523" s="14"/>
      <c r="Q9523" s="14"/>
    </row>
    <row r="9524" spans="10:17" x14ac:dyDescent="0.25">
      <c r="J9524" s="14"/>
      <c r="K9524" s="14"/>
      <c r="L9524" s="14"/>
      <c r="M9524" s="14"/>
      <c r="N9524" s="14"/>
      <c r="O9524" s="14"/>
      <c r="P9524" s="14"/>
      <c r="Q9524" s="14"/>
    </row>
    <row r="9525" spans="10:17" x14ac:dyDescent="0.25">
      <c r="J9525" s="14"/>
      <c r="K9525" s="14"/>
      <c r="L9525" s="14"/>
      <c r="M9525" s="14"/>
      <c r="N9525" s="14"/>
      <c r="O9525" s="14"/>
      <c r="P9525" s="14"/>
      <c r="Q9525" s="14"/>
    </row>
    <row r="9526" spans="10:17" x14ac:dyDescent="0.25">
      <c r="J9526" s="14"/>
      <c r="K9526" s="14"/>
      <c r="L9526" s="14"/>
      <c r="M9526" s="14"/>
      <c r="N9526" s="14"/>
      <c r="O9526" s="14"/>
      <c r="P9526" s="14"/>
      <c r="Q9526" s="14"/>
    </row>
    <row r="9527" spans="10:17" x14ac:dyDescent="0.25">
      <c r="J9527" s="14"/>
      <c r="K9527" s="14"/>
      <c r="L9527" s="14"/>
      <c r="M9527" s="14"/>
      <c r="N9527" s="14"/>
      <c r="O9527" s="14"/>
      <c r="P9527" s="14"/>
      <c r="Q9527" s="14"/>
    </row>
    <row r="9528" spans="10:17" x14ac:dyDescent="0.25">
      <c r="J9528" s="14"/>
      <c r="K9528" s="14"/>
      <c r="L9528" s="14"/>
      <c r="M9528" s="14"/>
      <c r="N9528" s="14"/>
      <c r="O9528" s="14"/>
      <c r="P9528" s="14"/>
      <c r="Q9528" s="14"/>
    </row>
    <row r="9529" spans="10:17" x14ac:dyDescent="0.25">
      <c r="J9529" s="14"/>
      <c r="K9529" s="14"/>
      <c r="L9529" s="14"/>
      <c r="M9529" s="14"/>
      <c r="N9529" s="14"/>
      <c r="O9529" s="14"/>
      <c r="P9529" s="14"/>
      <c r="Q9529" s="14"/>
    </row>
    <row r="9530" spans="10:17" x14ac:dyDescent="0.25">
      <c r="J9530" s="14"/>
      <c r="K9530" s="14"/>
      <c r="L9530" s="14"/>
      <c r="M9530" s="14"/>
      <c r="N9530" s="14"/>
      <c r="O9530" s="14"/>
      <c r="P9530" s="14"/>
      <c r="Q9530" s="14"/>
    </row>
    <row r="9531" spans="10:17" x14ac:dyDescent="0.25">
      <c r="J9531" s="14"/>
      <c r="K9531" s="14"/>
      <c r="L9531" s="14"/>
      <c r="M9531" s="14"/>
      <c r="N9531" s="14"/>
      <c r="O9531" s="14"/>
      <c r="P9531" s="14"/>
      <c r="Q9531" s="14"/>
    </row>
    <row r="9532" spans="10:17" x14ac:dyDescent="0.25">
      <c r="J9532" s="14"/>
      <c r="K9532" s="14"/>
      <c r="L9532" s="14"/>
      <c r="M9532" s="14"/>
      <c r="N9532" s="14"/>
      <c r="O9532" s="14"/>
      <c r="P9532" s="14"/>
      <c r="Q9532" s="14"/>
    </row>
    <row r="9533" spans="10:17" x14ac:dyDescent="0.25">
      <c r="J9533" s="14"/>
      <c r="K9533" s="14"/>
      <c r="L9533" s="14"/>
      <c r="M9533" s="14"/>
      <c r="N9533" s="14"/>
      <c r="O9533" s="14"/>
      <c r="P9533" s="14"/>
      <c r="Q9533" s="14"/>
    </row>
    <row r="9534" spans="10:17" x14ac:dyDescent="0.25">
      <c r="J9534" s="14"/>
      <c r="K9534" s="14"/>
      <c r="L9534" s="14"/>
      <c r="M9534" s="14"/>
      <c r="N9534" s="14"/>
      <c r="O9534" s="14"/>
      <c r="P9534" s="14"/>
      <c r="Q9534" s="14"/>
    </row>
    <row r="9535" spans="10:17" x14ac:dyDescent="0.25">
      <c r="J9535" s="14"/>
      <c r="K9535" s="14"/>
      <c r="L9535" s="14"/>
      <c r="M9535" s="14"/>
      <c r="N9535" s="14"/>
      <c r="O9535" s="14"/>
      <c r="P9535" s="14"/>
      <c r="Q9535" s="14"/>
    </row>
    <row r="9536" spans="10:17" x14ac:dyDescent="0.25">
      <c r="J9536" s="14"/>
      <c r="K9536" s="14"/>
      <c r="L9536" s="14"/>
      <c r="M9536" s="14"/>
      <c r="N9536" s="14"/>
      <c r="O9536" s="14"/>
      <c r="P9536" s="14"/>
      <c r="Q9536" s="14"/>
    </row>
    <row r="9537" spans="10:17" x14ac:dyDescent="0.25">
      <c r="J9537" s="14"/>
      <c r="K9537" s="14"/>
      <c r="L9537" s="14"/>
      <c r="M9537" s="14"/>
      <c r="N9537" s="14"/>
      <c r="O9537" s="14"/>
      <c r="P9537" s="14"/>
      <c r="Q9537" s="14"/>
    </row>
    <row r="9538" spans="10:17" x14ac:dyDescent="0.25">
      <c r="J9538" s="14"/>
      <c r="K9538" s="14"/>
      <c r="L9538" s="14"/>
      <c r="M9538" s="14"/>
      <c r="N9538" s="14"/>
      <c r="O9538" s="14"/>
      <c r="P9538" s="14"/>
      <c r="Q9538" s="14"/>
    </row>
    <row r="9539" spans="10:17" x14ac:dyDescent="0.25">
      <c r="J9539" s="14"/>
      <c r="K9539" s="14"/>
      <c r="L9539" s="14"/>
      <c r="M9539" s="14"/>
      <c r="N9539" s="14"/>
      <c r="O9539" s="14"/>
      <c r="P9539" s="14"/>
      <c r="Q9539" s="14"/>
    </row>
    <row r="9540" spans="10:17" x14ac:dyDescent="0.25">
      <c r="J9540" s="14"/>
      <c r="K9540" s="14"/>
      <c r="L9540" s="14"/>
      <c r="M9540" s="14"/>
      <c r="N9540" s="14"/>
      <c r="O9540" s="14"/>
      <c r="P9540" s="14"/>
      <c r="Q9540" s="14"/>
    </row>
    <row r="9541" spans="10:17" x14ac:dyDescent="0.25">
      <c r="J9541" s="14"/>
      <c r="K9541" s="14"/>
      <c r="L9541" s="14"/>
      <c r="M9541" s="14"/>
      <c r="N9541" s="14"/>
      <c r="O9541" s="14"/>
      <c r="P9541" s="14"/>
      <c r="Q9541" s="14"/>
    </row>
    <row r="9542" spans="10:17" x14ac:dyDescent="0.25">
      <c r="J9542" s="14"/>
      <c r="K9542" s="14"/>
      <c r="L9542" s="14"/>
      <c r="M9542" s="14"/>
      <c r="N9542" s="14"/>
      <c r="O9542" s="14"/>
      <c r="P9542" s="14"/>
      <c r="Q9542" s="14"/>
    </row>
    <row r="9543" spans="10:17" x14ac:dyDescent="0.25">
      <c r="J9543" s="14"/>
      <c r="K9543" s="14"/>
      <c r="L9543" s="14"/>
      <c r="M9543" s="14"/>
      <c r="N9543" s="14"/>
      <c r="O9543" s="14"/>
      <c r="P9543" s="14"/>
      <c r="Q9543" s="14"/>
    </row>
    <row r="9544" spans="10:17" x14ac:dyDescent="0.25">
      <c r="J9544" s="14"/>
      <c r="K9544" s="14"/>
      <c r="L9544" s="14"/>
      <c r="M9544" s="14"/>
      <c r="N9544" s="14"/>
      <c r="O9544" s="14"/>
      <c r="P9544" s="14"/>
      <c r="Q9544" s="14"/>
    </row>
    <row r="9545" spans="10:17" x14ac:dyDescent="0.25">
      <c r="J9545" s="14"/>
      <c r="K9545" s="14"/>
      <c r="L9545" s="14"/>
      <c r="M9545" s="14"/>
      <c r="N9545" s="14"/>
      <c r="O9545" s="14"/>
      <c r="P9545" s="14"/>
      <c r="Q9545" s="14"/>
    </row>
    <row r="9546" spans="10:17" x14ac:dyDescent="0.25">
      <c r="J9546" s="14"/>
      <c r="K9546" s="14"/>
      <c r="L9546" s="14"/>
      <c r="M9546" s="14"/>
      <c r="N9546" s="14"/>
      <c r="O9546" s="14"/>
      <c r="P9546" s="14"/>
      <c r="Q9546" s="14"/>
    </row>
    <row r="9547" spans="10:17" x14ac:dyDescent="0.25">
      <c r="J9547" s="14"/>
      <c r="K9547" s="14"/>
      <c r="L9547" s="14"/>
      <c r="M9547" s="14"/>
      <c r="N9547" s="14"/>
      <c r="O9547" s="14"/>
      <c r="P9547" s="14"/>
      <c r="Q9547" s="14"/>
    </row>
    <row r="9548" spans="10:17" x14ac:dyDescent="0.25">
      <c r="J9548" s="14"/>
      <c r="K9548" s="14"/>
      <c r="L9548" s="14"/>
      <c r="M9548" s="14"/>
      <c r="N9548" s="14"/>
      <c r="O9548" s="14"/>
      <c r="P9548" s="14"/>
      <c r="Q9548" s="14"/>
    </row>
    <row r="9549" spans="10:17" x14ac:dyDescent="0.25">
      <c r="J9549" s="14"/>
      <c r="K9549" s="14"/>
      <c r="L9549" s="14"/>
      <c r="M9549" s="14"/>
      <c r="N9549" s="14"/>
      <c r="O9549" s="14"/>
      <c r="P9549" s="14"/>
      <c r="Q9549" s="14"/>
    </row>
    <row r="9550" spans="10:17" x14ac:dyDescent="0.25">
      <c r="J9550" s="14"/>
      <c r="K9550" s="14"/>
      <c r="L9550" s="14"/>
      <c r="M9550" s="14"/>
      <c r="N9550" s="14"/>
      <c r="O9550" s="14"/>
      <c r="P9550" s="14"/>
      <c r="Q9550" s="14"/>
    </row>
    <row r="9551" spans="10:17" x14ac:dyDescent="0.25">
      <c r="J9551" s="14"/>
      <c r="K9551" s="14"/>
      <c r="L9551" s="14"/>
      <c r="M9551" s="14"/>
      <c r="N9551" s="14"/>
      <c r="O9551" s="14"/>
      <c r="P9551" s="14"/>
      <c r="Q9551" s="14"/>
    </row>
    <row r="9552" spans="10:17" x14ac:dyDescent="0.25">
      <c r="J9552" s="14"/>
      <c r="K9552" s="14"/>
      <c r="L9552" s="14"/>
      <c r="M9552" s="14"/>
      <c r="N9552" s="14"/>
      <c r="O9552" s="14"/>
      <c r="P9552" s="14"/>
      <c r="Q9552" s="14"/>
    </row>
    <row r="9553" spans="10:17" x14ac:dyDescent="0.25">
      <c r="J9553" s="14"/>
      <c r="K9553" s="14"/>
      <c r="L9553" s="14"/>
      <c r="M9553" s="14"/>
      <c r="N9553" s="14"/>
      <c r="O9553" s="14"/>
      <c r="P9553" s="14"/>
      <c r="Q9553" s="14"/>
    </row>
    <row r="9554" spans="10:17" x14ac:dyDescent="0.25">
      <c r="J9554" s="14"/>
      <c r="K9554" s="14"/>
      <c r="L9554" s="14"/>
      <c r="M9554" s="14"/>
      <c r="N9554" s="14"/>
      <c r="O9554" s="14"/>
      <c r="P9554" s="14"/>
      <c r="Q9554" s="14"/>
    </row>
    <row r="9555" spans="10:17" x14ac:dyDescent="0.25">
      <c r="J9555" s="14"/>
      <c r="K9555" s="14"/>
      <c r="L9555" s="14"/>
      <c r="M9555" s="14"/>
      <c r="N9555" s="14"/>
      <c r="O9555" s="14"/>
      <c r="P9555" s="14"/>
      <c r="Q9555" s="14"/>
    </row>
    <row r="9556" spans="10:17" x14ac:dyDescent="0.25">
      <c r="J9556" s="14"/>
      <c r="K9556" s="14"/>
      <c r="L9556" s="14"/>
      <c r="M9556" s="14"/>
      <c r="N9556" s="14"/>
      <c r="O9556" s="14"/>
      <c r="P9556" s="14"/>
      <c r="Q9556" s="14"/>
    </row>
    <row r="9557" spans="10:17" x14ac:dyDescent="0.25">
      <c r="J9557" s="14"/>
      <c r="K9557" s="14"/>
      <c r="L9557" s="14"/>
      <c r="M9557" s="14"/>
      <c r="N9557" s="14"/>
      <c r="O9557" s="14"/>
      <c r="P9557" s="14"/>
      <c r="Q9557" s="14"/>
    </row>
    <row r="9558" spans="10:17" x14ac:dyDescent="0.25">
      <c r="J9558" s="14"/>
      <c r="K9558" s="14"/>
      <c r="L9558" s="14"/>
      <c r="M9558" s="14"/>
      <c r="N9558" s="14"/>
      <c r="O9558" s="14"/>
      <c r="P9558" s="14"/>
      <c r="Q9558" s="14"/>
    </row>
    <row r="9559" spans="10:17" x14ac:dyDescent="0.25">
      <c r="J9559" s="14"/>
      <c r="K9559" s="14"/>
      <c r="L9559" s="14"/>
      <c r="M9559" s="14"/>
      <c r="N9559" s="14"/>
      <c r="O9559" s="14"/>
      <c r="P9559" s="14"/>
      <c r="Q9559" s="14"/>
    </row>
    <row r="9560" spans="10:17" x14ac:dyDescent="0.25">
      <c r="J9560" s="14"/>
      <c r="K9560" s="14"/>
      <c r="L9560" s="14"/>
      <c r="M9560" s="14"/>
      <c r="N9560" s="14"/>
      <c r="O9560" s="14"/>
      <c r="P9560" s="14"/>
      <c r="Q9560" s="14"/>
    </row>
    <row r="9561" spans="10:17" x14ac:dyDescent="0.25">
      <c r="J9561" s="14"/>
      <c r="K9561" s="14"/>
      <c r="L9561" s="14"/>
      <c r="M9561" s="14"/>
      <c r="N9561" s="14"/>
      <c r="O9561" s="14"/>
      <c r="P9561" s="14"/>
      <c r="Q9561" s="14"/>
    </row>
    <row r="9562" spans="10:17" x14ac:dyDescent="0.25">
      <c r="J9562" s="14"/>
      <c r="K9562" s="14"/>
      <c r="L9562" s="14"/>
      <c r="M9562" s="14"/>
      <c r="N9562" s="14"/>
      <c r="O9562" s="14"/>
      <c r="P9562" s="14"/>
      <c r="Q9562" s="14"/>
    </row>
    <row r="9563" spans="10:17" x14ac:dyDescent="0.25">
      <c r="J9563" s="14"/>
      <c r="K9563" s="14"/>
      <c r="L9563" s="14"/>
      <c r="M9563" s="14"/>
      <c r="N9563" s="14"/>
      <c r="O9563" s="14"/>
      <c r="P9563" s="14"/>
      <c r="Q9563" s="14"/>
    </row>
    <row r="9564" spans="10:17" x14ac:dyDescent="0.25">
      <c r="J9564" s="14"/>
      <c r="K9564" s="14"/>
      <c r="L9564" s="14"/>
      <c r="M9564" s="14"/>
      <c r="N9564" s="14"/>
      <c r="O9564" s="14"/>
      <c r="P9564" s="14"/>
      <c r="Q9564" s="14"/>
    </row>
    <row r="9565" spans="10:17" x14ac:dyDescent="0.25">
      <c r="J9565" s="14"/>
      <c r="K9565" s="14"/>
      <c r="L9565" s="14"/>
      <c r="M9565" s="14"/>
      <c r="N9565" s="14"/>
      <c r="O9565" s="14"/>
      <c r="P9565" s="14"/>
      <c r="Q9565" s="14"/>
    </row>
    <row r="9566" spans="10:17" x14ac:dyDescent="0.25">
      <c r="J9566" s="14"/>
      <c r="K9566" s="14"/>
      <c r="L9566" s="14"/>
      <c r="M9566" s="14"/>
      <c r="N9566" s="14"/>
      <c r="O9566" s="14"/>
      <c r="P9566" s="14"/>
      <c r="Q9566" s="14"/>
    </row>
    <row r="9567" spans="10:17" x14ac:dyDescent="0.25">
      <c r="J9567" s="14"/>
      <c r="K9567" s="14"/>
      <c r="L9567" s="14"/>
      <c r="M9567" s="14"/>
      <c r="N9567" s="14"/>
      <c r="O9567" s="14"/>
      <c r="P9567" s="14"/>
      <c r="Q9567" s="14"/>
    </row>
    <row r="9568" spans="10:17" x14ac:dyDescent="0.25">
      <c r="J9568" s="14"/>
      <c r="K9568" s="14"/>
      <c r="L9568" s="14"/>
      <c r="M9568" s="14"/>
      <c r="N9568" s="14"/>
      <c r="O9568" s="14"/>
      <c r="P9568" s="14"/>
      <c r="Q9568" s="14"/>
    </row>
    <row r="9569" spans="10:17" x14ac:dyDescent="0.25">
      <c r="J9569" s="14"/>
      <c r="K9569" s="14"/>
      <c r="L9569" s="14"/>
      <c r="M9569" s="14"/>
      <c r="N9569" s="14"/>
      <c r="O9569" s="14"/>
      <c r="P9569" s="14"/>
      <c r="Q9569" s="14"/>
    </row>
    <row r="9570" spans="10:17" x14ac:dyDescent="0.25">
      <c r="J9570" s="14"/>
      <c r="K9570" s="14"/>
      <c r="L9570" s="14"/>
      <c r="M9570" s="14"/>
      <c r="N9570" s="14"/>
      <c r="O9570" s="14"/>
      <c r="P9570" s="14"/>
      <c r="Q9570" s="14"/>
    </row>
    <row r="9571" spans="10:17" x14ac:dyDescent="0.25">
      <c r="J9571" s="14"/>
      <c r="K9571" s="14"/>
      <c r="L9571" s="14"/>
      <c r="M9571" s="14"/>
      <c r="N9571" s="14"/>
      <c r="O9571" s="14"/>
      <c r="P9571" s="14"/>
      <c r="Q9571" s="14"/>
    </row>
    <row r="9572" spans="10:17" x14ac:dyDescent="0.25">
      <c r="J9572" s="14"/>
      <c r="K9572" s="14"/>
      <c r="L9572" s="14"/>
      <c r="M9572" s="14"/>
      <c r="N9572" s="14"/>
      <c r="O9572" s="14"/>
      <c r="P9572" s="14"/>
      <c r="Q9572" s="14"/>
    </row>
    <row r="9573" spans="10:17" x14ac:dyDescent="0.25">
      <c r="J9573" s="14"/>
      <c r="K9573" s="14"/>
      <c r="L9573" s="14"/>
      <c r="M9573" s="14"/>
      <c r="N9573" s="14"/>
      <c r="O9573" s="14"/>
      <c r="P9573" s="14"/>
      <c r="Q9573" s="14"/>
    </row>
    <row r="9574" spans="10:17" x14ac:dyDescent="0.25">
      <c r="J9574" s="14"/>
      <c r="K9574" s="14"/>
      <c r="L9574" s="14"/>
      <c r="M9574" s="14"/>
      <c r="N9574" s="14"/>
      <c r="O9574" s="14"/>
      <c r="P9574" s="14"/>
      <c r="Q9574" s="14"/>
    </row>
    <row r="9575" spans="10:17" x14ac:dyDescent="0.25">
      <c r="J9575" s="14"/>
      <c r="K9575" s="14"/>
      <c r="L9575" s="14"/>
      <c r="M9575" s="14"/>
      <c r="N9575" s="14"/>
      <c r="O9575" s="14"/>
      <c r="P9575" s="14"/>
      <c r="Q9575" s="14"/>
    </row>
    <row r="9576" spans="10:17" x14ac:dyDescent="0.25">
      <c r="J9576" s="14"/>
      <c r="K9576" s="14"/>
      <c r="L9576" s="14"/>
      <c r="M9576" s="14"/>
      <c r="N9576" s="14"/>
      <c r="O9576" s="14"/>
      <c r="P9576" s="14"/>
      <c r="Q9576" s="14"/>
    </row>
    <row r="9577" spans="10:17" x14ac:dyDescent="0.25">
      <c r="J9577" s="14"/>
      <c r="K9577" s="14"/>
      <c r="L9577" s="14"/>
      <c r="M9577" s="14"/>
      <c r="N9577" s="14"/>
      <c r="O9577" s="14"/>
      <c r="P9577" s="14"/>
      <c r="Q9577" s="14"/>
    </row>
    <row r="9578" spans="10:17" x14ac:dyDescent="0.25">
      <c r="J9578" s="14"/>
      <c r="K9578" s="14"/>
      <c r="L9578" s="14"/>
      <c r="M9578" s="14"/>
      <c r="N9578" s="14"/>
      <c r="O9578" s="14"/>
      <c r="P9578" s="14"/>
      <c r="Q9578" s="14"/>
    </row>
    <row r="9579" spans="10:17" x14ac:dyDescent="0.25">
      <c r="J9579" s="14"/>
      <c r="K9579" s="14"/>
      <c r="L9579" s="14"/>
      <c r="M9579" s="14"/>
      <c r="N9579" s="14"/>
      <c r="O9579" s="14"/>
      <c r="P9579" s="14"/>
      <c r="Q9579" s="14"/>
    </row>
    <row r="9580" spans="10:17" x14ac:dyDescent="0.25">
      <c r="J9580" s="14"/>
      <c r="K9580" s="14"/>
      <c r="L9580" s="14"/>
      <c r="M9580" s="14"/>
      <c r="N9580" s="14"/>
      <c r="O9580" s="14"/>
      <c r="P9580" s="14"/>
      <c r="Q9580" s="14"/>
    </row>
    <row r="9581" spans="10:17" x14ac:dyDescent="0.25">
      <c r="J9581" s="14"/>
      <c r="K9581" s="14"/>
      <c r="L9581" s="14"/>
      <c r="M9581" s="14"/>
      <c r="N9581" s="14"/>
      <c r="O9581" s="14"/>
      <c r="P9581" s="14"/>
      <c r="Q9581" s="14"/>
    </row>
    <row r="9582" spans="10:17" x14ac:dyDescent="0.25">
      <c r="J9582" s="14"/>
      <c r="K9582" s="14"/>
      <c r="L9582" s="14"/>
      <c r="M9582" s="14"/>
      <c r="N9582" s="14"/>
      <c r="O9582" s="14"/>
      <c r="P9582" s="14"/>
      <c r="Q9582" s="14"/>
    </row>
    <row r="9583" spans="10:17" x14ac:dyDescent="0.25">
      <c r="J9583" s="14"/>
      <c r="K9583" s="14"/>
      <c r="L9583" s="14"/>
      <c r="M9583" s="14"/>
      <c r="N9583" s="14"/>
      <c r="O9583" s="14"/>
      <c r="P9583" s="14"/>
      <c r="Q9583" s="14"/>
    </row>
    <row r="9584" spans="10:17" x14ac:dyDescent="0.25">
      <c r="J9584" s="14"/>
      <c r="K9584" s="14"/>
      <c r="L9584" s="14"/>
      <c r="M9584" s="14"/>
      <c r="N9584" s="14"/>
      <c r="O9584" s="14"/>
      <c r="P9584" s="14"/>
      <c r="Q9584" s="14"/>
    </row>
    <row r="9585" spans="10:17" x14ac:dyDescent="0.25">
      <c r="J9585" s="14"/>
      <c r="K9585" s="14"/>
      <c r="L9585" s="14"/>
      <c r="M9585" s="14"/>
      <c r="N9585" s="14"/>
      <c r="O9585" s="14"/>
      <c r="P9585" s="14"/>
      <c r="Q9585" s="14"/>
    </row>
    <row r="9586" spans="10:17" x14ac:dyDescent="0.25">
      <c r="J9586" s="14"/>
      <c r="K9586" s="14"/>
      <c r="L9586" s="14"/>
      <c r="M9586" s="14"/>
      <c r="N9586" s="14"/>
      <c r="O9586" s="14"/>
      <c r="P9586" s="14"/>
      <c r="Q9586" s="14"/>
    </row>
    <row r="9587" spans="10:17" x14ac:dyDescent="0.25">
      <c r="J9587" s="14"/>
      <c r="K9587" s="14"/>
      <c r="L9587" s="14"/>
      <c r="M9587" s="14"/>
      <c r="N9587" s="14"/>
      <c r="O9587" s="14"/>
      <c r="P9587" s="14"/>
      <c r="Q9587" s="14"/>
    </row>
    <row r="9588" spans="10:17" x14ac:dyDescent="0.25">
      <c r="J9588" s="14"/>
      <c r="K9588" s="14"/>
      <c r="L9588" s="14"/>
      <c r="M9588" s="14"/>
      <c r="N9588" s="14"/>
      <c r="O9588" s="14"/>
      <c r="P9588" s="14"/>
      <c r="Q9588" s="14"/>
    </row>
    <row r="9589" spans="10:17" x14ac:dyDescent="0.25">
      <c r="J9589" s="14"/>
      <c r="K9589" s="14"/>
      <c r="L9589" s="14"/>
      <c r="M9589" s="14"/>
      <c r="N9589" s="14"/>
      <c r="O9589" s="14"/>
      <c r="P9589" s="14"/>
      <c r="Q9589" s="14"/>
    </row>
    <row r="9590" spans="10:17" x14ac:dyDescent="0.25">
      <c r="J9590" s="14"/>
      <c r="K9590" s="14"/>
      <c r="L9590" s="14"/>
      <c r="M9590" s="14"/>
      <c r="N9590" s="14"/>
      <c r="O9590" s="14"/>
      <c r="P9590" s="14"/>
      <c r="Q9590" s="14"/>
    </row>
    <row r="9591" spans="10:17" x14ac:dyDescent="0.25">
      <c r="J9591" s="14"/>
      <c r="K9591" s="14"/>
      <c r="L9591" s="14"/>
      <c r="M9591" s="14"/>
      <c r="N9591" s="14"/>
      <c r="O9591" s="14"/>
      <c r="P9591" s="14"/>
      <c r="Q9591" s="14"/>
    </row>
    <row r="9592" spans="10:17" x14ac:dyDescent="0.25">
      <c r="J9592" s="14"/>
      <c r="K9592" s="14"/>
      <c r="L9592" s="14"/>
      <c r="M9592" s="14"/>
      <c r="N9592" s="14"/>
      <c r="O9592" s="14"/>
      <c r="P9592" s="14"/>
      <c r="Q9592" s="14"/>
    </row>
    <row r="9593" spans="10:17" x14ac:dyDescent="0.25">
      <c r="J9593" s="14"/>
      <c r="K9593" s="14"/>
      <c r="L9593" s="14"/>
      <c r="M9593" s="14"/>
      <c r="N9593" s="14"/>
      <c r="O9593" s="14"/>
      <c r="P9593" s="14"/>
      <c r="Q9593" s="14"/>
    </row>
    <row r="9594" spans="10:17" x14ac:dyDescent="0.25">
      <c r="J9594" s="14"/>
      <c r="K9594" s="14"/>
      <c r="L9594" s="14"/>
      <c r="M9594" s="14"/>
      <c r="N9594" s="14"/>
      <c r="O9594" s="14"/>
      <c r="P9594" s="14"/>
      <c r="Q9594" s="14"/>
    </row>
    <row r="9595" spans="10:17" x14ac:dyDescent="0.25">
      <c r="J9595" s="14"/>
      <c r="K9595" s="14"/>
      <c r="L9595" s="14"/>
      <c r="M9595" s="14"/>
      <c r="N9595" s="14"/>
      <c r="O9595" s="14"/>
      <c r="P9595" s="14"/>
      <c r="Q9595" s="14"/>
    </row>
    <row r="9596" spans="10:17" x14ac:dyDescent="0.25">
      <c r="J9596" s="14"/>
      <c r="K9596" s="14"/>
      <c r="L9596" s="14"/>
      <c r="M9596" s="14"/>
      <c r="N9596" s="14"/>
      <c r="O9596" s="14"/>
      <c r="P9596" s="14"/>
      <c r="Q9596" s="14"/>
    </row>
    <row r="9597" spans="10:17" x14ac:dyDescent="0.25">
      <c r="J9597" s="14"/>
      <c r="K9597" s="14"/>
      <c r="L9597" s="14"/>
      <c r="M9597" s="14"/>
      <c r="N9597" s="14"/>
      <c r="O9597" s="14"/>
      <c r="P9597" s="14"/>
      <c r="Q9597" s="14"/>
    </row>
    <row r="9598" spans="10:17" x14ac:dyDescent="0.25">
      <c r="J9598" s="14"/>
      <c r="K9598" s="14"/>
      <c r="L9598" s="14"/>
      <c r="M9598" s="14"/>
      <c r="N9598" s="14"/>
      <c r="O9598" s="14"/>
      <c r="P9598" s="14"/>
      <c r="Q9598" s="14"/>
    </row>
    <row r="9599" spans="10:17" x14ac:dyDescent="0.25">
      <c r="J9599" s="14"/>
      <c r="K9599" s="14"/>
      <c r="L9599" s="14"/>
      <c r="M9599" s="14"/>
      <c r="N9599" s="14"/>
      <c r="O9599" s="14"/>
      <c r="P9599" s="14"/>
      <c r="Q9599" s="14"/>
    </row>
    <row r="9600" spans="10:17" x14ac:dyDescent="0.25">
      <c r="J9600" s="14"/>
      <c r="K9600" s="14"/>
      <c r="L9600" s="14"/>
      <c r="M9600" s="14"/>
      <c r="N9600" s="14"/>
      <c r="O9600" s="14"/>
      <c r="P9600" s="14"/>
      <c r="Q9600" s="14"/>
    </row>
    <row r="9601" spans="10:17" x14ac:dyDescent="0.25">
      <c r="J9601" s="14"/>
      <c r="K9601" s="14"/>
      <c r="L9601" s="14"/>
      <c r="M9601" s="14"/>
      <c r="N9601" s="14"/>
      <c r="O9601" s="14"/>
      <c r="P9601" s="14"/>
      <c r="Q9601" s="14"/>
    </row>
    <row r="9602" spans="10:17" x14ac:dyDescent="0.25">
      <c r="J9602" s="14"/>
      <c r="K9602" s="14"/>
      <c r="L9602" s="14"/>
      <c r="M9602" s="14"/>
      <c r="N9602" s="14"/>
      <c r="O9602" s="14"/>
      <c r="P9602" s="14"/>
      <c r="Q9602" s="14"/>
    </row>
    <row r="9603" spans="10:17" x14ac:dyDescent="0.25">
      <c r="J9603" s="14"/>
      <c r="K9603" s="14"/>
      <c r="L9603" s="14"/>
      <c r="M9603" s="14"/>
      <c r="N9603" s="14"/>
      <c r="O9603" s="14"/>
      <c r="P9603" s="14"/>
      <c r="Q9603" s="14"/>
    </row>
    <row r="9604" spans="10:17" x14ac:dyDescent="0.25">
      <c r="J9604" s="14"/>
      <c r="K9604" s="14"/>
      <c r="L9604" s="14"/>
      <c r="M9604" s="14"/>
      <c r="N9604" s="14"/>
      <c r="O9604" s="14"/>
      <c r="P9604" s="14"/>
      <c r="Q9604" s="14"/>
    </row>
    <row r="9605" spans="10:17" x14ac:dyDescent="0.25">
      <c r="J9605" s="14"/>
      <c r="K9605" s="14"/>
      <c r="L9605" s="14"/>
      <c r="M9605" s="14"/>
      <c r="N9605" s="14"/>
      <c r="O9605" s="14"/>
      <c r="P9605" s="14"/>
      <c r="Q9605" s="14"/>
    </row>
    <row r="9606" spans="10:17" x14ac:dyDescent="0.25">
      <c r="J9606" s="14"/>
      <c r="K9606" s="14"/>
      <c r="L9606" s="14"/>
      <c r="M9606" s="14"/>
      <c r="N9606" s="14"/>
      <c r="O9606" s="14"/>
      <c r="P9606" s="14"/>
      <c r="Q9606" s="14"/>
    </row>
    <row r="9607" spans="10:17" x14ac:dyDescent="0.25">
      <c r="J9607" s="14"/>
      <c r="K9607" s="14"/>
      <c r="L9607" s="14"/>
      <c r="M9607" s="14"/>
      <c r="N9607" s="14"/>
      <c r="O9607" s="14"/>
      <c r="P9607" s="14"/>
      <c r="Q9607" s="14"/>
    </row>
    <row r="9608" spans="10:17" x14ac:dyDescent="0.25">
      <c r="J9608" s="14"/>
      <c r="K9608" s="14"/>
      <c r="L9608" s="14"/>
      <c r="M9608" s="14"/>
      <c r="N9608" s="14"/>
      <c r="O9608" s="14"/>
      <c r="P9608" s="14"/>
      <c r="Q9608" s="14"/>
    </row>
    <row r="9609" spans="10:17" x14ac:dyDescent="0.25">
      <c r="J9609" s="14"/>
      <c r="K9609" s="14"/>
      <c r="L9609" s="14"/>
      <c r="M9609" s="14"/>
      <c r="N9609" s="14"/>
      <c r="O9609" s="14"/>
      <c r="P9609" s="14"/>
      <c r="Q9609" s="14"/>
    </row>
    <row r="9610" spans="10:17" x14ac:dyDescent="0.25">
      <c r="J9610" s="14"/>
      <c r="K9610" s="14"/>
      <c r="L9610" s="14"/>
      <c r="M9610" s="14"/>
      <c r="N9610" s="14"/>
      <c r="O9610" s="14"/>
      <c r="P9610" s="14"/>
      <c r="Q9610" s="14"/>
    </row>
    <row r="9611" spans="10:17" x14ac:dyDescent="0.25">
      <c r="J9611" s="14"/>
      <c r="K9611" s="14"/>
      <c r="L9611" s="14"/>
      <c r="M9611" s="14"/>
      <c r="N9611" s="14"/>
      <c r="O9611" s="14"/>
      <c r="P9611" s="14"/>
      <c r="Q9611" s="14"/>
    </row>
    <row r="9612" spans="10:17" x14ac:dyDescent="0.25">
      <c r="J9612" s="14"/>
      <c r="K9612" s="14"/>
      <c r="L9612" s="14"/>
      <c r="M9612" s="14"/>
      <c r="N9612" s="14"/>
      <c r="O9612" s="14"/>
      <c r="P9612" s="14"/>
      <c r="Q9612" s="14"/>
    </row>
    <row r="9613" spans="10:17" x14ac:dyDescent="0.25">
      <c r="J9613" s="14"/>
      <c r="K9613" s="14"/>
      <c r="L9613" s="14"/>
      <c r="M9613" s="14"/>
      <c r="N9613" s="14"/>
      <c r="O9613" s="14"/>
      <c r="P9613" s="14"/>
      <c r="Q9613" s="14"/>
    </row>
    <row r="9614" spans="10:17" x14ac:dyDescent="0.25">
      <c r="J9614" s="14"/>
      <c r="K9614" s="14"/>
      <c r="L9614" s="14"/>
      <c r="M9614" s="14"/>
      <c r="N9614" s="14"/>
      <c r="O9614" s="14"/>
      <c r="P9614" s="14"/>
      <c r="Q9614" s="14"/>
    </row>
    <row r="9615" spans="10:17" x14ac:dyDescent="0.25">
      <c r="J9615" s="14"/>
      <c r="K9615" s="14"/>
      <c r="L9615" s="14"/>
      <c r="M9615" s="14"/>
      <c r="N9615" s="14"/>
      <c r="O9615" s="14"/>
      <c r="P9615" s="14"/>
      <c r="Q9615" s="14"/>
    </row>
    <row r="9616" spans="10:17" x14ac:dyDescent="0.25">
      <c r="J9616" s="14"/>
      <c r="K9616" s="14"/>
      <c r="L9616" s="14"/>
      <c r="M9616" s="14"/>
      <c r="N9616" s="14"/>
      <c r="O9616" s="14"/>
      <c r="P9616" s="14"/>
      <c r="Q9616" s="14"/>
    </row>
    <row r="9617" spans="10:17" x14ac:dyDescent="0.25">
      <c r="J9617" s="14"/>
      <c r="K9617" s="14"/>
      <c r="L9617" s="14"/>
      <c r="M9617" s="14"/>
      <c r="N9617" s="14"/>
      <c r="O9617" s="14"/>
      <c r="P9617" s="14"/>
      <c r="Q9617" s="14"/>
    </row>
    <row r="9618" spans="10:17" x14ac:dyDescent="0.25">
      <c r="J9618" s="14"/>
      <c r="K9618" s="14"/>
      <c r="L9618" s="14"/>
      <c r="M9618" s="14"/>
      <c r="N9618" s="14"/>
      <c r="O9618" s="14"/>
      <c r="P9618" s="14"/>
      <c r="Q9618" s="14"/>
    </row>
    <row r="9619" spans="10:17" x14ac:dyDescent="0.25">
      <c r="J9619" s="14"/>
      <c r="K9619" s="14"/>
      <c r="L9619" s="14"/>
      <c r="M9619" s="14"/>
      <c r="N9619" s="14"/>
      <c r="O9619" s="14"/>
      <c r="P9619" s="14"/>
      <c r="Q9619" s="14"/>
    </row>
    <row r="9620" spans="10:17" x14ac:dyDescent="0.25">
      <c r="J9620" s="14"/>
      <c r="K9620" s="14"/>
      <c r="L9620" s="14"/>
      <c r="M9620" s="14"/>
      <c r="N9620" s="14"/>
      <c r="O9620" s="14"/>
      <c r="P9620" s="14"/>
      <c r="Q9620" s="14"/>
    </row>
    <row r="9621" spans="10:17" x14ac:dyDescent="0.25">
      <c r="J9621" s="14"/>
      <c r="K9621" s="14"/>
      <c r="L9621" s="14"/>
      <c r="M9621" s="14"/>
      <c r="N9621" s="14"/>
      <c r="O9621" s="14"/>
      <c r="P9621" s="14"/>
      <c r="Q9621" s="14"/>
    </row>
    <row r="9622" spans="10:17" x14ac:dyDescent="0.25">
      <c r="J9622" s="14"/>
      <c r="K9622" s="14"/>
      <c r="L9622" s="14"/>
      <c r="M9622" s="14"/>
      <c r="N9622" s="14"/>
      <c r="O9622" s="14"/>
      <c r="P9622" s="14"/>
      <c r="Q9622" s="14"/>
    </row>
    <row r="9623" spans="10:17" x14ac:dyDescent="0.25">
      <c r="J9623" s="14"/>
      <c r="K9623" s="14"/>
      <c r="L9623" s="14"/>
      <c r="M9623" s="14"/>
      <c r="N9623" s="14"/>
      <c r="O9623" s="14"/>
      <c r="P9623" s="14"/>
      <c r="Q9623" s="14"/>
    </row>
    <row r="9624" spans="10:17" x14ac:dyDescent="0.25">
      <c r="J9624" s="14"/>
      <c r="K9624" s="14"/>
      <c r="L9624" s="14"/>
      <c r="M9624" s="14"/>
      <c r="N9624" s="14"/>
      <c r="O9624" s="14"/>
      <c r="P9624" s="14"/>
      <c r="Q9624" s="14"/>
    </row>
    <row r="9625" spans="10:17" x14ac:dyDescent="0.25">
      <c r="J9625" s="14"/>
      <c r="K9625" s="14"/>
      <c r="L9625" s="14"/>
      <c r="M9625" s="14"/>
      <c r="N9625" s="14"/>
      <c r="O9625" s="14"/>
      <c r="P9625" s="14"/>
      <c r="Q9625" s="14"/>
    </row>
    <row r="9626" spans="10:17" x14ac:dyDescent="0.25">
      <c r="J9626" s="14"/>
      <c r="K9626" s="14"/>
      <c r="L9626" s="14"/>
      <c r="M9626" s="14"/>
      <c r="N9626" s="14"/>
      <c r="O9626" s="14"/>
      <c r="P9626" s="14"/>
      <c r="Q9626" s="14"/>
    </row>
    <row r="9627" spans="10:17" x14ac:dyDescent="0.25">
      <c r="J9627" s="14"/>
      <c r="K9627" s="14"/>
      <c r="L9627" s="14"/>
      <c r="M9627" s="14"/>
      <c r="N9627" s="14"/>
      <c r="O9627" s="14"/>
      <c r="P9627" s="14"/>
      <c r="Q9627" s="14"/>
    </row>
    <row r="9628" spans="10:17" x14ac:dyDescent="0.25">
      <c r="J9628" s="14"/>
      <c r="K9628" s="14"/>
      <c r="L9628" s="14"/>
      <c r="M9628" s="14"/>
      <c r="N9628" s="14"/>
      <c r="O9628" s="14"/>
      <c r="P9628" s="14"/>
      <c r="Q9628" s="14"/>
    </row>
    <row r="9629" spans="10:17" x14ac:dyDescent="0.25">
      <c r="J9629" s="14"/>
      <c r="K9629" s="14"/>
      <c r="L9629" s="14"/>
      <c r="M9629" s="14"/>
      <c r="N9629" s="14"/>
      <c r="O9629" s="14"/>
      <c r="P9629" s="14"/>
      <c r="Q9629" s="14"/>
    </row>
    <row r="9630" spans="10:17" x14ac:dyDescent="0.25">
      <c r="J9630" s="14"/>
      <c r="K9630" s="14"/>
      <c r="L9630" s="14"/>
      <c r="M9630" s="14"/>
      <c r="N9630" s="14"/>
      <c r="O9630" s="14"/>
      <c r="P9630" s="14"/>
      <c r="Q9630" s="14"/>
    </row>
    <row r="9631" spans="10:17" x14ac:dyDescent="0.25">
      <c r="J9631" s="14"/>
      <c r="K9631" s="14"/>
      <c r="L9631" s="14"/>
      <c r="M9631" s="14"/>
      <c r="N9631" s="14"/>
      <c r="O9631" s="14"/>
      <c r="P9631" s="14"/>
      <c r="Q9631" s="14"/>
    </row>
    <row r="9632" spans="10:17" x14ac:dyDescent="0.25">
      <c r="J9632" s="14"/>
      <c r="K9632" s="14"/>
      <c r="L9632" s="14"/>
      <c r="M9632" s="14"/>
      <c r="N9632" s="14"/>
      <c r="O9632" s="14"/>
      <c r="P9632" s="14"/>
      <c r="Q9632" s="14"/>
    </row>
    <row r="9633" spans="10:17" x14ac:dyDescent="0.25">
      <c r="J9633" s="14"/>
      <c r="K9633" s="14"/>
      <c r="L9633" s="14"/>
      <c r="M9633" s="14"/>
      <c r="N9633" s="14"/>
      <c r="O9633" s="14"/>
      <c r="P9633" s="14"/>
      <c r="Q9633" s="14"/>
    </row>
    <row r="9634" spans="10:17" x14ac:dyDescent="0.25">
      <c r="J9634" s="14"/>
      <c r="K9634" s="14"/>
      <c r="L9634" s="14"/>
      <c r="M9634" s="14"/>
      <c r="N9634" s="14"/>
      <c r="O9634" s="14"/>
      <c r="P9634" s="14"/>
      <c r="Q9634" s="14"/>
    </row>
    <row r="9635" spans="10:17" x14ac:dyDescent="0.25">
      <c r="J9635" s="14"/>
      <c r="K9635" s="14"/>
      <c r="L9635" s="14"/>
      <c r="M9635" s="14"/>
      <c r="N9635" s="14"/>
      <c r="O9635" s="14"/>
      <c r="P9635" s="14"/>
      <c r="Q9635" s="14"/>
    </row>
    <row r="9636" spans="10:17" x14ac:dyDescent="0.25">
      <c r="J9636" s="14"/>
      <c r="K9636" s="14"/>
      <c r="L9636" s="14"/>
      <c r="M9636" s="14"/>
      <c r="N9636" s="14"/>
      <c r="O9636" s="14"/>
      <c r="P9636" s="14"/>
      <c r="Q9636" s="14"/>
    </row>
    <row r="9637" spans="10:17" x14ac:dyDescent="0.25">
      <c r="J9637" s="14"/>
      <c r="K9637" s="14"/>
      <c r="L9637" s="14"/>
      <c r="M9637" s="14"/>
      <c r="N9637" s="14"/>
      <c r="O9637" s="14"/>
      <c r="P9637" s="14"/>
      <c r="Q9637" s="14"/>
    </row>
    <row r="9638" spans="10:17" x14ac:dyDescent="0.25">
      <c r="J9638" s="14"/>
      <c r="K9638" s="14"/>
      <c r="L9638" s="14"/>
      <c r="M9638" s="14"/>
      <c r="N9638" s="14"/>
      <c r="O9638" s="14"/>
      <c r="P9638" s="14"/>
      <c r="Q9638" s="14"/>
    </row>
    <row r="9639" spans="10:17" x14ac:dyDescent="0.25">
      <c r="J9639" s="14"/>
      <c r="K9639" s="14"/>
      <c r="L9639" s="14"/>
      <c r="M9639" s="14"/>
      <c r="N9639" s="14"/>
      <c r="O9639" s="14"/>
      <c r="P9639" s="14"/>
      <c r="Q9639" s="14"/>
    </row>
    <row r="9640" spans="10:17" x14ac:dyDescent="0.25">
      <c r="J9640" s="14"/>
      <c r="K9640" s="14"/>
      <c r="L9640" s="14"/>
      <c r="M9640" s="14"/>
      <c r="N9640" s="14"/>
      <c r="O9640" s="14"/>
      <c r="P9640" s="14"/>
      <c r="Q9640" s="14"/>
    </row>
    <row r="9641" spans="10:17" x14ac:dyDescent="0.25">
      <c r="J9641" s="14"/>
      <c r="K9641" s="14"/>
      <c r="L9641" s="14"/>
      <c r="M9641" s="14"/>
      <c r="N9641" s="14"/>
      <c r="O9641" s="14"/>
      <c r="P9641" s="14"/>
      <c r="Q9641" s="14"/>
    </row>
    <row r="9642" spans="10:17" x14ac:dyDescent="0.25">
      <c r="J9642" s="14"/>
      <c r="K9642" s="14"/>
      <c r="L9642" s="14"/>
      <c r="M9642" s="14"/>
      <c r="N9642" s="14"/>
      <c r="O9642" s="14"/>
      <c r="P9642" s="14"/>
      <c r="Q9642" s="14"/>
    </row>
    <row r="9643" spans="10:17" x14ac:dyDescent="0.25">
      <c r="J9643" s="14"/>
      <c r="K9643" s="14"/>
      <c r="L9643" s="14"/>
      <c r="M9643" s="14"/>
      <c r="N9643" s="14"/>
      <c r="O9643" s="14"/>
      <c r="P9643" s="14"/>
      <c r="Q9643" s="14"/>
    </row>
    <row r="9644" spans="10:17" x14ac:dyDescent="0.25">
      <c r="J9644" s="14"/>
      <c r="K9644" s="14"/>
      <c r="L9644" s="14"/>
      <c r="M9644" s="14"/>
      <c r="N9644" s="14"/>
      <c r="O9644" s="14"/>
      <c r="P9644" s="14"/>
      <c r="Q9644" s="14"/>
    </row>
    <row r="9645" spans="10:17" x14ac:dyDescent="0.25">
      <c r="J9645" s="14"/>
      <c r="K9645" s="14"/>
      <c r="L9645" s="14"/>
      <c r="M9645" s="14"/>
      <c r="N9645" s="14"/>
      <c r="O9645" s="14"/>
      <c r="P9645" s="14"/>
      <c r="Q9645" s="14"/>
    </row>
    <row r="9646" spans="10:17" x14ac:dyDescent="0.25">
      <c r="J9646" s="14"/>
      <c r="K9646" s="14"/>
      <c r="L9646" s="14"/>
      <c r="M9646" s="14"/>
      <c r="N9646" s="14"/>
      <c r="O9646" s="14"/>
      <c r="P9646" s="14"/>
      <c r="Q9646" s="14"/>
    </row>
    <row r="9647" spans="10:17" x14ac:dyDescent="0.25">
      <c r="J9647" s="14"/>
      <c r="K9647" s="14"/>
      <c r="L9647" s="14"/>
      <c r="M9647" s="14"/>
      <c r="N9647" s="14"/>
      <c r="O9647" s="14"/>
      <c r="P9647" s="14"/>
      <c r="Q9647" s="14"/>
    </row>
    <row r="9648" spans="10:17" x14ac:dyDescent="0.25">
      <c r="J9648" s="14"/>
      <c r="K9648" s="14"/>
      <c r="L9648" s="14"/>
      <c r="M9648" s="14"/>
      <c r="N9648" s="14"/>
      <c r="O9648" s="14"/>
      <c r="P9648" s="14"/>
      <c r="Q9648" s="14"/>
    </row>
    <row r="9649" spans="10:17" x14ac:dyDescent="0.25">
      <c r="J9649" s="14"/>
      <c r="K9649" s="14"/>
      <c r="L9649" s="14"/>
      <c r="M9649" s="14"/>
      <c r="N9649" s="14"/>
      <c r="O9649" s="14"/>
      <c r="P9649" s="14"/>
      <c r="Q9649" s="14"/>
    </row>
    <row r="9650" spans="10:17" x14ac:dyDescent="0.25">
      <c r="J9650" s="14"/>
      <c r="K9650" s="14"/>
      <c r="L9650" s="14"/>
      <c r="M9650" s="14"/>
      <c r="N9650" s="14"/>
      <c r="O9650" s="14"/>
      <c r="P9650" s="14"/>
      <c r="Q9650" s="14"/>
    </row>
    <row r="9651" spans="10:17" x14ac:dyDescent="0.25">
      <c r="J9651" s="14"/>
      <c r="K9651" s="14"/>
      <c r="L9651" s="14"/>
      <c r="M9651" s="14"/>
      <c r="N9651" s="14"/>
      <c r="O9651" s="14"/>
      <c r="P9651" s="14"/>
      <c r="Q9651" s="14"/>
    </row>
    <row r="9652" spans="10:17" x14ac:dyDescent="0.25">
      <c r="J9652" s="14"/>
      <c r="K9652" s="14"/>
      <c r="L9652" s="14"/>
      <c r="M9652" s="14"/>
      <c r="N9652" s="14"/>
      <c r="O9652" s="14"/>
      <c r="P9652" s="14"/>
      <c r="Q9652" s="14"/>
    </row>
    <row r="9653" spans="10:17" x14ac:dyDescent="0.25">
      <c r="J9653" s="14"/>
      <c r="K9653" s="14"/>
      <c r="L9653" s="14"/>
      <c r="M9653" s="14"/>
      <c r="N9653" s="14"/>
      <c r="O9653" s="14"/>
      <c r="P9653" s="14"/>
      <c r="Q9653" s="14"/>
    </row>
    <row r="9654" spans="10:17" x14ac:dyDescent="0.25">
      <c r="J9654" s="14"/>
      <c r="K9654" s="14"/>
      <c r="L9654" s="14"/>
      <c r="M9654" s="14"/>
      <c r="N9654" s="14"/>
      <c r="O9654" s="14"/>
      <c r="P9654" s="14"/>
      <c r="Q9654" s="14"/>
    </row>
    <row r="9655" spans="10:17" x14ac:dyDescent="0.25">
      <c r="J9655" s="14"/>
      <c r="K9655" s="14"/>
      <c r="L9655" s="14"/>
      <c r="M9655" s="14"/>
      <c r="N9655" s="14"/>
      <c r="O9655" s="14"/>
      <c r="P9655" s="14"/>
      <c r="Q9655" s="14"/>
    </row>
    <row r="9656" spans="10:17" x14ac:dyDescent="0.25">
      <c r="J9656" s="14"/>
      <c r="K9656" s="14"/>
      <c r="L9656" s="14"/>
      <c r="M9656" s="14"/>
      <c r="N9656" s="14"/>
      <c r="O9656" s="14"/>
      <c r="P9656" s="14"/>
      <c r="Q9656" s="14"/>
    </row>
    <row r="9657" spans="10:17" x14ac:dyDescent="0.25">
      <c r="J9657" s="14"/>
      <c r="K9657" s="14"/>
      <c r="L9657" s="14"/>
      <c r="M9657" s="14"/>
      <c r="N9657" s="14"/>
      <c r="O9657" s="14"/>
      <c r="P9657" s="14"/>
      <c r="Q9657" s="14"/>
    </row>
    <row r="9658" spans="10:17" x14ac:dyDescent="0.25">
      <c r="J9658" s="14"/>
      <c r="K9658" s="14"/>
      <c r="L9658" s="14"/>
      <c r="M9658" s="14"/>
      <c r="N9658" s="14"/>
      <c r="O9658" s="14"/>
      <c r="P9658" s="14"/>
      <c r="Q9658" s="14"/>
    </row>
    <row r="9659" spans="10:17" x14ac:dyDescent="0.25">
      <c r="J9659" s="14"/>
      <c r="K9659" s="14"/>
      <c r="L9659" s="14"/>
      <c r="M9659" s="14"/>
      <c r="N9659" s="14"/>
      <c r="O9659" s="14"/>
      <c r="P9659" s="14"/>
      <c r="Q9659" s="14"/>
    </row>
    <row r="9660" spans="10:17" x14ac:dyDescent="0.25">
      <c r="J9660" s="14"/>
      <c r="K9660" s="14"/>
      <c r="L9660" s="14"/>
      <c r="M9660" s="14"/>
      <c r="N9660" s="14"/>
      <c r="O9660" s="14"/>
      <c r="P9660" s="14"/>
      <c r="Q9660" s="14"/>
    </row>
    <row r="9661" spans="10:17" x14ac:dyDescent="0.25">
      <c r="J9661" s="14"/>
      <c r="K9661" s="14"/>
      <c r="L9661" s="14"/>
      <c r="M9661" s="14"/>
      <c r="N9661" s="14"/>
      <c r="O9661" s="14"/>
      <c r="P9661" s="14"/>
      <c r="Q9661" s="14"/>
    </row>
    <row r="9662" spans="10:17" x14ac:dyDescent="0.25">
      <c r="J9662" s="14"/>
      <c r="K9662" s="14"/>
      <c r="L9662" s="14"/>
      <c r="M9662" s="14"/>
      <c r="N9662" s="14"/>
      <c r="O9662" s="14"/>
      <c r="P9662" s="14"/>
      <c r="Q9662" s="14"/>
    </row>
    <row r="9663" spans="10:17" x14ac:dyDescent="0.25">
      <c r="J9663" s="14"/>
      <c r="K9663" s="14"/>
      <c r="L9663" s="14"/>
      <c r="M9663" s="14"/>
      <c r="N9663" s="14"/>
      <c r="O9663" s="14"/>
      <c r="P9663" s="14"/>
      <c r="Q9663" s="14"/>
    </row>
    <row r="9664" spans="10:17" x14ac:dyDescent="0.25">
      <c r="J9664" s="14"/>
      <c r="K9664" s="14"/>
      <c r="L9664" s="14"/>
      <c r="M9664" s="14"/>
      <c r="N9664" s="14"/>
      <c r="O9664" s="14"/>
      <c r="P9664" s="14"/>
      <c r="Q9664" s="14"/>
    </row>
    <row r="9665" spans="10:17" x14ac:dyDescent="0.25">
      <c r="J9665" s="14"/>
      <c r="K9665" s="14"/>
      <c r="L9665" s="14"/>
      <c r="M9665" s="14"/>
      <c r="N9665" s="14"/>
      <c r="O9665" s="14"/>
      <c r="P9665" s="14"/>
      <c r="Q9665" s="14"/>
    </row>
    <row r="9666" spans="10:17" x14ac:dyDescent="0.25">
      <c r="J9666" s="14"/>
      <c r="K9666" s="14"/>
      <c r="L9666" s="14"/>
      <c r="M9666" s="14"/>
      <c r="N9666" s="14"/>
      <c r="O9666" s="14"/>
      <c r="P9666" s="14"/>
      <c r="Q9666" s="14"/>
    </row>
    <row r="9667" spans="10:17" x14ac:dyDescent="0.25">
      <c r="J9667" s="14"/>
      <c r="K9667" s="14"/>
      <c r="L9667" s="14"/>
      <c r="M9667" s="14"/>
      <c r="N9667" s="14"/>
      <c r="O9667" s="14"/>
      <c r="P9667" s="14"/>
      <c r="Q9667" s="14"/>
    </row>
    <row r="9668" spans="10:17" x14ac:dyDescent="0.25">
      <c r="J9668" s="14"/>
      <c r="K9668" s="14"/>
      <c r="L9668" s="14"/>
      <c r="M9668" s="14"/>
      <c r="N9668" s="14"/>
      <c r="O9668" s="14"/>
      <c r="P9668" s="14"/>
      <c r="Q9668" s="14"/>
    </row>
    <row r="9669" spans="10:17" x14ac:dyDescent="0.25">
      <c r="J9669" s="14"/>
      <c r="K9669" s="14"/>
      <c r="L9669" s="14"/>
      <c r="M9669" s="14"/>
      <c r="N9669" s="14"/>
      <c r="O9669" s="14"/>
      <c r="P9669" s="14"/>
      <c r="Q9669" s="14"/>
    </row>
    <row r="9670" spans="10:17" x14ac:dyDescent="0.25">
      <c r="J9670" s="14"/>
      <c r="K9670" s="14"/>
      <c r="L9670" s="14"/>
      <c r="M9670" s="14"/>
      <c r="N9670" s="14"/>
      <c r="O9670" s="14"/>
      <c r="P9670" s="14"/>
      <c r="Q9670" s="14"/>
    </row>
    <row r="9671" spans="10:17" x14ac:dyDescent="0.25">
      <c r="J9671" s="14"/>
      <c r="K9671" s="14"/>
      <c r="L9671" s="14"/>
      <c r="M9671" s="14"/>
      <c r="N9671" s="14"/>
      <c r="O9671" s="14"/>
      <c r="P9671" s="14"/>
      <c r="Q9671" s="14"/>
    </row>
    <row r="9672" spans="10:17" x14ac:dyDescent="0.25">
      <c r="J9672" s="14"/>
      <c r="K9672" s="14"/>
      <c r="L9672" s="14"/>
      <c r="M9672" s="14"/>
      <c r="N9672" s="14"/>
      <c r="O9672" s="14"/>
      <c r="P9672" s="14"/>
      <c r="Q9672" s="14"/>
    </row>
    <row r="9673" spans="10:17" x14ac:dyDescent="0.25">
      <c r="J9673" s="14"/>
      <c r="K9673" s="14"/>
      <c r="L9673" s="14"/>
      <c r="M9673" s="14"/>
      <c r="N9673" s="14"/>
      <c r="O9673" s="14"/>
      <c r="P9673" s="14"/>
      <c r="Q9673" s="14"/>
    </row>
    <row r="9674" spans="10:17" x14ac:dyDescent="0.25">
      <c r="J9674" s="14"/>
      <c r="K9674" s="14"/>
      <c r="L9674" s="14"/>
      <c r="M9674" s="14"/>
      <c r="N9674" s="14"/>
      <c r="O9674" s="14"/>
      <c r="P9674" s="14"/>
      <c r="Q9674" s="14"/>
    </row>
    <row r="9675" spans="10:17" x14ac:dyDescent="0.25">
      <c r="J9675" s="14"/>
      <c r="K9675" s="14"/>
      <c r="L9675" s="14"/>
      <c r="M9675" s="14"/>
      <c r="N9675" s="14"/>
      <c r="O9675" s="14"/>
      <c r="P9675" s="14"/>
      <c r="Q9675" s="14"/>
    </row>
    <row r="9676" spans="10:17" x14ac:dyDescent="0.25">
      <c r="J9676" s="14"/>
      <c r="K9676" s="14"/>
      <c r="L9676" s="14"/>
      <c r="M9676" s="14"/>
      <c r="N9676" s="14"/>
      <c r="O9676" s="14"/>
      <c r="P9676" s="14"/>
      <c r="Q9676" s="14"/>
    </row>
    <row r="9677" spans="10:17" x14ac:dyDescent="0.25">
      <c r="J9677" s="14"/>
      <c r="K9677" s="14"/>
      <c r="L9677" s="14"/>
      <c r="M9677" s="14"/>
      <c r="N9677" s="14"/>
      <c r="O9677" s="14"/>
      <c r="P9677" s="14"/>
      <c r="Q9677" s="14"/>
    </row>
    <row r="9678" spans="10:17" x14ac:dyDescent="0.25">
      <c r="J9678" s="14"/>
      <c r="K9678" s="14"/>
      <c r="L9678" s="14"/>
      <c r="M9678" s="14"/>
      <c r="N9678" s="14"/>
      <c r="O9678" s="14"/>
      <c r="P9678" s="14"/>
      <c r="Q9678" s="14"/>
    </row>
    <row r="9679" spans="10:17" x14ac:dyDescent="0.25">
      <c r="J9679" s="14"/>
      <c r="K9679" s="14"/>
      <c r="L9679" s="14"/>
      <c r="M9679" s="14"/>
      <c r="N9679" s="14"/>
      <c r="O9679" s="14"/>
      <c r="P9679" s="14"/>
      <c r="Q9679" s="14"/>
    </row>
    <row r="9680" spans="10:17" x14ac:dyDescent="0.25">
      <c r="J9680" s="14"/>
      <c r="K9680" s="14"/>
      <c r="L9680" s="14"/>
      <c r="M9680" s="14"/>
      <c r="N9680" s="14"/>
      <c r="O9680" s="14"/>
      <c r="P9680" s="14"/>
      <c r="Q9680" s="14"/>
    </row>
    <row r="9681" spans="10:17" x14ac:dyDescent="0.25">
      <c r="J9681" s="14"/>
      <c r="K9681" s="14"/>
      <c r="L9681" s="14"/>
      <c r="M9681" s="14"/>
      <c r="N9681" s="14"/>
      <c r="O9681" s="14"/>
      <c r="P9681" s="14"/>
      <c r="Q9681" s="14"/>
    </row>
    <row r="9682" spans="10:17" x14ac:dyDescent="0.25">
      <c r="J9682" s="14"/>
      <c r="K9682" s="14"/>
      <c r="L9682" s="14"/>
      <c r="M9682" s="14"/>
      <c r="N9682" s="14"/>
      <c r="O9682" s="14"/>
      <c r="P9682" s="14"/>
      <c r="Q9682" s="14"/>
    </row>
    <row r="9683" spans="10:17" x14ac:dyDescent="0.25">
      <c r="J9683" s="14"/>
      <c r="K9683" s="14"/>
      <c r="L9683" s="14"/>
      <c r="M9683" s="14"/>
      <c r="N9683" s="14"/>
      <c r="O9683" s="14"/>
      <c r="P9683" s="14"/>
      <c r="Q9683" s="14"/>
    </row>
    <row r="9684" spans="10:17" x14ac:dyDescent="0.25">
      <c r="J9684" s="14"/>
      <c r="K9684" s="14"/>
      <c r="L9684" s="14"/>
      <c r="M9684" s="14"/>
      <c r="N9684" s="14"/>
      <c r="O9684" s="14"/>
      <c r="P9684" s="14"/>
      <c r="Q9684" s="14"/>
    </row>
    <row r="9685" spans="10:17" x14ac:dyDescent="0.25">
      <c r="J9685" s="14"/>
      <c r="K9685" s="14"/>
      <c r="L9685" s="14"/>
      <c r="M9685" s="14"/>
      <c r="N9685" s="14"/>
      <c r="O9685" s="14"/>
      <c r="P9685" s="14"/>
      <c r="Q9685" s="14"/>
    </row>
    <row r="9686" spans="10:17" x14ac:dyDescent="0.25">
      <c r="J9686" s="14"/>
      <c r="K9686" s="14"/>
      <c r="L9686" s="14"/>
      <c r="M9686" s="14"/>
      <c r="N9686" s="14"/>
      <c r="O9686" s="14"/>
      <c r="P9686" s="14"/>
      <c r="Q9686" s="14"/>
    </row>
    <row r="9687" spans="10:17" x14ac:dyDescent="0.25">
      <c r="J9687" s="14"/>
      <c r="K9687" s="14"/>
      <c r="L9687" s="14"/>
      <c r="M9687" s="14"/>
      <c r="N9687" s="14"/>
      <c r="O9687" s="14"/>
      <c r="P9687" s="14"/>
      <c r="Q9687" s="14"/>
    </row>
    <row r="9688" spans="10:17" x14ac:dyDescent="0.25">
      <c r="J9688" s="14"/>
      <c r="K9688" s="14"/>
      <c r="L9688" s="14"/>
      <c r="M9688" s="14"/>
      <c r="N9688" s="14"/>
      <c r="O9688" s="14"/>
      <c r="P9688" s="14"/>
      <c r="Q9688" s="14"/>
    </row>
    <row r="9689" spans="10:17" x14ac:dyDescent="0.25">
      <c r="J9689" s="14"/>
      <c r="K9689" s="14"/>
      <c r="L9689" s="14"/>
      <c r="M9689" s="14"/>
      <c r="N9689" s="14"/>
      <c r="O9689" s="14"/>
      <c r="P9689" s="14"/>
      <c r="Q9689" s="14"/>
    </row>
    <row r="9690" spans="10:17" x14ac:dyDescent="0.25">
      <c r="J9690" s="14"/>
      <c r="K9690" s="14"/>
      <c r="L9690" s="14"/>
      <c r="M9690" s="14"/>
      <c r="N9690" s="14"/>
      <c r="O9690" s="14"/>
      <c r="P9690" s="14"/>
      <c r="Q9690" s="14"/>
    </row>
    <row r="9691" spans="10:17" x14ac:dyDescent="0.25">
      <c r="J9691" s="14"/>
      <c r="K9691" s="14"/>
      <c r="L9691" s="14"/>
      <c r="M9691" s="14"/>
      <c r="N9691" s="14"/>
      <c r="O9691" s="14"/>
      <c r="P9691" s="14"/>
      <c r="Q9691" s="14"/>
    </row>
    <row r="9692" spans="10:17" x14ac:dyDescent="0.25">
      <c r="J9692" s="14"/>
      <c r="K9692" s="14"/>
      <c r="L9692" s="14"/>
      <c r="M9692" s="14"/>
      <c r="N9692" s="14"/>
      <c r="O9692" s="14"/>
      <c r="P9692" s="14"/>
      <c r="Q9692" s="14"/>
    </row>
    <row r="9693" spans="10:17" x14ac:dyDescent="0.25">
      <c r="J9693" s="14"/>
      <c r="K9693" s="14"/>
      <c r="L9693" s="14"/>
      <c r="M9693" s="14"/>
      <c r="N9693" s="14"/>
      <c r="O9693" s="14"/>
      <c r="P9693" s="14"/>
      <c r="Q9693" s="14"/>
    </row>
    <row r="9694" spans="10:17" x14ac:dyDescent="0.25">
      <c r="J9694" s="14"/>
      <c r="K9694" s="14"/>
      <c r="L9694" s="14"/>
      <c r="M9694" s="14"/>
      <c r="N9694" s="14"/>
      <c r="O9694" s="14"/>
      <c r="P9694" s="14"/>
      <c r="Q9694" s="14"/>
    </row>
    <row r="9695" spans="10:17" x14ac:dyDescent="0.25">
      <c r="J9695" s="14"/>
      <c r="K9695" s="14"/>
      <c r="L9695" s="14"/>
      <c r="M9695" s="14"/>
      <c r="N9695" s="14"/>
      <c r="O9695" s="14"/>
      <c r="P9695" s="14"/>
      <c r="Q9695" s="14"/>
    </row>
    <row r="9696" spans="10:17" x14ac:dyDescent="0.25">
      <c r="J9696" s="14"/>
      <c r="K9696" s="14"/>
      <c r="L9696" s="14"/>
      <c r="M9696" s="14"/>
      <c r="N9696" s="14"/>
      <c r="O9696" s="14"/>
      <c r="P9696" s="14"/>
      <c r="Q9696" s="14"/>
    </row>
    <row r="9697" spans="10:17" x14ac:dyDescent="0.25">
      <c r="J9697" s="14"/>
      <c r="K9697" s="14"/>
      <c r="L9697" s="14"/>
      <c r="M9697" s="14"/>
      <c r="N9697" s="14"/>
      <c r="O9697" s="14"/>
      <c r="P9697" s="14"/>
      <c r="Q9697" s="14"/>
    </row>
    <row r="9698" spans="10:17" x14ac:dyDescent="0.25">
      <c r="J9698" s="14"/>
      <c r="K9698" s="14"/>
      <c r="L9698" s="14"/>
      <c r="M9698" s="14"/>
      <c r="N9698" s="14"/>
      <c r="O9698" s="14"/>
      <c r="P9698" s="14"/>
      <c r="Q9698" s="14"/>
    </row>
    <row r="9699" spans="10:17" x14ac:dyDescent="0.25">
      <c r="J9699" s="14"/>
      <c r="K9699" s="14"/>
      <c r="L9699" s="14"/>
      <c r="M9699" s="14"/>
      <c r="N9699" s="14"/>
      <c r="O9699" s="14"/>
      <c r="P9699" s="14"/>
      <c r="Q9699" s="14"/>
    </row>
    <row r="9700" spans="10:17" x14ac:dyDescent="0.25">
      <c r="J9700" s="14"/>
      <c r="K9700" s="14"/>
      <c r="L9700" s="14"/>
      <c r="M9700" s="14"/>
      <c r="N9700" s="14"/>
      <c r="O9700" s="14"/>
      <c r="P9700" s="14"/>
      <c r="Q9700" s="14"/>
    </row>
    <row r="9701" spans="10:17" x14ac:dyDescent="0.25">
      <c r="J9701" s="14"/>
      <c r="K9701" s="14"/>
      <c r="L9701" s="14"/>
      <c r="M9701" s="14"/>
      <c r="N9701" s="14"/>
      <c r="O9701" s="14"/>
      <c r="P9701" s="14"/>
      <c r="Q9701" s="14"/>
    </row>
    <row r="9702" spans="10:17" x14ac:dyDescent="0.25">
      <c r="J9702" s="14"/>
      <c r="K9702" s="14"/>
      <c r="L9702" s="14"/>
      <c r="M9702" s="14"/>
      <c r="N9702" s="14"/>
      <c r="O9702" s="14"/>
      <c r="P9702" s="14"/>
      <c r="Q9702" s="14"/>
    </row>
    <row r="9703" spans="10:17" x14ac:dyDescent="0.25">
      <c r="J9703" s="14"/>
      <c r="K9703" s="14"/>
      <c r="L9703" s="14"/>
      <c r="M9703" s="14"/>
      <c r="N9703" s="14"/>
      <c r="O9703" s="14"/>
      <c r="P9703" s="14"/>
      <c r="Q9703" s="14"/>
    </row>
    <row r="9704" spans="10:17" x14ac:dyDescent="0.25">
      <c r="J9704" s="14"/>
      <c r="K9704" s="14"/>
      <c r="L9704" s="14"/>
      <c r="M9704" s="14"/>
      <c r="N9704" s="14"/>
      <c r="O9704" s="14"/>
      <c r="P9704" s="14"/>
      <c r="Q9704" s="14"/>
    </row>
    <row r="9705" spans="10:17" x14ac:dyDescent="0.25">
      <c r="J9705" s="14"/>
      <c r="K9705" s="14"/>
      <c r="L9705" s="14"/>
      <c r="M9705" s="14"/>
      <c r="N9705" s="14"/>
      <c r="O9705" s="14"/>
      <c r="P9705" s="14"/>
      <c r="Q9705" s="14"/>
    </row>
    <row r="9706" spans="10:17" x14ac:dyDescent="0.25">
      <c r="J9706" s="14"/>
      <c r="K9706" s="14"/>
      <c r="L9706" s="14"/>
      <c r="M9706" s="14"/>
      <c r="N9706" s="14"/>
      <c r="O9706" s="14"/>
      <c r="P9706" s="14"/>
      <c r="Q9706" s="14"/>
    </row>
    <row r="9707" spans="10:17" x14ac:dyDescent="0.25">
      <c r="J9707" s="14"/>
      <c r="K9707" s="14"/>
      <c r="L9707" s="14"/>
      <c r="M9707" s="14"/>
      <c r="N9707" s="14"/>
      <c r="O9707" s="14"/>
      <c r="P9707" s="14"/>
      <c r="Q9707" s="14"/>
    </row>
    <row r="9708" spans="10:17" x14ac:dyDescent="0.25">
      <c r="J9708" s="14"/>
      <c r="K9708" s="14"/>
      <c r="L9708" s="14"/>
      <c r="M9708" s="14"/>
      <c r="N9708" s="14"/>
      <c r="O9708" s="14"/>
      <c r="P9708" s="14"/>
      <c r="Q9708" s="14"/>
    </row>
    <row r="9709" spans="10:17" x14ac:dyDescent="0.25">
      <c r="J9709" s="14"/>
      <c r="K9709" s="14"/>
      <c r="L9709" s="14"/>
      <c r="M9709" s="14"/>
      <c r="N9709" s="14"/>
      <c r="O9709" s="14"/>
      <c r="P9709" s="14"/>
      <c r="Q9709" s="14"/>
    </row>
    <row r="9710" spans="10:17" x14ac:dyDescent="0.25">
      <c r="J9710" s="14"/>
      <c r="K9710" s="14"/>
      <c r="L9710" s="14"/>
      <c r="M9710" s="14"/>
      <c r="N9710" s="14"/>
      <c r="O9710" s="14"/>
      <c r="P9710" s="14"/>
      <c r="Q9710" s="14"/>
    </row>
    <row r="9711" spans="10:17" x14ac:dyDescent="0.25">
      <c r="J9711" s="14"/>
      <c r="K9711" s="14"/>
      <c r="L9711" s="14"/>
      <c r="M9711" s="14"/>
      <c r="N9711" s="14"/>
      <c r="O9711" s="14"/>
      <c r="P9711" s="14"/>
      <c r="Q9711" s="14"/>
    </row>
    <row r="9712" spans="10:17" x14ac:dyDescent="0.25">
      <c r="J9712" s="14"/>
      <c r="K9712" s="14"/>
      <c r="L9712" s="14"/>
      <c r="M9712" s="14"/>
      <c r="N9712" s="14"/>
      <c r="O9712" s="14"/>
      <c r="P9712" s="14"/>
      <c r="Q9712" s="14"/>
    </row>
    <row r="9713" spans="10:17" x14ac:dyDescent="0.25">
      <c r="J9713" s="14"/>
      <c r="K9713" s="14"/>
      <c r="L9713" s="14"/>
      <c r="M9713" s="14"/>
      <c r="N9713" s="14"/>
      <c r="O9713" s="14"/>
      <c r="P9713" s="14"/>
      <c r="Q9713" s="14"/>
    </row>
    <row r="9714" spans="10:17" x14ac:dyDescent="0.25">
      <c r="J9714" s="14"/>
      <c r="K9714" s="14"/>
      <c r="L9714" s="14"/>
      <c r="M9714" s="14"/>
      <c r="N9714" s="14"/>
      <c r="O9714" s="14"/>
      <c r="P9714" s="14"/>
      <c r="Q9714" s="14"/>
    </row>
    <row r="9715" spans="10:17" x14ac:dyDescent="0.25">
      <c r="J9715" s="14"/>
      <c r="K9715" s="14"/>
      <c r="L9715" s="14"/>
      <c r="M9715" s="14"/>
      <c r="N9715" s="14"/>
      <c r="O9715" s="14"/>
      <c r="P9715" s="14"/>
      <c r="Q9715" s="14"/>
    </row>
    <row r="9716" spans="10:17" x14ac:dyDescent="0.25">
      <c r="J9716" s="14"/>
      <c r="K9716" s="14"/>
      <c r="L9716" s="14"/>
      <c r="M9716" s="14"/>
      <c r="N9716" s="14"/>
      <c r="O9716" s="14"/>
      <c r="P9716" s="14"/>
      <c r="Q9716" s="14"/>
    </row>
    <row r="9717" spans="10:17" x14ac:dyDescent="0.25">
      <c r="J9717" s="14"/>
      <c r="K9717" s="14"/>
      <c r="L9717" s="14"/>
      <c r="M9717" s="14"/>
      <c r="N9717" s="14"/>
      <c r="O9717" s="14"/>
      <c r="P9717" s="14"/>
      <c r="Q9717" s="14"/>
    </row>
    <row r="9718" spans="10:17" x14ac:dyDescent="0.25">
      <c r="J9718" s="14"/>
      <c r="K9718" s="14"/>
      <c r="L9718" s="14"/>
      <c r="M9718" s="14"/>
      <c r="N9718" s="14"/>
      <c r="O9718" s="14"/>
      <c r="P9718" s="14"/>
      <c r="Q9718" s="14"/>
    </row>
    <row r="9719" spans="10:17" x14ac:dyDescent="0.25">
      <c r="J9719" s="14"/>
      <c r="K9719" s="14"/>
      <c r="L9719" s="14"/>
      <c r="M9719" s="14"/>
      <c r="N9719" s="14"/>
      <c r="O9719" s="14"/>
      <c r="P9719" s="14"/>
      <c r="Q9719" s="14"/>
    </row>
    <row r="9720" spans="10:17" x14ac:dyDescent="0.25">
      <c r="J9720" s="14"/>
      <c r="K9720" s="14"/>
      <c r="L9720" s="14"/>
      <c r="M9720" s="14"/>
      <c r="N9720" s="14"/>
      <c r="O9720" s="14"/>
      <c r="P9720" s="14"/>
      <c r="Q9720" s="14"/>
    </row>
    <row r="9721" spans="10:17" x14ac:dyDescent="0.25">
      <c r="J9721" s="14"/>
      <c r="K9721" s="14"/>
      <c r="L9721" s="14"/>
      <c r="M9721" s="14"/>
      <c r="N9721" s="14"/>
      <c r="O9721" s="14"/>
      <c r="P9721" s="14"/>
      <c r="Q9721" s="14"/>
    </row>
    <row r="9722" spans="10:17" x14ac:dyDescent="0.25">
      <c r="J9722" s="14"/>
      <c r="K9722" s="14"/>
      <c r="L9722" s="14"/>
      <c r="M9722" s="14"/>
      <c r="N9722" s="14"/>
      <c r="O9722" s="14"/>
      <c r="P9722" s="14"/>
      <c r="Q9722" s="14"/>
    </row>
    <row r="9723" spans="10:17" x14ac:dyDescent="0.25">
      <c r="J9723" s="14"/>
      <c r="K9723" s="14"/>
      <c r="L9723" s="14"/>
      <c r="M9723" s="14"/>
      <c r="N9723" s="14"/>
      <c r="O9723" s="14"/>
      <c r="P9723" s="14"/>
      <c r="Q9723" s="14"/>
    </row>
    <row r="9724" spans="10:17" x14ac:dyDescent="0.25">
      <c r="J9724" s="14"/>
      <c r="K9724" s="14"/>
      <c r="L9724" s="14"/>
      <c r="M9724" s="14"/>
      <c r="N9724" s="14"/>
      <c r="O9724" s="14"/>
      <c r="P9724" s="14"/>
      <c r="Q9724" s="14"/>
    </row>
    <row r="9725" spans="10:17" x14ac:dyDescent="0.25">
      <c r="J9725" s="14"/>
      <c r="K9725" s="14"/>
      <c r="L9725" s="14"/>
      <c r="M9725" s="14"/>
      <c r="N9725" s="14"/>
      <c r="O9725" s="14"/>
      <c r="P9725" s="14"/>
      <c r="Q9725" s="14"/>
    </row>
    <row r="9726" spans="10:17" x14ac:dyDescent="0.25">
      <c r="J9726" s="14"/>
      <c r="K9726" s="14"/>
      <c r="L9726" s="14"/>
      <c r="M9726" s="14"/>
      <c r="N9726" s="14"/>
      <c r="O9726" s="14"/>
      <c r="P9726" s="14"/>
      <c r="Q9726" s="14"/>
    </row>
    <row r="9727" spans="10:17" x14ac:dyDescent="0.25">
      <c r="J9727" s="14"/>
      <c r="K9727" s="14"/>
      <c r="L9727" s="14"/>
      <c r="M9727" s="14"/>
      <c r="N9727" s="14"/>
      <c r="O9727" s="14"/>
      <c r="P9727" s="14"/>
      <c r="Q9727" s="14"/>
    </row>
    <row r="9728" spans="10:17" x14ac:dyDescent="0.25">
      <c r="J9728" s="14"/>
      <c r="K9728" s="14"/>
      <c r="L9728" s="14"/>
      <c r="M9728" s="14"/>
      <c r="N9728" s="14"/>
      <c r="O9728" s="14"/>
      <c r="P9728" s="14"/>
      <c r="Q9728" s="14"/>
    </row>
    <row r="9729" spans="10:17" x14ac:dyDescent="0.25">
      <c r="J9729" s="14"/>
      <c r="K9729" s="14"/>
      <c r="L9729" s="14"/>
      <c r="M9729" s="14"/>
      <c r="N9729" s="14"/>
      <c r="O9729" s="14"/>
      <c r="P9729" s="14"/>
      <c r="Q9729" s="14"/>
    </row>
    <row r="9730" spans="10:17" x14ac:dyDescent="0.25">
      <c r="J9730" s="14"/>
      <c r="K9730" s="14"/>
      <c r="L9730" s="14"/>
      <c r="M9730" s="14"/>
      <c r="N9730" s="14"/>
      <c r="O9730" s="14"/>
      <c r="P9730" s="14"/>
      <c r="Q9730" s="14"/>
    </row>
    <row r="9731" spans="10:17" x14ac:dyDescent="0.25">
      <c r="J9731" s="14"/>
      <c r="K9731" s="14"/>
      <c r="L9731" s="14"/>
      <c r="M9731" s="14"/>
      <c r="N9731" s="14"/>
      <c r="O9731" s="14"/>
      <c r="P9731" s="14"/>
      <c r="Q9731" s="14"/>
    </row>
    <row r="9732" spans="10:17" x14ac:dyDescent="0.25">
      <c r="J9732" s="14"/>
      <c r="K9732" s="14"/>
      <c r="L9732" s="14"/>
      <c r="M9732" s="14"/>
      <c r="N9732" s="14"/>
      <c r="O9732" s="14"/>
      <c r="P9732" s="14"/>
      <c r="Q9732" s="14"/>
    </row>
    <row r="9733" spans="10:17" x14ac:dyDescent="0.25">
      <c r="J9733" s="14"/>
      <c r="K9733" s="14"/>
      <c r="L9733" s="14"/>
      <c r="M9733" s="14"/>
      <c r="N9733" s="14"/>
      <c r="O9733" s="14"/>
      <c r="P9733" s="14"/>
      <c r="Q9733" s="14"/>
    </row>
    <row r="9734" spans="10:17" x14ac:dyDescent="0.25">
      <c r="J9734" s="14"/>
      <c r="K9734" s="14"/>
      <c r="L9734" s="14"/>
      <c r="M9734" s="14"/>
      <c r="N9734" s="14"/>
      <c r="O9734" s="14"/>
      <c r="P9734" s="14"/>
      <c r="Q9734" s="14"/>
    </row>
    <row r="9735" spans="10:17" x14ac:dyDescent="0.25">
      <c r="J9735" s="14"/>
      <c r="K9735" s="14"/>
      <c r="L9735" s="14"/>
      <c r="M9735" s="14"/>
      <c r="N9735" s="14"/>
      <c r="O9735" s="14"/>
      <c r="P9735" s="14"/>
      <c r="Q9735" s="14"/>
    </row>
    <row r="9736" spans="10:17" x14ac:dyDescent="0.25">
      <c r="J9736" s="14"/>
      <c r="K9736" s="14"/>
      <c r="L9736" s="14"/>
      <c r="M9736" s="14"/>
      <c r="N9736" s="14"/>
      <c r="O9736" s="14"/>
      <c r="P9736" s="14"/>
      <c r="Q9736" s="14"/>
    </row>
    <row r="9737" spans="10:17" x14ac:dyDescent="0.25">
      <c r="J9737" s="14"/>
      <c r="K9737" s="14"/>
      <c r="L9737" s="14"/>
      <c r="M9737" s="14"/>
      <c r="N9737" s="14"/>
      <c r="O9737" s="14"/>
      <c r="P9737" s="14"/>
      <c r="Q9737" s="14"/>
    </row>
    <row r="9738" spans="10:17" x14ac:dyDescent="0.25">
      <c r="J9738" s="14"/>
      <c r="K9738" s="14"/>
      <c r="L9738" s="14"/>
      <c r="M9738" s="14"/>
      <c r="N9738" s="14"/>
      <c r="O9738" s="14"/>
      <c r="P9738" s="14"/>
      <c r="Q9738" s="14"/>
    </row>
    <row r="9739" spans="10:17" x14ac:dyDescent="0.25">
      <c r="J9739" s="14"/>
      <c r="K9739" s="14"/>
      <c r="L9739" s="14"/>
      <c r="M9739" s="14"/>
      <c r="N9739" s="14"/>
      <c r="O9739" s="14"/>
      <c r="P9739" s="14"/>
      <c r="Q9739" s="14"/>
    </row>
    <row r="9740" spans="10:17" x14ac:dyDescent="0.25">
      <c r="J9740" s="14"/>
      <c r="K9740" s="14"/>
      <c r="L9740" s="14"/>
      <c r="M9740" s="14"/>
      <c r="N9740" s="14"/>
      <c r="O9740" s="14"/>
      <c r="P9740" s="14"/>
      <c r="Q9740" s="14"/>
    </row>
    <row r="9741" spans="10:17" x14ac:dyDescent="0.25">
      <c r="J9741" s="14"/>
      <c r="K9741" s="14"/>
      <c r="L9741" s="14"/>
      <c r="M9741" s="14"/>
      <c r="N9741" s="14"/>
      <c r="O9741" s="14"/>
      <c r="P9741" s="14"/>
      <c r="Q9741" s="14"/>
    </row>
    <row r="9742" spans="10:17" x14ac:dyDescent="0.25">
      <c r="J9742" s="14"/>
      <c r="K9742" s="14"/>
      <c r="L9742" s="14"/>
      <c r="M9742" s="14"/>
      <c r="N9742" s="14"/>
      <c r="O9742" s="14"/>
      <c r="P9742" s="14"/>
      <c r="Q9742" s="14"/>
    </row>
    <row r="9743" spans="10:17" x14ac:dyDescent="0.25">
      <c r="J9743" s="14"/>
      <c r="K9743" s="14"/>
      <c r="L9743" s="14"/>
      <c r="M9743" s="14"/>
      <c r="N9743" s="14"/>
      <c r="O9743" s="14"/>
      <c r="P9743" s="14"/>
      <c r="Q9743" s="14"/>
    </row>
    <row r="9744" spans="10:17" x14ac:dyDescent="0.25">
      <c r="J9744" s="14"/>
      <c r="K9744" s="14"/>
      <c r="L9744" s="14"/>
      <c r="M9744" s="14"/>
      <c r="N9744" s="14"/>
      <c r="O9744" s="14"/>
      <c r="P9744" s="14"/>
      <c r="Q9744" s="14"/>
    </row>
    <row r="9745" spans="10:17" x14ac:dyDescent="0.25">
      <c r="J9745" s="14"/>
      <c r="K9745" s="14"/>
      <c r="L9745" s="14"/>
      <c r="M9745" s="14"/>
      <c r="N9745" s="14"/>
      <c r="O9745" s="14"/>
      <c r="P9745" s="14"/>
      <c r="Q9745" s="14"/>
    </row>
    <row r="9746" spans="10:17" x14ac:dyDescent="0.25">
      <c r="J9746" s="14"/>
      <c r="K9746" s="14"/>
      <c r="L9746" s="14"/>
      <c r="M9746" s="14"/>
      <c r="N9746" s="14"/>
      <c r="O9746" s="14"/>
      <c r="P9746" s="14"/>
      <c r="Q9746" s="14"/>
    </row>
    <row r="9747" spans="10:17" x14ac:dyDescent="0.25">
      <c r="J9747" s="14"/>
      <c r="K9747" s="14"/>
      <c r="L9747" s="14"/>
      <c r="M9747" s="14"/>
      <c r="N9747" s="14"/>
      <c r="O9747" s="14"/>
      <c r="P9747" s="14"/>
      <c r="Q9747" s="14"/>
    </row>
    <row r="9748" spans="10:17" x14ac:dyDescent="0.25">
      <c r="J9748" s="14"/>
      <c r="K9748" s="14"/>
      <c r="L9748" s="14"/>
      <c r="M9748" s="14"/>
      <c r="N9748" s="14"/>
      <c r="O9748" s="14"/>
      <c r="P9748" s="14"/>
      <c r="Q9748" s="14"/>
    </row>
    <row r="9749" spans="10:17" x14ac:dyDescent="0.25">
      <c r="J9749" s="14"/>
      <c r="K9749" s="14"/>
      <c r="L9749" s="14"/>
      <c r="M9749" s="14"/>
      <c r="N9749" s="14"/>
      <c r="O9749" s="14"/>
      <c r="P9749" s="14"/>
      <c r="Q9749" s="14"/>
    </row>
    <row r="9750" spans="10:17" x14ac:dyDescent="0.25">
      <c r="J9750" s="14"/>
      <c r="K9750" s="14"/>
      <c r="L9750" s="14"/>
      <c r="M9750" s="14"/>
      <c r="N9750" s="14"/>
      <c r="O9750" s="14"/>
      <c r="P9750" s="14"/>
      <c r="Q9750" s="14"/>
    </row>
    <row r="9751" spans="10:17" x14ac:dyDescent="0.25">
      <c r="J9751" s="14"/>
      <c r="K9751" s="14"/>
      <c r="L9751" s="14"/>
      <c r="M9751" s="14"/>
      <c r="N9751" s="14"/>
      <c r="O9751" s="14"/>
      <c r="P9751" s="14"/>
      <c r="Q9751" s="14"/>
    </row>
    <row r="9752" spans="10:17" x14ac:dyDescent="0.25">
      <c r="J9752" s="14"/>
      <c r="K9752" s="14"/>
      <c r="L9752" s="14"/>
      <c r="M9752" s="14"/>
      <c r="N9752" s="14"/>
      <c r="O9752" s="14"/>
      <c r="P9752" s="14"/>
      <c r="Q9752" s="14"/>
    </row>
    <row r="9753" spans="10:17" x14ac:dyDescent="0.25">
      <c r="J9753" s="14"/>
      <c r="K9753" s="14"/>
      <c r="L9753" s="14"/>
      <c r="M9753" s="14"/>
      <c r="N9753" s="14"/>
      <c r="O9753" s="14"/>
      <c r="P9753" s="14"/>
      <c r="Q9753" s="14"/>
    </row>
    <row r="9754" spans="10:17" x14ac:dyDescent="0.25">
      <c r="J9754" s="14"/>
      <c r="K9754" s="14"/>
      <c r="L9754" s="14"/>
      <c r="M9754" s="14"/>
      <c r="N9754" s="14"/>
      <c r="O9754" s="14"/>
      <c r="P9754" s="14"/>
      <c r="Q9754" s="14"/>
    </row>
    <row r="9755" spans="10:17" x14ac:dyDescent="0.25">
      <c r="J9755" s="14"/>
      <c r="K9755" s="14"/>
      <c r="L9755" s="14"/>
      <c r="M9755" s="14"/>
      <c r="N9755" s="14"/>
      <c r="O9755" s="14"/>
      <c r="P9755" s="14"/>
      <c r="Q9755" s="14"/>
    </row>
    <row r="9756" spans="10:17" x14ac:dyDescent="0.25">
      <c r="J9756" s="14"/>
      <c r="K9756" s="14"/>
      <c r="L9756" s="14"/>
      <c r="M9756" s="14"/>
      <c r="N9756" s="14"/>
      <c r="O9756" s="14"/>
      <c r="P9756" s="14"/>
      <c r="Q9756" s="14"/>
    </row>
    <row r="9757" spans="10:17" x14ac:dyDescent="0.25">
      <c r="J9757" s="14"/>
      <c r="K9757" s="14"/>
      <c r="L9757" s="14"/>
      <c r="M9757" s="14"/>
      <c r="N9757" s="14"/>
      <c r="O9757" s="14"/>
      <c r="P9757" s="14"/>
      <c r="Q9757" s="14"/>
    </row>
    <row r="9758" spans="10:17" x14ac:dyDescent="0.25">
      <c r="J9758" s="14"/>
      <c r="K9758" s="14"/>
      <c r="L9758" s="14"/>
      <c r="M9758" s="14"/>
      <c r="N9758" s="14"/>
      <c r="O9758" s="14"/>
      <c r="P9758" s="14"/>
      <c r="Q9758" s="14"/>
    </row>
    <row r="9759" spans="10:17" x14ac:dyDescent="0.25">
      <c r="J9759" s="14"/>
      <c r="K9759" s="14"/>
      <c r="L9759" s="14"/>
      <c r="M9759" s="14"/>
      <c r="N9759" s="14"/>
      <c r="O9759" s="14"/>
      <c r="P9759" s="14"/>
      <c r="Q9759" s="14"/>
    </row>
    <row r="9760" spans="10:17" x14ac:dyDescent="0.25">
      <c r="J9760" s="14"/>
      <c r="K9760" s="14"/>
      <c r="L9760" s="14"/>
      <c r="M9760" s="14"/>
      <c r="N9760" s="14"/>
      <c r="O9760" s="14"/>
      <c r="P9760" s="14"/>
      <c r="Q9760" s="14"/>
    </row>
    <row r="9761" spans="10:17" x14ac:dyDescent="0.25">
      <c r="J9761" s="14"/>
      <c r="K9761" s="14"/>
      <c r="L9761" s="14"/>
      <c r="M9761" s="14"/>
      <c r="N9761" s="14"/>
      <c r="O9761" s="14"/>
      <c r="P9761" s="14"/>
      <c r="Q9761" s="14"/>
    </row>
    <row r="9762" spans="10:17" x14ac:dyDescent="0.25">
      <c r="J9762" s="14"/>
      <c r="K9762" s="14"/>
      <c r="L9762" s="14"/>
      <c r="M9762" s="14"/>
      <c r="N9762" s="14"/>
      <c r="O9762" s="14"/>
      <c r="P9762" s="14"/>
      <c r="Q9762" s="14"/>
    </row>
    <row r="9763" spans="10:17" x14ac:dyDescent="0.25">
      <c r="J9763" s="14"/>
      <c r="K9763" s="14"/>
      <c r="L9763" s="14"/>
      <c r="M9763" s="14"/>
      <c r="N9763" s="14"/>
      <c r="O9763" s="14"/>
      <c r="P9763" s="14"/>
      <c r="Q9763" s="14"/>
    </row>
    <row r="9764" spans="10:17" x14ac:dyDescent="0.25">
      <c r="J9764" s="14"/>
      <c r="K9764" s="14"/>
      <c r="L9764" s="14"/>
      <c r="M9764" s="14"/>
      <c r="N9764" s="14"/>
      <c r="O9764" s="14"/>
      <c r="P9764" s="14"/>
      <c r="Q9764" s="14"/>
    </row>
    <row r="9765" spans="10:17" x14ac:dyDescent="0.25">
      <c r="J9765" s="14"/>
      <c r="K9765" s="14"/>
      <c r="L9765" s="14"/>
      <c r="M9765" s="14"/>
      <c r="N9765" s="14"/>
      <c r="O9765" s="14"/>
      <c r="P9765" s="14"/>
      <c r="Q9765" s="14"/>
    </row>
    <row r="9766" spans="10:17" x14ac:dyDescent="0.25">
      <c r="J9766" s="14"/>
      <c r="K9766" s="14"/>
      <c r="L9766" s="14"/>
      <c r="M9766" s="14"/>
      <c r="N9766" s="14"/>
      <c r="O9766" s="14"/>
      <c r="P9766" s="14"/>
      <c r="Q9766" s="14"/>
    </row>
    <row r="9767" spans="10:17" x14ac:dyDescent="0.25">
      <c r="J9767" s="14"/>
      <c r="K9767" s="14"/>
      <c r="L9767" s="14"/>
      <c r="M9767" s="14"/>
      <c r="N9767" s="14"/>
      <c r="O9767" s="14"/>
      <c r="P9767" s="14"/>
      <c r="Q9767" s="14"/>
    </row>
    <row r="9768" spans="10:17" x14ac:dyDescent="0.25">
      <c r="J9768" s="14"/>
      <c r="K9768" s="14"/>
      <c r="L9768" s="14"/>
      <c r="M9768" s="14"/>
      <c r="N9768" s="14"/>
      <c r="O9768" s="14"/>
      <c r="P9768" s="14"/>
      <c r="Q9768" s="14"/>
    </row>
    <row r="9769" spans="10:17" x14ac:dyDescent="0.25">
      <c r="J9769" s="14"/>
      <c r="K9769" s="14"/>
      <c r="L9769" s="14"/>
      <c r="M9769" s="14"/>
      <c r="N9769" s="14"/>
      <c r="O9769" s="14"/>
      <c r="P9769" s="14"/>
      <c r="Q9769" s="14"/>
    </row>
    <row r="9770" spans="10:17" x14ac:dyDescent="0.25">
      <c r="J9770" s="14"/>
      <c r="K9770" s="14"/>
      <c r="L9770" s="14"/>
      <c r="M9770" s="14"/>
      <c r="N9770" s="14"/>
      <c r="O9770" s="14"/>
      <c r="P9770" s="14"/>
      <c r="Q9770" s="14"/>
    </row>
    <row r="9771" spans="10:17" x14ac:dyDescent="0.25">
      <c r="J9771" s="14"/>
      <c r="K9771" s="14"/>
      <c r="L9771" s="14"/>
      <c r="M9771" s="14"/>
      <c r="N9771" s="14"/>
      <c r="O9771" s="14"/>
      <c r="P9771" s="14"/>
      <c r="Q9771" s="14"/>
    </row>
    <row r="9772" spans="10:17" x14ac:dyDescent="0.25">
      <c r="J9772" s="14"/>
      <c r="K9772" s="14"/>
      <c r="L9772" s="14"/>
      <c r="M9772" s="14"/>
      <c r="N9772" s="14"/>
      <c r="O9772" s="14"/>
      <c r="P9772" s="14"/>
      <c r="Q9772" s="14"/>
    </row>
    <row r="9773" spans="10:17" x14ac:dyDescent="0.25">
      <c r="J9773" s="14"/>
      <c r="K9773" s="14"/>
      <c r="L9773" s="14"/>
      <c r="M9773" s="14"/>
      <c r="N9773" s="14"/>
      <c r="O9773" s="14"/>
      <c r="P9773" s="14"/>
      <c r="Q9773" s="14"/>
    </row>
    <row r="9774" spans="10:17" x14ac:dyDescent="0.25">
      <c r="J9774" s="14"/>
      <c r="K9774" s="14"/>
      <c r="L9774" s="14"/>
      <c r="M9774" s="14"/>
      <c r="N9774" s="14"/>
      <c r="O9774" s="14"/>
      <c r="P9774" s="14"/>
      <c r="Q9774" s="14"/>
    </row>
    <row r="9775" spans="10:17" x14ac:dyDescent="0.25">
      <c r="J9775" s="14"/>
      <c r="K9775" s="14"/>
      <c r="L9775" s="14"/>
      <c r="M9775" s="14"/>
      <c r="N9775" s="14"/>
      <c r="O9775" s="14"/>
      <c r="P9775" s="14"/>
      <c r="Q9775" s="14"/>
    </row>
    <row r="9776" spans="10:17" x14ac:dyDescent="0.25">
      <c r="J9776" s="14"/>
      <c r="K9776" s="14"/>
      <c r="L9776" s="14"/>
      <c r="M9776" s="14"/>
      <c r="N9776" s="14"/>
      <c r="O9776" s="14"/>
      <c r="P9776" s="14"/>
      <c r="Q9776" s="14"/>
    </row>
    <row r="9777" spans="10:17" x14ac:dyDescent="0.25">
      <c r="J9777" s="14"/>
      <c r="K9777" s="14"/>
      <c r="L9777" s="14"/>
      <c r="M9777" s="14"/>
      <c r="N9777" s="14"/>
      <c r="O9777" s="14"/>
      <c r="P9777" s="14"/>
      <c r="Q9777" s="14"/>
    </row>
    <row r="9778" spans="10:17" x14ac:dyDescent="0.25">
      <c r="J9778" s="14"/>
      <c r="K9778" s="14"/>
      <c r="L9778" s="14"/>
      <c r="M9778" s="14"/>
      <c r="N9778" s="14"/>
      <c r="O9778" s="14"/>
      <c r="P9778" s="14"/>
      <c r="Q9778" s="14"/>
    </row>
    <row r="9779" spans="10:17" x14ac:dyDescent="0.25">
      <c r="J9779" s="14"/>
      <c r="K9779" s="14"/>
      <c r="L9779" s="14"/>
      <c r="M9779" s="14"/>
      <c r="N9779" s="14"/>
      <c r="O9779" s="14"/>
      <c r="P9779" s="14"/>
      <c r="Q9779" s="14"/>
    </row>
    <row r="9780" spans="10:17" x14ac:dyDescent="0.25">
      <c r="J9780" s="14"/>
      <c r="K9780" s="14"/>
      <c r="L9780" s="14"/>
      <c r="M9780" s="14"/>
      <c r="N9780" s="14"/>
      <c r="O9780" s="14"/>
      <c r="P9780" s="14"/>
      <c r="Q9780" s="14"/>
    </row>
    <row r="9781" spans="10:17" x14ac:dyDescent="0.25">
      <c r="J9781" s="14"/>
      <c r="K9781" s="14"/>
      <c r="L9781" s="14"/>
      <c r="M9781" s="14"/>
      <c r="N9781" s="14"/>
      <c r="O9781" s="14"/>
      <c r="P9781" s="14"/>
      <c r="Q9781" s="14"/>
    </row>
    <row r="9782" spans="10:17" x14ac:dyDescent="0.25">
      <c r="J9782" s="14"/>
      <c r="K9782" s="14"/>
      <c r="L9782" s="14"/>
      <c r="M9782" s="14"/>
      <c r="N9782" s="14"/>
      <c r="O9782" s="14"/>
      <c r="P9782" s="14"/>
      <c r="Q9782" s="14"/>
    </row>
    <row r="9783" spans="10:17" x14ac:dyDescent="0.25">
      <c r="J9783" s="14"/>
      <c r="K9783" s="14"/>
      <c r="L9783" s="14"/>
      <c r="M9783" s="14"/>
      <c r="N9783" s="14"/>
      <c r="O9783" s="14"/>
      <c r="P9783" s="14"/>
      <c r="Q9783" s="14"/>
    </row>
    <row r="9784" spans="10:17" x14ac:dyDescent="0.25">
      <c r="J9784" s="14"/>
      <c r="K9784" s="14"/>
      <c r="L9784" s="14"/>
      <c r="M9784" s="14"/>
      <c r="N9784" s="14"/>
      <c r="O9784" s="14"/>
      <c r="P9784" s="14"/>
      <c r="Q9784" s="14"/>
    </row>
    <row r="9785" spans="10:17" x14ac:dyDescent="0.25">
      <c r="J9785" s="14"/>
      <c r="K9785" s="14"/>
      <c r="L9785" s="14"/>
      <c r="M9785" s="14"/>
      <c r="N9785" s="14"/>
      <c r="O9785" s="14"/>
      <c r="P9785" s="14"/>
      <c r="Q9785" s="14"/>
    </row>
    <row r="9786" spans="10:17" x14ac:dyDescent="0.25">
      <c r="J9786" s="14"/>
      <c r="K9786" s="14"/>
      <c r="L9786" s="14"/>
      <c r="M9786" s="14"/>
      <c r="N9786" s="14"/>
      <c r="O9786" s="14"/>
      <c r="P9786" s="14"/>
      <c r="Q9786" s="14"/>
    </row>
    <row r="9787" spans="10:17" x14ac:dyDescent="0.25">
      <c r="J9787" s="14"/>
      <c r="K9787" s="14"/>
      <c r="L9787" s="14"/>
      <c r="M9787" s="14"/>
      <c r="N9787" s="14"/>
      <c r="O9787" s="14"/>
      <c r="P9787" s="14"/>
      <c r="Q9787" s="14"/>
    </row>
    <row r="9788" spans="10:17" x14ac:dyDescent="0.25">
      <c r="J9788" s="14"/>
      <c r="K9788" s="14"/>
      <c r="L9788" s="14"/>
      <c r="M9788" s="14"/>
      <c r="N9788" s="14"/>
      <c r="O9788" s="14"/>
      <c r="P9788" s="14"/>
      <c r="Q9788" s="14"/>
    </row>
    <row r="9789" spans="10:17" x14ac:dyDescent="0.25">
      <c r="J9789" s="14"/>
      <c r="K9789" s="14"/>
      <c r="L9789" s="14"/>
      <c r="M9789" s="14"/>
      <c r="N9789" s="14"/>
      <c r="O9789" s="14"/>
      <c r="P9789" s="14"/>
      <c r="Q9789" s="14"/>
    </row>
    <row r="9790" spans="10:17" x14ac:dyDescent="0.25">
      <c r="J9790" s="14"/>
      <c r="K9790" s="14"/>
      <c r="L9790" s="14"/>
      <c r="M9790" s="14"/>
      <c r="N9790" s="14"/>
      <c r="O9790" s="14"/>
      <c r="P9790" s="14"/>
      <c r="Q9790" s="14"/>
    </row>
    <row r="9791" spans="10:17" x14ac:dyDescent="0.25">
      <c r="J9791" s="14"/>
      <c r="K9791" s="14"/>
      <c r="L9791" s="14"/>
      <c r="M9791" s="14"/>
      <c r="N9791" s="14"/>
      <c r="O9791" s="14"/>
      <c r="P9791" s="14"/>
      <c r="Q9791" s="14"/>
    </row>
    <row r="9792" spans="10:17" x14ac:dyDescent="0.25">
      <c r="J9792" s="14"/>
      <c r="K9792" s="14"/>
      <c r="L9792" s="14"/>
      <c r="M9792" s="14"/>
      <c r="N9792" s="14"/>
      <c r="O9792" s="14"/>
      <c r="P9792" s="14"/>
      <c r="Q9792" s="14"/>
    </row>
    <row r="9793" spans="10:17" x14ac:dyDescent="0.25">
      <c r="J9793" s="14"/>
      <c r="K9793" s="14"/>
      <c r="L9793" s="14"/>
      <c r="M9793" s="14"/>
      <c r="N9793" s="14"/>
      <c r="O9793" s="14"/>
      <c r="P9793" s="14"/>
      <c r="Q9793" s="14"/>
    </row>
    <row r="9794" spans="10:17" x14ac:dyDescent="0.25">
      <c r="J9794" s="14"/>
      <c r="K9794" s="14"/>
      <c r="L9794" s="14"/>
      <c r="M9794" s="14"/>
      <c r="N9794" s="14"/>
      <c r="O9794" s="14"/>
      <c r="P9794" s="14"/>
      <c r="Q9794" s="14"/>
    </row>
    <row r="9795" spans="10:17" x14ac:dyDescent="0.25">
      <c r="J9795" s="14"/>
      <c r="K9795" s="14"/>
      <c r="L9795" s="14"/>
      <c r="M9795" s="14"/>
      <c r="N9795" s="14"/>
      <c r="O9795" s="14"/>
      <c r="P9795" s="14"/>
      <c r="Q9795" s="14"/>
    </row>
    <row r="9796" spans="10:17" x14ac:dyDescent="0.25">
      <c r="J9796" s="14"/>
      <c r="K9796" s="14"/>
      <c r="L9796" s="14"/>
      <c r="M9796" s="14"/>
      <c r="N9796" s="14"/>
      <c r="O9796" s="14"/>
      <c r="P9796" s="14"/>
      <c r="Q9796" s="14"/>
    </row>
    <row r="9797" spans="10:17" x14ac:dyDescent="0.25">
      <c r="J9797" s="14"/>
      <c r="K9797" s="14"/>
      <c r="L9797" s="14"/>
      <c r="M9797" s="14"/>
      <c r="N9797" s="14"/>
      <c r="O9797" s="14"/>
      <c r="P9797" s="14"/>
      <c r="Q9797" s="14"/>
    </row>
    <row r="9798" spans="10:17" x14ac:dyDescent="0.25">
      <c r="J9798" s="14"/>
      <c r="K9798" s="14"/>
      <c r="L9798" s="14"/>
      <c r="M9798" s="14"/>
      <c r="N9798" s="14"/>
      <c r="O9798" s="14"/>
      <c r="P9798" s="14"/>
      <c r="Q9798" s="14"/>
    </row>
    <row r="9799" spans="10:17" x14ac:dyDescent="0.25">
      <c r="J9799" s="14"/>
      <c r="K9799" s="14"/>
      <c r="L9799" s="14"/>
      <c r="M9799" s="14"/>
      <c r="N9799" s="14"/>
      <c r="O9799" s="14"/>
      <c r="P9799" s="14"/>
      <c r="Q9799" s="14"/>
    </row>
    <row r="9800" spans="10:17" x14ac:dyDescent="0.25">
      <c r="J9800" s="14"/>
      <c r="K9800" s="14"/>
      <c r="L9800" s="14"/>
      <c r="M9800" s="14"/>
      <c r="N9800" s="14"/>
      <c r="O9800" s="14"/>
      <c r="P9800" s="14"/>
      <c r="Q9800" s="14"/>
    </row>
    <row r="9801" spans="10:17" x14ac:dyDescent="0.25">
      <c r="J9801" s="14"/>
      <c r="K9801" s="14"/>
      <c r="L9801" s="14"/>
      <c r="M9801" s="14"/>
      <c r="N9801" s="14"/>
      <c r="O9801" s="14"/>
      <c r="P9801" s="14"/>
      <c r="Q9801" s="14"/>
    </row>
    <row r="9802" spans="10:17" x14ac:dyDescent="0.25">
      <c r="J9802" s="14"/>
      <c r="K9802" s="14"/>
      <c r="L9802" s="14"/>
      <c r="M9802" s="14"/>
      <c r="N9802" s="14"/>
      <c r="O9802" s="14"/>
      <c r="P9802" s="14"/>
      <c r="Q9802" s="14"/>
    </row>
    <row r="9803" spans="10:17" x14ac:dyDescent="0.25">
      <c r="J9803" s="14"/>
      <c r="K9803" s="14"/>
      <c r="L9803" s="14"/>
      <c r="M9803" s="14"/>
      <c r="N9803" s="14"/>
      <c r="O9803" s="14"/>
      <c r="P9803" s="14"/>
      <c r="Q9803" s="14"/>
    </row>
    <row r="9804" spans="10:17" x14ac:dyDescent="0.25">
      <c r="J9804" s="14"/>
      <c r="K9804" s="14"/>
      <c r="L9804" s="14"/>
      <c r="M9804" s="14"/>
      <c r="N9804" s="14"/>
      <c r="O9804" s="14"/>
      <c r="P9804" s="14"/>
      <c r="Q9804" s="14"/>
    </row>
    <row r="9805" spans="10:17" x14ac:dyDescent="0.25">
      <c r="J9805" s="14"/>
      <c r="K9805" s="14"/>
      <c r="L9805" s="14"/>
      <c r="M9805" s="14"/>
      <c r="N9805" s="14"/>
      <c r="O9805" s="14"/>
      <c r="P9805" s="14"/>
      <c r="Q9805" s="14"/>
    </row>
    <row r="9806" spans="10:17" x14ac:dyDescent="0.25">
      <c r="J9806" s="14"/>
      <c r="K9806" s="14"/>
      <c r="L9806" s="14"/>
      <c r="M9806" s="14"/>
      <c r="N9806" s="14"/>
      <c r="O9806" s="14"/>
      <c r="P9806" s="14"/>
      <c r="Q9806" s="14"/>
    </row>
    <row r="9807" spans="10:17" x14ac:dyDescent="0.25">
      <c r="J9807" s="14"/>
      <c r="K9807" s="14"/>
      <c r="L9807" s="14"/>
      <c r="M9807" s="14"/>
      <c r="N9807" s="14"/>
      <c r="O9807" s="14"/>
      <c r="P9807" s="14"/>
      <c r="Q9807" s="14"/>
    </row>
    <row r="9808" spans="10:17" x14ac:dyDescent="0.25">
      <c r="J9808" s="14"/>
      <c r="K9808" s="14"/>
      <c r="L9808" s="14"/>
      <c r="M9808" s="14"/>
      <c r="N9808" s="14"/>
      <c r="O9808" s="14"/>
      <c r="P9808" s="14"/>
      <c r="Q9808" s="14"/>
    </row>
    <row r="9809" spans="10:17" x14ac:dyDescent="0.25">
      <c r="J9809" s="14"/>
      <c r="K9809" s="14"/>
      <c r="L9809" s="14"/>
      <c r="M9809" s="14"/>
      <c r="N9809" s="14"/>
      <c r="O9809" s="14"/>
      <c r="P9809" s="14"/>
      <c r="Q9809" s="14"/>
    </row>
    <row r="9810" spans="10:17" x14ac:dyDescent="0.25">
      <c r="J9810" s="14"/>
      <c r="K9810" s="14"/>
      <c r="L9810" s="14"/>
      <c r="M9810" s="14"/>
      <c r="N9810" s="14"/>
      <c r="O9810" s="14"/>
      <c r="P9810" s="14"/>
      <c r="Q9810" s="14"/>
    </row>
    <row r="9811" spans="10:17" x14ac:dyDescent="0.25">
      <c r="J9811" s="14"/>
      <c r="K9811" s="14"/>
      <c r="L9811" s="14"/>
      <c r="M9811" s="14"/>
      <c r="N9811" s="14"/>
      <c r="O9811" s="14"/>
      <c r="P9811" s="14"/>
      <c r="Q9811" s="14"/>
    </row>
    <row r="9812" spans="10:17" x14ac:dyDescent="0.25">
      <c r="J9812" s="14"/>
      <c r="K9812" s="14"/>
      <c r="L9812" s="14"/>
      <c r="M9812" s="14"/>
      <c r="N9812" s="14"/>
      <c r="O9812" s="14"/>
      <c r="P9812" s="14"/>
      <c r="Q9812" s="14"/>
    </row>
    <row r="9813" spans="10:17" x14ac:dyDescent="0.25">
      <c r="J9813" s="14"/>
      <c r="K9813" s="14"/>
      <c r="L9813" s="14"/>
      <c r="M9813" s="14"/>
      <c r="N9813" s="14"/>
      <c r="O9813" s="14"/>
      <c r="P9813" s="14"/>
      <c r="Q9813" s="14"/>
    </row>
    <row r="9814" spans="10:17" x14ac:dyDescent="0.25">
      <c r="J9814" s="14"/>
      <c r="K9814" s="14"/>
      <c r="L9814" s="14"/>
      <c r="M9814" s="14"/>
      <c r="N9814" s="14"/>
      <c r="O9814" s="14"/>
      <c r="P9814" s="14"/>
      <c r="Q9814" s="14"/>
    </row>
    <row r="9815" spans="10:17" x14ac:dyDescent="0.25">
      <c r="J9815" s="14"/>
      <c r="K9815" s="14"/>
      <c r="L9815" s="14"/>
      <c r="M9815" s="14"/>
      <c r="N9815" s="14"/>
      <c r="O9815" s="14"/>
      <c r="P9815" s="14"/>
      <c r="Q9815" s="14"/>
    </row>
    <row r="9816" spans="10:17" x14ac:dyDescent="0.25">
      <c r="J9816" s="14"/>
      <c r="K9816" s="14"/>
      <c r="L9816" s="14"/>
      <c r="M9816" s="14"/>
      <c r="N9816" s="14"/>
      <c r="O9816" s="14"/>
      <c r="P9816" s="14"/>
      <c r="Q9816" s="14"/>
    </row>
    <row r="9817" spans="10:17" x14ac:dyDescent="0.25">
      <c r="J9817" s="14"/>
      <c r="K9817" s="14"/>
      <c r="L9817" s="14"/>
      <c r="M9817" s="14"/>
      <c r="N9817" s="14"/>
      <c r="O9817" s="14"/>
      <c r="P9817" s="14"/>
      <c r="Q9817" s="14"/>
    </row>
    <row r="9818" spans="10:17" x14ac:dyDescent="0.25">
      <c r="J9818" s="14"/>
      <c r="K9818" s="14"/>
      <c r="L9818" s="14"/>
      <c r="M9818" s="14"/>
      <c r="N9818" s="14"/>
      <c r="O9818" s="14"/>
      <c r="P9818" s="14"/>
      <c r="Q9818" s="14"/>
    </row>
    <row r="9819" spans="10:17" x14ac:dyDescent="0.25">
      <c r="J9819" s="14"/>
      <c r="K9819" s="14"/>
      <c r="L9819" s="14"/>
      <c r="M9819" s="14"/>
      <c r="N9819" s="14"/>
      <c r="O9819" s="14"/>
      <c r="P9819" s="14"/>
      <c r="Q9819" s="14"/>
    </row>
    <row r="9820" spans="10:17" x14ac:dyDescent="0.25">
      <c r="J9820" s="14"/>
      <c r="K9820" s="14"/>
      <c r="L9820" s="14"/>
      <c r="M9820" s="14"/>
      <c r="N9820" s="14"/>
      <c r="O9820" s="14"/>
      <c r="P9820" s="14"/>
      <c r="Q9820" s="14"/>
    </row>
    <row r="9821" spans="10:17" x14ac:dyDescent="0.25">
      <c r="J9821" s="14"/>
      <c r="K9821" s="14"/>
      <c r="L9821" s="14"/>
      <c r="M9821" s="14"/>
      <c r="N9821" s="14"/>
      <c r="O9821" s="14"/>
      <c r="P9821" s="14"/>
      <c r="Q9821" s="14"/>
    </row>
    <row r="9822" spans="10:17" x14ac:dyDescent="0.25">
      <c r="J9822" s="14"/>
      <c r="K9822" s="14"/>
      <c r="L9822" s="14"/>
      <c r="M9822" s="14"/>
      <c r="N9822" s="14"/>
      <c r="O9822" s="14"/>
      <c r="P9822" s="14"/>
      <c r="Q9822" s="14"/>
    </row>
    <row r="9823" spans="10:17" x14ac:dyDescent="0.25">
      <c r="J9823" s="14"/>
      <c r="K9823" s="14"/>
      <c r="L9823" s="14"/>
      <c r="M9823" s="14"/>
      <c r="N9823" s="14"/>
      <c r="O9823" s="14"/>
      <c r="P9823" s="14"/>
      <c r="Q9823" s="14"/>
    </row>
    <row r="9824" spans="10:17" x14ac:dyDescent="0.25">
      <c r="J9824" s="14"/>
      <c r="K9824" s="14"/>
      <c r="L9824" s="14"/>
      <c r="M9824" s="14"/>
      <c r="N9824" s="14"/>
      <c r="O9824" s="14"/>
      <c r="P9824" s="14"/>
      <c r="Q9824" s="14"/>
    </row>
    <row r="9825" spans="10:17" x14ac:dyDescent="0.25">
      <c r="J9825" s="14"/>
      <c r="K9825" s="14"/>
      <c r="L9825" s="14"/>
      <c r="M9825" s="14"/>
      <c r="N9825" s="14"/>
      <c r="O9825" s="14"/>
      <c r="P9825" s="14"/>
      <c r="Q9825" s="14"/>
    </row>
    <row r="9826" spans="10:17" x14ac:dyDescent="0.25">
      <c r="J9826" s="14"/>
      <c r="K9826" s="14"/>
      <c r="L9826" s="14"/>
      <c r="M9826" s="14"/>
      <c r="N9826" s="14"/>
      <c r="O9826" s="14"/>
      <c r="P9826" s="14"/>
      <c r="Q9826" s="14"/>
    </row>
    <row r="9827" spans="10:17" x14ac:dyDescent="0.25">
      <c r="J9827" s="14"/>
      <c r="K9827" s="14"/>
      <c r="L9827" s="14"/>
      <c r="M9827" s="14"/>
      <c r="N9827" s="14"/>
      <c r="O9827" s="14"/>
      <c r="P9827" s="14"/>
      <c r="Q9827" s="14"/>
    </row>
    <row r="9828" spans="10:17" x14ac:dyDescent="0.25">
      <c r="J9828" s="14"/>
      <c r="K9828" s="14"/>
      <c r="L9828" s="14"/>
      <c r="M9828" s="14"/>
      <c r="N9828" s="14"/>
      <c r="O9828" s="14"/>
      <c r="P9828" s="14"/>
      <c r="Q9828" s="14"/>
    </row>
    <row r="9829" spans="10:17" x14ac:dyDescent="0.25">
      <c r="J9829" s="14"/>
      <c r="K9829" s="14"/>
      <c r="L9829" s="14"/>
      <c r="M9829" s="14"/>
      <c r="N9829" s="14"/>
      <c r="O9829" s="14"/>
      <c r="P9829" s="14"/>
      <c r="Q9829" s="14"/>
    </row>
    <row r="9830" spans="10:17" x14ac:dyDescent="0.25">
      <c r="J9830" s="14"/>
      <c r="K9830" s="14"/>
      <c r="L9830" s="14"/>
      <c r="M9830" s="14"/>
      <c r="N9830" s="14"/>
      <c r="O9830" s="14"/>
      <c r="P9830" s="14"/>
      <c r="Q9830" s="14"/>
    </row>
    <row r="9831" spans="10:17" x14ac:dyDescent="0.25">
      <c r="J9831" s="14"/>
      <c r="K9831" s="14"/>
      <c r="L9831" s="14"/>
      <c r="M9831" s="14"/>
      <c r="N9831" s="14"/>
      <c r="O9831" s="14"/>
      <c r="P9831" s="14"/>
      <c r="Q9831" s="14"/>
    </row>
    <row r="9832" spans="10:17" x14ac:dyDescent="0.25">
      <c r="J9832" s="14"/>
      <c r="K9832" s="14"/>
      <c r="L9832" s="14"/>
      <c r="M9832" s="14"/>
      <c r="N9832" s="14"/>
      <c r="O9832" s="14"/>
      <c r="P9832" s="14"/>
      <c r="Q9832" s="14"/>
    </row>
    <row r="9833" spans="10:17" x14ac:dyDescent="0.25">
      <c r="J9833" s="14"/>
      <c r="K9833" s="14"/>
      <c r="L9833" s="14"/>
      <c r="M9833" s="14"/>
      <c r="N9833" s="14"/>
      <c r="O9833" s="14"/>
      <c r="P9833" s="14"/>
      <c r="Q9833" s="14"/>
    </row>
    <row r="9834" spans="10:17" x14ac:dyDescent="0.25">
      <c r="J9834" s="14"/>
      <c r="K9834" s="14"/>
      <c r="L9834" s="14"/>
      <c r="M9834" s="14"/>
      <c r="N9834" s="14"/>
      <c r="O9834" s="14"/>
      <c r="P9834" s="14"/>
      <c r="Q9834" s="14"/>
    </row>
    <row r="9835" spans="10:17" x14ac:dyDescent="0.25">
      <c r="J9835" s="14"/>
      <c r="K9835" s="14"/>
      <c r="L9835" s="14"/>
      <c r="M9835" s="14"/>
      <c r="N9835" s="14"/>
      <c r="O9835" s="14"/>
      <c r="P9835" s="14"/>
      <c r="Q9835" s="14"/>
    </row>
    <row r="9836" spans="10:17" x14ac:dyDescent="0.25">
      <c r="J9836" s="14"/>
      <c r="K9836" s="14"/>
      <c r="L9836" s="14"/>
      <c r="M9836" s="14"/>
      <c r="N9836" s="14"/>
      <c r="O9836" s="14"/>
      <c r="P9836" s="14"/>
      <c r="Q9836" s="14"/>
    </row>
    <row r="9837" spans="10:17" x14ac:dyDescent="0.25">
      <c r="J9837" s="14"/>
      <c r="K9837" s="14"/>
      <c r="L9837" s="14"/>
      <c r="M9837" s="14"/>
      <c r="N9837" s="14"/>
      <c r="O9837" s="14"/>
      <c r="P9837" s="14"/>
      <c r="Q9837" s="14"/>
    </row>
    <row r="9838" spans="10:17" x14ac:dyDescent="0.25">
      <c r="J9838" s="14"/>
      <c r="K9838" s="14"/>
      <c r="L9838" s="14"/>
      <c r="M9838" s="14"/>
      <c r="N9838" s="14"/>
      <c r="O9838" s="14"/>
      <c r="P9838" s="14"/>
      <c r="Q9838" s="14"/>
    </row>
    <row r="9839" spans="10:17" x14ac:dyDescent="0.25">
      <c r="J9839" s="14"/>
      <c r="K9839" s="14"/>
      <c r="L9839" s="14"/>
      <c r="M9839" s="14"/>
      <c r="N9839" s="14"/>
      <c r="O9839" s="14"/>
      <c r="P9839" s="14"/>
      <c r="Q9839" s="14"/>
    </row>
    <row r="9840" spans="10:17" x14ac:dyDescent="0.25">
      <c r="J9840" s="14"/>
      <c r="K9840" s="14"/>
      <c r="L9840" s="14"/>
      <c r="M9840" s="14"/>
      <c r="N9840" s="14"/>
      <c r="O9840" s="14"/>
      <c r="P9840" s="14"/>
      <c r="Q9840" s="14"/>
    </row>
    <row r="9841" spans="10:17" x14ac:dyDescent="0.25">
      <c r="J9841" s="14"/>
      <c r="K9841" s="14"/>
      <c r="L9841" s="14"/>
      <c r="M9841" s="14"/>
      <c r="N9841" s="14"/>
      <c r="O9841" s="14"/>
      <c r="P9841" s="14"/>
      <c r="Q9841" s="14"/>
    </row>
    <row r="9842" spans="10:17" x14ac:dyDescent="0.25">
      <c r="J9842" s="14"/>
      <c r="K9842" s="14"/>
      <c r="L9842" s="14"/>
      <c r="M9842" s="14"/>
      <c r="N9842" s="14"/>
      <c r="O9842" s="14"/>
      <c r="P9842" s="14"/>
      <c r="Q9842" s="14"/>
    </row>
    <row r="9843" spans="10:17" x14ac:dyDescent="0.25">
      <c r="J9843" s="14"/>
      <c r="K9843" s="14"/>
      <c r="L9843" s="14"/>
      <c r="M9843" s="14"/>
      <c r="N9843" s="14"/>
      <c r="O9843" s="14"/>
      <c r="P9843" s="14"/>
      <c r="Q9843" s="14"/>
    </row>
    <row r="9844" spans="10:17" x14ac:dyDescent="0.25">
      <c r="J9844" s="14"/>
      <c r="K9844" s="14"/>
      <c r="L9844" s="14"/>
      <c r="M9844" s="14"/>
      <c r="N9844" s="14"/>
      <c r="O9844" s="14"/>
      <c r="P9844" s="14"/>
      <c r="Q9844" s="14"/>
    </row>
    <row r="9845" spans="10:17" x14ac:dyDescent="0.25">
      <c r="J9845" s="14"/>
      <c r="K9845" s="14"/>
      <c r="L9845" s="14"/>
      <c r="M9845" s="14"/>
      <c r="N9845" s="14"/>
      <c r="O9845" s="14"/>
      <c r="P9845" s="14"/>
      <c r="Q9845" s="14"/>
    </row>
    <row r="9846" spans="10:17" x14ac:dyDescent="0.25">
      <c r="J9846" s="14"/>
      <c r="K9846" s="14"/>
      <c r="L9846" s="14"/>
      <c r="M9846" s="14"/>
      <c r="N9846" s="14"/>
      <c r="O9846" s="14"/>
      <c r="P9846" s="14"/>
      <c r="Q9846" s="14"/>
    </row>
    <row r="9847" spans="10:17" x14ac:dyDescent="0.25">
      <c r="J9847" s="14"/>
      <c r="K9847" s="14"/>
      <c r="L9847" s="14"/>
      <c r="M9847" s="14"/>
      <c r="N9847" s="14"/>
      <c r="O9847" s="14"/>
      <c r="P9847" s="14"/>
      <c r="Q9847" s="14"/>
    </row>
    <row r="9848" spans="10:17" x14ac:dyDescent="0.25">
      <c r="J9848" s="14"/>
      <c r="K9848" s="14"/>
      <c r="L9848" s="14"/>
      <c r="M9848" s="14"/>
      <c r="N9848" s="14"/>
      <c r="O9848" s="14"/>
      <c r="P9848" s="14"/>
      <c r="Q9848" s="14"/>
    </row>
    <row r="9849" spans="10:17" x14ac:dyDescent="0.25">
      <c r="J9849" s="14"/>
      <c r="K9849" s="14"/>
      <c r="L9849" s="14"/>
      <c r="M9849" s="14"/>
      <c r="N9849" s="14"/>
      <c r="O9849" s="14"/>
      <c r="P9849" s="14"/>
      <c r="Q9849" s="14"/>
    </row>
    <row r="9850" spans="10:17" x14ac:dyDescent="0.25">
      <c r="J9850" s="14"/>
      <c r="K9850" s="14"/>
      <c r="L9850" s="14"/>
      <c r="M9850" s="14"/>
      <c r="N9850" s="14"/>
      <c r="O9850" s="14"/>
      <c r="P9850" s="14"/>
      <c r="Q9850" s="14"/>
    </row>
    <row r="9851" spans="10:17" x14ac:dyDescent="0.25">
      <c r="J9851" s="14"/>
      <c r="K9851" s="14"/>
      <c r="L9851" s="14"/>
      <c r="M9851" s="14"/>
      <c r="N9851" s="14"/>
      <c r="O9851" s="14"/>
      <c r="P9851" s="14"/>
      <c r="Q9851" s="14"/>
    </row>
    <row r="9852" spans="10:17" x14ac:dyDescent="0.25">
      <c r="J9852" s="14"/>
      <c r="K9852" s="14"/>
      <c r="L9852" s="14"/>
      <c r="M9852" s="14"/>
      <c r="N9852" s="14"/>
      <c r="O9852" s="14"/>
      <c r="P9852" s="14"/>
      <c r="Q9852" s="14"/>
    </row>
    <row r="9853" spans="10:17" x14ac:dyDescent="0.25">
      <c r="J9853" s="14"/>
      <c r="K9853" s="14"/>
      <c r="L9853" s="14"/>
      <c r="M9853" s="14"/>
      <c r="N9853" s="14"/>
      <c r="O9853" s="14"/>
      <c r="P9853" s="14"/>
      <c r="Q9853" s="14"/>
    </row>
    <row r="9854" spans="10:17" x14ac:dyDescent="0.25">
      <c r="J9854" s="14"/>
      <c r="K9854" s="14"/>
      <c r="L9854" s="14"/>
      <c r="M9854" s="14"/>
      <c r="N9854" s="14"/>
      <c r="O9854" s="14"/>
      <c r="P9854" s="14"/>
      <c r="Q9854" s="14"/>
    </row>
    <row r="9855" spans="10:17" x14ac:dyDescent="0.25">
      <c r="J9855" s="14"/>
      <c r="K9855" s="14"/>
      <c r="L9855" s="14"/>
      <c r="M9855" s="14"/>
      <c r="N9855" s="14"/>
      <c r="O9855" s="14"/>
      <c r="P9855" s="14"/>
      <c r="Q9855" s="14"/>
    </row>
    <row r="9856" spans="10:17" x14ac:dyDescent="0.25">
      <c r="J9856" s="14"/>
      <c r="K9856" s="14"/>
      <c r="L9856" s="14"/>
      <c r="M9856" s="14"/>
      <c r="N9856" s="14"/>
      <c r="O9856" s="14"/>
      <c r="P9856" s="14"/>
      <c r="Q9856" s="14"/>
    </row>
    <row r="9857" spans="10:17" x14ac:dyDescent="0.25">
      <c r="J9857" s="14"/>
      <c r="K9857" s="14"/>
      <c r="L9857" s="14"/>
      <c r="M9857" s="14"/>
      <c r="N9857" s="14"/>
      <c r="O9857" s="14"/>
      <c r="P9857" s="14"/>
      <c r="Q9857" s="14"/>
    </row>
    <row r="9858" spans="10:17" x14ac:dyDescent="0.25">
      <c r="J9858" s="14"/>
      <c r="K9858" s="14"/>
      <c r="L9858" s="14"/>
      <c r="M9858" s="14"/>
      <c r="N9858" s="14"/>
      <c r="O9858" s="14"/>
      <c r="P9858" s="14"/>
      <c r="Q9858" s="14"/>
    </row>
    <row r="9859" spans="10:17" x14ac:dyDescent="0.25">
      <c r="J9859" s="14"/>
      <c r="K9859" s="14"/>
      <c r="L9859" s="14"/>
      <c r="M9859" s="14"/>
      <c r="N9859" s="14"/>
      <c r="O9859" s="14"/>
      <c r="P9859" s="14"/>
      <c r="Q9859" s="14"/>
    </row>
    <row r="9860" spans="10:17" x14ac:dyDescent="0.25">
      <c r="J9860" s="14"/>
      <c r="K9860" s="14"/>
      <c r="L9860" s="14"/>
      <c r="M9860" s="14"/>
      <c r="N9860" s="14"/>
      <c r="O9860" s="14"/>
      <c r="P9860" s="14"/>
      <c r="Q9860" s="14"/>
    </row>
    <row r="9861" spans="10:17" x14ac:dyDescent="0.25">
      <c r="J9861" s="14"/>
      <c r="K9861" s="14"/>
      <c r="L9861" s="14"/>
      <c r="M9861" s="14"/>
      <c r="N9861" s="14"/>
      <c r="O9861" s="14"/>
      <c r="P9861" s="14"/>
      <c r="Q9861" s="14"/>
    </row>
    <row r="9862" spans="10:17" x14ac:dyDescent="0.25">
      <c r="J9862" s="14"/>
      <c r="K9862" s="14"/>
      <c r="L9862" s="14"/>
      <c r="M9862" s="14"/>
      <c r="N9862" s="14"/>
      <c r="O9862" s="14"/>
      <c r="P9862" s="14"/>
      <c r="Q9862" s="14"/>
    </row>
    <row r="9863" spans="10:17" x14ac:dyDescent="0.25">
      <c r="J9863" s="14"/>
      <c r="K9863" s="14"/>
      <c r="L9863" s="14"/>
      <c r="M9863" s="14"/>
      <c r="N9863" s="14"/>
      <c r="O9863" s="14"/>
      <c r="P9863" s="14"/>
      <c r="Q9863" s="14"/>
    </row>
    <row r="9864" spans="10:17" x14ac:dyDescent="0.25">
      <c r="J9864" s="14"/>
      <c r="K9864" s="14"/>
      <c r="L9864" s="14"/>
      <c r="M9864" s="14"/>
      <c r="N9864" s="14"/>
      <c r="O9864" s="14"/>
      <c r="P9864" s="14"/>
      <c r="Q9864" s="14"/>
    </row>
    <row r="9865" spans="10:17" x14ac:dyDescent="0.25">
      <c r="J9865" s="14"/>
      <c r="K9865" s="14"/>
      <c r="L9865" s="14"/>
      <c r="M9865" s="14"/>
      <c r="N9865" s="14"/>
      <c r="O9865" s="14"/>
      <c r="P9865" s="14"/>
      <c r="Q9865" s="14"/>
    </row>
    <row r="9866" spans="10:17" x14ac:dyDescent="0.25">
      <c r="J9866" s="14"/>
      <c r="K9866" s="14"/>
      <c r="L9866" s="14"/>
      <c r="M9866" s="14"/>
      <c r="N9866" s="14"/>
      <c r="O9866" s="14"/>
      <c r="P9866" s="14"/>
      <c r="Q9866" s="14"/>
    </row>
    <row r="9867" spans="10:17" x14ac:dyDescent="0.25">
      <c r="J9867" s="14"/>
      <c r="K9867" s="14"/>
      <c r="L9867" s="14"/>
      <c r="M9867" s="14"/>
      <c r="N9867" s="14"/>
      <c r="O9867" s="14"/>
      <c r="P9867" s="14"/>
      <c r="Q9867" s="14"/>
    </row>
    <row r="9868" spans="10:17" x14ac:dyDescent="0.25">
      <c r="J9868" s="14"/>
      <c r="K9868" s="14"/>
      <c r="L9868" s="14"/>
      <c r="M9868" s="14"/>
      <c r="N9868" s="14"/>
      <c r="O9868" s="14"/>
      <c r="P9868" s="14"/>
      <c r="Q9868" s="14"/>
    </row>
    <row r="9869" spans="10:17" x14ac:dyDescent="0.25">
      <c r="J9869" s="14"/>
      <c r="K9869" s="14"/>
      <c r="L9869" s="14"/>
      <c r="M9869" s="14"/>
      <c r="N9869" s="14"/>
      <c r="O9869" s="14"/>
      <c r="P9869" s="14"/>
      <c r="Q9869" s="14"/>
    </row>
    <row r="9870" spans="10:17" x14ac:dyDescent="0.25">
      <c r="J9870" s="14"/>
      <c r="K9870" s="14"/>
      <c r="L9870" s="14"/>
      <c r="M9870" s="14"/>
      <c r="N9870" s="14"/>
      <c r="O9870" s="14"/>
      <c r="P9870" s="14"/>
      <c r="Q9870" s="14"/>
    </row>
    <row r="9871" spans="10:17" x14ac:dyDescent="0.25">
      <c r="J9871" s="14"/>
      <c r="K9871" s="14"/>
      <c r="L9871" s="14"/>
      <c r="M9871" s="14"/>
      <c r="N9871" s="14"/>
      <c r="O9871" s="14"/>
      <c r="P9871" s="14"/>
      <c r="Q9871" s="14"/>
    </row>
    <row r="9872" spans="10:17" x14ac:dyDescent="0.25">
      <c r="J9872" s="14"/>
      <c r="K9872" s="14"/>
      <c r="L9872" s="14"/>
      <c r="M9872" s="14"/>
      <c r="N9872" s="14"/>
      <c r="O9872" s="14"/>
      <c r="P9872" s="14"/>
      <c r="Q9872" s="14"/>
    </row>
    <row r="9873" spans="10:17" x14ac:dyDescent="0.25">
      <c r="J9873" s="14"/>
      <c r="K9873" s="14"/>
      <c r="L9873" s="14"/>
      <c r="M9873" s="14"/>
      <c r="N9873" s="14"/>
      <c r="O9873" s="14"/>
      <c r="P9873" s="14"/>
      <c r="Q9873" s="14"/>
    </row>
    <row r="9874" spans="10:17" x14ac:dyDescent="0.25">
      <c r="J9874" s="14"/>
      <c r="K9874" s="14"/>
      <c r="L9874" s="14"/>
      <c r="M9874" s="14"/>
      <c r="N9874" s="14"/>
      <c r="O9874" s="14"/>
      <c r="P9874" s="14"/>
      <c r="Q9874" s="14"/>
    </row>
    <row r="9875" spans="10:17" x14ac:dyDescent="0.25">
      <c r="J9875" s="14"/>
      <c r="K9875" s="14"/>
      <c r="L9875" s="14"/>
      <c r="M9875" s="14"/>
      <c r="N9875" s="14"/>
      <c r="O9875" s="14"/>
      <c r="P9875" s="14"/>
      <c r="Q9875" s="14"/>
    </row>
    <row r="9876" spans="10:17" x14ac:dyDescent="0.25">
      <c r="J9876" s="14"/>
      <c r="K9876" s="14"/>
      <c r="L9876" s="14"/>
      <c r="M9876" s="14"/>
      <c r="N9876" s="14"/>
      <c r="O9876" s="14"/>
      <c r="P9876" s="14"/>
      <c r="Q9876" s="14"/>
    </row>
    <row r="9877" spans="10:17" x14ac:dyDescent="0.25">
      <c r="J9877" s="14"/>
      <c r="K9877" s="14"/>
      <c r="L9877" s="14"/>
      <c r="M9877" s="14"/>
      <c r="N9877" s="14"/>
      <c r="O9877" s="14"/>
      <c r="P9877" s="14"/>
      <c r="Q9877" s="14"/>
    </row>
    <row r="9878" spans="10:17" x14ac:dyDescent="0.25">
      <c r="J9878" s="14"/>
      <c r="K9878" s="14"/>
      <c r="L9878" s="14"/>
      <c r="M9878" s="14"/>
      <c r="N9878" s="14"/>
      <c r="O9878" s="14"/>
      <c r="P9878" s="14"/>
      <c r="Q9878" s="14"/>
    </row>
    <row r="9879" spans="10:17" x14ac:dyDescent="0.25">
      <c r="J9879" s="14"/>
      <c r="K9879" s="14"/>
      <c r="L9879" s="14"/>
      <c r="M9879" s="14"/>
      <c r="N9879" s="14"/>
      <c r="O9879" s="14"/>
      <c r="P9879" s="14"/>
      <c r="Q9879" s="14"/>
    </row>
    <row r="9880" spans="10:17" x14ac:dyDescent="0.25">
      <c r="J9880" s="14"/>
      <c r="K9880" s="14"/>
      <c r="L9880" s="14"/>
      <c r="M9880" s="14"/>
      <c r="N9880" s="14"/>
      <c r="O9880" s="14"/>
      <c r="P9880" s="14"/>
      <c r="Q9880" s="14"/>
    </row>
    <row r="9881" spans="10:17" x14ac:dyDescent="0.25">
      <c r="J9881" s="14"/>
      <c r="K9881" s="14"/>
      <c r="L9881" s="14"/>
      <c r="M9881" s="14"/>
      <c r="N9881" s="14"/>
      <c r="O9881" s="14"/>
      <c r="P9881" s="14"/>
      <c r="Q9881" s="14"/>
    </row>
    <row r="9882" spans="10:17" x14ac:dyDescent="0.25">
      <c r="J9882" s="14"/>
      <c r="K9882" s="14"/>
      <c r="L9882" s="14"/>
      <c r="M9882" s="14"/>
      <c r="N9882" s="14"/>
      <c r="O9882" s="14"/>
      <c r="P9882" s="14"/>
      <c r="Q9882" s="14"/>
    </row>
    <row r="9883" spans="10:17" x14ac:dyDescent="0.25">
      <c r="J9883" s="14"/>
      <c r="K9883" s="14"/>
      <c r="L9883" s="14"/>
      <c r="M9883" s="14"/>
      <c r="N9883" s="14"/>
      <c r="O9883" s="14"/>
      <c r="P9883" s="14"/>
      <c r="Q9883" s="14"/>
    </row>
    <row r="9884" spans="10:17" x14ac:dyDescent="0.25">
      <c r="J9884" s="14"/>
      <c r="K9884" s="14"/>
      <c r="L9884" s="14"/>
      <c r="M9884" s="14"/>
      <c r="N9884" s="14"/>
      <c r="O9884" s="14"/>
      <c r="P9884" s="14"/>
      <c r="Q9884" s="14"/>
    </row>
    <row r="9885" spans="10:17" x14ac:dyDescent="0.25">
      <c r="J9885" s="14"/>
      <c r="K9885" s="14"/>
      <c r="L9885" s="14"/>
      <c r="M9885" s="14"/>
      <c r="N9885" s="14"/>
      <c r="O9885" s="14"/>
      <c r="P9885" s="14"/>
      <c r="Q9885" s="14"/>
    </row>
    <row r="9886" spans="10:17" x14ac:dyDescent="0.25">
      <c r="J9886" s="14"/>
      <c r="K9886" s="14"/>
      <c r="L9886" s="14"/>
      <c r="M9886" s="14"/>
      <c r="N9886" s="14"/>
      <c r="O9886" s="14"/>
      <c r="P9886" s="14"/>
      <c r="Q9886" s="14"/>
    </row>
    <row r="9887" spans="10:17" x14ac:dyDescent="0.25">
      <c r="J9887" s="14"/>
      <c r="K9887" s="14"/>
      <c r="L9887" s="14"/>
      <c r="M9887" s="14"/>
      <c r="N9887" s="14"/>
      <c r="O9887" s="14"/>
      <c r="P9887" s="14"/>
      <c r="Q9887" s="14"/>
    </row>
    <row r="9888" spans="10:17" x14ac:dyDescent="0.25">
      <c r="J9888" s="14"/>
      <c r="K9888" s="14"/>
      <c r="L9888" s="14"/>
      <c r="M9888" s="14"/>
      <c r="N9888" s="14"/>
      <c r="O9888" s="14"/>
      <c r="P9888" s="14"/>
      <c r="Q9888" s="14"/>
    </row>
    <row r="9889" spans="10:17" x14ac:dyDescent="0.25">
      <c r="J9889" s="14"/>
      <c r="K9889" s="14"/>
      <c r="L9889" s="14"/>
      <c r="M9889" s="14"/>
      <c r="N9889" s="14"/>
      <c r="O9889" s="14"/>
      <c r="P9889" s="14"/>
      <c r="Q9889" s="14"/>
    </row>
    <row r="9890" spans="10:17" x14ac:dyDescent="0.25">
      <c r="J9890" s="14"/>
      <c r="K9890" s="14"/>
      <c r="L9890" s="14"/>
      <c r="M9890" s="14"/>
      <c r="N9890" s="14"/>
      <c r="O9890" s="14"/>
      <c r="P9890" s="14"/>
      <c r="Q9890" s="14"/>
    </row>
    <row r="9891" spans="10:17" x14ac:dyDescent="0.25">
      <c r="J9891" s="14"/>
      <c r="K9891" s="14"/>
      <c r="L9891" s="14"/>
      <c r="M9891" s="14"/>
      <c r="N9891" s="14"/>
      <c r="O9891" s="14"/>
      <c r="P9891" s="14"/>
      <c r="Q9891" s="14"/>
    </row>
    <row r="9892" spans="10:17" x14ac:dyDescent="0.25">
      <c r="J9892" s="14"/>
      <c r="K9892" s="14"/>
      <c r="L9892" s="14"/>
      <c r="M9892" s="14"/>
      <c r="N9892" s="14"/>
      <c r="O9892" s="14"/>
      <c r="P9892" s="14"/>
      <c r="Q9892" s="14"/>
    </row>
    <row r="9893" spans="10:17" x14ac:dyDescent="0.25">
      <c r="J9893" s="14"/>
      <c r="K9893" s="14"/>
      <c r="L9893" s="14"/>
      <c r="M9893" s="14"/>
      <c r="N9893" s="14"/>
      <c r="O9893" s="14"/>
      <c r="P9893" s="14"/>
      <c r="Q9893" s="14"/>
    </row>
    <row r="9894" spans="10:17" x14ac:dyDescent="0.25">
      <c r="J9894" s="14"/>
      <c r="K9894" s="14"/>
      <c r="L9894" s="14"/>
      <c r="M9894" s="14"/>
      <c r="N9894" s="14"/>
      <c r="O9894" s="14"/>
      <c r="P9894" s="14"/>
      <c r="Q9894" s="14"/>
    </row>
    <row r="9895" spans="10:17" x14ac:dyDescent="0.25">
      <c r="J9895" s="14"/>
      <c r="K9895" s="14"/>
      <c r="L9895" s="14"/>
      <c r="M9895" s="14"/>
      <c r="N9895" s="14"/>
      <c r="O9895" s="14"/>
      <c r="P9895" s="14"/>
      <c r="Q9895" s="14"/>
    </row>
    <row r="9896" spans="10:17" x14ac:dyDescent="0.25">
      <c r="J9896" s="14"/>
      <c r="K9896" s="14"/>
      <c r="L9896" s="14"/>
      <c r="M9896" s="14"/>
      <c r="N9896" s="14"/>
      <c r="O9896" s="14"/>
      <c r="P9896" s="14"/>
      <c r="Q9896" s="14"/>
    </row>
    <row r="9897" spans="10:17" x14ac:dyDescent="0.25">
      <c r="J9897" s="14"/>
      <c r="K9897" s="14"/>
      <c r="L9897" s="14"/>
      <c r="M9897" s="14"/>
      <c r="N9897" s="14"/>
      <c r="O9897" s="14"/>
      <c r="P9897" s="14"/>
      <c r="Q9897" s="14"/>
    </row>
    <row r="9898" spans="10:17" x14ac:dyDescent="0.25">
      <c r="J9898" s="14"/>
      <c r="K9898" s="14"/>
      <c r="L9898" s="14"/>
      <c r="M9898" s="14"/>
      <c r="N9898" s="14"/>
      <c r="O9898" s="14"/>
      <c r="P9898" s="14"/>
      <c r="Q9898" s="14"/>
    </row>
    <row r="9899" spans="10:17" x14ac:dyDescent="0.25">
      <c r="J9899" s="14"/>
      <c r="K9899" s="14"/>
      <c r="L9899" s="14"/>
      <c r="M9899" s="14"/>
      <c r="N9899" s="14"/>
      <c r="O9899" s="14"/>
      <c r="P9899" s="14"/>
      <c r="Q9899" s="14"/>
    </row>
    <row r="9900" spans="10:17" x14ac:dyDescent="0.25">
      <c r="J9900" s="14"/>
      <c r="K9900" s="14"/>
      <c r="L9900" s="14"/>
      <c r="M9900" s="14"/>
      <c r="N9900" s="14"/>
      <c r="O9900" s="14"/>
      <c r="P9900" s="14"/>
      <c r="Q9900" s="14"/>
    </row>
    <row r="9901" spans="10:17" x14ac:dyDescent="0.25">
      <c r="J9901" s="14"/>
      <c r="K9901" s="14"/>
      <c r="L9901" s="14"/>
      <c r="M9901" s="14"/>
      <c r="N9901" s="14"/>
      <c r="O9901" s="14"/>
      <c r="P9901" s="14"/>
      <c r="Q9901" s="14"/>
    </row>
    <row r="9902" spans="10:17" x14ac:dyDescent="0.25">
      <c r="J9902" s="14"/>
      <c r="K9902" s="14"/>
      <c r="L9902" s="14"/>
      <c r="M9902" s="14"/>
      <c r="N9902" s="14"/>
      <c r="O9902" s="14"/>
      <c r="P9902" s="14"/>
      <c r="Q9902" s="14"/>
    </row>
    <row r="9903" spans="10:17" x14ac:dyDescent="0.25">
      <c r="J9903" s="14"/>
      <c r="K9903" s="14"/>
      <c r="L9903" s="14"/>
      <c r="M9903" s="14"/>
      <c r="N9903" s="14"/>
      <c r="O9903" s="14"/>
      <c r="P9903" s="14"/>
      <c r="Q9903" s="14"/>
    </row>
    <row r="9904" spans="10:17" x14ac:dyDescent="0.25">
      <c r="J9904" s="14"/>
      <c r="K9904" s="14"/>
      <c r="L9904" s="14"/>
      <c r="M9904" s="14"/>
      <c r="N9904" s="14"/>
      <c r="O9904" s="14"/>
      <c r="P9904" s="14"/>
      <c r="Q9904" s="14"/>
    </row>
    <row r="9905" spans="10:17" x14ac:dyDescent="0.25">
      <c r="J9905" s="14"/>
      <c r="K9905" s="14"/>
      <c r="L9905" s="14"/>
      <c r="M9905" s="14"/>
      <c r="N9905" s="14"/>
      <c r="O9905" s="14"/>
      <c r="P9905" s="14"/>
      <c r="Q9905" s="14"/>
    </row>
    <row r="9906" spans="10:17" x14ac:dyDescent="0.25">
      <c r="J9906" s="14"/>
      <c r="K9906" s="14"/>
      <c r="L9906" s="14"/>
      <c r="M9906" s="14"/>
      <c r="N9906" s="14"/>
      <c r="O9906" s="14"/>
      <c r="P9906" s="14"/>
      <c r="Q9906" s="14"/>
    </row>
    <row r="9907" spans="10:17" x14ac:dyDescent="0.25">
      <c r="J9907" s="14"/>
      <c r="K9907" s="14"/>
      <c r="L9907" s="14"/>
      <c r="M9907" s="14"/>
      <c r="N9907" s="14"/>
      <c r="O9907" s="14"/>
      <c r="P9907" s="14"/>
      <c r="Q9907" s="14"/>
    </row>
    <row r="9908" spans="10:17" x14ac:dyDescent="0.25">
      <c r="J9908" s="14"/>
      <c r="K9908" s="14"/>
      <c r="L9908" s="14"/>
      <c r="M9908" s="14"/>
      <c r="N9908" s="14"/>
      <c r="O9908" s="14"/>
      <c r="P9908" s="14"/>
      <c r="Q9908" s="14"/>
    </row>
    <row r="9909" spans="10:17" x14ac:dyDescent="0.25">
      <c r="J9909" s="14"/>
      <c r="K9909" s="14"/>
      <c r="L9909" s="14"/>
      <c r="M9909" s="14"/>
      <c r="N9909" s="14"/>
      <c r="O9909" s="14"/>
      <c r="P9909" s="14"/>
      <c r="Q9909" s="14"/>
    </row>
    <row r="9910" spans="10:17" x14ac:dyDescent="0.25">
      <c r="J9910" s="14"/>
      <c r="K9910" s="14"/>
      <c r="L9910" s="14"/>
      <c r="M9910" s="14"/>
      <c r="N9910" s="14"/>
      <c r="O9910" s="14"/>
      <c r="P9910" s="14"/>
      <c r="Q9910" s="14"/>
    </row>
    <row r="9911" spans="10:17" x14ac:dyDescent="0.25">
      <c r="J9911" s="14"/>
      <c r="K9911" s="14"/>
      <c r="L9911" s="14"/>
      <c r="M9911" s="14"/>
      <c r="N9911" s="14"/>
      <c r="O9911" s="14"/>
      <c r="P9911" s="14"/>
      <c r="Q9911" s="14"/>
    </row>
    <row r="9912" spans="10:17" x14ac:dyDescent="0.25">
      <c r="J9912" s="14"/>
      <c r="K9912" s="14"/>
      <c r="L9912" s="14"/>
      <c r="M9912" s="14"/>
      <c r="N9912" s="14"/>
      <c r="O9912" s="14"/>
      <c r="P9912" s="14"/>
      <c r="Q9912" s="14"/>
    </row>
    <row r="9913" spans="10:17" x14ac:dyDescent="0.25">
      <c r="J9913" s="14"/>
      <c r="K9913" s="14"/>
      <c r="L9913" s="14"/>
      <c r="M9913" s="14"/>
      <c r="N9913" s="14"/>
      <c r="O9913" s="14"/>
      <c r="P9913" s="14"/>
      <c r="Q9913" s="14"/>
    </row>
    <row r="9914" spans="10:17" x14ac:dyDescent="0.25">
      <c r="J9914" s="14"/>
      <c r="K9914" s="14"/>
      <c r="L9914" s="14"/>
      <c r="M9914" s="14"/>
      <c r="N9914" s="14"/>
      <c r="O9914" s="14"/>
      <c r="P9914" s="14"/>
      <c r="Q9914" s="14"/>
    </row>
    <row r="9915" spans="10:17" x14ac:dyDescent="0.25">
      <c r="J9915" s="14"/>
      <c r="K9915" s="14"/>
      <c r="L9915" s="14"/>
      <c r="M9915" s="14"/>
      <c r="N9915" s="14"/>
      <c r="O9915" s="14"/>
      <c r="P9915" s="14"/>
      <c r="Q9915" s="14"/>
    </row>
    <row r="9916" spans="10:17" x14ac:dyDescent="0.25">
      <c r="J9916" s="14"/>
      <c r="K9916" s="14"/>
      <c r="L9916" s="14"/>
      <c r="M9916" s="14"/>
      <c r="N9916" s="14"/>
      <c r="O9916" s="14"/>
      <c r="P9916" s="14"/>
      <c r="Q9916" s="14"/>
    </row>
    <row r="9917" spans="10:17" x14ac:dyDescent="0.25">
      <c r="J9917" s="14"/>
      <c r="K9917" s="14"/>
      <c r="L9917" s="14"/>
      <c r="M9917" s="14"/>
      <c r="N9917" s="14"/>
      <c r="O9917" s="14"/>
      <c r="P9917" s="14"/>
      <c r="Q9917" s="14"/>
    </row>
    <row r="9918" spans="10:17" x14ac:dyDescent="0.25">
      <c r="J9918" s="14"/>
      <c r="K9918" s="14"/>
      <c r="L9918" s="14"/>
      <c r="M9918" s="14"/>
      <c r="N9918" s="14"/>
      <c r="O9918" s="14"/>
      <c r="P9918" s="14"/>
      <c r="Q9918" s="14"/>
    </row>
    <row r="9919" spans="10:17" x14ac:dyDescent="0.25">
      <c r="J9919" s="14"/>
      <c r="K9919" s="14"/>
      <c r="L9919" s="14"/>
      <c r="M9919" s="14"/>
      <c r="N9919" s="14"/>
      <c r="O9919" s="14"/>
      <c r="P9919" s="14"/>
      <c r="Q9919" s="14"/>
    </row>
    <row r="9920" spans="10:17" x14ac:dyDescent="0.25">
      <c r="J9920" s="14"/>
      <c r="K9920" s="14"/>
      <c r="L9920" s="14"/>
      <c r="M9920" s="14"/>
      <c r="N9920" s="14"/>
      <c r="O9920" s="14"/>
      <c r="P9920" s="14"/>
      <c r="Q9920" s="14"/>
    </row>
    <row r="9921" spans="10:17" x14ac:dyDescent="0.25">
      <c r="J9921" s="14"/>
      <c r="K9921" s="14"/>
      <c r="L9921" s="14"/>
      <c r="M9921" s="14"/>
      <c r="N9921" s="14"/>
      <c r="O9921" s="14"/>
      <c r="P9921" s="14"/>
      <c r="Q9921" s="14"/>
    </row>
    <row r="9922" spans="10:17" x14ac:dyDescent="0.25">
      <c r="J9922" s="14"/>
      <c r="K9922" s="14"/>
      <c r="L9922" s="14"/>
      <c r="M9922" s="14"/>
      <c r="N9922" s="14"/>
      <c r="O9922" s="14"/>
      <c r="P9922" s="14"/>
      <c r="Q9922" s="14"/>
    </row>
    <row r="9923" spans="10:17" x14ac:dyDescent="0.25">
      <c r="J9923" s="14"/>
      <c r="K9923" s="14"/>
      <c r="L9923" s="14"/>
      <c r="M9923" s="14"/>
      <c r="N9923" s="14"/>
      <c r="O9923" s="14"/>
      <c r="P9923" s="14"/>
      <c r="Q9923" s="14"/>
    </row>
    <row r="9924" spans="10:17" x14ac:dyDescent="0.25">
      <c r="J9924" s="14"/>
      <c r="K9924" s="14"/>
      <c r="L9924" s="14"/>
      <c r="M9924" s="14"/>
      <c r="N9924" s="14"/>
      <c r="O9924" s="14"/>
      <c r="P9924" s="14"/>
      <c r="Q9924" s="14"/>
    </row>
    <row r="9925" spans="10:17" x14ac:dyDescent="0.25">
      <c r="J9925" s="14"/>
      <c r="K9925" s="14"/>
      <c r="L9925" s="14"/>
      <c r="M9925" s="14"/>
      <c r="N9925" s="14"/>
      <c r="O9925" s="14"/>
      <c r="P9925" s="14"/>
      <c r="Q9925" s="14"/>
    </row>
    <row r="9926" spans="10:17" x14ac:dyDescent="0.25">
      <c r="J9926" s="14"/>
      <c r="K9926" s="14"/>
      <c r="L9926" s="14"/>
      <c r="M9926" s="14"/>
      <c r="N9926" s="14"/>
      <c r="O9926" s="14"/>
      <c r="P9926" s="14"/>
      <c r="Q9926" s="14"/>
    </row>
    <row r="9927" spans="10:17" x14ac:dyDescent="0.25">
      <c r="J9927" s="14"/>
      <c r="K9927" s="14"/>
      <c r="L9927" s="14"/>
      <c r="M9927" s="14"/>
      <c r="N9927" s="14"/>
      <c r="O9927" s="14"/>
      <c r="P9927" s="14"/>
      <c r="Q9927" s="14"/>
    </row>
    <row r="9928" spans="10:17" x14ac:dyDescent="0.25">
      <c r="J9928" s="14"/>
      <c r="K9928" s="14"/>
      <c r="L9928" s="14"/>
      <c r="M9928" s="14"/>
      <c r="N9928" s="14"/>
      <c r="O9928" s="14"/>
      <c r="P9928" s="14"/>
      <c r="Q9928" s="14"/>
    </row>
    <row r="9929" spans="10:17" x14ac:dyDescent="0.25">
      <c r="J9929" s="14"/>
      <c r="K9929" s="14"/>
      <c r="L9929" s="14"/>
      <c r="M9929" s="14"/>
      <c r="N9929" s="14"/>
      <c r="O9929" s="14"/>
      <c r="P9929" s="14"/>
      <c r="Q9929" s="14"/>
    </row>
    <row r="9930" spans="10:17" x14ac:dyDescent="0.25">
      <c r="J9930" s="14"/>
      <c r="K9930" s="14"/>
      <c r="L9930" s="14"/>
      <c r="M9930" s="14"/>
      <c r="N9930" s="14"/>
      <c r="O9930" s="14"/>
      <c r="P9930" s="14"/>
      <c r="Q9930" s="14"/>
    </row>
    <row r="9931" spans="10:17" x14ac:dyDescent="0.25">
      <c r="J9931" s="14"/>
      <c r="K9931" s="14"/>
      <c r="L9931" s="14"/>
      <c r="M9931" s="14"/>
      <c r="N9931" s="14"/>
      <c r="O9931" s="14"/>
      <c r="P9931" s="14"/>
      <c r="Q9931" s="14"/>
    </row>
    <row r="9932" spans="10:17" x14ac:dyDescent="0.25">
      <c r="J9932" s="14"/>
      <c r="K9932" s="14"/>
      <c r="L9932" s="14"/>
      <c r="M9932" s="14"/>
      <c r="N9932" s="14"/>
      <c r="O9932" s="14"/>
      <c r="P9932" s="14"/>
      <c r="Q9932" s="14"/>
    </row>
    <row r="9933" spans="10:17" x14ac:dyDescent="0.25">
      <c r="J9933" s="14"/>
      <c r="K9933" s="14"/>
      <c r="L9933" s="14"/>
      <c r="M9933" s="14"/>
      <c r="N9933" s="14"/>
      <c r="O9933" s="14"/>
      <c r="P9933" s="14"/>
      <c r="Q9933" s="14"/>
    </row>
    <row r="9934" spans="10:17" x14ac:dyDescent="0.25">
      <c r="J9934" s="14"/>
      <c r="K9934" s="14"/>
      <c r="L9934" s="14"/>
      <c r="M9934" s="14"/>
      <c r="N9934" s="14"/>
      <c r="O9934" s="14"/>
      <c r="P9934" s="14"/>
      <c r="Q9934" s="14"/>
    </row>
    <row r="9935" spans="10:17" x14ac:dyDescent="0.25">
      <c r="J9935" s="14"/>
      <c r="K9935" s="14"/>
      <c r="L9935" s="14"/>
      <c r="M9935" s="14"/>
      <c r="N9935" s="14"/>
      <c r="O9935" s="14"/>
      <c r="P9935" s="14"/>
      <c r="Q9935" s="14"/>
    </row>
    <row r="9936" spans="10:17" x14ac:dyDescent="0.25">
      <c r="J9936" s="14"/>
      <c r="K9936" s="14"/>
      <c r="L9936" s="14"/>
      <c r="M9936" s="14"/>
      <c r="N9936" s="14"/>
      <c r="O9936" s="14"/>
      <c r="P9936" s="14"/>
      <c r="Q9936" s="14"/>
    </row>
    <row r="9937" spans="10:17" x14ac:dyDescent="0.25">
      <c r="J9937" s="14"/>
      <c r="K9937" s="14"/>
      <c r="L9937" s="14"/>
      <c r="M9937" s="14"/>
      <c r="N9937" s="14"/>
      <c r="O9937" s="14"/>
      <c r="P9937" s="14"/>
      <c r="Q9937" s="14"/>
    </row>
    <row r="9938" spans="10:17" x14ac:dyDescent="0.25">
      <c r="J9938" s="14"/>
      <c r="K9938" s="14"/>
      <c r="L9938" s="14"/>
      <c r="M9938" s="14"/>
      <c r="N9938" s="14"/>
      <c r="O9938" s="14"/>
      <c r="P9938" s="14"/>
      <c r="Q9938" s="14"/>
    </row>
    <row r="9939" spans="10:17" x14ac:dyDescent="0.25">
      <c r="J9939" s="14"/>
      <c r="K9939" s="14"/>
      <c r="L9939" s="14"/>
      <c r="M9939" s="14"/>
      <c r="N9939" s="14"/>
      <c r="O9939" s="14"/>
      <c r="P9939" s="14"/>
      <c r="Q9939" s="14"/>
    </row>
    <row r="9940" spans="10:17" x14ac:dyDescent="0.25">
      <c r="J9940" s="14"/>
      <c r="K9940" s="14"/>
      <c r="L9940" s="14"/>
      <c r="M9940" s="14"/>
      <c r="N9940" s="14"/>
      <c r="O9940" s="14"/>
      <c r="P9940" s="14"/>
      <c r="Q9940" s="14"/>
    </row>
    <row r="9941" spans="10:17" x14ac:dyDescent="0.25">
      <c r="J9941" s="14"/>
      <c r="K9941" s="14"/>
      <c r="L9941" s="14"/>
      <c r="M9941" s="14"/>
      <c r="N9941" s="14"/>
      <c r="O9941" s="14"/>
      <c r="P9941" s="14"/>
      <c r="Q9941" s="14"/>
    </row>
    <row r="9942" spans="10:17" x14ac:dyDescent="0.25">
      <c r="J9942" s="14"/>
      <c r="K9942" s="14"/>
      <c r="L9942" s="14"/>
      <c r="M9942" s="14"/>
      <c r="N9942" s="14"/>
      <c r="O9942" s="14"/>
      <c r="P9942" s="14"/>
      <c r="Q9942" s="14"/>
    </row>
    <row r="9943" spans="10:17" x14ac:dyDescent="0.25">
      <c r="J9943" s="14"/>
      <c r="K9943" s="14"/>
      <c r="L9943" s="14"/>
      <c r="M9943" s="14"/>
      <c r="N9943" s="14"/>
      <c r="O9943" s="14"/>
      <c r="P9943" s="14"/>
      <c r="Q9943" s="14"/>
    </row>
    <row r="9944" spans="10:17" x14ac:dyDescent="0.25">
      <c r="J9944" s="14"/>
      <c r="K9944" s="14"/>
      <c r="L9944" s="14"/>
      <c r="M9944" s="14"/>
      <c r="N9944" s="14"/>
      <c r="O9944" s="14"/>
      <c r="P9944" s="14"/>
      <c r="Q9944" s="14"/>
    </row>
    <row r="9945" spans="10:17" x14ac:dyDescent="0.25">
      <c r="J9945" s="14"/>
      <c r="K9945" s="14"/>
      <c r="L9945" s="14"/>
      <c r="M9945" s="14"/>
      <c r="N9945" s="14"/>
      <c r="O9945" s="14"/>
      <c r="P9945" s="14"/>
      <c r="Q9945" s="14"/>
    </row>
    <row r="9946" spans="10:17" x14ac:dyDescent="0.25">
      <c r="J9946" s="14"/>
      <c r="K9946" s="14"/>
      <c r="L9946" s="14"/>
      <c r="M9946" s="14"/>
      <c r="N9946" s="14"/>
      <c r="O9946" s="14"/>
      <c r="P9946" s="14"/>
      <c r="Q9946" s="14"/>
    </row>
    <row r="9947" spans="10:17" x14ac:dyDescent="0.25">
      <c r="J9947" s="14"/>
      <c r="K9947" s="14"/>
      <c r="L9947" s="14"/>
      <c r="M9947" s="14"/>
      <c r="N9947" s="14"/>
      <c r="O9947" s="14"/>
      <c r="P9947" s="14"/>
      <c r="Q9947" s="14"/>
    </row>
    <row r="9948" spans="10:17" x14ac:dyDescent="0.25">
      <c r="J9948" s="14"/>
      <c r="K9948" s="14"/>
      <c r="L9948" s="14"/>
      <c r="M9948" s="14"/>
      <c r="N9948" s="14"/>
      <c r="O9948" s="14"/>
      <c r="P9948" s="14"/>
      <c r="Q9948" s="14"/>
    </row>
    <row r="9949" spans="10:17" x14ac:dyDescent="0.25">
      <c r="J9949" s="14"/>
      <c r="K9949" s="14"/>
      <c r="L9949" s="14"/>
      <c r="M9949" s="14"/>
      <c r="N9949" s="14"/>
      <c r="O9949" s="14"/>
      <c r="P9949" s="14"/>
      <c r="Q9949" s="14"/>
    </row>
    <row r="9950" spans="10:17" x14ac:dyDescent="0.25">
      <c r="J9950" s="14"/>
      <c r="K9950" s="14"/>
      <c r="L9950" s="14"/>
      <c r="M9950" s="14"/>
      <c r="N9950" s="14"/>
      <c r="O9950" s="14"/>
      <c r="P9950" s="14"/>
      <c r="Q9950" s="14"/>
    </row>
    <row r="9951" spans="10:17" x14ac:dyDescent="0.25">
      <c r="J9951" s="14"/>
      <c r="K9951" s="14"/>
      <c r="L9951" s="14"/>
      <c r="M9951" s="14"/>
      <c r="N9951" s="14"/>
      <c r="O9951" s="14"/>
      <c r="P9951" s="14"/>
      <c r="Q9951" s="14"/>
    </row>
    <row r="9952" spans="10:17" x14ac:dyDescent="0.25">
      <c r="J9952" s="14"/>
      <c r="K9952" s="14"/>
      <c r="L9952" s="14"/>
      <c r="M9952" s="14"/>
      <c r="N9952" s="14"/>
      <c r="O9952" s="14"/>
      <c r="P9952" s="14"/>
      <c r="Q9952" s="14"/>
    </row>
    <row r="9953" spans="10:17" x14ac:dyDescent="0.25">
      <c r="J9953" s="14"/>
      <c r="K9953" s="14"/>
      <c r="L9953" s="14"/>
      <c r="M9953" s="14"/>
      <c r="N9953" s="14"/>
      <c r="O9953" s="14"/>
      <c r="P9953" s="14"/>
      <c r="Q9953" s="14"/>
    </row>
    <row r="9954" spans="10:17" x14ac:dyDescent="0.25">
      <c r="J9954" s="14"/>
      <c r="K9954" s="14"/>
      <c r="L9954" s="14"/>
      <c r="M9954" s="14"/>
      <c r="N9954" s="14"/>
      <c r="O9954" s="14"/>
      <c r="P9954" s="14"/>
      <c r="Q9954" s="14"/>
    </row>
    <row r="9955" spans="10:17" x14ac:dyDescent="0.25">
      <c r="J9955" s="14"/>
      <c r="K9955" s="14"/>
      <c r="L9955" s="14"/>
      <c r="M9955" s="14"/>
      <c r="N9955" s="14"/>
      <c r="O9955" s="14"/>
      <c r="P9955" s="14"/>
      <c r="Q9955" s="14"/>
    </row>
    <row r="9956" spans="10:17" x14ac:dyDescent="0.25">
      <c r="J9956" s="14"/>
      <c r="K9956" s="14"/>
      <c r="L9956" s="14"/>
      <c r="M9956" s="14"/>
      <c r="N9956" s="14"/>
      <c r="O9956" s="14"/>
      <c r="P9956" s="14"/>
      <c r="Q9956" s="14"/>
    </row>
    <row r="9957" spans="10:17" x14ac:dyDescent="0.25">
      <c r="J9957" s="14"/>
      <c r="K9957" s="14"/>
      <c r="L9957" s="14"/>
      <c r="M9957" s="14"/>
      <c r="N9957" s="14"/>
      <c r="O9957" s="14"/>
      <c r="P9957" s="14"/>
      <c r="Q9957" s="14"/>
    </row>
    <row r="9958" spans="10:17" x14ac:dyDescent="0.25">
      <c r="J9958" s="14"/>
      <c r="K9958" s="14"/>
      <c r="L9958" s="14"/>
      <c r="M9958" s="14"/>
      <c r="N9958" s="14"/>
      <c r="O9958" s="14"/>
      <c r="P9958" s="14"/>
      <c r="Q9958" s="14"/>
    </row>
    <row r="9959" spans="10:17" x14ac:dyDescent="0.25">
      <c r="J9959" s="14"/>
      <c r="K9959" s="14"/>
      <c r="L9959" s="14"/>
      <c r="M9959" s="14"/>
      <c r="N9959" s="14"/>
      <c r="O9959" s="14"/>
      <c r="P9959" s="14"/>
      <c r="Q9959" s="14"/>
    </row>
    <row r="9960" spans="10:17" x14ac:dyDescent="0.25">
      <c r="J9960" s="14"/>
      <c r="K9960" s="14"/>
      <c r="L9960" s="14"/>
      <c r="M9960" s="14"/>
      <c r="N9960" s="14"/>
      <c r="O9960" s="14"/>
      <c r="P9960" s="14"/>
      <c r="Q9960" s="14"/>
    </row>
    <row r="9961" spans="10:17" x14ac:dyDescent="0.25">
      <c r="J9961" s="14"/>
      <c r="K9961" s="14"/>
      <c r="L9961" s="14"/>
      <c r="M9961" s="14"/>
      <c r="N9961" s="14"/>
      <c r="O9961" s="14"/>
      <c r="P9961" s="14"/>
      <c r="Q9961" s="14"/>
    </row>
    <row r="9962" spans="10:17" x14ac:dyDescent="0.25">
      <c r="J9962" s="14"/>
      <c r="K9962" s="14"/>
      <c r="L9962" s="14"/>
      <c r="M9962" s="14"/>
      <c r="N9962" s="14"/>
      <c r="O9962" s="14"/>
      <c r="P9962" s="14"/>
      <c r="Q9962" s="14"/>
    </row>
    <row r="9963" spans="10:17" x14ac:dyDescent="0.25">
      <c r="J9963" s="14"/>
      <c r="K9963" s="14"/>
      <c r="L9963" s="14"/>
      <c r="M9963" s="14"/>
      <c r="N9963" s="14"/>
      <c r="O9963" s="14"/>
      <c r="P9963" s="14"/>
      <c r="Q9963" s="14"/>
    </row>
    <row r="9964" spans="10:17" x14ac:dyDescent="0.25">
      <c r="J9964" s="14"/>
      <c r="K9964" s="14"/>
      <c r="L9964" s="14"/>
      <c r="M9964" s="14"/>
      <c r="N9964" s="14"/>
      <c r="O9964" s="14"/>
      <c r="P9964" s="14"/>
      <c r="Q9964" s="14"/>
    </row>
    <row r="9965" spans="10:17" x14ac:dyDescent="0.25">
      <c r="J9965" s="14"/>
      <c r="K9965" s="14"/>
      <c r="L9965" s="14"/>
      <c r="M9965" s="14"/>
      <c r="N9965" s="14"/>
      <c r="O9965" s="14"/>
      <c r="P9965" s="14"/>
      <c r="Q9965" s="14"/>
    </row>
    <row r="9966" spans="10:17" x14ac:dyDescent="0.25">
      <c r="J9966" s="14"/>
      <c r="K9966" s="14"/>
      <c r="L9966" s="14"/>
      <c r="M9966" s="14"/>
      <c r="N9966" s="14"/>
      <c r="O9966" s="14"/>
      <c r="P9966" s="14"/>
      <c r="Q9966" s="14"/>
    </row>
    <row r="9967" spans="10:17" x14ac:dyDescent="0.25">
      <c r="J9967" s="14"/>
      <c r="K9967" s="14"/>
      <c r="L9967" s="14"/>
      <c r="M9967" s="14"/>
      <c r="N9967" s="14"/>
      <c r="O9967" s="14"/>
      <c r="P9967" s="14"/>
      <c r="Q9967" s="14"/>
    </row>
    <row r="9968" spans="10:17" x14ac:dyDescent="0.25">
      <c r="J9968" s="14"/>
      <c r="K9968" s="14"/>
      <c r="L9968" s="14"/>
      <c r="M9968" s="14"/>
      <c r="N9968" s="14"/>
      <c r="O9968" s="14"/>
      <c r="P9968" s="14"/>
      <c r="Q9968" s="14"/>
    </row>
    <row r="9969" spans="10:17" x14ac:dyDescent="0.25">
      <c r="J9969" s="14"/>
      <c r="K9969" s="14"/>
      <c r="L9969" s="14"/>
      <c r="M9969" s="14"/>
      <c r="N9969" s="14"/>
      <c r="O9969" s="14"/>
      <c r="P9969" s="14"/>
      <c r="Q9969" s="14"/>
    </row>
    <row r="9970" spans="10:17" x14ac:dyDescent="0.25">
      <c r="J9970" s="14"/>
      <c r="K9970" s="14"/>
      <c r="L9970" s="14"/>
      <c r="M9970" s="14"/>
      <c r="N9970" s="14"/>
      <c r="O9970" s="14"/>
      <c r="P9970" s="14"/>
      <c r="Q9970" s="14"/>
    </row>
    <row r="9971" spans="10:17" x14ac:dyDescent="0.25">
      <c r="J9971" s="14"/>
      <c r="K9971" s="14"/>
      <c r="L9971" s="14"/>
      <c r="M9971" s="14"/>
      <c r="N9971" s="14"/>
      <c r="O9971" s="14"/>
      <c r="P9971" s="14"/>
      <c r="Q9971" s="14"/>
    </row>
    <row r="9972" spans="10:17" x14ac:dyDescent="0.25">
      <c r="J9972" s="14"/>
      <c r="K9972" s="14"/>
      <c r="L9972" s="14"/>
      <c r="M9972" s="14"/>
      <c r="N9972" s="14"/>
      <c r="O9972" s="14"/>
      <c r="P9972" s="14"/>
      <c r="Q9972" s="14"/>
    </row>
    <row r="9973" spans="10:17" x14ac:dyDescent="0.25">
      <c r="J9973" s="14"/>
      <c r="K9973" s="14"/>
      <c r="L9973" s="14"/>
      <c r="M9973" s="14"/>
      <c r="N9973" s="14"/>
      <c r="O9973" s="14"/>
      <c r="P9973" s="14"/>
      <c r="Q9973" s="14"/>
    </row>
    <row r="9974" spans="10:17" x14ac:dyDescent="0.25">
      <c r="J9974" s="14"/>
      <c r="K9974" s="14"/>
      <c r="L9974" s="14"/>
      <c r="M9974" s="14"/>
      <c r="N9974" s="14"/>
      <c r="O9974" s="14"/>
      <c r="P9974" s="14"/>
      <c r="Q9974" s="14"/>
    </row>
    <row r="9975" spans="10:17" x14ac:dyDescent="0.25">
      <c r="J9975" s="14"/>
      <c r="K9975" s="14"/>
      <c r="L9975" s="14"/>
      <c r="M9975" s="14"/>
      <c r="N9975" s="14"/>
      <c r="O9975" s="14"/>
      <c r="P9975" s="14"/>
      <c r="Q9975" s="14"/>
    </row>
    <row r="9976" spans="10:17" x14ac:dyDescent="0.25">
      <c r="J9976" s="14"/>
      <c r="K9976" s="14"/>
      <c r="L9976" s="14"/>
      <c r="M9976" s="14"/>
      <c r="N9976" s="14"/>
      <c r="O9976" s="14"/>
      <c r="P9976" s="14"/>
      <c r="Q9976" s="14"/>
    </row>
    <row r="9977" spans="10:17" x14ac:dyDescent="0.25">
      <c r="J9977" s="14"/>
      <c r="K9977" s="14"/>
      <c r="L9977" s="14"/>
      <c r="M9977" s="14"/>
      <c r="N9977" s="14"/>
      <c r="O9977" s="14"/>
      <c r="P9977" s="14"/>
      <c r="Q9977" s="14"/>
    </row>
    <row r="9978" spans="10:17" x14ac:dyDescent="0.25">
      <c r="J9978" s="14"/>
      <c r="K9978" s="14"/>
      <c r="L9978" s="14"/>
      <c r="M9978" s="14"/>
      <c r="N9978" s="14"/>
      <c r="O9978" s="14"/>
      <c r="P9978" s="14"/>
      <c r="Q9978" s="14"/>
    </row>
    <row r="9979" spans="10:17" x14ac:dyDescent="0.25">
      <c r="J9979" s="14"/>
      <c r="K9979" s="14"/>
      <c r="L9979" s="14"/>
      <c r="M9979" s="14"/>
      <c r="N9979" s="14"/>
      <c r="O9979" s="14"/>
      <c r="P9979" s="14"/>
      <c r="Q9979" s="14"/>
    </row>
    <row r="9980" spans="10:17" x14ac:dyDescent="0.25">
      <c r="J9980" s="14"/>
      <c r="K9980" s="14"/>
      <c r="L9980" s="14"/>
      <c r="M9980" s="14"/>
      <c r="N9980" s="14"/>
      <c r="O9980" s="14"/>
      <c r="P9980" s="14"/>
      <c r="Q9980" s="14"/>
    </row>
    <row r="9981" spans="10:17" x14ac:dyDescent="0.25">
      <c r="J9981" s="14"/>
      <c r="K9981" s="14"/>
      <c r="L9981" s="14"/>
      <c r="M9981" s="14"/>
      <c r="N9981" s="14"/>
      <c r="O9981" s="14"/>
      <c r="P9981" s="14"/>
      <c r="Q9981" s="14"/>
    </row>
    <row r="9982" spans="10:17" x14ac:dyDescent="0.25">
      <c r="J9982" s="14"/>
      <c r="K9982" s="14"/>
      <c r="L9982" s="14"/>
      <c r="M9982" s="14"/>
      <c r="N9982" s="14"/>
      <c r="O9982" s="14"/>
      <c r="P9982" s="14"/>
      <c r="Q9982" s="14"/>
    </row>
    <row r="9983" spans="10:17" x14ac:dyDescent="0.25">
      <c r="J9983" s="14"/>
      <c r="K9983" s="14"/>
      <c r="L9983" s="14"/>
      <c r="M9983" s="14"/>
      <c r="N9983" s="14"/>
      <c r="O9983" s="14"/>
      <c r="P9983" s="14"/>
      <c r="Q9983" s="14"/>
    </row>
    <row r="9984" spans="10:17" x14ac:dyDescent="0.25">
      <c r="J9984" s="14"/>
      <c r="K9984" s="14"/>
      <c r="L9984" s="14"/>
      <c r="M9984" s="14"/>
      <c r="N9984" s="14"/>
      <c r="O9984" s="14"/>
      <c r="P9984" s="14"/>
      <c r="Q9984" s="14"/>
    </row>
    <row r="9985" spans="10:17" x14ac:dyDescent="0.25">
      <c r="J9985" s="14"/>
      <c r="K9985" s="14"/>
      <c r="L9985" s="14"/>
      <c r="M9985" s="14"/>
      <c r="N9985" s="14"/>
      <c r="O9985" s="14"/>
      <c r="P9985" s="14"/>
      <c r="Q9985" s="14"/>
    </row>
    <row r="9986" spans="10:17" x14ac:dyDescent="0.25">
      <c r="J9986" s="14"/>
      <c r="K9986" s="14"/>
      <c r="L9986" s="14"/>
      <c r="M9986" s="14"/>
      <c r="N9986" s="14"/>
      <c r="O9986" s="14"/>
      <c r="P9986" s="14"/>
      <c r="Q9986" s="14"/>
    </row>
    <row r="9987" spans="10:17" x14ac:dyDescent="0.25">
      <c r="J9987" s="14"/>
      <c r="K9987" s="14"/>
      <c r="L9987" s="14"/>
      <c r="M9987" s="14"/>
      <c r="N9987" s="14"/>
      <c r="O9987" s="14"/>
      <c r="P9987" s="14"/>
      <c r="Q9987" s="14"/>
    </row>
    <row r="9988" spans="10:17" x14ac:dyDescent="0.25">
      <c r="J9988" s="14"/>
      <c r="K9988" s="14"/>
      <c r="L9988" s="14"/>
      <c r="M9988" s="14"/>
      <c r="N9988" s="14"/>
      <c r="O9988" s="14"/>
      <c r="P9988" s="14"/>
      <c r="Q9988" s="14"/>
    </row>
    <row r="9989" spans="10:17" x14ac:dyDescent="0.25">
      <c r="J9989" s="14"/>
      <c r="K9989" s="14"/>
      <c r="L9989" s="14"/>
      <c r="M9989" s="14"/>
      <c r="N9989" s="14"/>
      <c r="O9989" s="14"/>
      <c r="P9989" s="14"/>
      <c r="Q9989" s="14"/>
    </row>
    <row r="9990" spans="10:17" x14ac:dyDescent="0.25">
      <c r="J9990" s="14"/>
      <c r="K9990" s="14"/>
      <c r="L9990" s="14"/>
      <c r="M9990" s="14"/>
      <c r="N9990" s="14"/>
      <c r="O9990" s="14"/>
      <c r="P9990" s="14"/>
      <c r="Q9990" s="14"/>
    </row>
    <row r="9991" spans="10:17" x14ac:dyDescent="0.25">
      <c r="J9991" s="14"/>
      <c r="K9991" s="14"/>
      <c r="L9991" s="14"/>
      <c r="M9991" s="14"/>
      <c r="N9991" s="14"/>
      <c r="O9991" s="14"/>
      <c r="P9991" s="14"/>
      <c r="Q9991" s="14"/>
    </row>
    <row r="9992" spans="10:17" x14ac:dyDescent="0.25">
      <c r="J9992" s="14"/>
      <c r="K9992" s="14"/>
      <c r="L9992" s="14"/>
      <c r="M9992" s="14"/>
      <c r="N9992" s="14"/>
      <c r="O9992" s="14"/>
      <c r="P9992" s="14"/>
      <c r="Q9992" s="14"/>
    </row>
    <row r="9993" spans="10:17" x14ac:dyDescent="0.25">
      <c r="J9993" s="14"/>
      <c r="K9993" s="14"/>
      <c r="L9993" s="14"/>
      <c r="M9993" s="14"/>
      <c r="N9993" s="14"/>
      <c r="O9993" s="14"/>
      <c r="P9993" s="14"/>
      <c r="Q9993" s="14"/>
    </row>
    <row r="9994" spans="10:17" x14ac:dyDescent="0.25">
      <c r="J9994" s="14"/>
      <c r="K9994" s="14"/>
      <c r="L9994" s="14"/>
      <c r="M9994" s="14"/>
      <c r="N9994" s="14"/>
      <c r="O9994" s="14"/>
      <c r="P9994" s="14"/>
      <c r="Q9994" s="14"/>
    </row>
    <row r="9995" spans="10:17" x14ac:dyDescent="0.25">
      <c r="J9995" s="14"/>
      <c r="K9995" s="14"/>
      <c r="L9995" s="14"/>
      <c r="M9995" s="14"/>
      <c r="N9995" s="14"/>
      <c r="O9995" s="14"/>
      <c r="P9995" s="14"/>
      <c r="Q9995" s="14"/>
    </row>
    <row r="9996" spans="10:17" x14ac:dyDescent="0.25">
      <c r="J9996" s="14"/>
      <c r="K9996" s="14"/>
      <c r="L9996" s="14"/>
      <c r="M9996" s="14"/>
      <c r="N9996" s="14"/>
      <c r="O9996" s="14"/>
      <c r="P9996" s="14"/>
      <c r="Q9996" s="14"/>
    </row>
    <row r="9997" spans="10:17" x14ac:dyDescent="0.25">
      <c r="J9997" s="14"/>
      <c r="K9997" s="14"/>
      <c r="L9997" s="14"/>
      <c r="M9997" s="14"/>
      <c r="N9997" s="14"/>
      <c r="O9997" s="14"/>
      <c r="P9997" s="14"/>
      <c r="Q9997" s="14"/>
    </row>
    <row r="9998" spans="10:17" x14ac:dyDescent="0.25">
      <c r="J9998" s="14"/>
      <c r="K9998" s="14"/>
      <c r="L9998" s="14"/>
      <c r="M9998" s="14"/>
      <c r="N9998" s="14"/>
      <c r="O9998" s="14"/>
      <c r="P9998" s="14"/>
      <c r="Q9998" s="14"/>
    </row>
    <row r="9999" spans="10:17" x14ac:dyDescent="0.25">
      <c r="J9999" s="14"/>
      <c r="K9999" s="14"/>
      <c r="L9999" s="14"/>
      <c r="M9999" s="14"/>
      <c r="N9999" s="14"/>
      <c r="O9999" s="14"/>
      <c r="P9999" s="14"/>
      <c r="Q9999" s="14"/>
    </row>
    <row r="10000" spans="10:17" x14ac:dyDescent="0.25">
      <c r="J10000" s="14"/>
      <c r="K10000" s="14"/>
      <c r="L10000" s="14"/>
      <c r="M10000" s="14"/>
      <c r="N10000" s="14"/>
      <c r="O10000" s="14"/>
      <c r="P10000" s="14"/>
      <c r="Q10000" s="14"/>
    </row>
    <row r="10001" spans="10:17" x14ac:dyDescent="0.25">
      <c r="J10001" s="14"/>
      <c r="K10001" s="14"/>
      <c r="L10001" s="14"/>
      <c r="M10001" s="14"/>
      <c r="N10001" s="14"/>
      <c r="O10001" s="14"/>
      <c r="P10001" s="14"/>
      <c r="Q10001" s="14"/>
    </row>
    <row r="10002" spans="10:17" x14ac:dyDescent="0.25">
      <c r="J10002" s="14"/>
      <c r="K10002" s="14"/>
      <c r="L10002" s="14"/>
      <c r="M10002" s="14"/>
      <c r="N10002" s="14"/>
      <c r="O10002" s="14"/>
      <c r="P10002" s="14"/>
      <c r="Q10002" s="14"/>
    </row>
    <row r="10003" spans="10:17" x14ac:dyDescent="0.25">
      <c r="J10003" s="14"/>
      <c r="K10003" s="14"/>
      <c r="L10003" s="14"/>
      <c r="M10003" s="14"/>
      <c r="N10003" s="14"/>
      <c r="O10003" s="14"/>
      <c r="P10003" s="14"/>
      <c r="Q10003" s="14"/>
    </row>
    <row r="10004" spans="10:17" x14ac:dyDescent="0.25">
      <c r="J10004" s="14"/>
      <c r="K10004" s="14"/>
      <c r="L10004" s="14"/>
      <c r="M10004" s="14"/>
      <c r="N10004" s="14"/>
      <c r="O10004" s="14"/>
      <c r="P10004" s="14"/>
      <c r="Q10004" s="14"/>
    </row>
    <row r="10005" spans="10:17" x14ac:dyDescent="0.25">
      <c r="J10005" s="14"/>
      <c r="K10005" s="14"/>
      <c r="L10005" s="14"/>
      <c r="M10005" s="14"/>
      <c r="N10005" s="14"/>
      <c r="O10005" s="14"/>
      <c r="P10005" s="14"/>
      <c r="Q10005" s="14"/>
    </row>
    <row r="10006" spans="10:17" x14ac:dyDescent="0.25">
      <c r="J10006" s="14"/>
      <c r="K10006" s="14"/>
      <c r="L10006" s="14"/>
      <c r="M10006" s="14"/>
      <c r="N10006" s="14"/>
      <c r="O10006" s="14"/>
      <c r="P10006" s="14"/>
      <c r="Q10006" s="14"/>
    </row>
    <row r="10007" spans="10:17" x14ac:dyDescent="0.25">
      <c r="J10007" s="14"/>
      <c r="K10007" s="14"/>
      <c r="L10007" s="14"/>
      <c r="M10007" s="14"/>
      <c r="N10007" s="14"/>
      <c r="O10007" s="14"/>
      <c r="P10007" s="14"/>
      <c r="Q10007" s="14"/>
    </row>
    <row r="10008" spans="10:17" x14ac:dyDescent="0.25">
      <c r="J10008" s="14"/>
      <c r="K10008" s="14"/>
      <c r="L10008" s="14"/>
      <c r="M10008" s="14"/>
      <c r="N10008" s="14"/>
      <c r="O10008" s="14"/>
      <c r="P10008" s="14"/>
      <c r="Q10008" s="14"/>
    </row>
    <row r="10009" spans="10:17" x14ac:dyDescent="0.25">
      <c r="J10009" s="14"/>
      <c r="K10009" s="14"/>
      <c r="L10009" s="14"/>
      <c r="M10009" s="14"/>
      <c r="N10009" s="14"/>
      <c r="O10009" s="14"/>
      <c r="P10009" s="14"/>
      <c r="Q10009" s="14"/>
    </row>
    <row r="10010" spans="10:17" x14ac:dyDescent="0.25">
      <c r="J10010" s="14"/>
      <c r="K10010" s="14"/>
      <c r="L10010" s="14"/>
      <c r="M10010" s="14"/>
      <c r="N10010" s="14"/>
      <c r="O10010" s="14"/>
      <c r="P10010" s="14"/>
      <c r="Q10010" s="14"/>
    </row>
    <row r="10011" spans="10:17" x14ac:dyDescent="0.25">
      <c r="J10011" s="14"/>
      <c r="K10011" s="14"/>
      <c r="L10011" s="14"/>
      <c r="M10011" s="14"/>
      <c r="N10011" s="14"/>
      <c r="O10011" s="14"/>
      <c r="P10011" s="14"/>
      <c r="Q10011" s="14"/>
    </row>
    <row r="10012" spans="10:17" x14ac:dyDescent="0.25">
      <c r="J10012" s="14"/>
      <c r="K10012" s="14"/>
      <c r="L10012" s="14"/>
      <c r="M10012" s="14"/>
      <c r="N10012" s="14"/>
      <c r="O10012" s="14"/>
      <c r="P10012" s="14"/>
      <c r="Q10012" s="14"/>
    </row>
    <row r="10013" spans="10:17" x14ac:dyDescent="0.25">
      <c r="J10013" s="14"/>
      <c r="K10013" s="14"/>
      <c r="L10013" s="14"/>
      <c r="M10013" s="14"/>
      <c r="N10013" s="14"/>
      <c r="O10013" s="14"/>
      <c r="P10013" s="14"/>
      <c r="Q10013" s="14"/>
    </row>
    <row r="10014" spans="10:17" x14ac:dyDescent="0.25">
      <c r="J10014" s="14"/>
      <c r="K10014" s="14"/>
      <c r="L10014" s="14"/>
      <c r="M10014" s="14"/>
      <c r="N10014" s="14"/>
      <c r="O10014" s="14"/>
      <c r="P10014" s="14"/>
      <c r="Q10014" s="14"/>
    </row>
    <row r="10015" spans="10:17" x14ac:dyDescent="0.25">
      <c r="J10015" s="14"/>
      <c r="K10015" s="14"/>
      <c r="L10015" s="14"/>
      <c r="M10015" s="14"/>
      <c r="N10015" s="14"/>
      <c r="O10015" s="14"/>
      <c r="P10015" s="14"/>
      <c r="Q10015" s="14"/>
    </row>
    <row r="10016" spans="10:17" x14ac:dyDescent="0.25">
      <c r="J10016" s="14"/>
      <c r="K10016" s="14"/>
      <c r="L10016" s="14"/>
      <c r="M10016" s="14"/>
      <c r="N10016" s="14"/>
      <c r="O10016" s="14"/>
      <c r="P10016" s="14"/>
      <c r="Q10016" s="14"/>
    </row>
    <row r="10017" spans="10:17" x14ac:dyDescent="0.25">
      <c r="J10017" s="14"/>
      <c r="K10017" s="14"/>
      <c r="L10017" s="14"/>
      <c r="M10017" s="14"/>
      <c r="N10017" s="14"/>
      <c r="O10017" s="14"/>
      <c r="P10017" s="14"/>
      <c r="Q10017" s="14"/>
    </row>
    <row r="10018" spans="10:17" x14ac:dyDescent="0.25">
      <c r="J10018" s="14"/>
      <c r="K10018" s="14"/>
      <c r="L10018" s="14"/>
      <c r="M10018" s="14"/>
      <c r="N10018" s="14"/>
      <c r="O10018" s="14"/>
      <c r="P10018" s="14"/>
      <c r="Q10018" s="14"/>
    </row>
    <row r="10019" spans="10:17" x14ac:dyDescent="0.25">
      <c r="J10019" s="14"/>
      <c r="K10019" s="14"/>
      <c r="L10019" s="14"/>
      <c r="M10019" s="14"/>
      <c r="N10019" s="14"/>
      <c r="O10019" s="14"/>
      <c r="P10019" s="14"/>
      <c r="Q10019" s="14"/>
    </row>
    <row r="10020" spans="10:17" x14ac:dyDescent="0.25">
      <c r="J10020" s="14"/>
      <c r="K10020" s="14"/>
      <c r="L10020" s="14"/>
      <c r="M10020" s="14"/>
      <c r="N10020" s="14"/>
      <c r="O10020" s="14"/>
      <c r="P10020" s="14"/>
      <c r="Q10020" s="14"/>
    </row>
    <row r="10021" spans="10:17" x14ac:dyDescent="0.25">
      <c r="J10021" s="14"/>
      <c r="K10021" s="14"/>
      <c r="L10021" s="14"/>
      <c r="M10021" s="14"/>
      <c r="N10021" s="14"/>
      <c r="O10021" s="14"/>
      <c r="P10021" s="14"/>
      <c r="Q10021" s="14"/>
    </row>
    <row r="10022" spans="10:17" x14ac:dyDescent="0.25">
      <c r="J10022" s="14"/>
      <c r="K10022" s="14"/>
      <c r="L10022" s="14"/>
      <c r="M10022" s="14"/>
      <c r="N10022" s="14"/>
      <c r="O10022" s="14"/>
      <c r="P10022" s="14"/>
      <c r="Q10022" s="14"/>
    </row>
    <row r="10023" spans="10:17" x14ac:dyDescent="0.25">
      <c r="J10023" s="14"/>
      <c r="K10023" s="14"/>
      <c r="L10023" s="14"/>
      <c r="M10023" s="14"/>
      <c r="N10023" s="14"/>
      <c r="O10023" s="14"/>
      <c r="P10023" s="14"/>
      <c r="Q10023" s="14"/>
    </row>
    <row r="10024" spans="10:17" x14ac:dyDescent="0.25">
      <c r="J10024" s="14"/>
      <c r="K10024" s="14"/>
      <c r="L10024" s="14"/>
      <c r="M10024" s="14"/>
      <c r="N10024" s="14"/>
      <c r="O10024" s="14"/>
      <c r="P10024" s="14"/>
      <c r="Q10024" s="14"/>
    </row>
    <row r="10025" spans="10:17" x14ac:dyDescent="0.25">
      <c r="J10025" s="14"/>
      <c r="K10025" s="14"/>
      <c r="L10025" s="14"/>
      <c r="M10025" s="14"/>
      <c r="N10025" s="14"/>
      <c r="O10025" s="14"/>
      <c r="P10025" s="14"/>
      <c r="Q10025" s="14"/>
    </row>
    <row r="10026" spans="10:17" x14ac:dyDescent="0.25">
      <c r="J10026" s="14"/>
      <c r="K10026" s="14"/>
      <c r="L10026" s="14"/>
      <c r="M10026" s="14"/>
      <c r="N10026" s="14"/>
      <c r="O10026" s="14"/>
      <c r="P10026" s="14"/>
      <c r="Q10026" s="14"/>
    </row>
    <row r="10027" spans="10:17" x14ac:dyDescent="0.25">
      <c r="J10027" s="14"/>
      <c r="K10027" s="14"/>
      <c r="L10027" s="14"/>
      <c r="M10027" s="14"/>
      <c r="N10027" s="14"/>
      <c r="O10027" s="14"/>
      <c r="P10027" s="14"/>
      <c r="Q10027" s="14"/>
    </row>
    <row r="10028" spans="10:17" x14ac:dyDescent="0.25">
      <c r="J10028" s="14"/>
      <c r="K10028" s="14"/>
      <c r="L10028" s="14"/>
      <c r="M10028" s="14"/>
      <c r="N10028" s="14"/>
      <c r="O10028" s="14"/>
      <c r="P10028" s="14"/>
      <c r="Q10028" s="14"/>
    </row>
    <row r="10029" spans="10:17" x14ac:dyDescent="0.25">
      <c r="J10029" s="14"/>
      <c r="K10029" s="14"/>
      <c r="L10029" s="14"/>
      <c r="M10029" s="14"/>
      <c r="N10029" s="14"/>
      <c r="O10029" s="14"/>
      <c r="P10029" s="14"/>
      <c r="Q10029" s="14"/>
    </row>
    <row r="10030" spans="10:17" x14ac:dyDescent="0.25">
      <c r="J10030" s="14"/>
      <c r="K10030" s="14"/>
      <c r="L10030" s="14"/>
      <c r="M10030" s="14"/>
      <c r="N10030" s="14"/>
      <c r="O10030" s="14"/>
      <c r="P10030" s="14"/>
      <c r="Q10030" s="14"/>
    </row>
    <row r="10031" spans="10:17" x14ac:dyDescent="0.25">
      <c r="J10031" s="14"/>
      <c r="K10031" s="14"/>
      <c r="L10031" s="14"/>
      <c r="M10031" s="14"/>
      <c r="N10031" s="14"/>
      <c r="O10031" s="14"/>
      <c r="P10031" s="14"/>
      <c r="Q10031" s="14"/>
    </row>
    <row r="10032" spans="10:17" x14ac:dyDescent="0.25">
      <c r="J10032" s="14"/>
      <c r="K10032" s="14"/>
      <c r="L10032" s="14"/>
      <c r="M10032" s="14"/>
      <c r="N10032" s="14"/>
      <c r="O10032" s="14"/>
      <c r="P10032" s="14"/>
      <c r="Q10032" s="14"/>
    </row>
    <row r="10033" spans="10:17" x14ac:dyDescent="0.25">
      <c r="J10033" s="14"/>
      <c r="K10033" s="14"/>
      <c r="L10033" s="14"/>
      <c r="M10033" s="14"/>
      <c r="N10033" s="14"/>
      <c r="O10033" s="14"/>
      <c r="P10033" s="14"/>
      <c r="Q10033" s="14"/>
    </row>
    <row r="10034" spans="10:17" x14ac:dyDescent="0.25">
      <c r="J10034" s="14"/>
      <c r="K10034" s="14"/>
      <c r="L10034" s="14"/>
      <c r="M10034" s="14"/>
      <c r="N10034" s="14"/>
      <c r="O10034" s="14"/>
      <c r="P10034" s="14"/>
      <c r="Q10034" s="14"/>
    </row>
    <row r="10035" spans="10:17" x14ac:dyDescent="0.25">
      <c r="J10035" s="14"/>
      <c r="K10035" s="14"/>
      <c r="L10035" s="14"/>
      <c r="M10035" s="14"/>
      <c r="N10035" s="14"/>
      <c r="O10035" s="14"/>
      <c r="P10035" s="14"/>
      <c r="Q10035" s="14"/>
    </row>
    <row r="10036" spans="10:17" x14ac:dyDescent="0.25">
      <c r="J10036" s="14"/>
      <c r="K10036" s="14"/>
      <c r="L10036" s="14"/>
      <c r="M10036" s="14"/>
      <c r="N10036" s="14"/>
      <c r="O10036" s="14"/>
      <c r="P10036" s="14"/>
      <c r="Q10036" s="14"/>
    </row>
    <row r="10037" spans="10:17" x14ac:dyDescent="0.25">
      <c r="J10037" s="14"/>
      <c r="K10037" s="14"/>
      <c r="L10037" s="14"/>
      <c r="M10037" s="14"/>
      <c r="N10037" s="14"/>
      <c r="O10037" s="14"/>
      <c r="P10037" s="14"/>
      <c r="Q10037" s="14"/>
    </row>
    <row r="10038" spans="10:17" x14ac:dyDescent="0.25">
      <c r="J10038" s="14"/>
      <c r="K10038" s="14"/>
      <c r="L10038" s="14"/>
      <c r="M10038" s="14"/>
      <c r="N10038" s="14"/>
      <c r="O10038" s="14"/>
      <c r="P10038" s="14"/>
      <c r="Q10038" s="14"/>
    </row>
    <row r="10039" spans="10:17" x14ac:dyDescent="0.25">
      <c r="J10039" s="14"/>
      <c r="K10039" s="14"/>
      <c r="L10039" s="14"/>
      <c r="M10039" s="14"/>
      <c r="N10039" s="14"/>
      <c r="O10039" s="14"/>
      <c r="P10039" s="14"/>
      <c r="Q10039" s="14"/>
    </row>
    <row r="10040" spans="10:17" x14ac:dyDescent="0.25">
      <c r="J10040" s="14"/>
      <c r="K10040" s="14"/>
      <c r="L10040" s="14"/>
      <c r="M10040" s="14"/>
      <c r="N10040" s="14"/>
      <c r="O10040" s="14"/>
      <c r="P10040" s="14"/>
      <c r="Q10040" s="14"/>
    </row>
    <row r="10041" spans="10:17" x14ac:dyDescent="0.25">
      <c r="J10041" s="14"/>
      <c r="K10041" s="14"/>
      <c r="L10041" s="14"/>
      <c r="M10041" s="14"/>
      <c r="N10041" s="14"/>
      <c r="O10041" s="14"/>
      <c r="P10041" s="14"/>
      <c r="Q10041" s="14"/>
    </row>
    <row r="10042" spans="10:17" x14ac:dyDescent="0.25">
      <c r="J10042" s="14"/>
      <c r="K10042" s="14"/>
      <c r="L10042" s="14"/>
      <c r="M10042" s="14"/>
      <c r="N10042" s="14"/>
      <c r="O10042" s="14"/>
      <c r="P10042" s="14"/>
      <c r="Q10042" s="14"/>
    </row>
    <row r="10043" spans="10:17" x14ac:dyDescent="0.25">
      <c r="J10043" s="14"/>
      <c r="K10043" s="14"/>
      <c r="L10043" s="14"/>
      <c r="M10043" s="14"/>
      <c r="N10043" s="14"/>
      <c r="O10043" s="14"/>
      <c r="P10043" s="14"/>
      <c r="Q10043" s="14"/>
    </row>
    <row r="10044" spans="10:17" x14ac:dyDescent="0.25">
      <c r="J10044" s="14"/>
      <c r="K10044" s="14"/>
      <c r="L10044" s="14"/>
      <c r="M10044" s="14"/>
      <c r="N10044" s="14"/>
      <c r="O10044" s="14"/>
      <c r="P10044" s="14"/>
      <c r="Q10044" s="14"/>
    </row>
    <row r="10045" spans="10:17" x14ac:dyDescent="0.25">
      <c r="J10045" s="14"/>
      <c r="K10045" s="14"/>
      <c r="L10045" s="14"/>
      <c r="M10045" s="14"/>
      <c r="N10045" s="14"/>
      <c r="O10045" s="14"/>
      <c r="P10045" s="14"/>
      <c r="Q10045" s="14"/>
    </row>
    <row r="10046" spans="10:17" x14ac:dyDescent="0.25">
      <c r="J10046" s="14"/>
      <c r="K10046" s="14"/>
      <c r="L10046" s="14"/>
      <c r="M10046" s="14"/>
      <c r="N10046" s="14"/>
      <c r="O10046" s="14"/>
      <c r="P10046" s="14"/>
      <c r="Q10046" s="14"/>
    </row>
    <row r="10047" spans="10:17" x14ac:dyDescent="0.25">
      <c r="J10047" s="14"/>
      <c r="K10047" s="14"/>
      <c r="L10047" s="14"/>
      <c r="M10047" s="14"/>
      <c r="N10047" s="14"/>
      <c r="O10047" s="14"/>
      <c r="P10047" s="14"/>
      <c r="Q10047" s="14"/>
    </row>
    <row r="10048" spans="10:17" x14ac:dyDescent="0.25">
      <c r="J10048" s="14"/>
      <c r="K10048" s="14"/>
      <c r="L10048" s="14"/>
      <c r="M10048" s="14"/>
      <c r="N10048" s="14"/>
      <c r="O10048" s="14"/>
      <c r="P10048" s="14"/>
      <c r="Q10048" s="14"/>
    </row>
    <row r="10049" spans="10:17" x14ac:dyDescent="0.25">
      <c r="J10049" s="14"/>
      <c r="K10049" s="14"/>
      <c r="L10049" s="14"/>
      <c r="M10049" s="14"/>
      <c r="N10049" s="14"/>
      <c r="O10049" s="14"/>
      <c r="P10049" s="14"/>
      <c r="Q10049" s="14"/>
    </row>
    <row r="10050" spans="10:17" x14ac:dyDescent="0.25">
      <c r="J10050" s="14"/>
      <c r="K10050" s="14"/>
      <c r="L10050" s="14"/>
      <c r="M10050" s="14"/>
      <c r="N10050" s="14"/>
      <c r="O10050" s="14"/>
      <c r="P10050" s="14"/>
      <c r="Q10050" s="14"/>
    </row>
    <row r="10051" spans="10:17" x14ac:dyDescent="0.25">
      <c r="J10051" s="14"/>
      <c r="K10051" s="14"/>
      <c r="L10051" s="14"/>
      <c r="M10051" s="14"/>
      <c r="N10051" s="14"/>
      <c r="O10051" s="14"/>
      <c r="P10051" s="14"/>
      <c r="Q10051" s="14"/>
    </row>
    <row r="10052" spans="10:17" x14ac:dyDescent="0.25">
      <c r="J10052" s="14"/>
      <c r="K10052" s="14"/>
      <c r="L10052" s="14"/>
      <c r="M10052" s="14"/>
      <c r="N10052" s="14"/>
      <c r="O10052" s="14"/>
      <c r="P10052" s="14"/>
      <c r="Q10052" s="14"/>
    </row>
    <row r="10053" spans="10:17" x14ac:dyDescent="0.25">
      <c r="J10053" s="14"/>
      <c r="K10053" s="14"/>
      <c r="L10053" s="14"/>
      <c r="M10053" s="14"/>
      <c r="N10053" s="14"/>
      <c r="O10053" s="14"/>
      <c r="P10053" s="14"/>
      <c r="Q10053" s="14"/>
    </row>
    <row r="10054" spans="10:17" x14ac:dyDescent="0.25">
      <c r="J10054" s="14"/>
      <c r="K10054" s="14"/>
      <c r="L10054" s="14"/>
      <c r="M10054" s="14"/>
      <c r="N10054" s="14"/>
      <c r="O10054" s="14"/>
      <c r="P10054" s="14"/>
      <c r="Q10054" s="14"/>
    </row>
    <row r="10055" spans="10:17" x14ac:dyDescent="0.25">
      <c r="J10055" s="14"/>
      <c r="K10055" s="14"/>
      <c r="L10055" s="14"/>
      <c r="M10055" s="14"/>
      <c r="N10055" s="14"/>
      <c r="O10055" s="14"/>
      <c r="P10055" s="14"/>
      <c r="Q10055" s="14"/>
    </row>
    <row r="10056" spans="10:17" x14ac:dyDescent="0.25">
      <c r="J10056" s="14"/>
      <c r="K10056" s="14"/>
      <c r="L10056" s="14"/>
      <c r="M10056" s="14"/>
      <c r="N10056" s="14"/>
      <c r="O10056" s="14"/>
      <c r="P10056" s="14"/>
      <c r="Q10056" s="14"/>
    </row>
    <row r="10057" spans="10:17" x14ac:dyDescent="0.25">
      <c r="J10057" s="14"/>
      <c r="K10057" s="14"/>
      <c r="L10057" s="14"/>
      <c r="M10057" s="14"/>
      <c r="N10057" s="14"/>
      <c r="O10057" s="14"/>
      <c r="P10057" s="14"/>
      <c r="Q10057" s="14"/>
    </row>
    <row r="10058" spans="10:17" x14ac:dyDescent="0.25">
      <c r="J10058" s="14"/>
      <c r="K10058" s="14"/>
      <c r="L10058" s="14"/>
      <c r="M10058" s="14"/>
      <c r="N10058" s="14"/>
      <c r="O10058" s="14"/>
      <c r="P10058" s="14"/>
      <c r="Q10058" s="14"/>
    </row>
    <row r="10059" spans="10:17" x14ac:dyDescent="0.25">
      <c r="J10059" s="14"/>
      <c r="K10059" s="14"/>
      <c r="L10059" s="14"/>
      <c r="M10059" s="14"/>
      <c r="N10059" s="14"/>
      <c r="O10059" s="14"/>
      <c r="P10059" s="14"/>
      <c r="Q10059" s="14"/>
    </row>
    <row r="10060" spans="10:17" x14ac:dyDescent="0.25">
      <c r="J10060" s="14"/>
      <c r="K10060" s="14"/>
      <c r="L10060" s="14"/>
      <c r="M10060" s="14"/>
      <c r="N10060" s="14"/>
      <c r="O10060" s="14"/>
      <c r="P10060" s="14"/>
      <c r="Q10060" s="14"/>
    </row>
    <row r="10061" spans="10:17" x14ac:dyDescent="0.25">
      <c r="J10061" s="14"/>
      <c r="K10061" s="14"/>
      <c r="L10061" s="14"/>
      <c r="M10061" s="14"/>
      <c r="N10061" s="14"/>
      <c r="O10061" s="14"/>
      <c r="P10061" s="14"/>
      <c r="Q10061" s="14"/>
    </row>
    <row r="10062" spans="10:17" x14ac:dyDescent="0.25">
      <c r="J10062" s="14"/>
      <c r="K10062" s="14"/>
      <c r="L10062" s="14"/>
      <c r="M10062" s="14"/>
      <c r="N10062" s="14"/>
      <c r="O10062" s="14"/>
      <c r="P10062" s="14"/>
      <c r="Q10062" s="14"/>
    </row>
    <row r="10063" spans="10:17" x14ac:dyDescent="0.25">
      <c r="J10063" s="14"/>
      <c r="K10063" s="14"/>
      <c r="L10063" s="14"/>
      <c r="M10063" s="14"/>
      <c r="N10063" s="14"/>
      <c r="O10063" s="14"/>
      <c r="P10063" s="14"/>
      <c r="Q10063" s="14"/>
    </row>
    <row r="10064" spans="10:17" x14ac:dyDescent="0.25">
      <c r="J10064" s="14"/>
      <c r="K10064" s="14"/>
      <c r="L10064" s="14"/>
      <c r="M10064" s="14"/>
      <c r="N10064" s="14"/>
      <c r="O10064" s="14"/>
      <c r="P10064" s="14"/>
      <c r="Q10064" s="14"/>
    </row>
    <row r="10065" spans="10:17" x14ac:dyDescent="0.25">
      <c r="J10065" s="14"/>
      <c r="K10065" s="14"/>
      <c r="L10065" s="14"/>
      <c r="M10065" s="14"/>
      <c r="N10065" s="14"/>
      <c r="O10065" s="14"/>
      <c r="P10065" s="14"/>
      <c r="Q10065" s="14"/>
    </row>
    <row r="10066" spans="10:17" x14ac:dyDescent="0.25">
      <c r="J10066" s="14"/>
      <c r="K10066" s="14"/>
      <c r="L10066" s="14"/>
      <c r="M10066" s="14"/>
      <c r="N10066" s="14"/>
      <c r="O10066" s="14"/>
      <c r="P10066" s="14"/>
      <c r="Q10066" s="14"/>
    </row>
    <row r="10067" spans="10:17" x14ac:dyDescent="0.25">
      <c r="J10067" s="14"/>
      <c r="K10067" s="14"/>
      <c r="L10067" s="14"/>
      <c r="M10067" s="14"/>
      <c r="N10067" s="14"/>
      <c r="O10067" s="14"/>
      <c r="P10067" s="14"/>
      <c r="Q10067" s="14"/>
    </row>
    <row r="10068" spans="10:17" x14ac:dyDescent="0.25">
      <c r="J10068" s="14"/>
      <c r="K10068" s="14"/>
      <c r="L10068" s="14"/>
      <c r="M10068" s="14"/>
      <c r="N10068" s="14"/>
      <c r="O10068" s="14"/>
      <c r="P10068" s="14"/>
      <c r="Q10068" s="14"/>
    </row>
    <row r="10069" spans="10:17" x14ac:dyDescent="0.25">
      <c r="J10069" s="14"/>
      <c r="K10069" s="14"/>
      <c r="L10069" s="14"/>
      <c r="M10069" s="14"/>
      <c r="N10069" s="14"/>
      <c r="O10069" s="14"/>
      <c r="P10069" s="14"/>
      <c r="Q10069" s="14"/>
    </row>
    <row r="10070" spans="10:17" x14ac:dyDescent="0.25">
      <c r="J10070" s="14"/>
      <c r="K10070" s="14"/>
      <c r="L10070" s="14"/>
      <c r="M10070" s="14"/>
      <c r="N10070" s="14"/>
      <c r="O10070" s="14"/>
      <c r="P10070" s="14"/>
      <c r="Q10070" s="14"/>
    </row>
    <row r="10071" spans="10:17" x14ac:dyDescent="0.25">
      <c r="J10071" s="14"/>
      <c r="K10071" s="14"/>
      <c r="L10071" s="14"/>
      <c r="M10071" s="14"/>
      <c r="N10071" s="14"/>
      <c r="O10071" s="14"/>
      <c r="P10071" s="14"/>
      <c r="Q10071" s="14"/>
    </row>
    <row r="10072" spans="10:17" x14ac:dyDescent="0.25">
      <c r="J10072" s="14"/>
      <c r="K10072" s="14"/>
      <c r="L10072" s="14"/>
      <c r="M10072" s="14"/>
      <c r="N10072" s="14"/>
      <c r="O10072" s="14"/>
      <c r="P10072" s="14"/>
      <c r="Q10072" s="14"/>
    </row>
    <row r="10073" spans="10:17" x14ac:dyDescent="0.25">
      <c r="J10073" s="14"/>
      <c r="K10073" s="14"/>
      <c r="L10073" s="14"/>
      <c r="M10073" s="14"/>
      <c r="N10073" s="14"/>
      <c r="O10073" s="14"/>
      <c r="P10073" s="14"/>
      <c r="Q10073" s="14"/>
    </row>
    <row r="10074" spans="10:17" x14ac:dyDescent="0.25">
      <c r="J10074" s="14"/>
      <c r="K10074" s="14"/>
      <c r="L10074" s="14"/>
      <c r="M10074" s="14"/>
      <c r="N10074" s="14"/>
      <c r="O10074" s="14"/>
      <c r="P10074" s="14"/>
      <c r="Q10074" s="14"/>
    </row>
    <row r="10075" spans="10:17" x14ac:dyDescent="0.25">
      <c r="J10075" s="14"/>
      <c r="K10075" s="14"/>
      <c r="L10075" s="14"/>
      <c r="M10075" s="14"/>
      <c r="N10075" s="14"/>
      <c r="O10075" s="14"/>
      <c r="P10075" s="14"/>
      <c r="Q10075" s="14"/>
    </row>
    <row r="10076" spans="10:17" x14ac:dyDescent="0.25">
      <c r="J10076" s="14"/>
      <c r="K10076" s="14"/>
      <c r="L10076" s="14"/>
      <c r="M10076" s="14"/>
      <c r="N10076" s="14"/>
      <c r="O10076" s="14"/>
      <c r="P10076" s="14"/>
      <c r="Q10076" s="14"/>
    </row>
    <row r="10077" spans="10:17" x14ac:dyDescent="0.25">
      <c r="J10077" s="14"/>
      <c r="K10077" s="14"/>
      <c r="L10077" s="14"/>
      <c r="M10077" s="14"/>
      <c r="N10077" s="14"/>
      <c r="O10077" s="14"/>
      <c r="P10077" s="14"/>
      <c r="Q10077" s="14"/>
    </row>
    <row r="10078" spans="10:17" x14ac:dyDescent="0.25">
      <c r="J10078" s="14"/>
      <c r="K10078" s="14"/>
      <c r="L10078" s="14"/>
      <c r="M10078" s="14"/>
      <c r="N10078" s="14"/>
      <c r="O10078" s="14"/>
      <c r="P10078" s="14"/>
      <c r="Q10078" s="14"/>
    </row>
    <row r="10079" spans="10:17" x14ac:dyDescent="0.25">
      <c r="J10079" s="14"/>
      <c r="K10079" s="14"/>
      <c r="L10079" s="14"/>
      <c r="M10079" s="14"/>
      <c r="N10079" s="14"/>
      <c r="O10079" s="14"/>
      <c r="P10079" s="14"/>
      <c r="Q10079" s="14"/>
    </row>
    <row r="10080" spans="10:17" x14ac:dyDescent="0.25">
      <c r="J10080" s="14"/>
      <c r="K10080" s="14"/>
      <c r="L10080" s="14"/>
      <c r="M10080" s="14"/>
      <c r="N10080" s="14"/>
      <c r="O10080" s="14"/>
      <c r="P10080" s="14"/>
      <c r="Q10080" s="14"/>
    </row>
    <row r="10081" spans="10:17" x14ac:dyDescent="0.25">
      <c r="J10081" s="14"/>
      <c r="K10081" s="14"/>
      <c r="L10081" s="14"/>
      <c r="M10081" s="14"/>
      <c r="N10081" s="14"/>
      <c r="O10081" s="14"/>
      <c r="P10081" s="14"/>
      <c r="Q10081" s="14"/>
    </row>
    <row r="10082" spans="10:17" x14ac:dyDescent="0.25">
      <c r="J10082" s="14"/>
      <c r="K10082" s="14"/>
      <c r="L10082" s="14"/>
      <c r="M10082" s="14"/>
      <c r="N10082" s="14"/>
      <c r="O10082" s="14"/>
      <c r="P10082" s="14"/>
      <c r="Q10082" s="14"/>
    </row>
    <row r="10083" spans="10:17" x14ac:dyDescent="0.25">
      <c r="J10083" s="14"/>
      <c r="K10083" s="14"/>
      <c r="L10083" s="14"/>
      <c r="M10083" s="14"/>
      <c r="N10083" s="14"/>
      <c r="O10083" s="14"/>
      <c r="P10083" s="14"/>
      <c r="Q10083" s="14"/>
    </row>
    <row r="10084" spans="10:17" x14ac:dyDescent="0.25">
      <c r="J10084" s="14"/>
      <c r="K10084" s="14"/>
      <c r="L10084" s="14"/>
      <c r="M10084" s="14"/>
      <c r="N10084" s="14"/>
      <c r="O10084" s="14"/>
      <c r="P10084" s="14"/>
      <c r="Q10084" s="14"/>
    </row>
    <row r="10085" spans="10:17" x14ac:dyDescent="0.25">
      <c r="J10085" s="14"/>
      <c r="K10085" s="14"/>
      <c r="L10085" s="14"/>
      <c r="M10085" s="14"/>
      <c r="N10085" s="14"/>
      <c r="O10085" s="14"/>
      <c r="P10085" s="14"/>
      <c r="Q10085" s="14"/>
    </row>
    <row r="10086" spans="10:17" x14ac:dyDescent="0.25">
      <c r="J10086" s="14"/>
      <c r="K10086" s="14"/>
      <c r="L10086" s="14"/>
      <c r="M10086" s="14"/>
      <c r="N10086" s="14"/>
      <c r="O10086" s="14"/>
      <c r="P10086" s="14"/>
      <c r="Q10086" s="14"/>
    </row>
    <row r="10087" spans="10:17" x14ac:dyDescent="0.25">
      <c r="J10087" s="14"/>
      <c r="K10087" s="14"/>
      <c r="L10087" s="14"/>
      <c r="M10087" s="14"/>
      <c r="N10087" s="14"/>
      <c r="O10087" s="14"/>
      <c r="P10087" s="14"/>
      <c r="Q10087" s="14"/>
    </row>
    <row r="10088" spans="10:17" x14ac:dyDescent="0.25">
      <c r="J10088" s="14"/>
      <c r="K10088" s="14"/>
      <c r="L10088" s="14"/>
      <c r="M10088" s="14"/>
      <c r="N10088" s="14"/>
      <c r="O10088" s="14"/>
      <c r="P10088" s="14"/>
      <c r="Q10088" s="14"/>
    </row>
    <row r="10089" spans="10:17" x14ac:dyDescent="0.25">
      <c r="J10089" s="14"/>
      <c r="K10089" s="14"/>
      <c r="L10089" s="14"/>
      <c r="M10089" s="14"/>
      <c r="N10089" s="14"/>
      <c r="O10089" s="14"/>
      <c r="P10089" s="14"/>
      <c r="Q10089" s="14"/>
    </row>
    <row r="10090" spans="10:17" x14ac:dyDescent="0.25">
      <c r="J10090" s="14"/>
      <c r="K10090" s="14"/>
      <c r="L10090" s="14"/>
      <c r="M10090" s="14"/>
      <c r="N10090" s="14"/>
      <c r="O10090" s="14"/>
      <c r="P10090" s="14"/>
      <c r="Q10090" s="14"/>
    </row>
    <row r="10091" spans="10:17" x14ac:dyDescent="0.25">
      <c r="J10091" s="14"/>
      <c r="K10091" s="14"/>
      <c r="L10091" s="14"/>
      <c r="M10091" s="14"/>
      <c r="N10091" s="14"/>
      <c r="O10091" s="14"/>
      <c r="P10091" s="14"/>
      <c r="Q10091" s="14"/>
    </row>
    <row r="10092" spans="10:17" x14ac:dyDescent="0.25">
      <c r="J10092" s="14"/>
      <c r="K10092" s="14"/>
      <c r="L10092" s="14"/>
      <c r="M10092" s="14"/>
      <c r="N10092" s="14"/>
      <c r="O10092" s="14"/>
      <c r="P10092" s="14"/>
      <c r="Q10092" s="14"/>
    </row>
    <row r="10093" spans="10:17" x14ac:dyDescent="0.25">
      <c r="J10093" s="14"/>
      <c r="K10093" s="14"/>
      <c r="L10093" s="14"/>
      <c r="M10093" s="14"/>
      <c r="N10093" s="14"/>
      <c r="O10093" s="14"/>
      <c r="P10093" s="14"/>
      <c r="Q10093" s="14"/>
    </row>
    <row r="10094" spans="10:17" x14ac:dyDescent="0.25">
      <c r="J10094" s="14"/>
      <c r="K10094" s="14"/>
      <c r="L10094" s="14"/>
      <c r="M10094" s="14"/>
      <c r="N10094" s="14"/>
      <c r="O10094" s="14"/>
      <c r="P10094" s="14"/>
      <c r="Q10094" s="14"/>
    </row>
    <row r="10095" spans="10:17" x14ac:dyDescent="0.25">
      <c r="J10095" s="14"/>
      <c r="K10095" s="14"/>
      <c r="L10095" s="14"/>
      <c r="M10095" s="14"/>
      <c r="N10095" s="14"/>
      <c r="O10095" s="14"/>
      <c r="P10095" s="14"/>
      <c r="Q10095" s="14"/>
    </row>
    <row r="10096" spans="10:17" x14ac:dyDescent="0.25">
      <c r="J10096" s="14"/>
      <c r="K10096" s="14"/>
      <c r="L10096" s="14"/>
      <c r="M10096" s="14"/>
      <c r="N10096" s="14"/>
      <c r="O10096" s="14"/>
      <c r="P10096" s="14"/>
      <c r="Q10096" s="14"/>
    </row>
    <row r="10097" spans="10:17" x14ac:dyDescent="0.25">
      <c r="J10097" s="14"/>
      <c r="K10097" s="14"/>
      <c r="L10097" s="14"/>
      <c r="M10097" s="14"/>
      <c r="N10097" s="14"/>
      <c r="O10097" s="14"/>
      <c r="P10097" s="14"/>
      <c r="Q10097" s="14"/>
    </row>
    <row r="10098" spans="10:17" x14ac:dyDescent="0.25">
      <c r="J10098" s="14"/>
      <c r="K10098" s="14"/>
      <c r="L10098" s="14"/>
      <c r="M10098" s="14"/>
      <c r="N10098" s="14"/>
      <c r="O10098" s="14"/>
      <c r="P10098" s="14"/>
      <c r="Q10098" s="14"/>
    </row>
    <row r="10099" spans="10:17" x14ac:dyDescent="0.25">
      <c r="J10099" s="14"/>
      <c r="K10099" s="14"/>
      <c r="L10099" s="14"/>
      <c r="M10099" s="14"/>
      <c r="N10099" s="14"/>
      <c r="O10099" s="14"/>
      <c r="P10099" s="14"/>
      <c r="Q10099" s="14"/>
    </row>
    <row r="10100" spans="10:17" x14ac:dyDescent="0.25">
      <c r="J10100" s="14"/>
      <c r="K10100" s="14"/>
      <c r="L10100" s="14"/>
      <c r="M10100" s="14"/>
      <c r="N10100" s="14"/>
      <c r="O10100" s="14"/>
      <c r="P10100" s="14"/>
      <c r="Q10100" s="14"/>
    </row>
    <row r="10101" spans="10:17" x14ac:dyDescent="0.25">
      <c r="J10101" s="14"/>
      <c r="K10101" s="14"/>
      <c r="L10101" s="14"/>
      <c r="M10101" s="14"/>
      <c r="N10101" s="14"/>
      <c r="O10101" s="14"/>
      <c r="P10101" s="14"/>
      <c r="Q10101" s="14"/>
    </row>
    <row r="10102" spans="10:17" x14ac:dyDescent="0.25">
      <c r="J10102" s="14"/>
      <c r="K10102" s="14"/>
      <c r="L10102" s="14"/>
      <c r="M10102" s="14"/>
      <c r="N10102" s="14"/>
      <c r="O10102" s="14"/>
      <c r="P10102" s="14"/>
      <c r="Q10102" s="14"/>
    </row>
    <row r="10103" spans="10:17" x14ac:dyDescent="0.25">
      <c r="J10103" s="14"/>
      <c r="K10103" s="14"/>
      <c r="L10103" s="14"/>
      <c r="M10103" s="14"/>
      <c r="N10103" s="14"/>
      <c r="O10103" s="14"/>
      <c r="P10103" s="14"/>
      <c r="Q10103" s="14"/>
    </row>
    <row r="10104" spans="10:17" x14ac:dyDescent="0.25">
      <c r="J10104" s="14"/>
      <c r="K10104" s="14"/>
      <c r="L10104" s="14"/>
      <c r="M10104" s="14"/>
      <c r="N10104" s="14"/>
      <c r="O10104" s="14"/>
      <c r="P10104" s="14"/>
      <c r="Q10104" s="14"/>
    </row>
    <row r="10105" spans="10:17" x14ac:dyDescent="0.25">
      <c r="J10105" s="14"/>
      <c r="K10105" s="14"/>
      <c r="L10105" s="14"/>
      <c r="M10105" s="14"/>
      <c r="N10105" s="14"/>
      <c r="O10105" s="14"/>
      <c r="P10105" s="14"/>
      <c r="Q10105" s="14"/>
    </row>
    <row r="10106" spans="10:17" x14ac:dyDescent="0.25">
      <c r="J10106" s="14"/>
      <c r="K10106" s="14"/>
      <c r="L10106" s="14"/>
      <c r="M10106" s="14"/>
      <c r="N10106" s="14"/>
      <c r="O10106" s="14"/>
      <c r="P10106" s="14"/>
      <c r="Q10106" s="14"/>
    </row>
    <row r="10107" spans="10:17" x14ac:dyDescent="0.25">
      <c r="J10107" s="14"/>
      <c r="K10107" s="14"/>
      <c r="L10107" s="14"/>
      <c r="M10107" s="14"/>
      <c r="N10107" s="14"/>
      <c r="O10107" s="14"/>
      <c r="P10107" s="14"/>
      <c r="Q10107" s="14"/>
    </row>
    <row r="10108" spans="10:17" x14ac:dyDescent="0.25">
      <c r="J10108" s="14"/>
      <c r="K10108" s="14"/>
      <c r="L10108" s="14"/>
      <c r="M10108" s="14"/>
      <c r="N10108" s="14"/>
      <c r="O10108" s="14"/>
      <c r="P10108" s="14"/>
      <c r="Q10108" s="14"/>
    </row>
    <row r="10109" spans="10:17" x14ac:dyDescent="0.25">
      <c r="J10109" s="14"/>
      <c r="K10109" s="14"/>
      <c r="L10109" s="14"/>
      <c r="M10109" s="14"/>
      <c r="N10109" s="14"/>
      <c r="O10109" s="14"/>
      <c r="P10109" s="14"/>
      <c r="Q10109" s="14"/>
    </row>
    <row r="10110" spans="10:17" x14ac:dyDescent="0.25">
      <c r="J10110" s="14"/>
      <c r="K10110" s="14"/>
      <c r="L10110" s="14"/>
      <c r="M10110" s="14"/>
      <c r="N10110" s="14"/>
      <c r="O10110" s="14"/>
      <c r="P10110" s="14"/>
      <c r="Q10110" s="14"/>
    </row>
    <row r="10111" spans="10:17" x14ac:dyDescent="0.25">
      <c r="J10111" s="14"/>
      <c r="K10111" s="14"/>
      <c r="L10111" s="14"/>
      <c r="M10111" s="14"/>
      <c r="N10111" s="14"/>
      <c r="O10111" s="14"/>
      <c r="P10111" s="14"/>
      <c r="Q10111" s="14"/>
    </row>
    <row r="10112" spans="10:17" x14ac:dyDescent="0.25">
      <c r="J10112" s="14"/>
      <c r="K10112" s="14"/>
      <c r="L10112" s="14"/>
      <c r="M10112" s="14"/>
      <c r="N10112" s="14"/>
      <c r="O10112" s="14"/>
      <c r="P10112" s="14"/>
      <c r="Q10112" s="14"/>
    </row>
    <row r="10113" spans="10:17" x14ac:dyDescent="0.25">
      <c r="J10113" s="14"/>
      <c r="K10113" s="14"/>
      <c r="L10113" s="14"/>
      <c r="M10113" s="14"/>
      <c r="N10113" s="14"/>
      <c r="O10113" s="14"/>
      <c r="P10113" s="14"/>
      <c r="Q10113" s="14"/>
    </row>
    <row r="10114" spans="10:17" x14ac:dyDescent="0.25">
      <c r="J10114" s="14"/>
      <c r="K10114" s="14"/>
      <c r="L10114" s="14"/>
      <c r="M10114" s="14"/>
      <c r="N10114" s="14"/>
      <c r="O10114" s="14"/>
      <c r="P10114" s="14"/>
      <c r="Q10114" s="14"/>
    </row>
    <row r="10115" spans="10:17" x14ac:dyDescent="0.25">
      <c r="J10115" s="14"/>
      <c r="K10115" s="14"/>
      <c r="L10115" s="14"/>
      <c r="M10115" s="14"/>
      <c r="N10115" s="14"/>
      <c r="O10115" s="14"/>
      <c r="P10115" s="14"/>
      <c r="Q10115" s="14"/>
    </row>
    <row r="10116" spans="10:17" x14ac:dyDescent="0.25">
      <c r="J10116" s="14"/>
      <c r="K10116" s="14"/>
      <c r="L10116" s="14"/>
      <c r="M10116" s="14"/>
      <c r="N10116" s="14"/>
      <c r="O10116" s="14"/>
      <c r="P10116" s="14"/>
      <c r="Q10116" s="14"/>
    </row>
    <row r="10117" spans="10:17" x14ac:dyDescent="0.25">
      <c r="J10117" s="14"/>
      <c r="K10117" s="14"/>
      <c r="L10117" s="14"/>
      <c r="M10117" s="14"/>
      <c r="N10117" s="14"/>
      <c r="O10117" s="14"/>
      <c r="P10117" s="14"/>
      <c r="Q10117" s="14"/>
    </row>
    <row r="10118" spans="10:17" x14ac:dyDescent="0.25">
      <c r="J10118" s="14"/>
      <c r="K10118" s="14"/>
      <c r="L10118" s="14"/>
      <c r="M10118" s="14"/>
      <c r="N10118" s="14"/>
      <c r="O10118" s="14"/>
      <c r="P10118" s="14"/>
      <c r="Q10118" s="14"/>
    </row>
    <row r="10119" spans="10:17" x14ac:dyDescent="0.25">
      <c r="J10119" s="14"/>
      <c r="K10119" s="14"/>
      <c r="L10119" s="14"/>
      <c r="M10119" s="14"/>
      <c r="N10119" s="14"/>
      <c r="O10119" s="14"/>
      <c r="P10119" s="14"/>
      <c r="Q10119" s="14"/>
    </row>
    <row r="10120" spans="10:17" x14ac:dyDescent="0.25">
      <c r="J10120" s="14"/>
      <c r="K10120" s="14"/>
      <c r="L10120" s="14"/>
      <c r="M10120" s="14"/>
      <c r="N10120" s="14"/>
      <c r="O10120" s="14"/>
      <c r="P10120" s="14"/>
      <c r="Q10120" s="14"/>
    </row>
    <row r="10121" spans="10:17" x14ac:dyDescent="0.25">
      <c r="J10121" s="14"/>
      <c r="K10121" s="14"/>
      <c r="L10121" s="14"/>
      <c r="M10121" s="14"/>
      <c r="N10121" s="14"/>
      <c r="O10121" s="14"/>
      <c r="P10121" s="14"/>
      <c r="Q10121" s="14"/>
    </row>
    <row r="10122" spans="10:17" x14ac:dyDescent="0.25">
      <c r="J10122" s="14"/>
      <c r="K10122" s="14"/>
      <c r="L10122" s="14"/>
      <c r="M10122" s="14"/>
      <c r="N10122" s="14"/>
      <c r="O10122" s="14"/>
      <c r="P10122" s="14"/>
      <c r="Q10122" s="14"/>
    </row>
    <row r="10123" spans="10:17" x14ac:dyDescent="0.25">
      <c r="J10123" s="14"/>
      <c r="K10123" s="14"/>
      <c r="L10123" s="14"/>
      <c r="M10123" s="14"/>
      <c r="N10123" s="14"/>
      <c r="O10123" s="14"/>
      <c r="P10123" s="14"/>
      <c r="Q10123" s="14"/>
    </row>
    <row r="10124" spans="10:17" x14ac:dyDescent="0.25">
      <c r="J10124" s="14"/>
      <c r="K10124" s="14"/>
      <c r="L10124" s="14"/>
      <c r="M10124" s="14"/>
      <c r="N10124" s="14"/>
      <c r="O10124" s="14"/>
      <c r="P10124" s="14"/>
      <c r="Q10124" s="14"/>
    </row>
    <row r="10125" spans="10:17" x14ac:dyDescent="0.25">
      <c r="J10125" s="14"/>
      <c r="K10125" s="14"/>
      <c r="L10125" s="14"/>
      <c r="M10125" s="14"/>
      <c r="N10125" s="14"/>
      <c r="O10125" s="14"/>
      <c r="P10125" s="14"/>
      <c r="Q10125" s="14"/>
    </row>
    <row r="10126" spans="10:17" x14ac:dyDescent="0.25">
      <c r="J10126" s="14"/>
      <c r="K10126" s="14"/>
      <c r="L10126" s="14"/>
      <c r="M10126" s="14"/>
      <c r="N10126" s="14"/>
      <c r="O10126" s="14"/>
      <c r="P10126" s="14"/>
      <c r="Q10126" s="14"/>
    </row>
    <row r="10127" spans="10:17" x14ac:dyDescent="0.25">
      <c r="J10127" s="14"/>
      <c r="K10127" s="14"/>
      <c r="L10127" s="14"/>
      <c r="M10127" s="14"/>
      <c r="N10127" s="14"/>
      <c r="O10127" s="14"/>
      <c r="P10127" s="14"/>
      <c r="Q10127" s="14"/>
    </row>
    <row r="10128" spans="10:17" x14ac:dyDescent="0.25">
      <c r="J10128" s="14"/>
      <c r="K10128" s="14"/>
      <c r="L10128" s="14"/>
      <c r="M10128" s="14"/>
      <c r="N10128" s="14"/>
      <c r="O10128" s="14"/>
      <c r="P10128" s="14"/>
      <c r="Q10128" s="14"/>
    </row>
    <row r="10129" spans="10:17" x14ac:dyDescent="0.25">
      <c r="J10129" s="14"/>
      <c r="K10129" s="14"/>
      <c r="L10129" s="14"/>
      <c r="M10129" s="14"/>
      <c r="N10129" s="14"/>
      <c r="O10129" s="14"/>
      <c r="P10129" s="14"/>
      <c r="Q10129" s="14"/>
    </row>
    <row r="10130" spans="10:17" x14ac:dyDescent="0.25">
      <c r="J10130" s="14"/>
      <c r="K10130" s="14"/>
      <c r="L10130" s="14"/>
      <c r="M10130" s="14"/>
      <c r="N10130" s="14"/>
      <c r="O10130" s="14"/>
      <c r="P10130" s="14"/>
      <c r="Q10130" s="14"/>
    </row>
    <row r="10131" spans="10:17" x14ac:dyDescent="0.25">
      <c r="J10131" s="14"/>
      <c r="K10131" s="14"/>
      <c r="L10131" s="14"/>
      <c r="M10131" s="14"/>
      <c r="N10131" s="14"/>
      <c r="O10131" s="14"/>
      <c r="P10131" s="14"/>
      <c r="Q10131" s="14"/>
    </row>
    <row r="10132" spans="10:17" x14ac:dyDescent="0.25">
      <c r="J10132" s="14"/>
      <c r="K10132" s="14"/>
      <c r="L10132" s="14"/>
      <c r="M10132" s="14"/>
      <c r="N10132" s="14"/>
      <c r="O10132" s="14"/>
      <c r="P10132" s="14"/>
      <c r="Q10132" s="14"/>
    </row>
    <row r="10133" spans="10:17" x14ac:dyDescent="0.25">
      <c r="J10133" s="14"/>
      <c r="K10133" s="14"/>
      <c r="L10133" s="14"/>
      <c r="M10133" s="14"/>
      <c r="N10133" s="14"/>
      <c r="O10133" s="14"/>
      <c r="P10133" s="14"/>
      <c r="Q10133" s="14"/>
    </row>
    <row r="10134" spans="10:17" x14ac:dyDescent="0.25">
      <c r="J10134" s="14"/>
      <c r="K10134" s="14"/>
      <c r="L10134" s="14"/>
      <c r="M10134" s="14"/>
      <c r="N10134" s="14"/>
      <c r="O10134" s="14"/>
      <c r="P10134" s="14"/>
      <c r="Q10134" s="14"/>
    </row>
    <row r="10135" spans="10:17" x14ac:dyDescent="0.25">
      <c r="J10135" s="14"/>
      <c r="K10135" s="14"/>
      <c r="L10135" s="14"/>
      <c r="M10135" s="14"/>
      <c r="N10135" s="14"/>
      <c r="O10135" s="14"/>
      <c r="P10135" s="14"/>
      <c r="Q10135" s="14"/>
    </row>
    <row r="10136" spans="10:17" x14ac:dyDescent="0.25">
      <c r="J10136" s="14"/>
      <c r="K10136" s="14"/>
      <c r="L10136" s="14"/>
      <c r="M10136" s="14"/>
      <c r="N10136" s="14"/>
      <c r="O10136" s="14"/>
      <c r="P10136" s="14"/>
      <c r="Q10136" s="14"/>
    </row>
    <row r="10137" spans="10:17" x14ac:dyDescent="0.25">
      <c r="J10137" s="14"/>
      <c r="K10137" s="14"/>
      <c r="L10137" s="14"/>
      <c r="M10137" s="14"/>
      <c r="N10137" s="14"/>
      <c r="O10137" s="14"/>
      <c r="P10137" s="14"/>
      <c r="Q10137" s="14"/>
    </row>
    <row r="10138" spans="10:17" x14ac:dyDescent="0.25">
      <c r="J10138" s="14"/>
      <c r="K10138" s="14"/>
      <c r="L10138" s="14"/>
      <c r="M10138" s="14"/>
      <c r="N10138" s="14"/>
      <c r="O10138" s="14"/>
      <c r="P10138" s="14"/>
      <c r="Q10138" s="14"/>
    </row>
    <row r="10139" spans="10:17" x14ac:dyDescent="0.25">
      <c r="J10139" s="14"/>
      <c r="K10139" s="14"/>
      <c r="L10139" s="14"/>
      <c r="M10139" s="14"/>
      <c r="N10139" s="14"/>
      <c r="O10139" s="14"/>
      <c r="P10139" s="14"/>
      <c r="Q10139" s="14"/>
    </row>
    <row r="10140" spans="10:17" x14ac:dyDescent="0.25">
      <c r="J10140" s="14"/>
      <c r="K10140" s="14"/>
      <c r="L10140" s="14"/>
      <c r="M10140" s="14"/>
      <c r="N10140" s="14"/>
      <c r="O10140" s="14"/>
      <c r="P10140" s="14"/>
      <c r="Q10140" s="14"/>
    </row>
    <row r="10141" spans="10:17" x14ac:dyDescent="0.25">
      <c r="J10141" s="14"/>
      <c r="K10141" s="14"/>
      <c r="L10141" s="14"/>
      <c r="M10141" s="14"/>
      <c r="N10141" s="14"/>
      <c r="O10141" s="14"/>
      <c r="P10141" s="14"/>
      <c r="Q10141" s="14"/>
    </row>
    <row r="10142" spans="10:17" x14ac:dyDescent="0.25">
      <c r="J10142" s="14"/>
      <c r="K10142" s="14"/>
      <c r="L10142" s="14"/>
      <c r="M10142" s="14"/>
      <c r="N10142" s="14"/>
      <c r="O10142" s="14"/>
      <c r="P10142" s="14"/>
      <c r="Q10142" s="14"/>
    </row>
    <row r="10143" spans="10:17" x14ac:dyDescent="0.25">
      <c r="J10143" s="14"/>
      <c r="K10143" s="14"/>
      <c r="L10143" s="14"/>
      <c r="M10143" s="14"/>
      <c r="N10143" s="14"/>
      <c r="O10143" s="14"/>
      <c r="P10143" s="14"/>
      <c r="Q10143" s="14"/>
    </row>
    <row r="10144" spans="10:17" x14ac:dyDescent="0.25">
      <c r="J10144" s="14"/>
      <c r="K10144" s="14"/>
      <c r="L10144" s="14"/>
      <c r="M10144" s="14"/>
      <c r="N10144" s="14"/>
      <c r="O10144" s="14"/>
      <c r="P10144" s="14"/>
      <c r="Q10144" s="14"/>
    </row>
    <row r="10145" spans="10:17" x14ac:dyDescent="0.25">
      <c r="J10145" s="14"/>
      <c r="K10145" s="14"/>
      <c r="L10145" s="14"/>
      <c r="M10145" s="14"/>
      <c r="N10145" s="14"/>
      <c r="O10145" s="14"/>
      <c r="P10145" s="14"/>
      <c r="Q10145" s="14"/>
    </row>
    <row r="10146" spans="10:17" x14ac:dyDescent="0.25">
      <c r="J10146" s="14"/>
      <c r="K10146" s="14"/>
      <c r="L10146" s="14"/>
      <c r="M10146" s="14"/>
      <c r="N10146" s="14"/>
      <c r="O10146" s="14"/>
      <c r="P10146" s="14"/>
      <c r="Q10146" s="14"/>
    </row>
    <row r="10147" spans="10:17" x14ac:dyDescent="0.25">
      <c r="J10147" s="14"/>
      <c r="K10147" s="14"/>
      <c r="L10147" s="14"/>
      <c r="M10147" s="14"/>
      <c r="N10147" s="14"/>
      <c r="O10147" s="14"/>
      <c r="P10147" s="14"/>
      <c r="Q10147" s="14"/>
    </row>
    <row r="10148" spans="10:17" x14ac:dyDescent="0.25">
      <c r="J10148" s="14"/>
      <c r="K10148" s="14"/>
      <c r="L10148" s="14"/>
      <c r="M10148" s="14"/>
      <c r="N10148" s="14"/>
      <c r="O10148" s="14"/>
      <c r="P10148" s="14"/>
      <c r="Q10148" s="14"/>
    </row>
    <row r="10149" spans="10:17" x14ac:dyDescent="0.25">
      <c r="J10149" s="14"/>
      <c r="K10149" s="14"/>
      <c r="L10149" s="14"/>
      <c r="M10149" s="14"/>
      <c r="N10149" s="14"/>
      <c r="O10149" s="14"/>
      <c r="P10149" s="14"/>
      <c r="Q10149" s="14"/>
    </row>
    <row r="10150" spans="10:17" x14ac:dyDescent="0.25">
      <c r="J10150" s="14"/>
      <c r="K10150" s="14"/>
      <c r="L10150" s="14"/>
      <c r="M10150" s="14"/>
      <c r="N10150" s="14"/>
      <c r="O10150" s="14"/>
      <c r="P10150" s="14"/>
      <c r="Q10150" s="14"/>
    </row>
    <row r="10151" spans="10:17" x14ac:dyDescent="0.25">
      <c r="J10151" s="14"/>
      <c r="K10151" s="14"/>
      <c r="L10151" s="14"/>
      <c r="M10151" s="14"/>
      <c r="N10151" s="14"/>
      <c r="O10151" s="14"/>
      <c r="P10151" s="14"/>
      <c r="Q10151" s="14"/>
    </row>
    <row r="10152" spans="10:17" x14ac:dyDescent="0.25">
      <c r="J10152" s="14"/>
      <c r="K10152" s="14"/>
      <c r="L10152" s="14"/>
      <c r="M10152" s="14"/>
      <c r="N10152" s="14"/>
      <c r="O10152" s="14"/>
      <c r="P10152" s="14"/>
      <c r="Q10152" s="14"/>
    </row>
    <row r="10153" spans="10:17" x14ac:dyDescent="0.25">
      <c r="J10153" s="14"/>
      <c r="K10153" s="14"/>
      <c r="L10153" s="14"/>
      <c r="M10153" s="14"/>
      <c r="N10153" s="14"/>
      <c r="O10153" s="14"/>
      <c r="P10153" s="14"/>
      <c r="Q10153" s="14"/>
    </row>
    <row r="10154" spans="10:17" x14ac:dyDescent="0.25">
      <c r="J10154" s="14"/>
      <c r="K10154" s="14"/>
      <c r="L10154" s="14"/>
      <c r="M10154" s="14"/>
      <c r="N10154" s="14"/>
      <c r="O10154" s="14"/>
      <c r="P10154" s="14"/>
      <c r="Q10154" s="14"/>
    </row>
    <row r="10155" spans="10:17" x14ac:dyDescent="0.25">
      <c r="J10155" s="14"/>
      <c r="K10155" s="14"/>
      <c r="L10155" s="14"/>
      <c r="M10155" s="14"/>
      <c r="N10155" s="14"/>
      <c r="O10155" s="14"/>
      <c r="P10155" s="14"/>
      <c r="Q10155" s="14"/>
    </row>
    <row r="10156" spans="10:17" x14ac:dyDescent="0.25">
      <c r="J10156" s="14"/>
      <c r="K10156" s="14"/>
      <c r="L10156" s="14"/>
      <c r="M10156" s="14"/>
      <c r="N10156" s="14"/>
      <c r="O10156" s="14"/>
      <c r="P10156" s="14"/>
      <c r="Q10156" s="14"/>
    </row>
    <row r="10157" spans="10:17" x14ac:dyDescent="0.25">
      <c r="J10157" s="14"/>
      <c r="K10157" s="14"/>
      <c r="L10157" s="14"/>
      <c r="M10157" s="14"/>
      <c r="N10157" s="14"/>
      <c r="O10157" s="14"/>
      <c r="P10157" s="14"/>
      <c r="Q10157" s="14"/>
    </row>
    <row r="10158" spans="10:17" x14ac:dyDescent="0.25">
      <c r="J10158" s="14"/>
      <c r="K10158" s="14"/>
      <c r="L10158" s="14"/>
      <c r="M10158" s="14"/>
      <c r="N10158" s="14"/>
      <c r="O10158" s="14"/>
      <c r="P10158" s="14"/>
      <c r="Q10158" s="14"/>
    </row>
    <row r="10159" spans="10:17" x14ac:dyDescent="0.25">
      <c r="J10159" s="14"/>
      <c r="K10159" s="14"/>
      <c r="L10159" s="14"/>
      <c r="M10159" s="14"/>
      <c r="N10159" s="14"/>
      <c r="O10159" s="14"/>
      <c r="P10159" s="14"/>
      <c r="Q10159" s="14"/>
    </row>
    <row r="10160" spans="10:17" x14ac:dyDescent="0.25">
      <c r="J10160" s="14"/>
      <c r="K10160" s="14"/>
      <c r="L10160" s="14"/>
      <c r="M10160" s="14"/>
      <c r="N10160" s="14"/>
      <c r="O10160" s="14"/>
      <c r="P10160" s="14"/>
      <c r="Q10160" s="14"/>
    </row>
    <row r="10161" spans="10:17" x14ac:dyDescent="0.25">
      <c r="J10161" s="14"/>
      <c r="K10161" s="14"/>
      <c r="L10161" s="14"/>
      <c r="M10161" s="14"/>
      <c r="N10161" s="14"/>
      <c r="O10161" s="14"/>
      <c r="P10161" s="14"/>
      <c r="Q10161" s="14"/>
    </row>
    <row r="10162" spans="10:17" x14ac:dyDescent="0.25">
      <c r="J10162" s="14"/>
      <c r="K10162" s="14"/>
      <c r="L10162" s="14"/>
      <c r="M10162" s="14"/>
      <c r="N10162" s="14"/>
      <c r="O10162" s="14"/>
      <c r="P10162" s="14"/>
      <c r="Q10162" s="14"/>
    </row>
    <row r="10163" spans="10:17" x14ac:dyDescent="0.25">
      <c r="J10163" s="14"/>
      <c r="K10163" s="14"/>
      <c r="L10163" s="14"/>
      <c r="M10163" s="14"/>
      <c r="N10163" s="14"/>
      <c r="O10163" s="14"/>
      <c r="P10163" s="14"/>
      <c r="Q10163" s="14"/>
    </row>
    <row r="10164" spans="10:17" x14ac:dyDescent="0.25">
      <c r="J10164" s="14"/>
      <c r="K10164" s="14"/>
      <c r="L10164" s="14"/>
      <c r="M10164" s="14"/>
      <c r="N10164" s="14"/>
      <c r="O10164" s="14"/>
      <c r="P10164" s="14"/>
      <c r="Q10164" s="14"/>
    </row>
    <row r="10165" spans="10:17" x14ac:dyDescent="0.25">
      <c r="J10165" s="14"/>
      <c r="K10165" s="14"/>
      <c r="L10165" s="14"/>
      <c r="M10165" s="14"/>
      <c r="N10165" s="14"/>
      <c r="O10165" s="14"/>
      <c r="P10165" s="14"/>
      <c r="Q10165" s="14"/>
    </row>
    <row r="10166" spans="10:17" x14ac:dyDescent="0.25">
      <c r="J10166" s="14"/>
      <c r="K10166" s="14"/>
      <c r="L10166" s="14"/>
      <c r="M10166" s="14"/>
      <c r="N10166" s="14"/>
      <c r="O10166" s="14"/>
      <c r="P10166" s="14"/>
      <c r="Q10166" s="14"/>
    </row>
    <row r="10167" spans="10:17" x14ac:dyDescent="0.25">
      <c r="J10167" s="14"/>
      <c r="K10167" s="14"/>
      <c r="L10167" s="14"/>
      <c r="M10167" s="14"/>
      <c r="N10167" s="14"/>
      <c r="O10167" s="14"/>
      <c r="P10167" s="14"/>
      <c r="Q10167" s="14"/>
    </row>
    <row r="10168" spans="10:17" x14ac:dyDescent="0.25">
      <c r="J10168" s="14"/>
      <c r="K10168" s="14"/>
      <c r="L10168" s="14"/>
      <c r="M10168" s="14"/>
      <c r="N10168" s="14"/>
      <c r="O10168" s="14"/>
      <c r="P10168" s="14"/>
      <c r="Q10168" s="14"/>
    </row>
    <row r="10169" spans="10:17" x14ac:dyDescent="0.25">
      <c r="J10169" s="14"/>
      <c r="K10169" s="14"/>
      <c r="L10169" s="14"/>
      <c r="M10169" s="14"/>
      <c r="N10169" s="14"/>
      <c r="O10169" s="14"/>
      <c r="P10169" s="14"/>
      <c r="Q10169" s="14"/>
    </row>
    <row r="10170" spans="10:17" x14ac:dyDescent="0.25">
      <c r="J10170" s="14"/>
      <c r="K10170" s="14"/>
      <c r="L10170" s="14"/>
      <c r="M10170" s="14"/>
      <c r="N10170" s="14"/>
      <c r="O10170" s="14"/>
      <c r="P10170" s="14"/>
      <c r="Q10170" s="14"/>
    </row>
    <row r="10171" spans="10:17" x14ac:dyDescent="0.25">
      <c r="J10171" s="14"/>
      <c r="K10171" s="14"/>
      <c r="L10171" s="14"/>
      <c r="M10171" s="14"/>
      <c r="N10171" s="14"/>
      <c r="O10171" s="14"/>
      <c r="P10171" s="14"/>
      <c r="Q10171" s="14"/>
    </row>
    <row r="10172" spans="10:17" x14ac:dyDescent="0.25">
      <c r="J10172" s="14"/>
      <c r="K10172" s="14"/>
      <c r="L10172" s="14"/>
      <c r="M10172" s="14"/>
      <c r="N10172" s="14"/>
      <c r="O10172" s="14"/>
      <c r="P10172" s="14"/>
      <c r="Q10172" s="14"/>
    </row>
    <row r="10173" spans="10:17" x14ac:dyDescent="0.25">
      <c r="J10173" s="14"/>
      <c r="K10173" s="14"/>
      <c r="L10173" s="14"/>
      <c r="M10173" s="14"/>
      <c r="N10173" s="14"/>
      <c r="O10173" s="14"/>
      <c r="P10173" s="14"/>
      <c r="Q10173" s="14"/>
    </row>
    <row r="10174" spans="10:17" x14ac:dyDescent="0.25">
      <c r="J10174" s="14"/>
      <c r="K10174" s="14"/>
      <c r="L10174" s="14"/>
      <c r="M10174" s="14"/>
      <c r="N10174" s="14"/>
      <c r="O10174" s="14"/>
      <c r="P10174" s="14"/>
      <c r="Q10174" s="14"/>
    </row>
    <row r="10175" spans="10:17" x14ac:dyDescent="0.25">
      <c r="J10175" s="14"/>
      <c r="K10175" s="14"/>
      <c r="L10175" s="14"/>
      <c r="M10175" s="14"/>
      <c r="N10175" s="14"/>
      <c r="O10175" s="14"/>
      <c r="P10175" s="14"/>
      <c r="Q10175" s="14"/>
    </row>
    <row r="10176" spans="10:17" x14ac:dyDescent="0.25">
      <c r="J10176" s="14"/>
      <c r="K10176" s="14"/>
      <c r="L10176" s="14"/>
      <c r="M10176" s="14"/>
      <c r="N10176" s="14"/>
      <c r="O10176" s="14"/>
      <c r="P10176" s="14"/>
      <c r="Q10176" s="14"/>
    </row>
    <row r="10177" spans="10:17" x14ac:dyDescent="0.25">
      <c r="J10177" s="14"/>
      <c r="K10177" s="14"/>
      <c r="L10177" s="14"/>
      <c r="M10177" s="14"/>
      <c r="N10177" s="14"/>
      <c r="O10177" s="14"/>
      <c r="P10177" s="14"/>
      <c r="Q10177" s="14"/>
    </row>
    <row r="10178" spans="10:17" x14ac:dyDescent="0.25">
      <c r="J10178" s="14"/>
      <c r="K10178" s="14"/>
      <c r="L10178" s="14"/>
      <c r="M10178" s="14"/>
      <c r="N10178" s="14"/>
      <c r="O10178" s="14"/>
      <c r="P10178" s="14"/>
      <c r="Q10178" s="14"/>
    </row>
    <row r="10179" spans="10:17" x14ac:dyDescent="0.25">
      <c r="J10179" s="14"/>
      <c r="K10179" s="14"/>
      <c r="L10179" s="14"/>
      <c r="M10179" s="14"/>
      <c r="N10179" s="14"/>
      <c r="O10179" s="14"/>
      <c r="P10179" s="14"/>
      <c r="Q10179" s="14"/>
    </row>
    <row r="10180" spans="10:17" x14ac:dyDescent="0.25">
      <c r="J10180" s="14"/>
      <c r="K10180" s="14"/>
      <c r="L10180" s="14"/>
      <c r="M10180" s="14"/>
      <c r="N10180" s="14"/>
      <c r="O10180" s="14"/>
      <c r="P10180" s="14"/>
      <c r="Q10180" s="14"/>
    </row>
    <row r="10181" spans="10:17" x14ac:dyDescent="0.25">
      <c r="J10181" s="14"/>
      <c r="K10181" s="14"/>
      <c r="L10181" s="14"/>
      <c r="M10181" s="14"/>
      <c r="N10181" s="14"/>
      <c r="O10181" s="14"/>
      <c r="P10181" s="14"/>
      <c r="Q10181" s="14"/>
    </row>
    <row r="10182" spans="10:17" x14ac:dyDescent="0.25">
      <c r="J10182" s="14"/>
      <c r="K10182" s="14"/>
      <c r="L10182" s="14"/>
      <c r="M10182" s="14"/>
      <c r="N10182" s="14"/>
      <c r="O10182" s="14"/>
      <c r="P10182" s="14"/>
      <c r="Q10182" s="14"/>
    </row>
    <row r="10183" spans="10:17" x14ac:dyDescent="0.25">
      <c r="J10183" s="14"/>
      <c r="K10183" s="14"/>
      <c r="L10183" s="14"/>
      <c r="M10183" s="14"/>
      <c r="N10183" s="14"/>
      <c r="O10183" s="14"/>
      <c r="P10183" s="14"/>
      <c r="Q10183" s="14"/>
    </row>
    <row r="10184" spans="10:17" x14ac:dyDescent="0.25">
      <c r="J10184" s="14"/>
      <c r="K10184" s="14"/>
      <c r="L10184" s="14"/>
      <c r="M10184" s="14"/>
      <c r="N10184" s="14"/>
      <c r="O10184" s="14"/>
      <c r="P10184" s="14"/>
      <c r="Q10184" s="14"/>
    </row>
    <row r="10185" spans="10:17" x14ac:dyDescent="0.25">
      <c r="J10185" s="14"/>
      <c r="K10185" s="14"/>
      <c r="L10185" s="14"/>
      <c r="M10185" s="14"/>
      <c r="N10185" s="14"/>
      <c r="O10185" s="14"/>
      <c r="P10185" s="14"/>
      <c r="Q10185" s="14"/>
    </row>
    <row r="10186" spans="10:17" x14ac:dyDescent="0.25">
      <c r="J10186" s="14"/>
      <c r="K10186" s="14"/>
      <c r="L10186" s="14"/>
      <c r="M10186" s="14"/>
      <c r="N10186" s="14"/>
      <c r="O10186" s="14"/>
      <c r="P10186" s="14"/>
      <c r="Q10186" s="14"/>
    </row>
    <row r="10187" spans="10:17" x14ac:dyDescent="0.25">
      <c r="J10187" s="14"/>
      <c r="K10187" s="14"/>
      <c r="L10187" s="14"/>
      <c r="M10187" s="14"/>
      <c r="N10187" s="14"/>
      <c r="O10187" s="14"/>
      <c r="P10187" s="14"/>
      <c r="Q10187" s="14"/>
    </row>
    <row r="10188" spans="10:17" x14ac:dyDescent="0.25">
      <c r="J10188" s="14"/>
      <c r="K10188" s="14"/>
      <c r="L10188" s="14"/>
      <c r="M10188" s="14"/>
      <c r="N10188" s="14"/>
      <c r="O10188" s="14"/>
      <c r="P10188" s="14"/>
      <c r="Q10188" s="14"/>
    </row>
    <row r="10189" spans="10:17" x14ac:dyDescent="0.25">
      <c r="J10189" s="14"/>
      <c r="K10189" s="14"/>
      <c r="L10189" s="14"/>
      <c r="M10189" s="14"/>
      <c r="N10189" s="14"/>
      <c r="O10189" s="14"/>
      <c r="P10189" s="14"/>
      <c r="Q10189" s="14"/>
    </row>
    <row r="10190" spans="10:17" x14ac:dyDescent="0.25">
      <c r="J10190" s="14"/>
      <c r="K10190" s="14"/>
      <c r="L10190" s="14"/>
      <c r="M10190" s="14"/>
      <c r="N10190" s="14"/>
      <c r="O10190" s="14"/>
      <c r="P10190" s="14"/>
      <c r="Q10190" s="14"/>
    </row>
    <row r="10191" spans="10:17" x14ac:dyDescent="0.25">
      <c r="J10191" s="14"/>
      <c r="K10191" s="14"/>
      <c r="L10191" s="14"/>
      <c r="M10191" s="14"/>
      <c r="N10191" s="14"/>
      <c r="O10191" s="14"/>
      <c r="P10191" s="14"/>
      <c r="Q10191" s="14"/>
    </row>
    <row r="10192" spans="10:17" x14ac:dyDescent="0.25">
      <c r="J10192" s="14"/>
      <c r="K10192" s="14"/>
      <c r="L10192" s="14"/>
      <c r="M10192" s="14"/>
      <c r="N10192" s="14"/>
      <c r="O10192" s="14"/>
      <c r="P10192" s="14"/>
      <c r="Q10192" s="14"/>
    </row>
    <row r="10193" spans="10:17" x14ac:dyDescent="0.25">
      <c r="J10193" s="14"/>
      <c r="K10193" s="14"/>
      <c r="L10193" s="14"/>
      <c r="M10193" s="14"/>
      <c r="N10193" s="14"/>
      <c r="O10193" s="14"/>
      <c r="P10193" s="14"/>
      <c r="Q10193" s="14"/>
    </row>
    <row r="10194" spans="10:17" x14ac:dyDescent="0.25">
      <c r="J10194" s="14"/>
      <c r="K10194" s="14"/>
      <c r="L10194" s="14"/>
      <c r="M10194" s="14"/>
      <c r="N10194" s="14"/>
      <c r="O10194" s="14"/>
      <c r="P10194" s="14"/>
      <c r="Q10194" s="14"/>
    </row>
    <row r="10195" spans="10:17" x14ac:dyDescent="0.25">
      <c r="J10195" s="14"/>
      <c r="K10195" s="14"/>
      <c r="L10195" s="14"/>
      <c r="M10195" s="14"/>
      <c r="N10195" s="14"/>
      <c r="O10195" s="14"/>
      <c r="P10195" s="14"/>
      <c r="Q10195" s="14"/>
    </row>
    <row r="10196" spans="10:17" x14ac:dyDescent="0.25">
      <c r="J10196" s="14"/>
      <c r="K10196" s="14"/>
      <c r="L10196" s="14"/>
      <c r="M10196" s="14"/>
      <c r="N10196" s="14"/>
      <c r="O10196" s="14"/>
      <c r="P10196" s="14"/>
      <c r="Q10196" s="14"/>
    </row>
    <row r="10197" spans="10:17" x14ac:dyDescent="0.25">
      <c r="J10197" s="14"/>
      <c r="K10197" s="14"/>
      <c r="L10197" s="14"/>
      <c r="M10197" s="14"/>
      <c r="N10197" s="14"/>
      <c r="O10197" s="14"/>
      <c r="P10197" s="14"/>
      <c r="Q10197" s="14"/>
    </row>
    <row r="10198" spans="10:17" x14ac:dyDescent="0.25">
      <c r="J10198" s="14"/>
      <c r="K10198" s="14"/>
      <c r="L10198" s="14"/>
      <c r="M10198" s="14"/>
      <c r="N10198" s="14"/>
      <c r="O10198" s="14"/>
      <c r="P10198" s="14"/>
      <c r="Q10198" s="14"/>
    </row>
    <row r="10199" spans="10:17" x14ac:dyDescent="0.25">
      <c r="J10199" s="14"/>
      <c r="K10199" s="14"/>
      <c r="L10199" s="14"/>
      <c r="M10199" s="14"/>
      <c r="N10199" s="14"/>
      <c r="O10199" s="14"/>
      <c r="P10199" s="14"/>
      <c r="Q10199" s="14"/>
    </row>
    <row r="10200" spans="10:17" x14ac:dyDescent="0.25">
      <c r="J10200" s="14"/>
      <c r="K10200" s="14"/>
      <c r="L10200" s="14"/>
      <c r="M10200" s="14"/>
      <c r="N10200" s="14"/>
      <c r="O10200" s="14"/>
      <c r="P10200" s="14"/>
      <c r="Q10200" s="14"/>
    </row>
    <row r="10201" spans="10:17" x14ac:dyDescent="0.25">
      <c r="J10201" s="14"/>
      <c r="K10201" s="14"/>
      <c r="L10201" s="14"/>
      <c r="M10201" s="14"/>
      <c r="N10201" s="14"/>
      <c r="O10201" s="14"/>
      <c r="P10201" s="14"/>
      <c r="Q10201" s="14"/>
    </row>
    <row r="10202" spans="10:17" x14ac:dyDescent="0.25">
      <c r="J10202" s="14"/>
      <c r="K10202" s="14"/>
      <c r="L10202" s="14"/>
      <c r="M10202" s="14"/>
      <c r="N10202" s="14"/>
      <c r="O10202" s="14"/>
      <c r="P10202" s="14"/>
      <c r="Q10202" s="14"/>
    </row>
    <row r="10203" spans="10:17" x14ac:dyDescent="0.25">
      <c r="J10203" s="14"/>
      <c r="K10203" s="14"/>
      <c r="L10203" s="14"/>
      <c r="M10203" s="14"/>
      <c r="N10203" s="14"/>
      <c r="O10203" s="14"/>
      <c r="P10203" s="14"/>
      <c r="Q10203" s="14"/>
    </row>
    <row r="10204" spans="10:17" x14ac:dyDescent="0.25">
      <c r="J10204" s="14"/>
      <c r="K10204" s="14"/>
      <c r="L10204" s="14"/>
      <c r="M10204" s="14"/>
      <c r="N10204" s="14"/>
      <c r="O10204" s="14"/>
      <c r="P10204" s="14"/>
      <c r="Q10204" s="14"/>
    </row>
    <row r="10205" spans="10:17" x14ac:dyDescent="0.25">
      <c r="J10205" s="14"/>
      <c r="K10205" s="14"/>
      <c r="L10205" s="14"/>
      <c r="M10205" s="14"/>
      <c r="N10205" s="14"/>
      <c r="O10205" s="14"/>
      <c r="P10205" s="14"/>
      <c r="Q10205" s="14"/>
    </row>
    <row r="10206" spans="10:17" x14ac:dyDescent="0.25">
      <c r="J10206" s="14"/>
      <c r="K10206" s="14"/>
      <c r="L10206" s="14"/>
      <c r="M10206" s="14"/>
      <c r="N10206" s="14"/>
      <c r="O10206" s="14"/>
      <c r="P10206" s="14"/>
      <c r="Q10206" s="14"/>
    </row>
    <row r="10207" spans="10:17" x14ac:dyDescent="0.25">
      <c r="J10207" s="14"/>
      <c r="K10207" s="14"/>
      <c r="L10207" s="14"/>
      <c r="M10207" s="14"/>
      <c r="N10207" s="14"/>
      <c r="O10207" s="14"/>
      <c r="P10207" s="14"/>
      <c r="Q10207" s="14"/>
    </row>
    <row r="10208" spans="10:17" x14ac:dyDescent="0.25">
      <c r="J10208" s="14"/>
      <c r="K10208" s="14"/>
      <c r="L10208" s="14"/>
      <c r="M10208" s="14"/>
      <c r="N10208" s="14"/>
      <c r="O10208" s="14"/>
      <c r="P10208" s="14"/>
      <c r="Q10208" s="14"/>
    </row>
    <row r="10209" spans="10:17" x14ac:dyDescent="0.25">
      <c r="J10209" s="14"/>
      <c r="K10209" s="14"/>
      <c r="L10209" s="14"/>
      <c r="M10209" s="14"/>
      <c r="N10209" s="14"/>
      <c r="O10209" s="14"/>
      <c r="P10209" s="14"/>
      <c r="Q10209" s="14"/>
    </row>
    <row r="10210" spans="10:17" x14ac:dyDescent="0.25">
      <c r="J10210" s="14"/>
      <c r="K10210" s="14"/>
      <c r="L10210" s="14"/>
      <c r="M10210" s="14"/>
      <c r="N10210" s="14"/>
      <c r="O10210" s="14"/>
      <c r="P10210" s="14"/>
      <c r="Q10210" s="14"/>
    </row>
    <row r="10211" spans="10:17" x14ac:dyDescent="0.25">
      <c r="J10211" s="14"/>
      <c r="K10211" s="14"/>
      <c r="L10211" s="14"/>
      <c r="M10211" s="14"/>
      <c r="N10211" s="14"/>
      <c r="O10211" s="14"/>
      <c r="P10211" s="14"/>
      <c r="Q10211" s="14"/>
    </row>
    <row r="10212" spans="10:17" x14ac:dyDescent="0.25">
      <c r="J10212" s="14"/>
      <c r="K10212" s="14"/>
      <c r="L10212" s="14"/>
      <c r="M10212" s="14"/>
      <c r="N10212" s="14"/>
      <c r="O10212" s="14"/>
      <c r="P10212" s="14"/>
      <c r="Q10212" s="14"/>
    </row>
    <row r="10213" spans="10:17" x14ac:dyDescent="0.25">
      <c r="J10213" s="14"/>
      <c r="K10213" s="14"/>
      <c r="L10213" s="14"/>
      <c r="M10213" s="14"/>
      <c r="N10213" s="14"/>
      <c r="O10213" s="14"/>
      <c r="P10213" s="14"/>
      <c r="Q10213" s="14"/>
    </row>
    <row r="10214" spans="10:17" x14ac:dyDescent="0.25">
      <c r="J10214" s="14"/>
      <c r="K10214" s="14"/>
      <c r="L10214" s="14"/>
      <c r="M10214" s="14"/>
      <c r="N10214" s="14"/>
      <c r="O10214" s="14"/>
      <c r="P10214" s="14"/>
      <c r="Q10214" s="14"/>
    </row>
    <row r="10215" spans="10:17" x14ac:dyDescent="0.25">
      <c r="J10215" s="14"/>
      <c r="K10215" s="14"/>
      <c r="L10215" s="14"/>
      <c r="M10215" s="14"/>
      <c r="N10215" s="14"/>
      <c r="O10215" s="14"/>
      <c r="P10215" s="14"/>
      <c r="Q10215" s="14"/>
    </row>
    <row r="10216" spans="10:17" x14ac:dyDescent="0.25">
      <c r="J10216" s="14"/>
      <c r="K10216" s="14"/>
      <c r="L10216" s="14"/>
      <c r="M10216" s="14"/>
      <c r="N10216" s="14"/>
      <c r="O10216" s="14"/>
      <c r="P10216" s="14"/>
      <c r="Q10216" s="14"/>
    </row>
    <row r="10217" spans="10:17" x14ac:dyDescent="0.25">
      <c r="J10217" s="14"/>
      <c r="K10217" s="14"/>
      <c r="L10217" s="14"/>
      <c r="M10217" s="14"/>
      <c r="N10217" s="14"/>
      <c r="O10217" s="14"/>
      <c r="P10217" s="14"/>
      <c r="Q10217" s="14"/>
    </row>
    <row r="10218" spans="10:17" x14ac:dyDescent="0.25">
      <c r="J10218" s="14"/>
      <c r="K10218" s="14"/>
      <c r="L10218" s="14"/>
      <c r="M10218" s="14"/>
      <c r="N10218" s="14"/>
      <c r="O10218" s="14"/>
      <c r="P10218" s="14"/>
      <c r="Q10218" s="14"/>
    </row>
    <row r="10219" spans="10:17" x14ac:dyDescent="0.25">
      <c r="J10219" s="14"/>
      <c r="K10219" s="14"/>
      <c r="L10219" s="14"/>
      <c r="M10219" s="14"/>
      <c r="N10219" s="14"/>
      <c r="O10219" s="14"/>
      <c r="P10219" s="14"/>
      <c r="Q10219" s="14"/>
    </row>
    <row r="10220" spans="10:17" x14ac:dyDescent="0.25">
      <c r="J10220" s="14"/>
      <c r="K10220" s="14"/>
      <c r="L10220" s="14"/>
      <c r="M10220" s="14"/>
      <c r="N10220" s="14"/>
      <c r="O10220" s="14"/>
      <c r="P10220" s="14"/>
      <c r="Q10220" s="14"/>
    </row>
    <row r="10221" spans="10:17" x14ac:dyDescent="0.25">
      <c r="J10221" s="14"/>
      <c r="K10221" s="14"/>
      <c r="L10221" s="14"/>
      <c r="M10221" s="14"/>
      <c r="N10221" s="14"/>
      <c r="O10221" s="14"/>
      <c r="P10221" s="14"/>
      <c r="Q10221" s="14"/>
    </row>
    <row r="10222" spans="10:17" x14ac:dyDescent="0.25">
      <c r="J10222" s="14"/>
      <c r="K10222" s="14"/>
      <c r="L10222" s="14"/>
      <c r="M10222" s="14"/>
      <c r="N10222" s="14"/>
      <c r="O10222" s="14"/>
      <c r="P10222" s="14"/>
      <c r="Q10222" s="14"/>
    </row>
    <row r="10223" spans="10:17" x14ac:dyDescent="0.25">
      <c r="J10223" s="14"/>
      <c r="K10223" s="14"/>
      <c r="L10223" s="14"/>
      <c r="M10223" s="14"/>
      <c r="N10223" s="14"/>
      <c r="O10223" s="14"/>
      <c r="P10223" s="14"/>
      <c r="Q10223" s="14"/>
    </row>
    <row r="10224" spans="10:17" x14ac:dyDescent="0.25">
      <c r="J10224" s="14"/>
      <c r="K10224" s="14"/>
      <c r="L10224" s="14"/>
      <c r="M10224" s="14"/>
      <c r="N10224" s="14"/>
      <c r="O10224" s="14"/>
      <c r="P10224" s="14"/>
      <c r="Q10224" s="14"/>
    </row>
    <row r="10225" spans="10:17" x14ac:dyDescent="0.25">
      <c r="J10225" s="14"/>
      <c r="K10225" s="14"/>
      <c r="L10225" s="14"/>
      <c r="M10225" s="14"/>
      <c r="N10225" s="14"/>
      <c r="O10225" s="14"/>
      <c r="P10225" s="14"/>
      <c r="Q10225" s="14"/>
    </row>
    <row r="10226" spans="10:17" x14ac:dyDescent="0.25">
      <c r="J10226" s="14"/>
      <c r="K10226" s="14"/>
      <c r="L10226" s="14"/>
      <c r="M10226" s="14"/>
      <c r="N10226" s="14"/>
      <c r="O10226" s="14"/>
      <c r="P10226" s="14"/>
      <c r="Q10226" s="14"/>
    </row>
    <row r="10227" spans="10:17" x14ac:dyDescent="0.25">
      <c r="J10227" s="14"/>
      <c r="K10227" s="14"/>
      <c r="L10227" s="14"/>
      <c r="M10227" s="14"/>
      <c r="N10227" s="14"/>
      <c r="O10227" s="14"/>
      <c r="P10227" s="14"/>
      <c r="Q10227" s="14"/>
    </row>
    <row r="10228" spans="10:17" x14ac:dyDescent="0.25">
      <c r="J10228" s="14"/>
      <c r="K10228" s="14"/>
      <c r="L10228" s="14"/>
      <c r="M10228" s="14"/>
      <c r="N10228" s="14"/>
      <c r="O10228" s="14"/>
      <c r="P10228" s="14"/>
      <c r="Q10228" s="14"/>
    </row>
    <row r="10229" spans="10:17" x14ac:dyDescent="0.25">
      <c r="J10229" s="14"/>
      <c r="K10229" s="14"/>
      <c r="L10229" s="14"/>
      <c r="M10229" s="14"/>
      <c r="N10229" s="14"/>
      <c r="O10229" s="14"/>
      <c r="P10229" s="14"/>
      <c r="Q10229" s="14"/>
    </row>
    <row r="10230" spans="10:17" x14ac:dyDescent="0.25">
      <c r="J10230" s="14"/>
      <c r="K10230" s="14"/>
      <c r="L10230" s="14"/>
      <c r="M10230" s="14"/>
      <c r="N10230" s="14"/>
      <c r="O10230" s="14"/>
      <c r="P10230" s="14"/>
      <c r="Q10230" s="14"/>
    </row>
    <row r="10231" spans="10:17" x14ac:dyDescent="0.25">
      <c r="J10231" s="14"/>
      <c r="K10231" s="14"/>
      <c r="L10231" s="14"/>
      <c r="M10231" s="14"/>
      <c r="N10231" s="14"/>
      <c r="O10231" s="14"/>
      <c r="P10231" s="14"/>
      <c r="Q10231" s="14"/>
    </row>
    <row r="10232" spans="10:17" x14ac:dyDescent="0.25">
      <c r="J10232" s="14"/>
      <c r="K10232" s="14"/>
      <c r="L10232" s="14"/>
      <c r="M10232" s="14"/>
      <c r="N10232" s="14"/>
      <c r="O10232" s="14"/>
      <c r="P10232" s="14"/>
      <c r="Q10232" s="14"/>
    </row>
    <row r="10233" spans="10:17" x14ac:dyDescent="0.25">
      <c r="J10233" s="14"/>
      <c r="K10233" s="14"/>
      <c r="L10233" s="14"/>
      <c r="M10233" s="14"/>
      <c r="N10233" s="14"/>
      <c r="O10233" s="14"/>
      <c r="P10233" s="14"/>
      <c r="Q10233" s="14"/>
    </row>
    <row r="10234" spans="10:17" x14ac:dyDescent="0.25">
      <c r="J10234" s="14"/>
      <c r="K10234" s="14"/>
      <c r="L10234" s="14"/>
      <c r="M10234" s="14"/>
      <c r="N10234" s="14"/>
      <c r="O10234" s="14"/>
      <c r="P10234" s="14"/>
      <c r="Q10234" s="14"/>
    </row>
    <row r="10235" spans="10:17" x14ac:dyDescent="0.25">
      <c r="J10235" s="14"/>
      <c r="K10235" s="14"/>
      <c r="L10235" s="14"/>
      <c r="M10235" s="14"/>
      <c r="N10235" s="14"/>
      <c r="O10235" s="14"/>
      <c r="P10235" s="14"/>
      <c r="Q10235" s="14"/>
    </row>
    <row r="10236" spans="10:17" x14ac:dyDescent="0.25">
      <c r="J10236" s="14"/>
      <c r="K10236" s="14"/>
      <c r="L10236" s="14"/>
      <c r="M10236" s="14"/>
      <c r="N10236" s="14"/>
      <c r="O10236" s="14"/>
      <c r="P10236" s="14"/>
      <c r="Q10236" s="14"/>
    </row>
    <row r="10237" spans="10:17" x14ac:dyDescent="0.25">
      <c r="J10237" s="14"/>
      <c r="K10237" s="14"/>
      <c r="L10237" s="14"/>
      <c r="M10237" s="14"/>
      <c r="N10237" s="14"/>
      <c r="O10237" s="14"/>
      <c r="P10237" s="14"/>
      <c r="Q10237" s="14"/>
    </row>
    <row r="10238" spans="10:17" x14ac:dyDescent="0.25">
      <c r="J10238" s="14"/>
      <c r="K10238" s="14"/>
      <c r="L10238" s="14"/>
      <c r="M10238" s="14"/>
      <c r="N10238" s="14"/>
      <c r="O10238" s="14"/>
      <c r="P10238" s="14"/>
      <c r="Q10238" s="14"/>
    </row>
    <row r="10239" spans="10:17" x14ac:dyDescent="0.25">
      <c r="J10239" s="14"/>
      <c r="K10239" s="14"/>
      <c r="L10239" s="14"/>
      <c r="M10239" s="14"/>
      <c r="N10239" s="14"/>
      <c r="O10239" s="14"/>
      <c r="P10239" s="14"/>
      <c r="Q10239" s="14"/>
    </row>
    <row r="10240" spans="10:17" x14ac:dyDescent="0.25">
      <c r="J10240" s="14"/>
      <c r="K10240" s="14"/>
      <c r="L10240" s="14"/>
      <c r="M10240" s="14"/>
      <c r="N10240" s="14"/>
      <c r="O10240" s="14"/>
      <c r="P10240" s="14"/>
      <c r="Q10240" s="14"/>
    </row>
    <row r="10241" spans="10:17" x14ac:dyDescent="0.25">
      <c r="J10241" s="14"/>
      <c r="K10241" s="14"/>
      <c r="L10241" s="14"/>
      <c r="M10241" s="14"/>
      <c r="N10241" s="14"/>
      <c r="O10241" s="14"/>
      <c r="P10241" s="14"/>
      <c r="Q10241" s="14"/>
    </row>
    <row r="10242" spans="10:17" x14ac:dyDescent="0.25">
      <c r="J10242" s="14"/>
      <c r="K10242" s="14"/>
      <c r="L10242" s="14"/>
      <c r="M10242" s="14"/>
      <c r="N10242" s="14"/>
      <c r="O10242" s="14"/>
      <c r="P10242" s="14"/>
      <c r="Q10242" s="14"/>
    </row>
    <row r="10243" spans="10:17" x14ac:dyDescent="0.25">
      <c r="J10243" s="14"/>
      <c r="K10243" s="14"/>
      <c r="L10243" s="14"/>
      <c r="M10243" s="14"/>
      <c r="N10243" s="14"/>
      <c r="O10243" s="14"/>
      <c r="P10243" s="14"/>
      <c r="Q10243" s="14"/>
    </row>
    <row r="10244" spans="10:17" x14ac:dyDescent="0.25">
      <c r="J10244" s="14"/>
      <c r="K10244" s="14"/>
      <c r="L10244" s="14"/>
      <c r="M10244" s="14"/>
      <c r="N10244" s="14"/>
      <c r="O10244" s="14"/>
      <c r="P10244" s="14"/>
      <c r="Q10244" s="14"/>
    </row>
    <row r="10245" spans="10:17" x14ac:dyDescent="0.25">
      <c r="J10245" s="14"/>
      <c r="K10245" s="14"/>
      <c r="L10245" s="14"/>
      <c r="M10245" s="14"/>
      <c r="N10245" s="14"/>
      <c r="O10245" s="14"/>
      <c r="P10245" s="14"/>
      <c r="Q10245" s="14"/>
    </row>
    <row r="10246" spans="10:17" x14ac:dyDescent="0.25">
      <c r="J10246" s="14"/>
      <c r="K10246" s="14"/>
      <c r="L10246" s="14"/>
      <c r="M10246" s="14"/>
      <c r="N10246" s="14"/>
      <c r="O10246" s="14"/>
      <c r="P10246" s="14"/>
      <c r="Q10246" s="14"/>
    </row>
    <row r="10247" spans="10:17" x14ac:dyDescent="0.25">
      <c r="J10247" s="14"/>
      <c r="K10247" s="14"/>
      <c r="L10247" s="14"/>
      <c r="M10247" s="14"/>
      <c r="N10247" s="14"/>
      <c r="O10247" s="14"/>
      <c r="P10247" s="14"/>
      <c r="Q10247" s="14"/>
    </row>
    <row r="10248" spans="10:17" x14ac:dyDescent="0.25">
      <c r="J10248" s="14"/>
      <c r="K10248" s="14"/>
      <c r="L10248" s="14"/>
      <c r="M10248" s="14"/>
      <c r="N10248" s="14"/>
      <c r="O10248" s="14"/>
      <c r="P10248" s="14"/>
      <c r="Q10248" s="14"/>
    </row>
    <row r="10249" spans="10:17" x14ac:dyDescent="0.25">
      <c r="J10249" s="14"/>
      <c r="K10249" s="14"/>
      <c r="L10249" s="14"/>
      <c r="M10249" s="14"/>
      <c r="N10249" s="14"/>
      <c r="O10249" s="14"/>
      <c r="P10249" s="14"/>
      <c r="Q10249" s="14"/>
    </row>
    <row r="10250" spans="10:17" x14ac:dyDescent="0.25">
      <c r="J10250" s="14"/>
      <c r="K10250" s="14"/>
      <c r="L10250" s="14"/>
      <c r="M10250" s="14"/>
      <c r="N10250" s="14"/>
      <c r="O10250" s="14"/>
      <c r="P10250" s="14"/>
      <c r="Q10250" s="14"/>
    </row>
    <row r="10251" spans="10:17" x14ac:dyDescent="0.25">
      <c r="J10251" s="14"/>
      <c r="K10251" s="14"/>
      <c r="L10251" s="14"/>
      <c r="M10251" s="14"/>
      <c r="N10251" s="14"/>
      <c r="O10251" s="14"/>
      <c r="P10251" s="14"/>
      <c r="Q10251" s="14"/>
    </row>
    <row r="10252" spans="10:17" x14ac:dyDescent="0.25">
      <c r="J10252" s="14"/>
      <c r="K10252" s="14"/>
      <c r="L10252" s="14"/>
      <c r="M10252" s="14"/>
      <c r="N10252" s="14"/>
      <c r="O10252" s="14"/>
      <c r="P10252" s="14"/>
      <c r="Q10252" s="14"/>
    </row>
    <row r="10253" spans="10:17" x14ac:dyDescent="0.25">
      <c r="J10253" s="14"/>
      <c r="K10253" s="14"/>
      <c r="L10253" s="14"/>
      <c r="M10253" s="14"/>
      <c r="N10253" s="14"/>
      <c r="O10253" s="14"/>
      <c r="P10253" s="14"/>
      <c r="Q10253" s="14"/>
    </row>
    <row r="10254" spans="10:17" x14ac:dyDescent="0.25">
      <c r="J10254" s="14"/>
      <c r="K10254" s="14"/>
      <c r="L10254" s="14"/>
      <c r="M10254" s="14"/>
      <c r="N10254" s="14"/>
      <c r="O10254" s="14"/>
      <c r="P10254" s="14"/>
      <c r="Q10254" s="14"/>
    </row>
    <row r="10255" spans="10:17" x14ac:dyDescent="0.25">
      <c r="J10255" s="14"/>
      <c r="K10255" s="14"/>
      <c r="L10255" s="14"/>
      <c r="M10255" s="14"/>
      <c r="N10255" s="14"/>
      <c r="O10255" s="14"/>
      <c r="P10255" s="14"/>
      <c r="Q10255" s="14"/>
    </row>
    <row r="10256" spans="10:17" x14ac:dyDescent="0.25">
      <c r="J10256" s="14"/>
      <c r="K10256" s="14"/>
      <c r="L10256" s="14"/>
      <c r="M10256" s="14"/>
      <c r="N10256" s="14"/>
      <c r="O10256" s="14"/>
      <c r="P10256" s="14"/>
      <c r="Q10256" s="14"/>
    </row>
    <row r="10257" spans="10:17" x14ac:dyDescent="0.25">
      <c r="J10257" s="14"/>
      <c r="K10257" s="14"/>
      <c r="L10257" s="14"/>
      <c r="M10257" s="14"/>
      <c r="N10257" s="14"/>
      <c r="O10257" s="14"/>
      <c r="P10257" s="14"/>
      <c r="Q10257" s="14"/>
    </row>
    <row r="10258" spans="10:17" x14ac:dyDescent="0.25">
      <c r="J10258" s="14"/>
      <c r="K10258" s="14"/>
      <c r="L10258" s="14"/>
      <c r="M10258" s="14"/>
      <c r="N10258" s="14"/>
      <c r="O10258" s="14"/>
      <c r="P10258" s="14"/>
      <c r="Q10258" s="14"/>
    </row>
    <row r="10259" spans="10:17" x14ac:dyDescent="0.25">
      <c r="J10259" s="14"/>
      <c r="K10259" s="14"/>
      <c r="L10259" s="14"/>
      <c r="M10259" s="14"/>
      <c r="N10259" s="14"/>
      <c r="O10259" s="14"/>
      <c r="P10259" s="14"/>
      <c r="Q10259" s="14"/>
    </row>
    <row r="10260" spans="10:17" x14ac:dyDescent="0.25">
      <c r="J10260" s="14"/>
      <c r="K10260" s="14"/>
      <c r="L10260" s="14"/>
      <c r="M10260" s="14"/>
      <c r="N10260" s="14"/>
      <c r="O10260" s="14"/>
      <c r="P10260" s="14"/>
      <c r="Q10260" s="14"/>
    </row>
    <row r="10261" spans="10:17" x14ac:dyDescent="0.25">
      <c r="J10261" s="14"/>
      <c r="K10261" s="14"/>
      <c r="L10261" s="14"/>
      <c r="M10261" s="14"/>
      <c r="N10261" s="14"/>
      <c r="O10261" s="14"/>
      <c r="P10261" s="14"/>
      <c r="Q10261" s="14"/>
    </row>
    <row r="10262" spans="10:17" x14ac:dyDescent="0.25">
      <c r="J10262" s="14"/>
      <c r="K10262" s="14"/>
      <c r="L10262" s="14"/>
      <c r="M10262" s="14"/>
      <c r="N10262" s="14"/>
      <c r="O10262" s="14"/>
      <c r="P10262" s="14"/>
      <c r="Q10262" s="14"/>
    </row>
    <row r="10263" spans="10:17" x14ac:dyDescent="0.25">
      <c r="J10263" s="14"/>
      <c r="K10263" s="14"/>
      <c r="L10263" s="14"/>
      <c r="M10263" s="14"/>
      <c r="N10263" s="14"/>
      <c r="O10263" s="14"/>
      <c r="P10263" s="14"/>
      <c r="Q10263" s="14"/>
    </row>
    <row r="10264" spans="10:17" x14ac:dyDescent="0.25">
      <c r="J10264" s="14"/>
      <c r="K10264" s="14"/>
      <c r="L10264" s="14"/>
      <c r="M10264" s="14"/>
      <c r="N10264" s="14"/>
      <c r="O10264" s="14"/>
      <c r="P10264" s="14"/>
      <c r="Q10264" s="14"/>
    </row>
    <row r="10265" spans="10:17" x14ac:dyDescent="0.25">
      <c r="J10265" s="14"/>
      <c r="K10265" s="14"/>
      <c r="L10265" s="14"/>
      <c r="M10265" s="14"/>
      <c r="N10265" s="14"/>
      <c r="O10265" s="14"/>
      <c r="P10265" s="14"/>
      <c r="Q10265" s="14"/>
    </row>
    <row r="10266" spans="10:17" x14ac:dyDescent="0.25">
      <c r="J10266" s="14"/>
      <c r="K10266" s="14"/>
      <c r="L10266" s="14"/>
      <c r="M10266" s="14"/>
      <c r="N10266" s="14"/>
      <c r="O10266" s="14"/>
      <c r="P10266" s="14"/>
      <c r="Q10266" s="14"/>
    </row>
    <row r="10267" spans="10:17" x14ac:dyDescent="0.25">
      <c r="J10267" s="14"/>
      <c r="K10267" s="14"/>
      <c r="L10267" s="14"/>
      <c r="M10267" s="14"/>
      <c r="N10267" s="14"/>
      <c r="O10267" s="14"/>
      <c r="P10267" s="14"/>
      <c r="Q10267" s="14"/>
    </row>
    <row r="10268" spans="10:17" x14ac:dyDescent="0.25">
      <c r="J10268" s="14"/>
      <c r="K10268" s="14"/>
      <c r="L10268" s="14"/>
      <c r="M10268" s="14"/>
      <c r="N10268" s="14"/>
      <c r="O10268" s="14"/>
      <c r="P10268" s="14"/>
      <c r="Q10268" s="14"/>
    </row>
    <row r="10269" spans="10:17" x14ac:dyDescent="0.25">
      <c r="J10269" s="14"/>
      <c r="K10269" s="14"/>
      <c r="L10269" s="14"/>
      <c r="M10269" s="14"/>
      <c r="N10269" s="14"/>
      <c r="O10269" s="14"/>
      <c r="P10269" s="14"/>
      <c r="Q10269" s="14"/>
    </row>
    <row r="10270" spans="10:17" x14ac:dyDescent="0.25">
      <c r="J10270" s="14"/>
      <c r="K10270" s="14"/>
      <c r="L10270" s="14"/>
      <c r="M10270" s="14"/>
      <c r="N10270" s="14"/>
      <c r="O10270" s="14"/>
      <c r="P10270" s="14"/>
      <c r="Q10270" s="14"/>
    </row>
    <row r="10271" spans="10:17" x14ac:dyDescent="0.25">
      <c r="J10271" s="14"/>
      <c r="K10271" s="14"/>
      <c r="L10271" s="14"/>
      <c r="M10271" s="14"/>
      <c r="N10271" s="14"/>
      <c r="O10271" s="14"/>
      <c r="P10271" s="14"/>
      <c r="Q10271" s="14"/>
    </row>
    <row r="10272" spans="10:17" x14ac:dyDescent="0.25">
      <c r="J10272" s="14"/>
      <c r="K10272" s="14"/>
      <c r="L10272" s="14"/>
      <c r="M10272" s="14"/>
      <c r="N10272" s="14"/>
      <c r="O10272" s="14"/>
      <c r="P10272" s="14"/>
      <c r="Q10272" s="14"/>
    </row>
    <row r="10273" spans="10:17" x14ac:dyDescent="0.25">
      <c r="J10273" s="14"/>
      <c r="K10273" s="14"/>
      <c r="L10273" s="14"/>
      <c r="M10273" s="14"/>
      <c r="N10273" s="14"/>
      <c r="O10273" s="14"/>
      <c r="P10273" s="14"/>
      <c r="Q10273" s="14"/>
    </row>
    <row r="10274" spans="10:17" x14ac:dyDescent="0.25">
      <c r="J10274" s="14"/>
      <c r="K10274" s="14"/>
      <c r="L10274" s="14"/>
      <c r="M10274" s="14"/>
      <c r="N10274" s="14"/>
      <c r="O10274" s="14"/>
      <c r="P10274" s="14"/>
      <c r="Q10274" s="14"/>
    </row>
    <row r="10275" spans="10:17" x14ac:dyDescent="0.25">
      <c r="J10275" s="14"/>
      <c r="K10275" s="14"/>
      <c r="L10275" s="14"/>
      <c r="M10275" s="14"/>
      <c r="N10275" s="14"/>
      <c r="O10275" s="14"/>
      <c r="P10275" s="14"/>
      <c r="Q10275" s="14"/>
    </row>
    <row r="10276" spans="10:17" x14ac:dyDescent="0.25">
      <c r="J10276" s="14"/>
      <c r="K10276" s="14"/>
      <c r="L10276" s="14"/>
      <c r="M10276" s="14"/>
      <c r="N10276" s="14"/>
      <c r="O10276" s="14"/>
      <c r="P10276" s="14"/>
      <c r="Q10276" s="14"/>
    </row>
    <row r="10277" spans="10:17" x14ac:dyDescent="0.25">
      <c r="J10277" s="14"/>
      <c r="K10277" s="14"/>
      <c r="L10277" s="14"/>
      <c r="M10277" s="14"/>
      <c r="N10277" s="14"/>
      <c r="O10277" s="14"/>
      <c r="P10277" s="14"/>
      <c r="Q10277" s="14"/>
    </row>
    <row r="10278" spans="10:17" x14ac:dyDescent="0.25">
      <c r="J10278" s="14"/>
      <c r="K10278" s="14"/>
      <c r="L10278" s="14"/>
      <c r="M10278" s="14"/>
      <c r="N10278" s="14"/>
      <c r="O10278" s="14"/>
      <c r="P10278" s="14"/>
      <c r="Q10278" s="14"/>
    </row>
    <row r="10279" spans="10:17" x14ac:dyDescent="0.25">
      <c r="J10279" s="14"/>
      <c r="K10279" s="14"/>
      <c r="L10279" s="14"/>
      <c r="M10279" s="14"/>
      <c r="N10279" s="14"/>
      <c r="O10279" s="14"/>
      <c r="P10279" s="14"/>
      <c r="Q10279" s="14"/>
    </row>
    <row r="10280" spans="10:17" x14ac:dyDescent="0.25">
      <c r="J10280" s="14"/>
      <c r="K10280" s="14"/>
      <c r="L10280" s="14"/>
      <c r="M10280" s="14"/>
      <c r="N10280" s="14"/>
      <c r="O10280" s="14"/>
      <c r="P10280" s="14"/>
      <c r="Q10280" s="14"/>
    </row>
    <row r="10281" spans="10:17" x14ac:dyDescent="0.25">
      <c r="J10281" s="14"/>
      <c r="K10281" s="14"/>
      <c r="L10281" s="14"/>
      <c r="M10281" s="14"/>
      <c r="N10281" s="14"/>
      <c r="O10281" s="14"/>
      <c r="P10281" s="14"/>
      <c r="Q10281" s="14"/>
    </row>
    <row r="10282" spans="10:17" x14ac:dyDescent="0.25">
      <c r="J10282" s="14"/>
      <c r="K10282" s="14"/>
      <c r="L10282" s="14"/>
      <c r="M10282" s="14"/>
      <c r="N10282" s="14"/>
      <c r="O10282" s="14"/>
      <c r="P10282" s="14"/>
      <c r="Q10282" s="14"/>
    </row>
    <row r="10283" spans="10:17" x14ac:dyDescent="0.25">
      <c r="J10283" s="14"/>
      <c r="K10283" s="14"/>
      <c r="L10283" s="14"/>
      <c r="M10283" s="14"/>
      <c r="N10283" s="14"/>
      <c r="O10283" s="14"/>
      <c r="P10283" s="14"/>
      <c r="Q10283" s="14"/>
    </row>
    <row r="10284" spans="10:17" x14ac:dyDescent="0.25">
      <c r="J10284" s="14"/>
      <c r="K10284" s="14"/>
      <c r="L10284" s="14"/>
      <c r="M10284" s="14"/>
      <c r="N10284" s="14"/>
      <c r="O10284" s="14"/>
      <c r="P10284" s="14"/>
      <c r="Q10284" s="14"/>
    </row>
    <row r="10285" spans="10:17" x14ac:dyDescent="0.25">
      <c r="J10285" s="14"/>
      <c r="K10285" s="14"/>
      <c r="L10285" s="14"/>
      <c r="M10285" s="14"/>
      <c r="N10285" s="14"/>
      <c r="O10285" s="14"/>
      <c r="P10285" s="14"/>
      <c r="Q10285" s="14"/>
    </row>
    <row r="10286" spans="10:17" x14ac:dyDescent="0.25">
      <c r="J10286" s="14"/>
      <c r="K10286" s="14"/>
      <c r="L10286" s="14"/>
      <c r="M10286" s="14"/>
      <c r="N10286" s="14"/>
      <c r="O10286" s="14"/>
      <c r="P10286" s="14"/>
      <c r="Q10286" s="14"/>
    </row>
    <row r="10287" spans="10:17" x14ac:dyDescent="0.25">
      <c r="J10287" s="14"/>
      <c r="K10287" s="14"/>
      <c r="L10287" s="14"/>
      <c r="M10287" s="14"/>
      <c r="N10287" s="14"/>
      <c r="O10287" s="14"/>
      <c r="P10287" s="14"/>
      <c r="Q10287" s="14"/>
    </row>
    <row r="10288" spans="10:17" x14ac:dyDescent="0.25">
      <c r="J10288" s="14"/>
      <c r="K10288" s="14"/>
      <c r="L10288" s="14"/>
      <c r="M10288" s="14"/>
      <c r="N10288" s="14"/>
      <c r="O10288" s="14"/>
      <c r="P10288" s="14"/>
      <c r="Q10288" s="14"/>
    </row>
    <row r="10289" spans="10:17" x14ac:dyDescent="0.25">
      <c r="J10289" s="14"/>
      <c r="K10289" s="14"/>
      <c r="L10289" s="14"/>
      <c r="M10289" s="14"/>
      <c r="N10289" s="14"/>
      <c r="O10289" s="14"/>
      <c r="P10289" s="14"/>
      <c r="Q10289" s="14"/>
    </row>
    <row r="10290" spans="10:17" x14ac:dyDescent="0.25">
      <c r="J10290" s="14"/>
      <c r="K10290" s="14"/>
      <c r="L10290" s="14"/>
      <c r="M10290" s="14"/>
      <c r="N10290" s="14"/>
      <c r="O10290" s="14"/>
      <c r="P10290" s="14"/>
      <c r="Q10290" s="14"/>
    </row>
    <row r="10291" spans="10:17" x14ac:dyDescent="0.25">
      <c r="J10291" s="14"/>
      <c r="K10291" s="14"/>
      <c r="L10291" s="14"/>
      <c r="M10291" s="14"/>
      <c r="N10291" s="14"/>
      <c r="O10291" s="14"/>
      <c r="P10291" s="14"/>
      <c r="Q10291" s="14"/>
    </row>
    <row r="10292" spans="10:17" x14ac:dyDescent="0.25">
      <c r="J10292" s="14"/>
      <c r="K10292" s="14"/>
      <c r="L10292" s="14"/>
      <c r="M10292" s="14"/>
      <c r="N10292" s="14"/>
      <c r="O10292" s="14"/>
      <c r="P10292" s="14"/>
      <c r="Q10292" s="14"/>
    </row>
    <row r="10293" spans="10:17" x14ac:dyDescent="0.25">
      <c r="J10293" s="14"/>
      <c r="K10293" s="14"/>
      <c r="L10293" s="14"/>
      <c r="M10293" s="14"/>
      <c r="N10293" s="14"/>
      <c r="O10293" s="14"/>
      <c r="P10293" s="14"/>
      <c r="Q10293" s="14"/>
    </row>
    <row r="10294" spans="10:17" x14ac:dyDescent="0.25">
      <c r="J10294" s="14"/>
      <c r="K10294" s="14"/>
      <c r="L10294" s="14"/>
      <c r="M10294" s="14"/>
      <c r="N10294" s="14"/>
      <c r="O10294" s="14"/>
      <c r="P10294" s="14"/>
      <c r="Q10294" s="14"/>
    </row>
    <row r="10295" spans="10:17" x14ac:dyDescent="0.25">
      <c r="J10295" s="14"/>
      <c r="K10295" s="14"/>
      <c r="L10295" s="14"/>
      <c r="M10295" s="14"/>
      <c r="N10295" s="14"/>
      <c r="O10295" s="14"/>
      <c r="P10295" s="14"/>
      <c r="Q10295" s="14"/>
    </row>
    <row r="10296" spans="10:17" x14ac:dyDescent="0.25">
      <c r="J10296" s="14"/>
      <c r="K10296" s="14"/>
      <c r="L10296" s="14"/>
      <c r="M10296" s="14"/>
      <c r="N10296" s="14"/>
      <c r="O10296" s="14"/>
      <c r="P10296" s="14"/>
      <c r="Q10296" s="14"/>
    </row>
    <row r="10297" spans="10:17" x14ac:dyDescent="0.25">
      <c r="J10297" s="14"/>
      <c r="K10297" s="14"/>
      <c r="L10297" s="14"/>
      <c r="M10297" s="14"/>
      <c r="N10297" s="14"/>
      <c r="O10297" s="14"/>
      <c r="P10297" s="14"/>
      <c r="Q10297" s="14"/>
    </row>
    <row r="10298" spans="10:17" x14ac:dyDescent="0.25">
      <c r="J10298" s="14"/>
      <c r="K10298" s="14"/>
      <c r="L10298" s="14"/>
      <c r="M10298" s="14"/>
      <c r="N10298" s="14"/>
      <c r="O10298" s="14"/>
      <c r="P10298" s="14"/>
      <c r="Q10298" s="14"/>
    </row>
    <row r="10299" spans="10:17" x14ac:dyDescent="0.25">
      <c r="J10299" s="14"/>
      <c r="K10299" s="14"/>
      <c r="L10299" s="14"/>
      <c r="M10299" s="14"/>
      <c r="N10299" s="14"/>
      <c r="O10299" s="14"/>
      <c r="P10299" s="14"/>
      <c r="Q10299" s="14"/>
    </row>
    <row r="10300" spans="10:17" x14ac:dyDescent="0.25">
      <c r="J10300" s="14"/>
      <c r="K10300" s="14"/>
      <c r="L10300" s="14"/>
      <c r="M10300" s="14"/>
      <c r="N10300" s="14"/>
      <c r="O10300" s="14"/>
      <c r="P10300" s="14"/>
      <c r="Q10300" s="14"/>
    </row>
    <row r="10301" spans="10:17" x14ac:dyDescent="0.25">
      <c r="J10301" s="14"/>
      <c r="K10301" s="14"/>
      <c r="L10301" s="14"/>
      <c r="M10301" s="14"/>
      <c r="N10301" s="14"/>
      <c r="O10301" s="14"/>
      <c r="P10301" s="14"/>
      <c r="Q10301" s="14"/>
    </row>
    <row r="10302" spans="10:17" x14ac:dyDescent="0.25">
      <c r="J10302" s="14"/>
      <c r="K10302" s="14"/>
      <c r="L10302" s="14"/>
      <c r="M10302" s="14"/>
      <c r="N10302" s="14"/>
      <c r="O10302" s="14"/>
      <c r="P10302" s="14"/>
      <c r="Q10302" s="14"/>
    </row>
    <row r="10303" spans="10:17" x14ac:dyDescent="0.25">
      <c r="J10303" s="14"/>
      <c r="K10303" s="14"/>
      <c r="L10303" s="14"/>
      <c r="M10303" s="14"/>
      <c r="N10303" s="14"/>
      <c r="O10303" s="14"/>
      <c r="P10303" s="14"/>
      <c r="Q10303" s="14"/>
    </row>
    <row r="10304" spans="10:17" x14ac:dyDescent="0.25">
      <c r="J10304" s="14"/>
      <c r="K10304" s="14"/>
      <c r="L10304" s="14"/>
      <c r="M10304" s="14"/>
      <c r="N10304" s="14"/>
      <c r="O10304" s="14"/>
      <c r="P10304" s="14"/>
      <c r="Q10304" s="14"/>
    </row>
    <row r="10305" spans="10:17" x14ac:dyDescent="0.25">
      <c r="J10305" s="14"/>
      <c r="K10305" s="14"/>
      <c r="L10305" s="14"/>
      <c r="M10305" s="14"/>
      <c r="N10305" s="14"/>
      <c r="O10305" s="14"/>
      <c r="P10305" s="14"/>
      <c r="Q10305" s="14"/>
    </row>
    <row r="10306" spans="10:17" x14ac:dyDescent="0.25">
      <c r="J10306" s="14"/>
      <c r="K10306" s="14"/>
      <c r="L10306" s="14"/>
      <c r="M10306" s="14"/>
      <c r="N10306" s="14"/>
      <c r="O10306" s="14"/>
      <c r="P10306" s="14"/>
      <c r="Q10306" s="14"/>
    </row>
    <row r="10307" spans="10:17" x14ac:dyDescent="0.25">
      <c r="J10307" s="14"/>
      <c r="K10307" s="14"/>
      <c r="L10307" s="14"/>
      <c r="M10307" s="14"/>
      <c r="N10307" s="14"/>
      <c r="O10307" s="14"/>
      <c r="P10307" s="14"/>
      <c r="Q10307" s="14"/>
    </row>
    <row r="10308" spans="10:17" x14ac:dyDescent="0.25">
      <c r="J10308" s="14"/>
      <c r="K10308" s="14"/>
      <c r="L10308" s="14"/>
      <c r="M10308" s="14"/>
      <c r="N10308" s="14"/>
      <c r="O10308" s="14"/>
      <c r="P10308" s="14"/>
      <c r="Q10308" s="14"/>
    </row>
    <row r="10309" spans="10:17" x14ac:dyDescent="0.25">
      <c r="J10309" s="14"/>
      <c r="K10309" s="14"/>
      <c r="L10309" s="14"/>
      <c r="M10309" s="14"/>
      <c r="N10309" s="14"/>
      <c r="O10309" s="14"/>
      <c r="P10309" s="14"/>
      <c r="Q10309" s="14"/>
    </row>
    <row r="10310" spans="10:17" x14ac:dyDescent="0.25">
      <c r="J10310" s="14"/>
      <c r="K10310" s="14"/>
      <c r="L10310" s="14"/>
      <c r="M10310" s="14"/>
      <c r="N10310" s="14"/>
      <c r="O10310" s="14"/>
      <c r="P10310" s="14"/>
      <c r="Q10310" s="14"/>
    </row>
    <row r="10311" spans="10:17" x14ac:dyDescent="0.25">
      <c r="J10311" s="14"/>
      <c r="K10311" s="14"/>
      <c r="L10311" s="14"/>
      <c r="M10311" s="14"/>
      <c r="N10311" s="14"/>
      <c r="O10311" s="14"/>
      <c r="P10311" s="14"/>
      <c r="Q10311" s="14"/>
    </row>
    <row r="10312" spans="10:17" x14ac:dyDescent="0.25">
      <c r="J10312" s="14"/>
      <c r="K10312" s="14"/>
      <c r="L10312" s="14"/>
      <c r="M10312" s="14"/>
      <c r="N10312" s="14"/>
      <c r="O10312" s="14"/>
      <c r="P10312" s="14"/>
      <c r="Q10312" s="14"/>
    </row>
    <row r="10313" spans="10:17" x14ac:dyDescent="0.25">
      <c r="J10313" s="14"/>
      <c r="K10313" s="14"/>
      <c r="L10313" s="14"/>
      <c r="M10313" s="14"/>
      <c r="N10313" s="14"/>
      <c r="O10313" s="14"/>
      <c r="P10313" s="14"/>
      <c r="Q10313" s="14"/>
    </row>
    <row r="10314" spans="10:17" x14ac:dyDescent="0.25">
      <c r="J10314" s="14"/>
      <c r="K10314" s="14"/>
      <c r="L10314" s="14"/>
      <c r="M10314" s="14"/>
      <c r="N10314" s="14"/>
      <c r="O10314" s="14"/>
      <c r="P10314" s="14"/>
      <c r="Q10314" s="14"/>
    </row>
    <row r="10315" spans="10:17" x14ac:dyDescent="0.25">
      <c r="J10315" s="14"/>
      <c r="K10315" s="14"/>
      <c r="L10315" s="14"/>
      <c r="M10315" s="14"/>
      <c r="N10315" s="14"/>
      <c r="O10315" s="14"/>
      <c r="P10315" s="14"/>
      <c r="Q10315" s="14"/>
    </row>
    <row r="10316" spans="10:17" x14ac:dyDescent="0.25">
      <c r="J10316" s="14"/>
      <c r="K10316" s="14"/>
      <c r="L10316" s="14"/>
      <c r="M10316" s="14"/>
      <c r="N10316" s="14"/>
      <c r="O10316" s="14"/>
      <c r="P10316" s="14"/>
      <c r="Q10316" s="14"/>
    </row>
    <row r="10317" spans="10:17" x14ac:dyDescent="0.25">
      <c r="J10317" s="14"/>
      <c r="K10317" s="14"/>
      <c r="L10317" s="14"/>
      <c r="M10317" s="14"/>
      <c r="N10317" s="14"/>
      <c r="O10317" s="14"/>
      <c r="P10317" s="14"/>
      <c r="Q10317" s="14"/>
    </row>
    <row r="10318" spans="10:17" x14ac:dyDescent="0.25">
      <c r="J10318" s="14"/>
      <c r="K10318" s="14"/>
      <c r="L10318" s="14"/>
      <c r="M10318" s="14"/>
      <c r="N10318" s="14"/>
      <c r="O10318" s="14"/>
      <c r="P10318" s="14"/>
      <c r="Q10318" s="14"/>
    </row>
    <row r="10319" spans="10:17" x14ac:dyDescent="0.25">
      <c r="J10319" s="14"/>
      <c r="K10319" s="14"/>
      <c r="L10319" s="14"/>
      <c r="M10319" s="14"/>
      <c r="N10319" s="14"/>
      <c r="O10319" s="14"/>
      <c r="P10319" s="14"/>
      <c r="Q10319" s="14"/>
    </row>
    <row r="10320" spans="10:17" x14ac:dyDescent="0.25">
      <c r="J10320" s="14"/>
      <c r="K10320" s="14"/>
      <c r="L10320" s="14"/>
      <c r="M10320" s="14"/>
      <c r="N10320" s="14"/>
      <c r="O10320" s="14"/>
      <c r="P10320" s="14"/>
      <c r="Q10320" s="14"/>
    </row>
    <row r="10321" spans="10:17" x14ac:dyDescent="0.25">
      <c r="J10321" s="14"/>
      <c r="K10321" s="14"/>
      <c r="L10321" s="14"/>
      <c r="M10321" s="14"/>
      <c r="N10321" s="14"/>
      <c r="O10321" s="14"/>
      <c r="P10321" s="14"/>
      <c r="Q10321" s="14"/>
    </row>
    <row r="10322" spans="10:17" x14ac:dyDescent="0.25">
      <c r="J10322" s="14"/>
      <c r="K10322" s="14"/>
      <c r="L10322" s="14"/>
      <c r="M10322" s="14"/>
      <c r="N10322" s="14"/>
      <c r="O10322" s="14"/>
      <c r="P10322" s="14"/>
      <c r="Q10322" s="14"/>
    </row>
    <row r="10323" spans="10:17" x14ac:dyDescent="0.25">
      <c r="J10323" s="14"/>
      <c r="K10323" s="14"/>
      <c r="L10323" s="14"/>
      <c r="M10323" s="14"/>
      <c r="N10323" s="14"/>
      <c r="O10323" s="14"/>
      <c r="P10323" s="14"/>
      <c r="Q10323" s="14"/>
    </row>
    <row r="10324" spans="10:17" x14ac:dyDescent="0.25">
      <c r="J10324" s="14"/>
      <c r="K10324" s="14"/>
      <c r="L10324" s="14"/>
      <c r="M10324" s="14"/>
      <c r="N10324" s="14"/>
      <c r="O10324" s="14"/>
      <c r="P10324" s="14"/>
      <c r="Q10324" s="14"/>
    </row>
    <row r="10325" spans="10:17" x14ac:dyDescent="0.25">
      <c r="J10325" s="14"/>
      <c r="K10325" s="14"/>
      <c r="L10325" s="14"/>
      <c r="M10325" s="14"/>
      <c r="N10325" s="14"/>
      <c r="O10325" s="14"/>
      <c r="P10325" s="14"/>
      <c r="Q10325" s="14"/>
    </row>
    <row r="10326" spans="10:17" x14ac:dyDescent="0.25">
      <c r="J10326" s="14"/>
      <c r="K10326" s="14"/>
      <c r="L10326" s="14"/>
      <c r="M10326" s="14"/>
      <c r="N10326" s="14"/>
      <c r="O10326" s="14"/>
      <c r="P10326" s="14"/>
      <c r="Q10326" s="14"/>
    </row>
    <row r="10327" spans="10:17" x14ac:dyDescent="0.25">
      <c r="J10327" s="14"/>
      <c r="K10327" s="14"/>
      <c r="L10327" s="14"/>
      <c r="M10327" s="14"/>
      <c r="N10327" s="14"/>
      <c r="O10327" s="14"/>
      <c r="P10327" s="14"/>
      <c r="Q10327" s="14"/>
    </row>
    <row r="10328" spans="10:17" x14ac:dyDescent="0.25">
      <c r="J10328" s="14"/>
      <c r="K10328" s="14"/>
      <c r="L10328" s="14"/>
      <c r="M10328" s="14"/>
      <c r="N10328" s="14"/>
      <c r="O10328" s="14"/>
      <c r="P10328" s="14"/>
      <c r="Q10328" s="14"/>
    </row>
    <row r="10329" spans="10:17" x14ac:dyDescent="0.25">
      <c r="J10329" s="14"/>
      <c r="K10329" s="14"/>
      <c r="L10329" s="14"/>
      <c r="M10329" s="14"/>
      <c r="N10329" s="14"/>
      <c r="O10329" s="14"/>
      <c r="P10329" s="14"/>
      <c r="Q10329" s="14"/>
    </row>
    <row r="10330" spans="10:17" x14ac:dyDescent="0.25">
      <c r="J10330" s="14"/>
      <c r="K10330" s="14"/>
      <c r="L10330" s="14"/>
      <c r="M10330" s="14"/>
      <c r="N10330" s="14"/>
      <c r="O10330" s="14"/>
      <c r="P10330" s="14"/>
      <c r="Q10330" s="14"/>
    </row>
    <row r="10331" spans="10:17" x14ac:dyDescent="0.25">
      <c r="J10331" s="14"/>
      <c r="K10331" s="14"/>
      <c r="L10331" s="14"/>
      <c r="M10331" s="14"/>
      <c r="N10331" s="14"/>
      <c r="O10331" s="14"/>
      <c r="P10331" s="14"/>
      <c r="Q10331" s="14"/>
    </row>
    <row r="10332" spans="10:17" x14ac:dyDescent="0.25">
      <c r="J10332" s="14"/>
      <c r="K10332" s="14"/>
      <c r="L10332" s="14"/>
      <c r="M10332" s="14"/>
      <c r="N10332" s="14"/>
      <c r="O10332" s="14"/>
      <c r="P10332" s="14"/>
      <c r="Q10332" s="14"/>
    </row>
    <row r="10333" spans="10:17" x14ac:dyDescent="0.25">
      <c r="J10333" s="14"/>
      <c r="K10333" s="14"/>
      <c r="L10333" s="14"/>
      <c r="M10333" s="14"/>
      <c r="N10333" s="14"/>
      <c r="O10333" s="14"/>
      <c r="P10333" s="14"/>
      <c r="Q10333" s="14"/>
    </row>
    <row r="10334" spans="10:17" x14ac:dyDescent="0.25">
      <c r="J10334" s="14"/>
      <c r="K10334" s="14"/>
      <c r="L10334" s="14"/>
      <c r="M10334" s="14"/>
      <c r="N10334" s="14"/>
      <c r="O10334" s="14"/>
      <c r="P10334" s="14"/>
      <c r="Q10334" s="14"/>
    </row>
    <row r="10335" spans="10:17" x14ac:dyDescent="0.25">
      <c r="J10335" s="14"/>
      <c r="K10335" s="14"/>
      <c r="L10335" s="14"/>
      <c r="M10335" s="14"/>
      <c r="N10335" s="14"/>
      <c r="O10335" s="14"/>
      <c r="P10335" s="14"/>
      <c r="Q10335" s="14"/>
    </row>
    <row r="10336" spans="10:17" x14ac:dyDescent="0.25">
      <c r="J10336" s="14"/>
      <c r="K10336" s="14"/>
      <c r="L10336" s="14"/>
      <c r="M10336" s="14"/>
      <c r="N10336" s="14"/>
      <c r="O10336" s="14"/>
      <c r="P10336" s="14"/>
      <c r="Q10336" s="14"/>
    </row>
    <row r="10337" spans="10:17" x14ac:dyDescent="0.25">
      <c r="J10337" s="14"/>
      <c r="K10337" s="14"/>
      <c r="L10337" s="14"/>
      <c r="M10337" s="14"/>
      <c r="N10337" s="14"/>
      <c r="O10337" s="14"/>
      <c r="P10337" s="14"/>
      <c r="Q10337" s="14"/>
    </row>
    <row r="10338" spans="10:17" x14ac:dyDescent="0.25">
      <c r="J10338" s="14"/>
      <c r="K10338" s="14"/>
      <c r="L10338" s="14"/>
      <c r="M10338" s="14"/>
      <c r="N10338" s="14"/>
      <c r="O10338" s="14"/>
      <c r="P10338" s="14"/>
      <c r="Q10338" s="14"/>
    </row>
    <row r="10339" spans="10:17" x14ac:dyDescent="0.25">
      <c r="J10339" s="14"/>
      <c r="K10339" s="14"/>
      <c r="L10339" s="14"/>
      <c r="M10339" s="14"/>
      <c r="N10339" s="14"/>
      <c r="O10339" s="14"/>
      <c r="P10339" s="14"/>
      <c r="Q10339" s="14"/>
    </row>
    <row r="10340" spans="10:17" x14ac:dyDescent="0.25">
      <c r="J10340" s="14"/>
      <c r="K10340" s="14"/>
      <c r="L10340" s="14"/>
      <c r="M10340" s="14"/>
      <c r="N10340" s="14"/>
      <c r="O10340" s="14"/>
      <c r="P10340" s="14"/>
      <c r="Q10340" s="14"/>
    </row>
    <row r="10341" spans="10:17" x14ac:dyDescent="0.25">
      <c r="J10341" s="14"/>
      <c r="K10341" s="14"/>
      <c r="L10341" s="14"/>
      <c r="M10341" s="14"/>
      <c r="N10341" s="14"/>
      <c r="O10341" s="14"/>
      <c r="P10341" s="14"/>
      <c r="Q10341" s="14"/>
    </row>
    <row r="10342" spans="10:17" x14ac:dyDescent="0.25">
      <c r="J10342" s="14"/>
      <c r="K10342" s="14"/>
      <c r="L10342" s="14"/>
      <c r="M10342" s="14"/>
      <c r="N10342" s="14"/>
      <c r="O10342" s="14"/>
      <c r="P10342" s="14"/>
      <c r="Q10342" s="14"/>
    </row>
    <row r="10343" spans="10:17" x14ac:dyDescent="0.25">
      <c r="J10343" s="14"/>
      <c r="K10343" s="14"/>
      <c r="L10343" s="14"/>
      <c r="M10343" s="14"/>
      <c r="N10343" s="14"/>
      <c r="O10343" s="14"/>
      <c r="P10343" s="14"/>
      <c r="Q10343" s="14"/>
    </row>
    <row r="10344" spans="10:17" x14ac:dyDescent="0.25">
      <c r="J10344" s="14"/>
      <c r="K10344" s="14"/>
      <c r="L10344" s="14"/>
      <c r="M10344" s="14"/>
      <c r="N10344" s="14"/>
      <c r="O10344" s="14"/>
      <c r="P10344" s="14"/>
      <c r="Q10344" s="14"/>
    </row>
    <row r="10345" spans="10:17" x14ac:dyDescent="0.25">
      <c r="J10345" s="14"/>
      <c r="K10345" s="14"/>
      <c r="L10345" s="14"/>
      <c r="M10345" s="14"/>
      <c r="N10345" s="14"/>
      <c r="O10345" s="14"/>
      <c r="P10345" s="14"/>
      <c r="Q10345" s="14"/>
    </row>
    <row r="10346" spans="10:17" x14ac:dyDescent="0.25">
      <c r="J10346" s="14"/>
      <c r="K10346" s="14"/>
      <c r="L10346" s="14"/>
      <c r="M10346" s="14"/>
      <c r="N10346" s="14"/>
      <c r="O10346" s="14"/>
      <c r="P10346" s="14"/>
      <c r="Q10346" s="14"/>
    </row>
    <row r="10347" spans="10:17" x14ac:dyDescent="0.25">
      <c r="J10347" s="14"/>
      <c r="K10347" s="14"/>
      <c r="L10347" s="14"/>
      <c r="M10347" s="14"/>
      <c r="N10347" s="14"/>
      <c r="O10347" s="14"/>
      <c r="P10347" s="14"/>
      <c r="Q10347" s="14"/>
    </row>
    <row r="10348" spans="10:17" x14ac:dyDescent="0.25">
      <c r="J10348" s="14"/>
      <c r="K10348" s="14"/>
      <c r="L10348" s="14"/>
      <c r="M10348" s="14"/>
      <c r="N10348" s="14"/>
      <c r="O10348" s="14"/>
      <c r="P10348" s="14"/>
      <c r="Q10348" s="14"/>
    </row>
    <row r="10349" spans="10:17" x14ac:dyDescent="0.25">
      <c r="J10349" s="14"/>
      <c r="K10349" s="14"/>
      <c r="L10349" s="14"/>
      <c r="M10349" s="14"/>
      <c r="N10349" s="14"/>
      <c r="O10349" s="14"/>
      <c r="P10349" s="14"/>
      <c r="Q10349" s="14"/>
    </row>
    <row r="10350" spans="10:17" x14ac:dyDescent="0.25">
      <c r="J10350" s="14"/>
      <c r="K10350" s="14"/>
      <c r="L10350" s="14"/>
      <c r="M10350" s="14"/>
      <c r="N10350" s="14"/>
      <c r="O10350" s="14"/>
      <c r="P10350" s="14"/>
      <c r="Q10350" s="14"/>
    </row>
    <row r="10351" spans="10:17" x14ac:dyDescent="0.25">
      <c r="J10351" s="14"/>
      <c r="K10351" s="14"/>
      <c r="L10351" s="14"/>
      <c r="M10351" s="14"/>
      <c r="N10351" s="14"/>
      <c r="O10351" s="14"/>
      <c r="P10351" s="14"/>
      <c r="Q10351" s="14"/>
    </row>
    <row r="10352" spans="10:17" x14ac:dyDescent="0.25">
      <c r="J10352" s="14"/>
      <c r="K10352" s="14"/>
      <c r="L10352" s="14"/>
      <c r="M10352" s="14"/>
      <c r="N10352" s="14"/>
      <c r="O10352" s="14"/>
      <c r="P10352" s="14"/>
      <c r="Q10352" s="14"/>
    </row>
    <row r="10353" spans="10:17" x14ac:dyDescent="0.25">
      <c r="J10353" s="14"/>
      <c r="K10353" s="14"/>
      <c r="L10353" s="14"/>
      <c r="M10353" s="14"/>
      <c r="N10353" s="14"/>
      <c r="O10353" s="14"/>
      <c r="P10353" s="14"/>
      <c r="Q10353" s="14"/>
    </row>
    <row r="10354" spans="10:17" x14ac:dyDescent="0.25">
      <c r="J10354" s="14"/>
      <c r="K10354" s="14"/>
      <c r="L10354" s="14"/>
      <c r="M10354" s="14"/>
      <c r="N10354" s="14"/>
      <c r="O10354" s="14"/>
      <c r="P10354" s="14"/>
      <c r="Q10354" s="14"/>
    </row>
    <row r="10355" spans="10:17" x14ac:dyDescent="0.25">
      <c r="J10355" s="14"/>
      <c r="K10355" s="14"/>
      <c r="L10355" s="14"/>
      <c r="M10355" s="14"/>
      <c r="N10355" s="14"/>
      <c r="O10355" s="14"/>
      <c r="P10355" s="14"/>
      <c r="Q10355" s="14"/>
    </row>
    <row r="10356" spans="10:17" x14ac:dyDescent="0.25">
      <c r="J10356" s="14"/>
      <c r="K10356" s="14"/>
      <c r="L10356" s="14"/>
      <c r="M10356" s="14"/>
      <c r="N10356" s="14"/>
      <c r="O10356" s="14"/>
      <c r="P10356" s="14"/>
      <c r="Q10356" s="14"/>
    </row>
    <row r="10357" spans="10:17" x14ac:dyDescent="0.25">
      <c r="J10357" s="14"/>
      <c r="K10357" s="14"/>
      <c r="L10357" s="14"/>
      <c r="M10357" s="14"/>
      <c r="N10357" s="14"/>
      <c r="O10357" s="14"/>
      <c r="P10357" s="14"/>
      <c r="Q10357" s="14"/>
    </row>
    <row r="10358" spans="10:17" x14ac:dyDescent="0.25">
      <c r="J10358" s="14"/>
      <c r="K10358" s="14"/>
      <c r="L10358" s="14"/>
      <c r="M10358" s="14"/>
      <c r="N10358" s="14"/>
      <c r="O10358" s="14"/>
      <c r="P10358" s="14"/>
      <c r="Q10358" s="14"/>
    </row>
    <row r="10359" spans="10:17" x14ac:dyDescent="0.25">
      <c r="J10359" s="14"/>
      <c r="K10359" s="14"/>
      <c r="L10359" s="14"/>
      <c r="M10359" s="14"/>
      <c r="N10359" s="14"/>
      <c r="O10359" s="14"/>
      <c r="P10359" s="14"/>
      <c r="Q10359" s="14"/>
    </row>
    <row r="10360" spans="10:17" x14ac:dyDescent="0.25">
      <c r="J10360" s="14"/>
      <c r="K10360" s="14"/>
      <c r="L10360" s="14"/>
      <c r="M10360" s="14"/>
      <c r="N10360" s="14"/>
      <c r="O10360" s="14"/>
      <c r="P10360" s="14"/>
      <c r="Q10360" s="14"/>
    </row>
    <row r="10361" spans="10:17" x14ac:dyDescent="0.25">
      <c r="J10361" s="14"/>
      <c r="K10361" s="14"/>
      <c r="L10361" s="14"/>
      <c r="M10361" s="14"/>
      <c r="N10361" s="14"/>
      <c r="O10361" s="14"/>
      <c r="P10361" s="14"/>
      <c r="Q10361" s="14"/>
    </row>
    <row r="10362" spans="10:17" x14ac:dyDescent="0.25">
      <c r="J10362" s="14"/>
      <c r="K10362" s="14"/>
      <c r="L10362" s="14"/>
      <c r="M10362" s="14"/>
      <c r="N10362" s="14"/>
      <c r="O10362" s="14"/>
      <c r="P10362" s="14"/>
      <c r="Q10362" s="14"/>
    </row>
    <row r="10363" spans="10:17" x14ac:dyDescent="0.25">
      <c r="J10363" s="14"/>
      <c r="K10363" s="14"/>
      <c r="L10363" s="14"/>
      <c r="M10363" s="14"/>
      <c r="N10363" s="14"/>
      <c r="O10363" s="14"/>
      <c r="P10363" s="14"/>
      <c r="Q10363" s="14"/>
    </row>
    <row r="10364" spans="10:17" x14ac:dyDescent="0.25">
      <c r="J10364" s="14"/>
      <c r="K10364" s="14"/>
      <c r="L10364" s="14"/>
      <c r="M10364" s="14"/>
      <c r="N10364" s="14"/>
      <c r="O10364" s="14"/>
      <c r="P10364" s="14"/>
      <c r="Q10364" s="14"/>
    </row>
    <row r="10365" spans="10:17" x14ac:dyDescent="0.25">
      <c r="J10365" s="14"/>
      <c r="K10365" s="14"/>
      <c r="L10365" s="14"/>
      <c r="M10365" s="14"/>
      <c r="N10365" s="14"/>
      <c r="O10365" s="14"/>
      <c r="P10365" s="14"/>
      <c r="Q10365" s="14"/>
    </row>
    <row r="10366" spans="10:17" x14ac:dyDescent="0.25">
      <c r="J10366" s="14"/>
      <c r="K10366" s="14"/>
      <c r="L10366" s="14"/>
      <c r="M10366" s="14"/>
      <c r="N10366" s="14"/>
      <c r="O10366" s="14"/>
      <c r="P10366" s="14"/>
      <c r="Q10366" s="14"/>
    </row>
    <row r="10367" spans="10:17" x14ac:dyDescent="0.25">
      <c r="J10367" s="14"/>
      <c r="K10367" s="14"/>
      <c r="L10367" s="14"/>
      <c r="M10367" s="14"/>
      <c r="N10367" s="14"/>
      <c r="O10367" s="14"/>
      <c r="P10367" s="14"/>
      <c r="Q10367" s="14"/>
    </row>
    <row r="10368" spans="10:17" x14ac:dyDescent="0.25">
      <c r="J10368" s="14"/>
      <c r="K10368" s="14"/>
      <c r="L10368" s="14"/>
      <c r="M10368" s="14"/>
      <c r="N10368" s="14"/>
      <c r="O10368" s="14"/>
      <c r="P10368" s="14"/>
      <c r="Q10368" s="14"/>
    </row>
    <row r="10369" spans="10:17" x14ac:dyDescent="0.25">
      <c r="J10369" s="14"/>
      <c r="K10369" s="14"/>
      <c r="L10369" s="14"/>
      <c r="M10369" s="14"/>
      <c r="N10369" s="14"/>
      <c r="O10369" s="14"/>
      <c r="P10369" s="14"/>
      <c r="Q10369" s="14"/>
    </row>
    <row r="10370" spans="10:17" x14ac:dyDescent="0.25">
      <c r="J10370" s="14"/>
      <c r="K10370" s="14"/>
      <c r="L10370" s="14"/>
      <c r="M10370" s="14"/>
      <c r="N10370" s="14"/>
      <c r="O10370" s="14"/>
      <c r="P10370" s="14"/>
      <c r="Q10370" s="14"/>
    </row>
    <row r="10371" spans="10:17" x14ac:dyDescent="0.25">
      <c r="J10371" s="14"/>
      <c r="K10371" s="14"/>
      <c r="L10371" s="14"/>
      <c r="M10371" s="14"/>
      <c r="N10371" s="14"/>
      <c r="O10371" s="14"/>
      <c r="P10371" s="14"/>
      <c r="Q10371" s="14"/>
    </row>
    <row r="10372" spans="10:17" x14ac:dyDescent="0.25">
      <c r="J10372" s="14"/>
      <c r="K10372" s="14"/>
      <c r="L10372" s="14"/>
      <c r="M10372" s="14"/>
      <c r="N10372" s="14"/>
      <c r="O10372" s="14"/>
      <c r="P10372" s="14"/>
      <c r="Q10372" s="14"/>
    </row>
    <row r="10373" spans="10:17" x14ac:dyDescent="0.25">
      <c r="J10373" s="14"/>
      <c r="K10373" s="14"/>
      <c r="L10373" s="14"/>
      <c r="M10373" s="14"/>
      <c r="N10373" s="14"/>
      <c r="O10373" s="14"/>
      <c r="P10373" s="14"/>
      <c r="Q10373" s="14"/>
    </row>
    <row r="10374" spans="10:17" x14ac:dyDescent="0.25">
      <c r="J10374" s="14"/>
      <c r="K10374" s="14"/>
      <c r="L10374" s="14"/>
      <c r="M10374" s="14"/>
      <c r="N10374" s="14"/>
      <c r="O10374" s="14"/>
      <c r="P10374" s="14"/>
      <c r="Q10374" s="14"/>
    </row>
    <row r="10375" spans="10:17" x14ac:dyDescent="0.25">
      <c r="J10375" s="14"/>
      <c r="K10375" s="14"/>
      <c r="L10375" s="14"/>
      <c r="M10375" s="14"/>
      <c r="N10375" s="14"/>
      <c r="O10375" s="14"/>
      <c r="P10375" s="14"/>
      <c r="Q10375" s="14"/>
    </row>
    <row r="10376" spans="10:17" x14ac:dyDescent="0.25">
      <c r="J10376" s="14"/>
      <c r="K10376" s="14"/>
      <c r="L10376" s="14"/>
      <c r="M10376" s="14"/>
      <c r="N10376" s="14"/>
      <c r="O10376" s="14"/>
      <c r="P10376" s="14"/>
      <c r="Q10376" s="14"/>
    </row>
    <row r="10377" spans="10:17" x14ac:dyDescent="0.25">
      <c r="J10377" s="14"/>
      <c r="K10377" s="14"/>
      <c r="L10377" s="14"/>
      <c r="M10377" s="14"/>
      <c r="N10377" s="14"/>
      <c r="O10377" s="14"/>
      <c r="P10377" s="14"/>
      <c r="Q10377" s="14"/>
    </row>
    <row r="10378" spans="10:17" x14ac:dyDescent="0.25">
      <c r="J10378" s="14"/>
      <c r="K10378" s="14"/>
      <c r="L10378" s="14"/>
      <c r="M10378" s="14"/>
      <c r="N10378" s="14"/>
      <c r="O10378" s="14"/>
      <c r="P10378" s="14"/>
      <c r="Q10378" s="14"/>
    </row>
    <row r="10379" spans="10:17" x14ac:dyDescent="0.25">
      <c r="J10379" s="14"/>
      <c r="K10379" s="14"/>
      <c r="L10379" s="14"/>
      <c r="M10379" s="14"/>
      <c r="N10379" s="14"/>
      <c r="O10379" s="14"/>
      <c r="P10379" s="14"/>
      <c r="Q10379" s="14"/>
    </row>
    <row r="10380" spans="10:17" x14ac:dyDescent="0.25">
      <c r="J10380" s="14"/>
      <c r="K10380" s="14"/>
      <c r="L10380" s="14"/>
      <c r="M10380" s="14"/>
      <c r="N10380" s="14"/>
      <c r="O10380" s="14"/>
      <c r="P10380" s="14"/>
      <c r="Q10380" s="14"/>
    </row>
    <row r="10381" spans="10:17" x14ac:dyDescent="0.25">
      <c r="J10381" s="14"/>
      <c r="K10381" s="14"/>
      <c r="L10381" s="14"/>
      <c r="M10381" s="14"/>
      <c r="N10381" s="14"/>
      <c r="O10381" s="14"/>
      <c r="P10381" s="14"/>
      <c r="Q10381" s="14"/>
    </row>
    <row r="10382" spans="10:17" x14ac:dyDescent="0.25">
      <c r="J10382" s="14"/>
      <c r="K10382" s="14"/>
      <c r="L10382" s="14"/>
      <c r="M10382" s="14"/>
      <c r="N10382" s="14"/>
      <c r="O10382" s="14"/>
      <c r="P10382" s="14"/>
      <c r="Q10382" s="14"/>
    </row>
    <row r="10383" spans="10:17" x14ac:dyDescent="0.25">
      <c r="J10383" s="14"/>
      <c r="K10383" s="14"/>
      <c r="L10383" s="14"/>
      <c r="M10383" s="14"/>
      <c r="N10383" s="14"/>
      <c r="O10383" s="14"/>
      <c r="P10383" s="14"/>
      <c r="Q10383" s="14"/>
    </row>
    <row r="10384" spans="10:17" x14ac:dyDescent="0.25">
      <c r="J10384" s="14"/>
      <c r="K10384" s="14"/>
      <c r="L10384" s="14"/>
      <c r="M10384" s="14"/>
      <c r="N10384" s="14"/>
      <c r="O10384" s="14"/>
      <c r="P10384" s="14"/>
      <c r="Q10384" s="14"/>
    </row>
    <row r="10385" spans="10:17" x14ac:dyDescent="0.25">
      <c r="J10385" s="14"/>
      <c r="K10385" s="14"/>
      <c r="L10385" s="14"/>
      <c r="M10385" s="14"/>
      <c r="N10385" s="14"/>
      <c r="O10385" s="14"/>
      <c r="P10385" s="14"/>
      <c r="Q10385" s="14"/>
    </row>
    <row r="10386" spans="10:17" x14ac:dyDescent="0.25">
      <c r="J10386" s="14"/>
      <c r="K10386" s="14"/>
      <c r="L10386" s="14"/>
      <c r="M10386" s="14"/>
      <c r="N10386" s="14"/>
      <c r="O10386" s="14"/>
      <c r="P10386" s="14"/>
      <c r="Q10386" s="14"/>
    </row>
    <row r="10387" spans="10:17" x14ac:dyDescent="0.25">
      <c r="J10387" s="14"/>
      <c r="K10387" s="14"/>
      <c r="L10387" s="14"/>
      <c r="M10387" s="14"/>
      <c r="N10387" s="14"/>
      <c r="O10387" s="14"/>
      <c r="P10387" s="14"/>
      <c r="Q10387" s="14"/>
    </row>
    <row r="10388" spans="10:17" x14ac:dyDescent="0.25">
      <c r="J10388" s="14"/>
      <c r="K10388" s="14"/>
      <c r="L10388" s="14"/>
      <c r="M10388" s="14"/>
      <c r="N10388" s="14"/>
      <c r="O10388" s="14"/>
      <c r="P10388" s="14"/>
      <c r="Q10388" s="14"/>
    </row>
    <row r="10389" spans="10:17" x14ac:dyDescent="0.25">
      <c r="J10389" s="14"/>
      <c r="K10389" s="14"/>
      <c r="L10389" s="14"/>
      <c r="M10389" s="14"/>
      <c r="N10389" s="14"/>
      <c r="O10389" s="14"/>
      <c r="P10389" s="14"/>
      <c r="Q10389" s="14"/>
    </row>
    <row r="10390" spans="10:17" x14ac:dyDescent="0.25">
      <c r="J10390" s="14"/>
      <c r="K10390" s="14"/>
      <c r="L10390" s="14"/>
      <c r="M10390" s="14"/>
      <c r="N10390" s="14"/>
      <c r="O10390" s="14"/>
      <c r="P10390" s="14"/>
      <c r="Q10390" s="14"/>
    </row>
    <row r="10391" spans="10:17" x14ac:dyDescent="0.25">
      <c r="J10391" s="14"/>
      <c r="K10391" s="14"/>
      <c r="L10391" s="14"/>
      <c r="M10391" s="14"/>
      <c r="N10391" s="14"/>
      <c r="O10391" s="14"/>
      <c r="P10391" s="14"/>
      <c r="Q10391" s="14"/>
    </row>
    <row r="10392" spans="10:17" x14ac:dyDescent="0.25">
      <c r="J10392" s="14"/>
      <c r="K10392" s="14"/>
      <c r="L10392" s="14"/>
      <c r="M10392" s="14"/>
      <c r="N10392" s="14"/>
      <c r="O10392" s="14"/>
      <c r="P10392" s="14"/>
      <c r="Q10392" s="14"/>
    </row>
    <row r="10393" spans="10:17" x14ac:dyDescent="0.25">
      <c r="J10393" s="14"/>
      <c r="K10393" s="14"/>
      <c r="L10393" s="14"/>
      <c r="M10393" s="14"/>
      <c r="N10393" s="14"/>
      <c r="O10393" s="14"/>
      <c r="P10393" s="14"/>
      <c r="Q10393" s="14"/>
    </row>
    <row r="10394" spans="10:17" x14ac:dyDescent="0.25">
      <c r="J10394" s="14"/>
      <c r="K10394" s="14"/>
      <c r="L10394" s="14"/>
      <c r="M10394" s="14"/>
      <c r="N10394" s="14"/>
      <c r="O10394" s="14"/>
      <c r="P10394" s="14"/>
      <c r="Q10394" s="14"/>
    </row>
    <row r="10395" spans="10:17" x14ac:dyDescent="0.25">
      <c r="J10395" s="14"/>
      <c r="K10395" s="14"/>
      <c r="L10395" s="14"/>
      <c r="M10395" s="14"/>
      <c r="N10395" s="14"/>
      <c r="O10395" s="14"/>
      <c r="P10395" s="14"/>
      <c r="Q10395" s="14"/>
    </row>
    <row r="10396" spans="10:17" x14ac:dyDescent="0.25">
      <c r="J10396" s="14"/>
      <c r="K10396" s="14"/>
      <c r="L10396" s="14"/>
      <c r="M10396" s="14"/>
      <c r="N10396" s="14"/>
      <c r="O10396" s="14"/>
      <c r="P10396" s="14"/>
      <c r="Q10396" s="14"/>
    </row>
    <row r="10397" spans="10:17" x14ac:dyDescent="0.25">
      <c r="J10397" s="14"/>
      <c r="K10397" s="14"/>
      <c r="L10397" s="14"/>
      <c r="M10397" s="14"/>
      <c r="N10397" s="14"/>
      <c r="O10397" s="14"/>
      <c r="P10397" s="14"/>
      <c r="Q10397" s="14"/>
    </row>
    <row r="10398" spans="10:17" x14ac:dyDescent="0.25">
      <c r="J10398" s="14"/>
      <c r="K10398" s="14"/>
      <c r="L10398" s="14"/>
      <c r="M10398" s="14"/>
      <c r="N10398" s="14"/>
      <c r="O10398" s="14"/>
      <c r="P10398" s="14"/>
      <c r="Q10398" s="14"/>
    </row>
    <row r="10399" spans="10:17" x14ac:dyDescent="0.25">
      <c r="J10399" s="14"/>
      <c r="K10399" s="14"/>
      <c r="L10399" s="14"/>
      <c r="M10399" s="14"/>
      <c r="N10399" s="14"/>
      <c r="O10399" s="14"/>
      <c r="P10399" s="14"/>
      <c r="Q10399" s="14"/>
    </row>
    <row r="10400" spans="10:17" x14ac:dyDescent="0.25">
      <c r="J10400" s="14"/>
      <c r="K10400" s="14"/>
      <c r="L10400" s="14"/>
      <c r="M10400" s="14"/>
      <c r="N10400" s="14"/>
      <c r="O10400" s="14"/>
      <c r="P10400" s="14"/>
      <c r="Q10400" s="14"/>
    </row>
    <row r="10401" spans="10:17" x14ac:dyDescent="0.25">
      <c r="J10401" s="14"/>
      <c r="K10401" s="14"/>
      <c r="L10401" s="14"/>
      <c r="M10401" s="14"/>
      <c r="N10401" s="14"/>
      <c r="O10401" s="14"/>
      <c r="P10401" s="14"/>
      <c r="Q10401" s="14"/>
    </row>
    <row r="10402" spans="10:17" x14ac:dyDescent="0.25">
      <c r="J10402" s="14"/>
      <c r="K10402" s="14"/>
      <c r="L10402" s="14"/>
      <c r="M10402" s="14"/>
      <c r="N10402" s="14"/>
      <c r="O10402" s="14"/>
      <c r="P10402" s="14"/>
      <c r="Q10402" s="14"/>
    </row>
    <row r="10403" spans="10:17" x14ac:dyDescent="0.25">
      <c r="J10403" s="14"/>
      <c r="K10403" s="14"/>
      <c r="L10403" s="14"/>
      <c r="M10403" s="14"/>
      <c r="N10403" s="14"/>
      <c r="O10403" s="14"/>
      <c r="P10403" s="14"/>
      <c r="Q10403" s="14"/>
    </row>
    <row r="10404" spans="10:17" x14ac:dyDescent="0.25">
      <c r="J10404" s="14"/>
      <c r="K10404" s="14"/>
      <c r="L10404" s="14"/>
      <c r="M10404" s="14"/>
      <c r="N10404" s="14"/>
      <c r="O10404" s="14"/>
      <c r="P10404" s="14"/>
      <c r="Q10404" s="14"/>
    </row>
    <row r="10405" spans="10:17" x14ac:dyDescent="0.25">
      <c r="J10405" s="14"/>
      <c r="K10405" s="14"/>
      <c r="L10405" s="14"/>
      <c r="M10405" s="14"/>
      <c r="N10405" s="14"/>
      <c r="O10405" s="14"/>
      <c r="P10405" s="14"/>
      <c r="Q10405" s="14"/>
    </row>
    <row r="10406" spans="10:17" x14ac:dyDescent="0.25">
      <c r="J10406" s="14"/>
      <c r="K10406" s="14"/>
      <c r="L10406" s="14"/>
      <c r="M10406" s="14"/>
      <c r="N10406" s="14"/>
      <c r="O10406" s="14"/>
      <c r="P10406" s="14"/>
      <c r="Q10406" s="14"/>
    </row>
    <row r="10407" spans="10:17" x14ac:dyDescent="0.25">
      <c r="J10407" s="14"/>
      <c r="K10407" s="14"/>
      <c r="L10407" s="14"/>
      <c r="M10407" s="14"/>
      <c r="N10407" s="14"/>
      <c r="O10407" s="14"/>
      <c r="P10407" s="14"/>
      <c r="Q10407" s="14"/>
    </row>
    <row r="10408" spans="10:17" x14ac:dyDescent="0.25">
      <c r="J10408" s="14"/>
      <c r="K10408" s="14"/>
      <c r="L10408" s="14"/>
      <c r="M10408" s="14"/>
      <c r="N10408" s="14"/>
      <c r="O10408" s="14"/>
      <c r="P10408" s="14"/>
      <c r="Q10408" s="14"/>
    </row>
    <row r="10409" spans="10:17" x14ac:dyDescent="0.25">
      <c r="J10409" s="14"/>
      <c r="K10409" s="14"/>
      <c r="L10409" s="14"/>
      <c r="M10409" s="14"/>
      <c r="N10409" s="14"/>
      <c r="O10409" s="14"/>
      <c r="P10409" s="14"/>
      <c r="Q10409" s="14"/>
    </row>
    <row r="10410" spans="10:17" x14ac:dyDescent="0.25">
      <c r="J10410" s="14"/>
      <c r="K10410" s="14"/>
      <c r="L10410" s="14"/>
      <c r="M10410" s="14"/>
      <c r="N10410" s="14"/>
      <c r="O10410" s="14"/>
      <c r="P10410" s="14"/>
      <c r="Q10410" s="14"/>
    </row>
    <row r="10411" spans="10:17" x14ac:dyDescent="0.25">
      <c r="J10411" s="14"/>
      <c r="K10411" s="14"/>
      <c r="L10411" s="14"/>
      <c r="M10411" s="14"/>
      <c r="N10411" s="14"/>
      <c r="O10411" s="14"/>
      <c r="P10411" s="14"/>
      <c r="Q10411" s="14"/>
    </row>
    <row r="10412" spans="10:17" x14ac:dyDescent="0.25">
      <c r="J10412" s="14"/>
      <c r="K10412" s="14"/>
      <c r="L10412" s="14"/>
      <c r="M10412" s="14"/>
      <c r="N10412" s="14"/>
      <c r="O10412" s="14"/>
      <c r="P10412" s="14"/>
      <c r="Q10412" s="14"/>
    </row>
    <row r="10413" spans="10:17" x14ac:dyDescent="0.25">
      <c r="J10413" s="14"/>
      <c r="K10413" s="14"/>
      <c r="L10413" s="14"/>
      <c r="M10413" s="14"/>
      <c r="N10413" s="14"/>
      <c r="O10413" s="14"/>
      <c r="P10413" s="14"/>
      <c r="Q10413" s="14"/>
    </row>
    <row r="10414" spans="10:17" x14ac:dyDescent="0.25">
      <c r="J10414" s="14"/>
      <c r="K10414" s="14"/>
      <c r="L10414" s="14"/>
      <c r="M10414" s="14"/>
      <c r="N10414" s="14"/>
      <c r="O10414" s="14"/>
      <c r="P10414" s="14"/>
      <c r="Q10414" s="14"/>
    </row>
    <row r="10415" spans="10:17" x14ac:dyDescent="0.25">
      <c r="J10415" s="14"/>
      <c r="K10415" s="14"/>
      <c r="L10415" s="14"/>
      <c r="M10415" s="14"/>
      <c r="N10415" s="14"/>
      <c r="O10415" s="14"/>
      <c r="P10415" s="14"/>
      <c r="Q10415" s="14"/>
    </row>
    <row r="10416" spans="10:17" x14ac:dyDescent="0.25">
      <c r="J10416" s="14"/>
      <c r="K10416" s="14"/>
      <c r="L10416" s="14"/>
      <c r="M10416" s="14"/>
      <c r="N10416" s="14"/>
      <c r="O10416" s="14"/>
      <c r="P10416" s="14"/>
      <c r="Q10416" s="14"/>
    </row>
    <row r="10417" spans="10:17" x14ac:dyDescent="0.25">
      <c r="J10417" s="14"/>
      <c r="K10417" s="14"/>
      <c r="L10417" s="14"/>
      <c r="M10417" s="14"/>
      <c r="N10417" s="14"/>
      <c r="O10417" s="14"/>
      <c r="P10417" s="14"/>
      <c r="Q10417" s="14"/>
    </row>
    <row r="10418" spans="10:17" x14ac:dyDescent="0.25">
      <c r="J10418" s="14"/>
      <c r="K10418" s="14"/>
      <c r="L10418" s="14"/>
      <c r="M10418" s="14"/>
      <c r="N10418" s="14"/>
      <c r="O10418" s="14"/>
      <c r="P10418" s="14"/>
      <c r="Q10418" s="14"/>
    </row>
    <row r="10419" spans="10:17" x14ac:dyDescent="0.25">
      <c r="J10419" s="14"/>
      <c r="K10419" s="14"/>
      <c r="L10419" s="14"/>
      <c r="M10419" s="14"/>
      <c r="N10419" s="14"/>
      <c r="O10419" s="14"/>
      <c r="P10419" s="14"/>
      <c r="Q10419" s="14"/>
    </row>
    <row r="10420" spans="10:17" x14ac:dyDescent="0.25">
      <c r="J10420" s="14"/>
      <c r="K10420" s="14"/>
      <c r="L10420" s="14"/>
      <c r="M10420" s="14"/>
      <c r="N10420" s="14"/>
      <c r="O10420" s="14"/>
      <c r="P10420" s="14"/>
      <c r="Q10420" s="14"/>
    </row>
    <row r="10421" spans="10:17" x14ac:dyDescent="0.25">
      <c r="J10421" s="14"/>
      <c r="K10421" s="14"/>
      <c r="L10421" s="14"/>
      <c r="M10421" s="14"/>
      <c r="N10421" s="14"/>
      <c r="O10421" s="14"/>
      <c r="P10421" s="14"/>
      <c r="Q10421" s="14"/>
    </row>
    <row r="10422" spans="10:17" x14ac:dyDescent="0.25">
      <c r="J10422" s="14"/>
      <c r="K10422" s="14"/>
      <c r="L10422" s="14"/>
      <c r="M10422" s="14"/>
      <c r="N10422" s="14"/>
      <c r="O10422" s="14"/>
      <c r="P10422" s="14"/>
      <c r="Q10422" s="14"/>
    </row>
    <row r="10423" spans="10:17" x14ac:dyDescent="0.25">
      <c r="J10423" s="14"/>
      <c r="K10423" s="14"/>
      <c r="L10423" s="14"/>
      <c r="M10423" s="14"/>
      <c r="N10423" s="14"/>
      <c r="O10423" s="14"/>
      <c r="P10423" s="14"/>
      <c r="Q10423" s="14"/>
    </row>
    <row r="10424" spans="10:17" x14ac:dyDescent="0.25">
      <c r="J10424" s="14"/>
      <c r="K10424" s="14"/>
      <c r="L10424" s="14"/>
      <c r="M10424" s="14"/>
      <c r="N10424" s="14"/>
      <c r="O10424" s="14"/>
      <c r="P10424" s="14"/>
      <c r="Q10424" s="14"/>
    </row>
    <row r="10425" spans="10:17" x14ac:dyDescent="0.25">
      <c r="J10425" s="14"/>
      <c r="K10425" s="14"/>
      <c r="L10425" s="14"/>
      <c r="M10425" s="14"/>
      <c r="N10425" s="14"/>
      <c r="O10425" s="14"/>
      <c r="P10425" s="14"/>
      <c r="Q10425" s="14"/>
    </row>
    <row r="10426" spans="10:17" x14ac:dyDescent="0.25">
      <c r="J10426" s="14"/>
      <c r="K10426" s="14"/>
      <c r="L10426" s="14"/>
      <c r="M10426" s="14"/>
      <c r="N10426" s="14"/>
      <c r="O10426" s="14"/>
      <c r="P10426" s="14"/>
      <c r="Q10426" s="14"/>
    </row>
    <row r="10427" spans="10:17" x14ac:dyDescent="0.25">
      <c r="J10427" s="14"/>
      <c r="K10427" s="14"/>
      <c r="L10427" s="14"/>
      <c r="M10427" s="14"/>
      <c r="N10427" s="14"/>
      <c r="O10427" s="14"/>
      <c r="P10427" s="14"/>
      <c r="Q10427" s="14"/>
    </row>
    <row r="10428" spans="10:17" x14ac:dyDescent="0.25">
      <c r="J10428" s="14"/>
      <c r="K10428" s="14"/>
      <c r="L10428" s="14"/>
      <c r="M10428" s="14"/>
      <c r="N10428" s="14"/>
      <c r="O10428" s="14"/>
      <c r="P10428" s="14"/>
      <c r="Q10428" s="14"/>
    </row>
    <row r="10429" spans="10:17" x14ac:dyDescent="0.25">
      <c r="J10429" s="14"/>
      <c r="K10429" s="14"/>
      <c r="L10429" s="14"/>
      <c r="M10429" s="14"/>
      <c r="N10429" s="14"/>
      <c r="O10429" s="14"/>
      <c r="P10429" s="14"/>
      <c r="Q10429" s="14"/>
    </row>
    <row r="10430" spans="10:17" x14ac:dyDescent="0.25">
      <c r="J10430" s="14"/>
      <c r="K10430" s="14"/>
      <c r="L10430" s="14"/>
      <c r="M10430" s="14"/>
      <c r="N10430" s="14"/>
      <c r="O10430" s="14"/>
      <c r="P10430" s="14"/>
      <c r="Q10430" s="14"/>
    </row>
    <row r="10431" spans="10:17" x14ac:dyDescent="0.25">
      <c r="J10431" s="14"/>
      <c r="K10431" s="14"/>
      <c r="L10431" s="14"/>
      <c r="M10431" s="14"/>
      <c r="N10431" s="14"/>
      <c r="O10431" s="14"/>
      <c r="P10431" s="14"/>
      <c r="Q10431" s="14"/>
    </row>
    <row r="10432" spans="10:17" x14ac:dyDescent="0.25">
      <c r="J10432" s="14"/>
      <c r="K10432" s="14"/>
      <c r="L10432" s="14"/>
      <c r="M10432" s="14"/>
      <c r="N10432" s="14"/>
      <c r="O10432" s="14"/>
      <c r="P10432" s="14"/>
      <c r="Q10432" s="14"/>
    </row>
    <row r="10433" spans="10:17" x14ac:dyDescent="0.25">
      <c r="J10433" s="14"/>
      <c r="K10433" s="14"/>
      <c r="L10433" s="14"/>
      <c r="M10433" s="14"/>
      <c r="N10433" s="14"/>
      <c r="O10433" s="14"/>
      <c r="P10433" s="14"/>
      <c r="Q10433" s="14"/>
    </row>
    <row r="10434" spans="10:17" x14ac:dyDescent="0.25">
      <c r="J10434" s="14"/>
      <c r="K10434" s="14"/>
      <c r="L10434" s="14"/>
      <c r="M10434" s="14"/>
      <c r="N10434" s="14"/>
      <c r="O10434" s="14"/>
      <c r="P10434" s="14"/>
      <c r="Q10434" s="14"/>
    </row>
    <row r="10435" spans="10:17" x14ac:dyDescent="0.25">
      <c r="J10435" s="14"/>
      <c r="K10435" s="14"/>
      <c r="L10435" s="14"/>
      <c r="M10435" s="14"/>
      <c r="N10435" s="14"/>
      <c r="O10435" s="14"/>
      <c r="P10435" s="14"/>
      <c r="Q10435" s="14"/>
    </row>
    <row r="10436" spans="10:17" x14ac:dyDescent="0.25">
      <c r="J10436" s="14"/>
      <c r="K10436" s="14"/>
      <c r="L10436" s="14"/>
      <c r="M10436" s="14"/>
      <c r="N10436" s="14"/>
      <c r="O10436" s="14"/>
      <c r="P10436" s="14"/>
      <c r="Q10436" s="14"/>
    </row>
    <row r="10437" spans="10:17" x14ac:dyDescent="0.25">
      <c r="J10437" s="14"/>
      <c r="K10437" s="14"/>
      <c r="L10437" s="14"/>
      <c r="M10437" s="14"/>
      <c r="N10437" s="14"/>
      <c r="O10437" s="14"/>
      <c r="P10437" s="14"/>
      <c r="Q10437" s="14"/>
    </row>
    <row r="10438" spans="10:17" x14ac:dyDescent="0.25">
      <c r="J10438" s="14"/>
      <c r="K10438" s="14"/>
      <c r="L10438" s="14"/>
      <c r="M10438" s="14"/>
      <c r="N10438" s="14"/>
      <c r="O10438" s="14"/>
      <c r="P10438" s="14"/>
      <c r="Q10438" s="14"/>
    </row>
    <row r="10439" spans="10:17" x14ac:dyDescent="0.25">
      <c r="J10439" s="14"/>
      <c r="K10439" s="14"/>
      <c r="L10439" s="14"/>
      <c r="M10439" s="14"/>
      <c r="N10439" s="14"/>
      <c r="O10439" s="14"/>
      <c r="P10439" s="14"/>
      <c r="Q10439" s="14"/>
    </row>
    <row r="10440" spans="10:17" x14ac:dyDescent="0.25">
      <c r="J10440" s="14"/>
      <c r="K10440" s="14"/>
      <c r="L10440" s="14"/>
      <c r="M10440" s="14"/>
      <c r="N10440" s="14"/>
      <c r="O10440" s="14"/>
      <c r="P10440" s="14"/>
      <c r="Q10440" s="14"/>
    </row>
    <row r="10441" spans="10:17" x14ac:dyDescent="0.25">
      <c r="J10441" s="14"/>
      <c r="K10441" s="14"/>
      <c r="L10441" s="14"/>
      <c r="M10441" s="14"/>
      <c r="N10441" s="14"/>
      <c r="O10441" s="14"/>
      <c r="P10441" s="14"/>
      <c r="Q10441" s="14"/>
    </row>
    <row r="10442" spans="10:17" x14ac:dyDescent="0.25">
      <c r="J10442" s="14"/>
      <c r="K10442" s="14"/>
      <c r="L10442" s="14"/>
      <c r="M10442" s="14"/>
      <c r="N10442" s="14"/>
      <c r="O10442" s="14"/>
      <c r="P10442" s="14"/>
      <c r="Q10442" s="14"/>
    </row>
    <row r="10443" spans="10:17" x14ac:dyDescent="0.25">
      <c r="J10443" s="14"/>
      <c r="K10443" s="14"/>
      <c r="L10443" s="14"/>
      <c r="M10443" s="14"/>
      <c r="N10443" s="14"/>
      <c r="O10443" s="14"/>
      <c r="P10443" s="14"/>
      <c r="Q10443" s="14"/>
    </row>
    <row r="10444" spans="10:17" x14ac:dyDescent="0.25">
      <c r="J10444" s="14"/>
      <c r="K10444" s="14"/>
      <c r="L10444" s="14"/>
      <c r="M10444" s="14"/>
      <c r="N10444" s="14"/>
      <c r="O10444" s="14"/>
      <c r="P10444" s="14"/>
      <c r="Q10444" s="14"/>
    </row>
    <row r="10445" spans="10:17" x14ac:dyDescent="0.25">
      <c r="J10445" s="14"/>
      <c r="K10445" s="14"/>
      <c r="L10445" s="14"/>
      <c r="M10445" s="14"/>
      <c r="N10445" s="14"/>
      <c r="O10445" s="14"/>
      <c r="P10445" s="14"/>
      <c r="Q10445" s="14"/>
    </row>
    <row r="10446" spans="10:17" x14ac:dyDescent="0.25">
      <c r="J10446" s="14"/>
      <c r="K10446" s="14"/>
      <c r="L10446" s="14"/>
      <c r="M10446" s="14"/>
      <c r="N10446" s="14"/>
      <c r="O10446" s="14"/>
      <c r="P10446" s="14"/>
      <c r="Q10446" s="14"/>
    </row>
    <row r="10447" spans="10:17" x14ac:dyDescent="0.25">
      <c r="J10447" s="14"/>
      <c r="K10447" s="14"/>
      <c r="L10447" s="14"/>
      <c r="M10447" s="14"/>
      <c r="N10447" s="14"/>
      <c r="O10447" s="14"/>
      <c r="P10447" s="14"/>
      <c r="Q10447" s="14"/>
    </row>
    <row r="10448" spans="10:17" x14ac:dyDescent="0.25">
      <c r="J10448" s="14"/>
      <c r="K10448" s="14"/>
      <c r="L10448" s="14"/>
      <c r="M10448" s="14"/>
      <c r="N10448" s="14"/>
      <c r="O10448" s="14"/>
      <c r="P10448" s="14"/>
      <c r="Q10448" s="14"/>
    </row>
    <row r="10449" spans="10:17" x14ac:dyDescent="0.25">
      <c r="J10449" s="14"/>
      <c r="K10449" s="14"/>
      <c r="L10449" s="14"/>
      <c r="M10449" s="14"/>
      <c r="N10449" s="14"/>
      <c r="O10449" s="14"/>
      <c r="P10449" s="14"/>
      <c r="Q10449" s="14"/>
    </row>
    <row r="10450" spans="10:17" x14ac:dyDescent="0.25">
      <c r="J10450" s="14"/>
      <c r="K10450" s="14"/>
      <c r="L10450" s="14"/>
      <c r="M10450" s="14"/>
      <c r="N10450" s="14"/>
      <c r="O10450" s="14"/>
      <c r="P10450" s="14"/>
      <c r="Q10450" s="14"/>
    </row>
    <row r="10451" spans="10:17" x14ac:dyDescent="0.25">
      <c r="J10451" s="14"/>
      <c r="K10451" s="14"/>
      <c r="L10451" s="14"/>
      <c r="M10451" s="14"/>
      <c r="N10451" s="14"/>
      <c r="O10451" s="14"/>
      <c r="P10451" s="14"/>
      <c r="Q10451" s="14"/>
    </row>
    <row r="10452" spans="10:17" x14ac:dyDescent="0.25">
      <c r="J10452" s="14"/>
      <c r="K10452" s="14"/>
      <c r="L10452" s="14"/>
      <c r="M10452" s="14"/>
      <c r="N10452" s="14"/>
      <c r="O10452" s="14"/>
      <c r="P10452" s="14"/>
      <c r="Q10452" s="14"/>
    </row>
    <row r="10453" spans="10:17" x14ac:dyDescent="0.25">
      <c r="J10453" s="14"/>
      <c r="K10453" s="14"/>
      <c r="L10453" s="14"/>
      <c r="M10453" s="14"/>
      <c r="N10453" s="14"/>
      <c r="O10453" s="14"/>
      <c r="P10453" s="14"/>
      <c r="Q10453" s="14"/>
    </row>
    <row r="10454" spans="10:17" x14ac:dyDescent="0.25">
      <c r="J10454" s="14"/>
      <c r="K10454" s="14"/>
      <c r="L10454" s="14"/>
      <c r="M10454" s="14"/>
      <c r="N10454" s="14"/>
      <c r="O10454" s="14"/>
      <c r="P10454" s="14"/>
      <c r="Q10454" s="14"/>
    </row>
    <row r="10455" spans="10:17" x14ac:dyDescent="0.25">
      <c r="J10455" s="14"/>
      <c r="K10455" s="14"/>
      <c r="L10455" s="14"/>
      <c r="M10455" s="14"/>
      <c r="N10455" s="14"/>
      <c r="O10455" s="14"/>
      <c r="P10455" s="14"/>
      <c r="Q10455" s="14"/>
    </row>
    <row r="10456" spans="10:17" x14ac:dyDescent="0.25">
      <c r="J10456" s="14"/>
      <c r="K10456" s="14"/>
      <c r="L10456" s="14"/>
      <c r="M10456" s="14"/>
      <c r="N10456" s="14"/>
      <c r="O10456" s="14"/>
      <c r="P10456" s="14"/>
      <c r="Q10456" s="14"/>
    </row>
    <row r="10457" spans="10:17" x14ac:dyDescent="0.25">
      <c r="J10457" s="14"/>
      <c r="K10457" s="14"/>
      <c r="L10457" s="14"/>
      <c r="M10457" s="14"/>
      <c r="N10457" s="14"/>
      <c r="O10457" s="14"/>
      <c r="P10457" s="14"/>
      <c r="Q10457" s="14"/>
    </row>
    <row r="10458" spans="10:17" x14ac:dyDescent="0.25">
      <c r="J10458" s="14"/>
      <c r="K10458" s="14"/>
      <c r="L10458" s="14"/>
      <c r="M10458" s="14"/>
      <c r="N10458" s="14"/>
      <c r="O10458" s="14"/>
      <c r="P10458" s="14"/>
      <c r="Q10458" s="14"/>
    </row>
    <row r="10459" spans="10:17" x14ac:dyDescent="0.25">
      <c r="J10459" s="14"/>
      <c r="K10459" s="14"/>
      <c r="L10459" s="14"/>
      <c r="M10459" s="14"/>
      <c r="N10459" s="14"/>
      <c r="O10459" s="14"/>
      <c r="P10459" s="14"/>
      <c r="Q10459" s="14"/>
    </row>
    <row r="10460" spans="10:17" x14ac:dyDescent="0.25">
      <c r="J10460" s="14"/>
      <c r="K10460" s="14"/>
      <c r="L10460" s="14"/>
      <c r="M10460" s="14"/>
      <c r="N10460" s="14"/>
      <c r="O10460" s="14"/>
      <c r="P10460" s="14"/>
      <c r="Q10460" s="14"/>
    </row>
    <row r="10461" spans="10:17" x14ac:dyDescent="0.25">
      <c r="J10461" s="14"/>
      <c r="K10461" s="14"/>
      <c r="L10461" s="14"/>
      <c r="M10461" s="14"/>
      <c r="N10461" s="14"/>
      <c r="O10461" s="14"/>
      <c r="P10461" s="14"/>
      <c r="Q10461" s="14"/>
    </row>
    <row r="10462" spans="10:17" x14ac:dyDescent="0.25">
      <c r="J10462" s="14"/>
      <c r="K10462" s="14"/>
      <c r="L10462" s="14"/>
      <c r="M10462" s="14"/>
      <c r="N10462" s="14"/>
      <c r="O10462" s="14"/>
      <c r="P10462" s="14"/>
      <c r="Q10462" s="14"/>
    </row>
    <row r="10463" spans="10:17" x14ac:dyDescent="0.25">
      <c r="J10463" s="14"/>
      <c r="K10463" s="14"/>
      <c r="L10463" s="14"/>
      <c r="M10463" s="14"/>
      <c r="N10463" s="14"/>
      <c r="O10463" s="14"/>
      <c r="P10463" s="14"/>
      <c r="Q10463" s="14"/>
    </row>
    <row r="10464" spans="10:17" x14ac:dyDescent="0.25">
      <c r="J10464" s="14"/>
      <c r="K10464" s="14"/>
      <c r="L10464" s="14"/>
      <c r="M10464" s="14"/>
      <c r="N10464" s="14"/>
      <c r="O10464" s="14"/>
      <c r="P10464" s="14"/>
      <c r="Q10464" s="14"/>
    </row>
    <row r="10465" spans="10:17" x14ac:dyDescent="0.25">
      <c r="J10465" s="14"/>
      <c r="K10465" s="14"/>
      <c r="L10465" s="14"/>
      <c r="M10465" s="14"/>
      <c r="N10465" s="14"/>
      <c r="O10465" s="14"/>
      <c r="P10465" s="14"/>
      <c r="Q10465" s="14"/>
    </row>
    <row r="10466" spans="10:17" x14ac:dyDescent="0.25">
      <c r="J10466" s="14"/>
      <c r="K10466" s="14"/>
      <c r="L10466" s="14"/>
      <c r="M10466" s="14"/>
      <c r="N10466" s="14"/>
      <c r="O10466" s="14"/>
      <c r="P10466" s="14"/>
      <c r="Q10466" s="14"/>
    </row>
    <row r="10467" spans="10:17" x14ac:dyDescent="0.25">
      <c r="J10467" s="14"/>
      <c r="K10467" s="14"/>
      <c r="L10467" s="14"/>
      <c r="M10467" s="14"/>
      <c r="N10467" s="14"/>
      <c r="O10467" s="14"/>
      <c r="P10467" s="14"/>
      <c r="Q10467" s="14"/>
    </row>
    <row r="10468" spans="10:17" x14ac:dyDescent="0.25">
      <c r="J10468" s="14"/>
      <c r="K10468" s="14"/>
      <c r="L10468" s="14"/>
      <c r="M10468" s="14"/>
      <c r="N10468" s="14"/>
      <c r="O10468" s="14"/>
      <c r="P10468" s="14"/>
      <c r="Q10468" s="14"/>
    </row>
    <row r="10469" spans="10:17" x14ac:dyDescent="0.25">
      <c r="J10469" s="14"/>
      <c r="K10469" s="14"/>
      <c r="L10469" s="14"/>
      <c r="M10469" s="14"/>
      <c r="N10469" s="14"/>
      <c r="O10469" s="14"/>
      <c r="P10469" s="14"/>
      <c r="Q10469" s="14"/>
    </row>
    <row r="10470" spans="10:17" x14ac:dyDescent="0.25">
      <c r="J10470" s="14"/>
      <c r="K10470" s="14"/>
      <c r="L10470" s="14"/>
      <c r="M10470" s="14"/>
      <c r="N10470" s="14"/>
      <c r="O10470" s="14"/>
      <c r="P10470" s="14"/>
      <c r="Q10470" s="14"/>
    </row>
    <row r="10471" spans="10:17" x14ac:dyDescent="0.25">
      <c r="J10471" s="14"/>
      <c r="K10471" s="14"/>
      <c r="L10471" s="14"/>
      <c r="M10471" s="14"/>
      <c r="N10471" s="14"/>
      <c r="O10471" s="14"/>
      <c r="P10471" s="14"/>
      <c r="Q10471" s="14"/>
    </row>
    <row r="10472" spans="10:17" x14ac:dyDescent="0.25">
      <c r="J10472" s="14"/>
      <c r="K10472" s="14"/>
      <c r="L10472" s="14"/>
      <c r="M10472" s="14"/>
      <c r="N10472" s="14"/>
      <c r="O10472" s="14"/>
      <c r="P10472" s="14"/>
      <c r="Q10472" s="14"/>
    </row>
    <row r="10473" spans="10:17" x14ac:dyDescent="0.25">
      <c r="J10473" s="14"/>
      <c r="K10473" s="14"/>
      <c r="L10473" s="14"/>
      <c r="M10473" s="14"/>
      <c r="N10473" s="14"/>
      <c r="O10473" s="14"/>
      <c r="P10473" s="14"/>
      <c r="Q10473" s="14"/>
    </row>
    <row r="10474" spans="10:17" x14ac:dyDescent="0.25">
      <c r="J10474" s="14"/>
      <c r="K10474" s="14"/>
      <c r="L10474" s="14"/>
      <c r="M10474" s="14"/>
      <c r="N10474" s="14"/>
      <c r="O10474" s="14"/>
      <c r="P10474" s="14"/>
      <c r="Q10474" s="14"/>
    </row>
    <row r="10475" spans="10:17" x14ac:dyDescent="0.25">
      <c r="J10475" s="14"/>
      <c r="K10475" s="14"/>
      <c r="L10475" s="14"/>
      <c r="M10475" s="14"/>
      <c r="N10475" s="14"/>
      <c r="O10475" s="14"/>
      <c r="P10475" s="14"/>
      <c r="Q10475" s="14"/>
    </row>
    <row r="10476" spans="10:17" x14ac:dyDescent="0.25">
      <c r="J10476" s="14"/>
      <c r="K10476" s="14"/>
      <c r="L10476" s="14"/>
      <c r="M10476" s="14"/>
      <c r="N10476" s="14"/>
      <c r="O10476" s="14"/>
      <c r="P10476" s="14"/>
      <c r="Q10476" s="14"/>
    </row>
    <row r="10477" spans="10:17" x14ac:dyDescent="0.25">
      <c r="J10477" s="14"/>
      <c r="K10477" s="14"/>
      <c r="L10477" s="14"/>
      <c r="M10477" s="14"/>
      <c r="N10477" s="14"/>
      <c r="O10477" s="14"/>
      <c r="P10477" s="14"/>
      <c r="Q10477" s="14"/>
    </row>
    <row r="10478" spans="10:17" x14ac:dyDescent="0.25">
      <c r="J10478" s="14"/>
      <c r="K10478" s="14"/>
      <c r="L10478" s="14"/>
      <c r="M10478" s="14"/>
      <c r="N10478" s="14"/>
      <c r="O10478" s="14"/>
      <c r="P10478" s="14"/>
      <c r="Q10478" s="14"/>
    </row>
    <row r="10479" spans="10:17" x14ac:dyDescent="0.25">
      <c r="J10479" s="14"/>
      <c r="K10479" s="14"/>
      <c r="L10479" s="14"/>
      <c r="M10479" s="14"/>
      <c r="N10479" s="14"/>
      <c r="O10479" s="14"/>
      <c r="P10479" s="14"/>
      <c r="Q10479" s="14"/>
    </row>
    <row r="10480" spans="10:17" x14ac:dyDescent="0.25">
      <c r="J10480" s="14"/>
      <c r="K10480" s="14"/>
      <c r="L10480" s="14"/>
      <c r="M10480" s="14"/>
      <c r="N10480" s="14"/>
      <c r="O10480" s="14"/>
      <c r="P10480" s="14"/>
      <c r="Q10480" s="14"/>
    </row>
    <row r="10481" spans="10:17" x14ac:dyDescent="0.25">
      <c r="J10481" s="14"/>
      <c r="K10481" s="14"/>
      <c r="L10481" s="14"/>
      <c r="M10481" s="14"/>
      <c r="N10481" s="14"/>
      <c r="O10481" s="14"/>
      <c r="P10481" s="14"/>
      <c r="Q10481" s="14"/>
    </row>
    <row r="10482" spans="10:17" x14ac:dyDescent="0.25">
      <c r="J10482" s="14"/>
      <c r="K10482" s="14"/>
      <c r="L10482" s="14"/>
      <c r="M10482" s="14"/>
      <c r="N10482" s="14"/>
      <c r="O10482" s="14"/>
      <c r="P10482" s="14"/>
      <c r="Q10482" s="14"/>
    </row>
    <row r="10483" spans="10:17" x14ac:dyDescent="0.25">
      <c r="J10483" s="14"/>
      <c r="K10483" s="14"/>
      <c r="L10483" s="14"/>
      <c r="M10483" s="14"/>
      <c r="N10483" s="14"/>
      <c r="O10483" s="14"/>
      <c r="P10483" s="14"/>
      <c r="Q10483" s="14"/>
    </row>
    <row r="10484" spans="10:17" x14ac:dyDescent="0.25">
      <c r="J10484" s="14"/>
      <c r="K10484" s="14"/>
      <c r="L10484" s="14"/>
      <c r="M10484" s="14"/>
      <c r="N10484" s="14"/>
      <c r="O10484" s="14"/>
      <c r="P10484" s="14"/>
      <c r="Q10484" s="14"/>
    </row>
    <row r="10485" spans="10:17" x14ac:dyDescent="0.25">
      <c r="J10485" s="14"/>
      <c r="K10485" s="14"/>
      <c r="L10485" s="14"/>
      <c r="M10485" s="14"/>
      <c r="N10485" s="14"/>
      <c r="O10485" s="14"/>
      <c r="P10485" s="14"/>
      <c r="Q10485" s="14"/>
    </row>
    <row r="10486" spans="10:17" x14ac:dyDescent="0.25">
      <c r="J10486" s="14"/>
      <c r="K10486" s="14"/>
      <c r="L10486" s="14"/>
      <c r="M10486" s="14"/>
      <c r="N10486" s="14"/>
      <c r="O10486" s="14"/>
      <c r="P10486" s="14"/>
      <c r="Q10486" s="14"/>
    </row>
    <row r="10487" spans="10:17" x14ac:dyDescent="0.25">
      <c r="J10487" s="14"/>
      <c r="K10487" s="14"/>
      <c r="L10487" s="14"/>
      <c r="M10487" s="14"/>
      <c r="N10487" s="14"/>
      <c r="O10487" s="14"/>
      <c r="P10487" s="14"/>
      <c r="Q10487" s="14"/>
    </row>
    <row r="10488" spans="10:17" x14ac:dyDescent="0.25">
      <c r="J10488" s="14"/>
      <c r="K10488" s="14"/>
      <c r="L10488" s="14"/>
      <c r="M10488" s="14"/>
      <c r="N10488" s="14"/>
      <c r="O10488" s="14"/>
      <c r="P10488" s="14"/>
      <c r="Q10488" s="14"/>
    </row>
    <row r="10489" spans="10:17" x14ac:dyDescent="0.25">
      <c r="J10489" s="14"/>
      <c r="K10489" s="14"/>
      <c r="L10489" s="14"/>
      <c r="M10489" s="14"/>
      <c r="N10489" s="14"/>
      <c r="O10489" s="14"/>
      <c r="P10489" s="14"/>
      <c r="Q10489" s="14"/>
    </row>
    <row r="10490" spans="10:17" x14ac:dyDescent="0.25">
      <c r="J10490" s="14"/>
      <c r="K10490" s="14"/>
      <c r="L10490" s="14"/>
      <c r="M10490" s="14"/>
      <c r="N10490" s="14"/>
      <c r="O10490" s="14"/>
      <c r="P10490" s="14"/>
      <c r="Q10490" s="14"/>
    </row>
    <row r="10491" spans="10:17" x14ac:dyDescent="0.25">
      <c r="J10491" s="14"/>
      <c r="K10491" s="14"/>
      <c r="L10491" s="14"/>
      <c r="M10491" s="14"/>
      <c r="N10491" s="14"/>
      <c r="O10491" s="14"/>
      <c r="P10491" s="14"/>
      <c r="Q10491" s="14"/>
    </row>
    <row r="10492" spans="10:17" x14ac:dyDescent="0.25">
      <c r="J10492" s="14"/>
      <c r="K10492" s="14"/>
      <c r="L10492" s="14"/>
      <c r="M10492" s="14"/>
      <c r="N10492" s="14"/>
      <c r="O10492" s="14"/>
      <c r="P10492" s="14"/>
      <c r="Q10492" s="14"/>
    </row>
    <row r="10493" spans="10:17" x14ac:dyDescent="0.25">
      <c r="J10493" s="14"/>
      <c r="K10493" s="14"/>
      <c r="L10493" s="14"/>
      <c r="M10493" s="14"/>
      <c r="N10493" s="14"/>
      <c r="O10493" s="14"/>
      <c r="P10493" s="14"/>
      <c r="Q10493" s="14"/>
    </row>
    <row r="10494" spans="10:17" x14ac:dyDescent="0.25">
      <c r="J10494" s="14"/>
      <c r="K10494" s="14"/>
      <c r="L10494" s="14"/>
      <c r="M10494" s="14"/>
      <c r="N10494" s="14"/>
      <c r="O10494" s="14"/>
      <c r="P10494" s="14"/>
      <c r="Q10494" s="14"/>
    </row>
    <row r="10495" spans="10:17" x14ac:dyDescent="0.25">
      <c r="J10495" s="14"/>
      <c r="K10495" s="14"/>
      <c r="L10495" s="14"/>
      <c r="M10495" s="14"/>
      <c r="N10495" s="14"/>
      <c r="O10495" s="14"/>
      <c r="P10495" s="14"/>
      <c r="Q10495" s="14"/>
    </row>
    <row r="10496" spans="10:17" x14ac:dyDescent="0.25">
      <c r="J10496" s="14"/>
      <c r="K10496" s="14"/>
      <c r="L10496" s="14"/>
      <c r="M10496" s="14"/>
      <c r="N10496" s="14"/>
      <c r="O10496" s="14"/>
      <c r="P10496" s="14"/>
      <c r="Q10496" s="14"/>
    </row>
    <row r="10497" spans="10:17" x14ac:dyDescent="0.25">
      <c r="J10497" s="14"/>
      <c r="K10497" s="14"/>
      <c r="L10497" s="14"/>
      <c r="M10497" s="14"/>
      <c r="N10497" s="14"/>
      <c r="O10497" s="14"/>
      <c r="P10497" s="14"/>
      <c r="Q10497" s="14"/>
    </row>
    <row r="10498" spans="10:17" x14ac:dyDescent="0.25">
      <c r="J10498" s="14"/>
      <c r="K10498" s="14"/>
      <c r="L10498" s="14"/>
      <c r="M10498" s="14"/>
      <c r="N10498" s="14"/>
      <c r="O10498" s="14"/>
      <c r="P10498" s="14"/>
      <c r="Q10498" s="14"/>
    </row>
    <row r="10499" spans="10:17" x14ac:dyDescent="0.25">
      <c r="J10499" s="14"/>
      <c r="K10499" s="14"/>
      <c r="L10499" s="14"/>
      <c r="M10499" s="14"/>
      <c r="N10499" s="14"/>
      <c r="O10499" s="14"/>
      <c r="P10499" s="14"/>
      <c r="Q10499" s="14"/>
    </row>
    <row r="10500" spans="10:17" x14ac:dyDescent="0.25">
      <c r="J10500" s="14"/>
      <c r="K10500" s="14"/>
      <c r="L10500" s="14"/>
      <c r="M10500" s="14"/>
      <c r="N10500" s="14"/>
      <c r="O10500" s="14"/>
      <c r="P10500" s="14"/>
      <c r="Q10500" s="14"/>
    </row>
    <row r="10501" spans="10:17" x14ac:dyDescent="0.25">
      <c r="J10501" s="14"/>
      <c r="K10501" s="14"/>
      <c r="L10501" s="14"/>
      <c r="M10501" s="14"/>
      <c r="N10501" s="14"/>
      <c r="O10501" s="14"/>
      <c r="P10501" s="14"/>
      <c r="Q10501" s="14"/>
    </row>
    <row r="10502" spans="10:17" x14ac:dyDescent="0.25">
      <c r="J10502" s="14"/>
      <c r="K10502" s="14"/>
      <c r="L10502" s="14"/>
      <c r="M10502" s="14"/>
      <c r="N10502" s="14"/>
      <c r="O10502" s="14"/>
      <c r="P10502" s="14"/>
      <c r="Q10502" s="14"/>
    </row>
    <row r="10503" spans="10:17" x14ac:dyDescent="0.25">
      <c r="J10503" s="14"/>
      <c r="K10503" s="14"/>
      <c r="L10503" s="14"/>
      <c r="M10503" s="14"/>
      <c r="N10503" s="14"/>
      <c r="O10503" s="14"/>
      <c r="P10503" s="14"/>
      <c r="Q10503" s="14"/>
    </row>
    <row r="10504" spans="10:17" x14ac:dyDescent="0.25">
      <c r="J10504" s="14"/>
      <c r="K10504" s="14"/>
      <c r="L10504" s="14"/>
      <c r="M10504" s="14"/>
      <c r="N10504" s="14"/>
      <c r="O10504" s="14"/>
      <c r="P10504" s="14"/>
      <c r="Q10504" s="14"/>
    </row>
    <row r="10505" spans="10:17" x14ac:dyDescent="0.25">
      <c r="J10505" s="14"/>
      <c r="K10505" s="14"/>
      <c r="L10505" s="14"/>
      <c r="M10505" s="14"/>
      <c r="N10505" s="14"/>
      <c r="O10505" s="14"/>
      <c r="P10505" s="14"/>
      <c r="Q10505" s="14"/>
    </row>
    <row r="10506" spans="10:17" x14ac:dyDescent="0.25">
      <c r="J10506" s="14"/>
      <c r="K10506" s="14"/>
      <c r="L10506" s="14"/>
      <c r="M10506" s="14"/>
      <c r="N10506" s="14"/>
      <c r="O10506" s="14"/>
      <c r="P10506" s="14"/>
      <c r="Q10506" s="14"/>
    </row>
    <row r="10507" spans="10:17" x14ac:dyDescent="0.25">
      <c r="J10507" s="14"/>
      <c r="K10507" s="14"/>
      <c r="L10507" s="14"/>
      <c r="M10507" s="14"/>
      <c r="N10507" s="14"/>
      <c r="O10507" s="14"/>
      <c r="P10507" s="14"/>
      <c r="Q10507" s="14"/>
    </row>
    <row r="10508" spans="10:17" x14ac:dyDescent="0.25">
      <c r="J10508" s="14"/>
      <c r="K10508" s="14"/>
      <c r="L10508" s="14"/>
      <c r="M10508" s="14"/>
      <c r="N10508" s="14"/>
      <c r="O10508" s="14"/>
      <c r="P10508" s="14"/>
      <c r="Q10508" s="14"/>
    </row>
    <row r="10509" spans="10:17" x14ac:dyDescent="0.25">
      <c r="J10509" s="14"/>
      <c r="K10509" s="14"/>
      <c r="L10509" s="14"/>
      <c r="M10509" s="14"/>
      <c r="N10509" s="14"/>
      <c r="O10509" s="14"/>
      <c r="P10509" s="14"/>
      <c r="Q10509" s="14"/>
    </row>
    <row r="10510" spans="10:17" x14ac:dyDescent="0.25">
      <c r="J10510" s="14"/>
      <c r="K10510" s="14"/>
      <c r="L10510" s="14"/>
      <c r="M10510" s="14"/>
      <c r="N10510" s="14"/>
      <c r="O10510" s="14"/>
      <c r="P10510" s="14"/>
      <c r="Q10510" s="14"/>
    </row>
    <row r="10511" spans="10:17" x14ac:dyDescent="0.25">
      <c r="J10511" s="14"/>
      <c r="K10511" s="14"/>
      <c r="L10511" s="14"/>
      <c r="M10511" s="14"/>
      <c r="N10511" s="14"/>
      <c r="O10511" s="14"/>
      <c r="P10511" s="14"/>
      <c r="Q10511" s="14"/>
    </row>
    <row r="10512" spans="10:17" x14ac:dyDescent="0.25">
      <c r="J10512" s="14"/>
      <c r="K10512" s="14"/>
      <c r="L10512" s="14"/>
      <c r="M10512" s="14"/>
      <c r="N10512" s="14"/>
      <c r="O10512" s="14"/>
      <c r="P10512" s="14"/>
      <c r="Q10512" s="14"/>
    </row>
    <row r="10513" spans="10:17" x14ac:dyDescent="0.25">
      <c r="J10513" s="14"/>
      <c r="K10513" s="14"/>
      <c r="L10513" s="14"/>
      <c r="M10513" s="14"/>
      <c r="N10513" s="14"/>
      <c r="O10513" s="14"/>
      <c r="P10513" s="14"/>
      <c r="Q10513" s="14"/>
    </row>
    <row r="10514" spans="10:17" x14ac:dyDescent="0.25">
      <c r="J10514" s="14"/>
      <c r="K10514" s="14"/>
      <c r="L10514" s="14"/>
      <c r="M10514" s="14"/>
      <c r="N10514" s="14"/>
      <c r="O10514" s="14"/>
      <c r="P10514" s="14"/>
      <c r="Q10514" s="14"/>
    </row>
    <row r="10515" spans="10:17" x14ac:dyDescent="0.25">
      <c r="J10515" s="14"/>
      <c r="K10515" s="14"/>
      <c r="L10515" s="14"/>
      <c r="M10515" s="14"/>
      <c r="N10515" s="14"/>
      <c r="O10515" s="14"/>
      <c r="P10515" s="14"/>
      <c r="Q10515" s="14"/>
    </row>
    <row r="10516" spans="10:17" x14ac:dyDescent="0.25">
      <c r="J10516" s="14"/>
      <c r="K10516" s="14"/>
      <c r="L10516" s="14"/>
      <c r="M10516" s="14"/>
      <c r="N10516" s="14"/>
      <c r="O10516" s="14"/>
      <c r="P10516" s="14"/>
      <c r="Q10516" s="14"/>
    </row>
    <row r="10517" spans="10:17" x14ac:dyDescent="0.25">
      <c r="J10517" s="14"/>
      <c r="K10517" s="14"/>
      <c r="L10517" s="14"/>
      <c r="M10517" s="14"/>
      <c r="N10517" s="14"/>
      <c r="O10517" s="14"/>
      <c r="P10517" s="14"/>
      <c r="Q10517" s="14"/>
    </row>
    <row r="10518" spans="10:17" x14ac:dyDescent="0.25">
      <c r="J10518" s="14"/>
      <c r="K10518" s="14"/>
      <c r="L10518" s="14"/>
      <c r="M10518" s="14"/>
      <c r="N10518" s="14"/>
      <c r="O10518" s="14"/>
      <c r="P10518" s="14"/>
      <c r="Q10518" s="14"/>
    </row>
    <row r="10519" spans="10:17" x14ac:dyDescent="0.25">
      <c r="J10519" s="14"/>
      <c r="K10519" s="14"/>
      <c r="L10519" s="14"/>
      <c r="M10519" s="14"/>
      <c r="N10519" s="14"/>
      <c r="O10519" s="14"/>
      <c r="P10519" s="14"/>
      <c r="Q10519" s="14"/>
    </row>
    <row r="10520" spans="10:17" x14ac:dyDescent="0.25">
      <c r="J10520" s="14"/>
      <c r="K10520" s="14"/>
      <c r="L10520" s="14"/>
      <c r="M10520" s="14"/>
      <c r="N10520" s="14"/>
      <c r="O10520" s="14"/>
      <c r="P10520" s="14"/>
      <c r="Q10520" s="14"/>
    </row>
    <row r="10521" spans="10:17" x14ac:dyDescent="0.25">
      <c r="J10521" s="14"/>
      <c r="K10521" s="14"/>
      <c r="L10521" s="14"/>
      <c r="M10521" s="14"/>
      <c r="N10521" s="14"/>
      <c r="O10521" s="14"/>
      <c r="P10521" s="14"/>
      <c r="Q10521" s="14"/>
    </row>
    <row r="10522" spans="10:17" x14ac:dyDescent="0.25">
      <c r="J10522" s="14"/>
      <c r="K10522" s="14"/>
      <c r="L10522" s="14"/>
      <c r="M10522" s="14"/>
      <c r="N10522" s="14"/>
      <c r="O10522" s="14"/>
      <c r="P10522" s="14"/>
      <c r="Q10522" s="14"/>
    </row>
    <row r="10523" spans="10:17" x14ac:dyDescent="0.25">
      <c r="J10523" s="14"/>
      <c r="K10523" s="14"/>
      <c r="L10523" s="14"/>
      <c r="M10523" s="14"/>
      <c r="N10523" s="14"/>
      <c r="O10523" s="14"/>
      <c r="P10523" s="14"/>
      <c r="Q10523" s="14"/>
    </row>
    <row r="10524" spans="10:17" x14ac:dyDescent="0.25">
      <c r="J10524" s="14"/>
      <c r="K10524" s="14"/>
      <c r="L10524" s="14"/>
      <c r="M10524" s="14"/>
      <c r="N10524" s="14"/>
      <c r="O10524" s="14"/>
      <c r="P10524" s="14"/>
      <c r="Q10524" s="14"/>
    </row>
    <row r="10525" spans="10:17" x14ac:dyDescent="0.25">
      <c r="J10525" s="14"/>
      <c r="K10525" s="14"/>
      <c r="L10525" s="14"/>
      <c r="M10525" s="14"/>
      <c r="N10525" s="14"/>
      <c r="O10525" s="14"/>
      <c r="P10525" s="14"/>
      <c r="Q10525" s="14"/>
    </row>
    <row r="10526" spans="10:17" x14ac:dyDescent="0.25">
      <c r="J10526" s="14"/>
      <c r="K10526" s="14"/>
      <c r="L10526" s="14"/>
      <c r="M10526" s="14"/>
      <c r="N10526" s="14"/>
      <c r="O10526" s="14"/>
      <c r="P10526" s="14"/>
      <c r="Q10526" s="14"/>
    </row>
    <row r="10527" spans="10:17" x14ac:dyDescent="0.25">
      <c r="J10527" s="14"/>
      <c r="K10527" s="14"/>
      <c r="L10527" s="14"/>
      <c r="M10527" s="14"/>
      <c r="N10527" s="14"/>
      <c r="O10527" s="14"/>
      <c r="P10527" s="14"/>
      <c r="Q10527" s="14"/>
    </row>
    <row r="10528" spans="10:17" x14ac:dyDescent="0.25">
      <c r="J10528" s="14"/>
      <c r="K10528" s="14"/>
      <c r="L10528" s="14"/>
      <c r="M10528" s="14"/>
      <c r="N10528" s="14"/>
      <c r="O10528" s="14"/>
      <c r="P10528" s="14"/>
      <c r="Q10528" s="14"/>
    </row>
    <row r="10529" spans="10:17" x14ac:dyDescent="0.25">
      <c r="J10529" s="14"/>
      <c r="K10529" s="14"/>
      <c r="L10529" s="14"/>
      <c r="M10529" s="14"/>
      <c r="N10529" s="14"/>
      <c r="O10529" s="14"/>
      <c r="P10529" s="14"/>
      <c r="Q10529" s="14"/>
    </row>
    <row r="10530" spans="10:17" x14ac:dyDescent="0.25">
      <c r="J10530" s="14"/>
      <c r="K10530" s="14"/>
      <c r="L10530" s="14"/>
      <c r="M10530" s="14"/>
      <c r="N10530" s="14"/>
      <c r="O10530" s="14"/>
      <c r="P10530" s="14"/>
      <c r="Q10530" s="14"/>
    </row>
    <row r="10531" spans="10:17" x14ac:dyDescent="0.25">
      <c r="J10531" s="14"/>
      <c r="K10531" s="14"/>
      <c r="L10531" s="14"/>
      <c r="M10531" s="14"/>
      <c r="N10531" s="14"/>
      <c r="O10531" s="14"/>
      <c r="P10531" s="14"/>
      <c r="Q10531" s="14"/>
    </row>
    <row r="10532" spans="10:17" x14ac:dyDescent="0.25">
      <c r="J10532" s="14"/>
      <c r="K10532" s="14"/>
      <c r="L10532" s="14"/>
      <c r="M10532" s="14"/>
      <c r="N10532" s="14"/>
      <c r="O10532" s="14"/>
      <c r="P10532" s="14"/>
      <c r="Q10532" s="14"/>
    </row>
    <row r="10533" spans="10:17" x14ac:dyDescent="0.25">
      <c r="J10533" s="14"/>
      <c r="K10533" s="14"/>
      <c r="L10533" s="14"/>
      <c r="M10533" s="14"/>
      <c r="N10533" s="14"/>
      <c r="O10533" s="14"/>
      <c r="P10533" s="14"/>
      <c r="Q10533" s="14"/>
    </row>
    <row r="10534" spans="10:17" x14ac:dyDescent="0.25">
      <c r="J10534" s="14"/>
      <c r="K10534" s="14"/>
      <c r="L10534" s="14"/>
      <c r="M10534" s="14"/>
      <c r="N10534" s="14"/>
      <c r="O10534" s="14"/>
      <c r="P10534" s="14"/>
      <c r="Q10534" s="14"/>
    </row>
    <row r="10535" spans="10:17" x14ac:dyDescent="0.25">
      <c r="J10535" s="14"/>
      <c r="K10535" s="14"/>
      <c r="L10535" s="14"/>
      <c r="M10535" s="14"/>
      <c r="N10535" s="14"/>
      <c r="O10535" s="14"/>
      <c r="P10535" s="14"/>
      <c r="Q10535" s="14"/>
    </row>
    <row r="10536" spans="10:17" x14ac:dyDescent="0.25">
      <c r="J10536" s="14"/>
      <c r="K10536" s="14"/>
      <c r="L10536" s="14"/>
      <c r="M10536" s="14"/>
      <c r="N10536" s="14"/>
      <c r="O10536" s="14"/>
      <c r="P10536" s="14"/>
      <c r="Q10536" s="14"/>
    </row>
    <row r="10537" spans="10:17" x14ac:dyDescent="0.25">
      <c r="J10537" s="14"/>
      <c r="K10537" s="14"/>
      <c r="L10537" s="14"/>
      <c r="M10537" s="14"/>
      <c r="N10537" s="14"/>
      <c r="O10537" s="14"/>
      <c r="P10537" s="14"/>
      <c r="Q10537" s="14"/>
    </row>
    <row r="10538" spans="10:17" x14ac:dyDescent="0.25">
      <c r="J10538" s="14"/>
      <c r="K10538" s="14"/>
      <c r="L10538" s="14"/>
      <c r="M10538" s="14"/>
      <c r="N10538" s="14"/>
      <c r="O10538" s="14"/>
      <c r="P10538" s="14"/>
      <c r="Q10538" s="14"/>
    </row>
    <row r="10539" spans="10:17" x14ac:dyDescent="0.25">
      <c r="J10539" s="14"/>
      <c r="K10539" s="14"/>
      <c r="L10539" s="14"/>
      <c r="M10539" s="14"/>
      <c r="N10539" s="14"/>
      <c r="O10539" s="14"/>
      <c r="P10539" s="14"/>
      <c r="Q10539" s="14"/>
    </row>
    <row r="10540" spans="10:17" x14ac:dyDescent="0.25">
      <c r="J10540" s="14"/>
      <c r="K10540" s="14"/>
      <c r="L10540" s="14"/>
      <c r="M10540" s="14"/>
      <c r="N10540" s="14"/>
      <c r="O10540" s="14"/>
      <c r="P10540" s="14"/>
      <c r="Q10540" s="14"/>
    </row>
    <row r="10541" spans="10:17" x14ac:dyDescent="0.25">
      <c r="J10541" s="14"/>
      <c r="K10541" s="14"/>
      <c r="L10541" s="14"/>
      <c r="M10541" s="14"/>
      <c r="N10541" s="14"/>
      <c r="O10541" s="14"/>
      <c r="P10541" s="14"/>
      <c r="Q10541" s="14"/>
    </row>
    <row r="10542" spans="10:17" x14ac:dyDescent="0.25">
      <c r="J10542" s="14"/>
      <c r="K10542" s="14"/>
      <c r="L10542" s="14"/>
      <c r="M10542" s="14"/>
      <c r="N10542" s="14"/>
      <c r="O10542" s="14"/>
      <c r="P10542" s="14"/>
      <c r="Q10542" s="14"/>
    </row>
    <row r="10543" spans="10:17" x14ac:dyDescent="0.25">
      <c r="J10543" s="14"/>
      <c r="K10543" s="14"/>
      <c r="L10543" s="14"/>
      <c r="M10543" s="14"/>
      <c r="N10543" s="14"/>
      <c r="O10543" s="14"/>
      <c r="P10543" s="14"/>
      <c r="Q10543" s="14"/>
    </row>
    <row r="10544" spans="10:17" x14ac:dyDescent="0.25">
      <c r="J10544" s="14"/>
      <c r="K10544" s="14"/>
      <c r="L10544" s="14"/>
      <c r="M10544" s="14"/>
      <c r="N10544" s="14"/>
      <c r="O10544" s="14"/>
      <c r="P10544" s="14"/>
      <c r="Q10544" s="14"/>
    </row>
    <row r="10545" spans="10:17" x14ac:dyDescent="0.25">
      <c r="J10545" s="14"/>
      <c r="K10545" s="14"/>
      <c r="L10545" s="14"/>
      <c r="M10545" s="14"/>
      <c r="N10545" s="14"/>
      <c r="O10545" s="14"/>
      <c r="P10545" s="14"/>
      <c r="Q10545" s="14"/>
    </row>
    <row r="10546" spans="10:17" x14ac:dyDescent="0.25">
      <c r="J10546" s="14"/>
      <c r="K10546" s="14"/>
      <c r="L10546" s="14"/>
      <c r="M10546" s="14"/>
      <c r="N10546" s="14"/>
      <c r="O10546" s="14"/>
      <c r="P10546" s="14"/>
      <c r="Q10546" s="14"/>
    </row>
    <row r="10547" spans="10:17" x14ac:dyDescent="0.25">
      <c r="J10547" s="14"/>
      <c r="K10547" s="14"/>
      <c r="L10547" s="14"/>
      <c r="M10547" s="14"/>
      <c r="N10547" s="14"/>
      <c r="O10547" s="14"/>
      <c r="P10547" s="14"/>
      <c r="Q10547" s="14"/>
    </row>
    <row r="10548" spans="10:17" x14ac:dyDescent="0.25">
      <c r="J10548" s="14"/>
      <c r="K10548" s="14"/>
      <c r="L10548" s="14"/>
      <c r="M10548" s="14"/>
      <c r="N10548" s="14"/>
      <c r="O10548" s="14"/>
      <c r="P10548" s="14"/>
      <c r="Q10548" s="14"/>
    </row>
    <row r="10549" spans="10:17" x14ac:dyDescent="0.25">
      <c r="J10549" s="14"/>
      <c r="K10549" s="14"/>
      <c r="L10549" s="14"/>
      <c r="M10549" s="14"/>
      <c r="N10549" s="14"/>
      <c r="O10549" s="14"/>
      <c r="P10549" s="14"/>
      <c r="Q10549" s="14"/>
    </row>
    <row r="10550" spans="10:17" x14ac:dyDescent="0.25">
      <c r="J10550" s="14"/>
      <c r="K10550" s="14"/>
      <c r="L10550" s="14"/>
      <c r="M10550" s="14"/>
      <c r="N10550" s="14"/>
      <c r="O10550" s="14"/>
      <c r="P10550" s="14"/>
      <c r="Q10550" s="14"/>
    </row>
    <row r="10551" spans="10:17" x14ac:dyDescent="0.25">
      <c r="J10551" s="14"/>
      <c r="K10551" s="14"/>
      <c r="L10551" s="14"/>
      <c r="M10551" s="14"/>
      <c r="N10551" s="14"/>
      <c r="O10551" s="14"/>
      <c r="P10551" s="14"/>
      <c r="Q10551" s="14"/>
    </row>
    <row r="10552" spans="10:17" x14ac:dyDescent="0.25">
      <c r="J10552" s="14"/>
      <c r="K10552" s="14"/>
      <c r="L10552" s="14"/>
      <c r="M10552" s="14"/>
      <c r="N10552" s="14"/>
      <c r="O10552" s="14"/>
      <c r="P10552" s="14"/>
      <c r="Q10552" s="14"/>
    </row>
    <row r="10553" spans="10:17" x14ac:dyDescent="0.25">
      <c r="J10553" s="14"/>
      <c r="K10553" s="14"/>
      <c r="L10553" s="14"/>
      <c r="M10553" s="14"/>
      <c r="N10553" s="14"/>
      <c r="O10553" s="14"/>
      <c r="P10553" s="14"/>
      <c r="Q10553" s="14"/>
    </row>
    <row r="10554" spans="10:17" x14ac:dyDescent="0.25">
      <c r="J10554" s="14"/>
      <c r="K10554" s="14"/>
      <c r="L10554" s="14"/>
      <c r="M10554" s="14"/>
      <c r="N10554" s="14"/>
      <c r="O10554" s="14"/>
      <c r="P10554" s="14"/>
      <c r="Q10554" s="14"/>
    </row>
    <row r="10555" spans="10:17" x14ac:dyDescent="0.25">
      <c r="J10555" s="14"/>
      <c r="K10555" s="14"/>
      <c r="L10555" s="14"/>
      <c r="M10555" s="14"/>
      <c r="N10555" s="14"/>
      <c r="O10555" s="14"/>
      <c r="P10555" s="14"/>
      <c r="Q10555" s="14"/>
    </row>
    <row r="10556" spans="10:17" x14ac:dyDescent="0.25">
      <c r="J10556" s="14"/>
      <c r="K10556" s="14"/>
      <c r="L10556" s="14"/>
      <c r="M10556" s="14"/>
      <c r="N10556" s="14"/>
      <c r="O10556" s="14"/>
      <c r="P10556" s="14"/>
      <c r="Q10556" s="14"/>
    </row>
    <row r="10557" spans="10:17" x14ac:dyDescent="0.25">
      <c r="J10557" s="14"/>
      <c r="K10557" s="14"/>
      <c r="L10557" s="14"/>
      <c r="M10557" s="14"/>
      <c r="N10557" s="14"/>
      <c r="O10557" s="14"/>
      <c r="P10557" s="14"/>
      <c r="Q10557" s="14"/>
    </row>
    <row r="10558" spans="10:17" x14ac:dyDescent="0.25">
      <c r="J10558" s="14"/>
      <c r="K10558" s="14"/>
      <c r="L10558" s="14"/>
      <c r="M10558" s="14"/>
      <c r="N10558" s="14"/>
      <c r="O10558" s="14"/>
      <c r="P10558" s="14"/>
      <c r="Q10558" s="14"/>
    </row>
    <row r="10559" spans="10:17" x14ac:dyDescent="0.25">
      <c r="J10559" s="14"/>
      <c r="K10559" s="14"/>
      <c r="L10559" s="14"/>
      <c r="M10559" s="14"/>
      <c r="N10559" s="14"/>
      <c r="O10559" s="14"/>
      <c r="P10559" s="14"/>
      <c r="Q10559" s="14"/>
    </row>
    <row r="10560" spans="10:17" x14ac:dyDescent="0.25">
      <c r="J10560" s="14"/>
      <c r="K10560" s="14"/>
      <c r="L10560" s="14"/>
      <c r="M10560" s="14"/>
      <c r="N10560" s="14"/>
      <c r="O10560" s="14"/>
      <c r="P10560" s="14"/>
      <c r="Q10560" s="14"/>
    </row>
    <row r="10561" spans="10:17" x14ac:dyDescent="0.25">
      <c r="J10561" s="14"/>
      <c r="K10561" s="14"/>
      <c r="L10561" s="14"/>
      <c r="M10561" s="14"/>
      <c r="N10561" s="14"/>
      <c r="O10561" s="14"/>
      <c r="P10561" s="14"/>
      <c r="Q10561" s="14"/>
    </row>
    <row r="10562" spans="10:17" x14ac:dyDescent="0.25">
      <c r="J10562" s="14"/>
      <c r="K10562" s="14"/>
      <c r="L10562" s="14"/>
      <c r="M10562" s="14"/>
      <c r="N10562" s="14"/>
      <c r="O10562" s="14"/>
      <c r="P10562" s="14"/>
      <c r="Q10562" s="14"/>
    </row>
    <row r="10563" spans="10:17" x14ac:dyDescent="0.25">
      <c r="J10563" s="14"/>
      <c r="K10563" s="14"/>
      <c r="L10563" s="14"/>
      <c r="M10563" s="14"/>
      <c r="N10563" s="14"/>
      <c r="O10563" s="14"/>
      <c r="P10563" s="14"/>
      <c r="Q10563" s="14"/>
    </row>
    <row r="10564" spans="10:17" x14ac:dyDescent="0.25">
      <c r="J10564" s="14"/>
      <c r="K10564" s="14"/>
      <c r="L10564" s="14"/>
      <c r="M10564" s="14"/>
      <c r="N10564" s="14"/>
      <c r="O10564" s="14"/>
      <c r="P10564" s="14"/>
      <c r="Q10564" s="14"/>
    </row>
    <row r="10565" spans="10:17" x14ac:dyDescent="0.25">
      <c r="J10565" s="14"/>
      <c r="K10565" s="14"/>
      <c r="L10565" s="14"/>
      <c r="M10565" s="14"/>
      <c r="N10565" s="14"/>
      <c r="O10565" s="14"/>
      <c r="P10565" s="14"/>
      <c r="Q10565" s="14"/>
    </row>
    <row r="10566" spans="10:17" x14ac:dyDescent="0.25">
      <c r="J10566" s="14"/>
      <c r="K10566" s="14"/>
      <c r="L10566" s="14"/>
      <c r="M10566" s="14"/>
      <c r="N10566" s="14"/>
      <c r="O10566" s="14"/>
      <c r="P10566" s="14"/>
      <c r="Q10566" s="14"/>
    </row>
    <row r="10567" spans="10:17" x14ac:dyDescent="0.25">
      <c r="J10567" s="14"/>
      <c r="K10567" s="14"/>
      <c r="L10567" s="14"/>
      <c r="M10567" s="14"/>
      <c r="N10567" s="14"/>
      <c r="O10567" s="14"/>
      <c r="P10567" s="14"/>
      <c r="Q10567" s="14"/>
    </row>
    <row r="10568" spans="10:17" x14ac:dyDescent="0.25">
      <c r="J10568" s="14"/>
      <c r="K10568" s="14"/>
      <c r="L10568" s="14"/>
      <c r="M10568" s="14"/>
      <c r="N10568" s="14"/>
      <c r="O10568" s="14"/>
      <c r="P10568" s="14"/>
      <c r="Q10568" s="14"/>
    </row>
    <row r="10569" spans="10:17" x14ac:dyDescent="0.25">
      <c r="J10569" s="14"/>
      <c r="K10569" s="14"/>
      <c r="L10569" s="14"/>
      <c r="M10569" s="14"/>
      <c r="N10569" s="14"/>
      <c r="O10569" s="14"/>
      <c r="P10569" s="14"/>
      <c r="Q10569" s="14"/>
    </row>
    <row r="10570" spans="10:17" x14ac:dyDescent="0.25">
      <c r="J10570" s="14"/>
      <c r="K10570" s="14"/>
      <c r="L10570" s="14"/>
      <c r="M10570" s="14"/>
      <c r="N10570" s="14"/>
      <c r="O10570" s="14"/>
      <c r="P10570" s="14"/>
      <c r="Q10570" s="14"/>
    </row>
    <row r="10571" spans="10:17" x14ac:dyDescent="0.25">
      <c r="J10571" s="14"/>
      <c r="K10571" s="14"/>
      <c r="L10571" s="14"/>
      <c r="M10571" s="14"/>
      <c r="N10571" s="14"/>
      <c r="O10571" s="14"/>
      <c r="P10571" s="14"/>
      <c r="Q10571" s="14"/>
    </row>
    <row r="10572" spans="10:17" x14ac:dyDescent="0.25">
      <c r="J10572" s="14"/>
      <c r="K10572" s="14"/>
      <c r="L10572" s="14"/>
      <c r="M10572" s="14"/>
      <c r="N10572" s="14"/>
      <c r="O10572" s="14"/>
      <c r="P10572" s="14"/>
      <c r="Q10572" s="14"/>
    </row>
    <row r="10573" spans="10:17" x14ac:dyDescent="0.25">
      <c r="J10573" s="14"/>
      <c r="K10573" s="14"/>
      <c r="L10573" s="14"/>
      <c r="M10573" s="14"/>
      <c r="N10573" s="14"/>
      <c r="O10573" s="14"/>
      <c r="P10573" s="14"/>
      <c r="Q10573" s="14"/>
    </row>
    <row r="10574" spans="10:17" x14ac:dyDescent="0.25">
      <c r="J10574" s="14"/>
      <c r="K10574" s="14"/>
      <c r="L10574" s="14"/>
      <c r="M10574" s="14"/>
      <c r="N10574" s="14"/>
      <c r="O10574" s="14"/>
      <c r="P10574" s="14"/>
      <c r="Q10574" s="14"/>
    </row>
    <row r="10575" spans="10:17" x14ac:dyDescent="0.25">
      <c r="J10575" s="14"/>
      <c r="K10575" s="14"/>
      <c r="L10575" s="14"/>
      <c r="M10575" s="14"/>
      <c r="N10575" s="14"/>
      <c r="O10575" s="14"/>
      <c r="P10575" s="14"/>
      <c r="Q10575" s="14"/>
    </row>
    <row r="10576" spans="10:17" x14ac:dyDescent="0.25">
      <c r="J10576" s="14"/>
      <c r="K10576" s="14"/>
      <c r="L10576" s="14"/>
      <c r="M10576" s="14"/>
      <c r="N10576" s="14"/>
      <c r="O10576" s="14"/>
      <c r="P10576" s="14"/>
      <c r="Q10576" s="14"/>
    </row>
    <row r="10577" spans="10:17" x14ac:dyDescent="0.25">
      <c r="J10577" s="14"/>
      <c r="K10577" s="14"/>
      <c r="L10577" s="14"/>
      <c r="M10577" s="14"/>
      <c r="N10577" s="14"/>
      <c r="O10577" s="14"/>
      <c r="P10577" s="14"/>
      <c r="Q10577" s="14"/>
    </row>
    <row r="10578" spans="10:17" x14ac:dyDescent="0.25">
      <c r="J10578" s="14"/>
      <c r="K10578" s="14"/>
      <c r="L10578" s="14"/>
      <c r="M10578" s="14"/>
      <c r="N10578" s="14"/>
      <c r="O10578" s="14"/>
      <c r="P10578" s="14"/>
      <c r="Q10578" s="14"/>
    </row>
    <row r="10579" spans="10:17" x14ac:dyDescent="0.25">
      <c r="J10579" s="14"/>
      <c r="K10579" s="14"/>
      <c r="L10579" s="14"/>
      <c r="M10579" s="14"/>
      <c r="N10579" s="14"/>
      <c r="O10579" s="14"/>
      <c r="P10579" s="14"/>
      <c r="Q10579" s="14"/>
    </row>
    <row r="10580" spans="10:17" x14ac:dyDescent="0.25">
      <c r="J10580" s="14"/>
      <c r="K10580" s="14"/>
      <c r="L10580" s="14"/>
      <c r="M10580" s="14"/>
      <c r="N10580" s="14"/>
      <c r="O10580" s="14"/>
      <c r="P10580" s="14"/>
      <c r="Q10580" s="14"/>
    </row>
    <row r="10581" spans="10:17" x14ac:dyDescent="0.25">
      <c r="J10581" s="14"/>
      <c r="K10581" s="14"/>
      <c r="L10581" s="14"/>
      <c r="M10581" s="14"/>
      <c r="N10581" s="14"/>
      <c r="O10581" s="14"/>
      <c r="P10581" s="14"/>
      <c r="Q10581" s="14"/>
    </row>
    <row r="10582" spans="10:17" x14ac:dyDescent="0.25">
      <c r="J10582" s="14"/>
      <c r="K10582" s="14"/>
      <c r="L10582" s="14"/>
      <c r="M10582" s="14"/>
      <c r="N10582" s="14"/>
      <c r="O10582" s="14"/>
      <c r="P10582" s="14"/>
      <c r="Q10582" s="14"/>
    </row>
    <row r="10583" spans="10:17" x14ac:dyDescent="0.25">
      <c r="J10583" s="14"/>
      <c r="K10583" s="14"/>
      <c r="L10583" s="14"/>
      <c r="M10583" s="14"/>
      <c r="N10583" s="14"/>
      <c r="O10583" s="14"/>
      <c r="P10583" s="14"/>
      <c r="Q10583" s="14"/>
    </row>
    <row r="10584" spans="10:17" x14ac:dyDescent="0.25">
      <c r="J10584" s="14"/>
      <c r="K10584" s="14"/>
      <c r="L10584" s="14"/>
      <c r="M10584" s="14"/>
      <c r="N10584" s="14"/>
      <c r="O10584" s="14"/>
      <c r="P10584" s="14"/>
      <c r="Q10584" s="14"/>
    </row>
    <row r="10585" spans="10:17" x14ac:dyDescent="0.25">
      <c r="J10585" s="14"/>
      <c r="K10585" s="14"/>
      <c r="L10585" s="14"/>
      <c r="M10585" s="14"/>
      <c r="N10585" s="14"/>
      <c r="O10585" s="14"/>
      <c r="P10585" s="14"/>
      <c r="Q10585" s="14"/>
    </row>
    <row r="10586" spans="10:17" x14ac:dyDescent="0.25">
      <c r="J10586" s="14"/>
      <c r="K10586" s="14"/>
      <c r="L10586" s="14"/>
      <c r="M10586" s="14"/>
      <c r="N10586" s="14"/>
      <c r="O10586" s="14"/>
      <c r="P10586" s="14"/>
      <c r="Q10586" s="14"/>
    </row>
    <row r="10587" spans="10:17" x14ac:dyDescent="0.25">
      <c r="J10587" s="14"/>
      <c r="K10587" s="14"/>
      <c r="L10587" s="14"/>
      <c r="M10587" s="14"/>
      <c r="N10587" s="14"/>
      <c r="O10587" s="14"/>
      <c r="P10587" s="14"/>
      <c r="Q10587" s="14"/>
    </row>
    <row r="10588" spans="10:17" x14ac:dyDescent="0.25">
      <c r="J10588" s="14"/>
      <c r="K10588" s="14"/>
      <c r="L10588" s="14"/>
      <c r="M10588" s="14"/>
      <c r="N10588" s="14"/>
      <c r="O10588" s="14"/>
      <c r="P10588" s="14"/>
      <c r="Q10588" s="14"/>
    </row>
    <row r="10589" spans="10:17" x14ac:dyDescent="0.25">
      <c r="J10589" s="14"/>
      <c r="K10589" s="14"/>
      <c r="L10589" s="14"/>
      <c r="M10589" s="14"/>
      <c r="N10589" s="14"/>
      <c r="O10589" s="14"/>
      <c r="P10589" s="14"/>
      <c r="Q10589" s="14"/>
    </row>
    <row r="10590" spans="10:17" x14ac:dyDescent="0.25">
      <c r="J10590" s="14"/>
      <c r="K10590" s="14"/>
      <c r="L10590" s="14"/>
      <c r="M10590" s="14"/>
      <c r="N10590" s="14"/>
      <c r="O10590" s="14"/>
      <c r="P10590" s="14"/>
      <c r="Q10590" s="14"/>
    </row>
    <row r="10591" spans="10:17" x14ac:dyDescent="0.25">
      <c r="J10591" s="14"/>
      <c r="K10591" s="14"/>
      <c r="L10591" s="14"/>
      <c r="M10591" s="14"/>
      <c r="N10591" s="14"/>
      <c r="O10591" s="14"/>
      <c r="P10591" s="14"/>
      <c r="Q10591" s="14"/>
    </row>
    <row r="10592" spans="10:17" x14ac:dyDescent="0.25">
      <c r="J10592" s="14"/>
      <c r="K10592" s="14"/>
      <c r="L10592" s="14"/>
      <c r="M10592" s="14"/>
      <c r="N10592" s="14"/>
      <c r="O10592" s="14"/>
      <c r="P10592" s="14"/>
      <c r="Q10592" s="14"/>
    </row>
    <row r="10593" spans="10:17" x14ac:dyDescent="0.25">
      <c r="J10593" s="14"/>
      <c r="K10593" s="14"/>
      <c r="L10593" s="14"/>
      <c r="M10593" s="14"/>
      <c r="N10593" s="14"/>
      <c r="O10593" s="14"/>
      <c r="P10593" s="14"/>
      <c r="Q10593" s="14"/>
    </row>
    <row r="10594" spans="10:17" x14ac:dyDescent="0.25">
      <c r="J10594" s="14"/>
      <c r="K10594" s="14"/>
      <c r="L10594" s="14"/>
      <c r="M10594" s="14"/>
      <c r="N10594" s="14"/>
      <c r="O10594" s="14"/>
      <c r="P10594" s="14"/>
      <c r="Q10594" s="14"/>
    </row>
    <row r="10595" spans="10:17" x14ac:dyDescent="0.25">
      <c r="J10595" s="14"/>
      <c r="K10595" s="14"/>
      <c r="L10595" s="14"/>
      <c r="M10595" s="14"/>
      <c r="N10595" s="14"/>
      <c r="O10595" s="14"/>
      <c r="P10595" s="14"/>
      <c r="Q10595" s="14"/>
    </row>
    <row r="10596" spans="10:17" x14ac:dyDescent="0.25">
      <c r="J10596" s="14"/>
      <c r="K10596" s="14"/>
      <c r="L10596" s="14"/>
      <c r="M10596" s="14"/>
      <c r="N10596" s="14"/>
      <c r="O10596" s="14"/>
      <c r="P10596" s="14"/>
      <c r="Q10596" s="14"/>
    </row>
    <row r="10597" spans="10:17" x14ac:dyDescent="0.25">
      <c r="J10597" s="14"/>
      <c r="K10597" s="14"/>
      <c r="L10597" s="14"/>
      <c r="M10597" s="14"/>
      <c r="N10597" s="14"/>
      <c r="O10597" s="14"/>
      <c r="P10597" s="14"/>
      <c r="Q10597" s="14"/>
    </row>
    <row r="10598" spans="10:17" x14ac:dyDescent="0.25">
      <c r="J10598" s="14"/>
      <c r="K10598" s="14"/>
      <c r="L10598" s="14"/>
      <c r="M10598" s="14"/>
      <c r="N10598" s="14"/>
      <c r="O10598" s="14"/>
      <c r="P10598" s="14"/>
      <c r="Q10598" s="14"/>
    </row>
    <row r="10599" spans="10:17" x14ac:dyDescent="0.25">
      <c r="J10599" s="14"/>
      <c r="K10599" s="14"/>
      <c r="L10599" s="14"/>
      <c r="M10599" s="14"/>
      <c r="N10599" s="14"/>
      <c r="O10599" s="14"/>
      <c r="P10599" s="14"/>
      <c r="Q10599" s="14"/>
    </row>
    <row r="10600" spans="10:17" x14ac:dyDescent="0.25">
      <c r="J10600" s="14"/>
      <c r="K10600" s="14"/>
      <c r="L10600" s="14"/>
      <c r="M10600" s="14"/>
      <c r="N10600" s="14"/>
      <c r="O10600" s="14"/>
      <c r="P10600" s="14"/>
      <c r="Q10600" s="14"/>
    </row>
    <row r="10601" spans="10:17" x14ac:dyDescent="0.25">
      <c r="J10601" s="14"/>
      <c r="K10601" s="14"/>
      <c r="L10601" s="14"/>
      <c r="M10601" s="14"/>
      <c r="N10601" s="14"/>
      <c r="O10601" s="14"/>
      <c r="P10601" s="14"/>
      <c r="Q10601" s="14"/>
    </row>
    <row r="10602" spans="10:17" x14ac:dyDescent="0.25">
      <c r="J10602" s="14"/>
      <c r="K10602" s="14"/>
      <c r="L10602" s="14"/>
      <c r="M10602" s="14"/>
      <c r="N10602" s="14"/>
      <c r="O10602" s="14"/>
      <c r="P10602" s="14"/>
      <c r="Q10602" s="14"/>
    </row>
    <row r="10603" spans="10:17" x14ac:dyDescent="0.25">
      <c r="J10603" s="14"/>
      <c r="K10603" s="14"/>
      <c r="L10603" s="14"/>
      <c r="M10603" s="14"/>
      <c r="N10603" s="14"/>
      <c r="O10603" s="14"/>
      <c r="P10603" s="14"/>
      <c r="Q10603" s="14"/>
    </row>
    <row r="10604" spans="10:17" x14ac:dyDescent="0.25">
      <c r="J10604" s="14"/>
      <c r="K10604" s="14"/>
      <c r="L10604" s="14"/>
      <c r="M10604" s="14"/>
      <c r="N10604" s="14"/>
      <c r="O10604" s="14"/>
      <c r="P10604" s="14"/>
      <c r="Q10604" s="14"/>
    </row>
    <row r="10605" spans="10:17" x14ac:dyDescent="0.25">
      <c r="J10605" s="14"/>
      <c r="K10605" s="14"/>
      <c r="L10605" s="14"/>
      <c r="M10605" s="14"/>
      <c r="N10605" s="14"/>
      <c r="O10605" s="14"/>
      <c r="P10605" s="14"/>
      <c r="Q10605" s="14"/>
    </row>
    <row r="10606" spans="10:17" x14ac:dyDescent="0.25">
      <c r="J10606" s="14"/>
      <c r="K10606" s="14"/>
      <c r="L10606" s="14"/>
      <c r="M10606" s="14"/>
      <c r="N10606" s="14"/>
      <c r="O10606" s="14"/>
      <c r="P10606" s="14"/>
      <c r="Q10606" s="14"/>
    </row>
    <row r="10607" spans="10:17" x14ac:dyDescent="0.25">
      <c r="J10607" s="14"/>
      <c r="K10607" s="14"/>
      <c r="L10607" s="14"/>
      <c r="M10607" s="14"/>
      <c r="N10607" s="14"/>
      <c r="O10607" s="14"/>
      <c r="P10607" s="14"/>
      <c r="Q10607" s="14"/>
    </row>
    <row r="10608" spans="10:17" x14ac:dyDescent="0.25">
      <c r="J10608" s="14"/>
      <c r="K10608" s="14"/>
      <c r="L10608" s="14"/>
      <c r="M10608" s="14"/>
      <c r="N10608" s="14"/>
      <c r="O10608" s="14"/>
      <c r="P10608" s="14"/>
      <c r="Q10608" s="14"/>
    </row>
    <row r="10609" spans="10:17" x14ac:dyDescent="0.25">
      <c r="J10609" s="14"/>
      <c r="K10609" s="14"/>
      <c r="L10609" s="14"/>
      <c r="M10609" s="14"/>
      <c r="N10609" s="14"/>
      <c r="O10609" s="14"/>
      <c r="P10609" s="14"/>
      <c r="Q10609" s="14"/>
    </row>
    <row r="10610" spans="10:17" x14ac:dyDescent="0.25">
      <c r="J10610" s="14"/>
      <c r="K10610" s="14"/>
      <c r="L10610" s="14"/>
      <c r="M10610" s="14"/>
      <c r="N10610" s="14"/>
      <c r="O10610" s="14"/>
      <c r="P10610" s="14"/>
      <c r="Q10610" s="14"/>
    </row>
    <row r="10611" spans="10:17" x14ac:dyDescent="0.25">
      <c r="J10611" s="14"/>
      <c r="K10611" s="14"/>
      <c r="L10611" s="14"/>
      <c r="M10611" s="14"/>
      <c r="N10611" s="14"/>
      <c r="O10611" s="14"/>
      <c r="P10611" s="14"/>
      <c r="Q10611" s="14"/>
    </row>
    <row r="10612" spans="10:17" x14ac:dyDescent="0.25">
      <c r="J10612" s="14"/>
      <c r="K10612" s="14"/>
      <c r="L10612" s="14"/>
      <c r="M10612" s="14"/>
      <c r="N10612" s="14"/>
      <c r="O10612" s="14"/>
      <c r="P10612" s="14"/>
      <c r="Q10612" s="14"/>
    </row>
    <row r="10613" spans="10:17" x14ac:dyDescent="0.25">
      <c r="J10613" s="14"/>
      <c r="K10613" s="14"/>
      <c r="L10613" s="14"/>
      <c r="M10613" s="14"/>
      <c r="N10613" s="14"/>
      <c r="O10613" s="14"/>
      <c r="P10613" s="14"/>
      <c r="Q10613" s="14"/>
    </row>
    <row r="10614" spans="10:17" x14ac:dyDescent="0.25">
      <c r="J10614" s="14"/>
      <c r="K10614" s="14"/>
      <c r="L10614" s="14"/>
      <c r="M10614" s="14"/>
      <c r="N10614" s="14"/>
      <c r="O10614" s="14"/>
      <c r="P10614" s="14"/>
      <c r="Q10614" s="14"/>
    </row>
    <row r="10615" spans="10:17" x14ac:dyDescent="0.25">
      <c r="J10615" s="14"/>
      <c r="K10615" s="14"/>
      <c r="L10615" s="14"/>
      <c r="M10615" s="14"/>
      <c r="N10615" s="14"/>
      <c r="O10615" s="14"/>
      <c r="P10615" s="14"/>
      <c r="Q10615" s="14"/>
    </row>
    <row r="10616" spans="10:17" x14ac:dyDescent="0.25">
      <c r="J10616" s="14"/>
      <c r="K10616" s="14"/>
      <c r="L10616" s="14"/>
      <c r="M10616" s="14"/>
      <c r="N10616" s="14"/>
      <c r="O10616" s="14"/>
      <c r="P10616" s="14"/>
      <c r="Q10616" s="14"/>
    </row>
    <row r="10617" spans="10:17" x14ac:dyDescent="0.25">
      <c r="J10617" s="14"/>
      <c r="K10617" s="14"/>
      <c r="L10617" s="14"/>
      <c r="M10617" s="14"/>
      <c r="N10617" s="14"/>
      <c r="O10617" s="14"/>
      <c r="P10617" s="14"/>
      <c r="Q10617" s="14"/>
    </row>
    <row r="10618" spans="10:17" x14ac:dyDescent="0.25">
      <c r="J10618" s="14"/>
      <c r="K10618" s="14"/>
      <c r="L10618" s="14"/>
      <c r="M10618" s="14"/>
      <c r="N10618" s="14"/>
      <c r="O10618" s="14"/>
      <c r="P10618" s="14"/>
      <c r="Q10618" s="14"/>
    </row>
    <row r="10619" spans="10:17" x14ac:dyDescent="0.25">
      <c r="J10619" s="14"/>
      <c r="K10619" s="14"/>
      <c r="L10619" s="14"/>
      <c r="M10619" s="14"/>
      <c r="N10619" s="14"/>
      <c r="O10619" s="14"/>
      <c r="P10619" s="14"/>
      <c r="Q10619" s="14"/>
    </row>
    <row r="10620" spans="10:17" x14ac:dyDescent="0.25">
      <c r="J10620" s="14"/>
      <c r="K10620" s="14"/>
      <c r="L10620" s="14"/>
      <c r="M10620" s="14"/>
      <c r="N10620" s="14"/>
      <c r="O10620" s="14"/>
      <c r="P10620" s="14"/>
      <c r="Q10620" s="14"/>
    </row>
    <row r="10621" spans="10:17" x14ac:dyDescent="0.25">
      <c r="J10621" s="14"/>
      <c r="K10621" s="14"/>
      <c r="L10621" s="14"/>
      <c r="M10621" s="14"/>
      <c r="N10621" s="14"/>
      <c r="O10621" s="14"/>
      <c r="P10621" s="14"/>
      <c r="Q10621" s="14"/>
    </row>
    <row r="10622" spans="10:17" x14ac:dyDescent="0.25">
      <c r="J10622" s="14"/>
      <c r="K10622" s="14"/>
      <c r="L10622" s="14"/>
      <c r="M10622" s="14"/>
      <c r="N10622" s="14"/>
      <c r="O10622" s="14"/>
      <c r="P10622" s="14"/>
      <c r="Q10622" s="14"/>
    </row>
    <row r="10623" spans="10:17" x14ac:dyDescent="0.25">
      <c r="J10623" s="14"/>
      <c r="K10623" s="14"/>
      <c r="L10623" s="14"/>
      <c r="M10623" s="14"/>
      <c r="N10623" s="14"/>
      <c r="O10623" s="14"/>
      <c r="P10623" s="14"/>
      <c r="Q10623" s="14"/>
    </row>
    <row r="10624" spans="10:17" x14ac:dyDescent="0.25">
      <c r="J10624" s="14"/>
      <c r="K10624" s="14"/>
      <c r="L10624" s="14"/>
      <c r="M10624" s="14"/>
      <c r="N10624" s="14"/>
      <c r="O10624" s="14"/>
      <c r="P10624" s="14"/>
      <c r="Q10624" s="14"/>
    </row>
    <row r="10625" spans="10:17" x14ac:dyDescent="0.25">
      <c r="J10625" s="14"/>
      <c r="K10625" s="14"/>
      <c r="L10625" s="14"/>
      <c r="M10625" s="14"/>
      <c r="N10625" s="14"/>
      <c r="O10625" s="14"/>
      <c r="P10625" s="14"/>
      <c r="Q10625" s="14"/>
    </row>
    <row r="10626" spans="10:17" x14ac:dyDescent="0.25">
      <c r="J10626" s="14"/>
      <c r="K10626" s="14"/>
      <c r="L10626" s="14"/>
      <c r="M10626" s="14"/>
      <c r="N10626" s="14"/>
      <c r="O10626" s="14"/>
      <c r="P10626" s="14"/>
      <c r="Q10626" s="14"/>
    </row>
    <row r="10627" spans="10:17" x14ac:dyDescent="0.25">
      <c r="J10627" s="14"/>
      <c r="K10627" s="14"/>
      <c r="L10627" s="14"/>
      <c r="M10627" s="14"/>
      <c r="N10627" s="14"/>
      <c r="O10627" s="14"/>
      <c r="P10627" s="14"/>
      <c r="Q10627" s="14"/>
    </row>
    <row r="10628" spans="10:17" x14ac:dyDescent="0.25">
      <c r="J10628" s="14"/>
      <c r="K10628" s="14"/>
      <c r="L10628" s="14"/>
      <c r="M10628" s="14"/>
      <c r="N10628" s="14"/>
      <c r="O10628" s="14"/>
      <c r="P10628" s="14"/>
      <c r="Q10628" s="14"/>
    </row>
    <row r="10629" spans="10:17" x14ac:dyDescent="0.25">
      <c r="J10629" s="14"/>
      <c r="K10629" s="14"/>
      <c r="L10629" s="14"/>
      <c r="M10629" s="14"/>
      <c r="N10629" s="14"/>
      <c r="O10629" s="14"/>
      <c r="P10629" s="14"/>
      <c r="Q10629" s="14"/>
    </row>
    <row r="10630" spans="10:17" x14ac:dyDescent="0.25">
      <c r="J10630" s="14"/>
      <c r="K10630" s="14"/>
      <c r="L10630" s="14"/>
      <c r="M10630" s="14"/>
      <c r="N10630" s="14"/>
      <c r="O10630" s="14"/>
      <c r="P10630" s="14"/>
      <c r="Q10630" s="14"/>
    </row>
    <row r="10631" spans="10:17" x14ac:dyDescent="0.25">
      <c r="J10631" s="14"/>
      <c r="K10631" s="14"/>
      <c r="L10631" s="14"/>
      <c r="M10631" s="14"/>
      <c r="N10631" s="14"/>
      <c r="O10631" s="14"/>
      <c r="P10631" s="14"/>
      <c r="Q10631" s="14"/>
    </row>
    <row r="10632" spans="10:17" x14ac:dyDescent="0.25">
      <c r="J10632" s="14"/>
      <c r="K10632" s="14"/>
      <c r="L10632" s="14"/>
      <c r="M10632" s="14"/>
      <c r="N10632" s="14"/>
      <c r="O10632" s="14"/>
      <c r="P10632" s="14"/>
      <c r="Q10632" s="14"/>
    </row>
    <row r="10633" spans="10:17" x14ac:dyDescent="0.25">
      <c r="J10633" s="14"/>
      <c r="K10633" s="14"/>
      <c r="L10633" s="14"/>
      <c r="M10633" s="14"/>
      <c r="N10633" s="14"/>
      <c r="O10633" s="14"/>
      <c r="P10633" s="14"/>
      <c r="Q10633" s="14"/>
    </row>
    <row r="10634" spans="10:17" x14ac:dyDescent="0.25">
      <c r="J10634" s="14"/>
      <c r="K10634" s="14"/>
      <c r="L10634" s="14"/>
      <c r="M10634" s="14"/>
      <c r="N10634" s="14"/>
      <c r="O10634" s="14"/>
      <c r="P10634" s="14"/>
      <c r="Q10634" s="14"/>
    </row>
    <row r="10635" spans="10:17" x14ac:dyDescent="0.25">
      <c r="J10635" s="14"/>
      <c r="K10635" s="14"/>
      <c r="L10635" s="14"/>
      <c r="M10635" s="14"/>
      <c r="N10635" s="14"/>
      <c r="O10635" s="14"/>
      <c r="P10635" s="14"/>
      <c r="Q10635" s="14"/>
    </row>
    <row r="10636" spans="10:17" x14ac:dyDescent="0.25">
      <c r="J10636" s="14"/>
      <c r="K10636" s="14"/>
      <c r="L10636" s="14"/>
      <c r="M10636" s="14"/>
      <c r="N10636" s="14"/>
      <c r="O10636" s="14"/>
      <c r="P10636" s="14"/>
      <c r="Q10636" s="14"/>
    </row>
    <row r="10637" spans="10:17" x14ac:dyDescent="0.25">
      <c r="J10637" s="14"/>
      <c r="K10637" s="14"/>
      <c r="L10637" s="14"/>
      <c r="M10637" s="14"/>
      <c r="N10637" s="14"/>
      <c r="O10637" s="14"/>
      <c r="P10637" s="14"/>
      <c r="Q10637" s="14"/>
    </row>
    <row r="10638" spans="10:17" x14ac:dyDescent="0.25">
      <c r="J10638" s="14"/>
      <c r="K10638" s="14"/>
      <c r="L10638" s="14"/>
      <c r="M10638" s="14"/>
      <c r="N10638" s="14"/>
      <c r="O10638" s="14"/>
      <c r="P10638" s="14"/>
      <c r="Q10638" s="14"/>
    </row>
    <row r="10639" spans="10:17" x14ac:dyDescent="0.25">
      <c r="J10639" s="14"/>
      <c r="K10639" s="14"/>
      <c r="L10639" s="14"/>
      <c r="M10639" s="14"/>
      <c r="N10639" s="14"/>
      <c r="O10639" s="14"/>
      <c r="P10639" s="14"/>
      <c r="Q10639" s="14"/>
    </row>
    <row r="10640" spans="10:17" x14ac:dyDescent="0.25">
      <c r="J10640" s="14"/>
      <c r="K10640" s="14"/>
      <c r="L10640" s="14"/>
      <c r="M10640" s="14"/>
      <c r="N10640" s="14"/>
      <c r="O10640" s="14"/>
      <c r="P10640" s="14"/>
      <c r="Q10640" s="14"/>
    </row>
    <row r="10641" spans="10:17" x14ac:dyDescent="0.25">
      <c r="J10641" s="14"/>
      <c r="K10641" s="14"/>
      <c r="L10641" s="14"/>
      <c r="M10641" s="14"/>
      <c r="N10641" s="14"/>
      <c r="O10641" s="14"/>
      <c r="P10641" s="14"/>
      <c r="Q10641" s="14"/>
    </row>
    <row r="10642" spans="10:17" x14ac:dyDescent="0.25">
      <c r="J10642" s="14"/>
      <c r="K10642" s="14"/>
      <c r="L10642" s="14"/>
      <c r="M10642" s="14"/>
      <c r="N10642" s="14"/>
      <c r="O10642" s="14"/>
      <c r="P10642" s="14"/>
      <c r="Q10642" s="14"/>
    </row>
    <row r="10643" spans="10:17" x14ac:dyDescent="0.25">
      <c r="J10643" s="14"/>
      <c r="K10643" s="14"/>
      <c r="L10643" s="14"/>
      <c r="M10643" s="14"/>
      <c r="N10643" s="14"/>
      <c r="O10643" s="14"/>
      <c r="P10643" s="14"/>
      <c r="Q10643" s="14"/>
    </row>
    <row r="10644" spans="10:17" x14ac:dyDescent="0.25">
      <c r="J10644" s="14"/>
      <c r="K10644" s="14"/>
      <c r="L10644" s="14"/>
      <c r="M10644" s="14"/>
      <c r="N10644" s="14"/>
      <c r="O10644" s="14"/>
      <c r="P10644" s="14"/>
      <c r="Q10644" s="14"/>
    </row>
    <row r="10645" spans="10:17" x14ac:dyDescent="0.25">
      <c r="J10645" s="14"/>
      <c r="K10645" s="14"/>
      <c r="L10645" s="14"/>
      <c r="M10645" s="14"/>
      <c r="N10645" s="14"/>
      <c r="O10645" s="14"/>
      <c r="P10645" s="14"/>
      <c r="Q10645" s="14"/>
    </row>
    <row r="10646" spans="10:17" x14ac:dyDescent="0.25">
      <c r="J10646" s="14"/>
      <c r="K10646" s="14"/>
      <c r="L10646" s="14"/>
      <c r="M10646" s="14"/>
      <c r="N10646" s="14"/>
      <c r="O10646" s="14"/>
      <c r="P10646" s="14"/>
      <c r="Q10646" s="14"/>
    </row>
    <row r="10647" spans="10:17" x14ac:dyDescent="0.25">
      <c r="J10647" s="14"/>
      <c r="K10647" s="14"/>
      <c r="L10647" s="14"/>
      <c r="M10647" s="14"/>
      <c r="N10647" s="14"/>
      <c r="O10647" s="14"/>
      <c r="P10647" s="14"/>
      <c r="Q10647" s="14"/>
    </row>
    <row r="10648" spans="10:17" x14ac:dyDescent="0.25">
      <c r="J10648" s="14"/>
      <c r="K10648" s="14"/>
      <c r="L10648" s="14"/>
      <c r="M10648" s="14"/>
      <c r="N10648" s="14"/>
      <c r="O10648" s="14"/>
      <c r="P10648" s="14"/>
      <c r="Q10648" s="14"/>
    </row>
    <row r="10649" spans="10:17" x14ac:dyDescent="0.25">
      <c r="J10649" s="14"/>
      <c r="K10649" s="14"/>
      <c r="L10649" s="14"/>
      <c r="M10649" s="14"/>
      <c r="N10649" s="14"/>
      <c r="O10649" s="14"/>
      <c r="P10649" s="14"/>
      <c r="Q10649" s="14"/>
    </row>
    <row r="10650" spans="10:17" x14ac:dyDescent="0.25">
      <c r="J10650" s="14"/>
      <c r="K10650" s="14"/>
      <c r="L10650" s="14"/>
      <c r="M10650" s="14"/>
      <c r="N10650" s="14"/>
      <c r="O10650" s="14"/>
      <c r="P10650" s="14"/>
      <c r="Q10650" s="14"/>
    </row>
    <row r="10651" spans="10:17" x14ac:dyDescent="0.25">
      <c r="J10651" s="14"/>
      <c r="K10651" s="14"/>
      <c r="L10651" s="14"/>
      <c r="M10651" s="14"/>
      <c r="N10651" s="14"/>
      <c r="O10651" s="14"/>
      <c r="P10651" s="14"/>
      <c r="Q10651" s="14"/>
    </row>
    <row r="10652" spans="10:17" x14ac:dyDescent="0.25">
      <c r="J10652" s="14"/>
      <c r="K10652" s="14"/>
      <c r="L10652" s="14"/>
      <c r="M10652" s="14"/>
      <c r="N10652" s="14"/>
      <c r="O10652" s="14"/>
      <c r="P10652" s="14"/>
      <c r="Q10652" s="14"/>
    </row>
    <row r="10653" spans="10:17" x14ac:dyDescent="0.25">
      <c r="J10653" s="14"/>
      <c r="K10653" s="14"/>
      <c r="L10653" s="14"/>
      <c r="M10653" s="14"/>
      <c r="N10653" s="14"/>
      <c r="O10653" s="14"/>
      <c r="P10653" s="14"/>
      <c r="Q10653" s="14"/>
    </row>
    <row r="10654" spans="10:17" x14ac:dyDescent="0.25">
      <c r="J10654" s="14"/>
      <c r="K10654" s="14"/>
      <c r="L10654" s="14"/>
      <c r="M10654" s="14"/>
      <c r="N10654" s="14"/>
      <c r="O10654" s="14"/>
      <c r="P10654" s="14"/>
      <c r="Q10654" s="14"/>
    </row>
    <row r="10655" spans="10:17" x14ac:dyDescent="0.25">
      <c r="J10655" s="14"/>
      <c r="K10655" s="14"/>
      <c r="L10655" s="14"/>
      <c r="M10655" s="14"/>
      <c r="N10655" s="14"/>
      <c r="O10655" s="14"/>
      <c r="P10655" s="14"/>
      <c r="Q10655" s="14"/>
    </row>
    <row r="10656" spans="10:17" x14ac:dyDescent="0.25">
      <c r="J10656" s="14"/>
      <c r="K10656" s="14"/>
      <c r="L10656" s="14"/>
      <c r="M10656" s="14"/>
      <c r="N10656" s="14"/>
      <c r="O10656" s="14"/>
      <c r="P10656" s="14"/>
      <c r="Q10656" s="14"/>
    </row>
    <row r="10657" spans="10:17" x14ac:dyDescent="0.25">
      <c r="J10657" s="14"/>
      <c r="K10657" s="14"/>
      <c r="L10657" s="14"/>
      <c r="M10657" s="14"/>
      <c r="N10657" s="14"/>
      <c r="O10657" s="14"/>
      <c r="P10657" s="14"/>
      <c r="Q10657" s="14"/>
    </row>
    <row r="10658" spans="10:17" x14ac:dyDescent="0.25">
      <c r="J10658" s="14"/>
      <c r="K10658" s="14"/>
      <c r="L10658" s="14"/>
      <c r="M10658" s="14"/>
      <c r="N10658" s="14"/>
      <c r="O10658" s="14"/>
      <c r="P10658" s="14"/>
      <c r="Q10658" s="14"/>
    </row>
    <row r="10659" spans="10:17" x14ac:dyDescent="0.25">
      <c r="J10659" s="14"/>
      <c r="K10659" s="14"/>
      <c r="L10659" s="14"/>
      <c r="M10659" s="14"/>
      <c r="N10659" s="14"/>
      <c r="O10659" s="14"/>
      <c r="P10659" s="14"/>
      <c r="Q10659" s="14"/>
    </row>
    <row r="10660" spans="10:17" x14ac:dyDescent="0.25">
      <c r="J10660" s="14"/>
      <c r="K10660" s="14"/>
      <c r="L10660" s="14"/>
      <c r="M10660" s="14"/>
      <c r="N10660" s="14"/>
      <c r="O10660" s="14"/>
      <c r="P10660" s="14"/>
      <c r="Q10660" s="14"/>
    </row>
    <row r="10661" spans="10:17" x14ac:dyDescent="0.25">
      <c r="J10661" s="14"/>
      <c r="K10661" s="14"/>
      <c r="L10661" s="14"/>
      <c r="M10661" s="14"/>
      <c r="N10661" s="14"/>
      <c r="O10661" s="14"/>
      <c r="P10661" s="14"/>
      <c r="Q10661" s="14"/>
    </row>
    <row r="10662" spans="10:17" x14ac:dyDescent="0.25">
      <c r="J10662" s="14"/>
      <c r="K10662" s="14"/>
      <c r="L10662" s="14"/>
      <c r="M10662" s="14"/>
      <c r="N10662" s="14"/>
      <c r="O10662" s="14"/>
      <c r="P10662" s="14"/>
      <c r="Q10662" s="14"/>
    </row>
    <row r="10663" spans="10:17" x14ac:dyDescent="0.25">
      <c r="J10663" s="14"/>
      <c r="K10663" s="14"/>
      <c r="L10663" s="14"/>
      <c r="M10663" s="14"/>
      <c r="N10663" s="14"/>
      <c r="O10663" s="14"/>
      <c r="P10663" s="14"/>
      <c r="Q10663" s="14"/>
    </row>
    <row r="10664" spans="10:17" x14ac:dyDescent="0.25">
      <c r="J10664" s="14"/>
      <c r="K10664" s="14"/>
      <c r="L10664" s="14"/>
      <c r="M10664" s="14"/>
      <c r="N10664" s="14"/>
      <c r="O10664" s="14"/>
      <c r="P10664" s="14"/>
      <c r="Q10664" s="14"/>
    </row>
    <row r="10665" spans="10:17" x14ac:dyDescent="0.25">
      <c r="J10665" s="14"/>
      <c r="K10665" s="14"/>
      <c r="L10665" s="14"/>
      <c r="M10665" s="14"/>
      <c r="N10665" s="14"/>
      <c r="O10665" s="14"/>
      <c r="P10665" s="14"/>
      <c r="Q10665" s="14"/>
    </row>
    <row r="10666" spans="10:17" x14ac:dyDescent="0.25">
      <c r="J10666" s="14"/>
      <c r="K10666" s="14"/>
      <c r="L10666" s="14"/>
      <c r="M10666" s="14"/>
      <c r="N10666" s="14"/>
      <c r="O10666" s="14"/>
      <c r="P10666" s="14"/>
      <c r="Q10666" s="14"/>
    </row>
    <row r="10667" spans="10:17" x14ac:dyDescent="0.25">
      <c r="J10667" s="14"/>
      <c r="K10667" s="14"/>
      <c r="L10667" s="14"/>
      <c r="M10667" s="14"/>
      <c r="N10667" s="14"/>
      <c r="O10667" s="14"/>
      <c r="P10667" s="14"/>
      <c r="Q10667" s="14"/>
    </row>
    <row r="10668" spans="10:17" x14ac:dyDescent="0.25">
      <c r="J10668" s="14"/>
      <c r="K10668" s="14"/>
      <c r="L10668" s="14"/>
      <c r="M10668" s="14"/>
      <c r="N10668" s="14"/>
      <c r="O10668" s="14"/>
      <c r="P10668" s="14"/>
      <c r="Q10668" s="14"/>
    </row>
    <row r="10669" spans="10:17" x14ac:dyDescent="0.25">
      <c r="J10669" s="14"/>
      <c r="K10669" s="14"/>
      <c r="L10669" s="14"/>
      <c r="M10669" s="14"/>
      <c r="N10669" s="14"/>
      <c r="O10669" s="14"/>
      <c r="P10669" s="14"/>
      <c r="Q10669" s="14"/>
    </row>
    <row r="10670" spans="10:17" x14ac:dyDescent="0.25">
      <c r="J10670" s="14"/>
      <c r="K10670" s="14"/>
      <c r="L10670" s="14"/>
      <c r="M10670" s="14"/>
      <c r="N10670" s="14"/>
      <c r="O10670" s="14"/>
      <c r="P10670" s="14"/>
      <c r="Q10670" s="14"/>
    </row>
    <row r="10671" spans="10:17" x14ac:dyDescent="0.25">
      <c r="J10671" s="14"/>
      <c r="K10671" s="14"/>
      <c r="L10671" s="14"/>
      <c r="M10671" s="14"/>
      <c r="N10671" s="14"/>
      <c r="O10671" s="14"/>
      <c r="P10671" s="14"/>
      <c r="Q10671" s="14"/>
    </row>
    <row r="10672" spans="10:17" x14ac:dyDescent="0.25">
      <c r="J10672" s="14"/>
      <c r="K10672" s="14"/>
      <c r="L10672" s="14"/>
      <c r="M10672" s="14"/>
      <c r="N10672" s="14"/>
      <c r="O10672" s="14"/>
      <c r="P10672" s="14"/>
      <c r="Q10672" s="14"/>
    </row>
    <row r="10673" spans="10:17" x14ac:dyDescent="0.25">
      <c r="J10673" s="14"/>
      <c r="K10673" s="14"/>
      <c r="L10673" s="14"/>
      <c r="M10673" s="14"/>
      <c r="N10673" s="14"/>
      <c r="O10673" s="14"/>
      <c r="P10673" s="14"/>
      <c r="Q10673" s="14"/>
    </row>
    <row r="10674" spans="10:17" x14ac:dyDescent="0.25">
      <c r="J10674" s="14"/>
      <c r="K10674" s="14"/>
      <c r="L10674" s="14"/>
      <c r="M10674" s="14"/>
      <c r="N10674" s="14"/>
      <c r="O10674" s="14"/>
      <c r="P10674" s="14"/>
      <c r="Q10674" s="14"/>
    </row>
    <row r="10675" spans="10:17" x14ac:dyDescent="0.25">
      <c r="J10675" s="14"/>
      <c r="K10675" s="14"/>
      <c r="L10675" s="14"/>
      <c r="M10675" s="14"/>
      <c r="N10675" s="14"/>
      <c r="O10675" s="14"/>
      <c r="P10675" s="14"/>
      <c r="Q10675" s="14"/>
    </row>
    <row r="10676" spans="10:17" x14ac:dyDescent="0.25">
      <c r="J10676" s="14"/>
      <c r="K10676" s="14"/>
      <c r="L10676" s="14"/>
      <c r="M10676" s="14"/>
      <c r="N10676" s="14"/>
      <c r="O10676" s="14"/>
      <c r="P10676" s="14"/>
      <c r="Q10676" s="14"/>
    </row>
    <row r="10677" spans="10:17" x14ac:dyDescent="0.25">
      <c r="J10677" s="14"/>
      <c r="K10677" s="14"/>
      <c r="L10677" s="14"/>
      <c r="M10677" s="14"/>
      <c r="N10677" s="14"/>
      <c r="O10677" s="14"/>
      <c r="P10677" s="14"/>
      <c r="Q10677" s="14"/>
    </row>
    <row r="10678" spans="10:17" x14ac:dyDescent="0.25">
      <c r="J10678" s="14"/>
      <c r="K10678" s="14"/>
      <c r="L10678" s="14"/>
      <c r="M10678" s="14"/>
      <c r="N10678" s="14"/>
      <c r="O10678" s="14"/>
      <c r="P10678" s="14"/>
      <c r="Q10678" s="14"/>
    </row>
    <row r="10679" spans="10:17" x14ac:dyDescent="0.25">
      <c r="J10679" s="14"/>
      <c r="K10679" s="14"/>
      <c r="L10679" s="14"/>
      <c r="M10679" s="14"/>
      <c r="N10679" s="14"/>
      <c r="O10679" s="14"/>
      <c r="P10679" s="14"/>
      <c r="Q10679" s="14"/>
    </row>
    <row r="10680" spans="10:17" x14ac:dyDescent="0.25">
      <c r="J10680" s="14"/>
      <c r="K10680" s="14"/>
      <c r="L10680" s="14"/>
      <c r="M10680" s="14"/>
      <c r="N10680" s="14"/>
      <c r="O10680" s="14"/>
      <c r="P10680" s="14"/>
      <c r="Q10680" s="14"/>
    </row>
    <row r="10681" spans="10:17" x14ac:dyDescent="0.25">
      <c r="J10681" s="14"/>
      <c r="K10681" s="14"/>
      <c r="L10681" s="14"/>
      <c r="M10681" s="14"/>
      <c r="N10681" s="14"/>
      <c r="O10681" s="14"/>
      <c r="P10681" s="14"/>
      <c r="Q10681" s="14"/>
    </row>
    <row r="10682" spans="10:17" x14ac:dyDescent="0.25">
      <c r="J10682" s="14"/>
      <c r="K10682" s="14"/>
      <c r="L10682" s="14"/>
      <c r="M10682" s="14"/>
      <c r="N10682" s="14"/>
      <c r="O10682" s="14"/>
      <c r="P10682" s="14"/>
      <c r="Q10682" s="14"/>
    </row>
    <row r="10683" spans="10:17" x14ac:dyDescent="0.25">
      <c r="J10683" s="14"/>
      <c r="K10683" s="14"/>
      <c r="L10683" s="14"/>
      <c r="M10683" s="14"/>
      <c r="N10683" s="14"/>
      <c r="O10683" s="14"/>
      <c r="P10683" s="14"/>
      <c r="Q10683" s="14"/>
    </row>
    <row r="10684" spans="10:17" x14ac:dyDescent="0.25">
      <c r="J10684" s="14"/>
      <c r="K10684" s="14"/>
      <c r="L10684" s="14"/>
      <c r="M10684" s="14"/>
      <c r="N10684" s="14"/>
      <c r="O10684" s="14"/>
      <c r="P10684" s="14"/>
      <c r="Q10684" s="14"/>
    </row>
    <row r="10685" spans="10:17" x14ac:dyDescent="0.25">
      <c r="J10685" s="14"/>
      <c r="K10685" s="14"/>
      <c r="L10685" s="14"/>
      <c r="M10685" s="14"/>
      <c r="N10685" s="14"/>
      <c r="O10685" s="14"/>
      <c r="P10685" s="14"/>
      <c r="Q10685" s="14"/>
    </row>
    <row r="10686" spans="10:17" x14ac:dyDescent="0.25">
      <c r="J10686" s="14"/>
      <c r="K10686" s="14"/>
      <c r="L10686" s="14"/>
      <c r="M10686" s="14"/>
      <c r="N10686" s="14"/>
      <c r="O10686" s="14"/>
      <c r="P10686" s="14"/>
      <c r="Q10686" s="14"/>
    </row>
    <row r="10687" spans="10:17" x14ac:dyDescent="0.25">
      <c r="J10687" s="14"/>
      <c r="K10687" s="14"/>
      <c r="L10687" s="14"/>
      <c r="M10687" s="14"/>
      <c r="N10687" s="14"/>
      <c r="O10687" s="14"/>
      <c r="P10687" s="14"/>
      <c r="Q10687" s="14"/>
    </row>
    <row r="10688" spans="10:17" x14ac:dyDescent="0.25">
      <c r="J10688" s="14"/>
      <c r="K10688" s="14"/>
      <c r="L10688" s="14"/>
      <c r="M10688" s="14"/>
      <c r="N10688" s="14"/>
      <c r="O10688" s="14"/>
      <c r="P10688" s="14"/>
      <c r="Q10688" s="14"/>
    </row>
    <row r="10689" spans="10:17" x14ac:dyDescent="0.25">
      <c r="J10689" s="14"/>
      <c r="K10689" s="14"/>
      <c r="L10689" s="14"/>
      <c r="M10689" s="14"/>
      <c r="N10689" s="14"/>
      <c r="O10689" s="14"/>
      <c r="P10689" s="14"/>
      <c r="Q10689" s="14"/>
    </row>
    <row r="10690" spans="10:17" x14ac:dyDescent="0.25">
      <c r="J10690" s="14"/>
      <c r="K10690" s="14"/>
      <c r="L10690" s="14"/>
      <c r="M10690" s="14"/>
      <c r="N10690" s="14"/>
      <c r="O10690" s="14"/>
      <c r="P10690" s="14"/>
      <c r="Q10690" s="14"/>
    </row>
    <row r="10691" spans="10:17" x14ac:dyDescent="0.25">
      <c r="J10691" s="14"/>
      <c r="K10691" s="14"/>
      <c r="L10691" s="14"/>
      <c r="M10691" s="14"/>
      <c r="N10691" s="14"/>
      <c r="O10691" s="14"/>
      <c r="P10691" s="14"/>
      <c r="Q10691" s="14"/>
    </row>
    <row r="10692" spans="10:17" x14ac:dyDescent="0.25">
      <c r="J10692" s="14"/>
      <c r="K10692" s="14"/>
      <c r="L10692" s="14"/>
      <c r="M10692" s="14"/>
      <c r="N10692" s="14"/>
      <c r="O10692" s="14"/>
      <c r="P10692" s="14"/>
      <c r="Q10692" s="14"/>
    </row>
    <row r="10693" spans="10:17" x14ac:dyDescent="0.25">
      <c r="J10693" s="14"/>
      <c r="K10693" s="14"/>
      <c r="L10693" s="14"/>
      <c r="M10693" s="14"/>
      <c r="N10693" s="14"/>
      <c r="O10693" s="14"/>
      <c r="P10693" s="14"/>
      <c r="Q10693" s="14"/>
    </row>
    <row r="10694" spans="10:17" x14ac:dyDescent="0.25">
      <c r="J10694" s="14"/>
      <c r="K10694" s="14"/>
      <c r="L10694" s="14"/>
      <c r="M10694" s="14"/>
      <c r="N10694" s="14"/>
      <c r="O10694" s="14"/>
      <c r="P10694" s="14"/>
      <c r="Q10694" s="14"/>
    </row>
    <row r="10695" spans="10:17" x14ac:dyDescent="0.25">
      <c r="J10695" s="14"/>
      <c r="K10695" s="14"/>
      <c r="L10695" s="14"/>
      <c r="M10695" s="14"/>
      <c r="N10695" s="14"/>
      <c r="O10695" s="14"/>
      <c r="P10695" s="14"/>
      <c r="Q10695" s="14"/>
    </row>
    <row r="10696" spans="10:17" x14ac:dyDescent="0.25">
      <c r="J10696" s="14"/>
      <c r="K10696" s="14"/>
      <c r="L10696" s="14"/>
      <c r="M10696" s="14"/>
      <c r="N10696" s="14"/>
      <c r="O10696" s="14"/>
      <c r="P10696" s="14"/>
      <c r="Q10696" s="14"/>
    </row>
    <row r="10697" spans="10:17" x14ac:dyDescent="0.25">
      <c r="J10697" s="14"/>
      <c r="K10697" s="14"/>
      <c r="L10697" s="14"/>
      <c r="M10697" s="14"/>
      <c r="N10697" s="14"/>
      <c r="O10697" s="14"/>
      <c r="P10697" s="14"/>
      <c r="Q10697" s="14"/>
    </row>
    <row r="10698" spans="10:17" x14ac:dyDescent="0.25">
      <c r="J10698" s="14"/>
      <c r="K10698" s="14"/>
      <c r="L10698" s="14"/>
      <c r="M10698" s="14"/>
      <c r="N10698" s="14"/>
      <c r="O10698" s="14"/>
      <c r="P10698" s="14"/>
      <c r="Q10698" s="14"/>
    </row>
    <row r="10699" spans="10:17" x14ac:dyDescent="0.25">
      <c r="J10699" s="14"/>
      <c r="K10699" s="14"/>
      <c r="L10699" s="14"/>
      <c r="M10699" s="14"/>
      <c r="N10699" s="14"/>
      <c r="O10699" s="14"/>
      <c r="P10699" s="14"/>
      <c r="Q10699" s="14"/>
    </row>
    <row r="10700" spans="10:17" x14ac:dyDescent="0.25">
      <c r="J10700" s="14"/>
      <c r="K10700" s="14"/>
      <c r="L10700" s="14"/>
      <c r="M10700" s="14"/>
      <c r="N10700" s="14"/>
      <c r="O10700" s="14"/>
      <c r="P10700" s="14"/>
      <c r="Q10700" s="14"/>
    </row>
    <row r="10701" spans="10:17" x14ac:dyDescent="0.25">
      <c r="J10701" s="14"/>
      <c r="K10701" s="14"/>
      <c r="L10701" s="14"/>
      <c r="M10701" s="14"/>
      <c r="N10701" s="14"/>
      <c r="O10701" s="14"/>
      <c r="P10701" s="14"/>
      <c r="Q10701" s="14"/>
    </row>
    <row r="10702" spans="10:17" x14ac:dyDescent="0.25">
      <c r="J10702" s="14"/>
      <c r="K10702" s="14"/>
      <c r="L10702" s="14"/>
      <c r="M10702" s="14"/>
      <c r="N10702" s="14"/>
      <c r="O10702" s="14"/>
      <c r="P10702" s="14"/>
      <c r="Q10702" s="14"/>
    </row>
    <row r="10703" spans="10:17" x14ac:dyDescent="0.25">
      <c r="J10703" s="14"/>
      <c r="K10703" s="14"/>
      <c r="L10703" s="14"/>
      <c r="M10703" s="14"/>
      <c r="N10703" s="14"/>
      <c r="O10703" s="14"/>
      <c r="P10703" s="14"/>
      <c r="Q10703" s="14"/>
    </row>
    <row r="10704" spans="10:17" x14ac:dyDescent="0.25">
      <c r="J10704" s="14"/>
      <c r="K10704" s="14"/>
      <c r="L10704" s="14"/>
      <c r="M10704" s="14"/>
      <c r="N10704" s="14"/>
      <c r="O10704" s="14"/>
      <c r="P10704" s="14"/>
      <c r="Q10704" s="14"/>
    </row>
    <row r="10705" spans="10:17" x14ac:dyDescent="0.25">
      <c r="J10705" s="14"/>
      <c r="K10705" s="14"/>
      <c r="L10705" s="14"/>
      <c r="M10705" s="14"/>
      <c r="N10705" s="14"/>
      <c r="O10705" s="14"/>
      <c r="P10705" s="14"/>
      <c r="Q10705" s="14"/>
    </row>
    <row r="10706" spans="10:17" x14ac:dyDescent="0.25">
      <c r="J10706" s="14"/>
      <c r="K10706" s="14"/>
      <c r="L10706" s="14"/>
      <c r="M10706" s="14"/>
      <c r="N10706" s="14"/>
      <c r="O10706" s="14"/>
      <c r="P10706" s="14"/>
      <c r="Q10706" s="14"/>
    </row>
    <row r="10707" spans="10:17" x14ac:dyDescent="0.25">
      <c r="J10707" s="14"/>
      <c r="K10707" s="14"/>
      <c r="L10707" s="14"/>
      <c r="M10707" s="14"/>
      <c r="N10707" s="14"/>
      <c r="O10707" s="14"/>
      <c r="P10707" s="14"/>
      <c r="Q10707" s="14"/>
    </row>
    <row r="10708" spans="10:17" x14ac:dyDescent="0.25">
      <c r="J10708" s="14"/>
      <c r="K10708" s="14"/>
      <c r="L10708" s="14"/>
      <c r="M10708" s="14"/>
      <c r="N10708" s="14"/>
      <c r="O10708" s="14"/>
      <c r="P10708" s="14"/>
      <c r="Q10708" s="14"/>
    </row>
    <row r="10709" spans="10:17" x14ac:dyDescent="0.25">
      <c r="J10709" s="14"/>
      <c r="K10709" s="14"/>
      <c r="L10709" s="14"/>
      <c r="M10709" s="14"/>
      <c r="N10709" s="14"/>
      <c r="O10709" s="14"/>
      <c r="P10709" s="14"/>
      <c r="Q10709" s="14"/>
    </row>
    <row r="10710" spans="10:17" x14ac:dyDescent="0.25">
      <c r="J10710" s="14"/>
      <c r="K10710" s="14"/>
      <c r="L10710" s="14"/>
      <c r="M10710" s="14"/>
      <c r="N10710" s="14"/>
      <c r="O10710" s="14"/>
      <c r="P10710" s="14"/>
      <c r="Q10710" s="14"/>
    </row>
    <row r="10711" spans="10:17" x14ac:dyDescent="0.25">
      <c r="J10711" s="14"/>
      <c r="K10711" s="14"/>
      <c r="L10711" s="14"/>
      <c r="M10711" s="14"/>
      <c r="N10711" s="14"/>
      <c r="O10711" s="14"/>
      <c r="P10711" s="14"/>
      <c r="Q10711" s="14"/>
    </row>
    <row r="10712" spans="10:17" x14ac:dyDescent="0.25">
      <c r="J10712" s="14"/>
      <c r="K10712" s="14"/>
      <c r="L10712" s="14"/>
      <c r="M10712" s="14"/>
      <c r="N10712" s="14"/>
      <c r="O10712" s="14"/>
      <c r="P10712" s="14"/>
      <c r="Q10712" s="14"/>
    </row>
    <row r="10713" spans="10:17" x14ac:dyDescent="0.25">
      <c r="J10713" s="14"/>
      <c r="K10713" s="14"/>
      <c r="L10713" s="14"/>
      <c r="M10713" s="14"/>
      <c r="N10713" s="14"/>
      <c r="O10713" s="14"/>
      <c r="P10713" s="14"/>
      <c r="Q10713" s="14"/>
    </row>
    <row r="10714" spans="10:17" x14ac:dyDescent="0.25">
      <c r="J10714" s="14"/>
      <c r="K10714" s="14"/>
      <c r="L10714" s="14"/>
      <c r="M10714" s="14"/>
      <c r="N10714" s="14"/>
      <c r="O10714" s="14"/>
      <c r="P10714" s="14"/>
      <c r="Q10714" s="14"/>
    </row>
    <row r="10715" spans="10:17" x14ac:dyDescent="0.25">
      <c r="J10715" s="14"/>
      <c r="K10715" s="14"/>
      <c r="L10715" s="14"/>
      <c r="M10715" s="14"/>
      <c r="N10715" s="14"/>
      <c r="O10715" s="14"/>
      <c r="P10715" s="14"/>
      <c r="Q10715" s="14"/>
    </row>
    <row r="10716" spans="10:17" x14ac:dyDescent="0.25">
      <c r="J10716" s="14"/>
      <c r="K10716" s="14"/>
      <c r="L10716" s="14"/>
      <c r="M10716" s="14"/>
      <c r="N10716" s="14"/>
      <c r="O10716" s="14"/>
      <c r="P10716" s="14"/>
      <c r="Q10716" s="14"/>
    </row>
    <row r="10717" spans="10:17" x14ac:dyDescent="0.25">
      <c r="J10717" s="14"/>
      <c r="K10717" s="14"/>
      <c r="L10717" s="14"/>
      <c r="M10717" s="14"/>
      <c r="N10717" s="14"/>
      <c r="O10717" s="14"/>
      <c r="P10717" s="14"/>
      <c r="Q10717" s="14"/>
    </row>
    <row r="10718" spans="10:17" x14ac:dyDescent="0.25">
      <c r="J10718" s="14"/>
      <c r="K10718" s="14"/>
      <c r="L10718" s="14"/>
      <c r="M10718" s="14"/>
      <c r="N10718" s="14"/>
      <c r="O10718" s="14"/>
      <c r="P10718" s="14"/>
      <c r="Q10718" s="14"/>
    </row>
    <row r="10719" spans="10:17" x14ac:dyDescent="0.25">
      <c r="J10719" s="14"/>
      <c r="K10719" s="14"/>
      <c r="L10719" s="14"/>
      <c r="M10719" s="14"/>
      <c r="N10719" s="14"/>
      <c r="O10719" s="14"/>
      <c r="P10719" s="14"/>
      <c r="Q10719" s="14"/>
    </row>
    <row r="10720" spans="10:17" x14ac:dyDescent="0.25">
      <c r="J10720" s="14"/>
      <c r="K10720" s="14"/>
      <c r="L10720" s="14"/>
      <c r="M10720" s="14"/>
      <c r="N10720" s="14"/>
      <c r="O10720" s="14"/>
      <c r="P10720" s="14"/>
      <c r="Q10720" s="14"/>
    </row>
    <row r="10721" spans="10:17" x14ac:dyDescent="0.25">
      <c r="J10721" s="14"/>
      <c r="K10721" s="14"/>
      <c r="L10721" s="14"/>
      <c r="M10721" s="14"/>
      <c r="N10721" s="14"/>
      <c r="O10721" s="14"/>
      <c r="P10721" s="14"/>
      <c r="Q10721" s="14"/>
    </row>
    <row r="10722" spans="10:17" x14ac:dyDescent="0.25">
      <c r="J10722" s="14"/>
      <c r="K10722" s="14"/>
      <c r="L10722" s="14"/>
      <c r="M10722" s="14"/>
      <c r="N10722" s="14"/>
      <c r="O10722" s="14"/>
      <c r="P10722" s="14"/>
      <c r="Q10722" s="14"/>
    </row>
    <row r="10723" spans="10:17" x14ac:dyDescent="0.25">
      <c r="J10723" s="14"/>
      <c r="K10723" s="14"/>
      <c r="L10723" s="14"/>
      <c r="M10723" s="14"/>
      <c r="N10723" s="14"/>
      <c r="O10723" s="14"/>
      <c r="P10723" s="14"/>
      <c r="Q10723" s="14"/>
    </row>
    <row r="10724" spans="10:17" x14ac:dyDescent="0.25">
      <c r="J10724" s="14"/>
      <c r="K10724" s="14"/>
      <c r="L10724" s="14"/>
      <c r="M10724" s="14"/>
      <c r="N10724" s="14"/>
      <c r="O10724" s="14"/>
      <c r="P10724" s="14"/>
      <c r="Q10724" s="14"/>
    </row>
    <row r="10725" spans="10:17" x14ac:dyDescent="0.25">
      <c r="J10725" s="14"/>
      <c r="K10725" s="14"/>
      <c r="L10725" s="14"/>
      <c r="M10725" s="14"/>
      <c r="N10725" s="14"/>
      <c r="O10725" s="14"/>
      <c r="P10725" s="14"/>
      <c r="Q10725" s="14"/>
    </row>
    <row r="10726" spans="10:17" x14ac:dyDescent="0.25">
      <c r="J10726" s="14"/>
      <c r="K10726" s="14"/>
      <c r="L10726" s="14"/>
      <c r="M10726" s="14"/>
      <c r="N10726" s="14"/>
      <c r="O10726" s="14"/>
      <c r="P10726" s="14"/>
      <c r="Q10726" s="14"/>
    </row>
    <row r="10727" spans="10:17" x14ac:dyDescent="0.25">
      <c r="J10727" s="14"/>
      <c r="K10727" s="14"/>
      <c r="L10727" s="14"/>
      <c r="M10727" s="14"/>
      <c r="N10727" s="14"/>
      <c r="O10727" s="14"/>
      <c r="P10727" s="14"/>
      <c r="Q10727" s="14"/>
    </row>
    <row r="10728" spans="10:17" x14ac:dyDescent="0.25">
      <c r="J10728" s="14"/>
      <c r="K10728" s="14"/>
      <c r="L10728" s="14"/>
      <c r="M10728" s="14"/>
      <c r="N10728" s="14"/>
      <c r="O10728" s="14"/>
      <c r="P10728" s="14"/>
      <c r="Q10728" s="14"/>
    </row>
    <row r="10729" spans="10:17" x14ac:dyDescent="0.25">
      <c r="J10729" s="14"/>
      <c r="K10729" s="14"/>
      <c r="L10729" s="14"/>
      <c r="M10729" s="14"/>
      <c r="N10729" s="14"/>
      <c r="O10729" s="14"/>
      <c r="P10729" s="14"/>
      <c r="Q10729" s="14"/>
    </row>
    <row r="10730" spans="10:17" x14ac:dyDescent="0.25">
      <c r="J10730" s="14"/>
      <c r="K10730" s="14"/>
      <c r="L10730" s="14"/>
      <c r="M10730" s="14"/>
      <c r="N10730" s="14"/>
      <c r="O10730" s="14"/>
      <c r="P10730" s="14"/>
      <c r="Q10730" s="14"/>
    </row>
    <row r="10731" spans="10:17" x14ac:dyDescent="0.25">
      <c r="J10731" s="14"/>
      <c r="K10731" s="14"/>
      <c r="L10731" s="14"/>
      <c r="M10731" s="14"/>
      <c r="N10731" s="14"/>
      <c r="O10731" s="14"/>
      <c r="P10731" s="14"/>
      <c r="Q10731" s="14"/>
    </row>
    <row r="10732" spans="10:17" x14ac:dyDescent="0.25">
      <c r="J10732" s="14"/>
      <c r="K10732" s="14"/>
      <c r="L10732" s="14"/>
      <c r="M10732" s="14"/>
      <c r="N10732" s="14"/>
      <c r="O10732" s="14"/>
      <c r="P10732" s="14"/>
      <c r="Q10732" s="14"/>
    </row>
    <row r="10733" spans="10:17" x14ac:dyDescent="0.25">
      <c r="J10733" s="14"/>
      <c r="K10733" s="14"/>
      <c r="L10733" s="14"/>
      <c r="M10733" s="14"/>
      <c r="N10733" s="14"/>
      <c r="O10733" s="14"/>
      <c r="P10733" s="14"/>
      <c r="Q10733" s="14"/>
    </row>
    <row r="10734" spans="10:17" x14ac:dyDescent="0.25">
      <c r="J10734" s="14"/>
      <c r="K10734" s="14"/>
      <c r="L10734" s="14"/>
      <c r="M10734" s="14"/>
      <c r="N10734" s="14"/>
      <c r="O10734" s="14"/>
      <c r="P10734" s="14"/>
      <c r="Q10734" s="14"/>
    </row>
    <row r="10735" spans="10:17" x14ac:dyDescent="0.25">
      <c r="J10735" s="14"/>
      <c r="K10735" s="14"/>
      <c r="L10735" s="14"/>
      <c r="M10735" s="14"/>
      <c r="N10735" s="14"/>
      <c r="O10735" s="14"/>
      <c r="P10735" s="14"/>
      <c r="Q10735" s="14"/>
    </row>
    <row r="10736" spans="10:17" x14ac:dyDescent="0.25">
      <c r="J10736" s="14"/>
      <c r="K10736" s="14"/>
      <c r="L10736" s="14"/>
      <c r="M10736" s="14"/>
      <c r="N10736" s="14"/>
      <c r="O10736" s="14"/>
      <c r="P10736" s="14"/>
      <c r="Q10736" s="14"/>
    </row>
    <row r="10737" spans="10:17" x14ac:dyDescent="0.25">
      <c r="J10737" s="14"/>
      <c r="K10737" s="14"/>
      <c r="L10737" s="14"/>
      <c r="M10737" s="14"/>
      <c r="N10737" s="14"/>
      <c r="O10737" s="14"/>
      <c r="P10737" s="14"/>
      <c r="Q10737" s="14"/>
    </row>
    <row r="10738" spans="10:17" x14ac:dyDescent="0.25">
      <c r="J10738" s="14"/>
      <c r="K10738" s="14"/>
      <c r="L10738" s="14"/>
      <c r="M10738" s="14"/>
      <c r="N10738" s="14"/>
      <c r="O10738" s="14"/>
      <c r="P10738" s="14"/>
      <c r="Q10738" s="14"/>
    </row>
    <row r="10739" spans="10:17" x14ac:dyDescent="0.25">
      <c r="J10739" s="14"/>
      <c r="K10739" s="14"/>
      <c r="L10739" s="14"/>
      <c r="M10739" s="14"/>
      <c r="N10739" s="14"/>
      <c r="O10739" s="14"/>
      <c r="P10739" s="14"/>
      <c r="Q10739" s="14"/>
    </row>
    <row r="10740" spans="10:17" x14ac:dyDescent="0.25">
      <c r="J10740" s="14"/>
      <c r="K10740" s="14"/>
      <c r="L10740" s="14"/>
      <c r="M10740" s="14"/>
      <c r="N10740" s="14"/>
      <c r="O10740" s="14"/>
      <c r="P10740" s="14"/>
      <c r="Q10740" s="14"/>
    </row>
    <row r="10741" spans="10:17" x14ac:dyDescent="0.25">
      <c r="J10741" s="14"/>
      <c r="K10741" s="14"/>
      <c r="L10741" s="14"/>
      <c r="M10741" s="14"/>
      <c r="N10741" s="14"/>
      <c r="O10741" s="14"/>
      <c r="P10741" s="14"/>
      <c r="Q10741" s="14"/>
    </row>
    <row r="10742" spans="10:17" x14ac:dyDescent="0.25">
      <c r="J10742" s="14"/>
      <c r="K10742" s="14"/>
      <c r="L10742" s="14"/>
      <c r="M10742" s="14"/>
      <c r="N10742" s="14"/>
      <c r="O10742" s="14"/>
      <c r="P10742" s="14"/>
      <c r="Q10742" s="14"/>
    </row>
    <row r="10743" spans="10:17" x14ac:dyDescent="0.25">
      <c r="J10743" s="14"/>
      <c r="K10743" s="14"/>
      <c r="L10743" s="14"/>
      <c r="M10743" s="14"/>
      <c r="N10743" s="14"/>
      <c r="O10743" s="14"/>
      <c r="P10743" s="14"/>
      <c r="Q10743" s="14"/>
    </row>
    <row r="10744" spans="10:17" x14ac:dyDescent="0.25">
      <c r="J10744" s="14"/>
      <c r="K10744" s="14"/>
      <c r="L10744" s="14"/>
      <c r="M10744" s="14"/>
      <c r="N10744" s="14"/>
      <c r="O10744" s="14"/>
      <c r="P10744" s="14"/>
      <c r="Q10744" s="14"/>
    </row>
    <row r="10745" spans="10:17" x14ac:dyDescent="0.25">
      <c r="J10745" s="14"/>
      <c r="K10745" s="14"/>
      <c r="L10745" s="14"/>
      <c r="M10745" s="14"/>
      <c r="N10745" s="14"/>
      <c r="O10745" s="14"/>
      <c r="P10745" s="14"/>
      <c r="Q10745" s="14"/>
    </row>
    <row r="10746" spans="10:17" x14ac:dyDescent="0.25">
      <c r="J10746" s="14"/>
      <c r="K10746" s="14"/>
      <c r="L10746" s="14"/>
      <c r="M10746" s="14"/>
      <c r="N10746" s="14"/>
      <c r="O10746" s="14"/>
      <c r="P10746" s="14"/>
      <c r="Q10746" s="14"/>
    </row>
    <row r="10747" spans="10:17" x14ac:dyDescent="0.25">
      <c r="J10747" s="14"/>
      <c r="K10747" s="14"/>
      <c r="L10747" s="14"/>
      <c r="M10747" s="14"/>
      <c r="N10747" s="14"/>
      <c r="O10747" s="14"/>
      <c r="P10747" s="14"/>
      <c r="Q10747" s="14"/>
    </row>
    <row r="10748" spans="10:17" x14ac:dyDescent="0.25">
      <c r="J10748" s="14"/>
      <c r="K10748" s="14"/>
      <c r="L10748" s="14"/>
      <c r="M10748" s="14"/>
      <c r="N10748" s="14"/>
      <c r="O10748" s="14"/>
      <c r="P10748" s="14"/>
      <c r="Q10748" s="14"/>
    </row>
    <row r="10749" spans="10:17" x14ac:dyDescent="0.25">
      <c r="J10749" s="14"/>
      <c r="K10749" s="14"/>
      <c r="L10749" s="14"/>
      <c r="M10749" s="14"/>
      <c r="N10749" s="14"/>
      <c r="O10749" s="14"/>
      <c r="P10749" s="14"/>
      <c r="Q10749" s="14"/>
    </row>
    <row r="10750" spans="10:17" x14ac:dyDescent="0.25">
      <c r="J10750" s="14"/>
      <c r="K10750" s="14"/>
      <c r="L10750" s="14"/>
      <c r="M10750" s="14"/>
      <c r="N10750" s="14"/>
      <c r="O10750" s="14"/>
      <c r="P10750" s="14"/>
      <c r="Q10750" s="14"/>
    </row>
    <row r="10751" spans="10:17" x14ac:dyDescent="0.25">
      <c r="J10751" s="14"/>
      <c r="K10751" s="14"/>
      <c r="L10751" s="14"/>
      <c r="M10751" s="14"/>
      <c r="N10751" s="14"/>
      <c r="O10751" s="14"/>
      <c r="P10751" s="14"/>
      <c r="Q10751" s="14"/>
    </row>
    <row r="10752" spans="10:17" x14ac:dyDescent="0.25">
      <c r="J10752" s="14"/>
      <c r="K10752" s="14"/>
      <c r="L10752" s="14"/>
      <c r="M10752" s="14"/>
      <c r="N10752" s="14"/>
      <c r="O10752" s="14"/>
      <c r="P10752" s="14"/>
      <c r="Q10752" s="14"/>
    </row>
    <row r="10753" spans="10:17" x14ac:dyDescent="0.25">
      <c r="J10753" s="14"/>
      <c r="K10753" s="14"/>
      <c r="L10753" s="14"/>
      <c r="M10753" s="14"/>
      <c r="N10753" s="14"/>
      <c r="O10753" s="14"/>
      <c r="P10753" s="14"/>
      <c r="Q10753" s="14"/>
    </row>
    <row r="10754" spans="10:17" x14ac:dyDescent="0.25">
      <c r="J10754" s="14"/>
      <c r="K10754" s="14"/>
      <c r="L10754" s="14"/>
      <c r="M10754" s="14"/>
      <c r="N10754" s="14"/>
      <c r="O10754" s="14"/>
      <c r="P10754" s="14"/>
      <c r="Q10754" s="14"/>
    </row>
    <row r="10755" spans="10:17" x14ac:dyDescent="0.25">
      <c r="J10755" s="14"/>
      <c r="K10755" s="14"/>
      <c r="L10755" s="14"/>
      <c r="M10755" s="14"/>
      <c r="N10755" s="14"/>
      <c r="O10755" s="14"/>
      <c r="P10755" s="14"/>
      <c r="Q10755" s="14"/>
    </row>
    <row r="10756" spans="10:17" x14ac:dyDescent="0.25">
      <c r="J10756" s="14"/>
      <c r="K10756" s="14"/>
      <c r="L10756" s="14"/>
      <c r="M10756" s="14"/>
      <c r="N10756" s="14"/>
      <c r="O10756" s="14"/>
      <c r="P10756" s="14"/>
      <c r="Q10756" s="14"/>
    </row>
    <row r="10757" spans="10:17" x14ac:dyDescent="0.25">
      <c r="J10757" s="14"/>
      <c r="K10757" s="14"/>
      <c r="L10757" s="14"/>
      <c r="M10757" s="14"/>
      <c r="N10757" s="14"/>
      <c r="O10757" s="14"/>
      <c r="P10757" s="14"/>
      <c r="Q10757" s="14"/>
    </row>
    <row r="10758" spans="10:17" x14ac:dyDescent="0.25">
      <c r="J10758" s="14"/>
      <c r="K10758" s="14"/>
      <c r="L10758" s="14"/>
      <c r="M10758" s="14"/>
      <c r="N10758" s="14"/>
      <c r="O10758" s="14"/>
      <c r="P10758" s="14"/>
      <c r="Q10758" s="14"/>
    </row>
    <row r="10759" spans="10:17" x14ac:dyDescent="0.25">
      <c r="J10759" s="14"/>
      <c r="K10759" s="14"/>
      <c r="L10759" s="14"/>
      <c r="M10759" s="14"/>
      <c r="N10759" s="14"/>
      <c r="O10759" s="14"/>
      <c r="P10759" s="14"/>
      <c r="Q10759" s="14"/>
    </row>
    <row r="10760" spans="10:17" x14ac:dyDescent="0.25">
      <c r="J10760" s="14"/>
      <c r="K10760" s="14"/>
      <c r="L10760" s="14"/>
      <c r="M10760" s="14"/>
      <c r="N10760" s="14"/>
      <c r="O10760" s="14"/>
      <c r="P10760" s="14"/>
      <c r="Q10760" s="14"/>
    </row>
    <row r="10761" spans="10:17" x14ac:dyDescent="0.25">
      <c r="J10761" s="14"/>
      <c r="K10761" s="14"/>
      <c r="L10761" s="14"/>
      <c r="M10761" s="14"/>
      <c r="N10761" s="14"/>
      <c r="O10761" s="14"/>
      <c r="P10761" s="14"/>
      <c r="Q10761" s="14"/>
    </row>
    <row r="10762" spans="10:17" x14ac:dyDescent="0.25">
      <c r="J10762" s="14"/>
      <c r="K10762" s="14"/>
      <c r="L10762" s="14"/>
      <c r="M10762" s="14"/>
      <c r="N10762" s="14"/>
      <c r="O10762" s="14"/>
      <c r="P10762" s="14"/>
      <c r="Q10762" s="14"/>
    </row>
    <row r="10763" spans="10:17" x14ac:dyDescent="0.25">
      <c r="J10763" s="14"/>
      <c r="K10763" s="14"/>
      <c r="L10763" s="14"/>
      <c r="M10763" s="14"/>
      <c r="N10763" s="14"/>
      <c r="O10763" s="14"/>
      <c r="P10763" s="14"/>
      <c r="Q10763" s="14"/>
    </row>
    <row r="10764" spans="10:17" x14ac:dyDescent="0.25">
      <c r="J10764" s="14"/>
      <c r="K10764" s="14"/>
      <c r="L10764" s="14"/>
      <c r="M10764" s="14"/>
      <c r="N10764" s="14"/>
      <c r="O10764" s="14"/>
      <c r="P10764" s="14"/>
      <c r="Q10764" s="14"/>
    </row>
    <row r="10765" spans="10:17" x14ac:dyDescent="0.25">
      <c r="J10765" s="14"/>
      <c r="K10765" s="14"/>
      <c r="L10765" s="14"/>
      <c r="M10765" s="14"/>
      <c r="N10765" s="14"/>
      <c r="O10765" s="14"/>
      <c r="P10765" s="14"/>
      <c r="Q10765" s="14"/>
    </row>
    <row r="10766" spans="10:17" x14ac:dyDescent="0.25">
      <c r="J10766" s="14"/>
      <c r="K10766" s="14"/>
      <c r="L10766" s="14"/>
      <c r="M10766" s="14"/>
      <c r="N10766" s="14"/>
      <c r="O10766" s="14"/>
      <c r="P10766" s="14"/>
      <c r="Q10766" s="14"/>
    </row>
    <row r="10767" spans="10:17" x14ac:dyDescent="0.25">
      <c r="J10767" s="14"/>
      <c r="K10767" s="14"/>
      <c r="L10767" s="14"/>
      <c r="M10767" s="14"/>
      <c r="N10767" s="14"/>
      <c r="O10767" s="14"/>
      <c r="P10767" s="14"/>
      <c r="Q10767" s="14"/>
    </row>
    <row r="10768" spans="10:17" x14ac:dyDescent="0.25">
      <c r="J10768" s="14"/>
      <c r="K10768" s="14"/>
      <c r="L10768" s="14"/>
      <c r="M10768" s="14"/>
      <c r="N10768" s="14"/>
      <c r="O10768" s="14"/>
      <c r="P10768" s="14"/>
      <c r="Q10768" s="14"/>
    </row>
    <row r="10769" spans="10:17" x14ac:dyDescent="0.25">
      <c r="J10769" s="14"/>
      <c r="K10769" s="14"/>
      <c r="L10769" s="14"/>
      <c r="M10769" s="14"/>
      <c r="N10769" s="14"/>
      <c r="O10769" s="14"/>
      <c r="P10769" s="14"/>
      <c r="Q10769" s="14"/>
    </row>
    <row r="10770" spans="10:17" x14ac:dyDescent="0.25">
      <c r="J10770" s="14"/>
      <c r="K10770" s="14"/>
      <c r="L10770" s="14"/>
      <c r="M10770" s="14"/>
      <c r="N10770" s="14"/>
      <c r="O10770" s="14"/>
      <c r="P10770" s="14"/>
      <c r="Q10770" s="14"/>
    </row>
    <row r="10771" spans="10:17" x14ac:dyDescent="0.25">
      <c r="J10771" s="14"/>
      <c r="K10771" s="14"/>
      <c r="L10771" s="14"/>
      <c r="M10771" s="14"/>
      <c r="N10771" s="14"/>
      <c r="O10771" s="14"/>
      <c r="P10771" s="14"/>
      <c r="Q10771" s="14"/>
    </row>
    <row r="10772" spans="10:17" x14ac:dyDescent="0.25">
      <c r="J10772" s="14"/>
      <c r="K10772" s="14"/>
      <c r="L10772" s="14"/>
      <c r="M10772" s="14"/>
      <c r="N10772" s="14"/>
      <c r="O10772" s="14"/>
      <c r="P10772" s="14"/>
      <c r="Q10772" s="14"/>
    </row>
    <row r="10773" spans="10:17" x14ac:dyDescent="0.25">
      <c r="J10773" s="14"/>
      <c r="K10773" s="14"/>
      <c r="L10773" s="14"/>
      <c r="M10773" s="14"/>
      <c r="N10773" s="14"/>
      <c r="O10773" s="14"/>
      <c r="P10773" s="14"/>
      <c r="Q10773" s="14"/>
    </row>
    <row r="10774" spans="10:17" x14ac:dyDescent="0.25">
      <c r="J10774" s="14"/>
      <c r="K10774" s="14"/>
      <c r="L10774" s="14"/>
      <c r="M10774" s="14"/>
      <c r="N10774" s="14"/>
      <c r="O10774" s="14"/>
      <c r="P10774" s="14"/>
      <c r="Q10774" s="14"/>
    </row>
    <row r="10775" spans="10:17" x14ac:dyDescent="0.25">
      <c r="J10775" s="14"/>
      <c r="K10775" s="14"/>
      <c r="L10775" s="14"/>
      <c r="M10775" s="14"/>
      <c r="N10775" s="14"/>
      <c r="O10775" s="14"/>
      <c r="P10775" s="14"/>
      <c r="Q10775" s="14"/>
    </row>
    <row r="10776" spans="10:17" x14ac:dyDescent="0.25">
      <c r="J10776" s="14"/>
      <c r="K10776" s="14"/>
      <c r="L10776" s="14"/>
      <c r="M10776" s="14"/>
      <c r="N10776" s="14"/>
      <c r="O10776" s="14"/>
      <c r="P10776" s="14"/>
      <c r="Q10776" s="14"/>
    </row>
    <row r="10777" spans="10:17" x14ac:dyDescent="0.25">
      <c r="J10777" s="14"/>
      <c r="K10777" s="14"/>
      <c r="L10777" s="14"/>
      <c r="M10777" s="14"/>
      <c r="N10777" s="14"/>
      <c r="O10777" s="14"/>
      <c r="P10777" s="14"/>
      <c r="Q10777" s="14"/>
    </row>
    <row r="10778" spans="10:17" x14ac:dyDescent="0.25">
      <c r="J10778" s="14"/>
      <c r="K10778" s="14"/>
      <c r="L10778" s="14"/>
      <c r="M10778" s="14"/>
      <c r="N10778" s="14"/>
      <c r="O10778" s="14"/>
      <c r="P10778" s="14"/>
      <c r="Q10778" s="14"/>
    </row>
    <row r="10779" spans="10:17" x14ac:dyDescent="0.25">
      <c r="J10779" s="14"/>
      <c r="K10779" s="14"/>
      <c r="L10779" s="14"/>
      <c r="M10779" s="14"/>
      <c r="N10779" s="14"/>
      <c r="O10779" s="14"/>
      <c r="P10779" s="14"/>
      <c r="Q10779" s="14"/>
    </row>
    <row r="10780" spans="10:17" x14ac:dyDescent="0.25">
      <c r="J10780" s="14"/>
      <c r="K10780" s="14"/>
      <c r="L10780" s="14"/>
      <c r="M10780" s="14"/>
      <c r="N10780" s="14"/>
      <c r="O10780" s="14"/>
      <c r="P10780" s="14"/>
      <c r="Q10780" s="14"/>
    </row>
    <row r="10781" spans="10:17" x14ac:dyDescent="0.25">
      <c r="J10781" s="14"/>
      <c r="K10781" s="14"/>
      <c r="L10781" s="14"/>
      <c r="M10781" s="14"/>
      <c r="N10781" s="14"/>
      <c r="O10781" s="14"/>
      <c r="P10781" s="14"/>
      <c r="Q10781" s="14"/>
    </row>
    <row r="10782" spans="10:17" x14ac:dyDescent="0.25">
      <c r="J10782" s="14"/>
      <c r="K10782" s="14"/>
      <c r="L10782" s="14"/>
      <c r="M10782" s="14"/>
      <c r="N10782" s="14"/>
      <c r="O10782" s="14"/>
      <c r="P10782" s="14"/>
      <c r="Q10782" s="14"/>
    </row>
    <row r="10783" spans="10:17" x14ac:dyDescent="0.25">
      <c r="J10783" s="14"/>
      <c r="K10783" s="14"/>
      <c r="L10783" s="14"/>
      <c r="M10783" s="14"/>
      <c r="N10783" s="14"/>
      <c r="O10783" s="14"/>
      <c r="P10783" s="14"/>
      <c r="Q10783" s="14"/>
    </row>
    <row r="10784" spans="10:17" x14ac:dyDescent="0.25">
      <c r="J10784" s="14"/>
      <c r="K10784" s="14"/>
      <c r="L10784" s="14"/>
      <c r="M10784" s="14"/>
      <c r="N10784" s="14"/>
      <c r="O10784" s="14"/>
      <c r="P10784" s="14"/>
      <c r="Q10784" s="14"/>
    </row>
    <row r="10785" spans="10:17" x14ac:dyDescent="0.25">
      <c r="J10785" s="14"/>
      <c r="K10785" s="14"/>
      <c r="L10785" s="14"/>
      <c r="M10785" s="14"/>
      <c r="N10785" s="14"/>
      <c r="O10785" s="14"/>
      <c r="P10785" s="14"/>
      <c r="Q10785" s="14"/>
    </row>
    <row r="10786" spans="10:17" x14ac:dyDescent="0.25">
      <c r="J10786" s="14"/>
      <c r="K10786" s="14"/>
      <c r="L10786" s="14"/>
      <c r="M10786" s="14"/>
      <c r="N10786" s="14"/>
      <c r="O10786" s="14"/>
      <c r="P10786" s="14"/>
      <c r="Q10786" s="14"/>
    </row>
    <row r="10787" spans="10:17" x14ac:dyDescent="0.25">
      <c r="J10787" s="14"/>
      <c r="K10787" s="14"/>
      <c r="L10787" s="14"/>
      <c r="M10787" s="14"/>
      <c r="N10787" s="14"/>
      <c r="O10787" s="14"/>
      <c r="P10787" s="14"/>
      <c r="Q10787" s="14"/>
    </row>
    <row r="10788" spans="10:17" x14ac:dyDescent="0.25">
      <c r="J10788" s="14"/>
      <c r="K10788" s="14"/>
      <c r="L10788" s="14"/>
      <c r="M10788" s="14"/>
      <c r="N10788" s="14"/>
      <c r="O10788" s="14"/>
      <c r="P10788" s="14"/>
      <c r="Q10788" s="14"/>
    </row>
    <row r="10789" spans="10:17" x14ac:dyDescent="0.25">
      <c r="J10789" s="14"/>
      <c r="K10789" s="14"/>
      <c r="L10789" s="14"/>
      <c r="M10789" s="14"/>
      <c r="N10789" s="14"/>
      <c r="O10789" s="14"/>
      <c r="P10789" s="14"/>
      <c r="Q10789" s="14"/>
    </row>
    <row r="10790" spans="10:17" x14ac:dyDescent="0.25">
      <c r="J10790" s="14"/>
      <c r="K10790" s="14"/>
      <c r="L10790" s="14"/>
      <c r="M10790" s="14"/>
      <c r="N10790" s="14"/>
      <c r="O10790" s="14"/>
      <c r="P10790" s="14"/>
      <c r="Q10790" s="14"/>
    </row>
    <row r="10791" spans="10:17" x14ac:dyDescent="0.25">
      <c r="J10791" s="14"/>
      <c r="K10791" s="14"/>
      <c r="L10791" s="14"/>
      <c r="M10791" s="14"/>
      <c r="N10791" s="14"/>
      <c r="O10791" s="14"/>
      <c r="P10791" s="14"/>
      <c r="Q10791" s="14"/>
    </row>
    <row r="10792" spans="10:17" x14ac:dyDescent="0.25">
      <c r="J10792" s="14"/>
      <c r="K10792" s="14"/>
      <c r="L10792" s="14"/>
      <c r="M10792" s="14"/>
      <c r="N10792" s="14"/>
      <c r="O10792" s="14"/>
      <c r="P10792" s="14"/>
      <c r="Q10792" s="14"/>
    </row>
    <row r="10793" spans="10:17" x14ac:dyDescent="0.25">
      <c r="J10793" s="14"/>
      <c r="K10793" s="14"/>
      <c r="L10793" s="14"/>
      <c r="M10793" s="14"/>
      <c r="N10793" s="14"/>
      <c r="O10793" s="14"/>
      <c r="P10793" s="14"/>
      <c r="Q10793" s="14"/>
    </row>
    <row r="10794" spans="10:17" x14ac:dyDescent="0.25">
      <c r="J10794" s="14"/>
      <c r="K10794" s="14"/>
      <c r="L10794" s="14"/>
      <c r="M10794" s="14"/>
      <c r="N10794" s="14"/>
      <c r="O10794" s="14"/>
      <c r="P10794" s="14"/>
      <c r="Q10794" s="14"/>
    </row>
    <row r="10795" spans="10:17" x14ac:dyDescent="0.25">
      <c r="J10795" s="14"/>
      <c r="K10795" s="14"/>
      <c r="L10795" s="14"/>
      <c r="M10795" s="14"/>
      <c r="N10795" s="14"/>
      <c r="O10795" s="14"/>
      <c r="P10795" s="14"/>
      <c r="Q10795" s="14"/>
    </row>
    <row r="10796" spans="10:17" x14ac:dyDescent="0.25">
      <c r="J10796" s="14"/>
      <c r="K10796" s="14"/>
      <c r="L10796" s="14"/>
      <c r="M10796" s="14"/>
      <c r="N10796" s="14"/>
      <c r="O10796" s="14"/>
      <c r="P10796" s="14"/>
      <c r="Q10796" s="14"/>
    </row>
    <row r="10797" spans="10:17" x14ac:dyDescent="0.25">
      <c r="J10797" s="14"/>
      <c r="K10797" s="14"/>
      <c r="L10797" s="14"/>
      <c r="M10797" s="14"/>
      <c r="N10797" s="14"/>
      <c r="O10797" s="14"/>
      <c r="P10797" s="14"/>
      <c r="Q10797" s="14"/>
    </row>
    <row r="10798" spans="10:17" x14ac:dyDescent="0.25">
      <c r="J10798" s="14"/>
      <c r="K10798" s="14"/>
      <c r="L10798" s="14"/>
      <c r="M10798" s="14"/>
      <c r="N10798" s="14"/>
      <c r="O10798" s="14"/>
      <c r="P10798" s="14"/>
      <c r="Q10798" s="14"/>
    </row>
    <row r="10799" spans="10:17" x14ac:dyDescent="0.25">
      <c r="J10799" s="14"/>
      <c r="K10799" s="14"/>
      <c r="L10799" s="14"/>
      <c r="M10799" s="14"/>
      <c r="N10799" s="14"/>
      <c r="O10799" s="14"/>
      <c r="P10799" s="14"/>
      <c r="Q10799" s="14"/>
    </row>
    <row r="10800" spans="10:17" x14ac:dyDescent="0.25">
      <c r="J10800" s="14"/>
      <c r="K10800" s="14"/>
      <c r="L10800" s="14"/>
      <c r="M10800" s="14"/>
      <c r="N10800" s="14"/>
      <c r="O10800" s="14"/>
      <c r="P10800" s="14"/>
      <c r="Q10800" s="14"/>
    </row>
    <row r="10801" spans="10:17" x14ac:dyDescent="0.25">
      <c r="J10801" s="14"/>
      <c r="K10801" s="14"/>
      <c r="L10801" s="14"/>
      <c r="M10801" s="14"/>
      <c r="N10801" s="14"/>
      <c r="O10801" s="14"/>
      <c r="P10801" s="14"/>
      <c r="Q10801" s="14"/>
    </row>
    <row r="10802" spans="10:17" x14ac:dyDescent="0.25">
      <c r="J10802" s="14"/>
      <c r="K10802" s="14"/>
      <c r="L10802" s="14"/>
      <c r="M10802" s="14"/>
      <c r="N10802" s="14"/>
      <c r="O10802" s="14"/>
      <c r="P10802" s="14"/>
      <c r="Q10802" s="14"/>
    </row>
    <row r="10803" spans="10:17" x14ac:dyDescent="0.25">
      <c r="J10803" s="14"/>
      <c r="K10803" s="14"/>
      <c r="L10803" s="14"/>
      <c r="M10803" s="14"/>
      <c r="N10803" s="14"/>
      <c r="O10803" s="14"/>
      <c r="P10803" s="14"/>
      <c r="Q10803" s="14"/>
    </row>
    <row r="10804" spans="10:17" x14ac:dyDescent="0.25">
      <c r="J10804" s="14"/>
      <c r="K10804" s="14"/>
      <c r="L10804" s="14"/>
      <c r="M10804" s="14"/>
      <c r="N10804" s="14"/>
      <c r="O10804" s="14"/>
      <c r="P10804" s="14"/>
      <c r="Q10804" s="14"/>
    </row>
    <row r="10805" spans="10:17" x14ac:dyDescent="0.25">
      <c r="J10805" s="14"/>
      <c r="K10805" s="14"/>
      <c r="L10805" s="14"/>
      <c r="M10805" s="14"/>
      <c r="N10805" s="14"/>
      <c r="O10805" s="14"/>
      <c r="P10805" s="14"/>
      <c r="Q10805" s="14"/>
    </row>
    <row r="10806" spans="10:17" x14ac:dyDescent="0.25">
      <c r="J10806" s="14"/>
      <c r="K10806" s="14"/>
      <c r="L10806" s="14"/>
      <c r="M10806" s="14"/>
      <c r="N10806" s="14"/>
      <c r="O10806" s="14"/>
      <c r="P10806" s="14"/>
      <c r="Q10806" s="14"/>
    </row>
    <row r="10807" spans="10:17" x14ac:dyDescent="0.25">
      <c r="J10807" s="14"/>
      <c r="K10807" s="14"/>
      <c r="L10807" s="14"/>
      <c r="M10807" s="14"/>
      <c r="N10807" s="14"/>
      <c r="O10807" s="14"/>
      <c r="P10807" s="14"/>
      <c r="Q10807" s="14"/>
    </row>
    <row r="10808" spans="10:17" x14ac:dyDescent="0.25">
      <c r="J10808" s="14"/>
      <c r="K10808" s="14"/>
      <c r="L10808" s="14"/>
      <c r="M10808" s="14"/>
      <c r="N10808" s="14"/>
      <c r="O10808" s="14"/>
      <c r="P10808" s="14"/>
      <c r="Q10808" s="14"/>
    </row>
    <row r="10809" spans="10:17" x14ac:dyDescent="0.25">
      <c r="J10809" s="14"/>
      <c r="K10809" s="14"/>
      <c r="L10809" s="14"/>
      <c r="M10809" s="14"/>
      <c r="N10809" s="14"/>
      <c r="O10809" s="14"/>
      <c r="P10809" s="14"/>
      <c r="Q10809" s="14"/>
    </row>
    <row r="10810" spans="10:17" x14ac:dyDescent="0.25">
      <c r="J10810" s="14"/>
      <c r="K10810" s="14"/>
      <c r="L10810" s="14"/>
      <c r="M10810" s="14"/>
      <c r="N10810" s="14"/>
      <c r="O10810" s="14"/>
      <c r="P10810" s="14"/>
      <c r="Q10810" s="14"/>
    </row>
    <row r="10811" spans="10:17" x14ac:dyDescent="0.25">
      <c r="J10811" s="14"/>
      <c r="K10811" s="14"/>
      <c r="L10811" s="14"/>
      <c r="M10811" s="14"/>
      <c r="N10811" s="14"/>
      <c r="O10811" s="14"/>
      <c r="P10811" s="14"/>
      <c r="Q10811" s="14"/>
    </row>
    <row r="10812" spans="10:17" x14ac:dyDescent="0.25">
      <c r="J10812" s="14"/>
      <c r="K10812" s="14"/>
      <c r="L10812" s="14"/>
      <c r="M10812" s="14"/>
      <c r="N10812" s="14"/>
      <c r="O10812" s="14"/>
      <c r="P10812" s="14"/>
      <c r="Q10812" s="14"/>
    </row>
    <row r="10813" spans="10:17" x14ac:dyDescent="0.25">
      <c r="J10813" s="14"/>
      <c r="K10813" s="14"/>
      <c r="L10813" s="14"/>
      <c r="M10813" s="14"/>
      <c r="N10813" s="14"/>
      <c r="O10813" s="14"/>
      <c r="P10813" s="14"/>
      <c r="Q10813" s="14"/>
    </row>
    <row r="10814" spans="10:17" x14ac:dyDescent="0.25">
      <c r="J10814" s="14"/>
      <c r="K10814" s="14"/>
      <c r="L10814" s="14"/>
      <c r="M10814" s="14"/>
      <c r="N10814" s="14"/>
      <c r="O10814" s="14"/>
      <c r="P10814" s="14"/>
      <c r="Q10814" s="14"/>
    </row>
    <row r="10815" spans="10:17" x14ac:dyDescent="0.25">
      <c r="J10815" s="14"/>
      <c r="K10815" s="14"/>
      <c r="L10815" s="14"/>
      <c r="M10815" s="14"/>
      <c r="N10815" s="14"/>
      <c r="O10815" s="14"/>
      <c r="P10815" s="14"/>
      <c r="Q10815" s="14"/>
    </row>
    <row r="10816" spans="10:17" x14ac:dyDescent="0.25">
      <c r="J10816" s="14"/>
      <c r="K10816" s="14"/>
      <c r="L10816" s="14"/>
      <c r="M10816" s="14"/>
      <c r="N10816" s="14"/>
      <c r="O10816" s="14"/>
      <c r="P10816" s="14"/>
      <c r="Q10816" s="14"/>
    </row>
    <row r="10817" spans="10:17" x14ac:dyDescent="0.25">
      <c r="J10817" s="14"/>
      <c r="K10817" s="14"/>
      <c r="L10817" s="14"/>
      <c r="M10817" s="14"/>
      <c r="N10817" s="14"/>
      <c r="O10817" s="14"/>
      <c r="P10817" s="14"/>
      <c r="Q10817" s="14"/>
    </row>
    <row r="10818" spans="10:17" x14ac:dyDescent="0.25">
      <c r="J10818" s="14"/>
      <c r="K10818" s="14"/>
      <c r="L10818" s="14"/>
      <c r="M10818" s="14"/>
      <c r="N10818" s="14"/>
      <c r="O10818" s="14"/>
      <c r="P10818" s="14"/>
      <c r="Q10818" s="14"/>
    </row>
    <row r="10819" spans="10:17" x14ac:dyDescent="0.25">
      <c r="J10819" s="14"/>
      <c r="K10819" s="14"/>
      <c r="L10819" s="14"/>
      <c r="M10819" s="14"/>
      <c r="N10819" s="14"/>
      <c r="O10819" s="14"/>
      <c r="P10819" s="14"/>
      <c r="Q10819" s="14"/>
    </row>
    <row r="10820" spans="10:17" x14ac:dyDescent="0.25">
      <c r="J10820" s="14"/>
      <c r="K10820" s="14"/>
      <c r="L10820" s="14"/>
      <c r="M10820" s="14"/>
      <c r="N10820" s="14"/>
      <c r="O10820" s="14"/>
      <c r="P10820" s="14"/>
      <c r="Q10820" s="14"/>
    </row>
    <row r="10821" spans="10:17" x14ac:dyDescent="0.25">
      <c r="J10821" s="14"/>
      <c r="K10821" s="14"/>
      <c r="L10821" s="14"/>
      <c r="M10821" s="14"/>
      <c r="N10821" s="14"/>
      <c r="O10821" s="14"/>
      <c r="P10821" s="14"/>
      <c r="Q10821" s="14"/>
    </row>
    <row r="10822" spans="10:17" x14ac:dyDescent="0.25">
      <c r="J10822" s="14"/>
      <c r="K10822" s="14"/>
      <c r="L10822" s="14"/>
      <c r="M10822" s="14"/>
      <c r="N10822" s="14"/>
      <c r="O10822" s="14"/>
      <c r="P10822" s="14"/>
      <c r="Q10822" s="14"/>
    </row>
    <row r="10823" spans="10:17" x14ac:dyDescent="0.25">
      <c r="J10823" s="14"/>
      <c r="K10823" s="14"/>
      <c r="L10823" s="14"/>
      <c r="M10823" s="14"/>
      <c r="N10823" s="14"/>
      <c r="O10823" s="14"/>
      <c r="P10823" s="14"/>
      <c r="Q10823" s="14"/>
    </row>
    <row r="10824" spans="10:17" x14ac:dyDescent="0.25">
      <c r="J10824" s="14"/>
      <c r="K10824" s="14"/>
      <c r="L10824" s="14"/>
      <c r="M10824" s="14"/>
      <c r="N10824" s="14"/>
      <c r="O10824" s="14"/>
      <c r="P10824" s="14"/>
      <c r="Q10824" s="14"/>
    </row>
    <row r="10825" spans="10:17" x14ac:dyDescent="0.25">
      <c r="J10825" s="14"/>
      <c r="K10825" s="14"/>
      <c r="L10825" s="14"/>
      <c r="M10825" s="14"/>
      <c r="N10825" s="14"/>
      <c r="O10825" s="14"/>
      <c r="P10825" s="14"/>
      <c r="Q10825" s="14"/>
    </row>
    <row r="10826" spans="10:17" x14ac:dyDescent="0.25">
      <c r="J10826" s="14"/>
      <c r="K10826" s="14"/>
      <c r="L10826" s="14"/>
      <c r="M10826" s="14"/>
      <c r="N10826" s="14"/>
      <c r="O10826" s="14"/>
      <c r="P10826" s="14"/>
      <c r="Q10826" s="14"/>
    </row>
    <row r="10827" spans="10:17" x14ac:dyDescent="0.25">
      <c r="J10827" s="14"/>
      <c r="K10827" s="14"/>
      <c r="L10827" s="14"/>
      <c r="M10827" s="14"/>
      <c r="N10827" s="14"/>
      <c r="O10827" s="14"/>
      <c r="P10827" s="14"/>
      <c r="Q10827" s="14"/>
    </row>
    <row r="10828" spans="10:17" x14ac:dyDescent="0.25">
      <c r="J10828" s="14"/>
      <c r="K10828" s="14"/>
      <c r="L10828" s="14"/>
      <c r="M10828" s="14"/>
      <c r="N10828" s="14"/>
      <c r="O10828" s="14"/>
      <c r="P10828" s="14"/>
      <c r="Q10828" s="14"/>
    </row>
    <row r="10829" spans="10:17" x14ac:dyDescent="0.25">
      <c r="J10829" s="14"/>
      <c r="K10829" s="14"/>
      <c r="L10829" s="14"/>
      <c r="M10829" s="14"/>
      <c r="N10829" s="14"/>
      <c r="O10829" s="14"/>
      <c r="P10829" s="14"/>
      <c r="Q10829" s="14"/>
    </row>
    <row r="10830" spans="10:17" x14ac:dyDescent="0.25">
      <c r="J10830" s="14"/>
      <c r="K10830" s="14"/>
      <c r="L10830" s="14"/>
      <c r="M10830" s="14"/>
      <c r="N10830" s="14"/>
      <c r="O10830" s="14"/>
      <c r="P10830" s="14"/>
      <c r="Q10830" s="14"/>
    </row>
    <row r="10831" spans="10:17" x14ac:dyDescent="0.25">
      <c r="J10831" s="14"/>
      <c r="K10831" s="14"/>
      <c r="L10831" s="14"/>
      <c r="M10831" s="14"/>
      <c r="N10831" s="14"/>
      <c r="O10831" s="14"/>
      <c r="P10831" s="14"/>
      <c r="Q10831" s="14"/>
    </row>
    <row r="10832" spans="10:17" x14ac:dyDescent="0.25">
      <c r="J10832" s="14"/>
      <c r="K10832" s="14"/>
      <c r="L10832" s="14"/>
      <c r="M10832" s="14"/>
      <c r="N10832" s="14"/>
      <c r="O10832" s="14"/>
      <c r="P10832" s="14"/>
      <c r="Q10832" s="14"/>
    </row>
    <row r="10833" spans="10:17" x14ac:dyDescent="0.25">
      <c r="J10833" s="14"/>
      <c r="K10833" s="14"/>
      <c r="L10833" s="14"/>
      <c r="M10833" s="14"/>
      <c r="N10833" s="14"/>
      <c r="O10833" s="14"/>
      <c r="P10833" s="14"/>
      <c r="Q10833" s="14"/>
    </row>
    <row r="10834" spans="10:17" x14ac:dyDescent="0.25">
      <c r="J10834" s="14"/>
      <c r="K10834" s="14"/>
      <c r="L10834" s="14"/>
      <c r="M10834" s="14"/>
      <c r="N10834" s="14"/>
      <c r="O10834" s="14"/>
      <c r="P10834" s="14"/>
      <c r="Q10834" s="14"/>
    </row>
    <row r="10835" spans="10:17" x14ac:dyDescent="0.25">
      <c r="J10835" s="14"/>
      <c r="K10835" s="14"/>
      <c r="L10835" s="14"/>
      <c r="M10835" s="14"/>
      <c r="N10835" s="14"/>
      <c r="O10835" s="14"/>
      <c r="P10835" s="14"/>
      <c r="Q10835" s="14"/>
    </row>
    <row r="10836" spans="10:17" x14ac:dyDescent="0.25">
      <c r="J10836" s="14"/>
      <c r="K10836" s="14"/>
      <c r="L10836" s="14"/>
      <c r="M10836" s="14"/>
      <c r="N10836" s="14"/>
      <c r="O10836" s="14"/>
      <c r="P10836" s="14"/>
      <c r="Q10836" s="14"/>
    </row>
    <row r="10837" spans="10:17" x14ac:dyDescent="0.25">
      <c r="J10837" s="14"/>
      <c r="K10837" s="14"/>
      <c r="L10837" s="14"/>
      <c r="M10837" s="14"/>
      <c r="N10837" s="14"/>
      <c r="O10837" s="14"/>
      <c r="P10837" s="14"/>
      <c r="Q10837" s="14"/>
    </row>
    <row r="10838" spans="10:17" x14ac:dyDescent="0.25">
      <c r="J10838" s="14"/>
      <c r="K10838" s="14"/>
      <c r="L10838" s="14"/>
      <c r="M10838" s="14"/>
      <c r="N10838" s="14"/>
      <c r="O10838" s="14"/>
      <c r="P10838" s="14"/>
      <c r="Q10838" s="14"/>
    </row>
    <row r="10839" spans="10:17" x14ac:dyDescent="0.25">
      <c r="J10839" s="14"/>
      <c r="K10839" s="14"/>
      <c r="L10839" s="14"/>
      <c r="M10839" s="14"/>
      <c r="N10839" s="14"/>
      <c r="O10839" s="14"/>
      <c r="P10839" s="14"/>
      <c r="Q10839" s="14"/>
    </row>
    <row r="10840" spans="10:17" x14ac:dyDescent="0.25">
      <c r="J10840" s="14"/>
      <c r="K10840" s="14"/>
      <c r="L10840" s="14"/>
      <c r="M10840" s="14"/>
      <c r="N10840" s="14"/>
      <c r="O10840" s="14"/>
      <c r="P10840" s="14"/>
      <c r="Q10840" s="14"/>
    </row>
    <row r="10841" spans="10:17" x14ac:dyDescent="0.25">
      <c r="J10841" s="14"/>
      <c r="K10841" s="14"/>
      <c r="L10841" s="14"/>
      <c r="M10841" s="14"/>
      <c r="N10841" s="14"/>
      <c r="O10841" s="14"/>
      <c r="P10841" s="14"/>
      <c r="Q10841" s="14"/>
    </row>
    <row r="10842" spans="10:17" x14ac:dyDescent="0.25">
      <c r="J10842" s="14"/>
      <c r="K10842" s="14"/>
      <c r="L10842" s="14"/>
      <c r="M10842" s="14"/>
      <c r="N10842" s="14"/>
      <c r="O10842" s="14"/>
      <c r="P10842" s="14"/>
      <c r="Q10842" s="14"/>
    </row>
    <row r="10843" spans="10:17" x14ac:dyDescent="0.25">
      <c r="J10843" s="14"/>
      <c r="K10843" s="14"/>
      <c r="L10843" s="14"/>
      <c r="M10843" s="14"/>
      <c r="N10843" s="14"/>
      <c r="O10843" s="14"/>
      <c r="P10843" s="14"/>
      <c r="Q10843" s="14"/>
    </row>
    <row r="10844" spans="10:17" x14ac:dyDescent="0.25">
      <c r="J10844" s="14"/>
      <c r="K10844" s="14"/>
      <c r="L10844" s="14"/>
      <c r="M10844" s="14"/>
      <c r="N10844" s="14"/>
      <c r="O10844" s="14"/>
      <c r="P10844" s="14"/>
      <c r="Q10844" s="14"/>
    </row>
    <row r="10845" spans="10:17" x14ac:dyDescent="0.25">
      <c r="J10845" s="14"/>
      <c r="K10845" s="14"/>
      <c r="L10845" s="14"/>
      <c r="M10845" s="14"/>
      <c r="N10845" s="14"/>
      <c r="O10845" s="14"/>
      <c r="P10845" s="14"/>
      <c r="Q10845" s="14"/>
    </row>
    <row r="10846" spans="10:17" x14ac:dyDescent="0.25">
      <c r="J10846" s="14"/>
      <c r="K10846" s="14"/>
      <c r="L10846" s="14"/>
      <c r="M10846" s="14"/>
      <c r="N10846" s="14"/>
      <c r="O10846" s="14"/>
      <c r="P10846" s="14"/>
      <c r="Q10846" s="14"/>
    </row>
    <row r="10847" spans="10:17" x14ac:dyDescent="0.25">
      <c r="J10847" s="14"/>
      <c r="K10847" s="14"/>
      <c r="L10847" s="14"/>
      <c r="M10847" s="14"/>
      <c r="N10847" s="14"/>
      <c r="O10847" s="14"/>
      <c r="P10847" s="14"/>
      <c r="Q10847" s="14"/>
    </row>
    <row r="10848" spans="10:17" x14ac:dyDescent="0.25">
      <c r="J10848" s="14"/>
      <c r="K10848" s="14"/>
      <c r="L10848" s="14"/>
      <c r="M10848" s="14"/>
      <c r="N10848" s="14"/>
      <c r="O10848" s="14"/>
      <c r="P10848" s="14"/>
      <c r="Q10848" s="14"/>
    </row>
    <row r="10849" spans="10:17" x14ac:dyDescent="0.25">
      <c r="J10849" s="14"/>
      <c r="K10849" s="14"/>
      <c r="L10849" s="14"/>
      <c r="M10849" s="14"/>
      <c r="N10849" s="14"/>
      <c r="O10849" s="14"/>
      <c r="P10849" s="14"/>
      <c r="Q10849" s="14"/>
    </row>
    <row r="10850" spans="10:17" x14ac:dyDescent="0.25">
      <c r="J10850" s="14"/>
      <c r="K10850" s="14"/>
      <c r="L10850" s="14"/>
      <c r="M10850" s="14"/>
      <c r="N10850" s="14"/>
      <c r="O10850" s="14"/>
      <c r="P10850" s="14"/>
      <c r="Q10850" s="14"/>
    </row>
    <row r="10851" spans="10:17" x14ac:dyDescent="0.25">
      <c r="J10851" s="14"/>
      <c r="K10851" s="14"/>
      <c r="L10851" s="14"/>
      <c r="M10851" s="14"/>
      <c r="N10851" s="14"/>
      <c r="O10851" s="14"/>
      <c r="P10851" s="14"/>
      <c r="Q10851" s="14"/>
    </row>
    <row r="10852" spans="10:17" x14ac:dyDescent="0.25">
      <c r="J10852" s="14"/>
      <c r="K10852" s="14"/>
      <c r="L10852" s="14"/>
      <c r="M10852" s="14"/>
      <c r="N10852" s="14"/>
      <c r="O10852" s="14"/>
      <c r="P10852" s="14"/>
      <c r="Q10852" s="14"/>
    </row>
    <row r="10853" spans="10:17" x14ac:dyDescent="0.25">
      <c r="J10853" s="14"/>
      <c r="K10853" s="14"/>
      <c r="L10853" s="14"/>
      <c r="M10853" s="14"/>
      <c r="N10853" s="14"/>
      <c r="O10853" s="14"/>
      <c r="P10853" s="14"/>
      <c r="Q10853" s="14"/>
    </row>
    <row r="10854" spans="10:17" x14ac:dyDescent="0.25">
      <c r="J10854" s="14"/>
      <c r="K10854" s="14"/>
      <c r="L10854" s="14"/>
      <c r="M10854" s="14"/>
      <c r="N10854" s="14"/>
      <c r="O10854" s="14"/>
      <c r="P10854" s="14"/>
      <c r="Q10854" s="14"/>
    </row>
    <row r="10855" spans="10:17" x14ac:dyDescent="0.25">
      <c r="J10855" s="14"/>
      <c r="K10855" s="14"/>
      <c r="L10855" s="14"/>
      <c r="M10855" s="14"/>
      <c r="N10855" s="14"/>
      <c r="O10855" s="14"/>
      <c r="P10855" s="14"/>
      <c r="Q10855" s="14"/>
    </row>
    <row r="10856" spans="10:17" x14ac:dyDescent="0.25">
      <c r="J10856" s="14"/>
      <c r="K10856" s="14"/>
      <c r="L10856" s="14"/>
      <c r="M10856" s="14"/>
      <c r="N10856" s="14"/>
      <c r="O10856" s="14"/>
      <c r="P10856" s="14"/>
      <c r="Q10856" s="14"/>
    </row>
    <row r="10857" spans="10:17" x14ac:dyDescent="0.25">
      <c r="J10857" s="14"/>
      <c r="K10857" s="14"/>
      <c r="L10857" s="14"/>
      <c r="M10857" s="14"/>
      <c r="N10857" s="14"/>
      <c r="O10857" s="14"/>
      <c r="P10857" s="14"/>
      <c r="Q10857" s="14"/>
    </row>
    <row r="10858" spans="10:17" x14ac:dyDescent="0.25">
      <c r="J10858" s="14"/>
      <c r="K10858" s="14"/>
      <c r="L10858" s="14"/>
      <c r="M10858" s="14"/>
      <c r="N10858" s="14"/>
      <c r="O10858" s="14"/>
      <c r="P10858" s="14"/>
      <c r="Q10858" s="14"/>
    </row>
    <row r="10859" spans="10:17" x14ac:dyDescent="0.25">
      <c r="J10859" s="14"/>
      <c r="K10859" s="14"/>
      <c r="L10859" s="14"/>
      <c r="M10859" s="14"/>
      <c r="N10859" s="14"/>
      <c r="O10859" s="14"/>
      <c r="P10859" s="14"/>
      <c r="Q10859" s="14"/>
    </row>
    <row r="10860" spans="10:17" x14ac:dyDescent="0.25">
      <c r="J10860" s="14"/>
      <c r="K10860" s="14"/>
      <c r="L10860" s="14"/>
      <c r="M10860" s="14"/>
      <c r="N10860" s="14"/>
      <c r="O10860" s="14"/>
      <c r="P10860" s="14"/>
      <c r="Q10860" s="14"/>
    </row>
    <row r="10861" spans="10:17" x14ac:dyDescent="0.25">
      <c r="J10861" s="14"/>
      <c r="K10861" s="14"/>
      <c r="L10861" s="14"/>
      <c r="M10861" s="14"/>
      <c r="N10861" s="14"/>
      <c r="O10861" s="14"/>
      <c r="P10861" s="14"/>
      <c r="Q10861" s="14"/>
    </row>
    <row r="10862" spans="10:17" x14ac:dyDescent="0.25">
      <c r="J10862" s="14"/>
      <c r="K10862" s="14"/>
      <c r="L10862" s="14"/>
      <c r="M10862" s="14"/>
      <c r="N10862" s="14"/>
      <c r="O10862" s="14"/>
      <c r="P10862" s="14"/>
      <c r="Q10862" s="14"/>
    </row>
    <row r="10863" spans="10:17" x14ac:dyDescent="0.25">
      <c r="J10863" s="14"/>
      <c r="K10863" s="14"/>
      <c r="L10863" s="14"/>
      <c r="M10863" s="14"/>
      <c r="N10863" s="14"/>
      <c r="O10863" s="14"/>
      <c r="P10863" s="14"/>
      <c r="Q10863" s="14"/>
    </row>
    <row r="10864" spans="10:17" x14ac:dyDescent="0.25">
      <c r="J10864" s="14"/>
      <c r="K10864" s="14"/>
      <c r="L10864" s="14"/>
      <c r="M10864" s="14"/>
      <c r="N10864" s="14"/>
      <c r="O10864" s="14"/>
      <c r="P10864" s="14"/>
      <c r="Q10864" s="14"/>
    </row>
    <row r="10865" spans="10:17" x14ac:dyDescent="0.25">
      <c r="J10865" s="14"/>
      <c r="K10865" s="14"/>
      <c r="L10865" s="14"/>
      <c r="M10865" s="14"/>
      <c r="N10865" s="14"/>
      <c r="O10865" s="14"/>
      <c r="P10865" s="14"/>
      <c r="Q10865" s="14"/>
    </row>
    <row r="10866" spans="10:17" x14ac:dyDescent="0.25">
      <c r="J10866" s="14"/>
      <c r="K10866" s="14"/>
      <c r="L10866" s="14"/>
      <c r="M10866" s="14"/>
      <c r="N10866" s="14"/>
      <c r="O10866" s="14"/>
      <c r="P10866" s="14"/>
      <c r="Q10866" s="14"/>
    </row>
    <row r="10867" spans="10:17" x14ac:dyDescent="0.25">
      <c r="J10867" s="14"/>
      <c r="K10867" s="14"/>
      <c r="L10867" s="14"/>
      <c r="M10867" s="14"/>
      <c r="N10867" s="14"/>
      <c r="O10867" s="14"/>
      <c r="P10867" s="14"/>
      <c r="Q10867" s="14"/>
    </row>
    <row r="10868" spans="10:17" x14ac:dyDescent="0.25">
      <c r="J10868" s="14"/>
      <c r="K10868" s="14"/>
      <c r="L10868" s="14"/>
      <c r="M10868" s="14"/>
      <c r="N10868" s="14"/>
      <c r="O10868" s="14"/>
      <c r="P10868" s="14"/>
      <c r="Q10868" s="14"/>
    </row>
    <row r="10869" spans="10:17" x14ac:dyDescent="0.25">
      <c r="J10869" s="14"/>
      <c r="K10869" s="14"/>
      <c r="L10869" s="14"/>
      <c r="M10869" s="14"/>
      <c r="N10869" s="14"/>
      <c r="O10869" s="14"/>
      <c r="P10869" s="14"/>
      <c r="Q10869" s="14"/>
    </row>
    <row r="10870" spans="10:17" x14ac:dyDescent="0.25">
      <c r="J10870" s="14"/>
      <c r="K10870" s="14"/>
      <c r="L10870" s="14"/>
      <c r="M10870" s="14"/>
      <c r="N10870" s="14"/>
      <c r="O10870" s="14"/>
      <c r="P10870" s="14"/>
      <c r="Q10870" s="14"/>
    </row>
    <row r="10871" spans="10:17" x14ac:dyDescent="0.25">
      <c r="J10871" s="14"/>
      <c r="K10871" s="14"/>
      <c r="L10871" s="14"/>
      <c r="M10871" s="14"/>
      <c r="N10871" s="14"/>
      <c r="O10871" s="14"/>
      <c r="P10871" s="14"/>
      <c r="Q10871" s="14"/>
    </row>
    <row r="10872" spans="10:17" x14ac:dyDescent="0.25">
      <c r="J10872" s="14"/>
      <c r="K10872" s="14"/>
      <c r="L10872" s="14"/>
      <c r="M10872" s="14"/>
      <c r="N10872" s="14"/>
      <c r="O10872" s="14"/>
      <c r="P10872" s="14"/>
      <c r="Q10872" s="14"/>
    </row>
    <row r="10873" spans="10:17" x14ac:dyDescent="0.25">
      <c r="J10873" s="14"/>
      <c r="K10873" s="14"/>
      <c r="L10873" s="14"/>
      <c r="M10873" s="14"/>
      <c r="N10873" s="14"/>
      <c r="O10873" s="14"/>
      <c r="P10873" s="14"/>
      <c r="Q10873" s="14"/>
    </row>
    <row r="10874" spans="10:17" x14ac:dyDescent="0.25">
      <c r="J10874" s="14"/>
      <c r="K10874" s="14"/>
      <c r="L10874" s="14"/>
      <c r="M10874" s="14"/>
      <c r="N10874" s="14"/>
      <c r="O10874" s="14"/>
      <c r="P10874" s="14"/>
      <c r="Q10874" s="14"/>
    </row>
    <row r="10875" spans="10:17" x14ac:dyDescent="0.25">
      <c r="J10875" s="14"/>
      <c r="K10875" s="14"/>
      <c r="L10875" s="14"/>
      <c r="M10875" s="14"/>
      <c r="N10875" s="14"/>
      <c r="O10875" s="14"/>
      <c r="P10875" s="14"/>
      <c r="Q10875" s="14"/>
    </row>
    <row r="10876" spans="10:17" x14ac:dyDescent="0.25">
      <c r="J10876" s="14"/>
      <c r="K10876" s="14"/>
      <c r="L10876" s="14"/>
      <c r="M10876" s="14"/>
      <c r="N10876" s="14"/>
      <c r="O10876" s="14"/>
      <c r="P10876" s="14"/>
      <c r="Q10876" s="14"/>
    </row>
    <row r="10877" spans="10:17" x14ac:dyDescent="0.25">
      <c r="J10877" s="14"/>
      <c r="K10877" s="14"/>
      <c r="L10877" s="14"/>
      <c r="M10877" s="14"/>
      <c r="N10877" s="14"/>
      <c r="O10877" s="14"/>
      <c r="P10877" s="14"/>
      <c r="Q10877" s="14"/>
    </row>
    <row r="10878" spans="10:17" x14ac:dyDescent="0.25">
      <c r="J10878" s="14"/>
      <c r="K10878" s="14"/>
      <c r="L10878" s="14"/>
      <c r="M10878" s="14"/>
      <c r="N10878" s="14"/>
      <c r="O10878" s="14"/>
      <c r="P10878" s="14"/>
      <c r="Q10878" s="14"/>
    </row>
    <row r="10879" spans="10:17" x14ac:dyDescent="0.25">
      <c r="J10879" s="14"/>
      <c r="K10879" s="14"/>
      <c r="L10879" s="14"/>
      <c r="M10879" s="14"/>
      <c r="N10879" s="14"/>
      <c r="O10879" s="14"/>
      <c r="P10879" s="14"/>
      <c r="Q10879" s="14"/>
    </row>
    <row r="10880" spans="10:17" x14ac:dyDescent="0.25">
      <c r="J10880" s="14"/>
      <c r="K10880" s="14"/>
      <c r="L10880" s="14"/>
      <c r="M10880" s="14"/>
      <c r="N10880" s="14"/>
      <c r="O10880" s="14"/>
      <c r="P10880" s="14"/>
      <c r="Q10880" s="14"/>
    </row>
    <row r="10881" spans="10:17" x14ac:dyDescent="0.25">
      <c r="J10881" s="14"/>
      <c r="K10881" s="14"/>
      <c r="L10881" s="14"/>
      <c r="M10881" s="14"/>
      <c r="N10881" s="14"/>
      <c r="O10881" s="14"/>
      <c r="P10881" s="14"/>
      <c r="Q10881" s="14"/>
    </row>
    <row r="10882" spans="10:17" x14ac:dyDescent="0.25">
      <c r="J10882" s="14"/>
      <c r="K10882" s="14"/>
      <c r="L10882" s="14"/>
      <c r="M10882" s="14"/>
      <c r="N10882" s="14"/>
      <c r="O10882" s="14"/>
      <c r="P10882" s="14"/>
      <c r="Q10882" s="14"/>
    </row>
    <row r="10883" spans="10:17" x14ac:dyDescent="0.25">
      <c r="J10883" s="14"/>
      <c r="K10883" s="14"/>
      <c r="L10883" s="14"/>
      <c r="M10883" s="14"/>
      <c r="N10883" s="14"/>
      <c r="O10883" s="14"/>
      <c r="P10883" s="14"/>
      <c r="Q10883" s="14"/>
    </row>
    <row r="10884" spans="10:17" x14ac:dyDescent="0.25">
      <c r="J10884" s="14"/>
      <c r="K10884" s="14"/>
      <c r="L10884" s="14"/>
      <c r="M10884" s="14"/>
      <c r="N10884" s="14"/>
      <c r="O10884" s="14"/>
      <c r="P10884" s="14"/>
      <c r="Q10884" s="14"/>
    </row>
    <row r="10885" spans="10:17" x14ac:dyDescent="0.25">
      <c r="J10885" s="14"/>
      <c r="K10885" s="14"/>
      <c r="L10885" s="14"/>
      <c r="M10885" s="14"/>
      <c r="N10885" s="14"/>
      <c r="O10885" s="14"/>
      <c r="P10885" s="14"/>
      <c r="Q10885" s="14"/>
    </row>
    <row r="10886" spans="10:17" x14ac:dyDescent="0.25">
      <c r="J10886" s="14"/>
      <c r="K10886" s="14"/>
      <c r="L10886" s="14"/>
      <c r="M10886" s="14"/>
      <c r="N10886" s="14"/>
      <c r="O10886" s="14"/>
      <c r="P10886" s="14"/>
      <c r="Q10886" s="14"/>
    </row>
    <row r="10887" spans="10:17" x14ac:dyDescent="0.25">
      <c r="J10887" s="14"/>
      <c r="K10887" s="14"/>
      <c r="L10887" s="14"/>
      <c r="M10887" s="14"/>
      <c r="N10887" s="14"/>
      <c r="O10887" s="14"/>
      <c r="P10887" s="14"/>
      <c r="Q10887" s="14"/>
    </row>
    <row r="10888" spans="10:17" x14ac:dyDescent="0.25">
      <c r="J10888" s="14"/>
      <c r="K10888" s="14"/>
      <c r="L10888" s="14"/>
      <c r="M10888" s="14"/>
      <c r="N10888" s="14"/>
      <c r="O10888" s="14"/>
      <c r="P10888" s="14"/>
      <c r="Q10888" s="14"/>
    </row>
    <row r="10889" spans="10:17" x14ac:dyDescent="0.25">
      <c r="J10889" s="14"/>
      <c r="K10889" s="14"/>
      <c r="L10889" s="14"/>
      <c r="M10889" s="14"/>
      <c r="N10889" s="14"/>
      <c r="O10889" s="14"/>
      <c r="P10889" s="14"/>
      <c r="Q10889" s="14"/>
    </row>
    <row r="10890" spans="10:17" x14ac:dyDescent="0.25">
      <c r="J10890" s="14"/>
      <c r="K10890" s="14"/>
      <c r="L10890" s="14"/>
      <c r="M10890" s="14"/>
      <c r="N10890" s="14"/>
      <c r="O10890" s="14"/>
      <c r="P10890" s="14"/>
      <c r="Q10890" s="14"/>
    </row>
    <row r="10891" spans="10:17" x14ac:dyDescent="0.25">
      <c r="J10891" s="14"/>
      <c r="K10891" s="14"/>
      <c r="L10891" s="14"/>
      <c r="M10891" s="14"/>
      <c r="N10891" s="14"/>
      <c r="O10891" s="14"/>
      <c r="P10891" s="14"/>
      <c r="Q10891" s="14"/>
    </row>
    <row r="10892" spans="10:17" x14ac:dyDescent="0.25">
      <c r="J10892" s="14"/>
      <c r="K10892" s="14"/>
      <c r="L10892" s="14"/>
      <c r="M10892" s="14"/>
      <c r="N10892" s="14"/>
      <c r="O10892" s="14"/>
      <c r="P10892" s="14"/>
      <c r="Q10892" s="14"/>
    </row>
    <row r="10893" spans="10:17" x14ac:dyDescent="0.25">
      <c r="J10893" s="14"/>
      <c r="K10893" s="14"/>
      <c r="L10893" s="14"/>
      <c r="M10893" s="14"/>
      <c r="N10893" s="14"/>
      <c r="O10893" s="14"/>
      <c r="P10893" s="14"/>
      <c r="Q10893" s="14"/>
    </row>
    <row r="10894" spans="10:17" x14ac:dyDescent="0.25">
      <c r="J10894" s="14"/>
      <c r="K10894" s="14"/>
      <c r="L10894" s="14"/>
      <c r="M10894" s="14"/>
      <c r="N10894" s="14"/>
      <c r="O10894" s="14"/>
      <c r="P10894" s="14"/>
      <c r="Q10894" s="14"/>
    </row>
    <row r="10895" spans="10:17" x14ac:dyDescent="0.25">
      <c r="J10895" s="14"/>
      <c r="K10895" s="14"/>
      <c r="L10895" s="14"/>
      <c r="M10895" s="14"/>
      <c r="N10895" s="14"/>
      <c r="O10895" s="14"/>
      <c r="P10895" s="14"/>
      <c r="Q10895" s="14"/>
    </row>
    <row r="10896" spans="10:17" x14ac:dyDescent="0.25">
      <c r="J10896" s="14"/>
      <c r="K10896" s="14"/>
      <c r="L10896" s="14"/>
      <c r="M10896" s="14"/>
      <c r="N10896" s="14"/>
      <c r="O10896" s="14"/>
      <c r="P10896" s="14"/>
      <c r="Q10896" s="14"/>
    </row>
    <row r="10897" spans="10:17" x14ac:dyDescent="0.25">
      <c r="J10897" s="14"/>
      <c r="K10897" s="14"/>
      <c r="L10897" s="14"/>
      <c r="M10897" s="14"/>
      <c r="N10897" s="14"/>
      <c r="O10897" s="14"/>
      <c r="P10897" s="14"/>
      <c r="Q10897" s="14"/>
    </row>
    <row r="10898" spans="10:17" x14ac:dyDescent="0.25">
      <c r="J10898" s="14"/>
      <c r="K10898" s="14"/>
      <c r="L10898" s="14"/>
      <c r="M10898" s="14"/>
      <c r="N10898" s="14"/>
      <c r="O10898" s="14"/>
      <c r="P10898" s="14"/>
      <c r="Q10898" s="14"/>
    </row>
    <row r="10899" spans="10:17" x14ac:dyDescent="0.25">
      <c r="J10899" s="14"/>
      <c r="K10899" s="14"/>
      <c r="L10899" s="14"/>
      <c r="M10899" s="14"/>
      <c r="N10899" s="14"/>
      <c r="O10899" s="14"/>
      <c r="P10899" s="14"/>
      <c r="Q10899" s="14"/>
    </row>
    <row r="10900" spans="10:17" x14ac:dyDescent="0.25">
      <c r="J10900" s="14"/>
      <c r="K10900" s="14"/>
      <c r="L10900" s="14"/>
      <c r="M10900" s="14"/>
      <c r="N10900" s="14"/>
      <c r="O10900" s="14"/>
      <c r="P10900" s="14"/>
      <c r="Q10900" s="14"/>
    </row>
    <row r="10901" spans="10:17" x14ac:dyDescent="0.25">
      <c r="J10901" s="14"/>
      <c r="K10901" s="14"/>
      <c r="L10901" s="14"/>
      <c r="M10901" s="14"/>
      <c r="N10901" s="14"/>
      <c r="O10901" s="14"/>
      <c r="P10901" s="14"/>
      <c r="Q10901" s="14"/>
    </row>
    <row r="10902" spans="10:17" x14ac:dyDescent="0.25">
      <c r="J10902" s="14"/>
      <c r="K10902" s="14"/>
      <c r="L10902" s="14"/>
      <c r="M10902" s="14"/>
      <c r="N10902" s="14"/>
      <c r="O10902" s="14"/>
      <c r="P10902" s="14"/>
      <c r="Q10902" s="14"/>
    </row>
    <row r="10903" spans="10:17" x14ac:dyDescent="0.25">
      <c r="J10903" s="14"/>
      <c r="K10903" s="14"/>
      <c r="L10903" s="14"/>
      <c r="M10903" s="14"/>
      <c r="N10903" s="14"/>
      <c r="O10903" s="14"/>
      <c r="P10903" s="14"/>
      <c r="Q10903" s="14"/>
    </row>
    <row r="10904" spans="10:17" x14ac:dyDescent="0.25">
      <c r="J10904" s="14"/>
      <c r="K10904" s="14"/>
      <c r="L10904" s="14"/>
      <c r="M10904" s="14"/>
      <c r="N10904" s="14"/>
      <c r="O10904" s="14"/>
      <c r="P10904" s="14"/>
      <c r="Q10904" s="14"/>
    </row>
    <row r="10905" spans="10:17" x14ac:dyDescent="0.25">
      <c r="J10905" s="14"/>
      <c r="K10905" s="14"/>
      <c r="L10905" s="14"/>
      <c r="M10905" s="14"/>
      <c r="N10905" s="14"/>
      <c r="O10905" s="14"/>
      <c r="P10905" s="14"/>
      <c r="Q10905" s="14"/>
    </row>
    <row r="10906" spans="10:17" x14ac:dyDescent="0.25">
      <c r="J10906" s="14"/>
      <c r="K10906" s="14"/>
      <c r="L10906" s="14"/>
      <c r="M10906" s="14"/>
      <c r="N10906" s="14"/>
      <c r="O10906" s="14"/>
      <c r="P10906" s="14"/>
      <c r="Q10906" s="14"/>
    </row>
    <row r="10907" spans="10:17" x14ac:dyDescent="0.25">
      <c r="J10907" s="14"/>
      <c r="K10907" s="14"/>
      <c r="L10907" s="14"/>
      <c r="M10907" s="14"/>
      <c r="N10907" s="14"/>
      <c r="O10907" s="14"/>
      <c r="P10907" s="14"/>
      <c r="Q10907" s="14"/>
    </row>
    <row r="10908" spans="10:17" x14ac:dyDescent="0.25">
      <c r="J10908" s="14"/>
      <c r="K10908" s="14"/>
      <c r="L10908" s="14"/>
      <c r="M10908" s="14"/>
      <c r="N10908" s="14"/>
      <c r="O10908" s="14"/>
      <c r="P10908" s="14"/>
      <c r="Q10908" s="14"/>
    </row>
    <row r="10909" spans="10:17" x14ac:dyDescent="0.25">
      <c r="J10909" s="14"/>
      <c r="K10909" s="14"/>
      <c r="L10909" s="14"/>
      <c r="M10909" s="14"/>
      <c r="N10909" s="14"/>
      <c r="O10909" s="14"/>
      <c r="P10909" s="14"/>
      <c r="Q10909" s="14"/>
    </row>
    <row r="10910" spans="10:17" x14ac:dyDescent="0.25">
      <c r="J10910" s="14"/>
      <c r="K10910" s="14"/>
      <c r="L10910" s="14"/>
      <c r="M10910" s="14"/>
      <c r="N10910" s="14"/>
      <c r="O10910" s="14"/>
      <c r="P10910" s="14"/>
      <c r="Q10910" s="14"/>
    </row>
    <row r="10911" spans="10:17" x14ac:dyDescent="0.25">
      <c r="J10911" s="14"/>
      <c r="K10911" s="14"/>
      <c r="L10911" s="14"/>
      <c r="M10911" s="14"/>
      <c r="N10911" s="14"/>
      <c r="O10911" s="14"/>
      <c r="P10911" s="14"/>
      <c r="Q10911" s="14"/>
    </row>
    <row r="10912" spans="10:17" x14ac:dyDescent="0.25">
      <c r="J10912" s="14"/>
      <c r="K10912" s="14"/>
      <c r="L10912" s="14"/>
      <c r="M10912" s="14"/>
      <c r="N10912" s="14"/>
      <c r="O10912" s="14"/>
      <c r="P10912" s="14"/>
      <c r="Q10912" s="14"/>
    </row>
    <row r="10913" spans="10:17" x14ac:dyDescent="0.25">
      <c r="J10913" s="14"/>
      <c r="K10913" s="14"/>
      <c r="L10913" s="14"/>
      <c r="M10913" s="14"/>
      <c r="N10913" s="14"/>
      <c r="O10913" s="14"/>
      <c r="P10913" s="14"/>
      <c r="Q10913" s="14"/>
    </row>
    <row r="10914" spans="10:17" x14ac:dyDescent="0.25">
      <c r="J10914" s="14"/>
      <c r="K10914" s="14"/>
      <c r="L10914" s="14"/>
      <c r="M10914" s="14"/>
      <c r="N10914" s="14"/>
      <c r="O10914" s="14"/>
      <c r="P10914" s="14"/>
      <c r="Q10914" s="14"/>
    </row>
    <row r="10915" spans="10:17" x14ac:dyDescent="0.25">
      <c r="J10915" s="14"/>
      <c r="K10915" s="14"/>
      <c r="L10915" s="14"/>
      <c r="M10915" s="14"/>
      <c r="N10915" s="14"/>
      <c r="O10915" s="14"/>
      <c r="P10915" s="14"/>
      <c r="Q10915" s="14"/>
    </row>
    <row r="10916" spans="10:17" x14ac:dyDescent="0.25">
      <c r="J10916" s="14"/>
      <c r="K10916" s="14"/>
      <c r="L10916" s="14"/>
      <c r="M10916" s="14"/>
      <c r="N10916" s="14"/>
      <c r="O10916" s="14"/>
      <c r="P10916" s="14"/>
      <c r="Q10916" s="14"/>
    </row>
    <row r="10917" spans="10:17" x14ac:dyDescent="0.25">
      <c r="J10917" s="14"/>
      <c r="K10917" s="14"/>
      <c r="L10917" s="14"/>
      <c r="M10917" s="14"/>
      <c r="N10917" s="14"/>
      <c r="O10917" s="14"/>
      <c r="P10917" s="14"/>
      <c r="Q10917" s="14"/>
    </row>
    <row r="10918" spans="10:17" x14ac:dyDescent="0.25">
      <c r="J10918" s="14"/>
      <c r="K10918" s="14"/>
      <c r="L10918" s="14"/>
      <c r="M10918" s="14"/>
      <c r="N10918" s="14"/>
      <c r="O10918" s="14"/>
      <c r="P10918" s="14"/>
      <c r="Q10918" s="14"/>
    </row>
    <row r="10919" spans="10:17" x14ac:dyDescent="0.25">
      <c r="J10919" s="14"/>
      <c r="K10919" s="14"/>
      <c r="L10919" s="14"/>
      <c r="M10919" s="14"/>
      <c r="N10919" s="14"/>
      <c r="O10919" s="14"/>
      <c r="P10919" s="14"/>
      <c r="Q10919" s="14"/>
    </row>
    <row r="10920" spans="10:17" x14ac:dyDescent="0.25">
      <c r="J10920" s="14"/>
      <c r="K10920" s="14"/>
      <c r="L10920" s="14"/>
      <c r="M10920" s="14"/>
      <c r="N10920" s="14"/>
      <c r="O10920" s="14"/>
      <c r="P10920" s="14"/>
      <c r="Q10920" s="14"/>
    </row>
    <row r="10921" spans="10:17" x14ac:dyDescent="0.25">
      <c r="J10921" s="14"/>
      <c r="K10921" s="14"/>
      <c r="L10921" s="14"/>
      <c r="M10921" s="14"/>
      <c r="N10921" s="14"/>
      <c r="O10921" s="14"/>
      <c r="P10921" s="14"/>
      <c r="Q10921" s="14"/>
    </row>
    <row r="10922" spans="10:17" x14ac:dyDescent="0.25">
      <c r="J10922" s="14"/>
      <c r="K10922" s="14"/>
      <c r="L10922" s="14"/>
      <c r="M10922" s="14"/>
      <c r="N10922" s="14"/>
      <c r="O10922" s="14"/>
      <c r="P10922" s="14"/>
      <c r="Q10922" s="14"/>
    </row>
    <row r="10923" spans="10:17" x14ac:dyDescent="0.25">
      <c r="J10923" s="14"/>
      <c r="K10923" s="14"/>
      <c r="L10923" s="14"/>
      <c r="M10923" s="14"/>
      <c r="N10923" s="14"/>
      <c r="O10923" s="14"/>
      <c r="P10923" s="14"/>
      <c r="Q10923" s="14"/>
    </row>
    <row r="10924" spans="10:17" x14ac:dyDescent="0.25">
      <c r="J10924" s="14"/>
      <c r="K10924" s="14"/>
      <c r="L10924" s="14"/>
      <c r="M10924" s="14"/>
      <c r="N10924" s="14"/>
      <c r="O10924" s="14"/>
      <c r="P10924" s="14"/>
      <c r="Q10924" s="14"/>
    </row>
    <row r="10925" spans="10:17" x14ac:dyDescent="0.25">
      <c r="J10925" s="14"/>
      <c r="K10925" s="14"/>
      <c r="L10925" s="14"/>
      <c r="M10925" s="14"/>
      <c r="N10925" s="14"/>
      <c r="O10925" s="14"/>
      <c r="P10925" s="14"/>
      <c r="Q10925" s="14"/>
    </row>
    <row r="10926" spans="10:17" x14ac:dyDescent="0.25">
      <c r="J10926" s="14"/>
      <c r="K10926" s="14"/>
      <c r="L10926" s="14"/>
      <c r="M10926" s="14"/>
      <c r="N10926" s="14"/>
      <c r="O10926" s="14"/>
      <c r="P10926" s="14"/>
      <c r="Q10926" s="14"/>
    </row>
    <row r="10927" spans="10:17" x14ac:dyDescent="0.25">
      <c r="J10927" s="14"/>
      <c r="K10927" s="14"/>
      <c r="L10927" s="14"/>
      <c r="M10927" s="14"/>
      <c r="N10927" s="14"/>
      <c r="O10927" s="14"/>
      <c r="P10927" s="14"/>
      <c r="Q10927" s="14"/>
    </row>
    <row r="10928" spans="10:17" x14ac:dyDescent="0.25">
      <c r="J10928" s="14"/>
      <c r="K10928" s="14"/>
      <c r="L10928" s="14"/>
      <c r="M10928" s="14"/>
      <c r="N10928" s="14"/>
      <c r="O10928" s="14"/>
      <c r="P10928" s="14"/>
      <c r="Q10928" s="14"/>
    </row>
    <row r="10929" spans="10:17" x14ac:dyDescent="0.25">
      <c r="J10929" s="14"/>
      <c r="K10929" s="14"/>
      <c r="L10929" s="14"/>
      <c r="M10929" s="14"/>
      <c r="N10929" s="14"/>
      <c r="O10929" s="14"/>
      <c r="P10929" s="14"/>
      <c r="Q10929" s="14"/>
    </row>
    <row r="10930" spans="10:17" x14ac:dyDescent="0.25">
      <c r="J10930" s="14"/>
      <c r="K10930" s="14"/>
      <c r="L10930" s="14"/>
      <c r="M10930" s="14"/>
      <c r="N10930" s="14"/>
      <c r="O10930" s="14"/>
      <c r="P10930" s="14"/>
      <c r="Q10930" s="14"/>
    </row>
    <row r="10931" spans="10:17" x14ac:dyDescent="0.25">
      <c r="J10931" s="14"/>
      <c r="K10931" s="14"/>
      <c r="L10931" s="14"/>
      <c r="M10931" s="14"/>
      <c r="N10931" s="14"/>
      <c r="O10931" s="14"/>
      <c r="P10931" s="14"/>
      <c r="Q10931" s="14"/>
    </row>
    <row r="10932" spans="10:17" x14ac:dyDescent="0.25">
      <c r="J10932" s="14"/>
      <c r="K10932" s="14"/>
      <c r="L10932" s="14"/>
      <c r="M10932" s="14"/>
      <c r="N10932" s="14"/>
      <c r="O10932" s="14"/>
      <c r="P10932" s="14"/>
      <c r="Q10932" s="14"/>
    </row>
    <row r="10933" spans="10:17" x14ac:dyDescent="0.25">
      <c r="J10933" s="14"/>
      <c r="K10933" s="14"/>
      <c r="L10933" s="14"/>
      <c r="M10933" s="14"/>
      <c r="N10933" s="14"/>
      <c r="O10933" s="14"/>
      <c r="P10933" s="14"/>
      <c r="Q10933" s="14"/>
    </row>
    <row r="10934" spans="10:17" x14ac:dyDescent="0.25">
      <c r="J10934" s="14"/>
      <c r="K10934" s="14"/>
      <c r="L10934" s="14"/>
      <c r="M10934" s="14"/>
      <c r="N10934" s="14"/>
      <c r="O10934" s="14"/>
      <c r="P10934" s="14"/>
      <c r="Q10934" s="14"/>
    </row>
    <row r="10935" spans="10:17" x14ac:dyDescent="0.25">
      <c r="J10935" s="14"/>
      <c r="K10935" s="14"/>
      <c r="L10935" s="14"/>
      <c r="M10935" s="14"/>
      <c r="N10935" s="14"/>
      <c r="O10935" s="14"/>
      <c r="P10935" s="14"/>
      <c r="Q10935" s="14"/>
    </row>
    <row r="10936" spans="10:17" x14ac:dyDescent="0.25">
      <c r="J10936" s="14"/>
      <c r="K10936" s="14"/>
      <c r="L10936" s="14"/>
      <c r="M10936" s="14"/>
      <c r="N10936" s="14"/>
      <c r="O10936" s="14"/>
      <c r="P10936" s="14"/>
      <c r="Q10936" s="14"/>
    </row>
    <row r="10937" spans="10:17" x14ac:dyDescent="0.25">
      <c r="J10937" s="14"/>
      <c r="K10937" s="14"/>
      <c r="L10937" s="14"/>
      <c r="M10937" s="14"/>
      <c r="N10937" s="14"/>
      <c r="O10937" s="14"/>
      <c r="P10937" s="14"/>
      <c r="Q10937" s="14"/>
    </row>
    <row r="10938" spans="10:17" x14ac:dyDescent="0.25">
      <c r="J10938" s="14"/>
      <c r="K10938" s="14"/>
      <c r="L10938" s="14"/>
      <c r="M10938" s="14"/>
      <c r="N10938" s="14"/>
      <c r="O10938" s="14"/>
      <c r="P10938" s="14"/>
      <c r="Q10938" s="14"/>
    </row>
    <row r="10939" spans="10:17" x14ac:dyDescent="0.25">
      <c r="J10939" s="14"/>
      <c r="K10939" s="14"/>
      <c r="L10939" s="14"/>
      <c r="M10939" s="14"/>
      <c r="N10939" s="14"/>
      <c r="O10939" s="14"/>
      <c r="P10939" s="14"/>
      <c r="Q10939" s="14"/>
    </row>
    <row r="10940" spans="10:17" x14ac:dyDescent="0.25">
      <c r="J10940" s="14"/>
      <c r="K10940" s="14"/>
      <c r="L10940" s="14"/>
      <c r="M10940" s="14"/>
      <c r="N10940" s="14"/>
      <c r="O10940" s="14"/>
      <c r="P10940" s="14"/>
      <c r="Q10940" s="14"/>
    </row>
    <row r="10941" spans="10:17" x14ac:dyDescent="0.25">
      <c r="J10941" s="14"/>
      <c r="K10941" s="14"/>
      <c r="L10941" s="14"/>
      <c r="M10941" s="14"/>
      <c r="N10941" s="14"/>
      <c r="O10941" s="14"/>
      <c r="P10941" s="14"/>
      <c r="Q10941" s="14"/>
    </row>
    <row r="10942" spans="10:17" x14ac:dyDescent="0.25">
      <c r="J10942" s="14"/>
      <c r="K10942" s="14"/>
      <c r="L10942" s="14"/>
      <c r="M10942" s="14"/>
      <c r="N10942" s="14"/>
      <c r="O10942" s="14"/>
      <c r="P10942" s="14"/>
      <c r="Q10942" s="14"/>
    </row>
    <row r="10943" spans="10:17" x14ac:dyDescent="0.25">
      <c r="J10943" s="14"/>
      <c r="K10943" s="14"/>
      <c r="L10943" s="14"/>
      <c r="M10943" s="14"/>
      <c r="N10943" s="14"/>
      <c r="O10943" s="14"/>
      <c r="P10943" s="14"/>
      <c r="Q10943" s="14"/>
    </row>
    <row r="10944" spans="10:17" x14ac:dyDescent="0.25">
      <c r="J10944" s="14"/>
      <c r="K10944" s="14"/>
      <c r="L10944" s="14"/>
      <c r="M10944" s="14"/>
      <c r="N10944" s="14"/>
      <c r="O10944" s="14"/>
      <c r="P10944" s="14"/>
      <c r="Q10944" s="14"/>
    </row>
    <row r="10945" spans="10:17" x14ac:dyDescent="0.25">
      <c r="J10945" s="14"/>
      <c r="K10945" s="14"/>
      <c r="L10945" s="14"/>
      <c r="M10945" s="14"/>
      <c r="N10945" s="14"/>
      <c r="O10945" s="14"/>
      <c r="P10945" s="14"/>
      <c r="Q10945" s="14"/>
    </row>
    <row r="10946" spans="10:17" x14ac:dyDescent="0.25">
      <c r="J10946" s="14"/>
      <c r="K10946" s="14"/>
      <c r="L10946" s="14"/>
      <c r="M10946" s="14"/>
      <c r="N10946" s="14"/>
      <c r="O10946" s="14"/>
      <c r="P10946" s="14"/>
      <c r="Q10946" s="14"/>
    </row>
    <row r="10947" spans="10:17" x14ac:dyDescent="0.25">
      <c r="J10947" s="14"/>
      <c r="K10947" s="14"/>
      <c r="L10947" s="14"/>
      <c r="M10947" s="14"/>
      <c r="N10947" s="14"/>
      <c r="O10947" s="14"/>
      <c r="P10947" s="14"/>
      <c r="Q10947" s="14"/>
    </row>
    <row r="10948" spans="10:17" x14ac:dyDescent="0.25">
      <c r="J10948" s="14"/>
      <c r="K10948" s="14"/>
      <c r="L10948" s="14"/>
      <c r="M10948" s="14"/>
      <c r="N10948" s="14"/>
      <c r="O10948" s="14"/>
      <c r="P10948" s="14"/>
      <c r="Q10948" s="14"/>
    </row>
    <row r="10949" spans="10:17" x14ac:dyDescent="0.25">
      <c r="J10949" s="14"/>
      <c r="K10949" s="14"/>
      <c r="L10949" s="14"/>
      <c r="M10949" s="14"/>
      <c r="N10949" s="14"/>
      <c r="O10949" s="14"/>
      <c r="P10949" s="14"/>
      <c r="Q10949" s="14"/>
    </row>
    <row r="10950" spans="10:17" x14ac:dyDescent="0.25">
      <c r="J10950" s="14"/>
      <c r="K10950" s="14"/>
      <c r="L10950" s="14"/>
      <c r="M10950" s="14"/>
      <c r="N10950" s="14"/>
      <c r="O10950" s="14"/>
      <c r="P10950" s="14"/>
      <c r="Q10950" s="14"/>
    </row>
    <row r="10951" spans="10:17" x14ac:dyDescent="0.25">
      <c r="J10951" s="14"/>
      <c r="K10951" s="14"/>
      <c r="L10951" s="14"/>
      <c r="M10951" s="14"/>
      <c r="N10951" s="14"/>
      <c r="O10951" s="14"/>
      <c r="P10951" s="14"/>
      <c r="Q10951" s="14"/>
    </row>
    <row r="10952" spans="10:17" x14ac:dyDescent="0.25">
      <c r="J10952" s="14"/>
      <c r="K10952" s="14"/>
      <c r="L10952" s="14"/>
      <c r="M10952" s="14"/>
      <c r="N10952" s="14"/>
      <c r="O10952" s="14"/>
      <c r="P10952" s="14"/>
      <c r="Q10952" s="14"/>
    </row>
    <row r="10953" spans="10:17" x14ac:dyDescent="0.25">
      <c r="J10953" s="14"/>
      <c r="K10953" s="14"/>
      <c r="L10953" s="14"/>
      <c r="M10953" s="14"/>
      <c r="N10953" s="14"/>
      <c r="O10953" s="14"/>
      <c r="P10953" s="14"/>
      <c r="Q10953" s="14"/>
    </row>
    <row r="10954" spans="10:17" x14ac:dyDescent="0.25">
      <c r="J10954" s="14"/>
      <c r="K10954" s="14"/>
      <c r="L10954" s="14"/>
      <c r="M10954" s="14"/>
      <c r="N10954" s="14"/>
      <c r="O10954" s="14"/>
      <c r="P10954" s="14"/>
      <c r="Q10954" s="14"/>
    </row>
    <row r="10955" spans="10:17" x14ac:dyDescent="0.25">
      <c r="J10955" s="14"/>
      <c r="K10955" s="14"/>
      <c r="L10955" s="14"/>
      <c r="M10955" s="14"/>
      <c r="N10955" s="14"/>
      <c r="O10955" s="14"/>
      <c r="P10955" s="14"/>
      <c r="Q10955" s="14"/>
    </row>
    <row r="10956" spans="10:17" x14ac:dyDescent="0.25">
      <c r="J10956" s="14"/>
      <c r="K10956" s="14"/>
      <c r="L10956" s="14"/>
      <c r="M10956" s="14"/>
      <c r="N10956" s="14"/>
      <c r="O10956" s="14"/>
      <c r="P10956" s="14"/>
      <c r="Q10956" s="14"/>
    </row>
    <row r="10957" spans="10:17" x14ac:dyDescent="0.25">
      <c r="J10957" s="14"/>
      <c r="K10957" s="14"/>
      <c r="L10957" s="14"/>
      <c r="M10957" s="14"/>
      <c r="N10957" s="14"/>
      <c r="O10957" s="14"/>
      <c r="P10957" s="14"/>
      <c r="Q10957" s="14"/>
    </row>
    <row r="10958" spans="10:17" x14ac:dyDescent="0.25">
      <c r="J10958" s="14"/>
      <c r="K10958" s="14"/>
      <c r="L10958" s="14"/>
      <c r="M10958" s="14"/>
      <c r="N10958" s="14"/>
      <c r="O10958" s="14"/>
      <c r="P10958" s="14"/>
      <c r="Q10958" s="14"/>
    </row>
    <row r="10959" spans="10:17" x14ac:dyDescent="0.25">
      <c r="J10959" s="14"/>
      <c r="K10959" s="14"/>
      <c r="L10959" s="14"/>
      <c r="M10959" s="14"/>
      <c r="N10959" s="14"/>
      <c r="O10959" s="14"/>
      <c r="P10959" s="14"/>
      <c r="Q10959" s="14"/>
    </row>
    <row r="10960" spans="10:17" x14ac:dyDescent="0.25">
      <c r="J10960" s="14"/>
      <c r="K10960" s="14"/>
      <c r="L10960" s="14"/>
      <c r="M10960" s="14"/>
      <c r="N10960" s="14"/>
      <c r="O10960" s="14"/>
      <c r="P10960" s="14"/>
      <c r="Q10960" s="14"/>
    </row>
    <row r="10961" spans="10:17" x14ac:dyDescent="0.25">
      <c r="J10961" s="14"/>
      <c r="K10961" s="14"/>
      <c r="L10961" s="14"/>
      <c r="M10961" s="14"/>
      <c r="N10961" s="14"/>
      <c r="O10961" s="14"/>
      <c r="P10961" s="14"/>
      <c r="Q10961" s="14"/>
    </row>
    <row r="10962" spans="10:17" x14ac:dyDescent="0.25">
      <c r="J10962" s="14"/>
      <c r="K10962" s="14"/>
      <c r="L10962" s="14"/>
      <c r="M10962" s="14"/>
      <c r="N10962" s="14"/>
      <c r="O10962" s="14"/>
      <c r="P10962" s="14"/>
      <c r="Q10962" s="14"/>
    </row>
    <row r="10963" spans="10:17" x14ac:dyDescent="0.25">
      <c r="J10963" s="14"/>
      <c r="K10963" s="14"/>
      <c r="L10963" s="14"/>
      <c r="M10963" s="14"/>
      <c r="N10963" s="14"/>
      <c r="O10963" s="14"/>
      <c r="P10963" s="14"/>
      <c r="Q10963" s="14"/>
    </row>
    <row r="10964" spans="10:17" x14ac:dyDescent="0.25">
      <c r="J10964" s="14"/>
      <c r="K10964" s="14"/>
      <c r="L10964" s="14"/>
      <c r="M10964" s="14"/>
      <c r="N10964" s="14"/>
      <c r="O10964" s="14"/>
      <c r="P10964" s="14"/>
      <c r="Q10964" s="14"/>
    </row>
    <row r="10965" spans="10:17" x14ac:dyDescent="0.25">
      <c r="J10965" s="14"/>
      <c r="K10965" s="14"/>
      <c r="L10965" s="14"/>
      <c r="M10965" s="14"/>
      <c r="N10965" s="14"/>
      <c r="O10965" s="14"/>
      <c r="P10965" s="14"/>
      <c r="Q10965" s="14"/>
    </row>
    <row r="10966" spans="10:17" x14ac:dyDescent="0.25">
      <c r="J10966" s="14"/>
      <c r="K10966" s="14"/>
      <c r="L10966" s="14"/>
      <c r="M10966" s="14"/>
      <c r="N10966" s="14"/>
      <c r="O10966" s="14"/>
      <c r="P10966" s="14"/>
      <c r="Q10966" s="14"/>
    </row>
    <row r="10967" spans="10:17" x14ac:dyDescent="0.25">
      <c r="J10967" s="14"/>
      <c r="K10967" s="14"/>
      <c r="L10967" s="14"/>
      <c r="M10967" s="14"/>
      <c r="N10967" s="14"/>
      <c r="O10967" s="14"/>
      <c r="P10967" s="14"/>
      <c r="Q10967" s="14"/>
    </row>
    <row r="10968" spans="10:17" x14ac:dyDescent="0.25">
      <c r="J10968" s="14"/>
      <c r="K10968" s="14"/>
      <c r="L10968" s="14"/>
      <c r="M10968" s="14"/>
      <c r="N10968" s="14"/>
      <c r="O10968" s="14"/>
      <c r="P10968" s="14"/>
      <c r="Q10968" s="14"/>
    </row>
    <row r="10969" spans="10:17" x14ac:dyDescent="0.25">
      <c r="J10969" s="14"/>
      <c r="K10969" s="14"/>
      <c r="L10969" s="14"/>
      <c r="M10969" s="14"/>
      <c r="N10969" s="14"/>
      <c r="O10969" s="14"/>
      <c r="P10969" s="14"/>
      <c r="Q10969" s="14"/>
    </row>
    <row r="10970" spans="10:17" x14ac:dyDescent="0.25">
      <c r="J10970" s="14"/>
      <c r="K10970" s="14"/>
      <c r="L10970" s="14"/>
      <c r="M10970" s="14"/>
      <c r="N10970" s="14"/>
      <c r="O10970" s="14"/>
      <c r="P10970" s="14"/>
      <c r="Q10970" s="14"/>
    </row>
    <row r="10971" spans="10:17" x14ac:dyDescent="0.25">
      <c r="J10971" s="14"/>
      <c r="K10971" s="14"/>
      <c r="L10971" s="14"/>
      <c r="M10971" s="14"/>
      <c r="N10971" s="14"/>
      <c r="O10971" s="14"/>
      <c r="P10971" s="14"/>
      <c r="Q10971" s="14"/>
    </row>
    <row r="10972" spans="10:17" x14ac:dyDescent="0.25">
      <c r="J10972" s="14"/>
      <c r="K10972" s="14"/>
      <c r="L10972" s="14"/>
      <c r="M10972" s="14"/>
      <c r="N10972" s="14"/>
      <c r="O10972" s="14"/>
      <c r="P10972" s="14"/>
      <c r="Q10972" s="14"/>
    </row>
    <row r="10973" spans="10:17" x14ac:dyDescent="0.25">
      <c r="J10973" s="14"/>
      <c r="K10973" s="14"/>
      <c r="L10973" s="14"/>
      <c r="M10973" s="14"/>
      <c r="N10973" s="14"/>
      <c r="O10973" s="14"/>
      <c r="P10973" s="14"/>
      <c r="Q10973" s="14"/>
    </row>
    <row r="10974" spans="10:17" x14ac:dyDescent="0.25">
      <c r="J10974" s="14"/>
      <c r="K10974" s="14"/>
      <c r="L10974" s="14"/>
      <c r="M10974" s="14"/>
      <c r="N10974" s="14"/>
      <c r="O10974" s="14"/>
      <c r="P10974" s="14"/>
      <c r="Q10974" s="14"/>
    </row>
    <row r="10975" spans="10:17" x14ac:dyDescent="0.25">
      <c r="J10975" s="14"/>
      <c r="K10975" s="14"/>
      <c r="L10975" s="14"/>
      <c r="M10975" s="14"/>
      <c r="N10975" s="14"/>
      <c r="O10975" s="14"/>
      <c r="P10975" s="14"/>
      <c r="Q10975" s="14"/>
    </row>
    <row r="10976" spans="10:17" x14ac:dyDescent="0.25">
      <c r="J10976" s="14"/>
      <c r="K10976" s="14"/>
      <c r="L10976" s="14"/>
      <c r="M10976" s="14"/>
      <c r="N10976" s="14"/>
      <c r="O10976" s="14"/>
      <c r="P10976" s="14"/>
      <c r="Q10976" s="14"/>
    </row>
    <row r="10977" spans="10:17" x14ac:dyDescent="0.25">
      <c r="J10977" s="14"/>
      <c r="K10977" s="14"/>
      <c r="L10977" s="14"/>
      <c r="M10977" s="14"/>
      <c r="N10977" s="14"/>
      <c r="O10977" s="14"/>
      <c r="P10977" s="14"/>
      <c r="Q10977" s="14"/>
    </row>
    <row r="10978" spans="10:17" x14ac:dyDescent="0.25">
      <c r="J10978" s="14"/>
      <c r="K10978" s="14"/>
      <c r="L10978" s="14"/>
      <c r="M10978" s="14"/>
      <c r="N10978" s="14"/>
      <c r="O10978" s="14"/>
      <c r="P10978" s="14"/>
      <c r="Q10978" s="14"/>
    </row>
    <row r="10979" spans="10:17" x14ac:dyDescent="0.25">
      <c r="J10979" s="14"/>
      <c r="K10979" s="14"/>
      <c r="L10979" s="14"/>
      <c r="M10979" s="14"/>
      <c r="N10979" s="14"/>
      <c r="O10979" s="14"/>
      <c r="P10979" s="14"/>
      <c r="Q10979" s="14"/>
    </row>
    <row r="10980" spans="10:17" x14ac:dyDescent="0.25">
      <c r="J10980" s="14"/>
      <c r="K10980" s="14"/>
      <c r="L10980" s="14"/>
      <c r="M10980" s="14"/>
      <c r="N10980" s="14"/>
      <c r="O10980" s="14"/>
      <c r="P10980" s="14"/>
      <c r="Q10980" s="14"/>
    </row>
    <row r="10981" spans="10:17" x14ac:dyDescent="0.25">
      <c r="J10981" s="14"/>
      <c r="K10981" s="14"/>
      <c r="L10981" s="14"/>
      <c r="M10981" s="14"/>
      <c r="N10981" s="14"/>
      <c r="O10981" s="14"/>
      <c r="P10981" s="14"/>
      <c r="Q10981" s="14"/>
    </row>
    <row r="10982" spans="10:17" x14ac:dyDescent="0.25">
      <c r="J10982" s="14"/>
      <c r="K10982" s="14"/>
      <c r="L10982" s="14"/>
      <c r="M10982" s="14"/>
      <c r="N10982" s="14"/>
      <c r="O10982" s="14"/>
      <c r="P10982" s="14"/>
      <c r="Q10982" s="14"/>
    </row>
    <row r="10983" spans="10:17" x14ac:dyDescent="0.25">
      <c r="J10983" s="14"/>
      <c r="K10983" s="14"/>
      <c r="L10983" s="14"/>
      <c r="M10983" s="14"/>
      <c r="N10983" s="14"/>
      <c r="O10983" s="14"/>
      <c r="P10983" s="14"/>
      <c r="Q10983" s="14"/>
    </row>
    <row r="10984" spans="10:17" x14ac:dyDescent="0.25">
      <c r="J10984" s="14"/>
      <c r="K10984" s="14"/>
      <c r="L10984" s="14"/>
      <c r="M10984" s="14"/>
      <c r="N10984" s="14"/>
      <c r="O10984" s="14"/>
      <c r="P10984" s="14"/>
      <c r="Q10984" s="14"/>
    </row>
    <row r="10985" spans="10:17" x14ac:dyDescent="0.25">
      <c r="J10985" s="14"/>
      <c r="K10985" s="14"/>
      <c r="L10985" s="14"/>
      <c r="M10985" s="14"/>
      <c r="N10985" s="14"/>
      <c r="O10985" s="14"/>
      <c r="P10985" s="14"/>
      <c r="Q10985" s="14"/>
    </row>
    <row r="10986" spans="10:17" x14ac:dyDescent="0.25">
      <c r="J10986" s="14"/>
      <c r="K10986" s="14"/>
      <c r="L10986" s="14"/>
      <c r="M10986" s="14"/>
      <c r="N10986" s="14"/>
      <c r="O10986" s="14"/>
      <c r="P10986" s="14"/>
      <c r="Q10986" s="14"/>
    </row>
    <row r="10987" spans="10:17" x14ac:dyDescent="0.25">
      <c r="J10987" s="14"/>
      <c r="K10987" s="14"/>
      <c r="L10987" s="14"/>
      <c r="M10987" s="14"/>
      <c r="N10987" s="14"/>
      <c r="O10987" s="14"/>
      <c r="P10987" s="14"/>
      <c r="Q10987" s="14"/>
    </row>
    <row r="10988" spans="10:17" x14ac:dyDescent="0.25">
      <c r="J10988" s="14"/>
      <c r="K10988" s="14"/>
      <c r="L10988" s="14"/>
      <c r="M10988" s="14"/>
      <c r="N10988" s="14"/>
      <c r="O10988" s="14"/>
      <c r="P10988" s="14"/>
      <c r="Q10988" s="14"/>
    </row>
    <row r="10989" spans="10:17" x14ac:dyDescent="0.25">
      <c r="J10989" s="14"/>
      <c r="K10989" s="14"/>
      <c r="L10989" s="14"/>
      <c r="M10989" s="14"/>
      <c r="N10989" s="14"/>
      <c r="O10989" s="14"/>
      <c r="P10989" s="14"/>
      <c r="Q10989" s="14"/>
    </row>
    <row r="10990" spans="10:17" x14ac:dyDescent="0.25">
      <c r="J10990" s="14"/>
      <c r="K10990" s="14"/>
      <c r="L10990" s="14"/>
      <c r="M10990" s="14"/>
      <c r="N10990" s="14"/>
      <c r="O10990" s="14"/>
      <c r="P10990" s="14"/>
      <c r="Q10990" s="14"/>
    </row>
    <row r="10991" spans="10:17" x14ac:dyDescent="0.25">
      <c r="J10991" s="14"/>
      <c r="K10991" s="14"/>
      <c r="L10991" s="14"/>
      <c r="M10991" s="14"/>
      <c r="N10991" s="14"/>
      <c r="O10991" s="14"/>
      <c r="P10991" s="14"/>
      <c r="Q10991" s="14"/>
    </row>
    <row r="10992" spans="10:17" x14ac:dyDescent="0.25">
      <c r="J10992" s="14"/>
      <c r="K10992" s="14"/>
      <c r="L10992" s="14"/>
      <c r="M10992" s="14"/>
      <c r="N10992" s="14"/>
      <c r="O10992" s="14"/>
      <c r="P10992" s="14"/>
      <c r="Q10992" s="14"/>
    </row>
    <row r="10993" spans="10:17" x14ac:dyDescent="0.25">
      <c r="J10993" s="14"/>
      <c r="K10993" s="14"/>
      <c r="L10993" s="14"/>
      <c r="M10993" s="14"/>
      <c r="N10993" s="14"/>
      <c r="O10993" s="14"/>
      <c r="P10993" s="14"/>
      <c r="Q10993" s="14"/>
    </row>
    <row r="10994" spans="10:17" x14ac:dyDescent="0.25">
      <c r="J10994" s="14"/>
      <c r="K10994" s="14"/>
      <c r="L10994" s="14"/>
      <c r="M10994" s="14"/>
      <c r="N10994" s="14"/>
      <c r="O10994" s="14"/>
      <c r="P10994" s="14"/>
      <c r="Q10994" s="14"/>
    </row>
    <row r="10995" spans="10:17" x14ac:dyDescent="0.25">
      <c r="J10995" s="14"/>
      <c r="K10995" s="14"/>
      <c r="L10995" s="14"/>
      <c r="M10995" s="14"/>
      <c r="N10995" s="14"/>
      <c r="O10995" s="14"/>
      <c r="P10995" s="14"/>
      <c r="Q10995" s="14"/>
    </row>
    <row r="10996" spans="10:17" x14ac:dyDescent="0.25">
      <c r="J10996" s="14"/>
      <c r="K10996" s="14"/>
      <c r="L10996" s="14"/>
      <c r="M10996" s="14"/>
      <c r="N10996" s="14"/>
      <c r="O10996" s="14"/>
      <c r="P10996" s="14"/>
      <c r="Q10996" s="14"/>
    </row>
    <row r="10997" spans="10:17" x14ac:dyDescent="0.25">
      <c r="J10997" s="14"/>
      <c r="K10997" s="14"/>
      <c r="L10997" s="14"/>
      <c r="M10997" s="14"/>
      <c r="N10997" s="14"/>
      <c r="O10997" s="14"/>
      <c r="P10997" s="14"/>
      <c r="Q10997" s="14"/>
    </row>
    <row r="10998" spans="10:17" x14ac:dyDescent="0.25">
      <c r="J10998" s="14"/>
      <c r="K10998" s="14"/>
      <c r="L10998" s="14"/>
      <c r="M10998" s="14"/>
      <c r="N10998" s="14"/>
      <c r="O10998" s="14"/>
      <c r="P10998" s="14"/>
      <c r="Q10998" s="14"/>
    </row>
    <row r="10999" spans="10:17" x14ac:dyDescent="0.25">
      <c r="J10999" s="14"/>
      <c r="K10999" s="14"/>
      <c r="L10999" s="14"/>
      <c r="M10999" s="14"/>
      <c r="N10999" s="14"/>
      <c r="O10999" s="14"/>
      <c r="P10999" s="14"/>
      <c r="Q10999" s="14"/>
    </row>
    <row r="11000" spans="10:17" x14ac:dyDescent="0.25">
      <c r="J11000" s="14"/>
      <c r="K11000" s="14"/>
      <c r="L11000" s="14"/>
      <c r="M11000" s="14"/>
      <c r="N11000" s="14"/>
      <c r="O11000" s="14"/>
      <c r="P11000" s="14"/>
      <c r="Q11000" s="14"/>
    </row>
    <row r="11001" spans="10:17" x14ac:dyDescent="0.25">
      <c r="J11001" s="14"/>
      <c r="K11001" s="14"/>
      <c r="L11001" s="14"/>
      <c r="M11001" s="14"/>
      <c r="N11001" s="14"/>
      <c r="O11001" s="14"/>
      <c r="P11001" s="14"/>
      <c r="Q11001" s="14"/>
    </row>
    <row r="11002" spans="10:17" x14ac:dyDescent="0.25">
      <c r="J11002" s="14"/>
      <c r="K11002" s="14"/>
      <c r="L11002" s="14"/>
      <c r="M11002" s="14"/>
      <c r="N11002" s="14"/>
      <c r="O11002" s="14"/>
      <c r="P11002" s="14"/>
      <c r="Q11002" s="14"/>
    </row>
    <row r="11003" spans="10:17" x14ac:dyDescent="0.25">
      <c r="J11003" s="14"/>
      <c r="K11003" s="14"/>
      <c r="L11003" s="14"/>
      <c r="M11003" s="14"/>
      <c r="N11003" s="14"/>
      <c r="O11003" s="14"/>
      <c r="P11003" s="14"/>
      <c r="Q11003" s="14"/>
    </row>
    <row r="11004" spans="10:17" x14ac:dyDescent="0.25">
      <c r="J11004" s="14"/>
      <c r="K11004" s="14"/>
      <c r="L11004" s="14"/>
      <c r="M11004" s="14"/>
      <c r="N11004" s="14"/>
      <c r="O11004" s="14"/>
      <c r="P11004" s="14"/>
      <c r="Q11004" s="14"/>
    </row>
    <row r="11005" spans="10:17" x14ac:dyDescent="0.25">
      <c r="J11005" s="14"/>
      <c r="K11005" s="14"/>
      <c r="L11005" s="14"/>
      <c r="M11005" s="14"/>
      <c r="N11005" s="14"/>
      <c r="O11005" s="14"/>
      <c r="P11005" s="14"/>
      <c r="Q11005" s="14"/>
    </row>
    <row r="11006" spans="10:17" x14ac:dyDescent="0.25">
      <c r="J11006" s="14"/>
      <c r="K11006" s="14"/>
      <c r="L11006" s="14"/>
      <c r="M11006" s="14"/>
      <c r="N11006" s="14"/>
      <c r="O11006" s="14"/>
      <c r="P11006" s="14"/>
      <c r="Q11006" s="14"/>
    </row>
    <row r="11007" spans="10:17" x14ac:dyDescent="0.25">
      <c r="J11007" s="14"/>
      <c r="K11007" s="14"/>
      <c r="L11007" s="14"/>
      <c r="M11007" s="14"/>
      <c r="N11007" s="14"/>
      <c r="O11007" s="14"/>
      <c r="P11007" s="14"/>
      <c r="Q11007" s="14"/>
    </row>
    <row r="11008" spans="10:17" x14ac:dyDescent="0.25">
      <c r="J11008" s="14"/>
      <c r="K11008" s="14"/>
      <c r="L11008" s="14"/>
      <c r="M11008" s="14"/>
      <c r="N11008" s="14"/>
      <c r="O11008" s="14"/>
      <c r="P11008" s="14"/>
      <c r="Q11008" s="14"/>
    </row>
    <row r="11009" spans="10:17" x14ac:dyDescent="0.25">
      <c r="J11009" s="14"/>
      <c r="K11009" s="14"/>
      <c r="L11009" s="14"/>
      <c r="M11009" s="14"/>
      <c r="N11009" s="14"/>
      <c r="O11009" s="14"/>
      <c r="P11009" s="14"/>
      <c r="Q11009" s="14"/>
    </row>
    <row r="11010" spans="10:17" x14ac:dyDescent="0.25">
      <c r="J11010" s="14"/>
      <c r="K11010" s="14"/>
      <c r="L11010" s="14"/>
      <c r="M11010" s="14"/>
      <c r="N11010" s="14"/>
      <c r="O11010" s="14"/>
      <c r="P11010" s="14"/>
      <c r="Q11010" s="14"/>
    </row>
    <row r="11011" spans="10:17" x14ac:dyDescent="0.25">
      <c r="J11011" s="14"/>
      <c r="K11011" s="14"/>
      <c r="L11011" s="14"/>
      <c r="M11011" s="14"/>
      <c r="N11011" s="14"/>
      <c r="O11011" s="14"/>
      <c r="P11011" s="14"/>
      <c r="Q11011" s="14"/>
    </row>
    <row r="11012" spans="10:17" x14ac:dyDescent="0.25">
      <c r="J11012" s="14"/>
      <c r="K11012" s="14"/>
      <c r="L11012" s="14"/>
      <c r="M11012" s="14"/>
      <c r="N11012" s="14"/>
      <c r="O11012" s="14"/>
      <c r="P11012" s="14"/>
      <c r="Q11012" s="14"/>
    </row>
    <row r="11013" spans="10:17" x14ac:dyDescent="0.25">
      <c r="J11013" s="14"/>
      <c r="K11013" s="14"/>
      <c r="L11013" s="14"/>
      <c r="M11013" s="14"/>
      <c r="N11013" s="14"/>
      <c r="O11013" s="14"/>
      <c r="P11013" s="14"/>
      <c r="Q11013" s="14"/>
    </row>
    <row r="11014" spans="10:17" x14ac:dyDescent="0.25">
      <c r="J11014" s="14"/>
      <c r="K11014" s="14"/>
      <c r="L11014" s="14"/>
      <c r="M11014" s="14"/>
      <c r="N11014" s="14"/>
      <c r="O11014" s="14"/>
      <c r="P11014" s="14"/>
      <c r="Q11014" s="14"/>
    </row>
    <row r="11015" spans="10:17" x14ac:dyDescent="0.25">
      <c r="J11015" s="14"/>
      <c r="K11015" s="14"/>
      <c r="L11015" s="14"/>
      <c r="M11015" s="14"/>
      <c r="N11015" s="14"/>
      <c r="O11015" s="14"/>
      <c r="P11015" s="14"/>
      <c r="Q11015" s="14"/>
    </row>
    <row r="11016" spans="10:17" x14ac:dyDescent="0.25">
      <c r="J11016" s="14"/>
      <c r="K11016" s="14"/>
      <c r="L11016" s="14"/>
      <c r="M11016" s="14"/>
      <c r="N11016" s="14"/>
      <c r="O11016" s="14"/>
      <c r="P11016" s="14"/>
      <c r="Q11016" s="14"/>
    </row>
    <row r="11017" spans="10:17" x14ac:dyDescent="0.25">
      <c r="J11017" s="14"/>
      <c r="K11017" s="14"/>
      <c r="L11017" s="14"/>
      <c r="M11017" s="14"/>
      <c r="N11017" s="14"/>
      <c r="O11017" s="14"/>
      <c r="P11017" s="14"/>
      <c r="Q11017" s="14"/>
    </row>
    <row r="11018" spans="10:17" x14ac:dyDescent="0.25">
      <c r="J11018" s="14"/>
      <c r="K11018" s="14"/>
      <c r="L11018" s="14"/>
      <c r="M11018" s="14"/>
      <c r="N11018" s="14"/>
      <c r="O11018" s="14"/>
      <c r="P11018" s="14"/>
      <c r="Q11018" s="14"/>
    </row>
    <row r="11019" spans="10:17" x14ac:dyDescent="0.25">
      <c r="J11019" s="14"/>
      <c r="K11019" s="14"/>
      <c r="L11019" s="14"/>
      <c r="M11019" s="14"/>
      <c r="N11019" s="14"/>
      <c r="O11019" s="14"/>
      <c r="P11019" s="14"/>
      <c r="Q11019" s="14"/>
    </row>
    <row r="11020" spans="10:17" x14ac:dyDescent="0.25">
      <c r="J11020" s="14"/>
      <c r="K11020" s="14"/>
      <c r="L11020" s="14"/>
      <c r="M11020" s="14"/>
      <c r="N11020" s="14"/>
      <c r="O11020" s="14"/>
      <c r="P11020" s="14"/>
      <c r="Q11020" s="14"/>
    </row>
    <row r="11021" spans="10:17" x14ac:dyDescent="0.25">
      <c r="J11021" s="14"/>
      <c r="K11021" s="14"/>
      <c r="L11021" s="14"/>
      <c r="M11021" s="14"/>
      <c r="N11021" s="14"/>
      <c r="O11021" s="14"/>
      <c r="P11021" s="14"/>
      <c r="Q11021" s="14"/>
    </row>
    <row r="11022" spans="10:17" x14ac:dyDescent="0.25">
      <c r="J11022" s="14"/>
      <c r="K11022" s="14"/>
      <c r="L11022" s="14"/>
      <c r="M11022" s="14"/>
      <c r="N11022" s="14"/>
      <c r="O11022" s="14"/>
      <c r="P11022" s="14"/>
      <c r="Q11022" s="14"/>
    </row>
    <row r="11023" spans="10:17" x14ac:dyDescent="0.25">
      <c r="J11023" s="14"/>
      <c r="K11023" s="14"/>
      <c r="L11023" s="14"/>
      <c r="M11023" s="14"/>
      <c r="N11023" s="14"/>
      <c r="O11023" s="14"/>
      <c r="P11023" s="14"/>
      <c r="Q11023" s="14"/>
    </row>
    <row r="11024" spans="10:17" x14ac:dyDescent="0.25">
      <c r="J11024" s="14"/>
      <c r="K11024" s="14"/>
      <c r="L11024" s="14"/>
      <c r="M11024" s="14"/>
      <c r="N11024" s="14"/>
      <c r="O11024" s="14"/>
      <c r="P11024" s="14"/>
      <c r="Q11024" s="14"/>
    </row>
    <row r="11025" spans="10:17" x14ac:dyDescent="0.25">
      <c r="J11025" s="14"/>
      <c r="K11025" s="14"/>
      <c r="L11025" s="14"/>
      <c r="M11025" s="14"/>
      <c r="N11025" s="14"/>
      <c r="O11025" s="14"/>
      <c r="P11025" s="14"/>
      <c r="Q11025" s="14"/>
    </row>
    <row r="11026" spans="10:17" x14ac:dyDescent="0.25">
      <c r="J11026" s="14"/>
      <c r="K11026" s="14"/>
      <c r="L11026" s="14"/>
      <c r="M11026" s="14"/>
      <c r="N11026" s="14"/>
      <c r="O11026" s="14"/>
      <c r="P11026" s="14"/>
      <c r="Q11026" s="14"/>
    </row>
    <row r="11027" spans="10:17" x14ac:dyDescent="0.25">
      <c r="J11027" s="14"/>
      <c r="K11027" s="14"/>
      <c r="L11027" s="14"/>
      <c r="M11027" s="14"/>
      <c r="N11027" s="14"/>
      <c r="O11027" s="14"/>
      <c r="P11027" s="14"/>
      <c r="Q11027" s="14"/>
    </row>
    <row r="11028" spans="10:17" x14ac:dyDescent="0.25">
      <c r="J11028" s="14"/>
      <c r="K11028" s="14"/>
      <c r="L11028" s="14"/>
      <c r="M11028" s="14"/>
      <c r="N11028" s="14"/>
      <c r="O11028" s="14"/>
      <c r="P11028" s="14"/>
      <c r="Q11028" s="14"/>
    </row>
    <row r="11029" spans="10:17" x14ac:dyDescent="0.25">
      <c r="J11029" s="14"/>
      <c r="K11029" s="14"/>
      <c r="L11029" s="14"/>
      <c r="M11029" s="14"/>
      <c r="N11029" s="14"/>
      <c r="O11029" s="14"/>
      <c r="P11029" s="14"/>
      <c r="Q11029" s="14"/>
    </row>
    <row r="11030" spans="10:17" x14ac:dyDescent="0.25">
      <c r="J11030" s="14"/>
      <c r="K11030" s="14"/>
      <c r="L11030" s="14"/>
      <c r="M11030" s="14"/>
      <c r="N11030" s="14"/>
      <c r="O11030" s="14"/>
      <c r="P11030" s="14"/>
      <c r="Q11030" s="14"/>
    </row>
    <row r="11031" spans="10:17" x14ac:dyDescent="0.25">
      <c r="J11031" s="14"/>
      <c r="K11031" s="14"/>
      <c r="L11031" s="14"/>
      <c r="M11031" s="14"/>
      <c r="N11031" s="14"/>
      <c r="O11031" s="14"/>
      <c r="P11031" s="14"/>
      <c r="Q11031" s="14"/>
    </row>
    <row r="11032" spans="10:17" x14ac:dyDescent="0.25">
      <c r="J11032" s="14"/>
      <c r="K11032" s="14"/>
      <c r="L11032" s="14"/>
      <c r="M11032" s="14"/>
      <c r="N11032" s="14"/>
      <c r="O11032" s="14"/>
      <c r="P11032" s="14"/>
      <c r="Q11032" s="14"/>
    </row>
    <row r="11033" spans="10:17" x14ac:dyDescent="0.25">
      <c r="J11033" s="14"/>
      <c r="K11033" s="14"/>
      <c r="L11033" s="14"/>
      <c r="M11033" s="14"/>
      <c r="N11033" s="14"/>
      <c r="O11033" s="14"/>
      <c r="P11033" s="14"/>
      <c r="Q11033" s="14"/>
    </row>
    <row r="11034" spans="10:17" x14ac:dyDescent="0.25">
      <c r="J11034" s="14"/>
      <c r="K11034" s="14"/>
      <c r="L11034" s="14"/>
      <c r="M11034" s="14"/>
      <c r="N11034" s="14"/>
      <c r="O11034" s="14"/>
      <c r="P11034" s="14"/>
      <c r="Q11034" s="14"/>
    </row>
    <row r="11035" spans="10:17" x14ac:dyDescent="0.25">
      <c r="J11035" s="14"/>
      <c r="K11035" s="14"/>
      <c r="L11035" s="14"/>
      <c r="M11035" s="14"/>
      <c r="N11035" s="14"/>
      <c r="O11035" s="14"/>
      <c r="P11035" s="14"/>
      <c r="Q11035" s="14"/>
    </row>
    <row r="11036" spans="10:17" x14ac:dyDescent="0.25">
      <c r="J11036" s="14"/>
      <c r="K11036" s="14"/>
      <c r="L11036" s="14"/>
      <c r="M11036" s="14"/>
      <c r="N11036" s="14"/>
      <c r="O11036" s="14"/>
      <c r="P11036" s="14"/>
      <c r="Q11036" s="14"/>
    </row>
    <row r="11037" spans="10:17" x14ac:dyDescent="0.25">
      <c r="J11037" s="14"/>
      <c r="K11037" s="14"/>
      <c r="L11037" s="14"/>
      <c r="M11037" s="14"/>
      <c r="N11037" s="14"/>
      <c r="O11037" s="14"/>
      <c r="P11037" s="14"/>
      <c r="Q11037" s="14"/>
    </row>
    <row r="11038" spans="10:17" x14ac:dyDescent="0.25">
      <c r="J11038" s="14"/>
      <c r="K11038" s="14"/>
      <c r="L11038" s="14"/>
      <c r="M11038" s="14"/>
      <c r="N11038" s="14"/>
      <c r="O11038" s="14"/>
      <c r="P11038" s="14"/>
      <c r="Q11038" s="14"/>
    </row>
    <row r="11039" spans="10:17" x14ac:dyDescent="0.25">
      <c r="J11039" s="14"/>
      <c r="K11039" s="14"/>
      <c r="L11039" s="14"/>
      <c r="M11039" s="14"/>
      <c r="N11039" s="14"/>
      <c r="O11039" s="14"/>
      <c r="P11039" s="14"/>
      <c r="Q11039" s="14"/>
    </row>
    <row r="11040" spans="10:17" x14ac:dyDescent="0.25">
      <c r="J11040" s="14"/>
      <c r="K11040" s="14"/>
      <c r="L11040" s="14"/>
      <c r="M11040" s="14"/>
      <c r="N11040" s="14"/>
      <c r="O11040" s="14"/>
      <c r="P11040" s="14"/>
      <c r="Q11040" s="14"/>
    </row>
    <row r="11041" spans="10:17" x14ac:dyDescent="0.25">
      <c r="J11041" s="14"/>
      <c r="K11041" s="14"/>
      <c r="L11041" s="14"/>
      <c r="M11041" s="14"/>
      <c r="N11041" s="14"/>
      <c r="O11041" s="14"/>
      <c r="P11041" s="14"/>
      <c r="Q11041" s="14"/>
    </row>
    <row r="11042" spans="10:17" x14ac:dyDescent="0.25">
      <c r="J11042" s="14"/>
      <c r="K11042" s="14"/>
      <c r="L11042" s="14"/>
      <c r="M11042" s="14"/>
      <c r="N11042" s="14"/>
      <c r="O11042" s="14"/>
      <c r="P11042" s="14"/>
      <c r="Q11042" s="14"/>
    </row>
    <row r="11043" spans="10:17" x14ac:dyDescent="0.25">
      <c r="J11043" s="14"/>
      <c r="K11043" s="14"/>
      <c r="L11043" s="14"/>
      <c r="M11043" s="14"/>
      <c r="N11043" s="14"/>
      <c r="O11043" s="14"/>
      <c r="P11043" s="14"/>
      <c r="Q11043" s="14"/>
    </row>
    <row r="11044" spans="10:17" x14ac:dyDescent="0.25">
      <c r="J11044" s="14"/>
      <c r="K11044" s="14"/>
      <c r="L11044" s="14"/>
      <c r="M11044" s="14"/>
      <c r="N11044" s="14"/>
      <c r="O11044" s="14"/>
      <c r="P11044" s="14"/>
      <c r="Q11044" s="14"/>
    </row>
    <row r="11045" spans="10:17" x14ac:dyDescent="0.25">
      <c r="J11045" s="14"/>
      <c r="K11045" s="14"/>
      <c r="L11045" s="14"/>
      <c r="M11045" s="14"/>
      <c r="N11045" s="14"/>
      <c r="O11045" s="14"/>
      <c r="P11045" s="14"/>
      <c r="Q11045" s="14"/>
    </row>
    <row r="11046" spans="10:17" x14ac:dyDescent="0.25">
      <c r="J11046" s="14"/>
      <c r="K11046" s="14"/>
      <c r="L11046" s="14"/>
      <c r="M11046" s="14"/>
      <c r="N11046" s="14"/>
      <c r="O11046" s="14"/>
      <c r="P11046" s="14"/>
      <c r="Q11046" s="14"/>
    </row>
    <row r="11047" spans="10:17" x14ac:dyDescent="0.25">
      <c r="J11047" s="14"/>
      <c r="K11047" s="14"/>
      <c r="L11047" s="14"/>
      <c r="M11047" s="14"/>
      <c r="N11047" s="14"/>
      <c r="O11047" s="14"/>
      <c r="P11047" s="14"/>
      <c r="Q11047" s="14"/>
    </row>
    <row r="11048" spans="10:17" x14ac:dyDescent="0.25">
      <c r="J11048" s="14"/>
      <c r="K11048" s="14"/>
      <c r="L11048" s="14"/>
      <c r="M11048" s="14"/>
      <c r="N11048" s="14"/>
      <c r="O11048" s="14"/>
      <c r="P11048" s="14"/>
      <c r="Q11048" s="14"/>
    </row>
    <row r="11049" spans="10:17" x14ac:dyDescent="0.25">
      <c r="J11049" s="14"/>
      <c r="K11049" s="14"/>
      <c r="L11049" s="14"/>
      <c r="M11049" s="14"/>
      <c r="N11049" s="14"/>
      <c r="O11049" s="14"/>
      <c r="P11049" s="14"/>
      <c r="Q11049" s="14"/>
    </row>
    <row r="11050" spans="10:17" x14ac:dyDescent="0.25">
      <c r="J11050" s="14"/>
      <c r="K11050" s="14"/>
      <c r="L11050" s="14"/>
      <c r="M11050" s="14"/>
      <c r="N11050" s="14"/>
      <c r="O11050" s="14"/>
      <c r="P11050" s="14"/>
      <c r="Q11050" s="14"/>
    </row>
    <row r="11051" spans="10:17" x14ac:dyDescent="0.25">
      <c r="J11051" s="14"/>
      <c r="K11051" s="14"/>
      <c r="L11051" s="14"/>
      <c r="M11051" s="14"/>
      <c r="N11051" s="14"/>
      <c r="O11051" s="14"/>
      <c r="P11051" s="14"/>
      <c r="Q11051" s="14"/>
    </row>
    <row r="11052" spans="10:17" x14ac:dyDescent="0.25">
      <c r="J11052" s="14"/>
      <c r="K11052" s="14"/>
      <c r="L11052" s="14"/>
      <c r="M11052" s="14"/>
      <c r="N11052" s="14"/>
      <c r="O11052" s="14"/>
      <c r="P11052" s="14"/>
      <c r="Q11052" s="14"/>
    </row>
    <row r="11053" spans="10:17" x14ac:dyDescent="0.25">
      <c r="J11053" s="14"/>
      <c r="K11053" s="14"/>
      <c r="L11053" s="14"/>
      <c r="M11053" s="14"/>
      <c r="N11053" s="14"/>
      <c r="O11053" s="14"/>
      <c r="P11053" s="14"/>
      <c r="Q11053" s="14"/>
    </row>
    <row r="11054" spans="10:17" x14ac:dyDescent="0.25">
      <c r="J11054" s="14"/>
      <c r="K11054" s="14"/>
      <c r="L11054" s="14"/>
      <c r="M11054" s="14"/>
      <c r="N11054" s="14"/>
      <c r="O11054" s="14"/>
      <c r="P11054" s="14"/>
      <c r="Q11054" s="14"/>
    </row>
    <row r="11055" spans="10:17" x14ac:dyDescent="0.25">
      <c r="J11055" s="14"/>
      <c r="K11055" s="14"/>
      <c r="L11055" s="14"/>
      <c r="M11055" s="14"/>
      <c r="N11055" s="14"/>
      <c r="O11055" s="14"/>
      <c r="P11055" s="14"/>
      <c r="Q11055" s="14"/>
    </row>
    <row r="11056" spans="10:17" x14ac:dyDescent="0.25">
      <c r="J11056" s="14"/>
      <c r="K11056" s="14"/>
      <c r="L11056" s="14"/>
      <c r="M11056" s="14"/>
      <c r="N11056" s="14"/>
      <c r="O11056" s="14"/>
      <c r="P11056" s="14"/>
      <c r="Q11056" s="14"/>
    </row>
    <row r="11057" spans="10:17" x14ac:dyDescent="0.25">
      <c r="J11057" s="14"/>
      <c r="K11057" s="14"/>
      <c r="L11057" s="14"/>
      <c r="M11057" s="14"/>
      <c r="N11057" s="14"/>
      <c r="O11057" s="14"/>
      <c r="P11057" s="14"/>
      <c r="Q11057" s="14"/>
    </row>
    <row r="11058" spans="10:17" x14ac:dyDescent="0.25">
      <c r="J11058" s="14"/>
      <c r="K11058" s="14"/>
      <c r="L11058" s="14"/>
      <c r="M11058" s="14"/>
      <c r="N11058" s="14"/>
      <c r="O11058" s="14"/>
      <c r="P11058" s="14"/>
      <c r="Q11058" s="14"/>
    </row>
    <row r="11059" spans="10:17" x14ac:dyDescent="0.25">
      <c r="J11059" s="14"/>
      <c r="K11059" s="14"/>
      <c r="L11059" s="14"/>
      <c r="M11059" s="14"/>
      <c r="N11059" s="14"/>
      <c r="O11059" s="14"/>
      <c r="P11059" s="14"/>
      <c r="Q11059" s="14"/>
    </row>
    <row r="11060" spans="10:17" x14ac:dyDescent="0.25">
      <c r="J11060" s="14"/>
      <c r="K11060" s="14"/>
      <c r="L11060" s="14"/>
      <c r="M11060" s="14"/>
      <c r="N11060" s="14"/>
      <c r="O11060" s="14"/>
      <c r="P11060" s="14"/>
      <c r="Q11060" s="14"/>
    </row>
    <row r="11061" spans="10:17" x14ac:dyDescent="0.25">
      <c r="J11061" s="14"/>
      <c r="K11061" s="14"/>
      <c r="L11061" s="14"/>
      <c r="M11061" s="14"/>
      <c r="N11061" s="14"/>
      <c r="O11061" s="14"/>
      <c r="P11061" s="14"/>
      <c r="Q11061" s="14"/>
    </row>
    <row r="11062" spans="10:17" x14ac:dyDescent="0.25">
      <c r="J11062" s="14"/>
      <c r="K11062" s="14"/>
      <c r="L11062" s="14"/>
      <c r="M11062" s="14"/>
      <c r="N11062" s="14"/>
      <c r="O11062" s="14"/>
      <c r="P11062" s="14"/>
      <c r="Q11062" s="14"/>
    </row>
    <row r="11063" spans="10:17" x14ac:dyDescent="0.25">
      <c r="J11063" s="14"/>
      <c r="K11063" s="14"/>
      <c r="L11063" s="14"/>
      <c r="M11063" s="14"/>
      <c r="N11063" s="14"/>
      <c r="O11063" s="14"/>
      <c r="P11063" s="14"/>
      <c r="Q11063" s="14"/>
    </row>
    <row r="11064" spans="10:17" x14ac:dyDescent="0.25">
      <c r="J11064" s="14"/>
      <c r="K11064" s="14"/>
      <c r="L11064" s="14"/>
      <c r="M11064" s="14"/>
      <c r="N11064" s="14"/>
      <c r="O11064" s="14"/>
      <c r="P11064" s="14"/>
      <c r="Q11064" s="14"/>
    </row>
    <row r="11065" spans="10:17" x14ac:dyDescent="0.25">
      <c r="J11065" s="14"/>
      <c r="K11065" s="14"/>
      <c r="L11065" s="14"/>
      <c r="M11065" s="14"/>
      <c r="N11065" s="14"/>
      <c r="O11065" s="14"/>
      <c r="P11065" s="14"/>
      <c r="Q11065" s="14"/>
    </row>
    <row r="11066" spans="10:17" x14ac:dyDescent="0.25">
      <c r="J11066" s="14"/>
      <c r="K11066" s="14"/>
      <c r="L11066" s="14"/>
      <c r="M11066" s="14"/>
      <c r="N11066" s="14"/>
      <c r="O11066" s="14"/>
      <c r="P11066" s="14"/>
      <c r="Q11066" s="14"/>
    </row>
    <row r="11067" spans="10:17" x14ac:dyDescent="0.25">
      <c r="J11067" s="14"/>
      <c r="K11067" s="14"/>
      <c r="L11067" s="14"/>
      <c r="M11067" s="14"/>
      <c r="N11067" s="14"/>
      <c r="O11067" s="14"/>
      <c r="P11067" s="14"/>
      <c r="Q11067" s="14"/>
    </row>
    <row r="11068" spans="10:17" x14ac:dyDescent="0.25">
      <c r="J11068" s="14"/>
      <c r="K11068" s="14"/>
      <c r="L11068" s="14"/>
      <c r="M11068" s="14"/>
      <c r="N11068" s="14"/>
      <c r="O11068" s="14"/>
      <c r="P11068" s="14"/>
      <c r="Q11068" s="14"/>
    </row>
    <row r="11069" spans="10:17" x14ac:dyDescent="0.25">
      <c r="J11069" s="14"/>
      <c r="K11069" s="14"/>
      <c r="L11069" s="14"/>
      <c r="M11069" s="14"/>
      <c r="N11069" s="14"/>
      <c r="O11069" s="14"/>
      <c r="P11069" s="14"/>
      <c r="Q11069" s="14"/>
    </row>
    <row r="11070" spans="10:17" x14ac:dyDescent="0.25">
      <c r="J11070" s="14"/>
      <c r="K11070" s="14"/>
      <c r="L11070" s="14"/>
      <c r="M11070" s="14"/>
      <c r="N11070" s="14"/>
      <c r="O11070" s="14"/>
      <c r="P11070" s="14"/>
      <c r="Q11070" s="14"/>
    </row>
    <row r="11071" spans="10:17" x14ac:dyDescent="0.25">
      <c r="J11071" s="14"/>
      <c r="K11071" s="14"/>
      <c r="L11071" s="14"/>
      <c r="M11071" s="14"/>
      <c r="N11071" s="14"/>
      <c r="O11071" s="14"/>
      <c r="P11071" s="14"/>
      <c r="Q11071" s="14"/>
    </row>
    <row r="11072" spans="10:17" x14ac:dyDescent="0.25">
      <c r="J11072" s="14"/>
      <c r="K11072" s="14"/>
      <c r="L11072" s="14"/>
      <c r="M11072" s="14"/>
      <c r="N11072" s="14"/>
      <c r="O11072" s="14"/>
      <c r="P11072" s="14"/>
      <c r="Q11072" s="14"/>
    </row>
    <row r="11073" spans="10:17" x14ac:dyDescent="0.25">
      <c r="J11073" s="14"/>
      <c r="K11073" s="14"/>
      <c r="L11073" s="14"/>
      <c r="M11073" s="14"/>
      <c r="N11073" s="14"/>
      <c r="O11073" s="14"/>
      <c r="P11073" s="14"/>
      <c r="Q11073" s="14"/>
    </row>
    <row r="11074" spans="10:17" x14ac:dyDescent="0.25">
      <c r="J11074" s="14"/>
      <c r="K11074" s="14"/>
      <c r="L11074" s="14"/>
      <c r="M11074" s="14"/>
      <c r="N11074" s="14"/>
      <c r="O11074" s="14"/>
      <c r="P11074" s="14"/>
      <c r="Q11074" s="14"/>
    </row>
    <row r="11075" spans="10:17" x14ac:dyDescent="0.25">
      <c r="J11075" s="14"/>
      <c r="K11075" s="14"/>
      <c r="L11075" s="14"/>
      <c r="M11075" s="14"/>
      <c r="N11075" s="14"/>
      <c r="O11075" s="14"/>
      <c r="P11075" s="14"/>
      <c r="Q11075" s="14"/>
    </row>
    <row r="11076" spans="10:17" x14ac:dyDescent="0.25">
      <c r="J11076" s="14"/>
      <c r="K11076" s="14"/>
      <c r="L11076" s="14"/>
      <c r="M11076" s="14"/>
      <c r="N11076" s="14"/>
      <c r="O11076" s="14"/>
      <c r="P11076" s="14"/>
      <c r="Q11076" s="14"/>
    </row>
    <row r="11077" spans="10:17" x14ac:dyDescent="0.25">
      <c r="J11077" s="14"/>
      <c r="K11077" s="14"/>
      <c r="L11077" s="14"/>
      <c r="M11077" s="14"/>
      <c r="N11077" s="14"/>
      <c r="O11077" s="14"/>
      <c r="P11077" s="14"/>
      <c r="Q11077" s="14"/>
    </row>
    <row r="11078" spans="10:17" x14ac:dyDescent="0.25">
      <c r="J11078" s="14"/>
      <c r="K11078" s="14"/>
      <c r="L11078" s="14"/>
      <c r="M11078" s="14"/>
      <c r="N11078" s="14"/>
      <c r="O11078" s="14"/>
      <c r="P11078" s="14"/>
      <c r="Q11078" s="14"/>
    </row>
    <row r="11079" spans="10:17" x14ac:dyDescent="0.25">
      <c r="J11079" s="14"/>
      <c r="K11079" s="14"/>
      <c r="L11079" s="14"/>
      <c r="M11079" s="14"/>
      <c r="N11079" s="14"/>
      <c r="O11079" s="14"/>
      <c r="P11079" s="14"/>
      <c r="Q11079" s="14"/>
    </row>
    <row r="11080" spans="10:17" x14ac:dyDescent="0.25">
      <c r="J11080" s="14"/>
      <c r="K11080" s="14"/>
      <c r="L11080" s="14"/>
      <c r="M11080" s="14"/>
      <c r="N11080" s="14"/>
      <c r="O11080" s="14"/>
      <c r="P11080" s="14"/>
      <c r="Q11080" s="14"/>
    </row>
    <row r="11081" spans="10:17" x14ac:dyDescent="0.25">
      <c r="J11081" s="14"/>
      <c r="K11081" s="14"/>
      <c r="L11081" s="14"/>
      <c r="M11081" s="14"/>
      <c r="N11081" s="14"/>
      <c r="O11081" s="14"/>
      <c r="P11081" s="14"/>
      <c r="Q11081" s="14"/>
    </row>
    <row r="11082" spans="10:17" x14ac:dyDescent="0.25">
      <c r="J11082" s="14"/>
      <c r="K11082" s="14"/>
      <c r="L11082" s="14"/>
      <c r="M11082" s="14"/>
      <c r="N11082" s="14"/>
      <c r="O11082" s="14"/>
      <c r="P11082" s="14"/>
      <c r="Q11082" s="14"/>
    </row>
    <row r="11083" spans="10:17" x14ac:dyDescent="0.25">
      <c r="J11083" s="14"/>
      <c r="K11083" s="14"/>
      <c r="L11083" s="14"/>
      <c r="M11083" s="14"/>
      <c r="N11083" s="14"/>
      <c r="O11083" s="14"/>
      <c r="P11083" s="14"/>
      <c r="Q11083" s="14"/>
    </row>
    <row r="11084" spans="10:17" x14ac:dyDescent="0.25">
      <c r="J11084" s="14"/>
      <c r="K11084" s="14"/>
      <c r="L11084" s="14"/>
      <c r="M11084" s="14"/>
      <c r="N11084" s="14"/>
      <c r="O11084" s="14"/>
      <c r="P11084" s="14"/>
      <c r="Q11084" s="14"/>
    </row>
    <row r="11085" spans="10:17" x14ac:dyDescent="0.25">
      <c r="J11085" s="14"/>
      <c r="K11085" s="14"/>
      <c r="L11085" s="14"/>
      <c r="M11085" s="14"/>
      <c r="N11085" s="14"/>
      <c r="O11085" s="14"/>
      <c r="P11085" s="14"/>
      <c r="Q11085" s="14"/>
    </row>
    <row r="11086" spans="10:17" x14ac:dyDescent="0.25">
      <c r="J11086" s="14"/>
      <c r="K11086" s="14"/>
      <c r="L11086" s="14"/>
      <c r="M11086" s="14"/>
      <c r="N11086" s="14"/>
      <c r="O11086" s="14"/>
      <c r="P11086" s="14"/>
      <c r="Q11086" s="14"/>
    </row>
    <row r="11087" spans="10:17" x14ac:dyDescent="0.25">
      <c r="J11087" s="14"/>
      <c r="K11087" s="14"/>
      <c r="L11087" s="14"/>
      <c r="M11087" s="14"/>
      <c r="N11087" s="14"/>
      <c r="O11087" s="14"/>
      <c r="P11087" s="14"/>
      <c r="Q11087" s="14"/>
    </row>
    <row r="11088" spans="10:17" x14ac:dyDescent="0.25">
      <c r="J11088" s="14"/>
      <c r="K11088" s="14"/>
      <c r="L11088" s="14"/>
      <c r="M11088" s="14"/>
      <c r="N11088" s="14"/>
      <c r="O11088" s="14"/>
      <c r="P11088" s="14"/>
      <c r="Q11088" s="14"/>
    </row>
    <row r="11089" spans="10:17" x14ac:dyDescent="0.25">
      <c r="J11089" s="14"/>
      <c r="K11089" s="14"/>
      <c r="L11089" s="14"/>
      <c r="M11089" s="14"/>
      <c r="N11089" s="14"/>
      <c r="O11089" s="14"/>
      <c r="P11089" s="14"/>
      <c r="Q11089" s="14"/>
    </row>
    <row r="11090" spans="10:17" x14ac:dyDescent="0.25">
      <c r="J11090" s="14"/>
      <c r="K11090" s="14"/>
      <c r="L11090" s="14"/>
      <c r="M11090" s="14"/>
      <c r="N11090" s="14"/>
      <c r="O11090" s="14"/>
      <c r="P11090" s="14"/>
      <c r="Q11090" s="14"/>
    </row>
    <row r="11091" spans="10:17" x14ac:dyDescent="0.25">
      <c r="J11091" s="14"/>
      <c r="K11091" s="14"/>
      <c r="L11091" s="14"/>
      <c r="M11091" s="14"/>
      <c r="N11091" s="14"/>
      <c r="O11091" s="14"/>
      <c r="P11091" s="14"/>
      <c r="Q11091" s="14"/>
    </row>
    <row r="11092" spans="10:17" x14ac:dyDescent="0.25">
      <c r="J11092" s="14"/>
      <c r="K11092" s="14"/>
      <c r="L11092" s="14"/>
      <c r="M11092" s="14"/>
      <c r="N11092" s="14"/>
      <c r="O11092" s="14"/>
      <c r="P11092" s="14"/>
      <c r="Q11092" s="14"/>
    </row>
    <row r="11093" spans="10:17" x14ac:dyDescent="0.25">
      <c r="J11093" s="14"/>
      <c r="K11093" s="14"/>
      <c r="L11093" s="14"/>
      <c r="M11093" s="14"/>
      <c r="N11093" s="14"/>
      <c r="O11093" s="14"/>
      <c r="P11093" s="14"/>
      <c r="Q11093" s="14"/>
    </row>
    <row r="11094" spans="10:17" x14ac:dyDescent="0.25">
      <c r="J11094" s="14"/>
      <c r="K11094" s="14"/>
      <c r="L11094" s="14"/>
      <c r="M11094" s="14"/>
      <c r="N11094" s="14"/>
      <c r="O11094" s="14"/>
      <c r="P11094" s="14"/>
      <c r="Q11094" s="14"/>
    </row>
    <row r="11095" spans="10:17" x14ac:dyDescent="0.25">
      <c r="J11095" s="14"/>
      <c r="K11095" s="14"/>
      <c r="L11095" s="14"/>
      <c r="M11095" s="14"/>
      <c r="N11095" s="14"/>
      <c r="O11095" s="14"/>
      <c r="P11095" s="14"/>
      <c r="Q11095" s="14"/>
    </row>
    <row r="11096" spans="10:17" x14ac:dyDescent="0.25">
      <c r="J11096" s="14"/>
      <c r="K11096" s="14"/>
      <c r="L11096" s="14"/>
      <c r="M11096" s="14"/>
      <c r="N11096" s="14"/>
      <c r="O11096" s="14"/>
      <c r="P11096" s="14"/>
      <c r="Q11096" s="14"/>
    </row>
    <row r="11097" spans="10:17" x14ac:dyDescent="0.25">
      <c r="J11097" s="14"/>
      <c r="K11097" s="14"/>
      <c r="L11097" s="14"/>
      <c r="M11097" s="14"/>
      <c r="N11097" s="14"/>
      <c r="O11097" s="14"/>
      <c r="P11097" s="14"/>
      <c r="Q11097" s="14"/>
    </row>
    <row r="11098" spans="10:17" x14ac:dyDescent="0.25">
      <c r="J11098" s="14"/>
      <c r="K11098" s="14"/>
      <c r="L11098" s="14"/>
      <c r="M11098" s="14"/>
      <c r="N11098" s="14"/>
      <c r="O11098" s="14"/>
      <c r="P11098" s="14"/>
      <c r="Q11098" s="14"/>
    </row>
    <row r="11099" spans="10:17" x14ac:dyDescent="0.25">
      <c r="J11099" s="14"/>
      <c r="K11099" s="14"/>
      <c r="L11099" s="14"/>
      <c r="M11099" s="14"/>
      <c r="N11099" s="14"/>
      <c r="O11099" s="14"/>
      <c r="P11099" s="14"/>
      <c r="Q11099" s="14"/>
    </row>
    <row r="11100" spans="10:17" x14ac:dyDescent="0.25">
      <c r="J11100" s="14"/>
      <c r="K11100" s="14"/>
      <c r="L11100" s="14"/>
      <c r="M11100" s="14"/>
      <c r="N11100" s="14"/>
      <c r="O11100" s="14"/>
      <c r="P11100" s="14"/>
      <c r="Q11100" s="14"/>
    </row>
    <row r="11101" spans="10:17" x14ac:dyDescent="0.25">
      <c r="J11101" s="14"/>
      <c r="K11101" s="14"/>
      <c r="L11101" s="14"/>
      <c r="M11101" s="14"/>
      <c r="N11101" s="14"/>
      <c r="O11101" s="14"/>
      <c r="P11101" s="14"/>
      <c r="Q11101" s="14"/>
    </row>
    <row r="11102" spans="10:17" x14ac:dyDescent="0.25">
      <c r="J11102" s="14"/>
      <c r="K11102" s="14"/>
      <c r="L11102" s="14"/>
      <c r="M11102" s="14"/>
      <c r="N11102" s="14"/>
      <c r="O11102" s="14"/>
      <c r="P11102" s="14"/>
      <c r="Q11102" s="14"/>
    </row>
    <row r="11103" spans="10:17" x14ac:dyDescent="0.25">
      <c r="J11103" s="14"/>
      <c r="K11103" s="14"/>
      <c r="L11103" s="14"/>
      <c r="M11103" s="14"/>
      <c r="N11103" s="14"/>
      <c r="O11103" s="14"/>
      <c r="P11103" s="14"/>
      <c r="Q11103" s="14"/>
    </row>
    <row r="11104" spans="10:17" x14ac:dyDescent="0.25">
      <c r="J11104" s="14"/>
      <c r="K11104" s="14"/>
      <c r="L11104" s="14"/>
      <c r="M11104" s="14"/>
      <c r="N11104" s="14"/>
      <c r="O11104" s="14"/>
      <c r="P11104" s="14"/>
      <c r="Q11104" s="14"/>
    </row>
    <row r="11105" spans="10:17" x14ac:dyDescent="0.25">
      <c r="J11105" s="14"/>
      <c r="K11105" s="14"/>
      <c r="L11105" s="14"/>
      <c r="M11105" s="14"/>
      <c r="N11105" s="14"/>
      <c r="O11105" s="14"/>
      <c r="P11105" s="14"/>
      <c r="Q11105" s="14"/>
    </row>
    <row r="11106" spans="10:17" x14ac:dyDescent="0.25">
      <c r="J11106" s="14"/>
      <c r="K11106" s="14"/>
      <c r="L11106" s="14"/>
      <c r="M11106" s="14"/>
      <c r="N11106" s="14"/>
      <c r="O11106" s="14"/>
      <c r="P11106" s="14"/>
      <c r="Q11106" s="14"/>
    </row>
    <row r="11107" spans="10:17" x14ac:dyDescent="0.25">
      <c r="J11107" s="14"/>
      <c r="K11107" s="14"/>
      <c r="L11107" s="14"/>
      <c r="M11107" s="14"/>
      <c r="N11107" s="14"/>
      <c r="O11107" s="14"/>
      <c r="P11107" s="14"/>
      <c r="Q11107" s="14"/>
    </row>
    <row r="11108" spans="10:17" x14ac:dyDescent="0.25">
      <c r="J11108" s="14"/>
      <c r="K11108" s="14"/>
      <c r="L11108" s="14"/>
      <c r="M11108" s="14"/>
      <c r="N11108" s="14"/>
      <c r="O11108" s="14"/>
      <c r="P11108" s="14"/>
      <c r="Q11108" s="14"/>
    </row>
    <row r="11109" spans="10:17" x14ac:dyDescent="0.25">
      <c r="J11109" s="14"/>
      <c r="K11109" s="14"/>
      <c r="L11109" s="14"/>
      <c r="M11109" s="14"/>
      <c r="N11109" s="14"/>
      <c r="O11109" s="14"/>
      <c r="P11109" s="14"/>
      <c r="Q11109" s="14"/>
    </row>
    <row r="11110" spans="10:17" x14ac:dyDescent="0.25">
      <c r="J11110" s="14"/>
      <c r="K11110" s="14"/>
      <c r="L11110" s="14"/>
      <c r="M11110" s="14"/>
      <c r="N11110" s="14"/>
      <c r="O11110" s="14"/>
      <c r="P11110" s="14"/>
      <c r="Q11110" s="14"/>
    </row>
    <row r="11111" spans="10:17" x14ac:dyDescent="0.25">
      <c r="J11111" s="14"/>
      <c r="K11111" s="14"/>
      <c r="L11111" s="14"/>
      <c r="M11111" s="14"/>
      <c r="N11111" s="14"/>
      <c r="O11111" s="14"/>
      <c r="P11111" s="14"/>
      <c r="Q11111" s="14"/>
    </row>
    <row r="11112" spans="10:17" x14ac:dyDescent="0.25">
      <c r="J11112" s="14"/>
      <c r="K11112" s="14"/>
      <c r="L11112" s="14"/>
      <c r="M11112" s="14"/>
      <c r="N11112" s="14"/>
      <c r="O11112" s="14"/>
      <c r="P11112" s="14"/>
      <c r="Q11112" s="14"/>
    </row>
    <row r="11113" spans="10:17" x14ac:dyDescent="0.25">
      <c r="J11113" s="14"/>
      <c r="K11113" s="14"/>
      <c r="L11113" s="14"/>
      <c r="M11113" s="14"/>
      <c r="N11113" s="14"/>
      <c r="O11113" s="14"/>
      <c r="P11113" s="14"/>
      <c r="Q11113" s="14"/>
    </row>
    <row r="11114" spans="10:17" x14ac:dyDescent="0.25">
      <c r="J11114" s="14"/>
      <c r="K11114" s="14"/>
      <c r="L11114" s="14"/>
      <c r="M11114" s="14"/>
      <c r="N11114" s="14"/>
      <c r="O11114" s="14"/>
      <c r="P11114" s="14"/>
      <c r="Q11114" s="14"/>
    </row>
    <row r="11115" spans="10:17" x14ac:dyDescent="0.25">
      <c r="J11115" s="14"/>
      <c r="K11115" s="14"/>
      <c r="L11115" s="14"/>
      <c r="M11115" s="14"/>
      <c r="N11115" s="14"/>
      <c r="O11115" s="14"/>
      <c r="P11115" s="14"/>
      <c r="Q11115" s="14"/>
    </row>
    <row r="11116" spans="10:17" x14ac:dyDescent="0.25">
      <c r="J11116" s="14"/>
      <c r="K11116" s="14"/>
      <c r="L11116" s="14"/>
      <c r="M11116" s="14"/>
      <c r="N11116" s="14"/>
      <c r="O11116" s="14"/>
      <c r="P11116" s="14"/>
      <c r="Q11116" s="14"/>
    </row>
    <row r="11117" spans="10:17" x14ac:dyDescent="0.25">
      <c r="J11117" s="14"/>
      <c r="K11117" s="14"/>
      <c r="L11117" s="14"/>
      <c r="M11117" s="14"/>
      <c r="N11117" s="14"/>
      <c r="O11117" s="14"/>
      <c r="P11117" s="14"/>
      <c r="Q11117" s="14"/>
    </row>
    <row r="11118" spans="10:17" x14ac:dyDescent="0.25">
      <c r="J11118" s="14"/>
      <c r="K11118" s="14"/>
      <c r="L11118" s="14"/>
      <c r="M11118" s="14"/>
      <c r="N11118" s="14"/>
      <c r="O11118" s="14"/>
      <c r="P11118" s="14"/>
      <c r="Q11118" s="14"/>
    </row>
    <row r="11119" spans="10:17" x14ac:dyDescent="0.25">
      <c r="J11119" s="14"/>
      <c r="K11119" s="14"/>
      <c r="L11119" s="14"/>
      <c r="M11119" s="14"/>
      <c r="N11119" s="14"/>
      <c r="O11119" s="14"/>
      <c r="P11119" s="14"/>
      <c r="Q11119" s="14"/>
    </row>
    <row r="11120" spans="10:17" x14ac:dyDescent="0.25">
      <c r="J11120" s="14"/>
      <c r="K11120" s="14"/>
      <c r="L11120" s="14"/>
      <c r="M11120" s="14"/>
      <c r="N11120" s="14"/>
      <c r="O11120" s="14"/>
      <c r="P11120" s="14"/>
      <c r="Q11120" s="14"/>
    </row>
    <row r="11121" spans="10:17" x14ac:dyDescent="0.25">
      <c r="J11121" s="14"/>
      <c r="K11121" s="14"/>
      <c r="L11121" s="14"/>
      <c r="M11121" s="14"/>
      <c r="N11121" s="14"/>
      <c r="O11121" s="14"/>
      <c r="P11121" s="14"/>
      <c r="Q11121" s="14"/>
    </row>
    <row r="11122" spans="10:17" x14ac:dyDescent="0.25">
      <c r="J11122" s="14"/>
      <c r="K11122" s="14"/>
      <c r="L11122" s="14"/>
      <c r="M11122" s="14"/>
      <c r="N11122" s="14"/>
      <c r="O11122" s="14"/>
      <c r="P11122" s="14"/>
      <c r="Q11122" s="14"/>
    </row>
    <row r="11123" spans="10:17" x14ac:dyDescent="0.25">
      <c r="J11123" s="14"/>
      <c r="K11123" s="14"/>
      <c r="L11123" s="14"/>
      <c r="M11123" s="14"/>
      <c r="N11123" s="14"/>
      <c r="O11123" s="14"/>
      <c r="P11123" s="14"/>
      <c r="Q11123" s="14"/>
    </row>
    <row r="11124" spans="10:17" x14ac:dyDescent="0.25">
      <c r="J11124" s="14"/>
      <c r="K11124" s="14"/>
      <c r="L11124" s="14"/>
      <c r="M11124" s="14"/>
      <c r="N11124" s="14"/>
      <c r="O11124" s="14"/>
      <c r="P11124" s="14"/>
      <c r="Q11124" s="14"/>
    </row>
    <row r="11125" spans="10:17" x14ac:dyDescent="0.25">
      <c r="J11125" s="14"/>
      <c r="K11125" s="14"/>
      <c r="L11125" s="14"/>
      <c r="M11125" s="14"/>
      <c r="N11125" s="14"/>
      <c r="O11125" s="14"/>
      <c r="P11125" s="14"/>
      <c r="Q11125" s="14"/>
    </row>
    <row r="11126" spans="10:17" x14ac:dyDescent="0.25">
      <c r="J11126" s="14"/>
      <c r="K11126" s="14"/>
      <c r="L11126" s="14"/>
      <c r="M11126" s="14"/>
      <c r="N11126" s="14"/>
      <c r="O11126" s="14"/>
      <c r="P11126" s="14"/>
      <c r="Q11126" s="14"/>
    </row>
    <row r="11127" spans="10:17" x14ac:dyDescent="0.25">
      <c r="J11127" s="14"/>
      <c r="K11127" s="14"/>
      <c r="L11127" s="14"/>
      <c r="M11127" s="14"/>
      <c r="N11127" s="14"/>
      <c r="O11127" s="14"/>
      <c r="P11127" s="14"/>
      <c r="Q11127" s="14"/>
    </row>
    <row r="11128" spans="10:17" x14ac:dyDescent="0.25">
      <c r="J11128" s="14"/>
      <c r="K11128" s="14"/>
      <c r="L11128" s="14"/>
      <c r="M11128" s="14"/>
      <c r="N11128" s="14"/>
      <c r="O11128" s="14"/>
      <c r="P11128" s="14"/>
      <c r="Q11128" s="14"/>
    </row>
    <row r="11129" spans="10:17" x14ac:dyDescent="0.25">
      <c r="J11129" s="14"/>
      <c r="K11129" s="14"/>
      <c r="L11129" s="14"/>
      <c r="M11129" s="14"/>
      <c r="N11129" s="14"/>
      <c r="O11129" s="14"/>
      <c r="P11129" s="14"/>
      <c r="Q11129" s="14"/>
    </row>
    <row r="11130" spans="10:17" x14ac:dyDescent="0.25">
      <c r="J11130" s="14"/>
      <c r="K11130" s="14"/>
      <c r="L11130" s="14"/>
      <c r="M11130" s="14"/>
      <c r="N11130" s="14"/>
      <c r="O11130" s="14"/>
      <c r="P11130" s="14"/>
      <c r="Q11130" s="14"/>
    </row>
    <row r="11131" spans="10:17" x14ac:dyDescent="0.25">
      <c r="J11131" s="14"/>
      <c r="K11131" s="14"/>
      <c r="L11131" s="14"/>
      <c r="M11131" s="14"/>
      <c r="N11131" s="14"/>
      <c r="O11131" s="14"/>
      <c r="P11131" s="14"/>
      <c r="Q11131" s="14"/>
    </row>
    <row r="11132" spans="10:17" x14ac:dyDescent="0.25">
      <c r="J11132" s="14"/>
      <c r="K11132" s="14"/>
      <c r="L11132" s="14"/>
      <c r="M11132" s="14"/>
      <c r="N11132" s="14"/>
      <c r="O11132" s="14"/>
      <c r="P11132" s="14"/>
      <c r="Q11132" s="14"/>
    </row>
    <row r="11133" spans="10:17" x14ac:dyDescent="0.25">
      <c r="J11133" s="14"/>
      <c r="K11133" s="14"/>
      <c r="L11133" s="14"/>
      <c r="M11133" s="14"/>
      <c r="N11133" s="14"/>
      <c r="O11133" s="14"/>
      <c r="P11133" s="14"/>
      <c r="Q11133" s="14"/>
    </row>
    <row r="11134" spans="10:17" x14ac:dyDescent="0.25">
      <c r="J11134" s="14"/>
      <c r="K11134" s="14"/>
      <c r="L11134" s="14"/>
      <c r="M11134" s="14"/>
      <c r="N11134" s="14"/>
      <c r="O11134" s="14"/>
      <c r="P11134" s="14"/>
      <c r="Q11134" s="14"/>
    </row>
    <row r="11135" spans="10:17" x14ac:dyDescent="0.25">
      <c r="J11135" s="14"/>
      <c r="K11135" s="14"/>
      <c r="L11135" s="14"/>
      <c r="M11135" s="14"/>
      <c r="N11135" s="14"/>
      <c r="O11135" s="14"/>
      <c r="P11135" s="14"/>
      <c r="Q11135" s="14"/>
    </row>
    <row r="11136" spans="10:17" x14ac:dyDescent="0.25">
      <c r="J11136" s="14"/>
      <c r="K11136" s="14"/>
      <c r="L11136" s="14"/>
      <c r="M11136" s="14"/>
      <c r="N11136" s="14"/>
      <c r="O11136" s="14"/>
      <c r="P11136" s="14"/>
      <c r="Q11136" s="14"/>
    </row>
    <row r="11137" spans="10:17" x14ac:dyDescent="0.25">
      <c r="J11137" s="14"/>
      <c r="K11137" s="14"/>
      <c r="L11137" s="14"/>
      <c r="M11137" s="14"/>
      <c r="N11137" s="14"/>
      <c r="O11137" s="14"/>
      <c r="P11137" s="14"/>
      <c r="Q11137" s="14"/>
    </row>
    <row r="11138" spans="10:17" x14ac:dyDescent="0.25">
      <c r="J11138" s="14"/>
      <c r="K11138" s="14"/>
      <c r="L11138" s="14"/>
      <c r="M11138" s="14"/>
      <c r="N11138" s="14"/>
      <c r="O11138" s="14"/>
      <c r="P11138" s="14"/>
      <c r="Q11138" s="14"/>
    </row>
    <row r="11139" spans="10:17" x14ac:dyDescent="0.25">
      <c r="J11139" s="14"/>
      <c r="K11139" s="14"/>
      <c r="L11139" s="14"/>
      <c r="M11139" s="14"/>
      <c r="N11139" s="14"/>
      <c r="O11139" s="14"/>
      <c r="P11139" s="14"/>
      <c r="Q11139" s="14"/>
    </row>
    <row r="11140" spans="10:17" x14ac:dyDescent="0.25">
      <c r="J11140" s="14"/>
      <c r="K11140" s="14"/>
      <c r="L11140" s="14"/>
      <c r="M11140" s="14"/>
      <c r="N11140" s="14"/>
      <c r="O11140" s="14"/>
      <c r="P11140" s="14"/>
      <c r="Q11140" s="14"/>
    </row>
    <row r="11141" spans="10:17" x14ac:dyDescent="0.25">
      <c r="J11141" s="14"/>
      <c r="K11141" s="14"/>
      <c r="L11141" s="14"/>
      <c r="M11141" s="14"/>
      <c r="N11141" s="14"/>
      <c r="O11141" s="14"/>
      <c r="P11141" s="14"/>
      <c r="Q11141" s="14"/>
    </row>
    <row r="11142" spans="10:17" x14ac:dyDescent="0.25">
      <c r="J11142" s="14"/>
      <c r="K11142" s="14"/>
      <c r="L11142" s="14"/>
      <c r="M11142" s="14"/>
      <c r="N11142" s="14"/>
      <c r="O11142" s="14"/>
      <c r="P11142" s="14"/>
      <c r="Q11142" s="14"/>
    </row>
    <row r="11143" spans="10:17" x14ac:dyDescent="0.25">
      <c r="J11143" s="14"/>
      <c r="K11143" s="14"/>
      <c r="L11143" s="14"/>
      <c r="M11143" s="14"/>
      <c r="N11143" s="14"/>
      <c r="O11143" s="14"/>
      <c r="P11143" s="14"/>
      <c r="Q11143" s="14"/>
    </row>
    <row r="11144" spans="10:17" x14ac:dyDescent="0.25">
      <c r="J11144" s="14"/>
      <c r="K11144" s="14"/>
      <c r="L11144" s="14"/>
      <c r="M11144" s="14"/>
      <c r="N11144" s="14"/>
      <c r="O11144" s="14"/>
      <c r="P11144" s="14"/>
      <c r="Q11144" s="14"/>
    </row>
    <row r="11145" spans="10:17" x14ac:dyDescent="0.25">
      <c r="J11145" s="14"/>
      <c r="K11145" s="14"/>
      <c r="L11145" s="14"/>
      <c r="M11145" s="14"/>
      <c r="N11145" s="14"/>
      <c r="O11145" s="14"/>
      <c r="P11145" s="14"/>
      <c r="Q11145" s="14"/>
    </row>
    <row r="11146" spans="10:17" x14ac:dyDescent="0.25">
      <c r="J11146" s="14"/>
      <c r="K11146" s="14"/>
      <c r="L11146" s="14"/>
      <c r="M11146" s="14"/>
      <c r="N11146" s="14"/>
      <c r="O11146" s="14"/>
      <c r="P11146" s="14"/>
      <c r="Q11146" s="14"/>
    </row>
    <row r="11147" spans="10:17" x14ac:dyDescent="0.25">
      <c r="J11147" s="14"/>
      <c r="K11147" s="14"/>
      <c r="L11147" s="14"/>
      <c r="M11147" s="14"/>
      <c r="N11147" s="14"/>
      <c r="O11147" s="14"/>
      <c r="P11147" s="14"/>
      <c r="Q11147" s="14"/>
    </row>
    <row r="11148" spans="10:17" x14ac:dyDescent="0.25">
      <c r="J11148" s="14"/>
      <c r="K11148" s="14"/>
      <c r="L11148" s="14"/>
      <c r="M11148" s="14"/>
      <c r="N11148" s="14"/>
      <c r="O11148" s="14"/>
      <c r="P11148" s="14"/>
      <c r="Q11148" s="14"/>
    </row>
    <row r="11149" spans="10:17" x14ac:dyDescent="0.25">
      <c r="J11149" s="14"/>
      <c r="K11149" s="14"/>
      <c r="L11149" s="14"/>
      <c r="M11149" s="14"/>
      <c r="N11149" s="14"/>
      <c r="O11149" s="14"/>
      <c r="P11149" s="14"/>
      <c r="Q11149" s="14"/>
    </row>
    <row r="11150" spans="10:17" x14ac:dyDescent="0.25">
      <c r="J11150" s="14"/>
      <c r="K11150" s="14"/>
      <c r="L11150" s="14"/>
      <c r="M11150" s="14"/>
      <c r="N11150" s="14"/>
      <c r="O11150" s="14"/>
      <c r="P11150" s="14"/>
      <c r="Q11150" s="14"/>
    </row>
    <row r="11151" spans="10:17" x14ac:dyDescent="0.25">
      <c r="J11151" s="14"/>
      <c r="K11151" s="14"/>
      <c r="L11151" s="14"/>
      <c r="M11151" s="14"/>
      <c r="N11151" s="14"/>
      <c r="O11151" s="14"/>
      <c r="P11151" s="14"/>
      <c r="Q11151" s="14"/>
    </row>
    <row r="11152" spans="10:17" x14ac:dyDescent="0.25">
      <c r="J11152" s="14"/>
      <c r="K11152" s="14"/>
      <c r="L11152" s="14"/>
      <c r="M11152" s="14"/>
      <c r="N11152" s="14"/>
      <c r="O11152" s="14"/>
      <c r="P11152" s="14"/>
      <c r="Q11152" s="14"/>
    </row>
    <row r="11153" spans="10:17" x14ac:dyDescent="0.25">
      <c r="J11153" s="14"/>
      <c r="K11153" s="14"/>
      <c r="L11153" s="14"/>
      <c r="M11153" s="14"/>
      <c r="N11153" s="14"/>
      <c r="O11153" s="14"/>
      <c r="P11153" s="14"/>
      <c r="Q11153" s="14"/>
    </row>
    <row r="11154" spans="10:17" x14ac:dyDescent="0.25">
      <c r="J11154" s="14"/>
      <c r="K11154" s="14"/>
      <c r="L11154" s="14"/>
      <c r="M11154" s="14"/>
      <c r="N11154" s="14"/>
      <c r="O11154" s="14"/>
      <c r="P11154" s="14"/>
      <c r="Q11154" s="14"/>
    </row>
    <row r="11155" spans="10:17" x14ac:dyDescent="0.25">
      <c r="J11155" s="14"/>
      <c r="K11155" s="14"/>
      <c r="L11155" s="14"/>
      <c r="M11155" s="14"/>
      <c r="N11155" s="14"/>
      <c r="O11155" s="14"/>
      <c r="P11155" s="14"/>
      <c r="Q11155" s="14"/>
    </row>
    <row r="11156" spans="10:17" x14ac:dyDescent="0.25">
      <c r="J11156" s="14"/>
      <c r="K11156" s="14"/>
      <c r="L11156" s="14"/>
      <c r="M11156" s="14"/>
      <c r="N11156" s="14"/>
      <c r="O11156" s="14"/>
      <c r="P11156" s="14"/>
      <c r="Q11156" s="14"/>
    </row>
    <row r="11157" spans="10:17" x14ac:dyDescent="0.25">
      <c r="J11157" s="14"/>
      <c r="K11157" s="14"/>
      <c r="L11157" s="14"/>
      <c r="M11157" s="14"/>
      <c r="N11157" s="14"/>
      <c r="O11157" s="14"/>
      <c r="P11157" s="14"/>
      <c r="Q11157" s="14"/>
    </row>
    <row r="11158" spans="10:17" x14ac:dyDescent="0.25">
      <c r="J11158" s="14"/>
      <c r="K11158" s="14"/>
      <c r="L11158" s="14"/>
      <c r="M11158" s="14"/>
      <c r="N11158" s="14"/>
      <c r="O11158" s="14"/>
      <c r="P11158" s="14"/>
      <c r="Q11158" s="14"/>
    </row>
    <row r="11159" spans="10:17" x14ac:dyDescent="0.25">
      <c r="J11159" s="14"/>
      <c r="K11159" s="14"/>
      <c r="L11159" s="14"/>
      <c r="M11159" s="14"/>
      <c r="N11159" s="14"/>
      <c r="O11159" s="14"/>
      <c r="P11159" s="14"/>
      <c r="Q11159" s="14"/>
    </row>
    <row r="11160" spans="10:17" x14ac:dyDescent="0.25">
      <c r="J11160" s="14"/>
      <c r="K11160" s="14"/>
      <c r="L11160" s="14"/>
      <c r="M11160" s="14"/>
      <c r="N11160" s="14"/>
      <c r="O11160" s="14"/>
      <c r="P11160" s="14"/>
      <c r="Q11160" s="14"/>
    </row>
    <row r="11161" spans="10:17" x14ac:dyDescent="0.25">
      <c r="J11161" s="14"/>
      <c r="K11161" s="14"/>
      <c r="L11161" s="14"/>
      <c r="M11161" s="14"/>
      <c r="N11161" s="14"/>
      <c r="O11161" s="14"/>
      <c r="P11161" s="14"/>
      <c r="Q11161" s="14"/>
    </row>
    <row r="11162" spans="10:17" x14ac:dyDescent="0.25">
      <c r="J11162" s="14"/>
      <c r="K11162" s="14"/>
      <c r="L11162" s="14"/>
      <c r="M11162" s="14"/>
      <c r="N11162" s="14"/>
      <c r="O11162" s="14"/>
      <c r="P11162" s="14"/>
      <c r="Q11162" s="14"/>
    </row>
    <row r="11163" spans="10:17" x14ac:dyDescent="0.25">
      <c r="J11163" s="14"/>
      <c r="K11163" s="14"/>
      <c r="L11163" s="14"/>
      <c r="M11163" s="14"/>
      <c r="N11163" s="14"/>
      <c r="O11163" s="14"/>
      <c r="P11163" s="14"/>
      <c r="Q11163" s="14"/>
    </row>
    <row r="11164" spans="10:17" x14ac:dyDescent="0.25">
      <c r="J11164" s="14"/>
      <c r="K11164" s="14"/>
      <c r="L11164" s="14"/>
      <c r="M11164" s="14"/>
      <c r="N11164" s="14"/>
      <c r="O11164" s="14"/>
      <c r="P11164" s="14"/>
      <c r="Q11164" s="14"/>
    </row>
    <row r="11165" spans="10:17" x14ac:dyDescent="0.25">
      <c r="J11165" s="14"/>
      <c r="K11165" s="14"/>
      <c r="L11165" s="14"/>
      <c r="M11165" s="14"/>
      <c r="N11165" s="14"/>
      <c r="O11165" s="14"/>
      <c r="P11165" s="14"/>
      <c r="Q11165" s="14"/>
    </row>
    <row r="11166" spans="10:17" x14ac:dyDescent="0.25">
      <c r="J11166" s="14"/>
      <c r="K11166" s="14"/>
      <c r="L11166" s="14"/>
      <c r="M11166" s="14"/>
      <c r="N11166" s="14"/>
      <c r="O11166" s="14"/>
      <c r="P11166" s="14"/>
      <c r="Q11166" s="14"/>
    </row>
    <row r="11167" spans="10:17" x14ac:dyDescent="0.25">
      <c r="J11167" s="14"/>
      <c r="K11167" s="14"/>
      <c r="L11167" s="14"/>
      <c r="M11167" s="14"/>
      <c r="N11167" s="14"/>
      <c r="O11167" s="14"/>
      <c r="P11167" s="14"/>
      <c r="Q11167" s="14"/>
    </row>
    <row r="11168" spans="10:17" x14ac:dyDescent="0.25">
      <c r="J11168" s="14"/>
      <c r="K11168" s="14"/>
      <c r="L11168" s="14"/>
      <c r="M11168" s="14"/>
      <c r="N11168" s="14"/>
      <c r="O11168" s="14"/>
      <c r="P11168" s="14"/>
      <c r="Q11168" s="14"/>
    </row>
    <row r="11169" spans="10:17" x14ac:dyDescent="0.25">
      <c r="J11169" s="14"/>
      <c r="K11169" s="14"/>
      <c r="L11169" s="14"/>
      <c r="M11169" s="14"/>
      <c r="N11169" s="14"/>
      <c r="O11169" s="14"/>
      <c r="P11169" s="14"/>
      <c r="Q11169" s="14"/>
    </row>
    <row r="11170" spans="10:17" x14ac:dyDescent="0.25">
      <c r="J11170" s="14"/>
      <c r="K11170" s="14"/>
      <c r="L11170" s="14"/>
      <c r="M11170" s="14"/>
      <c r="N11170" s="14"/>
      <c r="O11170" s="14"/>
      <c r="P11170" s="14"/>
      <c r="Q11170" s="14"/>
    </row>
    <row r="11171" spans="10:17" x14ac:dyDescent="0.25">
      <c r="J11171" s="14"/>
      <c r="K11171" s="14"/>
      <c r="L11171" s="14"/>
      <c r="M11171" s="14"/>
      <c r="N11171" s="14"/>
      <c r="O11171" s="14"/>
      <c r="P11171" s="14"/>
      <c r="Q11171" s="14"/>
    </row>
    <row r="11172" spans="10:17" x14ac:dyDescent="0.25">
      <c r="J11172" s="14"/>
      <c r="K11172" s="14"/>
      <c r="L11172" s="14"/>
      <c r="M11172" s="14"/>
      <c r="N11172" s="14"/>
      <c r="O11172" s="14"/>
      <c r="P11172" s="14"/>
      <c r="Q11172" s="14"/>
    </row>
    <row r="11173" spans="10:17" x14ac:dyDescent="0.25">
      <c r="J11173" s="14"/>
      <c r="K11173" s="14"/>
      <c r="L11173" s="14"/>
      <c r="M11173" s="14"/>
      <c r="N11173" s="14"/>
      <c r="O11173" s="14"/>
      <c r="P11173" s="14"/>
      <c r="Q11173" s="14"/>
    </row>
    <row r="11174" spans="10:17" x14ac:dyDescent="0.25">
      <c r="J11174" s="14"/>
      <c r="K11174" s="14"/>
      <c r="L11174" s="14"/>
      <c r="M11174" s="14"/>
      <c r="N11174" s="14"/>
      <c r="O11174" s="14"/>
      <c r="P11174" s="14"/>
      <c r="Q11174" s="14"/>
    </row>
    <row r="11175" spans="10:17" x14ac:dyDescent="0.25">
      <c r="J11175" s="14"/>
      <c r="K11175" s="14"/>
      <c r="L11175" s="14"/>
      <c r="M11175" s="14"/>
      <c r="N11175" s="14"/>
      <c r="O11175" s="14"/>
      <c r="P11175" s="14"/>
      <c r="Q11175" s="14"/>
    </row>
    <row r="11176" spans="10:17" x14ac:dyDescent="0.25">
      <c r="J11176" s="14"/>
      <c r="K11176" s="14"/>
      <c r="L11176" s="14"/>
      <c r="M11176" s="14"/>
      <c r="N11176" s="14"/>
      <c r="O11176" s="14"/>
      <c r="P11176" s="14"/>
      <c r="Q11176" s="14"/>
    </row>
    <row r="11177" spans="10:17" x14ac:dyDescent="0.25">
      <c r="J11177" s="14"/>
      <c r="K11177" s="14"/>
      <c r="L11177" s="14"/>
      <c r="M11177" s="14"/>
      <c r="N11177" s="14"/>
      <c r="O11177" s="14"/>
      <c r="P11177" s="14"/>
      <c r="Q11177" s="14"/>
    </row>
    <row r="11178" spans="10:17" x14ac:dyDescent="0.25">
      <c r="J11178" s="14"/>
      <c r="K11178" s="14"/>
      <c r="L11178" s="14"/>
      <c r="M11178" s="14"/>
      <c r="N11178" s="14"/>
      <c r="O11178" s="14"/>
      <c r="P11178" s="14"/>
      <c r="Q11178" s="14"/>
    </row>
    <row r="11179" spans="10:17" x14ac:dyDescent="0.25">
      <c r="J11179" s="14"/>
      <c r="K11179" s="14"/>
      <c r="L11179" s="14"/>
      <c r="M11179" s="14"/>
      <c r="N11179" s="14"/>
      <c r="O11179" s="14"/>
      <c r="P11179" s="14"/>
      <c r="Q11179" s="14"/>
    </row>
    <row r="11180" spans="10:17" x14ac:dyDescent="0.25">
      <c r="J11180" s="14"/>
      <c r="K11180" s="14"/>
      <c r="L11180" s="14"/>
      <c r="M11180" s="14"/>
      <c r="N11180" s="14"/>
      <c r="O11180" s="14"/>
      <c r="P11180" s="14"/>
      <c r="Q11180" s="14"/>
    </row>
    <row r="11181" spans="10:17" x14ac:dyDescent="0.25">
      <c r="J11181" s="14"/>
      <c r="K11181" s="14"/>
      <c r="L11181" s="14"/>
      <c r="M11181" s="14"/>
      <c r="N11181" s="14"/>
      <c r="O11181" s="14"/>
      <c r="P11181" s="14"/>
      <c r="Q11181" s="14"/>
    </row>
    <row r="11182" spans="10:17" x14ac:dyDescent="0.25">
      <c r="J11182" s="14"/>
      <c r="K11182" s="14"/>
      <c r="L11182" s="14"/>
      <c r="M11182" s="14"/>
      <c r="N11182" s="14"/>
      <c r="O11182" s="14"/>
      <c r="P11182" s="14"/>
      <c r="Q11182" s="14"/>
    </row>
    <row r="11183" spans="10:17" x14ac:dyDescent="0.25">
      <c r="J11183" s="14"/>
      <c r="K11183" s="14"/>
      <c r="L11183" s="14"/>
      <c r="M11183" s="14"/>
      <c r="N11183" s="14"/>
      <c r="O11183" s="14"/>
      <c r="P11183" s="14"/>
      <c r="Q11183" s="14"/>
    </row>
    <row r="11184" spans="10:17" x14ac:dyDescent="0.25">
      <c r="J11184" s="14"/>
      <c r="K11184" s="14"/>
      <c r="L11184" s="14"/>
      <c r="M11184" s="14"/>
      <c r="N11184" s="14"/>
      <c r="O11184" s="14"/>
      <c r="P11184" s="14"/>
      <c r="Q11184" s="14"/>
    </row>
    <row r="11185" spans="10:17" x14ac:dyDescent="0.25">
      <c r="J11185" s="14"/>
      <c r="K11185" s="14"/>
      <c r="L11185" s="14"/>
      <c r="M11185" s="14"/>
      <c r="N11185" s="14"/>
      <c r="O11185" s="14"/>
      <c r="P11185" s="14"/>
      <c r="Q11185" s="14"/>
    </row>
    <row r="11186" spans="10:17" x14ac:dyDescent="0.25">
      <c r="J11186" s="14"/>
      <c r="K11186" s="14"/>
      <c r="L11186" s="14"/>
      <c r="M11186" s="14"/>
      <c r="N11186" s="14"/>
      <c r="O11186" s="14"/>
      <c r="P11186" s="14"/>
      <c r="Q11186" s="14"/>
    </row>
    <row r="11187" spans="10:17" x14ac:dyDescent="0.25">
      <c r="J11187" s="14"/>
      <c r="K11187" s="14"/>
      <c r="L11187" s="14"/>
      <c r="M11187" s="14"/>
      <c r="N11187" s="14"/>
      <c r="O11187" s="14"/>
      <c r="P11187" s="14"/>
      <c r="Q11187" s="14"/>
    </row>
    <row r="11188" spans="10:17" x14ac:dyDescent="0.25">
      <c r="J11188" s="14"/>
      <c r="K11188" s="14"/>
      <c r="L11188" s="14"/>
      <c r="M11188" s="14"/>
      <c r="N11188" s="14"/>
      <c r="O11188" s="14"/>
      <c r="P11188" s="14"/>
      <c r="Q11188" s="14"/>
    </row>
    <row r="11189" spans="10:17" x14ac:dyDescent="0.25">
      <c r="J11189" s="14"/>
      <c r="K11189" s="14"/>
      <c r="L11189" s="14"/>
      <c r="M11189" s="14"/>
      <c r="N11189" s="14"/>
      <c r="O11189" s="14"/>
      <c r="P11189" s="14"/>
      <c r="Q11189" s="14"/>
    </row>
    <row r="11190" spans="10:17" x14ac:dyDescent="0.25">
      <c r="J11190" s="14"/>
      <c r="K11190" s="14"/>
      <c r="L11190" s="14"/>
      <c r="M11190" s="14"/>
      <c r="N11190" s="14"/>
      <c r="O11190" s="14"/>
      <c r="P11190" s="14"/>
      <c r="Q11190" s="14"/>
    </row>
    <row r="11191" spans="10:17" x14ac:dyDescent="0.25">
      <c r="J11191" s="14"/>
      <c r="K11191" s="14"/>
      <c r="L11191" s="14"/>
      <c r="M11191" s="14"/>
      <c r="N11191" s="14"/>
      <c r="O11191" s="14"/>
      <c r="P11191" s="14"/>
      <c r="Q11191" s="14"/>
    </row>
    <row r="11192" spans="10:17" x14ac:dyDescent="0.25">
      <c r="J11192" s="14"/>
      <c r="K11192" s="14"/>
      <c r="L11192" s="14"/>
      <c r="M11192" s="14"/>
      <c r="N11192" s="14"/>
      <c r="O11192" s="14"/>
      <c r="P11192" s="14"/>
      <c r="Q11192" s="14"/>
    </row>
    <row r="11193" spans="10:17" x14ac:dyDescent="0.25">
      <c r="J11193" s="14"/>
      <c r="K11193" s="14"/>
      <c r="L11193" s="14"/>
      <c r="M11193" s="14"/>
      <c r="N11193" s="14"/>
      <c r="O11193" s="14"/>
      <c r="P11193" s="14"/>
      <c r="Q11193" s="14"/>
    </row>
    <row r="11194" spans="10:17" x14ac:dyDescent="0.25">
      <c r="J11194" s="14"/>
      <c r="K11194" s="14"/>
      <c r="L11194" s="14"/>
      <c r="M11194" s="14"/>
      <c r="N11194" s="14"/>
      <c r="O11194" s="14"/>
      <c r="P11194" s="14"/>
      <c r="Q11194" s="14"/>
    </row>
    <row r="11195" spans="10:17" x14ac:dyDescent="0.25">
      <c r="J11195" s="14"/>
      <c r="K11195" s="14"/>
      <c r="L11195" s="14"/>
      <c r="M11195" s="14"/>
      <c r="N11195" s="14"/>
      <c r="O11195" s="14"/>
      <c r="P11195" s="14"/>
      <c r="Q11195" s="14"/>
    </row>
    <row r="11196" spans="10:17" x14ac:dyDescent="0.25">
      <c r="J11196" s="14"/>
      <c r="K11196" s="14"/>
      <c r="L11196" s="14"/>
      <c r="M11196" s="14"/>
      <c r="N11196" s="14"/>
      <c r="O11196" s="14"/>
      <c r="P11196" s="14"/>
      <c r="Q11196" s="14"/>
    </row>
    <row r="11197" spans="10:17" x14ac:dyDescent="0.25">
      <c r="J11197" s="14"/>
      <c r="K11197" s="14"/>
      <c r="L11197" s="14"/>
      <c r="M11197" s="14"/>
      <c r="N11197" s="14"/>
      <c r="O11197" s="14"/>
      <c r="P11197" s="14"/>
      <c r="Q11197" s="14"/>
    </row>
    <row r="11198" spans="10:17" x14ac:dyDescent="0.25">
      <c r="J11198" s="14"/>
      <c r="K11198" s="14"/>
      <c r="L11198" s="14"/>
      <c r="M11198" s="14"/>
      <c r="N11198" s="14"/>
      <c r="O11198" s="14"/>
      <c r="P11198" s="14"/>
      <c r="Q11198" s="14"/>
    </row>
    <row r="11199" spans="10:17" x14ac:dyDescent="0.25">
      <c r="J11199" s="14"/>
      <c r="K11199" s="14"/>
      <c r="L11199" s="14"/>
      <c r="M11199" s="14"/>
      <c r="N11199" s="14"/>
      <c r="O11199" s="14"/>
      <c r="P11199" s="14"/>
      <c r="Q11199" s="14"/>
    </row>
    <row r="11200" spans="10:17" x14ac:dyDescent="0.25">
      <c r="J11200" s="14"/>
      <c r="K11200" s="14"/>
      <c r="L11200" s="14"/>
      <c r="M11200" s="14"/>
      <c r="N11200" s="14"/>
      <c r="O11200" s="14"/>
      <c r="P11200" s="14"/>
      <c r="Q11200" s="14"/>
    </row>
    <row r="11201" spans="10:17" x14ac:dyDescent="0.25">
      <c r="J11201" s="14"/>
      <c r="K11201" s="14"/>
      <c r="L11201" s="14"/>
      <c r="M11201" s="14"/>
      <c r="N11201" s="14"/>
      <c r="O11201" s="14"/>
      <c r="P11201" s="14"/>
      <c r="Q11201" s="14"/>
    </row>
    <row r="11202" spans="10:17" x14ac:dyDescent="0.25">
      <c r="J11202" s="14"/>
      <c r="K11202" s="14"/>
      <c r="L11202" s="14"/>
      <c r="M11202" s="14"/>
      <c r="N11202" s="14"/>
      <c r="O11202" s="14"/>
      <c r="P11202" s="14"/>
      <c r="Q11202" s="14"/>
    </row>
    <row r="11203" spans="10:17" x14ac:dyDescent="0.25">
      <c r="J11203" s="14"/>
      <c r="K11203" s="14"/>
      <c r="L11203" s="14"/>
      <c r="M11203" s="14"/>
      <c r="N11203" s="14"/>
      <c r="O11203" s="14"/>
      <c r="P11203" s="14"/>
      <c r="Q11203" s="14"/>
    </row>
    <row r="11204" spans="10:17" x14ac:dyDescent="0.25">
      <c r="J11204" s="14"/>
      <c r="K11204" s="14"/>
      <c r="L11204" s="14"/>
      <c r="M11204" s="14"/>
      <c r="N11204" s="14"/>
      <c r="O11204" s="14"/>
      <c r="P11204" s="14"/>
      <c r="Q11204" s="14"/>
    </row>
    <row r="11205" spans="10:17" x14ac:dyDescent="0.25">
      <c r="J11205" s="14"/>
      <c r="K11205" s="14"/>
      <c r="L11205" s="14"/>
      <c r="M11205" s="14"/>
      <c r="N11205" s="14"/>
      <c r="O11205" s="14"/>
      <c r="P11205" s="14"/>
      <c r="Q11205" s="14"/>
    </row>
    <row r="11206" spans="10:17" x14ac:dyDescent="0.25">
      <c r="J11206" s="14"/>
      <c r="K11206" s="14"/>
      <c r="L11206" s="14"/>
      <c r="M11206" s="14"/>
      <c r="N11206" s="14"/>
      <c r="O11206" s="14"/>
      <c r="P11206" s="14"/>
      <c r="Q11206" s="14"/>
    </row>
    <row r="11207" spans="10:17" x14ac:dyDescent="0.25">
      <c r="J11207" s="14"/>
      <c r="K11207" s="14"/>
      <c r="L11207" s="14"/>
      <c r="M11207" s="14"/>
      <c r="N11207" s="14"/>
      <c r="O11207" s="14"/>
      <c r="P11207" s="14"/>
      <c r="Q11207" s="14"/>
    </row>
    <row r="11208" spans="10:17" x14ac:dyDescent="0.25">
      <c r="J11208" s="14"/>
      <c r="K11208" s="14"/>
      <c r="L11208" s="14"/>
      <c r="M11208" s="14"/>
      <c r="N11208" s="14"/>
      <c r="O11208" s="14"/>
      <c r="P11208" s="14"/>
      <c r="Q11208" s="14"/>
    </row>
    <row r="11209" spans="10:17" x14ac:dyDescent="0.25">
      <c r="J11209" s="14"/>
      <c r="K11209" s="14"/>
      <c r="L11209" s="14"/>
      <c r="M11209" s="14"/>
      <c r="N11209" s="14"/>
      <c r="O11209" s="14"/>
      <c r="P11209" s="14"/>
      <c r="Q11209" s="14"/>
    </row>
    <row r="11210" spans="10:17" x14ac:dyDescent="0.25">
      <c r="J11210" s="14"/>
      <c r="K11210" s="14"/>
      <c r="L11210" s="14"/>
      <c r="M11210" s="14"/>
      <c r="N11210" s="14"/>
      <c r="O11210" s="14"/>
      <c r="P11210" s="14"/>
      <c r="Q11210" s="14"/>
    </row>
    <row r="11211" spans="10:17" x14ac:dyDescent="0.25">
      <c r="J11211" s="14"/>
      <c r="K11211" s="14"/>
      <c r="L11211" s="14"/>
      <c r="M11211" s="14"/>
      <c r="N11211" s="14"/>
      <c r="O11211" s="14"/>
      <c r="P11211" s="14"/>
      <c r="Q11211" s="14"/>
    </row>
    <row r="11212" spans="10:17" x14ac:dyDescent="0.25">
      <c r="J11212" s="14"/>
      <c r="K11212" s="14"/>
      <c r="L11212" s="14"/>
      <c r="M11212" s="14"/>
      <c r="N11212" s="14"/>
      <c r="O11212" s="14"/>
      <c r="P11212" s="14"/>
      <c r="Q11212" s="14"/>
    </row>
    <row r="11213" spans="10:17" x14ac:dyDescent="0.25">
      <c r="J11213" s="14"/>
      <c r="K11213" s="14"/>
      <c r="L11213" s="14"/>
      <c r="M11213" s="14"/>
      <c r="N11213" s="14"/>
      <c r="O11213" s="14"/>
      <c r="P11213" s="14"/>
      <c r="Q11213" s="14"/>
    </row>
    <row r="11214" spans="10:17" x14ac:dyDescent="0.25">
      <c r="J11214" s="14"/>
      <c r="K11214" s="14"/>
      <c r="L11214" s="14"/>
      <c r="M11214" s="14"/>
      <c r="N11214" s="14"/>
      <c r="O11214" s="14"/>
      <c r="P11214" s="14"/>
      <c r="Q11214" s="14"/>
    </row>
    <row r="11215" spans="10:17" x14ac:dyDescent="0.25">
      <c r="J11215" s="14"/>
      <c r="K11215" s="14"/>
      <c r="L11215" s="14"/>
      <c r="M11215" s="14"/>
      <c r="N11215" s="14"/>
      <c r="O11215" s="14"/>
      <c r="P11215" s="14"/>
      <c r="Q11215" s="14"/>
    </row>
    <row r="11216" spans="10:17" x14ac:dyDescent="0.25">
      <c r="J11216" s="14"/>
      <c r="K11216" s="14"/>
      <c r="L11216" s="14"/>
      <c r="M11216" s="14"/>
      <c r="N11216" s="14"/>
      <c r="O11216" s="14"/>
      <c r="P11216" s="14"/>
      <c r="Q11216" s="14"/>
    </row>
    <row r="11217" spans="10:17" x14ac:dyDescent="0.25">
      <c r="J11217" s="14"/>
      <c r="K11217" s="14"/>
      <c r="L11217" s="14"/>
      <c r="M11217" s="14"/>
      <c r="N11217" s="14"/>
      <c r="O11217" s="14"/>
      <c r="P11217" s="14"/>
      <c r="Q11217" s="14"/>
    </row>
    <row r="11218" spans="10:17" x14ac:dyDescent="0.25">
      <c r="J11218" s="14"/>
      <c r="K11218" s="14"/>
      <c r="L11218" s="14"/>
      <c r="M11218" s="14"/>
      <c r="N11218" s="14"/>
      <c r="O11218" s="14"/>
      <c r="P11218" s="14"/>
      <c r="Q11218" s="14"/>
    </row>
    <row r="11219" spans="10:17" x14ac:dyDescent="0.25">
      <c r="J11219" s="14"/>
      <c r="K11219" s="14"/>
      <c r="L11219" s="14"/>
      <c r="M11219" s="14"/>
      <c r="N11219" s="14"/>
      <c r="O11219" s="14"/>
      <c r="P11219" s="14"/>
      <c r="Q11219" s="14"/>
    </row>
    <row r="11220" spans="10:17" x14ac:dyDescent="0.25">
      <c r="J11220" s="14"/>
      <c r="K11220" s="14"/>
      <c r="L11220" s="14"/>
      <c r="M11220" s="14"/>
      <c r="N11220" s="14"/>
      <c r="O11220" s="14"/>
      <c r="P11220" s="14"/>
      <c r="Q11220" s="14"/>
    </row>
    <row r="11221" spans="10:17" x14ac:dyDescent="0.25">
      <c r="J11221" s="14"/>
      <c r="K11221" s="14"/>
      <c r="L11221" s="14"/>
      <c r="M11221" s="14"/>
      <c r="N11221" s="14"/>
      <c r="O11221" s="14"/>
      <c r="P11221" s="14"/>
      <c r="Q11221" s="14"/>
    </row>
    <row r="11222" spans="10:17" x14ac:dyDescent="0.25">
      <c r="J11222" s="14"/>
      <c r="K11222" s="14"/>
      <c r="L11222" s="14"/>
      <c r="M11222" s="14"/>
      <c r="N11222" s="14"/>
      <c r="O11222" s="14"/>
      <c r="P11222" s="14"/>
      <c r="Q11222" s="14"/>
    </row>
    <row r="11223" spans="10:17" x14ac:dyDescent="0.25">
      <c r="J11223" s="14"/>
      <c r="K11223" s="14"/>
      <c r="L11223" s="14"/>
      <c r="M11223" s="14"/>
      <c r="N11223" s="14"/>
      <c r="O11223" s="14"/>
      <c r="P11223" s="14"/>
      <c r="Q11223" s="14"/>
    </row>
    <row r="11224" spans="10:17" x14ac:dyDescent="0.25">
      <c r="J11224" s="14"/>
      <c r="K11224" s="14"/>
      <c r="L11224" s="14"/>
      <c r="M11224" s="14"/>
      <c r="N11224" s="14"/>
      <c r="O11224" s="14"/>
      <c r="P11224" s="14"/>
      <c r="Q11224" s="14"/>
    </row>
    <row r="11225" spans="10:17" x14ac:dyDescent="0.25">
      <c r="J11225" s="14"/>
      <c r="K11225" s="14"/>
      <c r="L11225" s="14"/>
      <c r="M11225" s="14"/>
      <c r="N11225" s="14"/>
      <c r="O11225" s="14"/>
      <c r="P11225" s="14"/>
      <c r="Q11225" s="14"/>
    </row>
    <row r="11226" spans="10:17" x14ac:dyDescent="0.25">
      <c r="J11226" s="14"/>
      <c r="K11226" s="14"/>
      <c r="L11226" s="14"/>
      <c r="M11226" s="14"/>
      <c r="N11226" s="14"/>
      <c r="O11226" s="14"/>
      <c r="P11226" s="14"/>
      <c r="Q11226" s="14"/>
    </row>
    <row r="11227" spans="10:17" x14ac:dyDescent="0.25">
      <c r="J11227" s="14"/>
      <c r="K11227" s="14"/>
      <c r="L11227" s="14"/>
      <c r="M11227" s="14"/>
      <c r="N11227" s="14"/>
      <c r="O11227" s="14"/>
      <c r="P11227" s="14"/>
      <c r="Q11227" s="14"/>
    </row>
    <row r="11228" spans="10:17" x14ac:dyDescent="0.25">
      <c r="J11228" s="14"/>
      <c r="K11228" s="14"/>
      <c r="L11228" s="14"/>
      <c r="M11228" s="14"/>
      <c r="N11228" s="14"/>
      <c r="O11228" s="14"/>
      <c r="P11228" s="14"/>
      <c r="Q11228" s="14"/>
    </row>
    <row r="11229" spans="10:17" x14ac:dyDescent="0.25">
      <c r="J11229" s="14"/>
      <c r="K11229" s="14"/>
      <c r="L11229" s="14"/>
      <c r="M11229" s="14"/>
      <c r="N11229" s="14"/>
      <c r="O11229" s="14"/>
      <c r="P11229" s="14"/>
      <c r="Q11229" s="14"/>
    </row>
    <row r="11230" spans="10:17" x14ac:dyDescent="0.25">
      <c r="J11230" s="14"/>
      <c r="K11230" s="14"/>
      <c r="L11230" s="14"/>
      <c r="M11230" s="14"/>
      <c r="N11230" s="14"/>
      <c r="O11230" s="14"/>
      <c r="P11230" s="14"/>
      <c r="Q11230" s="14"/>
    </row>
    <row r="11231" spans="10:17" x14ac:dyDescent="0.25">
      <c r="J11231" s="14"/>
      <c r="K11231" s="14"/>
      <c r="L11231" s="14"/>
      <c r="M11231" s="14"/>
      <c r="N11231" s="14"/>
      <c r="O11231" s="14"/>
      <c r="P11231" s="14"/>
      <c r="Q11231" s="14"/>
    </row>
    <row r="11232" spans="10:17" x14ac:dyDescent="0.25">
      <c r="J11232" s="14"/>
      <c r="K11232" s="14"/>
      <c r="L11232" s="14"/>
      <c r="M11232" s="14"/>
      <c r="N11232" s="14"/>
      <c r="O11232" s="14"/>
      <c r="P11232" s="14"/>
      <c r="Q11232" s="14"/>
    </row>
    <row r="11233" spans="10:17" x14ac:dyDescent="0.25">
      <c r="J11233" s="14"/>
      <c r="K11233" s="14"/>
      <c r="L11233" s="14"/>
      <c r="M11233" s="14"/>
      <c r="N11233" s="14"/>
      <c r="O11233" s="14"/>
      <c r="P11233" s="14"/>
      <c r="Q11233" s="14"/>
    </row>
    <row r="11234" spans="10:17" x14ac:dyDescent="0.25">
      <c r="J11234" s="14"/>
      <c r="K11234" s="14"/>
      <c r="L11234" s="14"/>
      <c r="M11234" s="14"/>
      <c r="N11234" s="14"/>
      <c r="O11234" s="14"/>
      <c r="P11234" s="14"/>
      <c r="Q11234" s="14"/>
    </row>
    <row r="11235" spans="10:17" x14ac:dyDescent="0.25">
      <c r="J11235" s="14"/>
      <c r="K11235" s="14"/>
      <c r="L11235" s="14"/>
      <c r="M11235" s="14"/>
      <c r="N11235" s="14"/>
      <c r="O11235" s="14"/>
      <c r="P11235" s="14"/>
      <c r="Q11235" s="14"/>
    </row>
    <row r="11236" spans="10:17" x14ac:dyDescent="0.25">
      <c r="J11236" s="14"/>
      <c r="K11236" s="14"/>
      <c r="L11236" s="14"/>
      <c r="M11236" s="14"/>
      <c r="N11236" s="14"/>
      <c r="O11236" s="14"/>
      <c r="P11236" s="14"/>
      <c r="Q11236" s="14"/>
    </row>
    <row r="11237" spans="10:17" x14ac:dyDescent="0.25">
      <c r="J11237" s="14"/>
      <c r="K11237" s="14"/>
      <c r="L11237" s="14"/>
      <c r="M11237" s="14"/>
      <c r="N11237" s="14"/>
      <c r="O11237" s="14"/>
      <c r="P11237" s="14"/>
      <c r="Q11237" s="14"/>
    </row>
    <row r="11238" spans="10:17" x14ac:dyDescent="0.25">
      <c r="J11238" s="14"/>
      <c r="K11238" s="14"/>
      <c r="L11238" s="14"/>
      <c r="M11238" s="14"/>
      <c r="N11238" s="14"/>
      <c r="O11238" s="14"/>
      <c r="P11238" s="14"/>
      <c r="Q11238" s="14"/>
    </row>
    <row r="11239" spans="10:17" x14ac:dyDescent="0.25">
      <c r="J11239" s="14"/>
      <c r="K11239" s="14"/>
      <c r="L11239" s="14"/>
      <c r="M11239" s="14"/>
      <c r="N11239" s="14"/>
      <c r="O11239" s="14"/>
      <c r="P11239" s="14"/>
      <c r="Q11239" s="14"/>
    </row>
    <row r="11240" spans="10:17" x14ac:dyDescent="0.25">
      <c r="J11240" s="14"/>
      <c r="K11240" s="14"/>
      <c r="L11240" s="14"/>
      <c r="M11240" s="14"/>
      <c r="N11240" s="14"/>
      <c r="O11240" s="14"/>
      <c r="P11240" s="14"/>
      <c r="Q11240" s="14"/>
    </row>
    <row r="11241" spans="10:17" x14ac:dyDescent="0.25">
      <c r="J11241" s="14"/>
      <c r="K11241" s="14"/>
      <c r="L11241" s="14"/>
      <c r="M11241" s="14"/>
      <c r="N11241" s="14"/>
      <c r="O11241" s="14"/>
      <c r="P11241" s="14"/>
      <c r="Q11241" s="14"/>
    </row>
    <row r="11242" spans="10:17" x14ac:dyDescent="0.25">
      <c r="J11242" s="14"/>
      <c r="K11242" s="14"/>
      <c r="L11242" s="14"/>
      <c r="M11242" s="14"/>
      <c r="N11242" s="14"/>
      <c r="O11242" s="14"/>
      <c r="P11242" s="14"/>
      <c r="Q11242" s="14"/>
    </row>
    <row r="11243" spans="10:17" x14ac:dyDescent="0.25">
      <c r="J11243" s="14"/>
      <c r="K11243" s="14"/>
      <c r="L11243" s="14"/>
      <c r="M11243" s="14"/>
      <c r="N11243" s="14"/>
      <c r="O11243" s="14"/>
      <c r="P11243" s="14"/>
      <c r="Q11243" s="14"/>
    </row>
    <row r="11244" spans="10:17" x14ac:dyDescent="0.25">
      <c r="J11244" s="14"/>
      <c r="K11244" s="14"/>
      <c r="L11244" s="14"/>
      <c r="M11244" s="14"/>
      <c r="N11244" s="14"/>
      <c r="O11244" s="14"/>
      <c r="P11244" s="14"/>
      <c r="Q11244" s="14"/>
    </row>
    <row r="11245" spans="10:17" x14ac:dyDescent="0.25">
      <c r="J11245" s="14"/>
      <c r="K11245" s="14"/>
      <c r="L11245" s="14"/>
      <c r="M11245" s="14"/>
      <c r="N11245" s="14"/>
      <c r="O11245" s="14"/>
      <c r="P11245" s="14"/>
      <c r="Q11245" s="14"/>
    </row>
    <row r="11246" spans="10:17" x14ac:dyDescent="0.25">
      <c r="J11246" s="14"/>
      <c r="K11246" s="14"/>
      <c r="L11246" s="14"/>
      <c r="M11246" s="14"/>
      <c r="N11246" s="14"/>
      <c r="O11246" s="14"/>
      <c r="P11246" s="14"/>
      <c r="Q11246" s="14"/>
    </row>
    <row r="11247" spans="10:17" x14ac:dyDescent="0.25">
      <c r="J11247" s="14"/>
      <c r="K11247" s="14"/>
      <c r="L11247" s="14"/>
      <c r="M11247" s="14"/>
      <c r="N11247" s="14"/>
      <c r="O11247" s="14"/>
      <c r="P11247" s="14"/>
      <c r="Q11247" s="14"/>
    </row>
    <row r="11248" spans="10:17" x14ac:dyDescent="0.25">
      <c r="J11248" s="14"/>
      <c r="K11248" s="14"/>
      <c r="L11248" s="14"/>
      <c r="M11248" s="14"/>
      <c r="N11248" s="14"/>
      <c r="O11248" s="14"/>
      <c r="P11248" s="14"/>
      <c r="Q11248" s="14"/>
    </row>
    <row r="11249" spans="10:17" x14ac:dyDescent="0.25">
      <c r="J11249" s="14"/>
      <c r="K11249" s="14"/>
      <c r="L11249" s="14"/>
      <c r="M11249" s="14"/>
      <c r="N11249" s="14"/>
      <c r="O11249" s="14"/>
      <c r="P11249" s="14"/>
      <c r="Q11249" s="14"/>
    </row>
    <row r="11250" spans="10:17" x14ac:dyDescent="0.25">
      <c r="J11250" s="14"/>
      <c r="K11250" s="14"/>
      <c r="L11250" s="14"/>
      <c r="M11250" s="14"/>
      <c r="N11250" s="14"/>
      <c r="O11250" s="14"/>
      <c r="P11250" s="14"/>
      <c r="Q11250" s="14"/>
    </row>
    <row r="11251" spans="10:17" x14ac:dyDescent="0.25">
      <c r="J11251" s="14"/>
      <c r="K11251" s="14"/>
      <c r="L11251" s="14"/>
      <c r="M11251" s="14"/>
      <c r="N11251" s="14"/>
      <c r="O11251" s="14"/>
      <c r="P11251" s="14"/>
      <c r="Q11251" s="14"/>
    </row>
    <row r="11252" spans="10:17" x14ac:dyDescent="0.25">
      <c r="J11252" s="14"/>
      <c r="K11252" s="14"/>
      <c r="L11252" s="14"/>
      <c r="M11252" s="14"/>
      <c r="N11252" s="14"/>
      <c r="O11252" s="14"/>
      <c r="P11252" s="14"/>
      <c r="Q11252" s="14"/>
    </row>
    <row r="11253" spans="10:17" x14ac:dyDescent="0.25">
      <c r="J11253" s="14"/>
      <c r="K11253" s="14"/>
      <c r="L11253" s="14"/>
      <c r="M11253" s="14"/>
      <c r="N11253" s="14"/>
      <c r="O11253" s="14"/>
      <c r="P11253" s="14"/>
      <c r="Q11253" s="14"/>
    </row>
    <row r="11254" spans="10:17" x14ac:dyDescent="0.25">
      <c r="J11254" s="14"/>
      <c r="K11254" s="14"/>
      <c r="L11254" s="14"/>
      <c r="M11254" s="14"/>
      <c r="N11254" s="14"/>
      <c r="O11254" s="14"/>
      <c r="P11254" s="14"/>
      <c r="Q11254" s="14"/>
    </row>
    <row r="11255" spans="10:17" x14ac:dyDescent="0.25">
      <c r="J11255" s="14"/>
      <c r="K11255" s="14"/>
      <c r="L11255" s="14"/>
      <c r="M11255" s="14"/>
      <c r="N11255" s="14"/>
      <c r="O11255" s="14"/>
      <c r="P11255" s="14"/>
      <c r="Q11255" s="14"/>
    </row>
    <row r="11256" spans="10:17" x14ac:dyDescent="0.25">
      <c r="J11256" s="14"/>
      <c r="K11256" s="14"/>
      <c r="L11256" s="14"/>
      <c r="M11256" s="14"/>
      <c r="N11256" s="14"/>
      <c r="O11256" s="14"/>
      <c r="P11256" s="14"/>
      <c r="Q11256" s="14"/>
    </row>
    <row r="11257" spans="10:17" x14ac:dyDescent="0.25">
      <c r="J11257" s="14"/>
      <c r="K11257" s="14"/>
      <c r="L11257" s="14"/>
      <c r="M11257" s="14"/>
      <c r="N11257" s="14"/>
      <c r="O11257" s="14"/>
      <c r="P11257" s="14"/>
      <c r="Q11257" s="14"/>
    </row>
    <row r="11258" spans="10:17" x14ac:dyDescent="0.25">
      <c r="J11258" s="14"/>
      <c r="K11258" s="14"/>
      <c r="L11258" s="14"/>
      <c r="M11258" s="14"/>
      <c r="N11258" s="14"/>
      <c r="O11258" s="14"/>
      <c r="P11258" s="14"/>
      <c r="Q11258" s="14"/>
    </row>
    <row r="11259" spans="10:17" x14ac:dyDescent="0.25">
      <c r="J11259" s="14"/>
      <c r="K11259" s="14"/>
      <c r="L11259" s="14"/>
      <c r="M11259" s="14"/>
      <c r="N11259" s="14"/>
      <c r="O11259" s="14"/>
      <c r="P11259" s="14"/>
      <c r="Q11259" s="14"/>
    </row>
    <row r="11260" spans="10:17" x14ac:dyDescent="0.25">
      <c r="J11260" s="14"/>
      <c r="K11260" s="14"/>
      <c r="L11260" s="14"/>
      <c r="M11260" s="14"/>
      <c r="N11260" s="14"/>
      <c r="O11260" s="14"/>
      <c r="P11260" s="14"/>
      <c r="Q11260" s="14"/>
    </row>
    <row r="11261" spans="10:17" x14ac:dyDescent="0.25">
      <c r="J11261" s="14"/>
      <c r="K11261" s="14"/>
      <c r="L11261" s="14"/>
      <c r="M11261" s="14"/>
      <c r="N11261" s="14"/>
      <c r="O11261" s="14"/>
      <c r="P11261" s="14"/>
      <c r="Q11261" s="14"/>
    </row>
    <row r="11262" spans="10:17" x14ac:dyDescent="0.25">
      <c r="J11262" s="14"/>
      <c r="K11262" s="14"/>
      <c r="L11262" s="14"/>
      <c r="M11262" s="14"/>
      <c r="N11262" s="14"/>
      <c r="O11262" s="14"/>
      <c r="P11262" s="14"/>
      <c r="Q11262" s="14"/>
    </row>
    <row r="11263" spans="10:17" x14ac:dyDescent="0.25">
      <c r="J11263" s="14"/>
      <c r="K11263" s="14"/>
      <c r="L11263" s="14"/>
      <c r="M11263" s="14"/>
      <c r="N11263" s="14"/>
      <c r="O11263" s="14"/>
      <c r="P11263" s="14"/>
      <c r="Q11263" s="14"/>
    </row>
    <row r="11264" spans="10:17" x14ac:dyDescent="0.25">
      <c r="J11264" s="14"/>
      <c r="K11264" s="14"/>
      <c r="L11264" s="14"/>
      <c r="M11264" s="14"/>
      <c r="N11264" s="14"/>
      <c r="O11264" s="14"/>
      <c r="P11264" s="14"/>
      <c r="Q11264" s="14"/>
    </row>
    <row r="11265" spans="10:17" x14ac:dyDescent="0.25">
      <c r="J11265" s="14"/>
      <c r="K11265" s="14"/>
      <c r="L11265" s="14"/>
      <c r="M11265" s="14"/>
      <c r="N11265" s="14"/>
      <c r="O11265" s="14"/>
      <c r="P11265" s="14"/>
      <c r="Q11265" s="14"/>
    </row>
    <row r="11266" spans="10:17" x14ac:dyDescent="0.25">
      <c r="J11266" s="14"/>
      <c r="K11266" s="14"/>
      <c r="L11266" s="14"/>
      <c r="M11266" s="14"/>
      <c r="N11266" s="14"/>
      <c r="O11266" s="14"/>
      <c r="P11266" s="14"/>
      <c r="Q11266" s="14"/>
    </row>
    <row r="11267" spans="10:17" x14ac:dyDescent="0.25">
      <c r="J11267" s="14"/>
      <c r="K11267" s="14"/>
      <c r="L11267" s="14"/>
      <c r="M11267" s="14"/>
      <c r="N11267" s="14"/>
      <c r="O11267" s="14"/>
      <c r="P11267" s="14"/>
      <c r="Q11267" s="14"/>
    </row>
    <row r="11268" spans="10:17" x14ac:dyDescent="0.25">
      <c r="J11268" s="14"/>
      <c r="K11268" s="14"/>
      <c r="L11268" s="14"/>
      <c r="M11268" s="14"/>
      <c r="N11268" s="14"/>
      <c r="O11268" s="14"/>
      <c r="P11268" s="14"/>
      <c r="Q11268" s="14"/>
    </row>
    <row r="11269" spans="10:17" x14ac:dyDescent="0.25">
      <c r="J11269" s="14"/>
      <c r="K11269" s="14"/>
      <c r="L11269" s="14"/>
      <c r="M11269" s="14"/>
      <c r="N11269" s="14"/>
      <c r="O11269" s="14"/>
      <c r="P11269" s="14"/>
      <c r="Q11269" s="14"/>
    </row>
    <row r="11270" spans="10:17" x14ac:dyDescent="0.25">
      <c r="J11270" s="14"/>
      <c r="K11270" s="14"/>
      <c r="L11270" s="14"/>
      <c r="M11270" s="14"/>
      <c r="N11270" s="14"/>
      <c r="O11270" s="14"/>
      <c r="P11270" s="14"/>
      <c r="Q11270" s="14"/>
    </row>
    <row r="11271" spans="10:17" x14ac:dyDescent="0.25">
      <c r="J11271" s="14"/>
      <c r="K11271" s="14"/>
      <c r="L11271" s="14"/>
      <c r="M11271" s="14"/>
      <c r="N11271" s="14"/>
      <c r="O11271" s="14"/>
      <c r="P11271" s="14"/>
      <c r="Q11271" s="14"/>
    </row>
    <row r="11272" spans="10:17" x14ac:dyDescent="0.25">
      <c r="J11272" s="14"/>
      <c r="K11272" s="14"/>
      <c r="L11272" s="14"/>
      <c r="M11272" s="14"/>
      <c r="N11272" s="14"/>
      <c r="O11272" s="14"/>
      <c r="P11272" s="14"/>
      <c r="Q11272" s="14"/>
    </row>
    <row r="11273" spans="10:17" x14ac:dyDescent="0.25">
      <c r="J11273" s="14"/>
      <c r="K11273" s="14"/>
      <c r="L11273" s="14"/>
      <c r="M11273" s="14"/>
      <c r="N11273" s="14"/>
      <c r="O11273" s="14"/>
      <c r="P11273" s="14"/>
      <c r="Q11273" s="14"/>
    </row>
    <row r="11274" spans="10:17" x14ac:dyDescent="0.25">
      <c r="J11274" s="14"/>
      <c r="K11274" s="14"/>
      <c r="L11274" s="14"/>
      <c r="M11274" s="14"/>
      <c r="N11274" s="14"/>
      <c r="O11274" s="14"/>
      <c r="P11274" s="14"/>
      <c r="Q11274" s="14"/>
    </row>
    <row r="11275" spans="10:17" x14ac:dyDescent="0.25">
      <c r="J11275" s="14"/>
      <c r="K11275" s="14"/>
      <c r="L11275" s="14"/>
      <c r="M11275" s="14"/>
      <c r="N11275" s="14"/>
      <c r="O11275" s="14"/>
      <c r="P11275" s="14"/>
      <c r="Q11275" s="14"/>
    </row>
    <row r="11276" spans="10:17" x14ac:dyDescent="0.25">
      <c r="J11276" s="14"/>
      <c r="K11276" s="14"/>
      <c r="L11276" s="14"/>
      <c r="M11276" s="14"/>
      <c r="N11276" s="14"/>
      <c r="O11276" s="14"/>
      <c r="P11276" s="14"/>
      <c r="Q11276" s="14"/>
    </row>
    <row r="11277" spans="10:17" x14ac:dyDescent="0.25">
      <c r="J11277" s="14"/>
      <c r="K11277" s="14"/>
      <c r="L11277" s="14"/>
      <c r="M11277" s="14"/>
      <c r="N11277" s="14"/>
      <c r="O11277" s="14"/>
      <c r="P11277" s="14"/>
      <c r="Q11277" s="14"/>
    </row>
    <row r="11278" spans="10:17" x14ac:dyDescent="0.25">
      <c r="J11278" s="14"/>
      <c r="K11278" s="14"/>
      <c r="L11278" s="14"/>
      <c r="M11278" s="14"/>
      <c r="N11278" s="14"/>
      <c r="O11278" s="14"/>
      <c r="P11278" s="14"/>
      <c r="Q11278" s="14"/>
    </row>
    <row r="11279" spans="10:17" x14ac:dyDescent="0.25">
      <c r="J11279" s="14"/>
      <c r="K11279" s="14"/>
      <c r="L11279" s="14"/>
      <c r="M11279" s="14"/>
      <c r="N11279" s="14"/>
      <c r="O11279" s="14"/>
      <c r="P11279" s="14"/>
      <c r="Q11279" s="14"/>
    </row>
    <row r="11280" spans="10:17" x14ac:dyDescent="0.25">
      <c r="J11280" s="14"/>
      <c r="K11280" s="14"/>
      <c r="L11280" s="14"/>
      <c r="M11280" s="14"/>
      <c r="N11280" s="14"/>
      <c r="O11280" s="14"/>
      <c r="P11280" s="14"/>
      <c r="Q11280" s="14"/>
    </row>
    <row r="11281" spans="10:17" x14ac:dyDescent="0.25">
      <c r="J11281" s="14"/>
      <c r="K11281" s="14"/>
      <c r="L11281" s="14"/>
      <c r="M11281" s="14"/>
      <c r="N11281" s="14"/>
      <c r="O11281" s="14"/>
      <c r="P11281" s="14"/>
      <c r="Q11281" s="14"/>
    </row>
    <row r="11282" spans="10:17" x14ac:dyDescent="0.25">
      <c r="J11282" s="14"/>
      <c r="K11282" s="14"/>
      <c r="L11282" s="14"/>
      <c r="M11282" s="14"/>
      <c r="N11282" s="14"/>
      <c r="O11282" s="14"/>
      <c r="P11282" s="14"/>
      <c r="Q11282" s="14"/>
    </row>
    <row r="11283" spans="10:17" x14ac:dyDescent="0.25">
      <c r="J11283" s="14"/>
      <c r="K11283" s="14"/>
      <c r="L11283" s="14"/>
      <c r="M11283" s="14"/>
      <c r="N11283" s="14"/>
      <c r="O11283" s="14"/>
      <c r="P11283" s="14"/>
      <c r="Q11283" s="14"/>
    </row>
    <row r="11284" spans="10:17" x14ac:dyDescent="0.25">
      <c r="J11284" s="14"/>
      <c r="K11284" s="14"/>
      <c r="L11284" s="14"/>
      <c r="M11284" s="14"/>
      <c r="N11284" s="14"/>
      <c r="O11284" s="14"/>
      <c r="P11284" s="14"/>
      <c r="Q11284" s="14"/>
    </row>
    <row r="11285" spans="10:17" x14ac:dyDescent="0.25">
      <c r="J11285" s="14"/>
      <c r="K11285" s="14"/>
      <c r="L11285" s="14"/>
      <c r="M11285" s="14"/>
      <c r="N11285" s="14"/>
      <c r="O11285" s="14"/>
      <c r="P11285" s="14"/>
      <c r="Q11285" s="14"/>
    </row>
    <row r="11286" spans="10:17" x14ac:dyDescent="0.25">
      <c r="J11286" s="14"/>
      <c r="K11286" s="14"/>
      <c r="L11286" s="14"/>
      <c r="M11286" s="14"/>
      <c r="N11286" s="14"/>
      <c r="O11286" s="14"/>
      <c r="P11286" s="14"/>
      <c r="Q11286" s="14"/>
    </row>
    <row r="11287" spans="10:17" x14ac:dyDescent="0.25">
      <c r="J11287" s="14"/>
      <c r="K11287" s="14"/>
      <c r="L11287" s="14"/>
      <c r="M11287" s="14"/>
      <c r="N11287" s="14"/>
      <c r="O11287" s="14"/>
      <c r="P11287" s="14"/>
      <c r="Q11287" s="14"/>
    </row>
    <row r="11288" spans="10:17" x14ac:dyDescent="0.25">
      <c r="J11288" s="14"/>
      <c r="K11288" s="14"/>
      <c r="L11288" s="14"/>
      <c r="M11288" s="14"/>
      <c r="N11288" s="14"/>
      <c r="O11288" s="14"/>
      <c r="P11288" s="14"/>
      <c r="Q11288" s="14"/>
    </row>
    <row r="11289" spans="10:17" x14ac:dyDescent="0.25">
      <c r="J11289" s="14"/>
      <c r="K11289" s="14"/>
      <c r="L11289" s="14"/>
      <c r="M11289" s="14"/>
      <c r="N11289" s="14"/>
      <c r="O11289" s="14"/>
      <c r="P11289" s="14"/>
      <c r="Q11289" s="14"/>
    </row>
    <row r="11290" spans="10:17" x14ac:dyDescent="0.25">
      <c r="J11290" s="14"/>
      <c r="K11290" s="14"/>
      <c r="L11290" s="14"/>
      <c r="M11290" s="14"/>
      <c r="N11290" s="14"/>
      <c r="O11290" s="14"/>
      <c r="P11290" s="14"/>
      <c r="Q11290" s="14"/>
    </row>
    <row r="11291" spans="10:17" x14ac:dyDescent="0.25">
      <c r="J11291" s="14"/>
      <c r="K11291" s="14"/>
      <c r="L11291" s="14"/>
      <c r="M11291" s="14"/>
      <c r="N11291" s="14"/>
      <c r="O11291" s="14"/>
      <c r="P11291" s="14"/>
      <c r="Q11291" s="14"/>
    </row>
    <row r="11292" spans="10:17" x14ac:dyDescent="0.25">
      <c r="J11292" s="14"/>
      <c r="K11292" s="14"/>
      <c r="L11292" s="14"/>
      <c r="M11292" s="14"/>
      <c r="N11292" s="14"/>
      <c r="O11292" s="14"/>
      <c r="P11292" s="14"/>
      <c r="Q11292" s="14"/>
    </row>
    <row r="11293" spans="10:17" x14ac:dyDescent="0.25">
      <c r="J11293" s="14"/>
      <c r="K11293" s="14"/>
      <c r="L11293" s="14"/>
      <c r="M11293" s="14"/>
      <c r="N11293" s="14"/>
      <c r="O11293" s="14"/>
      <c r="P11293" s="14"/>
      <c r="Q11293" s="14"/>
    </row>
    <row r="11294" spans="10:17" x14ac:dyDescent="0.25">
      <c r="J11294" s="14"/>
      <c r="K11294" s="14"/>
      <c r="L11294" s="14"/>
      <c r="M11294" s="14"/>
      <c r="N11294" s="14"/>
      <c r="O11294" s="14"/>
      <c r="P11294" s="14"/>
      <c r="Q11294" s="14"/>
    </row>
    <row r="11295" spans="10:17" x14ac:dyDescent="0.25">
      <c r="J11295" s="14"/>
      <c r="K11295" s="14"/>
      <c r="L11295" s="14"/>
      <c r="M11295" s="14"/>
      <c r="N11295" s="14"/>
      <c r="O11295" s="14"/>
      <c r="P11295" s="14"/>
      <c r="Q11295" s="14"/>
    </row>
    <row r="11296" spans="10:17" x14ac:dyDescent="0.25">
      <c r="J11296" s="14"/>
      <c r="K11296" s="14"/>
      <c r="L11296" s="14"/>
      <c r="M11296" s="14"/>
      <c r="N11296" s="14"/>
      <c r="O11296" s="14"/>
      <c r="P11296" s="14"/>
      <c r="Q11296" s="14"/>
    </row>
    <row r="11297" spans="10:17" x14ac:dyDescent="0.25">
      <c r="J11297" s="14"/>
      <c r="K11297" s="14"/>
      <c r="L11297" s="14"/>
      <c r="M11297" s="14"/>
      <c r="N11297" s="14"/>
      <c r="O11297" s="14"/>
      <c r="P11297" s="14"/>
      <c r="Q11297" s="14"/>
    </row>
    <row r="11298" spans="10:17" x14ac:dyDescent="0.25">
      <c r="J11298" s="14"/>
      <c r="K11298" s="14"/>
      <c r="L11298" s="14"/>
      <c r="M11298" s="14"/>
      <c r="N11298" s="14"/>
      <c r="O11298" s="14"/>
      <c r="P11298" s="14"/>
      <c r="Q11298" s="14"/>
    </row>
    <row r="11299" spans="10:17" x14ac:dyDescent="0.25">
      <c r="J11299" s="14"/>
      <c r="K11299" s="14"/>
      <c r="L11299" s="14"/>
      <c r="M11299" s="14"/>
      <c r="N11299" s="14"/>
      <c r="O11299" s="14"/>
      <c r="P11299" s="14"/>
      <c r="Q11299" s="14"/>
    </row>
    <row r="11300" spans="10:17" x14ac:dyDescent="0.25">
      <c r="J11300" s="14"/>
      <c r="K11300" s="14"/>
      <c r="L11300" s="14"/>
      <c r="M11300" s="14"/>
      <c r="N11300" s="14"/>
      <c r="O11300" s="14"/>
      <c r="P11300" s="14"/>
      <c r="Q11300" s="14"/>
    </row>
    <row r="11301" spans="10:17" x14ac:dyDescent="0.25">
      <c r="J11301" s="14"/>
      <c r="K11301" s="14"/>
      <c r="L11301" s="14"/>
      <c r="M11301" s="14"/>
      <c r="N11301" s="14"/>
      <c r="O11301" s="14"/>
      <c r="P11301" s="14"/>
      <c r="Q11301" s="14"/>
    </row>
    <row r="11302" spans="10:17" x14ac:dyDescent="0.25">
      <c r="J11302" s="14"/>
      <c r="K11302" s="14"/>
      <c r="L11302" s="14"/>
      <c r="M11302" s="14"/>
      <c r="N11302" s="14"/>
      <c r="O11302" s="14"/>
      <c r="P11302" s="14"/>
      <c r="Q11302" s="14"/>
    </row>
    <row r="11303" spans="10:17" x14ac:dyDescent="0.25">
      <c r="J11303" s="14"/>
      <c r="K11303" s="14"/>
      <c r="L11303" s="14"/>
      <c r="M11303" s="14"/>
      <c r="N11303" s="14"/>
      <c r="O11303" s="14"/>
      <c r="P11303" s="14"/>
      <c r="Q11303" s="14"/>
    </row>
    <row r="11304" spans="10:17" x14ac:dyDescent="0.25">
      <c r="J11304" s="14"/>
      <c r="K11304" s="14"/>
      <c r="L11304" s="14"/>
      <c r="M11304" s="14"/>
      <c r="N11304" s="14"/>
      <c r="O11304" s="14"/>
      <c r="P11304" s="14"/>
      <c r="Q11304" s="14"/>
    </row>
    <row r="11305" spans="10:17" x14ac:dyDescent="0.25">
      <c r="J11305" s="14"/>
      <c r="K11305" s="14"/>
      <c r="L11305" s="14"/>
      <c r="M11305" s="14"/>
      <c r="N11305" s="14"/>
      <c r="O11305" s="14"/>
      <c r="P11305" s="14"/>
      <c r="Q11305" s="14"/>
    </row>
    <row r="11306" spans="10:17" x14ac:dyDescent="0.25">
      <c r="J11306" s="14"/>
      <c r="K11306" s="14"/>
      <c r="L11306" s="14"/>
      <c r="M11306" s="14"/>
      <c r="N11306" s="14"/>
      <c r="O11306" s="14"/>
      <c r="P11306" s="14"/>
      <c r="Q11306" s="14"/>
    </row>
    <row r="11307" spans="10:17" x14ac:dyDescent="0.25">
      <c r="J11307" s="14"/>
      <c r="K11307" s="14"/>
      <c r="L11307" s="14"/>
      <c r="M11307" s="14"/>
      <c r="N11307" s="14"/>
      <c r="O11307" s="14"/>
      <c r="P11307" s="14"/>
      <c r="Q11307" s="14"/>
    </row>
    <row r="11308" spans="10:17" x14ac:dyDescent="0.25">
      <c r="J11308" s="14"/>
      <c r="K11308" s="14"/>
      <c r="L11308" s="14"/>
      <c r="M11308" s="14"/>
      <c r="N11308" s="14"/>
      <c r="O11308" s="14"/>
      <c r="P11308" s="14"/>
      <c r="Q11308" s="14"/>
    </row>
    <row r="11309" spans="10:17" x14ac:dyDescent="0.25">
      <c r="J11309" s="14"/>
      <c r="K11309" s="14"/>
      <c r="L11309" s="14"/>
      <c r="M11309" s="14"/>
      <c r="N11309" s="14"/>
      <c r="O11309" s="14"/>
      <c r="P11309" s="14"/>
      <c r="Q11309" s="14"/>
    </row>
    <row r="11310" spans="10:17" x14ac:dyDescent="0.25">
      <c r="J11310" s="14"/>
      <c r="K11310" s="14"/>
      <c r="L11310" s="14"/>
      <c r="M11310" s="14"/>
      <c r="N11310" s="14"/>
      <c r="O11310" s="14"/>
      <c r="P11310" s="14"/>
      <c r="Q11310" s="14"/>
    </row>
    <row r="11311" spans="10:17" x14ac:dyDescent="0.25">
      <c r="J11311" s="14"/>
      <c r="K11311" s="14"/>
      <c r="L11311" s="14"/>
      <c r="M11311" s="14"/>
      <c r="N11311" s="14"/>
      <c r="O11311" s="14"/>
      <c r="P11311" s="14"/>
      <c r="Q11311" s="14"/>
    </row>
    <row r="11312" spans="10:17" x14ac:dyDescent="0.25">
      <c r="J11312" s="14"/>
      <c r="K11312" s="14"/>
      <c r="L11312" s="14"/>
      <c r="M11312" s="14"/>
      <c r="N11312" s="14"/>
      <c r="O11312" s="14"/>
      <c r="P11312" s="14"/>
      <c r="Q11312" s="14"/>
    </row>
    <row r="11313" spans="10:17" x14ac:dyDescent="0.25">
      <c r="J11313" s="14"/>
      <c r="K11313" s="14"/>
      <c r="L11313" s="14"/>
      <c r="M11313" s="14"/>
      <c r="N11313" s="14"/>
      <c r="O11313" s="14"/>
      <c r="P11313" s="14"/>
      <c r="Q11313" s="14"/>
    </row>
    <row r="11314" spans="10:17" x14ac:dyDescent="0.25">
      <c r="J11314" s="14"/>
      <c r="K11314" s="14"/>
      <c r="L11314" s="14"/>
      <c r="M11314" s="14"/>
      <c r="N11314" s="14"/>
      <c r="O11314" s="14"/>
      <c r="P11314" s="14"/>
      <c r="Q11314" s="14"/>
    </row>
    <row r="11315" spans="10:17" x14ac:dyDescent="0.25">
      <c r="J11315" s="14"/>
      <c r="K11315" s="14"/>
      <c r="L11315" s="14"/>
      <c r="M11315" s="14"/>
      <c r="N11315" s="14"/>
      <c r="O11315" s="14"/>
      <c r="P11315" s="14"/>
      <c r="Q11315" s="14"/>
    </row>
    <row r="11316" spans="10:17" x14ac:dyDescent="0.25">
      <c r="J11316" s="14"/>
      <c r="K11316" s="14"/>
      <c r="L11316" s="14"/>
      <c r="M11316" s="14"/>
      <c r="N11316" s="14"/>
      <c r="O11316" s="14"/>
      <c r="P11316" s="14"/>
      <c r="Q11316" s="14"/>
    </row>
    <row r="11317" spans="10:17" x14ac:dyDescent="0.25">
      <c r="J11317" s="14"/>
      <c r="K11317" s="14"/>
      <c r="L11317" s="14"/>
      <c r="M11317" s="14"/>
      <c r="N11317" s="14"/>
      <c r="O11317" s="14"/>
      <c r="P11317" s="14"/>
      <c r="Q11317" s="14"/>
    </row>
    <row r="11318" spans="10:17" x14ac:dyDescent="0.25">
      <c r="J11318" s="14"/>
      <c r="K11318" s="14"/>
      <c r="L11318" s="14"/>
      <c r="M11318" s="14"/>
      <c r="N11318" s="14"/>
      <c r="O11318" s="14"/>
      <c r="P11318" s="14"/>
      <c r="Q11318" s="14"/>
    </row>
    <row r="11319" spans="10:17" x14ac:dyDescent="0.25">
      <c r="J11319" s="14"/>
      <c r="K11319" s="14"/>
      <c r="L11319" s="14"/>
      <c r="M11319" s="14"/>
      <c r="N11319" s="14"/>
      <c r="O11319" s="14"/>
      <c r="P11319" s="14"/>
      <c r="Q11319" s="14"/>
    </row>
    <row r="11320" spans="10:17" x14ac:dyDescent="0.25">
      <c r="J11320" s="14"/>
      <c r="K11320" s="14"/>
      <c r="L11320" s="14"/>
      <c r="M11320" s="14"/>
      <c r="N11320" s="14"/>
      <c r="O11320" s="14"/>
      <c r="P11320" s="14"/>
      <c r="Q11320" s="14"/>
    </row>
    <row r="11321" spans="10:17" x14ac:dyDescent="0.25">
      <c r="J11321" s="14"/>
      <c r="K11321" s="14"/>
      <c r="L11321" s="14"/>
      <c r="M11321" s="14"/>
      <c r="N11321" s="14"/>
      <c r="O11321" s="14"/>
      <c r="P11321" s="14"/>
      <c r="Q11321" s="14"/>
    </row>
    <row r="11322" spans="10:17" x14ac:dyDescent="0.25">
      <c r="J11322" s="14"/>
      <c r="K11322" s="14"/>
      <c r="L11322" s="14"/>
      <c r="M11322" s="14"/>
      <c r="N11322" s="14"/>
      <c r="O11322" s="14"/>
      <c r="P11322" s="14"/>
      <c r="Q11322" s="14"/>
    </row>
    <row r="11323" spans="10:17" x14ac:dyDescent="0.25">
      <c r="J11323" s="14"/>
      <c r="K11323" s="14"/>
      <c r="L11323" s="14"/>
      <c r="M11323" s="14"/>
      <c r="N11323" s="14"/>
      <c r="O11323" s="14"/>
      <c r="P11323" s="14"/>
      <c r="Q11323" s="14"/>
    </row>
    <row r="11324" spans="10:17" x14ac:dyDescent="0.25">
      <c r="J11324" s="14"/>
      <c r="K11324" s="14"/>
      <c r="L11324" s="14"/>
      <c r="M11324" s="14"/>
      <c r="N11324" s="14"/>
      <c r="O11324" s="14"/>
      <c r="P11324" s="14"/>
      <c r="Q11324" s="14"/>
    </row>
    <row r="11325" spans="10:17" x14ac:dyDescent="0.25">
      <c r="J11325" s="14"/>
      <c r="K11325" s="14"/>
      <c r="L11325" s="14"/>
      <c r="M11325" s="14"/>
      <c r="N11325" s="14"/>
      <c r="O11325" s="14"/>
      <c r="P11325" s="14"/>
      <c r="Q11325" s="14"/>
    </row>
    <row r="11326" spans="10:17" x14ac:dyDescent="0.25">
      <c r="J11326" s="14"/>
      <c r="K11326" s="14"/>
      <c r="L11326" s="14"/>
      <c r="M11326" s="14"/>
      <c r="N11326" s="14"/>
      <c r="O11326" s="14"/>
      <c r="P11326" s="14"/>
      <c r="Q11326" s="14"/>
    </row>
    <row r="11327" spans="10:17" x14ac:dyDescent="0.25">
      <c r="J11327" s="14"/>
      <c r="K11327" s="14"/>
      <c r="L11327" s="14"/>
      <c r="M11327" s="14"/>
      <c r="N11327" s="14"/>
      <c r="O11327" s="14"/>
      <c r="P11327" s="14"/>
      <c r="Q11327" s="14"/>
    </row>
    <row r="11328" spans="10:17" x14ac:dyDescent="0.25">
      <c r="J11328" s="14"/>
      <c r="K11328" s="14"/>
      <c r="L11328" s="14"/>
      <c r="M11328" s="14"/>
      <c r="N11328" s="14"/>
      <c r="O11328" s="14"/>
      <c r="P11328" s="14"/>
      <c r="Q11328" s="14"/>
    </row>
    <row r="11329" spans="10:17" x14ac:dyDescent="0.25">
      <c r="J11329" s="14"/>
      <c r="K11329" s="14"/>
      <c r="L11329" s="14"/>
      <c r="M11329" s="14"/>
      <c r="N11329" s="14"/>
      <c r="O11329" s="14"/>
      <c r="P11329" s="14"/>
      <c r="Q11329" s="14"/>
    </row>
    <row r="11330" spans="10:17" x14ac:dyDescent="0.25">
      <c r="J11330" s="14"/>
      <c r="K11330" s="14"/>
      <c r="L11330" s="14"/>
      <c r="M11330" s="14"/>
      <c r="N11330" s="14"/>
      <c r="O11330" s="14"/>
      <c r="P11330" s="14"/>
      <c r="Q11330" s="14"/>
    </row>
    <row r="11331" spans="10:17" x14ac:dyDescent="0.25">
      <c r="J11331" s="14"/>
      <c r="K11331" s="14"/>
      <c r="L11331" s="14"/>
      <c r="M11331" s="14"/>
      <c r="N11331" s="14"/>
      <c r="O11331" s="14"/>
      <c r="P11331" s="14"/>
      <c r="Q11331" s="14"/>
    </row>
    <row r="11332" spans="10:17" x14ac:dyDescent="0.25">
      <c r="J11332" s="14"/>
      <c r="K11332" s="14"/>
      <c r="L11332" s="14"/>
      <c r="M11332" s="14"/>
      <c r="N11332" s="14"/>
      <c r="O11332" s="14"/>
      <c r="P11332" s="14"/>
      <c r="Q11332" s="14"/>
    </row>
    <row r="11333" spans="10:17" x14ac:dyDescent="0.25">
      <c r="J11333" s="14"/>
      <c r="K11333" s="14"/>
      <c r="L11333" s="14"/>
      <c r="M11333" s="14"/>
      <c r="N11333" s="14"/>
      <c r="O11333" s="14"/>
      <c r="P11333" s="14"/>
      <c r="Q11333" s="14"/>
    </row>
    <row r="11334" spans="10:17" x14ac:dyDescent="0.25">
      <c r="J11334" s="14"/>
      <c r="K11334" s="14"/>
      <c r="L11334" s="14"/>
      <c r="M11334" s="14"/>
      <c r="N11334" s="14"/>
      <c r="O11334" s="14"/>
      <c r="P11334" s="14"/>
      <c r="Q11334" s="14"/>
    </row>
    <row r="11335" spans="10:17" x14ac:dyDescent="0.25">
      <c r="J11335" s="14"/>
      <c r="K11335" s="14"/>
      <c r="L11335" s="14"/>
      <c r="M11335" s="14"/>
      <c r="N11335" s="14"/>
      <c r="O11335" s="14"/>
      <c r="P11335" s="14"/>
      <c r="Q11335" s="14"/>
    </row>
    <row r="11336" spans="10:17" x14ac:dyDescent="0.25">
      <c r="J11336" s="14"/>
      <c r="K11336" s="14"/>
      <c r="L11336" s="14"/>
      <c r="M11336" s="14"/>
      <c r="N11336" s="14"/>
      <c r="O11336" s="14"/>
      <c r="P11336" s="14"/>
      <c r="Q11336" s="14"/>
    </row>
    <row r="11337" spans="10:17" x14ac:dyDescent="0.25">
      <c r="J11337" s="14"/>
      <c r="K11337" s="14"/>
      <c r="L11337" s="14"/>
      <c r="M11337" s="14"/>
      <c r="N11337" s="14"/>
      <c r="O11337" s="14"/>
      <c r="P11337" s="14"/>
      <c r="Q11337" s="14"/>
    </row>
    <row r="11338" spans="10:17" x14ac:dyDescent="0.25">
      <c r="J11338" s="14"/>
      <c r="K11338" s="14"/>
      <c r="L11338" s="14"/>
      <c r="M11338" s="14"/>
      <c r="N11338" s="14"/>
      <c r="O11338" s="14"/>
      <c r="P11338" s="14"/>
      <c r="Q11338" s="14"/>
    </row>
    <row r="11339" spans="10:17" x14ac:dyDescent="0.25">
      <c r="J11339" s="14"/>
      <c r="K11339" s="14"/>
      <c r="L11339" s="14"/>
      <c r="M11339" s="14"/>
      <c r="N11339" s="14"/>
      <c r="O11339" s="14"/>
      <c r="P11339" s="14"/>
      <c r="Q11339" s="14"/>
    </row>
    <row r="11340" spans="10:17" x14ac:dyDescent="0.25">
      <c r="J11340" s="14"/>
      <c r="K11340" s="14"/>
      <c r="L11340" s="14"/>
      <c r="M11340" s="14"/>
      <c r="N11340" s="14"/>
      <c r="O11340" s="14"/>
      <c r="P11340" s="14"/>
      <c r="Q11340" s="14"/>
    </row>
    <row r="11341" spans="10:17" x14ac:dyDescent="0.25">
      <c r="J11341" s="14"/>
      <c r="K11341" s="14"/>
      <c r="L11341" s="14"/>
      <c r="M11341" s="14"/>
      <c r="N11341" s="14"/>
      <c r="O11341" s="14"/>
      <c r="P11341" s="14"/>
      <c r="Q11341" s="14"/>
    </row>
    <row r="11342" spans="10:17" x14ac:dyDescent="0.25">
      <c r="J11342" s="14"/>
      <c r="K11342" s="14"/>
      <c r="L11342" s="14"/>
      <c r="M11342" s="14"/>
      <c r="N11342" s="14"/>
      <c r="O11342" s="14"/>
      <c r="P11342" s="14"/>
      <c r="Q11342" s="14"/>
    </row>
    <row r="11343" spans="10:17" x14ac:dyDescent="0.25">
      <c r="J11343" s="14"/>
      <c r="K11343" s="14"/>
      <c r="L11343" s="14"/>
      <c r="M11343" s="14"/>
      <c r="N11343" s="14"/>
      <c r="O11343" s="14"/>
      <c r="P11343" s="14"/>
      <c r="Q11343" s="14"/>
    </row>
    <row r="11344" spans="10:17" x14ac:dyDescent="0.25">
      <c r="J11344" s="14"/>
      <c r="K11344" s="14"/>
      <c r="L11344" s="14"/>
      <c r="M11344" s="14"/>
      <c r="N11344" s="14"/>
      <c r="O11344" s="14"/>
      <c r="P11344" s="14"/>
      <c r="Q11344" s="14"/>
    </row>
    <row r="11345" spans="10:17" x14ac:dyDescent="0.25">
      <c r="J11345" s="14"/>
      <c r="K11345" s="14"/>
      <c r="L11345" s="14"/>
      <c r="M11345" s="14"/>
      <c r="N11345" s="14"/>
      <c r="O11345" s="14"/>
      <c r="P11345" s="14"/>
      <c r="Q11345" s="14"/>
    </row>
    <row r="11346" spans="10:17" x14ac:dyDescent="0.25">
      <c r="J11346" s="14"/>
      <c r="K11346" s="14"/>
      <c r="L11346" s="14"/>
      <c r="M11346" s="14"/>
      <c r="N11346" s="14"/>
      <c r="O11346" s="14"/>
      <c r="P11346" s="14"/>
      <c r="Q11346" s="14"/>
    </row>
    <row r="11347" spans="10:17" x14ac:dyDescent="0.25">
      <c r="J11347" s="14"/>
      <c r="K11347" s="14"/>
      <c r="L11347" s="14"/>
      <c r="M11347" s="14"/>
      <c r="N11347" s="14"/>
      <c r="O11347" s="14"/>
      <c r="P11347" s="14"/>
      <c r="Q11347" s="14"/>
    </row>
    <row r="11348" spans="10:17" x14ac:dyDescent="0.25">
      <c r="J11348" s="14"/>
      <c r="K11348" s="14"/>
      <c r="L11348" s="14"/>
      <c r="M11348" s="14"/>
      <c r="N11348" s="14"/>
      <c r="O11348" s="14"/>
      <c r="P11348" s="14"/>
      <c r="Q11348" s="14"/>
    </row>
    <row r="11349" spans="10:17" x14ac:dyDescent="0.25">
      <c r="J11349" s="14"/>
      <c r="K11349" s="14"/>
      <c r="L11349" s="14"/>
      <c r="M11349" s="14"/>
      <c r="N11349" s="14"/>
      <c r="O11349" s="14"/>
      <c r="P11349" s="14"/>
      <c r="Q11349" s="14"/>
    </row>
    <row r="11350" spans="10:17" x14ac:dyDescent="0.25">
      <c r="J11350" s="14"/>
      <c r="K11350" s="14"/>
      <c r="L11350" s="14"/>
      <c r="M11350" s="14"/>
      <c r="N11350" s="14"/>
      <c r="O11350" s="14"/>
      <c r="P11350" s="14"/>
      <c r="Q11350" s="14"/>
    </row>
    <row r="11351" spans="10:17" x14ac:dyDescent="0.25">
      <c r="J11351" s="14"/>
      <c r="K11351" s="14"/>
      <c r="L11351" s="14"/>
      <c r="M11351" s="14"/>
      <c r="N11351" s="14"/>
      <c r="O11351" s="14"/>
      <c r="P11351" s="14"/>
      <c r="Q11351" s="14"/>
    </row>
    <row r="11352" spans="10:17" x14ac:dyDescent="0.25">
      <c r="J11352" s="14"/>
      <c r="K11352" s="14"/>
      <c r="L11352" s="14"/>
      <c r="M11352" s="14"/>
      <c r="N11352" s="14"/>
      <c r="O11352" s="14"/>
      <c r="P11352" s="14"/>
      <c r="Q11352" s="14"/>
    </row>
    <row r="11353" spans="10:17" x14ac:dyDescent="0.25">
      <c r="J11353" s="14"/>
      <c r="K11353" s="14"/>
      <c r="L11353" s="14"/>
      <c r="M11353" s="14"/>
      <c r="N11353" s="14"/>
      <c r="O11353" s="14"/>
      <c r="P11353" s="14"/>
      <c r="Q11353" s="14"/>
    </row>
    <row r="11354" spans="10:17" x14ac:dyDescent="0.25">
      <c r="J11354" s="14"/>
      <c r="K11354" s="14"/>
      <c r="L11354" s="14"/>
      <c r="M11354" s="14"/>
      <c r="N11354" s="14"/>
      <c r="O11354" s="14"/>
      <c r="P11354" s="14"/>
      <c r="Q11354" s="14"/>
    </row>
    <row r="11355" spans="10:17" x14ac:dyDescent="0.25">
      <c r="J11355" s="14"/>
      <c r="K11355" s="14"/>
      <c r="L11355" s="14"/>
      <c r="M11355" s="14"/>
      <c r="N11355" s="14"/>
      <c r="O11355" s="14"/>
      <c r="P11355" s="14"/>
      <c r="Q11355" s="14"/>
    </row>
    <row r="11356" spans="10:17" x14ac:dyDescent="0.25">
      <c r="J11356" s="14"/>
      <c r="K11356" s="14"/>
      <c r="L11356" s="14"/>
      <c r="M11356" s="14"/>
      <c r="N11356" s="14"/>
      <c r="O11356" s="14"/>
      <c r="P11356" s="14"/>
      <c r="Q11356" s="14"/>
    </row>
    <row r="11357" spans="10:17" x14ac:dyDescent="0.25">
      <c r="J11357" s="14"/>
      <c r="K11357" s="14"/>
      <c r="L11357" s="14"/>
      <c r="M11357" s="14"/>
      <c r="N11357" s="14"/>
      <c r="O11357" s="14"/>
      <c r="P11357" s="14"/>
      <c r="Q11357" s="14"/>
    </row>
    <row r="11358" spans="10:17" x14ac:dyDescent="0.25">
      <c r="J11358" s="14"/>
      <c r="K11358" s="14"/>
      <c r="L11358" s="14"/>
      <c r="M11358" s="14"/>
      <c r="N11358" s="14"/>
      <c r="O11358" s="14"/>
      <c r="P11358" s="14"/>
      <c r="Q11358" s="14"/>
    </row>
    <row r="11359" spans="10:17" x14ac:dyDescent="0.25">
      <c r="J11359" s="14"/>
      <c r="K11359" s="14"/>
      <c r="L11359" s="14"/>
      <c r="M11359" s="14"/>
      <c r="N11359" s="14"/>
      <c r="O11359" s="14"/>
      <c r="P11359" s="14"/>
      <c r="Q11359" s="14"/>
    </row>
    <row r="11360" spans="10:17" x14ac:dyDescent="0.25">
      <c r="J11360" s="14"/>
      <c r="K11360" s="14"/>
      <c r="L11360" s="14"/>
      <c r="M11360" s="14"/>
      <c r="N11360" s="14"/>
      <c r="O11360" s="14"/>
      <c r="P11360" s="14"/>
      <c r="Q11360" s="14"/>
    </row>
    <row r="11361" spans="10:17" x14ac:dyDescent="0.25">
      <c r="J11361" s="14"/>
      <c r="K11361" s="14"/>
      <c r="L11361" s="14"/>
      <c r="M11361" s="14"/>
      <c r="N11361" s="14"/>
      <c r="O11361" s="14"/>
      <c r="P11361" s="14"/>
      <c r="Q11361" s="14"/>
    </row>
    <row r="11362" spans="10:17" x14ac:dyDescent="0.25">
      <c r="J11362" s="14"/>
      <c r="K11362" s="14"/>
      <c r="L11362" s="14"/>
      <c r="M11362" s="14"/>
      <c r="N11362" s="14"/>
      <c r="O11362" s="14"/>
      <c r="P11362" s="14"/>
      <c r="Q11362" s="14"/>
    </row>
    <row r="11363" spans="10:17" x14ac:dyDescent="0.25">
      <c r="J11363" s="14"/>
      <c r="K11363" s="14"/>
      <c r="L11363" s="14"/>
      <c r="M11363" s="14"/>
      <c r="N11363" s="14"/>
      <c r="O11363" s="14"/>
      <c r="P11363" s="14"/>
      <c r="Q11363" s="14"/>
    </row>
    <row r="11364" spans="10:17" x14ac:dyDescent="0.25">
      <c r="J11364" s="14"/>
      <c r="K11364" s="14"/>
      <c r="L11364" s="14"/>
      <c r="M11364" s="14"/>
      <c r="N11364" s="14"/>
      <c r="O11364" s="14"/>
      <c r="P11364" s="14"/>
      <c r="Q11364" s="14"/>
    </row>
    <row r="11365" spans="10:17" x14ac:dyDescent="0.25">
      <c r="J11365" s="14"/>
      <c r="K11365" s="14"/>
      <c r="L11365" s="14"/>
      <c r="M11365" s="14"/>
      <c r="N11365" s="14"/>
      <c r="O11365" s="14"/>
      <c r="P11365" s="14"/>
      <c r="Q11365" s="14"/>
    </row>
    <row r="11366" spans="10:17" x14ac:dyDescent="0.25">
      <c r="J11366" s="14"/>
      <c r="K11366" s="14"/>
      <c r="L11366" s="14"/>
      <c r="M11366" s="14"/>
      <c r="N11366" s="14"/>
      <c r="O11366" s="14"/>
      <c r="P11366" s="14"/>
      <c r="Q11366" s="14"/>
    </row>
    <row r="11367" spans="10:17" x14ac:dyDescent="0.25">
      <c r="J11367" s="14"/>
      <c r="K11367" s="14"/>
      <c r="L11367" s="14"/>
      <c r="M11367" s="14"/>
      <c r="N11367" s="14"/>
      <c r="O11367" s="14"/>
      <c r="P11367" s="14"/>
      <c r="Q11367" s="14"/>
    </row>
    <row r="11368" spans="10:17" x14ac:dyDescent="0.25">
      <c r="J11368" s="14"/>
      <c r="K11368" s="14"/>
      <c r="L11368" s="14"/>
      <c r="M11368" s="14"/>
      <c r="N11368" s="14"/>
      <c r="O11368" s="14"/>
      <c r="P11368" s="14"/>
      <c r="Q11368" s="14"/>
    </row>
    <row r="11369" spans="10:17" x14ac:dyDescent="0.25">
      <c r="J11369" s="14"/>
      <c r="K11369" s="14"/>
      <c r="L11369" s="14"/>
      <c r="M11369" s="14"/>
      <c r="N11369" s="14"/>
      <c r="O11369" s="14"/>
      <c r="P11369" s="14"/>
      <c r="Q11369" s="14"/>
    </row>
    <row r="11370" spans="10:17" x14ac:dyDescent="0.25">
      <c r="J11370" s="14"/>
      <c r="K11370" s="14"/>
      <c r="L11370" s="14"/>
      <c r="M11370" s="14"/>
      <c r="N11370" s="14"/>
      <c r="O11370" s="14"/>
      <c r="P11370" s="14"/>
      <c r="Q11370" s="14"/>
    </row>
    <row r="11371" spans="10:17" x14ac:dyDescent="0.25">
      <c r="J11371" s="14"/>
      <c r="K11371" s="14"/>
      <c r="L11371" s="14"/>
      <c r="M11371" s="14"/>
      <c r="N11371" s="14"/>
      <c r="O11371" s="14"/>
      <c r="P11371" s="14"/>
      <c r="Q11371" s="14"/>
    </row>
    <row r="11372" spans="10:17" x14ac:dyDescent="0.25">
      <c r="J11372" s="14"/>
      <c r="K11372" s="14"/>
      <c r="L11372" s="14"/>
      <c r="M11372" s="14"/>
      <c r="N11372" s="14"/>
      <c r="O11372" s="14"/>
      <c r="P11372" s="14"/>
      <c r="Q11372" s="14"/>
    </row>
    <row r="11373" spans="10:17" x14ac:dyDescent="0.25">
      <c r="J11373" s="14"/>
      <c r="K11373" s="14"/>
      <c r="L11373" s="14"/>
      <c r="M11373" s="14"/>
      <c r="N11373" s="14"/>
      <c r="O11373" s="14"/>
      <c r="P11373" s="14"/>
      <c r="Q11373" s="14"/>
    </row>
    <row r="11374" spans="10:17" x14ac:dyDescent="0.25">
      <c r="J11374" s="14"/>
      <c r="K11374" s="14"/>
      <c r="L11374" s="14"/>
      <c r="M11374" s="14"/>
      <c r="N11374" s="14"/>
      <c r="O11374" s="14"/>
      <c r="P11374" s="14"/>
      <c r="Q11374" s="14"/>
    </row>
    <row r="11375" spans="10:17" x14ac:dyDescent="0.25">
      <c r="J11375" s="14"/>
      <c r="K11375" s="14"/>
      <c r="L11375" s="14"/>
      <c r="M11375" s="14"/>
      <c r="N11375" s="14"/>
      <c r="O11375" s="14"/>
      <c r="P11375" s="14"/>
      <c r="Q11375" s="14"/>
    </row>
    <row r="11376" spans="10:17" x14ac:dyDescent="0.25">
      <c r="J11376" s="14"/>
      <c r="K11376" s="14"/>
      <c r="L11376" s="14"/>
      <c r="M11376" s="14"/>
      <c r="N11376" s="14"/>
      <c r="O11376" s="14"/>
      <c r="P11376" s="14"/>
      <c r="Q11376" s="14"/>
    </row>
    <row r="11377" spans="10:17" x14ac:dyDescent="0.25">
      <c r="J11377" s="14"/>
      <c r="K11377" s="14"/>
      <c r="L11377" s="14"/>
      <c r="M11377" s="14"/>
      <c r="N11377" s="14"/>
      <c r="O11377" s="14"/>
      <c r="P11377" s="14"/>
      <c r="Q11377" s="14"/>
    </row>
    <row r="11378" spans="10:17" x14ac:dyDescent="0.25">
      <c r="J11378" s="14"/>
      <c r="K11378" s="14"/>
      <c r="L11378" s="14"/>
      <c r="M11378" s="14"/>
      <c r="N11378" s="14"/>
      <c r="O11378" s="14"/>
      <c r="P11378" s="14"/>
      <c r="Q11378" s="14"/>
    </row>
    <row r="11379" spans="10:17" x14ac:dyDescent="0.25">
      <c r="J11379" s="14"/>
      <c r="K11379" s="14"/>
      <c r="L11379" s="14"/>
      <c r="M11379" s="14"/>
      <c r="N11379" s="14"/>
      <c r="O11379" s="14"/>
      <c r="P11379" s="14"/>
      <c r="Q11379" s="14"/>
    </row>
    <row r="11380" spans="10:17" x14ac:dyDescent="0.25">
      <c r="J11380" s="14"/>
      <c r="K11380" s="14"/>
      <c r="L11380" s="14"/>
      <c r="M11380" s="14"/>
      <c r="N11380" s="14"/>
      <c r="O11380" s="14"/>
      <c r="P11380" s="14"/>
      <c r="Q11380" s="14"/>
    </row>
    <row r="11381" spans="10:17" x14ac:dyDescent="0.25">
      <c r="J11381" s="14"/>
      <c r="K11381" s="14"/>
      <c r="L11381" s="14"/>
      <c r="M11381" s="14"/>
      <c r="N11381" s="14"/>
      <c r="O11381" s="14"/>
      <c r="P11381" s="14"/>
      <c r="Q11381" s="14"/>
    </row>
    <row r="11382" spans="10:17" x14ac:dyDescent="0.25">
      <c r="J11382" s="14"/>
      <c r="K11382" s="14"/>
      <c r="L11382" s="14"/>
      <c r="M11382" s="14"/>
      <c r="N11382" s="14"/>
      <c r="O11382" s="14"/>
      <c r="P11382" s="14"/>
      <c r="Q11382" s="14"/>
    </row>
    <row r="11383" spans="10:17" x14ac:dyDescent="0.25">
      <c r="J11383" s="14"/>
      <c r="K11383" s="14"/>
      <c r="L11383" s="14"/>
      <c r="M11383" s="14"/>
      <c r="N11383" s="14"/>
      <c r="O11383" s="14"/>
      <c r="P11383" s="14"/>
      <c r="Q11383" s="14"/>
    </row>
    <row r="11384" spans="10:17" x14ac:dyDescent="0.25">
      <c r="J11384" s="14"/>
      <c r="K11384" s="14"/>
      <c r="L11384" s="14"/>
      <c r="M11384" s="14"/>
      <c r="N11384" s="14"/>
      <c r="O11384" s="14"/>
      <c r="P11384" s="14"/>
      <c r="Q11384" s="14"/>
    </row>
    <row r="11385" spans="10:17" x14ac:dyDescent="0.25">
      <c r="J11385" s="14"/>
      <c r="K11385" s="14"/>
      <c r="L11385" s="14"/>
      <c r="M11385" s="14"/>
      <c r="N11385" s="14"/>
      <c r="O11385" s="14"/>
      <c r="P11385" s="14"/>
      <c r="Q11385" s="14"/>
    </row>
    <row r="11386" spans="10:17" x14ac:dyDescent="0.25">
      <c r="J11386" s="14"/>
      <c r="K11386" s="14"/>
      <c r="L11386" s="14"/>
      <c r="M11386" s="14"/>
      <c r="N11386" s="14"/>
      <c r="O11386" s="14"/>
      <c r="P11386" s="14"/>
      <c r="Q11386" s="14"/>
    </row>
    <row r="11387" spans="10:17" x14ac:dyDescent="0.25">
      <c r="J11387" s="14"/>
      <c r="K11387" s="14"/>
      <c r="L11387" s="14"/>
      <c r="M11387" s="14"/>
      <c r="N11387" s="14"/>
      <c r="O11387" s="14"/>
      <c r="P11387" s="14"/>
      <c r="Q11387" s="14"/>
    </row>
    <row r="11388" spans="10:17" x14ac:dyDescent="0.25">
      <c r="J11388" s="14"/>
      <c r="K11388" s="14"/>
      <c r="L11388" s="14"/>
      <c r="M11388" s="14"/>
      <c r="N11388" s="14"/>
      <c r="O11388" s="14"/>
      <c r="P11388" s="14"/>
      <c r="Q11388" s="14"/>
    </row>
    <row r="11389" spans="10:17" x14ac:dyDescent="0.25">
      <c r="J11389" s="14"/>
      <c r="K11389" s="14"/>
      <c r="L11389" s="14"/>
      <c r="M11389" s="14"/>
      <c r="N11389" s="14"/>
      <c r="O11389" s="14"/>
      <c r="P11389" s="14"/>
      <c r="Q11389" s="14"/>
    </row>
    <row r="11390" spans="10:17" x14ac:dyDescent="0.25">
      <c r="J11390" s="14"/>
      <c r="K11390" s="14"/>
      <c r="L11390" s="14"/>
      <c r="M11390" s="14"/>
      <c r="N11390" s="14"/>
      <c r="O11390" s="14"/>
      <c r="P11390" s="14"/>
      <c r="Q11390" s="14"/>
    </row>
    <row r="11391" spans="10:17" x14ac:dyDescent="0.25">
      <c r="J11391" s="14"/>
      <c r="K11391" s="14"/>
      <c r="L11391" s="14"/>
      <c r="M11391" s="14"/>
      <c r="N11391" s="14"/>
      <c r="O11391" s="14"/>
      <c r="P11391" s="14"/>
      <c r="Q11391" s="14"/>
    </row>
    <row r="11392" spans="10:17" x14ac:dyDescent="0.25">
      <c r="J11392" s="14"/>
      <c r="K11392" s="14"/>
      <c r="L11392" s="14"/>
      <c r="M11392" s="14"/>
      <c r="N11392" s="14"/>
      <c r="O11392" s="14"/>
      <c r="P11392" s="14"/>
      <c r="Q11392" s="14"/>
    </row>
    <row r="11393" spans="10:17" x14ac:dyDescent="0.25">
      <c r="J11393" s="14"/>
      <c r="K11393" s="14"/>
      <c r="L11393" s="14"/>
      <c r="M11393" s="14"/>
      <c r="N11393" s="14"/>
      <c r="O11393" s="14"/>
      <c r="P11393" s="14"/>
      <c r="Q11393" s="14"/>
    </row>
    <row r="11394" spans="10:17" x14ac:dyDescent="0.25">
      <c r="J11394" s="14"/>
      <c r="K11394" s="14"/>
      <c r="L11394" s="14"/>
      <c r="M11394" s="14"/>
      <c r="N11394" s="14"/>
      <c r="O11394" s="14"/>
      <c r="P11394" s="14"/>
      <c r="Q11394" s="14"/>
    </row>
    <row r="11395" spans="10:17" x14ac:dyDescent="0.25">
      <c r="J11395" s="14"/>
      <c r="K11395" s="14"/>
      <c r="L11395" s="14"/>
      <c r="M11395" s="14"/>
      <c r="N11395" s="14"/>
      <c r="O11395" s="14"/>
      <c r="P11395" s="14"/>
      <c r="Q11395" s="14"/>
    </row>
    <row r="11396" spans="10:17" x14ac:dyDescent="0.25">
      <c r="J11396" s="14"/>
      <c r="K11396" s="14"/>
      <c r="L11396" s="14"/>
      <c r="M11396" s="14"/>
      <c r="N11396" s="14"/>
      <c r="O11396" s="14"/>
      <c r="P11396" s="14"/>
      <c r="Q11396" s="14"/>
    </row>
    <row r="11397" spans="10:17" x14ac:dyDescent="0.25">
      <c r="J11397" s="14"/>
      <c r="K11397" s="14"/>
      <c r="L11397" s="14"/>
      <c r="M11397" s="14"/>
      <c r="N11397" s="14"/>
      <c r="O11397" s="14"/>
      <c r="P11397" s="14"/>
      <c r="Q11397" s="14"/>
    </row>
    <row r="11398" spans="10:17" x14ac:dyDescent="0.25">
      <c r="J11398" s="14"/>
      <c r="K11398" s="14"/>
      <c r="L11398" s="14"/>
      <c r="M11398" s="14"/>
      <c r="N11398" s="14"/>
      <c r="O11398" s="14"/>
      <c r="P11398" s="14"/>
      <c r="Q11398" s="14"/>
    </row>
    <row r="11399" spans="10:17" x14ac:dyDescent="0.25">
      <c r="J11399" s="14"/>
      <c r="K11399" s="14"/>
      <c r="L11399" s="14"/>
      <c r="M11399" s="14"/>
      <c r="N11399" s="14"/>
      <c r="O11399" s="14"/>
      <c r="P11399" s="14"/>
      <c r="Q11399" s="14"/>
    </row>
    <row r="11400" spans="10:17" x14ac:dyDescent="0.25">
      <c r="J11400" s="14"/>
      <c r="K11400" s="14"/>
      <c r="L11400" s="14"/>
      <c r="M11400" s="14"/>
      <c r="N11400" s="14"/>
      <c r="O11400" s="14"/>
      <c r="P11400" s="14"/>
      <c r="Q11400" s="14"/>
    </row>
    <row r="11401" spans="10:17" x14ac:dyDescent="0.25">
      <c r="J11401" s="14"/>
      <c r="K11401" s="14"/>
      <c r="L11401" s="14"/>
      <c r="M11401" s="14"/>
      <c r="N11401" s="14"/>
      <c r="O11401" s="14"/>
      <c r="P11401" s="14"/>
      <c r="Q11401" s="14"/>
    </row>
    <row r="11402" spans="10:17" x14ac:dyDescent="0.25">
      <c r="J11402" s="14"/>
      <c r="K11402" s="14"/>
      <c r="L11402" s="14"/>
      <c r="M11402" s="14"/>
      <c r="N11402" s="14"/>
      <c r="O11402" s="14"/>
      <c r="P11402" s="14"/>
      <c r="Q11402" s="14"/>
    </row>
    <row r="11403" spans="10:17" x14ac:dyDescent="0.25">
      <c r="J11403" s="14"/>
      <c r="K11403" s="14"/>
      <c r="L11403" s="14"/>
      <c r="M11403" s="14"/>
      <c r="N11403" s="14"/>
      <c r="O11403" s="14"/>
      <c r="P11403" s="14"/>
      <c r="Q11403" s="14"/>
    </row>
    <row r="11404" spans="10:17" x14ac:dyDescent="0.25">
      <c r="J11404" s="14"/>
      <c r="K11404" s="14"/>
      <c r="L11404" s="14"/>
      <c r="M11404" s="14"/>
      <c r="N11404" s="14"/>
      <c r="O11404" s="14"/>
      <c r="P11404" s="14"/>
      <c r="Q11404" s="14"/>
    </row>
    <row r="11405" spans="10:17" x14ac:dyDescent="0.25">
      <c r="J11405" s="14"/>
      <c r="K11405" s="14"/>
      <c r="L11405" s="14"/>
      <c r="M11405" s="14"/>
      <c r="N11405" s="14"/>
      <c r="O11405" s="14"/>
      <c r="P11405" s="14"/>
      <c r="Q11405" s="14"/>
    </row>
    <row r="11406" spans="10:17" x14ac:dyDescent="0.25">
      <c r="J11406" s="14"/>
      <c r="K11406" s="14"/>
      <c r="L11406" s="14"/>
      <c r="M11406" s="14"/>
      <c r="N11406" s="14"/>
      <c r="O11406" s="14"/>
      <c r="P11406" s="14"/>
      <c r="Q11406" s="14"/>
    </row>
    <row r="11407" spans="10:17" x14ac:dyDescent="0.25">
      <c r="J11407" s="14"/>
      <c r="K11407" s="14"/>
      <c r="L11407" s="14"/>
      <c r="M11407" s="14"/>
      <c r="N11407" s="14"/>
      <c r="O11407" s="14"/>
      <c r="P11407" s="14"/>
      <c r="Q11407" s="14"/>
    </row>
    <row r="11408" spans="10:17" x14ac:dyDescent="0.25">
      <c r="J11408" s="14"/>
      <c r="K11408" s="14"/>
      <c r="L11408" s="14"/>
      <c r="M11408" s="14"/>
      <c r="N11408" s="14"/>
      <c r="O11408" s="14"/>
      <c r="P11408" s="14"/>
      <c r="Q11408" s="14"/>
    </row>
    <row r="11409" spans="10:17" x14ac:dyDescent="0.25">
      <c r="J11409" s="14"/>
      <c r="K11409" s="14"/>
      <c r="L11409" s="14"/>
      <c r="M11409" s="14"/>
      <c r="N11409" s="14"/>
      <c r="O11409" s="14"/>
      <c r="P11409" s="14"/>
      <c r="Q11409" s="14"/>
    </row>
    <row r="11410" spans="10:17" x14ac:dyDescent="0.25">
      <c r="J11410" s="14"/>
      <c r="K11410" s="14"/>
      <c r="L11410" s="14"/>
      <c r="M11410" s="14"/>
      <c r="N11410" s="14"/>
      <c r="O11410" s="14"/>
      <c r="P11410" s="14"/>
      <c r="Q11410" s="14"/>
    </row>
    <row r="11411" spans="10:17" x14ac:dyDescent="0.25">
      <c r="J11411" s="14"/>
      <c r="K11411" s="14"/>
      <c r="L11411" s="14"/>
      <c r="M11411" s="14"/>
      <c r="N11411" s="14"/>
      <c r="O11411" s="14"/>
      <c r="P11411" s="14"/>
      <c r="Q11411" s="14"/>
    </row>
    <row r="11412" spans="10:17" x14ac:dyDescent="0.25">
      <c r="J11412" s="14"/>
      <c r="K11412" s="14"/>
      <c r="L11412" s="14"/>
      <c r="M11412" s="14"/>
      <c r="N11412" s="14"/>
      <c r="O11412" s="14"/>
      <c r="P11412" s="14"/>
      <c r="Q11412" s="14"/>
    </row>
    <row r="11413" spans="10:17" x14ac:dyDescent="0.25">
      <c r="J11413" s="14"/>
      <c r="K11413" s="14"/>
      <c r="L11413" s="14"/>
      <c r="M11413" s="14"/>
      <c r="N11413" s="14"/>
      <c r="O11413" s="14"/>
      <c r="P11413" s="14"/>
      <c r="Q11413" s="14"/>
    </row>
    <row r="11414" spans="10:17" x14ac:dyDescent="0.25">
      <c r="J11414" s="14"/>
      <c r="K11414" s="14"/>
      <c r="L11414" s="14"/>
      <c r="M11414" s="14"/>
      <c r="N11414" s="14"/>
      <c r="O11414" s="14"/>
      <c r="P11414" s="14"/>
      <c r="Q11414" s="14"/>
    </row>
    <row r="11415" spans="10:17" x14ac:dyDescent="0.25">
      <c r="J11415" s="14"/>
      <c r="K11415" s="14"/>
      <c r="L11415" s="14"/>
      <c r="M11415" s="14"/>
      <c r="N11415" s="14"/>
      <c r="O11415" s="14"/>
      <c r="P11415" s="14"/>
      <c r="Q11415" s="14"/>
    </row>
    <row r="11416" spans="10:17" x14ac:dyDescent="0.25">
      <c r="J11416" s="14"/>
      <c r="K11416" s="14"/>
      <c r="L11416" s="14"/>
      <c r="M11416" s="14"/>
      <c r="N11416" s="14"/>
      <c r="O11416" s="14"/>
      <c r="P11416" s="14"/>
      <c r="Q11416" s="14"/>
    </row>
    <row r="11417" spans="10:17" x14ac:dyDescent="0.25">
      <c r="J11417" s="14"/>
      <c r="K11417" s="14"/>
      <c r="L11417" s="14"/>
      <c r="M11417" s="14"/>
      <c r="N11417" s="14"/>
      <c r="O11417" s="14"/>
      <c r="P11417" s="14"/>
      <c r="Q11417" s="14"/>
    </row>
    <row r="11418" spans="10:17" x14ac:dyDescent="0.25">
      <c r="J11418" s="14"/>
      <c r="K11418" s="14"/>
      <c r="L11418" s="14"/>
      <c r="M11418" s="14"/>
      <c r="N11418" s="14"/>
      <c r="O11418" s="14"/>
      <c r="P11418" s="14"/>
      <c r="Q11418" s="14"/>
    </row>
    <row r="11419" spans="10:17" x14ac:dyDescent="0.25">
      <c r="J11419" s="14"/>
      <c r="K11419" s="14"/>
      <c r="L11419" s="14"/>
      <c r="M11419" s="14"/>
      <c r="N11419" s="14"/>
      <c r="O11419" s="14"/>
      <c r="P11419" s="14"/>
      <c r="Q11419" s="14"/>
    </row>
    <row r="11420" spans="10:17" x14ac:dyDescent="0.25">
      <c r="J11420" s="14"/>
      <c r="K11420" s="14"/>
      <c r="L11420" s="14"/>
      <c r="M11420" s="14"/>
      <c r="N11420" s="14"/>
      <c r="O11420" s="14"/>
      <c r="P11420" s="14"/>
      <c r="Q11420" s="14"/>
    </row>
    <row r="11421" spans="10:17" x14ac:dyDescent="0.25">
      <c r="J11421" s="14"/>
      <c r="K11421" s="14"/>
      <c r="L11421" s="14"/>
      <c r="M11421" s="14"/>
      <c r="N11421" s="14"/>
      <c r="O11421" s="14"/>
      <c r="P11421" s="14"/>
      <c r="Q11421" s="14"/>
    </row>
    <row r="11422" spans="10:17" x14ac:dyDescent="0.25">
      <c r="J11422" s="14"/>
      <c r="K11422" s="14"/>
      <c r="L11422" s="14"/>
      <c r="M11422" s="14"/>
      <c r="N11422" s="14"/>
      <c r="O11422" s="14"/>
      <c r="P11422" s="14"/>
      <c r="Q11422" s="14"/>
    </row>
    <row r="11423" spans="10:17" x14ac:dyDescent="0.25">
      <c r="J11423" s="14"/>
      <c r="K11423" s="14"/>
      <c r="L11423" s="14"/>
      <c r="M11423" s="14"/>
      <c r="N11423" s="14"/>
      <c r="O11423" s="14"/>
      <c r="P11423" s="14"/>
      <c r="Q11423" s="14"/>
    </row>
    <row r="11424" spans="10:17" x14ac:dyDescent="0.25">
      <c r="J11424" s="14"/>
      <c r="K11424" s="14"/>
      <c r="L11424" s="14"/>
      <c r="M11424" s="14"/>
      <c r="N11424" s="14"/>
      <c r="O11424" s="14"/>
      <c r="P11424" s="14"/>
      <c r="Q11424" s="14"/>
    </row>
    <row r="11425" spans="10:17" x14ac:dyDescent="0.25">
      <c r="J11425" s="14"/>
      <c r="K11425" s="14"/>
      <c r="L11425" s="14"/>
      <c r="M11425" s="14"/>
      <c r="N11425" s="14"/>
      <c r="O11425" s="14"/>
      <c r="P11425" s="14"/>
      <c r="Q11425" s="14"/>
    </row>
    <row r="11426" spans="10:17" x14ac:dyDescent="0.25">
      <c r="J11426" s="14"/>
      <c r="K11426" s="14"/>
      <c r="L11426" s="14"/>
      <c r="M11426" s="14"/>
      <c r="N11426" s="14"/>
      <c r="O11426" s="14"/>
      <c r="P11426" s="14"/>
      <c r="Q11426" s="14"/>
    </row>
    <row r="11427" spans="10:17" x14ac:dyDescent="0.25">
      <c r="J11427" s="14"/>
      <c r="K11427" s="14"/>
      <c r="L11427" s="14"/>
      <c r="M11427" s="14"/>
      <c r="N11427" s="14"/>
      <c r="O11427" s="14"/>
      <c r="P11427" s="14"/>
      <c r="Q11427" s="14"/>
    </row>
    <row r="11428" spans="10:17" x14ac:dyDescent="0.25">
      <c r="J11428" s="14"/>
      <c r="K11428" s="14"/>
      <c r="L11428" s="14"/>
      <c r="M11428" s="14"/>
      <c r="N11428" s="14"/>
      <c r="O11428" s="14"/>
      <c r="P11428" s="14"/>
      <c r="Q11428" s="14"/>
    </row>
    <row r="11429" spans="10:17" x14ac:dyDescent="0.25">
      <c r="J11429" s="14"/>
      <c r="K11429" s="14"/>
      <c r="L11429" s="14"/>
      <c r="M11429" s="14"/>
      <c r="N11429" s="14"/>
      <c r="O11429" s="14"/>
      <c r="P11429" s="14"/>
      <c r="Q11429" s="14"/>
    </row>
    <row r="11430" spans="10:17" x14ac:dyDescent="0.25">
      <c r="J11430" s="14"/>
      <c r="K11430" s="14"/>
      <c r="L11430" s="14"/>
      <c r="M11430" s="14"/>
      <c r="N11430" s="14"/>
      <c r="O11430" s="14"/>
      <c r="P11430" s="14"/>
      <c r="Q11430" s="14"/>
    </row>
    <row r="11431" spans="10:17" x14ac:dyDescent="0.25">
      <c r="J11431" s="14"/>
      <c r="K11431" s="14"/>
      <c r="L11431" s="14"/>
      <c r="M11431" s="14"/>
      <c r="N11431" s="14"/>
      <c r="O11431" s="14"/>
      <c r="P11431" s="14"/>
      <c r="Q11431" s="14"/>
    </row>
    <row r="11432" spans="10:17" x14ac:dyDescent="0.25">
      <c r="J11432" s="14"/>
      <c r="K11432" s="14"/>
      <c r="L11432" s="14"/>
      <c r="M11432" s="14"/>
      <c r="N11432" s="14"/>
      <c r="O11432" s="14"/>
      <c r="P11432" s="14"/>
      <c r="Q11432" s="14"/>
    </row>
    <row r="11433" spans="10:17" x14ac:dyDescent="0.25">
      <c r="J11433" s="14"/>
      <c r="K11433" s="14"/>
      <c r="L11433" s="14"/>
      <c r="M11433" s="14"/>
      <c r="N11433" s="14"/>
      <c r="O11433" s="14"/>
      <c r="P11433" s="14"/>
      <c r="Q11433" s="14"/>
    </row>
    <row r="11434" spans="10:17" x14ac:dyDescent="0.25">
      <c r="J11434" s="14"/>
      <c r="K11434" s="14"/>
      <c r="L11434" s="14"/>
      <c r="M11434" s="14"/>
      <c r="N11434" s="14"/>
      <c r="O11434" s="14"/>
      <c r="P11434" s="14"/>
      <c r="Q11434" s="14"/>
    </row>
    <row r="11435" spans="10:17" x14ac:dyDescent="0.25">
      <c r="J11435" s="14"/>
      <c r="K11435" s="14"/>
      <c r="L11435" s="14"/>
      <c r="M11435" s="14"/>
      <c r="N11435" s="14"/>
      <c r="O11435" s="14"/>
      <c r="P11435" s="14"/>
      <c r="Q11435" s="14"/>
    </row>
    <row r="11436" spans="10:17" x14ac:dyDescent="0.25">
      <c r="J11436" s="14"/>
      <c r="K11436" s="14"/>
      <c r="L11436" s="14"/>
      <c r="M11436" s="14"/>
      <c r="N11436" s="14"/>
      <c r="O11436" s="14"/>
      <c r="P11436" s="14"/>
      <c r="Q11436" s="14"/>
    </row>
    <row r="11437" spans="10:17" x14ac:dyDescent="0.25">
      <c r="J11437" s="14"/>
      <c r="K11437" s="14"/>
      <c r="L11437" s="14"/>
      <c r="M11437" s="14"/>
      <c r="N11437" s="14"/>
      <c r="O11437" s="14"/>
      <c r="P11437" s="14"/>
      <c r="Q11437" s="14"/>
    </row>
    <row r="11438" spans="10:17" x14ac:dyDescent="0.25">
      <c r="J11438" s="14"/>
      <c r="K11438" s="14"/>
      <c r="L11438" s="14"/>
      <c r="M11438" s="14"/>
      <c r="N11438" s="14"/>
      <c r="O11438" s="14"/>
      <c r="P11438" s="14"/>
      <c r="Q11438" s="14"/>
    </row>
    <row r="11439" spans="10:17" x14ac:dyDescent="0.25">
      <c r="J11439" s="14"/>
      <c r="K11439" s="14"/>
      <c r="L11439" s="14"/>
      <c r="M11439" s="14"/>
      <c r="N11439" s="14"/>
      <c r="O11439" s="14"/>
      <c r="P11439" s="14"/>
      <c r="Q11439" s="14"/>
    </row>
    <row r="11440" spans="10:17" x14ac:dyDescent="0.25">
      <c r="J11440" s="14"/>
      <c r="K11440" s="14"/>
      <c r="L11440" s="14"/>
      <c r="M11440" s="14"/>
      <c r="N11440" s="14"/>
      <c r="O11440" s="14"/>
      <c r="P11440" s="14"/>
      <c r="Q11440" s="14"/>
    </row>
    <row r="11441" spans="10:17" x14ac:dyDescent="0.25">
      <c r="J11441" s="14"/>
      <c r="K11441" s="14"/>
      <c r="L11441" s="14"/>
      <c r="M11441" s="14"/>
      <c r="N11441" s="14"/>
      <c r="O11441" s="14"/>
      <c r="P11441" s="14"/>
      <c r="Q11441" s="14"/>
    </row>
    <row r="11442" spans="10:17" x14ac:dyDescent="0.25">
      <c r="J11442" s="14"/>
      <c r="K11442" s="14"/>
      <c r="L11442" s="14"/>
      <c r="M11442" s="14"/>
      <c r="N11442" s="14"/>
      <c r="O11442" s="14"/>
      <c r="P11442" s="14"/>
      <c r="Q11442" s="14"/>
    </row>
    <row r="11443" spans="10:17" x14ac:dyDescent="0.25">
      <c r="J11443" s="14"/>
      <c r="K11443" s="14"/>
      <c r="L11443" s="14"/>
      <c r="M11443" s="14"/>
      <c r="N11443" s="14"/>
      <c r="O11443" s="14"/>
      <c r="P11443" s="14"/>
      <c r="Q11443" s="14"/>
    </row>
    <row r="11444" spans="10:17" x14ac:dyDescent="0.25">
      <c r="J11444" s="14"/>
      <c r="K11444" s="14"/>
      <c r="L11444" s="14"/>
      <c r="M11444" s="14"/>
      <c r="N11444" s="14"/>
      <c r="O11444" s="14"/>
      <c r="P11444" s="14"/>
      <c r="Q11444" s="14"/>
    </row>
    <row r="11445" spans="10:17" x14ac:dyDescent="0.25">
      <c r="J11445" s="14"/>
      <c r="K11445" s="14"/>
      <c r="L11445" s="14"/>
      <c r="M11445" s="14"/>
      <c r="N11445" s="14"/>
      <c r="O11445" s="14"/>
      <c r="P11445" s="14"/>
      <c r="Q11445" s="14"/>
    </row>
    <row r="11446" spans="10:17" x14ac:dyDescent="0.25">
      <c r="J11446" s="14"/>
      <c r="K11446" s="14"/>
      <c r="L11446" s="14"/>
      <c r="M11446" s="14"/>
      <c r="N11446" s="14"/>
      <c r="O11446" s="14"/>
      <c r="P11446" s="14"/>
      <c r="Q11446" s="14"/>
    </row>
    <row r="11447" spans="10:17" x14ac:dyDescent="0.25">
      <c r="J11447" s="14"/>
      <c r="K11447" s="14"/>
      <c r="L11447" s="14"/>
      <c r="M11447" s="14"/>
      <c r="N11447" s="14"/>
      <c r="O11447" s="14"/>
      <c r="P11447" s="14"/>
      <c r="Q11447" s="14"/>
    </row>
    <row r="11448" spans="10:17" x14ac:dyDescent="0.25">
      <c r="J11448" s="14"/>
      <c r="K11448" s="14"/>
      <c r="L11448" s="14"/>
      <c r="M11448" s="14"/>
      <c r="N11448" s="14"/>
      <c r="O11448" s="14"/>
      <c r="P11448" s="14"/>
      <c r="Q11448" s="14"/>
    </row>
    <row r="11449" spans="10:17" x14ac:dyDescent="0.25">
      <c r="J11449" s="14"/>
      <c r="K11449" s="14"/>
      <c r="L11449" s="14"/>
      <c r="M11449" s="14"/>
      <c r="N11449" s="14"/>
      <c r="O11449" s="14"/>
      <c r="P11449" s="14"/>
      <c r="Q11449" s="14"/>
    </row>
    <row r="11450" spans="10:17" x14ac:dyDescent="0.25">
      <c r="J11450" s="14"/>
      <c r="K11450" s="14"/>
      <c r="L11450" s="14"/>
      <c r="M11450" s="14"/>
      <c r="N11450" s="14"/>
      <c r="O11450" s="14"/>
      <c r="P11450" s="14"/>
      <c r="Q11450" s="14"/>
    </row>
    <row r="11451" spans="10:17" x14ac:dyDescent="0.25">
      <c r="J11451" s="14"/>
      <c r="K11451" s="14"/>
      <c r="L11451" s="14"/>
      <c r="M11451" s="14"/>
      <c r="N11451" s="14"/>
      <c r="O11451" s="14"/>
      <c r="P11451" s="14"/>
      <c r="Q11451" s="14"/>
    </row>
    <row r="11452" spans="10:17" x14ac:dyDescent="0.25">
      <c r="J11452" s="14"/>
      <c r="K11452" s="14"/>
      <c r="L11452" s="14"/>
      <c r="M11452" s="14"/>
      <c r="N11452" s="14"/>
      <c r="O11452" s="14"/>
      <c r="P11452" s="14"/>
      <c r="Q11452" s="14"/>
    </row>
    <row r="11453" spans="10:17" x14ac:dyDescent="0.25">
      <c r="J11453" s="14"/>
      <c r="K11453" s="14"/>
      <c r="L11453" s="14"/>
      <c r="M11453" s="14"/>
      <c r="N11453" s="14"/>
      <c r="O11453" s="14"/>
      <c r="P11453" s="14"/>
      <c r="Q11453" s="14"/>
    </row>
    <row r="11454" spans="10:17" x14ac:dyDescent="0.25">
      <c r="J11454" s="14"/>
      <c r="K11454" s="14"/>
      <c r="L11454" s="14"/>
      <c r="M11454" s="14"/>
      <c r="N11454" s="14"/>
      <c r="O11454" s="14"/>
      <c r="P11454" s="14"/>
      <c r="Q11454" s="14"/>
    </row>
    <row r="11455" spans="10:17" x14ac:dyDescent="0.25">
      <c r="J11455" s="14"/>
      <c r="K11455" s="14"/>
      <c r="L11455" s="14"/>
      <c r="M11455" s="14"/>
      <c r="N11455" s="14"/>
      <c r="O11455" s="14"/>
      <c r="P11455" s="14"/>
      <c r="Q11455" s="14"/>
    </row>
    <row r="11456" spans="10:17" x14ac:dyDescent="0.25">
      <c r="J11456" s="14"/>
      <c r="K11456" s="14"/>
      <c r="L11456" s="14"/>
      <c r="M11456" s="14"/>
      <c r="N11456" s="14"/>
      <c r="O11456" s="14"/>
      <c r="P11456" s="14"/>
      <c r="Q11456" s="14"/>
    </row>
    <row r="11457" spans="10:17" x14ac:dyDescent="0.25">
      <c r="J11457" s="14"/>
      <c r="K11457" s="14"/>
      <c r="L11457" s="14"/>
      <c r="M11457" s="14"/>
      <c r="N11457" s="14"/>
      <c r="O11457" s="14"/>
      <c r="P11457" s="14"/>
      <c r="Q11457" s="14"/>
    </row>
    <row r="11458" spans="10:17" x14ac:dyDescent="0.25">
      <c r="J11458" s="14"/>
      <c r="K11458" s="14"/>
      <c r="L11458" s="14"/>
      <c r="M11458" s="14"/>
      <c r="N11458" s="14"/>
      <c r="O11458" s="14"/>
      <c r="P11458" s="14"/>
      <c r="Q11458" s="14"/>
    </row>
    <row r="11459" spans="10:17" x14ac:dyDescent="0.25">
      <c r="J11459" s="14"/>
      <c r="K11459" s="14"/>
      <c r="L11459" s="14"/>
      <c r="M11459" s="14"/>
      <c r="N11459" s="14"/>
      <c r="O11459" s="14"/>
      <c r="P11459" s="14"/>
      <c r="Q11459" s="14"/>
    </row>
    <row r="11460" spans="10:17" x14ac:dyDescent="0.25">
      <c r="J11460" s="14"/>
      <c r="K11460" s="14"/>
      <c r="L11460" s="14"/>
      <c r="M11460" s="14"/>
      <c r="N11460" s="14"/>
      <c r="O11460" s="14"/>
      <c r="P11460" s="14"/>
      <c r="Q11460" s="14"/>
    </row>
    <row r="11461" spans="10:17" x14ac:dyDescent="0.25">
      <c r="J11461" s="14"/>
      <c r="K11461" s="14"/>
      <c r="L11461" s="14"/>
      <c r="M11461" s="14"/>
      <c r="N11461" s="14"/>
      <c r="O11461" s="14"/>
      <c r="P11461" s="14"/>
      <c r="Q11461" s="14"/>
    </row>
    <row r="11462" spans="10:17" x14ac:dyDescent="0.25">
      <c r="J11462" s="14"/>
      <c r="K11462" s="14"/>
      <c r="L11462" s="14"/>
      <c r="M11462" s="14"/>
      <c r="N11462" s="14"/>
      <c r="O11462" s="14"/>
      <c r="P11462" s="14"/>
      <c r="Q11462" s="14"/>
    </row>
    <row r="11463" spans="10:17" x14ac:dyDescent="0.25">
      <c r="J11463" s="14"/>
      <c r="K11463" s="14"/>
      <c r="L11463" s="14"/>
      <c r="M11463" s="14"/>
      <c r="N11463" s="14"/>
      <c r="O11463" s="14"/>
      <c r="P11463" s="14"/>
      <c r="Q11463" s="14"/>
    </row>
    <row r="11464" spans="10:17" x14ac:dyDescent="0.25">
      <c r="J11464" s="14"/>
      <c r="K11464" s="14"/>
      <c r="L11464" s="14"/>
      <c r="M11464" s="14"/>
      <c r="N11464" s="14"/>
      <c r="O11464" s="14"/>
      <c r="P11464" s="14"/>
      <c r="Q11464" s="14"/>
    </row>
    <row r="11465" spans="10:17" x14ac:dyDescent="0.25">
      <c r="J11465" s="14"/>
      <c r="K11465" s="14"/>
      <c r="L11465" s="14"/>
      <c r="M11465" s="14"/>
      <c r="N11465" s="14"/>
      <c r="O11465" s="14"/>
      <c r="P11465" s="14"/>
      <c r="Q11465" s="14"/>
    </row>
    <row r="11466" spans="10:17" x14ac:dyDescent="0.25">
      <c r="J11466" s="14"/>
      <c r="K11466" s="14"/>
      <c r="L11466" s="14"/>
      <c r="M11466" s="14"/>
      <c r="N11466" s="14"/>
      <c r="O11466" s="14"/>
      <c r="P11466" s="14"/>
      <c r="Q11466" s="14"/>
    </row>
    <row r="11467" spans="10:17" x14ac:dyDescent="0.25">
      <c r="J11467" s="14"/>
      <c r="K11467" s="14"/>
      <c r="L11467" s="14"/>
      <c r="M11467" s="14"/>
      <c r="N11467" s="14"/>
      <c r="O11467" s="14"/>
      <c r="P11467" s="14"/>
      <c r="Q11467" s="14"/>
    </row>
    <row r="11468" spans="10:17" x14ac:dyDescent="0.25">
      <c r="J11468" s="14"/>
      <c r="K11468" s="14"/>
      <c r="L11468" s="14"/>
      <c r="M11468" s="14"/>
      <c r="N11468" s="14"/>
      <c r="O11468" s="14"/>
      <c r="P11468" s="14"/>
      <c r="Q11468" s="14"/>
    </row>
    <row r="11469" spans="10:17" x14ac:dyDescent="0.25">
      <c r="J11469" s="14"/>
      <c r="K11469" s="14"/>
      <c r="L11469" s="14"/>
      <c r="M11469" s="14"/>
      <c r="N11469" s="14"/>
      <c r="O11469" s="14"/>
      <c r="P11469" s="14"/>
      <c r="Q11469" s="14"/>
    </row>
    <row r="11470" spans="10:17" x14ac:dyDescent="0.25">
      <c r="J11470" s="14"/>
      <c r="K11470" s="14"/>
      <c r="L11470" s="14"/>
      <c r="M11470" s="14"/>
      <c r="N11470" s="14"/>
      <c r="O11470" s="14"/>
      <c r="P11470" s="14"/>
      <c r="Q11470" s="14"/>
    </row>
    <row r="11471" spans="10:17" x14ac:dyDescent="0.25">
      <c r="J11471" s="14"/>
      <c r="K11471" s="14"/>
      <c r="L11471" s="14"/>
      <c r="M11471" s="14"/>
      <c r="N11471" s="14"/>
      <c r="O11471" s="14"/>
      <c r="P11471" s="14"/>
      <c r="Q11471" s="14"/>
    </row>
    <row r="11472" spans="10:17" x14ac:dyDescent="0.25">
      <c r="J11472" s="14"/>
      <c r="K11472" s="14"/>
      <c r="L11472" s="14"/>
      <c r="M11472" s="14"/>
      <c r="N11472" s="14"/>
      <c r="O11472" s="14"/>
      <c r="P11472" s="14"/>
      <c r="Q11472" s="14"/>
    </row>
    <row r="11473" spans="10:17" x14ac:dyDescent="0.25">
      <c r="J11473" s="14"/>
      <c r="K11473" s="14"/>
      <c r="L11473" s="14"/>
      <c r="M11473" s="14"/>
      <c r="N11473" s="14"/>
      <c r="O11473" s="14"/>
      <c r="P11473" s="14"/>
      <c r="Q11473" s="14"/>
    </row>
    <row r="11474" spans="10:17" x14ac:dyDescent="0.25">
      <c r="J11474" s="14"/>
      <c r="K11474" s="14"/>
      <c r="L11474" s="14"/>
      <c r="M11474" s="14"/>
      <c r="N11474" s="14"/>
      <c r="O11474" s="14"/>
      <c r="P11474" s="14"/>
      <c r="Q11474" s="14"/>
    </row>
    <row r="11475" spans="10:17" x14ac:dyDescent="0.25">
      <c r="J11475" s="14"/>
      <c r="K11475" s="14"/>
      <c r="L11475" s="14"/>
      <c r="M11475" s="14"/>
      <c r="N11475" s="14"/>
      <c r="O11475" s="14"/>
      <c r="P11475" s="14"/>
      <c r="Q11475" s="14"/>
    </row>
    <row r="11476" spans="10:17" x14ac:dyDescent="0.25">
      <c r="J11476" s="14"/>
      <c r="K11476" s="14"/>
      <c r="L11476" s="14"/>
      <c r="M11476" s="14"/>
      <c r="N11476" s="14"/>
      <c r="O11476" s="14"/>
      <c r="P11476" s="14"/>
      <c r="Q11476" s="14"/>
    </row>
    <row r="11477" spans="10:17" x14ac:dyDescent="0.25">
      <c r="J11477" s="14"/>
      <c r="K11477" s="14"/>
      <c r="L11477" s="14"/>
      <c r="M11477" s="14"/>
      <c r="N11477" s="14"/>
      <c r="O11477" s="14"/>
      <c r="P11477" s="14"/>
      <c r="Q11477" s="14"/>
    </row>
    <row r="11478" spans="10:17" x14ac:dyDescent="0.25">
      <c r="J11478" s="14"/>
      <c r="K11478" s="14"/>
      <c r="L11478" s="14"/>
      <c r="M11478" s="14"/>
      <c r="N11478" s="14"/>
      <c r="O11478" s="14"/>
      <c r="P11478" s="14"/>
      <c r="Q11478" s="14"/>
    </row>
    <row r="11479" spans="10:17" x14ac:dyDescent="0.25">
      <c r="J11479" s="14"/>
      <c r="K11479" s="14"/>
      <c r="L11479" s="14"/>
      <c r="M11479" s="14"/>
      <c r="N11479" s="14"/>
      <c r="O11479" s="14"/>
      <c r="P11479" s="14"/>
      <c r="Q11479" s="14"/>
    </row>
    <row r="11480" spans="10:17" x14ac:dyDescent="0.25">
      <c r="J11480" s="14"/>
      <c r="K11480" s="14"/>
      <c r="L11480" s="14"/>
      <c r="M11480" s="14"/>
      <c r="N11480" s="14"/>
      <c r="O11480" s="14"/>
      <c r="P11480" s="14"/>
      <c r="Q11480" s="14"/>
    </row>
    <row r="11481" spans="10:17" x14ac:dyDescent="0.25">
      <c r="J11481" s="14"/>
      <c r="K11481" s="14"/>
      <c r="L11481" s="14"/>
      <c r="M11481" s="14"/>
      <c r="N11481" s="14"/>
      <c r="O11481" s="14"/>
      <c r="P11481" s="14"/>
      <c r="Q11481" s="14"/>
    </row>
    <row r="11482" spans="10:17" x14ac:dyDescent="0.25">
      <c r="J11482" s="14"/>
      <c r="K11482" s="14"/>
      <c r="L11482" s="14"/>
      <c r="M11482" s="14"/>
      <c r="N11482" s="14"/>
      <c r="O11482" s="14"/>
      <c r="P11482" s="14"/>
      <c r="Q11482" s="14"/>
    </row>
    <row r="11483" spans="10:17" x14ac:dyDescent="0.25">
      <c r="J11483" s="14"/>
      <c r="K11483" s="14"/>
      <c r="L11483" s="14"/>
      <c r="M11483" s="14"/>
      <c r="N11483" s="14"/>
      <c r="O11483" s="14"/>
      <c r="P11483" s="14"/>
      <c r="Q11483" s="14"/>
    </row>
    <row r="11484" spans="10:17" x14ac:dyDescent="0.25">
      <c r="J11484" s="14"/>
      <c r="K11484" s="14"/>
      <c r="L11484" s="14"/>
      <c r="M11484" s="14"/>
      <c r="N11484" s="14"/>
      <c r="O11484" s="14"/>
      <c r="P11484" s="14"/>
      <c r="Q11484" s="14"/>
    </row>
    <row r="11485" spans="10:17" x14ac:dyDescent="0.25">
      <c r="J11485" s="14"/>
      <c r="K11485" s="14"/>
      <c r="L11485" s="14"/>
      <c r="M11485" s="14"/>
      <c r="N11485" s="14"/>
      <c r="O11485" s="14"/>
      <c r="P11485" s="14"/>
      <c r="Q11485" s="14"/>
    </row>
    <row r="11486" spans="10:17" x14ac:dyDescent="0.25">
      <c r="J11486" s="14"/>
      <c r="K11486" s="14"/>
      <c r="L11486" s="14"/>
      <c r="M11486" s="14"/>
      <c r="N11486" s="14"/>
      <c r="O11486" s="14"/>
      <c r="P11486" s="14"/>
      <c r="Q11486" s="14"/>
    </row>
    <row r="11487" spans="10:17" x14ac:dyDescent="0.25">
      <c r="J11487" s="14"/>
      <c r="K11487" s="14"/>
      <c r="L11487" s="14"/>
      <c r="M11487" s="14"/>
      <c r="N11487" s="14"/>
      <c r="O11487" s="14"/>
      <c r="P11487" s="14"/>
      <c r="Q11487" s="14"/>
    </row>
    <row r="11488" spans="10:17" x14ac:dyDescent="0.25">
      <c r="J11488" s="14"/>
      <c r="K11488" s="14"/>
      <c r="L11488" s="14"/>
      <c r="M11488" s="14"/>
      <c r="N11488" s="14"/>
      <c r="O11488" s="14"/>
      <c r="P11488" s="14"/>
      <c r="Q11488" s="14"/>
    </row>
    <row r="11489" spans="10:17" x14ac:dyDescent="0.25">
      <c r="J11489" s="14"/>
      <c r="K11489" s="14"/>
      <c r="L11489" s="14"/>
      <c r="M11489" s="14"/>
      <c r="N11489" s="14"/>
      <c r="O11489" s="14"/>
      <c r="P11489" s="14"/>
      <c r="Q11489" s="14"/>
    </row>
    <row r="11490" spans="10:17" x14ac:dyDescent="0.25">
      <c r="J11490" s="14"/>
      <c r="K11490" s="14"/>
      <c r="L11490" s="14"/>
      <c r="M11490" s="14"/>
      <c r="N11490" s="14"/>
      <c r="O11490" s="14"/>
      <c r="P11490" s="14"/>
      <c r="Q11490" s="14"/>
    </row>
    <row r="11491" spans="10:17" x14ac:dyDescent="0.25">
      <c r="J11491" s="14"/>
      <c r="K11491" s="14"/>
      <c r="L11491" s="14"/>
      <c r="M11491" s="14"/>
      <c r="N11491" s="14"/>
      <c r="O11491" s="14"/>
      <c r="P11491" s="14"/>
      <c r="Q11491" s="14"/>
    </row>
    <row r="11492" spans="10:17" x14ac:dyDescent="0.25">
      <c r="J11492" s="14"/>
      <c r="K11492" s="14"/>
      <c r="L11492" s="14"/>
      <c r="M11492" s="14"/>
      <c r="N11492" s="14"/>
      <c r="O11492" s="14"/>
      <c r="P11492" s="14"/>
      <c r="Q11492" s="14"/>
    </row>
    <row r="11493" spans="10:17" x14ac:dyDescent="0.25">
      <c r="J11493" s="14"/>
      <c r="K11493" s="14"/>
      <c r="L11493" s="14"/>
      <c r="M11493" s="14"/>
      <c r="N11493" s="14"/>
      <c r="O11493" s="14"/>
      <c r="P11493" s="14"/>
      <c r="Q11493" s="14"/>
    </row>
    <row r="11494" spans="10:17" x14ac:dyDescent="0.25">
      <c r="J11494" s="14"/>
      <c r="K11494" s="14"/>
      <c r="L11494" s="14"/>
      <c r="M11494" s="14"/>
      <c r="N11494" s="14"/>
      <c r="O11494" s="14"/>
      <c r="P11494" s="14"/>
      <c r="Q11494" s="14"/>
    </row>
    <row r="11495" spans="10:17" x14ac:dyDescent="0.25">
      <c r="J11495" s="14"/>
      <c r="K11495" s="14"/>
      <c r="L11495" s="14"/>
      <c r="M11495" s="14"/>
      <c r="N11495" s="14"/>
      <c r="O11495" s="14"/>
      <c r="P11495" s="14"/>
      <c r="Q11495" s="14"/>
    </row>
    <row r="11496" spans="10:17" x14ac:dyDescent="0.25">
      <c r="J11496" s="14"/>
      <c r="K11496" s="14"/>
      <c r="L11496" s="14"/>
      <c r="M11496" s="14"/>
      <c r="N11496" s="14"/>
      <c r="O11496" s="14"/>
      <c r="P11496" s="14"/>
      <c r="Q11496" s="14"/>
    </row>
    <row r="11497" spans="10:17" x14ac:dyDescent="0.25">
      <c r="J11497" s="14"/>
      <c r="K11497" s="14"/>
      <c r="L11497" s="14"/>
      <c r="M11497" s="14"/>
      <c r="N11497" s="14"/>
      <c r="O11497" s="14"/>
      <c r="P11497" s="14"/>
      <c r="Q11497" s="14"/>
    </row>
    <row r="11498" spans="10:17" x14ac:dyDescent="0.25">
      <c r="J11498" s="14"/>
      <c r="K11498" s="14"/>
      <c r="L11498" s="14"/>
      <c r="M11498" s="14"/>
      <c r="N11498" s="14"/>
      <c r="O11498" s="14"/>
      <c r="P11498" s="14"/>
      <c r="Q11498" s="14"/>
    </row>
    <row r="11499" spans="10:17" x14ac:dyDescent="0.25">
      <c r="J11499" s="14"/>
      <c r="K11499" s="14"/>
      <c r="L11499" s="14"/>
      <c r="M11499" s="14"/>
      <c r="N11499" s="14"/>
      <c r="O11499" s="14"/>
      <c r="P11499" s="14"/>
      <c r="Q11499" s="14"/>
    </row>
    <row r="11500" spans="10:17" x14ac:dyDescent="0.25">
      <c r="J11500" s="14"/>
      <c r="K11500" s="14"/>
      <c r="L11500" s="14"/>
      <c r="M11500" s="14"/>
      <c r="N11500" s="14"/>
      <c r="O11500" s="14"/>
      <c r="P11500" s="14"/>
      <c r="Q11500" s="14"/>
    </row>
    <row r="11501" spans="10:17" x14ac:dyDescent="0.25">
      <c r="J11501" s="14"/>
      <c r="K11501" s="14"/>
      <c r="L11501" s="14"/>
      <c r="M11501" s="14"/>
      <c r="N11501" s="14"/>
      <c r="O11501" s="14"/>
      <c r="P11501" s="14"/>
      <c r="Q11501" s="14"/>
    </row>
    <row r="11502" spans="10:17" x14ac:dyDescent="0.25">
      <c r="J11502" s="14"/>
      <c r="K11502" s="14"/>
      <c r="L11502" s="14"/>
      <c r="M11502" s="14"/>
      <c r="N11502" s="14"/>
      <c r="O11502" s="14"/>
      <c r="P11502" s="14"/>
      <c r="Q11502" s="14"/>
    </row>
    <row r="11503" spans="10:17" x14ac:dyDescent="0.25">
      <c r="J11503" s="14"/>
      <c r="K11503" s="14"/>
      <c r="L11503" s="14"/>
      <c r="M11503" s="14"/>
      <c r="N11503" s="14"/>
      <c r="O11503" s="14"/>
      <c r="P11503" s="14"/>
      <c r="Q11503" s="14"/>
    </row>
    <row r="11504" spans="10:17" x14ac:dyDescent="0.25">
      <c r="J11504" s="14"/>
      <c r="K11504" s="14"/>
      <c r="L11504" s="14"/>
      <c r="M11504" s="14"/>
      <c r="N11504" s="14"/>
      <c r="O11504" s="14"/>
      <c r="P11504" s="14"/>
      <c r="Q11504" s="14"/>
    </row>
    <row r="11505" spans="10:17" x14ac:dyDescent="0.25">
      <c r="J11505" s="14"/>
      <c r="K11505" s="14"/>
      <c r="L11505" s="14"/>
      <c r="M11505" s="14"/>
      <c r="N11505" s="14"/>
      <c r="O11505" s="14"/>
      <c r="P11505" s="14"/>
      <c r="Q11505" s="14"/>
    </row>
    <row r="11506" spans="10:17" x14ac:dyDescent="0.25">
      <c r="J11506" s="14"/>
      <c r="K11506" s="14"/>
      <c r="L11506" s="14"/>
      <c r="M11506" s="14"/>
      <c r="N11506" s="14"/>
      <c r="O11506" s="14"/>
      <c r="P11506" s="14"/>
      <c r="Q11506" s="14"/>
    </row>
    <row r="11507" spans="10:17" x14ac:dyDescent="0.25">
      <c r="J11507" s="14"/>
      <c r="K11507" s="14"/>
      <c r="L11507" s="14"/>
      <c r="M11507" s="14"/>
      <c r="N11507" s="14"/>
      <c r="O11507" s="14"/>
      <c r="P11507" s="14"/>
      <c r="Q11507" s="14"/>
    </row>
    <row r="11508" spans="10:17" x14ac:dyDescent="0.25">
      <c r="J11508" s="14"/>
      <c r="K11508" s="14"/>
      <c r="L11508" s="14"/>
      <c r="M11508" s="14"/>
      <c r="N11508" s="14"/>
      <c r="O11508" s="14"/>
      <c r="P11508" s="14"/>
      <c r="Q11508" s="14"/>
    </row>
    <row r="11509" spans="10:17" x14ac:dyDescent="0.25">
      <c r="J11509" s="14"/>
      <c r="K11509" s="14"/>
      <c r="L11509" s="14"/>
      <c r="M11509" s="14"/>
      <c r="N11509" s="14"/>
      <c r="O11509" s="14"/>
      <c r="P11509" s="14"/>
      <c r="Q11509" s="14"/>
    </row>
    <row r="11510" spans="10:17" x14ac:dyDescent="0.25">
      <c r="J11510" s="14"/>
      <c r="K11510" s="14"/>
      <c r="L11510" s="14"/>
      <c r="M11510" s="14"/>
      <c r="N11510" s="14"/>
      <c r="O11510" s="14"/>
      <c r="P11510" s="14"/>
      <c r="Q11510" s="14"/>
    </row>
    <row r="11511" spans="10:17" x14ac:dyDescent="0.25">
      <c r="J11511" s="14"/>
      <c r="K11511" s="14"/>
      <c r="L11511" s="14"/>
      <c r="M11511" s="14"/>
      <c r="N11511" s="14"/>
      <c r="O11511" s="14"/>
      <c r="P11511" s="14"/>
      <c r="Q11511" s="14"/>
    </row>
    <row r="11512" spans="10:17" x14ac:dyDescent="0.25">
      <c r="J11512" s="14"/>
      <c r="K11512" s="14"/>
      <c r="L11512" s="14"/>
      <c r="M11512" s="14"/>
      <c r="N11512" s="14"/>
      <c r="O11512" s="14"/>
      <c r="P11512" s="14"/>
      <c r="Q11512" s="14"/>
    </row>
    <row r="11513" spans="10:17" x14ac:dyDescent="0.25">
      <c r="J11513" s="14"/>
      <c r="K11513" s="14"/>
      <c r="L11513" s="14"/>
      <c r="M11513" s="14"/>
      <c r="N11513" s="14"/>
      <c r="O11513" s="14"/>
      <c r="P11513" s="14"/>
      <c r="Q11513" s="14"/>
    </row>
    <row r="11514" spans="10:17" x14ac:dyDescent="0.25">
      <c r="J11514" s="14"/>
      <c r="K11514" s="14"/>
      <c r="L11514" s="14"/>
      <c r="M11514" s="14"/>
      <c r="N11514" s="14"/>
      <c r="O11514" s="14"/>
      <c r="P11514" s="14"/>
      <c r="Q11514" s="14"/>
    </row>
    <row r="11515" spans="10:17" x14ac:dyDescent="0.25">
      <c r="J11515" s="14"/>
      <c r="K11515" s="14"/>
      <c r="L11515" s="14"/>
      <c r="M11515" s="14"/>
      <c r="N11515" s="14"/>
      <c r="O11515" s="14"/>
      <c r="P11515" s="14"/>
      <c r="Q11515" s="14"/>
    </row>
    <row r="11516" spans="10:17" x14ac:dyDescent="0.25">
      <c r="J11516" s="14"/>
      <c r="K11516" s="14"/>
      <c r="L11516" s="14"/>
      <c r="M11516" s="14"/>
      <c r="N11516" s="14"/>
      <c r="O11516" s="14"/>
      <c r="P11516" s="14"/>
      <c r="Q11516" s="14"/>
    </row>
    <row r="11517" spans="10:17" x14ac:dyDescent="0.25">
      <c r="J11517" s="14"/>
      <c r="K11517" s="14"/>
      <c r="L11517" s="14"/>
      <c r="M11517" s="14"/>
      <c r="N11517" s="14"/>
      <c r="O11517" s="14"/>
      <c r="P11517" s="14"/>
      <c r="Q11517" s="14"/>
    </row>
    <row r="11518" spans="10:17" x14ac:dyDescent="0.25">
      <c r="J11518" s="14"/>
      <c r="K11518" s="14"/>
      <c r="L11518" s="14"/>
      <c r="M11518" s="14"/>
      <c r="N11518" s="14"/>
      <c r="O11518" s="14"/>
      <c r="P11518" s="14"/>
      <c r="Q11518" s="14"/>
    </row>
    <row r="11519" spans="10:17" x14ac:dyDescent="0.25">
      <c r="J11519" s="14"/>
      <c r="K11519" s="14"/>
      <c r="L11519" s="14"/>
      <c r="M11519" s="14"/>
      <c r="N11519" s="14"/>
      <c r="O11519" s="14"/>
      <c r="P11519" s="14"/>
      <c r="Q11519" s="14"/>
    </row>
    <row r="11520" spans="10:17" x14ac:dyDescent="0.25">
      <c r="J11520" s="14"/>
      <c r="K11520" s="14"/>
      <c r="L11520" s="14"/>
      <c r="M11520" s="14"/>
      <c r="N11520" s="14"/>
      <c r="O11520" s="14"/>
      <c r="P11520" s="14"/>
      <c r="Q11520" s="14"/>
    </row>
    <row r="11521" spans="10:17" x14ac:dyDescent="0.25">
      <c r="J11521" s="14"/>
      <c r="K11521" s="14"/>
      <c r="L11521" s="14"/>
      <c r="M11521" s="14"/>
      <c r="N11521" s="14"/>
      <c r="O11521" s="14"/>
      <c r="P11521" s="14"/>
      <c r="Q11521" s="14"/>
    </row>
    <row r="11522" spans="10:17" x14ac:dyDescent="0.25">
      <c r="J11522" s="14"/>
      <c r="K11522" s="14"/>
      <c r="L11522" s="14"/>
      <c r="M11522" s="14"/>
      <c r="N11522" s="14"/>
      <c r="O11522" s="14"/>
      <c r="P11522" s="14"/>
      <c r="Q11522" s="14"/>
    </row>
    <row r="11523" spans="10:17" x14ac:dyDescent="0.25">
      <c r="J11523" s="14"/>
      <c r="K11523" s="14"/>
      <c r="L11523" s="14"/>
      <c r="M11523" s="14"/>
      <c r="N11523" s="14"/>
      <c r="O11523" s="14"/>
      <c r="P11523" s="14"/>
      <c r="Q11523" s="14"/>
    </row>
    <row r="11524" spans="10:17" x14ac:dyDescent="0.25">
      <c r="J11524" s="14"/>
      <c r="K11524" s="14"/>
      <c r="L11524" s="14"/>
      <c r="M11524" s="14"/>
      <c r="N11524" s="14"/>
      <c r="O11524" s="14"/>
      <c r="P11524" s="14"/>
      <c r="Q11524" s="14"/>
    </row>
    <row r="11525" spans="10:17" x14ac:dyDescent="0.25">
      <c r="J11525" s="14"/>
      <c r="K11525" s="14"/>
      <c r="L11525" s="14"/>
      <c r="M11525" s="14"/>
      <c r="N11525" s="14"/>
      <c r="O11525" s="14"/>
      <c r="P11525" s="14"/>
      <c r="Q11525" s="14"/>
    </row>
    <row r="11526" spans="10:17" x14ac:dyDescent="0.25">
      <c r="J11526" s="14"/>
      <c r="K11526" s="14"/>
      <c r="L11526" s="14"/>
      <c r="M11526" s="14"/>
      <c r="N11526" s="14"/>
      <c r="O11526" s="14"/>
      <c r="P11526" s="14"/>
      <c r="Q11526" s="14"/>
    </row>
    <row r="11527" spans="10:17" x14ac:dyDescent="0.25">
      <c r="J11527" s="14"/>
      <c r="K11527" s="14"/>
      <c r="L11527" s="14"/>
      <c r="M11527" s="14"/>
      <c r="N11527" s="14"/>
      <c r="O11527" s="14"/>
      <c r="P11527" s="14"/>
      <c r="Q11527" s="14"/>
    </row>
    <row r="11528" spans="10:17" x14ac:dyDescent="0.25">
      <c r="J11528" s="14"/>
      <c r="K11528" s="14"/>
      <c r="L11528" s="14"/>
      <c r="M11528" s="14"/>
      <c r="N11528" s="14"/>
      <c r="O11528" s="14"/>
      <c r="P11528" s="14"/>
      <c r="Q11528" s="14"/>
    </row>
    <row r="11529" spans="10:17" x14ac:dyDescent="0.25">
      <c r="J11529" s="14"/>
      <c r="K11529" s="14"/>
      <c r="L11529" s="14"/>
      <c r="M11529" s="14"/>
      <c r="N11529" s="14"/>
      <c r="O11529" s="14"/>
      <c r="P11529" s="14"/>
      <c r="Q11529" s="14"/>
    </row>
    <row r="11530" spans="10:17" x14ac:dyDescent="0.25">
      <c r="J11530" s="14"/>
      <c r="K11530" s="14"/>
      <c r="L11530" s="14"/>
      <c r="M11530" s="14"/>
      <c r="N11530" s="14"/>
      <c r="O11530" s="14"/>
      <c r="P11530" s="14"/>
      <c r="Q11530" s="14"/>
    </row>
    <row r="11531" spans="10:17" x14ac:dyDescent="0.25">
      <c r="J11531" s="14"/>
      <c r="K11531" s="14"/>
      <c r="L11531" s="14"/>
      <c r="M11531" s="14"/>
      <c r="N11531" s="14"/>
      <c r="O11531" s="14"/>
      <c r="P11531" s="14"/>
      <c r="Q11531" s="14"/>
    </row>
    <row r="11532" spans="10:17" x14ac:dyDescent="0.25">
      <c r="J11532" s="14"/>
      <c r="K11532" s="14"/>
      <c r="L11532" s="14"/>
      <c r="M11532" s="14"/>
      <c r="N11532" s="14"/>
      <c r="O11532" s="14"/>
      <c r="P11532" s="14"/>
      <c r="Q11532" s="14"/>
    </row>
    <row r="11533" spans="10:17" x14ac:dyDescent="0.25">
      <c r="J11533" s="14"/>
      <c r="K11533" s="14"/>
      <c r="L11533" s="14"/>
      <c r="M11533" s="14"/>
      <c r="N11533" s="14"/>
      <c r="O11533" s="14"/>
      <c r="P11533" s="14"/>
      <c r="Q11533" s="14"/>
    </row>
    <row r="11534" spans="10:17" x14ac:dyDescent="0.25">
      <c r="J11534" s="14"/>
      <c r="K11534" s="14"/>
      <c r="L11534" s="14"/>
      <c r="M11534" s="14"/>
      <c r="N11534" s="14"/>
      <c r="O11534" s="14"/>
      <c r="P11534" s="14"/>
      <c r="Q11534" s="14"/>
    </row>
    <row r="11535" spans="10:17" x14ac:dyDescent="0.25">
      <c r="J11535" s="14"/>
      <c r="K11535" s="14"/>
      <c r="L11535" s="14"/>
      <c r="M11535" s="14"/>
      <c r="N11535" s="14"/>
      <c r="O11535" s="14"/>
      <c r="P11535" s="14"/>
      <c r="Q11535" s="14"/>
    </row>
    <row r="11536" spans="10:17" x14ac:dyDescent="0.25">
      <c r="J11536" s="14"/>
      <c r="K11536" s="14"/>
      <c r="L11536" s="14"/>
      <c r="M11536" s="14"/>
      <c r="N11536" s="14"/>
      <c r="O11536" s="14"/>
      <c r="P11536" s="14"/>
      <c r="Q11536" s="14"/>
    </row>
    <row r="11537" spans="10:17" x14ac:dyDescent="0.25">
      <c r="J11537" s="14"/>
      <c r="K11537" s="14"/>
      <c r="L11537" s="14"/>
      <c r="M11537" s="14"/>
      <c r="N11537" s="14"/>
      <c r="O11537" s="14"/>
      <c r="P11537" s="14"/>
      <c r="Q11537" s="14"/>
    </row>
    <row r="11538" spans="10:17" x14ac:dyDescent="0.25">
      <c r="J11538" s="14"/>
      <c r="K11538" s="14"/>
      <c r="L11538" s="14"/>
      <c r="M11538" s="14"/>
      <c r="N11538" s="14"/>
      <c r="O11538" s="14"/>
      <c r="P11538" s="14"/>
      <c r="Q11538" s="14"/>
    </row>
    <row r="11539" spans="10:17" x14ac:dyDescent="0.25">
      <c r="J11539" s="14"/>
      <c r="K11539" s="14"/>
      <c r="L11539" s="14"/>
      <c r="M11539" s="14"/>
      <c r="N11539" s="14"/>
      <c r="O11539" s="14"/>
      <c r="P11539" s="14"/>
      <c r="Q11539" s="14"/>
    </row>
    <row r="11540" spans="10:17" x14ac:dyDescent="0.25">
      <c r="J11540" s="14"/>
      <c r="K11540" s="14"/>
      <c r="L11540" s="14"/>
      <c r="M11540" s="14"/>
      <c r="N11540" s="14"/>
      <c r="O11540" s="14"/>
      <c r="P11540" s="14"/>
      <c r="Q11540" s="14"/>
    </row>
    <row r="11541" spans="10:17" x14ac:dyDescent="0.25">
      <c r="J11541" s="14"/>
      <c r="K11541" s="14"/>
      <c r="L11541" s="14"/>
      <c r="M11541" s="14"/>
      <c r="N11541" s="14"/>
      <c r="O11541" s="14"/>
      <c r="P11541" s="14"/>
      <c r="Q11541" s="14"/>
    </row>
    <row r="11542" spans="10:17" x14ac:dyDescent="0.25">
      <c r="J11542" s="14"/>
      <c r="K11542" s="14"/>
      <c r="L11542" s="14"/>
      <c r="M11542" s="14"/>
      <c r="N11542" s="14"/>
      <c r="O11542" s="14"/>
      <c r="P11542" s="14"/>
      <c r="Q11542" s="14"/>
    </row>
    <row r="11543" spans="10:17" x14ac:dyDescent="0.25">
      <c r="J11543" s="14"/>
      <c r="K11543" s="14"/>
      <c r="L11543" s="14"/>
      <c r="M11543" s="14"/>
      <c r="N11543" s="14"/>
      <c r="O11543" s="14"/>
      <c r="P11543" s="14"/>
      <c r="Q11543" s="14"/>
    </row>
    <row r="11544" spans="10:17" x14ac:dyDescent="0.25">
      <c r="J11544" s="14"/>
      <c r="K11544" s="14"/>
      <c r="L11544" s="14"/>
      <c r="M11544" s="14"/>
      <c r="N11544" s="14"/>
      <c r="O11544" s="14"/>
      <c r="P11544" s="14"/>
      <c r="Q11544" s="14"/>
    </row>
    <row r="11545" spans="10:17" x14ac:dyDescent="0.25">
      <c r="J11545" s="14"/>
      <c r="K11545" s="14"/>
      <c r="L11545" s="14"/>
      <c r="M11545" s="14"/>
      <c r="N11545" s="14"/>
      <c r="O11545" s="14"/>
      <c r="P11545" s="14"/>
      <c r="Q11545" s="14"/>
    </row>
    <row r="11546" spans="10:17" x14ac:dyDescent="0.25">
      <c r="J11546" s="14"/>
      <c r="K11546" s="14"/>
      <c r="L11546" s="14"/>
      <c r="M11546" s="14"/>
      <c r="N11546" s="14"/>
      <c r="O11546" s="14"/>
      <c r="P11546" s="14"/>
      <c r="Q11546" s="14"/>
    </row>
    <row r="11547" spans="10:17" x14ac:dyDescent="0.25">
      <c r="J11547" s="14"/>
      <c r="K11547" s="14"/>
      <c r="L11547" s="14"/>
      <c r="M11547" s="14"/>
      <c r="N11547" s="14"/>
      <c r="O11547" s="14"/>
      <c r="P11547" s="14"/>
      <c r="Q11547" s="14"/>
    </row>
    <row r="11548" spans="10:17" x14ac:dyDescent="0.25">
      <c r="J11548" s="14"/>
      <c r="K11548" s="14"/>
      <c r="L11548" s="14"/>
      <c r="M11548" s="14"/>
      <c r="N11548" s="14"/>
      <c r="O11548" s="14"/>
      <c r="P11548" s="14"/>
      <c r="Q11548" s="14"/>
    </row>
    <row r="11549" spans="10:17" x14ac:dyDescent="0.25">
      <c r="J11549" s="14"/>
      <c r="K11549" s="14"/>
      <c r="L11549" s="14"/>
      <c r="M11549" s="14"/>
      <c r="N11549" s="14"/>
      <c r="O11549" s="14"/>
      <c r="P11549" s="14"/>
      <c r="Q11549" s="14"/>
    </row>
    <row r="11550" spans="10:17" x14ac:dyDescent="0.25">
      <c r="J11550" s="14"/>
      <c r="K11550" s="14"/>
      <c r="L11550" s="14"/>
      <c r="M11550" s="14"/>
      <c r="N11550" s="14"/>
      <c r="O11550" s="14"/>
      <c r="P11550" s="14"/>
      <c r="Q11550" s="14"/>
    </row>
    <row r="11551" spans="10:17" x14ac:dyDescent="0.25">
      <c r="J11551" s="14"/>
      <c r="K11551" s="14"/>
      <c r="L11551" s="14"/>
      <c r="M11551" s="14"/>
      <c r="N11551" s="14"/>
      <c r="O11551" s="14"/>
      <c r="P11551" s="14"/>
      <c r="Q11551" s="14"/>
    </row>
    <row r="11552" spans="10:17" x14ac:dyDescent="0.25">
      <c r="J11552" s="14"/>
      <c r="K11552" s="14"/>
      <c r="L11552" s="14"/>
      <c r="M11552" s="14"/>
      <c r="N11552" s="14"/>
      <c r="O11552" s="14"/>
      <c r="P11552" s="14"/>
      <c r="Q11552" s="14"/>
    </row>
    <row r="11553" spans="10:17" x14ac:dyDescent="0.25">
      <c r="J11553" s="14"/>
      <c r="K11553" s="14"/>
      <c r="L11553" s="14"/>
      <c r="M11553" s="14"/>
      <c r="N11553" s="14"/>
      <c r="O11553" s="14"/>
      <c r="P11553" s="14"/>
      <c r="Q11553" s="14"/>
    </row>
    <row r="11554" spans="10:17" x14ac:dyDescent="0.25">
      <c r="J11554" s="14"/>
      <c r="K11554" s="14"/>
      <c r="L11554" s="14"/>
      <c r="M11554" s="14"/>
      <c r="N11554" s="14"/>
      <c r="O11554" s="14"/>
      <c r="P11554" s="14"/>
      <c r="Q11554" s="14"/>
    </row>
    <row r="11555" spans="10:17" x14ac:dyDescent="0.25">
      <c r="J11555" s="14"/>
      <c r="K11555" s="14"/>
      <c r="L11555" s="14"/>
      <c r="M11555" s="14"/>
      <c r="N11555" s="14"/>
      <c r="O11555" s="14"/>
      <c r="P11555" s="14"/>
      <c r="Q11555" s="14"/>
    </row>
    <row r="11556" spans="10:17" x14ac:dyDescent="0.25">
      <c r="J11556" s="14"/>
      <c r="K11556" s="14"/>
      <c r="L11556" s="14"/>
      <c r="M11556" s="14"/>
      <c r="N11556" s="14"/>
      <c r="O11556" s="14"/>
      <c r="P11556" s="14"/>
      <c r="Q11556" s="14"/>
    </row>
    <row r="11557" spans="10:17" x14ac:dyDescent="0.25">
      <c r="J11557" s="14"/>
      <c r="K11557" s="14"/>
      <c r="L11557" s="14"/>
      <c r="M11557" s="14"/>
      <c r="N11557" s="14"/>
      <c r="O11557" s="14"/>
      <c r="P11557" s="14"/>
      <c r="Q11557" s="14"/>
    </row>
    <row r="11558" spans="10:17" x14ac:dyDescent="0.25">
      <c r="J11558" s="14"/>
      <c r="K11558" s="14"/>
      <c r="L11558" s="14"/>
      <c r="M11558" s="14"/>
      <c r="N11558" s="14"/>
      <c r="O11558" s="14"/>
      <c r="P11558" s="14"/>
      <c r="Q11558" s="14"/>
    </row>
    <row r="11559" spans="10:17" x14ac:dyDescent="0.25">
      <c r="J11559" s="14"/>
      <c r="K11559" s="14"/>
      <c r="L11559" s="14"/>
      <c r="M11559" s="14"/>
      <c r="N11559" s="14"/>
      <c r="O11559" s="14"/>
      <c r="P11559" s="14"/>
      <c r="Q11559" s="14"/>
    </row>
    <row r="11560" spans="10:17" x14ac:dyDescent="0.25">
      <c r="J11560" s="14"/>
      <c r="K11560" s="14"/>
      <c r="L11560" s="14"/>
      <c r="M11560" s="14"/>
      <c r="N11560" s="14"/>
      <c r="O11560" s="14"/>
      <c r="P11560" s="14"/>
      <c r="Q11560" s="14"/>
    </row>
    <row r="11561" spans="10:17" x14ac:dyDescent="0.25">
      <c r="J11561" s="14"/>
      <c r="K11561" s="14"/>
      <c r="L11561" s="14"/>
      <c r="M11561" s="14"/>
      <c r="N11561" s="14"/>
      <c r="O11561" s="14"/>
      <c r="P11561" s="14"/>
      <c r="Q11561" s="14"/>
    </row>
    <row r="11562" spans="10:17" x14ac:dyDescent="0.25">
      <c r="J11562" s="14"/>
      <c r="K11562" s="14"/>
      <c r="L11562" s="14"/>
      <c r="M11562" s="14"/>
      <c r="N11562" s="14"/>
      <c r="O11562" s="14"/>
      <c r="P11562" s="14"/>
      <c r="Q11562" s="14"/>
    </row>
    <row r="11563" spans="10:17" x14ac:dyDescent="0.25">
      <c r="J11563" s="14"/>
      <c r="K11563" s="14"/>
      <c r="L11563" s="14"/>
      <c r="M11563" s="14"/>
      <c r="N11563" s="14"/>
      <c r="O11563" s="14"/>
      <c r="P11563" s="14"/>
      <c r="Q11563" s="14"/>
    </row>
    <row r="11564" spans="10:17" x14ac:dyDescent="0.25">
      <c r="J11564" s="14"/>
      <c r="K11564" s="14"/>
      <c r="L11564" s="14"/>
      <c r="M11564" s="14"/>
      <c r="N11564" s="14"/>
      <c r="O11564" s="14"/>
      <c r="P11564" s="14"/>
      <c r="Q11564" s="14"/>
    </row>
    <row r="11565" spans="10:17" x14ac:dyDescent="0.25">
      <c r="J11565" s="14"/>
      <c r="K11565" s="14"/>
      <c r="L11565" s="14"/>
      <c r="M11565" s="14"/>
      <c r="N11565" s="14"/>
      <c r="O11565" s="14"/>
      <c r="P11565" s="14"/>
      <c r="Q11565" s="14"/>
    </row>
    <row r="11566" spans="10:17" x14ac:dyDescent="0.25">
      <c r="J11566" s="14"/>
      <c r="K11566" s="14"/>
      <c r="L11566" s="14"/>
      <c r="M11566" s="14"/>
      <c r="N11566" s="14"/>
      <c r="O11566" s="14"/>
      <c r="P11566" s="14"/>
      <c r="Q11566" s="14"/>
    </row>
    <row r="11567" spans="10:17" x14ac:dyDescent="0.25">
      <c r="J11567" s="14"/>
      <c r="K11567" s="14"/>
      <c r="L11567" s="14"/>
      <c r="M11567" s="14"/>
      <c r="N11567" s="14"/>
      <c r="O11567" s="14"/>
      <c r="P11567" s="14"/>
      <c r="Q11567" s="14"/>
    </row>
    <row r="11568" spans="10:17" x14ac:dyDescent="0.25">
      <c r="J11568" s="14"/>
      <c r="K11568" s="14"/>
      <c r="L11568" s="14"/>
      <c r="M11568" s="14"/>
      <c r="N11568" s="14"/>
      <c r="O11568" s="14"/>
      <c r="P11568" s="14"/>
      <c r="Q11568" s="14"/>
    </row>
    <row r="11569" spans="10:17" x14ac:dyDescent="0.25">
      <c r="J11569" s="14"/>
      <c r="K11569" s="14"/>
      <c r="L11569" s="14"/>
      <c r="M11569" s="14"/>
      <c r="N11569" s="14"/>
      <c r="O11569" s="14"/>
      <c r="P11569" s="14"/>
      <c r="Q11569" s="14"/>
    </row>
    <row r="11570" spans="10:17" x14ac:dyDescent="0.25">
      <c r="J11570" s="14"/>
      <c r="K11570" s="14"/>
      <c r="L11570" s="14"/>
      <c r="M11570" s="14"/>
      <c r="N11570" s="14"/>
      <c r="O11570" s="14"/>
      <c r="P11570" s="14"/>
      <c r="Q11570" s="14"/>
    </row>
    <row r="11571" spans="10:17" x14ac:dyDescent="0.25">
      <c r="J11571" s="14"/>
      <c r="K11571" s="14"/>
      <c r="L11571" s="14"/>
      <c r="M11571" s="14"/>
      <c r="N11571" s="14"/>
      <c r="O11571" s="14"/>
      <c r="P11571" s="14"/>
      <c r="Q11571" s="14"/>
    </row>
    <row r="11572" spans="10:17" x14ac:dyDescent="0.25">
      <c r="J11572" s="14"/>
      <c r="K11572" s="14"/>
      <c r="L11572" s="14"/>
      <c r="M11572" s="14"/>
      <c r="N11572" s="14"/>
      <c r="O11572" s="14"/>
      <c r="P11572" s="14"/>
      <c r="Q11572" s="14"/>
    </row>
    <row r="11573" spans="10:17" x14ac:dyDescent="0.25">
      <c r="J11573" s="14"/>
      <c r="K11573" s="14"/>
      <c r="L11573" s="14"/>
      <c r="M11573" s="14"/>
      <c r="N11573" s="14"/>
      <c r="O11573" s="14"/>
      <c r="P11573" s="14"/>
      <c r="Q11573" s="14"/>
    </row>
    <row r="11574" spans="10:17" x14ac:dyDescent="0.25">
      <c r="J11574" s="14"/>
      <c r="K11574" s="14"/>
      <c r="L11574" s="14"/>
      <c r="M11574" s="14"/>
      <c r="N11574" s="14"/>
      <c r="O11574" s="14"/>
      <c r="P11574" s="14"/>
      <c r="Q11574" s="14"/>
    </row>
    <row r="11575" spans="10:17" x14ac:dyDescent="0.25">
      <c r="J11575" s="14"/>
      <c r="K11575" s="14"/>
      <c r="L11575" s="14"/>
      <c r="M11575" s="14"/>
      <c r="N11575" s="14"/>
      <c r="O11575" s="14"/>
      <c r="P11575" s="14"/>
      <c r="Q11575" s="14"/>
    </row>
    <row r="11576" spans="10:17" x14ac:dyDescent="0.25">
      <c r="J11576" s="14"/>
      <c r="K11576" s="14"/>
      <c r="L11576" s="14"/>
      <c r="M11576" s="14"/>
      <c r="N11576" s="14"/>
      <c r="O11576" s="14"/>
      <c r="P11576" s="14"/>
      <c r="Q11576" s="14"/>
    </row>
    <row r="11577" spans="10:17" x14ac:dyDescent="0.25">
      <c r="J11577" s="14"/>
      <c r="K11577" s="14"/>
      <c r="L11577" s="14"/>
      <c r="M11577" s="14"/>
      <c r="N11577" s="14"/>
      <c r="O11577" s="14"/>
      <c r="P11577" s="14"/>
      <c r="Q11577" s="14"/>
    </row>
    <row r="11578" spans="10:17" x14ac:dyDescent="0.25">
      <c r="J11578" s="14"/>
      <c r="K11578" s="14"/>
      <c r="L11578" s="14"/>
      <c r="M11578" s="14"/>
      <c r="N11578" s="14"/>
      <c r="O11578" s="14"/>
      <c r="P11578" s="14"/>
      <c r="Q11578" s="14"/>
    </row>
    <row r="11579" spans="10:17" x14ac:dyDescent="0.25">
      <c r="J11579" s="14"/>
      <c r="K11579" s="14"/>
      <c r="L11579" s="14"/>
      <c r="M11579" s="14"/>
      <c r="N11579" s="14"/>
      <c r="O11579" s="14"/>
      <c r="P11579" s="14"/>
      <c r="Q11579" s="14"/>
    </row>
    <row r="11580" spans="10:17" x14ac:dyDescent="0.25">
      <c r="J11580" s="14"/>
      <c r="K11580" s="14"/>
      <c r="L11580" s="14"/>
      <c r="M11580" s="14"/>
      <c r="N11580" s="14"/>
      <c r="O11580" s="14"/>
      <c r="P11580" s="14"/>
      <c r="Q11580" s="14"/>
    </row>
    <row r="11581" spans="10:17" x14ac:dyDescent="0.25">
      <c r="J11581" s="14"/>
      <c r="K11581" s="14"/>
      <c r="L11581" s="14"/>
      <c r="M11581" s="14"/>
      <c r="N11581" s="14"/>
      <c r="O11581" s="14"/>
      <c r="P11581" s="14"/>
      <c r="Q11581" s="14"/>
    </row>
    <row r="11582" spans="10:17" x14ac:dyDescent="0.25">
      <c r="J11582" s="14"/>
      <c r="K11582" s="14"/>
      <c r="L11582" s="14"/>
      <c r="M11582" s="14"/>
      <c r="N11582" s="14"/>
      <c r="O11582" s="14"/>
      <c r="P11582" s="14"/>
      <c r="Q11582" s="14"/>
    </row>
    <row r="11583" spans="10:17" x14ac:dyDescent="0.25">
      <c r="J11583" s="14"/>
      <c r="K11583" s="14"/>
      <c r="L11583" s="14"/>
      <c r="M11583" s="14"/>
      <c r="N11583" s="14"/>
      <c r="O11583" s="14"/>
      <c r="P11583" s="14"/>
      <c r="Q11583" s="14"/>
    </row>
    <row r="11584" spans="10:17" x14ac:dyDescent="0.25">
      <c r="J11584" s="14"/>
      <c r="K11584" s="14"/>
      <c r="L11584" s="14"/>
      <c r="M11584" s="14"/>
      <c r="N11584" s="14"/>
      <c r="O11584" s="14"/>
      <c r="P11584" s="14"/>
      <c r="Q11584" s="14"/>
    </row>
    <row r="11585" spans="10:17" x14ac:dyDescent="0.25">
      <c r="J11585" s="14"/>
      <c r="K11585" s="14"/>
      <c r="L11585" s="14"/>
      <c r="M11585" s="14"/>
      <c r="N11585" s="14"/>
      <c r="O11585" s="14"/>
      <c r="P11585" s="14"/>
      <c r="Q11585" s="14"/>
    </row>
    <row r="11586" spans="10:17" x14ac:dyDescent="0.25">
      <c r="J11586" s="14"/>
      <c r="K11586" s="14"/>
      <c r="L11586" s="14"/>
      <c r="M11586" s="14"/>
      <c r="N11586" s="14"/>
      <c r="O11586" s="14"/>
      <c r="P11586" s="14"/>
      <c r="Q11586" s="14"/>
    </row>
    <row r="11587" spans="10:17" x14ac:dyDescent="0.25">
      <c r="J11587" s="14"/>
      <c r="K11587" s="14"/>
      <c r="L11587" s="14"/>
      <c r="M11587" s="14"/>
      <c r="N11587" s="14"/>
      <c r="O11587" s="14"/>
      <c r="P11587" s="14"/>
      <c r="Q11587" s="14"/>
    </row>
    <row r="11588" spans="10:17" x14ac:dyDescent="0.25">
      <c r="J11588" s="14"/>
      <c r="K11588" s="14"/>
      <c r="L11588" s="14"/>
      <c r="M11588" s="14"/>
      <c r="N11588" s="14"/>
      <c r="O11588" s="14"/>
      <c r="P11588" s="14"/>
      <c r="Q11588" s="14"/>
    </row>
    <row r="11589" spans="10:17" x14ac:dyDescent="0.25">
      <c r="J11589" s="14"/>
      <c r="K11589" s="14"/>
      <c r="L11589" s="14"/>
      <c r="M11589" s="14"/>
      <c r="N11589" s="14"/>
      <c r="O11589" s="14"/>
      <c r="P11589" s="14"/>
      <c r="Q11589" s="14"/>
    </row>
    <row r="11590" spans="10:17" x14ac:dyDescent="0.25">
      <c r="J11590" s="14"/>
      <c r="K11590" s="14"/>
      <c r="L11590" s="14"/>
      <c r="M11590" s="14"/>
      <c r="N11590" s="14"/>
      <c r="O11590" s="14"/>
      <c r="P11590" s="14"/>
      <c r="Q11590" s="14"/>
    </row>
    <row r="11591" spans="10:17" x14ac:dyDescent="0.25">
      <c r="J11591" s="14"/>
      <c r="K11591" s="14"/>
      <c r="L11591" s="14"/>
      <c r="M11591" s="14"/>
      <c r="N11591" s="14"/>
      <c r="O11591" s="14"/>
      <c r="P11591" s="14"/>
      <c r="Q11591" s="14"/>
    </row>
    <row r="11592" spans="10:17" x14ac:dyDescent="0.25">
      <c r="J11592" s="14"/>
      <c r="K11592" s="14"/>
      <c r="L11592" s="14"/>
      <c r="M11592" s="14"/>
      <c r="N11592" s="14"/>
      <c r="O11592" s="14"/>
      <c r="P11592" s="14"/>
      <c r="Q11592" s="14"/>
    </row>
    <row r="11593" spans="10:17" x14ac:dyDescent="0.25">
      <c r="J11593" s="14"/>
      <c r="K11593" s="14"/>
      <c r="L11593" s="14"/>
      <c r="M11593" s="14"/>
      <c r="N11593" s="14"/>
      <c r="O11593" s="14"/>
      <c r="P11593" s="14"/>
      <c r="Q11593" s="14"/>
    </row>
    <row r="11594" spans="10:17" x14ac:dyDescent="0.25">
      <c r="J11594" s="14"/>
      <c r="K11594" s="14"/>
      <c r="L11594" s="14"/>
      <c r="M11594" s="14"/>
      <c r="N11594" s="14"/>
      <c r="O11594" s="14"/>
      <c r="P11594" s="14"/>
      <c r="Q11594" s="14"/>
    </row>
    <row r="11595" spans="10:17" x14ac:dyDescent="0.25">
      <c r="J11595" s="14"/>
      <c r="K11595" s="14"/>
      <c r="L11595" s="14"/>
      <c r="M11595" s="14"/>
      <c r="N11595" s="14"/>
      <c r="O11595" s="14"/>
      <c r="P11595" s="14"/>
      <c r="Q11595" s="14"/>
    </row>
    <row r="11596" spans="10:17" x14ac:dyDescent="0.25">
      <c r="J11596" s="14"/>
      <c r="K11596" s="14"/>
      <c r="L11596" s="14"/>
      <c r="M11596" s="14"/>
      <c r="N11596" s="14"/>
      <c r="O11596" s="14"/>
      <c r="P11596" s="14"/>
      <c r="Q11596" s="14"/>
    </row>
    <row r="11597" spans="10:17" x14ac:dyDescent="0.25">
      <c r="J11597" s="14"/>
      <c r="K11597" s="14"/>
      <c r="L11597" s="14"/>
      <c r="M11597" s="14"/>
      <c r="N11597" s="14"/>
      <c r="O11597" s="14"/>
      <c r="P11597" s="14"/>
      <c r="Q11597" s="14"/>
    </row>
    <row r="11598" spans="10:17" x14ac:dyDescent="0.25">
      <c r="J11598" s="14"/>
      <c r="K11598" s="14"/>
      <c r="L11598" s="14"/>
      <c r="M11598" s="14"/>
      <c r="N11598" s="14"/>
      <c r="O11598" s="14"/>
      <c r="P11598" s="14"/>
      <c r="Q11598" s="14"/>
    </row>
    <row r="11599" spans="10:17" x14ac:dyDescent="0.25">
      <c r="J11599" s="14"/>
      <c r="K11599" s="14"/>
      <c r="L11599" s="14"/>
      <c r="M11599" s="14"/>
      <c r="N11599" s="14"/>
      <c r="O11599" s="14"/>
      <c r="P11599" s="14"/>
      <c r="Q11599" s="14"/>
    </row>
    <row r="11600" spans="10:17" x14ac:dyDescent="0.25">
      <c r="J11600" s="14"/>
      <c r="K11600" s="14"/>
      <c r="L11600" s="14"/>
      <c r="M11600" s="14"/>
      <c r="N11600" s="14"/>
      <c r="O11600" s="14"/>
      <c r="P11600" s="14"/>
      <c r="Q11600" s="14"/>
    </row>
    <row r="11601" spans="10:17" x14ac:dyDescent="0.25">
      <c r="J11601" s="14"/>
      <c r="K11601" s="14"/>
      <c r="L11601" s="14"/>
      <c r="M11601" s="14"/>
      <c r="N11601" s="14"/>
      <c r="O11601" s="14"/>
      <c r="P11601" s="14"/>
      <c r="Q11601" s="14"/>
    </row>
    <row r="11602" spans="10:17" x14ac:dyDescent="0.25">
      <c r="J11602" s="14"/>
      <c r="K11602" s="14"/>
      <c r="L11602" s="14"/>
      <c r="M11602" s="14"/>
      <c r="N11602" s="14"/>
      <c r="O11602" s="14"/>
      <c r="P11602" s="14"/>
      <c r="Q11602" s="14"/>
    </row>
    <row r="11603" spans="10:17" x14ac:dyDescent="0.25">
      <c r="J11603" s="14"/>
      <c r="K11603" s="14"/>
      <c r="L11603" s="14"/>
      <c r="M11603" s="14"/>
      <c r="N11603" s="14"/>
      <c r="O11603" s="14"/>
      <c r="P11603" s="14"/>
      <c r="Q11603" s="14"/>
    </row>
    <row r="11604" spans="10:17" x14ac:dyDescent="0.25">
      <c r="J11604" s="14"/>
      <c r="K11604" s="14"/>
      <c r="L11604" s="14"/>
      <c r="M11604" s="14"/>
      <c r="N11604" s="14"/>
      <c r="O11604" s="14"/>
      <c r="P11604" s="14"/>
      <c r="Q11604" s="14"/>
    </row>
    <row r="11605" spans="10:17" x14ac:dyDescent="0.25">
      <c r="J11605" s="14"/>
      <c r="K11605" s="14"/>
      <c r="L11605" s="14"/>
      <c r="M11605" s="14"/>
      <c r="N11605" s="14"/>
      <c r="O11605" s="14"/>
      <c r="P11605" s="14"/>
      <c r="Q11605" s="14"/>
    </row>
    <row r="11606" spans="10:17" x14ac:dyDescent="0.25">
      <c r="J11606" s="14"/>
      <c r="K11606" s="14"/>
      <c r="L11606" s="14"/>
      <c r="M11606" s="14"/>
      <c r="N11606" s="14"/>
      <c r="O11606" s="14"/>
      <c r="P11606" s="14"/>
      <c r="Q11606" s="14"/>
    </row>
    <row r="11607" spans="10:17" x14ac:dyDescent="0.25">
      <c r="J11607" s="14"/>
      <c r="K11607" s="14"/>
      <c r="L11607" s="14"/>
      <c r="M11607" s="14"/>
      <c r="N11607" s="14"/>
      <c r="O11607" s="14"/>
      <c r="P11607" s="14"/>
      <c r="Q11607" s="14"/>
    </row>
    <row r="11608" spans="10:17" x14ac:dyDescent="0.25">
      <c r="J11608" s="14"/>
      <c r="K11608" s="14"/>
      <c r="L11608" s="14"/>
      <c r="M11608" s="14"/>
      <c r="N11608" s="14"/>
      <c r="O11608" s="14"/>
      <c r="P11608" s="14"/>
      <c r="Q11608" s="14"/>
    </row>
    <row r="11609" spans="10:17" x14ac:dyDescent="0.25">
      <c r="J11609" s="14"/>
      <c r="K11609" s="14"/>
      <c r="L11609" s="14"/>
      <c r="M11609" s="14"/>
      <c r="N11609" s="14"/>
      <c r="O11609" s="14"/>
      <c r="P11609" s="14"/>
      <c r="Q11609" s="14"/>
    </row>
    <row r="11610" spans="10:17" x14ac:dyDescent="0.25">
      <c r="J11610" s="14"/>
      <c r="K11610" s="14"/>
      <c r="L11610" s="14"/>
      <c r="M11610" s="14"/>
      <c r="N11610" s="14"/>
      <c r="O11610" s="14"/>
      <c r="P11610" s="14"/>
      <c r="Q11610" s="14"/>
    </row>
    <row r="11611" spans="10:17" x14ac:dyDescent="0.25">
      <c r="J11611" s="14"/>
      <c r="K11611" s="14"/>
      <c r="L11611" s="14"/>
      <c r="M11611" s="14"/>
      <c r="N11611" s="14"/>
      <c r="O11611" s="14"/>
      <c r="P11611" s="14"/>
      <c r="Q11611" s="14"/>
    </row>
    <row r="11612" spans="10:17" x14ac:dyDescent="0.25">
      <c r="J11612" s="14"/>
      <c r="K11612" s="14"/>
      <c r="L11612" s="14"/>
      <c r="M11612" s="14"/>
      <c r="N11612" s="14"/>
      <c r="O11612" s="14"/>
      <c r="P11612" s="14"/>
      <c r="Q11612" s="14"/>
    </row>
    <row r="11613" spans="10:17" x14ac:dyDescent="0.25">
      <c r="J11613" s="14"/>
      <c r="K11613" s="14"/>
      <c r="L11613" s="14"/>
      <c r="M11613" s="14"/>
      <c r="N11613" s="14"/>
      <c r="O11613" s="14"/>
      <c r="P11613" s="14"/>
      <c r="Q11613" s="14"/>
    </row>
    <row r="11614" spans="10:17" x14ac:dyDescent="0.25">
      <c r="J11614" s="14"/>
      <c r="K11614" s="14"/>
      <c r="L11614" s="14"/>
      <c r="M11614" s="14"/>
      <c r="N11614" s="14"/>
      <c r="O11614" s="14"/>
      <c r="P11614" s="14"/>
      <c r="Q11614" s="14"/>
    </row>
    <row r="11615" spans="10:17" x14ac:dyDescent="0.25">
      <c r="J11615" s="14"/>
      <c r="K11615" s="14"/>
      <c r="L11615" s="14"/>
      <c r="M11615" s="14"/>
      <c r="N11615" s="14"/>
      <c r="O11615" s="14"/>
      <c r="P11615" s="14"/>
      <c r="Q11615" s="14"/>
    </row>
    <row r="11616" spans="10:17" x14ac:dyDescent="0.25">
      <c r="J11616" s="14"/>
      <c r="K11616" s="14"/>
      <c r="L11616" s="14"/>
      <c r="M11616" s="14"/>
      <c r="N11616" s="14"/>
      <c r="O11616" s="14"/>
      <c r="P11616" s="14"/>
      <c r="Q11616" s="14"/>
    </row>
    <row r="11617" spans="10:17" x14ac:dyDescent="0.25">
      <c r="J11617" s="14"/>
      <c r="K11617" s="14"/>
      <c r="L11617" s="14"/>
      <c r="M11617" s="14"/>
      <c r="N11617" s="14"/>
      <c r="O11617" s="14"/>
      <c r="P11617" s="14"/>
      <c r="Q11617" s="14"/>
    </row>
    <row r="11618" spans="10:17" x14ac:dyDescent="0.25">
      <c r="J11618" s="14"/>
      <c r="K11618" s="14"/>
      <c r="L11618" s="14"/>
      <c r="M11618" s="14"/>
      <c r="N11618" s="14"/>
      <c r="O11618" s="14"/>
      <c r="P11618" s="14"/>
      <c r="Q11618" s="14"/>
    </row>
    <row r="11619" spans="10:17" x14ac:dyDescent="0.25">
      <c r="J11619" s="14"/>
      <c r="K11619" s="14"/>
      <c r="L11619" s="14"/>
      <c r="M11619" s="14"/>
      <c r="N11619" s="14"/>
      <c r="O11619" s="14"/>
      <c r="P11619" s="14"/>
      <c r="Q11619" s="14"/>
    </row>
    <row r="11620" spans="10:17" x14ac:dyDescent="0.25">
      <c r="J11620" s="14"/>
      <c r="K11620" s="14"/>
      <c r="L11620" s="14"/>
      <c r="M11620" s="14"/>
      <c r="N11620" s="14"/>
      <c r="O11620" s="14"/>
      <c r="P11620" s="14"/>
      <c r="Q11620" s="14"/>
    </row>
    <row r="11621" spans="10:17" x14ac:dyDescent="0.25">
      <c r="J11621" s="14"/>
      <c r="K11621" s="14"/>
      <c r="L11621" s="14"/>
      <c r="M11621" s="14"/>
      <c r="N11621" s="14"/>
      <c r="O11621" s="14"/>
      <c r="P11621" s="14"/>
      <c r="Q11621" s="14"/>
    </row>
    <row r="11622" spans="10:17" x14ac:dyDescent="0.25">
      <c r="J11622" s="14"/>
      <c r="K11622" s="14"/>
      <c r="L11622" s="14"/>
      <c r="M11622" s="14"/>
      <c r="N11622" s="14"/>
      <c r="O11622" s="14"/>
      <c r="P11622" s="14"/>
      <c r="Q11622" s="14"/>
    </row>
    <row r="11623" spans="10:17" x14ac:dyDescent="0.25">
      <c r="J11623" s="14"/>
      <c r="K11623" s="14"/>
      <c r="L11623" s="14"/>
      <c r="M11623" s="14"/>
      <c r="N11623" s="14"/>
      <c r="O11623" s="14"/>
      <c r="P11623" s="14"/>
      <c r="Q11623" s="14"/>
    </row>
    <row r="11624" spans="10:17" x14ac:dyDescent="0.25">
      <c r="J11624" s="14"/>
      <c r="K11624" s="14"/>
      <c r="L11624" s="14"/>
      <c r="M11624" s="14"/>
      <c r="N11624" s="14"/>
      <c r="O11624" s="14"/>
      <c r="P11624" s="14"/>
      <c r="Q11624" s="14"/>
    </row>
    <row r="11625" spans="10:17" x14ac:dyDescent="0.25">
      <c r="J11625" s="14"/>
      <c r="K11625" s="14"/>
      <c r="L11625" s="14"/>
      <c r="M11625" s="14"/>
      <c r="N11625" s="14"/>
      <c r="O11625" s="14"/>
      <c r="P11625" s="14"/>
      <c r="Q11625" s="14"/>
    </row>
    <row r="11626" spans="10:17" x14ac:dyDescent="0.25">
      <c r="J11626" s="14"/>
      <c r="K11626" s="14"/>
      <c r="L11626" s="14"/>
      <c r="M11626" s="14"/>
      <c r="N11626" s="14"/>
      <c r="O11626" s="14"/>
      <c r="P11626" s="14"/>
      <c r="Q11626" s="14"/>
    </row>
    <row r="11627" spans="10:17" x14ac:dyDescent="0.25">
      <c r="J11627" s="14"/>
      <c r="K11627" s="14"/>
      <c r="L11627" s="14"/>
      <c r="M11627" s="14"/>
      <c r="N11627" s="14"/>
      <c r="O11627" s="14"/>
      <c r="P11627" s="14"/>
      <c r="Q11627" s="14"/>
    </row>
    <row r="11628" spans="10:17" x14ac:dyDescent="0.25">
      <c r="J11628" s="14"/>
      <c r="K11628" s="14"/>
      <c r="L11628" s="14"/>
      <c r="M11628" s="14"/>
      <c r="N11628" s="14"/>
      <c r="O11628" s="14"/>
      <c r="P11628" s="14"/>
      <c r="Q11628" s="14"/>
    </row>
    <row r="11629" spans="10:17" x14ac:dyDescent="0.25">
      <c r="J11629" s="14"/>
      <c r="K11629" s="14"/>
      <c r="L11629" s="14"/>
      <c r="M11629" s="14"/>
      <c r="N11629" s="14"/>
      <c r="O11629" s="14"/>
      <c r="P11629" s="14"/>
      <c r="Q11629" s="14"/>
    </row>
    <row r="11630" spans="10:17" x14ac:dyDescent="0.25">
      <c r="J11630" s="14"/>
      <c r="K11630" s="14"/>
      <c r="L11630" s="14"/>
      <c r="M11630" s="14"/>
      <c r="N11630" s="14"/>
      <c r="O11630" s="14"/>
      <c r="P11630" s="14"/>
      <c r="Q11630" s="14"/>
    </row>
    <row r="11631" spans="10:17" x14ac:dyDescent="0.25">
      <c r="J11631" s="14"/>
      <c r="K11631" s="14"/>
      <c r="L11631" s="14"/>
      <c r="M11631" s="14"/>
      <c r="N11631" s="14"/>
      <c r="O11631" s="14"/>
      <c r="P11631" s="14"/>
      <c r="Q11631" s="14"/>
    </row>
    <row r="11632" spans="10:17" x14ac:dyDescent="0.25">
      <c r="J11632" s="14"/>
      <c r="K11632" s="14"/>
      <c r="L11632" s="14"/>
      <c r="M11632" s="14"/>
      <c r="N11632" s="14"/>
      <c r="O11632" s="14"/>
      <c r="P11632" s="14"/>
      <c r="Q11632" s="14"/>
    </row>
    <row r="11633" spans="10:17" x14ac:dyDescent="0.25">
      <c r="J11633" s="14"/>
      <c r="K11633" s="14"/>
      <c r="L11633" s="14"/>
      <c r="M11633" s="14"/>
      <c r="N11633" s="14"/>
      <c r="O11633" s="14"/>
      <c r="P11633" s="14"/>
      <c r="Q11633" s="14"/>
    </row>
    <row r="11634" spans="10:17" x14ac:dyDescent="0.25">
      <c r="J11634" s="14"/>
      <c r="K11634" s="14"/>
      <c r="L11634" s="14"/>
      <c r="M11634" s="14"/>
      <c r="N11634" s="14"/>
      <c r="O11634" s="14"/>
      <c r="P11634" s="14"/>
      <c r="Q11634" s="14"/>
    </row>
    <row r="11635" spans="10:17" x14ac:dyDescent="0.25">
      <c r="J11635" s="14"/>
      <c r="K11635" s="14"/>
      <c r="L11635" s="14"/>
      <c r="M11635" s="14"/>
      <c r="N11635" s="14"/>
      <c r="O11635" s="14"/>
      <c r="P11635" s="14"/>
      <c r="Q11635" s="14"/>
    </row>
    <row r="11636" spans="10:17" x14ac:dyDescent="0.25">
      <c r="J11636" s="14"/>
      <c r="K11636" s="14"/>
      <c r="L11636" s="14"/>
      <c r="M11636" s="14"/>
      <c r="N11636" s="14"/>
      <c r="O11636" s="14"/>
      <c r="P11636" s="14"/>
      <c r="Q11636" s="14"/>
    </row>
    <row r="11637" spans="10:17" x14ac:dyDescent="0.25">
      <c r="J11637" s="14"/>
      <c r="K11637" s="14"/>
      <c r="L11637" s="14"/>
      <c r="M11637" s="14"/>
      <c r="N11637" s="14"/>
      <c r="O11637" s="14"/>
      <c r="P11637" s="14"/>
      <c r="Q11637" s="14"/>
    </row>
    <row r="11638" spans="10:17" x14ac:dyDescent="0.25">
      <c r="J11638" s="14"/>
      <c r="K11638" s="14"/>
      <c r="L11638" s="14"/>
      <c r="M11638" s="14"/>
      <c r="N11638" s="14"/>
      <c r="O11638" s="14"/>
      <c r="P11638" s="14"/>
      <c r="Q11638" s="14"/>
    </row>
    <row r="11639" spans="10:17" x14ac:dyDescent="0.25">
      <c r="J11639" s="14"/>
      <c r="K11639" s="14"/>
      <c r="L11639" s="14"/>
      <c r="M11639" s="14"/>
      <c r="N11639" s="14"/>
      <c r="O11639" s="14"/>
      <c r="P11639" s="14"/>
      <c r="Q11639" s="14"/>
    </row>
    <row r="11640" spans="10:17" x14ac:dyDescent="0.25">
      <c r="J11640" s="14"/>
      <c r="K11640" s="14"/>
      <c r="L11640" s="14"/>
      <c r="M11640" s="14"/>
      <c r="N11640" s="14"/>
      <c r="O11640" s="14"/>
      <c r="P11640" s="14"/>
      <c r="Q11640" s="14"/>
    </row>
    <row r="11641" spans="10:17" x14ac:dyDescent="0.25">
      <c r="J11641" s="14"/>
      <c r="K11641" s="14"/>
      <c r="L11641" s="14"/>
      <c r="M11641" s="14"/>
      <c r="N11641" s="14"/>
      <c r="O11641" s="14"/>
      <c r="P11641" s="14"/>
      <c r="Q11641" s="14"/>
    </row>
    <row r="11642" spans="10:17" x14ac:dyDescent="0.25">
      <c r="J11642" s="14"/>
      <c r="K11642" s="14"/>
      <c r="L11642" s="14"/>
      <c r="M11642" s="14"/>
      <c r="N11642" s="14"/>
      <c r="O11642" s="14"/>
      <c r="P11642" s="14"/>
      <c r="Q11642" s="14"/>
    </row>
    <row r="11643" spans="10:17" x14ac:dyDescent="0.25">
      <c r="J11643" s="14"/>
      <c r="K11643" s="14"/>
      <c r="L11643" s="14"/>
      <c r="M11643" s="14"/>
      <c r="N11643" s="14"/>
      <c r="O11643" s="14"/>
      <c r="P11643" s="14"/>
      <c r="Q11643" s="14"/>
    </row>
    <row r="11644" spans="10:17" x14ac:dyDescent="0.25">
      <c r="J11644" s="14"/>
      <c r="K11644" s="14"/>
      <c r="L11644" s="14"/>
      <c r="M11644" s="14"/>
      <c r="N11644" s="14"/>
      <c r="O11644" s="14"/>
      <c r="P11644" s="14"/>
      <c r="Q11644" s="14"/>
    </row>
    <row r="11645" spans="10:17" x14ac:dyDescent="0.25">
      <c r="J11645" s="14"/>
      <c r="K11645" s="14"/>
      <c r="L11645" s="14"/>
      <c r="M11645" s="14"/>
      <c r="N11645" s="14"/>
      <c r="O11645" s="14"/>
      <c r="P11645" s="14"/>
      <c r="Q11645" s="14"/>
    </row>
    <row r="11646" spans="10:17" x14ac:dyDescent="0.25">
      <c r="J11646" s="14"/>
      <c r="K11646" s="14"/>
      <c r="L11646" s="14"/>
      <c r="M11646" s="14"/>
      <c r="N11646" s="14"/>
      <c r="O11646" s="14"/>
      <c r="P11646" s="14"/>
      <c r="Q11646" s="14"/>
    </row>
    <row r="11647" spans="10:17" x14ac:dyDescent="0.25">
      <c r="J11647" s="14"/>
      <c r="K11647" s="14"/>
      <c r="L11647" s="14"/>
      <c r="M11647" s="14"/>
      <c r="N11647" s="14"/>
      <c r="O11647" s="14"/>
      <c r="P11647" s="14"/>
      <c r="Q11647" s="14"/>
    </row>
    <row r="11648" spans="10:17" x14ac:dyDescent="0.25">
      <c r="J11648" s="14"/>
      <c r="K11648" s="14"/>
      <c r="L11648" s="14"/>
      <c r="M11648" s="14"/>
      <c r="N11648" s="14"/>
      <c r="O11648" s="14"/>
      <c r="P11648" s="14"/>
      <c r="Q11648" s="14"/>
    </row>
    <row r="11649" spans="10:17" x14ac:dyDescent="0.25">
      <c r="J11649" s="14"/>
      <c r="K11649" s="14"/>
      <c r="L11649" s="14"/>
      <c r="M11649" s="14"/>
      <c r="N11649" s="14"/>
      <c r="O11649" s="14"/>
      <c r="P11649" s="14"/>
      <c r="Q11649" s="14"/>
    </row>
    <row r="11650" spans="10:17" x14ac:dyDescent="0.25">
      <c r="J11650" s="14"/>
      <c r="K11650" s="14"/>
      <c r="L11650" s="14"/>
      <c r="M11650" s="14"/>
      <c r="N11650" s="14"/>
      <c r="O11650" s="14"/>
      <c r="P11650" s="14"/>
      <c r="Q11650" s="14"/>
    </row>
    <row r="11651" spans="10:17" x14ac:dyDescent="0.25">
      <c r="J11651" s="14"/>
      <c r="K11651" s="14"/>
      <c r="L11651" s="14"/>
      <c r="M11651" s="14"/>
      <c r="N11651" s="14"/>
      <c r="O11651" s="14"/>
      <c r="P11651" s="14"/>
      <c r="Q11651" s="14"/>
    </row>
    <row r="11652" spans="10:17" x14ac:dyDescent="0.25">
      <c r="J11652" s="14"/>
      <c r="K11652" s="14"/>
      <c r="L11652" s="14"/>
      <c r="M11652" s="14"/>
      <c r="N11652" s="14"/>
      <c r="O11652" s="14"/>
      <c r="P11652" s="14"/>
      <c r="Q11652" s="14"/>
    </row>
    <row r="11653" spans="10:17" x14ac:dyDescent="0.25">
      <c r="J11653" s="14"/>
      <c r="K11653" s="14"/>
      <c r="L11653" s="14"/>
      <c r="M11653" s="14"/>
      <c r="N11653" s="14"/>
      <c r="O11653" s="14"/>
      <c r="P11653" s="14"/>
      <c r="Q11653" s="14"/>
    </row>
    <row r="11654" spans="10:17" x14ac:dyDescent="0.25">
      <c r="J11654" s="14"/>
      <c r="K11654" s="14"/>
      <c r="L11654" s="14"/>
      <c r="M11654" s="14"/>
      <c r="N11654" s="14"/>
      <c r="O11654" s="14"/>
      <c r="P11654" s="14"/>
      <c r="Q11654" s="14"/>
    </row>
    <row r="11655" spans="10:17" x14ac:dyDescent="0.25">
      <c r="J11655" s="14"/>
      <c r="K11655" s="14"/>
      <c r="L11655" s="14"/>
      <c r="M11655" s="14"/>
      <c r="N11655" s="14"/>
      <c r="O11655" s="14"/>
      <c r="P11655" s="14"/>
      <c r="Q11655" s="14"/>
    </row>
    <row r="11656" spans="10:17" x14ac:dyDescent="0.25">
      <c r="J11656" s="14"/>
      <c r="K11656" s="14"/>
      <c r="L11656" s="14"/>
      <c r="M11656" s="14"/>
      <c r="N11656" s="14"/>
      <c r="O11656" s="14"/>
      <c r="P11656" s="14"/>
      <c r="Q11656" s="14"/>
    </row>
    <row r="11657" spans="10:17" x14ac:dyDescent="0.25">
      <c r="J11657" s="14"/>
      <c r="K11657" s="14"/>
      <c r="L11657" s="14"/>
      <c r="M11657" s="14"/>
      <c r="N11657" s="14"/>
      <c r="O11657" s="14"/>
      <c r="P11657" s="14"/>
      <c r="Q11657" s="14"/>
    </row>
    <row r="11658" spans="10:17" x14ac:dyDescent="0.25">
      <c r="J11658" s="14"/>
      <c r="K11658" s="14"/>
      <c r="L11658" s="14"/>
      <c r="M11658" s="14"/>
      <c r="N11658" s="14"/>
      <c r="O11658" s="14"/>
      <c r="P11658" s="14"/>
      <c r="Q11658" s="14"/>
    </row>
    <row r="11659" spans="10:17" x14ac:dyDescent="0.25">
      <c r="J11659" s="14"/>
      <c r="K11659" s="14"/>
      <c r="L11659" s="14"/>
      <c r="M11659" s="14"/>
      <c r="N11659" s="14"/>
      <c r="O11659" s="14"/>
      <c r="P11659" s="14"/>
      <c r="Q11659" s="14"/>
    </row>
    <row r="11660" spans="10:17" x14ac:dyDescent="0.25">
      <c r="J11660" s="14"/>
      <c r="K11660" s="14"/>
      <c r="L11660" s="14"/>
      <c r="M11660" s="14"/>
      <c r="N11660" s="14"/>
      <c r="O11660" s="14"/>
      <c r="P11660" s="14"/>
      <c r="Q11660" s="14"/>
    </row>
    <row r="11661" spans="10:17" x14ac:dyDescent="0.25">
      <c r="J11661" s="14"/>
      <c r="K11661" s="14"/>
      <c r="L11661" s="14"/>
      <c r="M11661" s="14"/>
      <c r="N11661" s="14"/>
      <c r="O11661" s="14"/>
      <c r="P11661" s="14"/>
      <c r="Q11661" s="14"/>
    </row>
    <row r="11662" spans="10:17" x14ac:dyDescent="0.25">
      <c r="J11662" s="14"/>
      <c r="K11662" s="14"/>
      <c r="L11662" s="14"/>
      <c r="M11662" s="14"/>
      <c r="N11662" s="14"/>
      <c r="O11662" s="14"/>
      <c r="P11662" s="14"/>
      <c r="Q11662" s="14"/>
    </row>
    <row r="11663" spans="10:17" x14ac:dyDescent="0.25">
      <c r="J11663" s="14"/>
      <c r="K11663" s="14"/>
      <c r="L11663" s="14"/>
      <c r="M11663" s="14"/>
      <c r="N11663" s="14"/>
      <c r="O11663" s="14"/>
      <c r="P11663" s="14"/>
      <c r="Q11663" s="14"/>
    </row>
    <row r="11664" spans="10:17" x14ac:dyDescent="0.25">
      <c r="J11664" s="14"/>
      <c r="K11664" s="14"/>
      <c r="L11664" s="14"/>
      <c r="M11664" s="14"/>
      <c r="N11664" s="14"/>
      <c r="O11664" s="14"/>
      <c r="P11664" s="14"/>
      <c r="Q11664" s="14"/>
    </row>
    <row r="11665" spans="10:17" x14ac:dyDescent="0.25">
      <c r="J11665" s="14"/>
      <c r="K11665" s="14"/>
      <c r="L11665" s="14"/>
      <c r="M11665" s="14"/>
      <c r="N11665" s="14"/>
      <c r="O11665" s="14"/>
      <c r="P11665" s="14"/>
      <c r="Q11665" s="14"/>
    </row>
    <row r="11666" spans="10:17" x14ac:dyDescent="0.25">
      <c r="J11666" s="14"/>
      <c r="K11666" s="14"/>
      <c r="L11666" s="14"/>
      <c r="M11666" s="14"/>
      <c r="N11666" s="14"/>
      <c r="O11666" s="14"/>
      <c r="P11666" s="14"/>
      <c r="Q11666" s="14"/>
    </row>
    <row r="11667" spans="10:17" x14ac:dyDescent="0.25">
      <c r="J11667" s="14"/>
      <c r="K11667" s="14"/>
      <c r="L11667" s="14"/>
      <c r="M11667" s="14"/>
      <c r="N11667" s="14"/>
      <c r="O11667" s="14"/>
      <c r="P11667" s="14"/>
      <c r="Q11667" s="14"/>
    </row>
    <row r="11668" spans="10:17" x14ac:dyDescent="0.25">
      <c r="J11668" s="14"/>
      <c r="K11668" s="14"/>
      <c r="L11668" s="14"/>
      <c r="M11668" s="14"/>
      <c r="N11668" s="14"/>
      <c r="O11668" s="14"/>
      <c r="P11668" s="14"/>
      <c r="Q11668" s="14"/>
    </row>
    <row r="11669" spans="10:17" x14ac:dyDescent="0.25">
      <c r="J11669" s="14"/>
      <c r="K11669" s="14"/>
      <c r="L11669" s="14"/>
      <c r="M11669" s="14"/>
      <c r="N11669" s="14"/>
      <c r="O11669" s="14"/>
      <c r="P11669" s="14"/>
      <c r="Q11669" s="14"/>
    </row>
    <row r="11670" spans="10:17" x14ac:dyDescent="0.25">
      <c r="J11670" s="14"/>
      <c r="K11670" s="14"/>
      <c r="L11670" s="14"/>
      <c r="M11670" s="14"/>
      <c r="N11670" s="14"/>
      <c r="O11670" s="14"/>
      <c r="P11670" s="14"/>
      <c r="Q11670" s="14"/>
    </row>
    <row r="11671" spans="10:17" x14ac:dyDescent="0.25">
      <c r="J11671" s="14"/>
      <c r="K11671" s="14"/>
      <c r="L11671" s="14"/>
      <c r="M11671" s="14"/>
      <c r="N11671" s="14"/>
      <c r="O11671" s="14"/>
      <c r="P11671" s="14"/>
      <c r="Q11671" s="14"/>
    </row>
    <row r="11672" spans="10:17" x14ac:dyDescent="0.25">
      <c r="J11672" s="14"/>
      <c r="K11672" s="14"/>
      <c r="L11672" s="14"/>
      <c r="M11672" s="14"/>
      <c r="N11672" s="14"/>
      <c r="O11672" s="14"/>
      <c r="P11672" s="14"/>
      <c r="Q11672" s="14"/>
    </row>
    <row r="11673" spans="10:17" x14ac:dyDescent="0.25">
      <c r="J11673" s="14"/>
      <c r="K11673" s="14"/>
      <c r="L11673" s="14"/>
      <c r="M11673" s="14"/>
      <c r="N11673" s="14"/>
      <c r="O11673" s="14"/>
      <c r="P11673" s="14"/>
      <c r="Q11673" s="14"/>
    </row>
    <row r="11674" spans="10:17" x14ac:dyDescent="0.25">
      <c r="J11674" s="14"/>
      <c r="K11674" s="14"/>
      <c r="L11674" s="14"/>
      <c r="M11674" s="14"/>
      <c r="N11674" s="14"/>
      <c r="O11674" s="14"/>
      <c r="P11674" s="14"/>
      <c r="Q11674" s="14"/>
    </row>
    <row r="11675" spans="10:17" x14ac:dyDescent="0.25">
      <c r="J11675" s="14"/>
      <c r="K11675" s="14"/>
      <c r="L11675" s="14"/>
      <c r="M11675" s="14"/>
      <c r="N11675" s="14"/>
      <c r="O11675" s="14"/>
      <c r="P11675" s="14"/>
      <c r="Q11675" s="14"/>
    </row>
    <row r="11676" spans="10:17" x14ac:dyDescent="0.25">
      <c r="J11676" s="14"/>
      <c r="K11676" s="14"/>
      <c r="L11676" s="14"/>
      <c r="M11676" s="14"/>
      <c r="N11676" s="14"/>
      <c r="O11676" s="14"/>
      <c r="P11676" s="14"/>
      <c r="Q11676" s="14"/>
    </row>
    <row r="11677" spans="10:17" x14ac:dyDescent="0.25">
      <c r="J11677" s="14"/>
      <c r="K11677" s="14"/>
      <c r="L11677" s="14"/>
      <c r="M11677" s="14"/>
      <c r="N11677" s="14"/>
      <c r="O11677" s="14"/>
      <c r="P11677" s="14"/>
      <c r="Q11677" s="14"/>
    </row>
    <row r="11678" spans="10:17" x14ac:dyDescent="0.25">
      <c r="J11678" s="14"/>
      <c r="K11678" s="14"/>
      <c r="L11678" s="14"/>
      <c r="M11678" s="14"/>
      <c r="N11678" s="14"/>
      <c r="O11678" s="14"/>
      <c r="P11678" s="14"/>
      <c r="Q11678" s="14"/>
    </row>
    <row r="11679" spans="10:17" x14ac:dyDescent="0.25">
      <c r="J11679" s="14"/>
      <c r="K11679" s="14"/>
      <c r="L11679" s="14"/>
      <c r="M11679" s="14"/>
      <c r="N11679" s="14"/>
      <c r="O11679" s="14"/>
      <c r="P11679" s="14"/>
      <c r="Q11679" s="14"/>
    </row>
    <row r="11680" spans="10:17" x14ac:dyDescent="0.25">
      <c r="J11680" s="14"/>
      <c r="K11680" s="14"/>
      <c r="L11680" s="14"/>
      <c r="M11680" s="14"/>
      <c r="N11680" s="14"/>
      <c r="O11680" s="14"/>
      <c r="P11680" s="14"/>
      <c r="Q11680" s="14"/>
    </row>
    <row r="11681" spans="10:17" x14ac:dyDescent="0.25">
      <c r="J11681" s="14"/>
      <c r="K11681" s="14"/>
      <c r="L11681" s="14"/>
      <c r="M11681" s="14"/>
      <c r="N11681" s="14"/>
      <c r="O11681" s="14"/>
      <c r="P11681" s="14"/>
      <c r="Q11681" s="14"/>
    </row>
    <row r="11682" spans="10:17" x14ac:dyDescent="0.25">
      <c r="J11682" s="14"/>
      <c r="K11682" s="14"/>
      <c r="L11682" s="14"/>
      <c r="M11682" s="14"/>
      <c r="N11682" s="14"/>
      <c r="O11682" s="14"/>
      <c r="P11682" s="14"/>
      <c r="Q11682" s="14"/>
    </row>
    <row r="11683" spans="10:17" x14ac:dyDescent="0.25">
      <c r="J11683" s="14"/>
      <c r="K11683" s="14"/>
      <c r="L11683" s="14"/>
      <c r="M11683" s="14"/>
      <c r="N11683" s="14"/>
      <c r="O11683" s="14"/>
      <c r="P11683" s="14"/>
      <c r="Q11683" s="14"/>
    </row>
    <row r="11684" spans="10:17" x14ac:dyDescent="0.25">
      <c r="J11684" s="14"/>
      <c r="K11684" s="14"/>
      <c r="L11684" s="14"/>
      <c r="M11684" s="14"/>
      <c r="N11684" s="14"/>
      <c r="O11684" s="14"/>
      <c r="P11684" s="14"/>
      <c r="Q11684" s="14"/>
    </row>
    <row r="11685" spans="10:17" x14ac:dyDescent="0.25">
      <c r="J11685" s="14"/>
      <c r="K11685" s="14"/>
      <c r="L11685" s="14"/>
      <c r="M11685" s="14"/>
      <c r="N11685" s="14"/>
      <c r="O11685" s="14"/>
      <c r="P11685" s="14"/>
      <c r="Q11685" s="14"/>
    </row>
    <row r="11686" spans="10:17" x14ac:dyDescent="0.25">
      <c r="J11686" s="14"/>
      <c r="K11686" s="14"/>
      <c r="L11686" s="14"/>
      <c r="M11686" s="14"/>
      <c r="N11686" s="14"/>
      <c r="O11686" s="14"/>
      <c r="P11686" s="14"/>
      <c r="Q11686" s="14"/>
    </row>
    <row r="11687" spans="10:17" x14ac:dyDescent="0.25">
      <c r="J11687" s="14"/>
      <c r="K11687" s="14"/>
      <c r="L11687" s="14"/>
      <c r="M11687" s="14"/>
      <c r="N11687" s="14"/>
      <c r="O11687" s="14"/>
      <c r="P11687" s="14"/>
      <c r="Q11687" s="14"/>
    </row>
    <row r="11688" spans="10:17" x14ac:dyDescent="0.25">
      <c r="J11688" s="14"/>
      <c r="K11688" s="14"/>
      <c r="L11688" s="14"/>
      <c r="M11688" s="14"/>
      <c r="N11688" s="14"/>
      <c r="O11688" s="14"/>
      <c r="P11688" s="14"/>
      <c r="Q11688" s="14"/>
    </row>
    <row r="11689" spans="10:17" x14ac:dyDescent="0.25">
      <c r="J11689" s="14"/>
      <c r="K11689" s="14"/>
      <c r="L11689" s="14"/>
      <c r="M11689" s="14"/>
      <c r="N11689" s="14"/>
      <c r="O11689" s="14"/>
      <c r="P11689" s="14"/>
      <c r="Q11689" s="14"/>
    </row>
    <row r="11690" spans="10:17" x14ac:dyDescent="0.25">
      <c r="J11690" s="14"/>
      <c r="K11690" s="14"/>
      <c r="L11690" s="14"/>
      <c r="M11690" s="14"/>
      <c r="N11690" s="14"/>
      <c r="O11690" s="14"/>
      <c r="P11690" s="14"/>
      <c r="Q11690" s="14"/>
    </row>
    <row r="11691" spans="10:17" x14ac:dyDescent="0.25">
      <c r="J11691" s="14"/>
      <c r="K11691" s="14"/>
      <c r="L11691" s="14"/>
      <c r="M11691" s="14"/>
      <c r="N11691" s="14"/>
      <c r="O11691" s="14"/>
      <c r="P11691" s="14"/>
      <c r="Q11691" s="14"/>
    </row>
    <row r="11692" spans="10:17" x14ac:dyDescent="0.25">
      <c r="J11692" s="14"/>
      <c r="K11692" s="14"/>
      <c r="L11692" s="14"/>
      <c r="M11692" s="14"/>
      <c r="N11692" s="14"/>
      <c r="O11692" s="14"/>
      <c r="P11692" s="14"/>
      <c r="Q11692" s="14"/>
    </row>
    <row r="11693" spans="10:17" x14ac:dyDescent="0.25">
      <c r="J11693" s="14"/>
      <c r="K11693" s="14"/>
      <c r="L11693" s="14"/>
      <c r="M11693" s="14"/>
      <c r="N11693" s="14"/>
      <c r="O11693" s="14"/>
      <c r="P11693" s="14"/>
      <c r="Q11693" s="14"/>
    </row>
    <row r="11694" spans="10:17" x14ac:dyDescent="0.25">
      <c r="J11694" s="14"/>
      <c r="K11694" s="14"/>
      <c r="L11694" s="14"/>
      <c r="M11694" s="14"/>
      <c r="N11694" s="14"/>
      <c r="O11694" s="14"/>
      <c r="P11694" s="14"/>
      <c r="Q11694" s="14"/>
    </row>
    <row r="11695" spans="10:17" x14ac:dyDescent="0.25">
      <c r="J11695" s="14"/>
      <c r="K11695" s="14"/>
      <c r="L11695" s="14"/>
      <c r="M11695" s="14"/>
      <c r="N11695" s="14"/>
      <c r="O11695" s="14"/>
      <c r="P11695" s="14"/>
      <c r="Q11695" s="14"/>
    </row>
    <row r="11696" spans="10:17" x14ac:dyDescent="0.25">
      <c r="J11696" s="14"/>
      <c r="K11696" s="14"/>
      <c r="L11696" s="14"/>
      <c r="M11696" s="14"/>
      <c r="N11696" s="14"/>
      <c r="O11696" s="14"/>
      <c r="P11696" s="14"/>
      <c r="Q11696" s="14"/>
    </row>
    <row r="11697" spans="10:17" x14ac:dyDescent="0.25">
      <c r="J11697" s="14"/>
      <c r="K11697" s="14"/>
      <c r="L11697" s="14"/>
      <c r="M11697" s="14"/>
      <c r="N11697" s="14"/>
      <c r="O11697" s="14"/>
      <c r="P11697" s="14"/>
      <c r="Q11697" s="14"/>
    </row>
    <row r="11698" spans="10:17" x14ac:dyDescent="0.25">
      <c r="J11698" s="14"/>
      <c r="K11698" s="14"/>
      <c r="L11698" s="14"/>
      <c r="M11698" s="14"/>
      <c r="N11698" s="14"/>
      <c r="O11698" s="14"/>
      <c r="P11698" s="14"/>
      <c r="Q11698" s="14"/>
    </row>
    <row r="11699" spans="10:17" x14ac:dyDescent="0.25">
      <c r="J11699" s="14"/>
      <c r="K11699" s="14"/>
      <c r="L11699" s="14"/>
      <c r="M11699" s="14"/>
      <c r="N11699" s="14"/>
      <c r="O11699" s="14"/>
      <c r="P11699" s="14"/>
      <c r="Q11699" s="14"/>
    </row>
    <row r="11700" spans="10:17" x14ac:dyDescent="0.25">
      <c r="J11700" s="14"/>
      <c r="K11700" s="14"/>
      <c r="L11700" s="14"/>
      <c r="M11700" s="14"/>
      <c r="N11700" s="14"/>
      <c r="O11700" s="14"/>
      <c r="P11700" s="14"/>
      <c r="Q11700" s="14"/>
    </row>
    <row r="11701" spans="10:17" x14ac:dyDescent="0.25">
      <c r="J11701" s="14"/>
      <c r="K11701" s="14"/>
      <c r="L11701" s="14"/>
      <c r="M11701" s="14"/>
      <c r="N11701" s="14"/>
      <c r="O11701" s="14"/>
      <c r="P11701" s="14"/>
      <c r="Q11701" s="14"/>
    </row>
    <row r="11702" spans="10:17" x14ac:dyDescent="0.25">
      <c r="J11702" s="14"/>
      <c r="K11702" s="14"/>
      <c r="L11702" s="14"/>
      <c r="M11702" s="14"/>
      <c r="N11702" s="14"/>
      <c r="O11702" s="14"/>
      <c r="P11702" s="14"/>
      <c r="Q11702" s="14"/>
    </row>
    <row r="11703" spans="10:17" x14ac:dyDescent="0.25">
      <c r="J11703" s="14"/>
      <c r="K11703" s="14"/>
      <c r="L11703" s="14"/>
      <c r="M11703" s="14"/>
      <c r="N11703" s="14"/>
      <c r="O11703" s="14"/>
      <c r="P11703" s="14"/>
      <c r="Q11703" s="14"/>
    </row>
    <row r="11704" spans="10:17" x14ac:dyDescent="0.25">
      <c r="J11704" s="14"/>
      <c r="K11704" s="14"/>
      <c r="L11704" s="14"/>
      <c r="M11704" s="14"/>
      <c r="N11704" s="14"/>
      <c r="O11704" s="14"/>
      <c r="P11704" s="14"/>
      <c r="Q11704" s="14"/>
    </row>
    <row r="11705" spans="10:17" x14ac:dyDescent="0.25">
      <c r="J11705" s="14"/>
      <c r="K11705" s="14"/>
      <c r="L11705" s="14"/>
      <c r="M11705" s="14"/>
      <c r="N11705" s="14"/>
      <c r="O11705" s="14"/>
      <c r="P11705" s="14"/>
      <c r="Q11705" s="14"/>
    </row>
    <row r="11706" spans="10:17" x14ac:dyDescent="0.25">
      <c r="J11706" s="14"/>
      <c r="K11706" s="14"/>
      <c r="L11706" s="14"/>
      <c r="M11706" s="14"/>
      <c r="N11706" s="14"/>
      <c r="O11706" s="14"/>
      <c r="P11706" s="14"/>
      <c r="Q11706" s="14"/>
    </row>
    <row r="11707" spans="10:17" x14ac:dyDescent="0.25">
      <c r="J11707" s="14"/>
      <c r="K11707" s="14"/>
      <c r="L11707" s="14"/>
      <c r="M11707" s="14"/>
      <c r="N11707" s="14"/>
      <c r="O11707" s="14"/>
      <c r="P11707" s="14"/>
      <c r="Q11707" s="14"/>
    </row>
    <row r="11708" spans="10:17" x14ac:dyDescent="0.25">
      <c r="J11708" s="14"/>
      <c r="K11708" s="14"/>
      <c r="L11708" s="14"/>
      <c r="M11708" s="14"/>
      <c r="N11708" s="14"/>
      <c r="O11708" s="14"/>
      <c r="P11708" s="14"/>
      <c r="Q11708" s="14"/>
    </row>
    <row r="11709" spans="10:17" x14ac:dyDescent="0.25">
      <c r="J11709" s="14"/>
      <c r="K11709" s="14"/>
      <c r="L11709" s="14"/>
      <c r="M11709" s="14"/>
      <c r="N11709" s="14"/>
      <c r="O11709" s="14"/>
      <c r="P11709" s="14"/>
      <c r="Q11709" s="14"/>
    </row>
    <row r="11710" spans="10:17" x14ac:dyDescent="0.25">
      <c r="J11710" s="14"/>
      <c r="K11710" s="14"/>
      <c r="L11710" s="14"/>
      <c r="M11710" s="14"/>
      <c r="N11710" s="14"/>
      <c r="O11710" s="14"/>
      <c r="P11710" s="14"/>
      <c r="Q11710" s="14"/>
    </row>
    <row r="11711" spans="10:17" x14ac:dyDescent="0.25">
      <c r="J11711" s="14"/>
      <c r="K11711" s="14"/>
      <c r="L11711" s="14"/>
      <c r="M11711" s="14"/>
      <c r="N11711" s="14"/>
      <c r="O11711" s="14"/>
      <c r="P11711" s="14"/>
      <c r="Q11711" s="14"/>
    </row>
    <row r="11712" spans="10:17" x14ac:dyDescent="0.25">
      <c r="J11712" s="14"/>
      <c r="K11712" s="14"/>
      <c r="L11712" s="14"/>
      <c r="M11712" s="14"/>
      <c r="N11712" s="14"/>
      <c r="O11712" s="14"/>
      <c r="P11712" s="14"/>
      <c r="Q11712" s="14"/>
    </row>
    <row r="11713" spans="10:17" x14ac:dyDescent="0.25">
      <c r="J11713" s="14"/>
      <c r="K11713" s="14"/>
      <c r="L11713" s="14"/>
      <c r="M11713" s="14"/>
      <c r="N11713" s="14"/>
      <c r="O11713" s="14"/>
      <c r="P11713" s="14"/>
      <c r="Q11713" s="14"/>
    </row>
    <row r="11714" spans="10:17" x14ac:dyDescent="0.25">
      <c r="J11714" s="14"/>
      <c r="K11714" s="14"/>
      <c r="L11714" s="14"/>
      <c r="M11714" s="14"/>
      <c r="N11714" s="14"/>
      <c r="O11714" s="14"/>
      <c r="P11714" s="14"/>
      <c r="Q11714" s="14"/>
    </row>
    <row r="11715" spans="10:17" x14ac:dyDescent="0.25">
      <c r="J11715" s="14"/>
      <c r="K11715" s="14"/>
      <c r="L11715" s="14"/>
      <c r="M11715" s="14"/>
      <c r="N11715" s="14"/>
      <c r="O11715" s="14"/>
      <c r="P11715" s="14"/>
      <c r="Q11715" s="14"/>
    </row>
    <row r="11716" spans="10:17" x14ac:dyDescent="0.25">
      <c r="J11716" s="14"/>
      <c r="K11716" s="14"/>
      <c r="L11716" s="14"/>
      <c r="M11716" s="14"/>
      <c r="N11716" s="14"/>
      <c r="O11716" s="14"/>
      <c r="P11716" s="14"/>
      <c r="Q11716" s="14"/>
    </row>
    <row r="11717" spans="10:17" x14ac:dyDescent="0.25">
      <c r="J11717" s="14"/>
      <c r="K11717" s="14"/>
      <c r="L11717" s="14"/>
      <c r="M11717" s="14"/>
      <c r="N11717" s="14"/>
      <c r="O11717" s="14"/>
      <c r="P11717" s="14"/>
      <c r="Q11717" s="14"/>
    </row>
    <row r="11718" spans="10:17" x14ac:dyDescent="0.25">
      <c r="J11718" s="14"/>
      <c r="K11718" s="14"/>
      <c r="L11718" s="14"/>
      <c r="M11718" s="14"/>
      <c r="N11718" s="14"/>
      <c r="O11718" s="14"/>
      <c r="P11718" s="14"/>
      <c r="Q11718" s="14"/>
    </row>
    <row r="11719" spans="10:17" x14ac:dyDescent="0.25">
      <c r="J11719" s="14"/>
      <c r="K11719" s="14"/>
      <c r="L11719" s="14"/>
      <c r="M11719" s="14"/>
      <c r="N11719" s="14"/>
      <c r="O11719" s="14"/>
      <c r="P11719" s="14"/>
      <c r="Q11719" s="14"/>
    </row>
    <row r="11720" spans="10:17" x14ac:dyDescent="0.25">
      <c r="J11720" s="14"/>
      <c r="K11720" s="14"/>
      <c r="L11720" s="14"/>
      <c r="M11720" s="14"/>
      <c r="N11720" s="14"/>
      <c r="O11720" s="14"/>
      <c r="P11720" s="14"/>
      <c r="Q11720" s="14"/>
    </row>
    <row r="11721" spans="10:17" x14ac:dyDescent="0.25">
      <c r="J11721" s="14"/>
      <c r="K11721" s="14"/>
      <c r="L11721" s="14"/>
      <c r="M11721" s="14"/>
      <c r="N11721" s="14"/>
      <c r="O11721" s="14"/>
      <c r="P11721" s="14"/>
      <c r="Q11721" s="14"/>
    </row>
    <row r="11722" spans="10:17" x14ac:dyDescent="0.25">
      <c r="J11722" s="14"/>
      <c r="K11722" s="14"/>
      <c r="L11722" s="14"/>
      <c r="M11722" s="14"/>
      <c r="N11722" s="14"/>
      <c r="O11722" s="14"/>
      <c r="P11722" s="14"/>
      <c r="Q11722" s="14"/>
    </row>
    <row r="11723" spans="10:17" x14ac:dyDescent="0.25">
      <c r="J11723" s="14"/>
      <c r="K11723" s="14"/>
      <c r="L11723" s="14"/>
      <c r="M11723" s="14"/>
      <c r="N11723" s="14"/>
      <c r="O11723" s="14"/>
      <c r="P11723" s="14"/>
      <c r="Q11723" s="14"/>
    </row>
    <row r="11724" spans="10:17" x14ac:dyDescent="0.25">
      <c r="J11724" s="14"/>
      <c r="K11724" s="14"/>
      <c r="L11724" s="14"/>
      <c r="M11724" s="14"/>
      <c r="N11724" s="14"/>
      <c r="O11724" s="14"/>
      <c r="P11724" s="14"/>
      <c r="Q11724" s="14"/>
    </row>
    <row r="11725" spans="10:17" x14ac:dyDescent="0.25">
      <c r="J11725" s="14"/>
      <c r="K11725" s="14"/>
      <c r="L11725" s="14"/>
      <c r="M11725" s="14"/>
      <c r="N11725" s="14"/>
      <c r="O11725" s="14"/>
      <c r="P11725" s="14"/>
      <c r="Q11725" s="14"/>
    </row>
    <row r="11726" spans="10:17" x14ac:dyDescent="0.25">
      <c r="J11726" s="14"/>
      <c r="K11726" s="14"/>
      <c r="L11726" s="14"/>
      <c r="M11726" s="14"/>
      <c r="N11726" s="14"/>
      <c r="O11726" s="14"/>
      <c r="P11726" s="14"/>
      <c r="Q11726" s="14"/>
    </row>
    <row r="11727" spans="10:17" x14ac:dyDescent="0.25">
      <c r="J11727" s="14"/>
      <c r="K11727" s="14"/>
      <c r="L11727" s="14"/>
      <c r="M11727" s="14"/>
      <c r="N11727" s="14"/>
      <c r="O11727" s="14"/>
      <c r="P11727" s="14"/>
      <c r="Q11727" s="14"/>
    </row>
    <row r="11728" spans="10:17" x14ac:dyDescent="0.25">
      <c r="J11728" s="14"/>
      <c r="K11728" s="14"/>
      <c r="L11728" s="14"/>
      <c r="M11728" s="14"/>
      <c r="N11728" s="14"/>
      <c r="O11728" s="14"/>
      <c r="P11728" s="14"/>
      <c r="Q11728" s="14"/>
    </row>
    <row r="11729" spans="10:17" x14ac:dyDescent="0.25">
      <c r="J11729" s="14"/>
      <c r="K11729" s="14"/>
      <c r="L11729" s="14"/>
      <c r="M11729" s="14"/>
      <c r="N11729" s="14"/>
      <c r="O11729" s="14"/>
      <c r="P11729" s="14"/>
      <c r="Q11729" s="14"/>
    </row>
    <row r="11730" spans="10:17" x14ac:dyDescent="0.25">
      <c r="J11730" s="14"/>
      <c r="K11730" s="14"/>
      <c r="L11730" s="14"/>
      <c r="M11730" s="14"/>
      <c r="N11730" s="14"/>
      <c r="O11730" s="14"/>
      <c r="P11730" s="14"/>
      <c r="Q11730" s="14"/>
    </row>
    <row r="11731" spans="10:17" x14ac:dyDescent="0.25">
      <c r="J11731" s="14"/>
      <c r="K11731" s="14"/>
      <c r="L11731" s="14"/>
      <c r="M11731" s="14"/>
      <c r="N11731" s="14"/>
      <c r="O11731" s="14"/>
      <c r="P11731" s="14"/>
      <c r="Q11731" s="14"/>
    </row>
    <row r="11732" spans="10:17" x14ac:dyDescent="0.25">
      <c r="J11732" s="14"/>
      <c r="K11732" s="14"/>
      <c r="L11732" s="14"/>
      <c r="M11732" s="14"/>
      <c r="N11732" s="14"/>
      <c r="O11732" s="14"/>
      <c r="P11732" s="14"/>
      <c r="Q11732" s="14"/>
    </row>
    <row r="11733" spans="10:17" x14ac:dyDescent="0.25">
      <c r="J11733" s="14"/>
      <c r="K11733" s="14"/>
      <c r="L11733" s="14"/>
      <c r="M11733" s="14"/>
      <c r="N11733" s="14"/>
      <c r="O11733" s="14"/>
      <c r="P11733" s="14"/>
      <c r="Q11733" s="14"/>
    </row>
    <row r="11734" spans="10:17" x14ac:dyDescent="0.25">
      <c r="J11734" s="14"/>
      <c r="K11734" s="14"/>
      <c r="L11734" s="14"/>
      <c r="M11734" s="14"/>
      <c r="N11734" s="14"/>
      <c r="O11734" s="14"/>
      <c r="P11734" s="14"/>
      <c r="Q11734" s="14"/>
    </row>
    <row r="11735" spans="10:17" x14ac:dyDescent="0.25">
      <c r="J11735" s="14"/>
      <c r="K11735" s="14"/>
      <c r="L11735" s="14"/>
      <c r="M11735" s="14"/>
      <c r="N11735" s="14"/>
      <c r="O11735" s="14"/>
      <c r="P11735" s="14"/>
      <c r="Q11735" s="14"/>
    </row>
    <row r="11736" spans="10:17" x14ac:dyDescent="0.25">
      <c r="J11736" s="14"/>
      <c r="K11736" s="14"/>
      <c r="L11736" s="14"/>
      <c r="M11736" s="14"/>
      <c r="N11736" s="14"/>
      <c r="O11736" s="14"/>
      <c r="P11736" s="14"/>
      <c r="Q11736" s="14"/>
    </row>
    <row r="11737" spans="10:17" x14ac:dyDescent="0.25">
      <c r="J11737" s="14"/>
      <c r="K11737" s="14"/>
      <c r="L11737" s="14"/>
      <c r="M11737" s="14"/>
      <c r="N11737" s="14"/>
      <c r="O11737" s="14"/>
      <c r="P11737" s="14"/>
      <c r="Q11737" s="14"/>
    </row>
    <row r="11738" spans="10:17" x14ac:dyDescent="0.25">
      <c r="J11738" s="14"/>
      <c r="K11738" s="14"/>
      <c r="L11738" s="14"/>
      <c r="M11738" s="14"/>
      <c r="N11738" s="14"/>
      <c r="O11738" s="14"/>
      <c r="P11738" s="14"/>
      <c r="Q11738" s="14"/>
    </row>
    <row r="11739" spans="10:17" x14ac:dyDescent="0.25">
      <c r="J11739" s="14"/>
      <c r="K11739" s="14"/>
      <c r="L11739" s="14"/>
      <c r="M11739" s="14"/>
      <c r="N11739" s="14"/>
      <c r="O11739" s="14"/>
      <c r="P11739" s="14"/>
      <c r="Q11739" s="14"/>
    </row>
    <row r="11740" spans="10:17" x14ac:dyDescent="0.25">
      <c r="J11740" s="14"/>
      <c r="K11740" s="14"/>
      <c r="L11740" s="14"/>
      <c r="M11740" s="14"/>
      <c r="N11740" s="14"/>
      <c r="O11740" s="14"/>
      <c r="P11740" s="14"/>
      <c r="Q11740" s="14"/>
    </row>
    <row r="11741" spans="10:17" x14ac:dyDescent="0.25">
      <c r="J11741" s="14"/>
      <c r="K11741" s="14"/>
      <c r="L11741" s="14"/>
      <c r="M11741" s="14"/>
      <c r="N11741" s="14"/>
      <c r="O11741" s="14"/>
      <c r="P11741" s="14"/>
      <c r="Q11741" s="14"/>
    </row>
    <row r="11742" spans="10:17" x14ac:dyDescent="0.25">
      <c r="J11742" s="14"/>
      <c r="K11742" s="14"/>
      <c r="L11742" s="14"/>
      <c r="M11742" s="14"/>
      <c r="N11742" s="14"/>
      <c r="O11742" s="14"/>
      <c r="P11742" s="14"/>
      <c r="Q11742" s="14"/>
    </row>
    <row r="11743" spans="10:17" x14ac:dyDescent="0.25">
      <c r="J11743" s="14"/>
      <c r="K11743" s="14"/>
      <c r="L11743" s="14"/>
      <c r="M11743" s="14"/>
      <c r="N11743" s="14"/>
      <c r="O11743" s="14"/>
      <c r="P11743" s="14"/>
      <c r="Q11743" s="14"/>
    </row>
    <row r="11744" spans="10:17" x14ac:dyDescent="0.25">
      <c r="J11744" s="14"/>
      <c r="K11744" s="14"/>
      <c r="L11744" s="14"/>
      <c r="M11744" s="14"/>
      <c r="N11744" s="14"/>
      <c r="O11744" s="14"/>
      <c r="P11744" s="14"/>
      <c r="Q11744" s="14"/>
    </row>
    <row r="11745" spans="10:17" x14ac:dyDescent="0.25">
      <c r="J11745" s="14"/>
      <c r="K11745" s="14"/>
      <c r="L11745" s="14"/>
      <c r="M11745" s="14"/>
      <c r="N11745" s="14"/>
      <c r="O11745" s="14"/>
      <c r="P11745" s="14"/>
      <c r="Q11745" s="14"/>
    </row>
    <row r="11746" spans="10:17" x14ac:dyDescent="0.25">
      <c r="J11746" s="14"/>
      <c r="K11746" s="14"/>
      <c r="L11746" s="14"/>
      <c r="M11746" s="14"/>
      <c r="N11746" s="14"/>
      <c r="O11746" s="14"/>
      <c r="P11746" s="14"/>
      <c r="Q11746" s="14"/>
    </row>
    <row r="11747" spans="10:17" x14ac:dyDescent="0.25">
      <c r="J11747" s="14"/>
      <c r="K11747" s="14"/>
      <c r="L11747" s="14"/>
      <c r="M11747" s="14"/>
      <c r="N11747" s="14"/>
      <c r="O11747" s="14"/>
      <c r="P11747" s="14"/>
      <c r="Q11747" s="14"/>
    </row>
    <row r="11748" spans="10:17" x14ac:dyDescent="0.25">
      <c r="J11748" s="14"/>
      <c r="K11748" s="14"/>
      <c r="L11748" s="14"/>
      <c r="M11748" s="14"/>
      <c r="N11748" s="14"/>
      <c r="O11748" s="14"/>
      <c r="P11748" s="14"/>
      <c r="Q11748" s="14"/>
    </row>
    <row r="11749" spans="10:17" x14ac:dyDescent="0.25">
      <c r="J11749" s="14"/>
      <c r="K11749" s="14"/>
      <c r="L11749" s="14"/>
      <c r="M11749" s="14"/>
      <c r="N11749" s="14"/>
      <c r="O11749" s="14"/>
      <c r="P11749" s="14"/>
      <c r="Q11749" s="14"/>
    </row>
    <row r="11750" spans="10:17" x14ac:dyDescent="0.25">
      <c r="J11750" s="14"/>
      <c r="K11750" s="14"/>
      <c r="L11750" s="14"/>
      <c r="M11750" s="14"/>
      <c r="N11750" s="14"/>
      <c r="O11750" s="14"/>
      <c r="P11750" s="14"/>
      <c r="Q11750" s="14"/>
    </row>
    <row r="11751" spans="10:17" x14ac:dyDescent="0.25">
      <c r="J11751" s="14"/>
      <c r="K11751" s="14"/>
      <c r="L11751" s="14"/>
      <c r="M11751" s="14"/>
      <c r="N11751" s="14"/>
      <c r="O11751" s="14"/>
      <c r="P11751" s="14"/>
      <c r="Q11751" s="14"/>
    </row>
    <row r="11752" spans="10:17" x14ac:dyDescent="0.25">
      <c r="J11752" s="14"/>
      <c r="K11752" s="14"/>
      <c r="L11752" s="14"/>
      <c r="M11752" s="14"/>
      <c r="N11752" s="14"/>
      <c r="O11752" s="14"/>
      <c r="P11752" s="14"/>
      <c r="Q11752" s="14"/>
    </row>
    <row r="11753" spans="10:17" x14ac:dyDescent="0.25">
      <c r="J11753" s="14"/>
      <c r="K11753" s="14"/>
      <c r="L11753" s="14"/>
      <c r="M11753" s="14"/>
      <c r="N11753" s="14"/>
      <c r="O11753" s="14"/>
      <c r="P11753" s="14"/>
      <c r="Q11753" s="14"/>
    </row>
    <row r="11754" spans="10:17" x14ac:dyDescent="0.25">
      <c r="J11754" s="14"/>
      <c r="K11754" s="14"/>
      <c r="L11754" s="14"/>
      <c r="M11754" s="14"/>
      <c r="N11754" s="14"/>
      <c r="O11754" s="14"/>
      <c r="P11754" s="14"/>
      <c r="Q11754" s="14"/>
    </row>
    <row r="11755" spans="10:17" x14ac:dyDescent="0.25">
      <c r="J11755" s="14"/>
      <c r="K11755" s="14"/>
      <c r="L11755" s="14"/>
      <c r="M11755" s="14"/>
      <c r="N11755" s="14"/>
      <c r="O11755" s="14"/>
      <c r="P11755" s="14"/>
      <c r="Q11755" s="14"/>
    </row>
    <row r="11756" spans="10:17" x14ac:dyDescent="0.25">
      <c r="J11756" s="14"/>
      <c r="K11756" s="14"/>
      <c r="L11756" s="14"/>
      <c r="M11756" s="14"/>
      <c r="N11756" s="14"/>
      <c r="O11756" s="14"/>
      <c r="P11756" s="14"/>
      <c r="Q11756" s="14"/>
    </row>
    <row r="11757" spans="10:17" x14ac:dyDescent="0.25">
      <c r="J11757" s="14"/>
      <c r="K11757" s="14"/>
      <c r="L11757" s="14"/>
      <c r="M11757" s="14"/>
      <c r="N11757" s="14"/>
      <c r="O11757" s="14"/>
      <c r="P11757" s="14"/>
      <c r="Q11757" s="14"/>
    </row>
    <row r="11758" spans="10:17" x14ac:dyDescent="0.25">
      <c r="J11758" s="14"/>
      <c r="K11758" s="14"/>
      <c r="L11758" s="14"/>
      <c r="M11758" s="14"/>
      <c r="N11758" s="14"/>
      <c r="O11758" s="14"/>
      <c r="P11758" s="14"/>
      <c r="Q11758" s="14"/>
    </row>
    <row r="11759" spans="10:17" x14ac:dyDescent="0.25">
      <c r="J11759" s="14"/>
      <c r="K11759" s="14"/>
      <c r="L11759" s="14"/>
      <c r="M11759" s="14"/>
      <c r="N11759" s="14"/>
      <c r="O11759" s="14"/>
      <c r="P11759" s="14"/>
      <c r="Q11759" s="14"/>
    </row>
    <row r="11760" spans="10:17" x14ac:dyDescent="0.25">
      <c r="J11760" s="14"/>
      <c r="K11760" s="14"/>
      <c r="L11760" s="14"/>
      <c r="M11760" s="14"/>
      <c r="N11760" s="14"/>
      <c r="O11760" s="14"/>
      <c r="P11760" s="14"/>
      <c r="Q11760" s="14"/>
    </row>
    <row r="11761" spans="10:17" x14ac:dyDescent="0.25">
      <c r="J11761" s="14"/>
      <c r="K11761" s="14"/>
      <c r="L11761" s="14"/>
      <c r="M11761" s="14"/>
      <c r="N11761" s="14"/>
      <c r="O11761" s="14"/>
      <c r="P11761" s="14"/>
      <c r="Q11761" s="14"/>
    </row>
    <row r="11762" spans="10:17" x14ac:dyDescent="0.25">
      <c r="J11762" s="14"/>
      <c r="K11762" s="14"/>
      <c r="L11762" s="14"/>
      <c r="M11762" s="14"/>
      <c r="N11762" s="14"/>
      <c r="O11762" s="14"/>
      <c r="P11762" s="14"/>
      <c r="Q11762" s="14"/>
    </row>
    <row r="11763" spans="10:17" x14ac:dyDescent="0.25">
      <c r="J11763" s="14"/>
      <c r="K11763" s="14"/>
      <c r="L11763" s="14"/>
      <c r="M11763" s="14"/>
      <c r="N11763" s="14"/>
      <c r="O11763" s="14"/>
      <c r="P11763" s="14"/>
      <c r="Q11763" s="14"/>
    </row>
    <row r="11764" spans="10:17" x14ac:dyDescent="0.25">
      <c r="J11764" s="14"/>
      <c r="K11764" s="14"/>
      <c r="L11764" s="14"/>
      <c r="M11764" s="14"/>
      <c r="N11764" s="14"/>
      <c r="O11764" s="14"/>
      <c r="P11764" s="14"/>
      <c r="Q11764" s="14"/>
    </row>
    <row r="11765" spans="10:17" x14ac:dyDescent="0.25">
      <c r="J11765" s="14"/>
      <c r="K11765" s="14"/>
      <c r="L11765" s="14"/>
      <c r="M11765" s="14"/>
      <c r="N11765" s="14"/>
      <c r="O11765" s="14"/>
      <c r="P11765" s="14"/>
      <c r="Q11765" s="14"/>
    </row>
    <row r="11766" spans="10:17" x14ac:dyDescent="0.25">
      <c r="J11766" s="14"/>
      <c r="K11766" s="14"/>
      <c r="L11766" s="14"/>
      <c r="M11766" s="14"/>
      <c r="N11766" s="14"/>
      <c r="O11766" s="14"/>
      <c r="P11766" s="14"/>
      <c r="Q11766" s="14"/>
    </row>
    <row r="11767" spans="10:17" x14ac:dyDescent="0.25">
      <c r="J11767" s="14"/>
      <c r="K11767" s="14"/>
      <c r="L11767" s="14"/>
      <c r="M11767" s="14"/>
      <c r="N11767" s="14"/>
      <c r="O11767" s="14"/>
      <c r="P11767" s="14"/>
      <c r="Q11767" s="14"/>
    </row>
    <row r="11768" spans="10:17" x14ac:dyDescent="0.25">
      <c r="J11768" s="14"/>
      <c r="K11768" s="14"/>
      <c r="L11768" s="14"/>
      <c r="M11768" s="14"/>
      <c r="N11768" s="14"/>
      <c r="O11768" s="14"/>
      <c r="P11768" s="14"/>
      <c r="Q11768" s="14"/>
    </row>
    <row r="11769" spans="10:17" x14ac:dyDescent="0.25">
      <c r="J11769" s="14"/>
      <c r="K11769" s="14"/>
      <c r="L11769" s="14"/>
      <c r="M11769" s="14"/>
      <c r="N11769" s="14"/>
      <c r="O11769" s="14"/>
      <c r="P11769" s="14"/>
      <c r="Q11769" s="14"/>
    </row>
    <row r="11770" spans="10:17" x14ac:dyDescent="0.25">
      <c r="J11770" s="14"/>
      <c r="K11770" s="14"/>
      <c r="L11770" s="14"/>
      <c r="M11770" s="14"/>
      <c r="N11770" s="14"/>
      <c r="O11770" s="14"/>
      <c r="P11770" s="14"/>
      <c r="Q11770" s="14"/>
    </row>
    <row r="11771" spans="10:17" x14ac:dyDescent="0.25">
      <c r="J11771" s="14"/>
      <c r="K11771" s="14"/>
      <c r="L11771" s="14"/>
      <c r="M11771" s="14"/>
      <c r="N11771" s="14"/>
      <c r="O11771" s="14"/>
      <c r="P11771" s="14"/>
      <c r="Q11771" s="14"/>
    </row>
    <row r="11772" spans="10:17" x14ac:dyDescent="0.25">
      <c r="J11772" s="14"/>
      <c r="K11772" s="14"/>
      <c r="L11772" s="14"/>
      <c r="M11772" s="14"/>
      <c r="N11772" s="14"/>
      <c r="O11772" s="14"/>
      <c r="P11772" s="14"/>
      <c r="Q11772" s="14"/>
    </row>
    <row r="11773" spans="10:17" x14ac:dyDescent="0.25">
      <c r="J11773" s="14"/>
      <c r="K11773" s="14"/>
      <c r="L11773" s="14"/>
      <c r="M11773" s="14"/>
      <c r="N11773" s="14"/>
      <c r="O11773" s="14"/>
      <c r="P11773" s="14"/>
      <c r="Q11773" s="14"/>
    </row>
    <row r="11774" spans="10:17" x14ac:dyDescent="0.25">
      <c r="J11774" s="14"/>
      <c r="K11774" s="14"/>
      <c r="L11774" s="14"/>
      <c r="M11774" s="14"/>
      <c r="N11774" s="14"/>
      <c r="O11774" s="14"/>
      <c r="P11774" s="14"/>
      <c r="Q11774" s="14"/>
    </row>
    <row r="11775" spans="10:17" x14ac:dyDescent="0.25">
      <c r="J11775" s="14"/>
      <c r="K11775" s="14"/>
      <c r="L11775" s="14"/>
      <c r="M11775" s="14"/>
      <c r="N11775" s="14"/>
      <c r="O11775" s="14"/>
      <c r="P11775" s="14"/>
      <c r="Q11775" s="14"/>
    </row>
    <row r="11776" spans="10:17" x14ac:dyDescent="0.25">
      <c r="J11776" s="14"/>
      <c r="K11776" s="14"/>
      <c r="L11776" s="14"/>
      <c r="M11776" s="14"/>
      <c r="N11776" s="14"/>
      <c r="O11776" s="14"/>
      <c r="P11776" s="14"/>
      <c r="Q11776" s="14"/>
    </row>
    <row r="11777" spans="10:17" x14ac:dyDescent="0.25">
      <c r="J11777" s="14"/>
      <c r="K11777" s="14"/>
      <c r="L11777" s="14"/>
      <c r="M11777" s="14"/>
      <c r="N11777" s="14"/>
      <c r="O11777" s="14"/>
      <c r="P11777" s="14"/>
      <c r="Q11777" s="14"/>
    </row>
    <row r="11778" spans="10:17" x14ac:dyDescent="0.25">
      <c r="J11778" s="14"/>
      <c r="K11778" s="14"/>
      <c r="L11778" s="14"/>
      <c r="M11778" s="14"/>
      <c r="N11778" s="14"/>
      <c r="O11778" s="14"/>
      <c r="P11778" s="14"/>
      <c r="Q11778" s="14"/>
    </row>
    <row r="11779" spans="10:17" x14ac:dyDescent="0.25">
      <c r="J11779" s="14"/>
      <c r="K11779" s="14"/>
      <c r="L11779" s="14"/>
      <c r="M11779" s="14"/>
      <c r="N11779" s="14"/>
      <c r="O11779" s="14"/>
      <c r="P11779" s="14"/>
      <c r="Q11779" s="14"/>
    </row>
    <row r="11780" spans="10:17" x14ac:dyDescent="0.25">
      <c r="J11780" s="14"/>
      <c r="K11780" s="14"/>
      <c r="L11780" s="14"/>
      <c r="M11780" s="14"/>
      <c r="N11780" s="14"/>
      <c r="O11780" s="14"/>
      <c r="P11780" s="14"/>
      <c r="Q11780" s="14"/>
    </row>
    <row r="11781" spans="10:17" x14ac:dyDescent="0.25">
      <c r="J11781" s="14"/>
      <c r="K11781" s="14"/>
      <c r="L11781" s="14"/>
      <c r="M11781" s="14"/>
      <c r="N11781" s="14"/>
      <c r="O11781" s="14"/>
      <c r="P11781" s="14"/>
      <c r="Q11781" s="14"/>
    </row>
    <row r="11782" spans="10:17" x14ac:dyDescent="0.25">
      <c r="J11782" s="14"/>
      <c r="K11782" s="14"/>
      <c r="L11782" s="14"/>
      <c r="M11782" s="14"/>
      <c r="N11782" s="14"/>
      <c r="O11782" s="14"/>
      <c r="P11782" s="14"/>
      <c r="Q11782" s="14"/>
    </row>
    <row r="11783" spans="10:17" x14ac:dyDescent="0.25">
      <c r="J11783" s="14"/>
      <c r="K11783" s="14"/>
      <c r="L11783" s="14"/>
      <c r="M11783" s="14"/>
      <c r="N11783" s="14"/>
      <c r="O11783" s="14"/>
      <c r="P11783" s="14"/>
      <c r="Q11783" s="14"/>
    </row>
    <row r="11784" spans="10:17" x14ac:dyDescent="0.25">
      <c r="J11784" s="14"/>
      <c r="K11784" s="14"/>
      <c r="L11784" s="14"/>
      <c r="M11784" s="14"/>
      <c r="N11784" s="14"/>
      <c r="O11784" s="14"/>
      <c r="P11784" s="14"/>
      <c r="Q11784" s="14"/>
    </row>
    <row r="11785" spans="10:17" x14ac:dyDescent="0.25">
      <c r="J11785" s="14"/>
      <c r="K11785" s="14"/>
      <c r="L11785" s="14"/>
      <c r="M11785" s="14"/>
      <c r="N11785" s="14"/>
      <c r="O11785" s="14"/>
      <c r="P11785" s="14"/>
      <c r="Q11785" s="14"/>
    </row>
    <row r="11786" spans="10:17" x14ac:dyDescent="0.25">
      <c r="J11786" s="14"/>
      <c r="K11786" s="14"/>
      <c r="L11786" s="14"/>
      <c r="M11786" s="14"/>
      <c r="N11786" s="14"/>
      <c r="O11786" s="14"/>
      <c r="P11786" s="14"/>
      <c r="Q11786" s="14"/>
    </row>
    <row r="11787" spans="10:17" x14ac:dyDescent="0.25">
      <c r="J11787" s="14"/>
      <c r="K11787" s="14"/>
      <c r="L11787" s="14"/>
      <c r="M11787" s="14"/>
      <c r="N11787" s="14"/>
      <c r="O11787" s="14"/>
      <c r="P11787" s="14"/>
      <c r="Q11787" s="14"/>
    </row>
    <row r="11788" spans="10:17" x14ac:dyDescent="0.25">
      <c r="J11788" s="14"/>
      <c r="K11788" s="14"/>
      <c r="L11788" s="14"/>
      <c r="M11788" s="14"/>
      <c r="N11788" s="14"/>
      <c r="O11788" s="14"/>
      <c r="P11788" s="14"/>
      <c r="Q11788" s="14"/>
    </row>
    <row r="11789" spans="10:17" x14ac:dyDescent="0.25">
      <c r="J11789" s="14"/>
      <c r="K11789" s="14"/>
      <c r="L11789" s="14"/>
      <c r="M11789" s="14"/>
      <c r="N11789" s="14"/>
      <c r="O11789" s="14"/>
      <c r="P11789" s="14"/>
      <c r="Q11789" s="14"/>
    </row>
    <row r="11790" spans="10:17" x14ac:dyDescent="0.25">
      <c r="J11790" s="14"/>
      <c r="K11790" s="14"/>
      <c r="L11790" s="14"/>
      <c r="M11790" s="14"/>
      <c r="N11790" s="14"/>
      <c r="O11790" s="14"/>
      <c r="P11790" s="14"/>
      <c r="Q11790" s="14"/>
    </row>
    <row r="11791" spans="10:17" x14ac:dyDescent="0.25">
      <c r="J11791" s="14"/>
      <c r="K11791" s="14"/>
      <c r="L11791" s="14"/>
      <c r="M11791" s="14"/>
      <c r="N11791" s="14"/>
      <c r="O11791" s="14"/>
      <c r="P11791" s="14"/>
      <c r="Q11791" s="14"/>
    </row>
    <row r="11792" spans="10:17" x14ac:dyDescent="0.25">
      <c r="J11792" s="14"/>
      <c r="K11792" s="14"/>
      <c r="L11792" s="14"/>
      <c r="M11792" s="14"/>
      <c r="N11792" s="14"/>
      <c r="O11792" s="14"/>
      <c r="P11792" s="14"/>
      <c r="Q11792" s="14"/>
    </row>
    <row r="11793" spans="10:17" x14ac:dyDescent="0.25">
      <c r="J11793" s="14"/>
      <c r="K11793" s="14"/>
      <c r="L11793" s="14"/>
      <c r="M11793" s="14"/>
      <c r="N11793" s="14"/>
      <c r="O11793" s="14"/>
      <c r="P11793" s="14"/>
      <c r="Q11793" s="14"/>
    </row>
    <row r="11794" spans="10:17" x14ac:dyDescent="0.25">
      <c r="J11794" s="14"/>
      <c r="K11794" s="14"/>
      <c r="L11794" s="14"/>
      <c r="M11794" s="14"/>
      <c r="N11794" s="14"/>
      <c r="O11794" s="14"/>
      <c r="P11794" s="14"/>
      <c r="Q11794" s="14"/>
    </row>
    <row r="11795" spans="10:17" x14ac:dyDescent="0.25">
      <c r="J11795" s="14"/>
      <c r="K11795" s="14"/>
      <c r="L11795" s="14"/>
      <c r="M11795" s="14"/>
      <c r="N11795" s="14"/>
      <c r="O11795" s="14"/>
      <c r="P11795" s="14"/>
      <c r="Q11795" s="14"/>
    </row>
    <row r="11796" spans="10:17" x14ac:dyDescent="0.25">
      <c r="J11796" s="14"/>
      <c r="K11796" s="14"/>
      <c r="L11796" s="14"/>
      <c r="M11796" s="14"/>
      <c r="N11796" s="14"/>
      <c r="O11796" s="14"/>
      <c r="P11796" s="14"/>
      <c r="Q11796" s="14"/>
    </row>
    <row r="11797" spans="10:17" x14ac:dyDescent="0.25">
      <c r="J11797" s="14"/>
      <c r="K11797" s="14"/>
      <c r="L11797" s="14"/>
      <c r="M11797" s="14"/>
      <c r="N11797" s="14"/>
      <c r="O11797" s="14"/>
      <c r="P11797" s="14"/>
      <c r="Q11797" s="14"/>
    </row>
    <row r="11798" spans="10:17" x14ac:dyDescent="0.25">
      <c r="J11798" s="14"/>
      <c r="K11798" s="14"/>
      <c r="L11798" s="14"/>
      <c r="M11798" s="14"/>
      <c r="N11798" s="14"/>
      <c r="O11798" s="14"/>
      <c r="P11798" s="14"/>
      <c r="Q11798" s="14"/>
    </row>
    <row r="11799" spans="10:17" x14ac:dyDescent="0.25">
      <c r="J11799" s="14"/>
      <c r="K11799" s="14"/>
      <c r="L11799" s="14"/>
      <c r="M11799" s="14"/>
      <c r="N11799" s="14"/>
      <c r="O11799" s="14"/>
      <c r="P11799" s="14"/>
      <c r="Q11799" s="14"/>
    </row>
    <row r="11800" spans="10:17" x14ac:dyDescent="0.25">
      <c r="J11800" s="14"/>
      <c r="K11800" s="14"/>
      <c r="L11800" s="14"/>
      <c r="M11800" s="14"/>
      <c r="N11800" s="14"/>
      <c r="O11800" s="14"/>
      <c r="P11800" s="14"/>
      <c r="Q11800" s="14"/>
    </row>
    <row r="11801" spans="10:17" x14ac:dyDescent="0.25">
      <c r="J11801" s="14"/>
      <c r="K11801" s="14"/>
      <c r="L11801" s="14"/>
      <c r="M11801" s="14"/>
      <c r="N11801" s="14"/>
      <c r="O11801" s="14"/>
      <c r="P11801" s="14"/>
      <c r="Q11801" s="14"/>
    </row>
    <row r="11802" spans="10:17" x14ac:dyDescent="0.25">
      <c r="J11802" s="14"/>
      <c r="K11802" s="14"/>
      <c r="L11802" s="14"/>
      <c r="M11802" s="14"/>
      <c r="N11802" s="14"/>
      <c r="O11802" s="14"/>
      <c r="P11802" s="14"/>
      <c r="Q11802" s="14"/>
    </row>
    <row r="11803" spans="10:17" x14ac:dyDescent="0.25">
      <c r="J11803" s="14"/>
      <c r="K11803" s="14"/>
      <c r="L11803" s="14"/>
      <c r="M11803" s="14"/>
      <c r="N11803" s="14"/>
      <c r="O11803" s="14"/>
      <c r="P11803" s="14"/>
      <c r="Q11803" s="14"/>
    </row>
    <row r="11804" spans="10:17" x14ac:dyDescent="0.25">
      <c r="J11804" s="14"/>
      <c r="K11804" s="14"/>
      <c r="L11804" s="14"/>
      <c r="M11804" s="14"/>
      <c r="N11804" s="14"/>
      <c r="O11804" s="14"/>
      <c r="P11804" s="14"/>
      <c r="Q11804" s="14"/>
    </row>
    <row r="11805" spans="10:17" x14ac:dyDescent="0.25">
      <c r="J11805" s="14"/>
      <c r="K11805" s="14"/>
      <c r="L11805" s="14"/>
      <c r="M11805" s="14"/>
      <c r="N11805" s="14"/>
      <c r="O11805" s="14"/>
      <c r="P11805" s="14"/>
      <c r="Q11805" s="14"/>
    </row>
    <row r="11806" spans="10:17" x14ac:dyDescent="0.25">
      <c r="J11806" s="14"/>
      <c r="K11806" s="14"/>
      <c r="L11806" s="14"/>
      <c r="M11806" s="14"/>
      <c r="N11806" s="14"/>
      <c r="O11806" s="14"/>
      <c r="P11806" s="14"/>
      <c r="Q11806" s="14"/>
    </row>
    <row r="11807" spans="10:17" x14ac:dyDescent="0.25">
      <c r="J11807" s="14"/>
      <c r="K11807" s="14"/>
      <c r="L11807" s="14"/>
      <c r="M11807" s="14"/>
      <c r="N11807" s="14"/>
      <c r="O11807" s="14"/>
      <c r="P11807" s="14"/>
      <c r="Q11807" s="14"/>
    </row>
    <row r="11808" spans="10:17" x14ac:dyDescent="0.25">
      <c r="J11808" s="14"/>
      <c r="K11808" s="14"/>
      <c r="L11808" s="14"/>
      <c r="M11808" s="14"/>
      <c r="N11808" s="14"/>
      <c r="O11808" s="14"/>
      <c r="P11808" s="14"/>
      <c r="Q11808" s="14"/>
    </row>
    <row r="11809" spans="10:17" x14ac:dyDescent="0.25">
      <c r="J11809" s="14"/>
      <c r="K11809" s="14"/>
      <c r="L11809" s="14"/>
      <c r="M11809" s="14"/>
      <c r="N11809" s="14"/>
      <c r="O11809" s="14"/>
      <c r="P11809" s="14"/>
      <c r="Q11809" s="14"/>
    </row>
    <row r="11810" spans="10:17" x14ac:dyDescent="0.25">
      <c r="J11810" s="14"/>
      <c r="K11810" s="14"/>
      <c r="L11810" s="14"/>
      <c r="M11810" s="14"/>
      <c r="N11810" s="14"/>
      <c r="O11810" s="14"/>
      <c r="P11810" s="14"/>
      <c r="Q11810" s="14"/>
    </row>
    <row r="11811" spans="10:17" x14ac:dyDescent="0.25">
      <c r="J11811" s="14"/>
      <c r="K11811" s="14"/>
      <c r="L11811" s="14"/>
      <c r="M11811" s="14"/>
      <c r="N11811" s="14"/>
      <c r="O11811" s="14"/>
      <c r="P11811" s="14"/>
      <c r="Q11811" s="14"/>
    </row>
    <row r="11812" spans="10:17" x14ac:dyDescent="0.25">
      <c r="J11812" s="14"/>
      <c r="K11812" s="14"/>
      <c r="L11812" s="14"/>
      <c r="M11812" s="14"/>
      <c r="N11812" s="14"/>
      <c r="O11812" s="14"/>
      <c r="P11812" s="14"/>
      <c r="Q11812" s="14"/>
    </row>
    <row r="11813" spans="10:17" x14ac:dyDescent="0.25">
      <c r="J11813" s="14"/>
      <c r="K11813" s="14"/>
      <c r="L11813" s="14"/>
      <c r="M11813" s="14"/>
      <c r="N11813" s="14"/>
      <c r="O11813" s="14"/>
      <c r="P11813" s="14"/>
      <c r="Q11813" s="14"/>
    </row>
    <row r="11814" spans="10:17" x14ac:dyDescent="0.25">
      <c r="J11814" s="14"/>
      <c r="K11814" s="14"/>
      <c r="L11814" s="14"/>
      <c r="M11814" s="14"/>
      <c r="N11814" s="14"/>
      <c r="O11814" s="14"/>
      <c r="P11814" s="14"/>
      <c r="Q11814" s="14"/>
    </row>
    <row r="11815" spans="10:17" x14ac:dyDescent="0.25">
      <c r="J11815" s="14"/>
      <c r="K11815" s="14"/>
      <c r="L11815" s="14"/>
      <c r="M11815" s="14"/>
      <c r="N11815" s="14"/>
      <c r="O11815" s="14"/>
      <c r="P11815" s="14"/>
      <c r="Q11815" s="14"/>
    </row>
    <row r="11816" spans="10:17" x14ac:dyDescent="0.25">
      <c r="J11816" s="14"/>
      <c r="K11816" s="14"/>
      <c r="L11816" s="14"/>
      <c r="M11816" s="14"/>
      <c r="N11816" s="14"/>
      <c r="O11816" s="14"/>
      <c r="P11816" s="14"/>
      <c r="Q11816" s="14"/>
    </row>
    <row r="11817" spans="10:17" x14ac:dyDescent="0.25">
      <c r="J11817" s="14"/>
      <c r="K11817" s="14"/>
      <c r="L11817" s="14"/>
      <c r="M11817" s="14"/>
      <c r="N11817" s="14"/>
      <c r="O11817" s="14"/>
      <c r="P11817" s="14"/>
      <c r="Q11817" s="14"/>
    </row>
    <row r="11818" spans="10:17" x14ac:dyDescent="0.25">
      <c r="J11818" s="14"/>
      <c r="K11818" s="14"/>
      <c r="L11818" s="14"/>
      <c r="M11818" s="14"/>
      <c r="N11818" s="14"/>
      <c r="O11818" s="14"/>
      <c r="P11818" s="14"/>
      <c r="Q11818" s="14"/>
    </row>
    <row r="11819" spans="10:17" x14ac:dyDescent="0.25">
      <c r="J11819" s="14"/>
      <c r="K11819" s="14"/>
      <c r="L11819" s="14"/>
      <c r="M11819" s="14"/>
      <c r="N11819" s="14"/>
      <c r="O11819" s="14"/>
      <c r="P11819" s="14"/>
      <c r="Q11819" s="14"/>
    </row>
    <row r="11820" spans="10:17" x14ac:dyDescent="0.25">
      <c r="J11820" s="14"/>
      <c r="K11820" s="14"/>
      <c r="L11820" s="14"/>
      <c r="M11820" s="14"/>
      <c r="N11820" s="14"/>
      <c r="O11820" s="14"/>
      <c r="P11820" s="14"/>
      <c r="Q11820" s="14"/>
    </row>
    <row r="11821" spans="10:17" x14ac:dyDescent="0.25">
      <c r="J11821" s="14"/>
      <c r="K11821" s="14"/>
      <c r="L11821" s="14"/>
      <c r="M11821" s="14"/>
      <c r="N11821" s="14"/>
      <c r="O11821" s="14"/>
      <c r="P11821" s="14"/>
      <c r="Q11821" s="14"/>
    </row>
    <row r="11822" spans="10:17" x14ac:dyDescent="0.25">
      <c r="J11822" s="14"/>
      <c r="K11822" s="14"/>
      <c r="L11822" s="14"/>
      <c r="M11822" s="14"/>
      <c r="N11822" s="14"/>
      <c r="O11822" s="14"/>
      <c r="P11822" s="14"/>
      <c r="Q11822" s="14"/>
    </row>
    <row r="11823" spans="10:17" x14ac:dyDescent="0.25">
      <c r="J11823" s="14"/>
      <c r="K11823" s="14"/>
      <c r="L11823" s="14"/>
      <c r="M11823" s="14"/>
      <c r="N11823" s="14"/>
      <c r="O11823" s="14"/>
      <c r="P11823" s="14"/>
      <c r="Q11823" s="14"/>
    </row>
    <row r="11824" spans="10:17" x14ac:dyDescent="0.25">
      <c r="J11824" s="14"/>
      <c r="K11824" s="14"/>
      <c r="L11824" s="14"/>
      <c r="M11824" s="14"/>
      <c r="N11824" s="14"/>
      <c r="O11824" s="14"/>
      <c r="P11824" s="14"/>
      <c r="Q11824" s="14"/>
    </row>
    <row r="11825" spans="10:17" x14ac:dyDescent="0.25">
      <c r="J11825" s="14"/>
      <c r="K11825" s="14"/>
      <c r="L11825" s="14"/>
      <c r="M11825" s="14"/>
      <c r="N11825" s="14"/>
      <c r="O11825" s="14"/>
      <c r="P11825" s="14"/>
      <c r="Q11825" s="14"/>
    </row>
    <row r="11826" spans="10:17" x14ac:dyDescent="0.25">
      <c r="J11826" s="14"/>
      <c r="K11826" s="14"/>
      <c r="L11826" s="14"/>
      <c r="M11826" s="14"/>
      <c r="N11826" s="14"/>
      <c r="O11826" s="14"/>
      <c r="P11826" s="14"/>
      <c r="Q11826" s="14"/>
    </row>
    <row r="11827" spans="10:17" x14ac:dyDescent="0.25">
      <c r="J11827" s="14"/>
      <c r="K11827" s="14"/>
      <c r="L11827" s="14"/>
      <c r="M11827" s="14"/>
      <c r="N11827" s="14"/>
      <c r="O11827" s="14"/>
      <c r="P11827" s="14"/>
      <c r="Q11827" s="14"/>
    </row>
    <row r="11828" spans="10:17" x14ac:dyDescent="0.25">
      <c r="J11828" s="14"/>
      <c r="K11828" s="14"/>
      <c r="L11828" s="14"/>
      <c r="M11828" s="14"/>
      <c r="N11828" s="14"/>
      <c r="O11828" s="14"/>
      <c r="P11828" s="14"/>
      <c r="Q11828" s="14"/>
    </row>
    <row r="11829" spans="10:17" x14ac:dyDescent="0.25">
      <c r="J11829" s="14"/>
      <c r="K11829" s="14"/>
      <c r="L11829" s="14"/>
      <c r="M11829" s="14"/>
      <c r="N11829" s="14"/>
      <c r="O11829" s="14"/>
      <c r="P11829" s="14"/>
      <c r="Q11829" s="14"/>
    </row>
    <row r="11830" spans="10:17" x14ac:dyDescent="0.25">
      <c r="J11830" s="14"/>
      <c r="K11830" s="14"/>
      <c r="L11830" s="14"/>
      <c r="M11830" s="14"/>
      <c r="N11830" s="14"/>
      <c r="O11830" s="14"/>
      <c r="P11830" s="14"/>
      <c r="Q11830" s="14"/>
    </row>
    <row r="11831" spans="10:17" x14ac:dyDescent="0.25">
      <c r="J11831" s="14"/>
      <c r="K11831" s="14"/>
      <c r="L11831" s="14"/>
      <c r="M11831" s="14"/>
      <c r="N11831" s="14"/>
      <c r="O11831" s="14"/>
      <c r="P11831" s="14"/>
      <c r="Q11831" s="14"/>
    </row>
    <row r="11832" spans="10:17" x14ac:dyDescent="0.25">
      <c r="J11832" s="14"/>
      <c r="K11832" s="14"/>
      <c r="L11832" s="14"/>
      <c r="M11832" s="14"/>
      <c r="N11832" s="14"/>
      <c r="O11832" s="14"/>
      <c r="P11832" s="14"/>
      <c r="Q11832" s="14"/>
    </row>
    <row r="11833" spans="10:17" x14ac:dyDescent="0.25">
      <c r="J11833" s="14"/>
      <c r="K11833" s="14"/>
      <c r="L11833" s="14"/>
      <c r="M11833" s="14"/>
      <c r="N11833" s="14"/>
      <c r="O11833" s="14"/>
      <c r="P11833" s="14"/>
      <c r="Q11833" s="14"/>
    </row>
    <row r="11834" spans="10:17" x14ac:dyDescent="0.25">
      <c r="J11834" s="14"/>
      <c r="K11834" s="14"/>
      <c r="L11834" s="14"/>
      <c r="M11834" s="14"/>
      <c r="N11834" s="14"/>
      <c r="O11834" s="14"/>
      <c r="P11834" s="14"/>
      <c r="Q11834" s="14"/>
    </row>
    <row r="11835" spans="10:17" x14ac:dyDescent="0.25">
      <c r="J11835" s="14"/>
      <c r="K11835" s="14"/>
      <c r="L11835" s="14"/>
      <c r="M11835" s="14"/>
      <c r="N11835" s="14"/>
      <c r="O11835" s="14"/>
      <c r="P11835" s="14"/>
      <c r="Q11835" s="14"/>
    </row>
    <row r="11836" spans="10:17" x14ac:dyDescent="0.25">
      <c r="J11836" s="14"/>
      <c r="K11836" s="14"/>
      <c r="L11836" s="14"/>
      <c r="M11836" s="14"/>
      <c r="N11836" s="14"/>
      <c r="O11836" s="14"/>
      <c r="P11836" s="14"/>
      <c r="Q11836" s="14"/>
    </row>
    <row r="11837" spans="10:17" x14ac:dyDescent="0.25">
      <c r="J11837" s="14"/>
      <c r="K11837" s="14"/>
      <c r="L11837" s="14"/>
      <c r="M11837" s="14"/>
      <c r="N11837" s="14"/>
      <c r="O11837" s="14"/>
      <c r="P11837" s="14"/>
      <c r="Q11837" s="14"/>
    </row>
    <row r="11838" spans="10:17" x14ac:dyDescent="0.25">
      <c r="J11838" s="14"/>
      <c r="K11838" s="14"/>
      <c r="L11838" s="14"/>
      <c r="M11838" s="14"/>
      <c r="N11838" s="14"/>
      <c r="O11838" s="14"/>
      <c r="P11838" s="14"/>
      <c r="Q11838" s="14"/>
    </row>
    <row r="11839" spans="10:17" x14ac:dyDescent="0.25">
      <c r="J11839" s="14"/>
      <c r="K11839" s="14"/>
      <c r="L11839" s="14"/>
      <c r="M11839" s="14"/>
      <c r="N11839" s="14"/>
      <c r="O11839" s="14"/>
      <c r="P11839" s="14"/>
      <c r="Q11839" s="14"/>
    </row>
    <row r="11840" spans="10:17" x14ac:dyDescent="0.25">
      <c r="J11840" s="14"/>
      <c r="K11840" s="14"/>
      <c r="L11840" s="14"/>
      <c r="M11840" s="14"/>
      <c r="N11840" s="14"/>
      <c r="O11840" s="14"/>
      <c r="P11840" s="14"/>
      <c r="Q11840" s="14"/>
    </row>
    <row r="11841" spans="10:17" x14ac:dyDescent="0.25">
      <c r="J11841" s="14"/>
      <c r="K11841" s="14"/>
      <c r="L11841" s="14"/>
      <c r="M11841" s="14"/>
      <c r="N11841" s="14"/>
      <c r="O11841" s="14"/>
      <c r="P11841" s="14"/>
      <c r="Q11841" s="14"/>
    </row>
    <row r="11842" spans="10:17" x14ac:dyDescent="0.25">
      <c r="J11842" s="14"/>
      <c r="K11842" s="14"/>
      <c r="L11842" s="14"/>
      <c r="M11842" s="14"/>
      <c r="N11842" s="14"/>
      <c r="O11842" s="14"/>
      <c r="P11842" s="14"/>
      <c r="Q11842" s="14"/>
    </row>
    <row r="11843" spans="10:17" x14ac:dyDescent="0.25">
      <c r="J11843" s="14"/>
      <c r="K11843" s="14"/>
      <c r="L11843" s="14"/>
      <c r="M11843" s="14"/>
      <c r="N11843" s="14"/>
      <c r="O11843" s="14"/>
      <c r="P11843" s="14"/>
      <c r="Q11843" s="14"/>
    </row>
    <row r="11844" spans="10:17" x14ac:dyDescent="0.25">
      <c r="J11844" s="14"/>
      <c r="K11844" s="14"/>
      <c r="L11844" s="14"/>
      <c r="M11844" s="14"/>
      <c r="N11844" s="14"/>
      <c r="O11844" s="14"/>
      <c r="P11844" s="14"/>
      <c r="Q11844" s="14"/>
    </row>
    <row r="11845" spans="10:17" x14ac:dyDescent="0.25">
      <c r="J11845" s="14"/>
      <c r="K11845" s="14"/>
      <c r="L11845" s="14"/>
      <c r="M11845" s="14"/>
      <c r="N11845" s="14"/>
      <c r="O11845" s="14"/>
      <c r="P11845" s="14"/>
      <c r="Q11845" s="14"/>
    </row>
    <row r="11846" spans="10:17" x14ac:dyDescent="0.25">
      <c r="J11846" s="14"/>
      <c r="K11846" s="14"/>
      <c r="L11846" s="14"/>
      <c r="M11846" s="14"/>
      <c r="N11846" s="14"/>
      <c r="O11846" s="14"/>
      <c r="P11846" s="14"/>
      <c r="Q11846" s="14"/>
    </row>
    <row r="11847" spans="10:17" x14ac:dyDescent="0.25">
      <c r="J11847" s="14"/>
      <c r="K11847" s="14"/>
      <c r="L11847" s="14"/>
      <c r="M11847" s="14"/>
      <c r="N11847" s="14"/>
      <c r="O11847" s="14"/>
      <c r="P11847" s="14"/>
      <c r="Q11847" s="14"/>
    </row>
    <row r="11848" spans="10:17" x14ac:dyDescent="0.25">
      <c r="J11848" s="14"/>
      <c r="K11848" s="14"/>
      <c r="L11848" s="14"/>
      <c r="M11848" s="14"/>
      <c r="N11848" s="14"/>
      <c r="O11848" s="14"/>
      <c r="P11848" s="14"/>
      <c r="Q11848" s="14"/>
    </row>
    <row r="11849" spans="10:17" x14ac:dyDescent="0.25">
      <c r="J11849" s="14"/>
      <c r="K11849" s="14"/>
      <c r="L11849" s="14"/>
      <c r="M11849" s="14"/>
      <c r="N11849" s="14"/>
      <c r="O11849" s="14"/>
      <c r="P11849" s="14"/>
      <c r="Q11849" s="14"/>
    </row>
    <row r="11850" spans="10:17" x14ac:dyDescent="0.25">
      <c r="J11850" s="14"/>
      <c r="K11850" s="14"/>
      <c r="L11850" s="14"/>
      <c r="M11850" s="14"/>
      <c r="N11850" s="14"/>
      <c r="O11850" s="14"/>
      <c r="P11850" s="14"/>
      <c r="Q11850" s="14"/>
    </row>
    <row r="11851" spans="10:17" x14ac:dyDescent="0.25">
      <c r="J11851" s="14"/>
      <c r="K11851" s="14"/>
      <c r="L11851" s="14"/>
      <c r="M11851" s="14"/>
      <c r="N11851" s="14"/>
      <c r="O11851" s="14"/>
      <c r="P11851" s="14"/>
      <c r="Q11851" s="14"/>
    </row>
    <row r="11852" spans="10:17" x14ac:dyDescent="0.25">
      <c r="J11852" s="14"/>
      <c r="K11852" s="14"/>
      <c r="L11852" s="14"/>
      <c r="M11852" s="14"/>
      <c r="N11852" s="14"/>
      <c r="O11852" s="14"/>
      <c r="P11852" s="14"/>
      <c r="Q11852" s="14"/>
    </row>
    <row r="11853" spans="10:17" x14ac:dyDescent="0.25">
      <c r="J11853" s="14"/>
      <c r="K11853" s="14"/>
      <c r="L11853" s="14"/>
      <c r="M11853" s="14"/>
      <c r="N11853" s="14"/>
      <c r="O11853" s="14"/>
      <c r="P11853" s="14"/>
      <c r="Q11853" s="14"/>
    </row>
    <row r="11854" spans="10:17" x14ac:dyDescent="0.25">
      <c r="J11854" s="14"/>
      <c r="K11854" s="14"/>
      <c r="L11854" s="14"/>
      <c r="M11854" s="14"/>
      <c r="N11854" s="14"/>
      <c r="O11854" s="14"/>
      <c r="P11854" s="14"/>
      <c r="Q11854" s="14"/>
    </row>
    <row r="11855" spans="10:17" x14ac:dyDescent="0.25">
      <c r="J11855" s="14"/>
      <c r="K11855" s="14"/>
      <c r="L11855" s="14"/>
      <c r="M11855" s="14"/>
      <c r="N11855" s="14"/>
      <c r="O11855" s="14"/>
      <c r="P11855" s="14"/>
      <c r="Q11855" s="14"/>
    </row>
    <row r="11856" spans="10:17" x14ac:dyDescent="0.25">
      <c r="J11856" s="14"/>
      <c r="K11856" s="14"/>
      <c r="L11856" s="14"/>
      <c r="M11856" s="14"/>
      <c r="N11856" s="14"/>
      <c r="O11856" s="14"/>
      <c r="P11856" s="14"/>
      <c r="Q11856" s="14"/>
    </row>
    <row r="11857" spans="10:17" x14ac:dyDescent="0.25">
      <c r="J11857" s="14"/>
      <c r="K11857" s="14"/>
      <c r="L11857" s="14"/>
      <c r="M11857" s="14"/>
      <c r="N11857" s="14"/>
      <c r="O11857" s="14"/>
      <c r="P11857" s="14"/>
      <c r="Q11857" s="14"/>
    </row>
    <row r="11858" spans="10:17" x14ac:dyDescent="0.25">
      <c r="J11858" s="14"/>
      <c r="K11858" s="14"/>
      <c r="L11858" s="14"/>
      <c r="M11858" s="14"/>
      <c r="N11858" s="14"/>
      <c r="O11858" s="14"/>
      <c r="P11858" s="14"/>
      <c r="Q11858" s="14"/>
    </row>
    <row r="11859" spans="10:17" x14ac:dyDescent="0.25">
      <c r="J11859" s="14"/>
      <c r="K11859" s="14"/>
      <c r="L11859" s="14"/>
      <c r="M11859" s="14"/>
      <c r="N11859" s="14"/>
      <c r="O11859" s="14"/>
      <c r="P11859" s="14"/>
      <c r="Q11859" s="14"/>
    </row>
    <row r="11860" spans="10:17" x14ac:dyDescent="0.25">
      <c r="J11860" s="14"/>
      <c r="K11860" s="14"/>
      <c r="L11860" s="14"/>
      <c r="M11860" s="14"/>
      <c r="N11860" s="14"/>
      <c r="O11860" s="14"/>
      <c r="P11860" s="14"/>
      <c r="Q11860" s="14"/>
    </row>
    <row r="11861" spans="10:17" x14ac:dyDescent="0.25">
      <c r="J11861" s="14"/>
      <c r="K11861" s="14"/>
      <c r="L11861" s="14"/>
      <c r="M11861" s="14"/>
      <c r="N11861" s="14"/>
      <c r="O11861" s="14"/>
      <c r="P11861" s="14"/>
      <c r="Q11861" s="14"/>
    </row>
    <row r="11862" spans="10:17" x14ac:dyDescent="0.25">
      <c r="J11862" s="14"/>
      <c r="K11862" s="14"/>
      <c r="L11862" s="14"/>
      <c r="M11862" s="14"/>
      <c r="N11862" s="14"/>
      <c r="O11862" s="14"/>
      <c r="P11862" s="14"/>
      <c r="Q11862" s="14"/>
    </row>
    <row r="11863" spans="10:17" x14ac:dyDescent="0.25">
      <c r="J11863" s="14"/>
      <c r="K11863" s="14"/>
      <c r="L11863" s="14"/>
      <c r="M11863" s="14"/>
      <c r="N11863" s="14"/>
      <c r="O11863" s="14"/>
      <c r="P11863" s="14"/>
      <c r="Q11863" s="14"/>
    </row>
    <row r="11864" spans="10:17" x14ac:dyDescent="0.25">
      <c r="J11864" s="14"/>
      <c r="K11864" s="14"/>
      <c r="L11864" s="14"/>
      <c r="M11864" s="14"/>
      <c r="N11864" s="14"/>
      <c r="O11864" s="14"/>
      <c r="P11864" s="14"/>
      <c r="Q11864" s="14"/>
    </row>
    <row r="11865" spans="10:17" x14ac:dyDescent="0.25">
      <c r="J11865" s="14"/>
      <c r="K11865" s="14"/>
      <c r="L11865" s="14"/>
      <c r="M11865" s="14"/>
      <c r="N11865" s="14"/>
      <c r="O11865" s="14"/>
      <c r="P11865" s="14"/>
      <c r="Q11865" s="14"/>
    </row>
    <row r="11866" spans="10:17" x14ac:dyDescent="0.25">
      <c r="J11866" s="14"/>
      <c r="K11866" s="14"/>
      <c r="L11866" s="14"/>
      <c r="M11866" s="14"/>
      <c r="N11866" s="14"/>
      <c r="O11866" s="14"/>
      <c r="P11866" s="14"/>
      <c r="Q11866" s="14"/>
    </row>
    <row r="11867" spans="10:17" x14ac:dyDescent="0.25">
      <c r="J11867" s="14"/>
      <c r="K11867" s="14"/>
      <c r="L11867" s="14"/>
      <c r="M11867" s="14"/>
      <c r="N11867" s="14"/>
      <c r="O11867" s="14"/>
      <c r="P11867" s="14"/>
      <c r="Q11867" s="14"/>
    </row>
    <row r="11868" spans="10:17" x14ac:dyDescent="0.25">
      <c r="J11868" s="14"/>
      <c r="K11868" s="14"/>
      <c r="L11868" s="14"/>
      <c r="M11868" s="14"/>
      <c r="N11868" s="14"/>
      <c r="O11868" s="14"/>
      <c r="P11868" s="14"/>
      <c r="Q11868" s="14"/>
    </row>
    <row r="11869" spans="10:17" x14ac:dyDescent="0.25">
      <c r="J11869" s="14"/>
      <c r="K11869" s="14"/>
      <c r="L11869" s="14"/>
      <c r="M11869" s="14"/>
      <c r="N11869" s="14"/>
      <c r="O11869" s="14"/>
      <c r="P11869" s="14"/>
      <c r="Q11869" s="14"/>
    </row>
    <row r="11870" spans="10:17" x14ac:dyDescent="0.25">
      <c r="J11870" s="14"/>
      <c r="K11870" s="14"/>
      <c r="L11870" s="14"/>
      <c r="M11870" s="14"/>
      <c r="N11870" s="14"/>
      <c r="O11870" s="14"/>
      <c r="P11870" s="14"/>
      <c r="Q11870" s="14"/>
    </row>
    <row r="11871" spans="10:17" x14ac:dyDescent="0.25">
      <c r="J11871" s="14"/>
      <c r="K11871" s="14"/>
      <c r="L11871" s="14"/>
      <c r="M11871" s="14"/>
      <c r="N11871" s="14"/>
      <c r="O11871" s="14"/>
      <c r="P11871" s="14"/>
      <c r="Q11871" s="14"/>
    </row>
    <row r="11872" spans="10:17" x14ac:dyDescent="0.25">
      <c r="J11872" s="14"/>
      <c r="K11872" s="14"/>
      <c r="L11872" s="14"/>
      <c r="M11872" s="14"/>
      <c r="N11872" s="14"/>
      <c r="O11872" s="14"/>
      <c r="P11872" s="14"/>
      <c r="Q11872" s="14"/>
    </row>
    <row r="11873" spans="10:17" x14ac:dyDescent="0.25">
      <c r="J11873" s="14"/>
      <c r="K11873" s="14"/>
      <c r="L11873" s="14"/>
      <c r="M11873" s="14"/>
      <c r="N11873" s="14"/>
      <c r="O11873" s="14"/>
      <c r="P11873" s="14"/>
      <c r="Q11873" s="14"/>
    </row>
    <row r="11874" spans="10:17" x14ac:dyDescent="0.25">
      <c r="J11874" s="14"/>
      <c r="K11874" s="14"/>
      <c r="L11874" s="14"/>
      <c r="M11874" s="14"/>
      <c r="N11874" s="14"/>
      <c r="O11874" s="14"/>
      <c r="P11874" s="14"/>
      <c r="Q11874" s="14"/>
    </row>
    <row r="11875" spans="10:17" x14ac:dyDescent="0.25">
      <c r="J11875" s="14"/>
      <c r="K11875" s="14"/>
      <c r="L11875" s="14"/>
      <c r="M11875" s="14"/>
      <c r="N11875" s="14"/>
      <c r="O11875" s="14"/>
      <c r="P11875" s="14"/>
      <c r="Q11875" s="14"/>
    </row>
    <row r="11876" spans="10:17" x14ac:dyDescent="0.25">
      <c r="J11876" s="14"/>
      <c r="K11876" s="14"/>
      <c r="L11876" s="14"/>
      <c r="M11876" s="14"/>
      <c r="N11876" s="14"/>
      <c r="O11876" s="14"/>
      <c r="P11876" s="14"/>
      <c r="Q11876" s="14"/>
    </row>
    <row r="11877" spans="10:17" x14ac:dyDescent="0.25">
      <c r="J11877" s="14"/>
      <c r="K11877" s="14"/>
      <c r="L11877" s="14"/>
      <c r="M11877" s="14"/>
      <c r="N11877" s="14"/>
      <c r="O11877" s="14"/>
      <c r="P11877" s="14"/>
      <c r="Q11877" s="14"/>
    </row>
    <row r="11878" spans="10:17" x14ac:dyDescent="0.25">
      <c r="J11878" s="14"/>
      <c r="K11878" s="14"/>
      <c r="L11878" s="14"/>
      <c r="M11878" s="14"/>
      <c r="N11878" s="14"/>
      <c r="O11878" s="14"/>
      <c r="P11878" s="14"/>
      <c r="Q11878" s="14"/>
    </row>
    <row r="11879" spans="10:17" x14ac:dyDescent="0.25">
      <c r="J11879" s="14"/>
      <c r="K11879" s="14"/>
      <c r="L11879" s="14"/>
      <c r="M11879" s="14"/>
      <c r="N11879" s="14"/>
      <c r="O11879" s="14"/>
      <c r="P11879" s="14"/>
      <c r="Q11879" s="14"/>
    </row>
    <row r="11880" spans="10:17" x14ac:dyDescent="0.25">
      <c r="J11880" s="14"/>
      <c r="K11880" s="14"/>
      <c r="L11880" s="14"/>
      <c r="M11880" s="14"/>
      <c r="N11880" s="14"/>
      <c r="O11880" s="14"/>
      <c r="P11880" s="14"/>
      <c r="Q11880" s="14"/>
    </row>
    <row r="11881" spans="10:17" x14ac:dyDescent="0.25">
      <c r="J11881" s="14"/>
      <c r="K11881" s="14"/>
      <c r="L11881" s="14"/>
      <c r="M11881" s="14"/>
      <c r="N11881" s="14"/>
      <c r="O11881" s="14"/>
      <c r="P11881" s="14"/>
      <c r="Q11881" s="14"/>
    </row>
    <row r="11882" spans="10:17" x14ac:dyDescent="0.25">
      <c r="J11882" s="14"/>
      <c r="K11882" s="14"/>
      <c r="L11882" s="14"/>
      <c r="M11882" s="14"/>
      <c r="N11882" s="14"/>
      <c r="O11882" s="14"/>
      <c r="P11882" s="14"/>
      <c r="Q11882" s="14"/>
    </row>
    <row r="11883" spans="10:17" x14ac:dyDescent="0.25">
      <c r="J11883" s="14"/>
      <c r="K11883" s="14"/>
      <c r="L11883" s="14"/>
      <c r="M11883" s="14"/>
      <c r="N11883" s="14"/>
      <c r="O11883" s="14"/>
      <c r="P11883" s="14"/>
      <c r="Q11883" s="14"/>
    </row>
    <row r="11884" spans="10:17" x14ac:dyDescent="0.25">
      <c r="J11884" s="14"/>
      <c r="K11884" s="14"/>
      <c r="L11884" s="14"/>
      <c r="M11884" s="14"/>
      <c r="N11884" s="14"/>
      <c r="O11884" s="14"/>
      <c r="P11884" s="14"/>
      <c r="Q11884" s="14"/>
    </row>
    <row r="11885" spans="10:17" x14ac:dyDescent="0.25">
      <c r="J11885" s="14"/>
      <c r="K11885" s="14"/>
      <c r="L11885" s="14"/>
      <c r="M11885" s="14"/>
      <c r="N11885" s="14"/>
      <c r="O11885" s="14"/>
      <c r="P11885" s="14"/>
      <c r="Q11885" s="14"/>
    </row>
    <row r="11886" spans="10:17" x14ac:dyDescent="0.25">
      <c r="J11886" s="14"/>
      <c r="K11886" s="14"/>
      <c r="L11886" s="14"/>
      <c r="M11886" s="14"/>
      <c r="N11886" s="14"/>
      <c r="O11886" s="14"/>
      <c r="P11886" s="14"/>
      <c r="Q11886" s="14"/>
    </row>
    <row r="11887" spans="10:17" x14ac:dyDescent="0.25">
      <c r="J11887" s="14"/>
      <c r="K11887" s="14"/>
      <c r="L11887" s="14"/>
      <c r="M11887" s="14"/>
      <c r="N11887" s="14"/>
      <c r="O11887" s="14"/>
      <c r="P11887" s="14"/>
      <c r="Q11887" s="14"/>
    </row>
    <row r="11888" spans="10:17" x14ac:dyDescent="0.25">
      <c r="J11888" s="14"/>
      <c r="K11888" s="14"/>
      <c r="L11888" s="14"/>
      <c r="M11888" s="14"/>
      <c r="N11888" s="14"/>
      <c r="O11888" s="14"/>
      <c r="P11888" s="14"/>
      <c r="Q11888" s="14"/>
    </row>
    <row r="11889" spans="10:17" x14ac:dyDescent="0.25">
      <c r="J11889" s="14"/>
      <c r="K11889" s="14"/>
      <c r="L11889" s="14"/>
      <c r="M11889" s="14"/>
      <c r="N11889" s="14"/>
      <c r="O11889" s="14"/>
      <c r="P11889" s="14"/>
      <c r="Q11889" s="14"/>
    </row>
    <row r="11890" spans="10:17" x14ac:dyDescent="0.25">
      <c r="J11890" s="14"/>
      <c r="K11890" s="14"/>
      <c r="L11890" s="14"/>
      <c r="M11890" s="14"/>
      <c r="N11890" s="14"/>
      <c r="O11890" s="14"/>
      <c r="P11890" s="14"/>
      <c r="Q11890" s="14"/>
    </row>
    <row r="11891" spans="10:17" x14ac:dyDescent="0.25">
      <c r="J11891" s="14"/>
      <c r="K11891" s="14"/>
      <c r="L11891" s="14"/>
      <c r="M11891" s="14"/>
      <c r="N11891" s="14"/>
      <c r="O11891" s="14"/>
      <c r="P11891" s="14"/>
      <c r="Q11891" s="14"/>
    </row>
    <row r="11892" spans="10:17" x14ac:dyDescent="0.25">
      <c r="J11892" s="14"/>
      <c r="K11892" s="14"/>
      <c r="L11892" s="14"/>
      <c r="M11892" s="14"/>
      <c r="N11892" s="14"/>
      <c r="O11892" s="14"/>
      <c r="P11892" s="14"/>
      <c r="Q11892" s="14"/>
    </row>
    <row r="11893" spans="10:17" x14ac:dyDescent="0.25">
      <c r="J11893" s="14"/>
      <c r="K11893" s="14"/>
      <c r="L11893" s="14"/>
      <c r="M11893" s="14"/>
      <c r="N11893" s="14"/>
      <c r="O11893" s="14"/>
      <c r="P11893" s="14"/>
      <c r="Q11893" s="14"/>
    </row>
    <row r="11894" spans="10:17" x14ac:dyDescent="0.25">
      <c r="J11894" s="14"/>
      <c r="K11894" s="14"/>
      <c r="L11894" s="14"/>
      <c r="M11894" s="14"/>
      <c r="N11894" s="14"/>
      <c r="O11894" s="14"/>
      <c r="P11894" s="14"/>
      <c r="Q11894" s="14"/>
    </row>
    <row r="11895" spans="10:17" x14ac:dyDescent="0.25">
      <c r="J11895" s="14"/>
      <c r="K11895" s="14"/>
      <c r="L11895" s="14"/>
      <c r="M11895" s="14"/>
      <c r="N11895" s="14"/>
      <c r="O11895" s="14"/>
      <c r="P11895" s="14"/>
      <c r="Q11895" s="14"/>
    </row>
    <row r="11896" spans="10:17" x14ac:dyDescent="0.25">
      <c r="J11896" s="14"/>
      <c r="K11896" s="14"/>
      <c r="L11896" s="14"/>
      <c r="M11896" s="14"/>
      <c r="N11896" s="14"/>
      <c r="O11896" s="14"/>
      <c r="P11896" s="14"/>
      <c r="Q11896" s="14"/>
    </row>
    <row r="11897" spans="10:17" x14ac:dyDescent="0.25">
      <c r="J11897" s="14"/>
      <c r="K11897" s="14"/>
      <c r="L11897" s="14"/>
      <c r="M11897" s="14"/>
      <c r="N11897" s="14"/>
      <c r="O11897" s="14"/>
      <c r="P11897" s="14"/>
      <c r="Q11897" s="14"/>
    </row>
    <row r="11898" spans="10:17" x14ac:dyDescent="0.25">
      <c r="J11898" s="14"/>
      <c r="K11898" s="14"/>
      <c r="L11898" s="14"/>
      <c r="M11898" s="14"/>
      <c r="N11898" s="14"/>
      <c r="O11898" s="14"/>
      <c r="P11898" s="14"/>
      <c r="Q11898" s="14"/>
    </row>
    <row r="11899" spans="10:17" x14ac:dyDescent="0.25">
      <c r="J11899" s="14"/>
      <c r="K11899" s="14"/>
      <c r="L11899" s="14"/>
      <c r="M11899" s="14"/>
      <c r="N11899" s="14"/>
      <c r="O11899" s="14"/>
      <c r="P11899" s="14"/>
      <c r="Q11899" s="14"/>
    </row>
    <row r="11900" spans="10:17" x14ac:dyDescent="0.25">
      <c r="J11900" s="14"/>
      <c r="K11900" s="14"/>
      <c r="L11900" s="14"/>
      <c r="M11900" s="14"/>
      <c r="N11900" s="14"/>
      <c r="O11900" s="14"/>
      <c r="P11900" s="14"/>
      <c r="Q11900" s="14"/>
    </row>
    <row r="11901" spans="10:17" x14ac:dyDescent="0.25">
      <c r="J11901" s="14"/>
      <c r="K11901" s="14"/>
      <c r="L11901" s="14"/>
      <c r="M11901" s="14"/>
      <c r="N11901" s="14"/>
      <c r="O11901" s="14"/>
      <c r="P11901" s="14"/>
      <c r="Q11901" s="14"/>
    </row>
    <row r="11902" spans="10:17" x14ac:dyDescent="0.25">
      <c r="J11902" s="14"/>
      <c r="K11902" s="14"/>
      <c r="L11902" s="14"/>
      <c r="M11902" s="14"/>
      <c r="N11902" s="14"/>
      <c r="O11902" s="14"/>
      <c r="P11902" s="14"/>
      <c r="Q11902" s="14"/>
    </row>
    <row r="11903" spans="10:17" x14ac:dyDescent="0.25">
      <c r="J11903" s="14"/>
      <c r="K11903" s="14"/>
      <c r="L11903" s="14"/>
      <c r="M11903" s="14"/>
      <c r="N11903" s="14"/>
      <c r="O11903" s="14"/>
      <c r="P11903" s="14"/>
      <c r="Q11903" s="14"/>
    </row>
    <row r="11904" spans="10:17" x14ac:dyDescent="0.25">
      <c r="J11904" s="14"/>
      <c r="K11904" s="14"/>
      <c r="L11904" s="14"/>
      <c r="M11904" s="14"/>
      <c r="N11904" s="14"/>
      <c r="O11904" s="14"/>
      <c r="P11904" s="14"/>
      <c r="Q11904" s="14"/>
    </row>
    <row r="11905" spans="10:17" x14ac:dyDescent="0.25">
      <c r="J11905" s="14"/>
      <c r="K11905" s="14"/>
      <c r="L11905" s="14"/>
      <c r="M11905" s="14"/>
      <c r="N11905" s="14"/>
      <c r="O11905" s="14"/>
      <c r="P11905" s="14"/>
      <c r="Q11905" s="14"/>
    </row>
    <row r="11906" spans="10:17" x14ac:dyDescent="0.25">
      <c r="J11906" s="14"/>
      <c r="K11906" s="14"/>
      <c r="L11906" s="14"/>
      <c r="M11906" s="14"/>
      <c r="N11906" s="14"/>
      <c r="O11906" s="14"/>
      <c r="P11906" s="14"/>
      <c r="Q11906" s="14"/>
    </row>
    <row r="11907" spans="10:17" x14ac:dyDescent="0.25">
      <c r="J11907" s="14"/>
      <c r="K11907" s="14"/>
      <c r="L11907" s="14"/>
      <c r="M11907" s="14"/>
      <c r="N11907" s="14"/>
      <c r="O11907" s="14"/>
      <c r="P11907" s="14"/>
      <c r="Q11907" s="14"/>
    </row>
    <row r="11908" spans="10:17" x14ac:dyDescent="0.25">
      <c r="J11908" s="14"/>
      <c r="K11908" s="14"/>
      <c r="L11908" s="14"/>
      <c r="M11908" s="14"/>
      <c r="N11908" s="14"/>
      <c r="O11908" s="14"/>
      <c r="P11908" s="14"/>
      <c r="Q11908" s="14"/>
    </row>
    <row r="11909" spans="10:17" x14ac:dyDescent="0.25">
      <c r="J11909" s="14"/>
      <c r="K11909" s="14"/>
      <c r="L11909" s="14"/>
      <c r="M11909" s="14"/>
      <c r="N11909" s="14"/>
      <c r="O11909" s="14"/>
      <c r="P11909" s="14"/>
      <c r="Q11909" s="14"/>
    </row>
    <row r="11910" spans="10:17" x14ac:dyDescent="0.25">
      <c r="J11910" s="14"/>
      <c r="K11910" s="14"/>
      <c r="L11910" s="14"/>
      <c r="M11910" s="14"/>
      <c r="N11910" s="14"/>
      <c r="O11910" s="14"/>
      <c r="P11910" s="14"/>
      <c r="Q11910" s="14"/>
    </row>
    <row r="11911" spans="10:17" x14ac:dyDescent="0.25">
      <c r="J11911" s="14"/>
      <c r="K11911" s="14"/>
      <c r="L11911" s="14"/>
      <c r="M11911" s="14"/>
      <c r="N11911" s="14"/>
      <c r="O11911" s="14"/>
      <c r="P11911" s="14"/>
      <c r="Q11911" s="14"/>
    </row>
    <row r="11912" spans="10:17" x14ac:dyDescent="0.25">
      <c r="J11912" s="14"/>
      <c r="K11912" s="14"/>
      <c r="L11912" s="14"/>
      <c r="M11912" s="14"/>
      <c r="N11912" s="14"/>
      <c r="O11912" s="14"/>
      <c r="P11912" s="14"/>
      <c r="Q11912" s="14"/>
    </row>
    <row r="11913" spans="10:17" x14ac:dyDescent="0.25">
      <c r="J11913" s="14"/>
      <c r="K11913" s="14"/>
      <c r="L11913" s="14"/>
      <c r="M11913" s="14"/>
      <c r="N11913" s="14"/>
      <c r="O11913" s="14"/>
      <c r="P11913" s="14"/>
      <c r="Q11913" s="14"/>
    </row>
    <row r="11914" spans="10:17" x14ac:dyDescent="0.25">
      <c r="J11914" s="14"/>
      <c r="K11914" s="14"/>
      <c r="L11914" s="14"/>
      <c r="M11914" s="14"/>
      <c r="N11914" s="14"/>
      <c r="O11914" s="14"/>
      <c r="P11914" s="14"/>
      <c r="Q11914" s="14"/>
    </row>
    <row r="11915" spans="10:17" x14ac:dyDescent="0.25">
      <c r="J11915" s="14"/>
      <c r="K11915" s="14"/>
      <c r="L11915" s="14"/>
      <c r="M11915" s="14"/>
      <c r="N11915" s="14"/>
      <c r="O11915" s="14"/>
      <c r="P11915" s="14"/>
      <c r="Q11915" s="14"/>
    </row>
    <row r="11916" spans="10:17" x14ac:dyDescent="0.25">
      <c r="J11916" s="14"/>
      <c r="K11916" s="14"/>
      <c r="L11916" s="14"/>
      <c r="M11916" s="14"/>
      <c r="N11916" s="14"/>
      <c r="O11916" s="14"/>
      <c r="P11916" s="14"/>
      <c r="Q11916" s="14"/>
    </row>
    <row r="11917" spans="10:17" x14ac:dyDescent="0.25">
      <c r="J11917" s="14"/>
      <c r="K11917" s="14"/>
      <c r="L11917" s="14"/>
      <c r="M11917" s="14"/>
      <c r="N11917" s="14"/>
      <c r="O11917" s="14"/>
      <c r="P11917" s="14"/>
      <c r="Q11917" s="14"/>
    </row>
    <row r="11918" spans="10:17" x14ac:dyDescent="0.25">
      <c r="J11918" s="14"/>
      <c r="K11918" s="14"/>
      <c r="L11918" s="14"/>
      <c r="M11918" s="14"/>
      <c r="N11918" s="14"/>
      <c r="O11918" s="14"/>
      <c r="P11918" s="14"/>
      <c r="Q11918" s="14"/>
    </row>
    <row r="11919" spans="10:17" x14ac:dyDescent="0.25">
      <c r="J11919" s="14"/>
      <c r="K11919" s="14"/>
      <c r="L11919" s="14"/>
      <c r="M11919" s="14"/>
      <c r="N11919" s="14"/>
      <c r="O11919" s="14"/>
      <c r="P11919" s="14"/>
      <c r="Q11919" s="14"/>
    </row>
    <row r="11920" spans="10:17" x14ac:dyDescent="0.25">
      <c r="J11920" s="14"/>
      <c r="K11920" s="14"/>
      <c r="L11920" s="14"/>
      <c r="M11920" s="14"/>
      <c r="N11920" s="14"/>
      <c r="O11920" s="14"/>
      <c r="P11920" s="14"/>
      <c r="Q11920" s="14"/>
    </row>
    <row r="11921" spans="10:17" x14ac:dyDescent="0.25">
      <c r="J11921" s="14"/>
      <c r="K11921" s="14"/>
      <c r="L11921" s="14"/>
      <c r="M11921" s="14"/>
      <c r="N11921" s="14"/>
      <c r="O11921" s="14"/>
      <c r="P11921" s="14"/>
      <c r="Q11921" s="14"/>
    </row>
    <row r="11922" spans="10:17" x14ac:dyDescent="0.25">
      <c r="J11922" s="14"/>
      <c r="K11922" s="14"/>
      <c r="L11922" s="14"/>
      <c r="M11922" s="14"/>
      <c r="N11922" s="14"/>
      <c r="O11922" s="14"/>
      <c r="P11922" s="14"/>
      <c r="Q11922" s="14"/>
    </row>
    <row r="11923" spans="10:17" x14ac:dyDescent="0.25">
      <c r="J11923" s="14"/>
      <c r="K11923" s="14"/>
      <c r="L11923" s="14"/>
      <c r="M11923" s="14"/>
      <c r="N11923" s="14"/>
      <c r="O11923" s="14"/>
      <c r="P11923" s="14"/>
      <c r="Q11923" s="14"/>
    </row>
    <row r="11924" spans="10:17" x14ac:dyDescent="0.25">
      <c r="J11924" s="14"/>
      <c r="K11924" s="14"/>
      <c r="L11924" s="14"/>
      <c r="M11924" s="14"/>
      <c r="N11924" s="14"/>
      <c r="O11924" s="14"/>
      <c r="P11924" s="14"/>
      <c r="Q11924" s="14"/>
    </row>
    <row r="11925" spans="10:17" x14ac:dyDescent="0.25">
      <c r="J11925" s="14"/>
      <c r="K11925" s="14"/>
      <c r="L11925" s="14"/>
      <c r="M11925" s="14"/>
      <c r="N11925" s="14"/>
      <c r="O11925" s="14"/>
      <c r="P11925" s="14"/>
      <c r="Q11925" s="14"/>
    </row>
    <row r="11926" spans="10:17" x14ac:dyDescent="0.25">
      <c r="J11926" s="14"/>
      <c r="K11926" s="14"/>
      <c r="L11926" s="14"/>
      <c r="M11926" s="14"/>
      <c r="N11926" s="14"/>
      <c r="O11926" s="14"/>
      <c r="P11926" s="14"/>
      <c r="Q11926" s="14"/>
    </row>
    <row r="11927" spans="10:17" x14ac:dyDescent="0.25">
      <c r="J11927" s="14"/>
      <c r="K11927" s="14"/>
      <c r="L11927" s="14"/>
      <c r="M11927" s="14"/>
      <c r="N11927" s="14"/>
      <c r="O11927" s="14"/>
      <c r="P11927" s="14"/>
      <c r="Q11927" s="14"/>
    </row>
    <row r="11928" spans="10:17" x14ac:dyDescent="0.25">
      <c r="J11928" s="14"/>
      <c r="K11928" s="14"/>
      <c r="L11928" s="14"/>
      <c r="M11928" s="14"/>
      <c r="N11928" s="14"/>
      <c r="O11928" s="14"/>
      <c r="P11928" s="14"/>
      <c r="Q11928" s="14"/>
    </row>
    <row r="11929" spans="10:17" x14ac:dyDescent="0.25">
      <c r="J11929" s="14"/>
      <c r="K11929" s="14"/>
      <c r="L11929" s="14"/>
      <c r="M11929" s="14"/>
      <c r="N11929" s="14"/>
      <c r="O11929" s="14"/>
      <c r="P11929" s="14"/>
      <c r="Q11929" s="14"/>
    </row>
    <row r="11930" spans="10:17" x14ac:dyDescent="0.25">
      <c r="J11930" s="14"/>
      <c r="K11930" s="14"/>
      <c r="L11930" s="14"/>
      <c r="M11930" s="14"/>
      <c r="N11930" s="14"/>
      <c r="O11930" s="14"/>
      <c r="P11930" s="14"/>
      <c r="Q11930" s="14"/>
    </row>
    <row r="11931" spans="10:17" x14ac:dyDescent="0.25">
      <c r="J11931" s="14"/>
      <c r="K11931" s="14"/>
      <c r="L11931" s="14"/>
      <c r="M11931" s="14"/>
      <c r="N11931" s="14"/>
      <c r="O11931" s="14"/>
      <c r="P11931" s="14"/>
      <c r="Q11931" s="14"/>
    </row>
    <row r="11932" spans="10:17" x14ac:dyDescent="0.25">
      <c r="J11932" s="14"/>
      <c r="K11932" s="14"/>
      <c r="L11932" s="14"/>
      <c r="M11932" s="14"/>
      <c r="N11932" s="14"/>
      <c r="O11932" s="14"/>
      <c r="P11932" s="14"/>
      <c r="Q11932" s="14"/>
    </row>
    <row r="11933" spans="10:17" x14ac:dyDescent="0.25">
      <c r="J11933" s="14"/>
      <c r="K11933" s="14"/>
      <c r="L11933" s="14"/>
      <c r="M11933" s="14"/>
      <c r="N11933" s="14"/>
      <c r="O11933" s="14"/>
      <c r="P11933" s="14"/>
      <c r="Q11933" s="14"/>
    </row>
    <row r="11934" spans="10:17" x14ac:dyDescent="0.25">
      <c r="J11934" s="14"/>
      <c r="K11934" s="14"/>
      <c r="L11934" s="14"/>
      <c r="M11934" s="14"/>
      <c r="N11934" s="14"/>
      <c r="O11934" s="14"/>
      <c r="P11934" s="14"/>
      <c r="Q11934" s="14"/>
    </row>
    <row r="11935" spans="10:17" x14ac:dyDescent="0.25">
      <c r="J11935" s="14"/>
      <c r="K11935" s="14"/>
      <c r="L11935" s="14"/>
      <c r="M11935" s="14"/>
      <c r="N11935" s="14"/>
      <c r="O11935" s="14"/>
      <c r="P11935" s="14"/>
      <c r="Q11935" s="14"/>
    </row>
    <row r="11936" spans="10:17" x14ac:dyDescent="0.25">
      <c r="J11936" s="14"/>
      <c r="K11936" s="14"/>
      <c r="L11936" s="14"/>
      <c r="M11936" s="14"/>
      <c r="N11936" s="14"/>
      <c r="O11936" s="14"/>
      <c r="P11936" s="14"/>
      <c r="Q11936" s="14"/>
    </row>
    <row r="11937" spans="10:17" x14ac:dyDescent="0.25">
      <c r="J11937" s="14"/>
      <c r="K11937" s="14"/>
      <c r="L11937" s="14"/>
      <c r="M11937" s="14"/>
      <c r="N11937" s="14"/>
      <c r="O11937" s="14"/>
      <c r="P11937" s="14"/>
      <c r="Q11937" s="14"/>
    </row>
    <row r="11938" spans="10:17" x14ac:dyDescent="0.25">
      <c r="J11938" s="14"/>
      <c r="K11938" s="14"/>
      <c r="L11938" s="14"/>
      <c r="M11938" s="14"/>
      <c r="N11938" s="14"/>
      <c r="O11938" s="14"/>
      <c r="P11938" s="14"/>
      <c r="Q11938" s="14"/>
    </row>
    <row r="11939" spans="10:17" x14ac:dyDescent="0.25">
      <c r="J11939" s="14"/>
      <c r="K11939" s="14"/>
      <c r="L11939" s="14"/>
      <c r="M11939" s="14"/>
      <c r="N11939" s="14"/>
      <c r="O11939" s="14"/>
      <c r="P11939" s="14"/>
      <c r="Q11939" s="14"/>
    </row>
    <row r="11940" spans="10:17" x14ac:dyDescent="0.25">
      <c r="J11940" s="14"/>
      <c r="K11940" s="14"/>
      <c r="L11940" s="14"/>
      <c r="M11940" s="14"/>
      <c r="N11940" s="14"/>
      <c r="O11940" s="14"/>
      <c r="P11940" s="14"/>
      <c r="Q11940" s="14"/>
    </row>
    <row r="11941" spans="10:17" x14ac:dyDescent="0.25">
      <c r="J11941" s="14"/>
      <c r="K11941" s="14"/>
      <c r="L11941" s="14"/>
      <c r="M11941" s="14"/>
      <c r="N11941" s="14"/>
      <c r="O11941" s="14"/>
      <c r="P11941" s="14"/>
      <c r="Q11941" s="14"/>
    </row>
    <row r="11942" spans="10:17" x14ac:dyDescent="0.25">
      <c r="J11942" s="14"/>
      <c r="K11942" s="14"/>
      <c r="L11942" s="14"/>
      <c r="M11942" s="14"/>
      <c r="N11942" s="14"/>
      <c r="O11942" s="14"/>
      <c r="P11942" s="14"/>
      <c r="Q11942" s="14"/>
    </row>
    <row r="11943" spans="10:17" x14ac:dyDescent="0.25">
      <c r="J11943" s="14"/>
      <c r="K11943" s="14"/>
      <c r="L11943" s="14"/>
      <c r="M11943" s="14"/>
      <c r="N11943" s="14"/>
      <c r="O11943" s="14"/>
      <c r="P11943" s="14"/>
      <c r="Q11943" s="14"/>
    </row>
    <row r="11944" spans="10:17" x14ac:dyDescent="0.25">
      <c r="J11944" s="14"/>
      <c r="K11944" s="14"/>
      <c r="L11944" s="14"/>
      <c r="M11944" s="14"/>
      <c r="N11944" s="14"/>
      <c r="O11944" s="14"/>
      <c r="P11944" s="14"/>
      <c r="Q11944" s="14"/>
    </row>
    <row r="11945" spans="10:17" x14ac:dyDescent="0.25">
      <c r="J11945" s="14"/>
      <c r="K11945" s="14"/>
      <c r="L11945" s="14"/>
      <c r="M11945" s="14"/>
      <c r="N11945" s="14"/>
      <c r="O11945" s="14"/>
      <c r="P11945" s="14"/>
      <c r="Q11945" s="14"/>
    </row>
    <row r="11946" spans="10:17" x14ac:dyDescent="0.25">
      <c r="J11946" s="14"/>
      <c r="K11946" s="14"/>
      <c r="L11946" s="14"/>
      <c r="M11946" s="14"/>
      <c r="N11946" s="14"/>
      <c r="O11946" s="14"/>
      <c r="P11946" s="14"/>
      <c r="Q11946" s="14"/>
    </row>
    <row r="11947" spans="10:17" x14ac:dyDescent="0.25">
      <c r="J11947" s="14"/>
      <c r="K11947" s="14"/>
      <c r="L11947" s="14"/>
      <c r="M11947" s="14"/>
      <c r="N11947" s="14"/>
      <c r="O11947" s="14"/>
      <c r="P11947" s="14"/>
      <c r="Q11947" s="14"/>
    </row>
    <row r="11948" spans="10:17" x14ac:dyDescent="0.25">
      <c r="J11948" s="14"/>
      <c r="K11948" s="14"/>
      <c r="L11948" s="14"/>
      <c r="M11948" s="14"/>
      <c r="N11948" s="14"/>
      <c r="O11948" s="14"/>
      <c r="P11948" s="14"/>
      <c r="Q11948" s="14"/>
    </row>
    <row r="11949" spans="10:17" x14ac:dyDescent="0.25">
      <c r="J11949" s="14"/>
      <c r="K11949" s="14"/>
      <c r="L11949" s="14"/>
      <c r="M11949" s="14"/>
      <c r="N11949" s="14"/>
      <c r="O11949" s="14"/>
      <c r="P11949" s="14"/>
      <c r="Q11949" s="14"/>
    </row>
    <row r="11950" spans="10:17" x14ac:dyDescent="0.25">
      <c r="J11950" s="14"/>
      <c r="K11950" s="14"/>
      <c r="L11950" s="14"/>
      <c r="M11950" s="14"/>
      <c r="N11950" s="14"/>
      <c r="O11950" s="14"/>
      <c r="P11950" s="14"/>
      <c r="Q11950" s="14"/>
    </row>
    <row r="11951" spans="10:17" x14ac:dyDescent="0.25">
      <c r="J11951" s="14"/>
      <c r="K11951" s="14"/>
      <c r="L11951" s="14"/>
      <c r="M11951" s="14"/>
      <c r="N11951" s="14"/>
      <c r="O11951" s="14"/>
      <c r="P11951" s="14"/>
      <c r="Q11951" s="14"/>
    </row>
    <row r="11952" spans="10:17" x14ac:dyDescent="0.25">
      <c r="J11952" s="14"/>
      <c r="K11952" s="14"/>
      <c r="L11952" s="14"/>
      <c r="M11952" s="14"/>
      <c r="N11952" s="14"/>
      <c r="O11952" s="14"/>
      <c r="P11952" s="14"/>
      <c r="Q11952" s="14"/>
    </row>
    <row r="11953" spans="10:17" x14ac:dyDescent="0.25">
      <c r="J11953" s="14"/>
      <c r="K11953" s="14"/>
      <c r="L11953" s="14"/>
      <c r="M11953" s="14"/>
      <c r="N11953" s="14"/>
      <c r="O11953" s="14"/>
      <c r="P11953" s="14"/>
      <c r="Q11953" s="14"/>
    </row>
    <row r="11954" spans="10:17" x14ac:dyDescent="0.25">
      <c r="J11954" s="14"/>
      <c r="K11954" s="14"/>
      <c r="L11954" s="14"/>
      <c r="M11954" s="14"/>
      <c r="N11954" s="14"/>
      <c r="O11954" s="14"/>
      <c r="P11954" s="14"/>
      <c r="Q11954" s="14"/>
    </row>
    <row r="11955" spans="10:17" x14ac:dyDescent="0.25">
      <c r="J11955" s="14"/>
      <c r="K11955" s="14"/>
      <c r="L11955" s="14"/>
      <c r="M11955" s="14"/>
      <c r="N11955" s="14"/>
      <c r="O11955" s="14"/>
      <c r="P11955" s="14"/>
      <c r="Q11955" s="14"/>
    </row>
    <row r="11956" spans="10:17" x14ac:dyDescent="0.25">
      <c r="J11956" s="14"/>
      <c r="K11956" s="14"/>
      <c r="L11956" s="14"/>
      <c r="M11956" s="14"/>
      <c r="N11956" s="14"/>
      <c r="O11956" s="14"/>
      <c r="P11956" s="14"/>
      <c r="Q11956" s="14"/>
    </row>
    <row r="11957" spans="10:17" x14ac:dyDescent="0.25">
      <c r="J11957" s="14"/>
      <c r="K11957" s="14"/>
      <c r="L11957" s="14"/>
      <c r="M11957" s="14"/>
      <c r="N11957" s="14"/>
      <c r="O11957" s="14"/>
      <c r="P11957" s="14"/>
      <c r="Q11957" s="14"/>
    </row>
    <row r="11958" spans="10:17" x14ac:dyDescent="0.25">
      <c r="J11958" s="14"/>
      <c r="K11958" s="14"/>
      <c r="L11958" s="14"/>
      <c r="M11958" s="14"/>
      <c r="N11958" s="14"/>
      <c r="O11958" s="14"/>
      <c r="P11958" s="14"/>
      <c r="Q11958" s="14"/>
    </row>
    <row r="11959" spans="10:17" x14ac:dyDescent="0.25">
      <c r="J11959" s="14"/>
      <c r="K11959" s="14"/>
      <c r="L11959" s="14"/>
      <c r="M11959" s="14"/>
      <c r="N11959" s="14"/>
      <c r="O11959" s="14"/>
      <c r="P11959" s="14"/>
      <c r="Q11959" s="14"/>
    </row>
    <row r="11960" spans="10:17" x14ac:dyDescent="0.25">
      <c r="J11960" s="14"/>
      <c r="K11960" s="14"/>
      <c r="L11960" s="14"/>
      <c r="M11960" s="14"/>
      <c r="N11960" s="14"/>
      <c r="O11960" s="14"/>
      <c r="P11960" s="14"/>
      <c r="Q11960" s="14"/>
    </row>
    <row r="11961" spans="10:17" x14ac:dyDescent="0.25">
      <c r="J11961" s="14"/>
      <c r="K11961" s="14"/>
      <c r="L11961" s="14"/>
      <c r="M11961" s="14"/>
      <c r="N11961" s="14"/>
      <c r="O11961" s="14"/>
      <c r="P11961" s="14"/>
      <c r="Q11961" s="14"/>
    </row>
    <row r="11962" spans="10:17" x14ac:dyDescent="0.25">
      <c r="J11962" s="14"/>
      <c r="K11962" s="14"/>
      <c r="L11962" s="14"/>
      <c r="M11962" s="14"/>
      <c r="N11962" s="14"/>
      <c r="O11962" s="14"/>
      <c r="P11962" s="14"/>
      <c r="Q11962" s="14"/>
    </row>
    <row r="11963" spans="10:17" x14ac:dyDescent="0.25">
      <c r="J11963" s="14"/>
      <c r="K11963" s="14"/>
      <c r="L11963" s="14"/>
      <c r="M11963" s="14"/>
      <c r="N11963" s="14"/>
      <c r="O11963" s="14"/>
      <c r="P11963" s="14"/>
      <c r="Q11963" s="14"/>
    </row>
    <row r="11964" spans="10:17" x14ac:dyDescent="0.25">
      <c r="J11964" s="14"/>
      <c r="K11964" s="14"/>
      <c r="L11964" s="14"/>
      <c r="M11964" s="14"/>
      <c r="N11964" s="14"/>
      <c r="O11964" s="14"/>
      <c r="P11964" s="14"/>
      <c r="Q11964" s="14"/>
    </row>
    <row r="11965" spans="10:17" x14ac:dyDescent="0.25">
      <c r="J11965" s="14"/>
      <c r="K11965" s="14"/>
      <c r="L11965" s="14"/>
      <c r="M11965" s="14"/>
      <c r="N11965" s="14"/>
      <c r="O11965" s="14"/>
      <c r="P11965" s="14"/>
      <c r="Q11965" s="14"/>
    </row>
    <row r="11966" spans="10:17" x14ac:dyDescent="0.25">
      <c r="J11966" s="14"/>
      <c r="K11966" s="14"/>
      <c r="L11966" s="14"/>
      <c r="M11966" s="14"/>
      <c r="N11966" s="14"/>
      <c r="O11966" s="14"/>
      <c r="P11966" s="14"/>
      <c r="Q11966" s="14"/>
    </row>
    <row r="11967" spans="10:17" x14ac:dyDescent="0.25">
      <c r="J11967" s="14"/>
      <c r="K11967" s="14"/>
      <c r="L11967" s="14"/>
      <c r="M11967" s="14"/>
      <c r="N11967" s="14"/>
      <c r="O11967" s="14"/>
      <c r="P11967" s="14"/>
      <c r="Q11967" s="14"/>
    </row>
    <row r="11968" spans="10:17" x14ac:dyDescent="0.25">
      <c r="J11968" s="14"/>
      <c r="K11968" s="14"/>
      <c r="L11968" s="14"/>
      <c r="M11968" s="14"/>
      <c r="N11968" s="14"/>
      <c r="O11968" s="14"/>
      <c r="P11968" s="14"/>
      <c r="Q11968" s="14"/>
    </row>
    <row r="11969" spans="10:17" x14ac:dyDescent="0.25">
      <c r="J11969" s="14"/>
      <c r="K11969" s="14"/>
      <c r="L11969" s="14"/>
      <c r="M11969" s="14"/>
      <c r="N11969" s="14"/>
      <c r="O11969" s="14"/>
      <c r="P11969" s="14"/>
      <c r="Q11969" s="14"/>
    </row>
    <row r="11970" spans="10:17" x14ac:dyDescent="0.25">
      <c r="J11970" s="14"/>
      <c r="K11970" s="14"/>
      <c r="L11970" s="14"/>
      <c r="M11970" s="14"/>
      <c r="N11970" s="14"/>
      <c r="O11970" s="14"/>
      <c r="P11970" s="14"/>
      <c r="Q11970" s="14"/>
    </row>
    <row r="11971" spans="10:17" x14ac:dyDescent="0.25">
      <c r="J11971" s="14"/>
      <c r="K11971" s="14"/>
      <c r="L11971" s="14"/>
      <c r="M11971" s="14"/>
      <c r="N11971" s="14"/>
      <c r="O11971" s="14"/>
      <c r="P11971" s="14"/>
      <c r="Q11971" s="14"/>
    </row>
    <row r="11972" spans="10:17" x14ac:dyDescent="0.25">
      <c r="J11972" s="14"/>
      <c r="K11972" s="14"/>
      <c r="L11972" s="14"/>
      <c r="M11972" s="14"/>
      <c r="N11972" s="14"/>
      <c r="O11972" s="14"/>
      <c r="P11972" s="14"/>
      <c r="Q11972" s="14"/>
    </row>
    <row r="11973" spans="10:17" x14ac:dyDescent="0.25">
      <c r="J11973" s="14"/>
      <c r="K11973" s="14"/>
      <c r="L11973" s="14"/>
      <c r="M11973" s="14"/>
      <c r="N11973" s="14"/>
      <c r="O11973" s="14"/>
      <c r="P11973" s="14"/>
      <c r="Q11973" s="14"/>
    </row>
    <row r="11974" spans="10:17" x14ac:dyDescent="0.25">
      <c r="J11974" s="14"/>
      <c r="K11974" s="14"/>
      <c r="L11974" s="14"/>
      <c r="M11974" s="14"/>
      <c r="N11974" s="14"/>
      <c r="O11974" s="14"/>
      <c r="P11974" s="14"/>
      <c r="Q11974" s="14"/>
    </row>
    <row r="11975" spans="10:17" x14ac:dyDescent="0.25">
      <c r="J11975" s="14"/>
      <c r="K11975" s="14"/>
      <c r="L11975" s="14"/>
      <c r="M11975" s="14"/>
      <c r="N11975" s="14"/>
      <c r="O11975" s="14"/>
      <c r="P11975" s="14"/>
      <c r="Q11975" s="14"/>
    </row>
    <row r="11976" spans="10:17" x14ac:dyDescent="0.25">
      <c r="J11976" s="14"/>
      <c r="K11976" s="14"/>
      <c r="L11976" s="14"/>
      <c r="M11976" s="14"/>
      <c r="N11976" s="14"/>
      <c r="O11976" s="14"/>
      <c r="P11976" s="14"/>
      <c r="Q11976" s="14"/>
    </row>
    <row r="11977" spans="10:17" x14ac:dyDescent="0.25">
      <c r="J11977" s="14"/>
      <c r="K11977" s="14"/>
      <c r="L11977" s="14"/>
      <c r="M11977" s="14"/>
      <c r="N11977" s="14"/>
      <c r="O11977" s="14"/>
      <c r="P11977" s="14"/>
      <c r="Q11977" s="14"/>
    </row>
    <row r="11978" spans="10:17" x14ac:dyDescent="0.25">
      <c r="J11978" s="14"/>
      <c r="K11978" s="14"/>
      <c r="L11978" s="14"/>
      <c r="M11978" s="14"/>
      <c r="N11978" s="14"/>
      <c r="O11978" s="14"/>
      <c r="P11978" s="14"/>
      <c r="Q11978" s="14"/>
    </row>
    <row r="11979" spans="10:17" x14ac:dyDescent="0.25">
      <c r="J11979" s="14"/>
      <c r="K11979" s="14"/>
      <c r="L11979" s="14"/>
      <c r="M11979" s="14"/>
      <c r="N11979" s="14"/>
      <c r="O11979" s="14"/>
      <c r="P11979" s="14"/>
      <c r="Q11979" s="14"/>
    </row>
    <row r="11980" spans="10:17" x14ac:dyDescent="0.25">
      <c r="J11980" s="14"/>
      <c r="K11980" s="14"/>
      <c r="L11980" s="14"/>
      <c r="M11980" s="14"/>
      <c r="N11980" s="14"/>
      <c r="O11980" s="14"/>
      <c r="P11980" s="14"/>
      <c r="Q11980" s="14"/>
    </row>
    <row r="11981" spans="10:17" x14ac:dyDescent="0.25">
      <c r="J11981" s="14"/>
      <c r="K11981" s="14"/>
      <c r="L11981" s="14"/>
      <c r="M11981" s="14"/>
      <c r="N11981" s="14"/>
      <c r="O11981" s="14"/>
      <c r="P11981" s="14"/>
      <c r="Q11981" s="14"/>
    </row>
    <row r="11982" spans="10:17" x14ac:dyDescent="0.25">
      <c r="J11982" s="14"/>
      <c r="K11982" s="14"/>
      <c r="L11982" s="14"/>
      <c r="M11982" s="14"/>
      <c r="N11982" s="14"/>
      <c r="O11982" s="14"/>
      <c r="P11982" s="14"/>
      <c r="Q11982" s="14"/>
    </row>
    <row r="11983" spans="10:17" x14ac:dyDescent="0.25">
      <c r="J11983" s="14"/>
      <c r="K11983" s="14"/>
      <c r="L11983" s="14"/>
      <c r="M11983" s="14"/>
      <c r="N11983" s="14"/>
      <c r="O11983" s="14"/>
      <c r="P11983" s="14"/>
      <c r="Q11983" s="14"/>
    </row>
    <row r="11984" spans="10:17" x14ac:dyDescent="0.25">
      <c r="J11984" s="14"/>
      <c r="K11984" s="14"/>
      <c r="L11984" s="14"/>
      <c r="M11984" s="14"/>
      <c r="N11984" s="14"/>
      <c r="O11984" s="14"/>
      <c r="P11984" s="14"/>
      <c r="Q11984" s="14"/>
    </row>
    <row r="11985" spans="10:17" x14ac:dyDescent="0.25">
      <c r="J11985" s="14"/>
      <c r="K11985" s="14"/>
      <c r="L11985" s="14"/>
      <c r="M11985" s="14"/>
      <c r="N11985" s="14"/>
      <c r="O11985" s="14"/>
      <c r="P11985" s="14"/>
      <c r="Q11985" s="14"/>
    </row>
    <row r="11986" spans="10:17" x14ac:dyDescent="0.25">
      <c r="J11986" s="14"/>
      <c r="K11986" s="14"/>
      <c r="L11986" s="14"/>
      <c r="M11986" s="14"/>
      <c r="N11986" s="14"/>
      <c r="O11986" s="14"/>
      <c r="P11986" s="14"/>
      <c r="Q11986" s="14"/>
    </row>
    <row r="11987" spans="10:17" x14ac:dyDescent="0.25">
      <c r="J11987" s="14"/>
      <c r="K11987" s="14"/>
      <c r="L11987" s="14"/>
      <c r="M11987" s="14"/>
      <c r="N11987" s="14"/>
      <c r="O11987" s="14"/>
      <c r="P11987" s="14"/>
      <c r="Q11987" s="14"/>
    </row>
    <row r="11988" spans="10:17" x14ac:dyDescent="0.25">
      <c r="J11988" s="14"/>
      <c r="K11988" s="14"/>
      <c r="L11988" s="14"/>
      <c r="M11988" s="14"/>
      <c r="N11988" s="14"/>
      <c r="O11988" s="14"/>
      <c r="P11988" s="14"/>
      <c r="Q11988" s="14"/>
    </row>
    <row r="11989" spans="10:17" x14ac:dyDescent="0.25">
      <c r="J11989" s="14"/>
      <c r="K11989" s="14"/>
      <c r="L11989" s="14"/>
      <c r="M11989" s="14"/>
      <c r="N11989" s="14"/>
      <c r="O11989" s="14"/>
      <c r="P11989" s="14"/>
      <c r="Q11989" s="14"/>
    </row>
    <row r="11990" spans="10:17" x14ac:dyDescent="0.25">
      <c r="J11990" s="14"/>
      <c r="K11990" s="14"/>
      <c r="L11990" s="14"/>
      <c r="M11990" s="14"/>
      <c r="N11990" s="14"/>
      <c r="O11990" s="14"/>
      <c r="P11990" s="14"/>
      <c r="Q11990" s="14"/>
    </row>
    <row r="11991" spans="10:17" x14ac:dyDescent="0.25">
      <c r="J11991" s="14"/>
      <c r="K11991" s="14"/>
      <c r="L11991" s="14"/>
      <c r="M11991" s="14"/>
      <c r="N11991" s="14"/>
      <c r="O11991" s="14"/>
      <c r="P11991" s="14"/>
      <c r="Q11991" s="14"/>
    </row>
    <row r="11992" spans="10:17" x14ac:dyDescent="0.25">
      <c r="J11992" s="14"/>
      <c r="K11992" s="14"/>
      <c r="L11992" s="14"/>
      <c r="M11992" s="14"/>
      <c r="N11992" s="14"/>
      <c r="O11992" s="14"/>
      <c r="P11992" s="14"/>
      <c r="Q11992" s="14"/>
    </row>
    <row r="11993" spans="10:17" x14ac:dyDescent="0.25">
      <c r="J11993" s="14"/>
      <c r="K11993" s="14"/>
      <c r="L11993" s="14"/>
      <c r="M11993" s="14"/>
      <c r="N11993" s="14"/>
      <c r="O11993" s="14"/>
      <c r="P11993" s="14"/>
      <c r="Q11993" s="14"/>
    </row>
    <row r="11994" spans="10:17" x14ac:dyDescent="0.25">
      <c r="J11994" s="14"/>
      <c r="K11994" s="14"/>
      <c r="L11994" s="14"/>
      <c r="M11994" s="14"/>
      <c r="N11994" s="14"/>
      <c r="O11994" s="14"/>
      <c r="P11994" s="14"/>
      <c r="Q11994" s="14"/>
    </row>
    <row r="11995" spans="10:17" x14ac:dyDescent="0.25">
      <c r="J11995" s="14"/>
      <c r="K11995" s="14"/>
      <c r="L11995" s="14"/>
      <c r="M11995" s="14"/>
      <c r="N11995" s="14"/>
      <c r="O11995" s="14"/>
      <c r="P11995" s="14"/>
      <c r="Q11995" s="14"/>
    </row>
    <row r="11996" spans="10:17" x14ac:dyDescent="0.25">
      <c r="J11996" s="14"/>
      <c r="K11996" s="14"/>
      <c r="L11996" s="14"/>
      <c r="M11996" s="14"/>
      <c r="N11996" s="14"/>
      <c r="O11996" s="14"/>
      <c r="P11996" s="14"/>
      <c r="Q11996" s="14"/>
    </row>
    <row r="11997" spans="10:17" x14ac:dyDescent="0.25">
      <c r="J11997" s="14"/>
      <c r="K11997" s="14"/>
      <c r="L11997" s="14"/>
      <c r="M11997" s="14"/>
      <c r="N11997" s="14"/>
      <c r="O11997" s="14"/>
      <c r="P11997" s="14"/>
      <c r="Q11997" s="14"/>
    </row>
    <row r="11998" spans="10:17" x14ac:dyDescent="0.25">
      <c r="J11998" s="14"/>
      <c r="K11998" s="14"/>
      <c r="L11998" s="14"/>
      <c r="M11998" s="14"/>
      <c r="N11998" s="14"/>
      <c r="O11998" s="14"/>
      <c r="P11998" s="14"/>
      <c r="Q11998" s="14"/>
    </row>
    <row r="11999" spans="10:17" x14ac:dyDescent="0.25">
      <c r="J11999" s="14"/>
      <c r="K11999" s="14"/>
      <c r="L11999" s="14"/>
      <c r="M11999" s="14"/>
      <c r="N11999" s="14"/>
      <c r="O11999" s="14"/>
      <c r="P11999" s="14"/>
      <c r="Q11999" s="14"/>
    </row>
    <row r="12000" spans="10:17" x14ac:dyDescent="0.25">
      <c r="J12000" s="14"/>
      <c r="K12000" s="14"/>
      <c r="L12000" s="14"/>
      <c r="M12000" s="14"/>
      <c r="N12000" s="14"/>
      <c r="O12000" s="14"/>
      <c r="P12000" s="14"/>
      <c r="Q12000" s="14"/>
    </row>
    <row r="12001" spans="10:17" x14ac:dyDescent="0.25">
      <c r="J12001" s="14"/>
      <c r="K12001" s="14"/>
      <c r="L12001" s="14"/>
      <c r="M12001" s="14"/>
      <c r="N12001" s="14"/>
      <c r="O12001" s="14"/>
      <c r="P12001" s="14"/>
      <c r="Q12001" s="14"/>
    </row>
    <row r="12002" spans="10:17" x14ac:dyDescent="0.25">
      <c r="J12002" s="14"/>
      <c r="K12002" s="14"/>
      <c r="L12002" s="14"/>
      <c r="M12002" s="14"/>
      <c r="N12002" s="14"/>
      <c r="O12002" s="14"/>
      <c r="P12002" s="14"/>
      <c r="Q12002" s="14"/>
    </row>
    <row r="12003" spans="10:17" x14ac:dyDescent="0.25">
      <c r="J12003" s="14"/>
      <c r="K12003" s="14"/>
      <c r="L12003" s="14"/>
      <c r="M12003" s="14"/>
      <c r="N12003" s="14"/>
      <c r="O12003" s="14"/>
      <c r="P12003" s="14"/>
      <c r="Q12003" s="14"/>
    </row>
    <row r="12004" spans="10:17" x14ac:dyDescent="0.25">
      <c r="J12004" s="14"/>
      <c r="K12004" s="14"/>
      <c r="L12004" s="14"/>
      <c r="M12004" s="14"/>
      <c r="N12004" s="14"/>
      <c r="O12004" s="14"/>
      <c r="P12004" s="14"/>
      <c r="Q12004" s="14"/>
    </row>
    <row r="12005" spans="10:17" x14ac:dyDescent="0.25">
      <c r="J12005" s="14"/>
      <c r="K12005" s="14"/>
      <c r="L12005" s="14"/>
      <c r="M12005" s="14"/>
      <c r="N12005" s="14"/>
      <c r="O12005" s="14"/>
      <c r="P12005" s="14"/>
      <c r="Q12005" s="14"/>
    </row>
    <row r="12006" spans="10:17" x14ac:dyDescent="0.25">
      <c r="J12006" s="14"/>
      <c r="K12006" s="14"/>
      <c r="L12006" s="14"/>
      <c r="M12006" s="14"/>
      <c r="N12006" s="14"/>
      <c r="O12006" s="14"/>
      <c r="P12006" s="14"/>
      <c r="Q12006" s="14"/>
    </row>
    <row r="12007" spans="10:17" x14ac:dyDescent="0.25">
      <c r="J12007" s="14"/>
      <c r="K12007" s="14"/>
      <c r="L12007" s="14"/>
      <c r="M12007" s="14"/>
      <c r="N12007" s="14"/>
      <c r="O12007" s="14"/>
      <c r="P12007" s="14"/>
      <c r="Q12007" s="14"/>
    </row>
    <row r="12008" spans="10:17" x14ac:dyDescent="0.25">
      <c r="J12008" s="14"/>
      <c r="K12008" s="14"/>
      <c r="L12008" s="14"/>
      <c r="M12008" s="14"/>
      <c r="N12008" s="14"/>
      <c r="O12008" s="14"/>
      <c r="P12008" s="14"/>
      <c r="Q12008" s="14"/>
    </row>
    <row r="12009" spans="10:17" x14ac:dyDescent="0.25">
      <c r="J12009" s="14"/>
      <c r="K12009" s="14"/>
      <c r="L12009" s="14"/>
      <c r="M12009" s="14"/>
      <c r="N12009" s="14"/>
      <c r="O12009" s="14"/>
      <c r="P12009" s="14"/>
      <c r="Q12009" s="14"/>
    </row>
    <row r="12010" spans="10:17" x14ac:dyDescent="0.25">
      <c r="J12010" s="14"/>
      <c r="K12010" s="14"/>
      <c r="L12010" s="14"/>
      <c r="M12010" s="14"/>
      <c r="N12010" s="14"/>
      <c r="O12010" s="14"/>
      <c r="P12010" s="14"/>
      <c r="Q12010" s="14"/>
    </row>
    <row r="12011" spans="10:17" x14ac:dyDescent="0.25">
      <c r="J12011" s="14"/>
      <c r="K12011" s="14"/>
      <c r="L12011" s="14"/>
      <c r="M12011" s="14"/>
      <c r="N12011" s="14"/>
      <c r="O12011" s="14"/>
      <c r="P12011" s="14"/>
      <c r="Q12011" s="14"/>
    </row>
    <row r="12012" spans="10:17" x14ac:dyDescent="0.25">
      <c r="J12012" s="14"/>
      <c r="K12012" s="14"/>
      <c r="L12012" s="14"/>
      <c r="M12012" s="14"/>
      <c r="N12012" s="14"/>
      <c r="O12012" s="14"/>
      <c r="P12012" s="14"/>
      <c r="Q12012" s="14"/>
    </row>
    <row r="12013" spans="10:17" x14ac:dyDescent="0.25">
      <c r="J12013" s="14"/>
      <c r="K12013" s="14"/>
      <c r="L12013" s="14"/>
      <c r="M12013" s="14"/>
      <c r="N12013" s="14"/>
      <c r="O12013" s="14"/>
      <c r="P12013" s="14"/>
      <c r="Q12013" s="14"/>
    </row>
    <row r="12014" spans="10:17" x14ac:dyDescent="0.25">
      <c r="J12014" s="14"/>
      <c r="K12014" s="14"/>
      <c r="L12014" s="14"/>
      <c r="M12014" s="14"/>
      <c r="N12014" s="14"/>
      <c r="O12014" s="14"/>
      <c r="P12014" s="14"/>
      <c r="Q12014" s="14"/>
    </row>
    <row r="12015" spans="10:17" x14ac:dyDescent="0.25">
      <c r="J12015" s="14"/>
      <c r="K12015" s="14"/>
      <c r="L12015" s="14"/>
      <c r="M12015" s="14"/>
      <c r="N12015" s="14"/>
      <c r="O12015" s="14"/>
      <c r="P12015" s="14"/>
      <c r="Q12015" s="14"/>
    </row>
    <row r="12016" spans="10:17" x14ac:dyDescent="0.25">
      <c r="J12016" s="14"/>
      <c r="K12016" s="14"/>
      <c r="L12016" s="14"/>
      <c r="M12016" s="14"/>
      <c r="N12016" s="14"/>
      <c r="O12016" s="14"/>
      <c r="P12016" s="14"/>
      <c r="Q12016" s="14"/>
    </row>
    <row r="12017" spans="10:17" x14ac:dyDescent="0.25">
      <c r="J12017" s="14"/>
      <c r="K12017" s="14"/>
      <c r="L12017" s="14"/>
      <c r="M12017" s="14"/>
      <c r="N12017" s="14"/>
      <c r="O12017" s="14"/>
      <c r="P12017" s="14"/>
      <c r="Q12017" s="14"/>
    </row>
    <row r="12018" spans="10:17" x14ac:dyDescent="0.25">
      <c r="J12018" s="14"/>
      <c r="K12018" s="14"/>
      <c r="L12018" s="14"/>
      <c r="M12018" s="14"/>
      <c r="N12018" s="14"/>
      <c r="O12018" s="14"/>
      <c r="P12018" s="14"/>
      <c r="Q12018" s="14"/>
    </row>
    <row r="12019" spans="10:17" x14ac:dyDescent="0.25">
      <c r="J12019" s="14"/>
      <c r="K12019" s="14"/>
      <c r="L12019" s="14"/>
      <c r="M12019" s="14"/>
      <c r="N12019" s="14"/>
      <c r="O12019" s="14"/>
      <c r="P12019" s="14"/>
      <c r="Q12019" s="14"/>
    </row>
    <row r="12020" spans="10:17" x14ac:dyDescent="0.25">
      <c r="J12020" s="14"/>
      <c r="K12020" s="14"/>
      <c r="L12020" s="14"/>
      <c r="M12020" s="14"/>
      <c r="N12020" s="14"/>
      <c r="O12020" s="14"/>
      <c r="P12020" s="14"/>
      <c r="Q12020" s="14"/>
    </row>
    <row r="12021" spans="10:17" x14ac:dyDescent="0.25">
      <c r="J12021" s="14"/>
      <c r="K12021" s="14"/>
      <c r="L12021" s="14"/>
      <c r="M12021" s="14"/>
      <c r="N12021" s="14"/>
      <c r="O12021" s="14"/>
      <c r="P12021" s="14"/>
      <c r="Q12021" s="14"/>
    </row>
    <row r="12022" spans="10:17" x14ac:dyDescent="0.25">
      <c r="J12022" s="14"/>
      <c r="K12022" s="14"/>
      <c r="L12022" s="14"/>
      <c r="M12022" s="14"/>
      <c r="N12022" s="14"/>
      <c r="O12022" s="14"/>
      <c r="P12022" s="14"/>
      <c r="Q12022" s="14"/>
    </row>
    <row r="12023" spans="10:17" x14ac:dyDescent="0.25">
      <c r="J12023" s="14"/>
      <c r="K12023" s="14"/>
      <c r="L12023" s="14"/>
      <c r="M12023" s="14"/>
      <c r="N12023" s="14"/>
      <c r="O12023" s="14"/>
      <c r="P12023" s="14"/>
      <c r="Q12023" s="14"/>
    </row>
    <row r="12024" spans="10:17" x14ac:dyDescent="0.25">
      <c r="J12024" s="14"/>
      <c r="K12024" s="14"/>
      <c r="L12024" s="14"/>
      <c r="M12024" s="14"/>
      <c r="N12024" s="14"/>
      <c r="O12024" s="14"/>
      <c r="P12024" s="14"/>
      <c r="Q12024" s="14"/>
    </row>
    <row r="12025" spans="10:17" x14ac:dyDescent="0.25">
      <c r="J12025" s="14"/>
      <c r="K12025" s="14"/>
      <c r="L12025" s="14"/>
      <c r="M12025" s="14"/>
      <c r="N12025" s="14"/>
      <c r="O12025" s="14"/>
      <c r="P12025" s="14"/>
      <c r="Q12025" s="14"/>
    </row>
    <row r="12026" spans="10:17" x14ac:dyDescent="0.25">
      <c r="J12026" s="14"/>
      <c r="K12026" s="14"/>
      <c r="L12026" s="14"/>
      <c r="M12026" s="14"/>
      <c r="N12026" s="14"/>
      <c r="O12026" s="14"/>
      <c r="P12026" s="14"/>
      <c r="Q12026" s="14"/>
    </row>
    <row r="12027" spans="10:17" x14ac:dyDescent="0.25">
      <c r="J12027" s="14"/>
      <c r="K12027" s="14"/>
      <c r="L12027" s="14"/>
      <c r="M12027" s="14"/>
      <c r="N12027" s="14"/>
      <c r="O12027" s="14"/>
      <c r="P12027" s="14"/>
      <c r="Q12027" s="14"/>
    </row>
    <row r="12028" spans="10:17" x14ac:dyDescent="0.25">
      <c r="J12028" s="14"/>
      <c r="K12028" s="14"/>
      <c r="L12028" s="14"/>
      <c r="M12028" s="14"/>
      <c r="N12028" s="14"/>
      <c r="O12028" s="14"/>
      <c r="P12028" s="14"/>
      <c r="Q12028" s="14"/>
    </row>
    <row r="12029" spans="10:17" x14ac:dyDescent="0.25">
      <c r="J12029" s="14"/>
      <c r="K12029" s="14"/>
      <c r="L12029" s="14"/>
      <c r="M12029" s="14"/>
      <c r="N12029" s="14"/>
      <c r="O12029" s="14"/>
      <c r="P12029" s="14"/>
      <c r="Q12029" s="14"/>
    </row>
    <row r="12030" spans="10:17" x14ac:dyDescent="0.25">
      <c r="J12030" s="14"/>
      <c r="K12030" s="14"/>
      <c r="L12030" s="14"/>
      <c r="M12030" s="14"/>
      <c r="N12030" s="14"/>
      <c r="O12030" s="14"/>
      <c r="P12030" s="14"/>
      <c r="Q12030" s="14"/>
    </row>
    <row r="12031" spans="10:17" x14ac:dyDescent="0.25">
      <c r="J12031" s="14"/>
      <c r="K12031" s="14"/>
      <c r="L12031" s="14"/>
      <c r="M12031" s="14"/>
      <c r="N12031" s="14"/>
      <c r="O12031" s="14"/>
      <c r="P12031" s="14"/>
      <c r="Q12031" s="14"/>
    </row>
    <row r="12032" spans="10:17" x14ac:dyDescent="0.25">
      <c r="J12032" s="14"/>
      <c r="K12032" s="14"/>
      <c r="L12032" s="14"/>
      <c r="M12032" s="14"/>
      <c r="N12032" s="14"/>
      <c r="O12032" s="14"/>
      <c r="P12032" s="14"/>
      <c r="Q12032" s="14"/>
    </row>
    <row r="12033" spans="10:17" x14ac:dyDescent="0.25">
      <c r="J12033" s="14"/>
      <c r="K12033" s="14"/>
      <c r="L12033" s="14"/>
      <c r="M12033" s="14"/>
      <c r="N12033" s="14"/>
      <c r="O12033" s="14"/>
      <c r="P12033" s="14"/>
      <c r="Q12033" s="14"/>
    </row>
    <row r="12034" spans="10:17" x14ac:dyDescent="0.25">
      <c r="J12034" s="14"/>
      <c r="K12034" s="14"/>
      <c r="L12034" s="14"/>
      <c r="M12034" s="14"/>
      <c r="N12034" s="14"/>
      <c r="O12034" s="14"/>
      <c r="P12034" s="14"/>
      <c r="Q12034" s="14"/>
    </row>
    <row r="12035" spans="10:17" x14ac:dyDescent="0.25">
      <c r="J12035" s="14"/>
      <c r="K12035" s="14"/>
      <c r="L12035" s="14"/>
      <c r="M12035" s="14"/>
      <c r="N12035" s="14"/>
      <c r="O12035" s="14"/>
      <c r="P12035" s="14"/>
      <c r="Q12035" s="14"/>
    </row>
    <row r="12036" spans="10:17" x14ac:dyDescent="0.25">
      <c r="J12036" s="14"/>
      <c r="K12036" s="14"/>
      <c r="L12036" s="14"/>
      <c r="M12036" s="14"/>
      <c r="N12036" s="14"/>
      <c r="O12036" s="14"/>
      <c r="P12036" s="14"/>
      <c r="Q12036" s="14"/>
    </row>
    <row r="12037" spans="10:17" x14ac:dyDescent="0.25">
      <c r="J12037" s="14"/>
      <c r="K12037" s="14"/>
      <c r="L12037" s="14"/>
      <c r="M12037" s="14"/>
      <c r="N12037" s="14"/>
      <c r="O12037" s="14"/>
      <c r="P12037" s="14"/>
      <c r="Q12037" s="14"/>
    </row>
    <row r="12038" spans="10:17" x14ac:dyDescent="0.25">
      <c r="J12038" s="14"/>
      <c r="K12038" s="14"/>
      <c r="L12038" s="14"/>
      <c r="M12038" s="14"/>
      <c r="N12038" s="14"/>
      <c r="O12038" s="14"/>
      <c r="P12038" s="14"/>
      <c r="Q12038" s="14"/>
    </row>
    <row r="12039" spans="10:17" x14ac:dyDescent="0.25">
      <c r="J12039" s="14"/>
      <c r="K12039" s="14"/>
      <c r="L12039" s="14"/>
      <c r="M12039" s="14"/>
      <c r="N12039" s="14"/>
      <c r="O12039" s="14"/>
      <c r="P12039" s="14"/>
      <c r="Q12039" s="14"/>
    </row>
    <row r="12040" spans="10:17" x14ac:dyDescent="0.25">
      <c r="J12040" s="14"/>
      <c r="K12040" s="14"/>
      <c r="L12040" s="14"/>
      <c r="M12040" s="14"/>
      <c r="N12040" s="14"/>
      <c r="O12040" s="14"/>
      <c r="P12040" s="14"/>
      <c r="Q12040" s="14"/>
    </row>
    <row r="12041" spans="10:17" x14ac:dyDescent="0.25">
      <c r="J12041" s="14"/>
      <c r="K12041" s="14"/>
      <c r="L12041" s="14"/>
      <c r="M12041" s="14"/>
      <c r="N12041" s="14"/>
      <c r="O12041" s="14"/>
      <c r="P12041" s="14"/>
      <c r="Q12041" s="14"/>
    </row>
    <row r="12042" spans="10:17" x14ac:dyDescent="0.25">
      <c r="J12042" s="14"/>
      <c r="K12042" s="14"/>
      <c r="L12042" s="14"/>
      <c r="M12042" s="14"/>
      <c r="N12042" s="14"/>
      <c r="O12042" s="14"/>
      <c r="P12042" s="14"/>
      <c r="Q12042" s="14"/>
    </row>
    <row r="12043" spans="10:17" x14ac:dyDescent="0.25">
      <c r="J12043" s="14"/>
      <c r="K12043" s="14"/>
      <c r="L12043" s="14"/>
      <c r="M12043" s="14"/>
      <c r="N12043" s="14"/>
      <c r="O12043" s="14"/>
      <c r="P12043" s="14"/>
      <c r="Q12043" s="14"/>
    </row>
    <row r="12044" spans="10:17" x14ac:dyDescent="0.25">
      <c r="J12044" s="14"/>
      <c r="K12044" s="14"/>
      <c r="L12044" s="14"/>
      <c r="M12044" s="14"/>
      <c r="N12044" s="14"/>
      <c r="O12044" s="14"/>
      <c r="P12044" s="14"/>
      <c r="Q12044" s="14"/>
    </row>
    <row r="12045" spans="10:17" x14ac:dyDescent="0.25">
      <c r="J12045" s="14"/>
      <c r="K12045" s="14"/>
      <c r="L12045" s="14"/>
      <c r="M12045" s="14"/>
      <c r="N12045" s="14"/>
      <c r="O12045" s="14"/>
      <c r="P12045" s="14"/>
      <c r="Q12045" s="14"/>
    </row>
    <row r="12046" spans="10:17" x14ac:dyDescent="0.25">
      <c r="J12046" s="14"/>
      <c r="K12046" s="14"/>
      <c r="L12046" s="14"/>
      <c r="M12046" s="14"/>
      <c r="N12046" s="14"/>
      <c r="O12046" s="14"/>
      <c r="P12046" s="14"/>
      <c r="Q12046" s="14"/>
    </row>
    <row r="12047" spans="10:17" x14ac:dyDescent="0.25">
      <c r="J12047" s="14"/>
      <c r="K12047" s="14"/>
      <c r="L12047" s="14"/>
      <c r="M12047" s="14"/>
      <c r="N12047" s="14"/>
      <c r="O12047" s="14"/>
      <c r="P12047" s="14"/>
      <c r="Q12047" s="14"/>
    </row>
    <row r="12048" spans="10:17" x14ac:dyDescent="0.25">
      <c r="J12048" s="14"/>
      <c r="K12048" s="14"/>
      <c r="L12048" s="14"/>
      <c r="M12048" s="14"/>
      <c r="N12048" s="14"/>
      <c r="O12048" s="14"/>
      <c r="P12048" s="14"/>
      <c r="Q12048" s="14"/>
    </row>
    <row r="12049" spans="10:17" x14ac:dyDescent="0.25">
      <c r="J12049" s="14"/>
      <c r="K12049" s="14"/>
      <c r="L12049" s="14"/>
      <c r="M12049" s="14"/>
      <c r="N12049" s="14"/>
      <c r="O12049" s="14"/>
      <c r="P12049" s="14"/>
      <c r="Q12049" s="14"/>
    </row>
    <row r="12050" spans="10:17" x14ac:dyDescent="0.25">
      <c r="J12050" s="14"/>
      <c r="K12050" s="14"/>
      <c r="L12050" s="14"/>
      <c r="M12050" s="14"/>
      <c r="N12050" s="14"/>
      <c r="O12050" s="14"/>
      <c r="P12050" s="14"/>
      <c r="Q12050" s="14"/>
    </row>
    <row r="12051" spans="10:17" x14ac:dyDescent="0.25">
      <c r="J12051" s="14"/>
      <c r="K12051" s="14"/>
      <c r="L12051" s="14"/>
      <c r="M12051" s="14"/>
      <c r="N12051" s="14"/>
      <c r="O12051" s="14"/>
      <c r="P12051" s="14"/>
      <c r="Q12051" s="14"/>
    </row>
    <row r="12052" spans="10:17" x14ac:dyDescent="0.25">
      <c r="J12052" s="14"/>
      <c r="K12052" s="14"/>
      <c r="L12052" s="14"/>
      <c r="M12052" s="14"/>
      <c r="N12052" s="14"/>
      <c r="O12052" s="14"/>
      <c r="P12052" s="14"/>
      <c r="Q12052" s="14"/>
    </row>
    <row r="12053" spans="10:17" x14ac:dyDescent="0.25">
      <c r="J12053" s="14"/>
      <c r="K12053" s="14"/>
      <c r="L12053" s="14"/>
      <c r="M12053" s="14"/>
      <c r="N12053" s="14"/>
      <c r="O12053" s="14"/>
      <c r="P12053" s="14"/>
      <c r="Q12053" s="14"/>
    </row>
    <row r="12054" spans="10:17" x14ac:dyDescent="0.25">
      <c r="J12054" s="14"/>
      <c r="K12054" s="14"/>
      <c r="L12054" s="14"/>
      <c r="M12054" s="14"/>
      <c r="N12054" s="14"/>
      <c r="O12054" s="14"/>
      <c r="P12054" s="14"/>
      <c r="Q12054" s="14"/>
    </row>
    <row r="12055" spans="10:17" x14ac:dyDescent="0.25">
      <c r="J12055" s="14"/>
      <c r="K12055" s="14"/>
      <c r="L12055" s="14"/>
      <c r="M12055" s="14"/>
      <c r="N12055" s="14"/>
      <c r="O12055" s="14"/>
      <c r="P12055" s="14"/>
      <c r="Q12055" s="14"/>
    </row>
    <row r="12056" spans="10:17" x14ac:dyDescent="0.25">
      <c r="J12056" s="14"/>
      <c r="K12056" s="14"/>
      <c r="L12056" s="14"/>
      <c r="M12056" s="14"/>
      <c r="N12056" s="14"/>
      <c r="O12056" s="14"/>
      <c r="P12056" s="14"/>
      <c r="Q12056" s="14"/>
    </row>
    <row r="12057" spans="10:17" x14ac:dyDescent="0.25">
      <c r="J12057" s="14"/>
      <c r="K12057" s="14"/>
      <c r="L12057" s="14"/>
      <c r="M12057" s="14"/>
      <c r="N12057" s="14"/>
      <c r="O12057" s="14"/>
      <c r="P12057" s="14"/>
      <c r="Q12057" s="14"/>
    </row>
    <row r="12058" spans="10:17" x14ac:dyDescent="0.25">
      <c r="J12058" s="14"/>
      <c r="K12058" s="14"/>
      <c r="L12058" s="14"/>
      <c r="M12058" s="14"/>
      <c r="N12058" s="14"/>
      <c r="O12058" s="14"/>
      <c r="P12058" s="14"/>
      <c r="Q12058" s="14"/>
    </row>
    <row r="12059" spans="10:17" x14ac:dyDescent="0.25">
      <c r="J12059" s="14"/>
      <c r="K12059" s="14"/>
      <c r="L12059" s="14"/>
      <c r="M12059" s="14"/>
      <c r="N12059" s="14"/>
      <c r="O12059" s="14"/>
      <c r="P12059" s="14"/>
      <c r="Q12059" s="14"/>
    </row>
    <row r="12060" spans="10:17" x14ac:dyDescent="0.25">
      <c r="J12060" s="14"/>
      <c r="K12060" s="14"/>
      <c r="L12060" s="14"/>
      <c r="M12060" s="14"/>
      <c r="N12060" s="14"/>
      <c r="O12060" s="14"/>
      <c r="P12060" s="14"/>
      <c r="Q12060" s="14"/>
    </row>
    <row r="12061" spans="10:17" x14ac:dyDescent="0.25">
      <c r="J12061" s="14"/>
      <c r="K12061" s="14"/>
      <c r="L12061" s="14"/>
      <c r="M12061" s="14"/>
      <c r="N12061" s="14"/>
      <c r="O12061" s="14"/>
      <c r="P12061" s="14"/>
      <c r="Q12061" s="14"/>
    </row>
    <row r="12062" spans="10:17" x14ac:dyDescent="0.25">
      <c r="J12062" s="14"/>
      <c r="K12062" s="14"/>
      <c r="L12062" s="14"/>
      <c r="M12062" s="14"/>
      <c r="N12062" s="14"/>
      <c r="O12062" s="14"/>
      <c r="P12062" s="14"/>
      <c r="Q12062" s="14"/>
    </row>
    <row r="12063" spans="10:17" x14ac:dyDescent="0.25">
      <c r="J12063" s="14"/>
      <c r="K12063" s="14"/>
      <c r="L12063" s="14"/>
      <c r="M12063" s="14"/>
      <c r="N12063" s="14"/>
      <c r="O12063" s="14"/>
      <c r="P12063" s="14"/>
      <c r="Q12063" s="14"/>
    </row>
    <row r="12064" spans="10:17" x14ac:dyDescent="0.25">
      <c r="J12064" s="14"/>
      <c r="K12064" s="14"/>
      <c r="L12064" s="14"/>
      <c r="M12064" s="14"/>
      <c r="N12064" s="14"/>
      <c r="O12064" s="14"/>
      <c r="P12064" s="14"/>
      <c r="Q12064" s="14"/>
    </row>
    <row r="12065" spans="10:17" x14ac:dyDescent="0.25">
      <c r="J12065" s="14"/>
      <c r="K12065" s="14"/>
      <c r="L12065" s="14"/>
      <c r="M12065" s="14"/>
      <c r="N12065" s="14"/>
      <c r="O12065" s="14"/>
      <c r="P12065" s="14"/>
      <c r="Q12065" s="14"/>
    </row>
    <row r="12066" spans="10:17" x14ac:dyDescent="0.25">
      <c r="J12066" s="14"/>
      <c r="K12066" s="14"/>
      <c r="L12066" s="14"/>
      <c r="M12066" s="14"/>
      <c r="N12066" s="14"/>
      <c r="O12066" s="14"/>
      <c r="P12066" s="14"/>
      <c r="Q12066" s="14"/>
    </row>
    <row r="12067" spans="10:17" x14ac:dyDescent="0.25">
      <c r="J12067" s="14"/>
      <c r="K12067" s="14"/>
      <c r="L12067" s="14"/>
      <c r="M12067" s="14"/>
      <c r="N12067" s="14"/>
      <c r="O12067" s="14"/>
      <c r="P12067" s="14"/>
      <c r="Q12067" s="14"/>
    </row>
    <row r="12068" spans="10:17" x14ac:dyDescent="0.25">
      <c r="J12068" s="14"/>
      <c r="K12068" s="14"/>
      <c r="L12068" s="14"/>
      <c r="M12068" s="14"/>
      <c r="N12068" s="14"/>
      <c r="O12068" s="14"/>
      <c r="P12068" s="14"/>
      <c r="Q12068" s="14"/>
    </row>
    <row r="12069" spans="10:17" x14ac:dyDescent="0.25">
      <c r="J12069" s="14"/>
      <c r="K12069" s="14"/>
      <c r="L12069" s="14"/>
      <c r="M12069" s="14"/>
      <c r="N12069" s="14"/>
      <c r="O12069" s="14"/>
      <c r="P12069" s="14"/>
      <c r="Q12069" s="14"/>
    </row>
    <row r="12070" spans="10:17" x14ac:dyDescent="0.25">
      <c r="J12070" s="14"/>
      <c r="K12070" s="14"/>
      <c r="L12070" s="14"/>
      <c r="M12070" s="14"/>
      <c r="N12070" s="14"/>
      <c r="O12070" s="14"/>
      <c r="P12070" s="14"/>
      <c r="Q12070" s="14"/>
    </row>
    <row r="12071" spans="10:17" x14ac:dyDescent="0.25">
      <c r="J12071" s="14"/>
      <c r="K12071" s="14"/>
      <c r="L12071" s="14"/>
      <c r="M12071" s="14"/>
      <c r="N12071" s="14"/>
      <c r="O12071" s="14"/>
      <c r="P12071" s="14"/>
      <c r="Q12071" s="14"/>
    </row>
    <row r="12072" spans="10:17" x14ac:dyDescent="0.25">
      <c r="J12072" s="14"/>
      <c r="K12072" s="14"/>
      <c r="L12072" s="14"/>
      <c r="M12072" s="14"/>
      <c r="N12072" s="14"/>
      <c r="O12072" s="14"/>
      <c r="P12072" s="14"/>
      <c r="Q12072" s="14"/>
    </row>
    <row r="12073" spans="10:17" x14ac:dyDescent="0.25">
      <c r="J12073" s="14"/>
      <c r="K12073" s="14"/>
      <c r="L12073" s="14"/>
      <c r="M12073" s="14"/>
      <c r="N12073" s="14"/>
      <c r="O12073" s="14"/>
      <c r="P12073" s="14"/>
      <c r="Q12073" s="14"/>
    </row>
    <row r="12074" spans="10:17" x14ac:dyDescent="0.25">
      <c r="J12074" s="14"/>
      <c r="K12074" s="14"/>
      <c r="L12074" s="14"/>
      <c r="M12074" s="14"/>
      <c r="N12074" s="14"/>
      <c r="O12074" s="14"/>
      <c r="P12074" s="14"/>
      <c r="Q12074" s="14"/>
    </row>
    <row r="12075" spans="10:17" x14ac:dyDescent="0.25">
      <c r="J12075" s="14"/>
      <c r="K12075" s="14"/>
      <c r="L12075" s="14"/>
      <c r="M12075" s="14"/>
      <c r="N12075" s="14"/>
      <c r="O12075" s="14"/>
      <c r="P12075" s="14"/>
      <c r="Q12075" s="14"/>
    </row>
    <row r="12076" spans="10:17" x14ac:dyDescent="0.25">
      <c r="J12076" s="14"/>
      <c r="K12076" s="14"/>
      <c r="L12076" s="14"/>
      <c r="M12076" s="14"/>
      <c r="N12076" s="14"/>
      <c r="O12076" s="14"/>
      <c r="P12076" s="14"/>
      <c r="Q12076" s="14"/>
    </row>
    <row r="12077" spans="10:17" x14ac:dyDescent="0.25">
      <c r="J12077" s="14"/>
      <c r="K12077" s="14"/>
      <c r="L12077" s="14"/>
      <c r="M12077" s="14"/>
      <c r="N12077" s="14"/>
      <c r="O12077" s="14"/>
      <c r="P12077" s="14"/>
      <c r="Q12077" s="14"/>
    </row>
    <row r="12078" spans="10:17" x14ac:dyDescent="0.25">
      <c r="J12078" s="14"/>
      <c r="K12078" s="14"/>
      <c r="L12078" s="14"/>
      <c r="M12078" s="14"/>
      <c r="N12078" s="14"/>
      <c r="O12078" s="14"/>
      <c r="P12078" s="14"/>
      <c r="Q12078" s="14"/>
    </row>
    <row r="12079" spans="10:17" x14ac:dyDescent="0.25">
      <c r="J12079" s="14"/>
      <c r="K12079" s="14"/>
      <c r="L12079" s="14"/>
      <c r="M12079" s="14"/>
      <c r="N12079" s="14"/>
      <c r="O12079" s="14"/>
      <c r="P12079" s="14"/>
      <c r="Q12079" s="14"/>
    </row>
    <row r="12080" spans="10:17" x14ac:dyDescent="0.25">
      <c r="J12080" s="14"/>
      <c r="K12080" s="14"/>
      <c r="L12080" s="14"/>
      <c r="M12080" s="14"/>
      <c r="N12080" s="14"/>
      <c r="O12080" s="14"/>
      <c r="P12080" s="14"/>
      <c r="Q12080" s="14"/>
    </row>
    <row r="12081" spans="10:17" x14ac:dyDescent="0.25">
      <c r="J12081" s="14"/>
      <c r="K12081" s="14"/>
      <c r="L12081" s="14"/>
      <c r="M12081" s="14"/>
      <c r="N12081" s="14"/>
      <c r="O12081" s="14"/>
      <c r="P12081" s="14"/>
      <c r="Q12081" s="14"/>
    </row>
    <row r="12082" spans="10:17" x14ac:dyDescent="0.25">
      <c r="J12082" s="14"/>
      <c r="K12082" s="14"/>
      <c r="L12082" s="14"/>
      <c r="M12082" s="14"/>
      <c r="N12082" s="14"/>
      <c r="O12082" s="14"/>
      <c r="P12082" s="14"/>
      <c r="Q12082" s="14"/>
    </row>
    <row r="12083" spans="10:17" x14ac:dyDescent="0.25">
      <c r="J12083" s="14"/>
      <c r="K12083" s="14"/>
      <c r="L12083" s="14"/>
      <c r="M12083" s="14"/>
      <c r="N12083" s="14"/>
      <c r="O12083" s="14"/>
      <c r="P12083" s="14"/>
      <c r="Q12083" s="14"/>
    </row>
    <row r="12084" spans="10:17" x14ac:dyDescent="0.25">
      <c r="J12084" s="14"/>
      <c r="K12084" s="14"/>
      <c r="L12084" s="14"/>
      <c r="M12084" s="14"/>
      <c r="N12084" s="14"/>
      <c r="O12084" s="14"/>
      <c r="P12084" s="14"/>
      <c r="Q12084" s="14"/>
    </row>
    <row r="12085" spans="10:17" x14ac:dyDescent="0.25">
      <c r="J12085" s="14"/>
      <c r="K12085" s="14"/>
      <c r="L12085" s="14"/>
      <c r="M12085" s="14"/>
      <c r="N12085" s="14"/>
      <c r="O12085" s="14"/>
      <c r="P12085" s="14"/>
      <c r="Q12085" s="14"/>
    </row>
    <row r="12086" spans="10:17" x14ac:dyDescent="0.25">
      <c r="J12086" s="14"/>
      <c r="K12086" s="14"/>
      <c r="L12086" s="14"/>
      <c r="M12086" s="14"/>
      <c r="N12086" s="14"/>
      <c r="O12086" s="14"/>
      <c r="P12086" s="14"/>
      <c r="Q12086" s="14"/>
    </row>
    <row r="12087" spans="10:17" x14ac:dyDescent="0.25">
      <c r="J12087" s="14"/>
      <c r="K12087" s="14"/>
      <c r="L12087" s="14"/>
      <c r="M12087" s="14"/>
      <c r="N12087" s="14"/>
      <c r="O12087" s="14"/>
      <c r="P12087" s="14"/>
      <c r="Q12087" s="14"/>
    </row>
    <row r="12088" spans="10:17" x14ac:dyDescent="0.25">
      <c r="J12088" s="14"/>
      <c r="K12088" s="14"/>
      <c r="L12088" s="14"/>
      <c r="M12088" s="14"/>
      <c r="N12088" s="14"/>
      <c r="O12088" s="14"/>
      <c r="P12088" s="14"/>
      <c r="Q12088" s="14"/>
    </row>
    <row r="12089" spans="10:17" x14ac:dyDescent="0.25">
      <c r="J12089" s="14"/>
      <c r="K12089" s="14"/>
      <c r="L12089" s="14"/>
      <c r="M12089" s="14"/>
      <c r="N12089" s="14"/>
      <c r="O12089" s="14"/>
      <c r="P12089" s="14"/>
      <c r="Q12089" s="14"/>
    </row>
    <row r="12090" spans="10:17" x14ac:dyDescent="0.25">
      <c r="J12090" s="14"/>
      <c r="K12090" s="14"/>
      <c r="L12090" s="14"/>
      <c r="M12090" s="14"/>
      <c r="N12090" s="14"/>
      <c r="O12090" s="14"/>
      <c r="P12090" s="14"/>
      <c r="Q12090" s="14"/>
    </row>
    <row r="12091" spans="10:17" x14ac:dyDescent="0.25">
      <c r="J12091" s="14"/>
      <c r="K12091" s="14"/>
      <c r="L12091" s="14"/>
      <c r="M12091" s="14"/>
      <c r="N12091" s="14"/>
      <c r="O12091" s="14"/>
      <c r="P12091" s="14"/>
      <c r="Q12091" s="14"/>
    </row>
    <row r="12092" spans="10:17" x14ac:dyDescent="0.25">
      <c r="J12092" s="14"/>
      <c r="K12092" s="14"/>
      <c r="L12092" s="14"/>
      <c r="M12092" s="14"/>
      <c r="N12092" s="14"/>
      <c r="O12092" s="14"/>
      <c r="P12092" s="14"/>
      <c r="Q12092" s="14"/>
    </row>
    <row r="12093" spans="10:17" x14ac:dyDescent="0.25">
      <c r="J12093" s="14"/>
      <c r="K12093" s="14"/>
      <c r="L12093" s="14"/>
      <c r="M12093" s="14"/>
      <c r="N12093" s="14"/>
      <c r="O12093" s="14"/>
      <c r="P12093" s="14"/>
      <c r="Q12093" s="14"/>
    </row>
    <row r="12094" spans="10:17" x14ac:dyDescent="0.25">
      <c r="J12094" s="14"/>
      <c r="K12094" s="14"/>
      <c r="L12094" s="14"/>
      <c r="M12094" s="14"/>
      <c r="N12094" s="14"/>
      <c r="O12094" s="14"/>
      <c r="P12094" s="14"/>
      <c r="Q12094" s="14"/>
    </row>
    <row r="12095" spans="10:17" x14ac:dyDescent="0.25">
      <c r="J12095" s="14"/>
      <c r="K12095" s="14"/>
      <c r="L12095" s="14"/>
      <c r="M12095" s="14"/>
      <c r="N12095" s="14"/>
      <c r="O12095" s="14"/>
      <c r="P12095" s="14"/>
      <c r="Q12095" s="14"/>
    </row>
    <row r="12096" spans="10:17" x14ac:dyDescent="0.25">
      <c r="J12096" s="14"/>
      <c r="K12096" s="14"/>
      <c r="L12096" s="14"/>
      <c r="M12096" s="14"/>
      <c r="N12096" s="14"/>
      <c r="O12096" s="14"/>
      <c r="P12096" s="14"/>
      <c r="Q12096" s="14"/>
    </row>
    <row r="12097" spans="10:17" x14ac:dyDescent="0.25">
      <c r="J12097" s="14"/>
      <c r="K12097" s="14"/>
      <c r="L12097" s="14"/>
      <c r="M12097" s="14"/>
      <c r="N12097" s="14"/>
      <c r="O12097" s="14"/>
      <c r="P12097" s="14"/>
      <c r="Q12097" s="14"/>
    </row>
    <row r="12098" spans="10:17" x14ac:dyDescent="0.25">
      <c r="J12098" s="14"/>
      <c r="K12098" s="14"/>
      <c r="L12098" s="14"/>
      <c r="M12098" s="14"/>
      <c r="N12098" s="14"/>
      <c r="O12098" s="14"/>
      <c r="P12098" s="14"/>
      <c r="Q12098" s="14"/>
    </row>
    <row r="12099" spans="10:17" x14ac:dyDescent="0.25">
      <c r="J12099" s="14"/>
      <c r="K12099" s="14"/>
      <c r="L12099" s="14"/>
      <c r="M12099" s="14"/>
      <c r="N12099" s="14"/>
      <c r="O12099" s="14"/>
      <c r="P12099" s="14"/>
      <c r="Q12099" s="14"/>
    </row>
    <row r="12100" spans="10:17" x14ac:dyDescent="0.25">
      <c r="J12100" s="14"/>
      <c r="K12100" s="14"/>
      <c r="L12100" s="14"/>
      <c r="M12100" s="14"/>
      <c r="N12100" s="14"/>
      <c r="O12100" s="14"/>
      <c r="P12100" s="14"/>
      <c r="Q12100" s="14"/>
    </row>
    <row r="12101" spans="10:17" x14ac:dyDescent="0.25">
      <c r="J12101" s="14"/>
      <c r="K12101" s="14"/>
      <c r="L12101" s="14"/>
      <c r="M12101" s="14"/>
      <c r="N12101" s="14"/>
      <c r="O12101" s="14"/>
      <c r="P12101" s="14"/>
      <c r="Q12101" s="14"/>
    </row>
    <row r="12102" spans="10:17" x14ac:dyDescent="0.25">
      <c r="J12102" s="14"/>
      <c r="K12102" s="14"/>
      <c r="L12102" s="14"/>
      <c r="M12102" s="14"/>
      <c r="N12102" s="14"/>
      <c r="O12102" s="14"/>
      <c r="P12102" s="14"/>
      <c r="Q12102" s="14"/>
    </row>
    <row r="12103" spans="10:17" x14ac:dyDescent="0.25">
      <c r="J12103" s="14"/>
      <c r="K12103" s="14"/>
      <c r="L12103" s="14"/>
      <c r="M12103" s="14"/>
      <c r="N12103" s="14"/>
      <c r="O12103" s="14"/>
      <c r="P12103" s="14"/>
      <c r="Q12103" s="14"/>
    </row>
    <row r="12104" spans="10:17" x14ac:dyDescent="0.25">
      <c r="J12104" s="14"/>
      <c r="K12104" s="14"/>
      <c r="L12104" s="14"/>
      <c r="M12104" s="14"/>
      <c r="N12104" s="14"/>
      <c r="O12104" s="14"/>
      <c r="P12104" s="14"/>
      <c r="Q12104" s="14"/>
    </row>
    <row r="12105" spans="10:17" x14ac:dyDescent="0.25">
      <c r="J12105" s="14"/>
      <c r="K12105" s="14"/>
      <c r="L12105" s="14"/>
      <c r="M12105" s="14"/>
      <c r="N12105" s="14"/>
      <c r="O12105" s="14"/>
      <c r="P12105" s="14"/>
      <c r="Q12105" s="14"/>
    </row>
    <row r="12106" spans="10:17" x14ac:dyDescent="0.25">
      <c r="J12106" s="14"/>
      <c r="K12106" s="14"/>
      <c r="L12106" s="14"/>
      <c r="M12106" s="14"/>
      <c r="N12106" s="14"/>
      <c r="O12106" s="14"/>
      <c r="P12106" s="14"/>
      <c r="Q12106" s="14"/>
    </row>
    <row r="12107" spans="10:17" x14ac:dyDescent="0.25">
      <c r="J12107" s="14"/>
      <c r="K12107" s="14"/>
      <c r="L12107" s="14"/>
      <c r="M12107" s="14"/>
      <c r="N12107" s="14"/>
      <c r="O12107" s="14"/>
      <c r="P12107" s="14"/>
      <c r="Q12107" s="14"/>
    </row>
    <row r="12108" spans="10:17" x14ac:dyDescent="0.25">
      <c r="J12108" s="14"/>
      <c r="K12108" s="14"/>
      <c r="L12108" s="14"/>
      <c r="M12108" s="14"/>
      <c r="N12108" s="14"/>
      <c r="O12108" s="14"/>
      <c r="P12108" s="14"/>
      <c r="Q12108" s="14"/>
    </row>
    <row r="12109" spans="10:17" x14ac:dyDescent="0.25">
      <c r="J12109" s="14"/>
      <c r="K12109" s="14"/>
      <c r="L12109" s="14"/>
      <c r="M12109" s="14"/>
      <c r="N12109" s="14"/>
      <c r="O12109" s="14"/>
      <c r="P12109" s="14"/>
      <c r="Q12109" s="14"/>
    </row>
    <row r="12110" spans="10:17" x14ac:dyDescent="0.25">
      <c r="J12110" s="14"/>
      <c r="K12110" s="14"/>
      <c r="L12110" s="14"/>
      <c r="M12110" s="14"/>
      <c r="N12110" s="14"/>
      <c r="O12110" s="14"/>
      <c r="P12110" s="14"/>
      <c r="Q12110" s="14"/>
    </row>
    <row r="12111" spans="10:17" x14ac:dyDescent="0.25">
      <c r="J12111" s="14"/>
      <c r="K12111" s="14"/>
      <c r="L12111" s="14"/>
      <c r="M12111" s="14"/>
      <c r="N12111" s="14"/>
      <c r="O12111" s="14"/>
      <c r="P12111" s="14"/>
      <c r="Q12111" s="14"/>
    </row>
    <row r="12112" spans="10:17" x14ac:dyDescent="0.25">
      <c r="J12112" s="14"/>
      <c r="K12112" s="14"/>
      <c r="L12112" s="14"/>
      <c r="M12112" s="14"/>
      <c r="N12112" s="14"/>
      <c r="O12112" s="14"/>
      <c r="P12112" s="14"/>
      <c r="Q12112" s="14"/>
    </row>
    <row r="12113" spans="10:17" x14ac:dyDescent="0.25">
      <c r="J12113" s="14"/>
      <c r="K12113" s="14"/>
      <c r="L12113" s="14"/>
      <c r="M12113" s="14"/>
      <c r="N12113" s="14"/>
      <c r="O12113" s="14"/>
      <c r="P12113" s="14"/>
      <c r="Q12113" s="14"/>
    </row>
    <row r="12114" spans="10:17" x14ac:dyDescent="0.25">
      <c r="J12114" s="14"/>
      <c r="K12114" s="14"/>
      <c r="L12114" s="14"/>
      <c r="M12114" s="14"/>
      <c r="N12114" s="14"/>
      <c r="O12114" s="14"/>
      <c r="P12114" s="14"/>
      <c r="Q12114" s="14"/>
    </row>
    <row r="12115" spans="10:17" x14ac:dyDescent="0.25">
      <c r="J12115" s="14"/>
      <c r="K12115" s="14"/>
      <c r="L12115" s="14"/>
      <c r="M12115" s="14"/>
      <c r="N12115" s="14"/>
      <c r="O12115" s="14"/>
      <c r="P12115" s="14"/>
      <c r="Q12115" s="14"/>
    </row>
    <row r="12116" spans="10:17" x14ac:dyDescent="0.25">
      <c r="J12116" s="14"/>
      <c r="K12116" s="14"/>
      <c r="L12116" s="14"/>
      <c r="M12116" s="14"/>
      <c r="N12116" s="14"/>
      <c r="O12116" s="14"/>
      <c r="P12116" s="14"/>
      <c r="Q12116" s="14"/>
    </row>
    <row r="12117" spans="10:17" x14ac:dyDescent="0.25">
      <c r="J12117" s="14"/>
      <c r="K12117" s="14"/>
      <c r="L12117" s="14"/>
      <c r="M12117" s="14"/>
      <c r="N12117" s="14"/>
      <c r="O12117" s="14"/>
      <c r="P12117" s="14"/>
      <c r="Q12117" s="14"/>
    </row>
    <row r="12118" spans="10:17" x14ac:dyDescent="0.25">
      <c r="J12118" s="14"/>
      <c r="K12118" s="14"/>
      <c r="L12118" s="14"/>
      <c r="M12118" s="14"/>
      <c r="N12118" s="14"/>
      <c r="O12118" s="14"/>
      <c r="P12118" s="14"/>
      <c r="Q12118" s="14"/>
    </row>
    <row r="12119" spans="10:17" x14ac:dyDescent="0.25">
      <c r="J12119" s="14"/>
      <c r="K12119" s="14"/>
      <c r="L12119" s="14"/>
      <c r="M12119" s="14"/>
      <c r="N12119" s="14"/>
      <c r="O12119" s="14"/>
      <c r="P12119" s="14"/>
      <c r="Q12119" s="14"/>
    </row>
    <row r="12120" spans="10:17" x14ac:dyDescent="0.25">
      <c r="J12120" s="14"/>
      <c r="K12120" s="14"/>
      <c r="L12120" s="14"/>
      <c r="M12120" s="14"/>
      <c r="N12120" s="14"/>
      <c r="O12120" s="14"/>
      <c r="P12120" s="14"/>
      <c r="Q12120" s="14"/>
    </row>
    <row r="12121" spans="10:17" x14ac:dyDescent="0.25">
      <c r="J12121" s="14"/>
      <c r="K12121" s="14"/>
      <c r="L12121" s="14"/>
      <c r="M12121" s="14"/>
      <c r="N12121" s="14"/>
      <c r="O12121" s="14"/>
      <c r="P12121" s="14"/>
      <c r="Q12121" s="14"/>
    </row>
    <row r="12122" spans="10:17" x14ac:dyDescent="0.25">
      <c r="J12122" s="14"/>
      <c r="K12122" s="14"/>
      <c r="L12122" s="14"/>
      <c r="M12122" s="14"/>
      <c r="N12122" s="14"/>
      <c r="O12122" s="14"/>
      <c r="P12122" s="14"/>
      <c r="Q12122" s="14"/>
    </row>
    <row r="12123" spans="10:17" x14ac:dyDescent="0.25">
      <c r="J12123" s="14"/>
      <c r="K12123" s="14"/>
      <c r="L12123" s="14"/>
      <c r="M12123" s="14"/>
      <c r="N12123" s="14"/>
      <c r="O12123" s="14"/>
      <c r="P12123" s="14"/>
      <c r="Q12123" s="14"/>
    </row>
    <row r="12124" spans="10:17" x14ac:dyDescent="0.25">
      <c r="J12124" s="14"/>
      <c r="K12124" s="14"/>
      <c r="L12124" s="14"/>
      <c r="M12124" s="14"/>
      <c r="N12124" s="14"/>
      <c r="O12124" s="14"/>
      <c r="P12124" s="14"/>
      <c r="Q12124" s="14"/>
    </row>
    <row r="12125" spans="10:17" x14ac:dyDescent="0.25">
      <c r="J12125" s="14"/>
      <c r="K12125" s="14"/>
      <c r="L12125" s="14"/>
      <c r="M12125" s="14"/>
      <c r="N12125" s="14"/>
      <c r="O12125" s="14"/>
      <c r="P12125" s="14"/>
      <c r="Q12125" s="14"/>
    </row>
    <row r="12126" spans="10:17" x14ac:dyDescent="0.25">
      <c r="J12126" s="14"/>
      <c r="K12126" s="14"/>
      <c r="L12126" s="14"/>
      <c r="M12126" s="14"/>
      <c r="N12126" s="14"/>
      <c r="O12126" s="14"/>
      <c r="P12126" s="14"/>
      <c r="Q12126" s="14"/>
    </row>
    <row r="12127" spans="10:17" x14ac:dyDescent="0.25">
      <c r="J12127" s="14"/>
      <c r="K12127" s="14"/>
      <c r="L12127" s="14"/>
      <c r="M12127" s="14"/>
      <c r="N12127" s="14"/>
      <c r="O12127" s="14"/>
      <c r="P12127" s="14"/>
      <c r="Q12127" s="14"/>
    </row>
    <row r="12128" spans="10:17" x14ac:dyDescent="0.25">
      <c r="J12128" s="14"/>
      <c r="K12128" s="14"/>
      <c r="L12128" s="14"/>
      <c r="M12128" s="14"/>
      <c r="N12128" s="14"/>
      <c r="O12128" s="14"/>
      <c r="P12128" s="14"/>
      <c r="Q12128" s="14"/>
    </row>
    <row r="12129" spans="10:17" x14ac:dyDescent="0.25">
      <c r="J12129" s="14"/>
      <c r="K12129" s="14"/>
      <c r="L12129" s="14"/>
      <c r="M12129" s="14"/>
      <c r="N12129" s="14"/>
      <c r="O12129" s="14"/>
      <c r="P12129" s="14"/>
      <c r="Q12129" s="14"/>
    </row>
    <row r="12130" spans="10:17" x14ac:dyDescent="0.25">
      <c r="J12130" s="14"/>
      <c r="K12130" s="14"/>
      <c r="L12130" s="14"/>
      <c r="M12130" s="14"/>
      <c r="N12130" s="14"/>
      <c r="O12130" s="14"/>
      <c r="P12130" s="14"/>
      <c r="Q12130" s="14"/>
    </row>
    <row r="12131" spans="10:17" x14ac:dyDescent="0.25">
      <c r="J12131" s="14"/>
      <c r="K12131" s="14"/>
      <c r="L12131" s="14"/>
      <c r="M12131" s="14"/>
      <c r="N12131" s="14"/>
      <c r="O12131" s="14"/>
      <c r="P12131" s="14"/>
      <c r="Q12131" s="14"/>
    </row>
    <row r="12132" spans="10:17" x14ac:dyDescent="0.25">
      <c r="J12132" s="14"/>
      <c r="K12132" s="14"/>
      <c r="L12132" s="14"/>
      <c r="M12132" s="14"/>
      <c r="N12132" s="14"/>
      <c r="O12132" s="14"/>
      <c r="P12132" s="14"/>
      <c r="Q12132" s="14"/>
    </row>
    <row r="12133" spans="10:17" x14ac:dyDescent="0.25">
      <c r="J12133" s="14"/>
      <c r="K12133" s="14"/>
      <c r="L12133" s="14"/>
      <c r="M12133" s="14"/>
      <c r="N12133" s="14"/>
      <c r="O12133" s="14"/>
      <c r="P12133" s="14"/>
      <c r="Q12133" s="14"/>
    </row>
    <row r="12134" spans="10:17" x14ac:dyDescent="0.25">
      <c r="J12134" s="14"/>
      <c r="K12134" s="14"/>
      <c r="L12134" s="14"/>
      <c r="M12134" s="14"/>
      <c r="N12134" s="14"/>
      <c r="O12134" s="14"/>
      <c r="P12134" s="14"/>
      <c r="Q12134" s="14"/>
    </row>
    <row r="12135" spans="10:17" x14ac:dyDescent="0.25">
      <c r="J12135" s="14"/>
      <c r="K12135" s="14"/>
      <c r="L12135" s="14"/>
      <c r="M12135" s="14"/>
      <c r="N12135" s="14"/>
      <c r="O12135" s="14"/>
      <c r="P12135" s="14"/>
      <c r="Q12135" s="14"/>
    </row>
    <row r="12136" spans="10:17" x14ac:dyDescent="0.25">
      <c r="J12136" s="14"/>
      <c r="K12136" s="14"/>
      <c r="L12136" s="14"/>
      <c r="M12136" s="14"/>
      <c r="N12136" s="14"/>
      <c r="O12136" s="14"/>
      <c r="P12136" s="14"/>
      <c r="Q12136" s="14"/>
    </row>
    <row r="12137" spans="10:17" x14ac:dyDescent="0.25">
      <c r="J12137" s="14"/>
      <c r="K12137" s="14"/>
      <c r="L12137" s="14"/>
      <c r="M12137" s="14"/>
      <c r="N12137" s="14"/>
      <c r="O12137" s="14"/>
      <c r="P12137" s="14"/>
      <c r="Q12137" s="14"/>
    </row>
    <row r="12138" spans="10:17" x14ac:dyDescent="0.25">
      <c r="J12138" s="14"/>
      <c r="K12138" s="14"/>
      <c r="L12138" s="14"/>
      <c r="M12138" s="14"/>
      <c r="N12138" s="14"/>
      <c r="O12138" s="14"/>
      <c r="P12138" s="14"/>
      <c r="Q12138" s="14"/>
    </row>
    <row r="12139" spans="10:17" x14ac:dyDescent="0.25">
      <c r="J12139" s="14"/>
      <c r="K12139" s="14"/>
      <c r="L12139" s="14"/>
      <c r="M12139" s="14"/>
      <c r="N12139" s="14"/>
      <c r="O12139" s="14"/>
      <c r="P12139" s="14"/>
      <c r="Q12139" s="14"/>
    </row>
    <row r="12140" spans="10:17" x14ac:dyDescent="0.25">
      <c r="J12140" s="14"/>
      <c r="K12140" s="14"/>
      <c r="L12140" s="14"/>
      <c r="M12140" s="14"/>
      <c r="N12140" s="14"/>
      <c r="O12140" s="14"/>
      <c r="P12140" s="14"/>
      <c r="Q12140" s="14"/>
    </row>
    <row r="12141" spans="10:17" x14ac:dyDescent="0.25">
      <c r="J12141" s="14"/>
      <c r="K12141" s="14"/>
      <c r="L12141" s="14"/>
      <c r="M12141" s="14"/>
      <c r="N12141" s="14"/>
      <c r="O12141" s="14"/>
      <c r="P12141" s="14"/>
      <c r="Q12141" s="14"/>
    </row>
    <row r="12142" spans="10:17" x14ac:dyDescent="0.25">
      <c r="J12142" s="14"/>
      <c r="K12142" s="14"/>
      <c r="L12142" s="14"/>
      <c r="M12142" s="14"/>
      <c r="N12142" s="14"/>
      <c r="O12142" s="14"/>
      <c r="P12142" s="14"/>
      <c r="Q12142" s="14"/>
    </row>
    <row r="12143" spans="10:17" x14ac:dyDescent="0.25">
      <c r="J12143" s="14"/>
      <c r="K12143" s="14"/>
      <c r="L12143" s="14"/>
      <c r="M12143" s="14"/>
      <c r="N12143" s="14"/>
      <c r="O12143" s="14"/>
      <c r="P12143" s="14"/>
      <c r="Q12143" s="14"/>
    </row>
    <row r="12144" spans="10:17" x14ac:dyDescent="0.25">
      <c r="J12144" s="14"/>
      <c r="K12144" s="14"/>
      <c r="L12144" s="14"/>
      <c r="M12144" s="14"/>
      <c r="N12144" s="14"/>
      <c r="O12144" s="14"/>
      <c r="P12144" s="14"/>
      <c r="Q12144" s="14"/>
    </row>
    <row r="12145" spans="10:17" x14ac:dyDescent="0.25">
      <c r="J12145" s="14"/>
      <c r="K12145" s="14"/>
      <c r="L12145" s="14"/>
      <c r="M12145" s="14"/>
      <c r="N12145" s="14"/>
      <c r="O12145" s="14"/>
      <c r="P12145" s="14"/>
      <c r="Q12145" s="14"/>
    </row>
    <row r="12146" spans="10:17" x14ac:dyDescent="0.25">
      <c r="J12146" s="14"/>
      <c r="K12146" s="14"/>
      <c r="L12146" s="14"/>
      <c r="M12146" s="14"/>
      <c r="N12146" s="14"/>
      <c r="O12146" s="14"/>
      <c r="P12146" s="14"/>
      <c r="Q12146" s="14"/>
    </row>
    <row r="12147" spans="10:17" x14ac:dyDescent="0.25">
      <c r="J12147" s="14"/>
      <c r="K12147" s="14"/>
      <c r="L12147" s="14"/>
      <c r="M12147" s="14"/>
      <c r="N12147" s="14"/>
      <c r="O12147" s="14"/>
      <c r="P12147" s="14"/>
      <c r="Q12147" s="14"/>
    </row>
    <row r="12148" spans="10:17" x14ac:dyDescent="0.25">
      <c r="J12148" s="14"/>
      <c r="K12148" s="14"/>
      <c r="L12148" s="14"/>
      <c r="M12148" s="14"/>
      <c r="N12148" s="14"/>
      <c r="O12148" s="14"/>
      <c r="P12148" s="14"/>
      <c r="Q12148" s="14"/>
    </row>
    <row r="12149" spans="10:17" x14ac:dyDescent="0.25">
      <c r="J12149" s="14"/>
      <c r="K12149" s="14"/>
      <c r="L12149" s="14"/>
      <c r="M12149" s="14"/>
      <c r="N12149" s="14"/>
      <c r="O12149" s="14"/>
      <c r="P12149" s="14"/>
      <c r="Q12149" s="14"/>
    </row>
    <row r="12150" spans="10:17" x14ac:dyDescent="0.25">
      <c r="J12150" s="14"/>
      <c r="K12150" s="14"/>
      <c r="L12150" s="14"/>
      <c r="M12150" s="14"/>
      <c r="N12150" s="14"/>
      <c r="O12150" s="14"/>
      <c r="P12150" s="14"/>
      <c r="Q12150" s="14"/>
    </row>
    <row r="12151" spans="10:17" x14ac:dyDescent="0.25">
      <c r="J12151" s="14"/>
      <c r="K12151" s="14"/>
      <c r="L12151" s="14"/>
      <c r="M12151" s="14"/>
      <c r="N12151" s="14"/>
      <c r="O12151" s="14"/>
      <c r="P12151" s="14"/>
      <c r="Q12151" s="14"/>
    </row>
    <row r="12152" spans="10:17" x14ac:dyDescent="0.25">
      <c r="J12152" s="14"/>
      <c r="K12152" s="14"/>
      <c r="L12152" s="14"/>
      <c r="M12152" s="14"/>
      <c r="N12152" s="14"/>
      <c r="O12152" s="14"/>
      <c r="P12152" s="14"/>
      <c r="Q12152" s="14"/>
    </row>
    <row r="12153" spans="10:17" x14ac:dyDescent="0.25">
      <c r="J12153" s="14"/>
      <c r="K12153" s="14"/>
      <c r="L12153" s="14"/>
      <c r="M12153" s="14"/>
      <c r="N12153" s="14"/>
      <c r="O12153" s="14"/>
      <c r="P12153" s="14"/>
      <c r="Q12153" s="14"/>
    </row>
    <row r="12154" spans="10:17" x14ac:dyDescent="0.25">
      <c r="J12154" s="14"/>
      <c r="K12154" s="14"/>
      <c r="L12154" s="14"/>
      <c r="M12154" s="14"/>
      <c r="N12154" s="14"/>
      <c r="O12154" s="14"/>
      <c r="P12154" s="14"/>
      <c r="Q12154" s="14"/>
    </row>
    <row r="12155" spans="10:17" x14ac:dyDescent="0.25">
      <c r="J12155" s="14"/>
      <c r="K12155" s="14"/>
      <c r="L12155" s="14"/>
      <c r="M12155" s="14"/>
      <c r="N12155" s="14"/>
      <c r="O12155" s="14"/>
      <c r="P12155" s="14"/>
      <c r="Q12155" s="14"/>
    </row>
    <row r="12156" spans="10:17" x14ac:dyDescent="0.25">
      <c r="J12156" s="14"/>
      <c r="K12156" s="14"/>
      <c r="L12156" s="14"/>
      <c r="M12156" s="14"/>
      <c r="N12156" s="14"/>
      <c r="O12156" s="14"/>
      <c r="P12156" s="14"/>
      <c r="Q12156" s="14"/>
    </row>
    <row r="12157" spans="10:17" x14ac:dyDescent="0.25">
      <c r="J12157" s="14"/>
      <c r="K12157" s="14"/>
      <c r="L12157" s="14"/>
      <c r="M12157" s="14"/>
      <c r="N12157" s="14"/>
      <c r="O12157" s="14"/>
      <c r="P12157" s="14"/>
      <c r="Q12157" s="14"/>
    </row>
    <row r="12158" spans="10:17" x14ac:dyDescent="0.25">
      <c r="J12158" s="14"/>
      <c r="K12158" s="14"/>
      <c r="L12158" s="14"/>
      <c r="M12158" s="14"/>
      <c r="N12158" s="14"/>
      <c r="O12158" s="14"/>
      <c r="P12158" s="14"/>
      <c r="Q12158" s="14"/>
    </row>
    <row r="12159" spans="10:17" x14ac:dyDescent="0.25">
      <c r="J12159" s="14"/>
      <c r="K12159" s="14"/>
      <c r="L12159" s="14"/>
      <c r="M12159" s="14"/>
      <c r="N12159" s="14"/>
      <c r="O12159" s="14"/>
      <c r="P12159" s="14"/>
      <c r="Q12159" s="14"/>
    </row>
    <row r="12160" spans="10:17" x14ac:dyDescent="0.25">
      <c r="J12160" s="14"/>
      <c r="K12160" s="14"/>
      <c r="L12160" s="14"/>
      <c r="M12160" s="14"/>
      <c r="N12160" s="14"/>
      <c r="O12160" s="14"/>
      <c r="P12160" s="14"/>
      <c r="Q12160" s="14"/>
    </row>
    <row r="12161" spans="10:17" x14ac:dyDescent="0.25">
      <c r="J12161" s="14"/>
      <c r="K12161" s="14"/>
      <c r="L12161" s="14"/>
      <c r="M12161" s="14"/>
      <c r="N12161" s="14"/>
      <c r="O12161" s="14"/>
      <c r="P12161" s="14"/>
      <c r="Q12161" s="14"/>
    </row>
    <row r="12162" spans="10:17" x14ac:dyDescent="0.25">
      <c r="J12162" s="14"/>
      <c r="K12162" s="14"/>
      <c r="L12162" s="14"/>
      <c r="M12162" s="14"/>
      <c r="N12162" s="14"/>
      <c r="O12162" s="14"/>
      <c r="P12162" s="14"/>
      <c r="Q12162" s="14"/>
    </row>
    <row r="12163" spans="10:17" x14ac:dyDescent="0.25">
      <c r="J12163" s="14"/>
      <c r="K12163" s="14"/>
      <c r="L12163" s="14"/>
      <c r="M12163" s="14"/>
      <c r="N12163" s="14"/>
      <c r="O12163" s="14"/>
      <c r="P12163" s="14"/>
      <c r="Q12163" s="14"/>
    </row>
    <row r="12164" spans="10:17" x14ac:dyDescent="0.25">
      <c r="J12164" s="14"/>
      <c r="K12164" s="14"/>
      <c r="L12164" s="14"/>
      <c r="M12164" s="14"/>
      <c r="N12164" s="14"/>
      <c r="O12164" s="14"/>
      <c r="P12164" s="14"/>
      <c r="Q12164" s="14"/>
    </row>
    <row r="12165" spans="10:17" x14ac:dyDescent="0.25">
      <c r="J12165" s="14"/>
      <c r="K12165" s="14"/>
      <c r="L12165" s="14"/>
      <c r="M12165" s="14"/>
      <c r="N12165" s="14"/>
      <c r="O12165" s="14"/>
      <c r="P12165" s="14"/>
      <c r="Q12165" s="14"/>
    </row>
    <row r="12166" spans="10:17" x14ac:dyDescent="0.25">
      <c r="J12166" s="14"/>
      <c r="K12166" s="14"/>
      <c r="L12166" s="14"/>
      <c r="M12166" s="14"/>
      <c r="N12166" s="14"/>
      <c r="O12166" s="14"/>
      <c r="P12166" s="14"/>
      <c r="Q12166" s="14"/>
    </row>
    <row r="12167" spans="10:17" x14ac:dyDescent="0.25">
      <c r="J12167" s="14"/>
      <c r="K12167" s="14"/>
      <c r="L12167" s="14"/>
      <c r="M12167" s="14"/>
      <c r="N12167" s="14"/>
      <c r="O12167" s="14"/>
      <c r="P12167" s="14"/>
      <c r="Q12167" s="14"/>
    </row>
    <row r="12168" spans="10:17" x14ac:dyDescent="0.25">
      <c r="J12168" s="14"/>
      <c r="K12168" s="14"/>
      <c r="L12168" s="14"/>
      <c r="M12168" s="14"/>
      <c r="N12168" s="14"/>
      <c r="O12168" s="14"/>
      <c r="P12168" s="14"/>
      <c r="Q12168" s="14"/>
    </row>
    <row r="12169" spans="10:17" x14ac:dyDescent="0.25">
      <c r="J12169" s="14"/>
      <c r="K12169" s="14"/>
      <c r="L12169" s="14"/>
      <c r="M12169" s="14"/>
      <c r="N12169" s="14"/>
      <c r="O12169" s="14"/>
      <c r="P12169" s="14"/>
      <c r="Q12169" s="14"/>
    </row>
    <row r="12170" spans="10:17" x14ac:dyDescent="0.25">
      <c r="J12170" s="14"/>
      <c r="K12170" s="14"/>
      <c r="L12170" s="14"/>
      <c r="M12170" s="14"/>
      <c r="N12170" s="14"/>
      <c r="O12170" s="14"/>
      <c r="P12170" s="14"/>
      <c r="Q12170" s="14"/>
    </row>
    <row r="12171" spans="10:17" x14ac:dyDescent="0.25">
      <c r="J12171" s="14"/>
      <c r="K12171" s="14"/>
      <c r="L12171" s="14"/>
      <c r="M12171" s="14"/>
      <c r="N12171" s="14"/>
      <c r="O12171" s="14"/>
      <c r="P12171" s="14"/>
      <c r="Q12171" s="14"/>
    </row>
    <row r="12172" spans="10:17" x14ac:dyDescent="0.25">
      <c r="J12172" s="14"/>
      <c r="K12172" s="14"/>
      <c r="L12172" s="14"/>
      <c r="M12172" s="14"/>
      <c r="N12172" s="14"/>
      <c r="O12172" s="14"/>
      <c r="P12172" s="14"/>
      <c r="Q12172" s="14"/>
    </row>
    <row r="12173" spans="10:17" x14ac:dyDescent="0.25">
      <c r="J12173" s="14"/>
      <c r="K12173" s="14"/>
      <c r="L12173" s="14"/>
      <c r="M12173" s="14"/>
      <c r="N12173" s="14"/>
      <c r="O12173" s="14"/>
      <c r="P12173" s="14"/>
      <c r="Q12173" s="14"/>
    </row>
    <row r="12174" spans="10:17" x14ac:dyDescent="0.25">
      <c r="J12174" s="14"/>
      <c r="K12174" s="14"/>
      <c r="L12174" s="14"/>
      <c r="M12174" s="14"/>
      <c r="N12174" s="14"/>
      <c r="O12174" s="14"/>
      <c r="P12174" s="14"/>
      <c r="Q12174" s="14"/>
    </row>
    <row r="12175" spans="10:17" x14ac:dyDescent="0.25">
      <c r="J12175" s="14"/>
      <c r="K12175" s="14"/>
      <c r="L12175" s="14"/>
      <c r="M12175" s="14"/>
      <c r="N12175" s="14"/>
      <c r="O12175" s="14"/>
      <c r="P12175" s="14"/>
      <c r="Q12175" s="14"/>
    </row>
    <row r="12176" spans="10:17" x14ac:dyDescent="0.25">
      <c r="J12176" s="14"/>
      <c r="K12176" s="14"/>
      <c r="L12176" s="14"/>
      <c r="M12176" s="14"/>
      <c r="N12176" s="14"/>
      <c r="O12176" s="14"/>
      <c r="P12176" s="14"/>
      <c r="Q12176" s="14"/>
    </row>
    <row r="12177" spans="10:17" x14ac:dyDescent="0.25">
      <c r="J12177" s="14"/>
      <c r="K12177" s="14"/>
      <c r="L12177" s="14"/>
      <c r="M12177" s="14"/>
      <c r="N12177" s="14"/>
      <c r="O12177" s="14"/>
      <c r="P12177" s="14"/>
      <c r="Q12177" s="14"/>
    </row>
    <row r="12178" spans="10:17" x14ac:dyDescent="0.25">
      <c r="J12178" s="14"/>
      <c r="K12178" s="14"/>
      <c r="L12178" s="14"/>
      <c r="M12178" s="14"/>
      <c r="N12178" s="14"/>
      <c r="O12178" s="14"/>
      <c r="P12178" s="14"/>
      <c r="Q12178" s="14"/>
    </row>
    <row r="12179" spans="10:17" x14ac:dyDescent="0.25">
      <c r="J12179" s="14"/>
      <c r="K12179" s="14"/>
      <c r="L12179" s="14"/>
      <c r="M12179" s="14"/>
      <c r="N12179" s="14"/>
      <c r="O12179" s="14"/>
      <c r="P12179" s="14"/>
      <c r="Q12179" s="14"/>
    </row>
    <row r="12180" spans="10:17" x14ac:dyDescent="0.25">
      <c r="J12180" s="14"/>
      <c r="K12180" s="14"/>
      <c r="L12180" s="14"/>
      <c r="M12180" s="14"/>
      <c r="N12180" s="14"/>
      <c r="O12180" s="14"/>
      <c r="P12180" s="14"/>
      <c r="Q12180" s="14"/>
    </row>
    <row r="12181" spans="10:17" x14ac:dyDescent="0.25">
      <c r="J12181" s="14"/>
      <c r="K12181" s="14"/>
      <c r="L12181" s="14"/>
      <c r="M12181" s="14"/>
      <c r="N12181" s="14"/>
      <c r="O12181" s="14"/>
      <c r="P12181" s="14"/>
      <c r="Q12181" s="14"/>
    </row>
    <row r="12182" spans="10:17" x14ac:dyDescent="0.25">
      <c r="J12182" s="14"/>
      <c r="K12182" s="14"/>
      <c r="L12182" s="14"/>
      <c r="M12182" s="14"/>
      <c r="N12182" s="14"/>
      <c r="O12182" s="14"/>
      <c r="P12182" s="14"/>
      <c r="Q12182" s="14"/>
    </row>
    <row r="12183" spans="10:17" x14ac:dyDescent="0.25">
      <c r="J12183" s="14"/>
      <c r="K12183" s="14"/>
      <c r="L12183" s="14"/>
      <c r="M12183" s="14"/>
      <c r="N12183" s="14"/>
      <c r="O12183" s="14"/>
      <c r="P12183" s="14"/>
      <c r="Q12183" s="14"/>
    </row>
    <row r="12184" spans="10:17" x14ac:dyDescent="0.25">
      <c r="J12184" s="14"/>
      <c r="K12184" s="14"/>
      <c r="L12184" s="14"/>
      <c r="M12184" s="14"/>
      <c r="N12184" s="14"/>
      <c r="O12184" s="14"/>
      <c r="P12184" s="14"/>
      <c r="Q12184" s="14"/>
    </row>
    <row r="12185" spans="10:17" x14ac:dyDescent="0.25">
      <c r="J12185" s="14"/>
      <c r="K12185" s="14"/>
      <c r="L12185" s="14"/>
      <c r="M12185" s="14"/>
      <c r="N12185" s="14"/>
      <c r="O12185" s="14"/>
      <c r="P12185" s="14"/>
      <c r="Q12185" s="14"/>
    </row>
    <row r="12186" spans="10:17" x14ac:dyDescent="0.25">
      <c r="J12186" s="14"/>
      <c r="K12186" s="14"/>
      <c r="L12186" s="14"/>
      <c r="M12186" s="14"/>
      <c r="N12186" s="14"/>
      <c r="O12186" s="14"/>
      <c r="P12186" s="14"/>
      <c r="Q12186" s="14"/>
    </row>
    <row r="12187" spans="10:17" x14ac:dyDescent="0.25">
      <c r="J12187" s="14"/>
      <c r="K12187" s="14"/>
      <c r="L12187" s="14"/>
      <c r="M12187" s="14"/>
      <c r="N12187" s="14"/>
      <c r="O12187" s="14"/>
      <c r="P12187" s="14"/>
      <c r="Q12187" s="14"/>
    </row>
    <row r="12188" spans="10:17" x14ac:dyDescent="0.25">
      <c r="J12188" s="14"/>
      <c r="K12188" s="14"/>
      <c r="L12188" s="14"/>
      <c r="M12188" s="14"/>
      <c r="N12188" s="14"/>
      <c r="O12188" s="14"/>
      <c r="P12188" s="14"/>
      <c r="Q12188" s="14"/>
    </row>
    <row r="12189" spans="10:17" x14ac:dyDescent="0.25">
      <c r="J12189" s="14"/>
      <c r="K12189" s="14"/>
      <c r="L12189" s="14"/>
      <c r="M12189" s="14"/>
      <c r="N12189" s="14"/>
      <c r="O12189" s="14"/>
      <c r="P12189" s="14"/>
      <c r="Q12189" s="14"/>
    </row>
    <row r="12190" spans="10:17" x14ac:dyDescent="0.25">
      <c r="J12190" s="14"/>
      <c r="K12190" s="14"/>
      <c r="L12190" s="14"/>
      <c r="M12190" s="14"/>
      <c r="N12190" s="14"/>
      <c r="O12190" s="14"/>
      <c r="P12190" s="14"/>
      <c r="Q12190" s="14"/>
    </row>
    <row r="12191" spans="10:17" x14ac:dyDescent="0.25">
      <c r="J12191" s="14"/>
      <c r="K12191" s="14"/>
      <c r="L12191" s="14"/>
      <c r="M12191" s="14"/>
      <c r="N12191" s="14"/>
      <c r="O12191" s="14"/>
      <c r="P12191" s="14"/>
      <c r="Q12191" s="14"/>
    </row>
    <row r="12192" spans="10:17" x14ac:dyDescent="0.25">
      <c r="J12192" s="14"/>
      <c r="K12192" s="14"/>
      <c r="L12192" s="14"/>
      <c r="M12192" s="14"/>
      <c r="N12192" s="14"/>
      <c r="O12192" s="14"/>
      <c r="P12192" s="14"/>
      <c r="Q12192" s="14"/>
    </row>
    <row r="12193" spans="10:17" x14ac:dyDescent="0.25">
      <c r="J12193" s="14"/>
      <c r="K12193" s="14"/>
      <c r="L12193" s="14"/>
      <c r="M12193" s="14"/>
      <c r="N12193" s="14"/>
      <c r="O12193" s="14"/>
      <c r="P12193" s="14"/>
      <c r="Q12193" s="14"/>
    </row>
    <row r="12194" spans="10:17" x14ac:dyDescent="0.25">
      <c r="J12194" s="14"/>
      <c r="K12194" s="14"/>
      <c r="L12194" s="14"/>
      <c r="M12194" s="14"/>
      <c r="N12194" s="14"/>
      <c r="O12194" s="14"/>
      <c r="P12194" s="14"/>
      <c r="Q12194" s="14"/>
    </row>
    <row r="12195" spans="10:17" x14ac:dyDescent="0.25">
      <c r="J12195" s="14"/>
      <c r="K12195" s="14"/>
      <c r="L12195" s="14"/>
      <c r="M12195" s="14"/>
      <c r="N12195" s="14"/>
      <c r="O12195" s="14"/>
      <c r="P12195" s="14"/>
      <c r="Q12195" s="14"/>
    </row>
    <row r="12196" spans="10:17" x14ac:dyDescent="0.25">
      <c r="J12196" s="14"/>
      <c r="K12196" s="14"/>
      <c r="L12196" s="14"/>
      <c r="M12196" s="14"/>
      <c r="N12196" s="14"/>
      <c r="O12196" s="14"/>
      <c r="P12196" s="14"/>
      <c r="Q12196" s="14"/>
    </row>
    <row r="12197" spans="10:17" x14ac:dyDescent="0.25">
      <c r="J12197" s="14"/>
      <c r="K12197" s="14"/>
      <c r="L12197" s="14"/>
      <c r="M12197" s="14"/>
      <c r="N12197" s="14"/>
      <c r="O12197" s="14"/>
      <c r="P12197" s="14"/>
      <c r="Q12197" s="14"/>
    </row>
    <row r="12198" spans="10:17" x14ac:dyDescent="0.25">
      <c r="J12198" s="14"/>
      <c r="K12198" s="14"/>
      <c r="L12198" s="14"/>
      <c r="M12198" s="14"/>
      <c r="N12198" s="14"/>
      <c r="O12198" s="14"/>
      <c r="P12198" s="14"/>
      <c r="Q12198" s="14"/>
    </row>
    <row r="12199" spans="10:17" x14ac:dyDescent="0.25">
      <c r="J12199" s="14"/>
      <c r="K12199" s="14"/>
      <c r="L12199" s="14"/>
      <c r="M12199" s="14"/>
      <c r="N12199" s="14"/>
      <c r="O12199" s="14"/>
      <c r="P12199" s="14"/>
      <c r="Q12199" s="14"/>
    </row>
    <row r="12200" spans="10:17" x14ac:dyDescent="0.25">
      <c r="J12200" s="14"/>
      <c r="K12200" s="14"/>
      <c r="L12200" s="14"/>
      <c r="M12200" s="14"/>
      <c r="N12200" s="14"/>
      <c r="O12200" s="14"/>
      <c r="P12200" s="14"/>
      <c r="Q12200" s="14"/>
    </row>
    <row r="12201" spans="10:17" x14ac:dyDescent="0.25">
      <c r="J12201" s="14"/>
      <c r="K12201" s="14"/>
      <c r="L12201" s="14"/>
      <c r="M12201" s="14"/>
      <c r="N12201" s="14"/>
      <c r="O12201" s="14"/>
      <c r="P12201" s="14"/>
      <c r="Q12201" s="14"/>
    </row>
    <row r="12202" spans="10:17" x14ac:dyDescent="0.25">
      <c r="J12202" s="14"/>
      <c r="K12202" s="14"/>
      <c r="L12202" s="14"/>
      <c r="M12202" s="14"/>
      <c r="N12202" s="14"/>
      <c r="O12202" s="14"/>
      <c r="P12202" s="14"/>
      <c r="Q12202" s="14"/>
    </row>
    <row r="12203" spans="10:17" x14ac:dyDescent="0.25">
      <c r="J12203" s="14"/>
      <c r="K12203" s="14"/>
      <c r="L12203" s="14"/>
      <c r="M12203" s="14"/>
      <c r="N12203" s="14"/>
      <c r="O12203" s="14"/>
      <c r="P12203" s="14"/>
      <c r="Q12203" s="14"/>
    </row>
    <row r="12204" spans="10:17" x14ac:dyDescent="0.25">
      <c r="J12204" s="14"/>
      <c r="K12204" s="14"/>
      <c r="L12204" s="14"/>
      <c r="M12204" s="14"/>
      <c r="N12204" s="14"/>
      <c r="O12204" s="14"/>
      <c r="P12204" s="14"/>
      <c r="Q12204" s="14"/>
    </row>
    <row r="12205" spans="10:17" x14ac:dyDescent="0.25">
      <c r="J12205" s="14"/>
      <c r="K12205" s="14"/>
      <c r="L12205" s="14"/>
      <c r="M12205" s="14"/>
      <c r="N12205" s="14"/>
      <c r="O12205" s="14"/>
      <c r="P12205" s="14"/>
      <c r="Q12205" s="14"/>
    </row>
    <row r="12206" spans="10:17" x14ac:dyDescent="0.25">
      <c r="J12206" s="14"/>
      <c r="K12206" s="14"/>
      <c r="L12206" s="14"/>
      <c r="M12206" s="14"/>
      <c r="N12206" s="14"/>
      <c r="O12206" s="14"/>
      <c r="P12206" s="14"/>
      <c r="Q12206" s="14"/>
    </row>
    <row r="12207" spans="10:17" x14ac:dyDescent="0.25">
      <c r="J12207" s="14"/>
      <c r="K12207" s="14"/>
      <c r="L12207" s="14"/>
      <c r="M12207" s="14"/>
      <c r="N12207" s="14"/>
      <c r="O12207" s="14"/>
      <c r="P12207" s="14"/>
      <c r="Q12207" s="14"/>
    </row>
    <row r="12208" spans="10:17" x14ac:dyDescent="0.25">
      <c r="J12208" s="14"/>
      <c r="K12208" s="14"/>
      <c r="L12208" s="14"/>
      <c r="M12208" s="14"/>
      <c r="N12208" s="14"/>
      <c r="O12208" s="14"/>
      <c r="P12208" s="14"/>
      <c r="Q12208" s="14"/>
    </row>
    <row r="12209" spans="10:17" x14ac:dyDescent="0.25">
      <c r="J12209" s="14"/>
      <c r="K12209" s="14"/>
      <c r="L12209" s="14"/>
      <c r="M12209" s="14"/>
      <c r="N12209" s="14"/>
      <c r="O12209" s="14"/>
      <c r="P12209" s="14"/>
      <c r="Q12209" s="14"/>
    </row>
    <row r="12210" spans="10:17" x14ac:dyDescent="0.25">
      <c r="J12210" s="14"/>
      <c r="K12210" s="14"/>
      <c r="L12210" s="14"/>
      <c r="M12210" s="14"/>
      <c r="N12210" s="14"/>
      <c r="O12210" s="14"/>
      <c r="P12210" s="14"/>
      <c r="Q12210" s="14"/>
    </row>
    <row r="12211" spans="10:17" x14ac:dyDescent="0.25">
      <c r="J12211" s="14"/>
      <c r="K12211" s="14"/>
      <c r="L12211" s="14"/>
      <c r="M12211" s="14"/>
      <c r="N12211" s="14"/>
      <c r="O12211" s="14"/>
      <c r="P12211" s="14"/>
      <c r="Q12211" s="14"/>
    </row>
    <row r="12212" spans="10:17" x14ac:dyDescent="0.25">
      <c r="J12212" s="14"/>
      <c r="K12212" s="14"/>
      <c r="L12212" s="14"/>
      <c r="M12212" s="14"/>
      <c r="N12212" s="14"/>
      <c r="O12212" s="14"/>
      <c r="P12212" s="14"/>
      <c r="Q12212" s="14"/>
    </row>
    <row r="12213" spans="10:17" x14ac:dyDescent="0.25">
      <c r="J12213" s="14"/>
      <c r="K12213" s="14"/>
      <c r="L12213" s="14"/>
      <c r="M12213" s="14"/>
      <c r="N12213" s="14"/>
      <c r="O12213" s="14"/>
      <c r="P12213" s="14"/>
      <c r="Q12213" s="14"/>
    </row>
    <row r="12214" spans="10:17" x14ac:dyDescent="0.25">
      <c r="J12214" s="14"/>
      <c r="K12214" s="14"/>
      <c r="L12214" s="14"/>
      <c r="M12214" s="14"/>
      <c r="N12214" s="14"/>
      <c r="O12214" s="14"/>
      <c r="P12214" s="14"/>
      <c r="Q12214" s="14"/>
    </row>
    <row r="12215" spans="10:17" x14ac:dyDescent="0.25">
      <c r="J12215" s="14"/>
      <c r="K12215" s="14"/>
      <c r="L12215" s="14"/>
      <c r="M12215" s="14"/>
      <c r="N12215" s="14"/>
      <c r="O12215" s="14"/>
      <c r="P12215" s="14"/>
      <c r="Q12215" s="14"/>
    </row>
    <row r="12216" spans="10:17" x14ac:dyDescent="0.25">
      <c r="J12216" s="14"/>
      <c r="K12216" s="14"/>
      <c r="L12216" s="14"/>
      <c r="M12216" s="14"/>
      <c r="N12216" s="14"/>
      <c r="O12216" s="14"/>
      <c r="P12216" s="14"/>
      <c r="Q12216" s="14"/>
    </row>
    <row r="12217" spans="10:17" x14ac:dyDescent="0.25">
      <c r="J12217" s="14"/>
      <c r="K12217" s="14"/>
      <c r="L12217" s="14"/>
      <c r="M12217" s="14"/>
      <c r="N12217" s="14"/>
      <c r="O12217" s="14"/>
      <c r="P12217" s="14"/>
      <c r="Q12217" s="14"/>
    </row>
    <row r="12218" spans="10:17" x14ac:dyDescent="0.25">
      <c r="J12218" s="14"/>
      <c r="K12218" s="14"/>
      <c r="L12218" s="14"/>
      <c r="M12218" s="14"/>
      <c r="N12218" s="14"/>
      <c r="O12218" s="14"/>
      <c r="P12218" s="14"/>
      <c r="Q12218" s="14"/>
    </row>
    <row r="12219" spans="10:17" x14ac:dyDescent="0.25">
      <c r="J12219" s="14"/>
      <c r="K12219" s="14"/>
      <c r="L12219" s="14"/>
      <c r="M12219" s="14"/>
      <c r="N12219" s="14"/>
      <c r="O12219" s="14"/>
      <c r="P12219" s="14"/>
      <c r="Q12219" s="14"/>
    </row>
    <row r="12220" spans="10:17" x14ac:dyDescent="0.25">
      <c r="J12220" s="14"/>
      <c r="K12220" s="14"/>
      <c r="L12220" s="14"/>
      <c r="M12220" s="14"/>
      <c r="N12220" s="14"/>
      <c r="O12220" s="14"/>
      <c r="P12220" s="14"/>
      <c r="Q12220" s="14"/>
    </row>
    <row r="12221" spans="10:17" x14ac:dyDescent="0.25">
      <c r="J12221" s="14"/>
      <c r="K12221" s="14"/>
      <c r="L12221" s="14"/>
      <c r="M12221" s="14"/>
      <c r="N12221" s="14"/>
      <c r="O12221" s="14"/>
      <c r="P12221" s="14"/>
      <c r="Q12221" s="14"/>
    </row>
    <row r="12222" spans="10:17" x14ac:dyDescent="0.25">
      <c r="J12222" s="14"/>
      <c r="K12222" s="14"/>
      <c r="L12222" s="14"/>
      <c r="M12222" s="14"/>
      <c r="N12222" s="14"/>
      <c r="O12222" s="14"/>
      <c r="P12222" s="14"/>
      <c r="Q12222" s="14"/>
    </row>
    <row r="12223" spans="10:17" x14ac:dyDescent="0.25">
      <c r="J12223" s="14"/>
      <c r="K12223" s="14"/>
      <c r="L12223" s="14"/>
      <c r="M12223" s="14"/>
      <c r="N12223" s="14"/>
      <c r="O12223" s="14"/>
      <c r="P12223" s="14"/>
      <c r="Q12223" s="14"/>
    </row>
    <row r="12224" spans="10:17" x14ac:dyDescent="0.25">
      <c r="J12224" s="14"/>
      <c r="K12224" s="14"/>
      <c r="L12224" s="14"/>
      <c r="M12224" s="14"/>
      <c r="N12224" s="14"/>
      <c r="O12224" s="14"/>
      <c r="P12224" s="14"/>
      <c r="Q12224" s="14"/>
    </row>
    <row r="12225" spans="10:17" x14ac:dyDescent="0.25">
      <c r="J12225" s="14"/>
      <c r="K12225" s="14"/>
      <c r="L12225" s="14"/>
      <c r="M12225" s="14"/>
      <c r="N12225" s="14"/>
      <c r="O12225" s="14"/>
      <c r="P12225" s="14"/>
      <c r="Q12225" s="14"/>
    </row>
    <row r="12226" spans="10:17" x14ac:dyDescent="0.25">
      <c r="J12226" s="14"/>
      <c r="K12226" s="14"/>
      <c r="L12226" s="14"/>
      <c r="M12226" s="14"/>
      <c r="N12226" s="14"/>
      <c r="O12226" s="14"/>
      <c r="P12226" s="14"/>
      <c r="Q12226" s="14"/>
    </row>
    <row r="12227" spans="10:17" x14ac:dyDescent="0.25">
      <c r="J12227" s="14"/>
      <c r="K12227" s="14"/>
      <c r="L12227" s="14"/>
      <c r="M12227" s="14"/>
      <c r="N12227" s="14"/>
      <c r="O12227" s="14"/>
      <c r="P12227" s="14"/>
      <c r="Q12227" s="14"/>
    </row>
    <row r="12228" spans="10:17" x14ac:dyDescent="0.25">
      <c r="J12228" s="14"/>
      <c r="K12228" s="14"/>
      <c r="L12228" s="14"/>
      <c r="M12228" s="14"/>
      <c r="N12228" s="14"/>
      <c r="O12228" s="14"/>
      <c r="P12228" s="14"/>
      <c r="Q12228" s="14"/>
    </row>
    <row r="12229" spans="10:17" x14ac:dyDescent="0.25">
      <c r="J12229" s="14"/>
      <c r="K12229" s="14"/>
      <c r="L12229" s="14"/>
      <c r="M12229" s="14"/>
      <c r="N12229" s="14"/>
      <c r="O12229" s="14"/>
      <c r="P12229" s="14"/>
      <c r="Q12229" s="14"/>
    </row>
    <row r="12230" spans="10:17" x14ac:dyDescent="0.25">
      <c r="J12230" s="14"/>
      <c r="K12230" s="14"/>
      <c r="L12230" s="14"/>
      <c r="M12230" s="14"/>
      <c r="N12230" s="14"/>
      <c r="O12230" s="14"/>
      <c r="P12230" s="14"/>
      <c r="Q12230" s="14"/>
    </row>
    <row r="12231" spans="10:17" x14ac:dyDescent="0.25">
      <c r="J12231" s="14"/>
      <c r="K12231" s="14"/>
      <c r="L12231" s="14"/>
      <c r="M12231" s="14"/>
      <c r="N12231" s="14"/>
      <c r="O12231" s="14"/>
      <c r="P12231" s="14"/>
      <c r="Q12231" s="14"/>
    </row>
    <row r="12232" spans="10:17" x14ac:dyDescent="0.25">
      <c r="J12232" s="14"/>
      <c r="K12232" s="14"/>
      <c r="L12232" s="14"/>
      <c r="M12232" s="14"/>
      <c r="N12232" s="14"/>
      <c r="O12232" s="14"/>
      <c r="P12232" s="14"/>
      <c r="Q12232" s="14"/>
    </row>
    <row r="12233" spans="10:17" x14ac:dyDescent="0.25">
      <c r="J12233" s="14"/>
      <c r="K12233" s="14"/>
      <c r="L12233" s="14"/>
      <c r="M12233" s="14"/>
      <c r="N12233" s="14"/>
      <c r="O12233" s="14"/>
      <c r="P12233" s="14"/>
      <c r="Q12233" s="14"/>
    </row>
    <row r="12234" spans="10:17" x14ac:dyDescent="0.25">
      <c r="J12234" s="14"/>
      <c r="K12234" s="14"/>
      <c r="L12234" s="14"/>
      <c r="M12234" s="14"/>
      <c r="N12234" s="14"/>
      <c r="O12234" s="14"/>
      <c r="P12234" s="14"/>
      <c r="Q12234" s="14"/>
    </row>
    <row r="12235" spans="10:17" x14ac:dyDescent="0.25">
      <c r="J12235" s="14"/>
      <c r="K12235" s="14"/>
      <c r="L12235" s="14"/>
      <c r="M12235" s="14"/>
      <c r="N12235" s="14"/>
      <c r="O12235" s="14"/>
      <c r="P12235" s="14"/>
      <c r="Q12235" s="14"/>
    </row>
    <row r="12236" spans="10:17" x14ac:dyDescent="0.25">
      <c r="J12236" s="14"/>
      <c r="K12236" s="14"/>
      <c r="L12236" s="14"/>
      <c r="M12236" s="14"/>
      <c r="N12236" s="14"/>
      <c r="O12236" s="14"/>
      <c r="P12236" s="14"/>
      <c r="Q12236" s="14"/>
    </row>
    <row r="12237" spans="10:17" x14ac:dyDescent="0.25">
      <c r="J12237" s="14"/>
      <c r="K12237" s="14"/>
      <c r="L12237" s="14"/>
      <c r="M12237" s="14"/>
      <c r="N12237" s="14"/>
      <c r="O12237" s="14"/>
      <c r="P12237" s="14"/>
      <c r="Q12237" s="14"/>
    </row>
    <row r="12238" spans="10:17" x14ac:dyDescent="0.25">
      <c r="J12238" s="14"/>
      <c r="K12238" s="14"/>
      <c r="L12238" s="14"/>
      <c r="M12238" s="14"/>
      <c r="N12238" s="14"/>
      <c r="O12238" s="14"/>
      <c r="P12238" s="14"/>
      <c r="Q12238" s="14"/>
    </row>
    <row r="12239" spans="10:17" x14ac:dyDescent="0.25">
      <c r="J12239" s="14"/>
      <c r="K12239" s="14"/>
      <c r="L12239" s="14"/>
      <c r="M12239" s="14"/>
      <c r="N12239" s="14"/>
      <c r="O12239" s="14"/>
      <c r="P12239" s="14"/>
      <c r="Q12239" s="14"/>
    </row>
    <row r="12240" spans="10:17" x14ac:dyDescent="0.25">
      <c r="J12240" s="14"/>
      <c r="K12240" s="14"/>
      <c r="L12240" s="14"/>
      <c r="M12240" s="14"/>
      <c r="N12240" s="14"/>
      <c r="O12240" s="14"/>
      <c r="P12240" s="14"/>
      <c r="Q12240" s="14"/>
    </row>
    <row r="12241" spans="10:17" x14ac:dyDescent="0.25">
      <c r="J12241" s="14"/>
      <c r="K12241" s="14"/>
      <c r="L12241" s="14"/>
      <c r="M12241" s="14"/>
      <c r="N12241" s="14"/>
      <c r="O12241" s="14"/>
      <c r="P12241" s="14"/>
      <c r="Q12241" s="14"/>
    </row>
    <row r="12242" spans="10:17" x14ac:dyDescent="0.25">
      <c r="J12242" s="14"/>
      <c r="K12242" s="14"/>
      <c r="L12242" s="14"/>
      <c r="M12242" s="14"/>
      <c r="N12242" s="14"/>
      <c r="O12242" s="14"/>
      <c r="P12242" s="14"/>
      <c r="Q12242" s="14"/>
    </row>
    <row r="12243" spans="10:17" x14ac:dyDescent="0.25">
      <c r="J12243" s="14"/>
      <c r="K12243" s="14"/>
      <c r="L12243" s="14"/>
      <c r="M12243" s="14"/>
      <c r="N12243" s="14"/>
      <c r="O12243" s="14"/>
      <c r="P12243" s="14"/>
      <c r="Q12243" s="14"/>
    </row>
    <row r="12244" spans="10:17" x14ac:dyDescent="0.25">
      <c r="J12244" s="14"/>
      <c r="K12244" s="14"/>
      <c r="L12244" s="14"/>
      <c r="M12244" s="14"/>
      <c r="N12244" s="14"/>
      <c r="O12244" s="14"/>
      <c r="P12244" s="14"/>
      <c r="Q12244" s="14"/>
    </row>
    <row r="12245" spans="10:17" x14ac:dyDescent="0.25">
      <c r="J12245" s="14"/>
      <c r="K12245" s="14"/>
      <c r="L12245" s="14"/>
      <c r="M12245" s="14"/>
      <c r="N12245" s="14"/>
      <c r="O12245" s="14"/>
      <c r="P12245" s="14"/>
      <c r="Q12245" s="14"/>
    </row>
    <row r="12246" spans="10:17" x14ac:dyDescent="0.25">
      <c r="J12246" s="14"/>
      <c r="K12246" s="14"/>
      <c r="L12246" s="14"/>
      <c r="M12246" s="14"/>
      <c r="N12246" s="14"/>
      <c r="O12246" s="14"/>
      <c r="P12246" s="14"/>
      <c r="Q12246" s="14"/>
    </row>
    <row r="12247" spans="10:17" x14ac:dyDescent="0.25">
      <c r="J12247" s="14"/>
      <c r="K12247" s="14"/>
      <c r="L12247" s="14"/>
      <c r="M12247" s="14"/>
      <c r="N12247" s="14"/>
      <c r="O12247" s="14"/>
      <c r="P12247" s="14"/>
      <c r="Q12247" s="14"/>
    </row>
    <row r="12248" spans="10:17" x14ac:dyDescent="0.25">
      <c r="J12248" s="14"/>
      <c r="K12248" s="14"/>
      <c r="L12248" s="14"/>
      <c r="M12248" s="14"/>
      <c r="N12248" s="14"/>
      <c r="O12248" s="14"/>
      <c r="P12248" s="14"/>
      <c r="Q12248" s="14"/>
    </row>
    <row r="12249" spans="10:17" x14ac:dyDescent="0.25">
      <c r="J12249" s="14"/>
      <c r="K12249" s="14"/>
      <c r="L12249" s="14"/>
      <c r="M12249" s="14"/>
      <c r="N12249" s="14"/>
      <c r="O12249" s="14"/>
      <c r="P12249" s="14"/>
      <c r="Q12249" s="14"/>
    </row>
    <row r="12250" spans="10:17" x14ac:dyDescent="0.25">
      <c r="J12250" s="14"/>
      <c r="K12250" s="14"/>
      <c r="L12250" s="14"/>
      <c r="M12250" s="14"/>
      <c r="N12250" s="14"/>
      <c r="O12250" s="14"/>
      <c r="P12250" s="14"/>
      <c r="Q12250" s="14"/>
    </row>
    <row r="12251" spans="10:17" x14ac:dyDescent="0.25">
      <c r="J12251" s="14"/>
      <c r="K12251" s="14"/>
      <c r="L12251" s="14"/>
      <c r="M12251" s="14"/>
      <c r="N12251" s="14"/>
      <c r="O12251" s="14"/>
      <c r="P12251" s="14"/>
      <c r="Q12251" s="14"/>
    </row>
    <row r="12252" spans="10:17" x14ac:dyDescent="0.25">
      <c r="J12252" s="14"/>
      <c r="K12252" s="14"/>
      <c r="L12252" s="14"/>
      <c r="M12252" s="14"/>
      <c r="N12252" s="14"/>
      <c r="O12252" s="14"/>
      <c r="P12252" s="14"/>
      <c r="Q12252" s="14"/>
    </row>
    <row r="12253" spans="10:17" x14ac:dyDescent="0.25">
      <c r="J12253" s="14"/>
      <c r="K12253" s="14"/>
      <c r="L12253" s="14"/>
      <c r="M12253" s="14"/>
      <c r="N12253" s="14"/>
      <c r="O12253" s="14"/>
      <c r="P12253" s="14"/>
      <c r="Q12253" s="14"/>
    </row>
    <row r="12254" spans="10:17" x14ac:dyDescent="0.25">
      <c r="J12254" s="14"/>
      <c r="K12254" s="14"/>
      <c r="L12254" s="14"/>
      <c r="M12254" s="14"/>
      <c r="N12254" s="14"/>
      <c r="O12254" s="14"/>
      <c r="P12254" s="14"/>
      <c r="Q12254" s="14"/>
    </row>
    <row r="12255" spans="10:17" x14ac:dyDescent="0.25">
      <c r="J12255" s="14"/>
      <c r="K12255" s="14"/>
      <c r="L12255" s="14"/>
      <c r="M12255" s="14"/>
      <c r="N12255" s="14"/>
      <c r="O12255" s="14"/>
      <c r="P12255" s="14"/>
      <c r="Q12255" s="14"/>
    </row>
    <row r="12256" spans="10:17" x14ac:dyDescent="0.25">
      <c r="J12256" s="14"/>
      <c r="K12256" s="14"/>
      <c r="L12256" s="14"/>
      <c r="M12256" s="14"/>
      <c r="N12256" s="14"/>
      <c r="O12256" s="14"/>
      <c r="P12256" s="14"/>
      <c r="Q12256" s="14"/>
    </row>
    <row r="12257" spans="10:17" x14ac:dyDescent="0.25">
      <c r="J12257" s="14"/>
      <c r="K12257" s="14"/>
      <c r="L12257" s="14"/>
      <c r="M12257" s="14"/>
      <c r="N12257" s="14"/>
      <c r="O12257" s="14"/>
      <c r="P12257" s="14"/>
      <c r="Q12257" s="14"/>
    </row>
    <row r="12258" spans="10:17" x14ac:dyDescent="0.25">
      <c r="J12258" s="14"/>
      <c r="K12258" s="14"/>
      <c r="L12258" s="14"/>
      <c r="M12258" s="14"/>
      <c r="N12258" s="14"/>
      <c r="O12258" s="14"/>
      <c r="P12258" s="14"/>
      <c r="Q12258" s="14"/>
    </row>
    <row r="12259" spans="10:17" x14ac:dyDescent="0.25">
      <c r="J12259" s="14"/>
      <c r="K12259" s="14"/>
      <c r="L12259" s="14"/>
      <c r="M12259" s="14"/>
      <c r="N12259" s="14"/>
      <c r="O12259" s="14"/>
      <c r="P12259" s="14"/>
      <c r="Q12259" s="14"/>
    </row>
    <row r="12260" spans="10:17" x14ac:dyDescent="0.25">
      <c r="J12260" s="14"/>
      <c r="K12260" s="14"/>
      <c r="L12260" s="14"/>
      <c r="M12260" s="14"/>
      <c r="N12260" s="14"/>
      <c r="O12260" s="14"/>
      <c r="P12260" s="14"/>
      <c r="Q12260" s="14"/>
    </row>
    <row r="12261" spans="10:17" x14ac:dyDescent="0.25">
      <c r="J12261" s="14"/>
      <c r="K12261" s="14"/>
      <c r="L12261" s="14"/>
      <c r="M12261" s="14"/>
      <c r="N12261" s="14"/>
      <c r="O12261" s="14"/>
      <c r="P12261" s="14"/>
      <c r="Q12261" s="14"/>
    </row>
    <row r="12262" spans="10:17" x14ac:dyDescent="0.25">
      <c r="J12262" s="14"/>
      <c r="K12262" s="14"/>
      <c r="L12262" s="14"/>
      <c r="M12262" s="14"/>
      <c r="N12262" s="14"/>
      <c r="O12262" s="14"/>
      <c r="P12262" s="14"/>
      <c r="Q12262" s="14"/>
    </row>
    <row r="12263" spans="10:17" x14ac:dyDescent="0.25">
      <c r="J12263" s="14"/>
      <c r="K12263" s="14"/>
      <c r="L12263" s="14"/>
      <c r="M12263" s="14"/>
      <c r="N12263" s="14"/>
      <c r="O12263" s="14"/>
      <c r="P12263" s="14"/>
      <c r="Q12263" s="14"/>
    </row>
    <row r="12264" spans="10:17" x14ac:dyDescent="0.25">
      <c r="J12264" s="14"/>
      <c r="K12264" s="14"/>
      <c r="L12264" s="14"/>
      <c r="M12264" s="14"/>
      <c r="N12264" s="14"/>
      <c r="O12264" s="14"/>
      <c r="P12264" s="14"/>
      <c r="Q12264" s="14"/>
    </row>
    <row r="12265" spans="10:17" x14ac:dyDescent="0.25">
      <c r="J12265" s="14"/>
      <c r="K12265" s="14"/>
      <c r="L12265" s="14"/>
      <c r="M12265" s="14"/>
      <c r="N12265" s="14"/>
      <c r="O12265" s="14"/>
      <c r="P12265" s="14"/>
      <c r="Q12265" s="14"/>
    </row>
    <row r="12266" spans="10:17" x14ac:dyDescent="0.25">
      <c r="J12266" s="14"/>
      <c r="K12266" s="14"/>
      <c r="L12266" s="14"/>
      <c r="M12266" s="14"/>
      <c r="N12266" s="14"/>
      <c r="O12266" s="14"/>
      <c r="P12266" s="14"/>
      <c r="Q12266" s="14"/>
    </row>
    <row r="12267" spans="10:17" x14ac:dyDescent="0.25">
      <c r="J12267" s="14"/>
      <c r="K12267" s="14"/>
      <c r="L12267" s="14"/>
      <c r="M12267" s="14"/>
      <c r="N12267" s="14"/>
      <c r="O12267" s="14"/>
      <c r="P12267" s="14"/>
      <c r="Q12267" s="14"/>
    </row>
    <row r="12268" spans="10:17" x14ac:dyDescent="0.25">
      <c r="J12268" s="14"/>
      <c r="K12268" s="14"/>
      <c r="L12268" s="14"/>
      <c r="M12268" s="14"/>
      <c r="N12268" s="14"/>
      <c r="O12268" s="14"/>
      <c r="P12268" s="14"/>
      <c r="Q12268" s="14"/>
    </row>
    <row r="12269" spans="10:17" x14ac:dyDescent="0.25">
      <c r="J12269" s="14"/>
      <c r="K12269" s="14"/>
      <c r="L12269" s="14"/>
      <c r="M12269" s="14"/>
      <c r="N12269" s="14"/>
      <c r="O12269" s="14"/>
      <c r="P12269" s="14"/>
      <c r="Q12269" s="14"/>
    </row>
    <row r="12270" spans="10:17" x14ac:dyDescent="0.25">
      <c r="J12270" s="14"/>
      <c r="K12270" s="14"/>
      <c r="L12270" s="14"/>
      <c r="M12270" s="14"/>
      <c r="N12270" s="14"/>
      <c r="O12270" s="14"/>
      <c r="P12270" s="14"/>
      <c r="Q12270" s="14"/>
    </row>
    <row r="12271" spans="10:17" x14ac:dyDescent="0.25">
      <c r="J12271" s="14"/>
      <c r="K12271" s="14"/>
      <c r="L12271" s="14"/>
      <c r="M12271" s="14"/>
      <c r="N12271" s="14"/>
      <c r="O12271" s="14"/>
      <c r="P12271" s="14"/>
      <c r="Q12271" s="14"/>
    </row>
    <row r="12272" spans="10:17" x14ac:dyDescent="0.25">
      <c r="J12272" s="14"/>
      <c r="K12272" s="14"/>
      <c r="L12272" s="14"/>
      <c r="M12272" s="14"/>
      <c r="N12272" s="14"/>
      <c r="O12272" s="14"/>
      <c r="P12272" s="14"/>
      <c r="Q12272" s="14"/>
    </row>
    <row r="12273" spans="10:17" x14ac:dyDescent="0.25">
      <c r="J12273" s="14"/>
      <c r="K12273" s="14"/>
      <c r="L12273" s="14"/>
      <c r="M12273" s="14"/>
      <c r="N12273" s="14"/>
      <c r="O12273" s="14"/>
      <c r="P12273" s="14"/>
      <c r="Q12273" s="14"/>
    </row>
    <row r="12274" spans="10:17" x14ac:dyDescent="0.25">
      <c r="J12274" s="14"/>
      <c r="K12274" s="14"/>
      <c r="L12274" s="14"/>
      <c r="M12274" s="14"/>
      <c r="N12274" s="14"/>
      <c r="O12274" s="14"/>
      <c r="P12274" s="14"/>
      <c r="Q12274" s="14"/>
    </row>
    <row r="12275" spans="10:17" x14ac:dyDescent="0.25">
      <c r="J12275" s="14"/>
      <c r="K12275" s="14"/>
      <c r="L12275" s="14"/>
      <c r="M12275" s="14"/>
      <c r="N12275" s="14"/>
      <c r="O12275" s="14"/>
      <c r="P12275" s="14"/>
      <c r="Q12275" s="14"/>
    </row>
    <row r="12276" spans="10:17" x14ac:dyDescent="0.25">
      <c r="J12276" s="14"/>
      <c r="K12276" s="14"/>
      <c r="L12276" s="14"/>
      <c r="M12276" s="14"/>
      <c r="N12276" s="14"/>
      <c r="O12276" s="14"/>
      <c r="P12276" s="14"/>
      <c r="Q12276" s="14"/>
    </row>
    <row r="12277" spans="10:17" x14ac:dyDescent="0.25">
      <c r="J12277" s="14"/>
      <c r="K12277" s="14"/>
      <c r="L12277" s="14"/>
      <c r="M12277" s="14"/>
      <c r="N12277" s="14"/>
      <c r="O12277" s="14"/>
      <c r="P12277" s="14"/>
      <c r="Q12277" s="14"/>
    </row>
    <row r="12278" spans="10:17" x14ac:dyDescent="0.25">
      <c r="J12278" s="14"/>
      <c r="K12278" s="14"/>
      <c r="L12278" s="14"/>
      <c r="M12278" s="14"/>
      <c r="N12278" s="14"/>
      <c r="O12278" s="14"/>
      <c r="P12278" s="14"/>
      <c r="Q12278" s="14"/>
    </row>
    <row r="12279" spans="10:17" x14ac:dyDescent="0.25">
      <c r="J12279" s="14"/>
      <c r="K12279" s="14"/>
      <c r="L12279" s="14"/>
      <c r="M12279" s="14"/>
      <c r="N12279" s="14"/>
      <c r="O12279" s="14"/>
      <c r="P12279" s="14"/>
      <c r="Q12279" s="14"/>
    </row>
    <row r="12280" spans="10:17" x14ac:dyDescent="0.25">
      <c r="J12280" s="14"/>
      <c r="K12280" s="14"/>
      <c r="L12280" s="14"/>
      <c r="M12280" s="14"/>
      <c r="N12280" s="14"/>
      <c r="O12280" s="14"/>
      <c r="P12280" s="14"/>
      <c r="Q12280" s="14"/>
    </row>
    <row r="12281" spans="10:17" x14ac:dyDescent="0.25">
      <c r="J12281" s="14"/>
      <c r="K12281" s="14"/>
      <c r="L12281" s="14"/>
      <c r="M12281" s="14"/>
      <c r="N12281" s="14"/>
      <c r="O12281" s="14"/>
      <c r="P12281" s="14"/>
      <c r="Q12281" s="14"/>
    </row>
    <row r="12282" spans="10:17" x14ac:dyDescent="0.25">
      <c r="J12282" s="14"/>
      <c r="K12282" s="14"/>
      <c r="L12282" s="14"/>
      <c r="M12282" s="14"/>
      <c r="N12282" s="14"/>
      <c r="O12282" s="14"/>
      <c r="P12282" s="14"/>
      <c r="Q12282" s="14"/>
    </row>
    <row r="12283" spans="10:17" x14ac:dyDescent="0.25">
      <c r="J12283" s="14"/>
      <c r="K12283" s="14"/>
      <c r="L12283" s="14"/>
      <c r="M12283" s="14"/>
      <c r="N12283" s="14"/>
      <c r="O12283" s="14"/>
      <c r="P12283" s="14"/>
      <c r="Q12283" s="14"/>
    </row>
    <row r="12284" spans="10:17" x14ac:dyDescent="0.25">
      <c r="J12284" s="14"/>
      <c r="K12284" s="14"/>
      <c r="L12284" s="14"/>
      <c r="M12284" s="14"/>
      <c r="N12284" s="14"/>
      <c r="O12284" s="14"/>
      <c r="P12284" s="14"/>
      <c r="Q12284" s="14"/>
    </row>
    <row r="12285" spans="10:17" x14ac:dyDescent="0.25">
      <c r="J12285" s="14"/>
      <c r="K12285" s="14"/>
      <c r="L12285" s="14"/>
      <c r="M12285" s="14"/>
      <c r="N12285" s="14"/>
      <c r="O12285" s="14"/>
      <c r="P12285" s="14"/>
      <c r="Q12285" s="14"/>
    </row>
    <row r="12286" spans="10:17" x14ac:dyDescent="0.25">
      <c r="J12286" s="14"/>
      <c r="K12286" s="14"/>
      <c r="L12286" s="14"/>
      <c r="M12286" s="14"/>
      <c r="N12286" s="14"/>
      <c r="O12286" s="14"/>
      <c r="P12286" s="14"/>
      <c r="Q12286" s="14"/>
    </row>
    <row r="12287" spans="10:17" x14ac:dyDescent="0.25">
      <c r="J12287" s="14"/>
      <c r="K12287" s="14"/>
      <c r="L12287" s="14"/>
      <c r="M12287" s="14"/>
      <c r="N12287" s="14"/>
      <c r="O12287" s="14"/>
      <c r="P12287" s="14"/>
      <c r="Q12287" s="14"/>
    </row>
    <row r="12288" spans="10:17" x14ac:dyDescent="0.25">
      <c r="J12288" s="14"/>
      <c r="K12288" s="14"/>
      <c r="L12288" s="14"/>
      <c r="M12288" s="14"/>
      <c r="N12288" s="14"/>
      <c r="O12288" s="14"/>
      <c r="P12288" s="14"/>
      <c r="Q12288" s="14"/>
    </row>
    <row r="12289" spans="10:17" x14ac:dyDescent="0.25">
      <c r="J12289" s="14"/>
      <c r="K12289" s="14"/>
      <c r="L12289" s="14"/>
      <c r="M12289" s="14"/>
      <c r="N12289" s="14"/>
      <c r="O12289" s="14"/>
      <c r="P12289" s="14"/>
      <c r="Q12289" s="14"/>
    </row>
    <row r="12290" spans="10:17" x14ac:dyDescent="0.25">
      <c r="J12290" s="14"/>
      <c r="K12290" s="14"/>
      <c r="L12290" s="14"/>
      <c r="M12290" s="14"/>
      <c r="N12290" s="14"/>
      <c r="O12290" s="14"/>
      <c r="P12290" s="14"/>
      <c r="Q12290" s="14"/>
    </row>
    <row r="12291" spans="10:17" x14ac:dyDescent="0.25">
      <c r="J12291" s="14"/>
      <c r="K12291" s="14"/>
      <c r="L12291" s="14"/>
      <c r="M12291" s="14"/>
      <c r="N12291" s="14"/>
      <c r="O12291" s="14"/>
      <c r="P12291" s="14"/>
      <c r="Q12291" s="14"/>
    </row>
    <row r="12292" spans="10:17" x14ac:dyDescent="0.25">
      <c r="J12292" s="14"/>
      <c r="K12292" s="14"/>
      <c r="L12292" s="14"/>
      <c r="M12292" s="14"/>
      <c r="N12292" s="14"/>
      <c r="O12292" s="14"/>
      <c r="P12292" s="14"/>
      <c r="Q12292" s="14"/>
    </row>
    <row r="12293" spans="10:17" x14ac:dyDescent="0.25">
      <c r="J12293" s="14"/>
      <c r="K12293" s="14"/>
      <c r="L12293" s="14"/>
      <c r="M12293" s="14"/>
      <c r="N12293" s="14"/>
      <c r="O12293" s="14"/>
      <c r="P12293" s="14"/>
      <c r="Q12293" s="14"/>
    </row>
    <row r="12294" spans="10:17" x14ac:dyDescent="0.25">
      <c r="J12294" s="14"/>
      <c r="K12294" s="14"/>
      <c r="L12294" s="14"/>
      <c r="M12294" s="14"/>
      <c r="N12294" s="14"/>
      <c r="O12294" s="14"/>
      <c r="P12294" s="14"/>
      <c r="Q12294" s="14"/>
    </row>
    <row r="12295" spans="10:17" x14ac:dyDescent="0.25">
      <c r="J12295" s="14"/>
      <c r="K12295" s="14"/>
      <c r="L12295" s="14"/>
      <c r="M12295" s="14"/>
      <c r="N12295" s="14"/>
      <c r="O12295" s="14"/>
      <c r="P12295" s="14"/>
      <c r="Q12295" s="14"/>
    </row>
    <row r="12296" spans="10:17" x14ac:dyDescent="0.25">
      <c r="J12296" s="14"/>
      <c r="K12296" s="14"/>
      <c r="L12296" s="14"/>
      <c r="M12296" s="14"/>
      <c r="N12296" s="14"/>
      <c r="O12296" s="14"/>
      <c r="P12296" s="14"/>
      <c r="Q12296" s="14"/>
    </row>
    <row r="12297" spans="10:17" x14ac:dyDescent="0.25">
      <c r="J12297" s="14"/>
      <c r="K12297" s="14"/>
      <c r="L12297" s="14"/>
      <c r="M12297" s="14"/>
      <c r="N12297" s="14"/>
      <c r="O12297" s="14"/>
      <c r="P12297" s="14"/>
      <c r="Q12297" s="14"/>
    </row>
    <row r="12298" spans="10:17" x14ac:dyDescent="0.25">
      <c r="J12298" s="14"/>
      <c r="K12298" s="14"/>
      <c r="L12298" s="14"/>
      <c r="M12298" s="14"/>
      <c r="N12298" s="14"/>
      <c r="O12298" s="14"/>
      <c r="P12298" s="14"/>
      <c r="Q12298" s="14"/>
    </row>
    <row r="12299" spans="10:17" x14ac:dyDescent="0.25">
      <c r="J12299" s="14"/>
      <c r="K12299" s="14"/>
      <c r="L12299" s="14"/>
      <c r="M12299" s="14"/>
      <c r="N12299" s="14"/>
      <c r="O12299" s="14"/>
      <c r="P12299" s="14"/>
      <c r="Q12299" s="14"/>
    </row>
    <row r="12300" spans="10:17" x14ac:dyDescent="0.25">
      <c r="J12300" s="14"/>
      <c r="K12300" s="14"/>
      <c r="L12300" s="14"/>
      <c r="M12300" s="14"/>
      <c r="N12300" s="14"/>
      <c r="O12300" s="14"/>
      <c r="P12300" s="14"/>
      <c r="Q12300" s="14"/>
    </row>
    <row r="12301" spans="10:17" x14ac:dyDescent="0.25">
      <c r="J12301" s="14"/>
      <c r="K12301" s="14"/>
      <c r="L12301" s="14"/>
      <c r="M12301" s="14"/>
      <c r="N12301" s="14"/>
      <c r="O12301" s="14"/>
      <c r="P12301" s="14"/>
      <c r="Q12301" s="14"/>
    </row>
    <row r="12302" spans="10:17" x14ac:dyDescent="0.25">
      <c r="J12302" s="14"/>
      <c r="K12302" s="14"/>
      <c r="L12302" s="14"/>
      <c r="M12302" s="14"/>
      <c r="N12302" s="14"/>
      <c r="O12302" s="14"/>
      <c r="P12302" s="14"/>
      <c r="Q12302" s="14"/>
    </row>
    <row r="12303" spans="10:17" x14ac:dyDescent="0.25">
      <c r="J12303" s="14"/>
      <c r="K12303" s="14"/>
      <c r="L12303" s="14"/>
      <c r="M12303" s="14"/>
      <c r="N12303" s="14"/>
      <c r="O12303" s="14"/>
      <c r="P12303" s="14"/>
      <c r="Q12303" s="14"/>
    </row>
    <row r="12304" spans="10:17" x14ac:dyDescent="0.25">
      <c r="J12304" s="14"/>
      <c r="K12304" s="14"/>
      <c r="L12304" s="14"/>
      <c r="M12304" s="14"/>
      <c r="N12304" s="14"/>
      <c r="O12304" s="14"/>
      <c r="P12304" s="14"/>
      <c r="Q12304" s="14"/>
    </row>
    <row r="12305" spans="10:17" x14ac:dyDescent="0.25">
      <c r="J12305" s="14"/>
      <c r="K12305" s="14"/>
      <c r="L12305" s="14"/>
      <c r="M12305" s="14"/>
      <c r="N12305" s="14"/>
      <c r="O12305" s="14"/>
      <c r="P12305" s="14"/>
      <c r="Q12305" s="14"/>
    </row>
    <row r="12306" spans="10:17" x14ac:dyDescent="0.25">
      <c r="J12306" s="14"/>
      <c r="K12306" s="14"/>
      <c r="L12306" s="14"/>
      <c r="M12306" s="14"/>
      <c r="N12306" s="14"/>
      <c r="O12306" s="14"/>
      <c r="P12306" s="14"/>
      <c r="Q12306" s="14"/>
    </row>
    <row r="12307" spans="10:17" x14ac:dyDescent="0.25">
      <c r="J12307" s="14"/>
      <c r="K12307" s="14"/>
      <c r="L12307" s="14"/>
      <c r="M12307" s="14"/>
      <c r="N12307" s="14"/>
      <c r="O12307" s="14"/>
      <c r="P12307" s="14"/>
      <c r="Q12307" s="14"/>
    </row>
    <row r="12308" spans="10:17" x14ac:dyDescent="0.25">
      <c r="J12308" s="14"/>
      <c r="K12308" s="14"/>
      <c r="L12308" s="14"/>
      <c r="M12308" s="14"/>
      <c r="N12308" s="14"/>
      <c r="O12308" s="14"/>
      <c r="P12308" s="14"/>
      <c r="Q12308" s="14"/>
    </row>
    <row r="12309" spans="10:17" x14ac:dyDescent="0.25">
      <c r="J12309" s="14"/>
      <c r="K12309" s="14"/>
      <c r="L12309" s="14"/>
      <c r="M12309" s="14"/>
      <c r="N12309" s="14"/>
      <c r="O12309" s="14"/>
      <c r="P12309" s="14"/>
      <c r="Q12309" s="14"/>
    </row>
    <row r="12310" spans="10:17" x14ac:dyDescent="0.25">
      <c r="J12310" s="14"/>
      <c r="K12310" s="14"/>
      <c r="L12310" s="14"/>
      <c r="M12310" s="14"/>
      <c r="N12310" s="14"/>
      <c r="O12310" s="14"/>
      <c r="P12310" s="14"/>
      <c r="Q12310" s="14"/>
    </row>
    <row r="12311" spans="10:17" x14ac:dyDescent="0.25">
      <c r="J12311" s="14"/>
      <c r="K12311" s="14"/>
      <c r="L12311" s="14"/>
      <c r="M12311" s="14"/>
      <c r="N12311" s="14"/>
      <c r="O12311" s="14"/>
      <c r="P12311" s="14"/>
      <c r="Q12311" s="14"/>
    </row>
    <row r="12312" spans="10:17" x14ac:dyDescent="0.25">
      <c r="J12312" s="14"/>
      <c r="K12312" s="14"/>
      <c r="L12312" s="14"/>
      <c r="M12312" s="14"/>
      <c r="N12312" s="14"/>
      <c r="O12312" s="14"/>
      <c r="P12312" s="14"/>
      <c r="Q12312" s="14"/>
    </row>
    <row r="12313" spans="10:17" x14ac:dyDescent="0.25">
      <c r="J12313" s="14"/>
      <c r="K12313" s="14"/>
      <c r="L12313" s="14"/>
      <c r="M12313" s="14"/>
      <c r="N12313" s="14"/>
      <c r="O12313" s="14"/>
      <c r="P12313" s="14"/>
      <c r="Q12313" s="14"/>
    </row>
    <row r="12314" spans="10:17" x14ac:dyDescent="0.25">
      <c r="J12314" s="14"/>
      <c r="K12314" s="14"/>
      <c r="L12314" s="14"/>
      <c r="M12314" s="14"/>
      <c r="N12314" s="14"/>
      <c r="O12314" s="14"/>
      <c r="P12314" s="14"/>
      <c r="Q12314" s="14"/>
    </row>
    <row r="12315" spans="10:17" x14ac:dyDescent="0.25">
      <c r="J12315" s="14"/>
      <c r="K12315" s="14"/>
      <c r="L12315" s="14"/>
      <c r="M12315" s="14"/>
      <c r="N12315" s="14"/>
      <c r="O12315" s="14"/>
      <c r="P12315" s="14"/>
      <c r="Q12315" s="14"/>
    </row>
    <row r="12316" spans="10:17" x14ac:dyDescent="0.25">
      <c r="J12316" s="14"/>
      <c r="K12316" s="14"/>
      <c r="L12316" s="14"/>
      <c r="M12316" s="14"/>
      <c r="N12316" s="14"/>
      <c r="O12316" s="14"/>
      <c r="P12316" s="14"/>
      <c r="Q12316" s="14"/>
    </row>
    <row r="12317" spans="10:17" x14ac:dyDescent="0.25">
      <c r="J12317" s="14"/>
      <c r="K12317" s="14"/>
      <c r="L12317" s="14"/>
      <c r="M12317" s="14"/>
      <c r="N12317" s="14"/>
      <c r="O12317" s="14"/>
      <c r="P12317" s="14"/>
      <c r="Q12317" s="14"/>
    </row>
    <row r="12318" spans="10:17" x14ac:dyDescent="0.25">
      <c r="J12318" s="14"/>
      <c r="K12318" s="14"/>
      <c r="L12318" s="14"/>
      <c r="M12318" s="14"/>
      <c r="N12318" s="14"/>
      <c r="O12318" s="14"/>
      <c r="P12318" s="14"/>
      <c r="Q12318" s="14"/>
    </row>
    <row r="12319" spans="10:17" x14ac:dyDescent="0.25">
      <c r="J12319" s="14"/>
      <c r="K12319" s="14"/>
      <c r="L12319" s="14"/>
      <c r="M12319" s="14"/>
      <c r="N12319" s="14"/>
      <c r="O12319" s="14"/>
      <c r="P12319" s="14"/>
      <c r="Q12319" s="14"/>
    </row>
    <row r="12320" spans="10:17" x14ac:dyDescent="0.25">
      <c r="J12320" s="14"/>
      <c r="K12320" s="14"/>
      <c r="L12320" s="14"/>
      <c r="M12320" s="14"/>
      <c r="N12320" s="14"/>
      <c r="O12320" s="14"/>
      <c r="P12320" s="14"/>
      <c r="Q12320" s="14"/>
    </row>
    <row r="12321" spans="10:17" x14ac:dyDescent="0.25">
      <c r="J12321" s="14"/>
      <c r="K12321" s="14"/>
      <c r="L12321" s="14"/>
      <c r="M12321" s="14"/>
      <c r="N12321" s="14"/>
      <c r="O12321" s="14"/>
      <c r="P12321" s="14"/>
      <c r="Q12321" s="14"/>
    </row>
    <row r="12322" spans="10:17" x14ac:dyDescent="0.25">
      <c r="J12322" s="14"/>
      <c r="K12322" s="14"/>
      <c r="L12322" s="14"/>
      <c r="M12322" s="14"/>
      <c r="N12322" s="14"/>
      <c r="O12322" s="14"/>
      <c r="P12322" s="14"/>
      <c r="Q12322" s="14"/>
    </row>
    <row r="12323" spans="10:17" x14ac:dyDescent="0.25">
      <c r="J12323" s="14"/>
      <c r="K12323" s="14"/>
      <c r="L12323" s="14"/>
      <c r="M12323" s="14"/>
      <c r="N12323" s="14"/>
      <c r="O12323" s="14"/>
      <c r="P12323" s="14"/>
      <c r="Q12323" s="14"/>
    </row>
    <row r="12324" spans="10:17" x14ac:dyDescent="0.25">
      <c r="J12324" s="14"/>
      <c r="K12324" s="14"/>
      <c r="L12324" s="14"/>
      <c r="M12324" s="14"/>
      <c r="N12324" s="14"/>
      <c r="O12324" s="14"/>
      <c r="P12324" s="14"/>
      <c r="Q12324" s="14"/>
    </row>
    <row r="12325" spans="10:17" x14ac:dyDescent="0.25">
      <c r="J12325" s="14"/>
      <c r="K12325" s="14"/>
      <c r="L12325" s="14"/>
      <c r="M12325" s="14"/>
      <c r="N12325" s="14"/>
      <c r="O12325" s="14"/>
      <c r="P12325" s="14"/>
      <c r="Q12325" s="14"/>
    </row>
    <row r="12326" spans="10:17" x14ac:dyDescent="0.25">
      <c r="J12326" s="14"/>
      <c r="K12326" s="14"/>
      <c r="L12326" s="14"/>
      <c r="M12326" s="14"/>
      <c r="N12326" s="14"/>
      <c r="O12326" s="14"/>
      <c r="P12326" s="14"/>
      <c r="Q12326" s="14"/>
    </row>
    <row r="12327" spans="10:17" x14ac:dyDescent="0.25">
      <c r="J12327" s="14"/>
      <c r="K12327" s="14"/>
      <c r="L12327" s="14"/>
      <c r="M12327" s="14"/>
      <c r="N12327" s="14"/>
      <c r="O12327" s="14"/>
      <c r="P12327" s="14"/>
      <c r="Q12327" s="14"/>
    </row>
    <row r="12328" spans="10:17" x14ac:dyDescent="0.25">
      <c r="J12328" s="14"/>
      <c r="K12328" s="14"/>
      <c r="L12328" s="14"/>
      <c r="M12328" s="14"/>
      <c r="N12328" s="14"/>
      <c r="O12328" s="14"/>
      <c r="P12328" s="14"/>
      <c r="Q12328" s="14"/>
    </row>
    <row r="12329" spans="10:17" x14ac:dyDescent="0.25">
      <c r="J12329" s="14"/>
      <c r="K12329" s="14"/>
      <c r="L12329" s="14"/>
      <c r="M12329" s="14"/>
      <c r="N12329" s="14"/>
      <c r="O12329" s="14"/>
      <c r="P12329" s="14"/>
      <c r="Q12329" s="14"/>
    </row>
    <row r="12330" spans="10:17" x14ac:dyDescent="0.25">
      <c r="J12330" s="14"/>
      <c r="K12330" s="14"/>
      <c r="L12330" s="14"/>
      <c r="M12330" s="14"/>
      <c r="N12330" s="14"/>
      <c r="O12330" s="14"/>
      <c r="P12330" s="14"/>
      <c r="Q12330" s="14"/>
    </row>
    <row r="12331" spans="10:17" x14ac:dyDescent="0.25">
      <c r="J12331" s="14"/>
      <c r="K12331" s="14"/>
      <c r="L12331" s="14"/>
      <c r="M12331" s="14"/>
      <c r="N12331" s="14"/>
      <c r="O12331" s="14"/>
      <c r="P12331" s="14"/>
      <c r="Q12331" s="14"/>
    </row>
    <row r="12332" spans="10:17" x14ac:dyDescent="0.25">
      <c r="J12332" s="14"/>
      <c r="K12332" s="14"/>
      <c r="L12332" s="14"/>
      <c r="M12332" s="14"/>
      <c r="N12332" s="14"/>
      <c r="O12332" s="14"/>
      <c r="P12332" s="14"/>
      <c r="Q12332" s="14"/>
    </row>
    <row r="12333" spans="10:17" x14ac:dyDescent="0.25">
      <c r="J12333" s="14"/>
      <c r="K12333" s="14"/>
      <c r="L12333" s="14"/>
      <c r="M12333" s="14"/>
      <c r="N12333" s="14"/>
      <c r="O12333" s="14"/>
      <c r="P12333" s="14"/>
      <c r="Q12333" s="14"/>
    </row>
    <row r="12334" spans="10:17" x14ac:dyDescent="0.25">
      <c r="J12334" s="14"/>
      <c r="K12334" s="14"/>
      <c r="L12334" s="14"/>
      <c r="M12334" s="14"/>
      <c r="N12334" s="14"/>
      <c r="O12334" s="14"/>
      <c r="P12334" s="14"/>
      <c r="Q12334" s="14"/>
    </row>
    <row r="12335" spans="10:17" x14ac:dyDescent="0.25">
      <c r="J12335" s="14"/>
      <c r="K12335" s="14"/>
      <c r="L12335" s="14"/>
      <c r="M12335" s="14"/>
      <c r="N12335" s="14"/>
      <c r="O12335" s="14"/>
      <c r="P12335" s="14"/>
      <c r="Q12335" s="14"/>
    </row>
    <row r="12336" spans="10:17" x14ac:dyDescent="0.25">
      <c r="J12336" s="14"/>
      <c r="K12336" s="14"/>
      <c r="L12336" s="14"/>
      <c r="M12336" s="14"/>
      <c r="N12336" s="14"/>
      <c r="O12336" s="14"/>
      <c r="P12336" s="14"/>
      <c r="Q12336" s="14"/>
    </row>
    <row r="12337" spans="10:17" x14ac:dyDescent="0.25">
      <c r="J12337" s="14"/>
      <c r="K12337" s="14"/>
      <c r="L12337" s="14"/>
      <c r="M12337" s="14"/>
      <c r="N12337" s="14"/>
      <c r="O12337" s="14"/>
      <c r="P12337" s="14"/>
      <c r="Q12337" s="14"/>
    </row>
    <row r="12338" spans="10:17" x14ac:dyDescent="0.25">
      <c r="J12338" s="14"/>
      <c r="K12338" s="14"/>
      <c r="L12338" s="14"/>
      <c r="M12338" s="14"/>
      <c r="N12338" s="14"/>
      <c r="O12338" s="14"/>
      <c r="P12338" s="14"/>
      <c r="Q12338" s="14"/>
    </row>
    <row r="12339" spans="10:17" x14ac:dyDescent="0.25">
      <c r="J12339" s="14"/>
      <c r="K12339" s="14"/>
      <c r="L12339" s="14"/>
      <c r="M12339" s="14"/>
      <c r="N12339" s="14"/>
      <c r="O12339" s="14"/>
      <c r="P12339" s="14"/>
      <c r="Q12339" s="14"/>
    </row>
    <row r="12340" spans="10:17" x14ac:dyDescent="0.25">
      <c r="J12340" s="14"/>
      <c r="K12340" s="14"/>
      <c r="L12340" s="14"/>
      <c r="M12340" s="14"/>
      <c r="N12340" s="14"/>
      <c r="O12340" s="14"/>
      <c r="P12340" s="14"/>
      <c r="Q12340" s="14"/>
    </row>
    <row r="12341" spans="10:17" x14ac:dyDescent="0.25">
      <c r="J12341" s="14"/>
      <c r="K12341" s="14"/>
      <c r="L12341" s="14"/>
      <c r="M12341" s="14"/>
      <c r="N12341" s="14"/>
      <c r="O12341" s="14"/>
      <c r="P12341" s="14"/>
      <c r="Q12341" s="14"/>
    </row>
    <row r="12342" spans="10:17" x14ac:dyDescent="0.25">
      <c r="J12342" s="14"/>
      <c r="K12342" s="14"/>
      <c r="L12342" s="14"/>
      <c r="M12342" s="14"/>
      <c r="N12342" s="14"/>
      <c r="O12342" s="14"/>
      <c r="P12342" s="14"/>
      <c r="Q12342" s="14"/>
    </row>
    <row r="12343" spans="10:17" x14ac:dyDescent="0.25">
      <c r="J12343" s="14"/>
      <c r="K12343" s="14"/>
      <c r="L12343" s="14"/>
      <c r="M12343" s="14"/>
      <c r="N12343" s="14"/>
      <c r="O12343" s="14"/>
      <c r="P12343" s="14"/>
      <c r="Q12343" s="14"/>
    </row>
    <row r="12344" spans="10:17" x14ac:dyDescent="0.25">
      <c r="J12344" s="14"/>
      <c r="K12344" s="14"/>
      <c r="L12344" s="14"/>
      <c r="M12344" s="14"/>
      <c r="N12344" s="14"/>
      <c r="O12344" s="14"/>
      <c r="P12344" s="14"/>
      <c r="Q12344" s="14"/>
    </row>
    <row r="12345" spans="10:17" x14ac:dyDescent="0.25">
      <c r="J12345" s="14"/>
      <c r="K12345" s="14"/>
      <c r="L12345" s="14"/>
      <c r="M12345" s="14"/>
      <c r="N12345" s="14"/>
      <c r="O12345" s="14"/>
      <c r="P12345" s="14"/>
      <c r="Q12345" s="14"/>
    </row>
    <row r="12346" spans="10:17" x14ac:dyDescent="0.25">
      <c r="J12346" s="14"/>
      <c r="K12346" s="14"/>
      <c r="L12346" s="14"/>
      <c r="M12346" s="14"/>
      <c r="N12346" s="14"/>
      <c r="O12346" s="14"/>
      <c r="P12346" s="14"/>
      <c r="Q12346" s="14"/>
    </row>
    <row r="12347" spans="10:17" x14ac:dyDescent="0.25">
      <c r="J12347" s="14"/>
      <c r="K12347" s="14"/>
      <c r="L12347" s="14"/>
      <c r="M12347" s="14"/>
      <c r="N12347" s="14"/>
      <c r="O12347" s="14"/>
      <c r="P12347" s="14"/>
      <c r="Q12347" s="14"/>
    </row>
    <row r="12348" spans="10:17" x14ac:dyDescent="0.25">
      <c r="J12348" s="14"/>
      <c r="K12348" s="14"/>
      <c r="L12348" s="14"/>
      <c r="M12348" s="14"/>
      <c r="N12348" s="14"/>
      <c r="O12348" s="14"/>
      <c r="P12348" s="14"/>
      <c r="Q12348" s="14"/>
    </row>
    <row r="12349" spans="10:17" x14ac:dyDescent="0.25">
      <c r="J12349" s="14"/>
      <c r="K12349" s="14"/>
      <c r="L12349" s="14"/>
      <c r="M12349" s="14"/>
      <c r="N12349" s="14"/>
      <c r="O12349" s="14"/>
      <c r="P12349" s="14"/>
      <c r="Q12349" s="14"/>
    </row>
    <row r="12350" spans="10:17" x14ac:dyDescent="0.25">
      <c r="J12350" s="14"/>
      <c r="K12350" s="14"/>
      <c r="L12350" s="14"/>
      <c r="M12350" s="14"/>
      <c r="N12350" s="14"/>
      <c r="O12350" s="14"/>
      <c r="P12350" s="14"/>
      <c r="Q12350" s="14"/>
    </row>
    <row r="12351" spans="10:17" x14ac:dyDescent="0.25">
      <c r="J12351" s="14"/>
      <c r="K12351" s="14"/>
      <c r="L12351" s="14"/>
      <c r="M12351" s="14"/>
      <c r="N12351" s="14"/>
      <c r="O12351" s="14"/>
      <c r="P12351" s="14"/>
      <c r="Q12351" s="14"/>
    </row>
    <row r="12352" spans="10:17" x14ac:dyDescent="0.25">
      <c r="J12352" s="14"/>
      <c r="K12352" s="14"/>
      <c r="L12352" s="14"/>
      <c r="M12352" s="14"/>
      <c r="N12352" s="14"/>
      <c r="O12352" s="14"/>
      <c r="P12352" s="14"/>
      <c r="Q12352" s="14"/>
    </row>
    <row r="12353" spans="10:17" x14ac:dyDescent="0.25">
      <c r="J12353" s="14"/>
      <c r="K12353" s="14"/>
      <c r="L12353" s="14"/>
      <c r="M12353" s="14"/>
      <c r="N12353" s="14"/>
      <c r="O12353" s="14"/>
      <c r="P12353" s="14"/>
      <c r="Q12353" s="14"/>
    </row>
    <row r="12354" spans="10:17" x14ac:dyDescent="0.25">
      <c r="J12354" s="14"/>
      <c r="K12354" s="14"/>
      <c r="L12354" s="14"/>
      <c r="M12354" s="14"/>
      <c r="N12354" s="14"/>
      <c r="O12354" s="14"/>
      <c r="P12354" s="14"/>
      <c r="Q12354" s="14"/>
    </row>
    <row r="12355" spans="10:17" x14ac:dyDescent="0.25">
      <c r="J12355" s="14"/>
      <c r="K12355" s="14"/>
      <c r="L12355" s="14"/>
      <c r="M12355" s="14"/>
      <c r="N12355" s="14"/>
      <c r="O12355" s="14"/>
      <c r="P12355" s="14"/>
      <c r="Q12355" s="14"/>
    </row>
    <row r="12356" spans="10:17" x14ac:dyDescent="0.25">
      <c r="J12356" s="14"/>
      <c r="K12356" s="14"/>
      <c r="L12356" s="14"/>
      <c r="M12356" s="14"/>
      <c r="N12356" s="14"/>
      <c r="O12356" s="14"/>
      <c r="P12356" s="14"/>
      <c r="Q12356" s="14"/>
    </row>
    <row r="12357" spans="10:17" x14ac:dyDescent="0.25">
      <c r="J12357" s="14"/>
      <c r="K12357" s="14"/>
      <c r="L12357" s="14"/>
      <c r="M12357" s="14"/>
      <c r="N12357" s="14"/>
      <c r="O12357" s="14"/>
      <c r="P12357" s="14"/>
      <c r="Q12357" s="14"/>
    </row>
    <row r="12358" spans="10:17" x14ac:dyDescent="0.25">
      <c r="J12358" s="14"/>
      <c r="K12358" s="14"/>
      <c r="L12358" s="14"/>
      <c r="M12358" s="14"/>
      <c r="N12358" s="14"/>
      <c r="O12358" s="14"/>
      <c r="P12358" s="14"/>
      <c r="Q12358" s="14"/>
    </row>
    <row r="12359" spans="10:17" x14ac:dyDescent="0.25">
      <c r="J12359" s="14"/>
      <c r="K12359" s="14"/>
      <c r="L12359" s="14"/>
      <c r="M12359" s="14"/>
      <c r="N12359" s="14"/>
      <c r="O12359" s="14"/>
      <c r="P12359" s="14"/>
      <c r="Q12359" s="14"/>
    </row>
    <row r="12360" spans="10:17" x14ac:dyDescent="0.25">
      <c r="J12360" s="14"/>
      <c r="K12360" s="14"/>
      <c r="L12360" s="14"/>
      <c r="M12360" s="14"/>
      <c r="N12360" s="14"/>
      <c r="O12360" s="14"/>
      <c r="P12360" s="14"/>
      <c r="Q12360" s="14"/>
    </row>
    <row r="12361" spans="10:17" x14ac:dyDescent="0.25">
      <c r="J12361" s="14"/>
      <c r="K12361" s="14"/>
      <c r="L12361" s="14"/>
      <c r="M12361" s="14"/>
      <c r="N12361" s="14"/>
      <c r="O12361" s="14"/>
      <c r="P12361" s="14"/>
      <c r="Q12361" s="14"/>
    </row>
    <row r="12362" spans="10:17" x14ac:dyDescent="0.25">
      <c r="J12362" s="14"/>
      <c r="K12362" s="14"/>
      <c r="L12362" s="14"/>
      <c r="M12362" s="14"/>
      <c r="N12362" s="14"/>
      <c r="O12362" s="14"/>
      <c r="P12362" s="14"/>
      <c r="Q12362" s="14"/>
    </row>
    <row r="12363" spans="10:17" x14ac:dyDescent="0.25">
      <c r="J12363" s="14"/>
      <c r="K12363" s="14"/>
      <c r="L12363" s="14"/>
      <c r="M12363" s="14"/>
      <c r="N12363" s="14"/>
      <c r="O12363" s="14"/>
      <c r="P12363" s="14"/>
      <c r="Q12363" s="14"/>
    </row>
    <row r="12364" spans="10:17" x14ac:dyDescent="0.25">
      <c r="J12364" s="14"/>
      <c r="K12364" s="14"/>
      <c r="L12364" s="14"/>
      <c r="M12364" s="14"/>
      <c r="N12364" s="14"/>
      <c r="O12364" s="14"/>
      <c r="P12364" s="14"/>
      <c r="Q12364" s="14"/>
    </row>
    <row r="12365" spans="10:17" x14ac:dyDescent="0.25">
      <c r="J12365" s="14"/>
      <c r="K12365" s="14"/>
      <c r="L12365" s="14"/>
      <c r="M12365" s="14"/>
      <c r="N12365" s="14"/>
      <c r="O12365" s="14"/>
      <c r="P12365" s="14"/>
      <c r="Q12365" s="14"/>
    </row>
    <row r="12366" spans="10:17" x14ac:dyDescent="0.25">
      <c r="J12366" s="14"/>
      <c r="K12366" s="14"/>
      <c r="L12366" s="14"/>
      <c r="M12366" s="14"/>
      <c r="N12366" s="14"/>
      <c r="O12366" s="14"/>
      <c r="P12366" s="14"/>
      <c r="Q12366" s="14"/>
    </row>
    <row r="12367" spans="10:17" x14ac:dyDescent="0.25">
      <c r="J12367" s="14"/>
      <c r="K12367" s="14"/>
      <c r="L12367" s="14"/>
      <c r="M12367" s="14"/>
      <c r="N12367" s="14"/>
      <c r="O12367" s="14"/>
      <c r="P12367" s="14"/>
      <c r="Q12367" s="14"/>
    </row>
    <row r="12368" spans="10:17" x14ac:dyDescent="0.25">
      <c r="J12368" s="14"/>
      <c r="K12368" s="14"/>
      <c r="L12368" s="14"/>
      <c r="M12368" s="14"/>
      <c r="N12368" s="14"/>
      <c r="O12368" s="14"/>
      <c r="P12368" s="14"/>
      <c r="Q12368" s="14"/>
    </row>
    <row r="12369" spans="10:17" x14ac:dyDescent="0.25">
      <c r="J12369" s="14"/>
      <c r="K12369" s="14"/>
      <c r="L12369" s="14"/>
      <c r="M12369" s="14"/>
      <c r="N12369" s="14"/>
      <c r="O12369" s="14"/>
      <c r="P12369" s="14"/>
      <c r="Q12369" s="14"/>
    </row>
    <row r="12370" spans="10:17" x14ac:dyDescent="0.25">
      <c r="J12370" s="14"/>
      <c r="K12370" s="14"/>
      <c r="L12370" s="14"/>
      <c r="M12370" s="14"/>
      <c r="N12370" s="14"/>
      <c r="O12370" s="14"/>
      <c r="P12370" s="14"/>
      <c r="Q12370" s="14"/>
    </row>
    <row r="12371" spans="10:17" x14ac:dyDescent="0.25">
      <c r="J12371" s="14"/>
      <c r="K12371" s="14"/>
      <c r="L12371" s="14"/>
      <c r="M12371" s="14"/>
      <c r="N12371" s="14"/>
      <c r="O12371" s="14"/>
      <c r="P12371" s="14"/>
      <c r="Q12371" s="14"/>
    </row>
    <row r="12372" spans="10:17" x14ac:dyDescent="0.25">
      <c r="J12372" s="14"/>
      <c r="K12372" s="14"/>
      <c r="L12372" s="14"/>
      <c r="M12372" s="14"/>
      <c r="N12372" s="14"/>
      <c r="O12372" s="14"/>
      <c r="P12372" s="14"/>
      <c r="Q12372" s="14"/>
    </row>
    <row r="12373" spans="10:17" x14ac:dyDescent="0.25">
      <c r="J12373" s="14"/>
      <c r="K12373" s="14"/>
      <c r="L12373" s="14"/>
      <c r="M12373" s="14"/>
      <c r="N12373" s="14"/>
      <c r="O12373" s="14"/>
      <c r="P12373" s="14"/>
      <c r="Q12373" s="14"/>
    </row>
    <row r="12374" spans="10:17" x14ac:dyDescent="0.25">
      <c r="J12374" s="14"/>
      <c r="K12374" s="14"/>
      <c r="L12374" s="14"/>
      <c r="M12374" s="14"/>
      <c r="N12374" s="14"/>
      <c r="O12374" s="14"/>
      <c r="P12374" s="14"/>
      <c r="Q12374" s="14"/>
    </row>
    <row r="12375" spans="10:17" x14ac:dyDescent="0.25">
      <c r="J12375" s="14"/>
      <c r="K12375" s="14"/>
      <c r="L12375" s="14"/>
      <c r="M12375" s="14"/>
      <c r="N12375" s="14"/>
      <c r="O12375" s="14"/>
      <c r="P12375" s="14"/>
      <c r="Q12375" s="14"/>
    </row>
    <row r="12376" spans="10:17" x14ac:dyDescent="0.25">
      <c r="J12376" s="14"/>
      <c r="K12376" s="14"/>
      <c r="L12376" s="14"/>
      <c r="M12376" s="14"/>
      <c r="N12376" s="14"/>
      <c r="O12376" s="14"/>
      <c r="P12376" s="14"/>
      <c r="Q12376" s="14"/>
    </row>
    <row r="12377" spans="10:17" x14ac:dyDescent="0.25">
      <c r="J12377" s="14"/>
      <c r="K12377" s="14"/>
      <c r="L12377" s="14"/>
      <c r="M12377" s="14"/>
      <c r="N12377" s="14"/>
      <c r="O12377" s="14"/>
      <c r="P12377" s="14"/>
      <c r="Q12377" s="14"/>
    </row>
    <row r="12378" spans="10:17" x14ac:dyDescent="0.25">
      <c r="J12378" s="14"/>
      <c r="K12378" s="14"/>
      <c r="L12378" s="14"/>
      <c r="M12378" s="14"/>
      <c r="N12378" s="14"/>
      <c r="O12378" s="14"/>
      <c r="P12378" s="14"/>
      <c r="Q12378" s="14"/>
    </row>
    <row r="12379" spans="10:17" x14ac:dyDescent="0.25">
      <c r="J12379" s="14"/>
      <c r="K12379" s="14"/>
      <c r="L12379" s="14"/>
      <c r="M12379" s="14"/>
      <c r="N12379" s="14"/>
      <c r="O12379" s="14"/>
      <c r="P12379" s="14"/>
      <c r="Q12379" s="14"/>
    </row>
    <row r="12380" spans="10:17" x14ac:dyDescent="0.25">
      <c r="J12380" s="14"/>
      <c r="K12380" s="14"/>
      <c r="L12380" s="14"/>
      <c r="M12380" s="14"/>
      <c r="N12380" s="14"/>
      <c r="O12380" s="14"/>
      <c r="P12380" s="14"/>
      <c r="Q12380" s="14"/>
    </row>
    <row r="12381" spans="10:17" x14ac:dyDescent="0.25">
      <c r="J12381" s="14"/>
      <c r="K12381" s="14"/>
      <c r="L12381" s="14"/>
      <c r="M12381" s="14"/>
      <c r="N12381" s="14"/>
      <c r="O12381" s="14"/>
      <c r="P12381" s="14"/>
      <c r="Q12381" s="14"/>
    </row>
    <row r="12382" spans="10:17" x14ac:dyDescent="0.25">
      <c r="J12382" s="14"/>
      <c r="K12382" s="14"/>
      <c r="L12382" s="14"/>
      <c r="M12382" s="14"/>
      <c r="N12382" s="14"/>
      <c r="O12382" s="14"/>
      <c r="P12382" s="14"/>
      <c r="Q12382" s="14"/>
    </row>
    <row r="12383" spans="10:17" x14ac:dyDescent="0.25">
      <c r="J12383" s="14"/>
      <c r="K12383" s="14"/>
      <c r="L12383" s="14"/>
      <c r="M12383" s="14"/>
      <c r="N12383" s="14"/>
      <c r="O12383" s="14"/>
      <c r="P12383" s="14"/>
      <c r="Q12383" s="14"/>
    </row>
    <row r="12384" spans="10:17" x14ac:dyDescent="0.25">
      <c r="J12384" s="14"/>
      <c r="K12384" s="14"/>
      <c r="L12384" s="14"/>
      <c r="M12384" s="14"/>
      <c r="N12384" s="14"/>
      <c r="O12384" s="14"/>
      <c r="P12384" s="14"/>
      <c r="Q12384" s="14"/>
    </row>
    <row r="12385" spans="10:17" x14ac:dyDescent="0.25">
      <c r="J12385" s="14"/>
      <c r="K12385" s="14"/>
      <c r="L12385" s="14"/>
      <c r="M12385" s="14"/>
      <c r="N12385" s="14"/>
      <c r="O12385" s="14"/>
      <c r="P12385" s="14"/>
      <c r="Q12385" s="14"/>
    </row>
    <row r="12386" spans="10:17" x14ac:dyDescent="0.25">
      <c r="J12386" s="14"/>
      <c r="K12386" s="14"/>
      <c r="L12386" s="14"/>
      <c r="M12386" s="14"/>
      <c r="N12386" s="14"/>
      <c r="O12386" s="14"/>
      <c r="P12386" s="14"/>
      <c r="Q12386" s="14"/>
    </row>
    <row r="12387" spans="10:17" x14ac:dyDescent="0.25">
      <c r="J12387" s="14"/>
      <c r="K12387" s="14"/>
      <c r="L12387" s="14"/>
      <c r="M12387" s="14"/>
      <c r="N12387" s="14"/>
      <c r="O12387" s="14"/>
      <c r="P12387" s="14"/>
      <c r="Q12387" s="14"/>
    </row>
    <row r="12388" spans="10:17" x14ac:dyDescent="0.25">
      <c r="J12388" s="14"/>
      <c r="K12388" s="14"/>
      <c r="L12388" s="14"/>
      <c r="M12388" s="14"/>
      <c r="N12388" s="14"/>
      <c r="O12388" s="14"/>
      <c r="P12388" s="14"/>
      <c r="Q12388" s="14"/>
    </row>
    <row r="12389" spans="10:17" x14ac:dyDescent="0.25">
      <c r="J12389" s="14"/>
      <c r="K12389" s="14"/>
      <c r="L12389" s="14"/>
      <c r="M12389" s="14"/>
      <c r="N12389" s="14"/>
      <c r="O12389" s="14"/>
      <c r="P12389" s="14"/>
      <c r="Q12389" s="14"/>
    </row>
    <row r="12390" spans="10:17" x14ac:dyDescent="0.25">
      <c r="J12390" s="14"/>
      <c r="K12390" s="14"/>
      <c r="L12390" s="14"/>
      <c r="M12390" s="14"/>
      <c r="N12390" s="14"/>
      <c r="O12390" s="14"/>
      <c r="P12390" s="14"/>
      <c r="Q12390" s="14"/>
    </row>
    <row r="12391" spans="10:17" x14ac:dyDescent="0.25">
      <c r="J12391" s="14"/>
      <c r="K12391" s="14"/>
      <c r="L12391" s="14"/>
      <c r="M12391" s="14"/>
      <c r="N12391" s="14"/>
      <c r="O12391" s="14"/>
      <c r="P12391" s="14"/>
      <c r="Q12391" s="14"/>
    </row>
    <row r="12392" spans="10:17" x14ac:dyDescent="0.25">
      <c r="J12392" s="14"/>
      <c r="K12392" s="14"/>
      <c r="L12392" s="14"/>
      <c r="M12392" s="14"/>
      <c r="N12392" s="14"/>
      <c r="O12392" s="14"/>
      <c r="P12392" s="14"/>
      <c r="Q12392" s="14"/>
    </row>
    <row r="12393" spans="10:17" x14ac:dyDescent="0.25">
      <c r="J12393" s="14"/>
      <c r="K12393" s="14"/>
      <c r="L12393" s="14"/>
      <c r="M12393" s="14"/>
      <c r="N12393" s="14"/>
      <c r="O12393" s="14"/>
      <c r="P12393" s="14"/>
      <c r="Q12393" s="14"/>
    </row>
    <row r="12394" spans="10:17" x14ac:dyDescent="0.25">
      <c r="J12394" s="14"/>
      <c r="K12394" s="14"/>
      <c r="L12394" s="14"/>
      <c r="M12394" s="14"/>
      <c r="N12394" s="14"/>
      <c r="O12394" s="14"/>
      <c r="P12394" s="14"/>
      <c r="Q12394" s="14"/>
    </row>
    <row r="12395" spans="10:17" x14ac:dyDescent="0.25">
      <c r="J12395" s="14"/>
      <c r="K12395" s="14"/>
      <c r="L12395" s="14"/>
      <c r="M12395" s="14"/>
      <c r="N12395" s="14"/>
      <c r="O12395" s="14"/>
      <c r="P12395" s="14"/>
      <c r="Q12395" s="14"/>
    </row>
    <row r="12396" spans="10:17" x14ac:dyDescent="0.25">
      <c r="J12396" s="14"/>
      <c r="K12396" s="14"/>
      <c r="L12396" s="14"/>
      <c r="M12396" s="14"/>
      <c r="N12396" s="14"/>
      <c r="O12396" s="14"/>
      <c r="P12396" s="14"/>
      <c r="Q12396" s="14"/>
    </row>
    <row r="12397" spans="10:17" x14ac:dyDescent="0.25">
      <c r="J12397" s="14"/>
      <c r="K12397" s="14"/>
      <c r="L12397" s="14"/>
      <c r="M12397" s="14"/>
      <c r="N12397" s="14"/>
      <c r="O12397" s="14"/>
      <c r="P12397" s="14"/>
      <c r="Q12397" s="14"/>
    </row>
    <row r="12398" spans="10:17" x14ac:dyDescent="0.25">
      <c r="J12398" s="14"/>
      <c r="K12398" s="14"/>
      <c r="L12398" s="14"/>
      <c r="M12398" s="14"/>
      <c r="N12398" s="14"/>
      <c r="O12398" s="14"/>
      <c r="P12398" s="14"/>
      <c r="Q12398" s="14"/>
    </row>
    <row r="12399" spans="10:17" x14ac:dyDescent="0.25">
      <c r="J12399" s="14"/>
      <c r="K12399" s="14"/>
      <c r="L12399" s="14"/>
      <c r="M12399" s="14"/>
      <c r="N12399" s="14"/>
      <c r="O12399" s="14"/>
      <c r="P12399" s="14"/>
      <c r="Q12399" s="14"/>
    </row>
    <row r="12400" spans="10:17" x14ac:dyDescent="0.25">
      <c r="J12400" s="14"/>
      <c r="K12400" s="14"/>
      <c r="L12400" s="14"/>
      <c r="M12400" s="14"/>
      <c r="N12400" s="14"/>
      <c r="O12400" s="14"/>
      <c r="P12400" s="14"/>
      <c r="Q12400" s="14"/>
    </row>
    <row r="12401" spans="10:17" x14ac:dyDescent="0.25">
      <c r="J12401" s="14"/>
      <c r="K12401" s="14"/>
      <c r="L12401" s="14"/>
      <c r="M12401" s="14"/>
      <c r="N12401" s="14"/>
      <c r="O12401" s="14"/>
      <c r="P12401" s="14"/>
      <c r="Q12401" s="14"/>
    </row>
    <row r="12402" spans="10:17" x14ac:dyDescent="0.25">
      <c r="J12402" s="14"/>
      <c r="K12402" s="14"/>
      <c r="L12402" s="14"/>
      <c r="M12402" s="14"/>
      <c r="N12402" s="14"/>
      <c r="O12402" s="14"/>
      <c r="P12402" s="14"/>
      <c r="Q12402" s="14"/>
    </row>
    <row r="12403" spans="10:17" x14ac:dyDescent="0.25">
      <c r="J12403" s="14"/>
      <c r="K12403" s="14"/>
      <c r="L12403" s="14"/>
      <c r="M12403" s="14"/>
      <c r="N12403" s="14"/>
      <c r="O12403" s="14"/>
      <c r="P12403" s="14"/>
      <c r="Q12403" s="14"/>
    </row>
    <row r="12404" spans="10:17" x14ac:dyDescent="0.25">
      <c r="J12404" s="14"/>
      <c r="K12404" s="14"/>
      <c r="L12404" s="14"/>
      <c r="M12404" s="14"/>
      <c r="N12404" s="14"/>
      <c r="O12404" s="14"/>
      <c r="P12404" s="14"/>
      <c r="Q12404" s="14"/>
    </row>
    <row r="12405" spans="10:17" x14ac:dyDescent="0.25">
      <c r="J12405" s="14"/>
      <c r="K12405" s="14"/>
      <c r="L12405" s="14"/>
      <c r="M12405" s="14"/>
      <c r="N12405" s="14"/>
      <c r="O12405" s="14"/>
      <c r="P12405" s="14"/>
      <c r="Q12405" s="14"/>
    </row>
    <row r="12406" spans="10:17" x14ac:dyDescent="0.25">
      <c r="J12406" s="14"/>
      <c r="K12406" s="14"/>
      <c r="L12406" s="14"/>
      <c r="M12406" s="14"/>
      <c r="N12406" s="14"/>
      <c r="O12406" s="14"/>
      <c r="P12406" s="14"/>
      <c r="Q12406" s="14"/>
    </row>
    <row r="12407" spans="10:17" x14ac:dyDescent="0.25">
      <c r="J12407" s="14"/>
      <c r="K12407" s="14"/>
      <c r="L12407" s="14"/>
      <c r="M12407" s="14"/>
      <c r="N12407" s="14"/>
      <c r="O12407" s="14"/>
      <c r="P12407" s="14"/>
      <c r="Q12407" s="14"/>
    </row>
    <row r="12408" spans="10:17" x14ac:dyDescent="0.25">
      <c r="J12408" s="14"/>
      <c r="K12408" s="14"/>
      <c r="L12408" s="14"/>
      <c r="M12408" s="14"/>
      <c r="N12408" s="14"/>
      <c r="O12408" s="14"/>
      <c r="P12408" s="14"/>
      <c r="Q12408" s="14"/>
    </row>
    <row r="12409" spans="10:17" x14ac:dyDescent="0.25">
      <c r="J12409" s="14"/>
      <c r="K12409" s="14"/>
      <c r="L12409" s="14"/>
      <c r="M12409" s="14"/>
      <c r="N12409" s="14"/>
      <c r="O12409" s="14"/>
      <c r="P12409" s="14"/>
      <c r="Q12409" s="14"/>
    </row>
    <row r="12410" spans="10:17" x14ac:dyDescent="0.25">
      <c r="J12410" s="14"/>
      <c r="K12410" s="14"/>
      <c r="L12410" s="14"/>
      <c r="M12410" s="14"/>
      <c r="N12410" s="14"/>
      <c r="O12410" s="14"/>
      <c r="P12410" s="14"/>
      <c r="Q12410" s="14"/>
    </row>
    <row r="12411" spans="10:17" x14ac:dyDescent="0.25">
      <c r="J12411" s="14"/>
      <c r="K12411" s="14"/>
      <c r="L12411" s="14"/>
      <c r="M12411" s="14"/>
      <c r="N12411" s="14"/>
      <c r="O12411" s="14"/>
      <c r="P12411" s="14"/>
      <c r="Q12411" s="14"/>
    </row>
    <row r="12412" spans="10:17" x14ac:dyDescent="0.25">
      <c r="J12412" s="14"/>
      <c r="K12412" s="14"/>
      <c r="L12412" s="14"/>
      <c r="M12412" s="14"/>
      <c r="N12412" s="14"/>
      <c r="O12412" s="14"/>
      <c r="P12412" s="14"/>
      <c r="Q12412" s="14"/>
    </row>
    <row r="12413" spans="10:17" x14ac:dyDescent="0.25">
      <c r="J12413" s="14"/>
      <c r="K12413" s="14"/>
      <c r="L12413" s="14"/>
      <c r="M12413" s="14"/>
      <c r="N12413" s="14"/>
      <c r="O12413" s="14"/>
      <c r="P12413" s="14"/>
      <c r="Q12413" s="14"/>
    </row>
    <row r="12414" spans="10:17" x14ac:dyDescent="0.25">
      <c r="J12414" s="14"/>
      <c r="K12414" s="14"/>
      <c r="L12414" s="14"/>
      <c r="M12414" s="14"/>
      <c r="N12414" s="14"/>
      <c r="O12414" s="14"/>
      <c r="P12414" s="14"/>
      <c r="Q12414" s="14"/>
    </row>
    <row r="12415" spans="10:17" x14ac:dyDescent="0.25">
      <c r="J12415" s="14"/>
      <c r="K12415" s="14"/>
      <c r="L12415" s="14"/>
      <c r="M12415" s="14"/>
      <c r="N12415" s="14"/>
      <c r="O12415" s="14"/>
      <c r="P12415" s="14"/>
      <c r="Q12415" s="14"/>
    </row>
    <row r="12416" spans="10:17" x14ac:dyDescent="0.25">
      <c r="J12416" s="14"/>
      <c r="K12416" s="14"/>
      <c r="L12416" s="14"/>
      <c r="M12416" s="14"/>
      <c r="N12416" s="14"/>
      <c r="O12416" s="14"/>
      <c r="P12416" s="14"/>
      <c r="Q12416" s="14"/>
    </row>
    <row r="12417" spans="10:17" x14ac:dyDescent="0.25">
      <c r="J12417" s="14"/>
      <c r="K12417" s="14"/>
      <c r="L12417" s="14"/>
      <c r="M12417" s="14"/>
      <c r="N12417" s="14"/>
      <c r="O12417" s="14"/>
      <c r="P12417" s="14"/>
      <c r="Q12417" s="14"/>
    </row>
    <row r="12418" spans="10:17" x14ac:dyDescent="0.25">
      <c r="J12418" s="14"/>
      <c r="K12418" s="14"/>
      <c r="L12418" s="14"/>
      <c r="M12418" s="14"/>
      <c r="N12418" s="14"/>
      <c r="O12418" s="14"/>
      <c r="P12418" s="14"/>
      <c r="Q12418" s="14"/>
    </row>
    <row r="12419" spans="10:17" x14ac:dyDescent="0.25">
      <c r="J12419" s="14"/>
      <c r="K12419" s="14"/>
      <c r="L12419" s="14"/>
      <c r="M12419" s="14"/>
      <c r="N12419" s="14"/>
      <c r="O12419" s="14"/>
      <c r="P12419" s="14"/>
      <c r="Q12419" s="14"/>
    </row>
    <row r="12420" spans="10:17" x14ac:dyDescent="0.25">
      <c r="J12420" s="14"/>
      <c r="K12420" s="14"/>
      <c r="L12420" s="14"/>
      <c r="M12420" s="14"/>
      <c r="N12420" s="14"/>
      <c r="O12420" s="14"/>
      <c r="P12420" s="14"/>
      <c r="Q12420" s="14"/>
    </row>
    <row r="12421" spans="10:17" x14ac:dyDescent="0.25">
      <c r="J12421" s="14"/>
      <c r="K12421" s="14"/>
      <c r="L12421" s="14"/>
      <c r="M12421" s="14"/>
      <c r="N12421" s="14"/>
      <c r="O12421" s="14"/>
      <c r="P12421" s="14"/>
      <c r="Q12421" s="14"/>
    </row>
    <row r="12422" spans="10:17" x14ac:dyDescent="0.25">
      <c r="J12422" s="14"/>
      <c r="K12422" s="14"/>
      <c r="L12422" s="14"/>
      <c r="M12422" s="14"/>
      <c r="N12422" s="14"/>
      <c r="O12422" s="14"/>
      <c r="P12422" s="14"/>
      <c r="Q12422" s="14"/>
    </row>
    <row r="12423" spans="10:17" x14ac:dyDescent="0.25">
      <c r="J12423" s="14"/>
      <c r="K12423" s="14"/>
      <c r="L12423" s="14"/>
      <c r="M12423" s="14"/>
      <c r="N12423" s="14"/>
      <c r="O12423" s="14"/>
      <c r="P12423" s="14"/>
      <c r="Q12423" s="14"/>
    </row>
    <row r="12424" spans="10:17" x14ac:dyDescent="0.25">
      <c r="J12424" s="14"/>
      <c r="K12424" s="14"/>
      <c r="L12424" s="14"/>
      <c r="M12424" s="14"/>
      <c r="N12424" s="14"/>
      <c r="O12424" s="14"/>
      <c r="P12424" s="14"/>
      <c r="Q12424" s="14"/>
    </row>
    <row r="12425" spans="10:17" x14ac:dyDescent="0.25">
      <c r="J12425" s="14"/>
      <c r="K12425" s="14"/>
      <c r="L12425" s="14"/>
      <c r="M12425" s="14"/>
      <c r="N12425" s="14"/>
      <c r="O12425" s="14"/>
      <c r="P12425" s="14"/>
      <c r="Q12425" s="14"/>
    </row>
    <row r="12426" spans="10:17" x14ac:dyDescent="0.25">
      <c r="J12426" s="14"/>
      <c r="K12426" s="14"/>
      <c r="L12426" s="14"/>
      <c r="M12426" s="14"/>
      <c r="N12426" s="14"/>
      <c r="O12426" s="14"/>
      <c r="P12426" s="14"/>
      <c r="Q12426" s="14"/>
    </row>
    <row r="12427" spans="10:17" x14ac:dyDescent="0.25">
      <c r="J12427" s="14"/>
      <c r="K12427" s="14"/>
      <c r="L12427" s="14"/>
      <c r="M12427" s="14"/>
      <c r="N12427" s="14"/>
      <c r="O12427" s="14"/>
      <c r="P12427" s="14"/>
      <c r="Q12427" s="14"/>
    </row>
    <row r="12428" spans="10:17" x14ac:dyDescent="0.25">
      <c r="J12428" s="14"/>
      <c r="K12428" s="14"/>
      <c r="L12428" s="14"/>
      <c r="M12428" s="14"/>
      <c r="N12428" s="14"/>
      <c r="O12428" s="14"/>
      <c r="P12428" s="14"/>
      <c r="Q12428" s="14"/>
    </row>
    <row r="12429" spans="10:17" x14ac:dyDescent="0.25">
      <c r="J12429" s="14"/>
      <c r="K12429" s="14"/>
      <c r="L12429" s="14"/>
      <c r="M12429" s="14"/>
      <c r="N12429" s="14"/>
      <c r="O12429" s="14"/>
      <c r="P12429" s="14"/>
      <c r="Q12429" s="14"/>
    </row>
    <row r="12430" spans="10:17" x14ac:dyDescent="0.25">
      <c r="J12430" s="14"/>
      <c r="K12430" s="14"/>
      <c r="L12430" s="14"/>
      <c r="M12430" s="14"/>
      <c r="N12430" s="14"/>
      <c r="O12430" s="14"/>
      <c r="P12430" s="14"/>
      <c r="Q12430" s="14"/>
    </row>
    <row r="12431" spans="10:17" x14ac:dyDescent="0.25">
      <c r="J12431" s="14"/>
      <c r="K12431" s="14"/>
      <c r="L12431" s="14"/>
      <c r="M12431" s="14"/>
      <c r="N12431" s="14"/>
      <c r="O12431" s="14"/>
      <c r="P12431" s="14"/>
      <c r="Q12431" s="14"/>
    </row>
    <row r="12432" spans="10:17" x14ac:dyDescent="0.25">
      <c r="J12432" s="14"/>
      <c r="K12432" s="14"/>
      <c r="L12432" s="14"/>
      <c r="M12432" s="14"/>
      <c r="N12432" s="14"/>
      <c r="O12432" s="14"/>
      <c r="P12432" s="14"/>
      <c r="Q12432" s="14"/>
    </row>
    <row r="12433" spans="10:17" x14ac:dyDescent="0.25">
      <c r="J12433" s="14"/>
      <c r="K12433" s="14"/>
      <c r="L12433" s="14"/>
      <c r="M12433" s="14"/>
      <c r="N12433" s="14"/>
      <c r="O12433" s="14"/>
      <c r="P12433" s="14"/>
      <c r="Q12433" s="14"/>
    </row>
    <row r="12434" spans="10:17" x14ac:dyDescent="0.25">
      <c r="J12434" s="14"/>
      <c r="K12434" s="14"/>
      <c r="L12434" s="14"/>
      <c r="M12434" s="14"/>
      <c r="N12434" s="14"/>
      <c r="O12434" s="14"/>
      <c r="P12434" s="14"/>
      <c r="Q12434" s="14"/>
    </row>
    <row r="12435" spans="10:17" x14ac:dyDescent="0.25">
      <c r="J12435" s="14"/>
      <c r="K12435" s="14"/>
      <c r="L12435" s="14"/>
      <c r="M12435" s="14"/>
      <c r="N12435" s="14"/>
      <c r="O12435" s="14"/>
      <c r="P12435" s="14"/>
      <c r="Q12435" s="14"/>
    </row>
    <row r="12436" spans="10:17" x14ac:dyDescent="0.25">
      <c r="J12436" s="14"/>
      <c r="K12436" s="14"/>
      <c r="L12436" s="14"/>
      <c r="M12436" s="14"/>
      <c r="N12436" s="14"/>
      <c r="O12436" s="14"/>
      <c r="P12436" s="14"/>
      <c r="Q12436" s="14"/>
    </row>
    <row r="12437" spans="10:17" x14ac:dyDescent="0.25">
      <c r="J12437" s="14"/>
      <c r="K12437" s="14"/>
      <c r="L12437" s="14"/>
      <c r="M12437" s="14"/>
      <c r="N12437" s="14"/>
      <c r="O12437" s="14"/>
      <c r="P12437" s="14"/>
      <c r="Q12437" s="14"/>
    </row>
    <row r="12438" spans="10:17" x14ac:dyDescent="0.25">
      <c r="J12438" s="14"/>
      <c r="K12438" s="14"/>
      <c r="L12438" s="14"/>
      <c r="M12438" s="14"/>
      <c r="N12438" s="14"/>
      <c r="O12438" s="14"/>
      <c r="P12438" s="14"/>
      <c r="Q12438" s="14"/>
    </row>
    <row r="12439" spans="10:17" x14ac:dyDescent="0.25">
      <c r="J12439" s="14"/>
      <c r="K12439" s="14"/>
      <c r="L12439" s="14"/>
      <c r="M12439" s="14"/>
      <c r="N12439" s="14"/>
      <c r="O12439" s="14"/>
      <c r="P12439" s="14"/>
      <c r="Q12439" s="14"/>
    </row>
    <row r="12440" spans="10:17" x14ac:dyDescent="0.25">
      <c r="J12440" s="14"/>
      <c r="K12440" s="14"/>
      <c r="L12440" s="14"/>
      <c r="M12440" s="14"/>
      <c r="N12440" s="14"/>
      <c r="O12440" s="14"/>
      <c r="P12440" s="14"/>
      <c r="Q12440" s="14"/>
    </row>
    <row r="12441" spans="10:17" x14ac:dyDescent="0.25">
      <c r="J12441" s="14"/>
      <c r="K12441" s="14"/>
      <c r="L12441" s="14"/>
      <c r="M12441" s="14"/>
      <c r="N12441" s="14"/>
      <c r="O12441" s="14"/>
      <c r="P12441" s="14"/>
      <c r="Q12441" s="14"/>
    </row>
    <row r="12442" spans="10:17" x14ac:dyDescent="0.25">
      <c r="J12442" s="14"/>
      <c r="K12442" s="14"/>
      <c r="L12442" s="14"/>
      <c r="M12442" s="14"/>
      <c r="N12442" s="14"/>
      <c r="O12442" s="14"/>
      <c r="P12442" s="14"/>
      <c r="Q12442" s="14"/>
    </row>
    <row r="12443" spans="10:17" x14ac:dyDescent="0.25">
      <c r="J12443" s="14"/>
      <c r="K12443" s="14"/>
      <c r="L12443" s="14"/>
      <c r="M12443" s="14"/>
      <c r="N12443" s="14"/>
      <c r="O12443" s="14"/>
      <c r="P12443" s="14"/>
      <c r="Q12443" s="14"/>
    </row>
    <row r="12444" spans="10:17" x14ac:dyDescent="0.25">
      <c r="J12444" s="14"/>
      <c r="K12444" s="14"/>
      <c r="L12444" s="14"/>
      <c r="M12444" s="14"/>
      <c r="N12444" s="14"/>
      <c r="O12444" s="14"/>
      <c r="P12444" s="14"/>
      <c r="Q12444" s="14"/>
    </row>
    <row r="12445" spans="10:17" x14ac:dyDescent="0.25">
      <c r="J12445" s="14"/>
      <c r="K12445" s="14"/>
      <c r="L12445" s="14"/>
      <c r="M12445" s="14"/>
      <c r="N12445" s="14"/>
      <c r="O12445" s="14"/>
      <c r="P12445" s="14"/>
      <c r="Q12445" s="14"/>
    </row>
    <row r="12446" spans="10:17" x14ac:dyDescent="0.25">
      <c r="J12446" s="14"/>
      <c r="K12446" s="14"/>
      <c r="L12446" s="14"/>
      <c r="M12446" s="14"/>
      <c r="N12446" s="14"/>
      <c r="O12446" s="14"/>
      <c r="P12446" s="14"/>
      <c r="Q12446" s="14"/>
    </row>
    <row r="12447" spans="10:17" x14ac:dyDescent="0.25">
      <c r="J12447" s="14"/>
      <c r="K12447" s="14"/>
      <c r="L12447" s="14"/>
      <c r="M12447" s="14"/>
      <c r="N12447" s="14"/>
      <c r="O12447" s="14"/>
      <c r="P12447" s="14"/>
      <c r="Q12447" s="14"/>
    </row>
    <row r="12448" spans="10:17" x14ac:dyDescent="0.25">
      <c r="J12448" s="14"/>
      <c r="K12448" s="14"/>
      <c r="L12448" s="14"/>
      <c r="M12448" s="14"/>
      <c r="N12448" s="14"/>
      <c r="O12448" s="14"/>
      <c r="P12448" s="14"/>
      <c r="Q12448" s="14"/>
    </row>
    <row r="12449" spans="10:17" x14ac:dyDescent="0.25">
      <c r="J12449" s="14"/>
      <c r="K12449" s="14"/>
      <c r="L12449" s="14"/>
      <c r="M12449" s="14"/>
      <c r="N12449" s="14"/>
      <c r="O12449" s="14"/>
      <c r="P12449" s="14"/>
      <c r="Q12449" s="14"/>
    </row>
    <row r="12450" spans="10:17" x14ac:dyDescent="0.25">
      <c r="J12450" s="14"/>
      <c r="K12450" s="14"/>
      <c r="L12450" s="14"/>
      <c r="M12450" s="14"/>
      <c r="N12450" s="14"/>
      <c r="O12450" s="14"/>
      <c r="P12450" s="14"/>
      <c r="Q12450" s="14"/>
    </row>
    <row r="12451" spans="10:17" x14ac:dyDescent="0.25">
      <c r="J12451" s="14"/>
      <c r="K12451" s="14"/>
      <c r="L12451" s="14"/>
      <c r="M12451" s="14"/>
      <c r="N12451" s="14"/>
      <c r="O12451" s="14"/>
      <c r="P12451" s="14"/>
      <c r="Q12451" s="14"/>
    </row>
    <row r="12452" spans="10:17" x14ac:dyDescent="0.25">
      <c r="J12452" s="14"/>
      <c r="K12452" s="14"/>
      <c r="L12452" s="14"/>
      <c r="M12452" s="14"/>
      <c r="N12452" s="14"/>
      <c r="O12452" s="14"/>
      <c r="P12452" s="14"/>
      <c r="Q12452" s="14"/>
    </row>
    <row r="12453" spans="10:17" x14ac:dyDescent="0.25">
      <c r="J12453" s="14"/>
      <c r="K12453" s="14"/>
      <c r="L12453" s="14"/>
      <c r="M12453" s="14"/>
      <c r="N12453" s="14"/>
      <c r="O12453" s="14"/>
      <c r="P12453" s="14"/>
      <c r="Q12453" s="14"/>
    </row>
    <row r="12454" spans="10:17" x14ac:dyDescent="0.25">
      <c r="J12454" s="14"/>
      <c r="K12454" s="14"/>
      <c r="L12454" s="14"/>
      <c r="M12454" s="14"/>
      <c r="N12454" s="14"/>
      <c r="O12454" s="14"/>
      <c r="P12454" s="14"/>
      <c r="Q12454" s="14"/>
    </row>
    <row r="12455" spans="10:17" x14ac:dyDescent="0.25">
      <c r="J12455" s="14"/>
      <c r="K12455" s="14"/>
      <c r="L12455" s="14"/>
      <c r="M12455" s="14"/>
      <c r="N12455" s="14"/>
      <c r="O12455" s="14"/>
      <c r="P12455" s="14"/>
      <c r="Q12455" s="14"/>
    </row>
    <row r="12456" spans="10:17" x14ac:dyDescent="0.25">
      <c r="J12456" s="14"/>
      <c r="K12456" s="14"/>
      <c r="L12456" s="14"/>
      <c r="M12456" s="14"/>
      <c r="N12456" s="14"/>
      <c r="O12456" s="14"/>
      <c r="P12456" s="14"/>
      <c r="Q12456" s="14"/>
    </row>
    <row r="12457" spans="10:17" x14ac:dyDescent="0.25">
      <c r="J12457" s="14"/>
      <c r="K12457" s="14"/>
      <c r="L12457" s="14"/>
      <c r="M12457" s="14"/>
      <c r="N12457" s="14"/>
      <c r="O12457" s="14"/>
      <c r="P12457" s="14"/>
      <c r="Q12457" s="14"/>
    </row>
    <row r="12458" spans="10:17" x14ac:dyDescent="0.25">
      <c r="J12458" s="14"/>
      <c r="K12458" s="14"/>
      <c r="L12458" s="14"/>
      <c r="M12458" s="14"/>
      <c r="N12458" s="14"/>
      <c r="O12458" s="14"/>
      <c r="P12458" s="14"/>
      <c r="Q12458" s="14"/>
    </row>
    <row r="12459" spans="10:17" x14ac:dyDescent="0.25">
      <c r="J12459" s="14"/>
      <c r="K12459" s="14"/>
      <c r="L12459" s="14"/>
      <c r="M12459" s="14"/>
      <c r="N12459" s="14"/>
      <c r="O12459" s="14"/>
      <c r="P12459" s="14"/>
      <c r="Q12459" s="14"/>
    </row>
    <row r="12460" spans="10:17" x14ac:dyDescent="0.25">
      <c r="J12460" s="14"/>
      <c r="K12460" s="14"/>
      <c r="L12460" s="14"/>
      <c r="M12460" s="14"/>
      <c r="N12460" s="14"/>
      <c r="O12460" s="14"/>
      <c r="P12460" s="14"/>
      <c r="Q12460" s="14"/>
    </row>
    <row r="12461" spans="10:17" x14ac:dyDescent="0.25">
      <c r="J12461" s="14"/>
      <c r="K12461" s="14"/>
      <c r="L12461" s="14"/>
      <c r="M12461" s="14"/>
      <c r="N12461" s="14"/>
      <c r="O12461" s="14"/>
      <c r="P12461" s="14"/>
      <c r="Q12461" s="14"/>
    </row>
    <row r="12462" spans="10:17" x14ac:dyDescent="0.25">
      <c r="J12462" s="14"/>
      <c r="K12462" s="14"/>
      <c r="L12462" s="14"/>
      <c r="M12462" s="14"/>
      <c r="N12462" s="14"/>
      <c r="O12462" s="14"/>
      <c r="P12462" s="14"/>
      <c r="Q12462" s="14"/>
    </row>
    <row r="12463" spans="10:17" x14ac:dyDescent="0.25">
      <c r="J12463" s="14"/>
      <c r="K12463" s="14"/>
      <c r="L12463" s="14"/>
      <c r="M12463" s="14"/>
      <c r="N12463" s="14"/>
      <c r="O12463" s="14"/>
      <c r="P12463" s="14"/>
      <c r="Q12463" s="14"/>
    </row>
    <row r="12464" spans="10:17" x14ac:dyDescent="0.25">
      <c r="J12464" s="14"/>
      <c r="K12464" s="14"/>
      <c r="L12464" s="14"/>
      <c r="M12464" s="14"/>
      <c r="N12464" s="14"/>
      <c r="O12464" s="14"/>
      <c r="P12464" s="14"/>
      <c r="Q12464" s="14"/>
    </row>
    <row r="12465" spans="10:17" x14ac:dyDescent="0.25">
      <c r="J12465" s="14"/>
      <c r="K12465" s="14"/>
      <c r="L12465" s="14"/>
      <c r="M12465" s="14"/>
      <c r="N12465" s="14"/>
      <c r="O12465" s="14"/>
      <c r="P12465" s="14"/>
      <c r="Q12465" s="14"/>
    </row>
    <row r="12466" spans="10:17" x14ac:dyDescent="0.25">
      <c r="J12466" s="14"/>
      <c r="K12466" s="14"/>
      <c r="L12466" s="14"/>
      <c r="M12466" s="14"/>
      <c r="N12466" s="14"/>
      <c r="O12466" s="14"/>
      <c r="P12466" s="14"/>
      <c r="Q12466" s="14"/>
    </row>
    <row r="12467" spans="10:17" x14ac:dyDescent="0.25">
      <c r="J12467" s="14"/>
      <c r="K12467" s="14"/>
      <c r="L12467" s="14"/>
      <c r="M12467" s="14"/>
      <c r="N12467" s="14"/>
      <c r="O12467" s="14"/>
      <c r="P12467" s="14"/>
      <c r="Q12467" s="14"/>
    </row>
    <row r="12468" spans="10:17" x14ac:dyDescent="0.25">
      <c r="J12468" s="14"/>
      <c r="K12468" s="14"/>
      <c r="L12468" s="14"/>
      <c r="M12468" s="14"/>
      <c r="N12468" s="14"/>
      <c r="O12468" s="14"/>
      <c r="P12468" s="14"/>
      <c r="Q12468" s="14"/>
    </row>
    <row r="12469" spans="10:17" x14ac:dyDescent="0.25">
      <c r="J12469" s="14"/>
      <c r="K12469" s="14"/>
      <c r="L12469" s="14"/>
      <c r="M12469" s="14"/>
      <c r="N12469" s="14"/>
      <c r="O12469" s="14"/>
      <c r="P12469" s="14"/>
      <c r="Q12469" s="14"/>
    </row>
    <row r="12470" spans="10:17" x14ac:dyDescent="0.25">
      <c r="J12470" s="14"/>
      <c r="K12470" s="14"/>
      <c r="L12470" s="14"/>
      <c r="M12470" s="14"/>
      <c r="N12470" s="14"/>
      <c r="O12470" s="14"/>
      <c r="P12470" s="14"/>
      <c r="Q12470" s="14"/>
    </row>
    <row r="12471" spans="10:17" x14ac:dyDescent="0.25">
      <c r="J12471" s="14"/>
      <c r="K12471" s="14"/>
      <c r="L12471" s="14"/>
      <c r="M12471" s="14"/>
      <c r="N12471" s="14"/>
      <c r="O12471" s="14"/>
      <c r="P12471" s="14"/>
      <c r="Q12471" s="14"/>
    </row>
    <row r="12472" spans="10:17" x14ac:dyDescent="0.25">
      <c r="J12472" s="14"/>
      <c r="K12472" s="14"/>
      <c r="L12472" s="14"/>
      <c r="M12472" s="14"/>
      <c r="N12472" s="14"/>
      <c r="O12472" s="14"/>
      <c r="P12472" s="14"/>
      <c r="Q12472" s="14"/>
    </row>
    <row r="12473" spans="10:17" x14ac:dyDescent="0.25">
      <c r="J12473" s="14"/>
      <c r="K12473" s="14"/>
      <c r="L12473" s="14"/>
      <c r="M12473" s="14"/>
      <c r="N12473" s="14"/>
      <c r="O12473" s="14"/>
      <c r="P12473" s="14"/>
      <c r="Q12473" s="14"/>
    </row>
    <row r="12474" spans="10:17" x14ac:dyDescent="0.25">
      <c r="J12474" s="14"/>
      <c r="K12474" s="14"/>
      <c r="L12474" s="14"/>
      <c r="M12474" s="14"/>
      <c r="N12474" s="14"/>
      <c r="O12474" s="14"/>
      <c r="P12474" s="14"/>
      <c r="Q12474" s="14"/>
    </row>
    <row r="12475" spans="10:17" x14ac:dyDescent="0.25">
      <c r="J12475" s="14"/>
      <c r="K12475" s="14"/>
      <c r="L12475" s="14"/>
      <c r="M12475" s="14"/>
      <c r="N12475" s="14"/>
      <c r="O12475" s="14"/>
      <c r="P12475" s="14"/>
      <c r="Q12475" s="14"/>
    </row>
    <row r="12476" spans="10:17" x14ac:dyDescent="0.25">
      <c r="J12476" s="14"/>
      <c r="K12476" s="14"/>
      <c r="L12476" s="14"/>
      <c r="M12476" s="14"/>
      <c r="N12476" s="14"/>
      <c r="O12476" s="14"/>
      <c r="P12476" s="14"/>
      <c r="Q12476" s="14"/>
    </row>
    <row r="12477" spans="10:17" x14ac:dyDescent="0.25">
      <c r="J12477" s="14"/>
      <c r="K12477" s="14"/>
      <c r="L12477" s="14"/>
      <c r="M12477" s="14"/>
      <c r="N12477" s="14"/>
      <c r="O12477" s="14"/>
      <c r="P12477" s="14"/>
      <c r="Q12477" s="14"/>
    </row>
    <row r="12478" spans="10:17" x14ac:dyDescent="0.25">
      <c r="J12478" s="14"/>
      <c r="K12478" s="14"/>
      <c r="L12478" s="14"/>
      <c r="M12478" s="14"/>
      <c r="N12478" s="14"/>
      <c r="O12478" s="14"/>
      <c r="P12478" s="14"/>
      <c r="Q12478" s="14"/>
    </row>
    <row r="12479" spans="10:17" x14ac:dyDescent="0.25">
      <c r="J12479" s="14"/>
      <c r="K12479" s="14"/>
      <c r="L12479" s="14"/>
      <c r="M12479" s="14"/>
      <c r="N12479" s="14"/>
      <c r="O12479" s="14"/>
      <c r="P12479" s="14"/>
      <c r="Q12479" s="14"/>
    </row>
    <row r="12480" spans="10:17" x14ac:dyDescent="0.25">
      <c r="J12480" s="14"/>
      <c r="K12480" s="14"/>
      <c r="L12480" s="14"/>
      <c r="M12480" s="14"/>
      <c r="N12480" s="14"/>
      <c r="O12480" s="14"/>
      <c r="P12480" s="14"/>
      <c r="Q12480" s="14"/>
    </row>
    <row r="12481" spans="10:17" x14ac:dyDescent="0.25">
      <c r="J12481" s="14"/>
      <c r="K12481" s="14"/>
      <c r="L12481" s="14"/>
      <c r="M12481" s="14"/>
      <c r="N12481" s="14"/>
      <c r="O12481" s="14"/>
      <c r="P12481" s="14"/>
      <c r="Q12481" s="14"/>
    </row>
    <row r="12482" spans="10:17" x14ac:dyDescent="0.25">
      <c r="J12482" s="14"/>
      <c r="K12482" s="14"/>
      <c r="L12482" s="14"/>
      <c r="M12482" s="14"/>
      <c r="N12482" s="14"/>
      <c r="O12482" s="14"/>
      <c r="P12482" s="14"/>
      <c r="Q12482" s="14"/>
    </row>
    <row r="12483" spans="10:17" x14ac:dyDescent="0.25">
      <c r="J12483" s="14"/>
      <c r="K12483" s="14"/>
      <c r="L12483" s="14"/>
      <c r="M12483" s="14"/>
      <c r="N12483" s="14"/>
      <c r="O12483" s="14"/>
      <c r="P12483" s="14"/>
      <c r="Q12483" s="14"/>
    </row>
    <row r="12484" spans="10:17" x14ac:dyDescent="0.25">
      <c r="J12484" s="14"/>
      <c r="K12484" s="14"/>
      <c r="L12484" s="14"/>
      <c r="M12484" s="14"/>
      <c r="N12484" s="14"/>
      <c r="O12484" s="14"/>
      <c r="P12484" s="14"/>
      <c r="Q12484" s="14"/>
    </row>
    <row r="12485" spans="10:17" x14ac:dyDescent="0.25">
      <c r="J12485" s="14"/>
      <c r="K12485" s="14"/>
      <c r="L12485" s="14"/>
      <c r="M12485" s="14"/>
      <c r="N12485" s="14"/>
      <c r="O12485" s="14"/>
      <c r="P12485" s="14"/>
      <c r="Q12485" s="14"/>
    </row>
    <row r="12486" spans="10:17" x14ac:dyDescent="0.25">
      <c r="J12486" s="14"/>
      <c r="K12486" s="14"/>
      <c r="L12486" s="14"/>
      <c r="M12486" s="14"/>
      <c r="N12486" s="14"/>
      <c r="O12486" s="14"/>
      <c r="P12486" s="14"/>
      <c r="Q12486" s="14"/>
    </row>
    <row r="12487" spans="10:17" x14ac:dyDescent="0.25">
      <c r="J12487" s="14"/>
      <c r="K12487" s="14"/>
      <c r="L12487" s="14"/>
      <c r="M12487" s="14"/>
      <c r="N12487" s="14"/>
      <c r="O12487" s="14"/>
      <c r="P12487" s="14"/>
      <c r="Q12487" s="14"/>
    </row>
    <row r="12488" spans="10:17" x14ac:dyDescent="0.25">
      <c r="J12488" s="14"/>
      <c r="K12488" s="14"/>
      <c r="L12488" s="14"/>
      <c r="M12488" s="14"/>
      <c r="N12488" s="14"/>
      <c r="O12488" s="14"/>
      <c r="P12488" s="14"/>
      <c r="Q12488" s="14"/>
    </row>
    <row r="12489" spans="10:17" x14ac:dyDescent="0.25">
      <c r="J12489" s="14"/>
      <c r="K12489" s="14"/>
      <c r="L12489" s="14"/>
      <c r="M12489" s="14"/>
      <c r="N12489" s="14"/>
      <c r="O12489" s="14"/>
      <c r="P12489" s="14"/>
      <c r="Q12489" s="14"/>
    </row>
    <row r="12490" spans="10:17" x14ac:dyDescent="0.25">
      <c r="J12490" s="14"/>
      <c r="K12490" s="14"/>
      <c r="L12490" s="14"/>
      <c r="M12490" s="14"/>
      <c r="N12490" s="14"/>
      <c r="O12490" s="14"/>
      <c r="P12490" s="14"/>
      <c r="Q12490" s="14"/>
    </row>
    <row r="12491" spans="10:17" x14ac:dyDescent="0.25">
      <c r="J12491" s="14"/>
      <c r="K12491" s="14"/>
      <c r="L12491" s="14"/>
      <c r="M12491" s="14"/>
      <c r="N12491" s="14"/>
      <c r="O12491" s="14"/>
      <c r="P12491" s="14"/>
      <c r="Q12491" s="14"/>
    </row>
    <row r="12492" spans="10:17" x14ac:dyDescent="0.25">
      <c r="J12492" s="14"/>
      <c r="K12492" s="14"/>
      <c r="L12492" s="14"/>
      <c r="M12492" s="14"/>
      <c r="N12492" s="14"/>
      <c r="O12492" s="14"/>
      <c r="P12492" s="14"/>
      <c r="Q12492" s="14"/>
    </row>
    <row r="12493" spans="10:17" x14ac:dyDescent="0.25">
      <c r="J12493" s="14"/>
      <c r="K12493" s="14"/>
      <c r="L12493" s="14"/>
      <c r="M12493" s="14"/>
      <c r="N12493" s="14"/>
      <c r="O12493" s="14"/>
      <c r="P12493" s="14"/>
      <c r="Q12493" s="14"/>
    </row>
    <row r="12494" spans="10:17" x14ac:dyDescent="0.25">
      <c r="J12494" s="14"/>
      <c r="K12494" s="14"/>
      <c r="L12494" s="14"/>
      <c r="M12494" s="14"/>
      <c r="N12494" s="14"/>
      <c r="O12494" s="14"/>
      <c r="P12494" s="14"/>
      <c r="Q12494" s="14"/>
    </row>
    <row r="12495" spans="10:17" x14ac:dyDescent="0.25">
      <c r="J12495" s="14"/>
      <c r="K12495" s="14"/>
      <c r="L12495" s="14"/>
      <c r="M12495" s="14"/>
      <c r="N12495" s="14"/>
      <c r="O12495" s="14"/>
      <c r="P12495" s="14"/>
      <c r="Q12495" s="14"/>
    </row>
    <row r="12496" spans="10:17" x14ac:dyDescent="0.25">
      <c r="J12496" s="14"/>
      <c r="K12496" s="14"/>
      <c r="L12496" s="14"/>
      <c r="M12496" s="14"/>
      <c r="N12496" s="14"/>
      <c r="O12496" s="14"/>
      <c r="P12496" s="14"/>
      <c r="Q12496" s="14"/>
    </row>
    <row r="12497" spans="10:17" x14ac:dyDescent="0.25">
      <c r="J12497" s="14"/>
      <c r="K12497" s="14"/>
      <c r="L12497" s="14"/>
      <c r="M12497" s="14"/>
      <c r="N12497" s="14"/>
      <c r="O12497" s="14"/>
      <c r="P12497" s="14"/>
      <c r="Q12497" s="14"/>
    </row>
    <row r="12498" spans="10:17" x14ac:dyDescent="0.25">
      <c r="J12498" s="14"/>
      <c r="K12498" s="14"/>
      <c r="L12498" s="14"/>
      <c r="M12498" s="14"/>
      <c r="N12498" s="14"/>
      <c r="O12498" s="14"/>
      <c r="P12498" s="14"/>
      <c r="Q12498" s="14"/>
    </row>
    <row r="12499" spans="10:17" x14ac:dyDescent="0.25">
      <c r="J12499" s="14"/>
      <c r="K12499" s="14"/>
      <c r="L12499" s="14"/>
      <c r="M12499" s="14"/>
      <c r="N12499" s="14"/>
      <c r="O12499" s="14"/>
      <c r="P12499" s="14"/>
      <c r="Q12499" s="14"/>
    </row>
    <row r="12500" spans="10:17" x14ac:dyDescent="0.25">
      <c r="J12500" s="14"/>
      <c r="K12500" s="14"/>
      <c r="L12500" s="14"/>
      <c r="M12500" s="14"/>
      <c r="N12500" s="14"/>
      <c r="O12500" s="14"/>
      <c r="P12500" s="14"/>
      <c r="Q12500" s="14"/>
    </row>
    <row r="12501" spans="10:17" x14ac:dyDescent="0.25">
      <c r="J12501" s="14"/>
      <c r="K12501" s="14"/>
      <c r="L12501" s="14"/>
      <c r="M12501" s="14"/>
      <c r="N12501" s="14"/>
      <c r="O12501" s="14"/>
      <c r="P12501" s="14"/>
      <c r="Q12501" s="14"/>
    </row>
    <row r="12502" spans="10:17" x14ac:dyDescent="0.25">
      <c r="J12502" s="14"/>
      <c r="K12502" s="14"/>
      <c r="L12502" s="14"/>
      <c r="M12502" s="14"/>
      <c r="N12502" s="14"/>
      <c r="O12502" s="14"/>
      <c r="P12502" s="14"/>
      <c r="Q12502" s="14"/>
    </row>
    <row r="12503" spans="10:17" x14ac:dyDescent="0.25">
      <c r="J12503" s="14"/>
      <c r="K12503" s="14"/>
      <c r="L12503" s="14"/>
      <c r="M12503" s="14"/>
      <c r="N12503" s="14"/>
      <c r="O12503" s="14"/>
      <c r="P12503" s="14"/>
      <c r="Q12503" s="14"/>
    </row>
    <row r="12504" spans="10:17" x14ac:dyDescent="0.25">
      <c r="J12504" s="14"/>
      <c r="K12504" s="14"/>
      <c r="L12504" s="14"/>
      <c r="M12504" s="14"/>
      <c r="N12504" s="14"/>
      <c r="O12504" s="14"/>
      <c r="P12504" s="14"/>
      <c r="Q12504" s="14"/>
    </row>
    <row r="12505" spans="10:17" x14ac:dyDescent="0.25">
      <c r="J12505" s="14"/>
      <c r="K12505" s="14"/>
      <c r="L12505" s="14"/>
      <c r="M12505" s="14"/>
      <c r="N12505" s="14"/>
      <c r="O12505" s="14"/>
      <c r="P12505" s="14"/>
      <c r="Q12505" s="14"/>
    </row>
    <row r="12506" spans="10:17" x14ac:dyDescent="0.25">
      <c r="J12506" s="14"/>
      <c r="K12506" s="14"/>
      <c r="L12506" s="14"/>
      <c r="M12506" s="14"/>
      <c r="N12506" s="14"/>
      <c r="O12506" s="14"/>
      <c r="P12506" s="14"/>
      <c r="Q12506" s="14"/>
    </row>
    <row r="12507" spans="10:17" x14ac:dyDescent="0.25">
      <c r="J12507" s="14"/>
      <c r="K12507" s="14"/>
      <c r="L12507" s="14"/>
      <c r="M12507" s="14"/>
      <c r="N12507" s="14"/>
      <c r="O12507" s="14"/>
      <c r="P12507" s="14"/>
      <c r="Q12507" s="14"/>
    </row>
    <row r="12508" spans="10:17" x14ac:dyDescent="0.25">
      <c r="J12508" s="14"/>
      <c r="K12508" s="14"/>
      <c r="L12508" s="14"/>
      <c r="M12508" s="14"/>
      <c r="N12508" s="14"/>
      <c r="O12508" s="14"/>
      <c r="P12508" s="14"/>
      <c r="Q12508" s="14"/>
    </row>
    <row r="12509" spans="10:17" x14ac:dyDescent="0.25">
      <c r="J12509" s="14"/>
      <c r="K12509" s="14"/>
      <c r="L12509" s="14"/>
      <c r="M12509" s="14"/>
      <c r="N12509" s="14"/>
      <c r="O12509" s="14"/>
      <c r="P12509" s="14"/>
      <c r="Q12509" s="14"/>
    </row>
    <row r="12510" spans="10:17" x14ac:dyDescent="0.25">
      <c r="J12510" s="14"/>
      <c r="K12510" s="14"/>
      <c r="L12510" s="14"/>
      <c r="M12510" s="14"/>
      <c r="N12510" s="14"/>
      <c r="O12510" s="14"/>
      <c r="P12510" s="14"/>
      <c r="Q12510" s="14"/>
    </row>
    <row r="12511" spans="10:17" x14ac:dyDescent="0.25">
      <c r="J12511" s="14"/>
      <c r="K12511" s="14"/>
      <c r="L12511" s="14"/>
      <c r="M12511" s="14"/>
      <c r="N12511" s="14"/>
      <c r="O12511" s="14"/>
      <c r="P12511" s="14"/>
      <c r="Q12511" s="14"/>
    </row>
    <row r="12512" spans="10:17" x14ac:dyDescent="0.25">
      <c r="J12512" s="14"/>
      <c r="K12512" s="14"/>
      <c r="L12512" s="14"/>
      <c r="M12512" s="14"/>
      <c r="N12512" s="14"/>
      <c r="O12512" s="14"/>
      <c r="P12512" s="14"/>
      <c r="Q12512" s="14"/>
    </row>
    <row r="12513" spans="10:17" x14ac:dyDescent="0.25">
      <c r="J12513" s="14"/>
      <c r="K12513" s="14"/>
      <c r="L12513" s="14"/>
      <c r="M12513" s="14"/>
      <c r="N12513" s="14"/>
      <c r="O12513" s="14"/>
      <c r="P12513" s="14"/>
      <c r="Q12513" s="14"/>
    </row>
    <row r="12514" spans="10:17" x14ac:dyDescent="0.25">
      <c r="J12514" s="14"/>
      <c r="K12514" s="14"/>
      <c r="L12514" s="14"/>
      <c r="M12514" s="14"/>
      <c r="N12514" s="14"/>
      <c r="O12514" s="14"/>
      <c r="P12514" s="14"/>
      <c r="Q12514" s="14"/>
    </row>
    <row r="12515" spans="10:17" x14ac:dyDescent="0.25">
      <c r="J12515" s="14"/>
      <c r="K12515" s="14"/>
      <c r="L12515" s="14"/>
      <c r="M12515" s="14"/>
      <c r="N12515" s="14"/>
      <c r="O12515" s="14"/>
      <c r="P12515" s="14"/>
      <c r="Q12515" s="14"/>
    </row>
    <row r="12516" spans="10:17" x14ac:dyDescent="0.25">
      <c r="J12516" s="14"/>
      <c r="K12516" s="14"/>
      <c r="L12516" s="14"/>
      <c r="M12516" s="14"/>
      <c r="N12516" s="14"/>
      <c r="O12516" s="14"/>
      <c r="P12516" s="14"/>
      <c r="Q12516" s="14"/>
    </row>
    <row r="12517" spans="10:17" x14ac:dyDescent="0.25">
      <c r="J12517" s="14"/>
      <c r="K12517" s="14"/>
      <c r="L12517" s="14"/>
      <c r="M12517" s="14"/>
      <c r="N12517" s="14"/>
      <c r="O12517" s="14"/>
      <c r="P12517" s="14"/>
      <c r="Q12517" s="14"/>
    </row>
    <row r="12518" spans="10:17" x14ac:dyDescent="0.25">
      <c r="J12518" s="14"/>
      <c r="K12518" s="14"/>
      <c r="L12518" s="14"/>
      <c r="M12518" s="14"/>
      <c r="N12518" s="14"/>
      <c r="O12518" s="14"/>
      <c r="P12518" s="14"/>
      <c r="Q12518" s="14"/>
    </row>
    <row r="12519" spans="10:17" x14ac:dyDescent="0.25">
      <c r="J12519" s="14"/>
      <c r="K12519" s="14"/>
      <c r="L12519" s="14"/>
      <c r="M12519" s="14"/>
      <c r="N12519" s="14"/>
      <c r="O12519" s="14"/>
      <c r="P12519" s="14"/>
      <c r="Q12519" s="14"/>
    </row>
    <row r="12520" spans="10:17" x14ac:dyDescent="0.25">
      <c r="J12520" s="14"/>
      <c r="K12520" s="14"/>
      <c r="L12520" s="14"/>
      <c r="M12520" s="14"/>
      <c r="N12520" s="14"/>
      <c r="O12520" s="14"/>
      <c r="P12520" s="14"/>
      <c r="Q12520" s="14"/>
    </row>
    <row r="12521" spans="10:17" x14ac:dyDescent="0.25">
      <c r="J12521" s="14"/>
      <c r="K12521" s="14"/>
      <c r="L12521" s="14"/>
      <c r="M12521" s="14"/>
      <c r="N12521" s="14"/>
      <c r="O12521" s="14"/>
      <c r="P12521" s="14"/>
      <c r="Q12521" s="14"/>
    </row>
    <row r="12522" spans="10:17" x14ac:dyDescent="0.25">
      <c r="J12522" s="14"/>
      <c r="K12522" s="14"/>
      <c r="L12522" s="14"/>
      <c r="M12522" s="14"/>
      <c r="N12522" s="14"/>
      <c r="O12522" s="14"/>
      <c r="P12522" s="14"/>
      <c r="Q12522" s="14"/>
    </row>
    <row r="12523" spans="10:17" x14ac:dyDescent="0.25">
      <c r="J12523" s="14"/>
      <c r="K12523" s="14"/>
      <c r="L12523" s="14"/>
      <c r="M12523" s="14"/>
      <c r="N12523" s="14"/>
      <c r="O12523" s="14"/>
      <c r="P12523" s="14"/>
      <c r="Q12523" s="14"/>
    </row>
    <row r="12524" spans="10:17" x14ac:dyDescent="0.25">
      <c r="J12524" s="14"/>
      <c r="K12524" s="14"/>
      <c r="L12524" s="14"/>
      <c r="M12524" s="14"/>
      <c r="N12524" s="14"/>
      <c r="O12524" s="14"/>
      <c r="P12524" s="14"/>
      <c r="Q12524" s="14"/>
    </row>
    <row r="12525" spans="10:17" x14ac:dyDescent="0.25">
      <c r="J12525" s="14"/>
      <c r="K12525" s="14"/>
      <c r="L12525" s="14"/>
      <c r="M12525" s="14"/>
      <c r="N12525" s="14"/>
      <c r="O12525" s="14"/>
      <c r="P12525" s="14"/>
      <c r="Q12525" s="14"/>
    </row>
    <row r="12526" spans="10:17" x14ac:dyDescent="0.25">
      <c r="J12526" s="14"/>
      <c r="K12526" s="14"/>
      <c r="L12526" s="14"/>
      <c r="M12526" s="14"/>
      <c r="N12526" s="14"/>
      <c r="O12526" s="14"/>
      <c r="P12526" s="14"/>
      <c r="Q12526" s="14"/>
    </row>
    <row r="12527" spans="10:17" x14ac:dyDescent="0.25">
      <c r="J12527" s="14"/>
      <c r="K12527" s="14"/>
      <c r="L12527" s="14"/>
      <c r="M12527" s="14"/>
      <c r="N12527" s="14"/>
      <c r="O12527" s="14"/>
      <c r="P12527" s="14"/>
      <c r="Q12527" s="14"/>
    </row>
    <row r="12528" spans="10:17" x14ac:dyDescent="0.25">
      <c r="J12528" s="14"/>
      <c r="K12528" s="14"/>
      <c r="L12528" s="14"/>
      <c r="M12528" s="14"/>
      <c r="N12528" s="14"/>
      <c r="O12528" s="14"/>
      <c r="P12528" s="14"/>
      <c r="Q12528" s="14"/>
    </row>
    <row r="12529" spans="10:17" x14ac:dyDescent="0.25">
      <c r="J12529" s="14"/>
      <c r="K12529" s="14"/>
      <c r="L12529" s="14"/>
      <c r="M12529" s="14"/>
      <c r="N12529" s="14"/>
      <c r="O12529" s="14"/>
      <c r="P12529" s="14"/>
      <c r="Q12529" s="14"/>
    </row>
    <row r="12530" spans="10:17" x14ac:dyDescent="0.25">
      <c r="J12530" s="14"/>
      <c r="K12530" s="14"/>
      <c r="L12530" s="14"/>
      <c r="M12530" s="14"/>
      <c r="N12530" s="14"/>
      <c r="O12530" s="14"/>
      <c r="P12530" s="14"/>
      <c r="Q12530" s="14"/>
    </row>
    <row r="12531" spans="10:17" x14ac:dyDescent="0.25">
      <c r="J12531" s="14"/>
      <c r="K12531" s="14"/>
      <c r="L12531" s="14"/>
      <c r="M12531" s="14"/>
      <c r="N12531" s="14"/>
      <c r="O12531" s="14"/>
      <c r="P12531" s="14"/>
      <c r="Q12531" s="14"/>
    </row>
    <row r="12532" spans="10:17" x14ac:dyDescent="0.25">
      <c r="J12532" s="14"/>
      <c r="K12532" s="14"/>
      <c r="L12532" s="14"/>
      <c r="M12532" s="14"/>
      <c r="N12532" s="14"/>
      <c r="O12532" s="14"/>
      <c r="P12532" s="14"/>
      <c r="Q12532" s="14"/>
    </row>
    <row r="12533" spans="10:17" x14ac:dyDescent="0.25">
      <c r="J12533" s="14"/>
      <c r="K12533" s="14"/>
      <c r="L12533" s="14"/>
      <c r="M12533" s="14"/>
      <c r="N12533" s="14"/>
      <c r="O12533" s="14"/>
      <c r="P12533" s="14"/>
      <c r="Q12533" s="14"/>
    </row>
    <row r="12534" spans="10:17" x14ac:dyDescent="0.25">
      <c r="J12534" s="14"/>
      <c r="K12534" s="14"/>
      <c r="L12534" s="14"/>
      <c r="M12534" s="14"/>
      <c r="N12534" s="14"/>
      <c r="O12534" s="14"/>
      <c r="P12534" s="14"/>
      <c r="Q12534" s="14"/>
    </row>
    <row r="12535" spans="10:17" x14ac:dyDescent="0.25">
      <c r="J12535" s="14"/>
      <c r="K12535" s="14"/>
      <c r="L12535" s="14"/>
      <c r="M12535" s="14"/>
      <c r="N12535" s="14"/>
      <c r="O12535" s="14"/>
      <c r="P12535" s="14"/>
      <c r="Q12535" s="14"/>
    </row>
    <row r="12536" spans="10:17" x14ac:dyDescent="0.25">
      <c r="J12536" s="14"/>
      <c r="K12536" s="14"/>
      <c r="L12536" s="14"/>
      <c r="M12536" s="14"/>
      <c r="N12536" s="14"/>
      <c r="O12536" s="14"/>
      <c r="P12536" s="14"/>
      <c r="Q12536" s="14"/>
    </row>
    <row r="12537" spans="10:17" x14ac:dyDescent="0.25">
      <c r="J12537" s="14"/>
      <c r="K12537" s="14"/>
      <c r="L12537" s="14"/>
      <c r="M12537" s="14"/>
      <c r="N12537" s="14"/>
      <c r="O12537" s="14"/>
      <c r="P12537" s="14"/>
      <c r="Q12537" s="14"/>
    </row>
    <row r="12538" spans="10:17" x14ac:dyDescent="0.25">
      <c r="J12538" s="14"/>
      <c r="K12538" s="14"/>
      <c r="L12538" s="14"/>
      <c r="M12538" s="14"/>
      <c r="N12538" s="14"/>
      <c r="O12538" s="14"/>
      <c r="P12538" s="14"/>
      <c r="Q12538" s="14"/>
    </row>
    <row r="12539" spans="10:17" x14ac:dyDescent="0.25">
      <c r="J12539" s="14"/>
      <c r="K12539" s="14"/>
      <c r="L12539" s="14"/>
      <c r="M12539" s="14"/>
      <c r="N12539" s="14"/>
      <c r="O12539" s="14"/>
      <c r="P12539" s="14"/>
      <c r="Q12539" s="14"/>
    </row>
    <row r="12540" spans="10:17" x14ac:dyDescent="0.25">
      <c r="J12540" s="14"/>
      <c r="K12540" s="14"/>
      <c r="L12540" s="14"/>
      <c r="M12540" s="14"/>
      <c r="N12540" s="14"/>
      <c r="O12540" s="14"/>
      <c r="P12540" s="14"/>
      <c r="Q12540" s="14"/>
    </row>
    <row r="12541" spans="10:17" x14ac:dyDescent="0.25">
      <c r="J12541" s="14"/>
      <c r="K12541" s="14"/>
      <c r="L12541" s="14"/>
      <c r="M12541" s="14"/>
      <c r="N12541" s="14"/>
      <c r="O12541" s="14"/>
      <c r="P12541" s="14"/>
      <c r="Q12541" s="14"/>
    </row>
    <row r="12542" spans="10:17" x14ac:dyDescent="0.25">
      <c r="J12542" s="14"/>
      <c r="K12542" s="14"/>
      <c r="L12542" s="14"/>
      <c r="M12542" s="14"/>
      <c r="N12542" s="14"/>
      <c r="O12542" s="14"/>
      <c r="P12542" s="14"/>
      <c r="Q12542" s="14"/>
    </row>
    <row r="12543" spans="10:17" x14ac:dyDescent="0.25">
      <c r="J12543" s="14"/>
      <c r="K12543" s="14"/>
      <c r="L12543" s="14"/>
      <c r="M12543" s="14"/>
      <c r="N12543" s="14"/>
      <c r="O12543" s="14"/>
      <c r="P12543" s="14"/>
      <c r="Q12543" s="14"/>
    </row>
    <row r="12544" spans="10:17" x14ac:dyDescent="0.25">
      <c r="J12544" s="14"/>
      <c r="K12544" s="14"/>
      <c r="L12544" s="14"/>
      <c r="M12544" s="14"/>
      <c r="N12544" s="14"/>
      <c r="O12544" s="14"/>
      <c r="P12544" s="14"/>
      <c r="Q12544" s="14"/>
    </row>
    <row r="12545" spans="10:17" x14ac:dyDescent="0.25">
      <c r="J12545" s="14"/>
      <c r="K12545" s="14"/>
      <c r="L12545" s="14"/>
      <c r="M12545" s="14"/>
      <c r="N12545" s="14"/>
      <c r="O12545" s="14"/>
      <c r="P12545" s="14"/>
      <c r="Q12545" s="14"/>
    </row>
    <row r="12546" spans="10:17" x14ac:dyDescent="0.25">
      <c r="J12546" s="14"/>
      <c r="K12546" s="14"/>
      <c r="L12546" s="14"/>
      <c r="M12546" s="14"/>
      <c r="N12546" s="14"/>
      <c r="O12546" s="14"/>
      <c r="P12546" s="14"/>
      <c r="Q12546" s="14"/>
    </row>
    <row r="12547" spans="10:17" x14ac:dyDescent="0.25">
      <c r="J12547" s="14"/>
      <c r="K12547" s="14"/>
      <c r="L12547" s="14"/>
      <c r="M12547" s="14"/>
      <c r="N12547" s="14"/>
      <c r="O12547" s="14"/>
      <c r="P12547" s="14"/>
      <c r="Q12547" s="14"/>
    </row>
    <row r="12548" spans="10:17" x14ac:dyDescent="0.25">
      <c r="J12548" s="14"/>
      <c r="K12548" s="14"/>
      <c r="L12548" s="14"/>
      <c r="M12548" s="14"/>
      <c r="N12548" s="14"/>
      <c r="O12548" s="14"/>
      <c r="P12548" s="14"/>
      <c r="Q12548" s="14"/>
    </row>
    <row r="12549" spans="10:17" x14ac:dyDescent="0.25">
      <c r="J12549" s="14"/>
      <c r="K12549" s="14"/>
      <c r="L12549" s="14"/>
      <c r="M12549" s="14"/>
      <c r="N12549" s="14"/>
      <c r="O12549" s="14"/>
      <c r="P12549" s="14"/>
      <c r="Q12549" s="14"/>
    </row>
    <row r="12550" spans="10:17" x14ac:dyDescent="0.25">
      <c r="J12550" s="14"/>
      <c r="K12550" s="14"/>
      <c r="L12550" s="14"/>
      <c r="M12550" s="14"/>
      <c r="N12550" s="14"/>
      <c r="O12550" s="14"/>
      <c r="P12550" s="14"/>
      <c r="Q12550" s="14"/>
    </row>
    <row r="12551" spans="10:17" x14ac:dyDescent="0.25">
      <c r="J12551" s="14"/>
      <c r="K12551" s="14"/>
      <c r="L12551" s="14"/>
      <c r="M12551" s="14"/>
      <c r="N12551" s="14"/>
      <c r="O12551" s="14"/>
      <c r="P12551" s="14"/>
      <c r="Q12551" s="14"/>
    </row>
    <row r="12552" spans="10:17" x14ac:dyDescent="0.25">
      <c r="J12552" s="14"/>
      <c r="K12552" s="14"/>
      <c r="L12552" s="14"/>
      <c r="M12552" s="14"/>
      <c r="N12552" s="14"/>
      <c r="O12552" s="14"/>
      <c r="P12552" s="14"/>
      <c r="Q12552" s="14"/>
    </row>
    <row r="12553" spans="10:17" x14ac:dyDescent="0.25">
      <c r="J12553" s="14"/>
      <c r="K12553" s="14"/>
      <c r="L12553" s="14"/>
      <c r="M12553" s="14"/>
      <c r="N12553" s="14"/>
      <c r="O12553" s="14"/>
      <c r="P12553" s="14"/>
      <c r="Q12553" s="14"/>
    </row>
    <row r="12554" spans="10:17" x14ac:dyDescent="0.25">
      <c r="J12554" s="14"/>
      <c r="K12554" s="14"/>
      <c r="L12554" s="14"/>
      <c r="M12554" s="14"/>
      <c r="N12554" s="14"/>
      <c r="O12554" s="14"/>
      <c r="P12554" s="14"/>
      <c r="Q12554" s="14"/>
    </row>
    <row r="12555" spans="10:17" x14ac:dyDescent="0.25">
      <c r="J12555" s="14"/>
      <c r="K12555" s="14"/>
      <c r="L12555" s="14"/>
      <c r="M12555" s="14"/>
      <c r="N12555" s="14"/>
      <c r="O12555" s="14"/>
      <c r="P12555" s="14"/>
      <c r="Q12555" s="14"/>
    </row>
    <row r="12556" spans="10:17" x14ac:dyDescent="0.25">
      <c r="J12556" s="14"/>
      <c r="K12556" s="14"/>
      <c r="L12556" s="14"/>
      <c r="M12556" s="14"/>
      <c r="N12556" s="14"/>
      <c r="O12556" s="14"/>
      <c r="P12556" s="14"/>
      <c r="Q12556" s="14"/>
    </row>
    <row r="12557" spans="10:17" x14ac:dyDescent="0.25">
      <c r="J12557" s="14"/>
      <c r="K12557" s="14"/>
      <c r="L12557" s="14"/>
      <c r="M12557" s="14"/>
      <c r="N12557" s="14"/>
      <c r="O12557" s="14"/>
      <c r="P12557" s="14"/>
      <c r="Q12557" s="14"/>
    </row>
    <row r="12558" spans="10:17" x14ac:dyDescent="0.25">
      <c r="J12558" s="14"/>
      <c r="K12558" s="14"/>
      <c r="L12558" s="14"/>
      <c r="M12558" s="14"/>
      <c r="N12558" s="14"/>
      <c r="O12558" s="14"/>
      <c r="P12558" s="14"/>
      <c r="Q12558" s="14"/>
    </row>
    <row r="12559" spans="10:17" x14ac:dyDescent="0.25">
      <c r="J12559" s="14"/>
      <c r="K12559" s="14"/>
      <c r="L12559" s="14"/>
      <c r="M12559" s="14"/>
      <c r="N12559" s="14"/>
      <c r="O12559" s="14"/>
      <c r="P12559" s="14"/>
      <c r="Q12559" s="14"/>
    </row>
    <row r="12560" spans="10:17" x14ac:dyDescent="0.25">
      <c r="J12560" s="14"/>
      <c r="K12560" s="14"/>
      <c r="L12560" s="14"/>
      <c r="M12560" s="14"/>
      <c r="N12560" s="14"/>
      <c r="O12560" s="14"/>
      <c r="P12560" s="14"/>
      <c r="Q12560" s="14"/>
    </row>
    <row r="12561" spans="10:17" x14ac:dyDescent="0.25">
      <c r="J12561" s="14"/>
      <c r="K12561" s="14"/>
      <c r="L12561" s="14"/>
      <c r="M12561" s="14"/>
      <c r="N12561" s="14"/>
      <c r="O12561" s="14"/>
      <c r="P12561" s="14"/>
      <c r="Q12561" s="14"/>
    </row>
    <row r="12562" spans="10:17" x14ac:dyDescent="0.25">
      <c r="J12562" s="14"/>
      <c r="K12562" s="14"/>
      <c r="L12562" s="14"/>
      <c r="M12562" s="14"/>
      <c r="N12562" s="14"/>
      <c r="O12562" s="14"/>
      <c r="P12562" s="14"/>
      <c r="Q12562" s="14"/>
    </row>
    <row r="12563" spans="10:17" x14ac:dyDescent="0.25">
      <c r="J12563" s="14"/>
      <c r="K12563" s="14"/>
      <c r="L12563" s="14"/>
      <c r="M12563" s="14"/>
      <c r="N12563" s="14"/>
      <c r="O12563" s="14"/>
      <c r="P12563" s="14"/>
      <c r="Q12563" s="14"/>
    </row>
    <row r="12564" spans="10:17" x14ac:dyDescent="0.25">
      <c r="J12564" s="14"/>
      <c r="K12564" s="14"/>
      <c r="L12564" s="14"/>
      <c r="M12564" s="14"/>
      <c r="N12564" s="14"/>
      <c r="O12564" s="14"/>
      <c r="P12564" s="14"/>
      <c r="Q12564" s="14"/>
    </row>
    <row r="12565" spans="10:17" x14ac:dyDescent="0.25">
      <c r="J12565" s="14"/>
      <c r="K12565" s="14"/>
      <c r="L12565" s="14"/>
      <c r="M12565" s="14"/>
      <c r="N12565" s="14"/>
      <c r="O12565" s="14"/>
      <c r="P12565" s="14"/>
      <c r="Q12565" s="14"/>
    </row>
    <row r="12566" spans="10:17" x14ac:dyDescent="0.25">
      <c r="J12566" s="14"/>
      <c r="K12566" s="14"/>
      <c r="L12566" s="14"/>
      <c r="M12566" s="14"/>
      <c r="N12566" s="14"/>
      <c r="O12566" s="14"/>
      <c r="P12566" s="14"/>
      <c r="Q12566" s="14"/>
    </row>
    <row r="12567" spans="10:17" x14ac:dyDescent="0.25">
      <c r="J12567" s="14"/>
      <c r="K12567" s="14"/>
      <c r="L12567" s="14"/>
      <c r="M12567" s="14"/>
      <c r="N12567" s="14"/>
      <c r="O12567" s="14"/>
      <c r="P12567" s="14"/>
      <c r="Q12567" s="14"/>
    </row>
    <row r="12568" spans="10:17" x14ac:dyDescent="0.25">
      <c r="J12568" s="14"/>
      <c r="K12568" s="14"/>
      <c r="L12568" s="14"/>
      <c r="M12568" s="14"/>
      <c r="N12568" s="14"/>
      <c r="O12568" s="14"/>
      <c r="P12568" s="14"/>
      <c r="Q12568" s="14"/>
    </row>
    <row r="12569" spans="10:17" x14ac:dyDescent="0.25">
      <c r="J12569" s="14"/>
      <c r="K12569" s="14"/>
      <c r="L12569" s="14"/>
      <c r="M12569" s="14"/>
      <c r="N12569" s="14"/>
      <c r="O12569" s="14"/>
      <c r="P12569" s="14"/>
      <c r="Q12569" s="14"/>
    </row>
    <row r="12570" spans="10:17" x14ac:dyDescent="0.25">
      <c r="J12570" s="14"/>
      <c r="K12570" s="14"/>
      <c r="L12570" s="14"/>
      <c r="M12570" s="14"/>
      <c r="N12570" s="14"/>
      <c r="O12570" s="14"/>
      <c r="P12570" s="14"/>
      <c r="Q12570" s="14"/>
    </row>
    <row r="12571" spans="10:17" x14ac:dyDescent="0.25">
      <c r="J12571" s="14"/>
      <c r="K12571" s="14"/>
      <c r="L12571" s="14"/>
      <c r="M12571" s="14"/>
      <c r="N12571" s="14"/>
      <c r="O12571" s="14"/>
      <c r="P12571" s="14"/>
      <c r="Q12571" s="14"/>
    </row>
    <row r="12572" spans="10:17" x14ac:dyDescent="0.25">
      <c r="J12572" s="14"/>
      <c r="K12572" s="14"/>
      <c r="L12572" s="14"/>
      <c r="M12572" s="14"/>
      <c r="N12572" s="14"/>
      <c r="O12572" s="14"/>
      <c r="P12572" s="14"/>
      <c r="Q12572" s="14"/>
    </row>
    <row r="12573" spans="10:17" x14ac:dyDescent="0.25">
      <c r="J12573" s="14"/>
      <c r="K12573" s="14"/>
      <c r="L12573" s="14"/>
      <c r="M12573" s="14"/>
      <c r="N12573" s="14"/>
      <c r="O12573" s="14"/>
      <c r="P12573" s="14"/>
      <c r="Q12573" s="14"/>
    </row>
    <row r="12574" spans="10:17" x14ac:dyDescent="0.25">
      <c r="J12574" s="14"/>
      <c r="K12574" s="14"/>
      <c r="L12574" s="14"/>
      <c r="M12574" s="14"/>
      <c r="N12574" s="14"/>
      <c r="O12574" s="14"/>
      <c r="P12574" s="14"/>
      <c r="Q12574" s="14"/>
    </row>
    <row r="12575" spans="10:17" x14ac:dyDescent="0.25">
      <c r="J12575" s="14"/>
      <c r="K12575" s="14"/>
      <c r="L12575" s="14"/>
      <c r="M12575" s="14"/>
      <c r="N12575" s="14"/>
      <c r="O12575" s="14"/>
      <c r="P12575" s="14"/>
      <c r="Q12575" s="14"/>
    </row>
    <row r="12576" spans="10:17" x14ac:dyDescent="0.25">
      <c r="J12576" s="14"/>
      <c r="K12576" s="14"/>
      <c r="L12576" s="14"/>
      <c r="M12576" s="14"/>
      <c r="N12576" s="14"/>
      <c r="O12576" s="14"/>
      <c r="P12576" s="14"/>
      <c r="Q12576" s="14"/>
    </row>
    <row r="12577" spans="10:17" x14ac:dyDescent="0.25">
      <c r="J12577" s="14"/>
      <c r="K12577" s="14"/>
      <c r="L12577" s="14"/>
      <c r="M12577" s="14"/>
      <c r="N12577" s="14"/>
      <c r="O12577" s="14"/>
      <c r="P12577" s="14"/>
      <c r="Q12577" s="14"/>
    </row>
    <row r="12578" spans="10:17" x14ac:dyDescent="0.25">
      <c r="J12578" s="14"/>
      <c r="K12578" s="14"/>
      <c r="L12578" s="14"/>
      <c r="M12578" s="14"/>
      <c r="N12578" s="14"/>
      <c r="O12578" s="14"/>
      <c r="P12578" s="14"/>
      <c r="Q12578" s="14"/>
    </row>
    <row r="12579" spans="10:17" x14ac:dyDescent="0.25">
      <c r="J12579" s="14"/>
      <c r="K12579" s="14"/>
      <c r="L12579" s="14"/>
      <c r="M12579" s="14"/>
      <c r="N12579" s="14"/>
      <c r="O12579" s="14"/>
      <c r="P12579" s="14"/>
      <c r="Q12579" s="14"/>
    </row>
    <row r="12580" spans="10:17" x14ac:dyDescent="0.25">
      <c r="J12580" s="14"/>
      <c r="K12580" s="14"/>
      <c r="L12580" s="14"/>
      <c r="M12580" s="14"/>
      <c r="N12580" s="14"/>
      <c r="O12580" s="14"/>
      <c r="P12580" s="14"/>
      <c r="Q12580" s="14"/>
    </row>
    <row r="12581" spans="10:17" x14ac:dyDescent="0.25">
      <c r="J12581" s="14"/>
      <c r="K12581" s="14"/>
      <c r="L12581" s="14"/>
      <c r="M12581" s="14"/>
      <c r="N12581" s="14"/>
      <c r="O12581" s="14"/>
      <c r="P12581" s="14"/>
      <c r="Q12581" s="14"/>
    </row>
    <row r="12582" spans="10:17" x14ac:dyDescent="0.25">
      <c r="J12582" s="14"/>
      <c r="K12582" s="14"/>
      <c r="L12582" s="14"/>
      <c r="M12582" s="14"/>
      <c r="N12582" s="14"/>
      <c r="O12582" s="14"/>
      <c r="P12582" s="14"/>
      <c r="Q12582" s="14"/>
    </row>
    <row r="12583" spans="10:17" x14ac:dyDescent="0.25">
      <c r="J12583" s="14"/>
      <c r="K12583" s="14"/>
      <c r="L12583" s="14"/>
      <c r="M12583" s="14"/>
      <c r="N12583" s="14"/>
      <c r="O12583" s="14"/>
      <c r="P12583" s="14"/>
      <c r="Q12583" s="14"/>
    </row>
    <row r="12584" spans="10:17" x14ac:dyDescent="0.25">
      <c r="J12584" s="14"/>
      <c r="K12584" s="14"/>
      <c r="L12584" s="14"/>
      <c r="M12584" s="14"/>
      <c r="N12584" s="14"/>
      <c r="O12584" s="14"/>
      <c r="P12584" s="14"/>
      <c r="Q12584" s="14"/>
    </row>
    <row r="12585" spans="10:17" x14ac:dyDescent="0.25">
      <c r="J12585" s="14"/>
      <c r="K12585" s="14"/>
      <c r="L12585" s="14"/>
      <c r="M12585" s="14"/>
      <c r="N12585" s="14"/>
      <c r="O12585" s="14"/>
      <c r="P12585" s="14"/>
      <c r="Q12585" s="14"/>
    </row>
    <row r="12586" spans="10:17" x14ac:dyDescent="0.25">
      <c r="J12586" s="14"/>
      <c r="K12586" s="14"/>
      <c r="L12586" s="14"/>
      <c r="M12586" s="14"/>
      <c r="N12586" s="14"/>
      <c r="O12586" s="14"/>
      <c r="P12586" s="14"/>
      <c r="Q12586" s="14"/>
    </row>
    <row r="12587" spans="10:17" x14ac:dyDescent="0.25">
      <c r="J12587" s="14"/>
      <c r="K12587" s="14"/>
      <c r="L12587" s="14"/>
      <c r="M12587" s="14"/>
      <c r="N12587" s="14"/>
      <c r="O12587" s="14"/>
      <c r="P12587" s="14"/>
      <c r="Q12587" s="14"/>
    </row>
    <row r="12588" spans="10:17" x14ac:dyDescent="0.25">
      <c r="J12588" s="14"/>
      <c r="K12588" s="14"/>
      <c r="L12588" s="14"/>
      <c r="M12588" s="14"/>
      <c r="N12588" s="14"/>
      <c r="O12588" s="14"/>
      <c r="P12588" s="14"/>
      <c r="Q12588" s="14"/>
    </row>
    <row r="12589" spans="10:17" x14ac:dyDescent="0.25">
      <c r="J12589" s="14"/>
      <c r="K12589" s="14"/>
      <c r="L12589" s="14"/>
      <c r="M12589" s="14"/>
      <c r="N12589" s="14"/>
      <c r="O12589" s="14"/>
      <c r="P12589" s="14"/>
      <c r="Q12589" s="14"/>
    </row>
    <row r="12590" spans="10:17" x14ac:dyDescent="0.25">
      <c r="J12590" s="14"/>
      <c r="K12590" s="14"/>
      <c r="L12590" s="14"/>
      <c r="M12590" s="14"/>
      <c r="N12590" s="14"/>
      <c r="O12590" s="14"/>
      <c r="P12590" s="14"/>
      <c r="Q12590" s="14"/>
    </row>
    <row r="12591" spans="10:17" x14ac:dyDescent="0.25">
      <c r="J12591" s="14"/>
      <c r="K12591" s="14"/>
      <c r="L12591" s="14"/>
      <c r="M12591" s="14"/>
      <c r="N12591" s="14"/>
      <c r="O12591" s="14"/>
      <c r="P12591" s="14"/>
      <c r="Q12591" s="14"/>
    </row>
    <row r="12592" spans="10:17" x14ac:dyDescent="0.25">
      <c r="J12592" s="14"/>
      <c r="K12592" s="14"/>
      <c r="L12592" s="14"/>
      <c r="M12592" s="14"/>
      <c r="N12592" s="14"/>
      <c r="O12592" s="14"/>
      <c r="P12592" s="14"/>
      <c r="Q12592" s="14"/>
    </row>
    <row r="12593" spans="10:17" x14ac:dyDescent="0.25">
      <c r="J12593" s="14"/>
      <c r="K12593" s="14"/>
      <c r="L12593" s="14"/>
      <c r="M12593" s="14"/>
      <c r="N12593" s="14"/>
      <c r="O12593" s="14"/>
      <c r="P12593" s="14"/>
      <c r="Q12593" s="14"/>
    </row>
    <row r="12594" spans="10:17" x14ac:dyDescent="0.25">
      <c r="J12594" s="14"/>
      <c r="K12594" s="14"/>
      <c r="L12594" s="14"/>
      <c r="M12594" s="14"/>
      <c r="N12594" s="14"/>
      <c r="O12594" s="14"/>
      <c r="P12594" s="14"/>
      <c r="Q12594" s="14"/>
    </row>
    <row r="12595" spans="10:17" x14ac:dyDescent="0.25">
      <c r="J12595" s="14"/>
      <c r="K12595" s="14"/>
      <c r="L12595" s="14"/>
      <c r="M12595" s="14"/>
      <c r="N12595" s="14"/>
      <c r="O12595" s="14"/>
      <c r="P12595" s="14"/>
      <c r="Q12595" s="14"/>
    </row>
    <row r="12596" spans="10:17" x14ac:dyDescent="0.25">
      <c r="J12596" s="14"/>
      <c r="K12596" s="14"/>
      <c r="L12596" s="14"/>
      <c r="M12596" s="14"/>
      <c r="N12596" s="14"/>
      <c r="O12596" s="14"/>
      <c r="P12596" s="14"/>
      <c r="Q12596" s="14"/>
    </row>
    <row r="12597" spans="10:17" x14ac:dyDescent="0.25">
      <c r="J12597" s="14"/>
      <c r="K12597" s="14"/>
      <c r="L12597" s="14"/>
      <c r="M12597" s="14"/>
      <c r="N12597" s="14"/>
      <c r="O12597" s="14"/>
      <c r="P12597" s="14"/>
      <c r="Q12597" s="14"/>
    </row>
    <row r="12598" spans="10:17" x14ac:dyDescent="0.25">
      <c r="J12598" s="14"/>
      <c r="K12598" s="14"/>
      <c r="L12598" s="14"/>
      <c r="M12598" s="14"/>
      <c r="N12598" s="14"/>
      <c r="O12598" s="14"/>
      <c r="P12598" s="14"/>
      <c r="Q12598" s="14"/>
    </row>
    <row r="12599" spans="10:17" x14ac:dyDescent="0.25">
      <c r="J12599" s="14"/>
      <c r="K12599" s="14"/>
      <c r="L12599" s="14"/>
      <c r="M12599" s="14"/>
      <c r="N12599" s="14"/>
      <c r="O12599" s="14"/>
      <c r="P12599" s="14"/>
      <c r="Q12599" s="14"/>
    </row>
    <row r="12600" spans="10:17" x14ac:dyDescent="0.25">
      <c r="J12600" s="14"/>
      <c r="K12600" s="14"/>
      <c r="L12600" s="14"/>
      <c r="M12600" s="14"/>
      <c r="N12600" s="14"/>
      <c r="O12600" s="14"/>
      <c r="P12600" s="14"/>
      <c r="Q12600" s="14"/>
    </row>
    <row r="12601" spans="10:17" x14ac:dyDescent="0.25">
      <c r="J12601" s="14"/>
      <c r="K12601" s="14"/>
      <c r="L12601" s="14"/>
      <c r="M12601" s="14"/>
      <c r="N12601" s="14"/>
      <c r="O12601" s="14"/>
      <c r="P12601" s="14"/>
      <c r="Q12601" s="14"/>
    </row>
    <row r="12602" spans="10:17" x14ac:dyDescent="0.25">
      <c r="J12602" s="14"/>
      <c r="K12602" s="14"/>
      <c r="L12602" s="14"/>
      <c r="M12602" s="14"/>
      <c r="N12602" s="14"/>
      <c r="O12602" s="14"/>
      <c r="P12602" s="14"/>
      <c r="Q12602" s="14"/>
    </row>
    <row r="12603" spans="10:17" x14ac:dyDescent="0.25">
      <c r="J12603" s="14"/>
      <c r="K12603" s="14"/>
      <c r="L12603" s="14"/>
      <c r="M12603" s="14"/>
      <c r="N12603" s="14"/>
      <c r="O12603" s="14"/>
      <c r="P12603" s="14"/>
      <c r="Q12603" s="14"/>
    </row>
    <row r="12604" spans="10:17" x14ac:dyDescent="0.25">
      <c r="J12604" s="14"/>
      <c r="K12604" s="14"/>
      <c r="L12604" s="14"/>
      <c r="M12604" s="14"/>
      <c r="N12604" s="14"/>
      <c r="O12604" s="14"/>
      <c r="P12604" s="14"/>
      <c r="Q12604" s="14"/>
    </row>
    <row r="12605" spans="10:17" x14ac:dyDescent="0.25">
      <c r="J12605" s="14"/>
      <c r="K12605" s="14"/>
      <c r="L12605" s="14"/>
      <c r="M12605" s="14"/>
      <c r="N12605" s="14"/>
      <c r="O12605" s="14"/>
      <c r="P12605" s="14"/>
      <c r="Q12605" s="14"/>
    </row>
    <row r="12606" spans="10:17" x14ac:dyDescent="0.25">
      <c r="J12606" s="14"/>
      <c r="K12606" s="14"/>
      <c r="L12606" s="14"/>
      <c r="M12606" s="14"/>
      <c r="N12606" s="14"/>
      <c r="O12606" s="14"/>
      <c r="P12606" s="14"/>
      <c r="Q12606" s="14"/>
    </row>
    <row r="12607" spans="10:17" x14ac:dyDescent="0.25">
      <c r="J12607" s="14"/>
      <c r="K12607" s="14"/>
      <c r="L12607" s="14"/>
      <c r="M12607" s="14"/>
      <c r="N12607" s="14"/>
      <c r="O12607" s="14"/>
      <c r="P12607" s="14"/>
      <c r="Q12607" s="14"/>
    </row>
    <row r="12608" spans="10:17" x14ac:dyDescent="0.25">
      <c r="J12608" s="14"/>
      <c r="K12608" s="14"/>
      <c r="L12608" s="14"/>
      <c r="M12608" s="14"/>
      <c r="N12608" s="14"/>
      <c r="O12608" s="14"/>
      <c r="P12608" s="14"/>
      <c r="Q12608" s="14"/>
    </row>
    <row r="12609" spans="10:17" x14ac:dyDescent="0.25">
      <c r="J12609" s="14"/>
      <c r="K12609" s="14"/>
      <c r="L12609" s="14"/>
      <c r="M12609" s="14"/>
      <c r="N12609" s="14"/>
      <c r="O12609" s="14"/>
      <c r="P12609" s="14"/>
      <c r="Q12609" s="14"/>
    </row>
    <row r="12610" spans="10:17" x14ac:dyDescent="0.25">
      <c r="J12610" s="14"/>
      <c r="K12610" s="14"/>
      <c r="L12610" s="14"/>
      <c r="M12610" s="14"/>
      <c r="N12610" s="14"/>
      <c r="O12610" s="14"/>
      <c r="P12610" s="14"/>
      <c r="Q12610" s="14"/>
    </row>
    <row r="12611" spans="10:17" x14ac:dyDescent="0.25">
      <c r="J12611" s="14"/>
      <c r="K12611" s="14"/>
      <c r="L12611" s="14"/>
      <c r="M12611" s="14"/>
      <c r="N12611" s="14"/>
      <c r="O12611" s="14"/>
      <c r="P12611" s="14"/>
      <c r="Q12611" s="14"/>
    </row>
    <row r="12612" spans="10:17" x14ac:dyDescent="0.25">
      <c r="J12612" s="14"/>
      <c r="K12612" s="14"/>
      <c r="L12612" s="14"/>
      <c r="M12612" s="14"/>
      <c r="N12612" s="14"/>
      <c r="O12612" s="14"/>
      <c r="P12612" s="14"/>
      <c r="Q12612" s="14"/>
    </row>
    <row r="12613" spans="10:17" x14ac:dyDescent="0.25">
      <c r="J12613" s="14"/>
      <c r="K12613" s="14"/>
      <c r="L12613" s="14"/>
      <c r="M12613" s="14"/>
      <c r="N12613" s="14"/>
      <c r="O12613" s="14"/>
      <c r="P12613" s="14"/>
      <c r="Q12613" s="14"/>
    </row>
    <row r="12614" spans="10:17" x14ac:dyDescent="0.25">
      <c r="J12614" s="14"/>
      <c r="K12614" s="14"/>
      <c r="L12614" s="14"/>
      <c r="M12614" s="14"/>
      <c r="N12614" s="14"/>
      <c r="O12614" s="14"/>
      <c r="P12614" s="14"/>
      <c r="Q12614" s="14"/>
    </row>
    <row r="12615" spans="10:17" x14ac:dyDescent="0.25">
      <c r="J12615" s="14"/>
      <c r="K12615" s="14"/>
      <c r="L12615" s="14"/>
      <c r="M12615" s="14"/>
      <c r="N12615" s="14"/>
      <c r="O12615" s="14"/>
      <c r="P12615" s="14"/>
      <c r="Q12615" s="14"/>
    </row>
    <row r="12616" spans="10:17" x14ac:dyDescent="0.25">
      <c r="J12616" s="14"/>
      <c r="K12616" s="14"/>
      <c r="L12616" s="14"/>
      <c r="M12616" s="14"/>
      <c r="N12616" s="14"/>
      <c r="O12616" s="14"/>
      <c r="P12616" s="14"/>
      <c r="Q12616" s="14"/>
    </row>
    <row r="12617" spans="10:17" x14ac:dyDescent="0.25">
      <c r="J12617" s="14"/>
      <c r="K12617" s="14"/>
      <c r="L12617" s="14"/>
      <c r="M12617" s="14"/>
      <c r="N12617" s="14"/>
      <c r="O12617" s="14"/>
      <c r="P12617" s="14"/>
      <c r="Q12617" s="14"/>
    </row>
    <row r="12618" spans="10:17" x14ac:dyDescent="0.25">
      <c r="J12618" s="14"/>
      <c r="K12618" s="14"/>
      <c r="L12618" s="14"/>
      <c r="M12618" s="14"/>
      <c r="N12618" s="14"/>
      <c r="O12618" s="14"/>
      <c r="P12618" s="14"/>
      <c r="Q12618" s="14"/>
    </row>
    <row r="12619" spans="10:17" x14ac:dyDescent="0.25">
      <c r="J12619" s="14"/>
      <c r="K12619" s="14"/>
      <c r="L12619" s="14"/>
      <c r="M12619" s="14"/>
      <c r="N12619" s="14"/>
      <c r="O12619" s="14"/>
      <c r="P12619" s="14"/>
      <c r="Q12619" s="14"/>
    </row>
    <row r="12620" spans="10:17" x14ac:dyDescent="0.25">
      <c r="J12620" s="14"/>
      <c r="K12620" s="14"/>
      <c r="L12620" s="14"/>
      <c r="M12620" s="14"/>
      <c r="N12620" s="14"/>
      <c r="O12620" s="14"/>
      <c r="P12620" s="14"/>
      <c r="Q12620" s="14"/>
    </row>
    <row r="12621" spans="10:17" x14ac:dyDescent="0.25">
      <c r="J12621" s="14"/>
      <c r="K12621" s="14"/>
      <c r="L12621" s="14"/>
      <c r="M12621" s="14"/>
      <c r="N12621" s="14"/>
      <c r="O12621" s="14"/>
      <c r="P12621" s="14"/>
      <c r="Q12621" s="14"/>
    </row>
    <row r="12622" spans="10:17" x14ac:dyDescent="0.25">
      <c r="J12622" s="14"/>
      <c r="K12622" s="14"/>
      <c r="L12622" s="14"/>
      <c r="M12622" s="14"/>
      <c r="N12622" s="14"/>
      <c r="O12622" s="14"/>
      <c r="P12622" s="14"/>
      <c r="Q12622" s="14"/>
    </row>
    <row r="12623" spans="10:17" x14ac:dyDescent="0.25">
      <c r="J12623" s="14"/>
      <c r="K12623" s="14"/>
      <c r="L12623" s="14"/>
      <c r="M12623" s="14"/>
      <c r="N12623" s="14"/>
      <c r="O12623" s="14"/>
      <c r="P12623" s="14"/>
      <c r="Q12623" s="14"/>
    </row>
    <row r="12624" spans="10:17" x14ac:dyDescent="0.25">
      <c r="J12624" s="14"/>
      <c r="K12624" s="14"/>
      <c r="L12624" s="14"/>
      <c r="M12624" s="14"/>
      <c r="N12624" s="14"/>
      <c r="O12624" s="14"/>
      <c r="P12624" s="14"/>
      <c r="Q12624" s="14"/>
    </row>
    <row r="12625" spans="10:17" x14ac:dyDescent="0.25">
      <c r="J12625" s="14"/>
      <c r="K12625" s="14"/>
      <c r="L12625" s="14"/>
      <c r="M12625" s="14"/>
      <c r="N12625" s="14"/>
      <c r="O12625" s="14"/>
      <c r="P12625" s="14"/>
      <c r="Q12625" s="14"/>
    </row>
    <row r="12626" spans="10:17" x14ac:dyDescent="0.25">
      <c r="J12626" s="14"/>
      <c r="K12626" s="14"/>
      <c r="L12626" s="14"/>
      <c r="M12626" s="14"/>
      <c r="N12626" s="14"/>
      <c r="O12626" s="14"/>
      <c r="P12626" s="14"/>
      <c r="Q12626" s="14"/>
    </row>
    <row r="12627" spans="10:17" x14ac:dyDescent="0.25">
      <c r="J12627" s="14"/>
      <c r="K12627" s="14"/>
      <c r="L12627" s="14"/>
      <c r="M12627" s="14"/>
      <c r="N12627" s="14"/>
      <c r="O12627" s="14"/>
      <c r="P12627" s="14"/>
      <c r="Q12627" s="14"/>
    </row>
    <row r="12628" spans="10:17" x14ac:dyDescent="0.25">
      <c r="J12628" s="14"/>
      <c r="K12628" s="14"/>
      <c r="L12628" s="14"/>
      <c r="M12628" s="14"/>
      <c r="N12628" s="14"/>
      <c r="O12628" s="14"/>
      <c r="P12628" s="14"/>
      <c r="Q12628" s="14"/>
    </row>
    <row r="12629" spans="10:17" x14ac:dyDescent="0.25">
      <c r="J12629" s="14"/>
      <c r="K12629" s="14"/>
      <c r="L12629" s="14"/>
      <c r="M12629" s="14"/>
      <c r="N12629" s="14"/>
      <c r="O12629" s="14"/>
      <c r="P12629" s="14"/>
      <c r="Q12629" s="14"/>
    </row>
    <row r="12630" spans="10:17" x14ac:dyDescent="0.25">
      <c r="J12630" s="14"/>
      <c r="K12630" s="14"/>
      <c r="L12630" s="14"/>
      <c r="M12630" s="14"/>
      <c r="N12630" s="14"/>
      <c r="O12630" s="14"/>
      <c r="P12630" s="14"/>
      <c r="Q12630" s="14"/>
    </row>
    <row r="12631" spans="10:17" x14ac:dyDescent="0.25">
      <c r="J12631" s="14"/>
      <c r="K12631" s="14"/>
      <c r="L12631" s="14"/>
      <c r="M12631" s="14"/>
      <c r="N12631" s="14"/>
      <c r="O12631" s="14"/>
      <c r="P12631" s="14"/>
      <c r="Q12631" s="14"/>
    </row>
    <row r="12632" spans="10:17" x14ac:dyDescent="0.25">
      <c r="J12632" s="14"/>
      <c r="K12632" s="14"/>
      <c r="L12632" s="14"/>
      <c r="M12632" s="14"/>
      <c r="N12632" s="14"/>
      <c r="O12632" s="14"/>
      <c r="P12632" s="14"/>
      <c r="Q12632" s="14"/>
    </row>
    <row r="12633" spans="10:17" x14ac:dyDescent="0.25">
      <c r="J12633" s="14"/>
      <c r="K12633" s="14"/>
      <c r="L12633" s="14"/>
      <c r="M12633" s="14"/>
      <c r="N12633" s="14"/>
      <c r="O12633" s="14"/>
      <c r="P12633" s="14"/>
      <c r="Q12633" s="14"/>
    </row>
    <row r="12634" spans="10:17" x14ac:dyDescent="0.25">
      <c r="J12634" s="14"/>
      <c r="K12634" s="14"/>
      <c r="L12634" s="14"/>
      <c r="M12634" s="14"/>
      <c r="N12634" s="14"/>
      <c r="O12634" s="14"/>
      <c r="P12634" s="14"/>
      <c r="Q12634" s="14"/>
    </row>
    <row r="12635" spans="10:17" x14ac:dyDescent="0.25">
      <c r="J12635" s="14"/>
      <c r="K12635" s="14"/>
      <c r="L12635" s="14"/>
      <c r="M12635" s="14"/>
      <c r="N12635" s="14"/>
      <c r="O12635" s="14"/>
      <c r="P12635" s="14"/>
      <c r="Q12635" s="14"/>
    </row>
    <row r="12636" spans="10:17" x14ac:dyDescent="0.25">
      <c r="J12636" s="14"/>
      <c r="K12636" s="14"/>
      <c r="L12636" s="14"/>
      <c r="M12636" s="14"/>
      <c r="N12636" s="14"/>
      <c r="O12636" s="14"/>
      <c r="P12636" s="14"/>
      <c r="Q12636" s="14"/>
    </row>
    <row r="12637" spans="10:17" x14ac:dyDescent="0.25">
      <c r="J12637" s="14"/>
      <c r="K12637" s="14"/>
      <c r="L12637" s="14"/>
      <c r="M12637" s="14"/>
      <c r="N12637" s="14"/>
      <c r="O12637" s="14"/>
      <c r="P12637" s="14"/>
      <c r="Q12637" s="14"/>
    </row>
    <row r="12638" spans="10:17" x14ac:dyDescent="0.25">
      <c r="J12638" s="14"/>
      <c r="K12638" s="14"/>
      <c r="L12638" s="14"/>
      <c r="M12638" s="14"/>
      <c r="N12638" s="14"/>
      <c r="O12638" s="14"/>
      <c r="P12638" s="14"/>
      <c r="Q12638" s="14"/>
    </row>
    <row r="12639" spans="10:17" x14ac:dyDescent="0.25">
      <c r="J12639" s="14"/>
      <c r="K12639" s="14"/>
      <c r="L12639" s="14"/>
      <c r="M12639" s="14"/>
      <c r="N12639" s="14"/>
      <c r="O12639" s="14"/>
      <c r="P12639" s="14"/>
      <c r="Q12639" s="14"/>
    </row>
    <row r="12640" spans="10:17" x14ac:dyDescent="0.25">
      <c r="J12640" s="14"/>
      <c r="K12640" s="14"/>
      <c r="L12640" s="14"/>
      <c r="M12640" s="14"/>
      <c r="N12640" s="14"/>
      <c r="O12640" s="14"/>
      <c r="P12640" s="14"/>
      <c r="Q12640" s="14"/>
    </row>
    <row r="12641" spans="10:17" x14ac:dyDescent="0.25">
      <c r="J12641" s="14"/>
      <c r="K12641" s="14"/>
      <c r="L12641" s="14"/>
      <c r="M12641" s="14"/>
      <c r="N12641" s="14"/>
      <c r="O12641" s="14"/>
      <c r="P12641" s="14"/>
      <c r="Q12641" s="14"/>
    </row>
    <row r="12642" spans="10:17" x14ac:dyDescent="0.25">
      <c r="J12642" s="14"/>
      <c r="K12642" s="14"/>
      <c r="L12642" s="14"/>
      <c r="M12642" s="14"/>
      <c r="N12642" s="14"/>
      <c r="O12642" s="14"/>
      <c r="P12642" s="14"/>
      <c r="Q12642" s="14"/>
    </row>
    <row r="12643" spans="10:17" x14ac:dyDescent="0.25">
      <c r="J12643" s="14"/>
      <c r="K12643" s="14"/>
      <c r="L12643" s="14"/>
      <c r="M12643" s="14"/>
      <c r="N12643" s="14"/>
      <c r="O12643" s="14"/>
      <c r="P12643" s="14"/>
      <c r="Q12643" s="14"/>
    </row>
    <row r="12644" spans="10:17" x14ac:dyDescent="0.25">
      <c r="J12644" s="14"/>
      <c r="K12644" s="14"/>
      <c r="L12644" s="14"/>
      <c r="M12644" s="14"/>
      <c r="N12644" s="14"/>
      <c r="O12644" s="14"/>
      <c r="P12644" s="14"/>
      <c r="Q12644" s="14"/>
    </row>
    <row r="12645" spans="10:17" x14ac:dyDescent="0.25">
      <c r="J12645" s="14"/>
      <c r="K12645" s="14"/>
      <c r="L12645" s="14"/>
      <c r="M12645" s="14"/>
      <c r="N12645" s="14"/>
      <c r="O12645" s="14"/>
      <c r="P12645" s="14"/>
      <c r="Q12645" s="14"/>
    </row>
    <row r="12646" spans="10:17" x14ac:dyDescent="0.25">
      <c r="J12646" s="14"/>
      <c r="K12646" s="14"/>
      <c r="L12646" s="14"/>
      <c r="M12646" s="14"/>
      <c r="N12646" s="14"/>
      <c r="O12646" s="14"/>
      <c r="P12646" s="14"/>
      <c r="Q12646" s="14"/>
    </row>
    <row r="12647" spans="10:17" x14ac:dyDescent="0.25">
      <c r="J12647" s="14"/>
      <c r="K12647" s="14"/>
      <c r="L12647" s="14"/>
      <c r="M12647" s="14"/>
      <c r="N12647" s="14"/>
      <c r="O12647" s="14"/>
      <c r="P12647" s="14"/>
      <c r="Q12647" s="14"/>
    </row>
    <row r="12648" spans="10:17" x14ac:dyDescent="0.25">
      <c r="J12648" s="14"/>
      <c r="K12648" s="14"/>
      <c r="L12648" s="14"/>
      <c r="M12648" s="14"/>
      <c r="N12648" s="14"/>
      <c r="O12648" s="14"/>
      <c r="P12648" s="14"/>
      <c r="Q12648" s="14"/>
    </row>
    <row r="12649" spans="10:17" x14ac:dyDescent="0.25">
      <c r="J12649" s="14"/>
      <c r="K12649" s="14"/>
      <c r="L12649" s="14"/>
      <c r="M12649" s="14"/>
      <c r="N12649" s="14"/>
      <c r="O12649" s="14"/>
      <c r="P12649" s="14"/>
      <c r="Q12649" s="14"/>
    </row>
    <row r="12650" spans="10:17" x14ac:dyDescent="0.25">
      <c r="J12650" s="14"/>
      <c r="K12650" s="14"/>
      <c r="L12650" s="14"/>
      <c r="M12650" s="14"/>
      <c r="N12650" s="14"/>
      <c r="O12650" s="14"/>
      <c r="P12650" s="14"/>
      <c r="Q12650" s="14"/>
    </row>
    <row r="12651" spans="10:17" x14ac:dyDescent="0.25">
      <c r="J12651" s="14"/>
      <c r="K12651" s="14"/>
      <c r="L12651" s="14"/>
      <c r="M12651" s="14"/>
      <c r="N12651" s="14"/>
      <c r="O12651" s="14"/>
      <c r="P12651" s="14"/>
      <c r="Q12651" s="14"/>
    </row>
    <row r="12652" spans="10:17" x14ac:dyDescent="0.25">
      <c r="J12652" s="14"/>
      <c r="K12652" s="14"/>
      <c r="L12652" s="14"/>
      <c r="M12652" s="14"/>
      <c r="N12652" s="14"/>
      <c r="O12652" s="14"/>
      <c r="P12652" s="14"/>
      <c r="Q12652" s="14"/>
    </row>
    <row r="12653" spans="10:17" x14ac:dyDescent="0.25">
      <c r="J12653" s="14"/>
      <c r="K12653" s="14"/>
      <c r="L12653" s="14"/>
      <c r="M12653" s="14"/>
      <c r="N12653" s="14"/>
      <c r="O12653" s="14"/>
      <c r="P12653" s="14"/>
      <c r="Q12653" s="14"/>
    </row>
    <row r="12654" spans="10:17" x14ac:dyDescent="0.25">
      <c r="J12654" s="14"/>
      <c r="K12654" s="14"/>
      <c r="L12654" s="14"/>
      <c r="M12654" s="14"/>
      <c r="N12654" s="14"/>
      <c r="O12654" s="14"/>
      <c r="P12654" s="14"/>
      <c r="Q12654" s="14"/>
    </row>
    <row r="12655" spans="10:17" x14ac:dyDescent="0.25">
      <c r="J12655" s="14"/>
      <c r="K12655" s="14"/>
      <c r="L12655" s="14"/>
      <c r="M12655" s="14"/>
      <c r="N12655" s="14"/>
      <c r="O12655" s="14"/>
      <c r="P12655" s="14"/>
      <c r="Q12655" s="14"/>
    </row>
    <row r="12656" spans="10:17" x14ac:dyDescent="0.25">
      <c r="J12656" s="14"/>
      <c r="K12656" s="14"/>
      <c r="L12656" s="14"/>
      <c r="M12656" s="14"/>
      <c r="N12656" s="14"/>
      <c r="O12656" s="14"/>
      <c r="P12656" s="14"/>
      <c r="Q12656" s="14"/>
    </row>
    <row r="12657" spans="10:17" x14ac:dyDescent="0.25">
      <c r="J12657" s="14"/>
      <c r="K12657" s="14"/>
      <c r="L12657" s="14"/>
      <c r="M12657" s="14"/>
      <c r="N12657" s="14"/>
      <c r="O12657" s="14"/>
      <c r="P12657" s="14"/>
      <c r="Q12657" s="14"/>
    </row>
    <row r="12658" spans="10:17" x14ac:dyDescent="0.25">
      <c r="J12658" s="14"/>
      <c r="K12658" s="14"/>
      <c r="L12658" s="14"/>
      <c r="M12658" s="14"/>
      <c r="N12658" s="14"/>
      <c r="O12658" s="14"/>
      <c r="P12658" s="14"/>
      <c r="Q12658" s="14"/>
    </row>
    <row r="12659" spans="10:17" x14ac:dyDescent="0.25">
      <c r="J12659" s="14"/>
      <c r="K12659" s="14"/>
      <c r="L12659" s="14"/>
      <c r="M12659" s="14"/>
      <c r="N12659" s="14"/>
      <c r="O12659" s="14"/>
      <c r="P12659" s="14"/>
      <c r="Q12659" s="14"/>
    </row>
    <row r="12660" spans="10:17" x14ac:dyDescent="0.25">
      <c r="J12660" s="14"/>
      <c r="K12660" s="14"/>
      <c r="L12660" s="14"/>
      <c r="M12660" s="14"/>
      <c r="N12660" s="14"/>
      <c r="O12660" s="14"/>
      <c r="P12660" s="14"/>
      <c r="Q12660" s="14"/>
    </row>
    <row r="12661" spans="10:17" x14ac:dyDescent="0.25">
      <c r="J12661" s="14"/>
      <c r="K12661" s="14"/>
      <c r="L12661" s="14"/>
      <c r="M12661" s="14"/>
      <c r="N12661" s="14"/>
      <c r="O12661" s="14"/>
      <c r="P12661" s="14"/>
      <c r="Q12661" s="14"/>
    </row>
    <row r="12662" spans="10:17" x14ac:dyDescent="0.25">
      <c r="J12662" s="14"/>
      <c r="K12662" s="14"/>
      <c r="L12662" s="14"/>
      <c r="M12662" s="14"/>
      <c r="N12662" s="14"/>
      <c r="O12662" s="14"/>
      <c r="P12662" s="14"/>
      <c r="Q12662" s="14"/>
    </row>
    <row r="12663" spans="10:17" x14ac:dyDescent="0.25">
      <c r="J12663" s="14"/>
      <c r="K12663" s="14"/>
      <c r="L12663" s="14"/>
      <c r="M12663" s="14"/>
      <c r="N12663" s="14"/>
      <c r="O12663" s="14"/>
      <c r="P12663" s="14"/>
      <c r="Q12663" s="14"/>
    </row>
    <row r="12664" spans="10:17" x14ac:dyDescent="0.25">
      <c r="J12664" s="14"/>
      <c r="K12664" s="14"/>
      <c r="L12664" s="14"/>
      <c r="M12664" s="14"/>
      <c r="N12664" s="14"/>
      <c r="O12664" s="14"/>
      <c r="P12664" s="14"/>
      <c r="Q12664" s="14"/>
    </row>
    <row r="12665" spans="10:17" x14ac:dyDescent="0.25">
      <c r="J12665" s="14"/>
      <c r="K12665" s="14"/>
      <c r="L12665" s="14"/>
      <c r="M12665" s="14"/>
      <c r="N12665" s="14"/>
      <c r="O12665" s="14"/>
      <c r="P12665" s="14"/>
      <c r="Q12665" s="14"/>
    </row>
    <row r="12666" spans="10:17" x14ac:dyDescent="0.25">
      <c r="J12666" s="14"/>
      <c r="K12666" s="14"/>
      <c r="L12666" s="14"/>
      <c r="M12666" s="14"/>
      <c r="N12666" s="14"/>
      <c r="O12666" s="14"/>
      <c r="P12666" s="14"/>
      <c r="Q12666" s="14"/>
    </row>
    <row r="12667" spans="10:17" x14ac:dyDescent="0.25">
      <c r="J12667" s="14"/>
      <c r="K12667" s="14"/>
      <c r="L12667" s="14"/>
      <c r="M12667" s="14"/>
      <c r="N12667" s="14"/>
      <c r="O12667" s="14"/>
      <c r="P12667" s="14"/>
      <c r="Q12667" s="14"/>
    </row>
    <row r="12668" spans="10:17" x14ac:dyDescent="0.25">
      <c r="J12668" s="14"/>
      <c r="K12668" s="14"/>
      <c r="L12668" s="14"/>
      <c r="M12668" s="14"/>
      <c r="N12668" s="14"/>
      <c r="O12668" s="14"/>
      <c r="P12668" s="14"/>
      <c r="Q12668" s="14"/>
    </row>
    <row r="12669" spans="10:17" x14ac:dyDescent="0.25">
      <c r="J12669" s="14"/>
      <c r="K12669" s="14"/>
      <c r="L12669" s="14"/>
      <c r="M12669" s="14"/>
      <c r="N12669" s="14"/>
      <c r="O12669" s="14"/>
      <c r="P12669" s="14"/>
      <c r="Q12669" s="14"/>
    </row>
    <row r="12670" spans="10:17" x14ac:dyDescent="0.25">
      <c r="J12670" s="14"/>
      <c r="K12670" s="14"/>
      <c r="L12670" s="14"/>
      <c r="M12670" s="14"/>
      <c r="N12670" s="14"/>
      <c r="O12670" s="14"/>
      <c r="P12670" s="14"/>
      <c r="Q12670" s="14"/>
    </row>
    <row r="12671" spans="10:17" x14ac:dyDescent="0.25">
      <c r="J12671" s="14"/>
      <c r="K12671" s="14"/>
      <c r="L12671" s="14"/>
      <c r="M12671" s="14"/>
      <c r="N12671" s="14"/>
      <c r="O12671" s="14"/>
      <c r="P12671" s="14"/>
      <c r="Q12671" s="14"/>
    </row>
    <row r="12672" spans="10:17" x14ac:dyDescent="0.25">
      <c r="J12672" s="14"/>
      <c r="K12672" s="14"/>
      <c r="L12672" s="14"/>
      <c r="M12672" s="14"/>
      <c r="N12672" s="14"/>
      <c r="O12672" s="14"/>
      <c r="P12672" s="14"/>
      <c r="Q12672" s="14"/>
    </row>
    <row r="12673" spans="10:17" x14ac:dyDescent="0.25">
      <c r="J12673" s="14"/>
      <c r="K12673" s="14"/>
      <c r="L12673" s="14"/>
      <c r="M12673" s="14"/>
      <c r="N12673" s="14"/>
      <c r="O12673" s="14"/>
      <c r="P12673" s="14"/>
      <c r="Q12673" s="14"/>
    </row>
    <row r="12674" spans="10:17" x14ac:dyDescent="0.25">
      <c r="J12674" s="14"/>
      <c r="K12674" s="14"/>
      <c r="L12674" s="14"/>
      <c r="M12674" s="14"/>
      <c r="N12674" s="14"/>
      <c r="O12674" s="14"/>
      <c r="P12674" s="14"/>
      <c r="Q12674" s="14"/>
    </row>
    <row r="12675" spans="10:17" x14ac:dyDescent="0.25">
      <c r="J12675" s="14"/>
      <c r="K12675" s="14"/>
      <c r="L12675" s="14"/>
      <c r="M12675" s="14"/>
      <c r="N12675" s="14"/>
      <c r="O12675" s="14"/>
      <c r="P12675" s="14"/>
      <c r="Q12675" s="14"/>
    </row>
    <row r="12676" spans="10:17" x14ac:dyDescent="0.25">
      <c r="J12676" s="14"/>
      <c r="K12676" s="14"/>
      <c r="L12676" s="14"/>
      <c r="M12676" s="14"/>
      <c r="N12676" s="14"/>
      <c r="O12676" s="14"/>
      <c r="P12676" s="14"/>
      <c r="Q12676" s="14"/>
    </row>
    <row r="12677" spans="10:17" x14ac:dyDescent="0.25">
      <c r="J12677" s="14"/>
      <c r="K12677" s="14"/>
      <c r="L12677" s="14"/>
      <c r="M12677" s="14"/>
      <c r="N12677" s="14"/>
      <c r="O12677" s="14"/>
      <c r="P12677" s="14"/>
      <c r="Q12677" s="14"/>
    </row>
    <row r="12678" spans="10:17" x14ac:dyDescent="0.25">
      <c r="J12678" s="14"/>
      <c r="K12678" s="14"/>
      <c r="L12678" s="14"/>
      <c r="M12678" s="14"/>
      <c r="N12678" s="14"/>
      <c r="O12678" s="14"/>
      <c r="P12678" s="14"/>
      <c r="Q12678" s="14"/>
    </row>
    <row r="12679" spans="10:17" x14ac:dyDescent="0.25">
      <c r="J12679" s="14"/>
      <c r="K12679" s="14"/>
      <c r="L12679" s="14"/>
      <c r="M12679" s="14"/>
      <c r="N12679" s="14"/>
      <c r="O12679" s="14"/>
      <c r="P12679" s="14"/>
      <c r="Q12679" s="14"/>
    </row>
    <row r="12680" spans="10:17" x14ac:dyDescent="0.25">
      <c r="J12680" s="14"/>
      <c r="K12680" s="14"/>
      <c r="L12680" s="14"/>
      <c r="M12680" s="14"/>
      <c r="N12680" s="14"/>
      <c r="O12680" s="14"/>
      <c r="P12680" s="14"/>
      <c r="Q12680" s="14"/>
    </row>
    <row r="12681" spans="10:17" x14ac:dyDescent="0.25">
      <c r="J12681" s="14"/>
      <c r="K12681" s="14"/>
      <c r="L12681" s="14"/>
      <c r="M12681" s="14"/>
      <c r="N12681" s="14"/>
      <c r="O12681" s="14"/>
      <c r="P12681" s="14"/>
      <c r="Q12681" s="14"/>
    </row>
    <row r="12682" spans="10:17" x14ac:dyDescent="0.25">
      <c r="J12682" s="14"/>
      <c r="K12682" s="14"/>
      <c r="L12682" s="14"/>
      <c r="M12682" s="14"/>
      <c r="N12682" s="14"/>
      <c r="O12682" s="14"/>
      <c r="P12682" s="14"/>
      <c r="Q12682" s="14"/>
    </row>
    <row r="12683" spans="10:17" x14ac:dyDescent="0.25">
      <c r="J12683" s="14"/>
      <c r="K12683" s="14"/>
      <c r="L12683" s="14"/>
      <c r="M12683" s="14"/>
      <c r="N12683" s="14"/>
      <c r="O12683" s="14"/>
      <c r="P12683" s="14"/>
      <c r="Q12683" s="14"/>
    </row>
    <row r="12684" spans="10:17" x14ac:dyDescent="0.25">
      <c r="J12684" s="14"/>
      <c r="K12684" s="14"/>
      <c r="L12684" s="14"/>
      <c r="M12684" s="14"/>
      <c r="N12684" s="14"/>
      <c r="O12684" s="14"/>
      <c r="P12684" s="14"/>
      <c r="Q12684" s="14"/>
    </row>
    <row r="12685" spans="10:17" x14ac:dyDescent="0.25">
      <c r="J12685" s="14"/>
      <c r="K12685" s="14"/>
      <c r="L12685" s="14"/>
      <c r="M12685" s="14"/>
      <c r="N12685" s="14"/>
      <c r="O12685" s="14"/>
      <c r="P12685" s="14"/>
      <c r="Q12685" s="14"/>
    </row>
    <row r="12686" spans="10:17" x14ac:dyDescent="0.25">
      <c r="J12686" s="14"/>
      <c r="K12686" s="14"/>
      <c r="L12686" s="14"/>
      <c r="M12686" s="14"/>
      <c r="N12686" s="14"/>
      <c r="O12686" s="14"/>
      <c r="P12686" s="14"/>
      <c r="Q12686" s="14"/>
    </row>
    <row r="12687" spans="10:17" x14ac:dyDescent="0.25">
      <c r="J12687" s="14"/>
      <c r="K12687" s="14"/>
      <c r="L12687" s="14"/>
      <c r="M12687" s="14"/>
      <c r="N12687" s="14"/>
      <c r="O12687" s="14"/>
      <c r="P12687" s="14"/>
      <c r="Q12687" s="14"/>
    </row>
    <row r="12688" spans="10:17" x14ac:dyDescent="0.25">
      <c r="J12688" s="14"/>
      <c r="K12688" s="14"/>
      <c r="L12688" s="14"/>
      <c r="M12688" s="14"/>
      <c r="N12688" s="14"/>
      <c r="O12688" s="14"/>
      <c r="P12688" s="14"/>
      <c r="Q12688" s="14"/>
    </row>
    <row r="12689" spans="10:17" x14ac:dyDescent="0.25">
      <c r="J12689" s="14"/>
      <c r="K12689" s="14"/>
      <c r="L12689" s="14"/>
      <c r="M12689" s="14"/>
      <c r="N12689" s="14"/>
      <c r="O12689" s="14"/>
      <c r="P12689" s="14"/>
      <c r="Q12689" s="14"/>
    </row>
    <row r="12690" spans="10:17" x14ac:dyDescent="0.25">
      <c r="J12690" s="14"/>
      <c r="K12690" s="14"/>
      <c r="L12690" s="14"/>
      <c r="M12690" s="14"/>
      <c r="N12690" s="14"/>
      <c r="O12690" s="14"/>
      <c r="P12690" s="14"/>
      <c r="Q12690" s="14"/>
    </row>
    <row r="12691" spans="10:17" x14ac:dyDescent="0.25">
      <c r="J12691" s="14"/>
      <c r="K12691" s="14"/>
      <c r="L12691" s="14"/>
      <c r="M12691" s="14"/>
      <c r="N12691" s="14"/>
      <c r="O12691" s="14"/>
      <c r="P12691" s="14"/>
      <c r="Q12691" s="14"/>
    </row>
    <row r="12692" spans="10:17" x14ac:dyDescent="0.25">
      <c r="J12692" s="14"/>
      <c r="K12692" s="14"/>
      <c r="L12692" s="14"/>
      <c r="M12692" s="14"/>
      <c r="N12692" s="14"/>
      <c r="O12692" s="14"/>
      <c r="P12692" s="14"/>
      <c r="Q12692" s="14"/>
    </row>
    <row r="12693" spans="10:17" x14ac:dyDescent="0.25">
      <c r="J12693" s="14"/>
      <c r="K12693" s="14"/>
      <c r="L12693" s="14"/>
      <c r="M12693" s="14"/>
      <c r="N12693" s="14"/>
      <c r="O12693" s="14"/>
      <c r="P12693" s="14"/>
      <c r="Q12693" s="14"/>
    </row>
    <row r="12694" spans="10:17" x14ac:dyDescent="0.25">
      <c r="J12694" s="14"/>
      <c r="K12694" s="14"/>
      <c r="L12694" s="14"/>
      <c r="M12694" s="14"/>
      <c r="N12694" s="14"/>
      <c r="O12694" s="14"/>
      <c r="P12694" s="14"/>
      <c r="Q12694" s="14"/>
    </row>
    <row r="12695" spans="10:17" x14ac:dyDescent="0.25">
      <c r="J12695" s="14"/>
      <c r="K12695" s="14"/>
      <c r="L12695" s="14"/>
      <c r="M12695" s="14"/>
      <c r="N12695" s="14"/>
      <c r="O12695" s="14"/>
      <c r="P12695" s="14"/>
      <c r="Q12695" s="14"/>
    </row>
    <row r="12696" spans="10:17" x14ac:dyDescent="0.25">
      <c r="J12696" s="14"/>
      <c r="K12696" s="14"/>
      <c r="L12696" s="14"/>
      <c r="M12696" s="14"/>
      <c r="N12696" s="14"/>
      <c r="O12696" s="14"/>
      <c r="P12696" s="14"/>
      <c r="Q12696" s="14"/>
    </row>
    <row r="12697" spans="10:17" x14ac:dyDescent="0.25">
      <c r="J12697" s="14"/>
      <c r="K12697" s="14"/>
      <c r="L12697" s="14"/>
      <c r="M12697" s="14"/>
      <c r="N12697" s="14"/>
      <c r="O12697" s="14"/>
      <c r="P12697" s="14"/>
      <c r="Q12697" s="14"/>
    </row>
    <row r="12698" spans="10:17" x14ac:dyDescent="0.25">
      <c r="J12698" s="14"/>
      <c r="K12698" s="14"/>
      <c r="L12698" s="14"/>
      <c r="M12698" s="14"/>
      <c r="N12698" s="14"/>
      <c r="O12698" s="14"/>
      <c r="P12698" s="14"/>
      <c r="Q12698" s="14"/>
    </row>
    <row r="12699" spans="10:17" x14ac:dyDescent="0.25">
      <c r="J12699" s="14"/>
      <c r="K12699" s="14"/>
      <c r="L12699" s="14"/>
      <c r="M12699" s="14"/>
      <c r="N12699" s="14"/>
      <c r="O12699" s="14"/>
      <c r="P12699" s="14"/>
      <c r="Q12699" s="14"/>
    </row>
    <row r="12700" spans="10:17" x14ac:dyDescent="0.25">
      <c r="J12700" s="14"/>
      <c r="K12700" s="14"/>
      <c r="L12700" s="14"/>
      <c r="M12700" s="14"/>
      <c r="N12700" s="14"/>
      <c r="O12700" s="14"/>
      <c r="P12700" s="14"/>
      <c r="Q12700" s="14"/>
    </row>
    <row r="12701" spans="10:17" x14ac:dyDescent="0.25">
      <c r="J12701" s="14"/>
      <c r="K12701" s="14"/>
      <c r="L12701" s="14"/>
      <c r="M12701" s="14"/>
      <c r="N12701" s="14"/>
      <c r="O12701" s="14"/>
      <c r="P12701" s="14"/>
      <c r="Q12701" s="14"/>
    </row>
    <row r="12702" spans="10:17" x14ac:dyDescent="0.25">
      <c r="J12702" s="14"/>
      <c r="K12702" s="14"/>
      <c r="L12702" s="14"/>
      <c r="M12702" s="14"/>
      <c r="N12702" s="14"/>
      <c r="O12702" s="14"/>
      <c r="P12702" s="14"/>
      <c r="Q12702" s="14"/>
    </row>
    <row r="12703" spans="10:17" x14ac:dyDescent="0.25">
      <c r="J12703" s="14"/>
      <c r="K12703" s="14"/>
      <c r="L12703" s="14"/>
      <c r="M12703" s="14"/>
      <c r="N12703" s="14"/>
      <c r="O12703" s="14"/>
      <c r="P12703" s="14"/>
      <c r="Q12703" s="14"/>
    </row>
    <row r="12704" spans="10:17" x14ac:dyDescent="0.25">
      <c r="J12704" s="14"/>
      <c r="K12704" s="14"/>
      <c r="L12704" s="14"/>
      <c r="M12704" s="14"/>
      <c r="N12704" s="14"/>
      <c r="O12704" s="14"/>
      <c r="P12704" s="14"/>
      <c r="Q12704" s="14"/>
    </row>
    <row r="12705" spans="10:17" x14ac:dyDescent="0.25">
      <c r="J12705" s="14"/>
      <c r="K12705" s="14"/>
      <c r="L12705" s="14"/>
      <c r="M12705" s="14"/>
      <c r="N12705" s="14"/>
      <c r="O12705" s="14"/>
      <c r="P12705" s="14"/>
      <c r="Q12705" s="14"/>
    </row>
    <row r="12706" spans="10:17" x14ac:dyDescent="0.25">
      <c r="J12706" s="14"/>
      <c r="K12706" s="14"/>
      <c r="L12706" s="14"/>
      <c r="M12706" s="14"/>
      <c r="N12706" s="14"/>
      <c r="O12706" s="14"/>
      <c r="P12706" s="14"/>
      <c r="Q12706" s="14"/>
    </row>
    <row r="12707" spans="10:17" x14ac:dyDescent="0.25">
      <c r="J12707" s="14"/>
      <c r="K12707" s="14"/>
      <c r="L12707" s="14"/>
      <c r="M12707" s="14"/>
      <c r="N12707" s="14"/>
      <c r="O12707" s="14"/>
      <c r="P12707" s="14"/>
      <c r="Q12707" s="14"/>
    </row>
    <row r="12708" spans="10:17" x14ac:dyDescent="0.25">
      <c r="J12708" s="14"/>
      <c r="K12708" s="14"/>
      <c r="L12708" s="14"/>
      <c r="M12708" s="14"/>
      <c r="N12708" s="14"/>
      <c r="O12708" s="14"/>
      <c r="P12708" s="14"/>
      <c r="Q12708" s="14"/>
    </row>
    <row r="12709" spans="10:17" x14ac:dyDescent="0.25">
      <c r="J12709" s="14"/>
      <c r="K12709" s="14"/>
      <c r="L12709" s="14"/>
      <c r="M12709" s="14"/>
      <c r="N12709" s="14"/>
      <c r="O12709" s="14"/>
      <c r="P12709" s="14"/>
      <c r="Q12709" s="14"/>
    </row>
    <row r="12710" spans="10:17" x14ac:dyDescent="0.25">
      <c r="J12710" s="14"/>
      <c r="K12710" s="14"/>
      <c r="L12710" s="14"/>
      <c r="M12710" s="14"/>
      <c r="N12710" s="14"/>
      <c r="O12710" s="14"/>
      <c r="P12710" s="14"/>
      <c r="Q12710" s="14"/>
    </row>
    <row r="12711" spans="10:17" x14ac:dyDescent="0.25">
      <c r="J12711" s="14"/>
      <c r="K12711" s="14"/>
      <c r="L12711" s="14"/>
      <c r="M12711" s="14"/>
      <c r="N12711" s="14"/>
      <c r="O12711" s="14"/>
      <c r="P12711" s="14"/>
      <c r="Q12711" s="14"/>
    </row>
    <row r="12712" spans="10:17" x14ac:dyDescent="0.25">
      <c r="J12712" s="14"/>
      <c r="K12712" s="14"/>
      <c r="L12712" s="14"/>
      <c r="M12712" s="14"/>
      <c r="N12712" s="14"/>
      <c r="O12712" s="14"/>
      <c r="P12712" s="14"/>
      <c r="Q12712" s="14"/>
    </row>
    <row r="12713" spans="10:17" x14ac:dyDescent="0.25">
      <c r="J12713" s="14"/>
      <c r="K12713" s="14"/>
      <c r="L12713" s="14"/>
      <c r="M12713" s="14"/>
      <c r="N12713" s="14"/>
      <c r="O12713" s="14"/>
      <c r="P12713" s="14"/>
      <c r="Q12713" s="14"/>
    </row>
    <row r="12714" spans="10:17" x14ac:dyDescent="0.25">
      <c r="J12714" s="14"/>
      <c r="K12714" s="14"/>
      <c r="L12714" s="14"/>
      <c r="M12714" s="14"/>
      <c r="N12714" s="14"/>
      <c r="O12714" s="14"/>
      <c r="P12714" s="14"/>
      <c r="Q12714" s="14"/>
    </row>
    <row r="12715" spans="10:17" x14ac:dyDescent="0.25">
      <c r="J12715" s="14"/>
      <c r="K12715" s="14"/>
      <c r="L12715" s="14"/>
      <c r="M12715" s="14"/>
      <c r="N12715" s="14"/>
      <c r="O12715" s="14"/>
      <c r="P12715" s="14"/>
      <c r="Q12715" s="14"/>
    </row>
    <row r="12716" spans="10:17" x14ac:dyDescent="0.25">
      <c r="J12716" s="14"/>
      <c r="K12716" s="14"/>
      <c r="L12716" s="14"/>
      <c r="M12716" s="14"/>
      <c r="N12716" s="14"/>
      <c r="O12716" s="14"/>
      <c r="P12716" s="14"/>
      <c r="Q12716" s="14"/>
    </row>
    <row r="12717" spans="10:17" x14ac:dyDescent="0.25">
      <c r="J12717" s="14"/>
      <c r="K12717" s="14"/>
      <c r="L12717" s="14"/>
      <c r="M12717" s="14"/>
      <c r="N12717" s="14"/>
      <c r="O12717" s="14"/>
      <c r="P12717" s="14"/>
      <c r="Q12717" s="14"/>
    </row>
    <row r="12718" spans="10:17" x14ac:dyDescent="0.25">
      <c r="J12718" s="14"/>
      <c r="K12718" s="14"/>
      <c r="L12718" s="14"/>
      <c r="M12718" s="14"/>
      <c r="N12718" s="14"/>
      <c r="O12718" s="14"/>
      <c r="P12718" s="14"/>
      <c r="Q12718" s="14"/>
    </row>
    <row r="12719" spans="10:17" x14ac:dyDescent="0.25">
      <c r="J12719" s="14"/>
      <c r="K12719" s="14"/>
      <c r="L12719" s="14"/>
      <c r="M12719" s="14"/>
      <c r="N12719" s="14"/>
      <c r="O12719" s="14"/>
      <c r="P12719" s="14"/>
      <c r="Q12719" s="14"/>
    </row>
    <row r="12720" spans="10:17" x14ac:dyDescent="0.25">
      <c r="J12720" s="14"/>
      <c r="K12720" s="14"/>
      <c r="L12720" s="14"/>
      <c r="M12720" s="14"/>
      <c r="N12720" s="14"/>
      <c r="O12720" s="14"/>
      <c r="P12720" s="14"/>
      <c r="Q12720" s="14"/>
    </row>
    <row r="12721" spans="10:17" x14ac:dyDescent="0.25">
      <c r="J12721" s="14"/>
      <c r="K12721" s="14"/>
      <c r="L12721" s="14"/>
      <c r="M12721" s="14"/>
      <c r="N12721" s="14"/>
      <c r="O12721" s="14"/>
      <c r="P12721" s="14"/>
      <c r="Q12721" s="14"/>
    </row>
    <row r="12722" spans="10:17" x14ac:dyDescent="0.25">
      <c r="J12722" s="14"/>
      <c r="K12722" s="14"/>
      <c r="L12722" s="14"/>
      <c r="M12722" s="14"/>
      <c r="N12722" s="14"/>
      <c r="O12722" s="14"/>
      <c r="P12722" s="14"/>
      <c r="Q12722" s="14"/>
    </row>
    <row r="12723" spans="10:17" x14ac:dyDescent="0.25">
      <c r="J12723" s="14"/>
      <c r="K12723" s="14"/>
      <c r="L12723" s="14"/>
      <c r="M12723" s="14"/>
      <c r="N12723" s="14"/>
      <c r="O12723" s="14"/>
      <c r="P12723" s="14"/>
      <c r="Q12723" s="14"/>
    </row>
    <row r="12724" spans="10:17" x14ac:dyDescent="0.25">
      <c r="J12724" s="14"/>
      <c r="K12724" s="14"/>
      <c r="L12724" s="14"/>
      <c r="M12724" s="14"/>
      <c r="N12724" s="14"/>
      <c r="O12724" s="14"/>
      <c r="P12724" s="14"/>
      <c r="Q12724" s="14"/>
    </row>
    <row r="12725" spans="10:17" x14ac:dyDescent="0.25">
      <c r="J12725" s="14"/>
      <c r="K12725" s="14"/>
      <c r="L12725" s="14"/>
      <c r="M12725" s="14"/>
      <c r="N12725" s="14"/>
      <c r="O12725" s="14"/>
      <c r="P12725" s="14"/>
      <c r="Q12725" s="14"/>
    </row>
    <row r="12726" spans="10:17" x14ac:dyDescent="0.25">
      <c r="J12726" s="14"/>
      <c r="K12726" s="14"/>
      <c r="L12726" s="14"/>
      <c r="M12726" s="14"/>
      <c r="N12726" s="14"/>
      <c r="O12726" s="14"/>
      <c r="P12726" s="14"/>
      <c r="Q12726" s="14"/>
    </row>
    <row r="12727" spans="10:17" x14ac:dyDescent="0.25">
      <c r="J12727" s="14"/>
      <c r="K12727" s="14"/>
      <c r="L12727" s="14"/>
      <c r="M12727" s="14"/>
      <c r="N12727" s="14"/>
      <c r="O12727" s="14"/>
      <c r="P12727" s="14"/>
      <c r="Q12727" s="14"/>
    </row>
    <row r="12728" spans="10:17" x14ac:dyDescent="0.25">
      <c r="J12728" s="14"/>
      <c r="K12728" s="14"/>
      <c r="L12728" s="14"/>
      <c r="M12728" s="14"/>
      <c r="N12728" s="14"/>
      <c r="O12728" s="14"/>
      <c r="P12728" s="14"/>
      <c r="Q12728" s="14"/>
    </row>
    <row r="12729" spans="10:17" x14ac:dyDescent="0.25">
      <c r="J12729" s="14"/>
      <c r="K12729" s="14"/>
      <c r="L12729" s="14"/>
      <c r="M12729" s="14"/>
      <c r="N12729" s="14"/>
      <c r="O12729" s="14"/>
      <c r="P12729" s="14"/>
      <c r="Q12729" s="14"/>
    </row>
    <row r="12730" spans="10:17" x14ac:dyDescent="0.25">
      <c r="J12730" s="14"/>
      <c r="K12730" s="14"/>
      <c r="L12730" s="14"/>
      <c r="M12730" s="14"/>
      <c r="N12730" s="14"/>
      <c r="O12730" s="14"/>
      <c r="P12730" s="14"/>
      <c r="Q12730" s="14"/>
    </row>
    <row r="12731" spans="10:17" x14ac:dyDescent="0.25">
      <c r="J12731" s="14"/>
      <c r="K12731" s="14"/>
      <c r="L12731" s="14"/>
      <c r="M12731" s="14"/>
      <c r="N12731" s="14"/>
      <c r="O12731" s="14"/>
      <c r="P12731" s="14"/>
      <c r="Q12731" s="14"/>
    </row>
    <row r="12732" spans="10:17" x14ac:dyDescent="0.25">
      <c r="J12732" s="14"/>
      <c r="K12732" s="14"/>
      <c r="L12732" s="14"/>
      <c r="M12732" s="14"/>
      <c r="N12732" s="14"/>
      <c r="O12732" s="14"/>
      <c r="P12732" s="14"/>
      <c r="Q12732" s="14"/>
    </row>
    <row r="12733" spans="10:17" x14ac:dyDescent="0.25">
      <c r="J12733" s="14"/>
      <c r="K12733" s="14"/>
      <c r="L12733" s="14"/>
      <c r="M12733" s="14"/>
      <c r="N12733" s="14"/>
      <c r="O12733" s="14"/>
      <c r="P12733" s="14"/>
      <c r="Q12733" s="14"/>
    </row>
    <row r="12734" spans="10:17" x14ac:dyDescent="0.25">
      <c r="J12734" s="14"/>
      <c r="K12734" s="14"/>
      <c r="L12734" s="14"/>
      <c r="M12734" s="14"/>
      <c r="N12734" s="14"/>
      <c r="O12734" s="14"/>
      <c r="P12734" s="14"/>
      <c r="Q12734" s="14"/>
    </row>
    <row r="12735" spans="10:17" x14ac:dyDescent="0.25">
      <c r="J12735" s="14"/>
      <c r="K12735" s="14"/>
      <c r="L12735" s="14"/>
      <c r="M12735" s="14"/>
      <c r="N12735" s="14"/>
      <c r="O12735" s="14"/>
      <c r="P12735" s="14"/>
      <c r="Q12735" s="14"/>
    </row>
    <row r="12736" spans="10:17" x14ac:dyDescent="0.25">
      <c r="J12736" s="14"/>
      <c r="K12736" s="14"/>
      <c r="L12736" s="14"/>
      <c r="M12736" s="14"/>
      <c r="N12736" s="14"/>
      <c r="O12736" s="14"/>
      <c r="P12736" s="14"/>
      <c r="Q12736" s="14"/>
    </row>
    <row r="12737" spans="10:17" x14ac:dyDescent="0.25">
      <c r="J12737" s="14"/>
      <c r="K12737" s="14"/>
      <c r="L12737" s="14"/>
      <c r="M12737" s="14"/>
      <c r="N12737" s="14"/>
      <c r="O12737" s="14"/>
      <c r="P12737" s="14"/>
      <c r="Q12737" s="14"/>
    </row>
    <row r="12738" spans="10:17" x14ac:dyDescent="0.25">
      <c r="J12738" s="14"/>
      <c r="K12738" s="14"/>
      <c r="L12738" s="14"/>
      <c r="M12738" s="14"/>
      <c r="N12738" s="14"/>
      <c r="O12738" s="14"/>
      <c r="P12738" s="14"/>
      <c r="Q12738" s="14"/>
    </row>
    <row r="12739" spans="10:17" x14ac:dyDescent="0.25">
      <c r="J12739" s="14"/>
      <c r="K12739" s="14"/>
      <c r="L12739" s="14"/>
      <c r="M12739" s="14"/>
      <c r="N12739" s="14"/>
      <c r="O12739" s="14"/>
      <c r="P12739" s="14"/>
      <c r="Q12739" s="14"/>
    </row>
    <row r="12740" spans="10:17" x14ac:dyDescent="0.25">
      <c r="J12740" s="14"/>
      <c r="K12740" s="14"/>
      <c r="L12740" s="14"/>
      <c r="M12740" s="14"/>
      <c r="N12740" s="14"/>
      <c r="O12740" s="14"/>
      <c r="P12740" s="14"/>
      <c r="Q12740" s="14"/>
    </row>
    <row r="12741" spans="10:17" x14ac:dyDescent="0.25">
      <c r="J12741" s="14"/>
      <c r="K12741" s="14"/>
      <c r="L12741" s="14"/>
      <c r="M12741" s="14"/>
      <c r="N12741" s="14"/>
      <c r="O12741" s="14"/>
      <c r="P12741" s="14"/>
      <c r="Q12741" s="14"/>
    </row>
    <row r="12742" spans="10:17" x14ac:dyDescent="0.25">
      <c r="J12742" s="14"/>
      <c r="K12742" s="14"/>
      <c r="L12742" s="14"/>
      <c r="M12742" s="14"/>
      <c r="N12742" s="14"/>
      <c r="O12742" s="14"/>
      <c r="P12742" s="14"/>
      <c r="Q12742" s="14"/>
    </row>
    <row r="12743" spans="10:17" x14ac:dyDescent="0.25">
      <c r="J12743" s="14"/>
      <c r="K12743" s="14"/>
      <c r="L12743" s="14"/>
      <c r="M12743" s="14"/>
      <c r="N12743" s="14"/>
      <c r="O12743" s="14"/>
      <c r="P12743" s="14"/>
      <c r="Q12743" s="14"/>
    </row>
    <row r="12744" spans="10:17" x14ac:dyDescent="0.25">
      <c r="J12744" s="14"/>
      <c r="K12744" s="14"/>
      <c r="L12744" s="14"/>
      <c r="M12744" s="14"/>
      <c r="N12744" s="14"/>
      <c r="O12744" s="14"/>
      <c r="P12744" s="14"/>
      <c r="Q12744" s="14"/>
    </row>
    <row r="12745" spans="10:17" x14ac:dyDescent="0.25">
      <c r="J12745" s="14"/>
      <c r="K12745" s="14"/>
      <c r="L12745" s="14"/>
      <c r="M12745" s="14"/>
      <c r="N12745" s="14"/>
      <c r="O12745" s="14"/>
      <c r="P12745" s="14"/>
      <c r="Q12745" s="14"/>
    </row>
    <row r="12746" spans="10:17" x14ac:dyDescent="0.25">
      <c r="J12746" s="14"/>
      <c r="K12746" s="14"/>
      <c r="L12746" s="14"/>
      <c r="M12746" s="14"/>
      <c r="N12746" s="14"/>
      <c r="O12746" s="14"/>
      <c r="P12746" s="14"/>
      <c r="Q12746" s="14"/>
    </row>
    <row r="12747" spans="10:17" x14ac:dyDescent="0.25">
      <c r="J12747" s="14"/>
      <c r="K12747" s="14"/>
      <c r="L12747" s="14"/>
      <c r="M12747" s="14"/>
      <c r="N12747" s="14"/>
      <c r="O12747" s="14"/>
      <c r="P12747" s="14"/>
      <c r="Q12747" s="14"/>
    </row>
    <row r="12748" spans="10:17" x14ac:dyDescent="0.25">
      <c r="J12748" s="14"/>
      <c r="K12748" s="14"/>
      <c r="L12748" s="14"/>
      <c r="M12748" s="14"/>
      <c r="N12748" s="14"/>
      <c r="O12748" s="14"/>
      <c r="P12748" s="14"/>
      <c r="Q12748" s="14"/>
    </row>
    <row r="12749" spans="10:17" x14ac:dyDescent="0.25">
      <c r="J12749" s="14"/>
      <c r="K12749" s="14"/>
      <c r="L12749" s="14"/>
      <c r="M12749" s="14"/>
      <c r="N12749" s="14"/>
      <c r="O12749" s="14"/>
      <c r="P12749" s="14"/>
      <c r="Q12749" s="14"/>
    </row>
    <row r="12750" spans="10:17" x14ac:dyDescent="0.25">
      <c r="J12750" s="14"/>
      <c r="K12750" s="14"/>
      <c r="L12750" s="14"/>
      <c r="M12750" s="14"/>
      <c r="N12750" s="14"/>
      <c r="O12750" s="14"/>
      <c r="P12750" s="14"/>
      <c r="Q12750" s="14"/>
    </row>
    <row r="12751" spans="10:17" x14ac:dyDescent="0.25">
      <c r="J12751" s="14"/>
      <c r="K12751" s="14"/>
      <c r="L12751" s="14"/>
      <c r="M12751" s="14"/>
      <c r="N12751" s="14"/>
      <c r="O12751" s="14"/>
      <c r="P12751" s="14"/>
      <c r="Q12751" s="14"/>
    </row>
    <row r="12752" spans="10:17" x14ac:dyDescent="0.25">
      <c r="J12752" s="14"/>
      <c r="K12752" s="14"/>
      <c r="L12752" s="14"/>
      <c r="M12752" s="14"/>
      <c r="N12752" s="14"/>
      <c r="O12752" s="14"/>
      <c r="P12752" s="14"/>
      <c r="Q12752" s="14"/>
    </row>
    <row r="12753" spans="10:17" x14ac:dyDescent="0.25">
      <c r="J12753" s="14"/>
      <c r="K12753" s="14"/>
      <c r="L12753" s="14"/>
      <c r="M12753" s="14"/>
      <c r="N12753" s="14"/>
      <c r="O12753" s="14"/>
      <c r="P12753" s="14"/>
      <c r="Q12753" s="14"/>
    </row>
    <row r="12754" spans="10:17" x14ac:dyDescent="0.25">
      <c r="J12754" s="14"/>
      <c r="K12754" s="14"/>
      <c r="L12754" s="14"/>
      <c r="M12754" s="14"/>
      <c r="N12754" s="14"/>
      <c r="O12754" s="14"/>
      <c r="P12754" s="14"/>
      <c r="Q12754" s="14"/>
    </row>
    <row r="12755" spans="10:17" x14ac:dyDescent="0.25">
      <c r="J12755" s="14"/>
      <c r="K12755" s="14"/>
      <c r="L12755" s="14"/>
      <c r="M12755" s="14"/>
      <c r="N12755" s="14"/>
      <c r="O12755" s="14"/>
      <c r="P12755" s="14"/>
      <c r="Q12755" s="14"/>
    </row>
    <row r="12756" spans="10:17" x14ac:dyDescent="0.25">
      <c r="J12756" s="14"/>
      <c r="K12756" s="14"/>
      <c r="L12756" s="14"/>
      <c r="M12756" s="14"/>
      <c r="N12756" s="14"/>
      <c r="O12756" s="14"/>
      <c r="P12756" s="14"/>
      <c r="Q12756" s="14"/>
    </row>
    <row r="12757" spans="10:17" x14ac:dyDescent="0.25">
      <c r="J12757" s="14"/>
      <c r="K12757" s="14"/>
      <c r="L12757" s="14"/>
      <c r="M12757" s="14"/>
      <c r="N12757" s="14"/>
      <c r="O12757" s="14"/>
      <c r="P12757" s="14"/>
      <c r="Q12757" s="14"/>
    </row>
    <row r="12758" spans="10:17" x14ac:dyDescent="0.25">
      <c r="J12758" s="14"/>
      <c r="K12758" s="14"/>
      <c r="L12758" s="14"/>
      <c r="M12758" s="14"/>
      <c r="N12758" s="14"/>
      <c r="O12758" s="14"/>
      <c r="P12758" s="14"/>
      <c r="Q12758" s="14"/>
    </row>
    <row r="12759" spans="10:17" x14ac:dyDescent="0.25">
      <c r="J12759" s="14"/>
      <c r="K12759" s="14"/>
      <c r="L12759" s="14"/>
      <c r="M12759" s="14"/>
      <c r="N12759" s="14"/>
      <c r="O12759" s="14"/>
      <c r="P12759" s="14"/>
      <c r="Q12759" s="14"/>
    </row>
    <row r="12760" spans="10:17" x14ac:dyDescent="0.25">
      <c r="J12760" s="14"/>
      <c r="K12760" s="14"/>
      <c r="L12760" s="14"/>
      <c r="M12760" s="14"/>
      <c r="N12760" s="14"/>
      <c r="O12760" s="14"/>
      <c r="P12760" s="14"/>
      <c r="Q12760" s="14"/>
    </row>
    <row r="12761" spans="10:17" x14ac:dyDescent="0.25">
      <c r="J12761" s="14"/>
      <c r="K12761" s="14"/>
      <c r="L12761" s="14"/>
      <c r="M12761" s="14"/>
      <c r="N12761" s="14"/>
      <c r="O12761" s="14"/>
      <c r="P12761" s="14"/>
      <c r="Q12761" s="14"/>
    </row>
    <row r="12762" spans="10:17" x14ac:dyDescent="0.25">
      <c r="J12762" s="14"/>
      <c r="K12762" s="14"/>
      <c r="L12762" s="14"/>
      <c r="M12762" s="14"/>
      <c r="N12762" s="14"/>
      <c r="O12762" s="14"/>
      <c r="P12762" s="14"/>
      <c r="Q12762" s="14"/>
    </row>
    <row r="12763" spans="10:17" x14ac:dyDescent="0.25">
      <c r="J12763" s="14"/>
      <c r="K12763" s="14"/>
      <c r="L12763" s="14"/>
      <c r="M12763" s="14"/>
      <c r="N12763" s="14"/>
      <c r="O12763" s="14"/>
      <c r="P12763" s="14"/>
      <c r="Q12763" s="14"/>
    </row>
    <row r="12764" spans="10:17" x14ac:dyDescent="0.25">
      <c r="J12764" s="14"/>
      <c r="K12764" s="14"/>
      <c r="L12764" s="14"/>
      <c r="M12764" s="14"/>
      <c r="N12764" s="14"/>
      <c r="O12764" s="14"/>
      <c r="P12764" s="14"/>
      <c r="Q12764" s="14"/>
    </row>
    <row r="12765" spans="10:17" x14ac:dyDescent="0.25">
      <c r="J12765" s="14"/>
      <c r="K12765" s="14"/>
      <c r="L12765" s="14"/>
      <c r="M12765" s="14"/>
      <c r="N12765" s="14"/>
      <c r="O12765" s="14"/>
      <c r="P12765" s="14"/>
      <c r="Q12765" s="14"/>
    </row>
    <row r="12766" spans="10:17" x14ac:dyDescent="0.25">
      <c r="J12766" s="14"/>
      <c r="K12766" s="14"/>
      <c r="L12766" s="14"/>
      <c r="M12766" s="14"/>
      <c r="N12766" s="14"/>
      <c r="O12766" s="14"/>
      <c r="P12766" s="14"/>
      <c r="Q12766" s="14"/>
    </row>
    <row r="12767" spans="10:17" x14ac:dyDescent="0.25">
      <c r="J12767" s="14"/>
      <c r="K12767" s="14"/>
      <c r="L12767" s="14"/>
      <c r="M12767" s="14"/>
      <c r="N12767" s="14"/>
      <c r="O12767" s="14"/>
      <c r="P12767" s="14"/>
      <c r="Q12767" s="14"/>
    </row>
    <row r="12768" spans="10:17" x14ac:dyDescent="0.25">
      <c r="J12768" s="14"/>
      <c r="K12768" s="14"/>
      <c r="L12768" s="14"/>
      <c r="M12768" s="14"/>
      <c r="N12768" s="14"/>
      <c r="O12768" s="14"/>
      <c r="P12768" s="14"/>
      <c r="Q12768" s="14"/>
    </row>
    <row r="12769" spans="10:17" x14ac:dyDescent="0.25">
      <c r="J12769" s="14"/>
      <c r="K12769" s="14"/>
      <c r="L12769" s="14"/>
      <c r="M12769" s="14"/>
      <c r="N12769" s="14"/>
      <c r="O12769" s="14"/>
      <c r="P12769" s="14"/>
      <c r="Q12769" s="14"/>
    </row>
    <row r="12770" spans="10:17" x14ac:dyDescent="0.25">
      <c r="J12770" s="14"/>
      <c r="K12770" s="14"/>
      <c r="L12770" s="14"/>
      <c r="M12770" s="14"/>
      <c r="N12770" s="14"/>
      <c r="O12770" s="14"/>
      <c r="P12770" s="14"/>
      <c r="Q12770" s="14"/>
    </row>
    <row r="12771" spans="10:17" x14ac:dyDescent="0.25">
      <c r="J12771" s="14"/>
      <c r="K12771" s="14"/>
      <c r="L12771" s="14"/>
      <c r="M12771" s="14"/>
      <c r="N12771" s="14"/>
      <c r="O12771" s="14"/>
      <c r="P12771" s="14"/>
      <c r="Q12771" s="14"/>
    </row>
    <row r="12772" spans="10:17" x14ac:dyDescent="0.25">
      <c r="J12772" s="14"/>
      <c r="K12772" s="14"/>
      <c r="L12772" s="14"/>
      <c r="M12772" s="14"/>
      <c r="N12772" s="14"/>
      <c r="O12772" s="14"/>
      <c r="P12772" s="14"/>
      <c r="Q12772" s="14"/>
    </row>
    <row r="12773" spans="10:17" x14ac:dyDescent="0.25">
      <c r="J12773" s="14"/>
      <c r="K12773" s="14"/>
      <c r="L12773" s="14"/>
      <c r="M12773" s="14"/>
      <c r="N12773" s="14"/>
      <c r="O12773" s="14"/>
      <c r="P12773" s="14"/>
      <c r="Q12773" s="14"/>
    </row>
    <row r="12774" spans="10:17" x14ac:dyDescent="0.25">
      <c r="J12774" s="14"/>
      <c r="K12774" s="14"/>
      <c r="L12774" s="14"/>
      <c r="M12774" s="14"/>
      <c r="N12774" s="14"/>
      <c r="O12774" s="14"/>
      <c r="P12774" s="14"/>
      <c r="Q12774" s="14"/>
    </row>
    <row r="12775" spans="10:17" x14ac:dyDescent="0.25">
      <c r="J12775" s="14"/>
      <c r="K12775" s="14"/>
      <c r="L12775" s="14"/>
      <c r="M12775" s="14"/>
      <c r="N12775" s="14"/>
      <c r="O12775" s="14"/>
      <c r="P12775" s="14"/>
      <c r="Q12775" s="14"/>
    </row>
    <row r="12776" spans="10:17" x14ac:dyDescent="0.25">
      <c r="J12776" s="14"/>
      <c r="K12776" s="14"/>
      <c r="L12776" s="14"/>
      <c r="M12776" s="14"/>
      <c r="N12776" s="14"/>
      <c r="O12776" s="14"/>
      <c r="P12776" s="14"/>
      <c r="Q12776" s="14"/>
    </row>
    <row r="12777" spans="10:17" x14ac:dyDescent="0.25">
      <c r="J12777" s="14"/>
      <c r="K12777" s="14"/>
      <c r="L12777" s="14"/>
      <c r="M12777" s="14"/>
      <c r="N12777" s="14"/>
      <c r="O12777" s="14"/>
      <c r="P12777" s="14"/>
      <c r="Q12777" s="14"/>
    </row>
    <row r="12778" spans="10:17" x14ac:dyDescent="0.25">
      <c r="J12778" s="14"/>
      <c r="K12778" s="14"/>
      <c r="L12778" s="14"/>
      <c r="M12778" s="14"/>
      <c r="N12778" s="14"/>
      <c r="O12778" s="14"/>
      <c r="P12778" s="14"/>
      <c r="Q12778" s="14"/>
    </row>
    <row r="12779" spans="10:17" x14ac:dyDescent="0.25">
      <c r="J12779" s="14"/>
      <c r="K12779" s="14"/>
      <c r="L12779" s="14"/>
      <c r="M12779" s="14"/>
      <c r="N12779" s="14"/>
      <c r="O12779" s="14"/>
      <c r="P12779" s="14"/>
      <c r="Q12779" s="14"/>
    </row>
    <row r="12780" spans="10:17" x14ac:dyDescent="0.25">
      <c r="J12780" s="14"/>
      <c r="K12780" s="14"/>
      <c r="L12780" s="14"/>
      <c r="M12780" s="14"/>
      <c r="N12780" s="14"/>
      <c r="O12780" s="14"/>
      <c r="P12780" s="14"/>
      <c r="Q12780" s="14"/>
    </row>
    <row r="12781" spans="10:17" x14ac:dyDescent="0.25">
      <c r="J12781" s="14"/>
      <c r="K12781" s="14"/>
      <c r="L12781" s="14"/>
      <c r="M12781" s="14"/>
      <c r="N12781" s="14"/>
      <c r="O12781" s="14"/>
      <c r="P12781" s="14"/>
      <c r="Q12781" s="14"/>
    </row>
    <row r="12782" spans="10:17" x14ac:dyDescent="0.25">
      <c r="J12782" s="14"/>
      <c r="K12782" s="14"/>
      <c r="L12782" s="14"/>
      <c r="M12782" s="14"/>
      <c r="N12782" s="14"/>
      <c r="O12782" s="14"/>
      <c r="P12782" s="14"/>
      <c r="Q12782" s="14"/>
    </row>
    <row r="12783" spans="10:17" x14ac:dyDescent="0.25">
      <c r="J12783" s="14"/>
      <c r="K12783" s="14"/>
      <c r="L12783" s="14"/>
      <c r="M12783" s="14"/>
      <c r="N12783" s="14"/>
      <c r="O12783" s="14"/>
      <c r="P12783" s="14"/>
      <c r="Q12783" s="14"/>
    </row>
    <row r="12784" spans="10:17" x14ac:dyDescent="0.25">
      <c r="J12784" s="14"/>
      <c r="K12784" s="14"/>
      <c r="L12784" s="14"/>
      <c r="M12784" s="14"/>
      <c r="N12784" s="14"/>
      <c r="O12784" s="14"/>
      <c r="P12784" s="14"/>
      <c r="Q12784" s="14"/>
    </row>
    <row r="12785" spans="10:17" x14ac:dyDescent="0.25">
      <c r="J12785" s="14"/>
      <c r="K12785" s="14"/>
      <c r="L12785" s="14"/>
      <c r="M12785" s="14"/>
      <c r="N12785" s="14"/>
      <c r="O12785" s="14"/>
      <c r="P12785" s="14"/>
      <c r="Q12785" s="14"/>
    </row>
    <row r="12786" spans="10:17" x14ac:dyDescent="0.25">
      <c r="J12786" s="14"/>
      <c r="K12786" s="14"/>
      <c r="L12786" s="14"/>
      <c r="M12786" s="14"/>
      <c r="N12786" s="14"/>
      <c r="O12786" s="14"/>
      <c r="P12786" s="14"/>
      <c r="Q12786" s="14"/>
    </row>
    <row r="12787" spans="10:17" x14ac:dyDescent="0.25">
      <c r="J12787" s="14"/>
      <c r="K12787" s="14"/>
      <c r="L12787" s="14"/>
      <c r="M12787" s="14"/>
      <c r="N12787" s="14"/>
      <c r="O12787" s="14"/>
      <c r="P12787" s="14"/>
      <c r="Q12787" s="14"/>
    </row>
    <row r="12788" spans="10:17" x14ac:dyDescent="0.25">
      <c r="J12788" s="14"/>
      <c r="K12788" s="14"/>
      <c r="L12788" s="14"/>
      <c r="M12788" s="14"/>
      <c r="N12788" s="14"/>
      <c r="O12788" s="14"/>
      <c r="P12788" s="14"/>
      <c r="Q12788" s="14"/>
    </row>
    <row r="12789" spans="10:17" x14ac:dyDescent="0.25">
      <c r="J12789" s="14"/>
      <c r="K12789" s="14"/>
      <c r="L12789" s="14"/>
      <c r="M12789" s="14"/>
      <c r="N12789" s="14"/>
      <c r="O12789" s="14"/>
      <c r="P12789" s="14"/>
      <c r="Q12789" s="14"/>
    </row>
    <row r="12790" spans="10:17" x14ac:dyDescent="0.25">
      <c r="J12790" s="14"/>
      <c r="K12790" s="14"/>
      <c r="L12790" s="14"/>
      <c r="M12790" s="14"/>
      <c r="N12790" s="14"/>
      <c r="O12790" s="14"/>
      <c r="P12790" s="14"/>
      <c r="Q12790" s="14"/>
    </row>
    <row r="12791" spans="10:17" x14ac:dyDescent="0.25">
      <c r="J12791" s="14"/>
      <c r="K12791" s="14"/>
      <c r="L12791" s="14"/>
      <c r="M12791" s="14"/>
      <c r="N12791" s="14"/>
      <c r="O12791" s="14"/>
      <c r="P12791" s="14"/>
      <c r="Q12791" s="14"/>
    </row>
    <row r="12792" spans="10:17" x14ac:dyDescent="0.25">
      <c r="J12792" s="14"/>
      <c r="K12792" s="14"/>
      <c r="L12792" s="14"/>
      <c r="M12792" s="14"/>
      <c r="N12792" s="14"/>
      <c r="O12792" s="14"/>
      <c r="P12792" s="14"/>
      <c r="Q12792" s="14"/>
    </row>
    <row r="12793" spans="10:17" x14ac:dyDescent="0.25">
      <c r="J12793" s="14"/>
      <c r="K12793" s="14"/>
      <c r="L12793" s="14"/>
      <c r="M12793" s="14"/>
      <c r="N12793" s="14"/>
      <c r="O12793" s="14"/>
      <c r="P12793" s="14"/>
      <c r="Q12793" s="14"/>
    </row>
    <row r="12794" spans="10:17" x14ac:dyDescent="0.25">
      <c r="J12794" s="14"/>
      <c r="K12794" s="14"/>
      <c r="L12794" s="14"/>
      <c r="M12794" s="14"/>
      <c r="N12794" s="14"/>
      <c r="O12794" s="14"/>
      <c r="P12794" s="14"/>
      <c r="Q12794" s="14"/>
    </row>
    <row r="12795" spans="10:17" x14ac:dyDescent="0.25">
      <c r="J12795" s="14"/>
      <c r="K12795" s="14"/>
      <c r="L12795" s="14"/>
      <c r="M12795" s="14"/>
      <c r="N12795" s="14"/>
      <c r="O12795" s="14"/>
      <c r="P12795" s="14"/>
      <c r="Q12795" s="14"/>
    </row>
    <row r="12796" spans="10:17" x14ac:dyDescent="0.25">
      <c r="J12796" s="14"/>
      <c r="K12796" s="14"/>
      <c r="L12796" s="14"/>
      <c r="M12796" s="14"/>
      <c r="N12796" s="14"/>
      <c r="O12796" s="14"/>
      <c r="P12796" s="14"/>
      <c r="Q12796" s="14"/>
    </row>
    <row r="12797" spans="10:17" x14ac:dyDescent="0.25">
      <c r="J12797" s="14"/>
      <c r="K12797" s="14"/>
      <c r="L12797" s="14"/>
      <c r="M12797" s="14"/>
      <c r="N12797" s="14"/>
      <c r="O12797" s="14"/>
      <c r="P12797" s="14"/>
      <c r="Q12797" s="14"/>
    </row>
    <row r="12798" spans="10:17" x14ac:dyDescent="0.25">
      <c r="J12798" s="14"/>
      <c r="K12798" s="14"/>
      <c r="L12798" s="14"/>
      <c r="M12798" s="14"/>
      <c r="N12798" s="14"/>
      <c r="O12798" s="14"/>
      <c r="P12798" s="14"/>
      <c r="Q12798" s="14"/>
    </row>
    <row r="12799" spans="10:17" x14ac:dyDescent="0.25">
      <c r="J12799" s="14"/>
      <c r="K12799" s="14"/>
      <c r="L12799" s="14"/>
      <c r="M12799" s="14"/>
      <c r="N12799" s="14"/>
      <c r="O12799" s="14"/>
      <c r="P12799" s="14"/>
      <c r="Q12799" s="14"/>
    </row>
    <row r="12800" spans="10:17" x14ac:dyDescent="0.25">
      <c r="J12800" s="14"/>
      <c r="K12800" s="14"/>
      <c r="L12800" s="14"/>
      <c r="M12800" s="14"/>
      <c r="N12800" s="14"/>
      <c r="O12800" s="14"/>
      <c r="P12800" s="14"/>
      <c r="Q12800" s="14"/>
    </row>
    <row r="12801" spans="10:17" x14ac:dyDescent="0.25">
      <c r="J12801" s="14"/>
      <c r="K12801" s="14"/>
      <c r="L12801" s="14"/>
      <c r="M12801" s="14"/>
      <c r="N12801" s="14"/>
      <c r="O12801" s="14"/>
      <c r="P12801" s="14"/>
      <c r="Q12801" s="14"/>
    </row>
    <row r="12802" spans="10:17" x14ac:dyDescent="0.25">
      <c r="J12802" s="14"/>
      <c r="K12802" s="14"/>
      <c r="L12802" s="14"/>
      <c r="M12802" s="14"/>
      <c r="N12802" s="14"/>
      <c r="O12802" s="14"/>
      <c r="P12802" s="14"/>
      <c r="Q12802" s="14"/>
    </row>
    <row r="12803" spans="10:17" x14ac:dyDescent="0.25">
      <c r="J12803" s="14"/>
      <c r="K12803" s="14"/>
      <c r="L12803" s="14"/>
      <c r="M12803" s="14"/>
      <c r="N12803" s="14"/>
      <c r="O12803" s="14"/>
      <c r="P12803" s="14"/>
      <c r="Q12803" s="14"/>
    </row>
    <row r="12804" spans="10:17" x14ac:dyDescent="0.25">
      <c r="J12804" s="14"/>
      <c r="K12804" s="14"/>
      <c r="L12804" s="14"/>
      <c r="M12804" s="14"/>
      <c r="N12804" s="14"/>
      <c r="O12804" s="14"/>
      <c r="P12804" s="14"/>
      <c r="Q12804" s="14"/>
    </row>
    <row r="12805" spans="10:17" x14ac:dyDescent="0.25">
      <c r="J12805" s="14"/>
      <c r="K12805" s="14"/>
      <c r="L12805" s="14"/>
      <c r="M12805" s="14"/>
      <c r="N12805" s="14"/>
      <c r="O12805" s="14"/>
      <c r="P12805" s="14"/>
      <c r="Q12805" s="14"/>
    </row>
    <row r="12806" spans="10:17" x14ac:dyDescent="0.25">
      <c r="J12806" s="14"/>
      <c r="K12806" s="14"/>
      <c r="L12806" s="14"/>
      <c r="M12806" s="14"/>
      <c r="N12806" s="14"/>
      <c r="O12806" s="14"/>
      <c r="P12806" s="14"/>
      <c r="Q12806" s="14"/>
    </row>
    <row r="12807" spans="10:17" x14ac:dyDescent="0.25">
      <c r="J12807" s="14"/>
      <c r="K12807" s="14"/>
      <c r="L12807" s="14"/>
      <c r="M12807" s="14"/>
      <c r="N12807" s="14"/>
      <c r="O12807" s="14"/>
      <c r="P12807" s="14"/>
      <c r="Q12807" s="14"/>
    </row>
    <row r="12808" spans="10:17" x14ac:dyDescent="0.25">
      <c r="J12808" s="14"/>
      <c r="K12808" s="14"/>
      <c r="L12808" s="14"/>
      <c r="M12808" s="14"/>
      <c r="N12808" s="14"/>
      <c r="O12808" s="14"/>
      <c r="P12808" s="14"/>
      <c r="Q12808" s="14"/>
    </row>
    <row r="12809" spans="10:17" x14ac:dyDescent="0.25">
      <c r="J12809" s="14"/>
      <c r="K12809" s="14"/>
      <c r="L12809" s="14"/>
      <c r="M12809" s="14"/>
      <c r="N12809" s="14"/>
      <c r="O12809" s="14"/>
      <c r="P12809" s="14"/>
      <c r="Q12809" s="14"/>
    </row>
    <row r="12810" spans="10:17" x14ac:dyDescent="0.25">
      <c r="J12810" s="14"/>
      <c r="K12810" s="14"/>
      <c r="L12810" s="14"/>
      <c r="M12810" s="14"/>
      <c r="N12810" s="14"/>
      <c r="O12810" s="14"/>
      <c r="P12810" s="14"/>
      <c r="Q12810" s="14"/>
    </row>
    <row r="12811" spans="10:17" x14ac:dyDescent="0.25">
      <c r="J12811" s="14"/>
      <c r="K12811" s="14"/>
      <c r="L12811" s="14"/>
      <c r="M12811" s="14"/>
      <c r="N12811" s="14"/>
      <c r="O12811" s="14"/>
      <c r="P12811" s="14"/>
      <c r="Q12811" s="14"/>
    </row>
    <row r="12812" spans="10:17" x14ac:dyDescent="0.25">
      <c r="J12812" s="14"/>
      <c r="K12812" s="14"/>
      <c r="L12812" s="14"/>
      <c r="M12812" s="14"/>
      <c r="N12812" s="14"/>
      <c r="O12812" s="14"/>
      <c r="P12812" s="14"/>
      <c r="Q12812" s="14"/>
    </row>
    <row r="12813" spans="10:17" x14ac:dyDescent="0.25">
      <c r="J12813" s="14"/>
      <c r="K12813" s="14"/>
      <c r="L12813" s="14"/>
      <c r="M12813" s="14"/>
      <c r="N12813" s="14"/>
      <c r="O12813" s="14"/>
      <c r="P12813" s="14"/>
      <c r="Q12813" s="14"/>
    </row>
    <row r="12814" spans="10:17" x14ac:dyDescent="0.25">
      <c r="J12814" s="14"/>
      <c r="K12814" s="14"/>
      <c r="L12814" s="14"/>
      <c r="M12814" s="14"/>
      <c r="N12814" s="14"/>
      <c r="O12814" s="14"/>
      <c r="P12814" s="14"/>
      <c r="Q12814" s="14"/>
    </row>
    <row r="12815" spans="10:17" x14ac:dyDescent="0.25">
      <c r="J12815" s="14"/>
      <c r="K12815" s="14"/>
      <c r="L12815" s="14"/>
      <c r="M12815" s="14"/>
      <c r="N12815" s="14"/>
      <c r="O12815" s="14"/>
      <c r="P12815" s="14"/>
      <c r="Q12815" s="14"/>
    </row>
    <row r="12816" spans="10:17" x14ac:dyDescent="0.25">
      <c r="J12816" s="14"/>
      <c r="K12816" s="14"/>
      <c r="L12816" s="14"/>
      <c r="M12816" s="14"/>
      <c r="N12816" s="14"/>
      <c r="O12816" s="14"/>
      <c r="P12816" s="14"/>
      <c r="Q12816" s="14"/>
    </row>
    <row r="12817" spans="10:17" x14ac:dyDescent="0.25">
      <c r="J12817" s="14"/>
      <c r="K12817" s="14"/>
      <c r="L12817" s="14"/>
      <c r="M12817" s="14"/>
      <c r="N12817" s="14"/>
      <c r="O12817" s="14"/>
      <c r="P12817" s="14"/>
      <c r="Q12817" s="14"/>
    </row>
    <row r="12818" spans="10:17" x14ac:dyDescent="0.25">
      <c r="J12818" s="14"/>
      <c r="K12818" s="14"/>
      <c r="L12818" s="14"/>
      <c r="M12818" s="14"/>
      <c r="N12818" s="14"/>
      <c r="O12818" s="14"/>
      <c r="P12818" s="14"/>
      <c r="Q12818" s="14"/>
    </row>
    <row r="12819" spans="10:17" x14ac:dyDescent="0.25">
      <c r="J12819" s="14"/>
      <c r="K12819" s="14"/>
      <c r="L12819" s="14"/>
      <c r="M12819" s="14"/>
      <c r="N12819" s="14"/>
      <c r="O12819" s="14"/>
      <c r="P12819" s="14"/>
      <c r="Q12819" s="14"/>
    </row>
    <row r="12820" spans="10:17" x14ac:dyDescent="0.25">
      <c r="J12820" s="14"/>
      <c r="K12820" s="14"/>
      <c r="L12820" s="14"/>
      <c r="M12820" s="14"/>
      <c r="N12820" s="14"/>
      <c r="O12820" s="14"/>
      <c r="P12820" s="14"/>
      <c r="Q12820" s="14"/>
    </row>
    <row r="12821" spans="10:17" x14ac:dyDescent="0.25">
      <c r="J12821" s="14"/>
      <c r="K12821" s="14"/>
      <c r="L12821" s="14"/>
      <c r="M12821" s="14"/>
      <c r="N12821" s="14"/>
      <c r="O12821" s="14"/>
      <c r="P12821" s="14"/>
      <c r="Q12821" s="14"/>
    </row>
    <row r="12822" spans="10:17" x14ac:dyDescent="0.25">
      <c r="J12822" s="14"/>
      <c r="K12822" s="14"/>
      <c r="L12822" s="14"/>
      <c r="M12822" s="14"/>
      <c r="N12822" s="14"/>
      <c r="O12822" s="14"/>
      <c r="P12822" s="14"/>
      <c r="Q12822" s="14"/>
    </row>
    <row r="12823" spans="10:17" x14ac:dyDescent="0.25">
      <c r="J12823" s="14"/>
      <c r="K12823" s="14"/>
      <c r="L12823" s="14"/>
      <c r="M12823" s="14"/>
      <c r="N12823" s="14"/>
      <c r="O12823" s="14"/>
      <c r="P12823" s="14"/>
      <c r="Q12823" s="14"/>
    </row>
    <row r="12824" spans="10:17" x14ac:dyDescent="0.25">
      <c r="J12824" s="14"/>
      <c r="K12824" s="14"/>
      <c r="L12824" s="14"/>
      <c r="M12824" s="14"/>
      <c r="N12824" s="14"/>
      <c r="O12824" s="14"/>
      <c r="P12824" s="14"/>
      <c r="Q12824" s="14"/>
    </row>
    <row r="12825" spans="10:17" x14ac:dyDescent="0.25">
      <c r="J12825" s="14"/>
      <c r="K12825" s="14"/>
      <c r="L12825" s="14"/>
      <c r="M12825" s="14"/>
      <c r="N12825" s="14"/>
      <c r="O12825" s="14"/>
      <c r="P12825" s="14"/>
      <c r="Q12825" s="14"/>
    </row>
    <row r="12826" spans="10:17" x14ac:dyDescent="0.25">
      <c r="J12826" s="14"/>
      <c r="K12826" s="14"/>
      <c r="L12826" s="14"/>
      <c r="M12826" s="14"/>
      <c r="N12826" s="14"/>
      <c r="O12826" s="14"/>
      <c r="P12826" s="14"/>
      <c r="Q12826" s="14"/>
    </row>
    <row r="12827" spans="10:17" x14ac:dyDescent="0.25">
      <c r="J12827" s="14"/>
      <c r="K12827" s="14"/>
      <c r="L12827" s="14"/>
      <c r="M12827" s="14"/>
      <c r="N12827" s="14"/>
      <c r="O12827" s="14"/>
      <c r="P12827" s="14"/>
      <c r="Q12827" s="14"/>
    </row>
    <row r="12828" spans="10:17" x14ac:dyDescent="0.25">
      <c r="J12828" s="14"/>
      <c r="K12828" s="14"/>
      <c r="L12828" s="14"/>
      <c r="M12828" s="14"/>
      <c r="N12828" s="14"/>
      <c r="O12828" s="14"/>
      <c r="P12828" s="14"/>
      <c r="Q12828" s="14"/>
    </row>
    <row r="12829" spans="10:17" x14ac:dyDescent="0.25">
      <c r="J12829" s="14"/>
      <c r="K12829" s="14"/>
      <c r="L12829" s="14"/>
      <c r="M12829" s="14"/>
      <c r="N12829" s="14"/>
      <c r="O12829" s="14"/>
      <c r="P12829" s="14"/>
      <c r="Q12829" s="14"/>
    </row>
    <row r="12830" spans="10:17" x14ac:dyDescent="0.25">
      <c r="J12830" s="14"/>
      <c r="K12830" s="14"/>
      <c r="L12830" s="14"/>
      <c r="M12830" s="14"/>
      <c r="N12830" s="14"/>
      <c r="O12830" s="14"/>
      <c r="P12830" s="14"/>
      <c r="Q12830" s="14"/>
    </row>
    <row r="12831" spans="10:17" x14ac:dyDescent="0.25">
      <c r="J12831" s="14"/>
      <c r="K12831" s="14"/>
      <c r="L12831" s="14"/>
      <c r="M12831" s="14"/>
      <c r="N12831" s="14"/>
      <c r="O12831" s="14"/>
      <c r="P12831" s="14"/>
      <c r="Q12831" s="14"/>
    </row>
    <row r="12832" spans="10:17" x14ac:dyDescent="0.25">
      <c r="J12832" s="14"/>
      <c r="K12832" s="14"/>
      <c r="L12832" s="14"/>
      <c r="M12832" s="14"/>
      <c r="N12832" s="14"/>
      <c r="O12832" s="14"/>
      <c r="P12832" s="14"/>
      <c r="Q12832" s="14"/>
    </row>
    <row r="12833" spans="10:17" x14ac:dyDescent="0.25">
      <c r="J12833" s="14"/>
      <c r="K12833" s="14"/>
      <c r="L12833" s="14"/>
      <c r="M12833" s="14"/>
      <c r="N12833" s="14"/>
      <c r="O12833" s="14"/>
      <c r="P12833" s="14"/>
      <c r="Q12833" s="14"/>
    </row>
    <row r="12834" spans="10:17" x14ac:dyDescent="0.25">
      <c r="J12834" s="14"/>
      <c r="K12834" s="14"/>
      <c r="L12834" s="14"/>
      <c r="M12834" s="14"/>
      <c r="N12834" s="14"/>
      <c r="O12834" s="14"/>
      <c r="P12834" s="14"/>
      <c r="Q12834" s="14"/>
    </row>
    <row r="12835" spans="10:17" x14ac:dyDescent="0.25">
      <c r="J12835" s="14"/>
      <c r="K12835" s="14"/>
      <c r="L12835" s="14"/>
      <c r="M12835" s="14"/>
      <c r="N12835" s="14"/>
      <c r="O12835" s="14"/>
      <c r="P12835" s="14"/>
      <c r="Q12835" s="14"/>
    </row>
    <row r="12836" spans="10:17" x14ac:dyDescent="0.25">
      <c r="J12836" s="14"/>
      <c r="K12836" s="14"/>
      <c r="L12836" s="14"/>
      <c r="M12836" s="14"/>
      <c r="N12836" s="14"/>
      <c r="O12836" s="14"/>
      <c r="P12836" s="14"/>
      <c r="Q12836" s="14"/>
    </row>
    <row r="12837" spans="10:17" x14ac:dyDescent="0.25">
      <c r="J12837" s="14"/>
      <c r="K12837" s="14"/>
      <c r="L12837" s="14"/>
      <c r="M12837" s="14"/>
      <c r="N12837" s="14"/>
      <c r="O12837" s="14"/>
      <c r="P12837" s="14"/>
      <c r="Q12837" s="14"/>
    </row>
    <row r="12838" spans="10:17" x14ac:dyDescent="0.25">
      <c r="J12838" s="14"/>
      <c r="K12838" s="14"/>
      <c r="L12838" s="14"/>
      <c r="M12838" s="14"/>
      <c r="N12838" s="14"/>
      <c r="O12838" s="14"/>
      <c r="P12838" s="14"/>
      <c r="Q12838" s="14"/>
    </row>
    <row r="12839" spans="10:17" x14ac:dyDescent="0.25">
      <c r="J12839" s="14"/>
      <c r="K12839" s="14"/>
      <c r="L12839" s="14"/>
      <c r="M12839" s="14"/>
      <c r="N12839" s="14"/>
      <c r="O12839" s="14"/>
      <c r="P12839" s="14"/>
      <c r="Q12839" s="14"/>
    </row>
    <row r="12840" spans="10:17" x14ac:dyDescent="0.25">
      <c r="J12840" s="14"/>
      <c r="K12840" s="14"/>
      <c r="L12840" s="14"/>
      <c r="M12840" s="14"/>
      <c r="N12840" s="14"/>
      <c r="O12840" s="14"/>
      <c r="P12840" s="14"/>
      <c r="Q12840" s="14"/>
    </row>
    <row r="12841" spans="10:17" x14ac:dyDescent="0.25">
      <c r="J12841" s="14"/>
      <c r="K12841" s="14"/>
      <c r="L12841" s="14"/>
      <c r="M12841" s="14"/>
      <c r="N12841" s="14"/>
      <c r="O12841" s="14"/>
      <c r="P12841" s="14"/>
      <c r="Q12841" s="14"/>
    </row>
    <row r="12842" spans="10:17" x14ac:dyDescent="0.25">
      <c r="J12842" s="14"/>
      <c r="K12842" s="14"/>
      <c r="L12842" s="14"/>
      <c r="M12842" s="14"/>
      <c r="N12842" s="14"/>
      <c r="O12842" s="14"/>
      <c r="P12842" s="14"/>
      <c r="Q12842" s="14"/>
    </row>
    <row r="12843" spans="10:17" x14ac:dyDescent="0.25">
      <c r="J12843" s="14"/>
      <c r="K12843" s="14"/>
      <c r="L12843" s="14"/>
      <c r="M12843" s="14"/>
      <c r="N12843" s="14"/>
      <c r="O12843" s="14"/>
      <c r="P12843" s="14"/>
      <c r="Q12843" s="14"/>
    </row>
    <row r="12844" spans="10:17" x14ac:dyDescent="0.25">
      <c r="J12844" s="14"/>
      <c r="K12844" s="14"/>
      <c r="L12844" s="14"/>
      <c r="M12844" s="14"/>
      <c r="N12844" s="14"/>
      <c r="O12844" s="14"/>
      <c r="P12844" s="14"/>
      <c r="Q12844" s="14"/>
    </row>
    <row r="12845" spans="10:17" x14ac:dyDescent="0.25">
      <c r="J12845" s="14"/>
      <c r="K12845" s="14"/>
      <c r="L12845" s="14"/>
      <c r="M12845" s="14"/>
      <c r="N12845" s="14"/>
      <c r="O12845" s="14"/>
      <c r="P12845" s="14"/>
      <c r="Q12845" s="14"/>
    </row>
    <row r="12846" spans="10:17" x14ac:dyDescent="0.25">
      <c r="J12846" s="14"/>
      <c r="K12846" s="14"/>
      <c r="L12846" s="14"/>
      <c r="M12846" s="14"/>
      <c r="N12846" s="14"/>
      <c r="O12846" s="14"/>
      <c r="P12846" s="14"/>
      <c r="Q12846" s="14"/>
    </row>
    <row r="12847" spans="10:17" x14ac:dyDescent="0.25">
      <c r="J12847" s="14"/>
      <c r="K12847" s="14"/>
      <c r="L12847" s="14"/>
      <c r="M12847" s="14"/>
      <c r="N12847" s="14"/>
      <c r="O12847" s="14"/>
      <c r="P12847" s="14"/>
      <c r="Q12847" s="14"/>
    </row>
    <row r="12848" spans="10:17" x14ac:dyDescent="0.25">
      <c r="J12848" s="14"/>
      <c r="K12848" s="14"/>
      <c r="L12848" s="14"/>
      <c r="M12848" s="14"/>
      <c r="N12848" s="14"/>
      <c r="O12848" s="14"/>
      <c r="P12848" s="14"/>
      <c r="Q12848" s="14"/>
    </row>
    <row r="12849" spans="10:17" x14ac:dyDescent="0.25">
      <c r="J12849" s="14"/>
      <c r="K12849" s="14"/>
      <c r="L12849" s="14"/>
      <c r="M12849" s="14"/>
      <c r="N12849" s="14"/>
      <c r="O12849" s="14"/>
      <c r="P12849" s="14"/>
      <c r="Q12849" s="14"/>
    </row>
    <row r="12850" spans="10:17" x14ac:dyDescent="0.25">
      <c r="J12850" s="14"/>
      <c r="K12850" s="14"/>
      <c r="L12850" s="14"/>
      <c r="M12850" s="14"/>
      <c r="N12850" s="14"/>
      <c r="O12850" s="14"/>
      <c r="P12850" s="14"/>
      <c r="Q12850" s="14"/>
    </row>
    <row r="12851" spans="10:17" x14ac:dyDescent="0.25">
      <c r="J12851" s="14"/>
      <c r="K12851" s="14"/>
      <c r="L12851" s="14"/>
      <c r="M12851" s="14"/>
      <c r="N12851" s="14"/>
      <c r="O12851" s="14"/>
      <c r="P12851" s="14"/>
      <c r="Q12851" s="14"/>
    </row>
    <row r="12852" spans="10:17" x14ac:dyDescent="0.25">
      <c r="J12852" s="14"/>
      <c r="K12852" s="14"/>
      <c r="L12852" s="14"/>
      <c r="M12852" s="14"/>
      <c r="N12852" s="14"/>
      <c r="O12852" s="14"/>
      <c r="P12852" s="14"/>
      <c r="Q12852" s="14"/>
    </row>
    <row r="12853" spans="10:17" x14ac:dyDescent="0.25">
      <c r="J12853" s="14"/>
      <c r="K12853" s="14"/>
      <c r="L12853" s="14"/>
      <c r="M12853" s="14"/>
      <c r="N12853" s="14"/>
      <c r="O12853" s="14"/>
      <c r="P12853" s="14"/>
      <c r="Q12853" s="14"/>
    </row>
    <row r="12854" spans="10:17" x14ac:dyDescent="0.25">
      <c r="J12854" s="14"/>
      <c r="K12854" s="14"/>
      <c r="L12854" s="14"/>
      <c r="M12854" s="14"/>
      <c r="N12854" s="14"/>
      <c r="O12854" s="14"/>
      <c r="P12854" s="14"/>
      <c r="Q12854" s="14"/>
    </row>
    <row r="12855" spans="10:17" x14ac:dyDescent="0.25">
      <c r="J12855" s="14"/>
      <c r="K12855" s="14"/>
      <c r="L12855" s="14"/>
      <c r="M12855" s="14"/>
      <c r="N12855" s="14"/>
      <c r="O12855" s="14"/>
      <c r="P12855" s="14"/>
      <c r="Q12855" s="14"/>
    </row>
    <row r="12856" spans="10:17" x14ac:dyDescent="0.25">
      <c r="J12856" s="14"/>
      <c r="K12856" s="14"/>
      <c r="L12856" s="14"/>
      <c r="M12856" s="14"/>
      <c r="N12856" s="14"/>
      <c r="O12856" s="14"/>
      <c r="P12856" s="14"/>
      <c r="Q12856" s="14"/>
    </row>
    <row r="12857" spans="10:17" x14ac:dyDescent="0.25">
      <c r="J12857" s="14"/>
      <c r="K12857" s="14"/>
      <c r="L12857" s="14"/>
      <c r="M12857" s="14"/>
      <c r="N12857" s="14"/>
      <c r="O12857" s="14"/>
      <c r="P12857" s="14"/>
      <c r="Q12857" s="14"/>
    </row>
    <row r="12858" spans="10:17" x14ac:dyDescent="0.25">
      <c r="J12858" s="14"/>
      <c r="K12858" s="14"/>
      <c r="L12858" s="14"/>
      <c r="M12858" s="14"/>
      <c r="N12858" s="14"/>
      <c r="O12858" s="14"/>
      <c r="P12858" s="14"/>
      <c r="Q12858" s="14"/>
    </row>
    <row r="12859" spans="10:17" x14ac:dyDescent="0.25">
      <c r="J12859" s="14"/>
      <c r="K12859" s="14"/>
      <c r="L12859" s="14"/>
      <c r="M12859" s="14"/>
      <c r="N12859" s="14"/>
      <c r="O12859" s="14"/>
      <c r="P12859" s="14"/>
      <c r="Q12859" s="14"/>
    </row>
    <row r="12860" spans="10:17" x14ac:dyDescent="0.25">
      <c r="J12860" s="14"/>
      <c r="K12860" s="14"/>
      <c r="L12860" s="14"/>
      <c r="M12860" s="14"/>
      <c r="N12860" s="14"/>
      <c r="O12860" s="14"/>
      <c r="P12860" s="14"/>
      <c r="Q12860" s="14"/>
    </row>
    <row r="12861" spans="10:17" x14ac:dyDescent="0.25">
      <c r="J12861" s="14"/>
      <c r="K12861" s="14"/>
      <c r="L12861" s="14"/>
      <c r="M12861" s="14"/>
      <c r="N12861" s="14"/>
      <c r="O12861" s="14"/>
      <c r="P12861" s="14"/>
      <c r="Q12861" s="14"/>
    </row>
    <row r="12862" spans="10:17" x14ac:dyDescent="0.25">
      <c r="J12862" s="14"/>
      <c r="K12862" s="14"/>
      <c r="L12862" s="14"/>
      <c r="M12862" s="14"/>
      <c r="N12862" s="14"/>
      <c r="O12862" s="14"/>
      <c r="P12862" s="14"/>
      <c r="Q12862" s="14"/>
    </row>
    <row r="12863" spans="10:17" x14ac:dyDescent="0.25">
      <c r="J12863" s="14"/>
      <c r="K12863" s="14"/>
      <c r="L12863" s="14"/>
      <c r="M12863" s="14"/>
      <c r="N12863" s="14"/>
      <c r="O12863" s="14"/>
      <c r="P12863" s="14"/>
      <c r="Q12863" s="14"/>
    </row>
    <row r="12864" spans="10:17" x14ac:dyDescent="0.25">
      <c r="J12864" s="14"/>
      <c r="K12864" s="14"/>
      <c r="L12864" s="14"/>
      <c r="M12864" s="14"/>
      <c r="N12864" s="14"/>
      <c r="O12864" s="14"/>
      <c r="P12864" s="14"/>
      <c r="Q12864" s="14"/>
    </row>
    <row r="12865" spans="10:17" x14ac:dyDescent="0.25">
      <c r="J12865" s="14"/>
      <c r="K12865" s="14"/>
      <c r="L12865" s="14"/>
      <c r="M12865" s="14"/>
      <c r="N12865" s="14"/>
      <c r="O12865" s="14"/>
      <c r="P12865" s="14"/>
      <c r="Q12865" s="14"/>
    </row>
    <row r="12866" spans="10:17" x14ac:dyDescent="0.25">
      <c r="J12866" s="14"/>
      <c r="K12866" s="14"/>
      <c r="L12866" s="14"/>
      <c r="M12866" s="14"/>
      <c r="N12866" s="14"/>
      <c r="O12866" s="14"/>
      <c r="P12866" s="14"/>
      <c r="Q12866" s="14"/>
    </row>
    <row r="12867" spans="10:17" x14ac:dyDescent="0.25">
      <c r="J12867" s="14"/>
      <c r="K12867" s="14"/>
      <c r="L12867" s="14"/>
      <c r="M12867" s="14"/>
      <c r="N12867" s="14"/>
      <c r="O12867" s="14"/>
      <c r="P12867" s="14"/>
      <c r="Q12867" s="14"/>
    </row>
    <row r="12868" spans="10:17" x14ac:dyDescent="0.25">
      <c r="J12868" s="14"/>
      <c r="K12868" s="14"/>
      <c r="L12868" s="14"/>
      <c r="M12868" s="14"/>
      <c r="N12868" s="14"/>
      <c r="O12868" s="14"/>
      <c r="P12868" s="14"/>
      <c r="Q12868" s="14"/>
    </row>
    <row r="12869" spans="10:17" x14ac:dyDescent="0.25">
      <c r="J12869" s="14"/>
      <c r="K12869" s="14"/>
      <c r="L12869" s="14"/>
      <c r="M12869" s="14"/>
      <c r="N12869" s="14"/>
      <c r="O12869" s="14"/>
      <c r="P12869" s="14"/>
      <c r="Q12869" s="14"/>
    </row>
    <row r="12870" spans="10:17" x14ac:dyDescent="0.25">
      <c r="J12870" s="14"/>
      <c r="K12870" s="14"/>
      <c r="L12870" s="14"/>
      <c r="M12870" s="14"/>
      <c r="N12870" s="14"/>
      <c r="O12870" s="14"/>
      <c r="P12870" s="14"/>
      <c r="Q12870" s="14"/>
    </row>
    <row r="12871" spans="10:17" x14ac:dyDescent="0.25">
      <c r="J12871" s="14"/>
      <c r="K12871" s="14"/>
      <c r="L12871" s="14"/>
      <c r="M12871" s="14"/>
      <c r="N12871" s="14"/>
      <c r="O12871" s="14"/>
      <c r="P12871" s="14"/>
      <c r="Q12871" s="14"/>
    </row>
    <row r="12872" spans="10:17" x14ac:dyDescent="0.25">
      <c r="J12872" s="14"/>
      <c r="K12872" s="14"/>
      <c r="L12872" s="14"/>
      <c r="M12872" s="14"/>
      <c r="N12872" s="14"/>
      <c r="O12872" s="14"/>
      <c r="P12872" s="14"/>
      <c r="Q12872" s="14"/>
    </row>
    <row r="12873" spans="10:17" x14ac:dyDescent="0.25">
      <c r="J12873" s="14"/>
      <c r="K12873" s="14"/>
      <c r="L12873" s="14"/>
      <c r="M12873" s="14"/>
      <c r="N12873" s="14"/>
      <c r="O12873" s="14"/>
      <c r="P12873" s="14"/>
      <c r="Q12873" s="14"/>
    </row>
    <row r="12874" spans="10:17" x14ac:dyDescent="0.25">
      <c r="J12874" s="14"/>
      <c r="K12874" s="14"/>
      <c r="L12874" s="14"/>
      <c r="M12874" s="14"/>
      <c r="N12874" s="14"/>
      <c r="O12874" s="14"/>
      <c r="P12874" s="14"/>
      <c r="Q12874" s="14"/>
    </row>
    <row r="12875" spans="10:17" x14ac:dyDescent="0.25">
      <c r="J12875" s="14"/>
      <c r="K12875" s="14"/>
      <c r="L12875" s="14"/>
      <c r="M12875" s="14"/>
      <c r="N12875" s="14"/>
      <c r="O12875" s="14"/>
      <c r="P12875" s="14"/>
      <c r="Q12875" s="14"/>
    </row>
    <row r="12876" spans="10:17" x14ac:dyDescent="0.25">
      <c r="J12876" s="14"/>
      <c r="K12876" s="14"/>
      <c r="L12876" s="14"/>
      <c r="M12876" s="14"/>
      <c r="N12876" s="14"/>
      <c r="O12876" s="14"/>
      <c r="P12876" s="14"/>
      <c r="Q12876" s="14"/>
    </row>
    <row r="12877" spans="10:17" x14ac:dyDescent="0.25">
      <c r="J12877" s="14"/>
      <c r="K12877" s="14"/>
      <c r="L12877" s="14"/>
      <c r="M12877" s="14"/>
      <c r="N12877" s="14"/>
      <c r="O12877" s="14"/>
      <c r="P12877" s="14"/>
      <c r="Q12877" s="14"/>
    </row>
    <row r="12878" spans="10:17" x14ac:dyDescent="0.25">
      <c r="J12878" s="14"/>
      <c r="K12878" s="14"/>
      <c r="L12878" s="14"/>
      <c r="M12878" s="14"/>
      <c r="N12878" s="14"/>
      <c r="O12878" s="14"/>
      <c r="P12878" s="14"/>
      <c r="Q12878" s="14"/>
    </row>
    <row r="12879" spans="10:17" x14ac:dyDescent="0.25">
      <c r="J12879" s="14"/>
      <c r="K12879" s="14"/>
      <c r="L12879" s="14"/>
      <c r="M12879" s="14"/>
      <c r="N12879" s="14"/>
      <c r="O12879" s="14"/>
      <c r="P12879" s="14"/>
      <c r="Q12879" s="14"/>
    </row>
    <row r="12880" spans="10:17" x14ac:dyDescent="0.25">
      <c r="J12880" s="14"/>
      <c r="K12880" s="14"/>
      <c r="L12880" s="14"/>
      <c r="M12880" s="14"/>
      <c r="N12880" s="14"/>
      <c r="O12880" s="14"/>
      <c r="P12880" s="14"/>
      <c r="Q12880" s="14"/>
    </row>
    <row r="12881" spans="10:17" x14ac:dyDescent="0.25">
      <c r="J12881" s="14"/>
      <c r="K12881" s="14"/>
      <c r="L12881" s="14"/>
      <c r="M12881" s="14"/>
      <c r="N12881" s="14"/>
      <c r="O12881" s="14"/>
      <c r="P12881" s="14"/>
      <c r="Q12881" s="14"/>
    </row>
    <row r="12882" spans="10:17" x14ac:dyDescent="0.25">
      <c r="J12882" s="14"/>
      <c r="K12882" s="14"/>
      <c r="L12882" s="14"/>
      <c r="M12882" s="14"/>
      <c r="N12882" s="14"/>
      <c r="O12882" s="14"/>
      <c r="P12882" s="14"/>
      <c r="Q12882" s="14"/>
    </row>
    <row r="12883" spans="10:17" x14ac:dyDescent="0.25">
      <c r="J12883" s="14"/>
      <c r="K12883" s="14"/>
      <c r="L12883" s="14"/>
      <c r="M12883" s="14"/>
      <c r="N12883" s="14"/>
      <c r="O12883" s="14"/>
      <c r="P12883" s="14"/>
      <c r="Q12883" s="14"/>
    </row>
    <row r="12884" spans="10:17" x14ac:dyDescent="0.25">
      <c r="J12884" s="14"/>
      <c r="K12884" s="14"/>
      <c r="L12884" s="14"/>
      <c r="M12884" s="14"/>
      <c r="N12884" s="14"/>
      <c r="O12884" s="14"/>
      <c r="P12884" s="14"/>
      <c r="Q12884" s="14"/>
    </row>
    <row r="12885" spans="10:17" x14ac:dyDescent="0.25">
      <c r="J12885" s="14"/>
      <c r="K12885" s="14"/>
      <c r="L12885" s="14"/>
      <c r="M12885" s="14"/>
      <c r="N12885" s="14"/>
      <c r="O12885" s="14"/>
      <c r="P12885" s="14"/>
      <c r="Q12885" s="14"/>
    </row>
    <row r="12886" spans="10:17" x14ac:dyDescent="0.25">
      <c r="J12886" s="14"/>
      <c r="K12886" s="14"/>
      <c r="L12886" s="14"/>
      <c r="M12886" s="14"/>
      <c r="N12886" s="14"/>
      <c r="O12886" s="14"/>
      <c r="P12886" s="14"/>
      <c r="Q12886" s="14"/>
    </row>
    <row r="12887" spans="10:17" x14ac:dyDescent="0.25">
      <c r="J12887" s="14"/>
      <c r="K12887" s="14"/>
      <c r="L12887" s="14"/>
      <c r="M12887" s="14"/>
      <c r="N12887" s="14"/>
      <c r="O12887" s="14"/>
      <c r="P12887" s="14"/>
      <c r="Q12887" s="14"/>
    </row>
    <row r="12888" spans="10:17" x14ac:dyDescent="0.25">
      <c r="J12888" s="14"/>
      <c r="K12888" s="14"/>
      <c r="L12888" s="14"/>
      <c r="M12888" s="14"/>
      <c r="N12888" s="14"/>
      <c r="O12888" s="14"/>
      <c r="P12888" s="14"/>
      <c r="Q12888" s="14"/>
    </row>
    <row r="12889" spans="10:17" x14ac:dyDescent="0.25">
      <c r="J12889" s="14"/>
      <c r="K12889" s="14"/>
      <c r="L12889" s="14"/>
      <c r="M12889" s="14"/>
      <c r="N12889" s="14"/>
      <c r="O12889" s="14"/>
      <c r="P12889" s="14"/>
      <c r="Q12889" s="14"/>
    </row>
    <row r="12890" spans="10:17" x14ac:dyDescent="0.25">
      <c r="J12890" s="14"/>
      <c r="K12890" s="14"/>
      <c r="L12890" s="14"/>
      <c r="M12890" s="14"/>
      <c r="N12890" s="14"/>
      <c r="O12890" s="14"/>
      <c r="P12890" s="14"/>
      <c r="Q12890" s="14"/>
    </row>
    <row r="12891" spans="10:17" x14ac:dyDescent="0.25">
      <c r="J12891" s="14"/>
      <c r="K12891" s="14"/>
      <c r="L12891" s="14"/>
      <c r="M12891" s="14"/>
      <c r="N12891" s="14"/>
      <c r="O12891" s="14"/>
      <c r="P12891" s="14"/>
      <c r="Q12891" s="14"/>
    </row>
    <row r="12892" spans="10:17" x14ac:dyDescent="0.25">
      <c r="J12892" s="14"/>
      <c r="K12892" s="14"/>
      <c r="L12892" s="14"/>
      <c r="M12892" s="14"/>
      <c r="N12892" s="14"/>
      <c r="O12892" s="14"/>
      <c r="P12892" s="14"/>
      <c r="Q12892" s="14"/>
    </row>
    <row r="12893" spans="10:17" x14ac:dyDescent="0.25">
      <c r="J12893" s="14"/>
      <c r="K12893" s="14"/>
      <c r="L12893" s="14"/>
      <c r="M12893" s="14"/>
      <c r="N12893" s="14"/>
      <c r="O12893" s="14"/>
      <c r="P12893" s="14"/>
      <c r="Q12893" s="14"/>
    </row>
    <row r="12894" spans="10:17" x14ac:dyDescent="0.25">
      <c r="J12894" s="14"/>
      <c r="K12894" s="14"/>
      <c r="L12894" s="14"/>
      <c r="M12894" s="14"/>
      <c r="N12894" s="14"/>
      <c r="O12894" s="14"/>
      <c r="P12894" s="14"/>
      <c r="Q12894" s="14"/>
    </row>
    <row r="12895" spans="10:17" x14ac:dyDescent="0.25">
      <c r="J12895" s="14"/>
      <c r="K12895" s="14"/>
      <c r="L12895" s="14"/>
      <c r="M12895" s="14"/>
      <c r="N12895" s="14"/>
      <c r="O12895" s="14"/>
      <c r="P12895" s="14"/>
      <c r="Q12895" s="14"/>
    </row>
    <row r="12896" spans="10:17" x14ac:dyDescent="0.25">
      <c r="J12896" s="14"/>
      <c r="K12896" s="14"/>
      <c r="L12896" s="14"/>
      <c r="M12896" s="14"/>
      <c r="N12896" s="14"/>
      <c r="O12896" s="14"/>
      <c r="P12896" s="14"/>
      <c r="Q12896" s="14"/>
    </row>
    <row r="12897" spans="10:17" x14ac:dyDescent="0.25">
      <c r="J12897" s="14"/>
      <c r="K12897" s="14"/>
      <c r="L12897" s="14"/>
      <c r="M12897" s="14"/>
      <c r="N12897" s="14"/>
      <c r="O12897" s="14"/>
      <c r="P12897" s="14"/>
      <c r="Q12897" s="14"/>
    </row>
    <row r="12898" spans="10:17" x14ac:dyDescent="0.25">
      <c r="J12898" s="14"/>
      <c r="K12898" s="14"/>
      <c r="L12898" s="14"/>
      <c r="M12898" s="14"/>
      <c r="N12898" s="14"/>
      <c r="O12898" s="14"/>
      <c r="P12898" s="14"/>
      <c r="Q12898" s="14"/>
    </row>
    <row r="12899" spans="10:17" x14ac:dyDescent="0.25">
      <c r="J12899" s="14"/>
      <c r="K12899" s="14"/>
      <c r="L12899" s="14"/>
      <c r="M12899" s="14"/>
      <c r="N12899" s="14"/>
      <c r="O12899" s="14"/>
      <c r="P12899" s="14"/>
      <c r="Q12899" s="14"/>
    </row>
    <row r="12900" spans="10:17" x14ac:dyDescent="0.25">
      <c r="J12900" s="14"/>
      <c r="K12900" s="14"/>
      <c r="L12900" s="14"/>
      <c r="M12900" s="14"/>
      <c r="N12900" s="14"/>
      <c r="O12900" s="14"/>
      <c r="P12900" s="14"/>
      <c r="Q12900" s="14"/>
    </row>
    <row r="12901" spans="10:17" x14ac:dyDescent="0.25">
      <c r="J12901" s="14"/>
      <c r="K12901" s="14"/>
      <c r="L12901" s="14"/>
      <c r="M12901" s="14"/>
      <c r="N12901" s="14"/>
      <c r="O12901" s="14"/>
      <c r="P12901" s="14"/>
      <c r="Q12901" s="14"/>
    </row>
    <row r="12902" spans="10:17" x14ac:dyDescent="0.25">
      <c r="J12902" s="14"/>
      <c r="K12902" s="14"/>
      <c r="L12902" s="14"/>
      <c r="M12902" s="14"/>
      <c r="N12902" s="14"/>
      <c r="O12902" s="14"/>
      <c r="P12902" s="14"/>
      <c r="Q12902" s="14"/>
    </row>
    <row r="12903" spans="10:17" x14ac:dyDescent="0.25">
      <c r="J12903" s="14"/>
      <c r="K12903" s="14"/>
      <c r="L12903" s="14"/>
      <c r="M12903" s="14"/>
      <c r="N12903" s="14"/>
      <c r="O12903" s="14"/>
      <c r="P12903" s="14"/>
      <c r="Q12903" s="14"/>
    </row>
    <row r="12904" spans="10:17" x14ac:dyDescent="0.25">
      <c r="J12904" s="14"/>
      <c r="K12904" s="14"/>
      <c r="L12904" s="14"/>
      <c r="M12904" s="14"/>
      <c r="N12904" s="14"/>
      <c r="O12904" s="14"/>
      <c r="P12904" s="14"/>
      <c r="Q12904" s="14"/>
    </row>
    <row r="12905" spans="10:17" x14ac:dyDescent="0.25">
      <c r="J12905" s="14"/>
      <c r="K12905" s="14"/>
      <c r="L12905" s="14"/>
      <c r="M12905" s="14"/>
      <c r="N12905" s="14"/>
      <c r="O12905" s="14"/>
      <c r="P12905" s="14"/>
      <c r="Q12905" s="14"/>
    </row>
    <row r="12906" spans="10:17" x14ac:dyDescent="0.25">
      <c r="J12906" s="14"/>
      <c r="K12906" s="14"/>
      <c r="L12906" s="14"/>
      <c r="M12906" s="14"/>
      <c r="N12906" s="14"/>
      <c r="O12906" s="14"/>
      <c r="P12906" s="14"/>
      <c r="Q12906" s="14"/>
    </row>
    <row r="12907" spans="10:17" x14ac:dyDescent="0.25">
      <c r="J12907" s="14"/>
      <c r="K12907" s="14"/>
      <c r="L12907" s="14"/>
      <c r="M12907" s="14"/>
      <c r="N12907" s="14"/>
      <c r="O12907" s="14"/>
      <c r="P12907" s="14"/>
      <c r="Q12907" s="14"/>
    </row>
    <row r="12908" spans="10:17" x14ac:dyDescent="0.25">
      <c r="J12908" s="14"/>
      <c r="K12908" s="14"/>
      <c r="L12908" s="14"/>
      <c r="M12908" s="14"/>
      <c r="N12908" s="14"/>
      <c r="O12908" s="14"/>
      <c r="P12908" s="14"/>
      <c r="Q12908" s="14"/>
    </row>
    <row r="12909" spans="10:17" x14ac:dyDescent="0.25">
      <c r="J12909" s="14"/>
      <c r="K12909" s="14"/>
      <c r="L12909" s="14"/>
      <c r="M12909" s="14"/>
      <c r="N12909" s="14"/>
      <c r="O12909" s="14"/>
      <c r="P12909" s="14"/>
      <c r="Q12909" s="14"/>
    </row>
    <row r="12910" spans="10:17" x14ac:dyDescent="0.25">
      <c r="J12910" s="14"/>
      <c r="K12910" s="14"/>
      <c r="L12910" s="14"/>
      <c r="M12910" s="14"/>
      <c r="N12910" s="14"/>
      <c r="O12910" s="14"/>
      <c r="P12910" s="14"/>
      <c r="Q12910" s="14"/>
    </row>
    <row r="12911" spans="10:17" x14ac:dyDescent="0.25">
      <c r="J12911" s="14"/>
      <c r="K12911" s="14"/>
      <c r="L12911" s="14"/>
      <c r="M12911" s="14"/>
      <c r="N12911" s="14"/>
      <c r="O12911" s="14"/>
      <c r="P12911" s="14"/>
      <c r="Q12911" s="14"/>
    </row>
    <row r="12912" spans="10:17" x14ac:dyDescent="0.25">
      <c r="J12912" s="14"/>
      <c r="K12912" s="14"/>
      <c r="L12912" s="14"/>
      <c r="M12912" s="14"/>
      <c r="N12912" s="14"/>
      <c r="O12912" s="14"/>
      <c r="P12912" s="14"/>
      <c r="Q12912" s="14"/>
    </row>
    <row r="12913" spans="10:17" x14ac:dyDescent="0.25">
      <c r="J12913" s="14"/>
      <c r="K12913" s="14"/>
      <c r="L12913" s="14"/>
      <c r="M12913" s="14"/>
      <c r="N12913" s="14"/>
      <c r="O12913" s="14"/>
      <c r="P12913" s="14"/>
      <c r="Q12913" s="14"/>
    </row>
    <row r="12914" spans="10:17" x14ac:dyDescent="0.25">
      <c r="J12914" s="14"/>
      <c r="K12914" s="14"/>
      <c r="L12914" s="14"/>
      <c r="M12914" s="14"/>
      <c r="N12914" s="14"/>
      <c r="O12914" s="14"/>
      <c r="P12914" s="14"/>
      <c r="Q12914" s="14"/>
    </row>
    <row r="12915" spans="10:17" x14ac:dyDescent="0.25">
      <c r="J12915" s="14"/>
      <c r="K12915" s="14"/>
      <c r="L12915" s="14"/>
      <c r="M12915" s="14"/>
      <c r="N12915" s="14"/>
      <c r="O12915" s="14"/>
      <c r="P12915" s="14"/>
      <c r="Q12915" s="14"/>
    </row>
    <row r="12916" spans="10:17" x14ac:dyDescent="0.25">
      <c r="J12916" s="14"/>
      <c r="K12916" s="14"/>
      <c r="L12916" s="14"/>
      <c r="M12916" s="14"/>
      <c r="N12916" s="14"/>
      <c r="O12916" s="14"/>
      <c r="P12916" s="14"/>
      <c r="Q12916" s="14"/>
    </row>
    <row r="12917" spans="10:17" x14ac:dyDescent="0.25">
      <c r="J12917" s="14"/>
      <c r="K12917" s="14"/>
      <c r="L12917" s="14"/>
      <c r="M12917" s="14"/>
      <c r="N12917" s="14"/>
      <c r="O12917" s="14"/>
      <c r="P12917" s="14"/>
      <c r="Q12917" s="14"/>
    </row>
    <row r="12918" spans="10:17" x14ac:dyDescent="0.25">
      <c r="J12918" s="14"/>
      <c r="K12918" s="14"/>
      <c r="L12918" s="14"/>
      <c r="M12918" s="14"/>
      <c r="N12918" s="14"/>
      <c r="O12918" s="14"/>
      <c r="P12918" s="14"/>
      <c r="Q12918" s="14"/>
    </row>
    <row r="12919" spans="10:17" x14ac:dyDescent="0.25">
      <c r="J12919" s="14"/>
      <c r="K12919" s="14"/>
      <c r="L12919" s="14"/>
      <c r="M12919" s="14"/>
      <c r="N12919" s="14"/>
      <c r="O12919" s="14"/>
      <c r="P12919" s="14"/>
      <c r="Q12919" s="14"/>
    </row>
    <row r="12920" spans="10:17" x14ac:dyDescent="0.25">
      <c r="J12920" s="14"/>
      <c r="K12920" s="14"/>
      <c r="L12920" s="14"/>
      <c r="M12920" s="14"/>
      <c r="N12920" s="14"/>
      <c r="O12920" s="14"/>
      <c r="P12920" s="14"/>
      <c r="Q12920" s="14"/>
    </row>
    <row r="12921" spans="10:17" x14ac:dyDescent="0.25">
      <c r="J12921" s="14"/>
      <c r="K12921" s="14"/>
      <c r="L12921" s="14"/>
      <c r="M12921" s="14"/>
      <c r="N12921" s="14"/>
      <c r="O12921" s="14"/>
      <c r="P12921" s="14"/>
      <c r="Q12921" s="14"/>
    </row>
    <row r="12922" spans="10:17" x14ac:dyDescent="0.25">
      <c r="J12922" s="14"/>
      <c r="K12922" s="14"/>
      <c r="L12922" s="14"/>
      <c r="M12922" s="14"/>
      <c r="N12922" s="14"/>
      <c r="O12922" s="14"/>
      <c r="P12922" s="14"/>
      <c r="Q12922" s="14"/>
    </row>
    <row r="12923" spans="10:17" x14ac:dyDescent="0.25">
      <c r="J12923" s="14"/>
      <c r="K12923" s="14"/>
      <c r="L12923" s="14"/>
      <c r="M12923" s="14"/>
      <c r="N12923" s="14"/>
      <c r="O12923" s="14"/>
      <c r="P12923" s="14"/>
      <c r="Q12923" s="14"/>
    </row>
    <row r="12924" spans="10:17" x14ac:dyDescent="0.25">
      <c r="J12924" s="14"/>
      <c r="K12924" s="14"/>
      <c r="L12924" s="14"/>
      <c r="M12924" s="14"/>
      <c r="N12924" s="14"/>
      <c r="O12924" s="14"/>
      <c r="P12924" s="14"/>
      <c r="Q12924" s="14"/>
    </row>
    <row r="12925" spans="10:17" x14ac:dyDescent="0.25">
      <c r="J12925" s="14"/>
      <c r="K12925" s="14"/>
      <c r="L12925" s="14"/>
      <c r="M12925" s="14"/>
      <c r="N12925" s="14"/>
      <c r="O12925" s="14"/>
      <c r="P12925" s="14"/>
      <c r="Q12925" s="14"/>
    </row>
    <row r="12926" spans="10:17" x14ac:dyDescent="0.25">
      <c r="J12926" s="14"/>
      <c r="K12926" s="14"/>
      <c r="L12926" s="14"/>
      <c r="M12926" s="14"/>
      <c r="N12926" s="14"/>
      <c r="O12926" s="14"/>
      <c r="P12926" s="14"/>
      <c r="Q12926" s="14"/>
    </row>
    <row r="12927" spans="10:17" x14ac:dyDescent="0.25">
      <c r="J12927" s="14"/>
      <c r="K12927" s="14"/>
      <c r="L12927" s="14"/>
      <c r="M12927" s="14"/>
      <c r="N12927" s="14"/>
      <c r="O12927" s="14"/>
      <c r="P12927" s="14"/>
      <c r="Q12927" s="14"/>
    </row>
    <row r="12928" spans="10:17" x14ac:dyDescent="0.25">
      <c r="J12928" s="14"/>
      <c r="K12928" s="14"/>
      <c r="L12928" s="14"/>
      <c r="M12928" s="14"/>
      <c r="N12928" s="14"/>
      <c r="O12928" s="14"/>
      <c r="P12928" s="14"/>
      <c r="Q12928" s="14"/>
    </row>
    <row r="12929" spans="10:17" x14ac:dyDescent="0.25">
      <c r="J12929" s="14"/>
      <c r="K12929" s="14"/>
      <c r="L12929" s="14"/>
      <c r="M12929" s="14"/>
      <c r="N12929" s="14"/>
      <c r="O12929" s="14"/>
      <c r="P12929" s="14"/>
      <c r="Q12929" s="14"/>
    </row>
    <row r="12930" spans="10:17" x14ac:dyDescent="0.25">
      <c r="J12930" s="14"/>
      <c r="K12930" s="14"/>
      <c r="L12930" s="14"/>
      <c r="M12930" s="14"/>
      <c r="N12930" s="14"/>
      <c r="O12930" s="14"/>
      <c r="P12930" s="14"/>
      <c r="Q12930" s="14"/>
    </row>
    <row r="12931" spans="10:17" x14ac:dyDescent="0.25">
      <c r="J12931" s="14"/>
      <c r="K12931" s="14"/>
      <c r="L12931" s="14"/>
      <c r="M12931" s="14"/>
      <c r="N12931" s="14"/>
      <c r="O12931" s="14"/>
      <c r="P12931" s="14"/>
      <c r="Q12931" s="14"/>
    </row>
    <row r="12932" spans="10:17" x14ac:dyDescent="0.25">
      <c r="J12932" s="14"/>
      <c r="K12932" s="14"/>
      <c r="L12932" s="14"/>
      <c r="M12932" s="14"/>
      <c r="N12932" s="14"/>
      <c r="O12932" s="14"/>
      <c r="P12932" s="14"/>
      <c r="Q12932" s="14"/>
    </row>
    <row r="12933" spans="10:17" x14ac:dyDescent="0.25">
      <c r="J12933" s="14"/>
      <c r="K12933" s="14"/>
      <c r="L12933" s="14"/>
      <c r="M12933" s="14"/>
      <c r="N12933" s="14"/>
      <c r="O12933" s="14"/>
      <c r="P12933" s="14"/>
      <c r="Q12933" s="14"/>
    </row>
    <row r="12934" spans="10:17" x14ac:dyDescent="0.25">
      <c r="J12934" s="14"/>
      <c r="K12934" s="14"/>
      <c r="L12934" s="14"/>
      <c r="M12934" s="14"/>
      <c r="N12934" s="14"/>
      <c r="O12934" s="14"/>
      <c r="P12934" s="14"/>
      <c r="Q12934" s="14"/>
    </row>
    <row r="12935" spans="10:17" x14ac:dyDescent="0.25">
      <c r="J12935" s="14"/>
      <c r="K12935" s="14"/>
      <c r="L12935" s="14"/>
      <c r="M12935" s="14"/>
      <c r="N12935" s="14"/>
      <c r="O12935" s="14"/>
      <c r="P12935" s="14"/>
      <c r="Q12935" s="14"/>
    </row>
    <row r="12936" spans="10:17" x14ac:dyDescent="0.25">
      <c r="J12936" s="14"/>
      <c r="K12936" s="14"/>
      <c r="L12936" s="14"/>
      <c r="M12936" s="14"/>
      <c r="N12936" s="14"/>
      <c r="O12936" s="14"/>
      <c r="P12936" s="14"/>
      <c r="Q12936" s="14"/>
    </row>
    <row r="12937" spans="10:17" x14ac:dyDescent="0.25">
      <c r="J12937" s="14"/>
      <c r="K12937" s="14"/>
      <c r="L12937" s="14"/>
      <c r="M12937" s="14"/>
      <c r="N12937" s="14"/>
      <c r="O12937" s="14"/>
      <c r="P12937" s="14"/>
      <c r="Q12937" s="14"/>
    </row>
    <row r="12938" spans="10:17" x14ac:dyDescent="0.25">
      <c r="J12938" s="14"/>
      <c r="K12938" s="14"/>
      <c r="L12938" s="14"/>
      <c r="M12938" s="14"/>
      <c r="N12938" s="14"/>
      <c r="O12938" s="14"/>
      <c r="P12938" s="14"/>
      <c r="Q12938" s="14"/>
    </row>
    <row r="12939" spans="10:17" x14ac:dyDescent="0.25">
      <c r="J12939" s="14"/>
      <c r="K12939" s="14"/>
      <c r="L12939" s="14"/>
      <c r="M12939" s="14"/>
      <c r="N12939" s="14"/>
      <c r="O12939" s="14"/>
      <c r="P12939" s="14"/>
      <c r="Q12939" s="14"/>
    </row>
    <row r="12940" spans="10:17" x14ac:dyDescent="0.25">
      <c r="J12940" s="14"/>
      <c r="K12940" s="14"/>
      <c r="L12940" s="14"/>
      <c r="M12940" s="14"/>
      <c r="N12940" s="14"/>
      <c r="O12940" s="14"/>
      <c r="P12940" s="14"/>
      <c r="Q12940" s="14"/>
    </row>
    <row r="12941" spans="10:17" x14ac:dyDescent="0.25">
      <c r="J12941" s="14"/>
      <c r="K12941" s="14"/>
      <c r="L12941" s="14"/>
      <c r="M12941" s="14"/>
      <c r="N12941" s="14"/>
      <c r="O12941" s="14"/>
      <c r="P12941" s="14"/>
      <c r="Q12941" s="14"/>
    </row>
    <row r="12942" spans="10:17" x14ac:dyDescent="0.25">
      <c r="J12942" s="14"/>
      <c r="K12942" s="14"/>
      <c r="L12942" s="14"/>
      <c r="M12942" s="14"/>
      <c r="N12942" s="14"/>
      <c r="O12942" s="14"/>
      <c r="P12942" s="14"/>
      <c r="Q12942" s="14"/>
    </row>
    <row r="12943" spans="10:17" x14ac:dyDescent="0.25">
      <c r="J12943" s="14"/>
      <c r="K12943" s="14"/>
      <c r="L12943" s="14"/>
      <c r="M12943" s="14"/>
      <c r="N12943" s="14"/>
      <c r="O12943" s="14"/>
      <c r="P12943" s="14"/>
      <c r="Q12943" s="14"/>
    </row>
    <row r="12944" spans="10:17" x14ac:dyDescent="0.25">
      <c r="J12944" s="14"/>
      <c r="K12944" s="14"/>
      <c r="L12944" s="14"/>
      <c r="M12944" s="14"/>
      <c r="N12944" s="14"/>
      <c r="O12944" s="14"/>
      <c r="P12944" s="14"/>
      <c r="Q12944" s="14"/>
    </row>
    <row r="12945" spans="10:17" x14ac:dyDescent="0.25">
      <c r="J12945" s="14"/>
      <c r="K12945" s="14"/>
      <c r="L12945" s="14"/>
      <c r="M12945" s="14"/>
      <c r="N12945" s="14"/>
      <c r="O12945" s="14"/>
      <c r="P12945" s="14"/>
      <c r="Q12945" s="14"/>
    </row>
    <row r="12946" spans="10:17" x14ac:dyDescent="0.25">
      <c r="J12946" s="14"/>
      <c r="K12946" s="14"/>
      <c r="L12946" s="14"/>
      <c r="M12946" s="14"/>
      <c r="N12946" s="14"/>
      <c r="O12946" s="14"/>
      <c r="P12946" s="14"/>
      <c r="Q12946" s="14"/>
    </row>
    <row r="12947" spans="10:17" x14ac:dyDescent="0.25">
      <c r="J12947" s="14"/>
      <c r="K12947" s="14"/>
      <c r="L12947" s="14"/>
      <c r="M12947" s="14"/>
      <c r="N12947" s="14"/>
      <c r="O12947" s="14"/>
      <c r="P12947" s="14"/>
      <c r="Q12947" s="14"/>
    </row>
    <row r="12948" spans="10:17" x14ac:dyDescent="0.25">
      <c r="J12948" s="14"/>
      <c r="K12948" s="14"/>
      <c r="L12948" s="14"/>
      <c r="M12948" s="14"/>
      <c r="N12948" s="14"/>
      <c r="O12948" s="14"/>
      <c r="P12948" s="14"/>
      <c r="Q12948" s="14"/>
    </row>
    <row r="12949" spans="10:17" x14ac:dyDescent="0.25">
      <c r="J12949" s="14"/>
      <c r="K12949" s="14"/>
      <c r="L12949" s="14"/>
      <c r="M12949" s="14"/>
      <c r="N12949" s="14"/>
      <c r="O12949" s="14"/>
      <c r="P12949" s="14"/>
      <c r="Q12949" s="14"/>
    </row>
    <row r="12950" spans="10:17" x14ac:dyDescent="0.25">
      <c r="J12950" s="14"/>
      <c r="K12950" s="14"/>
      <c r="L12950" s="14"/>
      <c r="M12950" s="14"/>
      <c r="N12950" s="14"/>
      <c r="O12950" s="14"/>
      <c r="P12950" s="14"/>
      <c r="Q12950" s="14"/>
    </row>
    <row r="12951" spans="10:17" x14ac:dyDescent="0.25">
      <c r="J12951" s="14"/>
      <c r="K12951" s="14"/>
      <c r="L12951" s="14"/>
      <c r="M12951" s="14"/>
      <c r="N12951" s="14"/>
      <c r="O12951" s="14"/>
      <c r="P12951" s="14"/>
      <c r="Q12951" s="14"/>
    </row>
    <row r="12952" spans="10:17" x14ac:dyDescent="0.25">
      <c r="J12952" s="14"/>
      <c r="K12952" s="14"/>
      <c r="L12952" s="14"/>
      <c r="M12952" s="14"/>
      <c r="N12952" s="14"/>
      <c r="O12952" s="14"/>
      <c r="P12952" s="14"/>
      <c r="Q12952" s="14"/>
    </row>
    <row r="12953" spans="10:17" x14ac:dyDescent="0.25">
      <c r="J12953" s="14"/>
      <c r="K12953" s="14"/>
      <c r="L12953" s="14"/>
      <c r="M12953" s="14"/>
      <c r="N12953" s="14"/>
      <c r="O12953" s="14"/>
      <c r="P12953" s="14"/>
      <c r="Q12953" s="14"/>
    </row>
    <row r="12954" spans="10:17" x14ac:dyDescent="0.25">
      <c r="J12954" s="14"/>
      <c r="K12954" s="14"/>
      <c r="L12954" s="14"/>
      <c r="M12954" s="14"/>
      <c r="N12954" s="14"/>
      <c r="O12954" s="14"/>
      <c r="P12954" s="14"/>
      <c r="Q12954" s="14"/>
    </row>
    <row r="12955" spans="10:17" x14ac:dyDescent="0.25">
      <c r="J12955" s="14"/>
      <c r="K12955" s="14"/>
      <c r="L12955" s="14"/>
      <c r="M12955" s="14"/>
      <c r="N12955" s="14"/>
      <c r="O12955" s="14"/>
      <c r="P12955" s="14"/>
      <c r="Q12955" s="14"/>
    </row>
    <row r="12956" spans="10:17" x14ac:dyDescent="0.25">
      <c r="J12956" s="14"/>
      <c r="K12956" s="14"/>
      <c r="L12956" s="14"/>
      <c r="M12956" s="14"/>
      <c r="N12956" s="14"/>
      <c r="O12956" s="14"/>
      <c r="P12956" s="14"/>
      <c r="Q12956" s="14"/>
    </row>
    <row r="12957" spans="10:17" x14ac:dyDescent="0.25">
      <c r="J12957" s="14"/>
      <c r="K12957" s="14"/>
      <c r="L12957" s="14"/>
      <c r="M12957" s="14"/>
      <c r="N12957" s="14"/>
      <c r="O12957" s="14"/>
      <c r="P12957" s="14"/>
      <c r="Q12957" s="14"/>
    </row>
    <row r="12958" spans="10:17" x14ac:dyDescent="0.25">
      <c r="J12958" s="14"/>
      <c r="K12958" s="14"/>
      <c r="L12958" s="14"/>
      <c r="M12958" s="14"/>
      <c r="N12958" s="14"/>
      <c r="O12958" s="14"/>
      <c r="P12958" s="14"/>
      <c r="Q12958" s="14"/>
    </row>
    <row r="12959" spans="10:17" x14ac:dyDescent="0.25">
      <c r="J12959" s="14"/>
      <c r="K12959" s="14"/>
      <c r="L12959" s="14"/>
      <c r="M12959" s="14"/>
      <c r="N12959" s="14"/>
      <c r="O12959" s="14"/>
      <c r="P12959" s="14"/>
      <c r="Q12959" s="14"/>
    </row>
    <row r="12960" spans="10:17" x14ac:dyDescent="0.25">
      <c r="J12960" s="14"/>
      <c r="K12960" s="14"/>
      <c r="L12960" s="14"/>
      <c r="M12960" s="14"/>
      <c r="N12960" s="14"/>
      <c r="O12960" s="14"/>
      <c r="P12960" s="14"/>
      <c r="Q12960" s="14"/>
    </row>
    <row r="12961" spans="10:17" x14ac:dyDescent="0.25">
      <c r="J12961" s="14"/>
      <c r="K12961" s="14"/>
      <c r="L12961" s="14"/>
      <c r="M12961" s="14"/>
      <c r="N12961" s="14"/>
      <c r="O12961" s="14"/>
      <c r="P12961" s="14"/>
      <c r="Q12961" s="14"/>
    </row>
    <row r="12962" spans="10:17" x14ac:dyDescent="0.25">
      <c r="J12962" s="14"/>
      <c r="K12962" s="14"/>
      <c r="L12962" s="14"/>
      <c r="M12962" s="14"/>
      <c r="N12962" s="14"/>
      <c r="O12962" s="14"/>
      <c r="P12962" s="14"/>
      <c r="Q12962" s="14"/>
    </row>
    <row r="12963" spans="10:17" x14ac:dyDescent="0.25">
      <c r="J12963" s="14"/>
      <c r="K12963" s="14"/>
      <c r="L12963" s="14"/>
      <c r="M12963" s="14"/>
      <c r="N12963" s="14"/>
      <c r="O12963" s="14"/>
      <c r="P12963" s="14"/>
      <c r="Q12963" s="14"/>
    </row>
    <row r="12964" spans="10:17" x14ac:dyDescent="0.25">
      <c r="J12964" s="14"/>
      <c r="K12964" s="14"/>
      <c r="L12964" s="14"/>
      <c r="M12964" s="14"/>
      <c r="N12964" s="14"/>
      <c r="O12964" s="14"/>
      <c r="P12964" s="14"/>
      <c r="Q12964" s="14"/>
    </row>
    <row r="12965" spans="10:17" x14ac:dyDescent="0.25">
      <c r="J12965" s="14"/>
      <c r="K12965" s="14"/>
      <c r="L12965" s="14"/>
      <c r="M12965" s="14"/>
      <c r="N12965" s="14"/>
      <c r="O12965" s="14"/>
      <c r="P12965" s="14"/>
      <c r="Q12965" s="14"/>
    </row>
    <row r="12966" spans="10:17" x14ac:dyDescent="0.25">
      <c r="J12966" s="14"/>
      <c r="K12966" s="14"/>
      <c r="L12966" s="14"/>
      <c r="M12966" s="14"/>
      <c r="N12966" s="14"/>
      <c r="O12966" s="14"/>
      <c r="P12966" s="14"/>
      <c r="Q12966" s="14"/>
    </row>
    <row r="12967" spans="10:17" x14ac:dyDescent="0.25">
      <c r="J12967" s="14"/>
      <c r="K12967" s="14"/>
      <c r="L12967" s="14"/>
      <c r="M12967" s="14"/>
      <c r="N12967" s="14"/>
      <c r="O12967" s="14"/>
      <c r="P12967" s="14"/>
      <c r="Q12967" s="14"/>
    </row>
    <row r="12968" spans="10:17" x14ac:dyDescent="0.25">
      <c r="J12968" s="14"/>
      <c r="K12968" s="14"/>
      <c r="L12968" s="14"/>
      <c r="M12968" s="14"/>
      <c r="N12968" s="14"/>
      <c r="O12968" s="14"/>
      <c r="P12968" s="14"/>
      <c r="Q12968" s="14"/>
    </row>
    <row r="12969" spans="10:17" x14ac:dyDescent="0.25">
      <c r="J12969" s="14"/>
      <c r="K12969" s="14"/>
      <c r="L12969" s="14"/>
      <c r="M12969" s="14"/>
      <c r="N12969" s="14"/>
      <c r="O12969" s="14"/>
      <c r="P12969" s="14"/>
      <c r="Q12969" s="14"/>
    </row>
    <row r="12970" spans="10:17" x14ac:dyDescent="0.25">
      <c r="J12970" s="14"/>
      <c r="K12970" s="14"/>
      <c r="L12970" s="14"/>
      <c r="M12970" s="14"/>
      <c r="N12970" s="14"/>
      <c r="O12970" s="14"/>
      <c r="P12970" s="14"/>
      <c r="Q12970" s="14"/>
    </row>
    <row r="12971" spans="10:17" x14ac:dyDescent="0.25">
      <c r="J12971" s="14"/>
      <c r="K12971" s="14"/>
      <c r="L12971" s="14"/>
      <c r="M12971" s="14"/>
      <c r="N12971" s="14"/>
      <c r="O12971" s="14"/>
      <c r="P12971" s="14"/>
      <c r="Q12971" s="14"/>
    </row>
    <row r="12972" spans="10:17" x14ac:dyDescent="0.25">
      <c r="J12972" s="14"/>
      <c r="K12972" s="14"/>
      <c r="L12972" s="14"/>
      <c r="M12972" s="14"/>
      <c r="N12972" s="14"/>
      <c r="O12972" s="14"/>
      <c r="P12972" s="14"/>
      <c r="Q12972" s="14"/>
    </row>
    <row r="12973" spans="10:17" x14ac:dyDescent="0.25">
      <c r="J12973" s="14"/>
      <c r="K12973" s="14"/>
      <c r="L12973" s="14"/>
      <c r="M12973" s="14"/>
      <c r="N12973" s="14"/>
      <c r="O12973" s="14"/>
      <c r="P12973" s="14"/>
      <c r="Q12973" s="14"/>
    </row>
    <row r="12974" spans="10:17" x14ac:dyDescent="0.25">
      <c r="J12974" s="14"/>
      <c r="K12974" s="14"/>
      <c r="L12974" s="14"/>
      <c r="M12974" s="14"/>
      <c r="N12974" s="14"/>
      <c r="O12974" s="14"/>
      <c r="P12974" s="14"/>
      <c r="Q12974" s="14"/>
    </row>
    <row r="12975" spans="10:17" x14ac:dyDescent="0.25">
      <c r="J12975" s="14"/>
      <c r="K12975" s="14"/>
      <c r="L12975" s="14"/>
      <c r="M12975" s="14"/>
      <c r="N12975" s="14"/>
      <c r="O12975" s="14"/>
      <c r="P12975" s="14"/>
      <c r="Q12975" s="14"/>
    </row>
    <row r="12976" spans="10:17" x14ac:dyDescent="0.25">
      <c r="J12976" s="14"/>
      <c r="K12976" s="14"/>
      <c r="L12976" s="14"/>
      <c r="M12976" s="14"/>
      <c r="N12976" s="14"/>
      <c r="O12976" s="14"/>
      <c r="P12976" s="14"/>
      <c r="Q12976" s="14"/>
    </row>
    <row r="12977" spans="10:17" x14ac:dyDescent="0.25">
      <c r="J12977" s="14"/>
      <c r="K12977" s="14"/>
      <c r="L12977" s="14"/>
      <c r="M12977" s="14"/>
      <c r="N12977" s="14"/>
      <c r="O12977" s="14"/>
      <c r="P12977" s="14"/>
      <c r="Q12977" s="14"/>
    </row>
    <row r="12978" spans="10:17" x14ac:dyDescent="0.25">
      <c r="J12978" s="14"/>
      <c r="K12978" s="14"/>
      <c r="L12978" s="14"/>
      <c r="M12978" s="14"/>
      <c r="N12978" s="14"/>
      <c r="O12978" s="14"/>
      <c r="P12978" s="14"/>
      <c r="Q12978" s="14"/>
    </row>
    <row r="12979" spans="10:17" x14ac:dyDescent="0.25">
      <c r="J12979" s="14"/>
      <c r="K12979" s="14"/>
      <c r="L12979" s="14"/>
      <c r="M12979" s="14"/>
      <c r="N12979" s="14"/>
      <c r="O12979" s="14"/>
      <c r="P12979" s="14"/>
      <c r="Q12979" s="14"/>
    </row>
    <row r="12980" spans="10:17" x14ac:dyDescent="0.25">
      <c r="J12980" s="14"/>
      <c r="K12980" s="14"/>
      <c r="L12980" s="14"/>
      <c r="M12980" s="14"/>
      <c r="N12980" s="14"/>
      <c r="O12980" s="14"/>
      <c r="P12980" s="14"/>
      <c r="Q12980" s="14"/>
    </row>
    <row r="12981" spans="10:17" x14ac:dyDescent="0.25">
      <c r="J12981" s="14"/>
      <c r="K12981" s="14"/>
      <c r="L12981" s="14"/>
      <c r="M12981" s="14"/>
      <c r="N12981" s="14"/>
      <c r="O12981" s="14"/>
      <c r="P12981" s="14"/>
      <c r="Q12981" s="14"/>
    </row>
    <row r="12982" spans="10:17" x14ac:dyDescent="0.25">
      <c r="J12982" s="14"/>
      <c r="K12982" s="14"/>
      <c r="L12982" s="14"/>
      <c r="M12982" s="14"/>
      <c r="N12982" s="14"/>
      <c r="O12982" s="14"/>
      <c r="P12982" s="14"/>
      <c r="Q12982" s="14"/>
    </row>
    <row r="12983" spans="10:17" x14ac:dyDescent="0.25">
      <c r="J12983" s="14"/>
      <c r="K12983" s="14"/>
      <c r="L12983" s="14"/>
      <c r="M12983" s="14"/>
      <c r="N12983" s="14"/>
      <c r="O12983" s="14"/>
      <c r="P12983" s="14"/>
      <c r="Q12983" s="14"/>
    </row>
    <row r="12984" spans="10:17" x14ac:dyDescent="0.25">
      <c r="J12984" s="14"/>
      <c r="K12984" s="14"/>
      <c r="L12984" s="14"/>
      <c r="M12984" s="14"/>
      <c r="N12984" s="14"/>
      <c r="O12984" s="14"/>
      <c r="P12984" s="14"/>
      <c r="Q12984" s="14"/>
    </row>
    <row r="12985" spans="10:17" x14ac:dyDescent="0.25">
      <c r="J12985" s="14"/>
      <c r="K12985" s="14"/>
      <c r="L12985" s="14"/>
      <c r="M12985" s="14"/>
      <c r="N12985" s="14"/>
      <c r="O12985" s="14"/>
      <c r="P12985" s="14"/>
      <c r="Q12985" s="14"/>
    </row>
    <row r="12986" spans="10:17" x14ac:dyDescent="0.25">
      <c r="J12986" s="14"/>
      <c r="K12986" s="14"/>
      <c r="L12986" s="14"/>
      <c r="M12986" s="14"/>
      <c r="N12986" s="14"/>
      <c r="O12986" s="14"/>
      <c r="P12986" s="14"/>
      <c r="Q12986" s="14"/>
    </row>
    <row r="12987" spans="10:17" x14ac:dyDescent="0.25">
      <c r="J12987" s="14"/>
      <c r="K12987" s="14"/>
      <c r="L12987" s="14"/>
      <c r="M12987" s="14"/>
      <c r="N12987" s="14"/>
      <c r="O12987" s="14"/>
      <c r="P12987" s="14"/>
      <c r="Q12987" s="14"/>
    </row>
    <row r="12988" spans="10:17" x14ac:dyDescent="0.25">
      <c r="J12988" s="14"/>
      <c r="K12988" s="14"/>
      <c r="L12988" s="14"/>
      <c r="M12988" s="14"/>
      <c r="N12988" s="14"/>
      <c r="O12988" s="14"/>
      <c r="P12988" s="14"/>
      <c r="Q12988" s="14"/>
    </row>
    <row r="12989" spans="10:17" x14ac:dyDescent="0.25">
      <c r="J12989" s="14"/>
      <c r="K12989" s="14"/>
      <c r="L12989" s="14"/>
      <c r="M12989" s="14"/>
      <c r="N12989" s="14"/>
      <c r="O12989" s="14"/>
      <c r="P12989" s="14"/>
      <c r="Q12989" s="14"/>
    </row>
    <row r="12990" spans="10:17" x14ac:dyDescent="0.25">
      <c r="J12990" s="14"/>
      <c r="K12990" s="14"/>
      <c r="L12990" s="14"/>
      <c r="M12990" s="14"/>
      <c r="N12990" s="14"/>
      <c r="O12990" s="14"/>
      <c r="P12990" s="14"/>
      <c r="Q12990" s="14"/>
    </row>
    <row r="12991" spans="10:17" x14ac:dyDescent="0.25">
      <c r="J12991" s="14"/>
      <c r="K12991" s="14"/>
      <c r="L12991" s="14"/>
      <c r="M12991" s="14"/>
      <c r="N12991" s="14"/>
      <c r="O12991" s="14"/>
      <c r="P12991" s="14"/>
      <c r="Q12991" s="14"/>
    </row>
    <row r="12992" spans="10:17" x14ac:dyDescent="0.25">
      <c r="J12992" s="14"/>
      <c r="K12992" s="14"/>
      <c r="L12992" s="14"/>
      <c r="M12992" s="14"/>
      <c r="N12992" s="14"/>
      <c r="O12992" s="14"/>
      <c r="P12992" s="14"/>
      <c r="Q12992" s="14"/>
    </row>
    <row r="12993" spans="10:17" x14ac:dyDescent="0.25">
      <c r="J12993" s="14"/>
      <c r="K12993" s="14"/>
      <c r="L12993" s="14"/>
      <c r="M12993" s="14"/>
      <c r="N12993" s="14"/>
      <c r="O12993" s="14"/>
      <c r="P12993" s="14"/>
      <c r="Q12993" s="14"/>
    </row>
    <row r="12994" spans="10:17" x14ac:dyDescent="0.25">
      <c r="J12994" s="14"/>
      <c r="K12994" s="14"/>
      <c r="L12994" s="14"/>
      <c r="M12994" s="14"/>
      <c r="N12994" s="14"/>
      <c r="O12994" s="14"/>
      <c r="P12994" s="14"/>
      <c r="Q12994" s="14"/>
    </row>
    <row r="12995" spans="10:17" x14ac:dyDescent="0.25">
      <c r="J12995" s="14"/>
      <c r="K12995" s="14"/>
      <c r="L12995" s="14"/>
      <c r="M12995" s="14"/>
      <c r="N12995" s="14"/>
      <c r="O12995" s="14"/>
      <c r="P12995" s="14"/>
      <c r="Q12995" s="14"/>
    </row>
    <row r="12996" spans="10:17" x14ac:dyDescent="0.25">
      <c r="J12996" s="14"/>
      <c r="K12996" s="14"/>
      <c r="L12996" s="14"/>
      <c r="M12996" s="14"/>
      <c r="N12996" s="14"/>
      <c r="O12996" s="14"/>
      <c r="P12996" s="14"/>
      <c r="Q12996" s="14"/>
    </row>
    <row r="12997" spans="10:17" x14ac:dyDescent="0.25">
      <c r="J12997" s="14"/>
      <c r="K12997" s="14"/>
      <c r="L12997" s="14"/>
      <c r="M12997" s="14"/>
      <c r="N12997" s="14"/>
      <c r="O12997" s="14"/>
      <c r="P12997" s="14"/>
      <c r="Q12997" s="14"/>
    </row>
    <row r="12998" spans="10:17" x14ac:dyDescent="0.25">
      <c r="J12998" s="14"/>
      <c r="K12998" s="14"/>
      <c r="L12998" s="14"/>
      <c r="M12998" s="14"/>
      <c r="N12998" s="14"/>
      <c r="O12998" s="14"/>
      <c r="P12998" s="14"/>
      <c r="Q12998" s="14"/>
    </row>
    <row r="12999" spans="10:17" x14ac:dyDescent="0.25">
      <c r="J12999" s="14"/>
      <c r="K12999" s="14"/>
      <c r="L12999" s="14"/>
      <c r="M12999" s="14"/>
      <c r="N12999" s="14"/>
      <c r="O12999" s="14"/>
      <c r="P12999" s="14"/>
      <c r="Q12999" s="14"/>
    </row>
    <row r="13000" spans="10:17" x14ac:dyDescent="0.25">
      <c r="J13000" s="14"/>
      <c r="K13000" s="14"/>
      <c r="L13000" s="14"/>
      <c r="M13000" s="14"/>
      <c r="N13000" s="14"/>
      <c r="O13000" s="14"/>
      <c r="P13000" s="14"/>
      <c r="Q13000" s="14"/>
    </row>
    <row r="13001" spans="10:17" x14ac:dyDescent="0.25">
      <c r="J13001" s="14"/>
      <c r="K13001" s="14"/>
      <c r="L13001" s="14"/>
      <c r="M13001" s="14"/>
      <c r="N13001" s="14"/>
      <c r="O13001" s="14"/>
      <c r="P13001" s="14"/>
      <c r="Q13001" s="14"/>
    </row>
    <row r="13002" spans="10:17" x14ac:dyDescent="0.25">
      <c r="J13002" s="14"/>
      <c r="K13002" s="14"/>
      <c r="L13002" s="14"/>
      <c r="M13002" s="14"/>
      <c r="N13002" s="14"/>
      <c r="O13002" s="14"/>
      <c r="P13002" s="14"/>
      <c r="Q13002" s="14"/>
    </row>
    <row r="13003" spans="10:17" x14ac:dyDescent="0.25">
      <c r="J13003" s="14"/>
      <c r="K13003" s="14"/>
      <c r="L13003" s="14"/>
      <c r="M13003" s="14"/>
      <c r="N13003" s="14"/>
      <c r="O13003" s="14"/>
      <c r="P13003" s="14"/>
      <c r="Q13003" s="14"/>
    </row>
    <row r="13004" spans="10:17" x14ac:dyDescent="0.25">
      <c r="J13004" s="14"/>
      <c r="K13004" s="14"/>
      <c r="L13004" s="14"/>
      <c r="M13004" s="14"/>
      <c r="N13004" s="14"/>
      <c r="O13004" s="14"/>
      <c r="P13004" s="14"/>
      <c r="Q13004" s="14"/>
    </row>
    <row r="13005" spans="10:17" x14ac:dyDescent="0.25">
      <c r="J13005" s="14"/>
      <c r="K13005" s="14"/>
      <c r="L13005" s="14"/>
      <c r="M13005" s="14"/>
      <c r="N13005" s="14"/>
      <c r="O13005" s="14"/>
      <c r="P13005" s="14"/>
      <c r="Q13005" s="14"/>
    </row>
    <row r="13006" spans="10:17" x14ac:dyDescent="0.25">
      <c r="J13006" s="14"/>
      <c r="K13006" s="14"/>
      <c r="L13006" s="14"/>
      <c r="M13006" s="14"/>
      <c r="N13006" s="14"/>
      <c r="O13006" s="14"/>
      <c r="P13006" s="14"/>
      <c r="Q13006" s="14"/>
    </row>
    <row r="13007" spans="10:17" x14ac:dyDescent="0.25">
      <c r="J13007" s="14"/>
      <c r="K13007" s="14"/>
      <c r="L13007" s="14"/>
      <c r="M13007" s="14"/>
      <c r="N13007" s="14"/>
      <c r="O13007" s="14"/>
      <c r="P13007" s="14"/>
      <c r="Q13007" s="14"/>
    </row>
    <row r="13008" spans="10:17" x14ac:dyDescent="0.25">
      <c r="J13008" s="14"/>
      <c r="K13008" s="14"/>
      <c r="L13008" s="14"/>
      <c r="M13008" s="14"/>
      <c r="N13008" s="14"/>
      <c r="O13008" s="14"/>
      <c r="P13008" s="14"/>
      <c r="Q13008" s="14"/>
    </row>
    <row r="13009" spans="10:17" x14ac:dyDescent="0.25">
      <c r="J13009" s="14"/>
      <c r="K13009" s="14"/>
      <c r="L13009" s="14"/>
      <c r="M13009" s="14"/>
      <c r="N13009" s="14"/>
      <c r="O13009" s="14"/>
      <c r="P13009" s="14"/>
      <c r="Q13009" s="14"/>
    </row>
    <row r="13010" spans="10:17" x14ac:dyDescent="0.25">
      <c r="J13010" s="14"/>
      <c r="K13010" s="14"/>
      <c r="L13010" s="14"/>
      <c r="M13010" s="14"/>
      <c r="N13010" s="14"/>
      <c r="O13010" s="14"/>
      <c r="P13010" s="14"/>
      <c r="Q13010" s="14"/>
    </row>
    <row r="13011" spans="10:17" x14ac:dyDescent="0.25">
      <c r="J13011" s="14"/>
      <c r="K13011" s="14"/>
      <c r="L13011" s="14"/>
      <c r="M13011" s="14"/>
      <c r="N13011" s="14"/>
      <c r="O13011" s="14"/>
      <c r="P13011" s="14"/>
      <c r="Q13011" s="14"/>
    </row>
    <row r="13012" spans="10:17" x14ac:dyDescent="0.25">
      <c r="J13012" s="14"/>
      <c r="K13012" s="14"/>
      <c r="L13012" s="14"/>
      <c r="M13012" s="14"/>
      <c r="N13012" s="14"/>
      <c r="O13012" s="14"/>
      <c r="P13012" s="14"/>
      <c r="Q13012" s="14"/>
    </row>
    <row r="13013" spans="10:17" x14ac:dyDescent="0.25">
      <c r="J13013" s="14"/>
      <c r="K13013" s="14"/>
      <c r="L13013" s="14"/>
      <c r="M13013" s="14"/>
      <c r="N13013" s="14"/>
      <c r="O13013" s="14"/>
      <c r="P13013" s="14"/>
      <c r="Q13013" s="14"/>
    </row>
    <row r="13014" spans="10:17" x14ac:dyDescent="0.25">
      <c r="J13014" s="14"/>
      <c r="K13014" s="14"/>
      <c r="L13014" s="14"/>
      <c r="M13014" s="14"/>
      <c r="N13014" s="14"/>
      <c r="O13014" s="14"/>
      <c r="P13014" s="14"/>
      <c r="Q13014" s="14"/>
    </row>
    <row r="13015" spans="10:17" x14ac:dyDescent="0.25">
      <c r="J13015" s="14"/>
      <c r="K13015" s="14"/>
      <c r="L13015" s="14"/>
      <c r="M13015" s="14"/>
      <c r="N13015" s="14"/>
      <c r="O13015" s="14"/>
      <c r="P13015" s="14"/>
      <c r="Q13015" s="14"/>
    </row>
    <row r="13016" spans="10:17" x14ac:dyDescent="0.25">
      <c r="J13016" s="14"/>
      <c r="K13016" s="14"/>
      <c r="L13016" s="14"/>
      <c r="M13016" s="14"/>
      <c r="N13016" s="14"/>
      <c r="O13016" s="14"/>
      <c r="P13016" s="14"/>
      <c r="Q13016" s="14"/>
    </row>
    <row r="13017" spans="10:17" x14ac:dyDescent="0.25">
      <c r="J13017" s="14"/>
      <c r="K13017" s="14"/>
      <c r="L13017" s="14"/>
      <c r="M13017" s="14"/>
      <c r="N13017" s="14"/>
      <c r="O13017" s="14"/>
      <c r="P13017" s="14"/>
      <c r="Q13017" s="14"/>
    </row>
    <row r="13018" spans="10:17" x14ac:dyDescent="0.25">
      <c r="J13018" s="14"/>
      <c r="K13018" s="14"/>
      <c r="L13018" s="14"/>
      <c r="M13018" s="14"/>
      <c r="N13018" s="14"/>
      <c r="O13018" s="14"/>
      <c r="P13018" s="14"/>
      <c r="Q13018" s="14"/>
    </row>
    <row r="13019" spans="10:17" x14ac:dyDescent="0.25">
      <c r="J13019" s="14"/>
      <c r="K13019" s="14"/>
      <c r="L13019" s="14"/>
      <c r="M13019" s="14"/>
      <c r="N13019" s="14"/>
      <c r="O13019" s="14"/>
      <c r="P13019" s="14"/>
      <c r="Q13019" s="14"/>
    </row>
    <row r="13020" spans="10:17" x14ac:dyDescent="0.25">
      <c r="J13020" s="14"/>
      <c r="K13020" s="14"/>
      <c r="L13020" s="14"/>
      <c r="M13020" s="14"/>
      <c r="N13020" s="14"/>
      <c r="O13020" s="14"/>
      <c r="P13020" s="14"/>
      <c r="Q13020" s="14"/>
    </row>
    <row r="13021" spans="10:17" x14ac:dyDescent="0.25">
      <c r="J13021" s="14"/>
      <c r="K13021" s="14"/>
      <c r="L13021" s="14"/>
      <c r="M13021" s="14"/>
      <c r="N13021" s="14"/>
      <c r="O13021" s="14"/>
      <c r="P13021" s="14"/>
      <c r="Q13021" s="14"/>
    </row>
    <row r="13022" spans="10:17" x14ac:dyDescent="0.25">
      <c r="J13022" s="14"/>
      <c r="K13022" s="14"/>
      <c r="L13022" s="14"/>
      <c r="M13022" s="14"/>
      <c r="N13022" s="14"/>
      <c r="O13022" s="14"/>
      <c r="P13022" s="14"/>
      <c r="Q13022" s="14"/>
    </row>
    <row r="13023" spans="10:17" x14ac:dyDescent="0.25">
      <c r="J13023" s="14"/>
      <c r="K13023" s="14"/>
      <c r="L13023" s="14"/>
      <c r="M13023" s="14"/>
      <c r="N13023" s="14"/>
      <c r="O13023" s="14"/>
      <c r="P13023" s="14"/>
      <c r="Q13023" s="14"/>
    </row>
    <row r="13024" spans="10:17" x14ac:dyDescent="0.25">
      <c r="J13024" s="14"/>
      <c r="K13024" s="14"/>
      <c r="L13024" s="14"/>
      <c r="M13024" s="14"/>
      <c r="N13024" s="14"/>
      <c r="O13024" s="14"/>
      <c r="P13024" s="14"/>
      <c r="Q13024" s="14"/>
    </row>
    <row r="13025" spans="10:17" x14ac:dyDescent="0.25">
      <c r="J13025" s="14"/>
      <c r="K13025" s="14"/>
      <c r="L13025" s="14"/>
      <c r="M13025" s="14"/>
      <c r="N13025" s="14"/>
      <c r="O13025" s="14"/>
      <c r="P13025" s="14"/>
      <c r="Q13025" s="14"/>
    </row>
    <row r="13026" spans="10:17" x14ac:dyDescent="0.25">
      <c r="J13026" s="14"/>
      <c r="K13026" s="14"/>
      <c r="L13026" s="14"/>
      <c r="M13026" s="14"/>
      <c r="N13026" s="14"/>
      <c r="O13026" s="14"/>
      <c r="P13026" s="14"/>
      <c r="Q13026" s="14"/>
    </row>
    <row r="13027" spans="10:17" x14ac:dyDescent="0.25">
      <c r="J13027" s="14"/>
      <c r="K13027" s="14"/>
      <c r="L13027" s="14"/>
      <c r="M13027" s="14"/>
      <c r="N13027" s="14"/>
      <c r="O13027" s="14"/>
      <c r="P13027" s="14"/>
      <c r="Q13027" s="14"/>
    </row>
    <row r="13028" spans="10:17" x14ac:dyDescent="0.25">
      <c r="J13028" s="14"/>
      <c r="K13028" s="14"/>
      <c r="L13028" s="14"/>
      <c r="M13028" s="14"/>
      <c r="N13028" s="14"/>
      <c r="O13028" s="14"/>
      <c r="P13028" s="14"/>
      <c r="Q13028" s="14"/>
    </row>
    <row r="13029" spans="10:17" x14ac:dyDescent="0.25">
      <c r="J13029" s="14"/>
      <c r="K13029" s="14"/>
      <c r="L13029" s="14"/>
      <c r="M13029" s="14"/>
      <c r="N13029" s="14"/>
      <c r="O13029" s="14"/>
      <c r="P13029" s="14"/>
      <c r="Q13029" s="14"/>
    </row>
    <row r="13030" spans="10:17" x14ac:dyDescent="0.25">
      <c r="J13030" s="14"/>
      <c r="K13030" s="14"/>
      <c r="L13030" s="14"/>
      <c r="M13030" s="14"/>
      <c r="N13030" s="14"/>
      <c r="O13030" s="14"/>
      <c r="P13030" s="14"/>
      <c r="Q13030" s="14"/>
    </row>
    <row r="13031" spans="10:17" x14ac:dyDescent="0.25">
      <c r="J13031" s="14"/>
      <c r="K13031" s="14"/>
      <c r="L13031" s="14"/>
      <c r="M13031" s="14"/>
      <c r="N13031" s="14"/>
      <c r="O13031" s="14"/>
      <c r="P13031" s="14"/>
      <c r="Q13031" s="14"/>
    </row>
    <row r="13032" spans="10:17" x14ac:dyDescent="0.25">
      <c r="J13032" s="14"/>
      <c r="K13032" s="14"/>
      <c r="L13032" s="14"/>
      <c r="M13032" s="14"/>
      <c r="N13032" s="14"/>
      <c r="O13032" s="14"/>
      <c r="P13032" s="14"/>
      <c r="Q13032" s="14"/>
    </row>
    <row r="13033" spans="10:17" x14ac:dyDescent="0.25">
      <c r="J13033" s="14"/>
      <c r="K13033" s="14"/>
      <c r="L13033" s="14"/>
      <c r="M13033" s="14"/>
      <c r="N13033" s="14"/>
      <c r="O13033" s="14"/>
      <c r="P13033" s="14"/>
      <c r="Q13033" s="14"/>
    </row>
    <row r="13034" spans="10:17" x14ac:dyDescent="0.25">
      <c r="J13034" s="14"/>
      <c r="K13034" s="14"/>
      <c r="L13034" s="14"/>
      <c r="M13034" s="14"/>
      <c r="N13034" s="14"/>
      <c r="O13034" s="14"/>
      <c r="P13034" s="14"/>
      <c r="Q13034" s="14"/>
    </row>
    <row r="13035" spans="10:17" x14ac:dyDescent="0.25">
      <c r="J13035" s="14"/>
      <c r="K13035" s="14"/>
      <c r="L13035" s="14"/>
      <c r="M13035" s="14"/>
      <c r="N13035" s="14"/>
      <c r="O13035" s="14"/>
      <c r="P13035" s="14"/>
      <c r="Q13035" s="14"/>
    </row>
    <row r="13036" spans="10:17" x14ac:dyDescent="0.25">
      <c r="J13036" s="14"/>
      <c r="K13036" s="14"/>
      <c r="L13036" s="14"/>
      <c r="M13036" s="14"/>
      <c r="N13036" s="14"/>
      <c r="O13036" s="14"/>
      <c r="P13036" s="14"/>
      <c r="Q13036" s="14"/>
    </row>
    <row r="13037" spans="10:17" x14ac:dyDescent="0.25">
      <c r="J13037" s="14"/>
      <c r="K13037" s="14"/>
      <c r="L13037" s="14"/>
      <c r="M13037" s="14"/>
      <c r="N13037" s="14"/>
      <c r="O13037" s="14"/>
      <c r="P13037" s="14"/>
      <c r="Q13037" s="14"/>
    </row>
    <row r="13038" spans="10:17" x14ac:dyDescent="0.25">
      <c r="J13038" s="14"/>
      <c r="K13038" s="14"/>
      <c r="L13038" s="14"/>
      <c r="M13038" s="14"/>
      <c r="N13038" s="14"/>
      <c r="O13038" s="14"/>
      <c r="P13038" s="14"/>
      <c r="Q13038" s="14"/>
    </row>
    <row r="13039" spans="10:17" x14ac:dyDescent="0.25">
      <c r="J13039" s="14"/>
      <c r="K13039" s="14"/>
      <c r="L13039" s="14"/>
      <c r="M13039" s="14"/>
      <c r="N13039" s="14"/>
      <c r="O13039" s="14"/>
      <c r="P13039" s="14"/>
      <c r="Q13039" s="14"/>
    </row>
    <row r="13040" spans="10:17" x14ac:dyDescent="0.25">
      <c r="J13040" s="14"/>
      <c r="K13040" s="14"/>
      <c r="L13040" s="14"/>
      <c r="M13040" s="14"/>
      <c r="N13040" s="14"/>
      <c r="O13040" s="14"/>
      <c r="P13040" s="14"/>
      <c r="Q13040" s="14"/>
    </row>
    <row r="13041" spans="10:17" x14ac:dyDescent="0.25">
      <c r="J13041" s="14"/>
      <c r="K13041" s="14"/>
      <c r="L13041" s="14"/>
      <c r="M13041" s="14"/>
      <c r="N13041" s="14"/>
      <c r="O13041" s="14"/>
      <c r="P13041" s="14"/>
      <c r="Q13041" s="14"/>
    </row>
    <row r="13042" spans="10:17" x14ac:dyDescent="0.25">
      <c r="J13042" s="14"/>
      <c r="K13042" s="14"/>
      <c r="L13042" s="14"/>
      <c r="M13042" s="14"/>
      <c r="N13042" s="14"/>
      <c r="O13042" s="14"/>
      <c r="P13042" s="14"/>
      <c r="Q13042" s="14"/>
    </row>
    <row r="13043" spans="10:17" x14ac:dyDescent="0.25">
      <c r="J13043" s="14"/>
      <c r="K13043" s="14"/>
      <c r="L13043" s="14"/>
      <c r="M13043" s="14"/>
      <c r="N13043" s="14"/>
      <c r="O13043" s="14"/>
      <c r="P13043" s="14"/>
      <c r="Q13043" s="14"/>
    </row>
    <row r="13044" spans="10:17" x14ac:dyDescent="0.25">
      <c r="J13044" s="14"/>
      <c r="K13044" s="14"/>
      <c r="L13044" s="14"/>
      <c r="M13044" s="14"/>
      <c r="N13044" s="14"/>
      <c r="O13044" s="14"/>
      <c r="P13044" s="14"/>
      <c r="Q13044" s="14"/>
    </row>
    <row r="13045" spans="10:17" x14ac:dyDescent="0.25">
      <c r="J13045" s="14"/>
      <c r="K13045" s="14"/>
      <c r="L13045" s="14"/>
      <c r="M13045" s="14"/>
      <c r="N13045" s="14"/>
      <c r="O13045" s="14"/>
      <c r="P13045" s="14"/>
      <c r="Q13045" s="14"/>
    </row>
    <row r="13046" spans="10:17" x14ac:dyDescent="0.25">
      <c r="J13046" s="14"/>
      <c r="K13046" s="14"/>
      <c r="L13046" s="14"/>
      <c r="M13046" s="14"/>
      <c r="N13046" s="14"/>
      <c r="O13046" s="14"/>
      <c r="P13046" s="14"/>
      <c r="Q13046" s="14"/>
    </row>
    <row r="13047" spans="10:17" x14ac:dyDescent="0.25">
      <c r="J13047" s="14"/>
      <c r="K13047" s="14"/>
      <c r="L13047" s="14"/>
      <c r="M13047" s="14"/>
      <c r="N13047" s="14"/>
      <c r="O13047" s="14"/>
      <c r="P13047" s="14"/>
      <c r="Q13047" s="14"/>
    </row>
    <row r="13048" spans="10:17" x14ac:dyDescent="0.25">
      <c r="J13048" s="14"/>
      <c r="K13048" s="14"/>
      <c r="L13048" s="14"/>
      <c r="M13048" s="14"/>
      <c r="N13048" s="14"/>
      <c r="O13048" s="14"/>
      <c r="P13048" s="14"/>
      <c r="Q13048" s="14"/>
    </row>
    <row r="13049" spans="10:17" x14ac:dyDescent="0.25">
      <c r="J13049" s="14"/>
      <c r="K13049" s="14"/>
      <c r="L13049" s="14"/>
      <c r="M13049" s="14"/>
      <c r="N13049" s="14"/>
      <c r="O13049" s="14"/>
      <c r="P13049" s="14"/>
      <c r="Q13049" s="14"/>
    </row>
    <row r="13050" spans="10:17" x14ac:dyDescent="0.25">
      <c r="J13050" s="14"/>
      <c r="K13050" s="14"/>
      <c r="L13050" s="14"/>
      <c r="M13050" s="14"/>
      <c r="N13050" s="14"/>
      <c r="O13050" s="14"/>
      <c r="P13050" s="14"/>
      <c r="Q13050" s="14"/>
    </row>
    <row r="13051" spans="10:17" x14ac:dyDescent="0.25">
      <c r="J13051" s="14"/>
      <c r="K13051" s="14"/>
      <c r="L13051" s="14"/>
      <c r="M13051" s="14"/>
      <c r="N13051" s="14"/>
      <c r="O13051" s="14"/>
      <c r="P13051" s="14"/>
      <c r="Q13051" s="14"/>
    </row>
    <row r="13052" spans="10:17" x14ac:dyDescent="0.25">
      <c r="J13052" s="14"/>
      <c r="K13052" s="14"/>
      <c r="L13052" s="14"/>
      <c r="M13052" s="14"/>
      <c r="N13052" s="14"/>
      <c r="O13052" s="14"/>
      <c r="P13052" s="14"/>
      <c r="Q13052" s="14"/>
    </row>
    <row r="13053" spans="10:17" x14ac:dyDescent="0.25">
      <c r="J13053" s="14"/>
      <c r="K13053" s="14"/>
      <c r="L13053" s="14"/>
      <c r="M13053" s="14"/>
      <c r="N13053" s="14"/>
      <c r="O13053" s="14"/>
      <c r="P13053" s="14"/>
      <c r="Q13053" s="14"/>
    </row>
    <row r="13054" spans="10:17" x14ac:dyDescent="0.25">
      <c r="J13054" s="14"/>
      <c r="K13054" s="14"/>
      <c r="L13054" s="14"/>
      <c r="M13054" s="14"/>
      <c r="N13054" s="14"/>
      <c r="O13054" s="14"/>
      <c r="P13054" s="14"/>
      <c r="Q13054" s="14"/>
    </row>
    <row r="13055" spans="10:17" x14ac:dyDescent="0.25">
      <c r="J13055" s="14"/>
      <c r="K13055" s="14"/>
      <c r="L13055" s="14"/>
      <c r="M13055" s="14"/>
      <c r="N13055" s="14"/>
      <c r="O13055" s="14"/>
      <c r="P13055" s="14"/>
      <c r="Q13055" s="14"/>
    </row>
    <row r="13056" spans="10:17" x14ac:dyDescent="0.25">
      <c r="J13056" s="14"/>
      <c r="K13056" s="14"/>
      <c r="L13056" s="14"/>
      <c r="M13056" s="14"/>
      <c r="N13056" s="14"/>
      <c r="O13056" s="14"/>
      <c r="P13056" s="14"/>
      <c r="Q13056" s="14"/>
    </row>
    <row r="13057" spans="10:17" x14ac:dyDescent="0.25">
      <c r="J13057" s="14"/>
      <c r="K13057" s="14"/>
      <c r="L13057" s="14"/>
      <c r="M13057" s="14"/>
      <c r="N13057" s="14"/>
      <c r="O13057" s="14"/>
      <c r="P13057" s="14"/>
      <c r="Q13057" s="14"/>
    </row>
    <row r="13058" spans="10:17" x14ac:dyDescent="0.25">
      <c r="J13058" s="14"/>
      <c r="K13058" s="14"/>
      <c r="L13058" s="14"/>
      <c r="M13058" s="14"/>
      <c r="N13058" s="14"/>
      <c r="O13058" s="14"/>
      <c r="P13058" s="14"/>
      <c r="Q13058" s="14"/>
    </row>
    <row r="13059" spans="10:17" x14ac:dyDescent="0.25">
      <c r="J13059" s="14"/>
      <c r="K13059" s="14"/>
      <c r="L13059" s="14"/>
      <c r="M13059" s="14"/>
      <c r="N13059" s="14"/>
      <c r="O13059" s="14"/>
      <c r="P13059" s="14"/>
      <c r="Q13059" s="14"/>
    </row>
    <row r="13060" spans="10:17" x14ac:dyDescent="0.25">
      <c r="J13060" s="14"/>
      <c r="K13060" s="14"/>
      <c r="L13060" s="14"/>
      <c r="M13060" s="14"/>
      <c r="N13060" s="14"/>
      <c r="O13060" s="14"/>
      <c r="P13060" s="14"/>
      <c r="Q13060" s="14"/>
    </row>
    <row r="13061" spans="10:17" x14ac:dyDescent="0.25">
      <c r="J13061" s="14"/>
      <c r="K13061" s="14"/>
      <c r="L13061" s="14"/>
      <c r="M13061" s="14"/>
      <c r="N13061" s="14"/>
      <c r="O13061" s="14"/>
      <c r="P13061" s="14"/>
      <c r="Q13061" s="14"/>
    </row>
    <row r="13062" spans="10:17" x14ac:dyDescent="0.25">
      <c r="J13062" s="14"/>
      <c r="K13062" s="14"/>
      <c r="L13062" s="14"/>
      <c r="M13062" s="14"/>
      <c r="N13062" s="14"/>
      <c r="O13062" s="14"/>
      <c r="P13062" s="14"/>
      <c r="Q13062" s="14"/>
    </row>
    <row r="13063" spans="10:17" x14ac:dyDescent="0.25">
      <c r="J13063" s="14"/>
      <c r="K13063" s="14"/>
      <c r="L13063" s="14"/>
      <c r="M13063" s="14"/>
      <c r="N13063" s="14"/>
      <c r="O13063" s="14"/>
      <c r="P13063" s="14"/>
      <c r="Q13063" s="14"/>
    </row>
    <row r="13064" spans="10:17" x14ac:dyDescent="0.25">
      <c r="J13064" s="14"/>
      <c r="K13064" s="14"/>
      <c r="L13064" s="14"/>
      <c r="M13064" s="14"/>
      <c r="N13064" s="14"/>
      <c r="O13064" s="14"/>
      <c r="P13064" s="14"/>
      <c r="Q13064" s="14"/>
    </row>
    <row r="13065" spans="10:17" x14ac:dyDescent="0.25">
      <c r="J13065" s="14"/>
      <c r="K13065" s="14"/>
      <c r="L13065" s="14"/>
      <c r="M13065" s="14"/>
      <c r="N13065" s="14"/>
      <c r="O13065" s="14"/>
      <c r="P13065" s="14"/>
      <c r="Q13065" s="14"/>
    </row>
    <row r="13066" spans="10:17" x14ac:dyDescent="0.25">
      <c r="J13066" s="14"/>
      <c r="K13066" s="14"/>
      <c r="L13066" s="14"/>
      <c r="M13066" s="14"/>
      <c r="N13066" s="14"/>
      <c r="O13066" s="14"/>
      <c r="P13066" s="14"/>
      <c r="Q13066" s="14"/>
    </row>
    <row r="13067" spans="10:17" x14ac:dyDescent="0.25">
      <c r="J13067" s="14"/>
      <c r="K13067" s="14"/>
      <c r="L13067" s="14"/>
      <c r="M13067" s="14"/>
      <c r="N13067" s="14"/>
      <c r="O13067" s="14"/>
      <c r="P13067" s="14"/>
      <c r="Q13067" s="14"/>
    </row>
    <row r="13068" spans="10:17" x14ac:dyDescent="0.25">
      <c r="J13068" s="14"/>
      <c r="K13068" s="14"/>
      <c r="L13068" s="14"/>
      <c r="M13068" s="14"/>
      <c r="N13068" s="14"/>
      <c r="O13068" s="14"/>
      <c r="P13068" s="14"/>
      <c r="Q13068" s="14"/>
    </row>
    <row r="13069" spans="10:17" x14ac:dyDescent="0.25">
      <c r="J13069" s="14"/>
      <c r="K13069" s="14"/>
      <c r="L13069" s="14"/>
      <c r="M13069" s="14"/>
      <c r="N13069" s="14"/>
      <c r="O13069" s="14"/>
      <c r="P13069" s="14"/>
      <c r="Q13069" s="14"/>
    </row>
    <row r="13070" spans="10:17" x14ac:dyDescent="0.25">
      <c r="J13070" s="14"/>
      <c r="K13070" s="14"/>
      <c r="L13070" s="14"/>
      <c r="M13070" s="14"/>
      <c r="N13070" s="14"/>
      <c r="O13070" s="14"/>
      <c r="P13070" s="14"/>
      <c r="Q13070" s="14"/>
    </row>
    <row r="13071" spans="10:17" x14ac:dyDescent="0.25">
      <c r="J13071" s="14"/>
      <c r="K13071" s="14"/>
      <c r="L13071" s="14"/>
      <c r="M13071" s="14"/>
      <c r="N13071" s="14"/>
      <c r="O13071" s="14"/>
      <c r="P13071" s="14"/>
      <c r="Q13071" s="14"/>
    </row>
    <row r="13072" spans="10:17" x14ac:dyDescent="0.25">
      <c r="J13072" s="14"/>
      <c r="K13072" s="14"/>
      <c r="L13072" s="14"/>
      <c r="M13072" s="14"/>
      <c r="N13072" s="14"/>
      <c r="O13072" s="14"/>
      <c r="P13072" s="14"/>
      <c r="Q13072" s="14"/>
    </row>
    <row r="13073" spans="10:17" x14ac:dyDescent="0.25">
      <c r="J13073" s="14"/>
      <c r="K13073" s="14"/>
      <c r="L13073" s="14"/>
      <c r="M13073" s="14"/>
      <c r="N13073" s="14"/>
      <c r="O13073" s="14"/>
      <c r="P13073" s="14"/>
      <c r="Q13073" s="14"/>
    </row>
    <row r="13074" spans="10:17" x14ac:dyDescent="0.25">
      <c r="J13074" s="14"/>
      <c r="K13074" s="14"/>
      <c r="L13074" s="14"/>
      <c r="M13074" s="14"/>
      <c r="N13074" s="14"/>
      <c r="O13074" s="14"/>
      <c r="P13074" s="14"/>
      <c r="Q13074" s="14"/>
    </row>
    <row r="13075" spans="10:17" x14ac:dyDescent="0.25">
      <c r="J13075" s="14"/>
      <c r="K13075" s="14"/>
      <c r="L13075" s="14"/>
      <c r="M13075" s="14"/>
      <c r="N13075" s="14"/>
      <c r="O13075" s="14"/>
      <c r="P13075" s="14"/>
      <c r="Q13075" s="14"/>
    </row>
    <row r="13076" spans="10:17" x14ac:dyDescent="0.25">
      <c r="J13076" s="14"/>
      <c r="K13076" s="14"/>
      <c r="L13076" s="14"/>
      <c r="M13076" s="14"/>
      <c r="N13076" s="14"/>
      <c r="O13076" s="14"/>
      <c r="P13076" s="14"/>
      <c r="Q13076" s="14"/>
    </row>
    <row r="13077" spans="10:17" x14ac:dyDescent="0.25">
      <c r="J13077" s="14"/>
      <c r="K13077" s="14"/>
      <c r="L13077" s="14"/>
      <c r="M13077" s="14"/>
      <c r="N13077" s="14"/>
      <c r="O13077" s="14"/>
      <c r="P13077" s="14"/>
      <c r="Q13077" s="14"/>
    </row>
    <row r="13078" spans="10:17" x14ac:dyDescent="0.25">
      <c r="J13078" s="14"/>
      <c r="K13078" s="14"/>
      <c r="L13078" s="14"/>
      <c r="M13078" s="14"/>
      <c r="N13078" s="14"/>
      <c r="O13078" s="14"/>
      <c r="P13078" s="14"/>
      <c r="Q13078" s="14"/>
    </row>
    <row r="13079" spans="10:17" x14ac:dyDescent="0.25">
      <c r="J13079" s="14"/>
      <c r="K13079" s="14"/>
      <c r="L13079" s="14"/>
      <c r="M13079" s="14"/>
      <c r="N13079" s="14"/>
      <c r="O13079" s="14"/>
      <c r="P13079" s="14"/>
      <c r="Q13079" s="14"/>
    </row>
    <row r="13080" spans="10:17" x14ac:dyDescent="0.25">
      <c r="J13080" s="14"/>
      <c r="K13080" s="14"/>
      <c r="L13080" s="14"/>
      <c r="M13080" s="14"/>
      <c r="N13080" s="14"/>
      <c r="O13080" s="14"/>
      <c r="P13080" s="14"/>
      <c r="Q13080" s="14"/>
    </row>
    <row r="13081" spans="10:17" x14ac:dyDescent="0.25">
      <c r="J13081" s="14"/>
      <c r="K13081" s="14"/>
      <c r="L13081" s="14"/>
      <c r="M13081" s="14"/>
      <c r="N13081" s="14"/>
      <c r="O13081" s="14"/>
      <c r="P13081" s="14"/>
      <c r="Q13081" s="14"/>
    </row>
    <row r="13082" spans="10:17" x14ac:dyDescent="0.25">
      <c r="J13082" s="14"/>
      <c r="K13082" s="14"/>
      <c r="L13082" s="14"/>
      <c r="M13082" s="14"/>
      <c r="N13082" s="14"/>
      <c r="O13082" s="14"/>
      <c r="P13082" s="14"/>
      <c r="Q13082" s="14"/>
    </row>
    <row r="13083" spans="10:17" x14ac:dyDescent="0.25">
      <c r="J13083" s="14"/>
      <c r="K13083" s="14"/>
      <c r="L13083" s="14"/>
      <c r="M13083" s="14"/>
      <c r="N13083" s="14"/>
      <c r="O13083" s="14"/>
      <c r="P13083" s="14"/>
      <c r="Q13083" s="14"/>
    </row>
    <row r="13084" spans="10:17" x14ac:dyDescent="0.25">
      <c r="J13084" s="14"/>
      <c r="K13084" s="14"/>
      <c r="L13084" s="14"/>
      <c r="M13084" s="14"/>
      <c r="N13084" s="14"/>
      <c r="O13084" s="14"/>
      <c r="P13084" s="14"/>
      <c r="Q13084" s="14"/>
    </row>
    <row r="13085" spans="10:17" x14ac:dyDescent="0.25">
      <c r="J13085" s="14"/>
      <c r="K13085" s="14"/>
      <c r="L13085" s="14"/>
      <c r="M13085" s="14"/>
      <c r="N13085" s="14"/>
      <c r="O13085" s="14"/>
      <c r="P13085" s="14"/>
      <c r="Q13085" s="14"/>
    </row>
    <row r="13086" spans="10:17" x14ac:dyDescent="0.25">
      <c r="J13086" s="14"/>
      <c r="K13086" s="14"/>
      <c r="L13086" s="14"/>
      <c r="M13086" s="14"/>
      <c r="N13086" s="14"/>
      <c r="O13086" s="14"/>
      <c r="P13086" s="14"/>
      <c r="Q13086" s="14"/>
    </row>
    <row r="13087" spans="10:17" x14ac:dyDescent="0.25">
      <c r="J13087" s="14"/>
      <c r="K13087" s="14"/>
      <c r="L13087" s="14"/>
      <c r="M13087" s="14"/>
      <c r="N13087" s="14"/>
      <c r="O13087" s="14"/>
      <c r="P13087" s="14"/>
      <c r="Q13087" s="14"/>
    </row>
    <row r="13088" spans="10:17" x14ac:dyDescent="0.25">
      <c r="J13088" s="14"/>
      <c r="K13088" s="14"/>
      <c r="L13088" s="14"/>
      <c r="M13088" s="14"/>
      <c r="N13088" s="14"/>
      <c r="O13088" s="14"/>
      <c r="P13088" s="14"/>
      <c r="Q13088" s="14"/>
    </row>
    <row r="13089" spans="10:17" x14ac:dyDescent="0.25">
      <c r="J13089" s="14"/>
      <c r="K13089" s="14"/>
      <c r="L13089" s="14"/>
      <c r="M13089" s="14"/>
      <c r="N13089" s="14"/>
      <c r="O13089" s="14"/>
      <c r="P13089" s="14"/>
      <c r="Q13089" s="14"/>
    </row>
    <row r="13090" spans="10:17" x14ac:dyDescent="0.25">
      <c r="J13090" s="14"/>
      <c r="K13090" s="14"/>
      <c r="L13090" s="14"/>
      <c r="M13090" s="14"/>
      <c r="N13090" s="14"/>
      <c r="O13090" s="14"/>
      <c r="P13090" s="14"/>
      <c r="Q13090" s="14"/>
    </row>
    <row r="13091" spans="10:17" x14ac:dyDescent="0.25">
      <c r="J13091" s="14"/>
      <c r="K13091" s="14"/>
      <c r="L13091" s="14"/>
      <c r="M13091" s="14"/>
      <c r="N13091" s="14"/>
      <c r="O13091" s="14"/>
      <c r="P13091" s="14"/>
      <c r="Q13091" s="14"/>
    </row>
    <row r="13092" spans="10:17" x14ac:dyDescent="0.25">
      <c r="J13092" s="14"/>
      <c r="K13092" s="14"/>
      <c r="L13092" s="14"/>
      <c r="M13092" s="14"/>
      <c r="N13092" s="14"/>
      <c r="O13092" s="14"/>
      <c r="P13092" s="14"/>
      <c r="Q13092" s="14"/>
    </row>
    <row r="13093" spans="10:17" x14ac:dyDescent="0.25">
      <c r="J13093" s="14"/>
      <c r="K13093" s="14"/>
      <c r="L13093" s="14"/>
      <c r="M13093" s="14"/>
      <c r="N13093" s="14"/>
      <c r="O13093" s="14"/>
      <c r="P13093" s="14"/>
      <c r="Q13093" s="14"/>
    </row>
    <row r="13094" spans="10:17" x14ac:dyDescent="0.25">
      <c r="J13094" s="14"/>
      <c r="K13094" s="14"/>
      <c r="L13094" s="14"/>
      <c r="M13094" s="14"/>
      <c r="N13094" s="14"/>
      <c r="O13094" s="14"/>
      <c r="P13094" s="14"/>
      <c r="Q13094" s="14"/>
    </row>
    <row r="13095" spans="10:17" x14ac:dyDescent="0.25">
      <c r="J13095" s="14"/>
      <c r="K13095" s="14"/>
      <c r="L13095" s="14"/>
      <c r="M13095" s="14"/>
      <c r="N13095" s="14"/>
      <c r="O13095" s="14"/>
      <c r="P13095" s="14"/>
      <c r="Q13095" s="14"/>
    </row>
    <row r="13096" spans="10:17" x14ac:dyDescent="0.25">
      <c r="J13096" s="14"/>
      <c r="K13096" s="14"/>
      <c r="L13096" s="14"/>
      <c r="M13096" s="14"/>
      <c r="N13096" s="14"/>
      <c r="O13096" s="14"/>
      <c r="P13096" s="14"/>
      <c r="Q13096" s="14"/>
    </row>
    <row r="13097" spans="10:17" x14ac:dyDescent="0.25">
      <c r="J13097" s="14"/>
      <c r="K13097" s="14"/>
      <c r="L13097" s="14"/>
      <c r="M13097" s="14"/>
      <c r="N13097" s="14"/>
      <c r="O13097" s="14"/>
      <c r="P13097" s="14"/>
      <c r="Q13097" s="14"/>
    </row>
    <row r="13098" spans="10:17" x14ac:dyDescent="0.25">
      <c r="J13098" s="14"/>
      <c r="K13098" s="14"/>
      <c r="L13098" s="14"/>
      <c r="M13098" s="14"/>
      <c r="N13098" s="14"/>
      <c r="O13098" s="14"/>
      <c r="P13098" s="14"/>
      <c r="Q13098" s="14"/>
    </row>
    <row r="13099" spans="10:17" x14ac:dyDescent="0.25">
      <c r="J13099" s="14"/>
      <c r="K13099" s="14"/>
      <c r="L13099" s="14"/>
      <c r="M13099" s="14"/>
      <c r="N13099" s="14"/>
      <c r="O13099" s="14"/>
      <c r="P13099" s="14"/>
      <c r="Q13099" s="14"/>
    </row>
    <row r="13100" spans="10:17" x14ac:dyDescent="0.25">
      <c r="J13100" s="14"/>
      <c r="K13100" s="14"/>
      <c r="L13100" s="14"/>
      <c r="M13100" s="14"/>
      <c r="N13100" s="14"/>
      <c r="O13100" s="14"/>
      <c r="P13100" s="14"/>
      <c r="Q13100" s="14"/>
    </row>
    <row r="13101" spans="10:17" x14ac:dyDescent="0.25">
      <c r="J13101" s="14"/>
      <c r="K13101" s="14"/>
      <c r="L13101" s="14"/>
      <c r="M13101" s="14"/>
      <c r="N13101" s="14"/>
      <c r="O13101" s="14"/>
      <c r="P13101" s="14"/>
      <c r="Q13101" s="14"/>
    </row>
    <row r="13102" spans="10:17" x14ac:dyDescent="0.25">
      <c r="J13102" s="14"/>
      <c r="K13102" s="14"/>
      <c r="L13102" s="14"/>
      <c r="M13102" s="14"/>
      <c r="N13102" s="14"/>
      <c r="O13102" s="14"/>
      <c r="P13102" s="14"/>
      <c r="Q13102" s="14"/>
    </row>
    <row r="13103" spans="10:17" x14ac:dyDescent="0.25">
      <c r="J13103" s="14"/>
      <c r="K13103" s="14"/>
      <c r="L13103" s="14"/>
      <c r="M13103" s="14"/>
      <c r="N13103" s="14"/>
      <c r="O13103" s="14"/>
      <c r="P13103" s="14"/>
      <c r="Q13103" s="14"/>
    </row>
    <row r="13104" spans="10:17" x14ac:dyDescent="0.25">
      <c r="J13104" s="14"/>
      <c r="K13104" s="14"/>
      <c r="L13104" s="14"/>
      <c r="M13104" s="14"/>
      <c r="N13104" s="14"/>
      <c r="O13104" s="14"/>
      <c r="P13104" s="14"/>
      <c r="Q13104" s="14"/>
    </row>
    <row r="13105" spans="10:17" x14ac:dyDescent="0.25">
      <c r="J13105" s="14"/>
      <c r="K13105" s="14"/>
      <c r="L13105" s="14"/>
      <c r="M13105" s="14"/>
      <c r="N13105" s="14"/>
      <c r="O13105" s="14"/>
      <c r="P13105" s="14"/>
      <c r="Q13105" s="14"/>
    </row>
    <row r="13106" spans="10:17" x14ac:dyDescent="0.25">
      <c r="J13106" s="14"/>
      <c r="K13106" s="14"/>
      <c r="L13106" s="14"/>
      <c r="M13106" s="14"/>
      <c r="N13106" s="14"/>
      <c r="O13106" s="14"/>
      <c r="P13106" s="14"/>
      <c r="Q13106" s="14"/>
    </row>
    <row r="13107" spans="10:17" x14ac:dyDescent="0.25">
      <c r="J13107" s="14"/>
      <c r="K13107" s="14"/>
      <c r="L13107" s="14"/>
      <c r="M13107" s="14"/>
      <c r="N13107" s="14"/>
      <c r="O13107" s="14"/>
      <c r="P13107" s="14"/>
      <c r="Q13107" s="14"/>
    </row>
    <row r="13108" spans="10:17" x14ac:dyDescent="0.25">
      <c r="J13108" s="14"/>
      <c r="K13108" s="14"/>
      <c r="L13108" s="14"/>
      <c r="M13108" s="14"/>
      <c r="N13108" s="14"/>
      <c r="O13108" s="14"/>
      <c r="P13108" s="14"/>
      <c r="Q13108" s="14"/>
    </row>
    <row r="13109" spans="10:17" x14ac:dyDescent="0.25">
      <c r="J13109" s="14"/>
      <c r="K13109" s="14"/>
      <c r="L13109" s="14"/>
      <c r="M13109" s="14"/>
      <c r="N13109" s="14"/>
      <c r="O13109" s="14"/>
      <c r="P13109" s="14"/>
      <c r="Q13109" s="14"/>
    </row>
    <row r="13110" spans="10:17" x14ac:dyDescent="0.25">
      <c r="J13110" s="14"/>
      <c r="K13110" s="14"/>
      <c r="L13110" s="14"/>
      <c r="M13110" s="14"/>
      <c r="N13110" s="14"/>
      <c r="O13110" s="14"/>
      <c r="P13110" s="14"/>
      <c r="Q13110" s="14"/>
    </row>
    <row r="13111" spans="10:17" x14ac:dyDescent="0.25">
      <c r="J13111" s="14"/>
      <c r="K13111" s="14"/>
      <c r="L13111" s="14"/>
      <c r="M13111" s="14"/>
      <c r="N13111" s="14"/>
      <c r="O13111" s="14"/>
      <c r="P13111" s="14"/>
      <c r="Q13111" s="14"/>
    </row>
    <row r="13112" spans="10:17" x14ac:dyDescent="0.25">
      <c r="J13112" s="14"/>
      <c r="K13112" s="14"/>
      <c r="L13112" s="14"/>
      <c r="M13112" s="14"/>
      <c r="N13112" s="14"/>
      <c r="O13112" s="14"/>
      <c r="P13112" s="14"/>
      <c r="Q13112" s="14"/>
    </row>
    <row r="13113" spans="10:17" x14ac:dyDescent="0.25">
      <c r="J13113" s="14"/>
      <c r="K13113" s="14"/>
      <c r="L13113" s="14"/>
      <c r="M13113" s="14"/>
      <c r="N13113" s="14"/>
      <c r="O13113" s="14"/>
      <c r="P13113" s="14"/>
      <c r="Q13113" s="14"/>
    </row>
    <row r="13114" spans="10:17" x14ac:dyDescent="0.25">
      <c r="J13114" s="14"/>
      <c r="K13114" s="14"/>
      <c r="L13114" s="14"/>
      <c r="M13114" s="14"/>
      <c r="N13114" s="14"/>
      <c r="O13114" s="14"/>
      <c r="P13114" s="14"/>
      <c r="Q13114" s="14"/>
    </row>
    <row r="13115" spans="10:17" x14ac:dyDescent="0.25">
      <c r="J13115" s="14"/>
      <c r="K13115" s="14"/>
      <c r="L13115" s="14"/>
      <c r="M13115" s="14"/>
      <c r="N13115" s="14"/>
      <c r="O13115" s="14"/>
      <c r="P13115" s="14"/>
      <c r="Q13115" s="14"/>
    </row>
    <row r="13116" spans="10:17" x14ac:dyDescent="0.25">
      <c r="J13116" s="14"/>
      <c r="K13116" s="14"/>
      <c r="L13116" s="14"/>
      <c r="M13116" s="14"/>
      <c r="N13116" s="14"/>
      <c r="O13116" s="14"/>
      <c r="P13116" s="14"/>
      <c r="Q13116" s="14"/>
    </row>
    <row r="13117" spans="10:17" x14ac:dyDescent="0.25">
      <c r="J13117" s="14"/>
      <c r="K13117" s="14"/>
      <c r="L13117" s="14"/>
      <c r="M13117" s="14"/>
      <c r="N13117" s="14"/>
      <c r="O13117" s="14"/>
      <c r="P13117" s="14"/>
      <c r="Q13117" s="14"/>
    </row>
    <row r="13118" spans="10:17" x14ac:dyDescent="0.25">
      <c r="J13118" s="14"/>
      <c r="K13118" s="14"/>
      <c r="L13118" s="14"/>
      <c r="M13118" s="14"/>
      <c r="N13118" s="14"/>
      <c r="O13118" s="14"/>
      <c r="P13118" s="14"/>
      <c r="Q13118" s="14"/>
    </row>
    <row r="13119" spans="10:17" x14ac:dyDescent="0.25">
      <c r="J13119" s="14"/>
      <c r="K13119" s="14"/>
      <c r="L13119" s="14"/>
      <c r="M13119" s="14"/>
      <c r="N13119" s="14"/>
      <c r="O13119" s="14"/>
      <c r="P13119" s="14"/>
      <c r="Q13119" s="14"/>
    </row>
    <row r="13120" spans="10:17" x14ac:dyDescent="0.25">
      <c r="J13120" s="14"/>
      <c r="K13120" s="14"/>
      <c r="L13120" s="14"/>
      <c r="M13120" s="14"/>
      <c r="N13120" s="14"/>
      <c r="O13120" s="14"/>
      <c r="P13120" s="14"/>
      <c r="Q13120" s="14"/>
    </row>
    <row r="13121" spans="10:17" x14ac:dyDescent="0.25">
      <c r="J13121" s="14"/>
      <c r="K13121" s="14"/>
      <c r="L13121" s="14"/>
      <c r="M13121" s="14"/>
      <c r="N13121" s="14"/>
      <c r="O13121" s="14"/>
      <c r="P13121" s="14"/>
      <c r="Q13121" s="14"/>
    </row>
    <row r="13122" spans="10:17" x14ac:dyDescent="0.25">
      <c r="J13122" s="14"/>
      <c r="K13122" s="14"/>
      <c r="L13122" s="14"/>
      <c r="M13122" s="14"/>
      <c r="N13122" s="14"/>
      <c r="O13122" s="14"/>
      <c r="P13122" s="14"/>
      <c r="Q13122" s="14"/>
    </row>
    <row r="13123" spans="10:17" x14ac:dyDescent="0.25">
      <c r="J13123" s="14"/>
      <c r="K13123" s="14"/>
      <c r="L13123" s="14"/>
      <c r="M13123" s="14"/>
      <c r="N13123" s="14"/>
      <c r="O13123" s="14"/>
      <c r="P13123" s="14"/>
      <c r="Q13123" s="14"/>
    </row>
    <row r="13124" spans="10:17" x14ac:dyDescent="0.25">
      <c r="J13124" s="14"/>
      <c r="K13124" s="14"/>
      <c r="L13124" s="14"/>
      <c r="M13124" s="14"/>
      <c r="N13124" s="14"/>
      <c r="O13124" s="14"/>
      <c r="P13124" s="14"/>
      <c r="Q13124" s="14"/>
    </row>
    <row r="13125" spans="10:17" x14ac:dyDescent="0.25">
      <c r="J13125" s="14"/>
      <c r="K13125" s="14"/>
      <c r="L13125" s="14"/>
      <c r="M13125" s="14"/>
      <c r="N13125" s="14"/>
      <c r="O13125" s="14"/>
      <c r="P13125" s="14"/>
      <c r="Q13125" s="14"/>
    </row>
    <row r="13126" spans="10:17" x14ac:dyDescent="0.25">
      <c r="J13126" s="14"/>
      <c r="K13126" s="14"/>
      <c r="L13126" s="14"/>
      <c r="M13126" s="14"/>
      <c r="N13126" s="14"/>
      <c r="O13126" s="14"/>
      <c r="P13126" s="14"/>
      <c r="Q13126" s="14"/>
    </row>
    <row r="13127" spans="10:17" x14ac:dyDescent="0.25">
      <c r="J13127" s="14"/>
      <c r="K13127" s="14"/>
      <c r="L13127" s="14"/>
      <c r="M13127" s="14"/>
      <c r="N13127" s="14"/>
      <c r="O13127" s="14"/>
      <c r="P13127" s="14"/>
      <c r="Q13127" s="14"/>
    </row>
    <row r="13128" spans="10:17" x14ac:dyDescent="0.25">
      <c r="J13128" s="14"/>
      <c r="K13128" s="14"/>
      <c r="L13128" s="14"/>
      <c r="M13128" s="14"/>
      <c r="N13128" s="14"/>
      <c r="O13128" s="14"/>
      <c r="P13128" s="14"/>
      <c r="Q13128" s="14"/>
    </row>
    <row r="13129" spans="10:17" x14ac:dyDescent="0.25">
      <c r="J13129" s="14"/>
      <c r="K13129" s="14"/>
      <c r="L13129" s="14"/>
      <c r="M13129" s="14"/>
      <c r="N13129" s="14"/>
      <c r="O13129" s="14"/>
      <c r="P13129" s="14"/>
      <c r="Q13129" s="14"/>
    </row>
    <row r="13130" spans="10:17" x14ac:dyDescent="0.25">
      <c r="J13130" s="14"/>
      <c r="K13130" s="14"/>
      <c r="L13130" s="14"/>
      <c r="M13130" s="14"/>
      <c r="N13130" s="14"/>
      <c r="O13130" s="14"/>
      <c r="P13130" s="14"/>
      <c r="Q13130" s="14"/>
    </row>
    <row r="13131" spans="10:17" x14ac:dyDescent="0.25">
      <c r="J13131" s="14"/>
      <c r="K13131" s="14"/>
      <c r="L13131" s="14"/>
      <c r="M13131" s="14"/>
      <c r="N13131" s="14"/>
      <c r="O13131" s="14"/>
      <c r="P13131" s="14"/>
      <c r="Q13131" s="14"/>
    </row>
    <row r="13132" spans="10:17" x14ac:dyDescent="0.25">
      <c r="J13132" s="14"/>
      <c r="K13132" s="14"/>
      <c r="L13132" s="14"/>
      <c r="M13132" s="14"/>
      <c r="N13132" s="14"/>
      <c r="O13132" s="14"/>
      <c r="P13132" s="14"/>
      <c r="Q13132" s="14"/>
    </row>
    <row r="13133" spans="10:17" x14ac:dyDescent="0.25">
      <c r="J13133" s="14"/>
      <c r="K13133" s="14"/>
      <c r="L13133" s="14"/>
      <c r="M13133" s="14"/>
      <c r="N13133" s="14"/>
      <c r="O13133" s="14"/>
      <c r="P13133" s="14"/>
      <c r="Q13133" s="14"/>
    </row>
    <row r="13134" spans="10:17" x14ac:dyDescent="0.25">
      <c r="J13134" s="14"/>
      <c r="K13134" s="14"/>
      <c r="L13134" s="14"/>
      <c r="M13134" s="14"/>
      <c r="N13134" s="14"/>
      <c r="O13134" s="14"/>
      <c r="P13134" s="14"/>
      <c r="Q13134" s="14"/>
    </row>
    <row r="13135" spans="10:17" x14ac:dyDescent="0.25">
      <c r="J13135" s="14"/>
      <c r="K13135" s="14"/>
      <c r="L13135" s="14"/>
      <c r="M13135" s="14"/>
      <c r="N13135" s="14"/>
      <c r="O13135" s="14"/>
      <c r="P13135" s="14"/>
      <c r="Q13135" s="14"/>
    </row>
    <row r="13136" spans="10:17" x14ac:dyDescent="0.25">
      <c r="J13136" s="14"/>
      <c r="K13136" s="14"/>
      <c r="L13136" s="14"/>
      <c r="M13136" s="14"/>
      <c r="N13136" s="14"/>
      <c r="O13136" s="14"/>
      <c r="P13136" s="14"/>
      <c r="Q13136" s="14"/>
    </row>
    <row r="13137" spans="10:17" x14ac:dyDescent="0.25">
      <c r="J13137" s="14"/>
      <c r="K13137" s="14"/>
      <c r="L13137" s="14"/>
      <c r="M13137" s="14"/>
      <c r="N13137" s="14"/>
      <c r="O13137" s="14"/>
      <c r="P13137" s="14"/>
      <c r="Q13137" s="14"/>
    </row>
    <row r="13138" spans="10:17" x14ac:dyDescent="0.25">
      <c r="J13138" s="14"/>
      <c r="K13138" s="14"/>
      <c r="L13138" s="14"/>
      <c r="M13138" s="14"/>
      <c r="N13138" s="14"/>
      <c r="O13138" s="14"/>
      <c r="P13138" s="14"/>
      <c r="Q13138" s="14"/>
    </row>
    <row r="13139" spans="10:17" x14ac:dyDescent="0.25">
      <c r="J13139" s="14"/>
      <c r="K13139" s="14"/>
      <c r="L13139" s="14"/>
      <c r="M13139" s="14"/>
      <c r="N13139" s="14"/>
      <c r="O13139" s="14"/>
      <c r="P13139" s="14"/>
      <c r="Q13139" s="14"/>
    </row>
    <row r="13140" spans="10:17" x14ac:dyDescent="0.25">
      <c r="J13140" s="14"/>
      <c r="K13140" s="14"/>
      <c r="L13140" s="14"/>
      <c r="M13140" s="14"/>
      <c r="N13140" s="14"/>
      <c r="O13140" s="14"/>
      <c r="P13140" s="14"/>
      <c r="Q13140" s="14"/>
    </row>
    <row r="13141" spans="10:17" x14ac:dyDescent="0.25">
      <c r="J13141" s="14"/>
      <c r="K13141" s="14"/>
      <c r="L13141" s="14"/>
      <c r="M13141" s="14"/>
      <c r="N13141" s="14"/>
      <c r="O13141" s="14"/>
      <c r="P13141" s="14"/>
      <c r="Q13141" s="14"/>
    </row>
    <row r="13142" spans="10:17" x14ac:dyDescent="0.25">
      <c r="J13142" s="14"/>
      <c r="K13142" s="14"/>
      <c r="L13142" s="14"/>
      <c r="M13142" s="14"/>
      <c r="N13142" s="14"/>
      <c r="O13142" s="14"/>
      <c r="P13142" s="14"/>
      <c r="Q13142" s="14"/>
    </row>
    <row r="13143" spans="10:17" x14ac:dyDescent="0.25">
      <c r="J13143" s="14"/>
      <c r="K13143" s="14"/>
      <c r="L13143" s="14"/>
      <c r="M13143" s="14"/>
      <c r="N13143" s="14"/>
      <c r="O13143" s="14"/>
      <c r="P13143" s="14"/>
      <c r="Q13143" s="14"/>
    </row>
    <row r="13144" spans="10:17" x14ac:dyDescent="0.25">
      <c r="J13144" s="14"/>
      <c r="K13144" s="14"/>
      <c r="L13144" s="14"/>
      <c r="M13144" s="14"/>
      <c r="N13144" s="14"/>
      <c r="O13144" s="14"/>
      <c r="P13144" s="14"/>
      <c r="Q13144" s="14"/>
    </row>
    <row r="13145" spans="10:17" x14ac:dyDescent="0.25">
      <c r="J13145" s="14"/>
      <c r="K13145" s="14"/>
      <c r="L13145" s="14"/>
      <c r="M13145" s="14"/>
      <c r="N13145" s="14"/>
      <c r="O13145" s="14"/>
      <c r="P13145" s="14"/>
      <c r="Q13145" s="14"/>
    </row>
    <row r="13146" spans="10:17" x14ac:dyDescent="0.25">
      <c r="J13146" s="14"/>
      <c r="K13146" s="14"/>
      <c r="L13146" s="14"/>
      <c r="M13146" s="14"/>
      <c r="N13146" s="14"/>
      <c r="O13146" s="14"/>
      <c r="P13146" s="14"/>
      <c r="Q13146" s="14"/>
    </row>
    <row r="13147" spans="10:17" x14ac:dyDescent="0.25">
      <c r="J13147" s="14"/>
      <c r="K13147" s="14"/>
      <c r="L13147" s="14"/>
      <c r="M13147" s="14"/>
      <c r="N13147" s="14"/>
      <c r="O13147" s="14"/>
      <c r="P13147" s="14"/>
      <c r="Q13147" s="14"/>
    </row>
    <row r="13148" spans="10:17" x14ac:dyDescent="0.25">
      <c r="J13148" s="14"/>
      <c r="K13148" s="14"/>
      <c r="L13148" s="14"/>
      <c r="M13148" s="14"/>
      <c r="N13148" s="14"/>
      <c r="O13148" s="14"/>
      <c r="P13148" s="14"/>
      <c r="Q13148" s="14"/>
    </row>
    <row r="13149" spans="10:17" x14ac:dyDescent="0.25">
      <c r="J13149" s="14"/>
      <c r="K13149" s="14"/>
      <c r="L13149" s="14"/>
      <c r="M13149" s="14"/>
      <c r="N13149" s="14"/>
      <c r="O13149" s="14"/>
      <c r="P13149" s="14"/>
      <c r="Q13149" s="14"/>
    </row>
    <row r="13150" spans="10:17" x14ac:dyDescent="0.25">
      <c r="J13150" s="14"/>
      <c r="K13150" s="14"/>
      <c r="L13150" s="14"/>
      <c r="M13150" s="14"/>
      <c r="N13150" s="14"/>
      <c r="O13150" s="14"/>
      <c r="P13150" s="14"/>
      <c r="Q13150" s="14"/>
    </row>
    <row r="13151" spans="10:17" x14ac:dyDescent="0.25">
      <c r="J13151" s="14"/>
      <c r="K13151" s="14"/>
      <c r="L13151" s="14"/>
      <c r="M13151" s="14"/>
      <c r="N13151" s="14"/>
      <c r="O13151" s="14"/>
      <c r="P13151" s="14"/>
      <c r="Q13151" s="14"/>
    </row>
    <row r="13152" spans="10:17" x14ac:dyDescent="0.25">
      <c r="J13152" s="14"/>
      <c r="K13152" s="14"/>
      <c r="L13152" s="14"/>
      <c r="M13152" s="14"/>
      <c r="N13152" s="14"/>
      <c r="O13152" s="14"/>
      <c r="P13152" s="14"/>
      <c r="Q13152" s="14"/>
    </row>
    <row r="13153" spans="10:17" x14ac:dyDescent="0.25">
      <c r="J13153" s="14"/>
      <c r="K13153" s="14"/>
      <c r="L13153" s="14"/>
      <c r="M13153" s="14"/>
      <c r="N13153" s="14"/>
      <c r="O13153" s="14"/>
      <c r="P13153" s="14"/>
      <c r="Q13153" s="14"/>
    </row>
    <row r="13154" spans="10:17" x14ac:dyDescent="0.25">
      <c r="J13154" s="14"/>
      <c r="K13154" s="14"/>
      <c r="L13154" s="14"/>
      <c r="M13154" s="14"/>
      <c r="N13154" s="14"/>
      <c r="O13154" s="14"/>
      <c r="P13154" s="14"/>
      <c r="Q13154" s="14"/>
    </row>
    <row r="13155" spans="10:17" x14ac:dyDescent="0.25">
      <c r="J13155" s="14"/>
      <c r="K13155" s="14"/>
      <c r="L13155" s="14"/>
      <c r="M13155" s="14"/>
      <c r="N13155" s="14"/>
      <c r="O13155" s="14"/>
      <c r="P13155" s="14"/>
      <c r="Q13155" s="14"/>
    </row>
    <row r="13156" spans="10:17" x14ac:dyDescent="0.25">
      <c r="J13156" s="14"/>
      <c r="K13156" s="14"/>
      <c r="L13156" s="14"/>
      <c r="M13156" s="14"/>
      <c r="N13156" s="14"/>
      <c r="O13156" s="14"/>
      <c r="P13156" s="14"/>
      <c r="Q13156" s="14"/>
    </row>
    <row r="13157" spans="10:17" x14ac:dyDescent="0.25">
      <c r="J13157" s="14"/>
      <c r="K13157" s="14"/>
      <c r="L13157" s="14"/>
      <c r="M13157" s="14"/>
      <c r="N13157" s="14"/>
      <c r="O13157" s="14"/>
      <c r="P13157" s="14"/>
      <c r="Q13157" s="14"/>
    </row>
    <row r="13158" spans="10:17" x14ac:dyDescent="0.25">
      <c r="J13158" s="14"/>
      <c r="K13158" s="14"/>
      <c r="L13158" s="14"/>
      <c r="M13158" s="14"/>
      <c r="N13158" s="14"/>
      <c r="O13158" s="14"/>
      <c r="P13158" s="14"/>
      <c r="Q13158" s="14"/>
    </row>
    <row r="13159" spans="10:17" x14ac:dyDescent="0.25">
      <c r="J13159" s="14"/>
      <c r="K13159" s="14"/>
      <c r="L13159" s="14"/>
      <c r="M13159" s="14"/>
      <c r="N13159" s="14"/>
      <c r="O13159" s="14"/>
      <c r="P13159" s="14"/>
      <c r="Q13159" s="14"/>
    </row>
    <row r="13160" spans="10:17" x14ac:dyDescent="0.25">
      <c r="J13160" s="14"/>
      <c r="K13160" s="14"/>
      <c r="L13160" s="14"/>
      <c r="M13160" s="14"/>
      <c r="N13160" s="14"/>
      <c r="O13160" s="14"/>
      <c r="P13160" s="14"/>
      <c r="Q13160" s="14"/>
    </row>
    <row r="13161" spans="10:17" x14ac:dyDescent="0.25">
      <c r="J13161" s="14"/>
      <c r="K13161" s="14"/>
      <c r="L13161" s="14"/>
      <c r="M13161" s="14"/>
      <c r="N13161" s="14"/>
      <c r="O13161" s="14"/>
      <c r="P13161" s="14"/>
      <c r="Q13161" s="14"/>
    </row>
    <row r="13162" spans="10:17" x14ac:dyDescent="0.25">
      <c r="J13162" s="14"/>
      <c r="K13162" s="14"/>
      <c r="L13162" s="14"/>
      <c r="M13162" s="14"/>
      <c r="N13162" s="14"/>
      <c r="O13162" s="14"/>
      <c r="P13162" s="14"/>
      <c r="Q13162" s="14"/>
    </row>
    <row r="13163" spans="10:17" x14ac:dyDescent="0.25">
      <c r="J13163" s="14"/>
      <c r="K13163" s="14"/>
      <c r="L13163" s="14"/>
      <c r="M13163" s="14"/>
      <c r="N13163" s="14"/>
      <c r="O13163" s="14"/>
      <c r="P13163" s="14"/>
      <c r="Q13163" s="14"/>
    </row>
    <row r="13164" spans="10:17" x14ac:dyDescent="0.25">
      <c r="J13164" s="14"/>
      <c r="K13164" s="14"/>
      <c r="L13164" s="14"/>
      <c r="M13164" s="14"/>
      <c r="N13164" s="14"/>
      <c r="O13164" s="14"/>
      <c r="P13164" s="14"/>
      <c r="Q13164" s="14"/>
    </row>
    <row r="13165" spans="10:17" x14ac:dyDescent="0.25">
      <c r="J13165" s="14"/>
      <c r="K13165" s="14"/>
      <c r="L13165" s="14"/>
      <c r="M13165" s="14"/>
      <c r="N13165" s="14"/>
      <c r="O13165" s="14"/>
      <c r="P13165" s="14"/>
      <c r="Q13165" s="14"/>
    </row>
    <row r="13166" spans="10:17" x14ac:dyDescent="0.25">
      <c r="J13166" s="14"/>
      <c r="K13166" s="14"/>
      <c r="L13166" s="14"/>
      <c r="M13166" s="14"/>
      <c r="N13166" s="14"/>
      <c r="O13166" s="14"/>
      <c r="P13166" s="14"/>
      <c r="Q13166" s="14"/>
    </row>
    <row r="13167" spans="10:17" x14ac:dyDescent="0.25">
      <c r="J13167" s="14"/>
      <c r="K13167" s="14"/>
      <c r="L13167" s="14"/>
      <c r="M13167" s="14"/>
      <c r="N13167" s="14"/>
      <c r="O13167" s="14"/>
      <c r="P13167" s="14"/>
      <c r="Q13167" s="14"/>
    </row>
    <row r="13168" spans="10:17" x14ac:dyDescent="0.25">
      <c r="J13168" s="14"/>
      <c r="K13168" s="14"/>
      <c r="L13168" s="14"/>
      <c r="M13168" s="14"/>
      <c r="N13168" s="14"/>
      <c r="O13168" s="14"/>
      <c r="P13168" s="14"/>
      <c r="Q13168" s="14"/>
    </row>
    <row r="13169" spans="10:17" x14ac:dyDescent="0.25">
      <c r="J13169" s="14"/>
      <c r="K13169" s="14"/>
      <c r="L13169" s="14"/>
      <c r="M13169" s="14"/>
      <c r="N13169" s="14"/>
      <c r="O13169" s="14"/>
      <c r="P13169" s="14"/>
      <c r="Q13169" s="14"/>
    </row>
    <row r="13170" spans="10:17" x14ac:dyDescent="0.25">
      <c r="J13170" s="14"/>
      <c r="K13170" s="14"/>
      <c r="L13170" s="14"/>
      <c r="M13170" s="14"/>
      <c r="N13170" s="14"/>
      <c r="O13170" s="14"/>
      <c r="P13170" s="14"/>
      <c r="Q13170" s="14"/>
    </row>
    <row r="13171" spans="10:17" x14ac:dyDescent="0.25">
      <c r="J13171" s="14"/>
      <c r="K13171" s="14"/>
      <c r="L13171" s="14"/>
      <c r="M13171" s="14"/>
      <c r="N13171" s="14"/>
      <c r="O13171" s="14"/>
      <c r="P13171" s="14"/>
      <c r="Q13171" s="14"/>
    </row>
    <row r="13172" spans="10:17" x14ac:dyDescent="0.25">
      <c r="J13172" s="14"/>
      <c r="K13172" s="14"/>
      <c r="L13172" s="14"/>
      <c r="M13172" s="14"/>
      <c r="N13172" s="14"/>
      <c r="O13172" s="14"/>
      <c r="P13172" s="14"/>
      <c r="Q13172" s="14"/>
    </row>
    <row r="13173" spans="10:17" x14ac:dyDescent="0.25">
      <c r="J13173" s="14"/>
      <c r="K13173" s="14"/>
      <c r="L13173" s="14"/>
      <c r="M13173" s="14"/>
      <c r="N13173" s="14"/>
      <c r="O13173" s="14"/>
      <c r="P13173" s="14"/>
      <c r="Q13173" s="14"/>
    </row>
    <row r="13174" spans="10:17" x14ac:dyDescent="0.25">
      <c r="J13174" s="14"/>
      <c r="K13174" s="14"/>
      <c r="L13174" s="14"/>
      <c r="M13174" s="14"/>
      <c r="N13174" s="14"/>
      <c r="O13174" s="14"/>
      <c r="P13174" s="14"/>
      <c r="Q13174" s="14"/>
    </row>
    <row r="13175" spans="10:17" x14ac:dyDescent="0.25">
      <c r="J13175" s="14"/>
      <c r="K13175" s="14"/>
      <c r="L13175" s="14"/>
      <c r="M13175" s="14"/>
      <c r="N13175" s="14"/>
      <c r="O13175" s="14"/>
      <c r="P13175" s="14"/>
      <c r="Q13175" s="14"/>
    </row>
    <row r="13176" spans="10:17" x14ac:dyDescent="0.25">
      <c r="J13176" s="14"/>
      <c r="K13176" s="14"/>
      <c r="L13176" s="14"/>
      <c r="M13176" s="14"/>
      <c r="N13176" s="14"/>
      <c r="O13176" s="14"/>
      <c r="P13176" s="14"/>
      <c r="Q13176" s="14"/>
    </row>
    <row r="13177" spans="10:17" x14ac:dyDescent="0.25">
      <c r="J13177" s="14"/>
      <c r="K13177" s="14"/>
      <c r="L13177" s="14"/>
      <c r="M13177" s="14"/>
      <c r="N13177" s="14"/>
      <c r="O13177" s="14"/>
      <c r="P13177" s="14"/>
      <c r="Q13177" s="14"/>
    </row>
    <row r="13178" spans="10:17" x14ac:dyDescent="0.25">
      <c r="J13178" s="14"/>
      <c r="K13178" s="14"/>
      <c r="L13178" s="14"/>
      <c r="M13178" s="14"/>
      <c r="N13178" s="14"/>
      <c r="O13178" s="14"/>
      <c r="P13178" s="14"/>
      <c r="Q13178" s="14"/>
    </row>
    <row r="13179" spans="10:17" x14ac:dyDescent="0.25">
      <c r="J13179" s="14"/>
      <c r="K13179" s="14"/>
      <c r="L13179" s="14"/>
      <c r="M13179" s="14"/>
      <c r="N13179" s="14"/>
      <c r="O13179" s="14"/>
      <c r="P13179" s="14"/>
      <c r="Q13179" s="14"/>
    </row>
    <row r="13180" spans="10:17" x14ac:dyDescent="0.25">
      <c r="J13180" s="14"/>
      <c r="K13180" s="14"/>
      <c r="L13180" s="14"/>
      <c r="M13180" s="14"/>
      <c r="N13180" s="14"/>
      <c r="O13180" s="14"/>
      <c r="P13180" s="14"/>
      <c r="Q13180" s="14"/>
    </row>
    <row r="13181" spans="10:17" x14ac:dyDescent="0.25">
      <c r="J13181" s="14"/>
      <c r="K13181" s="14"/>
      <c r="L13181" s="14"/>
      <c r="M13181" s="14"/>
      <c r="N13181" s="14"/>
      <c r="O13181" s="14"/>
      <c r="P13181" s="14"/>
      <c r="Q13181" s="14"/>
    </row>
    <row r="13182" spans="10:17" x14ac:dyDescent="0.25">
      <c r="J13182" s="14"/>
      <c r="K13182" s="14"/>
      <c r="L13182" s="14"/>
      <c r="M13182" s="14"/>
      <c r="N13182" s="14"/>
      <c r="O13182" s="14"/>
      <c r="P13182" s="14"/>
      <c r="Q13182" s="14"/>
    </row>
    <row r="13183" spans="10:17" x14ac:dyDescent="0.25">
      <c r="J13183" s="14"/>
      <c r="K13183" s="14"/>
      <c r="L13183" s="14"/>
      <c r="M13183" s="14"/>
      <c r="N13183" s="14"/>
      <c r="O13183" s="14"/>
      <c r="P13183" s="14"/>
      <c r="Q13183" s="14"/>
    </row>
    <row r="13184" spans="10:17" x14ac:dyDescent="0.25">
      <c r="J13184" s="14"/>
      <c r="K13184" s="14"/>
      <c r="L13184" s="14"/>
      <c r="M13184" s="14"/>
      <c r="N13184" s="14"/>
      <c r="O13184" s="14"/>
      <c r="P13184" s="14"/>
      <c r="Q13184" s="14"/>
    </row>
    <row r="13185" spans="10:17" x14ac:dyDescent="0.25">
      <c r="J13185" s="14"/>
      <c r="K13185" s="14"/>
      <c r="L13185" s="14"/>
      <c r="M13185" s="14"/>
      <c r="N13185" s="14"/>
      <c r="O13185" s="14"/>
      <c r="P13185" s="14"/>
      <c r="Q13185" s="14"/>
    </row>
    <row r="13186" spans="10:17" x14ac:dyDescent="0.25">
      <c r="J13186" s="14"/>
      <c r="K13186" s="14"/>
      <c r="L13186" s="14"/>
      <c r="M13186" s="14"/>
      <c r="N13186" s="14"/>
      <c r="O13186" s="14"/>
      <c r="P13186" s="14"/>
      <c r="Q13186" s="14"/>
    </row>
    <row r="13187" spans="10:17" x14ac:dyDescent="0.25">
      <c r="J13187" s="14"/>
      <c r="K13187" s="14"/>
      <c r="L13187" s="14"/>
      <c r="M13187" s="14"/>
      <c r="N13187" s="14"/>
      <c r="O13187" s="14"/>
      <c r="P13187" s="14"/>
      <c r="Q13187" s="14"/>
    </row>
    <row r="13188" spans="10:17" x14ac:dyDescent="0.25">
      <c r="J13188" s="14"/>
      <c r="K13188" s="14"/>
      <c r="L13188" s="14"/>
      <c r="M13188" s="14"/>
      <c r="N13188" s="14"/>
      <c r="O13188" s="14"/>
      <c r="P13188" s="14"/>
      <c r="Q13188" s="14"/>
    </row>
    <row r="13189" spans="10:17" x14ac:dyDescent="0.25">
      <c r="J13189" s="14"/>
      <c r="K13189" s="14"/>
      <c r="L13189" s="14"/>
      <c r="M13189" s="14"/>
      <c r="N13189" s="14"/>
      <c r="O13189" s="14"/>
      <c r="P13189" s="14"/>
      <c r="Q13189" s="14"/>
    </row>
    <row r="13190" spans="10:17" x14ac:dyDescent="0.25">
      <c r="J13190" s="14"/>
      <c r="K13190" s="14"/>
      <c r="L13190" s="14"/>
      <c r="M13190" s="14"/>
      <c r="N13190" s="14"/>
      <c r="O13190" s="14"/>
      <c r="P13190" s="14"/>
      <c r="Q13190" s="14"/>
    </row>
    <row r="13191" spans="10:17" x14ac:dyDescent="0.25">
      <c r="J13191" s="14"/>
      <c r="K13191" s="14"/>
      <c r="L13191" s="14"/>
      <c r="M13191" s="14"/>
      <c r="N13191" s="14"/>
      <c r="O13191" s="14"/>
      <c r="P13191" s="14"/>
      <c r="Q13191" s="14"/>
    </row>
    <row r="13192" spans="10:17" x14ac:dyDescent="0.25">
      <c r="J13192" s="14"/>
      <c r="K13192" s="14"/>
      <c r="L13192" s="14"/>
      <c r="M13192" s="14"/>
      <c r="N13192" s="14"/>
      <c r="O13192" s="14"/>
      <c r="P13192" s="14"/>
      <c r="Q13192" s="14"/>
    </row>
    <row r="13193" spans="10:17" x14ac:dyDescent="0.25">
      <c r="J13193" s="14"/>
      <c r="K13193" s="14"/>
      <c r="L13193" s="14"/>
      <c r="M13193" s="14"/>
      <c r="N13193" s="14"/>
      <c r="O13193" s="14"/>
      <c r="P13193" s="14"/>
      <c r="Q13193" s="14"/>
    </row>
    <row r="13194" spans="10:17" x14ac:dyDescent="0.25">
      <c r="J13194" s="14"/>
      <c r="K13194" s="14"/>
      <c r="L13194" s="14"/>
      <c r="M13194" s="14"/>
      <c r="N13194" s="14"/>
      <c r="O13194" s="14"/>
      <c r="P13194" s="14"/>
      <c r="Q13194" s="14"/>
    </row>
    <row r="13195" spans="10:17" x14ac:dyDescent="0.25">
      <c r="J13195" s="14"/>
      <c r="K13195" s="14"/>
      <c r="L13195" s="14"/>
      <c r="M13195" s="14"/>
      <c r="N13195" s="14"/>
      <c r="O13195" s="14"/>
      <c r="P13195" s="14"/>
      <c r="Q13195" s="14"/>
    </row>
    <row r="13196" spans="10:17" x14ac:dyDescent="0.25">
      <c r="J13196" s="14"/>
      <c r="K13196" s="14"/>
      <c r="L13196" s="14"/>
      <c r="M13196" s="14"/>
      <c r="N13196" s="14"/>
      <c r="O13196" s="14"/>
      <c r="P13196" s="14"/>
      <c r="Q13196" s="14"/>
    </row>
    <row r="13197" spans="10:17" x14ac:dyDescent="0.25">
      <c r="J13197" s="14"/>
      <c r="K13197" s="14"/>
      <c r="L13197" s="14"/>
      <c r="M13197" s="14"/>
      <c r="N13197" s="14"/>
      <c r="O13197" s="14"/>
      <c r="P13197" s="14"/>
      <c r="Q13197" s="14"/>
    </row>
    <row r="13198" spans="10:17" x14ac:dyDescent="0.25">
      <c r="J13198" s="14"/>
      <c r="K13198" s="14"/>
      <c r="L13198" s="14"/>
      <c r="M13198" s="14"/>
      <c r="N13198" s="14"/>
      <c r="O13198" s="14"/>
      <c r="P13198" s="14"/>
      <c r="Q13198" s="14"/>
    </row>
    <row r="13199" spans="10:17" x14ac:dyDescent="0.25">
      <c r="J13199" s="14"/>
      <c r="K13199" s="14"/>
      <c r="L13199" s="14"/>
      <c r="M13199" s="14"/>
      <c r="N13199" s="14"/>
      <c r="O13199" s="14"/>
      <c r="P13199" s="14"/>
      <c r="Q13199" s="14"/>
    </row>
    <row r="13200" spans="10:17" x14ac:dyDescent="0.25">
      <c r="J13200" s="14"/>
      <c r="K13200" s="14"/>
      <c r="L13200" s="14"/>
      <c r="M13200" s="14"/>
      <c r="N13200" s="14"/>
      <c r="O13200" s="14"/>
      <c r="P13200" s="14"/>
      <c r="Q13200" s="14"/>
    </row>
    <row r="13201" spans="10:17" x14ac:dyDescent="0.25">
      <c r="J13201" s="14"/>
      <c r="K13201" s="14"/>
      <c r="L13201" s="14"/>
      <c r="M13201" s="14"/>
      <c r="N13201" s="14"/>
      <c r="O13201" s="14"/>
      <c r="P13201" s="14"/>
      <c r="Q13201" s="14"/>
    </row>
    <row r="13202" spans="10:17" x14ac:dyDescent="0.25">
      <c r="J13202" s="14"/>
      <c r="K13202" s="14"/>
      <c r="L13202" s="14"/>
      <c r="M13202" s="14"/>
      <c r="N13202" s="14"/>
      <c r="O13202" s="14"/>
      <c r="P13202" s="14"/>
      <c r="Q13202" s="14"/>
    </row>
    <row r="13203" spans="10:17" x14ac:dyDescent="0.25">
      <c r="J13203" s="14"/>
      <c r="K13203" s="14"/>
      <c r="L13203" s="14"/>
      <c r="M13203" s="14"/>
      <c r="N13203" s="14"/>
      <c r="O13203" s="14"/>
      <c r="P13203" s="14"/>
      <c r="Q13203" s="14"/>
    </row>
    <row r="13204" spans="10:17" x14ac:dyDescent="0.25">
      <c r="J13204" s="14"/>
      <c r="K13204" s="14"/>
      <c r="L13204" s="14"/>
      <c r="M13204" s="14"/>
      <c r="N13204" s="14"/>
      <c r="O13204" s="14"/>
      <c r="P13204" s="14"/>
      <c r="Q13204" s="14"/>
    </row>
    <row r="13205" spans="10:17" x14ac:dyDescent="0.25">
      <c r="J13205" s="14"/>
      <c r="K13205" s="14"/>
      <c r="L13205" s="14"/>
      <c r="M13205" s="14"/>
      <c r="N13205" s="14"/>
      <c r="O13205" s="14"/>
      <c r="P13205" s="14"/>
      <c r="Q13205" s="14"/>
    </row>
    <row r="13206" spans="10:17" x14ac:dyDescent="0.25">
      <c r="J13206" s="14"/>
      <c r="K13206" s="14"/>
      <c r="L13206" s="14"/>
      <c r="M13206" s="14"/>
      <c r="N13206" s="14"/>
      <c r="O13206" s="14"/>
      <c r="P13206" s="14"/>
      <c r="Q13206" s="14"/>
    </row>
    <row r="13207" spans="10:17" x14ac:dyDescent="0.25">
      <c r="J13207" s="14"/>
      <c r="K13207" s="14"/>
      <c r="L13207" s="14"/>
      <c r="M13207" s="14"/>
      <c r="N13207" s="14"/>
      <c r="O13207" s="14"/>
      <c r="P13207" s="14"/>
      <c r="Q13207" s="14"/>
    </row>
    <row r="13208" spans="10:17" x14ac:dyDescent="0.25">
      <c r="J13208" s="14"/>
      <c r="K13208" s="14"/>
      <c r="L13208" s="14"/>
      <c r="M13208" s="14"/>
      <c r="N13208" s="14"/>
      <c r="O13208" s="14"/>
      <c r="P13208" s="14"/>
      <c r="Q13208" s="14"/>
    </row>
    <row r="13209" spans="10:17" x14ac:dyDescent="0.25">
      <c r="J13209" s="14"/>
      <c r="K13209" s="14"/>
      <c r="L13209" s="14"/>
      <c r="M13209" s="14"/>
      <c r="N13209" s="14"/>
      <c r="O13209" s="14"/>
      <c r="P13209" s="14"/>
      <c r="Q13209" s="14"/>
    </row>
    <row r="13210" spans="10:17" x14ac:dyDescent="0.25">
      <c r="J13210" s="14"/>
      <c r="K13210" s="14"/>
      <c r="L13210" s="14"/>
      <c r="M13210" s="14"/>
      <c r="N13210" s="14"/>
      <c r="O13210" s="14"/>
      <c r="P13210" s="14"/>
      <c r="Q13210" s="14"/>
    </row>
    <row r="13211" spans="10:17" x14ac:dyDescent="0.25">
      <c r="J13211" s="14"/>
      <c r="K13211" s="14"/>
      <c r="L13211" s="14"/>
      <c r="M13211" s="14"/>
      <c r="N13211" s="14"/>
      <c r="O13211" s="14"/>
      <c r="P13211" s="14"/>
      <c r="Q13211" s="14"/>
    </row>
    <row r="13212" spans="10:17" x14ac:dyDescent="0.25">
      <c r="J13212" s="14"/>
      <c r="K13212" s="14"/>
      <c r="L13212" s="14"/>
      <c r="M13212" s="14"/>
      <c r="N13212" s="14"/>
      <c r="O13212" s="14"/>
      <c r="P13212" s="14"/>
      <c r="Q13212" s="14"/>
    </row>
    <row r="13213" spans="10:17" x14ac:dyDescent="0.25">
      <c r="J13213" s="14"/>
      <c r="K13213" s="14"/>
      <c r="L13213" s="14"/>
      <c r="M13213" s="14"/>
      <c r="N13213" s="14"/>
      <c r="O13213" s="14"/>
      <c r="P13213" s="14"/>
      <c r="Q13213" s="14"/>
    </row>
    <row r="13214" spans="10:17" x14ac:dyDescent="0.25">
      <c r="J13214" s="14"/>
      <c r="K13214" s="14"/>
      <c r="L13214" s="14"/>
      <c r="M13214" s="14"/>
      <c r="N13214" s="14"/>
      <c r="O13214" s="14"/>
      <c r="P13214" s="14"/>
      <c r="Q13214" s="14"/>
    </row>
    <row r="13215" spans="10:17" x14ac:dyDescent="0.25">
      <c r="J13215" s="14"/>
      <c r="K13215" s="14"/>
      <c r="L13215" s="14"/>
      <c r="M13215" s="14"/>
      <c r="N13215" s="14"/>
      <c r="O13215" s="14"/>
      <c r="P13215" s="14"/>
      <c r="Q13215" s="14"/>
    </row>
    <row r="13216" spans="10:17" x14ac:dyDescent="0.25">
      <c r="J13216" s="14"/>
      <c r="K13216" s="14"/>
      <c r="L13216" s="14"/>
      <c r="M13216" s="14"/>
      <c r="N13216" s="14"/>
      <c r="O13216" s="14"/>
      <c r="P13216" s="14"/>
      <c r="Q13216" s="14"/>
    </row>
    <row r="13217" spans="10:17" x14ac:dyDescent="0.25">
      <c r="J13217" s="14"/>
      <c r="K13217" s="14"/>
      <c r="L13217" s="14"/>
      <c r="M13217" s="14"/>
      <c r="N13217" s="14"/>
      <c r="O13217" s="14"/>
      <c r="P13217" s="14"/>
      <c r="Q13217" s="14"/>
    </row>
    <row r="13218" spans="10:17" x14ac:dyDescent="0.25">
      <c r="J13218" s="14"/>
      <c r="K13218" s="14"/>
      <c r="L13218" s="14"/>
      <c r="M13218" s="14"/>
      <c r="N13218" s="14"/>
      <c r="O13218" s="14"/>
      <c r="P13218" s="14"/>
      <c r="Q13218" s="14"/>
    </row>
    <row r="13219" spans="10:17" x14ac:dyDescent="0.25">
      <c r="J13219" s="14"/>
      <c r="K13219" s="14"/>
      <c r="L13219" s="14"/>
      <c r="M13219" s="14"/>
      <c r="N13219" s="14"/>
      <c r="O13219" s="14"/>
      <c r="P13219" s="14"/>
      <c r="Q13219" s="14"/>
    </row>
    <row r="13220" spans="10:17" x14ac:dyDescent="0.25">
      <c r="J13220" s="14"/>
      <c r="K13220" s="14"/>
      <c r="L13220" s="14"/>
      <c r="M13220" s="14"/>
      <c r="N13220" s="14"/>
      <c r="O13220" s="14"/>
      <c r="P13220" s="14"/>
      <c r="Q13220" s="14"/>
    </row>
    <row r="13221" spans="10:17" x14ac:dyDescent="0.25">
      <c r="J13221" s="14"/>
      <c r="K13221" s="14"/>
      <c r="L13221" s="14"/>
      <c r="M13221" s="14"/>
      <c r="N13221" s="14"/>
      <c r="O13221" s="14"/>
      <c r="P13221" s="14"/>
      <c r="Q13221" s="14"/>
    </row>
    <row r="13222" spans="10:17" x14ac:dyDescent="0.25">
      <c r="J13222" s="14"/>
      <c r="K13222" s="14"/>
      <c r="L13222" s="14"/>
      <c r="M13222" s="14"/>
      <c r="N13222" s="14"/>
      <c r="O13222" s="14"/>
      <c r="P13222" s="14"/>
      <c r="Q13222" s="14"/>
    </row>
    <row r="13223" spans="10:17" x14ac:dyDescent="0.25">
      <c r="J13223" s="14"/>
      <c r="K13223" s="14"/>
      <c r="L13223" s="14"/>
      <c r="M13223" s="14"/>
      <c r="N13223" s="14"/>
      <c r="O13223" s="14"/>
      <c r="P13223" s="14"/>
      <c r="Q13223" s="14"/>
    </row>
    <row r="13224" spans="10:17" x14ac:dyDescent="0.25">
      <c r="J13224" s="14"/>
      <c r="K13224" s="14"/>
      <c r="L13224" s="14"/>
      <c r="M13224" s="14"/>
      <c r="N13224" s="14"/>
      <c r="O13224" s="14"/>
      <c r="P13224" s="14"/>
      <c r="Q13224" s="14"/>
    </row>
    <row r="13225" spans="10:17" x14ac:dyDescent="0.25">
      <c r="J13225" s="14"/>
      <c r="K13225" s="14"/>
      <c r="L13225" s="14"/>
      <c r="M13225" s="14"/>
      <c r="N13225" s="14"/>
      <c r="O13225" s="14"/>
      <c r="P13225" s="14"/>
      <c r="Q13225" s="14"/>
    </row>
    <row r="13226" spans="10:17" x14ac:dyDescent="0.25">
      <c r="J13226" s="14"/>
      <c r="K13226" s="14"/>
      <c r="L13226" s="14"/>
      <c r="M13226" s="14"/>
      <c r="N13226" s="14"/>
      <c r="O13226" s="14"/>
      <c r="P13226" s="14"/>
      <c r="Q13226" s="14"/>
    </row>
    <row r="13227" spans="10:17" x14ac:dyDescent="0.25">
      <c r="J13227" s="14"/>
      <c r="K13227" s="14"/>
      <c r="L13227" s="14"/>
      <c r="M13227" s="14"/>
      <c r="N13227" s="14"/>
      <c r="O13227" s="14"/>
      <c r="P13227" s="14"/>
      <c r="Q13227" s="14"/>
    </row>
    <row r="13228" spans="10:17" x14ac:dyDescent="0.25">
      <c r="J13228" s="14"/>
      <c r="K13228" s="14"/>
      <c r="L13228" s="14"/>
      <c r="M13228" s="14"/>
      <c r="N13228" s="14"/>
      <c r="O13228" s="14"/>
      <c r="P13228" s="14"/>
      <c r="Q13228" s="14"/>
    </row>
    <row r="13229" spans="10:17" x14ac:dyDescent="0.25">
      <c r="J13229" s="14"/>
      <c r="K13229" s="14"/>
      <c r="L13229" s="14"/>
      <c r="M13229" s="14"/>
      <c r="N13229" s="14"/>
      <c r="O13229" s="14"/>
      <c r="P13229" s="14"/>
      <c r="Q13229" s="14"/>
    </row>
    <row r="13230" spans="10:17" x14ac:dyDescent="0.25">
      <c r="J13230" s="14"/>
      <c r="K13230" s="14"/>
      <c r="L13230" s="14"/>
      <c r="M13230" s="14"/>
      <c r="N13230" s="14"/>
      <c r="O13230" s="14"/>
      <c r="P13230" s="14"/>
      <c r="Q13230" s="14"/>
    </row>
    <row r="13231" spans="10:17" x14ac:dyDescent="0.25">
      <c r="J13231" s="14"/>
      <c r="K13231" s="14"/>
      <c r="L13231" s="14"/>
      <c r="M13231" s="14"/>
      <c r="N13231" s="14"/>
      <c r="O13231" s="14"/>
      <c r="P13231" s="14"/>
      <c r="Q13231" s="14"/>
    </row>
    <row r="13232" spans="10:17" x14ac:dyDescent="0.25">
      <c r="J13232" s="14"/>
      <c r="K13232" s="14"/>
      <c r="L13232" s="14"/>
      <c r="M13232" s="14"/>
      <c r="N13232" s="14"/>
      <c r="O13232" s="14"/>
      <c r="P13232" s="14"/>
      <c r="Q13232" s="14"/>
    </row>
    <row r="13233" spans="10:17" x14ac:dyDescent="0.25">
      <c r="J13233" s="14"/>
      <c r="K13233" s="14"/>
      <c r="L13233" s="14"/>
      <c r="M13233" s="14"/>
      <c r="N13233" s="14"/>
      <c r="O13233" s="14"/>
      <c r="P13233" s="14"/>
      <c r="Q13233" s="14"/>
    </row>
    <row r="13234" spans="10:17" x14ac:dyDescent="0.25">
      <c r="J13234" s="14"/>
      <c r="K13234" s="14"/>
      <c r="L13234" s="14"/>
      <c r="M13234" s="14"/>
      <c r="N13234" s="14"/>
      <c r="O13234" s="14"/>
      <c r="P13234" s="14"/>
      <c r="Q13234" s="14"/>
    </row>
    <row r="13235" spans="10:17" x14ac:dyDescent="0.25">
      <c r="J13235" s="14"/>
      <c r="K13235" s="14"/>
      <c r="L13235" s="14"/>
      <c r="M13235" s="14"/>
      <c r="N13235" s="14"/>
      <c r="O13235" s="14"/>
      <c r="P13235" s="14"/>
      <c r="Q13235" s="14"/>
    </row>
    <row r="13236" spans="10:17" x14ac:dyDescent="0.25">
      <c r="J13236" s="14"/>
      <c r="K13236" s="14"/>
      <c r="L13236" s="14"/>
      <c r="M13236" s="14"/>
      <c r="N13236" s="14"/>
      <c r="O13236" s="14"/>
      <c r="P13236" s="14"/>
      <c r="Q13236" s="14"/>
    </row>
    <row r="13237" spans="10:17" x14ac:dyDescent="0.25">
      <c r="J13237" s="14"/>
      <c r="K13237" s="14"/>
      <c r="L13237" s="14"/>
      <c r="M13237" s="14"/>
      <c r="N13237" s="14"/>
      <c r="O13237" s="14"/>
      <c r="P13237" s="14"/>
      <c r="Q13237" s="14"/>
    </row>
    <row r="13238" spans="10:17" x14ac:dyDescent="0.25">
      <c r="J13238" s="14"/>
      <c r="K13238" s="14"/>
      <c r="L13238" s="14"/>
      <c r="M13238" s="14"/>
      <c r="N13238" s="14"/>
      <c r="O13238" s="14"/>
      <c r="P13238" s="14"/>
      <c r="Q13238" s="14"/>
    </row>
    <row r="13239" spans="10:17" x14ac:dyDescent="0.25">
      <c r="J13239" s="14"/>
      <c r="K13239" s="14"/>
      <c r="L13239" s="14"/>
      <c r="M13239" s="14"/>
      <c r="N13239" s="14"/>
      <c r="O13239" s="14"/>
      <c r="P13239" s="14"/>
      <c r="Q13239" s="14"/>
    </row>
    <row r="13240" spans="10:17" x14ac:dyDescent="0.25">
      <c r="J13240" s="14"/>
      <c r="K13240" s="14"/>
      <c r="L13240" s="14"/>
      <c r="M13240" s="14"/>
      <c r="N13240" s="14"/>
      <c r="O13240" s="14"/>
      <c r="P13240" s="14"/>
      <c r="Q13240" s="14"/>
    </row>
    <row r="13241" spans="10:17" x14ac:dyDescent="0.25">
      <c r="J13241" s="14"/>
      <c r="K13241" s="14"/>
      <c r="L13241" s="14"/>
      <c r="M13241" s="14"/>
      <c r="N13241" s="14"/>
      <c r="O13241" s="14"/>
      <c r="P13241" s="14"/>
      <c r="Q13241" s="14"/>
    </row>
    <row r="13242" spans="10:17" x14ac:dyDescent="0.25">
      <c r="J13242" s="14"/>
      <c r="K13242" s="14"/>
      <c r="L13242" s="14"/>
      <c r="M13242" s="14"/>
      <c r="N13242" s="14"/>
      <c r="O13242" s="14"/>
      <c r="P13242" s="14"/>
      <c r="Q13242" s="14"/>
    </row>
    <row r="13243" spans="10:17" x14ac:dyDescent="0.25">
      <c r="J13243" s="14"/>
      <c r="K13243" s="14"/>
      <c r="L13243" s="14"/>
      <c r="M13243" s="14"/>
      <c r="N13243" s="14"/>
      <c r="O13243" s="14"/>
      <c r="P13243" s="14"/>
      <c r="Q13243" s="14"/>
    </row>
    <row r="13244" spans="10:17" x14ac:dyDescent="0.25">
      <c r="J13244" s="14"/>
      <c r="K13244" s="14"/>
      <c r="L13244" s="14"/>
      <c r="M13244" s="14"/>
      <c r="N13244" s="14"/>
      <c r="O13244" s="14"/>
      <c r="P13244" s="14"/>
      <c r="Q13244" s="14"/>
    </row>
    <row r="13245" spans="10:17" x14ac:dyDescent="0.25">
      <c r="J13245" s="14"/>
      <c r="K13245" s="14"/>
      <c r="L13245" s="14"/>
      <c r="M13245" s="14"/>
      <c r="N13245" s="14"/>
      <c r="O13245" s="14"/>
      <c r="P13245" s="14"/>
      <c r="Q13245" s="14"/>
    </row>
    <row r="13246" spans="10:17" x14ac:dyDescent="0.25">
      <c r="J13246" s="14"/>
      <c r="K13246" s="14"/>
      <c r="L13246" s="14"/>
      <c r="M13246" s="14"/>
      <c r="N13246" s="14"/>
      <c r="O13246" s="14"/>
      <c r="P13246" s="14"/>
      <c r="Q13246" s="14"/>
    </row>
    <row r="13247" spans="10:17" x14ac:dyDescent="0.25">
      <c r="J13247" s="14"/>
      <c r="K13247" s="14"/>
      <c r="L13247" s="14"/>
      <c r="M13247" s="14"/>
      <c r="N13247" s="14"/>
      <c r="O13247" s="14"/>
      <c r="P13247" s="14"/>
      <c r="Q13247" s="14"/>
    </row>
    <row r="13248" spans="10:17" x14ac:dyDescent="0.25">
      <c r="J13248" s="14"/>
      <c r="K13248" s="14"/>
      <c r="L13248" s="14"/>
      <c r="M13248" s="14"/>
      <c r="N13248" s="14"/>
      <c r="O13248" s="14"/>
      <c r="P13248" s="14"/>
      <c r="Q13248" s="14"/>
    </row>
    <row r="13249" spans="10:17" x14ac:dyDescent="0.25">
      <c r="J13249" s="14"/>
      <c r="K13249" s="14"/>
      <c r="L13249" s="14"/>
      <c r="M13249" s="14"/>
      <c r="N13249" s="14"/>
      <c r="O13249" s="14"/>
      <c r="P13249" s="14"/>
      <c r="Q13249" s="14"/>
    </row>
    <row r="13250" spans="10:17" x14ac:dyDescent="0.25">
      <c r="J13250" s="14"/>
      <c r="K13250" s="14"/>
      <c r="L13250" s="14"/>
      <c r="M13250" s="14"/>
      <c r="N13250" s="14"/>
      <c r="O13250" s="14"/>
      <c r="P13250" s="14"/>
      <c r="Q13250" s="14"/>
    </row>
    <row r="13251" spans="10:17" x14ac:dyDescent="0.25">
      <c r="J13251" s="14"/>
      <c r="K13251" s="14"/>
      <c r="L13251" s="14"/>
      <c r="M13251" s="14"/>
      <c r="N13251" s="14"/>
      <c r="O13251" s="14"/>
      <c r="P13251" s="14"/>
      <c r="Q13251" s="14"/>
    </row>
    <row r="13252" spans="10:17" x14ac:dyDescent="0.25">
      <c r="J13252" s="14"/>
      <c r="K13252" s="14"/>
      <c r="L13252" s="14"/>
      <c r="M13252" s="14"/>
      <c r="N13252" s="14"/>
      <c r="O13252" s="14"/>
      <c r="P13252" s="14"/>
      <c r="Q13252" s="14"/>
    </row>
    <row r="13253" spans="10:17" x14ac:dyDescent="0.25">
      <c r="J13253" s="14"/>
      <c r="K13253" s="14"/>
      <c r="L13253" s="14"/>
      <c r="M13253" s="14"/>
      <c r="N13253" s="14"/>
      <c r="O13253" s="14"/>
      <c r="P13253" s="14"/>
      <c r="Q13253" s="14"/>
    </row>
    <row r="13254" spans="10:17" x14ac:dyDescent="0.25">
      <c r="J13254" s="14"/>
      <c r="K13254" s="14"/>
      <c r="L13254" s="14"/>
      <c r="M13254" s="14"/>
      <c r="N13254" s="14"/>
      <c r="O13254" s="14"/>
      <c r="P13254" s="14"/>
      <c r="Q13254" s="14"/>
    </row>
    <row r="13255" spans="10:17" x14ac:dyDescent="0.25">
      <c r="J13255" s="14"/>
      <c r="K13255" s="14"/>
      <c r="L13255" s="14"/>
      <c r="M13255" s="14"/>
      <c r="N13255" s="14"/>
      <c r="O13255" s="14"/>
      <c r="P13255" s="14"/>
      <c r="Q13255" s="14"/>
    </row>
    <row r="13256" spans="10:17" x14ac:dyDescent="0.25">
      <c r="J13256" s="14"/>
      <c r="K13256" s="14"/>
      <c r="L13256" s="14"/>
      <c r="M13256" s="14"/>
      <c r="N13256" s="14"/>
      <c r="O13256" s="14"/>
      <c r="P13256" s="14"/>
      <c r="Q13256" s="14"/>
    </row>
    <row r="13257" spans="10:17" x14ac:dyDescent="0.25">
      <c r="J13257" s="14"/>
      <c r="K13257" s="14"/>
      <c r="L13257" s="14"/>
      <c r="M13257" s="14"/>
      <c r="N13257" s="14"/>
      <c r="O13257" s="14"/>
      <c r="P13257" s="14"/>
      <c r="Q13257" s="14"/>
    </row>
    <row r="13258" spans="10:17" x14ac:dyDescent="0.25">
      <c r="J13258" s="14"/>
      <c r="K13258" s="14"/>
      <c r="L13258" s="14"/>
      <c r="M13258" s="14"/>
      <c r="N13258" s="14"/>
      <c r="O13258" s="14"/>
      <c r="P13258" s="14"/>
      <c r="Q13258" s="14"/>
    </row>
    <row r="13259" spans="10:17" x14ac:dyDescent="0.25">
      <c r="J13259" s="14"/>
      <c r="K13259" s="14"/>
      <c r="L13259" s="14"/>
      <c r="M13259" s="14"/>
      <c r="N13259" s="14"/>
      <c r="O13259" s="14"/>
      <c r="P13259" s="14"/>
      <c r="Q13259" s="14"/>
    </row>
    <row r="13260" spans="10:17" x14ac:dyDescent="0.25">
      <c r="J13260" s="14"/>
      <c r="K13260" s="14"/>
      <c r="L13260" s="14"/>
      <c r="M13260" s="14"/>
      <c r="N13260" s="14"/>
      <c r="O13260" s="14"/>
      <c r="P13260" s="14"/>
      <c r="Q13260" s="14"/>
    </row>
    <row r="13261" spans="10:17" x14ac:dyDescent="0.25">
      <c r="J13261" s="14"/>
      <c r="K13261" s="14"/>
      <c r="L13261" s="14"/>
      <c r="M13261" s="14"/>
      <c r="N13261" s="14"/>
      <c r="O13261" s="14"/>
      <c r="P13261" s="14"/>
      <c r="Q13261" s="14"/>
    </row>
    <row r="13262" spans="10:17" x14ac:dyDescent="0.25">
      <c r="J13262" s="14"/>
      <c r="K13262" s="14"/>
      <c r="L13262" s="14"/>
      <c r="M13262" s="14"/>
      <c r="N13262" s="14"/>
      <c r="O13262" s="14"/>
      <c r="P13262" s="14"/>
      <c r="Q13262" s="14"/>
    </row>
    <row r="13263" spans="10:17" x14ac:dyDescent="0.25">
      <c r="J13263" s="14"/>
      <c r="K13263" s="14"/>
      <c r="L13263" s="14"/>
      <c r="M13263" s="14"/>
      <c r="N13263" s="14"/>
      <c r="O13263" s="14"/>
      <c r="P13263" s="14"/>
      <c r="Q13263" s="14"/>
    </row>
    <row r="13264" spans="10:17" x14ac:dyDescent="0.25">
      <c r="J13264" s="14"/>
      <c r="K13264" s="14"/>
      <c r="L13264" s="14"/>
      <c r="M13264" s="14"/>
      <c r="N13264" s="14"/>
      <c r="O13264" s="14"/>
      <c r="P13264" s="14"/>
      <c r="Q13264" s="14"/>
    </row>
    <row r="13265" spans="10:17" x14ac:dyDescent="0.25">
      <c r="J13265" s="14"/>
      <c r="K13265" s="14"/>
      <c r="L13265" s="14"/>
      <c r="M13265" s="14"/>
      <c r="N13265" s="14"/>
      <c r="O13265" s="14"/>
      <c r="P13265" s="14"/>
      <c r="Q13265" s="14"/>
    </row>
    <row r="13266" spans="10:17" x14ac:dyDescent="0.25">
      <c r="J13266" s="14"/>
      <c r="K13266" s="14"/>
      <c r="L13266" s="14"/>
      <c r="M13266" s="14"/>
      <c r="N13266" s="14"/>
      <c r="O13266" s="14"/>
      <c r="P13266" s="14"/>
      <c r="Q13266" s="14"/>
    </row>
    <row r="13267" spans="10:17" x14ac:dyDescent="0.25">
      <c r="J13267" s="14"/>
      <c r="K13267" s="14"/>
      <c r="L13267" s="14"/>
      <c r="M13267" s="14"/>
      <c r="N13267" s="14"/>
      <c r="O13267" s="14"/>
      <c r="P13267" s="14"/>
      <c r="Q13267" s="14"/>
    </row>
    <row r="13268" spans="10:17" x14ac:dyDescent="0.25">
      <c r="J13268" s="14"/>
      <c r="K13268" s="14"/>
      <c r="L13268" s="14"/>
      <c r="M13268" s="14"/>
      <c r="N13268" s="14"/>
      <c r="O13268" s="14"/>
      <c r="P13268" s="14"/>
      <c r="Q13268" s="14"/>
    </row>
    <row r="13269" spans="10:17" x14ac:dyDescent="0.25">
      <c r="J13269" s="14"/>
      <c r="K13269" s="14"/>
      <c r="L13269" s="14"/>
      <c r="M13269" s="14"/>
      <c r="N13269" s="14"/>
      <c r="O13269" s="14"/>
      <c r="P13269" s="14"/>
      <c r="Q13269" s="14"/>
    </row>
    <row r="13270" spans="10:17" x14ac:dyDescent="0.25">
      <c r="J13270" s="14"/>
      <c r="K13270" s="14"/>
      <c r="L13270" s="14"/>
      <c r="M13270" s="14"/>
      <c r="N13270" s="14"/>
      <c r="O13270" s="14"/>
      <c r="P13270" s="14"/>
      <c r="Q13270" s="14"/>
    </row>
    <row r="13271" spans="10:17" x14ac:dyDescent="0.25">
      <c r="J13271" s="14"/>
      <c r="K13271" s="14"/>
      <c r="L13271" s="14"/>
      <c r="M13271" s="14"/>
      <c r="N13271" s="14"/>
      <c r="O13271" s="14"/>
      <c r="P13271" s="14"/>
      <c r="Q13271" s="14"/>
    </row>
    <row r="13272" spans="10:17" x14ac:dyDescent="0.25">
      <c r="J13272" s="14"/>
      <c r="K13272" s="14"/>
      <c r="L13272" s="14"/>
      <c r="M13272" s="14"/>
      <c r="N13272" s="14"/>
      <c r="O13272" s="14"/>
      <c r="P13272" s="14"/>
      <c r="Q13272" s="14"/>
    </row>
    <row r="13273" spans="10:17" x14ac:dyDescent="0.25">
      <c r="J13273" s="14"/>
      <c r="K13273" s="14"/>
      <c r="L13273" s="14"/>
      <c r="M13273" s="14"/>
      <c r="N13273" s="14"/>
      <c r="O13273" s="14"/>
      <c r="P13273" s="14"/>
      <c r="Q13273" s="14"/>
    </row>
    <row r="13274" spans="10:17" x14ac:dyDescent="0.25">
      <c r="J13274" s="14"/>
      <c r="K13274" s="14"/>
      <c r="L13274" s="14"/>
      <c r="M13274" s="14"/>
      <c r="N13274" s="14"/>
      <c r="O13274" s="14"/>
      <c r="P13274" s="14"/>
      <c r="Q13274" s="14"/>
    </row>
    <row r="13275" spans="10:17" x14ac:dyDescent="0.25">
      <c r="J13275" s="14"/>
      <c r="K13275" s="14"/>
      <c r="L13275" s="14"/>
      <c r="M13275" s="14"/>
      <c r="N13275" s="14"/>
      <c r="O13275" s="14"/>
      <c r="P13275" s="14"/>
      <c r="Q13275" s="14"/>
    </row>
    <row r="13276" spans="10:17" x14ac:dyDescent="0.25">
      <c r="J13276" s="14"/>
      <c r="K13276" s="14"/>
      <c r="L13276" s="14"/>
      <c r="M13276" s="14"/>
      <c r="N13276" s="14"/>
      <c r="O13276" s="14"/>
      <c r="P13276" s="14"/>
      <c r="Q13276" s="14"/>
    </row>
    <row r="13277" spans="10:17" x14ac:dyDescent="0.25">
      <c r="J13277" s="14"/>
      <c r="K13277" s="14"/>
      <c r="L13277" s="14"/>
      <c r="M13277" s="14"/>
      <c r="N13277" s="14"/>
      <c r="O13277" s="14"/>
      <c r="P13277" s="14"/>
      <c r="Q13277" s="14"/>
    </row>
    <row r="13278" spans="10:17" x14ac:dyDescent="0.25">
      <c r="J13278" s="14"/>
      <c r="K13278" s="14"/>
      <c r="L13278" s="14"/>
      <c r="M13278" s="14"/>
      <c r="N13278" s="14"/>
      <c r="O13278" s="14"/>
      <c r="P13278" s="14"/>
      <c r="Q13278" s="14"/>
    </row>
    <row r="13279" spans="10:17" x14ac:dyDescent="0.25">
      <c r="J13279" s="14"/>
      <c r="K13279" s="14"/>
      <c r="L13279" s="14"/>
      <c r="M13279" s="14"/>
      <c r="N13279" s="14"/>
      <c r="O13279" s="14"/>
      <c r="P13279" s="14"/>
      <c r="Q13279" s="14"/>
    </row>
    <row r="13280" spans="10:17" x14ac:dyDescent="0.25">
      <c r="J13280" s="14"/>
      <c r="K13280" s="14"/>
      <c r="L13280" s="14"/>
      <c r="M13280" s="14"/>
      <c r="N13280" s="14"/>
      <c r="O13280" s="14"/>
      <c r="P13280" s="14"/>
      <c r="Q13280" s="14"/>
    </row>
    <row r="13281" spans="10:17" x14ac:dyDescent="0.25">
      <c r="J13281" s="14"/>
      <c r="K13281" s="14"/>
      <c r="L13281" s="14"/>
      <c r="M13281" s="14"/>
      <c r="N13281" s="14"/>
      <c r="O13281" s="14"/>
      <c r="P13281" s="14"/>
      <c r="Q13281" s="14"/>
    </row>
    <row r="13282" spans="10:17" x14ac:dyDescent="0.25">
      <c r="J13282" s="14"/>
      <c r="K13282" s="14"/>
      <c r="L13282" s="14"/>
      <c r="M13282" s="14"/>
      <c r="N13282" s="14"/>
      <c r="O13282" s="14"/>
      <c r="P13282" s="14"/>
      <c r="Q13282" s="14"/>
    </row>
    <row r="13283" spans="10:17" x14ac:dyDescent="0.25">
      <c r="J13283" s="14"/>
      <c r="K13283" s="14"/>
      <c r="L13283" s="14"/>
      <c r="M13283" s="14"/>
      <c r="N13283" s="14"/>
      <c r="O13283" s="14"/>
      <c r="P13283" s="14"/>
      <c r="Q13283" s="14"/>
    </row>
    <row r="13284" spans="10:17" x14ac:dyDescent="0.25">
      <c r="J13284" s="14"/>
      <c r="K13284" s="14"/>
      <c r="L13284" s="14"/>
      <c r="M13284" s="14"/>
      <c r="N13284" s="14"/>
      <c r="O13284" s="14"/>
      <c r="P13284" s="14"/>
      <c r="Q13284" s="14"/>
    </row>
    <row r="13285" spans="10:17" x14ac:dyDescent="0.25">
      <c r="J13285" s="14"/>
      <c r="K13285" s="14"/>
      <c r="L13285" s="14"/>
      <c r="M13285" s="14"/>
      <c r="N13285" s="14"/>
      <c r="O13285" s="14"/>
      <c r="P13285" s="14"/>
      <c r="Q13285" s="14"/>
    </row>
    <row r="13286" spans="10:17" x14ac:dyDescent="0.25">
      <c r="J13286" s="14"/>
      <c r="K13286" s="14"/>
      <c r="L13286" s="14"/>
      <c r="M13286" s="14"/>
      <c r="N13286" s="14"/>
      <c r="O13286" s="14"/>
      <c r="P13286" s="14"/>
      <c r="Q13286" s="14"/>
    </row>
    <row r="13287" spans="10:17" x14ac:dyDescent="0.25">
      <c r="J13287" s="14"/>
      <c r="K13287" s="14"/>
      <c r="L13287" s="14"/>
      <c r="M13287" s="14"/>
      <c r="N13287" s="14"/>
      <c r="O13287" s="14"/>
      <c r="P13287" s="14"/>
      <c r="Q13287" s="14"/>
    </row>
    <row r="13288" spans="10:17" x14ac:dyDescent="0.25">
      <c r="J13288" s="14"/>
      <c r="K13288" s="14"/>
      <c r="L13288" s="14"/>
      <c r="M13288" s="14"/>
      <c r="N13288" s="14"/>
      <c r="O13288" s="14"/>
      <c r="P13288" s="14"/>
      <c r="Q13288" s="14"/>
    </row>
    <row r="13289" spans="10:17" x14ac:dyDescent="0.25">
      <c r="J13289" s="14"/>
      <c r="K13289" s="14"/>
      <c r="L13289" s="14"/>
      <c r="M13289" s="14"/>
      <c r="N13289" s="14"/>
      <c r="O13289" s="14"/>
      <c r="P13289" s="14"/>
      <c r="Q13289" s="14"/>
    </row>
    <row r="13290" spans="10:17" x14ac:dyDescent="0.25">
      <c r="J13290" s="14"/>
      <c r="K13290" s="14"/>
      <c r="L13290" s="14"/>
      <c r="M13290" s="14"/>
      <c r="N13290" s="14"/>
      <c r="O13290" s="14"/>
      <c r="P13290" s="14"/>
      <c r="Q13290" s="14"/>
    </row>
    <row r="13291" spans="10:17" x14ac:dyDescent="0.25">
      <c r="J13291" s="14"/>
      <c r="K13291" s="14"/>
      <c r="L13291" s="14"/>
      <c r="M13291" s="14"/>
      <c r="N13291" s="14"/>
      <c r="O13291" s="14"/>
      <c r="P13291" s="14"/>
      <c r="Q13291" s="14"/>
    </row>
    <row r="13292" spans="10:17" x14ac:dyDescent="0.25">
      <c r="J13292" s="14"/>
      <c r="K13292" s="14"/>
      <c r="L13292" s="14"/>
      <c r="M13292" s="14"/>
      <c r="N13292" s="14"/>
      <c r="O13292" s="14"/>
      <c r="P13292" s="14"/>
      <c r="Q13292" s="14"/>
    </row>
    <row r="13293" spans="10:17" x14ac:dyDescent="0.25">
      <c r="J13293" s="14"/>
      <c r="K13293" s="14"/>
      <c r="L13293" s="14"/>
      <c r="M13293" s="14"/>
      <c r="N13293" s="14"/>
      <c r="O13293" s="14"/>
      <c r="P13293" s="14"/>
      <c r="Q13293" s="14"/>
    </row>
    <row r="13294" spans="10:17" x14ac:dyDescent="0.25">
      <c r="J13294" s="14"/>
      <c r="K13294" s="14"/>
      <c r="L13294" s="14"/>
      <c r="M13294" s="14"/>
      <c r="N13294" s="14"/>
      <c r="O13294" s="14"/>
      <c r="P13294" s="14"/>
      <c r="Q13294" s="14"/>
    </row>
    <row r="13295" spans="10:17" x14ac:dyDescent="0.25">
      <c r="J13295" s="14"/>
      <c r="K13295" s="14"/>
      <c r="L13295" s="14"/>
      <c r="M13295" s="14"/>
      <c r="N13295" s="14"/>
      <c r="O13295" s="14"/>
      <c r="P13295" s="14"/>
      <c r="Q13295" s="14"/>
    </row>
    <row r="13296" spans="10:17" x14ac:dyDescent="0.25">
      <c r="J13296" s="14"/>
      <c r="K13296" s="14"/>
      <c r="L13296" s="14"/>
      <c r="M13296" s="14"/>
      <c r="N13296" s="14"/>
      <c r="O13296" s="14"/>
      <c r="P13296" s="14"/>
      <c r="Q13296" s="14"/>
    </row>
    <row r="13297" spans="10:17" x14ac:dyDescent="0.25">
      <c r="J13297" s="14"/>
      <c r="K13297" s="14"/>
      <c r="L13297" s="14"/>
      <c r="M13297" s="14"/>
      <c r="N13297" s="14"/>
      <c r="O13297" s="14"/>
      <c r="P13297" s="14"/>
      <c r="Q13297" s="14"/>
    </row>
    <row r="13298" spans="10:17" x14ac:dyDescent="0.25">
      <c r="J13298" s="14"/>
      <c r="K13298" s="14"/>
      <c r="L13298" s="14"/>
      <c r="M13298" s="14"/>
      <c r="N13298" s="14"/>
      <c r="O13298" s="14"/>
      <c r="P13298" s="14"/>
      <c r="Q13298" s="14"/>
    </row>
    <row r="13299" spans="10:17" x14ac:dyDescent="0.25">
      <c r="J13299" s="14"/>
      <c r="K13299" s="14"/>
      <c r="L13299" s="14"/>
      <c r="M13299" s="14"/>
      <c r="N13299" s="14"/>
      <c r="O13299" s="14"/>
      <c r="P13299" s="14"/>
      <c r="Q13299" s="14"/>
    </row>
    <row r="13300" spans="10:17" x14ac:dyDescent="0.25">
      <c r="J13300" s="14"/>
      <c r="K13300" s="14"/>
      <c r="L13300" s="14"/>
      <c r="M13300" s="14"/>
      <c r="N13300" s="14"/>
      <c r="O13300" s="14"/>
      <c r="P13300" s="14"/>
      <c r="Q13300" s="14"/>
    </row>
    <row r="13301" spans="10:17" x14ac:dyDescent="0.25">
      <c r="J13301" s="14"/>
      <c r="K13301" s="14"/>
      <c r="L13301" s="14"/>
      <c r="M13301" s="14"/>
      <c r="N13301" s="14"/>
      <c r="O13301" s="14"/>
      <c r="P13301" s="14"/>
      <c r="Q13301" s="14"/>
    </row>
    <row r="13302" spans="10:17" x14ac:dyDescent="0.25">
      <c r="J13302" s="14"/>
      <c r="K13302" s="14"/>
      <c r="L13302" s="14"/>
      <c r="M13302" s="14"/>
      <c r="N13302" s="14"/>
      <c r="O13302" s="14"/>
      <c r="P13302" s="14"/>
      <c r="Q13302" s="14"/>
    </row>
    <row r="13303" spans="10:17" x14ac:dyDescent="0.25">
      <c r="J13303" s="14"/>
      <c r="K13303" s="14"/>
      <c r="L13303" s="14"/>
      <c r="M13303" s="14"/>
      <c r="N13303" s="14"/>
      <c r="O13303" s="14"/>
      <c r="P13303" s="14"/>
      <c r="Q13303" s="14"/>
    </row>
    <row r="13304" spans="10:17" x14ac:dyDescent="0.25">
      <c r="J13304" s="14"/>
      <c r="K13304" s="14"/>
      <c r="L13304" s="14"/>
      <c r="M13304" s="14"/>
      <c r="N13304" s="14"/>
      <c r="O13304" s="14"/>
      <c r="P13304" s="14"/>
      <c r="Q13304" s="14"/>
    </row>
    <row r="13305" spans="10:17" x14ac:dyDescent="0.25">
      <c r="J13305" s="14"/>
      <c r="K13305" s="14"/>
      <c r="L13305" s="14"/>
      <c r="M13305" s="14"/>
      <c r="N13305" s="14"/>
      <c r="O13305" s="14"/>
      <c r="P13305" s="14"/>
      <c r="Q13305" s="14"/>
    </row>
    <row r="13306" spans="10:17" x14ac:dyDescent="0.25">
      <c r="J13306" s="14"/>
      <c r="K13306" s="14"/>
      <c r="L13306" s="14"/>
      <c r="M13306" s="14"/>
      <c r="N13306" s="14"/>
      <c r="O13306" s="14"/>
      <c r="P13306" s="14"/>
      <c r="Q13306" s="14"/>
    </row>
    <row r="13307" spans="10:17" x14ac:dyDescent="0.25">
      <c r="J13307" s="14"/>
      <c r="K13307" s="14"/>
      <c r="L13307" s="14"/>
      <c r="M13307" s="14"/>
      <c r="N13307" s="14"/>
      <c r="O13307" s="14"/>
      <c r="P13307" s="14"/>
      <c r="Q13307" s="14"/>
    </row>
    <row r="13308" spans="10:17" x14ac:dyDescent="0.25">
      <c r="J13308" s="14"/>
      <c r="K13308" s="14"/>
      <c r="L13308" s="14"/>
      <c r="M13308" s="14"/>
      <c r="N13308" s="14"/>
      <c r="O13308" s="14"/>
      <c r="P13308" s="14"/>
      <c r="Q13308" s="14"/>
    </row>
    <row r="13309" spans="10:17" x14ac:dyDescent="0.25">
      <c r="J13309" s="14"/>
      <c r="K13309" s="14"/>
      <c r="L13309" s="14"/>
      <c r="M13309" s="14"/>
      <c r="N13309" s="14"/>
      <c r="O13309" s="14"/>
      <c r="P13309" s="14"/>
      <c r="Q13309" s="14"/>
    </row>
    <row r="13310" spans="10:17" x14ac:dyDescent="0.25">
      <c r="J13310" s="14"/>
      <c r="K13310" s="14"/>
      <c r="L13310" s="14"/>
      <c r="M13310" s="14"/>
      <c r="N13310" s="14"/>
      <c r="O13310" s="14"/>
      <c r="P13310" s="14"/>
      <c r="Q13310" s="14"/>
    </row>
    <row r="13311" spans="10:17" x14ac:dyDescent="0.25">
      <c r="J13311" s="14"/>
      <c r="K13311" s="14"/>
      <c r="L13311" s="14"/>
      <c r="M13311" s="14"/>
      <c r="N13311" s="14"/>
      <c r="O13311" s="14"/>
      <c r="P13311" s="14"/>
      <c r="Q13311" s="14"/>
    </row>
    <row r="13312" spans="10:17" x14ac:dyDescent="0.25">
      <c r="J13312" s="14"/>
      <c r="K13312" s="14"/>
      <c r="L13312" s="14"/>
      <c r="M13312" s="14"/>
      <c r="N13312" s="14"/>
      <c r="O13312" s="14"/>
      <c r="P13312" s="14"/>
      <c r="Q13312" s="14"/>
    </row>
    <row r="13313" spans="10:17" x14ac:dyDescent="0.25">
      <c r="J13313" s="14"/>
      <c r="K13313" s="14"/>
      <c r="L13313" s="14"/>
      <c r="M13313" s="14"/>
      <c r="N13313" s="14"/>
      <c r="O13313" s="14"/>
      <c r="P13313" s="14"/>
      <c r="Q13313" s="14"/>
    </row>
    <row r="13314" spans="10:17" x14ac:dyDescent="0.25">
      <c r="J13314" s="14"/>
      <c r="K13314" s="14"/>
      <c r="L13314" s="14"/>
      <c r="M13314" s="14"/>
      <c r="N13314" s="14"/>
      <c r="O13314" s="14"/>
      <c r="P13314" s="14"/>
      <c r="Q13314" s="14"/>
    </row>
    <row r="13315" spans="10:17" x14ac:dyDescent="0.25">
      <c r="J13315" s="14"/>
      <c r="K13315" s="14"/>
      <c r="L13315" s="14"/>
      <c r="M13315" s="14"/>
      <c r="N13315" s="14"/>
      <c r="O13315" s="14"/>
      <c r="P13315" s="14"/>
      <c r="Q13315" s="14"/>
    </row>
    <row r="13316" spans="10:17" x14ac:dyDescent="0.25">
      <c r="J13316" s="14"/>
      <c r="K13316" s="14"/>
      <c r="L13316" s="14"/>
      <c r="M13316" s="14"/>
      <c r="N13316" s="14"/>
      <c r="O13316" s="14"/>
      <c r="P13316" s="14"/>
      <c r="Q13316" s="14"/>
    </row>
    <row r="13317" spans="10:17" x14ac:dyDescent="0.25">
      <c r="J13317" s="14"/>
      <c r="K13317" s="14"/>
      <c r="L13317" s="14"/>
      <c r="M13317" s="14"/>
      <c r="N13317" s="14"/>
      <c r="O13317" s="14"/>
      <c r="P13317" s="14"/>
      <c r="Q13317" s="14"/>
    </row>
    <row r="13318" spans="10:17" x14ac:dyDescent="0.25">
      <c r="J13318" s="14"/>
      <c r="K13318" s="14"/>
      <c r="L13318" s="14"/>
      <c r="M13318" s="14"/>
      <c r="N13318" s="14"/>
      <c r="O13318" s="14"/>
      <c r="P13318" s="14"/>
      <c r="Q13318" s="14"/>
    </row>
    <row r="13319" spans="10:17" x14ac:dyDescent="0.25">
      <c r="J13319" s="14"/>
      <c r="K13319" s="14"/>
      <c r="L13319" s="14"/>
      <c r="M13319" s="14"/>
      <c r="N13319" s="14"/>
      <c r="O13319" s="14"/>
      <c r="P13319" s="14"/>
      <c r="Q13319" s="14"/>
    </row>
    <row r="13320" spans="10:17" x14ac:dyDescent="0.25">
      <c r="J13320" s="14"/>
      <c r="K13320" s="14"/>
      <c r="L13320" s="14"/>
      <c r="M13320" s="14"/>
      <c r="N13320" s="14"/>
      <c r="O13320" s="14"/>
      <c r="P13320" s="14"/>
      <c r="Q13320" s="14"/>
    </row>
    <row r="13321" spans="10:17" x14ac:dyDescent="0.25">
      <c r="J13321" s="14"/>
      <c r="K13321" s="14"/>
      <c r="L13321" s="14"/>
      <c r="M13321" s="14"/>
      <c r="N13321" s="14"/>
      <c r="O13321" s="14"/>
      <c r="P13321" s="14"/>
      <c r="Q13321" s="14"/>
    </row>
    <row r="13322" spans="10:17" x14ac:dyDescent="0.25">
      <c r="J13322" s="14"/>
      <c r="K13322" s="14"/>
      <c r="L13322" s="14"/>
      <c r="M13322" s="14"/>
      <c r="N13322" s="14"/>
      <c r="O13322" s="14"/>
      <c r="P13322" s="14"/>
      <c r="Q13322" s="14"/>
    </row>
    <row r="13323" spans="10:17" x14ac:dyDescent="0.25">
      <c r="J13323" s="14"/>
      <c r="K13323" s="14"/>
      <c r="L13323" s="14"/>
      <c r="M13323" s="14"/>
      <c r="N13323" s="14"/>
      <c r="O13323" s="14"/>
      <c r="P13323" s="14"/>
      <c r="Q13323" s="14"/>
    </row>
    <row r="13324" spans="10:17" x14ac:dyDescent="0.25">
      <c r="J13324" s="14"/>
      <c r="K13324" s="14"/>
      <c r="L13324" s="14"/>
      <c r="M13324" s="14"/>
      <c r="N13324" s="14"/>
      <c r="O13324" s="14"/>
      <c r="P13324" s="14"/>
      <c r="Q13324" s="14"/>
    </row>
    <row r="13325" spans="10:17" x14ac:dyDescent="0.25">
      <c r="J13325" s="14"/>
      <c r="K13325" s="14"/>
      <c r="L13325" s="14"/>
      <c r="M13325" s="14"/>
      <c r="N13325" s="14"/>
      <c r="O13325" s="14"/>
      <c r="P13325" s="14"/>
      <c r="Q13325" s="14"/>
    </row>
    <row r="13326" spans="10:17" x14ac:dyDescent="0.25">
      <c r="J13326" s="14"/>
      <c r="K13326" s="14"/>
      <c r="L13326" s="14"/>
      <c r="M13326" s="14"/>
      <c r="N13326" s="14"/>
      <c r="O13326" s="14"/>
      <c r="P13326" s="14"/>
      <c r="Q13326" s="14"/>
    </row>
    <row r="13327" spans="10:17" x14ac:dyDescent="0.25">
      <c r="J13327" s="14"/>
      <c r="K13327" s="14"/>
      <c r="L13327" s="14"/>
      <c r="M13327" s="14"/>
      <c r="N13327" s="14"/>
      <c r="O13327" s="14"/>
      <c r="P13327" s="14"/>
      <c r="Q13327" s="14"/>
    </row>
    <row r="13328" spans="10:17" x14ac:dyDescent="0.25">
      <c r="J13328" s="14"/>
      <c r="K13328" s="14"/>
      <c r="L13328" s="14"/>
      <c r="M13328" s="14"/>
      <c r="N13328" s="14"/>
      <c r="O13328" s="14"/>
      <c r="P13328" s="14"/>
      <c r="Q13328" s="14"/>
    </row>
    <row r="13329" spans="10:17" x14ac:dyDescent="0.25">
      <c r="J13329" s="14"/>
      <c r="K13329" s="14"/>
      <c r="L13329" s="14"/>
      <c r="M13329" s="14"/>
      <c r="N13329" s="14"/>
      <c r="O13329" s="14"/>
      <c r="P13329" s="14"/>
      <c r="Q13329" s="14"/>
    </row>
    <row r="13330" spans="10:17" x14ac:dyDescent="0.25">
      <c r="J13330" s="14"/>
      <c r="K13330" s="14"/>
      <c r="L13330" s="14"/>
      <c r="M13330" s="14"/>
      <c r="N13330" s="14"/>
      <c r="O13330" s="14"/>
      <c r="P13330" s="14"/>
      <c r="Q13330" s="14"/>
    </row>
    <row r="13331" spans="10:17" x14ac:dyDescent="0.25">
      <c r="J13331" s="14"/>
      <c r="K13331" s="14"/>
      <c r="L13331" s="14"/>
      <c r="M13331" s="14"/>
      <c r="N13331" s="14"/>
      <c r="O13331" s="14"/>
      <c r="P13331" s="14"/>
      <c r="Q13331" s="14"/>
    </row>
    <row r="13332" spans="10:17" x14ac:dyDescent="0.25">
      <c r="J13332" s="14"/>
      <c r="K13332" s="14"/>
      <c r="L13332" s="14"/>
      <c r="M13332" s="14"/>
      <c r="N13332" s="14"/>
      <c r="O13332" s="14"/>
      <c r="P13332" s="14"/>
      <c r="Q13332" s="14"/>
    </row>
    <row r="13333" spans="10:17" x14ac:dyDescent="0.25">
      <c r="J13333" s="14"/>
      <c r="K13333" s="14"/>
      <c r="L13333" s="14"/>
      <c r="M13333" s="14"/>
      <c r="N13333" s="14"/>
      <c r="O13333" s="14"/>
      <c r="P13333" s="14"/>
      <c r="Q13333" s="14"/>
    </row>
    <row r="13334" spans="10:17" x14ac:dyDescent="0.25">
      <c r="J13334" s="14"/>
      <c r="K13334" s="14"/>
      <c r="L13334" s="14"/>
      <c r="M13334" s="14"/>
      <c r="N13334" s="14"/>
      <c r="O13334" s="14"/>
      <c r="P13334" s="14"/>
      <c r="Q13334" s="14"/>
    </row>
    <row r="13335" spans="10:17" x14ac:dyDescent="0.25">
      <c r="J13335" s="14"/>
      <c r="K13335" s="14"/>
      <c r="L13335" s="14"/>
      <c r="M13335" s="14"/>
      <c r="N13335" s="14"/>
      <c r="O13335" s="14"/>
      <c r="P13335" s="14"/>
      <c r="Q13335" s="14"/>
    </row>
    <row r="13336" spans="10:17" x14ac:dyDescent="0.25">
      <c r="J13336" s="14"/>
      <c r="K13336" s="14"/>
      <c r="L13336" s="14"/>
      <c r="M13336" s="14"/>
      <c r="N13336" s="14"/>
      <c r="O13336" s="14"/>
      <c r="P13336" s="14"/>
      <c r="Q13336" s="14"/>
    </row>
    <row r="13337" spans="10:17" x14ac:dyDescent="0.25">
      <c r="J13337" s="14"/>
      <c r="K13337" s="14"/>
      <c r="L13337" s="14"/>
      <c r="M13337" s="14"/>
      <c r="N13337" s="14"/>
      <c r="O13337" s="14"/>
      <c r="P13337" s="14"/>
      <c r="Q13337" s="14"/>
    </row>
    <row r="13338" spans="10:17" x14ac:dyDescent="0.25">
      <c r="J13338" s="14"/>
      <c r="K13338" s="14"/>
      <c r="L13338" s="14"/>
      <c r="M13338" s="14"/>
      <c r="N13338" s="14"/>
      <c r="O13338" s="14"/>
      <c r="P13338" s="14"/>
      <c r="Q13338" s="14"/>
    </row>
    <row r="13339" spans="10:17" x14ac:dyDescent="0.25">
      <c r="J13339" s="14"/>
      <c r="K13339" s="14"/>
      <c r="L13339" s="14"/>
      <c r="M13339" s="14"/>
      <c r="N13339" s="14"/>
      <c r="O13339" s="14"/>
      <c r="P13339" s="14"/>
      <c r="Q13339" s="14"/>
    </row>
    <row r="13340" spans="10:17" x14ac:dyDescent="0.25">
      <c r="J13340" s="14"/>
      <c r="K13340" s="14"/>
      <c r="L13340" s="14"/>
      <c r="M13340" s="14"/>
      <c r="N13340" s="14"/>
      <c r="O13340" s="14"/>
      <c r="P13340" s="14"/>
      <c r="Q13340" s="14"/>
    </row>
    <row r="13341" spans="10:17" x14ac:dyDescent="0.25">
      <c r="J13341" s="14"/>
      <c r="K13341" s="14"/>
      <c r="L13341" s="14"/>
      <c r="M13341" s="14"/>
      <c r="N13341" s="14"/>
      <c r="O13341" s="14"/>
      <c r="P13341" s="14"/>
      <c r="Q13341" s="14"/>
    </row>
    <row r="13342" spans="10:17" x14ac:dyDescent="0.25">
      <c r="J13342" s="14"/>
      <c r="K13342" s="14"/>
      <c r="L13342" s="14"/>
      <c r="M13342" s="14"/>
      <c r="N13342" s="14"/>
      <c r="O13342" s="14"/>
      <c r="P13342" s="14"/>
      <c r="Q13342" s="14"/>
    </row>
    <row r="13343" spans="10:17" x14ac:dyDescent="0.25">
      <c r="J13343" s="14"/>
      <c r="K13343" s="14"/>
      <c r="L13343" s="14"/>
      <c r="M13343" s="14"/>
      <c r="N13343" s="14"/>
      <c r="O13343" s="14"/>
      <c r="P13343" s="14"/>
      <c r="Q13343" s="14"/>
    </row>
    <row r="13344" spans="10:17" x14ac:dyDescent="0.25">
      <c r="J13344" s="14"/>
      <c r="K13344" s="14"/>
      <c r="L13344" s="14"/>
      <c r="M13344" s="14"/>
      <c r="N13344" s="14"/>
      <c r="O13344" s="14"/>
      <c r="P13344" s="14"/>
      <c r="Q13344" s="14"/>
    </row>
    <row r="13345" spans="10:17" x14ac:dyDescent="0.25">
      <c r="J13345" s="14"/>
      <c r="K13345" s="14"/>
      <c r="L13345" s="14"/>
      <c r="M13345" s="14"/>
      <c r="N13345" s="14"/>
      <c r="O13345" s="14"/>
      <c r="P13345" s="14"/>
      <c r="Q13345" s="14"/>
    </row>
    <row r="13346" spans="10:17" x14ac:dyDescent="0.25">
      <c r="J13346" s="14"/>
      <c r="K13346" s="14"/>
      <c r="L13346" s="14"/>
      <c r="M13346" s="14"/>
      <c r="N13346" s="14"/>
      <c r="O13346" s="14"/>
      <c r="P13346" s="14"/>
      <c r="Q13346" s="14"/>
    </row>
    <row r="13347" spans="10:17" x14ac:dyDescent="0.25">
      <c r="J13347" s="14"/>
      <c r="K13347" s="14"/>
      <c r="L13347" s="14"/>
      <c r="M13347" s="14"/>
      <c r="N13347" s="14"/>
      <c r="O13347" s="14"/>
      <c r="P13347" s="14"/>
      <c r="Q13347" s="14"/>
    </row>
    <row r="13348" spans="10:17" x14ac:dyDescent="0.25">
      <c r="J13348" s="14"/>
      <c r="K13348" s="14"/>
      <c r="L13348" s="14"/>
      <c r="M13348" s="14"/>
      <c r="N13348" s="14"/>
      <c r="O13348" s="14"/>
      <c r="P13348" s="14"/>
      <c r="Q13348" s="14"/>
    </row>
    <row r="13349" spans="10:17" x14ac:dyDescent="0.25">
      <c r="J13349" s="14"/>
      <c r="K13349" s="14"/>
      <c r="L13349" s="14"/>
      <c r="M13349" s="14"/>
      <c r="N13349" s="14"/>
      <c r="O13349" s="14"/>
      <c r="P13349" s="14"/>
      <c r="Q13349" s="14"/>
    </row>
    <row r="13350" spans="10:17" x14ac:dyDescent="0.25">
      <c r="J13350" s="14"/>
      <c r="K13350" s="14"/>
      <c r="L13350" s="14"/>
      <c r="M13350" s="14"/>
      <c r="N13350" s="14"/>
      <c r="O13350" s="14"/>
      <c r="P13350" s="14"/>
      <c r="Q13350" s="14"/>
    </row>
    <row r="13351" spans="10:17" x14ac:dyDescent="0.25">
      <c r="J13351" s="14"/>
      <c r="K13351" s="14"/>
      <c r="L13351" s="14"/>
      <c r="M13351" s="14"/>
      <c r="N13351" s="14"/>
      <c r="O13351" s="14"/>
      <c r="P13351" s="14"/>
      <c r="Q13351" s="14"/>
    </row>
    <row r="13352" spans="10:17" x14ac:dyDescent="0.25">
      <c r="J13352" s="14"/>
      <c r="K13352" s="14"/>
      <c r="L13352" s="14"/>
      <c r="M13352" s="14"/>
      <c r="N13352" s="14"/>
      <c r="O13352" s="14"/>
      <c r="P13352" s="14"/>
      <c r="Q13352" s="14"/>
    </row>
    <row r="13353" spans="10:17" x14ac:dyDescent="0.25">
      <c r="J13353" s="14"/>
      <c r="K13353" s="14"/>
      <c r="L13353" s="14"/>
      <c r="M13353" s="14"/>
      <c r="N13353" s="14"/>
      <c r="O13353" s="14"/>
      <c r="P13353" s="14"/>
      <c r="Q13353" s="14"/>
    </row>
    <row r="13354" spans="10:17" x14ac:dyDescent="0.25">
      <c r="J13354" s="14"/>
      <c r="K13354" s="14"/>
      <c r="L13354" s="14"/>
      <c r="M13354" s="14"/>
      <c r="N13354" s="14"/>
      <c r="O13354" s="14"/>
      <c r="P13354" s="14"/>
      <c r="Q13354" s="14"/>
    </row>
    <row r="13355" spans="10:17" x14ac:dyDescent="0.25">
      <c r="J13355" s="14"/>
      <c r="K13355" s="14"/>
      <c r="L13355" s="14"/>
      <c r="M13355" s="14"/>
      <c r="N13355" s="14"/>
      <c r="O13355" s="14"/>
      <c r="P13355" s="14"/>
      <c r="Q13355" s="14"/>
    </row>
    <row r="13356" spans="10:17" x14ac:dyDescent="0.25">
      <c r="J13356" s="14"/>
      <c r="K13356" s="14"/>
      <c r="L13356" s="14"/>
      <c r="M13356" s="14"/>
      <c r="N13356" s="14"/>
      <c r="O13356" s="14"/>
      <c r="P13356" s="14"/>
      <c r="Q13356" s="14"/>
    </row>
    <row r="13357" spans="10:17" x14ac:dyDescent="0.25">
      <c r="J13357" s="14"/>
      <c r="K13357" s="14"/>
      <c r="L13357" s="14"/>
      <c r="M13357" s="14"/>
      <c r="N13357" s="14"/>
      <c r="O13357" s="14"/>
      <c r="P13357" s="14"/>
      <c r="Q13357" s="14"/>
    </row>
    <row r="13358" spans="10:17" x14ac:dyDescent="0.25">
      <c r="J13358" s="14"/>
      <c r="K13358" s="14"/>
      <c r="L13358" s="14"/>
      <c r="M13358" s="14"/>
      <c r="N13358" s="14"/>
      <c r="O13358" s="14"/>
      <c r="P13358" s="14"/>
      <c r="Q13358" s="14"/>
    </row>
    <row r="13359" spans="10:17" x14ac:dyDescent="0.25">
      <c r="J13359" s="14"/>
      <c r="K13359" s="14"/>
      <c r="L13359" s="14"/>
      <c r="M13359" s="14"/>
      <c r="N13359" s="14"/>
      <c r="O13359" s="14"/>
      <c r="P13359" s="14"/>
      <c r="Q13359" s="14"/>
    </row>
    <row r="13360" spans="10:17" x14ac:dyDescent="0.25">
      <c r="J13360" s="14"/>
      <c r="K13360" s="14"/>
      <c r="L13360" s="14"/>
      <c r="M13360" s="14"/>
      <c r="N13360" s="14"/>
      <c r="O13360" s="14"/>
      <c r="P13360" s="14"/>
      <c r="Q13360" s="14"/>
    </row>
    <row r="13361" spans="10:17" x14ac:dyDescent="0.25">
      <c r="J13361" s="14"/>
      <c r="K13361" s="14"/>
      <c r="L13361" s="14"/>
      <c r="M13361" s="14"/>
      <c r="N13361" s="14"/>
      <c r="O13361" s="14"/>
      <c r="P13361" s="14"/>
      <c r="Q13361" s="14"/>
    </row>
    <row r="13362" spans="10:17" x14ac:dyDescent="0.25">
      <c r="J13362" s="14"/>
      <c r="K13362" s="14"/>
      <c r="L13362" s="14"/>
      <c r="M13362" s="14"/>
      <c r="N13362" s="14"/>
      <c r="O13362" s="14"/>
      <c r="P13362" s="14"/>
      <c r="Q13362" s="14"/>
    </row>
    <row r="13363" spans="10:17" x14ac:dyDescent="0.25">
      <c r="J13363" s="14"/>
      <c r="K13363" s="14"/>
      <c r="L13363" s="14"/>
      <c r="M13363" s="14"/>
      <c r="N13363" s="14"/>
      <c r="O13363" s="14"/>
      <c r="P13363" s="14"/>
      <c r="Q13363" s="14"/>
    </row>
    <row r="13364" spans="10:17" x14ac:dyDescent="0.25">
      <c r="J13364" s="14"/>
      <c r="K13364" s="14"/>
      <c r="L13364" s="14"/>
      <c r="M13364" s="14"/>
      <c r="N13364" s="14"/>
      <c r="O13364" s="14"/>
      <c r="P13364" s="14"/>
      <c r="Q13364" s="14"/>
    </row>
    <row r="13365" spans="10:17" x14ac:dyDescent="0.25">
      <c r="J13365" s="14"/>
      <c r="K13365" s="14"/>
      <c r="L13365" s="14"/>
      <c r="M13365" s="14"/>
      <c r="N13365" s="14"/>
      <c r="O13365" s="14"/>
      <c r="P13365" s="14"/>
      <c r="Q13365" s="14"/>
    </row>
    <row r="13366" spans="10:17" x14ac:dyDescent="0.25">
      <c r="J13366" s="14"/>
      <c r="K13366" s="14"/>
      <c r="L13366" s="14"/>
      <c r="M13366" s="14"/>
      <c r="N13366" s="14"/>
      <c r="O13366" s="14"/>
      <c r="P13366" s="14"/>
      <c r="Q13366" s="14"/>
    </row>
    <row r="13367" spans="10:17" x14ac:dyDescent="0.25">
      <c r="J13367" s="14"/>
      <c r="K13367" s="14"/>
      <c r="L13367" s="14"/>
      <c r="M13367" s="14"/>
      <c r="N13367" s="14"/>
      <c r="O13367" s="14"/>
      <c r="P13367" s="14"/>
      <c r="Q13367" s="14"/>
    </row>
    <row r="13368" spans="10:17" x14ac:dyDescent="0.25">
      <c r="J13368" s="14"/>
      <c r="K13368" s="14"/>
      <c r="L13368" s="14"/>
      <c r="M13368" s="14"/>
      <c r="N13368" s="14"/>
      <c r="O13368" s="14"/>
      <c r="P13368" s="14"/>
      <c r="Q13368" s="14"/>
    </row>
    <row r="13369" spans="10:17" x14ac:dyDescent="0.25">
      <c r="J13369" s="14"/>
      <c r="K13369" s="14"/>
      <c r="L13369" s="14"/>
      <c r="M13369" s="14"/>
      <c r="N13369" s="14"/>
      <c r="O13369" s="14"/>
      <c r="P13369" s="14"/>
      <c r="Q13369" s="14"/>
    </row>
    <row r="13370" spans="10:17" x14ac:dyDescent="0.25">
      <c r="J13370" s="14"/>
      <c r="K13370" s="14"/>
      <c r="L13370" s="14"/>
      <c r="M13370" s="14"/>
      <c r="N13370" s="14"/>
      <c r="O13370" s="14"/>
      <c r="P13370" s="14"/>
      <c r="Q13370" s="14"/>
    </row>
    <row r="13371" spans="10:17" x14ac:dyDescent="0.25">
      <c r="J13371" s="14"/>
      <c r="K13371" s="14"/>
      <c r="L13371" s="14"/>
      <c r="M13371" s="14"/>
      <c r="N13371" s="14"/>
      <c r="O13371" s="14"/>
      <c r="P13371" s="14"/>
      <c r="Q13371" s="14"/>
    </row>
    <row r="13372" spans="10:17" x14ac:dyDescent="0.25">
      <c r="J13372" s="14"/>
      <c r="K13372" s="14"/>
      <c r="L13372" s="14"/>
      <c r="M13372" s="14"/>
      <c r="N13372" s="14"/>
      <c r="O13372" s="14"/>
      <c r="P13372" s="14"/>
      <c r="Q13372" s="14"/>
    </row>
    <row r="13373" spans="10:17" x14ac:dyDescent="0.25">
      <c r="J13373" s="14"/>
      <c r="K13373" s="14"/>
      <c r="L13373" s="14"/>
      <c r="M13373" s="14"/>
      <c r="N13373" s="14"/>
      <c r="O13373" s="14"/>
      <c r="P13373" s="14"/>
      <c r="Q13373" s="14"/>
    </row>
    <row r="13374" spans="10:17" x14ac:dyDescent="0.25">
      <c r="J13374" s="14"/>
      <c r="K13374" s="14"/>
      <c r="L13374" s="14"/>
      <c r="M13374" s="14"/>
      <c r="N13374" s="14"/>
      <c r="O13374" s="14"/>
      <c r="P13374" s="14"/>
      <c r="Q13374" s="14"/>
    </row>
    <row r="13375" spans="10:17" x14ac:dyDescent="0.25">
      <c r="J13375" s="14"/>
      <c r="K13375" s="14"/>
      <c r="L13375" s="14"/>
      <c r="M13375" s="14"/>
      <c r="N13375" s="14"/>
      <c r="O13375" s="14"/>
      <c r="P13375" s="14"/>
      <c r="Q13375" s="14"/>
    </row>
    <row r="13376" spans="10:17" x14ac:dyDescent="0.25">
      <c r="J13376" s="14"/>
      <c r="K13376" s="14"/>
      <c r="L13376" s="14"/>
      <c r="M13376" s="14"/>
      <c r="N13376" s="14"/>
      <c r="O13376" s="14"/>
      <c r="P13376" s="14"/>
      <c r="Q13376" s="14"/>
    </row>
    <row r="13377" spans="10:17" x14ac:dyDescent="0.25">
      <c r="J13377" s="14"/>
      <c r="K13377" s="14"/>
      <c r="L13377" s="14"/>
      <c r="M13377" s="14"/>
      <c r="N13377" s="14"/>
      <c r="O13377" s="14"/>
      <c r="P13377" s="14"/>
      <c r="Q13377" s="14"/>
    </row>
    <row r="13378" spans="10:17" x14ac:dyDescent="0.25">
      <c r="J13378" s="14"/>
      <c r="K13378" s="14"/>
      <c r="L13378" s="14"/>
      <c r="M13378" s="14"/>
      <c r="N13378" s="14"/>
      <c r="O13378" s="14"/>
      <c r="P13378" s="14"/>
      <c r="Q13378" s="14"/>
    </row>
    <row r="13379" spans="10:17" x14ac:dyDescent="0.25">
      <c r="J13379" s="14"/>
      <c r="K13379" s="14"/>
      <c r="L13379" s="14"/>
      <c r="M13379" s="14"/>
      <c r="N13379" s="14"/>
      <c r="O13379" s="14"/>
      <c r="P13379" s="14"/>
      <c r="Q13379" s="14"/>
    </row>
    <row r="13380" spans="10:17" x14ac:dyDescent="0.25">
      <c r="J13380" s="14"/>
      <c r="K13380" s="14"/>
      <c r="L13380" s="14"/>
      <c r="M13380" s="14"/>
      <c r="N13380" s="14"/>
      <c r="O13380" s="14"/>
      <c r="P13380" s="14"/>
      <c r="Q13380" s="14"/>
    </row>
    <row r="13381" spans="10:17" x14ac:dyDescent="0.25">
      <c r="J13381" s="14"/>
      <c r="K13381" s="14"/>
      <c r="L13381" s="14"/>
      <c r="M13381" s="14"/>
      <c r="N13381" s="14"/>
      <c r="O13381" s="14"/>
      <c r="P13381" s="14"/>
      <c r="Q13381" s="14"/>
    </row>
    <row r="13382" spans="10:17" x14ac:dyDescent="0.25">
      <c r="J13382" s="14"/>
      <c r="K13382" s="14"/>
      <c r="L13382" s="14"/>
      <c r="M13382" s="14"/>
      <c r="N13382" s="14"/>
      <c r="O13382" s="14"/>
      <c r="P13382" s="14"/>
      <c r="Q13382" s="14"/>
    </row>
    <row r="13383" spans="10:17" x14ac:dyDescent="0.25">
      <c r="J13383" s="14"/>
      <c r="K13383" s="14"/>
      <c r="L13383" s="14"/>
      <c r="M13383" s="14"/>
      <c r="N13383" s="14"/>
      <c r="O13383" s="14"/>
      <c r="P13383" s="14"/>
      <c r="Q13383" s="14"/>
    </row>
    <row r="13384" spans="10:17" x14ac:dyDescent="0.25">
      <c r="J13384" s="14"/>
      <c r="K13384" s="14"/>
      <c r="L13384" s="14"/>
      <c r="M13384" s="14"/>
      <c r="N13384" s="14"/>
      <c r="O13384" s="14"/>
      <c r="P13384" s="14"/>
      <c r="Q13384" s="14"/>
    </row>
    <row r="13385" spans="10:17" x14ac:dyDescent="0.25">
      <c r="J13385" s="14"/>
      <c r="K13385" s="14"/>
      <c r="L13385" s="14"/>
      <c r="M13385" s="14"/>
      <c r="N13385" s="14"/>
      <c r="O13385" s="14"/>
      <c r="P13385" s="14"/>
      <c r="Q13385" s="14"/>
    </row>
    <row r="13386" spans="10:17" x14ac:dyDescent="0.25">
      <c r="J13386" s="14"/>
      <c r="K13386" s="14"/>
      <c r="L13386" s="14"/>
      <c r="M13386" s="14"/>
      <c r="N13386" s="14"/>
      <c r="O13386" s="14"/>
      <c r="P13386" s="14"/>
      <c r="Q13386" s="14"/>
    </row>
    <row r="13387" spans="10:17" x14ac:dyDescent="0.25">
      <c r="J13387" s="14"/>
      <c r="K13387" s="14"/>
      <c r="L13387" s="14"/>
      <c r="M13387" s="14"/>
      <c r="N13387" s="14"/>
      <c r="O13387" s="14"/>
      <c r="P13387" s="14"/>
      <c r="Q13387" s="14"/>
    </row>
    <row r="13388" spans="10:17" x14ac:dyDescent="0.25">
      <c r="J13388" s="14"/>
      <c r="K13388" s="14"/>
      <c r="L13388" s="14"/>
      <c r="M13388" s="14"/>
      <c r="N13388" s="14"/>
      <c r="O13388" s="14"/>
      <c r="P13388" s="14"/>
      <c r="Q13388" s="14"/>
    </row>
    <row r="13389" spans="10:17" x14ac:dyDescent="0.25">
      <c r="J13389" s="14"/>
      <c r="K13389" s="14"/>
      <c r="L13389" s="14"/>
      <c r="M13389" s="14"/>
      <c r="N13389" s="14"/>
      <c r="O13389" s="14"/>
      <c r="P13389" s="14"/>
      <c r="Q13389" s="14"/>
    </row>
    <row r="13390" spans="10:17" x14ac:dyDescent="0.25">
      <c r="J13390" s="14"/>
      <c r="K13390" s="14"/>
      <c r="L13390" s="14"/>
      <c r="M13390" s="14"/>
      <c r="N13390" s="14"/>
      <c r="O13390" s="14"/>
      <c r="P13390" s="14"/>
      <c r="Q13390" s="14"/>
    </row>
    <row r="13391" spans="10:17" x14ac:dyDescent="0.25">
      <c r="J13391" s="14"/>
      <c r="K13391" s="14"/>
      <c r="L13391" s="14"/>
      <c r="M13391" s="14"/>
      <c r="N13391" s="14"/>
      <c r="O13391" s="14"/>
      <c r="P13391" s="14"/>
      <c r="Q13391" s="14"/>
    </row>
    <row r="13392" spans="10:17" x14ac:dyDescent="0.25">
      <c r="J13392" s="14"/>
      <c r="K13392" s="14"/>
      <c r="L13392" s="14"/>
      <c r="M13392" s="14"/>
      <c r="N13392" s="14"/>
      <c r="O13392" s="14"/>
      <c r="P13392" s="14"/>
      <c r="Q13392" s="14"/>
    </row>
    <row r="13393" spans="10:17" x14ac:dyDescent="0.25">
      <c r="J13393" s="14"/>
      <c r="K13393" s="14"/>
      <c r="L13393" s="14"/>
      <c r="M13393" s="14"/>
      <c r="N13393" s="14"/>
      <c r="O13393" s="14"/>
      <c r="P13393" s="14"/>
      <c r="Q13393" s="14"/>
    </row>
    <row r="13394" spans="10:17" x14ac:dyDescent="0.25">
      <c r="J13394" s="14"/>
      <c r="K13394" s="14"/>
      <c r="L13394" s="14"/>
      <c r="M13394" s="14"/>
      <c r="N13394" s="14"/>
      <c r="O13394" s="14"/>
      <c r="P13394" s="14"/>
      <c r="Q13394" s="14"/>
    </row>
    <row r="13395" spans="10:17" x14ac:dyDescent="0.25">
      <c r="J13395" s="14"/>
      <c r="K13395" s="14"/>
      <c r="L13395" s="14"/>
      <c r="M13395" s="14"/>
      <c r="N13395" s="14"/>
      <c r="O13395" s="14"/>
      <c r="P13395" s="14"/>
      <c r="Q13395" s="14"/>
    </row>
    <row r="13396" spans="10:17" x14ac:dyDescent="0.25">
      <c r="J13396" s="14"/>
      <c r="K13396" s="14"/>
      <c r="L13396" s="14"/>
      <c r="M13396" s="14"/>
      <c r="N13396" s="14"/>
      <c r="O13396" s="14"/>
      <c r="P13396" s="14"/>
      <c r="Q13396" s="14"/>
    </row>
    <row r="13397" spans="10:17" x14ac:dyDescent="0.25">
      <c r="J13397" s="14"/>
      <c r="K13397" s="14"/>
      <c r="L13397" s="14"/>
      <c r="M13397" s="14"/>
      <c r="N13397" s="14"/>
      <c r="O13397" s="14"/>
      <c r="P13397" s="14"/>
      <c r="Q13397" s="14"/>
    </row>
    <row r="13398" spans="10:17" x14ac:dyDescent="0.25">
      <c r="J13398" s="14"/>
      <c r="K13398" s="14"/>
      <c r="L13398" s="14"/>
      <c r="M13398" s="14"/>
      <c r="N13398" s="14"/>
      <c r="O13398" s="14"/>
      <c r="P13398" s="14"/>
      <c r="Q13398" s="14"/>
    </row>
    <row r="13399" spans="10:17" x14ac:dyDescent="0.25">
      <c r="J13399" s="14"/>
      <c r="K13399" s="14"/>
      <c r="L13399" s="14"/>
      <c r="M13399" s="14"/>
      <c r="N13399" s="14"/>
      <c r="O13399" s="14"/>
      <c r="P13399" s="14"/>
      <c r="Q13399" s="14"/>
    </row>
    <row r="13400" spans="10:17" x14ac:dyDescent="0.25">
      <c r="J13400" s="14"/>
      <c r="K13400" s="14"/>
      <c r="L13400" s="14"/>
      <c r="M13400" s="14"/>
      <c r="N13400" s="14"/>
      <c r="O13400" s="14"/>
      <c r="P13400" s="14"/>
      <c r="Q13400" s="14"/>
    </row>
    <row r="13401" spans="10:17" x14ac:dyDescent="0.25">
      <c r="J13401" s="14"/>
      <c r="K13401" s="14"/>
      <c r="L13401" s="14"/>
      <c r="M13401" s="14"/>
      <c r="N13401" s="14"/>
      <c r="O13401" s="14"/>
      <c r="P13401" s="14"/>
      <c r="Q13401" s="14"/>
    </row>
    <row r="13402" spans="10:17" x14ac:dyDescent="0.25">
      <c r="J13402" s="14"/>
      <c r="K13402" s="14"/>
      <c r="L13402" s="14"/>
      <c r="M13402" s="14"/>
      <c r="N13402" s="14"/>
      <c r="O13402" s="14"/>
      <c r="P13402" s="14"/>
      <c r="Q13402" s="14"/>
    </row>
    <row r="13403" spans="10:17" x14ac:dyDescent="0.25">
      <c r="J13403" s="14"/>
      <c r="K13403" s="14"/>
      <c r="L13403" s="14"/>
      <c r="M13403" s="14"/>
      <c r="N13403" s="14"/>
      <c r="O13403" s="14"/>
      <c r="P13403" s="14"/>
      <c r="Q13403" s="14"/>
    </row>
    <row r="13404" spans="10:17" x14ac:dyDescent="0.25">
      <c r="J13404" s="14"/>
      <c r="K13404" s="14"/>
      <c r="L13404" s="14"/>
      <c r="M13404" s="14"/>
      <c r="N13404" s="14"/>
      <c r="O13404" s="14"/>
      <c r="P13404" s="14"/>
      <c r="Q13404" s="14"/>
    </row>
    <row r="13405" spans="10:17" x14ac:dyDescent="0.25">
      <c r="J13405" s="14"/>
      <c r="K13405" s="14"/>
      <c r="L13405" s="14"/>
      <c r="M13405" s="14"/>
      <c r="N13405" s="14"/>
      <c r="O13405" s="14"/>
      <c r="P13405" s="14"/>
      <c r="Q13405" s="14"/>
    </row>
    <row r="13406" spans="10:17" x14ac:dyDescent="0.25">
      <c r="J13406" s="14"/>
      <c r="K13406" s="14"/>
      <c r="L13406" s="14"/>
      <c r="M13406" s="14"/>
      <c r="N13406" s="14"/>
      <c r="O13406" s="14"/>
      <c r="P13406" s="14"/>
      <c r="Q13406" s="14"/>
    </row>
    <row r="13407" spans="10:17" x14ac:dyDescent="0.25">
      <c r="J13407" s="14"/>
      <c r="K13407" s="14"/>
      <c r="L13407" s="14"/>
      <c r="M13407" s="14"/>
      <c r="N13407" s="14"/>
      <c r="O13407" s="14"/>
      <c r="P13407" s="14"/>
      <c r="Q13407" s="14"/>
    </row>
    <row r="13408" spans="10:17" x14ac:dyDescent="0.25">
      <c r="J13408" s="14"/>
      <c r="K13408" s="14"/>
      <c r="L13408" s="14"/>
      <c r="M13408" s="14"/>
      <c r="N13408" s="14"/>
      <c r="O13408" s="14"/>
      <c r="P13408" s="14"/>
      <c r="Q13408" s="14"/>
    </row>
    <row r="13409" spans="10:17" x14ac:dyDescent="0.25">
      <c r="J13409" s="14"/>
      <c r="K13409" s="14"/>
      <c r="L13409" s="14"/>
      <c r="M13409" s="14"/>
      <c r="N13409" s="14"/>
      <c r="O13409" s="14"/>
      <c r="P13409" s="14"/>
      <c r="Q13409" s="14"/>
    </row>
    <row r="13410" spans="10:17" x14ac:dyDescent="0.25">
      <c r="J13410" s="14"/>
      <c r="K13410" s="14"/>
      <c r="L13410" s="14"/>
      <c r="M13410" s="14"/>
      <c r="N13410" s="14"/>
      <c r="O13410" s="14"/>
      <c r="P13410" s="14"/>
      <c r="Q13410" s="14"/>
    </row>
    <row r="13411" spans="10:17" x14ac:dyDescent="0.25">
      <c r="J13411" s="14"/>
      <c r="K13411" s="14"/>
      <c r="L13411" s="14"/>
      <c r="M13411" s="14"/>
      <c r="N13411" s="14"/>
      <c r="O13411" s="14"/>
      <c r="P13411" s="14"/>
      <c r="Q13411" s="14"/>
    </row>
    <row r="13412" spans="10:17" x14ac:dyDescent="0.25">
      <c r="J13412" s="14"/>
      <c r="K13412" s="14"/>
      <c r="L13412" s="14"/>
      <c r="M13412" s="14"/>
      <c r="N13412" s="14"/>
      <c r="O13412" s="14"/>
      <c r="P13412" s="14"/>
      <c r="Q13412" s="14"/>
    </row>
    <row r="13413" spans="10:17" x14ac:dyDescent="0.25">
      <c r="J13413" s="14"/>
      <c r="K13413" s="14"/>
      <c r="L13413" s="14"/>
      <c r="M13413" s="14"/>
      <c r="N13413" s="14"/>
      <c r="O13413" s="14"/>
      <c r="P13413" s="14"/>
      <c r="Q13413" s="14"/>
    </row>
    <row r="13414" spans="10:17" x14ac:dyDescent="0.25">
      <c r="J13414" s="14"/>
      <c r="K13414" s="14"/>
      <c r="L13414" s="14"/>
      <c r="M13414" s="14"/>
      <c r="N13414" s="14"/>
      <c r="O13414" s="14"/>
      <c r="P13414" s="14"/>
      <c r="Q13414" s="14"/>
    </row>
    <row r="13415" spans="10:17" x14ac:dyDescent="0.25">
      <c r="J13415" s="14"/>
      <c r="K13415" s="14"/>
      <c r="L13415" s="14"/>
      <c r="M13415" s="14"/>
      <c r="N13415" s="14"/>
      <c r="O13415" s="14"/>
      <c r="P13415" s="14"/>
      <c r="Q13415" s="14"/>
    </row>
    <row r="13416" spans="10:17" x14ac:dyDescent="0.25">
      <c r="J13416" s="14"/>
      <c r="K13416" s="14"/>
      <c r="L13416" s="14"/>
      <c r="M13416" s="14"/>
      <c r="N13416" s="14"/>
      <c r="O13416" s="14"/>
      <c r="P13416" s="14"/>
      <c r="Q13416" s="14"/>
    </row>
    <row r="13417" spans="10:17" x14ac:dyDescent="0.25">
      <c r="J13417" s="14"/>
      <c r="K13417" s="14"/>
      <c r="L13417" s="14"/>
      <c r="M13417" s="14"/>
      <c r="N13417" s="14"/>
      <c r="O13417" s="14"/>
      <c r="P13417" s="14"/>
      <c r="Q13417" s="14"/>
    </row>
    <row r="13418" spans="10:17" x14ac:dyDescent="0.25">
      <c r="J13418" s="14"/>
      <c r="K13418" s="14"/>
      <c r="L13418" s="14"/>
      <c r="M13418" s="14"/>
      <c r="N13418" s="14"/>
      <c r="O13418" s="14"/>
      <c r="P13418" s="14"/>
      <c r="Q13418" s="14"/>
    </row>
    <row r="13419" spans="10:17" x14ac:dyDescent="0.25">
      <c r="J13419" s="14"/>
      <c r="K13419" s="14"/>
      <c r="L13419" s="14"/>
      <c r="M13419" s="14"/>
      <c r="N13419" s="14"/>
      <c r="O13419" s="14"/>
      <c r="P13419" s="14"/>
      <c r="Q13419" s="14"/>
    </row>
    <row r="13420" spans="10:17" x14ac:dyDescent="0.25">
      <c r="J13420" s="14"/>
      <c r="K13420" s="14"/>
      <c r="L13420" s="14"/>
      <c r="M13420" s="14"/>
      <c r="N13420" s="14"/>
      <c r="O13420" s="14"/>
      <c r="P13420" s="14"/>
      <c r="Q13420" s="14"/>
    </row>
    <row r="13421" spans="10:17" x14ac:dyDescent="0.25">
      <c r="J13421" s="14"/>
      <c r="K13421" s="14"/>
      <c r="L13421" s="14"/>
      <c r="M13421" s="14"/>
      <c r="N13421" s="14"/>
      <c r="O13421" s="14"/>
      <c r="P13421" s="14"/>
      <c r="Q13421" s="14"/>
    </row>
    <row r="13422" spans="10:17" x14ac:dyDescent="0.25">
      <c r="J13422" s="14"/>
      <c r="K13422" s="14"/>
      <c r="L13422" s="14"/>
      <c r="M13422" s="14"/>
      <c r="N13422" s="14"/>
      <c r="O13422" s="14"/>
      <c r="P13422" s="14"/>
      <c r="Q13422" s="14"/>
    </row>
    <row r="13423" spans="10:17" x14ac:dyDescent="0.25">
      <c r="J13423" s="14"/>
      <c r="K13423" s="14"/>
      <c r="L13423" s="14"/>
      <c r="M13423" s="14"/>
      <c r="N13423" s="14"/>
      <c r="O13423" s="14"/>
      <c r="P13423" s="14"/>
      <c r="Q13423" s="14"/>
    </row>
    <row r="13424" spans="10:17" x14ac:dyDescent="0.25">
      <c r="J13424" s="14"/>
      <c r="K13424" s="14"/>
      <c r="L13424" s="14"/>
      <c r="M13424" s="14"/>
      <c r="N13424" s="14"/>
      <c r="O13424" s="14"/>
      <c r="P13424" s="14"/>
      <c r="Q13424" s="14"/>
    </row>
    <row r="13425" spans="10:17" x14ac:dyDescent="0.25">
      <c r="J13425" s="14"/>
      <c r="K13425" s="14"/>
      <c r="L13425" s="14"/>
      <c r="M13425" s="14"/>
      <c r="N13425" s="14"/>
      <c r="O13425" s="14"/>
      <c r="P13425" s="14"/>
      <c r="Q13425" s="14"/>
    </row>
    <row r="13426" spans="10:17" x14ac:dyDescent="0.25">
      <c r="J13426" s="14"/>
      <c r="K13426" s="14"/>
      <c r="L13426" s="14"/>
      <c r="M13426" s="14"/>
      <c r="N13426" s="14"/>
      <c r="O13426" s="14"/>
      <c r="P13426" s="14"/>
      <c r="Q13426" s="14"/>
    </row>
    <row r="13427" spans="10:17" x14ac:dyDescent="0.25">
      <c r="J13427" s="14"/>
      <c r="K13427" s="14"/>
      <c r="L13427" s="14"/>
      <c r="M13427" s="14"/>
      <c r="N13427" s="14"/>
      <c r="O13427" s="14"/>
      <c r="P13427" s="14"/>
      <c r="Q13427" s="14"/>
    </row>
    <row r="13428" spans="10:17" x14ac:dyDescent="0.25">
      <c r="J13428" s="14"/>
      <c r="K13428" s="14"/>
      <c r="L13428" s="14"/>
      <c r="M13428" s="14"/>
      <c r="N13428" s="14"/>
      <c r="O13428" s="14"/>
      <c r="P13428" s="14"/>
      <c r="Q13428" s="14"/>
    </row>
    <row r="13429" spans="10:17" x14ac:dyDescent="0.25">
      <c r="J13429" s="14"/>
      <c r="K13429" s="14"/>
      <c r="L13429" s="14"/>
      <c r="M13429" s="14"/>
      <c r="N13429" s="14"/>
      <c r="O13429" s="14"/>
      <c r="P13429" s="14"/>
      <c r="Q13429" s="14"/>
    </row>
    <row r="13430" spans="10:17" x14ac:dyDescent="0.25">
      <c r="J13430" s="14"/>
      <c r="K13430" s="14"/>
      <c r="L13430" s="14"/>
      <c r="M13430" s="14"/>
      <c r="N13430" s="14"/>
      <c r="O13430" s="14"/>
      <c r="P13430" s="14"/>
      <c r="Q13430" s="14"/>
    </row>
    <row r="13431" spans="10:17" x14ac:dyDescent="0.25">
      <c r="J13431" s="14"/>
      <c r="K13431" s="14"/>
      <c r="L13431" s="14"/>
      <c r="M13431" s="14"/>
      <c r="N13431" s="14"/>
      <c r="O13431" s="14"/>
      <c r="P13431" s="14"/>
      <c r="Q13431" s="14"/>
    </row>
    <row r="13432" spans="10:17" x14ac:dyDescent="0.25">
      <c r="J13432" s="14"/>
      <c r="K13432" s="14"/>
      <c r="L13432" s="14"/>
      <c r="M13432" s="14"/>
      <c r="N13432" s="14"/>
      <c r="O13432" s="14"/>
      <c r="P13432" s="14"/>
      <c r="Q13432" s="14"/>
    </row>
    <row r="13433" spans="10:17" x14ac:dyDescent="0.25">
      <c r="J13433" s="14"/>
      <c r="K13433" s="14"/>
      <c r="L13433" s="14"/>
      <c r="M13433" s="14"/>
      <c r="N13433" s="14"/>
      <c r="O13433" s="14"/>
      <c r="P13433" s="14"/>
      <c r="Q13433" s="14"/>
    </row>
    <row r="13434" spans="10:17" x14ac:dyDescent="0.25">
      <c r="J13434" s="14"/>
      <c r="K13434" s="14"/>
      <c r="L13434" s="14"/>
      <c r="M13434" s="14"/>
      <c r="N13434" s="14"/>
      <c r="O13434" s="14"/>
      <c r="P13434" s="14"/>
      <c r="Q13434" s="14"/>
    </row>
    <row r="13435" spans="10:17" x14ac:dyDescent="0.25">
      <c r="J13435" s="14"/>
      <c r="K13435" s="14"/>
      <c r="L13435" s="14"/>
      <c r="M13435" s="14"/>
      <c r="N13435" s="14"/>
      <c r="O13435" s="14"/>
      <c r="P13435" s="14"/>
      <c r="Q13435" s="14"/>
    </row>
    <row r="13436" spans="10:17" x14ac:dyDescent="0.25">
      <c r="J13436" s="14"/>
      <c r="K13436" s="14"/>
      <c r="L13436" s="14"/>
      <c r="M13436" s="14"/>
      <c r="N13436" s="14"/>
      <c r="O13436" s="14"/>
      <c r="P13436" s="14"/>
      <c r="Q13436" s="14"/>
    </row>
    <row r="13437" spans="10:17" x14ac:dyDescent="0.25">
      <c r="J13437" s="14"/>
      <c r="K13437" s="14"/>
      <c r="L13437" s="14"/>
      <c r="M13437" s="14"/>
      <c r="N13437" s="14"/>
      <c r="O13437" s="14"/>
      <c r="P13437" s="14"/>
      <c r="Q13437" s="14"/>
    </row>
    <row r="13438" spans="10:17" x14ac:dyDescent="0.25">
      <c r="J13438" s="14"/>
      <c r="K13438" s="14"/>
      <c r="L13438" s="14"/>
      <c r="M13438" s="14"/>
      <c r="N13438" s="14"/>
      <c r="O13438" s="14"/>
      <c r="P13438" s="14"/>
      <c r="Q13438" s="14"/>
    </row>
    <row r="13439" spans="10:17" x14ac:dyDescent="0.25">
      <c r="J13439" s="14"/>
      <c r="K13439" s="14"/>
      <c r="L13439" s="14"/>
      <c r="M13439" s="14"/>
      <c r="N13439" s="14"/>
      <c r="O13439" s="14"/>
      <c r="P13439" s="14"/>
      <c r="Q13439" s="14"/>
    </row>
    <row r="13440" spans="10:17" x14ac:dyDescent="0.25">
      <c r="J13440" s="14"/>
      <c r="K13440" s="14"/>
      <c r="L13440" s="14"/>
      <c r="M13440" s="14"/>
      <c r="N13440" s="14"/>
      <c r="O13440" s="14"/>
      <c r="P13440" s="14"/>
      <c r="Q13440" s="14"/>
    </row>
    <row r="13441" spans="10:17" x14ac:dyDescent="0.25">
      <c r="J13441" s="14"/>
      <c r="K13441" s="14"/>
      <c r="L13441" s="14"/>
      <c r="M13441" s="14"/>
      <c r="N13441" s="14"/>
      <c r="O13441" s="14"/>
      <c r="P13441" s="14"/>
      <c r="Q13441" s="14"/>
    </row>
    <row r="13442" spans="10:17" x14ac:dyDescent="0.25">
      <c r="J13442" s="14"/>
      <c r="K13442" s="14"/>
      <c r="L13442" s="14"/>
      <c r="M13442" s="14"/>
      <c r="N13442" s="14"/>
      <c r="O13442" s="14"/>
      <c r="P13442" s="14"/>
      <c r="Q13442" s="14"/>
    </row>
    <row r="13443" spans="10:17" x14ac:dyDescent="0.25">
      <c r="J13443" s="14"/>
      <c r="K13443" s="14"/>
      <c r="L13443" s="14"/>
      <c r="M13443" s="14"/>
      <c r="N13443" s="14"/>
      <c r="O13443" s="14"/>
      <c r="P13443" s="14"/>
      <c r="Q13443" s="14"/>
    </row>
    <row r="13444" spans="10:17" x14ac:dyDescent="0.25">
      <c r="J13444" s="14"/>
      <c r="K13444" s="14"/>
      <c r="L13444" s="14"/>
      <c r="M13444" s="14"/>
      <c r="N13444" s="14"/>
      <c r="O13444" s="14"/>
      <c r="P13444" s="14"/>
      <c r="Q13444" s="14"/>
    </row>
    <row r="13445" spans="10:17" x14ac:dyDescent="0.25">
      <c r="J13445" s="14"/>
      <c r="K13445" s="14"/>
      <c r="L13445" s="14"/>
      <c r="M13445" s="14"/>
      <c r="N13445" s="14"/>
      <c r="O13445" s="14"/>
      <c r="P13445" s="14"/>
      <c r="Q13445" s="14"/>
    </row>
    <row r="13446" spans="10:17" x14ac:dyDescent="0.25">
      <c r="J13446" s="14"/>
      <c r="K13446" s="14"/>
      <c r="L13446" s="14"/>
      <c r="M13446" s="14"/>
      <c r="N13446" s="14"/>
      <c r="O13446" s="14"/>
      <c r="P13446" s="14"/>
      <c r="Q13446" s="14"/>
    </row>
    <row r="13447" spans="10:17" x14ac:dyDescent="0.25">
      <c r="J13447" s="14"/>
      <c r="K13447" s="14"/>
      <c r="L13447" s="14"/>
      <c r="M13447" s="14"/>
      <c r="N13447" s="14"/>
      <c r="O13447" s="14"/>
      <c r="P13447" s="14"/>
      <c r="Q13447" s="14"/>
    </row>
    <row r="13448" spans="10:17" x14ac:dyDescent="0.25">
      <c r="J13448" s="14"/>
      <c r="K13448" s="14"/>
      <c r="L13448" s="14"/>
      <c r="M13448" s="14"/>
      <c r="N13448" s="14"/>
      <c r="O13448" s="14"/>
      <c r="P13448" s="14"/>
      <c r="Q13448" s="14"/>
    </row>
    <row r="13449" spans="10:17" x14ac:dyDescent="0.25">
      <c r="J13449" s="14"/>
      <c r="K13449" s="14"/>
      <c r="L13449" s="14"/>
      <c r="M13449" s="14"/>
      <c r="N13449" s="14"/>
      <c r="O13449" s="14"/>
      <c r="P13449" s="14"/>
      <c r="Q13449" s="14"/>
    </row>
    <row r="13450" spans="10:17" x14ac:dyDescent="0.25">
      <c r="J13450" s="14"/>
      <c r="K13450" s="14"/>
      <c r="L13450" s="14"/>
      <c r="M13450" s="14"/>
      <c r="N13450" s="14"/>
      <c r="O13450" s="14"/>
      <c r="P13450" s="14"/>
      <c r="Q13450" s="14"/>
    </row>
    <row r="13451" spans="10:17" x14ac:dyDescent="0.25">
      <c r="J13451" s="14"/>
      <c r="K13451" s="14"/>
      <c r="L13451" s="14"/>
      <c r="M13451" s="14"/>
      <c r="N13451" s="14"/>
      <c r="O13451" s="14"/>
      <c r="P13451" s="14"/>
      <c r="Q13451" s="14"/>
    </row>
    <row r="13452" spans="10:17" x14ac:dyDescent="0.25">
      <c r="J13452" s="14"/>
      <c r="K13452" s="14"/>
      <c r="L13452" s="14"/>
      <c r="M13452" s="14"/>
      <c r="N13452" s="14"/>
      <c r="O13452" s="14"/>
      <c r="P13452" s="14"/>
      <c r="Q13452" s="14"/>
    </row>
    <row r="13453" spans="10:17" x14ac:dyDescent="0.25">
      <c r="J13453" s="14"/>
      <c r="K13453" s="14"/>
      <c r="L13453" s="14"/>
      <c r="M13453" s="14"/>
      <c r="N13453" s="14"/>
      <c r="O13453" s="14"/>
      <c r="P13453" s="14"/>
      <c r="Q13453" s="14"/>
    </row>
    <row r="13454" spans="10:17" x14ac:dyDescent="0.25">
      <c r="J13454" s="14"/>
      <c r="K13454" s="14"/>
      <c r="L13454" s="14"/>
      <c r="M13454" s="14"/>
      <c r="N13454" s="14"/>
      <c r="O13454" s="14"/>
      <c r="P13454" s="14"/>
      <c r="Q13454" s="14"/>
    </row>
    <row r="13455" spans="10:17" x14ac:dyDescent="0.25">
      <c r="J13455" s="14"/>
      <c r="K13455" s="14"/>
      <c r="L13455" s="14"/>
      <c r="M13455" s="14"/>
      <c r="N13455" s="14"/>
      <c r="O13455" s="14"/>
      <c r="P13455" s="14"/>
      <c r="Q13455" s="14"/>
    </row>
    <row r="13456" spans="10:17" x14ac:dyDescent="0.25">
      <c r="J13456" s="14"/>
      <c r="K13456" s="14"/>
      <c r="L13456" s="14"/>
      <c r="M13456" s="14"/>
      <c r="N13456" s="14"/>
      <c r="O13456" s="14"/>
      <c r="P13456" s="14"/>
      <c r="Q13456" s="14"/>
    </row>
    <row r="13457" spans="10:17" x14ac:dyDescent="0.25">
      <c r="J13457" s="14"/>
      <c r="K13457" s="14"/>
      <c r="L13457" s="14"/>
      <c r="M13457" s="14"/>
      <c r="N13457" s="14"/>
      <c r="O13457" s="14"/>
      <c r="P13457" s="14"/>
      <c r="Q13457" s="14"/>
    </row>
    <row r="13458" spans="10:17" x14ac:dyDescent="0.25">
      <c r="J13458" s="14"/>
      <c r="K13458" s="14"/>
      <c r="L13458" s="14"/>
      <c r="M13458" s="14"/>
      <c r="N13458" s="14"/>
      <c r="O13458" s="14"/>
      <c r="P13458" s="14"/>
      <c r="Q13458" s="14"/>
    </row>
    <row r="13459" spans="10:17" x14ac:dyDescent="0.25">
      <c r="J13459" s="14"/>
      <c r="K13459" s="14"/>
      <c r="L13459" s="14"/>
      <c r="M13459" s="14"/>
      <c r="N13459" s="14"/>
      <c r="O13459" s="14"/>
      <c r="P13459" s="14"/>
      <c r="Q13459" s="14"/>
    </row>
    <row r="13460" spans="10:17" x14ac:dyDescent="0.25">
      <c r="J13460" s="14"/>
      <c r="K13460" s="14"/>
      <c r="L13460" s="14"/>
      <c r="M13460" s="14"/>
      <c r="N13460" s="14"/>
      <c r="O13460" s="14"/>
      <c r="P13460" s="14"/>
      <c r="Q13460" s="14"/>
    </row>
    <row r="13461" spans="10:17" x14ac:dyDescent="0.25">
      <c r="J13461" s="14"/>
      <c r="K13461" s="14"/>
      <c r="L13461" s="14"/>
      <c r="M13461" s="14"/>
      <c r="N13461" s="14"/>
      <c r="O13461" s="14"/>
      <c r="P13461" s="14"/>
      <c r="Q13461" s="14"/>
    </row>
    <row r="13462" spans="10:17" x14ac:dyDescent="0.25">
      <c r="J13462" s="14"/>
      <c r="K13462" s="14"/>
      <c r="L13462" s="14"/>
      <c r="M13462" s="14"/>
      <c r="N13462" s="14"/>
      <c r="O13462" s="14"/>
      <c r="P13462" s="14"/>
      <c r="Q13462" s="14"/>
    </row>
    <row r="13463" spans="10:17" x14ac:dyDescent="0.25">
      <c r="J13463" s="14"/>
      <c r="K13463" s="14"/>
      <c r="L13463" s="14"/>
      <c r="M13463" s="14"/>
      <c r="N13463" s="14"/>
      <c r="O13463" s="14"/>
      <c r="P13463" s="14"/>
      <c r="Q13463" s="14"/>
    </row>
    <row r="13464" spans="10:17" x14ac:dyDescent="0.25">
      <c r="J13464" s="14"/>
      <c r="K13464" s="14"/>
      <c r="L13464" s="14"/>
      <c r="M13464" s="14"/>
      <c r="N13464" s="14"/>
      <c r="O13464" s="14"/>
      <c r="P13464" s="14"/>
      <c r="Q13464" s="14"/>
    </row>
    <row r="13465" spans="10:17" x14ac:dyDescent="0.25">
      <c r="J13465" s="14"/>
      <c r="K13465" s="14"/>
      <c r="L13465" s="14"/>
      <c r="M13465" s="14"/>
      <c r="N13465" s="14"/>
      <c r="O13465" s="14"/>
      <c r="P13465" s="14"/>
      <c r="Q13465" s="14"/>
    </row>
    <row r="13466" spans="10:17" x14ac:dyDescent="0.25">
      <c r="J13466" s="14"/>
      <c r="K13466" s="14"/>
      <c r="L13466" s="14"/>
      <c r="M13466" s="14"/>
      <c r="N13466" s="14"/>
      <c r="O13466" s="14"/>
      <c r="P13466" s="14"/>
      <c r="Q13466" s="14"/>
    </row>
    <row r="13467" spans="10:17" x14ac:dyDescent="0.25">
      <c r="J13467" s="14"/>
      <c r="K13467" s="14"/>
      <c r="L13467" s="14"/>
      <c r="M13467" s="14"/>
      <c r="N13467" s="14"/>
      <c r="O13467" s="14"/>
      <c r="P13467" s="14"/>
      <c r="Q13467" s="14"/>
    </row>
    <row r="13468" spans="10:17" x14ac:dyDescent="0.25">
      <c r="J13468" s="14"/>
      <c r="K13468" s="14"/>
      <c r="L13468" s="14"/>
      <c r="M13468" s="14"/>
      <c r="N13468" s="14"/>
      <c r="O13468" s="14"/>
      <c r="P13468" s="14"/>
      <c r="Q13468" s="14"/>
    </row>
    <row r="13469" spans="10:17" x14ac:dyDescent="0.25">
      <c r="J13469" s="14"/>
      <c r="K13469" s="14"/>
      <c r="L13469" s="14"/>
      <c r="M13469" s="14"/>
      <c r="N13469" s="14"/>
      <c r="O13469" s="14"/>
      <c r="P13469" s="14"/>
      <c r="Q13469" s="14"/>
    </row>
    <row r="13470" spans="10:17" x14ac:dyDescent="0.25">
      <c r="J13470" s="14"/>
      <c r="K13470" s="14"/>
      <c r="L13470" s="14"/>
      <c r="M13470" s="14"/>
      <c r="N13470" s="14"/>
      <c r="O13470" s="14"/>
      <c r="P13470" s="14"/>
      <c r="Q13470" s="14"/>
    </row>
    <row r="13471" spans="10:17" x14ac:dyDescent="0.25">
      <c r="J13471" s="14"/>
      <c r="K13471" s="14"/>
      <c r="L13471" s="14"/>
      <c r="M13471" s="14"/>
      <c r="N13471" s="14"/>
      <c r="O13471" s="14"/>
      <c r="P13471" s="14"/>
      <c r="Q13471" s="14"/>
    </row>
    <row r="13472" spans="10:17" x14ac:dyDescent="0.25">
      <c r="J13472" s="14"/>
      <c r="K13472" s="14"/>
      <c r="L13472" s="14"/>
      <c r="M13472" s="14"/>
      <c r="N13472" s="14"/>
      <c r="O13472" s="14"/>
      <c r="P13472" s="14"/>
      <c r="Q13472" s="14"/>
    </row>
    <row r="13473" spans="10:17" x14ac:dyDescent="0.25">
      <c r="J13473" s="14"/>
      <c r="K13473" s="14"/>
      <c r="L13473" s="14"/>
      <c r="M13473" s="14"/>
      <c r="N13473" s="14"/>
      <c r="O13473" s="14"/>
      <c r="P13473" s="14"/>
      <c r="Q13473" s="14"/>
    </row>
    <row r="13474" spans="10:17" x14ac:dyDescent="0.25">
      <c r="J13474" s="14"/>
      <c r="K13474" s="14"/>
      <c r="L13474" s="14"/>
      <c r="M13474" s="14"/>
      <c r="N13474" s="14"/>
      <c r="O13474" s="14"/>
      <c r="P13474" s="14"/>
      <c r="Q13474" s="14"/>
    </row>
    <row r="13475" spans="10:17" x14ac:dyDescent="0.25">
      <c r="J13475" s="14"/>
      <c r="K13475" s="14"/>
      <c r="L13475" s="14"/>
      <c r="M13475" s="14"/>
      <c r="N13475" s="14"/>
      <c r="O13475" s="14"/>
      <c r="P13475" s="14"/>
      <c r="Q13475" s="14"/>
    </row>
    <row r="13476" spans="10:17" x14ac:dyDescent="0.25">
      <c r="J13476" s="14"/>
      <c r="K13476" s="14"/>
      <c r="L13476" s="14"/>
      <c r="M13476" s="14"/>
      <c r="N13476" s="14"/>
      <c r="O13476" s="14"/>
      <c r="P13476" s="14"/>
      <c r="Q13476" s="14"/>
    </row>
    <row r="13477" spans="10:17" x14ac:dyDescent="0.25">
      <c r="J13477" s="14"/>
      <c r="K13477" s="14"/>
      <c r="L13477" s="14"/>
      <c r="M13477" s="14"/>
      <c r="N13477" s="14"/>
      <c r="O13477" s="14"/>
      <c r="P13477" s="14"/>
      <c r="Q13477" s="14"/>
    </row>
    <row r="13478" spans="10:17" x14ac:dyDescent="0.25">
      <c r="J13478" s="14"/>
      <c r="K13478" s="14"/>
      <c r="L13478" s="14"/>
      <c r="M13478" s="14"/>
      <c r="N13478" s="14"/>
      <c r="O13478" s="14"/>
      <c r="P13478" s="14"/>
      <c r="Q13478" s="14"/>
    </row>
    <row r="13479" spans="10:17" x14ac:dyDescent="0.25">
      <c r="J13479" s="14"/>
      <c r="K13479" s="14"/>
      <c r="L13479" s="14"/>
      <c r="M13479" s="14"/>
      <c r="N13479" s="14"/>
      <c r="O13479" s="14"/>
      <c r="P13479" s="14"/>
      <c r="Q13479" s="14"/>
    </row>
    <row r="13480" spans="10:17" x14ac:dyDescent="0.25">
      <c r="J13480" s="14"/>
      <c r="K13480" s="14"/>
      <c r="L13480" s="14"/>
      <c r="M13480" s="14"/>
      <c r="N13480" s="14"/>
      <c r="O13480" s="14"/>
      <c r="P13480" s="14"/>
      <c r="Q13480" s="14"/>
    </row>
    <row r="13481" spans="10:17" x14ac:dyDescent="0.25">
      <c r="J13481" s="14"/>
      <c r="K13481" s="14"/>
      <c r="L13481" s="14"/>
      <c r="M13481" s="14"/>
      <c r="N13481" s="14"/>
      <c r="O13481" s="14"/>
      <c r="P13481" s="14"/>
      <c r="Q13481" s="14"/>
    </row>
    <row r="13482" spans="10:17" x14ac:dyDescent="0.25">
      <c r="J13482" s="14"/>
      <c r="K13482" s="14"/>
      <c r="L13482" s="14"/>
      <c r="M13482" s="14"/>
      <c r="N13482" s="14"/>
      <c r="O13482" s="14"/>
      <c r="P13482" s="14"/>
      <c r="Q13482" s="14"/>
    </row>
    <row r="13483" spans="10:17" x14ac:dyDescent="0.25">
      <c r="J13483" s="14"/>
      <c r="K13483" s="14"/>
      <c r="L13483" s="14"/>
      <c r="M13483" s="14"/>
      <c r="N13483" s="14"/>
      <c r="O13483" s="14"/>
      <c r="P13483" s="14"/>
      <c r="Q13483" s="14"/>
    </row>
    <row r="13484" spans="10:17" x14ac:dyDescent="0.25">
      <c r="J13484" s="14"/>
      <c r="K13484" s="14"/>
      <c r="L13484" s="14"/>
      <c r="M13484" s="14"/>
      <c r="N13484" s="14"/>
      <c r="O13484" s="14"/>
      <c r="P13484" s="14"/>
      <c r="Q13484" s="14"/>
    </row>
    <row r="13485" spans="10:17" x14ac:dyDescent="0.25">
      <c r="J13485" s="14"/>
      <c r="K13485" s="14"/>
      <c r="L13485" s="14"/>
      <c r="M13485" s="14"/>
      <c r="N13485" s="14"/>
      <c r="O13485" s="14"/>
      <c r="P13485" s="14"/>
      <c r="Q13485" s="14"/>
    </row>
    <row r="13486" spans="10:17" x14ac:dyDescent="0.25">
      <c r="J13486" s="14"/>
      <c r="K13486" s="14"/>
      <c r="L13486" s="14"/>
      <c r="M13486" s="14"/>
      <c r="N13486" s="14"/>
      <c r="O13486" s="14"/>
      <c r="P13486" s="14"/>
      <c r="Q13486" s="14"/>
    </row>
    <row r="13487" spans="10:17" x14ac:dyDescent="0.25">
      <c r="J13487" s="14"/>
      <c r="K13487" s="14"/>
      <c r="L13487" s="14"/>
      <c r="M13487" s="14"/>
      <c r="N13487" s="14"/>
      <c r="O13487" s="14"/>
      <c r="P13487" s="14"/>
      <c r="Q13487" s="14"/>
    </row>
    <row r="13488" spans="10:17" x14ac:dyDescent="0.25">
      <c r="J13488" s="14"/>
      <c r="K13488" s="14"/>
      <c r="L13488" s="14"/>
      <c r="M13488" s="14"/>
      <c r="N13488" s="14"/>
      <c r="O13488" s="14"/>
      <c r="P13488" s="14"/>
      <c r="Q13488" s="14"/>
    </row>
    <row r="13489" spans="10:17" x14ac:dyDescent="0.25">
      <c r="J13489" s="14"/>
      <c r="K13489" s="14"/>
      <c r="L13489" s="14"/>
      <c r="M13489" s="14"/>
      <c r="N13489" s="14"/>
      <c r="O13489" s="14"/>
      <c r="P13489" s="14"/>
      <c r="Q13489" s="14"/>
    </row>
    <row r="13490" spans="10:17" x14ac:dyDescent="0.25">
      <c r="J13490" s="14"/>
      <c r="K13490" s="14"/>
      <c r="L13490" s="14"/>
      <c r="M13490" s="14"/>
      <c r="N13490" s="14"/>
      <c r="O13490" s="14"/>
      <c r="P13490" s="14"/>
      <c r="Q13490" s="14"/>
    </row>
    <row r="13491" spans="10:17" x14ac:dyDescent="0.25">
      <c r="J13491" s="14"/>
      <c r="K13491" s="14"/>
      <c r="L13491" s="14"/>
      <c r="M13491" s="14"/>
      <c r="N13491" s="14"/>
      <c r="O13491" s="14"/>
      <c r="P13491" s="14"/>
      <c r="Q13491" s="14"/>
    </row>
    <row r="13492" spans="10:17" x14ac:dyDescent="0.25">
      <c r="J13492" s="14"/>
      <c r="K13492" s="14"/>
      <c r="L13492" s="14"/>
      <c r="M13492" s="14"/>
      <c r="N13492" s="14"/>
      <c r="O13492" s="14"/>
      <c r="P13492" s="14"/>
      <c r="Q13492" s="14"/>
    </row>
    <row r="13493" spans="10:17" x14ac:dyDescent="0.25">
      <c r="J13493" s="14"/>
      <c r="K13493" s="14"/>
      <c r="L13493" s="14"/>
      <c r="M13493" s="14"/>
      <c r="N13493" s="14"/>
      <c r="O13493" s="14"/>
      <c r="P13493" s="14"/>
      <c r="Q13493" s="14"/>
    </row>
    <row r="13494" spans="10:17" x14ac:dyDescent="0.25">
      <c r="J13494" s="14"/>
      <c r="K13494" s="14"/>
      <c r="L13494" s="14"/>
      <c r="M13494" s="14"/>
      <c r="N13494" s="14"/>
      <c r="O13494" s="14"/>
      <c r="P13494" s="14"/>
      <c r="Q13494" s="14"/>
    </row>
    <row r="13495" spans="10:17" x14ac:dyDescent="0.25">
      <c r="J13495" s="14"/>
      <c r="K13495" s="14"/>
      <c r="L13495" s="14"/>
      <c r="M13495" s="14"/>
      <c r="N13495" s="14"/>
      <c r="O13495" s="14"/>
      <c r="P13495" s="14"/>
      <c r="Q13495" s="14"/>
    </row>
    <row r="13496" spans="10:17" x14ac:dyDescent="0.25">
      <c r="J13496" s="14"/>
      <c r="K13496" s="14"/>
      <c r="L13496" s="14"/>
      <c r="M13496" s="14"/>
      <c r="N13496" s="14"/>
      <c r="O13496" s="14"/>
      <c r="P13496" s="14"/>
      <c r="Q13496" s="14"/>
    </row>
    <row r="13497" spans="10:17" x14ac:dyDescent="0.25">
      <c r="J13497" s="14"/>
      <c r="K13497" s="14"/>
      <c r="L13497" s="14"/>
      <c r="M13497" s="14"/>
      <c r="N13497" s="14"/>
      <c r="O13497" s="14"/>
      <c r="P13497" s="14"/>
      <c r="Q13497" s="14"/>
    </row>
    <row r="13498" spans="10:17" x14ac:dyDescent="0.25">
      <c r="J13498" s="14"/>
      <c r="K13498" s="14"/>
      <c r="L13498" s="14"/>
      <c r="M13498" s="14"/>
      <c r="N13498" s="14"/>
      <c r="O13498" s="14"/>
      <c r="P13498" s="14"/>
      <c r="Q13498" s="14"/>
    </row>
    <row r="13499" spans="10:17" x14ac:dyDescent="0.25">
      <c r="J13499" s="14"/>
      <c r="K13499" s="14"/>
      <c r="L13499" s="14"/>
      <c r="M13499" s="14"/>
      <c r="N13499" s="14"/>
      <c r="O13499" s="14"/>
      <c r="P13499" s="14"/>
      <c r="Q13499" s="14"/>
    </row>
    <row r="13500" spans="10:17" x14ac:dyDescent="0.25">
      <c r="J13500" s="14"/>
      <c r="K13500" s="14"/>
      <c r="L13500" s="14"/>
      <c r="M13500" s="14"/>
      <c r="N13500" s="14"/>
      <c r="O13500" s="14"/>
      <c r="P13500" s="14"/>
      <c r="Q13500" s="14"/>
    </row>
    <row r="13501" spans="10:17" x14ac:dyDescent="0.25">
      <c r="J13501" s="14"/>
      <c r="K13501" s="14"/>
      <c r="L13501" s="14"/>
      <c r="M13501" s="14"/>
      <c r="N13501" s="14"/>
      <c r="O13501" s="14"/>
      <c r="P13501" s="14"/>
      <c r="Q13501" s="14"/>
    </row>
    <row r="13502" spans="10:17" x14ac:dyDescent="0.25">
      <c r="J13502" s="14"/>
      <c r="K13502" s="14"/>
      <c r="L13502" s="14"/>
      <c r="M13502" s="14"/>
      <c r="N13502" s="14"/>
      <c r="O13502" s="14"/>
      <c r="P13502" s="14"/>
      <c r="Q13502" s="14"/>
    </row>
    <row r="13503" spans="10:17" x14ac:dyDescent="0.25">
      <c r="J13503" s="14"/>
      <c r="K13503" s="14"/>
      <c r="L13503" s="14"/>
      <c r="M13503" s="14"/>
      <c r="N13503" s="14"/>
      <c r="O13503" s="14"/>
      <c r="P13503" s="14"/>
      <c r="Q13503" s="14"/>
    </row>
    <row r="13504" spans="10:17" x14ac:dyDescent="0.25">
      <c r="J13504" s="14"/>
      <c r="K13504" s="14"/>
      <c r="L13504" s="14"/>
      <c r="M13504" s="14"/>
      <c r="N13504" s="14"/>
      <c r="O13504" s="14"/>
      <c r="P13504" s="14"/>
      <c r="Q13504" s="14"/>
    </row>
    <row r="13505" spans="10:17" x14ac:dyDescent="0.25">
      <c r="J13505" s="14"/>
      <c r="K13505" s="14"/>
      <c r="L13505" s="14"/>
      <c r="M13505" s="14"/>
      <c r="N13505" s="14"/>
      <c r="O13505" s="14"/>
      <c r="P13505" s="14"/>
      <c r="Q13505" s="14"/>
    </row>
    <row r="13506" spans="10:17" x14ac:dyDescent="0.25">
      <c r="J13506" s="14"/>
      <c r="K13506" s="14"/>
      <c r="L13506" s="14"/>
      <c r="M13506" s="14"/>
      <c r="N13506" s="14"/>
      <c r="O13506" s="14"/>
      <c r="P13506" s="14"/>
      <c r="Q13506" s="14"/>
    </row>
    <row r="13507" spans="10:17" x14ac:dyDescent="0.25">
      <c r="J13507" s="14"/>
      <c r="K13507" s="14"/>
      <c r="L13507" s="14"/>
      <c r="M13507" s="14"/>
      <c r="N13507" s="14"/>
      <c r="O13507" s="14"/>
      <c r="P13507" s="14"/>
      <c r="Q13507" s="14"/>
    </row>
    <row r="13508" spans="10:17" x14ac:dyDescent="0.25">
      <c r="J13508" s="14"/>
      <c r="K13508" s="14"/>
      <c r="L13508" s="14"/>
      <c r="M13508" s="14"/>
      <c r="N13508" s="14"/>
      <c r="O13508" s="14"/>
      <c r="P13508" s="14"/>
      <c r="Q13508" s="14"/>
    </row>
    <row r="13509" spans="10:17" x14ac:dyDescent="0.25">
      <c r="J13509" s="14"/>
      <c r="K13509" s="14"/>
      <c r="L13509" s="14"/>
      <c r="M13509" s="14"/>
      <c r="N13509" s="14"/>
      <c r="O13509" s="14"/>
      <c r="P13509" s="14"/>
      <c r="Q13509" s="14"/>
    </row>
    <row r="13510" spans="10:17" x14ac:dyDescent="0.25">
      <c r="J13510" s="14"/>
      <c r="K13510" s="14"/>
      <c r="L13510" s="14"/>
      <c r="M13510" s="14"/>
      <c r="N13510" s="14"/>
      <c r="O13510" s="14"/>
      <c r="P13510" s="14"/>
      <c r="Q13510" s="14"/>
    </row>
    <row r="13511" spans="10:17" x14ac:dyDescent="0.25">
      <c r="J13511" s="14"/>
      <c r="K13511" s="14"/>
      <c r="L13511" s="14"/>
      <c r="M13511" s="14"/>
      <c r="N13511" s="14"/>
      <c r="O13511" s="14"/>
      <c r="P13511" s="14"/>
      <c r="Q13511" s="14"/>
    </row>
    <row r="13512" spans="10:17" x14ac:dyDescent="0.25">
      <c r="J13512" s="14"/>
      <c r="K13512" s="14"/>
      <c r="L13512" s="14"/>
      <c r="M13512" s="14"/>
      <c r="N13512" s="14"/>
      <c r="O13512" s="14"/>
      <c r="P13512" s="14"/>
      <c r="Q13512" s="14"/>
    </row>
    <row r="13513" spans="10:17" x14ac:dyDescent="0.25">
      <c r="J13513" s="14"/>
      <c r="K13513" s="14"/>
      <c r="L13513" s="14"/>
      <c r="M13513" s="14"/>
      <c r="N13513" s="14"/>
      <c r="O13513" s="14"/>
      <c r="P13513" s="14"/>
      <c r="Q13513" s="14"/>
    </row>
    <row r="13514" spans="10:17" x14ac:dyDescent="0.25">
      <c r="J13514" s="14"/>
      <c r="K13514" s="14"/>
      <c r="L13514" s="14"/>
      <c r="M13514" s="14"/>
      <c r="N13514" s="14"/>
      <c r="O13514" s="14"/>
      <c r="P13514" s="14"/>
      <c r="Q13514" s="14"/>
    </row>
    <row r="13515" spans="10:17" x14ac:dyDescent="0.25">
      <c r="J13515" s="14"/>
      <c r="K13515" s="14"/>
      <c r="L13515" s="14"/>
      <c r="M13515" s="14"/>
      <c r="N13515" s="14"/>
      <c r="O13515" s="14"/>
      <c r="P13515" s="14"/>
      <c r="Q13515" s="14"/>
    </row>
    <row r="13516" spans="10:17" x14ac:dyDescent="0.25">
      <c r="J13516" s="14"/>
      <c r="K13516" s="14"/>
      <c r="L13516" s="14"/>
      <c r="M13516" s="14"/>
      <c r="N13516" s="14"/>
      <c r="O13516" s="14"/>
      <c r="P13516" s="14"/>
      <c r="Q13516" s="14"/>
    </row>
    <row r="13517" spans="10:17" x14ac:dyDescent="0.25">
      <c r="J13517" s="14"/>
      <c r="K13517" s="14"/>
      <c r="L13517" s="14"/>
      <c r="M13517" s="14"/>
      <c r="N13517" s="14"/>
      <c r="O13517" s="14"/>
      <c r="P13517" s="14"/>
      <c r="Q13517" s="14"/>
    </row>
    <row r="13518" spans="10:17" x14ac:dyDescent="0.25">
      <c r="J13518" s="14"/>
      <c r="K13518" s="14"/>
      <c r="L13518" s="14"/>
      <c r="M13518" s="14"/>
      <c r="N13518" s="14"/>
      <c r="O13518" s="14"/>
      <c r="P13518" s="14"/>
      <c r="Q13518" s="14"/>
    </row>
    <row r="13519" spans="10:17" x14ac:dyDescent="0.25">
      <c r="J13519" s="14"/>
      <c r="K13519" s="14"/>
      <c r="L13519" s="14"/>
      <c r="M13519" s="14"/>
      <c r="N13519" s="14"/>
      <c r="O13519" s="14"/>
      <c r="P13519" s="14"/>
      <c r="Q13519" s="14"/>
    </row>
    <row r="13520" spans="10:17" x14ac:dyDescent="0.25">
      <c r="J13520" s="14"/>
      <c r="K13520" s="14"/>
      <c r="L13520" s="14"/>
      <c r="M13520" s="14"/>
      <c r="N13520" s="14"/>
      <c r="O13520" s="14"/>
      <c r="P13520" s="14"/>
      <c r="Q13520" s="14"/>
    </row>
    <row r="13521" spans="10:17" x14ac:dyDescent="0.25">
      <c r="J13521" s="14"/>
      <c r="K13521" s="14"/>
      <c r="L13521" s="14"/>
      <c r="M13521" s="14"/>
      <c r="N13521" s="14"/>
      <c r="O13521" s="14"/>
      <c r="P13521" s="14"/>
      <c r="Q13521" s="14"/>
    </row>
    <row r="13522" spans="10:17" x14ac:dyDescent="0.25">
      <c r="J13522" s="14"/>
      <c r="K13522" s="14"/>
      <c r="L13522" s="14"/>
      <c r="M13522" s="14"/>
      <c r="N13522" s="14"/>
      <c r="O13522" s="14"/>
      <c r="P13522" s="14"/>
      <c r="Q13522" s="14"/>
    </row>
    <row r="13523" spans="10:17" x14ac:dyDescent="0.25">
      <c r="J13523" s="14"/>
      <c r="K13523" s="14"/>
      <c r="L13523" s="14"/>
      <c r="M13523" s="14"/>
      <c r="N13523" s="14"/>
      <c r="O13523" s="14"/>
      <c r="P13523" s="14"/>
      <c r="Q13523" s="14"/>
    </row>
    <row r="13524" spans="10:17" x14ac:dyDescent="0.25">
      <c r="J13524" s="14"/>
      <c r="K13524" s="14"/>
      <c r="L13524" s="14"/>
      <c r="M13524" s="14"/>
      <c r="N13524" s="14"/>
      <c r="O13524" s="14"/>
      <c r="P13524" s="14"/>
      <c r="Q13524" s="14"/>
    </row>
    <row r="13525" spans="10:17" x14ac:dyDescent="0.25">
      <c r="J13525" s="14"/>
      <c r="K13525" s="14"/>
      <c r="L13525" s="14"/>
      <c r="M13525" s="14"/>
      <c r="N13525" s="14"/>
      <c r="O13525" s="14"/>
      <c r="P13525" s="14"/>
      <c r="Q13525" s="14"/>
    </row>
    <row r="13526" spans="10:17" x14ac:dyDescent="0.25">
      <c r="J13526" s="14"/>
      <c r="K13526" s="14"/>
      <c r="L13526" s="14"/>
      <c r="M13526" s="14"/>
      <c r="N13526" s="14"/>
      <c r="O13526" s="14"/>
      <c r="P13526" s="14"/>
      <c r="Q13526" s="14"/>
    </row>
    <row r="13527" spans="10:17" x14ac:dyDescent="0.25">
      <c r="J13527" s="14"/>
      <c r="K13527" s="14"/>
      <c r="L13527" s="14"/>
      <c r="M13527" s="14"/>
      <c r="N13527" s="14"/>
      <c r="O13527" s="14"/>
      <c r="P13527" s="14"/>
      <c r="Q13527" s="14"/>
    </row>
    <row r="13528" spans="10:17" x14ac:dyDescent="0.25">
      <c r="J13528" s="14"/>
      <c r="K13528" s="14"/>
      <c r="L13528" s="14"/>
      <c r="M13528" s="14"/>
      <c r="N13528" s="14"/>
      <c r="O13528" s="14"/>
      <c r="P13528" s="14"/>
      <c r="Q13528" s="14"/>
    </row>
    <row r="13529" spans="10:17" x14ac:dyDescent="0.25">
      <c r="J13529" s="14"/>
      <c r="K13529" s="14"/>
      <c r="L13529" s="14"/>
      <c r="M13529" s="14"/>
      <c r="N13529" s="14"/>
      <c r="O13529" s="14"/>
      <c r="P13529" s="14"/>
      <c r="Q13529" s="14"/>
    </row>
    <row r="13530" spans="10:17" x14ac:dyDescent="0.25">
      <c r="J13530" s="14"/>
      <c r="K13530" s="14"/>
      <c r="L13530" s="14"/>
      <c r="M13530" s="14"/>
      <c r="N13530" s="14"/>
      <c r="O13530" s="14"/>
      <c r="P13530" s="14"/>
      <c r="Q13530" s="14"/>
    </row>
    <row r="13531" spans="10:17" x14ac:dyDescent="0.25">
      <c r="J13531" s="14"/>
      <c r="K13531" s="14"/>
      <c r="L13531" s="14"/>
      <c r="M13531" s="14"/>
      <c r="N13531" s="14"/>
      <c r="O13531" s="14"/>
      <c r="P13531" s="14"/>
      <c r="Q13531" s="14"/>
    </row>
    <row r="13532" spans="10:17" x14ac:dyDescent="0.25">
      <c r="J13532" s="14"/>
      <c r="K13532" s="14"/>
      <c r="L13532" s="14"/>
      <c r="M13532" s="14"/>
      <c r="N13532" s="14"/>
      <c r="O13532" s="14"/>
      <c r="P13532" s="14"/>
      <c r="Q13532" s="14"/>
    </row>
    <row r="13533" spans="10:17" x14ac:dyDescent="0.25">
      <c r="J13533" s="14"/>
      <c r="K13533" s="14"/>
      <c r="L13533" s="14"/>
      <c r="M13533" s="14"/>
      <c r="N13533" s="14"/>
      <c r="O13533" s="14"/>
      <c r="P13533" s="14"/>
      <c r="Q13533" s="14"/>
    </row>
    <row r="13534" spans="10:17" x14ac:dyDescent="0.25">
      <c r="J13534" s="14"/>
      <c r="K13534" s="14"/>
      <c r="L13534" s="14"/>
      <c r="M13534" s="14"/>
      <c r="N13534" s="14"/>
      <c r="O13534" s="14"/>
      <c r="P13534" s="14"/>
      <c r="Q13534" s="14"/>
    </row>
    <row r="13535" spans="10:17" x14ac:dyDescent="0.25">
      <c r="J13535" s="14"/>
      <c r="K13535" s="14"/>
      <c r="L13535" s="14"/>
      <c r="M13535" s="14"/>
      <c r="N13535" s="14"/>
      <c r="O13535" s="14"/>
      <c r="P13535" s="14"/>
      <c r="Q13535" s="14"/>
    </row>
    <row r="13536" spans="10:17" x14ac:dyDescent="0.25">
      <c r="J13536" s="14"/>
      <c r="K13536" s="14"/>
      <c r="L13536" s="14"/>
      <c r="M13536" s="14"/>
      <c r="N13536" s="14"/>
      <c r="O13536" s="14"/>
      <c r="P13536" s="14"/>
      <c r="Q13536" s="14"/>
    </row>
    <row r="13537" spans="10:17" x14ac:dyDescent="0.25">
      <c r="J13537" s="14"/>
      <c r="K13537" s="14"/>
      <c r="L13537" s="14"/>
      <c r="M13537" s="14"/>
      <c r="N13537" s="14"/>
      <c r="O13537" s="14"/>
      <c r="P13537" s="14"/>
      <c r="Q13537" s="14"/>
    </row>
    <row r="13538" spans="10:17" x14ac:dyDescent="0.25">
      <c r="J13538" s="14"/>
      <c r="K13538" s="14"/>
      <c r="L13538" s="14"/>
      <c r="M13538" s="14"/>
      <c r="N13538" s="14"/>
      <c r="O13538" s="14"/>
      <c r="P13538" s="14"/>
      <c r="Q13538" s="14"/>
    </row>
    <row r="13539" spans="10:17" x14ac:dyDescent="0.25">
      <c r="J13539" s="14"/>
      <c r="K13539" s="14"/>
      <c r="L13539" s="14"/>
      <c r="M13539" s="14"/>
      <c r="N13539" s="14"/>
      <c r="O13539" s="14"/>
      <c r="P13539" s="14"/>
      <c r="Q13539" s="14"/>
    </row>
    <row r="13540" spans="10:17" x14ac:dyDescent="0.25">
      <c r="J13540" s="14"/>
      <c r="K13540" s="14"/>
      <c r="L13540" s="14"/>
      <c r="M13540" s="14"/>
      <c r="N13540" s="14"/>
      <c r="O13540" s="14"/>
      <c r="P13540" s="14"/>
      <c r="Q13540" s="14"/>
    </row>
    <row r="13541" spans="10:17" x14ac:dyDescent="0.25">
      <c r="J13541" s="14"/>
      <c r="K13541" s="14"/>
      <c r="L13541" s="14"/>
      <c r="M13541" s="14"/>
      <c r="N13541" s="14"/>
      <c r="O13541" s="14"/>
      <c r="P13541" s="14"/>
      <c r="Q13541" s="14"/>
    </row>
    <row r="13542" spans="10:17" x14ac:dyDescent="0.25">
      <c r="J13542" s="14"/>
      <c r="K13542" s="14"/>
      <c r="L13542" s="14"/>
      <c r="M13542" s="14"/>
      <c r="N13542" s="14"/>
      <c r="O13542" s="14"/>
      <c r="P13542" s="14"/>
      <c r="Q13542" s="14"/>
    </row>
    <row r="13543" spans="10:17" x14ac:dyDescent="0.25">
      <c r="J13543" s="14"/>
      <c r="K13543" s="14"/>
      <c r="L13543" s="14"/>
      <c r="M13543" s="14"/>
      <c r="N13543" s="14"/>
      <c r="O13543" s="14"/>
      <c r="P13543" s="14"/>
      <c r="Q13543" s="14"/>
    </row>
    <row r="13544" spans="10:17" x14ac:dyDescent="0.25">
      <c r="J13544" s="14"/>
      <c r="K13544" s="14"/>
      <c r="L13544" s="14"/>
      <c r="M13544" s="14"/>
      <c r="N13544" s="14"/>
      <c r="O13544" s="14"/>
      <c r="P13544" s="14"/>
      <c r="Q13544" s="14"/>
    </row>
    <row r="13545" spans="10:17" x14ac:dyDescent="0.25">
      <c r="J13545" s="14"/>
      <c r="K13545" s="14"/>
      <c r="L13545" s="14"/>
      <c r="M13545" s="14"/>
      <c r="N13545" s="14"/>
      <c r="O13545" s="14"/>
      <c r="P13545" s="14"/>
      <c r="Q13545" s="14"/>
    </row>
    <row r="13546" spans="10:17" x14ac:dyDescent="0.25">
      <c r="J13546" s="14"/>
      <c r="K13546" s="14"/>
      <c r="L13546" s="14"/>
      <c r="M13546" s="14"/>
      <c r="N13546" s="14"/>
      <c r="O13546" s="14"/>
      <c r="P13546" s="14"/>
      <c r="Q13546" s="14"/>
    </row>
    <row r="13547" spans="10:17" x14ac:dyDescent="0.25">
      <c r="J13547" s="14"/>
      <c r="K13547" s="14"/>
      <c r="L13547" s="14"/>
      <c r="M13547" s="14"/>
      <c r="N13547" s="14"/>
      <c r="O13547" s="14"/>
      <c r="P13547" s="14"/>
      <c r="Q13547" s="14"/>
    </row>
    <row r="13548" spans="10:17" x14ac:dyDescent="0.25">
      <c r="J13548" s="14"/>
      <c r="K13548" s="14"/>
      <c r="L13548" s="14"/>
      <c r="M13548" s="14"/>
      <c r="N13548" s="14"/>
      <c r="O13548" s="14"/>
      <c r="P13548" s="14"/>
      <c r="Q13548" s="14"/>
    </row>
    <row r="13549" spans="10:17" x14ac:dyDescent="0.25">
      <c r="J13549" s="14"/>
      <c r="K13549" s="14"/>
      <c r="L13549" s="14"/>
      <c r="M13549" s="14"/>
      <c r="N13549" s="14"/>
      <c r="O13549" s="14"/>
      <c r="P13549" s="14"/>
      <c r="Q13549" s="14"/>
    </row>
    <row r="13550" spans="10:17" x14ac:dyDescent="0.25">
      <c r="J13550" s="14"/>
      <c r="K13550" s="14"/>
      <c r="L13550" s="14"/>
      <c r="M13550" s="14"/>
      <c r="N13550" s="14"/>
      <c r="O13550" s="14"/>
      <c r="P13550" s="14"/>
      <c r="Q13550" s="14"/>
    </row>
    <row r="13551" spans="10:17" x14ac:dyDescent="0.25">
      <c r="J13551" s="14"/>
      <c r="K13551" s="14"/>
      <c r="L13551" s="14"/>
      <c r="M13551" s="14"/>
      <c r="N13551" s="14"/>
      <c r="O13551" s="14"/>
      <c r="P13551" s="14"/>
      <c r="Q13551" s="14"/>
    </row>
    <row r="13552" spans="10:17" x14ac:dyDescent="0.25">
      <c r="J13552" s="14"/>
      <c r="K13552" s="14"/>
      <c r="L13552" s="14"/>
      <c r="M13552" s="14"/>
      <c r="N13552" s="14"/>
      <c r="O13552" s="14"/>
      <c r="P13552" s="14"/>
      <c r="Q13552" s="14"/>
    </row>
    <row r="13553" spans="10:17" x14ac:dyDescent="0.25">
      <c r="J13553" s="14"/>
      <c r="K13553" s="14"/>
      <c r="L13553" s="14"/>
      <c r="M13553" s="14"/>
      <c r="N13553" s="14"/>
      <c r="O13553" s="14"/>
      <c r="P13553" s="14"/>
      <c r="Q13553" s="14"/>
    </row>
    <row r="13554" spans="10:17" x14ac:dyDescent="0.25">
      <c r="J13554" s="14"/>
      <c r="K13554" s="14"/>
      <c r="L13554" s="14"/>
      <c r="M13554" s="14"/>
      <c r="N13554" s="14"/>
      <c r="O13554" s="14"/>
      <c r="P13554" s="14"/>
      <c r="Q13554" s="14"/>
    </row>
    <row r="13555" spans="10:17" x14ac:dyDescent="0.25">
      <c r="J13555" s="14"/>
      <c r="K13555" s="14"/>
      <c r="L13555" s="14"/>
      <c r="M13555" s="14"/>
      <c r="N13555" s="14"/>
      <c r="O13555" s="14"/>
      <c r="P13555" s="14"/>
      <c r="Q13555" s="14"/>
    </row>
    <row r="13556" spans="10:17" x14ac:dyDescent="0.25">
      <c r="J13556" s="14"/>
      <c r="K13556" s="14"/>
      <c r="L13556" s="14"/>
      <c r="M13556" s="14"/>
      <c r="N13556" s="14"/>
      <c r="O13556" s="14"/>
      <c r="P13556" s="14"/>
      <c r="Q13556" s="14"/>
    </row>
    <row r="13557" spans="10:17" x14ac:dyDescent="0.25">
      <c r="J13557" s="14"/>
      <c r="K13557" s="14"/>
      <c r="L13557" s="14"/>
      <c r="M13557" s="14"/>
      <c r="N13557" s="14"/>
      <c r="O13557" s="14"/>
      <c r="P13557" s="14"/>
      <c r="Q13557" s="14"/>
    </row>
    <row r="13558" spans="10:17" x14ac:dyDescent="0.25">
      <c r="J13558" s="14"/>
      <c r="K13558" s="14"/>
      <c r="L13558" s="14"/>
      <c r="M13558" s="14"/>
      <c r="N13558" s="14"/>
      <c r="O13558" s="14"/>
      <c r="P13558" s="14"/>
      <c r="Q13558" s="14"/>
    </row>
    <row r="13559" spans="10:17" x14ac:dyDescent="0.25">
      <c r="J13559" s="14"/>
      <c r="K13559" s="14"/>
      <c r="L13559" s="14"/>
      <c r="M13559" s="14"/>
      <c r="N13559" s="14"/>
      <c r="O13559" s="14"/>
      <c r="P13559" s="14"/>
      <c r="Q13559" s="14"/>
    </row>
    <row r="13560" spans="10:17" x14ac:dyDescent="0.25">
      <c r="J13560" s="14"/>
      <c r="K13560" s="14"/>
      <c r="L13560" s="14"/>
      <c r="M13560" s="14"/>
      <c r="N13560" s="14"/>
      <c r="O13560" s="14"/>
      <c r="P13560" s="14"/>
      <c r="Q13560" s="14"/>
    </row>
    <row r="13561" spans="10:17" x14ac:dyDescent="0.25">
      <c r="J13561" s="14"/>
      <c r="K13561" s="14"/>
      <c r="L13561" s="14"/>
      <c r="M13561" s="14"/>
      <c r="N13561" s="14"/>
      <c r="O13561" s="14"/>
      <c r="P13561" s="14"/>
      <c r="Q13561" s="14"/>
    </row>
    <row r="13562" spans="10:17" x14ac:dyDescent="0.25">
      <c r="J13562" s="14"/>
      <c r="K13562" s="14"/>
      <c r="L13562" s="14"/>
      <c r="M13562" s="14"/>
      <c r="N13562" s="14"/>
      <c r="O13562" s="14"/>
      <c r="P13562" s="14"/>
      <c r="Q13562" s="14"/>
    </row>
    <row r="13563" spans="10:17" x14ac:dyDescent="0.25">
      <c r="J13563" s="14"/>
      <c r="K13563" s="14"/>
      <c r="L13563" s="14"/>
      <c r="M13563" s="14"/>
      <c r="N13563" s="14"/>
      <c r="O13563" s="14"/>
      <c r="P13563" s="14"/>
      <c r="Q13563" s="14"/>
    </row>
    <row r="13564" spans="10:17" x14ac:dyDescent="0.25">
      <c r="J13564" s="14"/>
      <c r="K13564" s="14"/>
      <c r="L13564" s="14"/>
      <c r="M13564" s="14"/>
      <c r="N13564" s="14"/>
      <c r="O13564" s="14"/>
      <c r="P13564" s="14"/>
      <c r="Q13564" s="14"/>
    </row>
    <row r="13565" spans="10:17" x14ac:dyDescent="0.25">
      <c r="J13565" s="14"/>
      <c r="K13565" s="14"/>
      <c r="L13565" s="14"/>
      <c r="M13565" s="14"/>
      <c r="N13565" s="14"/>
      <c r="O13565" s="14"/>
      <c r="P13565" s="14"/>
      <c r="Q13565" s="14"/>
    </row>
    <row r="13566" spans="10:17" x14ac:dyDescent="0.25">
      <c r="J13566" s="14"/>
      <c r="K13566" s="14"/>
      <c r="L13566" s="14"/>
      <c r="M13566" s="14"/>
      <c r="N13566" s="14"/>
      <c r="O13566" s="14"/>
      <c r="P13566" s="14"/>
      <c r="Q13566" s="14"/>
    </row>
    <row r="13567" spans="10:17" x14ac:dyDescent="0.25">
      <c r="J13567" s="14"/>
      <c r="K13567" s="14"/>
      <c r="L13567" s="14"/>
      <c r="M13567" s="14"/>
      <c r="N13567" s="14"/>
      <c r="O13567" s="14"/>
      <c r="P13567" s="14"/>
      <c r="Q13567" s="14"/>
    </row>
    <row r="13568" spans="10:17" x14ac:dyDescent="0.25">
      <c r="J13568" s="14"/>
      <c r="K13568" s="14"/>
      <c r="L13568" s="14"/>
      <c r="M13568" s="14"/>
      <c r="N13568" s="14"/>
      <c r="O13568" s="14"/>
      <c r="P13568" s="14"/>
      <c r="Q13568" s="14"/>
    </row>
    <row r="13569" spans="10:17" x14ac:dyDescent="0.25">
      <c r="J13569" s="14"/>
      <c r="K13569" s="14"/>
      <c r="L13569" s="14"/>
      <c r="M13569" s="14"/>
      <c r="N13569" s="14"/>
      <c r="O13569" s="14"/>
      <c r="P13569" s="14"/>
      <c r="Q13569" s="14"/>
    </row>
    <row r="13570" spans="10:17" x14ac:dyDescent="0.25">
      <c r="J13570" s="14"/>
      <c r="K13570" s="14"/>
      <c r="L13570" s="14"/>
      <c r="M13570" s="14"/>
      <c r="N13570" s="14"/>
      <c r="O13570" s="14"/>
      <c r="P13570" s="14"/>
      <c r="Q13570" s="14"/>
    </row>
    <row r="13571" spans="10:17" x14ac:dyDescent="0.25">
      <c r="J13571" s="14"/>
      <c r="K13571" s="14"/>
      <c r="L13571" s="14"/>
      <c r="M13571" s="14"/>
      <c r="N13571" s="14"/>
      <c r="O13571" s="14"/>
      <c r="P13571" s="14"/>
      <c r="Q13571" s="14"/>
    </row>
    <row r="13572" spans="10:17" x14ac:dyDescent="0.25">
      <c r="J13572" s="14"/>
      <c r="K13572" s="14"/>
      <c r="L13572" s="14"/>
      <c r="M13572" s="14"/>
      <c r="N13572" s="14"/>
      <c r="O13572" s="14"/>
      <c r="P13572" s="14"/>
      <c r="Q13572" s="14"/>
    </row>
    <row r="13573" spans="10:17" x14ac:dyDescent="0.25">
      <c r="J13573" s="14"/>
      <c r="K13573" s="14"/>
      <c r="L13573" s="14"/>
      <c r="M13573" s="14"/>
      <c r="N13573" s="14"/>
      <c r="O13573" s="14"/>
      <c r="P13573" s="14"/>
      <c r="Q13573" s="14"/>
    </row>
    <row r="13574" spans="10:17" x14ac:dyDescent="0.25">
      <c r="J13574" s="14"/>
      <c r="K13574" s="14"/>
      <c r="L13574" s="14"/>
      <c r="M13574" s="14"/>
      <c r="N13574" s="14"/>
      <c r="O13574" s="14"/>
      <c r="P13574" s="14"/>
      <c r="Q13574" s="14"/>
    </row>
    <row r="13575" spans="10:17" x14ac:dyDescent="0.25">
      <c r="J13575" s="14"/>
      <c r="K13575" s="14"/>
      <c r="L13575" s="14"/>
      <c r="M13575" s="14"/>
      <c r="N13575" s="14"/>
      <c r="O13575" s="14"/>
      <c r="P13575" s="14"/>
      <c r="Q13575" s="14"/>
    </row>
    <row r="13576" spans="10:17" x14ac:dyDescent="0.25">
      <c r="J13576" s="14"/>
      <c r="K13576" s="14"/>
      <c r="L13576" s="14"/>
      <c r="M13576" s="14"/>
      <c r="N13576" s="14"/>
      <c r="O13576" s="14"/>
      <c r="P13576" s="14"/>
      <c r="Q13576" s="14"/>
    </row>
    <row r="13577" spans="10:17" x14ac:dyDescent="0.25">
      <c r="J13577" s="14"/>
      <c r="K13577" s="14"/>
      <c r="L13577" s="14"/>
      <c r="M13577" s="14"/>
      <c r="N13577" s="14"/>
      <c r="O13577" s="14"/>
      <c r="P13577" s="14"/>
      <c r="Q13577" s="14"/>
    </row>
    <row r="13578" spans="10:17" x14ac:dyDescent="0.25">
      <c r="J13578" s="14"/>
      <c r="K13578" s="14"/>
      <c r="L13578" s="14"/>
      <c r="M13578" s="14"/>
      <c r="N13578" s="14"/>
      <c r="O13578" s="14"/>
      <c r="P13578" s="14"/>
      <c r="Q13578" s="14"/>
    </row>
    <row r="13579" spans="10:17" x14ac:dyDescent="0.25">
      <c r="J13579" s="14"/>
      <c r="K13579" s="14"/>
      <c r="L13579" s="14"/>
      <c r="M13579" s="14"/>
      <c r="N13579" s="14"/>
      <c r="O13579" s="14"/>
      <c r="P13579" s="14"/>
      <c r="Q13579" s="14"/>
    </row>
    <row r="13580" spans="10:17" x14ac:dyDescent="0.25">
      <c r="J13580" s="14"/>
      <c r="K13580" s="14"/>
      <c r="L13580" s="14"/>
      <c r="M13580" s="14"/>
      <c r="N13580" s="14"/>
      <c r="O13580" s="14"/>
      <c r="P13580" s="14"/>
      <c r="Q13580" s="14"/>
    </row>
    <row r="13581" spans="10:17" x14ac:dyDescent="0.25">
      <c r="J13581" s="14"/>
      <c r="K13581" s="14"/>
      <c r="L13581" s="14"/>
      <c r="M13581" s="14"/>
      <c r="N13581" s="14"/>
      <c r="O13581" s="14"/>
      <c r="P13581" s="14"/>
      <c r="Q13581" s="14"/>
    </row>
    <row r="13582" spans="10:17" x14ac:dyDescent="0.25">
      <c r="J13582" s="14"/>
      <c r="K13582" s="14"/>
      <c r="L13582" s="14"/>
      <c r="M13582" s="14"/>
      <c r="N13582" s="14"/>
      <c r="O13582" s="14"/>
      <c r="P13582" s="14"/>
      <c r="Q13582" s="14"/>
    </row>
    <row r="13583" spans="10:17" x14ac:dyDescent="0.25">
      <c r="J13583" s="14"/>
      <c r="K13583" s="14"/>
      <c r="L13583" s="14"/>
      <c r="M13583" s="14"/>
      <c r="N13583" s="14"/>
      <c r="O13583" s="14"/>
      <c r="P13583" s="14"/>
      <c r="Q13583" s="14"/>
    </row>
    <row r="13584" spans="10:17" x14ac:dyDescent="0.25">
      <c r="J13584" s="14"/>
      <c r="K13584" s="14"/>
      <c r="L13584" s="14"/>
      <c r="M13584" s="14"/>
      <c r="N13584" s="14"/>
      <c r="O13584" s="14"/>
      <c r="P13584" s="14"/>
      <c r="Q13584" s="14"/>
    </row>
    <row r="13585" spans="10:17" x14ac:dyDescent="0.25">
      <c r="J13585" s="14"/>
      <c r="K13585" s="14"/>
      <c r="L13585" s="14"/>
      <c r="M13585" s="14"/>
      <c r="N13585" s="14"/>
      <c r="O13585" s="14"/>
      <c r="P13585" s="14"/>
      <c r="Q13585" s="14"/>
    </row>
    <row r="13586" spans="10:17" x14ac:dyDescent="0.25">
      <c r="J13586" s="14"/>
      <c r="K13586" s="14"/>
      <c r="L13586" s="14"/>
      <c r="M13586" s="14"/>
      <c r="N13586" s="14"/>
      <c r="O13586" s="14"/>
      <c r="P13586" s="14"/>
      <c r="Q13586" s="14"/>
    </row>
    <row r="13587" spans="10:17" x14ac:dyDescent="0.25">
      <c r="J13587" s="14"/>
      <c r="K13587" s="14"/>
      <c r="L13587" s="14"/>
      <c r="M13587" s="14"/>
      <c r="N13587" s="14"/>
      <c r="O13587" s="14"/>
      <c r="P13587" s="14"/>
      <c r="Q13587" s="14"/>
    </row>
    <row r="13588" spans="10:17" x14ac:dyDescent="0.25">
      <c r="J13588" s="14"/>
      <c r="K13588" s="14"/>
      <c r="L13588" s="14"/>
      <c r="M13588" s="14"/>
      <c r="N13588" s="14"/>
      <c r="O13588" s="14"/>
      <c r="P13588" s="14"/>
      <c r="Q13588" s="14"/>
    </row>
    <row r="13589" spans="10:17" x14ac:dyDescent="0.25">
      <c r="J13589" s="14"/>
      <c r="K13589" s="14"/>
      <c r="L13589" s="14"/>
      <c r="M13589" s="14"/>
      <c r="N13589" s="14"/>
      <c r="O13589" s="14"/>
      <c r="P13589" s="14"/>
      <c r="Q13589" s="14"/>
    </row>
    <row r="13590" spans="10:17" x14ac:dyDescent="0.25">
      <c r="J13590" s="14"/>
      <c r="K13590" s="14"/>
      <c r="L13590" s="14"/>
      <c r="M13590" s="14"/>
      <c r="N13590" s="14"/>
      <c r="O13590" s="14"/>
      <c r="P13590" s="14"/>
      <c r="Q13590" s="14"/>
    </row>
    <row r="13591" spans="10:17" x14ac:dyDescent="0.25">
      <c r="J13591" s="14"/>
      <c r="K13591" s="14"/>
      <c r="L13591" s="14"/>
      <c r="M13591" s="14"/>
      <c r="N13591" s="14"/>
      <c r="O13591" s="14"/>
      <c r="P13591" s="14"/>
      <c r="Q13591" s="14"/>
    </row>
    <row r="13592" spans="10:17" x14ac:dyDescent="0.25">
      <c r="J13592" s="14"/>
      <c r="K13592" s="14"/>
      <c r="L13592" s="14"/>
      <c r="M13592" s="14"/>
      <c r="N13592" s="14"/>
      <c r="O13592" s="14"/>
      <c r="P13592" s="14"/>
      <c r="Q13592" s="14"/>
    </row>
    <row r="13593" spans="10:17" x14ac:dyDescent="0.25">
      <c r="J13593" s="14"/>
      <c r="K13593" s="14"/>
      <c r="L13593" s="14"/>
      <c r="M13593" s="14"/>
      <c r="N13593" s="14"/>
      <c r="O13593" s="14"/>
      <c r="P13593" s="14"/>
      <c r="Q13593" s="14"/>
    </row>
    <row r="13594" spans="10:17" x14ac:dyDescent="0.25">
      <c r="J13594" s="14"/>
      <c r="K13594" s="14"/>
      <c r="L13594" s="14"/>
      <c r="M13594" s="14"/>
      <c r="N13594" s="14"/>
      <c r="O13594" s="14"/>
      <c r="P13594" s="14"/>
      <c r="Q13594" s="14"/>
    </row>
    <row r="13595" spans="10:17" x14ac:dyDescent="0.25">
      <c r="J13595" s="14"/>
      <c r="K13595" s="14"/>
      <c r="L13595" s="14"/>
      <c r="M13595" s="14"/>
      <c r="N13595" s="14"/>
      <c r="O13595" s="14"/>
      <c r="P13595" s="14"/>
      <c r="Q13595" s="14"/>
    </row>
    <row r="13596" spans="10:17" x14ac:dyDescent="0.25">
      <c r="J13596" s="14"/>
      <c r="K13596" s="14"/>
      <c r="L13596" s="14"/>
      <c r="M13596" s="14"/>
      <c r="N13596" s="14"/>
      <c r="O13596" s="14"/>
      <c r="P13596" s="14"/>
      <c r="Q13596" s="14"/>
    </row>
    <row r="13597" spans="10:17" x14ac:dyDescent="0.25">
      <c r="J13597" s="14"/>
      <c r="K13597" s="14"/>
      <c r="L13597" s="14"/>
      <c r="M13597" s="14"/>
      <c r="N13597" s="14"/>
      <c r="O13597" s="14"/>
      <c r="P13597" s="14"/>
      <c r="Q13597" s="14"/>
    </row>
    <row r="13598" spans="10:17" x14ac:dyDescent="0.25">
      <c r="J13598" s="14"/>
      <c r="K13598" s="14"/>
      <c r="L13598" s="14"/>
      <c r="M13598" s="14"/>
      <c r="N13598" s="14"/>
      <c r="O13598" s="14"/>
      <c r="P13598" s="14"/>
      <c r="Q13598" s="14"/>
    </row>
    <row r="13599" spans="10:17" x14ac:dyDescent="0.25">
      <c r="J13599" s="14"/>
      <c r="K13599" s="14"/>
      <c r="L13599" s="14"/>
      <c r="M13599" s="14"/>
      <c r="N13599" s="14"/>
      <c r="O13599" s="14"/>
      <c r="P13599" s="14"/>
      <c r="Q13599" s="14"/>
    </row>
    <row r="13600" spans="10:17" x14ac:dyDescent="0.25">
      <c r="J13600" s="14"/>
      <c r="K13600" s="14"/>
      <c r="L13600" s="14"/>
      <c r="M13600" s="14"/>
      <c r="N13600" s="14"/>
      <c r="O13600" s="14"/>
      <c r="P13600" s="14"/>
      <c r="Q13600" s="14"/>
    </row>
    <row r="13601" spans="10:17" x14ac:dyDescent="0.25">
      <c r="J13601" s="14"/>
      <c r="K13601" s="14"/>
      <c r="L13601" s="14"/>
      <c r="M13601" s="14"/>
      <c r="N13601" s="14"/>
      <c r="O13601" s="14"/>
      <c r="P13601" s="14"/>
      <c r="Q13601" s="14"/>
    </row>
    <row r="13602" spans="10:17" x14ac:dyDescent="0.25">
      <c r="J13602" s="14"/>
      <c r="K13602" s="14"/>
      <c r="L13602" s="14"/>
      <c r="M13602" s="14"/>
      <c r="N13602" s="14"/>
      <c r="O13602" s="14"/>
      <c r="P13602" s="14"/>
      <c r="Q13602" s="14"/>
    </row>
    <row r="13603" spans="10:17" x14ac:dyDescent="0.25">
      <c r="J13603" s="14"/>
      <c r="K13603" s="14"/>
      <c r="L13603" s="14"/>
      <c r="M13603" s="14"/>
      <c r="N13603" s="14"/>
      <c r="O13603" s="14"/>
      <c r="P13603" s="14"/>
      <c r="Q13603" s="14"/>
    </row>
    <row r="13604" spans="10:17" x14ac:dyDescent="0.25">
      <c r="J13604" s="14"/>
      <c r="K13604" s="14"/>
      <c r="L13604" s="14"/>
      <c r="M13604" s="14"/>
      <c r="N13604" s="14"/>
      <c r="O13604" s="14"/>
      <c r="P13604" s="14"/>
      <c r="Q13604" s="14"/>
    </row>
    <row r="13605" spans="10:17" x14ac:dyDescent="0.25">
      <c r="J13605" s="14"/>
      <c r="K13605" s="14"/>
      <c r="L13605" s="14"/>
      <c r="M13605" s="14"/>
      <c r="N13605" s="14"/>
      <c r="O13605" s="14"/>
      <c r="P13605" s="14"/>
      <c r="Q13605" s="14"/>
    </row>
    <row r="13606" spans="10:17" x14ac:dyDescent="0.25">
      <c r="J13606" s="14"/>
      <c r="K13606" s="14"/>
      <c r="L13606" s="14"/>
      <c r="M13606" s="14"/>
      <c r="N13606" s="14"/>
      <c r="O13606" s="14"/>
      <c r="P13606" s="14"/>
      <c r="Q13606" s="14"/>
    </row>
    <row r="13607" spans="10:17" x14ac:dyDescent="0.25">
      <c r="J13607" s="14"/>
      <c r="K13607" s="14"/>
      <c r="L13607" s="14"/>
      <c r="M13607" s="14"/>
      <c r="N13607" s="14"/>
      <c r="O13607" s="14"/>
      <c r="P13607" s="14"/>
      <c r="Q13607" s="14"/>
    </row>
    <row r="13608" spans="10:17" x14ac:dyDescent="0.25">
      <c r="J13608" s="14"/>
      <c r="K13608" s="14"/>
      <c r="L13608" s="14"/>
      <c r="M13608" s="14"/>
      <c r="N13608" s="14"/>
      <c r="O13608" s="14"/>
      <c r="P13608" s="14"/>
      <c r="Q13608" s="14"/>
    </row>
    <row r="13609" spans="10:17" x14ac:dyDescent="0.25">
      <c r="J13609" s="14"/>
      <c r="K13609" s="14"/>
      <c r="L13609" s="14"/>
      <c r="M13609" s="14"/>
      <c r="N13609" s="14"/>
      <c r="O13609" s="14"/>
      <c r="P13609" s="14"/>
      <c r="Q13609" s="14"/>
    </row>
    <row r="13610" spans="10:17" x14ac:dyDescent="0.25">
      <c r="J13610" s="14"/>
      <c r="K13610" s="14"/>
      <c r="L13610" s="14"/>
      <c r="M13610" s="14"/>
      <c r="N13610" s="14"/>
      <c r="O13610" s="14"/>
      <c r="P13610" s="14"/>
      <c r="Q13610" s="14"/>
    </row>
    <row r="13611" spans="10:17" x14ac:dyDescent="0.25">
      <c r="J13611" s="14"/>
      <c r="K13611" s="14"/>
      <c r="L13611" s="14"/>
      <c r="M13611" s="14"/>
      <c r="N13611" s="14"/>
      <c r="O13611" s="14"/>
      <c r="P13611" s="14"/>
      <c r="Q13611" s="14"/>
    </row>
    <row r="13612" spans="10:17" x14ac:dyDescent="0.25">
      <c r="J13612" s="14"/>
      <c r="K13612" s="14"/>
      <c r="L13612" s="14"/>
      <c r="M13612" s="14"/>
      <c r="N13612" s="14"/>
      <c r="O13612" s="14"/>
      <c r="P13612" s="14"/>
      <c r="Q13612" s="14"/>
    </row>
    <row r="13613" spans="10:17" x14ac:dyDescent="0.25">
      <c r="J13613" s="14"/>
      <c r="K13613" s="14"/>
      <c r="L13613" s="14"/>
      <c r="M13613" s="14"/>
      <c r="N13613" s="14"/>
      <c r="O13613" s="14"/>
      <c r="P13613" s="14"/>
      <c r="Q13613" s="14"/>
    </row>
    <row r="13614" spans="10:17" x14ac:dyDescent="0.25">
      <c r="J13614" s="14"/>
      <c r="K13614" s="14"/>
      <c r="L13614" s="14"/>
      <c r="M13614" s="14"/>
      <c r="N13614" s="14"/>
      <c r="O13614" s="14"/>
      <c r="P13614" s="14"/>
      <c r="Q13614" s="14"/>
    </row>
    <row r="13615" spans="10:17" x14ac:dyDescent="0.25">
      <c r="J13615" s="14"/>
      <c r="K13615" s="14"/>
      <c r="L13615" s="14"/>
      <c r="M13615" s="14"/>
      <c r="N13615" s="14"/>
      <c r="O13615" s="14"/>
      <c r="P13615" s="14"/>
      <c r="Q13615" s="14"/>
    </row>
    <row r="13616" spans="10:17" x14ac:dyDescent="0.25">
      <c r="J13616" s="14"/>
      <c r="K13616" s="14"/>
      <c r="L13616" s="14"/>
      <c r="M13616" s="14"/>
      <c r="N13616" s="14"/>
      <c r="O13616" s="14"/>
      <c r="P13616" s="14"/>
      <c r="Q13616" s="14"/>
    </row>
    <row r="13617" spans="10:17" x14ac:dyDescent="0.25">
      <c r="J13617" s="14"/>
      <c r="K13617" s="14"/>
      <c r="L13617" s="14"/>
      <c r="M13617" s="14"/>
      <c r="N13617" s="14"/>
      <c r="O13617" s="14"/>
      <c r="P13617" s="14"/>
      <c r="Q13617" s="14"/>
    </row>
    <row r="13618" spans="10:17" x14ac:dyDescent="0.25">
      <c r="J13618" s="14"/>
      <c r="K13618" s="14"/>
      <c r="L13618" s="14"/>
      <c r="M13618" s="14"/>
      <c r="N13618" s="14"/>
      <c r="O13618" s="14"/>
      <c r="P13618" s="14"/>
      <c r="Q13618" s="14"/>
    </row>
    <row r="13619" spans="10:17" x14ac:dyDescent="0.25">
      <c r="J13619" s="14"/>
      <c r="K13619" s="14"/>
      <c r="L13619" s="14"/>
      <c r="M13619" s="14"/>
      <c r="N13619" s="14"/>
      <c r="O13619" s="14"/>
      <c r="P13619" s="14"/>
      <c r="Q13619" s="14"/>
    </row>
    <row r="13620" spans="10:17" x14ac:dyDescent="0.25">
      <c r="J13620" s="14"/>
      <c r="K13620" s="14"/>
      <c r="L13620" s="14"/>
      <c r="M13620" s="14"/>
      <c r="N13620" s="14"/>
      <c r="O13620" s="14"/>
      <c r="P13620" s="14"/>
      <c r="Q13620" s="14"/>
    </row>
    <row r="13621" spans="10:17" x14ac:dyDescent="0.25">
      <c r="J13621" s="14"/>
      <c r="K13621" s="14"/>
      <c r="L13621" s="14"/>
      <c r="M13621" s="14"/>
      <c r="N13621" s="14"/>
      <c r="O13621" s="14"/>
      <c r="P13621" s="14"/>
      <c r="Q13621" s="14"/>
    </row>
    <row r="13622" spans="10:17" x14ac:dyDescent="0.25">
      <c r="J13622" s="14"/>
      <c r="K13622" s="14"/>
      <c r="L13622" s="14"/>
      <c r="M13622" s="14"/>
      <c r="N13622" s="14"/>
      <c r="O13622" s="14"/>
      <c r="P13622" s="14"/>
      <c r="Q13622" s="14"/>
    </row>
    <row r="13623" spans="10:17" x14ac:dyDescent="0.25">
      <c r="J13623" s="14"/>
      <c r="K13623" s="14"/>
      <c r="L13623" s="14"/>
      <c r="M13623" s="14"/>
      <c r="N13623" s="14"/>
      <c r="O13623" s="14"/>
      <c r="P13623" s="14"/>
      <c r="Q13623" s="14"/>
    </row>
    <row r="13624" spans="10:17" x14ac:dyDescent="0.25">
      <c r="J13624" s="14"/>
      <c r="K13624" s="14"/>
      <c r="L13624" s="14"/>
      <c r="M13624" s="14"/>
      <c r="N13624" s="14"/>
      <c r="O13624" s="14"/>
      <c r="P13624" s="14"/>
      <c r="Q13624" s="14"/>
    </row>
    <row r="13625" spans="10:17" x14ac:dyDescent="0.25">
      <c r="J13625" s="14"/>
      <c r="K13625" s="14"/>
      <c r="L13625" s="14"/>
      <c r="M13625" s="14"/>
      <c r="N13625" s="14"/>
      <c r="O13625" s="14"/>
      <c r="P13625" s="14"/>
      <c r="Q13625" s="14"/>
    </row>
    <row r="13626" spans="10:17" x14ac:dyDescent="0.25">
      <c r="J13626" s="14"/>
      <c r="K13626" s="14"/>
      <c r="L13626" s="14"/>
      <c r="M13626" s="14"/>
      <c r="N13626" s="14"/>
      <c r="O13626" s="14"/>
      <c r="P13626" s="14"/>
      <c r="Q13626" s="14"/>
    </row>
    <row r="13627" spans="10:17" x14ac:dyDescent="0.25">
      <c r="J13627" s="14"/>
      <c r="K13627" s="14"/>
      <c r="L13627" s="14"/>
      <c r="M13627" s="14"/>
      <c r="N13627" s="14"/>
      <c r="O13627" s="14"/>
      <c r="P13627" s="14"/>
      <c r="Q13627" s="14"/>
    </row>
    <row r="13628" spans="10:17" x14ac:dyDescent="0.25">
      <c r="J13628" s="14"/>
      <c r="K13628" s="14"/>
      <c r="L13628" s="14"/>
      <c r="M13628" s="14"/>
      <c r="N13628" s="14"/>
      <c r="O13628" s="14"/>
      <c r="P13628" s="14"/>
      <c r="Q13628" s="14"/>
    </row>
    <row r="13629" spans="10:17" x14ac:dyDescent="0.25">
      <c r="J13629" s="14"/>
      <c r="K13629" s="14"/>
      <c r="L13629" s="14"/>
      <c r="M13629" s="14"/>
      <c r="N13629" s="14"/>
      <c r="O13629" s="14"/>
      <c r="P13629" s="14"/>
      <c r="Q13629" s="14"/>
    </row>
    <row r="13630" spans="10:17" x14ac:dyDescent="0.25">
      <c r="J13630" s="14"/>
      <c r="K13630" s="14"/>
      <c r="L13630" s="14"/>
      <c r="M13630" s="14"/>
      <c r="N13630" s="14"/>
      <c r="O13630" s="14"/>
      <c r="P13630" s="14"/>
      <c r="Q13630" s="14"/>
    </row>
    <row r="13631" spans="10:17" x14ac:dyDescent="0.25">
      <c r="J13631" s="14"/>
      <c r="K13631" s="14"/>
      <c r="L13631" s="14"/>
      <c r="M13631" s="14"/>
      <c r="N13631" s="14"/>
      <c r="O13631" s="14"/>
      <c r="P13631" s="14"/>
      <c r="Q13631" s="14"/>
    </row>
    <row r="13632" spans="10:17" x14ac:dyDescent="0.25">
      <c r="J13632" s="14"/>
      <c r="K13632" s="14"/>
      <c r="L13632" s="14"/>
      <c r="M13632" s="14"/>
      <c r="N13632" s="14"/>
      <c r="O13632" s="14"/>
      <c r="P13632" s="14"/>
      <c r="Q13632" s="14"/>
    </row>
    <row r="13633" spans="10:17" x14ac:dyDescent="0.25">
      <c r="J13633" s="14"/>
      <c r="K13633" s="14"/>
      <c r="L13633" s="14"/>
      <c r="M13633" s="14"/>
      <c r="N13633" s="14"/>
      <c r="O13633" s="14"/>
      <c r="P13633" s="14"/>
      <c r="Q13633" s="14"/>
    </row>
    <row r="13634" spans="10:17" x14ac:dyDescent="0.25">
      <c r="J13634" s="14"/>
      <c r="K13634" s="14"/>
      <c r="L13634" s="14"/>
      <c r="M13634" s="14"/>
      <c r="N13634" s="14"/>
      <c r="O13634" s="14"/>
      <c r="P13634" s="14"/>
      <c r="Q13634" s="14"/>
    </row>
    <row r="13635" spans="10:17" x14ac:dyDescent="0.25">
      <c r="J13635" s="14"/>
      <c r="K13635" s="14"/>
      <c r="L13635" s="14"/>
      <c r="M13635" s="14"/>
      <c r="N13635" s="14"/>
      <c r="O13635" s="14"/>
      <c r="P13635" s="14"/>
      <c r="Q13635" s="14"/>
    </row>
    <row r="13636" spans="10:17" x14ac:dyDescent="0.25">
      <c r="J13636" s="14"/>
      <c r="K13636" s="14"/>
      <c r="L13636" s="14"/>
      <c r="M13636" s="14"/>
      <c r="N13636" s="14"/>
      <c r="O13636" s="14"/>
      <c r="P13636" s="14"/>
      <c r="Q13636" s="14"/>
    </row>
    <row r="13637" spans="10:17" x14ac:dyDescent="0.25">
      <c r="J13637" s="14"/>
      <c r="K13637" s="14"/>
      <c r="L13637" s="14"/>
      <c r="M13637" s="14"/>
      <c r="N13637" s="14"/>
      <c r="O13637" s="14"/>
      <c r="P13637" s="14"/>
      <c r="Q13637" s="14"/>
    </row>
    <row r="13638" spans="10:17" x14ac:dyDescent="0.25">
      <c r="J13638" s="14"/>
      <c r="K13638" s="14"/>
      <c r="L13638" s="14"/>
      <c r="M13638" s="14"/>
      <c r="N13638" s="14"/>
      <c r="O13638" s="14"/>
      <c r="P13638" s="14"/>
      <c r="Q13638" s="14"/>
    </row>
    <row r="13639" spans="10:17" x14ac:dyDescent="0.25">
      <c r="J13639" s="14"/>
      <c r="K13639" s="14"/>
      <c r="L13639" s="14"/>
      <c r="M13639" s="14"/>
      <c r="N13639" s="14"/>
      <c r="O13639" s="14"/>
      <c r="P13639" s="14"/>
      <c r="Q13639" s="14"/>
    </row>
    <row r="13640" spans="10:17" x14ac:dyDescent="0.25">
      <c r="J13640" s="14"/>
      <c r="K13640" s="14"/>
      <c r="L13640" s="14"/>
      <c r="M13640" s="14"/>
      <c r="N13640" s="14"/>
      <c r="O13640" s="14"/>
      <c r="P13640" s="14"/>
      <c r="Q13640" s="14"/>
    </row>
    <row r="13641" spans="10:17" x14ac:dyDescent="0.25">
      <c r="J13641" s="14"/>
      <c r="K13641" s="14"/>
      <c r="L13641" s="14"/>
      <c r="M13641" s="14"/>
      <c r="N13641" s="14"/>
      <c r="O13641" s="14"/>
      <c r="P13641" s="14"/>
      <c r="Q13641" s="14"/>
    </row>
    <row r="13642" spans="10:17" x14ac:dyDescent="0.25">
      <c r="J13642" s="14"/>
      <c r="K13642" s="14"/>
      <c r="L13642" s="14"/>
      <c r="M13642" s="14"/>
      <c r="N13642" s="14"/>
      <c r="O13642" s="14"/>
      <c r="P13642" s="14"/>
      <c r="Q13642" s="14"/>
    </row>
    <row r="13643" spans="10:17" x14ac:dyDescent="0.25">
      <c r="J13643" s="14"/>
      <c r="K13643" s="14"/>
      <c r="L13643" s="14"/>
      <c r="M13643" s="14"/>
      <c r="N13643" s="14"/>
      <c r="O13643" s="14"/>
      <c r="P13643" s="14"/>
      <c r="Q13643" s="14"/>
    </row>
    <row r="13644" spans="10:17" x14ac:dyDescent="0.25">
      <c r="J13644" s="14"/>
      <c r="K13644" s="14"/>
      <c r="L13644" s="14"/>
      <c r="M13644" s="14"/>
      <c r="N13644" s="14"/>
      <c r="O13644" s="14"/>
      <c r="P13644" s="14"/>
      <c r="Q13644" s="14"/>
    </row>
    <row r="13645" spans="10:17" x14ac:dyDescent="0.25">
      <c r="J13645" s="14"/>
      <c r="K13645" s="14"/>
      <c r="L13645" s="14"/>
      <c r="M13645" s="14"/>
      <c r="N13645" s="14"/>
      <c r="O13645" s="14"/>
      <c r="P13645" s="14"/>
      <c r="Q13645" s="14"/>
    </row>
    <row r="13646" spans="10:17" x14ac:dyDescent="0.25">
      <c r="J13646" s="14"/>
      <c r="K13646" s="14"/>
      <c r="L13646" s="14"/>
      <c r="M13646" s="14"/>
      <c r="N13646" s="14"/>
      <c r="O13646" s="14"/>
      <c r="P13646" s="14"/>
      <c r="Q13646" s="14"/>
    </row>
    <row r="13647" spans="10:17" x14ac:dyDescent="0.25">
      <c r="J13647" s="14"/>
      <c r="K13647" s="14"/>
      <c r="L13647" s="14"/>
      <c r="M13647" s="14"/>
      <c r="N13647" s="14"/>
      <c r="O13647" s="14"/>
      <c r="P13647" s="14"/>
      <c r="Q13647" s="14"/>
    </row>
    <row r="13648" spans="10:17" x14ac:dyDescent="0.25">
      <c r="J13648" s="14"/>
      <c r="K13648" s="14"/>
      <c r="L13648" s="14"/>
      <c r="M13648" s="14"/>
      <c r="N13648" s="14"/>
      <c r="O13648" s="14"/>
      <c r="P13648" s="14"/>
      <c r="Q13648" s="14"/>
    </row>
    <row r="13649" spans="10:17" x14ac:dyDescent="0.25">
      <c r="J13649" s="14"/>
      <c r="K13649" s="14"/>
      <c r="L13649" s="14"/>
      <c r="M13649" s="14"/>
      <c r="N13649" s="14"/>
      <c r="O13649" s="14"/>
      <c r="P13649" s="14"/>
      <c r="Q13649" s="14"/>
    </row>
    <row r="13650" spans="10:17" x14ac:dyDescent="0.25">
      <c r="J13650" s="14"/>
      <c r="K13650" s="14"/>
      <c r="L13650" s="14"/>
      <c r="M13650" s="14"/>
      <c r="N13650" s="14"/>
      <c r="O13650" s="14"/>
      <c r="P13650" s="14"/>
      <c r="Q13650" s="14"/>
    </row>
    <row r="13651" spans="10:17" x14ac:dyDescent="0.25">
      <c r="J13651" s="14"/>
      <c r="K13651" s="14"/>
      <c r="L13651" s="14"/>
      <c r="M13651" s="14"/>
      <c r="N13651" s="14"/>
      <c r="O13651" s="14"/>
      <c r="P13651" s="14"/>
      <c r="Q13651" s="14"/>
    </row>
    <row r="13652" spans="10:17" x14ac:dyDescent="0.25">
      <c r="J13652" s="14"/>
      <c r="K13652" s="14"/>
      <c r="L13652" s="14"/>
      <c r="M13652" s="14"/>
      <c r="N13652" s="14"/>
      <c r="O13652" s="14"/>
      <c r="P13652" s="14"/>
      <c r="Q13652" s="14"/>
    </row>
    <row r="13653" spans="10:17" x14ac:dyDescent="0.25">
      <c r="J13653" s="14"/>
      <c r="K13653" s="14"/>
      <c r="L13653" s="14"/>
      <c r="M13653" s="14"/>
      <c r="N13653" s="14"/>
      <c r="O13653" s="14"/>
      <c r="P13653" s="14"/>
      <c r="Q13653" s="14"/>
    </row>
    <row r="13654" spans="10:17" x14ac:dyDescent="0.25">
      <c r="J13654" s="14"/>
      <c r="K13654" s="14"/>
      <c r="L13654" s="14"/>
      <c r="M13654" s="14"/>
      <c r="N13654" s="14"/>
      <c r="O13654" s="14"/>
      <c r="P13654" s="14"/>
      <c r="Q13654" s="14"/>
    </row>
    <row r="13655" spans="10:17" x14ac:dyDescent="0.25">
      <c r="J13655" s="14"/>
      <c r="K13655" s="14"/>
      <c r="L13655" s="14"/>
      <c r="M13655" s="14"/>
      <c r="N13655" s="14"/>
      <c r="O13655" s="14"/>
      <c r="P13655" s="14"/>
      <c r="Q13655" s="14"/>
    </row>
    <row r="13656" spans="10:17" x14ac:dyDescent="0.25">
      <c r="J13656" s="14"/>
      <c r="K13656" s="14"/>
      <c r="L13656" s="14"/>
      <c r="M13656" s="14"/>
      <c r="N13656" s="14"/>
      <c r="O13656" s="14"/>
      <c r="P13656" s="14"/>
      <c r="Q13656" s="14"/>
    </row>
    <row r="13657" spans="10:17" x14ac:dyDescent="0.25">
      <c r="J13657" s="14"/>
      <c r="K13657" s="14"/>
      <c r="L13657" s="14"/>
      <c r="M13657" s="14"/>
      <c r="N13657" s="14"/>
      <c r="O13657" s="14"/>
      <c r="P13657" s="14"/>
      <c r="Q13657" s="14"/>
    </row>
    <row r="13658" spans="10:17" x14ac:dyDescent="0.25">
      <c r="J13658" s="14"/>
      <c r="K13658" s="14"/>
      <c r="L13658" s="14"/>
      <c r="M13658" s="14"/>
      <c r="N13658" s="14"/>
      <c r="O13658" s="14"/>
      <c r="P13658" s="14"/>
      <c r="Q13658" s="14"/>
    </row>
    <row r="13659" spans="10:17" x14ac:dyDescent="0.25">
      <c r="J13659" s="14"/>
      <c r="K13659" s="14"/>
      <c r="L13659" s="14"/>
      <c r="M13659" s="14"/>
      <c r="N13659" s="14"/>
      <c r="O13659" s="14"/>
      <c r="P13659" s="14"/>
      <c r="Q13659" s="14"/>
    </row>
    <row r="13660" spans="10:17" x14ac:dyDescent="0.25">
      <c r="J13660" s="14"/>
      <c r="K13660" s="14"/>
      <c r="L13660" s="14"/>
      <c r="M13660" s="14"/>
      <c r="N13660" s="14"/>
      <c r="O13660" s="14"/>
      <c r="P13660" s="14"/>
      <c r="Q13660" s="14"/>
    </row>
    <row r="13661" spans="10:17" x14ac:dyDescent="0.25">
      <c r="J13661" s="14"/>
      <c r="K13661" s="14"/>
      <c r="L13661" s="14"/>
      <c r="M13661" s="14"/>
      <c r="N13661" s="14"/>
      <c r="O13661" s="14"/>
      <c r="P13661" s="14"/>
      <c r="Q13661" s="14"/>
    </row>
    <row r="13662" spans="10:17" x14ac:dyDescent="0.25">
      <c r="J13662" s="14"/>
      <c r="K13662" s="14"/>
      <c r="L13662" s="14"/>
      <c r="M13662" s="14"/>
      <c r="N13662" s="14"/>
      <c r="O13662" s="14"/>
      <c r="P13662" s="14"/>
      <c r="Q13662" s="14"/>
    </row>
    <row r="13663" spans="10:17" x14ac:dyDescent="0.25">
      <c r="J13663" s="14"/>
      <c r="K13663" s="14"/>
      <c r="L13663" s="14"/>
      <c r="M13663" s="14"/>
      <c r="N13663" s="14"/>
      <c r="O13663" s="14"/>
      <c r="P13663" s="14"/>
      <c r="Q13663" s="14"/>
    </row>
    <row r="13664" spans="10:17" x14ac:dyDescent="0.25">
      <c r="J13664" s="14"/>
      <c r="K13664" s="14"/>
      <c r="L13664" s="14"/>
      <c r="M13664" s="14"/>
      <c r="N13664" s="14"/>
      <c r="O13664" s="14"/>
      <c r="P13664" s="14"/>
      <c r="Q13664" s="14"/>
    </row>
    <row r="13665" spans="10:17" x14ac:dyDescent="0.25">
      <c r="J13665" s="14"/>
      <c r="K13665" s="14"/>
      <c r="L13665" s="14"/>
      <c r="M13665" s="14"/>
      <c r="N13665" s="14"/>
      <c r="O13665" s="14"/>
      <c r="P13665" s="14"/>
      <c r="Q13665" s="14"/>
    </row>
    <row r="13666" spans="10:17" x14ac:dyDescent="0.25">
      <c r="J13666" s="14"/>
      <c r="K13666" s="14"/>
      <c r="L13666" s="14"/>
      <c r="M13666" s="14"/>
      <c r="N13666" s="14"/>
      <c r="O13666" s="14"/>
      <c r="P13666" s="14"/>
      <c r="Q13666" s="14"/>
    </row>
    <row r="13667" spans="10:17" x14ac:dyDescent="0.25">
      <c r="J13667" s="14"/>
      <c r="K13667" s="14"/>
      <c r="L13667" s="14"/>
      <c r="M13667" s="14"/>
      <c r="N13667" s="14"/>
      <c r="O13667" s="14"/>
      <c r="P13667" s="14"/>
      <c r="Q13667" s="14"/>
    </row>
    <row r="13668" spans="10:17" x14ac:dyDescent="0.25">
      <c r="J13668" s="14"/>
      <c r="K13668" s="14"/>
      <c r="L13668" s="14"/>
      <c r="M13668" s="14"/>
      <c r="N13668" s="14"/>
      <c r="O13668" s="14"/>
      <c r="P13668" s="14"/>
      <c r="Q13668" s="14"/>
    </row>
    <row r="13669" spans="10:17" x14ac:dyDescent="0.25">
      <c r="J13669" s="14"/>
      <c r="K13669" s="14"/>
      <c r="L13669" s="14"/>
      <c r="M13669" s="14"/>
      <c r="N13669" s="14"/>
      <c r="O13669" s="14"/>
      <c r="P13669" s="14"/>
      <c r="Q13669" s="14"/>
    </row>
    <row r="13670" spans="10:17" x14ac:dyDescent="0.25">
      <c r="J13670" s="14"/>
      <c r="K13670" s="14"/>
      <c r="L13670" s="14"/>
      <c r="M13670" s="14"/>
      <c r="N13670" s="14"/>
      <c r="O13670" s="14"/>
      <c r="P13670" s="14"/>
      <c r="Q13670" s="14"/>
    </row>
    <row r="13671" spans="10:17" x14ac:dyDescent="0.25">
      <c r="J13671" s="14"/>
      <c r="K13671" s="14"/>
      <c r="L13671" s="14"/>
      <c r="M13671" s="14"/>
      <c r="N13671" s="14"/>
      <c r="O13671" s="14"/>
      <c r="P13671" s="14"/>
      <c r="Q13671" s="14"/>
    </row>
    <row r="13672" spans="10:17" x14ac:dyDescent="0.25">
      <c r="J13672" s="14"/>
      <c r="K13672" s="14"/>
      <c r="L13672" s="14"/>
      <c r="M13672" s="14"/>
      <c r="N13672" s="14"/>
      <c r="O13672" s="14"/>
      <c r="P13672" s="14"/>
      <c r="Q13672" s="14"/>
    </row>
    <row r="13673" spans="10:17" x14ac:dyDescent="0.25">
      <c r="J13673" s="14"/>
      <c r="K13673" s="14"/>
      <c r="L13673" s="14"/>
      <c r="M13673" s="14"/>
      <c r="N13673" s="14"/>
      <c r="O13673" s="14"/>
      <c r="P13673" s="14"/>
      <c r="Q13673" s="14"/>
    </row>
    <row r="13674" spans="10:17" x14ac:dyDescent="0.25">
      <c r="J13674" s="14"/>
      <c r="K13674" s="14"/>
      <c r="L13674" s="14"/>
      <c r="M13674" s="14"/>
      <c r="N13674" s="14"/>
      <c r="O13674" s="14"/>
      <c r="P13674" s="14"/>
      <c r="Q13674" s="14"/>
    </row>
    <row r="13675" spans="10:17" x14ac:dyDescent="0.25">
      <c r="J13675" s="14"/>
      <c r="K13675" s="14"/>
      <c r="L13675" s="14"/>
      <c r="M13675" s="14"/>
      <c r="N13675" s="14"/>
      <c r="O13675" s="14"/>
      <c r="P13675" s="14"/>
      <c r="Q13675" s="14"/>
    </row>
    <row r="13676" spans="10:17" x14ac:dyDescent="0.25">
      <c r="J13676" s="14"/>
      <c r="K13676" s="14"/>
      <c r="L13676" s="14"/>
      <c r="M13676" s="14"/>
      <c r="N13676" s="14"/>
      <c r="O13676" s="14"/>
      <c r="P13676" s="14"/>
      <c r="Q13676" s="14"/>
    </row>
    <row r="13677" spans="10:17" x14ac:dyDescent="0.25">
      <c r="J13677" s="14"/>
      <c r="K13677" s="14"/>
      <c r="L13677" s="14"/>
      <c r="M13677" s="14"/>
      <c r="N13677" s="14"/>
      <c r="O13677" s="14"/>
      <c r="P13677" s="14"/>
      <c r="Q13677" s="14"/>
    </row>
    <row r="13678" spans="10:17" x14ac:dyDescent="0.25">
      <c r="J13678" s="14"/>
      <c r="K13678" s="14"/>
      <c r="L13678" s="14"/>
      <c r="M13678" s="14"/>
      <c r="N13678" s="14"/>
      <c r="O13678" s="14"/>
      <c r="P13678" s="14"/>
      <c r="Q13678" s="14"/>
    </row>
    <row r="13679" spans="10:17" x14ac:dyDescent="0.25">
      <c r="J13679" s="14"/>
      <c r="K13679" s="14"/>
      <c r="L13679" s="14"/>
      <c r="M13679" s="14"/>
      <c r="N13679" s="14"/>
      <c r="O13679" s="14"/>
      <c r="P13679" s="14"/>
      <c r="Q13679" s="14"/>
    </row>
    <row r="13680" spans="10:17" x14ac:dyDescent="0.25">
      <c r="J13680" s="14"/>
      <c r="K13680" s="14"/>
      <c r="L13680" s="14"/>
      <c r="M13680" s="14"/>
      <c r="N13680" s="14"/>
      <c r="O13680" s="14"/>
      <c r="P13680" s="14"/>
      <c r="Q13680" s="14"/>
    </row>
    <row r="13681" spans="10:17" x14ac:dyDescent="0.25">
      <c r="J13681" s="14"/>
      <c r="K13681" s="14"/>
      <c r="L13681" s="14"/>
      <c r="M13681" s="14"/>
      <c r="N13681" s="14"/>
      <c r="O13681" s="14"/>
      <c r="P13681" s="14"/>
      <c r="Q13681" s="14"/>
    </row>
    <row r="13682" spans="10:17" x14ac:dyDescent="0.25">
      <c r="J13682" s="14"/>
      <c r="K13682" s="14"/>
      <c r="L13682" s="14"/>
      <c r="M13682" s="14"/>
      <c r="N13682" s="14"/>
      <c r="O13682" s="14"/>
      <c r="P13682" s="14"/>
      <c r="Q13682" s="14"/>
    </row>
    <row r="13683" spans="10:17" x14ac:dyDescent="0.25">
      <c r="J13683" s="14"/>
      <c r="K13683" s="14"/>
      <c r="L13683" s="14"/>
      <c r="M13683" s="14"/>
      <c r="N13683" s="14"/>
      <c r="O13683" s="14"/>
      <c r="P13683" s="14"/>
      <c r="Q13683" s="14"/>
    </row>
    <row r="13684" spans="10:17" x14ac:dyDescent="0.25">
      <c r="J13684" s="14"/>
      <c r="K13684" s="14"/>
      <c r="L13684" s="14"/>
      <c r="M13684" s="14"/>
      <c r="N13684" s="14"/>
      <c r="O13684" s="14"/>
      <c r="P13684" s="14"/>
      <c r="Q13684" s="14"/>
    </row>
    <row r="13685" spans="10:17" x14ac:dyDescent="0.25">
      <c r="J13685" s="14"/>
      <c r="K13685" s="14"/>
      <c r="L13685" s="14"/>
      <c r="M13685" s="14"/>
      <c r="N13685" s="14"/>
      <c r="O13685" s="14"/>
      <c r="P13685" s="14"/>
      <c r="Q13685" s="14"/>
    </row>
    <row r="13686" spans="10:17" x14ac:dyDescent="0.25">
      <c r="J13686" s="14"/>
      <c r="K13686" s="14"/>
      <c r="L13686" s="14"/>
      <c r="M13686" s="14"/>
      <c r="N13686" s="14"/>
      <c r="O13686" s="14"/>
      <c r="P13686" s="14"/>
      <c r="Q13686" s="14"/>
    </row>
    <row r="13687" spans="10:17" x14ac:dyDescent="0.25">
      <c r="J13687" s="14"/>
      <c r="K13687" s="14"/>
      <c r="L13687" s="14"/>
      <c r="M13687" s="14"/>
      <c r="N13687" s="14"/>
      <c r="O13687" s="14"/>
      <c r="P13687" s="14"/>
      <c r="Q13687" s="14"/>
    </row>
    <row r="13688" spans="10:17" x14ac:dyDescent="0.25">
      <c r="J13688" s="14"/>
      <c r="K13688" s="14"/>
      <c r="L13688" s="14"/>
      <c r="M13688" s="14"/>
      <c r="N13688" s="14"/>
      <c r="O13688" s="14"/>
      <c r="P13688" s="14"/>
      <c r="Q13688" s="14"/>
    </row>
    <row r="13689" spans="10:17" x14ac:dyDescent="0.25">
      <c r="J13689" s="14"/>
      <c r="K13689" s="14"/>
      <c r="L13689" s="14"/>
      <c r="M13689" s="14"/>
      <c r="N13689" s="14"/>
      <c r="O13689" s="14"/>
      <c r="P13689" s="14"/>
      <c r="Q13689" s="14"/>
    </row>
    <row r="13690" spans="10:17" x14ac:dyDescent="0.25">
      <c r="J13690" s="14"/>
      <c r="K13690" s="14"/>
      <c r="L13690" s="14"/>
      <c r="M13690" s="14"/>
      <c r="N13690" s="14"/>
      <c r="O13690" s="14"/>
      <c r="P13690" s="14"/>
      <c r="Q13690" s="14"/>
    </row>
    <row r="13691" spans="10:17" x14ac:dyDescent="0.25">
      <c r="J13691" s="14"/>
      <c r="K13691" s="14"/>
      <c r="L13691" s="14"/>
      <c r="M13691" s="14"/>
      <c r="N13691" s="14"/>
      <c r="O13691" s="14"/>
      <c r="P13691" s="14"/>
      <c r="Q13691" s="14"/>
    </row>
    <row r="13692" spans="10:17" x14ac:dyDescent="0.25">
      <c r="J13692" s="14"/>
      <c r="K13692" s="14"/>
      <c r="L13692" s="14"/>
      <c r="M13692" s="14"/>
      <c r="N13692" s="14"/>
      <c r="O13692" s="14"/>
      <c r="P13692" s="14"/>
      <c r="Q13692" s="14"/>
    </row>
    <row r="13693" spans="10:17" x14ac:dyDescent="0.25">
      <c r="J13693" s="14"/>
      <c r="K13693" s="14"/>
      <c r="L13693" s="14"/>
      <c r="M13693" s="14"/>
      <c r="N13693" s="14"/>
      <c r="O13693" s="14"/>
      <c r="P13693" s="14"/>
      <c r="Q13693" s="14"/>
    </row>
    <row r="13694" spans="10:17" x14ac:dyDescent="0.25">
      <c r="J13694" s="14"/>
      <c r="K13694" s="14"/>
      <c r="L13694" s="14"/>
      <c r="M13694" s="14"/>
      <c r="N13694" s="14"/>
      <c r="O13694" s="14"/>
      <c r="P13694" s="14"/>
      <c r="Q13694" s="14"/>
    </row>
    <row r="13695" spans="10:17" x14ac:dyDescent="0.25">
      <c r="J13695" s="14"/>
      <c r="K13695" s="14"/>
      <c r="L13695" s="14"/>
      <c r="M13695" s="14"/>
      <c r="N13695" s="14"/>
      <c r="O13695" s="14"/>
      <c r="P13695" s="14"/>
      <c r="Q13695" s="14"/>
    </row>
    <row r="13696" spans="10:17" x14ac:dyDescent="0.25">
      <c r="J13696" s="14"/>
      <c r="K13696" s="14"/>
      <c r="L13696" s="14"/>
      <c r="M13696" s="14"/>
      <c r="N13696" s="14"/>
      <c r="O13696" s="14"/>
      <c r="P13696" s="14"/>
      <c r="Q13696" s="14"/>
    </row>
    <row r="13697" spans="10:17" x14ac:dyDescent="0.25">
      <c r="J13697" s="14"/>
      <c r="K13697" s="14"/>
      <c r="L13697" s="14"/>
      <c r="M13697" s="14"/>
      <c r="N13697" s="14"/>
      <c r="O13697" s="14"/>
      <c r="P13697" s="14"/>
      <c r="Q13697" s="14"/>
    </row>
    <row r="13698" spans="10:17" x14ac:dyDescent="0.25">
      <c r="J13698" s="14"/>
      <c r="K13698" s="14"/>
      <c r="L13698" s="14"/>
      <c r="M13698" s="14"/>
      <c r="N13698" s="14"/>
      <c r="O13698" s="14"/>
      <c r="P13698" s="14"/>
      <c r="Q13698" s="14"/>
    </row>
    <row r="13699" spans="10:17" x14ac:dyDescent="0.25">
      <c r="J13699" s="14"/>
      <c r="K13699" s="14"/>
      <c r="L13699" s="14"/>
      <c r="M13699" s="14"/>
      <c r="N13699" s="14"/>
      <c r="O13699" s="14"/>
      <c r="P13699" s="14"/>
      <c r="Q13699" s="14"/>
    </row>
    <row r="13700" spans="10:17" x14ac:dyDescent="0.25">
      <c r="J13700" s="14"/>
      <c r="K13700" s="14"/>
      <c r="L13700" s="14"/>
      <c r="M13700" s="14"/>
      <c r="N13700" s="14"/>
      <c r="O13700" s="14"/>
      <c r="P13700" s="14"/>
      <c r="Q13700" s="14"/>
    </row>
    <row r="13701" spans="10:17" x14ac:dyDescent="0.25">
      <c r="J13701" s="14"/>
      <c r="K13701" s="14"/>
      <c r="L13701" s="14"/>
      <c r="M13701" s="14"/>
      <c r="N13701" s="14"/>
      <c r="O13701" s="14"/>
      <c r="P13701" s="14"/>
      <c r="Q13701" s="14"/>
    </row>
    <row r="13702" spans="10:17" x14ac:dyDescent="0.25">
      <c r="J13702" s="14"/>
      <c r="K13702" s="14"/>
      <c r="L13702" s="14"/>
      <c r="M13702" s="14"/>
      <c r="N13702" s="14"/>
      <c r="O13702" s="14"/>
      <c r="P13702" s="14"/>
      <c r="Q13702" s="14"/>
    </row>
    <row r="13703" spans="10:17" x14ac:dyDescent="0.25">
      <c r="J13703" s="14"/>
      <c r="K13703" s="14"/>
      <c r="L13703" s="14"/>
      <c r="M13703" s="14"/>
      <c r="N13703" s="14"/>
      <c r="O13703" s="14"/>
      <c r="P13703" s="14"/>
      <c r="Q13703" s="14"/>
    </row>
    <row r="13704" spans="10:17" x14ac:dyDescent="0.25">
      <c r="J13704" s="14"/>
      <c r="K13704" s="14"/>
      <c r="L13704" s="14"/>
      <c r="M13704" s="14"/>
      <c r="N13704" s="14"/>
      <c r="O13704" s="14"/>
      <c r="P13704" s="14"/>
      <c r="Q13704" s="14"/>
    </row>
    <row r="13705" spans="10:17" x14ac:dyDescent="0.25">
      <c r="J13705" s="14"/>
      <c r="K13705" s="14"/>
      <c r="L13705" s="14"/>
      <c r="M13705" s="14"/>
      <c r="N13705" s="14"/>
      <c r="O13705" s="14"/>
      <c r="P13705" s="14"/>
      <c r="Q13705" s="14"/>
    </row>
    <row r="13706" spans="10:17" x14ac:dyDescent="0.25">
      <c r="J13706" s="14"/>
      <c r="K13706" s="14"/>
      <c r="L13706" s="14"/>
      <c r="M13706" s="14"/>
      <c r="N13706" s="14"/>
      <c r="O13706" s="14"/>
      <c r="P13706" s="14"/>
      <c r="Q13706" s="14"/>
    </row>
    <row r="13707" spans="10:17" x14ac:dyDescent="0.25">
      <c r="J13707" s="14"/>
      <c r="K13707" s="14"/>
      <c r="L13707" s="14"/>
      <c r="M13707" s="14"/>
      <c r="N13707" s="14"/>
      <c r="O13707" s="14"/>
      <c r="P13707" s="14"/>
      <c r="Q13707" s="14"/>
    </row>
    <row r="13708" spans="10:17" x14ac:dyDescent="0.25">
      <c r="J13708" s="14"/>
      <c r="K13708" s="14"/>
      <c r="L13708" s="14"/>
      <c r="M13708" s="14"/>
      <c r="N13708" s="14"/>
      <c r="O13708" s="14"/>
      <c r="P13708" s="14"/>
      <c r="Q13708" s="14"/>
    </row>
    <row r="13709" spans="10:17" x14ac:dyDescent="0.25">
      <c r="J13709" s="14"/>
      <c r="K13709" s="14"/>
      <c r="L13709" s="14"/>
      <c r="M13709" s="14"/>
      <c r="N13709" s="14"/>
      <c r="O13709" s="14"/>
      <c r="P13709" s="14"/>
      <c r="Q13709" s="14"/>
    </row>
    <row r="13710" spans="10:17" x14ac:dyDescent="0.25">
      <c r="J13710" s="14"/>
      <c r="K13710" s="14"/>
      <c r="L13710" s="14"/>
      <c r="M13710" s="14"/>
      <c r="N13710" s="14"/>
      <c r="O13710" s="14"/>
      <c r="P13710" s="14"/>
      <c r="Q13710" s="14"/>
    </row>
    <row r="13711" spans="10:17" x14ac:dyDescent="0.25">
      <c r="J13711" s="14"/>
      <c r="K13711" s="14"/>
      <c r="L13711" s="14"/>
      <c r="M13711" s="14"/>
      <c r="N13711" s="14"/>
      <c r="O13711" s="14"/>
      <c r="P13711" s="14"/>
      <c r="Q13711" s="14"/>
    </row>
    <row r="13712" spans="10:17" x14ac:dyDescent="0.25">
      <c r="J13712" s="14"/>
      <c r="K13712" s="14"/>
      <c r="L13712" s="14"/>
      <c r="M13712" s="14"/>
      <c r="N13712" s="14"/>
      <c r="O13712" s="14"/>
      <c r="P13712" s="14"/>
      <c r="Q13712" s="14"/>
    </row>
    <row r="13713" spans="10:17" x14ac:dyDescent="0.25">
      <c r="J13713" s="14"/>
      <c r="K13713" s="14"/>
      <c r="L13713" s="14"/>
      <c r="M13713" s="14"/>
      <c r="N13713" s="14"/>
      <c r="O13713" s="14"/>
      <c r="P13713" s="14"/>
      <c r="Q13713" s="14"/>
    </row>
    <row r="13714" spans="10:17" x14ac:dyDescent="0.25">
      <c r="J13714" s="14"/>
      <c r="K13714" s="14"/>
      <c r="L13714" s="14"/>
      <c r="M13714" s="14"/>
      <c r="N13714" s="14"/>
      <c r="O13714" s="14"/>
      <c r="P13714" s="14"/>
      <c r="Q13714" s="14"/>
    </row>
    <row r="13715" spans="10:17" x14ac:dyDescent="0.25">
      <c r="J13715" s="14"/>
      <c r="K13715" s="14"/>
      <c r="L13715" s="14"/>
      <c r="M13715" s="14"/>
      <c r="N13715" s="14"/>
      <c r="O13715" s="14"/>
      <c r="P13715" s="14"/>
      <c r="Q13715" s="14"/>
    </row>
    <row r="13716" spans="10:17" x14ac:dyDescent="0.25">
      <c r="J13716" s="14"/>
      <c r="K13716" s="14"/>
      <c r="L13716" s="14"/>
      <c r="M13716" s="14"/>
      <c r="N13716" s="14"/>
      <c r="O13716" s="14"/>
      <c r="P13716" s="14"/>
      <c r="Q13716" s="14"/>
    </row>
    <row r="13717" spans="10:17" x14ac:dyDescent="0.25">
      <c r="J13717" s="14"/>
      <c r="K13717" s="14"/>
      <c r="L13717" s="14"/>
      <c r="M13717" s="14"/>
      <c r="N13717" s="14"/>
      <c r="O13717" s="14"/>
      <c r="P13717" s="14"/>
      <c r="Q13717" s="14"/>
    </row>
    <row r="13718" spans="10:17" x14ac:dyDescent="0.25">
      <c r="J13718" s="14"/>
      <c r="K13718" s="14"/>
      <c r="L13718" s="14"/>
      <c r="M13718" s="14"/>
      <c r="N13718" s="14"/>
      <c r="O13718" s="14"/>
      <c r="P13718" s="14"/>
      <c r="Q13718" s="14"/>
    </row>
    <row r="13719" spans="10:17" x14ac:dyDescent="0.25">
      <c r="J13719" s="14"/>
      <c r="K13719" s="14"/>
      <c r="L13719" s="14"/>
      <c r="M13719" s="14"/>
      <c r="N13719" s="14"/>
      <c r="O13719" s="14"/>
      <c r="P13719" s="14"/>
      <c r="Q13719" s="14"/>
    </row>
    <row r="13720" spans="10:17" x14ac:dyDescent="0.25">
      <c r="J13720" s="14"/>
      <c r="K13720" s="14"/>
      <c r="L13720" s="14"/>
      <c r="M13720" s="14"/>
      <c r="N13720" s="14"/>
      <c r="O13720" s="14"/>
      <c r="P13720" s="14"/>
      <c r="Q13720" s="14"/>
    </row>
    <row r="13721" spans="10:17" x14ac:dyDescent="0.25">
      <c r="J13721" s="14"/>
      <c r="K13721" s="14"/>
      <c r="L13721" s="14"/>
      <c r="M13721" s="14"/>
      <c r="N13721" s="14"/>
      <c r="O13721" s="14"/>
      <c r="P13721" s="14"/>
      <c r="Q13721" s="14"/>
    </row>
    <row r="13722" spans="10:17" x14ac:dyDescent="0.25">
      <c r="J13722" s="14"/>
      <c r="K13722" s="14"/>
      <c r="L13722" s="14"/>
      <c r="M13722" s="14"/>
      <c r="N13722" s="14"/>
      <c r="O13722" s="14"/>
      <c r="P13722" s="14"/>
      <c r="Q13722" s="14"/>
    </row>
    <row r="13723" spans="10:17" x14ac:dyDescent="0.25">
      <c r="J13723" s="14"/>
      <c r="K13723" s="14"/>
      <c r="L13723" s="14"/>
      <c r="M13723" s="14"/>
      <c r="N13723" s="14"/>
      <c r="O13723" s="14"/>
      <c r="P13723" s="14"/>
      <c r="Q13723" s="14"/>
    </row>
    <row r="13724" spans="10:17" x14ac:dyDescent="0.25">
      <c r="J13724" s="14"/>
      <c r="K13724" s="14"/>
      <c r="L13724" s="14"/>
      <c r="M13724" s="14"/>
      <c r="N13724" s="14"/>
      <c r="O13724" s="14"/>
      <c r="P13724" s="14"/>
      <c r="Q13724" s="14"/>
    </row>
    <row r="13725" spans="10:17" x14ac:dyDescent="0.25">
      <c r="J13725" s="14"/>
      <c r="K13725" s="14"/>
      <c r="L13725" s="14"/>
      <c r="M13725" s="14"/>
      <c r="N13725" s="14"/>
      <c r="O13725" s="14"/>
      <c r="P13725" s="14"/>
      <c r="Q13725" s="14"/>
    </row>
    <row r="13726" spans="10:17" x14ac:dyDescent="0.25">
      <c r="J13726" s="14"/>
      <c r="K13726" s="14"/>
      <c r="L13726" s="14"/>
      <c r="M13726" s="14"/>
      <c r="N13726" s="14"/>
      <c r="O13726" s="14"/>
      <c r="P13726" s="14"/>
      <c r="Q13726" s="14"/>
    </row>
    <row r="13727" spans="10:17" x14ac:dyDescent="0.25">
      <c r="J13727" s="14"/>
      <c r="K13727" s="14"/>
      <c r="L13727" s="14"/>
      <c r="M13727" s="14"/>
      <c r="N13727" s="14"/>
      <c r="O13727" s="14"/>
      <c r="P13727" s="14"/>
      <c r="Q13727" s="14"/>
    </row>
    <row r="13728" spans="10:17" x14ac:dyDescent="0.25">
      <c r="J13728" s="14"/>
      <c r="K13728" s="14"/>
      <c r="L13728" s="14"/>
      <c r="M13728" s="14"/>
      <c r="N13728" s="14"/>
      <c r="O13728" s="14"/>
      <c r="P13728" s="14"/>
      <c r="Q13728" s="14"/>
    </row>
    <row r="13729" spans="10:17" x14ac:dyDescent="0.25">
      <c r="J13729" s="14"/>
      <c r="K13729" s="14"/>
      <c r="L13729" s="14"/>
      <c r="M13729" s="14"/>
      <c r="N13729" s="14"/>
      <c r="O13729" s="14"/>
      <c r="P13729" s="14"/>
      <c r="Q13729" s="14"/>
    </row>
    <row r="13730" spans="10:17" x14ac:dyDescent="0.25">
      <c r="J13730" s="14"/>
      <c r="K13730" s="14"/>
      <c r="L13730" s="14"/>
      <c r="M13730" s="14"/>
      <c r="N13730" s="14"/>
      <c r="O13730" s="14"/>
      <c r="P13730" s="14"/>
      <c r="Q13730" s="14"/>
    </row>
    <row r="13731" spans="10:17" x14ac:dyDescent="0.25">
      <c r="J13731" s="14"/>
      <c r="K13731" s="14"/>
      <c r="L13731" s="14"/>
      <c r="M13731" s="14"/>
      <c r="N13731" s="14"/>
      <c r="O13731" s="14"/>
      <c r="P13731" s="14"/>
      <c r="Q13731" s="14"/>
    </row>
    <row r="13732" spans="10:17" x14ac:dyDescent="0.25">
      <c r="J13732" s="14"/>
      <c r="K13732" s="14"/>
      <c r="L13732" s="14"/>
      <c r="M13732" s="14"/>
      <c r="N13732" s="14"/>
      <c r="O13732" s="14"/>
      <c r="P13732" s="14"/>
      <c r="Q13732" s="14"/>
    </row>
    <row r="13733" spans="10:17" x14ac:dyDescent="0.25">
      <c r="J13733" s="14"/>
      <c r="K13733" s="14"/>
      <c r="L13733" s="14"/>
      <c r="M13733" s="14"/>
      <c r="N13733" s="14"/>
      <c r="O13733" s="14"/>
      <c r="P13733" s="14"/>
      <c r="Q13733" s="14"/>
    </row>
    <row r="13734" spans="10:17" x14ac:dyDescent="0.25">
      <c r="J13734" s="14"/>
      <c r="K13734" s="14"/>
      <c r="L13734" s="14"/>
      <c r="M13734" s="14"/>
      <c r="N13734" s="14"/>
      <c r="O13734" s="14"/>
      <c r="P13734" s="14"/>
      <c r="Q13734" s="14"/>
    </row>
    <row r="13735" spans="10:17" x14ac:dyDescent="0.25">
      <c r="J13735" s="14"/>
      <c r="K13735" s="14"/>
      <c r="L13735" s="14"/>
      <c r="M13735" s="14"/>
      <c r="N13735" s="14"/>
      <c r="O13735" s="14"/>
      <c r="P13735" s="14"/>
      <c r="Q13735" s="14"/>
    </row>
    <row r="13736" spans="10:17" x14ac:dyDescent="0.25">
      <c r="J13736" s="14"/>
      <c r="K13736" s="14"/>
      <c r="L13736" s="14"/>
      <c r="M13736" s="14"/>
      <c r="N13736" s="14"/>
      <c r="O13736" s="14"/>
      <c r="P13736" s="14"/>
      <c r="Q13736" s="14"/>
    </row>
    <row r="13737" spans="10:17" x14ac:dyDescent="0.25">
      <c r="J13737" s="14"/>
      <c r="K13737" s="14"/>
      <c r="L13737" s="14"/>
      <c r="M13737" s="14"/>
      <c r="N13737" s="14"/>
      <c r="O13737" s="14"/>
      <c r="P13737" s="14"/>
      <c r="Q13737" s="14"/>
    </row>
    <row r="13738" spans="10:17" x14ac:dyDescent="0.25">
      <c r="J13738" s="14"/>
      <c r="K13738" s="14"/>
      <c r="L13738" s="14"/>
      <c r="M13738" s="14"/>
      <c r="N13738" s="14"/>
      <c r="O13738" s="14"/>
      <c r="P13738" s="14"/>
      <c r="Q13738" s="14"/>
    </row>
    <row r="13739" spans="10:17" x14ac:dyDescent="0.25">
      <c r="J13739" s="14"/>
      <c r="K13739" s="14"/>
      <c r="L13739" s="14"/>
      <c r="M13739" s="14"/>
      <c r="N13739" s="14"/>
      <c r="O13739" s="14"/>
      <c r="P13739" s="14"/>
      <c r="Q13739" s="14"/>
    </row>
    <row r="13740" spans="10:17" x14ac:dyDescent="0.25">
      <c r="J13740" s="14"/>
      <c r="K13740" s="14"/>
      <c r="L13740" s="14"/>
      <c r="M13740" s="14"/>
      <c r="N13740" s="14"/>
      <c r="O13740" s="14"/>
      <c r="P13740" s="14"/>
      <c r="Q13740" s="14"/>
    </row>
    <row r="13741" spans="10:17" x14ac:dyDescent="0.25">
      <c r="J13741" s="14"/>
      <c r="K13741" s="14"/>
      <c r="L13741" s="14"/>
      <c r="M13741" s="14"/>
      <c r="N13741" s="14"/>
      <c r="O13741" s="14"/>
      <c r="P13741" s="14"/>
      <c r="Q13741" s="14"/>
    </row>
    <row r="13742" spans="10:17" x14ac:dyDescent="0.25">
      <c r="J13742" s="14"/>
      <c r="K13742" s="14"/>
      <c r="L13742" s="14"/>
      <c r="M13742" s="14"/>
      <c r="N13742" s="14"/>
      <c r="O13742" s="14"/>
      <c r="P13742" s="14"/>
      <c r="Q13742" s="14"/>
    </row>
    <row r="13743" spans="10:17" x14ac:dyDescent="0.25">
      <c r="J13743" s="14"/>
      <c r="K13743" s="14"/>
      <c r="L13743" s="14"/>
      <c r="M13743" s="14"/>
      <c r="N13743" s="14"/>
      <c r="O13743" s="14"/>
      <c r="P13743" s="14"/>
      <c r="Q13743" s="14"/>
    </row>
    <row r="13744" spans="10:17" x14ac:dyDescent="0.25">
      <c r="J13744" s="14"/>
      <c r="K13744" s="14"/>
      <c r="L13744" s="14"/>
      <c r="M13744" s="14"/>
      <c r="N13744" s="14"/>
      <c r="O13744" s="14"/>
      <c r="P13744" s="14"/>
      <c r="Q13744" s="14"/>
    </row>
    <row r="13745" spans="10:17" x14ac:dyDescent="0.25">
      <c r="J13745" s="14"/>
      <c r="K13745" s="14"/>
      <c r="L13745" s="14"/>
      <c r="M13745" s="14"/>
      <c r="N13745" s="14"/>
      <c r="O13745" s="14"/>
      <c r="P13745" s="14"/>
      <c r="Q13745" s="14"/>
    </row>
    <row r="13746" spans="10:17" x14ac:dyDescent="0.25">
      <c r="J13746" s="14"/>
      <c r="K13746" s="14"/>
      <c r="L13746" s="14"/>
      <c r="M13746" s="14"/>
      <c r="N13746" s="14"/>
      <c r="O13746" s="14"/>
      <c r="P13746" s="14"/>
      <c r="Q13746" s="14"/>
    </row>
    <row r="13747" spans="10:17" x14ac:dyDescent="0.25">
      <c r="J13747" s="14"/>
      <c r="K13747" s="14"/>
      <c r="L13747" s="14"/>
      <c r="M13747" s="14"/>
      <c r="N13747" s="14"/>
      <c r="O13747" s="14"/>
      <c r="P13747" s="14"/>
      <c r="Q13747" s="14"/>
    </row>
    <row r="13748" spans="10:17" x14ac:dyDescent="0.25">
      <c r="J13748" s="14"/>
      <c r="K13748" s="14"/>
      <c r="L13748" s="14"/>
      <c r="M13748" s="14"/>
      <c r="N13748" s="14"/>
      <c r="O13748" s="14"/>
      <c r="P13748" s="14"/>
      <c r="Q13748" s="14"/>
    </row>
    <row r="13749" spans="10:17" x14ac:dyDescent="0.25">
      <c r="J13749" s="14"/>
      <c r="K13749" s="14"/>
      <c r="L13749" s="14"/>
      <c r="M13749" s="14"/>
      <c r="N13749" s="14"/>
      <c r="O13749" s="14"/>
      <c r="P13749" s="14"/>
      <c r="Q13749" s="14"/>
    </row>
    <row r="13750" spans="10:17" x14ac:dyDescent="0.25">
      <c r="J13750" s="14"/>
      <c r="K13750" s="14"/>
      <c r="L13750" s="14"/>
      <c r="M13750" s="14"/>
      <c r="N13750" s="14"/>
      <c r="O13750" s="14"/>
      <c r="P13750" s="14"/>
      <c r="Q13750" s="14"/>
    </row>
    <row r="13751" spans="10:17" x14ac:dyDescent="0.25">
      <c r="J13751" s="14"/>
      <c r="K13751" s="14"/>
      <c r="L13751" s="14"/>
      <c r="M13751" s="14"/>
      <c r="N13751" s="14"/>
      <c r="O13751" s="14"/>
      <c r="P13751" s="14"/>
      <c r="Q13751" s="14"/>
    </row>
    <row r="13752" spans="10:17" x14ac:dyDescent="0.25">
      <c r="J13752" s="14"/>
      <c r="K13752" s="14"/>
      <c r="L13752" s="14"/>
      <c r="M13752" s="14"/>
      <c r="N13752" s="14"/>
      <c r="O13752" s="14"/>
      <c r="P13752" s="14"/>
      <c r="Q13752" s="14"/>
    </row>
    <row r="13753" spans="10:17" x14ac:dyDescent="0.25">
      <c r="J13753" s="14"/>
      <c r="K13753" s="14"/>
      <c r="L13753" s="14"/>
      <c r="M13753" s="14"/>
      <c r="N13753" s="14"/>
      <c r="O13753" s="14"/>
      <c r="P13753" s="14"/>
      <c r="Q13753" s="14"/>
    </row>
    <row r="13754" spans="10:17" x14ac:dyDescent="0.25">
      <c r="J13754" s="14"/>
      <c r="K13754" s="14"/>
      <c r="L13754" s="14"/>
      <c r="M13754" s="14"/>
      <c r="N13754" s="14"/>
      <c r="O13754" s="14"/>
      <c r="P13754" s="14"/>
      <c r="Q13754" s="14"/>
    </row>
    <row r="13755" spans="10:17" x14ac:dyDescent="0.25">
      <c r="J13755" s="14"/>
      <c r="K13755" s="14"/>
      <c r="L13755" s="14"/>
      <c r="M13755" s="14"/>
      <c r="N13755" s="14"/>
      <c r="O13755" s="14"/>
      <c r="P13755" s="14"/>
      <c r="Q13755" s="14"/>
    </row>
    <row r="13756" spans="10:17" x14ac:dyDescent="0.25">
      <c r="J13756" s="14"/>
      <c r="K13756" s="14"/>
      <c r="L13756" s="14"/>
      <c r="M13756" s="14"/>
      <c r="N13756" s="14"/>
      <c r="O13756" s="14"/>
      <c r="P13756" s="14"/>
      <c r="Q13756" s="14"/>
    </row>
    <row r="13757" spans="10:17" x14ac:dyDescent="0.25">
      <c r="J13757" s="14"/>
      <c r="K13757" s="14"/>
      <c r="L13757" s="14"/>
      <c r="M13757" s="14"/>
      <c r="N13757" s="14"/>
      <c r="O13757" s="14"/>
      <c r="P13757" s="14"/>
      <c r="Q13757" s="14"/>
    </row>
    <row r="13758" spans="10:17" x14ac:dyDescent="0.25">
      <c r="J13758" s="14"/>
      <c r="K13758" s="14"/>
      <c r="L13758" s="14"/>
      <c r="M13758" s="14"/>
      <c r="N13758" s="14"/>
      <c r="O13758" s="14"/>
      <c r="P13758" s="14"/>
      <c r="Q13758" s="14"/>
    </row>
    <row r="13759" spans="10:17" x14ac:dyDescent="0.25">
      <c r="J13759" s="14"/>
      <c r="K13759" s="14"/>
      <c r="L13759" s="14"/>
      <c r="M13759" s="14"/>
      <c r="N13759" s="14"/>
      <c r="O13759" s="14"/>
      <c r="P13759" s="14"/>
      <c r="Q13759" s="14"/>
    </row>
    <row r="13760" spans="10:17" x14ac:dyDescent="0.25">
      <c r="J13760" s="14"/>
      <c r="K13760" s="14"/>
      <c r="L13760" s="14"/>
      <c r="M13760" s="14"/>
      <c r="N13760" s="14"/>
      <c r="O13760" s="14"/>
      <c r="P13760" s="14"/>
      <c r="Q13760" s="14"/>
    </row>
    <row r="13761" spans="10:17" x14ac:dyDescent="0.25">
      <c r="J13761" s="14"/>
      <c r="K13761" s="14"/>
      <c r="L13761" s="14"/>
      <c r="M13761" s="14"/>
      <c r="N13761" s="14"/>
      <c r="O13761" s="14"/>
      <c r="P13761" s="14"/>
      <c r="Q13761" s="14"/>
    </row>
    <row r="13762" spans="10:17" x14ac:dyDescent="0.25">
      <c r="J13762" s="14"/>
      <c r="K13762" s="14"/>
      <c r="L13762" s="14"/>
      <c r="M13762" s="14"/>
      <c r="N13762" s="14"/>
      <c r="O13762" s="14"/>
      <c r="P13762" s="14"/>
      <c r="Q13762" s="14"/>
    </row>
    <row r="13763" spans="10:17" x14ac:dyDescent="0.25">
      <c r="J13763" s="14"/>
      <c r="K13763" s="14"/>
      <c r="L13763" s="14"/>
      <c r="M13763" s="14"/>
      <c r="N13763" s="14"/>
      <c r="O13763" s="14"/>
      <c r="P13763" s="14"/>
      <c r="Q13763" s="14"/>
    </row>
    <row r="13764" spans="10:17" x14ac:dyDescent="0.25">
      <c r="J13764" s="14"/>
      <c r="K13764" s="14"/>
      <c r="L13764" s="14"/>
      <c r="M13764" s="14"/>
      <c r="N13764" s="14"/>
      <c r="O13764" s="14"/>
      <c r="P13764" s="14"/>
      <c r="Q13764" s="14"/>
    </row>
    <row r="13765" spans="10:17" x14ac:dyDescent="0.25">
      <c r="J13765" s="14"/>
      <c r="K13765" s="14"/>
      <c r="L13765" s="14"/>
      <c r="M13765" s="14"/>
      <c r="N13765" s="14"/>
      <c r="O13765" s="14"/>
      <c r="P13765" s="14"/>
      <c r="Q13765" s="14"/>
    </row>
    <row r="13766" spans="10:17" x14ac:dyDescent="0.25">
      <c r="J13766" s="14"/>
      <c r="K13766" s="14"/>
      <c r="L13766" s="14"/>
      <c r="M13766" s="14"/>
      <c r="N13766" s="14"/>
      <c r="O13766" s="14"/>
      <c r="P13766" s="14"/>
      <c r="Q13766" s="14"/>
    </row>
    <row r="13767" spans="10:17" x14ac:dyDescent="0.25">
      <c r="J13767" s="14"/>
      <c r="K13767" s="14"/>
      <c r="L13767" s="14"/>
      <c r="M13767" s="14"/>
      <c r="N13767" s="14"/>
      <c r="O13767" s="14"/>
      <c r="P13767" s="14"/>
      <c r="Q13767" s="14"/>
    </row>
    <row r="13768" spans="10:17" x14ac:dyDescent="0.25">
      <c r="J13768" s="14"/>
      <c r="K13768" s="14"/>
      <c r="L13768" s="14"/>
      <c r="M13768" s="14"/>
      <c r="N13768" s="14"/>
      <c r="O13768" s="14"/>
      <c r="P13768" s="14"/>
      <c r="Q13768" s="14"/>
    </row>
    <row r="13769" spans="10:17" x14ac:dyDescent="0.25">
      <c r="J13769" s="14"/>
      <c r="K13769" s="14"/>
      <c r="L13769" s="14"/>
      <c r="M13769" s="14"/>
      <c r="N13769" s="14"/>
      <c r="O13769" s="14"/>
      <c r="P13769" s="14"/>
      <c r="Q13769" s="14"/>
    </row>
    <row r="13770" spans="10:17" x14ac:dyDescent="0.25">
      <c r="J13770" s="14"/>
      <c r="K13770" s="14"/>
      <c r="L13770" s="14"/>
      <c r="M13770" s="14"/>
      <c r="N13770" s="14"/>
      <c r="O13770" s="14"/>
      <c r="P13770" s="14"/>
      <c r="Q13770" s="14"/>
    </row>
    <row r="13771" spans="10:17" x14ac:dyDescent="0.25">
      <c r="J13771" s="14"/>
      <c r="K13771" s="14"/>
      <c r="L13771" s="14"/>
      <c r="M13771" s="14"/>
      <c r="N13771" s="14"/>
      <c r="O13771" s="14"/>
      <c r="P13771" s="14"/>
      <c r="Q13771" s="14"/>
    </row>
    <row r="13772" spans="10:17" x14ac:dyDescent="0.25">
      <c r="J13772" s="14"/>
      <c r="K13772" s="14"/>
      <c r="L13772" s="14"/>
      <c r="M13772" s="14"/>
      <c r="N13772" s="14"/>
      <c r="O13772" s="14"/>
      <c r="P13772" s="14"/>
      <c r="Q13772" s="14"/>
    </row>
    <row r="13773" spans="10:17" x14ac:dyDescent="0.25">
      <c r="J13773" s="14"/>
      <c r="K13773" s="14"/>
      <c r="L13773" s="14"/>
      <c r="M13773" s="14"/>
      <c r="N13773" s="14"/>
      <c r="O13773" s="14"/>
      <c r="P13773" s="14"/>
      <c r="Q13773" s="14"/>
    </row>
    <row r="13774" spans="10:17" x14ac:dyDescent="0.25">
      <c r="J13774" s="14"/>
      <c r="K13774" s="14"/>
      <c r="L13774" s="14"/>
      <c r="M13774" s="14"/>
      <c r="N13774" s="14"/>
      <c r="O13774" s="14"/>
      <c r="P13774" s="14"/>
      <c r="Q13774" s="14"/>
    </row>
    <row r="13775" spans="10:17" x14ac:dyDescent="0.25">
      <c r="J13775" s="14"/>
      <c r="K13775" s="14"/>
      <c r="L13775" s="14"/>
      <c r="M13775" s="14"/>
      <c r="N13775" s="14"/>
      <c r="O13775" s="14"/>
      <c r="P13775" s="14"/>
      <c r="Q13775" s="14"/>
    </row>
    <row r="13776" spans="10:17" x14ac:dyDescent="0.25">
      <c r="J13776" s="14"/>
      <c r="K13776" s="14"/>
      <c r="L13776" s="14"/>
      <c r="M13776" s="14"/>
      <c r="N13776" s="14"/>
      <c r="O13776" s="14"/>
      <c r="P13776" s="14"/>
      <c r="Q13776" s="14"/>
    </row>
    <row r="13777" spans="10:17" x14ac:dyDescent="0.25">
      <c r="J13777" s="14"/>
      <c r="K13777" s="14"/>
      <c r="L13777" s="14"/>
      <c r="M13777" s="14"/>
      <c r="N13777" s="14"/>
      <c r="O13777" s="14"/>
      <c r="P13777" s="14"/>
      <c r="Q13777" s="14"/>
    </row>
    <row r="13778" spans="10:17" x14ac:dyDescent="0.25">
      <c r="J13778" s="14"/>
      <c r="K13778" s="14"/>
      <c r="L13778" s="14"/>
      <c r="M13778" s="14"/>
      <c r="N13778" s="14"/>
      <c r="O13778" s="14"/>
      <c r="P13778" s="14"/>
      <c r="Q13778" s="14"/>
    </row>
    <row r="13779" spans="10:17" x14ac:dyDescent="0.25">
      <c r="J13779" s="14"/>
      <c r="K13779" s="14"/>
      <c r="L13779" s="14"/>
      <c r="M13779" s="14"/>
      <c r="N13779" s="14"/>
      <c r="O13779" s="14"/>
      <c r="P13779" s="14"/>
      <c r="Q13779" s="14"/>
    </row>
    <row r="13780" spans="10:17" x14ac:dyDescent="0.25">
      <c r="J13780" s="14"/>
      <c r="K13780" s="14"/>
      <c r="L13780" s="14"/>
      <c r="M13780" s="14"/>
      <c r="N13780" s="14"/>
      <c r="O13780" s="14"/>
      <c r="P13780" s="14"/>
      <c r="Q13780" s="14"/>
    </row>
    <row r="13781" spans="10:17" x14ac:dyDescent="0.25">
      <c r="J13781" s="14"/>
      <c r="K13781" s="14"/>
      <c r="L13781" s="14"/>
      <c r="M13781" s="14"/>
      <c r="N13781" s="14"/>
      <c r="O13781" s="14"/>
      <c r="P13781" s="14"/>
      <c r="Q13781" s="14"/>
    </row>
    <row r="13782" spans="10:17" x14ac:dyDescent="0.25">
      <c r="J13782" s="14"/>
      <c r="K13782" s="14"/>
      <c r="L13782" s="14"/>
      <c r="M13782" s="14"/>
      <c r="N13782" s="14"/>
      <c r="O13782" s="14"/>
      <c r="P13782" s="14"/>
      <c r="Q13782" s="14"/>
    </row>
    <row r="13783" spans="10:17" x14ac:dyDescent="0.25">
      <c r="J13783" s="14"/>
      <c r="K13783" s="14"/>
      <c r="L13783" s="14"/>
      <c r="M13783" s="14"/>
      <c r="N13783" s="14"/>
      <c r="O13783" s="14"/>
      <c r="P13783" s="14"/>
      <c r="Q13783" s="14"/>
    </row>
    <row r="13784" spans="10:17" x14ac:dyDescent="0.25">
      <c r="J13784" s="14"/>
      <c r="K13784" s="14"/>
      <c r="L13784" s="14"/>
      <c r="M13784" s="14"/>
      <c r="N13784" s="14"/>
      <c r="O13784" s="14"/>
      <c r="P13784" s="14"/>
      <c r="Q13784" s="14"/>
    </row>
    <row r="13785" spans="10:17" x14ac:dyDescent="0.25">
      <c r="J13785" s="14"/>
      <c r="K13785" s="14"/>
      <c r="L13785" s="14"/>
      <c r="M13785" s="14"/>
      <c r="N13785" s="14"/>
      <c r="O13785" s="14"/>
      <c r="P13785" s="14"/>
      <c r="Q13785" s="14"/>
    </row>
    <row r="13786" spans="10:17" x14ac:dyDescent="0.25">
      <c r="J13786" s="14"/>
      <c r="K13786" s="14"/>
      <c r="L13786" s="14"/>
      <c r="M13786" s="14"/>
      <c r="N13786" s="14"/>
      <c r="O13786" s="14"/>
      <c r="P13786" s="14"/>
      <c r="Q13786" s="14"/>
    </row>
    <row r="13787" spans="10:17" x14ac:dyDescent="0.25">
      <c r="J13787" s="14"/>
      <c r="K13787" s="14"/>
      <c r="L13787" s="14"/>
      <c r="M13787" s="14"/>
      <c r="N13787" s="14"/>
      <c r="O13787" s="14"/>
      <c r="P13787" s="14"/>
      <c r="Q13787" s="14"/>
    </row>
    <row r="13788" spans="10:17" x14ac:dyDescent="0.25">
      <c r="J13788" s="14"/>
      <c r="K13788" s="14"/>
      <c r="L13788" s="14"/>
      <c r="M13788" s="14"/>
      <c r="N13788" s="14"/>
      <c r="O13788" s="14"/>
      <c r="P13788" s="14"/>
      <c r="Q13788" s="14"/>
    </row>
    <row r="13789" spans="10:17" x14ac:dyDescent="0.25">
      <c r="J13789" s="14"/>
      <c r="K13789" s="14"/>
      <c r="L13789" s="14"/>
      <c r="M13789" s="14"/>
      <c r="N13789" s="14"/>
      <c r="O13789" s="14"/>
      <c r="P13789" s="14"/>
      <c r="Q13789" s="14"/>
    </row>
    <row r="13790" spans="10:17" x14ac:dyDescent="0.25">
      <c r="J13790" s="14"/>
      <c r="K13790" s="14"/>
      <c r="L13790" s="14"/>
      <c r="M13790" s="14"/>
      <c r="N13790" s="14"/>
      <c r="O13790" s="14"/>
      <c r="P13790" s="14"/>
      <c r="Q13790" s="14"/>
    </row>
    <row r="13791" spans="10:17" x14ac:dyDescent="0.25">
      <c r="J13791" s="14"/>
      <c r="K13791" s="14"/>
      <c r="L13791" s="14"/>
      <c r="M13791" s="14"/>
      <c r="N13791" s="14"/>
      <c r="O13791" s="14"/>
      <c r="P13791" s="14"/>
      <c r="Q13791" s="14"/>
    </row>
    <row r="13792" spans="10:17" x14ac:dyDescent="0.25">
      <c r="J13792" s="14"/>
      <c r="K13792" s="14"/>
      <c r="L13792" s="14"/>
      <c r="M13792" s="14"/>
      <c r="N13792" s="14"/>
      <c r="O13792" s="14"/>
      <c r="P13792" s="14"/>
      <c r="Q13792" s="14"/>
    </row>
    <row r="13793" spans="10:17" x14ac:dyDescent="0.25">
      <c r="J13793" s="14"/>
      <c r="K13793" s="14"/>
      <c r="L13793" s="14"/>
      <c r="M13793" s="14"/>
      <c r="N13793" s="14"/>
      <c r="O13793" s="14"/>
      <c r="P13793" s="14"/>
      <c r="Q13793" s="14"/>
    </row>
    <row r="13794" spans="10:17" x14ac:dyDescent="0.25">
      <c r="J13794" s="14"/>
      <c r="K13794" s="14"/>
      <c r="L13794" s="14"/>
      <c r="M13794" s="14"/>
      <c r="N13794" s="14"/>
      <c r="O13794" s="14"/>
      <c r="P13794" s="14"/>
      <c r="Q13794" s="14"/>
    </row>
    <row r="13795" spans="10:17" x14ac:dyDescent="0.25">
      <c r="J13795" s="14"/>
      <c r="K13795" s="14"/>
      <c r="L13795" s="14"/>
      <c r="M13795" s="14"/>
      <c r="N13795" s="14"/>
      <c r="O13795" s="14"/>
      <c r="P13795" s="14"/>
      <c r="Q13795" s="14"/>
    </row>
    <row r="13796" spans="10:17" x14ac:dyDescent="0.25">
      <c r="J13796" s="14"/>
      <c r="K13796" s="14"/>
      <c r="L13796" s="14"/>
      <c r="M13796" s="14"/>
      <c r="N13796" s="14"/>
      <c r="O13796" s="14"/>
      <c r="P13796" s="14"/>
      <c r="Q13796" s="14"/>
    </row>
    <row r="13797" spans="10:17" x14ac:dyDescent="0.25">
      <c r="J13797" s="14"/>
      <c r="K13797" s="14"/>
      <c r="L13797" s="14"/>
      <c r="M13797" s="14"/>
      <c r="N13797" s="14"/>
      <c r="O13797" s="14"/>
      <c r="P13797" s="14"/>
      <c r="Q13797" s="14"/>
    </row>
    <row r="13798" spans="10:17" x14ac:dyDescent="0.25">
      <c r="J13798" s="14"/>
      <c r="K13798" s="14"/>
      <c r="L13798" s="14"/>
      <c r="M13798" s="14"/>
      <c r="N13798" s="14"/>
      <c r="O13798" s="14"/>
      <c r="P13798" s="14"/>
      <c r="Q13798" s="14"/>
    </row>
    <row r="13799" spans="10:17" x14ac:dyDescent="0.25">
      <c r="J13799" s="14"/>
      <c r="K13799" s="14"/>
      <c r="L13799" s="14"/>
      <c r="M13799" s="14"/>
      <c r="N13799" s="14"/>
      <c r="O13799" s="14"/>
      <c r="P13799" s="14"/>
      <c r="Q13799" s="14"/>
    </row>
    <row r="13800" spans="10:17" x14ac:dyDescent="0.25">
      <c r="J13800" s="14"/>
      <c r="K13800" s="14"/>
      <c r="L13800" s="14"/>
      <c r="M13800" s="14"/>
      <c r="N13800" s="14"/>
      <c r="O13800" s="14"/>
      <c r="P13800" s="14"/>
      <c r="Q13800" s="14"/>
    </row>
    <row r="13801" spans="10:17" x14ac:dyDescent="0.25">
      <c r="J13801" s="14"/>
      <c r="K13801" s="14"/>
      <c r="L13801" s="14"/>
      <c r="M13801" s="14"/>
      <c r="N13801" s="14"/>
      <c r="O13801" s="14"/>
      <c r="P13801" s="14"/>
      <c r="Q13801" s="14"/>
    </row>
    <row r="13802" spans="10:17" x14ac:dyDescent="0.25">
      <c r="J13802" s="14"/>
      <c r="K13802" s="14"/>
      <c r="L13802" s="14"/>
      <c r="M13802" s="14"/>
      <c r="N13802" s="14"/>
      <c r="O13802" s="14"/>
      <c r="P13802" s="14"/>
      <c r="Q13802" s="14"/>
    </row>
    <row r="13803" spans="10:17" x14ac:dyDescent="0.25">
      <c r="J13803" s="14"/>
      <c r="K13803" s="14"/>
      <c r="L13803" s="14"/>
      <c r="M13803" s="14"/>
      <c r="N13803" s="14"/>
      <c r="O13803" s="14"/>
      <c r="P13803" s="14"/>
      <c r="Q13803" s="14"/>
    </row>
    <row r="13804" spans="10:17" x14ac:dyDescent="0.25">
      <c r="J13804" s="14"/>
      <c r="K13804" s="14"/>
      <c r="L13804" s="14"/>
      <c r="M13804" s="14"/>
      <c r="N13804" s="14"/>
      <c r="O13804" s="14"/>
      <c r="P13804" s="14"/>
      <c r="Q13804" s="14"/>
    </row>
    <row r="13805" spans="10:17" x14ac:dyDescent="0.25">
      <c r="J13805" s="14"/>
      <c r="K13805" s="14"/>
      <c r="L13805" s="14"/>
      <c r="M13805" s="14"/>
      <c r="N13805" s="14"/>
      <c r="O13805" s="14"/>
      <c r="P13805" s="14"/>
      <c r="Q13805" s="14"/>
    </row>
    <row r="13806" spans="10:17" x14ac:dyDescent="0.25">
      <c r="J13806" s="14"/>
      <c r="K13806" s="14"/>
      <c r="L13806" s="14"/>
      <c r="M13806" s="14"/>
      <c r="N13806" s="14"/>
      <c r="O13806" s="14"/>
      <c r="P13806" s="14"/>
      <c r="Q13806" s="14"/>
    </row>
    <row r="13807" spans="10:17" x14ac:dyDescent="0.25">
      <c r="J13807" s="14"/>
      <c r="K13807" s="14"/>
      <c r="L13807" s="14"/>
      <c r="M13807" s="14"/>
      <c r="N13807" s="14"/>
      <c r="O13807" s="14"/>
      <c r="P13807" s="14"/>
      <c r="Q13807" s="14"/>
    </row>
    <row r="13808" spans="10:17" x14ac:dyDescent="0.25">
      <c r="J13808" s="14"/>
      <c r="K13808" s="14"/>
      <c r="L13808" s="14"/>
      <c r="M13808" s="14"/>
      <c r="N13808" s="14"/>
      <c r="O13808" s="14"/>
      <c r="P13808" s="14"/>
      <c r="Q13808" s="14"/>
    </row>
    <row r="13809" spans="10:17" x14ac:dyDescent="0.25">
      <c r="J13809" s="14"/>
      <c r="K13809" s="14"/>
      <c r="L13809" s="14"/>
      <c r="M13809" s="14"/>
      <c r="N13809" s="14"/>
      <c r="O13809" s="14"/>
      <c r="P13809" s="14"/>
      <c r="Q13809" s="14"/>
    </row>
    <row r="13810" spans="10:17" x14ac:dyDescent="0.25">
      <c r="J13810" s="14"/>
      <c r="K13810" s="14"/>
      <c r="L13810" s="14"/>
      <c r="M13810" s="14"/>
      <c r="N13810" s="14"/>
      <c r="O13810" s="14"/>
      <c r="P13810" s="14"/>
      <c r="Q13810" s="14"/>
    </row>
    <row r="13811" spans="10:17" x14ac:dyDescent="0.25">
      <c r="J13811" s="14"/>
      <c r="K13811" s="14"/>
      <c r="L13811" s="14"/>
      <c r="M13811" s="14"/>
      <c r="N13811" s="14"/>
      <c r="O13811" s="14"/>
      <c r="P13811" s="14"/>
      <c r="Q13811" s="14"/>
    </row>
    <row r="13812" spans="10:17" x14ac:dyDescent="0.25">
      <c r="J13812" s="14"/>
      <c r="K13812" s="14"/>
      <c r="L13812" s="14"/>
      <c r="M13812" s="14"/>
      <c r="N13812" s="14"/>
      <c r="O13812" s="14"/>
      <c r="P13812" s="14"/>
      <c r="Q13812" s="14"/>
    </row>
    <row r="13813" spans="10:17" x14ac:dyDescent="0.25">
      <c r="J13813" s="14"/>
      <c r="K13813" s="14"/>
      <c r="L13813" s="14"/>
      <c r="M13813" s="14"/>
      <c r="N13813" s="14"/>
      <c r="O13813" s="14"/>
      <c r="P13813" s="14"/>
      <c r="Q13813" s="14"/>
    </row>
    <row r="13814" spans="10:17" x14ac:dyDescent="0.25">
      <c r="J13814" s="14"/>
      <c r="K13814" s="14"/>
      <c r="L13814" s="14"/>
      <c r="M13814" s="14"/>
      <c r="N13814" s="14"/>
      <c r="O13814" s="14"/>
      <c r="P13814" s="14"/>
      <c r="Q13814" s="14"/>
    </row>
    <row r="13815" spans="10:17" x14ac:dyDescent="0.25">
      <c r="J13815" s="14"/>
      <c r="K13815" s="14"/>
      <c r="L13815" s="14"/>
      <c r="M13815" s="14"/>
      <c r="N13815" s="14"/>
      <c r="O13815" s="14"/>
      <c r="P13815" s="14"/>
      <c r="Q13815" s="14"/>
    </row>
    <row r="13816" spans="10:17" x14ac:dyDescent="0.25">
      <c r="J13816" s="14"/>
      <c r="K13816" s="14"/>
      <c r="L13816" s="14"/>
      <c r="M13816" s="14"/>
      <c r="N13816" s="14"/>
      <c r="O13816" s="14"/>
      <c r="P13816" s="14"/>
      <c r="Q13816" s="14"/>
    </row>
    <row r="13817" spans="10:17" x14ac:dyDescent="0.25">
      <c r="J13817" s="14"/>
      <c r="K13817" s="14"/>
      <c r="L13817" s="14"/>
      <c r="M13817" s="14"/>
      <c r="N13817" s="14"/>
      <c r="O13817" s="14"/>
      <c r="P13817" s="14"/>
      <c r="Q13817" s="14"/>
    </row>
    <row r="13818" spans="10:17" x14ac:dyDescent="0.25">
      <c r="J13818" s="14"/>
      <c r="K13818" s="14"/>
      <c r="L13818" s="14"/>
      <c r="M13818" s="14"/>
      <c r="N13818" s="14"/>
      <c r="O13818" s="14"/>
      <c r="P13818" s="14"/>
      <c r="Q13818" s="14"/>
    </row>
    <row r="13819" spans="10:17" x14ac:dyDescent="0.25">
      <c r="J13819" s="14"/>
      <c r="K13819" s="14"/>
      <c r="L13819" s="14"/>
      <c r="M13819" s="14"/>
      <c r="N13819" s="14"/>
      <c r="O13819" s="14"/>
      <c r="P13819" s="14"/>
      <c r="Q13819" s="14"/>
    </row>
    <row r="13820" spans="10:17" x14ac:dyDescent="0.25">
      <c r="J13820" s="14"/>
      <c r="K13820" s="14"/>
      <c r="L13820" s="14"/>
      <c r="M13820" s="14"/>
      <c r="N13820" s="14"/>
      <c r="O13820" s="14"/>
      <c r="P13820" s="14"/>
      <c r="Q13820" s="14"/>
    </row>
    <row r="13821" spans="10:17" x14ac:dyDescent="0.25">
      <c r="J13821" s="14"/>
      <c r="K13821" s="14"/>
      <c r="L13821" s="14"/>
      <c r="M13821" s="14"/>
      <c r="N13821" s="14"/>
      <c r="O13821" s="14"/>
      <c r="P13821" s="14"/>
      <c r="Q13821" s="14"/>
    </row>
    <row r="13822" spans="10:17" x14ac:dyDescent="0.25">
      <c r="J13822" s="14"/>
      <c r="K13822" s="14"/>
      <c r="L13822" s="14"/>
      <c r="M13822" s="14"/>
      <c r="N13822" s="14"/>
      <c r="O13822" s="14"/>
      <c r="P13822" s="14"/>
      <c r="Q13822" s="14"/>
    </row>
    <row r="13823" spans="10:17" x14ac:dyDescent="0.25">
      <c r="J13823" s="14"/>
      <c r="K13823" s="14"/>
      <c r="L13823" s="14"/>
      <c r="M13823" s="14"/>
      <c r="N13823" s="14"/>
      <c r="O13823" s="14"/>
      <c r="P13823" s="14"/>
      <c r="Q13823" s="14"/>
    </row>
    <row r="13824" spans="10:17" x14ac:dyDescent="0.25">
      <c r="J13824" s="14"/>
      <c r="K13824" s="14"/>
      <c r="L13824" s="14"/>
      <c r="M13824" s="14"/>
      <c r="N13824" s="14"/>
      <c r="O13824" s="14"/>
      <c r="P13824" s="14"/>
      <c r="Q13824" s="14"/>
    </row>
    <row r="13825" spans="10:17" x14ac:dyDescent="0.25">
      <c r="J13825" s="14"/>
      <c r="K13825" s="14"/>
      <c r="L13825" s="14"/>
      <c r="M13825" s="14"/>
      <c r="N13825" s="14"/>
      <c r="O13825" s="14"/>
      <c r="P13825" s="14"/>
      <c r="Q13825" s="14"/>
    </row>
    <row r="13826" spans="10:17" x14ac:dyDescent="0.25">
      <c r="J13826" s="14"/>
      <c r="K13826" s="14"/>
      <c r="L13826" s="14"/>
      <c r="M13826" s="14"/>
      <c r="N13826" s="14"/>
      <c r="O13826" s="14"/>
      <c r="P13826" s="14"/>
      <c r="Q13826" s="14"/>
    </row>
    <row r="13827" spans="10:17" x14ac:dyDescent="0.25">
      <c r="J13827" s="14"/>
      <c r="K13827" s="14"/>
      <c r="L13827" s="14"/>
      <c r="M13827" s="14"/>
      <c r="N13827" s="14"/>
      <c r="O13827" s="14"/>
      <c r="P13827" s="14"/>
      <c r="Q13827" s="14"/>
    </row>
    <row r="13828" spans="10:17" x14ac:dyDescent="0.25">
      <c r="J13828" s="14"/>
      <c r="K13828" s="14"/>
      <c r="L13828" s="14"/>
      <c r="M13828" s="14"/>
      <c r="N13828" s="14"/>
      <c r="O13828" s="14"/>
      <c r="P13828" s="14"/>
      <c r="Q13828" s="14"/>
    </row>
    <row r="13829" spans="10:17" x14ac:dyDescent="0.25">
      <c r="J13829" s="14"/>
      <c r="K13829" s="14"/>
      <c r="L13829" s="14"/>
      <c r="M13829" s="14"/>
      <c r="N13829" s="14"/>
      <c r="O13829" s="14"/>
      <c r="P13829" s="14"/>
      <c r="Q13829" s="14"/>
    </row>
    <row r="13830" spans="10:17" x14ac:dyDescent="0.25">
      <c r="J13830" s="14"/>
      <c r="K13830" s="14"/>
      <c r="L13830" s="14"/>
      <c r="M13830" s="14"/>
      <c r="N13830" s="14"/>
      <c r="O13830" s="14"/>
      <c r="P13830" s="14"/>
      <c r="Q13830" s="14"/>
    </row>
    <row r="13831" spans="10:17" x14ac:dyDescent="0.25">
      <c r="J13831" s="14"/>
      <c r="K13831" s="14"/>
      <c r="L13831" s="14"/>
      <c r="M13831" s="14"/>
      <c r="N13831" s="14"/>
      <c r="O13831" s="14"/>
      <c r="P13831" s="14"/>
      <c r="Q13831" s="14"/>
    </row>
    <row r="13832" spans="10:17" x14ac:dyDescent="0.25">
      <c r="J13832" s="14"/>
      <c r="K13832" s="14"/>
      <c r="L13832" s="14"/>
      <c r="M13832" s="14"/>
      <c r="N13832" s="14"/>
      <c r="O13832" s="14"/>
      <c r="P13832" s="14"/>
      <c r="Q13832" s="14"/>
    </row>
    <row r="13833" spans="10:17" x14ac:dyDescent="0.25">
      <c r="J13833" s="14"/>
      <c r="K13833" s="14"/>
      <c r="L13833" s="14"/>
      <c r="M13833" s="14"/>
      <c r="N13833" s="14"/>
      <c r="O13833" s="14"/>
      <c r="P13833" s="14"/>
      <c r="Q13833" s="14"/>
    </row>
    <row r="13834" spans="10:17" x14ac:dyDescent="0.25">
      <c r="J13834" s="14"/>
      <c r="K13834" s="14"/>
      <c r="L13834" s="14"/>
      <c r="M13834" s="14"/>
      <c r="N13834" s="14"/>
      <c r="O13834" s="14"/>
      <c r="P13834" s="14"/>
      <c r="Q13834" s="14"/>
    </row>
    <row r="13835" spans="10:17" x14ac:dyDescent="0.25">
      <c r="J13835" s="14"/>
      <c r="K13835" s="14"/>
      <c r="L13835" s="14"/>
      <c r="M13835" s="14"/>
      <c r="N13835" s="14"/>
      <c r="O13835" s="14"/>
      <c r="P13835" s="14"/>
      <c r="Q13835" s="14"/>
    </row>
    <row r="13836" spans="10:17" x14ac:dyDescent="0.25">
      <c r="J13836" s="14"/>
      <c r="K13836" s="14"/>
      <c r="L13836" s="14"/>
      <c r="M13836" s="14"/>
      <c r="N13836" s="14"/>
      <c r="O13836" s="14"/>
      <c r="P13836" s="14"/>
      <c r="Q13836" s="14"/>
    </row>
    <row r="13837" spans="10:17" x14ac:dyDescent="0.25">
      <c r="J13837" s="14"/>
      <c r="K13837" s="14"/>
      <c r="L13837" s="14"/>
      <c r="M13837" s="14"/>
      <c r="N13837" s="14"/>
      <c r="O13837" s="14"/>
      <c r="P13837" s="14"/>
      <c r="Q13837" s="14"/>
    </row>
    <row r="13838" spans="10:17" x14ac:dyDescent="0.25">
      <c r="J13838" s="14"/>
      <c r="K13838" s="14"/>
      <c r="L13838" s="14"/>
      <c r="M13838" s="14"/>
      <c r="N13838" s="14"/>
      <c r="O13838" s="14"/>
      <c r="P13838" s="14"/>
      <c r="Q13838" s="14"/>
    </row>
    <row r="13839" spans="10:17" x14ac:dyDescent="0.25">
      <c r="J13839" s="14"/>
      <c r="K13839" s="14"/>
      <c r="L13839" s="14"/>
      <c r="M13839" s="14"/>
      <c r="N13839" s="14"/>
      <c r="O13839" s="14"/>
      <c r="P13839" s="14"/>
      <c r="Q13839" s="14"/>
    </row>
    <row r="13840" spans="10:17" x14ac:dyDescent="0.25">
      <c r="J13840" s="14"/>
      <c r="K13840" s="14"/>
      <c r="L13840" s="14"/>
      <c r="M13840" s="14"/>
      <c r="N13840" s="14"/>
      <c r="O13840" s="14"/>
      <c r="P13840" s="14"/>
      <c r="Q13840" s="14"/>
    </row>
    <row r="13841" spans="10:17" x14ac:dyDescent="0.25">
      <c r="J13841" s="14"/>
      <c r="K13841" s="14"/>
      <c r="L13841" s="14"/>
      <c r="M13841" s="14"/>
      <c r="N13841" s="14"/>
      <c r="O13841" s="14"/>
      <c r="P13841" s="14"/>
      <c r="Q13841" s="14"/>
    </row>
    <row r="13842" spans="10:17" x14ac:dyDescent="0.25">
      <c r="J13842" s="14"/>
      <c r="K13842" s="14"/>
      <c r="L13842" s="14"/>
      <c r="M13842" s="14"/>
      <c r="N13842" s="14"/>
      <c r="O13842" s="14"/>
      <c r="P13842" s="14"/>
      <c r="Q13842" s="14"/>
    </row>
    <row r="13843" spans="10:17" x14ac:dyDescent="0.25">
      <c r="J13843" s="14"/>
      <c r="K13843" s="14"/>
      <c r="L13843" s="14"/>
      <c r="M13843" s="14"/>
      <c r="N13843" s="14"/>
      <c r="O13843" s="14"/>
      <c r="P13843" s="14"/>
      <c r="Q13843" s="14"/>
    </row>
    <row r="13844" spans="10:17" x14ac:dyDescent="0.25">
      <c r="J13844" s="14"/>
      <c r="K13844" s="14"/>
      <c r="L13844" s="14"/>
      <c r="M13844" s="14"/>
      <c r="N13844" s="14"/>
      <c r="O13844" s="14"/>
      <c r="P13844" s="14"/>
      <c r="Q13844" s="14"/>
    </row>
    <row r="13845" spans="10:17" x14ac:dyDescent="0.25">
      <c r="J13845" s="14"/>
      <c r="K13845" s="14"/>
      <c r="L13845" s="14"/>
      <c r="M13845" s="14"/>
      <c r="N13845" s="14"/>
      <c r="O13845" s="14"/>
      <c r="P13845" s="14"/>
      <c r="Q13845" s="14"/>
    </row>
    <row r="13846" spans="10:17" x14ac:dyDescent="0.25">
      <c r="J13846" s="14"/>
      <c r="K13846" s="14"/>
      <c r="L13846" s="14"/>
      <c r="M13846" s="14"/>
      <c r="N13846" s="14"/>
      <c r="O13846" s="14"/>
      <c r="P13846" s="14"/>
      <c r="Q13846" s="14"/>
    </row>
    <row r="13847" spans="10:17" x14ac:dyDescent="0.25">
      <c r="J13847" s="14"/>
      <c r="K13847" s="14"/>
      <c r="L13847" s="14"/>
      <c r="M13847" s="14"/>
      <c r="N13847" s="14"/>
      <c r="O13847" s="14"/>
      <c r="P13847" s="14"/>
      <c r="Q13847" s="14"/>
    </row>
    <row r="13848" spans="10:17" x14ac:dyDescent="0.25">
      <c r="J13848" s="14"/>
      <c r="K13848" s="14"/>
      <c r="L13848" s="14"/>
      <c r="M13848" s="14"/>
      <c r="N13848" s="14"/>
      <c r="O13848" s="14"/>
      <c r="P13848" s="14"/>
      <c r="Q13848" s="14"/>
    </row>
    <row r="13849" spans="10:17" x14ac:dyDescent="0.25">
      <c r="J13849" s="14"/>
      <c r="K13849" s="14"/>
      <c r="L13849" s="14"/>
      <c r="M13849" s="14"/>
      <c r="N13849" s="14"/>
      <c r="O13849" s="14"/>
      <c r="P13849" s="14"/>
      <c r="Q13849" s="14"/>
    </row>
    <row r="13850" spans="10:17" x14ac:dyDescent="0.25">
      <c r="J13850" s="14"/>
      <c r="K13850" s="14"/>
      <c r="L13850" s="14"/>
      <c r="M13850" s="14"/>
      <c r="N13850" s="14"/>
      <c r="O13850" s="14"/>
      <c r="P13850" s="14"/>
      <c r="Q13850" s="14"/>
    </row>
    <row r="13851" spans="10:17" x14ac:dyDescent="0.25">
      <c r="J13851" s="14"/>
      <c r="K13851" s="14"/>
      <c r="L13851" s="14"/>
      <c r="M13851" s="14"/>
      <c r="N13851" s="14"/>
      <c r="O13851" s="14"/>
      <c r="P13851" s="14"/>
      <c r="Q13851" s="14"/>
    </row>
    <row r="13852" spans="10:17" x14ac:dyDescent="0.25">
      <c r="J13852" s="14"/>
      <c r="K13852" s="14"/>
      <c r="L13852" s="14"/>
      <c r="M13852" s="14"/>
      <c r="N13852" s="14"/>
      <c r="O13852" s="14"/>
      <c r="P13852" s="14"/>
      <c r="Q13852" s="14"/>
    </row>
    <row r="13853" spans="10:17" x14ac:dyDescent="0.25">
      <c r="J13853" s="14"/>
      <c r="K13853" s="14"/>
      <c r="L13853" s="14"/>
      <c r="M13853" s="14"/>
      <c r="N13853" s="14"/>
      <c r="O13853" s="14"/>
      <c r="P13853" s="14"/>
      <c r="Q13853" s="14"/>
    </row>
    <row r="13854" spans="10:17" x14ac:dyDescent="0.25">
      <c r="J13854" s="14"/>
      <c r="K13854" s="14"/>
      <c r="L13854" s="14"/>
      <c r="M13854" s="14"/>
      <c r="N13854" s="14"/>
      <c r="O13854" s="14"/>
      <c r="P13854" s="14"/>
      <c r="Q13854" s="14"/>
    </row>
    <row r="13855" spans="10:17" x14ac:dyDescent="0.25">
      <c r="J13855" s="14"/>
      <c r="K13855" s="14"/>
      <c r="L13855" s="14"/>
      <c r="M13855" s="14"/>
      <c r="N13855" s="14"/>
      <c r="O13855" s="14"/>
      <c r="P13855" s="14"/>
      <c r="Q13855" s="14"/>
    </row>
    <row r="13856" spans="10:17" x14ac:dyDescent="0.25">
      <c r="J13856" s="14"/>
      <c r="K13856" s="14"/>
      <c r="L13856" s="14"/>
      <c r="M13856" s="14"/>
      <c r="N13856" s="14"/>
      <c r="O13856" s="14"/>
      <c r="P13856" s="14"/>
      <c r="Q13856" s="14"/>
    </row>
    <row r="13857" spans="10:17" x14ac:dyDescent="0.25">
      <c r="J13857" s="14"/>
      <c r="K13857" s="14"/>
      <c r="L13857" s="14"/>
      <c r="M13857" s="14"/>
      <c r="N13857" s="14"/>
      <c r="O13857" s="14"/>
      <c r="P13857" s="14"/>
      <c r="Q13857" s="14"/>
    </row>
    <row r="13858" spans="10:17" x14ac:dyDescent="0.25">
      <c r="J13858" s="14"/>
      <c r="K13858" s="14"/>
      <c r="L13858" s="14"/>
      <c r="M13858" s="14"/>
      <c r="N13858" s="14"/>
      <c r="O13858" s="14"/>
      <c r="P13858" s="14"/>
      <c r="Q13858" s="14"/>
    </row>
    <row r="13859" spans="10:17" x14ac:dyDescent="0.25">
      <c r="J13859" s="14"/>
      <c r="K13859" s="14"/>
      <c r="L13859" s="14"/>
      <c r="M13859" s="14"/>
      <c r="N13859" s="14"/>
      <c r="O13859" s="14"/>
      <c r="P13859" s="14"/>
      <c r="Q13859" s="14"/>
    </row>
    <row r="13860" spans="10:17" x14ac:dyDescent="0.25">
      <c r="J13860" s="14"/>
      <c r="K13860" s="14"/>
      <c r="L13860" s="14"/>
      <c r="M13860" s="14"/>
      <c r="N13860" s="14"/>
      <c r="O13860" s="14"/>
      <c r="P13860" s="14"/>
      <c r="Q13860" s="14"/>
    </row>
    <row r="13861" spans="10:17" x14ac:dyDescent="0.25">
      <c r="J13861" s="14"/>
      <c r="K13861" s="14"/>
      <c r="L13861" s="14"/>
      <c r="M13861" s="14"/>
      <c r="N13861" s="14"/>
      <c r="O13861" s="14"/>
      <c r="P13861" s="14"/>
      <c r="Q13861" s="14"/>
    </row>
    <row r="13862" spans="10:17" x14ac:dyDescent="0.25">
      <c r="J13862" s="14"/>
      <c r="K13862" s="14"/>
      <c r="L13862" s="14"/>
      <c r="M13862" s="14"/>
      <c r="N13862" s="14"/>
      <c r="O13862" s="14"/>
      <c r="P13862" s="14"/>
      <c r="Q13862" s="14"/>
    </row>
    <row r="13863" spans="10:17" x14ac:dyDescent="0.25">
      <c r="J13863" s="14"/>
      <c r="K13863" s="14"/>
      <c r="L13863" s="14"/>
      <c r="M13863" s="14"/>
      <c r="N13863" s="14"/>
      <c r="O13863" s="14"/>
      <c r="P13863" s="14"/>
      <c r="Q13863" s="14"/>
    </row>
    <row r="13864" spans="10:17" x14ac:dyDescent="0.25">
      <c r="J13864" s="14"/>
      <c r="K13864" s="14"/>
      <c r="L13864" s="14"/>
      <c r="M13864" s="14"/>
      <c r="N13864" s="14"/>
      <c r="O13864" s="14"/>
      <c r="P13864" s="14"/>
      <c r="Q13864" s="14"/>
    </row>
    <row r="13865" spans="10:17" x14ac:dyDescent="0.25">
      <c r="J13865" s="14"/>
      <c r="K13865" s="14"/>
      <c r="L13865" s="14"/>
      <c r="M13865" s="14"/>
      <c r="N13865" s="14"/>
      <c r="O13865" s="14"/>
      <c r="P13865" s="14"/>
      <c r="Q13865" s="14"/>
    </row>
    <row r="13866" spans="10:17" x14ac:dyDescent="0.25">
      <c r="J13866" s="14"/>
      <c r="K13866" s="14"/>
      <c r="L13866" s="14"/>
      <c r="M13866" s="14"/>
      <c r="N13866" s="14"/>
      <c r="O13866" s="14"/>
      <c r="P13866" s="14"/>
      <c r="Q13866" s="14"/>
    </row>
    <row r="13867" spans="10:17" x14ac:dyDescent="0.25">
      <c r="J13867" s="14"/>
      <c r="K13867" s="14"/>
      <c r="L13867" s="14"/>
      <c r="M13867" s="14"/>
      <c r="N13867" s="14"/>
      <c r="O13867" s="14"/>
      <c r="P13867" s="14"/>
      <c r="Q13867" s="14"/>
    </row>
    <row r="13868" spans="10:17" x14ac:dyDescent="0.25">
      <c r="J13868" s="14"/>
      <c r="K13868" s="14"/>
      <c r="L13868" s="14"/>
      <c r="M13868" s="14"/>
      <c r="N13868" s="14"/>
      <c r="O13868" s="14"/>
      <c r="P13868" s="14"/>
      <c r="Q13868" s="14"/>
    </row>
    <row r="13869" spans="10:17" x14ac:dyDescent="0.25">
      <c r="J13869" s="14"/>
      <c r="K13869" s="14"/>
      <c r="L13869" s="14"/>
      <c r="M13869" s="14"/>
      <c r="N13869" s="14"/>
      <c r="O13869" s="14"/>
      <c r="P13869" s="14"/>
      <c r="Q13869" s="14"/>
    </row>
    <row r="13870" spans="10:17" x14ac:dyDescent="0.25">
      <c r="J13870" s="14"/>
      <c r="K13870" s="14"/>
      <c r="L13870" s="14"/>
      <c r="M13870" s="14"/>
      <c r="N13870" s="14"/>
      <c r="O13870" s="14"/>
      <c r="P13870" s="14"/>
      <c r="Q13870" s="14"/>
    </row>
    <row r="13871" spans="10:17" x14ac:dyDescent="0.25">
      <c r="J13871" s="14"/>
      <c r="K13871" s="14"/>
      <c r="L13871" s="14"/>
      <c r="M13871" s="14"/>
      <c r="N13871" s="14"/>
      <c r="O13871" s="14"/>
      <c r="P13871" s="14"/>
      <c r="Q13871" s="14"/>
    </row>
    <row r="13872" spans="10:17" x14ac:dyDescent="0.25">
      <c r="J13872" s="14"/>
      <c r="K13872" s="14"/>
      <c r="L13872" s="14"/>
      <c r="M13872" s="14"/>
      <c r="N13872" s="14"/>
      <c r="O13872" s="14"/>
      <c r="P13872" s="14"/>
      <c r="Q13872" s="14"/>
    </row>
    <row r="13873" spans="10:17" x14ac:dyDescent="0.25">
      <c r="J13873" s="14"/>
      <c r="K13873" s="14"/>
      <c r="L13873" s="14"/>
      <c r="M13873" s="14"/>
      <c r="N13873" s="14"/>
      <c r="O13873" s="14"/>
      <c r="P13873" s="14"/>
      <c r="Q13873" s="14"/>
    </row>
    <row r="13874" spans="10:17" x14ac:dyDescent="0.25">
      <c r="J13874" s="14"/>
      <c r="K13874" s="14"/>
      <c r="L13874" s="14"/>
      <c r="M13874" s="14"/>
      <c r="N13874" s="14"/>
      <c r="O13874" s="14"/>
      <c r="P13874" s="14"/>
      <c r="Q13874" s="14"/>
    </row>
    <row r="13875" spans="10:17" x14ac:dyDescent="0.25">
      <c r="J13875" s="14"/>
      <c r="K13875" s="14"/>
      <c r="L13875" s="14"/>
      <c r="M13875" s="14"/>
      <c r="N13875" s="14"/>
      <c r="O13875" s="14"/>
      <c r="P13875" s="14"/>
      <c r="Q13875" s="14"/>
    </row>
    <row r="13876" spans="10:17" x14ac:dyDescent="0.25">
      <c r="J13876" s="14"/>
      <c r="K13876" s="14"/>
      <c r="L13876" s="14"/>
      <c r="M13876" s="14"/>
      <c r="N13876" s="14"/>
      <c r="O13876" s="14"/>
      <c r="P13876" s="14"/>
      <c r="Q13876" s="14"/>
    </row>
    <row r="13877" spans="10:17" x14ac:dyDescent="0.25">
      <c r="J13877" s="14"/>
      <c r="K13877" s="14"/>
      <c r="L13877" s="14"/>
      <c r="M13877" s="14"/>
      <c r="N13877" s="14"/>
      <c r="O13877" s="14"/>
      <c r="P13877" s="14"/>
      <c r="Q13877" s="14"/>
    </row>
    <row r="13878" spans="10:17" x14ac:dyDescent="0.25">
      <c r="J13878" s="14"/>
      <c r="K13878" s="14"/>
      <c r="L13878" s="14"/>
      <c r="M13878" s="14"/>
      <c r="N13878" s="14"/>
      <c r="O13878" s="14"/>
      <c r="P13878" s="14"/>
      <c r="Q13878" s="14"/>
    </row>
    <row r="13879" spans="10:17" x14ac:dyDescent="0.25">
      <c r="J13879" s="14"/>
      <c r="K13879" s="14"/>
      <c r="L13879" s="14"/>
      <c r="M13879" s="14"/>
      <c r="N13879" s="14"/>
      <c r="O13879" s="14"/>
      <c r="P13879" s="14"/>
      <c r="Q13879" s="14"/>
    </row>
    <row r="13880" spans="10:17" x14ac:dyDescent="0.25">
      <c r="J13880" s="14"/>
      <c r="K13880" s="14"/>
      <c r="L13880" s="14"/>
      <c r="M13880" s="14"/>
      <c r="N13880" s="14"/>
      <c r="O13880" s="14"/>
      <c r="P13880" s="14"/>
      <c r="Q13880" s="14"/>
    </row>
    <row r="13881" spans="10:17" x14ac:dyDescent="0.25">
      <c r="J13881" s="14"/>
      <c r="K13881" s="14"/>
      <c r="L13881" s="14"/>
      <c r="M13881" s="14"/>
      <c r="N13881" s="14"/>
      <c r="O13881" s="14"/>
      <c r="P13881" s="14"/>
      <c r="Q13881" s="14"/>
    </row>
    <row r="13882" spans="10:17" x14ac:dyDescent="0.25">
      <c r="J13882" s="14"/>
      <c r="K13882" s="14"/>
      <c r="L13882" s="14"/>
      <c r="M13882" s="14"/>
      <c r="N13882" s="14"/>
      <c r="O13882" s="14"/>
      <c r="P13882" s="14"/>
      <c r="Q13882" s="14"/>
    </row>
    <row r="13883" spans="10:17" x14ac:dyDescent="0.25">
      <c r="J13883" s="14"/>
      <c r="K13883" s="14"/>
      <c r="L13883" s="14"/>
      <c r="M13883" s="14"/>
      <c r="N13883" s="14"/>
      <c r="O13883" s="14"/>
      <c r="P13883" s="14"/>
      <c r="Q13883" s="14"/>
    </row>
    <row r="13884" spans="10:17" x14ac:dyDescent="0.25">
      <c r="J13884" s="14"/>
      <c r="K13884" s="14"/>
      <c r="L13884" s="14"/>
      <c r="M13884" s="14"/>
      <c r="N13884" s="14"/>
      <c r="O13884" s="14"/>
      <c r="P13884" s="14"/>
      <c r="Q13884" s="14"/>
    </row>
    <row r="13885" spans="10:17" x14ac:dyDescent="0.25">
      <c r="J13885" s="14"/>
      <c r="K13885" s="14"/>
      <c r="L13885" s="14"/>
      <c r="M13885" s="14"/>
      <c r="N13885" s="14"/>
      <c r="O13885" s="14"/>
      <c r="P13885" s="14"/>
      <c r="Q13885" s="14"/>
    </row>
    <row r="13886" spans="10:17" x14ac:dyDescent="0.25">
      <c r="J13886" s="14"/>
      <c r="K13886" s="14"/>
      <c r="L13886" s="14"/>
      <c r="M13886" s="14"/>
      <c r="N13886" s="14"/>
      <c r="O13886" s="14"/>
      <c r="P13886" s="14"/>
      <c r="Q13886" s="14"/>
    </row>
    <row r="13887" spans="10:17" x14ac:dyDescent="0.25">
      <c r="J13887" s="14"/>
      <c r="K13887" s="14"/>
      <c r="L13887" s="14"/>
      <c r="M13887" s="14"/>
      <c r="N13887" s="14"/>
      <c r="O13887" s="14"/>
      <c r="P13887" s="14"/>
      <c r="Q13887" s="14"/>
    </row>
    <row r="13888" spans="10:17" x14ac:dyDescent="0.25">
      <c r="J13888" s="14"/>
      <c r="K13888" s="14"/>
      <c r="L13888" s="14"/>
      <c r="M13888" s="14"/>
      <c r="N13888" s="14"/>
      <c r="O13888" s="14"/>
      <c r="P13888" s="14"/>
      <c r="Q13888" s="14"/>
    </row>
    <row r="13889" spans="10:17" x14ac:dyDescent="0.25">
      <c r="J13889" s="14"/>
      <c r="K13889" s="14"/>
      <c r="L13889" s="14"/>
      <c r="M13889" s="14"/>
      <c r="N13889" s="14"/>
      <c r="O13889" s="14"/>
      <c r="P13889" s="14"/>
      <c r="Q13889" s="14"/>
    </row>
    <row r="13890" spans="10:17" x14ac:dyDescent="0.25">
      <c r="J13890" s="14"/>
      <c r="K13890" s="14"/>
      <c r="L13890" s="14"/>
      <c r="M13890" s="14"/>
      <c r="N13890" s="14"/>
      <c r="O13890" s="14"/>
      <c r="P13890" s="14"/>
      <c r="Q13890" s="14"/>
    </row>
    <row r="13891" spans="10:17" x14ac:dyDescent="0.25">
      <c r="J13891" s="14"/>
      <c r="K13891" s="14"/>
      <c r="L13891" s="14"/>
      <c r="M13891" s="14"/>
      <c r="N13891" s="14"/>
      <c r="O13891" s="14"/>
      <c r="P13891" s="14"/>
      <c r="Q13891" s="14"/>
    </row>
    <row r="13892" spans="10:17" x14ac:dyDescent="0.25">
      <c r="J13892" s="14"/>
      <c r="K13892" s="14"/>
      <c r="L13892" s="14"/>
      <c r="M13892" s="14"/>
      <c r="N13892" s="14"/>
      <c r="O13892" s="14"/>
      <c r="P13892" s="14"/>
      <c r="Q13892" s="14"/>
    </row>
    <row r="13893" spans="10:17" x14ac:dyDescent="0.25">
      <c r="J13893" s="14"/>
      <c r="K13893" s="14"/>
      <c r="L13893" s="14"/>
      <c r="M13893" s="14"/>
      <c r="N13893" s="14"/>
      <c r="O13893" s="14"/>
      <c r="P13893" s="14"/>
      <c r="Q13893" s="14"/>
    </row>
    <row r="13894" spans="10:17" x14ac:dyDescent="0.25">
      <c r="J13894" s="14"/>
      <c r="K13894" s="14"/>
      <c r="L13894" s="14"/>
      <c r="M13894" s="14"/>
      <c r="N13894" s="14"/>
      <c r="O13894" s="14"/>
      <c r="P13894" s="14"/>
      <c r="Q13894" s="14"/>
    </row>
    <row r="13895" spans="10:17" x14ac:dyDescent="0.25">
      <c r="J13895" s="14"/>
      <c r="K13895" s="14"/>
      <c r="L13895" s="14"/>
      <c r="M13895" s="14"/>
      <c r="N13895" s="14"/>
      <c r="O13895" s="14"/>
      <c r="P13895" s="14"/>
      <c r="Q13895" s="14"/>
    </row>
    <row r="13896" spans="10:17" x14ac:dyDescent="0.25">
      <c r="J13896" s="14"/>
      <c r="K13896" s="14"/>
      <c r="L13896" s="14"/>
      <c r="M13896" s="14"/>
      <c r="N13896" s="14"/>
      <c r="O13896" s="14"/>
      <c r="P13896" s="14"/>
      <c r="Q13896" s="14"/>
    </row>
    <row r="13897" spans="10:17" x14ac:dyDescent="0.25">
      <c r="J13897" s="14"/>
      <c r="K13897" s="14"/>
      <c r="L13897" s="14"/>
      <c r="M13897" s="14"/>
      <c r="N13897" s="14"/>
      <c r="O13897" s="14"/>
      <c r="P13897" s="14"/>
      <c r="Q13897" s="14"/>
    </row>
    <row r="13898" spans="10:17" x14ac:dyDescent="0.25">
      <c r="J13898" s="14"/>
      <c r="K13898" s="14"/>
      <c r="L13898" s="14"/>
      <c r="M13898" s="14"/>
      <c r="N13898" s="14"/>
      <c r="O13898" s="14"/>
      <c r="P13898" s="14"/>
      <c r="Q13898" s="14"/>
    </row>
    <row r="13899" spans="10:17" x14ac:dyDescent="0.25">
      <c r="J13899" s="14"/>
      <c r="K13899" s="14"/>
      <c r="L13899" s="14"/>
      <c r="M13899" s="14"/>
      <c r="N13899" s="14"/>
      <c r="O13899" s="14"/>
      <c r="P13899" s="14"/>
      <c r="Q13899" s="14"/>
    </row>
    <row r="13900" spans="10:17" x14ac:dyDescent="0.25">
      <c r="J13900" s="14"/>
      <c r="K13900" s="14"/>
      <c r="L13900" s="14"/>
      <c r="M13900" s="14"/>
      <c r="N13900" s="14"/>
      <c r="O13900" s="14"/>
      <c r="P13900" s="14"/>
      <c r="Q13900" s="14"/>
    </row>
    <row r="13901" spans="10:17" x14ac:dyDescent="0.25">
      <c r="J13901" s="14"/>
      <c r="K13901" s="14"/>
      <c r="L13901" s="14"/>
      <c r="M13901" s="14"/>
      <c r="N13901" s="14"/>
      <c r="O13901" s="14"/>
      <c r="P13901" s="14"/>
      <c r="Q13901" s="14"/>
    </row>
    <row r="13902" spans="10:17" x14ac:dyDescent="0.25">
      <c r="J13902" s="14"/>
      <c r="K13902" s="14"/>
      <c r="L13902" s="14"/>
      <c r="M13902" s="14"/>
      <c r="N13902" s="14"/>
      <c r="O13902" s="14"/>
      <c r="P13902" s="14"/>
      <c r="Q13902" s="14"/>
    </row>
    <row r="13903" spans="10:17" x14ac:dyDescent="0.25">
      <c r="J13903" s="14"/>
      <c r="K13903" s="14"/>
      <c r="L13903" s="14"/>
      <c r="M13903" s="14"/>
      <c r="N13903" s="14"/>
      <c r="O13903" s="14"/>
      <c r="P13903" s="14"/>
      <c r="Q13903" s="14"/>
    </row>
    <row r="13904" spans="10:17" x14ac:dyDescent="0.25">
      <c r="J13904" s="14"/>
      <c r="K13904" s="14"/>
      <c r="L13904" s="14"/>
      <c r="M13904" s="14"/>
      <c r="N13904" s="14"/>
      <c r="O13904" s="14"/>
      <c r="P13904" s="14"/>
      <c r="Q13904" s="14"/>
    </row>
    <row r="13905" spans="10:17" x14ac:dyDescent="0.25">
      <c r="J13905" s="14"/>
      <c r="K13905" s="14"/>
      <c r="L13905" s="14"/>
      <c r="M13905" s="14"/>
      <c r="N13905" s="14"/>
      <c r="O13905" s="14"/>
      <c r="P13905" s="14"/>
      <c r="Q13905" s="14"/>
    </row>
    <row r="13906" spans="10:17" x14ac:dyDescent="0.25">
      <c r="J13906" s="14"/>
      <c r="K13906" s="14"/>
      <c r="L13906" s="14"/>
      <c r="M13906" s="14"/>
      <c r="N13906" s="14"/>
      <c r="O13906" s="14"/>
      <c r="P13906" s="14"/>
      <c r="Q13906" s="14"/>
    </row>
    <row r="13907" spans="10:17" x14ac:dyDescent="0.25">
      <c r="J13907" s="14"/>
      <c r="K13907" s="14"/>
      <c r="L13907" s="14"/>
      <c r="M13907" s="14"/>
      <c r="N13907" s="14"/>
      <c r="O13907" s="14"/>
      <c r="P13907" s="14"/>
      <c r="Q13907" s="14"/>
    </row>
    <row r="13908" spans="10:17" x14ac:dyDescent="0.25">
      <c r="J13908" s="14"/>
      <c r="K13908" s="14"/>
      <c r="L13908" s="14"/>
      <c r="M13908" s="14"/>
      <c r="N13908" s="14"/>
      <c r="O13908" s="14"/>
      <c r="P13908" s="14"/>
      <c r="Q13908" s="14"/>
    </row>
    <row r="13909" spans="10:17" x14ac:dyDescent="0.25">
      <c r="J13909" s="14"/>
      <c r="K13909" s="14"/>
      <c r="L13909" s="14"/>
      <c r="M13909" s="14"/>
      <c r="N13909" s="14"/>
      <c r="O13909" s="14"/>
      <c r="P13909" s="14"/>
      <c r="Q13909" s="14"/>
    </row>
    <row r="13910" spans="10:17" x14ac:dyDescent="0.25">
      <c r="J13910" s="14"/>
      <c r="K13910" s="14"/>
      <c r="L13910" s="14"/>
      <c r="M13910" s="14"/>
      <c r="N13910" s="14"/>
      <c r="O13910" s="14"/>
      <c r="P13910" s="14"/>
      <c r="Q13910" s="14"/>
    </row>
    <row r="13911" spans="10:17" x14ac:dyDescent="0.25">
      <c r="J13911" s="14"/>
      <c r="K13911" s="14"/>
      <c r="L13911" s="14"/>
      <c r="M13911" s="14"/>
      <c r="N13911" s="14"/>
      <c r="O13911" s="14"/>
      <c r="P13911" s="14"/>
      <c r="Q13911" s="14"/>
    </row>
    <row r="13912" spans="10:17" x14ac:dyDescent="0.25">
      <c r="J13912" s="14"/>
      <c r="K13912" s="14"/>
      <c r="L13912" s="14"/>
      <c r="M13912" s="14"/>
      <c r="N13912" s="14"/>
      <c r="O13912" s="14"/>
      <c r="P13912" s="14"/>
      <c r="Q13912" s="14"/>
    </row>
    <row r="13913" spans="10:17" x14ac:dyDescent="0.25">
      <c r="J13913" s="14"/>
      <c r="K13913" s="14"/>
      <c r="L13913" s="14"/>
      <c r="M13913" s="14"/>
      <c r="N13913" s="14"/>
      <c r="O13913" s="14"/>
      <c r="P13913" s="14"/>
      <c r="Q13913" s="14"/>
    </row>
    <row r="13914" spans="10:17" x14ac:dyDescent="0.25">
      <c r="J13914" s="14"/>
      <c r="K13914" s="14"/>
      <c r="L13914" s="14"/>
      <c r="M13914" s="14"/>
      <c r="N13914" s="14"/>
      <c r="O13914" s="14"/>
      <c r="P13914" s="14"/>
      <c r="Q13914" s="14"/>
    </row>
    <row r="13915" spans="10:17" x14ac:dyDescent="0.25">
      <c r="J13915" s="14"/>
      <c r="K13915" s="14"/>
      <c r="L13915" s="14"/>
      <c r="M13915" s="14"/>
      <c r="N13915" s="14"/>
      <c r="O13915" s="14"/>
      <c r="P13915" s="14"/>
      <c r="Q13915" s="14"/>
    </row>
    <row r="13916" spans="10:17" x14ac:dyDescent="0.25">
      <c r="J13916" s="14"/>
      <c r="K13916" s="14"/>
      <c r="L13916" s="14"/>
      <c r="M13916" s="14"/>
      <c r="N13916" s="14"/>
      <c r="O13916" s="14"/>
      <c r="P13916" s="14"/>
      <c r="Q13916" s="14"/>
    </row>
    <row r="13917" spans="10:17" x14ac:dyDescent="0.25">
      <c r="J13917" s="14"/>
      <c r="K13917" s="14"/>
      <c r="L13917" s="14"/>
      <c r="M13917" s="14"/>
      <c r="N13917" s="14"/>
      <c r="O13917" s="14"/>
      <c r="P13917" s="14"/>
      <c r="Q13917" s="14"/>
    </row>
    <row r="13918" spans="10:17" x14ac:dyDescent="0.25">
      <c r="J13918" s="14"/>
      <c r="K13918" s="14"/>
      <c r="L13918" s="14"/>
      <c r="M13918" s="14"/>
      <c r="N13918" s="14"/>
      <c r="O13918" s="14"/>
      <c r="P13918" s="14"/>
      <c r="Q13918" s="14"/>
    </row>
    <row r="13919" spans="10:17" x14ac:dyDescent="0.25">
      <c r="J13919" s="14"/>
      <c r="K13919" s="14"/>
      <c r="L13919" s="14"/>
      <c r="M13919" s="14"/>
      <c r="N13919" s="14"/>
      <c r="O13919" s="14"/>
      <c r="P13919" s="14"/>
      <c r="Q13919" s="14"/>
    </row>
    <row r="13920" spans="10:17" x14ac:dyDescent="0.25">
      <c r="J13920" s="14"/>
      <c r="K13920" s="14"/>
      <c r="L13920" s="14"/>
      <c r="M13920" s="14"/>
      <c r="N13920" s="14"/>
      <c r="O13920" s="14"/>
      <c r="P13920" s="14"/>
      <c r="Q13920" s="14"/>
    </row>
    <row r="13921" spans="10:17" x14ac:dyDescent="0.25">
      <c r="J13921" s="14"/>
      <c r="K13921" s="14"/>
      <c r="L13921" s="14"/>
      <c r="M13921" s="14"/>
      <c r="N13921" s="14"/>
      <c r="O13921" s="14"/>
      <c r="P13921" s="14"/>
      <c r="Q13921" s="14"/>
    </row>
    <row r="13922" spans="10:17" x14ac:dyDescent="0.25">
      <c r="J13922" s="14"/>
      <c r="K13922" s="14"/>
      <c r="L13922" s="14"/>
      <c r="M13922" s="14"/>
      <c r="N13922" s="14"/>
      <c r="O13922" s="14"/>
      <c r="P13922" s="14"/>
      <c r="Q13922" s="14"/>
    </row>
    <row r="13923" spans="10:17" x14ac:dyDescent="0.25">
      <c r="J13923" s="14"/>
      <c r="K13923" s="14"/>
      <c r="L13923" s="14"/>
      <c r="M13923" s="14"/>
      <c r="N13923" s="14"/>
      <c r="O13923" s="14"/>
      <c r="P13923" s="14"/>
      <c r="Q13923" s="14"/>
    </row>
    <row r="13924" spans="10:17" x14ac:dyDescent="0.25">
      <c r="J13924" s="14"/>
      <c r="K13924" s="14"/>
      <c r="L13924" s="14"/>
      <c r="M13924" s="14"/>
      <c r="N13924" s="14"/>
      <c r="O13924" s="14"/>
      <c r="P13924" s="14"/>
      <c r="Q13924" s="14"/>
    </row>
    <row r="13925" spans="10:17" x14ac:dyDescent="0.25">
      <c r="J13925" s="14"/>
      <c r="K13925" s="14"/>
      <c r="L13925" s="14"/>
      <c r="M13925" s="14"/>
      <c r="N13925" s="14"/>
      <c r="O13925" s="14"/>
      <c r="P13925" s="14"/>
      <c r="Q13925" s="14"/>
    </row>
    <row r="13926" spans="10:17" x14ac:dyDescent="0.25">
      <c r="J13926" s="14"/>
      <c r="K13926" s="14"/>
      <c r="L13926" s="14"/>
      <c r="M13926" s="14"/>
      <c r="N13926" s="14"/>
      <c r="O13926" s="14"/>
      <c r="P13926" s="14"/>
      <c r="Q13926" s="14"/>
    </row>
    <row r="13927" spans="10:17" x14ac:dyDescent="0.25">
      <c r="J13927" s="14"/>
      <c r="K13927" s="14"/>
      <c r="L13927" s="14"/>
      <c r="M13927" s="14"/>
      <c r="N13927" s="14"/>
      <c r="O13927" s="14"/>
      <c r="P13927" s="14"/>
      <c r="Q13927" s="14"/>
    </row>
    <row r="13928" spans="10:17" x14ac:dyDescent="0.25">
      <c r="J13928" s="14"/>
      <c r="K13928" s="14"/>
      <c r="L13928" s="14"/>
      <c r="M13928" s="14"/>
      <c r="N13928" s="14"/>
      <c r="O13928" s="14"/>
      <c r="P13928" s="14"/>
      <c r="Q13928" s="14"/>
    </row>
    <row r="13929" spans="10:17" x14ac:dyDescent="0.25">
      <c r="J13929" s="14"/>
      <c r="K13929" s="14"/>
      <c r="L13929" s="14"/>
      <c r="M13929" s="14"/>
      <c r="N13929" s="14"/>
      <c r="O13929" s="14"/>
      <c r="P13929" s="14"/>
      <c r="Q13929" s="14"/>
    </row>
    <row r="13930" spans="10:17" x14ac:dyDescent="0.25">
      <c r="J13930" s="14"/>
      <c r="K13930" s="14"/>
      <c r="L13930" s="14"/>
      <c r="M13930" s="14"/>
      <c r="N13930" s="14"/>
      <c r="O13930" s="14"/>
      <c r="P13930" s="14"/>
      <c r="Q13930" s="14"/>
    </row>
    <row r="13931" spans="10:17" x14ac:dyDescent="0.25">
      <c r="J13931" s="14"/>
      <c r="K13931" s="14"/>
      <c r="L13931" s="14"/>
      <c r="M13931" s="14"/>
      <c r="N13931" s="14"/>
      <c r="O13931" s="14"/>
      <c r="P13931" s="14"/>
      <c r="Q13931" s="14"/>
    </row>
    <row r="13932" spans="10:17" x14ac:dyDescent="0.25">
      <c r="J13932" s="14"/>
      <c r="K13932" s="14"/>
      <c r="L13932" s="14"/>
      <c r="M13932" s="14"/>
      <c r="N13932" s="14"/>
      <c r="O13932" s="14"/>
      <c r="P13932" s="14"/>
      <c r="Q13932" s="14"/>
    </row>
    <row r="13933" spans="10:17" x14ac:dyDescent="0.25">
      <c r="J13933" s="14"/>
      <c r="K13933" s="14"/>
      <c r="L13933" s="14"/>
      <c r="M13933" s="14"/>
      <c r="N13933" s="14"/>
      <c r="O13933" s="14"/>
      <c r="P13933" s="14"/>
      <c r="Q13933" s="14"/>
    </row>
    <row r="13934" spans="10:17" x14ac:dyDescent="0.25">
      <c r="J13934" s="14"/>
      <c r="K13934" s="14"/>
      <c r="L13934" s="14"/>
      <c r="M13934" s="14"/>
      <c r="N13934" s="14"/>
      <c r="O13934" s="14"/>
      <c r="P13934" s="14"/>
      <c r="Q13934" s="14"/>
    </row>
    <row r="13935" spans="10:17" x14ac:dyDescent="0.25">
      <c r="J13935" s="14"/>
      <c r="K13935" s="14"/>
      <c r="L13935" s="14"/>
      <c r="M13935" s="14"/>
      <c r="N13935" s="14"/>
      <c r="O13935" s="14"/>
      <c r="P13935" s="14"/>
      <c r="Q13935" s="14"/>
    </row>
    <row r="13936" spans="10:17" x14ac:dyDescent="0.25">
      <c r="J13936" s="14"/>
      <c r="K13936" s="14"/>
      <c r="L13936" s="14"/>
      <c r="M13936" s="14"/>
      <c r="N13936" s="14"/>
      <c r="O13936" s="14"/>
      <c r="P13936" s="14"/>
      <c r="Q13936" s="14"/>
    </row>
    <row r="13937" spans="10:17" x14ac:dyDescent="0.25">
      <c r="J13937" s="14"/>
      <c r="K13937" s="14"/>
      <c r="L13937" s="14"/>
      <c r="M13937" s="14"/>
      <c r="N13937" s="14"/>
      <c r="O13937" s="14"/>
      <c r="P13937" s="14"/>
      <c r="Q13937" s="14"/>
    </row>
    <row r="13938" spans="10:17" x14ac:dyDescent="0.25">
      <c r="J13938" s="14"/>
      <c r="K13938" s="14"/>
      <c r="L13938" s="14"/>
      <c r="M13938" s="14"/>
      <c r="N13938" s="14"/>
      <c r="O13938" s="14"/>
      <c r="P13938" s="14"/>
      <c r="Q13938" s="14"/>
    </row>
    <row r="13939" spans="10:17" x14ac:dyDescent="0.25">
      <c r="J13939" s="14"/>
      <c r="K13939" s="14"/>
      <c r="L13939" s="14"/>
      <c r="M13939" s="14"/>
      <c r="N13939" s="14"/>
      <c r="O13939" s="14"/>
      <c r="P13939" s="14"/>
      <c r="Q13939" s="14"/>
    </row>
    <row r="13940" spans="10:17" x14ac:dyDescent="0.25">
      <c r="J13940" s="14"/>
      <c r="K13940" s="14"/>
      <c r="L13940" s="14"/>
      <c r="M13940" s="14"/>
      <c r="N13940" s="14"/>
      <c r="O13940" s="14"/>
      <c r="P13940" s="14"/>
      <c r="Q13940" s="14"/>
    </row>
    <row r="13941" spans="10:17" x14ac:dyDescent="0.25">
      <c r="J13941" s="14"/>
      <c r="K13941" s="14"/>
      <c r="L13941" s="14"/>
      <c r="M13941" s="14"/>
      <c r="N13941" s="14"/>
      <c r="O13941" s="14"/>
      <c r="P13941" s="14"/>
      <c r="Q13941" s="14"/>
    </row>
    <row r="13942" spans="10:17" x14ac:dyDescent="0.25">
      <c r="J13942" s="14"/>
      <c r="K13942" s="14"/>
      <c r="L13942" s="14"/>
      <c r="M13942" s="14"/>
      <c r="N13942" s="14"/>
      <c r="O13942" s="14"/>
      <c r="P13942" s="14"/>
      <c r="Q13942" s="14"/>
    </row>
    <row r="13943" spans="10:17" x14ac:dyDescent="0.25">
      <c r="J13943" s="14"/>
      <c r="K13943" s="14"/>
      <c r="L13943" s="14"/>
      <c r="M13943" s="14"/>
      <c r="N13943" s="14"/>
      <c r="O13943" s="14"/>
      <c r="P13943" s="14"/>
      <c r="Q13943" s="14"/>
    </row>
    <row r="13944" spans="10:17" x14ac:dyDescent="0.25">
      <c r="J13944" s="14"/>
      <c r="K13944" s="14"/>
      <c r="L13944" s="14"/>
      <c r="M13944" s="14"/>
      <c r="N13944" s="14"/>
      <c r="O13944" s="14"/>
      <c r="P13944" s="14"/>
      <c r="Q13944" s="14"/>
    </row>
    <row r="13945" spans="10:17" x14ac:dyDescent="0.25">
      <c r="J13945" s="14"/>
      <c r="K13945" s="14"/>
      <c r="L13945" s="14"/>
      <c r="M13945" s="14"/>
      <c r="N13945" s="14"/>
      <c r="O13945" s="14"/>
      <c r="P13945" s="14"/>
      <c r="Q13945" s="14"/>
    </row>
    <row r="13946" spans="10:17" x14ac:dyDescent="0.25">
      <c r="J13946" s="14"/>
      <c r="K13946" s="14"/>
      <c r="L13946" s="14"/>
      <c r="M13946" s="14"/>
      <c r="N13946" s="14"/>
      <c r="O13946" s="14"/>
      <c r="P13946" s="14"/>
      <c r="Q13946" s="14"/>
    </row>
    <row r="13947" spans="10:17" x14ac:dyDescent="0.25">
      <c r="J13947" s="14"/>
      <c r="K13947" s="14"/>
      <c r="L13947" s="14"/>
      <c r="M13947" s="14"/>
      <c r="N13947" s="14"/>
      <c r="O13947" s="14"/>
      <c r="P13947" s="14"/>
      <c r="Q13947" s="14"/>
    </row>
    <row r="13948" spans="10:17" x14ac:dyDescent="0.25">
      <c r="J13948" s="14"/>
      <c r="K13948" s="14"/>
      <c r="L13948" s="14"/>
      <c r="M13948" s="14"/>
      <c r="N13948" s="14"/>
      <c r="O13948" s="14"/>
      <c r="P13948" s="14"/>
      <c r="Q13948" s="14"/>
    </row>
    <row r="13949" spans="10:17" x14ac:dyDescent="0.25">
      <c r="J13949" s="14"/>
      <c r="K13949" s="14"/>
      <c r="L13949" s="14"/>
      <c r="M13949" s="14"/>
      <c r="N13949" s="14"/>
      <c r="O13949" s="14"/>
      <c r="P13949" s="14"/>
      <c r="Q13949" s="14"/>
    </row>
    <row r="13950" spans="10:17" x14ac:dyDescent="0.25">
      <c r="J13950" s="14"/>
      <c r="K13950" s="14"/>
      <c r="L13950" s="14"/>
      <c r="M13950" s="14"/>
      <c r="N13950" s="14"/>
      <c r="O13950" s="14"/>
      <c r="P13950" s="14"/>
      <c r="Q13950" s="14"/>
    </row>
    <row r="13951" spans="10:17" x14ac:dyDescent="0.25">
      <c r="J13951" s="14"/>
      <c r="K13951" s="14"/>
      <c r="L13951" s="14"/>
      <c r="M13951" s="14"/>
      <c r="N13951" s="14"/>
      <c r="O13951" s="14"/>
      <c r="P13951" s="14"/>
      <c r="Q13951" s="14"/>
    </row>
    <row r="13952" spans="10:17" x14ac:dyDescent="0.25">
      <c r="J13952" s="14"/>
      <c r="K13952" s="14"/>
      <c r="L13952" s="14"/>
      <c r="M13952" s="14"/>
      <c r="N13952" s="14"/>
      <c r="O13952" s="14"/>
      <c r="P13952" s="14"/>
      <c r="Q13952" s="14"/>
    </row>
    <row r="13953" spans="10:17" x14ac:dyDescent="0.25">
      <c r="J13953" s="14"/>
      <c r="K13953" s="14"/>
      <c r="L13953" s="14"/>
      <c r="M13953" s="14"/>
      <c r="N13953" s="14"/>
      <c r="O13953" s="14"/>
      <c r="P13953" s="14"/>
      <c r="Q13953" s="14"/>
    </row>
    <row r="13954" spans="10:17" x14ac:dyDescent="0.25">
      <c r="J13954" s="14"/>
      <c r="K13954" s="14"/>
      <c r="L13954" s="14"/>
      <c r="M13954" s="14"/>
      <c r="N13954" s="14"/>
      <c r="O13954" s="14"/>
      <c r="P13954" s="14"/>
      <c r="Q13954" s="14"/>
    </row>
    <row r="13955" spans="10:17" x14ac:dyDescent="0.25">
      <c r="J13955" s="14"/>
      <c r="K13955" s="14"/>
      <c r="L13955" s="14"/>
      <c r="M13955" s="14"/>
      <c r="N13955" s="14"/>
      <c r="O13955" s="14"/>
      <c r="P13955" s="14"/>
      <c r="Q13955" s="14"/>
    </row>
    <row r="13956" spans="10:17" x14ac:dyDescent="0.25">
      <c r="J13956" s="14"/>
      <c r="K13956" s="14"/>
      <c r="L13956" s="14"/>
      <c r="M13956" s="14"/>
      <c r="N13956" s="14"/>
      <c r="O13956" s="14"/>
      <c r="P13956" s="14"/>
      <c r="Q13956" s="14"/>
    </row>
    <row r="13957" spans="10:17" x14ac:dyDescent="0.25">
      <c r="J13957" s="14"/>
      <c r="K13957" s="14"/>
      <c r="L13957" s="14"/>
      <c r="M13957" s="14"/>
      <c r="N13957" s="14"/>
      <c r="O13957" s="14"/>
      <c r="P13957" s="14"/>
      <c r="Q13957" s="14"/>
    </row>
    <row r="13958" spans="10:17" x14ac:dyDescent="0.25">
      <c r="J13958" s="14"/>
      <c r="K13958" s="14"/>
      <c r="L13958" s="14"/>
      <c r="M13958" s="14"/>
      <c r="N13958" s="14"/>
      <c r="O13958" s="14"/>
      <c r="P13958" s="14"/>
      <c r="Q13958" s="14"/>
    </row>
    <row r="13959" spans="10:17" x14ac:dyDescent="0.25">
      <c r="J13959" s="14"/>
      <c r="K13959" s="14"/>
      <c r="L13959" s="14"/>
      <c r="M13959" s="14"/>
      <c r="N13959" s="14"/>
      <c r="O13959" s="14"/>
      <c r="P13959" s="14"/>
      <c r="Q13959" s="14"/>
    </row>
    <row r="13960" spans="10:17" x14ac:dyDescent="0.25">
      <c r="J13960" s="14"/>
      <c r="K13960" s="14"/>
      <c r="L13960" s="14"/>
      <c r="M13960" s="14"/>
      <c r="N13960" s="14"/>
      <c r="O13960" s="14"/>
      <c r="P13960" s="14"/>
      <c r="Q13960" s="14"/>
    </row>
    <row r="13961" spans="10:17" x14ac:dyDescent="0.25">
      <c r="J13961" s="14"/>
      <c r="K13961" s="14"/>
      <c r="L13961" s="14"/>
      <c r="M13961" s="14"/>
      <c r="N13961" s="14"/>
      <c r="O13961" s="14"/>
      <c r="P13961" s="14"/>
      <c r="Q13961" s="14"/>
    </row>
    <row r="13962" spans="10:17" x14ac:dyDescent="0.25">
      <c r="J13962" s="14"/>
      <c r="K13962" s="14"/>
      <c r="L13962" s="14"/>
      <c r="M13962" s="14"/>
      <c r="N13962" s="14"/>
      <c r="O13962" s="14"/>
      <c r="P13962" s="14"/>
      <c r="Q13962" s="14"/>
    </row>
    <row r="13963" spans="10:17" x14ac:dyDescent="0.25">
      <c r="J13963" s="14"/>
      <c r="K13963" s="14"/>
      <c r="L13963" s="14"/>
      <c r="M13963" s="14"/>
      <c r="N13963" s="14"/>
      <c r="O13963" s="14"/>
      <c r="P13963" s="14"/>
      <c r="Q13963" s="14"/>
    </row>
    <row r="13964" spans="10:17" x14ac:dyDescent="0.25">
      <c r="J13964" s="14"/>
      <c r="K13964" s="14"/>
      <c r="L13964" s="14"/>
      <c r="M13964" s="14"/>
      <c r="N13964" s="14"/>
      <c r="O13964" s="14"/>
      <c r="P13964" s="14"/>
      <c r="Q13964" s="14"/>
    </row>
    <row r="13965" spans="10:17" x14ac:dyDescent="0.25">
      <c r="J13965" s="14"/>
      <c r="K13965" s="14"/>
      <c r="L13965" s="14"/>
      <c r="M13965" s="14"/>
      <c r="N13965" s="14"/>
      <c r="O13965" s="14"/>
      <c r="P13965" s="14"/>
      <c r="Q13965" s="14"/>
    </row>
    <row r="13966" spans="10:17" x14ac:dyDescent="0.25">
      <c r="J13966" s="14"/>
      <c r="K13966" s="14"/>
      <c r="L13966" s="14"/>
      <c r="M13966" s="14"/>
      <c r="N13966" s="14"/>
      <c r="O13966" s="14"/>
      <c r="P13966" s="14"/>
      <c r="Q13966" s="14"/>
    </row>
    <row r="13967" spans="10:17" x14ac:dyDescent="0.25">
      <c r="J13967" s="14"/>
      <c r="K13967" s="14"/>
      <c r="L13967" s="14"/>
      <c r="M13967" s="14"/>
      <c r="N13967" s="14"/>
      <c r="O13967" s="14"/>
      <c r="P13967" s="14"/>
      <c r="Q13967" s="14"/>
    </row>
    <row r="13968" spans="10:17" x14ac:dyDescent="0.25">
      <c r="J13968" s="14"/>
      <c r="K13968" s="14"/>
      <c r="L13968" s="14"/>
      <c r="M13968" s="14"/>
      <c r="N13968" s="14"/>
      <c r="O13968" s="14"/>
      <c r="P13968" s="14"/>
      <c r="Q13968" s="14"/>
    </row>
    <row r="13969" spans="10:17" x14ac:dyDescent="0.25">
      <c r="J13969" s="14"/>
      <c r="K13969" s="14"/>
      <c r="L13969" s="14"/>
      <c r="M13969" s="14"/>
      <c r="N13969" s="14"/>
      <c r="O13969" s="14"/>
      <c r="P13969" s="14"/>
      <c r="Q13969" s="14"/>
    </row>
    <row r="13970" spans="10:17" x14ac:dyDescent="0.25">
      <c r="J13970" s="14"/>
      <c r="K13970" s="14"/>
      <c r="L13970" s="14"/>
      <c r="M13970" s="14"/>
      <c r="N13970" s="14"/>
      <c r="O13970" s="14"/>
      <c r="P13970" s="14"/>
      <c r="Q13970" s="14"/>
    </row>
    <row r="13971" spans="10:17" x14ac:dyDescent="0.25">
      <c r="J13971" s="14"/>
      <c r="K13971" s="14"/>
      <c r="L13971" s="14"/>
      <c r="M13971" s="14"/>
      <c r="N13971" s="14"/>
      <c r="O13971" s="14"/>
      <c r="P13971" s="14"/>
      <c r="Q13971" s="14"/>
    </row>
    <row r="13972" spans="10:17" x14ac:dyDescent="0.25">
      <c r="J13972" s="14"/>
      <c r="K13972" s="14"/>
      <c r="L13972" s="14"/>
      <c r="M13972" s="14"/>
      <c r="N13972" s="14"/>
      <c r="O13972" s="14"/>
      <c r="P13972" s="14"/>
      <c r="Q13972" s="14"/>
    </row>
    <row r="13973" spans="10:17" x14ac:dyDescent="0.25">
      <c r="J13973" s="14"/>
      <c r="K13973" s="14"/>
      <c r="L13973" s="14"/>
      <c r="M13973" s="14"/>
      <c r="N13973" s="14"/>
      <c r="O13973" s="14"/>
      <c r="P13973" s="14"/>
      <c r="Q13973" s="14"/>
    </row>
    <row r="13974" spans="10:17" x14ac:dyDescent="0.25">
      <c r="J13974" s="14"/>
      <c r="K13974" s="14"/>
      <c r="L13974" s="14"/>
      <c r="M13974" s="14"/>
      <c r="N13974" s="14"/>
      <c r="O13974" s="14"/>
      <c r="P13974" s="14"/>
      <c r="Q13974" s="14"/>
    </row>
    <row r="13975" spans="10:17" x14ac:dyDescent="0.25">
      <c r="J13975" s="14"/>
      <c r="K13975" s="14"/>
      <c r="L13975" s="14"/>
      <c r="M13975" s="14"/>
      <c r="N13975" s="14"/>
      <c r="O13975" s="14"/>
      <c r="P13975" s="14"/>
      <c r="Q13975" s="14"/>
    </row>
    <row r="13976" spans="10:17" x14ac:dyDescent="0.25">
      <c r="J13976" s="14"/>
      <c r="K13976" s="14"/>
      <c r="L13976" s="14"/>
      <c r="M13976" s="14"/>
      <c r="N13976" s="14"/>
      <c r="O13976" s="14"/>
      <c r="P13976" s="14"/>
      <c r="Q13976" s="14"/>
    </row>
    <row r="13977" spans="10:17" x14ac:dyDescent="0.25">
      <c r="J13977" s="14"/>
      <c r="K13977" s="14"/>
      <c r="L13977" s="14"/>
      <c r="M13977" s="14"/>
      <c r="N13977" s="14"/>
      <c r="O13977" s="14"/>
      <c r="P13977" s="14"/>
      <c r="Q13977" s="14"/>
    </row>
    <row r="13978" spans="10:17" x14ac:dyDescent="0.25">
      <c r="J13978" s="14"/>
      <c r="K13978" s="14"/>
      <c r="L13978" s="14"/>
      <c r="M13978" s="14"/>
      <c r="N13978" s="14"/>
      <c r="O13978" s="14"/>
      <c r="P13978" s="14"/>
      <c r="Q13978" s="14"/>
    </row>
    <row r="13979" spans="10:17" x14ac:dyDescent="0.25">
      <c r="J13979" s="14"/>
      <c r="K13979" s="14"/>
      <c r="L13979" s="14"/>
      <c r="M13979" s="14"/>
      <c r="N13979" s="14"/>
      <c r="O13979" s="14"/>
      <c r="P13979" s="14"/>
      <c r="Q13979" s="14"/>
    </row>
    <row r="13980" spans="10:17" x14ac:dyDescent="0.25">
      <c r="J13980" s="14"/>
      <c r="K13980" s="14"/>
      <c r="L13980" s="14"/>
      <c r="M13980" s="14"/>
      <c r="N13980" s="14"/>
      <c r="O13980" s="14"/>
      <c r="P13980" s="14"/>
      <c r="Q13980" s="14"/>
    </row>
    <row r="13981" spans="10:17" x14ac:dyDescent="0.25">
      <c r="J13981" s="14"/>
      <c r="K13981" s="14"/>
      <c r="L13981" s="14"/>
      <c r="M13981" s="14"/>
      <c r="N13981" s="14"/>
      <c r="O13981" s="14"/>
      <c r="P13981" s="14"/>
      <c r="Q13981" s="14"/>
    </row>
    <row r="13982" spans="10:17" x14ac:dyDescent="0.25">
      <c r="J13982" s="14"/>
      <c r="K13982" s="14"/>
      <c r="L13982" s="14"/>
      <c r="M13982" s="14"/>
      <c r="N13982" s="14"/>
      <c r="O13982" s="14"/>
      <c r="P13982" s="14"/>
      <c r="Q13982" s="14"/>
    </row>
    <row r="13983" spans="10:17" x14ac:dyDescent="0.25">
      <c r="J13983" s="14"/>
      <c r="K13983" s="14"/>
      <c r="L13983" s="14"/>
      <c r="M13983" s="14"/>
      <c r="N13983" s="14"/>
      <c r="O13983" s="14"/>
      <c r="P13983" s="14"/>
      <c r="Q13983" s="14"/>
    </row>
    <row r="13984" spans="10:17" x14ac:dyDescent="0.25">
      <c r="J13984" s="14"/>
      <c r="K13984" s="14"/>
      <c r="L13984" s="14"/>
      <c r="M13984" s="14"/>
      <c r="N13984" s="14"/>
      <c r="O13984" s="14"/>
      <c r="P13984" s="14"/>
      <c r="Q13984" s="14"/>
    </row>
    <row r="13985" spans="10:17" x14ac:dyDescent="0.25">
      <c r="J13985" s="14"/>
      <c r="K13985" s="14"/>
      <c r="L13985" s="14"/>
      <c r="M13985" s="14"/>
      <c r="N13985" s="14"/>
      <c r="O13985" s="14"/>
      <c r="P13985" s="14"/>
      <c r="Q13985" s="14"/>
    </row>
    <row r="13986" spans="10:17" x14ac:dyDescent="0.25">
      <c r="J13986" s="14"/>
      <c r="K13986" s="14"/>
      <c r="L13986" s="14"/>
      <c r="M13986" s="14"/>
      <c r="N13986" s="14"/>
      <c r="O13986" s="14"/>
      <c r="P13986" s="14"/>
      <c r="Q13986" s="14"/>
    </row>
    <row r="13987" spans="10:17" x14ac:dyDescent="0.25">
      <c r="J13987" s="14"/>
      <c r="K13987" s="14"/>
      <c r="L13987" s="14"/>
      <c r="M13987" s="14"/>
      <c r="N13987" s="14"/>
      <c r="O13987" s="14"/>
      <c r="P13987" s="14"/>
      <c r="Q13987" s="14"/>
    </row>
    <row r="13988" spans="10:17" x14ac:dyDescent="0.25">
      <c r="J13988" s="14"/>
      <c r="K13988" s="14"/>
      <c r="L13988" s="14"/>
      <c r="M13988" s="14"/>
      <c r="N13988" s="14"/>
      <c r="O13988" s="14"/>
      <c r="P13988" s="14"/>
      <c r="Q13988" s="14"/>
    </row>
    <row r="13989" spans="10:17" x14ac:dyDescent="0.25">
      <c r="J13989" s="14"/>
      <c r="K13989" s="14"/>
      <c r="L13989" s="14"/>
      <c r="M13989" s="14"/>
      <c r="N13989" s="14"/>
      <c r="O13989" s="14"/>
      <c r="P13989" s="14"/>
      <c r="Q13989" s="14"/>
    </row>
    <row r="13990" spans="10:17" x14ac:dyDescent="0.25">
      <c r="J13990" s="14"/>
      <c r="K13990" s="14"/>
      <c r="L13990" s="14"/>
      <c r="M13990" s="14"/>
      <c r="N13990" s="14"/>
      <c r="O13990" s="14"/>
      <c r="P13990" s="14"/>
      <c r="Q13990" s="14"/>
    </row>
    <row r="13991" spans="10:17" x14ac:dyDescent="0.25">
      <c r="J13991" s="14"/>
      <c r="K13991" s="14"/>
      <c r="L13991" s="14"/>
      <c r="M13991" s="14"/>
      <c r="N13991" s="14"/>
      <c r="O13991" s="14"/>
      <c r="P13991" s="14"/>
      <c r="Q13991" s="14"/>
    </row>
    <row r="13992" spans="10:17" x14ac:dyDescent="0.25">
      <c r="J13992" s="14"/>
      <c r="K13992" s="14"/>
      <c r="L13992" s="14"/>
      <c r="M13992" s="14"/>
      <c r="N13992" s="14"/>
      <c r="O13992" s="14"/>
      <c r="P13992" s="14"/>
      <c r="Q13992" s="14"/>
    </row>
    <row r="13993" spans="10:17" x14ac:dyDescent="0.25">
      <c r="J13993" s="14"/>
      <c r="K13993" s="14"/>
      <c r="L13993" s="14"/>
      <c r="M13993" s="14"/>
      <c r="N13993" s="14"/>
      <c r="O13993" s="14"/>
      <c r="P13993" s="14"/>
      <c r="Q13993" s="14"/>
    </row>
    <row r="13994" spans="10:17" x14ac:dyDescent="0.25">
      <c r="J13994" s="14"/>
      <c r="K13994" s="14"/>
      <c r="L13994" s="14"/>
      <c r="M13994" s="14"/>
      <c r="N13994" s="14"/>
      <c r="O13994" s="14"/>
      <c r="P13994" s="14"/>
      <c r="Q13994" s="14"/>
    </row>
    <row r="13995" spans="10:17" x14ac:dyDescent="0.25">
      <c r="J13995" s="14"/>
      <c r="K13995" s="14"/>
      <c r="L13995" s="14"/>
      <c r="M13995" s="14"/>
      <c r="N13995" s="14"/>
      <c r="O13995" s="14"/>
      <c r="P13995" s="14"/>
      <c r="Q13995" s="14"/>
    </row>
    <row r="13996" spans="10:17" x14ac:dyDescent="0.25">
      <c r="J13996" s="14"/>
      <c r="K13996" s="14"/>
      <c r="L13996" s="14"/>
      <c r="M13996" s="14"/>
      <c r="N13996" s="14"/>
      <c r="O13996" s="14"/>
      <c r="P13996" s="14"/>
      <c r="Q13996" s="14"/>
    </row>
    <row r="13997" spans="10:17" x14ac:dyDescent="0.25">
      <c r="J13997" s="14"/>
      <c r="K13997" s="14"/>
      <c r="L13997" s="14"/>
      <c r="M13997" s="14"/>
      <c r="N13997" s="14"/>
      <c r="O13997" s="14"/>
      <c r="P13997" s="14"/>
      <c r="Q13997" s="14"/>
    </row>
    <row r="13998" spans="10:17" x14ac:dyDescent="0.25">
      <c r="J13998" s="14"/>
      <c r="K13998" s="14"/>
      <c r="L13998" s="14"/>
      <c r="M13998" s="14"/>
      <c r="N13998" s="14"/>
      <c r="O13998" s="14"/>
      <c r="P13998" s="14"/>
      <c r="Q13998" s="14"/>
    </row>
    <row r="13999" spans="10:17" x14ac:dyDescent="0.25">
      <c r="J13999" s="14"/>
      <c r="K13999" s="14"/>
      <c r="L13999" s="14"/>
      <c r="M13999" s="14"/>
      <c r="N13999" s="14"/>
      <c r="O13999" s="14"/>
      <c r="P13999" s="14"/>
      <c r="Q13999" s="14"/>
    </row>
    <row r="14000" spans="10:17" x14ac:dyDescent="0.25">
      <c r="J14000" s="14"/>
      <c r="K14000" s="14"/>
      <c r="L14000" s="14"/>
      <c r="M14000" s="14"/>
      <c r="N14000" s="14"/>
      <c r="O14000" s="14"/>
      <c r="P14000" s="14"/>
      <c r="Q14000" s="14"/>
    </row>
    <row r="14001" spans="10:17" x14ac:dyDescent="0.25">
      <c r="J14001" s="14"/>
      <c r="K14001" s="14"/>
      <c r="L14001" s="14"/>
      <c r="M14001" s="14"/>
      <c r="N14001" s="14"/>
      <c r="O14001" s="14"/>
      <c r="P14001" s="14"/>
      <c r="Q14001" s="14"/>
    </row>
    <row r="14002" spans="10:17" x14ac:dyDescent="0.25">
      <c r="J14002" s="14"/>
      <c r="K14002" s="14"/>
      <c r="L14002" s="14"/>
      <c r="M14002" s="14"/>
      <c r="N14002" s="14"/>
      <c r="O14002" s="14"/>
      <c r="P14002" s="14"/>
      <c r="Q14002" s="14"/>
    </row>
    <row r="14003" spans="10:17" x14ac:dyDescent="0.25">
      <c r="J14003" s="14"/>
      <c r="K14003" s="14"/>
      <c r="L14003" s="14"/>
      <c r="M14003" s="14"/>
      <c r="N14003" s="14"/>
      <c r="O14003" s="14"/>
      <c r="P14003" s="14"/>
      <c r="Q14003" s="14"/>
    </row>
    <row r="14004" spans="10:17" x14ac:dyDescent="0.25">
      <c r="J14004" s="14"/>
      <c r="K14004" s="14"/>
      <c r="L14004" s="14"/>
      <c r="M14004" s="14"/>
      <c r="N14004" s="14"/>
      <c r="O14004" s="14"/>
      <c r="P14004" s="14"/>
      <c r="Q14004" s="14"/>
    </row>
    <row r="14005" spans="10:17" x14ac:dyDescent="0.25">
      <c r="J14005" s="14"/>
      <c r="K14005" s="14"/>
      <c r="L14005" s="14"/>
      <c r="M14005" s="14"/>
      <c r="N14005" s="14"/>
      <c r="O14005" s="14"/>
      <c r="P14005" s="14"/>
      <c r="Q14005" s="14"/>
    </row>
    <row r="14006" spans="10:17" x14ac:dyDescent="0.25">
      <c r="J14006" s="14"/>
      <c r="K14006" s="14"/>
      <c r="L14006" s="14"/>
      <c r="M14006" s="14"/>
      <c r="N14006" s="14"/>
      <c r="O14006" s="14"/>
      <c r="P14006" s="14"/>
      <c r="Q14006" s="14"/>
    </row>
    <row r="14007" spans="10:17" x14ac:dyDescent="0.25">
      <c r="J14007" s="14"/>
      <c r="K14007" s="14"/>
      <c r="L14007" s="14"/>
      <c r="M14007" s="14"/>
      <c r="N14007" s="14"/>
      <c r="O14007" s="14"/>
      <c r="P14007" s="14"/>
      <c r="Q14007" s="14"/>
    </row>
    <row r="14008" spans="10:17" x14ac:dyDescent="0.25">
      <c r="J14008" s="14"/>
      <c r="K14008" s="14"/>
      <c r="L14008" s="14"/>
      <c r="M14008" s="14"/>
      <c r="N14008" s="14"/>
      <c r="O14008" s="14"/>
      <c r="P14008" s="14"/>
      <c r="Q14008" s="14"/>
    </row>
    <row r="14009" spans="10:17" x14ac:dyDescent="0.25">
      <c r="J14009" s="14"/>
      <c r="K14009" s="14"/>
      <c r="L14009" s="14"/>
      <c r="M14009" s="14"/>
      <c r="N14009" s="14"/>
      <c r="O14009" s="14"/>
      <c r="P14009" s="14"/>
      <c r="Q14009" s="14"/>
    </row>
    <row r="14010" spans="10:17" x14ac:dyDescent="0.25">
      <c r="J14010" s="14"/>
      <c r="K14010" s="14"/>
      <c r="L14010" s="14"/>
      <c r="M14010" s="14"/>
      <c r="N14010" s="14"/>
      <c r="O14010" s="14"/>
      <c r="P14010" s="14"/>
      <c r="Q14010" s="14"/>
    </row>
    <row r="14011" spans="10:17" x14ac:dyDescent="0.25">
      <c r="J14011" s="14"/>
      <c r="K14011" s="14"/>
      <c r="L14011" s="14"/>
      <c r="M14011" s="14"/>
      <c r="N14011" s="14"/>
      <c r="O14011" s="14"/>
      <c r="P14011" s="14"/>
      <c r="Q14011" s="14"/>
    </row>
    <row r="14012" spans="10:17" x14ac:dyDescent="0.25">
      <c r="J14012" s="14"/>
      <c r="K14012" s="14"/>
      <c r="L14012" s="14"/>
      <c r="M14012" s="14"/>
      <c r="N14012" s="14"/>
      <c r="O14012" s="14"/>
      <c r="P14012" s="14"/>
      <c r="Q14012" s="14"/>
    </row>
    <row r="14013" spans="10:17" x14ac:dyDescent="0.25">
      <c r="J14013" s="14"/>
      <c r="K14013" s="14"/>
      <c r="L14013" s="14"/>
      <c r="M14013" s="14"/>
      <c r="N14013" s="14"/>
      <c r="O14013" s="14"/>
      <c r="P14013" s="14"/>
      <c r="Q14013" s="14"/>
    </row>
    <row r="14014" spans="10:17" x14ac:dyDescent="0.25">
      <c r="J14014" s="14"/>
      <c r="K14014" s="14"/>
      <c r="L14014" s="14"/>
      <c r="M14014" s="14"/>
      <c r="N14014" s="14"/>
      <c r="O14014" s="14"/>
      <c r="P14014" s="14"/>
      <c r="Q14014" s="14"/>
    </row>
    <row r="14015" spans="10:17" x14ac:dyDescent="0.25">
      <c r="J14015" s="14"/>
      <c r="K14015" s="14"/>
      <c r="L14015" s="14"/>
      <c r="M14015" s="14"/>
      <c r="N14015" s="14"/>
      <c r="O14015" s="14"/>
      <c r="P14015" s="14"/>
      <c r="Q14015" s="14"/>
    </row>
    <row r="14016" spans="10:17" x14ac:dyDescent="0.25">
      <c r="J14016" s="14"/>
      <c r="K14016" s="14"/>
      <c r="L14016" s="14"/>
      <c r="M14016" s="14"/>
      <c r="N14016" s="14"/>
      <c r="O14016" s="14"/>
      <c r="P14016" s="14"/>
      <c r="Q14016" s="14"/>
    </row>
    <row r="14017" spans="10:17" x14ac:dyDescent="0.25">
      <c r="J14017" s="14"/>
      <c r="K14017" s="14"/>
      <c r="L14017" s="14"/>
      <c r="M14017" s="14"/>
      <c r="N14017" s="14"/>
      <c r="O14017" s="14"/>
      <c r="P14017" s="14"/>
      <c r="Q14017" s="14"/>
    </row>
    <row r="14018" spans="10:17" x14ac:dyDescent="0.25">
      <c r="J14018" s="14"/>
      <c r="K14018" s="14"/>
      <c r="L14018" s="14"/>
      <c r="M14018" s="14"/>
      <c r="N14018" s="14"/>
      <c r="O14018" s="14"/>
      <c r="P14018" s="14"/>
      <c r="Q14018" s="14"/>
    </row>
    <row r="14019" spans="10:17" x14ac:dyDescent="0.25">
      <c r="J14019" s="14"/>
      <c r="K14019" s="14"/>
      <c r="L14019" s="14"/>
      <c r="M14019" s="14"/>
      <c r="N14019" s="14"/>
      <c r="O14019" s="14"/>
      <c r="P14019" s="14"/>
      <c r="Q14019" s="14"/>
    </row>
    <row r="14020" spans="10:17" x14ac:dyDescent="0.25">
      <c r="J14020" s="14"/>
      <c r="K14020" s="14"/>
      <c r="L14020" s="14"/>
      <c r="M14020" s="14"/>
      <c r="N14020" s="14"/>
      <c r="O14020" s="14"/>
      <c r="P14020" s="14"/>
      <c r="Q14020" s="14"/>
    </row>
    <row r="14021" spans="10:17" x14ac:dyDescent="0.25">
      <c r="J14021" s="14"/>
      <c r="K14021" s="14"/>
      <c r="L14021" s="14"/>
      <c r="M14021" s="14"/>
      <c r="N14021" s="14"/>
      <c r="O14021" s="14"/>
      <c r="P14021" s="14"/>
      <c r="Q14021" s="14"/>
    </row>
    <row r="14022" spans="10:17" x14ac:dyDescent="0.25">
      <c r="J14022" s="14"/>
      <c r="K14022" s="14"/>
      <c r="L14022" s="14"/>
      <c r="M14022" s="14"/>
      <c r="N14022" s="14"/>
      <c r="O14022" s="14"/>
      <c r="P14022" s="14"/>
      <c r="Q14022" s="14"/>
    </row>
    <row r="14023" spans="10:17" x14ac:dyDescent="0.25">
      <c r="J14023" s="14"/>
      <c r="K14023" s="14"/>
      <c r="L14023" s="14"/>
      <c r="M14023" s="14"/>
      <c r="N14023" s="14"/>
      <c r="O14023" s="14"/>
      <c r="P14023" s="14"/>
      <c r="Q14023" s="14"/>
    </row>
    <row r="14024" spans="10:17" x14ac:dyDescent="0.25">
      <c r="J14024" s="14"/>
      <c r="K14024" s="14"/>
      <c r="L14024" s="14"/>
      <c r="M14024" s="14"/>
      <c r="N14024" s="14"/>
      <c r="O14024" s="14"/>
      <c r="P14024" s="14"/>
      <c r="Q14024" s="14"/>
    </row>
    <row r="14025" spans="10:17" x14ac:dyDescent="0.25">
      <c r="J14025" s="14"/>
      <c r="K14025" s="14"/>
      <c r="L14025" s="14"/>
      <c r="M14025" s="14"/>
      <c r="N14025" s="14"/>
      <c r="O14025" s="14"/>
      <c r="P14025" s="14"/>
      <c r="Q14025" s="14"/>
    </row>
    <row r="14026" spans="10:17" x14ac:dyDescent="0.25">
      <c r="J14026" s="14"/>
      <c r="K14026" s="14"/>
      <c r="L14026" s="14"/>
      <c r="M14026" s="14"/>
      <c r="N14026" s="14"/>
      <c r="O14026" s="14"/>
      <c r="P14026" s="14"/>
      <c r="Q14026" s="14"/>
    </row>
    <row r="14027" spans="10:17" x14ac:dyDescent="0.25">
      <c r="J14027" s="14"/>
      <c r="K14027" s="14"/>
      <c r="L14027" s="14"/>
      <c r="M14027" s="14"/>
      <c r="N14027" s="14"/>
      <c r="O14027" s="14"/>
      <c r="P14027" s="14"/>
      <c r="Q14027" s="14"/>
    </row>
    <row r="14028" spans="10:17" x14ac:dyDescent="0.25">
      <c r="J14028" s="14"/>
      <c r="K14028" s="14"/>
      <c r="L14028" s="14"/>
      <c r="M14028" s="14"/>
      <c r="N14028" s="14"/>
      <c r="O14028" s="14"/>
      <c r="P14028" s="14"/>
      <c r="Q14028" s="14"/>
    </row>
    <row r="14029" spans="10:17" x14ac:dyDescent="0.25">
      <c r="J14029" s="14"/>
      <c r="K14029" s="14"/>
      <c r="L14029" s="14"/>
      <c r="M14029" s="14"/>
      <c r="N14029" s="14"/>
      <c r="O14029" s="14"/>
      <c r="P14029" s="14"/>
      <c r="Q14029" s="14"/>
    </row>
    <row r="14030" spans="10:17" x14ac:dyDescent="0.25">
      <c r="J14030" s="14"/>
      <c r="K14030" s="14"/>
      <c r="L14030" s="14"/>
      <c r="M14030" s="14"/>
      <c r="N14030" s="14"/>
      <c r="O14030" s="14"/>
      <c r="P14030" s="14"/>
      <c r="Q14030" s="14"/>
    </row>
    <row r="14031" spans="10:17" x14ac:dyDescent="0.25">
      <c r="J14031" s="14"/>
      <c r="K14031" s="14"/>
      <c r="L14031" s="14"/>
      <c r="M14031" s="14"/>
      <c r="N14031" s="14"/>
      <c r="O14031" s="14"/>
      <c r="P14031" s="14"/>
      <c r="Q14031" s="14"/>
    </row>
    <row r="14032" spans="10:17" x14ac:dyDescent="0.25">
      <c r="J14032" s="14"/>
      <c r="K14032" s="14"/>
      <c r="L14032" s="14"/>
      <c r="M14032" s="14"/>
      <c r="N14032" s="14"/>
      <c r="O14032" s="14"/>
      <c r="P14032" s="14"/>
      <c r="Q14032" s="14"/>
    </row>
    <row r="14033" spans="10:17" x14ac:dyDescent="0.25">
      <c r="J14033" s="14"/>
      <c r="K14033" s="14"/>
      <c r="L14033" s="14"/>
      <c r="M14033" s="14"/>
      <c r="N14033" s="14"/>
      <c r="O14033" s="14"/>
      <c r="P14033" s="14"/>
      <c r="Q14033" s="14"/>
    </row>
    <row r="14034" spans="10:17" x14ac:dyDescent="0.25">
      <c r="J14034" s="14"/>
      <c r="K14034" s="14"/>
      <c r="L14034" s="14"/>
      <c r="M14034" s="14"/>
      <c r="N14034" s="14"/>
      <c r="O14034" s="14"/>
      <c r="P14034" s="14"/>
      <c r="Q14034" s="14"/>
    </row>
    <row r="14035" spans="10:17" x14ac:dyDescent="0.25">
      <c r="J14035" s="14"/>
      <c r="K14035" s="14"/>
      <c r="L14035" s="14"/>
      <c r="M14035" s="14"/>
      <c r="N14035" s="14"/>
      <c r="O14035" s="14"/>
      <c r="P14035" s="14"/>
      <c r="Q14035" s="14"/>
    </row>
    <row r="14036" spans="10:17" x14ac:dyDescent="0.25">
      <c r="J14036" s="14"/>
      <c r="K14036" s="14"/>
      <c r="L14036" s="14"/>
      <c r="M14036" s="14"/>
      <c r="N14036" s="14"/>
      <c r="O14036" s="14"/>
      <c r="P14036" s="14"/>
      <c r="Q14036" s="14"/>
    </row>
    <row r="14037" spans="10:17" x14ac:dyDescent="0.25">
      <c r="J14037" s="14"/>
      <c r="K14037" s="14"/>
      <c r="L14037" s="14"/>
      <c r="M14037" s="14"/>
      <c r="N14037" s="14"/>
      <c r="O14037" s="14"/>
      <c r="P14037" s="14"/>
      <c r="Q14037" s="14"/>
    </row>
    <row r="14038" spans="10:17" x14ac:dyDescent="0.25">
      <c r="J14038" s="14"/>
      <c r="K14038" s="14"/>
      <c r="L14038" s="14"/>
      <c r="M14038" s="14"/>
      <c r="N14038" s="14"/>
      <c r="O14038" s="14"/>
      <c r="P14038" s="14"/>
      <c r="Q14038" s="14"/>
    </row>
    <row r="14039" spans="10:17" x14ac:dyDescent="0.25">
      <c r="J14039" s="14"/>
      <c r="K14039" s="14"/>
      <c r="L14039" s="14"/>
      <c r="M14039" s="14"/>
      <c r="N14039" s="14"/>
      <c r="O14039" s="14"/>
      <c r="P14039" s="14"/>
      <c r="Q14039" s="14"/>
    </row>
    <row r="14040" spans="10:17" x14ac:dyDescent="0.25">
      <c r="J14040" s="14"/>
      <c r="K14040" s="14"/>
      <c r="L14040" s="14"/>
      <c r="M14040" s="14"/>
      <c r="N14040" s="14"/>
      <c r="O14040" s="14"/>
      <c r="P14040" s="14"/>
      <c r="Q14040" s="14"/>
    </row>
    <row r="14041" spans="10:17" x14ac:dyDescent="0.25">
      <c r="J14041" s="14"/>
      <c r="K14041" s="14"/>
      <c r="L14041" s="14"/>
      <c r="M14041" s="14"/>
      <c r="N14041" s="14"/>
      <c r="O14041" s="14"/>
      <c r="P14041" s="14"/>
      <c r="Q14041" s="14"/>
    </row>
    <row r="14042" spans="10:17" x14ac:dyDescent="0.25">
      <c r="J14042" s="14"/>
      <c r="K14042" s="14"/>
      <c r="L14042" s="14"/>
      <c r="M14042" s="14"/>
      <c r="N14042" s="14"/>
      <c r="O14042" s="14"/>
      <c r="P14042" s="14"/>
      <c r="Q14042" s="14"/>
    </row>
    <row r="14043" spans="10:17" x14ac:dyDescent="0.25">
      <c r="J14043" s="14"/>
      <c r="K14043" s="14"/>
      <c r="L14043" s="14"/>
      <c r="M14043" s="14"/>
      <c r="N14043" s="14"/>
      <c r="O14043" s="14"/>
      <c r="P14043" s="14"/>
      <c r="Q14043" s="14"/>
    </row>
    <row r="14044" spans="10:17" x14ac:dyDescent="0.25">
      <c r="J14044" s="14"/>
      <c r="K14044" s="14"/>
      <c r="L14044" s="14"/>
      <c r="M14044" s="14"/>
      <c r="N14044" s="14"/>
      <c r="O14044" s="14"/>
      <c r="P14044" s="14"/>
      <c r="Q14044" s="14"/>
    </row>
    <row r="14045" spans="10:17" x14ac:dyDescent="0.25">
      <c r="J14045" s="14"/>
      <c r="K14045" s="14"/>
      <c r="L14045" s="14"/>
      <c r="M14045" s="14"/>
      <c r="N14045" s="14"/>
      <c r="O14045" s="14"/>
      <c r="P14045" s="14"/>
      <c r="Q14045" s="14"/>
    </row>
    <row r="14046" spans="10:17" x14ac:dyDescent="0.25">
      <c r="J14046" s="14"/>
      <c r="K14046" s="14"/>
      <c r="L14046" s="14"/>
      <c r="M14046" s="14"/>
      <c r="N14046" s="14"/>
      <c r="O14046" s="14"/>
      <c r="P14046" s="14"/>
      <c r="Q14046" s="14"/>
    </row>
    <row r="14047" spans="10:17" x14ac:dyDescent="0.25">
      <c r="J14047" s="14"/>
      <c r="K14047" s="14"/>
      <c r="L14047" s="14"/>
      <c r="M14047" s="14"/>
      <c r="N14047" s="14"/>
      <c r="O14047" s="14"/>
      <c r="P14047" s="14"/>
      <c r="Q14047" s="14"/>
    </row>
    <row r="14048" spans="10:17" x14ac:dyDescent="0.25">
      <c r="J14048" s="14"/>
      <c r="K14048" s="14"/>
      <c r="L14048" s="14"/>
      <c r="M14048" s="14"/>
      <c r="N14048" s="14"/>
      <c r="O14048" s="14"/>
      <c r="P14048" s="14"/>
      <c r="Q14048" s="14"/>
    </row>
    <row r="14049" spans="10:17" x14ac:dyDescent="0.25">
      <c r="J14049" s="14"/>
      <c r="K14049" s="14"/>
      <c r="L14049" s="14"/>
      <c r="M14049" s="14"/>
      <c r="N14049" s="14"/>
      <c r="O14049" s="14"/>
      <c r="P14049" s="14"/>
      <c r="Q14049" s="14"/>
    </row>
    <row r="14050" spans="10:17" x14ac:dyDescent="0.25">
      <c r="J14050" s="14"/>
      <c r="K14050" s="14"/>
      <c r="L14050" s="14"/>
      <c r="M14050" s="14"/>
      <c r="N14050" s="14"/>
      <c r="O14050" s="14"/>
      <c r="P14050" s="14"/>
      <c r="Q14050" s="14"/>
    </row>
    <row r="14051" spans="10:17" x14ac:dyDescent="0.25">
      <c r="J14051" s="14"/>
      <c r="K14051" s="14"/>
      <c r="L14051" s="14"/>
      <c r="M14051" s="14"/>
      <c r="N14051" s="14"/>
      <c r="O14051" s="14"/>
      <c r="P14051" s="14"/>
      <c r="Q14051" s="14"/>
    </row>
    <row r="14052" spans="10:17" x14ac:dyDescent="0.25">
      <c r="J14052" s="14"/>
      <c r="K14052" s="14"/>
      <c r="L14052" s="14"/>
      <c r="M14052" s="14"/>
      <c r="N14052" s="14"/>
      <c r="O14052" s="14"/>
      <c r="P14052" s="14"/>
      <c r="Q14052" s="14"/>
    </row>
    <row r="14053" spans="10:17" x14ac:dyDescent="0.25">
      <c r="J14053" s="14"/>
      <c r="K14053" s="14"/>
      <c r="L14053" s="14"/>
      <c r="M14053" s="14"/>
      <c r="N14053" s="14"/>
      <c r="O14053" s="14"/>
      <c r="P14053" s="14"/>
      <c r="Q14053" s="14"/>
    </row>
    <row r="14054" spans="10:17" x14ac:dyDescent="0.25">
      <c r="J14054" s="14"/>
      <c r="K14054" s="14"/>
      <c r="L14054" s="14"/>
      <c r="M14054" s="14"/>
      <c r="N14054" s="14"/>
      <c r="O14054" s="14"/>
      <c r="P14054" s="14"/>
      <c r="Q14054" s="14"/>
    </row>
    <row r="14055" spans="10:17" x14ac:dyDescent="0.25">
      <c r="J14055" s="14"/>
      <c r="K14055" s="14"/>
      <c r="L14055" s="14"/>
      <c r="M14055" s="14"/>
      <c r="N14055" s="14"/>
      <c r="O14055" s="14"/>
      <c r="P14055" s="14"/>
      <c r="Q14055" s="14"/>
    </row>
    <row r="14056" spans="10:17" x14ac:dyDescent="0.25">
      <c r="J14056" s="14"/>
      <c r="K14056" s="14"/>
      <c r="L14056" s="14"/>
      <c r="M14056" s="14"/>
      <c r="N14056" s="14"/>
      <c r="O14056" s="14"/>
      <c r="P14056" s="14"/>
      <c r="Q14056" s="14"/>
    </row>
    <row r="14057" spans="10:17" x14ac:dyDescent="0.25">
      <c r="J14057" s="14"/>
      <c r="K14057" s="14"/>
      <c r="L14057" s="14"/>
      <c r="M14057" s="14"/>
      <c r="N14057" s="14"/>
      <c r="O14057" s="14"/>
      <c r="P14057" s="14"/>
      <c r="Q14057" s="14"/>
    </row>
    <row r="14058" spans="10:17" x14ac:dyDescent="0.25">
      <c r="J14058" s="14"/>
      <c r="K14058" s="14"/>
      <c r="L14058" s="14"/>
      <c r="M14058" s="14"/>
      <c r="N14058" s="14"/>
      <c r="O14058" s="14"/>
      <c r="P14058" s="14"/>
      <c r="Q14058" s="14"/>
    </row>
    <row r="14059" spans="10:17" x14ac:dyDescent="0.25">
      <c r="J14059" s="14"/>
      <c r="K14059" s="14"/>
      <c r="L14059" s="14"/>
      <c r="M14059" s="14"/>
      <c r="N14059" s="14"/>
      <c r="O14059" s="14"/>
      <c r="P14059" s="14"/>
      <c r="Q14059" s="14"/>
    </row>
    <row r="14060" spans="10:17" x14ac:dyDescent="0.25">
      <c r="J14060" s="14"/>
      <c r="K14060" s="14"/>
      <c r="L14060" s="14"/>
      <c r="M14060" s="14"/>
      <c r="N14060" s="14"/>
      <c r="O14060" s="14"/>
      <c r="P14060" s="14"/>
      <c r="Q14060" s="14"/>
    </row>
    <row r="14061" spans="10:17" x14ac:dyDescent="0.25">
      <c r="J14061" s="14"/>
      <c r="K14061" s="14"/>
      <c r="L14061" s="14"/>
      <c r="M14061" s="14"/>
      <c r="N14061" s="14"/>
      <c r="O14061" s="14"/>
      <c r="P14061" s="14"/>
      <c r="Q14061" s="14"/>
    </row>
    <row r="14062" spans="10:17" x14ac:dyDescent="0.25">
      <c r="J14062" s="14"/>
      <c r="K14062" s="14"/>
      <c r="L14062" s="14"/>
      <c r="M14062" s="14"/>
      <c r="N14062" s="14"/>
      <c r="O14062" s="14"/>
      <c r="P14062" s="14"/>
      <c r="Q14062" s="14"/>
    </row>
    <row r="14063" spans="10:17" x14ac:dyDescent="0.25">
      <c r="J14063" s="14"/>
      <c r="K14063" s="14"/>
      <c r="L14063" s="14"/>
      <c r="M14063" s="14"/>
      <c r="N14063" s="14"/>
      <c r="O14063" s="14"/>
      <c r="P14063" s="14"/>
      <c r="Q14063" s="14"/>
    </row>
    <row r="14064" spans="10:17" x14ac:dyDescent="0.25">
      <c r="J14064" s="14"/>
      <c r="K14064" s="14"/>
      <c r="L14064" s="14"/>
      <c r="M14064" s="14"/>
      <c r="N14064" s="14"/>
      <c r="O14064" s="14"/>
      <c r="P14064" s="14"/>
      <c r="Q14064" s="14"/>
    </row>
    <row r="14065" spans="10:17" x14ac:dyDescent="0.25">
      <c r="J14065" s="14"/>
      <c r="K14065" s="14"/>
      <c r="L14065" s="14"/>
      <c r="M14065" s="14"/>
      <c r="N14065" s="14"/>
      <c r="O14065" s="14"/>
      <c r="P14065" s="14"/>
      <c r="Q14065" s="14"/>
    </row>
    <row r="14066" spans="10:17" x14ac:dyDescent="0.25">
      <c r="J14066" s="14"/>
      <c r="K14066" s="14"/>
      <c r="L14066" s="14"/>
      <c r="M14066" s="14"/>
      <c r="N14066" s="14"/>
      <c r="O14066" s="14"/>
      <c r="P14066" s="14"/>
      <c r="Q14066" s="14"/>
    </row>
    <row r="14067" spans="10:17" x14ac:dyDescent="0.25">
      <c r="J14067" s="14"/>
      <c r="K14067" s="14"/>
      <c r="L14067" s="14"/>
      <c r="M14067" s="14"/>
      <c r="N14067" s="14"/>
      <c r="O14067" s="14"/>
      <c r="P14067" s="14"/>
      <c r="Q14067" s="14"/>
    </row>
    <row r="14068" spans="10:17" x14ac:dyDescent="0.25">
      <c r="J14068" s="14"/>
      <c r="K14068" s="14"/>
      <c r="L14068" s="14"/>
      <c r="M14068" s="14"/>
      <c r="N14068" s="14"/>
      <c r="O14068" s="14"/>
      <c r="P14068" s="14"/>
      <c r="Q14068" s="14"/>
    </row>
    <row r="14069" spans="10:17" x14ac:dyDescent="0.25">
      <c r="J14069" s="14"/>
      <c r="K14069" s="14"/>
      <c r="L14069" s="14"/>
      <c r="M14069" s="14"/>
      <c r="N14069" s="14"/>
      <c r="O14069" s="14"/>
      <c r="P14069" s="14"/>
      <c r="Q14069" s="14"/>
    </row>
    <row r="14070" spans="10:17" x14ac:dyDescent="0.25">
      <c r="J14070" s="14"/>
      <c r="K14070" s="14"/>
      <c r="L14070" s="14"/>
      <c r="M14070" s="14"/>
      <c r="N14070" s="14"/>
      <c r="O14070" s="14"/>
      <c r="P14070" s="14"/>
      <c r="Q14070" s="14"/>
    </row>
    <row r="14071" spans="10:17" x14ac:dyDescent="0.25">
      <c r="J14071" s="14"/>
      <c r="K14071" s="14"/>
      <c r="L14071" s="14"/>
      <c r="M14071" s="14"/>
      <c r="N14071" s="14"/>
      <c r="O14071" s="14"/>
      <c r="P14071" s="14"/>
      <c r="Q14071" s="14"/>
    </row>
    <row r="14072" spans="10:17" x14ac:dyDescent="0.25">
      <c r="J14072" s="14"/>
      <c r="K14072" s="14"/>
      <c r="L14072" s="14"/>
      <c r="M14072" s="14"/>
      <c r="N14072" s="14"/>
      <c r="O14072" s="14"/>
      <c r="P14072" s="14"/>
      <c r="Q14072" s="14"/>
    </row>
    <row r="14073" spans="10:17" x14ac:dyDescent="0.25">
      <c r="J14073" s="14"/>
      <c r="K14073" s="14"/>
      <c r="L14073" s="14"/>
      <c r="M14073" s="14"/>
      <c r="N14073" s="14"/>
      <c r="O14073" s="14"/>
      <c r="P14073" s="14"/>
      <c r="Q14073" s="14"/>
    </row>
    <row r="14074" spans="10:17" x14ac:dyDescent="0.25">
      <c r="J14074" s="14"/>
      <c r="K14074" s="14"/>
      <c r="L14074" s="14"/>
      <c r="M14074" s="14"/>
      <c r="N14074" s="14"/>
      <c r="O14074" s="14"/>
      <c r="P14074" s="14"/>
      <c r="Q14074" s="14"/>
    </row>
    <row r="14075" spans="10:17" x14ac:dyDescent="0.25">
      <c r="J14075" s="14"/>
      <c r="K14075" s="14"/>
      <c r="L14075" s="14"/>
      <c r="M14075" s="14"/>
      <c r="N14075" s="14"/>
      <c r="O14075" s="14"/>
      <c r="P14075" s="14"/>
      <c r="Q14075" s="14"/>
    </row>
    <row r="14076" spans="10:17" x14ac:dyDescent="0.25">
      <c r="J14076" s="14"/>
      <c r="K14076" s="14"/>
      <c r="L14076" s="14"/>
      <c r="M14076" s="14"/>
      <c r="N14076" s="14"/>
      <c r="O14076" s="14"/>
      <c r="P14076" s="14"/>
      <c r="Q14076" s="14"/>
    </row>
    <row r="14077" spans="10:17" x14ac:dyDescent="0.25">
      <c r="J14077" s="14"/>
      <c r="K14077" s="14"/>
      <c r="L14077" s="14"/>
      <c r="M14077" s="14"/>
      <c r="N14077" s="14"/>
      <c r="O14077" s="14"/>
      <c r="P14077" s="14"/>
      <c r="Q14077" s="14"/>
    </row>
    <row r="14078" spans="10:17" x14ac:dyDescent="0.25">
      <c r="J14078" s="14"/>
      <c r="K14078" s="14"/>
      <c r="L14078" s="14"/>
      <c r="M14078" s="14"/>
      <c r="N14078" s="14"/>
      <c r="O14078" s="14"/>
      <c r="P14078" s="14"/>
      <c r="Q14078" s="14"/>
    </row>
    <row r="14079" spans="10:17" x14ac:dyDescent="0.25">
      <c r="J14079" s="14"/>
      <c r="K14079" s="14"/>
      <c r="L14079" s="14"/>
      <c r="M14079" s="14"/>
      <c r="N14079" s="14"/>
      <c r="O14079" s="14"/>
      <c r="P14079" s="14"/>
      <c r="Q14079" s="14"/>
    </row>
    <row r="14080" spans="10:17" x14ac:dyDescent="0.25">
      <c r="J14080" s="14"/>
      <c r="K14080" s="14"/>
      <c r="L14080" s="14"/>
      <c r="M14080" s="14"/>
      <c r="N14080" s="14"/>
      <c r="O14080" s="14"/>
      <c r="P14080" s="14"/>
      <c r="Q14080" s="14"/>
    </row>
    <row r="14081" spans="10:17" x14ac:dyDescent="0.25">
      <c r="J14081" s="14"/>
      <c r="K14081" s="14"/>
      <c r="L14081" s="14"/>
      <c r="M14081" s="14"/>
      <c r="N14081" s="14"/>
      <c r="O14081" s="14"/>
      <c r="P14081" s="14"/>
      <c r="Q14081" s="14"/>
    </row>
    <row r="14082" spans="10:17" x14ac:dyDescent="0.25">
      <c r="J14082" s="14"/>
      <c r="K14082" s="14"/>
      <c r="L14082" s="14"/>
      <c r="M14082" s="14"/>
      <c r="N14082" s="14"/>
      <c r="O14082" s="14"/>
      <c r="P14082" s="14"/>
      <c r="Q14082" s="14"/>
    </row>
    <row r="14083" spans="10:17" x14ac:dyDescent="0.25">
      <c r="J14083" s="14"/>
      <c r="K14083" s="14"/>
      <c r="L14083" s="14"/>
      <c r="M14083" s="14"/>
      <c r="N14083" s="14"/>
      <c r="O14083" s="14"/>
      <c r="P14083" s="14"/>
      <c r="Q14083" s="14"/>
    </row>
    <row r="14084" spans="10:17" x14ac:dyDescent="0.25">
      <c r="J14084" s="14"/>
      <c r="K14084" s="14"/>
      <c r="L14084" s="14"/>
      <c r="M14084" s="14"/>
      <c r="N14084" s="14"/>
      <c r="O14084" s="14"/>
      <c r="P14084" s="14"/>
      <c r="Q14084" s="14"/>
    </row>
    <row r="14085" spans="10:17" x14ac:dyDescent="0.25">
      <c r="J14085" s="14"/>
      <c r="K14085" s="14"/>
      <c r="L14085" s="14"/>
      <c r="M14085" s="14"/>
      <c r="N14085" s="14"/>
      <c r="O14085" s="14"/>
      <c r="P14085" s="14"/>
      <c r="Q14085" s="14"/>
    </row>
    <row r="14086" spans="10:17" x14ac:dyDescent="0.25">
      <c r="J14086" s="14"/>
      <c r="K14086" s="14"/>
      <c r="L14086" s="14"/>
      <c r="M14086" s="14"/>
      <c r="N14086" s="14"/>
      <c r="O14086" s="14"/>
      <c r="P14086" s="14"/>
      <c r="Q14086" s="14"/>
    </row>
    <row r="14087" spans="10:17" x14ac:dyDescent="0.25">
      <c r="J14087" s="14"/>
      <c r="K14087" s="14"/>
      <c r="L14087" s="14"/>
      <c r="M14087" s="14"/>
      <c r="N14087" s="14"/>
      <c r="O14087" s="14"/>
      <c r="P14087" s="14"/>
      <c r="Q14087" s="14"/>
    </row>
    <row r="14088" spans="10:17" x14ac:dyDescent="0.25">
      <c r="J14088" s="14"/>
      <c r="K14088" s="14"/>
      <c r="L14088" s="14"/>
      <c r="M14088" s="14"/>
      <c r="N14088" s="14"/>
      <c r="O14088" s="14"/>
      <c r="P14088" s="14"/>
      <c r="Q14088" s="14"/>
    </row>
    <row r="14089" spans="10:17" x14ac:dyDescent="0.25">
      <c r="J14089" s="14"/>
      <c r="K14089" s="14"/>
      <c r="L14089" s="14"/>
      <c r="M14089" s="14"/>
      <c r="N14089" s="14"/>
      <c r="O14089" s="14"/>
      <c r="P14089" s="14"/>
      <c r="Q14089" s="14"/>
    </row>
    <row r="14090" spans="10:17" x14ac:dyDescent="0.25">
      <c r="J14090" s="14"/>
      <c r="K14090" s="14"/>
      <c r="L14090" s="14"/>
      <c r="M14090" s="14"/>
      <c r="N14090" s="14"/>
      <c r="O14090" s="14"/>
      <c r="P14090" s="14"/>
      <c r="Q14090" s="14"/>
    </row>
    <row r="14091" spans="10:17" x14ac:dyDescent="0.25">
      <c r="J14091" s="14"/>
      <c r="K14091" s="14"/>
      <c r="L14091" s="14"/>
      <c r="M14091" s="14"/>
      <c r="N14091" s="14"/>
      <c r="O14091" s="14"/>
      <c r="P14091" s="14"/>
      <c r="Q14091" s="14"/>
    </row>
    <row r="14092" spans="10:17" x14ac:dyDescent="0.25">
      <c r="J14092" s="14"/>
      <c r="K14092" s="14"/>
      <c r="L14092" s="14"/>
      <c r="M14092" s="14"/>
      <c r="N14092" s="14"/>
      <c r="O14092" s="14"/>
      <c r="P14092" s="14"/>
      <c r="Q14092" s="14"/>
    </row>
    <row r="14093" spans="10:17" x14ac:dyDescent="0.25">
      <c r="J14093" s="14"/>
      <c r="K14093" s="14"/>
      <c r="L14093" s="14"/>
      <c r="M14093" s="14"/>
      <c r="N14093" s="14"/>
      <c r="O14093" s="14"/>
      <c r="P14093" s="14"/>
      <c r="Q14093" s="14"/>
    </row>
    <row r="14094" spans="10:17" x14ac:dyDescent="0.25">
      <c r="J14094" s="14"/>
      <c r="K14094" s="14"/>
      <c r="L14094" s="14"/>
      <c r="M14094" s="14"/>
      <c r="N14094" s="14"/>
      <c r="O14094" s="14"/>
      <c r="P14094" s="14"/>
      <c r="Q14094" s="14"/>
    </row>
    <row r="14095" spans="10:17" x14ac:dyDescent="0.25">
      <c r="J14095" s="14"/>
      <c r="K14095" s="14"/>
      <c r="L14095" s="14"/>
      <c r="M14095" s="14"/>
      <c r="N14095" s="14"/>
      <c r="O14095" s="14"/>
      <c r="P14095" s="14"/>
      <c r="Q14095" s="14"/>
    </row>
    <row r="14096" spans="10:17" x14ac:dyDescent="0.25">
      <c r="J14096" s="14"/>
      <c r="K14096" s="14"/>
      <c r="L14096" s="14"/>
      <c r="M14096" s="14"/>
      <c r="N14096" s="14"/>
      <c r="O14096" s="14"/>
      <c r="P14096" s="14"/>
      <c r="Q14096" s="14"/>
    </row>
    <row r="14097" spans="10:17" x14ac:dyDescent="0.25">
      <c r="J14097" s="14"/>
      <c r="K14097" s="14"/>
      <c r="L14097" s="14"/>
      <c r="M14097" s="14"/>
      <c r="N14097" s="14"/>
      <c r="O14097" s="14"/>
      <c r="P14097" s="14"/>
      <c r="Q14097" s="14"/>
    </row>
    <row r="14098" spans="10:17" x14ac:dyDescent="0.25">
      <c r="J14098" s="14"/>
      <c r="K14098" s="14"/>
      <c r="L14098" s="14"/>
      <c r="M14098" s="14"/>
      <c r="N14098" s="14"/>
      <c r="O14098" s="14"/>
      <c r="P14098" s="14"/>
      <c r="Q14098" s="14"/>
    </row>
    <row r="14099" spans="10:17" x14ac:dyDescent="0.25">
      <c r="J14099" s="14"/>
      <c r="K14099" s="14"/>
      <c r="L14099" s="14"/>
      <c r="M14099" s="14"/>
      <c r="N14099" s="14"/>
      <c r="O14099" s="14"/>
      <c r="P14099" s="14"/>
      <c r="Q14099" s="14"/>
    </row>
    <row r="14100" spans="10:17" x14ac:dyDescent="0.25">
      <c r="J14100" s="14"/>
      <c r="K14100" s="14"/>
      <c r="L14100" s="14"/>
      <c r="M14100" s="14"/>
      <c r="N14100" s="14"/>
      <c r="O14100" s="14"/>
      <c r="P14100" s="14"/>
      <c r="Q14100" s="14"/>
    </row>
    <row r="14101" spans="10:17" x14ac:dyDescent="0.25">
      <c r="J14101" s="14"/>
      <c r="K14101" s="14"/>
      <c r="L14101" s="14"/>
      <c r="M14101" s="14"/>
      <c r="N14101" s="14"/>
      <c r="O14101" s="14"/>
      <c r="P14101" s="14"/>
      <c r="Q14101" s="14"/>
    </row>
    <row r="14102" spans="10:17" x14ac:dyDescent="0.25">
      <c r="J14102" s="14"/>
      <c r="K14102" s="14"/>
      <c r="L14102" s="14"/>
      <c r="M14102" s="14"/>
      <c r="N14102" s="14"/>
      <c r="O14102" s="14"/>
      <c r="P14102" s="14"/>
      <c r="Q14102" s="14"/>
    </row>
    <row r="14103" spans="10:17" x14ac:dyDescent="0.25">
      <c r="J14103" s="14"/>
      <c r="K14103" s="14"/>
      <c r="L14103" s="14"/>
      <c r="M14103" s="14"/>
      <c r="N14103" s="14"/>
      <c r="O14103" s="14"/>
      <c r="P14103" s="14"/>
      <c r="Q14103" s="14"/>
    </row>
    <row r="14104" spans="10:17" x14ac:dyDescent="0.25">
      <c r="J14104" s="14"/>
      <c r="K14104" s="14"/>
      <c r="L14104" s="14"/>
      <c r="M14104" s="14"/>
      <c r="N14104" s="14"/>
      <c r="O14104" s="14"/>
      <c r="P14104" s="14"/>
      <c r="Q14104" s="14"/>
    </row>
    <row r="14105" spans="10:17" x14ac:dyDescent="0.25">
      <c r="J14105" s="14"/>
      <c r="K14105" s="14"/>
      <c r="L14105" s="14"/>
      <c r="M14105" s="14"/>
      <c r="N14105" s="14"/>
      <c r="O14105" s="14"/>
      <c r="P14105" s="14"/>
      <c r="Q14105" s="14"/>
    </row>
    <row r="14106" spans="10:17" x14ac:dyDescent="0.25">
      <c r="J14106" s="14"/>
      <c r="K14106" s="14"/>
      <c r="L14106" s="14"/>
      <c r="M14106" s="14"/>
      <c r="N14106" s="14"/>
      <c r="O14106" s="14"/>
      <c r="P14106" s="14"/>
      <c r="Q14106" s="14"/>
    </row>
    <row r="14107" spans="10:17" x14ac:dyDescent="0.25">
      <c r="J14107" s="14"/>
      <c r="K14107" s="14"/>
      <c r="L14107" s="14"/>
      <c r="M14107" s="14"/>
      <c r="N14107" s="14"/>
      <c r="O14107" s="14"/>
      <c r="P14107" s="14"/>
      <c r="Q14107" s="14"/>
    </row>
    <row r="14108" spans="10:17" x14ac:dyDescent="0.25">
      <c r="J14108" s="14"/>
      <c r="K14108" s="14"/>
      <c r="L14108" s="14"/>
      <c r="M14108" s="14"/>
      <c r="N14108" s="14"/>
      <c r="O14108" s="14"/>
      <c r="P14108" s="14"/>
      <c r="Q14108" s="14"/>
    </row>
    <row r="14109" spans="10:17" x14ac:dyDescent="0.25">
      <c r="J14109" s="14"/>
      <c r="K14109" s="14"/>
      <c r="L14109" s="14"/>
      <c r="M14109" s="14"/>
      <c r="N14109" s="14"/>
      <c r="O14109" s="14"/>
      <c r="P14109" s="14"/>
      <c r="Q14109" s="14"/>
    </row>
    <row r="14110" spans="10:17" x14ac:dyDescent="0.25">
      <c r="J14110" s="14"/>
      <c r="K14110" s="14"/>
      <c r="L14110" s="14"/>
      <c r="M14110" s="14"/>
      <c r="N14110" s="14"/>
      <c r="O14110" s="14"/>
      <c r="P14110" s="14"/>
      <c r="Q14110" s="14"/>
    </row>
    <row r="14111" spans="10:17" x14ac:dyDescent="0.25">
      <c r="J14111" s="14"/>
      <c r="K14111" s="14"/>
      <c r="L14111" s="14"/>
      <c r="M14111" s="14"/>
      <c r="N14111" s="14"/>
      <c r="O14111" s="14"/>
      <c r="P14111" s="14"/>
      <c r="Q14111" s="14"/>
    </row>
    <row r="14112" spans="10:17" x14ac:dyDescent="0.25">
      <c r="J14112" s="14"/>
      <c r="K14112" s="14"/>
      <c r="L14112" s="14"/>
      <c r="M14112" s="14"/>
      <c r="N14112" s="14"/>
      <c r="O14112" s="14"/>
      <c r="P14112" s="14"/>
      <c r="Q14112" s="14"/>
    </row>
    <row r="14113" spans="10:17" x14ac:dyDescent="0.25">
      <c r="J14113" s="14"/>
      <c r="K14113" s="14"/>
      <c r="L14113" s="14"/>
      <c r="M14113" s="14"/>
      <c r="N14113" s="14"/>
      <c r="O14113" s="14"/>
      <c r="P14113" s="14"/>
      <c r="Q14113" s="14"/>
    </row>
    <row r="14114" spans="10:17" x14ac:dyDescent="0.25">
      <c r="J14114" s="14"/>
      <c r="K14114" s="14"/>
      <c r="L14114" s="14"/>
      <c r="M14114" s="14"/>
      <c r="N14114" s="14"/>
      <c r="O14114" s="14"/>
      <c r="P14114" s="14"/>
      <c r="Q14114" s="14"/>
    </row>
    <row r="14115" spans="10:17" x14ac:dyDescent="0.25">
      <c r="J14115" s="14"/>
      <c r="K14115" s="14"/>
      <c r="L14115" s="14"/>
      <c r="M14115" s="14"/>
      <c r="N14115" s="14"/>
      <c r="O14115" s="14"/>
      <c r="P14115" s="14"/>
      <c r="Q14115" s="14"/>
    </row>
    <row r="14116" spans="10:17" x14ac:dyDescent="0.25">
      <c r="J14116" s="14"/>
      <c r="K14116" s="14"/>
      <c r="L14116" s="14"/>
      <c r="M14116" s="14"/>
      <c r="N14116" s="14"/>
      <c r="O14116" s="14"/>
      <c r="P14116" s="14"/>
      <c r="Q14116" s="14"/>
    </row>
    <row r="14117" spans="10:17" x14ac:dyDescent="0.25">
      <c r="J14117" s="14"/>
      <c r="K14117" s="14"/>
      <c r="L14117" s="14"/>
      <c r="M14117" s="14"/>
      <c r="N14117" s="14"/>
      <c r="O14117" s="14"/>
      <c r="P14117" s="14"/>
      <c r="Q14117" s="14"/>
    </row>
    <row r="14118" spans="10:17" x14ac:dyDescent="0.25">
      <c r="J14118" s="14"/>
      <c r="K14118" s="14"/>
      <c r="L14118" s="14"/>
      <c r="M14118" s="14"/>
      <c r="N14118" s="14"/>
      <c r="O14118" s="14"/>
      <c r="P14118" s="14"/>
      <c r="Q14118" s="14"/>
    </row>
    <row r="14119" spans="10:17" x14ac:dyDescent="0.25">
      <c r="J14119" s="14"/>
      <c r="K14119" s="14"/>
      <c r="L14119" s="14"/>
      <c r="M14119" s="14"/>
      <c r="N14119" s="14"/>
      <c r="O14119" s="14"/>
      <c r="P14119" s="14"/>
      <c r="Q14119" s="14"/>
    </row>
    <row r="14120" spans="10:17" x14ac:dyDescent="0.25">
      <c r="J14120" s="14"/>
      <c r="K14120" s="14"/>
      <c r="L14120" s="14"/>
      <c r="M14120" s="14"/>
      <c r="N14120" s="14"/>
      <c r="O14120" s="14"/>
      <c r="P14120" s="14"/>
      <c r="Q14120" s="14"/>
    </row>
    <row r="14121" spans="10:17" x14ac:dyDescent="0.25">
      <c r="J14121" s="14"/>
      <c r="K14121" s="14"/>
      <c r="L14121" s="14"/>
      <c r="M14121" s="14"/>
      <c r="N14121" s="14"/>
      <c r="O14121" s="14"/>
      <c r="P14121" s="14"/>
      <c r="Q14121" s="14"/>
    </row>
    <row r="14122" spans="10:17" x14ac:dyDescent="0.25">
      <c r="J14122" s="14"/>
      <c r="K14122" s="14"/>
      <c r="L14122" s="14"/>
      <c r="M14122" s="14"/>
      <c r="N14122" s="14"/>
      <c r="O14122" s="14"/>
      <c r="P14122" s="14"/>
      <c r="Q14122" s="14"/>
    </row>
    <row r="14123" spans="10:17" x14ac:dyDescent="0.25">
      <c r="J14123" s="14"/>
      <c r="K14123" s="14"/>
      <c r="L14123" s="14"/>
      <c r="M14123" s="14"/>
      <c r="N14123" s="14"/>
      <c r="O14123" s="14"/>
      <c r="P14123" s="14"/>
      <c r="Q14123" s="14"/>
    </row>
    <row r="14124" spans="10:17" x14ac:dyDescent="0.25">
      <c r="J14124" s="14"/>
      <c r="K14124" s="14"/>
      <c r="L14124" s="14"/>
      <c r="M14124" s="14"/>
      <c r="N14124" s="14"/>
      <c r="O14124" s="14"/>
      <c r="P14124" s="14"/>
      <c r="Q14124" s="14"/>
    </row>
    <row r="14125" spans="10:17" x14ac:dyDescent="0.25">
      <c r="J14125" s="14"/>
      <c r="K14125" s="14"/>
      <c r="L14125" s="14"/>
      <c r="M14125" s="14"/>
      <c r="N14125" s="14"/>
      <c r="O14125" s="14"/>
      <c r="P14125" s="14"/>
      <c r="Q14125" s="14"/>
    </row>
    <row r="14126" spans="10:17" x14ac:dyDescent="0.25">
      <c r="J14126" s="14"/>
      <c r="K14126" s="14"/>
      <c r="L14126" s="14"/>
      <c r="M14126" s="14"/>
      <c r="N14126" s="14"/>
      <c r="O14126" s="14"/>
      <c r="P14126" s="14"/>
      <c r="Q14126" s="14"/>
    </row>
    <row r="14127" spans="10:17" x14ac:dyDescent="0.25">
      <c r="J14127" s="14"/>
      <c r="K14127" s="14"/>
      <c r="L14127" s="14"/>
      <c r="M14127" s="14"/>
      <c r="N14127" s="14"/>
      <c r="O14127" s="14"/>
      <c r="P14127" s="14"/>
      <c r="Q14127" s="14"/>
    </row>
    <row r="14128" spans="10:17" x14ac:dyDescent="0.25">
      <c r="J14128" s="14"/>
      <c r="K14128" s="14"/>
      <c r="L14128" s="14"/>
      <c r="M14128" s="14"/>
      <c r="N14128" s="14"/>
      <c r="O14128" s="14"/>
      <c r="P14128" s="14"/>
      <c r="Q14128" s="14"/>
    </row>
    <row r="14129" spans="10:17" x14ac:dyDescent="0.25">
      <c r="J14129" s="14"/>
      <c r="K14129" s="14"/>
      <c r="L14129" s="14"/>
      <c r="M14129" s="14"/>
      <c r="N14129" s="14"/>
      <c r="O14129" s="14"/>
      <c r="P14129" s="14"/>
      <c r="Q14129" s="14"/>
    </row>
    <row r="14130" spans="10:17" x14ac:dyDescent="0.25">
      <c r="J14130" s="14"/>
      <c r="K14130" s="14"/>
      <c r="L14130" s="14"/>
      <c r="M14130" s="14"/>
      <c r="N14130" s="14"/>
      <c r="O14130" s="14"/>
      <c r="P14130" s="14"/>
      <c r="Q14130" s="14"/>
    </row>
    <row r="14131" spans="10:17" x14ac:dyDescent="0.25">
      <c r="J14131" s="14"/>
      <c r="K14131" s="14"/>
      <c r="L14131" s="14"/>
      <c r="M14131" s="14"/>
      <c r="N14131" s="14"/>
      <c r="O14131" s="14"/>
      <c r="P14131" s="14"/>
      <c r="Q14131" s="14"/>
    </row>
    <row r="14132" spans="10:17" x14ac:dyDescent="0.25">
      <c r="J14132" s="14"/>
      <c r="K14132" s="14"/>
      <c r="L14132" s="14"/>
      <c r="M14132" s="14"/>
      <c r="N14132" s="14"/>
      <c r="O14132" s="14"/>
      <c r="P14132" s="14"/>
      <c r="Q14132" s="14"/>
    </row>
    <row r="14133" spans="10:17" x14ac:dyDescent="0.25">
      <c r="J14133" s="14"/>
      <c r="K14133" s="14"/>
      <c r="L14133" s="14"/>
      <c r="M14133" s="14"/>
      <c r="N14133" s="14"/>
      <c r="O14133" s="14"/>
      <c r="P14133" s="14"/>
      <c r="Q14133" s="14"/>
    </row>
    <row r="14134" spans="10:17" x14ac:dyDescent="0.25">
      <c r="J14134" s="14"/>
      <c r="K14134" s="14"/>
      <c r="L14134" s="14"/>
      <c r="M14134" s="14"/>
      <c r="N14134" s="14"/>
      <c r="O14134" s="14"/>
      <c r="P14134" s="14"/>
      <c r="Q14134" s="14"/>
    </row>
    <row r="14135" spans="10:17" x14ac:dyDescent="0.25">
      <c r="J14135" s="14"/>
      <c r="K14135" s="14"/>
      <c r="L14135" s="14"/>
      <c r="M14135" s="14"/>
      <c r="N14135" s="14"/>
      <c r="O14135" s="14"/>
      <c r="P14135" s="14"/>
      <c r="Q14135" s="14"/>
    </row>
    <row r="14136" spans="10:17" x14ac:dyDescent="0.25">
      <c r="J14136" s="14"/>
      <c r="K14136" s="14"/>
      <c r="L14136" s="14"/>
      <c r="M14136" s="14"/>
      <c r="N14136" s="14"/>
      <c r="O14136" s="14"/>
      <c r="P14136" s="14"/>
      <c r="Q14136" s="14"/>
    </row>
    <row r="14137" spans="10:17" x14ac:dyDescent="0.25">
      <c r="J14137" s="14"/>
      <c r="K14137" s="14"/>
      <c r="L14137" s="14"/>
      <c r="M14137" s="14"/>
      <c r="N14137" s="14"/>
      <c r="O14137" s="14"/>
      <c r="P14137" s="14"/>
      <c r="Q14137" s="14"/>
    </row>
    <row r="14138" spans="10:17" x14ac:dyDescent="0.25">
      <c r="J14138" s="14"/>
      <c r="K14138" s="14"/>
      <c r="L14138" s="14"/>
      <c r="M14138" s="14"/>
      <c r="N14138" s="14"/>
      <c r="O14138" s="14"/>
      <c r="P14138" s="14"/>
      <c r="Q14138" s="14"/>
    </row>
    <row r="14139" spans="10:17" x14ac:dyDescent="0.25">
      <c r="J14139" s="14"/>
      <c r="K14139" s="14"/>
      <c r="L14139" s="14"/>
      <c r="M14139" s="14"/>
      <c r="N14139" s="14"/>
      <c r="O14139" s="14"/>
      <c r="P14139" s="14"/>
      <c r="Q14139" s="14"/>
    </row>
    <row r="14140" spans="10:17" x14ac:dyDescent="0.25">
      <c r="J14140" s="14"/>
      <c r="K14140" s="14"/>
      <c r="L14140" s="14"/>
      <c r="M14140" s="14"/>
      <c r="N14140" s="14"/>
      <c r="O14140" s="14"/>
      <c r="P14140" s="14"/>
      <c r="Q14140" s="14"/>
    </row>
    <row r="14141" spans="10:17" x14ac:dyDescent="0.25">
      <c r="J14141" s="14"/>
      <c r="K14141" s="14"/>
      <c r="L14141" s="14"/>
      <c r="M14141" s="14"/>
      <c r="N14141" s="14"/>
      <c r="O14141" s="14"/>
      <c r="P14141" s="14"/>
      <c r="Q14141" s="14"/>
    </row>
    <row r="14142" spans="10:17" x14ac:dyDescent="0.25">
      <c r="J14142" s="14"/>
      <c r="K14142" s="14"/>
      <c r="L14142" s="14"/>
      <c r="M14142" s="14"/>
      <c r="N14142" s="14"/>
      <c r="O14142" s="14"/>
      <c r="P14142" s="14"/>
      <c r="Q14142" s="14"/>
    </row>
    <row r="14143" spans="10:17" x14ac:dyDescent="0.25">
      <c r="J14143" s="14"/>
      <c r="K14143" s="14"/>
      <c r="L14143" s="14"/>
      <c r="M14143" s="14"/>
      <c r="N14143" s="14"/>
      <c r="O14143" s="14"/>
      <c r="P14143" s="14"/>
      <c r="Q14143" s="14"/>
    </row>
    <row r="14144" spans="10:17" x14ac:dyDescent="0.25">
      <c r="J14144" s="14"/>
      <c r="K14144" s="14"/>
      <c r="L14144" s="14"/>
      <c r="M14144" s="14"/>
      <c r="N14144" s="14"/>
      <c r="O14144" s="14"/>
      <c r="P14144" s="14"/>
      <c r="Q14144" s="14"/>
    </row>
    <row r="14145" spans="10:17" x14ac:dyDescent="0.25">
      <c r="J14145" s="14"/>
      <c r="K14145" s="14"/>
      <c r="L14145" s="14"/>
      <c r="M14145" s="14"/>
      <c r="N14145" s="14"/>
      <c r="O14145" s="14"/>
      <c r="P14145" s="14"/>
      <c r="Q14145" s="14"/>
    </row>
    <row r="14146" spans="10:17" x14ac:dyDescent="0.25">
      <c r="J14146" s="14"/>
      <c r="K14146" s="14"/>
      <c r="L14146" s="14"/>
      <c r="M14146" s="14"/>
      <c r="N14146" s="14"/>
      <c r="O14146" s="14"/>
      <c r="P14146" s="14"/>
      <c r="Q14146" s="14"/>
    </row>
    <row r="14147" spans="10:17" x14ac:dyDescent="0.25">
      <c r="J14147" s="14"/>
      <c r="K14147" s="14"/>
      <c r="L14147" s="14"/>
      <c r="M14147" s="14"/>
      <c r="N14147" s="14"/>
      <c r="O14147" s="14"/>
      <c r="P14147" s="14"/>
      <c r="Q14147" s="14"/>
    </row>
    <row r="14148" spans="10:17" x14ac:dyDescent="0.25">
      <c r="J14148" s="14"/>
      <c r="K14148" s="14"/>
      <c r="L14148" s="14"/>
      <c r="M14148" s="14"/>
      <c r="N14148" s="14"/>
      <c r="O14148" s="14"/>
      <c r="P14148" s="14"/>
      <c r="Q14148" s="14"/>
    </row>
    <row r="14149" spans="10:17" x14ac:dyDescent="0.25">
      <c r="J14149" s="14"/>
      <c r="K14149" s="14"/>
      <c r="L14149" s="14"/>
      <c r="M14149" s="14"/>
      <c r="N14149" s="14"/>
      <c r="O14149" s="14"/>
      <c r="P14149" s="14"/>
      <c r="Q14149" s="14"/>
    </row>
    <row r="14150" spans="10:17" x14ac:dyDescent="0.25">
      <c r="J14150" s="14"/>
      <c r="K14150" s="14"/>
      <c r="L14150" s="14"/>
      <c r="M14150" s="14"/>
      <c r="N14150" s="14"/>
      <c r="O14150" s="14"/>
      <c r="P14150" s="14"/>
      <c r="Q14150" s="14"/>
    </row>
    <row r="14151" spans="10:17" x14ac:dyDescent="0.25">
      <c r="J14151" s="14"/>
      <c r="K14151" s="14"/>
      <c r="L14151" s="14"/>
      <c r="M14151" s="14"/>
      <c r="N14151" s="14"/>
      <c r="O14151" s="14"/>
      <c r="P14151" s="14"/>
      <c r="Q14151" s="14"/>
    </row>
    <row r="14152" spans="10:17" x14ac:dyDescent="0.25">
      <c r="J14152" s="14"/>
      <c r="K14152" s="14"/>
      <c r="L14152" s="14"/>
      <c r="M14152" s="14"/>
      <c r="N14152" s="14"/>
      <c r="O14152" s="14"/>
      <c r="P14152" s="14"/>
      <c r="Q14152" s="14"/>
    </row>
    <row r="14153" spans="10:17" x14ac:dyDescent="0.25">
      <c r="J14153" s="14"/>
      <c r="K14153" s="14"/>
      <c r="L14153" s="14"/>
      <c r="M14153" s="14"/>
      <c r="N14153" s="14"/>
      <c r="O14153" s="14"/>
      <c r="P14153" s="14"/>
      <c r="Q14153" s="14"/>
    </row>
    <row r="14154" spans="10:17" x14ac:dyDescent="0.25">
      <c r="J14154" s="14"/>
      <c r="K14154" s="14"/>
      <c r="L14154" s="14"/>
      <c r="M14154" s="14"/>
      <c r="N14154" s="14"/>
      <c r="O14154" s="14"/>
      <c r="P14154" s="14"/>
      <c r="Q14154" s="14"/>
    </row>
    <row r="14155" spans="10:17" x14ac:dyDescent="0.25">
      <c r="J14155" s="14"/>
      <c r="K14155" s="14"/>
      <c r="L14155" s="14"/>
      <c r="M14155" s="14"/>
      <c r="N14155" s="14"/>
      <c r="O14155" s="14"/>
      <c r="P14155" s="14"/>
      <c r="Q14155" s="14"/>
    </row>
    <row r="14156" spans="10:17" x14ac:dyDescent="0.25">
      <c r="J14156" s="14"/>
      <c r="K14156" s="14"/>
      <c r="L14156" s="14"/>
      <c r="M14156" s="14"/>
      <c r="N14156" s="14"/>
      <c r="O14156" s="14"/>
      <c r="P14156" s="14"/>
      <c r="Q14156" s="14"/>
    </row>
    <row r="14157" spans="10:17" x14ac:dyDescent="0.25">
      <c r="J14157" s="14"/>
      <c r="K14157" s="14"/>
      <c r="L14157" s="14"/>
      <c r="M14157" s="14"/>
      <c r="N14157" s="14"/>
      <c r="O14157" s="14"/>
      <c r="P14157" s="14"/>
      <c r="Q14157" s="14"/>
    </row>
    <row r="14158" spans="10:17" x14ac:dyDescent="0.25">
      <c r="J14158" s="14"/>
      <c r="K14158" s="14"/>
      <c r="L14158" s="14"/>
      <c r="M14158" s="14"/>
      <c r="N14158" s="14"/>
      <c r="O14158" s="14"/>
      <c r="P14158" s="14"/>
      <c r="Q14158" s="14"/>
    </row>
    <row r="14159" spans="10:17" x14ac:dyDescent="0.25">
      <c r="J14159" s="14"/>
      <c r="K14159" s="14"/>
      <c r="L14159" s="14"/>
      <c r="M14159" s="14"/>
      <c r="N14159" s="14"/>
      <c r="O14159" s="14"/>
      <c r="P14159" s="14"/>
      <c r="Q14159" s="14"/>
    </row>
    <row r="14160" spans="10:17" x14ac:dyDescent="0.25">
      <c r="J14160" s="14"/>
      <c r="K14160" s="14"/>
      <c r="L14160" s="14"/>
      <c r="M14160" s="14"/>
      <c r="N14160" s="14"/>
      <c r="O14160" s="14"/>
      <c r="P14160" s="14"/>
      <c r="Q14160" s="14"/>
    </row>
    <row r="14161" spans="10:17" x14ac:dyDescent="0.25">
      <c r="J14161" s="14"/>
      <c r="K14161" s="14"/>
      <c r="L14161" s="14"/>
      <c r="M14161" s="14"/>
      <c r="N14161" s="14"/>
      <c r="O14161" s="14"/>
      <c r="P14161" s="14"/>
      <c r="Q14161" s="14"/>
    </row>
    <row r="14162" spans="10:17" x14ac:dyDescent="0.25">
      <c r="J14162" s="14"/>
      <c r="K14162" s="14"/>
      <c r="L14162" s="14"/>
      <c r="M14162" s="14"/>
      <c r="N14162" s="14"/>
      <c r="O14162" s="14"/>
      <c r="P14162" s="14"/>
      <c r="Q14162" s="14"/>
    </row>
    <row r="14163" spans="10:17" x14ac:dyDescent="0.25">
      <c r="J14163" s="14"/>
      <c r="K14163" s="14"/>
      <c r="L14163" s="14"/>
      <c r="M14163" s="14"/>
      <c r="N14163" s="14"/>
      <c r="O14163" s="14"/>
      <c r="P14163" s="14"/>
      <c r="Q14163" s="14"/>
    </row>
    <row r="14164" spans="10:17" x14ac:dyDescent="0.25">
      <c r="J14164" s="14"/>
      <c r="K14164" s="14"/>
      <c r="L14164" s="14"/>
      <c r="M14164" s="14"/>
      <c r="N14164" s="14"/>
      <c r="O14164" s="14"/>
      <c r="P14164" s="14"/>
      <c r="Q14164" s="14"/>
    </row>
    <row r="14165" spans="10:17" x14ac:dyDescent="0.25">
      <c r="J14165" s="14"/>
      <c r="K14165" s="14"/>
      <c r="L14165" s="14"/>
      <c r="M14165" s="14"/>
      <c r="N14165" s="14"/>
      <c r="O14165" s="14"/>
      <c r="P14165" s="14"/>
      <c r="Q14165" s="14"/>
    </row>
    <row r="14166" spans="10:17" x14ac:dyDescent="0.25">
      <c r="J14166" s="14"/>
      <c r="K14166" s="14"/>
      <c r="L14166" s="14"/>
      <c r="M14166" s="14"/>
      <c r="N14166" s="14"/>
      <c r="O14166" s="14"/>
      <c r="P14166" s="14"/>
      <c r="Q14166" s="14"/>
    </row>
    <row r="14167" spans="10:17" x14ac:dyDescent="0.25">
      <c r="J14167" s="14"/>
      <c r="K14167" s="14"/>
      <c r="L14167" s="14"/>
      <c r="M14167" s="14"/>
      <c r="N14167" s="14"/>
      <c r="O14167" s="14"/>
      <c r="P14167" s="14"/>
      <c r="Q14167" s="14"/>
    </row>
    <row r="14168" spans="10:17" x14ac:dyDescent="0.25">
      <c r="J14168" s="14"/>
      <c r="K14168" s="14"/>
      <c r="L14168" s="14"/>
      <c r="M14168" s="14"/>
      <c r="N14168" s="14"/>
      <c r="O14168" s="14"/>
      <c r="P14168" s="14"/>
      <c r="Q14168" s="14"/>
    </row>
    <row r="14169" spans="10:17" x14ac:dyDescent="0.25">
      <c r="J14169" s="14"/>
      <c r="K14169" s="14"/>
      <c r="L14169" s="14"/>
      <c r="M14169" s="14"/>
      <c r="N14169" s="14"/>
      <c r="O14169" s="14"/>
      <c r="P14169" s="14"/>
      <c r="Q14169" s="14"/>
    </row>
    <row r="14170" spans="10:17" x14ac:dyDescent="0.25">
      <c r="J14170" s="14"/>
      <c r="K14170" s="14"/>
      <c r="L14170" s="14"/>
      <c r="M14170" s="14"/>
      <c r="N14170" s="14"/>
      <c r="O14170" s="14"/>
      <c r="P14170" s="14"/>
      <c r="Q14170" s="14"/>
    </row>
    <row r="14171" spans="10:17" x14ac:dyDescent="0.25">
      <c r="J14171" s="14"/>
      <c r="K14171" s="14"/>
      <c r="L14171" s="14"/>
      <c r="M14171" s="14"/>
      <c r="N14171" s="14"/>
      <c r="O14171" s="14"/>
      <c r="P14171" s="14"/>
      <c r="Q14171" s="14"/>
    </row>
    <row r="14172" spans="10:17" x14ac:dyDescent="0.25">
      <c r="J14172" s="14"/>
      <c r="K14172" s="14"/>
      <c r="L14172" s="14"/>
      <c r="M14172" s="14"/>
      <c r="N14172" s="14"/>
      <c r="O14172" s="14"/>
      <c r="P14172" s="14"/>
      <c r="Q14172" s="14"/>
    </row>
    <row r="14173" spans="10:17" x14ac:dyDescent="0.25">
      <c r="J14173" s="14"/>
      <c r="K14173" s="14"/>
      <c r="L14173" s="14"/>
      <c r="M14173" s="14"/>
      <c r="N14173" s="14"/>
      <c r="O14173" s="14"/>
      <c r="P14173" s="14"/>
      <c r="Q14173" s="14"/>
    </row>
    <row r="14174" spans="10:17" x14ac:dyDescent="0.25">
      <c r="J14174" s="14"/>
      <c r="K14174" s="14"/>
      <c r="L14174" s="14"/>
      <c r="M14174" s="14"/>
      <c r="N14174" s="14"/>
      <c r="O14174" s="14"/>
      <c r="P14174" s="14"/>
      <c r="Q14174" s="14"/>
    </row>
    <row r="14175" spans="10:17" x14ac:dyDescent="0.25">
      <c r="J14175" s="14"/>
      <c r="K14175" s="14"/>
      <c r="L14175" s="14"/>
      <c r="M14175" s="14"/>
      <c r="N14175" s="14"/>
      <c r="O14175" s="14"/>
      <c r="P14175" s="14"/>
      <c r="Q14175" s="14"/>
    </row>
    <row r="14176" spans="10:17" x14ac:dyDescent="0.25">
      <c r="J14176" s="14"/>
      <c r="K14176" s="14"/>
      <c r="L14176" s="14"/>
      <c r="M14176" s="14"/>
      <c r="N14176" s="14"/>
      <c r="O14176" s="14"/>
      <c r="P14176" s="14"/>
      <c r="Q14176" s="14"/>
    </row>
    <row r="14177" spans="10:17" x14ac:dyDescent="0.25">
      <c r="J14177" s="14"/>
      <c r="K14177" s="14"/>
      <c r="L14177" s="14"/>
      <c r="M14177" s="14"/>
      <c r="N14177" s="14"/>
      <c r="O14177" s="14"/>
      <c r="P14177" s="14"/>
      <c r="Q14177" s="14"/>
    </row>
    <row r="14178" spans="10:17" x14ac:dyDescent="0.25">
      <c r="J14178" s="14"/>
      <c r="K14178" s="14"/>
      <c r="L14178" s="14"/>
      <c r="M14178" s="14"/>
      <c r="N14178" s="14"/>
      <c r="O14178" s="14"/>
      <c r="P14178" s="14"/>
      <c r="Q14178" s="14"/>
    </row>
    <row r="14179" spans="10:17" x14ac:dyDescent="0.25">
      <c r="J14179" s="14"/>
      <c r="K14179" s="14"/>
      <c r="L14179" s="14"/>
      <c r="M14179" s="14"/>
      <c r="N14179" s="14"/>
      <c r="O14179" s="14"/>
      <c r="P14179" s="14"/>
      <c r="Q14179" s="14"/>
    </row>
    <row r="14180" spans="10:17" x14ac:dyDescent="0.25">
      <c r="J14180" s="14"/>
      <c r="K14180" s="14"/>
      <c r="L14180" s="14"/>
      <c r="M14180" s="14"/>
      <c r="N14180" s="14"/>
      <c r="O14180" s="14"/>
      <c r="P14180" s="14"/>
      <c r="Q14180" s="14"/>
    </row>
    <row r="14181" spans="10:17" x14ac:dyDescent="0.25">
      <c r="J14181" s="14"/>
      <c r="K14181" s="14"/>
      <c r="L14181" s="14"/>
      <c r="M14181" s="14"/>
      <c r="N14181" s="14"/>
      <c r="O14181" s="14"/>
      <c r="P14181" s="14"/>
      <c r="Q14181" s="14"/>
    </row>
    <row r="14182" spans="10:17" x14ac:dyDescent="0.25">
      <c r="J14182" s="14"/>
      <c r="K14182" s="14"/>
      <c r="L14182" s="14"/>
      <c r="M14182" s="14"/>
      <c r="N14182" s="14"/>
      <c r="O14182" s="14"/>
      <c r="P14182" s="14"/>
      <c r="Q14182" s="14"/>
    </row>
    <row r="14183" spans="10:17" x14ac:dyDescent="0.25">
      <c r="J14183" s="14"/>
      <c r="K14183" s="14"/>
      <c r="L14183" s="14"/>
      <c r="M14183" s="14"/>
      <c r="N14183" s="14"/>
      <c r="O14183" s="14"/>
      <c r="P14183" s="14"/>
      <c r="Q14183" s="14"/>
    </row>
    <row r="14184" spans="10:17" x14ac:dyDescent="0.25">
      <c r="J14184" s="14"/>
      <c r="K14184" s="14"/>
      <c r="L14184" s="14"/>
      <c r="M14184" s="14"/>
      <c r="N14184" s="14"/>
      <c r="O14184" s="14"/>
      <c r="P14184" s="14"/>
      <c r="Q14184" s="14"/>
    </row>
    <row r="14185" spans="10:17" x14ac:dyDescent="0.25">
      <c r="J14185" s="14"/>
      <c r="K14185" s="14"/>
      <c r="L14185" s="14"/>
      <c r="M14185" s="14"/>
      <c r="N14185" s="14"/>
      <c r="O14185" s="14"/>
      <c r="P14185" s="14"/>
      <c r="Q14185" s="14"/>
    </row>
    <row r="14186" spans="10:17" x14ac:dyDescent="0.25">
      <c r="J14186" s="14"/>
      <c r="K14186" s="14"/>
      <c r="L14186" s="14"/>
      <c r="M14186" s="14"/>
      <c r="N14186" s="14"/>
      <c r="O14186" s="14"/>
      <c r="P14186" s="14"/>
      <c r="Q14186" s="14"/>
    </row>
    <row r="14187" spans="10:17" x14ac:dyDescent="0.25">
      <c r="J14187" s="14"/>
      <c r="K14187" s="14"/>
      <c r="L14187" s="14"/>
      <c r="M14187" s="14"/>
      <c r="N14187" s="14"/>
      <c r="O14187" s="14"/>
      <c r="P14187" s="14"/>
      <c r="Q14187" s="14"/>
    </row>
    <row r="14188" spans="10:17" x14ac:dyDescent="0.25">
      <c r="J14188" s="14"/>
      <c r="K14188" s="14"/>
      <c r="L14188" s="14"/>
      <c r="M14188" s="14"/>
      <c r="N14188" s="14"/>
      <c r="O14188" s="14"/>
      <c r="P14188" s="14"/>
      <c r="Q14188" s="14"/>
    </row>
    <row r="14189" spans="10:17" x14ac:dyDescent="0.25">
      <c r="J14189" s="14"/>
      <c r="K14189" s="14"/>
      <c r="L14189" s="14"/>
      <c r="M14189" s="14"/>
      <c r="N14189" s="14"/>
      <c r="O14189" s="14"/>
      <c r="P14189" s="14"/>
      <c r="Q14189" s="14"/>
    </row>
    <row r="14190" spans="10:17" x14ac:dyDescent="0.25">
      <c r="J14190" s="14"/>
      <c r="K14190" s="14"/>
      <c r="L14190" s="14"/>
      <c r="M14190" s="14"/>
      <c r="N14190" s="14"/>
      <c r="O14190" s="14"/>
      <c r="P14190" s="14"/>
      <c r="Q14190" s="14"/>
    </row>
    <row r="14191" spans="10:17" x14ac:dyDescent="0.25">
      <c r="J14191" s="14"/>
      <c r="K14191" s="14"/>
      <c r="L14191" s="14"/>
      <c r="M14191" s="14"/>
      <c r="N14191" s="14"/>
      <c r="O14191" s="14"/>
      <c r="P14191" s="14"/>
      <c r="Q14191" s="14"/>
    </row>
    <row r="14192" spans="10:17" x14ac:dyDescent="0.25">
      <c r="J14192" s="14"/>
      <c r="K14192" s="14"/>
      <c r="L14192" s="14"/>
      <c r="M14192" s="14"/>
      <c r="N14192" s="14"/>
      <c r="O14192" s="14"/>
      <c r="P14192" s="14"/>
      <c r="Q14192" s="14"/>
    </row>
    <row r="14193" spans="10:17" x14ac:dyDescent="0.25">
      <c r="J14193" s="14"/>
      <c r="K14193" s="14"/>
      <c r="L14193" s="14"/>
      <c r="M14193" s="14"/>
      <c r="N14193" s="14"/>
      <c r="O14193" s="14"/>
      <c r="P14193" s="14"/>
      <c r="Q14193" s="14"/>
    </row>
    <row r="14194" spans="10:17" x14ac:dyDescent="0.25">
      <c r="J14194" s="14"/>
      <c r="K14194" s="14"/>
      <c r="L14194" s="14"/>
      <c r="M14194" s="14"/>
      <c r="N14194" s="14"/>
      <c r="O14194" s="14"/>
      <c r="P14194" s="14"/>
      <c r="Q14194" s="14"/>
    </row>
    <row r="14195" spans="10:17" x14ac:dyDescent="0.25">
      <c r="J14195" s="14"/>
      <c r="K14195" s="14"/>
      <c r="L14195" s="14"/>
      <c r="M14195" s="14"/>
      <c r="N14195" s="14"/>
      <c r="O14195" s="14"/>
      <c r="P14195" s="14"/>
      <c r="Q14195" s="14"/>
    </row>
    <row r="14196" spans="10:17" x14ac:dyDescent="0.25">
      <c r="J14196" s="14"/>
      <c r="K14196" s="14"/>
      <c r="L14196" s="14"/>
      <c r="M14196" s="14"/>
      <c r="N14196" s="14"/>
      <c r="O14196" s="14"/>
      <c r="P14196" s="14"/>
      <c r="Q14196" s="14"/>
    </row>
    <row r="14197" spans="10:17" x14ac:dyDescent="0.25">
      <c r="J14197" s="14"/>
      <c r="K14197" s="14"/>
      <c r="L14197" s="14"/>
      <c r="M14197" s="14"/>
      <c r="N14197" s="14"/>
      <c r="O14197" s="14"/>
      <c r="P14197" s="14"/>
      <c r="Q14197" s="14"/>
    </row>
    <row r="14198" spans="10:17" x14ac:dyDescent="0.25">
      <c r="J14198" s="14"/>
      <c r="K14198" s="14"/>
      <c r="L14198" s="14"/>
      <c r="M14198" s="14"/>
      <c r="N14198" s="14"/>
      <c r="O14198" s="14"/>
      <c r="P14198" s="14"/>
      <c r="Q14198" s="14"/>
    </row>
    <row r="14199" spans="10:17" x14ac:dyDescent="0.25">
      <c r="J14199" s="14"/>
      <c r="K14199" s="14"/>
      <c r="L14199" s="14"/>
      <c r="M14199" s="14"/>
      <c r="N14199" s="14"/>
      <c r="O14199" s="14"/>
      <c r="P14199" s="14"/>
      <c r="Q14199" s="14"/>
    </row>
    <row r="14200" spans="10:17" x14ac:dyDescent="0.25">
      <c r="J14200" s="14"/>
      <c r="K14200" s="14"/>
      <c r="L14200" s="14"/>
      <c r="M14200" s="14"/>
      <c r="N14200" s="14"/>
      <c r="O14200" s="14"/>
      <c r="P14200" s="14"/>
      <c r="Q14200" s="14"/>
    </row>
    <row r="14201" spans="10:17" x14ac:dyDescent="0.25">
      <c r="J14201" s="14"/>
      <c r="K14201" s="14"/>
      <c r="L14201" s="14"/>
      <c r="M14201" s="14"/>
      <c r="N14201" s="14"/>
      <c r="O14201" s="14"/>
      <c r="P14201" s="14"/>
      <c r="Q14201" s="14"/>
    </row>
    <row r="14202" spans="10:17" x14ac:dyDescent="0.25">
      <c r="J14202" s="14"/>
      <c r="K14202" s="14"/>
      <c r="L14202" s="14"/>
      <c r="M14202" s="14"/>
      <c r="N14202" s="14"/>
      <c r="O14202" s="14"/>
      <c r="P14202" s="14"/>
      <c r="Q14202" s="14"/>
    </row>
    <row r="14203" spans="10:17" x14ac:dyDescent="0.25">
      <c r="J14203" s="14"/>
      <c r="K14203" s="14"/>
      <c r="L14203" s="14"/>
      <c r="M14203" s="14"/>
      <c r="N14203" s="14"/>
      <c r="O14203" s="14"/>
      <c r="P14203" s="14"/>
      <c r="Q14203" s="14"/>
    </row>
    <row r="14204" spans="10:17" x14ac:dyDescent="0.25">
      <c r="J14204" s="14"/>
      <c r="K14204" s="14"/>
      <c r="L14204" s="14"/>
      <c r="M14204" s="14"/>
      <c r="N14204" s="14"/>
      <c r="O14204" s="14"/>
      <c r="P14204" s="14"/>
      <c r="Q14204" s="14"/>
    </row>
    <row r="14205" spans="10:17" x14ac:dyDescent="0.25">
      <c r="J14205" s="14"/>
      <c r="K14205" s="14"/>
      <c r="L14205" s="14"/>
      <c r="M14205" s="14"/>
      <c r="N14205" s="14"/>
      <c r="O14205" s="14"/>
      <c r="P14205" s="14"/>
      <c r="Q14205" s="14"/>
    </row>
    <row r="14206" spans="10:17" x14ac:dyDescent="0.25">
      <c r="J14206" s="14"/>
      <c r="K14206" s="14"/>
      <c r="L14206" s="14"/>
      <c r="M14206" s="14"/>
      <c r="N14206" s="14"/>
      <c r="O14206" s="14"/>
      <c r="P14206" s="14"/>
      <c r="Q14206" s="14"/>
    </row>
    <row r="14207" spans="10:17" x14ac:dyDescent="0.25">
      <c r="J14207" s="14"/>
      <c r="K14207" s="14"/>
      <c r="L14207" s="14"/>
      <c r="M14207" s="14"/>
      <c r="N14207" s="14"/>
      <c r="O14207" s="14"/>
      <c r="P14207" s="14"/>
      <c r="Q14207" s="14"/>
    </row>
    <row r="14208" spans="10:17" x14ac:dyDescent="0.25">
      <c r="J14208" s="14"/>
      <c r="K14208" s="14"/>
      <c r="L14208" s="14"/>
      <c r="M14208" s="14"/>
      <c r="N14208" s="14"/>
      <c r="O14208" s="14"/>
      <c r="P14208" s="14"/>
      <c r="Q14208" s="14"/>
    </row>
    <row r="14209" spans="10:17" x14ac:dyDescent="0.25">
      <c r="J14209" s="14"/>
      <c r="K14209" s="14"/>
      <c r="L14209" s="14"/>
      <c r="M14209" s="14"/>
      <c r="N14209" s="14"/>
      <c r="O14209" s="14"/>
      <c r="P14209" s="14"/>
      <c r="Q14209" s="14"/>
    </row>
    <row r="14210" spans="10:17" x14ac:dyDescent="0.25">
      <c r="J14210" s="14"/>
      <c r="K14210" s="14"/>
      <c r="L14210" s="14"/>
      <c r="M14210" s="14"/>
      <c r="N14210" s="14"/>
      <c r="O14210" s="14"/>
      <c r="P14210" s="14"/>
      <c r="Q14210" s="14"/>
    </row>
    <row r="14211" spans="10:17" x14ac:dyDescent="0.25">
      <c r="J14211" s="14"/>
      <c r="K14211" s="14"/>
      <c r="L14211" s="14"/>
      <c r="M14211" s="14"/>
      <c r="N14211" s="14"/>
      <c r="O14211" s="14"/>
      <c r="P14211" s="14"/>
      <c r="Q14211" s="14"/>
    </row>
    <row r="14212" spans="10:17" x14ac:dyDescent="0.25">
      <c r="J14212" s="14"/>
      <c r="K14212" s="14"/>
      <c r="L14212" s="14"/>
      <c r="M14212" s="14"/>
      <c r="N14212" s="14"/>
      <c r="O14212" s="14"/>
      <c r="P14212" s="14"/>
      <c r="Q14212" s="14"/>
    </row>
    <row r="14213" spans="10:17" x14ac:dyDescent="0.25">
      <c r="J14213" s="14"/>
      <c r="K14213" s="14"/>
      <c r="L14213" s="14"/>
      <c r="M14213" s="14"/>
      <c r="N14213" s="14"/>
      <c r="O14213" s="14"/>
      <c r="P14213" s="14"/>
      <c r="Q14213" s="14"/>
    </row>
    <row r="14214" spans="10:17" x14ac:dyDescent="0.25">
      <c r="J14214" s="14"/>
      <c r="K14214" s="14"/>
      <c r="L14214" s="14"/>
      <c r="M14214" s="14"/>
      <c r="N14214" s="14"/>
      <c r="O14214" s="14"/>
      <c r="P14214" s="14"/>
      <c r="Q14214" s="14"/>
    </row>
    <row r="14215" spans="10:17" x14ac:dyDescent="0.25">
      <c r="J14215" s="14"/>
      <c r="K14215" s="14"/>
      <c r="L14215" s="14"/>
      <c r="M14215" s="14"/>
      <c r="N14215" s="14"/>
      <c r="O14215" s="14"/>
      <c r="P14215" s="14"/>
      <c r="Q14215" s="14"/>
    </row>
    <row r="14216" spans="10:17" x14ac:dyDescent="0.25">
      <c r="J14216" s="14"/>
      <c r="K14216" s="14"/>
      <c r="L14216" s="14"/>
      <c r="M14216" s="14"/>
      <c r="N14216" s="14"/>
      <c r="O14216" s="14"/>
      <c r="P14216" s="14"/>
      <c r="Q14216" s="14"/>
    </row>
    <row r="14217" spans="10:17" x14ac:dyDescent="0.25">
      <c r="J14217" s="14"/>
      <c r="K14217" s="14"/>
      <c r="L14217" s="14"/>
      <c r="M14217" s="14"/>
      <c r="N14217" s="14"/>
      <c r="O14217" s="14"/>
      <c r="P14217" s="14"/>
      <c r="Q14217" s="14"/>
    </row>
    <row r="14218" spans="10:17" x14ac:dyDescent="0.25">
      <c r="J14218" s="14"/>
      <c r="K14218" s="14"/>
      <c r="L14218" s="14"/>
      <c r="M14218" s="14"/>
      <c r="N14218" s="14"/>
      <c r="O14218" s="14"/>
      <c r="P14218" s="14"/>
      <c r="Q14218" s="14"/>
    </row>
    <row r="14219" spans="10:17" x14ac:dyDescent="0.25">
      <c r="J14219" s="14"/>
      <c r="K14219" s="14"/>
      <c r="L14219" s="14"/>
      <c r="M14219" s="14"/>
      <c r="N14219" s="14"/>
      <c r="O14219" s="14"/>
      <c r="P14219" s="14"/>
      <c r="Q14219" s="14"/>
    </row>
    <row r="14220" spans="10:17" x14ac:dyDescent="0.25">
      <c r="J14220" s="14"/>
      <c r="K14220" s="14"/>
      <c r="L14220" s="14"/>
      <c r="M14220" s="14"/>
      <c r="N14220" s="14"/>
      <c r="O14220" s="14"/>
      <c r="P14220" s="14"/>
      <c r="Q14220" s="14"/>
    </row>
    <row r="14221" spans="10:17" x14ac:dyDescent="0.25">
      <c r="J14221" s="14"/>
      <c r="K14221" s="14"/>
      <c r="L14221" s="14"/>
      <c r="M14221" s="14"/>
      <c r="N14221" s="14"/>
      <c r="O14221" s="14"/>
      <c r="P14221" s="14"/>
      <c r="Q14221" s="14"/>
    </row>
    <row r="14222" spans="10:17" x14ac:dyDescent="0.25">
      <c r="J14222" s="14"/>
      <c r="K14222" s="14"/>
      <c r="L14222" s="14"/>
      <c r="M14222" s="14"/>
      <c r="N14222" s="14"/>
      <c r="O14222" s="14"/>
      <c r="P14222" s="14"/>
      <c r="Q14222" s="14"/>
    </row>
    <row r="14223" spans="10:17" x14ac:dyDescent="0.25">
      <c r="J14223" s="14"/>
      <c r="K14223" s="14"/>
      <c r="L14223" s="14"/>
      <c r="M14223" s="14"/>
      <c r="N14223" s="14"/>
      <c r="O14223" s="14"/>
      <c r="P14223" s="14"/>
      <c r="Q14223" s="14"/>
    </row>
    <row r="14224" spans="10:17" x14ac:dyDescent="0.25">
      <c r="J14224" s="14"/>
      <c r="K14224" s="14"/>
      <c r="L14224" s="14"/>
      <c r="M14224" s="14"/>
      <c r="N14224" s="14"/>
      <c r="O14224" s="14"/>
      <c r="P14224" s="14"/>
      <c r="Q14224" s="14"/>
    </row>
    <row r="14225" spans="10:17" x14ac:dyDescent="0.25">
      <c r="J14225" s="14"/>
      <c r="K14225" s="14"/>
      <c r="L14225" s="14"/>
      <c r="M14225" s="14"/>
      <c r="N14225" s="14"/>
      <c r="O14225" s="14"/>
      <c r="P14225" s="14"/>
      <c r="Q14225" s="14"/>
    </row>
    <row r="14226" spans="10:17" x14ac:dyDescent="0.25">
      <c r="J14226" s="14"/>
      <c r="K14226" s="14"/>
      <c r="L14226" s="14"/>
      <c r="M14226" s="14"/>
      <c r="N14226" s="14"/>
      <c r="O14226" s="14"/>
      <c r="P14226" s="14"/>
      <c r="Q14226" s="14"/>
    </row>
    <row r="14227" spans="10:17" x14ac:dyDescent="0.25">
      <c r="J14227" s="14"/>
      <c r="K14227" s="14"/>
      <c r="L14227" s="14"/>
      <c r="M14227" s="14"/>
      <c r="N14227" s="14"/>
      <c r="O14227" s="14"/>
      <c r="P14227" s="14"/>
      <c r="Q14227" s="14"/>
    </row>
    <row r="14228" spans="10:17" x14ac:dyDescent="0.25">
      <c r="J14228" s="14"/>
      <c r="K14228" s="14"/>
      <c r="L14228" s="14"/>
      <c r="M14228" s="14"/>
      <c r="N14228" s="14"/>
      <c r="O14228" s="14"/>
      <c r="P14228" s="14"/>
      <c r="Q14228" s="14"/>
    </row>
    <row r="14229" spans="10:17" x14ac:dyDescent="0.25">
      <c r="J14229" s="14"/>
      <c r="K14229" s="14"/>
      <c r="L14229" s="14"/>
      <c r="M14229" s="14"/>
      <c r="N14229" s="14"/>
      <c r="O14229" s="14"/>
      <c r="P14229" s="14"/>
      <c r="Q14229" s="14"/>
    </row>
    <row r="14230" spans="10:17" x14ac:dyDescent="0.25">
      <c r="J14230" s="14"/>
      <c r="K14230" s="14"/>
      <c r="L14230" s="14"/>
      <c r="M14230" s="14"/>
      <c r="N14230" s="14"/>
      <c r="O14230" s="14"/>
      <c r="P14230" s="14"/>
      <c r="Q14230" s="14"/>
    </row>
    <row r="14231" spans="10:17" x14ac:dyDescent="0.25">
      <c r="J14231" s="14"/>
      <c r="K14231" s="14"/>
      <c r="L14231" s="14"/>
      <c r="M14231" s="14"/>
      <c r="N14231" s="14"/>
      <c r="O14231" s="14"/>
      <c r="P14231" s="14"/>
      <c r="Q14231" s="14"/>
    </row>
    <row r="14232" spans="10:17" x14ac:dyDescent="0.25">
      <c r="J14232" s="14"/>
      <c r="K14232" s="14"/>
      <c r="L14232" s="14"/>
      <c r="M14232" s="14"/>
      <c r="N14232" s="14"/>
      <c r="O14232" s="14"/>
      <c r="P14232" s="14"/>
      <c r="Q14232" s="14"/>
    </row>
    <row r="14233" spans="10:17" x14ac:dyDescent="0.25">
      <c r="J14233" s="14"/>
      <c r="K14233" s="14"/>
      <c r="L14233" s="14"/>
      <c r="M14233" s="14"/>
      <c r="N14233" s="14"/>
      <c r="O14233" s="14"/>
      <c r="P14233" s="14"/>
      <c r="Q14233" s="14"/>
    </row>
    <row r="14234" spans="10:17" x14ac:dyDescent="0.25">
      <c r="J14234" s="14"/>
      <c r="K14234" s="14"/>
      <c r="L14234" s="14"/>
      <c r="M14234" s="14"/>
      <c r="N14234" s="14"/>
      <c r="O14234" s="14"/>
      <c r="P14234" s="14"/>
      <c r="Q14234" s="14"/>
    </row>
    <row r="14235" spans="10:17" x14ac:dyDescent="0.25">
      <c r="J14235" s="14"/>
      <c r="K14235" s="14"/>
      <c r="L14235" s="14"/>
      <c r="M14235" s="14"/>
      <c r="N14235" s="14"/>
      <c r="O14235" s="14"/>
      <c r="P14235" s="14"/>
      <c r="Q14235" s="14"/>
    </row>
    <row r="14236" spans="10:17" x14ac:dyDescent="0.25">
      <c r="J14236" s="14"/>
      <c r="K14236" s="14"/>
      <c r="L14236" s="14"/>
      <c r="M14236" s="14"/>
      <c r="N14236" s="14"/>
      <c r="O14236" s="14"/>
      <c r="P14236" s="14"/>
      <c r="Q14236" s="14"/>
    </row>
    <row r="14237" spans="10:17" x14ac:dyDescent="0.25">
      <c r="J14237" s="14"/>
      <c r="K14237" s="14"/>
      <c r="L14237" s="14"/>
      <c r="M14237" s="14"/>
      <c r="N14237" s="14"/>
      <c r="O14237" s="14"/>
      <c r="P14237" s="14"/>
      <c r="Q14237" s="14"/>
    </row>
    <row r="14238" spans="10:17" x14ac:dyDescent="0.25">
      <c r="J14238" s="14"/>
      <c r="K14238" s="14"/>
      <c r="L14238" s="14"/>
      <c r="M14238" s="14"/>
      <c r="N14238" s="14"/>
      <c r="O14238" s="14"/>
      <c r="P14238" s="14"/>
      <c r="Q14238" s="14"/>
    </row>
    <row r="14239" spans="10:17" x14ac:dyDescent="0.25">
      <c r="J14239" s="14"/>
      <c r="K14239" s="14"/>
      <c r="L14239" s="14"/>
      <c r="M14239" s="14"/>
      <c r="N14239" s="14"/>
      <c r="O14239" s="14"/>
      <c r="P14239" s="14"/>
      <c r="Q14239" s="14"/>
    </row>
    <row r="14240" spans="10:17" x14ac:dyDescent="0.25">
      <c r="J14240" s="14"/>
      <c r="K14240" s="14"/>
      <c r="L14240" s="14"/>
      <c r="M14240" s="14"/>
      <c r="N14240" s="14"/>
      <c r="O14240" s="14"/>
      <c r="P14240" s="14"/>
      <c r="Q14240" s="14"/>
    </row>
    <row r="14241" spans="10:17" x14ac:dyDescent="0.25">
      <c r="J14241" s="14"/>
      <c r="K14241" s="14"/>
      <c r="L14241" s="14"/>
      <c r="M14241" s="14"/>
      <c r="N14241" s="14"/>
      <c r="O14241" s="14"/>
      <c r="P14241" s="14"/>
      <c r="Q14241" s="14"/>
    </row>
    <row r="14242" spans="10:17" x14ac:dyDescent="0.25">
      <c r="J14242" s="14"/>
      <c r="K14242" s="14"/>
      <c r="L14242" s="14"/>
      <c r="M14242" s="14"/>
      <c r="N14242" s="14"/>
      <c r="O14242" s="14"/>
      <c r="P14242" s="14"/>
      <c r="Q14242" s="14"/>
    </row>
    <row r="14243" spans="10:17" x14ac:dyDescent="0.25">
      <c r="J14243" s="14"/>
      <c r="K14243" s="14"/>
      <c r="L14243" s="14"/>
      <c r="M14243" s="14"/>
      <c r="N14243" s="14"/>
      <c r="O14243" s="14"/>
      <c r="P14243" s="14"/>
      <c r="Q14243" s="14"/>
    </row>
    <row r="14244" spans="10:17" x14ac:dyDescent="0.25">
      <c r="J14244" s="14"/>
      <c r="K14244" s="14"/>
      <c r="L14244" s="14"/>
      <c r="M14244" s="14"/>
      <c r="N14244" s="14"/>
      <c r="O14244" s="14"/>
      <c r="P14244" s="14"/>
      <c r="Q14244" s="14"/>
    </row>
    <row r="14245" spans="10:17" x14ac:dyDescent="0.25">
      <c r="J14245" s="14"/>
      <c r="K14245" s="14"/>
      <c r="L14245" s="14"/>
      <c r="M14245" s="14"/>
      <c r="N14245" s="14"/>
      <c r="O14245" s="14"/>
      <c r="P14245" s="14"/>
      <c r="Q14245" s="14"/>
    </row>
    <row r="14246" spans="10:17" x14ac:dyDescent="0.25">
      <c r="J14246" s="14"/>
      <c r="K14246" s="14"/>
      <c r="L14246" s="14"/>
      <c r="M14246" s="14"/>
      <c r="N14246" s="14"/>
      <c r="O14246" s="14"/>
      <c r="P14246" s="14"/>
      <c r="Q14246" s="14"/>
    </row>
    <row r="14247" spans="10:17" x14ac:dyDescent="0.25">
      <c r="J14247" s="14"/>
      <c r="K14247" s="14"/>
      <c r="L14247" s="14"/>
      <c r="M14247" s="14"/>
      <c r="N14247" s="14"/>
      <c r="O14247" s="14"/>
      <c r="P14247" s="14"/>
      <c r="Q14247" s="14"/>
    </row>
    <row r="14248" spans="10:17" x14ac:dyDescent="0.25">
      <c r="J14248" s="14"/>
      <c r="K14248" s="14"/>
      <c r="L14248" s="14"/>
      <c r="M14248" s="14"/>
      <c r="N14248" s="14"/>
      <c r="O14248" s="14"/>
      <c r="P14248" s="14"/>
      <c r="Q14248" s="14"/>
    </row>
    <row r="14249" spans="10:17" x14ac:dyDescent="0.25">
      <c r="J14249" s="14"/>
      <c r="K14249" s="14"/>
      <c r="L14249" s="14"/>
      <c r="M14249" s="14"/>
      <c r="N14249" s="14"/>
      <c r="O14249" s="14"/>
      <c r="P14249" s="14"/>
      <c r="Q14249" s="14"/>
    </row>
    <row r="14250" spans="10:17" x14ac:dyDescent="0.25">
      <c r="J14250" s="14"/>
      <c r="K14250" s="14"/>
      <c r="L14250" s="14"/>
      <c r="M14250" s="14"/>
      <c r="N14250" s="14"/>
      <c r="O14250" s="14"/>
      <c r="P14250" s="14"/>
      <c r="Q14250" s="14"/>
    </row>
    <row r="14251" spans="10:17" x14ac:dyDescent="0.25">
      <c r="J14251" s="14"/>
      <c r="K14251" s="14"/>
      <c r="L14251" s="14"/>
      <c r="M14251" s="14"/>
      <c r="N14251" s="14"/>
      <c r="O14251" s="14"/>
      <c r="P14251" s="14"/>
      <c r="Q14251" s="14"/>
    </row>
    <row r="14252" spans="10:17" x14ac:dyDescent="0.25">
      <c r="J14252" s="14"/>
      <c r="K14252" s="14"/>
      <c r="L14252" s="14"/>
      <c r="M14252" s="14"/>
      <c r="N14252" s="14"/>
      <c r="O14252" s="14"/>
      <c r="P14252" s="14"/>
      <c r="Q14252" s="14"/>
    </row>
    <row r="14253" spans="10:17" x14ac:dyDescent="0.25">
      <c r="J14253" s="14"/>
      <c r="K14253" s="14"/>
      <c r="L14253" s="14"/>
      <c r="M14253" s="14"/>
      <c r="N14253" s="14"/>
      <c r="O14253" s="14"/>
      <c r="P14253" s="14"/>
      <c r="Q14253" s="14"/>
    </row>
    <row r="14254" spans="10:17" x14ac:dyDescent="0.25">
      <c r="J14254" s="14"/>
      <c r="K14254" s="14"/>
      <c r="L14254" s="14"/>
      <c r="M14254" s="14"/>
      <c r="N14254" s="14"/>
      <c r="O14254" s="14"/>
      <c r="P14254" s="14"/>
      <c r="Q14254" s="14"/>
    </row>
    <row r="14255" spans="10:17" x14ac:dyDescent="0.25">
      <c r="J14255" s="14"/>
      <c r="K14255" s="14"/>
      <c r="L14255" s="14"/>
      <c r="M14255" s="14"/>
      <c r="N14255" s="14"/>
      <c r="O14255" s="14"/>
      <c r="P14255" s="14"/>
      <c r="Q14255" s="14"/>
    </row>
    <row r="14256" spans="10:17" x14ac:dyDescent="0.25">
      <c r="J14256" s="14"/>
      <c r="K14256" s="14"/>
      <c r="L14256" s="14"/>
      <c r="M14256" s="14"/>
      <c r="N14256" s="14"/>
      <c r="O14256" s="14"/>
      <c r="P14256" s="14"/>
      <c r="Q14256" s="14"/>
    </row>
    <row r="14257" spans="10:17" x14ac:dyDescent="0.25">
      <c r="J14257" s="14"/>
      <c r="K14257" s="14"/>
      <c r="L14257" s="14"/>
      <c r="M14257" s="14"/>
      <c r="N14257" s="14"/>
      <c r="O14257" s="14"/>
      <c r="P14257" s="14"/>
      <c r="Q14257" s="14"/>
    </row>
    <row r="14258" spans="10:17" x14ac:dyDescent="0.25">
      <c r="J14258" s="14"/>
      <c r="K14258" s="14"/>
      <c r="L14258" s="14"/>
      <c r="M14258" s="14"/>
      <c r="N14258" s="14"/>
      <c r="O14258" s="14"/>
      <c r="P14258" s="14"/>
      <c r="Q14258" s="14"/>
    </row>
    <row r="14259" spans="10:17" x14ac:dyDescent="0.25">
      <c r="J14259" s="14"/>
      <c r="K14259" s="14"/>
      <c r="L14259" s="14"/>
      <c r="M14259" s="14"/>
      <c r="N14259" s="14"/>
      <c r="O14259" s="14"/>
      <c r="P14259" s="14"/>
      <c r="Q14259" s="14"/>
    </row>
    <row r="14260" spans="10:17" x14ac:dyDescent="0.25">
      <c r="J14260" s="14"/>
      <c r="K14260" s="14"/>
      <c r="L14260" s="14"/>
      <c r="M14260" s="14"/>
      <c r="N14260" s="14"/>
      <c r="O14260" s="14"/>
      <c r="P14260" s="14"/>
      <c r="Q14260" s="14"/>
    </row>
    <row r="14261" spans="10:17" x14ac:dyDescent="0.25">
      <c r="J14261" s="14"/>
      <c r="K14261" s="14"/>
      <c r="L14261" s="14"/>
      <c r="M14261" s="14"/>
      <c r="N14261" s="14"/>
      <c r="O14261" s="14"/>
      <c r="P14261" s="14"/>
      <c r="Q14261" s="14"/>
    </row>
    <row r="14262" spans="10:17" x14ac:dyDescent="0.25">
      <c r="J14262" s="14"/>
      <c r="K14262" s="14"/>
      <c r="L14262" s="14"/>
      <c r="M14262" s="14"/>
      <c r="N14262" s="14"/>
      <c r="O14262" s="14"/>
      <c r="P14262" s="14"/>
      <c r="Q14262" s="14"/>
    </row>
    <row r="14263" spans="10:17" x14ac:dyDescent="0.25">
      <c r="J14263" s="14"/>
      <c r="K14263" s="14"/>
      <c r="L14263" s="14"/>
      <c r="M14263" s="14"/>
      <c r="N14263" s="14"/>
      <c r="O14263" s="14"/>
      <c r="P14263" s="14"/>
      <c r="Q14263" s="14"/>
    </row>
    <row r="14264" spans="10:17" x14ac:dyDescent="0.25">
      <c r="J14264" s="14"/>
      <c r="K14264" s="14"/>
      <c r="L14264" s="14"/>
      <c r="M14264" s="14"/>
      <c r="N14264" s="14"/>
      <c r="O14264" s="14"/>
      <c r="P14264" s="14"/>
      <c r="Q14264" s="14"/>
    </row>
    <row r="14265" spans="10:17" x14ac:dyDescent="0.25">
      <c r="J14265" s="14"/>
      <c r="K14265" s="14"/>
      <c r="L14265" s="14"/>
      <c r="M14265" s="14"/>
      <c r="N14265" s="14"/>
      <c r="O14265" s="14"/>
      <c r="P14265" s="14"/>
      <c r="Q14265" s="14"/>
    </row>
    <row r="14266" spans="10:17" x14ac:dyDescent="0.25">
      <c r="J14266" s="14"/>
      <c r="K14266" s="14"/>
      <c r="L14266" s="14"/>
      <c r="M14266" s="14"/>
      <c r="N14266" s="14"/>
      <c r="O14266" s="14"/>
      <c r="P14266" s="14"/>
      <c r="Q14266" s="14"/>
    </row>
    <row r="14267" spans="10:17" x14ac:dyDescent="0.25">
      <c r="J14267" s="14"/>
      <c r="K14267" s="14"/>
      <c r="L14267" s="14"/>
      <c r="M14267" s="14"/>
      <c r="N14267" s="14"/>
      <c r="O14267" s="14"/>
      <c r="P14267" s="14"/>
      <c r="Q14267" s="14"/>
    </row>
    <row r="14268" spans="10:17" x14ac:dyDescent="0.25">
      <c r="J14268" s="14"/>
      <c r="K14268" s="14"/>
      <c r="L14268" s="14"/>
      <c r="M14268" s="14"/>
      <c r="N14268" s="14"/>
      <c r="O14268" s="14"/>
      <c r="P14268" s="14"/>
      <c r="Q14268" s="14"/>
    </row>
    <row r="14269" spans="10:17" x14ac:dyDescent="0.25">
      <c r="J14269" s="14"/>
      <c r="K14269" s="14"/>
      <c r="L14269" s="14"/>
      <c r="M14269" s="14"/>
      <c r="N14269" s="14"/>
      <c r="O14269" s="14"/>
      <c r="P14269" s="14"/>
      <c r="Q14269" s="14"/>
    </row>
    <row r="14270" spans="10:17" x14ac:dyDescent="0.25">
      <c r="J14270" s="14"/>
      <c r="K14270" s="14"/>
      <c r="L14270" s="14"/>
      <c r="M14270" s="14"/>
      <c r="N14270" s="14"/>
      <c r="O14270" s="14"/>
      <c r="P14270" s="14"/>
      <c r="Q14270" s="14"/>
    </row>
    <row r="14271" spans="10:17" x14ac:dyDescent="0.25">
      <c r="J14271" s="14"/>
      <c r="K14271" s="14"/>
      <c r="L14271" s="14"/>
      <c r="M14271" s="14"/>
      <c r="N14271" s="14"/>
      <c r="O14271" s="14"/>
      <c r="P14271" s="14"/>
      <c r="Q14271" s="14"/>
    </row>
    <row r="14272" spans="10:17" x14ac:dyDescent="0.25">
      <c r="J14272" s="14"/>
      <c r="K14272" s="14"/>
      <c r="L14272" s="14"/>
      <c r="M14272" s="14"/>
      <c r="N14272" s="14"/>
      <c r="O14272" s="14"/>
      <c r="P14272" s="14"/>
      <c r="Q14272" s="14"/>
    </row>
    <row r="14273" spans="10:17" x14ac:dyDescent="0.25">
      <c r="J14273" s="14"/>
      <c r="K14273" s="14"/>
      <c r="L14273" s="14"/>
      <c r="M14273" s="14"/>
      <c r="N14273" s="14"/>
      <c r="O14273" s="14"/>
      <c r="P14273" s="14"/>
      <c r="Q14273" s="14"/>
    </row>
    <row r="14274" spans="10:17" x14ac:dyDescent="0.25">
      <c r="J14274" s="14"/>
      <c r="K14274" s="14"/>
      <c r="L14274" s="14"/>
      <c r="M14274" s="14"/>
      <c r="N14274" s="14"/>
      <c r="O14274" s="14"/>
      <c r="P14274" s="14"/>
      <c r="Q14274" s="14"/>
    </row>
    <row r="14275" spans="10:17" x14ac:dyDescent="0.25">
      <c r="J14275" s="14"/>
      <c r="K14275" s="14"/>
      <c r="L14275" s="14"/>
      <c r="M14275" s="14"/>
      <c r="N14275" s="14"/>
      <c r="O14275" s="14"/>
      <c r="P14275" s="14"/>
      <c r="Q14275" s="14"/>
    </row>
    <row r="14276" spans="10:17" x14ac:dyDescent="0.25">
      <c r="J14276" s="14"/>
      <c r="K14276" s="14"/>
      <c r="L14276" s="14"/>
      <c r="M14276" s="14"/>
      <c r="N14276" s="14"/>
      <c r="O14276" s="14"/>
      <c r="P14276" s="14"/>
      <c r="Q14276" s="14"/>
    </row>
    <row r="14277" spans="10:17" x14ac:dyDescent="0.25">
      <c r="J14277" s="14"/>
      <c r="K14277" s="14"/>
      <c r="L14277" s="14"/>
      <c r="M14277" s="14"/>
      <c r="N14277" s="14"/>
      <c r="O14277" s="14"/>
      <c r="P14277" s="14"/>
      <c r="Q14277" s="14"/>
    </row>
    <row r="14278" spans="10:17" x14ac:dyDescent="0.25">
      <c r="J14278" s="14"/>
      <c r="K14278" s="14"/>
      <c r="L14278" s="14"/>
      <c r="M14278" s="14"/>
      <c r="N14278" s="14"/>
      <c r="O14278" s="14"/>
      <c r="P14278" s="14"/>
      <c r="Q14278" s="14"/>
    </row>
    <row r="14279" spans="10:17" x14ac:dyDescent="0.25">
      <c r="J14279" s="14"/>
      <c r="K14279" s="14"/>
      <c r="L14279" s="14"/>
      <c r="M14279" s="14"/>
      <c r="N14279" s="14"/>
      <c r="O14279" s="14"/>
      <c r="P14279" s="14"/>
      <c r="Q14279" s="14"/>
    </row>
    <row r="14280" spans="10:17" x14ac:dyDescent="0.25">
      <c r="J14280" s="14"/>
      <c r="K14280" s="14"/>
      <c r="L14280" s="14"/>
      <c r="M14280" s="14"/>
      <c r="N14280" s="14"/>
      <c r="O14280" s="14"/>
      <c r="P14280" s="14"/>
      <c r="Q14280" s="14"/>
    </row>
    <row r="14281" spans="10:17" x14ac:dyDescent="0.25">
      <c r="J14281" s="14"/>
      <c r="K14281" s="14"/>
      <c r="L14281" s="14"/>
      <c r="M14281" s="14"/>
      <c r="N14281" s="14"/>
      <c r="O14281" s="14"/>
      <c r="P14281" s="14"/>
      <c r="Q14281" s="14"/>
    </row>
    <row r="14282" spans="10:17" x14ac:dyDescent="0.25">
      <c r="J14282" s="14"/>
      <c r="K14282" s="14"/>
      <c r="L14282" s="14"/>
      <c r="M14282" s="14"/>
      <c r="N14282" s="14"/>
      <c r="O14282" s="14"/>
      <c r="P14282" s="14"/>
      <c r="Q14282" s="14"/>
    </row>
    <row r="14283" spans="10:17" x14ac:dyDescent="0.25">
      <c r="J14283" s="14"/>
      <c r="K14283" s="14"/>
      <c r="L14283" s="14"/>
      <c r="M14283" s="14"/>
      <c r="N14283" s="14"/>
      <c r="O14283" s="14"/>
      <c r="P14283" s="14"/>
      <c r="Q14283" s="14"/>
    </row>
    <row r="14284" spans="10:17" x14ac:dyDescent="0.25">
      <c r="J14284" s="14"/>
      <c r="K14284" s="14"/>
      <c r="L14284" s="14"/>
      <c r="M14284" s="14"/>
      <c r="N14284" s="14"/>
      <c r="O14284" s="14"/>
      <c r="P14284" s="14"/>
      <c r="Q14284" s="14"/>
    </row>
    <row r="14285" spans="10:17" x14ac:dyDescent="0.25">
      <c r="J14285" s="14"/>
      <c r="K14285" s="14"/>
      <c r="L14285" s="14"/>
      <c r="M14285" s="14"/>
      <c r="N14285" s="14"/>
      <c r="O14285" s="14"/>
      <c r="P14285" s="14"/>
      <c r="Q14285" s="14"/>
    </row>
    <row r="14286" spans="10:17" x14ac:dyDescent="0.25">
      <c r="J14286" s="14"/>
      <c r="K14286" s="14"/>
      <c r="L14286" s="14"/>
      <c r="M14286" s="14"/>
      <c r="N14286" s="14"/>
      <c r="O14286" s="14"/>
      <c r="P14286" s="14"/>
      <c r="Q14286" s="14"/>
    </row>
    <row r="14287" spans="10:17" x14ac:dyDescent="0.25">
      <c r="J14287" s="14"/>
      <c r="K14287" s="14"/>
      <c r="L14287" s="14"/>
      <c r="M14287" s="14"/>
      <c r="N14287" s="14"/>
      <c r="O14287" s="14"/>
      <c r="P14287" s="14"/>
      <c r="Q14287" s="14"/>
    </row>
    <row r="14288" spans="10:17" x14ac:dyDescent="0.25">
      <c r="J14288" s="14"/>
      <c r="K14288" s="14"/>
      <c r="L14288" s="14"/>
      <c r="M14288" s="14"/>
      <c r="N14288" s="14"/>
      <c r="O14288" s="14"/>
      <c r="P14288" s="14"/>
      <c r="Q14288" s="14"/>
    </row>
    <row r="14289" spans="10:17" x14ac:dyDescent="0.25">
      <c r="J14289" s="14"/>
      <c r="K14289" s="14"/>
      <c r="L14289" s="14"/>
      <c r="M14289" s="14"/>
      <c r="N14289" s="14"/>
      <c r="O14289" s="14"/>
      <c r="P14289" s="14"/>
      <c r="Q14289" s="14"/>
    </row>
    <row r="14290" spans="10:17" x14ac:dyDescent="0.25">
      <c r="J14290" s="14"/>
      <c r="K14290" s="14"/>
      <c r="L14290" s="14"/>
      <c r="M14290" s="14"/>
      <c r="N14290" s="14"/>
      <c r="O14290" s="14"/>
      <c r="P14290" s="14"/>
      <c r="Q14290" s="14"/>
    </row>
    <row r="14291" spans="10:17" x14ac:dyDescent="0.25">
      <c r="J14291" s="14"/>
      <c r="K14291" s="14"/>
      <c r="L14291" s="14"/>
      <c r="M14291" s="14"/>
      <c r="N14291" s="14"/>
      <c r="O14291" s="14"/>
      <c r="P14291" s="14"/>
      <c r="Q14291" s="14"/>
    </row>
    <row r="14292" spans="10:17" x14ac:dyDescent="0.25">
      <c r="J14292" s="14"/>
      <c r="K14292" s="14"/>
      <c r="L14292" s="14"/>
      <c r="M14292" s="14"/>
      <c r="N14292" s="14"/>
      <c r="O14292" s="14"/>
      <c r="P14292" s="14"/>
      <c r="Q14292" s="14"/>
    </row>
    <row r="14293" spans="10:17" x14ac:dyDescent="0.25">
      <c r="J14293" s="14"/>
      <c r="K14293" s="14"/>
      <c r="L14293" s="14"/>
      <c r="M14293" s="14"/>
      <c r="N14293" s="14"/>
      <c r="O14293" s="14"/>
      <c r="P14293" s="14"/>
      <c r="Q14293" s="14"/>
    </row>
    <row r="14294" spans="10:17" x14ac:dyDescent="0.25">
      <c r="J14294" s="14"/>
      <c r="K14294" s="14"/>
      <c r="L14294" s="14"/>
      <c r="M14294" s="14"/>
      <c r="N14294" s="14"/>
      <c r="O14294" s="14"/>
      <c r="P14294" s="14"/>
      <c r="Q14294" s="14"/>
    </row>
    <row r="14295" spans="10:17" x14ac:dyDescent="0.25">
      <c r="J14295" s="14"/>
      <c r="K14295" s="14"/>
      <c r="L14295" s="14"/>
      <c r="M14295" s="14"/>
      <c r="N14295" s="14"/>
      <c r="O14295" s="14"/>
      <c r="P14295" s="14"/>
      <c r="Q14295" s="14"/>
    </row>
    <row r="14296" spans="10:17" x14ac:dyDescent="0.25">
      <c r="J14296" s="14"/>
      <c r="K14296" s="14"/>
      <c r="L14296" s="14"/>
      <c r="M14296" s="14"/>
      <c r="N14296" s="14"/>
      <c r="O14296" s="14"/>
      <c r="P14296" s="14"/>
      <c r="Q14296" s="14"/>
    </row>
    <row r="14297" spans="10:17" x14ac:dyDescent="0.25">
      <c r="J14297" s="14"/>
      <c r="K14297" s="14"/>
      <c r="L14297" s="14"/>
      <c r="M14297" s="14"/>
      <c r="N14297" s="14"/>
      <c r="O14297" s="14"/>
      <c r="P14297" s="14"/>
      <c r="Q14297" s="14"/>
    </row>
    <row r="14298" spans="10:17" x14ac:dyDescent="0.25">
      <c r="J14298" s="14"/>
      <c r="K14298" s="14"/>
      <c r="L14298" s="14"/>
      <c r="M14298" s="14"/>
      <c r="N14298" s="14"/>
      <c r="O14298" s="14"/>
      <c r="P14298" s="14"/>
      <c r="Q14298" s="14"/>
    </row>
    <row r="14299" spans="10:17" x14ac:dyDescent="0.25">
      <c r="J14299" s="14"/>
      <c r="K14299" s="14"/>
      <c r="L14299" s="14"/>
      <c r="M14299" s="14"/>
      <c r="N14299" s="14"/>
      <c r="O14299" s="14"/>
      <c r="P14299" s="14"/>
      <c r="Q14299" s="14"/>
    </row>
    <row r="14300" spans="10:17" x14ac:dyDescent="0.25">
      <c r="J14300" s="14"/>
      <c r="K14300" s="14"/>
      <c r="L14300" s="14"/>
      <c r="M14300" s="14"/>
      <c r="N14300" s="14"/>
      <c r="O14300" s="14"/>
      <c r="P14300" s="14"/>
      <c r="Q14300" s="14"/>
    </row>
    <row r="14301" spans="10:17" x14ac:dyDescent="0.25">
      <c r="J14301" s="14"/>
      <c r="K14301" s="14"/>
      <c r="L14301" s="14"/>
      <c r="M14301" s="14"/>
      <c r="N14301" s="14"/>
      <c r="O14301" s="14"/>
      <c r="P14301" s="14"/>
      <c r="Q14301" s="14"/>
    </row>
    <row r="14302" spans="10:17" x14ac:dyDescent="0.25">
      <c r="J14302" s="14"/>
      <c r="K14302" s="14"/>
      <c r="L14302" s="14"/>
      <c r="M14302" s="14"/>
      <c r="N14302" s="14"/>
      <c r="O14302" s="14"/>
      <c r="P14302" s="14"/>
      <c r="Q14302" s="14"/>
    </row>
    <row r="14303" spans="10:17" x14ac:dyDescent="0.25">
      <c r="J14303" s="14"/>
      <c r="K14303" s="14"/>
      <c r="L14303" s="14"/>
      <c r="M14303" s="14"/>
      <c r="N14303" s="14"/>
      <c r="O14303" s="14"/>
      <c r="P14303" s="14"/>
      <c r="Q14303" s="14"/>
    </row>
    <row r="14304" spans="10:17" x14ac:dyDescent="0.25">
      <c r="J14304" s="14"/>
      <c r="K14304" s="14"/>
      <c r="L14304" s="14"/>
      <c r="M14304" s="14"/>
      <c r="N14304" s="14"/>
      <c r="O14304" s="14"/>
      <c r="P14304" s="14"/>
      <c r="Q14304" s="14"/>
    </row>
    <row r="14305" spans="10:17" x14ac:dyDescent="0.25">
      <c r="J14305" s="14"/>
      <c r="K14305" s="14"/>
      <c r="L14305" s="14"/>
      <c r="M14305" s="14"/>
      <c r="N14305" s="14"/>
      <c r="O14305" s="14"/>
      <c r="P14305" s="14"/>
      <c r="Q14305" s="14"/>
    </row>
    <row r="14306" spans="10:17" x14ac:dyDescent="0.25">
      <c r="J14306" s="14"/>
      <c r="K14306" s="14"/>
      <c r="L14306" s="14"/>
      <c r="M14306" s="14"/>
      <c r="N14306" s="14"/>
      <c r="O14306" s="14"/>
      <c r="P14306" s="14"/>
      <c r="Q14306" s="14"/>
    </row>
    <row r="14307" spans="10:17" x14ac:dyDescent="0.25">
      <c r="J14307" s="14"/>
      <c r="K14307" s="14"/>
      <c r="L14307" s="14"/>
      <c r="M14307" s="14"/>
      <c r="N14307" s="14"/>
      <c r="O14307" s="14"/>
      <c r="P14307" s="14"/>
      <c r="Q14307" s="14"/>
    </row>
    <row r="14308" spans="10:17" x14ac:dyDescent="0.25">
      <c r="J14308" s="14"/>
      <c r="K14308" s="14"/>
      <c r="L14308" s="14"/>
      <c r="M14308" s="14"/>
      <c r="N14308" s="14"/>
      <c r="O14308" s="14"/>
      <c r="P14308" s="14"/>
      <c r="Q14308" s="14"/>
    </row>
    <row r="14309" spans="10:17" x14ac:dyDescent="0.25">
      <c r="J14309" s="14"/>
      <c r="K14309" s="14"/>
      <c r="L14309" s="14"/>
      <c r="M14309" s="14"/>
      <c r="N14309" s="14"/>
      <c r="O14309" s="14"/>
      <c r="P14309" s="14"/>
      <c r="Q14309" s="14"/>
    </row>
    <row r="14310" spans="10:17" x14ac:dyDescent="0.25">
      <c r="J14310" s="14"/>
      <c r="K14310" s="14"/>
      <c r="L14310" s="14"/>
      <c r="M14310" s="14"/>
      <c r="N14310" s="14"/>
      <c r="O14310" s="14"/>
      <c r="P14310" s="14"/>
      <c r="Q14310" s="14"/>
    </row>
    <row r="14311" spans="10:17" x14ac:dyDescent="0.25">
      <c r="J14311" s="14"/>
      <c r="K14311" s="14"/>
      <c r="L14311" s="14"/>
      <c r="M14311" s="14"/>
      <c r="N14311" s="14"/>
      <c r="O14311" s="14"/>
      <c r="P14311" s="14"/>
      <c r="Q14311" s="14"/>
    </row>
    <row r="14312" spans="10:17" x14ac:dyDescent="0.25">
      <c r="J14312" s="14"/>
      <c r="K14312" s="14"/>
      <c r="L14312" s="14"/>
      <c r="M14312" s="14"/>
      <c r="N14312" s="14"/>
      <c r="O14312" s="14"/>
      <c r="P14312" s="14"/>
      <c r="Q14312" s="14"/>
    </row>
    <row r="14313" spans="10:17" x14ac:dyDescent="0.25">
      <c r="J14313" s="14"/>
      <c r="K14313" s="14"/>
      <c r="L14313" s="14"/>
      <c r="M14313" s="14"/>
      <c r="N14313" s="14"/>
      <c r="O14313" s="14"/>
      <c r="P14313" s="14"/>
      <c r="Q14313" s="14"/>
    </row>
    <row r="14314" spans="10:17" x14ac:dyDescent="0.25">
      <c r="J14314" s="14"/>
      <c r="K14314" s="14"/>
      <c r="L14314" s="14"/>
      <c r="M14314" s="14"/>
      <c r="N14314" s="14"/>
      <c r="O14314" s="14"/>
      <c r="P14314" s="14"/>
      <c r="Q14314" s="14"/>
    </row>
    <row r="14315" spans="10:17" x14ac:dyDescent="0.25">
      <c r="J14315" s="14"/>
      <c r="K14315" s="14"/>
      <c r="L14315" s="14"/>
      <c r="M14315" s="14"/>
      <c r="N14315" s="14"/>
      <c r="O14315" s="14"/>
      <c r="P14315" s="14"/>
      <c r="Q14315" s="14"/>
    </row>
    <row r="14316" spans="10:17" x14ac:dyDescent="0.25">
      <c r="J14316" s="14"/>
      <c r="K14316" s="14"/>
      <c r="L14316" s="14"/>
      <c r="M14316" s="14"/>
      <c r="N14316" s="14"/>
      <c r="O14316" s="14"/>
      <c r="P14316" s="14"/>
      <c r="Q14316" s="14"/>
    </row>
    <row r="14317" spans="10:17" x14ac:dyDescent="0.25">
      <c r="J14317" s="14"/>
      <c r="K14317" s="14"/>
      <c r="L14317" s="14"/>
      <c r="M14317" s="14"/>
      <c r="N14317" s="14"/>
      <c r="O14317" s="14"/>
      <c r="P14317" s="14"/>
      <c r="Q14317" s="14"/>
    </row>
    <row r="14318" spans="10:17" x14ac:dyDescent="0.25">
      <c r="J14318" s="14"/>
      <c r="K14318" s="14"/>
      <c r="L14318" s="14"/>
      <c r="M14318" s="14"/>
      <c r="N14318" s="14"/>
      <c r="O14318" s="14"/>
      <c r="P14318" s="14"/>
      <c r="Q14318" s="14"/>
    </row>
    <row r="14319" spans="10:17" x14ac:dyDescent="0.25">
      <c r="J14319" s="14"/>
      <c r="K14319" s="14"/>
      <c r="L14319" s="14"/>
      <c r="M14319" s="14"/>
      <c r="N14319" s="14"/>
      <c r="O14319" s="14"/>
      <c r="P14319" s="14"/>
      <c r="Q14319" s="14"/>
    </row>
    <row r="14320" spans="10:17" x14ac:dyDescent="0.25">
      <c r="J14320" s="14"/>
      <c r="K14320" s="14"/>
      <c r="L14320" s="14"/>
      <c r="M14320" s="14"/>
      <c r="N14320" s="14"/>
      <c r="O14320" s="14"/>
      <c r="P14320" s="14"/>
      <c r="Q14320" s="14"/>
    </row>
    <row r="14321" spans="10:17" x14ac:dyDescent="0.25">
      <c r="J14321" s="14"/>
      <c r="K14321" s="14"/>
      <c r="L14321" s="14"/>
      <c r="M14321" s="14"/>
      <c r="N14321" s="14"/>
      <c r="O14321" s="14"/>
      <c r="P14321" s="14"/>
      <c r="Q14321" s="14"/>
    </row>
    <row r="14322" spans="10:17" x14ac:dyDescent="0.25">
      <c r="J14322" s="14"/>
      <c r="K14322" s="14"/>
      <c r="L14322" s="14"/>
      <c r="M14322" s="14"/>
      <c r="N14322" s="14"/>
      <c r="O14322" s="14"/>
      <c r="P14322" s="14"/>
      <c r="Q14322" s="14"/>
    </row>
    <row r="14323" spans="10:17" x14ac:dyDescent="0.25">
      <c r="J14323" s="14"/>
      <c r="K14323" s="14"/>
      <c r="L14323" s="14"/>
      <c r="M14323" s="14"/>
      <c r="N14323" s="14"/>
      <c r="O14323" s="14"/>
      <c r="P14323" s="14"/>
      <c r="Q14323" s="14"/>
    </row>
    <row r="14324" spans="10:17" x14ac:dyDescent="0.25">
      <c r="J14324" s="14"/>
      <c r="K14324" s="14"/>
      <c r="L14324" s="14"/>
      <c r="M14324" s="14"/>
      <c r="N14324" s="14"/>
      <c r="O14324" s="14"/>
      <c r="P14324" s="14"/>
      <c r="Q14324" s="14"/>
    </row>
    <row r="14325" spans="10:17" x14ac:dyDescent="0.25">
      <c r="J14325" s="14"/>
      <c r="K14325" s="14"/>
      <c r="L14325" s="14"/>
      <c r="M14325" s="14"/>
      <c r="N14325" s="14"/>
      <c r="O14325" s="14"/>
      <c r="P14325" s="14"/>
      <c r="Q14325" s="14"/>
    </row>
    <row r="14326" spans="10:17" x14ac:dyDescent="0.25">
      <c r="J14326" s="14"/>
      <c r="K14326" s="14"/>
      <c r="L14326" s="14"/>
      <c r="M14326" s="14"/>
      <c r="N14326" s="14"/>
      <c r="O14326" s="14"/>
      <c r="P14326" s="14"/>
      <c r="Q14326" s="14"/>
    </row>
    <row r="14327" spans="10:17" x14ac:dyDescent="0.25">
      <c r="J14327" s="14"/>
      <c r="K14327" s="14"/>
      <c r="L14327" s="14"/>
      <c r="M14327" s="14"/>
      <c r="N14327" s="14"/>
      <c r="O14327" s="14"/>
      <c r="P14327" s="14"/>
      <c r="Q14327" s="14"/>
    </row>
    <row r="14328" spans="10:17" x14ac:dyDescent="0.25">
      <c r="J14328" s="14"/>
      <c r="K14328" s="14"/>
      <c r="L14328" s="14"/>
      <c r="M14328" s="14"/>
      <c r="N14328" s="14"/>
      <c r="O14328" s="14"/>
      <c r="P14328" s="14"/>
      <c r="Q14328" s="14"/>
    </row>
    <row r="14329" spans="10:17" x14ac:dyDescent="0.25">
      <c r="J14329" s="14"/>
      <c r="K14329" s="14"/>
      <c r="L14329" s="14"/>
      <c r="M14329" s="14"/>
      <c r="N14329" s="14"/>
      <c r="O14329" s="14"/>
      <c r="P14329" s="14"/>
      <c r="Q14329" s="14"/>
    </row>
    <row r="14330" spans="10:17" x14ac:dyDescent="0.25">
      <c r="J14330" s="14"/>
      <c r="K14330" s="14"/>
      <c r="L14330" s="14"/>
      <c r="M14330" s="14"/>
      <c r="N14330" s="14"/>
      <c r="O14330" s="14"/>
      <c r="P14330" s="14"/>
      <c r="Q14330" s="14"/>
    </row>
    <row r="14331" spans="10:17" x14ac:dyDescent="0.25">
      <c r="J14331" s="14"/>
      <c r="K14331" s="14"/>
      <c r="L14331" s="14"/>
      <c r="M14331" s="14"/>
      <c r="N14331" s="14"/>
      <c r="O14331" s="14"/>
      <c r="P14331" s="14"/>
      <c r="Q14331" s="14"/>
    </row>
    <row r="14332" spans="10:17" x14ac:dyDescent="0.25">
      <c r="J14332" s="14"/>
      <c r="K14332" s="14"/>
      <c r="L14332" s="14"/>
      <c r="M14332" s="14"/>
      <c r="N14332" s="14"/>
      <c r="O14332" s="14"/>
      <c r="P14332" s="14"/>
      <c r="Q14332" s="14"/>
    </row>
    <row r="14333" spans="10:17" x14ac:dyDescent="0.25">
      <c r="J14333" s="14"/>
      <c r="K14333" s="14"/>
      <c r="L14333" s="14"/>
      <c r="M14333" s="14"/>
      <c r="N14333" s="14"/>
      <c r="O14333" s="14"/>
      <c r="P14333" s="14"/>
      <c r="Q14333" s="14"/>
    </row>
    <row r="14334" spans="10:17" x14ac:dyDescent="0.25">
      <c r="J14334" s="14"/>
      <c r="K14334" s="14"/>
      <c r="L14334" s="14"/>
      <c r="M14334" s="14"/>
      <c r="N14334" s="14"/>
      <c r="O14334" s="14"/>
      <c r="P14334" s="14"/>
      <c r="Q14334" s="14"/>
    </row>
    <row r="14335" spans="10:17" x14ac:dyDescent="0.25">
      <c r="J14335" s="14"/>
      <c r="K14335" s="14"/>
      <c r="L14335" s="14"/>
      <c r="M14335" s="14"/>
      <c r="N14335" s="14"/>
      <c r="O14335" s="14"/>
      <c r="P14335" s="14"/>
      <c r="Q14335" s="14"/>
    </row>
    <row r="14336" spans="10:17" x14ac:dyDescent="0.25">
      <c r="J14336" s="14"/>
      <c r="K14336" s="14"/>
      <c r="L14336" s="14"/>
      <c r="M14336" s="14"/>
      <c r="N14336" s="14"/>
      <c r="O14336" s="14"/>
      <c r="P14336" s="14"/>
      <c r="Q14336" s="14"/>
    </row>
    <row r="14337" spans="10:17" x14ac:dyDescent="0.25">
      <c r="J14337" s="14"/>
      <c r="K14337" s="14"/>
      <c r="L14337" s="14"/>
      <c r="M14337" s="14"/>
      <c r="N14337" s="14"/>
      <c r="O14337" s="14"/>
      <c r="P14337" s="14"/>
      <c r="Q14337" s="14"/>
    </row>
    <row r="14338" spans="10:17" x14ac:dyDescent="0.25">
      <c r="J14338" s="14"/>
      <c r="K14338" s="14"/>
      <c r="L14338" s="14"/>
      <c r="M14338" s="14"/>
      <c r="N14338" s="14"/>
      <c r="O14338" s="14"/>
      <c r="P14338" s="14"/>
      <c r="Q14338" s="14"/>
    </row>
    <row r="14339" spans="10:17" x14ac:dyDescent="0.25">
      <c r="J14339" s="14"/>
      <c r="K14339" s="14"/>
      <c r="L14339" s="14"/>
      <c r="M14339" s="14"/>
      <c r="N14339" s="14"/>
      <c r="O14339" s="14"/>
      <c r="P14339" s="14"/>
      <c r="Q14339" s="14"/>
    </row>
    <row r="14340" spans="10:17" x14ac:dyDescent="0.25">
      <c r="J14340" s="14"/>
      <c r="K14340" s="14"/>
      <c r="L14340" s="14"/>
      <c r="M14340" s="14"/>
      <c r="N14340" s="14"/>
      <c r="O14340" s="14"/>
      <c r="P14340" s="14"/>
      <c r="Q14340" s="14"/>
    </row>
    <row r="14341" spans="10:17" x14ac:dyDescent="0.25">
      <c r="J14341" s="14"/>
      <c r="K14341" s="14"/>
      <c r="L14341" s="14"/>
      <c r="M14341" s="14"/>
      <c r="N14341" s="14"/>
      <c r="O14341" s="14"/>
      <c r="P14341" s="14"/>
      <c r="Q14341" s="14"/>
    </row>
    <row r="14342" spans="10:17" x14ac:dyDescent="0.25">
      <c r="J14342" s="14"/>
      <c r="K14342" s="14"/>
      <c r="L14342" s="14"/>
      <c r="M14342" s="14"/>
      <c r="N14342" s="14"/>
      <c r="O14342" s="14"/>
      <c r="P14342" s="14"/>
      <c r="Q14342" s="14"/>
    </row>
    <row r="14343" spans="10:17" x14ac:dyDescent="0.25">
      <c r="J14343" s="14"/>
      <c r="K14343" s="14"/>
      <c r="L14343" s="14"/>
      <c r="M14343" s="14"/>
      <c r="N14343" s="14"/>
      <c r="O14343" s="14"/>
      <c r="P14343" s="14"/>
      <c r="Q14343" s="14"/>
    </row>
    <row r="14344" spans="10:17" x14ac:dyDescent="0.25">
      <c r="J14344" s="14"/>
      <c r="K14344" s="14"/>
      <c r="L14344" s="14"/>
      <c r="M14344" s="14"/>
      <c r="N14344" s="14"/>
      <c r="O14344" s="14"/>
      <c r="P14344" s="14"/>
      <c r="Q14344" s="14"/>
    </row>
    <row r="14345" spans="10:17" x14ac:dyDescent="0.25">
      <c r="J14345" s="14"/>
      <c r="K14345" s="14"/>
      <c r="L14345" s="14"/>
      <c r="M14345" s="14"/>
      <c r="N14345" s="14"/>
      <c r="O14345" s="14"/>
      <c r="P14345" s="14"/>
      <c r="Q14345" s="14"/>
    </row>
    <row r="14346" spans="10:17" x14ac:dyDescent="0.25">
      <c r="J14346" s="14"/>
      <c r="K14346" s="14"/>
      <c r="L14346" s="14"/>
      <c r="M14346" s="14"/>
      <c r="N14346" s="14"/>
      <c r="O14346" s="14"/>
      <c r="P14346" s="14"/>
      <c r="Q14346" s="14"/>
    </row>
    <row r="14347" spans="10:17" x14ac:dyDescent="0.25">
      <c r="J14347" s="14"/>
      <c r="K14347" s="14"/>
      <c r="L14347" s="14"/>
      <c r="M14347" s="14"/>
      <c r="N14347" s="14"/>
      <c r="O14347" s="14"/>
      <c r="P14347" s="14"/>
      <c r="Q14347" s="14"/>
    </row>
    <row r="14348" spans="10:17" x14ac:dyDescent="0.25">
      <c r="J14348" s="14"/>
      <c r="K14348" s="14"/>
      <c r="L14348" s="14"/>
      <c r="M14348" s="14"/>
      <c r="N14348" s="14"/>
      <c r="O14348" s="14"/>
      <c r="P14348" s="14"/>
      <c r="Q14348" s="14"/>
    </row>
    <row r="14349" spans="10:17" x14ac:dyDescent="0.25">
      <c r="J14349" s="14"/>
      <c r="K14349" s="14"/>
      <c r="L14349" s="14"/>
      <c r="M14349" s="14"/>
      <c r="N14349" s="14"/>
      <c r="O14349" s="14"/>
      <c r="P14349" s="14"/>
      <c r="Q14349" s="14"/>
    </row>
    <row r="14350" spans="10:17" x14ac:dyDescent="0.25">
      <c r="J14350" s="14"/>
      <c r="K14350" s="14"/>
      <c r="L14350" s="14"/>
      <c r="M14350" s="14"/>
      <c r="N14350" s="14"/>
      <c r="O14350" s="14"/>
      <c r="P14350" s="14"/>
      <c r="Q14350" s="14"/>
    </row>
    <row r="14351" spans="10:17" x14ac:dyDescent="0.25">
      <c r="J14351" s="14"/>
      <c r="K14351" s="14"/>
      <c r="L14351" s="14"/>
      <c r="M14351" s="14"/>
      <c r="N14351" s="14"/>
      <c r="O14351" s="14"/>
      <c r="P14351" s="14"/>
      <c r="Q14351" s="14"/>
    </row>
    <row r="14352" spans="10:17" x14ac:dyDescent="0.25">
      <c r="J14352" s="14"/>
      <c r="K14352" s="14"/>
      <c r="L14352" s="14"/>
      <c r="M14352" s="14"/>
      <c r="N14352" s="14"/>
      <c r="O14352" s="14"/>
      <c r="P14352" s="14"/>
      <c r="Q14352" s="14"/>
    </row>
    <row r="14353" spans="10:17" x14ac:dyDescent="0.25">
      <c r="J14353" s="14"/>
      <c r="K14353" s="14"/>
      <c r="L14353" s="14"/>
      <c r="M14353" s="14"/>
      <c r="N14353" s="14"/>
      <c r="O14353" s="14"/>
      <c r="P14353" s="14"/>
      <c r="Q14353" s="14"/>
    </row>
    <row r="14354" spans="10:17" x14ac:dyDescent="0.25">
      <c r="J14354" s="14"/>
      <c r="K14354" s="14"/>
      <c r="L14354" s="14"/>
      <c r="M14354" s="14"/>
      <c r="N14354" s="14"/>
      <c r="O14354" s="14"/>
      <c r="P14354" s="14"/>
      <c r="Q14354" s="14"/>
    </row>
    <row r="14355" spans="10:17" x14ac:dyDescent="0.25">
      <c r="J14355" s="14"/>
      <c r="K14355" s="14"/>
      <c r="L14355" s="14"/>
      <c r="M14355" s="14"/>
      <c r="N14355" s="14"/>
      <c r="O14355" s="14"/>
      <c r="P14355" s="14"/>
      <c r="Q14355" s="14"/>
    </row>
    <row r="14356" spans="10:17" x14ac:dyDescent="0.25">
      <c r="J14356" s="14"/>
      <c r="K14356" s="14"/>
      <c r="L14356" s="14"/>
      <c r="M14356" s="14"/>
      <c r="N14356" s="14"/>
      <c r="O14356" s="14"/>
      <c r="P14356" s="14"/>
      <c r="Q14356" s="14"/>
    </row>
    <row r="14357" spans="10:17" x14ac:dyDescent="0.25">
      <c r="J14357" s="14"/>
      <c r="K14357" s="14"/>
      <c r="L14357" s="14"/>
      <c r="M14357" s="14"/>
      <c r="N14357" s="14"/>
      <c r="O14357" s="14"/>
      <c r="P14357" s="14"/>
      <c r="Q14357" s="14"/>
    </row>
    <row r="14358" spans="10:17" x14ac:dyDescent="0.25">
      <c r="J14358" s="14"/>
      <c r="K14358" s="14"/>
      <c r="L14358" s="14"/>
      <c r="M14358" s="14"/>
      <c r="N14358" s="14"/>
      <c r="O14358" s="14"/>
      <c r="P14358" s="14"/>
      <c r="Q14358" s="14"/>
    </row>
    <row r="14359" spans="10:17" x14ac:dyDescent="0.25">
      <c r="J14359" s="14"/>
      <c r="K14359" s="14"/>
      <c r="L14359" s="14"/>
      <c r="M14359" s="14"/>
      <c r="N14359" s="14"/>
      <c r="O14359" s="14"/>
      <c r="P14359" s="14"/>
      <c r="Q14359" s="14"/>
    </row>
    <row r="14360" spans="10:17" x14ac:dyDescent="0.25">
      <c r="J14360" s="14"/>
      <c r="K14360" s="14"/>
      <c r="L14360" s="14"/>
      <c r="M14360" s="14"/>
      <c r="N14360" s="14"/>
      <c r="O14360" s="14"/>
      <c r="P14360" s="14"/>
      <c r="Q14360" s="14"/>
    </row>
    <row r="14361" spans="10:17" x14ac:dyDescent="0.25">
      <c r="J14361" s="14"/>
      <c r="K14361" s="14"/>
      <c r="L14361" s="14"/>
      <c r="M14361" s="14"/>
      <c r="N14361" s="14"/>
      <c r="O14361" s="14"/>
      <c r="P14361" s="14"/>
      <c r="Q14361" s="14"/>
    </row>
    <row r="14362" spans="10:17" x14ac:dyDescent="0.25">
      <c r="J14362" s="14"/>
      <c r="K14362" s="14"/>
      <c r="L14362" s="14"/>
      <c r="M14362" s="14"/>
      <c r="N14362" s="14"/>
      <c r="O14362" s="14"/>
      <c r="P14362" s="14"/>
      <c r="Q14362" s="14"/>
    </row>
    <row r="14363" spans="10:17" x14ac:dyDescent="0.25">
      <c r="J14363" s="14"/>
      <c r="K14363" s="14"/>
      <c r="L14363" s="14"/>
      <c r="M14363" s="14"/>
      <c r="N14363" s="14"/>
      <c r="O14363" s="14"/>
      <c r="P14363" s="14"/>
      <c r="Q14363" s="14"/>
    </row>
    <row r="14364" spans="10:17" x14ac:dyDescent="0.25">
      <c r="J14364" s="14"/>
      <c r="K14364" s="14"/>
      <c r="L14364" s="14"/>
      <c r="M14364" s="14"/>
      <c r="N14364" s="14"/>
      <c r="O14364" s="14"/>
      <c r="P14364" s="14"/>
      <c r="Q14364" s="14"/>
    </row>
    <row r="14365" spans="10:17" x14ac:dyDescent="0.25">
      <c r="J14365" s="14"/>
      <c r="K14365" s="14"/>
      <c r="L14365" s="14"/>
      <c r="M14365" s="14"/>
      <c r="N14365" s="14"/>
      <c r="O14365" s="14"/>
      <c r="P14365" s="14"/>
      <c r="Q14365" s="14"/>
    </row>
    <row r="14366" spans="10:17" x14ac:dyDescent="0.25">
      <c r="J14366" s="14"/>
      <c r="K14366" s="14"/>
      <c r="L14366" s="14"/>
      <c r="M14366" s="14"/>
      <c r="N14366" s="14"/>
      <c r="O14366" s="14"/>
      <c r="P14366" s="14"/>
      <c r="Q14366" s="14"/>
    </row>
    <row r="14367" spans="10:17" x14ac:dyDescent="0.25">
      <c r="J14367" s="14"/>
      <c r="K14367" s="14"/>
      <c r="L14367" s="14"/>
      <c r="M14367" s="14"/>
      <c r="N14367" s="14"/>
      <c r="O14367" s="14"/>
      <c r="P14367" s="14"/>
      <c r="Q14367" s="14"/>
    </row>
    <row r="14368" spans="10:17" x14ac:dyDescent="0.25">
      <c r="J14368" s="14"/>
      <c r="K14368" s="14"/>
      <c r="L14368" s="14"/>
      <c r="M14368" s="14"/>
      <c r="N14368" s="14"/>
      <c r="O14368" s="14"/>
      <c r="P14368" s="14"/>
      <c r="Q14368" s="14"/>
    </row>
    <row r="14369" spans="10:17" x14ac:dyDescent="0.25">
      <c r="J14369" s="14"/>
      <c r="K14369" s="14"/>
      <c r="L14369" s="14"/>
      <c r="M14369" s="14"/>
      <c r="N14369" s="14"/>
      <c r="O14369" s="14"/>
      <c r="P14369" s="14"/>
      <c r="Q14369" s="14"/>
    </row>
    <row r="14370" spans="10:17" x14ac:dyDescent="0.25">
      <c r="J14370" s="14"/>
      <c r="K14370" s="14"/>
      <c r="L14370" s="14"/>
      <c r="M14370" s="14"/>
      <c r="N14370" s="14"/>
      <c r="O14370" s="14"/>
      <c r="P14370" s="14"/>
      <c r="Q14370" s="14"/>
    </row>
    <row r="14371" spans="10:17" x14ac:dyDescent="0.25">
      <c r="J14371" s="14"/>
      <c r="K14371" s="14"/>
      <c r="L14371" s="14"/>
      <c r="M14371" s="14"/>
      <c r="N14371" s="14"/>
      <c r="O14371" s="14"/>
      <c r="P14371" s="14"/>
      <c r="Q14371" s="14"/>
    </row>
    <row r="14372" spans="10:17" x14ac:dyDescent="0.25">
      <c r="J14372" s="14"/>
      <c r="K14372" s="14"/>
      <c r="L14372" s="14"/>
      <c r="M14372" s="14"/>
      <c r="N14372" s="14"/>
      <c r="O14372" s="14"/>
      <c r="P14372" s="14"/>
      <c r="Q14372" s="14"/>
    </row>
    <row r="14373" spans="10:17" x14ac:dyDescent="0.25">
      <c r="J14373" s="14"/>
      <c r="K14373" s="14"/>
      <c r="L14373" s="14"/>
      <c r="M14373" s="14"/>
      <c r="N14373" s="14"/>
      <c r="O14373" s="14"/>
      <c r="P14373" s="14"/>
      <c r="Q14373" s="14"/>
    </row>
    <row r="14374" spans="10:17" x14ac:dyDescent="0.25">
      <c r="J14374" s="14"/>
      <c r="K14374" s="14"/>
      <c r="L14374" s="14"/>
      <c r="M14374" s="14"/>
      <c r="N14374" s="14"/>
      <c r="O14374" s="14"/>
      <c r="P14374" s="14"/>
      <c r="Q14374" s="14"/>
    </row>
    <row r="14375" spans="10:17" x14ac:dyDescent="0.25">
      <c r="J14375" s="14"/>
      <c r="K14375" s="14"/>
      <c r="L14375" s="14"/>
      <c r="M14375" s="14"/>
      <c r="N14375" s="14"/>
      <c r="O14375" s="14"/>
      <c r="P14375" s="14"/>
      <c r="Q14375" s="14"/>
    </row>
    <row r="14376" spans="10:17" x14ac:dyDescent="0.25">
      <c r="J14376" s="14"/>
      <c r="K14376" s="14"/>
      <c r="L14376" s="14"/>
      <c r="M14376" s="14"/>
      <c r="N14376" s="14"/>
      <c r="O14376" s="14"/>
      <c r="P14376" s="14"/>
      <c r="Q14376" s="14"/>
    </row>
    <row r="14377" spans="10:17" x14ac:dyDescent="0.25">
      <c r="J14377" s="14"/>
      <c r="K14377" s="14"/>
      <c r="L14377" s="14"/>
      <c r="M14377" s="14"/>
      <c r="N14377" s="14"/>
      <c r="O14377" s="14"/>
      <c r="P14377" s="14"/>
      <c r="Q14377" s="14"/>
    </row>
    <row r="14378" spans="10:17" x14ac:dyDescent="0.25">
      <c r="J14378" s="14"/>
      <c r="K14378" s="14"/>
      <c r="L14378" s="14"/>
      <c r="M14378" s="14"/>
      <c r="N14378" s="14"/>
      <c r="O14378" s="14"/>
      <c r="P14378" s="14"/>
      <c r="Q14378" s="14"/>
    </row>
    <row r="14379" spans="10:17" x14ac:dyDescent="0.25">
      <c r="J14379" s="14"/>
      <c r="K14379" s="14"/>
      <c r="L14379" s="14"/>
      <c r="M14379" s="14"/>
      <c r="N14379" s="14"/>
      <c r="O14379" s="14"/>
      <c r="P14379" s="14"/>
      <c r="Q14379" s="14"/>
    </row>
    <row r="14380" spans="10:17" x14ac:dyDescent="0.25">
      <c r="J14380" s="14"/>
      <c r="K14380" s="14"/>
      <c r="L14380" s="14"/>
      <c r="M14380" s="14"/>
      <c r="N14380" s="14"/>
      <c r="O14380" s="14"/>
      <c r="P14380" s="14"/>
      <c r="Q14380" s="14"/>
    </row>
    <row r="14381" spans="10:17" x14ac:dyDescent="0.25">
      <c r="J14381" s="14"/>
      <c r="K14381" s="14"/>
      <c r="L14381" s="14"/>
      <c r="M14381" s="14"/>
      <c r="N14381" s="14"/>
      <c r="O14381" s="14"/>
      <c r="P14381" s="14"/>
      <c r="Q14381" s="14"/>
    </row>
    <row r="14382" spans="10:17" x14ac:dyDescent="0.25">
      <c r="J14382" s="14"/>
      <c r="K14382" s="14"/>
      <c r="L14382" s="14"/>
      <c r="M14382" s="14"/>
      <c r="N14382" s="14"/>
      <c r="O14382" s="14"/>
      <c r="P14382" s="14"/>
      <c r="Q14382" s="14"/>
    </row>
    <row r="14383" spans="10:17" x14ac:dyDescent="0.25">
      <c r="J14383" s="14"/>
      <c r="K14383" s="14"/>
      <c r="L14383" s="14"/>
      <c r="M14383" s="14"/>
      <c r="N14383" s="14"/>
      <c r="O14383" s="14"/>
      <c r="P14383" s="14"/>
      <c r="Q14383" s="14"/>
    </row>
    <row r="14384" spans="10:17" x14ac:dyDescent="0.25">
      <c r="J14384" s="14"/>
      <c r="K14384" s="14"/>
      <c r="L14384" s="14"/>
      <c r="M14384" s="14"/>
      <c r="N14384" s="14"/>
      <c r="O14384" s="14"/>
      <c r="P14384" s="14"/>
      <c r="Q14384" s="14"/>
    </row>
    <row r="14385" spans="10:17" x14ac:dyDescent="0.25">
      <c r="J14385" s="14"/>
      <c r="K14385" s="14"/>
      <c r="L14385" s="14"/>
      <c r="M14385" s="14"/>
      <c r="N14385" s="14"/>
      <c r="O14385" s="14"/>
      <c r="P14385" s="14"/>
      <c r="Q14385" s="14"/>
    </row>
    <row r="14386" spans="10:17" x14ac:dyDescent="0.25">
      <c r="J14386" s="14"/>
      <c r="K14386" s="14"/>
      <c r="L14386" s="14"/>
      <c r="M14386" s="14"/>
      <c r="N14386" s="14"/>
      <c r="O14386" s="14"/>
      <c r="P14386" s="14"/>
      <c r="Q14386" s="14"/>
    </row>
    <row r="14387" spans="10:17" x14ac:dyDescent="0.25">
      <c r="J14387" s="14"/>
      <c r="K14387" s="14"/>
      <c r="L14387" s="14"/>
      <c r="M14387" s="14"/>
      <c r="N14387" s="14"/>
      <c r="O14387" s="14"/>
      <c r="P14387" s="14"/>
      <c r="Q14387" s="14"/>
    </row>
    <row r="14388" spans="10:17" x14ac:dyDescent="0.25">
      <c r="J14388" s="14"/>
      <c r="K14388" s="14"/>
      <c r="L14388" s="14"/>
      <c r="M14388" s="14"/>
      <c r="N14388" s="14"/>
      <c r="O14388" s="14"/>
      <c r="P14388" s="14"/>
      <c r="Q14388" s="14"/>
    </row>
    <row r="14389" spans="10:17" x14ac:dyDescent="0.25">
      <c r="J14389" s="14"/>
      <c r="K14389" s="14"/>
      <c r="L14389" s="14"/>
      <c r="M14389" s="14"/>
      <c r="N14389" s="14"/>
      <c r="O14389" s="14"/>
      <c r="P14389" s="14"/>
      <c r="Q14389" s="14"/>
    </row>
    <row r="14390" spans="10:17" x14ac:dyDescent="0.25">
      <c r="J14390" s="14"/>
      <c r="K14390" s="14"/>
      <c r="L14390" s="14"/>
      <c r="M14390" s="14"/>
      <c r="N14390" s="14"/>
      <c r="O14390" s="14"/>
      <c r="P14390" s="14"/>
      <c r="Q14390" s="14"/>
    </row>
    <row r="14391" spans="10:17" x14ac:dyDescent="0.25">
      <c r="J14391" s="14"/>
      <c r="K14391" s="14"/>
      <c r="L14391" s="14"/>
      <c r="M14391" s="14"/>
      <c r="N14391" s="14"/>
      <c r="O14391" s="14"/>
      <c r="P14391" s="14"/>
      <c r="Q14391" s="14"/>
    </row>
    <row r="14392" spans="10:17" x14ac:dyDescent="0.25">
      <c r="J14392" s="14"/>
      <c r="K14392" s="14"/>
      <c r="L14392" s="14"/>
      <c r="M14392" s="14"/>
      <c r="N14392" s="14"/>
      <c r="O14392" s="14"/>
      <c r="P14392" s="14"/>
      <c r="Q14392" s="14"/>
    </row>
    <row r="14393" spans="10:17" x14ac:dyDescent="0.25">
      <c r="J14393" s="14"/>
      <c r="K14393" s="14"/>
      <c r="L14393" s="14"/>
      <c r="M14393" s="14"/>
      <c r="N14393" s="14"/>
      <c r="O14393" s="14"/>
      <c r="P14393" s="14"/>
      <c r="Q14393" s="14"/>
    </row>
    <row r="14394" spans="10:17" x14ac:dyDescent="0.25">
      <c r="J14394" s="14"/>
      <c r="K14394" s="14"/>
      <c r="L14394" s="14"/>
      <c r="M14394" s="14"/>
      <c r="N14394" s="14"/>
      <c r="O14394" s="14"/>
      <c r="P14394" s="14"/>
      <c r="Q14394" s="14"/>
    </row>
    <row r="14395" spans="10:17" x14ac:dyDescent="0.25">
      <c r="J14395" s="14"/>
      <c r="K14395" s="14"/>
      <c r="L14395" s="14"/>
      <c r="M14395" s="14"/>
      <c r="N14395" s="14"/>
      <c r="O14395" s="14"/>
      <c r="P14395" s="14"/>
      <c r="Q14395" s="14"/>
    </row>
    <row r="14396" spans="10:17" x14ac:dyDescent="0.25">
      <c r="J14396" s="14"/>
      <c r="K14396" s="14"/>
      <c r="L14396" s="14"/>
      <c r="M14396" s="14"/>
      <c r="N14396" s="14"/>
      <c r="O14396" s="14"/>
      <c r="P14396" s="14"/>
      <c r="Q14396" s="14"/>
    </row>
    <row r="14397" spans="10:17" x14ac:dyDescent="0.25">
      <c r="J14397" s="14"/>
      <c r="K14397" s="14"/>
      <c r="L14397" s="14"/>
      <c r="M14397" s="14"/>
      <c r="N14397" s="14"/>
      <c r="O14397" s="14"/>
      <c r="P14397" s="14"/>
      <c r="Q14397" s="14"/>
    </row>
    <row r="14398" spans="10:17" x14ac:dyDescent="0.25">
      <c r="J14398" s="14"/>
      <c r="K14398" s="14"/>
      <c r="L14398" s="14"/>
      <c r="M14398" s="14"/>
      <c r="N14398" s="14"/>
      <c r="O14398" s="14"/>
      <c r="P14398" s="14"/>
      <c r="Q14398" s="14"/>
    </row>
    <row r="14399" spans="10:17" x14ac:dyDescent="0.25">
      <c r="J14399" s="14"/>
      <c r="K14399" s="14"/>
      <c r="L14399" s="14"/>
      <c r="M14399" s="14"/>
      <c r="N14399" s="14"/>
      <c r="O14399" s="14"/>
      <c r="P14399" s="14"/>
      <c r="Q14399" s="14"/>
    </row>
    <row r="14400" spans="10:17" x14ac:dyDescent="0.25">
      <c r="J14400" s="14"/>
      <c r="K14400" s="14"/>
      <c r="L14400" s="14"/>
      <c r="M14400" s="14"/>
      <c r="N14400" s="14"/>
      <c r="O14400" s="14"/>
      <c r="P14400" s="14"/>
      <c r="Q14400" s="14"/>
    </row>
    <row r="14401" spans="10:17" x14ac:dyDescent="0.25">
      <c r="J14401" s="14"/>
      <c r="K14401" s="14"/>
      <c r="L14401" s="14"/>
      <c r="M14401" s="14"/>
      <c r="N14401" s="14"/>
      <c r="O14401" s="14"/>
      <c r="P14401" s="14"/>
      <c r="Q14401" s="14"/>
    </row>
    <row r="14402" spans="10:17" x14ac:dyDescent="0.25">
      <c r="J14402" s="14"/>
      <c r="K14402" s="14"/>
      <c r="L14402" s="14"/>
      <c r="M14402" s="14"/>
      <c r="N14402" s="14"/>
      <c r="O14402" s="14"/>
      <c r="P14402" s="14"/>
      <c r="Q14402" s="14"/>
    </row>
    <row r="14403" spans="10:17" x14ac:dyDescent="0.25">
      <c r="J14403" s="14"/>
      <c r="K14403" s="14"/>
      <c r="L14403" s="14"/>
      <c r="M14403" s="14"/>
      <c r="N14403" s="14"/>
      <c r="O14403" s="14"/>
      <c r="P14403" s="14"/>
      <c r="Q14403" s="14"/>
    </row>
    <row r="14404" spans="10:17" x14ac:dyDescent="0.25">
      <c r="J14404" s="14"/>
      <c r="K14404" s="14"/>
      <c r="L14404" s="14"/>
      <c r="M14404" s="14"/>
      <c r="N14404" s="14"/>
      <c r="O14404" s="14"/>
      <c r="P14404" s="14"/>
      <c r="Q14404" s="14"/>
    </row>
    <row r="14405" spans="10:17" x14ac:dyDescent="0.25">
      <c r="J14405" s="14"/>
      <c r="K14405" s="14"/>
      <c r="L14405" s="14"/>
      <c r="M14405" s="14"/>
      <c r="N14405" s="14"/>
      <c r="O14405" s="14"/>
      <c r="P14405" s="14"/>
      <c r="Q14405" s="14"/>
    </row>
    <row r="14406" spans="10:17" x14ac:dyDescent="0.25">
      <c r="J14406" s="14"/>
      <c r="K14406" s="14"/>
      <c r="L14406" s="14"/>
      <c r="M14406" s="14"/>
      <c r="N14406" s="14"/>
      <c r="O14406" s="14"/>
      <c r="P14406" s="14"/>
      <c r="Q14406" s="14"/>
    </row>
    <row r="14407" spans="10:17" x14ac:dyDescent="0.25">
      <c r="J14407" s="14"/>
      <c r="K14407" s="14"/>
      <c r="L14407" s="14"/>
      <c r="M14407" s="14"/>
      <c r="N14407" s="14"/>
      <c r="O14407" s="14"/>
      <c r="P14407" s="14"/>
      <c r="Q14407" s="14"/>
    </row>
    <row r="14408" spans="10:17" x14ac:dyDescent="0.25">
      <c r="J14408" s="14"/>
      <c r="K14408" s="14"/>
      <c r="L14408" s="14"/>
      <c r="M14408" s="14"/>
      <c r="N14408" s="14"/>
      <c r="O14408" s="14"/>
      <c r="P14408" s="14"/>
      <c r="Q14408" s="14"/>
    </row>
    <row r="14409" spans="10:17" x14ac:dyDescent="0.25">
      <c r="J14409" s="14"/>
      <c r="K14409" s="14"/>
      <c r="L14409" s="14"/>
      <c r="M14409" s="14"/>
      <c r="N14409" s="14"/>
      <c r="O14409" s="14"/>
      <c r="P14409" s="14"/>
      <c r="Q14409" s="14"/>
    </row>
    <row r="14410" spans="10:17" x14ac:dyDescent="0.25">
      <c r="J14410" s="14"/>
      <c r="K14410" s="14"/>
      <c r="L14410" s="14"/>
      <c r="M14410" s="14"/>
      <c r="N14410" s="14"/>
      <c r="O14410" s="14"/>
      <c r="P14410" s="14"/>
      <c r="Q14410" s="14"/>
    </row>
    <row r="14411" spans="10:17" x14ac:dyDescent="0.25">
      <c r="J14411" s="14"/>
      <c r="K14411" s="14"/>
      <c r="L14411" s="14"/>
      <c r="M14411" s="14"/>
      <c r="N14411" s="14"/>
      <c r="O14411" s="14"/>
      <c r="P14411" s="14"/>
      <c r="Q14411" s="14"/>
    </row>
    <row r="14412" spans="10:17" x14ac:dyDescent="0.25">
      <c r="J14412" s="14"/>
      <c r="K14412" s="14"/>
      <c r="L14412" s="14"/>
      <c r="M14412" s="14"/>
      <c r="N14412" s="14"/>
      <c r="O14412" s="14"/>
      <c r="P14412" s="14"/>
      <c r="Q14412" s="14"/>
    </row>
    <row r="14413" spans="10:17" x14ac:dyDescent="0.25">
      <c r="J14413" s="14"/>
      <c r="K14413" s="14"/>
      <c r="L14413" s="14"/>
      <c r="M14413" s="14"/>
      <c r="N14413" s="14"/>
      <c r="O14413" s="14"/>
      <c r="P14413" s="14"/>
      <c r="Q14413" s="14"/>
    </row>
    <row r="14414" spans="10:17" x14ac:dyDescent="0.25">
      <c r="J14414" s="14"/>
      <c r="K14414" s="14"/>
      <c r="L14414" s="14"/>
      <c r="M14414" s="14"/>
      <c r="N14414" s="14"/>
      <c r="O14414" s="14"/>
      <c r="P14414" s="14"/>
      <c r="Q14414" s="14"/>
    </row>
    <row r="14415" spans="10:17" x14ac:dyDescent="0.25">
      <c r="J14415" s="14"/>
      <c r="K14415" s="14"/>
      <c r="L14415" s="14"/>
      <c r="M14415" s="14"/>
      <c r="N14415" s="14"/>
      <c r="O14415" s="14"/>
      <c r="P14415" s="14"/>
      <c r="Q14415" s="14"/>
    </row>
    <row r="14416" spans="10:17" x14ac:dyDescent="0.25">
      <c r="J14416" s="14"/>
      <c r="K14416" s="14"/>
      <c r="L14416" s="14"/>
      <c r="M14416" s="14"/>
      <c r="N14416" s="14"/>
      <c r="O14416" s="14"/>
      <c r="P14416" s="14"/>
      <c r="Q14416" s="14"/>
    </row>
    <row r="14417" spans="10:17" x14ac:dyDescent="0.25">
      <c r="J14417" s="14"/>
      <c r="K14417" s="14"/>
      <c r="L14417" s="14"/>
      <c r="M14417" s="14"/>
      <c r="N14417" s="14"/>
      <c r="O14417" s="14"/>
      <c r="P14417" s="14"/>
      <c r="Q14417" s="14"/>
    </row>
    <row r="14418" spans="10:17" x14ac:dyDescent="0.25">
      <c r="J14418" s="14"/>
      <c r="K14418" s="14"/>
      <c r="L14418" s="14"/>
      <c r="M14418" s="14"/>
      <c r="N14418" s="14"/>
      <c r="O14418" s="14"/>
      <c r="P14418" s="14"/>
      <c r="Q14418" s="14"/>
    </row>
    <row r="14419" spans="10:17" x14ac:dyDescent="0.25">
      <c r="J14419" s="14"/>
      <c r="K14419" s="14"/>
      <c r="L14419" s="14"/>
      <c r="M14419" s="14"/>
      <c r="N14419" s="14"/>
      <c r="O14419" s="14"/>
      <c r="P14419" s="14"/>
      <c r="Q14419" s="14"/>
    </row>
    <row r="14420" spans="10:17" x14ac:dyDescent="0.25">
      <c r="J14420" s="14"/>
      <c r="K14420" s="14"/>
      <c r="L14420" s="14"/>
      <c r="M14420" s="14"/>
      <c r="N14420" s="14"/>
      <c r="O14420" s="14"/>
      <c r="P14420" s="14"/>
      <c r="Q14420" s="14"/>
    </row>
    <row r="14421" spans="10:17" x14ac:dyDescent="0.25">
      <c r="J14421" s="14"/>
      <c r="K14421" s="14"/>
      <c r="L14421" s="14"/>
      <c r="M14421" s="14"/>
      <c r="N14421" s="14"/>
      <c r="O14421" s="14"/>
      <c r="P14421" s="14"/>
      <c r="Q14421" s="14"/>
    </row>
    <row r="14422" spans="10:17" x14ac:dyDescent="0.25">
      <c r="J14422" s="14"/>
      <c r="K14422" s="14"/>
      <c r="L14422" s="14"/>
      <c r="M14422" s="14"/>
      <c r="N14422" s="14"/>
      <c r="O14422" s="14"/>
      <c r="P14422" s="14"/>
      <c r="Q14422" s="14"/>
    </row>
    <row r="14423" spans="10:17" x14ac:dyDescent="0.25">
      <c r="J14423" s="14"/>
      <c r="K14423" s="14"/>
      <c r="L14423" s="14"/>
      <c r="M14423" s="14"/>
      <c r="N14423" s="14"/>
      <c r="O14423" s="14"/>
      <c r="P14423" s="14"/>
      <c r="Q14423" s="14"/>
    </row>
    <row r="14424" spans="10:17" x14ac:dyDescent="0.25">
      <c r="J14424" s="14"/>
      <c r="K14424" s="14"/>
      <c r="L14424" s="14"/>
      <c r="M14424" s="14"/>
      <c r="N14424" s="14"/>
      <c r="O14424" s="14"/>
      <c r="P14424" s="14"/>
      <c r="Q14424" s="14"/>
    </row>
    <row r="14425" spans="10:17" x14ac:dyDescent="0.25">
      <c r="J14425" s="14"/>
      <c r="K14425" s="14"/>
      <c r="L14425" s="14"/>
      <c r="M14425" s="14"/>
      <c r="N14425" s="14"/>
      <c r="O14425" s="14"/>
      <c r="P14425" s="14"/>
      <c r="Q14425" s="14"/>
    </row>
    <row r="14426" spans="10:17" x14ac:dyDescent="0.25">
      <c r="J14426" s="14"/>
      <c r="K14426" s="14"/>
      <c r="L14426" s="14"/>
      <c r="M14426" s="14"/>
      <c r="N14426" s="14"/>
      <c r="O14426" s="14"/>
      <c r="P14426" s="14"/>
      <c r="Q14426" s="14"/>
    </row>
    <row r="14427" spans="10:17" x14ac:dyDescent="0.25">
      <c r="J14427" s="14"/>
      <c r="K14427" s="14"/>
      <c r="L14427" s="14"/>
      <c r="M14427" s="14"/>
      <c r="N14427" s="14"/>
      <c r="O14427" s="14"/>
      <c r="P14427" s="14"/>
      <c r="Q14427" s="14"/>
    </row>
    <row r="14428" spans="10:17" x14ac:dyDescent="0.25">
      <c r="J14428" s="14"/>
      <c r="K14428" s="14"/>
      <c r="L14428" s="14"/>
      <c r="M14428" s="14"/>
      <c r="N14428" s="14"/>
      <c r="O14428" s="14"/>
      <c r="P14428" s="14"/>
      <c r="Q14428" s="14"/>
    </row>
    <row r="14429" spans="10:17" x14ac:dyDescent="0.25">
      <c r="J14429" s="14"/>
      <c r="K14429" s="14"/>
      <c r="L14429" s="14"/>
      <c r="M14429" s="14"/>
      <c r="N14429" s="14"/>
      <c r="O14429" s="14"/>
      <c r="P14429" s="14"/>
      <c r="Q14429" s="14"/>
    </row>
    <row r="14430" spans="10:17" x14ac:dyDescent="0.25">
      <c r="J14430" s="14"/>
      <c r="K14430" s="14"/>
      <c r="L14430" s="14"/>
      <c r="M14430" s="14"/>
      <c r="N14430" s="14"/>
      <c r="O14430" s="14"/>
      <c r="P14430" s="14"/>
      <c r="Q14430" s="14"/>
    </row>
    <row r="14431" spans="10:17" x14ac:dyDescent="0.25">
      <c r="J14431" s="14"/>
      <c r="K14431" s="14"/>
      <c r="L14431" s="14"/>
      <c r="M14431" s="14"/>
      <c r="N14431" s="14"/>
      <c r="O14431" s="14"/>
      <c r="P14431" s="14"/>
      <c r="Q14431" s="14"/>
    </row>
    <row r="14432" spans="10:17" x14ac:dyDescent="0.25">
      <c r="J14432" s="14"/>
      <c r="K14432" s="14"/>
      <c r="L14432" s="14"/>
      <c r="M14432" s="14"/>
      <c r="N14432" s="14"/>
      <c r="O14432" s="14"/>
      <c r="P14432" s="14"/>
      <c r="Q14432" s="14"/>
    </row>
    <row r="14433" spans="10:17" x14ac:dyDescent="0.25">
      <c r="J14433" s="14"/>
      <c r="K14433" s="14"/>
      <c r="L14433" s="14"/>
      <c r="M14433" s="14"/>
      <c r="N14433" s="14"/>
      <c r="O14433" s="14"/>
      <c r="P14433" s="14"/>
      <c r="Q14433" s="14"/>
    </row>
    <row r="14434" spans="10:17" x14ac:dyDescent="0.25">
      <c r="J14434" s="14"/>
      <c r="K14434" s="14"/>
      <c r="L14434" s="14"/>
      <c r="M14434" s="14"/>
      <c r="N14434" s="14"/>
      <c r="O14434" s="14"/>
      <c r="P14434" s="14"/>
      <c r="Q14434" s="14"/>
    </row>
    <row r="14435" spans="10:17" x14ac:dyDescent="0.25">
      <c r="J14435" s="14"/>
      <c r="K14435" s="14"/>
      <c r="L14435" s="14"/>
      <c r="M14435" s="14"/>
      <c r="N14435" s="14"/>
      <c r="O14435" s="14"/>
      <c r="P14435" s="14"/>
      <c r="Q14435" s="14"/>
    </row>
    <row r="14436" spans="10:17" x14ac:dyDescent="0.25">
      <c r="J14436" s="14"/>
      <c r="K14436" s="14"/>
      <c r="L14436" s="14"/>
      <c r="M14436" s="14"/>
      <c r="N14436" s="14"/>
      <c r="O14436" s="14"/>
      <c r="P14436" s="14"/>
      <c r="Q14436" s="14"/>
    </row>
    <row r="14437" spans="10:17" x14ac:dyDescent="0.25">
      <c r="J14437" s="14"/>
      <c r="K14437" s="14"/>
      <c r="L14437" s="14"/>
      <c r="M14437" s="14"/>
      <c r="N14437" s="14"/>
      <c r="O14437" s="14"/>
      <c r="P14437" s="14"/>
      <c r="Q14437" s="14"/>
    </row>
    <row r="14438" spans="10:17" x14ac:dyDescent="0.25">
      <c r="J14438" s="14"/>
      <c r="K14438" s="14"/>
      <c r="L14438" s="14"/>
      <c r="M14438" s="14"/>
      <c r="N14438" s="14"/>
      <c r="O14438" s="14"/>
      <c r="P14438" s="14"/>
      <c r="Q14438" s="14"/>
    </row>
    <row r="14439" spans="10:17" x14ac:dyDescent="0.25">
      <c r="J14439" s="14"/>
      <c r="K14439" s="14"/>
      <c r="L14439" s="14"/>
      <c r="M14439" s="14"/>
      <c r="N14439" s="14"/>
      <c r="O14439" s="14"/>
      <c r="P14439" s="14"/>
      <c r="Q14439" s="14"/>
    </row>
    <row r="14440" spans="10:17" x14ac:dyDescent="0.25">
      <c r="J14440" s="14"/>
      <c r="K14440" s="14"/>
      <c r="L14440" s="14"/>
      <c r="M14440" s="14"/>
      <c r="N14440" s="14"/>
      <c r="O14440" s="14"/>
      <c r="P14440" s="14"/>
      <c r="Q14440" s="14"/>
    </row>
    <row r="14441" spans="10:17" x14ac:dyDescent="0.25">
      <c r="J14441" s="14"/>
      <c r="K14441" s="14"/>
      <c r="L14441" s="14"/>
      <c r="M14441" s="14"/>
      <c r="N14441" s="14"/>
      <c r="O14441" s="14"/>
      <c r="P14441" s="14"/>
      <c r="Q14441" s="14"/>
    </row>
    <row r="14442" spans="10:17" x14ac:dyDescent="0.25">
      <c r="J14442" s="14"/>
      <c r="K14442" s="14"/>
      <c r="L14442" s="14"/>
      <c r="M14442" s="14"/>
      <c r="N14442" s="14"/>
      <c r="O14442" s="14"/>
      <c r="P14442" s="14"/>
      <c r="Q14442" s="14"/>
    </row>
    <row r="14443" spans="10:17" x14ac:dyDescent="0.25">
      <c r="J14443" s="14"/>
      <c r="K14443" s="14"/>
      <c r="L14443" s="14"/>
      <c r="M14443" s="14"/>
      <c r="N14443" s="14"/>
      <c r="O14443" s="14"/>
      <c r="P14443" s="14"/>
      <c r="Q14443" s="14"/>
    </row>
    <row r="14444" spans="10:17" x14ac:dyDescent="0.25">
      <c r="J14444" s="14"/>
      <c r="K14444" s="14"/>
      <c r="L14444" s="14"/>
      <c r="M14444" s="14"/>
      <c r="N14444" s="14"/>
      <c r="O14444" s="14"/>
      <c r="P14444" s="14"/>
      <c r="Q14444" s="14"/>
    </row>
    <row r="14445" spans="10:17" x14ac:dyDescent="0.25">
      <c r="J14445" s="14"/>
      <c r="K14445" s="14"/>
      <c r="L14445" s="14"/>
      <c r="M14445" s="14"/>
      <c r="N14445" s="14"/>
      <c r="O14445" s="14"/>
      <c r="P14445" s="14"/>
      <c r="Q14445" s="14"/>
    </row>
    <row r="14446" spans="10:17" x14ac:dyDescent="0.25">
      <c r="J14446" s="14"/>
      <c r="K14446" s="14"/>
      <c r="L14446" s="14"/>
      <c r="M14446" s="14"/>
      <c r="N14446" s="14"/>
      <c r="O14446" s="14"/>
      <c r="P14446" s="14"/>
      <c r="Q14446" s="14"/>
    </row>
    <row r="14447" spans="10:17" x14ac:dyDescent="0.25">
      <c r="J14447" s="14"/>
      <c r="K14447" s="14"/>
      <c r="L14447" s="14"/>
      <c r="M14447" s="14"/>
      <c r="N14447" s="14"/>
      <c r="O14447" s="14"/>
      <c r="P14447" s="14"/>
      <c r="Q14447" s="14"/>
    </row>
    <row r="14448" spans="10:17" x14ac:dyDescent="0.25">
      <c r="J14448" s="14"/>
      <c r="K14448" s="14"/>
      <c r="L14448" s="14"/>
      <c r="M14448" s="14"/>
      <c r="N14448" s="14"/>
      <c r="O14448" s="14"/>
      <c r="P14448" s="14"/>
      <c r="Q14448" s="14"/>
    </row>
    <row r="14449" spans="10:17" x14ac:dyDescent="0.25">
      <c r="J14449" s="14"/>
      <c r="K14449" s="14"/>
      <c r="L14449" s="14"/>
      <c r="M14449" s="14"/>
      <c r="N14449" s="14"/>
      <c r="O14449" s="14"/>
      <c r="P14449" s="14"/>
      <c r="Q14449" s="14"/>
    </row>
    <row r="14450" spans="10:17" x14ac:dyDescent="0.25">
      <c r="J14450" s="14"/>
      <c r="K14450" s="14"/>
      <c r="L14450" s="14"/>
      <c r="M14450" s="14"/>
      <c r="N14450" s="14"/>
      <c r="O14450" s="14"/>
      <c r="P14450" s="14"/>
      <c r="Q14450" s="14"/>
    </row>
    <row r="14451" spans="10:17" x14ac:dyDescent="0.25">
      <c r="J14451" s="14"/>
      <c r="K14451" s="14"/>
      <c r="L14451" s="14"/>
      <c r="M14451" s="14"/>
      <c r="N14451" s="14"/>
      <c r="O14451" s="14"/>
      <c r="P14451" s="14"/>
      <c r="Q14451" s="14"/>
    </row>
    <row r="14452" spans="10:17" x14ac:dyDescent="0.25">
      <c r="J14452" s="14"/>
      <c r="K14452" s="14"/>
      <c r="L14452" s="14"/>
      <c r="M14452" s="14"/>
      <c r="N14452" s="14"/>
      <c r="O14452" s="14"/>
      <c r="P14452" s="14"/>
      <c r="Q14452" s="14"/>
    </row>
    <row r="14453" spans="10:17" x14ac:dyDescent="0.25">
      <c r="J14453" s="14"/>
      <c r="K14453" s="14"/>
      <c r="L14453" s="14"/>
      <c r="M14453" s="14"/>
      <c r="N14453" s="14"/>
      <c r="O14453" s="14"/>
      <c r="P14453" s="14"/>
      <c r="Q14453" s="14"/>
    </row>
    <row r="14454" spans="10:17" x14ac:dyDescent="0.25">
      <c r="J14454" s="14"/>
      <c r="K14454" s="14"/>
      <c r="L14454" s="14"/>
      <c r="M14454" s="14"/>
      <c r="N14454" s="14"/>
      <c r="O14454" s="14"/>
      <c r="P14454" s="14"/>
      <c r="Q14454" s="14"/>
    </row>
    <row r="14455" spans="10:17" x14ac:dyDescent="0.25">
      <c r="J14455" s="14"/>
      <c r="K14455" s="14"/>
      <c r="L14455" s="14"/>
      <c r="M14455" s="14"/>
      <c r="N14455" s="14"/>
      <c r="O14455" s="14"/>
      <c r="P14455" s="14"/>
      <c r="Q14455" s="14"/>
    </row>
    <row r="14456" spans="10:17" x14ac:dyDescent="0.25">
      <c r="J14456" s="14"/>
      <c r="K14456" s="14"/>
      <c r="L14456" s="14"/>
      <c r="M14456" s="14"/>
      <c r="N14456" s="14"/>
      <c r="O14456" s="14"/>
      <c r="P14456" s="14"/>
      <c r="Q14456" s="14"/>
    </row>
    <row r="14457" spans="10:17" x14ac:dyDescent="0.25">
      <c r="J14457" s="14"/>
      <c r="K14457" s="14"/>
      <c r="L14457" s="14"/>
      <c r="M14457" s="14"/>
      <c r="N14457" s="14"/>
      <c r="O14457" s="14"/>
      <c r="P14457" s="14"/>
      <c r="Q14457" s="14"/>
    </row>
    <row r="14458" spans="10:17" x14ac:dyDescent="0.25">
      <c r="J14458" s="14"/>
      <c r="K14458" s="14"/>
      <c r="L14458" s="14"/>
      <c r="M14458" s="14"/>
      <c r="N14458" s="14"/>
      <c r="O14458" s="14"/>
      <c r="P14458" s="14"/>
      <c r="Q14458" s="14"/>
    </row>
    <row r="14459" spans="10:17" x14ac:dyDescent="0.25">
      <c r="J14459" s="14"/>
      <c r="K14459" s="14"/>
      <c r="L14459" s="14"/>
      <c r="M14459" s="14"/>
      <c r="N14459" s="14"/>
      <c r="O14459" s="14"/>
      <c r="P14459" s="14"/>
      <c r="Q14459" s="14"/>
    </row>
    <row r="14460" spans="10:17" x14ac:dyDescent="0.25">
      <c r="J14460" s="14"/>
      <c r="K14460" s="14"/>
      <c r="L14460" s="14"/>
      <c r="M14460" s="14"/>
      <c r="N14460" s="14"/>
      <c r="O14460" s="14"/>
      <c r="P14460" s="14"/>
      <c r="Q14460" s="14"/>
    </row>
    <row r="14461" spans="10:17" x14ac:dyDescent="0.25">
      <c r="J14461" s="14"/>
      <c r="K14461" s="14"/>
      <c r="L14461" s="14"/>
      <c r="M14461" s="14"/>
      <c r="N14461" s="14"/>
      <c r="O14461" s="14"/>
      <c r="P14461" s="14"/>
      <c r="Q14461" s="14"/>
    </row>
    <row r="14462" spans="10:17" x14ac:dyDescent="0.25">
      <c r="J14462" s="14"/>
      <c r="K14462" s="14"/>
      <c r="L14462" s="14"/>
      <c r="M14462" s="14"/>
      <c r="N14462" s="14"/>
      <c r="O14462" s="14"/>
      <c r="P14462" s="14"/>
      <c r="Q14462" s="14"/>
    </row>
    <row r="14463" spans="10:17" x14ac:dyDescent="0.25">
      <c r="J14463" s="14"/>
      <c r="K14463" s="14"/>
      <c r="L14463" s="14"/>
      <c r="M14463" s="14"/>
      <c r="N14463" s="14"/>
      <c r="O14463" s="14"/>
      <c r="P14463" s="14"/>
      <c r="Q14463" s="14"/>
    </row>
    <row r="14464" spans="10:17" x14ac:dyDescent="0.25">
      <c r="J14464" s="14"/>
      <c r="K14464" s="14"/>
      <c r="L14464" s="14"/>
      <c r="M14464" s="14"/>
      <c r="N14464" s="14"/>
      <c r="O14464" s="14"/>
      <c r="P14464" s="14"/>
      <c r="Q14464" s="14"/>
    </row>
    <row r="14465" spans="10:17" x14ac:dyDescent="0.25">
      <c r="J14465" s="14"/>
      <c r="K14465" s="14"/>
      <c r="L14465" s="14"/>
      <c r="M14465" s="14"/>
      <c r="N14465" s="14"/>
      <c r="O14465" s="14"/>
      <c r="P14465" s="14"/>
      <c r="Q14465" s="14"/>
    </row>
    <row r="14466" spans="10:17" x14ac:dyDescent="0.25">
      <c r="J14466" s="14"/>
      <c r="K14466" s="14"/>
      <c r="L14466" s="14"/>
      <c r="M14466" s="14"/>
      <c r="N14466" s="14"/>
      <c r="O14466" s="14"/>
      <c r="P14466" s="14"/>
      <c r="Q14466" s="14"/>
    </row>
    <row r="14467" spans="10:17" x14ac:dyDescent="0.25">
      <c r="J14467" s="14"/>
      <c r="K14467" s="14"/>
      <c r="L14467" s="14"/>
      <c r="M14467" s="14"/>
      <c r="N14467" s="14"/>
      <c r="O14467" s="14"/>
      <c r="P14467" s="14"/>
      <c r="Q14467" s="14"/>
    </row>
    <row r="14468" spans="10:17" x14ac:dyDescent="0.25">
      <c r="J14468" s="14"/>
      <c r="K14468" s="14"/>
      <c r="L14468" s="14"/>
      <c r="M14468" s="14"/>
      <c r="N14468" s="14"/>
      <c r="O14468" s="14"/>
      <c r="P14468" s="14"/>
      <c r="Q14468" s="14"/>
    </row>
    <row r="14469" spans="10:17" x14ac:dyDescent="0.25">
      <c r="J14469" s="14"/>
      <c r="K14469" s="14"/>
      <c r="L14469" s="14"/>
      <c r="M14469" s="14"/>
      <c r="N14469" s="14"/>
      <c r="O14469" s="14"/>
      <c r="P14469" s="14"/>
      <c r="Q14469" s="14"/>
    </row>
    <row r="14470" spans="10:17" x14ac:dyDescent="0.25">
      <c r="J14470" s="14"/>
      <c r="K14470" s="14"/>
      <c r="L14470" s="14"/>
      <c r="M14470" s="14"/>
      <c r="N14470" s="14"/>
      <c r="O14470" s="14"/>
      <c r="P14470" s="14"/>
      <c r="Q14470" s="14"/>
    </row>
    <row r="14471" spans="10:17" x14ac:dyDescent="0.25">
      <c r="J14471" s="14"/>
      <c r="K14471" s="14"/>
      <c r="L14471" s="14"/>
      <c r="M14471" s="14"/>
      <c r="N14471" s="14"/>
      <c r="O14471" s="14"/>
      <c r="P14471" s="14"/>
      <c r="Q14471" s="14"/>
    </row>
    <row r="14472" spans="10:17" x14ac:dyDescent="0.25">
      <c r="J14472" s="14"/>
      <c r="K14472" s="14"/>
      <c r="L14472" s="14"/>
      <c r="M14472" s="14"/>
      <c r="N14472" s="14"/>
      <c r="O14472" s="14"/>
      <c r="P14472" s="14"/>
      <c r="Q14472" s="14"/>
    </row>
    <row r="14473" spans="10:17" x14ac:dyDescent="0.25">
      <c r="J14473" s="14"/>
      <c r="K14473" s="14"/>
      <c r="L14473" s="14"/>
      <c r="M14473" s="14"/>
      <c r="N14473" s="14"/>
      <c r="O14473" s="14"/>
      <c r="P14473" s="14"/>
      <c r="Q14473" s="14"/>
    </row>
    <row r="14474" spans="10:17" x14ac:dyDescent="0.25">
      <c r="J14474" s="14"/>
      <c r="K14474" s="14"/>
      <c r="L14474" s="14"/>
      <c r="M14474" s="14"/>
      <c r="N14474" s="14"/>
      <c r="O14474" s="14"/>
      <c r="P14474" s="14"/>
      <c r="Q14474" s="14"/>
    </row>
    <row r="14475" spans="10:17" x14ac:dyDescent="0.25">
      <c r="J14475" s="14"/>
      <c r="K14475" s="14"/>
      <c r="L14475" s="14"/>
      <c r="M14475" s="14"/>
      <c r="N14475" s="14"/>
      <c r="O14475" s="14"/>
      <c r="P14475" s="14"/>
      <c r="Q14475" s="14"/>
    </row>
    <row r="14476" spans="10:17" x14ac:dyDescent="0.25">
      <c r="J14476" s="14"/>
      <c r="K14476" s="14"/>
      <c r="L14476" s="14"/>
      <c r="M14476" s="14"/>
      <c r="N14476" s="14"/>
      <c r="O14476" s="14"/>
      <c r="P14476" s="14"/>
      <c r="Q14476" s="14"/>
    </row>
    <row r="14477" spans="10:17" x14ac:dyDescent="0.25">
      <c r="J14477" s="14"/>
      <c r="K14477" s="14"/>
      <c r="L14477" s="14"/>
      <c r="M14477" s="14"/>
      <c r="N14477" s="14"/>
      <c r="O14477" s="14"/>
      <c r="P14477" s="14"/>
      <c r="Q14477" s="14"/>
    </row>
    <row r="14478" spans="10:17" x14ac:dyDescent="0.25">
      <c r="J14478" s="14"/>
      <c r="K14478" s="14"/>
      <c r="L14478" s="14"/>
      <c r="M14478" s="14"/>
      <c r="N14478" s="14"/>
      <c r="O14478" s="14"/>
      <c r="P14478" s="14"/>
      <c r="Q14478" s="14"/>
    </row>
    <row r="14479" spans="10:17" x14ac:dyDescent="0.25">
      <c r="J14479" s="14"/>
      <c r="K14479" s="14"/>
      <c r="L14479" s="14"/>
      <c r="M14479" s="14"/>
      <c r="N14479" s="14"/>
      <c r="O14479" s="14"/>
      <c r="P14479" s="14"/>
      <c r="Q14479" s="14"/>
    </row>
    <row r="14480" spans="10:17" x14ac:dyDescent="0.25">
      <c r="J14480" s="14"/>
      <c r="K14480" s="14"/>
      <c r="L14480" s="14"/>
      <c r="M14480" s="14"/>
      <c r="N14480" s="14"/>
      <c r="O14480" s="14"/>
      <c r="P14480" s="14"/>
      <c r="Q14480" s="14"/>
    </row>
    <row r="14481" spans="10:17" x14ac:dyDescent="0.25">
      <c r="J14481" s="14"/>
      <c r="K14481" s="14"/>
      <c r="L14481" s="14"/>
      <c r="M14481" s="14"/>
      <c r="N14481" s="14"/>
      <c r="O14481" s="14"/>
      <c r="P14481" s="14"/>
      <c r="Q14481" s="14"/>
    </row>
    <row r="14482" spans="10:17" x14ac:dyDescent="0.25">
      <c r="J14482" s="14"/>
      <c r="K14482" s="14"/>
      <c r="L14482" s="14"/>
      <c r="M14482" s="14"/>
      <c r="N14482" s="14"/>
      <c r="O14482" s="14"/>
      <c r="P14482" s="14"/>
      <c r="Q14482" s="14"/>
    </row>
    <row r="14483" spans="10:17" x14ac:dyDescent="0.25">
      <c r="J14483" s="14"/>
      <c r="K14483" s="14"/>
      <c r="L14483" s="14"/>
      <c r="M14483" s="14"/>
      <c r="N14483" s="14"/>
      <c r="O14483" s="14"/>
      <c r="P14483" s="14"/>
      <c r="Q14483" s="14"/>
    </row>
    <row r="14484" spans="10:17" x14ac:dyDescent="0.25">
      <c r="J14484" s="14"/>
      <c r="K14484" s="14"/>
      <c r="L14484" s="14"/>
      <c r="M14484" s="14"/>
      <c r="N14484" s="14"/>
      <c r="O14484" s="14"/>
      <c r="P14484" s="14"/>
      <c r="Q14484" s="14"/>
    </row>
    <row r="14485" spans="10:17" x14ac:dyDescent="0.25">
      <c r="J14485" s="14"/>
      <c r="K14485" s="14"/>
      <c r="L14485" s="14"/>
      <c r="M14485" s="14"/>
      <c r="N14485" s="14"/>
      <c r="O14485" s="14"/>
      <c r="P14485" s="14"/>
      <c r="Q14485" s="14"/>
    </row>
    <row r="14486" spans="10:17" x14ac:dyDescent="0.25">
      <c r="J14486" s="14"/>
      <c r="K14486" s="14"/>
      <c r="L14486" s="14"/>
      <c r="M14486" s="14"/>
      <c r="N14486" s="14"/>
      <c r="O14486" s="14"/>
      <c r="P14486" s="14"/>
      <c r="Q14486" s="14"/>
    </row>
    <row r="14487" spans="10:17" x14ac:dyDescent="0.25">
      <c r="J14487" s="14"/>
      <c r="K14487" s="14"/>
      <c r="L14487" s="14"/>
      <c r="M14487" s="14"/>
      <c r="N14487" s="14"/>
      <c r="O14487" s="14"/>
      <c r="P14487" s="14"/>
      <c r="Q14487" s="14"/>
    </row>
    <row r="14488" spans="10:17" x14ac:dyDescent="0.25">
      <c r="J14488" s="14"/>
      <c r="K14488" s="14"/>
      <c r="L14488" s="14"/>
      <c r="M14488" s="14"/>
      <c r="N14488" s="14"/>
      <c r="O14488" s="14"/>
      <c r="P14488" s="14"/>
      <c r="Q14488" s="14"/>
    </row>
    <row r="14489" spans="10:17" x14ac:dyDescent="0.25">
      <c r="J14489" s="14"/>
      <c r="K14489" s="14"/>
      <c r="L14489" s="14"/>
      <c r="M14489" s="14"/>
      <c r="N14489" s="14"/>
      <c r="O14489" s="14"/>
      <c r="P14489" s="14"/>
      <c r="Q14489" s="14"/>
    </row>
    <row r="14490" spans="10:17" x14ac:dyDescent="0.25">
      <c r="J14490" s="14"/>
      <c r="K14490" s="14"/>
      <c r="L14490" s="14"/>
      <c r="M14490" s="14"/>
      <c r="N14490" s="14"/>
      <c r="O14490" s="14"/>
      <c r="P14490" s="14"/>
      <c r="Q14490" s="14"/>
    </row>
    <row r="14491" spans="10:17" x14ac:dyDescent="0.25">
      <c r="J14491" s="14"/>
      <c r="K14491" s="14"/>
      <c r="L14491" s="14"/>
      <c r="M14491" s="14"/>
      <c r="N14491" s="14"/>
      <c r="O14491" s="14"/>
      <c r="P14491" s="14"/>
      <c r="Q14491" s="14"/>
    </row>
    <row r="14492" spans="10:17" x14ac:dyDescent="0.25">
      <c r="J14492" s="14"/>
      <c r="K14492" s="14"/>
      <c r="L14492" s="14"/>
      <c r="M14492" s="14"/>
      <c r="N14492" s="14"/>
      <c r="O14492" s="14"/>
      <c r="P14492" s="14"/>
      <c r="Q14492" s="14"/>
    </row>
    <row r="14493" spans="10:17" x14ac:dyDescent="0.25">
      <c r="J14493" s="14"/>
      <c r="K14493" s="14"/>
      <c r="L14493" s="14"/>
      <c r="M14493" s="14"/>
      <c r="N14493" s="14"/>
      <c r="O14493" s="14"/>
      <c r="P14493" s="14"/>
      <c r="Q14493" s="14"/>
    </row>
    <row r="14494" spans="10:17" x14ac:dyDescent="0.25">
      <c r="J14494" s="14"/>
      <c r="K14494" s="14"/>
      <c r="L14494" s="14"/>
      <c r="M14494" s="14"/>
      <c r="N14494" s="14"/>
      <c r="O14494" s="14"/>
      <c r="P14494" s="14"/>
      <c r="Q14494" s="14"/>
    </row>
    <row r="14495" spans="10:17" x14ac:dyDescent="0.25">
      <c r="J14495" s="14"/>
      <c r="K14495" s="14"/>
      <c r="L14495" s="14"/>
      <c r="M14495" s="14"/>
      <c r="N14495" s="14"/>
      <c r="O14495" s="14"/>
      <c r="P14495" s="14"/>
      <c r="Q14495" s="14"/>
    </row>
    <row r="14496" spans="10:17" x14ac:dyDescent="0.25">
      <c r="J14496" s="14"/>
      <c r="K14496" s="14"/>
      <c r="L14496" s="14"/>
      <c r="M14496" s="14"/>
      <c r="N14496" s="14"/>
      <c r="O14496" s="14"/>
      <c r="P14496" s="14"/>
      <c r="Q14496" s="14"/>
    </row>
    <row r="14497" spans="10:17" x14ac:dyDescent="0.25">
      <c r="J14497" s="14"/>
      <c r="K14497" s="14"/>
      <c r="L14497" s="14"/>
      <c r="M14497" s="14"/>
      <c r="N14497" s="14"/>
      <c r="O14497" s="14"/>
      <c r="P14497" s="14"/>
      <c r="Q14497" s="14"/>
    </row>
    <row r="14498" spans="10:17" x14ac:dyDescent="0.25">
      <c r="J14498" s="14"/>
      <c r="K14498" s="14"/>
      <c r="L14498" s="14"/>
      <c r="M14498" s="14"/>
      <c r="N14498" s="14"/>
      <c r="O14498" s="14"/>
      <c r="P14498" s="14"/>
      <c r="Q14498" s="14"/>
    </row>
    <row r="14499" spans="10:17" x14ac:dyDescent="0.25">
      <c r="J14499" s="14"/>
      <c r="K14499" s="14"/>
      <c r="L14499" s="14"/>
      <c r="M14499" s="14"/>
      <c r="N14499" s="14"/>
      <c r="O14499" s="14"/>
      <c r="P14499" s="14"/>
      <c r="Q14499" s="14"/>
    </row>
    <row r="14500" spans="10:17" x14ac:dyDescent="0.25">
      <c r="J14500" s="14"/>
      <c r="K14500" s="14"/>
      <c r="L14500" s="14"/>
      <c r="M14500" s="14"/>
      <c r="N14500" s="14"/>
      <c r="O14500" s="14"/>
      <c r="P14500" s="14"/>
      <c r="Q14500" s="14"/>
    </row>
    <row r="14501" spans="10:17" x14ac:dyDescent="0.25">
      <c r="J14501" s="14"/>
      <c r="K14501" s="14"/>
      <c r="L14501" s="14"/>
      <c r="M14501" s="14"/>
      <c r="N14501" s="14"/>
      <c r="O14501" s="14"/>
      <c r="P14501" s="14"/>
      <c r="Q14501" s="14"/>
    </row>
    <row r="14502" spans="10:17" x14ac:dyDescent="0.25">
      <c r="J14502" s="14"/>
      <c r="K14502" s="14"/>
      <c r="L14502" s="14"/>
      <c r="M14502" s="14"/>
      <c r="N14502" s="14"/>
      <c r="O14502" s="14"/>
      <c r="P14502" s="14"/>
      <c r="Q14502" s="14"/>
    </row>
    <row r="14503" spans="10:17" x14ac:dyDescent="0.25">
      <c r="J14503" s="14"/>
      <c r="K14503" s="14"/>
      <c r="L14503" s="14"/>
      <c r="M14503" s="14"/>
      <c r="N14503" s="14"/>
      <c r="O14503" s="14"/>
      <c r="P14503" s="14"/>
      <c r="Q14503" s="14"/>
    </row>
    <row r="14504" spans="10:17" x14ac:dyDescent="0.25">
      <c r="J14504" s="14"/>
      <c r="K14504" s="14"/>
      <c r="L14504" s="14"/>
      <c r="M14504" s="14"/>
      <c r="N14504" s="14"/>
      <c r="O14504" s="14"/>
      <c r="P14504" s="14"/>
      <c r="Q14504" s="14"/>
    </row>
    <row r="14505" spans="10:17" x14ac:dyDescent="0.25">
      <c r="J14505" s="14"/>
      <c r="K14505" s="14"/>
      <c r="L14505" s="14"/>
      <c r="M14505" s="14"/>
      <c r="N14505" s="14"/>
      <c r="O14505" s="14"/>
      <c r="P14505" s="14"/>
      <c r="Q14505" s="14"/>
    </row>
    <row r="14506" spans="10:17" x14ac:dyDescent="0.25">
      <c r="J14506" s="14"/>
      <c r="K14506" s="14"/>
      <c r="L14506" s="14"/>
      <c r="M14506" s="14"/>
      <c r="N14506" s="14"/>
      <c r="O14506" s="14"/>
      <c r="P14506" s="14"/>
      <c r="Q14506" s="14"/>
    </row>
    <row r="14507" spans="10:17" x14ac:dyDescent="0.25">
      <c r="J14507" s="14"/>
      <c r="K14507" s="14"/>
      <c r="L14507" s="14"/>
      <c r="M14507" s="14"/>
      <c r="N14507" s="14"/>
      <c r="O14507" s="14"/>
      <c r="P14507" s="14"/>
      <c r="Q14507" s="14"/>
    </row>
    <row r="14508" spans="10:17" x14ac:dyDescent="0.25">
      <c r="J14508" s="14"/>
      <c r="K14508" s="14"/>
      <c r="L14508" s="14"/>
      <c r="M14508" s="14"/>
      <c r="N14508" s="14"/>
      <c r="O14508" s="14"/>
      <c r="P14508" s="14"/>
      <c r="Q14508" s="14"/>
    </row>
    <row r="14509" spans="10:17" x14ac:dyDescent="0.25">
      <c r="J14509" s="14"/>
      <c r="K14509" s="14"/>
      <c r="L14509" s="14"/>
      <c r="M14509" s="14"/>
      <c r="N14509" s="14"/>
      <c r="O14509" s="14"/>
      <c r="P14509" s="14"/>
      <c r="Q14509" s="14"/>
    </row>
    <row r="14510" spans="10:17" x14ac:dyDescent="0.25">
      <c r="J14510" s="14"/>
      <c r="K14510" s="14"/>
      <c r="L14510" s="14"/>
      <c r="M14510" s="14"/>
      <c r="N14510" s="14"/>
      <c r="O14510" s="14"/>
      <c r="P14510" s="14"/>
      <c r="Q14510" s="14"/>
    </row>
    <row r="14511" spans="10:17" x14ac:dyDescent="0.25">
      <c r="J14511" s="14"/>
      <c r="K14511" s="14"/>
      <c r="L14511" s="14"/>
      <c r="M14511" s="14"/>
      <c r="N14511" s="14"/>
      <c r="O14511" s="14"/>
      <c r="P14511" s="14"/>
      <c r="Q14511" s="14"/>
    </row>
    <row r="14512" spans="10:17" x14ac:dyDescent="0.25">
      <c r="J14512" s="14"/>
      <c r="K14512" s="14"/>
      <c r="L14512" s="14"/>
      <c r="M14512" s="14"/>
      <c r="N14512" s="14"/>
      <c r="O14512" s="14"/>
      <c r="P14512" s="14"/>
      <c r="Q14512" s="14"/>
    </row>
    <row r="14513" spans="10:17" x14ac:dyDescent="0.25">
      <c r="J14513" s="14"/>
      <c r="K14513" s="14"/>
      <c r="L14513" s="14"/>
      <c r="M14513" s="14"/>
      <c r="N14513" s="14"/>
      <c r="O14513" s="14"/>
      <c r="P14513" s="14"/>
      <c r="Q14513" s="14"/>
    </row>
    <row r="14514" spans="10:17" x14ac:dyDescent="0.25">
      <c r="J14514" s="14"/>
      <c r="K14514" s="14"/>
      <c r="L14514" s="14"/>
      <c r="M14514" s="14"/>
      <c r="N14514" s="14"/>
      <c r="O14514" s="14"/>
      <c r="P14514" s="14"/>
      <c r="Q14514" s="14"/>
    </row>
    <row r="14515" spans="10:17" x14ac:dyDescent="0.25">
      <c r="J14515" s="14"/>
      <c r="K14515" s="14"/>
      <c r="L14515" s="14"/>
      <c r="M14515" s="14"/>
      <c r="N14515" s="14"/>
      <c r="O14515" s="14"/>
      <c r="P14515" s="14"/>
      <c r="Q14515" s="14"/>
    </row>
    <row r="14516" spans="10:17" x14ac:dyDescent="0.25">
      <c r="J14516" s="14"/>
      <c r="K14516" s="14"/>
      <c r="L14516" s="14"/>
      <c r="M14516" s="14"/>
      <c r="N14516" s="14"/>
      <c r="O14516" s="14"/>
      <c r="P14516" s="14"/>
      <c r="Q14516" s="14"/>
    </row>
    <row r="14517" spans="10:17" x14ac:dyDescent="0.25">
      <c r="J14517" s="14"/>
      <c r="K14517" s="14"/>
      <c r="L14517" s="14"/>
      <c r="M14517" s="14"/>
      <c r="N14517" s="14"/>
      <c r="O14517" s="14"/>
      <c r="P14517" s="14"/>
      <c r="Q14517" s="14"/>
    </row>
    <row r="14518" spans="10:17" x14ac:dyDescent="0.25">
      <c r="J14518" s="14"/>
      <c r="K14518" s="14"/>
      <c r="L14518" s="14"/>
      <c r="M14518" s="14"/>
      <c r="N14518" s="14"/>
      <c r="O14518" s="14"/>
      <c r="P14518" s="14"/>
      <c r="Q14518" s="14"/>
    </row>
    <row r="14519" spans="10:17" x14ac:dyDescent="0.25">
      <c r="J14519" s="14"/>
      <c r="K14519" s="14"/>
      <c r="L14519" s="14"/>
      <c r="M14519" s="14"/>
      <c r="N14519" s="14"/>
      <c r="O14519" s="14"/>
      <c r="P14519" s="14"/>
      <c r="Q14519" s="14"/>
    </row>
    <row r="14520" spans="10:17" x14ac:dyDescent="0.25">
      <c r="J14520" s="14"/>
      <c r="K14520" s="14"/>
      <c r="L14520" s="14"/>
      <c r="M14520" s="14"/>
      <c r="N14520" s="14"/>
      <c r="O14520" s="14"/>
      <c r="P14520" s="14"/>
      <c r="Q14520" s="14"/>
    </row>
    <row r="14521" spans="10:17" x14ac:dyDescent="0.25">
      <c r="J14521" s="14"/>
      <c r="K14521" s="14"/>
      <c r="L14521" s="14"/>
      <c r="M14521" s="14"/>
      <c r="N14521" s="14"/>
      <c r="O14521" s="14"/>
      <c r="P14521" s="14"/>
      <c r="Q14521" s="14"/>
    </row>
    <row r="14522" spans="10:17" x14ac:dyDescent="0.25">
      <c r="J14522" s="14"/>
      <c r="K14522" s="14"/>
      <c r="L14522" s="14"/>
      <c r="M14522" s="14"/>
      <c r="N14522" s="14"/>
      <c r="O14522" s="14"/>
      <c r="P14522" s="14"/>
      <c r="Q14522" s="14"/>
    </row>
    <row r="14523" spans="10:17" x14ac:dyDescent="0.25">
      <c r="J14523" s="14"/>
      <c r="K14523" s="14"/>
      <c r="L14523" s="14"/>
      <c r="M14523" s="14"/>
      <c r="N14523" s="14"/>
      <c r="O14523" s="14"/>
      <c r="P14523" s="14"/>
      <c r="Q14523" s="14"/>
    </row>
    <row r="14524" spans="10:17" x14ac:dyDescent="0.25">
      <c r="J14524" s="14"/>
      <c r="K14524" s="14"/>
      <c r="L14524" s="14"/>
      <c r="M14524" s="14"/>
      <c r="N14524" s="14"/>
      <c r="O14524" s="14"/>
      <c r="P14524" s="14"/>
      <c r="Q14524" s="14"/>
    </row>
    <row r="14525" spans="10:17" x14ac:dyDescent="0.25">
      <c r="J14525" s="14"/>
      <c r="K14525" s="14"/>
      <c r="L14525" s="14"/>
      <c r="M14525" s="14"/>
      <c r="N14525" s="14"/>
      <c r="O14525" s="14"/>
      <c r="P14525" s="14"/>
      <c r="Q14525" s="14"/>
    </row>
    <row r="14526" spans="10:17" x14ac:dyDescent="0.25">
      <c r="J14526" s="14"/>
      <c r="K14526" s="14"/>
      <c r="L14526" s="14"/>
      <c r="M14526" s="14"/>
      <c r="N14526" s="14"/>
      <c r="O14526" s="14"/>
      <c r="P14526" s="14"/>
      <c r="Q14526" s="14"/>
    </row>
    <row r="14527" spans="10:17" x14ac:dyDescent="0.25">
      <c r="J14527" s="14"/>
      <c r="K14527" s="14"/>
      <c r="L14527" s="14"/>
      <c r="M14527" s="14"/>
      <c r="N14527" s="14"/>
      <c r="O14527" s="14"/>
      <c r="P14527" s="14"/>
      <c r="Q14527" s="14"/>
    </row>
    <row r="14528" spans="10:17" x14ac:dyDescent="0.25">
      <c r="J14528" s="14"/>
      <c r="K14528" s="14"/>
      <c r="L14528" s="14"/>
      <c r="M14528" s="14"/>
      <c r="N14528" s="14"/>
      <c r="O14528" s="14"/>
      <c r="P14528" s="14"/>
      <c r="Q14528" s="14"/>
    </row>
    <row r="14529" spans="10:17" x14ac:dyDescent="0.25">
      <c r="J14529" s="14"/>
      <c r="K14529" s="14"/>
      <c r="L14529" s="14"/>
      <c r="M14529" s="14"/>
      <c r="N14529" s="14"/>
      <c r="O14529" s="14"/>
      <c r="P14529" s="14"/>
      <c r="Q14529" s="14"/>
    </row>
    <row r="14530" spans="10:17" x14ac:dyDescent="0.25">
      <c r="J14530" s="14"/>
      <c r="K14530" s="14"/>
      <c r="L14530" s="14"/>
      <c r="M14530" s="14"/>
      <c r="N14530" s="14"/>
      <c r="O14530" s="14"/>
      <c r="P14530" s="14"/>
      <c r="Q14530" s="14"/>
    </row>
    <row r="14531" spans="10:17" x14ac:dyDescent="0.25">
      <c r="J14531" s="14"/>
      <c r="K14531" s="14"/>
      <c r="L14531" s="14"/>
      <c r="M14531" s="14"/>
      <c r="N14531" s="14"/>
      <c r="O14531" s="14"/>
      <c r="P14531" s="14"/>
      <c r="Q14531" s="14"/>
    </row>
    <row r="14532" spans="10:17" x14ac:dyDescent="0.25">
      <c r="J14532" s="14"/>
      <c r="K14532" s="14"/>
      <c r="L14532" s="14"/>
      <c r="M14532" s="14"/>
      <c r="N14532" s="14"/>
      <c r="O14532" s="14"/>
      <c r="P14532" s="14"/>
      <c r="Q14532" s="14"/>
    </row>
    <row r="14533" spans="10:17" x14ac:dyDescent="0.25">
      <c r="J14533" s="14"/>
      <c r="K14533" s="14"/>
      <c r="L14533" s="14"/>
      <c r="M14533" s="14"/>
      <c r="N14533" s="14"/>
      <c r="O14533" s="14"/>
      <c r="P14533" s="14"/>
      <c r="Q14533" s="14"/>
    </row>
    <row r="14534" spans="10:17" x14ac:dyDescent="0.25">
      <c r="J14534" s="14"/>
      <c r="K14534" s="14"/>
      <c r="L14534" s="14"/>
      <c r="M14534" s="14"/>
      <c r="N14534" s="14"/>
      <c r="O14534" s="14"/>
      <c r="P14534" s="14"/>
      <c r="Q14534" s="14"/>
    </row>
    <row r="14535" spans="10:17" x14ac:dyDescent="0.25">
      <c r="J14535" s="14"/>
      <c r="K14535" s="14"/>
      <c r="L14535" s="14"/>
      <c r="M14535" s="14"/>
      <c r="N14535" s="14"/>
      <c r="O14535" s="14"/>
      <c r="P14535" s="14"/>
      <c r="Q14535" s="14"/>
    </row>
    <row r="14536" spans="10:17" x14ac:dyDescent="0.25">
      <c r="J14536" s="14"/>
      <c r="K14536" s="14"/>
      <c r="L14536" s="14"/>
      <c r="M14536" s="14"/>
      <c r="N14536" s="14"/>
      <c r="O14536" s="14"/>
      <c r="P14536" s="14"/>
      <c r="Q14536" s="14"/>
    </row>
    <row r="14537" spans="10:17" x14ac:dyDescent="0.25">
      <c r="J14537" s="14"/>
      <c r="K14537" s="14"/>
      <c r="L14537" s="14"/>
      <c r="M14537" s="14"/>
      <c r="N14537" s="14"/>
      <c r="O14537" s="14"/>
      <c r="P14537" s="14"/>
      <c r="Q14537" s="14"/>
    </row>
    <row r="14538" spans="10:17" x14ac:dyDescent="0.25">
      <c r="J14538" s="14"/>
      <c r="K14538" s="14"/>
      <c r="L14538" s="14"/>
      <c r="M14538" s="14"/>
      <c r="N14538" s="14"/>
      <c r="O14538" s="14"/>
      <c r="P14538" s="14"/>
      <c r="Q14538" s="14"/>
    </row>
    <row r="14539" spans="10:17" x14ac:dyDescent="0.25">
      <c r="J14539" s="14"/>
      <c r="K14539" s="14"/>
      <c r="L14539" s="14"/>
      <c r="M14539" s="14"/>
      <c r="N14539" s="14"/>
      <c r="O14539" s="14"/>
      <c r="P14539" s="14"/>
      <c r="Q14539" s="14"/>
    </row>
    <row r="14540" spans="10:17" x14ac:dyDescent="0.25">
      <c r="J14540" s="14"/>
      <c r="K14540" s="14"/>
      <c r="L14540" s="14"/>
      <c r="M14540" s="14"/>
      <c r="N14540" s="14"/>
      <c r="O14540" s="14"/>
      <c r="P14540" s="14"/>
      <c r="Q14540" s="14"/>
    </row>
    <row r="14541" spans="10:17" x14ac:dyDescent="0.25">
      <c r="J14541" s="14"/>
      <c r="K14541" s="14"/>
      <c r="L14541" s="14"/>
      <c r="M14541" s="14"/>
      <c r="N14541" s="14"/>
      <c r="O14541" s="14"/>
      <c r="P14541" s="14"/>
      <c r="Q14541" s="14"/>
    </row>
    <row r="14542" spans="10:17" x14ac:dyDescent="0.25">
      <c r="J14542" s="14"/>
      <c r="K14542" s="14"/>
      <c r="L14542" s="14"/>
      <c r="M14542" s="14"/>
      <c r="N14542" s="14"/>
      <c r="O14542" s="14"/>
      <c r="P14542" s="14"/>
      <c r="Q14542" s="14"/>
    </row>
    <row r="14543" spans="10:17" x14ac:dyDescent="0.25">
      <c r="J14543" s="14"/>
      <c r="K14543" s="14"/>
      <c r="L14543" s="14"/>
      <c r="M14543" s="14"/>
      <c r="N14543" s="14"/>
      <c r="O14543" s="14"/>
      <c r="P14543" s="14"/>
      <c r="Q14543" s="14"/>
    </row>
    <row r="14544" spans="10:17" x14ac:dyDescent="0.25">
      <c r="J14544" s="14"/>
      <c r="K14544" s="14"/>
      <c r="L14544" s="14"/>
      <c r="M14544" s="14"/>
      <c r="N14544" s="14"/>
      <c r="O14544" s="14"/>
      <c r="P14544" s="14"/>
      <c r="Q14544" s="14"/>
    </row>
    <row r="14545" spans="10:17" x14ac:dyDescent="0.25">
      <c r="J14545" s="14"/>
      <c r="K14545" s="14"/>
      <c r="L14545" s="14"/>
      <c r="M14545" s="14"/>
      <c r="N14545" s="14"/>
      <c r="O14545" s="14"/>
      <c r="P14545" s="14"/>
      <c r="Q14545" s="14"/>
    </row>
    <row r="14546" spans="10:17" x14ac:dyDescent="0.25">
      <c r="J14546" s="14"/>
      <c r="K14546" s="14"/>
      <c r="L14546" s="14"/>
      <c r="M14546" s="14"/>
      <c r="N14546" s="14"/>
      <c r="O14546" s="14"/>
      <c r="P14546" s="14"/>
      <c r="Q14546" s="14"/>
    </row>
    <row r="14547" spans="10:17" x14ac:dyDescent="0.25">
      <c r="J14547" s="14"/>
      <c r="K14547" s="14"/>
      <c r="L14547" s="14"/>
      <c r="M14547" s="14"/>
      <c r="N14547" s="14"/>
      <c r="O14547" s="14"/>
      <c r="P14547" s="14"/>
      <c r="Q14547" s="14"/>
    </row>
    <row r="14548" spans="10:17" x14ac:dyDescent="0.25">
      <c r="J14548" s="14"/>
      <c r="K14548" s="14"/>
      <c r="L14548" s="14"/>
      <c r="M14548" s="14"/>
      <c r="N14548" s="14"/>
      <c r="O14548" s="14"/>
      <c r="P14548" s="14"/>
      <c r="Q14548" s="14"/>
    </row>
    <row r="14549" spans="10:17" x14ac:dyDescent="0.25">
      <c r="J14549" s="14"/>
      <c r="K14549" s="14"/>
      <c r="L14549" s="14"/>
      <c r="M14549" s="14"/>
      <c r="N14549" s="14"/>
      <c r="O14549" s="14"/>
      <c r="P14549" s="14"/>
      <c r="Q14549" s="14"/>
    </row>
    <row r="14550" spans="10:17" x14ac:dyDescent="0.25">
      <c r="J14550" s="14"/>
      <c r="K14550" s="14"/>
      <c r="L14550" s="14"/>
      <c r="M14550" s="14"/>
      <c r="N14550" s="14"/>
      <c r="O14550" s="14"/>
      <c r="P14550" s="14"/>
      <c r="Q14550" s="14"/>
    </row>
    <row r="14551" spans="10:17" x14ac:dyDescent="0.25">
      <c r="J14551" s="14"/>
      <c r="K14551" s="14"/>
      <c r="L14551" s="14"/>
      <c r="M14551" s="14"/>
      <c r="N14551" s="14"/>
      <c r="O14551" s="14"/>
      <c r="P14551" s="14"/>
      <c r="Q14551" s="14"/>
    </row>
    <row r="14552" spans="10:17" x14ac:dyDescent="0.25">
      <c r="J14552" s="14"/>
      <c r="K14552" s="14"/>
      <c r="L14552" s="14"/>
      <c r="M14552" s="14"/>
      <c r="N14552" s="14"/>
      <c r="O14552" s="14"/>
      <c r="P14552" s="14"/>
      <c r="Q14552" s="14"/>
    </row>
    <row r="14553" spans="10:17" x14ac:dyDescent="0.25">
      <c r="J14553" s="14"/>
      <c r="K14553" s="14"/>
      <c r="L14553" s="14"/>
      <c r="M14553" s="14"/>
      <c r="N14553" s="14"/>
      <c r="O14553" s="14"/>
      <c r="P14553" s="14"/>
      <c r="Q14553" s="14"/>
    </row>
    <row r="14554" spans="10:17" x14ac:dyDescent="0.25">
      <c r="J14554" s="14"/>
      <c r="K14554" s="14"/>
      <c r="L14554" s="14"/>
      <c r="M14554" s="14"/>
      <c r="N14554" s="14"/>
      <c r="O14554" s="14"/>
      <c r="P14554" s="14"/>
      <c r="Q14554" s="14"/>
    </row>
    <row r="14555" spans="10:17" x14ac:dyDescent="0.25">
      <c r="J14555" s="14"/>
      <c r="K14555" s="14"/>
      <c r="L14555" s="14"/>
      <c r="M14555" s="14"/>
      <c r="N14555" s="14"/>
      <c r="O14555" s="14"/>
      <c r="P14555" s="14"/>
      <c r="Q14555" s="14"/>
    </row>
    <row r="14556" spans="10:17" x14ac:dyDescent="0.25">
      <c r="J14556" s="14"/>
      <c r="K14556" s="14"/>
      <c r="L14556" s="14"/>
      <c r="M14556" s="14"/>
      <c r="N14556" s="14"/>
      <c r="O14556" s="14"/>
      <c r="P14556" s="14"/>
      <c r="Q14556" s="14"/>
    </row>
    <row r="14557" spans="10:17" x14ac:dyDescent="0.25">
      <c r="J14557" s="14"/>
      <c r="K14557" s="14"/>
      <c r="L14557" s="14"/>
      <c r="M14557" s="14"/>
      <c r="N14557" s="14"/>
      <c r="O14557" s="14"/>
      <c r="P14557" s="14"/>
      <c r="Q14557" s="14"/>
    </row>
    <row r="14558" spans="10:17" x14ac:dyDescent="0.25">
      <c r="J14558" s="14"/>
      <c r="K14558" s="14"/>
      <c r="L14558" s="14"/>
      <c r="M14558" s="14"/>
      <c r="N14558" s="14"/>
      <c r="O14558" s="14"/>
      <c r="P14558" s="14"/>
      <c r="Q14558" s="14"/>
    </row>
    <row r="14559" spans="10:17" x14ac:dyDescent="0.25">
      <c r="J14559" s="14"/>
      <c r="K14559" s="14"/>
      <c r="L14559" s="14"/>
      <c r="M14559" s="14"/>
      <c r="N14559" s="14"/>
      <c r="O14559" s="14"/>
      <c r="P14559" s="14"/>
      <c r="Q14559" s="14"/>
    </row>
    <row r="14560" spans="10:17" x14ac:dyDescent="0.25">
      <c r="J14560" s="14"/>
      <c r="K14560" s="14"/>
      <c r="L14560" s="14"/>
      <c r="M14560" s="14"/>
      <c r="N14560" s="14"/>
      <c r="O14560" s="14"/>
      <c r="P14560" s="14"/>
      <c r="Q14560" s="14"/>
    </row>
    <row r="14561" spans="10:17" x14ac:dyDescent="0.25">
      <c r="J14561" s="14"/>
      <c r="K14561" s="14"/>
      <c r="L14561" s="14"/>
      <c r="M14561" s="14"/>
      <c r="N14561" s="14"/>
      <c r="O14561" s="14"/>
      <c r="P14561" s="14"/>
      <c r="Q14561" s="14"/>
    </row>
    <row r="14562" spans="10:17" x14ac:dyDescent="0.25">
      <c r="J14562" s="14"/>
      <c r="K14562" s="14"/>
      <c r="L14562" s="14"/>
      <c r="M14562" s="14"/>
      <c r="N14562" s="14"/>
      <c r="O14562" s="14"/>
      <c r="P14562" s="14"/>
      <c r="Q14562" s="14"/>
    </row>
    <row r="14563" spans="10:17" x14ac:dyDescent="0.25">
      <c r="J14563" s="14"/>
      <c r="K14563" s="14"/>
      <c r="L14563" s="14"/>
      <c r="M14563" s="14"/>
      <c r="N14563" s="14"/>
      <c r="O14563" s="14"/>
      <c r="P14563" s="14"/>
      <c r="Q14563" s="14"/>
    </row>
    <row r="14564" spans="10:17" x14ac:dyDescent="0.25">
      <c r="J14564" s="14"/>
      <c r="K14564" s="14"/>
      <c r="L14564" s="14"/>
      <c r="M14564" s="14"/>
      <c r="N14564" s="14"/>
      <c r="O14564" s="14"/>
      <c r="P14564" s="14"/>
      <c r="Q14564" s="14"/>
    </row>
    <row r="14565" spans="10:17" x14ac:dyDescent="0.25">
      <c r="J14565" s="14"/>
      <c r="K14565" s="14"/>
      <c r="L14565" s="14"/>
      <c r="M14565" s="14"/>
      <c r="N14565" s="14"/>
      <c r="O14565" s="14"/>
      <c r="P14565" s="14"/>
      <c r="Q14565" s="14"/>
    </row>
    <row r="14566" spans="10:17" x14ac:dyDescent="0.25">
      <c r="J14566" s="14"/>
      <c r="K14566" s="14"/>
      <c r="L14566" s="14"/>
      <c r="M14566" s="14"/>
      <c r="N14566" s="14"/>
      <c r="O14566" s="14"/>
      <c r="P14566" s="14"/>
      <c r="Q14566" s="14"/>
    </row>
    <row r="14567" spans="10:17" x14ac:dyDescent="0.25">
      <c r="J14567" s="14"/>
      <c r="K14567" s="14"/>
      <c r="L14567" s="14"/>
      <c r="M14567" s="14"/>
      <c r="N14567" s="14"/>
      <c r="O14567" s="14"/>
      <c r="P14567" s="14"/>
      <c r="Q14567" s="14"/>
    </row>
    <row r="14568" spans="10:17" x14ac:dyDescent="0.25">
      <c r="J14568" s="14"/>
      <c r="K14568" s="14"/>
      <c r="L14568" s="14"/>
      <c r="M14568" s="14"/>
      <c r="N14568" s="14"/>
      <c r="O14568" s="14"/>
      <c r="P14568" s="14"/>
      <c r="Q14568" s="14"/>
    </row>
    <row r="14569" spans="10:17" x14ac:dyDescent="0.25">
      <c r="J14569" s="14"/>
      <c r="K14569" s="14"/>
      <c r="L14569" s="14"/>
      <c r="M14569" s="14"/>
      <c r="N14569" s="14"/>
      <c r="O14569" s="14"/>
      <c r="P14569" s="14"/>
      <c r="Q14569" s="14"/>
    </row>
    <row r="14570" spans="10:17" x14ac:dyDescent="0.25">
      <c r="J14570" s="14"/>
      <c r="K14570" s="14"/>
      <c r="L14570" s="14"/>
      <c r="M14570" s="14"/>
      <c r="N14570" s="14"/>
      <c r="O14570" s="14"/>
      <c r="P14570" s="14"/>
      <c r="Q14570" s="14"/>
    </row>
    <row r="14571" spans="10:17" x14ac:dyDescent="0.25">
      <c r="J14571" s="14"/>
      <c r="K14571" s="14"/>
      <c r="L14571" s="14"/>
      <c r="M14571" s="14"/>
      <c r="N14571" s="14"/>
      <c r="O14571" s="14"/>
      <c r="P14571" s="14"/>
      <c r="Q14571" s="14"/>
    </row>
    <row r="14572" spans="10:17" x14ac:dyDescent="0.25">
      <c r="J14572" s="14"/>
      <c r="K14572" s="14"/>
      <c r="L14572" s="14"/>
      <c r="M14572" s="14"/>
      <c r="N14572" s="14"/>
      <c r="O14572" s="14"/>
      <c r="P14572" s="14"/>
      <c r="Q14572" s="14"/>
    </row>
    <row r="14573" spans="10:17" x14ac:dyDescent="0.25">
      <c r="J14573" s="14"/>
      <c r="K14573" s="14"/>
      <c r="L14573" s="14"/>
      <c r="M14573" s="14"/>
      <c r="N14573" s="14"/>
      <c r="O14573" s="14"/>
      <c r="P14573" s="14"/>
      <c r="Q14573" s="14"/>
    </row>
    <row r="14574" spans="10:17" x14ac:dyDescent="0.25">
      <c r="J14574" s="14"/>
      <c r="K14574" s="14"/>
      <c r="L14574" s="14"/>
      <c r="M14574" s="14"/>
      <c r="N14574" s="14"/>
      <c r="O14574" s="14"/>
      <c r="P14574" s="14"/>
      <c r="Q14574" s="14"/>
    </row>
    <row r="14575" spans="10:17" x14ac:dyDescent="0.25">
      <c r="J14575" s="14"/>
      <c r="K14575" s="14"/>
      <c r="L14575" s="14"/>
      <c r="M14575" s="14"/>
      <c r="N14575" s="14"/>
      <c r="O14575" s="14"/>
      <c r="P14575" s="14"/>
      <c r="Q14575" s="14"/>
    </row>
    <row r="14576" spans="10:17" x14ac:dyDescent="0.25">
      <c r="J14576" s="14"/>
      <c r="K14576" s="14"/>
      <c r="L14576" s="14"/>
      <c r="M14576" s="14"/>
      <c r="N14576" s="14"/>
      <c r="O14576" s="14"/>
      <c r="P14576" s="14"/>
      <c r="Q14576" s="14"/>
    </row>
    <row r="14577" spans="10:17" x14ac:dyDescent="0.25">
      <c r="J14577" s="14"/>
      <c r="K14577" s="14"/>
      <c r="L14577" s="14"/>
      <c r="M14577" s="14"/>
      <c r="N14577" s="14"/>
      <c r="O14577" s="14"/>
      <c r="P14577" s="14"/>
      <c r="Q14577" s="14"/>
    </row>
    <row r="14578" spans="10:17" x14ac:dyDescent="0.25">
      <c r="J14578" s="14"/>
      <c r="K14578" s="14"/>
      <c r="L14578" s="14"/>
      <c r="M14578" s="14"/>
      <c r="N14578" s="14"/>
      <c r="O14578" s="14"/>
      <c r="P14578" s="14"/>
      <c r="Q14578" s="14"/>
    </row>
    <row r="14579" spans="10:17" x14ac:dyDescent="0.25">
      <c r="J14579" s="14"/>
      <c r="K14579" s="14"/>
      <c r="L14579" s="14"/>
      <c r="M14579" s="14"/>
      <c r="N14579" s="14"/>
      <c r="O14579" s="14"/>
      <c r="P14579" s="14"/>
      <c r="Q14579" s="14"/>
    </row>
    <row r="14580" spans="10:17" x14ac:dyDescent="0.25">
      <c r="J14580" s="14"/>
      <c r="K14580" s="14"/>
      <c r="L14580" s="14"/>
      <c r="M14580" s="14"/>
      <c r="N14580" s="14"/>
      <c r="O14580" s="14"/>
      <c r="P14580" s="14"/>
      <c r="Q14580" s="14"/>
    </row>
    <row r="14581" spans="10:17" x14ac:dyDescent="0.25">
      <c r="J14581" s="14"/>
      <c r="K14581" s="14"/>
      <c r="L14581" s="14"/>
      <c r="M14581" s="14"/>
      <c r="N14581" s="14"/>
      <c r="O14581" s="14"/>
      <c r="P14581" s="14"/>
      <c r="Q14581" s="14"/>
    </row>
    <row r="14582" spans="10:17" x14ac:dyDescent="0.25">
      <c r="J14582" s="14"/>
      <c r="K14582" s="14"/>
      <c r="L14582" s="14"/>
      <c r="M14582" s="14"/>
      <c r="N14582" s="14"/>
      <c r="O14582" s="14"/>
      <c r="P14582" s="14"/>
      <c r="Q14582" s="14"/>
    </row>
    <row r="14583" spans="10:17" x14ac:dyDescent="0.25">
      <c r="J14583" s="14"/>
      <c r="K14583" s="14"/>
      <c r="L14583" s="14"/>
      <c r="M14583" s="14"/>
      <c r="N14583" s="14"/>
      <c r="O14583" s="14"/>
      <c r="P14583" s="14"/>
      <c r="Q14583" s="14"/>
    </row>
    <row r="14584" spans="10:17" x14ac:dyDescent="0.25">
      <c r="J14584" s="14"/>
      <c r="K14584" s="14"/>
      <c r="L14584" s="14"/>
      <c r="M14584" s="14"/>
      <c r="N14584" s="14"/>
      <c r="O14584" s="14"/>
      <c r="P14584" s="14"/>
      <c r="Q14584" s="14"/>
    </row>
    <row r="14585" spans="10:17" x14ac:dyDescent="0.25">
      <c r="J14585" s="14"/>
      <c r="K14585" s="14"/>
      <c r="L14585" s="14"/>
      <c r="M14585" s="14"/>
      <c r="N14585" s="14"/>
      <c r="O14585" s="14"/>
      <c r="P14585" s="14"/>
      <c r="Q14585" s="14"/>
    </row>
    <row r="14586" spans="10:17" x14ac:dyDescent="0.25">
      <c r="J14586" s="14"/>
      <c r="K14586" s="14"/>
      <c r="L14586" s="14"/>
      <c r="M14586" s="14"/>
      <c r="N14586" s="14"/>
      <c r="O14586" s="14"/>
      <c r="P14586" s="14"/>
      <c r="Q14586" s="14"/>
    </row>
    <row r="14587" spans="10:17" x14ac:dyDescent="0.25">
      <c r="J14587" s="14"/>
      <c r="K14587" s="14"/>
      <c r="L14587" s="14"/>
      <c r="M14587" s="14"/>
      <c r="N14587" s="14"/>
      <c r="O14587" s="14"/>
      <c r="P14587" s="14"/>
      <c r="Q14587" s="14"/>
    </row>
    <row r="14588" spans="10:17" x14ac:dyDescent="0.25">
      <c r="J14588" s="14"/>
      <c r="K14588" s="14"/>
      <c r="L14588" s="14"/>
      <c r="M14588" s="14"/>
      <c r="N14588" s="14"/>
      <c r="O14588" s="14"/>
      <c r="P14588" s="14"/>
      <c r="Q14588" s="14"/>
    </row>
    <row r="14589" spans="10:17" x14ac:dyDescent="0.25">
      <c r="J14589" s="14"/>
      <c r="K14589" s="14"/>
      <c r="L14589" s="14"/>
      <c r="M14589" s="14"/>
      <c r="N14589" s="14"/>
      <c r="O14589" s="14"/>
      <c r="P14589" s="14"/>
      <c r="Q14589" s="14"/>
    </row>
    <row r="14590" spans="10:17" x14ac:dyDescent="0.25">
      <c r="J14590" s="14"/>
      <c r="K14590" s="14"/>
      <c r="L14590" s="14"/>
      <c r="M14590" s="14"/>
      <c r="N14590" s="14"/>
      <c r="O14590" s="14"/>
      <c r="P14590" s="14"/>
      <c r="Q14590" s="14"/>
    </row>
    <row r="14591" spans="10:17" x14ac:dyDescent="0.25">
      <c r="J14591" s="14"/>
      <c r="K14591" s="14"/>
      <c r="L14591" s="14"/>
      <c r="M14591" s="14"/>
      <c r="N14591" s="14"/>
      <c r="O14591" s="14"/>
      <c r="P14591" s="14"/>
      <c r="Q14591" s="14"/>
    </row>
    <row r="14592" spans="10:17" x14ac:dyDescent="0.25">
      <c r="J14592" s="14"/>
      <c r="K14592" s="14"/>
      <c r="L14592" s="14"/>
      <c r="M14592" s="14"/>
      <c r="N14592" s="14"/>
      <c r="O14592" s="14"/>
      <c r="P14592" s="14"/>
      <c r="Q14592" s="14"/>
    </row>
    <row r="14593" spans="10:17" x14ac:dyDescent="0.25">
      <c r="J14593" s="14"/>
      <c r="K14593" s="14"/>
      <c r="L14593" s="14"/>
      <c r="M14593" s="14"/>
      <c r="N14593" s="14"/>
      <c r="O14593" s="14"/>
      <c r="P14593" s="14"/>
      <c r="Q14593" s="14"/>
    </row>
    <row r="14594" spans="10:17" x14ac:dyDescent="0.25">
      <c r="J14594" s="14"/>
      <c r="K14594" s="14"/>
      <c r="L14594" s="14"/>
      <c r="M14594" s="14"/>
      <c r="N14594" s="14"/>
      <c r="O14594" s="14"/>
      <c r="P14594" s="14"/>
      <c r="Q14594" s="14"/>
    </row>
    <row r="14595" spans="10:17" x14ac:dyDescent="0.25">
      <c r="J14595" s="14"/>
      <c r="K14595" s="14"/>
      <c r="L14595" s="14"/>
      <c r="M14595" s="14"/>
      <c r="N14595" s="14"/>
      <c r="O14595" s="14"/>
      <c r="P14595" s="14"/>
      <c r="Q14595" s="14"/>
    </row>
    <row r="14596" spans="10:17" x14ac:dyDescent="0.25">
      <c r="J14596" s="14"/>
      <c r="K14596" s="14"/>
      <c r="L14596" s="14"/>
      <c r="M14596" s="14"/>
      <c r="N14596" s="14"/>
      <c r="O14596" s="14"/>
      <c r="P14596" s="14"/>
      <c r="Q14596" s="14"/>
    </row>
    <row r="14597" spans="10:17" x14ac:dyDescent="0.25">
      <c r="J14597" s="14"/>
      <c r="K14597" s="14"/>
      <c r="L14597" s="14"/>
      <c r="M14597" s="14"/>
      <c r="N14597" s="14"/>
      <c r="O14597" s="14"/>
      <c r="P14597" s="14"/>
      <c r="Q14597" s="14"/>
    </row>
    <row r="14598" spans="10:17" x14ac:dyDescent="0.25">
      <c r="J14598" s="14"/>
      <c r="K14598" s="14"/>
      <c r="L14598" s="14"/>
      <c r="M14598" s="14"/>
      <c r="N14598" s="14"/>
      <c r="O14598" s="14"/>
      <c r="P14598" s="14"/>
      <c r="Q14598" s="14"/>
    </row>
    <row r="14599" spans="10:17" x14ac:dyDescent="0.25">
      <c r="J14599" s="14"/>
      <c r="K14599" s="14"/>
      <c r="L14599" s="14"/>
      <c r="M14599" s="14"/>
      <c r="N14599" s="14"/>
      <c r="O14599" s="14"/>
      <c r="P14599" s="14"/>
      <c r="Q14599" s="14"/>
    </row>
    <row r="14600" spans="10:17" x14ac:dyDescent="0.25">
      <c r="J14600" s="14"/>
      <c r="K14600" s="14"/>
      <c r="L14600" s="14"/>
      <c r="M14600" s="14"/>
      <c r="N14600" s="14"/>
      <c r="O14600" s="14"/>
      <c r="P14600" s="14"/>
      <c r="Q14600" s="14"/>
    </row>
    <row r="14601" spans="10:17" x14ac:dyDescent="0.25">
      <c r="J14601" s="14"/>
      <c r="K14601" s="14"/>
      <c r="L14601" s="14"/>
      <c r="M14601" s="14"/>
      <c r="N14601" s="14"/>
      <c r="O14601" s="14"/>
      <c r="P14601" s="14"/>
      <c r="Q14601" s="14"/>
    </row>
    <row r="14602" spans="10:17" x14ac:dyDescent="0.25">
      <c r="J14602" s="14"/>
      <c r="K14602" s="14"/>
      <c r="L14602" s="14"/>
      <c r="M14602" s="14"/>
      <c r="N14602" s="14"/>
      <c r="O14602" s="14"/>
      <c r="P14602" s="14"/>
      <c r="Q14602" s="14"/>
    </row>
    <row r="14603" spans="10:17" x14ac:dyDescent="0.25">
      <c r="J14603" s="14"/>
      <c r="K14603" s="14"/>
      <c r="L14603" s="14"/>
      <c r="M14603" s="14"/>
      <c r="N14603" s="14"/>
      <c r="O14603" s="14"/>
      <c r="P14603" s="14"/>
      <c r="Q14603" s="14"/>
    </row>
    <row r="14604" spans="10:17" x14ac:dyDescent="0.25">
      <c r="J14604" s="14"/>
      <c r="K14604" s="14"/>
      <c r="L14604" s="14"/>
      <c r="M14604" s="14"/>
      <c r="N14604" s="14"/>
      <c r="O14604" s="14"/>
      <c r="P14604" s="14"/>
      <c r="Q14604" s="14"/>
    </row>
    <row r="14605" spans="10:17" x14ac:dyDescent="0.25">
      <c r="J14605" s="14"/>
      <c r="K14605" s="14"/>
      <c r="L14605" s="14"/>
      <c r="M14605" s="14"/>
      <c r="N14605" s="14"/>
      <c r="O14605" s="14"/>
      <c r="P14605" s="14"/>
      <c r="Q14605" s="14"/>
    </row>
    <row r="14606" spans="10:17" x14ac:dyDescent="0.25">
      <c r="J14606" s="14"/>
      <c r="K14606" s="14"/>
      <c r="L14606" s="14"/>
      <c r="M14606" s="14"/>
      <c r="N14606" s="14"/>
      <c r="O14606" s="14"/>
      <c r="P14606" s="14"/>
      <c r="Q14606" s="14"/>
    </row>
    <row r="14607" spans="10:17" x14ac:dyDescent="0.25">
      <c r="J14607" s="14"/>
      <c r="K14607" s="14"/>
      <c r="L14607" s="14"/>
      <c r="M14607" s="14"/>
      <c r="N14607" s="14"/>
      <c r="O14607" s="14"/>
      <c r="P14607" s="14"/>
      <c r="Q14607" s="14"/>
    </row>
    <row r="14608" spans="10:17" x14ac:dyDescent="0.25">
      <c r="J14608" s="14"/>
      <c r="K14608" s="14"/>
      <c r="L14608" s="14"/>
      <c r="M14608" s="14"/>
      <c r="N14608" s="14"/>
      <c r="O14608" s="14"/>
      <c r="P14608" s="14"/>
      <c r="Q14608" s="14"/>
    </row>
    <row r="14609" spans="10:17" x14ac:dyDescent="0.25">
      <c r="J14609" s="14"/>
      <c r="K14609" s="14"/>
      <c r="L14609" s="14"/>
      <c r="M14609" s="14"/>
      <c r="N14609" s="14"/>
      <c r="O14609" s="14"/>
      <c r="P14609" s="14"/>
      <c r="Q14609" s="14"/>
    </row>
    <row r="14610" spans="10:17" x14ac:dyDescent="0.25">
      <c r="J14610" s="14"/>
      <c r="K14610" s="14"/>
      <c r="L14610" s="14"/>
      <c r="M14610" s="14"/>
      <c r="N14610" s="14"/>
      <c r="O14610" s="14"/>
      <c r="P14610" s="14"/>
      <c r="Q14610" s="14"/>
    </row>
    <row r="14611" spans="10:17" x14ac:dyDescent="0.25">
      <c r="J14611" s="14"/>
      <c r="K14611" s="14"/>
      <c r="L14611" s="14"/>
      <c r="M14611" s="14"/>
      <c r="N14611" s="14"/>
      <c r="O14611" s="14"/>
      <c r="P14611" s="14"/>
      <c r="Q14611" s="14"/>
    </row>
    <row r="14612" spans="10:17" x14ac:dyDescent="0.25">
      <c r="J14612" s="14"/>
      <c r="K14612" s="14"/>
      <c r="L14612" s="14"/>
      <c r="M14612" s="14"/>
      <c r="N14612" s="14"/>
      <c r="O14612" s="14"/>
      <c r="P14612" s="14"/>
      <c r="Q14612" s="14"/>
    </row>
    <row r="14613" spans="10:17" x14ac:dyDescent="0.25">
      <c r="J14613" s="14"/>
      <c r="K14613" s="14"/>
      <c r="L14613" s="14"/>
      <c r="M14613" s="14"/>
      <c r="N14613" s="14"/>
      <c r="O14613" s="14"/>
      <c r="P14613" s="14"/>
      <c r="Q14613" s="14"/>
    </row>
    <row r="14614" spans="10:17" x14ac:dyDescent="0.25">
      <c r="J14614" s="14"/>
      <c r="K14614" s="14"/>
      <c r="L14614" s="14"/>
      <c r="M14614" s="14"/>
      <c r="N14614" s="14"/>
      <c r="O14614" s="14"/>
      <c r="P14614" s="14"/>
      <c r="Q14614" s="14"/>
    </row>
    <row r="14615" spans="10:17" x14ac:dyDescent="0.25">
      <c r="J14615" s="14"/>
      <c r="K14615" s="14"/>
      <c r="L14615" s="14"/>
      <c r="M14615" s="14"/>
      <c r="N14615" s="14"/>
      <c r="O14615" s="14"/>
      <c r="P14615" s="14"/>
      <c r="Q14615" s="14"/>
    </row>
    <row r="14616" spans="10:17" x14ac:dyDescent="0.25">
      <c r="J14616" s="14"/>
      <c r="K14616" s="14"/>
      <c r="L14616" s="14"/>
      <c r="M14616" s="14"/>
      <c r="N14616" s="14"/>
      <c r="O14616" s="14"/>
      <c r="P14616" s="14"/>
      <c r="Q14616" s="14"/>
    </row>
    <row r="14617" spans="10:17" x14ac:dyDescent="0.25">
      <c r="J14617" s="14"/>
      <c r="K14617" s="14"/>
      <c r="L14617" s="14"/>
      <c r="M14617" s="14"/>
      <c r="N14617" s="14"/>
      <c r="O14617" s="14"/>
      <c r="P14617" s="14"/>
      <c r="Q14617" s="14"/>
    </row>
    <row r="14618" spans="10:17" x14ac:dyDescent="0.25">
      <c r="J14618" s="14"/>
      <c r="K14618" s="14"/>
      <c r="L14618" s="14"/>
      <c r="M14618" s="14"/>
      <c r="N14618" s="14"/>
      <c r="O14618" s="14"/>
      <c r="P14618" s="14"/>
      <c r="Q14618" s="14"/>
    </row>
    <row r="14619" spans="10:17" x14ac:dyDescent="0.25">
      <c r="J14619" s="14"/>
      <c r="K14619" s="14"/>
      <c r="L14619" s="14"/>
      <c r="M14619" s="14"/>
      <c r="N14619" s="14"/>
      <c r="O14619" s="14"/>
      <c r="P14619" s="14"/>
      <c r="Q14619" s="14"/>
    </row>
    <row r="14620" spans="10:17" x14ac:dyDescent="0.25">
      <c r="J14620" s="14"/>
      <c r="K14620" s="14"/>
      <c r="L14620" s="14"/>
      <c r="M14620" s="14"/>
      <c r="N14620" s="14"/>
      <c r="O14620" s="14"/>
      <c r="P14620" s="14"/>
      <c r="Q14620" s="14"/>
    </row>
    <row r="14621" spans="10:17" x14ac:dyDescent="0.25">
      <c r="J14621" s="14"/>
      <c r="K14621" s="14"/>
      <c r="L14621" s="14"/>
      <c r="M14621" s="14"/>
      <c r="N14621" s="14"/>
      <c r="O14621" s="14"/>
      <c r="P14621" s="14"/>
      <c r="Q14621" s="14"/>
    </row>
    <row r="14622" spans="10:17" x14ac:dyDescent="0.25">
      <c r="J14622" s="14"/>
      <c r="K14622" s="14"/>
      <c r="L14622" s="14"/>
      <c r="M14622" s="14"/>
      <c r="N14622" s="14"/>
      <c r="O14622" s="14"/>
      <c r="P14622" s="14"/>
      <c r="Q14622" s="14"/>
    </row>
    <row r="14623" spans="10:17" x14ac:dyDescent="0.25">
      <c r="J14623" s="14"/>
      <c r="K14623" s="14"/>
      <c r="L14623" s="14"/>
      <c r="M14623" s="14"/>
      <c r="N14623" s="14"/>
      <c r="O14623" s="14"/>
      <c r="P14623" s="14"/>
      <c r="Q14623" s="14"/>
    </row>
    <row r="14624" spans="10:17" x14ac:dyDescent="0.25">
      <c r="J14624" s="14"/>
      <c r="K14624" s="14"/>
      <c r="L14624" s="14"/>
      <c r="M14624" s="14"/>
      <c r="N14624" s="14"/>
      <c r="O14624" s="14"/>
      <c r="P14624" s="14"/>
      <c r="Q14624" s="14"/>
    </row>
    <row r="14625" spans="10:17" x14ac:dyDescent="0.25">
      <c r="J14625" s="14"/>
      <c r="K14625" s="14"/>
      <c r="L14625" s="14"/>
      <c r="M14625" s="14"/>
      <c r="N14625" s="14"/>
      <c r="O14625" s="14"/>
      <c r="P14625" s="14"/>
      <c r="Q14625" s="14"/>
    </row>
    <row r="14626" spans="10:17" x14ac:dyDescent="0.25">
      <c r="J14626" s="14"/>
      <c r="K14626" s="14"/>
      <c r="L14626" s="14"/>
      <c r="M14626" s="14"/>
      <c r="N14626" s="14"/>
      <c r="O14626" s="14"/>
      <c r="P14626" s="14"/>
      <c r="Q14626" s="14"/>
    </row>
    <row r="14627" spans="10:17" x14ac:dyDescent="0.25">
      <c r="J14627" s="14"/>
      <c r="K14627" s="14"/>
      <c r="L14627" s="14"/>
      <c r="M14627" s="14"/>
      <c r="N14627" s="14"/>
      <c r="O14627" s="14"/>
      <c r="P14627" s="14"/>
      <c r="Q14627" s="14"/>
    </row>
    <row r="14628" spans="10:17" x14ac:dyDescent="0.25">
      <c r="J14628" s="14"/>
      <c r="K14628" s="14"/>
      <c r="L14628" s="14"/>
      <c r="M14628" s="14"/>
      <c r="N14628" s="14"/>
      <c r="O14628" s="14"/>
      <c r="P14628" s="14"/>
      <c r="Q14628" s="14"/>
    </row>
    <row r="14629" spans="10:17" x14ac:dyDescent="0.25">
      <c r="J14629" s="14"/>
      <c r="K14629" s="14"/>
      <c r="L14629" s="14"/>
      <c r="M14629" s="14"/>
      <c r="N14629" s="14"/>
      <c r="O14629" s="14"/>
      <c r="P14629" s="14"/>
      <c r="Q14629" s="14"/>
    </row>
    <row r="14630" spans="10:17" x14ac:dyDescent="0.25">
      <c r="J14630" s="14"/>
      <c r="K14630" s="14"/>
      <c r="L14630" s="14"/>
      <c r="M14630" s="14"/>
      <c r="N14630" s="14"/>
      <c r="O14630" s="14"/>
      <c r="P14630" s="14"/>
      <c r="Q14630" s="14"/>
    </row>
    <row r="14631" spans="10:17" x14ac:dyDescent="0.25">
      <c r="J14631" s="14"/>
      <c r="K14631" s="14"/>
      <c r="L14631" s="14"/>
      <c r="M14631" s="14"/>
      <c r="N14631" s="14"/>
      <c r="O14631" s="14"/>
      <c r="P14631" s="14"/>
      <c r="Q14631" s="14"/>
    </row>
    <row r="14632" spans="10:17" x14ac:dyDescent="0.25">
      <c r="J14632" s="14"/>
      <c r="K14632" s="14"/>
      <c r="L14632" s="14"/>
      <c r="M14632" s="14"/>
      <c r="N14632" s="14"/>
      <c r="O14632" s="14"/>
      <c r="P14632" s="14"/>
      <c r="Q14632" s="14"/>
    </row>
    <row r="14633" spans="10:17" x14ac:dyDescent="0.25">
      <c r="J14633" s="14"/>
      <c r="K14633" s="14"/>
      <c r="L14633" s="14"/>
      <c r="M14633" s="14"/>
      <c r="N14633" s="14"/>
      <c r="O14633" s="14"/>
      <c r="P14633" s="14"/>
      <c r="Q14633" s="14"/>
    </row>
    <row r="14634" spans="10:17" x14ac:dyDescent="0.25">
      <c r="J14634" s="14"/>
      <c r="K14634" s="14"/>
      <c r="L14634" s="14"/>
      <c r="M14634" s="14"/>
      <c r="N14634" s="14"/>
      <c r="O14634" s="14"/>
      <c r="P14634" s="14"/>
      <c r="Q14634" s="14"/>
    </row>
    <row r="14635" spans="10:17" x14ac:dyDescent="0.25">
      <c r="J14635" s="14"/>
      <c r="K14635" s="14"/>
      <c r="L14635" s="14"/>
      <c r="M14635" s="14"/>
      <c r="N14635" s="14"/>
      <c r="O14635" s="14"/>
      <c r="P14635" s="14"/>
      <c r="Q14635" s="14"/>
    </row>
    <row r="14636" spans="10:17" x14ac:dyDescent="0.25">
      <c r="J14636" s="14"/>
      <c r="K14636" s="14"/>
      <c r="L14636" s="14"/>
      <c r="M14636" s="14"/>
      <c r="N14636" s="14"/>
      <c r="O14636" s="14"/>
      <c r="P14636" s="14"/>
      <c r="Q14636" s="14"/>
    </row>
    <row r="14637" spans="10:17" x14ac:dyDescent="0.25">
      <c r="J14637" s="14"/>
      <c r="K14637" s="14"/>
      <c r="L14637" s="14"/>
      <c r="M14637" s="14"/>
      <c r="N14637" s="14"/>
      <c r="O14637" s="14"/>
      <c r="P14637" s="14"/>
      <c r="Q14637" s="14"/>
    </row>
    <row r="14638" spans="10:17" x14ac:dyDescent="0.25">
      <c r="J14638" s="14"/>
      <c r="K14638" s="14"/>
      <c r="L14638" s="14"/>
      <c r="M14638" s="14"/>
      <c r="N14638" s="14"/>
      <c r="O14638" s="14"/>
      <c r="P14638" s="14"/>
      <c r="Q14638" s="14"/>
    </row>
    <row r="14639" spans="10:17" x14ac:dyDescent="0.25">
      <c r="J14639" s="14"/>
      <c r="K14639" s="14"/>
      <c r="L14639" s="14"/>
      <c r="M14639" s="14"/>
      <c r="N14639" s="14"/>
      <c r="O14639" s="14"/>
      <c r="P14639" s="14"/>
      <c r="Q14639" s="14"/>
    </row>
    <row r="14640" spans="10:17" x14ac:dyDescent="0.25">
      <c r="J14640" s="14"/>
      <c r="K14640" s="14"/>
      <c r="L14640" s="14"/>
      <c r="M14640" s="14"/>
      <c r="N14640" s="14"/>
      <c r="O14640" s="14"/>
      <c r="P14640" s="14"/>
      <c r="Q14640" s="14"/>
    </row>
    <row r="14641" spans="10:17" x14ac:dyDescent="0.25">
      <c r="J14641" s="14"/>
      <c r="K14641" s="14"/>
      <c r="L14641" s="14"/>
      <c r="M14641" s="14"/>
      <c r="N14641" s="14"/>
      <c r="O14641" s="14"/>
      <c r="P14641" s="14"/>
      <c r="Q14641" s="14"/>
    </row>
    <row r="14642" spans="10:17" x14ac:dyDescent="0.25">
      <c r="J14642" s="14"/>
      <c r="K14642" s="14"/>
      <c r="L14642" s="14"/>
      <c r="M14642" s="14"/>
      <c r="N14642" s="14"/>
      <c r="O14642" s="14"/>
      <c r="P14642" s="14"/>
      <c r="Q14642" s="14"/>
    </row>
    <row r="14643" spans="10:17" x14ac:dyDescent="0.25">
      <c r="J14643" s="14"/>
      <c r="K14643" s="14"/>
      <c r="L14643" s="14"/>
      <c r="M14643" s="14"/>
      <c r="N14643" s="14"/>
      <c r="O14643" s="14"/>
      <c r="P14643" s="14"/>
      <c r="Q14643" s="14"/>
    </row>
    <row r="14644" spans="10:17" x14ac:dyDescent="0.25">
      <c r="J14644" s="14"/>
      <c r="K14644" s="14"/>
      <c r="L14644" s="14"/>
      <c r="M14644" s="14"/>
      <c r="N14644" s="14"/>
      <c r="O14644" s="14"/>
      <c r="P14644" s="14"/>
      <c r="Q14644" s="14"/>
    </row>
    <row r="14645" spans="10:17" x14ac:dyDescent="0.25">
      <c r="J14645" s="14"/>
      <c r="K14645" s="14"/>
      <c r="L14645" s="14"/>
      <c r="M14645" s="14"/>
      <c r="N14645" s="14"/>
      <c r="O14645" s="14"/>
      <c r="P14645" s="14"/>
      <c r="Q14645" s="14"/>
    </row>
    <row r="14646" spans="10:17" x14ac:dyDescent="0.25">
      <c r="J14646" s="14"/>
      <c r="K14646" s="14"/>
      <c r="L14646" s="14"/>
      <c r="M14646" s="14"/>
      <c r="N14646" s="14"/>
      <c r="O14646" s="14"/>
      <c r="P14646" s="14"/>
      <c r="Q14646" s="14"/>
    </row>
    <row r="14647" spans="10:17" x14ac:dyDescent="0.25">
      <c r="J14647" s="14"/>
      <c r="K14647" s="14"/>
      <c r="L14647" s="14"/>
      <c r="M14647" s="14"/>
      <c r="N14647" s="14"/>
      <c r="O14647" s="14"/>
      <c r="P14647" s="14"/>
      <c r="Q14647" s="14"/>
    </row>
    <row r="14648" spans="10:17" x14ac:dyDescent="0.25">
      <c r="J14648" s="14"/>
      <c r="K14648" s="14"/>
      <c r="L14648" s="14"/>
      <c r="M14648" s="14"/>
      <c r="N14648" s="14"/>
      <c r="O14648" s="14"/>
      <c r="P14648" s="14"/>
      <c r="Q14648" s="14"/>
    </row>
    <row r="14649" spans="10:17" x14ac:dyDescent="0.25">
      <c r="J14649" s="14"/>
      <c r="K14649" s="14"/>
      <c r="L14649" s="14"/>
      <c r="M14649" s="14"/>
      <c r="N14649" s="14"/>
      <c r="O14649" s="14"/>
      <c r="P14649" s="14"/>
      <c r="Q14649" s="14"/>
    </row>
    <row r="14650" spans="10:17" x14ac:dyDescent="0.25">
      <c r="J14650" s="14"/>
      <c r="K14650" s="14"/>
      <c r="L14650" s="14"/>
      <c r="M14650" s="14"/>
      <c r="N14650" s="14"/>
      <c r="O14650" s="14"/>
      <c r="P14650" s="14"/>
      <c r="Q14650" s="14"/>
    </row>
    <row r="14651" spans="10:17" x14ac:dyDescent="0.25">
      <c r="J14651" s="14"/>
      <c r="K14651" s="14"/>
      <c r="L14651" s="14"/>
      <c r="M14651" s="14"/>
      <c r="N14651" s="14"/>
      <c r="O14651" s="14"/>
      <c r="P14651" s="14"/>
      <c r="Q14651" s="14"/>
    </row>
    <row r="14652" spans="10:17" x14ac:dyDescent="0.25">
      <c r="J14652" s="14"/>
      <c r="K14652" s="14"/>
      <c r="L14652" s="14"/>
      <c r="M14652" s="14"/>
      <c r="N14652" s="14"/>
      <c r="O14652" s="14"/>
      <c r="P14652" s="14"/>
      <c r="Q14652" s="14"/>
    </row>
    <row r="14653" spans="10:17" x14ac:dyDescent="0.25">
      <c r="J14653" s="14"/>
      <c r="K14653" s="14"/>
      <c r="L14653" s="14"/>
      <c r="M14653" s="14"/>
      <c r="N14653" s="14"/>
      <c r="O14653" s="14"/>
      <c r="P14653" s="14"/>
      <c r="Q14653" s="14"/>
    </row>
    <row r="14654" spans="10:17" x14ac:dyDescent="0.25">
      <c r="J14654" s="14"/>
      <c r="K14654" s="14"/>
      <c r="L14654" s="14"/>
      <c r="M14654" s="14"/>
      <c r="N14654" s="14"/>
      <c r="O14654" s="14"/>
      <c r="P14654" s="14"/>
      <c r="Q14654" s="14"/>
    </row>
    <row r="14655" spans="10:17" x14ac:dyDescent="0.25">
      <c r="J14655" s="14"/>
      <c r="K14655" s="14"/>
      <c r="L14655" s="14"/>
      <c r="M14655" s="14"/>
      <c r="N14655" s="14"/>
      <c r="O14655" s="14"/>
      <c r="P14655" s="14"/>
      <c r="Q14655" s="14"/>
    </row>
    <row r="14656" spans="10:17" x14ac:dyDescent="0.25">
      <c r="J14656" s="14"/>
      <c r="K14656" s="14"/>
      <c r="L14656" s="14"/>
      <c r="M14656" s="14"/>
      <c r="N14656" s="14"/>
      <c r="O14656" s="14"/>
      <c r="P14656" s="14"/>
      <c r="Q14656" s="14"/>
    </row>
    <row r="14657" spans="10:17" x14ac:dyDescent="0.25">
      <c r="J14657" s="14"/>
      <c r="K14657" s="14"/>
      <c r="L14657" s="14"/>
      <c r="M14657" s="14"/>
      <c r="N14657" s="14"/>
      <c r="O14657" s="14"/>
      <c r="P14657" s="14"/>
      <c r="Q14657" s="14"/>
    </row>
    <row r="14658" spans="10:17" x14ac:dyDescent="0.25">
      <c r="J14658" s="14"/>
      <c r="K14658" s="14"/>
      <c r="L14658" s="14"/>
      <c r="M14658" s="14"/>
      <c r="N14658" s="14"/>
      <c r="O14658" s="14"/>
      <c r="P14658" s="14"/>
      <c r="Q14658" s="14"/>
    </row>
    <row r="14659" spans="10:17" x14ac:dyDescent="0.25">
      <c r="J14659" s="14"/>
      <c r="K14659" s="14"/>
      <c r="L14659" s="14"/>
      <c r="M14659" s="14"/>
      <c r="N14659" s="14"/>
      <c r="O14659" s="14"/>
      <c r="P14659" s="14"/>
      <c r="Q14659" s="14"/>
    </row>
    <row r="14660" spans="10:17" x14ac:dyDescent="0.25">
      <c r="J14660" s="14"/>
      <c r="K14660" s="14"/>
      <c r="L14660" s="14"/>
      <c r="M14660" s="14"/>
      <c r="N14660" s="14"/>
      <c r="O14660" s="14"/>
      <c r="P14660" s="14"/>
      <c r="Q14660" s="14"/>
    </row>
    <row r="14661" spans="10:17" x14ac:dyDescent="0.25">
      <c r="J14661" s="14"/>
      <c r="K14661" s="14"/>
      <c r="L14661" s="14"/>
      <c r="M14661" s="14"/>
      <c r="N14661" s="14"/>
      <c r="O14661" s="14"/>
      <c r="P14661" s="14"/>
      <c r="Q14661" s="14"/>
    </row>
    <row r="14662" spans="10:17" x14ac:dyDescent="0.25">
      <c r="J14662" s="14"/>
      <c r="K14662" s="14"/>
      <c r="L14662" s="14"/>
      <c r="M14662" s="14"/>
      <c r="N14662" s="14"/>
      <c r="O14662" s="14"/>
      <c r="P14662" s="14"/>
      <c r="Q14662" s="14"/>
    </row>
    <row r="14663" spans="10:17" x14ac:dyDescent="0.25">
      <c r="J14663" s="14"/>
      <c r="K14663" s="14"/>
      <c r="L14663" s="14"/>
      <c r="M14663" s="14"/>
      <c r="N14663" s="14"/>
      <c r="O14663" s="14"/>
      <c r="P14663" s="14"/>
      <c r="Q14663" s="14"/>
    </row>
    <row r="14664" spans="10:17" x14ac:dyDescent="0.25">
      <c r="J14664" s="14"/>
      <c r="K14664" s="14"/>
      <c r="L14664" s="14"/>
      <c r="M14664" s="14"/>
      <c r="N14664" s="14"/>
      <c r="O14664" s="14"/>
      <c r="P14664" s="14"/>
      <c r="Q14664" s="14"/>
    </row>
    <row r="14665" spans="10:17" x14ac:dyDescent="0.25">
      <c r="J14665" s="14"/>
      <c r="K14665" s="14"/>
      <c r="L14665" s="14"/>
      <c r="M14665" s="14"/>
      <c r="N14665" s="14"/>
      <c r="O14665" s="14"/>
      <c r="P14665" s="14"/>
      <c r="Q14665" s="14"/>
    </row>
    <row r="14666" spans="10:17" x14ac:dyDescent="0.25">
      <c r="J14666" s="14"/>
      <c r="K14666" s="14"/>
      <c r="L14666" s="14"/>
      <c r="M14666" s="14"/>
      <c r="N14666" s="14"/>
      <c r="O14666" s="14"/>
      <c r="P14666" s="14"/>
      <c r="Q14666" s="14"/>
    </row>
    <row r="14667" spans="10:17" x14ac:dyDescent="0.25">
      <c r="J14667" s="14"/>
      <c r="K14667" s="14"/>
      <c r="L14667" s="14"/>
      <c r="M14667" s="14"/>
      <c r="N14667" s="14"/>
      <c r="O14667" s="14"/>
      <c r="P14667" s="14"/>
      <c r="Q14667" s="14"/>
    </row>
    <row r="14668" spans="10:17" x14ac:dyDescent="0.25">
      <c r="J14668" s="14"/>
      <c r="K14668" s="14"/>
      <c r="L14668" s="14"/>
      <c r="M14668" s="14"/>
      <c r="N14668" s="14"/>
      <c r="O14668" s="14"/>
      <c r="P14668" s="14"/>
      <c r="Q14668" s="14"/>
    </row>
    <row r="14669" spans="10:17" x14ac:dyDescent="0.25">
      <c r="J14669" s="14"/>
      <c r="K14669" s="14"/>
      <c r="L14669" s="14"/>
      <c r="M14669" s="14"/>
      <c r="N14669" s="14"/>
      <c r="O14669" s="14"/>
      <c r="P14669" s="14"/>
      <c r="Q14669" s="14"/>
    </row>
    <row r="14670" spans="10:17" x14ac:dyDescent="0.25">
      <c r="J14670" s="14"/>
      <c r="K14670" s="14"/>
      <c r="L14670" s="14"/>
      <c r="M14670" s="14"/>
      <c r="N14670" s="14"/>
      <c r="O14670" s="14"/>
      <c r="P14670" s="14"/>
      <c r="Q14670" s="14"/>
    </row>
    <row r="14671" spans="10:17" x14ac:dyDescent="0.25">
      <c r="J14671" s="14"/>
      <c r="K14671" s="14"/>
      <c r="L14671" s="14"/>
      <c r="M14671" s="14"/>
      <c r="N14671" s="14"/>
      <c r="O14671" s="14"/>
      <c r="P14671" s="14"/>
      <c r="Q14671" s="14"/>
    </row>
    <row r="14672" spans="10:17" x14ac:dyDescent="0.25">
      <c r="J14672" s="14"/>
      <c r="K14672" s="14"/>
      <c r="L14672" s="14"/>
      <c r="M14672" s="14"/>
      <c r="N14672" s="14"/>
      <c r="O14672" s="14"/>
      <c r="P14672" s="14"/>
      <c r="Q14672" s="14"/>
    </row>
    <row r="14673" spans="10:17" x14ac:dyDescent="0.25">
      <c r="J14673" s="14"/>
      <c r="K14673" s="14"/>
      <c r="L14673" s="14"/>
      <c r="M14673" s="14"/>
      <c r="N14673" s="14"/>
      <c r="O14673" s="14"/>
      <c r="P14673" s="14"/>
      <c r="Q14673" s="14"/>
    </row>
    <row r="14674" spans="10:17" x14ac:dyDescent="0.25">
      <c r="J14674" s="14"/>
      <c r="K14674" s="14"/>
      <c r="L14674" s="14"/>
      <c r="M14674" s="14"/>
      <c r="N14674" s="14"/>
      <c r="O14674" s="14"/>
      <c r="P14674" s="14"/>
      <c r="Q14674" s="14"/>
    </row>
    <row r="14675" spans="10:17" x14ac:dyDescent="0.25">
      <c r="J14675" s="14"/>
      <c r="K14675" s="14"/>
      <c r="L14675" s="14"/>
      <c r="M14675" s="14"/>
      <c r="N14675" s="14"/>
      <c r="O14675" s="14"/>
      <c r="P14675" s="14"/>
      <c r="Q14675" s="14"/>
    </row>
    <row r="14676" spans="10:17" x14ac:dyDescent="0.25">
      <c r="J14676" s="14"/>
      <c r="K14676" s="14"/>
      <c r="L14676" s="14"/>
      <c r="M14676" s="14"/>
      <c r="N14676" s="14"/>
      <c r="O14676" s="14"/>
      <c r="P14676" s="14"/>
      <c r="Q14676" s="14"/>
    </row>
    <row r="14677" spans="10:17" x14ac:dyDescent="0.25">
      <c r="J14677" s="14"/>
      <c r="K14677" s="14"/>
      <c r="L14677" s="14"/>
      <c r="M14677" s="14"/>
      <c r="N14677" s="14"/>
      <c r="O14677" s="14"/>
      <c r="P14677" s="14"/>
      <c r="Q14677" s="14"/>
    </row>
    <row r="14678" spans="10:17" x14ac:dyDescent="0.25">
      <c r="J14678" s="14"/>
      <c r="K14678" s="14"/>
      <c r="L14678" s="14"/>
      <c r="M14678" s="14"/>
      <c r="N14678" s="14"/>
      <c r="O14678" s="14"/>
      <c r="P14678" s="14"/>
      <c r="Q14678" s="14"/>
    </row>
    <row r="14679" spans="10:17" x14ac:dyDescent="0.25">
      <c r="J14679" s="14"/>
      <c r="K14679" s="14"/>
      <c r="L14679" s="14"/>
      <c r="M14679" s="14"/>
      <c r="N14679" s="14"/>
      <c r="O14679" s="14"/>
      <c r="P14679" s="14"/>
      <c r="Q14679" s="14"/>
    </row>
    <row r="14680" spans="10:17" x14ac:dyDescent="0.25">
      <c r="J14680" s="14"/>
      <c r="K14680" s="14"/>
      <c r="L14680" s="14"/>
      <c r="M14680" s="14"/>
      <c r="N14680" s="14"/>
      <c r="O14680" s="14"/>
      <c r="P14680" s="14"/>
      <c r="Q14680" s="14"/>
    </row>
    <row r="14681" spans="10:17" x14ac:dyDescent="0.25">
      <c r="J14681" s="14"/>
      <c r="K14681" s="14"/>
      <c r="L14681" s="14"/>
      <c r="M14681" s="14"/>
      <c r="N14681" s="14"/>
      <c r="O14681" s="14"/>
      <c r="P14681" s="14"/>
      <c r="Q14681" s="14"/>
    </row>
    <row r="14682" spans="10:17" x14ac:dyDescent="0.25">
      <c r="J14682" s="14"/>
      <c r="K14682" s="14"/>
      <c r="L14682" s="14"/>
      <c r="M14682" s="14"/>
      <c r="N14682" s="14"/>
      <c r="O14682" s="14"/>
      <c r="P14682" s="14"/>
      <c r="Q14682" s="14"/>
    </row>
    <row r="14683" spans="10:17" x14ac:dyDescent="0.25">
      <c r="J14683" s="14"/>
      <c r="K14683" s="14"/>
      <c r="L14683" s="14"/>
      <c r="M14683" s="14"/>
      <c r="N14683" s="14"/>
      <c r="O14683" s="14"/>
      <c r="P14683" s="14"/>
      <c r="Q14683" s="14"/>
    </row>
    <row r="14684" spans="10:17" x14ac:dyDescent="0.25">
      <c r="J14684" s="14"/>
      <c r="K14684" s="14"/>
      <c r="L14684" s="14"/>
      <c r="M14684" s="14"/>
      <c r="N14684" s="14"/>
      <c r="O14684" s="14"/>
      <c r="P14684" s="14"/>
      <c r="Q14684" s="14"/>
    </row>
    <row r="14685" spans="10:17" x14ac:dyDescent="0.25">
      <c r="J14685" s="14"/>
      <c r="K14685" s="14"/>
      <c r="L14685" s="14"/>
      <c r="M14685" s="14"/>
      <c r="N14685" s="14"/>
      <c r="O14685" s="14"/>
      <c r="P14685" s="14"/>
      <c r="Q14685" s="14"/>
    </row>
    <row r="14686" spans="10:17" x14ac:dyDescent="0.25">
      <c r="J14686" s="14"/>
      <c r="K14686" s="14"/>
      <c r="L14686" s="14"/>
      <c r="M14686" s="14"/>
      <c r="N14686" s="14"/>
      <c r="O14686" s="14"/>
      <c r="P14686" s="14"/>
      <c r="Q14686" s="14"/>
    </row>
    <row r="14687" spans="10:17" x14ac:dyDescent="0.25">
      <c r="J14687" s="14"/>
      <c r="K14687" s="14"/>
      <c r="L14687" s="14"/>
      <c r="M14687" s="14"/>
      <c r="N14687" s="14"/>
      <c r="O14687" s="14"/>
      <c r="P14687" s="14"/>
      <c r="Q14687" s="14"/>
    </row>
    <row r="14688" spans="10:17" x14ac:dyDescent="0.25">
      <c r="J14688" s="14"/>
      <c r="K14688" s="14"/>
      <c r="L14688" s="14"/>
      <c r="M14688" s="14"/>
      <c r="N14688" s="14"/>
      <c r="O14688" s="14"/>
      <c r="P14688" s="14"/>
      <c r="Q14688" s="14"/>
    </row>
    <row r="14689" spans="10:17" x14ac:dyDescent="0.25">
      <c r="J14689" s="14"/>
      <c r="K14689" s="14"/>
      <c r="L14689" s="14"/>
      <c r="M14689" s="14"/>
      <c r="N14689" s="14"/>
      <c r="O14689" s="14"/>
      <c r="P14689" s="14"/>
      <c r="Q14689" s="14"/>
    </row>
    <row r="14690" spans="10:17" x14ac:dyDescent="0.25">
      <c r="J14690" s="14"/>
      <c r="K14690" s="14"/>
      <c r="L14690" s="14"/>
      <c r="M14690" s="14"/>
      <c r="N14690" s="14"/>
      <c r="O14690" s="14"/>
      <c r="P14690" s="14"/>
      <c r="Q14690" s="14"/>
    </row>
    <row r="14691" spans="10:17" x14ac:dyDescent="0.25">
      <c r="J14691" s="14"/>
      <c r="K14691" s="14"/>
      <c r="L14691" s="14"/>
      <c r="M14691" s="14"/>
      <c r="N14691" s="14"/>
      <c r="O14691" s="14"/>
      <c r="P14691" s="14"/>
      <c r="Q14691" s="14"/>
    </row>
    <row r="14692" spans="10:17" x14ac:dyDescent="0.25">
      <c r="J14692" s="14"/>
      <c r="K14692" s="14"/>
      <c r="L14692" s="14"/>
      <c r="M14692" s="14"/>
      <c r="N14692" s="14"/>
      <c r="O14692" s="14"/>
      <c r="P14692" s="14"/>
      <c r="Q14692" s="14"/>
    </row>
    <row r="14693" spans="10:17" x14ac:dyDescent="0.25">
      <c r="J14693" s="14"/>
      <c r="K14693" s="14"/>
      <c r="L14693" s="14"/>
      <c r="M14693" s="14"/>
      <c r="N14693" s="14"/>
      <c r="O14693" s="14"/>
      <c r="P14693" s="14"/>
      <c r="Q14693" s="14"/>
    </row>
    <row r="14694" spans="10:17" x14ac:dyDescent="0.25">
      <c r="J14694" s="14"/>
      <c r="K14694" s="14"/>
      <c r="L14694" s="14"/>
      <c r="M14694" s="14"/>
      <c r="N14694" s="14"/>
      <c r="O14694" s="14"/>
      <c r="P14694" s="14"/>
      <c r="Q14694" s="14"/>
    </row>
    <row r="14695" spans="10:17" x14ac:dyDescent="0.25">
      <c r="J14695" s="14"/>
      <c r="K14695" s="14"/>
      <c r="L14695" s="14"/>
      <c r="M14695" s="14"/>
      <c r="N14695" s="14"/>
      <c r="O14695" s="14"/>
      <c r="P14695" s="14"/>
      <c r="Q14695" s="14"/>
    </row>
    <row r="14696" spans="10:17" x14ac:dyDescent="0.25">
      <c r="J14696" s="14"/>
      <c r="K14696" s="14"/>
      <c r="L14696" s="14"/>
      <c r="M14696" s="14"/>
      <c r="N14696" s="14"/>
      <c r="O14696" s="14"/>
      <c r="P14696" s="14"/>
      <c r="Q14696" s="14"/>
    </row>
    <row r="14697" spans="10:17" x14ac:dyDescent="0.25">
      <c r="J14697" s="14"/>
      <c r="K14697" s="14"/>
      <c r="L14697" s="14"/>
      <c r="M14697" s="14"/>
      <c r="N14697" s="14"/>
      <c r="O14697" s="14"/>
      <c r="P14697" s="14"/>
      <c r="Q14697" s="14"/>
    </row>
    <row r="14698" spans="10:17" x14ac:dyDescent="0.25">
      <c r="J14698" s="14"/>
      <c r="K14698" s="14"/>
      <c r="L14698" s="14"/>
      <c r="M14698" s="14"/>
      <c r="N14698" s="14"/>
      <c r="O14698" s="14"/>
      <c r="P14698" s="14"/>
      <c r="Q14698" s="14"/>
    </row>
    <row r="14699" spans="10:17" x14ac:dyDescent="0.25">
      <c r="J14699" s="14"/>
      <c r="K14699" s="14"/>
      <c r="L14699" s="14"/>
      <c r="M14699" s="14"/>
      <c r="N14699" s="14"/>
      <c r="O14699" s="14"/>
      <c r="P14699" s="14"/>
      <c r="Q14699" s="14"/>
    </row>
    <row r="14700" spans="10:17" x14ac:dyDescent="0.25">
      <c r="J14700" s="14"/>
      <c r="K14700" s="14"/>
      <c r="L14700" s="14"/>
      <c r="M14700" s="14"/>
      <c r="N14700" s="14"/>
      <c r="O14700" s="14"/>
      <c r="P14700" s="14"/>
      <c r="Q14700" s="14"/>
    </row>
    <row r="14701" spans="10:17" x14ac:dyDescent="0.25">
      <c r="J14701" s="14"/>
      <c r="K14701" s="14"/>
      <c r="L14701" s="14"/>
      <c r="M14701" s="14"/>
      <c r="N14701" s="14"/>
      <c r="O14701" s="14"/>
      <c r="P14701" s="14"/>
      <c r="Q14701" s="14"/>
    </row>
    <row r="14702" spans="10:17" x14ac:dyDescent="0.25">
      <c r="J14702" s="14"/>
      <c r="K14702" s="14"/>
      <c r="L14702" s="14"/>
      <c r="M14702" s="14"/>
      <c r="N14702" s="14"/>
      <c r="O14702" s="14"/>
      <c r="P14702" s="14"/>
      <c r="Q14702" s="14"/>
    </row>
    <row r="14703" spans="10:17" x14ac:dyDescent="0.25">
      <c r="J14703" s="14"/>
      <c r="K14703" s="14"/>
      <c r="L14703" s="14"/>
      <c r="M14703" s="14"/>
      <c r="N14703" s="14"/>
      <c r="O14703" s="14"/>
      <c r="P14703" s="14"/>
      <c r="Q14703" s="14"/>
    </row>
    <row r="14704" spans="10:17" x14ac:dyDescent="0.25">
      <c r="J14704" s="14"/>
      <c r="K14704" s="14"/>
      <c r="L14704" s="14"/>
      <c r="M14704" s="14"/>
      <c r="N14704" s="14"/>
      <c r="O14704" s="14"/>
      <c r="P14704" s="14"/>
      <c r="Q14704" s="14"/>
    </row>
    <row r="14705" spans="10:17" x14ac:dyDescent="0.25">
      <c r="J14705" s="14"/>
      <c r="K14705" s="14"/>
      <c r="L14705" s="14"/>
      <c r="M14705" s="14"/>
      <c r="N14705" s="14"/>
      <c r="O14705" s="14"/>
      <c r="P14705" s="14"/>
      <c r="Q14705" s="14"/>
    </row>
    <row r="14706" spans="10:17" x14ac:dyDescent="0.25">
      <c r="J14706" s="14"/>
      <c r="K14706" s="14"/>
      <c r="L14706" s="14"/>
      <c r="M14706" s="14"/>
      <c r="N14706" s="14"/>
      <c r="O14706" s="14"/>
      <c r="P14706" s="14"/>
      <c r="Q14706" s="14"/>
    </row>
    <row r="14707" spans="10:17" x14ac:dyDescent="0.25">
      <c r="J14707" s="14"/>
      <c r="K14707" s="14"/>
      <c r="L14707" s="14"/>
      <c r="M14707" s="14"/>
      <c r="N14707" s="14"/>
      <c r="O14707" s="14"/>
      <c r="P14707" s="14"/>
      <c r="Q14707" s="14"/>
    </row>
    <row r="14708" spans="10:17" x14ac:dyDescent="0.25">
      <c r="J14708" s="14"/>
      <c r="K14708" s="14"/>
      <c r="L14708" s="14"/>
      <c r="M14708" s="14"/>
      <c r="N14708" s="14"/>
      <c r="O14708" s="14"/>
      <c r="P14708" s="14"/>
      <c r="Q14708" s="14"/>
    </row>
    <row r="14709" spans="10:17" x14ac:dyDescent="0.25">
      <c r="J14709" s="14"/>
      <c r="K14709" s="14"/>
      <c r="L14709" s="14"/>
      <c r="M14709" s="14"/>
      <c r="N14709" s="14"/>
      <c r="O14709" s="14"/>
      <c r="P14709" s="14"/>
      <c r="Q14709" s="14"/>
    </row>
    <row r="14710" spans="10:17" x14ac:dyDescent="0.25">
      <c r="J14710" s="14"/>
      <c r="K14710" s="14"/>
      <c r="L14710" s="14"/>
      <c r="M14710" s="14"/>
      <c r="N14710" s="14"/>
      <c r="O14710" s="14"/>
      <c r="P14710" s="14"/>
      <c r="Q14710" s="14"/>
    </row>
    <row r="14711" spans="10:17" x14ac:dyDescent="0.25">
      <c r="J14711" s="14"/>
      <c r="K14711" s="14"/>
      <c r="L14711" s="14"/>
      <c r="M14711" s="14"/>
      <c r="N14711" s="14"/>
      <c r="O14711" s="14"/>
      <c r="P14711" s="14"/>
      <c r="Q14711" s="14"/>
    </row>
    <row r="14712" spans="10:17" x14ac:dyDescent="0.25">
      <c r="J14712" s="14"/>
      <c r="K14712" s="14"/>
      <c r="L14712" s="14"/>
      <c r="M14712" s="14"/>
      <c r="N14712" s="14"/>
      <c r="O14712" s="14"/>
      <c r="P14712" s="14"/>
      <c r="Q14712" s="14"/>
    </row>
    <row r="14713" spans="10:17" x14ac:dyDescent="0.25">
      <c r="J14713" s="14"/>
      <c r="K14713" s="14"/>
      <c r="L14713" s="14"/>
      <c r="M14713" s="14"/>
      <c r="N14713" s="14"/>
      <c r="O14713" s="14"/>
      <c r="P14713" s="14"/>
      <c r="Q14713" s="14"/>
    </row>
    <row r="14714" spans="10:17" x14ac:dyDescent="0.25">
      <c r="J14714" s="14"/>
      <c r="K14714" s="14"/>
      <c r="L14714" s="14"/>
      <c r="M14714" s="14"/>
      <c r="N14714" s="14"/>
      <c r="O14714" s="14"/>
      <c r="P14714" s="14"/>
      <c r="Q14714" s="14"/>
    </row>
    <row r="14715" spans="10:17" x14ac:dyDescent="0.25">
      <c r="J14715" s="14"/>
      <c r="K14715" s="14"/>
      <c r="L14715" s="14"/>
      <c r="M14715" s="14"/>
      <c r="N14715" s="14"/>
      <c r="O14715" s="14"/>
      <c r="P14715" s="14"/>
      <c r="Q14715" s="14"/>
    </row>
    <row r="14716" spans="10:17" x14ac:dyDescent="0.25">
      <c r="J14716" s="14"/>
      <c r="K14716" s="14"/>
      <c r="L14716" s="14"/>
      <c r="M14716" s="14"/>
      <c r="N14716" s="14"/>
      <c r="O14716" s="14"/>
      <c r="P14716" s="14"/>
      <c r="Q14716" s="14"/>
    </row>
    <row r="14717" spans="10:17" x14ac:dyDescent="0.25">
      <c r="J14717" s="14"/>
      <c r="K14717" s="14"/>
      <c r="L14717" s="14"/>
      <c r="M14717" s="14"/>
      <c r="N14717" s="14"/>
      <c r="O14717" s="14"/>
      <c r="P14717" s="14"/>
      <c r="Q14717" s="14"/>
    </row>
    <row r="14718" spans="10:17" x14ac:dyDescent="0.25">
      <c r="J14718" s="14"/>
      <c r="K14718" s="14"/>
      <c r="L14718" s="14"/>
      <c r="M14718" s="14"/>
      <c r="N14718" s="14"/>
      <c r="O14718" s="14"/>
      <c r="P14718" s="14"/>
      <c r="Q14718" s="14"/>
    </row>
    <row r="14719" spans="10:17" x14ac:dyDescent="0.25">
      <c r="J14719" s="14"/>
      <c r="K14719" s="14"/>
      <c r="L14719" s="14"/>
      <c r="M14719" s="14"/>
      <c r="N14719" s="14"/>
      <c r="O14719" s="14"/>
      <c r="P14719" s="14"/>
      <c r="Q14719" s="14"/>
    </row>
    <row r="14720" spans="10:17" x14ac:dyDescent="0.25">
      <c r="J14720" s="14"/>
      <c r="K14720" s="14"/>
      <c r="L14720" s="14"/>
      <c r="M14720" s="14"/>
      <c r="N14720" s="14"/>
      <c r="O14720" s="14"/>
      <c r="P14720" s="14"/>
      <c r="Q14720" s="14"/>
    </row>
    <row r="14721" spans="10:17" x14ac:dyDescent="0.25">
      <c r="J14721" s="14"/>
      <c r="K14721" s="14"/>
      <c r="L14721" s="14"/>
      <c r="M14721" s="14"/>
      <c r="N14721" s="14"/>
      <c r="O14721" s="14"/>
      <c r="P14721" s="14"/>
      <c r="Q14721" s="14"/>
    </row>
    <row r="14722" spans="10:17" x14ac:dyDescent="0.25">
      <c r="J14722" s="14"/>
      <c r="K14722" s="14"/>
      <c r="L14722" s="14"/>
      <c r="M14722" s="14"/>
      <c r="N14722" s="14"/>
      <c r="O14722" s="14"/>
      <c r="P14722" s="14"/>
      <c r="Q14722" s="14"/>
    </row>
    <row r="14723" spans="10:17" x14ac:dyDescent="0.25">
      <c r="J14723" s="14"/>
      <c r="K14723" s="14"/>
      <c r="L14723" s="14"/>
      <c r="M14723" s="14"/>
      <c r="N14723" s="14"/>
      <c r="O14723" s="14"/>
      <c r="P14723" s="14"/>
      <c r="Q14723" s="14"/>
    </row>
    <row r="14724" spans="10:17" x14ac:dyDescent="0.25">
      <c r="J14724" s="14"/>
      <c r="K14724" s="14"/>
      <c r="L14724" s="14"/>
      <c r="M14724" s="14"/>
      <c r="N14724" s="14"/>
      <c r="O14724" s="14"/>
      <c r="P14724" s="14"/>
      <c r="Q14724" s="14"/>
    </row>
    <row r="14725" spans="10:17" x14ac:dyDescent="0.25">
      <c r="J14725" s="14"/>
      <c r="K14725" s="14"/>
      <c r="L14725" s="14"/>
      <c r="M14725" s="14"/>
      <c r="N14725" s="14"/>
      <c r="O14725" s="14"/>
      <c r="P14725" s="14"/>
      <c r="Q14725" s="14"/>
    </row>
    <row r="14726" spans="10:17" x14ac:dyDescent="0.25">
      <c r="J14726" s="14"/>
      <c r="K14726" s="14"/>
      <c r="L14726" s="14"/>
      <c r="M14726" s="14"/>
      <c r="N14726" s="14"/>
      <c r="O14726" s="14"/>
      <c r="P14726" s="14"/>
      <c r="Q14726" s="14"/>
    </row>
    <row r="14727" spans="10:17" x14ac:dyDescent="0.25">
      <c r="J14727" s="14"/>
      <c r="K14727" s="14"/>
      <c r="L14727" s="14"/>
      <c r="M14727" s="14"/>
      <c r="N14727" s="14"/>
      <c r="O14727" s="14"/>
      <c r="P14727" s="14"/>
      <c r="Q14727" s="14"/>
    </row>
    <row r="14728" spans="10:17" x14ac:dyDescent="0.25">
      <c r="J14728" s="14"/>
      <c r="K14728" s="14"/>
      <c r="L14728" s="14"/>
      <c r="M14728" s="14"/>
      <c r="N14728" s="14"/>
      <c r="O14728" s="14"/>
      <c r="P14728" s="14"/>
      <c r="Q14728" s="14"/>
    </row>
    <row r="14729" spans="10:17" x14ac:dyDescent="0.25">
      <c r="J14729" s="14"/>
      <c r="K14729" s="14"/>
      <c r="L14729" s="14"/>
      <c r="M14729" s="14"/>
      <c r="N14729" s="14"/>
      <c r="O14729" s="14"/>
      <c r="P14729" s="14"/>
      <c r="Q14729" s="14"/>
    </row>
    <row r="14730" spans="10:17" x14ac:dyDescent="0.25">
      <c r="J14730" s="14"/>
      <c r="K14730" s="14"/>
      <c r="L14730" s="14"/>
      <c r="M14730" s="14"/>
      <c r="N14730" s="14"/>
      <c r="O14730" s="14"/>
      <c r="P14730" s="14"/>
      <c r="Q14730" s="14"/>
    </row>
    <row r="14731" spans="10:17" x14ac:dyDescent="0.25">
      <c r="J14731" s="14"/>
      <c r="K14731" s="14"/>
      <c r="L14731" s="14"/>
      <c r="M14731" s="14"/>
      <c r="N14731" s="14"/>
      <c r="O14731" s="14"/>
      <c r="P14731" s="14"/>
      <c r="Q14731" s="14"/>
    </row>
    <row r="14732" spans="10:17" x14ac:dyDescent="0.25">
      <c r="J14732" s="14"/>
      <c r="K14732" s="14"/>
      <c r="L14732" s="14"/>
      <c r="M14732" s="14"/>
      <c r="N14732" s="14"/>
      <c r="O14732" s="14"/>
      <c r="P14732" s="14"/>
      <c r="Q14732" s="14"/>
    </row>
    <row r="14733" spans="10:17" x14ac:dyDescent="0.25">
      <c r="J14733" s="14"/>
      <c r="K14733" s="14"/>
      <c r="L14733" s="14"/>
      <c r="M14733" s="14"/>
      <c r="N14733" s="14"/>
      <c r="O14733" s="14"/>
      <c r="P14733" s="14"/>
      <c r="Q14733" s="14"/>
    </row>
    <row r="14734" spans="10:17" x14ac:dyDescent="0.25">
      <c r="J14734" s="14"/>
      <c r="K14734" s="14"/>
      <c r="L14734" s="14"/>
      <c r="M14734" s="14"/>
      <c r="N14734" s="14"/>
      <c r="O14734" s="14"/>
      <c r="P14734" s="14"/>
      <c r="Q14734" s="14"/>
    </row>
    <row r="14735" spans="10:17" x14ac:dyDescent="0.25">
      <c r="J14735" s="14"/>
      <c r="K14735" s="14"/>
      <c r="L14735" s="14"/>
      <c r="M14735" s="14"/>
      <c r="N14735" s="14"/>
      <c r="O14735" s="14"/>
      <c r="P14735" s="14"/>
      <c r="Q14735" s="14"/>
    </row>
    <row r="14736" spans="10:17" x14ac:dyDescent="0.25">
      <c r="J14736" s="14"/>
      <c r="K14736" s="14"/>
      <c r="L14736" s="14"/>
      <c r="M14736" s="14"/>
      <c r="N14736" s="14"/>
      <c r="O14736" s="14"/>
      <c r="P14736" s="14"/>
      <c r="Q14736" s="14"/>
    </row>
    <row r="14737" spans="10:17" x14ac:dyDescent="0.25">
      <c r="J14737" s="14"/>
      <c r="K14737" s="14"/>
      <c r="L14737" s="14"/>
      <c r="M14737" s="14"/>
      <c r="N14737" s="14"/>
      <c r="O14737" s="14"/>
      <c r="P14737" s="14"/>
      <c r="Q14737" s="14"/>
    </row>
    <row r="14738" spans="10:17" x14ac:dyDescent="0.25">
      <c r="J14738" s="14"/>
      <c r="K14738" s="14"/>
      <c r="L14738" s="14"/>
      <c r="M14738" s="14"/>
      <c r="N14738" s="14"/>
      <c r="O14738" s="14"/>
      <c r="P14738" s="14"/>
      <c r="Q14738" s="14"/>
    </row>
    <row r="14739" spans="10:17" x14ac:dyDescent="0.25">
      <c r="J14739" s="14"/>
      <c r="K14739" s="14"/>
      <c r="L14739" s="14"/>
      <c r="M14739" s="14"/>
      <c r="N14739" s="14"/>
      <c r="O14739" s="14"/>
      <c r="P14739" s="14"/>
      <c r="Q14739" s="14"/>
    </row>
    <row r="14740" spans="10:17" x14ac:dyDescent="0.25">
      <c r="J14740" s="14"/>
      <c r="K14740" s="14"/>
      <c r="L14740" s="14"/>
      <c r="M14740" s="14"/>
      <c r="N14740" s="14"/>
      <c r="O14740" s="14"/>
      <c r="P14740" s="14"/>
      <c r="Q14740" s="14"/>
    </row>
    <row r="14741" spans="10:17" x14ac:dyDescent="0.25">
      <c r="J14741" s="14"/>
      <c r="K14741" s="14"/>
      <c r="L14741" s="14"/>
      <c r="M14741" s="14"/>
      <c r="N14741" s="14"/>
      <c r="O14741" s="14"/>
      <c r="P14741" s="14"/>
      <c r="Q14741" s="14"/>
    </row>
    <row r="14742" spans="10:17" x14ac:dyDescent="0.25">
      <c r="J14742" s="14"/>
      <c r="K14742" s="14"/>
      <c r="L14742" s="14"/>
      <c r="M14742" s="14"/>
      <c r="N14742" s="14"/>
      <c r="O14742" s="14"/>
      <c r="P14742" s="14"/>
      <c r="Q14742" s="14"/>
    </row>
    <row r="14743" spans="10:17" x14ac:dyDescent="0.25">
      <c r="J14743" s="14"/>
      <c r="K14743" s="14"/>
      <c r="L14743" s="14"/>
      <c r="M14743" s="14"/>
      <c r="N14743" s="14"/>
      <c r="O14743" s="14"/>
      <c r="P14743" s="14"/>
      <c r="Q14743" s="14"/>
    </row>
    <row r="14744" spans="10:17" x14ac:dyDescent="0.25">
      <c r="J14744" s="14"/>
      <c r="K14744" s="14"/>
      <c r="L14744" s="14"/>
      <c r="M14744" s="14"/>
      <c r="N14744" s="14"/>
      <c r="O14744" s="14"/>
      <c r="P14744" s="14"/>
      <c r="Q14744" s="14"/>
    </row>
    <row r="14745" spans="10:17" x14ac:dyDescent="0.25">
      <c r="J14745" s="14"/>
      <c r="K14745" s="14"/>
      <c r="L14745" s="14"/>
      <c r="M14745" s="14"/>
      <c r="N14745" s="14"/>
      <c r="O14745" s="14"/>
      <c r="P14745" s="14"/>
      <c r="Q14745" s="14"/>
    </row>
    <row r="14746" spans="10:17" x14ac:dyDescent="0.25">
      <c r="J14746" s="14"/>
      <c r="K14746" s="14"/>
      <c r="L14746" s="14"/>
      <c r="M14746" s="14"/>
      <c r="N14746" s="14"/>
      <c r="O14746" s="14"/>
      <c r="P14746" s="14"/>
      <c r="Q14746" s="14"/>
    </row>
    <row r="14747" spans="10:17" x14ac:dyDescent="0.25">
      <c r="J14747" s="14"/>
      <c r="K14747" s="14"/>
      <c r="L14747" s="14"/>
      <c r="M14747" s="14"/>
      <c r="N14747" s="14"/>
      <c r="O14747" s="14"/>
      <c r="P14747" s="14"/>
      <c r="Q14747" s="14"/>
    </row>
    <row r="14748" spans="10:17" x14ac:dyDescent="0.25">
      <c r="J14748" s="14"/>
      <c r="K14748" s="14"/>
      <c r="L14748" s="14"/>
      <c r="M14748" s="14"/>
      <c r="N14748" s="14"/>
      <c r="O14748" s="14"/>
      <c r="P14748" s="14"/>
      <c r="Q14748" s="14"/>
    </row>
    <row r="14749" spans="10:17" x14ac:dyDescent="0.25">
      <c r="J14749" s="14"/>
      <c r="K14749" s="14"/>
      <c r="L14749" s="14"/>
      <c r="M14749" s="14"/>
      <c r="N14749" s="14"/>
      <c r="O14749" s="14"/>
      <c r="P14749" s="14"/>
      <c r="Q14749" s="14"/>
    </row>
    <row r="14750" spans="10:17" x14ac:dyDescent="0.25">
      <c r="J14750" s="14"/>
      <c r="K14750" s="14"/>
      <c r="L14750" s="14"/>
      <c r="M14750" s="14"/>
      <c r="N14750" s="14"/>
      <c r="O14750" s="14"/>
      <c r="P14750" s="14"/>
      <c r="Q14750" s="14"/>
    </row>
    <row r="14751" spans="10:17" x14ac:dyDescent="0.25">
      <c r="J14751" s="14"/>
      <c r="K14751" s="14"/>
      <c r="L14751" s="14"/>
      <c r="M14751" s="14"/>
      <c r="N14751" s="14"/>
      <c r="O14751" s="14"/>
      <c r="P14751" s="14"/>
      <c r="Q14751" s="14"/>
    </row>
    <row r="14752" spans="10:17" x14ac:dyDescent="0.25">
      <c r="J14752" s="14"/>
      <c r="K14752" s="14"/>
      <c r="L14752" s="14"/>
      <c r="M14752" s="14"/>
      <c r="N14752" s="14"/>
      <c r="O14752" s="14"/>
      <c r="P14752" s="14"/>
      <c r="Q14752" s="14"/>
    </row>
    <row r="14753" spans="10:17" x14ac:dyDescent="0.25">
      <c r="J14753" s="14"/>
      <c r="K14753" s="14"/>
      <c r="L14753" s="14"/>
      <c r="M14753" s="14"/>
      <c r="N14753" s="14"/>
      <c r="O14753" s="14"/>
      <c r="P14753" s="14"/>
      <c r="Q14753" s="14"/>
    </row>
    <row r="14754" spans="10:17" x14ac:dyDescent="0.25">
      <c r="J14754" s="14"/>
      <c r="K14754" s="14"/>
      <c r="L14754" s="14"/>
      <c r="M14754" s="14"/>
      <c r="N14754" s="14"/>
      <c r="O14754" s="14"/>
      <c r="P14754" s="14"/>
      <c r="Q14754" s="14"/>
    </row>
    <row r="14755" spans="10:17" x14ac:dyDescent="0.25">
      <c r="J14755" s="14"/>
      <c r="K14755" s="14"/>
      <c r="L14755" s="14"/>
      <c r="M14755" s="14"/>
      <c r="N14755" s="14"/>
      <c r="O14755" s="14"/>
      <c r="P14755" s="14"/>
      <c r="Q14755" s="14"/>
    </row>
    <row r="14756" spans="10:17" x14ac:dyDescent="0.25">
      <c r="J14756" s="14"/>
      <c r="K14756" s="14"/>
      <c r="L14756" s="14"/>
      <c r="M14756" s="14"/>
      <c r="N14756" s="14"/>
      <c r="O14756" s="14"/>
      <c r="P14756" s="14"/>
      <c r="Q14756" s="14"/>
    </row>
    <row r="14757" spans="10:17" x14ac:dyDescent="0.25">
      <c r="J14757" s="14"/>
      <c r="K14757" s="14"/>
      <c r="L14757" s="14"/>
      <c r="M14757" s="14"/>
      <c r="N14757" s="14"/>
      <c r="O14757" s="14"/>
      <c r="P14757" s="14"/>
      <c r="Q14757" s="14"/>
    </row>
    <row r="14758" spans="10:17" x14ac:dyDescent="0.25">
      <c r="J14758" s="14"/>
      <c r="K14758" s="14"/>
      <c r="L14758" s="14"/>
      <c r="M14758" s="14"/>
      <c r="N14758" s="14"/>
      <c r="O14758" s="14"/>
      <c r="P14758" s="14"/>
      <c r="Q14758" s="14"/>
    </row>
    <row r="14759" spans="10:17" x14ac:dyDescent="0.25">
      <c r="J14759" s="14"/>
      <c r="K14759" s="14"/>
      <c r="L14759" s="14"/>
      <c r="M14759" s="14"/>
      <c r="N14759" s="14"/>
      <c r="O14759" s="14"/>
      <c r="P14759" s="14"/>
      <c r="Q14759" s="14"/>
    </row>
    <row r="14760" spans="10:17" x14ac:dyDescent="0.25">
      <c r="J14760" s="14"/>
      <c r="K14760" s="14"/>
      <c r="L14760" s="14"/>
      <c r="M14760" s="14"/>
      <c r="N14760" s="14"/>
      <c r="O14760" s="14"/>
      <c r="P14760" s="14"/>
      <c r="Q14760" s="14"/>
    </row>
    <row r="14761" spans="10:17" x14ac:dyDescent="0.25">
      <c r="J14761" s="14"/>
      <c r="K14761" s="14"/>
      <c r="L14761" s="14"/>
      <c r="M14761" s="14"/>
      <c r="N14761" s="14"/>
      <c r="O14761" s="14"/>
      <c r="P14761" s="14"/>
      <c r="Q14761" s="14"/>
    </row>
    <row r="14762" spans="10:17" x14ac:dyDescent="0.25">
      <c r="J14762" s="14"/>
      <c r="K14762" s="14"/>
      <c r="L14762" s="14"/>
      <c r="M14762" s="14"/>
      <c r="N14762" s="14"/>
      <c r="O14762" s="14"/>
      <c r="P14762" s="14"/>
      <c r="Q14762" s="14"/>
    </row>
    <row r="14763" spans="10:17" x14ac:dyDescent="0.25">
      <c r="J14763" s="14"/>
      <c r="K14763" s="14"/>
      <c r="L14763" s="14"/>
      <c r="M14763" s="14"/>
      <c r="N14763" s="14"/>
      <c r="O14763" s="14"/>
      <c r="P14763" s="14"/>
      <c r="Q14763" s="14"/>
    </row>
    <row r="14764" spans="10:17" x14ac:dyDescent="0.25">
      <c r="J14764" s="14"/>
      <c r="K14764" s="14"/>
      <c r="L14764" s="14"/>
      <c r="M14764" s="14"/>
      <c r="N14764" s="14"/>
      <c r="O14764" s="14"/>
      <c r="P14764" s="14"/>
      <c r="Q14764" s="14"/>
    </row>
    <row r="14765" spans="10:17" x14ac:dyDescent="0.25">
      <c r="J14765" s="14"/>
      <c r="K14765" s="14"/>
      <c r="L14765" s="14"/>
      <c r="M14765" s="14"/>
      <c r="N14765" s="14"/>
      <c r="O14765" s="14"/>
      <c r="P14765" s="14"/>
      <c r="Q14765" s="14"/>
    </row>
    <row r="14766" spans="10:17" x14ac:dyDescent="0.25">
      <c r="J14766" s="14"/>
      <c r="K14766" s="14"/>
      <c r="L14766" s="14"/>
      <c r="M14766" s="14"/>
      <c r="N14766" s="14"/>
      <c r="O14766" s="14"/>
      <c r="P14766" s="14"/>
      <c r="Q14766" s="14"/>
    </row>
    <row r="14767" spans="10:17" x14ac:dyDescent="0.25">
      <c r="J14767" s="14"/>
      <c r="K14767" s="14"/>
      <c r="L14767" s="14"/>
      <c r="M14767" s="14"/>
      <c r="N14767" s="14"/>
      <c r="O14767" s="14"/>
      <c r="P14767" s="14"/>
      <c r="Q14767" s="14"/>
    </row>
    <row r="14768" spans="10:17" x14ac:dyDescent="0.25">
      <c r="J14768" s="14"/>
      <c r="K14768" s="14"/>
      <c r="L14768" s="14"/>
      <c r="M14768" s="14"/>
      <c r="N14768" s="14"/>
      <c r="O14768" s="14"/>
      <c r="P14768" s="14"/>
      <c r="Q14768" s="14"/>
    </row>
    <row r="14769" spans="10:17" x14ac:dyDescent="0.25">
      <c r="J14769" s="14"/>
      <c r="K14769" s="14"/>
      <c r="L14769" s="14"/>
      <c r="M14769" s="14"/>
      <c r="N14769" s="14"/>
      <c r="O14769" s="14"/>
      <c r="P14769" s="14"/>
      <c r="Q14769" s="14"/>
    </row>
    <row r="14770" spans="10:17" x14ac:dyDescent="0.25">
      <c r="J14770" s="14"/>
      <c r="K14770" s="14"/>
      <c r="L14770" s="14"/>
      <c r="M14770" s="14"/>
      <c r="N14770" s="14"/>
      <c r="O14770" s="14"/>
      <c r="P14770" s="14"/>
      <c r="Q14770" s="14"/>
    </row>
    <row r="14771" spans="10:17" x14ac:dyDescent="0.25">
      <c r="J14771" s="14"/>
      <c r="K14771" s="14"/>
      <c r="L14771" s="14"/>
      <c r="M14771" s="14"/>
      <c r="N14771" s="14"/>
      <c r="O14771" s="14"/>
      <c r="P14771" s="14"/>
      <c r="Q14771" s="14"/>
    </row>
    <row r="14772" spans="10:17" x14ac:dyDescent="0.25">
      <c r="J14772" s="14"/>
      <c r="K14772" s="14"/>
      <c r="L14772" s="14"/>
      <c r="M14772" s="14"/>
      <c r="N14772" s="14"/>
      <c r="O14772" s="14"/>
      <c r="P14772" s="14"/>
      <c r="Q14772" s="14"/>
    </row>
    <row r="14773" spans="10:17" x14ac:dyDescent="0.25">
      <c r="J14773" s="14"/>
      <c r="K14773" s="14"/>
      <c r="L14773" s="14"/>
      <c r="M14773" s="14"/>
      <c r="N14773" s="14"/>
      <c r="O14773" s="14"/>
      <c r="P14773" s="14"/>
      <c r="Q14773" s="14"/>
    </row>
    <row r="14774" spans="10:17" x14ac:dyDescent="0.25">
      <c r="J14774" s="14"/>
      <c r="K14774" s="14"/>
      <c r="L14774" s="14"/>
      <c r="M14774" s="14"/>
      <c r="N14774" s="14"/>
      <c r="O14774" s="14"/>
      <c r="P14774" s="14"/>
      <c r="Q14774" s="14"/>
    </row>
    <row r="14775" spans="10:17" x14ac:dyDescent="0.25">
      <c r="J14775" s="14"/>
      <c r="K14775" s="14"/>
      <c r="L14775" s="14"/>
      <c r="M14775" s="14"/>
      <c r="N14775" s="14"/>
      <c r="O14775" s="14"/>
      <c r="P14775" s="14"/>
      <c r="Q14775" s="14"/>
    </row>
    <row r="14776" spans="10:17" x14ac:dyDescent="0.25">
      <c r="J14776" s="14"/>
      <c r="K14776" s="14"/>
      <c r="L14776" s="14"/>
      <c r="M14776" s="14"/>
      <c r="N14776" s="14"/>
      <c r="O14776" s="14"/>
      <c r="P14776" s="14"/>
      <c r="Q14776" s="14"/>
    </row>
    <row r="14777" spans="10:17" x14ac:dyDescent="0.25">
      <c r="J14777" s="14"/>
      <c r="K14777" s="14"/>
      <c r="L14777" s="14"/>
      <c r="M14777" s="14"/>
      <c r="N14777" s="14"/>
      <c r="O14777" s="14"/>
      <c r="P14777" s="14"/>
      <c r="Q14777" s="14"/>
    </row>
    <row r="14778" spans="10:17" x14ac:dyDescent="0.25">
      <c r="J14778" s="14"/>
      <c r="K14778" s="14"/>
      <c r="L14778" s="14"/>
      <c r="M14778" s="14"/>
      <c r="N14778" s="14"/>
      <c r="O14778" s="14"/>
      <c r="P14778" s="14"/>
      <c r="Q14778" s="14"/>
    </row>
    <row r="14779" spans="10:17" x14ac:dyDescent="0.25">
      <c r="J14779" s="14"/>
      <c r="K14779" s="14"/>
      <c r="L14779" s="14"/>
      <c r="M14779" s="14"/>
      <c r="N14779" s="14"/>
      <c r="O14779" s="14"/>
      <c r="P14779" s="14"/>
      <c r="Q14779" s="14"/>
    </row>
    <row r="14780" spans="10:17" x14ac:dyDescent="0.25">
      <c r="J14780" s="14"/>
      <c r="K14780" s="14"/>
      <c r="L14780" s="14"/>
      <c r="M14780" s="14"/>
      <c r="N14780" s="14"/>
      <c r="O14780" s="14"/>
      <c r="P14780" s="14"/>
      <c r="Q14780" s="14"/>
    </row>
    <row r="14781" spans="10:17" x14ac:dyDescent="0.25">
      <c r="J14781" s="14"/>
      <c r="K14781" s="14"/>
      <c r="L14781" s="14"/>
      <c r="M14781" s="14"/>
      <c r="N14781" s="14"/>
      <c r="O14781" s="14"/>
      <c r="P14781" s="14"/>
      <c r="Q14781" s="14"/>
    </row>
    <row r="14782" spans="10:17" x14ac:dyDescent="0.25">
      <c r="J14782" s="14"/>
      <c r="K14782" s="14"/>
      <c r="L14782" s="14"/>
      <c r="M14782" s="14"/>
      <c r="N14782" s="14"/>
      <c r="O14782" s="14"/>
      <c r="P14782" s="14"/>
      <c r="Q14782" s="14"/>
    </row>
    <row r="14783" spans="10:17" x14ac:dyDescent="0.25">
      <c r="J14783" s="14"/>
      <c r="K14783" s="14"/>
      <c r="L14783" s="14"/>
      <c r="M14783" s="14"/>
      <c r="N14783" s="14"/>
      <c r="O14783" s="14"/>
      <c r="P14783" s="14"/>
      <c r="Q14783" s="14"/>
    </row>
    <row r="14784" spans="10:17" x14ac:dyDescent="0.25">
      <c r="J14784" s="14"/>
      <c r="K14784" s="14"/>
      <c r="L14784" s="14"/>
      <c r="M14784" s="14"/>
      <c r="N14784" s="14"/>
      <c r="O14784" s="14"/>
      <c r="P14784" s="14"/>
      <c r="Q14784" s="14"/>
    </row>
    <row r="14785" spans="10:17" x14ac:dyDescent="0.25">
      <c r="J14785" s="14"/>
      <c r="K14785" s="14"/>
      <c r="L14785" s="14"/>
      <c r="M14785" s="14"/>
      <c r="N14785" s="14"/>
      <c r="O14785" s="14"/>
      <c r="P14785" s="14"/>
      <c r="Q14785" s="14"/>
    </row>
    <row r="14786" spans="10:17" x14ac:dyDescent="0.25">
      <c r="J14786" s="14"/>
      <c r="K14786" s="14"/>
      <c r="L14786" s="14"/>
      <c r="M14786" s="14"/>
      <c r="N14786" s="14"/>
      <c r="O14786" s="14"/>
      <c r="P14786" s="14"/>
      <c r="Q14786" s="14"/>
    </row>
    <row r="14787" spans="10:17" x14ac:dyDescent="0.25">
      <c r="J14787" s="14"/>
      <c r="K14787" s="14"/>
      <c r="L14787" s="14"/>
      <c r="M14787" s="14"/>
      <c r="N14787" s="14"/>
      <c r="O14787" s="14"/>
      <c r="P14787" s="14"/>
      <c r="Q14787" s="14"/>
    </row>
    <row r="14788" spans="10:17" x14ac:dyDescent="0.25">
      <c r="J14788" s="14"/>
      <c r="K14788" s="14"/>
      <c r="L14788" s="14"/>
      <c r="M14788" s="14"/>
      <c r="N14788" s="14"/>
      <c r="O14788" s="14"/>
      <c r="P14788" s="14"/>
      <c r="Q14788" s="14"/>
    </row>
    <row r="14789" spans="10:17" x14ac:dyDescent="0.25">
      <c r="J14789" s="14"/>
      <c r="K14789" s="14"/>
      <c r="L14789" s="14"/>
      <c r="M14789" s="14"/>
      <c r="N14789" s="14"/>
      <c r="O14789" s="14"/>
      <c r="P14789" s="14"/>
      <c r="Q14789" s="14"/>
    </row>
    <row r="14790" spans="10:17" x14ac:dyDescent="0.25">
      <c r="J14790" s="14"/>
      <c r="K14790" s="14"/>
      <c r="L14790" s="14"/>
      <c r="M14790" s="14"/>
      <c r="N14790" s="14"/>
      <c r="O14790" s="14"/>
      <c r="P14790" s="14"/>
      <c r="Q14790" s="14"/>
    </row>
    <row r="14791" spans="10:17" x14ac:dyDescent="0.25">
      <c r="J14791" s="14"/>
      <c r="K14791" s="14"/>
      <c r="L14791" s="14"/>
      <c r="M14791" s="14"/>
      <c r="N14791" s="14"/>
      <c r="O14791" s="14"/>
      <c r="P14791" s="14"/>
      <c r="Q14791" s="14"/>
    </row>
    <row r="14792" spans="10:17" x14ac:dyDescent="0.25">
      <c r="J14792" s="14"/>
      <c r="K14792" s="14"/>
      <c r="L14792" s="14"/>
      <c r="M14792" s="14"/>
      <c r="N14792" s="14"/>
      <c r="O14792" s="14"/>
      <c r="P14792" s="14"/>
      <c r="Q14792" s="14"/>
    </row>
    <row r="14793" spans="10:17" x14ac:dyDescent="0.25">
      <c r="J14793" s="14"/>
      <c r="K14793" s="14"/>
      <c r="L14793" s="14"/>
      <c r="M14793" s="14"/>
      <c r="N14793" s="14"/>
      <c r="O14793" s="14"/>
      <c r="P14793" s="14"/>
      <c r="Q14793" s="14"/>
    </row>
    <row r="14794" spans="10:17" x14ac:dyDescent="0.25">
      <c r="J14794" s="14"/>
      <c r="K14794" s="14"/>
      <c r="L14794" s="14"/>
      <c r="M14794" s="14"/>
      <c r="N14794" s="14"/>
      <c r="O14794" s="14"/>
      <c r="P14794" s="14"/>
      <c r="Q14794" s="14"/>
    </row>
    <row r="14795" spans="10:17" x14ac:dyDescent="0.25">
      <c r="J14795" s="14"/>
      <c r="K14795" s="14"/>
      <c r="L14795" s="14"/>
      <c r="M14795" s="14"/>
      <c r="N14795" s="14"/>
      <c r="O14795" s="14"/>
      <c r="P14795" s="14"/>
      <c r="Q14795" s="14"/>
    </row>
    <row r="14796" spans="10:17" x14ac:dyDescent="0.25">
      <c r="J14796" s="14"/>
      <c r="K14796" s="14"/>
      <c r="L14796" s="14"/>
      <c r="M14796" s="14"/>
      <c r="N14796" s="14"/>
      <c r="O14796" s="14"/>
      <c r="P14796" s="14"/>
      <c r="Q14796" s="14"/>
    </row>
    <row r="14797" spans="10:17" x14ac:dyDescent="0.25">
      <c r="J14797" s="14"/>
      <c r="K14797" s="14"/>
      <c r="L14797" s="14"/>
      <c r="M14797" s="14"/>
      <c r="N14797" s="14"/>
      <c r="O14797" s="14"/>
      <c r="P14797" s="14"/>
      <c r="Q14797" s="14"/>
    </row>
    <row r="14798" spans="10:17" x14ac:dyDescent="0.25">
      <c r="J14798" s="14"/>
      <c r="K14798" s="14"/>
      <c r="L14798" s="14"/>
      <c r="M14798" s="14"/>
      <c r="N14798" s="14"/>
      <c r="O14798" s="14"/>
      <c r="P14798" s="14"/>
      <c r="Q14798" s="14"/>
    </row>
    <row r="14799" spans="10:17" x14ac:dyDescent="0.25">
      <c r="J14799" s="14"/>
      <c r="K14799" s="14"/>
      <c r="L14799" s="14"/>
      <c r="M14799" s="14"/>
      <c r="N14799" s="14"/>
      <c r="O14799" s="14"/>
      <c r="P14799" s="14"/>
      <c r="Q14799" s="14"/>
    </row>
    <row r="14800" spans="10:17" x14ac:dyDescent="0.25">
      <c r="J14800" s="14"/>
      <c r="K14800" s="14"/>
      <c r="L14800" s="14"/>
      <c r="M14800" s="14"/>
      <c r="N14800" s="14"/>
      <c r="O14800" s="14"/>
      <c r="P14800" s="14"/>
      <c r="Q14800" s="14"/>
    </row>
    <row r="14801" spans="10:17" x14ac:dyDescent="0.25">
      <c r="J14801" s="14"/>
      <c r="K14801" s="14"/>
      <c r="L14801" s="14"/>
      <c r="M14801" s="14"/>
      <c r="N14801" s="14"/>
      <c r="O14801" s="14"/>
      <c r="P14801" s="14"/>
      <c r="Q14801" s="14"/>
    </row>
    <row r="14802" spans="10:17" x14ac:dyDescent="0.25">
      <c r="J14802" s="14"/>
      <c r="K14802" s="14"/>
      <c r="L14802" s="14"/>
      <c r="M14802" s="14"/>
      <c r="N14802" s="14"/>
      <c r="O14802" s="14"/>
      <c r="P14802" s="14"/>
      <c r="Q14802" s="14"/>
    </row>
    <row r="14803" spans="10:17" x14ac:dyDescent="0.25">
      <c r="J14803" s="14"/>
      <c r="K14803" s="14"/>
      <c r="L14803" s="14"/>
      <c r="M14803" s="14"/>
      <c r="N14803" s="14"/>
      <c r="O14803" s="14"/>
      <c r="P14803" s="14"/>
      <c r="Q14803" s="14"/>
    </row>
    <row r="14804" spans="10:17" x14ac:dyDescent="0.25">
      <c r="J14804" s="14"/>
      <c r="K14804" s="14"/>
      <c r="L14804" s="14"/>
      <c r="M14804" s="14"/>
      <c r="N14804" s="14"/>
      <c r="O14804" s="14"/>
      <c r="P14804" s="14"/>
      <c r="Q14804" s="14"/>
    </row>
    <row r="14805" spans="10:17" x14ac:dyDescent="0.25">
      <c r="J14805" s="14"/>
      <c r="K14805" s="14"/>
      <c r="L14805" s="14"/>
      <c r="M14805" s="14"/>
      <c r="N14805" s="14"/>
      <c r="O14805" s="14"/>
      <c r="P14805" s="14"/>
      <c r="Q14805" s="14"/>
    </row>
    <row r="14806" spans="10:17" x14ac:dyDescent="0.25">
      <c r="J14806" s="14"/>
      <c r="K14806" s="14"/>
      <c r="L14806" s="14"/>
      <c r="M14806" s="14"/>
      <c r="N14806" s="14"/>
      <c r="O14806" s="14"/>
      <c r="P14806" s="14"/>
      <c r="Q14806" s="14"/>
    </row>
    <row r="14807" spans="10:17" x14ac:dyDescent="0.25">
      <c r="J14807" s="14"/>
      <c r="K14807" s="14"/>
      <c r="L14807" s="14"/>
      <c r="M14807" s="14"/>
      <c r="N14807" s="14"/>
      <c r="O14807" s="14"/>
      <c r="P14807" s="14"/>
      <c r="Q14807" s="14"/>
    </row>
    <row r="14808" spans="10:17" x14ac:dyDescent="0.25">
      <c r="J14808" s="14"/>
      <c r="K14808" s="14"/>
      <c r="L14808" s="14"/>
      <c r="M14808" s="14"/>
      <c r="N14808" s="14"/>
      <c r="O14808" s="14"/>
      <c r="P14808" s="14"/>
      <c r="Q14808" s="14"/>
    </row>
    <row r="14809" spans="10:17" x14ac:dyDescent="0.25">
      <c r="J14809" s="14"/>
      <c r="K14809" s="14"/>
      <c r="L14809" s="14"/>
      <c r="M14809" s="14"/>
      <c r="N14809" s="14"/>
      <c r="O14809" s="14"/>
      <c r="P14809" s="14"/>
      <c r="Q14809" s="14"/>
    </row>
    <row r="14810" spans="10:17" x14ac:dyDescent="0.25">
      <c r="J14810" s="14"/>
      <c r="K14810" s="14"/>
      <c r="L14810" s="14"/>
      <c r="M14810" s="14"/>
      <c r="N14810" s="14"/>
      <c r="O14810" s="14"/>
      <c r="P14810" s="14"/>
      <c r="Q14810" s="14"/>
    </row>
    <row r="14811" spans="10:17" x14ac:dyDescent="0.25">
      <c r="J14811" s="14"/>
      <c r="K14811" s="14"/>
      <c r="L14811" s="14"/>
      <c r="M14811" s="14"/>
      <c r="N14811" s="14"/>
      <c r="O14811" s="14"/>
      <c r="P14811" s="14"/>
      <c r="Q14811" s="14"/>
    </row>
    <row r="14812" spans="10:17" x14ac:dyDescent="0.25">
      <c r="J14812" s="14"/>
      <c r="K14812" s="14"/>
      <c r="L14812" s="14"/>
      <c r="M14812" s="14"/>
      <c r="N14812" s="14"/>
      <c r="O14812" s="14"/>
      <c r="P14812" s="14"/>
      <c r="Q14812" s="14"/>
    </row>
    <row r="14813" spans="10:17" x14ac:dyDescent="0.25">
      <c r="J14813" s="14"/>
      <c r="K14813" s="14"/>
      <c r="L14813" s="14"/>
      <c r="M14813" s="14"/>
      <c r="N14813" s="14"/>
      <c r="O14813" s="14"/>
      <c r="P14813" s="14"/>
      <c r="Q14813" s="14"/>
    </row>
    <row r="14814" spans="10:17" x14ac:dyDescent="0.25">
      <c r="J14814" s="14"/>
      <c r="K14814" s="14"/>
      <c r="L14814" s="14"/>
      <c r="M14814" s="14"/>
      <c r="N14814" s="14"/>
      <c r="O14814" s="14"/>
      <c r="P14814" s="14"/>
      <c r="Q14814" s="14"/>
    </row>
    <row r="14815" spans="10:17" x14ac:dyDescent="0.25">
      <c r="J14815" s="14"/>
      <c r="K14815" s="14"/>
      <c r="L14815" s="14"/>
      <c r="M14815" s="14"/>
      <c r="N14815" s="14"/>
      <c r="O14815" s="14"/>
      <c r="P14815" s="14"/>
      <c r="Q14815" s="14"/>
    </row>
    <row r="14816" spans="10:17" x14ac:dyDescent="0.25">
      <c r="J14816" s="14"/>
      <c r="K14816" s="14"/>
      <c r="L14816" s="14"/>
      <c r="M14816" s="14"/>
      <c r="N14816" s="14"/>
      <c r="O14816" s="14"/>
      <c r="P14816" s="14"/>
      <c r="Q14816" s="14"/>
    </row>
    <row r="14817" spans="10:17" x14ac:dyDescent="0.25">
      <c r="J14817" s="14"/>
      <c r="K14817" s="14"/>
      <c r="L14817" s="14"/>
      <c r="M14817" s="14"/>
      <c r="N14817" s="14"/>
      <c r="O14817" s="14"/>
      <c r="P14817" s="14"/>
      <c r="Q14817" s="14"/>
    </row>
    <row r="14818" spans="10:17" x14ac:dyDescent="0.25">
      <c r="J14818" s="14"/>
      <c r="K14818" s="14"/>
      <c r="L14818" s="14"/>
      <c r="M14818" s="14"/>
      <c r="N14818" s="14"/>
      <c r="O14818" s="14"/>
      <c r="P14818" s="14"/>
      <c r="Q14818" s="14"/>
    </row>
    <row r="14819" spans="10:17" x14ac:dyDescent="0.25">
      <c r="J14819" s="14"/>
      <c r="K14819" s="14"/>
      <c r="L14819" s="14"/>
      <c r="M14819" s="14"/>
      <c r="N14819" s="14"/>
      <c r="O14819" s="14"/>
      <c r="P14819" s="14"/>
      <c r="Q14819" s="14"/>
    </row>
    <row r="14820" spans="10:17" x14ac:dyDescent="0.25">
      <c r="J14820" s="14"/>
      <c r="K14820" s="14"/>
      <c r="L14820" s="14"/>
      <c r="M14820" s="14"/>
      <c r="N14820" s="14"/>
      <c r="O14820" s="14"/>
      <c r="P14820" s="14"/>
      <c r="Q14820" s="14"/>
    </row>
    <row r="14821" spans="10:17" x14ac:dyDescent="0.25">
      <c r="J14821" s="14"/>
      <c r="K14821" s="14"/>
      <c r="L14821" s="14"/>
      <c r="M14821" s="14"/>
      <c r="N14821" s="14"/>
      <c r="O14821" s="14"/>
      <c r="P14821" s="14"/>
      <c r="Q14821" s="14"/>
    </row>
    <row r="14822" spans="10:17" x14ac:dyDescent="0.25">
      <c r="J14822" s="14"/>
      <c r="K14822" s="14"/>
      <c r="L14822" s="14"/>
      <c r="M14822" s="14"/>
      <c r="N14822" s="14"/>
      <c r="O14822" s="14"/>
      <c r="P14822" s="14"/>
      <c r="Q14822" s="14"/>
    </row>
    <row r="14823" spans="10:17" x14ac:dyDescent="0.25">
      <c r="J14823" s="14"/>
      <c r="K14823" s="14"/>
      <c r="L14823" s="14"/>
      <c r="M14823" s="14"/>
      <c r="N14823" s="14"/>
      <c r="O14823" s="14"/>
      <c r="P14823" s="14"/>
      <c r="Q14823" s="14"/>
    </row>
    <row r="14824" spans="10:17" x14ac:dyDescent="0.25">
      <c r="J14824" s="14"/>
      <c r="K14824" s="14"/>
      <c r="L14824" s="14"/>
      <c r="M14824" s="14"/>
      <c r="N14824" s="14"/>
      <c r="O14824" s="14"/>
      <c r="P14824" s="14"/>
      <c r="Q14824" s="14"/>
    </row>
    <row r="14825" spans="10:17" x14ac:dyDescent="0.25">
      <c r="J14825" s="14"/>
      <c r="K14825" s="14"/>
      <c r="L14825" s="14"/>
      <c r="M14825" s="14"/>
      <c r="N14825" s="14"/>
      <c r="O14825" s="14"/>
      <c r="P14825" s="14"/>
      <c r="Q14825" s="14"/>
    </row>
    <row r="14826" spans="10:17" x14ac:dyDescent="0.25">
      <c r="J14826" s="14"/>
      <c r="K14826" s="14"/>
      <c r="L14826" s="14"/>
      <c r="M14826" s="14"/>
      <c r="N14826" s="14"/>
      <c r="O14826" s="14"/>
      <c r="P14826" s="14"/>
      <c r="Q14826" s="14"/>
    </row>
    <row r="14827" spans="10:17" x14ac:dyDescent="0.25">
      <c r="J14827" s="14"/>
      <c r="K14827" s="14"/>
      <c r="L14827" s="14"/>
      <c r="M14827" s="14"/>
      <c r="N14827" s="14"/>
      <c r="O14827" s="14"/>
      <c r="P14827" s="14"/>
      <c r="Q14827" s="14"/>
    </row>
    <row r="14828" spans="10:17" x14ac:dyDescent="0.25">
      <c r="J14828" s="14"/>
      <c r="K14828" s="14"/>
      <c r="L14828" s="14"/>
      <c r="M14828" s="14"/>
      <c r="N14828" s="14"/>
      <c r="O14828" s="14"/>
      <c r="P14828" s="14"/>
      <c r="Q14828" s="14"/>
    </row>
    <row r="14829" spans="10:17" x14ac:dyDescent="0.25">
      <c r="J14829" s="14"/>
      <c r="K14829" s="14"/>
      <c r="L14829" s="14"/>
      <c r="M14829" s="14"/>
      <c r="N14829" s="14"/>
      <c r="O14829" s="14"/>
      <c r="P14829" s="14"/>
      <c r="Q14829" s="14"/>
    </row>
    <row r="14830" spans="10:17" x14ac:dyDescent="0.25">
      <c r="J14830" s="14"/>
      <c r="K14830" s="14"/>
      <c r="L14830" s="14"/>
      <c r="M14830" s="14"/>
      <c r="N14830" s="14"/>
      <c r="O14830" s="14"/>
      <c r="P14830" s="14"/>
      <c r="Q14830" s="14"/>
    </row>
    <row r="14831" spans="10:17" x14ac:dyDescent="0.25">
      <c r="J14831" s="14"/>
      <c r="K14831" s="14"/>
      <c r="L14831" s="14"/>
      <c r="M14831" s="14"/>
      <c r="N14831" s="14"/>
      <c r="O14831" s="14"/>
      <c r="P14831" s="14"/>
      <c r="Q14831" s="14"/>
    </row>
    <row r="14832" spans="10:17" x14ac:dyDescent="0.25">
      <c r="J14832" s="14"/>
      <c r="K14832" s="14"/>
      <c r="L14832" s="14"/>
      <c r="M14832" s="14"/>
      <c r="N14832" s="14"/>
      <c r="O14832" s="14"/>
      <c r="P14832" s="14"/>
      <c r="Q14832" s="14"/>
    </row>
    <row r="14833" spans="10:17" x14ac:dyDescent="0.25">
      <c r="J14833" s="14"/>
      <c r="K14833" s="14"/>
      <c r="L14833" s="14"/>
      <c r="M14833" s="14"/>
      <c r="N14833" s="14"/>
      <c r="O14833" s="14"/>
      <c r="P14833" s="14"/>
      <c r="Q14833" s="14"/>
    </row>
    <row r="14834" spans="10:17" x14ac:dyDescent="0.25">
      <c r="J14834" s="14"/>
      <c r="K14834" s="14"/>
      <c r="L14834" s="14"/>
      <c r="M14834" s="14"/>
      <c r="N14834" s="14"/>
      <c r="O14834" s="14"/>
      <c r="P14834" s="14"/>
      <c r="Q14834" s="14"/>
    </row>
    <row r="14835" spans="10:17" x14ac:dyDescent="0.25">
      <c r="J14835" s="14"/>
      <c r="K14835" s="14"/>
      <c r="L14835" s="14"/>
      <c r="M14835" s="14"/>
      <c r="N14835" s="14"/>
      <c r="O14835" s="14"/>
      <c r="P14835" s="14"/>
      <c r="Q14835" s="14"/>
    </row>
    <row r="14836" spans="10:17" x14ac:dyDescent="0.25">
      <c r="J14836" s="14"/>
      <c r="K14836" s="14"/>
      <c r="L14836" s="14"/>
      <c r="M14836" s="14"/>
      <c r="N14836" s="14"/>
      <c r="O14836" s="14"/>
      <c r="P14836" s="14"/>
      <c r="Q14836" s="14"/>
    </row>
    <row r="14837" spans="10:17" x14ac:dyDescent="0.25">
      <c r="J14837" s="14"/>
      <c r="K14837" s="14"/>
      <c r="L14837" s="14"/>
      <c r="M14837" s="14"/>
      <c r="N14837" s="14"/>
      <c r="O14837" s="14"/>
      <c r="P14837" s="14"/>
      <c r="Q14837" s="14"/>
    </row>
    <row r="14838" spans="10:17" x14ac:dyDescent="0.25">
      <c r="J14838" s="14"/>
      <c r="K14838" s="14"/>
      <c r="L14838" s="14"/>
      <c r="M14838" s="14"/>
      <c r="N14838" s="14"/>
      <c r="O14838" s="14"/>
      <c r="P14838" s="14"/>
      <c r="Q14838" s="14"/>
    </row>
    <row r="14839" spans="10:17" x14ac:dyDescent="0.25">
      <c r="J14839" s="14"/>
      <c r="K14839" s="14"/>
      <c r="L14839" s="14"/>
      <c r="M14839" s="14"/>
      <c r="N14839" s="14"/>
      <c r="O14839" s="14"/>
      <c r="P14839" s="14"/>
      <c r="Q14839" s="14"/>
    </row>
    <row r="14840" spans="10:17" x14ac:dyDescent="0.25">
      <c r="J14840" s="14"/>
      <c r="K14840" s="14"/>
      <c r="L14840" s="14"/>
      <c r="M14840" s="14"/>
      <c r="N14840" s="14"/>
      <c r="O14840" s="14"/>
      <c r="P14840" s="14"/>
      <c r="Q14840" s="14"/>
    </row>
    <row r="14841" spans="10:17" x14ac:dyDescent="0.25">
      <c r="J14841" s="14"/>
      <c r="K14841" s="14"/>
      <c r="L14841" s="14"/>
      <c r="M14841" s="14"/>
      <c r="N14841" s="14"/>
      <c r="O14841" s="14"/>
      <c r="P14841" s="14"/>
      <c r="Q14841" s="14"/>
    </row>
    <row r="14842" spans="10:17" x14ac:dyDescent="0.25">
      <c r="J14842" s="14"/>
      <c r="K14842" s="14"/>
      <c r="L14842" s="14"/>
      <c r="M14842" s="14"/>
      <c r="N14842" s="14"/>
      <c r="O14842" s="14"/>
      <c r="P14842" s="14"/>
      <c r="Q14842" s="14"/>
    </row>
    <row r="14843" spans="10:17" x14ac:dyDescent="0.25">
      <c r="J14843" s="14"/>
      <c r="K14843" s="14"/>
      <c r="L14843" s="14"/>
      <c r="M14843" s="14"/>
      <c r="N14843" s="14"/>
      <c r="O14843" s="14"/>
      <c r="P14843" s="14"/>
      <c r="Q14843" s="14"/>
    </row>
    <row r="14844" spans="10:17" x14ac:dyDescent="0.25">
      <c r="J14844" s="14"/>
      <c r="K14844" s="14"/>
      <c r="L14844" s="14"/>
      <c r="M14844" s="14"/>
      <c r="N14844" s="14"/>
      <c r="O14844" s="14"/>
      <c r="P14844" s="14"/>
      <c r="Q14844" s="14"/>
    </row>
    <row r="14845" spans="10:17" x14ac:dyDescent="0.25">
      <c r="J14845" s="14"/>
      <c r="K14845" s="14"/>
      <c r="L14845" s="14"/>
      <c r="M14845" s="14"/>
      <c r="N14845" s="14"/>
      <c r="O14845" s="14"/>
      <c r="P14845" s="14"/>
      <c r="Q14845" s="14"/>
    </row>
    <row r="14846" spans="10:17" x14ac:dyDescent="0.25">
      <c r="J14846" s="14"/>
      <c r="K14846" s="14"/>
      <c r="L14846" s="14"/>
      <c r="M14846" s="14"/>
      <c r="N14846" s="14"/>
      <c r="O14846" s="14"/>
      <c r="P14846" s="14"/>
      <c r="Q14846" s="14"/>
    </row>
    <row r="14847" spans="10:17" x14ac:dyDescent="0.25">
      <c r="J14847" s="14"/>
      <c r="K14847" s="14"/>
      <c r="L14847" s="14"/>
      <c r="M14847" s="14"/>
      <c r="N14847" s="14"/>
      <c r="O14847" s="14"/>
      <c r="P14847" s="14"/>
      <c r="Q14847" s="14"/>
    </row>
    <row r="14848" spans="10:17" x14ac:dyDescent="0.25">
      <c r="J14848" s="14"/>
      <c r="K14848" s="14"/>
      <c r="L14848" s="14"/>
      <c r="M14848" s="14"/>
      <c r="N14848" s="14"/>
      <c r="O14848" s="14"/>
      <c r="P14848" s="14"/>
      <c r="Q14848" s="14"/>
    </row>
    <row r="14849" spans="10:17" x14ac:dyDescent="0.25">
      <c r="J14849" s="14"/>
      <c r="K14849" s="14"/>
      <c r="L14849" s="14"/>
      <c r="M14849" s="14"/>
      <c r="N14849" s="14"/>
      <c r="O14849" s="14"/>
      <c r="P14849" s="14"/>
      <c r="Q14849" s="14"/>
    </row>
    <row r="14850" spans="10:17" x14ac:dyDescent="0.25">
      <c r="J14850" s="14"/>
      <c r="K14850" s="14"/>
      <c r="L14850" s="14"/>
      <c r="M14850" s="14"/>
      <c r="N14850" s="14"/>
      <c r="O14850" s="14"/>
      <c r="P14850" s="14"/>
      <c r="Q14850" s="14"/>
    </row>
    <row r="14851" spans="10:17" x14ac:dyDescent="0.25">
      <c r="J14851" s="14"/>
      <c r="K14851" s="14"/>
      <c r="L14851" s="14"/>
      <c r="M14851" s="14"/>
      <c r="N14851" s="14"/>
      <c r="O14851" s="14"/>
      <c r="P14851" s="14"/>
      <c r="Q14851" s="14"/>
    </row>
    <row r="14852" spans="10:17" x14ac:dyDescent="0.25">
      <c r="J14852" s="14"/>
      <c r="K14852" s="14"/>
      <c r="L14852" s="14"/>
      <c r="M14852" s="14"/>
      <c r="N14852" s="14"/>
      <c r="O14852" s="14"/>
      <c r="P14852" s="14"/>
      <c r="Q14852" s="14"/>
    </row>
    <row r="14853" spans="10:17" x14ac:dyDescent="0.25">
      <c r="J14853" s="14"/>
      <c r="K14853" s="14"/>
      <c r="L14853" s="14"/>
      <c r="M14853" s="14"/>
      <c r="N14853" s="14"/>
      <c r="O14853" s="14"/>
      <c r="P14853" s="14"/>
      <c r="Q14853" s="14"/>
    </row>
    <row r="14854" spans="10:17" x14ac:dyDescent="0.25">
      <c r="J14854" s="14"/>
      <c r="K14854" s="14"/>
      <c r="L14854" s="14"/>
      <c r="M14854" s="14"/>
      <c r="N14854" s="14"/>
      <c r="O14854" s="14"/>
      <c r="P14854" s="14"/>
      <c r="Q14854" s="14"/>
    </row>
    <row r="14855" spans="10:17" x14ac:dyDescent="0.25">
      <c r="J14855" s="14"/>
      <c r="K14855" s="14"/>
      <c r="L14855" s="14"/>
      <c r="M14855" s="14"/>
      <c r="N14855" s="14"/>
      <c r="O14855" s="14"/>
      <c r="P14855" s="14"/>
      <c r="Q14855" s="14"/>
    </row>
    <row r="14856" spans="10:17" x14ac:dyDescent="0.25">
      <c r="J14856" s="14"/>
      <c r="K14856" s="14"/>
      <c r="L14856" s="14"/>
      <c r="M14856" s="14"/>
      <c r="N14856" s="14"/>
      <c r="O14856" s="14"/>
      <c r="P14856" s="14"/>
      <c r="Q14856" s="14"/>
    </row>
    <row r="14857" spans="10:17" x14ac:dyDescent="0.25">
      <c r="J14857" s="14"/>
      <c r="K14857" s="14"/>
      <c r="L14857" s="14"/>
      <c r="M14857" s="14"/>
      <c r="N14857" s="14"/>
      <c r="O14857" s="14"/>
      <c r="P14857" s="14"/>
      <c r="Q14857" s="14"/>
    </row>
    <row r="14858" spans="10:17" x14ac:dyDescent="0.25">
      <c r="J14858" s="14"/>
      <c r="K14858" s="14"/>
      <c r="L14858" s="14"/>
      <c r="M14858" s="14"/>
      <c r="N14858" s="14"/>
      <c r="O14858" s="14"/>
      <c r="P14858" s="14"/>
      <c r="Q14858" s="14"/>
    </row>
    <row r="14859" spans="10:17" x14ac:dyDescent="0.25">
      <c r="J14859" s="14"/>
      <c r="K14859" s="14"/>
      <c r="L14859" s="14"/>
      <c r="M14859" s="14"/>
      <c r="N14859" s="14"/>
      <c r="O14859" s="14"/>
      <c r="P14859" s="14"/>
      <c r="Q14859" s="14"/>
    </row>
    <row r="14860" spans="10:17" x14ac:dyDescent="0.25">
      <c r="J14860" s="14"/>
      <c r="K14860" s="14"/>
      <c r="L14860" s="14"/>
      <c r="M14860" s="14"/>
      <c r="N14860" s="14"/>
      <c r="O14860" s="14"/>
      <c r="P14860" s="14"/>
      <c r="Q14860" s="14"/>
    </row>
    <row r="14861" spans="10:17" x14ac:dyDescent="0.25">
      <c r="J14861" s="14"/>
      <c r="K14861" s="14"/>
      <c r="L14861" s="14"/>
      <c r="M14861" s="14"/>
      <c r="N14861" s="14"/>
      <c r="O14861" s="14"/>
      <c r="P14861" s="14"/>
      <c r="Q14861" s="14"/>
    </row>
    <row r="14862" spans="10:17" x14ac:dyDescent="0.25">
      <c r="J14862" s="14"/>
      <c r="K14862" s="14"/>
      <c r="L14862" s="14"/>
      <c r="M14862" s="14"/>
      <c r="N14862" s="14"/>
      <c r="O14862" s="14"/>
      <c r="P14862" s="14"/>
      <c r="Q14862" s="14"/>
    </row>
    <row r="14863" spans="10:17" x14ac:dyDescent="0.25">
      <c r="J14863" s="14"/>
      <c r="K14863" s="14"/>
      <c r="L14863" s="14"/>
      <c r="M14863" s="14"/>
      <c r="N14863" s="14"/>
      <c r="O14863" s="14"/>
      <c r="P14863" s="14"/>
      <c r="Q14863" s="14"/>
    </row>
    <row r="14864" spans="10:17" x14ac:dyDescent="0.25">
      <c r="J14864" s="14"/>
      <c r="K14864" s="14"/>
      <c r="L14864" s="14"/>
      <c r="M14864" s="14"/>
      <c r="N14864" s="14"/>
      <c r="O14864" s="14"/>
      <c r="P14864" s="14"/>
      <c r="Q14864" s="14"/>
    </row>
    <row r="14865" spans="10:17" x14ac:dyDescent="0.25">
      <c r="J14865" s="14"/>
      <c r="K14865" s="14"/>
      <c r="L14865" s="14"/>
      <c r="M14865" s="14"/>
      <c r="N14865" s="14"/>
      <c r="O14865" s="14"/>
      <c r="P14865" s="14"/>
      <c r="Q14865" s="14"/>
    </row>
    <row r="14866" spans="10:17" x14ac:dyDescent="0.25">
      <c r="J14866" s="14"/>
      <c r="K14866" s="14"/>
      <c r="L14866" s="14"/>
      <c r="M14866" s="14"/>
      <c r="N14866" s="14"/>
      <c r="O14866" s="14"/>
      <c r="P14866" s="14"/>
      <c r="Q14866" s="14"/>
    </row>
    <row r="14867" spans="10:17" x14ac:dyDescent="0.25">
      <c r="J14867" s="14"/>
      <c r="K14867" s="14"/>
      <c r="L14867" s="14"/>
      <c r="M14867" s="14"/>
      <c r="N14867" s="14"/>
      <c r="O14867" s="14"/>
      <c r="P14867" s="14"/>
      <c r="Q14867" s="14"/>
    </row>
    <row r="14868" spans="10:17" x14ac:dyDescent="0.25">
      <c r="J14868" s="14"/>
      <c r="K14868" s="14"/>
      <c r="L14868" s="14"/>
      <c r="M14868" s="14"/>
      <c r="N14868" s="14"/>
      <c r="O14868" s="14"/>
      <c r="P14868" s="14"/>
      <c r="Q14868" s="14"/>
    </row>
    <row r="14869" spans="10:17" x14ac:dyDescent="0.25">
      <c r="J14869" s="14"/>
      <c r="K14869" s="14"/>
      <c r="L14869" s="14"/>
      <c r="M14869" s="14"/>
      <c r="N14869" s="14"/>
      <c r="O14869" s="14"/>
      <c r="P14869" s="14"/>
      <c r="Q14869" s="14"/>
    </row>
    <row r="14870" spans="10:17" x14ac:dyDescent="0.25">
      <c r="J14870" s="14"/>
      <c r="K14870" s="14"/>
      <c r="L14870" s="14"/>
      <c r="M14870" s="14"/>
      <c r="N14870" s="14"/>
      <c r="O14870" s="14"/>
      <c r="P14870" s="14"/>
      <c r="Q14870" s="14"/>
    </row>
    <row r="14871" spans="10:17" x14ac:dyDescent="0.25">
      <c r="J14871" s="14"/>
      <c r="K14871" s="14"/>
      <c r="L14871" s="14"/>
      <c r="M14871" s="14"/>
      <c r="N14871" s="14"/>
      <c r="O14871" s="14"/>
      <c r="P14871" s="14"/>
      <c r="Q14871" s="14"/>
    </row>
    <row r="14872" spans="10:17" x14ac:dyDescent="0.25">
      <c r="J14872" s="14"/>
      <c r="K14872" s="14"/>
      <c r="L14872" s="14"/>
      <c r="M14872" s="14"/>
      <c r="N14872" s="14"/>
      <c r="O14872" s="14"/>
      <c r="P14872" s="14"/>
      <c r="Q14872" s="14"/>
    </row>
    <row r="14873" spans="10:17" x14ac:dyDescent="0.25">
      <c r="J14873" s="14"/>
      <c r="K14873" s="14"/>
      <c r="L14873" s="14"/>
      <c r="M14873" s="14"/>
      <c r="N14873" s="14"/>
      <c r="O14873" s="14"/>
      <c r="P14873" s="14"/>
      <c r="Q14873" s="14"/>
    </row>
    <row r="14874" spans="10:17" x14ac:dyDescent="0.25">
      <c r="J14874" s="14"/>
      <c r="K14874" s="14"/>
      <c r="L14874" s="14"/>
      <c r="M14874" s="14"/>
      <c r="N14874" s="14"/>
      <c r="O14874" s="14"/>
      <c r="P14874" s="14"/>
      <c r="Q14874" s="14"/>
    </row>
    <row r="14875" spans="10:17" x14ac:dyDescent="0.25">
      <c r="J14875" s="14"/>
      <c r="K14875" s="14"/>
      <c r="L14875" s="14"/>
      <c r="M14875" s="14"/>
      <c r="N14875" s="14"/>
      <c r="O14875" s="14"/>
      <c r="P14875" s="14"/>
      <c r="Q14875" s="14"/>
    </row>
    <row r="14876" spans="10:17" x14ac:dyDescent="0.25">
      <c r="J14876" s="14"/>
      <c r="K14876" s="14"/>
      <c r="L14876" s="14"/>
      <c r="M14876" s="14"/>
      <c r="N14876" s="14"/>
      <c r="O14876" s="14"/>
      <c r="P14876" s="14"/>
      <c r="Q14876" s="14"/>
    </row>
    <row r="14877" spans="10:17" x14ac:dyDescent="0.25">
      <c r="J14877" s="14"/>
      <c r="K14877" s="14"/>
      <c r="L14877" s="14"/>
      <c r="M14877" s="14"/>
      <c r="N14877" s="14"/>
      <c r="O14877" s="14"/>
      <c r="P14877" s="14"/>
      <c r="Q14877" s="14"/>
    </row>
    <row r="14878" spans="10:17" x14ac:dyDescent="0.25">
      <c r="J14878" s="14"/>
      <c r="K14878" s="14"/>
      <c r="L14878" s="14"/>
      <c r="M14878" s="14"/>
      <c r="N14878" s="14"/>
      <c r="O14878" s="14"/>
      <c r="P14878" s="14"/>
      <c r="Q14878" s="14"/>
    </row>
    <row r="14879" spans="10:17" x14ac:dyDescent="0.25">
      <c r="J14879" s="14"/>
      <c r="K14879" s="14"/>
      <c r="L14879" s="14"/>
      <c r="M14879" s="14"/>
      <c r="N14879" s="14"/>
      <c r="O14879" s="14"/>
      <c r="P14879" s="14"/>
      <c r="Q14879" s="14"/>
    </row>
    <row r="14880" spans="10:17" x14ac:dyDescent="0.25">
      <c r="J14880" s="14"/>
      <c r="K14880" s="14"/>
      <c r="L14880" s="14"/>
      <c r="M14880" s="14"/>
      <c r="N14880" s="14"/>
      <c r="O14880" s="14"/>
      <c r="P14880" s="14"/>
      <c r="Q14880" s="14"/>
    </row>
    <row r="14881" spans="10:17" x14ac:dyDescent="0.25">
      <c r="J14881" s="14"/>
      <c r="K14881" s="14"/>
      <c r="L14881" s="14"/>
      <c r="M14881" s="14"/>
      <c r="N14881" s="14"/>
      <c r="O14881" s="14"/>
      <c r="P14881" s="14"/>
      <c r="Q14881" s="14"/>
    </row>
    <row r="14882" spans="10:17" x14ac:dyDescent="0.25">
      <c r="J14882" s="14"/>
      <c r="K14882" s="14"/>
      <c r="L14882" s="14"/>
      <c r="M14882" s="14"/>
      <c r="N14882" s="14"/>
      <c r="O14882" s="14"/>
      <c r="P14882" s="14"/>
      <c r="Q14882" s="14"/>
    </row>
    <row r="14883" spans="10:17" x14ac:dyDescent="0.25">
      <c r="J14883" s="14"/>
      <c r="K14883" s="14"/>
      <c r="L14883" s="14"/>
      <c r="M14883" s="14"/>
      <c r="N14883" s="14"/>
      <c r="O14883" s="14"/>
      <c r="P14883" s="14"/>
      <c r="Q14883" s="14"/>
    </row>
    <row r="14884" spans="10:17" x14ac:dyDescent="0.25">
      <c r="J14884" s="14"/>
      <c r="K14884" s="14"/>
      <c r="L14884" s="14"/>
      <c r="M14884" s="14"/>
      <c r="N14884" s="14"/>
      <c r="O14884" s="14"/>
      <c r="P14884" s="14"/>
      <c r="Q14884" s="14"/>
    </row>
    <row r="14885" spans="10:17" x14ac:dyDescent="0.25">
      <c r="J14885" s="14"/>
      <c r="K14885" s="14"/>
      <c r="L14885" s="14"/>
      <c r="M14885" s="14"/>
      <c r="N14885" s="14"/>
      <c r="O14885" s="14"/>
      <c r="P14885" s="14"/>
      <c r="Q14885" s="14"/>
    </row>
    <row r="14886" spans="10:17" x14ac:dyDescent="0.25">
      <c r="J14886" s="14"/>
      <c r="K14886" s="14"/>
      <c r="L14886" s="14"/>
      <c r="M14886" s="14"/>
      <c r="N14886" s="14"/>
      <c r="O14886" s="14"/>
      <c r="P14886" s="14"/>
      <c r="Q14886" s="14"/>
    </row>
    <row r="14887" spans="10:17" x14ac:dyDescent="0.25">
      <c r="J14887" s="14"/>
      <c r="K14887" s="14"/>
      <c r="L14887" s="14"/>
      <c r="M14887" s="14"/>
      <c r="N14887" s="14"/>
      <c r="O14887" s="14"/>
      <c r="P14887" s="14"/>
      <c r="Q14887" s="14"/>
    </row>
    <row r="14888" spans="10:17" x14ac:dyDescent="0.25">
      <c r="J14888" s="14"/>
      <c r="K14888" s="14"/>
      <c r="L14888" s="14"/>
      <c r="M14888" s="14"/>
      <c r="N14888" s="14"/>
      <c r="O14888" s="14"/>
      <c r="P14888" s="14"/>
      <c r="Q14888" s="14"/>
    </row>
    <row r="14889" spans="10:17" x14ac:dyDescent="0.25">
      <c r="J14889" s="14"/>
      <c r="K14889" s="14"/>
      <c r="L14889" s="14"/>
      <c r="M14889" s="14"/>
      <c r="N14889" s="14"/>
      <c r="O14889" s="14"/>
      <c r="P14889" s="14"/>
      <c r="Q14889" s="14"/>
    </row>
    <row r="14890" spans="10:17" x14ac:dyDescent="0.25">
      <c r="J14890" s="14"/>
      <c r="K14890" s="14"/>
      <c r="L14890" s="14"/>
      <c r="M14890" s="14"/>
      <c r="N14890" s="14"/>
      <c r="O14890" s="14"/>
      <c r="P14890" s="14"/>
      <c r="Q14890" s="14"/>
    </row>
    <row r="14891" spans="10:17" x14ac:dyDescent="0.25">
      <c r="J14891" s="14"/>
      <c r="K14891" s="14"/>
      <c r="L14891" s="14"/>
      <c r="M14891" s="14"/>
      <c r="N14891" s="14"/>
      <c r="O14891" s="14"/>
      <c r="P14891" s="14"/>
      <c r="Q14891" s="14"/>
    </row>
    <row r="14892" spans="10:17" x14ac:dyDescent="0.25">
      <c r="J14892" s="14"/>
      <c r="K14892" s="14"/>
      <c r="L14892" s="14"/>
      <c r="M14892" s="14"/>
      <c r="N14892" s="14"/>
      <c r="O14892" s="14"/>
      <c r="P14892" s="14"/>
      <c r="Q14892" s="14"/>
    </row>
    <row r="14893" spans="10:17" x14ac:dyDescent="0.25">
      <c r="J14893" s="14"/>
      <c r="K14893" s="14"/>
      <c r="L14893" s="14"/>
      <c r="M14893" s="14"/>
      <c r="N14893" s="14"/>
      <c r="O14893" s="14"/>
      <c r="P14893" s="14"/>
      <c r="Q14893" s="14"/>
    </row>
    <row r="14894" spans="10:17" x14ac:dyDescent="0.25">
      <c r="J14894" s="14"/>
      <c r="K14894" s="14"/>
      <c r="L14894" s="14"/>
      <c r="M14894" s="14"/>
      <c r="N14894" s="14"/>
      <c r="O14894" s="14"/>
      <c r="P14894" s="14"/>
      <c r="Q14894" s="14"/>
    </row>
    <row r="14895" spans="10:17" x14ac:dyDescent="0.25">
      <c r="J14895" s="14"/>
      <c r="K14895" s="14"/>
      <c r="L14895" s="14"/>
      <c r="M14895" s="14"/>
      <c r="N14895" s="14"/>
      <c r="O14895" s="14"/>
      <c r="P14895" s="14"/>
      <c r="Q14895" s="14"/>
    </row>
    <row r="14896" spans="10:17" x14ac:dyDescent="0.25">
      <c r="J14896" s="14"/>
      <c r="K14896" s="14"/>
      <c r="L14896" s="14"/>
      <c r="M14896" s="14"/>
      <c r="N14896" s="14"/>
      <c r="O14896" s="14"/>
      <c r="P14896" s="14"/>
      <c r="Q14896" s="14"/>
    </row>
    <row r="14897" spans="10:17" x14ac:dyDescent="0.25">
      <c r="J14897" s="14"/>
      <c r="K14897" s="14"/>
      <c r="L14897" s="14"/>
      <c r="M14897" s="14"/>
      <c r="N14897" s="14"/>
      <c r="O14897" s="14"/>
      <c r="P14897" s="14"/>
      <c r="Q14897" s="14"/>
    </row>
    <row r="14898" spans="10:17" x14ac:dyDescent="0.25">
      <c r="J14898" s="14"/>
      <c r="K14898" s="14"/>
      <c r="L14898" s="14"/>
      <c r="M14898" s="14"/>
      <c r="N14898" s="14"/>
      <c r="O14898" s="14"/>
      <c r="P14898" s="14"/>
      <c r="Q14898" s="14"/>
    </row>
    <row r="14899" spans="10:17" x14ac:dyDescent="0.25">
      <c r="J14899" s="14"/>
      <c r="K14899" s="14"/>
      <c r="L14899" s="14"/>
      <c r="M14899" s="14"/>
      <c r="N14899" s="14"/>
      <c r="O14899" s="14"/>
      <c r="P14899" s="14"/>
      <c r="Q14899" s="14"/>
    </row>
    <row r="14900" spans="10:17" x14ac:dyDescent="0.25">
      <c r="J14900" s="14"/>
      <c r="K14900" s="14"/>
      <c r="L14900" s="14"/>
      <c r="M14900" s="14"/>
      <c r="N14900" s="14"/>
      <c r="O14900" s="14"/>
      <c r="P14900" s="14"/>
      <c r="Q14900" s="14"/>
    </row>
    <row r="14901" spans="10:17" x14ac:dyDescent="0.25">
      <c r="J14901" s="14"/>
      <c r="K14901" s="14"/>
      <c r="L14901" s="14"/>
      <c r="M14901" s="14"/>
      <c r="N14901" s="14"/>
      <c r="O14901" s="14"/>
      <c r="P14901" s="14"/>
      <c r="Q14901" s="14"/>
    </row>
    <row r="14902" spans="10:17" x14ac:dyDescent="0.25">
      <c r="J14902" s="14"/>
      <c r="K14902" s="14"/>
      <c r="L14902" s="14"/>
      <c r="M14902" s="14"/>
      <c r="N14902" s="14"/>
      <c r="O14902" s="14"/>
      <c r="P14902" s="14"/>
      <c r="Q14902" s="14"/>
    </row>
    <row r="14903" spans="10:17" x14ac:dyDescent="0.25">
      <c r="J14903" s="14"/>
      <c r="K14903" s="14"/>
      <c r="L14903" s="14"/>
      <c r="M14903" s="14"/>
      <c r="N14903" s="14"/>
      <c r="O14903" s="14"/>
      <c r="P14903" s="14"/>
      <c r="Q14903" s="14"/>
    </row>
    <row r="14904" spans="10:17" x14ac:dyDescent="0.25">
      <c r="J14904" s="14"/>
      <c r="K14904" s="14"/>
      <c r="L14904" s="14"/>
      <c r="M14904" s="14"/>
      <c r="N14904" s="14"/>
      <c r="O14904" s="14"/>
      <c r="P14904" s="14"/>
      <c r="Q14904" s="14"/>
    </row>
    <row r="14905" spans="10:17" x14ac:dyDescent="0.25">
      <c r="J14905" s="14"/>
      <c r="K14905" s="14"/>
      <c r="L14905" s="14"/>
      <c r="M14905" s="14"/>
      <c r="N14905" s="14"/>
      <c r="O14905" s="14"/>
      <c r="P14905" s="14"/>
      <c r="Q14905" s="14"/>
    </row>
    <row r="14906" spans="10:17" x14ac:dyDescent="0.25">
      <c r="J14906" s="14"/>
      <c r="K14906" s="14"/>
      <c r="L14906" s="14"/>
      <c r="M14906" s="14"/>
      <c r="N14906" s="14"/>
      <c r="O14906" s="14"/>
      <c r="P14906" s="14"/>
      <c r="Q14906" s="14"/>
    </row>
    <row r="14907" spans="10:17" x14ac:dyDescent="0.25">
      <c r="J14907" s="14"/>
      <c r="K14907" s="14"/>
      <c r="L14907" s="14"/>
      <c r="M14907" s="14"/>
      <c r="N14907" s="14"/>
      <c r="O14907" s="14"/>
      <c r="P14907" s="14"/>
      <c r="Q14907" s="14"/>
    </row>
    <row r="14908" spans="10:17" x14ac:dyDescent="0.25">
      <c r="J14908" s="14"/>
      <c r="K14908" s="14"/>
      <c r="L14908" s="14"/>
      <c r="M14908" s="14"/>
      <c r="N14908" s="14"/>
      <c r="O14908" s="14"/>
      <c r="P14908" s="14"/>
      <c r="Q14908" s="14"/>
    </row>
    <row r="14909" spans="10:17" x14ac:dyDescent="0.25">
      <c r="J14909" s="14"/>
      <c r="K14909" s="14"/>
      <c r="L14909" s="14"/>
      <c r="M14909" s="14"/>
      <c r="N14909" s="14"/>
      <c r="O14909" s="14"/>
      <c r="P14909" s="14"/>
      <c r="Q14909" s="14"/>
    </row>
    <row r="14910" spans="10:17" x14ac:dyDescent="0.25">
      <c r="J14910" s="14"/>
      <c r="K14910" s="14"/>
      <c r="L14910" s="14"/>
      <c r="M14910" s="14"/>
      <c r="N14910" s="14"/>
      <c r="O14910" s="14"/>
      <c r="P14910" s="14"/>
      <c r="Q14910" s="14"/>
    </row>
    <row r="14911" spans="10:17" x14ac:dyDescent="0.25">
      <c r="J14911" s="14"/>
      <c r="K14911" s="14"/>
      <c r="L14911" s="14"/>
      <c r="M14911" s="14"/>
      <c r="N14911" s="14"/>
      <c r="O14911" s="14"/>
      <c r="P14911" s="14"/>
      <c r="Q14911" s="14"/>
    </row>
    <row r="14912" spans="10:17" x14ac:dyDescent="0.25">
      <c r="J14912" s="14"/>
      <c r="K14912" s="14"/>
      <c r="L14912" s="14"/>
      <c r="M14912" s="14"/>
      <c r="N14912" s="14"/>
      <c r="O14912" s="14"/>
      <c r="P14912" s="14"/>
      <c r="Q14912" s="14"/>
    </row>
    <row r="14913" spans="10:17" x14ac:dyDescent="0.25">
      <c r="J14913" s="14"/>
      <c r="K14913" s="14"/>
      <c r="L14913" s="14"/>
      <c r="M14913" s="14"/>
      <c r="N14913" s="14"/>
      <c r="O14913" s="14"/>
      <c r="P14913" s="14"/>
      <c r="Q14913" s="14"/>
    </row>
    <row r="14914" spans="10:17" x14ac:dyDescent="0.25">
      <c r="J14914" s="14"/>
      <c r="K14914" s="14"/>
      <c r="L14914" s="14"/>
      <c r="M14914" s="14"/>
      <c r="N14914" s="14"/>
      <c r="O14914" s="14"/>
      <c r="P14914" s="14"/>
      <c r="Q14914" s="14"/>
    </row>
    <row r="14915" spans="10:17" x14ac:dyDescent="0.25">
      <c r="J14915" s="14"/>
      <c r="K14915" s="14"/>
      <c r="L14915" s="14"/>
      <c r="M14915" s="14"/>
      <c r="N14915" s="14"/>
      <c r="O14915" s="14"/>
      <c r="P14915" s="14"/>
      <c r="Q14915" s="14"/>
    </row>
    <row r="14916" spans="10:17" x14ac:dyDescent="0.25">
      <c r="J14916" s="14"/>
      <c r="K14916" s="14"/>
      <c r="L14916" s="14"/>
      <c r="M14916" s="14"/>
      <c r="N14916" s="14"/>
      <c r="O14916" s="14"/>
      <c r="P14916" s="14"/>
      <c r="Q14916" s="14"/>
    </row>
    <row r="14917" spans="10:17" x14ac:dyDescent="0.25">
      <c r="J14917" s="14"/>
      <c r="K14917" s="14"/>
      <c r="L14917" s="14"/>
      <c r="M14917" s="14"/>
      <c r="N14917" s="14"/>
      <c r="O14917" s="14"/>
      <c r="P14917" s="14"/>
      <c r="Q14917" s="14"/>
    </row>
    <row r="14918" spans="10:17" x14ac:dyDescent="0.25">
      <c r="J14918" s="14"/>
      <c r="K14918" s="14"/>
      <c r="L14918" s="14"/>
      <c r="M14918" s="14"/>
      <c r="N14918" s="14"/>
      <c r="O14918" s="14"/>
      <c r="P14918" s="14"/>
      <c r="Q14918" s="14"/>
    </row>
    <row r="14919" spans="10:17" x14ac:dyDescent="0.25">
      <c r="J14919" s="14"/>
      <c r="K14919" s="14"/>
      <c r="L14919" s="14"/>
      <c r="M14919" s="14"/>
      <c r="N14919" s="14"/>
      <c r="O14919" s="14"/>
      <c r="P14919" s="14"/>
      <c r="Q14919" s="14"/>
    </row>
    <row r="14920" spans="10:17" x14ac:dyDescent="0.25">
      <c r="J14920" s="14"/>
      <c r="K14920" s="14"/>
      <c r="L14920" s="14"/>
      <c r="M14920" s="14"/>
      <c r="N14920" s="14"/>
      <c r="O14920" s="14"/>
      <c r="P14920" s="14"/>
      <c r="Q14920" s="14"/>
    </row>
    <row r="14921" spans="10:17" x14ac:dyDescent="0.25">
      <c r="J14921" s="14"/>
      <c r="K14921" s="14"/>
      <c r="L14921" s="14"/>
      <c r="M14921" s="14"/>
      <c r="N14921" s="14"/>
      <c r="O14921" s="14"/>
      <c r="P14921" s="14"/>
      <c r="Q14921" s="14"/>
    </row>
    <row r="14922" spans="10:17" x14ac:dyDescent="0.25">
      <c r="J14922" s="14"/>
      <c r="K14922" s="14"/>
      <c r="L14922" s="14"/>
      <c r="M14922" s="14"/>
      <c r="N14922" s="14"/>
      <c r="O14922" s="14"/>
      <c r="P14922" s="14"/>
      <c r="Q14922" s="14"/>
    </row>
    <row r="14923" spans="10:17" x14ac:dyDescent="0.25">
      <c r="J14923" s="14"/>
      <c r="K14923" s="14"/>
      <c r="L14923" s="14"/>
      <c r="M14923" s="14"/>
      <c r="N14923" s="14"/>
      <c r="O14923" s="14"/>
      <c r="P14923" s="14"/>
      <c r="Q14923" s="14"/>
    </row>
    <row r="14924" spans="10:17" x14ac:dyDescent="0.25">
      <c r="J14924" s="14"/>
      <c r="K14924" s="14"/>
      <c r="L14924" s="14"/>
      <c r="M14924" s="14"/>
      <c r="N14924" s="14"/>
      <c r="O14924" s="14"/>
      <c r="P14924" s="14"/>
      <c r="Q14924" s="14"/>
    </row>
    <row r="14925" spans="10:17" x14ac:dyDescent="0.25">
      <c r="J14925" s="14"/>
      <c r="K14925" s="14"/>
      <c r="L14925" s="14"/>
      <c r="M14925" s="14"/>
      <c r="N14925" s="14"/>
      <c r="O14925" s="14"/>
      <c r="P14925" s="14"/>
      <c r="Q14925" s="14"/>
    </row>
    <row r="14926" spans="10:17" x14ac:dyDescent="0.25">
      <c r="J14926" s="14"/>
      <c r="K14926" s="14"/>
      <c r="L14926" s="14"/>
      <c r="M14926" s="14"/>
      <c r="N14926" s="14"/>
      <c r="O14926" s="14"/>
      <c r="P14926" s="14"/>
      <c r="Q14926" s="14"/>
    </row>
    <row r="14927" spans="10:17" x14ac:dyDescent="0.25">
      <c r="J14927" s="14"/>
      <c r="K14927" s="14"/>
      <c r="L14927" s="14"/>
      <c r="M14927" s="14"/>
      <c r="N14927" s="14"/>
      <c r="O14927" s="14"/>
      <c r="P14927" s="14"/>
      <c r="Q14927" s="14"/>
    </row>
    <row r="14928" spans="10:17" x14ac:dyDescent="0.25">
      <c r="J14928" s="14"/>
      <c r="K14928" s="14"/>
      <c r="L14928" s="14"/>
      <c r="M14928" s="14"/>
      <c r="N14928" s="14"/>
      <c r="O14928" s="14"/>
      <c r="P14928" s="14"/>
      <c r="Q14928" s="14"/>
    </row>
    <row r="14929" spans="10:17" x14ac:dyDescent="0.25">
      <c r="J14929" s="14"/>
      <c r="K14929" s="14"/>
      <c r="L14929" s="14"/>
      <c r="M14929" s="14"/>
      <c r="N14929" s="14"/>
      <c r="O14929" s="14"/>
      <c r="P14929" s="14"/>
      <c r="Q14929" s="14"/>
    </row>
    <row r="14930" spans="10:17" x14ac:dyDescent="0.25">
      <c r="J14930" s="14"/>
      <c r="K14930" s="14"/>
      <c r="L14930" s="14"/>
      <c r="M14930" s="14"/>
      <c r="N14930" s="14"/>
      <c r="O14930" s="14"/>
      <c r="P14930" s="14"/>
      <c r="Q14930" s="14"/>
    </row>
    <row r="14931" spans="10:17" x14ac:dyDescent="0.25">
      <c r="J14931" s="14"/>
      <c r="K14931" s="14"/>
      <c r="L14931" s="14"/>
      <c r="M14931" s="14"/>
      <c r="N14931" s="14"/>
      <c r="O14931" s="14"/>
      <c r="P14931" s="14"/>
      <c r="Q14931" s="14"/>
    </row>
    <row r="14932" spans="10:17" x14ac:dyDescent="0.25">
      <c r="J14932" s="14"/>
      <c r="K14932" s="14"/>
      <c r="L14932" s="14"/>
      <c r="M14932" s="14"/>
      <c r="N14932" s="14"/>
      <c r="O14932" s="14"/>
      <c r="P14932" s="14"/>
      <c r="Q14932" s="14"/>
    </row>
    <row r="14933" spans="10:17" x14ac:dyDescent="0.25">
      <c r="J14933" s="14"/>
      <c r="K14933" s="14"/>
      <c r="L14933" s="14"/>
      <c r="M14933" s="14"/>
      <c r="N14933" s="14"/>
      <c r="O14933" s="14"/>
      <c r="P14933" s="14"/>
      <c r="Q14933" s="14"/>
    </row>
    <row r="14934" spans="10:17" x14ac:dyDescent="0.25">
      <c r="J14934" s="14"/>
      <c r="K14934" s="14"/>
      <c r="L14934" s="14"/>
      <c r="M14934" s="14"/>
      <c r="N14934" s="14"/>
      <c r="O14934" s="14"/>
      <c r="P14934" s="14"/>
      <c r="Q14934" s="14"/>
    </row>
    <row r="14935" spans="10:17" x14ac:dyDescent="0.25">
      <c r="J14935" s="14"/>
      <c r="K14935" s="14"/>
      <c r="L14935" s="14"/>
      <c r="M14935" s="14"/>
      <c r="N14935" s="14"/>
      <c r="O14935" s="14"/>
      <c r="P14935" s="14"/>
      <c r="Q14935" s="14"/>
    </row>
    <row r="14936" spans="10:17" x14ac:dyDescent="0.25">
      <c r="J14936" s="14"/>
      <c r="K14936" s="14"/>
      <c r="L14936" s="14"/>
      <c r="M14936" s="14"/>
      <c r="N14936" s="14"/>
      <c r="O14936" s="14"/>
      <c r="P14936" s="14"/>
      <c r="Q14936" s="14"/>
    </row>
    <row r="14937" spans="10:17" x14ac:dyDescent="0.25">
      <c r="J14937" s="14"/>
      <c r="K14937" s="14"/>
      <c r="L14937" s="14"/>
      <c r="M14937" s="14"/>
      <c r="N14937" s="14"/>
      <c r="O14937" s="14"/>
      <c r="P14937" s="14"/>
      <c r="Q14937" s="14"/>
    </row>
    <row r="14938" spans="10:17" x14ac:dyDescent="0.25">
      <c r="J14938" s="14"/>
      <c r="K14938" s="14"/>
      <c r="L14938" s="14"/>
      <c r="M14938" s="14"/>
      <c r="N14938" s="14"/>
      <c r="O14938" s="14"/>
      <c r="P14938" s="14"/>
      <c r="Q14938" s="14"/>
    </row>
    <row r="14939" spans="10:17" x14ac:dyDescent="0.25">
      <c r="J14939" s="14"/>
      <c r="K14939" s="14"/>
      <c r="L14939" s="14"/>
      <c r="M14939" s="14"/>
      <c r="N14939" s="14"/>
      <c r="O14939" s="14"/>
      <c r="P14939" s="14"/>
      <c r="Q14939" s="14"/>
    </row>
    <row r="14940" spans="10:17" x14ac:dyDescent="0.25">
      <c r="J14940" s="14"/>
      <c r="K14940" s="14"/>
      <c r="L14940" s="14"/>
      <c r="M14940" s="14"/>
      <c r="N14940" s="14"/>
      <c r="O14940" s="14"/>
      <c r="P14940" s="14"/>
      <c r="Q14940" s="14"/>
    </row>
    <row r="14941" spans="10:17" x14ac:dyDescent="0.25">
      <c r="J14941" s="14"/>
      <c r="K14941" s="14"/>
      <c r="L14941" s="14"/>
      <c r="M14941" s="14"/>
      <c r="N14941" s="14"/>
      <c r="O14941" s="14"/>
      <c r="P14941" s="14"/>
      <c r="Q14941" s="14"/>
    </row>
    <row r="14942" spans="10:17" x14ac:dyDescent="0.25">
      <c r="J14942" s="14"/>
      <c r="K14942" s="14"/>
      <c r="L14942" s="14"/>
      <c r="M14942" s="14"/>
      <c r="N14942" s="14"/>
      <c r="O14942" s="14"/>
      <c r="P14942" s="14"/>
      <c r="Q14942" s="14"/>
    </row>
    <row r="14943" spans="10:17" x14ac:dyDescent="0.25">
      <c r="J14943" s="14"/>
      <c r="K14943" s="14"/>
      <c r="L14943" s="14"/>
      <c r="M14943" s="14"/>
      <c r="N14943" s="14"/>
      <c r="O14943" s="14"/>
      <c r="P14943" s="14"/>
      <c r="Q14943" s="14"/>
    </row>
    <row r="14944" spans="10:17" x14ac:dyDescent="0.25">
      <c r="J14944" s="14"/>
      <c r="K14944" s="14"/>
      <c r="L14944" s="14"/>
      <c r="M14944" s="14"/>
      <c r="N14944" s="14"/>
      <c r="O14944" s="14"/>
      <c r="P14944" s="14"/>
      <c r="Q14944" s="14"/>
    </row>
    <row r="14945" spans="10:17" x14ac:dyDescent="0.25">
      <c r="J14945" s="14"/>
      <c r="K14945" s="14"/>
      <c r="L14945" s="14"/>
      <c r="M14945" s="14"/>
      <c r="N14945" s="14"/>
      <c r="O14945" s="14"/>
      <c r="P14945" s="14"/>
      <c r="Q14945" s="14"/>
    </row>
    <row r="14946" spans="10:17" x14ac:dyDescent="0.25">
      <c r="J14946" s="14"/>
      <c r="K14946" s="14"/>
      <c r="L14946" s="14"/>
      <c r="M14946" s="14"/>
      <c r="N14946" s="14"/>
      <c r="O14946" s="14"/>
      <c r="P14946" s="14"/>
      <c r="Q14946" s="14"/>
    </row>
    <row r="14947" spans="10:17" x14ac:dyDescent="0.25">
      <c r="J14947" s="14"/>
      <c r="K14947" s="14"/>
      <c r="L14947" s="14"/>
      <c r="M14947" s="14"/>
      <c r="N14947" s="14"/>
      <c r="O14947" s="14"/>
      <c r="P14947" s="14"/>
      <c r="Q14947" s="14"/>
    </row>
    <row r="14948" spans="10:17" x14ac:dyDescent="0.25">
      <c r="J14948" s="14"/>
      <c r="K14948" s="14"/>
      <c r="L14948" s="14"/>
      <c r="M14948" s="14"/>
      <c r="N14948" s="14"/>
      <c r="O14948" s="14"/>
      <c r="P14948" s="14"/>
      <c r="Q14948" s="14"/>
    </row>
    <row r="14949" spans="10:17" x14ac:dyDescent="0.25">
      <c r="J14949" s="14"/>
      <c r="K14949" s="14"/>
      <c r="L14949" s="14"/>
      <c r="M14949" s="14"/>
      <c r="N14949" s="14"/>
      <c r="O14949" s="14"/>
      <c r="P14949" s="14"/>
      <c r="Q14949" s="14"/>
    </row>
    <row r="14950" spans="10:17" x14ac:dyDescent="0.25">
      <c r="J14950" s="14"/>
      <c r="K14950" s="14"/>
      <c r="L14950" s="14"/>
      <c r="M14950" s="14"/>
      <c r="N14950" s="14"/>
      <c r="O14950" s="14"/>
      <c r="P14950" s="14"/>
      <c r="Q14950" s="14"/>
    </row>
    <row r="14951" spans="10:17" x14ac:dyDescent="0.25">
      <c r="J14951" s="14"/>
      <c r="K14951" s="14"/>
      <c r="L14951" s="14"/>
      <c r="M14951" s="14"/>
      <c r="N14951" s="14"/>
      <c r="O14951" s="14"/>
      <c r="P14951" s="14"/>
      <c r="Q14951" s="14"/>
    </row>
    <row r="14952" spans="10:17" x14ac:dyDescent="0.25">
      <c r="J14952" s="14"/>
      <c r="K14952" s="14"/>
      <c r="L14952" s="14"/>
      <c r="M14952" s="14"/>
      <c r="N14952" s="14"/>
      <c r="O14952" s="14"/>
      <c r="P14952" s="14"/>
      <c r="Q14952" s="14"/>
    </row>
    <row r="14953" spans="10:17" x14ac:dyDescent="0.25">
      <c r="J14953" s="14"/>
      <c r="K14953" s="14"/>
      <c r="L14953" s="14"/>
      <c r="M14953" s="14"/>
      <c r="N14953" s="14"/>
      <c r="O14953" s="14"/>
      <c r="P14953" s="14"/>
      <c r="Q14953" s="14"/>
    </row>
    <row r="14954" spans="10:17" x14ac:dyDescent="0.25">
      <c r="J14954" s="14"/>
      <c r="K14954" s="14"/>
      <c r="L14954" s="14"/>
      <c r="M14954" s="14"/>
      <c r="N14954" s="14"/>
      <c r="O14954" s="14"/>
      <c r="P14954" s="14"/>
      <c r="Q14954" s="14"/>
    </row>
    <row r="14955" spans="10:17" x14ac:dyDescent="0.25">
      <c r="J14955" s="14"/>
      <c r="K14955" s="14"/>
      <c r="L14955" s="14"/>
      <c r="M14955" s="14"/>
      <c r="N14955" s="14"/>
      <c r="O14955" s="14"/>
      <c r="P14955" s="14"/>
      <c r="Q14955" s="14"/>
    </row>
    <row r="14956" spans="10:17" x14ac:dyDescent="0.25">
      <c r="J14956" s="14"/>
      <c r="K14956" s="14"/>
      <c r="L14956" s="14"/>
      <c r="M14956" s="14"/>
      <c r="N14956" s="14"/>
      <c r="O14956" s="14"/>
      <c r="P14956" s="14"/>
      <c r="Q14956" s="14"/>
    </row>
    <row r="14957" spans="10:17" x14ac:dyDescent="0.25">
      <c r="J14957" s="14"/>
      <c r="K14957" s="14"/>
      <c r="L14957" s="14"/>
      <c r="M14957" s="14"/>
      <c r="N14957" s="14"/>
      <c r="O14957" s="14"/>
      <c r="P14957" s="14"/>
      <c r="Q14957" s="14"/>
    </row>
    <row r="14958" spans="10:17" x14ac:dyDescent="0.25">
      <c r="J14958" s="14"/>
      <c r="K14958" s="14"/>
      <c r="L14958" s="14"/>
      <c r="M14958" s="14"/>
      <c r="N14958" s="14"/>
      <c r="O14958" s="14"/>
      <c r="P14958" s="14"/>
      <c r="Q14958" s="14"/>
    </row>
    <row r="14959" spans="10:17" x14ac:dyDescent="0.25">
      <c r="J14959" s="14"/>
      <c r="K14959" s="14"/>
      <c r="L14959" s="14"/>
      <c r="M14959" s="14"/>
      <c r="N14959" s="14"/>
      <c r="O14959" s="14"/>
      <c r="P14959" s="14"/>
      <c r="Q14959" s="14"/>
    </row>
    <row r="14960" spans="10:17" x14ac:dyDescent="0.25">
      <c r="J14960" s="14"/>
      <c r="K14960" s="14"/>
      <c r="L14960" s="14"/>
      <c r="M14960" s="14"/>
      <c r="N14960" s="14"/>
      <c r="O14960" s="14"/>
      <c r="P14960" s="14"/>
      <c r="Q14960" s="14"/>
    </row>
    <row r="14961" spans="10:17" x14ac:dyDescent="0.25">
      <c r="J14961" s="14"/>
      <c r="K14961" s="14"/>
      <c r="L14961" s="14"/>
      <c r="M14961" s="14"/>
      <c r="N14961" s="14"/>
      <c r="O14961" s="14"/>
      <c r="P14961" s="14"/>
      <c r="Q14961" s="14"/>
    </row>
    <row r="14962" spans="10:17" x14ac:dyDescent="0.25">
      <c r="J14962" s="14"/>
      <c r="K14962" s="14"/>
      <c r="L14962" s="14"/>
      <c r="M14962" s="14"/>
      <c r="N14962" s="14"/>
      <c r="O14962" s="14"/>
      <c r="P14962" s="14"/>
      <c r="Q14962" s="14"/>
    </row>
    <row r="14963" spans="10:17" x14ac:dyDescent="0.25">
      <c r="J14963" s="14"/>
      <c r="K14963" s="14"/>
      <c r="L14963" s="14"/>
      <c r="M14963" s="14"/>
      <c r="N14963" s="14"/>
      <c r="O14963" s="14"/>
      <c r="P14963" s="14"/>
      <c r="Q14963" s="14"/>
    </row>
    <row r="14964" spans="10:17" x14ac:dyDescent="0.25">
      <c r="J14964" s="14"/>
      <c r="K14964" s="14"/>
      <c r="L14964" s="14"/>
      <c r="M14964" s="14"/>
      <c r="N14964" s="14"/>
      <c r="O14964" s="14"/>
      <c r="P14964" s="14"/>
      <c r="Q14964" s="14"/>
    </row>
    <row r="14965" spans="10:17" x14ac:dyDescent="0.25">
      <c r="J14965" s="14"/>
      <c r="K14965" s="14"/>
      <c r="L14965" s="14"/>
      <c r="M14965" s="14"/>
      <c r="N14965" s="14"/>
      <c r="O14965" s="14"/>
      <c r="P14965" s="14"/>
      <c r="Q14965" s="14"/>
    </row>
    <row r="14966" spans="10:17" x14ac:dyDescent="0.25">
      <c r="J14966" s="14"/>
      <c r="K14966" s="14"/>
      <c r="L14966" s="14"/>
      <c r="M14966" s="14"/>
      <c r="N14966" s="14"/>
      <c r="O14966" s="14"/>
      <c r="P14966" s="14"/>
      <c r="Q14966" s="14"/>
    </row>
    <row r="14967" spans="10:17" x14ac:dyDescent="0.25">
      <c r="J14967" s="14"/>
      <c r="K14967" s="14"/>
      <c r="L14967" s="14"/>
      <c r="M14967" s="14"/>
      <c r="N14967" s="14"/>
      <c r="O14967" s="14"/>
      <c r="P14967" s="14"/>
      <c r="Q14967" s="14"/>
    </row>
    <row r="14968" spans="10:17" x14ac:dyDescent="0.25">
      <c r="J14968" s="14"/>
      <c r="K14968" s="14"/>
      <c r="L14968" s="14"/>
      <c r="M14968" s="14"/>
      <c r="N14968" s="14"/>
      <c r="O14968" s="14"/>
      <c r="P14968" s="14"/>
      <c r="Q14968" s="14"/>
    </row>
    <row r="14969" spans="10:17" x14ac:dyDescent="0.25">
      <c r="J14969" s="14"/>
      <c r="K14969" s="14"/>
      <c r="L14969" s="14"/>
      <c r="M14969" s="14"/>
      <c r="N14969" s="14"/>
      <c r="O14969" s="14"/>
      <c r="P14969" s="14"/>
      <c r="Q14969" s="14"/>
    </row>
    <row r="14970" spans="10:17" x14ac:dyDescent="0.25">
      <c r="J14970" s="14"/>
      <c r="K14970" s="14"/>
      <c r="L14970" s="14"/>
      <c r="M14970" s="14"/>
      <c r="N14970" s="14"/>
      <c r="O14970" s="14"/>
      <c r="P14970" s="14"/>
      <c r="Q14970" s="14"/>
    </row>
    <row r="14971" spans="10:17" x14ac:dyDescent="0.25">
      <c r="J14971" s="14"/>
      <c r="K14971" s="14"/>
      <c r="L14971" s="14"/>
      <c r="M14971" s="14"/>
      <c r="N14971" s="14"/>
      <c r="O14971" s="14"/>
      <c r="P14971" s="14"/>
      <c r="Q14971" s="14"/>
    </row>
    <row r="14972" spans="10:17" x14ac:dyDescent="0.25">
      <c r="J14972" s="14"/>
      <c r="K14972" s="14"/>
      <c r="L14972" s="14"/>
      <c r="M14972" s="14"/>
      <c r="N14972" s="14"/>
      <c r="O14972" s="14"/>
      <c r="P14972" s="14"/>
      <c r="Q14972" s="14"/>
    </row>
    <row r="14973" spans="10:17" x14ac:dyDescent="0.25">
      <c r="J14973" s="14"/>
      <c r="K14973" s="14"/>
      <c r="L14973" s="14"/>
      <c r="M14973" s="14"/>
      <c r="N14973" s="14"/>
      <c r="O14973" s="14"/>
      <c r="P14973" s="14"/>
      <c r="Q14973" s="14"/>
    </row>
    <row r="14974" spans="10:17" x14ac:dyDescent="0.25">
      <c r="J14974" s="14"/>
      <c r="K14974" s="14"/>
      <c r="L14974" s="14"/>
      <c r="M14974" s="14"/>
      <c r="N14974" s="14"/>
      <c r="O14974" s="14"/>
      <c r="P14974" s="14"/>
      <c r="Q14974" s="14"/>
    </row>
    <row r="14975" spans="10:17" x14ac:dyDescent="0.25">
      <c r="J14975" s="14"/>
      <c r="K14975" s="14"/>
      <c r="L14975" s="14"/>
      <c r="M14975" s="14"/>
      <c r="N14975" s="14"/>
      <c r="O14975" s="14"/>
      <c r="P14975" s="14"/>
      <c r="Q14975" s="14"/>
    </row>
    <row r="14976" spans="10:17" x14ac:dyDescent="0.25">
      <c r="J14976" s="14"/>
      <c r="K14976" s="14"/>
      <c r="L14976" s="14"/>
      <c r="M14976" s="14"/>
      <c r="N14976" s="14"/>
      <c r="O14976" s="14"/>
      <c r="P14976" s="14"/>
      <c r="Q14976" s="14"/>
    </row>
    <row r="14977" spans="10:17" x14ac:dyDescent="0.25">
      <c r="J14977" s="14"/>
      <c r="K14977" s="14"/>
      <c r="L14977" s="14"/>
      <c r="M14977" s="14"/>
      <c r="N14977" s="14"/>
      <c r="O14977" s="14"/>
      <c r="P14977" s="14"/>
      <c r="Q14977" s="14"/>
    </row>
    <row r="14978" spans="10:17" x14ac:dyDescent="0.25">
      <c r="J14978" s="14"/>
      <c r="K14978" s="14"/>
      <c r="L14978" s="14"/>
      <c r="M14978" s="14"/>
      <c r="N14978" s="14"/>
      <c r="O14978" s="14"/>
      <c r="P14978" s="14"/>
      <c r="Q14978" s="14"/>
    </row>
    <row r="14979" spans="10:17" x14ac:dyDescent="0.25">
      <c r="J14979" s="14"/>
      <c r="K14979" s="14"/>
      <c r="L14979" s="14"/>
      <c r="M14979" s="14"/>
      <c r="N14979" s="14"/>
      <c r="O14979" s="14"/>
      <c r="P14979" s="14"/>
      <c r="Q14979" s="14"/>
    </row>
    <row r="14980" spans="10:17" x14ac:dyDescent="0.25">
      <c r="J14980" s="14"/>
      <c r="K14980" s="14"/>
      <c r="L14980" s="14"/>
      <c r="M14980" s="14"/>
      <c r="N14980" s="14"/>
      <c r="O14980" s="14"/>
      <c r="P14980" s="14"/>
      <c r="Q14980" s="14"/>
    </row>
    <row r="14981" spans="10:17" x14ac:dyDescent="0.25">
      <c r="J14981" s="14"/>
      <c r="K14981" s="14"/>
      <c r="L14981" s="14"/>
      <c r="M14981" s="14"/>
      <c r="N14981" s="14"/>
      <c r="O14981" s="14"/>
      <c r="P14981" s="14"/>
      <c r="Q14981" s="14"/>
    </row>
    <row r="14982" spans="10:17" x14ac:dyDescent="0.25">
      <c r="J14982" s="14"/>
      <c r="K14982" s="14"/>
      <c r="L14982" s="14"/>
      <c r="M14982" s="14"/>
      <c r="N14982" s="14"/>
      <c r="O14982" s="14"/>
      <c r="P14982" s="14"/>
      <c r="Q14982" s="14"/>
    </row>
    <row r="14983" spans="10:17" x14ac:dyDescent="0.25">
      <c r="J14983" s="14"/>
      <c r="K14983" s="14"/>
      <c r="L14983" s="14"/>
      <c r="M14983" s="14"/>
      <c r="N14983" s="14"/>
      <c r="O14983" s="14"/>
      <c r="P14983" s="14"/>
      <c r="Q14983" s="14"/>
    </row>
    <row r="14984" spans="10:17" x14ac:dyDescent="0.25">
      <c r="J14984" s="14"/>
      <c r="K14984" s="14"/>
      <c r="L14984" s="14"/>
      <c r="M14984" s="14"/>
      <c r="N14984" s="14"/>
      <c r="O14984" s="14"/>
      <c r="P14984" s="14"/>
      <c r="Q14984" s="14"/>
    </row>
    <row r="14985" spans="10:17" x14ac:dyDescent="0.25">
      <c r="J14985" s="14"/>
      <c r="K14985" s="14"/>
      <c r="L14985" s="14"/>
      <c r="M14985" s="14"/>
      <c r="N14985" s="14"/>
      <c r="O14985" s="14"/>
      <c r="P14985" s="14"/>
      <c r="Q14985" s="14"/>
    </row>
    <row r="14986" spans="10:17" x14ac:dyDescent="0.25">
      <c r="J14986" s="14"/>
      <c r="K14986" s="14"/>
      <c r="L14986" s="14"/>
      <c r="M14986" s="14"/>
      <c r="N14986" s="14"/>
      <c r="O14986" s="14"/>
      <c r="P14986" s="14"/>
      <c r="Q14986" s="14"/>
    </row>
    <row r="14987" spans="10:17" x14ac:dyDescent="0.25">
      <c r="J14987" s="14"/>
      <c r="K14987" s="14"/>
      <c r="L14987" s="14"/>
      <c r="M14987" s="14"/>
      <c r="N14987" s="14"/>
      <c r="O14987" s="14"/>
      <c r="P14987" s="14"/>
      <c r="Q14987" s="14"/>
    </row>
    <row r="14988" spans="10:17" x14ac:dyDescent="0.25">
      <c r="J14988" s="14"/>
      <c r="K14988" s="14"/>
      <c r="L14988" s="14"/>
      <c r="M14988" s="14"/>
      <c r="N14988" s="14"/>
      <c r="O14988" s="14"/>
      <c r="P14988" s="14"/>
      <c r="Q14988" s="14"/>
    </row>
    <row r="14989" spans="10:17" x14ac:dyDescent="0.25">
      <c r="J14989" s="14"/>
      <c r="K14989" s="14"/>
      <c r="L14989" s="14"/>
      <c r="M14989" s="14"/>
      <c r="N14989" s="14"/>
      <c r="O14989" s="14"/>
      <c r="P14989" s="14"/>
      <c r="Q14989" s="14"/>
    </row>
    <row r="14990" spans="10:17" x14ac:dyDescent="0.25">
      <c r="J14990" s="14"/>
      <c r="K14990" s="14"/>
      <c r="L14990" s="14"/>
      <c r="M14990" s="14"/>
      <c r="N14990" s="14"/>
      <c r="O14990" s="14"/>
      <c r="P14990" s="14"/>
      <c r="Q14990" s="14"/>
    </row>
    <row r="14991" spans="10:17" x14ac:dyDescent="0.25">
      <c r="J14991" s="14"/>
      <c r="K14991" s="14"/>
      <c r="L14991" s="14"/>
      <c r="M14991" s="14"/>
      <c r="N14991" s="14"/>
      <c r="O14991" s="14"/>
      <c r="P14991" s="14"/>
      <c r="Q14991" s="14"/>
    </row>
    <row r="14992" spans="10:17" x14ac:dyDescent="0.25">
      <c r="J14992" s="14"/>
      <c r="K14992" s="14"/>
      <c r="L14992" s="14"/>
      <c r="M14992" s="14"/>
      <c r="N14992" s="14"/>
      <c r="O14992" s="14"/>
      <c r="P14992" s="14"/>
      <c r="Q14992" s="14"/>
    </row>
    <row r="14993" spans="10:17" x14ac:dyDescent="0.25">
      <c r="J14993" s="14"/>
      <c r="K14993" s="14"/>
      <c r="L14993" s="14"/>
      <c r="M14993" s="14"/>
      <c r="N14993" s="14"/>
      <c r="O14993" s="14"/>
      <c r="P14993" s="14"/>
      <c r="Q14993" s="14"/>
    </row>
    <row r="14994" spans="10:17" x14ac:dyDescent="0.25">
      <c r="J14994" s="14"/>
      <c r="K14994" s="14"/>
      <c r="L14994" s="14"/>
      <c r="M14994" s="14"/>
      <c r="N14994" s="14"/>
      <c r="O14994" s="14"/>
      <c r="P14994" s="14"/>
      <c r="Q14994" s="14"/>
    </row>
    <row r="14995" spans="10:17" x14ac:dyDescent="0.25">
      <c r="J14995" s="14"/>
      <c r="K14995" s="14"/>
      <c r="L14995" s="14"/>
      <c r="M14995" s="14"/>
      <c r="N14995" s="14"/>
      <c r="O14995" s="14"/>
      <c r="P14995" s="14"/>
      <c r="Q14995" s="14"/>
    </row>
    <row r="14996" spans="10:17" x14ac:dyDescent="0.25">
      <c r="J14996" s="14"/>
      <c r="K14996" s="14"/>
      <c r="L14996" s="14"/>
      <c r="M14996" s="14"/>
      <c r="N14996" s="14"/>
      <c r="O14996" s="14"/>
      <c r="P14996" s="14"/>
      <c r="Q14996" s="14"/>
    </row>
    <row r="14997" spans="10:17" x14ac:dyDescent="0.25">
      <c r="J14997" s="14"/>
      <c r="K14997" s="14"/>
      <c r="L14997" s="14"/>
      <c r="M14997" s="14"/>
      <c r="N14997" s="14"/>
      <c r="O14997" s="14"/>
      <c r="P14997" s="14"/>
      <c r="Q14997" s="14"/>
    </row>
    <row r="14998" spans="10:17" x14ac:dyDescent="0.25">
      <c r="J14998" s="14"/>
      <c r="K14998" s="14"/>
      <c r="L14998" s="14"/>
      <c r="M14998" s="14"/>
      <c r="N14998" s="14"/>
      <c r="O14998" s="14"/>
      <c r="P14998" s="14"/>
      <c r="Q14998" s="14"/>
    </row>
    <row r="14999" spans="10:17" x14ac:dyDescent="0.25">
      <c r="J14999" s="14"/>
      <c r="K14999" s="14"/>
      <c r="L14999" s="14"/>
      <c r="M14999" s="14"/>
      <c r="N14999" s="14"/>
      <c r="O14999" s="14"/>
      <c r="P14999" s="14"/>
      <c r="Q14999" s="14"/>
    </row>
    <row r="15000" spans="10:17" x14ac:dyDescent="0.25">
      <c r="J15000" s="14"/>
      <c r="K15000" s="14"/>
      <c r="L15000" s="14"/>
      <c r="M15000" s="14"/>
      <c r="N15000" s="14"/>
      <c r="O15000" s="14"/>
      <c r="P15000" s="14"/>
      <c r="Q15000" s="14"/>
    </row>
    <row r="15001" spans="10:17" x14ac:dyDescent="0.25">
      <c r="J15001" s="14"/>
      <c r="K15001" s="14"/>
      <c r="L15001" s="14"/>
      <c r="M15001" s="14"/>
      <c r="N15001" s="14"/>
      <c r="O15001" s="14"/>
      <c r="P15001" s="14"/>
      <c r="Q15001" s="14"/>
    </row>
    <row r="15002" spans="10:17" x14ac:dyDescent="0.25">
      <c r="J15002" s="14"/>
      <c r="K15002" s="14"/>
      <c r="L15002" s="14"/>
      <c r="M15002" s="14"/>
      <c r="N15002" s="14"/>
      <c r="O15002" s="14"/>
      <c r="P15002" s="14"/>
      <c r="Q15002" s="14"/>
    </row>
    <row r="15003" spans="10:17" x14ac:dyDescent="0.25">
      <c r="J15003" s="14"/>
      <c r="K15003" s="14"/>
      <c r="L15003" s="14"/>
      <c r="M15003" s="14"/>
      <c r="N15003" s="14"/>
      <c r="O15003" s="14"/>
      <c r="P15003" s="14"/>
      <c r="Q15003" s="14"/>
    </row>
    <row r="15004" spans="10:17" x14ac:dyDescent="0.25">
      <c r="J15004" s="14"/>
      <c r="K15004" s="14"/>
      <c r="L15004" s="14"/>
      <c r="M15004" s="14"/>
      <c r="N15004" s="14"/>
      <c r="O15004" s="14"/>
      <c r="P15004" s="14"/>
      <c r="Q15004" s="14"/>
    </row>
    <row r="15005" spans="10:17" x14ac:dyDescent="0.25">
      <c r="J15005" s="14"/>
      <c r="K15005" s="14"/>
      <c r="L15005" s="14"/>
      <c r="M15005" s="14"/>
      <c r="N15005" s="14"/>
      <c r="O15005" s="14"/>
      <c r="P15005" s="14"/>
      <c r="Q15005" s="14"/>
    </row>
    <row r="15006" spans="10:17" x14ac:dyDescent="0.25">
      <c r="J15006" s="14"/>
      <c r="K15006" s="14"/>
      <c r="L15006" s="14"/>
      <c r="M15006" s="14"/>
      <c r="N15006" s="14"/>
      <c r="O15006" s="14"/>
      <c r="P15006" s="14"/>
      <c r="Q15006" s="14"/>
    </row>
    <row r="15007" spans="10:17" x14ac:dyDescent="0.25">
      <c r="J15007" s="14"/>
      <c r="K15007" s="14"/>
      <c r="L15007" s="14"/>
      <c r="M15007" s="14"/>
      <c r="N15007" s="14"/>
      <c r="O15007" s="14"/>
      <c r="P15007" s="14"/>
      <c r="Q15007" s="14"/>
    </row>
    <row r="15008" spans="10:17" x14ac:dyDescent="0.25">
      <c r="J15008" s="14"/>
      <c r="K15008" s="14"/>
      <c r="L15008" s="14"/>
      <c r="M15008" s="14"/>
      <c r="N15008" s="14"/>
      <c r="O15008" s="14"/>
      <c r="P15008" s="14"/>
      <c r="Q15008" s="14"/>
    </row>
    <row r="15009" spans="10:17" x14ac:dyDescent="0.25">
      <c r="J15009" s="14"/>
      <c r="K15009" s="14"/>
      <c r="L15009" s="14"/>
      <c r="M15009" s="14"/>
      <c r="N15009" s="14"/>
      <c r="O15009" s="14"/>
      <c r="P15009" s="14"/>
      <c r="Q15009" s="14"/>
    </row>
    <row r="15010" spans="10:17" x14ac:dyDescent="0.25">
      <c r="J15010" s="14"/>
      <c r="K15010" s="14"/>
      <c r="L15010" s="14"/>
      <c r="M15010" s="14"/>
      <c r="N15010" s="14"/>
      <c r="O15010" s="14"/>
      <c r="P15010" s="14"/>
      <c r="Q15010" s="14"/>
    </row>
    <row r="15011" spans="10:17" x14ac:dyDescent="0.25">
      <c r="J15011" s="14"/>
      <c r="K15011" s="14"/>
      <c r="L15011" s="14"/>
      <c r="M15011" s="14"/>
      <c r="N15011" s="14"/>
      <c r="O15011" s="14"/>
      <c r="P15011" s="14"/>
      <c r="Q15011" s="14"/>
    </row>
    <row r="15012" spans="10:17" x14ac:dyDescent="0.25">
      <c r="J15012" s="14"/>
      <c r="K15012" s="14"/>
      <c r="L15012" s="14"/>
      <c r="M15012" s="14"/>
      <c r="N15012" s="14"/>
      <c r="O15012" s="14"/>
      <c r="P15012" s="14"/>
      <c r="Q15012" s="14"/>
    </row>
    <row r="15013" spans="10:17" x14ac:dyDescent="0.25">
      <c r="J15013" s="14"/>
      <c r="K15013" s="14"/>
      <c r="L15013" s="14"/>
      <c r="M15013" s="14"/>
      <c r="N15013" s="14"/>
      <c r="O15013" s="14"/>
      <c r="P15013" s="14"/>
      <c r="Q15013" s="14"/>
    </row>
    <row r="15014" spans="10:17" x14ac:dyDescent="0.25">
      <c r="J15014" s="14"/>
      <c r="K15014" s="14"/>
      <c r="L15014" s="14"/>
      <c r="M15014" s="14"/>
      <c r="N15014" s="14"/>
      <c r="O15014" s="14"/>
      <c r="P15014" s="14"/>
      <c r="Q15014" s="14"/>
    </row>
    <row r="15015" spans="10:17" x14ac:dyDescent="0.25">
      <c r="J15015" s="14"/>
      <c r="K15015" s="14"/>
      <c r="L15015" s="14"/>
      <c r="M15015" s="14"/>
      <c r="N15015" s="14"/>
      <c r="O15015" s="14"/>
      <c r="P15015" s="14"/>
      <c r="Q15015" s="14"/>
    </row>
    <row r="15016" spans="10:17" x14ac:dyDescent="0.25">
      <c r="J15016" s="14"/>
      <c r="K15016" s="14"/>
      <c r="L15016" s="14"/>
      <c r="M15016" s="14"/>
      <c r="N15016" s="14"/>
      <c r="O15016" s="14"/>
      <c r="P15016" s="14"/>
      <c r="Q15016" s="14"/>
    </row>
    <row r="15017" spans="10:17" x14ac:dyDescent="0.25">
      <c r="J15017" s="14"/>
      <c r="K15017" s="14"/>
      <c r="L15017" s="14"/>
      <c r="M15017" s="14"/>
      <c r="N15017" s="14"/>
      <c r="O15017" s="14"/>
      <c r="P15017" s="14"/>
      <c r="Q15017" s="14"/>
    </row>
    <row r="15018" spans="10:17" x14ac:dyDescent="0.25">
      <c r="J15018" s="14"/>
      <c r="K15018" s="14"/>
      <c r="L15018" s="14"/>
      <c r="M15018" s="14"/>
      <c r="N15018" s="14"/>
      <c r="O15018" s="14"/>
      <c r="P15018" s="14"/>
      <c r="Q15018" s="14"/>
    </row>
    <row r="15019" spans="10:17" x14ac:dyDescent="0.25">
      <c r="J15019" s="14"/>
      <c r="K15019" s="14"/>
      <c r="L15019" s="14"/>
      <c r="M15019" s="14"/>
      <c r="N15019" s="14"/>
      <c r="O15019" s="14"/>
      <c r="P15019" s="14"/>
      <c r="Q15019" s="14"/>
    </row>
    <row r="15020" spans="10:17" x14ac:dyDescent="0.25">
      <c r="J15020" s="14"/>
      <c r="K15020" s="14"/>
      <c r="L15020" s="14"/>
      <c r="M15020" s="14"/>
      <c r="N15020" s="14"/>
      <c r="O15020" s="14"/>
      <c r="P15020" s="14"/>
      <c r="Q15020" s="14"/>
    </row>
    <row r="15021" spans="10:17" x14ac:dyDescent="0.25">
      <c r="J15021" s="14"/>
      <c r="K15021" s="14"/>
      <c r="L15021" s="14"/>
      <c r="M15021" s="14"/>
      <c r="N15021" s="14"/>
      <c r="O15021" s="14"/>
      <c r="P15021" s="14"/>
      <c r="Q15021" s="14"/>
    </row>
    <row r="15022" spans="10:17" x14ac:dyDescent="0.25">
      <c r="J15022" s="14"/>
      <c r="K15022" s="14"/>
      <c r="L15022" s="14"/>
      <c r="M15022" s="14"/>
      <c r="N15022" s="14"/>
      <c r="O15022" s="14"/>
      <c r="P15022" s="14"/>
      <c r="Q15022" s="14"/>
    </row>
    <row r="15023" spans="10:17" x14ac:dyDescent="0.25">
      <c r="J15023" s="14"/>
      <c r="K15023" s="14"/>
      <c r="L15023" s="14"/>
      <c r="M15023" s="14"/>
      <c r="N15023" s="14"/>
      <c r="O15023" s="14"/>
      <c r="P15023" s="14"/>
      <c r="Q15023" s="14"/>
    </row>
    <row r="15024" spans="10:17" x14ac:dyDescent="0.25">
      <c r="J15024" s="14"/>
      <c r="K15024" s="14"/>
      <c r="L15024" s="14"/>
      <c r="M15024" s="14"/>
      <c r="N15024" s="14"/>
      <c r="O15024" s="14"/>
      <c r="P15024" s="14"/>
      <c r="Q15024" s="14"/>
    </row>
    <row r="15025" spans="10:17" x14ac:dyDescent="0.25">
      <c r="J15025" s="14"/>
      <c r="K15025" s="14"/>
      <c r="L15025" s="14"/>
      <c r="M15025" s="14"/>
      <c r="N15025" s="14"/>
      <c r="O15025" s="14"/>
      <c r="P15025" s="14"/>
      <c r="Q15025" s="14"/>
    </row>
    <row r="15026" spans="10:17" x14ac:dyDescent="0.25">
      <c r="J15026" s="14"/>
      <c r="K15026" s="14"/>
      <c r="L15026" s="14"/>
      <c r="M15026" s="14"/>
      <c r="N15026" s="14"/>
      <c r="O15026" s="14"/>
      <c r="P15026" s="14"/>
      <c r="Q15026" s="14"/>
    </row>
    <row r="15027" spans="10:17" x14ac:dyDescent="0.25">
      <c r="J15027" s="14"/>
      <c r="K15027" s="14"/>
      <c r="L15027" s="14"/>
      <c r="M15027" s="14"/>
      <c r="N15027" s="14"/>
      <c r="O15027" s="14"/>
      <c r="P15027" s="14"/>
      <c r="Q15027" s="14"/>
    </row>
    <row r="15028" spans="10:17" x14ac:dyDescent="0.25">
      <c r="J15028" s="14"/>
      <c r="K15028" s="14"/>
      <c r="L15028" s="14"/>
      <c r="M15028" s="14"/>
      <c r="N15028" s="14"/>
      <c r="O15028" s="14"/>
      <c r="P15028" s="14"/>
      <c r="Q15028" s="14"/>
    </row>
    <row r="15029" spans="10:17" x14ac:dyDescent="0.25">
      <c r="J15029" s="14"/>
      <c r="K15029" s="14"/>
      <c r="L15029" s="14"/>
      <c r="M15029" s="14"/>
      <c r="N15029" s="14"/>
      <c r="O15029" s="14"/>
      <c r="P15029" s="14"/>
      <c r="Q15029" s="14"/>
    </row>
    <row r="15030" spans="10:17" x14ac:dyDescent="0.25">
      <c r="J15030" s="14"/>
      <c r="K15030" s="14"/>
      <c r="L15030" s="14"/>
      <c r="M15030" s="14"/>
      <c r="N15030" s="14"/>
      <c r="O15030" s="14"/>
      <c r="P15030" s="14"/>
      <c r="Q15030" s="14"/>
    </row>
    <row r="15031" spans="10:17" x14ac:dyDescent="0.25">
      <c r="J15031" s="14"/>
      <c r="K15031" s="14"/>
      <c r="L15031" s="14"/>
      <c r="M15031" s="14"/>
      <c r="N15031" s="14"/>
      <c r="O15031" s="14"/>
      <c r="P15031" s="14"/>
      <c r="Q15031" s="14"/>
    </row>
    <row r="15032" spans="10:17" x14ac:dyDescent="0.25">
      <c r="J15032" s="14"/>
      <c r="K15032" s="14"/>
      <c r="L15032" s="14"/>
      <c r="M15032" s="14"/>
      <c r="N15032" s="14"/>
      <c r="O15032" s="14"/>
      <c r="P15032" s="14"/>
      <c r="Q15032" s="14"/>
    </row>
    <row r="15033" spans="10:17" x14ac:dyDescent="0.25">
      <c r="J15033" s="14"/>
      <c r="K15033" s="14"/>
      <c r="L15033" s="14"/>
      <c r="M15033" s="14"/>
      <c r="N15033" s="14"/>
      <c r="O15033" s="14"/>
      <c r="P15033" s="14"/>
      <c r="Q15033" s="14"/>
    </row>
    <row r="15034" spans="10:17" x14ac:dyDescent="0.25">
      <c r="J15034" s="14"/>
      <c r="K15034" s="14"/>
      <c r="L15034" s="14"/>
      <c r="M15034" s="14"/>
      <c r="N15034" s="14"/>
      <c r="O15034" s="14"/>
      <c r="P15034" s="14"/>
      <c r="Q15034" s="14"/>
    </row>
    <row r="15035" spans="10:17" x14ac:dyDescent="0.25">
      <c r="J15035" s="14"/>
      <c r="K15035" s="14"/>
      <c r="L15035" s="14"/>
      <c r="M15035" s="14"/>
      <c r="N15035" s="14"/>
      <c r="O15035" s="14"/>
      <c r="P15035" s="14"/>
      <c r="Q15035" s="14"/>
    </row>
    <row r="15036" spans="10:17" x14ac:dyDescent="0.25">
      <c r="J15036" s="14"/>
      <c r="K15036" s="14"/>
      <c r="L15036" s="14"/>
      <c r="M15036" s="14"/>
      <c r="N15036" s="14"/>
      <c r="O15036" s="14"/>
      <c r="P15036" s="14"/>
      <c r="Q15036" s="14"/>
    </row>
    <row r="15037" spans="10:17" x14ac:dyDescent="0.25">
      <c r="J15037" s="14"/>
      <c r="K15037" s="14"/>
      <c r="L15037" s="14"/>
      <c r="M15037" s="14"/>
      <c r="N15037" s="14"/>
      <c r="O15037" s="14"/>
      <c r="P15037" s="14"/>
      <c r="Q15037" s="14"/>
    </row>
    <row r="15038" spans="10:17" x14ac:dyDescent="0.25">
      <c r="J15038" s="14"/>
      <c r="K15038" s="14"/>
      <c r="L15038" s="14"/>
      <c r="M15038" s="14"/>
      <c r="N15038" s="14"/>
      <c r="O15038" s="14"/>
      <c r="P15038" s="14"/>
      <c r="Q15038" s="14"/>
    </row>
    <row r="15039" spans="10:17" x14ac:dyDescent="0.25">
      <c r="J15039" s="14"/>
      <c r="K15039" s="14"/>
      <c r="L15039" s="14"/>
      <c r="M15039" s="14"/>
      <c r="N15039" s="14"/>
      <c r="O15039" s="14"/>
      <c r="P15039" s="14"/>
      <c r="Q15039" s="14"/>
    </row>
    <row r="15040" spans="10:17" x14ac:dyDescent="0.25">
      <c r="J15040" s="14"/>
      <c r="K15040" s="14"/>
      <c r="L15040" s="14"/>
      <c r="M15040" s="14"/>
      <c r="N15040" s="14"/>
      <c r="O15040" s="14"/>
      <c r="P15040" s="14"/>
      <c r="Q15040" s="14"/>
    </row>
    <row r="15041" spans="10:17" x14ac:dyDescent="0.25">
      <c r="J15041" s="14"/>
      <c r="K15041" s="14"/>
      <c r="L15041" s="14"/>
      <c r="M15041" s="14"/>
      <c r="N15041" s="14"/>
      <c r="O15041" s="14"/>
      <c r="P15041" s="14"/>
      <c r="Q15041" s="14"/>
    </row>
    <row r="15042" spans="10:17" x14ac:dyDescent="0.25">
      <c r="J15042" s="14"/>
      <c r="K15042" s="14"/>
      <c r="L15042" s="14"/>
      <c r="M15042" s="14"/>
      <c r="N15042" s="14"/>
      <c r="O15042" s="14"/>
      <c r="P15042" s="14"/>
      <c r="Q15042" s="14"/>
    </row>
    <row r="15043" spans="10:17" x14ac:dyDescent="0.25">
      <c r="J15043" s="14"/>
      <c r="K15043" s="14"/>
      <c r="L15043" s="14"/>
      <c r="M15043" s="14"/>
      <c r="N15043" s="14"/>
      <c r="O15043" s="14"/>
      <c r="P15043" s="14"/>
      <c r="Q15043" s="14"/>
    </row>
    <row r="15044" spans="10:17" x14ac:dyDescent="0.25">
      <c r="J15044" s="14"/>
      <c r="K15044" s="14"/>
      <c r="L15044" s="14"/>
      <c r="M15044" s="14"/>
      <c r="N15044" s="14"/>
      <c r="O15044" s="14"/>
      <c r="P15044" s="14"/>
      <c r="Q15044" s="14"/>
    </row>
    <row r="15045" spans="10:17" x14ac:dyDescent="0.25">
      <c r="J15045" s="14"/>
      <c r="K15045" s="14"/>
      <c r="L15045" s="14"/>
      <c r="M15045" s="14"/>
      <c r="N15045" s="14"/>
      <c r="O15045" s="14"/>
      <c r="P15045" s="14"/>
      <c r="Q15045" s="14"/>
    </row>
    <row r="15046" spans="10:17" x14ac:dyDescent="0.25">
      <c r="J15046" s="14"/>
      <c r="K15046" s="14"/>
      <c r="L15046" s="14"/>
      <c r="M15046" s="14"/>
      <c r="N15046" s="14"/>
      <c r="O15046" s="14"/>
      <c r="P15046" s="14"/>
      <c r="Q15046" s="14"/>
    </row>
    <row r="15047" spans="10:17" x14ac:dyDescent="0.25">
      <c r="J15047" s="14"/>
      <c r="K15047" s="14"/>
      <c r="L15047" s="14"/>
      <c r="M15047" s="14"/>
      <c r="N15047" s="14"/>
      <c r="O15047" s="14"/>
      <c r="P15047" s="14"/>
      <c r="Q15047" s="14"/>
    </row>
    <row r="15048" spans="10:17" x14ac:dyDescent="0.25">
      <c r="J15048" s="14"/>
      <c r="K15048" s="14"/>
      <c r="L15048" s="14"/>
      <c r="M15048" s="14"/>
      <c r="N15048" s="14"/>
      <c r="O15048" s="14"/>
      <c r="P15048" s="14"/>
      <c r="Q15048" s="14"/>
    </row>
    <row r="15049" spans="10:17" x14ac:dyDescent="0.25">
      <c r="J15049" s="14"/>
      <c r="K15049" s="14"/>
      <c r="L15049" s="14"/>
      <c r="M15049" s="14"/>
      <c r="N15049" s="14"/>
      <c r="O15049" s="14"/>
      <c r="P15049" s="14"/>
      <c r="Q15049" s="14"/>
    </row>
    <row r="15050" spans="10:17" x14ac:dyDescent="0.25">
      <c r="J15050" s="14"/>
      <c r="K15050" s="14"/>
      <c r="L15050" s="14"/>
      <c r="M15050" s="14"/>
      <c r="N15050" s="14"/>
      <c r="O15050" s="14"/>
      <c r="P15050" s="14"/>
      <c r="Q15050" s="14"/>
    </row>
    <row r="15051" spans="10:17" x14ac:dyDescent="0.25">
      <c r="J15051" s="14"/>
      <c r="K15051" s="14"/>
      <c r="L15051" s="14"/>
      <c r="M15051" s="14"/>
      <c r="N15051" s="14"/>
      <c r="O15051" s="14"/>
      <c r="P15051" s="14"/>
      <c r="Q15051" s="14"/>
    </row>
    <row r="15052" spans="10:17" x14ac:dyDescent="0.25">
      <c r="J15052" s="14"/>
      <c r="K15052" s="14"/>
      <c r="L15052" s="14"/>
      <c r="M15052" s="14"/>
      <c r="N15052" s="14"/>
      <c r="O15052" s="14"/>
      <c r="P15052" s="14"/>
      <c r="Q15052" s="14"/>
    </row>
    <row r="15053" spans="10:17" x14ac:dyDescent="0.25">
      <c r="J15053" s="14"/>
      <c r="K15053" s="14"/>
      <c r="L15053" s="14"/>
      <c r="M15053" s="14"/>
      <c r="N15053" s="14"/>
      <c r="O15053" s="14"/>
      <c r="P15053" s="14"/>
      <c r="Q15053" s="14"/>
    </row>
    <row r="15054" spans="10:17" x14ac:dyDescent="0.25">
      <c r="J15054" s="14"/>
      <c r="K15054" s="14"/>
      <c r="L15054" s="14"/>
      <c r="M15054" s="14"/>
      <c r="N15054" s="14"/>
      <c r="O15054" s="14"/>
      <c r="P15054" s="14"/>
      <c r="Q15054" s="14"/>
    </row>
    <row r="15055" spans="10:17" x14ac:dyDescent="0.25">
      <c r="J15055" s="14"/>
      <c r="K15055" s="14"/>
      <c r="L15055" s="14"/>
      <c r="M15055" s="14"/>
      <c r="N15055" s="14"/>
      <c r="O15055" s="14"/>
      <c r="P15055" s="14"/>
      <c r="Q15055" s="14"/>
    </row>
    <row r="15056" spans="10:17" x14ac:dyDescent="0.25">
      <c r="J15056" s="14"/>
      <c r="K15056" s="14"/>
      <c r="L15056" s="14"/>
      <c r="M15056" s="14"/>
      <c r="N15056" s="14"/>
      <c r="O15056" s="14"/>
      <c r="P15056" s="14"/>
      <c r="Q15056" s="14"/>
    </row>
    <row r="15057" spans="10:17" x14ac:dyDescent="0.25">
      <c r="J15057" s="14"/>
      <c r="K15057" s="14"/>
      <c r="L15057" s="14"/>
      <c r="M15057" s="14"/>
      <c r="N15057" s="14"/>
      <c r="O15057" s="14"/>
      <c r="P15057" s="14"/>
      <c r="Q15057" s="14"/>
    </row>
    <row r="15058" spans="10:17" x14ac:dyDescent="0.25">
      <c r="J15058" s="14"/>
      <c r="K15058" s="14"/>
      <c r="L15058" s="14"/>
      <c r="M15058" s="14"/>
      <c r="N15058" s="14"/>
      <c r="O15058" s="14"/>
      <c r="P15058" s="14"/>
      <c r="Q15058" s="14"/>
    </row>
    <row r="15059" spans="10:17" x14ac:dyDescent="0.25">
      <c r="J15059" s="14"/>
      <c r="K15059" s="14"/>
      <c r="L15059" s="14"/>
      <c r="M15059" s="14"/>
      <c r="N15059" s="14"/>
      <c r="O15059" s="14"/>
      <c r="P15059" s="14"/>
      <c r="Q15059" s="14"/>
    </row>
    <row r="15060" spans="10:17" x14ac:dyDescent="0.25">
      <c r="J15060" s="14"/>
      <c r="K15060" s="14"/>
      <c r="L15060" s="14"/>
      <c r="M15060" s="14"/>
      <c r="N15060" s="14"/>
      <c r="O15060" s="14"/>
      <c r="P15060" s="14"/>
      <c r="Q15060" s="14"/>
    </row>
    <row r="15061" spans="10:17" x14ac:dyDescent="0.25">
      <c r="J15061" s="14"/>
      <c r="K15061" s="14"/>
      <c r="L15061" s="14"/>
      <c r="M15061" s="14"/>
      <c r="N15061" s="14"/>
      <c r="O15061" s="14"/>
      <c r="P15061" s="14"/>
      <c r="Q15061" s="14"/>
    </row>
    <row r="15062" spans="10:17" x14ac:dyDescent="0.25">
      <c r="J15062" s="14"/>
      <c r="K15062" s="14"/>
      <c r="L15062" s="14"/>
      <c r="M15062" s="14"/>
      <c r="N15062" s="14"/>
      <c r="O15062" s="14"/>
      <c r="P15062" s="14"/>
      <c r="Q15062" s="14"/>
    </row>
    <row r="15063" spans="10:17" x14ac:dyDescent="0.25">
      <c r="J15063" s="14"/>
      <c r="K15063" s="14"/>
      <c r="L15063" s="14"/>
      <c r="M15063" s="14"/>
      <c r="N15063" s="14"/>
      <c r="O15063" s="14"/>
      <c r="P15063" s="14"/>
      <c r="Q15063" s="14"/>
    </row>
    <row r="15064" spans="10:17" x14ac:dyDescent="0.25">
      <c r="J15064" s="14"/>
      <c r="K15064" s="14"/>
      <c r="L15064" s="14"/>
      <c r="M15064" s="14"/>
      <c r="N15064" s="14"/>
      <c r="O15064" s="14"/>
      <c r="P15064" s="14"/>
      <c r="Q15064" s="14"/>
    </row>
    <row r="15065" spans="10:17" x14ac:dyDescent="0.25">
      <c r="J15065" s="14"/>
      <c r="K15065" s="14"/>
      <c r="L15065" s="14"/>
      <c r="M15065" s="14"/>
      <c r="N15065" s="14"/>
      <c r="O15065" s="14"/>
      <c r="P15065" s="14"/>
      <c r="Q15065" s="14"/>
    </row>
    <row r="15066" spans="10:17" x14ac:dyDescent="0.25">
      <c r="J15066" s="14"/>
      <c r="K15066" s="14"/>
      <c r="L15066" s="14"/>
      <c r="M15066" s="14"/>
      <c r="N15066" s="14"/>
      <c r="O15066" s="14"/>
      <c r="P15066" s="14"/>
      <c r="Q15066" s="14"/>
    </row>
    <row r="15067" spans="10:17" x14ac:dyDescent="0.25">
      <c r="J15067" s="14"/>
      <c r="K15067" s="14"/>
      <c r="L15067" s="14"/>
      <c r="M15067" s="14"/>
      <c r="N15067" s="14"/>
      <c r="O15067" s="14"/>
      <c r="P15067" s="14"/>
      <c r="Q15067" s="14"/>
    </row>
    <row r="15068" spans="10:17" x14ac:dyDescent="0.25">
      <c r="J15068" s="14"/>
      <c r="K15068" s="14"/>
      <c r="L15068" s="14"/>
      <c r="M15068" s="14"/>
      <c r="N15068" s="14"/>
      <c r="O15068" s="14"/>
      <c r="P15068" s="14"/>
      <c r="Q15068" s="14"/>
    </row>
    <row r="15069" spans="10:17" x14ac:dyDescent="0.25">
      <c r="J15069" s="14"/>
      <c r="K15069" s="14"/>
      <c r="L15069" s="14"/>
      <c r="M15069" s="14"/>
      <c r="N15069" s="14"/>
      <c r="O15069" s="14"/>
      <c r="P15069" s="14"/>
      <c r="Q15069" s="14"/>
    </row>
    <row r="15070" spans="10:17" x14ac:dyDescent="0.25">
      <c r="J15070" s="14"/>
      <c r="K15070" s="14"/>
      <c r="L15070" s="14"/>
      <c r="M15070" s="14"/>
      <c r="N15070" s="14"/>
      <c r="O15070" s="14"/>
      <c r="P15070" s="14"/>
      <c r="Q15070" s="14"/>
    </row>
    <row r="15071" spans="10:17" x14ac:dyDescent="0.25">
      <c r="J15071" s="14"/>
      <c r="K15071" s="14"/>
      <c r="L15071" s="14"/>
      <c r="M15071" s="14"/>
      <c r="N15071" s="14"/>
      <c r="O15071" s="14"/>
      <c r="P15071" s="14"/>
      <c r="Q15071" s="14"/>
    </row>
    <row r="15072" spans="10:17" x14ac:dyDescent="0.25">
      <c r="J15072" s="14"/>
      <c r="K15072" s="14"/>
      <c r="L15072" s="14"/>
      <c r="M15072" s="14"/>
      <c r="N15072" s="14"/>
      <c r="O15072" s="14"/>
      <c r="P15072" s="14"/>
      <c r="Q15072" s="14"/>
    </row>
    <row r="15073" spans="10:17" x14ac:dyDescent="0.25">
      <c r="J15073" s="14"/>
      <c r="K15073" s="14"/>
      <c r="L15073" s="14"/>
      <c r="M15073" s="14"/>
      <c r="N15073" s="14"/>
      <c r="O15073" s="14"/>
      <c r="P15073" s="14"/>
      <c r="Q15073" s="14"/>
    </row>
    <row r="15074" spans="10:17" x14ac:dyDescent="0.25">
      <c r="J15074" s="14"/>
      <c r="K15074" s="14"/>
      <c r="L15074" s="14"/>
      <c r="M15074" s="14"/>
      <c r="N15074" s="14"/>
      <c r="O15074" s="14"/>
      <c r="P15074" s="14"/>
      <c r="Q15074" s="14"/>
    </row>
    <row r="15075" spans="10:17" x14ac:dyDescent="0.25">
      <c r="J15075" s="14"/>
      <c r="K15075" s="14"/>
      <c r="L15075" s="14"/>
      <c r="M15075" s="14"/>
      <c r="N15075" s="14"/>
      <c r="O15075" s="14"/>
      <c r="P15075" s="14"/>
      <c r="Q15075" s="14"/>
    </row>
    <row r="15076" spans="10:17" x14ac:dyDescent="0.25">
      <c r="J15076" s="14"/>
      <c r="K15076" s="14"/>
      <c r="L15076" s="14"/>
      <c r="M15076" s="14"/>
      <c r="N15076" s="14"/>
      <c r="O15076" s="14"/>
      <c r="P15076" s="14"/>
      <c r="Q15076" s="14"/>
    </row>
    <row r="15077" spans="10:17" x14ac:dyDescent="0.25">
      <c r="J15077" s="14"/>
      <c r="K15077" s="14"/>
      <c r="L15077" s="14"/>
      <c r="M15077" s="14"/>
      <c r="N15077" s="14"/>
      <c r="O15077" s="14"/>
      <c r="P15077" s="14"/>
      <c r="Q15077" s="14"/>
    </row>
    <row r="15078" spans="10:17" x14ac:dyDescent="0.25">
      <c r="J15078" s="14"/>
      <c r="K15078" s="14"/>
      <c r="L15078" s="14"/>
      <c r="M15078" s="14"/>
      <c r="N15078" s="14"/>
      <c r="O15078" s="14"/>
      <c r="P15078" s="14"/>
      <c r="Q15078" s="14"/>
    </row>
    <row r="15079" spans="10:17" x14ac:dyDescent="0.25">
      <c r="J15079" s="14"/>
      <c r="K15079" s="14"/>
      <c r="L15079" s="14"/>
      <c r="M15079" s="14"/>
      <c r="N15079" s="14"/>
      <c r="O15079" s="14"/>
      <c r="P15079" s="14"/>
      <c r="Q15079" s="14"/>
    </row>
    <row r="15080" spans="10:17" x14ac:dyDescent="0.25">
      <c r="J15080" s="14"/>
      <c r="K15080" s="14"/>
      <c r="L15080" s="14"/>
      <c r="M15080" s="14"/>
      <c r="N15080" s="14"/>
      <c r="O15080" s="14"/>
      <c r="P15080" s="14"/>
      <c r="Q15080" s="14"/>
    </row>
    <row r="15081" spans="10:17" x14ac:dyDescent="0.25">
      <c r="J15081" s="14"/>
      <c r="K15081" s="14"/>
      <c r="L15081" s="14"/>
      <c r="M15081" s="14"/>
      <c r="N15081" s="14"/>
      <c r="O15081" s="14"/>
      <c r="P15081" s="14"/>
      <c r="Q15081" s="14"/>
    </row>
    <row r="15082" spans="10:17" x14ac:dyDescent="0.25">
      <c r="J15082" s="14"/>
      <c r="K15082" s="14"/>
      <c r="L15082" s="14"/>
      <c r="M15082" s="14"/>
      <c r="N15082" s="14"/>
      <c r="O15082" s="14"/>
      <c r="P15082" s="14"/>
      <c r="Q15082" s="14"/>
    </row>
    <row r="15083" spans="10:17" x14ac:dyDescent="0.25">
      <c r="J15083" s="14"/>
      <c r="K15083" s="14"/>
      <c r="L15083" s="14"/>
      <c r="M15083" s="14"/>
      <c r="N15083" s="14"/>
      <c r="O15083" s="14"/>
      <c r="P15083" s="14"/>
      <c r="Q15083" s="14"/>
    </row>
    <row r="15084" spans="10:17" x14ac:dyDescent="0.25">
      <c r="J15084" s="14"/>
      <c r="K15084" s="14"/>
      <c r="L15084" s="14"/>
      <c r="M15084" s="14"/>
      <c r="N15084" s="14"/>
      <c r="O15084" s="14"/>
      <c r="P15084" s="14"/>
      <c r="Q15084" s="14"/>
    </row>
    <row r="15085" spans="10:17" x14ac:dyDescent="0.25">
      <c r="J15085" s="14"/>
      <c r="K15085" s="14"/>
      <c r="L15085" s="14"/>
      <c r="M15085" s="14"/>
      <c r="N15085" s="14"/>
      <c r="O15085" s="14"/>
      <c r="P15085" s="14"/>
      <c r="Q15085" s="14"/>
    </row>
    <row r="15086" spans="10:17" x14ac:dyDescent="0.25">
      <c r="J15086" s="14"/>
      <c r="K15086" s="14"/>
      <c r="L15086" s="14"/>
      <c r="M15086" s="14"/>
      <c r="N15086" s="14"/>
      <c r="O15086" s="14"/>
      <c r="P15086" s="14"/>
      <c r="Q15086" s="14"/>
    </row>
    <row r="15087" spans="10:17" x14ac:dyDescent="0.25">
      <c r="J15087" s="14"/>
      <c r="K15087" s="14"/>
      <c r="L15087" s="14"/>
      <c r="M15087" s="14"/>
      <c r="N15087" s="14"/>
      <c r="O15087" s="14"/>
      <c r="P15087" s="14"/>
      <c r="Q15087" s="14"/>
    </row>
    <row r="15088" spans="10:17" x14ac:dyDescent="0.25">
      <c r="J15088" s="14"/>
      <c r="K15088" s="14"/>
      <c r="L15088" s="14"/>
      <c r="M15088" s="14"/>
      <c r="N15088" s="14"/>
      <c r="O15088" s="14"/>
      <c r="P15088" s="14"/>
      <c r="Q15088" s="14"/>
    </row>
    <row r="15089" spans="10:17" x14ac:dyDescent="0.25">
      <c r="J15089" s="14"/>
      <c r="K15089" s="14"/>
      <c r="L15089" s="14"/>
      <c r="M15089" s="14"/>
      <c r="N15089" s="14"/>
      <c r="O15089" s="14"/>
      <c r="P15089" s="14"/>
      <c r="Q15089" s="14"/>
    </row>
    <row r="15090" spans="10:17" x14ac:dyDescent="0.25">
      <c r="J15090" s="14"/>
      <c r="K15090" s="14"/>
      <c r="L15090" s="14"/>
      <c r="M15090" s="14"/>
      <c r="N15090" s="14"/>
      <c r="O15090" s="14"/>
      <c r="P15090" s="14"/>
      <c r="Q15090" s="14"/>
    </row>
    <row r="15091" spans="10:17" x14ac:dyDescent="0.25">
      <c r="J15091" s="14"/>
      <c r="K15091" s="14"/>
      <c r="L15091" s="14"/>
      <c r="M15091" s="14"/>
      <c r="N15091" s="14"/>
      <c r="O15091" s="14"/>
      <c r="P15091" s="14"/>
      <c r="Q15091" s="14"/>
    </row>
    <row r="15092" spans="10:17" x14ac:dyDescent="0.25">
      <c r="J15092" s="14"/>
      <c r="K15092" s="14"/>
      <c r="L15092" s="14"/>
      <c r="M15092" s="14"/>
      <c r="N15092" s="14"/>
      <c r="O15092" s="14"/>
      <c r="P15092" s="14"/>
      <c r="Q15092" s="14"/>
    </row>
    <row r="15093" spans="10:17" x14ac:dyDescent="0.25">
      <c r="J15093" s="14"/>
      <c r="K15093" s="14"/>
      <c r="L15093" s="14"/>
      <c r="M15093" s="14"/>
      <c r="N15093" s="14"/>
      <c r="O15093" s="14"/>
      <c r="P15093" s="14"/>
      <c r="Q15093" s="14"/>
    </row>
    <row r="15094" spans="10:17" x14ac:dyDescent="0.25">
      <c r="J15094" s="14"/>
      <c r="K15094" s="14"/>
      <c r="L15094" s="14"/>
      <c r="M15094" s="14"/>
      <c r="N15094" s="14"/>
      <c r="O15094" s="14"/>
      <c r="P15094" s="14"/>
      <c r="Q15094" s="14"/>
    </row>
    <row r="15095" spans="10:17" x14ac:dyDescent="0.25">
      <c r="J15095" s="14"/>
      <c r="K15095" s="14"/>
      <c r="L15095" s="14"/>
      <c r="M15095" s="14"/>
      <c r="N15095" s="14"/>
      <c r="O15095" s="14"/>
      <c r="P15095" s="14"/>
      <c r="Q15095" s="14"/>
    </row>
    <row r="15096" spans="10:17" x14ac:dyDescent="0.25">
      <c r="J15096" s="14"/>
      <c r="K15096" s="14"/>
      <c r="L15096" s="14"/>
      <c r="M15096" s="14"/>
      <c r="N15096" s="14"/>
      <c r="O15096" s="14"/>
      <c r="P15096" s="14"/>
      <c r="Q15096" s="14"/>
    </row>
    <row r="15097" spans="10:17" x14ac:dyDescent="0.25">
      <c r="J15097" s="14"/>
      <c r="K15097" s="14"/>
      <c r="L15097" s="14"/>
      <c r="M15097" s="14"/>
      <c r="N15097" s="14"/>
      <c r="O15097" s="14"/>
      <c r="P15097" s="14"/>
      <c r="Q15097" s="14"/>
    </row>
    <row r="15098" spans="10:17" x14ac:dyDescent="0.25">
      <c r="J15098" s="14"/>
      <c r="K15098" s="14"/>
      <c r="L15098" s="14"/>
      <c r="M15098" s="14"/>
      <c r="N15098" s="14"/>
      <c r="O15098" s="14"/>
      <c r="P15098" s="14"/>
      <c r="Q15098" s="14"/>
    </row>
    <row r="15099" spans="10:17" x14ac:dyDescent="0.25">
      <c r="J15099" s="14"/>
      <c r="K15099" s="14"/>
      <c r="L15099" s="14"/>
      <c r="M15099" s="14"/>
      <c r="N15099" s="14"/>
      <c r="O15099" s="14"/>
      <c r="P15099" s="14"/>
      <c r="Q15099" s="14"/>
    </row>
    <row r="15100" spans="10:17" x14ac:dyDescent="0.25">
      <c r="J15100" s="14"/>
      <c r="K15100" s="14"/>
      <c r="L15100" s="14"/>
      <c r="M15100" s="14"/>
      <c r="N15100" s="14"/>
      <c r="O15100" s="14"/>
      <c r="P15100" s="14"/>
      <c r="Q15100" s="14"/>
    </row>
    <row r="15101" spans="10:17" x14ac:dyDescent="0.25">
      <c r="J15101" s="14"/>
      <c r="K15101" s="14"/>
      <c r="L15101" s="14"/>
      <c r="M15101" s="14"/>
      <c r="N15101" s="14"/>
      <c r="O15101" s="14"/>
      <c r="P15101" s="14"/>
      <c r="Q15101" s="14"/>
    </row>
    <row r="15102" spans="10:17" x14ac:dyDescent="0.25">
      <c r="J15102" s="14"/>
      <c r="K15102" s="14"/>
      <c r="L15102" s="14"/>
      <c r="M15102" s="14"/>
      <c r="N15102" s="14"/>
      <c r="O15102" s="14"/>
      <c r="P15102" s="14"/>
      <c r="Q15102" s="14"/>
    </row>
    <row r="15103" spans="10:17" x14ac:dyDescent="0.25">
      <c r="J15103" s="14"/>
      <c r="K15103" s="14"/>
      <c r="L15103" s="14"/>
      <c r="M15103" s="14"/>
      <c r="N15103" s="14"/>
      <c r="O15103" s="14"/>
      <c r="P15103" s="14"/>
      <c r="Q15103" s="14"/>
    </row>
    <row r="15104" spans="10:17" x14ac:dyDescent="0.25">
      <c r="J15104" s="14"/>
      <c r="K15104" s="14"/>
      <c r="L15104" s="14"/>
      <c r="M15104" s="14"/>
      <c r="N15104" s="14"/>
      <c r="O15104" s="14"/>
      <c r="P15104" s="14"/>
      <c r="Q15104" s="14"/>
    </row>
    <row r="15105" spans="10:17" x14ac:dyDescent="0.25">
      <c r="J15105" s="14"/>
      <c r="K15105" s="14"/>
      <c r="L15105" s="14"/>
      <c r="M15105" s="14"/>
      <c r="N15105" s="14"/>
      <c r="O15105" s="14"/>
      <c r="P15105" s="14"/>
      <c r="Q15105" s="14"/>
    </row>
    <row r="15106" spans="10:17" x14ac:dyDescent="0.25">
      <c r="J15106" s="14"/>
      <c r="K15106" s="14"/>
      <c r="L15106" s="14"/>
      <c r="M15106" s="14"/>
      <c r="N15106" s="14"/>
      <c r="O15106" s="14"/>
      <c r="P15106" s="14"/>
      <c r="Q15106" s="14"/>
    </row>
    <row r="15107" spans="10:17" x14ac:dyDescent="0.25">
      <c r="J15107" s="14"/>
      <c r="K15107" s="14"/>
      <c r="L15107" s="14"/>
      <c r="M15107" s="14"/>
      <c r="N15107" s="14"/>
      <c r="O15107" s="14"/>
      <c r="P15107" s="14"/>
      <c r="Q15107" s="14"/>
    </row>
    <row r="15108" spans="10:17" x14ac:dyDescent="0.25">
      <c r="J15108" s="14"/>
      <c r="K15108" s="14"/>
      <c r="L15108" s="14"/>
      <c r="M15108" s="14"/>
      <c r="N15108" s="14"/>
      <c r="O15108" s="14"/>
      <c r="P15108" s="14"/>
      <c r="Q15108" s="14"/>
    </row>
    <row r="15109" spans="10:17" x14ac:dyDescent="0.25">
      <c r="J15109" s="14"/>
      <c r="K15109" s="14"/>
      <c r="L15109" s="14"/>
      <c r="M15109" s="14"/>
      <c r="N15109" s="14"/>
      <c r="O15109" s="14"/>
      <c r="P15109" s="14"/>
      <c r="Q15109" s="14"/>
    </row>
    <row r="15110" spans="10:17" x14ac:dyDescent="0.25">
      <c r="J15110" s="14"/>
      <c r="K15110" s="14"/>
      <c r="L15110" s="14"/>
      <c r="M15110" s="14"/>
      <c r="N15110" s="14"/>
      <c r="O15110" s="14"/>
      <c r="P15110" s="14"/>
      <c r="Q15110" s="14"/>
    </row>
    <row r="15111" spans="10:17" x14ac:dyDescent="0.25">
      <c r="J15111" s="14"/>
      <c r="K15111" s="14"/>
      <c r="L15111" s="14"/>
      <c r="M15111" s="14"/>
      <c r="N15111" s="14"/>
      <c r="O15111" s="14"/>
      <c r="P15111" s="14"/>
      <c r="Q15111" s="14"/>
    </row>
    <row r="15112" spans="10:17" x14ac:dyDescent="0.25">
      <c r="J15112" s="14"/>
      <c r="K15112" s="14"/>
      <c r="L15112" s="14"/>
      <c r="M15112" s="14"/>
      <c r="N15112" s="14"/>
      <c r="O15112" s="14"/>
      <c r="P15112" s="14"/>
      <c r="Q15112" s="14"/>
    </row>
    <row r="15113" spans="10:17" x14ac:dyDescent="0.25">
      <c r="J15113" s="14"/>
      <c r="K15113" s="14"/>
      <c r="L15113" s="14"/>
      <c r="M15113" s="14"/>
      <c r="N15113" s="14"/>
      <c r="O15113" s="14"/>
      <c r="P15113" s="14"/>
      <c r="Q15113" s="14"/>
    </row>
    <row r="15114" spans="10:17" x14ac:dyDescent="0.25">
      <c r="J15114" s="14"/>
      <c r="K15114" s="14"/>
      <c r="L15114" s="14"/>
      <c r="M15114" s="14"/>
      <c r="N15114" s="14"/>
      <c r="O15114" s="14"/>
      <c r="P15114" s="14"/>
      <c r="Q15114" s="14"/>
    </row>
    <row r="15115" spans="10:17" x14ac:dyDescent="0.25">
      <c r="J15115" s="14"/>
      <c r="K15115" s="14"/>
      <c r="L15115" s="14"/>
      <c r="M15115" s="14"/>
      <c r="N15115" s="14"/>
      <c r="O15115" s="14"/>
      <c r="P15115" s="14"/>
      <c r="Q15115" s="14"/>
    </row>
    <row r="15116" spans="10:17" x14ac:dyDescent="0.25">
      <c r="J15116" s="14"/>
      <c r="K15116" s="14"/>
      <c r="L15116" s="14"/>
      <c r="M15116" s="14"/>
      <c r="N15116" s="14"/>
      <c r="O15116" s="14"/>
      <c r="P15116" s="14"/>
      <c r="Q15116" s="14"/>
    </row>
    <row r="15117" spans="10:17" x14ac:dyDescent="0.25">
      <c r="J15117" s="14"/>
      <c r="K15117" s="14"/>
      <c r="L15117" s="14"/>
      <c r="M15117" s="14"/>
      <c r="N15117" s="14"/>
      <c r="O15117" s="14"/>
      <c r="P15117" s="14"/>
      <c r="Q15117" s="14"/>
    </row>
    <row r="15118" spans="10:17" x14ac:dyDescent="0.25">
      <c r="J15118" s="14"/>
      <c r="K15118" s="14"/>
      <c r="L15118" s="14"/>
      <c r="M15118" s="14"/>
      <c r="N15118" s="14"/>
      <c r="O15118" s="14"/>
      <c r="P15118" s="14"/>
      <c r="Q15118" s="14"/>
    </row>
    <row r="15119" spans="10:17" x14ac:dyDescent="0.25">
      <c r="J15119" s="14"/>
      <c r="K15119" s="14"/>
      <c r="L15119" s="14"/>
      <c r="M15119" s="14"/>
      <c r="N15119" s="14"/>
      <c r="O15119" s="14"/>
      <c r="P15119" s="14"/>
      <c r="Q15119" s="14"/>
    </row>
    <row r="15120" spans="10:17" x14ac:dyDescent="0.25">
      <c r="J15120" s="14"/>
      <c r="K15120" s="14"/>
      <c r="L15120" s="14"/>
      <c r="M15120" s="14"/>
      <c r="N15120" s="14"/>
      <c r="O15120" s="14"/>
      <c r="P15120" s="14"/>
      <c r="Q15120" s="14"/>
    </row>
    <row r="15121" spans="10:17" x14ac:dyDescent="0.25">
      <c r="J15121" s="14"/>
      <c r="K15121" s="14"/>
      <c r="L15121" s="14"/>
      <c r="M15121" s="14"/>
      <c r="N15121" s="14"/>
      <c r="O15121" s="14"/>
      <c r="P15121" s="14"/>
      <c r="Q15121" s="14"/>
    </row>
    <row r="15122" spans="10:17" x14ac:dyDescent="0.25">
      <c r="J15122" s="14"/>
      <c r="K15122" s="14"/>
      <c r="L15122" s="14"/>
      <c r="M15122" s="14"/>
      <c r="N15122" s="14"/>
      <c r="O15122" s="14"/>
      <c r="P15122" s="14"/>
      <c r="Q15122" s="14"/>
    </row>
    <row r="15123" spans="10:17" x14ac:dyDescent="0.25">
      <c r="J15123" s="14"/>
      <c r="K15123" s="14"/>
      <c r="L15123" s="14"/>
      <c r="M15123" s="14"/>
      <c r="N15123" s="14"/>
      <c r="O15123" s="14"/>
      <c r="P15123" s="14"/>
      <c r="Q15123" s="14"/>
    </row>
    <row r="15124" spans="10:17" x14ac:dyDescent="0.25">
      <c r="J15124" s="14"/>
      <c r="K15124" s="14"/>
      <c r="L15124" s="14"/>
      <c r="M15124" s="14"/>
      <c r="N15124" s="14"/>
      <c r="O15124" s="14"/>
      <c r="P15124" s="14"/>
      <c r="Q15124" s="14"/>
    </row>
    <row r="15125" spans="10:17" x14ac:dyDescent="0.25">
      <c r="J15125" s="14"/>
      <c r="K15125" s="14"/>
      <c r="L15125" s="14"/>
      <c r="M15125" s="14"/>
      <c r="N15125" s="14"/>
      <c r="O15125" s="14"/>
      <c r="P15125" s="14"/>
      <c r="Q15125" s="14"/>
    </row>
    <row r="15126" spans="10:17" x14ac:dyDescent="0.25">
      <c r="J15126" s="14"/>
      <c r="K15126" s="14"/>
      <c r="L15126" s="14"/>
      <c r="M15126" s="14"/>
      <c r="N15126" s="14"/>
      <c r="O15126" s="14"/>
      <c r="P15126" s="14"/>
      <c r="Q15126" s="14"/>
    </row>
    <row r="15127" spans="10:17" x14ac:dyDescent="0.25">
      <c r="J15127" s="14"/>
      <c r="K15127" s="14"/>
      <c r="L15127" s="14"/>
      <c r="M15127" s="14"/>
      <c r="N15127" s="14"/>
      <c r="O15127" s="14"/>
      <c r="P15127" s="14"/>
      <c r="Q15127" s="14"/>
    </row>
    <row r="15128" spans="10:17" x14ac:dyDescent="0.25">
      <c r="J15128" s="14"/>
      <c r="K15128" s="14"/>
      <c r="L15128" s="14"/>
      <c r="M15128" s="14"/>
      <c r="N15128" s="14"/>
      <c r="O15128" s="14"/>
      <c r="P15128" s="14"/>
      <c r="Q15128" s="14"/>
    </row>
    <row r="15129" spans="10:17" x14ac:dyDescent="0.25">
      <c r="J15129" s="14"/>
      <c r="K15129" s="14"/>
      <c r="L15129" s="14"/>
      <c r="M15129" s="14"/>
      <c r="N15129" s="14"/>
      <c r="O15129" s="14"/>
      <c r="P15129" s="14"/>
      <c r="Q15129" s="14"/>
    </row>
    <row r="15130" spans="10:17" x14ac:dyDescent="0.25">
      <c r="J15130" s="14"/>
      <c r="K15130" s="14"/>
      <c r="L15130" s="14"/>
      <c r="M15130" s="14"/>
      <c r="N15130" s="14"/>
      <c r="O15130" s="14"/>
      <c r="P15130" s="14"/>
      <c r="Q15130" s="14"/>
    </row>
    <row r="15131" spans="10:17" x14ac:dyDescent="0.25">
      <c r="J15131" s="14"/>
      <c r="K15131" s="14"/>
      <c r="L15131" s="14"/>
      <c r="M15131" s="14"/>
      <c r="N15131" s="14"/>
      <c r="O15131" s="14"/>
      <c r="P15131" s="14"/>
      <c r="Q15131" s="14"/>
    </row>
    <row r="15132" spans="10:17" x14ac:dyDescent="0.25">
      <c r="J15132" s="14"/>
      <c r="K15132" s="14"/>
      <c r="L15132" s="14"/>
      <c r="M15132" s="14"/>
      <c r="N15132" s="14"/>
      <c r="O15132" s="14"/>
      <c r="P15132" s="14"/>
      <c r="Q15132" s="14"/>
    </row>
    <row r="15133" spans="10:17" x14ac:dyDescent="0.25">
      <c r="J15133" s="14"/>
      <c r="K15133" s="14"/>
      <c r="L15133" s="14"/>
      <c r="M15133" s="14"/>
      <c r="N15133" s="14"/>
      <c r="O15133" s="14"/>
      <c r="P15133" s="14"/>
      <c r="Q15133" s="14"/>
    </row>
    <row r="15134" spans="10:17" x14ac:dyDescent="0.25">
      <c r="J15134" s="14"/>
      <c r="K15134" s="14"/>
      <c r="L15134" s="14"/>
      <c r="M15134" s="14"/>
      <c r="N15134" s="14"/>
      <c r="O15134" s="14"/>
      <c r="P15134" s="14"/>
      <c r="Q15134" s="14"/>
    </row>
    <row r="15135" spans="10:17" x14ac:dyDescent="0.25">
      <c r="J15135" s="14"/>
      <c r="K15135" s="14"/>
      <c r="L15135" s="14"/>
      <c r="M15135" s="14"/>
      <c r="N15135" s="14"/>
      <c r="O15135" s="14"/>
      <c r="P15135" s="14"/>
      <c r="Q15135" s="14"/>
    </row>
    <row r="15136" spans="10:17" x14ac:dyDescent="0.25">
      <c r="J15136" s="14"/>
      <c r="K15136" s="14"/>
      <c r="L15136" s="14"/>
      <c r="M15136" s="14"/>
      <c r="N15136" s="14"/>
      <c r="O15136" s="14"/>
      <c r="P15136" s="14"/>
      <c r="Q15136" s="14"/>
    </row>
    <row r="15137" spans="10:17" x14ac:dyDescent="0.25">
      <c r="J15137" s="14"/>
      <c r="K15137" s="14"/>
      <c r="L15137" s="14"/>
      <c r="M15137" s="14"/>
      <c r="N15137" s="14"/>
      <c r="O15137" s="14"/>
      <c r="P15137" s="14"/>
      <c r="Q15137" s="14"/>
    </row>
    <row r="15138" spans="10:17" x14ac:dyDescent="0.25">
      <c r="J15138" s="14"/>
      <c r="K15138" s="14"/>
      <c r="L15138" s="14"/>
      <c r="M15138" s="14"/>
      <c r="N15138" s="14"/>
      <c r="O15138" s="14"/>
      <c r="P15138" s="14"/>
      <c r="Q15138" s="14"/>
    </row>
    <row r="15139" spans="10:17" x14ac:dyDescent="0.25">
      <c r="J15139" s="14"/>
      <c r="K15139" s="14"/>
      <c r="L15139" s="14"/>
      <c r="M15139" s="14"/>
      <c r="N15139" s="14"/>
      <c r="O15139" s="14"/>
      <c r="P15139" s="14"/>
      <c r="Q15139" s="14"/>
    </row>
    <row r="15140" spans="10:17" x14ac:dyDescent="0.25">
      <c r="J15140" s="14"/>
      <c r="K15140" s="14"/>
      <c r="L15140" s="14"/>
      <c r="M15140" s="14"/>
      <c r="N15140" s="14"/>
      <c r="O15140" s="14"/>
      <c r="P15140" s="14"/>
      <c r="Q15140" s="14"/>
    </row>
    <row r="15141" spans="10:17" x14ac:dyDescent="0.25">
      <c r="J15141" s="14"/>
      <c r="K15141" s="14"/>
      <c r="L15141" s="14"/>
      <c r="M15141" s="14"/>
      <c r="N15141" s="14"/>
      <c r="O15141" s="14"/>
      <c r="P15141" s="14"/>
      <c r="Q15141" s="14"/>
    </row>
    <row r="15142" spans="10:17" x14ac:dyDescent="0.25">
      <c r="J15142" s="14"/>
      <c r="K15142" s="14"/>
      <c r="L15142" s="14"/>
      <c r="M15142" s="14"/>
      <c r="N15142" s="14"/>
      <c r="O15142" s="14"/>
      <c r="P15142" s="14"/>
      <c r="Q15142" s="14"/>
    </row>
    <row r="15143" spans="10:17" x14ac:dyDescent="0.25">
      <c r="J15143" s="14"/>
      <c r="K15143" s="14"/>
      <c r="L15143" s="14"/>
      <c r="M15143" s="14"/>
      <c r="N15143" s="14"/>
      <c r="O15143" s="14"/>
      <c r="P15143" s="14"/>
      <c r="Q15143" s="14"/>
    </row>
    <row r="15144" spans="10:17" x14ac:dyDescent="0.25">
      <c r="J15144" s="14"/>
      <c r="K15144" s="14"/>
      <c r="L15144" s="14"/>
      <c r="M15144" s="14"/>
      <c r="N15144" s="14"/>
      <c r="O15144" s="14"/>
      <c r="P15144" s="14"/>
      <c r="Q15144" s="14"/>
    </row>
    <row r="15145" spans="10:17" x14ac:dyDescent="0.25">
      <c r="J15145" s="14"/>
      <c r="K15145" s="14"/>
      <c r="L15145" s="14"/>
      <c r="M15145" s="14"/>
      <c r="N15145" s="14"/>
      <c r="O15145" s="14"/>
      <c r="P15145" s="14"/>
      <c r="Q15145" s="14"/>
    </row>
    <row r="15146" spans="10:17" x14ac:dyDescent="0.25">
      <c r="J15146" s="14"/>
      <c r="K15146" s="14"/>
      <c r="L15146" s="14"/>
      <c r="M15146" s="14"/>
      <c r="N15146" s="14"/>
      <c r="O15146" s="14"/>
      <c r="P15146" s="14"/>
      <c r="Q15146" s="14"/>
    </row>
    <row r="15147" spans="10:17" x14ac:dyDescent="0.25">
      <c r="J15147" s="14"/>
      <c r="K15147" s="14"/>
      <c r="L15147" s="14"/>
      <c r="M15147" s="14"/>
      <c r="N15147" s="14"/>
      <c r="O15147" s="14"/>
      <c r="P15147" s="14"/>
      <c r="Q15147" s="14"/>
    </row>
    <row r="15148" spans="10:17" x14ac:dyDescent="0.25">
      <c r="J15148" s="14"/>
      <c r="K15148" s="14"/>
      <c r="L15148" s="14"/>
      <c r="M15148" s="14"/>
      <c r="N15148" s="14"/>
      <c r="O15148" s="14"/>
      <c r="P15148" s="14"/>
      <c r="Q15148" s="14"/>
    </row>
    <row r="15149" spans="10:17" x14ac:dyDescent="0.25">
      <c r="J15149" s="14"/>
      <c r="K15149" s="14"/>
      <c r="L15149" s="14"/>
      <c r="M15149" s="14"/>
      <c r="N15149" s="14"/>
      <c r="O15149" s="14"/>
      <c r="P15149" s="14"/>
      <c r="Q15149" s="14"/>
    </row>
    <row r="15150" spans="10:17" x14ac:dyDescent="0.25">
      <c r="J15150" s="14"/>
      <c r="K15150" s="14"/>
      <c r="L15150" s="14"/>
      <c r="M15150" s="14"/>
      <c r="N15150" s="14"/>
      <c r="O15150" s="14"/>
      <c r="P15150" s="14"/>
      <c r="Q15150" s="14"/>
    </row>
    <row r="15151" spans="10:17" x14ac:dyDescent="0.25">
      <c r="J15151" s="14"/>
      <c r="K15151" s="14"/>
      <c r="L15151" s="14"/>
      <c r="M15151" s="14"/>
      <c r="N15151" s="14"/>
      <c r="O15151" s="14"/>
      <c r="P15151" s="14"/>
      <c r="Q15151" s="14"/>
    </row>
    <row r="15152" spans="10:17" x14ac:dyDescent="0.25">
      <c r="J15152" s="14"/>
      <c r="K15152" s="14"/>
      <c r="L15152" s="14"/>
      <c r="M15152" s="14"/>
      <c r="N15152" s="14"/>
      <c r="O15152" s="14"/>
      <c r="P15152" s="14"/>
      <c r="Q15152" s="14"/>
    </row>
    <row r="15153" spans="10:17" x14ac:dyDescent="0.25">
      <c r="J15153" s="14"/>
      <c r="K15153" s="14"/>
      <c r="L15153" s="14"/>
      <c r="M15153" s="14"/>
      <c r="N15153" s="14"/>
      <c r="O15153" s="14"/>
      <c r="P15153" s="14"/>
      <c r="Q15153" s="14"/>
    </row>
    <row r="15154" spans="10:17" x14ac:dyDescent="0.25">
      <c r="J15154" s="14"/>
      <c r="K15154" s="14"/>
      <c r="L15154" s="14"/>
      <c r="M15154" s="14"/>
      <c r="N15154" s="14"/>
      <c r="O15154" s="14"/>
      <c r="P15154" s="14"/>
      <c r="Q15154" s="14"/>
    </row>
    <row r="15155" spans="10:17" x14ac:dyDescent="0.25">
      <c r="J15155" s="14"/>
      <c r="K15155" s="14"/>
      <c r="L15155" s="14"/>
      <c r="M15155" s="14"/>
      <c r="N15155" s="14"/>
      <c r="O15155" s="14"/>
      <c r="P15155" s="14"/>
      <c r="Q15155" s="14"/>
    </row>
    <row r="15156" spans="10:17" x14ac:dyDescent="0.25">
      <c r="J15156" s="14"/>
      <c r="K15156" s="14"/>
      <c r="L15156" s="14"/>
      <c r="M15156" s="14"/>
      <c r="N15156" s="14"/>
      <c r="O15156" s="14"/>
      <c r="P15156" s="14"/>
      <c r="Q15156" s="14"/>
    </row>
    <row r="15157" spans="10:17" x14ac:dyDescent="0.25">
      <c r="J15157" s="14"/>
      <c r="K15157" s="14"/>
      <c r="L15157" s="14"/>
      <c r="M15157" s="14"/>
      <c r="N15157" s="14"/>
      <c r="O15157" s="14"/>
      <c r="P15157" s="14"/>
      <c r="Q15157" s="14"/>
    </row>
    <row r="15158" spans="10:17" x14ac:dyDescent="0.25">
      <c r="J15158" s="14"/>
      <c r="K15158" s="14"/>
      <c r="L15158" s="14"/>
      <c r="M15158" s="14"/>
      <c r="N15158" s="14"/>
      <c r="O15158" s="14"/>
      <c r="P15158" s="14"/>
      <c r="Q15158" s="14"/>
    </row>
    <row r="15159" spans="10:17" x14ac:dyDescent="0.25">
      <c r="J15159" s="14"/>
      <c r="K15159" s="14"/>
      <c r="L15159" s="14"/>
      <c r="M15159" s="14"/>
      <c r="N15159" s="14"/>
      <c r="O15159" s="14"/>
      <c r="P15159" s="14"/>
      <c r="Q15159" s="14"/>
    </row>
    <row r="15160" spans="10:17" x14ac:dyDescent="0.25">
      <c r="J15160" s="14"/>
      <c r="K15160" s="14"/>
      <c r="L15160" s="14"/>
      <c r="M15160" s="14"/>
      <c r="N15160" s="14"/>
      <c r="O15160" s="14"/>
      <c r="P15160" s="14"/>
      <c r="Q15160" s="14"/>
    </row>
    <row r="15161" spans="10:17" x14ac:dyDescent="0.25">
      <c r="J15161" s="14"/>
      <c r="K15161" s="14"/>
      <c r="L15161" s="14"/>
      <c r="M15161" s="14"/>
      <c r="N15161" s="14"/>
      <c r="O15161" s="14"/>
      <c r="P15161" s="14"/>
      <c r="Q15161" s="14"/>
    </row>
    <row r="15162" spans="10:17" x14ac:dyDescent="0.25">
      <c r="J15162" s="14"/>
      <c r="K15162" s="14"/>
      <c r="L15162" s="14"/>
      <c r="M15162" s="14"/>
      <c r="N15162" s="14"/>
      <c r="O15162" s="14"/>
      <c r="P15162" s="14"/>
      <c r="Q15162" s="14"/>
    </row>
    <row r="15163" spans="10:17" x14ac:dyDescent="0.25">
      <c r="J15163" s="14"/>
      <c r="K15163" s="14"/>
      <c r="L15163" s="14"/>
      <c r="M15163" s="14"/>
      <c r="N15163" s="14"/>
      <c r="O15163" s="14"/>
      <c r="P15163" s="14"/>
      <c r="Q15163" s="14"/>
    </row>
    <row r="15164" spans="10:17" x14ac:dyDescent="0.25">
      <c r="J15164" s="14"/>
      <c r="K15164" s="14"/>
      <c r="L15164" s="14"/>
      <c r="M15164" s="14"/>
      <c r="N15164" s="14"/>
      <c r="O15164" s="14"/>
      <c r="P15164" s="14"/>
      <c r="Q15164" s="14"/>
    </row>
    <row r="15165" spans="10:17" x14ac:dyDescent="0.25">
      <c r="J15165" s="14"/>
      <c r="K15165" s="14"/>
      <c r="L15165" s="14"/>
      <c r="M15165" s="14"/>
      <c r="N15165" s="14"/>
      <c r="O15165" s="14"/>
      <c r="P15165" s="14"/>
      <c r="Q15165" s="14"/>
    </row>
    <row r="15166" spans="10:17" x14ac:dyDescent="0.25">
      <c r="J15166" s="14"/>
      <c r="K15166" s="14"/>
      <c r="L15166" s="14"/>
      <c r="M15166" s="14"/>
      <c r="N15166" s="14"/>
      <c r="O15166" s="14"/>
      <c r="P15166" s="14"/>
      <c r="Q15166" s="14"/>
    </row>
    <row r="15167" spans="10:17" x14ac:dyDescent="0.25">
      <c r="J15167" s="14"/>
      <c r="K15167" s="14"/>
      <c r="L15167" s="14"/>
      <c r="M15167" s="14"/>
      <c r="N15167" s="14"/>
      <c r="O15167" s="14"/>
      <c r="P15167" s="14"/>
      <c r="Q15167" s="14"/>
    </row>
    <row r="15168" spans="10:17" x14ac:dyDescent="0.25">
      <c r="J15168" s="14"/>
      <c r="K15168" s="14"/>
      <c r="L15168" s="14"/>
      <c r="M15168" s="14"/>
      <c r="N15168" s="14"/>
      <c r="O15168" s="14"/>
      <c r="P15168" s="14"/>
      <c r="Q15168" s="14"/>
    </row>
    <row r="15169" spans="10:17" x14ac:dyDescent="0.25">
      <c r="J15169" s="14"/>
      <c r="K15169" s="14"/>
      <c r="L15169" s="14"/>
      <c r="M15169" s="14"/>
      <c r="N15169" s="14"/>
      <c r="O15169" s="14"/>
      <c r="P15169" s="14"/>
      <c r="Q15169" s="14"/>
    </row>
    <row r="15170" spans="10:17" x14ac:dyDescent="0.25">
      <c r="J15170" s="14"/>
      <c r="K15170" s="14"/>
      <c r="L15170" s="14"/>
      <c r="M15170" s="14"/>
      <c r="N15170" s="14"/>
      <c r="O15170" s="14"/>
      <c r="P15170" s="14"/>
      <c r="Q15170" s="14"/>
    </row>
    <row r="15171" spans="10:17" x14ac:dyDescent="0.25">
      <c r="J15171" s="14"/>
      <c r="K15171" s="14"/>
      <c r="L15171" s="14"/>
      <c r="M15171" s="14"/>
      <c r="N15171" s="14"/>
      <c r="O15171" s="14"/>
      <c r="P15171" s="14"/>
      <c r="Q15171" s="14"/>
    </row>
    <row r="15172" spans="10:17" x14ac:dyDescent="0.25">
      <c r="J15172" s="14"/>
      <c r="K15172" s="14"/>
      <c r="L15172" s="14"/>
      <c r="M15172" s="14"/>
      <c r="N15172" s="14"/>
      <c r="O15172" s="14"/>
      <c r="P15172" s="14"/>
      <c r="Q15172" s="14"/>
    </row>
    <row r="15173" spans="10:17" x14ac:dyDescent="0.25">
      <c r="J15173" s="14"/>
      <c r="K15173" s="14"/>
      <c r="L15173" s="14"/>
      <c r="M15173" s="14"/>
      <c r="N15173" s="14"/>
      <c r="O15173" s="14"/>
      <c r="P15173" s="14"/>
      <c r="Q15173" s="14"/>
    </row>
    <row r="15174" spans="10:17" x14ac:dyDescent="0.25">
      <c r="J15174" s="14"/>
      <c r="K15174" s="14"/>
      <c r="L15174" s="14"/>
      <c r="M15174" s="14"/>
      <c r="N15174" s="14"/>
      <c r="O15174" s="14"/>
      <c r="P15174" s="14"/>
      <c r="Q15174" s="14"/>
    </row>
    <row r="15175" spans="10:17" x14ac:dyDescent="0.25">
      <c r="J15175" s="14"/>
      <c r="K15175" s="14"/>
      <c r="L15175" s="14"/>
      <c r="M15175" s="14"/>
      <c r="N15175" s="14"/>
      <c r="O15175" s="14"/>
      <c r="P15175" s="14"/>
      <c r="Q15175" s="14"/>
    </row>
    <row r="15176" spans="10:17" x14ac:dyDescent="0.25">
      <c r="J15176" s="14"/>
      <c r="K15176" s="14"/>
      <c r="L15176" s="14"/>
      <c r="M15176" s="14"/>
      <c r="N15176" s="14"/>
      <c r="O15176" s="14"/>
      <c r="P15176" s="14"/>
      <c r="Q15176" s="14"/>
    </row>
    <row r="15177" spans="10:17" x14ac:dyDescent="0.25">
      <c r="J15177" s="14"/>
      <c r="K15177" s="14"/>
      <c r="L15177" s="14"/>
      <c r="M15177" s="14"/>
      <c r="N15177" s="14"/>
      <c r="O15177" s="14"/>
      <c r="P15177" s="14"/>
      <c r="Q15177" s="14"/>
    </row>
    <row r="15178" spans="10:17" x14ac:dyDescent="0.25">
      <c r="J15178" s="14"/>
      <c r="K15178" s="14"/>
      <c r="L15178" s="14"/>
      <c r="M15178" s="14"/>
      <c r="N15178" s="14"/>
      <c r="O15178" s="14"/>
      <c r="P15178" s="14"/>
      <c r="Q15178" s="14"/>
    </row>
    <row r="15179" spans="10:17" x14ac:dyDescent="0.25">
      <c r="J15179" s="14"/>
      <c r="K15179" s="14"/>
      <c r="L15179" s="14"/>
      <c r="M15179" s="14"/>
      <c r="N15179" s="14"/>
      <c r="O15179" s="14"/>
      <c r="P15179" s="14"/>
      <c r="Q15179" s="14"/>
    </row>
    <row r="15180" spans="10:17" x14ac:dyDescent="0.25">
      <c r="J15180" s="14"/>
      <c r="K15180" s="14"/>
      <c r="L15180" s="14"/>
      <c r="M15180" s="14"/>
      <c r="N15180" s="14"/>
      <c r="O15180" s="14"/>
      <c r="P15180" s="14"/>
      <c r="Q15180" s="14"/>
    </row>
    <row r="15181" spans="10:17" x14ac:dyDescent="0.25">
      <c r="J15181" s="14"/>
      <c r="K15181" s="14"/>
      <c r="L15181" s="14"/>
      <c r="M15181" s="14"/>
      <c r="N15181" s="14"/>
      <c r="O15181" s="14"/>
      <c r="P15181" s="14"/>
      <c r="Q15181" s="14"/>
    </row>
    <row r="15182" spans="10:17" x14ac:dyDescent="0.25">
      <c r="J15182" s="14"/>
      <c r="K15182" s="14"/>
      <c r="L15182" s="14"/>
      <c r="M15182" s="14"/>
      <c r="N15182" s="14"/>
      <c r="O15182" s="14"/>
      <c r="P15182" s="14"/>
      <c r="Q15182" s="14"/>
    </row>
    <row r="15183" spans="10:17" x14ac:dyDescent="0.25">
      <c r="J15183" s="14"/>
      <c r="K15183" s="14"/>
      <c r="L15183" s="14"/>
      <c r="M15183" s="14"/>
      <c r="N15183" s="14"/>
      <c r="O15183" s="14"/>
      <c r="P15183" s="14"/>
      <c r="Q15183" s="14"/>
    </row>
    <row r="15184" spans="10:17" x14ac:dyDescent="0.25">
      <c r="J15184" s="14"/>
      <c r="K15184" s="14"/>
      <c r="L15184" s="14"/>
      <c r="M15184" s="14"/>
      <c r="N15184" s="14"/>
      <c r="O15184" s="14"/>
      <c r="P15184" s="14"/>
      <c r="Q15184" s="14"/>
    </row>
    <row r="15185" spans="10:17" x14ac:dyDescent="0.25">
      <c r="J15185" s="14"/>
      <c r="K15185" s="14"/>
      <c r="L15185" s="14"/>
      <c r="M15185" s="14"/>
      <c r="N15185" s="14"/>
      <c r="O15185" s="14"/>
      <c r="P15185" s="14"/>
      <c r="Q15185" s="14"/>
    </row>
    <row r="15186" spans="10:17" x14ac:dyDescent="0.25">
      <c r="J15186" s="14"/>
      <c r="K15186" s="14"/>
      <c r="L15186" s="14"/>
      <c r="M15186" s="14"/>
      <c r="N15186" s="14"/>
      <c r="O15186" s="14"/>
      <c r="P15186" s="14"/>
      <c r="Q15186" s="14"/>
    </row>
    <row r="15187" spans="10:17" x14ac:dyDescent="0.25">
      <c r="J15187" s="14"/>
      <c r="K15187" s="14"/>
      <c r="L15187" s="14"/>
      <c r="M15187" s="14"/>
      <c r="N15187" s="14"/>
      <c r="O15187" s="14"/>
      <c r="P15187" s="14"/>
      <c r="Q15187" s="14"/>
    </row>
    <row r="15188" spans="10:17" x14ac:dyDescent="0.25">
      <c r="J15188" s="14"/>
      <c r="K15188" s="14"/>
      <c r="L15188" s="14"/>
      <c r="M15188" s="14"/>
      <c r="N15188" s="14"/>
      <c r="O15188" s="14"/>
      <c r="P15188" s="14"/>
      <c r="Q15188" s="14"/>
    </row>
    <row r="15189" spans="10:17" x14ac:dyDescent="0.25">
      <c r="J15189" s="14"/>
      <c r="K15189" s="14"/>
      <c r="L15189" s="14"/>
      <c r="M15189" s="14"/>
      <c r="N15189" s="14"/>
      <c r="O15189" s="14"/>
      <c r="P15189" s="14"/>
      <c r="Q15189" s="14"/>
    </row>
    <row r="15190" spans="10:17" x14ac:dyDescent="0.25">
      <c r="J15190" s="14"/>
      <c r="K15190" s="14"/>
      <c r="L15190" s="14"/>
      <c r="M15190" s="14"/>
      <c r="N15190" s="14"/>
      <c r="O15190" s="14"/>
      <c r="P15190" s="14"/>
      <c r="Q15190" s="14"/>
    </row>
    <row r="15191" spans="10:17" x14ac:dyDescent="0.25">
      <c r="J15191" s="14"/>
      <c r="K15191" s="14"/>
      <c r="L15191" s="14"/>
      <c r="M15191" s="14"/>
      <c r="N15191" s="14"/>
      <c r="O15191" s="14"/>
      <c r="P15191" s="14"/>
      <c r="Q15191" s="14"/>
    </row>
    <row r="15192" spans="10:17" x14ac:dyDescent="0.25">
      <c r="J15192" s="14"/>
      <c r="K15192" s="14"/>
      <c r="L15192" s="14"/>
      <c r="M15192" s="14"/>
      <c r="N15192" s="14"/>
      <c r="O15192" s="14"/>
      <c r="P15192" s="14"/>
      <c r="Q15192" s="14"/>
    </row>
    <row r="15193" spans="10:17" x14ac:dyDescent="0.25">
      <c r="J15193" s="14"/>
      <c r="K15193" s="14"/>
      <c r="L15193" s="14"/>
      <c r="M15193" s="14"/>
      <c r="N15193" s="14"/>
      <c r="O15193" s="14"/>
      <c r="P15193" s="14"/>
      <c r="Q15193" s="14"/>
    </row>
    <row r="15194" spans="10:17" x14ac:dyDescent="0.25">
      <c r="J15194" s="14"/>
      <c r="K15194" s="14"/>
      <c r="L15194" s="14"/>
      <c r="M15194" s="14"/>
      <c r="N15194" s="14"/>
      <c r="O15194" s="14"/>
      <c r="P15194" s="14"/>
      <c r="Q15194" s="14"/>
    </row>
    <row r="15195" spans="10:17" x14ac:dyDescent="0.25">
      <c r="J15195" s="14"/>
      <c r="K15195" s="14"/>
      <c r="L15195" s="14"/>
      <c r="M15195" s="14"/>
      <c r="N15195" s="14"/>
      <c r="O15195" s="14"/>
      <c r="P15195" s="14"/>
      <c r="Q15195" s="14"/>
    </row>
    <row r="15196" spans="10:17" x14ac:dyDescent="0.25">
      <c r="J15196" s="14"/>
      <c r="K15196" s="14"/>
      <c r="L15196" s="14"/>
      <c r="M15196" s="14"/>
      <c r="N15196" s="14"/>
      <c r="O15196" s="14"/>
      <c r="P15196" s="14"/>
      <c r="Q15196" s="14"/>
    </row>
    <row r="15197" spans="10:17" x14ac:dyDescent="0.25">
      <c r="J15197" s="14"/>
      <c r="K15197" s="14"/>
      <c r="L15197" s="14"/>
      <c r="M15197" s="14"/>
      <c r="N15197" s="14"/>
      <c r="O15197" s="14"/>
      <c r="P15197" s="14"/>
      <c r="Q15197" s="14"/>
    </row>
    <row r="15198" spans="10:17" x14ac:dyDescent="0.25">
      <c r="J15198" s="14"/>
      <c r="K15198" s="14"/>
      <c r="L15198" s="14"/>
      <c r="M15198" s="14"/>
      <c r="N15198" s="14"/>
      <c r="O15198" s="14"/>
      <c r="P15198" s="14"/>
      <c r="Q15198" s="14"/>
    </row>
    <row r="15199" spans="10:17" x14ac:dyDescent="0.25">
      <c r="J15199" s="14"/>
      <c r="K15199" s="14"/>
      <c r="L15199" s="14"/>
      <c r="M15199" s="14"/>
      <c r="N15199" s="14"/>
      <c r="O15199" s="14"/>
      <c r="P15199" s="14"/>
      <c r="Q15199" s="14"/>
    </row>
    <row r="15200" spans="10:17" x14ac:dyDescent="0.25">
      <c r="J15200" s="14"/>
      <c r="K15200" s="14"/>
      <c r="L15200" s="14"/>
      <c r="M15200" s="14"/>
      <c r="N15200" s="14"/>
      <c r="O15200" s="14"/>
      <c r="P15200" s="14"/>
      <c r="Q15200" s="14"/>
    </row>
    <row r="15201" spans="10:17" x14ac:dyDescent="0.25">
      <c r="J15201" s="14"/>
      <c r="K15201" s="14"/>
      <c r="L15201" s="14"/>
      <c r="M15201" s="14"/>
      <c r="N15201" s="14"/>
      <c r="O15201" s="14"/>
      <c r="P15201" s="14"/>
      <c r="Q15201" s="14"/>
    </row>
    <row r="15202" spans="10:17" x14ac:dyDescent="0.25">
      <c r="J15202" s="14"/>
      <c r="K15202" s="14"/>
      <c r="L15202" s="14"/>
      <c r="M15202" s="14"/>
      <c r="N15202" s="14"/>
      <c r="O15202" s="14"/>
      <c r="P15202" s="14"/>
      <c r="Q15202" s="14"/>
    </row>
    <row r="15203" spans="10:17" x14ac:dyDescent="0.25">
      <c r="J15203" s="14"/>
      <c r="K15203" s="14"/>
      <c r="L15203" s="14"/>
      <c r="M15203" s="14"/>
      <c r="N15203" s="14"/>
      <c r="O15203" s="14"/>
      <c r="P15203" s="14"/>
      <c r="Q15203" s="14"/>
    </row>
    <row r="15204" spans="10:17" x14ac:dyDescent="0.25">
      <c r="J15204" s="14"/>
      <c r="K15204" s="14"/>
      <c r="L15204" s="14"/>
      <c r="M15204" s="14"/>
      <c r="N15204" s="14"/>
      <c r="O15204" s="14"/>
      <c r="P15204" s="14"/>
      <c r="Q15204" s="14"/>
    </row>
    <row r="15205" spans="10:17" x14ac:dyDescent="0.25">
      <c r="J15205" s="14"/>
      <c r="K15205" s="14"/>
      <c r="L15205" s="14"/>
      <c r="M15205" s="14"/>
      <c r="N15205" s="14"/>
      <c r="O15205" s="14"/>
      <c r="P15205" s="14"/>
      <c r="Q15205" s="14"/>
    </row>
    <row r="15206" spans="10:17" x14ac:dyDescent="0.25">
      <c r="J15206" s="14"/>
      <c r="K15206" s="14"/>
      <c r="L15206" s="14"/>
      <c r="M15206" s="14"/>
      <c r="N15206" s="14"/>
      <c r="O15206" s="14"/>
      <c r="P15206" s="14"/>
      <c r="Q15206" s="14"/>
    </row>
    <row r="15207" spans="10:17" x14ac:dyDescent="0.25">
      <c r="J15207" s="14"/>
      <c r="K15207" s="14"/>
      <c r="L15207" s="14"/>
      <c r="M15207" s="14"/>
      <c r="N15207" s="14"/>
      <c r="O15207" s="14"/>
      <c r="P15207" s="14"/>
      <c r="Q15207" s="14"/>
    </row>
    <row r="15208" spans="10:17" x14ac:dyDescent="0.25">
      <c r="J15208" s="14"/>
      <c r="K15208" s="14"/>
      <c r="L15208" s="14"/>
      <c r="M15208" s="14"/>
      <c r="N15208" s="14"/>
      <c r="O15208" s="14"/>
      <c r="P15208" s="14"/>
      <c r="Q15208" s="14"/>
    </row>
    <row r="15209" spans="10:17" x14ac:dyDescent="0.25">
      <c r="J15209" s="14"/>
      <c r="K15209" s="14"/>
      <c r="L15209" s="14"/>
      <c r="M15209" s="14"/>
      <c r="N15209" s="14"/>
      <c r="O15209" s="14"/>
      <c r="P15209" s="14"/>
      <c r="Q15209" s="14"/>
    </row>
    <row r="15210" spans="10:17" x14ac:dyDescent="0.25">
      <c r="J15210" s="14"/>
      <c r="K15210" s="14"/>
      <c r="L15210" s="14"/>
      <c r="M15210" s="14"/>
      <c r="N15210" s="14"/>
      <c r="O15210" s="14"/>
      <c r="P15210" s="14"/>
      <c r="Q15210" s="14"/>
    </row>
    <row r="15211" spans="10:17" x14ac:dyDescent="0.25">
      <c r="J15211" s="14"/>
      <c r="K15211" s="14"/>
      <c r="L15211" s="14"/>
      <c r="M15211" s="14"/>
      <c r="N15211" s="14"/>
      <c r="O15211" s="14"/>
      <c r="P15211" s="14"/>
      <c r="Q15211" s="14"/>
    </row>
    <row r="15212" spans="10:17" x14ac:dyDescent="0.25">
      <c r="J15212" s="14"/>
      <c r="K15212" s="14"/>
      <c r="L15212" s="14"/>
      <c r="M15212" s="14"/>
      <c r="N15212" s="14"/>
      <c r="O15212" s="14"/>
      <c r="P15212" s="14"/>
      <c r="Q15212" s="14"/>
    </row>
    <row r="15213" spans="10:17" x14ac:dyDescent="0.25">
      <c r="J15213" s="14"/>
      <c r="K15213" s="14"/>
      <c r="L15213" s="14"/>
      <c r="M15213" s="14"/>
      <c r="N15213" s="14"/>
      <c r="O15213" s="14"/>
      <c r="P15213" s="14"/>
      <c r="Q15213" s="14"/>
    </row>
    <row r="15214" spans="10:17" x14ac:dyDescent="0.25">
      <c r="J15214" s="14"/>
      <c r="K15214" s="14"/>
      <c r="L15214" s="14"/>
      <c r="M15214" s="14"/>
      <c r="N15214" s="14"/>
      <c r="O15214" s="14"/>
      <c r="P15214" s="14"/>
      <c r="Q15214" s="14"/>
    </row>
    <row r="15215" spans="10:17" x14ac:dyDescent="0.25">
      <c r="J15215" s="14"/>
      <c r="K15215" s="14"/>
      <c r="L15215" s="14"/>
      <c r="M15215" s="14"/>
      <c r="N15215" s="14"/>
      <c r="O15215" s="14"/>
      <c r="P15215" s="14"/>
      <c r="Q15215" s="14"/>
    </row>
    <row r="15216" spans="10:17" x14ac:dyDescent="0.25">
      <c r="J15216" s="14"/>
      <c r="K15216" s="14"/>
      <c r="L15216" s="14"/>
      <c r="M15216" s="14"/>
      <c r="N15216" s="14"/>
      <c r="O15216" s="14"/>
      <c r="P15216" s="14"/>
      <c r="Q15216" s="14"/>
    </row>
    <row r="15217" spans="10:17" x14ac:dyDescent="0.25">
      <c r="J15217" s="14"/>
      <c r="K15217" s="14"/>
      <c r="L15217" s="14"/>
      <c r="M15217" s="14"/>
      <c r="N15217" s="14"/>
      <c r="O15217" s="14"/>
      <c r="P15217" s="14"/>
      <c r="Q15217" s="14"/>
    </row>
    <row r="15218" spans="10:17" x14ac:dyDescent="0.25">
      <c r="J15218" s="14"/>
      <c r="K15218" s="14"/>
      <c r="L15218" s="14"/>
      <c r="M15218" s="14"/>
      <c r="N15218" s="14"/>
      <c r="O15218" s="14"/>
      <c r="P15218" s="14"/>
      <c r="Q15218" s="14"/>
    </row>
    <row r="15219" spans="10:17" x14ac:dyDescent="0.25">
      <c r="J15219" s="14"/>
      <c r="K15219" s="14"/>
      <c r="L15219" s="14"/>
      <c r="M15219" s="14"/>
      <c r="N15219" s="14"/>
      <c r="O15219" s="14"/>
      <c r="P15219" s="14"/>
      <c r="Q15219" s="14"/>
    </row>
    <row r="15220" spans="10:17" x14ac:dyDescent="0.25">
      <c r="J15220" s="14"/>
      <c r="K15220" s="14"/>
      <c r="L15220" s="14"/>
      <c r="M15220" s="14"/>
      <c r="N15220" s="14"/>
      <c r="O15220" s="14"/>
      <c r="P15220" s="14"/>
      <c r="Q15220" s="14"/>
    </row>
    <row r="15221" spans="10:17" x14ac:dyDescent="0.25">
      <c r="J15221" s="14"/>
      <c r="K15221" s="14"/>
      <c r="L15221" s="14"/>
      <c r="M15221" s="14"/>
      <c r="N15221" s="14"/>
      <c r="O15221" s="14"/>
      <c r="P15221" s="14"/>
      <c r="Q15221" s="14"/>
    </row>
    <row r="15222" spans="10:17" x14ac:dyDescent="0.25">
      <c r="J15222" s="14"/>
      <c r="K15222" s="14"/>
      <c r="L15222" s="14"/>
      <c r="M15222" s="14"/>
      <c r="N15222" s="14"/>
      <c r="O15222" s="14"/>
      <c r="P15222" s="14"/>
      <c r="Q15222" s="14"/>
    </row>
    <row r="15223" spans="10:17" x14ac:dyDescent="0.25">
      <c r="J15223" s="14"/>
      <c r="K15223" s="14"/>
      <c r="L15223" s="14"/>
      <c r="M15223" s="14"/>
      <c r="N15223" s="14"/>
      <c r="O15223" s="14"/>
      <c r="P15223" s="14"/>
      <c r="Q15223" s="14"/>
    </row>
    <row r="15224" spans="10:17" x14ac:dyDescent="0.25">
      <c r="J15224" s="14"/>
      <c r="K15224" s="14"/>
      <c r="L15224" s="14"/>
      <c r="M15224" s="14"/>
      <c r="N15224" s="14"/>
      <c r="O15224" s="14"/>
      <c r="P15224" s="14"/>
      <c r="Q15224" s="14"/>
    </row>
    <row r="15225" spans="10:17" x14ac:dyDescent="0.25">
      <c r="J15225" s="14"/>
      <c r="K15225" s="14"/>
      <c r="L15225" s="14"/>
      <c r="M15225" s="14"/>
      <c r="N15225" s="14"/>
      <c r="O15225" s="14"/>
      <c r="P15225" s="14"/>
      <c r="Q15225" s="14"/>
    </row>
    <row r="15226" spans="10:17" x14ac:dyDescent="0.25">
      <c r="J15226" s="14"/>
      <c r="K15226" s="14"/>
      <c r="L15226" s="14"/>
      <c r="M15226" s="14"/>
      <c r="N15226" s="14"/>
      <c r="O15226" s="14"/>
      <c r="P15226" s="14"/>
      <c r="Q15226" s="14"/>
    </row>
    <row r="15227" spans="10:17" x14ac:dyDescent="0.25">
      <c r="J15227" s="14"/>
      <c r="K15227" s="14"/>
      <c r="L15227" s="14"/>
      <c r="M15227" s="14"/>
      <c r="N15227" s="14"/>
      <c r="O15227" s="14"/>
      <c r="P15227" s="14"/>
      <c r="Q15227" s="14"/>
    </row>
    <row r="15228" spans="10:17" x14ac:dyDescent="0.25">
      <c r="J15228" s="14"/>
      <c r="K15228" s="14"/>
      <c r="L15228" s="14"/>
      <c r="M15228" s="14"/>
      <c r="N15228" s="14"/>
      <c r="O15228" s="14"/>
      <c r="P15228" s="14"/>
      <c r="Q15228" s="14"/>
    </row>
    <row r="15229" spans="10:17" x14ac:dyDescent="0.25">
      <c r="J15229" s="14"/>
      <c r="K15229" s="14"/>
      <c r="L15229" s="14"/>
      <c r="M15229" s="14"/>
      <c r="N15229" s="14"/>
      <c r="O15229" s="14"/>
      <c r="P15229" s="14"/>
      <c r="Q15229" s="14"/>
    </row>
    <row r="15230" spans="10:17" x14ac:dyDescent="0.25">
      <c r="J15230" s="14"/>
      <c r="K15230" s="14"/>
      <c r="L15230" s="14"/>
      <c r="M15230" s="14"/>
      <c r="N15230" s="14"/>
      <c r="O15230" s="14"/>
      <c r="P15230" s="14"/>
      <c r="Q15230" s="14"/>
    </row>
    <row r="15231" spans="10:17" x14ac:dyDescent="0.25">
      <c r="J15231" s="14"/>
      <c r="K15231" s="14"/>
      <c r="L15231" s="14"/>
      <c r="M15231" s="14"/>
      <c r="N15231" s="14"/>
      <c r="O15231" s="14"/>
      <c r="P15231" s="14"/>
      <c r="Q15231" s="14"/>
    </row>
    <row r="15232" spans="10:17" x14ac:dyDescent="0.25">
      <c r="J15232" s="14"/>
      <c r="K15232" s="14"/>
      <c r="L15232" s="14"/>
      <c r="M15232" s="14"/>
      <c r="N15232" s="14"/>
      <c r="O15232" s="14"/>
      <c r="P15232" s="14"/>
      <c r="Q15232" s="14"/>
    </row>
    <row r="15233" spans="10:17" x14ac:dyDescent="0.25">
      <c r="J15233" s="14"/>
      <c r="K15233" s="14"/>
      <c r="L15233" s="14"/>
      <c r="M15233" s="14"/>
      <c r="N15233" s="14"/>
      <c r="O15233" s="14"/>
      <c r="P15233" s="14"/>
      <c r="Q15233" s="14"/>
    </row>
    <row r="15234" spans="10:17" x14ac:dyDescent="0.25">
      <c r="J15234" s="14"/>
      <c r="K15234" s="14"/>
      <c r="L15234" s="14"/>
      <c r="M15234" s="14"/>
      <c r="N15234" s="14"/>
      <c r="O15234" s="14"/>
      <c r="P15234" s="14"/>
      <c r="Q15234" s="14"/>
    </row>
    <row r="15235" spans="10:17" x14ac:dyDescent="0.25">
      <c r="J15235" s="14"/>
      <c r="K15235" s="14"/>
      <c r="L15235" s="14"/>
      <c r="M15235" s="14"/>
      <c r="N15235" s="14"/>
      <c r="O15235" s="14"/>
      <c r="P15235" s="14"/>
      <c r="Q15235" s="14"/>
    </row>
    <row r="15236" spans="10:17" x14ac:dyDescent="0.25">
      <c r="J15236" s="14"/>
      <c r="K15236" s="14"/>
      <c r="L15236" s="14"/>
      <c r="M15236" s="14"/>
      <c r="N15236" s="14"/>
      <c r="O15236" s="14"/>
      <c r="P15236" s="14"/>
      <c r="Q15236" s="14"/>
    </row>
    <row r="15237" spans="10:17" x14ac:dyDescent="0.25">
      <c r="J15237" s="14"/>
      <c r="K15237" s="14"/>
      <c r="L15237" s="14"/>
      <c r="M15237" s="14"/>
      <c r="N15237" s="14"/>
      <c r="O15237" s="14"/>
      <c r="P15237" s="14"/>
      <c r="Q15237" s="14"/>
    </row>
    <row r="15238" spans="10:17" x14ac:dyDescent="0.25">
      <c r="J15238" s="14"/>
      <c r="K15238" s="14"/>
      <c r="L15238" s="14"/>
      <c r="M15238" s="14"/>
      <c r="N15238" s="14"/>
      <c r="O15238" s="14"/>
      <c r="P15238" s="14"/>
      <c r="Q15238" s="14"/>
    </row>
    <row r="15239" spans="10:17" x14ac:dyDescent="0.25">
      <c r="J15239" s="14"/>
      <c r="K15239" s="14"/>
      <c r="L15239" s="14"/>
      <c r="M15239" s="14"/>
      <c r="N15239" s="14"/>
      <c r="O15239" s="14"/>
      <c r="P15239" s="14"/>
      <c r="Q15239" s="14"/>
    </row>
    <row r="15240" spans="10:17" x14ac:dyDescent="0.25">
      <c r="J15240" s="14"/>
      <c r="K15240" s="14"/>
      <c r="L15240" s="14"/>
      <c r="M15240" s="14"/>
      <c r="N15240" s="14"/>
      <c r="O15240" s="14"/>
      <c r="P15240" s="14"/>
      <c r="Q15240" s="14"/>
    </row>
    <row r="15241" spans="10:17" x14ac:dyDescent="0.25">
      <c r="J15241" s="14"/>
      <c r="K15241" s="14"/>
      <c r="L15241" s="14"/>
      <c r="M15241" s="14"/>
      <c r="N15241" s="14"/>
      <c r="O15241" s="14"/>
      <c r="P15241" s="14"/>
      <c r="Q15241" s="14"/>
    </row>
    <row r="15242" spans="10:17" x14ac:dyDescent="0.25">
      <c r="J15242" s="14"/>
      <c r="K15242" s="14"/>
      <c r="L15242" s="14"/>
      <c r="M15242" s="14"/>
      <c r="N15242" s="14"/>
      <c r="O15242" s="14"/>
      <c r="P15242" s="14"/>
      <c r="Q15242" s="14"/>
    </row>
    <row r="15243" spans="10:17" x14ac:dyDescent="0.25">
      <c r="J15243" s="14"/>
      <c r="K15243" s="14"/>
      <c r="L15243" s="14"/>
      <c r="M15243" s="14"/>
      <c r="N15243" s="14"/>
      <c r="O15243" s="14"/>
      <c r="P15243" s="14"/>
      <c r="Q15243" s="14"/>
    </row>
    <row r="15244" spans="10:17" x14ac:dyDescent="0.25">
      <c r="J15244" s="14"/>
      <c r="K15244" s="14"/>
      <c r="L15244" s="14"/>
      <c r="M15244" s="14"/>
      <c r="N15244" s="14"/>
      <c r="O15244" s="14"/>
      <c r="P15244" s="14"/>
      <c r="Q15244" s="14"/>
    </row>
    <row r="15245" spans="10:17" x14ac:dyDescent="0.25">
      <c r="J15245" s="14"/>
      <c r="K15245" s="14"/>
      <c r="L15245" s="14"/>
      <c r="M15245" s="14"/>
      <c r="N15245" s="14"/>
      <c r="O15245" s="14"/>
      <c r="P15245" s="14"/>
      <c r="Q15245" s="14"/>
    </row>
    <row r="15246" spans="10:17" x14ac:dyDescent="0.25">
      <c r="J15246" s="14"/>
      <c r="K15246" s="14"/>
      <c r="L15246" s="14"/>
      <c r="M15246" s="14"/>
      <c r="N15246" s="14"/>
      <c r="O15246" s="14"/>
      <c r="P15246" s="14"/>
      <c r="Q15246" s="14"/>
    </row>
    <row r="15247" spans="10:17" x14ac:dyDescent="0.25">
      <c r="J15247" s="14"/>
      <c r="K15247" s="14"/>
      <c r="L15247" s="14"/>
      <c r="M15247" s="14"/>
      <c r="N15247" s="14"/>
      <c r="O15247" s="14"/>
      <c r="P15247" s="14"/>
      <c r="Q15247" s="14"/>
    </row>
    <row r="15248" spans="10:17" x14ac:dyDescent="0.25">
      <c r="J15248" s="14"/>
      <c r="K15248" s="14"/>
      <c r="L15248" s="14"/>
      <c r="M15248" s="14"/>
      <c r="N15248" s="14"/>
      <c r="O15248" s="14"/>
      <c r="P15248" s="14"/>
      <c r="Q15248" s="14"/>
    </row>
    <row r="15249" spans="10:17" x14ac:dyDescent="0.25">
      <c r="J15249" s="14"/>
      <c r="K15249" s="14"/>
      <c r="L15249" s="14"/>
      <c r="M15249" s="14"/>
      <c r="N15249" s="14"/>
      <c r="O15249" s="14"/>
      <c r="P15249" s="14"/>
      <c r="Q15249" s="14"/>
    </row>
    <row r="15250" spans="10:17" x14ac:dyDescent="0.25">
      <c r="J15250" s="14"/>
      <c r="K15250" s="14"/>
      <c r="L15250" s="14"/>
      <c r="M15250" s="14"/>
      <c r="N15250" s="14"/>
      <c r="O15250" s="14"/>
      <c r="P15250" s="14"/>
      <c r="Q15250" s="14"/>
    </row>
    <row r="15251" spans="10:17" x14ac:dyDescent="0.25">
      <c r="J15251" s="14"/>
      <c r="K15251" s="14"/>
      <c r="L15251" s="14"/>
      <c r="M15251" s="14"/>
      <c r="N15251" s="14"/>
      <c r="O15251" s="14"/>
      <c r="P15251" s="14"/>
      <c r="Q15251" s="14"/>
    </row>
    <row r="15252" spans="10:17" x14ac:dyDescent="0.25">
      <c r="J15252" s="14"/>
      <c r="K15252" s="14"/>
      <c r="L15252" s="14"/>
      <c r="M15252" s="14"/>
      <c r="N15252" s="14"/>
      <c r="O15252" s="14"/>
      <c r="P15252" s="14"/>
      <c r="Q15252" s="14"/>
    </row>
    <row r="15253" spans="10:17" x14ac:dyDescent="0.25">
      <c r="J15253" s="14"/>
      <c r="K15253" s="14"/>
      <c r="L15253" s="14"/>
      <c r="M15253" s="14"/>
      <c r="N15253" s="14"/>
      <c r="O15253" s="14"/>
      <c r="P15253" s="14"/>
      <c r="Q15253" s="14"/>
    </row>
    <row r="15254" spans="10:17" x14ac:dyDescent="0.25">
      <c r="J15254" s="14"/>
      <c r="K15254" s="14"/>
      <c r="L15254" s="14"/>
      <c r="M15254" s="14"/>
      <c r="N15254" s="14"/>
      <c r="O15254" s="14"/>
      <c r="P15254" s="14"/>
      <c r="Q15254" s="14"/>
    </row>
    <row r="15255" spans="10:17" x14ac:dyDescent="0.25">
      <c r="J15255" s="14"/>
      <c r="K15255" s="14"/>
      <c r="L15255" s="14"/>
      <c r="M15255" s="14"/>
      <c r="N15255" s="14"/>
      <c r="O15255" s="14"/>
      <c r="P15255" s="14"/>
      <c r="Q15255" s="14"/>
    </row>
    <row r="15256" spans="10:17" x14ac:dyDescent="0.25">
      <c r="J15256" s="14"/>
      <c r="K15256" s="14"/>
      <c r="L15256" s="14"/>
      <c r="M15256" s="14"/>
      <c r="N15256" s="14"/>
      <c r="O15256" s="14"/>
      <c r="P15256" s="14"/>
      <c r="Q15256" s="14"/>
    </row>
    <row r="15257" spans="10:17" x14ac:dyDescent="0.25">
      <c r="J15257" s="14"/>
      <c r="K15257" s="14"/>
      <c r="L15257" s="14"/>
      <c r="M15257" s="14"/>
      <c r="N15257" s="14"/>
      <c r="O15257" s="14"/>
      <c r="P15257" s="14"/>
      <c r="Q15257" s="14"/>
    </row>
    <row r="15258" spans="10:17" x14ac:dyDescent="0.25">
      <c r="J15258" s="14"/>
      <c r="K15258" s="14"/>
      <c r="L15258" s="14"/>
      <c r="M15258" s="14"/>
      <c r="N15258" s="14"/>
      <c r="O15258" s="14"/>
      <c r="P15258" s="14"/>
      <c r="Q15258" s="14"/>
    </row>
    <row r="15259" spans="10:17" x14ac:dyDescent="0.25">
      <c r="J15259" s="14"/>
      <c r="K15259" s="14"/>
      <c r="L15259" s="14"/>
      <c r="M15259" s="14"/>
      <c r="N15259" s="14"/>
      <c r="O15259" s="14"/>
      <c r="P15259" s="14"/>
      <c r="Q15259" s="14"/>
    </row>
    <row r="15260" spans="10:17" x14ac:dyDescent="0.25">
      <c r="J15260" s="14"/>
      <c r="K15260" s="14"/>
      <c r="L15260" s="14"/>
      <c r="M15260" s="14"/>
      <c r="N15260" s="14"/>
      <c r="O15260" s="14"/>
      <c r="P15260" s="14"/>
      <c r="Q15260" s="14"/>
    </row>
    <row r="15261" spans="10:17" x14ac:dyDescent="0.25">
      <c r="J15261" s="14"/>
      <c r="K15261" s="14"/>
      <c r="L15261" s="14"/>
      <c r="M15261" s="14"/>
      <c r="N15261" s="14"/>
      <c r="O15261" s="14"/>
      <c r="P15261" s="14"/>
      <c r="Q15261" s="14"/>
    </row>
    <row r="15262" spans="10:17" x14ac:dyDescent="0.25">
      <c r="J15262" s="14"/>
      <c r="K15262" s="14"/>
      <c r="L15262" s="14"/>
      <c r="M15262" s="14"/>
      <c r="N15262" s="14"/>
      <c r="O15262" s="14"/>
      <c r="P15262" s="14"/>
      <c r="Q15262" s="14"/>
    </row>
    <row r="15263" spans="10:17" x14ac:dyDescent="0.25">
      <c r="J15263" s="14"/>
      <c r="K15263" s="14"/>
      <c r="L15263" s="14"/>
      <c r="M15263" s="14"/>
      <c r="N15263" s="14"/>
      <c r="O15263" s="14"/>
      <c r="P15263" s="14"/>
      <c r="Q15263" s="14"/>
    </row>
    <row r="15264" spans="10:17" x14ac:dyDescent="0.25">
      <c r="J15264" s="14"/>
      <c r="K15264" s="14"/>
      <c r="L15264" s="14"/>
      <c r="M15264" s="14"/>
      <c r="N15264" s="14"/>
      <c r="O15264" s="14"/>
      <c r="P15264" s="14"/>
      <c r="Q15264" s="14"/>
    </row>
    <row r="15265" spans="10:17" x14ac:dyDescent="0.25">
      <c r="J15265" s="14"/>
      <c r="K15265" s="14"/>
      <c r="L15265" s="14"/>
      <c r="M15265" s="14"/>
      <c r="N15265" s="14"/>
      <c r="O15265" s="14"/>
      <c r="P15265" s="14"/>
      <c r="Q15265" s="14"/>
    </row>
    <row r="15266" spans="10:17" x14ac:dyDescent="0.25">
      <c r="J15266" s="14"/>
      <c r="K15266" s="14"/>
      <c r="L15266" s="14"/>
      <c r="M15266" s="14"/>
      <c r="N15266" s="14"/>
      <c r="O15266" s="14"/>
      <c r="P15266" s="14"/>
      <c r="Q15266" s="14"/>
    </row>
    <row r="15267" spans="10:17" x14ac:dyDescent="0.25">
      <c r="J15267" s="14"/>
      <c r="K15267" s="14"/>
      <c r="L15267" s="14"/>
      <c r="M15267" s="14"/>
      <c r="N15267" s="14"/>
      <c r="O15267" s="14"/>
      <c r="P15267" s="14"/>
      <c r="Q15267" s="14"/>
    </row>
    <row r="15268" spans="10:17" x14ac:dyDescent="0.25">
      <c r="J15268" s="14"/>
      <c r="K15268" s="14"/>
      <c r="L15268" s="14"/>
      <c r="M15268" s="14"/>
      <c r="N15268" s="14"/>
      <c r="O15268" s="14"/>
      <c r="P15268" s="14"/>
      <c r="Q15268" s="14"/>
    </row>
    <row r="15269" spans="10:17" x14ac:dyDescent="0.25">
      <c r="J15269" s="14"/>
      <c r="K15269" s="14"/>
      <c r="L15269" s="14"/>
      <c r="M15269" s="14"/>
      <c r="N15269" s="14"/>
      <c r="O15269" s="14"/>
      <c r="P15269" s="14"/>
      <c r="Q15269" s="14"/>
    </row>
    <row r="15270" spans="10:17" x14ac:dyDescent="0.25">
      <c r="J15270" s="14"/>
      <c r="K15270" s="14"/>
      <c r="L15270" s="14"/>
      <c r="M15270" s="14"/>
      <c r="N15270" s="14"/>
      <c r="O15270" s="14"/>
      <c r="P15270" s="14"/>
      <c r="Q15270" s="14"/>
    </row>
    <row r="15271" spans="10:17" x14ac:dyDescent="0.25">
      <c r="J15271" s="14"/>
      <c r="K15271" s="14"/>
      <c r="L15271" s="14"/>
      <c r="M15271" s="14"/>
      <c r="N15271" s="14"/>
      <c r="O15271" s="14"/>
      <c r="P15271" s="14"/>
      <c r="Q15271" s="14"/>
    </row>
    <row r="15272" spans="10:17" x14ac:dyDescent="0.25">
      <c r="J15272" s="14"/>
      <c r="K15272" s="14"/>
      <c r="L15272" s="14"/>
      <c r="M15272" s="14"/>
      <c r="N15272" s="14"/>
      <c r="O15272" s="14"/>
      <c r="P15272" s="14"/>
      <c r="Q15272" s="14"/>
    </row>
    <row r="15273" spans="10:17" x14ac:dyDescent="0.25">
      <c r="J15273" s="14"/>
      <c r="K15273" s="14"/>
      <c r="L15273" s="14"/>
      <c r="M15273" s="14"/>
      <c r="N15273" s="14"/>
      <c r="O15273" s="14"/>
      <c r="P15273" s="14"/>
      <c r="Q15273" s="14"/>
    </row>
    <row r="15274" spans="10:17" x14ac:dyDescent="0.25">
      <c r="J15274" s="14"/>
      <c r="K15274" s="14"/>
      <c r="L15274" s="14"/>
      <c r="M15274" s="14"/>
      <c r="N15274" s="14"/>
      <c r="O15274" s="14"/>
      <c r="P15274" s="14"/>
      <c r="Q15274" s="14"/>
    </row>
    <row r="15275" spans="10:17" x14ac:dyDescent="0.25">
      <c r="J15275" s="14"/>
      <c r="K15275" s="14"/>
      <c r="L15275" s="14"/>
      <c r="M15275" s="14"/>
      <c r="N15275" s="14"/>
      <c r="O15275" s="14"/>
      <c r="P15275" s="14"/>
      <c r="Q15275" s="14"/>
    </row>
    <row r="15276" spans="10:17" x14ac:dyDescent="0.25">
      <c r="J15276" s="14"/>
      <c r="K15276" s="14"/>
      <c r="L15276" s="14"/>
      <c r="M15276" s="14"/>
      <c r="N15276" s="14"/>
      <c r="O15276" s="14"/>
      <c r="P15276" s="14"/>
      <c r="Q15276" s="14"/>
    </row>
    <row r="15277" spans="10:17" x14ac:dyDescent="0.25">
      <c r="J15277" s="14"/>
      <c r="K15277" s="14"/>
      <c r="L15277" s="14"/>
      <c r="M15277" s="14"/>
      <c r="N15277" s="14"/>
      <c r="O15277" s="14"/>
      <c r="P15277" s="14"/>
      <c r="Q15277" s="14"/>
    </row>
    <row r="15278" spans="10:17" x14ac:dyDescent="0.25">
      <c r="J15278" s="14"/>
      <c r="K15278" s="14"/>
      <c r="L15278" s="14"/>
      <c r="M15278" s="14"/>
      <c r="N15278" s="14"/>
      <c r="O15278" s="14"/>
      <c r="P15278" s="14"/>
      <c r="Q15278" s="14"/>
    </row>
    <row r="15279" spans="10:17" x14ac:dyDescent="0.25">
      <c r="J15279" s="14"/>
      <c r="K15279" s="14"/>
      <c r="L15279" s="14"/>
      <c r="M15279" s="14"/>
      <c r="N15279" s="14"/>
      <c r="O15279" s="14"/>
      <c r="P15279" s="14"/>
      <c r="Q15279" s="14"/>
    </row>
    <row r="15280" spans="10:17" x14ac:dyDescent="0.25">
      <c r="J15280" s="14"/>
      <c r="K15280" s="14"/>
      <c r="L15280" s="14"/>
      <c r="M15280" s="14"/>
      <c r="N15280" s="14"/>
      <c r="O15280" s="14"/>
      <c r="P15280" s="14"/>
      <c r="Q15280" s="14"/>
    </row>
    <row r="15281" spans="10:17" x14ac:dyDescent="0.25">
      <c r="J15281" s="14"/>
      <c r="K15281" s="14"/>
      <c r="L15281" s="14"/>
      <c r="M15281" s="14"/>
      <c r="N15281" s="14"/>
      <c r="O15281" s="14"/>
      <c r="P15281" s="14"/>
      <c r="Q15281" s="14"/>
    </row>
    <row r="15282" spans="10:17" x14ac:dyDescent="0.25">
      <c r="J15282" s="14"/>
      <c r="K15282" s="14"/>
      <c r="L15282" s="14"/>
      <c r="M15282" s="14"/>
      <c r="N15282" s="14"/>
      <c r="O15282" s="14"/>
      <c r="P15282" s="14"/>
      <c r="Q15282" s="14"/>
    </row>
    <row r="15283" spans="10:17" x14ac:dyDescent="0.25">
      <c r="J15283" s="14"/>
      <c r="K15283" s="14"/>
      <c r="L15283" s="14"/>
      <c r="M15283" s="14"/>
      <c r="N15283" s="14"/>
      <c r="O15283" s="14"/>
      <c r="P15283" s="14"/>
      <c r="Q15283" s="14"/>
    </row>
    <row r="15284" spans="10:17" x14ac:dyDescent="0.25">
      <c r="J15284" s="14"/>
      <c r="K15284" s="14"/>
      <c r="L15284" s="14"/>
      <c r="M15284" s="14"/>
      <c r="N15284" s="14"/>
      <c r="O15284" s="14"/>
      <c r="P15284" s="14"/>
      <c r="Q15284" s="14"/>
    </row>
    <row r="15285" spans="10:17" x14ac:dyDescent="0.25">
      <c r="J15285" s="14"/>
      <c r="K15285" s="14"/>
      <c r="L15285" s="14"/>
      <c r="M15285" s="14"/>
      <c r="N15285" s="14"/>
      <c r="O15285" s="14"/>
      <c r="P15285" s="14"/>
      <c r="Q15285" s="14"/>
    </row>
    <row r="15286" spans="10:17" x14ac:dyDescent="0.25">
      <c r="J15286" s="14"/>
      <c r="K15286" s="14"/>
      <c r="L15286" s="14"/>
      <c r="M15286" s="14"/>
      <c r="N15286" s="14"/>
      <c r="O15286" s="14"/>
      <c r="P15286" s="14"/>
      <c r="Q15286" s="14"/>
    </row>
    <row r="15287" spans="10:17" x14ac:dyDescent="0.25">
      <c r="J15287" s="14"/>
      <c r="K15287" s="14"/>
      <c r="L15287" s="14"/>
      <c r="M15287" s="14"/>
      <c r="N15287" s="14"/>
      <c r="O15287" s="14"/>
      <c r="P15287" s="14"/>
      <c r="Q15287" s="14"/>
    </row>
    <row r="15288" spans="10:17" x14ac:dyDescent="0.25">
      <c r="J15288" s="14"/>
      <c r="K15288" s="14"/>
      <c r="L15288" s="14"/>
      <c r="M15288" s="14"/>
      <c r="N15288" s="14"/>
      <c r="O15288" s="14"/>
      <c r="P15288" s="14"/>
      <c r="Q15288" s="14"/>
    </row>
    <row r="15289" spans="10:17" x14ac:dyDescent="0.25">
      <c r="J15289" s="14"/>
      <c r="K15289" s="14"/>
      <c r="L15289" s="14"/>
      <c r="M15289" s="14"/>
      <c r="N15289" s="14"/>
      <c r="O15289" s="14"/>
      <c r="P15289" s="14"/>
      <c r="Q15289" s="14"/>
    </row>
    <row r="15290" spans="10:17" x14ac:dyDescent="0.25">
      <c r="J15290" s="14"/>
      <c r="K15290" s="14"/>
      <c r="L15290" s="14"/>
      <c r="M15290" s="14"/>
      <c r="N15290" s="14"/>
      <c r="O15290" s="14"/>
      <c r="P15290" s="14"/>
      <c r="Q15290" s="14"/>
    </row>
    <row r="15291" spans="10:17" x14ac:dyDescent="0.25">
      <c r="J15291" s="14"/>
      <c r="K15291" s="14"/>
      <c r="L15291" s="14"/>
      <c r="M15291" s="14"/>
      <c r="N15291" s="14"/>
      <c r="O15291" s="14"/>
      <c r="P15291" s="14"/>
      <c r="Q15291" s="14"/>
    </row>
    <row r="15292" spans="10:17" x14ac:dyDescent="0.25">
      <c r="J15292" s="14"/>
      <c r="K15292" s="14"/>
      <c r="L15292" s="14"/>
      <c r="M15292" s="14"/>
      <c r="N15292" s="14"/>
      <c r="O15292" s="14"/>
      <c r="P15292" s="14"/>
      <c r="Q15292" s="14"/>
    </row>
    <row r="15293" spans="10:17" x14ac:dyDescent="0.25">
      <c r="J15293" s="14"/>
      <c r="K15293" s="14"/>
      <c r="L15293" s="14"/>
      <c r="M15293" s="14"/>
      <c r="N15293" s="14"/>
      <c r="O15293" s="14"/>
      <c r="P15293" s="14"/>
      <c r="Q15293" s="14"/>
    </row>
    <row r="15294" spans="10:17" x14ac:dyDescent="0.25">
      <c r="J15294" s="14"/>
      <c r="K15294" s="14"/>
      <c r="L15294" s="14"/>
      <c r="M15294" s="14"/>
      <c r="N15294" s="14"/>
      <c r="O15294" s="14"/>
      <c r="P15294" s="14"/>
      <c r="Q15294" s="14"/>
    </row>
    <row r="15295" spans="10:17" x14ac:dyDescent="0.25">
      <c r="J15295" s="14"/>
      <c r="K15295" s="14"/>
      <c r="L15295" s="14"/>
      <c r="M15295" s="14"/>
      <c r="N15295" s="14"/>
      <c r="O15295" s="14"/>
      <c r="P15295" s="14"/>
      <c r="Q15295" s="14"/>
    </row>
    <row r="15296" spans="10:17" x14ac:dyDescent="0.25">
      <c r="J15296" s="14"/>
      <c r="K15296" s="14"/>
      <c r="L15296" s="14"/>
      <c r="M15296" s="14"/>
      <c r="N15296" s="14"/>
      <c r="O15296" s="14"/>
      <c r="P15296" s="14"/>
      <c r="Q15296" s="14"/>
    </row>
    <row r="15297" spans="10:17" x14ac:dyDescent="0.25">
      <c r="J15297" s="14"/>
      <c r="K15297" s="14"/>
      <c r="L15297" s="14"/>
      <c r="M15297" s="14"/>
      <c r="N15297" s="14"/>
      <c r="O15297" s="14"/>
      <c r="P15297" s="14"/>
      <c r="Q15297" s="14"/>
    </row>
    <row r="15298" spans="10:17" x14ac:dyDescent="0.25">
      <c r="J15298" s="14"/>
      <c r="K15298" s="14"/>
      <c r="L15298" s="14"/>
      <c r="M15298" s="14"/>
      <c r="N15298" s="14"/>
      <c r="O15298" s="14"/>
      <c r="P15298" s="14"/>
      <c r="Q15298" s="14"/>
    </row>
    <row r="15299" spans="10:17" x14ac:dyDescent="0.25">
      <c r="J15299" s="14"/>
      <c r="K15299" s="14"/>
      <c r="L15299" s="14"/>
      <c r="M15299" s="14"/>
      <c r="N15299" s="14"/>
      <c r="O15299" s="14"/>
      <c r="P15299" s="14"/>
      <c r="Q15299" s="14"/>
    </row>
    <row r="15300" spans="10:17" x14ac:dyDescent="0.25">
      <c r="J15300" s="14"/>
      <c r="K15300" s="14"/>
      <c r="L15300" s="14"/>
      <c r="M15300" s="14"/>
      <c r="N15300" s="14"/>
      <c r="O15300" s="14"/>
      <c r="P15300" s="14"/>
      <c r="Q15300" s="14"/>
    </row>
    <row r="15301" spans="10:17" x14ac:dyDescent="0.25">
      <c r="J15301" s="14"/>
      <c r="K15301" s="14"/>
      <c r="L15301" s="14"/>
      <c r="M15301" s="14"/>
      <c r="N15301" s="14"/>
      <c r="O15301" s="14"/>
      <c r="P15301" s="14"/>
      <c r="Q15301" s="14"/>
    </row>
    <row r="15302" spans="10:17" x14ac:dyDescent="0.25">
      <c r="J15302" s="14"/>
      <c r="K15302" s="14"/>
      <c r="L15302" s="14"/>
      <c r="M15302" s="14"/>
      <c r="N15302" s="14"/>
      <c r="O15302" s="14"/>
      <c r="P15302" s="14"/>
      <c r="Q15302" s="14"/>
    </row>
    <row r="15303" spans="10:17" x14ac:dyDescent="0.25">
      <c r="J15303" s="14"/>
      <c r="K15303" s="14"/>
      <c r="L15303" s="14"/>
      <c r="M15303" s="14"/>
      <c r="N15303" s="14"/>
      <c r="O15303" s="14"/>
      <c r="P15303" s="14"/>
      <c r="Q15303" s="14"/>
    </row>
    <row r="15304" spans="10:17" x14ac:dyDescent="0.25">
      <c r="J15304" s="14"/>
      <c r="K15304" s="14"/>
      <c r="L15304" s="14"/>
      <c r="M15304" s="14"/>
      <c r="N15304" s="14"/>
      <c r="O15304" s="14"/>
      <c r="P15304" s="14"/>
      <c r="Q15304" s="14"/>
    </row>
    <row r="15305" spans="10:17" x14ac:dyDescent="0.25">
      <c r="J15305" s="14"/>
      <c r="K15305" s="14"/>
      <c r="L15305" s="14"/>
      <c r="M15305" s="14"/>
      <c r="N15305" s="14"/>
      <c r="O15305" s="14"/>
      <c r="P15305" s="14"/>
      <c r="Q15305" s="14"/>
    </row>
    <row r="15306" spans="10:17" x14ac:dyDescent="0.25">
      <c r="J15306" s="14"/>
      <c r="K15306" s="14"/>
      <c r="L15306" s="14"/>
      <c r="M15306" s="14"/>
      <c r="N15306" s="14"/>
      <c r="O15306" s="14"/>
      <c r="P15306" s="14"/>
      <c r="Q15306" s="14"/>
    </row>
    <row r="15307" spans="10:17" x14ac:dyDescent="0.25">
      <c r="J15307" s="14"/>
      <c r="K15307" s="14"/>
      <c r="L15307" s="14"/>
      <c r="M15307" s="14"/>
      <c r="N15307" s="14"/>
      <c r="O15307" s="14"/>
      <c r="P15307" s="14"/>
      <c r="Q15307" s="14"/>
    </row>
    <row r="15308" spans="10:17" x14ac:dyDescent="0.25">
      <c r="J15308" s="14"/>
      <c r="K15308" s="14"/>
      <c r="L15308" s="14"/>
      <c r="M15308" s="14"/>
      <c r="N15308" s="14"/>
      <c r="O15308" s="14"/>
      <c r="P15308" s="14"/>
      <c r="Q15308" s="14"/>
    </row>
    <row r="15309" spans="10:17" x14ac:dyDescent="0.25">
      <c r="J15309" s="14"/>
      <c r="K15309" s="14"/>
      <c r="L15309" s="14"/>
      <c r="M15309" s="14"/>
      <c r="N15309" s="14"/>
      <c r="O15309" s="14"/>
      <c r="P15309" s="14"/>
      <c r="Q15309" s="14"/>
    </row>
    <row r="15310" spans="10:17" x14ac:dyDescent="0.25">
      <c r="J15310" s="14"/>
      <c r="K15310" s="14"/>
      <c r="L15310" s="14"/>
      <c r="M15310" s="14"/>
      <c r="N15310" s="14"/>
      <c r="O15310" s="14"/>
      <c r="P15310" s="14"/>
      <c r="Q15310" s="14"/>
    </row>
    <row r="15311" spans="10:17" x14ac:dyDescent="0.25">
      <c r="J15311" s="14"/>
      <c r="K15311" s="14"/>
      <c r="L15311" s="14"/>
      <c r="M15311" s="14"/>
      <c r="N15311" s="14"/>
      <c r="O15311" s="14"/>
      <c r="P15311" s="14"/>
      <c r="Q15311" s="14"/>
    </row>
    <row r="15312" spans="10:17" x14ac:dyDescent="0.25">
      <c r="J15312" s="14"/>
      <c r="K15312" s="14"/>
      <c r="L15312" s="14"/>
      <c r="M15312" s="14"/>
      <c r="N15312" s="14"/>
      <c r="O15312" s="14"/>
      <c r="P15312" s="14"/>
      <c r="Q15312" s="14"/>
    </row>
    <row r="15313" spans="10:17" x14ac:dyDescent="0.25">
      <c r="J15313" s="14"/>
      <c r="K15313" s="14"/>
      <c r="L15313" s="14"/>
      <c r="M15313" s="14"/>
      <c r="N15313" s="14"/>
      <c r="O15313" s="14"/>
      <c r="P15313" s="14"/>
      <c r="Q15313" s="14"/>
    </row>
    <row r="15314" spans="10:17" x14ac:dyDescent="0.25">
      <c r="J15314" s="14"/>
      <c r="K15314" s="14"/>
      <c r="L15314" s="14"/>
      <c r="M15314" s="14"/>
      <c r="N15314" s="14"/>
      <c r="O15314" s="14"/>
      <c r="P15314" s="14"/>
      <c r="Q15314" s="14"/>
    </row>
    <row r="15315" spans="10:17" x14ac:dyDescent="0.25">
      <c r="J15315" s="14"/>
      <c r="K15315" s="14"/>
      <c r="L15315" s="14"/>
      <c r="M15315" s="14"/>
      <c r="N15315" s="14"/>
      <c r="O15315" s="14"/>
      <c r="P15315" s="14"/>
      <c r="Q15315" s="14"/>
    </row>
    <row r="15316" spans="10:17" x14ac:dyDescent="0.25">
      <c r="J15316" s="14"/>
      <c r="K15316" s="14"/>
      <c r="L15316" s="14"/>
      <c r="M15316" s="14"/>
      <c r="N15316" s="14"/>
      <c r="O15316" s="14"/>
      <c r="P15316" s="14"/>
      <c r="Q15316" s="14"/>
    </row>
    <row r="15317" spans="10:17" x14ac:dyDescent="0.25">
      <c r="J15317" s="14"/>
      <c r="K15317" s="14"/>
      <c r="L15317" s="14"/>
      <c r="M15317" s="14"/>
      <c r="N15317" s="14"/>
      <c r="O15317" s="14"/>
      <c r="P15317" s="14"/>
      <c r="Q15317" s="14"/>
    </row>
    <row r="15318" spans="10:17" x14ac:dyDescent="0.25">
      <c r="J15318" s="14"/>
      <c r="K15318" s="14"/>
      <c r="L15318" s="14"/>
      <c r="M15318" s="14"/>
      <c r="N15318" s="14"/>
      <c r="O15318" s="14"/>
      <c r="P15318" s="14"/>
      <c r="Q15318" s="14"/>
    </row>
    <row r="15319" spans="10:17" x14ac:dyDescent="0.25">
      <c r="J15319" s="14"/>
      <c r="K15319" s="14"/>
      <c r="L15319" s="14"/>
      <c r="M15319" s="14"/>
      <c r="N15319" s="14"/>
      <c r="O15319" s="14"/>
      <c r="P15319" s="14"/>
      <c r="Q15319" s="14"/>
    </row>
    <row r="15320" spans="10:17" x14ac:dyDescent="0.25">
      <c r="J15320" s="14"/>
      <c r="K15320" s="14"/>
      <c r="L15320" s="14"/>
      <c r="M15320" s="14"/>
      <c r="N15320" s="14"/>
      <c r="O15320" s="14"/>
      <c r="P15320" s="14"/>
      <c r="Q15320" s="14"/>
    </row>
    <row r="15321" spans="10:17" x14ac:dyDescent="0.25">
      <c r="J15321" s="14"/>
      <c r="K15321" s="14"/>
      <c r="L15321" s="14"/>
      <c r="M15321" s="14"/>
      <c r="N15321" s="14"/>
      <c r="O15321" s="14"/>
      <c r="P15321" s="14"/>
      <c r="Q15321" s="14"/>
    </row>
    <row r="15322" spans="10:17" x14ac:dyDescent="0.25">
      <c r="J15322" s="14"/>
      <c r="K15322" s="14"/>
      <c r="L15322" s="14"/>
      <c r="M15322" s="14"/>
      <c r="N15322" s="14"/>
      <c r="O15322" s="14"/>
      <c r="P15322" s="14"/>
      <c r="Q15322" s="14"/>
    </row>
    <row r="15323" spans="10:17" x14ac:dyDescent="0.25">
      <c r="J15323" s="14"/>
      <c r="K15323" s="14"/>
      <c r="L15323" s="14"/>
      <c r="M15323" s="14"/>
      <c r="N15323" s="14"/>
      <c r="O15323" s="14"/>
      <c r="P15323" s="14"/>
      <c r="Q15323" s="14"/>
    </row>
    <row r="15324" spans="10:17" x14ac:dyDescent="0.25">
      <c r="J15324" s="14"/>
      <c r="K15324" s="14"/>
      <c r="L15324" s="14"/>
      <c r="M15324" s="14"/>
      <c r="N15324" s="14"/>
      <c r="O15324" s="14"/>
      <c r="P15324" s="14"/>
      <c r="Q15324" s="14"/>
    </row>
    <row r="15325" spans="10:17" x14ac:dyDescent="0.25">
      <c r="J15325" s="14"/>
      <c r="K15325" s="14"/>
      <c r="L15325" s="14"/>
      <c r="M15325" s="14"/>
      <c r="N15325" s="14"/>
      <c r="O15325" s="14"/>
      <c r="P15325" s="14"/>
      <c r="Q15325" s="14"/>
    </row>
    <row r="15326" spans="10:17" x14ac:dyDescent="0.25">
      <c r="J15326" s="14"/>
      <c r="K15326" s="14"/>
      <c r="L15326" s="14"/>
      <c r="M15326" s="14"/>
      <c r="N15326" s="14"/>
      <c r="O15326" s="14"/>
      <c r="P15326" s="14"/>
      <c r="Q15326" s="14"/>
    </row>
    <row r="15327" spans="10:17" x14ac:dyDescent="0.25">
      <c r="J15327" s="14"/>
      <c r="K15327" s="14"/>
      <c r="L15327" s="14"/>
      <c r="M15327" s="14"/>
      <c r="N15327" s="14"/>
      <c r="O15327" s="14"/>
      <c r="P15327" s="14"/>
      <c r="Q15327" s="14"/>
    </row>
    <row r="15328" spans="10:17" x14ac:dyDescent="0.25">
      <c r="J15328" s="14"/>
      <c r="K15328" s="14"/>
      <c r="L15328" s="14"/>
      <c r="M15328" s="14"/>
      <c r="N15328" s="14"/>
      <c r="O15328" s="14"/>
      <c r="P15328" s="14"/>
      <c r="Q15328" s="14"/>
    </row>
    <row r="15329" spans="10:17" x14ac:dyDescent="0.25">
      <c r="J15329" s="14"/>
      <c r="K15329" s="14"/>
      <c r="L15329" s="14"/>
      <c r="M15329" s="14"/>
      <c r="N15329" s="14"/>
      <c r="O15329" s="14"/>
      <c r="P15329" s="14"/>
      <c r="Q15329" s="14"/>
    </row>
    <row r="15330" spans="10:17" x14ac:dyDescent="0.25">
      <c r="J15330" s="14"/>
      <c r="K15330" s="14"/>
      <c r="L15330" s="14"/>
      <c r="M15330" s="14"/>
      <c r="N15330" s="14"/>
      <c r="O15330" s="14"/>
      <c r="P15330" s="14"/>
      <c r="Q15330" s="14"/>
    </row>
    <row r="15331" spans="10:17" x14ac:dyDescent="0.25">
      <c r="J15331" s="14"/>
      <c r="K15331" s="14"/>
      <c r="L15331" s="14"/>
      <c r="M15331" s="14"/>
      <c r="N15331" s="14"/>
      <c r="O15331" s="14"/>
      <c r="P15331" s="14"/>
      <c r="Q15331" s="14"/>
    </row>
    <row r="15332" spans="10:17" x14ac:dyDescent="0.25">
      <c r="J15332" s="14"/>
      <c r="K15332" s="14"/>
      <c r="L15332" s="14"/>
      <c r="M15332" s="14"/>
      <c r="N15332" s="14"/>
      <c r="O15332" s="14"/>
      <c r="P15332" s="14"/>
      <c r="Q15332" s="14"/>
    </row>
    <row r="15333" spans="10:17" x14ac:dyDescent="0.25">
      <c r="J15333" s="14"/>
      <c r="K15333" s="14"/>
      <c r="L15333" s="14"/>
      <c r="M15333" s="14"/>
      <c r="N15333" s="14"/>
      <c r="O15333" s="14"/>
      <c r="P15333" s="14"/>
      <c r="Q15333" s="14"/>
    </row>
    <row r="15334" spans="10:17" x14ac:dyDescent="0.25">
      <c r="J15334" s="14"/>
      <c r="K15334" s="14"/>
      <c r="L15334" s="14"/>
      <c r="M15334" s="14"/>
      <c r="N15334" s="14"/>
      <c r="O15334" s="14"/>
      <c r="P15334" s="14"/>
      <c r="Q15334" s="14"/>
    </row>
    <row r="15335" spans="10:17" x14ac:dyDescent="0.25">
      <c r="J15335" s="14"/>
      <c r="K15335" s="14"/>
      <c r="L15335" s="14"/>
      <c r="M15335" s="14"/>
      <c r="N15335" s="14"/>
      <c r="O15335" s="14"/>
      <c r="P15335" s="14"/>
      <c r="Q15335" s="14"/>
    </row>
    <row r="15336" spans="10:17" x14ac:dyDescent="0.25">
      <c r="J15336" s="14"/>
      <c r="K15336" s="14"/>
      <c r="L15336" s="14"/>
      <c r="M15336" s="14"/>
      <c r="N15336" s="14"/>
      <c r="O15336" s="14"/>
      <c r="P15336" s="14"/>
      <c r="Q15336" s="14"/>
    </row>
    <row r="15337" spans="10:17" x14ac:dyDescent="0.25">
      <c r="J15337" s="14"/>
      <c r="K15337" s="14"/>
      <c r="L15337" s="14"/>
      <c r="M15337" s="14"/>
      <c r="N15337" s="14"/>
      <c r="O15337" s="14"/>
      <c r="P15337" s="14"/>
      <c r="Q15337" s="14"/>
    </row>
    <row r="15338" spans="10:17" x14ac:dyDescent="0.25">
      <c r="J15338" s="14"/>
      <c r="K15338" s="14"/>
      <c r="L15338" s="14"/>
      <c r="M15338" s="14"/>
      <c r="N15338" s="14"/>
      <c r="O15338" s="14"/>
      <c r="P15338" s="14"/>
      <c r="Q15338" s="14"/>
    </row>
    <row r="15339" spans="10:17" x14ac:dyDescent="0.25">
      <c r="J15339" s="14"/>
      <c r="K15339" s="14"/>
      <c r="L15339" s="14"/>
      <c r="M15339" s="14"/>
      <c r="N15339" s="14"/>
      <c r="O15339" s="14"/>
      <c r="P15339" s="14"/>
      <c r="Q15339" s="14"/>
    </row>
    <row r="15340" spans="10:17" x14ac:dyDescent="0.25">
      <c r="J15340" s="14"/>
      <c r="K15340" s="14"/>
      <c r="L15340" s="14"/>
      <c r="M15340" s="14"/>
      <c r="N15340" s="14"/>
      <c r="O15340" s="14"/>
      <c r="P15340" s="14"/>
      <c r="Q15340" s="14"/>
    </row>
    <row r="15341" spans="10:17" x14ac:dyDescent="0.25">
      <c r="J15341" s="14"/>
      <c r="K15341" s="14"/>
      <c r="L15341" s="14"/>
      <c r="M15341" s="14"/>
      <c r="N15341" s="14"/>
      <c r="O15341" s="14"/>
      <c r="P15341" s="14"/>
      <c r="Q15341" s="14"/>
    </row>
    <row r="15342" spans="10:17" x14ac:dyDescent="0.25">
      <c r="J15342" s="14"/>
      <c r="K15342" s="14"/>
      <c r="L15342" s="14"/>
      <c r="M15342" s="14"/>
      <c r="N15342" s="14"/>
      <c r="O15342" s="14"/>
      <c r="P15342" s="14"/>
      <c r="Q15342" s="14"/>
    </row>
    <row r="15343" spans="10:17" x14ac:dyDescent="0.25">
      <c r="J15343" s="14"/>
      <c r="K15343" s="14"/>
      <c r="L15343" s="14"/>
      <c r="M15343" s="14"/>
      <c r="N15343" s="14"/>
      <c r="O15343" s="14"/>
      <c r="P15343" s="14"/>
      <c r="Q15343" s="14"/>
    </row>
    <row r="15344" spans="10:17" x14ac:dyDescent="0.25">
      <c r="J15344" s="14"/>
      <c r="K15344" s="14"/>
      <c r="L15344" s="14"/>
      <c r="M15344" s="14"/>
      <c r="N15344" s="14"/>
      <c r="O15344" s="14"/>
      <c r="P15344" s="14"/>
      <c r="Q15344" s="14"/>
    </row>
    <row r="15345" spans="10:17" x14ac:dyDescent="0.25">
      <c r="J15345" s="14"/>
      <c r="K15345" s="14"/>
      <c r="L15345" s="14"/>
      <c r="M15345" s="14"/>
      <c r="N15345" s="14"/>
      <c r="O15345" s="14"/>
      <c r="P15345" s="14"/>
      <c r="Q15345" s="14"/>
    </row>
    <row r="15346" spans="10:17" x14ac:dyDescent="0.25">
      <c r="J15346" s="14"/>
      <c r="K15346" s="14"/>
      <c r="L15346" s="14"/>
      <c r="M15346" s="14"/>
      <c r="N15346" s="14"/>
      <c r="O15346" s="14"/>
      <c r="P15346" s="14"/>
      <c r="Q15346" s="14"/>
    </row>
    <row r="15347" spans="10:17" x14ac:dyDescent="0.25">
      <c r="J15347" s="14"/>
      <c r="K15347" s="14"/>
      <c r="L15347" s="14"/>
      <c r="M15347" s="14"/>
      <c r="N15347" s="14"/>
      <c r="O15347" s="14"/>
      <c r="P15347" s="14"/>
      <c r="Q15347" s="14"/>
    </row>
    <row r="15348" spans="10:17" x14ac:dyDescent="0.25">
      <c r="J15348" s="14"/>
      <c r="K15348" s="14"/>
      <c r="L15348" s="14"/>
      <c r="M15348" s="14"/>
      <c r="N15348" s="14"/>
      <c r="O15348" s="14"/>
      <c r="P15348" s="14"/>
      <c r="Q15348" s="14"/>
    </row>
    <row r="15349" spans="10:17" x14ac:dyDescent="0.25">
      <c r="J15349" s="14"/>
      <c r="K15349" s="14"/>
      <c r="L15349" s="14"/>
      <c r="M15349" s="14"/>
      <c r="N15349" s="14"/>
      <c r="O15349" s="14"/>
      <c r="P15349" s="14"/>
      <c r="Q15349" s="14"/>
    </row>
    <row r="15350" spans="10:17" x14ac:dyDescent="0.25">
      <c r="J15350" s="14"/>
      <c r="K15350" s="14"/>
      <c r="L15350" s="14"/>
      <c r="M15350" s="14"/>
      <c r="N15350" s="14"/>
      <c r="O15350" s="14"/>
      <c r="P15350" s="14"/>
      <c r="Q15350" s="14"/>
    </row>
    <row r="15351" spans="10:17" x14ac:dyDescent="0.25">
      <c r="J15351" s="14"/>
      <c r="K15351" s="14"/>
      <c r="L15351" s="14"/>
      <c r="M15351" s="14"/>
      <c r="N15351" s="14"/>
      <c r="O15351" s="14"/>
      <c r="P15351" s="14"/>
      <c r="Q15351" s="14"/>
    </row>
    <row r="15352" spans="10:17" x14ac:dyDescent="0.25">
      <c r="J15352" s="14"/>
      <c r="K15352" s="14"/>
      <c r="L15352" s="14"/>
      <c r="M15352" s="14"/>
      <c r="N15352" s="14"/>
      <c r="O15352" s="14"/>
      <c r="P15352" s="14"/>
      <c r="Q15352" s="14"/>
    </row>
    <row r="15353" spans="10:17" x14ac:dyDescent="0.25">
      <c r="J15353" s="14"/>
      <c r="K15353" s="14"/>
      <c r="L15353" s="14"/>
      <c r="M15353" s="14"/>
      <c r="N15353" s="14"/>
      <c r="O15353" s="14"/>
      <c r="P15353" s="14"/>
      <c r="Q15353" s="14"/>
    </row>
    <row r="15354" spans="10:17" x14ac:dyDescent="0.25">
      <c r="J15354" s="14"/>
      <c r="K15354" s="14"/>
      <c r="L15354" s="14"/>
      <c r="M15354" s="14"/>
      <c r="N15354" s="14"/>
      <c r="O15354" s="14"/>
      <c r="P15354" s="14"/>
      <c r="Q15354" s="14"/>
    </row>
    <row r="15355" spans="10:17" x14ac:dyDescent="0.25">
      <c r="J15355" s="14"/>
      <c r="K15355" s="14"/>
      <c r="L15355" s="14"/>
      <c r="M15355" s="14"/>
      <c r="N15355" s="14"/>
      <c r="O15355" s="14"/>
      <c r="P15355" s="14"/>
      <c r="Q15355" s="14"/>
    </row>
    <row r="15356" spans="10:17" x14ac:dyDescent="0.25">
      <c r="J15356" s="14"/>
      <c r="K15356" s="14"/>
      <c r="L15356" s="14"/>
      <c r="M15356" s="14"/>
      <c r="N15356" s="14"/>
      <c r="O15356" s="14"/>
      <c r="P15356" s="14"/>
      <c r="Q15356" s="14"/>
    </row>
    <row r="15357" spans="10:17" x14ac:dyDescent="0.25">
      <c r="J15357" s="14"/>
      <c r="K15357" s="14"/>
      <c r="L15357" s="14"/>
      <c r="M15357" s="14"/>
      <c r="N15357" s="14"/>
      <c r="O15357" s="14"/>
      <c r="P15357" s="14"/>
      <c r="Q15357" s="14"/>
    </row>
    <row r="15358" spans="10:17" x14ac:dyDescent="0.25">
      <c r="J15358" s="14"/>
      <c r="K15358" s="14"/>
      <c r="L15358" s="14"/>
      <c r="M15358" s="14"/>
      <c r="N15358" s="14"/>
      <c r="O15358" s="14"/>
      <c r="P15358" s="14"/>
      <c r="Q15358" s="14"/>
    </row>
    <row r="15359" spans="10:17" x14ac:dyDescent="0.25">
      <c r="J15359" s="14"/>
      <c r="K15359" s="14"/>
      <c r="L15359" s="14"/>
      <c r="M15359" s="14"/>
      <c r="N15359" s="14"/>
      <c r="O15359" s="14"/>
      <c r="P15359" s="14"/>
      <c r="Q15359" s="14"/>
    </row>
    <row r="15360" spans="10:17" x14ac:dyDescent="0.25">
      <c r="J15360" s="14"/>
      <c r="K15360" s="14"/>
      <c r="L15360" s="14"/>
      <c r="M15360" s="14"/>
      <c r="N15360" s="14"/>
      <c r="O15360" s="14"/>
      <c r="P15360" s="14"/>
      <c r="Q15360" s="14"/>
    </row>
    <row r="15361" spans="10:17" x14ac:dyDescent="0.25">
      <c r="J15361" s="14"/>
      <c r="K15361" s="14"/>
      <c r="L15361" s="14"/>
      <c r="M15361" s="14"/>
      <c r="N15361" s="14"/>
      <c r="O15361" s="14"/>
      <c r="P15361" s="14"/>
      <c r="Q15361" s="14"/>
    </row>
    <row r="15362" spans="10:17" x14ac:dyDescent="0.25">
      <c r="J15362" s="14"/>
      <c r="K15362" s="14"/>
      <c r="L15362" s="14"/>
      <c r="M15362" s="14"/>
      <c r="N15362" s="14"/>
      <c r="O15362" s="14"/>
      <c r="P15362" s="14"/>
      <c r="Q15362" s="14"/>
    </row>
    <row r="15363" spans="10:17" x14ac:dyDescent="0.25">
      <c r="J15363" s="14"/>
      <c r="K15363" s="14"/>
      <c r="L15363" s="14"/>
      <c r="M15363" s="14"/>
      <c r="N15363" s="14"/>
      <c r="O15363" s="14"/>
      <c r="P15363" s="14"/>
      <c r="Q15363" s="14"/>
    </row>
    <row r="15364" spans="10:17" x14ac:dyDescent="0.25">
      <c r="J15364" s="14"/>
      <c r="K15364" s="14"/>
      <c r="L15364" s="14"/>
      <c r="M15364" s="14"/>
      <c r="N15364" s="14"/>
      <c r="O15364" s="14"/>
      <c r="P15364" s="14"/>
      <c r="Q15364" s="14"/>
    </row>
    <row r="15365" spans="10:17" x14ac:dyDescent="0.25">
      <c r="J15365" s="14"/>
      <c r="K15365" s="14"/>
      <c r="L15365" s="14"/>
      <c r="M15365" s="14"/>
      <c r="N15365" s="14"/>
      <c r="O15365" s="14"/>
      <c r="P15365" s="14"/>
      <c r="Q15365" s="14"/>
    </row>
    <row r="15366" spans="10:17" x14ac:dyDescent="0.25">
      <c r="J15366" s="14"/>
      <c r="K15366" s="14"/>
      <c r="L15366" s="14"/>
      <c r="M15366" s="14"/>
      <c r="N15366" s="14"/>
      <c r="O15366" s="14"/>
      <c r="P15366" s="14"/>
      <c r="Q15366" s="14"/>
    </row>
    <row r="15367" spans="10:17" x14ac:dyDescent="0.25">
      <c r="J15367" s="14"/>
      <c r="K15367" s="14"/>
      <c r="L15367" s="14"/>
      <c r="M15367" s="14"/>
      <c r="N15367" s="14"/>
      <c r="O15367" s="14"/>
      <c r="P15367" s="14"/>
      <c r="Q15367" s="14"/>
    </row>
    <row r="15368" spans="10:17" x14ac:dyDescent="0.25">
      <c r="J15368" s="14"/>
      <c r="K15368" s="14"/>
      <c r="L15368" s="14"/>
      <c r="M15368" s="14"/>
      <c r="N15368" s="14"/>
      <c r="O15368" s="14"/>
      <c r="P15368" s="14"/>
      <c r="Q15368" s="14"/>
    </row>
    <row r="15369" spans="10:17" x14ac:dyDescent="0.25">
      <c r="J15369" s="14"/>
      <c r="K15369" s="14"/>
      <c r="L15369" s="14"/>
      <c r="M15369" s="14"/>
      <c r="N15369" s="14"/>
      <c r="O15369" s="14"/>
      <c r="P15369" s="14"/>
      <c r="Q15369" s="14"/>
    </row>
    <row r="15370" spans="10:17" x14ac:dyDescent="0.25">
      <c r="J15370" s="14"/>
      <c r="K15370" s="14"/>
      <c r="L15370" s="14"/>
      <c r="M15370" s="14"/>
      <c r="N15370" s="14"/>
      <c r="O15370" s="14"/>
      <c r="P15370" s="14"/>
      <c r="Q15370" s="14"/>
    </row>
    <row r="15371" spans="10:17" x14ac:dyDescent="0.25">
      <c r="J15371" s="14"/>
      <c r="K15371" s="14"/>
      <c r="L15371" s="14"/>
      <c r="M15371" s="14"/>
      <c r="N15371" s="14"/>
      <c r="O15371" s="14"/>
      <c r="P15371" s="14"/>
      <c r="Q15371" s="14"/>
    </row>
    <row r="15372" spans="10:17" x14ac:dyDescent="0.25">
      <c r="J15372" s="14"/>
      <c r="K15372" s="14"/>
      <c r="L15372" s="14"/>
      <c r="M15372" s="14"/>
      <c r="N15372" s="14"/>
      <c r="O15372" s="14"/>
      <c r="P15372" s="14"/>
      <c r="Q15372" s="14"/>
    </row>
    <row r="15373" spans="10:17" x14ac:dyDescent="0.25">
      <c r="J15373" s="14"/>
      <c r="K15373" s="14"/>
      <c r="L15373" s="14"/>
      <c r="M15373" s="14"/>
      <c r="N15373" s="14"/>
      <c r="O15373" s="14"/>
      <c r="P15373" s="14"/>
      <c r="Q15373" s="14"/>
    </row>
    <row r="15374" spans="10:17" x14ac:dyDescent="0.25">
      <c r="J15374" s="14"/>
      <c r="K15374" s="14"/>
      <c r="L15374" s="14"/>
      <c r="M15374" s="14"/>
      <c r="N15374" s="14"/>
      <c r="O15374" s="14"/>
      <c r="P15374" s="14"/>
      <c r="Q15374" s="14"/>
    </row>
    <row r="15375" spans="10:17" x14ac:dyDescent="0.25">
      <c r="J15375" s="14"/>
      <c r="K15375" s="14"/>
      <c r="L15375" s="14"/>
      <c r="M15375" s="14"/>
      <c r="N15375" s="14"/>
      <c r="O15375" s="14"/>
      <c r="P15375" s="14"/>
      <c r="Q15375" s="14"/>
    </row>
    <row r="15376" spans="10:17" x14ac:dyDescent="0.25">
      <c r="J15376" s="14"/>
      <c r="K15376" s="14"/>
      <c r="L15376" s="14"/>
      <c r="M15376" s="14"/>
      <c r="N15376" s="14"/>
      <c r="O15376" s="14"/>
      <c r="P15376" s="14"/>
      <c r="Q15376" s="14"/>
    </row>
    <row r="15377" spans="10:17" x14ac:dyDescent="0.25">
      <c r="J15377" s="14"/>
      <c r="K15377" s="14"/>
      <c r="L15377" s="14"/>
      <c r="M15377" s="14"/>
      <c r="N15377" s="14"/>
      <c r="O15377" s="14"/>
      <c r="P15377" s="14"/>
      <c r="Q15377" s="14"/>
    </row>
    <row r="15378" spans="10:17" x14ac:dyDescent="0.25">
      <c r="J15378" s="14"/>
      <c r="K15378" s="14"/>
      <c r="L15378" s="14"/>
      <c r="M15378" s="14"/>
      <c r="N15378" s="14"/>
      <c r="O15378" s="14"/>
      <c r="P15378" s="14"/>
      <c r="Q15378" s="14"/>
    </row>
    <row r="15379" spans="10:17" x14ac:dyDescent="0.25">
      <c r="J15379" s="14"/>
      <c r="K15379" s="14"/>
      <c r="L15379" s="14"/>
      <c r="M15379" s="14"/>
      <c r="N15379" s="14"/>
      <c r="O15379" s="14"/>
      <c r="P15379" s="14"/>
      <c r="Q15379" s="14"/>
    </row>
    <row r="15380" spans="10:17" x14ac:dyDescent="0.25">
      <c r="J15380" s="14"/>
      <c r="K15380" s="14"/>
      <c r="L15380" s="14"/>
      <c r="M15380" s="14"/>
      <c r="N15380" s="14"/>
      <c r="O15380" s="14"/>
      <c r="P15380" s="14"/>
      <c r="Q15380" s="14"/>
    </row>
    <row r="15381" spans="10:17" x14ac:dyDescent="0.25">
      <c r="J15381" s="14"/>
      <c r="K15381" s="14"/>
      <c r="L15381" s="14"/>
      <c r="M15381" s="14"/>
      <c r="N15381" s="14"/>
      <c r="O15381" s="14"/>
      <c r="P15381" s="14"/>
      <c r="Q15381" s="14"/>
    </row>
    <row r="15382" spans="10:17" x14ac:dyDescent="0.25">
      <c r="J15382" s="14"/>
      <c r="K15382" s="14"/>
      <c r="L15382" s="14"/>
      <c r="M15382" s="14"/>
      <c r="N15382" s="14"/>
      <c r="O15382" s="14"/>
      <c r="P15382" s="14"/>
      <c r="Q15382" s="14"/>
    </row>
    <row r="15383" spans="10:17" x14ac:dyDescent="0.25">
      <c r="J15383" s="14"/>
      <c r="K15383" s="14"/>
      <c r="L15383" s="14"/>
      <c r="M15383" s="14"/>
      <c r="N15383" s="14"/>
      <c r="O15383" s="14"/>
      <c r="P15383" s="14"/>
      <c r="Q15383" s="14"/>
    </row>
    <row r="15384" spans="10:17" x14ac:dyDescent="0.25">
      <c r="J15384" s="14"/>
      <c r="K15384" s="14"/>
      <c r="L15384" s="14"/>
      <c r="M15384" s="14"/>
      <c r="N15384" s="14"/>
      <c r="O15384" s="14"/>
      <c r="P15384" s="14"/>
      <c r="Q15384" s="14"/>
    </row>
    <row r="15385" spans="10:17" x14ac:dyDescent="0.25">
      <c r="J15385" s="14"/>
      <c r="K15385" s="14"/>
      <c r="L15385" s="14"/>
      <c r="M15385" s="14"/>
      <c r="N15385" s="14"/>
      <c r="O15385" s="14"/>
      <c r="P15385" s="14"/>
      <c r="Q15385" s="14"/>
    </row>
    <row r="15386" spans="10:17" x14ac:dyDescent="0.25">
      <c r="J15386" s="14"/>
      <c r="K15386" s="14"/>
      <c r="L15386" s="14"/>
      <c r="M15386" s="14"/>
      <c r="N15386" s="14"/>
      <c r="O15386" s="14"/>
      <c r="P15386" s="14"/>
      <c r="Q15386" s="14"/>
    </row>
    <row r="15387" spans="10:17" x14ac:dyDescent="0.25">
      <c r="J15387" s="14"/>
      <c r="K15387" s="14"/>
      <c r="L15387" s="14"/>
      <c r="M15387" s="14"/>
      <c r="N15387" s="14"/>
      <c r="O15387" s="14"/>
      <c r="P15387" s="14"/>
      <c r="Q15387" s="14"/>
    </row>
    <row r="15388" spans="10:17" x14ac:dyDescent="0.25">
      <c r="J15388" s="14"/>
      <c r="K15388" s="14"/>
      <c r="L15388" s="14"/>
      <c r="M15388" s="14"/>
      <c r="N15388" s="14"/>
      <c r="O15388" s="14"/>
      <c r="P15388" s="14"/>
      <c r="Q15388" s="14"/>
    </row>
    <row r="15389" spans="10:17" x14ac:dyDescent="0.25">
      <c r="J15389" s="14"/>
      <c r="K15389" s="14"/>
      <c r="L15389" s="14"/>
      <c r="M15389" s="14"/>
      <c r="N15389" s="14"/>
      <c r="O15389" s="14"/>
      <c r="P15389" s="14"/>
      <c r="Q15389" s="14"/>
    </row>
    <row r="15390" spans="10:17" x14ac:dyDescent="0.25">
      <c r="J15390" s="14"/>
      <c r="K15390" s="14"/>
      <c r="L15390" s="14"/>
      <c r="M15390" s="14"/>
      <c r="N15390" s="14"/>
      <c r="O15390" s="14"/>
      <c r="P15390" s="14"/>
      <c r="Q15390" s="14"/>
    </row>
    <row r="15391" spans="10:17" x14ac:dyDescent="0.25">
      <c r="J15391" s="14"/>
      <c r="K15391" s="14"/>
      <c r="L15391" s="14"/>
      <c r="M15391" s="14"/>
      <c r="N15391" s="14"/>
      <c r="O15391" s="14"/>
      <c r="P15391" s="14"/>
      <c r="Q15391" s="14"/>
    </row>
    <row r="15392" spans="10:17" x14ac:dyDescent="0.25">
      <c r="J15392" s="14"/>
      <c r="K15392" s="14"/>
      <c r="L15392" s="14"/>
      <c r="M15392" s="14"/>
      <c r="N15392" s="14"/>
      <c r="O15392" s="14"/>
      <c r="P15392" s="14"/>
      <c r="Q15392" s="14"/>
    </row>
    <row r="15393" spans="10:17" x14ac:dyDescent="0.25">
      <c r="J15393" s="14"/>
      <c r="K15393" s="14"/>
      <c r="L15393" s="14"/>
      <c r="M15393" s="14"/>
      <c r="N15393" s="14"/>
      <c r="O15393" s="14"/>
      <c r="P15393" s="14"/>
      <c r="Q15393" s="14"/>
    </row>
    <row r="15394" spans="10:17" x14ac:dyDescent="0.25">
      <c r="J15394" s="14"/>
      <c r="K15394" s="14"/>
      <c r="L15394" s="14"/>
      <c r="M15394" s="14"/>
      <c r="N15394" s="14"/>
      <c r="O15394" s="14"/>
      <c r="P15394" s="14"/>
      <c r="Q15394" s="14"/>
    </row>
    <row r="15395" spans="10:17" x14ac:dyDescent="0.25">
      <c r="J15395" s="14"/>
      <c r="K15395" s="14"/>
      <c r="L15395" s="14"/>
      <c r="M15395" s="14"/>
      <c r="N15395" s="14"/>
      <c r="O15395" s="14"/>
      <c r="P15395" s="14"/>
      <c r="Q15395" s="14"/>
    </row>
    <row r="15396" spans="10:17" x14ac:dyDescent="0.25">
      <c r="J15396" s="14"/>
      <c r="K15396" s="14"/>
      <c r="L15396" s="14"/>
      <c r="M15396" s="14"/>
      <c r="N15396" s="14"/>
      <c r="O15396" s="14"/>
      <c r="P15396" s="14"/>
      <c r="Q15396" s="14"/>
    </row>
    <row r="15397" spans="10:17" x14ac:dyDescent="0.25">
      <c r="J15397" s="14"/>
      <c r="K15397" s="14"/>
      <c r="L15397" s="14"/>
      <c r="M15397" s="14"/>
      <c r="N15397" s="14"/>
      <c r="O15397" s="14"/>
      <c r="P15397" s="14"/>
      <c r="Q15397" s="14"/>
    </row>
    <row r="15398" spans="10:17" x14ac:dyDescent="0.25">
      <c r="J15398" s="14"/>
      <c r="K15398" s="14"/>
      <c r="L15398" s="14"/>
      <c r="M15398" s="14"/>
      <c r="N15398" s="14"/>
      <c r="O15398" s="14"/>
      <c r="P15398" s="14"/>
      <c r="Q15398" s="14"/>
    </row>
    <row r="15399" spans="10:17" x14ac:dyDescent="0.25">
      <c r="J15399" s="14"/>
      <c r="K15399" s="14"/>
      <c r="L15399" s="14"/>
      <c r="M15399" s="14"/>
      <c r="N15399" s="14"/>
      <c r="O15399" s="14"/>
      <c r="P15399" s="14"/>
      <c r="Q15399" s="14"/>
    </row>
    <row r="15400" spans="10:17" x14ac:dyDescent="0.25">
      <c r="J15400" s="14"/>
      <c r="K15400" s="14"/>
      <c r="L15400" s="14"/>
      <c r="M15400" s="14"/>
      <c r="N15400" s="14"/>
      <c r="O15400" s="14"/>
      <c r="P15400" s="14"/>
      <c r="Q15400" s="14"/>
    </row>
    <row r="15401" spans="10:17" x14ac:dyDescent="0.25">
      <c r="J15401" s="14"/>
      <c r="K15401" s="14"/>
      <c r="L15401" s="14"/>
      <c r="M15401" s="14"/>
      <c r="N15401" s="14"/>
      <c r="O15401" s="14"/>
      <c r="P15401" s="14"/>
      <c r="Q15401" s="14"/>
    </row>
    <row r="15402" spans="10:17" x14ac:dyDescent="0.25">
      <c r="J15402" s="14"/>
      <c r="K15402" s="14"/>
      <c r="L15402" s="14"/>
      <c r="M15402" s="14"/>
      <c r="N15402" s="14"/>
      <c r="O15402" s="14"/>
      <c r="P15402" s="14"/>
      <c r="Q15402" s="14"/>
    </row>
    <row r="15403" spans="10:17" x14ac:dyDescent="0.25">
      <c r="J15403" s="14"/>
      <c r="K15403" s="14"/>
      <c r="L15403" s="14"/>
      <c r="M15403" s="14"/>
      <c r="N15403" s="14"/>
      <c r="O15403" s="14"/>
      <c r="P15403" s="14"/>
      <c r="Q15403" s="14"/>
    </row>
    <row r="15404" spans="10:17" x14ac:dyDescent="0.25">
      <c r="J15404" s="14"/>
      <c r="K15404" s="14"/>
      <c r="L15404" s="14"/>
      <c r="M15404" s="14"/>
      <c r="N15404" s="14"/>
      <c r="O15404" s="14"/>
      <c r="P15404" s="14"/>
      <c r="Q15404" s="14"/>
    </row>
    <row r="15405" spans="10:17" x14ac:dyDescent="0.25">
      <c r="J15405" s="14"/>
      <c r="K15405" s="14"/>
      <c r="L15405" s="14"/>
      <c r="M15405" s="14"/>
      <c r="N15405" s="14"/>
      <c r="O15405" s="14"/>
      <c r="P15405" s="14"/>
      <c r="Q15405" s="14"/>
    </row>
    <row r="15406" spans="10:17" x14ac:dyDescent="0.25">
      <c r="J15406" s="14"/>
      <c r="K15406" s="14"/>
      <c r="L15406" s="14"/>
      <c r="M15406" s="14"/>
      <c r="N15406" s="14"/>
      <c r="O15406" s="14"/>
      <c r="P15406" s="14"/>
      <c r="Q15406" s="14"/>
    </row>
    <row r="15407" spans="10:17" x14ac:dyDescent="0.25">
      <c r="J15407" s="14"/>
      <c r="K15407" s="14"/>
      <c r="L15407" s="14"/>
      <c r="M15407" s="14"/>
      <c r="N15407" s="14"/>
      <c r="O15407" s="14"/>
      <c r="P15407" s="14"/>
      <c r="Q15407" s="14"/>
    </row>
    <row r="15408" spans="10:17" x14ac:dyDescent="0.25">
      <c r="J15408" s="14"/>
      <c r="K15408" s="14"/>
      <c r="L15408" s="14"/>
      <c r="M15408" s="14"/>
      <c r="N15408" s="14"/>
      <c r="O15408" s="14"/>
      <c r="P15408" s="14"/>
      <c r="Q15408" s="14"/>
    </row>
    <row r="15409" spans="10:17" x14ac:dyDescent="0.25">
      <c r="J15409" s="14"/>
      <c r="K15409" s="14"/>
      <c r="L15409" s="14"/>
      <c r="M15409" s="14"/>
      <c r="N15409" s="14"/>
      <c r="O15409" s="14"/>
      <c r="P15409" s="14"/>
      <c r="Q15409" s="14"/>
    </row>
    <row r="15410" spans="10:17" x14ac:dyDescent="0.25">
      <c r="J15410" s="14"/>
      <c r="K15410" s="14"/>
      <c r="L15410" s="14"/>
      <c r="M15410" s="14"/>
      <c r="N15410" s="14"/>
      <c r="O15410" s="14"/>
      <c r="P15410" s="14"/>
      <c r="Q15410" s="14"/>
    </row>
    <row r="15411" spans="10:17" x14ac:dyDescent="0.25">
      <c r="J15411" s="14"/>
      <c r="K15411" s="14"/>
      <c r="L15411" s="14"/>
      <c r="M15411" s="14"/>
      <c r="N15411" s="14"/>
      <c r="O15411" s="14"/>
      <c r="P15411" s="14"/>
      <c r="Q15411" s="14"/>
    </row>
    <row r="15412" spans="10:17" x14ac:dyDescent="0.25">
      <c r="J15412" s="14"/>
      <c r="K15412" s="14"/>
      <c r="L15412" s="14"/>
      <c r="M15412" s="14"/>
      <c r="N15412" s="14"/>
      <c r="O15412" s="14"/>
      <c r="P15412" s="14"/>
      <c r="Q15412" s="14"/>
    </row>
    <row r="15413" spans="10:17" x14ac:dyDescent="0.25">
      <c r="J15413" s="14"/>
      <c r="K15413" s="14"/>
      <c r="L15413" s="14"/>
      <c r="M15413" s="14"/>
      <c r="N15413" s="14"/>
      <c r="O15413" s="14"/>
      <c r="P15413" s="14"/>
      <c r="Q15413" s="14"/>
    </row>
    <row r="15414" spans="10:17" x14ac:dyDescent="0.25">
      <c r="J15414" s="14"/>
      <c r="K15414" s="14"/>
      <c r="L15414" s="14"/>
      <c r="M15414" s="14"/>
      <c r="N15414" s="14"/>
      <c r="O15414" s="14"/>
      <c r="P15414" s="14"/>
      <c r="Q15414" s="14"/>
    </row>
    <row r="15415" spans="10:17" x14ac:dyDescent="0.25">
      <c r="J15415" s="14"/>
      <c r="K15415" s="14"/>
      <c r="L15415" s="14"/>
      <c r="M15415" s="14"/>
      <c r="N15415" s="14"/>
      <c r="O15415" s="14"/>
      <c r="P15415" s="14"/>
      <c r="Q15415" s="14"/>
    </row>
    <row r="15416" spans="10:17" x14ac:dyDescent="0.25">
      <c r="J15416" s="14"/>
      <c r="K15416" s="14"/>
      <c r="L15416" s="14"/>
      <c r="M15416" s="14"/>
      <c r="N15416" s="14"/>
      <c r="O15416" s="14"/>
      <c r="P15416" s="14"/>
      <c r="Q15416" s="14"/>
    </row>
    <row r="15417" spans="10:17" x14ac:dyDescent="0.25">
      <c r="J15417" s="14"/>
      <c r="K15417" s="14"/>
      <c r="L15417" s="14"/>
      <c r="M15417" s="14"/>
      <c r="N15417" s="14"/>
      <c r="O15417" s="14"/>
      <c r="P15417" s="14"/>
      <c r="Q15417" s="14"/>
    </row>
    <row r="15418" spans="10:17" x14ac:dyDescent="0.25">
      <c r="J15418" s="14"/>
      <c r="K15418" s="14"/>
      <c r="L15418" s="14"/>
      <c r="M15418" s="14"/>
      <c r="N15418" s="14"/>
      <c r="O15418" s="14"/>
      <c r="P15418" s="14"/>
      <c r="Q15418" s="14"/>
    </row>
    <row r="15419" spans="10:17" x14ac:dyDescent="0.25">
      <c r="J15419" s="14"/>
      <c r="K15419" s="14"/>
      <c r="L15419" s="14"/>
      <c r="M15419" s="14"/>
      <c r="N15419" s="14"/>
      <c r="O15419" s="14"/>
      <c r="P15419" s="14"/>
      <c r="Q15419" s="14"/>
    </row>
    <row r="15420" spans="10:17" x14ac:dyDescent="0.25">
      <c r="J15420" s="14"/>
      <c r="K15420" s="14"/>
      <c r="L15420" s="14"/>
      <c r="M15420" s="14"/>
      <c r="N15420" s="14"/>
      <c r="O15420" s="14"/>
      <c r="P15420" s="14"/>
      <c r="Q15420" s="14"/>
    </row>
    <row r="15421" spans="10:17" x14ac:dyDescent="0.25">
      <c r="J15421" s="14"/>
      <c r="K15421" s="14"/>
      <c r="L15421" s="14"/>
      <c r="M15421" s="14"/>
      <c r="N15421" s="14"/>
      <c r="O15421" s="14"/>
      <c r="P15421" s="14"/>
      <c r="Q15421" s="14"/>
    </row>
    <row r="15422" spans="10:17" x14ac:dyDescent="0.25">
      <c r="J15422" s="14"/>
      <c r="K15422" s="14"/>
      <c r="L15422" s="14"/>
      <c r="M15422" s="14"/>
      <c r="N15422" s="14"/>
      <c r="O15422" s="14"/>
      <c r="P15422" s="14"/>
      <c r="Q15422" s="14"/>
    </row>
    <row r="15423" spans="10:17" x14ac:dyDescent="0.25">
      <c r="J15423" s="14"/>
      <c r="K15423" s="14"/>
      <c r="L15423" s="14"/>
      <c r="M15423" s="14"/>
      <c r="N15423" s="14"/>
      <c r="O15423" s="14"/>
      <c r="P15423" s="14"/>
      <c r="Q15423" s="14"/>
    </row>
    <row r="15424" spans="10:17" x14ac:dyDescent="0.25">
      <c r="J15424" s="14"/>
      <c r="K15424" s="14"/>
      <c r="L15424" s="14"/>
      <c r="M15424" s="14"/>
      <c r="N15424" s="14"/>
      <c r="O15424" s="14"/>
      <c r="P15424" s="14"/>
      <c r="Q15424" s="14"/>
    </row>
    <row r="15425" spans="10:17" x14ac:dyDescent="0.25">
      <c r="J15425" s="14"/>
      <c r="K15425" s="14"/>
      <c r="L15425" s="14"/>
      <c r="M15425" s="14"/>
      <c r="N15425" s="14"/>
      <c r="O15425" s="14"/>
      <c r="P15425" s="14"/>
      <c r="Q15425" s="14"/>
    </row>
    <row r="15426" spans="10:17" x14ac:dyDescent="0.25">
      <c r="J15426" s="14"/>
      <c r="K15426" s="14"/>
      <c r="L15426" s="14"/>
      <c r="M15426" s="14"/>
      <c r="N15426" s="14"/>
      <c r="O15426" s="14"/>
      <c r="P15426" s="14"/>
      <c r="Q15426" s="14"/>
    </row>
    <row r="15427" spans="10:17" x14ac:dyDescent="0.25">
      <c r="J15427" s="14"/>
      <c r="K15427" s="14"/>
      <c r="L15427" s="14"/>
      <c r="M15427" s="14"/>
      <c r="N15427" s="14"/>
      <c r="O15427" s="14"/>
      <c r="P15427" s="14"/>
      <c r="Q15427" s="14"/>
    </row>
    <row r="15428" spans="10:17" x14ac:dyDescent="0.25">
      <c r="J15428" s="14"/>
      <c r="K15428" s="14"/>
      <c r="L15428" s="14"/>
      <c r="M15428" s="14"/>
      <c r="N15428" s="14"/>
      <c r="O15428" s="14"/>
      <c r="P15428" s="14"/>
      <c r="Q15428" s="14"/>
    </row>
    <row r="15429" spans="10:17" x14ac:dyDescent="0.25">
      <c r="J15429" s="14"/>
      <c r="K15429" s="14"/>
      <c r="L15429" s="14"/>
      <c r="M15429" s="14"/>
      <c r="N15429" s="14"/>
      <c r="O15429" s="14"/>
      <c r="P15429" s="14"/>
      <c r="Q15429" s="14"/>
    </row>
    <row r="15430" spans="10:17" x14ac:dyDescent="0.25">
      <c r="J15430" s="14"/>
      <c r="K15430" s="14"/>
      <c r="L15430" s="14"/>
      <c r="M15430" s="14"/>
      <c r="N15430" s="14"/>
      <c r="O15430" s="14"/>
      <c r="P15430" s="14"/>
      <c r="Q15430" s="14"/>
    </row>
    <row r="15431" spans="10:17" x14ac:dyDescent="0.25">
      <c r="J15431" s="14"/>
      <c r="K15431" s="14"/>
      <c r="L15431" s="14"/>
      <c r="M15431" s="14"/>
      <c r="N15431" s="14"/>
      <c r="O15431" s="14"/>
      <c r="P15431" s="14"/>
      <c r="Q15431" s="14"/>
    </row>
    <row r="15432" spans="10:17" x14ac:dyDescent="0.25">
      <c r="J15432" s="14"/>
      <c r="K15432" s="14"/>
      <c r="L15432" s="14"/>
      <c r="M15432" s="14"/>
      <c r="N15432" s="14"/>
      <c r="O15432" s="14"/>
      <c r="P15432" s="14"/>
      <c r="Q15432" s="14"/>
    </row>
    <row r="15433" spans="10:17" x14ac:dyDescent="0.25">
      <c r="J15433" s="14"/>
      <c r="K15433" s="14"/>
      <c r="L15433" s="14"/>
      <c r="M15433" s="14"/>
      <c r="N15433" s="14"/>
      <c r="O15433" s="14"/>
      <c r="P15433" s="14"/>
      <c r="Q15433" s="14"/>
    </row>
    <row r="15434" spans="10:17" x14ac:dyDescent="0.25">
      <c r="J15434" s="14"/>
      <c r="K15434" s="14"/>
      <c r="L15434" s="14"/>
      <c r="M15434" s="14"/>
      <c r="N15434" s="14"/>
      <c r="O15434" s="14"/>
      <c r="P15434" s="14"/>
      <c r="Q15434" s="14"/>
    </row>
    <row r="15435" spans="10:17" x14ac:dyDescent="0.25">
      <c r="J15435" s="14"/>
      <c r="K15435" s="14"/>
      <c r="L15435" s="14"/>
      <c r="M15435" s="14"/>
      <c r="N15435" s="14"/>
      <c r="O15435" s="14"/>
      <c r="P15435" s="14"/>
      <c r="Q15435" s="14"/>
    </row>
    <row r="15436" spans="10:17" x14ac:dyDescent="0.25">
      <c r="J15436" s="14"/>
      <c r="K15436" s="14"/>
      <c r="L15436" s="14"/>
      <c r="M15436" s="14"/>
      <c r="N15436" s="14"/>
      <c r="O15436" s="14"/>
      <c r="P15436" s="14"/>
      <c r="Q15436" s="14"/>
    </row>
    <row r="15437" spans="10:17" x14ac:dyDescent="0.25">
      <c r="J15437" s="14"/>
      <c r="K15437" s="14"/>
      <c r="L15437" s="14"/>
      <c r="M15437" s="14"/>
      <c r="N15437" s="14"/>
      <c r="O15437" s="14"/>
      <c r="P15437" s="14"/>
      <c r="Q15437" s="14"/>
    </row>
    <row r="15438" spans="10:17" x14ac:dyDescent="0.25">
      <c r="J15438" s="14"/>
      <c r="K15438" s="14"/>
      <c r="L15438" s="14"/>
      <c r="M15438" s="14"/>
      <c r="N15438" s="14"/>
      <c r="O15438" s="14"/>
      <c r="P15438" s="14"/>
      <c r="Q15438" s="14"/>
    </row>
    <row r="15439" spans="10:17" x14ac:dyDescent="0.25">
      <c r="J15439" s="14"/>
      <c r="K15439" s="14"/>
      <c r="L15439" s="14"/>
      <c r="M15439" s="14"/>
      <c r="N15439" s="14"/>
      <c r="O15439" s="14"/>
      <c r="P15439" s="14"/>
      <c r="Q15439" s="14"/>
    </row>
    <row r="15440" spans="10:17" x14ac:dyDescent="0.25">
      <c r="J15440" s="14"/>
      <c r="K15440" s="14"/>
      <c r="L15440" s="14"/>
      <c r="M15440" s="14"/>
      <c r="N15440" s="14"/>
      <c r="O15440" s="14"/>
      <c r="P15440" s="14"/>
      <c r="Q15440" s="14"/>
    </row>
    <row r="15441" spans="10:17" x14ac:dyDescent="0.25">
      <c r="J15441" s="14"/>
      <c r="K15441" s="14"/>
      <c r="L15441" s="14"/>
      <c r="M15441" s="14"/>
      <c r="N15441" s="14"/>
      <c r="O15441" s="14"/>
      <c r="P15441" s="14"/>
      <c r="Q15441" s="14"/>
    </row>
    <row r="15442" spans="10:17" x14ac:dyDescent="0.25">
      <c r="J15442" s="14"/>
      <c r="K15442" s="14"/>
      <c r="L15442" s="14"/>
      <c r="M15442" s="14"/>
      <c r="N15442" s="14"/>
      <c r="O15442" s="14"/>
      <c r="P15442" s="14"/>
      <c r="Q15442" s="14"/>
    </row>
    <row r="15443" spans="10:17" x14ac:dyDescent="0.25">
      <c r="J15443" s="14"/>
      <c r="K15443" s="14"/>
      <c r="L15443" s="14"/>
      <c r="M15443" s="14"/>
      <c r="N15443" s="14"/>
      <c r="O15443" s="14"/>
      <c r="P15443" s="14"/>
      <c r="Q15443" s="14"/>
    </row>
    <row r="15444" spans="10:17" x14ac:dyDescent="0.25">
      <c r="J15444" s="14"/>
      <c r="K15444" s="14"/>
      <c r="L15444" s="14"/>
      <c r="M15444" s="14"/>
      <c r="N15444" s="14"/>
      <c r="O15444" s="14"/>
      <c r="P15444" s="14"/>
      <c r="Q15444" s="14"/>
    </row>
    <row r="15445" spans="10:17" x14ac:dyDescent="0.25">
      <c r="J15445" s="14"/>
      <c r="K15445" s="14"/>
      <c r="L15445" s="14"/>
      <c r="M15445" s="14"/>
      <c r="N15445" s="14"/>
      <c r="O15445" s="14"/>
      <c r="P15445" s="14"/>
      <c r="Q15445" s="14"/>
    </row>
    <row r="15446" spans="10:17" x14ac:dyDescent="0.25">
      <c r="J15446" s="14"/>
      <c r="K15446" s="14"/>
      <c r="L15446" s="14"/>
      <c r="M15446" s="14"/>
      <c r="N15446" s="14"/>
      <c r="O15446" s="14"/>
      <c r="P15446" s="14"/>
      <c r="Q15446" s="14"/>
    </row>
    <row r="15447" spans="10:17" x14ac:dyDescent="0.25">
      <c r="J15447" s="14"/>
      <c r="K15447" s="14"/>
      <c r="L15447" s="14"/>
      <c r="M15447" s="14"/>
      <c r="N15447" s="14"/>
      <c r="O15447" s="14"/>
      <c r="P15447" s="14"/>
      <c r="Q15447" s="14"/>
    </row>
    <row r="15448" spans="10:17" x14ac:dyDescent="0.25">
      <c r="J15448" s="14"/>
      <c r="K15448" s="14"/>
      <c r="L15448" s="14"/>
      <c r="M15448" s="14"/>
      <c r="N15448" s="14"/>
      <c r="O15448" s="14"/>
      <c r="P15448" s="14"/>
      <c r="Q15448" s="14"/>
    </row>
    <row r="15449" spans="10:17" x14ac:dyDescent="0.25">
      <c r="J15449" s="14"/>
      <c r="K15449" s="14"/>
      <c r="L15449" s="14"/>
      <c r="M15449" s="14"/>
      <c r="N15449" s="14"/>
      <c r="O15449" s="14"/>
      <c r="P15449" s="14"/>
      <c r="Q15449" s="14"/>
    </row>
    <row r="15450" spans="10:17" x14ac:dyDescent="0.25">
      <c r="J15450" s="14"/>
      <c r="K15450" s="14"/>
      <c r="L15450" s="14"/>
      <c r="M15450" s="14"/>
      <c r="N15450" s="14"/>
      <c r="O15450" s="14"/>
      <c r="P15450" s="14"/>
      <c r="Q15450" s="14"/>
    </row>
    <row r="15451" spans="10:17" x14ac:dyDescent="0.25">
      <c r="J15451" s="14"/>
      <c r="K15451" s="14"/>
      <c r="L15451" s="14"/>
      <c r="M15451" s="14"/>
      <c r="N15451" s="14"/>
      <c r="O15451" s="14"/>
      <c r="P15451" s="14"/>
      <c r="Q15451" s="14"/>
    </row>
    <row r="15452" spans="10:17" x14ac:dyDescent="0.25">
      <c r="J15452" s="14"/>
      <c r="K15452" s="14"/>
      <c r="L15452" s="14"/>
      <c r="M15452" s="14"/>
      <c r="N15452" s="14"/>
      <c r="O15452" s="14"/>
      <c r="P15452" s="14"/>
      <c r="Q15452" s="14"/>
    </row>
    <row r="15453" spans="10:17" x14ac:dyDescent="0.25">
      <c r="J15453" s="14"/>
      <c r="K15453" s="14"/>
      <c r="L15453" s="14"/>
      <c r="M15453" s="14"/>
      <c r="N15453" s="14"/>
      <c r="O15453" s="14"/>
      <c r="P15453" s="14"/>
      <c r="Q15453" s="14"/>
    </row>
    <row r="15454" spans="10:17" x14ac:dyDescent="0.25">
      <c r="J15454" s="14"/>
      <c r="K15454" s="14"/>
      <c r="L15454" s="14"/>
      <c r="M15454" s="14"/>
      <c r="N15454" s="14"/>
      <c r="O15454" s="14"/>
      <c r="P15454" s="14"/>
      <c r="Q15454" s="14"/>
    </row>
    <row r="15455" spans="10:17" x14ac:dyDescent="0.25">
      <c r="J15455" s="14"/>
      <c r="K15455" s="14"/>
      <c r="L15455" s="14"/>
      <c r="M15455" s="14"/>
      <c r="N15455" s="14"/>
      <c r="O15455" s="14"/>
      <c r="P15455" s="14"/>
      <c r="Q15455" s="14"/>
    </row>
    <row r="15456" spans="10:17" x14ac:dyDescent="0.25">
      <c r="J15456" s="14"/>
      <c r="K15456" s="14"/>
      <c r="L15456" s="14"/>
      <c r="M15456" s="14"/>
      <c r="N15456" s="14"/>
      <c r="O15456" s="14"/>
      <c r="P15456" s="14"/>
      <c r="Q15456" s="14"/>
    </row>
    <row r="15457" spans="10:17" x14ac:dyDescent="0.25">
      <c r="J15457" s="14"/>
      <c r="K15457" s="14"/>
      <c r="L15457" s="14"/>
      <c r="M15457" s="14"/>
      <c r="N15457" s="14"/>
      <c r="O15457" s="14"/>
      <c r="P15457" s="14"/>
      <c r="Q15457" s="14"/>
    </row>
    <row r="15458" spans="10:17" x14ac:dyDescent="0.25">
      <c r="J15458" s="14"/>
      <c r="K15458" s="14"/>
      <c r="L15458" s="14"/>
      <c r="M15458" s="14"/>
      <c r="N15458" s="14"/>
      <c r="O15458" s="14"/>
      <c r="P15458" s="14"/>
      <c r="Q15458" s="14"/>
    </row>
    <row r="15459" spans="10:17" x14ac:dyDescent="0.25">
      <c r="J15459" s="14"/>
      <c r="K15459" s="14"/>
      <c r="L15459" s="14"/>
      <c r="M15459" s="14"/>
      <c r="N15459" s="14"/>
      <c r="O15459" s="14"/>
      <c r="P15459" s="14"/>
      <c r="Q15459" s="14"/>
    </row>
    <row r="15460" spans="10:17" x14ac:dyDescent="0.25">
      <c r="J15460" s="14"/>
      <c r="K15460" s="14"/>
      <c r="L15460" s="14"/>
      <c r="M15460" s="14"/>
      <c r="N15460" s="14"/>
      <c r="O15460" s="14"/>
      <c r="P15460" s="14"/>
      <c r="Q15460" s="14"/>
    </row>
    <row r="15461" spans="10:17" x14ac:dyDescent="0.25">
      <c r="J15461" s="14"/>
      <c r="K15461" s="14"/>
      <c r="L15461" s="14"/>
      <c r="M15461" s="14"/>
      <c r="N15461" s="14"/>
      <c r="O15461" s="14"/>
      <c r="P15461" s="14"/>
      <c r="Q15461" s="14"/>
    </row>
    <row r="15462" spans="10:17" x14ac:dyDescent="0.25">
      <c r="J15462" s="14"/>
      <c r="K15462" s="14"/>
      <c r="L15462" s="14"/>
      <c r="M15462" s="14"/>
      <c r="N15462" s="14"/>
      <c r="O15462" s="14"/>
      <c r="P15462" s="14"/>
      <c r="Q15462" s="14"/>
    </row>
    <row r="15463" spans="10:17" x14ac:dyDescent="0.25">
      <c r="J15463" s="14"/>
      <c r="K15463" s="14"/>
      <c r="L15463" s="14"/>
      <c r="M15463" s="14"/>
      <c r="N15463" s="14"/>
      <c r="O15463" s="14"/>
      <c r="P15463" s="14"/>
      <c r="Q15463" s="14"/>
    </row>
    <row r="15464" spans="10:17" x14ac:dyDescent="0.25">
      <c r="J15464" s="14"/>
      <c r="K15464" s="14"/>
      <c r="L15464" s="14"/>
      <c r="M15464" s="14"/>
      <c r="N15464" s="14"/>
      <c r="O15464" s="14"/>
      <c r="P15464" s="14"/>
      <c r="Q15464" s="14"/>
    </row>
    <row r="15465" spans="10:17" x14ac:dyDescent="0.25">
      <c r="J15465" s="14"/>
      <c r="K15465" s="14"/>
      <c r="L15465" s="14"/>
      <c r="M15465" s="14"/>
      <c r="N15465" s="14"/>
      <c r="O15465" s="14"/>
      <c r="P15465" s="14"/>
      <c r="Q15465" s="14"/>
    </row>
    <row r="15466" spans="10:17" x14ac:dyDescent="0.25">
      <c r="J15466" s="14"/>
      <c r="K15466" s="14"/>
      <c r="L15466" s="14"/>
      <c r="M15466" s="14"/>
      <c r="N15466" s="14"/>
      <c r="O15466" s="14"/>
      <c r="P15466" s="14"/>
      <c r="Q15466" s="14"/>
    </row>
    <row r="15467" spans="10:17" x14ac:dyDescent="0.25">
      <c r="J15467" s="14"/>
      <c r="K15467" s="14"/>
      <c r="L15467" s="14"/>
      <c r="M15467" s="14"/>
      <c r="N15467" s="14"/>
      <c r="O15467" s="14"/>
      <c r="P15467" s="14"/>
      <c r="Q15467" s="14"/>
    </row>
    <row r="15468" spans="10:17" x14ac:dyDescent="0.25">
      <c r="J15468" s="14"/>
      <c r="K15468" s="14"/>
      <c r="L15468" s="14"/>
      <c r="M15468" s="14"/>
      <c r="N15468" s="14"/>
      <c r="O15468" s="14"/>
      <c r="P15468" s="14"/>
      <c r="Q15468" s="14"/>
    </row>
    <row r="15469" spans="10:17" x14ac:dyDescent="0.25">
      <c r="J15469" s="14"/>
      <c r="K15469" s="14"/>
      <c r="L15469" s="14"/>
      <c r="M15469" s="14"/>
      <c r="N15469" s="14"/>
      <c r="O15469" s="14"/>
      <c r="P15469" s="14"/>
      <c r="Q15469" s="14"/>
    </row>
    <row r="15470" spans="10:17" x14ac:dyDescent="0.25">
      <c r="J15470" s="14"/>
      <c r="K15470" s="14"/>
      <c r="L15470" s="14"/>
      <c r="M15470" s="14"/>
      <c r="N15470" s="14"/>
      <c r="O15470" s="14"/>
      <c r="P15470" s="14"/>
      <c r="Q15470" s="14"/>
    </row>
    <row r="15471" spans="10:17" x14ac:dyDescent="0.25">
      <c r="J15471" s="14"/>
      <c r="K15471" s="14"/>
      <c r="L15471" s="14"/>
      <c r="M15471" s="14"/>
      <c r="N15471" s="14"/>
      <c r="O15471" s="14"/>
      <c r="P15471" s="14"/>
      <c r="Q15471" s="14"/>
    </row>
    <row r="15472" spans="10:17" x14ac:dyDescent="0.25">
      <c r="J15472" s="14"/>
      <c r="K15472" s="14"/>
      <c r="L15472" s="14"/>
      <c r="M15472" s="14"/>
      <c r="N15472" s="14"/>
      <c r="O15472" s="14"/>
      <c r="P15472" s="14"/>
      <c r="Q15472" s="14"/>
    </row>
    <row r="15473" spans="10:17" x14ac:dyDescent="0.25">
      <c r="J15473" s="14"/>
      <c r="K15473" s="14"/>
      <c r="L15473" s="14"/>
      <c r="M15473" s="14"/>
      <c r="N15473" s="14"/>
      <c r="O15473" s="14"/>
      <c r="P15473" s="14"/>
      <c r="Q15473" s="14"/>
    </row>
    <row r="15474" spans="10:17" x14ac:dyDescent="0.25">
      <c r="J15474" s="14"/>
      <c r="K15474" s="14"/>
      <c r="L15474" s="14"/>
      <c r="M15474" s="14"/>
      <c r="N15474" s="14"/>
      <c r="O15474" s="14"/>
      <c r="P15474" s="14"/>
      <c r="Q15474" s="14"/>
    </row>
    <row r="15475" spans="10:17" x14ac:dyDescent="0.25">
      <c r="J15475" s="14"/>
      <c r="K15475" s="14"/>
      <c r="L15475" s="14"/>
      <c r="M15475" s="14"/>
      <c r="N15475" s="14"/>
      <c r="O15475" s="14"/>
      <c r="P15475" s="14"/>
      <c r="Q15475" s="14"/>
    </row>
    <row r="15476" spans="10:17" x14ac:dyDescent="0.25">
      <c r="J15476" s="14"/>
      <c r="K15476" s="14"/>
      <c r="L15476" s="14"/>
      <c r="M15476" s="14"/>
      <c r="N15476" s="14"/>
      <c r="O15476" s="14"/>
      <c r="P15476" s="14"/>
      <c r="Q15476" s="14"/>
    </row>
    <row r="15477" spans="10:17" x14ac:dyDescent="0.25">
      <c r="J15477" s="14"/>
      <c r="K15477" s="14"/>
      <c r="L15477" s="14"/>
      <c r="M15477" s="14"/>
      <c r="N15477" s="14"/>
      <c r="O15477" s="14"/>
      <c r="P15477" s="14"/>
      <c r="Q15477" s="14"/>
    </row>
    <row r="15478" spans="10:17" x14ac:dyDescent="0.25">
      <c r="J15478" s="14"/>
      <c r="K15478" s="14"/>
      <c r="L15478" s="14"/>
      <c r="M15478" s="14"/>
      <c r="N15478" s="14"/>
      <c r="O15478" s="14"/>
      <c r="P15478" s="14"/>
      <c r="Q15478" s="14"/>
    </row>
    <row r="15479" spans="10:17" x14ac:dyDescent="0.25">
      <c r="J15479" s="14"/>
      <c r="K15479" s="14"/>
      <c r="L15479" s="14"/>
      <c r="M15479" s="14"/>
      <c r="N15479" s="14"/>
      <c r="O15479" s="14"/>
      <c r="P15479" s="14"/>
      <c r="Q15479" s="14"/>
    </row>
    <row r="15480" spans="10:17" x14ac:dyDescent="0.25">
      <c r="J15480" s="14"/>
      <c r="K15480" s="14"/>
      <c r="L15480" s="14"/>
      <c r="M15480" s="14"/>
      <c r="N15480" s="14"/>
      <c r="O15480" s="14"/>
      <c r="P15480" s="14"/>
      <c r="Q15480" s="14"/>
    </row>
    <row r="15481" spans="10:17" x14ac:dyDescent="0.25">
      <c r="J15481" s="14"/>
      <c r="K15481" s="14"/>
      <c r="L15481" s="14"/>
      <c r="M15481" s="14"/>
      <c r="N15481" s="14"/>
      <c r="O15481" s="14"/>
      <c r="P15481" s="14"/>
      <c r="Q15481" s="14"/>
    </row>
    <row r="15482" spans="10:17" x14ac:dyDescent="0.25">
      <c r="J15482" s="14"/>
      <c r="K15482" s="14"/>
      <c r="L15482" s="14"/>
      <c r="M15482" s="14"/>
      <c r="N15482" s="14"/>
      <c r="O15482" s="14"/>
      <c r="P15482" s="14"/>
      <c r="Q15482" s="14"/>
    </row>
    <row r="15483" spans="10:17" x14ac:dyDescent="0.25">
      <c r="J15483" s="14"/>
      <c r="K15483" s="14"/>
      <c r="L15483" s="14"/>
      <c r="M15483" s="14"/>
      <c r="N15483" s="14"/>
      <c r="O15483" s="14"/>
      <c r="P15483" s="14"/>
      <c r="Q15483" s="14"/>
    </row>
    <row r="15484" spans="10:17" x14ac:dyDescent="0.25">
      <c r="J15484" s="14"/>
      <c r="K15484" s="14"/>
      <c r="L15484" s="14"/>
      <c r="M15484" s="14"/>
      <c r="N15484" s="14"/>
      <c r="O15484" s="14"/>
      <c r="P15484" s="14"/>
      <c r="Q15484" s="14"/>
    </row>
    <row r="15485" spans="10:17" x14ac:dyDescent="0.25">
      <c r="J15485" s="14"/>
      <c r="K15485" s="14"/>
      <c r="L15485" s="14"/>
      <c r="M15485" s="14"/>
      <c r="N15485" s="14"/>
      <c r="O15485" s="14"/>
      <c r="P15485" s="14"/>
      <c r="Q15485" s="14"/>
    </row>
    <row r="15486" spans="10:17" x14ac:dyDescent="0.25">
      <c r="J15486" s="14"/>
      <c r="K15486" s="14"/>
      <c r="L15486" s="14"/>
      <c r="M15486" s="14"/>
      <c r="N15486" s="14"/>
      <c r="O15486" s="14"/>
      <c r="P15486" s="14"/>
      <c r="Q15486" s="14"/>
    </row>
    <row r="15487" spans="10:17" x14ac:dyDescent="0.25">
      <c r="J15487" s="14"/>
      <c r="K15487" s="14"/>
      <c r="L15487" s="14"/>
      <c r="M15487" s="14"/>
      <c r="N15487" s="14"/>
      <c r="O15487" s="14"/>
      <c r="P15487" s="14"/>
      <c r="Q15487" s="14"/>
    </row>
    <row r="15488" spans="10:17" x14ac:dyDescent="0.25">
      <c r="J15488" s="14"/>
      <c r="K15488" s="14"/>
      <c r="L15488" s="14"/>
      <c r="M15488" s="14"/>
      <c r="N15488" s="14"/>
      <c r="O15488" s="14"/>
      <c r="P15488" s="14"/>
      <c r="Q15488" s="14"/>
    </row>
    <row r="15489" spans="10:17" x14ac:dyDescent="0.25">
      <c r="J15489" s="14"/>
      <c r="K15489" s="14"/>
      <c r="L15489" s="14"/>
      <c r="M15489" s="14"/>
      <c r="N15489" s="14"/>
      <c r="O15489" s="14"/>
      <c r="P15489" s="14"/>
      <c r="Q15489" s="14"/>
    </row>
    <row r="15490" spans="10:17" x14ac:dyDescent="0.25">
      <c r="J15490" s="14"/>
      <c r="K15490" s="14"/>
      <c r="L15490" s="14"/>
      <c r="M15490" s="14"/>
      <c r="N15490" s="14"/>
      <c r="O15490" s="14"/>
      <c r="P15490" s="14"/>
      <c r="Q15490" s="14"/>
    </row>
    <row r="15491" spans="10:17" x14ac:dyDescent="0.25">
      <c r="J15491" s="14"/>
      <c r="K15491" s="14"/>
      <c r="L15491" s="14"/>
      <c r="M15491" s="14"/>
      <c r="N15491" s="14"/>
      <c r="O15491" s="14"/>
      <c r="P15491" s="14"/>
      <c r="Q15491" s="14"/>
    </row>
    <row r="15492" spans="10:17" x14ac:dyDescent="0.25">
      <c r="J15492" s="14"/>
      <c r="K15492" s="14"/>
      <c r="L15492" s="14"/>
      <c r="M15492" s="14"/>
      <c r="N15492" s="14"/>
      <c r="O15492" s="14"/>
      <c r="P15492" s="14"/>
      <c r="Q15492" s="14"/>
    </row>
    <row r="15493" spans="10:17" x14ac:dyDescent="0.25">
      <c r="J15493" s="14"/>
      <c r="K15493" s="14"/>
      <c r="L15493" s="14"/>
      <c r="M15493" s="14"/>
      <c r="N15493" s="14"/>
      <c r="O15493" s="14"/>
      <c r="P15493" s="14"/>
      <c r="Q15493" s="14"/>
    </row>
    <row r="15494" spans="10:17" x14ac:dyDescent="0.25">
      <c r="J15494" s="14"/>
      <c r="K15494" s="14"/>
      <c r="L15494" s="14"/>
      <c r="M15494" s="14"/>
      <c r="N15494" s="14"/>
      <c r="O15494" s="14"/>
      <c r="P15494" s="14"/>
      <c r="Q15494" s="14"/>
    </row>
    <row r="15495" spans="10:17" x14ac:dyDescent="0.25">
      <c r="J15495" s="14"/>
      <c r="K15495" s="14"/>
      <c r="L15495" s="14"/>
      <c r="M15495" s="14"/>
      <c r="N15495" s="14"/>
      <c r="O15495" s="14"/>
      <c r="P15495" s="14"/>
      <c r="Q15495" s="14"/>
    </row>
    <row r="15496" spans="10:17" x14ac:dyDescent="0.25">
      <c r="J15496" s="14"/>
      <c r="K15496" s="14"/>
      <c r="L15496" s="14"/>
      <c r="M15496" s="14"/>
      <c r="N15496" s="14"/>
      <c r="O15496" s="14"/>
      <c r="P15496" s="14"/>
      <c r="Q15496" s="14"/>
    </row>
    <row r="15497" spans="10:17" x14ac:dyDescent="0.25">
      <c r="J15497" s="14"/>
      <c r="K15497" s="14"/>
      <c r="L15497" s="14"/>
      <c r="M15497" s="14"/>
      <c r="N15497" s="14"/>
      <c r="O15497" s="14"/>
      <c r="P15497" s="14"/>
      <c r="Q15497" s="14"/>
    </row>
    <row r="15498" spans="10:17" x14ac:dyDescent="0.25">
      <c r="J15498" s="14"/>
      <c r="K15498" s="14"/>
      <c r="L15498" s="14"/>
      <c r="M15498" s="14"/>
      <c r="N15498" s="14"/>
      <c r="O15498" s="14"/>
      <c r="P15498" s="14"/>
      <c r="Q15498" s="14"/>
    </row>
    <row r="15499" spans="10:17" x14ac:dyDescent="0.25">
      <c r="J15499" s="14"/>
      <c r="K15499" s="14"/>
      <c r="L15499" s="14"/>
      <c r="M15499" s="14"/>
      <c r="N15499" s="14"/>
      <c r="O15499" s="14"/>
      <c r="P15499" s="14"/>
      <c r="Q15499" s="14"/>
    </row>
    <row r="15500" spans="10:17" x14ac:dyDescent="0.25">
      <c r="J15500" s="14"/>
      <c r="K15500" s="14"/>
      <c r="L15500" s="14"/>
      <c r="M15500" s="14"/>
      <c r="N15500" s="14"/>
      <c r="O15500" s="14"/>
      <c r="P15500" s="14"/>
      <c r="Q15500" s="14"/>
    </row>
    <row r="15501" spans="10:17" x14ac:dyDescent="0.25">
      <c r="J15501" s="14"/>
      <c r="K15501" s="14"/>
      <c r="L15501" s="14"/>
      <c r="M15501" s="14"/>
      <c r="N15501" s="14"/>
      <c r="O15501" s="14"/>
      <c r="P15501" s="14"/>
      <c r="Q15501" s="14"/>
    </row>
    <row r="15502" spans="10:17" x14ac:dyDescent="0.25">
      <c r="J15502" s="14"/>
      <c r="K15502" s="14"/>
      <c r="L15502" s="14"/>
      <c r="M15502" s="14"/>
      <c r="N15502" s="14"/>
      <c r="O15502" s="14"/>
      <c r="P15502" s="14"/>
      <c r="Q15502" s="14"/>
    </row>
    <row r="15503" spans="10:17" x14ac:dyDescent="0.25">
      <c r="J15503" s="14"/>
      <c r="K15503" s="14"/>
      <c r="L15503" s="14"/>
      <c r="M15503" s="14"/>
      <c r="N15503" s="14"/>
      <c r="O15503" s="14"/>
      <c r="P15503" s="14"/>
      <c r="Q15503" s="14"/>
    </row>
    <row r="15504" spans="10:17" x14ac:dyDescent="0.25">
      <c r="J15504" s="14"/>
      <c r="K15504" s="14"/>
      <c r="L15504" s="14"/>
      <c r="M15504" s="14"/>
      <c r="N15504" s="14"/>
      <c r="O15504" s="14"/>
      <c r="P15504" s="14"/>
      <c r="Q15504" s="14"/>
    </row>
    <row r="15505" spans="10:17" x14ac:dyDescent="0.25">
      <c r="J15505" s="14"/>
      <c r="K15505" s="14"/>
      <c r="L15505" s="14"/>
      <c r="M15505" s="14"/>
      <c r="N15505" s="14"/>
      <c r="O15505" s="14"/>
      <c r="P15505" s="14"/>
      <c r="Q15505" s="14"/>
    </row>
    <row r="15506" spans="10:17" x14ac:dyDescent="0.25">
      <c r="J15506" s="14"/>
      <c r="K15506" s="14"/>
      <c r="L15506" s="14"/>
      <c r="M15506" s="14"/>
      <c r="N15506" s="14"/>
      <c r="O15506" s="14"/>
      <c r="P15506" s="14"/>
      <c r="Q15506" s="14"/>
    </row>
    <row r="15507" spans="10:17" x14ac:dyDescent="0.25">
      <c r="J15507" s="14"/>
      <c r="K15507" s="14"/>
      <c r="L15507" s="14"/>
      <c r="M15507" s="14"/>
      <c r="N15507" s="14"/>
      <c r="O15507" s="14"/>
      <c r="P15507" s="14"/>
      <c r="Q15507" s="14"/>
    </row>
    <row r="15508" spans="10:17" x14ac:dyDescent="0.25">
      <c r="J15508" s="14"/>
      <c r="K15508" s="14"/>
      <c r="L15508" s="14"/>
      <c r="M15508" s="14"/>
      <c r="N15508" s="14"/>
      <c r="O15508" s="14"/>
      <c r="P15508" s="14"/>
      <c r="Q15508" s="14"/>
    </row>
    <row r="15509" spans="10:17" x14ac:dyDescent="0.25">
      <c r="J15509" s="14"/>
      <c r="K15509" s="14"/>
      <c r="L15509" s="14"/>
      <c r="M15509" s="14"/>
      <c r="N15509" s="14"/>
      <c r="O15509" s="14"/>
      <c r="P15509" s="14"/>
      <c r="Q15509" s="14"/>
    </row>
    <row r="15510" spans="10:17" x14ac:dyDescent="0.25">
      <c r="J15510" s="14"/>
      <c r="K15510" s="14"/>
      <c r="L15510" s="14"/>
      <c r="M15510" s="14"/>
      <c r="N15510" s="14"/>
      <c r="O15510" s="14"/>
      <c r="P15510" s="14"/>
      <c r="Q15510" s="14"/>
    </row>
    <row r="15511" spans="10:17" x14ac:dyDescent="0.25">
      <c r="J15511" s="14"/>
      <c r="K15511" s="14"/>
      <c r="L15511" s="14"/>
      <c r="M15511" s="14"/>
      <c r="N15511" s="14"/>
      <c r="O15511" s="14"/>
      <c r="P15511" s="14"/>
      <c r="Q15511" s="14"/>
    </row>
    <row r="15512" spans="10:17" x14ac:dyDescent="0.25">
      <c r="J15512" s="14"/>
      <c r="K15512" s="14"/>
      <c r="L15512" s="14"/>
      <c r="M15512" s="14"/>
      <c r="N15512" s="14"/>
      <c r="O15512" s="14"/>
      <c r="P15512" s="14"/>
      <c r="Q15512" s="14"/>
    </row>
    <row r="15513" spans="10:17" x14ac:dyDescent="0.25">
      <c r="J15513" s="14"/>
      <c r="K15513" s="14"/>
      <c r="L15513" s="14"/>
      <c r="M15513" s="14"/>
      <c r="N15513" s="14"/>
      <c r="O15513" s="14"/>
      <c r="P15513" s="14"/>
      <c r="Q15513" s="14"/>
    </row>
    <row r="15514" spans="10:17" x14ac:dyDescent="0.25">
      <c r="J15514" s="14"/>
      <c r="K15514" s="14"/>
      <c r="L15514" s="14"/>
      <c r="M15514" s="14"/>
      <c r="N15514" s="14"/>
      <c r="O15514" s="14"/>
      <c r="P15514" s="14"/>
      <c r="Q15514" s="14"/>
    </row>
    <row r="15515" spans="10:17" x14ac:dyDescent="0.25">
      <c r="J15515" s="14"/>
      <c r="K15515" s="14"/>
      <c r="L15515" s="14"/>
      <c r="M15515" s="14"/>
      <c r="N15515" s="14"/>
      <c r="O15515" s="14"/>
      <c r="P15515" s="14"/>
      <c r="Q15515" s="14"/>
    </row>
    <row r="15516" spans="10:17" x14ac:dyDescent="0.25">
      <c r="J15516" s="14"/>
      <c r="K15516" s="14"/>
      <c r="L15516" s="14"/>
      <c r="M15516" s="14"/>
      <c r="N15516" s="14"/>
      <c r="O15516" s="14"/>
      <c r="P15516" s="14"/>
      <c r="Q15516" s="14"/>
    </row>
    <row r="15517" spans="10:17" x14ac:dyDescent="0.25">
      <c r="J15517" s="14"/>
      <c r="K15517" s="14"/>
      <c r="L15517" s="14"/>
      <c r="M15517" s="14"/>
      <c r="N15517" s="14"/>
      <c r="O15517" s="14"/>
      <c r="P15517" s="14"/>
      <c r="Q15517" s="14"/>
    </row>
    <row r="15518" spans="10:17" x14ac:dyDescent="0.25">
      <c r="J15518" s="14"/>
      <c r="K15518" s="14"/>
      <c r="L15518" s="14"/>
      <c r="M15518" s="14"/>
      <c r="N15518" s="14"/>
      <c r="O15518" s="14"/>
      <c r="P15518" s="14"/>
      <c r="Q15518" s="14"/>
    </row>
    <row r="15519" spans="10:17" x14ac:dyDescent="0.25">
      <c r="J15519" s="14"/>
      <c r="K15519" s="14"/>
      <c r="L15519" s="14"/>
      <c r="M15519" s="14"/>
      <c r="N15519" s="14"/>
      <c r="O15519" s="14"/>
      <c r="P15519" s="14"/>
      <c r="Q15519" s="14"/>
    </row>
    <row r="15520" spans="10:17" x14ac:dyDescent="0.25">
      <c r="J15520" s="14"/>
      <c r="K15520" s="14"/>
      <c r="L15520" s="14"/>
      <c r="M15520" s="14"/>
      <c r="N15520" s="14"/>
      <c r="O15520" s="14"/>
      <c r="P15520" s="14"/>
      <c r="Q15520" s="14"/>
    </row>
    <row r="15521" spans="10:17" x14ac:dyDescent="0.25">
      <c r="J15521" s="14"/>
      <c r="K15521" s="14"/>
      <c r="L15521" s="14"/>
      <c r="M15521" s="14"/>
      <c r="N15521" s="14"/>
      <c r="O15521" s="14"/>
      <c r="P15521" s="14"/>
      <c r="Q15521" s="14"/>
    </row>
    <row r="15522" spans="10:17" x14ac:dyDescent="0.25">
      <c r="J15522" s="14"/>
      <c r="K15522" s="14"/>
      <c r="L15522" s="14"/>
      <c r="M15522" s="14"/>
      <c r="N15522" s="14"/>
      <c r="O15522" s="14"/>
      <c r="P15522" s="14"/>
      <c r="Q15522" s="14"/>
    </row>
    <row r="15523" spans="10:17" x14ac:dyDescent="0.25">
      <c r="J15523" s="14"/>
      <c r="K15523" s="14"/>
      <c r="L15523" s="14"/>
      <c r="M15523" s="14"/>
      <c r="N15523" s="14"/>
      <c r="O15523" s="14"/>
      <c r="P15523" s="14"/>
      <c r="Q15523" s="14"/>
    </row>
    <row r="15524" spans="10:17" x14ac:dyDescent="0.25">
      <c r="J15524" s="14"/>
      <c r="K15524" s="14"/>
      <c r="L15524" s="14"/>
      <c r="M15524" s="14"/>
      <c r="N15524" s="14"/>
      <c r="O15524" s="14"/>
      <c r="P15524" s="14"/>
      <c r="Q15524" s="14"/>
    </row>
    <row r="15525" spans="10:17" x14ac:dyDescent="0.25">
      <c r="J15525" s="14"/>
      <c r="K15525" s="14"/>
      <c r="L15525" s="14"/>
      <c r="M15525" s="14"/>
      <c r="N15525" s="14"/>
      <c r="O15525" s="14"/>
      <c r="P15525" s="14"/>
      <c r="Q15525" s="14"/>
    </row>
    <row r="15526" spans="10:17" x14ac:dyDescent="0.25">
      <c r="J15526" s="14"/>
      <c r="K15526" s="14"/>
      <c r="L15526" s="14"/>
      <c r="M15526" s="14"/>
      <c r="N15526" s="14"/>
      <c r="O15526" s="14"/>
      <c r="P15526" s="14"/>
      <c r="Q15526" s="14"/>
    </row>
    <row r="15527" spans="10:17" x14ac:dyDescent="0.25">
      <c r="J15527" s="14"/>
      <c r="K15527" s="14"/>
      <c r="L15527" s="14"/>
      <c r="M15527" s="14"/>
      <c r="N15527" s="14"/>
      <c r="O15527" s="14"/>
      <c r="P15527" s="14"/>
      <c r="Q15527" s="14"/>
    </row>
    <row r="15528" spans="10:17" x14ac:dyDescent="0.25">
      <c r="J15528" s="14"/>
      <c r="K15528" s="14"/>
      <c r="L15528" s="14"/>
      <c r="M15528" s="14"/>
      <c r="N15528" s="14"/>
      <c r="O15528" s="14"/>
      <c r="P15528" s="14"/>
      <c r="Q15528" s="14"/>
    </row>
    <row r="15529" spans="10:17" x14ac:dyDescent="0.25">
      <c r="J15529" s="14"/>
      <c r="K15529" s="14"/>
      <c r="L15529" s="14"/>
      <c r="M15529" s="14"/>
      <c r="N15529" s="14"/>
      <c r="O15529" s="14"/>
      <c r="P15529" s="14"/>
      <c r="Q15529" s="14"/>
    </row>
    <row r="15530" spans="10:17" x14ac:dyDescent="0.25">
      <c r="J15530" s="14"/>
      <c r="K15530" s="14"/>
      <c r="L15530" s="14"/>
      <c r="M15530" s="14"/>
      <c r="N15530" s="14"/>
      <c r="O15530" s="14"/>
      <c r="P15530" s="14"/>
      <c r="Q15530" s="14"/>
    </row>
    <row r="15531" spans="10:17" x14ac:dyDescent="0.25">
      <c r="J15531" s="14"/>
      <c r="K15531" s="14"/>
      <c r="L15531" s="14"/>
      <c r="M15531" s="14"/>
      <c r="N15531" s="14"/>
      <c r="O15531" s="14"/>
      <c r="P15531" s="14"/>
      <c r="Q15531" s="14"/>
    </row>
    <row r="15532" spans="10:17" x14ac:dyDescent="0.25">
      <c r="J15532" s="14"/>
      <c r="K15532" s="14"/>
      <c r="L15532" s="14"/>
      <c r="M15532" s="14"/>
      <c r="N15532" s="14"/>
      <c r="O15532" s="14"/>
      <c r="P15532" s="14"/>
      <c r="Q15532" s="14"/>
    </row>
    <row r="15533" spans="10:17" x14ac:dyDescent="0.25">
      <c r="J15533" s="14"/>
      <c r="K15533" s="14"/>
      <c r="L15533" s="14"/>
      <c r="M15533" s="14"/>
      <c r="N15533" s="14"/>
      <c r="O15533" s="14"/>
      <c r="P15533" s="14"/>
      <c r="Q15533" s="14"/>
    </row>
    <row r="15534" spans="10:17" x14ac:dyDescent="0.25">
      <c r="J15534" s="14"/>
      <c r="K15534" s="14"/>
      <c r="L15534" s="14"/>
      <c r="M15534" s="14"/>
      <c r="N15534" s="14"/>
      <c r="O15534" s="14"/>
      <c r="P15534" s="14"/>
      <c r="Q15534" s="14"/>
    </row>
    <row r="15535" spans="10:17" x14ac:dyDescent="0.25">
      <c r="J15535" s="14"/>
      <c r="K15535" s="14"/>
      <c r="L15535" s="14"/>
      <c r="M15535" s="14"/>
      <c r="N15535" s="14"/>
      <c r="O15535" s="14"/>
      <c r="P15535" s="14"/>
      <c r="Q15535" s="14"/>
    </row>
    <row r="15536" spans="10:17" x14ac:dyDescent="0.25">
      <c r="J15536" s="14"/>
      <c r="K15536" s="14"/>
      <c r="L15536" s="14"/>
      <c r="M15536" s="14"/>
      <c r="N15536" s="14"/>
      <c r="O15536" s="14"/>
      <c r="P15536" s="14"/>
      <c r="Q15536" s="14"/>
    </row>
    <row r="15537" spans="10:17" x14ac:dyDescent="0.25">
      <c r="J15537" s="14"/>
      <c r="K15537" s="14"/>
      <c r="L15537" s="14"/>
      <c r="M15537" s="14"/>
      <c r="N15537" s="14"/>
      <c r="O15537" s="14"/>
      <c r="P15537" s="14"/>
      <c r="Q15537" s="14"/>
    </row>
    <row r="15538" spans="10:17" x14ac:dyDescent="0.25">
      <c r="J15538" s="14"/>
      <c r="K15538" s="14"/>
      <c r="L15538" s="14"/>
      <c r="M15538" s="14"/>
      <c r="N15538" s="14"/>
      <c r="O15538" s="14"/>
      <c r="P15538" s="14"/>
      <c r="Q15538" s="14"/>
    </row>
    <row r="15539" spans="10:17" x14ac:dyDescent="0.25">
      <c r="J15539" s="14"/>
      <c r="K15539" s="14"/>
      <c r="L15539" s="14"/>
      <c r="M15539" s="14"/>
      <c r="N15539" s="14"/>
      <c r="O15539" s="14"/>
      <c r="P15539" s="14"/>
      <c r="Q15539" s="14"/>
    </row>
    <row r="15540" spans="10:17" x14ac:dyDescent="0.25">
      <c r="J15540" s="14"/>
      <c r="K15540" s="14"/>
      <c r="L15540" s="14"/>
      <c r="M15540" s="14"/>
      <c r="N15540" s="14"/>
      <c r="O15540" s="14"/>
      <c r="P15540" s="14"/>
      <c r="Q15540" s="14"/>
    </row>
    <row r="15541" spans="10:17" x14ac:dyDescent="0.25">
      <c r="J15541" s="14"/>
      <c r="K15541" s="14"/>
      <c r="L15541" s="14"/>
      <c r="M15541" s="14"/>
      <c r="N15541" s="14"/>
      <c r="O15541" s="14"/>
      <c r="P15541" s="14"/>
      <c r="Q15541" s="14"/>
    </row>
    <row r="15542" spans="10:17" x14ac:dyDescent="0.25">
      <c r="J15542" s="14"/>
      <c r="K15542" s="14"/>
      <c r="L15542" s="14"/>
      <c r="M15542" s="14"/>
      <c r="N15542" s="14"/>
      <c r="O15542" s="14"/>
      <c r="P15542" s="14"/>
      <c r="Q15542" s="14"/>
    </row>
    <row r="15543" spans="10:17" x14ac:dyDescent="0.25">
      <c r="J15543" s="14"/>
      <c r="K15543" s="14"/>
      <c r="L15543" s="14"/>
      <c r="M15543" s="14"/>
      <c r="N15543" s="14"/>
      <c r="O15543" s="14"/>
      <c r="P15543" s="14"/>
      <c r="Q15543" s="14"/>
    </row>
    <row r="15544" spans="10:17" x14ac:dyDescent="0.25">
      <c r="J15544" s="14"/>
      <c r="K15544" s="14"/>
      <c r="L15544" s="14"/>
      <c r="M15544" s="14"/>
      <c r="N15544" s="14"/>
      <c r="O15544" s="14"/>
      <c r="P15544" s="14"/>
      <c r="Q15544" s="14"/>
    </row>
    <row r="15545" spans="10:17" x14ac:dyDescent="0.25">
      <c r="J15545" s="14"/>
      <c r="K15545" s="14"/>
      <c r="L15545" s="14"/>
      <c r="M15545" s="14"/>
      <c r="N15545" s="14"/>
      <c r="O15545" s="14"/>
      <c r="P15545" s="14"/>
      <c r="Q15545" s="14"/>
    </row>
    <row r="15546" spans="10:17" x14ac:dyDescent="0.25">
      <c r="J15546" s="14"/>
      <c r="K15546" s="14"/>
      <c r="L15546" s="14"/>
      <c r="M15546" s="14"/>
      <c r="N15546" s="14"/>
      <c r="O15546" s="14"/>
      <c r="P15546" s="14"/>
      <c r="Q15546" s="14"/>
    </row>
    <row r="15547" spans="10:17" x14ac:dyDescent="0.25">
      <c r="J15547" s="14"/>
      <c r="K15547" s="14"/>
      <c r="L15547" s="14"/>
      <c r="M15547" s="14"/>
      <c r="N15547" s="14"/>
      <c r="O15547" s="14"/>
      <c r="P15547" s="14"/>
      <c r="Q15547" s="14"/>
    </row>
    <row r="15548" spans="10:17" x14ac:dyDescent="0.25">
      <c r="J15548" s="14"/>
      <c r="K15548" s="14"/>
      <c r="L15548" s="14"/>
      <c r="M15548" s="14"/>
      <c r="N15548" s="14"/>
      <c r="O15548" s="14"/>
      <c r="P15548" s="14"/>
      <c r="Q15548" s="14"/>
    </row>
    <row r="15549" spans="10:17" x14ac:dyDescent="0.25">
      <c r="J15549" s="14"/>
      <c r="K15549" s="14"/>
      <c r="L15549" s="14"/>
      <c r="M15549" s="14"/>
      <c r="N15549" s="14"/>
      <c r="O15549" s="14"/>
      <c r="P15549" s="14"/>
      <c r="Q15549" s="14"/>
    </row>
    <row r="15550" spans="10:17" x14ac:dyDescent="0.25">
      <c r="J15550" s="14"/>
      <c r="K15550" s="14"/>
      <c r="L15550" s="14"/>
      <c r="M15550" s="14"/>
      <c r="N15550" s="14"/>
      <c r="O15550" s="14"/>
      <c r="P15550" s="14"/>
      <c r="Q15550" s="14"/>
    </row>
    <row r="15551" spans="10:17" x14ac:dyDescent="0.25">
      <c r="J15551" s="14"/>
      <c r="K15551" s="14"/>
      <c r="L15551" s="14"/>
      <c r="M15551" s="14"/>
      <c r="N15551" s="14"/>
      <c r="O15551" s="14"/>
      <c r="P15551" s="14"/>
      <c r="Q15551" s="14"/>
    </row>
    <row r="15552" spans="10:17" x14ac:dyDescent="0.25">
      <c r="J15552" s="14"/>
      <c r="K15552" s="14"/>
      <c r="L15552" s="14"/>
      <c r="M15552" s="14"/>
      <c r="N15552" s="14"/>
      <c r="O15552" s="14"/>
      <c r="P15552" s="14"/>
      <c r="Q15552" s="14"/>
    </row>
    <row r="15553" spans="10:17" x14ac:dyDescent="0.25">
      <c r="J15553" s="14"/>
      <c r="K15553" s="14"/>
      <c r="L15553" s="14"/>
      <c r="M15553" s="14"/>
      <c r="N15553" s="14"/>
      <c r="O15553" s="14"/>
      <c r="P15553" s="14"/>
      <c r="Q15553" s="14"/>
    </row>
    <row r="15554" spans="10:17" x14ac:dyDescent="0.25">
      <c r="J15554" s="14"/>
      <c r="K15554" s="14"/>
      <c r="L15554" s="14"/>
      <c r="M15554" s="14"/>
      <c r="N15554" s="14"/>
      <c r="O15554" s="14"/>
      <c r="P15554" s="14"/>
      <c r="Q15554" s="14"/>
    </row>
    <row r="15555" spans="10:17" x14ac:dyDescent="0.25">
      <c r="J15555" s="14"/>
      <c r="K15555" s="14"/>
      <c r="L15555" s="14"/>
      <c r="M15555" s="14"/>
      <c r="N15555" s="14"/>
      <c r="O15555" s="14"/>
      <c r="P15555" s="14"/>
      <c r="Q15555" s="14"/>
    </row>
    <row r="15556" spans="10:17" x14ac:dyDescent="0.25">
      <c r="J15556" s="14"/>
      <c r="K15556" s="14"/>
      <c r="L15556" s="14"/>
      <c r="M15556" s="14"/>
      <c r="N15556" s="14"/>
      <c r="O15556" s="14"/>
      <c r="P15556" s="14"/>
      <c r="Q15556" s="14"/>
    </row>
    <row r="15557" spans="10:17" x14ac:dyDescent="0.25">
      <c r="J15557" s="14"/>
      <c r="K15557" s="14"/>
      <c r="L15557" s="14"/>
      <c r="M15557" s="14"/>
      <c r="N15557" s="14"/>
      <c r="O15557" s="14"/>
      <c r="P15557" s="14"/>
      <c r="Q15557" s="14"/>
    </row>
    <row r="15558" spans="10:17" x14ac:dyDescent="0.25">
      <c r="J15558" s="14"/>
      <c r="K15558" s="14"/>
      <c r="L15558" s="14"/>
      <c r="M15558" s="14"/>
      <c r="N15558" s="14"/>
      <c r="O15558" s="14"/>
      <c r="P15558" s="14"/>
      <c r="Q15558" s="14"/>
    </row>
    <row r="15559" spans="10:17" x14ac:dyDescent="0.25">
      <c r="J15559" s="14"/>
      <c r="K15559" s="14"/>
      <c r="L15559" s="14"/>
      <c r="M15559" s="14"/>
      <c r="N15559" s="14"/>
      <c r="O15559" s="14"/>
      <c r="P15559" s="14"/>
      <c r="Q15559" s="14"/>
    </row>
    <row r="15560" spans="10:17" x14ac:dyDescent="0.25">
      <c r="J15560" s="14"/>
      <c r="K15560" s="14"/>
      <c r="L15560" s="14"/>
      <c r="M15560" s="14"/>
      <c r="N15560" s="14"/>
      <c r="O15560" s="14"/>
      <c r="P15560" s="14"/>
      <c r="Q15560" s="14"/>
    </row>
    <row r="15561" spans="10:17" x14ac:dyDescent="0.25">
      <c r="J15561" s="14"/>
      <c r="K15561" s="14"/>
      <c r="L15561" s="14"/>
      <c r="M15561" s="14"/>
      <c r="N15561" s="14"/>
      <c r="O15561" s="14"/>
      <c r="P15561" s="14"/>
      <c r="Q15561" s="14"/>
    </row>
    <row r="15562" spans="10:17" x14ac:dyDescent="0.25">
      <c r="J15562" s="14"/>
      <c r="K15562" s="14"/>
      <c r="L15562" s="14"/>
      <c r="M15562" s="14"/>
      <c r="N15562" s="14"/>
      <c r="O15562" s="14"/>
      <c r="P15562" s="14"/>
      <c r="Q15562" s="14"/>
    </row>
    <row r="15563" spans="10:17" x14ac:dyDescent="0.25">
      <c r="J15563" s="14"/>
      <c r="K15563" s="14"/>
      <c r="L15563" s="14"/>
      <c r="M15563" s="14"/>
      <c r="N15563" s="14"/>
      <c r="O15563" s="14"/>
      <c r="P15563" s="14"/>
      <c r="Q15563" s="14"/>
    </row>
    <row r="15564" spans="10:17" x14ac:dyDescent="0.25">
      <c r="J15564" s="14"/>
      <c r="K15564" s="14"/>
      <c r="L15564" s="14"/>
      <c r="M15564" s="14"/>
      <c r="N15564" s="14"/>
      <c r="O15564" s="14"/>
      <c r="P15564" s="14"/>
      <c r="Q15564" s="14"/>
    </row>
    <row r="15565" spans="10:17" x14ac:dyDescent="0.25">
      <c r="J15565" s="14"/>
      <c r="K15565" s="14"/>
      <c r="L15565" s="14"/>
      <c r="M15565" s="14"/>
      <c r="N15565" s="14"/>
      <c r="O15565" s="14"/>
      <c r="P15565" s="14"/>
      <c r="Q15565" s="14"/>
    </row>
    <row r="15566" spans="10:17" x14ac:dyDescent="0.25">
      <c r="J15566" s="14"/>
      <c r="K15566" s="14"/>
      <c r="L15566" s="14"/>
      <c r="M15566" s="14"/>
      <c r="N15566" s="14"/>
      <c r="O15566" s="14"/>
      <c r="P15566" s="14"/>
      <c r="Q15566" s="14"/>
    </row>
    <row r="15567" spans="10:17" x14ac:dyDescent="0.25">
      <c r="J15567" s="14"/>
      <c r="K15567" s="14"/>
      <c r="L15567" s="14"/>
      <c r="M15567" s="14"/>
      <c r="N15567" s="14"/>
      <c r="O15567" s="14"/>
      <c r="P15567" s="14"/>
      <c r="Q15567" s="14"/>
    </row>
    <row r="15568" spans="10:17" x14ac:dyDescent="0.25">
      <c r="J15568" s="14"/>
      <c r="K15568" s="14"/>
      <c r="L15568" s="14"/>
      <c r="M15568" s="14"/>
      <c r="N15568" s="14"/>
      <c r="O15568" s="14"/>
      <c r="P15568" s="14"/>
      <c r="Q15568" s="14"/>
    </row>
    <row r="15569" spans="10:17" x14ac:dyDescent="0.25">
      <c r="J15569" s="14"/>
      <c r="K15569" s="14"/>
      <c r="L15569" s="14"/>
      <c r="M15569" s="14"/>
      <c r="N15569" s="14"/>
      <c r="O15569" s="14"/>
      <c r="P15569" s="14"/>
      <c r="Q15569" s="14"/>
    </row>
    <row r="15570" spans="10:17" x14ac:dyDescent="0.25">
      <c r="J15570" s="14"/>
      <c r="K15570" s="14"/>
      <c r="L15570" s="14"/>
      <c r="M15570" s="14"/>
      <c r="N15570" s="14"/>
      <c r="O15570" s="14"/>
      <c r="P15570" s="14"/>
      <c r="Q15570" s="14"/>
    </row>
    <row r="15571" spans="10:17" x14ac:dyDescent="0.25">
      <c r="J15571" s="14"/>
      <c r="K15571" s="14"/>
      <c r="L15571" s="14"/>
      <c r="M15571" s="14"/>
      <c r="N15571" s="14"/>
      <c r="O15571" s="14"/>
      <c r="P15571" s="14"/>
      <c r="Q15571" s="14"/>
    </row>
    <row r="15572" spans="10:17" x14ac:dyDescent="0.25">
      <c r="J15572" s="14"/>
      <c r="K15572" s="14"/>
      <c r="L15572" s="14"/>
      <c r="M15572" s="14"/>
      <c r="N15572" s="14"/>
      <c r="O15572" s="14"/>
      <c r="P15572" s="14"/>
      <c r="Q15572" s="14"/>
    </row>
    <row r="15573" spans="10:17" x14ac:dyDescent="0.25">
      <c r="J15573" s="14"/>
      <c r="K15573" s="14"/>
      <c r="L15573" s="14"/>
      <c r="M15573" s="14"/>
      <c r="N15573" s="14"/>
      <c r="O15573" s="14"/>
      <c r="P15573" s="14"/>
      <c r="Q15573" s="14"/>
    </row>
    <row r="15574" spans="10:17" x14ac:dyDescent="0.25">
      <c r="J15574" s="14"/>
      <c r="K15574" s="14"/>
      <c r="L15574" s="14"/>
      <c r="M15574" s="14"/>
      <c r="N15574" s="14"/>
      <c r="O15574" s="14"/>
      <c r="P15574" s="14"/>
      <c r="Q15574" s="14"/>
    </row>
    <row r="15575" spans="10:17" x14ac:dyDescent="0.25">
      <c r="J15575" s="14"/>
      <c r="K15575" s="14"/>
      <c r="L15575" s="14"/>
      <c r="M15575" s="14"/>
      <c r="N15575" s="14"/>
      <c r="O15575" s="14"/>
      <c r="P15575" s="14"/>
      <c r="Q15575" s="14"/>
    </row>
    <row r="15576" spans="10:17" x14ac:dyDescent="0.25">
      <c r="J15576" s="14"/>
      <c r="K15576" s="14"/>
      <c r="L15576" s="14"/>
      <c r="M15576" s="14"/>
      <c r="N15576" s="14"/>
      <c r="O15576" s="14"/>
      <c r="P15576" s="14"/>
      <c r="Q15576" s="14"/>
    </row>
    <row r="15577" spans="10:17" x14ac:dyDescent="0.25">
      <c r="J15577" s="14"/>
      <c r="K15577" s="14"/>
      <c r="L15577" s="14"/>
      <c r="M15577" s="14"/>
      <c r="N15577" s="14"/>
      <c r="O15577" s="14"/>
      <c r="P15577" s="14"/>
      <c r="Q15577" s="14"/>
    </row>
    <row r="15578" spans="10:17" x14ac:dyDescent="0.25">
      <c r="J15578" s="14"/>
      <c r="K15578" s="14"/>
      <c r="L15578" s="14"/>
      <c r="M15578" s="14"/>
      <c r="N15578" s="14"/>
      <c r="O15578" s="14"/>
      <c r="P15578" s="14"/>
      <c r="Q15578" s="14"/>
    </row>
    <row r="15579" spans="10:17" x14ac:dyDescent="0.25">
      <c r="J15579" s="14"/>
      <c r="K15579" s="14"/>
      <c r="L15579" s="14"/>
      <c r="M15579" s="14"/>
      <c r="N15579" s="14"/>
      <c r="O15579" s="14"/>
      <c r="P15579" s="14"/>
      <c r="Q15579" s="14"/>
    </row>
    <row r="15580" spans="10:17" x14ac:dyDescent="0.25">
      <c r="J15580" s="14"/>
      <c r="K15580" s="14"/>
      <c r="L15580" s="14"/>
      <c r="M15580" s="14"/>
      <c r="N15580" s="14"/>
      <c r="O15580" s="14"/>
      <c r="P15580" s="14"/>
      <c r="Q15580" s="14"/>
    </row>
    <row r="15581" spans="10:17" x14ac:dyDescent="0.25">
      <c r="J15581" s="14"/>
      <c r="K15581" s="14"/>
      <c r="L15581" s="14"/>
      <c r="M15581" s="14"/>
      <c r="N15581" s="14"/>
      <c r="O15581" s="14"/>
      <c r="P15581" s="14"/>
      <c r="Q15581" s="14"/>
    </row>
    <row r="15582" spans="10:17" x14ac:dyDescent="0.25">
      <c r="J15582" s="14"/>
      <c r="K15582" s="14"/>
      <c r="L15582" s="14"/>
      <c r="M15582" s="14"/>
      <c r="N15582" s="14"/>
      <c r="O15582" s="14"/>
      <c r="P15582" s="14"/>
      <c r="Q15582" s="14"/>
    </row>
    <row r="15583" spans="10:17" x14ac:dyDescent="0.25">
      <c r="J15583" s="14"/>
      <c r="K15583" s="14"/>
      <c r="L15583" s="14"/>
      <c r="M15583" s="14"/>
      <c r="N15583" s="14"/>
      <c r="O15583" s="14"/>
      <c r="P15583" s="14"/>
      <c r="Q15583" s="14"/>
    </row>
    <row r="15584" spans="10:17" x14ac:dyDescent="0.25">
      <c r="J15584" s="14"/>
      <c r="K15584" s="14"/>
      <c r="L15584" s="14"/>
      <c r="M15584" s="14"/>
      <c r="N15584" s="14"/>
      <c r="O15584" s="14"/>
      <c r="P15584" s="14"/>
      <c r="Q15584" s="14"/>
    </row>
    <row r="15585" spans="10:17" x14ac:dyDescent="0.25">
      <c r="J15585" s="14"/>
      <c r="K15585" s="14"/>
      <c r="L15585" s="14"/>
      <c r="M15585" s="14"/>
      <c r="N15585" s="14"/>
      <c r="O15585" s="14"/>
      <c r="P15585" s="14"/>
      <c r="Q15585" s="14"/>
    </row>
    <row r="15586" spans="10:17" x14ac:dyDescent="0.25">
      <c r="J15586" s="14"/>
      <c r="K15586" s="14"/>
      <c r="L15586" s="14"/>
      <c r="M15586" s="14"/>
      <c r="N15586" s="14"/>
      <c r="O15586" s="14"/>
      <c r="P15586" s="14"/>
      <c r="Q15586" s="14"/>
    </row>
    <row r="15587" spans="10:17" x14ac:dyDescent="0.25">
      <c r="J15587" s="14"/>
      <c r="K15587" s="14"/>
      <c r="L15587" s="14"/>
      <c r="M15587" s="14"/>
      <c r="N15587" s="14"/>
      <c r="O15587" s="14"/>
      <c r="P15587" s="14"/>
      <c r="Q15587" s="14"/>
    </row>
    <row r="15588" spans="10:17" x14ac:dyDescent="0.25">
      <c r="J15588" s="14"/>
      <c r="K15588" s="14"/>
      <c r="L15588" s="14"/>
      <c r="M15588" s="14"/>
      <c r="N15588" s="14"/>
      <c r="O15588" s="14"/>
      <c r="P15588" s="14"/>
      <c r="Q15588" s="14"/>
    </row>
    <row r="15589" spans="10:17" x14ac:dyDescent="0.25">
      <c r="J15589" s="14"/>
      <c r="K15589" s="14"/>
      <c r="L15589" s="14"/>
      <c r="M15589" s="14"/>
      <c r="N15589" s="14"/>
      <c r="O15589" s="14"/>
      <c r="P15589" s="14"/>
      <c r="Q15589" s="14"/>
    </row>
    <row r="15590" spans="10:17" x14ac:dyDescent="0.25">
      <c r="J15590" s="14"/>
      <c r="K15590" s="14"/>
      <c r="L15590" s="14"/>
      <c r="M15590" s="14"/>
      <c r="N15590" s="14"/>
      <c r="O15590" s="14"/>
      <c r="P15590" s="14"/>
      <c r="Q15590" s="14"/>
    </row>
    <row r="15591" spans="10:17" x14ac:dyDescent="0.25">
      <c r="J15591" s="14"/>
      <c r="K15591" s="14"/>
      <c r="L15591" s="14"/>
      <c r="M15591" s="14"/>
      <c r="N15591" s="14"/>
      <c r="O15591" s="14"/>
      <c r="P15591" s="14"/>
      <c r="Q15591" s="14"/>
    </row>
    <row r="15592" spans="10:17" x14ac:dyDescent="0.25">
      <c r="J15592" s="14"/>
      <c r="K15592" s="14"/>
      <c r="L15592" s="14"/>
      <c r="M15592" s="14"/>
      <c r="N15592" s="14"/>
      <c r="O15592" s="14"/>
      <c r="P15592" s="14"/>
      <c r="Q15592" s="14"/>
    </row>
    <row r="15593" spans="10:17" x14ac:dyDescent="0.25">
      <c r="J15593" s="14"/>
      <c r="K15593" s="14"/>
      <c r="L15593" s="14"/>
      <c r="M15593" s="14"/>
      <c r="N15593" s="14"/>
      <c r="O15593" s="14"/>
      <c r="P15593" s="14"/>
      <c r="Q15593" s="14"/>
    </row>
    <row r="15594" spans="10:17" x14ac:dyDescent="0.25">
      <c r="J15594" s="14"/>
      <c r="K15594" s="14"/>
      <c r="L15594" s="14"/>
      <c r="M15594" s="14"/>
      <c r="N15594" s="14"/>
      <c r="O15594" s="14"/>
      <c r="P15594" s="14"/>
      <c r="Q15594" s="14"/>
    </row>
    <row r="15595" spans="10:17" x14ac:dyDescent="0.25">
      <c r="J15595" s="14"/>
      <c r="K15595" s="14"/>
      <c r="L15595" s="14"/>
      <c r="M15595" s="14"/>
      <c r="N15595" s="14"/>
      <c r="O15595" s="14"/>
      <c r="P15595" s="14"/>
      <c r="Q15595" s="14"/>
    </row>
    <row r="15596" spans="10:17" x14ac:dyDescent="0.25">
      <c r="J15596" s="14"/>
      <c r="K15596" s="14"/>
      <c r="L15596" s="14"/>
      <c r="M15596" s="14"/>
      <c r="N15596" s="14"/>
      <c r="O15596" s="14"/>
      <c r="P15596" s="14"/>
      <c r="Q15596" s="14"/>
    </row>
    <row r="15597" spans="10:17" x14ac:dyDescent="0.25">
      <c r="J15597" s="14"/>
      <c r="K15597" s="14"/>
      <c r="L15597" s="14"/>
      <c r="M15597" s="14"/>
      <c r="N15597" s="14"/>
      <c r="O15597" s="14"/>
      <c r="P15597" s="14"/>
      <c r="Q15597" s="14"/>
    </row>
    <row r="15598" spans="10:17" x14ac:dyDescent="0.25">
      <c r="J15598" s="14"/>
      <c r="K15598" s="14"/>
      <c r="L15598" s="14"/>
      <c r="M15598" s="14"/>
      <c r="N15598" s="14"/>
      <c r="O15598" s="14"/>
      <c r="P15598" s="14"/>
      <c r="Q15598" s="14"/>
    </row>
    <row r="15599" spans="10:17" x14ac:dyDescent="0.25">
      <c r="J15599" s="14"/>
      <c r="K15599" s="14"/>
      <c r="L15599" s="14"/>
      <c r="M15599" s="14"/>
      <c r="N15599" s="14"/>
      <c r="O15599" s="14"/>
      <c r="P15599" s="14"/>
      <c r="Q15599" s="14"/>
    </row>
    <row r="15600" spans="10:17" x14ac:dyDescent="0.25">
      <c r="J15600" s="14"/>
      <c r="K15600" s="14"/>
      <c r="L15600" s="14"/>
      <c r="M15600" s="14"/>
      <c r="N15600" s="14"/>
      <c r="O15600" s="14"/>
      <c r="P15600" s="14"/>
      <c r="Q15600" s="14"/>
    </row>
    <row r="15601" spans="10:17" x14ac:dyDescent="0.25">
      <c r="J15601" s="14"/>
      <c r="K15601" s="14"/>
      <c r="L15601" s="14"/>
      <c r="M15601" s="14"/>
      <c r="N15601" s="14"/>
      <c r="O15601" s="14"/>
      <c r="P15601" s="14"/>
      <c r="Q15601" s="14"/>
    </row>
    <row r="15602" spans="10:17" x14ac:dyDescent="0.25">
      <c r="J15602" s="14"/>
      <c r="K15602" s="14"/>
      <c r="L15602" s="14"/>
      <c r="M15602" s="14"/>
      <c r="N15602" s="14"/>
      <c r="O15602" s="14"/>
      <c r="P15602" s="14"/>
      <c r="Q15602" s="14"/>
    </row>
    <row r="15603" spans="10:17" x14ac:dyDescent="0.25">
      <c r="J15603" s="14"/>
      <c r="K15603" s="14"/>
      <c r="L15603" s="14"/>
      <c r="M15603" s="14"/>
      <c r="N15603" s="14"/>
      <c r="O15603" s="14"/>
      <c r="P15603" s="14"/>
      <c r="Q15603" s="14"/>
    </row>
    <row r="15604" spans="10:17" x14ac:dyDescent="0.25">
      <c r="J15604" s="14"/>
      <c r="K15604" s="14"/>
      <c r="L15604" s="14"/>
      <c r="M15604" s="14"/>
      <c r="N15604" s="14"/>
      <c r="O15604" s="14"/>
      <c r="P15604" s="14"/>
      <c r="Q15604" s="14"/>
    </row>
    <row r="15605" spans="10:17" x14ac:dyDescent="0.25">
      <c r="J15605" s="14"/>
      <c r="K15605" s="14"/>
      <c r="L15605" s="14"/>
      <c r="M15605" s="14"/>
      <c r="N15605" s="14"/>
      <c r="O15605" s="14"/>
      <c r="P15605" s="14"/>
      <c r="Q15605" s="14"/>
    </row>
    <row r="15606" spans="10:17" x14ac:dyDescent="0.25">
      <c r="J15606" s="14"/>
      <c r="K15606" s="14"/>
      <c r="L15606" s="14"/>
      <c r="M15606" s="14"/>
      <c r="N15606" s="14"/>
      <c r="O15606" s="14"/>
      <c r="P15606" s="14"/>
      <c r="Q15606" s="14"/>
    </row>
    <row r="15607" spans="10:17" x14ac:dyDescent="0.25">
      <c r="J15607" s="14"/>
      <c r="K15607" s="14"/>
      <c r="L15607" s="14"/>
      <c r="M15607" s="14"/>
      <c r="N15607" s="14"/>
      <c r="O15607" s="14"/>
      <c r="P15607" s="14"/>
      <c r="Q15607" s="14"/>
    </row>
    <row r="15608" spans="10:17" x14ac:dyDescent="0.25">
      <c r="J15608" s="14"/>
      <c r="K15608" s="14"/>
      <c r="L15608" s="14"/>
      <c r="M15608" s="14"/>
      <c r="N15608" s="14"/>
      <c r="O15608" s="14"/>
      <c r="P15608" s="14"/>
      <c r="Q15608" s="14"/>
    </row>
    <row r="15609" spans="10:17" x14ac:dyDescent="0.25">
      <c r="J15609" s="14"/>
      <c r="K15609" s="14"/>
      <c r="L15609" s="14"/>
      <c r="M15609" s="14"/>
      <c r="N15609" s="14"/>
      <c r="O15609" s="14"/>
      <c r="P15609" s="14"/>
      <c r="Q15609" s="14"/>
    </row>
    <row r="15610" spans="10:17" x14ac:dyDescent="0.25">
      <c r="J15610" s="14"/>
      <c r="K15610" s="14"/>
      <c r="L15610" s="14"/>
      <c r="M15610" s="14"/>
      <c r="N15610" s="14"/>
      <c r="O15610" s="14"/>
      <c r="P15610" s="14"/>
      <c r="Q15610" s="14"/>
    </row>
    <row r="15611" spans="10:17" x14ac:dyDescent="0.25">
      <c r="J15611" s="14"/>
      <c r="K15611" s="14"/>
      <c r="L15611" s="14"/>
      <c r="M15611" s="14"/>
      <c r="N15611" s="14"/>
      <c r="O15611" s="14"/>
      <c r="P15611" s="14"/>
      <c r="Q15611" s="14"/>
    </row>
    <row r="15612" spans="10:17" x14ac:dyDescent="0.25">
      <c r="J15612" s="14"/>
      <c r="K15612" s="14"/>
      <c r="L15612" s="14"/>
      <c r="M15612" s="14"/>
      <c r="N15612" s="14"/>
      <c r="O15612" s="14"/>
      <c r="P15612" s="14"/>
      <c r="Q15612" s="14"/>
    </row>
    <row r="15613" spans="10:17" x14ac:dyDescent="0.25">
      <c r="J15613" s="14"/>
      <c r="K15613" s="14"/>
      <c r="L15613" s="14"/>
      <c r="M15613" s="14"/>
      <c r="N15613" s="14"/>
      <c r="O15613" s="14"/>
      <c r="P15613" s="14"/>
      <c r="Q15613" s="14"/>
    </row>
    <row r="15614" spans="10:17" x14ac:dyDescent="0.25">
      <c r="J15614" s="14"/>
      <c r="K15614" s="14"/>
      <c r="L15614" s="14"/>
      <c r="M15614" s="14"/>
      <c r="N15614" s="14"/>
      <c r="O15614" s="14"/>
      <c r="P15614" s="14"/>
      <c r="Q15614" s="14"/>
    </row>
    <row r="15615" spans="10:17" x14ac:dyDescent="0.25">
      <c r="J15615" s="14"/>
      <c r="K15615" s="14"/>
      <c r="L15615" s="14"/>
      <c r="M15615" s="14"/>
      <c r="N15615" s="14"/>
      <c r="O15615" s="14"/>
      <c r="P15615" s="14"/>
      <c r="Q15615" s="14"/>
    </row>
    <row r="15616" spans="10:17" x14ac:dyDescent="0.25">
      <c r="J15616" s="14"/>
      <c r="K15616" s="14"/>
      <c r="L15616" s="14"/>
      <c r="M15616" s="14"/>
      <c r="N15616" s="14"/>
      <c r="O15616" s="14"/>
      <c r="P15616" s="14"/>
      <c r="Q15616" s="14"/>
    </row>
    <row r="15617" spans="10:17" x14ac:dyDescent="0.25">
      <c r="J15617" s="14"/>
      <c r="K15617" s="14"/>
      <c r="L15617" s="14"/>
      <c r="M15617" s="14"/>
      <c r="N15617" s="14"/>
      <c r="O15617" s="14"/>
      <c r="P15617" s="14"/>
      <c r="Q15617" s="14"/>
    </row>
    <row r="15618" spans="10:17" x14ac:dyDescent="0.25">
      <c r="J15618" s="14"/>
      <c r="K15618" s="14"/>
      <c r="L15618" s="14"/>
      <c r="M15618" s="14"/>
      <c r="N15618" s="14"/>
      <c r="O15618" s="14"/>
      <c r="P15618" s="14"/>
      <c r="Q15618" s="14"/>
    </row>
    <row r="15619" spans="10:17" x14ac:dyDescent="0.25">
      <c r="J15619" s="14"/>
      <c r="K15619" s="14"/>
      <c r="L15619" s="14"/>
      <c r="M15619" s="14"/>
      <c r="N15619" s="14"/>
      <c r="O15619" s="14"/>
      <c r="P15619" s="14"/>
      <c r="Q15619" s="14"/>
    </row>
    <row r="15620" spans="10:17" x14ac:dyDescent="0.25">
      <c r="J15620" s="14"/>
      <c r="K15620" s="14"/>
      <c r="L15620" s="14"/>
      <c r="M15620" s="14"/>
      <c r="N15620" s="14"/>
      <c r="O15620" s="14"/>
      <c r="P15620" s="14"/>
      <c r="Q15620" s="14"/>
    </row>
    <row r="15621" spans="10:17" x14ac:dyDescent="0.25">
      <c r="J15621" s="14"/>
      <c r="K15621" s="14"/>
      <c r="L15621" s="14"/>
      <c r="M15621" s="14"/>
      <c r="N15621" s="14"/>
      <c r="O15621" s="14"/>
      <c r="P15621" s="14"/>
      <c r="Q15621" s="14"/>
    </row>
    <row r="15622" spans="10:17" x14ac:dyDescent="0.25">
      <c r="J15622" s="14"/>
      <c r="K15622" s="14"/>
      <c r="L15622" s="14"/>
      <c r="M15622" s="14"/>
      <c r="N15622" s="14"/>
      <c r="O15622" s="14"/>
      <c r="P15622" s="14"/>
      <c r="Q15622" s="14"/>
    </row>
    <row r="15623" spans="10:17" x14ac:dyDescent="0.25">
      <c r="J15623" s="14"/>
      <c r="K15623" s="14"/>
      <c r="L15623" s="14"/>
      <c r="M15623" s="14"/>
      <c r="N15623" s="14"/>
      <c r="O15623" s="14"/>
      <c r="P15623" s="14"/>
      <c r="Q15623" s="14"/>
    </row>
    <row r="15624" spans="10:17" x14ac:dyDescent="0.25">
      <c r="J15624" s="14"/>
      <c r="K15624" s="14"/>
      <c r="L15624" s="14"/>
      <c r="M15624" s="14"/>
      <c r="N15624" s="14"/>
      <c r="O15624" s="14"/>
      <c r="P15624" s="14"/>
      <c r="Q15624" s="14"/>
    </row>
    <row r="15625" spans="10:17" x14ac:dyDescent="0.25">
      <c r="J15625" s="14"/>
      <c r="K15625" s="14"/>
      <c r="L15625" s="14"/>
      <c r="M15625" s="14"/>
      <c r="N15625" s="14"/>
      <c r="O15625" s="14"/>
      <c r="P15625" s="14"/>
      <c r="Q15625" s="14"/>
    </row>
    <row r="15626" spans="10:17" x14ac:dyDescent="0.25">
      <c r="J15626" s="14"/>
      <c r="K15626" s="14"/>
      <c r="L15626" s="14"/>
      <c r="M15626" s="14"/>
      <c r="N15626" s="14"/>
      <c r="O15626" s="14"/>
      <c r="P15626" s="14"/>
      <c r="Q15626" s="14"/>
    </row>
    <row r="15627" spans="10:17" x14ac:dyDescent="0.25">
      <c r="J15627" s="14"/>
      <c r="K15627" s="14"/>
      <c r="L15627" s="14"/>
      <c r="M15627" s="14"/>
      <c r="N15627" s="14"/>
      <c r="O15627" s="14"/>
      <c r="P15627" s="14"/>
      <c r="Q15627" s="14"/>
    </row>
    <row r="15628" spans="10:17" x14ac:dyDescent="0.25">
      <c r="J15628" s="14"/>
      <c r="K15628" s="14"/>
      <c r="L15628" s="14"/>
      <c r="M15628" s="14"/>
      <c r="N15628" s="14"/>
      <c r="O15628" s="14"/>
      <c r="P15628" s="14"/>
      <c r="Q15628" s="14"/>
    </row>
    <row r="15629" spans="10:17" x14ac:dyDescent="0.25">
      <c r="J15629" s="14"/>
      <c r="K15629" s="14"/>
      <c r="L15629" s="14"/>
      <c r="M15629" s="14"/>
      <c r="N15629" s="14"/>
      <c r="O15629" s="14"/>
      <c r="P15629" s="14"/>
      <c r="Q15629" s="14"/>
    </row>
    <row r="15630" spans="10:17" x14ac:dyDescent="0.25">
      <c r="J15630" s="14"/>
      <c r="K15630" s="14"/>
      <c r="L15630" s="14"/>
      <c r="M15630" s="14"/>
      <c r="N15630" s="14"/>
      <c r="O15630" s="14"/>
      <c r="P15630" s="14"/>
      <c r="Q15630" s="14"/>
    </row>
    <row r="15631" spans="10:17" x14ac:dyDescent="0.25">
      <c r="J15631" s="14"/>
      <c r="K15631" s="14"/>
      <c r="L15631" s="14"/>
      <c r="M15631" s="14"/>
      <c r="N15631" s="14"/>
      <c r="O15631" s="14"/>
      <c r="P15631" s="14"/>
      <c r="Q15631" s="14"/>
    </row>
    <row r="15632" spans="10:17" x14ac:dyDescent="0.25">
      <c r="J15632" s="14"/>
      <c r="K15632" s="14"/>
      <c r="L15632" s="14"/>
      <c r="M15632" s="14"/>
      <c r="N15632" s="14"/>
      <c r="O15632" s="14"/>
      <c r="P15632" s="14"/>
      <c r="Q15632" s="14"/>
    </row>
    <row r="15633" spans="10:17" x14ac:dyDescent="0.25">
      <c r="J15633" s="14"/>
      <c r="K15633" s="14"/>
      <c r="L15633" s="14"/>
      <c r="M15633" s="14"/>
      <c r="N15633" s="14"/>
      <c r="O15633" s="14"/>
      <c r="P15633" s="14"/>
      <c r="Q15633" s="14"/>
    </row>
    <row r="15634" spans="10:17" x14ac:dyDescent="0.25">
      <c r="J15634" s="14"/>
      <c r="K15634" s="14"/>
      <c r="L15634" s="14"/>
      <c r="M15634" s="14"/>
      <c r="N15634" s="14"/>
      <c r="O15634" s="14"/>
      <c r="P15634" s="14"/>
      <c r="Q15634" s="14"/>
    </row>
    <row r="15635" spans="10:17" x14ac:dyDescent="0.25">
      <c r="J15635" s="14"/>
      <c r="K15635" s="14"/>
      <c r="L15635" s="14"/>
      <c r="M15635" s="14"/>
      <c r="N15635" s="14"/>
      <c r="O15635" s="14"/>
      <c r="P15635" s="14"/>
      <c r="Q15635" s="14"/>
    </row>
    <row r="15636" spans="10:17" x14ac:dyDescent="0.25">
      <c r="J15636" s="14"/>
      <c r="K15636" s="14"/>
      <c r="L15636" s="14"/>
      <c r="M15636" s="14"/>
      <c r="N15636" s="14"/>
      <c r="O15636" s="14"/>
      <c r="P15636" s="14"/>
      <c r="Q15636" s="14"/>
    </row>
    <row r="15637" spans="10:17" x14ac:dyDescent="0.25">
      <c r="J15637" s="14"/>
      <c r="K15637" s="14"/>
      <c r="L15637" s="14"/>
      <c r="M15637" s="14"/>
      <c r="N15637" s="14"/>
      <c r="O15637" s="14"/>
      <c r="P15637" s="14"/>
      <c r="Q15637" s="14"/>
    </row>
    <row r="15638" spans="10:17" x14ac:dyDescent="0.25">
      <c r="J15638" s="14"/>
      <c r="K15638" s="14"/>
      <c r="L15638" s="14"/>
      <c r="M15638" s="14"/>
      <c r="N15638" s="14"/>
      <c r="O15638" s="14"/>
      <c r="P15638" s="14"/>
      <c r="Q15638" s="14"/>
    </row>
    <row r="15639" spans="10:17" x14ac:dyDescent="0.25">
      <c r="J15639" s="14"/>
      <c r="K15639" s="14"/>
      <c r="L15639" s="14"/>
      <c r="M15639" s="14"/>
      <c r="N15639" s="14"/>
      <c r="O15639" s="14"/>
      <c r="P15639" s="14"/>
      <c r="Q15639" s="14"/>
    </row>
    <row r="15640" spans="10:17" x14ac:dyDescent="0.25">
      <c r="J15640" s="14"/>
      <c r="K15640" s="14"/>
      <c r="L15640" s="14"/>
      <c r="M15640" s="14"/>
      <c r="N15640" s="14"/>
      <c r="O15640" s="14"/>
      <c r="P15640" s="14"/>
      <c r="Q15640" s="14"/>
    </row>
    <row r="15641" spans="10:17" x14ac:dyDescent="0.25">
      <c r="J15641" s="14"/>
      <c r="K15641" s="14"/>
      <c r="L15641" s="14"/>
      <c r="M15641" s="14"/>
      <c r="N15641" s="14"/>
      <c r="O15641" s="14"/>
      <c r="P15641" s="14"/>
      <c r="Q15641" s="14"/>
    </row>
    <row r="15642" spans="10:17" x14ac:dyDescent="0.25">
      <c r="J15642" s="14"/>
      <c r="K15642" s="14"/>
      <c r="L15642" s="14"/>
      <c r="M15642" s="14"/>
      <c r="N15642" s="14"/>
      <c r="O15642" s="14"/>
      <c r="P15642" s="14"/>
      <c r="Q15642" s="14"/>
    </row>
    <row r="15643" spans="10:17" x14ac:dyDescent="0.25">
      <c r="J15643" s="14"/>
      <c r="K15643" s="14"/>
      <c r="L15643" s="14"/>
      <c r="M15643" s="14"/>
      <c r="N15643" s="14"/>
      <c r="O15643" s="14"/>
      <c r="P15643" s="14"/>
      <c r="Q15643" s="14"/>
    </row>
    <row r="15644" spans="10:17" x14ac:dyDescent="0.25">
      <c r="J15644" s="14"/>
      <c r="K15644" s="14"/>
      <c r="L15644" s="14"/>
      <c r="M15644" s="14"/>
      <c r="N15644" s="14"/>
      <c r="O15644" s="14"/>
      <c r="P15644" s="14"/>
      <c r="Q15644" s="14"/>
    </row>
    <row r="15645" spans="10:17" x14ac:dyDescent="0.25">
      <c r="J15645" s="14"/>
      <c r="K15645" s="14"/>
      <c r="L15645" s="14"/>
      <c r="M15645" s="14"/>
      <c r="N15645" s="14"/>
      <c r="O15645" s="14"/>
      <c r="P15645" s="14"/>
      <c r="Q15645" s="14"/>
    </row>
    <row r="15646" spans="10:17" x14ac:dyDescent="0.25">
      <c r="J15646" s="14"/>
      <c r="K15646" s="14"/>
      <c r="L15646" s="14"/>
      <c r="M15646" s="14"/>
      <c r="N15646" s="14"/>
      <c r="O15646" s="14"/>
      <c r="P15646" s="14"/>
      <c r="Q15646" s="14"/>
    </row>
    <row r="15647" spans="10:17" x14ac:dyDescent="0.25">
      <c r="J15647" s="14"/>
      <c r="K15647" s="14"/>
      <c r="L15647" s="14"/>
      <c r="M15647" s="14"/>
      <c r="N15647" s="14"/>
      <c r="O15647" s="14"/>
      <c r="P15647" s="14"/>
      <c r="Q15647" s="14"/>
    </row>
    <row r="15648" spans="10:17" x14ac:dyDescent="0.25">
      <c r="J15648" s="14"/>
      <c r="K15648" s="14"/>
      <c r="L15648" s="14"/>
      <c r="M15648" s="14"/>
      <c r="N15648" s="14"/>
      <c r="O15648" s="14"/>
      <c r="P15648" s="14"/>
      <c r="Q15648" s="14"/>
    </row>
    <row r="15649" spans="10:17" x14ac:dyDescent="0.25">
      <c r="J15649" s="14"/>
      <c r="K15649" s="14"/>
      <c r="L15649" s="14"/>
      <c r="M15649" s="14"/>
      <c r="N15649" s="14"/>
      <c r="O15649" s="14"/>
      <c r="P15649" s="14"/>
      <c r="Q15649" s="14"/>
    </row>
    <row r="15650" spans="10:17" x14ac:dyDescent="0.25">
      <c r="J15650" s="14"/>
      <c r="K15650" s="14"/>
      <c r="L15650" s="14"/>
      <c r="M15650" s="14"/>
      <c r="N15650" s="14"/>
      <c r="O15650" s="14"/>
      <c r="P15650" s="14"/>
      <c r="Q15650" s="14"/>
    </row>
    <row r="15651" spans="10:17" x14ac:dyDescent="0.25">
      <c r="J15651" s="14"/>
      <c r="K15651" s="14"/>
      <c r="L15651" s="14"/>
      <c r="M15651" s="14"/>
      <c r="N15651" s="14"/>
      <c r="O15651" s="14"/>
      <c r="P15651" s="14"/>
      <c r="Q15651" s="14"/>
    </row>
    <row r="15652" spans="10:17" x14ac:dyDescent="0.25">
      <c r="J15652" s="14"/>
      <c r="K15652" s="14"/>
      <c r="L15652" s="14"/>
      <c r="M15652" s="14"/>
      <c r="N15652" s="14"/>
      <c r="O15652" s="14"/>
      <c r="P15652" s="14"/>
      <c r="Q15652" s="14"/>
    </row>
    <row r="15653" spans="10:17" x14ac:dyDescent="0.25">
      <c r="J15653" s="14"/>
      <c r="K15653" s="14"/>
      <c r="L15653" s="14"/>
      <c r="M15653" s="14"/>
      <c r="N15653" s="14"/>
      <c r="O15653" s="14"/>
      <c r="P15653" s="14"/>
      <c r="Q15653" s="14"/>
    </row>
    <row r="15654" spans="10:17" x14ac:dyDescent="0.25">
      <c r="J15654" s="14"/>
      <c r="K15654" s="14"/>
      <c r="L15654" s="14"/>
      <c r="M15654" s="14"/>
      <c r="N15654" s="14"/>
      <c r="O15654" s="14"/>
      <c r="P15654" s="14"/>
      <c r="Q15654" s="14"/>
    </row>
    <row r="15655" spans="10:17" x14ac:dyDescent="0.25">
      <c r="J15655" s="14"/>
      <c r="K15655" s="14"/>
      <c r="L15655" s="14"/>
      <c r="M15655" s="14"/>
      <c r="N15655" s="14"/>
      <c r="O15655" s="14"/>
      <c r="P15655" s="14"/>
      <c r="Q15655" s="14"/>
    </row>
    <row r="15656" spans="10:17" x14ac:dyDescent="0.25">
      <c r="J15656" s="14"/>
      <c r="K15656" s="14"/>
      <c r="L15656" s="14"/>
      <c r="M15656" s="14"/>
      <c r="N15656" s="14"/>
      <c r="O15656" s="14"/>
      <c r="P15656" s="14"/>
      <c r="Q15656" s="14"/>
    </row>
    <row r="15657" spans="10:17" x14ac:dyDescent="0.25">
      <c r="J15657" s="14"/>
      <c r="K15657" s="14"/>
      <c r="L15657" s="14"/>
      <c r="M15657" s="14"/>
      <c r="N15657" s="14"/>
      <c r="O15657" s="14"/>
      <c r="P15657" s="14"/>
      <c r="Q15657" s="14"/>
    </row>
    <row r="15658" spans="10:17" x14ac:dyDescent="0.25">
      <c r="J15658" s="14"/>
      <c r="K15658" s="14"/>
      <c r="L15658" s="14"/>
      <c r="M15658" s="14"/>
      <c r="N15658" s="14"/>
      <c r="O15658" s="14"/>
      <c r="P15658" s="14"/>
      <c r="Q15658" s="14"/>
    </row>
    <row r="15659" spans="10:17" x14ac:dyDescent="0.25">
      <c r="J15659" s="14"/>
      <c r="K15659" s="14"/>
      <c r="L15659" s="14"/>
      <c r="M15659" s="14"/>
      <c r="N15659" s="14"/>
      <c r="O15659" s="14"/>
      <c r="P15659" s="14"/>
      <c r="Q15659" s="14"/>
    </row>
    <row r="15660" spans="10:17" x14ac:dyDescent="0.25">
      <c r="J15660" s="14"/>
      <c r="K15660" s="14"/>
      <c r="L15660" s="14"/>
      <c r="M15660" s="14"/>
      <c r="N15660" s="14"/>
      <c r="O15660" s="14"/>
      <c r="P15660" s="14"/>
      <c r="Q15660" s="14"/>
    </row>
    <row r="15661" spans="10:17" x14ac:dyDescent="0.25">
      <c r="J15661" s="14"/>
      <c r="K15661" s="14"/>
      <c r="L15661" s="14"/>
      <c r="M15661" s="14"/>
      <c r="N15661" s="14"/>
      <c r="O15661" s="14"/>
      <c r="P15661" s="14"/>
      <c r="Q15661" s="14"/>
    </row>
    <row r="15662" spans="10:17" x14ac:dyDescent="0.25">
      <c r="J15662" s="14"/>
      <c r="K15662" s="14"/>
      <c r="L15662" s="14"/>
      <c r="M15662" s="14"/>
      <c r="N15662" s="14"/>
      <c r="O15662" s="14"/>
      <c r="P15662" s="14"/>
      <c r="Q15662" s="14"/>
    </row>
    <row r="15663" spans="10:17" x14ac:dyDescent="0.25">
      <c r="J15663" s="14"/>
      <c r="K15663" s="14"/>
      <c r="L15663" s="14"/>
      <c r="M15663" s="14"/>
      <c r="N15663" s="14"/>
      <c r="O15663" s="14"/>
      <c r="P15663" s="14"/>
      <c r="Q15663" s="14"/>
    </row>
    <row r="15664" spans="10:17" x14ac:dyDescent="0.25">
      <c r="J15664" s="14"/>
      <c r="K15664" s="14"/>
      <c r="L15664" s="14"/>
      <c r="M15664" s="14"/>
      <c r="N15664" s="14"/>
      <c r="O15664" s="14"/>
      <c r="P15664" s="14"/>
      <c r="Q15664" s="14"/>
    </row>
    <row r="15665" spans="10:17" x14ac:dyDescent="0.25">
      <c r="J15665" s="14"/>
      <c r="K15665" s="14"/>
      <c r="L15665" s="14"/>
      <c r="M15665" s="14"/>
      <c r="N15665" s="14"/>
      <c r="O15665" s="14"/>
      <c r="P15665" s="14"/>
      <c r="Q15665" s="14"/>
    </row>
    <row r="15666" spans="10:17" x14ac:dyDescent="0.25">
      <c r="J15666" s="14"/>
      <c r="K15666" s="14"/>
      <c r="L15666" s="14"/>
      <c r="M15666" s="14"/>
      <c r="N15666" s="14"/>
      <c r="O15666" s="14"/>
      <c r="P15666" s="14"/>
      <c r="Q15666" s="14"/>
    </row>
    <row r="15667" spans="10:17" x14ac:dyDescent="0.25">
      <c r="J15667" s="14"/>
      <c r="K15667" s="14"/>
      <c r="L15667" s="14"/>
      <c r="M15667" s="14"/>
      <c r="N15667" s="14"/>
      <c r="O15667" s="14"/>
      <c r="P15667" s="14"/>
      <c r="Q15667" s="14"/>
    </row>
    <row r="15668" spans="10:17" x14ac:dyDescent="0.25">
      <c r="J15668" s="14"/>
      <c r="K15668" s="14"/>
      <c r="L15668" s="14"/>
      <c r="M15668" s="14"/>
      <c r="N15668" s="14"/>
      <c r="O15668" s="14"/>
      <c r="P15668" s="14"/>
      <c r="Q15668" s="14"/>
    </row>
    <row r="15669" spans="10:17" x14ac:dyDescent="0.25">
      <c r="J15669" s="14"/>
      <c r="K15669" s="14"/>
      <c r="L15669" s="14"/>
      <c r="M15669" s="14"/>
      <c r="N15669" s="14"/>
      <c r="O15669" s="14"/>
      <c r="P15669" s="14"/>
      <c r="Q15669" s="14"/>
    </row>
    <row r="15670" spans="10:17" x14ac:dyDescent="0.25">
      <c r="J15670" s="14"/>
      <c r="K15670" s="14"/>
      <c r="L15670" s="14"/>
      <c r="M15670" s="14"/>
      <c r="N15670" s="14"/>
      <c r="O15670" s="14"/>
      <c r="P15670" s="14"/>
      <c r="Q15670" s="14"/>
    </row>
    <row r="15671" spans="10:17" x14ac:dyDescent="0.25">
      <c r="J15671" s="14"/>
      <c r="K15671" s="14"/>
      <c r="L15671" s="14"/>
      <c r="M15671" s="14"/>
      <c r="N15671" s="14"/>
      <c r="O15671" s="14"/>
      <c r="P15671" s="14"/>
      <c r="Q15671" s="14"/>
    </row>
    <row r="15672" spans="10:17" x14ac:dyDescent="0.25">
      <c r="J15672" s="14"/>
      <c r="K15672" s="14"/>
      <c r="L15672" s="14"/>
      <c r="M15672" s="14"/>
      <c r="N15672" s="14"/>
      <c r="O15672" s="14"/>
      <c r="P15672" s="14"/>
      <c r="Q15672" s="14"/>
    </row>
    <row r="15673" spans="10:17" x14ac:dyDescent="0.25">
      <c r="J15673" s="14"/>
      <c r="K15673" s="14"/>
      <c r="L15673" s="14"/>
      <c r="M15673" s="14"/>
      <c r="N15673" s="14"/>
      <c r="O15673" s="14"/>
      <c r="P15673" s="14"/>
      <c r="Q15673" s="14"/>
    </row>
    <row r="15674" spans="10:17" x14ac:dyDescent="0.25">
      <c r="J15674" s="14"/>
      <c r="K15674" s="14"/>
      <c r="L15674" s="14"/>
      <c r="M15674" s="14"/>
      <c r="N15674" s="14"/>
      <c r="O15674" s="14"/>
      <c r="P15674" s="14"/>
      <c r="Q15674" s="14"/>
    </row>
    <row r="15675" spans="10:17" x14ac:dyDescent="0.25">
      <c r="J15675" s="14"/>
      <c r="K15675" s="14"/>
      <c r="L15675" s="14"/>
      <c r="M15675" s="14"/>
      <c r="N15675" s="14"/>
      <c r="O15675" s="14"/>
      <c r="P15675" s="14"/>
      <c r="Q15675" s="14"/>
    </row>
    <row r="15676" spans="10:17" x14ac:dyDescent="0.25">
      <c r="J15676" s="14"/>
      <c r="K15676" s="14"/>
      <c r="L15676" s="14"/>
      <c r="M15676" s="14"/>
      <c r="N15676" s="14"/>
      <c r="O15676" s="14"/>
      <c r="P15676" s="14"/>
      <c r="Q15676" s="14"/>
    </row>
    <row r="15677" spans="10:17" x14ac:dyDescent="0.25">
      <c r="J15677" s="14"/>
      <c r="K15677" s="14"/>
      <c r="L15677" s="14"/>
      <c r="M15677" s="14"/>
      <c r="N15677" s="14"/>
      <c r="O15677" s="14"/>
      <c r="P15677" s="14"/>
      <c r="Q15677" s="14"/>
    </row>
    <row r="15678" spans="10:17" x14ac:dyDescent="0.25">
      <c r="J15678" s="14"/>
      <c r="K15678" s="14"/>
      <c r="L15678" s="14"/>
      <c r="M15678" s="14"/>
      <c r="N15678" s="14"/>
      <c r="O15678" s="14"/>
      <c r="P15678" s="14"/>
      <c r="Q15678" s="14"/>
    </row>
    <row r="15679" spans="10:17" x14ac:dyDescent="0.25">
      <c r="J15679" s="14"/>
      <c r="K15679" s="14"/>
      <c r="L15679" s="14"/>
      <c r="M15679" s="14"/>
      <c r="N15679" s="14"/>
      <c r="O15679" s="14"/>
      <c r="P15679" s="14"/>
      <c r="Q15679" s="14"/>
    </row>
    <row r="15680" spans="10:17" x14ac:dyDescent="0.25">
      <c r="J15680" s="14"/>
      <c r="K15680" s="14"/>
      <c r="L15680" s="14"/>
      <c r="M15680" s="14"/>
      <c r="N15680" s="14"/>
      <c r="O15680" s="14"/>
      <c r="P15680" s="14"/>
      <c r="Q15680" s="14"/>
    </row>
    <row r="15681" spans="10:17" x14ac:dyDescent="0.25">
      <c r="J15681" s="14"/>
      <c r="K15681" s="14"/>
      <c r="L15681" s="14"/>
      <c r="M15681" s="14"/>
      <c r="N15681" s="14"/>
      <c r="O15681" s="14"/>
      <c r="P15681" s="14"/>
      <c r="Q15681" s="14"/>
    </row>
    <row r="15682" spans="10:17" x14ac:dyDescent="0.25">
      <c r="J15682" s="14"/>
      <c r="K15682" s="14"/>
      <c r="L15682" s="14"/>
      <c r="M15682" s="14"/>
      <c r="N15682" s="14"/>
      <c r="O15682" s="14"/>
      <c r="P15682" s="14"/>
      <c r="Q15682" s="14"/>
    </row>
    <row r="15683" spans="10:17" x14ac:dyDescent="0.25">
      <c r="J15683" s="14"/>
      <c r="K15683" s="14"/>
      <c r="L15683" s="14"/>
      <c r="M15683" s="14"/>
      <c r="N15683" s="14"/>
      <c r="O15683" s="14"/>
      <c r="P15683" s="14"/>
      <c r="Q15683" s="14"/>
    </row>
    <row r="15684" spans="10:17" x14ac:dyDescent="0.25">
      <c r="J15684" s="14"/>
      <c r="K15684" s="14"/>
      <c r="L15684" s="14"/>
      <c r="M15684" s="14"/>
      <c r="N15684" s="14"/>
      <c r="O15684" s="14"/>
      <c r="P15684" s="14"/>
      <c r="Q15684" s="14"/>
    </row>
    <row r="15685" spans="10:17" x14ac:dyDescent="0.25">
      <c r="J15685" s="14"/>
      <c r="K15685" s="14"/>
      <c r="L15685" s="14"/>
      <c r="M15685" s="14"/>
      <c r="N15685" s="14"/>
      <c r="O15685" s="14"/>
      <c r="P15685" s="14"/>
      <c r="Q15685" s="14"/>
    </row>
    <row r="15686" spans="10:17" x14ac:dyDescent="0.25">
      <c r="J15686" s="14"/>
      <c r="K15686" s="14"/>
      <c r="L15686" s="14"/>
      <c r="M15686" s="14"/>
      <c r="N15686" s="14"/>
      <c r="O15686" s="14"/>
      <c r="P15686" s="14"/>
      <c r="Q15686" s="14"/>
    </row>
    <row r="15687" spans="10:17" x14ac:dyDescent="0.25">
      <c r="J15687" s="14"/>
      <c r="K15687" s="14"/>
      <c r="L15687" s="14"/>
      <c r="M15687" s="14"/>
      <c r="N15687" s="14"/>
      <c r="O15687" s="14"/>
      <c r="P15687" s="14"/>
      <c r="Q15687" s="14"/>
    </row>
    <row r="15688" spans="10:17" x14ac:dyDescent="0.25">
      <c r="J15688" s="14"/>
      <c r="K15688" s="14"/>
      <c r="L15688" s="14"/>
      <c r="M15688" s="14"/>
      <c r="N15688" s="14"/>
      <c r="O15688" s="14"/>
      <c r="P15688" s="14"/>
      <c r="Q15688" s="14"/>
    </row>
    <row r="15689" spans="10:17" x14ac:dyDescent="0.25">
      <c r="J15689" s="14"/>
      <c r="K15689" s="14"/>
      <c r="L15689" s="14"/>
      <c r="M15689" s="14"/>
      <c r="N15689" s="14"/>
      <c r="O15689" s="14"/>
      <c r="P15689" s="14"/>
      <c r="Q15689" s="14"/>
    </row>
    <row r="15690" spans="10:17" x14ac:dyDescent="0.25">
      <c r="J15690" s="14"/>
      <c r="K15690" s="14"/>
      <c r="L15690" s="14"/>
      <c r="M15690" s="14"/>
      <c r="N15690" s="14"/>
      <c r="O15690" s="14"/>
      <c r="P15690" s="14"/>
      <c r="Q15690" s="14"/>
    </row>
    <row r="15691" spans="10:17" x14ac:dyDescent="0.25">
      <c r="J15691" s="14"/>
      <c r="K15691" s="14"/>
      <c r="L15691" s="14"/>
      <c r="M15691" s="14"/>
      <c r="N15691" s="14"/>
      <c r="O15691" s="14"/>
      <c r="P15691" s="14"/>
      <c r="Q15691" s="14"/>
    </row>
    <row r="15692" spans="10:17" x14ac:dyDescent="0.25">
      <c r="J15692" s="14"/>
      <c r="K15692" s="14"/>
      <c r="L15692" s="14"/>
      <c r="M15692" s="14"/>
      <c r="N15692" s="14"/>
      <c r="O15692" s="14"/>
      <c r="P15692" s="14"/>
      <c r="Q15692" s="14"/>
    </row>
    <row r="15693" spans="10:17" x14ac:dyDescent="0.25">
      <c r="J15693" s="14"/>
      <c r="K15693" s="14"/>
      <c r="L15693" s="14"/>
      <c r="M15693" s="14"/>
      <c r="N15693" s="14"/>
      <c r="O15693" s="14"/>
      <c r="P15693" s="14"/>
      <c r="Q15693" s="14"/>
    </row>
    <row r="15694" spans="10:17" x14ac:dyDescent="0.25">
      <c r="J15694" s="14"/>
      <c r="K15694" s="14"/>
      <c r="L15694" s="14"/>
      <c r="M15694" s="14"/>
      <c r="N15694" s="14"/>
      <c r="O15694" s="14"/>
      <c r="P15694" s="14"/>
      <c r="Q15694" s="14"/>
    </row>
    <row r="15695" spans="10:17" x14ac:dyDescent="0.25">
      <c r="J15695" s="14"/>
      <c r="K15695" s="14"/>
      <c r="L15695" s="14"/>
      <c r="M15695" s="14"/>
      <c r="N15695" s="14"/>
      <c r="O15695" s="14"/>
      <c r="P15695" s="14"/>
      <c r="Q15695" s="14"/>
    </row>
    <row r="15696" spans="10:17" x14ac:dyDescent="0.25">
      <c r="J15696" s="14"/>
      <c r="K15696" s="14"/>
      <c r="L15696" s="14"/>
      <c r="M15696" s="14"/>
      <c r="N15696" s="14"/>
      <c r="O15696" s="14"/>
      <c r="P15696" s="14"/>
      <c r="Q15696" s="14"/>
    </row>
    <row r="15697" spans="10:17" x14ac:dyDescent="0.25">
      <c r="J15697" s="14"/>
      <c r="K15697" s="14"/>
      <c r="L15697" s="14"/>
      <c r="M15697" s="14"/>
      <c r="N15697" s="14"/>
      <c r="O15697" s="14"/>
      <c r="P15697" s="14"/>
      <c r="Q15697" s="14"/>
    </row>
    <row r="15698" spans="10:17" x14ac:dyDescent="0.25">
      <c r="J15698" s="14"/>
      <c r="K15698" s="14"/>
      <c r="L15698" s="14"/>
      <c r="M15698" s="14"/>
      <c r="N15698" s="14"/>
      <c r="O15698" s="14"/>
      <c r="P15698" s="14"/>
      <c r="Q15698" s="14"/>
    </row>
    <row r="15699" spans="10:17" x14ac:dyDescent="0.25">
      <c r="J15699" s="14"/>
      <c r="K15699" s="14"/>
      <c r="L15699" s="14"/>
      <c r="M15699" s="14"/>
      <c r="N15699" s="14"/>
      <c r="O15699" s="14"/>
      <c r="P15699" s="14"/>
      <c r="Q15699" s="14"/>
    </row>
    <row r="15700" spans="10:17" x14ac:dyDescent="0.25">
      <c r="J15700" s="14"/>
      <c r="K15700" s="14"/>
      <c r="L15700" s="14"/>
      <c r="M15700" s="14"/>
      <c r="N15700" s="14"/>
      <c r="O15700" s="14"/>
      <c r="P15700" s="14"/>
      <c r="Q15700" s="14"/>
    </row>
    <row r="15701" spans="10:17" x14ac:dyDescent="0.25">
      <c r="J15701" s="14"/>
      <c r="K15701" s="14"/>
      <c r="L15701" s="14"/>
      <c r="M15701" s="14"/>
      <c r="N15701" s="14"/>
      <c r="O15701" s="14"/>
      <c r="P15701" s="14"/>
      <c r="Q15701" s="14"/>
    </row>
    <row r="15702" spans="10:17" x14ac:dyDescent="0.25">
      <c r="J15702" s="14"/>
      <c r="K15702" s="14"/>
      <c r="L15702" s="14"/>
      <c r="M15702" s="14"/>
      <c r="N15702" s="14"/>
      <c r="O15702" s="14"/>
      <c r="P15702" s="14"/>
      <c r="Q15702" s="14"/>
    </row>
    <row r="15703" spans="10:17" x14ac:dyDescent="0.25">
      <c r="J15703" s="14"/>
      <c r="K15703" s="14"/>
      <c r="L15703" s="14"/>
      <c r="M15703" s="14"/>
      <c r="N15703" s="14"/>
      <c r="O15703" s="14"/>
      <c r="P15703" s="14"/>
      <c r="Q15703" s="14"/>
    </row>
    <row r="15704" spans="10:17" x14ac:dyDescent="0.25">
      <c r="J15704" s="14"/>
      <c r="K15704" s="14"/>
      <c r="L15704" s="14"/>
      <c r="M15704" s="14"/>
      <c r="N15704" s="14"/>
      <c r="O15704" s="14"/>
      <c r="P15704" s="14"/>
      <c r="Q15704" s="14"/>
    </row>
    <row r="15705" spans="10:17" x14ac:dyDescent="0.25">
      <c r="J15705" s="14"/>
      <c r="K15705" s="14"/>
      <c r="L15705" s="14"/>
      <c r="M15705" s="14"/>
      <c r="N15705" s="14"/>
      <c r="O15705" s="14"/>
      <c r="P15705" s="14"/>
      <c r="Q15705" s="14"/>
    </row>
    <row r="15706" spans="10:17" x14ac:dyDescent="0.25">
      <c r="J15706" s="14"/>
      <c r="K15706" s="14"/>
      <c r="L15706" s="14"/>
      <c r="M15706" s="14"/>
      <c r="N15706" s="14"/>
      <c r="O15706" s="14"/>
      <c r="P15706" s="14"/>
      <c r="Q15706" s="14"/>
    </row>
    <row r="15707" spans="10:17" x14ac:dyDescent="0.25">
      <c r="J15707" s="14"/>
      <c r="K15707" s="14"/>
      <c r="L15707" s="14"/>
      <c r="M15707" s="14"/>
      <c r="N15707" s="14"/>
      <c r="O15707" s="14"/>
      <c r="P15707" s="14"/>
      <c r="Q15707" s="14"/>
    </row>
    <row r="15708" spans="10:17" x14ac:dyDescent="0.25">
      <c r="J15708" s="14"/>
      <c r="K15708" s="14"/>
      <c r="L15708" s="14"/>
      <c r="M15708" s="14"/>
      <c r="N15708" s="14"/>
      <c r="O15708" s="14"/>
      <c r="P15708" s="14"/>
      <c r="Q15708" s="14"/>
    </row>
    <row r="15709" spans="10:17" x14ac:dyDescent="0.25">
      <c r="J15709" s="14"/>
      <c r="K15709" s="14"/>
      <c r="L15709" s="14"/>
      <c r="M15709" s="14"/>
      <c r="N15709" s="14"/>
      <c r="O15709" s="14"/>
      <c r="P15709" s="14"/>
      <c r="Q15709" s="14"/>
    </row>
    <row r="15710" spans="10:17" x14ac:dyDescent="0.25">
      <c r="J15710" s="14"/>
      <c r="K15710" s="14"/>
      <c r="L15710" s="14"/>
      <c r="M15710" s="14"/>
      <c r="N15710" s="14"/>
      <c r="O15710" s="14"/>
      <c r="P15710" s="14"/>
      <c r="Q15710" s="14"/>
    </row>
    <row r="15711" spans="10:17" x14ac:dyDescent="0.25">
      <c r="J15711" s="14"/>
      <c r="K15711" s="14"/>
      <c r="L15711" s="14"/>
      <c r="M15711" s="14"/>
      <c r="N15711" s="14"/>
      <c r="O15711" s="14"/>
      <c r="P15711" s="14"/>
      <c r="Q15711" s="14"/>
    </row>
    <row r="15712" spans="10:17" x14ac:dyDescent="0.25">
      <c r="J15712" s="14"/>
      <c r="K15712" s="14"/>
      <c r="L15712" s="14"/>
      <c r="M15712" s="14"/>
      <c r="N15712" s="14"/>
      <c r="O15712" s="14"/>
      <c r="P15712" s="14"/>
      <c r="Q15712" s="14"/>
    </row>
    <row r="15713" spans="10:17" x14ac:dyDescent="0.25">
      <c r="J15713" s="14"/>
      <c r="K15713" s="14"/>
      <c r="L15713" s="14"/>
      <c r="M15713" s="14"/>
      <c r="N15713" s="14"/>
      <c r="O15713" s="14"/>
      <c r="P15713" s="14"/>
      <c r="Q15713" s="14"/>
    </row>
    <row r="15714" spans="10:17" x14ac:dyDescent="0.25">
      <c r="J15714" s="14"/>
      <c r="K15714" s="14"/>
      <c r="L15714" s="14"/>
      <c r="M15714" s="14"/>
      <c r="N15714" s="14"/>
      <c r="O15714" s="14"/>
      <c r="P15714" s="14"/>
      <c r="Q15714" s="14"/>
    </row>
    <row r="15715" spans="10:17" x14ac:dyDescent="0.25">
      <c r="J15715" s="14"/>
      <c r="K15715" s="14"/>
      <c r="L15715" s="14"/>
      <c r="M15715" s="14"/>
      <c r="N15715" s="14"/>
      <c r="O15715" s="14"/>
      <c r="P15715" s="14"/>
      <c r="Q15715" s="14"/>
    </row>
    <row r="15716" spans="10:17" x14ac:dyDescent="0.25">
      <c r="J15716" s="14"/>
      <c r="K15716" s="14"/>
      <c r="L15716" s="14"/>
      <c r="M15716" s="14"/>
      <c r="N15716" s="14"/>
      <c r="O15716" s="14"/>
      <c r="P15716" s="14"/>
      <c r="Q15716" s="14"/>
    </row>
    <row r="15717" spans="10:17" x14ac:dyDescent="0.25">
      <c r="J15717" s="14"/>
      <c r="K15717" s="14"/>
      <c r="L15717" s="14"/>
      <c r="M15717" s="14"/>
      <c r="N15717" s="14"/>
      <c r="O15717" s="14"/>
      <c r="P15717" s="14"/>
      <c r="Q15717" s="14"/>
    </row>
    <row r="15718" spans="10:17" x14ac:dyDescent="0.25">
      <c r="J15718" s="14"/>
      <c r="K15718" s="14"/>
      <c r="L15718" s="14"/>
      <c r="M15718" s="14"/>
      <c r="N15718" s="14"/>
      <c r="O15718" s="14"/>
      <c r="P15718" s="14"/>
      <c r="Q15718" s="14"/>
    </row>
    <row r="15719" spans="10:17" x14ac:dyDescent="0.25">
      <c r="J15719" s="14"/>
      <c r="K15719" s="14"/>
      <c r="L15719" s="14"/>
      <c r="M15719" s="14"/>
      <c r="N15719" s="14"/>
      <c r="O15719" s="14"/>
      <c r="P15719" s="14"/>
      <c r="Q15719" s="14"/>
    </row>
    <row r="15720" spans="10:17" x14ac:dyDescent="0.25">
      <c r="J15720" s="14"/>
      <c r="K15720" s="14"/>
      <c r="L15720" s="14"/>
      <c r="M15720" s="14"/>
      <c r="N15720" s="14"/>
      <c r="O15720" s="14"/>
      <c r="P15720" s="14"/>
      <c r="Q15720" s="14"/>
    </row>
    <row r="15721" spans="10:17" x14ac:dyDescent="0.25">
      <c r="J15721" s="14"/>
      <c r="K15721" s="14"/>
      <c r="L15721" s="14"/>
      <c r="M15721" s="14"/>
      <c r="N15721" s="14"/>
      <c r="O15721" s="14"/>
      <c r="P15721" s="14"/>
      <c r="Q15721" s="14"/>
    </row>
    <row r="15722" spans="10:17" x14ac:dyDescent="0.25">
      <c r="J15722" s="14"/>
      <c r="K15722" s="14"/>
      <c r="L15722" s="14"/>
      <c r="M15722" s="14"/>
      <c r="N15722" s="14"/>
      <c r="O15722" s="14"/>
      <c r="P15722" s="14"/>
      <c r="Q15722" s="14"/>
    </row>
    <row r="15723" spans="10:17" x14ac:dyDescent="0.25">
      <c r="J15723" s="14"/>
      <c r="K15723" s="14"/>
      <c r="L15723" s="14"/>
      <c r="M15723" s="14"/>
      <c r="N15723" s="14"/>
      <c r="O15723" s="14"/>
      <c r="P15723" s="14"/>
      <c r="Q15723" s="14"/>
    </row>
    <row r="15724" spans="10:17" x14ac:dyDescent="0.25">
      <c r="J15724" s="14"/>
      <c r="K15724" s="14"/>
      <c r="L15724" s="14"/>
      <c r="M15724" s="14"/>
      <c r="N15724" s="14"/>
      <c r="O15724" s="14"/>
      <c r="P15724" s="14"/>
      <c r="Q15724" s="14"/>
    </row>
    <row r="15725" spans="10:17" x14ac:dyDescent="0.25">
      <c r="J15725" s="14"/>
      <c r="K15725" s="14"/>
      <c r="L15725" s="14"/>
      <c r="M15725" s="14"/>
      <c r="N15725" s="14"/>
      <c r="O15725" s="14"/>
      <c r="P15725" s="14"/>
      <c r="Q15725" s="14"/>
    </row>
    <row r="15726" spans="10:17" x14ac:dyDescent="0.25">
      <c r="J15726" s="14"/>
      <c r="K15726" s="14"/>
      <c r="L15726" s="14"/>
      <c r="M15726" s="14"/>
      <c r="N15726" s="14"/>
      <c r="O15726" s="14"/>
      <c r="P15726" s="14"/>
      <c r="Q15726" s="14"/>
    </row>
    <row r="15727" spans="10:17" x14ac:dyDescent="0.25">
      <c r="J15727" s="14"/>
      <c r="K15727" s="14"/>
      <c r="L15727" s="14"/>
      <c r="M15727" s="14"/>
      <c r="N15727" s="14"/>
      <c r="O15727" s="14"/>
      <c r="P15727" s="14"/>
      <c r="Q15727" s="14"/>
    </row>
    <row r="15728" spans="10:17" x14ac:dyDescent="0.25">
      <c r="J15728" s="14"/>
      <c r="K15728" s="14"/>
      <c r="L15728" s="14"/>
      <c r="M15728" s="14"/>
      <c r="N15728" s="14"/>
      <c r="O15728" s="14"/>
      <c r="P15728" s="14"/>
      <c r="Q15728" s="14"/>
    </row>
    <row r="15729" spans="10:17" x14ac:dyDescent="0.25">
      <c r="J15729" s="14"/>
      <c r="K15729" s="14"/>
      <c r="L15729" s="14"/>
      <c r="M15729" s="14"/>
      <c r="N15729" s="14"/>
      <c r="O15729" s="14"/>
      <c r="P15729" s="14"/>
      <c r="Q15729" s="14"/>
    </row>
    <row r="15730" spans="10:17" x14ac:dyDescent="0.25">
      <c r="J15730" s="14"/>
      <c r="K15730" s="14"/>
      <c r="L15730" s="14"/>
      <c r="M15730" s="14"/>
      <c r="N15730" s="14"/>
      <c r="O15730" s="14"/>
      <c r="P15730" s="14"/>
      <c r="Q15730" s="14"/>
    </row>
    <row r="15731" spans="10:17" x14ac:dyDescent="0.25">
      <c r="J15731" s="14"/>
      <c r="K15731" s="14"/>
      <c r="L15731" s="14"/>
      <c r="M15731" s="14"/>
      <c r="N15731" s="14"/>
      <c r="O15731" s="14"/>
      <c r="P15731" s="14"/>
      <c r="Q15731" s="14"/>
    </row>
    <row r="15732" spans="10:17" x14ac:dyDescent="0.25">
      <c r="J15732" s="14"/>
      <c r="K15732" s="14"/>
      <c r="L15732" s="14"/>
      <c r="M15732" s="14"/>
      <c r="N15732" s="14"/>
      <c r="O15732" s="14"/>
      <c r="P15732" s="14"/>
      <c r="Q15732" s="14"/>
    </row>
    <row r="15733" spans="10:17" x14ac:dyDescent="0.25">
      <c r="J15733" s="14"/>
      <c r="K15733" s="14"/>
      <c r="L15733" s="14"/>
      <c r="M15733" s="14"/>
      <c r="N15733" s="14"/>
      <c r="O15733" s="14"/>
      <c r="P15733" s="14"/>
      <c r="Q15733" s="14"/>
    </row>
    <row r="15734" spans="10:17" x14ac:dyDescent="0.25">
      <c r="J15734" s="14"/>
      <c r="K15734" s="14"/>
      <c r="L15734" s="14"/>
      <c r="M15734" s="14"/>
      <c r="N15734" s="14"/>
      <c r="O15734" s="14"/>
      <c r="P15734" s="14"/>
      <c r="Q15734" s="14"/>
    </row>
    <row r="15735" spans="10:17" x14ac:dyDescent="0.25">
      <c r="J15735" s="14"/>
      <c r="K15735" s="14"/>
      <c r="L15735" s="14"/>
      <c r="M15735" s="14"/>
      <c r="N15735" s="14"/>
      <c r="O15735" s="14"/>
      <c r="P15735" s="14"/>
      <c r="Q15735" s="14"/>
    </row>
    <row r="15736" spans="10:17" x14ac:dyDescent="0.25">
      <c r="J15736" s="14"/>
      <c r="K15736" s="14"/>
      <c r="L15736" s="14"/>
      <c r="M15736" s="14"/>
      <c r="N15736" s="14"/>
      <c r="O15736" s="14"/>
      <c r="P15736" s="14"/>
      <c r="Q15736" s="14"/>
    </row>
    <row r="15737" spans="10:17" x14ac:dyDescent="0.25">
      <c r="J15737" s="14"/>
      <c r="K15737" s="14"/>
      <c r="L15737" s="14"/>
      <c r="M15737" s="14"/>
      <c r="N15737" s="14"/>
      <c r="O15737" s="14"/>
      <c r="P15737" s="14"/>
      <c r="Q15737" s="14"/>
    </row>
    <row r="15738" spans="10:17" x14ac:dyDescent="0.25">
      <c r="J15738" s="14"/>
      <c r="K15738" s="14"/>
      <c r="L15738" s="14"/>
      <c r="M15738" s="14"/>
      <c r="N15738" s="14"/>
      <c r="O15738" s="14"/>
      <c r="P15738" s="14"/>
      <c r="Q15738" s="14"/>
    </row>
    <row r="15739" spans="10:17" x14ac:dyDescent="0.25">
      <c r="J15739" s="14"/>
      <c r="K15739" s="14"/>
      <c r="L15739" s="14"/>
      <c r="M15739" s="14"/>
      <c r="N15739" s="14"/>
      <c r="O15739" s="14"/>
      <c r="P15739" s="14"/>
      <c r="Q15739" s="14"/>
    </row>
    <row r="15740" spans="10:17" x14ac:dyDescent="0.25">
      <c r="J15740" s="14"/>
      <c r="K15740" s="14"/>
      <c r="L15740" s="14"/>
      <c r="M15740" s="14"/>
      <c r="N15740" s="14"/>
      <c r="O15740" s="14"/>
      <c r="P15740" s="14"/>
      <c r="Q15740" s="14"/>
    </row>
    <row r="15741" spans="10:17" x14ac:dyDescent="0.25">
      <c r="J15741" s="14"/>
      <c r="K15741" s="14"/>
      <c r="L15741" s="14"/>
      <c r="M15741" s="14"/>
      <c r="N15741" s="14"/>
      <c r="O15741" s="14"/>
      <c r="P15741" s="14"/>
      <c r="Q15741" s="14"/>
    </row>
    <row r="15742" spans="10:17" x14ac:dyDescent="0.25">
      <c r="J15742" s="14"/>
      <c r="K15742" s="14"/>
      <c r="L15742" s="14"/>
      <c r="M15742" s="14"/>
      <c r="N15742" s="14"/>
      <c r="O15742" s="14"/>
      <c r="P15742" s="14"/>
      <c r="Q15742" s="14"/>
    </row>
    <row r="15743" spans="10:17" x14ac:dyDescent="0.25">
      <c r="J15743" s="14"/>
      <c r="K15743" s="14"/>
      <c r="L15743" s="14"/>
      <c r="M15743" s="14"/>
      <c r="N15743" s="14"/>
      <c r="O15743" s="14"/>
      <c r="P15743" s="14"/>
      <c r="Q15743" s="14"/>
    </row>
    <row r="15744" spans="10:17" x14ac:dyDescent="0.25">
      <c r="J15744" s="14"/>
      <c r="K15744" s="14"/>
      <c r="L15744" s="14"/>
      <c r="M15744" s="14"/>
      <c r="N15744" s="14"/>
      <c r="O15744" s="14"/>
      <c r="P15744" s="14"/>
      <c r="Q15744" s="14"/>
    </row>
    <row r="15745" spans="10:17" x14ac:dyDescent="0.25">
      <c r="J15745" s="14"/>
      <c r="K15745" s="14"/>
      <c r="L15745" s="14"/>
      <c r="M15745" s="14"/>
      <c r="N15745" s="14"/>
      <c r="O15745" s="14"/>
      <c r="P15745" s="14"/>
      <c r="Q15745" s="14"/>
    </row>
    <row r="15746" spans="10:17" x14ac:dyDescent="0.25">
      <c r="J15746" s="14"/>
      <c r="K15746" s="14"/>
      <c r="L15746" s="14"/>
      <c r="M15746" s="14"/>
      <c r="N15746" s="14"/>
      <c r="O15746" s="14"/>
      <c r="P15746" s="14"/>
      <c r="Q15746" s="14"/>
    </row>
    <row r="15747" spans="10:17" x14ac:dyDescent="0.25">
      <c r="J15747" s="14"/>
      <c r="K15747" s="14"/>
      <c r="L15747" s="14"/>
      <c r="M15747" s="14"/>
      <c r="N15747" s="14"/>
      <c r="O15747" s="14"/>
      <c r="P15747" s="14"/>
      <c r="Q15747" s="14"/>
    </row>
    <row r="15748" spans="10:17" x14ac:dyDescent="0.25">
      <c r="J15748" s="14"/>
      <c r="K15748" s="14"/>
      <c r="L15748" s="14"/>
      <c r="M15748" s="14"/>
      <c r="N15748" s="14"/>
      <c r="O15748" s="14"/>
      <c r="P15748" s="14"/>
      <c r="Q15748" s="14"/>
    </row>
    <row r="15749" spans="10:17" x14ac:dyDescent="0.25">
      <c r="J15749" s="14"/>
      <c r="K15749" s="14"/>
      <c r="L15749" s="14"/>
      <c r="M15749" s="14"/>
      <c r="N15749" s="14"/>
      <c r="O15749" s="14"/>
      <c r="P15749" s="14"/>
      <c r="Q15749" s="14"/>
    </row>
    <row r="15750" spans="10:17" x14ac:dyDescent="0.25">
      <c r="J15750" s="14"/>
      <c r="K15750" s="14"/>
      <c r="L15750" s="14"/>
      <c r="M15750" s="14"/>
      <c r="N15750" s="14"/>
      <c r="O15750" s="14"/>
      <c r="P15750" s="14"/>
      <c r="Q15750" s="14"/>
    </row>
    <row r="15751" spans="10:17" x14ac:dyDescent="0.25">
      <c r="J15751" s="14"/>
      <c r="K15751" s="14"/>
      <c r="L15751" s="14"/>
      <c r="M15751" s="14"/>
      <c r="N15751" s="14"/>
      <c r="O15751" s="14"/>
      <c r="P15751" s="14"/>
      <c r="Q15751" s="14"/>
    </row>
    <row r="15752" spans="10:17" x14ac:dyDescent="0.25">
      <c r="J15752" s="14"/>
      <c r="K15752" s="14"/>
      <c r="L15752" s="14"/>
      <c r="M15752" s="14"/>
      <c r="N15752" s="14"/>
      <c r="O15752" s="14"/>
      <c r="P15752" s="14"/>
      <c r="Q15752" s="14"/>
    </row>
    <row r="15753" spans="10:17" x14ac:dyDescent="0.25">
      <c r="J15753" s="14"/>
      <c r="K15753" s="14"/>
      <c r="L15753" s="14"/>
      <c r="M15753" s="14"/>
      <c r="N15753" s="14"/>
      <c r="O15753" s="14"/>
      <c r="P15753" s="14"/>
      <c r="Q15753" s="14"/>
    </row>
    <row r="15754" spans="10:17" x14ac:dyDescent="0.25">
      <c r="J15754" s="14"/>
      <c r="K15754" s="14"/>
      <c r="L15754" s="14"/>
      <c r="M15754" s="14"/>
      <c r="N15754" s="14"/>
      <c r="O15754" s="14"/>
      <c r="P15754" s="14"/>
      <c r="Q15754" s="14"/>
    </row>
    <row r="15755" spans="10:17" x14ac:dyDescent="0.25">
      <c r="J15755" s="14"/>
      <c r="K15755" s="14"/>
      <c r="L15755" s="14"/>
      <c r="M15755" s="14"/>
      <c r="N15755" s="14"/>
      <c r="O15755" s="14"/>
      <c r="P15755" s="14"/>
      <c r="Q15755" s="14"/>
    </row>
    <row r="15756" spans="10:17" x14ac:dyDescent="0.25">
      <c r="J15756" s="14"/>
      <c r="K15756" s="14"/>
      <c r="L15756" s="14"/>
      <c r="M15756" s="14"/>
      <c r="N15756" s="14"/>
      <c r="O15756" s="14"/>
      <c r="P15756" s="14"/>
      <c r="Q15756" s="14"/>
    </row>
    <row r="15757" spans="10:17" x14ac:dyDescent="0.25">
      <c r="J15757" s="14"/>
      <c r="K15757" s="14"/>
      <c r="L15757" s="14"/>
      <c r="M15757" s="14"/>
      <c r="N15757" s="14"/>
      <c r="O15757" s="14"/>
      <c r="P15757" s="14"/>
      <c r="Q15757" s="14"/>
    </row>
    <row r="15758" spans="10:17" x14ac:dyDescent="0.25">
      <c r="J15758" s="14"/>
      <c r="K15758" s="14"/>
      <c r="L15758" s="14"/>
      <c r="M15758" s="14"/>
      <c r="N15758" s="14"/>
      <c r="O15758" s="14"/>
      <c r="P15758" s="14"/>
      <c r="Q15758" s="14"/>
    </row>
    <row r="15759" spans="10:17" x14ac:dyDescent="0.25">
      <c r="J15759" s="14"/>
      <c r="K15759" s="14"/>
      <c r="L15759" s="14"/>
      <c r="M15759" s="14"/>
      <c r="N15759" s="14"/>
      <c r="O15759" s="14"/>
      <c r="P15759" s="14"/>
      <c r="Q15759" s="14"/>
    </row>
    <row r="15760" spans="10:17" x14ac:dyDescent="0.25">
      <c r="J15760" s="14"/>
      <c r="K15760" s="14"/>
      <c r="L15760" s="14"/>
      <c r="M15760" s="14"/>
      <c r="N15760" s="14"/>
      <c r="O15760" s="14"/>
      <c r="P15760" s="14"/>
      <c r="Q15760" s="14"/>
    </row>
    <row r="15761" spans="10:17" x14ac:dyDescent="0.25">
      <c r="J15761" s="14"/>
      <c r="K15761" s="14"/>
      <c r="L15761" s="14"/>
      <c r="M15761" s="14"/>
      <c r="N15761" s="14"/>
      <c r="O15761" s="14"/>
      <c r="P15761" s="14"/>
      <c r="Q15761" s="14"/>
    </row>
    <row r="15762" spans="10:17" x14ac:dyDescent="0.25">
      <c r="J15762" s="14"/>
      <c r="K15762" s="14"/>
      <c r="L15762" s="14"/>
      <c r="M15762" s="14"/>
      <c r="N15762" s="14"/>
      <c r="O15762" s="14"/>
      <c r="P15762" s="14"/>
      <c r="Q15762" s="14"/>
    </row>
    <row r="15763" spans="10:17" x14ac:dyDescent="0.25">
      <c r="J15763" s="14"/>
      <c r="K15763" s="14"/>
      <c r="L15763" s="14"/>
      <c r="M15763" s="14"/>
      <c r="N15763" s="14"/>
      <c r="O15763" s="14"/>
      <c r="P15763" s="14"/>
      <c r="Q15763" s="14"/>
    </row>
    <row r="15764" spans="10:17" x14ac:dyDescent="0.25">
      <c r="J15764" s="14"/>
      <c r="K15764" s="14"/>
      <c r="L15764" s="14"/>
      <c r="M15764" s="14"/>
      <c r="N15764" s="14"/>
      <c r="O15764" s="14"/>
      <c r="P15764" s="14"/>
      <c r="Q15764" s="14"/>
    </row>
    <row r="15765" spans="10:17" x14ac:dyDescent="0.25">
      <c r="J15765" s="14"/>
      <c r="K15765" s="14"/>
      <c r="L15765" s="14"/>
      <c r="M15765" s="14"/>
      <c r="N15765" s="14"/>
      <c r="O15765" s="14"/>
      <c r="P15765" s="14"/>
      <c r="Q15765" s="14"/>
    </row>
    <row r="15766" spans="10:17" x14ac:dyDescent="0.25">
      <c r="J15766" s="14"/>
      <c r="K15766" s="14"/>
      <c r="L15766" s="14"/>
      <c r="M15766" s="14"/>
      <c r="N15766" s="14"/>
      <c r="O15766" s="14"/>
      <c r="P15766" s="14"/>
      <c r="Q15766" s="14"/>
    </row>
    <row r="15767" spans="10:17" x14ac:dyDescent="0.25">
      <c r="J15767" s="14"/>
      <c r="K15767" s="14"/>
      <c r="L15767" s="14"/>
      <c r="M15767" s="14"/>
      <c r="N15767" s="14"/>
      <c r="O15767" s="14"/>
      <c r="P15767" s="14"/>
      <c r="Q15767" s="14"/>
    </row>
    <row r="15768" spans="10:17" x14ac:dyDescent="0.25">
      <c r="J15768" s="14"/>
      <c r="K15768" s="14"/>
      <c r="L15768" s="14"/>
      <c r="M15768" s="14"/>
      <c r="N15768" s="14"/>
      <c r="O15768" s="14"/>
      <c r="P15768" s="14"/>
      <c r="Q15768" s="14"/>
    </row>
    <row r="15769" spans="10:17" x14ac:dyDescent="0.25">
      <c r="J15769" s="14"/>
      <c r="K15769" s="14"/>
      <c r="L15769" s="14"/>
      <c r="M15769" s="14"/>
      <c r="N15769" s="14"/>
      <c r="O15769" s="14"/>
      <c r="P15769" s="14"/>
      <c r="Q15769" s="14"/>
    </row>
    <row r="15770" spans="10:17" x14ac:dyDescent="0.25">
      <c r="J15770" s="14"/>
      <c r="K15770" s="14"/>
      <c r="L15770" s="14"/>
      <c r="M15770" s="14"/>
      <c r="N15770" s="14"/>
      <c r="O15770" s="14"/>
      <c r="P15770" s="14"/>
      <c r="Q15770" s="14"/>
    </row>
    <row r="15771" spans="10:17" x14ac:dyDescent="0.25">
      <c r="J15771" s="14"/>
      <c r="K15771" s="14"/>
      <c r="L15771" s="14"/>
      <c r="M15771" s="14"/>
      <c r="N15771" s="14"/>
      <c r="O15771" s="14"/>
      <c r="P15771" s="14"/>
      <c r="Q15771" s="14"/>
    </row>
    <row r="15772" spans="10:17" x14ac:dyDescent="0.25">
      <c r="J15772" s="14"/>
      <c r="K15772" s="14"/>
      <c r="L15772" s="14"/>
      <c r="M15772" s="14"/>
      <c r="N15772" s="14"/>
      <c r="O15772" s="14"/>
      <c r="P15772" s="14"/>
      <c r="Q15772" s="14"/>
    </row>
    <row r="15773" spans="10:17" x14ac:dyDescent="0.25">
      <c r="J15773" s="14"/>
      <c r="K15773" s="14"/>
      <c r="L15773" s="14"/>
      <c r="M15773" s="14"/>
      <c r="N15773" s="14"/>
      <c r="O15773" s="14"/>
      <c r="P15773" s="14"/>
      <c r="Q15773" s="14"/>
    </row>
    <row r="15774" spans="10:17" x14ac:dyDescent="0.25">
      <c r="J15774" s="14"/>
      <c r="K15774" s="14"/>
      <c r="L15774" s="14"/>
      <c r="M15774" s="14"/>
      <c r="N15774" s="14"/>
      <c r="O15774" s="14"/>
      <c r="P15774" s="14"/>
      <c r="Q15774" s="14"/>
    </row>
    <row r="15775" spans="10:17" x14ac:dyDescent="0.25">
      <c r="J15775" s="14"/>
      <c r="K15775" s="14"/>
      <c r="L15775" s="14"/>
      <c r="M15775" s="14"/>
      <c r="N15775" s="14"/>
      <c r="O15775" s="14"/>
      <c r="P15775" s="14"/>
      <c r="Q15775" s="14"/>
    </row>
    <row r="15776" spans="10:17" x14ac:dyDescent="0.25">
      <c r="J15776" s="14"/>
      <c r="K15776" s="14"/>
      <c r="L15776" s="14"/>
      <c r="M15776" s="14"/>
      <c r="N15776" s="14"/>
      <c r="O15776" s="14"/>
      <c r="P15776" s="14"/>
      <c r="Q15776" s="14"/>
    </row>
    <row r="15777" spans="10:17" x14ac:dyDescent="0.25">
      <c r="J15777" s="14"/>
      <c r="K15777" s="14"/>
      <c r="L15777" s="14"/>
      <c r="M15777" s="14"/>
      <c r="N15777" s="14"/>
      <c r="O15777" s="14"/>
      <c r="P15777" s="14"/>
      <c r="Q15777" s="14"/>
    </row>
    <row r="15778" spans="10:17" x14ac:dyDescent="0.25">
      <c r="J15778" s="14"/>
      <c r="K15778" s="14"/>
      <c r="L15778" s="14"/>
      <c r="M15778" s="14"/>
      <c r="N15778" s="14"/>
      <c r="O15778" s="14"/>
      <c r="P15778" s="14"/>
      <c r="Q15778" s="14"/>
    </row>
    <row r="15779" spans="10:17" x14ac:dyDescent="0.25">
      <c r="J15779" s="14"/>
      <c r="K15779" s="14"/>
      <c r="L15779" s="14"/>
      <c r="M15779" s="14"/>
      <c r="N15779" s="14"/>
      <c r="O15779" s="14"/>
      <c r="P15779" s="14"/>
      <c r="Q15779" s="14"/>
    </row>
    <row r="15780" spans="10:17" x14ac:dyDescent="0.25">
      <c r="J15780" s="14"/>
      <c r="K15780" s="14"/>
      <c r="L15780" s="14"/>
      <c r="M15780" s="14"/>
      <c r="N15780" s="14"/>
      <c r="O15780" s="14"/>
      <c r="P15780" s="14"/>
      <c r="Q15780" s="14"/>
    </row>
    <row r="15781" spans="10:17" x14ac:dyDescent="0.25">
      <c r="J15781" s="14"/>
      <c r="K15781" s="14"/>
      <c r="L15781" s="14"/>
      <c r="M15781" s="14"/>
      <c r="N15781" s="14"/>
      <c r="O15781" s="14"/>
      <c r="P15781" s="14"/>
      <c r="Q15781" s="14"/>
    </row>
    <row r="15782" spans="10:17" x14ac:dyDescent="0.25">
      <c r="J15782" s="14"/>
      <c r="K15782" s="14"/>
      <c r="L15782" s="14"/>
      <c r="M15782" s="14"/>
      <c r="N15782" s="14"/>
      <c r="O15782" s="14"/>
      <c r="P15782" s="14"/>
      <c r="Q15782" s="14"/>
    </row>
    <row r="15783" spans="10:17" x14ac:dyDescent="0.25">
      <c r="J15783" s="14"/>
      <c r="K15783" s="14"/>
      <c r="L15783" s="14"/>
      <c r="M15783" s="14"/>
      <c r="N15783" s="14"/>
      <c r="O15783" s="14"/>
      <c r="P15783" s="14"/>
      <c r="Q15783" s="14"/>
    </row>
    <row r="15784" spans="10:17" x14ac:dyDescent="0.25">
      <c r="J15784" s="14"/>
      <c r="K15784" s="14"/>
      <c r="L15784" s="14"/>
      <c r="M15784" s="14"/>
      <c r="N15784" s="14"/>
      <c r="O15784" s="14"/>
      <c r="P15784" s="14"/>
      <c r="Q15784" s="14"/>
    </row>
    <row r="15785" spans="10:17" x14ac:dyDescent="0.25">
      <c r="J15785" s="14"/>
      <c r="K15785" s="14"/>
      <c r="L15785" s="14"/>
      <c r="M15785" s="14"/>
      <c r="N15785" s="14"/>
      <c r="O15785" s="14"/>
      <c r="P15785" s="14"/>
      <c r="Q15785" s="14"/>
    </row>
    <row r="15786" spans="10:17" x14ac:dyDescent="0.25">
      <c r="J15786" s="14"/>
      <c r="K15786" s="14"/>
      <c r="L15786" s="14"/>
      <c r="M15786" s="14"/>
      <c r="N15786" s="14"/>
      <c r="O15786" s="14"/>
      <c r="P15786" s="14"/>
      <c r="Q15786" s="14"/>
    </row>
    <row r="15787" spans="10:17" x14ac:dyDescent="0.25">
      <c r="J15787" s="14"/>
      <c r="K15787" s="14"/>
      <c r="L15787" s="14"/>
      <c r="M15787" s="14"/>
      <c r="N15787" s="14"/>
      <c r="O15787" s="14"/>
      <c r="P15787" s="14"/>
      <c r="Q15787" s="14"/>
    </row>
    <row r="15788" spans="10:17" x14ac:dyDescent="0.25">
      <c r="J15788" s="14"/>
      <c r="K15788" s="14"/>
      <c r="L15788" s="14"/>
      <c r="M15788" s="14"/>
      <c r="N15788" s="14"/>
      <c r="O15788" s="14"/>
      <c r="P15788" s="14"/>
      <c r="Q15788" s="14"/>
    </row>
    <row r="15789" spans="10:17" x14ac:dyDescent="0.25">
      <c r="J15789" s="14"/>
      <c r="K15789" s="14"/>
      <c r="L15789" s="14"/>
      <c r="M15789" s="14"/>
      <c r="N15789" s="14"/>
      <c r="O15789" s="14"/>
      <c r="P15789" s="14"/>
      <c r="Q15789" s="14"/>
    </row>
    <row r="15790" spans="10:17" x14ac:dyDescent="0.25">
      <c r="J15790" s="14"/>
      <c r="K15790" s="14"/>
      <c r="L15790" s="14"/>
      <c r="M15790" s="14"/>
      <c r="N15790" s="14"/>
      <c r="O15790" s="14"/>
      <c r="P15790" s="14"/>
      <c r="Q15790" s="14"/>
    </row>
    <row r="15791" spans="10:17" x14ac:dyDescent="0.25">
      <c r="J15791" s="14"/>
      <c r="K15791" s="14"/>
      <c r="L15791" s="14"/>
      <c r="M15791" s="14"/>
      <c r="N15791" s="14"/>
      <c r="O15791" s="14"/>
      <c r="P15791" s="14"/>
      <c r="Q15791" s="14"/>
    </row>
    <row r="15792" spans="10:17" x14ac:dyDescent="0.25">
      <c r="J15792" s="14"/>
      <c r="K15792" s="14"/>
      <c r="L15792" s="14"/>
      <c r="M15792" s="14"/>
      <c r="N15792" s="14"/>
      <c r="O15792" s="14"/>
      <c r="P15792" s="14"/>
      <c r="Q15792" s="14"/>
    </row>
    <row r="15793" spans="10:17" x14ac:dyDescent="0.25">
      <c r="J15793" s="14"/>
      <c r="K15793" s="14"/>
      <c r="L15793" s="14"/>
      <c r="M15793" s="14"/>
      <c r="N15793" s="14"/>
      <c r="O15793" s="14"/>
      <c r="P15793" s="14"/>
      <c r="Q15793" s="14"/>
    </row>
    <row r="15794" spans="10:17" x14ac:dyDescent="0.25">
      <c r="J15794" s="14"/>
      <c r="K15794" s="14"/>
      <c r="L15794" s="14"/>
      <c r="M15794" s="14"/>
      <c r="N15794" s="14"/>
      <c r="O15794" s="14"/>
      <c r="P15794" s="14"/>
      <c r="Q15794" s="14"/>
    </row>
    <row r="15795" spans="10:17" x14ac:dyDescent="0.25">
      <c r="J15795" s="14"/>
      <c r="K15795" s="14"/>
      <c r="L15795" s="14"/>
      <c r="M15795" s="14"/>
      <c r="N15795" s="14"/>
      <c r="O15795" s="14"/>
      <c r="P15795" s="14"/>
      <c r="Q15795" s="14"/>
    </row>
    <row r="15796" spans="10:17" x14ac:dyDescent="0.25">
      <c r="J15796" s="14"/>
      <c r="K15796" s="14"/>
      <c r="L15796" s="14"/>
      <c r="M15796" s="14"/>
      <c r="N15796" s="14"/>
      <c r="O15796" s="14"/>
      <c r="P15796" s="14"/>
      <c r="Q15796" s="14"/>
    </row>
    <row r="15797" spans="10:17" x14ac:dyDescent="0.25">
      <c r="J15797" s="14"/>
      <c r="K15797" s="14"/>
      <c r="L15797" s="14"/>
      <c r="M15797" s="14"/>
      <c r="N15797" s="14"/>
      <c r="O15797" s="14"/>
      <c r="P15797" s="14"/>
      <c r="Q15797" s="14"/>
    </row>
    <row r="15798" spans="10:17" x14ac:dyDescent="0.25">
      <c r="J15798" s="14"/>
      <c r="K15798" s="14"/>
      <c r="L15798" s="14"/>
      <c r="M15798" s="14"/>
      <c r="N15798" s="14"/>
      <c r="O15798" s="14"/>
      <c r="P15798" s="14"/>
      <c r="Q15798" s="14"/>
    </row>
    <row r="15799" spans="10:17" x14ac:dyDescent="0.25">
      <c r="J15799" s="14"/>
      <c r="K15799" s="14"/>
      <c r="L15799" s="14"/>
      <c r="M15799" s="14"/>
      <c r="N15799" s="14"/>
      <c r="O15799" s="14"/>
      <c r="P15799" s="14"/>
      <c r="Q15799" s="14"/>
    </row>
    <row r="15800" spans="10:17" x14ac:dyDescent="0.25">
      <c r="J15800" s="14"/>
      <c r="K15800" s="14"/>
      <c r="L15800" s="14"/>
      <c r="M15800" s="14"/>
      <c r="N15800" s="14"/>
      <c r="O15800" s="14"/>
      <c r="P15800" s="14"/>
      <c r="Q15800" s="14"/>
    </row>
    <row r="15801" spans="10:17" x14ac:dyDescent="0.25">
      <c r="J15801" s="14"/>
      <c r="K15801" s="14"/>
      <c r="L15801" s="14"/>
      <c r="M15801" s="14"/>
      <c r="N15801" s="14"/>
      <c r="O15801" s="14"/>
      <c r="P15801" s="14"/>
      <c r="Q15801" s="14"/>
    </row>
    <row r="15802" spans="10:17" x14ac:dyDescent="0.25">
      <c r="J15802" s="14"/>
      <c r="K15802" s="14"/>
      <c r="L15802" s="14"/>
      <c r="M15802" s="14"/>
      <c r="N15802" s="14"/>
      <c r="O15802" s="14"/>
      <c r="P15802" s="14"/>
      <c r="Q15802" s="14"/>
    </row>
    <row r="15803" spans="10:17" x14ac:dyDescent="0.25">
      <c r="J15803" s="14"/>
      <c r="K15803" s="14"/>
      <c r="L15803" s="14"/>
      <c r="M15803" s="14"/>
      <c r="N15803" s="14"/>
      <c r="O15803" s="14"/>
      <c r="P15803" s="14"/>
      <c r="Q15803" s="14"/>
    </row>
    <row r="15804" spans="10:17" x14ac:dyDescent="0.25">
      <c r="J15804" s="14"/>
      <c r="K15804" s="14"/>
      <c r="L15804" s="14"/>
      <c r="M15804" s="14"/>
      <c r="N15804" s="14"/>
      <c r="O15804" s="14"/>
      <c r="P15804" s="14"/>
      <c r="Q15804" s="14"/>
    </row>
    <row r="15805" spans="10:17" x14ac:dyDescent="0.25">
      <c r="J15805" s="14"/>
      <c r="K15805" s="14"/>
      <c r="L15805" s="14"/>
      <c r="M15805" s="14"/>
      <c r="N15805" s="14"/>
      <c r="O15805" s="14"/>
      <c r="P15805" s="14"/>
      <c r="Q15805" s="14"/>
    </row>
    <row r="15806" spans="10:17" x14ac:dyDescent="0.25">
      <c r="J15806" s="14"/>
      <c r="K15806" s="14"/>
      <c r="L15806" s="14"/>
      <c r="M15806" s="14"/>
      <c r="N15806" s="14"/>
      <c r="O15806" s="14"/>
      <c r="P15806" s="14"/>
      <c r="Q15806" s="14"/>
    </row>
    <row r="15807" spans="10:17" x14ac:dyDescent="0.25">
      <c r="J15807" s="14"/>
      <c r="K15807" s="14"/>
      <c r="L15807" s="14"/>
      <c r="M15807" s="14"/>
      <c r="N15807" s="14"/>
      <c r="O15807" s="14"/>
      <c r="P15807" s="14"/>
      <c r="Q15807" s="14"/>
    </row>
    <row r="15808" spans="10:17" x14ac:dyDescent="0.25">
      <c r="J15808" s="14"/>
      <c r="K15808" s="14"/>
      <c r="L15808" s="14"/>
      <c r="M15808" s="14"/>
      <c r="N15808" s="14"/>
      <c r="O15808" s="14"/>
      <c r="P15808" s="14"/>
      <c r="Q15808" s="14"/>
    </row>
    <row r="15809" spans="10:17" x14ac:dyDescent="0.25">
      <c r="J15809" s="14"/>
      <c r="K15809" s="14"/>
      <c r="L15809" s="14"/>
      <c r="M15809" s="14"/>
      <c r="N15809" s="14"/>
      <c r="O15809" s="14"/>
      <c r="P15809" s="14"/>
      <c r="Q15809" s="14"/>
    </row>
    <row r="15810" spans="10:17" x14ac:dyDescent="0.25">
      <c r="J15810" s="14"/>
      <c r="K15810" s="14"/>
      <c r="L15810" s="14"/>
      <c r="M15810" s="14"/>
      <c r="N15810" s="14"/>
      <c r="O15810" s="14"/>
      <c r="P15810" s="14"/>
      <c r="Q15810" s="14"/>
    </row>
    <row r="15811" spans="10:17" x14ac:dyDescent="0.25">
      <c r="J15811" s="14"/>
      <c r="K15811" s="14"/>
      <c r="L15811" s="14"/>
      <c r="M15811" s="14"/>
      <c r="N15811" s="14"/>
      <c r="O15811" s="14"/>
      <c r="P15811" s="14"/>
      <c r="Q15811" s="14"/>
    </row>
    <row r="15812" spans="10:17" x14ac:dyDescent="0.25">
      <c r="J15812" s="14"/>
      <c r="K15812" s="14"/>
      <c r="L15812" s="14"/>
      <c r="M15812" s="14"/>
      <c r="N15812" s="14"/>
      <c r="O15812" s="14"/>
      <c r="P15812" s="14"/>
      <c r="Q15812" s="14"/>
    </row>
    <row r="15813" spans="10:17" x14ac:dyDescent="0.25">
      <c r="J15813" s="14"/>
      <c r="K15813" s="14"/>
      <c r="L15813" s="14"/>
      <c r="M15813" s="14"/>
      <c r="N15813" s="14"/>
      <c r="O15813" s="14"/>
      <c r="P15813" s="14"/>
      <c r="Q15813" s="14"/>
    </row>
    <row r="15814" spans="10:17" x14ac:dyDescent="0.25">
      <c r="J15814" s="14"/>
      <c r="K15814" s="14"/>
      <c r="L15814" s="14"/>
      <c r="M15814" s="14"/>
      <c r="N15814" s="14"/>
      <c r="O15814" s="14"/>
      <c r="P15814" s="14"/>
      <c r="Q15814" s="14"/>
    </row>
    <row r="15815" spans="10:17" x14ac:dyDescent="0.25">
      <c r="J15815" s="14"/>
      <c r="K15815" s="14"/>
      <c r="L15815" s="14"/>
      <c r="M15815" s="14"/>
      <c r="N15815" s="14"/>
      <c r="O15815" s="14"/>
      <c r="P15815" s="14"/>
      <c r="Q15815" s="14"/>
    </row>
    <row r="15816" spans="10:17" x14ac:dyDescent="0.25">
      <c r="J15816" s="14"/>
      <c r="K15816" s="14"/>
      <c r="L15816" s="14"/>
      <c r="M15816" s="14"/>
      <c r="N15816" s="14"/>
      <c r="O15816" s="14"/>
      <c r="P15816" s="14"/>
      <c r="Q15816" s="14"/>
    </row>
    <row r="15817" spans="10:17" x14ac:dyDescent="0.25">
      <c r="J15817" s="14"/>
      <c r="K15817" s="14"/>
      <c r="L15817" s="14"/>
      <c r="M15817" s="14"/>
      <c r="N15817" s="14"/>
      <c r="O15817" s="14"/>
      <c r="P15817" s="14"/>
      <c r="Q15817" s="14"/>
    </row>
    <row r="15818" spans="10:17" x14ac:dyDescent="0.25">
      <c r="J15818" s="14"/>
      <c r="K15818" s="14"/>
      <c r="L15818" s="14"/>
      <c r="M15818" s="14"/>
      <c r="N15818" s="14"/>
      <c r="O15818" s="14"/>
      <c r="P15818" s="14"/>
      <c r="Q15818" s="14"/>
    </row>
    <row r="15819" spans="10:17" x14ac:dyDescent="0.25">
      <c r="J15819" s="14"/>
      <c r="K15819" s="14"/>
      <c r="L15819" s="14"/>
      <c r="M15819" s="14"/>
      <c r="N15819" s="14"/>
      <c r="O15819" s="14"/>
      <c r="P15819" s="14"/>
      <c r="Q15819" s="14"/>
    </row>
    <row r="15820" spans="10:17" x14ac:dyDescent="0.25">
      <c r="J15820" s="14"/>
      <c r="K15820" s="14"/>
      <c r="L15820" s="14"/>
      <c r="M15820" s="14"/>
      <c r="N15820" s="14"/>
      <c r="O15820" s="14"/>
      <c r="P15820" s="14"/>
      <c r="Q15820" s="14"/>
    </row>
    <row r="15821" spans="10:17" x14ac:dyDescent="0.25">
      <c r="J15821" s="14"/>
      <c r="K15821" s="14"/>
      <c r="L15821" s="14"/>
      <c r="M15821" s="14"/>
      <c r="N15821" s="14"/>
      <c r="O15821" s="14"/>
      <c r="P15821" s="14"/>
      <c r="Q15821" s="14"/>
    </row>
    <row r="15822" spans="10:17" x14ac:dyDescent="0.25">
      <c r="J15822" s="14"/>
      <c r="K15822" s="14"/>
      <c r="L15822" s="14"/>
      <c r="M15822" s="14"/>
      <c r="N15822" s="14"/>
      <c r="O15822" s="14"/>
      <c r="P15822" s="14"/>
      <c r="Q15822" s="14"/>
    </row>
    <row r="15823" spans="10:17" x14ac:dyDescent="0.25">
      <c r="J15823" s="14"/>
      <c r="K15823" s="14"/>
      <c r="L15823" s="14"/>
      <c r="M15823" s="14"/>
      <c r="N15823" s="14"/>
      <c r="O15823" s="14"/>
      <c r="P15823" s="14"/>
      <c r="Q15823" s="14"/>
    </row>
    <row r="15824" spans="10:17" x14ac:dyDescent="0.25">
      <c r="J15824" s="14"/>
      <c r="K15824" s="14"/>
      <c r="L15824" s="14"/>
      <c r="M15824" s="14"/>
      <c r="N15824" s="14"/>
      <c r="O15824" s="14"/>
      <c r="P15824" s="14"/>
      <c r="Q15824" s="14"/>
    </row>
    <row r="15825" spans="10:17" x14ac:dyDescent="0.25">
      <c r="J15825" s="14"/>
      <c r="K15825" s="14"/>
      <c r="L15825" s="14"/>
      <c r="M15825" s="14"/>
      <c r="N15825" s="14"/>
      <c r="O15825" s="14"/>
      <c r="P15825" s="14"/>
      <c r="Q15825" s="14"/>
    </row>
    <row r="15826" spans="10:17" x14ac:dyDescent="0.25">
      <c r="J15826" s="14"/>
      <c r="K15826" s="14"/>
      <c r="L15826" s="14"/>
      <c r="M15826" s="14"/>
      <c r="N15826" s="14"/>
      <c r="O15826" s="14"/>
      <c r="P15826" s="14"/>
      <c r="Q15826" s="14"/>
    </row>
    <row r="15827" spans="10:17" x14ac:dyDescent="0.25">
      <c r="J15827" s="14"/>
      <c r="K15827" s="14"/>
      <c r="L15827" s="14"/>
      <c r="M15827" s="14"/>
      <c r="N15827" s="14"/>
      <c r="O15827" s="14"/>
      <c r="P15827" s="14"/>
      <c r="Q15827" s="14"/>
    </row>
    <row r="15828" spans="10:17" x14ac:dyDescent="0.25">
      <c r="J15828" s="14"/>
      <c r="K15828" s="14"/>
      <c r="L15828" s="14"/>
      <c r="M15828" s="14"/>
      <c r="N15828" s="14"/>
      <c r="O15828" s="14"/>
      <c r="P15828" s="14"/>
      <c r="Q15828" s="14"/>
    </row>
    <row r="15829" spans="10:17" x14ac:dyDescent="0.25">
      <c r="J15829" s="14"/>
      <c r="K15829" s="14"/>
      <c r="L15829" s="14"/>
      <c r="M15829" s="14"/>
      <c r="N15829" s="14"/>
      <c r="O15829" s="14"/>
      <c r="P15829" s="14"/>
      <c r="Q15829" s="14"/>
    </row>
    <row r="15830" spans="10:17" x14ac:dyDescent="0.25">
      <c r="J15830" s="14"/>
      <c r="K15830" s="14"/>
      <c r="L15830" s="14"/>
      <c r="M15830" s="14"/>
      <c r="N15830" s="14"/>
      <c r="O15830" s="14"/>
      <c r="P15830" s="14"/>
      <c r="Q15830" s="14"/>
    </row>
    <row r="15831" spans="10:17" x14ac:dyDescent="0.25">
      <c r="J15831" s="14"/>
      <c r="K15831" s="14"/>
      <c r="L15831" s="14"/>
      <c r="M15831" s="14"/>
      <c r="N15831" s="14"/>
      <c r="O15831" s="14"/>
      <c r="P15831" s="14"/>
      <c r="Q15831" s="14"/>
    </row>
    <row r="15832" spans="10:17" x14ac:dyDescent="0.25">
      <c r="J15832" s="14"/>
      <c r="K15832" s="14"/>
      <c r="L15832" s="14"/>
      <c r="M15832" s="14"/>
      <c r="N15832" s="14"/>
      <c r="O15832" s="14"/>
      <c r="P15832" s="14"/>
      <c r="Q15832" s="14"/>
    </row>
    <row r="15833" spans="10:17" x14ac:dyDescent="0.25">
      <c r="J15833" s="14"/>
      <c r="K15833" s="14"/>
      <c r="L15833" s="14"/>
      <c r="M15833" s="14"/>
      <c r="N15833" s="14"/>
      <c r="O15833" s="14"/>
      <c r="P15833" s="14"/>
      <c r="Q15833" s="14"/>
    </row>
    <row r="15834" spans="10:17" x14ac:dyDescent="0.25">
      <c r="J15834" s="14"/>
      <c r="K15834" s="14"/>
      <c r="L15834" s="14"/>
      <c r="M15834" s="14"/>
      <c r="N15834" s="14"/>
      <c r="O15834" s="14"/>
      <c r="P15834" s="14"/>
      <c r="Q15834" s="14"/>
    </row>
    <row r="15835" spans="10:17" x14ac:dyDescent="0.25">
      <c r="J15835" s="14"/>
      <c r="K15835" s="14"/>
      <c r="L15835" s="14"/>
      <c r="M15835" s="14"/>
      <c r="N15835" s="14"/>
      <c r="O15835" s="14"/>
      <c r="P15835" s="14"/>
      <c r="Q15835" s="14"/>
    </row>
    <row r="15836" spans="10:17" x14ac:dyDescent="0.25">
      <c r="J15836" s="14"/>
      <c r="K15836" s="14"/>
      <c r="L15836" s="14"/>
      <c r="M15836" s="14"/>
      <c r="N15836" s="14"/>
      <c r="O15836" s="14"/>
      <c r="P15836" s="14"/>
      <c r="Q15836" s="14"/>
    </row>
    <row r="15837" spans="10:17" x14ac:dyDescent="0.25">
      <c r="J15837" s="14"/>
      <c r="K15837" s="14"/>
      <c r="L15837" s="14"/>
      <c r="M15837" s="14"/>
      <c r="N15837" s="14"/>
      <c r="O15837" s="14"/>
      <c r="P15837" s="14"/>
      <c r="Q15837" s="14"/>
    </row>
    <row r="15838" spans="10:17" x14ac:dyDescent="0.25">
      <c r="J15838" s="14"/>
      <c r="K15838" s="14"/>
      <c r="L15838" s="14"/>
      <c r="M15838" s="14"/>
      <c r="N15838" s="14"/>
      <c r="O15838" s="14"/>
      <c r="P15838" s="14"/>
      <c r="Q15838" s="14"/>
    </row>
    <row r="15839" spans="10:17" x14ac:dyDescent="0.25">
      <c r="J15839" s="14"/>
      <c r="K15839" s="14"/>
      <c r="L15839" s="14"/>
      <c r="M15839" s="14"/>
      <c r="N15839" s="14"/>
      <c r="O15839" s="14"/>
      <c r="P15839" s="14"/>
      <c r="Q15839" s="14"/>
    </row>
    <row r="15840" spans="10:17" x14ac:dyDescent="0.25">
      <c r="J15840" s="14"/>
      <c r="K15840" s="14"/>
      <c r="L15840" s="14"/>
      <c r="M15840" s="14"/>
      <c r="N15840" s="14"/>
      <c r="O15840" s="14"/>
      <c r="P15840" s="14"/>
      <c r="Q15840" s="14"/>
    </row>
    <row r="15841" spans="10:17" x14ac:dyDescent="0.25">
      <c r="J15841" s="14"/>
      <c r="K15841" s="14"/>
      <c r="L15841" s="14"/>
      <c r="M15841" s="14"/>
      <c r="N15841" s="14"/>
      <c r="O15841" s="14"/>
      <c r="P15841" s="14"/>
      <c r="Q15841" s="14"/>
    </row>
    <row r="15842" spans="10:17" x14ac:dyDescent="0.25">
      <c r="J15842" s="14"/>
      <c r="K15842" s="14"/>
      <c r="L15842" s="14"/>
      <c r="M15842" s="14"/>
      <c r="N15842" s="14"/>
      <c r="O15842" s="14"/>
      <c r="P15842" s="14"/>
      <c r="Q15842" s="14"/>
    </row>
    <row r="15843" spans="10:17" x14ac:dyDescent="0.25">
      <c r="J15843" s="14"/>
      <c r="K15843" s="14"/>
      <c r="L15843" s="14"/>
      <c r="M15843" s="14"/>
      <c r="N15843" s="14"/>
      <c r="O15843" s="14"/>
      <c r="P15843" s="14"/>
      <c r="Q15843" s="14"/>
    </row>
    <row r="15844" spans="10:17" x14ac:dyDescent="0.25">
      <c r="J15844" s="14"/>
      <c r="K15844" s="14"/>
      <c r="L15844" s="14"/>
      <c r="M15844" s="14"/>
      <c r="N15844" s="14"/>
      <c r="O15844" s="14"/>
      <c r="P15844" s="14"/>
      <c r="Q15844" s="14"/>
    </row>
    <row r="15845" spans="10:17" x14ac:dyDescent="0.25">
      <c r="J15845" s="14"/>
      <c r="K15845" s="14"/>
      <c r="L15845" s="14"/>
      <c r="M15845" s="14"/>
      <c r="N15845" s="14"/>
      <c r="O15845" s="14"/>
      <c r="P15845" s="14"/>
      <c r="Q15845" s="14"/>
    </row>
    <row r="15846" spans="10:17" x14ac:dyDescent="0.25">
      <c r="J15846" s="14"/>
      <c r="K15846" s="14"/>
      <c r="L15846" s="14"/>
      <c r="M15846" s="14"/>
      <c r="N15846" s="14"/>
      <c r="O15846" s="14"/>
      <c r="P15846" s="14"/>
      <c r="Q15846" s="14"/>
    </row>
    <row r="15847" spans="10:17" x14ac:dyDescent="0.25">
      <c r="J15847" s="14"/>
      <c r="K15847" s="14"/>
      <c r="L15847" s="14"/>
      <c r="M15847" s="14"/>
      <c r="N15847" s="14"/>
      <c r="O15847" s="14"/>
      <c r="P15847" s="14"/>
      <c r="Q15847" s="14"/>
    </row>
    <row r="15848" spans="10:17" x14ac:dyDescent="0.25">
      <c r="J15848" s="14"/>
      <c r="K15848" s="14"/>
      <c r="L15848" s="14"/>
      <c r="M15848" s="14"/>
      <c r="N15848" s="14"/>
      <c r="O15848" s="14"/>
      <c r="P15848" s="14"/>
      <c r="Q15848" s="14"/>
    </row>
    <row r="15849" spans="10:17" x14ac:dyDescent="0.25">
      <c r="J15849" s="14"/>
      <c r="K15849" s="14"/>
      <c r="L15849" s="14"/>
      <c r="M15849" s="14"/>
      <c r="N15849" s="14"/>
      <c r="O15849" s="14"/>
      <c r="P15849" s="14"/>
      <c r="Q15849" s="14"/>
    </row>
    <row r="15850" spans="10:17" x14ac:dyDescent="0.25">
      <c r="J15850" s="14"/>
      <c r="K15850" s="14"/>
      <c r="L15850" s="14"/>
      <c r="M15850" s="14"/>
      <c r="N15850" s="14"/>
      <c r="O15850" s="14"/>
      <c r="P15850" s="14"/>
      <c r="Q15850" s="14"/>
    </row>
    <row r="15851" spans="10:17" x14ac:dyDescent="0.25">
      <c r="J15851" s="14"/>
      <c r="K15851" s="14"/>
      <c r="L15851" s="14"/>
      <c r="M15851" s="14"/>
      <c r="N15851" s="14"/>
      <c r="O15851" s="14"/>
      <c r="P15851" s="14"/>
      <c r="Q15851" s="14"/>
    </row>
    <row r="15852" spans="10:17" x14ac:dyDescent="0.25">
      <c r="J15852" s="14"/>
      <c r="K15852" s="14"/>
      <c r="L15852" s="14"/>
      <c r="M15852" s="14"/>
      <c r="N15852" s="14"/>
      <c r="O15852" s="14"/>
      <c r="P15852" s="14"/>
      <c r="Q15852" s="14"/>
    </row>
    <row r="15853" spans="10:17" x14ac:dyDescent="0.25">
      <c r="J15853" s="14"/>
      <c r="K15853" s="14"/>
      <c r="L15853" s="14"/>
      <c r="M15853" s="14"/>
      <c r="N15853" s="14"/>
      <c r="O15853" s="14"/>
      <c r="P15853" s="14"/>
      <c r="Q15853" s="14"/>
    </row>
    <row r="15854" spans="10:17" x14ac:dyDescent="0.25">
      <c r="J15854" s="14"/>
      <c r="K15854" s="14"/>
      <c r="L15854" s="14"/>
      <c r="M15854" s="14"/>
      <c r="N15854" s="14"/>
      <c r="O15854" s="14"/>
      <c r="P15854" s="14"/>
      <c r="Q15854" s="14"/>
    </row>
    <row r="15855" spans="10:17" x14ac:dyDescent="0.25">
      <c r="J15855" s="14"/>
      <c r="K15855" s="14"/>
      <c r="L15855" s="14"/>
      <c r="M15855" s="14"/>
      <c r="N15855" s="14"/>
      <c r="O15855" s="14"/>
      <c r="P15855" s="14"/>
      <c r="Q15855" s="14"/>
    </row>
    <row r="15856" spans="10:17" x14ac:dyDescent="0.25">
      <c r="J15856" s="14"/>
      <c r="K15856" s="14"/>
      <c r="L15856" s="14"/>
      <c r="M15856" s="14"/>
      <c r="N15856" s="14"/>
      <c r="O15856" s="14"/>
      <c r="P15856" s="14"/>
      <c r="Q15856" s="14"/>
    </row>
    <row r="15857" spans="10:17" x14ac:dyDescent="0.25">
      <c r="J15857" s="14"/>
      <c r="K15857" s="14"/>
      <c r="L15857" s="14"/>
      <c r="M15857" s="14"/>
      <c r="N15857" s="14"/>
      <c r="O15857" s="14"/>
      <c r="P15857" s="14"/>
      <c r="Q15857" s="14"/>
    </row>
    <row r="15858" spans="10:17" x14ac:dyDescent="0.25">
      <c r="J15858" s="14"/>
      <c r="K15858" s="14"/>
      <c r="L15858" s="14"/>
      <c r="M15858" s="14"/>
      <c r="N15858" s="14"/>
      <c r="O15858" s="14"/>
      <c r="P15858" s="14"/>
      <c r="Q15858" s="14"/>
    </row>
    <row r="15859" spans="10:17" x14ac:dyDescent="0.25">
      <c r="J15859" s="14"/>
      <c r="K15859" s="14"/>
      <c r="L15859" s="14"/>
      <c r="M15859" s="14"/>
      <c r="N15859" s="14"/>
      <c r="O15859" s="14"/>
      <c r="P15859" s="14"/>
      <c r="Q15859" s="14"/>
    </row>
    <row r="15860" spans="10:17" x14ac:dyDescent="0.25">
      <c r="J15860" s="14"/>
      <c r="K15860" s="14"/>
      <c r="L15860" s="14"/>
      <c r="M15860" s="14"/>
      <c r="N15860" s="14"/>
      <c r="O15860" s="14"/>
      <c r="P15860" s="14"/>
      <c r="Q15860" s="14"/>
    </row>
    <row r="15861" spans="10:17" x14ac:dyDescent="0.25">
      <c r="J15861" s="14"/>
      <c r="K15861" s="14"/>
      <c r="L15861" s="14"/>
      <c r="M15861" s="14"/>
      <c r="N15861" s="14"/>
      <c r="O15861" s="14"/>
      <c r="P15861" s="14"/>
      <c r="Q15861" s="14"/>
    </row>
    <row r="15862" spans="10:17" x14ac:dyDescent="0.25">
      <c r="J15862" s="14"/>
      <c r="K15862" s="14"/>
      <c r="L15862" s="14"/>
      <c r="M15862" s="14"/>
      <c r="N15862" s="14"/>
      <c r="O15862" s="14"/>
      <c r="P15862" s="14"/>
      <c r="Q15862" s="14"/>
    </row>
    <row r="15863" spans="10:17" x14ac:dyDescent="0.25">
      <c r="J15863" s="14"/>
      <c r="K15863" s="14"/>
      <c r="L15863" s="14"/>
      <c r="M15863" s="14"/>
      <c r="N15863" s="14"/>
      <c r="O15863" s="14"/>
      <c r="P15863" s="14"/>
      <c r="Q15863" s="14"/>
    </row>
    <row r="15864" spans="10:17" x14ac:dyDescent="0.25">
      <c r="J15864" s="14"/>
      <c r="K15864" s="14"/>
      <c r="L15864" s="14"/>
      <c r="M15864" s="14"/>
      <c r="N15864" s="14"/>
      <c r="O15864" s="14"/>
      <c r="P15864" s="14"/>
      <c r="Q15864" s="14"/>
    </row>
    <row r="15865" spans="10:17" x14ac:dyDescent="0.25">
      <c r="J15865" s="14"/>
      <c r="K15865" s="14"/>
      <c r="L15865" s="14"/>
      <c r="M15865" s="14"/>
      <c r="N15865" s="14"/>
      <c r="O15865" s="14"/>
      <c r="P15865" s="14"/>
      <c r="Q15865" s="14"/>
    </row>
    <row r="15866" spans="10:17" x14ac:dyDescent="0.25">
      <c r="J15866" s="14"/>
      <c r="K15866" s="14"/>
      <c r="L15866" s="14"/>
      <c r="M15866" s="14"/>
      <c r="N15866" s="14"/>
      <c r="O15866" s="14"/>
      <c r="P15866" s="14"/>
      <c r="Q15866" s="14"/>
    </row>
    <row r="15867" spans="10:17" x14ac:dyDescent="0.25">
      <c r="J15867" s="14"/>
      <c r="K15867" s="14"/>
      <c r="L15867" s="14"/>
      <c r="M15867" s="14"/>
      <c r="N15867" s="14"/>
      <c r="O15867" s="14"/>
      <c r="P15867" s="14"/>
      <c r="Q15867" s="14"/>
    </row>
    <row r="15868" spans="10:17" x14ac:dyDescent="0.25">
      <c r="J15868" s="14"/>
      <c r="K15868" s="14"/>
      <c r="L15868" s="14"/>
      <c r="M15868" s="14"/>
      <c r="N15868" s="14"/>
      <c r="O15868" s="14"/>
      <c r="P15868" s="14"/>
      <c r="Q15868" s="14"/>
    </row>
    <row r="15869" spans="10:17" x14ac:dyDescent="0.25">
      <c r="J15869" s="14"/>
      <c r="K15869" s="14"/>
      <c r="L15869" s="14"/>
      <c r="M15869" s="14"/>
      <c r="N15869" s="14"/>
      <c r="O15869" s="14"/>
      <c r="P15869" s="14"/>
      <c r="Q15869" s="14"/>
    </row>
    <row r="15870" spans="10:17" x14ac:dyDescent="0.25">
      <c r="J15870" s="14"/>
      <c r="K15870" s="14"/>
      <c r="L15870" s="14"/>
      <c r="M15870" s="14"/>
      <c r="N15870" s="14"/>
      <c r="O15870" s="14"/>
      <c r="P15870" s="14"/>
      <c r="Q15870" s="14"/>
    </row>
    <row r="15871" spans="10:17" x14ac:dyDescent="0.25">
      <c r="J15871" s="14"/>
      <c r="K15871" s="14"/>
      <c r="L15871" s="14"/>
      <c r="M15871" s="14"/>
      <c r="N15871" s="14"/>
      <c r="O15871" s="14"/>
      <c r="P15871" s="14"/>
      <c r="Q15871" s="14"/>
    </row>
    <row r="15872" spans="10:17" x14ac:dyDescent="0.25">
      <c r="J15872" s="14"/>
      <c r="K15872" s="14"/>
      <c r="L15872" s="14"/>
      <c r="M15872" s="14"/>
      <c r="N15872" s="14"/>
      <c r="O15872" s="14"/>
      <c r="P15872" s="14"/>
      <c r="Q15872" s="14"/>
    </row>
    <row r="15873" spans="10:17" x14ac:dyDescent="0.25">
      <c r="J15873" s="14"/>
      <c r="K15873" s="14"/>
      <c r="L15873" s="14"/>
      <c r="M15873" s="14"/>
      <c r="N15873" s="14"/>
      <c r="O15873" s="14"/>
      <c r="P15873" s="14"/>
      <c r="Q15873" s="14"/>
    </row>
    <row r="15874" spans="10:17" x14ac:dyDescent="0.25">
      <c r="J15874" s="14"/>
      <c r="K15874" s="14"/>
      <c r="L15874" s="14"/>
      <c r="M15874" s="14"/>
      <c r="N15874" s="14"/>
      <c r="O15874" s="14"/>
      <c r="P15874" s="14"/>
      <c r="Q15874" s="14"/>
    </row>
    <row r="15875" spans="10:17" x14ac:dyDescent="0.25">
      <c r="J15875" s="14"/>
      <c r="K15875" s="14"/>
      <c r="L15875" s="14"/>
      <c r="M15875" s="14"/>
      <c r="N15875" s="14"/>
      <c r="O15875" s="14"/>
      <c r="P15875" s="14"/>
      <c r="Q15875" s="14"/>
    </row>
    <row r="15876" spans="10:17" x14ac:dyDescent="0.25">
      <c r="J15876" s="14"/>
      <c r="K15876" s="14"/>
      <c r="L15876" s="14"/>
      <c r="M15876" s="14"/>
      <c r="N15876" s="14"/>
      <c r="O15876" s="14"/>
      <c r="P15876" s="14"/>
      <c r="Q15876" s="14"/>
    </row>
    <row r="15877" spans="10:17" x14ac:dyDescent="0.25">
      <c r="J15877" s="14"/>
      <c r="K15877" s="14"/>
      <c r="L15877" s="14"/>
      <c r="M15877" s="14"/>
      <c r="N15877" s="14"/>
      <c r="O15877" s="14"/>
      <c r="P15877" s="14"/>
      <c r="Q15877" s="14"/>
    </row>
    <row r="15878" spans="10:17" x14ac:dyDescent="0.25">
      <c r="J15878" s="14"/>
      <c r="K15878" s="14"/>
      <c r="L15878" s="14"/>
      <c r="M15878" s="14"/>
      <c r="N15878" s="14"/>
      <c r="O15878" s="14"/>
      <c r="P15878" s="14"/>
      <c r="Q15878" s="14"/>
    </row>
    <row r="15879" spans="10:17" x14ac:dyDescent="0.25">
      <c r="J15879" s="14"/>
      <c r="K15879" s="14"/>
      <c r="L15879" s="14"/>
      <c r="M15879" s="14"/>
      <c r="N15879" s="14"/>
      <c r="O15879" s="14"/>
      <c r="P15879" s="14"/>
      <c r="Q15879" s="14"/>
    </row>
    <row r="15880" spans="10:17" x14ac:dyDescent="0.25">
      <c r="J15880" s="14"/>
      <c r="K15880" s="14"/>
      <c r="L15880" s="14"/>
      <c r="M15880" s="14"/>
      <c r="N15880" s="14"/>
      <c r="O15880" s="14"/>
      <c r="P15880" s="14"/>
      <c r="Q15880" s="14"/>
    </row>
    <row r="15881" spans="10:17" x14ac:dyDescent="0.25">
      <c r="J15881" s="14"/>
      <c r="K15881" s="14"/>
      <c r="L15881" s="14"/>
      <c r="M15881" s="14"/>
      <c r="N15881" s="14"/>
      <c r="O15881" s="14"/>
      <c r="P15881" s="14"/>
      <c r="Q15881" s="14"/>
    </row>
    <row r="15882" spans="10:17" x14ac:dyDescent="0.25">
      <c r="J15882" s="14"/>
      <c r="K15882" s="14"/>
      <c r="L15882" s="14"/>
      <c r="M15882" s="14"/>
      <c r="N15882" s="14"/>
      <c r="O15882" s="14"/>
      <c r="P15882" s="14"/>
      <c r="Q15882" s="14"/>
    </row>
    <row r="15883" spans="10:17" x14ac:dyDescent="0.25">
      <c r="J15883" s="14"/>
      <c r="K15883" s="14"/>
      <c r="L15883" s="14"/>
      <c r="M15883" s="14"/>
      <c r="N15883" s="14"/>
      <c r="O15883" s="14"/>
      <c r="P15883" s="14"/>
      <c r="Q15883" s="14"/>
    </row>
    <row r="15884" spans="10:17" x14ac:dyDescent="0.25">
      <c r="J15884" s="14"/>
      <c r="K15884" s="14"/>
      <c r="L15884" s="14"/>
      <c r="M15884" s="14"/>
      <c r="N15884" s="14"/>
      <c r="O15884" s="14"/>
      <c r="P15884" s="14"/>
      <c r="Q15884" s="14"/>
    </row>
    <row r="15885" spans="10:17" x14ac:dyDescent="0.25">
      <c r="J15885" s="14"/>
      <c r="K15885" s="14"/>
      <c r="L15885" s="14"/>
      <c r="M15885" s="14"/>
      <c r="N15885" s="14"/>
      <c r="O15885" s="14"/>
      <c r="P15885" s="14"/>
      <c r="Q15885" s="14"/>
    </row>
    <row r="15886" spans="10:17" x14ac:dyDescent="0.25">
      <c r="J15886" s="14"/>
      <c r="K15886" s="14"/>
      <c r="L15886" s="14"/>
      <c r="M15886" s="14"/>
      <c r="N15886" s="14"/>
      <c r="O15886" s="14"/>
      <c r="P15886" s="14"/>
      <c r="Q15886" s="14"/>
    </row>
    <row r="15887" spans="10:17" x14ac:dyDescent="0.25">
      <c r="J15887" s="14"/>
      <c r="K15887" s="14"/>
      <c r="L15887" s="14"/>
      <c r="M15887" s="14"/>
      <c r="N15887" s="14"/>
      <c r="O15887" s="14"/>
      <c r="P15887" s="14"/>
      <c r="Q15887" s="14"/>
    </row>
    <row r="15888" spans="10:17" x14ac:dyDescent="0.25">
      <c r="J15888" s="14"/>
      <c r="K15888" s="14"/>
      <c r="L15888" s="14"/>
      <c r="M15888" s="14"/>
      <c r="N15888" s="14"/>
      <c r="O15888" s="14"/>
      <c r="P15888" s="14"/>
      <c r="Q15888" s="14"/>
    </row>
    <row r="15889" spans="10:17" x14ac:dyDescent="0.25">
      <c r="J15889" s="14"/>
      <c r="K15889" s="14"/>
      <c r="L15889" s="14"/>
      <c r="M15889" s="14"/>
      <c r="N15889" s="14"/>
      <c r="O15889" s="14"/>
      <c r="P15889" s="14"/>
      <c r="Q15889" s="14"/>
    </row>
    <row r="15890" spans="10:17" x14ac:dyDescent="0.25">
      <c r="J15890" s="14"/>
      <c r="K15890" s="14"/>
      <c r="L15890" s="14"/>
      <c r="M15890" s="14"/>
      <c r="N15890" s="14"/>
      <c r="O15890" s="14"/>
      <c r="P15890" s="14"/>
      <c r="Q15890" s="14"/>
    </row>
    <row r="15891" spans="10:17" x14ac:dyDescent="0.25">
      <c r="J15891" s="14"/>
      <c r="K15891" s="14"/>
      <c r="L15891" s="14"/>
      <c r="M15891" s="14"/>
      <c r="N15891" s="14"/>
      <c r="O15891" s="14"/>
      <c r="P15891" s="14"/>
      <c r="Q15891" s="14"/>
    </row>
    <row r="15892" spans="10:17" x14ac:dyDescent="0.25">
      <c r="J15892" s="14"/>
      <c r="K15892" s="14"/>
      <c r="L15892" s="14"/>
      <c r="M15892" s="14"/>
      <c r="N15892" s="14"/>
      <c r="O15892" s="14"/>
      <c r="P15892" s="14"/>
      <c r="Q15892" s="14"/>
    </row>
    <row r="15893" spans="10:17" x14ac:dyDescent="0.25">
      <c r="J15893" s="14"/>
      <c r="K15893" s="14"/>
      <c r="L15893" s="14"/>
      <c r="M15893" s="14"/>
      <c r="N15893" s="14"/>
      <c r="O15893" s="14"/>
      <c r="P15893" s="14"/>
      <c r="Q15893" s="14"/>
    </row>
    <row r="15894" spans="10:17" x14ac:dyDescent="0.25">
      <c r="J15894" s="14"/>
      <c r="K15894" s="14"/>
      <c r="L15894" s="14"/>
      <c r="M15894" s="14"/>
      <c r="N15894" s="14"/>
      <c r="O15894" s="14"/>
      <c r="P15894" s="14"/>
      <c r="Q15894" s="14"/>
    </row>
    <row r="15895" spans="10:17" x14ac:dyDescent="0.25">
      <c r="J15895" s="14"/>
      <c r="K15895" s="14"/>
      <c r="L15895" s="14"/>
      <c r="M15895" s="14"/>
      <c r="N15895" s="14"/>
      <c r="O15895" s="14"/>
      <c r="P15895" s="14"/>
      <c r="Q15895" s="14"/>
    </row>
    <row r="15896" spans="10:17" x14ac:dyDescent="0.25">
      <c r="J15896" s="14"/>
      <c r="K15896" s="14"/>
      <c r="L15896" s="14"/>
      <c r="M15896" s="14"/>
      <c r="N15896" s="14"/>
      <c r="O15896" s="14"/>
      <c r="P15896" s="14"/>
      <c r="Q15896" s="14"/>
    </row>
    <row r="15897" spans="10:17" x14ac:dyDescent="0.25">
      <c r="J15897" s="14"/>
      <c r="K15897" s="14"/>
      <c r="L15897" s="14"/>
      <c r="M15897" s="14"/>
      <c r="N15897" s="14"/>
      <c r="O15897" s="14"/>
      <c r="P15897" s="14"/>
      <c r="Q15897" s="14"/>
    </row>
    <row r="15898" spans="10:17" x14ac:dyDescent="0.25">
      <c r="J15898" s="14"/>
      <c r="K15898" s="14"/>
      <c r="L15898" s="14"/>
      <c r="M15898" s="14"/>
      <c r="N15898" s="14"/>
      <c r="O15898" s="14"/>
      <c r="P15898" s="14"/>
      <c r="Q15898" s="14"/>
    </row>
    <row r="15899" spans="10:17" x14ac:dyDescent="0.25">
      <c r="J15899" s="14"/>
      <c r="K15899" s="14"/>
      <c r="L15899" s="14"/>
      <c r="M15899" s="14"/>
      <c r="N15899" s="14"/>
      <c r="O15899" s="14"/>
      <c r="P15899" s="14"/>
      <c r="Q15899" s="14"/>
    </row>
    <row r="15900" spans="10:17" x14ac:dyDescent="0.25">
      <c r="J15900" s="14"/>
      <c r="K15900" s="14"/>
      <c r="L15900" s="14"/>
      <c r="M15900" s="14"/>
      <c r="N15900" s="14"/>
      <c r="O15900" s="14"/>
      <c r="P15900" s="14"/>
      <c r="Q15900" s="14"/>
    </row>
    <row r="15901" spans="10:17" x14ac:dyDescent="0.25">
      <c r="J15901" s="14"/>
      <c r="K15901" s="14"/>
      <c r="L15901" s="14"/>
      <c r="M15901" s="14"/>
      <c r="N15901" s="14"/>
      <c r="O15901" s="14"/>
      <c r="P15901" s="14"/>
      <c r="Q15901" s="14"/>
    </row>
    <row r="15902" spans="10:17" x14ac:dyDescent="0.25">
      <c r="J15902" s="14"/>
      <c r="K15902" s="14"/>
      <c r="L15902" s="14"/>
      <c r="M15902" s="14"/>
      <c r="N15902" s="14"/>
      <c r="O15902" s="14"/>
      <c r="P15902" s="14"/>
      <c r="Q15902" s="14"/>
    </row>
    <row r="15903" spans="10:17" x14ac:dyDescent="0.25">
      <c r="J15903" s="14"/>
      <c r="K15903" s="14"/>
      <c r="L15903" s="14"/>
      <c r="M15903" s="14"/>
      <c r="N15903" s="14"/>
      <c r="O15903" s="14"/>
      <c r="P15903" s="14"/>
      <c r="Q15903" s="14"/>
    </row>
    <row r="15904" spans="10:17" x14ac:dyDescent="0.25">
      <c r="J15904" s="14"/>
      <c r="K15904" s="14"/>
      <c r="L15904" s="14"/>
      <c r="M15904" s="14"/>
      <c r="N15904" s="14"/>
      <c r="O15904" s="14"/>
      <c r="P15904" s="14"/>
      <c r="Q15904" s="14"/>
    </row>
    <row r="15905" spans="10:17" x14ac:dyDescent="0.25">
      <c r="J15905" s="14"/>
      <c r="K15905" s="14"/>
      <c r="L15905" s="14"/>
      <c r="M15905" s="14"/>
      <c r="N15905" s="14"/>
      <c r="O15905" s="14"/>
      <c r="P15905" s="14"/>
      <c r="Q15905" s="14"/>
    </row>
    <row r="15906" spans="10:17" x14ac:dyDescent="0.25">
      <c r="J15906" s="14"/>
      <c r="K15906" s="14"/>
      <c r="L15906" s="14"/>
      <c r="M15906" s="14"/>
      <c r="N15906" s="14"/>
      <c r="O15906" s="14"/>
      <c r="P15906" s="14"/>
      <c r="Q15906" s="14"/>
    </row>
    <row r="15907" spans="10:17" x14ac:dyDescent="0.25">
      <c r="J15907" s="14"/>
      <c r="K15907" s="14"/>
      <c r="L15907" s="14"/>
      <c r="M15907" s="14"/>
      <c r="N15907" s="14"/>
      <c r="O15907" s="14"/>
      <c r="P15907" s="14"/>
      <c r="Q15907" s="14"/>
    </row>
    <row r="15908" spans="10:17" x14ac:dyDescent="0.25">
      <c r="J15908" s="14"/>
      <c r="K15908" s="14"/>
      <c r="L15908" s="14"/>
      <c r="M15908" s="14"/>
      <c r="N15908" s="14"/>
      <c r="O15908" s="14"/>
      <c r="P15908" s="14"/>
      <c r="Q15908" s="14"/>
    </row>
    <row r="15909" spans="10:17" x14ac:dyDescent="0.25">
      <c r="J15909" s="14"/>
      <c r="K15909" s="14"/>
      <c r="L15909" s="14"/>
      <c r="M15909" s="14"/>
      <c r="N15909" s="14"/>
      <c r="O15909" s="14"/>
      <c r="P15909" s="14"/>
      <c r="Q15909" s="14"/>
    </row>
    <row r="15910" spans="10:17" x14ac:dyDescent="0.25">
      <c r="J15910" s="14"/>
      <c r="K15910" s="14"/>
      <c r="L15910" s="14"/>
      <c r="M15910" s="14"/>
      <c r="N15910" s="14"/>
      <c r="O15910" s="14"/>
      <c r="P15910" s="14"/>
      <c r="Q15910" s="14"/>
    </row>
    <row r="15911" spans="10:17" x14ac:dyDescent="0.25">
      <c r="J15911" s="14"/>
      <c r="K15911" s="14"/>
      <c r="L15911" s="14"/>
      <c r="M15911" s="14"/>
      <c r="N15911" s="14"/>
      <c r="O15911" s="14"/>
      <c r="P15911" s="14"/>
      <c r="Q15911" s="14"/>
    </row>
    <row r="15912" spans="10:17" x14ac:dyDescent="0.25">
      <c r="J15912" s="14"/>
      <c r="K15912" s="14"/>
      <c r="L15912" s="14"/>
      <c r="M15912" s="14"/>
      <c r="N15912" s="14"/>
      <c r="O15912" s="14"/>
      <c r="P15912" s="14"/>
      <c r="Q15912" s="14"/>
    </row>
    <row r="15913" spans="10:17" x14ac:dyDescent="0.25">
      <c r="J15913" s="14"/>
      <c r="K15913" s="14"/>
      <c r="L15913" s="14"/>
      <c r="M15913" s="14"/>
      <c r="N15913" s="14"/>
      <c r="O15913" s="14"/>
      <c r="P15913" s="14"/>
      <c r="Q15913" s="14"/>
    </row>
    <row r="15914" spans="10:17" x14ac:dyDescent="0.25">
      <c r="J15914" s="14"/>
      <c r="K15914" s="14"/>
      <c r="L15914" s="14"/>
      <c r="M15914" s="14"/>
      <c r="N15914" s="14"/>
      <c r="O15914" s="14"/>
      <c r="P15914" s="14"/>
      <c r="Q15914" s="14"/>
    </row>
    <row r="15915" spans="10:17" x14ac:dyDescent="0.25">
      <c r="J15915" s="14"/>
      <c r="K15915" s="14"/>
      <c r="L15915" s="14"/>
      <c r="M15915" s="14"/>
      <c r="N15915" s="14"/>
      <c r="O15915" s="14"/>
      <c r="P15915" s="14"/>
      <c r="Q15915" s="14"/>
    </row>
    <row r="15916" spans="10:17" x14ac:dyDescent="0.25">
      <c r="J15916" s="14"/>
      <c r="K15916" s="14"/>
      <c r="L15916" s="14"/>
      <c r="M15916" s="14"/>
      <c r="N15916" s="14"/>
      <c r="O15916" s="14"/>
      <c r="P15916" s="14"/>
      <c r="Q15916" s="14"/>
    </row>
    <row r="15917" spans="10:17" x14ac:dyDescent="0.25">
      <c r="J15917" s="14"/>
      <c r="K15917" s="14"/>
      <c r="L15917" s="14"/>
      <c r="M15917" s="14"/>
      <c r="N15917" s="14"/>
      <c r="O15917" s="14"/>
      <c r="P15917" s="14"/>
      <c r="Q15917" s="14"/>
    </row>
    <row r="15918" spans="10:17" x14ac:dyDescent="0.25">
      <c r="J15918" s="14"/>
      <c r="K15918" s="14"/>
      <c r="L15918" s="14"/>
      <c r="M15918" s="14"/>
      <c r="N15918" s="14"/>
      <c r="O15918" s="14"/>
      <c r="P15918" s="14"/>
      <c r="Q15918" s="14"/>
    </row>
    <row r="15919" spans="10:17" x14ac:dyDescent="0.25">
      <c r="J15919" s="14"/>
      <c r="K15919" s="14"/>
      <c r="L15919" s="14"/>
      <c r="M15919" s="14"/>
      <c r="N15919" s="14"/>
      <c r="O15919" s="14"/>
      <c r="P15919" s="14"/>
      <c r="Q15919" s="14"/>
    </row>
    <row r="15920" spans="10:17" x14ac:dyDescent="0.25">
      <c r="J15920" s="14"/>
      <c r="K15920" s="14"/>
      <c r="L15920" s="14"/>
      <c r="M15920" s="14"/>
      <c r="N15920" s="14"/>
      <c r="O15920" s="14"/>
      <c r="P15920" s="14"/>
      <c r="Q15920" s="14"/>
    </row>
    <row r="15921" spans="10:17" x14ac:dyDescent="0.25">
      <c r="J15921" s="14"/>
      <c r="K15921" s="14"/>
      <c r="L15921" s="14"/>
      <c r="M15921" s="14"/>
      <c r="N15921" s="14"/>
      <c r="O15921" s="14"/>
      <c r="P15921" s="14"/>
      <c r="Q15921" s="14"/>
    </row>
    <row r="15922" spans="10:17" x14ac:dyDescent="0.25">
      <c r="J15922" s="14"/>
      <c r="K15922" s="14"/>
      <c r="L15922" s="14"/>
      <c r="M15922" s="14"/>
      <c r="N15922" s="14"/>
      <c r="O15922" s="14"/>
      <c r="P15922" s="14"/>
      <c r="Q15922" s="14"/>
    </row>
    <row r="15923" spans="10:17" x14ac:dyDescent="0.25">
      <c r="J15923" s="14"/>
      <c r="K15923" s="14"/>
      <c r="L15923" s="14"/>
      <c r="M15923" s="14"/>
      <c r="N15923" s="14"/>
      <c r="O15923" s="14"/>
      <c r="P15923" s="14"/>
      <c r="Q15923" s="14"/>
    </row>
    <row r="15924" spans="10:17" x14ac:dyDescent="0.25">
      <c r="J15924" s="14"/>
      <c r="K15924" s="14"/>
      <c r="L15924" s="14"/>
      <c r="M15924" s="14"/>
      <c r="N15924" s="14"/>
      <c r="O15924" s="14"/>
      <c r="P15924" s="14"/>
      <c r="Q15924" s="14"/>
    </row>
    <row r="15925" spans="10:17" x14ac:dyDescent="0.25">
      <c r="J15925" s="14"/>
      <c r="K15925" s="14"/>
      <c r="L15925" s="14"/>
      <c r="M15925" s="14"/>
      <c r="N15925" s="14"/>
      <c r="O15925" s="14"/>
      <c r="P15925" s="14"/>
      <c r="Q15925" s="14"/>
    </row>
    <row r="15926" spans="10:17" x14ac:dyDescent="0.25">
      <c r="J15926" s="14"/>
      <c r="K15926" s="14"/>
      <c r="L15926" s="14"/>
      <c r="M15926" s="14"/>
      <c r="N15926" s="14"/>
      <c r="O15926" s="14"/>
      <c r="P15926" s="14"/>
      <c r="Q15926" s="14"/>
    </row>
    <row r="15927" spans="10:17" x14ac:dyDescent="0.25">
      <c r="J15927" s="14"/>
      <c r="K15927" s="14"/>
      <c r="L15927" s="14"/>
      <c r="M15927" s="14"/>
      <c r="N15927" s="14"/>
      <c r="O15927" s="14"/>
      <c r="P15927" s="14"/>
      <c r="Q15927" s="14"/>
    </row>
    <row r="15928" spans="10:17" x14ac:dyDescent="0.25">
      <c r="J15928" s="14"/>
      <c r="K15928" s="14"/>
      <c r="L15928" s="14"/>
      <c r="M15928" s="14"/>
      <c r="N15928" s="14"/>
      <c r="O15928" s="14"/>
      <c r="P15928" s="14"/>
      <c r="Q15928" s="14"/>
    </row>
    <row r="15929" spans="10:17" x14ac:dyDescent="0.25">
      <c r="J15929" s="14"/>
      <c r="K15929" s="14"/>
      <c r="L15929" s="14"/>
      <c r="M15929" s="14"/>
      <c r="N15929" s="14"/>
      <c r="O15929" s="14"/>
      <c r="P15929" s="14"/>
      <c r="Q15929" s="14"/>
    </row>
    <row r="15930" spans="10:17" x14ac:dyDescent="0.25">
      <c r="J15930" s="14"/>
      <c r="K15930" s="14"/>
      <c r="L15930" s="14"/>
      <c r="M15930" s="14"/>
      <c r="N15930" s="14"/>
      <c r="O15930" s="14"/>
      <c r="P15930" s="14"/>
      <c r="Q15930" s="14"/>
    </row>
    <row r="15931" spans="10:17" x14ac:dyDescent="0.25">
      <c r="J15931" s="14"/>
      <c r="K15931" s="14"/>
      <c r="L15931" s="14"/>
      <c r="M15931" s="14"/>
      <c r="N15931" s="14"/>
      <c r="O15931" s="14"/>
      <c r="P15931" s="14"/>
      <c r="Q15931" s="14"/>
    </row>
    <row r="15932" spans="10:17" x14ac:dyDescent="0.25">
      <c r="J15932" s="14"/>
      <c r="K15932" s="14"/>
      <c r="L15932" s="14"/>
      <c r="M15932" s="14"/>
      <c r="N15932" s="14"/>
      <c r="O15932" s="14"/>
      <c r="P15932" s="14"/>
      <c r="Q15932" s="14"/>
    </row>
    <row r="15933" spans="10:17" x14ac:dyDescent="0.25">
      <c r="J15933" s="14"/>
      <c r="K15933" s="14"/>
      <c r="L15933" s="14"/>
      <c r="M15933" s="14"/>
      <c r="N15933" s="14"/>
      <c r="O15933" s="14"/>
      <c r="P15933" s="14"/>
      <c r="Q15933" s="14"/>
    </row>
    <row r="15934" spans="10:17" x14ac:dyDescent="0.25">
      <c r="J15934" s="14"/>
      <c r="K15934" s="14"/>
      <c r="L15934" s="14"/>
      <c r="M15934" s="14"/>
      <c r="N15934" s="14"/>
      <c r="O15934" s="14"/>
      <c r="P15934" s="14"/>
      <c r="Q15934" s="14"/>
    </row>
    <row r="15935" spans="10:17" x14ac:dyDescent="0.25">
      <c r="J15935" s="14"/>
      <c r="K15935" s="14"/>
      <c r="L15935" s="14"/>
      <c r="M15935" s="14"/>
      <c r="N15935" s="14"/>
      <c r="O15935" s="14"/>
      <c r="P15935" s="14"/>
      <c r="Q15935" s="14"/>
    </row>
    <row r="15936" spans="10:17" x14ac:dyDescent="0.25">
      <c r="J15936" s="14"/>
      <c r="K15936" s="14"/>
      <c r="L15936" s="14"/>
      <c r="M15936" s="14"/>
      <c r="N15936" s="14"/>
      <c r="O15936" s="14"/>
      <c r="P15936" s="14"/>
      <c r="Q15936" s="14"/>
    </row>
    <row r="15937" spans="10:17" x14ac:dyDescent="0.25">
      <c r="J15937" s="14"/>
      <c r="K15937" s="14"/>
      <c r="L15937" s="14"/>
      <c r="M15937" s="14"/>
      <c r="N15937" s="14"/>
      <c r="O15937" s="14"/>
      <c r="P15937" s="14"/>
      <c r="Q15937" s="14"/>
    </row>
    <row r="15938" spans="10:17" x14ac:dyDescent="0.25">
      <c r="J15938" s="14"/>
      <c r="K15938" s="14"/>
      <c r="L15938" s="14"/>
      <c r="M15938" s="14"/>
      <c r="N15938" s="14"/>
      <c r="O15938" s="14"/>
      <c r="P15938" s="14"/>
      <c r="Q15938" s="14"/>
    </row>
    <row r="15939" spans="10:17" x14ac:dyDescent="0.25">
      <c r="J15939" s="14"/>
      <c r="K15939" s="14"/>
      <c r="L15939" s="14"/>
      <c r="M15939" s="14"/>
      <c r="N15939" s="14"/>
      <c r="O15939" s="14"/>
      <c r="P15939" s="14"/>
      <c r="Q15939" s="14"/>
    </row>
    <row r="15940" spans="10:17" x14ac:dyDescent="0.25">
      <c r="J15940" s="14"/>
      <c r="K15940" s="14"/>
      <c r="L15940" s="14"/>
      <c r="M15940" s="14"/>
      <c r="N15940" s="14"/>
      <c r="O15940" s="14"/>
      <c r="P15940" s="14"/>
      <c r="Q15940" s="14"/>
    </row>
    <row r="15941" spans="10:17" x14ac:dyDescent="0.25">
      <c r="J15941" s="14"/>
      <c r="K15941" s="14"/>
      <c r="L15941" s="14"/>
      <c r="M15941" s="14"/>
      <c r="N15941" s="14"/>
      <c r="O15941" s="14"/>
      <c r="P15941" s="14"/>
      <c r="Q15941" s="14"/>
    </row>
    <row r="15942" spans="10:17" x14ac:dyDescent="0.25">
      <c r="J15942" s="14"/>
      <c r="K15942" s="14"/>
      <c r="L15942" s="14"/>
      <c r="M15942" s="14"/>
      <c r="N15942" s="14"/>
      <c r="O15942" s="14"/>
      <c r="P15942" s="14"/>
      <c r="Q15942" s="14"/>
    </row>
    <row r="15943" spans="10:17" x14ac:dyDescent="0.25">
      <c r="J15943" s="14"/>
      <c r="K15943" s="14"/>
      <c r="L15943" s="14"/>
      <c r="M15943" s="14"/>
      <c r="N15943" s="14"/>
      <c r="O15943" s="14"/>
      <c r="P15943" s="14"/>
      <c r="Q15943" s="14"/>
    </row>
    <row r="15944" spans="10:17" x14ac:dyDescent="0.25">
      <c r="J15944" s="14"/>
      <c r="K15944" s="14"/>
      <c r="L15944" s="14"/>
      <c r="M15944" s="14"/>
      <c r="N15944" s="14"/>
      <c r="O15944" s="14"/>
      <c r="P15944" s="14"/>
      <c r="Q15944" s="14"/>
    </row>
    <row r="15945" spans="10:17" x14ac:dyDescent="0.25">
      <c r="J15945" s="14"/>
      <c r="K15945" s="14"/>
      <c r="L15945" s="14"/>
      <c r="M15945" s="14"/>
      <c r="N15945" s="14"/>
      <c r="O15945" s="14"/>
      <c r="P15945" s="14"/>
      <c r="Q15945" s="14"/>
    </row>
    <row r="15946" spans="10:17" x14ac:dyDescent="0.25">
      <c r="J15946" s="14"/>
      <c r="K15946" s="14"/>
      <c r="L15946" s="14"/>
      <c r="M15946" s="14"/>
      <c r="N15946" s="14"/>
      <c r="O15946" s="14"/>
      <c r="P15946" s="14"/>
      <c r="Q15946" s="14"/>
    </row>
    <row r="15947" spans="10:17" x14ac:dyDescent="0.25">
      <c r="J15947" s="14"/>
      <c r="K15947" s="14"/>
      <c r="L15947" s="14"/>
      <c r="M15947" s="14"/>
      <c r="N15947" s="14"/>
      <c r="O15947" s="14"/>
      <c r="P15947" s="14"/>
      <c r="Q15947" s="14"/>
    </row>
    <row r="15948" spans="10:17" x14ac:dyDescent="0.25">
      <c r="J15948" s="14"/>
      <c r="K15948" s="14"/>
      <c r="L15948" s="14"/>
      <c r="M15948" s="14"/>
      <c r="N15948" s="14"/>
      <c r="O15948" s="14"/>
      <c r="P15948" s="14"/>
      <c r="Q15948" s="14"/>
    </row>
    <row r="15949" spans="10:17" x14ac:dyDescent="0.25">
      <c r="J15949" s="14"/>
      <c r="K15949" s="14"/>
      <c r="L15949" s="14"/>
      <c r="M15949" s="14"/>
      <c r="N15949" s="14"/>
      <c r="O15949" s="14"/>
      <c r="P15949" s="14"/>
      <c r="Q15949" s="14"/>
    </row>
    <row r="15950" spans="10:17" x14ac:dyDescent="0.25">
      <c r="J15950" s="14"/>
      <c r="K15950" s="14"/>
      <c r="L15950" s="14"/>
      <c r="M15950" s="14"/>
      <c r="N15950" s="14"/>
      <c r="O15950" s="14"/>
      <c r="P15950" s="14"/>
      <c r="Q15950" s="14"/>
    </row>
    <row r="15951" spans="10:17" x14ac:dyDescent="0.25">
      <c r="J15951" s="14"/>
      <c r="K15951" s="14"/>
      <c r="L15951" s="14"/>
      <c r="M15951" s="14"/>
      <c r="N15951" s="14"/>
      <c r="O15951" s="14"/>
      <c r="P15951" s="14"/>
      <c r="Q15951" s="14"/>
    </row>
    <row r="15952" spans="10:17" x14ac:dyDescent="0.25">
      <c r="J15952" s="14"/>
      <c r="K15952" s="14"/>
      <c r="L15952" s="14"/>
      <c r="M15952" s="14"/>
      <c r="N15952" s="14"/>
      <c r="O15952" s="14"/>
      <c r="P15952" s="14"/>
      <c r="Q15952" s="14"/>
    </row>
    <row r="15953" spans="10:17" x14ac:dyDescent="0.25">
      <c r="J15953" s="14"/>
      <c r="K15953" s="14"/>
      <c r="L15953" s="14"/>
      <c r="M15953" s="14"/>
      <c r="N15953" s="14"/>
      <c r="O15953" s="14"/>
      <c r="P15953" s="14"/>
      <c r="Q15953" s="14"/>
    </row>
    <row r="15954" spans="10:17" x14ac:dyDescent="0.25">
      <c r="J15954" s="14"/>
      <c r="K15954" s="14"/>
      <c r="L15954" s="14"/>
      <c r="M15954" s="14"/>
      <c r="N15954" s="14"/>
      <c r="O15954" s="14"/>
      <c r="P15954" s="14"/>
      <c r="Q15954" s="14"/>
    </row>
    <row r="15955" spans="10:17" x14ac:dyDescent="0.25">
      <c r="J15955" s="14"/>
      <c r="K15955" s="14"/>
      <c r="L15955" s="14"/>
      <c r="M15955" s="14"/>
      <c r="N15955" s="14"/>
      <c r="O15955" s="14"/>
      <c r="P15955" s="14"/>
      <c r="Q15955" s="14"/>
    </row>
    <row r="15956" spans="10:17" x14ac:dyDescent="0.25">
      <c r="J15956" s="14"/>
      <c r="K15956" s="14"/>
      <c r="L15956" s="14"/>
      <c r="M15956" s="14"/>
      <c r="N15956" s="14"/>
      <c r="O15956" s="14"/>
      <c r="P15956" s="14"/>
      <c r="Q15956" s="14"/>
    </row>
    <row r="15957" spans="10:17" x14ac:dyDescent="0.25">
      <c r="J15957" s="14"/>
      <c r="K15957" s="14"/>
      <c r="L15957" s="14"/>
      <c r="M15957" s="14"/>
      <c r="N15957" s="14"/>
      <c r="O15957" s="14"/>
      <c r="P15957" s="14"/>
      <c r="Q15957" s="14"/>
    </row>
    <row r="15958" spans="10:17" x14ac:dyDescent="0.25">
      <c r="J15958" s="14"/>
      <c r="K15958" s="14"/>
      <c r="L15958" s="14"/>
      <c r="M15958" s="14"/>
      <c r="N15958" s="14"/>
      <c r="O15958" s="14"/>
      <c r="P15958" s="14"/>
      <c r="Q15958" s="14"/>
    </row>
    <row r="15959" spans="10:17" x14ac:dyDescent="0.25">
      <c r="J15959" s="14"/>
      <c r="K15959" s="14"/>
      <c r="L15959" s="14"/>
      <c r="M15959" s="14"/>
      <c r="N15959" s="14"/>
      <c r="O15959" s="14"/>
      <c r="P15959" s="14"/>
      <c r="Q15959" s="14"/>
    </row>
    <row r="15960" spans="10:17" x14ac:dyDescent="0.25">
      <c r="J15960" s="14"/>
      <c r="K15960" s="14"/>
      <c r="L15960" s="14"/>
      <c r="M15960" s="14"/>
      <c r="N15960" s="14"/>
      <c r="O15960" s="14"/>
      <c r="P15960" s="14"/>
      <c r="Q15960" s="14"/>
    </row>
    <row r="15961" spans="10:17" x14ac:dyDescent="0.25">
      <c r="J15961" s="14"/>
      <c r="K15961" s="14"/>
      <c r="L15961" s="14"/>
      <c r="M15961" s="14"/>
      <c r="N15961" s="14"/>
      <c r="O15961" s="14"/>
      <c r="P15961" s="14"/>
      <c r="Q15961" s="14"/>
    </row>
    <row r="15962" spans="10:17" x14ac:dyDescent="0.25">
      <c r="J15962" s="14"/>
      <c r="K15962" s="14"/>
      <c r="L15962" s="14"/>
      <c r="M15962" s="14"/>
      <c r="N15962" s="14"/>
      <c r="O15962" s="14"/>
      <c r="P15962" s="14"/>
      <c r="Q15962" s="14"/>
    </row>
    <row r="15963" spans="10:17" x14ac:dyDescent="0.25">
      <c r="J15963" s="14"/>
      <c r="K15963" s="14"/>
      <c r="L15963" s="14"/>
      <c r="M15963" s="14"/>
      <c r="N15963" s="14"/>
      <c r="O15963" s="14"/>
      <c r="P15963" s="14"/>
      <c r="Q15963" s="14"/>
    </row>
    <row r="15964" spans="10:17" x14ac:dyDescent="0.25">
      <c r="J15964" s="14"/>
      <c r="K15964" s="14"/>
      <c r="L15964" s="14"/>
      <c r="M15964" s="14"/>
      <c r="N15964" s="14"/>
      <c r="O15964" s="14"/>
      <c r="P15964" s="14"/>
      <c r="Q15964" s="14"/>
    </row>
    <row r="15965" spans="10:17" x14ac:dyDescent="0.25">
      <c r="J15965" s="14"/>
      <c r="K15965" s="14"/>
      <c r="L15965" s="14"/>
      <c r="M15965" s="14"/>
      <c r="N15965" s="14"/>
      <c r="O15965" s="14"/>
      <c r="P15965" s="14"/>
      <c r="Q15965" s="14"/>
    </row>
    <row r="15966" spans="10:17" x14ac:dyDescent="0.25">
      <c r="J15966" s="14"/>
      <c r="K15966" s="14"/>
      <c r="L15966" s="14"/>
      <c r="M15966" s="14"/>
      <c r="N15966" s="14"/>
      <c r="O15966" s="14"/>
      <c r="P15966" s="14"/>
      <c r="Q15966" s="14"/>
    </row>
    <row r="15967" spans="10:17" x14ac:dyDescent="0.25">
      <c r="J15967" s="14"/>
      <c r="K15967" s="14"/>
      <c r="L15967" s="14"/>
      <c r="M15967" s="14"/>
      <c r="N15967" s="14"/>
      <c r="O15967" s="14"/>
      <c r="P15967" s="14"/>
      <c r="Q15967" s="14"/>
    </row>
    <row r="15968" spans="10:17" x14ac:dyDescent="0.25">
      <c r="J15968" s="14"/>
      <c r="K15968" s="14"/>
      <c r="L15968" s="14"/>
      <c r="M15968" s="14"/>
      <c r="N15968" s="14"/>
      <c r="O15968" s="14"/>
      <c r="P15968" s="14"/>
      <c r="Q15968" s="14"/>
    </row>
    <row r="15969" spans="10:17" x14ac:dyDescent="0.25">
      <c r="J15969" s="14"/>
      <c r="K15969" s="14"/>
      <c r="L15969" s="14"/>
      <c r="M15969" s="14"/>
      <c r="N15969" s="14"/>
      <c r="O15969" s="14"/>
      <c r="P15969" s="14"/>
      <c r="Q15969" s="14"/>
    </row>
    <row r="15970" spans="10:17" x14ac:dyDescent="0.25">
      <c r="J15970" s="14"/>
      <c r="K15970" s="14"/>
      <c r="L15970" s="14"/>
      <c r="M15970" s="14"/>
      <c r="N15970" s="14"/>
      <c r="O15970" s="14"/>
      <c r="P15970" s="14"/>
      <c r="Q15970" s="14"/>
    </row>
    <row r="15971" spans="10:17" x14ac:dyDescent="0.25">
      <c r="J15971" s="14"/>
      <c r="K15971" s="14"/>
      <c r="L15971" s="14"/>
      <c r="M15971" s="14"/>
      <c r="N15971" s="14"/>
      <c r="O15971" s="14"/>
      <c r="P15971" s="14"/>
      <c r="Q15971" s="14"/>
    </row>
    <row r="15972" spans="10:17" x14ac:dyDescent="0.25">
      <c r="J15972" s="14"/>
      <c r="K15972" s="14"/>
      <c r="L15972" s="14"/>
      <c r="M15972" s="14"/>
      <c r="N15972" s="14"/>
      <c r="O15972" s="14"/>
      <c r="P15972" s="14"/>
      <c r="Q15972" s="14"/>
    </row>
    <row r="15973" spans="10:17" x14ac:dyDescent="0.25">
      <c r="J15973" s="14"/>
      <c r="K15973" s="14"/>
      <c r="L15973" s="14"/>
      <c r="M15973" s="14"/>
      <c r="N15973" s="14"/>
      <c r="O15973" s="14"/>
      <c r="P15973" s="14"/>
      <c r="Q15973" s="14"/>
    </row>
    <row r="15974" spans="10:17" x14ac:dyDescent="0.25">
      <c r="J15974" s="14"/>
      <c r="K15974" s="14"/>
      <c r="L15974" s="14"/>
      <c r="M15974" s="14"/>
      <c r="N15974" s="14"/>
      <c r="O15974" s="14"/>
      <c r="P15974" s="14"/>
      <c r="Q15974" s="14"/>
    </row>
    <row r="15975" spans="10:17" x14ac:dyDescent="0.25">
      <c r="J15975" s="14"/>
      <c r="K15975" s="14"/>
      <c r="L15975" s="14"/>
      <c r="M15975" s="14"/>
      <c r="N15975" s="14"/>
      <c r="O15975" s="14"/>
      <c r="P15975" s="14"/>
      <c r="Q15975" s="14"/>
    </row>
    <row r="15976" spans="10:17" x14ac:dyDescent="0.25">
      <c r="J15976" s="14"/>
      <c r="K15976" s="14"/>
      <c r="L15976" s="14"/>
      <c r="M15976" s="14"/>
      <c r="N15976" s="14"/>
      <c r="O15976" s="14"/>
      <c r="P15976" s="14"/>
      <c r="Q15976" s="14"/>
    </row>
    <row r="15977" spans="10:17" x14ac:dyDescent="0.25">
      <c r="J15977" s="14"/>
      <c r="K15977" s="14"/>
      <c r="L15977" s="14"/>
      <c r="M15977" s="14"/>
      <c r="N15977" s="14"/>
      <c r="O15977" s="14"/>
      <c r="P15977" s="14"/>
      <c r="Q15977" s="14"/>
    </row>
    <row r="15978" spans="10:17" x14ac:dyDescent="0.25">
      <c r="J15978" s="14"/>
      <c r="K15978" s="14"/>
      <c r="L15978" s="14"/>
      <c r="M15978" s="14"/>
      <c r="N15978" s="14"/>
      <c r="O15978" s="14"/>
      <c r="P15978" s="14"/>
      <c r="Q15978" s="14"/>
    </row>
    <row r="15979" spans="10:17" x14ac:dyDescent="0.25">
      <c r="J15979" s="14"/>
      <c r="K15979" s="14"/>
      <c r="L15979" s="14"/>
      <c r="M15979" s="14"/>
      <c r="N15979" s="14"/>
      <c r="O15979" s="14"/>
      <c r="P15979" s="14"/>
      <c r="Q15979" s="14"/>
    </row>
    <row r="15980" spans="10:17" x14ac:dyDescent="0.25">
      <c r="J15980" s="14"/>
      <c r="K15980" s="14"/>
      <c r="L15980" s="14"/>
      <c r="M15980" s="14"/>
      <c r="N15980" s="14"/>
      <c r="O15980" s="14"/>
      <c r="P15980" s="14"/>
      <c r="Q15980" s="14"/>
    </row>
    <row r="15981" spans="10:17" x14ac:dyDescent="0.25">
      <c r="J15981" s="14"/>
      <c r="K15981" s="14"/>
      <c r="L15981" s="14"/>
      <c r="M15981" s="14"/>
      <c r="N15981" s="14"/>
      <c r="O15981" s="14"/>
      <c r="P15981" s="14"/>
      <c r="Q15981" s="14"/>
    </row>
    <row r="15982" spans="10:17" x14ac:dyDescent="0.25">
      <c r="J15982" s="14"/>
      <c r="K15982" s="14"/>
      <c r="L15982" s="14"/>
      <c r="M15982" s="14"/>
      <c r="N15982" s="14"/>
      <c r="O15982" s="14"/>
      <c r="P15982" s="14"/>
      <c r="Q15982" s="14"/>
    </row>
    <row r="15983" spans="10:17" x14ac:dyDescent="0.25">
      <c r="J15983" s="14"/>
      <c r="K15983" s="14"/>
      <c r="L15983" s="14"/>
      <c r="M15983" s="14"/>
      <c r="N15983" s="14"/>
      <c r="O15983" s="14"/>
      <c r="P15983" s="14"/>
      <c r="Q15983" s="14"/>
    </row>
    <row r="15984" spans="10:17" x14ac:dyDescent="0.25">
      <c r="J15984" s="14"/>
      <c r="K15984" s="14"/>
      <c r="L15984" s="14"/>
      <c r="M15984" s="14"/>
      <c r="N15984" s="14"/>
      <c r="O15984" s="14"/>
      <c r="P15984" s="14"/>
      <c r="Q15984" s="14"/>
    </row>
    <row r="15985" spans="10:17" x14ac:dyDescent="0.25">
      <c r="J15985" s="14"/>
      <c r="K15985" s="14"/>
      <c r="L15985" s="14"/>
      <c r="M15985" s="14"/>
      <c r="N15985" s="14"/>
      <c r="O15985" s="14"/>
      <c r="P15985" s="14"/>
      <c r="Q15985" s="14"/>
    </row>
    <row r="15986" spans="10:17" x14ac:dyDescent="0.25">
      <c r="J15986" s="14"/>
      <c r="K15986" s="14"/>
      <c r="L15986" s="14"/>
      <c r="M15986" s="14"/>
      <c r="N15986" s="14"/>
      <c r="O15986" s="14"/>
      <c r="P15986" s="14"/>
      <c r="Q15986" s="14"/>
    </row>
    <row r="15987" spans="10:17" x14ac:dyDescent="0.25">
      <c r="J15987" s="14"/>
      <c r="K15987" s="14"/>
      <c r="L15987" s="14"/>
      <c r="M15987" s="14"/>
      <c r="N15987" s="14"/>
      <c r="O15987" s="14"/>
      <c r="P15987" s="14"/>
      <c r="Q15987" s="14"/>
    </row>
    <row r="15988" spans="10:17" x14ac:dyDescent="0.25">
      <c r="J15988" s="14"/>
      <c r="K15988" s="14"/>
      <c r="L15988" s="14"/>
      <c r="M15988" s="14"/>
      <c r="N15988" s="14"/>
      <c r="O15988" s="14"/>
      <c r="P15988" s="14"/>
      <c r="Q15988" s="14"/>
    </row>
    <row r="15989" spans="10:17" x14ac:dyDescent="0.25">
      <c r="J15989" s="14"/>
      <c r="K15989" s="14"/>
      <c r="L15989" s="14"/>
      <c r="M15989" s="14"/>
      <c r="N15989" s="14"/>
      <c r="O15989" s="14"/>
      <c r="P15989" s="14"/>
      <c r="Q15989" s="14"/>
    </row>
    <row r="15990" spans="10:17" x14ac:dyDescent="0.25">
      <c r="J15990" s="14"/>
      <c r="K15990" s="14"/>
      <c r="L15990" s="14"/>
      <c r="M15990" s="14"/>
      <c r="N15990" s="14"/>
      <c r="O15990" s="14"/>
      <c r="P15990" s="14"/>
      <c r="Q15990" s="14"/>
    </row>
    <row r="15991" spans="10:17" x14ac:dyDescent="0.25">
      <c r="J15991" s="14"/>
      <c r="K15991" s="14"/>
      <c r="L15991" s="14"/>
      <c r="M15991" s="14"/>
      <c r="N15991" s="14"/>
      <c r="O15991" s="14"/>
      <c r="P15991" s="14"/>
      <c r="Q15991" s="14"/>
    </row>
    <row r="15992" spans="10:17" x14ac:dyDescent="0.25">
      <c r="J15992" s="14"/>
      <c r="K15992" s="14"/>
      <c r="L15992" s="14"/>
      <c r="M15992" s="14"/>
      <c r="N15992" s="14"/>
      <c r="O15992" s="14"/>
      <c r="P15992" s="14"/>
      <c r="Q15992" s="14"/>
    </row>
    <row r="15993" spans="10:17" x14ac:dyDescent="0.25">
      <c r="J15993" s="14"/>
      <c r="K15993" s="14"/>
      <c r="L15993" s="14"/>
      <c r="M15993" s="14"/>
      <c r="N15993" s="14"/>
      <c r="O15993" s="14"/>
      <c r="P15993" s="14"/>
      <c r="Q15993" s="14"/>
    </row>
    <row r="15994" spans="10:17" x14ac:dyDescent="0.25">
      <c r="J15994" s="14"/>
      <c r="K15994" s="14"/>
      <c r="L15994" s="14"/>
      <c r="M15994" s="14"/>
      <c r="N15994" s="14"/>
      <c r="O15994" s="14"/>
      <c r="P15994" s="14"/>
      <c r="Q15994" s="14"/>
    </row>
    <row r="15995" spans="10:17" x14ac:dyDescent="0.25">
      <c r="J15995" s="14"/>
      <c r="K15995" s="14"/>
      <c r="L15995" s="14"/>
      <c r="M15995" s="14"/>
      <c r="N15995" s="14"/>
      <c r="O15995" s="14"/>
      <c r="P15995" s="14"/>
      <c r="Q15995" s="14"/>
    </row>
    <row r="15996" spans="10:17" x14ac:dyDescent="0.25">
      <c r="J15996" s="14"/>
      <c r="K15996" s="14"/>
      <c r="L15996" s="14"/>
      <c r="M15996" s="14"/>
      <c r="N15996" s="14"/>
      <c r="O15996" s="14"/>
      <c r="P15996" s="14"/>
      <c r="Q15996" s="14"/>
    </row>
    <row r="15997" spans="10:17" x14ac:dyDescent="0.25">
      <c r="J15997" s="14"/>
      <c r="K15997" s="14"/>
      <c r="L15997" s="14"/>
      <c r="M15997" s="14"/>
      <c r="N15997" s="14"/>
      <c r="O15997" s="14"/>
      <c r="P15997" s="14"/>
      <c r="Q15997" s="14"/>
    </row>
    <row r="15998" spans="10:17" x14ac:dyDescent="0.25">
      <c r="J15998" s="14"/>
      <c r="K15998" s="14"/>
      <c r="L15998" s="14"/>
      <c r="M15998" s="14"/>
      <c r="N15998" s="14"/>
      <c r="O15998" s="14"/>
      <c r="P15998" s="14"/>
      <c r="Q15998" s="14"/>
    </row>
    <row r="15999" spans="10:17" x14ac:dyDescent="0.25">
      <c r="J15999" s="14"/>
      <c r="K15999" s="14"/>
      <c r="L15999" s="14"/>
      <c r="M15999" s="14"/>
      <c r="N15999" s="14"/>
      <c r="O15999" s="14"/>
      <c r="P15999" s="14"/>
      <c r="Q15999" s="14"/>
    </row>
    <row r="16000" spans="10:17" x14ac:dyDescent="0.25">
      <c r="J16000" s="14"/>
      <c r="K16000" s="14"/>
      <c r="L16000" s="14"/>
      <c r="M16000" s="14"/>
      <c r="N16000" s="14"/>
      <c r="O16000" s="14"/>
      <c r="P16000" s="14"/>
      <c r="Q16000" s="14"/>
    </row>
    <row r="16001" spans="10:17" x14ac:dyDescent="0.25">
      <c r="J16001" s="14"/>
      <c r="K16001" s="14"/>
      <c r="L16001" s="14"/>
      <c r="M16001" s="14"/>
      <c r="N16001" s="14"/>
      <c r="O16001" s="14"/>
      <c r="P16001" s="14"/>
      <c r="Q16001" s="14"/>
    </row>
    <row r="16002" spans="10:17" x14ac:dyDescent="0.25">
      <c r="J16002" s="14"/>
      <c r="K16002" s="14"/>
      <c r="L16002" s="14"/>
      <c r="M16002" s="14"/>
      <c r="N16002" s="14"/>
      <c r="O16002" s="14"/>
      <c r="P16002" s="14"/>
      <c r="Q16002" s="14"/>
    </row>
    <row r="16003" spans="10:17" x14ac:dyDescent="0.25">
      <c r="J16003" s="14"/>
      <c r="K16003" s="14"/>
      <c r="L16003" s="14"/>
      <c r="M16003" s="14"/>
      <c r="N16003" s="14"/>
      <c r="O16003" s="14"/>
      <c r="P16003" s="14"/>
      <c r="Q16003" s="14"/>
    </row>
    <row r="16004" spans="10:17" x14ac:dyDescent="0.25">
      <c r="J16004" s="14"/>
      <c r="K16004" s="14"/>
      <c r="L16004" s="14"/>
      <c r="M16004" s="14"/>
      <c r="N16004" s="14"/>
      <c r="O16004" s="14"/>
      <c r="P16004" s="14"/>
      <c r="Q16004" s="14"/>
    </row>
    <row r="16005" spans="10:17" x14ac:dyDescent="0.25">
      <c r="J16005" s="14"/>
      <c r="K16005" s="14"/>
      <c r="L16005" s="14"/>
      <c r="M16005" s="14"/>
      <c r="N16005" s="14"/>
      <c r="O16005" s="14"/>
      <c r="P16005" s="14"/>
      <c r="Q16005" s="14"/>
    </row>
    <row r="16006" spans="10:17" x14ac:dyDescent="0.25">
      <c r="J16006" s="14"/>
      <c r="K16006" s="14"/>
      <c r="L16006" s="14"/>
      <c r="M16006" s="14"/>
      <c r="N16006" s="14"/>
      <c r="O16006" s="14"/>
      <c r="P16006" s="14"/>
      <c r="Q16006" s="14"/>
    </row>
    <row r="16007" spans="10:17" x14ac:dyDescent="0.25">
      <c r="J16007" s="14"/>
      <c r="K16007" s="14"/>
      <c r="L16007" s="14"/>
      <c r="M16007" s="14"/>
      <c r="N16007" s="14"/>
      <c r="O16007" s="14"/>
      <c r="P16007" s="14"/>
      <c r="Q16007" s="14"/>
    </row>
    <row r="16008" spans="10:17" x14ac:dyDescent="0.25">
      <c r="J16008" s="14"/>
      <c r="K16008" s="14"/>
      <c r="L16008" s="14"/>
      <c r="M16008" s="14"/>
      <c r="N16008" s="14"/>
      <c r="O16008" s="14"/>
      <c r="P16008" s="14"/>
      <c r="Q16008" s="14"/>
    </row>
    <row r="16009" spans="10:17" x14ac:dyDescent="0.25">
      <c r="J16009" s="14"/>
      <c r="K16009" s="14"/>
      <c r="L16009" s="14"/>
      <c r="M16009" s="14"/>
      <c r="N16009" s="14"/>
      <c r="O16009" s="14"/>
      <c r="P16009" s="14"/>
      <c r="Q16009" s="14"/>
    </row>
    <row r="16010" spans="10:17" x14ac:dyDescent="0.25">
      <c r="J16010" s="14"/>
      <c r="K16010" s="14"/>
      <c r="L16010" s="14"/>
      <c r="M16010" s="14"/>
      <c r="N16010" s="14"/>
      <c r="O16010" s="14"/>
      <c r="P16010" s="14"/>
      <c r="Q16010" s="14"/>
    </row>
    <row r="16011" spans="10:17" x14ac:dyDescent="0.25">
      <c r="J16011" s="14"/>
      <c r="K16011" s="14"/>
      <c r="L16011" s="14"/>
      <c r="M16011" s="14"/>
      <c r="N16011" s="14"/>
      <c r="O16011" s="14"/>
      <c r="P16011" s="14"/>
      <c r="Q16011" s="14"/>
    </row>
    <row r="16012" spans="10:17" x14ac:dyDescent="0.25">
      <c r="J16012" s="14"/>
      <c r="K16012" s="14"/>
      <c r="L16012" s="14"/>
      <c r="M16012" s="14"/>
      <c r="N16012" s="14"/>
      <c r="O16012" s="14"/>
      <c r="P16012" s="14"/>
      <c r="Q16012" s="14"/>
    </row>
    <row r="16013" spans="10:17" x14ac:dyDescent="0.25">
      <c r="J16013" s="14"/>
      <c r="K16013" s="14"/>
      <c r="L16013" s="14"/>
      <c r="M16013" s="14"/>
      <c r="N16013" s="14"/>
      <c r="O16013" s="14"/>
      <c r="P16013" s="14"/>
      <c r="Q16013" s="14"/>
    </row>
    <row r="16014" spans="10:17" x14ac:dyDescent="0.25">
      <c r="J16014" s="14"/>
      <c r="K16014" s="14"/>
      <c r="L16014" s="14"/>
      <c r="M16014" s="14"/>
      <c r="N16014" s="14"/>
      <c r="O16014" s="14"/>
      <c r="P16014" s="14"/>
      <c r="Q16014" s="14"/>
    </row>
    <row r="16015" spans="10:17" x14ac:dyDescent="0.25">
      <c r="J16015" s="14"/>
      <c r="K16015" s="14"/>
      <c r="L16015" s="14"/>
      <c r="M16015" s="14"/>
      <c r="N16015" s="14"/>
      <c r="O16015" s="14"/>
      <c r="P16015" s="14"/>
      <c r="Q16015" s="14"/>
    </row>
    <row r="16016" spans="10:17" x14ac:dyDescent="0.25">
      <c r="J16016" s="14"/>
      <c r="K16016" s="14"/>
      <c r="L16016" s="14"/>
      <c r="M16016" s="14"/>
      <c r="N16016" s="14"/>
      <c r="O16016" s="14"/>
      <c r="P16016" s="14"/>
      <c r="Q16016" s="14"/>
    </row>
    <row r="16017" spans="10:17" x14ac:dyDescent="0.25">
      <c r="J16017" s="14"/>
      <c r="K16017" s="14"/>
      <c r="L16017" s="14"/>
      <c r="M16017" s="14"/>
      <c r="N16017" s="14"/>
      <c r="O16017" s="14"/>
      <c r="P16017" s="14"/>
      <c r="Q16017" s="14"/>
    </row>
    <row r="16018" spans="10:17" x14ac:dyDescent="0.25">
      <c r="J16018" s="14"/>
      <c r="K16018" s="14"/>
      <c r="L16018" s="14"/>
      <c r="M16018" s="14"/>
      <c r="N16018" s="14"/>
      <c r="O16018" s="14"/>
      <c r="P16018" s="14"/>
      <c r="Q16018" s="14"/>
    </row>
    <row r="16019" spans="10:17" x14ac:dyDescent="0.25">
      <c r="J16019" s="14"/>
      <c r="K16019" s="14"/>
      <c r="L16019" s="14"/>
      <c r="M16019" s="14"/>
      <c r="N16019" s="14"/>
      <c r="O16019" s="14"/>
      <c r="P16019" s="14"/>
      <c r="Q16019" s="14"/>
    </row>
    <row r="16020" spans="10:17" x14ac:dyDescent="0.25">
      <c r="J16020" s="14"/>
      <c r="K16020" s="14"/>
      <c r="L16020" s="14"/>
      <c r="M16020" s="14"/>
      <c r="N16020" s="14"/>
      <c r="O16020" s="14"/>
      <c r="P16020" s="14"/>
      <c r="Q16020" s="14"/>
    </row>
    <row r="16021" spans="10:17" x14ac:dyDescent="0.25">
      <c r="J16021" s="14"/>
      <c r="K16021" s="14"/>
      <c r="L16021" s="14"/>
      <c r="M16021" s="14"/>
      <c r="N16021" s="14"/>
      <c r="O16021" s="14"/>
      <c r="P16021" s="14"/>
      <c r="Q16021" s="14"/>
    </row>
    <row r="16022" spans="10:17" x14ac:dyDescent="0.25">
      <c r="J16022" s="14"/>
      <c r="K16022" s="14"/>
      <c r="L16022" s="14"/>
      <c r="M16022" s="14"/>
      <c r="N16022" s="14"/>
      <c r="O16022" s="14"/>
      <c r="P16022" s="14"/>
      <c r="Q16022" s="14"/>
    </row>
    <row r="16023" spans="10:17" x14ac:dyDescent="0.25">
      <c r="J16023" s="14"/>
      <c r="K16023" s="14"/>
      <c r="L16023" s="14"/>
      <c r="M16023" s="14"/>
      <c r="N16023" s="14"/>
      <c r="O16023" s="14"/>
      <c r="P16023" s="14"/>
      <c r="Q16023" s="14"/>
    </row>
    <row r="16024" spans="10:17" x14ac:dyDescent="0.25">
      <c r="J16024" s="14"/>
      <c r="K16024" s="14"/>
      <c r="L16024" s="14"/>
      <c r="M16024" s="14"/>
      <c r="N16024" s="14"/>
      <c r="O16024" s="14"/>
      <c r="P16024" s="14"/>
      <c r="Q16024" s="14"/>
    </row>
    <row r="16025" spans="10:17" x14ac:dyDescent="0.25">
      <c r="J16025" s="14"/>
      <c r="K16025" s="14"/>
      <c r="L16025" s="14"/>
      <c r="M16025" s="14"/>
      <c r="N16025" s="14"/>
      <c r="O16025" s="14"/>
      <c r="P16025" s="14"/>
      <c r="Q16025" s="14"/>
    </row>
    <row r="16026" spans="10:17" x14ac:dyDescent="0.25">
      <c r="J16026" s="14"/>
      <c r="K16026" s="14"/>
      <c r="L16026" s="14"/>
      <c r="M16026" s="14"/>
      <c r="N16026" s="14"/>
      <c r="O16026" s="14"/>
      <c r="P16026" s="14"/>
      <c r="Q16026" s="14"/>
    </row>
    <row r="16027" spans="10:17" x14ac:dyDescent="0.25">
      <c r="J16027" s="14"/>
      <c r="K16027" s="14"/>
      <c r="L16027" s="14"/>
      <c r="M16027" s="14"/>
      <c r="N16027" s="14"/>
      <c r="O16027" s="14"/>
      <c r="P16027" s="14"/>
      <c r="Q16027" s="14"/>
    </row>
    <row r="16028" spans="10:17" x14ac:dyDescent="0.25">
      <c r="J16028" s="14"/>
      <c r="K16028" s="14"/>
      <c r="L16028" s="14"/>
      <c r="M16028" s="14"/>
      <c r="N16028" s="14"/>
      <c r="O16028" s="14"/>
      <c r="P16028" s="14"/>
      <c r="Q16028" s="14"/>
    </row>
    <row r="16029" spans="10:17" x14ac:dyDescent="0.25">
      <c r="J16029" s="14"/>
      <c r="K16029" s="14"/>
      <c r="L16029" s="14"/>
      <c r="M16029" s="14"/>
      <c r="N16029" s="14"/>
      <c r="O16029" s="14"/>
      <c r="P16029" s="14"/>
      <c r="Q16029" s="14"/>
    </row>
    <row r="16030" spans="10:17" x14ac:dyDescent="0.25">
      <c r="J16030" s="14"/>
      <c r="K16030" s="14"/>
      <c r="L16030" s="14"/>
      <c r="M16030" s="14"/>
      <c r="N16030" s="14"/>
      <c r="O16030" s="14"/>
      <c r="P16030" s="14"/>
      <c r="Q16030" s="14"/>
    </row>
    <row r="16031" spans="10:17" x14ac:dyDescent="0.25">
      <c r="J16031" s="14"/>
      <c r="K16031" s="14"/>
      <c r="L16031" s="14"/>
      <c r="M16031" s="14"/>
      <c r="N16031" s="14"/>
      <c r="O16031" s="14"/>
      <c r="P16031" s="14"/>
      <c r="Q16031" s="14"/>
    </row>
    <row r="16032" spans="10:17" x14ac:dyDescent="0.25">
      <c r="J16032" s="14"/>
      <c r="K16032" s="14"/>
      <c r="L16032" s="14"/>
      <c r="M16032" s="14"/>
      <c r="N16032" s="14"/>
      <c r="O16032" s="14"/>
      <c r="P16032" s="14"/>
      <c r="Q16032" s="14"/>
    </row>
    <row r="16033" spans="10:17" x14ac:dyDescent="0.25">
      <c r="J16033" s="14"/>
      <c r="K16033" s="14"/>
      <c r="L16033" s="14"/>
      <c r="M16033" s="14"/>
      <c r="N16033" s="14"/>
      <c r="O16033" s="14"/>
      <c r="P16033" s="14"/>
      <c r="Q16033" s="14"/>
    </row>
    <row r="16034" spans="10:17" x14ac:dyDescent="0.25">
      <c r="J16034" s="14"/>
      <c r="K16034" s="14"/>
      <c r="L16034" s="14"/>
      <c r="M16034" s="14"/>
      <c r="N16034" s="14"/>
      <c r="O16034" s="14"/>
      <c r="P16034" s="14"/>
      <c r="Q16034" s="14"/>
    </row>
    <row r="16035" spans="10:17" x14ac:dyDescent="0.25">
      <c r="J16035" s="14"/>
      <c r="K16035" s="14"/>
      <c r="L16035" s="14"/>
      <c r="M16035" s="14"/>
      <c r="N16035" s="14"/>
      <c r="O16035" s="14"/>
      <c r="P16035" s="14"/>
      <c r="Q16035" s="14"/>
    </row>
    <row r="16036" spans="10:17" x14ac:dyDescent="0.25">
      <c r="J16036" s="14"/>
      <c r="K16036" s="14"/>
      <c r="L16036" s="14"/>
      <c r="M16036" s="14"/>
      <c r="N16036" s="14"/>
      <c r="O16036" s="14"/>
      <c r="P16036" s="14"/>
      <c r="Q16036" s="14"/>
    </row>
    <row r="16037" spans="10:17" x14ac:dyDescent="0.25">
      <c r="J16037" s="14"/>
      <c r="K16037" s="14"/>
      <c r="L16037" s="14"/>
      <c r="M16037" s="14"/>
      <c r="N16037" s="14"/>
      <c r="O16037" s="14"/>
      <c r="P16037" s="14"/>
      <c r="Q16037" s="14"/>
    </row>
    <row r="16038" spans="10:17" x14ac:dyDescent="0.25">
      <c r="J16038" s="14"/>
      <c r="K16038" s="14"/>
      <c r="L16038" s="14"/>
      <c r="M16038" s="14"/>
      <c r="N16038" s="14"/>
      <c r="O16038" s="14"/>
      <c r="P16038" s="14"/>
      <c r="Q16038" s="14"/>
    </row>
    <row r="16039" spans="10:17" x14ac:dyDescent="0.25">
      <c r="J16039" s="14"/>
      <c r="K16039" s="14"/>
      <c r="L16039" s="14"/>
      <c r="M16039" s="14"/>
      <c r="N16039" s="14"/>
      <c r="O16039" s="14"/>
      <c r="P16039" s="14"/>
      <c r="Q16039" s="14"/>
    </row>
    <row r="16040" spans="10:17" x14ac:dyDescent="0.25">
      <c r="J16040" s="14"/>
      <c r="K16040" s="14"/>
      <c r="L16040" s="14"/>
      <c r="M16040" s="14"/>
      <c r="N16040" s="14"/>
      <c r="O16040" s="14"/>
      <c r="P16040" s="14"/>
      <c r="Q16040" s="14"/>
    </row>
    <row r="16041" spans="10:17" x14ac:dyDescent="0.25">
      <c r="J16041" s="14"/>
      <c r="K16041" s="14"/>
      <c r="L16041" s="14"/>
      <c r="M16041" s="14"/>
      <c r="N16041" s="14"/>
      <c r="O16041" s="14"/>
      <c r="P16041" s="14"/>
      <c r="Q16041" s="14"/>
    </row>
    <row r="16042" spans="10:17" x14ac:dyDescent="0.25">
      <c r="J16042" s="14"/>
      <c r="K16042" s="14"/>
      <c r="L16042" s="14"/>
      <c r="M16042" s="14"/>
      <c r="N16042" s="14"/>
      <c r="O16042" s="14"/>
      <c r="P16042" s="14"/>
      <c r="Q16042" s="14"/>
    </row>
    <row r="16043" spans="10:17" x14ac:dyDescent="0.25">
      <c r="J16043" s="14"/>
      <c r="K16043" s="14"/>
      <c r="L16043" s="14"/>
      <c r="M16043" s="14"/>
      <c r="N16043" s="14"/>
      <c r="O16043" s="14"/>
      <c r="P16043" s="14"/>
      <c r="Q16043" s="14"/>
    </row>
    <row r="16044" spans="10:17" x14ac:dyDescent="0.25">
      <c r="J16044" s="14"/>
      <c r="K16044" s="14"/>
      <c r="L16044" s="14"/>
      <c r="M16044" s="14"/>
      <c r="N16044" s="14"/>
      <c r="O16044" s="14"/>
      <c r="P16044" s="14"/>
      <c r="Q16044" s="14"/>
    </row>
    <row r="16045" spans="10:17" x14ac:dyDescent="0.25">
      <c r="J16045" s="14"/>
      <c r="K16045" s="14"/>
      <c r="L16045" s="14"/>
      <c r="M16045" s="14"/>
      <c r="N16045" s="14"/>
      <c r="O16045" s="14"/>
      <c r="P16045" s="14"/>
      <c r="Q16045" s="14"/>
    </row>
    <row r="16046" spans="10:17" x14ac:dyDescent="0.25">
      <c r="J16046" s="14"/>
      <c r="K16046" s="14"/>
      <c r="L16046" s="14"/>
      <c r="M16046" s="14"/>
      <c r="N16046" s="14"/>
      <c r="O16046" s="14"/>
      <c r="P16046" s="14"/>
      <c r="Q16046" s="14"/>
    </row>
    <row r="16047" spans="10:17" x14ac:dyDescent="0.25">
      <c r="J16047" s="14"/>
      <c r="K16047" s="14"/>
      <c r="L16047" s="14"/>
      <c r="M16047" s="14"/>
      <c r="N16047" s="14"/>
      <c r="O16047" s="14"/>
      <c r="P16047" s="14"/>
      <c r="Q16047" s="14"/>
    </row>
    <row r="16048" spans="10:17" x14ac:dyDescent="0.25">
      <c r="J16048" s="14"/>
      <c r="K16048" s="14"/>
      <c r="L16048" s="14"/>
      <c r="M16048" s="14"/>
      <c r="N16048" s="14"/>
      <c r="O16048" s="14"/>
      <c r="P16048" s="14"/>
      <c r="Q16048" s="14"/>
    </row>
    <row r="16049" spans="10:17" x14ac:dyDescent="0.25">
      <c r="J16049" s="14"/>
      <c r="K16049" s="14"/>
      <c r="L16049" s="14"/>
      <c r="M16049" s="14"/>
      <c r="N16049" s="14"/>
      <c r="O16049" s="14"/>
      <c r="P16049" s="14"/>
      <c r="Q16049" s="14"/>
    </row>
    <row r="16050" spans="10:17" x14ac:dyDescent="0.25">
      <c r="J16050" s="14"/>
      <c r="K16050" s="14"/>
      <c r="L16050" s="14"/>
      <c r="M16050" s="14"/>
      <c r="N16050" s="14"/>
      <c r="O16050" s="14"/>
      <c r="P16050" s="14"/>
      <c r="Q16050" s="14"/>
    </row>
    <row r="16051" spans="10:17" x14ac:dyDescent="0.25">
      <c r="J16051" s="14"/>
      <c r="K16051" s="14"/>
      <c r="L16051" s="14"/>
      <c r="M16051" s="14"/>
      <c r="N16051" s="14"/>
      <c r="O16051" s="14"/>
      <c r="P16051" s="14"/>
      <c r="Q16051" s="14"/>
    </row>
    <row r="16052" spans="10:17" x14ac:dyDescent="0.25">
      <c r="J16052" s="14"/>
      <c r="K16052" s="14"/>
      <c r="L16052" s="14"/>
      <c r="M16052" s="14"/>
      <c r="N16052" s="14"/>
      <c r="O16052" s="14"/>
      <c r="P16052" s="14"/>
      <c r="Q16052" s="14"/>
    </row>
    <row r="16053" spans="10:17" x14ac:dyDescent="0.25">
      <c r="J16053" s="14"/>
      <c r="K16053" s="14"/>
      <c r="L16053" s="14"/>
      <c r="M16053" s="14"/>
      <c r="N16053" s="14"/>
      <c r="O16053" s="14"/>
      <c r="P16053" s="14"/>
      <c r="Q16053" s="14"/>
    </row>
    <row r="16054" spans="10:17" x14ac:dyDescent="0.25">
      <c r="J16054" s="14"/>
      <c r="K16054" s="14"/>
      <c r="L16054" s="14"/>
      <c r="M16054" s="14"/>
      <c r="N16054" s="14"/>
      <c r="O16054" s="14"/>
      <c r="P16054" s="14"/>
      <c r="Q16054" s="14"/>
    </row>
    <row r="16055" spans="10:17" x14ac:dyDescent="0.25">
      <c r="J16055" s="14"/>
      <c r="K16055" s="14"/>
      <c r="L16055" s="14"/>
      <c r="M16055" s="14"/>
      <c r="N16055" s="14"/>
      <c r="O16055" s="14"/>
      <c r="P16055" s="14"/>
      <c r="Q16055" s="14"/>
    </row>
    <row r="16056" spans="10:17" x14ac:dyDescent="0.25">
      <c r="J16056" s="14"/>
      <c r="K16056" s="14"/>
      <c r="L16056" s="14"/>
      <c r="M16056" s="14"/>
      <c r="N16056" s="14"/>
      <c r="O16056" s="14"/>
      <c r="P16056" s="14"/>
      <c r="Q16056" s="14"/>
    </row>
    <row r="16057" spans="10:17" x14ac:dyDescent="0.25">
      <c r="J16057" s="14"/>
      <c r="K16057" s="14"/>
      <c r="L16057" s="14"/>
      <c r="M16057" s="14"/>
      <c r="N16057" s="14"/>
      <c r="O16057" s="14"/>
      <c r="P16057" s="14"/>
      <c r="Q16057" s="14"/>
    </row>
    <row r="16058" spans="10:17" x14ac:dyDescent="0.25">
      <c r="J16058" s="14"/>
      <c r="K16058" s="14"/>
      <c r="L16058" s="14"/>
      <c r="M16058" s="14"/>
      <c r="N16058" s="14"/>
      <c r="O16058" s="14"/>
      <c r="P16058" s="14"/>
      <c r="Q16058" s="14"/>
    </row>
    <row r="16059" spans="10:17" x14ac:dyDescent="0.25">
      <c r="J16059" s="14"/>
      <c r="K16059" s="14"/>
      <c r="L16059" s="14"/>
      <c r="M16059" s="14"/>
      <c r="N16059" s="14"/>
      <c r="O16059" s="14"/>
      <c r="P16059" s="14"/>
      <c r="Q16059" s="14"/>
    </row>
    <row r="16060" spans="10:17" x14ac:dyDescent="0.25">
      <c r="J16060" s="14"/>
      <c r="K16060" s="14"/>
      <c r="L16060" s="14"/>
      <c r="M16060" s="14"/>
      <c r="N16060" s="14"/>
      <c r="O16060" s="14"/>
      <c r="P16060" s="14"/>
      <c r="Q16060" s="14"/>
    </row>
    <row r="16061" spans="10:17" x14ac:dyDescent="0.25">
      <c r="J16061" s="14"/>
      <c r="K16061" s="14"/>
      <c r="L16061" s="14"/>
      <c r="M16061" s="14"/>
      <c r="N16061" s="14"/>
      <c r="O16061" s="14"/>
      <c r="P16061" s="14"/>
      <c r="Q16061" s="14"/>
    </row>
    <row r="16062" spans="10:17" x14ac:dyDescent="0.25">
      <c r="J16062" s="14"/>
      <c r="K16062" s="14"/>
      <c r="L16062" s="14"/>
      <c r="M16062" s="14"/>
      <c r="N16062" s="14"/>
      <c r="O16062" s="14"/>
      <c r="P16062" s="14"/>
      <c r="Q16062" s="14"/>
    </row>
    <row r="16063" spans="10:17" x14ac:dyDescent="0.25">
      <c r="J16063" s="14"/>
      <c r="K16063" s="14"/>
      <c r="L16063" s="14"/>
      <c r="M16063" s="14"/>
      <c r="N16063" s="14"/>
      <c r="O16063" s="14"/>
      <c r="P16063" s="14"/>
      <c r="Q16063" s="14"/>
    </row>
    <row r="16064" spans="10:17" x14ac:dyDescent="0.25">
      <c r="J16064" s="14"/>
      <c r="K16064" s="14"/>
      <c r="L16064" s="14"/>
      <c r="M16064" s="14"/>
      <c r="N16064" s="14"/>
      <c r="O16064" s="14"/>
      <c r="P16064" s="14"/>
      <c r="Q16064" s="14"/>
    </row>
    <row r="16065" spans="10:17" x14ac:dyDescent="0.25">
      <c r="J16065" s="14"/>
      <c r="K16065" s="14"/>
      <c r="L16065" s="14"/>
      <c r="M16065" s="14"/>
      <c r="N16065" s="14"/>
      <c r="O16065" s="14"/>
      <c r="P16065" s="14"/>
      <c r="Q16065" s="14"/>
    </row>
    <row r="16066" spans="10:17" x14ac:dyDescent="0.25">
      <c r="J16066" s="14"/>
      <c r="K16066" s="14"/>
      <c r="L16066" s="14"/>
      <c r="M16066" s="14"/>
      <c r="N16066" s="14"/>
      <c r="O16066" s="14"/>
      <c r="P16066" s="14"/>
      <c r="Q16066" s="14"/>
    </row>
    <row r="16067" spans="10:17" x14ac:dyDescent="0.25">
      <c r="J16067" s="14"/>
      <c r="K16067" s="14"/>
      <c r="L16067" s="14"/>
      <c r="M16067" s="14"/>
      <c r="N16067" s="14"/>
      <c r="O16067" s="14"/>
      <c r="P16067" s="14"/>
      <c r="Q16067" s="14"/>
    </row>
    <row r="16068" spans="10:17" x14ac:dyDescent="0.25">
      <c r="J16068" s="14"/>
      <c r="K16068" s="14"/>
      <c r="L16068" s="14"/>
      <c r="M16068" s="14"/>
      <c r="N16068" s="14"/>
      <c r="O16068" s="14"/>
      <c r="P16068" s="14"/>
      <c r="Q16068" s="14"/>
    </row>
    <row r="16069" spans="10:17" x14ac:dyDescent="0.25">
      <c r="J16069" s="14"/>
      <c r="K16069" s="14"/>
      <c r="L16069" s="14"/>
      <c r="M16069" s="14"/>
      <c r="N16069" s="14"/>
      <c r="O16069" s="14"/>
      <c r="P16069" s="14"/>
      <c r="Q16069" s="14"/>
    </row>
    <row r="16070" spans="10:17" x14ac:dyDescent="0.25">
      <c r="J16070" s="14"/>
      <c r="K16070" s="14"/>
      <c r="L16070" s="14"/>
      <c r="M16070" s="14"/>
      <c r="N16070" s="14"/>
      <c r="O16070" s="14"/>
      <c r="P16070" s="14"/>
      <c r="Q16070" s="14"/>
    </row>
    <row r="16071" spans="10:17" x14ac:dyDescent="0.25">
      <c r="J16071" s="14"/>
      <c r="K16071" s="14"/>
      <c r="L16071" s="14"/>
      <c r="M16071" s="14"/>
      <c r="N16071" s="14"/>
      <c r="O16071" s="14"/>
      <c r="P16071" s="14"/>
      <c r="Q16071" s="14"/>
    </row>
    <row r="16072" spans="10:17" x14ac:dyDescent="0.25">
      <c r="J16072" s="14"/>
      <c r="K16072" s="14"/>
      <c r="L16072" s="14"/>
      <c r="M16072" s="14"/>
      <c r="N16072" s="14"/>
      <c r="O16072" s="14"/>
      <c r="P16072" s="14"/>
      <c r="Q16072" s="14"/>
    </row>
    <row r="16073" spans="10:17" x14ac:dyDescent="0.25">
      <c r="J16073" s="14"/>
      <c r="K16073" s="14"/>
      <c r="L16073" s="14"/>
      <c r="M16073" s="14"/>
      <c r="N16073" s="14"/>
      <c r="O16073" s="14"/>
      <c r="P16073" s="14"/>
      <c r="Q16073" s="14"/>
    </row>
    <row r="16074" spans="10:17" x14ac:dyDescent="0.25">
      <c r="J16074" s="14"/>
      <c r="K16074" s="14"/>
      <c r="L16074" s="14"/>
      <c r="M16074" s="14"/>
      <c r="N16074" s="14"/>
      <c r="O16074" s="14"/>
      <c r="P16074" s="14"/>
      <c r="Q16074" s="14"/>
    </row>
    <row r="16075" spans="10:17" x14ac:dyDescent="0.25">
      <c r="J16075" s="14"/>
      <c r="K16075" s="14"/>
      <c r="L16075" s="14"/>
      <c r="M16075" s="14"/>
      <c r="N16075" s="14"/>
      <c r="O16075" s="14"/>
      <c r="P16075" s="14"/>
      <c r="Q16075" s="14"/>
    </row>
    <row r="16076" spans="10:17" x14ac:dyDescent="0.25">
      <c r="J16076" s="14"/>
      <c r="K16076" s="14"/>
      <c r="L16076" s="14"/>
      <c r="M16076" s="14"/>
      <c r="N16076" s="14"/>
      <c r="O16076" s="14"/>
      <c r="P16076" s="14"/>
      <c r="Q16076" s="14"/>
    </row>
    <row r="16077" spans="10:17" x14ac:dyDescent="0.25">
      <c r="J16077" s="14"/>
      <c r="K16077" s="14"/>
      <c r="L16077" s="14"/>
      <c r="M16077" s="14"/>
      <c r="N16077" s="14"/>
      <c r="O16077" s="14"/>
      <c r="P16077" s="14"/>
      <c r="Q16077" s="14"/>
    </row>
    <row r="16078" spans="10:17" x14ac:dyDescent="0.25">
      <c r="J16078" s="14"/>
      <c r="K16078" s="14"/>
      <c r="L16078" s="14"/>
      <c r="M16078" s="14"/>
      <c r="N16078" s="14"/>
      <c r="O16078" s="14"/>
      <c r="P16078" s="14"/>
      <c r="Q16078" s="14"/>
    </row>
    <row r="16079" spans="10:17" x14ac:dyDescent="0.25">
      <c r="J16079" s="14"/>
      <c r="K16079" s="14"/>
      <c r="L16079" s="14"/>
      <c r="M16079" s="14"/>
      <c r="N16079" s="14"/>
      <c r="O16079" s="14"/>
      <c r="P16079" s="14"/>
      <c r="Q16079" s="14"/>
    </row>
    <row r="16080" spans="10:17" x14ac:dyDescent="0.25">
      <c r="J16080" s="14"/>
      <c r="K16080" s="14"/>
      <c r="L16080" s="14"/>
      <c r="M16080" s="14"/>
      <c r="N16080" s="14"/>
      <c r="O16080" s="14"/>
      <c r="P16080" s="14"/>
      <c r="Q16080" s="14"/>
    </row>
    <row r="16081" spans="10:17" x14ac:dyDescent="0.25">
      <c r="J16081" s="14"/>
      <c r="K16081" s="14"/>
      <c r="L16081" s="14"/>
      <c r="M16081" s="14"/>
      <c r="N16081" s="14"/>
      <c r="O16081" s="14"/>
      <c r="P16081" s="14"/>
      <c r="Q16081" s="14"/>
    </row>
    <row r="16082" spans="10:17" x14ac:dyDescent="0.25">
      <c r="J16082" s="14"/>
      <c r="K16082" s="14"/>
      <c r="L16082" s="14"/>
      <c r="M16082" s="14"/>
      <c r="N16082" s="14"/>
      <c r="O16082" s="14"/>
      <c r="P16082" s="14"/>
      <c r="Q16082" s="14"/>
    </row>
    <row r="16083" spans="10:17" x14ac:dyDescent="0.25">
      <c r="J16083" s="14"/>
      <c r="K16083" s="14"/>
      <c r="L16083" s="14"/>
      <c r="M16083" s="14"/>
      <c r="N16083" s="14"/>
      <c r="O16083" s="14"/>
      <c r="P16083" s="14"/>
      <c r="Q16083" s="14"/>
    </row>
    <row r="16084" spans="10:17" x14ac:dyDescent="0.25">
      <c r="J16084" s="14"/>
      <c r="K16084" s="14"/>
      <c r="L16084" s="14"/>
      <c r="M16084" s="14"/>
      <c r="N16084" s="14"/>
      <c r="O16084" s="14"/>
      <c r="P16084" s="14"/>
      <c r="Q16084" s="14"/>
    </row>
    <row r="16085" spans="10:17" x14ac:dyDescent="0.25">
      <c r="J16085" s="14"/>
      <c r="K16085" s="14"/>
      <c r="L16085" s="14"/>
      <c r="M16085" s="14"/>
      <c r="N16085" s="14"/>
      <c r="O16085" s="14"/>
      <c r="P16085" s="14"/>
      <c r="Q16085" s="14"/>
    </row>
    <row r="16086" spans="10:17" x14ac:dyDescent="0.25">
      <c r="J16086" s="14"/>
      <c r="K16086" s="14"/>
      <c r="L16086" s="14"/>
      <c r="M16086" s="14"/>
      <c r="N16086" s="14"/>
      <c r="O16086" s="14"/>
      <c r="P16086" s="14"/>
      <c r="Q16086" s="14"/>
    </row>
    <row r="16087" spans="10:17" x14ac:dyDescent="0.25">
      <c r="J16087" s="14"/>
      <c r="K16087" s="14"/>
      <c r="L16087" s="14"/>
      <c r="M16087" s="14"/>
      <c r="N16087" s="14"/>
      <c r="O16087" s="14"/>
      <c r="P16087" s="14"/>
      <c r="Q16087" s="14"/>
    </row>
    <row r="16088" spans="10:17" x14ac:dyDescent="0.25">
      <c r="J16088" s="14"/>
      <c r="K16088" s="14"/>
      <c r="L16088" s="14"/>
      <c r="M16088" s="14"/>
      <c r="N16088" s="14"/>
      <c r="O16088" s="14"/>
      <c r="P16088" s="14"/>
      <c r="Q16088" s="14"/>
    </row>
    <row r="16089" spans="10:17" x14ac:dyDescent="0.25">
      <c r="J16089" s="14"/>
      <c r="K16089" s="14"/>
      <c r="L16089" s="14"/>
      <c r="M16089" s="14"/>
      <c r="N16089" s="14"/>
      <c r="O16089" s="14"/>
      <c r="P16089" s="14"/>
      <c r="Q16089" s="14"/>
    </row>
    <row r="16090" spans="10:17" x14ac:dyDescent="0.25">
      <c r="J16090" s="14"/>
      <c r="K16090" s="14"/>
      <c r="L16090" s="14"/>
      <c r="M16090" s="14"/>
      <c r="N16090" s="14"/>
      <c r="O16090" s="14"/>
      <c r="P16090" s="14"/>
      <c r="Q16090" s="14"/>
    </row>
    <row r="16091" spans="10:17" x14ac:dyDescent="0.25">
      <c r="J16091" s="14"/>
      <c r="K16091" s="14"/>
      <c r="L16091" s="14"/>
      <c r="M16091" s="14"/>
      <c r="N16091" s="14"/>
      <c r="O16091" s="14"/>
      <c r="P16091" s="14"/>
      <c r="Q16091" s="14"/>
    </row>
    <row r="16092" spans="10:17" x14ac:dyDescent="0.25">
      <c r="J16092" s="14"/>
      <c r="K16092" s="14"/>
      <c r="L16092" s="14"/>
      <c r="M16092" s="14"/>
      <c r="N16092" s="14"/>
      <c r="O16092" s="14"/>
      <c r="P16092" s="14"/>
      <c r="Q16092" s="14"/>
    </row>
    <row r="16093" spans="10:17" x14ac:dyDescent="0.25">
      <c r="J16093" s="14"/>
      <c r="K16093" s="14"/>
      <c r="L16093" s="14"/>
      <c r="M16093" s="14"/>
      <c r="N16093" s="14"/>
      <c r="O16093" s="14"/>
      <c r="P16093" s="14"/>
      <c r="Q16093" s="14"/>
    </row>
    <row r="16094" spans="10:17" x14ac:dyDescent="0.25">
      <c r="J16094" s="14"/>
      <c r="K16094" s="14"/>
      <c r="L16094" s="14"/>
      <c r="M16094" s="14"/>
      <c r="N16094" s="14"/>
      <c r="O16094" s="14"/>
      <c r="P16094" s="14"/>
      <c r="Q16094" s="14"/>
    </row>
    <row r="16095" spans="10:17" x14ac:dyDescent="0.25">
      <c r="J16095" s="14"/>
      <c r="K16095" s="14"/>
      <c r="L16095" s="14"/>
      <c r="M16095" s="14"/>
      <c r="N16095" s="14"/>
      <c r="O16095" s="14"/>
      <c r="P16095" s="14"/>
      <c r="Q16095" s="14"/>
    </row>
    <row r="16096" spans="10:17" x14ac:dyDescent="0.25">
      <c r="J16096" s="14"/>
      <c r="K16096" s="14"/>
      <c r="L16096" s="14"/>
      <c r="M16096" s="14"/>
      <c r="N16096" s="14"/>
      <c r="O16096" s="14"/>
      <c r="P16096" s="14"/>
      <c r="Q16096" s="14"/>
    </row>
    <row r="16097" spans="10:17" x14ac:dyDescent="0.25">
      <c r="J16097" s="14"/>
      <c r="K16097" s="14"/>
      <c r="L16097" s="14"/>
      <c r="M16097" s="14"/>
      <c r="N16097" s="14"/>
      <c r="O16097" s="14"/>
      <c r="P16097" s="14"/>
      <c r="Q16097" s="14"/>
    </row>
    <row r="16098" spans="10:17" x14ac:dyDescent="0.25">
      <c r="J16098" s="14"/>
      <c r="K16098" s="14"/>
      <c r="L16098" s="14"/>
      <c r="M16098" s="14"/>
      <c r="N16098" s="14"/>
      <c r="O16098" s="14"/>
      <c r="P16098" s="14"/>
      <c r="Q16098" s="14"/>
    </row>
    <row r="16099" spans="10:17" x14ac:dyDescent="0.25">
      <c r="J16099" s="14"/>
      <c r="K16099" s="14"/>
      <c r="L16099" s="14"/>
      <c r="M16099" s="14"/>
      <c r="N16099" s="14"/>
      <c r="O16099" s="14"/>
      <c r="P16099" s="14"/>
      <c r="Q16099" s="14"/>
    </row>
    <row r="16100" spans="10:17" x14ac:dyDescent="0.25">
      <c r="J16100" s="14"/>
      <c r="K16100" s="14"/>
      <c r="L16100" s="14"/>
      <c r="M16100" s="14"/>
      <c r="N16100" s="14"/>
      <c r="O16100" s="14"/>
      <c r="P16100" s="14"/>
      <c r="Q16100" s="14"/>
    </row>
    <row r="16101" spans="10:17" x14ac:dyDescent="0.25">
      <c r="J16101" s="14"/>
      <c r="K16101" s="14"/>
      <c r="L16101" s="14"/>
      <c r="M16101" s="14"/>
      <c r="N16101" s="14"/>
      <c r="O16101" s="14"/>
      <c r="P16101" s="14"/>
      <c r="Q16101" s="14"/>
    </row>
    <row r="16102" spans="10:17" x14ac:dyDescent="0.25">
      <c r="J16102" s="14"/>
      <c r="K16102" s="14"/>
      <c r="L16102" s="14"/>
      <c r="M16102" s="14"/>
      <c r="N16102" s="14"/>
      <c r="O16102" s="14"/>
      <c r="P16102" s="14"/>
      <c r="Q16102" s="14"/>
    </row>
    <row r="16103" spans="10:17" x14ac:dyDescent="0.25">
      <c r="J16103" s="14"/>
      <c r="K16103" s="14"/>
      <c r="L16103" s="14"/>
      <c r="M16103" s="14"/>
      <c r="N16103" s="14"/>
      <c r="O16103" s="14"/>
      <c r="P16103" s="14"/>
      <c r="Q16103" s="14"/>
    </row>
    <row r="16104" spans="10:17" x14ac:dyDescent="0.25">
      <c r="J16104" s="14"/>
      <c r="K16104" s="14"/>
      <c r="L16104" s="14"/>
      <c r="M16104" s="14"/>
      <c r="N16104" s="14"/>
      <c r="O16104" s="14"/>
      <c r="P16104" s="14"/>
      <c r="Q16104" s="14"/>
    </row>
    <row r="16105" spans="10:17" x14ac:dyDescent="0.25">
      <c r="J16105" s="14"/>
      <c r="K16105" s="14"/>
      <c r="L16105" s="14"/>
      <c r="M16105" s="14"/>
      <c r="N16105" s="14"/>
      <c r="O16105" s="14"/>
      <c r="P16105" s="14"/>
      <c r="Q16105" s="14"/>
    </row>
    <row r="16106" spans="10:17" x14ac:dyDescent="0.25">
      <c r="J16106" s="14"/>
      <c r="K16106" s="14"/>
      <c r="L16106" s="14"/>
      <c r="M16106" s="14"/>
      <c r="N16106" s="14"/>
      <c r="O16106" s="14"/>
      <c r="P16106" s="14"/>
      <c r="Q16106" s="14"/>
    </row>
    <row r="16107" spans="10:17" x14ac:dyDescent="0.25">
      <c r="J16107" s="14"/>
      <c r="K16107" s="14"/>
      <c r="L16107" s="14"/>
      <c r="M16107" s="14"/>
      <c r="N16107" s="14"/>
      <c r="O16107" s="14"/>
      <c r="P16107" s="14"/>
      <c r="Q16107" s="14"/>
    </row>
    <row r="16108" spans="10:17" x14ac:dyDescent="0.25">
      <c r="J16108" s="14"/>
      <c r="K16108" s="14"/>
      <c r="L16108" s="14"/>
      <c r="M16108" s="14"/>
      <c r="N16108" s="14"/>
      <c r="O16108" s="14"/>
      <c r="P16108" s="14"/>
      <c r="Q16108" s="14"/>
    </row>
    <row r="16109" spans="10:17" x14ac:dyDescent="0.25">
      <c r="J16109" s="14"/>
      <c r="K16109" s="14"/>
      <c r="L16109" s="14"/>
      <c r="M16109" s="14"/>
      <c r="N16109" s="14"/>
      <c r="O16109" s="14"/>
      <c r="P16109" s="14"/>
      <c r="Q16109" s="14"/>
    </row>
    <row r="16110" spans="10:17" x14ac:dyDescent="0.25">
      <c r="J16110" s="14"/>
      <c r="K16110" s="14"/>
      <c r="L16110" s="14"/>
      <c r="M16110" s="14"/>
      <c r="N16110" s="14"/>
      <c r="O16110" s="14"/>
      <c r="P16110" s="14"/>
      <c r="Q16110" s="14"/>
    </row>
    <row r="16111" spans="10:17" x14ac:dyDescent="0.25">
      <c r="J16111" s="14"/>
      <c r="K16111" s="14"/>
      <c r="L16111" s="14"/>
      <c r="M16111" s="14"/>
      <c r="N16111" s="14"/>
      <c r="O16111" s="14"/>
      <c r="P16111" s="14"/>
      <c r="Q16111" s="14"/>
    </row>
    <row r="16112" spans="10:17" x14ac:dyDescent="0.25">
      <c r="J16112" s="14"/>
      <c r="K16112" s="14"/>
      <c r="L16112" s="14"/>
      <c r="M16112" s="14"/>
      <c r="N16112" s="14"/>
      <c r="O16112" s="14"/>
      <c r="P16112" s="14"/>
      <c r="Q16112" s="14"/>
    </row>
    <row r="16113" spans="10:17" x14ac:dyDescent="0.25">
      <c r="J16113" s="14"/>
      <c r="K16113" s="14"/>
      <c r="L16113" s="14"/>
      <c r="M16113" s="14"/>
      <c r="N16113" s="14"/>
      <c r="O16113" s="14"/>
      <c r="P16113" s="14"/>
      <c r="Q16113" s="14"/>
    </row>
    <row r="16114" spans="10:17" x14ac:dyDescent="0.25">
      <c r="J16114" s="14"/>
      <c r="K16114" s="14"/>
      <c r="L16114" s="14"/>
      <c r="M16114" s="14"/>
      <c r="N16114" s="14"/>
      <c r="O16114" s="14"/>
      <c r="P16114" s="14"/>
      <c r="Q16114" s="14"/>
    </row>
    <row r="16115" spans="10:17" x14ac:dyDescent="0.25">
      <c r="J16115" s="14"/>
      <c r="K16115" s="14"/>
      <c r="L16115" s="14"/>
      <c r="M16115" s="14"/>
      <c r="N16115" s="14"/>
      <c r="O16115" s="14"/>
      <c r="P16115" s="14"/>
      <c r="Q16115" s="14"/>
    </row>
    <row r="16116" spans="10:17" x14ac:dyDescent="0.25">
      <c r="J16116" s="14"/>
      <c r="K16116" s="14"/>
      <c r="L16116" s="14"/>
      <c r="M16116" s="14"/>
      <c r="N16116" s="14"/>
      <c r="O16116" s="14"/>
      <c r="P16116" s="14"/>
      <c r="Q16116" s="14"/>
    </row>
    <row r="16117" spans="10:17" x14ac:dyDescent="0.25">
      <c r="J16117" s="14"/>
      <c r="K16117" s="14"/>
      <c r="L16117" s="14"/>
      <c r="M16117" s="14"/>
      <c r="N16117" s="14"/>
      <c r="O16117" s="14"/>
      <c r="P16117" s="14"/>
      <c r="Q16117" s="14"/>
    </row>
    <row r="16118" spans="10:17" x14ac:dyDescent="0.25">
      <c r="J16118" s="14"/>
      <c r="K16118" s="14"/>
      <c r="L16118" s="14"/>
      <c r="M16118" s="14"/>
      <c r="N16118" s="14"/>
      <c r="O16118" s="14"/>
      <c r="P16118" s="14"/>
      <c r="Q16118" s="14"/>
    </row>
    <row r="16119" spans="10:17" x14ac:dyDescent="0.25">
      <c r="J16119" s="14"/>
      <c r="K16119" s="14"/>
      <c r="L16119" s="14"/>
      <c r="M16119" s="14"/>
      <c r="N16119" s="14"/>
      <c r="O16119" s="14"/>
      <c r="P16119" s="14"/>
      <c r="Q16119" s="14"/>
    </row>
    <row r="16120" spans="10:17" x14ac:dyDescent="0.25">
      <c r="J16120" s="14"/>
      <c r="K16120" s="14"/>
      <c r="L16120" s="14"/>
      <c r="M16120" s="14"/>
      <c r="N16120" s="14"/>
      <c r="O16120" s="14"/>
      <c r="P16120" s="14"/>
      <c r="Q16120" s="14"/>
    </row>
    <row r="16121" spans="10:17" x14ac:dyDescent="0.25">
      <c r="J16121" s="14"/>
      <c r="K16121" s="14"/>
      <c r="L16121" s="14"/>
      <c r="M16121" s="14"/>
      <c r="N16121" s="14"/>
      <c r="O16121" s="14"/>
      <c r="P16121" s="14"/>
      <c r="Q16121" s="14"/>
    </row>
    <row r="16122" spans="10:17" x14ac:dyDescent="0.25">
      <c r="J16122" s="14"/>
      <c r="K16122" s="14"/>
      <c r="L16122" s="14"/>
      <c r="M16122" s="14"/>
      <c r="N16122" s="14"/>
      <c r="O16122" s="14"/>
      <c r="P16122" s="14"/>
      <c r="Q16122" s="14"/>
    </row>
    <row r="16123" spans="10:17" x14ac:dyDescent="0.25">
      <c r="J16123" s="14"/>
      <c r="K16123" s="14"/>
      <c r="L16123" s="14"/>
      <c r="M16123" s="14"/>
      <c r="N16123" s="14"/>
      <c r="O16123" s="14"/>
      <c r="P16123" s="14"/>
      <c r="Q16123" s="14"/>
    </row>
    <row r="16124" spans="10:17" x14ac:dyDescent="0.25">
      <c r="J16124" s="14"/>
      <c r="K16124" s="14"/>
      <c r="L16124" s="14"/>
      <c r="M16124" s="14"/>
      <c r="N16124" s="14"/>
      <c r="O16124" s="14"/>
      <c r="P16124" s="14"/>
      <c r="Q16124" s="14"/>
    </row>
    <row r="16125" spans="10:17" x14ac:dyDescent="0.25">
      <c r="J16125" s="14"/>
      <c r="K16125" s="14"/>
      <c r="L16125" s="14"/>
      <c r="M16125" s="14"/>
      <c r="N16125" s="14"/>
      <c r="O16125" s="14"/>
      <c r="P16125" s="14"/>
      <c r="Q16125" s="14"/>
    </row>
    <row r="16126" spans="10:17" x14ac:dyDescent="0.25">
      <c r="J16126" s="14"/>
      <c r="K16126" s="14"/>
      <c r="L16126" s="14"/>
      <c r="M16126" s="14"/>
      <c r="N16126" s="14"/>
      <c r="O16126" s="14"/>
      <c r="P16126" s="14"/>
      <c r="Q16126" s="14"/>
    </row>
    <row r="16127" spans="10:17" x14ac:dyDescent="0.25">
      <c r="J16127" s="14"/>
      <c r="K16127" s="14"/>
      <c r="L16127" s="14"/>
      <c r="M16127" s="14"/>
      <c r="N16127" s="14"/>
      <c r="O16127" s="14"/>
      <c r="P16127" s="14"/>
      <c r="Q16127" s="14"/>
    </row>
    <row r="16128" spans="10:17" x14ac:dyDescent="0.25">
      <c r="J16128" s="14"/>
      <c r="K16128" s="14"/>
      <c r="L16128" s="14"/>
      <c r="M16128" s="14"/>
      <c r="N16128" s="14"/>
      <c r="O16128" s="14"/>
      <c r="P16128" s="14"/>
      <c r="Q16128" s="14"/>
    </row>
    <row r="16129" spans="10:17" x14ac:dyDescent="0.25">
      <c r="J16129" s="14"/>
      <c r="K16129" s="14"/>
      <c r="L16129" s="14"/>
      <c r="M16129" s="14"/>
      <c r="N16129" s="14"/>
      <c r="O16129" s="14"/>
      <c r="P16129" s="14"/>
      <c r="Q16129" s="14"/>
    </row>
    <row r="16130" spans="10:17" x14ac:dyDescent="0.25">
      <c r="J16130" s="14"/>
      <c r="K16130" s="14"/>
      <c r="L16130" s="14"/>
      <c r="M16130" s="14"/>
      <c r="N16130" s="14"/>
      <c r="O16130" s="14"/>
      <c r="P16130" s="14"/>
      <c r="Q16130" s="14"/>
    </row>
    <row r="16131" spans="10:17" x14ac:dyDescent="0.25">
      <c r="J16131" s="14"/>
      <c r="K16131" s="14"/>
      <c r="L16131" s="14"/>
      <c r="M16131" s="14"/>
      <c r="N16131" s="14"/>
      <c r="O16131" s="14"/>
      <c r="P16131" s="14"/>
      <c r="Q16131" s="14"/>
    </row>
    <row r="16132" spans="10:17" x14ac:dyDescent="0.25">
      <c r="J16132" s="14"/>
      <c r="K16132" s="14"/>
      <c r="L16132" s="14"/>
      <c r="M16132" s="14"/>
      <c r="N16132" s="14"/>
      <c r="O16132" s="14"/>
      <c r="P16132" s="14"/>
      <c r="Q16132" s="14"/>
    </row>
    <row r="16133" spans="10:17" x14ac:dyDescent="0.25">
      <c r="J16133" s="14"/>
      <c r="K16133" s="14"/>
      <c r="L16133" s="14"/>
      <c r="M16133" s="14"/>
      <c r="N16133" s="14"/>
      <c r="O16133" s="14"/>
      <c r="P16133" s="14"/>
      <c r="Q16133" s="14"/>
    </row>
    <row r="16134" spans="10:17" x14ac:dyDescent="0.25">
      <c r="J16134" s="14"/>
      <c r="K16134" s="14"/>
      <c r="L16134" s="14"/>
      <c r="M16134" s="14"/>
      <c r="N16134" s="14"/>
      <c r="O16134" s="14"/>
      <c r="P16134" s="14"/>
      <c r="Q16134" s="14"/>
    </row>
    <row r="16135" spans="10:17" x14ac:dyDescent="0.25">
      <c r="J16135" s="14"/>
      <c r="K16135" s="14"/>
      <c r="L16135" s="14"/>
      <c r="M16135" s="14"/>
      <c r="N16135" s="14"/>
      <c r="O16135" s="14"/>
      <c r="P16135" s="14"/>
      <c r="Q16135" s="14"/>
    </row>
    <row r="16136" spans="10:17" x14ac:dyDescent="0.25">
      <c r="J16136" s="14"/>
      <c r="K16136" s="14"/>
      <c r="L16136" s="14"/>
      <c r="M16136" s="14"/>
      <c r="N16136" s="14"/>
      <c r="O16136" s="14"/>
      <c r="P16136" s="14"/>
      <c r="Q16136" s="14"/>
    </row>
    <row r="16137" spans="10:17" x14ac:dyDescent="0.25">
      <c r="J16137" s="14"/>
      <c r="K16137" s="14"/>
      <c r="L16137" s="14"/>
      <c r="M16137" s="14"/>
      <c r="N16137" s="14"/>
      <c r="O16137" s="14"/>
      <c r="P16137" s="14"/>
      <c r="Q16137" s="14"/>
    </row>
    <row r="16138" spans="10:17" x14ac:dyDescent="0.25">
      <c r="J16138" s="14"/>
      <c r="K16138" s="14"/>
      <c r="L16138" s="14"/>
      <c r="M16138" s="14"/>
      <c r="N16138" s="14"/>
      <c r="O16138" s="14"/>
      <c r="P16138" s="14"/>
      <c r="Q16138" s="14"/>
    </row>
    <row r="16139" spans="10:17" x14ac:dyDescent="0.25">
      <c r="J16139" s="14"/>
      <c r="K16139" s="14"/>
      <c r="L16139" s="14"/>
      <c r="M16139" s="14"/>
      <c r="N16139" s="14"/>
      <c r="O16139" s="14"/>
      <c r="P16139" s="14"/>
      <c r="Q16139" s="14"/>
    </row>
    <row r="16140" spans="10:17" x14ac:dyDescent="0.25">
      <c r="J16140" s="14"/>
      <c r="K16140" s="14"/>
      <c r="L16140" s="14"/>
      <c r="M16140" s="14"/>
      <c r="N16140" s="14"/>
      <c r="O16140" s="14"/>
      <c r="P16140" s="14"/>
      <c r="Q16140" s="14"/>
    </row>
    <row r="16141" spans="10:17" x14ac:dyDescent="0.25">
      <c r="J16141" s="14"/>
      <c r="K16141" s="14"/>
      <c r="L16141" s="14"/>
      <c r="M16141" s="14"/>
      <c r="N16141" s="14"/>
      <c r="O16141" s="14"/>
      <c r="P16141" s="14"/>
      <c r="Q16141" s="14"/>
    </row>
    <row r="16142" spans="10:17" x14ac:dyDescent="0.25">
      <c r="J16142" s="14"/>
      <c r="K16142" s="14"/>
      <c r="L16142" s="14"/>
      <c r="M16142" s="14"/>
      <c r="N16142" s="14"/>
      <c r="O16142" s="14"/>
      <c r="P16142" s="14"/>
      <c r="Q16142" s="14"/>
    </row>
    <row r="16143" spans="10:17" x14ac:dyDescent="0.25">
      <c r="J16143" s="14"/>
      <c r="K16143" s="14"/>
      <c r="L16143" s="14"/>
      <c r="M16143" s="14"/>
      <c r="N16143" s="14"/>
      <c r="O16143" s="14"/>
      <c r="P16143" s="14"/>
      <c r="Q16143" s="14"/>
    </row>
    <row r="16144" spans="10:17" x14ac:dyDescent="0.25">
      <c r="J16144" s="14"/>
      <c r="K16144" s="14"/>
      <c r="L16144" s="14"/>
      <c r="M16144" s="14"/>
      <c r="N16144" s="14"/>
      <c r="O16144" s="14"/>
      <c r="P16144" s="14"/>
      <c r="Q16144" s="14"/>
    </row>
    <row r="16145" spans="10:17" x14ac:dyDescent="0.25">
      <c r="J16145" s="14"/>
      <c r="K16145" s="14"/>
      <c r="L16145" s="14"/>
      <c r="M16145" s="14"/>
      <c r="N16145" s="14"/>
      <c r="O16145" s="14"/>
      <c r="P16145" s="14"/>
      <c r="Q16145" s="14"/>
    </row>
    <row r="16146" spans="10:17" x14ac:dyDescent="0.25">
      <c r="J16146" s="14"/>
      <c r="K16146" s="14"/>
      <c r="L16146" s="14"/>
      <c r="M16146" s="14"/>
      <c r="N16146" s="14"/>
      <c r="O16146" s="14"/>
      <c r="P16146" s="14"/>
      <c r="Q16146" s="14"/>
    </row>
    <row r="16147" spans="10:17" x14ac:dyDescent="0.25">
      <c r="J16147" s="14"/>
      <c r="K16147" s="14"/>
      <c r="L16147" s="14"/>
      <c r="M16147" s="14"/>
      <c r="N16147" s="14"/>
      <c r="O16147" s="14"/>
      <c r="P16147" s="14"/>
      <c r="Q16147" s="14"/>
    </row>
    <row r="16148" spans="10:17" x14ac:dyDescent="0.25">
      <c r="J16148" s="14"/>
      <c r="K16148" s="14"/>
      <c r="L16148" s="14"/>
      <c r="M16148" s="14"/>
      <c r="N16148" s="14"/>
      <c r="O16148" s="14"/>
      <c r="P16148" s="14"/>
      <c r="Q16148" s="14"/>
    </row>
    <row r="16149" spans="10:17" x14ac:dyDescent="0.25">
      <c r="J16149" s="14"/>
      <c r="K16149" s="14"/>
      <c r="L16149" s="14"/>
      <c r="M16149" s="14"/>
      <c r="N16149" s="14"/>
      <c r="O16149" s="14"/>
      <c r="P16149" s="14"/>
      <c r="Q16149" s="14"/>
    </row>
    <row r="16150" spans="10:17" x14ac:dyDescent="0.25">
      <c r="J16150" s="14"/>
      <c r="K16150" s="14"/>
      <c r="L16150" s="14"/>
      <c r="M16150" s="14"/>
      <c r="N16150" s="14"/>
      <c r="O16150" s="14"/>
      <c r="P16150" s="14"/>
      <c r="Q16150" s="14"/>
    </row>
    <row r="16151" spans="10:17" x14ac:dyDescent="0.25">
      <c r="J16151" s="14"/>
      <c r="K16151" s="14"/>
      <c r="L16151" s="14"/>
      <c r="M16151" s="14"/>
      <c r="N16151" s="14"/>
      <c r="O16151" s="14"/>
      <c r="P16151" s="14"/>
      <c r="Q16151" s="14"/>
    </row>
    <row r="16152" spans="10:17" x14ac:dyDescent="0.25">
      <c r="J16152" s="14"/>
      <c r="K16152" s="14"/>
      <c r="L16152" s="14"/>
      <c r="M16152" s="14"/>
      <c r="N16152" s="14"/>
      <c r="O16152" s="14"/>
      <c r="P16152" s="14"/>
      <c r="Q16152" s="14"/>
    </row>
    <row r="16153" spans="10:17" x14ac:dyDescent="0.25">
      <c r="J16153" s="14"/>
      <c r="K16153" s="14"/>
      <c r="L16153" s="14"/>
      <c r="M16153" s="14"/>
      <c r="N16153" s="14"/>
      <c r="O16153" s="14"/>
      <c r="P16153" s="14"/>
      <c r="Q16153" s="14"/>
    </row>
    <row r="16154" spans="10:17" x14ac:dyDescent="0.25">
      <c r="J16154" s="14"/>
      <c r="K16154" s="14"/>
      <c r="L16154" s="14"/>
      <c r="M16154" s="14"/>
      <c r="N16154" s="14"/>
      <c r="O16154" s="14"/>
      <c r="P16154" s="14"/>
      <c r="Q16154" s="14"/>
    </row>
    <row r="16155" spans="10:17" x14ac:dyDescent="0.25">
      <c r="J16155" s="14"/>
      <c r="K16155" s="14"/>
      <c r="L16155" s="14"/>
      <c r="M16155" s="14"/>
      <c r="N16155" s="14"/>
      <c r="O16155" s="14"/>
      <c r="P16155" s="14"/>
      <c r="Q16155" s="14"/>
    </row>
    <row r="16156" spans="10:17" x14ac:dyDescent="0.25">
      <c r="J16156" s="14"/>
      <c r="K16156" s="14"/>
      <c r="L16156" s="14"/>
      <c r="M16156" s="14"/>
      <c r="N16156" s="14"/>
      <c r="O16156" s="14"/>
      <c r="P16156" s="14"/>
      <c r="Q16156" s="14"/>
    </row>
    <row r="16157" spans="10:17" x14ac:dyDescent="0.25">
      <c r="J16157" s="14"/>
      <c r="K16157" s="14"/>
      <c r="L16157" s="14"/>
      <c r="M16157" s="14"/>
      <c r="N16157" s="14"/>
      <c r="O16157" s="14"/>
      <c r="P16157" s="14"/>
      <c r="Q16157" s="14"/>
    </row>
    <row r="16158" spans="10:17" x14ac:dyDescent="0.25">
      <c r="J16158" s="14"/>
      <c r="K16158" s="14"/>
      <c r="L16158" s="14"/>
      <c r="M16158" s="14"/>
      <c r="N16158" s="14"/>
      <c r="O16158" s="14"/>
      <c r="P16158" s="14"/>
      <c r="Q16158" s="14"/>
    </row>
    <row r="16159" spans="10:17" x14ac:dyDescent="0.25">
      <c r="J16159" s="14"/>
      <c r="K16159" s="14"/>
      <c r="L16159" s="14"/>
      <c r="M16159" s="14"/>
      <c r="N16159" s="14"/>
      <c r="O16159" s="14"/>
      <c r="P16159" s="14"/>
      <c r="Q16159" s="14"/>
    </row>
    <row r="16160" spans="10:17" x14ac:dyDescent="0.25">
      <c r="J16160" s="14"/>
      <c r="K16160" s="14"/>
      <c r="L16160" s="14"/>
      <c r="M16160" s="14"/>
      <c r="N16160" s="14"/>
      <c r="O16160" s="14"/>
      <c r="P16160" s="14"/>
      <c r="Q16160" s="14"/>
    </row>
    <row r="16161" spans="10:17" x14ac:dyDescent="0.25">
      <c r="J16161" s="14"/>
      <c r="K16161" s="14"/>
      <c r="L16161" s="14"/>
      <c r="M16161" s="14"/>
      <c r="N16161" s="14"/>
      <c r="O16161" s="14"/>
      <c r="P16161" s="14"/>
      <c r="Q16161" s="14"/>
    </row>
    <row r="16162" spans="10:17" x14ac:dyDescent="0.25">
      <c r="J16162" s="14"/>
      <c r="K16162" s="14"/>
      <c r="L16162" s="14"/>
      <c r="M16162" s="14"/>
      <c r="N16162" s="14"/>
      <c r="O16162" s="14"/>
      <c r="P16162" s="14"/>
      <c r="Q16162" s="14"/>
    </row>
    <row r="16163" spans="10:17" x14ac:dyDescent="0.25">
      <c r="J16163" s="14"/>
      <c r="K16163" s="14"/>
      <c r="L16163" s="14"/>
      <c r="M16163" s="14"/>
      <c r="N16163" s="14"/>
      <c r="O16163" s="14"/>
      <c r="P16163" s="14"/>
      <c r="Q16163" s="14"/>
    </row>
    <row r="16164" spans="10:17" x14ac:dyDescent="0.25">
      <c r="J16164" s="14"/>
      <c r="K16164" s="14"/>
      <c r="L16164" s="14"/>
      <c r="M16164" s="14"/>
      <c r="N16164" s="14"/>
      <c r="O16164" s="14"/>
      <c r="P16164" s="14"/>
      <c r="Q16164" s="14"/>
    </row>
    <row r="16165" spans="10:17" x14ac:dyDescent="0.25">
      <c r="J16165" s="14"/>
      <c r="K16165" s="14"/>
      <c r="L16165" s="14"/>
      <c r="M16165" s="14"/>
      <c r="N16165" s="14"/>
      <c r="O16165" s="14"/>
      <c r="P16165" s="14"/>
      <c r="Q16165" s="14"/>
    </row>
    <row r="16166" spans="10:17" x14ac:dyDescent="0.25">
      <c r="J16166" s="14"/>
      <c r="K16166" s="14"/>
      <c r="L16166" s="14"/>
      <c r="M16166" s="14"/>
      <c r="N16166" s="14"/>
      <c r="O16166" s="14"/>
      <c r="P16166" s="14"/>
      <c r="Q16166" s="14"/>
    </row>
    <row r="16167" spans="10:17" x14ac:dyDescent="0.25">
      <c r="J16167" s="14"/>
      <c r="K16167" s="14"/>
      <c r="L16167" s="14"/>
      <c r="M16167" s="14"/>
      <c r="N16167" s="14"/>
      <c r="O16167" s="14"/>
      <c r="P16167" s="14"/>
      <c r="Q16167" s="14"/>
    </row>
    <row r="16168" spans="10:17" x14ac:dyDescent="0.25">
      <c r="J16168" s="14"/>
      <c r="K16168" s="14"/>
      <c r="L16168" s="14"/>
      <c r="M16168" s="14"/>
      <c r="N16168" s="14"/>
      <c r="O16168" s="14"/>
      <c r="P16168" s="14"/>
      <c r="Q16168" s="14"/>
    </row>
    <row r="16169" spans="10:17" x14ac:dyDescent="0.25">
      <c r="J16169" s="14"/>
      <c r="K16169" s="14"/>
      <c r="L16169" s="14"/>
      <c r="M16169" s="14"/>
      <c r="N16169" s="14"/>
      <c r="O16169" s="14"/>
      <c r="P16169" s="14"/>
      <c r="Q16169" s="14"/>
    </row>
    <row r="16170" spans="10:17" x14ac:dyDescent="0.25">
      <c r="J16170" s="14"/>
      <c r="K16170" s="14"/>
      <c r="L16170" s="14"/>
      <c r="M16170" s="14"/>
      <c r="N16170" s="14"/>
      <c r="O16170" s="14"/>
      <c r="P16170" s="14"/>
      <c r="Q16170" s="14"/>
    </row>
    <row r="16171" spans="10:17" x14ac:dyDescent="0.25">
      <c r="J16171" s="14"/>
      <c r="K16171" s="14"/>
      <c r="L16171" s="14"/>
      <c r="M16171" s="14"/>
      <c r="N16171" s="14"/>
      <c r="O16171" s="14"/>
      <c r="P16171" s="14"/>
      <c r="Q16171" s="14"/>
    </row>
    <row r="16172" spans="10:17" x14ac:dyDescent="0.25">
      <c r="J16172" s="14"/>
      <c r="K16172" s="14"/>
      <c r="L16172" s="14"/>
      <c r="M16172" s="14"/>
      <c r="N16172" s="14"/>
      <c r="O16172" s="14"/>
      <c r="P16172" s="14"/>
      <c r="Q16172" s="14"/>
    </row>
    <row r="16173" spans="10:17" x14ac:dyDescent="0.25">
      <c r="J16173" s="14"/>
      <c r="K16173" s="14"/>
      <c r="L16173" s="14"/>
      <c r="M16173" s="14"/>
      <c r="N16173" s="14"/>
      <c r="O16173" s="14"/>
      <c r="P16173" s="14"/>
      <c r="Q16173" s="14"/>
    </row>
    <row r="16174" spans="10:17" x14ac:dyDescent="0.25">
      <c r="J16174" s="14"/>
      <c r="K16174" s="14"/>
      <c r="L16174" s="14"/>
      <c r="M16174" s="14"/>
      <c r="N16174" s="14"/>
      <c r="O16174" s="14"/>
      <c r="P16174" s="14"/>
      <c r="Q16174" s="14"/>
    </row>
    <row r="16175" spans="10:17" x14ac:dyDescent="0.25">
      <c r="J16175" s="14"/>
      <c r="K16175" s="14"/>
      <c r="L16175" s="14"/>
      <c r="M16175" s="14"/>
      <c r="N16175" s="14"/>
      <c r="O16175" s="14"/>
      <c r="P16175" s="14"/>
      <c r="Q16175" s="14"/>
    </row>
    <row r="16176" spans="10:17" x14ac:dyDescent="0.25">
      <c r="J16176" s="14"/>
      <c r="K16176" s="14"/>
      <c r="L16176" s="14"/>
      <c r="M16176" s="14"/>
      <c r="N16176" s="14"/>
      <c r="O16176" s="14"/>
      <c r="P16176" s="14"/>
      <c r="Q16176" s="14"/>
    </row>
    <row r="16177" spans="10:17" x14ac:dyDescent="0.25">
      <c r="J16177" s="14"/>
      <c r="K16177" s="14"/>
      <c r="L16177" s="14"/>
      <c r="M16177" s="14"/>
      <c r="N16177" s="14"/>
      <c r="O16177" s="14"/>
      <c r="P16177" s="14"/>
      <c r="Q16177" s="14"/>
    </row>
    <row r="16178" spans="10:17" x14ac:dyDescent="0.25">
      <c r="J16178" s="14"/>
      <c r="K16178" s="14"/>
      <c r="L16178" s="14"/>
      <c r="M16178" s="14"/>
      <c r="N16178" s="14"/>
      <c r="O16178" s="14"/>
      <c r="P16178" s="14"/>
      <c r="Q16178" s="14"/>
    </row>
    <row r="16179" spans="10:17" x14ac:dyDescent="0.25">
      <c r="J16179" s="14"/>
      <c r="K16179" s="14"/>
      <c r="L16179" s="14"/>
      <c r="M16179" s="14"/>
      <c r="N16179" s="14"/>
      <c r="O16179" s="14"/>
      <c r="P16179" s="14"/>
      <c r="Q16179" s="14"/>
    </row>
    <row r="16180" spans="10:17" x14ac:dyDescent="0.25">
      <c r="J16180" s="14"/>
      <c r="K16180" s="14"/>
      <c r="L16180" s="14"/>
      <c r="M16180" s="14"/>
      <c r="N16180" s="14"/>
      <c r="O16180" s="14"/>
      <c r="P16180" s="14"/>
      <c r="Q16180" s="14"/>
    </row>
    <row r="16181" spans="10:17" x14ac:dyDescent="0.25">
      <c r="J16181" s="14"/>
      <c r="K16181" s="14"/>
      <c r="L16181" s="14"/>
      <c r="M16181" s="14"/>
      <c r="N16181" s="14"/>
      <c r="O16181" s="14"/>
      <c r="P16181" s="14"/>
      <c r="Q16181" s="14"/>
    </row>
    <row r="16182" spans="10:17" x14ac:dyDescent="0.25">
      <c r="J16182" s="14"/>
      <c r="K16182" s="14"/>
      <c r="L16182" s="14"/>
      <c r="M16182" s="14"/>
      <c r="N16182" s="14"/>
      <c r="O16182" s="14"/>
      <c r="P16182" s="14"/>
      <c r="Q16182" s="14"/>
    </row>
    <row r="16183" spans="10:17" x14ac:dyDescent="0.25">
      <c r="J16183" s="14"/>
      <c r="K16183" s="14"/>
      <c r="L16183" s="14"/>
      <c r="M16183" s="14"/>
      <c r="N16183" s="14"/>
      <c r="O16183" s="14"/>
      <c r="P16183" s="14"/>
      <c r="Q16183" s="14"/>
    </row>
    <row r="16184" spans="10:17" x14ac:dyDescent="0.25">
      <c r="J16184" s="14"/>
      <c r="K16184" s="14"/>
      <c r="L16184" s="14"/>
      <c r="M16184" s="14"/>
      <c r="N16184" s="14"/>
      <c r="O16184" s="14"/>
      <c r="P16184" s="14"/>
      <c r="Q16184" s="14"/>
    </row>
    <row r="16185" spans="10:17" x14ac:dyDescent="0.25">
      <c r="J16185" s="14"/>
      <c r="K16185" s="14"/>
      <c r="L16185" s="14"/>
      <c r="M16185" s="14"/>
      <c r="N16185" s="14"/>
      <c r="O16185" s="14"/>
      <c r="P16185" s="14"/>
      <c r="Q16185" s="14"/>
    </row>
    <row r="16186" spans="10:17" x14ac:dyDescent="0.25">
      <c r="J16186" s="14"/>
      <c r="K16186" s="14"/>
      <c r="L16186" s="14"/>
      <c r="M16186" s="14"/>
      <c r="N16186" s="14"/>
      <c r="O16186" s="14"/>
      <c r="P16186" s="14"/>
      <c r="Q16186" s="14"/>
    </row>
    <row r="16187" spans="10:17" x14ac:dyDescent="0.25">
      <c r="J16187" s="14"/>
      <c r="K16187" s="14"/>
      <c r="L16187" s="14"/>
      <c r="M16187" s="14"/>
      <c r="N16187" s="14"/>
      <c r="O16187" s="14"/>
      <c r="P16187" s="14"/>
      <c r="Q16187" s="14"/>
    </row>
    <row r="16188" spans="10:17" x14ac:dyDescent="0.25">
      <c r="J16188" s="14"/>
      <c r="K16188" s="14"/>
      <c r="L16188" s="14"/>
      <c r="M16188" s="14"/>
      <c r="N16188" s="14"/>
      <c r="O16188" s="14"/>
      <c r="P16188" s="14"/>
      <c r="Q16188" s="14"/>
    </row>
    <row r="16189" spans="10:17" x14ac:dyDescent="0.25">
      <c r="J16189" s="14"/>
      <c r="K16189" s="14"/>
      <c r="L16189" s="14"/>
      <c r="M16189" s="14"/>
      <c r="N16189" s="14"/>
      <c r="O16189" s="14"/>
      <c r="P16189" s="14"/>
      <c r="Q16189" s="14"/>
    </row>
    <row r="16190" spans="10:17" x14ac:dyDescent="0.25">
      <c r="J16190" s="14"/>
      <c r="K16190" s="14"/>
      <c r="L16190" s="14"/>
      <c r="M16190" s="14"/>
      <c r="N16190" s="14"/>
      <c r="O16190" s="14"/>
      <c r="P16190" s="14"/>
      <c r="Q16190" s="14"/>
    </row>
    <row r="16191" spans="10:17" x14ac:dyDescent="0.25">
      <c r="J16191" s="14"/>
      <c r="K16191" s="14"/>
      <c r="L16191" s="14"/>
      <c r="M16191" s="14"/>
      <c r="N16191" s="14"/>
      <c r="O16191" s="14"/>
      <c r="P16191" s="14"/>
      <c r="Q16191" s="14"/>
    </row>
    <row r="16192" spans="10:17" x14ac:dyDescent="0.25">
      <c r="J16192" s="14"/>
      <c r="K16192" s="14"/>
      <c r="L16192" s="14"/>
      <c r="M16192" s="14"/>
      <c r="N16192" s="14"/>
      <c r="O16192" s="14"/>
      <c r="P16192" s="14"/>
      <c r="Q16192" s="14"/>
    </row>
    <row r="16193" spans="10:17" x14ac:dyDescent="0.25">
      <c r="J16193" s="14"/>
      <c r="K16193" s="14"/>
      <c r="L16193" s="14"/>
      <c r="M16193" s="14"/>
      <c r="N16193" s="14"/>
      <c r="O16193" s="14"/>
      <c r="P16193" s="14"/>
      <c r="Q16193" s="14"/>
    </row>
    <row r="16194" spans="10:17" x14ac:dyDescent="0.25">
      <c r="J16194" s="14"/>
      <c r="K16194" s="14"/>
      <c r="L16194" s="14"/>
      <c r="M16194" s="14"/>
      <c r="N16194" s="14"/>
      <c r="O16194" s="14"/>
      <c r="P16194" s="14"/>
      <c r="Q16194" s="14"/>
    </row>
    <row r="16195" spans="10:17" x14ac:dyDescent="0.25">
      <c r="J16195" s="14"/>
      <c r="K16195" s="14"/>
      <c r="L16195" s="14"/>
      <c r="M16195" s="14"/>
      <c r="N16195" s="14"/>
      <c r="O16195" s="14"/>
      <c r="P16195" s="14"/>
      <c r="Q16195" s="14"/>
    </row>
    <row r="16196" spans="10:17" x14ac:dyDescent="0.25">
      <c r="J16196" s="14"/>
      <c r="K16196" s="14"/>
      <c r="L16196" s="14"/>
      <c r="M16196" s="14"/>
      <c r="N16196" s="14"/>
      <c r="O16196" s="14"/>
      <c r="P16196" s="14"/>
      <c r="Q16196" s="14"/>
    </row>
    <row r="16197" spans="10:17" x14ac:dyDescent="0.25">
      <c r="J16197" s="14"/>
      <c r="K16197" s="14"/>
      <c r="L16197" s="14"/>
      <c r="M16197" s="14"/>
      <c r="N16197" s="14"/>
      <c r="O16197" s="14"/>
      <c r="P16197" s="14"/>
      <c r="Q16197" s="14"/>
    </row>
    <row r="16198" spans="10:17" x14ac:dyDescent="0.25">
      <c r="J16198" s="14"/>
      <c r="K16198" s="14"/>
      <c r="L16198" s="14"/>
      <c r="M16198" s="14"/>
      <c r="N16198" s="14"/>
      <c r="O16198" s="14"/>
      <c r="P16198" s="14"/>
      <c r="Q16198" s="14"/>
    </row>
    <row r="16199" spans="10:17" x14ac:dyDescent="0.25">
      <c r="J16199" s="14"/>
      <c r="K16199" s="14"/>
      <c r="L16199" s="14"/>
      <c r="M16199" s="14"/>
      <c r="N16199" s="14"/>
      <c r="O16199" s="14"/>
      <c r="P16199" s="14"/>
      <c r="Q16199" s="14"/>
    </row>
    <row r="16200" spans="10:17" x14ac:dyDescent="0.25">
      <c r="J16200" s="14"/>
      <c r="K16200" s="14"/>
      <c r="L16200" s="14"/>
      <c r="M16200" s="14"/>
      <c r="N16200" s="14"/>
      <c r="O16200" s="14"/>
      <c r="P16200" s="14"/>
      <c r="Q16200" s="14"/>
    </row>
    <row r="16201" spans="10:17" x14ac:dyDescent="0.25">
      <c r="J16201" s="14"/>
      <c r="K16201" s="14"/>
      <c r="L16201" s="14"/>
      <c r="M16201" s="14"/>
      <c r="N16201" s="14"/>
      <c r="O16201" s="14"/>
      <c r="P16201" s="14"/>
      <c r="Q16201" s="14"/>
    </row>
    <row r="16202" spans="10:17" x14ac:dyDescent="0.25">
      <c r="J16202" s="14"/>
      <c r="K16202" s="14"/>
      <c r="L16202" s="14"/>
      <c r="M16202" s="14"/>
      <c r="N16202" s="14"/>
      <c r="O16202" s="14"/>
      <c r="P16202" s="14"/>
      <c r="Q16202" s="14"/>
    </row>
    <row r="16203" spans="10:17" x14ac:dyDescent="0.25">
      <c r="J16203" s="14"/>
      <c r="K16203" s="14"/>
      <c r="L16203" s="14"/>
      <c r="M16203" s="14"/>
      <c r="N16203" s="14"/>
      <c r="O16203" s="14"/>
      <c r="P16203" s="14"/>
      <c r="Q16203" s="14"/>
    </row>
    <row r="16204" spans="10:17" x14ac:dyDescent="0.25">
      <c r="J16204" s="14"/>
      <c r="K16204" s="14"/>
      <c r="L16204" s="14"/>
      <c r="M16204" s="14"/>
      <c r="N16204" s="14"/>
      <c r="O16204" s="14"/>
      <c r="P16204" s="14"/>
      <c r="Q16204" s="14"/>
    </row>
    <row r="16205" spans="10:17" x14ac:dyDescent="0.25">
      <c r="J16205" s="14"/>
      <c r="K16205" s="14"/>
      <c r="L16205" s="14"/>
      <c r="M16205" s="14"/>
      <c r="N16205" s="14"/>
      <c r="O16205" s="14"/>
      <c r="P16205" s="14"/>
      <c r="Q16205" s="14"/>
    </row>
    <row r="16206" spans="10:17" x14ac:dyDescent="0.25">
      <c r="J16206" s="14"/>
      <c r="K16206" s="14"/>
      <c r="L16206" s="14"/>
      <c r="M16206" s="14"/>
      <c r="N16206" s="14"/>
      <c r="O16206" s="14"/>
      <c r="P16206" s="14"/>
      <c r="Q16206" s="14"/>
    </row>
    <row r="16207" spans="10:17" x14ac:dyDescent="0.25">
      <c r="J16207" s="14"/>
      <c r="K16207" s="14"/>
      <c r="L16207" s="14"/>
      <c r="M16207" s="14"/>
      <c r="N16207" s="14"/>
      <c r="O16207" s="14"/>
      <c r="P16207" s="14"/>
      <c r="Q16207" s="14"/>
    </row>
    <row r="16208" spans="10:17" x14ac:dyDescent="0.25">
      <c r="J16208" s="14"/>
      <c r="K16208" s="14"/>
      <c r="L16208" s="14"/>
      <c r="M16208" s="14"/>
      <c r="N16208" s="14"/>
      <c r="O16208" s="14"/>
      <c r="P16208" s="14"/>
      <c r="Q16208" s="14"/>
    </row>
    <row r="16209" spans="10:17" x14ac:dyDescent="0.25">
      <c r="J16209" s="14"/>
      <c r="K16209" s="14"/>
      <c r="L16209" s="14"/>
      <c r="M16209" s="14"/>
      <c r="N16209" s="14"/>
      <c r="O16209" s="14"/>
      <c r="P16209" s="14"/>
      <c r="Q16209" s="14"/>
    </row>
    <row r="16210" spans="10:17" x14ac:dyDescent="0.25">
      <c r="J16210" s="14"/>
      <c r="K16210" s="14"/>
      <c r="L16210" s="14"/>
      <c r="M16210" s="14"/>
      <c r="N16210" s="14"/>
      <c r="O16210" s="14"/>
      <c r="P16210" s="14"/>
      <c r="Q16210" s="14"/>
    </row>
    <row r="16211" spans="10:17" x14ac:dyDescent="0.25">
      <c r="J16211" s="14"/>
      <c r="K16211" s="14"/>
      <c r="L16211" s="14"/>
      <c r="M16211" s="14"/>
      <c r="N16211" s="14"/>
      <c r="O16211" s="14"/>
      <c r="P16211" s="14"/>
      <c r="Q16211" s="14"/>
    </row>
    <row r="16212" spans="10:17" x14ac:dyDescent="0.25">
      <c r="J16212" s="14"/>
      <c r="K16212" s="14"/>
      <c r="L16212" s="14"/>
      <c r="M16212" s="14"/>
      <c r="N16212" s="14"/>
      <c r="O16212" s="14"/>
      <c r="P16212" s="14"/>
      <c r="Q16212" s="14"/>
    </row>
    <row r="16213" spans="10:17" x14ac:dyDescent="0.25">
      <c r="J16213" s="14"/>
      <c r="K16213" s="14"/>
      <c r="L16213" s="14"/>
      <c r="M16213" s="14"/>
      <c r="N16213" s="14"/>
      <c r="O16213" s="14"/>
      <c r="P16213" s="14"/>
      <c r="Q16213" s="14"/>
    </row>
    <row r="16214" spans="10:17" x14ac:dyDescent="0.25">
      <c r="J16214" s="14"/>
      <c r="K16214" s="14"/>
      <c r="L16214" s="14"/>
      <c r="M16214" s="14"/>
      <c r="N16214" s="14"/>
      <c r="O16214" s="14"/>
      <c r="P16214" s="14"/>
      <c r="Q16214" s="14"/>
    </row>
    <row r="16215" spans="10:17" x14ac:dyDescent="0.25">
      <c r="J16215" s="14"/>
      <c r="K16215" s="14"/>
      <c r="L16215" s="14"/>
      <c r="M16215" s="14"/>
      <c r="N16215" s="14"/>
      <c r="O16215" s="14"/>
      <c r="P16215" s="14"/>
      <c r="Q16215" s="14"/>
    </row>
    <row r="16216" spans="10:17" x14ac:dyDescent="0.25">
      <c r="J16216" s="14"/>
      <c r="K16216" s="14"/>
      <c r="L16216" s="14"/>
      <c r="M16216" s="14"/>
      <c r="N16216" s="14"/>
      <c r="O16216" s="14"/>
      <c r="P16216" s="14"/>
      <c r="Q16216" s="14"/>
    </row>
    <row r="16217" spans="10:17" x14ac:dyDescent="0.25">
      <c r="J16217" s="14"/>
      <c r="K16217" s="14"/>
      <c r="L16217" s="14"/>
      <c r="M16217" s="14"/>
      <c r="N16217" s="14"/>
      <c r="O16217" s="14"/>
      <c r="P16217" s="14"/>
      <c r="Q16217" s="14"/>
    </row>
    <row r="16218" spans="10:17" x14ac:dyDescent="0.25">
      <c r="J16218" s="14"/>
      <c r="K16218" s="14"/>
      <c r="L16218" s="14"/>
      <c r="M16218" s="14"/>
      <c r="N16218" s="14"/>
      <c r="O16218" s="14"/>
      <c r="P16218" s="14"/>
      <c r="Q16218" s="14"/>
    </row>
    <row r="16219" spans="10:17" x14ac:dyDescent="0.25">
      <c r="J16219" s="14"/>
      <c r="K16219" s="14"/>
      <c r="L16219" s="14"/>
      <c r="M16219" s="14"/>
      <c r="N16219" s="14"/>
      <c r="O16219" s="14"/>
      <c r="P16219" s="14"/>
      <c r="Q16219" s="14"/>
    </row>
    <row r="16220" spans="10:17" x14ac:dyDescent="0.25">
      <c r="J16220" s="14"/>
      <c r="K16220" s="14"/>
      <c r="L16220" s="14"/>
      <c r="M16220" s="14"/>
      <c r="N16220" s="14"/>
      <c r="O16220" s="14"/>
      <c r="P16220" s="14"/>
      <c r="Q16220" s="14"/>
    </row>
    <row r="16221" spans="10:17" x14ac:dyDescent="0.25">
      <c r="J16221" s="14"/>
      <c r="K16221" s="14"/>
      <c r="L16221" s="14"/>
      <c r="M16221" s="14"/>
      <c r="N16221" s="14"/>
      <c r="O16221" s="14"/>
      <c r="P16221" s="14"/>
      <c r="Q16221" s="14"/>
    </row>
    <row r="16222" spans="10:17" x14ac:dyDescent="0.25">
      <c r="J16222" s="14"/>
      <c r="K16222" s="14"/>
      <c r="L16222" s="14"/>
      <c r="M16222" s="14"/>
      <c r="N16222" s="14"/>
      <c r="O16222" s="14"/>
      <c r="P16222" s="14"/>
      <c r="Q16222" s="14"/>
    </row>
    <row r="16223" spans="10:17" x14ac:dyDescent="0.25">
      <c r="J16223" s="14"/>
      <c r="K16223" s="14"/>
      <c r="L16223" s="14"/>
      <c r="M16223" s="14"/>
      <c r="N16223" s="14"/>
      <c r="O16223" s="14"/>
      <c r="P16223" s="14"/>
      <c r="Q16223" s="14"/>
    </row>
    <row r="16224" spans="10:17" x14ac:dyDescent="0.25">
      <c r="J16224" s="14"/>
      <c r="K16224" s="14"/>
      <c r="L16224" s="14"/>
      <c r="M16224" s="14"/>
      <c r="N16224" s="14"/>
      <c r="O16224" s="14"/>
      <c r="P16224" s="14"/>
      <c r="Q16224" s="14"/>
    </row>
    <row r="16225" spans="10:17" x14ac:dyDescent="0.25">
      <c r="J16225" s="14"/>
      <c r="K16225" s="14"/>
      <c r="L16225" s="14"/>
      <c r="M16225" s="14"/>
      <c r="N16225" s="14"/>
      <c r="O16225" s="14"/>
      <c r="P16225" s="14"/>
      <c r="Q16225" s="14"/>
    </row>
    <row r="16226" spans="10:17" x14ac:dyDescent="0.25">
      <c r="J16226" s="14"/>
      <c r="K16226" s="14"/>
      <c r="L16226" s="14"/>
      <c r="M16226" s="14"/>
      <c r="N16226" s="14"/>
      <c r="O16226" s="14"/>
      <c r="P16226" s="14"/>
      <c r="Q16226" s="14"/>
    </row>
    <row r="16227" spans="10:17" x14ac:dyDescent="0.25">
      <c r="J16227" s="14"/>
      <c r="K16227" s="14"/>
      <c r="L16227" s="14"/>
      <c r="M16227" s="14"/>
      <c r="N16227" s="14"/>
      <c r="O16227" s="14"/>
      <c r="P16227" s="14"/>
      <c r="Q16227" s="14"/>
    </row>
    <row r="16228" spans="10:17" x14ac:dyDescent="0.25">
      <c r="J16228" s="14"/>
      <c r="K16228" s="14"/>
      <c r="L16228" s="14"/>
      <c r="M16228" s="14"/>
      <c r="N16228" s="14"/>
      <c r="O16228" s="14"/>
      <c r="P16228" s="14"/>
      <c r="Q16228" s="14"/>
    </row>
    <row r="16229" spans="10:17" x14ac:dyDescent="0.25">
      <c r="J16229" s="14"/>
      <c r="K16229" s="14"/>
      <c r="L16229" s="14"/>
      <c r="M16229" s="14"/>
      <c r="N16229" s="14"/>
      <c r="O16229" s="14"/>
      <c r="P16229" s="14"/>
      <c r="Q16229" s="14"/>
    </row>
    <row r="16230" spans="10:17" x14ac:dyDescent="0.25">
      <c r="J16230" s="14"/>
      <c r="K16230" s="14"/>
      <c r="L16230" s="14"/>
      <c r="M16230" s="14"/>
      <c r="N16230" s="14"/>
      <c r="O16230" s="14"/>
      <c r="P16230" s="14"/>
      <c r="Q16230" s="14"/>
    </row>
    <row r="16231" spans="10:17" x14ac:dyDescent="0.25">
      <c r="J16231" s="14"/>
      <c r="K16231" s="14"/>
      <c r="L16231" s="14"/>
      <c r="M16231" s="14"/>
      <c r="N16231" s="14"/>
      <c r="O16231" s="14"/>
      <c r="P16231" s="14"/>
      <c r="Q16231" s="14"/>
    </row>
    <row r="16232" spans="10:17" x14ac:dyDescent="0.25">
      <c r="J16232" s="14"/>
      <c r="K16232" s="14"/>
      <c r="L16232" s="14"/>
      <c r="M16232" s="14"/>
      <c r="N16232" s="14"/>
      <c r="O16232" s="14"/>
      <c r="P16232" s="14"/>
      <c r="Q16232" s="14"/>
    </row>
    <row r="16233" spans="10:17" x14ac:dyDescent="0.25">
      <c r="J16233" s="14"/>
      <c r="K16233" s="14"/>
      <c r="L16233" s="14"/>
      <c r="M16233" s="14"/>
      <c r="N16233" s="14"/>
      <c r="O16233" s="14"/>
      <c r="P16233" s="14"/>
      <c r="Q16233" s="14"/>
    </row>
    <row r="16234" spans="10:17" x14ac:dyDescent="0.25">
      <c r="J16234" s="14"/>
      <c r="K16234" s="14"/>
      <c r="L16234" s="14"/>
      <c r="M16234" s="14"/>
      <c r="N16234" s="14"/>
      <c r="O16234" s="14"/>
      <c r="P16234" s="14"/>
      <c r="Q16234" s="14"/>
    </row>
    <row r="16235" spans="10:17" x14ac:dyDescent="0.25">
      <c r="J16235" s="14"/>
      <c r="K16235" s="14"/>
      <c r="L16235" s="14"/>
      <c r="M16235" s="14"/>
      <c r="N16235" s="14"/>
      <c r="O16235" s="14"/>
      <c r="P16235" s="14"/>
      <c r="Q16235" s="14"/>
    </row>
    <row r="16236" spans="10:17" x14ac:dyDescent="0.25">
      <c r="J16236" s="14"/>
      <c r="K16236" s="14"/>
      <c r="L16236" s="14"/>
      <c r="M16236" s="14"/>
      <c r="N16236" s="14"/>
      <c r="O16236" s="14"/>
      <c r="P16236" s="14"/>
      <c r="Q16236" s="14"/>
    </row>
    <row r="16237" spans="10:17" x14ac:dyDescent="0.25">
      <c r="J16237" s="14"/>
      <c r="K16237" s="14"/>
      <c r="L16237" s="14"/>
      <c r="M16237" s="14"/>
      <c r="N16237" s="14"/>
      <c r="O16237" s="14"/>
      <c r="P16237" s="14"/>
      <c r="Q16237" s="14"/>
    </row>
    <row r="16238" spans="10:17" x14ac:dyDescent="0.25">
      <c r="J16238" s="14"/>
      <c r="K16238" s="14"/>
      <c r="L16238" s="14"/>
      <c r="M16238" s="14"/>
      <c r="N16238" s="14"/>
      <c r="O16238" s="14"/>
      <c r="P16238" s="14"/>
      <c r="Q16238" s="14"/>
    </row>
    <row r="16239" spans="10:17" x14ac:dyDescent="0.25">
      <c r="J16239" s="14"/>
      <c r="K16239" s="14"/>
      <c r="L16239" s="14"/>
      <c r="M16239" s="14"/>
      <c r="N16239" s="14"/>
      <c r="O16239" s="14"/>
      <c r="P16239" s="14"/>
      <c r="Q16239" s="14"/>
    </row>
    <row r="16240" spans="10:17" x14ac:dyDescent="0.25">
      <c r="J16240" s="14"/>
      <c r="K16240" s="14"/>
      <c r="L16240" s="14"/>
      <c r="M16240" s="14"/>
      <c r="N16240" s="14"/>
      <c r="O16240" s="14"/>
      <c r="P16240" s="14"/>
      <c r="Q16240" s="14"/>
    </row>
    <row r="16241" spans="10:17" x14ac:dyDescent="0.25">
      <c r="J16241" s="14"/>
      <c r="K16241" s="14"/>
      <c r="L16241" s="14"/>
      <c r="M16241" s="14"/>
      <c r="N16241" s="14"/>
      <c r="O16241" s="14"/>
      <c r="P16241" s="14"/>
      <c r="Q16241" s="14"/>
    </row>
    <row r="16242" spans="10:17" x14ac:dyDescent="0.25">
      <c r="J16242" s="14"/>
      <c r="K16242" s="14"/>
      <c r="L16242" s="14"/>
      <c r="M16242" s="14"/>
      <c r="N16242" s="14"/>
      <c r="O16242" s="14"/>
      <c r="P16242" s="14"/>
      <c r="Q16242" s="14"/>
    </row>
    <row r="16243" spans="10:17" x14ac:dyDescent="0.25">
      <c r="J16243" s="14"/>
      <c r="K16243" s="14"/>
      <c r="L16243" s="14"/>
      <c r="M16243" s="14"/>
      <c r="N16243" s="14"/>
      <c r="O16243" s="14"/>
      <c r="P16243" s="14"/>
      <c r="Q16243" s="14"/>
    </row>
    <row r="16244" spans="10:17" x14ac:dyDescent="0.25">
      <c r="J16244" s="14"/>
      <c r="K16244" s="14"/>
      <c r="L16244" s="14"/>
      <c r="M16244" s="14"/>
      <c r="N16244" s="14"/>
      <c r="O16244" s="14"/>
      <c r="P16244" s="14"/>
      <c r="Q16244" s="14"/>
    </row>
    <row r="16245" spans="10:17" x14ac:dyDescent="0.25">
      <c r="J16245" s="14"/>
      <c r="K16245" s="14"/>
      <c r="L16245" s="14"/>
      <c r="M16245" s="14"/>
      <c r="N16245" s="14"/>
      <c r="O16245" s="14"/>
      <c r="P16245" s="14"/>
      <c r="Q16245" s="14"/>
    </row>
    <row r="16246" spans="10:17" x14ac:dyDescent="0.25">
      <c r="J16246" s="14"/>
      <c r="K16246" s="14"/>
      <c r="L16246" s="14"/>
      <c r="M16246" s="14"/>
      <c r="N16246" s="14"/>
      <c r="O16246" s="14"/>
      <c r="P16246" s="14"/>
      <c r="Q16246" s="14"/>
    </row>
    <row r="16247" spans="10:17" x14ac:dyDescent="0.25">
      <c r="J16247" s="14"/>
      <c r="K16247" s="14"/>
      <c r="L16247" s="14"/>
      <c r="M16247" s="14"/>
      <c r="N16247" s="14"/>
      <c r="O16247" s="14"/>
      <c r="P16247" s="14"/>
      <c r="Q16247" s="14"/>
    </row>
    <row r="16248" spans="10:17" x14ac:dyDescent="0.25">
      <c r="J16248" s="14"/>
      <c r="K16248" s="14"/>
      <c r="L16248" s="14"/>
      <c r="M16248" s="14"/>
      <c r="N16248" s="14"/>
      <c r="O16248" s="14"/>
      <c r="P16248" s="14"/>
      <c r="Q16248" s="14"/>
    </row>
    <row r="16249" spans="10:17" x14ac:dyDescent="0.25">
      <c r="J16249" s="14"/>
      <c r="K16249" s="14"/>
      <c r="L16249" s="14"/>
      <c r="M16249" s="14"/>
      <c r="N16249" s="14"/>
      <c r="O16249" s="14"/>
      <c r="P16249" s="14"/>
      <c r="Q16249" s="14"/>
    </row>
    <row r="16250" spans="10:17" x14ac:dyDescent="0.25">
      <c r="J16250" s="14"/>
      <c r="K16250" s="14"/>
      <c r="L16250" s="14"/>
      <c r="M16250" s="14"/>
      <c r="N16250" s="14"/>
      <c r="O16250" s="14"/>
      <c r="P16250" s="14"/>
      <c r="Q16250" s="14"/>
    </row>
    <row r="16251" spans="10:17" x14ac:dyDescent="0.25">
      <c r="J16251" s="14"/>
      <c r="K16251" s="14"/>
      <c r="L16251" s="14"/>
      <c r="M16251" s="14"/>
      <c r="N16251" s="14"/>
      <c r="O16251" s="14"/>
      <c r="P16251" s="14"/>
      <c r="Q16251" s="14"/>
    </row>
    <row r="16252" spans="10:17" x14ac:dyDescent="0.25">
      <c r="J16252" s="14"/>
      <c r="K16252" s="14"/>
      <c r="L16252" s="14"/>
      <c r="M16252" s="14"/>
      <c r="N16252" s="14"/>
      <c r="O16252" s="14"/>
      <c r="P16252" s="14"/>
      <c r="Q16252" s="14"/>
    </row>
    <row r="16253" spans="10:17" x14ac:dyDescent="0.25">
      <c r="J16253" s="14"/>
      <c r="K16253" s="14"/>
      <c r="L16253" s="14"/>
      <c r="M16253" s="14"/>
      <c r="N16253" s="14"/>
      <c r="O16253" s="14"/>
      <c r="P16253" s="14"/>
      <c r="Q16253" s="14"/>
    </row>
    <row r="16254" spans="10:17" x14ac:dyDescent="0.25">
      <c r="J16254" s="14"/>
      <c r="K16254" s="14"/>
      <c r="L16254" s="14"/>
      <c r="M16254" s="14"/>
      <c r="N16254" s="14"/>
      <c r="O16254" s="14"/>
      <c r="P16254" s="14"/>
      <c r="Q16254" s="14"/>
    </row>
    <row r="16255" spans="10:17" x14ac:dyDescent="0.25">
      <c r="J16255" s="14"/>
      <c r="K16255" s="14"/>
      <c r="L16255" s="14"/>
      <c r="M16255" s="14"/>
      <c r="N16255" s="14"/>
      <c r="O16255" s="14"/>
      <c r="P16255" s="14"/>
      <c r="Q16255" s="14"/>
    </row>
    <row r="16256" spans="10:17" x14ac:dyDescent="0.25">
      <c r="J16256" s="14"/>
      <c r="K16256" s="14"/>
      <c r="L16256" s="14"/>
      <c r="M16256" s="14"/>
      <c r="N16256" s="14"/>
      <c r="O16256" s="14"/>
      <c r="P16256" s="14"/>
      <c r="Q16256" s="14"/>
    </row>
    <row r="16257" spans="10:17" x14ac:dyDescent="0.25">
      <c r="J16257" s="14"/>
      <c r="K16257" s="14"/>
      <c r="L16257" s="14"/>
      <c r="M16257" s="14"/>
      <c r="N16257" s="14"/>
      <c r="O16257" s="14"/>
      <c r="P16257" s="14"/>
      <c r="Q16257" s="14"/>
    </row>
    <row r="16258" spans="10:17" x14ac:dyDescent="0.25">
      <c r="J16258" s="14"/>
      <c r="K16258" s="14"/>
      <c r="L16258" s="14"/>
      <c r="M16258" s="14"/>
      <c r="N16258" s="14"/>
      <c r="O16258" s="14"/>
      <c r="P16258" s="14"/>
      <c r="Q16258" s="14"/>
    </row>
    <row r="16259" spans="10:17" x14ac:dyDescent="0.25">
      <c r="J16259" s="14"/>
      <c r="K16259" s="14"/>
      <c r="L16259" s="14"/>
      <c r="M16259" s="14"/>
      <c r="N16259" s="14"/>
      <c r="O16259" s="14"/>
      <c r="P16259" s="14"/>
      <c r="Q16259" s="14"/>
    </row>
    <row r="16260" spans="10:17" x14ac:dyDescent="0.25">
      <c r="J16260" s="14"/>
      <c r="K16260" s="14"/>
      <c r="L16260" s="14"/>
      <c r="M16260" s="14"/>
      <c r="N16260" s="14"/>
      <c r="O16260" s="14"/>
      <c r="P16260" s="14"/>
      <c r="Q16260" s="14"/>
    </row>
    <row r="16261" spans="10:17" x14ac:dyDescent="0.25">
      <c r="J16261" s="14"/>
      <c r="K16261" s="14"/>
      <c r="L16261" s="14"/>
      <c r="M16261" s="14"/>
      <c r="N16261" s="14"/>
      <c r="O16261" s="14"/>
      <c r="P16261" s="14"/>
      <c r="Q16261" s="14"/>
    </row>
    <row r="16262" spans="10:17" x14ac:dyDescent="0.25">
      <c r="J16262" s="14"/>
      <c r="K16262" s="14"/>
      <c r="L16262" s="14"/>
      <c r="M16262" s="14"/>
      <c r="N16262" s="14"/>
      <c r="O16262" s="14"/>
      <c r="P16262" s="14"/>
      <c r="Q16262" s="14"/>
    </row>
    <row r="16263" spans="10:17" x14ac:dyDescent="0.25">
      <c r="J16263" s="14"/>
      <c r="K16263" s="14"/>
      <c r="L16263" s="14"/>
      <c r="M16263" s="14"/>
      <c r="N16263" s="14"/>
      <c r="O16263" s="14"/>
      <c r="P16263" s="14"/>
      <c r="Q16263" s="14"/>
    </row>
    <row r="16264" spans="10:17" x14ac:dyDescent="0.25">
      <c r="J16264" s="14"/>
      <c r="K16264" s="14"/>
      <c r="L16264" s="14"/>
      <c r="M16264" s="14"/>
      <c r="N16264" s="14"/>
      <c r="O16264" s="14"/>
      <c r="P16264" s="14"/>
      <c r="Q16264" s="14"/>
    </row>
    <row r="16265" spans="10:17" x14ac:dyDescent="0.25">
      <c r="J16265" s="14"/>
      <c r="K16265" s="14"/>
      <c r="L16265" s="14"/>
      <c r="M16265" s="14"/>
      <c r="N16265" s="14"/>
      <c r="O16265" s="14"/>
      <c r="P16265" s="14"/>
      <c r="Q16265" s="14"/>
    </row>
    <row r="16266" spans="10:17" x14ac:dyDescent="0.25">
      <c r="J16266" s="14"/>
      <c r="K16266" s="14"/>
      <c r="L16266" s="14"/>
      <c r="M16266" s="14"/>
      <c r="N16266" s="14"/>
      <c r="O16266" s="14"/>
      <c r="P16266" s="14"/>
      <c r="Q16266" s="14"/>
    </row>
    <row r="16267" spans="10:17" x14ac:dyDescent="0.25">
      <c r="J16267" s="14"/>
      <c r="K16267" s="14"/>
      <c r="L16267" s="14"/>
      <c r="M16267" s="14"/>
      <c r="N16267" s="14"/>
      <c r="O16267" s="14"/>
      <c r="P16267" s="14"/>
      <c r="Q16267" s="14"/>
    </row>
    <row r="16268" spans="10:17" x14ac:dyDescent="0.25">
      <c r="J16268" s="14"/>
      <c r="K16268" s="14"/>
      <c r="L16268" s="14"/>
      <c r="M16268" s="14"/>
      <c r="N16268" s="14"/>
      <c r="O16268" s="14"/>
      <c r="P16268" s="14"/>
      <c r="Q16268" s="14"/>
    </row>
    <row r="16269" spans="10:17" x14ac:dyDescent="0.25">
      <c r="J16269" s="14"/>
      <c r="K16269" s="14"/>
      <c r="L16269" s="14"/>
      <c r="M16269" s="14"/>
      <c r="N16269" s="14"/>
      <c r="O16269" s="14"/>
      <c r="P16269" s="14"/>
      <c r="Q16269" s="14"/>
    </row>
    <row r="16270" spans="10:17" x14ac:dyDescent="0.25">
      <c r="J16270" s="14"/>
      <c r="K16270" s="14"/>
      <c r="L16270" s="14"/>
      <c r="M16270" s="14"/>
      <c r="N16270" s="14"/>
      <c r="O16270" s="14"/>
      <c r="P16270" s="14"/>
      <c r="Q16270" s="14"/>
    </row>
    <row r="16271" spans="10:17" x14ac:dyDescent="0.25">
      <c r="J16271" s="14"/>
      <c r="K16271" s="14"/>
      <c r="L16271" s="14"/>
      <c r="M16271" s="14"/>
      <c r="N16271" s="14"/>
      <c r="O16271" s="14"/>
      <c r="P16271" s="14"/>
      <c r="Q16271" s="14"/>
    </row>
    <row r="16272" spans="10:17" x14ac:dyDescent="0.25">
      <c r="J16272" s="14"/>
      <c r="K16272" s="14"/>
      <c r="L16272" s="14"/>
      <c r="M16272" s="14"/>
      <c r="N16272" s="14"/>
      <c r="O16272" s="14"/>
      <c r="P16272" s="14"/>
      <c r="Q16272" s="14"/>
    </row>
    <row r="16273" spans="10:17" x14ac:dyDescent="0.25">
      <c r="J16273" s="14"/>
      <c r="K16273" s="14"/>
      <c r="L16273" s="14"/>
      <c r="M16273" s="14"/>
      <c r="N16273" s="14"/>
      <c r="O16273" s="14"/>
      <c r="P16273" s="14"/>
      <c r="Q16273" s="14"/>
    </row>
    <row r="16274" spans="10:17" x14ac:dyDescent="0.25">
      <c r="J16274" s="14"/>
      <c r="K16274" s="14"/>
      <c r="L16274" s="14"/>
      <c r="M16274" s="14"/>
      <c r="N16274" s="14"/>
      <c r="O16274" s="14"/>
      <c r="P16274" s="14"/>
      <c r="Q16274" s="14"/>
    </row>
    <row r="16275" spans="10:17" x14ac:dyDescent="0.25">
      <c r="J16275" s="14"/>
      <c r="K16275" s="14"/>
      <c r="L16275" s="14"/>
      <c r="M16275" s="14"/>
      <c r="N16275" s="14"/>
      <c r="O16275" s="14"/>
      <c r="P16275" s="14"/>
      <c r="Q16275" s="14"/>
    </row>
    <row r="16276" spans="10:17" x14ac:dyDescent="0.25">
      <c r="J16276" s="14"/>
      <c r="K16276" s="14"/>
      <c r="L16276" s="14"/>
      <c r="M16276" s="14"/>
      <c r="N16276" s="14"/>
      <c r="O16276" s="14"/>
      <c r="P16276" s="14"/>
      <c r="Q16276" s="14"/>
    </row>
    <row r="16277" spans="10:17" x14ac:dyDescent="0.25">
      <c r="J16277" s="14"/>
      <c r="K16277" s="14"/>
      <c r="L16277" s="14"/>
      <c r="M16277" s="14"/>
      <c r="N16277" s="14"/>
      <c r="O16277" s="14"/>
      <c r="P16277" s="14"/>
      <c r="Q16277" s="14"/>
    </row>
    <row r="16278" spans="10:17" x14ac:dyDescent="0.25">
      <c r="J16278" s="14"/>
      <c r="K16278" s="14"/>
      <c r="L16278" s="14"/>
      <c r="M16278" s="14"/>
      <c r="N16278" s="14"/>
      <c r="O16278" s="14"/>
      <c r="P16278" s="14"/>
      <c r="Q16278" s="14"/>
    </row>
    <row r="16279" spans="10:17" x14ac:dyDescent="0.25">
      <c r="J16279" s="14"/>
      <c r="K16279" s="14"/>
      <c r="L16279" s="14"/>
      <c r="M16279" s="14"/>
      <c r="N16279" s="14"/>
      <c r="O16279" s="14"/>
      <c r="P16279" s="14"/>
      <c r="Q16279" s="14"/>
    </row>
    <row r="16280" spans="10:17" x14ac:dyDescent="0.25">
      <c r="J16280" s="14"/>
      <c r="K16280" s="14"/>
      <c r="L16280" s="14"/>
      <c r="M16280" s="14"/>
      <c r="N16280" s="14"/>
      <c r="O16280" s="14"/>
      <c r="P16280" s="14"/>
      <c r="Q16280" s="14"/>
    </row>
    <row r="16281" spans="10:17" x14ac:dyDescent="0.25">
      <c r="J16281" s="14"/>
      <c r="K16281" s="14"/>
      <c r="L16281" s="14"/>
      <c r="M16281" s="14"/>
      <c r="N16281" s="14"/>
      <c r="O16281" s="14"/>
      <c r="P16281" s="14"/>
      <c r="Q16281" s="14"/>
    </row>
    <row r="16282" spans="10:17" x14ac:dyDescent="0.25">
      <c r="J16282" s="14"/>
      <c r="K16282" s="14"/>
      <c r="L16282" s="14"/>
      <c r="M16282" s="14"/>
      <c r="N16282" s="14"/>
      <c r="O16282" s="14"/>
      <c r="P16282" s="14"/>
      <c r="Q16282" s="14"/>
    </row>
    <row r="16283" spans="10:17" x14ac:dyDescent="0.25">
      <c r="J16283" s="14"/>
      <c r="K16283" s="14"/>
      <c r="L16283" s="14"/>
      <c r="M16283" s="14"/>
      <c r="N16283" s="14"/>
      <c r="O16283" s="14"/>
      <c r="P16283" s="14"/>
      <c r="Q16283" s="14"/>
    </row>
    <row r="16284" spans="10:17" x14ac:dyDescent="0.25">
      <c r="J16284" s="14"/>
      <c r="K16284" s="14"/>
      <c r="L16284" s="14"/>
      <c r="M16284" s="14"/>
      <c r="N16284" s="14"/>
      <c r="O16284" s="14"/>
      <c r="P16284" s="14"/>
      <c r="Q16284" s="14"/>
    </row>
    <row r="16285" spans="10:17" x14ac:dyDescent="0.25">
      <c r="J16285" s="14"/>
      <c r="K16285" s="14"/>
      <c r="L16285" s="14"/>
      <c r="M16285" s="14"/>
      <c r="N16285" s="14"/>
      <c r="O16285" s="14"/>
      <c r="P16285" s="14"/>
      <c r="Q16285" s="14"/>
    </row>
    <row r="16286" spans="10:17" x14ac:dyDescent="0.25">
      <c r="J16286" s="14"/>
      <c r="K16286" s="14"/>
      <c r="L16286" s="14"/>
      <c r="M16286" s="14"/>
      <c r="N16286" s="14"/>
      <c r="O16286" s="14"/>
      <c r="P16286" s="14"/>
      <c r="Q16286" s="14"/>
    </row>
    <row r="16287" spans="10:17" x14ac:dyDescent="0.25">
      <c r="J16287" s="14"/>
      <c r="K16287" s="14"/>
      <c r="L16287" s="14"/>
      <c r="M16287" s="14"/>
      <c r="N16287" s="14"/>
      <c r="O16287" s="14"/>
      <c r="P16287" s="14"/>
      <c r="Q16287" s="14"/>
    </row>
    <row r="16288" spans="10:17" x14ac:dyDescent="0.25">
      <c r="J16288" s="14"/>
      <c r="K16288" s="14"/>
      <c r="L16288" s="14"/>
      <c r="M16288" s="14"/>
      <c r="N16288" s="14"/>
      <c r="O16288" s="14"/>
      <c r="P16288" s="14"/>
      <c r="Q16288" s="14"/>
    </row>
    <row r="16289" spans="10:17" x14ac:dyDescent="0.25">
      <c r="J16289" s="14"/>
      <c r="K16289" s="14"/>
      <c r="L16289" s="14"/>
      <c r="M16289" s="14"/>
      <c r="N16289" s="14"/>
      <c r="O16289" s="14"/>
      <c r="P16289" s="14"/>
      <c r="Q16289" s="14"/>
    </row>
    <row r="16290" spans="10:17" x14ac:dyDescent="0.25">
      <c r="J16290" s="14"/>
      <c r="K16290" s="14"/>
      <c r="L16290" s="14"/>
      <c r="M16290" s="14"/>
      <c r="N16290" s="14"/>
      <c r="O16290" s="14"/>
      <c r="P16290" s="14"/>
      <c r="Q16290" s="14"/>
    </row>
    <row r="16291" spans="10:17" x14ac:dyDescent="0.25">
      <c r="J16291" s="14"/>
      <c r="K16291" s="14"/>
      <c r="L16291" s="14"/>
      <c r="M16291" s="14"/>
      <c r="N16291" s="14"/>
      <c r="O16291" s="14"/>
      <c r="P16291" s="14"/>
      <c r="Q16291" s="14"/>
    </row>
    <row r="16292" spans="10:17" x14ac:dyDescent="0.25">
      <c r="J16292" s="14"/>
      <c r="K16292" s="14"/>
      <c r="L16292" s="14"/>
      <c r="M16292" s="14"/>
      <c r="N16292" s="14"/>
      <c r="O16292" s="14"/>
      <c r="P16292" s="14"/>
      <c r="Q16292" s="14"/>
    </row>
    <row r="16293" spans="10:17" x14ac:dyDescent="0.25">
      <c r="J16293" s="14"/>
      <c r="K16293" s="14"/>
      <c r="L16293" s="14"/>
      <c r="M16293" s="14"/>
      <c r="N16293" s="14"/>
      <c r="O16293" s="14"/>
      <c r="P16293" s="14"/>
      <c r="Q16293" s="14"/>
    </row>
    <row r="16294" spans="10:17" x14ac:dyDescent="0.25">
      <c r="J16294" s="14"/>
      <c r="K16294" s="14"/>
      <c r="L16294" s="14"/>
      <c r="M16294" s="14"/>
      <c r="N16294" s="14"/>
      <c r="O16294" s="14"/>
      <c r="P16294" s="14"/>
      <c r="Q16294" s="14"/>
    </row>
    <row r="16295" spans="10:17" x14ac:dyDescent="0.25">
      <c r="J16295" s="14"/>
      <c r="K16295" s="14"/>
      <c r="L16295" s="14"/>
      <c r="M16295" s="14"/>
      <c r="N16295" s="14"/>
      <c r="O16295" s="14"/>
      <c r="P16295" s="14"/>
      <c r="Q16295" s="14"/>
    </row>
    <row r="16296" spans="10:17" x14ac:dyDescent="0.25">
      <c r="J16296" s="14"/>
      <c r="K16296" s="14"/>
      <c r="L16296" s="14"/>
      <c r="M16296" s="14"/>
      <c r="N16296" s="14"/>
      <c r="O16296" s="14"/>
      <c r="P16296" s="14"/>
      <c r="Q16296" s="14"/>
    </row>
    <row r="16297" spans="10:17" x14ac:dyDescent="0.25">
      <c r="J16297" s="14"/>
      <c r="K16297" s="14"/>
      <c r="L16297" s="14"/>
      <c r="M16297" s="14"/>
      <c r="N16297" s="14"/>
      <c r="O16297" s="14"/>
      <c r="P16297" s="14"/>
      <c r="Q16297" s="14"/>
    </row>
    <row r="16298" spans="10:17" x14ac:dyDescent="0.25">
      <c r="J16298" s="14"/>
      <c r="K16298" s="14"/>
      <c r="L16298" s="14"/>
      <c r="M16298" s="14"/>
      <c r="N16298" s="14"/>
      <c r="O16298" s="14"/>
      <c r="P16298" s="14"/>
      <c r="Q16298" s="14"/>
    </row>
    <row r="16299" spans="10:17" x14ac:dyDescent="0.25">
      <c r="J16299" s="14"/>
      <c r="K16299" s="14"/>
      <c r="L16299" s="14"/>
      <c r="M16299" s="14"/>
      <c r="N16299" s="14"/>
      <c r="O16299" s="14"/>
      <c r="P16299" s="14"/>
      <c r="Q16299" s="14"/>
    </row>
    <row r="16300" spans="10:17" x14ac:dyDescent="0.25">
      <c r="J16300" s="14"/>
      <c r="K16300" s="14"/>
      <c r="L16300" s="14"/>
      <c r="M16300" s="14"/>
      <c r="N16300" s="14"/>
      <c r="O16300" s="14"/>
      <c r="P16300" s="14"/>
      <c r="Q16300" s="14"/>
    </row>
    <row r="16301" spans="10:17" x14ac:dyDescent="0.25">
      <c r="J16301" s="14"/>
      <c r="K16301" s="14"/>
      <c r="L16301" s="14"/>
      <c r="M16301" s="14"/>
      <c r="N16301" s="14"/>
      <c r="O16301" s="14"/>
      <c r="P16301" s="14"/>
      <c r="Q16301" s="14"/>
    </row>
    <row r="16302" spans="10:17" x14ac:dyDescent="0.25">
      <c r="J16302" s="14"/>
      <c r="K16302" s="14"/>
      <c r="L16302" s="14"/>
      <c r="M16302" s="14"/>
      <c r="N16302" s="14"/>
      <c r="O16302" s="14"/>
      <c r="P16302" s="14"/>
      <c r="Q16302" s="14"/>
    </row>
    <row r="16303" spans="10:17" x14ac:dyDescent="0.25">
      <c r="J16303" s="14"/>
      <c r="K16303" s="14"/>
      <c r="L16303" s="14"/>
      <c r="M16303" s="14"/>
      <c r="N16303" s="14"/>
      <c r="O16303" s="14"/>
      <c r="P16303" s="14"/>
      <c r="Q16303" s="14"/>
    </row>
    <row r="16304" spans="10:17" x14ac:dyDescent="0.25">
      <c r="J16304" s="14"/>
      <c r="K16304" s="14"/>
      <c r="L16304" s="14"/>
      <c r="M16304" s="14"/>
      <c r="N16304" s="14"/>
      <c r="O16304" s="14"/>
      <c r="P16304" s="14"/>
      <c r="Q16304" s="14"/>
    </row>
    <row r="16305" spans="10:17" x14ac:dyDescent="0.25">
      <c r="J16305" s="14"/>
      <c r="K16305" s="14"/>
      <c r="L16305" s="14"/>
      <c r="M16305" s="14"/>
      <c r="N16305" s="14"/>
      <c r="O16305" s="14"/>
      <c r="P16305" s="14"/>
      <c r="Q16305" s="14"/>
    </row>
    <row r="16306" spans="10:17" x14ac:dyDescent="0.25">
      <c r="J16306" s="14"/>
      <c r="K16306" s="14"/>
      <c r="L16306" s="14"/>
      <c r="M16306" s="14"/>
      <c r="N16306" s="14"/>
      <c r="O16306" s="14"/>
      <c r="P16306" s="14"/>
      <c r="Q16306" s="14"/>
    </row>
    <row r="16307" spans="10:17" x14ac:dyDescent="0.25">
      <c r="J16307" s="14"/>
      <c r="K16307" s="14"/>
      <c r="L16307" s="14"/>
      <c r="M16307" s="14"/>
      <c r="N16307" s="14"/>
      <c r="O16307" s="14"/>
      <c r="P16307" s="14"/>
      <c r="Q16307" s="14"/>
    </row>
    <row r="16308" spans="10:17" x14ac:dyDescent="0.25">
      <c r="J16308" s="14"/>
      <c r="K16308" s="14"/>
      <c r="L16308" s="14"/>
      <c r="M16308" s="14"/>
      <c r="N16308" s="14"/>
      <c r="O16308" s="14"/>
      <c r="P16308" s="14"/>
      <c r="Q16308" s="14"/>
    </row>
    <row r="16309" spans="10:17" x14ac:dyDescent="0.25">
      <c r="J16309" s="14"/>
      <c r="K16309" s="14"/>
      <c r="L16309" s="14"/>
      <c r="M16309" s="14"/>
      <c r="N16309" s="14"/>
      <c r="O16309" s="14"/>
      <c r="P16309" s="14"/>
      <c r="Q16309" s="14"/>
    </row>
    <row r="16310" spans="10:17" x14ac:dyDescent="0.25">
      <c r="J16310" s="14"/>
      <c r="K16310" s="14"/>
      <c r="L16310" s="14"/>
      <c r="M16310" s="14"/>
      <c r="N16310" s="14"/>
      <c r="O16310" s="14"/>
      <c r="P16310" s="14"/>
      <c r="Q16310" s="14"/>
    </row>
    <row r="16311" spans="10:17" x14ac:dyDescent="0.25">
      <c r="J16311" s="14"/>
      <c r="K16311" s="14"/>
      <c r="L16311" s="14"/>
      <c r="M16311" s="14"/>
      <c r="N16311" s="14"/>
      <c r="O16311" s="14"/>
      <c r="P16311" s="14"/>
      <c r="Q16311" s="14"/>
    </row>
    <row r="16312" spans="10:17" x14ac:dyDescent="0.25">
      <c r="J16312" s="14"/>
      <c r="K16312" s="14"/>
      <c r="L16312" s="14"/>
      <c r="M16312" s="14"/>
      <c r="N16312" s="14"/>
      <c r="O16312" s="14"/>
      <c r="P16312" s="14"/>
      <c r="Q16312" s="14"/>
    </row>
    <row r="16313" spans="10:17" x14ac:dyDescent="0.25">
      <c r="J16313" s="14"/>
      <c r="K16313" s="14"/>
      <c r="L16313" s="14"/>
      <c r="M16313" s="14"/>
      <c r="N16313" s="14"/>
      <c r="O16313" s="14"/>
      <c r="P16313" s="14"/>
      <c r="Q16313" s="14"/>
    </row>
    <row r="16314" spans="10:17" x14ac:dyDescent="0.25">
      <c r="J16314" s="14"/>
      <c r="K16314" s="14"/>
      <c r="L16314" s="14"/>
      <c r="M16314" s="14"/>
      <c r="N16314" s="14"/>
      <c r="O16314" s="14"/>
      <c r="P16314" s="14"/>
      <c r="Q16314" s="14"/>
    </row>
    <row r="16315" spans="10:17" x14ac:dyDescent="0.25">
      <c r="J16315" s="14"/>
      <c r="K16315" s="14"/>
      <c r="L16315" s="14"/>
      <c r="M16315" s="14"/>
      <c r="N16315" s="14"/>
      <c r="O16315" s="14"/>
      <c r="P16315" s="14"/>
      <c r="Q16315" s="14"/>
    </row>
    <row r="16316" spans="10:17" x14ac:dyDescent="0.25">
      <c r="J16316" s="14"/>
      <c r="K16316" s="14"/>
      <c r="L16316" s="14"/>
      <c r="M16316" s="14"/>
      <c r="N16316" s="14"/>
      <c r="O16316" s="14"/>
      <c r="P16316" s="14"/>
      <c r="Q16316" s="14"/>
    </row>
    <row r="16317" spans="10:17" x14ac:dyDescent="0.25">
      <c r="J16317" s="14"/>
      <c r="K16317" s="14"/>
      <c r="L16317" s="14"/>
      <c r="M16317" s="14"/>
      <c r="N16317" s="14"/>
      <c r="O16317" s="14"/>
      <c r="P16317" s="14"/>
      <c r="Q16317" s="14"/>
    </row>
    <row r="16318" spans="10:17" x14ac:dyDescent="0.25">
      <c r="J16318" s="14"/>
      <c r="K16318" s="14"/>
      <c r="L16318" s="14"/>
      <c r="M16318" s="14"/>
      <c r="N16318" s="14"/>
      <c r="O16318" s="14"/>
      <c r="P16318" s="14"/>
      <c r="Q16318" s="14"/>
    </row>
    <row r="16319" spans="10:17" x14ac:dyDescent="0.25">
      <c r="J16319" s="14"/>
      <c r="K16319" s="14"/>
      <c r="L16319" s="14"/>
      <c r="M16319" s="14"/>
      <c r="N16319" s="14"/>
      <c r="O16319" s="14"/>
      <c r="P16319" s="14"/>
      <c r="Q16319" s="14"/>
    </row>
    <row r="16320" spans="10:17" x14ac:dyDescent="0.25">
      <c r="J16320" s="14"/>
      <c r="K16320" s="14"/>
      <c r="L16320" s="14"/>
      <c r="M16320" s="14"/>
      <c r="N16320" s="14"/>
      <c r="O16320" s="14"/>
      <c r="P16320" s="14"/>
      <c r="Q16320" s="14"/>
    </row>
    <row r="16321" spans="10:17" x14ac:dyDescent="0.25">
      <c r="J16321" s="14"/>
      <c r="K16321" s="14"/>
      <c r="L16321" s="14"/>
      <c r="M16321" s="14"/>
      <c r="N16321" s="14"/>
      <c r="O16321" s="14"/>
      <c r="P16321" s="14"/>
      <c r="Q16321" s="14"/>
    </row>
    <row r="16322" spans="10:17" x14ac:dyDescent="0.25">
      <c r="J16322" s="14"/>
      <c r="K16322" s="14"/>
      <c r="L16322" s="14"/>
      <c r="M16322" s="14"/>
      <c r="N16322" s="14"/>
      <c r="O16322" s="14"/>
      <c r="P16322" s="14"/>
      <c r="Q16322" s="14"/>
    </row>
    <row r="16323" spans="10:17" x14ac:dyDescent="0.25">
      <c r="J16323" s="14"/>
      <c r="K16323" s="14"/>
      <c r="L16323" s="14"/>
      <c r="M16323" s="14"/>
      <c r="N16323" s="14"/>
      <c r="O16323" s="14"/>
      <c r="P16323" s="14"/>
      <c r="Q16323" s="14"/>
    </row>
    <row r="16324" spans="10:17" x14ac:dyDescent="0.25">
      <c r="J16324" s="14"/>
      <c r="K16324" s="14"/>
      <c r="L16324" s="14"/>
      <c r="M16324" s="14"/>
      <c r="N16324" s="14"/>
      <c r="O16324" s="14"/>
      <c r="P16324" s="14"/>
      <c r="Q16324" s="14"/>
    </row>
    <row r="16325" spans="10:17" x14ac:dyDescent="0.25">
      <c r="J16325" s="14"/>
      <c r="K16325" s="14"/>
      <c r="L16325" s="14"/>
      <c r="M16325" s="14"/>
      <c r="N16325" s="14"/>
      <c r="O16325" s="14"/>
      <c r="P16325" s="14"/>
      <c r="Q16325" s="14"/>
    </row>
    <row r="16326" spans="10:17" x14ac:dyDescent="0.25">
      <c r="J16326" s="14"/>
      <c r="K16326" s="14"/>
      <c r="L16326" s="14"/>
      <c r="M16326" s="14"/>
      <c r="N16326" s="14"/>
      <c r="O16326" s="14"/>
      <c r="P16326" s="14"/>
      <c r="Q16326" s="14"/>
    </row>
    <row r="16327" spans="10:17" x14ac:dyDescent="0.25">
      <c r="J16327" s="14"/>
      <c r="K16327" s="14"/>
      <c r="L16327" s="14"/>
      <c r="M16327" s="14"/>
      <c r="N16327" s="14"/>
      <c r="O16327" s="14"/>
      <c r="P16327" s="14"/>
      <c r="Q16327" s="14"/>
    </row>
    <row r="16328" spans="10:17" x14ac:dyDescent="0.25">
      <c r="J16328" s="14"/>
      <c r="K16328" s="14"/>
      <c r="L16328" s="14"/>
      <c r="M16328" s="14"/>
      <c r="N16328" s="14"/>
      <c r="O16328" s="14"/>
      <c r="P16328" s="14"/>
      <c r="Q16328" s="14"/>
    </row>
    <row r="16329" spans="10:17" x14ac:dyDescent="0.25">
      <c r="J16329" s="14"/>
      <c r="K16329" s="14"/>
      <c r="L16329" s="14"/>
      <c r="M16329" s="14"/>
      <c r="N16329" s="14"/>
      <c r="O16329" s="14"/>
      <c r="P16329" s="14"/>
      <c r="Q16329" s="14"/>
    </row>
    <row r="16330" spans="10:17" x14ac:dyDescent="0.25">
      <c r="J16330" s="14"/>
      <c r="K16330" s="14"/>
      <c r="L16330" s="14"/>
      <c r="M16330" s="14"/>
      <c r="N16330" s="14"/>
      <c r="O16330" s="14"/>
      <c r="P16330" s="14"/>
      <c r="Q16330" s="14"/>
    </row>
    <row r="16331" spans="10:17" x14ac:dyDescent="0.25">
      <c r="J16331" s="14"/>
      <c r="K16331" s="14"/>
      <c r="L16331" s="14"/>
      <c r="M16331" s="14"/>
      <c r="N16331" s="14"/>
      <c r="O16331" s="14"/>
      <c r="P16331" s="14"/>
      <c r="Q16331" s="14"/>
    </row>
    <row r="16332" spans="10:17" x14ac:dyDescent="0.25">
      <c r="J16332" s="14"/>
      <c r="K16332" s="14"/>
      <c r="L16332" s="14"/>
      <c r="M16332" s="14"/>
      <c r="N16332" s="14"/>
      <c r="O16332" s="14"/>
      <c r="P16332" s="14"/>
      <c r="Q16332" s="14"/>
    </row>
    <row r="16333" spans="10:17" x14ac:dyDescent="0.25">
      <c r="J16333" s="14"/>
      <c r="K16333" s="14"/>
      <c r="L16333" s="14"/>
      <c r="M16333" s="14"/>
      <c r="N16333" s="14"/>
      <c r="O16333" s="14"/>
      <c r="P16333" s="14"/>
      <c r="Q16333" s="14"/>
    </row>
    <row r="16334" spans="10:17" x14ac:dyDescent="0.25">
      <c r="J16334" s="14"/>
      <c r="K16334" s="14"/>
      <c r="L16334" s="14"/>
      <c r="M16334" s="14"/>
      <c r="N16334" s="14"/>
      <c r="O16334" s="14"/>
      <c r="P16334" s="14"/>
      <c r="Q16334" s="14"/>
    </row>
    <row r="16335" spans="10:17" x14ac:dyDescent="0.25">
      <c r="J16335" s="14"/>
      <c r="K16335" s="14"/>
      <c r="L16335" s="14"/>
      <c r="M16335" s="14"/>
      <c r="N16335" s="14"/>
      <c r="O16335" s="14"/>
      <c r="P16335" s="14"/>
      <c r="Q16335" s="14"/>
    </row>
    <row r="16336" spans="10:17" x14ac:dyDescent="0.25">
      <c r="J16336" s="14"/>
      <c r="K16336" s="14"/>
      <c r="L16336" s="14"/>
      <c r="M16336" s="14"/>
      <c r="N16336" s="14"/>
      <c r="O16336" s="14"/>
      <c r="P16336" s="14"/>
      <c r="Q16336" s="14"/>
    </row>
    <row r="16337" spans="10:17" x14ac:dyDescent="0.25">
      <c r="J16337" s="14"/>
      <c r="K16337" s="14"/>
      <c r="L16337" s="14"/>
      <c r="M16337" s="14"/>
      <c r="N16337" s="14"/>
      <c r="O16337" s="14"/>
      <c r="P16337" s="14"/>
      <c r="Q16337" s="14"/>
    </row>
    <row r="16338" spans="10:17" x14ac:dyDescent="0.25">
      <c r="J16338" s="14"/>
      <c r="K16338" s="14"/>
      <c r="L16338" s="14"/>
      <c r="M16338" s="14"/>
      <c r="N16338" s="14"/>
      <c r="O16338" s="14"/>
      <c r="P16338" s="14"/>
      <c r="Q16338" s="14"/>
    </row>
    <row r="16339" spans="10:17" x14ac:dyDescent="0.25">
      <c r="J16339" s="14"/>
      <c r="K16339" s="14"/>
      <c r="L16339" s="14"/>
      <c r="M16339" s="14"/>
      <c r="N16339" s="14"/>
      <c r="O16339" s="14"/>
      <c r="P16339" s="14"/>
      <c r="Q16339" s="14"/>
    </row>
    <row r="16340" spans="10:17" x14ac:dyDescent="0.25">
      <c r="J16340" s="14"/>
      <c r="K16340" s="14"/>
      <c r="L16340" s="14"/>
      <c r="M16340" s="14"/>
      <c r="N16340" s="14"/>
      <c r="O16340" s="14"/>
      <c r="P16340" s="14"/>
      <c r="Q16340" s="14"/>
    </row>
    <row r="16341" spans="10:17" x14ac:dyDescent="0.25">
      <c r="J16341" s="14"/>
      <c r="K16341" s="14"/>
      <c r="L16341" s="14"/>
      <c r="M16341" s="14"/>
      <c r="N16341" s="14"/>
      <c r="O16341" s="14"/>
      <c r="P16341" s="14"/>
      <c r="Q16341" s="14"/>
    </row>
    <row r="16342" spans="10:17" x14ac:dyDescent="0.25">
      <c r="J16342" s="14"/>
      <c r="K16342" s="14"/>
      <c r="L16342" s="14"/>
      <c r="M16342" s="14"/>
      <c r="N16342" s="14"/>
      <c r="O16342" s="14"/>
      <c r="P16342" s="14"/>
      <c r="Q16342" s="14"/>
    </row>
    <row r="16343" spans="10:17" x14ac:dyDescent="0.25">
      <c r="J16343" s="14"/>
      <c r="K16343" s="14"/>
      <c r="L16343" s="14"/>
      <c r="M16343" s="14"/>
      <c r="N16343" s="14"/>
      <c r="O16343" s="14"/>
      <c r="P16343" s="14"/>
      <c r="Q16343" s="14"/>
    </row>
    <row r="16344" spans="10:17" x14ac:dyDescent="0.25">
      <c r="J16344" s="14"/>
      <c r="K16344" s="14"/>
      <c r="L16344" s="14"/>
      <c r="M16344" s="14"/>
      <c r="N16344" s="14"/>
      <c r="O16344" s="14"/>
      <c r="P16344" s="14"/>
      <c r="Q16344" s="14"/>
    </row>
    <row r="16345" spans="10:17" x14ac:dyDescent="0.25">
      <c r="J16345" s="14"/>
      <c r="K16345" s="14"/>
      <c r="L16345" s="14"/>
      <c r="M16345" s="14"/>
      <c r="N16345" s="14"/>
      <c r="O16345" s="14"/>
      <c r="P16345" s="14"/>
      <c r="Q16345" s="14"/>
    </row>
    <row r="16346" spans="10:17" x14ac:dyDescent="0.25">
      <c r="J16346" s="14"/>
      <c r="K16346" s="14"/>
      <c r="L16346" s="14"/>
      <c r="M16346" s="14"/>
      <c r="N16346" s="14"/>
      <c r="O16346" s="14"/>
      <c r="P16346" s="14"/>
      <c r="Q16346" s="14"/>
    </row>
    <row r="16347" spans="10:17" x14ac:dyDescent="0.25">
      <c r="J16347" s="14"/>
      <c r="K16347" s="14"/>
      <c r="L16347" s="14"/>
      <c r="M16347" s="14"/>
      <c r="N16347" s="14"/>
      <c r="O16347" s="14"/>
      <c r="P16347" s="14"/>
      <c r="Q16347" s="14"/>
    </row>
    <row r="16348" spans="10:17" x14ac:dyDescent="0.25">
      <c r="J16348" s="14"/>
      <c r="K16348" s="14"/>
      <c r="L16348" s="14"/>
      <c r="M16348" s="14"/>
      <c r="N16348" s="14"/>
      <c r="O16348" s="14"/>
      <c r="P16348" s="14"/>
      <c r="Q16348" s="14"/>
    </row>
    <row r="16349" spans="10:17" x14ac:dyDescent="0.25">
      <c r="J16349" s="14"/>
      <c r="K16349" s="14"/>
      <c r="L16349" s="14"/>
      <c r="M16349" s="14"/>
      <c r="N16349" s="14"/>
      <c r="O16349" s="14"/>
      <c r="P16349" s="14"/>
      <c r="Q16349" s="14"/>
    </row>
    <row r="16350" spans="10:17" x14ac:dyDescent="0.25">
      <c r="J16350" s="14"/>
      <c r="K16350" s="14"/>
      <c r="L16350" s="14"/>
      <c r="M16350" s="14"/>
      <c r="N16350" s="14"/>
      <c r="O16350" s="14"/>
      <c r="P16350" s="14"/>
      <c r="Q16350" s="14"/>
    </row>
    <row r="16351" spans="10:17" x14ac:dyDescent="0.25">
      <c r="J16351" s="14"/>
      <c r="K16351" s="14"/>
      <c r="L16351" s="14"/>
      <c r="M16351" s="14"/>
      <c r="N16351" s="14"/>
      <c r="O16351" s="14"/>
      <c r="P16351" s="14"/>
      <c r="Q16351" s="14"/>
    </row>
    <row r="16352" spans="10:17" x14ac:dyDescent="0.25">
      <c r="J16352" s="14"/>
      <c r="K16352" s="14"/>
      <c r="L16352" s="14"/>
      <c r="M16352" s="14"/>
      <c r="N16352" s="14"/>
      <c r="O16352" s="14"/>
      <c r="P16352" s="14"/>
      <c r="Q16352" s="14"/>
    </row>
    <row r="16353" spans="10:17" x14ac:dyDescent="0.25">
      <c r="J16353" s="14"/>
      <c r="K16353" s="14"/>
      <c r="L16353" s="14"/>
      <c r="M16353" s="14"/>
      <c r="N16353" s="14"/>
      <c r="O16353" s="14"/>
      <c r="P16353" s="14"/>
      <c r="Q16353" s="14"/>
    </row>
    <row r="16354" spans="10:17" x14ac:dyDescent="0.25">
      <c r="J16354" s="14"/>
      <c r="K16354" s="14"/>
      <c r="L16354" s="14"/>
      <c r="M16354" s="14"/>
      <c r="N16354" s="14"/>
      <c r="O16354" s="14"/>
      <c r="P16354" s="14"/>
      <c r="Q16354" s="14"/>
    </row>
    <row r="16355" spans="10:17" x14ac:dyDescent="0.25">
      <c r="J16355" s="14"/>
      <c r="K16355" s="14"/>
      <c r="L16355" s="14"/>
      <c r="M16355" s="14"/>
      <c r="N16355" s="14"/>
      <c r="O16355" s="14"/>
      <c r="P16355" s="14"/>
      <c r="Q16355" s="14"/>
    </row>
    <row r="16356" spans="10:17" x14ac:dyDescent="0.25">
      <c r="J16356" s="14"/>
      <c r="K16356" s="14"/>
      <c r="L16356" s="14"/>
      <c r="M16356" s="14"/>
      <c r="N16356" s="14"/>
      <c r="O16356" s="14"/>
      <c r="P16356" s="14"/>
      <c r="Q16356" s="14"/>
    </row>
    <row r="16357" spans="10:17" x14ac:dyDescent="0.25">
      <c r="J16357" s="14"/>
      <c r="K16357" s="14"/>
      <c r="L16357" s="14"/>
      <c r="M16357" s="14"/>
      <c r="N16357" s="14"/>
      <c r="O16357" s="14"/>
      <c r="P16357" s="14"/>
      <c r="Q16357" s="14"/>
    </row>
    <row r="16358" spans="10:17" x14ac:dyDescent="0.25">
      <c r="J16358" s="14"/>
      <c r="K16358" s="14"/>
      <c r="L16358" s="14"/>
      <c r="M16358" s="14"/>
      <c r="N16358" s="14"/>
      <c r="O16358" s="14"/>
      <c r="P16358" s="14"/>
      <c r="Q16358" s="14"/>
    </row>
    <row r="16359" spans="10:17" x14ac:dyDescent="0.25">
      <c r="J16359" s="14"/>
      <c r="K16359" s="14"/>
      <c r="L16359" s="14"/>
      <c r="M16359" s="14"/>
      <c r="N16359" s="14"/>
      <c r="O16359" s="14"/>
      <c r="P16359" s="14"/>
      <c r="Q16359" s="14"/>
    </row>
    <row r="16360" spans="10:17" x14ac:dyDescent="0.25">
      <c r="J16360" s="14"/>
      <c r="K16360" s="14"/>
      <c r="L16360" s="14"/>
      <c r="M16360" s="14"/>
      <c r="N16360" s="14"/>
      <c r="O16360" s="14"/>
      <c r="P16360" s="14"/>
      <c r="Q16360" s="14"/>
    </row>
    <row r="16361" spans="10:17" x14ac:dyDescent="0.25">
      <c r="J16361" s="14"/>
      <c r="K16361" s="14"/>
      <c r="L16361" s="14"/>
      <c r="M16361" s="14"/>
      <c r="N16361" s="14"/>
      <c r="O16361" s="14"/>
      <c r="P16361" s="14"/>
      <c r="Q16361" s="14"/>
    </row>
    <row r="16362" spans="10:17" x14ac:dyDescent="0.25">
      <c r="J16362" s="14"/>
      <c r="K16362" s="14"/>
      <c r="L16362" s="14"/>
      <c r="M16362" s="14"/>
      <c r="N16362" s="14"/>
      <c r="O16362" s="14"/>
      <c r="P16362" s="14"/>
      <c r="Q16362" s="14"/>
    </row>
    <row r="16363" spans="10:17" x14ac:dyDescent="0.25">
      <c r="J16363" s="14"/>
      <c r="K16363" s="14"/>
      <c r="L16363" s="14"/>
      <c r="M16363" s="14"/>
      <c r="N16363" s="14"/>
      <c r="O16363" s="14"/>
      <c r="P16363" s="14"/>
      <c r="Q16363" s="14"/>
    </row>
    <row r="16364" spans="10:17" x14ac:dyDescent="0.25">
      <c r="J16364" s="14"/>
      <c r="K16364" s="14"/>
      <c r="L16364" s="14"/>
      <c r="M16364" s="14"/>
      <c r="N16364" s="14"/>
      <c r="O16364" s="14"/>
      <c r="P16364" s="14"/>
      <c r="Q16364" s="14"/>
    </row>
    <row r="16365" spans="10:17" x14ac:dyDescent="0.25">
      <c r="J16365" s="14"/>
      <c r="K16365" s="14"/>
      <c r="L16365" s="14"/>
      <c r="M16365" s="14"/>
      <c r="N16365" s="14"/>
      <c r="O16365" s="14"/>
      <c r="P16365" s="14"/>
      <c r="Q16365" s="14"/>
    </row>
    <row r="16366" spans="10:17" x14ac:dyDescent="0.25">
      <c r="J16366" s="14"/>
      <c r="K16366" s="14"/>
      <c r="L16366" s="14"/>
      <c r="M16366" s="14"/>
      <c r="N16366" s="14"/>
      <c r="O16366" s="14"/>
      <c r="P16366" s="14"/>
      <c r="Q16366" s="14"/>
    </row>
    <row r="16367" spans="10:17" x14ac:dyDescent="0.25">
      <c r="J16367" s="14"/>
      <c r="K16367" s="14"/>
      <c r="L16367" s="14"/>
      <c r="M16367" s="14"/>
      <c r="N16367" s="14"/>
      <c r="O16367" s="14"/>
      <c r="P16367" s="14"/>
      <c r="Q16367" s="14"/>
    </row>
    <row r="16368" spans="10:17" x14ac:dyDescent="0.25">
      <c r="J16368" s="14"/>
      <c r="K16368" s="14"/>
      <c r="L16368" s="14"/>
      <c r="M16368" s="14"/>
      <c r="N16368" s="14"/>
      <c r="O16368" s="14"/>
      <c r="P16368" s="14"/>
      <c r="Q16368" s="14"/>
    </row>
    <row r="16369" spans="10:17" x14ac:dyDescent="0.25">
      <c r="J16369" s="14"/>
      <c r="K16369" s="14"/>
      <c r="L16369" s="14"/>
      <c r="M16369" s="14"/>
      <c r="N16369" s="14"/>
      <c r="O16369" s="14"/>
      <c r="P16369" s="14"/>
      <c r="Q16369" s="14"/>
    </row>
    <row r="16370" spans="10:17" x14ac:dyDescent="0.25">
      <c r="J16370" s="14"/>
      <c r="K16370" s="14"/>
      <c r="L16370" s="14"/>
      <c r="M16370" s="14"/>
      <c r="N16370" s="14"/>
      <c r="O16370" s="14"/>
      <c r="P16370" s="14"/>
      <c r="Q16370" s="14"/>
    </row>
    <row r="16371" spans="10:17" x14ac:dyDescent="0.25">
      <c r="J16371" s="14"/>
      <c r="K16371" s="14"/>
      <c r="L16371" s="14"/>
      <c r="M16371" s="14"/>
      <c r="N16371" s="14"/>
      <c r="O16371" s="14"/>
      <c r="P16371" s="14"/>
      <c r="Q16371" s="14"/>
    </row>
    <row r="16372" spans="10:17" x14ac:dyDescent="0.25">
      <c r="J16372" s="14"/>
      <c r="K16372" s="14"/>
      <c r="L16372" s="14"/>
      <c r="M16372" s="14"/>
      <c r="N16372" s="14"/>
      <c r="O16372" s="14"/>
      <c r="P16372" s="14"/>
      <c r="Q16372" s="14"/>
    </row>
    <row r="16373" spans="10:17" x14ac:dyDescent="0.25">
      <c r="J16373" s="14"/>
      <c r="K16373" s="14"/>
      <c r="L16373" s="14"/>
      <c r="M16373" s="14"/>
      <c r="N16373" s="14"/>
      <c r="O16373" s="14"/>
      <c r="P16373" s="14"/>
      <c r="Q16373" s="14"/>
    </row>
    <row r="16374" spans="10:17" x14ac:dyDescent="0.25">
      <c r="J16374" s="14"/>
      <c r="K16374" s="14"/>
      <c r="L16374" s="14"/>
      <c r="M16374" s="14"/>
      <c r="N16374" s="14"/>
      <c r="O16374" s="14"/>
      <c r="P16374" s="14"/>
      <c r="Q16374" s="14"/>
    </row>
    <row r="16375" spans="10:17" x14ac:dyDescent="0.25">
      <c r="J16375" s="14"/>
      <c r="K16375" s="14"/>
      <c r="L16375" s="14"/>
      <c r="M16375" s="14"/>
      <c r="N16375" s="14"/>
      <c r="O16375" s="14"/>
      <c r="P16375" s="14"/>
      <c r="Q16375" s="14"/>
    </row>
    <row r="16376" spans="10:17" x14ac:dyDescent="0.25">
      <c r="J16376" s="14"/>
      <c r="K16376" s="14"/>
      <c r="L16376" s="14"/>
      <c r="M16376" s="14"/>
      <c r="N16376" s="14"/>
      <c r="O16376" s="14"/>
      <c r="P16376" s="14"/>
      <c r="Q16376" s="14"/>
    </row>
    <row r="16377" spans="10:17" x14ac:dyDescent="0.25">
      <c r="J16377" s="14"/>
      <c r="K16377" s="14"/>
      <c r="L16377" s="14"/>
      <c r="M16377" s="14"/>
      <c r="N16377" s="14"/>
      <c r="O16377" s="14"/>
      <c r="P16377" s="14"/>
      <c r="Q16377" s="14"/>
    </row>
    <row r="16378" spans="10:17" x14ac:dyDescent="0.25">
      <c r="J16378" s="14"/>
      <c r="K16378" s="14"/>
      <c r="L16378" s="14"/>
      <c r="M16378" s="14"/>
      <c r="N16378" s="14"/>
      <c r="O16378" s="14"/>
      <c r="P16378" s="14"/>
      <c r="Q16378" s="14"/>
    </row>
    <row r="16379" spans="10:17" x14ac:dyDescent="0.25">
      <c r="J16379" s="14"/>
      <c r="K16379" s="14"/>
      <c r="L16379" s="14"/>
      <c r="M16379" s="14"/>
      <c r="N16379" s="14"/>
      <c r="O16379" s="14"/>
      <c r="P16379" s="14"/>
      <c r="Q16379" s="14"/>
    </row>
    <row r="16380" spans="10:17" x14ac:dyDescent="0.25">
      <c r="J16380" s="14"/>
      <c r="K16380" s="14"/>
      <c r="L16380" s="14"/>
      <c r="M16380" s="14"/>
      <c r="N16380" s="14"/>
      <c r="O16380" s="14"/>
      <c r="P16380" s="14"/>
      <c r="Q16380" s="14"/>
    </row>
    <row r="16381" spans="10:17" x14ac:dyDescent="0.25">
      <c r="J16381" s="14"/>
      <c r="K16381" s="14"/>
      <c r="L16381" s="14"/>
      <c r="M16381" s="14"/>
      <c r="N16381" s="14"/>
      <c r="O16381" s="14"/>
      <c r="P16381" s="14"/>
      <c r="Q16381" s="14"/>
    </row>
    <row r="16382" spans="10:17" x14ac:dyDescent="0.25">
      <c r="J16382" s="14"/>
      <c r="K16382" s="14"/>
      <c r="L16382" s="14"/>
      <c r="M16382" s="14"/>
      <c r="N16382" s="14"/>
      <c r="O16382" s="14"/>
      <c r="P16382" s="14"/>
      <c r="Q16382" s="14"/>
    </row>
    <row r="16383" spans="10:17" x14ac:dyDescent="0.25">
      <c r="J16383" s="14"/>
      <c r="K16383" s="14"/>
      <c r="L16383" s="14"/>
      <c r="M16383" s="14"/>
      <c r="N16383" s="14"/>
      <c r="O16383" s="14"/>
      <c r="P16383" s="14"/>
      <c r="Q16383" s="14"/>
    </row>
    <row r="16384" spans="10:17" x14ac:dyDescent="0.25">
      <c r="J16384" s="14"/>
      <c r="K16384" s="14"/>
      <c r="L16384" s="14"/>
      <c r="M16384" s="14"/>
      <c r="N16384" s="14"/>
      <c r="O16384" s="14"/>
      <c r="P16384" s="14"/>
      <c r="Q16384" s="14"/>
    </row>
    <row r="16385" spans="10:17" x14ac:dyDescent="0.25">
      <c r="J16385" s="14"/>
      <c r="K16385" s="14"/>
      <c r="L16385" s="14"/>
      <c r="M16385" s="14"/>
      <c r="N16385" s="14"/>
      <c r="O16385" s="14"/>
      <c r="P16385" s="14"/>
      <c r="Q16385" s="14"/>
    </row>
    <row r="16386" spans="10:17" x14ac:dyDescent="0.25">
      <c r="J16386" s="14"/>
      <c r="K16386" s="14"/>
      <c r="L16386" s="14"/>
      <c r="M16386" s="14"/>
      <c r="N16386" s="14"/>
      <c r="O16386" s="14"/>
      <c r="P16386" s="14"/>
      <c r="Q16386" s="14"/>
    </row>
    <row r="16387" spans="10:17" x14ac:dyDescent="0.25">
      <c r="J16387" s="14"/>
      <c r="K16387" s="14"/>
      <c r="L16387" s="14"/>
      <c r="M16387" s="14"/>
      <c r="N16387" s="14"/>
      <c r="O16387" s="14"/>
      <c r="P16387" s="14"/>
      <c r="Q16387" s="14"/>
    </row>
    <row r="16388" spans="10:17" x14ac:dyDescent="0.25">
      <c r="J16388" s="14"/>
      <c r="K16388" s="14"/>
      <c r="L16388" s="14"/>
      <c r="M16388" s="14"/>
      <c r="N16388" s="14"/>
      <c r="O16388" s="14"/>
      <c r="P16388" s="14"/>
      <c r="Q16388" s="14"/>
    </row>
    <row r="16389" spans="10:17" x14ac:dyDescent="0.25">
      <c r="J16389" s="14"/>
      <c r="K16389" s="14"/>
      <c r="L16389" s="14"/>
      <c r="M16389" s="14"/>
      <c r="N16389" s="14"/>
      <c r="O16389" s="14"/>
      <c r="P16389" s="14"/>
      <c r="Q16389" s="14"/>
    </row>
    <row r="16390" spans="10:17" x14ac:dyDescent="0.25">
      <c r="J16390" s="14"/>
      <c r="K16390" s="14"/>
      <c r="L16390" s="14"/>
      <c r="M16390" s="14"/>
      <c r="N16390" s="14"/>
      <c r="O16390" s="14"/>
      <c r="P16390" s="14"/>
      <c r="Q16390" s="14"/>
    </row>
    <row r="16391" spans="10:17" x14ac:dyDescent="0.25">
      <c r="J16391" s="14"/>
      <c r="K16391" s="14"/>
      <c r="L16391" s="14"/>
      <c r="M16391" s="14"/>
      <c r="N16391" s="14"/>
      <c r="O16391" s="14"/>
      <c r="P16391" s="14"/>
      <c r="Q16391" s="1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cols>
    <col min="1" max="1" width="18.85546875" customWidth="1"/>
  </cols>
  <sheetData>
    <row r="2" spans="1:6" x14ac:dyDescent="0.25">
      <c r="A2" t="s">
        <v>7</v>
      </c>
      <c r="B2" t="s">
        <v>430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1.83E-4</v>
      </c>
      <c r="D8">
        <v>1.9999999999999999E-6</v>
      </c>
      <c r="E8">
        <v>1.9000000000000001E-5</v>
      </c>
      <c r="F8">
        <v>8.3999999999999995E-5</v>
      </c>
    </row>
    <row r="9" spans="1:6" x14ac:dyDescent="0.25">
      <c r="A9" t="s">
        <v>18</v>
      </c>
      <c r="B9">
        <v>1098486000</v>
      </c>
      <c r="C9">
        <v>1.26E-4</v>
      </c>
      <c r="D9">
        <v>3.9999999999999998E-6</v>
      </c>
      <c r="E9">
        <v>3.6000000000000001E-5</v>
      </c>
      <c r="F9">
        <v>1.0399999999999999E-4</v>
      </c>
    </row>
    <row r="10" spans="1:6" x14ac:dyDescent="0.25">
      <c r="A10" t="s">
        <v>19</v>
      </c>
      <c r="B10">
        <v>1099094400</v>
      </c>
      <c r="C10">
        <v>7.2999999999999999E-5</v>
      </c>
      <c r="D10">
        <v>5.0000000000000004E-6</v>
      </c>
      <c r="E10">
        <v>4.1999999999999998E-5</v>
      </c>
      <c r="F10">
        <v>8.1000000000000004E-5</v>
      </c>
    </row>
    <row r="11" spans="1:6" x14ac:dyDescent="0.25">
      <c r="A11" t="s">
        <v>20</v>
      </c>
      <c r="B11">
        <v>1099699200</v>
      </c>
      <c r="C11">
        <v>1.0000000000000001E-5</v>
      </c>
      <c r="D11">
        <v>5.0000000000000004E-6</v>
      </c>
      <c r="E11">
        <v>3.6999999999999998E-5</v>
      </c>
      <c r="F11">
        <v>3.8999999999999999E-5</v>
      </c>
    </row>
    <row r="12" spans="1:6" x14ac:dyDescent="0.25">
      <c r="A12" t="s">
        <v>21</v>
      </c>
      <c r="B12">
        <v>1100304000</v>
      </c>
      <c r="C12">
        <v>3.0200000000000002E-4</v>
      </c>
      <c r="D12">
        <v>9.0000000000000002E-6</v>
      </c>
      <c r="E12">
        <v>8.0000000000000007E-5</v>
      </c>
      <c r="F12">
        <v>2.0699999999999999E-4</v>
      </c>
    </row>
    <row r="13" spans="1:6" x14ac:dyDescent="0.25">
      <c r="A13" t="s">
        <v>22</v>
      </c>
      <c r="B13">
        <v>1100908800</v>
      </c>
      <c r="C13">
        <v>8.1800000000000004E-4</v>
      </c>
      <c r="D13">
        <v>2.1999999999999999E-5</v>
      </c>
      <c r="E13">
        <v>2.0100000000000001E-4</v>
      </c>
      <c r="F13">
        <v>6.0599999999999998E-4</v>
      </c>
    </row>
    <row r="14" spans="1:6" x14ac:dyDescent="0.25">
      <c r="A14" t="s">
        <v>23</v>
      </c>
      <c r="B14">
        <v>1101513600</v>
      </c>
      <c r="C14">
        <v>1.4350000000000001E-3</v>
      </c>
      <c r="D14">
        <v>4.3999999999999999E-5</v>
      </c>
      <c r="E14">
        <v>4.0000000000000002E-4</v>
      </c>
      <c r="F14">
        <v>1.121E-3</v>
      </c>
    </row>
    <row r="15" spans="1:6" x14ac:dyDescent="0.25">
      <c r="A15" t="s">
        <v>24</v>
      </c>
      <c r="B15">
        <v>1102118400</v>
      </c>
      <c r="C15">
        <v>2.0699999999999998E-3</v>
      </c>
      <c r="D15">
        <v>7.4999999999999993E-5</v>
      </c>
      <c r="E15">
        <v>6.69E-4</v>
      </c>
      <c r="F15">
        <v>1.6999999999999999E-3</v>
      </c>
    </row>
    <row r="16" spans="1:6" x14ac:dyDescent="0.25">
      <c r="A16" t="s">
        <v>25</v>
      </c>
      <c r="B16">
        <v>1102723200</v>
      </c>
      <c r="C16">
        <v>1.526E-3</v>
      </c>
      <c r="D16">
        <v>9.7E-5</v>
      </c>
      <c r="E16">
        <v>8.0199999999999998E-4</v>
      </c>
      <c r="F16">
        <v>1.5280000000000001E-3</v>
      </c>
    </row>
    <row r="17" spans="1:6" x14ac:dyDescent="0.25">
      <c r="A17" t="s">
        <v>26</v>
      </c>
      <c r="B17">
        <v>1103328000</v>
      </c>
      <c r="C17">
        <v>2.5469999999999998E-3</v>
      </c>
      <c r="D17">
        <v>1.34E-4</v>
      </c>
      <c r="E17">
        <v>1.078E-3</v>
      </c>
      <c r="F17">
        <v>2.0669999999999998E-3</v>
      </c>
    </row>
    <row r="18" spans="1:6" x14ac:dyDescent="0.25">
      <c r="A18" t="s">
        <v>27</v>
      </c>
      <c r="B18">
        <v>1103932800</v>
      </c>
      <c r="C18">
        <v>1.97E-3</v>
      </c>
      <c r="D18">
        <v>1.63E-4</v>
      </c>
      <c r="E18">
        <v>1.2199999999999999E-3</v>
      </c>
      <c r="F18">
        <v>2.0019999999999999E-3</v>
      </c>
    </row>
    <row r="19" spans="1:6" x14ac:dyDescent="0.25">
      <c r="A19" t="s">
        <v>28</v>
      </c>
      <c r="B19">
        <v>1104537600</v>
      </c>
      <c r="C19">
        <v>2.6210000000000001E-3</v>
      </c>
      <c r="D19">
        <v>2.0000000000000001E-4</v>
      </c>
      <c r="E19">
        <v>1.4430000000000001E-3</v>
      </c>
      <c r="F19">
        <v>2.3519999999999999E-3</v>
      </c>
    </row>
    <row r="20" spans="1:6" x14ac:dyDescent="0.25">
      <c r="A20" t="s">
        <v>29</v>
      </c>
      <c r="B20">
        <v>1105142400</v>
      </c>
      <c r="C20">
        <v>3.0699999999999998E-3</v>
      </c>
      <c r="D20">
        <v>2.4399999999999999E-4</v>
      </c>
      <c r="E20">
        <v>1.701E-3</v>
      </c>
      <c r="F20">
        <v>2.7360000000000002E-3</v>
      </c>
    </row>
    <row r="21" spans="1:6" x14ac:dyDescent="0.25">
      <c r="A21" t="s">
        <v>30</v>
      </c>
      <c r="B21">
        <v>1105747200</v>
      </c>
      <c r="C21">
        <v>2.7030000000000001E-3</v>
      </c>
      <c r="D21">
        <v>2.8200000000000002E-4</v>
      </c>
      <c r="E21">
        <v>1.8619999999999999E-3</v>
      </c>
      <c r="F21">
        <v>2.738E-3</v>
      </c>
    </row>
    <row r="22" spans="1:6" x14ac:dyDescent="0.25">
      <c r="A22" t="s">
        <v>31</v>
      </c>
      <c r="B22">
        <v>1106352000</v>
      </c>
      <c r="C22">
        <v>2.2569999999999999E-3</v>
      </c>
      <c r="D22">
        <v>3.1199999999999999E-4</v>
      </c>
      <c r="E22">
        <v>1.916E-3</v>
      </c>
      <c r="F22">
        <v>2.3210000000000001E-3</v>
      </c>
    </row>
    <row r="23" spans="1:6" x14ac:dyDescent="0.25">
      <c r="A23" t="s">
        <v>32</v>
      </c>
      <c r="B23">
        <v>1106956800</v>
      </c>
      <c r="C23">
        <v>1.158E-3</v>
      </c>
      <c r="D23">
        <v>3.2499999999999999E-4</v>
      </c>
      <c r="E23">
        <v>1.7899999999999999E-3</v>
      </c>
      <c r="F23">
        <v>1.5820000000000001E-3</v>
      </c>
    </row>
    <row r="24" spans="1:6" x14ac:dyDescent="0.25">
      <c r="A24" t="s">
        <v>33</v>
      </c>
      <c r="B24">
        <v>1107561600</v>
      </c>
      <c r="C24">
        <v>6.3199999999999997E-4</v>
      </c>
      <c r="D24">
        <v>3.3E-4</v>
      </c>
      <c r="E24">
        <v>1.6069999999999999E-3</v>
      </c>
      <c r="F24">
        <v>1.083E-3</v>
      </c>
    </row>
    <row r="25" spans="1:6" x14ac:dyDescent="0.25">
      <c r="A25" t="s">
        <v>34</v>
      </c>
      <c r="B25">
        <v>1108166400</v>
      </c>
      <c r="C25">
        <v>5.8500000000000002E-3</v>
      </c>
      <c r="D25">
        <v>4.1399999999999998E-4</v>
      </c>
      <c r="E25">
        <v>2.2330000000000002E-3</v>
      </c>
      <c r="F25">
        <v>2.9780000000000002E-3</v>
      </c>
    </row>
    <row r="26" spans="1:6" x14ac:dyDescent="0.25">
      <c r="A26" t="s">
        <v>35</v>
      </c>
      <c r="B26">
        <v>1108771200</v>
      </c>
      <c r="C26">
        <v>9.1500000000000001E-4</v>
      </c>
      <c r="D26">
        <v>4.2200000000000001E-4</v>
      </c>
      <c r="E26">
        <v>2.0200000000000001E-3</v>
      </c>
      <c r="F26">
        <v>1.7830000000000001E-3</v>
      </c>
    </row>
    <row r="27" spans="1:6" x14ac:dyDescent="0.25">
      <c r="A27" t="s">
        <v>36</v>
      </c>
      <c r="B27">
        <v>1109376000</v>
      </c>
      <c r="C27">
        <v>1.0660000000000001E-3</v>
      </c>
      <c r="D27">
        <v>4.3199999999999998E-4</v>
      </c>
      <c r="E27">
        <v>1.869E-3</v>
      </c>
      <c r="F27">
        <v>1.4059999999999999E-3</v>
      </c>
    </row>
    <row r="28" spans="1:6" x14ac:dyDescent="0.25">
      <c r="A28" t="s">
        <v>37</v>
      </c>
      <c r="B28">
        <v>1109980800</v>
      </c>
      <c r="C28">
        <v>1.916E-3</v>
      </c>
      <c r="D28">
        <v>4.5399999999999998E-4</v>
      </c>
      <c r="E28">
        <v>1.877E-3</v>
      </c>
      <c r="F28">
        <v>1.7329999999999999E-3</v>
      </c>
    </row>
    <row r="29" spans="1:6" x14ac:dyDescent="0.25">
      <c r="A29" t="s">
        <v>38</v>
      </c>
      <c r="B29">
        <v>1110582000</v>
      </c>
      <c r="C29">
        <v>2.4020000000000001E-3</v>
      </c>
      <c r="D29">
        <v>4.84E-4</v>
      </c>
      <c r="E29">
        <v>1.9610000000000001E-3</v>
      </c>
      <c r="F29">
        <v>2.1549999999999998E-3</v>
      </c>
    </row>
    <row r="30" spans="1:6" x14ac:dyDescent="0.25">
      <c r="A30" t="s">
        <v>39</v>
      </c>
      <c r="B30">
        <v>1111186800</v>
      </c>
      <c r="C30">
        <v>2.4750000000000002E-3</v>
      </c>
      <c r="D30">
        <v>5.1500000000000005E-4</v>
      </c>
      <c r="E30">
        <v>2.0400000000000001E-3</v>
      </c>
      <c r="F30">
        <v>2.3080000000000002E-3</v>
      </c>
    </row>
    <row r="31" spans="1:6" x14ac:dyDescent="0.25">
      <c r="A31" t="s">
        <v>40</v>
      </c>
      <c r="B31">
        <v>1111791600</v>
      </c>
      <c r="C31">
        <v>2.8909999999999999E-3</v>
      </c>
      <c r="D31">
        <v>5.5099999999999995E-4</v>
      </c>
      <c r="E31">
        <v>2.173E-3</v>
      </c>
      <c r="F31">
        <v>2.6090000000000002E-3</v>
      </c>
    </row>
    <row r="32" spans="1:6" x14ac:dyDescent="0.25">
      <c r="A32" t="s">
        <v>41</v>
      </c>
      <c r="B32">
        <v>1112396400</v>
      </c>
      <c r="C32">
        <v>2.32E-3</v>
      </c>
      <c r="D32">
        <v>5.7799999999999995E-4</v>
      </c>
      <c r="E32">
        <v>2.1930000000000001E-3</v>
      </c>
      <c r="F32">
        <v>2.3879999999999999E-3</v>
      </c>
    </row>
    <row r="33" spans="1:6" x14ac:dyDescent="0.25">
      <c r="A33" t="s">
        <v>42</v>
      </c>
      <c r="B33">
        <v>1113001200</v>
      </c>
      <c r="C33">
        <v>1.655E-3</v>
      </c>
      <c r="D33">
        <v>5.9500000000000004E-4</v>
      </c>
      <c r="E33">
        <v>2.1069999999999999E-3</v>
      </c>
      <c r="F33">
        <v>1.9980000000000002E-3</v>
      </c>
    </row>
    <row r="34" spans="1:6" x14ac:dyDescent="0.25">
      <c r="A34" t="s">
        <v>43</v>
      </c>
      <c r="B34">
        <v>1113606000</v>
      </c>
      <c r="C34">
        <v>1.8109999999999999E-3</v>
      </c>
      <c r="D34">
        <v>6.1300000000000005E-4</v>
      </c>
      <c r="E34">
        <v>2.0569999999999998E-3</v>
      </c>
      <c r="F34">
        <v>1.867E-3</v>
      </c>
    </row>
    <row r="35" spans="1:6" x14ac:dyDescent="0.25">
      <c r="A35" t="s">
        <v>44</v>
      </c>
      <c r="B35">
        <v>1114210800</v>
      </c>
      <c r="C35">
        <v>1.9009999999999999E-3</v>
      </c>
      <c r="D35">
        <v>6.3299999999999999E-4</v>
      </c>
      <c r="E35">
        <v>2.032E-3</v>
      </c>
      <c r="F35">
        <v>1.9040000000000001E-3</v>
      </c>
    </row>
    <row r="36" spans="1:6" x14ac:dyDescent="0.25">
      <c r="A36" t="s">
        <v>45</v>
      </c>
      <c r="B36">
        <v>1114815600</v>
      </c>
      <c r="C36">
        <v>2.1670000000000001E-3</v>
      </c>
      <c r="D36">
        <v>6.5700000000000003E-4</v>
      </c>
      <c r="E36">
        <v>2.055E-3</v>
      </c>
      <c r="F36">
        <v>2.0960000000000002E-3</v>
      </c>
    </row>
    <row r="37" spans="1:6" x14ac:dyDescent="0.25">
      <c r="A37" t="s">
        <v>46</v>
      </c>
      <c r="B37">
        <v>1115420400</v>
      </c>
      <c r="C37">
        <v>1.7910000000000001E-3</v>
      </c>
      <c r="D37">
        <v>6.7400000000000001E-4</v>
      </c>
      <c r="E37">
        <v>2.0089999999999999E-3</v>
      </c>
      <c r="F37">
        <v>1.8749999999999999E-3</v>
      </c>
    </row>
    <row r="38" spans="1:6" x14ac:dyDescent="0.25">
      <c r="A38" t="s">
        <v>47</v>
      </c>
      <c r="B38">
        <v>1116025200</v>
      </c>
      <c r="C38">
        <v>1.6050000000000001E-3</v>
      </c>
      <c r="D38">
        <v>6.8800000000000003E-4</v>
      </c>
      <c r="E38">
        <v>1.9419999999999999E-3</v>
      </c>
      <c r="F38">
        <v>1.707E-3</v>
      </c>
    </row>
    <row r="39" spans="1:6" x14ac:dyDescent="0.25">
      <c r="A39" t="s">
        <v>48</v>
      </c>
      <c r="B39">
        <v>1116630000</v>
      </c>
      <c r="C39">
        <v>1.9059999999999999E-3</v>
      </c>
      <c r="D39">
        <v>7.0699999999999995E-4</v>
      </c>
      <c r="E39">
        <v>1.936E-3</v>
      </c>
      <c r="F39">
        <v>1.833E-3</v>
      </c>
    </row>
    <row r="40" spans="1:6" x14ac:dyDescent="0.25">
      <c r="A40" t="s">
        <v>49</v>
      </c>
      <c r="B40">
        <v>1117234800</v>
      </c>
      <c r="C40">
        <v>1.6999999999999999E-3</v>
      </c>
      <c r="D40">
        <v>7.2199999999999999E-4</v>
      </c>
      <c r="E40">
        <v>1.8940000000000001E-3</v>
      </c>
      <c r="F40">
        <v>1.714E-3</v>
      </c>
    </row>
    <row r="41" spans="1:6" x14ac:dyDescent="0.25">
      <c r="A41" t="s">
        <v>50</v>
      </c>
      <c r="B41">
        <v>1117839600</v>
      </c>
      <c r="C41">
        <v>1.408E-3</v>
      </c>
      <c r="D41">
        <v>7.3200000000000001E-4</v>
      </c>
      <c r="E41">
        <v>1.815E-3</v>
      </c>
      <c r="F41">
        <v>1.5250000000000001E-3</v>
      </c>
    </row>
    <row r="42" spans="1:6" x14ac:dyDescent="0.25">
      <c r="A42" t="s">
        <v>51</v>
      </c>
      <c r="B42">
        <v>1118444400</v>
      </c>
      <c r="C42">
        <v>2.2569999999999999E-3</v>
      </c>
      <c r="D42">
        <v>7.5600000000000005E-4</v>
      </c>
      <c r="E42">
        <v>1.8860000000000001E-3</v>
      </c>
      <c r="F42">
        <v>1.9650000000000002E-3</v>
      </c>
    </row>
    <row r="43" spans="1:6" x14ac:dyDescent="0.25">
      <c r="A43" t="s">
        <v>52</v>
      </c>
      <c r="B43">
        <v>1119049200</v>
      </c>
      <c r="C43">
        <v>1.7030000000000001E-3</v>
      </c>
      <c r="D43">
        <v>7.6999999999999996E-4</v>
      </c>
      <c r="E43">
        <v>1.851E-3</v>
      </c>
      <c r="F43">
        <v>1.735E-3</v>
      </c>
    </row>
    <row r="44" spans="1:6" x14ac:dyDescent="0.25">
      <c r="A44" t="s">
        <v>53</v>
      </c>
      <c r="B44">
        <v>1119654000</v>
      </c>
      <c r="C44">
        <v>1.3649999999999999E-3</v>
      </c>
      <c r="D44">
        <v>7.7899999999999996E-4</v>
      </c>
      <c r="E44">
        <v>1.7750000000000001E-3</v>
      </c>
      <c r="F44">
        <v>1.58E-3</v>
      </c>
    </row>
    <row r="45" spans="1:6" x14ac:dyDescent="0.25">
      <c r="A45" t="s">
        <v>54</v>
      </c>
      <c r="B45">
        <v>1120258800</v>
      </c>
      <c r="C45">
        <v>1.709E-3</v>
      </c>
      <c r="D45">
        <v>7.94E-4</v>
      </c>
      <c r="E45">
        <v>1.766E-3</v>
      </c>
      <c r="F45">
        <v>1.6969999999999999E-3</v>
      </c>
    </row>
    <row r="46" spans="1:6" x14ac:dyDescent="0.25">
      <c r="A46" t="s">
        <v>55</v>
      </c>
      <c r="B46">
        <v>1120863600</v>
      </c>
      <c r="C46">
        <v>2.3410000000000002E-3</v>
      </c>
      <c r="D46">
        <v>8.1700000000000002E-4</v>
      </c>
      <c r="E46">
        <v>1.8569999999999999E-3</v>
      </c>
      <c r="F46">
        <v>2.0739999999999999E-3</v>
      </c>
    </row>
    <row r="47" spans="1:6" x14ac:dyDescent="0.25">
      <c r="A47" t="s">
        <v>56</v>
      </c>
      <c r="B47">
        <v>1121468400</v>
      </c>
      <c r="C47">
        <v>1.534E-3</v>
      </c>
      <c r="D47">
        <v>8.2799999999999996E-4</v>
      </c>
      <c r="E47">
        <v>1.8060000000000001E-3</v>
      </c>
      <c r="F47">
        <v>1.7880000000000001E-3</v>
      </c>
    </row>
    <row r="48" spans="1:6" x14ac:dyDescent="0.25">
      <c r="A48" t="s">
        <v>57</v>
      </c>
      <c r="B48">
        <v>1122073200</v>
      </c>
      <c r="C48">
        <v>1.635E-3</v>
      </c>
      <c r="D48">
        <v>8.4099999999999995E-4</v>
      </c>
      <c r="E48">
        <v>1.779E-3</v>
      </c>
      <c r="F48">
        <v>1.7260000000000001E-3</v>
      </c>
    </row>
    <row r="49" spans="1:6" x14ac:dyDescent="0.25">
      <c r="A49" t="s">
        <v>58</v>
      </c>
      <c r="B49">
        <v>1122678000</v>
      </c>
      <c r="C49">
        <v>1.1100000000000001E-3</v>
      </c>
      <c r="D49">
        <v>8.4500000000000005E-4</v>
      </c>
      <c r="E49">
        <v>1.6689999999999999E-3</v>
      </c>
      <c r="F49">
        <v>1.343E-3</v>
      </c>
    </row>
    <row r="50" spans="1:6" x14ac:dyDescent="0.25">
      <c r="A50" t="s">
        <v>59</v>
      </c>
      <c r="B50">
        <v>1123282800</v>
      </c>
      <c r="C50">
        <v>6.8599999999999998E-4</v>
      </c>
      <c r="D50">
        <v>8.4199999999999998E-4</v>
      </c>
      <c r="E50">
        <v>1.5070000000000001E-3</v>
      </c>
      <c r="F50">
        <v>8.92E-4</v>
      </c>
    </row>
    <row r="51" spans="1:6" x14ac:dyDescent="0.25">
      <c r="A51" t="s">
        <v>60</v>
      </c>
      <c r="B51">
        <v>1123887600</v>
      </c>
      <c r="C51">
        <v>0</v>
      </c>
      <c r="D51">
        <v>8.2899999999999998E-4</v>
      </c>
      <c r="E51">
        <v>1.2650000000000001E-3</v>
      </c>
      <c r="F51">
        <v>3.7399999999999998E-4</v>
      </c>
    </row>
    <row r="52" spans="1:6" x14ac:dyDescent="0.25">
      <c r="A52" t="s">
        <v>61</v>
      </c>
      <c r="B52">
        <v>1124492400</v>
      </c>
      <c r="C52">
        <v>0</v>
      </c>
      <c r="D52">
        <v>8.1599999999999999E-4</v>
      </c>
      <c r="E52">
        <v>1.062E-3</v>
      </c>
      <c r="F52">
        <v>1.5699999999999999E-4</v>
      </c>
    </row>
    <row r="53" spans="1:6" x14ac:dyDescent="0.25">
      <c r="A53" t="s">
        <v>62</v>
      </c>
      <c r="B53">
        <v>1125097200</v>
      </c>
      <c r="C53">
        <v>0</v>
      </c>
      <c r="D53">
        <v>8.0400000000000003E-4</v>
      </c>
      <c r="E53">
        <v>8.9099999999999997E-4</v>
      </c>
      <c r="F53">
        <v>6.6000000000000005E-5</v>
      </c>
    </row>
    <row r="54" spans="1:6" x14ac:dyDescent="0.25">
      <c r="A54" t="s">
        <v>63</v>
      </c>
      <c r="B54">
        <v>1125702000</v>
      </c>
      <c r="C54">
        <v>0</v>
      </c>
      <c r="D54">
        <v>7.9100000000000004E-4</v>
      </c>
      <c r="E54">
        <v>7.4799999999999997E-4</v>
      </c>
      <c r="F54">
        <v>2.8E-5</v>
      </c>
    </row>
    <row r="55" spans="1:6" x14ac:dyDescent="0.25">
      <c r="A55" t="s">
        <v>64</v>
      </c>
      <c r="B55">
        <v>1126306800</v>
      </c>
      <c r="C55">
        <v>0</v>
      </c>
      <c r="D55">
        <v>7.7899999999999996E-4</v>
      </c>
      <c r="E55">
        <v>6.2799999999999998E-4</v>
      </c>
      <c r="F55">
        <v>1.2E-5</v>
      </c>
    </row>
    <row r="56" spans="1:6" x14ac:dyDescent="0.25">
      <c r="A56" t="s">
        <v>65</v>
      </c>
      <c r="B56">
        <v>1126911600</v>
      </c>
      <c r="C56">
        <v>0</v>
      </c>
      <c r="D56">
        <v>7.67E-4</v>
      </c>
      <c r="E56">
        <v>5.2700000000000002E-4</v>
      </c>
      <c r="F56">
        <v>5.0000000000000004E-6</v>
      </c>
    </row>
    <row r="57" spans="1:6" x14ac:dyDescent="0.25">
      <c r="A57" t="s">
        <v>66</v>
      </c>
      <c r="B57">
        <v>1127516400</v>
      </c>
      <c r="C57">
        <v>0</v>
      </c>
      <c r="D57">
        <v>7.5500000000000003E-4</v>
      </c>
      <c r="E57">
        <v>4.4200000000000001E-4</v>
      </c>
      <c r="F57">
        <v>1.9999999999999999E-6</v>
      </c>
    </row>
    <row r="58" spans="1:6" x14ac:dyDescent="0.25">
      <c r="A58" t="s">
        <v>67</v>
      </c>
      <c r="B58">
        <v>1128121200</v>
      </c>
      <c r="C58">
        <v>0</v>
      </c>
      <c r="D58">
        <v>7.4399999999999998E-4</v>
      </c>
      <c r="E58">
        <v>3.7100000000000002E-4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7.3200000000000001E-4</v>
      </c>
      <c r="E59">
        <v>3.1199999999999999E-4</v>
      </c>
      <c r="F59">
        <v>0</v>
      </c>
    </row>
    <row r="60" spans="1:6" x14ac:dyDescent="0.25">
      <c r="A60" t="s">
        <v>69</v>
      </c>
      <c r="B60">
        <v>1129330800</v>
      </c>
      <c r="C60">
        <v>1.9999999999999999E-6</v>
      </c>
      <c r="D60">
        <v>7.2099999999999996E-4</v>
      </c>
      <c r="E60">
        <v>2.6200000000000003E-4</v>
      </c>
      <c r="F60">
        <v>1.9999999999999999E-6</v>
      </c>
    </row>
    <row r="61" spans="1:6" x14ac:dyDescent="0.25">
      <c r="A61" t="s">
        <v>70</v>
      </c>
      <c r="B61">
        <v>1129935600</v>
      </c>
      <c r="C61">
        <v>2.0000000000000002E-5</v>
      </c>
      <c r="D61">
        <v>7.1000000000000002E-4</v>
      </c>
      <c r="E61">
        <v>2.23E-4</v>
      </c>
      <c r="F61">
        <v>1.4E-5</v>
      </c>
    </row>
    <row r="62" spans="1:6" x14ac:dyDescent="0.25">
      <c r="A62" t="s">
        <v>71</v>
      </c>
      <c r="B62">
        <v>1130540400</v>
      </c>
      <c r="C62">
        <v>1.06E-4</v>
      </c>
      <c r="D62">
        <v>7.0100000000000002E-4</v>
      </c>
      <c r="E62">
        <v>2.05E-4</v>
      </c>
      <c r="F62">
        <v>7.2000000000000002E-5</v>
      </c>
    </row>
    <row r="63" spans="1:6" x14ac:dyDescent="0.25">
      <c r="A63" t="s">
        <v>72</v>
      </c>
      <c r="B63">
        <v>1131148800</v>
      </c>
      <c r="C63">
        <v>7.4100000000000001E-4</v>
      </c>
      <c r="D63">
        <v>7.0100000000000002E-4</v>
      </c>
      <c r="E63">
        <v>2.9E-4</v>
      </c>
      <c r="F63">
        <v>4.4799999999999999E-4</v>
      </c>
    </row>
    <row r="64" spans="1:6" x14ac:dyDescent="0.25">
      <c r="A64" t="s">
        <v>73</v>
      </c>
      <c r="B64">
        <v>1131753600</v>
      </c>
      <c r="C64">
        <v>9.7199999999999999E-4</v>
      </c>
      <c r="D64">
        <v>7.0600000000000003E-4</v>
      </c>
      <c r="E64">
        <v>4.0200000000000001E-4</v>
      </c>
      <c r="F64">
        <v>7.9799999999999999E-4</v>
      </c>
    </row>
    <row r="65" spans="1:6" x14ac:dyDescent="0.25">
      <c r="A65" t="s">
        <v>74</v>
      </c>
      <c r="B65">
        <v>1132358400</v>
      </c>
      <c r="C65">
        <v>3.3960000000000001E-3</v>
      </c>
      <c r="D65">
        <v>7.4700000000000005E-4</v>
      </c>
      <c r="E65">
        <v>9.1E-4</v>
      </c>
      <c r="F65">
        <v>2.8509999999999998E-3</v>
      </c>
    </row>
    <row r="66" spans="1:6" x14ac:dyDescent="0.25">
      <c r="A66" t="s">
        <v>75</v>
      </c>
      <c r="B66">
        <v>1132963200</v>
      </c>
      <c r="C66">
        <v>6.0740000000000004E-3</v>
      </c>
      <c r="D66">
        <v>8.2899999999999998E-4</v>
      </c>
      <c r="E66">
        <v>1.745E-3</v>
      </c>
      <c r="F66">
        <v>4.8799999999999998E-3</v>
      </c>
    </row>
    <row r="67" spans="1:6" x14ac:dyDescent="0.25">
      <c r="A67" t="s">
        <v>76</v>
      </c>
      <c r="B67">
        <v>1133568000</v>
      </c>
      <c r="C67">
        <v>1.2019E-2</v>
      </c>
      <c r="D67">
        <v>1E-3</v>
      </c>
      <c r="E67">
        <v>3.3890000000000001E-3</v>
      </c>
      <c r="F67">
        <v>9.0310000000000008E-3</v>
      </c>
    </row>
    <row r="68" spans="1:6" x14ac:dyDescent="0.25">
      <c r="A68" t="s">
        <v>77</v>
      </c>
      <c r="B68">
        <v>1134172800</v>
      </c>
      <c r="C68">
        <v>6.4469999999999996E-3</v>
      </c>
      <c r="D68">
        <v>1.0839999999999999E-3</v>
      </c>
      <c r="E68">
        <v>3.8700000000000002E-3</v>
      </c>
      <c r="F68">
        <v>7.4609999999999998E-3</v>
      </c>
    </row>
    <row r="69" spans="1:6" x14ac:dyDescent="0.25">
      <c r="A69" t="s">
        <v>78</v>
      </c>
      <c r="B69">
        <v>1134777600</v>
      </c>
      <c r="C69">
        <v>6.4009999999999996E-3</v>
      </c>
      <c r="D69">
        <v>1.1659999999999999E-3</v>
      </c>
      <c r="E69">
        <v>4.2859999999999999E-3</v>
      </c>
      <c r="F69">
        <v>7.0879999999999997E-3</v>
      </c>
    </row>
    <row r="70" spans="1:6" x14ac:dyDescent="0.25">
      <c r="A70" t="s">
        <v>79</v>
      </c>
      <c r="B70">
        <v>1135382400</v>
      </c>
      <c r="C70">
        <v>7.633E-3</v>
      </c>
      <c r="D70">
        <v>1.2650000000000001E-3</v>
      </c>
      <c r="E70">
        <v>4.8199999999999996E-3</v>
      </c>
      <c r="F70">
        <v>7.4070000000000004E-3</v>
      </c>
    </row>
    <row r="71" spans="1:6" x14ac:dyDescent="0.25">
      <c r="A71" t="s">
        <v>80</v>
      </c>
      <c r="B71">
        <v>1135987200</v>
      </c>
      <c r="C71">
        <v>5.1269999999999996E-3</v>
      </c>
      <c r="D71">
        <v>1.3240000000000001E-3</v>
      </c>
      <c r="E71">
        <v>4.8269999999999997E-3</v>
      </c>
      <c r="F71">
        <v>5.4039999999999999E-3</v>
      </c>
    </row>
    <row r="72" spans="1:6" x14ac:dyDescent="0.25">
      <c r="A72" t="s">
        <v>81</v>
      </c>
      <c r="B72">
        <v>1136592000</v>
      </c>
      <c r="C72">
        <v>5.5909999999999996E-3</v>
      </c>
      <c r="D72">
        <v>1.389E-3</v>
      </c>
      <c r="E72">
        <v>4.9189999999999998E-3</v>
      </c>
      <c r="F72">
        <v>5.0159999999999996E-3</v>
      </c>
    </row>
    <row r="73" spans="1:6" x14ac:dyDescent="0.25">
      <c r="A73" t="s">
        <v>82</v>
      </c>
      <c r="B73">
        <v>1137196800</v>
      </c>
      <c r="C73">
        <v>8.4699999999999999E-4</v>
      </c>
      <c r="D73">
        <v>1.3799999999999999E-3</v>
      </c>
      <c r="E73">
        <v>4.261E-3</v>
      </c>
      <c r="F73">
        <v>2.552E-3</v>
      </c>
    </row>
    <row r="74" spans="1:6" x14ac:dyDescent="0.25">
      <c r="A74" t="s">
        <v>83</v>
      </c>
      <c r="B74">
        <v>1137801600</v>
      </c>
      <c r="C74">
        <v>9.5200000000000005E-4</v>
      </c>
      <c r="D74">
        <v>1.374E-3</v>
      </c>
      <c r="E74">
        <v>3.7290000000000001E-3</v>
      </c>
      <c r="F74">
        <v>1.6130000000000001E-3</v>
      </c>
    </row>
    <row r="75" spans="1:6" x14ac:dyDescent="0.25">
      <c r="A75" t="s">
        <v>84</v>
      </c>
      <c r="B75">
        <v>1138406400</v>
      </c>
      <c r="C75">
        <v>2.4979999999999998E-3</v>
      </c>
      <c r="D75">
        <v>1.3910000000000001E-3</v>
      </c>
      <c r="E75">
        <v>3.5179999999999999E-3</v>
      </c>
      <c r="F75">
        <v>1.9239999999999999E-3</v>
      </c>
    </row>
    <row r="76" spans="1:6" x14ac:dyDescent="0.25">
      <c r="A76" t="s">
        <v>85</v>
      </c>
      <c r="B76">
        <v>1139011200</v>
      </c>
      <c r="C76">
        <v>1.4204E-2</v>
      </c>
      <c r="D76">
        <v>1.5870000000000001E-3</v>
      </c>
      <c r="E76">
        <v>5.2249999999999996E-3</v>
      </c>
      <c r="F76">
        <v>9.0170000000000007E-3</v>
      </c>
    </row>
    <row r="77" spans="1:6" x14ac:dyDescent="0.25">
      <c r="A77" t="s">
        <v>86</v>
      </c>
      <c r="B77">
        <v>1139616000</v>
      </c>
      <c r="C77">
        <v>9.6670000000000002E-3</v>
      </c>
      <c r="D77">
        <v>1.7110000000000001E-3</v>
      </c>
      <c r="E77">
        <v>5.8760000000000001E-3</v>
      </c>
      <c r="F77">
        <v>8.3829999999999998E-3</v>
      </c>
    </row>
    <row r="78" spans="1:6" x14ac:dyDescent="0.25">
      <c r="A78" t="s">
        <v>87</v>
      </c>
      <c r="B78">
        <v>1140220800</v>
      </c>
      <c r="C78">
        <v>2.7952000000000001E-2</v>
      </c>
      <c r="D78">
        <v>2.114E-3</v>
      </c>
      <c r="E78">
        <v>9.5359999999999993E-3</v>
      </c>
      <c r="F78">
        <v>2.2020000000000001E-2</v>
      </c>
    </row>
    <row r="79" spans="1:6" x14ac:dyDescent="0.25">
      <c r="A79" t="s">
        <v>88</v>
      </c>
      <c r="B79">
        <v>1140825600</v>
      </c>
      <c r="C79">
        <v>1.7118000000000001E-2</v>
      </c>
      <c r="D79">
        <v>2.343E-3</v>
      </c>
      <c r="E79">
        <v>1.0614E-2</v>
      </c>
      <c r="F79">
        <v>1.6909E-2</v>
      </c>
    </row>
    <row r="80" spans="1:6" x14ac:dyDescent="0.25">
      <c r="A80" t="s">
        <v>89</v>
      </c>
      <c r="B80">
        <v>1141430400</v>
      </c>
      <c r="C80">
        <v>4.3999999999999999E-5</v>
      </c>
      <c r="D80">
        <v>2.3080000000000002E-3</v>
      </c>
      <c r="E80">
        <v>8.9149999999999993E-3</v>
      </c>
      <c r="F80">
        <v>7.1219999999999999E-3</v>
      </c>
    </row>
    <row r="81" spans="1:6" x14ac:dyDescent="0.25">
      <c r="A81" t="s">
        <v>90</v>
      </c>
      <c r="B81">
        <v>1142031600</v>
      </c>
      <c r="C81">
        <v>9.4859999999999996E-3</v>
      </c>
      <c r="D81">
        <v>2.418E-3</v>
      </c>
      <c r="E81">
        <v>9.1090000000000008E-3</v>
      </c>
      <c r="F81">
        <v>1.0552000000000001E-2</v>
      </c>
    </row>
    <row r="82" spans="1:6" x14ac:dyDescent="0.25">
      <c r="A82" t="s">
        <v>91</v>
      </c>
      <c r="B82">
        <v>1142636400</v>
      </c>
      <c r="C82">
        <v>2.2558999999999999E-2</v>
      </c>
      <c r="D82">
        <v>2.728E-3</v>
      </c>
      <c r="E82">
        <v>1.1323E-2</v>
      </c>
      <c r="F82">
        <v>1.8652999999999999E-2</v>
      </c>
    </row>
    <row r="83" spans="1:6" x14ac:dyDescent="0.25">
      <c r="A83" t="s">
        <v>92</v>
      </c>
      <c r="B83">
        <v>1143241200</v>
      </c>
      <c r="C83">
        <v>3.7472999999999999E-2</v>
      </c>
      <c r="D83">
        <v>3.2599999999999999E-3</v>
      </c>
      <c r="E83">
        <v>1.5454000000000001E-2</v>
      </c>
      <c r="F83">
        <v>2.8812999999999998E-2</v>
      </c>
    </row>
    <row r="84" spans="1:6" x14ac:dyDescent="0.25">
      <c r="A84" t="s">
        <v>93</v>
      </c>
      <c r="B84">
        <v>1143846000</v>
      </c>
      <c r="C84">
        <v>4.2379E-2</v>
      </c>
      <c r="D84">
        <v>3.8600000000000001E-3</v>
      </c>
      <c r="E84">
        <v>1.966E-2</v>
      </c>
      <c r="F84">
        <v>3.4889999999999997E-2</v>
      </c>
    </row>
    <row r="85" spans="1:6" x14ac:dyDescent="0.25">
      <c r="A85" t="s">
        <v>94</v>
      </c>
      <c r="B85">
        <v>1144450800</v>
      </c>
      <c r="C85">
        <v>1.5439E-2</v>
      </c>
      <c r="D85">
        <v>4.0369999999999998E-3</v>
      </c>
      <c r="E85">
        <v>1.8991999999999998E-2</v>
      </c>
      <c r="F85">
        <v>2.402E-2</v>
      </c>
    </row>
    <row r="86" spans="1:6" x14ac:dyDescent="0.25">
      <c r="A86" t="s">
        <v>95</v>
      </c>
      <c r="B86">
        <v>1145055600</v>
      </c>
      <c r="C86">
        <v>5.0350000000000004E-3</v>
      </c>
      <c r="D86">
        <v>4.052E-3</v>
      </c>
      <c r="E86">
        <v>1.6691999999999999E-2</v>
      </c>
      <c r="F86">
        <v>1.2104E-2</v>
      </c>
    </row>
    <row r="87" spans="1:6" x14ac:dyDescent="0.25">
      <c r="A87" t="s">
        <v>96</v>
      </c>
      <c r="B87">
        <v>1145660400</v>
      </c>
      <c r="C87">
        <v>1.4492E-2</v>
      </c>
      <c r="D87">
        <v>4.2119999999999996E-3</v>
      </c>
      <c r="E87">
        <v>1.6348999999999999E-2</v>
      </c>
      <c r="F87">
        <v>1.3795E-2</v>
      </c>
    </row>
    <row r="88" spans="1:6" x14ac:dyDescent="0.25">
      <c r="A88" t="s">
        <v>97</v>
      </c>
      <c r="B88">
        <v>1146265200</v>
      </c>
      <c r="C88">
        <v>1.6402E-2</v>
      </c>
      <c r="D88">
        <v>4.3990000000000001E-3</v>
      </c>
      <c r="E88">
        <v>1.6347E-2</v>
      </c>
      <c r="F88">
        <v>1.5280999999999999E-2</v>
      </c>
    </row>
    <row r="89" spans="1:6" x14ac:dyDescent="0.25">
      <c r="A89" t="s">
        <v>98</v>
      </c>
      <c r="B89">
        <v>1146870000</v>
      </c>
      <c r="C89">
        <v>1.6018000000000001E-2</v>
      </c>
      <c r="D89">
        <v>4.5770000000000003E-3</v>
      </c>
      <c r="E89">
        <v>1.6309000000000001E-2</v>
      </c>
      <c r="F89">
        <v>1.6140000000000002E-2</v>
      </c>
    </row>
    <row r="90" spans="1:6" x14ac:dyDescent="0.25">
      <c r="A90" t="s">
        <v>99</v>
      </c>
      <c r="B90">
        <v>1147474800</v>
      </c>
      <c r="C90">
        <v>2.2946000000000001E-2</v>
      </c>
      <c r="D90">
        <v>4.8589999999999996E-3</v>
      </c>
      <c r="E90">
        <v>1.7350999999999998E-2</v>
      </c>
      <c r="F90">
        <v>1.9875E-2</v>
      </c>
    </row>
    <row r="91" spans="1:6" x14ac:dyDescent="0.25">
      <c r="A91" t="s">
        <v>100</v>
      </c>
      <c r="B91">
        <v>1148079600</v>
      </c>
      <c r="C91">
        <v>1.7003000000000001E-2</v>
      </c>
      <c r="D91">
        <v>5.0439999999999999E-3</v>
      </c>
      <c r="E91">
        <v>1.7242E-2</v>
      </c>
      <c r="F91">
        <v>1.7479999999999999E-2</v>
      </c>
    </row>
    <row r="92" spans="1:6" x14ac:dyDescent="0.25">
      <c r="A92" t="s">
        <v>101</v>
      </c>
      <c r="B92">
        <v>1148684400</v>
      </c>
      <c r="C92">
        <v>1.2181000000000001E-2</v>
      </c>
      <c r="D92">
        <v>5.1529999999999996E-3</v>
      </c>
      <c r="E92">
        <v>1.6423E-2</v>
      </c>
      <c r="F92">
        <v>1.4433E-2</v>
      </c>
    </row>
    <row r="93" spans="1:6" x14ac:dyDescent="0.25">
      <c r="A93" t="s">
        <v>102</v>
      </c>
      <c r="B93">
        <v>1149289200</v>
      </c>
      <c r="C93">
        <v>1.2818E-2</v>
      </c>
      <c r="D93">
        <v>5.2709999999999996E-3</v>
      </c>
      <c r="E93">
        <v>1.5857E-2</v>
      </c>
      <c r="F93">
        <v>1.3839000000000001E-2</v>
      </c>
    </row>
    <row r="94" spans="1:6" x14ac:dyDescent="0.25">
      <c r="A94" t="s">
        <v>103</v>
      </c>
      <c r="B94">
        <v>1149894000</v>
      </c>
      <c r="C94">
        <v>1.035E-2</v>
      </c>
      <c r="D94">
        <v>5.3480000000000003E-3</v>
      </c>
      <c r="E94">
        <v>1.4964E-2</v>
      </c>
      <c r="F94">
        <v>1.1779E-2</v>
      </c>
    </row>
    <row r="95" spans="1:6" x14ac:dyDescent="0.25">
      <c r="A95" t="s">
        <v>104</v>
      </c>
      <c r="B95">
        <v>1150498800</v>
      </c>
      <c r="C95">
        <v>1.1988E-2</v>
      </c>
      <c r="D95">
        <v>5.45E-3</v>
      </c>
      <c r="E95">
        <v>1.4479000000000001E-2</v>
      </c>
      <c r="F95">
        <v>1.1931000000000001E-2</v>
      </c>
    </row>
    <row r="96" spans="1:6" x14ac:dyDescent="0.25">
      <c r="A96" t="s">
        <v>105</v>
      </c>
      <c r="B96">
        <v>1151103600</v>
      </c>
      <c r="C96">
        <v>9.1680000000000008E-3</v>
      </c>
      <c r="D96">
        <v>5.5059999999999996E-3</v>
      </c>
      <c r="E96">
        <v>1.3587999999999999E-2</v>
      </c>
      <c r="F96">
        <v>9.7490000000000007E-3</v>
      </c>
    </row>
    <row r="97" spans="1:6" x14ac:dyDescent="0.25">
      <c r="A97" t="s">
        <v>106</v>
      </c>
      <c r="B97">
        <v>1151708400</v>
      </c>
      <c r="C97">
        <v>6.4539999999999997E-3</v>
      </c>
      <c r="D97">
        <v>5.5209999999999999E-3</v>
      </c>
      <c r="E97">
        <v>1.2442999999999999E-2</v>
      </c>
      <c r="F97">
        <v>7.9369999999999996E-3</v>
      </c>
    </row>
    <row r="98" spans="1:6" x14ac:dyDescent="0.25">
      <c r="A98" t="s">
        <v>107</v>
      </c>
      <c r="B98">
        <v>1152313200</v>
      </c>
      <c r="C98">
        <v>7.5659999999999998E-3</v>
      </c>
      <c r="D98">
        <v>5.5519999999999996E-3</v>
      </c>
      <c r="E98">
        <v>1.1653999999999999E-2</v>
      </c>
      <c r="F98">
        <v>7.7099999999999998E-3</v>
      </c>
    </row>
    <row r="99" spans="1:6" x14ac:dyDescent="0.25">
      <c r="A99" t="s">
        <v>108</v>
      </c>
      <c r="B99">
        <v>1152918000</v>
      </c>
      <c r="C99">
        <v>6.0540000000000004E-3</v>
      </c>
      <c r="D99">
        <v>5.5589999999999997E-3</v>
      </c>
      <c r="E99">
        <v>1.0744E-2</v>
      </c>
      <c r="F99">
        <v>6.6499999999999997E-3</v>
      </c>
    </row>
    <row r="100" spans="1:6" x14ac:dyDescent="0.25">
      <c r="A100" t="s">
        <v>109</v>
      </c>
      <c r="B100">
        <v>1153522800</v>
      </c>
      <c r="C100">
        <v>8.6680000000000004E-3</v>
      </c>
      <c r="D100">
        <v>5.6059999999999999E-3</v>
      </c>
      <c r="E100">
        <v>1.0418999999999999E-2</v>
      </c>
      <c r="F100">
        <v>8.0800000000000004E-3</v>
      </c>
    </row>
    <row r="101" spans="1:6" x14ac:dyDescent="0.25">
      <c r="A101" t="s">
        <v>110</v>
      </c>
      <c r="B101">
        <v>1154127600</v>
      </c>
      <c r="C101">
        <v>1.9588000000000001E-2</v>
      </c>
      <c r="D101">
        <v>5.8209999999999998E-3</v>
      </c>
      <c r="E101">
        <v>1.1941E-2</v>
      </c>
      <c r="F101">
        <v>1.5824999999999999E-2</v>
      </c>
    </row>
    <row r="102" spans="1:6" x14ac:dyDescent="0.25">
      <c r="A102" t="s">
        <v>111</v>
      </c>
      <c r="B102">
        <v>1154732400</v>
      </c>
      <c r="C102">
        <v>2.6775E-2</v>
      </c>
      <c r="D102">
        <v>6.1419999999999999E-3</v>
      </c>
      <c r="E102">
        <v>1.4324999999999999E-2</v>
      </c>
      <c r="F102">
        <v>2.2474999999999998E-2</v>
      </c>
    </row>
    <row r="103" spans="1:6" x14ac:dyDescent="0.25">
      <c r="A103" t="s">
        <v>112</v>
      </c>
      <c r="B103">
        <v>1155337200</v>
      </c>
      <c r="C103">
        <v>2.8202999999999999E-2</v>
      </c>
      <c r="D103">
        <v>6.4799999999999996E-3</v>
      </c>
      <c r="E103">
        <v>1.6525000000000001E-2</v>
      </c>
      <c r="F103">
        <v>2.555E-2</v>
      </c>
    </row>
    <row r="104" spans="1:6" x14ac:dyDescent="0.25">
      <c r="A104" t="s">
        <v>113</v>
      </c>
      <c r="B104">
        <v>1155942000</v>
      </c>
      <c r="C104">
        <v>2.7904000000000002E-2</v>
      </c>
      <c r="D104">
        <v>6.8089999999999999E-3</v>
      </c>
      <c r="E104">
        <v>1.8341E-2</v>
      </c>
      <c r="F104">
        <v>2.6995000000000002E-2</v>
      </c>
    </row>
    <row r="105" spans="1:6" x14ac:dyDescent="0.25">
      <c r="A105" t="s">
        <v>114</v>
      </c>
      <c r="B105">
        <v>1156546800</v>
      </c>
      <c r="C105">
        <v>2.8677999999999999E-2</v>
      </c>
      <c r="D105">
        <v>7.1440000000000002E-3</v>
      </c>
      <c r="E105">
        <v>1.9983000000000001E-2</v>
      </c>
      <c r="F105">
        <v>2.7945999999999999E-2</v>
      </c>
    </row>
    <row r="106" spans="1:6" x14ac:dyDescent="0.25">
      <c r="A106" t="s">
        <v>115</v>
      </c>
      <c r="B106">
        <v>1157151600</v>
      </c>
      <c r="C106">
        <v>3.1441999999999998E-2</v>
      </c>
      <c r="D106">
        <v>7.5160000000000001E-3</v>
      </c>
      <c r="E106">
        <v>2.181E-2</v>
      </c>
      <c r="F106">
        <v>3.0082000000000001E-2</v>
      </c>
    </row>
    <row r="107" spans="1:6" x14ac:dyDescent="0.25">
      <c r="A107" t="s">
        <v>116</v>
      </c>
      <c r="B107">
        <v>1157756400</v>
      </c>
      <c r="C107">
        <v>3.5999999999999997E-2</v>
      </c>
      <c r="D107">
        <v>7.953E-3</v>
      </c>
      <c r="E107">
        <v>2.4067000000000002E-2</v>
      </c>
      <c r="F107">
        <v>3.3481999999999998E-2</v>
      </c>
    </row>
    <row r="108" spans="1:6" x14ac:dyDescent="0.25">
      <c r="A108" t="s">
        <v>117</v>
      </c>
      <c r="B108">
        <v>1158361200</v>
      </c>
      <c r="C108">
        <v>3.4396999999999997E-2</v>
      </c>
      <c r="D108">
        <v>8.3580000000000008E-3</v>
      </c>
      <c r="E108">
        <v>2.5666000000000001E-2</v>
      </c>
      <c r="F108">
        <v>3.3244999999999997E-2</v>
      </c>
    </row>
    <row r="109" spans="1:6" x14ac:dyDescent="0.25">
      <c r="A109" t="s">
        <v>118</v>
      </c>
      <c r="B109">
        <v>1158966000</v>
      </c>
      <c r="C109">
        <v>3.3348999999999997E-2</v>
      </c>
      <c r="D109">
        <v>8.7410000000000005E-3</v>
      </c>
      <c r="E109">
        <v>2.6893E-2</v>
      </c>
      <c r="F109">
        <v>3.3512E-2</v>
      </c>
    </row>
    <row r="110" spans="1:6" x14ac:dyDescent="0.25">
      <c r="A110" t="s">
        <v>119</v>
      </c>
      <c r="B110">
        <v>1159570800</v>
      </c>
      <c r="C110">
        <v>3.6903999999999999E-2</v>
      </c>
      <c r="D110">
        <v>9.1730000000000006E-3</v>
      </c>
      <c r="E110">
        <v>2.8493000000000001E-2</v>
      </c>
      <c r="F110">
        <v>3.5685000000000001E-2</v>
      </c>
    </row>
    <row r="111" spans="1:6" x14ac:dyDescent="0.25">
      <c r="A111" t="s">
        <v>120</v>
      </c>
      <c r="B111">
        <v>1160175600</v>
      </c>
      <c r="C111">
        <v>2.7417E-2</v>
      </c>
      <c r="D111">
        <v>9.4520000000000003E-3</v>
      </c>
      <c r="E111">
        <v>2.8221E-2</v>
      </c>
      <c r="F111">
        <v>2.9367999999999998E-2</v>
      </c>
    </row>
    <row r="112" spans="1:6" x14ac:dyDescent="0.25">
      <c r="A112" t="s">
        <v>121</v>
      </c>
      <c r="B112">
        <v>1160780400</v>
      </c>
      <c r="C112">
        <v>7.8050000000000003E-3</v>
      </c>
      <c r="D112">
        <v>9.4260000000000004E-3</v>
      </c>
      <c r="E112">
        <v>2.5019E-2</v>
      </c>
      <c r="F112">
        <v>1.8405000000000001E-2</v>
      </c>
    </row>
    <row r="113" spans="1:6" x14ac:dyDescent="0.25">
      <c r="A113" t="s">
        <v>122</v>
      </c>
      <c r="B113">
        <v>1161385200</v>
      </c>
      <c r="C113">
        <v>2.5264999999999999E-2</v>
      </c>
      <c r="D113">
        <v>9.6690000000000005E-3</v>
      </c>
      <c r="E113">
        <v>2.5033E-2</v>
      </c>
      <c r="F113">
        <v>2.2209E-2</v>
      </c>
    </row>
    <row r="114" spans="1:6" x14ac:dyDescent="0.25">
      <c r="A114" t="s">
        <v>123</v>
      </c>
      <c r="B114">
        <v>1161990000</v>
      </c>
      <c r="C114">
        <v>2.4305E-2</v>
      </c>
      <c r="D114">
        <v>9.8930000000000008E-3</v>
      </c>
      <c r="E114">
        <v>2.4903999999999999E-2</v>
      </c>
      <c r="F114">
        <v>2.3444E-2</v>
      </c>
    </row>
    <row r="115" spans="1:6" x14ac:dyDescent="0.25">
      <c r="A115" t="s">
        <v>124</v>
      </c>
      <c r="B115">
        <v>1162598400</v>
      </c>
      <c r="C115">
        <v>2.7216000000000001E-2</v>
      </c>
      <c r="D115">
        <v>1.0159E-2</v>
      </c>
      <c r="E115">
        <v>2.5263000000000001E-2</v>
      </c>
      <c r="F115">
        <v>2.5586999999999999E-2</v>
      </c>
    </row>
    <row r="116" spans="1:6" x14ac:dyDescent="0.25">
      <c r="A116" t="s">
        <v>125</v>
      </c>
      <c r="B116">
        <v>1163203200</v>
      </c>
      <c r="C116">
        <v>1.7770000000000001E-2</v>
      </c>
      <c r="D116">
        <v>1.0276E-2</v>
      </c>
      <c r="E116">
        <v>2.4053999999999999E-2</v>
      </c>
      <c r="F116">
        <v>2.1309000000000002E-2</v>
      </c>
    </row>
    <row r="117" spans="1:6" x14ac:dyDescent="0.25">
      <c r="A117" t="s">
        <v>126</v>
      </c>
      <c r="B117">
        <v>1163808000</v>
      </c>
      <c r="C117">
        <v>3.0141000000000001E-2</v>
      </c>
      <c r="D117">
        <v>1.0580000000000001E-2</v>
      </c>
      <c r="E117">
        <v>2.5031999999999999E-2</v>
      </c>
      <c r="F117">
        <v>2.6741999999999998E-2</v>
      </c>
    </row>
    <row r="118" spans="1:6" x14ac:dyDescent="0.25">
      <c r="A118" t="s">
        <v>127</v>
      </c>
      <c r="B118">
        <v>1164412800</v>
      </c>
      <c r="C118">
        <v>3.5630000000000002E-3</v>
      </c>
      <c r="D118">
        <v>1.0470999999999999E-2</v>
      </c>
      <c r="E118">
        <v>2.1568E-2</v>
      </c>
      <c r="F118">
        <v>1.3108E-2</v>
      </c>
    </row>
    <row r="119" spans="1:6" x14ac:dyDescent="0.25">
      <c r="A119" t="s">
        <v>128</v>
      </c>
      <c r="B119">
        <v>1165017600</v>
      </c>
      <c r="C119">
        <v>3.1280000000000001E-3</v>
      </c>
      <c r="D119">
        <v>1.0357999999999999E-2</v>
      </c>
      <c r="E119">
        <v>1.8605E-2</v>
      </c>
      <c r="F119">
        <v>7.3509999999999999E-3</v>
      </c>
    </row>
    <row r="120" spans="1:6" x14ac:dyDescent="0.25">
      <c r="A120" t="s">
        <v>129</v>
      </c>
      <c r="B120">
        <v>1165622400</v>
      </c>
      <c r="C120">
        <v>2.8029999999999999E-3</v>
      </c>
      <c r="D120">
        <v>1.0241E-2</v>
      </c>
      <c r="E120">
        <v>1.6060999999999999E-2</v>
      </c>
      <c r="F120">
        <v>4.6649999999999999E-3</v>
      </c>
    </row>
    <row r="121" spans="1:6" x14ac:dyDescent="0.25">
      <c r="A121" t="s">
        <v>130</v>
      </c>
      <c r="B121">
        <v>1166227200</v>
      </c>
      <c r="C121">
        <v>1.235E-2</v>
      </c>
      <c r="D121">
        <v>1.0274E-2</v>
      </c>
      <c r="E121">
        <v>1.5547E-2</v>
      </c>
      <c r="F121">
        <v>1.0744999999999999E-2</v>
      </c>
    </row>
    <row r="122" spans="1:6" x14ac:dyDescent="0.25">
      <c r="A122" t="s">
        <v>131</v>
      </c>
      <c r="B122">
        <v>1166832000</v>
      </c>
      <c r="C122">
        <v>3.1312E-2</v>
      </c>
      <c r="D122">
        <v>1.0596E-2</v>
      </c>
      <c r="E122">
        <v>1.8075999999999998E-2</v>
      </c>
      <c r="F122">
        <v>2.2929000000000001E-2</v>
      </c>
    </row>
    <row r="123" spans="1:6" x14ac:dyDescent="0.25">
      <c r="A123" t="s">
        <v>132</v>
      </c>
      <c r="B123">
        <v>1167436800</v>
      </c>
      <c r="C123">
        <v>3.8495000000000001E-2</v>
      </c>
      <c r="D123">
        <v>1.1024000000000001E-2</v>
      </c>
      <c r="E123">
        <v>2.1415E-2</v>
      </c>
      <c r="F123">
        <v>3.3359E-2</v>
      </c>
    </row>
    <row r="124" spans="1:6" x14ac:dyDescent="0.25">
      <c r="A124" t="s">
        <v>133</v>
      </c>
      <c r="B124">
        <v>1168041600</v>
      </c>
      <c r="C124">
        <v>1.9769999999999999E-2</v>
      </c>
      <c r="D124">
        <v>1.1157E-2</v>
      </c>
      <c r="E124">
        <v>2.1052000000000001E-2</v>
      </c>
      <c r="F124">
        <v>2.3994000000000001E-2</v>
      </c>
    </row>
    <row r="125" spans="1:6" x14ac:dyDescent="0.25">
      <c r="A125" t="s">
        <v>134</v>
      </c>
      <c r="B125">
        <v>1168646400</v>
      </c>
      <c r="C125">
        <v>1.0628E-2</v>
      </c>
      <c r="D125">
        <v>1.1148E-2</v>
      </c>
      <c r="E125">
        <v>1.9373000000000001E-2</v>
      </c>
      <c r="F125">
        <v>1.6271000000000001E-2</v>
      </c>
    </row>
    <row r="126" spans="1:6" x14ac:dyDescent="0.25">
      <c r="A126" t="s">
        <v>135</v>
      </c>
      <c r="B126">
        <v>1169251200</v>
      </c>
      <c r="C126">
        <v>1.0081E-2</v>
      </c>
      <c r="D126">
        <v>1.1131E-2</v>
      </c>
      <c r="E126">
        <v>1.7885000000000002E-2</v>
      </c>
      <c r="F126">
        <v>1.2899000000000001E-2</v>
      </c>
    </row>
    <row r="127" spans="1:6" x14ac:dyDescent="0.25">
      <c r="A127" t="s">
        <v>136</v>
      </c>
      <c r="B127">
        <v>1169856000</v>
      </c>
      <c r="C127">
        <v>1.0673999999999999E-2</v>
      </c>
      <c r="D127">
        <v>1.1122999999999999E-2</v>
      </c>
      <c r="E127">
        <v>1.6705999999999999E-2</v>
      </c>
      <c r="F127">
        <v>1.1348E-2</v>
      </c>
    </row>
    <row r="128" spans="1:6" x14ac:dyDescent="0.25">
      <c r="A128" t="s">
        <v>137</v>
      </c>
      <c r="B128">
        <v>1170460800</v>
      </c>
      <c r="C128">
        <v>1.0655E-2</v>
      </c>
      <c r="D128">
        <v>1.1115E-2</v>
      </c>
      <c r="E128">
        <v>1.5734000000000001E-2</v>
      </c>
      <c r="F128">
        <v>1.1069000000000001E-2</v>
      </c>
    </row>
    <row r="129" spans="1:6" x14ac:dyDescent="0.25">
      <c r="A129" t="s">
        <v>138</v>
      </c>
      <c r="B129">
        <v>1171065600</v>
      </c>
      <c r="C129">
        <v>1.0977000000000001E-2</v>
      </c>
      <c r="D129">
        <v>1.1112E-2</v>
      </c>
      <c r="E129">
        <v>1.4961E-2</v>
      </c>
      <c r="F129">
        <v>1.0978E-2</v>
      </c>
    </row>
    <row r="130" spans="1:6" x14ac:dyDescent="0.25">
      <c r="A130" t="s">
        <v>139</v>
      </c>
      <c r="B130">
        <v>1171670400</v>
      </c>
      <c r="C130">
        <v>8.9269999999999992E-3</v>
      </c>
      <c r="D130">
        <v>1.1077999999999999E-2</v>
      </c>
      <c r="E130">
        <v>1.3983000000000001E-2</v>
      </c>
      <c r="F130">
        <v>9.7719999999999994E-3</v>
      </c>
    </row>
    <row r="131" spans="1:6" x14ac:dyDescent="0.25">
      <c r="A131" t="s">
        <v>140</v>
      </c>
      <c r="B131">
        <v>1172275200</v>
      </c>
      <c r="C131">
        <v>9.9780000000000008E-3</v>
      </c>
      <c r="D131">
        <v>1.106E-2</v>
      </c>
      <c r="E131">
        <v>1.3331000000000001E-2</v>
      </c>
      <c r="F131">
        <v>9.8549999999999992E-3</v>
      </c>
    </row>
    <row r="132" spans="1:6" x14ac:dyDescent="0.25">
      <c r="A132" t="s">
        <v>141</v>
      </c>
      <c r="B132">
        <v>1172880000</v>
      </c>
      <c r="C132">
        <v>9.8770000000000004E-3</v>
      </c>
      <c r="D132">
        <v>1.1041E-2</v>
      </c>
      <c r="E132">
        <v>1.2772E-2</v>
      </c>
      <c r="F132">
        <v>9.8980000000000005E-3</v>
      </c>
    </row>
    <row r="133" spans="1:6" x14ac:dyDescent="0.25">
      <c r="A133" t="s">
        <v>142</v>
      </c>
      <c r="B133">
        <v>1173481200</v>
      </c>
      <c r="C133">
        <v>8.286E-3</v>
      </c>
      <c r="D133">
        <v>1.0998000000000001E-2</v>
      </c>
      <c r="E133">
        <v>1.2043999999999999E-2</v>
      </c>
      <c r="F133">
        <v>8.8690000000000001E-3</v>
      </c>
    </row>
    <row r="134" spans="1:6" x14ac:dyDescent="0.25">
      <c r="A134" t="s">
        <v>143</v>
      </c>
      <c r="B134">
        <v>1174086000</v>
      </c>
      <c r="C134">
        <v>1.0227999999999999E-2</v>
      </c>
      <c r="D134">
        <v>1.0985999999999999E-2</v>
      </c>
      <c r="E134">
        <v>1.1755E-2</v>
      </c>
      <c r="F134">
        <v>9.8320000000000005E-3</v>
      </c>
    </row>
    <row r="135" spans="1:6" x14ac:dyDescent="0.25">
      <c r="A135" t="s">
        <v>144</v>
      </c>
      <c r="B135">
        <v>1174690800</v>
      </c>
      <c r="C135">
        <v>9.7249999999999993E-3</v>
      </c>
      <c r="D135">
        <v>1.0966E-2</v>
      </c>
      <c r="E135">
        <v>1.1419E-2</v>
      </c>
      <c r="F135">
        <v>9.6989999999999993E-3</v>
      </c>
    </row>
    <row r="136" spans="1:6" x14ac:dyDescent="0.25">
      <c r="A136" t="s">
        <v>145</v>
      </c>
      <c r="B136">
        <v>1175295600</v>
      </c>
      <c r="C136">
        <v>8.7349999999999997E-3</v>
      </c>
      <c r="D136">
        <v>1.0931E-2</v>
      </c>
      <c r="E136">
        <v>1.0969E-2</v>
      </c>
      <c r="F136">
        <v>8.8839999999999995E-3</v>
      </c>
    </row>
    <row r="137" spans="1:6" x14ac:dyDescent="0.25">
      <c r="A137" t="s">
        <v>146</v>
      </c>
      <c r="B137">
        <v>1175900400</v>
      </c>
      <c r="C137">
        <v>7.7739999999999997E-3</v>
      </c>
      <c r="D137">
        <v>1.0881E-2</v>
      </c>
      <c r="E137">
        <v>1.044E-2</v>
      </c>
      <c r="F137">
        <v>8.0339999999999995E-3</v>
      </c>
    </row>
    <row r="138" spans="1:6" x14ac:dyDescent="0.25">
      <c r="A138" t="s">
        <v>147</v>
      </c>
      <c r="B138">
        <v>1176505200</v>
      </c>
      <c r="C138">
        <v>6.0089999999999996E-3</v>
      </c>
      <c r="D138">
        <v>1.0806E-2</v>
      </c>
      <c r="E138">
        <v>9.7400000000000004E-3</v>
      </c>
      <c r="F138">
        <v>7.11E-3</v>
      </c>
    </row>
    <row r="139" spans="1:6" x14ac:dyDescent="0.25">
      <c r="A139" t="s">
        <v>148</v>
      </c>
      <c r="B139">
        <v>1177110000</v>
      </c>
      <c r="C139">
        <v>8.3000000000000001E-3</v>
      </c>
      <c r="D139">
        <v>1.0767000000000001E-2</v>
      </c>
      <c r="E139">
        <v>9.5029999999999993E-3</v>
      </c>
      <c r="F139">
        <v>7.7770000000000001E-3</v>
      </c>
    </row>
    <row r="140" spans="1:6" x14ac:dyDescent="0.25">
      <c r="A140" t="s">
        <v>149</v>
      </c>
      <c r="B140">
        <v>1177714800</v>
      </c>
      <c r="C140">
        <v>6.6610000000000003E-3</v>
      </c>
      <c r="D140">
        <v>1.0703000000000001E-2</v>
      </c>
      <c r="E140">
        <v>9.0310000000000008E-3</v>
      </c>
      <c r="F140">
        <v>6.9459999999999999E-3</v>
      </c>
    </row>
    <row r="141" spans="1:6" x14ac:dyDescent="0.25">
      <c r="A141" t="s">
        <v>150</v>
      </c>
      <c r="B141">
        <v>1178319600</v>
      </c>
      <c r="C141">
        <v>6.875E-3</v>
      </c>
      <c r="D141">
        <v>1.0643E-2</v>
      </c>
      <c r="E141">
        <v>8.685E-3</v>
      </c>
      <c r="F141">
        <v>6.9769999999999997E-3</v>
      </c>
    </row>
    <row r="142" spans="1:6" x14ac:dyDescent="0.25">
      <c r="A142" t="s">
        <v>151</v>
      </c>
      <c r="B142">
        <v>1178924400</v>
      </c>
      <c r="C142">
        <v>6.9589999999999999E-3</v>
      </c>
      <c r="D142">
        <v>1.0586E-2</v>
      </c>
      <c r="E142">
        <v>8.4019999999999997E-3</v>
      </c>
      <c r="F142">
        <v>6.9379999999999997E-3</v>
      </c>
    </row>
    <row r="143" spans="1:6" x14ac:dyDescent="0.25">
      <c r="A143" t="s">
        <v>152</v>
      </c>
      <c r="B143">
        <v>1179529200</v>
      </c>
      <c r="C143">
        <v>6.6400000000000001E-3</v>
      </c>
      <c r="D143">
        <v>1.0525E-2</v>
      </c>
      <c r="E143">
        <v>8.116E-3</v>
      </c>
      <c r="F143">
        <v>6.79E-3</v>
      </c>
    </row>
    <row r="144" spans="1:6" x14ac:dyDescent="0.25">
      <c r="A144" t="s">
        <v>153</v>
      </c>
      <c r="B144">
        <v>1180134000</v>
      </c>
      <c r="C144">
        <v>4.7959999999999999E-3</v>
      </c>
      <c r="D144">
        <v>1.0436000000000001E-2</v>
      </c>
      <c r="E144">
        <v>7.5839999999999996E-3</v>
      </c>
      <c r="F144">
        <v>5.6940000000000003E-3</v>
      </c>
    </row>
    <row r="145" spans="1:6" x14ac:dyDescent="0.25">
      <c r="A145" t="s">
        <v>154</v>
      </c>
      <c r="B145">
        <v>1180738800</v>
      </c>
      <c r="C145">
        <v>7.1869999999999998E-3</v>
      </c>
      <c r="D145">
        <v>1.0385999999999999E-2</v>
      </c>
      <c r="E145">
        <v>7.5199999999999998E-3</v>
      </c>
      <c r="F145">
        <v>6.633E-3</v>
      </c>
    </row>
    <row r="146" spans="1:6" x14ac:dyDescent="0.25">
      <c r="A146" t="s">
        <v>155</v>
      </c>
      <c r="B146">
        <v>1181343600</v>
      </c>
      <c r="C146">
        <v>2.4039999999999999E-3</v>
      </c>
      <c r="D146">
        <v>1.0262E-2</v>
      </c>
      <c r="E146">
        <v>6.6940000000000003E-3</v>
      </c>
      <c r="F146">
        <v>4.1269999999999996E-3</v>
      </c>
    </row>
    <row r="147" spans="1:6" x14ac:dyDescent="0.25">
      <c r="A147" t="s">
        <v>156</v>
      </c>
      <c r="B147">
        <v>1181948400</v>
      </c>
      <c r="C147">
        <v>1.389E-3</v>
      </c>
      <c r="D147">
        <v>1.0125E-2</v>
      </c>
      <c r="E147">
        <v>5.8349999999999999E-3</v>
      </c>
      <c r="F147">
        <v>2.4260000000000002E-3</v>
      </c>
    </row>
    <row r="148" spans="1:6" x14ac:dyDescent="0.25">
      <c r="A148" t="s">
        <v>157</v>
      </c>
      <c r="B148">
        <v>1182553200</v>
      </c>
      <c r="C148">
        <v>0</v>
      </c>
      <c r="D148">
        <v>9.9690000000000004E-3</v>
      </c>
      <c r="E148">
        <v>4.8970000000000003E-3</v>
      </c>
      <c r="F148">
        <v>1.0189999999999999E-3</v>
      </c>
    </row>
    <row r="149" spans="1:6" x14ac:dyDescent="0.25">
      <c r="A149" t="s">
        <v>158</v>
      </c>
      <c r="B149">
        <v>1183158000</v>
      </c>
      <c r="C149">
        <v>0</v>
      </c>
      <c r="D149">
        <v>9.8160000000000001E-3</v>
      </c>
      <c r="E149">
        <v>4.1099999999999999E-3</v>
      </c>
      <c r="F149">
        <v>4.28E-4</v>
      </c>
    </row>
    <row r="150" spans="1:6" x14ac:dyDescent="0.25">
      <c r="A150" t="s">
        <v>159</v>
      </c>
      <c r="B150">
        <v>1183762800</v>
      </c>
      <c r="C150">
        <v>0</v>
      </c>
      <c r="D150">
        <v>9.6640000000000007E-3</v>
      </c>
      <c r="E150">
        <v>3.4499999999999999E-3</v>
      </c>
      <c r="F150">
        <v>1.8000000000000001E-4</v>
      </c>
    </row>
    <row r="151" spans="1:6" x14ac:dyDescent="0.25">
      <c r="A151" t="s">
        <v>160</v>
      </c>
      <c r="B151">
        <v>1184367600</v>
      </c>
      <c r="C151">
        <v>0</v>
      </c>
      <c r="D151">
        <v>9.5149999999999992E-3</v>
      </c>
      <c r="E151">
        <v>2.895E-3</v>
      </c>
      <c r="F151">
        <v>7.4999999999999993E-5</v>
      </c>
    </row>
    <row r="152" spans="1:6" x14ac:dyDescent="0.25">
      <c r="A152" t="s">
        <v>161</v>
      </c>
      <c r="B152">
        <v>1184972400</v>
      </c>
      <c r="C152">
        <v>0</v>
      </c>
      <c r="D152">
        <v>9.3690000000000006E-3</v>
      </c>
      <c r="E152">
        <v>2.4299999999999999E-3</v>
      </c>
      <c r="F152">
        <v>3.1999999999999999E-5</v>
      </c>
    </row>
    <row r="153" spans="1:6" x14ac:dyDescent="0.25">
      <c r="A153" t="s">
        <v>162</v>
      </c>
      <c r="B153">
        <v>1185577200</v>
      </c>
      <c r="C153">
        <v>0</v>
      </c>
      <c r="D153">
        <v>9.2239999999999996E-3</v>
      </c>
      <c r="E153">
        <v>2.0400000000000001E-3</v>
      </c>
      <c r="F153">
        <v>1.2999999999999999E-5</v>
      </c>
    </row>
    <row r="154" spans="1:6" x14ac:dyDescent="0.25">
      <c r="A154" t="s">
        <v>163</v>
      </c>
      <c r="B154">
        <v>1186182000</v>
      </c>
      <c r="C154">
        <v>0</v>
      </c>
      <c r="D154">
        <v>9.0819999999999998E-3</v>
      </c>
      <c r="E154">
        <v>1.712E-3</v>
      </c>
      <c r="F154">
        <v>6.0000000000000002E-6</v>
      </c>
    </row>
    <row r="155" spans="1:6" x14ac:dyDescent="0.25">
      <c r="A155" t="s">
        <v>164</v>
      </c>
      <c r="B155">
        <v>1186786800</v>
      </c>
      <c r="C155">
        <v>0</v>
      </c>
      <c r="D155">
        <v>8.9420000000000003E-3</v>
      </c>
      <c r="E155">
        <v>1.4369999999999999E-3</v>
      </c>
      <c r="F155">
        <v>1.9999999999999999E-6</v>
      </c>
    </row>
    <row r="156" spans="1:6" x14ac:dyDescent="0.25">
      <c r="A156" t="s">
        <v>165</v>
      </c>
      <c r="B156">
        <v>1187391600</v>
      </c>
      <c r="C156">
        <v>0</v>
      </c>
      <c r="D156">
        <v>8.8039999999999993E-3</v>
      </c>
      <c r="E156">
        <v>1.206E-3</v>
      </c>
      <c r="F156">
        <v>9.9999999999999995E-7</v>
      </c>
    </row>
    <row r="157" spans="1:6" x14ac:dyDescent="0.25">
      <c r="A157" t="s">
        <v>166</v>
      </c>
      <c r="B157">
        <v>1187996400</v>
      </c>
      <c r="C157">
        <v>0</v>
      </c>
      <c r="D157">
        <v>8.6680000000000004E-3</v>
      </c>
      <c r="E157">
        <v>1.0120000000000001E-3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8.5349999999999992E-3</v>
      </c>
      <c r="E158">
        <v>8.4999999999999995E-4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8.4030000000000007E-3</v>
      </c>
      <c r="E159">
        <v>7.1299999999999998E-4</v>
      </c>
      <c r="F159">
        <v>0</v>
      </c>
    </row>
    <row r="160" spans="1:6" x14ac:dyDescent="0.25">
      <c r="A160" t="s">
        <v>169</v>
      </c>
      <c r="B160">
        <v>1189810800</v>
      </c>
      <c r="C160">
        <v>3.86E-4</v>
      </c>
      <c r="D160">
        <v>8.2799999999999992E-3</v>
      </c>
      <c r="E160">
        <v>6.6399999999999999E-4</v>
      </c>
      <c r="F160">
        <v>2.8499999999999999E-4</v>
      </c>
    </row>
    <row r="161" spans="1:6" x14ac:dyDescent="0.25">
      <c r="A161" t="s">
        <v>170</v>
      </c>
      <c r="B161">
        <v>1190415600</v>
      </c>
      <c r="C161">
        <v>1.7396999999999999E-2</v>
      </c>
      <c r="D161">
        <v>8.4200000000000004E-3</v>
      </c>
      <c r="E161">
        <v>3.473E-3</v>
      </c>
      <c r="F161">
        <v>1.2581999999999999E-2</v>
      </c>
    </row>
    <row r="162" spans="1:6" x14ac:dyDescent="0.25">
      <c r="A162" t="s">
        <v>171</v>
      </c>
      <c r="B162">
        <v>1191020400</v>
      </c>
      <c r="C162">
        <v>2.7834999999999999E-2</v>
      </c>
      <c r="D162">
        <v>8.7170000000000008E-3</v>
      </c>
      <c r="E162">
        <v>7.2820000000000003E-3</v>
      </c>
      <c r="F162">
        <v>1.9872000000000001E-2</v>
      </c>
    </row>
    <row r="163" spans="1:6" x14ac:dyDescent="0.25">
      <c r="A163" t="s">
        <v>172</v>
      </c>
      <c r="B163">
        <v>1191625200</v>
      </c>
      <c r="C163">
        <v>1.9716999999999998E-2</v>
      </c>
      <c r="D163">
        <v>8.8850000000000005E-3</v>
      </c>
      <c r="E163">
        <v>9.2919999999999999E-3</v>
      </c>
      <c r="F163">
        <v>2.0192000000000002E-2</v>
      </c>
    </row>
    <row r="164" spans="1:6" x14ac:dyDescent="0.25">
      <c r="A164" t="s">
        <v>173</v>
      </c>
      <c r="B164">
        <v>1192230000</v>
      </c>
      <c r="C164">
        <v>2.4886999999999999E-2</v>
      </c>
      <c r="D164">
        <v>9.1299999999999992E-3</v>
      </c>
      <c r="E164">
        <v>1.1783999999999999E-2</v>
      </c>
      <c r="F164">
        <v>2.2894000000000001E-2</v>
      </c>
    </row>
    <row r="165" spans="1:6" x14ac:dyDescent="0.25">
      <c r="A165" t="s">
        <v>174</v>
      </c>
      <c r="B165">
        <v>1192834800</v>
      </c>
      <c r="C165">
        <v>1.8445E-2</v>
      </c>
      <c r="D165">
        <v>9.2720000000000007E-3</v>
      </c>
      <c r="E165">
        <v>1.2838E-2</v>
      </c>
      <c r="F165">
        <v>2.0232E-2</v>
      </c>
    </row>
    <row r="166" spans="1:6" x14ac:dyDescent="0.25">
      <c r="A166" t="s">
        <v>175</v>
      </c>
      <c r="B166">
        <v>1193439600</v>
      </c>
      <c r="C166">
        <v>2.5936000000000001E-2</v>
      </c>
      <c r="D166">
        <v>9.528E-3</v>
      </c>
      <c r="E166">
        <v>1.4971999999999999E-2</v>
      </c>
      <c r="F166">
        <v>2.4316999999999998E-2</v>
      </c>
    </row>
    <row r="167" spans="1:6" x14ac:dyDescent="0.25">
      <c r="A167" t="s">
        <v>176</v>
      </c>
      <c r="B167">
        <v>1194048000</v>
      </c>
      <c r="C167">
        <v>3.1426999999999997E-2</v>
      </c>
      <c r="D167">
        <v>9.8650000000000005E-3</v>
      </c>
      <c r="E167">
        <v>1.7585E-2</v>
      </c>
      <c r="F167">
        <v>2.7918999999999999E-2</v>
      </c>
    </row>
    <row r="168" spans="1:6" x14ac:dyDescent="0.25">
      <c r="A168" t="s">
        <v>177</v>
      </c>
      <c r="B168">
        <v>1194652800</v>
      </c>
      <c r="C168">
        <v>2.3344E-2</v>
      </c>
      <c r="D168">
        <v>1.0071E-2</v>
      </c>
      <c r="E168">
        <v>1.8492000000000001E-2</v>
      </c>
      <c r="F168">
        <v>2.5201000000000001E-2</v>
      </c>
    </row>
    <row r="169" spans="1:6" x14ac:dyDescent="0.25">
      <c r="A169" t="s">
        <v>178</v>
      </c>
      <c r="B169">
        <v>1195257600</v>
      </c>
      <c r="C169">
        <v>2.1433000000000001E-2</v>
      </c>
      <c r="D169">
        <v>1.0245000000000001E-2</v>
      </c>
      <c r="E169">
        <v>1.8936999999999999E-2</v>
      </c>
      <c r="F169">
        <v>2.2758E-2</v>
      </c>
    </row>
    <row r="170" spans="1:6" x14ac:dyDescent="0.25">
      <c r="A170" t="s">
        <v>179</v>
      </c>
      <c r="B170">
        <v>1195862400</v>
      </c>
      <c r="C170">
        <v>1.6278999999999998E-2</v>
      </c>
      <c r="D170">
        <v>1.0336E-2</v>
      </c>
      <c r="E170">
        <v>1.8459E-2</v>
      </c>
      <c r="F170">
        <v>1.8307E-2</v>
      </c>
    </row>
    <row r="171" spans="1:6" x14ac:dyDescent="0.25">
      <c r="A171" t="s">
        <v>180</v>
      </c>
      <c r="B171">
        <v>1196467200</v>
      </c>
      <c r="C171">
        <v>2.2341E-2</v>
      </c>
      <c r="D171">
        <v>1.052E-2</v>
      </c>
      <c r="E171">
        <v>1.9096999999999999E-2</v>
      </c>
      <c r="F171">
        <v>2.1080999999999999E-2</v>
      </c>
    </row>
    <row r="172" spans="1:6" x14ac:dyDescent="0.25">
      <c r="A172" t="s">
        <v>181</v>
      </c>
      <c r="B172">
        <v>1197072000</v>
      </c>
      <c r="C172">
        <v>1.9241000000000001E-2</v>
      </c>
      <c r="D172">
        <v>1.0652999999999999E-2</v>
      </c>
      <c r="E172">
        <v>1.9134000000000002E-2</v>
      </c>
      <c r="F172">
        <v>2.0506E-2</v>
      </c>
    </row>
    <row r="173" spans="1:6" x14ac:dyDescent="0.25">
      <c r="A173" t="s">
        <v>182</v>
      </c>
      <c r="B173">
        <v>1197676800</v>
      </c>
      <c r="C173">
        <v>9.4780000000000003E-3</v>
      </c>
      <c r="D173">
        <v>1.0633999999999999E-2</v>
      </c>
      <c r="E173">
        <v>1.7524999999999999E-2</v>
      </c>
      <c r="F173">
        <v>1.3186E-2</v>
      </c>
    </row>
    <row r="174" spans="1:6" x14ac:dyDescent="0.25">
      <c r="A174" t="s">
        <v>183</v>
      </c>
      <c r="B174">
        <v>1198281600</v>
      </c>
      <c r="C174">
        <v>1.6001000000000001E-2</v>
      </c>
      <c r="D174">
        <v>1.0716E-2</v>
      </c>
      <c r="E174">
        <v>1.7281999999999999E-2</v>
      </c>
      <c r="F174">
        <v>1.5001E-2</v>
      </c>
    </row>
    <row r="175" spans="1:6" x14ac:dyDescent="0.25">
      <c r="A175" t="s">
        <v>184</v>
      </c>
      <c r="B175">
        <v>1198886400</v>
      </c>
      <c r="C175">
        <v>2.9478000000000001E-2</v>
      </c>
      <c r="D175">
        <v>1.1003000000000001E-2</v>
      </c>
      <c r="E175">
        <v>1.9220999999999999E-2</v>
      </c>
      <c r="F175">
        <v>2.3303999999999998E-2</v>
      </c>
    </row>
    <row r="176" spans="1:6" x14ac:dyDescent="0.25">
      <c r="A176" t="s">
        <v>185</v>
      </c>
      <c r="B176">
        <v>1199491200</v>
      </c>
      <c r="C176">
        <v>2.6187999999999999E-2</v>
      </c>
      <c r="D176">
        <v>1.1235E-2</v>
      </c>
      <c r="E176">
        <v>2.0331999999999999E-2</v>
      </c>
      <c r="F176">
        <v>2.5101999999999999E-2</v>
      </c>
    </row>
    <row r="177" spans="1:6" x14ac:dyDescent="0.25">
      <c r="A177" t="s">
        <v>186</v>
      </c>
      <c r="B177">
        <v>1200096000</v>
      </c>
      <c r="C177">
        <v>2.2699E-2</v>
      </c>
      <c r="D177">
        <v>1.141E-2</v>
      </c>
      <c r="E177">
        <v>2.0684999999999999E-2</v>
      </c>
      <c r="F177">
        <v>2.3435000000000001E-2</v>
      </c>
    </row>
    <row r="178" spans="1:6" x14ac:dyDescent="0.25">
      <c r="A178" t="s">
        <v>187</v>
      </c>
      <c r="B178">
        <v>1200700800</v>
      </c>
      <c r="C178">
        <v>1.8558000000000002E-2</v>
      </c>
      <c r="D178">
        <v>1.1520000000000001E-2</v>
      </c>
      <c r="E178">
        <v>2.0355000000000002E-2</v>
      </c>
      <c r="F178">
        <v>2.1027000000000001E-2</v>
      </c>
    </row>
    <row r="179" spans="1:6" x14ac:dyDescent="0.25">
      <c r="A179" t="s">
        <v>188</v>
      </c>
      <c r="B179">
        <v>1201305600</v>
      </c>
      <c r="C179">
        <v>2.0383999999999999E-2</v>
      </c>
      <c r="D179">
        <v>1.1655E-2</v>
      </c>
      <c r="E179">
        <v>2.0317000000000002E-2</v>
      </c>
      <c r="F179">
        <v>2.0083E-2</v>
      </c>
    </row>
    <row r="180" spans="1:6" x14ac:dyDescent="0.25">
      <c r="A180" t="s">
        <v>189</v>
      </c>
      <c r="B180">
        <v>1201910400</v>
      </c>
      <c r="C180">
        <v>1.6622000000000001E-2</v>
      </c>
      <c r="D180">
        <v>1.1731E-2</v>
      </c>
      <c r="E180">
        <v>1.9778E-2</v>
      </c>
      <c r="F180">
        <v>1.9303000000000001E-2</v>
      </c>
    </row>
    <row r="181" spans="1:6" x14ac:dyDescent="0.25">
      <c r="A181" t="s">
        <v>190</v>
      </c>
      <c r="B181">
        <v>1202515200</v>
      </c>
      <c r="C181">
        <v>2.4507000000000001E-2</v>
      </c>
      <c r="D181">
        <v>1.1926000000000001E-2</v>
      </c>
      <c r="E181">
        <v>2.0537E-2</v>
      </c>
      <c r="F181">
        <v>2.2556E-2</v>
      </c>
    </row>
    <row r="182" spans="1:6" x14ac:dyDescent="0.25">
      <c r="A182" t="s">
        <v>191</v>
      </c>
      <c r="B182">
        <v>1203120000</v>
      </c>
      <c r="C182">
        <v>1.7586000000000001E-2</v>
      </c>
      <c r="D182">
        <v>1.2012E-2</v>
      </c>
      <c r="E182">
        <v>2.0053000000000001E-2</v>
      </c>
      <c r="F182">
        <v>1.9682000000000002E-2</v>
      </c>
    </row>
    <row r="183" spans="1:6" x14ac:dyDescent="0.25">
      <c r="A183" t="s">
        <v>192</v>
      </c>
      <c r="B183">
        <v>1203724800</v>
      </c>
      <c r="C183">
        <v>2.0981E-2</v>
      </c>
      <c r="D183">
        <v>1.2149E-2</v>
      </c>
      <c r="E183">
        <v>2.0177E-2</v>
      </c>
      <c r="F183">
        <v>2.0178000000000001E-2</v>
      </c>
    </row>
    <row r="184" spans="1:6" x14ac:dyDescent="0.25">
      <c r="A184" t="s">
        <v>193</v>
      </c>
      <c r="B184">
        <v>1204329600</v>
      </c>
      <c r="C184">
        <v>2.0143999999999999E-2</v>
      </c>
      <c r="D184">
        <v>1.2271000000000001E-2</v>
      </c>
      <c r="E184">
        <v>2.0185000000000002E-2</v>
      </c>
      <c r="F184">
        <v>2.0617E-2</v>
      </c>
    </row>
    <row r="185" spans="1:6" x14ac:dyDescent="0.25">
      <c r="A185" t="s">
        <v>194</v>
      </c>
      <c r="B185">
        <v>1204934400</v>
      </c>
      <c r="C185">
        <v>1.9894999999999999E-2</v>
      </c>
      <c r="D185">
        <v>1.2387E-2</v>
      </c>
      <c r="E185">
        <v>2.0119000000000001E-2</v>
      </c>
      <c r="F185">
        <v>2.0070999999999999E-2</v>
      </c>
    </row>
    <row r="186" spans="1:6" x14ac:dyDescent="0.25">
      <c r="A186" t="s">
        <v>195</v>
      </c>
      <c r="B186">
        <v>1205535600</v>
      </c>
      <c r="C186">
        <v>1.8416999999999999E-2</v>
      </c>
      <c r="D186">
        <v>1.2478E-2</v>
      </c>
      <c r="E186">
        <v>1.9819E-2</v>
      </c>
      <c r="F186">
        <v>1.8807000000000001E-2</v>
      </c>
    </row>
    <row r="187" spans="1:6" x14ac:dyDescent="0.25">
      <c r="A187" t="s">
        <v>196</v>
      </c>
      <c r="B187">
        <v>1206140400</v>
      </c>
      <c r="C187">
        <v>2.0575E-2</v>
      </c>
      <c r="D187">
        <v>1.2600999999999999E-2</v>
      </c>
      <c r="E187">
        <v>1.9911000000000002E-2</v>
      </c>
      <c r="F187">
        <v>1.9538E-2</v>
      </c>
    </row>
    <row r="188" spans="1:6" x14ac:dyDescent="0.25">
      <c r="A188" t="s">
        <v>197</v>
      </c>
      <c r="B188">
        <v>1206745200</v>
      </c>
      <c r="C188">
        <v>1.9630000000000002E-2</v>
      </c>
      <c r="D188">
        <v>1.2708000000000001E-2</v>
      </c>
      <c r="E188">
        <v>1.9833E-2</v>
      </c>
      <c r="F188">
        <v>1.9209E-2</v>
      </c>
    </row>
    <row r="189" spans="1:6" x14ac:dyDescent="0.25">
      <c r="A189" t="s">
        <v>198</v>
      </c>
      <c r="B189">
        <v>1207350000</v>
      </c>
      <c r="C189">
        <v>1.7170000000000001E-2</v>
      </c>
      <c r="D189">
        <v>1.2775999999999999E-2</v>
      </c>
      <c r="E189">
        <v>1.9403E-2</v>
      </c>
      <c r="F189">
        <v>1.8175E-2</v>
      </c>
    </row>
    <row r="190" spans="1:6" x14ac:dyDescent="0.25">
      <c r="A190" t="s">
        <v>199</v>
      </c>
      <c r="B190">
        <v>1207954800</v>
      </c>
      <c r="C190">
        <v>1.9363999999999999E-2</v>
      </c>
      <c r="D190">
        <v>1.2876E-2</v>
      </c>
      <c r="E190">
        <v>1.9399E-2</v>
      </c>
      <c r="F190">
        <v>1.9077E-2</v>
      </c>
    </row>
    <row r="191" spans="1:6" x14ac:dyDescent="0.25">
      <c r="A191" t="s">
        <v>200</v>
      </c>
      <c r="B191">
        <v>1208559600</v>
      </c>
      <c r="C191">
        <v>1.1416000000000001E-2</v>
      </c>
      <c r="D191">
        <v>1.2853E-2</v>
      </c>
      <c r="E191">
        <v>1.8093000000000001E-2</v>
      </c>
      <c r="F191">
        <v>1.4333E-2</v>
      </c>
    </row>
    <row r="192" spans="1:6" x14ac:dyDescent="0.25">
      <c r="A192" t="s">
        <v>201</v>
      </c>
      <c r="B192">
        <v>1209164400</v>
      </c>
      <c r="C192">
        <v>1.6185000000000001E-2</v>
      </c>
      <c r="D192">
        <v>1.2903E-2</v>
      </c>
      <c r="E192">
        <v>1.7788999999999999E-2</v>
      </c>
      <c r="F192">
        <v>1.5609E-2</v>
      </c>
    </row>
    <row r="193" spans="1:6" x14ac:dyDescent="0.25">
      <c r="A193" t="s">
        <v>202</v>
      </c>
      <c r="B193">
        <v>1209769200</v>
      </c>
      <c r="C193">
        <v>1.8638999999999999E-2</v>
      </c>
      <c r="D193">
        <v>1.299E-2</v>
      </c>
      <c r="E193">
        <v>1.7918E-2</v>
      </c>
      <c r="F193">
        <v>1.7426000000000001E-2</v>
      </c>
    </row>
    <row r="194" spans="1:6" x14ac:dyDescent="0.25">
      <c r="A194" t="s">
        <v>203</v>
      </c>
      <c r="B194">
        <v>1210374000</v>
      </c>
      <c r="C194">
        <v>1.9075999999999999E-2</v>
      </c>
      <c r="D194">
        <v>1.3082E-2</v>
      </c>
      <c r="E194">
        <v>1.8079000000000001E-2</v>
      </c>
      <c r="F194">
        <v>1.814E-2</v>
      </c>
    </row>
    <row r="195" spans="1:6" x14ac:dyDescent="0.25">
      <c r="A195" t="s">
        <v>204</v>
      </c>
      <c r="B195">
        <v>1210978800</v>
      </c>
      <c r="C195">
        <v>2.0295000000000001E-2</v>
      </c>
      <c r="D195">
        <v>1.3192000000000001E-2</v>
      </c>
      <c r="E195">
        <v>1.8416999999999999E-2</v>
      </c>
      <c r="F195">
        <v>1.9296000000000001E-2</v>
      </c>
    </row>
    <row r="196" spans="1:6" x14ac:dyDescent="0.25">
      <c r="A196" t="s">
        <v>205</v>
      </c>
      <c r="B196">
        <v>1211583600</v>
      </c>
      <c r="C196">
        <v>1.8246999999999999E-2</v>
      </c>
      <c r="D196">
        <v>1.3269E-2</v>
      </c>
      <c r="E196">
        <v>1.8353000000000001E-2</v>
      </c>
      <c r="F196">
        <v>1.8190000000000001E-2</v>
      </c>
    </row>
    <row r="197" spans="1:6" x14ac:dyDescent="0.25">
      <c r="A197" t="s">
        <v>206</v>
      </c>
      <c r="B197">
        <v>1212188400</v>
      </c>
      <c r="C197">
        <v>1.8013999999999999E-2</v>
      </c>
      <c r="D197">
        <v>1.3341E-2</v>
      </c>
      <c r="E197">
        <v>1.8304000000000001E-2</v>
      </c>
      <c r="F197">
        <v>1.8367000000000001E-2</v>
      </c>
    </row>
    <row r="198" spans="1:6" x14ac:dyDescent="0.25">
      <c r="A198" t="s">
        <v>207</v>
      </c>
      <c r="B198">
        <v>1212793200</v>
      </c>
      <c r="C198">
        <v>2.0247000000000001E-2</v>
      </c>
      <c r="D198">
        <v>1.3446E-2</v>
      </c>
      <c r="E198">
        <v>1.8613000000000001E-2</v>
      </c>
      <c r="F198">
        <v>1.9612000000000001E-2</v>
      </c>
    </row>
    <row r="199" spans="1:6" x14ac:dyDescent="0.25">
      <c r="A199" t="s">
        <v>208</v>
      </c>
      <c r="B199">
        <v>1213398000</v>
      </c>
      <c r="C199">
        <v>1.6868999999999999E-2</v>
      </c>
      <c r="D199">
        <v>1.3497E-2</v>
      </c>
      <c r="E199">
        <v>1.8332000000000001E-2</v>
      </c>
      <c r="F199">
        <v>1.8187999999999999E-2</v>
      </c>
    </row>
    <row r="200" spans="1:6" x14ac:dyDescent="0.25">
      <c r="A200" t="s">
        <v>209</v>
      </c>
      <c r="B200">
        <v>1214002800</v>
      </c>
      <c r="C200">
        <v>2.1298000000000001E-2</v>
      </c>
      <c r="D200">
        <v>1.3616E-2</v>
      </c>
      <c r="E200">
        <v>1.8796E-2</v>
      </c>
      <c r="F200">
        <v>1.9993E-2</v>
      </c>
    </row>
    <row r="201" spans="1:6" x14ac:dyDescent="0.25">
      <c r="A201" t="s">
        <v>210</v>
      </c>
      <c r="B201">
        <v>1214607600</v>
      </c>
      <c r="C201">
        <v>2.9590999999999999E-2</v>
      </c>
      <c r="D201">
        <v>1.3861E-2</v>
      </c>
      <c r="E201">
        <v>2.0524000000000001E-2</v>
      </c>
      <c r="F201">
        <v>2.5759000000000001E-2</v>
      </c>
    </row>
    <row r="202" spans="1:6" x14ac:dyDescent="0.25">
      <c r="A202" t="s">
        <v>211</v>
      </c>
      <c r="B202">
        <v>1215212400</v>
      </c>
      <c r="C202">
        <v>2.5954999999999999E-2</v>
      </c>
      <c r="D202">
        <v>1.4045E-2</v>
      </c>
      <c r="E202">
        <v>2.1388999999999998E-2</v>
      </c>
      <c r="F202">
        <v>2.6013000000000001E-2</v>
      </c>
    </row>
    <row r="203" spans="1:6" x14ac:dyDescent="0.25">
      <c r="A203" t="s">
        <v>212</v>
      </c>
      <c r="B203">
        <v>1215817200</v>
      </c>
      <c r="C203">
        <v>1.1766E-2</v>
      </c>
      <c r="D203">
        <v>1.4009000000000001E-2</v>
      </c>
      <c r="E203">
        <v>1.9834000000000001E-2</v>
      </c>
      <c r="F203">
        <v>1.7715999999999999E-2</v>
      </c>
    </row>
    <row r="204" spans="1:6" x14ac:dyDescent="0.25">
      <c r="A204" t="s">
        <v>213</v>
      </c>
      <c r="B204">
        <v>1216422000</v>
      </c>
      <c r="C204">
        <v>9.0950000000000007E-3</v>
      </c>
      <c r="D204">
        <v>1.3932999999999999E-2</v>
      </c>
      <c r="E204">
        <v>1.8064E-2</v>
      </c>
      <c r="F204">
        <v>1.1996E-2</v>
      </c>
    </row>
    <row r="205" spans="1:6" x14ac:dyDescent="0.25">
      <c r="A205" t="s">
        <v>214</v>
      </c>
      <c r="B205">
        <v>1217026800</v>
      </c>
      <c r="C205">
        <v>0</v>
      </c>
      <c r="D205">
        <v>1.3717999999999999E-2</v>
      </c>
      <c r="E205">
        <v>1.5162E-2</v>
      </c>
      <c r="F205">
        <v>5.0369999999999998E-3</v>
      </c>
    </row>
    <row r="206" spans="1:6" x14ac:dyDescent="0.25">
      <c r="A206" t="s">
        <v>215</v>
      </c>
      <c r="B206">
        <v>1217631600</v>
      </c>
      <c r="C206">
        <v>0</v>
      </c>
      <c r="D206">
        <v>1.3506000000000001E-2</v>
      </c>
      <c r="E206">
        <v>1.2725999999999999E-2</v>
      </c>
      <c r="F206">
        <v>2.1150000000000001E-3</v>
      </c>
    </row>
    <row r="207" spans="1:6" x14ac:dyDescent="0.25">
      <c r="A207" t="s">
        <v>216</v>
      </c>
      <c r="B207">
        <v>1218236400</v>
      </c>
      <c r="C207">
        <v>0</v>
      </c>
      <c r="D207">
        <v>1.3298000000000001E-2</v>
      </c>
      <c r="E207">
        <v>1.0681E-2</v>
      </c>
      <c r="F207">
        <v>8.8800000000000001E-4</v>
      </c>
    </row>
    <row r="208" spans="1:6" x14ac:dyDescent="0.25">
      <c r="A208" t="s">
        <v>217</v>
      </c>
      <c r="B208">
        <v>1218841200</v>
      </c>
      <c r="C208">
        <v>0</v>
      </c>
      <c r="D208">
        <v>1.3093E-2</v>
      </c>
      <c r="E208">
        <v>8.9650000000000007E-3</v>
      </c>
      <c r="F208">
        <v>3.7300000000000001E-4</v>
      </c>
    </row>
    <row r="209" spans="1:6" x14ac:dyDescent="0.25">
      <c r="A209" t="s">
        <v>218</v>
      </c>
      <c r="B209">
        <v>1219446000</v>
      </c>
      <c r="C209">
        <v>3.4749999999999998E-3</v>
      </c>
      <c r="D209">
        <v>1.2945E-2</v>
      </c>
      <c r="E209">
        <v>8.1139999999999997E-3</v>
      </c>
      <c r="F209">
        <v>2.7980000000000001E-3</v>
      </c>
    </row>
    <row r="210" spans="1:6" x14ac:dyDescent="0.25">
      <c r="A210" t="s">
        <v>219</v>
      </c>
      <c r="B210">
        <v>1220050800</v>
      </c>
      <c r="C210">
        <v>3.0655999999999999E-2</v>
      </c>
      <c r="D210">
        <v>1.3216E-2</v>
      </c>
      <c r="E210">
        <v>1.1745999999999999E-2</v>
      </c>
      <c r="F210">
        <v>1.9403E-2</v>
      </c>
    </row>
    <row r="211" spans="1:6" x14ac:dyDescent="0.25">
      <c r="A211" t="s">
        <v>220</v>
      </c>
      <c r="B211">
        <v>1220655600</v>
      </c>
      <c r="C211">
        <v>2.3411999999999999E-2</v>
      </c>
      <c r="D211">
        <v>1.3372E-2</v>
      </c>
      <c r="E211">
        <v>1.3608E-2</v>
      </c>
      <c r="F211">
        <v>2.1815999999999999E-2</v>
      </c>
    </row>
    <row r="212" spans="1:6" x14ac:dyDescent="0.25">
      <c r="A212" t="s">
        <v>221</v>
      </c>
      <c r="B212">
        <v>1221260400</v>
      </c>
      <c r="C212">
        <v>3.1729E-2</v>
      </c>
      <c r="D212">
        <v>1.3651999999999999E-2</v>
      </c>
      <c r="E212">
        <v>1.6480999999999999E-2</v>
      </c>
      <c r="F212">
        <v>2.7202E-2</v>
      </c>
    </row>
    <row r="213" spans="1:6" x14ac:dyDescent="0.25">
      <c r="A213" t="s">
        <v>222</v>
      </c>
      <c r="B213">
        <v>1221865200</v>
      </c>
      <c r="C213">
        <v>2.6061000000000001E-2</v>
      </c>
      <c r="D213">
        <v>1.3840999999999999E-2</v>
      </c>
      <c r="E213">
        <v>1.7947000000000001E-2</v>
      </c>
      <c r="F213">
        <v>2.5510000000000001E-2</v>
      </c>
    </row>
    <row r="214" spans="1:6" x14ac:dyDescent="0.25">
      <c r="A214" t="s">
        <v>223</v>
      </c>
      <c r="B214">
        <v>1222470000</v>
      </c>
      <c r="C214">
        <v>1.8613000000000001E-2</v>
      </c>
      <c r="D214">
        <v>1.3913999999999999E-2</v>
      </c>
      <c r="E214">
        <v>1.8041999999999999E-2</v>
      </c>
      <c r="F214">
        <v>2.1458000000000001E-2</v>
      </c>
    </row>
    <row r="215" spans="1:6" x14ac:dyDescent="0.25">
      <c r="A215" t="s">
        <v>224</v>
      </c>
      <c r="B215">
        <v>1223074800</v>
      </c>
      <c r="C215">
        <v>1.7902999999999999E-2</v>
      </c>
      <c r="D215">
        <v>1.3974E-2</v>
      </c>
      <c r="E215">
        <v>1.7975999999999999E-2</v>
      </c>
      <c r="F215">
        <v>1.8828999999999999E-2</v>
      </c>
    </row>
    <row r="216" spans="1:6" x14ac:dyDescent="0.25">
      <c r="A216" t="s">
        <v>225</v>
      </c>
      <c r="B216">
        <v>1223679600</v>
      </c>
      <c r="C216">
        <v>1.3088000000000001E-2</v>
      </c>
      <c r="D216">
        <v>1.3958999999999999E-2</v>
      </c>
      <c r="E216">
        <v>1.7166000000000001E-2</v>
      </c>
      <c r="F216">
        <v>1.5203E-2</v>
      </c>
    </row>
    <row r="217" spans="1:6" x14ac:dyDescent="0.25">
      <c r="A217" t="s">
        <v>226</v>
      </c>
      <c r="B217">
        <v>1224284400</v>
      </c>
      <c r="C217">
        <v>9.8689999999999993E-3</v>
      </c>
      <c r="D217">
        <v>1.3894999999999999E-2</v>
      </c>
      <c r="E217">
        <v>1.5990999999999998E-2</v>
      </c>
      <c r="F217">
        <v>1.218E-2</v>
      </c>
    </row>
    <row r="218" spans="1:6" x14ac:dyDescent="0.25">
      <c r="A218" t="s">
        <v>227</v>
      </c>
      <c r="B218">
        <v>1224889200</v>
      </c>
      <c r="C218">
        <v>9.2110000000000004E-3</v>
      </c>
      <c r="D218">
        <v>1.3821999999999999E-2</v>
      </c>
      <c r="E218">
        <v>1.4895E-2</v>
      </c>
      <c r="F218">
        <v>1.0453E-2</v>
      </c>
    </row>
    <row r="219" spans="1:6" x14ac:dyDescent="0.25">
      <c r="A219" t="s">
        <v>228</v>
      </c>
      <c r="B219">
        <v>1225494000</v>
      </c>
      <c r="C219">
        <v>1.1271E-2</v>
      </c>
      <c r="D219">
        <v>1.3782000000000001E-2</v>
      </c>
      <c r="E219">
        <v>1.4318000000000001E-2</v>
      </c>
      <c r="F219">
        <v>1.1131E-2</v>
      </c>
    </row>
    <row r="220" spans="1:6" x14ac:dyDescent="0.25">
      <c r="A220" t="s">
        <v>229</v>
      </c>
      <c r="B220">
        <v>1226102400</v>
      </c>
      <c r="C220">
        <v>2.7754999999999998E-2</v>
      </c>
      <c r="D220">
        <v>1.3997000000000001E-2</v>
      </c>
      <c r="E220">
        <v>1.6452000000000001E-2</v>
      </c>
      <c r="F220">
        <v>2.0437E-2</v>
      </c>
    </row>
    <row r="221" spans="1:6" x14ac:dyDescent="0.25">
      <c r="A221" t="s">
        <v>230</v>
      </c>
      <c r="B221">
        <v>1226707200</v>
      </c>
      <c r="C221">
        <v>2.7097E-2</v>
      </c>
      <c r="D221">
        <v>1.4197E-2</v>
      </c>
      <c r="E221">
        <v>1.8121000000000002E-2</v>
      </c>
      <c r="F221">
        <v>2.3819E-2</v>
      </c>
    </row>
    <row r="222" spans="1:6" x14ac:dyDescent="0.25">
      <c r="A222" t="s">
        <v>231</v>
      </c>
      <c r="B222">
        <v>1227312000</v>
      </c>
      <c r="C222">
        <v>3.3297E-2</v>
      </c>
      <c r="D222">
        <v>1.4489E-2</v>
      </c>
      <c r="E222">
        <v>2.0538000000000001E-2</v>
      </c>
      <c r="F222">
        <v>2.9260000000000001E-2</v>
      </c>
    </row>
    <row r="223" spans="1:6" x14ac:dyDescent="0.25">
      <c r="A223" t="s">
        <v>232</v>
      </c>
      <c r="B223">
        <v>1227916800</v>
      </c>
      <c r="C223">
        <v>3.1711000000000003E-2</v>
      </c>
      <c r="D223">
        <v>1.4751999999999999E-2</v>
      </c>
      <c r="E223">
        <v>2.2304999999999998E-2</v>
      </c>
      <c r="F223">
        <v>3.0498999999999998E-2</v>
      </c>
    </row>
    <row r="224" spans="1:6" x14ac:dyDescent="0.25">
      <c r="A224" t="s">
        <v>233</v>
      </c>
      <c r="B224">
        <v>1228521600</v>
      </c>
      <c r="C224">
        <v>2.2755999999999998E-2</v>
      </c>
      <c r="D224">
        <v>1.4874E-2</v>
      </c>
      <c r="E224">
        <v>2.2334E-2</v>
      </c>
      <c r="F224">
        <v>2.5503999999999999E-2</v>
      </c>
    </row>
    <row r="225" spans="1:6" x14ac:dyDescent="0.25">
      <c r="A225" t="s">
        <v>234</v>
      </c>
      <c r="B225">
        <v>1229126400</v>
      </c>
      <c r="C225">
        <v>1.8149999999999999E-2</v>
      </c>
      <c r="D225">
        <v>1.4923000000000001E-2</v>
      </c>
      <c r="E225">
        <v>2.1638000000000001E-2</v>
      </c>
      <c r="F225">
        <v>2.1026E-2</v>
      </c>
    </row>
    <row r="226" spans="1:6" x14ac:dyDescent="0.25">
      <c r="A226" t="s">
        <v>235</v>
      </c>
      <c r="B226">
        <v>1229731200</v>
      </c>
      <c r="C226">
        <v>2.2735999999999999E-2</v>
      </c>
      <c r="D226">
        <v>1.5042E-2</v>
      </c>
      <c r="E226">
        <v>2.1807E-2</v>
      </c>
      <c r="F226">
        <v>2.2098E-2</v>
      </c>
    </row>
    <row r="227" spans="1:6" x14ac:dyDescent="0.25">
      <c r="A227" t="s">
        <v>236</v>
      </c>
      <c r="B227">
        <v>1230336000</v>
      </c>
      <c r="C227">
        <v>2.0837999999999999E-2</v>
      </c>
      <c r="D227">
        <v>1.5129999999999999E-2</v>
      </c>
      <c r="E227">
        <v>2.1625999999999999E-2</v>
      </c>
      <c r="F227">
        <v>2.1159000000000001E-2</v>
      </c>
    </row>
    <row r="228" spans="1:6" x14ac:dyDescent="0.25">
      <c r="A228" t="s">
        <v>237</v>
      </c>
      <c r="B228">
        <v>1230940800</v>
      </c>
      <c r="C228">
        <v>1.729E-2</v>
      </c>
      <c r="D228">
        <v>1.5162E-2</v>
      </c>
      <c r="E228">
        <v>2.0927000000000001E-2</v>
      </c>
      <c r="F228">
        <v>1.9047999999999999E-2</v>
      </c>
    </row>
    <row r="229" spans="1:6" x14ac:dyDescent="0.25">
      <c r="A229" t="s">
        <v>238</v>
      </c>
      <c r="B229">
        <v>1231545600</v>
      </c>
      <c r="C229">
        <v>1.6188999999999999E-2</v>
      </c>
      <c r="D229">
        <v>1.5176E-2</v>
      </c>
      <c r="E229">
        <v>2.0168999999999999E-2</v>
      </c>
      <c r="F229">
        <v>1.7586999999999998E-2</v>
      </c>
    </row>
    <row r="230" spans="1:6" x14ac:dyDescent="0.25">
      <c r="A230" t="s">
        <v>239</v>
      </c>
      <c r="B230">
        <v>1232150400</v>
      </c>
      <c r="C230">
        <v>1.6409E-2</v>
      </c>
      <c r="D230">
        <v>1.5193999999999999E-2</v>
      </c>
      <c r="E230">
        <v>1.9543000000000001E-2</v>
      </c>
      <c r="F230">
        <v>1.6716000000000002E-2</v>
      </c>
    </row>
    <row r="231" spans="1:6" x14ac:dyDescent="0.25">
      <c r="A231" t="s">
        <v>240</v>
      </c>
      <c r="B231">
        <v>1232755200</v>
      </c>
      <c r="C231">
        <v>1.7750999999999999E-2</v>
      </c>
      <c r="D231">
        <v>1.5233E-2</v>
      </c>
      <c r="E231">
        <v>1.9248999999999999E-2</v>
      </c>
      <c r="F231">
        <v>1.7395999999999998E-2</v>
      </c>
    </row>
    <row r="232" spans="1:6" x14ac:dyDescent="0.25">
      <c r="A232" t="s">
        <v>241</v>
      </c>
      <c r="B232">
        <v>1233360000</v>
      </c>
      <c r="C232">
        <v>1.6989000000000001E-2</v>
      </c>
      <c r="D232">
        <v>1.5258000000000001E-2</v>
      </c>
      <c r="E232">
        <v>1.8879E-2</v>
      </c>
      <c r="F232">
        <v>1.7226999999999999E-2</v>
      </c>
    </row>
    <row r="233" spans="1:6" x14ac:dyDescent="0.25">
      <c r="A233" t="s">
        <v>242</v>
      </c>
      <c r="B233">
        <v>1233964800</v>
      </c>
      <c r="C233">
        <v>1.1115999999999999E-2</v>
      </c>
      <c r="D233">
        <v>1.5193999999999999E-2</v>
      </c>
      <c r="E233">
        <v>1.7639999999999999E-2</v>
      </c>
      <c r="F233">
        <v>1.3981E-2</v>
      </c>
    </row>
    <row r="234" spans="1:6" x14ac:dyDescent="0.25">
      <c r="A234" t="s">
        <v>243</v>
      </c>
      <c r="B234">
        <v>1234569600</v>
      </c>
      <c r="C234">
        <v>1.6275000000000001E-2</v>
      </c>
      <c r="D234">
        <v>1.521E-2</v>
      </c>
      <c r="E234">
        <v>1.7417999999999999E-2</v>
      </c>
      <c r="F234">
        <v>1.5452E-2</v>
      </c>
    </row>
    <row r="235" spans="1:6" x14ac:dyDescent="0.25">
      <c r="A235" t="s">
        <v>244</v>
      </c>
      <c r="B235">
        <v>1235174400</v>
      </c>
      <c r="C235">
        <v>1.7673999999999999E-2</v>
      </c>
      <c r="D235">
        <v>1.5245999999999999E-2</v>
      </c>
      <c r="E235">
        <v>1.7437000000000001E-2</v>
      </c>
      <c r="F235">
        <v>1.6503E-2</v>
      </c>
    </row>
    <row r="236" spans="1:6" x14ac:dyDescent="0.25">
      <c r="A236" t="s">
        <v>245</v>
      </c>
      <c r="B236">
        <v>1235779200</v>
      </c>
      <c r="C236">
        <v>1.4404999999999999E-2</v>
      </c>
      <c r="D236">
        <v>1.5232000000000001E-2</v>
      </c>
      <c r="E236">
        <v>1.6961E-2</v>
      </c>
      <c r="F236">
        <v>1.5741999999999999E-2</v>
      </c>
    </row>
    <row r="237" spans="1:6" x14ac:dyDescent="0.25">
      <c r="A237" t="s">
        <v>246</v>
      </c>
      <c r="B237">
        <v>1236384000</v>
      </c>
      <c r="C237">
        <v>9.6640000000000007E-3</v>
      </c>
      <c r="D237">
        <v>1.5145E-2</v>
      </c>
      <c r="E237">
        <v>1.5730000000000001E-2</v>
      </c>
      <c r="F237">
        <v>1.1334E-2</v>
      </c>
    </row>
    <row r="238" spans="1:6" x14ac:dyDescent="0.25">
      <c r="A238" t="s">
        <v>247</v>
      </c>
      <c r="B238">
        <v>1236985200</v>
      </c>
      <c r="C238">
        <v>2.9610000000000001E-3</v>
      </c>
      <c r="D238">
        <v>1.4959E-2</v>
      </c>
      <c r="E238">
        <v>1.3717999999999999E-2</v>
      </c>
      <c r="F238">
        <v>7.0679999999999996E-3</v>
      </c>
    </row>
    <row r="239" spans="1:6" x14ac:dyDescent="0.25">
      <c r="A239" t="s">
        <v>248</v>
      </c>
      <c r="B239">
        <v>1237590000</v>
      </c>
      <c r="C239">
        <v>8.6199999999999992E-3</v>
      </c>
      <c r="D239">
        <v>1.486E-2</v>
      </c>
      <c r="E239">
        <v>1.2879E-2</v>
      </c>
      <c r="F239">
        <v>7.7149999999999996E-3</v>
      </c>
    </row>
    <row r="240" spans="1:6" x14ac:dyDescent="0.25">
      <c r="A240" t="s">
        <v>249</v>
      </c>
      <c r="B240">
        <v>1238194800</v>
      </c>
      <c r="C240">
        <v>7.5199999999999996E-4</v>
      </c>
      <c r="D240">
        <v>1.4643E-2</v>
      </c>
      <c r="E240">
        <v>1.0921999999999999E-2</v>
      </c>
      <c r="F240">
        <v>3.5569999999999998E-3</v>
      </c>
    </row>
    <row r="241" spans="1:6" x14ac:dyDescent="0.25">
      <c r="A241" t="s">
        <v>250</v>
      </c>
      <c r="B241">
        <v>1238799600</v>
      </c>
      <c r="C241">
        <v>5.7120000000000001E-3</v>
      </c>
      <c r="D241">
        <v>1.4505000000000001E-2</v>
      </c>
      <c r="E241">
        <v>1.0101000000000001E-2</v>
      </c>
      <c r="F241">
        <v>5.1320000000000003E-3</v>
      </c>
    </row>
    <row r="242" spans="1:6" x14ac:dyDescent="0.25">
      <c r="A242" t="s">
        <v>251</v>
      </c>
      <c r="B242">
        <v>1239404400</v>
      </c>
      <c r="C242">
        <v>1.0375000000000001E-2</v>
      </c>
      <c r="D242">
        <v>1.444E-2</v>
      </c>
      <c r="E242">
        <v>1.014E-2</v>
      </c>
      <c r="F242">
        <v>8.1689999999999992E-3</v>
      </c>
    </row>
    <row r="243" spans="1:6" x14ac:dyDescent="0.25">
      <c r="A243" t="s">
        <v>252</v>
      </c>
      <c r="B243">
        <v>1240009200</v>
      </c>
      <c r="C243">
        <v>1.1937E-2</v>
      </c>
      <c r="D243">
        <v>1.4401000000000001E-2</v>
      </c>
      <c r="E243">
        <v>1.0407E-2</v>
      </c>
      <c r="F243">
        <v>1.0067E-2</v>
      </c>
    </row>
    <row r="244" spans="1:6" x14ac:dyDescent="0.25">
      <c r="A244" t="s">
        <v>253</v>
      </c>
      <c r="B244">
        <v>1240614000</v>
      </c>
      <c r="C244">
        <v>5.3280000000000003E-3</v>
      </c>
      <c r="D244">
        <v>1.426E-2</v>
      </c>
      <c r="E244">
        <v>9.5779999999999997E-3</v>
      </c>
      <c r="F244">
        <v>7.1409999999999998E-3</v>
      </c>
    </row>
    <row r="245" spans="1:6" x14ac:dyDescent="0.25">
      <c r="A245" t="s">
        <v>254</v>
      </c>
      <c r="B245">
        <v>1241218800</v>
      </c>
      <c r="C245">
        <v>8.2089999999999993E-3</v>
      </c>
      <c r="D245">
        <v>1.4167000000000001E-2</v>
      </c>
      <c r="E245">
        <v>9.3589999999999993E-3</v>
      </c>
      <c r="F245">
        <v>7.8510000000000003E-3</v>
      </c>
    </row>
    <row r="246" spans="1:6" x14ac:dyDescent="0.25">
      <c r="A246" t="s">
        <v>255</v>
      </c>
      <c r="B246">
        <v>1241823600</v>
      </c>
      <c r="C246">
        <v>9.3629999999999998E-3</v>
      </c>
      <c r="D246">
        <v>1.4092E-2</v>
      </c>
      <c r="E246">
        <v>9.3369999999999998E-3</v>
      </c>
      <c r="F246">
        <v>8.4119999999999993E-3</v>
      </c>
    </row>
    <row r="247" spans="1:6" x14ac:dyDescent="0.25">
      <c r="A247" t="s">
        <v>256</v>
      </c>
      <c r="B247">
        <v>1242428400</v>
      </c>
      <c r="C247">
        <v>7.1989999999999997E-3</v>
      </c>
      <c r="D247">
        <v>1.3984999999999999E-2</v>
      </c>
      <c r="E247">
        <v>8.9840000000000007E-3</v>
      </c>
      <c r="F247">
        <v>7.6169999999999996E-3</v>
      </c>
    </row>
    <row r="248" spans="1:6" x14ac:dyDescent="0.25">
      <c r="A248" t="s">
        <v>257</v>
      </c>
      <c r="B248">
        <v>1243033200</v>
      </c>
      <c r="C248">
        <v>1.0266000000000001E-2</v>
      </c>
      <c r="D248">
        <v>1.3927E-2</v>
      </c>
      <c r="E248">
        <v>9.1719999999999996E-3</v>
      </c>
      <c r="F248">
        <v>8.9460000000000008E-3</v>
      </c>
    </row>
    <row r="249" spans="1:6" x14ac:dyDescent="0.25">
      <c r="A249" t="s">
        <v>258</v>
      </c>
      <c r="B249">
        <v>1243638000</v>
      </c>
      <c r="C249">
        <v>6.9300000000000004E-3</v>
      </c>
      <c r="D249">
        <v>1.3819E-2</v>
      </c>
      <c r="E249">
        <v>8.8159999999999992E-3</v>
      </c>
      <c r="F249">
        <v>7.9279999999999993E-3</v>
      </c>
    </row>
    <row r="250" spans="1:6" x14ac:dyDescent="0.25">
      <c r="A250" t="s">
        <v>259</v>
      </c>
      <c r="B250">
        <v>1244242800</v>
      </c>
      <c r="C250">
        <v>7.8440000000000003E-3</v>
      </c>
      <c r="D250">
        <v>1.3726E-2</v>
      </c>
      <c r="E250">
        <v>8.6499999999999997E-3</v>
      </c>
      <c r="F250">
        <v>7.79E-3</v>
      </c>
    </row>
    <row r="251" spans="1:6" x14ac:dyDescent="0.25">
      <c r="A251" t="s">
        <v>260</v>
      </c>
      <c r="B251">
        <v>1244847600</v>
      </c>
      <c r="C251">
        <v>8.0669999999999995E-3</v>
      </c>
      <c r="D251">
        <v>1.3638000000000001E-2</v>
      </c>
      <c r="E251">
        <v>8.574E-3</v>
      </c>
      <c r="F251">
        <v>8.3750000000000005E-3</v>
      </c>
    </row>
    <row r="252" spans="1:6" x14ac:dyDescent="0.25">
      <c r="A252" t="s">
        <v>261</v>
      </c>
      <c r="B252">
        <v>1245452400</v>
      </c>
      <c r="C252">
        <v>1.7041000000000001E-2</v>
      </c>
      <c r="D252">
        <v>1.3689E-2</v>
      </c>
      <c r="E252">
        <v>9.9080000000000001E-3</v>
      </c>
      <c r="F252">
        <v>1.3096999999999999E-2</v>
      </c>
    </row>
    <row r="253" spans="1:6" x14ac:dyDescent="0.25">
      <c r="A253" t="s">
        <v>262</v>
      </c>
      <c r="B253">
        <v>1246057200</v>
      </c>
      <c r="C253">
        <v>1.2633999999999999E-2</v>
      </c>
      <c r="D253">
        <v>1.3672E-2</v>
      </c>
      <c r="E253">
        <v>1.0349000000000001E-2</v>
      </c>
      <c r="F253">
        <v>1.3016E-2</v>
      </c>
    </row>
    <row r="254" spans="1:6" x14ac:dyDescent="0.25">
      <c r="A254" t="s">
        <v>263</v>
      </c>
      <c r="B254">
        <v>1246662000</v>
      </c>
      <c r="C254">
        <v>1.8183000000000001E-2</v>
      </c>
      <c r="D254">
        <v>1.3741E-2</v>
      </c>
      <c r="E254">
        <v>1.1591000000000001E-2</v>
      </c>
      <c r="F254">
        <v>1.5897000000000001E-2</v>
      </c>
    </row>
    <row r="255" spans="1:6" x14ac:dyDescent="0.25">
      <c r="A255" t="s">
        <v>264</v>
      </c>
      <c r="B255">
        <v>1247266800</v>
      </c>
      <c r="C255">
        <v>1.3068E-2</v>
      </c>
      <c r="D255">
        <v>1.3729E-2</v>
      </c>
      <c r="E255">
        <v>1.1794000000000001E-2</v>
      </c>
      <c r="F255">
        <v>1.3821999999999999E-2</v>
      </c>
    </row>
    <row r="256" spans="1:6" x14ac:dyDescent="0.25">
      <c r="A256" t="s">
        <v>265</v>
      </c>
      <c r="B256">
        <v>1247871600</v>
      </c>
      <c r="C256">
        <v>1.1174999999999999E-2</v>
      </c>
      <c r="D256">
        <v>1.3689E-2</v>
      </c>
      <c r="E256">
        <v>1.1681E-2</v>
      </c>
      <c r="F256">
        <v>1.217E-2</v>
      </c>
    </row>
    <row r="257" spans="1:6" x14ac:dyDescent="0.25">
      <c r="A257" t="s">
        <v>266</v>
      </c>
      <c r="B257">
        <v>1248476400</v>
      </c>
      <c r="C257">
        <v>1.0212000000000001E-2</v>
      </c>
      <c r="D257">
        <v>1.3635E-2</v>
      </c>
      <c r="E257">
        <v>1.1442000000000001E-2</v>
      </c>
      <c r="F257">
        <v>1.1114000000000001E-2</v>
      </c>
    </row>
    <row r="258" spans="1:6" x14ac:dyDescent="0.25">
      <c r="A258" t="s">
        <v>267</v>
      </c>
      <c r="B258">
        <v>1249081200</v>
      </c>
      <c r="C258">
        <v>4.7060000000000001E-3</v>
      </c>
      <c r="D258">
        <v>1.3497E-2</v>
      </c>
      <c r="E258">
        <v>1.0359999999999999E-2</v>
      </c>
      <c r="F258">
        <v>7.5249999999999996E-3</v>
      </c>
    </row>
    <row r="259" spans="1:6" x14ac:dyDescent="0.25">
      <c r="A259" t="s">
        <v>268</v>
      </c>
      <c r="B259">
        <v>1249686000</v>
      </c>
      <c r="C259">
        <v>2.8157999999999999E-2</v>
      </c>
      <c r="D259">
        <v>1.3721000000000001E-2</v>
      </c>
      <c r="E259">
        <v>1.3261999999999999E-2</v>
      </c>
      <c r="F259">
        <v>2.0507999999999998E-2</v>
      </c>
    </row>
    <row r="260" spans="1:6" x14ac:dyDescent="0.25">
      <c r="A260" t="s">
        <v>269</v>
      </c>
      <c r="B260">
        <v>1250290800</v>
      </c>
      <c r="C260">
        <v>3.1834000000000001E-2</v>
      </c>
      <c r="D260">
        <v>1.3998E-2</v>
      </c>
      <c r="E260">
        <v>1.6159E-2</v>
      </c>
      <c r="F260">
        <v>2.5763999999999999E-2</v>
      </c>
    </row>
    <row r="261" spans="1:6" x14ac:dyDescent="0.25">
      <c r="A261" t="s">
        <v>270</v>
      </c>
      <c r="B261">
        <v>1250895600</v>
      </c>
      <c r="C261">
        <v>4.1037999999999998E-2</v>
      </c>
      <c r="D261">
        <v>1.4411E-2</v>
      </c>
      <c r="E261">
        <v>2.0077999999999999E-2</v>
      </c>
      <c r="F261">
        <v>3.3693000000000001E-2</v>
      </c>
    </row>
    <row r="262" spans="1:6" x14ac:dyDescent="0.25">
      <c r="A262" t="s">
        <v>271</v>
      </c>
      <c r="B262">
        <v>1251500400</v>
      </c>
      <c r="C262">
        <v>1.8609000000000001E-2</v>
      </c>
      <c r="D262">
        <v>1.4475E-2</v>
      </c>
      <c r="E262">
        <v>1.983E-2</v>
      </c>
      <c r="F262">
        <v>2.5000000000000001E-2</v>
      </c>
    </row>
    <row r="263" spans="1:6" x14ac:dyDescent="0.25">
      <c r="A263" t="s">
        <v>272</v>
      </c>
      <c r="B263">
        <v>1252105200</v>
      </c>
      <c r="C263">
        <v>2.0861000000000001E-2</v>
      </c>
      <c r="D263">
        <v>1.4572E-2</v>
      </c>
      <c r="E263">
        <v>1.9973000000000001E-2</v>
      </c>
      <c r="F263">
        <v>2.2411E-2</v>
      </c>
    </row>
    <row r="264" spans="1:6" x14ac:dyDescent="0.25">
      <c r="A264" t="s">
        <v>273</v>
      </c>
      <c r="B264">
        <v>1252710000</v>
      </c>
      <c r="C264">
        <v>2.0410999999999999E-2</v>
      </c>
      <c r="D264">
        <v>1.4659999999999999E-2</v>
      </c>
      <c r="E264">
        <v>2.0028000000000001E-2</v>
      </c>
      <c r="F264">
        <v>2.1219999999999999E-2</v>
      </c>
    </row>
    <row r="265" spans="1:6" x14ac:dyDescent="0.25">
      <c r="A265" t="s">
        <v>274</v>
      </c>
      <c r="B265">
        <v>1253314800</v>
      </c>
      <c r="C265">
        <v>1.0624E-2</v>
      </c>
      <c r="D265">
        <v>1.4597000000000001E-2</v>
      </c>
      <c r="E265">
        <v>1.8481999999999998E-2</v>
      </c>
      <c r="F265">
        <v>1.4579E-2</v>
      </c>
    </row>
    <row r="266" spans="1:6" x14ac:dyDescent="0.25">
      <c r="A266" t="s">
        <v>275</v>
      </c>
      <c r="B266">
        <v>1253919600</v>
      </c>
      <c r="C266">
        <v>1.2378999999999999E-2</v>
      </c>
      <c r="D266">
        <v>1.4562E-2</v>
      </c>
      <c r="E266">
        <v>1.7519E-2</v>
      </c>
      <c r="F266">
        <v>1.3752E-2</v>
      </c>
    </row>
    <row r="267" spans="1:6" x14ac:dyDescent="0.25">
      <c r="A267" t="s">
        <v>276</v>
      </c>
      <c r="B267">
        <v>1254524400</v>
      </c>
      <c r="C267">
        <v>1.7114000000000001E-2</v>
      </c>
      <c r="D267">
        <v>1.46E-2</v>
      </c>
      <c r="E267">
        <v>1.7430999999999999E-2</v>
      </c>
      <c r="F267">
        <v>1.5467E-2</v>
      </c>
    </row>
    <row r="268" spans="1:6" x14ac:dyDescent="0.25">
      <c r="A268" t="s">
        <v>277</v>
      </c>
      <c r="B268">
        <v>1255129200</v>
      </c>
      <c r="C268">
        <v>1.29E-2</v>
      </c>
      <c r="D268">
        <v>1.4572999999999999E-2</v>
      </c>
      <c r="E268">
        <v>1.6670999999999998E-2</v>
      </c>
      <c r="F268">
        <v>1.3553000000000001E-2</v>
      </c>
    </row>
    <row r="269" spans="1:6" x14ac:dyDescent="0.25">
      <c r="A269" t="s">
        <v>278</v>
      </c>
      <c r="B269">
        <v>1255734000</v>
      </c>
      <c r="C269">
        <v>8.2000000000000007E-3</v>
      </c>
      <c r="D269">
        <v>1.4474000000000001E-2</v>
      </c>
      <c r="E269">
        <v>1.5310000000000001E-2</v>
      </c>
      <c r="F269">
        <v>1.0539E-2</v>
      </c>
    </row>
    <row r="270" spans="1:6" x14ac:dyDescent="0.25">
      <c r="A270" t="s">
        <v>279</v>
      </c>
      <c r="B270">
        <v>1256338800</v>
      </c>
      <c r="C270">
        <v>9.247E-3</v>
      </c>
      <c r="D270">
        <v>1.4393E-2</v>
      </c>
      <c r="E270">
        <v>1.4329E-2</v>
      </c>
      <c r="F270">
        <v>9.7789999999999995E-3</v>
      </c>
    </row>
    <row r="271" spans="1:6" x14ac:dyDescent="0.25">
      <c r="A271" t="s">
        <v>280</v>
      </c>
      <c r="B271">
        <v>1256943600</v>
      </c>
      <c r="C271">
        <v>1.1745999999999999E-2</v>
      </c>
      <c r="D271">
        <v>1.4350999999999999E-2</v>
      </c>
      <c r="E271">
        <v>1.3908E-2</v>
      </c>
      <c r="F271">
        <v>1.0926E-2</v>
      </c>
    </row>
    <row r="272" spans="1:6" x14ac:dyDescent="0.25">
      <c r="A272" t="s">
        <v>281</v>
      </c>
      <c r="B272">
        <v>1257552000</v>
      </c>
      <c r="C272">
        <v>1.3301E-2</v>
      </c>
      <c r="D272">
        <v>1.4334E-2</v>
      </c>
      <c r="E272">
        <v>1.3804E-2</v>
      </c>
      <c r="F272">
        <v>1.2347E-2</v>
      </c>
    </row>
    <row r="273" spans="1:6" x14ac:dyDescent="0.25">
      <c r="A273" t="s">
        <v>282</v>
      </c>
      <c r="B273">
        <v>1258156800</v>
      </c>
      <c r="C273">
        <v>7.3629999999999998E-3</v>
      </c>
      <c r="D273">
        <v>1.4226000000000001E-2</v>
      </c>
      <c r="E273">
        <v>1.2755000000000001E-2</v>
      </c>
      <c r="F273">
        <v>9.3030000000000005E-3</v>
      </c>
    </row>
    <row r="274" spans="1:6" x14ac:dyDescent="0.25">
      <c r="A274" t="s">
        <v>283</v>
      </c>
      <c r="B274">
        <v>1258761600</v>
      </c>
      <c r="C274">
        <v>9.6170000000000005E-3</v>
      </c>
      <c r="D274">
        <v>1.4154E-2</v>
      </c>
      <c r="E274">
        <v>1.2241999999999999E-2</v>
      </c>
      <c r="F274">
        <v>9.4149999999999998E-3</v>
      </c>
    </row>
    <row r="275" spans="1:6" x14ac:dyDescent="0.25">
      <c r="A275" t="s">
        <v>284</v>
      </c>
      <c r="B275">
        <v>1259366400</v>
      </c>
      <c r="C275">
        <v>7.6160000000000004E-3</v>
      </c>
      <c r="D275">
        <v>1.4053E-2</v>
      </c>
      <c r="E275">
        <v>1.1492E-2</v>
      </c>
      <c r="F275">
        <v>8.3199999999999993E-3</v>
      </c>
    </row>
    <row r="276" spans="1:6" x14ac:dyDescent="0.25">
      <c r="A276" t="s">
        <v>285</v>
      </c>
      <c r="B276">
        <v>1259971200</v>
      </c>
      <c r="C276">
        <v>1.3184E-2</v>
      </c>
      <c r="D276">
        <v>1.4038999999999999E-2</v>
      </c>
      <c r="E276">
        <v>1.1785E-2</v>
      </c>
      <c r="F276">
        <v>1.1660999999999999E-2</v>
      </c>
    </row>
    <row r="277" spans="1:6" x14ac:dyDescent="0.25">
      <c r="A277" t="s">
        <v>286</v>
      </c>
      <c r="B277">
        <v>1260576000</v>
      </c>
      <c r="C277">
        <v>2.4760999999999998E-2</v>
      </c>
      <c r="D277">
        <v>1.4201999999999999E-2</v>
      </c>
      <c r="E277">
        <v>1.3839000000000001E-2</v>
      </c>
      <c r="F277">
        <v>1.8922000000000001E-2</v>
      </c>
    </row>
    <row r="278" spans="1:6" x14ac:dyDescent="0.25">
      <c r="A278" t="s">
        <v>287</v>
      </c>
      <c r="B278">
        <v>1261180800</v>
      </c>
      <c r="C278">
        <v>2.0802000000000001E-2</v>
      </c>
      <c r="D278">
        <v>1.4302E-2</v>
      </c>
      <c r="E278">
        <v>1.49E-2</v>
      </c>
      <c r="F278">
        <v>1.9188E-2</v>
      </c>
    </row>
    <row r="279" spans="1:6" x14ac:dyDescent="0.25">
      <c r="A279" t="s">
        <v>288</v>
      </c>
      <c r="B279">
        <v>1261785600</v>
      </c>
      <c r="C279">
        <v>9.495E-3</v>
      </c>
      <c r="D279">
        <v>1.4227E-2</v>
      </c>
      <c r="E279">
        <v>1.4005999999999999E-2</v>
      </c>
      <c r="F279">
        <v>1.3238E-2</v>
      </c>
    </row>
    <row r="280" spans="1:6" x14ac:dyDescent="0.25">
      <c r="A280" t="s">
        <v>289</v>
      </c>
      <c r="B280">
        <v>1262390400</v>
      </c>
      <c r="C280">
        <v>7.2459999999999998E-3</v>
      </c>
      <c r="D280">
        <v>1.4119E-2</v>
      </c>
      <c r="E280">
        <v>1.2912E-2</v>
      </c>
      <c r="F280">
        <v>9.7079999999999996E-3</v>
      </c>
    </row>
    <row r="281" spans="1:6" x14ac:dyDescent="0.25">
      <c r="A281" t="s">
        <v>290</v>
      </c>
      <c r="B281">
        <v>1262995200</v>
      </c>
      <c r="C281">
        <v>5.8339999999999998E-3</v>
      </c>
      <c r="D281">
        <v>1.3991E-2</v>
      </c>
      <c r="E281">
        <v>1.1768000000000001E-2</v>
      </c>
      <c r="F281">
        <v>7.4089999999999998E-3</v>
      </c>
    </row>
    <row r="282" spans="1:6" x14ac:dyDescent="0.25">
      <c r="A282" t="s">
        <v>291</v>
      </c>
      <c r="B282">
        <v>1263600000</v>
      </c>
      <c r="C282">
        <v>8.3820000000000006E-3</v>
      </c>
      <c r="D282">
        <v>1.3904E-2</v>
      </c>
      <c r="E282">
        <v>1.1232000000000001E-2</v>
      </c>
      <c r="F282">
        <v>8.1810000000000008E-3</v>
      </c>
    </row>
    <row r="283" spans="1:6" x14ac:dyDescent="0.25">
      <c r="A283" t="s">
        <v>292</v>
      </c>
      <c r="B283">
        <v>1264204800</v>
      </c>
      <c r="C283">
        <v>7.5189999999999996E-3</v>
      </c>
      <c r="D283">
        <v>1.3805E-2</v>
      </c>
      <c r="E283">
        <v>1.0638999999999999E-2</v>
      </c>
      <c r="F283">
        <v>7.9419999999999994E-3</v>
      </c>
    </row>
    <row r="284" spans="1:6" x14ac:dyDescent="0.25">
      <c r="A284" t="s">
        <v>293</v>
      </c>
      <c r="B284">
        <v>1264809600</v>
      </c>
      <c r="C284">
        <v>7.2969999999999997E-3</v>
      </c>
      <c r="D284">
        <v>1.3703999999999999E-2</v>
      </c>
      <c r="E284">
        <v>1.0092E-2</v>
      </c>
      <c r="F284">
        <v>7.4749999999999999E-3</v>
      </c>
    </row>
    <row r="285" spans="1:6" x14ac:dyDescent="0.25">
      <c r="A285" t="s">
        <v>294</v>
      </c>
      <c r="B285">
        <v>1265414400</v>
      </c>
      <c r="C285">
        <v>1.1869999999999999E-3</v>
      </c>
      <c r="D285">
        <v>1.3511E-2</v>
      </c>
      <c r="E285">
        <v>8.6459999999999992E-3</v>
      </c>
      <c r="F285">
        <v>3.5980000000000001E-3</v>
      </c>
    </row>
    <row r="286" spans="1:6" x14ac:dyDescent="0.25">
      <c r="A286" t="s">
        <v>295</v>
      </c>
      <c r="B286">
        <v>1266019200</v>
      </c>
      <c r="C286">
        <v>5.6499999999999996E-3</v>
      </c>
      <c r="D286">
        <v>1.3390000000000001E-2</v>
      </c>
      <c r="E286">
        <v>8.1890000000000001E-3</v>
      </c>
      <c r="F286">
        <v>5.2459999999999998E-3</v>
      </c>
    </row>
    <row r="287" spans="1:6" x14ac:dyDescent="0.25">
      <c r="A287" t="s">
        <v>296</v>
      </c>
      <c r="B287">
        <v>1266624000</v>
      </c>
      <c r="C287">
        <v>7.0629999999999998E-3</v>
      </c>
      <c r="D287">
        <v>1.3292E-2</v>
      </c>
      <c r="E287">
        <v>7.9959999999999996E-3</v>
      </c>
      <c r="F287">
        <v>6.1789999999999996E-3</v>
      </c>
    </row>
    <row r="288" spans="1:6" x14ac:dyDescent="0.25">
      <c r="A288" t="s">
        <v>297</v>
      </c>
      <c r="B288">
        <v>1267228800</v>
      </c>
      <c r="C288">
        <v>5.8570000000000002E-3</v>
      </c>
      <c r="D288">
        <v>1.3176999999999999E-2</v>
      </c>
      <c r="E288">
        <v>7.6439999999999998E-3</v>
      </c>
      <c r="F288">
        <v>5.8710000000000004E-3</v>
      </c>
    </row>
    <row r="289" spans="1:6" x14ac:dyDescent="0.25">
      <c r="A289" t="s">
        <v>298</v>
      </c>
      <c r="B289">
        <v>1267833600</v>
      </c>
      <c r="C289">
        <v>7.4409999999999997E-3</v>
      </c>
      <c r="D289">
        <v>1.3088000000000001E-2</v>
      </c>
      <c r="E289">
        <v>7.5979999999999997E-3</v>
      </c>
      <c r="F289">
        <v>6.6360000000000004E-3</v>
      </c>
    </row>
    <row r="290" spans="1:6" x14ac:dyDescent="0.25">
      <c r="A290" t="s">
        <v>299</v>
      </c>
      <c r="B290">
        <v>1268434800</v>
      </c>
      <c r="C290">
        <v>6.1970000000000003E-3</v>
      </c>
      <c r="D290">
        <v>1.2982E-2</v>
      </c>
      <c r="E290">
        <v>7.3670000000000003E-3</v>
      </c>
      <c r="F290">
        <v>6.3270000000000002E-3</v>
      </c>
    </row>
    <row r="291" spans="1:6" x14ac:dyDescent="0.25">
      <c r="A291" t="s">
        <v>300</v>
      </c>
      <c r="B291">
        <v>1269039600</v>
      </c>
      <c r="C291">
        <v>7.0699999999999999E-3</v>
      </c>
      <c r="D291">
        <v>1.289E-2</v>
      </c>
      <c r="E291">
        <v>7.319E-3</v>
      </c>
      <c r="F291">
        <v>6.8230000000000001E-3</v>
      </c>
    </row>
    <row r="292" spans="1:6" x14ac:dyDescent="0.25">
      <c r="A292" t="s">
        <v>301</v>
      </c>
      <c r="B292">
        <v>1269644400</v>
      </c>
      <c r="C292">
        <v>8.8030000000000001E-3</v>
      </c>
      <c r="D292">
        <v>1.2826000000000001E-2</v>
      </c>
      <c r="E292">
        <v>7.561E-3</v>
      </c>
      <c r="F292">
        <v>8.1469999999999997E-3</v>
      </c>
    </row>
    <row r="293" spans="1:6" x14ac:dyDescent="0.25">
      <c r="A293" t="s">
        <v>302</v>
      </c>
      <c r="B293">
        <v>1270249200</v>
      </c>
      <c r="C293">
        <v>9.7099999999999999E-3</v>
      </c>
      <c r="D293">
        <v>1.2777999999999999E-2</v>
      </c>
      <c r="E293">
        <v>7.894E-3</v>
      </c>
      <c r="F293">
        <v>8.9409999999999993E-3</v>
      </c>
    </row>
    <row r="294" spans="1:6" x14ac:dyDescent="0.25">
      <c r="A294" t="s">
        <v>303</v>
      </c>
      <c r="B294">
        <v>1270854000</v>
      </c>
      <c r="C294">
        <v>7.9340000000000001E-3</v>
      </c>
      <c r="D294">
        <v>1.2702E-2</v>
      </c>
      <c r="E294">
        <v>7.894E-3</v>
      </c>
      <c r="F294">
        <v>8.3320000000000009E-3</v>
      </c>
    </row>
    <row r="295" spans="1:6" x14ac:dyDescent="0.25">
      <c r="A295" t="s">
        <v>304</v>
      </c>
      <c r="B295">
        <v>1271458800</v>
      </c>
      <c r="C295">
        <v>9.3259999999999992E-3</v>
      </c>
      <c r="D295">
        <v>1.265E-2</v>
      </c>
      <c r="E295">
        <v>8.1200000000000005E-3</v>
      </c>
      <c r="F295">
        <v>8.9289999999999994E-3</v>
      </c>
    </row>
    <row r="296" spans="1:6" x14ac:dyDescent="0.25">
      <c r="A296" t="s">
        <v>305</v>
      </c>
      <c r="B296">
        <v>1272063600</v>
      </c>
      <c r="C296">
        <v>8.1119999999999994E-3</v>
      </c>
      <c r="D296">
        <v>1.2579E-2</v>
      </c>
      <c r="E296">
        <v>8.1200000000000005E-3</v>
      </c>
      <c r="F296">
        <v>8.5559999999999994E-3</v>
      </c>
    </row>
    <row r="297" spans="1:6" x14ac:dyDescent="0.25">
      <c r="A297" t="s">
        <v>306</v>
      </c>
      <c r="B297">
        <v>1272668400</v>
      </c>
      <c r="C297">
        <v>7.4330000000000004E-3</v>
      </c>
      <c r="D297">
        <v>1.2499E-2</v>
      </c>
      <c r="E297">
        <v>7.979E-3</v>
      </c>
      <c r="F297">
        <v>7.4229999999999999E-3</v>
      </c>
    </row>
    <row r="298" spans="1:6" x14ac:dyDescent="0.25">
      <c r="A298" t="s">
        <v>307</v>
      </c>
      <c r="B298">
        <v>1273273200</v>
      </c>
      <c r="C298">
        <v>0</v>
      </c>
      <c r="D298">
        <v>1.2307E-2</v>
      </c>
      <c r="E298">
        <v>6.6969999999999998E-3</v>
      </c>
      <c r="F298">
        <v>3.117E-3</v>
      </c>
    </row>
    <row r="299" spans="1:6" x14ac:dyDescent="0.25">
      <c r="A299" t="s">
        <v>308</v>
      </c>
      <c r="B299">
        <v>1273878000</v>
      </c>
      <c r="C299">
        <v>0</v>
      </c>
      <c r="D299">
        <v>1.2116999999999999E-2</v>
      </c>
      <c r="E299">
        <v>5.6210000000000001E-3</v>
      </c>
      <c r="F299">
        <v>1.3090000000000001E-3</v>
      </c>
    </row>
    <row r="300" spans="1:6" x14ac:dyDescent="0.25">
      <c r="A300" t="s">
        <v>309</v>
      </c>
      <c r="B300">
        <v>1274482800</v>
      </c>
      <c r="C300">
        <v>0</v>
      </c>
      <c r="D300">
        <v>1.193E-2</v>
      </c>
      <c r="E300">
        <v>4.718E-3</v>
      </c>
      <c r="F300">
        <v>5.4900000000000001E-4</v>
      </c>
    </row>
    <row r="301" spans="1:6" x14ac:dyDescent="0.25">
      <c r="A301" t="s">
        <v>310</v>
      </c>
      <c r="B301">
        <v>1275087600</v>
      </c>
      <c r="C301">
        <v>0</v>
      </c>
      <c r="D301">
        <v>1.1745999999999999E-2</v>
      </c>
      <c r="E301">
        <v>3.96E-3</v>
      </c>
      <c r="F301">
        <v>2.31E-4</v>
      </c>
    </row>
    <row r="302" spans="1:6" x14ac:dyDescent="0.25">
      <c r="A302" t="s">
        <v>311</v>
      </c>
      <c r="B302">
        <v>1275692400</v>
      </c>
      <c r="C302">
        <v>0</v>
      </c>
      <c r="D302">
        <v>1.1565000000000001E-2</v>
      </c>
      <c r="E302">
        <v>3.323E-3</v>
      </c>
      <c r="F302">
        <v>9.7E-5</v>
      </c>
    </row>
    <row r="303" spans="1:6" x14ac:dyDescent="0.25">
      <c r="A303" t="s">
        <v>312</v>
      </c>
      <c r="B303">
        <v>1276297200</v>
      </c>
      <c r="C303">
        <v>0</v>
      </c>
      <c r="D303">
        <v>1.1387E-2</v>
      </c>
      <c r="E303">
        <v>2.7889999999999998E-3</v>
      </c>
      <c r="F303">
        <v>4.1E-5</v>
      </c>
    </row>
    <row r="304" spans="1:6" x14ac:dyDescent="0.25">
      <c r="A304" t="s">
        <v>313</v>
      </c>
      <c r="B304">
        <v>1276902000</v>
      </c>
      <c r="C304">
        <v>0</v>
      </c>
      <c r="D304">
        <v>1.1211E-2</v>
      </c>
      <c r="E304">
        <v>2.3410000000000002E-3</v>
      </c>
      <c r="F304">
        <v>1.7E-5</v>
      </c>
    </row>
    <row r="305" spans="1:6" x14ac:dyDescent="0.25">
      <c r="A305" t="s">
        <v>314</v>
      </c>
      <c r="B305">
        <v>1277506800</v>
      </c>
      <c r="C305">
        <v>0</v>
      </c>
      <c r="D305">
        <v>1.1037999999999999E-2</v>
      </c>
      <c r="E305">
        <v>1.9650000000000002E-3</v>
      </c>
      <c r="F305">
        <v>6.9999999999999999E-6</v>
      </c>
    </row>
    <row r="306" spans="1:6" x14ac:dyDescent="0.25">
      <c r="A306" t="s">
        <v>315</v>
      </c>
      <c r="B306">
        <v>1278111600</v>
      </c>
      <c r="C306">
        <v>0</v>
      </c>
      <c r="D306">
        <v>1.0867999999999999E-2</v>
      </c>
      <c r="E306">
        <v>1.6490000000000001E-3</v>
      </c>
      <c r="F306">
        <v>3.0000000000000001E-6</v>
      </c>
    </row>
    <row r="307" spans="1:6" x14ac:dyDescent="0.25">
      <c r="A307" t="s">
        <v>316</v>
      </c>
      <c r="B307">
        <v>1278716400</v>
      </c>
      <c r="C307">
        <v>0</v>
      </c>
      <c r="D307">
        <v>1.0701E-2</v>
      </c>
      <c r="E307">
        <v>1.384E-3</v>
      </c>
      <c r="F307">
        <v>9.9999999999999995E-7</v>
      </c>
    </row>
    <row r="308" spans="1:6" x14ac:dyDescent="0.25">
      <c r="A308" t="s">
        <v>317</v>
      </c>
      <c r="B308">
        <v>1279321200</v>
      </c>
      <c r="C308">
        <v>0</v>
      </c>
      <c r="D308">
        <v>1.0536E-2</v>
      </c>
      <c r="E308">
        <v>1.1620000000000001E-3</v>
      </c>
      <c r="F308">
        <v>9.9999999999999995E-7</v>
      </c>
    </row>
    <row r="309" spans="1:6" x14ac:dyDescent="0.25">
      <c r="A309" t="s">
        <v>318</v>
      </c>
      <c r="B309">
        <v>1279926000</v>
      </c>
      <c r="C309">
        <v>0</v>
      </c>
      <c r="D309">
        <v>1.0373E-2</v>
      </c>
      <c r="E309">
        <v>9.7499999999999996E-4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1.0213E-2</v>
      </c>
      <c r="E310">
        <v>8.1800000000000004E-4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1.0056000000000001E-2</v>
      </c>
      <c r="E311">
        <v>6.87E-4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9.9010000000000001E-3</v>
      </c>
      <c r="E312">
        <v>5.7700000000000004E-4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9.7479999999999997E-3</v>
      </c>
      <c r="E313">
        <v>4.84E-4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9.5980000000000006E-3</v>
      </c>
      <c r="E314">
        <v>4.06E-4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9.4500000000000001E-3</v>
      </c>
      <c r="E315">
        <v>3.4099999999999999E-4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9.3039999999999998E-3</v>
      </c>
      <c r="E316">
        <v>2.8600000000000001E-4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9.1610000000000007E-3</v>
      </c>
      <c r="E317">
        <v>2.4000000000000001E-4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9.0200000000000002E-3</v>
      </c>
      <c r="E318">
        <v>2.02E-4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8.881E-3</v>
      </c>
      <c r="E319">
        <v>1.6899999999999999E-4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8.744E-3</v>
      </c>
      <c r="E320">
        <v>1.4200000000000001E-4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8.6090000000000003E-3</v>
      </c>
      <c r="E321">
        <v>1.1900000000000001E-4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8.4759999999999992E-3</v>
      </c>
      <c r="E322">
        <v>1E-4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8.3459999999999993E-3</v>
      </c>
      <c r="E323">
        <v>8.3999999999999995E-5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8.2159999999999993E-3</v>
      </c>
      <c r="E324">
        <v>6.9999999999999994E-5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8.0890000000000007E-3</v>
      </c>
      <c r="E325">
        <v>5.8999999999999998E-5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7.9649999999999999E-3</v>
      </c>
      <c r="E326">
        <v>5.0000000000000002E-5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7.842E-3</v>
      </c>
      <c r="E327">
        <v>4.1999999999999998E-5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7.7210000000000004E-3</v>
      </c>
      <c r="E328">
        <v>3.4999999999999997E-5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7.6020000000000003E-3</v>
      </c>
      <c r="E329">
        <v>2.9E-5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7.4850000000000003E-3</v>
      </c>
      <c r="E330">
        <v>2.5000000000000001E-5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7.3689999999999997E-3</v>
      </c>
      <c r="E331">
        <v>2.0999999999999999E-5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7.2560000000000003E-3</v>
      </c>
      <c r="E332">
        <v>1.7E-5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7.1440000000000002E-3</v>
      </c>
      <c r="E333">
        <v>1.5E-5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7.0340000000000003E-3</v>
      </c>
      <c r="E334">
        <v>1.2E-5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6.9249999999999997E-3</v>
      </c>
      <c r="E335">
        <v>1.0000000000000001E-5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6.8190000000000004E-3</v>
      </c>
      <c r="E336">
        <v>9.0000000000000002E-6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6.7140000000000003E-3</v>
      </c>
      <c r="E337">
        <v>6.9999999999999999E-6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6.6100000000000004E-3</v>
      </c>
      <c r="E338">
        <v>6.0000000000000002E-6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6.5079999999999999E-3</v>
      </c>
      <c r="E339">
        <v>5.0000000000000004E-6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6.4079999999999996E-3</v>
      </c>
      <c r="E340">
        <v>3.9999999999999998E-6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6.3090000000000004E-3</v>
      </c>
      <c r="E341">
        <v>3.9999999999999998E-6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6.2119999999999996E-3</v>
      </c>
      <c r="E342">
        <v>3.0000000000000001E-6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6.117E-3</v>
      </c>
      <c r="E343">
        <v>3.0000000000000001E-6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6.0219999999999996E-3</v>
      </c>
      <c r="E344">
        <v>1.9999999999999999E-6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5.9290000000000002E-3</v>
      </c>
      <c r="E345">
        <v>1.9999999999999999E-6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5.8380000000000003E-3</v>
      </c>
      <c r="E346">
        <v>9.9999999999999995E-7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5.7479999999999996E-3</v>
      </c>
      <c r="E347">
        <v>9.9999999999999995E-7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5.659E-3</v>
      </c>
      <c r="E348">
        <v>9.9999999999999995E-7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5.5719999999999997E-3</v>
      </c>
      <c r="E349">
        <v>9.9999999999999995E-7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5.4860000000000004E-3</v>
      </c>
      <c r="E350">
        <v>9.9999999999999995E-7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5.4019999999999997E-3</v>
      </c>
      <c r="E351">
        <v>9.9999999999999995E-7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5.3179999999999998E-3</v>
      </c>
      <c r="E352">
        <v>9.9999999999999995E-7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5.2360000000000002E-3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5.156E-3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5.0759999999999998E-3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4.9979999999999998E-3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4.921E-3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4.8450000000000003E-3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4.7699999999999999E-3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4.6969999999999998E-3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4.6239999999999996E-3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4.5529999999999998E-3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6.9999999999999999E-6</v>
      </c>
      <c r="D363">
        <v>4.483E-3</v>
      </c>
      <c r="E363">
        <v>9.9999999999999995E-7</v>
      </c>
      <c r="F363">
        <v>5.0000000000000004E-6</v>
      </c>
    </row>
    <row r="364" spans="1:6" x14ac:dyDescent="0.25">
      <c r="A364" t="s">
        <v>373</v>
      </c>
      <c r="B364">
        <v>1313190000</v>
      </c>
      <c r="C364">
        <v>9.9999999999999995E-7</v>
      </c>
      <c r="D364">
        <v>4.4140000000000004E-3</v>
      </c>
      <c r="E364">
        <v>9.9999999999999995E-7</v>
      </c>
      <c r="F364">
        <v>1.9999999999999999E-6</v>
      </c>
    </row>
    <row r="365" spans="1:6" x14ac:dyDescent="0.25">
      <c r="A365" t="s">
        <v>374</v>
      </c>
      <c r="B365">
        <v>1313794800</v>
      </c>
      <c r="C365">
        <v>0</v>
      </c>
      <c r="D365">
        <v>4.346E-3</v>
      </c>
      <c r="E365">
        <v>9.9999999999999995E-7</v>
      </c>
      <c r="F365">
        <v>9.9999999999999995E-7</v>
      </c>
    </row>
    <row r="366" spans="1:6" x14ac:dyDescent="0.25">
      <c r="A366" t="s">
        <v>375</v>
      </c>
      <c r="B366">
        <v>1314399600</v>
      </c>
      <c r="C366">
        <v>0</v>
      </c>
      <c r="D366">
        <v>4.2789999999999998E-3</v>
      </c>
      <c r="E366">
        <v>9.9999999999999995E-7</v>
      </c>
      <c r="F366">
        <v>0</v>
      </c>
    </row>
    <row r="367" spans="1:6" x14ac:dyDescent="0.25">
      <c r="A367" t="s">
        <v>376</v>
      </c>
      <c r="B367">
        <v>1315004400</v>
      </c>
      <c r="C367">
        <v>6.9999999999999999E-6</v>
      </c>
      <c r="D367">
        <v>4.2129999999999997E-3</v>
      </c>
      <c r="E367">
        <v>1.9999999999999999E-6</v>
      </c>
      <c r="F367">
        <v>5.0000000000000004E-6</v>
      </c>
    </row>
    <row r="368" spans="1:6" x14ac:dyDescent="0.25">
      <c r="A368" t="s">
        <v>377</v>
      </c>
      <c r="B368">
        <v>1315609200</v>
      </c>
      <c r="C368">
        <v>1.7000000000000001E-4</v>
      </c>
      <c r="D368">
        <v>4.1510000000000002E-3</v>
      </c>
      <c r="E368">
        <v>2.9E-5</v>
      </c>
      <c r="F368">
        <v>1.0399999999999999E-4</v>
      </c>
    </row>
    <row r="369" spans="1:6" x14ac:dyDescent="0.25">
      <c r="A369" t="s">
        <v>378</v>
      </c>
      <c r="B369">
        <v>1316214000</v>
      </c>
      <c r="C369">
        <v>9.0000000000000006E-5</v>
      </c>
      <c r="D369">
        <v>4.0879999999999996E-3</v>
      </c>
      <c r="E369">
        <v>3.8999999999999999E-5</v>
      </c>
      <c r="F369">
        <v>9.8999999999999994E-5</v>
      </c>
    </row>
    <row r="370" spans="1:6" x14ac:dyDescent="0.25">
      <c r="A370" t="s">
        <v>379</v>
      </c>
      <c r="B370">
        <v>1316818800</v>
      </c>
      <c r="C370">
        <v>3.5500000000000001E-4</v>
      </c>
      <c r="D370">
        <v>4.0299999999999997E-3</v>
      </c>
      <c r="E370">
        <v>8.8999999999999995E-5</v>
      </c>
      <c r="F370">
        <v>2.2699999999999999E-4</v>
      </c>
    </row>
    <row r="371" spans="1:6" x14ac:dyDescent="0.25">
      <c r="A371" t="s">
        <v>380</v>
      </c>
      <c r="B371">
        <v>1317423600</v>
      </c>
      <c r="C371">
        <v>2.6499999999999999E-4</v>
      </c>
      <c r="D371">
        <v>3.9719999999999998E-3</v>
      </c>
      <c r="E371">
        <v>1.16E-4</v>
      </c>
      <c r="F371">
        <v>2.3599999999999999E-4</v>
      </c>
    </row>
    <row r="372" spans="1:6" x14ac:dyDescent="0.25">
      <c r="A372" t="s">
        <v>381</v>
      </c>
      <c r="B372">
        <v>1318028400</v>
      </c>
      <c r="C372">
        <v>2.1100000000000001E-4</v>
      </c>
      <c r="D372">
        <v>3.9139999999999999E-3</v>
      </c>
      <c r="E372">
        <v>1.3100000000000001E-4</v>
      </c>
      <c r="F372">
        <v>2.14E-4</v>
      </c>
    </row>
    <row r="373" spans="1:6" x14ac:dyDescent="0.25">
      <c r="A373" t="s">
        <v>382</v>
      </c>
      <c r="B373">
        <v>1318633200</v>
      </c>
      <c r="C373">
        <v>8.0000000000000007E-5</v>
      </c>
      <c r="D373">
        <v>3.8549999999999999E-3</v>
      </c>
      <c r="E373">
        <v>1.2300000000000001E-4</v>
      </c>
      <c r="F373">
        <v>1.37E-4</v>
      </c>
    </row>
    <row r="374" spans="1:6" x14ac:dyDescent="0.25">
      <c r="A374" t="s">
        <v>383</v>
      </c>
      <c r="B374">
        <v>1319238000</v>
      </c>
      <c r="C374">
        <v>1.3300000000000001E-4</v>
      </c>
      <c r="D374">
        <v>3.7980000000000002E-3</v>
      </c>
      <c r="E374">
        <v>1.25E-4</v>
      </c>
      <c r="F374">
        <v>1.4300000000000001E-4</v>
      </c>
    </row>
    <row r="375" spans="1:6" x14ac:dyDescent="0.25">
      <c r="A375" t="s">
        <v>384</v>
      </c>
      <c r="B375">
        <v>1319842800</v>
      </c>
      <c r="C375">
        <v>1.1E-4</v>
      </c>
      <c r="D375">
        <v>3.741E-3</v>
      </c>
      <c r="E375">
        <v>1.22E-4</v>
      </c>
      <c r="F375">
        <v>1.2400000000000001E-4</v>
      </c>
    </row>
    <row r="376" spans="1:6" x14ac:dyDescent="0.25">
      <c r="A376" t="s">
        <v>385</v>
      </c>
      <c r="B376">
        <v>1320451200</v>
      </c>
      <c r="C376">
        <v>9.7999999999999997E-5</v>
      </c>
      <c r="D376">
        <v>3.6840000000000002E-3</v>
      </c>
      <c r="E376">
        <v>1.18E-4</v>
      </c>
      <c r="F376">
        <v>1.11E-4</v>
      </c>
    </row>
    <row r="377" spans="1:6" x14ac:dyDescent="0.25">
      <c r="A377" t="s">
        <v>386</v>
      </c>
      <c r="B377">
        <v>1321056000</v>
      </c>
      <c r="C377">
        <v>1.64E-4</v>
      </c>
      <c r="D377">
        <v>3.63E-3</v>
      </c>
      <c r="E377">
        <v>1.26E-4</v>
      </c>
      <c r="F377">
        <v>1.47E-4</v>
      </c>
    </row>
    <row r="378" spans="1:6" x14ac:dyDescent="0.25">
      <c r="A378" t="s">
        <v>387</v>
      </c>
      <c r="B378">
        <v>1321660800</v>
      </c>
      <c r="C378">
        <v>2.72E-4</v>
      </c>
      <c r="D378">
        <v>3.578E-3</v>
      </c>
      <c r="E378">
        <v>1.4799999999999999E-4</v>
      </c>
      <c r="F378">
        <v>2.02E-4</v>
      </c>
    </row>
    <row r="379" spans="1:6" x14ac:dyDescent="0.25">
      <c r="A379" t="s">
        <v>388</v>
      </c>
      <c r="B379">
        <v>1322265600</v>
      </c>
      <c r="C379">
        <v>1.02E-4</v>
      </c>
      <c r="D379">
        <v>3.5249999999999999E-3</v>
      </c>
      <c r="E379">
        <v>1.4100000000000001E-4</v>
      </c>
      <c r="F379">
        <v>1.45E-4</v>
      </c>
    </row>
    <row r="380" spans="1:6" x14ac:dyDescent="0.25">
      <c r="A380" t="s">
        <v>389</v>
      </c>
      <c r="B380">
        <v>1322870400</v>
      </c>
      <c r="C380">
        <v>5.8999999999999998E-5</v>
      </c>
      <c r="D380">
        <v>3.4710000000000001E-3</v>
      </c>
      <c r="E380">
        <v>1.2799999999999999E-4</v>
      </c>
      <c r="F380">
        <v>9.3999999999999994E-5</v>
      </c>
    </row>
    <row r="381" spans="1:6" x14ac:dyDescent="0.25">
      <c r="A381" t="s">
        <v>390</v>
      </c>
      <c r="B381">
        <v>1323475200</v>
      </c>
      <c r="C381">
        <v>2.9E-5</v>
      </c>
      <c r="D381">
        <v>3.418E-3</v>
      </c>
      <c r="E381">
        <v>1.12E-4</v>
      </c>
      <c r="F381">
        <v>5.8999999999999998E-5</v>
      </c>
    </row>
    <row r="382" spans="1:6" x14ac:dyDescent="0.25">
      <c r="A382" t="s">
        <v>391</v>
      </c>
      <c r="B382">
        <v>1324080000</v>
      </c>
      <c r="C382">
        <v>7.7000000000000001E-5</v>
      </c>
      <c r="D382">
        <v>3.3670000000000002E-3</v>
      </c>
      <c r="E382">
        <v>1.06E-4</v>
      </c>
      <c r="F382">
        <v>6.4999999999999994E-5</v>
      </c>
    </row>
    <row r="383" spans="1:6" x14ac:dyDescent="0.25">
      <c r="A383" t="s">
        <v>392</v>
      </c>
      <c r="B383">
        <v>1324684800</v>
      </c>
      <c r="C383">
        <v>1.4E-5</v>
      </c>
      <c r="D383">
        <v>3.3149999999999998E-3</v>
      </c>
      <c r="E383">
        <v>9.1000000000000003E-5</v>
      </c>
      <c r="F383">
        <v>3.4999999999999997E-5</v>
      </c>
    </row>
    <row r="384" spans="1:6" x14ac:dyDescent="0.25">
      <c r="A384" t="s">
        <v>393</v>
      </c>
      <c r="B384">
        <v>1325289600</v>
      </c>
      <c r="C384">
        <v>1.2999999999999999E-5</v>
      </c>
      <c r="D384">
        <v>3.264E-3</v>
      </c>
      <c r="E384">
        <v>7.8999999999999996E-5</v>
      </c>
      <c r="F384">
        <v>2.1999999999999999E-5</v>
      </c>
    </row>
    <row r="385" spans="1:6" x14ac:dyDescent="0.25">
      <c r="A385" t="s">
        <v>394</v>
      </c>
      <c r="B385">
        <v>1325894400</v>
      </c>
      <c r="C385">
        <v>6.9999999999999999E-6</v>
      </c>
      <c r="D385">
        <v>3.2139999999999998E-3</v>
      </c>
      <c r="E385">
        <v>6.7000000000000002E-5</v>
      </c>
      <c r="F385">
        <v>1.2999999999999999E-5</v>
      </c>
    </row>
    <row r="386" spans="1:6" x14ac:dyDescent="0.25">
      <c r="A386" t="s">
        <v>395</v>
      </c>
      <c r="B386">
        <v>1326499200</v>
      </c>
      <c r="C386">
        <v>6.0000000000000002E-6</v>
      </c>
      <c r="D386">
        <v>3.1649999999999998E-3</v>
      </c>
      <c r="E386">
        <v>5.7000000000000003E-5</v>
      </c>
      <c r="F386">
        <v>9.0000000000000002E-6</v>
      </c>
    </row>
    <row r="387" spans="1:6" x14ac:dyDescent="0.25">
      <c r="A387" t="s">
        <v>396</v>
      </c>
      <c r="B387">
        <v>1327104000</v>
      </c>
      <c r="C387">
        <v>7.9999999999999996E-6</v>
      </c>
      <c r="D387">
        <v>3.1159999999999998E-3</v>
      </c>
      <c r="E387">
        <v>4.8999999999999998E-5</v>
      </c>
      <c r="F387">
        <v>7.9999999999999996E-6</v>
      </c>
    </row>
    <row r="388" spans="1:6" x14ac:dyDescent="0.25">
      <c r="A388" t="s">
        <v>397</v>
      </c>
      <c r="B388">
        <v>1327708800</v>
      </c>
      <c r="C388">
        <v>6.0000000000000002E-6</v>
      </c>
      <c r="D388">
        <v>3.068E-3</v>
      </c>
      <c r="E388">
        <v>4.1999999999999998E-5</v>
      </c>
      <c r="F388">
        <v>6.9999999999999999E-6</v>
      </c>
    </row>
    <row r="389" spans="1:6" x14ac:dyDescent="0.25">
      <c r="A389" t="s">
        <v>398</v>
      </c>
      <c r="B389">
        <v>1328313600</v>
      </c>
      <c r="C389">
        <v>6.0000000000000002E-6</v>
      </c>
      <c r="D389">
        <v>3.0209999999999998E-3</v>
      </c>
      <c r="E389">
        <v>3.6999999999999998E-5</v>
      </c>
      <c r="F389">
        <v>6.0000000000000002E-6</v>
      </c>
    </row>
    <row r="390" spans="1:6" x14ac:dyDescent="0.25">
      <c r="A390" t="s">
        <v>399</v>
      </c>
      <c r="B390">
        <v>1328918400</v>
      </c>
      <c r="C390">
        <v>3.9999999999999998E-6</v>
      </c>
      <c r="D390">
        <v>2.9740000000000001E-3</v>
      </c>
      <c r="E390">
        <v>3.1000000000000001E-5</v>
      </c>
      <c r="F390">
        <v>5.0000000000000004E-6</v>
      </c>
    </row>
    <row r="391" spans="1:6" x14ac:dyDescent="0.25">
      <c r="A391" t="s">
        <v>400</v>
      </c>
      <c r="B391">
        <v>1329523200</v>
      </c>
      <c r="C391">
        <v>4.4499999999999997E-4</v>
      </c>
      <c r="D391">
        <v>2.9350000000000001E-3</v>
      </c>
      <c r="E391">
        <v>9.7999999999999997E-5</v>
      </c>
      <c r="F391">
        <v>2.6400000000000002E-4</v>
      </c>
    </row>
    <row r="392" spans="1:6" x14ac:dyDescent="0.25">
      <c r="A392" t="s">
        <v>401</v>
      </c>
      <c r="B392">
        <v>1330128000</v>
      </c>
      <c r="C392">
        <v>3.9999999999999998E-6</v>
      </c>
      <c r="D392">
        <v>2.8900000000000002E-3</v>
      </c>
      <c r="E392">
        <v>8.2999999999999998E-5</v>
      </c>
      <c r="F392">
        <v>1.13E-4</v>
      </c>
    </row>
    <row r="393" spans="1:6" x14ac:dyDescent="0.25">
      <c r="A393" t="s">
        <v>402</v>
      </c>
      <c r="B393">
        <v>1330732800</v>
      </c>
      <c r="C393">
        <v>9.0000000000000002E-6</v>
      </c>
      <c r="D393">
        <v>2.8449999999999999E-3</v>
      </c>
      <c r="E393">
        <v>7.1000000000000005E-5</v>
      </c>
      <c r="F393">
        <v>5.1999999999999997E-5</v>
      </c>
    </row>
    <row r="394" spans="1:6" x14ac:dyDescent="0.25">
      <c r="A394" t="s">
        <v>403</v>
      </c>
      <c r="B394">
        <v>1331334000</v>
      </c>
      <c r="C394">
        <v>4.9799999999999996E-4</v>
      </c>
      <c r="D394">
        <v>2.8089999999999999E-3</v>
      </c>
      <c r="E394">
        <v>1.3799999999999999E-4</v>
      </c>
      <c r="F394">
        <v>2.8400000000000002E-4</v>
      </c>
    </row>
    <row r="395" spans="1:6" x14ac:dyDescent="0.25">
      <c r="A395" t="s">
        <v>404</v>
      </c>
      <c r="B395">
        <v>1331938800</v>
      </c>
      <c r="C395">
        <v>1.08E-3</v>
      </c>
      <c r="D395">
        <v>2.7829999999999999E-3</v>
      </c>
      <c r="E395">
        <v>2.9100000000000003E-4</v>
      </c>
      <c r="F395">
        <v>7.8399999999999997E-4</v>
      </c>
    </row>
    <row r="396" spans="1:6" x14ac:dyDescent="0.25">
      <c r="A396" t="s">
        <v>405</v>
      </c>
      <c r="B396">
        <v>1332543600</v>
      </c>
      <c r="C396">
        <v>3.127E-3</v>
      </c>
      <c r="D396">
        <v>2.7880000000000001E-3</v>
      </c>
      <c r="E396">
        <v>7.5699999999999997E-4</v>
      </c>
      <c r="F396">
        <v>2.3709999999999998E-3</v>
      </c>
    </row>
    <row r="397" spans="1:6" x14ac:dyDescent="0.25">
      <c r="A397" t="s">
        <v>406</v>
      </c>
      <c r="B397">
        <v>1333148400</v>
      </c>
      <c r="C397">
        <v>1E-3</v>
      </c>
      <c r="D397">
        <v>2.7599999999999999E-3</v>
      </c>
      <c r="E397">
        <v>7.8700000000000005E-4</v>
      </c>
      <c r="F397">
        <v>1.433E-3</v>
      </c>
    </row>
    <row r="398" spans="1:6" x14ac:dyDescent="0.25">
      <c r="A398" t="s">
        <v>407</v>
      </c>
      <c r="B398">
        <v>1333753200</v>
      </c>
      <c r="C398">
        <v>7.3999999999999996E-5</v>
      </c>
      <c r="D398">
        <v>2.7190000000000001E-3</v>
      </c>
      <c r="E398">
        <v>6.7199999999999996E-4</v>
      </c>
      <c r="F398">
        <v>6.4199999999999999E-4</v>
      </c>
    </row>
    <row r="399" spans="1:6" x14ac:dyDescent="0.25">
      <c r="A399" t="s">
        <v>408</v>
      </c>
      <c r="B399">
        <v>1334358000</v>
      </c>
      <c r="C399">
        <v>5.8E-5</v>
      </c>
      <c r="D399">
        <v>2.6779999999999998E-3</v>
      </c>
      <c r="E399">
        <v>5.7399999999999997E-4</v>
      </c>
      <c r="F399">
        <v>3.0400000000000002E-4</v>
      </c>
    </row>
    <row r="400" spans="1:6" x14ac:dyDescent="0.25">
      <c r="A400" t="s">
        <v>409</v>
      </c>
      <c r="B400">
        <v>1334962800</v>
      </c>
      <c r="C400">
        <v>1.7799999999999999E-4</v>
      </c>
      <c r="D400">
        <v>2.6389999999999999E-3</v>
      </c>
      <c r="E400">
        <v>5.1099999999999995E-4</v>
      </c>
      <c r="F400">
        <v>2.5399999999999999E-4</v>
      </c>
    </row>
    <row r="401" spans="1:6" x14ac:dyDescent="0.25">
      <c r="A401" t="s">
        <v>410</v>
      </c>
      <c r="B401">
        <v>1335567600</v>
      </c>
      <c r="C401">
        <v>1.3100000000000001E-4</v>
      </c>
      <c r="D401">
        <v>2.5999999999999999E-3</v>
      </c>
      <c r="E401">
        <v>4.4999999999999999E-4</v>
      </c>
      <c r="F401">
        <v>1.85E-4</v>
      </c>
    </row>
    <row r="402" spans="1:6" x14ac:dyDescent="0.25">
      <c r="A402" t="s">
        <v>411</v>
      </c>
      <c r="B402">
        <v>1336172400</v>
      </c>
      <c r="C402">
        <v>2.03E-4</v>
      </c>
      <c r="D402">
        <v>2.5630000000000002E-3</v>
      </c>
      <c r="E402">
        <v>4.1100000000000002E-4</v>
      </c>
      <c r="F402">
        <v>2.0900000000000001E-4</v>
      </c>
    </row>
    <row r="403" spans="1:6" x14ac:dyDescent="0.25">
      <c r="A403" t="s">
        <v>412</v>
      </c>
      <c r="B403">
        <v>1336777200</v>
      </c>
      <c r="C403">
        <v>1.299E-3</v>
      </c>
      <c r="D403">
        <v>2.5439999999999998E-3</v>
      </c>
      <c r="E403">
        <v>5.53E-4</v>
      </c>
      <c r="F403">
        <v>8.3199999999999995E-4</v>
      </c>
    </row>
    <row r="404" spans="1:6" x14ac:dyDescent="0.25">
      <c r="A404" t="s">
        <v>413</v>
      </c>
      <c r="B404">
        <v>1337382000</v>
      </c>
      <c r="C404">
        <v>1.3879999999999999E-3</v>
      </c>
      <c r="D404">
        <v>2.526E-3</v>
      </c>
      <c r="E404">
        <v>6.9499999999999998E-4</v>
      </c>
      <c r="F404">
        <v>1.3190000000000001E-3</v>
      </c>
    </row>
    <row r="405" spans="1:6" x14ac:dyDescent="0.25">
      <c r="A405" t="s">
        <v>414</v>
      </c>
      <c r="B405">
        <v>1337986800</v>
      </c>
      <c r="C405">
        <v>4.1460000000000004E-3</v>
      </c>
      <c r="D405">
        <v>2.5509999999999999E-3</v>
      </c>
      <c r="E405">
        <v>1.2570000000000001E-3</v>
      </c>
      <c r="F405">
        <v>3.1329999999999999E-3</v>
      </c>
    </row>
    <row r="406" spans="1:6" x14ac:dyDescent="0.25">
      <c r="A406" t="s">
        <v>415</v>
      </c>
      <c r="B406">
        <v>1338591600</v>
      </c>
      <c r="C406">
        <v>7.169E-3</v>
      </c>
      <c r="D406">
        <v>2.6210000000000001E-3</v>
      </c>
      <c r="E406">
        <v>2.209E-3</v>
      </c>
      <c r="F406">
        <v>5.5750000000000001E-3</v>
      </c>
    </row>
    <row r="407" spans="1:6" x14ac:dyDescent="0.25">
      <c r="A407" t="s">
        <v>416</v>
      </c>
      <c r="B407">
        <v>1339196400</v>
      </c>
      <c r="C407">
        <v>7.6530000000000001E-3</v>
      </c>
      <c r="D407">
        <v>2.6979999999999999E-3</v>
      </c>
      <c r="E407">
        <v>3.065E-3</v>
      </c>
      <c r="F407">
        <v>6.522E-3</v>
      </c>
    </row>
    <row r="408" spans="1:6" x14ac:dyDescent="0.25">
      <c r="A408" t="s">
        <v>417</v>
      </c>
      <c r="B408">
        <v>1339801200</v>
      </c>
      <c r="C408">
        <v>6.7120000000000001E-3</v>
      </c>
      <c r="D408">
        <v>2.7599999999999999E-3</v>
      </c>
      <c r="E408">
        <v>3.6449999999999998E-3</v>
      </c>
      <c r="F408">
        <v>6.5649999999999997E-3</v>
      </c>
    </row>
    <row r="409" spans="1:6" x14ac:dyDescent="0.25">
      <c r="A409" t="s">
        <v>418</v>
      </c>
      <c r="B409">
        <v>1340406000</v>
      </c>
      <c r="C409">
        <v>1.9680000000000001E-3</v>
      </c>
      <c r="D409">
        <v>2.7469999999999999E-3</v>
      </c>
      <c r="E409">
        <v>3.375E-3</v>
      </c>
      <c r="F409">
        <v>3.9220000000000001E-3</v>
      </c>
    </row>
    <row r="410" spans="1:6" x14ac:dyDescent="0.25">
      <c r="A410" t="s">
        <v>419</v>
      </c>
      <c r="B410">
        <v>1341010800</v>
      </c>
      <c r="C410">
        <v>3.4889999999999999E-3</v>
      </c>
      <c r="D410">
        <v>2.7590000000000002E-3</v>
      </c>
      <c r="E410">
        <v>3.388E-3</v>
      </c>
      <c r="F410">
        <v>3.617E-3</v>
      </c>
    </row>
    <row r="411" spans="1:6" x14ac:dyDescent="0.25">
      <c r="A411" t="s">
        <v>420</v>
      </c>
      <c r="B411">
        <v>1341615600</v>
      </c>
      <c r="C411">
        <v>2.5969999999999999E-3</v>
      </c>
      <c r="D411">
        <v>2.7560000000000002E-3</v>
      </c>
      <c r="E411">
        <v>3.2560000000000002E-3</v>
      </c>
      <c r="F411">
        <v>2.9659999999999999E-3</v>
      </c>
    </row>
    <row r="412" spans="1:6" x14ac:dyDescent="0.25">
      <c r="A412" t="s">
        <v>423</v>
      </c>
      <c r="B412">
        <v>1342220400</v>
      </c>
      <c r="C412">
        <v>9.4660000000000005E-3</v>
      </c>
      <c r="D412">
        <v>2.859E-3</v>
      </c>
      <c r="E412">
        <v>4.2810000000000001E-3</v>
      </c>
      <c r="F412">
        <v>7.3010000000000002E-3</v>
      </c>
    </row>
    <row r="413" spans="1:6" x14ac:dyDescent="0.25">
      <c r="A413" t="s">
        <v>424</v>
      </c>
      <c r="B413">
        <v>1342305901</v>
      </c>
      <c r="C413">
        <v>8.822E-3</v>
      </c>
      <c r="D413">
        <v>2.872E-3</v>
      </c>
      <c r="E413">
        <v>4.3899999999999998E-3</v>
      </c>
      <c r="F413">
        <v>7.4640000000000001E-3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cols>
    <col min="1" max="1" width="12.28515625" customWidth="1"/>
  </cols>
  <sheetData>
    <row r="2" spans="1:6" x14ac:dyDescent="0.25">
      <c r="A2" t="s">
        <v>7</v>
      </c>
      <c r="B2" t="s">
        <v>438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2.8800000000000001E-4</v>
      </c>
      <c r="D8">
        <v>3.0000000000000001E-6</v>
      </c>
      <c r="E8">
        <v>3.0000000000000001E-5</v>
      </c>
      <c r="F8">
        <v>1.34E-4</v>
      </c>
    </row>
    <row r="9" spans="1:6" x14ac:dyDescent="0.25">
      <c r="A9" t="s">
        <v>18</v>
      </c>
      <c r="B9">
        <v>1098486000</v>
      </c>
      <c r="C9">
        <v>3.2699999999999998E-4</v>
      </c>
      <c r="D9">
        <v>7.9999999999999996E-6</v>
      </c>
      <c r="E9">
        <v>7.7000000000000001E-5</v>
      </c>
      <c r="F9">
        <v>2.33E-4</v>
      </c>
    </row>
    <row r="10" spans="1:6" x14ac:dyDescent="0.25">
      <c r="A10" t="s">
        <v>19</v>
      </c>
      <c r="B10">
        <v>1099094400</v>
      </c>
      <c r="C10">
        <v>1.76E-4</v>
      </c>
      <c r="D10">
        <v>1.0000000000000001E-5</v>
      </c>
      <c r="E10">
        <v>9.2E-5</v>
      </c>
      <c r="F10">
        <v>1.8699999999999999E-4</v>
      </c>
    </row>
    <row r="11" spans="1:6" x14ac:dyDescent="0.25">
      <c r="A11" t="s">
        <v>20</v>
      </c>
      <c r="B11">
        <v>1099699200</v>
      </c>
      <c r="C11">
        <v>2.4000000000000001E-5</v>
      </c>
      <c r="D11">
        <v>1.1E-5</v>
      </c>
      <c r="E11">
        <v>8.1000000000000004E-5</v>
      </c>
      <c r="F11">
        <v>9.1000000000000003E-5</v>
      </c>
    </row>
    <row r="12" spans="1:6" x14ac:dyDescent="0.25">
      <c r="A12" t="s">
        <v>21</v>
      </c>
      <c r="B12">
        <v>1100304000</v>
      </c>
      <c r="C12">
        <v>6.6000000000000005E-5</v>
      </c>
      <c r="D12">
        <v>1.1E-5</v>
      </c>
      <c r="E12">
        <v>7.8999999999999996E-5</v>
      </c>
      <c r="F12">
        <v>7.4999999999999993E-5</v>
      </c>
    </row>
    <row r="13" spans="1:6" x14ac:dyDescent="0.25">
      <c r="A13" t="s">
        <v>22</v>
      </c>
      <c r="B13">
        <v>1100908800</v>
      </c>
      <c r="C13">
        <v>2.4889999999999999E-3</v>
      </c>
      <c r="D13">
        <v>5.0000000000000002E-5</v>
      </c>
      <c r="E13">
        <v>4.7600000000000002E-4</v>
      </c>
      <c r="F13">
        <v>1.668E-3</v>
      </c>
    </row>
    <row r="14" spans="1:6" x14ac:dyDescent="0.25">
      <c r="A14" t="s">
        <v>23</v>
      </c>
      <c r="B14">
        <v>1101513600</v>
      </c>
      <c r="C14">
        <v>4.9129999999999998E-3</v>
      </c>
      <c r="D14">
        <v>1.2400000000000001E-4</v>
      </c>
      <c r="E14">
        <v>1.194E-3</v>
      </c>
      <c r="F14">
        <v>3.699E-3</v>
      </c>
    </row>
    <row r="15" spans="1:6" x14ac:dyDescent="0.25">
      <c r="A15" t="s">
        <v>24</v>
      </c>
      <c r="B15">
        <v>1102118400</v>
      </c>
      <c r="C15">
        <v>7.3810000000000004E-3</v>
      </c>
      <c r="D15">
        <v>2.3599999999999999E-4</v>
      </c>
      <c r="E15">
        <v>2.1900000000000001E-3</v>
      </c>
      <c r="F15">
        <v>5.9410000000000001E-3</v>
      </c>
    </row>
    <row r="16" spans="1:6" x14ac:dyDescent="0.25">
      <c r="A16" t="s">
        <v>25</v>
      </c>
      <c r="B16">
        <v>1102723200</v>
      </c>
      <c r="C16">
        <v>5.1250000000000002E-3</v>
      </c>
      <c r="D16">
        <v>3.1100000000000002E-4</v>
      </c>
      <c r="E16">
        <v>2.6489999999999999E-3</v>
      </c>
      <c r="F16">
        <v>5.2919999999999998E-3</v>
      </c>
    </row>
    <row r="17" spans="1:6" x14ac:dyDescent="0.25">
      <c r="A17" t="s">
        <v>26</v>
      </c>
      <c r="B17">
        <v>1103328000</v>
      </c>
      <c r="C17">
        <v>9.9120000000000007E-3</v>
      </c>
      <c r="D17">
        <v>4.5800000000000002E-4</v>
      </c>
      <c r="E17">
        <v>3.7829999999999999E-3</v>
      </c>
      <c r="F17">
        <v>7.45E-3</v>
      </c>
    </row>
    <row r="18" spans="1:6" x14ac:dyDescent="0.25">
      <c r="A18" t="s">
        <v>27</v>
      </c>
      <c r="B18">
        <v>1103932800</v>
      </c>
      <c r="C18">
        <v>9.0670000000000004E-3</v>
      </c>
      <c r="D18">
        <v>5.9000000000000003E-4</v>
      </c>
      <c r="E18">
        <v>4.6379999999999998E-3</v>
      </c>
      <c r="F18">
        <v>8.5419999999999992E-3</v>
      </c>
    </row>
    <row r="19" spans="1:6" x14ac:dyDescent="0.25">
      <c r="A19" t="s">
        <v>28</v>
      </c>
      <c r="B19">
        <v>1104537600</v>
      </c>
      <c r="C19">
        <v>6.5890000000000002E-3</v>
      </c>
      <c r="D19">
        <v>6.8199999999999999E-4</v>
      </c>
      <c r="E19">
        <v>4.9389999999999998E-3</v>
      </c>
      <c r="F19">
        <v>7.2329999999999998E-3</v>
      </c>
    </row>
    <row r="20" spans="1:6" x14ac:dyDescent="0.25">
      <c r="A20" t="s">
        <v>29</v>
      </c>
      <c r="B20">
        <v>1105142400</v>
      </c>
      <c r="C20">
        <v>1.3797E-2</v>
      </c>
      <c r="D20">
        <v>8.83E-4</v>
      </c>
      <c r="E20">
        <v>6.3499999999999997E-3</v>
      </c>
      <c r="F20">
        <v>1.0956E-2</v>
      </c>
    </row>
    <row r="21" spans="1:6" x14ac:dyDescent="0.25">
      <c r="A21" t="s">
        <v>30</v>
      </c>
      <c r="B21">
        <v>1105747200</v>
      </c>
      <c r="C21">
        <v>1.4345999999999999E-2</v>
      </c>
      <c r="D21">
        <v>1.09E-3</v>
      </c>
      <c r="E21">
        <v>7.6239999999999997E-3</v>
      </c>
      <c r="F21">
        <v>1.2888999999999999E-2</v>
      </c>
    </row>
    <row r="22" spans="1:6" x14ac:dyDescent="0.25">
      <c r="A22" t="s">
        <v>31</v>
      </c>
      <c r="B22">
        <v>1106352000</v>
      </c>
      <c r="C22">
        <v>7.5510000000000004E-3</v>
      </c>
      <c r="D22">
        <v>1.188E-3</v>
      </c>
      <c r="E22">
        <v>7.574E-3</v>
      </c>
      <c r="F22">
        <v>9.1830000000000002E-3</v>
      </c>
    </row>
    <row r="23" spans="1:6" x14ac:dyDescent="0.25">
      <c r="A23" t="s">
        <v>32</v>
      </c>
      <c r="B23">
        <v>1106956800</v>
      </c>
      <c r="C23">
        <v>4.2440000000000004E-3</v>
      </c>
      <c r="D23">
        <v>1.235E-3</v>
      </c>
      <c r="E23">
        <v>7.038E-3</v>
      </c>
      <c r="F23">
        <v>6.3330000000000001E-3</v>
      </c>
    </row>
    <row r="24" spans="1:6" x14ac:dyDescent="0.25">
      <c r="A24" t="s">
        <v>33</v>
      </c>
      <c r="B24">
        <v>1107561600</v>
      </c>
      <c r="C24">
        <v>2.9819999999999998E-3</v>
      </c>
      <c r="D24">
        <v>1.2620000000000001E-3</v>
      </c>
      <c r="E24">
        <v>6.3850000000000001E-3</v>
      </c>
      <c r="F24">
        <v>4.4029999999999998E-3</v>
      </c>
    </row>
    <row r="25" spans="1:6" x14ac:dyDescent="0.25">
      <c r="A25" t="s">
        <v>34</v>
      </c>
      <c r="B25">
        <v>1108166400</v>
      </c>
      <c r="C25">
        <v>2.5066000000000001E-2</v>
      </c>
      <c r="D25">
        <v>1.6249999999999999E-3</v>
      </c>
      <c r="E25">
        <v>9.1420000000000008E-3</v>
      </c>
      <c r="F25">
        <v>1.2593999999999999E-2</v>
      </c>
    </row>
    <row r="26" spans="1:6" x14ac:dyDescent="0.25">
      <c r="A26" t="s">
        <v>35</v>
      </c>
      <c r="B26">
        <v>1108771200</v>
      </c>
      <c r="C26">
        <v>4.2979999999999997E-3</v>
      </c>
      <c r="D26">
        <v>1.6659999999999999E-3</v>
      </c>
      <c r="E26">
        <v>8.3599999999999994E-3</v>
      </c>
      <c r="F26">
        <v>7.7710000000000001E-3</v>
      </c>
    </row>
    <row r="27" spans="1:6" x14ac:dyDescent="0.25">
      <c r="A27" t="s">
        <v>36</v>
      </c>
      <c r="B27">
        <v>1109376000</v>
      </c>
      <c r="C27">
        <v>4.8849999999999996E-3</v>
      </c>
      <c r="D27">
        <v>1.7149999999999999E-3</v>
      </c>
      <c r="E27">
        <v>7.8019999999999999E-3</v>
      </c>
      <c r="F27">
        <v>6.1469999999999997E-3</v>
      </c>
    </row>
    <row r="28" spans="1:6" x14ac:dyDescent="0.25">
      <c r="A28" t="s">
        <v>37</v>
      </c>
      <c r="B28">
        <v>1109980800</v>
      </c>
      <c r="C28">
        <v>5.7390000000000002E-3</v>
      </c>
      <c r="D28">
        <v>1.7769999999999999E-3</v>
      </c>
      <c r="E28">
        <v>7.4669999999999997E-3</v>
      </c>
      <c r="F28">
        <v>5.9049999999999997E-3</v>
      </c>
    </row>
    <row r="29" spans="1:6" x14ac:dyDescent="0.25">
      <c r="A29" t="s">
        <v>38</v>
      </c>
      <c r="B29">
        <v>1110582000</v>
      </c>
      <c r="C29">
        <v>5.1879999999999999E-3</v>
      </c>
      <c r="D29">
        <v>1.8289999999999999E-3</v>
      </c>
      <c r="E29">
        <v>7.1040000000000001E-3</v>
      </c>
      <c r="F29">
        <v>5.5659999999999998E-3</v>
      </c>
    </row>
    <row r="30" spans="1:6" x14ac:dyDescent="0.25">
      <c r="A30" t="s">
        <v>39</v>
      </c>
      <c r="B30">
        <v>1111186800</v>
      </c>
      <c r="C30">
        <v>4.8300000000000001E-3</v>
      </c>
      <c r="D30">
        <v>1.8749999999999999E-3</v>
      </c>
      <c r="E30">
        <v>6.7340000000000004E-3</v>
      </c>
      <c r="F30">
        <v>5.13E-3</v>
      </c>
    </row>
    <row r="31" spans="1:6" x14ac:dyDescent="0.25">
      <c r="A31" t="s">
        <v>40</v>
      </c>
      <c r="B31">
        <v>1111791600</v>
      </c>
      <c r="C31">
        <v>6.7489999999999998E-3</v>
      </c>
      <c r="D31">
        <v>1.9499999999999999E-3</v>
      </c>
      <c r="E31">
        <v>6.7279999999999996E-3</v>
      </c>
      <c r="F31">
        <v>5.9820000000000003E-3</v>
      </c>
    </row>
    <row r="32" spans="1:6" x14ac:dyDescent="0.25">
      <c r="A32" t="s">
        <v>41</v>
      </c>
      <c r="B32">
        <v>1112396400</v>
      </c>
      <c r="C32">
        <v>4.7470000000000004E-3</v>
      </c>
      <c r="D32">
        <v>1.9919999999999998E-3</v>
      </c>
      <c r="E32">
        <v>6.4019999999999997E-3</v>
      </c>
      <c r="F32">
        <v>5.1789999999999996E-3</v>
      </c>
    </row>
    <row r="33" spans="1:6" x14ac:dyDescent="0.25">
      <c r="A33" t="s">
        <v>42</v>
      </c>
      <c r="B33">
        <v>1113001200</v>
      </c>
      <c r="C33">
        <v>4.6709999999999998E-3</v>
      </c>
      <c r="D33">
        <v>2.0330000000000001E-3</v>
      </c>
      <c r="E33">
        <v>6.1260000000000004E-3</v>
      </c>
      <c r="F33">
        <v>4.9800000000000001E-3</v>
      </c>
    </row>
    <row r="34" spans="1:6" x14ac:dyDescent="0.25">
      <c r="A34" t="s">
        <v>43</v>
      </c>
      <c r="B34">
        <v>1113606000</v>
      </c>
      <c r="C34">
        <v>6.417E-3</v>
      </c>
      <c r="D34">
        <v>2.101E-3</v>
      </c>
      <c r="E34">
        <v>6.1739999999999998E-3</v>
      </c>
      <c r="F34">
        <v>5.9059999999999998E-3</v>
      </c>
    </row>
    <row r="35" spans="1:6" x14ac:dyDescent="0.25">
      <c r="A35" t="s">
        <v>44</v>
      </c>
      <c r="B35">
        <v>1114210800</v>
      </c>
      <c r="C35">
        <v>5.8539999999999998E-3</v>
      </c>
      <c r="D35">
        <v>2.1580000000000002E-3</v>
      </c>
      <c r="E35">
        <v>6.1139999999999996E-3</v>
      </c>
      <c r="F35">
        <v>5.7980000000000002E-3</v>
      </c>
    </row>
    <row r="36" spans="1:6" x14ac:dyDescent="0.25">
      <c r="A36" t="s">
        <v>45</v>
      </c>
      <c r="B36">
        <v>1114815600</v>
      </c>
      <c r="C36">
        <v>5.9309999999999996E-3</v>
      </c>
      <c r="D36">
        <v>2.2160000000000001E-3</v>
      </c>
      <c r="E36">
        <v>6.0870000000000004E-3</v>
      </c>
      <c r="F36">
        <v>5.9630000000000004E-3</v>
      </c>
    </row>
    <row r="37" spans="1:6" x14ac:dyDescent="0.25">
      <c r="A37" t="s">
        <v>46</v>
      </c>
      <c r="B37">
        <v>1115420400</v>
      </c>
      <c r="C37">
        <v>5.0829999999999998E-3</v>
      </c>
      <c r="D37">
        <v>2.2599999999999999E-3</v>
      </c>
      <c r="E37">
        <v>5.914E-3</v>
      </c>
      <c r="F37">
        <v>5.2839999999999996E-3</v>
      </c>
    </row>
    <row r="38" spans="1:6" x14ac:dyDescent="0.25">
      <c r="A38" t="s">
        <v>47</v>
      </c>
      <c r="B38">
        <v>1116025200</v>
      </c>
      <c r="C38">
        <v>4.372E-3</v>
      </c>
      <c r="D38">
        <v>2.2920000000000002E-3</v>
      </c>
      <c r="E38">
        <v>5.6629999999999996E-3</v>
      </c>
      <c r="F38">
        <v>4.7600000000000003E-3</v>
      </c>
    </row>
    <row r="39" spans="1:6" x14ac:dyDescent="0.25">
      <c r="A39" t="s">
        <v>48</v>
      </c>
      <c r="B39">
        <v>1116630000</v>
      </c>
      <c r="C39">
        <v>4.8190000000000004E-3</v>
      </c>
      <c r="D39">
        <v>2.33E-3</v>
      </c>
      <c r="E39">
        <v>5.5209999999999999E-3</v>
      </c>
      <c r="F39">
        <v>4.7349999999999996E-3</v>
      </c>
    </row>
    <row r="40" spans="1:6" x14ac:dyDescent="0.25">
      <c r="A40" t="s">
        <v>49</v>
      </c>
      <c r="B40">
        <v>1117234800</v>
      </c>
      <c r="C40">
        <v>5.0860000000000002E-3</v>
      </c>
      <c r="D40">
        <v>2.3730000000000001E-3</v>
      </c>
      <c r="E40">
        <v>5.4510000000000001E-3</v>
      </c>
      <c r="F40">
        <v>4.9909999999999998E-3</v>
      </c>
    </row>
    <row r="41" spans="1:6" x14ac:dyDescent="0.25">
      <c r="A41" t="s">
        <v>50</v>
      </c>
      <c r="B41">
        <v>1117839600</v>
      </c>
      <c r="C41">
        <v>5.1510000000000002E-3</v>
      </c>
      <c r="D41">
        <v>2.415E-3</v>
      </c>
      <c r="E41">
        <v>5.3940000000000004E-3</v>
      </c>
      <c r="F41">
        <v>4.9750000000000003E-3</v>
      </c>
    </row>
    <row r="42" spans="1:6" x14ac:dyDescent="0.25">
      <c r="A42" t="s">
        <v>51</v>
      </c>
      <c r="B42">
        <v>1118444400</v>
      </c>
      <c r="C42">
        <v>4.5669999999999999E-3</v>
      </c>
      <c r="D42">
        <v>2.4480000000000001E-3</v>
      </c>
      <c r="E42">
        <v>5.2560000000000003E-3</v>
      </c>
      <c r="F42">
        <v>4.6860000000000001E-3</v>
      </c>
    </row>
    <row r="43" spans="1:6" x14ac:dyDescent="0.25">
      <c r="A43" t="s">
        <v>52</v>
      </c>
      <c r="B43">
        <v>1119049200</v>
      </c>
      <c r="C43">
        <v>4.4819999999999999E-3</v>
      </c>
      <c r="D43">
        <v>2.4789999999999999E-3</v>
      </c>
      <c r="E43">
        <v>5.1320000000000003E-3</v>
      </c>
      <c r="F43">
        <v>4.6259999999999999E-3</v>
      </c>
    </row>
    <row r="44" spans="1:6" x14ac:dyDescent="0.25">
      <c r="A44" t="s">
        <v>53</v>
      </c>
      <c r="B44">
        <v>1119654000</v>
      </c>
      <c r="C44">
        <v>5.96E-3</v>
      </c>
      <c r="D44">
        <v>2.532E-3</v>
      </c>
      <c r="E44">
        <v>5.2680000000000001E-3</v>
      </c>
      <c r="F44">
        <v>5.5290000000000001E-3</v>
      </c>
    </row>
    <row r="45" spans="1:6" x14ac:dyDescent="0.25">
      <c r="A45" t="s">
        <v>54</v>
      </c>
      <c r="B45">
        <v>1120258800</v>
      </c>
      <c r="C45">
        <v>6.1529999999999996E-3</v>
      </c>
      <c r="D45">
        <v>2.588E-3</v>
      </c>
      <c r="E45">
        <v>5.4169999999999999E-3</v>
      </c>
      <c r="F45">
        <v>6.0650000000000001E-3</v>
      </c>
    </row>
    <row r="46" spans="1:6" x14ac:dyDescent="0.25">
      <c r="A46" t="s">
        <v>55</v>
      </c>
      <c r="B46">
        <v>1120863600</v>
      </c>
      <c r="C46">
        <v>6.8219999999999999E-3</v>
      </c>
      <c r="D46">
        <v>2.6519999999999998E-3</v>
      </c>
      <c r="E46">
        <v>5.6309999999999997E-3</v>
      </c>
      <c r="F46">
        <v>6.3590000000000001E-3</v>
      </c>
    </row>
    <row r="47" spans="1:6" x14ac:dyDescent="0.25">
      <c r="A47" t="s">
        <v>56</v>
      </c>
      <c r="B47">
        <v>1121468400</v>
      </c>
      <c r="C47">
        <v>5.1279999999999997E-3</v>
      </c>
      <c r="D47">
        <v>2.6900000000000001E-3</v>
      </c>
      <c r="E47">
        <v>5.555E-3</v>
      </c>
      <c r="F47">
        <v>5.7970000000000001E-3</v>
      </c>
    </row>
    <row r="48" spans="1:6" x14ac:dyDescent="0.25">
      <c r="A48" t="s">
        <v>57</v>
      </c>
      <c r="B48">
        <v>1122073200</v>
      </c>
      <c r="C48">
        <v>8.0350000000000005E-3</v>
      </c>
      <c r="D48">
        <v>2.7720000000000002E-3</v>
      </c>
      <c r="E48">
        <v>5.96E-3</v>
      </c>
      <c r="F48">
        <v>7.2830000000000004E-3</v>
      </c>
    </row>
    <row r="49" spans="1:6" x14ac:dyDescent="0.25">
      <c r="A49" t="s">
        <v>58</v>
      </c>
      <c r="B49">
        <v>1122678000</v>
      </c>
      <c r="C49">
        <v>5.0809999999999996E-3</v>
      </c>
      <c r="D49">
        <v>2.807E-3</v>
      </c>
      <c r="E49">
        <v>5.8060000000000004E-3</v>
      </c>
      <c r="F49">
        <v>5.8370000000000002E-3</v>
      </c>
    </row>
    <row r="50" spans="1:6" x14ac:dyDescent="0.25">
      <c r="A50" t="s">
        <v>59</v>
      </c>
      <c r="B50">
        <v>1123282800</v>
      </c>
      <c r="C50">
        <v>1.717E-3</v>
      </c>
      <c r="D50">
        <v>2.7899999999999999E-3</v>
      </c>
      <c r="E50">
        <v>5.1349999999999998E-3</v>
      </c>
      <c r="F50">
        <v>3.225E-3</v>
      </c>
    </row>
    <row r="51" spans="1:6" x14ac:dyDescent="0.25">
      <c r="A51" t="s">
        <v>60</v>
      </c>
      <c r="B51">
        <v>1123887600</v>
      </c>
      <c r="C51">
        <v>0</v>
      </c>
      <c r="D51">
        <v>2.7469999999999999E-3</v>
      </c>
      <c r="E51">
        <v>4.3099999999999996E-3</v>
      </c>
      <c r="F51">
        <v>1.354E-3</v>
      </c>
    </row>
    <row r="52" spans="1:6" x14ac:dyDescent="0.25">
      <c r="A52" t="s">
        <v>61</v>
      </c>
      <c r="B52">
        <v>1124492400</v>
      </c>
      <c r="C52">
        <v>0</v>
      </c>
      <c r="D52">
        <v>2.7049999999999999E-3</v>
      </c>
      <c r="E52">
        <v>3.6180000000000001E-3</v>
      </c>
      <c r="F52">
        <v>5.6899999999999995E-4</v>
      </c>
    </row>
    <row r="53" spans="1:6" x14ac:dyDescent="0.25">
      <c r="A53" t="s">
        <v>62</v>
      </c>
      <c r="B53">
        <v>1125097200</v>
      </c>
      <c r="C53">
        <v>0</v>
      </c>
      <c r="D53">
        <v>2.663E-3</v>
      </c>
      <c r="E53">
        <v>3.0360000000000001E-3</v>
      </c>
      <c r="F53">
        <v>2.3900000000000001E-4</v>
      </c>
    </row>
    <row r="54" spans="1:6" x14ac:dyDescent="0.25">
      <c r="A54" t="s">
        <v>63</v>
      </c>
      <c r="B54">
        <v>1125702000</v>
      </c>
      <c r="C54">
        <v>0</v>
      </c>
      <c r="D54">
        <v>2.6220000000000002E-3</v>
      </c>
      <c r="E54">
        <v>2.5479999999999999E-3</v>
      </c>
      <c r="F54">
        <v>1E-4</v>
      </c>
    </row>
    <row r="55" spans="1:6" x14ac:dyDescent="0.25">
      <c r="A55" t="s">
        <v>64</v>
      </c>
      <c r="B55">
        <v>1126306800</v>
      </c>
      <c r="C55">
        <v>0</v>
      </c>
      <c r="D55">
        <v>2.5820000000000001E-3</v>
      </c>
      <c r="E55">
        <v>2.1389999999999998E-3</v>
      </c>
      <c r="F55">
        <v>4.1999999999999998E-5</v>
      </c>
    </row>
    <row r="56" spans="1:6" x14ac:dyDescent="0.25">
      <c r="A56" t="s">
        <v>65</v>
      </c>
      <c r="B56">
        <v>1126911600</v>
      </c>
      <c r="C56">
        <v>0</v>
      </c>
      <c r="D56">
        <v>2.542E-3</v>
      </c>
      <c r="E56">
        <v>1.7949999999999999E-3</v>
      </c>
      <c r="F56">
        <v>1.8E-5</v>
      </c>
    </row>
    <row r="57" spans="1:6" x14ac:dyDescent="0.25">
      <c r="A57" t="s">
        <v>66</v>
      </c>
      <c r="B57">
        <v>1127516400</v>
      </c>
      <c r="C57">
        <v>0</v>
      </c>
      <c r="D57">
        <v>2.503E-3</v>
      </c>
      <c r="E57">
        <v>1.5070000000000001E-3</v>
      </c>
      <c r="F57">
        <v>6.9999999999999999E-6</v>
      </c>
    </row>
    <row r="58" spans="1:6" x14ac:dyDescent="0.25">
      <c r="A58" t="s">
        <v>67</v>
      </c>
      <c r="B58">
        <v>1128121200</v>
      </c>
      <c r="C58">
        <v>0</v>
      </c>
      <c r="D58">
        <v>2.464E-3</v>
      </c>
      <c r="E58">
        <v>1.2650000000000001E-3</v>
      </c>
      <c r="F58">
        <v>3.0000000000000001E-6</v>
      </c>
    </row>
    <row r="59" spans="1:6" x14ac:dyDescent="0.25">
      <c r="A59" t="s">
        <v>68</v>
      </c>
      <c r="B59">
        <v>1128726000</v>
      </c>
      <c r="C59">
        <v>0</v>
      </c>
      <c r="D59">
        <v>2.4260000000000002E-3</v>
      </c>
      <c r="E59">
        <v>1.0610000000000001E-3</v>
      </c>
      <c r="F59">
        <v>9.9999999999999995E-7</v>
      </c>
    </row>
    <row r="60" spans="1:6" x14ac:dyDescent="0.25">
      <c r="A60" t="s">
        <v>69</v>
      </c>
      <c r="B60">
        <v>1129330800</v>
      </c>
      <c r="C60">
        <v>9.9999999999999995E-7</v>
      </c>
      <c r="D60">
        <v>2.3890000000000001E-3</v>
      </c>
      <c r="E60">
        <v>8.9099999999999997E-4</v>
      </c>
      <c r="F60">
        <v>1.9999999999999999E-6</v>
      </c>
    </row>
    <row r="61" spans="1:6" x14ac:dyDescent="0.25">
      <c r="A61" t="s">
        <v>70</v>
      </c>
      <c r="B61">
        <v>1129935600</v>
      </c>
      <c r="C61">
        <v>6.9999999999999999E-6</v>
      </c>
      <c r="D61">
        <v>2.3519999999999999E-3</v>
      </c>
      <c r="E61">
        <v>7.4899999999999999E-4</v>
      </c>
      <c r="F61">
        <v>5.0000000000000004E-6</v>
      </c>
    </row>
    <row r="62" spans="1:6" x14ac:dyDescent="0.25">
      <c r="A62" t="s">
        <v>71</v>
      </c>
      <c r="B62">
        <v>1130540400</v>
      </c>
      <c r="C62">
        <v>5.5000000000000002E-5</v>
      </c>
      <c r="D62">
        <v>2.317E-3</v>
      </c>
      <c r="E62">
        <v>6.38E-4</v>
      </c>
      <c r="F62">
        <v>3.6999999999999998E-5</v>
      </c>
    </row>
    <row r="63" spans="1:6" x14ac:dyDescent="0.25">
      <c r="A63" t="s">
        <v>72</v>
      </c>
      <c r="B63">
        <v>1131148800</v>
      </c>
      <c r="C63">
        <v>5.3700000000000004E-4</v>
      </c>
      <c r="D63">
        <v>2.2889999999999998E-3</v>
      </c>
      <c r="E63">
        <v>6.2100000000000002E-4</v>
      </c>
      <c r="F63">
        <v>3.1700000000000001E-4</v>
      </c>
    </row>
    <row r="64" spans="1:6" x14ac:dyDescent="0.25">
      <c r="A64" t="s">
        <v>73</v>
      </c>
      <c r="B64">
        <v>1131753600</v>
      </c>
      <c r="C64">
        <v>6.29E-4</v>
      </c>
      <c r="D64">
        <v>2.2629999999999998E-3</v>
      </c>
      <c r="E64">
        <v>6.2299999999999996E-4</v>
      </c>
      <c r="F64">
        <v>5.1599999999999997E-4</v>
      </c>
    </row>
    <row r="65" spans="1:6" x14ac:dyDescent="0.25">
      <c r="A65" t="s">
        <v>74</v>
      </c>
      <c r="B65">
        <v>1132358400</v>
      </c>
      <c r="C65">
        <v>3.1459999999999999E-3</v>
      </c>
      <c r="D65">
        <v>2.2769999999999999E-3</v>
      </c>
      <c r="E65">
        <v>1.0560000000000001E-3</v>
      </c>
      <c r="F65">
        <v>2.598E-3</v>
      </c>
    </row>
    <row r="66" spans="1:6" x14ac:dyDescent="0.25">
      <c r="A66" t="s">
        <v>75</v>
      </c>
      <c r="B66">
        <v>1132963200</v>
      </c>
      <c r="C66">
        <v>3.8080000000000002E-3</v>
      </c>
      <c r="D66">
        <v>2.3E-3</v>
      </c>
      <c r="E66">
        <v>1.5009999999999999E-3</v>
      </c>
      <c r="F66">
        <v>3.4020000000000001E-3</v>
      </c>
    </row>
    <row r="67" spans="1:6" x14ac:dyDescent="0.25">
      <c r="A67" t="s">
        <v>76</v>
      </c>
      <c r="B67">
        <v>1133568000</v>
      </c>
      <c r="C67">
        <v>7.2919999999999999E-3</v>
      </c>
      <c r="D67">
        <v>2.3770000000000002E-3</v>
      </c>
      <c r="E67">
        <v>2.4199999999999998E-3</v>
      </c>
      <c r="F67">
        <v>5.5440000000000003E-3</v>
      </c>
    </row>
    <row r="68" spans="1:6" x14ac:dyDescent="0.25">
      <c r="A68" t="s">
        <v>77</v>
      </c>
      <c r="B68">
        <v>1134172800</v>
      </c>
      <c r="C68">
        <v>3.6549999999999998E-3</v>
      </c>
      <c r="D68">
        <v>2.3960000000000001E-3</v>
      </c>
      <c r="E68">
        <v>2.614E-3</v>
      </c>
      <c r="F68">
        <v>4.4320000000000002E-3</v>
      </c>
    </row>
    <row r="69" spans="1:6" x14ac:dyDescent="0.25">
      <c r="A69" t="s">
        <v>78</v>
      </c>
      <c r="B69">
        <v>1134777600</v>
      </c>
      <c r="C69">
        <v>4.1009999999999996E-3</v>
      </c>
      <c r="D69">
        <v>2.4220000000000001E-3</v>
      </c>
      <c r="E69">
        <v>2.862E-3</v>
      </c>
      <c r="F69">
        <v>4.4559999999999999E-3</v>
      </c>
    </row>
    <row r="70" spans="1:6" x14ac:dyDescent="0.25">
      <c r="A70" t="s">
        <v>79</v>
      </c>
      <c r="B70">
        <v>1135382400</v>
      </c>
      <c r="C70">
        <v>4.4840000000000001E-3</v>
      </c>
      <c r="D70">
        <v>2.454E-3</v>
      </c>
      <c r="E70">
        <v>3.1199999999999999E-3</v>
      </c>
      <c r="F70">
        <v>4.4580000000000002E-3</v>
      </c>
    </row>
    <row r="71" spans="1:6" x14ac:dyDescent="0.25">
      <c r="A71" t="s">
        <v>80</v>
      </c>
      <c r="B71">
        <v>1135987200</v>
      </c>
      <c r="C71">
        <v>4.0010000000000002E-3</v>
      </c>
      <c r="D71">
        <v>2.477E-3</v>
      </c>
      <c r="E71">
        <v>3.2460000000000002E-3</v>
      </c>
      <c r="F71">
        <v>3.9810000000000002E-3</v>
      </c>
    </row>
    <row r="72" spans="1:6" x14ac:dyDescent="0.25">
      <c r="A72" t="s">
        <v>81</v>
      </c>
      <c r="B72">
        <v>1136592000</v>
      </c>
      <c r="C72">
        <v>6.1960000000000001E-3</v>
      </c>
      <c r="D72">
        <v>2.5339999999999998E-3</v>
      </c>
      <c r="E72">
        <v>3.6840000000000002E-3</v>
      </c>
      <c r="F72">
        <v>4.692E-3</v>
      </c>
    </row>
    <row r="73" spans="1:6" x14ac:dyDescent="0.25">
      <c r="A73" t="s">
        <v>82</v>
      </c>
      <c r="B73">
        <v>1137196800</v>
      </c>
      <c r="C73">
        <v>1.2830000000000001E-3</v>
      </c>
      <c r="D73">
        <v>2.5149999999999999E-3</v>
      </c>
      <c r="E73">
        <v>3.297E-3</v>
      </c>
      <c r="F73">
        <v>2.7070000000000002E-3</v>
      </c>
    </row>
    <row r="74" spans="1:6" x14ac:dyDescent="0.25">
      <c r="A74" t="s">
        <v>83</v>
      </c>
      <c r="B74">
        <v>1137801600</v>
      </c>
      <c r="C74">
        <v>2.9979999999999998E-3</v>
      </c>
      <c r="D74">
        <v>2.5219999999999999E-3</v>
      </c>
      <c r="E74">
        <v>3.241E-3</v>
      </c>
      <c r="F74">
        <v>2.7759999999999998E-3</v>
      </c>
    </row>
    <row r="75" spans="1:6" x14ac:dyDescent="0.25">
      <c r="A75" t="s">
        <v>84</v>
      </c>
      <c r="B75">
        <v>1138406400</v>
      </c>
      <c r="C75">
        <v>3.3969999999999998E-3</v>
      </c>
      <c r="D75">
        <v>2.5349999999999999E-3</v>
      </c>
      <c r="E75">
        <v>3.2669999999999999E-3</v>
      </c>
      <c r="F75">
        <v>3.176E-3</v>
      </c>
    </row>
    <row r="76" spans="1:6" x14ac:dyDescent="0.25">
      <c r="A76" t="s">
        <v>85</v>
      </c>
      <c r="B76">
        <v>1139011200</v>
      </c>
      <c r="C76">
        <v>5.091E-3</v>
      </c>
      <c r="D76">
        <v>2.5739999999999999E-3</v>
      </c>
      <c r="E76">
        <v>3.5560000000000001E-3</v>
      </c>
      <c r="F76">
        <v>4.2709999999999996E-3</v>
      </c>
    </row>
    <row r="77" spans="1:6" x14ac:dyDescent="0.25">
      <c r="A77" t="s">
        <v>86</v>
      </c>
      <c r="B77">
        <v>1139616000</v>
      </c>
      <c r="C77">
        <v>5.372E-3</v>
      </c>
      <c r="D77">
        <v>2.617E-3</v>
      </c>
      <c r="E77">
        <v>3.836E-3</v>
      </c>
      <c r="F77">
        <v>4.7650000000000001E-3</v>
      </c>
    </row>
    <row r="78" spans="1:6" x14ac:dyDescent="0.25">
      <c r="A78" t="s">
        <v>87</v>
      </c>
      <c r="B78">
        <v>1140220800</v>
      </c>
      <c r="C78">
        <v>1.5266E-2</v>
      </c>
      <c r="D78">
        <v>2.8110000000000001E-3</v>
      </c>
      <c r="E78">
        <v>5.7200000000000003E-3</v>
      </c>
      <c r="F78">
        <v>1.1846000000000001E-2</v>
      </c>
    </row>
    <row r="79" spans="1:6" x14ac:dyDescent="0.25">
      <c r="A79" t="s">
        <v>88</v>
      </c>
      <c r="B79">
        <v>1140825600</v>
      </c>
      <c r="C79">
        <v>9.7850000000000003E-3</v>
      </c>
      <c r="D79">
        <v>2.9169999999999999E-3</v>
      </c>
      <c r="E79">
        <v>6.2969999999999996E-3</v>
      </c>
      <c r="F79">
        <v>9.4219999999999998E-3</v>
      </c>
    </row>
    <row r="80" spans="1:6" x14ac:dyDescent="0.25">
      <c r="A80" t="s">
        <v>89</v>
      </c>
      <c r="B80">
        <v>1141430400</v>
      </c>
      <c r="C80">
        <v>2.8600000000000001E-4</v>
      </c>
      <c r="D80">
        <v>2.8770000000000002E-3</v>
      </c>
      <c r="E80">
        <v>5.3299999999999997E-3</v>
      </c>
      <c r="F80">
        <v>4.1060000000000003E-3</v>
      </c>
    </row>
    <row r="81" spans="1:6" x14ac:dyDescent="0.25">
      <c r="A81" t="s">
        <v>90</v>
      </c>
      <c r="B81">
        <v>1142031600</v>
      </c>
      <c r="C81">
        <v>6.1659999999999996E-3</v>
      </c>
      <c r="D81">
        <v>2.9269999999999999E-3</v>
      </c>
      <c r="E81">
        <v>5.5290000000000001E-3</v>
      </c>
      <c r="F81">
        <v>6.6090000000000003E-3</v>
      </c>
    </row>
    <row r="82" spans="1:6" x14ac:dyDescent="0.25">
      <c r="A82" t="s">
        <v>91</v>
      </c>
      <c r="B82">
        <v>1142636400</v>
      </c>
      <c r="C82">
        <v>1.4630000000000001E-2</v>
      </c>
      <c r="D82">
        <v>3.107E-3</v>
      </c>
      <c r="E82">
        <v>7.0280000000000004E-3</v>
      </c>
      <c r="F82">
        <v>1.2035000000000001E-2</v>
      </c>
    </row>
    <row r="83" spans="1:6" x14ac:dyDescent="0.25">
      <c r="A83" t="s">
        <v>92</v>
      </c>
      <c r="B83">
        <v>1143241200</v>
      </c>
      <c r="C83">
        <v>2.2695E-2</v>
      </c>
      <c r="D83">
        <v>3.4069999999999999E-3</v>
      </c>
      <c r="E83">
        <v>9.4940000000000007E-3</v>
      </c>
      <c r="F83">
        <v>1.7587999999999999E-2</v>
      </c>
    </row>
    <row r="84" spans="1:6" x14ac:dyDescent="0.25">
      <c r="A84" t="s">
        <v>93</v>
      </c>
      <c r="B84">
        <v>1143846000</v>
      </c>
      <c r="C84">
        <v>1.9262999999999999E-2</v>
      </c>
      <c r="D84">
        <v>3.65E-3</v>
      </c>
      <c r="E84">
        <v>1.1006E-2</v>
      </c>
      <c r="F84">
        <v>1.7687000000000001E-2</v>
      </c>
    </row>
    <row r="85" spans="1:6" x14ac:dyDescent="0.25">
      <c r="A85" t="s">
        <v>94</v>
      </c>
      <c r="B85">
        <v>1144450800</v>
      </c>
      <c r="C85">
        <v>6.8479999999999999E-3</v>
      </c>
      <c r="D85">
        <v>3.699E-3</v>
      </c>
      <c r="E85">
        <v>1.034E-2</v>
      </c>
      <c r="F85">
        <v>1.1539000000000001E-2</v>
      </c>
    </row>
    <row r="86" spans="1:6" x14ac:dyDescent="0.25">
      <c r="A86" t="s">
        <v>95</v>
      </c>
      <c r="B86">
        <v>1145055600</v>
      </c>
      <c r="C86">
        <v>2.3830000000000001E-3</v>
      </c>
      <c r="D86">
        <v>3.6779999999999998E-3</v>
      </c>
      <c r="E86">
        <v>9.0340000000000004E-3</v>
      </c>
      <c r="F86">
        <v>5.803E-3</v>
      </c>
    </row>
    <row r="87" spans="1:6" x14ac:dyDescent="0.25">
      <c r="A87" t="s">
        <v>96</v>
      </c>
      <c r="B87">
        <v>1145660400</v>
      </c>
      <c r="C87">
        <v>6.796E-3</v>
      </c>
      <c r="D87">
        <v>3.7260000000000001E-3</v>
      </c>
      <c r="E87">
        <v>8.6750000000000004E-3</v>
      </c>
      <c r="F87">
        <v>6.4409999999999997E-3</v>
      </c>
    </row>
    <row r="88" spans="1:6" x14ac:dyDescent="0.25">
      <c r="A88" t="s">
        <v>97</v>
      </c>
      <c r="B88">
        <v>1146265200</v>
      </c>
      <c r="C88">
        <v>7.2259999999999998E-3</v>
      </c>
      <c r="D88">
        <v>3.7789999999999998E-3</v>
      </c>
      <c r="E88">
        <v>8.4390000000000003E-3</v>
      </c>
      <c r="F88">
        <v>6.9239999999999996E-3</v>
      </c>
    </row>
    <row r="89" spans="1:6" x14ac:dyDescent="0.25">
      <c r="A89" t="s">
        <v>98</v>
      </c>
      <c r="B89">
        <v>1146870000</v>
      </c>
      <c r="C89">
        <v>7.1520000000000004E-3</v>
      </c>
      <c r="D89">
        <v>3.8310000000000002E-3</v>
      </c>
      <c r="E89">
        <v>8.2369999999999995E-3</v>
      </c>
      <c r="F89">
        <v>7.2119999999999997E-3</v>
      </c>
    </row>
    <row r="90" spans="1:6" x14ac:dyDescent="0.25">
      <c r="A90" t="s">
        <v>99</v>
      </c>
      <c r="B90">
        <v>1147474800</v>
      </c>
      <c r="C90">
        <v>9.7020000000000006E-3</v>
      </c>
      <c r="D90">
        <v>3.921E-3</v>
      </c>
      <c r="E90">
        <v>8.463E-3</v>
      </c>
      <c r="F90">
        <v>8.5859999999999999E-3</v>
      </c>
    </row>
    <row r="91" spans="1:6" x14ac:dyDescent="0.25">
      <c r="A91" t="s">
        <v>100</v>
      </c>
      <c r="B91">
        <v>1148079600</v>
      </c>
      <c r="C91">
        <v>7.5909999999999997E-3</v>
      </c>
      <c r="D91">
        <v>3.9769999999999996E-3</v>
      </c>
      <c r="E91">
        <v>8.2990000000000008E-3</v>
      </c>
      <c r="F91">
        <v>7.672E-3</v>
      </c>
    </row>
    <row r="92" spans="1:6" x14ac:dyDescent="0.25">
      <c r="A92" t="s">
        <v>101</v>
      </c>
      <c r="B92">
        <v>1148684400</v>
      </c>
      <c r="C92">
        <v>5.5710000000000004E-3</v>
      </c>
      <c r="D92">
        <v>4.0010000000000002E-3</v>
      </c>
      <c r="E92">
        <v>7.8569999999999994E-3</v>
      </c>
      <c r="F92">
        <v>6.4590000000000003E-3</v>
      </c>
    </row>
    <row r="93" spans="1:6" x14ac:dyDescent="0.25">
      <c r="A93" t="s">
        <v>102</v>
      </c>
      <c r="B93">
        <v>1149289200</v>
      </c>
      <c r="C93">
        <v>5.496E-3</v>
      </c>
      <c r="D93">
        <v>4.0229999999999997E-3</v>
      </c>
      <c r="E93">
        <v>7.4850000000000003E-3</v>
      </c>
      <c r="F93">
        <v>6.0650000000000001E-3</v>
      </c>
    </row>
    <row r="94" spans="1:6" x14ac:dyDescent="0.25">
      <c r="A94" t="s">
        <v>103</v>
      </c>
      <c r="B94">
        <v>1149894000</v>
      </c>
      <c r="C94">
        <v>3.7980000000000002E-3</v>
      </c>
      <c r="D94">
        <v>4.0200000000000001E-3</v>
      </c>
      <c r="E94">
        <v>6.8869999999999999E-3</v>
      </c>
      <c r="F94">
        <v>4.6950000000000004E-3</v>
      </c>
    </row>
    <row r="95" spans="1:6" x14ac:dyDescent="0.25">
      <c r="A95" t="s">
        <v>104</v>
      </c>
      <c r="B95">
        <v>1150498800</v>
      </c>
      <c r="C95">
        <v>4.2209999999999999E-3</v>
      </c>
      <c r="D95">
        <v>4.0229999999999997E-3</v>
      </c>
      <c r="E95">
        <v>6.4559999999999999E-3</v>
      </c>
      <c r="F95">
        <v>4.437E-3</v>
      </c>
    </row>
    <row r="96" spans="1:6" x14ac:dyDescent="0.25">
      <c r="A96" t="s">
        <v>105</v>
      </c>
      <c r="B96">
        <v>1151103600</v>
      </c>
      <c r="C96">
        <v>3.3159999999999999E-3</v>
      </c>
      <c r="D96">
        <v>4.0109999999999998E-3</v>
      </c>
      <c r="E96">
        <v>5.9379999999999997E-3</v>
      </c>
      <c r="F96">
        <v>3.5890000000000002E-3</v>
      </c>
    </row>
    <row r="97" spans="1:6" x14ac:dyDescent="0.25">
      <c r="A97" t="s">
        <v>106</v>
      </c>
      <c r="B97">
        <v>1151708400</v>
      </c>
      <c r="C97">
        <v>2.539E-3</v>
      </c>
      <c r="D97">
        <v>3.9880000000000002E-3</v>
      </c>
      <c r="E97">
        <v>5.3920000000000001E-3</v>
      </c>
      <c r="F97">
        <v>3.0000000000000001E-3</v>
      </c>
    </row>
    <row r="98" spans="1:6" x14ac:dyDescent="0.25">
      <c r="A98" t="s">
        <v>107</v>
      </c>
      <c r="B98">
        <v>1152313200</v>
      </c>
      <c r="C98">
        <v>3.6289999999999998E-3</v>
      </c>
      <c r="D98">
        <v>3.9830000000000004E-3</v>
      </c>
      <c r="E98">
        <v>5.1110000000000001E-3</v>
      </c>
      <c r="F98">
        <v>3.434E-3</v>
      </c>
    </row>
    <row r="99" spans="1:6" x14ac:dyDescent="0.25">
      <c r="A99" t="s">
        <v>108</v>
      </c>
      <c r="B99">
        <v>1152918000</v>
      </c>
      <c r="C99">
        <v>3.2560000000000002E-3</v>
      </c>
      <c r="D99">
        <v>3.9709999999999997E-3</v>
      </c>
      <c r="E99">
        <v>4.8089999999999999E-3</v>
      </c>
      <c r="F99">
        <v>3.307E-3</v>
      </c>
    </row>
    <row r="100" spans="1:6" x14ac:dyDescent="0.25">
      <c r="A100" t="s">
        <v>109</v>
      </c>
      <c r="B100">
        <v>1153522800</v>
      </c>
      <c r="C100">
        <v>4.5040000000000002E-3</v>
      </c>
      <c r="D100">
        <v>3.9789999999999999E-3</v>
      </c>
      <c r="E100">
        <v>4.7650000000000001E-3</v>
      </c>
      <c r="F100">
        <v>4.1479999999999998E-3</v>
      </c>
    </row>
    <row r="101" spans="1:6" x14ac:dyDescent="0.25">
      <c r="A101" t="s">
        <v>110</v>
      </c>
      <c r="B101">
        <v>1154127600</v>
      </c>
      <c r="C101">
        <v>1.0734E-2</v>
      </c>
      <c r="D101">
        <v>4.0829999999999998E-3</v>
      </c>
      <c r="E101">
        <v>5.7520000000000002E-3</v>
      </c>
      <c r="F101">
        <v>8.5760000000000003E-3</v>
      </c>
    </row>
    <row r="102" spans="1:6" x14ac:dyDescent="0.25">
      <c r="A102" t="s">
        <v>111</v>
      </c>
      <c r="B102">
        <v>1154732400</v>
      </c>
      <c r="C102">
        <v>1.4559000000000001E-2</v>
      </c>
      <c r="D102">
        <v>4.2430000000000002E-3</v>
      </c>
      <c r="E102">
        <v>7.1679999999999999E-3</v>
      </c>
      <c r="F102">
        <v>1.2227E-2</v>
      </c>
    </row>
    <row r="103" spans="1:6" x14ac:dyDescent="0.25">
      <c r="A103" t="s">
        <v>112</v>
      </c>
      <c r="B103">
        <v>1155337200</v>
      </c>
      <c r="C103">
        <v>1.5566999999999999E-2</v>
      </c>
      <c r="D103">
        <v>4.4169999999999999E-3</v>
      </c>
      <c r="E103">
        <v>8.5039999999999994E-3</v>
      </c>
      <c r="F103">
        <v>1.4073E-2</v>
      </c>
    </row>
    <row r="104" spans="1:6" x14ac:dyDescent="0.25">
      <c r="A104" t="s">
        <v>113</v>
      </c>
      <c r="B104">
        <v>1155942000</v>
      </c>
      <c r="C104">
        <v>1.5679999999999999E-2</v>
      </c>
      <c r="D104">
        <v>4.5900000000000003E-3</v>
      </c>
      <c r="E104">
        <v>9.6500000000000006E-3</v>
      </c>
      <c r="F104">
        <v>1.5055000000000001E-2</v>
      </c>
    </row>
    <row r="105" spans="1:6" x14ac:dyDescent="0.25">
      <c r="A105" t="s">
        <v>114</v>
      </c>
      <c r="B105">
        <v>1156546800</v>
      </c>
      <c r="C105">
        <v>1.6039000000000001E-2</v>
      </c>
      <c r="D105">
        <v>4.7650000000000001E-3</v>
      </c>
      <c r="E105">
        <v>1.0666E-2</v>
      </c>
      <c r="F105">
        <v>1.5615E-2</v>
      </c>
    </row>
    <row r="106" spans="1:6" x14ac:dyDescent="0.25">
      <c r="A106" t="s">
        <v>115</v>
      </c>
      <c r="B106">
        <v>1157151600</v>
      </c>
      <c r="C106">
        <v>1.7998E-2</v>
      </c>
      <c r="D106">
        <v>4.9680000000000002E-3</v>
      </c>
      <c r="E106">
        <v>1.1838E-2</v>
      </c>
      <c r="F106">
        <v>1.7086E-2</v>
      </c>
    </row>
    <row r="107" spans="1:6" x14ac:dyDescent="0.25">
      <c r="A107" t="s">
        <v>116</v>
      </c>
      <c r="B107">
        <v>1157756400</v>
      </c>
      <c r="C107">
        <v>2.0537E-2</v>
      </c>
      <c r="D107">
        <v>5.2059999999999997E-3</v>
      </c>
      <c r="E107">
        <v>1.3224E-2</v>
      </c>
      <c r="F107">
        <v>1.9085000000000001E-2</v>
      </c>
    </row>
    <row r="108" spans="1:6" x14ac:dyDescent="0.25">
      <c r="A108" t="s">
        <v>117</v>
      </c>
      <c r="B108">
        <v>1158361200</v>
      </c>
      <c r="C108">
        <v>1.9092999999999999E-2</v>
      </c>
      <c r="D108">
        <v>5.4190000000000002E-3</v>
      </c>
      <c r="E108">
        <v>1.4126E-2</v>
      </c>
      <c r="F108">
        <v>1.8554999999999999E-2</v>
      </c>
    </row>
    <row r="109" spans="1:6" x14ac:dyDescent="0.25">
      <c r="A109" t="s">
        <v>118</v>
      </c>
      <c r="B109">
        <v>1158966000</v>
      </c>
      <c r="C109">
        <v>1.8678E-2</v>
      </c>
      <c r="D109">
        <v>5.6220000000000003E-3</v>
      </c>
      <c r="E109">
        <v>1.4851E-2</v>
      </c>
      <c r="F109">
        <v>1.8689000000000001E-2</v>
      </c>
    </row>
    <row r="110" spans="1:6" x14ac:dyDescent="0.25">
      <c r="A110" t="s">
        <v>119</v>
      </c>
      <c r="B110">
        <v>1159570800</v>
      </c>
      <c r="C110">
        <v>2.0065E-2</v>
      </c>
      <c r="D110">
        <v>5.8430000000000001E-3</v>
      </c>
      <c r="E110">
        <v>1.5682999999999999E-2</v>
      </c>
      <c r="F110">
        <v>1.9587E-2</v>
      </c>
    </row>
    <row r="111" spans="1:6" x14ac:dyDescent="0.25">
      <c r="A111" t="s">
        <v>120</v>
      </c>
      <c r="B111">
        <v>1160175600</v>
      </c>
      <c r="C111">
        <v>1.4800000000000001E-2</v>
      </c>
      <c r="D111">
        <v>5.9800000000000001E-3</v>
      </c>
      <c r="E111">
        <v>1.5488999999999999E-2</v>
      </c>
      <c r="F111">
        <v>1.601E-2</v>
      </c>
    </row>
    <row r="112" spans="1:6" x14ac:dyDescent="0.25">
      <c r="A112" t="s">
        <v>121</v>
      </c>
      <c r="B112">
        <v>1160780400</v>
      </c>
      <c r="C112">
        <v>4.4470000000000004E-3</v>
      </c>
      <c r="D112">
        <v>5.9560000000000004E-3</v>
      </c>
      <c r="E112">
        <v>1.376E-2</v>
      </c>
      <c r="F112">
        <v>1.0187999999999999E-2</v>
      </c>
    </row>
    <row r="113" spans="1:6" x14ac:dyDescent="0.25">
      <c r="A113" t="s">
        <v>122</v>
      </c>
      <c r="B113">
        <v>1161385200</v>
      </c>
      <c r="C113">
        <v>1.3823999999999999E-2</v>
      </c>
      <c r="D113">
        <v>6.0769999999999999E-3</v>
      </c>
      <c r="E113">
        <v>1.3752E-2</v>
      </c>
      <c r="F113">
        <v>1.2125E-2</v>
      </c>
    </row>
    <row r="114" spans="1:6" x14ac:dyDescent="0.25">
      <c r="A114" t="s">
        <v>123</v>
      </c>
      <c r="B114">
        <v>1161990000</v>
      </c>
      <c r="C114">
        <v>1.3287999999999999E-2</v>
      </c>
      <c r="D114">
        <v>6.1869999999999998E-3</v>
      </c>
      <c r="E114">
        <v>1.3671000000000001E-2</v>
      </c>
      <c r="F114">
        <v>1.2808999999999999E-2</v>
      </c>
    </row>
    <row r="115" spans="1:6" x14ac:dyDescent="0.25">
      <c r="A115" t="s">
        <v>124</v>
      </c>
      <c r="B115">
        <v>1162598400</v>
      </c>
      <c r="C115">
        <v>1.4992E-2</v>
      </c>
      <c r="D115">
        <v>6.3220000000000004E-3</v>
      </c>
      <c r="E115">
        <v>1.3875E-2</v>
      </c>
      <c r="F115">
        <v>1.4042000000000001E-2</v>
      </c>
    </row>
    <row r="116" spans="1:6" x14ac:dyDescent="0.25">
      <c r="A116" t="s">
        <v>125</v>
      </c>
      <c r="B116">
        <v>1163203200</v>
      </c>
      <c r="C116">
        <v>9.9290000000000003E-3</v>
      </c>
      <c r="D116">
        <v>6.3769999999999999E-3</v>
      </c>
      <c r="E116">
        <v>1.324E-2</v>
      </c>
      <c r="F116">
        <v>1.1813000000000001E-2</v>
      </c>
    </row>
    <row r="117" spans="1:6" x14ac:dyDescent="0.25">
      <c r="A117" t="s">
        <v>126</v>
      </c>
      <c r="B117">
        <v>1163808000</v>
      </c>
      <c r="C117">
        <v>1.6959999999999999E-2</v>
      </c>
      <c r="D117">
        <v>6.5399999999999998E-3</v>
      </c>
      <c r="E117">
        <v>1.3838E-2</v>
      </c>
      <c r="F117">
        <v>1.4985E-2</v>
      </c>
    </row>
    <row r="118" spans="1:6" x14ac:dyDescent="0.25">
      <c r="A118" t="s">
        <v>127</v>
      </c>
      <c r="B118">
        <v>1164412800</v>
      </c>
      <c r="C118">
        <v>1.341E-3</v>
      </c>
      <c r="D118">
        <v>6.4590000000000003E-3</v>
      </c>
      <c r="E118">
        <v>1.1821E-2</v>
      </c>
      <c r="F118">
        <v>6.9410000000000001E-3</v>
      </c>
    </row>
    <row r="119" spans="1:6" x14ac:dyDescent="0.25">
      <c r="A119" t="s">
        <v>128</v>
      </c>
      <c r="B119">
        <v>1165017600</v>
      </c>
      <c r="C119">
        <v>8.8900000000000003E-4</v>
      </c>
      <c r="D119">
        <v>6.3730000000000002E-3</v>
      </c>
      <c r="E119">
        <v>1.0064999999999999E-2</v>
      </c>
      <c r="F119">
        <v>3.441E-3</v>
      </c>
    </row>
    <row r="120" spans="1:6" x14ac:dyDescent="0.25">
      <c r="A120" t="s">
        <v>129</v>
      </c>
      <c r="B120">
        <v>1165622400</v>
      </c>
      <c r="C120">
        <v>8.9599999999999999E-4</v>
      </c>
      <c r="D120">
        <v>6.2890000000000003E-3</v>
      </c>
      <c r="E120">
        <v>8.5900000000000004E-3</v>
      </c>
      <c r="F120">
        <v>1.952E-3</v>
      </c>
    </row>
    <row r="121" spans="1:6" x14ac:dyDescent="0.25">
      <c r="A121" t="s">
        <v>130</v>
      </c>
      <c r="B121">
        <v>1166227200</v>
      </c>
      <c r="C121">
        <v>6.4450000000000002E-3</v>
      </c>
      <c r="D121">
        <v>6.2909999999999997E-3</v>
      </c>
      <c r="E121">
        <v>8.2920000000000008E-3</v>
      </c>
      <c r="F121">
        <v>5.4730000000000004E-3</v>
      </c>
    </row>
    <row r="122" spans="1:6" x14ac:dyDescent="0.25">
      <c r="A122" t="s">
        <v>131</v>
      </c>
      <c r="B122">
        <v>1166832000</v>
      </c>
      <c r="C122">
        <v>1.6285999999999998E-2</v>
      </c>
      <c r="D122">
        <v>6.4440000000000001E-3</v>
      </c>
      <c r="E122">
        <v>9.5729999999999999E-3</v>
      </c>
      <c r="F122">
        <v>1.1849999999999999E-2</v>
      </c>
    </row>
    <row r="123" spans="1:6" x14ac:dyDescent="0.25">
      <c r="A123" t="s">
        <v>132</v>
      </c>
      <c r="B123">
        <v>1167436800</v>
      </c>
      <c r="C123">
        <v>2.0545999999999998E-2</v>
      </c>
      <c r="D123">
        <v>6.6610000000000003E-3</v>
      </c>
      <c r="E123">
        <v>1.1368E-2</v>
      </c>
      <c r="F123">
        <v>1.7665E-2</v>
      </c>
    </row>
    <row r="124" spans="1:6" x14ac:dyDescent="0.25">
      <c r="A124" t="s">
        <v>133</v>
      </c>
      <c r="B124">
        <v>1168041600</v>
      </c>
      <c r="C124">
        <v>9.6659999999999992E-3</v>
      </c>
      <c r="D124">
        <v>6.7060000000000002E-3</v>
      </c>
      <c r="E124">
        <v>1.1042E-2</v>
      </c>
      <c r="F124">
        <v>1.2222999999999999E-2</v>
      </c>
    </row>
    <row r="125" spans="1:6" x14ac:dyDescent="0.25">
      <c r="A125" t="s">
        <v>134</v>
      </c>
      <c r="B125">
        <v>1168646400</v>
      </c>
      <c r="C125">
        <v>4.9360000000000003E-3</v>
      </c>
      <c r="D125">
        <v>6.6779999999999999E-3</v>
      </c>
      <c r="E125">
        <v>1.0056000000000001E-2</v>
      </c>
      <c r="F125">
        <v>7.9670000000000001E-3</v>
      </c>
    </row>
    <row r="126" spans="1:6" x14ac:dyDescent="0.25">
      <c r="A126" t="s">
        <v>135</v>
      </c>
      <c r="B126">
        <v>1169251200</v>
      </c>
      <c r="C126">
        <v>4.3049999999999998E-3</v>
      </c>
      <c r="D126">
        <v>6.6410000000000002E-3</v>
      </c>
      <c r="E126">
        <v>9.1339999999999998E-3</v>
      </c>
      <c r="F126">
        <v>5.9360000000000003E-3</v>
      </c>
    </row>
    <row r="127" spans="1:6" x14ac:dyDescent="0.25">
      <c r="A127" t="s">
        <v>136</v>
      </c>
      <c r="B127">
        <v>1169856000</v>
      </c>
      <c r="C127">
        <v>4.7270000000000003E-3</v>
      </c>
      <c r="D127">
        <v>6.6109999999999997E-3</v>
      </c>
      <c r="E127">
        <v>8.4180000000000001E-3</v>
      </c>
      <c r="F127">
        <v>5.1250000000000002E-3</v>
      </c>
    </row>
    <row r="128" spans="1:6" x14ac:dyDescent="0.25">
      <c r="A128" t="s">
        <v>137</v>
      </c>
      <c r="B128">
        <v>1170460800</v>
      </c>
      <c r="C128">
        <v>4.5490000000000001E-3</v>
      </c>
      <c r="D128">
        <v>6.5789999999999998E-3</v>
      </c>
      <c r="E128">
        <v>7.7970000000000001E-3</v>
      </c>
      <c r="F128">
        <v>4.8570000000000002E-3</v>
      </c>
    </row>
    <row r="129" spans="1:6" x14ac:dyDescent="0.25">
      <c r="A129" t="s">
        <v>138</v>
      </c>
      <c r="B129">
        <v>1171065600</v>
      </c>
      <c r="C129">
        <v>4.7159999999999997E-3</v>
      </c>
      <c r="D129">
        <v>6.5500000000000003E-3</v>
      </c>
      <c r="E129">
        <v>7.2979999999999998E-3</v>
      </c>
      <c r="F129">
        <v>4.7530000000000003E-3</v>
      </c>
    </row>
    <row r="130" spans="1:6" x14ac:dyDescent="0.25">
      <c r="A130" t="s">
        <v>139</v>
      </c>
      <c r="B130">
        <v>1171670400</v>
      </c>
      <c r="C130">
        <v>3.9309999999999996E-3</v>
      </c>
      <c r="D130">
        <v>6.5100000000000002E-3</v>
      </c>
      <c r="E130">
        <v>6.7549999999999997E-3</v>
      </c>
      <c r="F130">
        <v>4.3049999999999998E-3</v>
      </c>
    </row>
    <row r="131" spans="1:6" x14ac:dyDescent="0.25">
      <c r="A131" t="s">
        <v>140</v>
      </c>
      <c r="B131">
        <v>1172275200</v>
      </c>
      <c r="C131">
        <v>4.5300000000000002E-3</v>
      </c>
      <c r="D131">
        <v>6.4790000000000004E-3</v>
      </c>
      <c r="E131">
        <v>6.3930000000000002E-3</v>
      </c>
      <c r="F131">
        <v>4.4130000000000003E-3</v>
      </c>
    </row>
    <row r="132" spans="1:6" x14ac:dyDescent="0.25">
      <c r="A132" t="s">
        <v>141</v>
      </c>
      <c r="B132">
        <v>1172880000</v>
      </c>
      <c r="C132">
        <v>4.5069999999999997E-3</v>
      </c>
      <c r="D132">
        <v>6.4479999999999997E-3</v>
      </c>
      <c r="E132">
        <v>6.0889999999999998E-3</v>
      </c>
      <c r="F132">
        <v>4.4980000000000003E-3</v>
      </c>
    </row>
    <row r="133" spans="1:6" x14ac:dyDescent="0.25">
      <c r="A133" t="s">
        <v>142</v>
      </c>
      <c r="B133">
        <v>1173481200</v>
      </c>
      <c r="C133">
        <v>3.9969999999999997E-3</v>
      </c>
      <c r="D133">
        <v>6.4099999999999999E-3</v>
      </c>
      <c r="E133">
        <v>5.7499999999999999E-3</v>
      </c>
      <c r="F133">
        <v>4.1650000000000003E-3</v>
      </c>
    </row>
    <row r="134" spans="1:6" x14ac:dyDescent="0.25">
      <c r="A134" t="s">
        <v>143</v>
      </c>
      <c r="B134">
        <v>1174086000</v>
      </c>
      <c r="C134">
        <v>4.6560000000000004E-3</v>
      </c>
      <c r="D134">
        <v>6.3829999999999998E-3</v>
      </c>
      <c r="E134">
        <v>5.5729999999999998E-3</v>
      </c>
      <c r="F134">
        <v>4.4929999999999996E-3</v>
      </c>
    </row>
    <row r="135" spans="1:6" x14ac:dyDescent="0.25">
      <c r="A135" t="s">
        <v>144</v>
      </c>
      <c r="B135">
        <v>1174690800</v>
      </c>
      <c r="C135">
        <v>4.385E-3</v>
      </c>
      <c r="D135">
        <v>6.352E-3</v>
      </c>
      <c r="E135">
        <v>5.3769999999999998E-3</v>
      </c>
      <c r="F135">
        <v>4.3930000000000002E-3</v>
      </c>
    </row>
    <row r="136" spans="1:6" x14ac:dyDescent="0.25">
      <c r="A136" t="s">
        <v>145</v>
      </c>
      <c r="B136">
        <v>1175295600</v>
      </c>
      <c r="C136">
        <v>4.1840000000000002E-3</v>
      </c>
      <c r="D136">
        <v>6.3179999999999998E-3</v>
      </c>
      <c r="E136">
        <v>5.1780000000000003E-3</v>
      </c>
      <c r="F136">
        <v>4.1790000000000004E-3</v>
      </c>
    </row>
    <row r="137" spans="1:6" x14ac:dyDescent="0.25">
      <c r="A137" t="s">
        <v>146</v>
      </c>
      <c r="B137">
        <v>1175900400</v>
      </c>
      <c r="C137">
        <v>4.0379999999999999E-3</v>
      </c>
      <c r="D137">
        <v>6.2830000000000004E-3</v>
      </c>
      <c r="E137">
        <v>4.9870000000000001E-3</v>
      </c>
      <c r="F137">
        <v>3.9810000000000002E-3</v>
      </c>
    </row>
    <row r="138" spans="1:6" x14ac:dyDescent="0.25">
      <c r="A138" t="s">
        <v>147</v>
      </c>
      <c r="B138">
        <v>1176505200</v>
      </c>
      <c r="C138">
        <v>2.5200000000000001E-3</v>
      </c>
      <c r="D138">
        <v>6.2240000000000004E-3</v>
      </c>
      <c r="E138">
        <v>4.5929999999999999E-3</v>
      </c>
      <c r="F138">
        <v>3.2039999999999998E-3</v>
      </c>
    </row>
    <row r="139" spans="1:6" x14ac:dyDescent="0.25">
      <c r="A139" t="s">
        <v>148</v>
      </c>
      <c r="B139">
        <v>1177110000</v>
      </c>
      <c r="C139">
        <v>3.186E-3</v>
      </c>
      <c r="D139">
        <v>6.1770000000000002E-3</v>
      </c>
      <c r="E139">
        <v>4.365E-3</v>
      </c>
      <c r="F139">
        <v>3.186E-3</v>
      </c>
    </row>
    <row r="140" spans="1:6" x14ac:dyDescent="0.25">
      <c r="A140" t="s">
        <v>149</v>
      </c>
      <c r="B140">
        <v>1177714800</v>
      </c>
      <c r="C140">
        <v>2.6120000000000002E-3</v>
      </c>
      <c r="D140">
        <v>6.1219999999999998E-3</v>
      </c>
      <c r="E140">
        <v>4.078E-3</v>
      </c>
      <c r="F140">
        <v>2.8010000000000001E-3</v>
      </c>
    </row>
    <row r="141" spans="1:6" x14ac:dyDescent="0.25">
      <c r="A141" t="s">
        <v>150</v>
      </c>
      <c r="B141">
        <v>1178319600</v>
      </c>
      <c r="C141">
        <v>2.6159999999999998E-3</v>
      </c>
      <c r="D141">
        <v>6.0679999999999996E-3</v>
      </c>
      <c r="E141">
        <v>3.8430000000000001E-3</v>
      </c>
      <c r="F141">
        <v>2.7039999999999998E-3</v>
      </c>
    </row>
    <row r="142" spans="1:6" x14ac:dyDescent="0.25">
      <c r="A142" t="s">
        <v>151</v>
      </c>
      <c r="B142">
        <v>1178924400</v>
      </c>
      <c r="C142">
        <v>2.7439999999999999E-3</v>
      </c>
      <c r="D142">
        <v>6.0159999999999996E-3</v>
      </c>
      <c r="E142">
        <v>3.6649999999999999E-3</v>
      </c>
      <c r="F142">
        <v>2.7320000000000001E-3</v>
      </c>
    </row>
    <row r="143" spans="1:6" x14ac:dyDescent="0.25">
      <c r="A143" t="s">
        <v>152</v>
      </c>
      <c r="B143">
        <v>1179529200</v>
      </c>
      <c r="C143">
        <v>2.6059999999999998E-3</v>
      </c>
      <c r="D143">
        <v>5.9639999999999997E-3</v>
      </c>
      <c r="E143">
        <v>3.4919999999999999E-3</v>
      </c>
      <c r="F143">
        <v>2.64E-3</v>
      </c>
    </row>
    <row r="144" spans="1:6" x14ac:dyDescent="0.25">
      <c r="A144" t="s">
        <v>153</v>
      </c>
      <c r="B144">
        <v>1180134000</v>
      </c>
      <c r="C144">
        <v>2.029E-3</v>
      </c>
      <c r="D144">
        <v>5.9030000000000003E-3</v>
      </c>
      <c r="E144">
        <v>3.2590000000000002E-3</v>
      </c>
      <c r="F144">
        <v>2.3410000000000002E-3</v>
      </c>
    </row>
    <row r="145" spans="1:6" x14ac:dyDescent="0.25">
      <c r="A145" t="s">
        <v>154</v>
      </c>
      <c r="B145">
        <v>1180738800</v>
      </c>
      <c r="C145">
        <v>2.9970000000000001E-3</v>
      </c>
      <c r="D145">
        <v>5.8580000000000004E-3</v>
      </c>
      <c r="E145">
        <v>3.215E-3</v>
      </c>
      <c r="F145">
        <v>2.7169999999999998E-3</v>
      </c>
    </row>
    <row r="146" spans="1:6" x14ac:dyDescent="0.25">
      <c r="A146" t="s">
        <v>155</v>
      </c>
      <c r="B146">
        <v>1181343600</v>
      </c>
      <c r="C146">
        <v>1.1950000000000001E-3</v>
      </c>
      <c r="D146">
        <v>5.7860000000000003E-3</v>
      </c>
      <c r="E146">
        <v>2.8879999999999999E-3</v>
      </c>
      <c r="F146">
        <v>1.805E-3</v>
      </c>
    </row>
    <row r="147" spans="1:6" x14ac:dyDescent="0.25">
      <c r="A147" t="s">
        <v>156</v>
      </c>
      <c r="B147">
        <v>1181948400</v>
      </c>
      <c r="C147">
        <v>6.8599999999999998E-4</v>
      </c>
      <c r="D147">
        <v>5.7070000000000003E-3</v>
      </c>
      <c r="E147">
        <v>2.5309999999999998E-3</v>
      </c>
      <c r="F147">
        <v>1.1019999999999999E-3</v>
      </c>
    </row>
    <row r="148" spans="1:6" x14ac:dyDescent="0.25">
      <c r="A148" t="s">
        <v>157</v>
      </c>
      <c r="B148">
        <v>1182553200</v>
      </c>
      <c r="C148">
        <v>0</v>
      </c>
      <c r="D148">
        <v>5.6189999999999999E-3</v>
      </c>
      <c r="E148">
        <v>2.124E-3</v>
      </c>
      <c r="F148">
        <v>4.6299999999999998E-4</v>
      </c>
    </row>
    <row r="149" spans="1:6" x14ac:dyDescent="0.25">
      <c r="A149" t="s">
        <v>158</v>
      </c>
      <c r="B149">
        <v>1183158000</v>
      </c>
      <c r="C149">
        <v>0</v>
      </c>
      <c r="D149">
        <v>5.5329999999999997E-3</v>
      </c>
      <c r="E149">
        <v>1.7830000000000001E-3</v>
      </c>
      <c r="F149">
        <v>1.94E-4</v>
      </c>
    </row>
    <row r="150" spans="1:6" x14ac:dyDescent="0.25">
      <c r="A150" t="s">
        <v>159</v>
      </c>
      <c r="B150">
        <v>1183762800</v>
      </c>
      <c r="C150">
        <v>0</v>
      </c>
      <c r="D150">
        <v>5.4469999999999996E-3</v>
      </c>
      <c r="E150">
        <v>1.4959999999999999E-3</v>
      </c>
      <c r="F150">
        <v>8.2000000000000001E-5</v>
      </c>
    </row>
    <row r="151" spans="1:6" x14ac:dyDescent="0.25">
      <c r="A151" t="s">
        <v>160</v>
      </c>
      <c r="B151">
        <v>1184367600</v>
      </c>
      <c r="C151">
        <v>0</v>
      </c>
      <c r="D151">
        <v>5.3629999999999997E-3</v>
      </c>
      <c r="E151">
        <v>1.256E-3</v>
      </c>
      <c r="F151">
        <v>3.4E-5</v>
      </c>
    </row>
    <row r="152" spans="1:6" x14ac:dyDescent="0.25">
      <c r="A152" t="s">
        <v>161</v>
      </c>
      <c r="B152">
        <v>1184972400</v>
      </c>
      <c r="C152">
        <v>0</v>
      </c>
      <c r="D152">
        <v>5.2810000000000001E-3</v>
      </c>
      <c r="E152">
        <v>1.054E-3</v>
      </c>
      <c r="F152">
        <v>1.4E-5</v>
      </c>
    </row>
    <row r="153" spans="1:6" x14ac:dyDescent="0.25">
      <c r="A153" t="s">
        <v>162</v>
      </c>
      <c r="B153">
        <v>1185577200</v>
      </c>
      <c r="C153">
        <v>0</v>
      </c>
      <c r="D153">
        <v>5.1989999999999996E-3</v>
      </c>
      <c r="E153">
        <v>8.8500000000000004E-4</v>
      </c>
      <c r="F153">
        <v>6.0000000000000002E-6</v>
      </c>
    </row>
    <row r="154" spans="1:6" x14ac:dyDescent="0.25">
      <c r="A154" t="s">
        <v>163</v>
      </c>
      <c r="B154">
        <v>1186182000</v>
      </c>
      <c r="C154">
        <v>0</v>
      </c>
      <c r="D154">
        <v>5.1190000000000003E-3</v>
      </c>
      <c r="E154">
        <v>7.4299999999999995E-4</v>
      </c>
      <c r="F154">
        <v>3.0000000000000001E-6</v>
      </c>
    </row>
    <row r="155" spans="1:6" x14ac:dyDescent="0.25">
      <c r="A155" t="s">
        <v>164</v>
      </c>
      <c r="B155">
        <v>1186786800</v>
      </c>
      <c r="C155">
        <v>0</v>
      </c>
      <c r="D155">
        <v>5.0400000000000002E-3</v>
      </c>
      <c r="E155">
        <v>6.2299999999999996E-4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4.9620000000000003E-3</v>
      </c>
      <c r="E156">
        <v>5.2300000000000003E-4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4.8859999999999997E-3</v>
      </c>
      <c r="E157">
        <v>4.3899999999999999E-4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4.8110000000000002E-3</v>
      </c>
      <c r="E158">
        <v>3.6900000000000002E-4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4.7359999999999998E-3</v>
      </c>
      <c r="E159">
        <v>3.0899999999999998E-4</v>
      </c>
      <c r="F159">
        <v>0</v>
      </c>
    </row>
    <row r="160" spans="1:6" x14ac:dyDescent="0.25">
      <c r="A160" t="s">
        <v>169</v>
      </c>
      <c r="B160">
        <v>1189810800</v>
      </c>
      <c r="C160">
        <v>2.4499999999999999E-4</v>
      </c>
      <c r="D160">
        <v>4.6670000000000001E-3</v>
      </c>
      <c r="E160">
        <v>3.01E-4</v>
      </c>
      <c r="F160">
        <v>1.8100000000000001E-4</v>
      </c>
    </row>
    <row r="161" spans="1:6" x14ac:dyDescent="0.25">
      <c r="A161" t="s">
        <v>170</v>
      </c>
      <c r="B161">
        <v>1190415600</v>
      </c>
      <c r="C161">
        <v>1.174E-2</v>
      </c>
      <c r="D161">
        <v>4.7759999999999999E-3</v>
      </c>
      <c r="E161">
        <v>2.2239999999999998E-3</v>
      </c>
      <c r="F161">
        <v>8.5450000000000005E-3</v>
      </c>
    </row>
    <row r="162" spans="1:6" x14ac:dyDescent="0.25">
      <c r="A162" t="s">
        <v>171</v>
      </c>
      <c r="B162">
        <v>1191020400</v>
      </c>
      <c r="C162">
        <v>1.9230000000000001E-2</v>
      </c>
      <c r="D162">
        <v>4.9969999999999997E-3</v>
      </c>
      <c r="E162">
        <v>4.875E-3</v>
      </c>
      <c r="F162">
        <v>1.3518000000000001E-2</v>
      </c>
    </row>
    <row r="163" spans="1:6" x14ac:dyDescent="0.25">
      <c r="A163" t="s">
        <v>172</v>
      </c>
      <c r="B163">
        <v>1191625200</v>
      </c>
      <c r="C163">
        <v>1.2149999999999999E-2</v>
      </c>
      <c r="D163">
        <v>5.1070000000000004E-3</v>
      </c>
      <c r="E163">
        <v>6.0540000000000004E-3</v>
      </c>
      <c r="F163">
        <v>1.3034E-2</v>
      </c>
    </row>
    <row r="164" spans="1:6" x14ac:dyDescent="0.25">
      <c r="A164" t="s">
        <v>173</v>
      </c>
      <c r="B164">
        <v>1192230000</v>
      </c>
      <c r="C164">
        <v>1.6372999999999999E-2</v>
      </c>
      <c r="D164">
        <v>5.2789999999999998E-3</v>
      </c>
      <c r="E164">
        <v>7.7060000000000002E-3</v>
      </c>
      <c r="F164">
        <v>1.4994E-2</v>
      </c>
    </row>
    <row r="165" spans="1:6" x14ac:dyDescent="0.25">
      <c r="A165" t="s">
        <v>174</v>
      </c>
      <c r="B165">
        <v>1192834800</v>
      </c>
      <c r="C165">
        <v>1.2005999999999999E-2</v>
      </c>
      <c r="D165">
        <v>5.3819999999999996E-3</v>
      </c>
      <c r="E165">
        <v>8.3829999999999998E-3</v>
      </c>
      <c r="F165">
        <v>1.3161000000000001E-2</v>
      </c>
    </row>
    <row r="166" spans="1:6" x14ac:dyDescent="0.25">
      <c r="A166" t="s">
        <v>175</v>
      </c>
      <c r="B166">
        <v>1193439600</v>
      </c>
      <c r="C166">
        <v>1.5980999999999999E-2</v>
      </c>
      <c r="D166">
        <v>5.5449999999999996E-3</v>
      </c>
      <c r="E166">
        <v>9.6170000000000005E-3</v>
      </c>
      <c r="F166">
        <v>1.5187000000000001E-2</v>
      </c>
    </row>
    <row r="167" spans="1:6" x14ac:dyDescent="0.25">
      <c r="A167" t="s">
        <v>176</v>
      </c>
      <c r="B167">
        <v>1194048000</v>
      </c>
      <c r="C167">
        <v>1.9452000000000001E-2</v>
      </c>
      <c r="D167">
        <v>5.7590000000000002E-3</v>
      </c>
      <c r="E167">
        <v>1.1169E-2</v>
      </c>
      <c r="F167">
        <v>1.7166000000000001E-2</v>
      </c>
    </row>
    <row r="168" spans="1:6" x14ac:dyDescent="0.25">
      <c r="A168" t="s">
        <v>177</v>
      </c>
      <c r="B168">
        <v>1194652800</v>
      </c>
      <c r="C168">
        <v>1.3806000000000001E-2</v>
      </c>
      <c r="D168">
        <v>5.8820000000000001E-3</v>
      </c>
      <c r="E168">
        <v>1.1587999999999999E-2</v>
      </c>
      <c r="F168">
        <v>1.5280999999999999E-2</v>
      </c>
    </row>
    <row r="169" spans="1:6" x14ac:dyDescent="0.25">
      <c r="A169" t="s">
        <v>178</v>
      </c>
      <c r="B169">
        <v>1195257600</v>
      </c>
      <c r="C169">
        <v>1.2678999999999999E-2</v>
      </c>
      <c r="D169">
        <v>5.986E-3</v>
      </c>
      <c r="E169">
        <v>1.1742000000000001E-2</v>
      </c>
      <c r="F169">
        <v>1.3547999999999999E-2</v>
      </c>
    </row>
    <row r="170" spans="1:6" x14ac:dyDescent="0.25">
      <c r="A170" t="s">
        <v>179</v>
      </c>
      <c r="B170">
        <v>1195862400</v>
      </c>
      <c r="C170">
        <v>9.5790000000000007E-3</v>
      </c>
      <c r="D170">
        <v>6.0400000000000002E-3</v>
      </c>
      <c r="E170">
        <v>1.1363E-2</v>
      </c>
      <c r="F170">
        <v>1.0813E-2</v>
      </c>
    </row>
    <row r="171" spans="1:6" x14ac:dyDescent="0.25">
      <c r="A171" t="s">
        <v>180</v>
      </c>
      <c r="B171">
        <v>1196467200</v>
      </c>
      <c r="C171">
        <v>1.3157E-2</v>
      </c>
      <c r="D171">
        <v>6.149E-3</v>
      </c>
      <c r="E171">
        <v>1.1663E-2</v>
      </c>
      <c r="F171">
        <v>1.2485E-2</v>
      </c>
    </row>
    <row r="172" spans="1:6" x14ac:dyDescent="0.25">
      <c r="A172" t="s">
        <v>181</v>
      </c>
      <c r="B172">
        <v>1197072000</v>
      </c>
      <c r="C172">
        <v>1.1896E-2</v>
      </c>
      <c r="D172">
        <v>6.2370000000000004E-3</v>
      </c>
      <c r="E172">
        <v>1.1708E-2</v>
      </c>
      <c r="F172">
        <v>1.2411999999999999E-2</v>
      </c>
    </row>
    <row r="173" spans="1:6" x14ac:dyDescent="0.25">
      <c r="A173" t="s">
        <v>182</v>
      </c>
      <c r="B173">
        <v>1197676800</v>
      </c>
      <c r="C173">
        <v>5.4990000000000004E-3</v>
      </c>
      <c r="D173">
        <v>6.2249999999999996E-3</v>
      </c>
      <c r="E173">
        <v>1.0677000000000001E-2</v>
      </c>
      <c r="F173">
        <v>7.8829999999999994E-3</v>
      </c>
    </row>
    <row r="174" spans="1:6" x14ac:dyDescent="0.25">
      <c r="A174" t="s">
        <v>183</v>
      </c>
      <c r="B174">
        <v>1198281600</v>
      </c>
      <c r="C174">
        <v>1.038E-2</v>
      </c>
      <c r="D174">
        <v>6.2880000000000002E-3</v>
      </c>
      <c r="E174">
        <v>1.0633999999999999E-2</v>
      </c>
      <c r="F174">
        <v>9.5110000000000004E-3</v>
      </c>
    </row>
    <row r="175" spans="1:6" x14ac:dyDescent="0.25">
      <c r="A175" t="s">
        <v>184</v>
      </c>
      <c r="B175">
        <v>1198886400</v>
      </c>
      <c r="C175">
        <v>1.8700000000000001E-2</v>
      </c>
      <c r="D175">
        <v>6.4780000000000003E-3</v>
      </c>
      <c r="E175">
        <v>1.1906E-2</v>
      </c>
      <c r="F175">
        <v>1.4592000000000001E-2</v>
      </c>
    </row>
    <row r="176" spans="1:6" x14ac:dyDescent="0.25">
      <c r="A176" t="s">
        <v>185</v>
      </c>
      <c r="B176">
        <v>1199491200</v>
      </c>
      <c r="C176">
        <v>1.5384999999999999E-2</v>
      </c>
      <c r="D176">
        <v>6.6150000000000002E-3</v>
      </c>
      <c r="E176">
        <v>1.2463E-2</v>
      </c>
      <c r="F176">
        <v>1.5167999999999999E-2</v>
      </c>
    </row>
    <row r="177" spans="1:6" x14ac:dyDescent="0.25">
      <c r="A177" t="s">
        <v>186</v>
      </c>
      <c r="B177">
        <v>1200096000</v>
      </c>
      <c r="C177">
        <v>1.5395000000000001E-2</v>
      </c>
      <c r="D177">
        <v>6.7489999999999998E-3</v>
      </c>
      <c r="E177">
        <v>1.2917E-2</v>
      </c>
      <c r="F177">
        <v>1.5141999999999999E-2</v>
      </c>
    </row>
    <row r="178" spans="1:6" x14ac:dyDescent="0.25">
      <c r="A178" t="s">
        <v>187</v>
      </c>
      <c r="B178">
        <v>1200700800</v>
      </c>
      <c r="C178">
        <v>1.2416999999999999E-2</v>
      </c>
      <c r="D178">
        <v>6.8360000000000001E-3</v>
      </c>
      <c r="E178">
        <v>1.2845000000000001E-2</v>
      </c>
      <c r="F178">
        <v>1.3853000000000001E-2</v>
      </c>
    </row>
    <row r="179" spans="1:6" x14ac:dyDescent="0.25">
      <c r="A179" t="s">
        <v>188</v>
      </c>
      <c r="B179">
        <v>1201305600</v>
      </c>
      <c r="C179">
        <v>1.3958E-2</v>
      </c>
      <c r="D179">
        <v>6.9439999999999997E-3</v>
      </c>
      <c r="E179">
        <v>1.2999E-2</v>
      </c>
      <c r="F179">
        <v>1.3587E-2</v>
      </c>
    </row>
    <row r="180" spans="1:6" x14ac:dyDescent="0.25">
      <c r="A180" t="s">
        <v>189</v>
      </c>
      <c r="B180">
        <v>1201910400</v>
      </c>
      <c r="C180">
        <v>1.0227E-2</v>
      </c>
      <c r="D180">
        <v>6.9950000000000003E-3</v>
      </c>
      <c r="E180">
        <v>1.2581999999999999E-2</v>
      </c>
      <c r="F180">
        <v>1.2319999999999999E-2</v>
      </c>
    </row>
    <row r="181" spans="1:6" x14ac:dyDescent="0.25">
      <c r="A181" t="s">
        <v>190</v>
      </c>
      <c r="B181">
        <v>1202515200</v>
      </c>
      <c r="C181">
        <v>1.4793000000000001E-2</v>
      </c>
      <c r="D181">
        <v>7.1139999999999997E-3</v>
      </c>
      <c r="E181">
        <v>1.2938E-2</v>
      </c>
      <c r="F181">
        <v>1.3913E-2</v>
      </c>
    </row>
    <row r="182" spans="1:6" x14ac:dyDescent="0.25">
      <c r="A182" t="s">
        <v>191</v>
      </c>
      <c r="B182">
        <v>1203120000</v>
      </c>
      <c r="C182">
        <v>1.0859000000000001E-2</v>
      </c>
      <c r="D182">
        <v>7.1710000000000003E-3</v>
      </c>
      <c r="E182">
        <v>1.2596E-2</v>
      </c>
      <c r="F182">
        <v>1.2112E-2</v>
      </c>
    </row>
    <row r="183" spans="1:6" x14ac:dyDescent="0.25">
      <c r="A183" t="s">
        <v>192</v>
      </c>
      <c r="B183">
        <v>1203724800</v>
      </c>
      <c r="C183">
        <v>1.2655E-2</v>
      </c>
      <c r="D183">
        <v>7.254E-3</v>
      </c>
      <c r="E183">
        <v>1.2588E-2</v>
      </c>
      <c r="F183">
        <v>1.2239999999999999E-2</v>
      </c>
    </row>
    <row r="184" spans="1:6" x14ac:dyDescent="0.25">
      <c r="A184" t="s">
        <v>193</v>
      </c>
      <c r="B184">
        <v>1204329600</v>
      </c>
      <c r="C184">
        <v>1.1592E-2</v>
      </c>
      <c r="D184">
        <v>7.3200000000000001E-3</v>
      </c>
      <c r="E184">
        <v>1.2435999999999999E-2</v>
      </c>
      <c r="F184">
        <v>1.2123999999999999E-2</v>
      </c>
    </row>
    <row r="185" spans="1:6" x14ac:dyDescent="0.25">
      <c r="A185" t="s">
        <v>194</v>
      </c>
      <c r="B185">
        <v>1204934400</v>
      </c>
      <c r="C185">
        <v>1.1653E-2</v>
      </c>
      <c r="D185">
        <v>7.3860000000000002E-3</v>
      </c>
      <c r="E185">
        <v>1.2295E-2</v>
      </c>
      <c r="F185">
        <v>1.172E-2</v>
      </c>
    </row>
    <row r="186" spans="1:6" x14ac:dyDescent="0.25">
      <c r="A186" t="s">
        <v>195</v>
      </c>
      <c r="B186">
        <v>1205535600</v>
      </c>
      <c r="C186">
        <v>1.0714E-2</v>
      </c>
      <c r="D186">
        <v>7.437E-3</v>
      </c>
      <c r="E186">
        <v>1.2029E-2</v>
      </c>
      <c r="F186">
        <v>1.1015E-2</v>
      </c>
    </row>
    <row r="187" spans="1:6" x14ac:dyDescent="0.25">
      <c r="A187" t="s">
        <v>196</v>
      </c>
      <c r="B187">
        <v>1206140400</v>
      </c>
      <c r="C187">
        <v>1.2652E-2</v>
      </c>
      <c r="D187">
        <v>7.5160000000000001E-3</v>
      </c>
      <c r="E187">
        <v>1.2112E-2</v>
      </c>
      <c r="F187">
        <v>1.1783E-2</v>
      </c>
    </row>
    <row r="188" spans="1:6" x14ac:dyDescent="0.25">
      <c r="A188" t="s">
        <v>197</v>
      </c>
      <c r="B188">
        <v>1206745200</v>
      </c>
      <c r="C188">
        <v>1.0211E-2</v>
      </c>
      <c r="D188">
        <v>7.5570000000000003E-3</v>
      </c>
      <c r="E188">
        <v>1.1780000000000001E-2</v>
      </c>
      <c r="F188">
        <v>1.0503999999999999E-2</v>
      </c>
    </row>
    <row r="189" spans="1:6" x14ac:dyDescent="0.25">
      <c r="A189" t="s">
        <v>198</v>
      </c>
      <c r="B189">
        <v>1207350000</v>
      </c>
      <c r="C189">
        <v>7.4749999999999999E-3</v>
      </c>
      <c r="D189">
        <v>7.5550000000000001E-3</v>
      </c>
      <c r="E189">
        <v>1.1087E-2</v>
      </c>
      <c r="F189">
        <v>8.8129999999999997E-3</v>
      </c>
    </row>
    <row r="190" spans="1:6" x14ac:dyDescent="0.25">
      <c r="A190" t="s">
        <v>199</v>
      </c>
      <c r="B190">
        <v>1207954800</v>
      </c>
      <c r="C190">
        <v>9.5510000000000005E-3</v>
      </c>
      <c r="D190">
        <v>7.5849999999999997E-3</v>
      </c>
      <c r="E190">
        <v>1.0841999999999999E-2</v>
      </c>
      <c r="F190">
        <v>9.3650000000000001E-3</v>
      </c>
    </row>
    <row r="191" spans="1:6" x14ac:dyDescent="0.25">
      <c r="A191" t="s">
        <v>200</v>
      </c>
      <c r="B191">
        <v>1208559600</v>
      </c>
      <c r="C191">
        <v>5.0699999999999999E-3</v>
      </c>
      <c r="D191">
        <v>7.5459999999999998E-3</v>
      </c>
      <c r="E191">
        <v>9.9019999999999993E-3</v>
      </c>
      <c r="F191">
        <v>6.6930000000000002E-3</v>
      </c>
    </row>
    <row r="192" spans="1:6" x14ac:dyDescent="0.25">
      <c r="A192" t="s">
        <v>201</v>
      </c>
      <c r="B192">
        <v>1209164400</v>
      </c>
      <c r="C192">
        <v>6.7089999999999997E-3</v>
      </c>
      <c r="D192">
        <v>7.5329999999999998E-3</v>
      </c>
      <c r="E192">
        <v>9.3889999999999998E-3</v>
      </c>
      <c r="F192">
        <v>6.7819999999999998E-3</v>
      </c>
    </row>
    <row r="193" spans="1:6" x14ac:dyDescent="0.25">
      <c r="A193" t="s">
        <v>202</v>
      </c>
      <c r="B193">
        <v>1209769200</v>
      </c>
      <c r="C193">
        <v>8.4340000000000005E-3</v>
      </c>
      <c r="D193">
        <v>7.5459999999999998E-3</v>
      </c>
      <c r="E193">
        <v>9.2339999999999992E-3</v>
      </c>
      <c r="F193">
        <v>7.7939999999999997E-3</v>
      </c>
    </row>
    <row r="194" spans="1:6" x14ac:dyDescent="0.25">
      <c r="A194" t="s">
        <v>203</v>
      </c>
      <c r="B194">
        <v>1210374000</v>
      </c>
      <c r="C194">
        <v>9.4549999999999999E-3</v>
      </c>
      <c r="D194">
        <v>7.5750000000000001E-3</v>
      </c>
      <c r="E194">
        <v>9.2519999999999998E-3</v>
      </c>
      <c r="F194">
        <v>8.5450000000000005E-3</v>
      </c>
    </row>
    <row r="195" spans="1:6" x14ac:dyDescent="0.25">
      <c r="A195" t="s">
        <v>204</v>
      </c>
      <c r="B195">
        <v>1210978800</v>
      </c>
      <c r="C195">
        <v>9.7669999999999996E-3</v>
      </c>
      <c r="D195">
        <v>7.6080000000000002E-3</v>
      </c>
      <c r="E195">
        <v>9.3240000000000007E-3</v>
      </c>
      <c r="F195">
        <v>9.1739999999999999E-3</v>
      </c>
    </row>
    <row r="196" spans="1:6" x14ac:dyDescent="0.25">
      <c r="A196" t="s">
        <v>205</v>
      </c>
      <c r="B196">
        <v>1211583600</v>
      </c>
      <c r="C196">
        <v>9.0799999999999995E-3</v>
      </c>
      <c r="D196">
        <v>7.6299999999999996E-3</v>
      </c>
      <c r="E196">
        <v>9.2650000000000007E-3</v>
      </c>
      <c r="F196">
        <v>8.8500000000000002E-3</v>
      </c>
    </row>
    <row r="197" spans="1:6" x14ac:dyDescent="0.25">
      <c r="A197" t="s">
        <v>206</v>
      </c>
      <c r="B197">
        <v>1212188400</v>
      </c>
      <c r="C197">
        <v>9.1660000000000005E-3</v>
      </c>
      <c r="D197">
        <v>7.6530000000000001E-3</v>
      </c>
      <c r="E197">
        <v>9.2610000000000001E-3</v>
      </c>
      <c r="F197">
        <v>9.3419999999999996E-3</v>
      </c>
    </row>
    <row r="198" spans="1:6" x14ac:dyDescent="0.25">
      <c r="A198" t="s">
        <v>207</v>
      </c>
      <c r="B198">
        <v>1212793200</v>
      </c>
      <c r="C198">
        <v>1.1247E-2</v>
      </c>
      <c r="D198">
        <v>7.7079999999999996E-3</v>
      </c>
      <c r="E198">
        <v>9.58E-3</v>
      </c>
      <c r="F198">
        <v>1.0580000000000001E-2</v>
      </c>
    </row>
    <row r="199" spans="1:6" x14ac:dyDescent="0.25">
      <c r="A199" t="s">
        <v>208</v>
      </c>
      <c r="B199">
        <v>1213398000</v>
      </c>
      <c r="C199">
        <v>8.6110000000000006E-3</v>
      </c>
      <c r="D199">
        <v>7.7210000000000004E-3</v>
      </c>
      <c r="E199">
        <v>9.4219999999999998E-3</v>
      </c>
      <c r="F199">
        <v>9.4839999999999994E-3</v>
      </c>
    </row>
    <row r="200" spans="1:6" x14ac:dyDescent="0.25">
      <c r="A200" t="s">
        <v>209</v>
      </c>
      <c r="B200">
        <v>1214002800</v>
      </c>
      <c r="C200">
        <v>1.2362E-2</v>
      </c>
      <c r="D200">
        <v>7.7920000000000003E-3</v>
      </c>
      <c r="E200">
        <v>9.8919999999999998E-3</v>
      </c>
      <c r="F200">
        <v>1.1235999999999999E-2</v>
      </c>
    </row>
    <row r="201" spans="1:6" x14ac:dyDescent="0.25">
      <c r="A201" t="s">
        <v>210</v>
      </c>
      <c r="B201">
        <v>1214607600</v>
      </c>
      <c r="C201">
        <v>1.8262E-2</v>
      </c>
      <c r="D201">
        <v>7.9520000000000007E-3</v>
      </c>
      <c r="E201">
        <v>1.1233999999999999E-2</v>
      </c>
      <c r="F201">
        <v>1.5465E-2</v>
      </c>
    </row>
    <row r="202" spans="1:6" x14ac:dyDescent="0.25">
      <c r="A202" t="s">
        <v>211</v>
      </c>
      <c r="B202">
        <v>1215212400</v>
      </c>
      <c r="C202">
        <v>1.6027E-2</v>
      </c>
      <c r="D202">
        <v>8.0750000000000006E-3</v>
      </c>
      <c r="E202">
        <v>1.1998E-2</v>
      </c>
      <c r="F202">
        <v>1.5845999999999999E-2</v>
      </c>
    </row>
    <row r="203" spans="1:6" x14ac:dyDescent="0.25">
      <c r="A203" t="s">
        <v>212</v>
      </c>
      <c r="B203">
        <v>1215817200</v>
      </c>
      <c r="C203">
        <v>7.7489999999999998E-3</v>
      </c>
      <c r="D203">
        <v>8.0700000000000008E-3</v>
      </c>
      <c r="E203">
        <v>1.1311999999999999E-2</v>
      </c>
      <c r="F203">
        <v>1.1168000000000001E-2</v>
      </c>
    </row>
    <row r="204" spans="1:6" x14ac:dyDescent="0.25">
      <c r="A204" t="s">
        <v>213</v>
      </c>
      <c r="B204">
        <v>1216422000</v>
      </c>
      <c r="C204">
        <v>6.1159999999999999E-3</v>
      </c>
      <c r="D204">
        <v>8.0389999999999993E-3</v>
      </c>
      <c r="E204">
        <v>1.0448000000000001E-2</v>
      </c>
      <c r="F204">
        <v>7.7640000000000001E-3</v>
      </c>
    </row>
    <row r="205" spans="1:6" x14ac:dyDescent="0.25">
      <c r="A205" t="s">
        <v>214</v>
      </c>
      <c r="B205">
        <v>1217026800</v>
      </c>
      <c r="C205">
        <v>0</v>
      </c>
      <c r="D205">
        <v>7.9150000000000002E-3</v>
      </c>
      <c r="E205">
        <v>8.7690000000000008E-3</v>
      </c>
      <c r="F205">
        <v>3.2599999999999999E-3</v>
      </c>
    </row>
    <row r="206" spans="1:6" x14ac:dyDescent="0.25">
      <c r="A206" t="s">
        <v>215</v>
      </c>
      <c r="B206">
        <v>1217631600</v>
      </c>
      <c r="C206">
        <v>0</v>
      </c>
      <c r="D206">
        <v>7.7929999999999996E-3</v>
      </c>
      <c r="E206">
        <v>7.3600000000000002E-3</v>
      </c>
      <c r="F206">
        <v>1.369E-3</v>
      </c>
    </row>
    <row r="207" spans="1:6" x14ac:dyDescent="0.25">
      <c r="A207" t="s">
        <v>216</v>
      </c>
      <c r="B207">
        <v>1218236400</v>
      </c>
      <c r="C207">
        <v>0</v>
      </c>
      <c r="D207">
        <v>7.6730000000000001E-3</v>
      </c>
      <c r="E207">
        <v>6.1780000000000003E-3</v>
      </c>
      <c r="F207">
        <v>5.7499999999999999E-4</v>
      </c>
    </row>
    <row r="208" spans="1:6" x14ac:dyDescent="0.25">
      <c r="A208" t="s">
        <v>217</v>
      </c>
      <c r="B208">
        <v>1218841200</v>
      </c>
      <c r="C208">
        <v>0</v>
      </c>
      <c r="D208">
        <v>7.5550000000000001E-3</v>
      </c>
      <c r="E208">
        <v>5.1850000000000004E-3</v>
      </c>
      <c r="F208">
        <v>2.41E-4</v>
      </c>
    </row>
    <row r="209" spans="1:6" x14ac:dyDescent="0.25">
      <c r="A209" t="s">
        <v>218</v>
      </c>
      <c r="B209">
        <v>1219446000</v>
      </c>
      <c r="C209">
        <v>2.1229999999999999E-3</v>
      </c>
      <c r="D209">
        <v>7.4710000000000002E-3</v>
      </c>
      <c r="E209">
        <v>4.712E-3</v>
      </c>
      <c r="F209">
        <v>1.707E-3</v>
      </c>
    </row>
    <row r="210" spans="1:6" x14ac:dyDescent="0.25">
      <c r="A210" t="s">
        <v>219</v>
      </c>
      <c r="B210">
        <v>1220050800</v>
      </c>
      <c r="C210">
        <v>1.7698999999999999E-2</v>
      </c>
      <c r="D210">
        <v>7.6280000000000002E-3</v>
      </c>
      <c r="E210">
        <v>6.8110000000000002E-3</v>
      </c>
      <c r="F210">
        <v>1.1351999999999999E-2</v>
      </c>
    </row>
    <row r="211" spans="1:6" x14ac:dyDescent="0.25">
      <c r="A211" t="s">
        <v>220</v>
      </c>
      <c r="B211">
        <v>1220655600</v>
      </c>
      <c r="C211">
        <v>1.4334E-2</v>
      </c>
      <c r="D211">
        <v>7.7299999999999999E-3</v>
      </c>
      <c r="E211">
        <v>8.012E-3</v>
      </c>
      <c r="F211">
        <v>1.3138E-2</v>
      </c>
    </row>
    <row r="212" spans="1:6" x14ac:dyDescent="0.25">
      <c r="A212" t="s">
        <v>221</v>
      </c>
      <c r="B212">
        <v>1221260400</v>
      </c>
      <c r="C212">
        <v>1.8917E-2</v>
      </c>
      <c r="D212">
        <v>7.901E-3</v>
      </c>
      <c r="E212">
        <v>9.7389999999999994E-3</v>
      </c>
      <c r="F212">
        <v>1.6247000000000001E-2</v>
      </c>
    </row>
    <row r="213" spans="1:6" x14ac:dyDescent="0.25">
      <c r="A213" t="s">
        <v>222</v>
      </c>
      <c r="B213">
        <v>1221865200</v>
      </c>
      <c r="C213">
        <v>1.6535999999999999E-2</v>
      </c>
      <c r="D213">
        <v>8.0330000000000002E-3</v>
      </c>
      <c r="E213">
        <v>1.0787E-2</v>
      </c>
      <c r="F213">
        <v>1.5789999999999998E-2</v>
      </c>
    </row>
    <row r="214" spans="1:6" x14ac:dyDescent="0.25">
      <c r="A214" t="s">
        <v>223</v>
      </c>
      <c r="B214">
        <v>1222470000</v>
      </c>
      <c r="C214">
        <v>1.1034E-2</v>
      </c>
      <c r="D214">
        <v>8.0780000000000001E-3</v>
      </c>
      <c r="E214">
        <v>1.0814000000000001E-2</v>
      </c>
      <c r="F214">
        <v>1.291E-2</v>
      </c>
    </row>
    <row r="215" spans="1:6" x14ac:dyDescent="0.25">
      <c r="A215" t="s">
        <v>224</v>
      </c>
      <c r="B215">
        <v>1223074800</v>
      </c>
      <c r="C215">
        <v>1.0463999999999999E-2</v>
      </c>
      <c r="D215">
        <v>8.1139999999999997E-3</v>
      </c>
      <c r="E215">
        <v>1.0732999999999999E-2</v>
      </c>
      <c r="F215">
        <v>1.1180000000000001E-2</v>
      </c>
    </row>
    <row r="216" spans="1:6" x14ac:dyDescent="0.25">
      <c r="A216" t="s">
        <v>225</v>
      </c>
      <c r="B216">
        <v>1223679600</v>
      </c>
      <c r="C216">
        <v>7.7689999999999999E-3</v>
      </c>
      <c r="D216">
        <v>8.1080000000000006E-3</v>
      </c>
      <c r="E216">
        <v>1.0246E-2</v>
      </c>
      <c r="F216">
        <v>9.0880000000000006E-3</v>
      </c>
    </row>
    <row r="217" spans="1:6" x14ac:dyDescent="0.25">
      <c r="A217" t="s">
        <v>226</v>
      </c>
      <c r="B217">
        <v>1224284400</v>
      </c>
      <c r="C217">
        <v>6.3449999999999999E-3</v>
      </c>
      <c r="D217">
        <v>8.0809999999999996E-3</v>
      </c>
      <c r="E217">
        <v>9.6179999999999998E-3</v>
      </c>
      <c r="F217">
        <v>7.5500000000000003E-3</v>
      </c>
    </row>
    <row r="218" spans="1:6" x14ac:dyDescent="0.25">
      <c r="A218" t="s">
        <v>227</v>
      </c>
      <c r="B218">
        <v>1224889200</v>
      </c>
      <c r="C218">
        <v>6.2139999999999999E-3</v>
      </c>
      <c r="D218">
        <v>8.0510000000000009E-3</v>
      </c>
      <c r="E218">
        <v>9.0679999999999997E-3</v>
      </c>
      <c r="F218">
        <v>6.796E-3</v>
      </c>
    </row>
    <row r="219" spans="1:6" x14ac:dyDescent="0.25">
      <c r="A219" t="s">
        <v>228</v>
      </c>
      <c r="B219">
        <v>1225494000</v>
      </c>
      <c r="C219">
        <v>7.4409999999999997E-3</v>
      </c>
      <c r="D219">
        <v>8.0420000000000005E-3</v>
      </c>
      <c r="E219">
        <v>8.8090000000000009E-3</v>
      </c>
      <c r="F219">
        <v>7.2839999999999997E-3</v>
      </c>
    </row>
    <row r="220" spans="1:6" x14ac:dyDescent="0.25">
      <c r="A220" t="s">
        <v>229</v>
      </c>
      <c r="B220">
        <v>1226102400</v>
      </c>
      <c r="C220">
        <v>1.7951999999999999E-2</v>
      </c>
      <c r="D220">
        <v>8.1939999999999999E-3</v>
      </c>
      <c r="E220">
        <v>1.0258E-2</v>
      </c>
      <c r="F220">
        <v>1.3174E-2</v>
      </c>
    </row>
    <row r="221" spans="1:6" x14ac:dyDescent="0.25">
      <c r="A221" t="s">
        <v>230</v>
      </c>
      <c r="B221">
        <v>1226707200</v>
      </c>
      <c r="C221">
        <v>1.6459000000000001E-2</v>
      </c>
      <c r="D221">
        <v>8.3199999999999993E-3</v>
      </c>
      <c r="E221">
        <v>1.1228E-2</v>
      </c>
      <c r="F221">
        <v>1.4759E-2</v>
      </c>
    </row>
    <row r="222" spans="1:6" x14ac:dyDescent="0.25">
      <c r="A222" t="s">
        <v>231</v>
      </c>
      <c r="B222">
        <v>1227312000</v>
      </c>
      <c r="C222">
        <v>2.0674999999999999E-2</v>
      </c>
      <c r="D222">
        <v>8.5089999999999992E-3</v>
      </c>
      <c r="E222">
        <v>1.2727E-2</v>
      </c>
      <c r="F222">
        <v>1.8033E-2</v>
      </c>
    </row>
    <row r="223" spans="1:6" x14ac:dyDescent="0.25">
      <c r="A223" t="s">
        <v>232</v>
      </c>
      <c r="B223">
        <v>1227916800</v>
      </c>
      <c r="C223">
        <v>1.7263000000000001E-2</v>
      </c>
      <c r="D223">
        <v>8.6429999999999996E-3</v>
      </c>
      <c r="E223">
        <v>1.3439E-2</v>
      </c>
      <c r="F223">
        <v>1.7458999999999999E-2</v>
      </c>
    </row>
    <row r="224" spans="1:6" x14ac:dyDescent="0.25">
      <c r="A224" t="s">
        <v>233</v>
      </c>
      <c r="B224">
        <v>1228521600</v>
      </c>
      <c r="C224">
        <v>1.2699E-2</v>
      </c>
      <c r="D224">
        <v>8.7039999999999999E-3</v>
      </c>
      <c r="E224">
        <v>1.3292999999999999E-2</v>
      </c>
      <c r="F224">
        <v>1.4355E-2</v>
      </c>
    </row>
    <row r="225" spans="1:6" x14ac:dyDescent="0.25">
      <c r="A225" t="s">
        <v>234</v>
      </c>
      <c r="B225">
        <v>1229126400</v>
      </c>
      <c r="C225">
        <v>9.4459999999999995E-3</v>
      </c>
      <c r="D225">
        <v>8.7150000000000005E-3</v>
      </c>
      <c r="E225">
        <v>1.2659E-2</v>
      </c>
      <c r="F225">
        <v>1.1344E-2</v>
      </c>
    </row>
    <row r="226" spans="1:6" x14ac:dyDescent="0.25">
      <c r="A226" t="s">
        <v>235</v>
      </c>
      <c r="B226">
        <v>1229731200</v>
      </c>
      <c r="C226">
        <v>1.3063999999999999E-2</v>
      </c>
      <c r="D226">
        <v>8.7810000000000006E-3</v>
      </c>
      <c r="E226">
        <v>1.2723999999999999E-2</v>
      </c>
      <c r="F226">
        <v>1.2446E-2</v>
      </c>
    </row>
    <row r="227" spans="1:6" x14ac:dyDescent="0.25">
      <c r="A227" t="s">
        <v>236</v>
      </c>
      <c r="B227">
        <v>1230336000</v>
      </c>
      <c r="C227">
        <v>1.2292000000000001E-2</v>
      </c>
      <c r="D227">
        <v>8.8339999999999998E-3</v>
      </c>
      <c r="E227">
        <v>1.2645999999999999E-2</v>
      </c>
      <c r="F227">
        <v>1.2371999999999999E-2</v>
      </c>
    </row>
    <row r="228" spans="1:6" x14ac:dyDescent="0.25">
      <c r="A228" t="s">
        <v>237</v>
      </c>
      <c r="B228">
        <v>1230940800</v>
      </c>
      <c r="C228">
        <v>1.5664999999999998E-2</v>
      </c>
      <c r="D228">
        <v>8.9390000000000008E-3</v>
      </c>
      <c r="E228">
        <v>1.3129999999999999E-2</v>
      </c>
      <c r="F228">
        <v>1.4429000000000001E-2</v>
      </c>
    </row>
    <row r="229" spans="1:6" x14ac:dyDescent="0.25">
      <c r="A229" t="s">
        <v>238</v>
      </c>
      <c r="B229">
        <v>1231545600</v>
      </c>
      <c r="C229">
        <v>9.1940000000000008E-3</v>
      </c>
      <c r="D229">
        <v>8.9420000000000003E-3</v>
      </c>
      <c r="E229">
        <v>1.2485E-2</v>
      </c>
      <c r="F229">
        <v>1.1256E-2</v>
      </c>
    </row>
    <row r="230" spans="1:6" x14ac:dyDescent="0.25">
      <c r="A230" t="s">
        <v>239</v>
      </c>
      <c r="B230">
        <v>1232150400</v>
      </c>
      <c r="C230">
        <v>8.6899999999999998E-3</v>
      </c>
      <c r="D230">
        <v>8.9370000000000005E-3</v>
      </c>
      <c r="E230">
        <v>1.1860000000000001E-2</v>
      </c>
      <c r="F230">
        <v>9.5999999999999992E-3</v>
      </c>
    </row>
    <row r="231" spans="1:6" x14ac:dyDescent="0.25">
      <c r="A231" t="s">
        <v>240</v>
      </c>
      <c r="B231">
        <v>1232755200</v>
      </c>
      <c r="C231">
        <v>8.7939999999999997E-3</v>
      </c>
      <c r="D231">
        <v>8.9339999999999992E-3</v>
      </c>
      <c r="E231">
        <v>1.1367E-2</v>
      </c>
      <c r="F231">
        <v>9.2289999999999994E-3</v>
      </c>
    </row>
    <row r="232" spans="1:6" x14ac:dyDescent="0.25">
      <c r="A232" t="s">
        <v>241</v>
      </c>
      <c r="B232">
        <v>1233360000</v>
      </c>
      <c r="C232">
        <v>8.4740000000000006E-3</v>
      </c>
      <c r="D232">
        <v>8.9269999999999992E-3</v>
      </c>
      <c r="E232">
        <v>1.0902999999999999E-2</v>
      </c>
      <c r="F232">
        <v>8.8880000000000001E-3</v>
      </c>
    </row>
    <row r="233" spans="1:6" x14ac:dyDescent="0.25">
      <c r="A233" t="s">
        <v>242</v>
      </c>
      <c r="B233">
        <v>1233964800</v>
      </c>
      <c r="C233">
        <v>5.8900000000000003E-3</v>
      </c>
      <c r="D233">
        <v>8.8800000000000007E-3</v>
      </c>
      <c r="E233">
        <v>1.0102999999999999E-2</v>
      </c>
      <c r="F233">
        <v>7.3340000000000002E-3</v>
      </c>
    </row>
    <row r="234" spans="1:6" x14ac:dyDescent="0.25">
      <c r="A234" t="s">
        <v>243</v>
      </c>
      <c r="B234">
        <v>1234569600</v>
      </c>
      <c r="C234">
        <v>8.9529999999999992E-3</v>
      </c>
      <c r="D234">
        <v>8.8800000000000007E-3</v>
      </c>
      <c r="E234">
        <v>9.92E-3</v>
      </c>
      <c r="F234">
        <v>8.404E-3</v>
      </c>
    </row>
    <row r="235" spans="1:6" x14ac:dyDescent="0.25">
      <c r="A235" t="s">
        <v>244</v>
      </c>
      <c r="B235">
        <v>1235174400</v>
      </c>
      <c r="C235">
        <v>1.1261E-2</v>
      </c>
      <c r="D235">
        <v>8.9160000000000003E-3</v>
      </c>
      <c r="E235">
        <v>1.0116E-2</v>
      </c>
      <c r="F235">
        <v>9.8139999999999998E-3</v>
      </c>
    </row>
    <row r="236" spans="1:6" x14ac:dyDescent="0.25">
      <c r="A236" t="s">
        <v>245</v>
      </c>
      <c r="B236">
        <v>1235779200</v>
      </c>
      <c r="C236">
        <v>9.4050000000000002E-3</v>
      </c>
      <c r="D236">
        <v>8.9230000000000004E-3</v>
      </c>
      <c r="E236">
        <v>1.0015E-2</v>
      </c>
      <c r="F236">
        <v>9.9620000000000004E-3</v>
      </c>
    </row>
    <row r="237" spans="1:6" x14ac:dyDescent="0.25">
      <c r="A237" t="s">
        <v>246</v>
      </c>
      <c r="B237">
        <v>1236384000</v>
      </c>
      <c r="C237">
        <v>6.9540000000000001E-3</v>
      </c>
      <c r="D237">
        <v>8.8920000000000006E-3</v>
      </c>
      <c r="E237">
        <v>9.4750000000000008E-3</v>
      </c>
      <c r="F237">
        <v>7.4929999999999997E-3</v>
      </c>
    </row>
    <row r="238" spans="1:6" x14ac:dyDescent="0.25">
      <c r="A238" t="s">
        <v>247</v>
      </c>
      <c r="B238">
        <v>1236985200</v>
      </c>
      <c r="C238">
        <v>1.756E-3</v>
      </c>
      <c r="D238">
        <v>8.7829999999999991E-3</v>
      </c>
      <c r="E238">
        <v>8.2579999999999997E-3</v>
      </c>
      <c r="F238">
        <v>4.5180000000000003E-3</v>
      </c>
    </row>
    <row r="239" spans="1:6" x14ac:dyDescent="0.25">
      <c r="A239" t="s">
        <v>248</v>
      </c>
      <c r="B239">
        <v>1237590000</v>
      </c>
      <c r="C239">
        <v>5.6930000000000001E-3</v>
      </c>
      <c r="D239">
        <v>8.7349999999999997E-3</v>
      </c>
      <c r="E239">
        <v>7.8340000000000007E-3</v>
      </c>
      <c r="F239">
        <v>5.0569999999999999E-3</v>
      </c>
    </row>
    <row r="240" spans="1:6" x14ac:dyDescent="0.25">
      <c r="A240" t="s">
        <v>249</v>
      </c>
      <c r="B240">
        <v>1238194800</v>
      </c>
      <c r="C240">
        <v>4.9299999999999995E-4</v>
      </c>
      <c r="D240">
        <v>8.6070000000000001E-3</v>
      </c>
      <c r="E240">
        <v>6.6499999999999997E-3</v>
      </c>
      <c r="F240">
        <v>2.33E-3</v>
      </c>
    </row>
    <row r="241" spans="1:6" x14ac:dyDescent="0.25">
      <c r="A241" t="s">
        <v>250</v>
      </c>
      <c r="B241">
        <v>1238799600</v>
      </c>
      <c r="C241">
        <v>3.9569999999999996E-3</v>
      </c>
      <c r="D241">
        <v>8.5349999999999992E-3</v>
      </c>
      <c r="E241">
        <v>6.228E-3</v>
      </c>
      <c r="F241">
        <v>3.5010000000000002E-3</v>
      </c>
    </row>
    <row r="242" spans="1:6" x14ac:dyDescent="0.25">
      <c r="A242" t="s">
        <v>251</v>
      </c>
      <c r="B242">
        <v>1239404400</v>
      </c>
      <c r="C242">
        <v>6.6160000000000004E-3</v>
      </c>
      <c r="D242">
        <v>8.5050000000000004E-3</v>
      </c>
      <c r="E242">
        <v>6.2839999999999997E-3</v>
      </c>
      <c r="F242">
        <v>5.2420000000000001E-3</v>
      </c>
    </row>
    <row r="243" spans="1:6" x14ac:dyDescent="0.25">
      <c r="A243" t="s">
        <v>252</v>
      </c>
      <c r="B243">
        <v>1240009200</v>
      </c>
      <c r="C243">
        <v>7.4720000000000003E-3</v>
      </c>
      <c r="D243">
        <v>8.489E-3</v>
      </c>
      <c r="E243">
        <v>6.4700000000000001E-3</v>
      </c>
      <c r="F243">
        <v>6.5050000000000004E-3</v>
      </c>
    </row>
    <row r="244" spans="1:6" x14ac:dyDescent="0.25">
      <c r="A244" t="s">
        <v>253</v>
      </c>
      <c r="B244">
        <v>1240614000</v>
      </c>
      <c r="C244">
        <v>4.1520000000000003E-3</v>
      </c>
      <c r="D244">
        <v>8.4220000000000007E-3</v>
      </c>
      <c r="E244">
        <v>6.0870000000000004E-3</v>
      </c>
      <c r="F244">
        <v>4.999E-3</v>
      </c>
    </row>
    <row r="245" spans="1:6" x14ac:dyDescent="0.25">
      <c r="A245" t="s">
        <v>254</v>
      </c>
      <c r="B245">
        <v>1241218800</v>
      </c>
      <c r="C245">
        <v>6.3049999999999998E-3</v>
      </c>
      <c r="D245">
        <v>8.3890000000000006E-3</v>
      </c>
      <c r="E245">
        <v>6.123E-3</v>
      </c>
      <c r="F245">
        <v>5.816E-3</v>
      </c>
    </row>
    <row r="246" spans="1:6" x14ac:dyDescent="0.25">
      <c r="A246" t="s">
        <v>255</v>
      </c>
      <c r="B246">
        <v>1241823600</v>
      </c>
      <c r="C246">
        <v>7.1679999999999999E-3</v>
      </c>
      <c r="D246">
        <v>8.3689999999999997E-3</v>
      </c>
      <c r="E246">
        <v>6.2740000000000001E-3</v>
      </c>
      <c r="F246">
        <v>6.3619999999999996E-3</v>
      </c>
    </row>
    <row r="247" spans="1:6" x14ac:dyDescent="0.25">
      <c r="A247" t="s">
        <v>256</v>
      </c>
      <c r="B247">
        <v>1242428400</v>
      </c>
      <c r="C247">
        <v>5.5279999999999999E-3</v>
      </c>
      <c r="D247">
        <v>8.3250000000000008E-3</v>
      </c>
      <c r="E247">
        <v>6.1460000000000004E-3</v>
      </c>
      <c r="F247">
        <v>5.8040000000000001E-3</v>
      </c>
    </row>
    <row r="248" spans="1:6" x14ac:dyDescent="0.25">
      <c r="A248" t="s">
        <v>257</v>
      </c>
      <c r="B248">
        <v>1243033200</v>
      </c>
      <c r="C248">
        <v>7.8989999999999998E-3</v>
      </c>
      <c r="D248">
        <v>8.3180000000000007E-3</v>
      </c>
      <c r="E248">
        <v>6.4149999999999997E-3</v>
      </c>
      <c r="F248">
        <v>6.8739999999999999E-3</v>
      </c>
    </row>
    <row r="249" spans="1:6" x14ac:dyDescent="0.25">
      <c r="A249" t="s">
        <v>258</v>
      </c>
      <c r="B249">
        <v>1243638000</v>
      </c>
      <c r="C249">
        <v>5.3930000000000002E-3</v>
      </c>
      <c r="D249">
        <v>8.2719999999999998E-3</v>
      </c>
      <c r="E249">
        <v>6.2529999999999999E-3</v>
      </c>
      <c r="F249">
        <v>6.1240000000000001E-3</v>
      </c>
    </row>
    <row r="250" spans="1:6" x14ac:dyDescent="0.25">
      <c r="A250" t="s">
        <v>259</v>
      </c>
      <c r="B250">
        <v>1244242800</v>
      </c>
      <c r="C250">
        <v>6.0610000000000004E-3</v>
      </c>
      <c r="D250">
        <v>8.2380000000000005E-3</v>
      </c>
      <c r="E250">
        <v>6.215E-3</v>
      </c>
      <c r="F250">
        <v>6.0270000000000002E-3</v>
      </c>
    </row>
    <row r="251" spans="1:6" x14ac:dyDescent="0.25">
      <c r="A251" t="s">
        <v>260</v>
      </c>
      <c r="B251">
        <v>1244847600</v>
      </c>
      <c r="C251">
        <v>6.2760000000000003E-3</v>
      </c>
      <c r="D251">
        <v>8.2070000000000008E-3</v>
      </c>
      <c r="E251">
        <v>6.2379999999999996E-3</v>
      </c>
      <c r="F251">
        <v>6.4920000000000004E-3</v>
      </c>
    </row>
    <row r="252" spans="1:6" x14ac:dyDescent="0.25">
      <c r="A252" t="s">
        <v>261</v>
      </c>
      <c r="B252">
        <v>1245452400</v>
      </c>
      <c r="C252">
        <v>1.0717000000000001E-2</v>
      </c>
      <c r="D252">
        <v>8.2450000000000006E-3</v>
      </c>
      <c r="E252">
        <v>6.9430000000000004E-3</v>
      </c>
      <c r="F252">
        <v>8.7930000000000005E-3</v>
      </c>
    </row>
    <row r="253" spans="1:6" x14ac:dyDescent="0.25">
      <c r="A253" t="s">
        <v>262</v>
      </c>
      <c r="B253">
        <v>1246057200</v>
      </c>
      <c r="C253">
        <v>8.933E-3</v>
      </c>
      <c r="D253">
        <v>8.2550000000000002E-3</v>
      </c>
      <c r="E253">
        <v>7.2690000000000003E-3</v>
      </c>
      <c r="F253">
        <v>9.0699999999999999E-3</v>
      </c>
    </row>
    <row r="254" spans="1:6" x14ac:dyDescent="0.25">
      <c r="A254" t="s">
        <v>263</v>
      </c>
      <c r="B254">
        <v>1246662000</v>
      </c>
      <c r="C254">
        <v>1.1846000000000001E-2</v>
      </c>
      <c r="D254">
        <v>8.3099999999999997E-3</v>
      </c>
      <c r="E254">
        <v>7.9889999999999996E-3</v>
      </c>
      <c r="F254">
        <v>1.0532E-2</v>
      </c>
    </row>
    <row r="255" spans="1:6" x14ac:dyDescent="0.25">
      <c r="A255" t="s">
        <v>264</v>
      </c>
      <c r="B255">
        <v>1247266800</v>
      </c>
      <c r="C255">
        <v>8.6960000000000006E-3</v>
      </c>
      <c r="D255">
        <v>8.3149999999999995E-3</v>
      </c>
      <c r="E255">
        <v>8.0829999999999999E-3</v>
      </c>
      <c r="F255">
        <v>9.2379999999999997E-3</v>
      </c>
    </row>
    <row r="256" spans="1:6" x14ac:dyDescent="0.25">
      <c r="A256" t="s">
        <v>265</v>
      </c>
      <c r="B256">
        <v>1247871600</v>
      </c>
      <c r="C256">
        <v>7.8609999999999999E-3</v>
      </c>
      <c r="D256">
        <v>8.3070000000000001E-3</v>
      </c>
      <c r="E256">
        <v>8.0420000000000005E-3</v>
      </c>
      <c r="F256">
        <v>8.4229999999999999E-3</v>
      </c>
    </row>
    <row r="257" spans="1:6" x14ac:dyDescent="0.25">
      <c r="A257" t="s">
        <v>266</v>
      </c>
      <c r="B257">
        <v>1248476400</v>
      </c>
      <c r="C257">
        <v>7.3410000000000003E-3</v>
      </c>
      <c r="D257">
        <v>8.2920000000000008E-3</v>
      </c>
      <c r="E257">
        <v>7.9260000000000008E-3</v>
      </c>
      <c r="F257">
        <v>7.8300000000000002E-3</v>
      </c>
    </row>
    <row r="258" spans="1:6" x14ac:dyDescent="0.25">
      <c r="A258" t="s">
        <v>267</v>
      </c>
      <c r="B258">
        <v>1249081200</v>
      </c>
      <c r="C258">
        <v>3.2940000000000001E-3</v>
      </c>
      <c r="D258">
        <v>8.2150000000000001E-3</v>
      </c>
      <c r="E258">
        <v>7.1809999999999999E-3</v>
      </c>
      <c r="F258">
        <v>5.2729999999999999E-3</v>
      </c>
    </row>
    <row r="259" spans="1:6" x14ac:dyDescent="0.25">
      <c r="A259" t="s">
        <v>268</v>
      </c>
      <c r="B259">
        <v>1249686000</v>
      </c>
      <c r="C259">
        <v>1.7361000000000001E-2</v>
      </c>
      <c r="D259">
        <v>8.3549999999999996E-3</v>
      </c>
      <c r="E259">
        <v>8.8369999999999994E-3</v>
      </c>
      <c r="F259">
        <v>1.2829999999999999E-2</v>
      </c>
    </row>
    <row r="260" spans="1:6" x14ac:dyDescent="0.25">
      <c r="A260" t="s">
        <v>269</v>
      </c>
      <c r="B260">
        <v>1250290800</v>
      </c>
      <c r="C260">
        <v>2.1748E-2</v>
      </c>
      <c r="D260">
        <v>8.5590000000000006E-3</v>
      </c>
      <c r="E260">
        <v>1.0851E-2</v>
      </c>
      <c r="F260">
        <v>1.7093000000000001E-2</v>
      </c>
    </row>
    <row r="261" spans="1:6" x14ac:dyDescent="0.25">
      <c r="A261" t="s">
        <v>270</v>
      </c>
      <c r="B261">
        <v>1250895600</v>
      </c>
      <c r="C261">
        <v>3.0764E-2</v>
      </c>
      <c r="D261">
        <v>8.8990000000000007E-3</v>
      </c>
      <c r="E261">
        <v>1.3993E-2</v>
      </c>
      <c r="F261">
        <v>2.4306000000000001E-2</v>
      </c>
    </row>
    <row r="262" spans="1:6" x14ac:dyDescent="0.25">
      <c r="A262" t="s">
        <v>271</v>
      </c>
      <c r="B262">
        <v>1251500400</v>
      </c>
      <c r="C262">
        <v>1.1554999999999999E-2</v>
      </c>
      <c r="D262">
        <v>8.9390000000000008E-3</v>
      </c>
      <c r="E262">
        <v>1.3586000000000001E-2</v>
      </c>
      <c r="F262">
        <v>1.6823999999999999E-2</v>
      </c>
    </row>
    <row r="263" spans="1:6" x14ac:dyDescent="0.25">
      <c r="A263" t="s">
        <v>272</v>
      </c>
      <c r="B263">
        <v>1252105200</v>
      </c>
      <c r="C263">
        <v>1.1884E-2</v>
      </c>
      <c r="D263">
        <v>8.9840000000000007E-3</v>
      </c>
      <c r="E263">
        <v>1.3297E-2</v>
      </c>
      <c r="F263">
        <v>1.3801000000000001E-2</v>
      </c>
    </row>
    <row r="264" spans="1:6" x14ac:dyDescent="0.25">
      <c r="A264" t="s">
        <v>273</v>
      </c>
      <c r="B264">
        <v>1252710000</v>
      </c>
      <c r="C264">
        <v>1.3556E-2</v>
      </c>
      <c r="D264">
        <v>9.0530000000000003E-3</v>
      </c>
      <c r="E264">
        <v>1.3335E-2</v>
      </c>
      <c r="F264">
        <v>1.3757E-2</v>
      </c>
    </row>
    <row r="265" spans="1:6" x14ac:dyDescent="0.25">
      <c r="A265" t="s">
        <v>274</v>
      </c>
      <c r="B265">
        <v>1253314800</v>
      </c>
      <c r="C265">
        <v>7.3200000000000001E-3</v>
      </c>
      <c r="D265">
        <v>9.0259999999999993E-3</v>
      </c>
      <c r="E265">
        <v>1.2345E-2</v>
      </c>
      <c r="F265">
        <v>9.6849999999999992E-3</v>
      </c>
    </row>
    <row r="266" spans="1:6" x14ac:dyDescent="0.25">
      <c r="A266" t="s">
        <v>275</v>
      </c>
      <c r="B266">
        <v>1253919600</v>
      </c>
      <c r="C266">
        <v>9.0779999999999993E-3</v>
      </c>
      <c r="D266">
        <v>9.0259999999999993E-3</v>
      </c>
      <c r="E266">
        <v>1.1834000000000001E-2</v>
      </c>
      <c r="F266">
        <v>9.6880000000000004E-3</v>
      </c>
    </row>
    <row r="267" spans="1:6" x14ac:dyDescent="0.25">
      <c r="A267" t="s">
        <v>276</v>
      </c>
      <c r="B267">
        <v>1254524400</v>
      </c>
      <c r="C267">
        <v>1.2824E-2</v>
      </c>
      <c r="D267">
        <v>9.0840000000000001E-3</v>
      </c>
      <c r="E267">
        <v>1.1983000000000001E-2</v>
      </c>
      <c r="F267">
        <v>1.1462E-2</v>
      </c>
    </row>
    <row r="268" spans="1:6" x14ac:dyDescent="0.25">
      <c r="A268" t="s">
        <v>277</v>
      </c>
      <c r="B268">
        <v>1255129200</v>
      </c>
      <c r="C268">
        <v>8.6709999999999999E-3</v>
      </c>
      <c r="D268">
        <v>9.077E-3</v>
      </c>
      <c r="E268">
        <v>1.1407E-2</v>
      </c>
      <c r="F268">
        <v>9.1850000000000005E-3</v>
      </c>
    </row>
    <row r="269" spans="1:6" x14ac:dyDescent="0.25">
      <c r="A269" t="s">
        <v>278</v>
      </c>
      <c r="B269">
        <v>1255734000</v>
      </c>
      <c r="C269">
        <v>3.7910000000000001E-3</v>
      </c>
      <c r="D269">
        <v>8.9949999999999995E-3</v>
      </c>
      <c r="E269">
        <v>1.0185E-2</v>
      </c>
      <c r="F269">
        <v>6.1330000000000004E-3</v>
      </c>
    </row>
    <row r="270" spans="1:6" x14ac:dyDescent="0.25">
      <c r="A270" t="s">
        <v>279</v>
      </c>
      <c r="B270">
        <v>1256338800</v>
      </c>
      <c r="C270">
        <v>5.2240000000000003E-3</v>
      </c>
      <c r="D270">
        <v>8.9359999999999995E-3</v>
      </c>
      <c r="E270">
        <v>9.3849999999999992E-3</v>
      </c>
      <c r="F270">
        <v>5.6230000000000004E-3</v>
      </c>
    </row>
    <row r="271" spans="1:6" x14ac:dyDescent="0.25">
      <c r="A271" t="s">
        <v>280</v>
      </c>
      <c r="B271">
        <v>1256943600</v>
      </c>
      <c r="C271">
        <v>7.5750000000000001E-3</v>
      </c>
      <c r="D271">
        <v>8.9149999999999993E-3</v>
      </c>
      <c r="E271">
        <v>9.0939999999999997E-3</v>
      </c>
      <c r="F271">
        <v>6.8199999999999997E-3</v>
      </c>
    </row>
    <row r="272" spans="1:6" x14ac:dyDescent="0.25">
      <c r="A272" t="s">
        <v>281</v>
      </c>
      <c r="B272">
        <v>1257552000</v>
      </c>
      <c r="C272">
        <v>9.2460000000000007E-3</v>
      </c>
      <c r="D272">
        <v>8.9200000000000008E-3</v>
      </c>
      <c r="E272">
        <v>9.1140000000000006E-3</v>
      </c>
      <c r="F272">
        <v>8.2570000000000005E-3</v>
      </c>
    </row>
    <row r="273" spans="1:6" x14ac:dyDescent="0.25">
      <c r="A273" t="s">
        <v>282</v>
      </c>
      <c r="B273">
        <v>1258156800</v>
      </c>
      <c r="C273">
        <v>4.7910000000000001E-3</v>
      </c>
      <c r="D273">
        <v>8.855E-3</v>
      </c>
      <c r="E273">
        <v>8.4069999999999995E-3</v>
      </c>
      <c r="F273">
        <v>6.0809999999999996E-3</v>
      </c>
    </row>
    <row r="274" spans="1:6" x14ac:dyDescent="0.25">
      <c r="A274" t="s">
        <v>283</v>
      </c>
      <c r="B274">
        <v>1258761600</v>
      </c>
      <c r="C274">
        <v>6.1060000000000003E-3</v>
      </c>
      <c r="D274">
        <v>8.8129999999999997E-3</v>
      </c>
      <c r="E274">
        <v>8.0319999999999992E-3</v>
      </c>
      <c r="F274">
        <v>6.0549999999999996E-3</v>
      </c>
    </row>
    <row r="275" spans="1:6" x14ac:dyDescent="0.25">
      <c r="A275" t="s">
        <v>284</v>
      </c>
      <c r="B275">
        <v>1259366400</v>
      </c>
      <c r="C275">
        <v>4.352E-3</v>
      </c>
      <c r="D275">
        <v>8.744E-3</v>
      </c>
      <c r="E275">
        <v>7.4359999999999999E-3</v>
      </c>
      <c r="F275">
        <v>5.0260000000000001E-3</v>
      </c>
    </row>
    <row r="276" spans="1:6" x14ac:dyDescent="0.25">
      <c r="A276" t="s">
        <v>285</v>
      </c>
      <c r="B276">
        <v>1259971200</v>
      </c>
      <c r="C276">
        <v>8.0700000000000008E-3</v>
      </c>
      <c r="D276">
        <v>8.7329999999999994E-3</v>
      </c>
      <c r="E276">
        <v>7.548E-3</v>
      </c>
      <c r="F276">
        <v>7.0619999999999997E-3</v>
      </c>
    </row>
    <row r="277" spans="1:6" x14ac:dyDescent="0.25">
      <c r="A277" t="s">
        <v>286</v>
      </c>
      <c r="B277">
        <v>1260576000</v>
      </c>
      <c r="C277">
        <v>1.3616E-2</v>
      </c>
      <c r="D277">
        <v>8.8070000000000006E-3</v>
      </c>
      <c r="E277">
        <v>8.5079999999999999E-3</v>
      </c>
      <c r="F277">
        <v>1.0723E-2</v>
      </c>
    </row>
    <row r="278" spans="1:6" x14ac:dyDescent="0.25">
      <c r="A278" t="s">
        <v>287</v>
      </c>
      <c r="B278">
        <v>1261180800</v>
      </c>
      <c r="C278">
        <v>1.1032999999999999E-2</v>
      </c>
      <c r="D278">
        <v>8.8400000000000006E-3</v>
      </c>
      <c r="E278">
        <v>8.8850000000000005E-3</v>
      </c>
      <c r="F278">
        <v>1.0492E-2</v>
      </c>
    </row>
    <row r="279" spans="1:6" x14ac:dyDescent="0.25">
      <c r="A279" t="s">
        <v>288</v>
      </c>
      <c r="B279">
        <v>1261785600</v>
      </c>
      <c r="C279">
        <v>5.7840000000000001E-3</v>
      </c>
      <c r="D279">
        <v>8.7930000000000005E-3</v>
      </c>
      <c r="E279">
        <v>8.3680000000000004E-3</v>
      </c>
      <c r="F279">
        <v>7.5129999999999997E-3</v>
      </c>
    </row>
    <row r="280" spans="1:6" x14ac:dyDescent="0.25">
      <c r="A280" t="s">
        <v>289</v>
      </c>
      <c r="B280">
        <v>1262390400</v>
      </c>
      <c r="C280">
        <v>4.2100000000000002E-3</v>
      </c>
      <c r="D280">
        <v>8.7220000000000006E-3</v>
      </c>
      <c r="E280">
        <v>7.6969999999999998E-3</v>
      </c>
      <c r="F280">
        <v>5.5880000000000001E-3</v>
      </c>
    </row>
    <row r="281" spans="1:6" x14ac:dyDescent="0.25">
      <c r="A281" t="s">
        <v>290</v>
      </c>
      <c r="B281">
        <v>1262995200</v>
      </c>
      <c r="C281">
        <v>3.7200000000000002E-3</v>
      </c>
      <c r="D281">
        <v>8.6440000000000006E-3</v>
      </c>
      <c r="E281">
        <v>7.0530000000000002E-3</v>
      </c>
      <c r="F281">
        <v>4.4689999999999999E-3</v>
      </c>
    </row>
    <row r="282" spans="1:6" x14ac:dyDescent="0.25">
      <c r="A282" t="s">
        <v>291</v>
      </c>
      <c r="B282">
        <v>1263600000</v>
      </c>
      <c r="C282">
        <v>6.4019999999999997E-3</v>
      </c>
      <c r="D282">
        <v>8.6090000000000003E-3</v>
      </c>
      <c r="E282">
        <v>6.9569999999999996E-3</v>
      </c>
      <c r="F282">
        <v>5.7819999999999998E-3</v>
      </c>
    </row>
    <row r="283" spans="1:6" x14ac:dyDescent="0.25">
      <c r="A283" t="s">
        <v>292</v>
      </c>
      <c r="B283">
        <v>1264204800</v>
      </c>
      <c r="C283">
        <v>5.2170000000000003E-3</v>
      </c>
      <c r="D283">
        <v>8.5570000000000004E-3</v>
      </c>
      <c r="E283">
        <v>6.6759999999999996E-3</v>
      </c>
      <c r="F283">
        <v>5.4990000000000004E-3</v>
      </c>
    </row>
    <row r="284" spans="1:6" x14ac:dyDescent="0.25">
      <c r="A284" t="s">
        <v>293</v>
      </c>
      <c r="B284">
        <v>1264809600</v>
      </c>
      <c r="C284">
        <v>4.6699999999999997E-3</v>
      </c>
      <c r="D284">
        <v>8.4969999999999993E-3</v>
      </c>
      <c r="E284">
        <v>6.3480000000000003E-3</v>
      </c>
      <c r="F284">
        <v>4.9569999999999996E-3</v>
      </c>
    </row>
    <row r="285" spans="1:6" x14ac:dyDescent="0.25">
      <c r="A285" t="s">
        <v>294</v>
      </c>
      <c r="B285">
        <v>1265414400</v>
      </c>
      <c r="C285">
        <v>7.1299999999999998E-4</v>
      </c>
      <c r="D285">
        <v>8.3759999999999998E-3</v>
      </c>
      <c r="E285">
        <v>5.4330000000000003E-3</v>
      </c>
      <c r="F285">
        <v>2.3570000000000002E-3</v>
      </c>
    </row>
    <row r="286" spans="1:6" x14ac:dyDescent="0.25">
      <c r="A286" t="s">
        <v>295</v>
      </c>
      <c r="B286">
        <v>1266019200</v>
      </c>
      <c r="C286">
        <v>3.5690000000000001E-3</v>
      </c>
      <c r="D286">
        <v>8.3020000000000004E-3</v>
      </c>
      <c r="E286">
        <v>5.1489999999999999E-3</v>
      </c>
      <c r="F286">
        <v>3.356E-3</v>
      </c>
    </row>
    <row r="287" spans="1:6" x14ac:dyDescent="0.25">
      <c r="A287" t="s">
        <v>296</v>
      </c>
      <c r="B287">
        <v>1266624000</v>
      </c>
      <c r="C287">
        <v>4.797E-3</v>
      </c>
      <c r="D287">
        <v>8.2480000000000001E-3</v>
      </c>
      <c r="E287">
        <v>5.0860000000000002E-3</v>
      </c>
      <c r="F287">
        <v>4.1419999999999998E-3</v>
      </c>
    </row>
    <row r="288" spans="1:6" x14ac:dyDescent="0.25">
      <c r="A288" t="s">
        <v>297</v>
      </c>
      <c r="B288">
        <v>1267228800</v>
      </c>
      <c r="C288">
        <v>3.9370000000000004E-3</v>
      </c>
      <c r="D288">
        <v>8.1810000000000008E-3</v>
      </c>
      <c r="E288">
        <v>4.8960000000000002E-3</v>
      </c>
      <c r="F288">
        <v>3.9449999999999997E-3</v>
      </c>
    </row>
    <row r="289" spans="1:6" x14ac:dyDescent="0.25">
      <c r="A289" t="s">
        <v>298</v>
      </c>
      <c r="B289">
        <v>1267833600</v>
      </c>
      <c r="C289">
        <v>5.1960000000000001E-3</v>
      </c>
      <c r="D289">
        <v>8.1349999999999999E-3</v>
      </c>
      <c r="E289">
        <v>4.9350000000000002E-3</v>
      </c>
      <c r="F289">
        <v>4.5729999999999998E-3</v>
      </c>
    </row>
    <row r="290" spans="1:6" x14ac:dyDescent="0.25">
      <c r="A290" t="s">
        <v>299</v>
      </c>
      <c r="B290">
        <v>1268434800</v>
      </c>
      <c r="C290">
        <v>4.4689999999999999E-3</v>
      </c>
      <c r="D290">
        <v>8.0780000000000001E-3</v>
      </c>
      <c r="E290">
        <v>4.8560000000000001E-3</v>
      </c>
      <c r="F290">
        <v>4.4770000000000001E-3</v>
      </c>
    </row>
    <row r="291" spans="1:6" x14ac:dyDescent="0.25">
      <c r="A291" t="s">
        <v>300</v>
      </c>
      <c r="B291">
        <v>1269039600</v>
      </c>
      <c r="C291">
        <v>4.927E-3</v>
      </c>
      <c r="D291">
        <v>8.0289999999999997E-3</v>
      </c>
      <c r="E291">
        <v>4.8659999999999997E-3</v>
      </c>
      <c r="F291">
        <v>4.7809999999999997E-3</v>
      </c>
    </row>
    <row r="292" spans="1:6" x14ac:dyDescent="0.25">
      <c r="A292" t="s">
        <v>301</v>
      </c>
      <c r="B292">
        <v>1269644400</v>
      </c>
      <c r="C292">
        <v>5.1929999999999997E-3</v>
      </c>
      <c r="D292">
        <v>7.9850000000000008E-3</v>
      </c>
      <c r="E292">
        <v>4.9189999999999998E-3</v>
      </c>
      <c r="F292">
        <v>5.0879999999999996E-3</v>
      </c>
    </row>
    <row r="293" spans="1:6" x14ac:dyDescent="0.25">
      <c r="A293" t="s">
        <v>302</v>
      </c>
      <c r="B293">
        <v>1270249200</v>
      </c>
      <c r="C293">
        <v>3.9849999999999998E-3</v>
      </c>
      <c r="D293">
        <v>7.9229999999999995E-3</v>
      </c>
      <c r="E293">
        <v>4.7609999999999996E-3</v>
      </c>
      <c r="F293">
        <v>4.3610000000000003E-3</v>
      </c>
    </row>
    <row r="294" spans="1:6" x14ac:dyDescent="0.25">
      <c r="A294" t="s">
        <v>303</v>
      </c>
      <c r="B294">
        <v>1270854000</v>
      </c>
      <c r="C294">
        <v>3.9360000000000003E-3</v>
      </c>
      <c r="D294">
        <v>7.8609999999999999E-3</v>
      </c>
      <c r="E294">
        <v>4.627E-3</v>
      </c>
      <c r="F294">
        <v>4.13E-3</v>
      </c>
    </row>
    <row r="295" spans="1:6" x14ac:dyDescent="0.25">
      <c r="A295" t="s">
        <v>304</v>
      </c>
      <c r="B295">
        <v>1271458800</v>
      </c>
      <c r="C295">
        <v>5.2319999999999997E-3</v>
      </c>
      <c r="D295">
        <v>7.8209999999999998E-3</v>
      </c>
      <c r="E295">
        <v>4.725E-3</v>
      </c>
      <c r="F295">
        <v>4.8300000000000001E-3</v>
      </c>
    </row>
    <row r="296" spans="1:6" x14ac:dyDescent="0.25">
      <c r="A296" t="s">
        <v>305</v>
      </c>
      <c r="B296">
        <v>1272063600</v>
      </c>
      <c r="C296">
        <v>4.0220000000000004E-3</v>
      </c>
      <c r="D296">
        <v>7.7619999999999998E-3</v>
      </c>
      <c r="E296">
        <v>4.6119999999999998E-3</v>
      </c>
      <c r="F296">
        <v>4.4070000000000003E-3</v>
      </c>
    </row>
    <row r="297" spans="1:6" x14ac:dyDescent="0.25">
      <c r="A297" t="s">
        <v>306</v>
      </c>
      <c r="B297">
        <v>1272668400</v>
      </c>
      <c r="C297">
        <v>3.5539999999999999E-3</v>
      </c>
      <c r="D297">
        <v>7.6969999999999998E-3</v>
      </c>
      <c r="E297">
        <v>4.4279999999999996E-3</v>
      </c>
      <c r="F297">
        <v>3.6849999999999999E-3</v>
      </c>
    </row>
    <row r="298" spans="1:6" x14ac:dyDescent="0.25">
      <c r="A298" t="s">
        <v>307</v>
      </c>
      <c r="B298">
        <v>1273273200</v>
      </c>
      <c r="C298">
        <v>0</v>
      </c>
      <c r="D298">
        <v>7.5779999999999997E-3</v>
      </c>
      <c r="E298">
        <v>3.7160000000000001E-3</v>
      </c>
      <c r="F298">
        <v>1.547E-3</v>
      </c>
    </row>
    <row r="299" spans="1:6" x14ac:dyDescent="0.25">
      <c r="A299" t="s">
        <v>308</v>
      </c>
      <c r="B299">
        <v>1273878000</v>
      </c>
      <c r="C299">
        <v>0</v>
      </c>
      <c r="D299">
        <v>7.4609999999999998E-3</v>
      </c>
      <c r="E299">
        <v>3.1189999999999998E-3</v>
      </c>
      <c r="F299">
        <v>6.4999999999999997E-4</v>
      </c>
    </row>
    <row r="300" spans="1:6" x14ac:dyDescent="0.25">
      <c r="A300" t="s">
        <v>309</v>
      </c>
      <c r="B300">
        <v>1274482800</v>
      </c>
      <c r="C300">
        <v>0</v>
      </c>
      <c r="D300">
        <v>7.3460000000000001E-3</v>
      </c>
      <c r="E300">
        <v>2.6180000000000001E-3</v>
      </c>
      <c r="F300">
        <v>2.7300000000000002E-4</v>
      </c>
    </row>
    <row r="301" spans="1:6" x14ac:dyDescent="0.25">
      <c r="A301" t="s">
        <v>310</v>
      </c>
      <c r="B301">
        <v>1275087600</v>
      </c>
      <c r="C301">
        <v>0</v>
      </c>
      <c r="D301">
        <v>7.2329999999999998E-3</v>
      </c>
      <c r="E301">
        <v>2.1970000000000002E-3</v>
      </c>
      <c r="F301">
        <v>1.15E-4</v>
      </c>
    </row>
    <row r="302" spans="1:6" x14ac:dyDescent="0.25">
      <c r="A302" t="s">
        <v>311</v>
      </c>
      <c r="B302">
        <v>1275692400</v>
      </c>
      <c r="C302">
        <v>0</v>
      </c>
      <c r="D302">
        <v>7.1209999999999997E-3</v>
      </c>
      <c r="E302">
        <v>1.8439999999999999E-3</v>
      </c>
      <c r="F302">
        <v>4.8000000000000001E-5</v>
      </c>
    </row>
    <row r="303" spans="1:6" x14ac:dyDescent="0.25">
      <c r="A303" t="s">
        <v>312</v>
      </c>
      <c r="B303">
        <v>1276297200</v>
      </c>
      <c r="C303">
        <v>0</v>
      </c>
      <c r="D303">
        <v>7.012E-3</v>
      </c>
      <c r="E303">
        <v>1.5479999999999999E-3</v>
      </c>
      <c r="F303">
        <v>2.0000000000000002E-5</v>
      </c>
    </row>
    <row r="304" spans="1:6" x14ac:dyDescent="0.25">
      <c r="A304" t="s">
        <v>313</v>
      </c>
      <c r="B304">
        <v>1276902000</v>
      </c>
      <c r="C304">
        <v>0</v>
      </c>
      <c r="D304">
        <v>6.9030000000000003E-3</v>
      </c>
      <c r="E304">
        <v>1.299E-3</v>
      </c>
      <c r="F304">
        <v>7.9999999999999996E-6</v>
      </c>
    </row>
    <row r="305" spans="1:6" x14ac:dyDescent="0.25">
      <c r="A305" t="s">
        <v>314</v>
      </c>
      <c r="B305">
        <v>1277506800</v>
      </c>
      <c r="C305">
        <v>0</v>
      </c>
      <c r="D305">
        <v>6.7970000000000001E-3</v>
      </c>
      <c r="E305">
        <v>1.09E-3</v>
      </c>
      <c r="F305">
        <v>3.9999999999999998E-6</v>
      </c>
    </row>
    <row r="306" spans="1:6" x14ac:dyDescent="0.25">
      <c r="A306" t="s">
        <v>315</v>
      </c>
      <c r="B306">
        <v>1278111600</v>
      </c>
      <c r="C306">
        <v>0</v>
      </c>
      <c r="D306">
        <v>6.692E-3</v>
      </c>
      <c r="E306">
        <v>9.1500000000000001E-4</v>
      </c>
      <c r="F306">
        <v>9.9999999999999995E-7</v>
      </c>
    </row>
    <row r="307" spans="1:6" x14ac:dyDescent="0.25">
      <c r="A307" t="s">
        <v>316</v>
      </c>
      <c r="B307">
        <v>1278716400</v>
      </c>
      <c r="C307">
        <v>0</v>
      </c>
      <c r="D307">
        <v>6.5890000000000002E-3</v>
      </c>
      <c r="E307">
        <v>7.6800000000000002E-4</v>
      </c>
      <c r="F307">
        <v>9.9999999999999995E-7</v>
      </c>
    </row>
    <row r="308" spans="1:6" x14ac:dyDescent="0.25">
      <c r="A308" t="s">
        <v>317</v>
      </c>
      <c r="B308">
        <v>1279321200</v>
      </c>
      <c r="C308">
        <v>0</v>
      </c>
      <c r="D308">
        <v>6.4869999999999997E-3</v>
      </c>
      <c r="E308">
        <v>6.4499999999999996E-4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6.3870000000000003E-3</v>
      </c>
      <c r="E309">
        <v>5.4100000000000003E-4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6.2890000000000003E-3</v>
      </c>
      <c r="E310">
        <v>4.5399999999999998E-4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6.1919999999999996E-3</v>
      </c>
      <c r="E311">
        <v>3.8099999999999999E-4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6.097E-3</v>
      </c>
      <c r="E312">
        <v>3.2000000000000003E-4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6.0029999999999997E-3</v>
      </c>
      <c r="E313">
        <v>2.6899999999999998E-4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5.9100000000000003E-3</v>
      </c>
      <c r="E314">
        <v>2.2499999999999999E-4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5.8190000000000004E-3</v>
      </c>
      <c r="E315">
        <v>1.8900000000000001E-4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5.7289999999999997E-3</v>
      </c>
      <c r="E316">
        <v>1.5899999999999999E-4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5.6410000000000002E-3</v>
      </c>
      <c r="E317">
        <v>1.3300000000000001E-4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5.5539999999999999E-3</v>
      </c>
      <c r="E318">
        <v>1.12E-4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5.4679999999999998E-3</v>
      </c>
      <c r="E319">
        <v>9.3999999999999994E-5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5.3839999999999999E-3</v>
      </c>
      <c r="E320">
        <v>7.8999999999999996E-5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5.3010000000000002E-3</v>
      </c>
      <c r="E321">
        <v>6.6000000000000005E-5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5.2189999999999997E-3</v>
      </c>
      <c r="E322">
        <v>5.5999999999999999E-5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5.1390000000000003E-3</v>
      </c>
      <c r="E323">
        <v>4.6999999999999997E-5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5.0590000000000001E-3</v>
      </c>
      <c r="E324">
        <v>3.8999999999999999E-5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4.9810000000000002E-3</v>
      </c>
      <c r="E325">
        <v>3.3000000000000003E-5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4.9040000000000004E-3</v>
      </c>
      <c r="E326">
        <v>2.8E-5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4.829E-3</v>
      </c>
      <c r="E327">
        <v>2.3E-5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4.7540000000000004E-3</v>
      </c>
      <c r="E328">
        <v>1.9000000000000001E-5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4.6810000000000003E-3</v>
      </c>
      <c r="E329">
        <v>1.5999999999999999E-5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4.6090000000000002E-3</v>
      </c>
      <c r="E330">
        <v>1.4E-5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4.5380000000000004E-3</v>
      </c>
      <c r="E331">
        <v>1.1E-5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4.4679999999999997E-3</v>
      </c>
      <c r="E332">
        <v>1.0000000000000001E-5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4.3990000000000001E-3</v>
      </c>
      <c r="E333">
        <v>7.9999999999999996E-6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4.3309999999999998E-3</v>
      </c>
      <c r="E334">
        <v>6.9999999999999999E-6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4.2640000000000004E-3</v>
      </c>
      <c r="E335">
        <v>6.0000000000000002E-6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4.1989999999999996E-3</v>
      </c>
      <c r="E336">
        <v>5.0000000000000004E-6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4.1339999999999997E-3</v>
      </c>
      <c r="E337">
        <v>3.9999999999999998E-6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4.0699999999999998E-3</v>
      </c>
      <c r="E338">
        <v>3.0000000000000001E-6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4.0070000000000001E-3</v>
      </c>
      <c r="E339">
        <v>3.0000000000000001E-6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3.9459999999999999E-3</v>
      </c>
      <c r="E340">
        <v>1.9999999999999999E-6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3.885E-3</v>
      </c>
      <c r="E341">
        <v>1.9999999999999999E-6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3.8249999999999998E-3</v>
      </c>
      <c r="E342">
        <v>1.9999999999999999E-6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3.7659999999999998E-3</v>
      </c>
      <c r="E343">
        <v>9.9999999999999995E-7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3.7079999999999999E-3</v>
      </c>
      <c r="E344">
        <v>9.9999999999999995E-7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3.6510000000000002E-3</v>
      </c>
      <c r="E345">
        <v>9.9999999999999995E-7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3.5950000000000001E-3</v>
      </c>
      <c r="E346">
        <v>9.9999999999999995E-7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3.539E-3</v>
      </c>
      <c r="E347">
        <v>9.9999999999999995E-7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3.4849999999999998E-3</v>
      </c>
      <c r="E348">
        <v>9.9999999999999995E-7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3.431E-3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3.3779999999999999E-3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3.326E-3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3.2750000000000001E-3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3.2239999999999999E-3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3.1749999999999999E-3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3.1259999999999999E-3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3.078E-3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3.0300000000000001E-3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2.983E-3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2.9369999999999999E-3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2.892E-3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2.8470000000000001E-3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2.8040000000000001E-3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2.6999999999999999E-5</v>
      </c>
      <c r="D363">
        <v>2.761E-3</v>
      </c>
      <c r="E363">
        <v>5.0000000000000004E-6</v>
      </c>
      <c r="F363">
        <v>1.7E-5</v>
      </c>
    </row>
    <row r="364" spans="1:6" x14ac:dyDescent="0.25">
      <c r="A364" t="s">
        <v>373</v>
      </c>
      <c r="B364">
        <v>1313190000</v>
      </c>
      <c r="C364">
        <v>0</v>
      </c>
      <c r="D364">
        <v>2.7179999999999999E-3</v>
      </c>
      <c r="E364">
        <v>3.9999999999999998E-6</v>
      </c>
      <c r="F364">
        <v>6.9999999999999999E-6</v>
      </c>
    </row>
    <row r="365" spans="1:6" x14ac:dyDescent="0.25">
      <c r="A365" t="s">
        <v>374</v>
      </c>
      <c r="B365">
        <v>1313794800</v>
      </c>
      <c r="C365">
        <v>0</v>
      </c>
      <c r="D365">
        <v>2.676E-3</v>
      </c>
      <c r="E365">
        <v>3.0000000000000001E-6</v>
      </c>
      <c r="F365">
        <v>3.0000000000000001E-6</v>
      </c>
    </row>
    <row r="366" spans="1:6" x14ac:dyDescent="0.25">
      <c r="A366" t="s">
        <v>375</v>
      </c>
      <c r="B366">
        <v>1314399600</v>
      </c>
      <c r="C366">
        <v>0</v>
      </c>
      <c r="D366">
        <v>2.6350000000000002E-3</v>
      </c>
      <c r="E366">
        <v>3.0000000000000001E-6</v>
      </c>
      <c r="F366">
        <v>9.9999999999999995E-7</v>
      </c>
    </row>
    <row r="367" spans="1:6" x14ac:dyDescent="0.25">
      <c r="A367" t="s">
        <v>376</v>
      </c>
      <c r="B367">
        <v>1315004400</v>
      </c>
      <c r="C367">
        <v>1.5E-5</v>
      </c>
      <c r="D367">
        <v>2.5950000000000001E-3</v>
      </c>
      <c r="E367">
        <v>5.0000000000000004E-6</v>
      </c>
      <c r="F367">
        <v>1.2E-5</v>
      </c>
    </row>
    <row r="368" spans="1:6" x14ac:dyDescent="0.25">
      <c r="A368" t="s">
        <v>377</v>
      </c>
      <c r="B368">
        <v>1315609200</v>
      </c>
      <c r="C368">
        <v>6.6200000000000005E-4</v>
      </c>
      <c r="D368">
        <v>2.565E-3</v>
      </c>
      <c r="E368">
        <v>1.11E-4</v>
      </c>
      <c r="F368">
        <v>4.0299999999999998E-4</v>
      </c>
    </row>
    <row r="369" spans="1:6" x14ac:dyDescent="0.25">
      <c r="A369" t="s">
        <v>378</v>
      </c>
      <c r="B369">
        <v>1316214000</v>
      </c>
      <c r="C369">
        <v>1.84E-4</v>
      </c>
      <c r="D369">
        <v>2.5279999999999999E-3</v>
      </c>
      <c r="E369">
        <v>1.2300000000000001E-4</v>
      </c>
      <c r="F369">
        <v>2.7900000000000001E-4</v>
      </c>
    </row>
    <row r="370" spans="1:6" x14ac:dyDescent="0.25">
      <c r="A370" t="s">
        <v>379</v>
      </c>
      <c r="B370">
        <v>1316818800</v>
      </c>
      <c r="C370">
        <v>4.7699999999999999E-4</v>
      </c>
      <c r="D370">
        <v>2.496E-3</v>
      </c>
      <c r="E370">
        <v>1.7799999999999999E-4</v>
      </c>
      <c r="F370">
        <v>3.6200000000000002E-4</v>
      </c>
    </row>
    <row r="371" spans="1:6" x14ac:dyDescent="0.25">
      <c r="A371" t="s">
        <v>380</v>
      </c>
      <c r="B371">
        <v>1317423600</v>
      </c>
      <c r="C371">
        <v>7.3200000000000001E-4</v>
      </c>
      <c r="D371">
        <v>2.4689999999999998E-3</v>
      </c>
      <c r="E371">
        <v>2.6800000000000001E-4</v>
      </c>
      <c r="F371">
        <v>5.9900000000000003E-4</v>
      </c>
    </row>
    <row r="372" spans="1:6" x14ac:dyDescent="0.25">
      <c r="A372" t="s">
        <v>381</v>
      </c>
      <c r="B372">
        <v>1318028400</v>
      </c>
      <c r="C372">
        <v>1.4940000000000001E-3</v>
      </c>
      <c r="D372">
        <v>2.454E-3</v>
      </c>
      <c r="E372">
        <v>4.6200000000000001E-4</v>
      </c>
      <c r="F372">
        <v>1.078E-3</v>
      </c>
    </row>
    <row r="373" spans="1:6" x14ac:dyDescent="0.25">
      <c r="A373" t="s">
        <v>382</v>
      </c>
      <c r="B373">
        <v>1318633200</v>
      </c>
      <c r="C373">
        <v>1.7849999999999999E-3</v>
      </c>
      <c r="D373">
        <v>2.444E-3</v>
      </c>
      <c r="E373">
        <v>6.8099999999999996E-4</v>
      </c>
      <c r="F373">
        <v>1.601E-3</v>
      </c>
    </row>
    <row r="374" spans="1:6" x14ac:dyDescent="0.25">
      <c r="A374" t="s">
        <v>383</v>
      </c>
      <c r="B374">
        <v>1319238000</v>
      </c>
      <c r="C374">
        <v>7.9799999999999999E-4</v>
      </c>
      <c r="D374">
        <v>2.418E-3</v>
      </c>
      <c r="E374">
        <v>7.0200000000000004E-4</v>
      </c>
      <c r="F374">
        <v>1.1900000000000001E-3</v>
      </c>
    </row>
    <row r="375" spans="1:6" x14ac:dyDescent="0.25">
      <c r="A375" t="s">
        <v>384</v>
      </c>
      <c r="B375">
        <v>1319842800</v>
      </c>
      <c r="C375">
        <v>5.4199999999999995E-4</v>
      </c>
      <c r="D375">
        <v>2.3890000000000001E-3</v>
      </c>
      <c r="E375">
        <v>6.7400000000000001E-4</v>
      </c>
      <c r="F375">
        <v>7.7099999999999998E-4</v>
      </c>
    </row>
    <row r="376" spans="1:6" x14ac:dyDescent="0.25">
      <c r="A376" t="s">
        <v>385</v>
      </c>
      <c r="B376">
        <v>1320451200</v>
      </c>
      <c r="C376">
        <v>2.42E-4</v>
      </c>
      <c r="D376">
        <v>2.356E-3</v>
      </c>
      <c r="E376">
        <v>6.0400000000000004E-4</v>
      </c>
      <c r="F376">
        <v>4.6200000000000001E-4</v>
      </c>
    </row>
    <row r="377" spans="1:6" x14ac:dyDescent="0.25">
      <c r="A377" t="s">
        <v>386</v>
      </c>
      <c r="B377">
        <v>1321056000</v>
      </c>
      <c r="C377">
        <v>3.3599999999999998E-4</v>
      </c>
      <c r="D377">
        <v>2.3249999999999998E-3</v>
      </c>
      <c r="E377">
        <v>5.6099999999999998E-4</v>
      </c>
      <c r="F377">
        <v>3.88E-4</v>
      </c>
    </row>
    <row r="378" spans="1:6" x14ac:dyDescent="0.25">
      <c r="A378" t="s">
        <v>387</v>
      </c>
      <c r="B378">
        <v>1321660800</v>
      </c>
      <c r="C378">
        <v>1.2979999999999999E-3</v>
      </c>
      <c r="D378">
        <v>2.3089999999999999E-3</v>
      </c>
      <c r="E378">
        <v>6.7699999999999998E-4</v>
      </c>
      <c r="F378">
        <v>8.8400000000000002E-4</v>
      </c>
    </row>
    <row r="379" spans="1:6" x14ac:dyDescent="0.25">
      <c r="A379" t="s">
        <v>388</v>
      </c>
      <c r="B379">
        <v>1322265600</v>
      </c>
      <c r="C379">
        <v>5.7600000000000001E-4</v>
      </c>
      <c r="D379">
        <v>2.2820000000000002E-3</v>
      </c>
      <c r="E379">
        <v>6.6200000000000005E-4</v>
      </c>
      <c r="F379">
        <v>7.2800000000000002E-4</v>
      </c>
    </row>
    <row r="380" spans="1:6" x14ac:dyDescent="0.25">
      <c r="A380" t="s">
        <v>389</v>
      </c>
      <c r="B380">
        <v>1322870400</v>
      </c>
      <c r="C380">
        <v>8.3900000000000001E-4</v>
      </c>
      <c r="D380">
        <v>2.2599999999999999E-3</v>
      </c>
      <c r="E380">
        <v>6.8999999999999997E-4</v>
      </c>
      <c r="F380">
        <v>7.9900000000000001E-4</v>
      </c>
    </row>
    <row r="381" spans="1:6" x14ac:dyDescent="0.25">
      <c r="A381" t="s">
        <v>390</v>
      </c>
      <c r="B381">
        <v>1323475200</v>
      </c>
      <c r="C381">
        <v>3.6699999999999998E-4</v>
      </c>
      <c r="D381">
        <v>2.2309999999999999E-3</v>
      </c>
      <c r="E381">
        <v>6.4000000000000005E-4</v>
      </c>
      <c r="F381">
        <v>5.7399999999999997E-4</v>
      </c>
    </row>
    <row r="382" spans="1:6" x14ac:dyDescent="0.25">
      <c r="A382" t="s">
        <v>391</v>
      </c>
      <c r="B382">
        <v>1324080000</v>
      </c>
      <c r="C382">
        <v>9.2699999999999998E-4</v>
      </c>
      <c r="D382">
        <v>2.2100000000000002E-3</v>
      </c>
      <c r="E382">
        <v>6.8300000000000001E-4</v>
      </c>
      <c r="F382">
        <v>7.3499999999999998E-4</v>
      </c>
    </row>
    <row r="383" spans="1:6" x14ac:dyDescent="0.25">
      <c r="A383" t="s">
        <v>392</v>
      </c>
      <c r="B383">
        <v>1324684800</v>
      </c>
      <c r="C383">
        <v>3.9399999999999998E-4</v>
      </c>
      <c r="D383">
        <v>2.1819999999999999E-3</v>
      </c>
      <c r="E383">
        <v>6.3699999999999998E-4</v>
      </c>
      <c r="F383">
        <v>5.53E-4</v>
      </c>
    </row>
    <row r="384" spans="1:6" x14ac:dyDescent="0.25">
      <c r="A384" t="s">
        <v>393</v>
      </c>
      <c r="B384">
        <v>1325289600</v>
      </c>
      <c r="C384">
        <v>5.62E-4</v>
      </c>
      <c r="D384">
        <v>2.1570000000000001E-3</v>
      </c>
      <c r="E384">
        <v>6.2500000000000001E-4</v>
      </c>
      <c r="F384">
        <v>5.5599999999999996E-4</v>
      </c>
    </row>
    <row r="385" spans="1:6" x14ac:dyDescent="0.25">
      <c r="A385" t="s">
        <v>394</v>
      </c>
      <c r="B385">
        <v>1325894400</v>
      </c>
      <c r="C385">
        <v>3.2499999999999999E-4</v>
      </c>
      <c r="D385">
        <v>2.1289999999999998E-3</v>
      </c>
      <c r="E385">
        <v>5.7600000000000001E-4</v>
      </c>
      <c r="F385">
        <v>4.08E-4</v>
      </c>
    </row>
    <row r="386" spans="1:6" x14ac:dyDescent="0.25">
      <c r="A386" t="s">
        <v>395</v>
      </c>
      <c r="B386">
        <v>1326499200</v>
      </c>
      <c r="C386">
        <v>1.4999999999999999E-4</v>
      </c>
      <c r="D386">
        <v>2.0990000000000002E-3</v>
      </c>
      <c r="E386">
        <v>5.0699999999999996E-4</v>
      </c>
      <c r="F386">
        <v>2.5099999999999998E-4</v>
      </c>
    </row>
    <row r="387" spans="1:6" x14ac:dyDescent="0.25">
      <c r="A387" t="s">
        <v>396</v>
      </c>
      <c r="B387">
        <v>1327104000</v>
      </c>
      <c r="C387">
        <v>1E-4</v>
      </c>
      <c r="D387">
        <v>2.068E-3</v>
      </c>
      <c r="E387">
        <v>4.4099999999999999E-4</v>
      </c>
      <c r="F387">
        <v>1.6200000000000001E-4</v>
      </c>
    </row>
    <row r="388" spans="1:6" x14ac:dyDescent="0.25">
      <c r="A388" t="s">
        <v>397</v>
      </c>
      <c r="B388">
        <v>1327708800</v>
      </c>
      <c r="C388">
        <v>1.55E-4</v>
      </c>
      <c r="D388">
        <v>2.0379999999999999E-3</v>
      </c>
      <c r="E388">
        <v>3.9500000000000001E-4</v>
      </c>
      <c r="F388">
        <v>1.5699999999999999E-4</v>
      </c>
    </row>
    <row r="389" spans="1:6" x14ac:dyDescent="0.25">
      <c r="A389" t="s">
        <v>398</v>
      </c>
      <c r="B389">
        <v>1328313600</v>
      </c>
      <c r="C389">
        <v>1.25E-4</v>
      </c>
      <c r="D389">
        <v>2.0089999999999999E-3</v>
      </c>
      <c r="E389">
        <v>3.5100000000000002E-4</v>
      </c>
      <c r="F389">
        <v>1.36E-4</v>
      </c>
    </row>
    <row r="390" spans="1:6" x14ac:dyDescent="0.25">
      <c r="A390" t="s">
        <v>399</v>
      </c>
      <c r="B390">
        <v>1328918400</v>
      </c>
      <c r="C390">
        <v>1.21E-4</v>
      </c>
      <c r="D390">
        <v>1.98E-3</v>
      </c>
      <c r="E390">
        <v>3.1399999999999999E-4</v>
      </c>
      <c r="F390">
        <v>1.2899999999999999E-4</v>
      </c>
    </row>
    <row r="391" spans="1:6" x14ac:dyDescent="0.25">
      <c r="A391" t="s">
        <v>400</v>
      </c>
      <c r="B391">
        <v>1329523200</v>
      </c>
      <c r="C391">
        <v>3.3300000000000002E-4</v>
      </c>
      <c r="D391">
        <v>1.954E-3</v>
      </c>
      <c r="E391">
        <v>3.1700000000000001E-4</v>
      </c>
      <c r="F391">
        <v>2.42E-4</v>
      </c>
    </row>
    <row r="392" spans="1:6" x14ac:dyDescent="0.25">
      <c r="A392" t="s">
        <v>401</v>
      </c>
      <c r="B392">
        <v>1330128000</v>
      </c>
      <c r="C392">
        <v>1.37E-4</v>
      </c>
      <c r="D392">
        <v>1.926E-3</v>
      </c>
      <c r="E392">
        <v>2.8899999999999998E-4</v>
      </c>
      <c r="F392">
        <v>1.9799999999999999E-4</v>
      </c>
    </row>
    <row r="393" spans="1:6" x14ac:dyDescent="0.25">
      <c r="A393" t="s">
        <v>402</v>
      </c>
      <c r="B393">
        <v>1330732800</v>
      </c>
      <c r="C393">
        <v>2.43E-4</v>
      </c>
      <c r="D393">
        <v>1.9E-3</v>
      </c>
      <c r="E393">
        <v>2.81E-4</v>
      </c>
      <c r="F393">
        <v>2.1599999999999999E-4</v>
      </c>
    </row>
    <row r="394" spans="1:6" x14ac:dyDescent="0.25">
      <c r="A394" t="s">
        <v>403</v>
      </c>
      <c r="B394">
        <v>1331334000</v>
      </c>
      <c r="C394">
        <v>5.1699999999999999E-4</v>
      </c>
      <c r="D394">
        <v>1.879E-3</v>
      </c>
      <c r="E394">
        <v>3.1700000000000001E-4</v>
      </c>
      <c r="F394">
        <v>3.6699999999999998E-4</v>
      </c>
    </row>
    <row r="395" spans="1:6" x14ac:dyDescent="0.25">
      <c r="A395" t="s">
        <v>404</v>
      </c>
      <c r="B395">
        <v>1331938800</v>
      </c>
      <c r="C395">
        <v>9.859999999999999E-4</v>
      </c>
      <c r="D395">
        <v>1.8649999999999999E-3</v>
      </c>
      <c r="E395">
        <v>4.26E-4</v>
      </c>
      <c r="F395">
        <v>7.5900000000000002E-4</v>
      </c>
    </row>
    <row r="396" spans="1:6" x14ac:dyDescent="0.25">
      <c r="A396" t="s">
        <v>405</v>
      </c>
      <c r="B396">
        <v>1332543600</v>
      </c>
      <c r="C396">
        <v>1.6980000000000001E-3</v>
      </c>
      <c r="D396">
        <v>1.8630000000000001E-3</v>
      </c>
      <c r="E396">
        <v>6.3500000000000004E-4</v>
      </c>
      <c r="F396">
        <v>1.3960000000000001E-3</v>
      </c>
    </row>
    <row r="397" spans="1:6" x14ac:dyDescent="0.25">
      <c r="A397" t="s">
        <v>406</v>
      </c>
      <c r="B397">
        <v>1333148400</v>
      </c>
      <c r="C397">
        <v>2.12E-4</v>
      </c>
      <c r="D397">
        <v>1.8370000000000001E-3</v>
      </c>
      <c r="E397">
        <v>5.6400000000000005E-4</v>
      </c>
      <c r="F397">
        <v>6.6600000000000003E-4</v>
      </c>
    </row>
    <row r="398" spans="1:6" x14ac:dyDescent="0.25">
      <c r="A398" t="s">
        <v>407</v>
      </c>
      <c r="B398">
        <v>1333753200</v>
      </c>
      <c r="C398">
        <v>6.6000000000000005E-5</v>
      </c>
      <c r="D398">
        <v>1.81E-3</v>
      </c>
      <c r="E398">
        <v>4.84E-4</v>
      </c>
      <c r="F398">
        <v>3.21E-4</v>
      </c>
    </row>
    <row r="399" spans="1:6" x14ac:dyDescent="0.25">
      <c r="A399" t="s">
        <v>408</v>
      </c>
      <c r="B399">
        <v>1334358000</v>
      </c>
      <c r="C399">
        <v>6.0999999999999999E-5</v>
      </c>
      <c r="D399">
        <v>1.7830000000000001E-3</v>
      </c>
      <c r="E399">
        <v>4.1599999999999997E-4</v>
      </c>
      <c r="F399">
        <v>1.75E-4</v>
      </c>
    </row>
    <row r="400" spans="1:6" x14ac:dyDescent="0.25">
      <c r="A400" t="s">
        <v>409</v>
      </c>
      <c r="B400">
        <v>1334962800</v>
      </c>
      <c r="C400">
        <v>3.7100000000000002E-4</v>
      </c>
      <c r="D400">
        <v>1.761E-3</v>
      </c>
      <c r="E400">
        <v>4.0999999999999999E-4</v>
      </c>
      <c r="F400">
        <v>3.1E-4</v>
      </c>
    </row>
    <row r="401" spans="1:6" x14ac:dyDescent="0.25">
      <c r="A401" t="s">
        <v>410</v>
      </c>
      <c r="B401">
        <v>1335567600</v>
      </c>
      <c r="C401">
        <v>5.5599999999999996E-4</v>
      </c>
      <c r="D401">
        <v>1.7420000000000001E-3</v>
      </c>
      <c r="E401">
        <v>4.3100000000000001E-4</v>
      </c>
      <c r="F401">
        <v>4.17E-4</v>
      </c>
    </row>
    <row r="402" spans="1:6" x14ac:dyDescent="0.25">
      <c r="A402" t="s">
        <v>411</v>
      </c>
      <c r="B402">
        <v>1336172400</v>
      </c>
      <c r="C402">
        <v>5.1199999999999998E-4</v>
      </c>
      <c r="D402">
        <v>1.7229999999999999E-3</v>
      </c>
      <c r="E402">
        <v>4.44E-4</v>
      </c>
      <c r="F402">
        <v>4.75E-4</v>
      </c>
    </row>
    <row r="403" spans="1:6" x14ac:dyDescent="0.25">
      <c r="A403" t="s">
        <v>412</v>
      </c>
      <c r="B403">
        <v>1336777200</v>
      </c>
      <c r="C403">
        <v>1.802E-3</v>
      </c>
      <c r="D403">
        <v>1.725E-3</v>
      </c>
      <c r="E403">
        <v>6.69E-4</v>
      </c>
      <c r="F403">
        <v>1.3849999999999999E-3</v>
      </c>
    </row>
    <row r="404" spans="1:6" x14ac:dyDescent="0.25">
      <c r="A404" t="s">
        <v>413</v>
      </c>
      <c r="B404">
        <v>1337382000</v>
      </c>
      <c r="C404">
        <v>1.023E-3</v>
      </c>
      <c r="D404">
        <v>1.714E-3</v>
      </c>
      <c r="E404">
        <v>7.2999999999999996E-4</v>
      </c>
      <c r="F404">
        <v>1.2539999999999999E-3</v>
      </c>
    </row>
    <row r="405" spans="1:6" x14ac:dyDescent="0.25">
      <c r="A405" t="s">
        <v>414</v>
      </c>
      <c r="B405">
        <v>1337986800</v>
      </c>
      <c r="C405">
        <v>3.313E-3</v>
      </c>
      <c r="D405">
        <v>1.738E-3</v>
      </c>
      <c r="E405">
        <v>1.1509999999999999E-3</v>
      </c>
      <c r="F405">
        <v>2.5839999999999999E-3</v>
      </c>
    </row>
    <row r="406" spans="1:6" x14ac:dyDescent="0.25">
      <c r="A406" t="s">
        <v>415</v>
      </c>
      <c r="B406">
        <v>1338591600</v>
      </c>
      <c r="C406">
        <v>5.3179999999999998E-3</v>
      </c>
      <c r="D406">
        <v>1.7930000000000001E-3</v>
      </c>
      <c r="E406">
        <v>1.82E-3</v>
      </c>
      <c r="F406">
        <v>4.2100000000000002E-3</v>
      </c>
    </row>
    <row r="407" spans="1:6" x14ac:dyDescent="0.25">
      <c r="A407" t="s">
        <v>416</v>
      </c>
      <c r="B407">
        <v>1339196400</v>
      </c>
      <c r="C407">
        <v>4.4999999999999997E-3</v>
      </c>
      <c r="D407">
        <v>1.8339999999999999E-3</v>
      </c>
      <c r="E407">
        <v>2.2409999999999999E-3</v>
      </c>
      <c r="F407">
        <v>4.2560000000000002E-3</v>
      </c>
    </row>
    <row r="408" spans="1:6" x14ac:dyDescent="0.25">
      <c r="A408" t="s">
        <v>417</v>
      </c>
      <c r="B408">
        <v>1339801200</v>
      </c>
      <c r="C408">
        <v>3.7669999999999999E-3</v>
      </c>
      <c r="D408">
        <v>1.864E-3</v>
      </c>
      <c r="E408">
        <v>2.483E-3</v>
      </c>
      <c r="F408">
        <v>3.934E-3</v>
      </c>
    </row>
    <row r="409" spans="1:6" x14ac:dyDescent="0.25">
      <c r="A409" t="s">
        <v>418</v>
      </c>
      <c r="B409">
        <v>1340406000</v>
      </c>
      <c r="C409">
        <v>1.157E-3</v>
      </c>
      <c r="D409">
        <v>1.853E-3</v>
      </c>
      <c r="E409">
        <v>2.2690000000000002E-3</v>
      </c>
      <c r="F409">
        <v>2.3319999999999999E-3</v>
      </c>
    </row>
    <row r="410" spans="1:6" x14ac:dyDescent="0.25">
      <c r="A410" t="s">
        <v>419</v>
      </c>
      <c r="B410">
        <v>1341010800</v>
      </c>
      <c r="C410">
        <v>2.114E-3</v>
      </c>
      <c r="D410">
        <v>1.8569999999999999E-3</v>
      </c>
      <c r="E410">
        <v>2.2409999999999999E-3</v>
      </c>
      <c r="F410">
        <v>2.1770000000000001E-3</v>
      </c>
    </row>
    <row r="411" spans="1:6" x14ac:dyDescent="0.25">
      <c r="A411" t="s">
        <v>420</v>
      </c>
      <c r="B411">
        <v>1341615600</v>
      </c>
      <c r="C411">
        <v>1.4809999999999999E-3</v>
      </c>
      <c r="D411">
        <v>1.851E-3</v>
      </c>
      <c r="E411">
        <v>2.1150000000000001E-3</v>
      </c>
      <c r="F411">
        <v>1.7240000000000001E-3</v>
      </c>
    </row>
    <row r="412" spans="1:6" x14ac:dyDescent="0.25">
      <c r="A412" t="s">
        <v>423</v>
      </c>
      <c r="B412">
        <v>1342220400</v>
      </c>
      <c r="C412">
        <v>4.5880000000000001E-3</v>
      </c>
      <c r="D412">
        <v>1.8929999999999999E-3</v>
      </c>
      <c r="E412">
        <v>2.5270000000000002E-3</v>
      </c>
      <c r="F412">
        <v>3.6870000000000002E-3</v>
      </c>
    </row>
    <row r="413" spans="1:6" x14ac:dyDescent="0.25">
      <c r="A413" t="s">
        <v>439</v>
      </c>
      <c r="B413">
        <v>1342478701</v>
      </c>
      <c r="C413">
        <v>6.6550000000000003E-3</v>
      </c>
      <c r="D413">
        <v>1.9239999999999999E-3</v>
      </c>
      <c r="E413">
        <v>2.8240000000000001E-3</v>
      </c>
      <c r="F413">
        <v>4.6309999999999997E-3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440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3.127E-3</v>
      </c>
      <c r="D8">
        <v>3.0000000000000001E-5</v>
      </c>
      <c r="E8">
        <v>3.3E-4</v>
      </c>
      <c r="F8">
        <v>1.4530000000000001E-3</v>
      </c>
    </row>
    <row r="9" spans="1:6" x14ac:dyDescent="0.25">
      <c r="A9" t="s">
        <v>18</v>
      </c>
      <c r="B9">
        <v>1098486000</v>
      </c>
      <c r="C9">
        <v>3.32E-3</v>
      </c>
      <c r="D9">
        <v>8.1000000000000004E-5</v>
      </c>
      <c r="E9">
        <v>8.0199999999999998E-4</v>
      </c>
      <c r="F9">
        <v>2.421E-3</v>
      </c>
    </row>
    <row r="10" spans="1:6" x14ac:dyDescent="0.25">
      <c r="A10" t="s">
        <v>19</v>
      </c>
      <c r="B10">
        <v>1099094400</v>
      </c>
      <c r="C10">
        <v>1.769E-3</v>
      </c>
      <c r="D10">
        <v>1.07E-4</v>
      </c>
      <c r="E10">
        <v>9.4799999999999995E-4</v>
      </c>
      <c r="F10">
        <v>1.8600000000000001E-3</v>
      </c>
    </row>
    <row r="11" spans="1:6" x14ac:dyDescent="0.25">
      <c r="A11" t="s">
        <v>20</v>
      </c>
      <c r="B11">
        <v>1099699200</v>
      </c>
      <c r="C11">
        <v>3.4E-5</v>
      </c>
      <c r="D11">
        <v>1.05E-4</v>
      </c>
      <c r="E11">
        <v>8.0099999999999995E-4</v>
      </c>
      <c r="F11">
        <v>8.0099999999999995E-4</v>
      </c>
    </row>
    <row r="12" spans="1:6" x14ac:dyDescent="0.25">
      <c r="A12" t="s">
        <v>21</v>
      </c>
      <c r="B12">
        <v>1100304000</v>
      </c>
      <c r="C12">
        <v>1.4E-5</v>
      </c>
      <c r="D12">
        <v>1.0399999999999999E-4</v>
      </c>
      <c r="E12">
        <v>6.7400000000000001E-4</v>
      </c>
      <c r="F12">
        <v>3.4400000000000001E-4</v>
      </c>
    </row>
    <row r="13" spans="1:6" x14ac:dyDescent="0.25">
      <c r="A13" t="s">
        <v>22</v>
      </c>
      <c r="B13">
        <v>1100908800</v>
      </c>
      <c r="C13">
        <v>1.9362000000000001E-2</v>
      </c>
      <c r="D13">
        <v>4.0000000000000002E-4</v>
      </c>
      <c r="E13">
        <v>3.751E-3</v>
      </c>
      <c r="F13">
        <v>1.2852000000000001E-2</v>
      </c>
    </row>
    <row r="14" spans="1:6" x14ac:dyDescent="0.25">
      <c r="A14" t="s">
        <v>23</v>
      </c>
      <c r="B14">
        <v>1101513600</v>
      </c>
      <c r="C14">
        <v>3.7546999999999997E-2</v>
      </c>
      <c r="D14">
        <v>9.7099999999999997E-4</v>
      </c>
      <c r="E14">
        <v>9.2219999999999993E-3</v>
      </c>
      <c r="F14">
        <v>2.8309999999999998E-2</v>
      </c>
    </row>
    <row r="15" spans="1:6" x14ac:dyDescent="0.25">
      <c r="A15" t="s">
        <v>24</v>
      </c>
      <c r="B15">
        <v>1102118400</v>
      </c>
      <c r="C15">
        <v>5.6370000000000003E-2</v>
      </c>
      <c r="D15">
        <v>1.8209999999999999E-3</v>
      </c>
      <c r="E15">
        <v>1.6799000000000001E-2</v>
      </c>
      <c r="F15">
        <v>4.5194999999999999E-2</v>
      </c>
    </row>
    <row r="16" spans="1:6" x14ac:dyDescent="0.25">
      <c r="A16" t="s">
        <v>25</v>
      </c>
      <c r="B16">
        <v>1102723200</v>
      </c>
      <c r="C16">
        <v>3.7557E-2</v>
      </c>
      <c r="D16">
        <v>2.369E-3</v>
      </c>
      <c r="E16">
        <v>2.0039000000000001E-2</v>
      </c>
      <c r="F16">
        <v>3.9438000000000001E-2</v>
      </c>
    </row>
    <row r="17" spans="1:6" x14ac:dyDescent="0.25">
      <c r="A17" t="s">
        <v>26</v>
      </c>
      <c r="B17">
        <v>1103328000</v>
      </c>
      <c r="C17">
        <v>6.9195000000000007E-2</v>
      </c>
      <c r="D17">
        <v>3.3930000000000002E-3</v>
      </c>
      <c r="E17">
        <v>2.7708E-2</v>
      </c>
      <c r="F17">
        <v>5.3073000000000002E-2</v>
      </c>
    </row>
    <row r="18" spans="1:6" x14ac:dyDescent="0.25">
      <c r="A18" t="s">
        <v>27</v>
      </c>
      <c r="B18">
        <v>1103932800</v>
      </c>
      <c r="C18">
        <v>6.3145000000000007E-2</v>
      </c>
      <c r="D18">
        <v>4.3099999999999996E-3</v>
      </c>
      <c r="E18">
        <v>3.3432999999999997E-2</v>
      </c>
      <c r="F18">
        <v>5.9818000000000003E-2</v>
      </c>
    </row>
    <row r="19" spans="1:6" x14ac:dyDescent="0.25">
      <c r="A19" t="s">
        <v>28</v>
      </c>
      <c r="B19">
        <v>1104537600</v>
      </c>
      <c r="C19">
        <v>4.6025999999999997E-2</v>
      </c>
      <c r="D19">
        <v>4.9500000000000004E-3</v>
      </c>
      <c r="E19">
        <v>3.5376999999999999E-2</v>
      </c>
      <c r="F19">
        <v>5.0743000000000003E-2</v>
      </c>
    </row>
    <row r="20" spans="1:6" x14ac:dyDescent="0.25">
      <c r="A20" t="s">
        <v>29</v>
      </c>
      <c r="B20">
        <v>1105142400</v>
      </c>
      <c r="C20">
        <v>0.101547</v>
      </c>
      <c r="D20">
        <v>6.4320000000000002E-3</v>
      </c>
      <c r="E20">
        <v>4.5921999999999998E-2</v>
      </c>
      <c r="F20">
        <v>7.9683000000000004E-2</v>
      </c>
    </row>
    <row r="21" spans="1:6" x14ac:dyDescent="0.25">
      <c r="A21" t="s">
        <v>30</v>
      </c>
      <c r="B21">
        <v>1105747200</v>
      </c>
      <c r="C21">
        <v>0.10297000000000001</v>
      </c>
      <c r="D21">
        <v>7.9129999999999999E-3</v>
      </c>
      <c r="E21">
        <v>5.4989999999999997E-2</v>
      </c>
      <c r="F21">
        <v>9.2471999999999999E-2</v>
      </c>
    </row>
    <row r="22" spans="1:6" x14ac:dyDescent="0.25">
      <c r="A22" t="s">
        <v>31</v>
      </c>
      <c r="B22">
        <v>1106352000</v>
      </c>
      <c r="C22">
        <v>5.4265000000000001E-2</v>
      </c>
      <c r="D22">
        <v>8.6219999999999995E-3</v>
      </c>
      <c r="E22">
        <v>5.4607000000000003E-2</v>
      </c>
      <c r="F22">
        <v>6.6139000000000003E-2</v>
      </c>
    </row>
    <row r="23" spans="1:6" x14ac:dyDescent="0.25">
      <c r="A23" t="s">
        <v>32</v>
      </c>
      <c r="B23">
        <v>1106956800</v>
      </c>
      <c r="C23">
        <v>3.1423E-2</v>
      </c>
      <c r="D23">
        <v>8.9709999999999998E-3</v>
      </c>
      <c r="E23">
        <v>5.0840000000000003E-2</v>
      </c>
      <c r="F23">
        <v>4.5487E-2</v>
      </c>
    </row>
    <row r="24" spans="1:6" x14ac:dyDescent="0.25">
      <c r="A24" t="s">
        <v>33</v>
      </c>
      <c r="B24">
        <v>1107561600</v>
      </c>
      <c r="C24">
        <v>6.7409999999999996E-3</v>
      </c>
      <c r="D24">
        <v>8.9350000000000002E-3</v>
      </c>
      <c r="E24">
        <v>4.3686999999999997E-2</v>
      </c>
      <c r="F24">
        <v>2.1963E-2</v>
      </c>
    </row>
    <row r="25" spans="1:6" x14ac:dyDescent="0.25">
      <c r="A25" t="s">
        <v>34</v>
      </c>
      <c r="B25">
        <v>1108166400</v>
      </c>
      <c r="C25">
        <v>1.6445000000000001E-2</v>
      </c>
      <c r="D25">
        <v>9.0489999999999998E-3</v>
      </c>
      <c r="E25">
        <v>3.9135999999999997E-2</v>
      </c>
      <c r="F25">
        <v>1.6049999999999998E-2</v>
      </c>
    </row>
    <row r="26" spans="1:6" x14ac:dyDescent="0.25">
      <c r="A26" t="s">
        <v>35</v>
      </c>
      <c r="B26">
        <v>1108771200</v>
      </c>
      <c r="C26">
        <v>1.67E-3</v>
      </c>
      <c r="D26">
        <v>8.9350000000000002E-3</v>
      </c>
      <c r="E26">
        <v>3.3114999999999999E-2</v>
      </c>
      <c r="F26">
        <v>7.7099999999999998E-3</v>
      </c>
    </row>
    <row r="27" spans="1:6" x14ac:dyDescent="0.25">
      <c r="A27" t="s">
        <v>36</v>
      </c>
      <c r="B27">
        <v>1109376000</v>
      </c>
      <c r="C27">
        <v>1.905E-3</v>
      </c>
      <c r="D27">
        <v>8.8260000000000005E-3</v>
      </c>
      <c r="E27">
        <v>2.81E-2</v>
      </c>
      <c r="F27">
        <v>4.3550000000000004E-3</v>
      </c>
    </row>
    <row r="28" spans="1:6" x14ac:dyDescent="0.25">
      <c r="A28" t="s">
        <v>37</v>
      </c>
      <c r="B28">
        <v>1109980800</v>
      </c>
      <c r="C28">
        <v>2.1930000000000001E-3</v>
      </c>
      <c r="D28">
        <v>8.7240000000000009E-3</v>
      </c>
      <c r="E28">
        <v>2.3935000000000001E-2</v>
      </c>
      <c r="F28">
        <v>3.0920000000000001E-3</v>
      </c>
    </row>
    <row r="29" spans="1:6" x14ac:dyDescent="0.25">
      <c r="A29" t="s">
        <v>38</v>
      </c>
      <c r="B29">
        <v>1110582000</v>
      </c>
      <c r="C29">
        <v>1.9840000000000001E-3</v>
      </c>
      <c r="D29">
        <v>8.6199999999999992E-3</v>
      </c>
      <c r="E29">
        <v>2.0427000000000001E-2</v>
      </c>
      <c r="F29">
        <v>2.4710000000000001E-3</v>
      </c>
    </row>
    <row r="30" spans="1:6" x14ac:dyDescent="0.25">
      <c r="A30" t="s">
        <v>39</v>
      </c>
      <c r="B30">
        <v>1111186800</v>
      </c>
      <c r="C30">
        <v>1.7930000000000001E-3</v>
      </c>
      <c r="D30">
        <v>8.515E-3</v>
      </c>
      <c r="E30">
        <v>1.7430999999999999E-2</v>
      </c>
      <c r="F30">
        <v>2.0639999999999999E-3</v>
      </c>
    </row>
    <row r="31" spans="1:6" x14ac:dyDescent="0.25">
      <c r="A31" t="s">
        <v>40</v>
      </c>
      <c r="B31">
        <v>1111791600</v>
      </c>
      <c r="C31">
        <v>2.2360000000000001E-3</v>
      </c>
      <c r="D31">
        <v>8.4180000000000001E-3</v>
      </c>
      <c r="E31">
        <v>1.4985999999999999E-2</v>
      </c>
      <c r="F31">
        <v>2.1320000000000002E-3</v>
      </c>
    </row>
    <row r="32" spans="1:6" x14ac:dyDescent="0.25">
      <c r="A32" t="s">
        <v>41</v>
      </c>
      <c r="B32">
        <v>1112396400</v>
      </c>
      <c r="C32">
        <v>1.524E-3</v>
      </c>
      <c r="D32">
        <v>8.3119999999999999E-3</v>
      </c>
      <c r="E32">
        <v>1.282E-2</v>
      </c>
      <c r="F32">
        <v>1.7309999999999999E-3</v>
      </c>
    </row>
    <row r="33" spans="1:6" x14ac:dyDescent="0.25">
      <c r="A33" t="s">
        <v>42</v>
      </c>
      <c r="B33">
        <v>1113001200</v>
      </c>
      <c r="C33">
        <v>1.4170000000000001E-3</v>
      </c>
      <c r="D33">
        <v>8.2050000000000005E-3</v>
      </c>
      <c r="E33">
        <v>1.0988E-2</v>
      </c>
      <c r="F33">
        <v>1.5790000000000001E-3</v>
      </c>
    </row>
    <row r="34" spans="1:6" x14ac:dyDescent="0.25">
      <c r="A34" t="s">
        <v>43</v>
      </c>
      <c r="B34">
        <v>1113606000</v>
      </c>
      <c r="C34">
        <v>2.0019999999999999E-3</v>
      </c>
      <c r="D34">
        <v>8.1089999999999999E-3</v>
      </c>
      <c r="E34">
        <v>9.5449999999999997E-3</v>
      </c>
      <c r="F34">
        <v>1.8569999999999999E-3</v>
      </c>
    </row>
    <row r="35" spans="1:6" x14ac:dyDescent="0.25">
      <c r="A35" t="s">
        <v>44</v>
      </c>
      <c r="B35">
        <v>1114210800</v>
      </c>
      <c r="C35">
        <v>1.854E-3</v>
      </c>
      <c r="D35">
        <v>8.0129999999999993E-3</v>
      </c>
      <c r="E35">
        <v>8.3070000000000001E-3</v>
      </c>
      <c r="F35">
        <v>1.835E-3</v>
      </c>
    </row>
    <row r="36" spans="1:6" x14ac:dyDescent="0.25">
      <c r="A36" t="s">
        <v>45</v>
      </c>
      <c r="B36">
        <v>1114815600</v>
      </c>
      <c r="C36">
        <v>1.8220000000000001E-3</v>
      </c>
      <c r="D36">
        <v>7.9170000000000004E-3</v>
      </c>
      <c r="E36">
        <v>7.2649999999999998E-3</v>
      </c>
      <c r="F36">
        <v>1.8469999999999999E-3</v>
      </c>
    </row>
    <row r="37" spans="1:6" x14ac:dyDescent="0.25">
      <c r="A37" t="s">
        <v>46</v>
      </c>
      <c r="B37">
        <v>1115420400</v>
      </c>
      <c r="C37">
        <v>1.4959999999999999E-3</v>
      </c>
      <c r="D37">
        <v>7.8180000000000003E-3</v>
      </c>
      <c r="E37">
        <v>6.3350000000000004E-3</v>
      </c>
      <c r="F37">
        <v>1.596E-3</v>
      </c>
    </row>
    <row r="38" spans="1:6" x14ac:dyDescent="0.25">
      <c r="A38" t="s">
        <v>47</v>
      </c>
      <c r="B38">
        <v>1116025200</v>
      </c>
      <c r="C38">
        <v>2.3706000000000001E-2</v>
      </c>
      <c r="D38">
        <v>8.0619999999999997E-3</v>
      </c>
      <c r="E38">
        <v>9.1149999999999998E-3</v>
      </c>
      <c r="F38">
        <v>1.4167000000000001E-2</v>
      </c>
    </row>
    <row r="39" spans="1:6" x14ac:dyDescent="0.25">
      <c r="A39" t="s">
        <v>48</v>
      </c>
      <c r="B39">
        <v>1116630000</v>
      </c>
      <c r="C39">
        <v>1.403E-3</v>
      </c>
      <c r="D39">
        <v>7.9590000000000008E-3</v>
      </c>
      <c r="E39">
        <v>7.8750000000000001E-3</v>
      </c>
      <c r="F39">
        <v>6.7539999999999996E-3</v>
      </c>
    </row>
    <row r="40" spans="1:6" x14ac:dyDescent="0.25">
      <c r="A40" t="s">
        <v>49</v>
      </c>
      <c r="B40">
        <v>1117234800</v>
      </c>
      <c r="C40">
        <v>1.181E-3</v>
      </c>
      <c r="D40">
        <v>7.8539999999999999E-3</v>
      </c>
      <c r="E40">
        <v>6.7990000000000004E-3</v>
      </c>
      <c r="F40">
        <v>3.5260000000000001E-3</v>
      </c>
    </row>
    <row r="41" spans="1:6" x14ac:dyDescent="0.25">
      <c r="A41" t="s">
        <v>50</v>
      </c>
      <c r="B41">
        <v>1117839600</v>
      </c>
      <c r="C41">
        <v>1.031E-3</v>
      </c>
      <c r="D41">
        <v>7.7489999999999998E-3</v>
      </c>
      <c r="E41">
        <v>5.8700000000000002E-3</v>
      </c>
      <c r="F41">
        <v>2.0460000000000001E-3</v>
      </c>
    </row>
    <row r="42" spans="1:6" x14ac:dyDescent="0.25">
      <c r="A42" t="s">
        <v>51</v>
      </c>
      <c r="B42">
        <v>1118444400</v>
      </c>
      <c r="C42">
        <v>9.6299999999999999E-4</v>
      </c>
      <c r="D42">
        <v>7.6439999999999998E-3</v>
      </c>
      <c r="E42">
        <v>5.0800000000000003E-3</v>
      </c>
      <c r="F42">
        <v>1.405E-3</v>
      </c>
    </row>
    <row r="43" spans="1:6" x14ac:dyDescent="0.25">
      <c r="A43" t="s">
        <v>52</v>
      </c>
      <c r="B43">
        <v>1119049200</v>
      </c>
      <c r="C43">
        <v>9.3599999999999998E-4</v>
      </c>
      <c r="D43">
        <v>7.541E-3</v>
      </c>
      <c r="E43">
        <v>4.4140000000000004E-3</v>
      </c>
      <c r="F43">
        <v>1.1440000000000001E-3</v>
      </c>
    </row>
    <row r="44" spans="1:6" x14ac:dyDescent="0.25">
      <c r="A44" t="s">
        <v>53</v>
      </c>
      <c r="B44">
        <v>1119654000</v>
      </c>
      <c r="C44">
        <v>1.33E-3</v>
      </c>
      <c r="D44">
        <v>7.4450000000000002E-3</v>
      </c>
      <c r="E44">
        <v>3.9199999999999999E-3</v>
      </c>
      <c r="F44">
        <v>1.297E-3</v>
      </c>
    </row>
    <row r="45" spans="1:6" x14ac:dyDescent="0.25">
      <c r="A45" t="s">
        <v>54</v>
      </c>
      <c r="B45">
        <v>1120258800</v>
      </c>
      <c r="C45">
        <v>1.537E-3</v>
      </c>
      <c r="D45">
        <v>7.3540000000000003E-3</v>
      </c>
      <c r="E45">
        <v>3.539E-3</v>
      </c>
      <c r="F45">
        <v>1.4790000000000001E-3</v>
      </c>
    </row>
    <row r="46" spans="1:6" x14ac:dyDescent="0.25">
      <c r="A46" t="s">
        <v>55</v>
      </c>
      <c r="B46">
        <v>1120863600</v>
      </c>
      <c r="C46">
        <v>1.7600000000000001E-3</v>
      </c>
      <c r="D46">
        <v>7.267E-3</v>
      </c>
      <c r="E46">
        <v>3.2499999999999999E-3</v>
      </c>
      <c r="F46">
        <v>1.6100000000000001E-3</v>
      </c>
    </row>
    <row r="47" spans="1:6" x14ac:dyDescent="0.25">
      <c r="A47" t="s">
        <v>56</v>
      </c>
      <c r="B47">
        <v>1121468400</v>
      </c>
      <c r="C47">
        <v>1.371E-3</v>
      </c>
      <c r="D47">
        <v>7.1760000000000001E-3</v>
      </c>
      <c r="E47">
        <v>2.9499999999999999E-3</v>
      </c>
      <c r="F47">
        <v>1.5120000000000001E-3</v>
      </c>
    </row>
    <row r="48" spans="1:6" x14ac:dyDescent="0.25">
      <c r="A48" t="s">
        <v>57</v>
      </c>
      <c r="B48">
        <v>1122073200</v>
      </c>
      <c r="C48">
        <v>2.1310000000000001E-3</v>
      </c>
      <c r="D48">
        <v>7.0990000000000003E-3</v>
      </c>
      <c r="E48">
        <v>2.82E-3</v>
      </c>
      <c r="F48">
        <v>1.92E-3</v>
      </c>
    </row>
    <row r="49" spans="1:6" x14ac:dyDescent="0.25">
      <c r="A49" t="s">
        <v>58</v>
      </c>
      <c r="B49">
        <v>1122678000</v>
      </c>
      <c r="C49">
        <v>1.335E-3</v>
      </c>
      <c r="D49">
        <v>7.0099999999999997E-3</v>
      </c>
      <c r="E49">
        <v>2.578E-3</v>
      </c>
      <c r="F49">
        <v>1.537E-3</v>
      </c>
    </row>
    <row r="50" spans="1:6" x14ac:dyDescent="0.25">
      <c r="A50" t="s">
        <v>59</v>
      </c>
      <c r="B50">
        <v>1123282800</v>
      </c>
      <c r="C50">
        <v>4.55E-4</v>
      </c>
      <c r="D50">
        <v>6.9080000000000001E-3</v>
      </c>
      <c r="E50">
        <v>2.2330000000000002E-3</v>
      </c>
      <c r="F50">
        <v>8.4999999999999995E-4</v>
      </c>
    </row>
    <row r="51" spans="1:6" x14ac:dyDescent="0.25">
      <c r="A51" t="s">
        <v>60</v>
      </c>
      <c r="B51">
        <v>1123887600</v>
      </c>
      <c r="C51">
        <v>0</v>
      </c>
      <c r="D51">
        <v>6.8019999999999999E-3</v>
      </c>
      <c r="E51">
        <v>1.874E-3</v>
      </c>
      <c r="F51">
        <v>3.57E-4</v>
      </c>
    </row>
    <row r="52" spans="1:6" x14ac:dyDescent="0.25">
      <c r="A52" t="s">
        <v>61</v>
      </c>
      <c r="B52">
        <v>1124492400</v>
      </c>
      <c r="C52">
        <v>0</v>
      </c>
      <c r="D52">
        <v>6.6969999999999998E-3</v>
      </c>
      <c r="E52">
        <v>1.573E-3</v>
      </c>
      <c r="F52">
        <v>1.4999999999999999E-4</v>
      </c>
    </row>
    <row r="53" spans="1:6" x14ac:dyDescent="0.25">
      <c r="A53" t="s">
        <v>62</v>
      </c>
      <c r="B53">
        <v>1125097200</v>
      </c>
      <c r="C53">
        <v>0</v>
      </c>
      <c r="D53">
        <v>6.594E-3</v>
      </c>
      <c r="E53">
        <v>1.32E-3</v>
      </c>
      <c r="F53">
        <v>6.3E-5</v>
      </c>
    </row>
    <row r="54" spans="1:6" x14ac:dyDescent="0.25">
      <c r="A54" t="s">
        <v>63</v>
      </c>
      <c r="B54">
        <v>1125702000</v>
      </c>
      <c r="C54">
        <v>0</v>
      </c>
      <c r="D54">
        <v>6.4920000000000004E-3</v>
      </c>
      <c r="E54">
        <v>1.108E-3</v>
      </c>
      <c r="F54">
        <v>2.5999999999999998E-5</v>
      </c>
    </row>
    <row r="55" spans="1:6" x14ac:dyDescent="0.25">
      <c r="A55" t="s">
        <v>64</v>
      </c>
      <c r="B55">
        <v>1126306800</v>
      </c>
      <c r="C55">
        <v>0</v>
      </c>
      <c r="D55">
        <v>6.3920000000000001E-3</v>
      </c>
      <c r="E55">
        <v>9.3000000000000005E-4</v>
      </c>
      <c r="F55">
        <v>1.1E-5</v>
      </c>
    </row>
    <row r="56" spans="1:6" x14ac:dyDescent="0.25">
      <c r="A56" t="s">
        <v>65</v>
      </c>
      <c r="B56">
        <v>1126911600</v>
      </c>
      <c r="C56">
        <v>0</v>
      </c>
      <c r="D56">
        <v>6.2940000000000001E-3</v>
      </c>
      <c r="E56">
        <v>7.8100000000000001E-4</v>
      </c>
      <c r="F56">
        <v>5.0000000000000004E-6</v>
      </c>
    </row>
    <row r="57" spans="1:6" x14ac:dyDescent="0.25">
      <c r="A57" t="s">
        <v>66</v>
      </c>
      <c r="B57">
        <v>1127516400</v>
      </c>
      <c r="C57">
        <v>0</v>
      </c>
      <c r="D57">
        <v>6.1970000000000003E-3</v>
      </c>
      <c r="E57">
        <v>6.5499999999999998E-4</v>
      </c>
      <c r="F57">
        <v>1.9999999999999999E-6</v>
      </c>
    </row>
    <row r="58" spans="1:6" x14ac:dyDescent="0.25">
      <c r="A58" t="s">
        <v>67</v>
      </c>
      <c r="B58">
        <v>1128121200</v>
      </c>
      <c r="C58">
        <v>0</v>
      </c>
      <c r="D58">
        <v>6.1009999999999997E-3</v>
      </c>
      <c r="E58">
        <v>5.5000000000000003E-4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6.0070000000000002E-3</v>
      </c>
      <c r="E59">
        <v>4.6200000000000001E-4</v>
      </c>
      <c r="F59">
        <v>0</v>
      </c>
    </row>
    <row r="60" spans="1:6" x14ac:dyDescent="0.25">
      <c r="A60" t="s">
        <v>69</v>
      </c>
      <c r="B60">
        <v>1129330800</v>
      </c>
      <c r="C60">
        <v>9.9999999999999995E-7</v>
      </c>
      <c r="D60">
        <v>5.914E-3</v>
      </c>
      <c r="E60">
        <v>3.88E-4</v>
      </c>
      <c r="F60">
        <v>9.9999999999999995E-7</v>
      </c>
    </row>
    <row r="61" spans="1:6" x14ac:dyDescent="0.25">
      <c r="A61" t="s">
        <v>70</v>
      </c>
      <c r="B61">
        <v>1129935600</v>
      </c>
      <c r="C61">
        <v>5.0000000000000004E-6</v>
      </c>
      <c r="D61">
        <v>5.8230000000000001E-3</v>
      </c>
      <c r="E61">
        <v>3.2600000000000001E-4</v>
      </c>
      <c r="F61">
        <v>3.0000000000000001E-6</v>
      </c>
    </row>
    <row r="62" spans="1:6" x14ac:dyDescent="0.25">
      <c r="A62" t="s">
        <v>71</v>
      </c>
      <c r="B62">
        <v>1130540400</v>
      </c>
      <c r="C62">
        <v>4.5000000000000003E-5</v>
      </c>
      <c r="D62">
        <v>5.7340000000000004E-3</v>
      </c>
      <c r="E62">
        <v>2.81E-4</v>
      </c>
      <c r="F62">
        <v>2.9E-5</v>
      </c>
    </row>
    <row r="63" spans="1:6" x14ac:dyDescent="0.25">
      <c r="A63" t="s">
        <v>72</v>
      </c>
      <c r="B63">
        <v>1131148800</v>
      </c>
      <c r="C63">
        <v>3.6299999999999999E-4</v>
      </c>
      <c r="D63">
        <v>5.6509999999999998E-3</v>
      </c>
      <c r="E63">
        <v>2.9500000000000001E-4</v>
      </c>
      <c r="F63">
        <v>2.3000000000000001E-4</v>
      </c>
    </row>
    <row r="64" spans="1:6" x14ac:dyDescent="0.25">
      <c r="A64" t="s">
        <v>73</v>
      </c>
      <c r="B64">
        <v>1131753600</v>
      </c>
      <c r="C64">
        <v>4.8200000000000001E-4</v>
      </c>
      <c r="D64">
        <v>5.5710000000000004E-3</v>
      </c>
      <c r="E64">
        <v>3.2499999999999999E-4</v>
      </c>
      <c r="F64">
        <v>3.9300000000000001E-4</v>
      </c>
    </row>
    <row r="65" spans="1:6" x14ac:dyDescent="0.25">
      <c r="A65" t="s">
        <v>74</v>
      </c>
      <c r="B65">
        <v>1132358400</v>
      </c>
      <c r="C65">
        <v>1.5039999999999999E-3</v>
      </c>
      <c r="D65">
        <v>5.5079999999999999E-3</v>
      </c>
      <c r="E65">
        <v>5.2599999999999999E-4</v>
      </c>
      <c r="F65">
        <v>1.271E-3</v>
      </c>
    </row>
    <row r="66" spans="1:6" x14ac:dyDescent="0.25">
      <c r="A66" t="s">
        <v>75</v>
      </c>
      <c r="B66">
        <v>1132963200</v>
      </c>
      <c r="C66">
        <v>2.408E-3</v>
      </c>
      <c r="D66">
        <v>5.4599999999999996E-3</v>
      </c>
      <c r="E66">
        <v>8.3100000000000003E-4</v>
      </c>
      <c r="F66">
        <v>1.9970000000000001E-3</v>
      </c>
    </row>
    <row r="67" spans="1:6" x14ac:dyDescent="0.25">
      <c r="A67" t="s">
        <v>76</v>
      </c>
      <c r="B67">
        <v>1133568000</v>
      </c>
      <c r="C67">
        <v>4.7280000000000004E-3</v>
      </c>
      <c r="D67">
        <v>5.4489999999999999E-3</v>
      </c>
      <c r="E67">
        <v>1.4530000000000001E-3</v>
      </c>
      <c r="F67">
        <v>3.5630000000000002E-3</v>
      </c>
    </row>
    <row r="68" spans="1:6" x14ac:dyDescent="0.25">
      <c r="A68" t="s">
        <v>77</v>
      </c>
      <c r="B68">
        <v>1134172800</v>
      </c>
      <c r="C68">
        <v>2.6059999999999998E-3</v>
      </c>
      <c r="D68">
        <v>5.4050000000000001E-3</v>
      </c>
      <c r="E68">
        <v>1.6329999999999999E-3</v>
      </c>
      <c r="F68">
        <v>2.9619999999999998E-3</v>
      </c>
    </row>
    <row r="69" spans="1:6" x14ac:dyDescent="0.25">
      <c r="A69" t="s">
        <v>78</v>
      </c>
      <c r="B69">
        <v>1134777600</v>
      </c>
      <c r="C69">
        <v>2.4889999999999999E-3</v>
      </c>
      <c r="D69">
        <v>5.3600000000000002E-3</v>
      </c>
      <c r="E69">
        <v>1.7750000000000001E-3</v>
      </c>
      <c r="F69">
        <v>2.787E-3</v>
      </c>
    </row>
    <row r="70" spans="1:6" x14ac:dyDescent="0.25">
      <c r="A70" t="s">
        <v>79</v>
      </c>
      <c r="B70">
        <v>1135382400</v>
      </c>
      <c r="C70">
        <v>3.5339999999999998E-3</v>
      </c>
      <c r="D70">
        <v>5.3309999999999998E-3</v>
      </c>
      <c r="E70">
        <v>2.0569999999999998E-3</v>
      </c>
      <c r="F70">
        <v>3.2499999999999999E-3</v>
      </c>
    </row>
    <row r="71" spans="1:6" x14ac:dyDescent="0.25">
      <c r="A71" t="s">
        <v>80</v>
      </c>
      <c r="B71">
        <v>1135987200</v>
      </c>
      <c r="C71">
        <v>2.8609999999999998E-3</v>
      </c>
      <c r="D71">
        <v>5.293E-3</v>
      </c>
      <c r="E71">
        <v>2.1670000000000001E-3</v>
      </c>
      <c r="F71">
        <v>2.735E-3</v>
      </c>
    </row>
    <row r="72" spans="1:6" x14ac:dyDescent="0.25">
      <c r="A72" t="s">
        <v>81</v>
      </c>
      <c r="B72">
        <v>1136592000</v>
      </c>
      <c r="C72">
        <v>2.6800000000000001E-3</v>
      </c>
      <c r="D72">
        <v>5.2519999999999997E-3</v>
      </c>
      <c r="E72">
        <v>2.2339999999999999E-3</v>
      </c>
      <c r="F72">
        <v>2.4429999999999999E-3</v>
      </c>
    </row>
    <row r="73" spans="1:6" x14ac:dyDescent="0.25">
      <c r="A73" t="s">
        <v>82</v>
      </c>
      <c r="B73">
        <v>1137196800</v>
      </c>
      <c r="C73">
        <v>5.2099999999999998E-4</v>
      </c>
      <c r="D73">
        <v>5.1789999999999996E-3</v>
      </c>
      <c r="E73">
        <v>1.9580000000000001E-3</v>
      </c>
      <c r="F73">
        <v>1.33E-3</v>
      </c>
    </row>
    <row r="74" spans="1:6" x14ac:dyDescent="0.25">
      <c r="A74" t="s">
        <v>83</v>
      </c>
      <c r="B74">
        <v>1137801600</v>
      </c>
      <c r="C74">
        <v>1.24E-3</v>
      </c>
      <c r="D74">
        <v>5.1180000000000002E-3</v>
      </c>
      <c r="E74">
        <v>1.8389999999999999E-3</v>
      </c>
      <c r="F74">
        <v>1.2279999999999999E-3</v>
      </c>
    </row>
    <row r="75" spans="1:6" x14ac:dyDescent="0.25">
      <c r="A75" t="s">
        <v>84</v>
      </c>
      <c r="B75">
        <v>1138406400</v>
      </c>
      <c r="C75">
        <v>1.459E-3</v>
      </c>
      <c r="D75">
        <v>5.0619999999999997E-3</v>
      </c>
      <c r="E75">
        <v>1.7769999999999999E-3</v>
      </c>
      <c r="F75">
        <v>1.3619999999999999E-3</v>
      </c>
    </row>
    <row r="76" spans="1:6" x14ac:dyDescent="0.25">
      <c r="A76" t="s">
        <v>85</v>
      </c>
      <c r="B76">
        <v>1139011200</v>
      </c>
      <c r="C76">
        <v>2.575E-3</v>
      </c>
      <c r="D76">
        <v>5.0229999999999997E-3</v>
      </c>
      <c r="E76">
        <v>1.903E-3</v>
      </c>
      <c r="F76">
        <v>2.052E-3</v>
      </c>
    </row>
    <row r="77" spans="1:6" x14ac:dyDescent="0.25">
      <c r="A77" t="s">
        <v>86</v>
      </c>
      <c r="B77">
        <v>1139616000</v>
      </c>
      <c r="C77">
        <v>2.5739999999999999E-3</v>
      </c>
      <c r="D77">
        <v>4.9849999999999998E-3</v>
      </c>
      <c r="E77">
        <v>2.003E-3</v>
      </c>
      <c r="F77">
        <v>2.248E-3</v>
      </c>
    </row>
    <row r="78" spans="1:6" x14ac:dyDescent="0.25">
      <c r="A78" t="s">
        <v>87</v>
      </c>
      <c r="B78">
        <v>1140220800</v>
      </c>
      <c r="C78">
        <v>8.1469999999999997E-3</v>
      </c>
      <c r="D78">
        <v>5.0340000000000003E-3</v>
      </c>
      <c r="E78">
        <v>3.0179999999999998E-3</v>
      </c>
      <c r="F78">
        <v>6.2399999999999999E-3</v>
      </c>
    </row>
    <row r="79" spans="1:6" x14ac:dyDescent="0.25">
      <c r="A79" t="s">
        <v>88</v>
      </c>
      <c r="B79">
        <v>1140825600</v>
      </c>
      <c r="C79">
        <v>8.9829999999999997E-3</v>
      </c>
      <c r="D79">
        <v>5.0939999999999996E-3</v>
      </c>
      <c r="E79">
        <v>3.9090000000000001E-3</v>
      </c>
      <c r="F79">
        <v>6.7299999999999999E-3</v>
      </c>
    </row>
    <row r="80" spans="1:6" x14ac:dyDescent="0.25">
      <c r="A80" t="s">
        <v>89</v>
      </c>
      <c r="B80">
        <v>1141430400</v>
      </c>
      <c r="C80">
        <v>9.5000000000000005E-5</v>
      </c>
      <c r="D80">
        <v>5.0169999999999998E-3</v>
      </c>
      <c r="E80">
        <v>3.2959999999999999E-3</v>
      </c>
      <c r="F80">
        <v>2.8770000000000002E-3</v>
      </c>
    </row>
    <row r="81" spans="1:6" x14ac:dyDescent="0.25">
      <c r="A81" t="s">
        <v>90</v>
      </c>
      <c r="B81">
        <v>1142031600</v>
      </c>
      <c r="C81">
        <v>5.9259999999999998E-3</v>
      </c>
      <c r="D81">
        <v>5.0309999999999999E-3</v>
      </c>
      <c r="E81">
        <v>3.7799999999999999E-3</v>
      </c>
      <c r="F81">
        <v>5.9100000000000003E-3</v>
      </c>
    </row>
    <row r="82" spans="1:6" x14ac:dyDescent="0.25">
      <c r="A82" t="s">
        <v>91</v>
      </c>
      <c r="B82">
        <v>1142636400</v>
      </c>
      <c r="C82">
        <v>1.2159E-2</v>
      </c>
      <c r="D82">
        <v>5.1399999999999996E-3</v>
      </c>
      <c r="E82">
        <v>5.1539999999999997E-3</v>
      </c>
      <c r="F82">
        <v>1.0139E-2</v>
      </c>
    </row>
    <row r="83" spans="1:6" x14ac:dyDescent="0.25">
      <c r="A83" t="s">
        <v>92</v>
      </c>
      <c r="B83">
        <v>1143241200</v>
      </c>
      <c r="C83">
        <v>1.7212999999999999E-2</v>
      </c>
      <c r="D83">
        <v>5.3249999999999999E-3</v>
      </c>
      <c r="E83">
        <v>7.0460000000000002E-3</v>
      </c>
      <c r="F83">
        <v>1.3638000000000001E-2</v>
      </c>
    </row>
    <row r="84" spans="1:6" x14ac:dyDescent="0.25">
      <c r="A84" t="s">
        <v>93</v>
      </c>
      <c r="B84">
        <v>1143846000</v>
      </c>
      <c r="C84">
        <v>1.2385E-2</v>
      </c>
      <c r="D84">
        <v>5.4320000000000002E-3</v>
      </c>
      <c r="E84">
        <v>7.8659999999999997E-3</v>
      </c>
      <c r="F84">
        <v>1.2336E-2</v>
      </c>
    </row>
    <row r="85" spans="1:6" x14ac:dyDescent="0.25">
      <c r="A85" t="s">
        <v>94</v>
      </c>
      <c r="B85">
        <v>1144450800</v>
      </c>
      <c r="C85">
        <v>4.3750000000000004E-3</v>
      </c>
      <c r="D85">
        <v>5.4159999999999998E-3</v>
      </c>
      <c r="E85">
        <v>7.306E-3</v>
      </c>
      <c r="F85">
        <v>7.8120000000000004E-3</v>
      </c>
    </row>
    <row r="86" spans="1:6" x14ac:dyDescent="0.25">
      <c r="A86" t="s">
        <v>95</v>
      </c>
      <c r="B86">
        <v>1145055600</v>
      </c>
      <c r="C86">
        <v>1.4400000000000001E-3</v>
      </c>
      <c r="D86">
        <v>5.3540000000000003E-3</v>
      </c>
      <c r="E86">
        <v>6.3470000000000002E-3</v>
      </c>
      <c r="F86">
        <v>3.8570000000000002E-3</v>
      </c>
    </row>
    <row r="87" spans="1:6" x14ac:dyDescent="0.25">
      <c r="A87" t="s">
        <v>96</v>
      </c>
      <c r="B87">
        <v>1145660400</v>
      </c>
      <c r="C87">
        <v>3.9589999999999998E-3</v>
      </c>
      <c r="D87">
        <v>5.3319999999999999E-3</v>
      </c>
      <c r="E87">
        <v>5.9649999999999998E-3</v>
      </c>
      <c r="F87">
        <v>3.973E-3</v>
      </c>
    </row>
    <row r="88" spans="1:6" x14ac:dyDescent="0.25">
      <c r="A88" t="s">
        <v>97</v>
      </c>
      <c r="B88">
        <v>1146265200</v>
      </c>
      <c r="C88">
        <v>4.3270000000000001E-3</v>
      </c>
      <c r="D88">
        <v>5.3169999999999997E-3</v>
      </c>
      <c r="E88">
        <v>5.7000000000000002E-3</v>
      </c>
      <c r="F88">
        <v>4.1840000000000002E-3</v>
      </c>
    </row>
    <row r="89" spans="1:6" x14ac:dyDescent="0.25">
      <c r="A89" t="s">
        <v>98</v>
      </c>
      <c r="B89">
        <v>1146870000</v>
      </c>
      <c r="C89">
        <v>4.4359999999999998E-3</v>
      </c>
      <c r="D89">
        <v>5.3030000000000004E-3</v>
      </c>
      <c r="E89">
        <v>5.5009999999999998E-3</v>
      </c>
      <c r="F89">
        <v>4.4530000000000004E-3</v>
      </c>
    </row>
    <row r="90" spans="1:6" x14ac:dyDescent="0.25">
      <c r="A90" t="s">
        <v>99</v>
      </c>
      <c r="B90">
        <v>1147474800</v>
      </c>
      <c r="C90">
        <v>6.43E-3</v>
      </c>
      <c r="D90">
        <v>5.3200000000000001E-3</v>
      </c>
      <c r="E90">
        <v>5.6429999999999996E-3</v>
      </c>
      <c r="F90">
        <v>5.5339999999999999E-3</v>
      </c>
    </row>
    <row r="91" spans="1:6" x14ac:dyDescent="0.25">
      <c r="A91" t="s">
        <v>100</v>
      </c>
      <c r="B91">
        <v>1148079600</v>
      </c>
      <c r="C91">
        <v>4.6319999999999998E-3</v>
      </c>
      <c r="D91">
        <v>5.3090000000000004E-3</v>
      </c>
      <c r="E91">
        <v>5.4650000000000002E-3</v>
      </c>
      <c r="F91">
        <v>4.7949999999999998E-3</v>
      </c>
    </row>
    <row r="92" spans="1:6" x14ac:dyDescent="0.25">
      <c r="A92" t="s">
        <v>101</v>
      </c>
      <c r="B92">
        <v>1148684400</v>
      </c>
      <c r="C92">
        <v>3.3630000000000001E-3</v>
      </c>
      <c r="D92">
        <v>5.2789999999999998E-3</v>
      </c>
      <c r="E92">
        <v>5.1260000000000003E-3</v>
      </c>
      <c r="F92">
        <v>3.9789999999999999E-3</v>
      </c>
    </row>
    <row r="93" spans="1:6" x14ac:dyDescent="0.25">
      <c r="A93" t="s">
        <v>102</v>
      </c>
      <c r="B93">
        <v>1149289200</v>
      </c>
      <c r="C93">
        <v>3.3409999999999998E-3</v>
      </c>
      <c r="D93">
        <v>5.2480000000000001E-3</v>
      </c>
      <c r="E93">
        <v>4.8430000000000001E-3</v>
      </c>
      <c r="F93">
        <v>3.7000000000000002E-3</v>
      </c>
    </row>
    <row r="94" spans="1:6" x14ac:dyDescent="0.25">
      <c r="A94" t="s">
        <v>103</v>
      </c>
      <c r="B94">
        <v>1149894000</v>
      </c>
      <c r="C94">
        <v>2.5360000000000001E-3</v>
      </c>
      <c r="D94">
        <v>5.2059999999999997E-3</v>
      </c>
      <c r="E94">
        <v>4.4689999999999999E-3</v>
      </c>
      <c r="F94">
        <v>2.9989999999999999E-3</v>
      </c>
    </row>
    <row r="95" spans="1:6" x14ac:dyDescent="0.25">
      <c r="A95" t="s">
        <v>104</v>
      </c>
      <c r="B95">
        <v>1150498800</v>
      </c>
      <c r="C95">
        <v>2.8860000000000001E-3</v>
      </c>
      <c r="D95">
        <v>5.1700000000000001E-3</v>
      </c>
      <c r="E95">
        <v>4.2129999999999997E-3</v>
      </c>
      <c r="F95">
        <v>2.9399999999999999E-3</v>
      </c>
    </row>
    <row r="96" spans="1:6" x14ac:dyDescent="0.25">
      <c r="A96" t="s">
        <v>105</v>
      </c>
      <c r="B96">
        <v>1151103600</v>
      </c>
      <c r="C96">
        <v>2.1350000000000002E-3</v>
      </c>
      <c r="D96">
        <v>5.1229999999999999E-3</v>
      </c>
      <c r="E96">
        <v>3.8700000000000002E-3</v>
      </c>
      <c r="F96">
        <v>2.333E-3</v>
      </c>
    </row>
    <row r="97" spans="1:6" x14ac:dyDescent="0.25">
      <c r="A97" t="s">
        <v>106</v>
      </c>
      <c r="B97">
        <v>1151708400</v>
      </c>
      <c r="C97">
        <v>1.505E-3</v>
      </c>
      <c r="D97">
        <v>5.0679999999999996E-3</v>
      </c>
      <c r="E97">
        <v>3.49E-3</v>
      </c>
      <c r="F97">
        <v>1.877E-3</v>
      </c>
    </row>
    <row r="98" spans="1:6" x14ac:dyDescent="0.25">
      <c r="A98" t="s">
        <v>107</v>
      </c>
      <c r="B98">
        <v>1152313200</v>
      </c>
      <c r="C98">
        <v>2.2520000000000001E-3</v>
      </c>
      <c r="D98">
        <v>5.0239999999999998E-3</v>
      </c>
      <c r="E98">
        <v>3.2919999999999998E-3</v>
      </c>
      <c r="F98">
        <v>2.1359999999999999E-3</v>
      </c>
    </row>
    <row r="99" spans="1:6" x14ac:dyDescent="0.25">
      <c r="A99" t="s">
        <v>108</v>
      </c>
      <c r="B99">
        <v>1152918000</v>
      </c>
      <c r="C99">
        <v>2.0049999999999998E-3</v>
      </c>
      <c r="D99">
        <v>4.9769999999999997E-3</v>
      </c>
      <c r="E99">
        <v>3.0829999999999998E-3</v>
      </c>
      <c r="F99">
        <v>2.0370000000000002E-3</v>
      </c>
    </row>
    <row r="100" spans="1:6" x14ac:dyDescent="0.25">
      <c r="A100" t="s">
        <v>109</v>
      </c>
      <c r="B100">
        <v>1153522800</v>
      </c>
      <c r="C100">
        <v>2.8440000000000002E-3</v>
      </c>
      <c r="D100">
        <v>4.9439999999999996E-3</v>
      </c>
      <c r="E100">
        <v>3.0469999999999998E-3</v>
      </c>
      <c r="F100">
        <v>2.5920000000000001E-3</v>
      </c>
    </row>
    <row r="101" spans="1:6" x14ac:dyDescent="0.25">
      <c r="A101" t="s">
        <v>110</v>
      </c>
      <c r="B101">
        <v>1154127600</v>
      </c>
      <c r="C101">
        <v>6.2139999999999999E-3</v>
      </c>
      <c r="D101">
        <v>4.9639999999999997E-3</v>
      </c>
      <c r="E101">
        <v>3.5699999999999998E-3</v>
      </c>
      <c r="F101">
        <v>4.9959999999999996E-3</v>
      </c>
    </row>
    <row r="102" spans="1:6" x14ac:dyDescent="0.25">
      <c r="A102" t="s">
        <v>111</v>
      </c>
      <c r="B102">
        <v>1154732400</v>
      </c>
      <c r="C102">
        <v>8.5520000000000006E-3</v>
      </c>
      <c r="D102">
        <v>5.0179999999999999E-3</v>
      </c>
      <c r="E102">
        <v>4.3680000000000004E-3</v>
      </c>
      <c r="F102">
        <v>7.1250000000000003E-3</v>
      </c>
    </row>
    <row r="103" spans="1:6" x14ac:dyDescent="0.25">
      <c r="A103" t="s">
        <v>112</v>
      </c>
      <c r="B103">
        <v>1155337200</v>
      </c>
      <c r="C103">
        <v>8.9870000000000002E-3</v>
      </c>
      <c r="D103">
        <v>5.0790000000000002E-3</v>
      </c>
      <c r="E103">
        <v>5.1029999999999999E-3</v>
      </c>
      <c r="F103">
        <v>8.1609999999999999E-3</v>
      </c>
    </row>
    <row r="104" spans="1:6" x14ac:dyDescent="0.25">
      <c r="A104" t="s">
        <v>113</v>
      </c>
      <c r="B104">
        <v>1155942000</v>
      </c>
      <c r="C104">
        <v>8.9580000000000007E-3</v>
      </c>
      <c r="D104">
        <v>5.1380000000000002E-3</v>
      </c>
      <c r="E104">
        <v>5.718E-3</v>
      </c>
      <c r="F104">
        <v>8.6459999999999992E-3</v>
      </c>
    </row>
    <row r="105" spans="1:6" x14ac:dyDescent="0.25">
      <c r="A105" t="s">
        <v>114</v>
      </c>
      <c r="B105">
        <v>1156546800</v>
      </c>
      <c r="C105">
        <v>9.4029999999999999E-3</v>
      </c>
      <c r="D105">
        <v>5.2030000000000002E-3</v>
      </c>
      <c r="E105">
        <v>6.3039999999999997E-3</v>
      </c>
      <c r="F105">
        <v>9.077E-3</v>
      </c>
    </row>
    <row r="106" spans="1:6" x14ac:dyDescent="0.25">
      <c r="A106" t="s">
        <v>115</v>
      </c>
      <c r="B106">
        <v>1157151600</v>
      </c>
      <c r="C106">
        <v>1.0116E-2</v>
      </c>
      <c r="D106">
        <v>5.2779999999999997E-3</v>
      </c>
      <c r="E106">
        <v>6.9129999999999999E-3</v>
      </c>
      <c r="F106">
        <v>9.7319999999999993E-3</v>
      </c>
    </row>
    <row r="107" spans="1:6" x14ac:dyDescent="0.25">
      <c r="A107" t="s">
        <v>116</v>
      </c>
      <c r="B107">
        <v>1157756400</v>
      </c>
      <c r="C107">
        <v>1.1606999999999999E-2</v>
      </c>
      <c r="D107">
        <v>5.3749999999999996E-3</v>
      </c>
      <c r="E107">
        <v>7.659E-3</v>
      </c>
      <c r="F107">
        <v>1.0782999999999999E-2</v>
      </c>
    </row>
    <row r="108" spans="1:6" x14ac:dyDescent="0.25">
      <c r="A108" t="s">
        <v>117</v>
      </c>
      <c r="B108">
        <v>1158361200</v>
      </c>
      <c r="C108">
        <v>1.0730999999999999E-2</v>
      </c>
      <c r="D108">
        <v>5.457E-3</v>
      </c>
      <c r="E108">
        <v>8.1340000000000006E-3</v>
      </c>
      <c r="F108">
        <v>1.0524E-2</v>
      </c>
    </row>
    <row r="109" spans="1:6" x14ac:dyDescent="0.25">
      <c r="A109" t="s">
        <v>118</v>
      </c>
      <c r="B109">
        <v>1158966000</v>
      </c>
      <c r="C109">
        <v>1.0718999999999999E-2</v>
      </c>
      <c r="D109">
        <v>5.5370000000000003E-3</v>
      </c>
      <c r="E109">
        <v>8.5459999999999998E-3</v>
      </c>
      <c r="F109">
        <v>1.0687E-2</v>
      </c>
    </row>
    <row r="110" spans="1:6" x14ac:dyDescent="0.25">
      <c r="A110" t="s">
        <v>119</v>
      </c>
      <c r="B110">
        <v>1159570800</v>
      </c>
      <c r="C110">
        <v>1.1672E-2</v>
      </c>
      <c r="D110">
        <v>5.6309999999999997E-3</v>
      </c>
      <c r="E110">
        <v>9.044E-3</v>
      </c>
      <c r="F110">
        <v>1.1306E-2</v>
      </c>
    </row>
    <row r="111" spans="1:6" x14ac:dyDescent="0.25">
      <c r="A111" t="s">
        <v>120</v>
      </c>
      <c r="B111">
        <v>1160175600</v>
      </c>
      <c r="C111">
        <v>8.7449999999999993E-3</v>
      </c>
      <c r="D111">
        <v>5.6779999999999999E-3</v>
      </c>
      <c r="E111">
        <v>8.966E-3</v>
      </c>
      <c r="F111">
        <v>9.3500000000000007E-3</v>
      </c>
    </row>
    <row r="112" spans="1:6" x14ac:dyDescent="0.25">
      <c r="A112" t="s">
        <v>121</v>
      </c>
      <c r="B112">
        <v>1160780400</v>
      </c>
      <c r="C112">
        <v>2.552E-3</v>
      </c>
      <c r="D112">
        <v>5.6299999999999996E-3</v>
      </c>
      <c r="E112">
        <v>7.9609999999999993E-3</v>
      </c>
      <c r="F112">
        <v>5.9160000000000003E-3</v>
      </c>
    </row>
    <row r="113" spans="1:6" x14ac:dyDescent="0.25">
      <c r="A113" t="s">
        <v>122</v>
      </c>
      <c r="B113">
        <v>1161385200</v>
      </c>
      <c r="C113">
        <v>8.3289999999999996E-3</v>
      </c>
      <c r="D113">
        <v>5.6709999999999998E-3</v>
      </c>
      <c r="E113">
        <v>8.0110000000000008E-3</v>
      </c>
      <c r="F113">
        <v>7.241E-3</v>
      </c>
    </row>
    <row r="114" spans="1:6" x14ac:dyDescent="0.25">
      <c r="A114" t="s">
        <v>123</v>
      </c>
      <c r="B114">
        <v>1161990000</v>
      </c>
      <c r="C114">
        <v>8.4779999999999994E-3</v>
      </c>
      <c r="D114">
        <v>5.7140000000000003E-3</v>
      </c>
      <c r="E114">
        <v>8.0839999999999992E-3</v>
      </c>
      <c r="F114">
        <v>8.0099999999999998E-3</v>
      </c>
    </row>
    <row r="115" spans="1:6" x14ac:dyDescent="0.25">
      <c r="A115" t="s">
        <v>124</v>
      </c>
      <c r="B115">
        <v>1162598400</v>
      </c>
      <c r="C115">
        <v>9.4640000000000002E-3</v>
      </c>
      <c r="D115">
        <v>5.7710000000000001E-3</v>
      </c>
      <c r="E115">
        <v>8.2990000000000008E-3</v>
      </c>
      <c r="F115">
        <v>8.796E-3</v>
      </c>
    </row>
    <row r="116" spans="1:6" x14ac:dyDescent="0.25">
      <c r="A116" t="s">
        <v>125</v>
      </c>
      <c r="B116">
        <v>1163203200</v>
      </c>
      <c r="C116">
        <v>6.3200000000000001E-3</v>
      </c>
      <c r="D116">
        <v>5.7790000000000003E-3</v>
      </c>
      <c r="E116">
        <v>7.9810000000000002E-3</v>
      </c>
      <c r="F116">
        <v>7.4770000000000001E-3</v>
      </c>
    </row>
    <row r="117" spans="1:6" x14ac:dyDescent="0.25">
      <c r="A117" t="s">
        <v>126</v>
      </c>
      <c r="B117">
        <v>1163808000</v>
      </c>
      <c r="C117">
        <v>1.0474000000000001E-2</v>
      </c>
      <c r="D117">
        <v>5.8510000000000003E-3</v>
      </c>
      <c r="E117">
        <v>8.3820000000000006E-3</v>
      </c>
      <c r="F117">
        <v>9.3220000000000004E-3</v>
      </c>
    </row>
    <row r="118" spans="1:6" x14ac:dyDescent="0.25">
      <c r="A118" t="s">
        <v>127</v>
      </c>
      <c r="B118">
        <v>1164412800</v>
      </c>
      <c r="C118">
        <v>1.2160000000000001E-3</v>
      </c>
      <c r="D118">
        <v>5.7790000000000003E-3</v>
      </c>
      <c r="E118">
        <v>7.2240000000000004E-3</v>
      </c>
      <c r="F118">
        <v>4.5380000000000004E-3</v>
      </c>
    </row>
    <row r="119" spans="1:6" x14ac:dyDescent="0.25">
      <c r="A119" t="s">
        <v>128</v>
      </c>
      <c r="B119">
        <v>1165017600</v>
      </c>
      <c r="C119">
        <v>1.031E-3</v>
      </c>
      <c r="D119">
        <v>5.7060000000000001E-3</v>
      </c>
      <c r="E119">
        <v>6.2290000000000002E-3</v>
      </c>
      <c r="F119">
        <v>2.5149999999999999E-3</v>
      </c>
    </row>
    <row r="120" spans="1:6" x14ac:dyDescent="0.25">
      <c r="A120" t="s">
        <v>129</v>
      </c>
      <c r="B120">
        <v>1165622400</v>
      </c>
      <c r="C120">
        <v>1.0889999999999999E-3</v>
      </c>
      <c r="D120">
        <v>5.6350000000000003E-3</v>
      </c>
      <c r="E120">
        <v>5.4019999999999997E-3</v>
      </c>
      <c r="F120">
        <v>1.6670000000000001E-3</v>
      </c>
    </row>
    <row r="121" spans="1:6" x14ac:dyDescent="0.25">
      <c r="A121" t="s">
        <v>130</v>
      </c>
      <c r="B121">
        <v>1166227200</v>
      </c>
      <c r="C121">
        <v>4.3480000000000003E-3</v>
      </c>
      <c r="D121">
        <v>5.6150000000000002E-3</v>
      </c>
      <c r="E121">
        <v>5.2599999999999999E-3</v>
      </c>
      <c r="F121">
        <v>3.771E-3</v>
      </c>
    </row>
    <row r="122" spans="1:6" x14ac:dyDescent="0.25">
      <c r="A122" t="s">
        <v>131</v>
      </c>
      <c r="B122">
        <v>1166832000</v>
      </c>
      <c r="C122">
        <v>9.4929999999999997E-3</v>
      </c>
      <c r="D122">
        <v>5.6740000000000002E-3</v>
      </c>
      <c r="E122">
        <v>5.9369999999999996E-3</v>
      </c>
      <c r="F122">
        <v>7.1310000000000002E-3</v>
      </c>
    </row>
    <row r="123" spans="1:6" x14ac:dyDescent="0.25">
      <c r="A123" t="s">
        <v>132</v>
      </c>
      <c r="B123">
        <v>1167436800</v>
      </c>
      <c r="C123">
        <v>1.1350000000000001E-2</v>
      </c>
      <c r="D123">
        <v>5.7609999999999996E-3</v>
      </c>
      <c r="E123">
        <v>6.8230000000000001E-3</v>
      </c>
      <c r="F123">
        <v>9.972E-3</v>
      </c>
    </row>
    <row r="124" spans="1:6" x14ac:dyDescent="0.25">
      <c r="A124" t="s">
        <v>133</v>
      </c>
      <c r="B124">
        <v>1168041600</v>
      </c>
      <c r="C124">
        <v>6.5950000000000002E-3</v>
      </c>
      <c r="D124">
        <v>5.7730000000000004E-3</v>
      </c>
      <c r="E124">
        <v>6.7600000000000004E-3</v>
      </c>
      <c r="F124">
        <v>7.6309999999999998E-3</v>
      </c>
    </row>
    <row r="125" spans="1:6" x14ac:dyDescent="0.25">
      <c r="A125" t="s">
        <v>134</v>
      </c>
      <c r="B125">
        <v>1168646400</v>
      </c>
      <c r="C125">
        <v>3.6110000000000001E-3</v>
      </c>
      <c r="D125">
        <v>5.7400000000000003E-3</v>
      </c>
      <c r="E125">
        <v>6.2480000000000001E-3</v>
      </c>
      <c r="F125">
        <v>5.2379999999999996E-3</v>
      </c>
    </row>
    <row r="126" spans="1:6" x14ac:dyDescent="0.25">
      <c r="A126" t="s">
        <v>135</v>
      </c>
      <c r="B126">
        <v>1169251200</v>
      </c>
      <c r="C126">
        <v>2.9640000000000001E-3</v>
      </c>
      <c r="D126">
        <v>5.6969999999999998E-3</v>
      </c>
      <c r="E126">
        <v>5.7219999999999997E-3</v>
      </c>
      <c r="F126">
        <v>3.9830000000000004E-3</v>
      </c>
    </row>
    <row r="127" spans="1:6" x14ac:dyDescent="0.25">
      <c r="A127" t="s">
        <v>136</v>
      </c>
      <c r="B127">
        <v>1169856000</v>
      </c>
      <c r="C127">
        <v>3.2290000000000001E-3</v>
      </c>
      <c r="D127">
        <v>5.6579999999999998E-3</v>
      </c>
      <c r="E127">
        <v>5.3160000000000004E-3</v>
      </c>
      <c r="F127">
        <v>3.4719999999999998E-3</v>
      </c>
    </row>
    <row r="128" spans="1:6" x14ac:dyDescent="0.25">
      <c r="A128" t="s">
        <v>137</v>
      </c>
      <c r="B128">
        <v>1170460800</v>
      </c>
      <c r="C128">
        <v>3.1120000000000002E-3</v>
      </c>
      <c r="D128">
        <v>5.6189999999999999E-3</v>
      </c>
      <c r="E128">
        <v>4.9620000000000003E-3</v>
      </c>
      <c r="F128">
        <v>3.3110000000000001E-3</v>
      </c>
    </row>
    <row r="129" spans="1:6" x14ac:dyDescent="0.25">
      <c r="A129" t="s">
        <v>138</v>
      </c>
      <c r="B129">
        <v>1171065600</v>
      </c>
      <c r="C129">
        <v>3.2910000000000001E-3</v>
      </c>
      <c r="D129">
        <v>5.5830000000000003E-3</v>
      </c>
      <c r="E129">
        <v>4.6909999999999999E-3</v>
      </c>
      <c r="F129">
        <v>3.2859999999999999E-3</v>
      </c>
    </row>
    <row r="130" spans="1:6" x14ac:dyDescent="0.25">
      <c r="A130" t="s">
        <v>139</v>
      </c>
      <c r="B130">
        <v>1171670400</v>
      </c>
      <c r="C130">
        <v>2.8140000000000001E-3</v>
      </c>
      <c r="D130">
        <v>5.5399999999999998E-3</v>
      </c>
      <c r="E130">
        <v>4.3880000000000004E-3</v>
      </c>
      <c r="F130">
        <v>3.0330000000000001E-3</v>
      </c>
    </row>
    <row r="131" spans="1:6" x14ac:dyDescent="0.25">
      <c r="A131" t="s">
        <v>140</v>
      </c>
      <c r="B131">
        <v>1172275200</v>
      </c>
      <c r="C131">
        <v>3.4060000000000002E-3</v>
      </c>
      <c r="D131">
        <v>5.5069999999999997E-3</v>
      </c>
      <c r="E131">
        <v>4.2269999999999999E-3</v>
      </c>
      <c r="F131">
        <v>3.2230000000000002E-3</v>
      </c>
    </row>
    <row r="132" spans="1:6" x14ac:dyDescent="0.25">
      <c r="A132" t="s">
        <v>141</v>
      </c>
      <c r="B132">
        <v>1172880000</v>
      </c>
      <c r="C132">
        <v>3.323E-3</v>
      </c>
      <c r="D132">
        <v>5.4730000000000004E-3</v>
      </c>
      <c r="E132">
        <v>4.0810000000000004E-3</v>
      </c>
      <c r="F132">
        <v>3.3089999999999999E-3</v>
      </c>
    </row>
    <row r="133" spans="1:6" x14ac:dyDescent="0.25">
      <c r="A133" t="s">
        <v>142</v>
      </c>
      <c r="B133">
        <v>1173481200</v>
      </c>
      <c r="C133">
        <v>2.8999999999999998E-3</v>
      </c>
      <c r="D133">
        <v>5.4330000000000003E-3</v>
      </c>
      <c r="E133">
        <v>3.888E-3</v>
      </c>
      <c r="F133">
        <v>3.026E-3</v>
      </c>
    </row>
    <row r="134" spans="1:6" x14ac:dyDescent="0.25">
      <c r="A134" t="s">
        <v>143</v>
      </c>
      <c r="B134">
        <v>1174086000</v>
      </c>
      <c r="C134">
        <v>3.0969999999999999E-3</v>
      </c>
      <c r="D134">
        <v>5.3969999999999999E-3</v>
      </c>
      <c r="E134">
        <v>3.7599999999999999E-3</v>
      </c>
      <c r="F134">
        <v>3.094E-3</v>
      </c>
    </row>
    <row r="135" spans="1:6" x14ac:dyDescent="0.25">
      <c r="A135" t="s">
        <v>144</v>
      </c>
      <c r="B135">
        <v>1174690800</v>
      </c>
      <c r="C135">
        <v>2.8370000000000001E-3</v>
      </c>
      <c r="D135">
        <v>5.3569999999999998E-3</v>
      </c>
      <c r="E135">
        <v>3.6080000000000001E-3</v>
      </c>
      <c r="F135">
        <v>2.9139999999999999E-3</v>
      </c>
    </row>
    <row r="136" spans="1:6" x14ac:dyDescent="0.25">
      <c r="A136" t="s">
        <v>145</v>
      </c>
      <c r="B136">
        <v>1175295600</v>
      </c>
      <c r="C136">
        <v>2.7030000000000001E-3</v>
      </c>
      <c r="D136">
        <v>5.3160000000000004E-3</v>
      </c>
      <c r="E136">
        <v>3.4589999999999998E-3</v>
      </c>
      <c r="F136">
        <v>2.7399999999999998E-3</v>
      </c>
    </row>
    <row r="137" spans="1:6" x14ac:dyDescent="0.25">
      <c r="A137" t="s">
        <v>146</v>
      </c>
      <c r="B137">
        <v>1175900400</v>
      </c>
      <c r="C137">
        <v>2.7409999999999999E-3</v>
      </c>
      <c r="D137">
        <v>5.2760000000000003E-3</v>
      </c>
      <c r="E137">
        <v>3.3370000000000001E-3</v>
      </c>
      <c r="F137">
        <v>2.663E-3</v>
      </c>
    </row>
    <row r="138" spans="1:6" x14ac:dyDescent="0.25">
      <c r="A138" t="s">
        <v>147</v>
      </c>
      <c r="B138">
        <v>1176505200</v>
      </c>
      <c r="C138">
        <v>1.6770000000000001E-3</v>
      </c>
      <c r="D138">
        <v>5.2209999999999999E-3</v>
      </c>
      <c r="E138">
        <v>3.0720000000000001E-3</v>
      </c>
      <c r="F138">
        <v>2.1329999999999999E-3</v>
      </c>
    </row>
    <row r="139" spans="1:6" x14ac:dyDescent="0.25">
      <c r="A139" t="s">
        <v>148</v>
      </c>
      <c r="B139">
        <v>1177110000</v>
      </c>
      <c r="C139">
        <v>2.0209999999999998E-3</v>
      </c>
      <c r="D139">
        <v>5.1710000000000002E-3</v>
      </c>
      <c r="E139">
        <v>2.9020000000000001E-3</v>
      </c>
      <c r="F139">
        <v>2.0590000000000001E-3</v>
      </c>
    </row>
    <row r="140" spans="1:6" x14ac:dyDescent="0.25">
      <c r="A140" t="s">
        <v>149</v>
      </c>
      <c r="B140">
        <v>1177714800</v>
      </c>
      <c r="C140">
        <v>1.5200000000000001E-3</v>
      </c>
      <c r="D140">
        <v>5.1149999999999998E-3</v>
      </c>
      <c r="E140">
        <v>2.6770000000000001E-3</v>
      </c>
      <c r="F140">
        <v>1.7149999999999999E-3</v>
      </c>
    </row>
    <row r="141" spans="1:6" x14ac:dyDescent="0.25">
      <c r="A141" t="s">
        <v>150</v>
      </c>
      <c r="B141">
        <v>1178319600</v>
      </c>
      <c r="C141">
        <v>1.4660000000000001E-3</v>
      </c>
      <c r="D141">
        <v>5.058E-3</v>
      </c>
      <c r="E141">
        <v>2.4819999999999998E-3</v>
      </c>
      <c r="F141">
        <v>1.5709999999999999E-3</v>
      </c>
    </row>
    <row r="142" spans="1:6" x14ac:dyDescent="0.25">
      <c r="A142" t="s">
        <v>151</v>
      </c>
      <c r="B142">
        <v>1178924400</v>
      </c>
      <c r="C142">
        <v>1.5870000000000001E-3</v>
      </c>
      <c r="D142">
        <v>5.0049999999999999E-3</v>
      </c>
      <c r="E142">
        <v>2.3370000000000001E-3</v>
      </c>
      <c r="F142">
        <v>1.5820000000000001E-3</v>
      </c>
    </row>
    <row r="143" spans="1:6" x14ac:dyDescent="0.25">
      <c r="A143" t="s">
        <v>152</v>
      </c>
      <c r="B143">
        <v>1179529200</v>
      </c>
      <c r="C143">
        <v>1.5120000000000001E-3</v>
      </c>
      <c r="D143">
        <v>4.9509999999999997E-3</v>
      </c>
      <c r="E143">
        <v>2.2030000000000001E-3</v>
      </c>
      <c r="F143">
        <v>1.5280000000000001E-3</v>
      </c>
    </row>
    <row r="144" spans="1:6" x14ac:dyDescent="0.25">
      <c r="A144" t="s">
        <v>153</v>
      </c>
      <c r="B144">
        <v>1180134000</v>
      </c>
      <c r="C144">
        <v>1.1329999999999999E-3</v>
      </c>
      <c r="D144">
        <v>4.8919999999999996E-3</v>
      </c>
      <c r="E144">
        <v>2.032E-3</v>
      </c>
      <c r="F144">
        <v>1.3259999999999999E-3</v>
      </c>
    </row>
    <row r="145" spans="1:6" x14ac:dyDescent="0.25">
      <c r="A145" t="s">
        <v>154</v>
      </c>
      <c r="B145">
        <v>1180738800</v>
      </c>
      <c r="C145">
        <v>1.66E-3</v>
      </c>
      <c r="D145">
        <v>4.8419999999999999E-3</v>
      </c>
      <c r="E145">
        <v>1.9710000000000001E-3</v>
      </c>
      <c r="F145">
        <v>1.524E-3</v>
      </c>
    </row>
    <row r="146" spans="1:6" x14ac:dyDescent="0.25">
      <c r="A146" t="s">
        <v>155</v>
      </c>
      <c r="B146">
        <v>1181343600</v>
      </c>
      <c r="C146">
        <v>5.2300000000000003E-4</v>
      </c>
      <c r="D146">
        <v>4.7749999999999997E-3</v>
      </c>
      <c r="E146">
        <v>1.737E-3</v>
      </c>
      <c r="F146">
        <v>9.2500000000000004E-4</v>
      </c>
    </row>
    <row r="147" spans="1:6" x14ac:dyDescent="0.25">
      <c r="A147" t="s">
        <v>156</v>
      </c>
      <c r="B147">
        <v>1181948400</v>
      </c>
      <c r="C147">
        <v>2.7E-4</v>
      </c>
      <c r="D147">
        <v>4.7060000000000001E-3</v>
      </c>
      <c r="E147">
        <v>1.5E-3</v>
      </c>
      <c r="F147">
        <v>5.2300000000000003E-4</v>
      </c>
    </row>
    <row r="148" spans="1:6" x14ac:dyDescent="0.25">
      <c r="A148" t="s">
        <v>157</v>
      </c>
      <c r="B148">
        <v>1182553200</v>
      </c>
      <c r="C148">
        <v>0</v>
      </c>
      <c r="D148">
        <v>4.633E-3</v>
      </c>
      <c r="E148">
        <v>1.2589999999999999E-3</v>
      </c>
      <c r="F148">
        <v>2.2000000000000001E-4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4.5620000000000001E-3</v>
      </c>
      <c r="E149">
        <v>1.057E-3</v>
      </c>
      <c r="F149">
        <v>9.2E-5</v>
      </c>
    </row>
    <row r="150" spans="1:6" x14ac:dyDescent="0.25">
      <c r="A150" t="s">
        <v>159</v>
      </c>
      <c r="B150">
        <v>1183762800</v>
      </c>
      <c r="C150">
        <v>0</v>
      </c>
      <c r="D150">
        <v>4.4920000000000003E-3</v>
      </c>
      <c r="E150">
        <v>8.8699999999999998E-4</v>
      </c>
      <c r="F150">
        <v>3.8999999999999999E-5</v>
      </c>
    </row>
    <row r="151" spans="1:6" x14ac:dyDescent="0.25">
      <c r="A151" t="s">
        <v>160</v>
      </c>
      <c r="B151">
        <v>1184367600</v>
      </c>
      <c r="C151">
        <v>0</v>
      </c>
      <c r="D151">
        <v>4.4219999999999997E-3</v>
      </c>
      <c r="E151">
        <v>7.45E-4</v>
      </c>
      <c r="F151">
        <v>1.5999999999999999E-5</v>
      </c>
    </row>
    <row r="152" spans="1:6" x14ac:dyDescent="0.25">
      <c r="A152" t="s">
        <v>161</v>
      </c>
      <c r="B152">
        <v>1184972400</v>
      </c>
      <c r="C152">
        <v>0</v>
      </c>
      <c r="D152">
        <v>4.3540000000000002E-3</v>
      </c>
      <c r="E152">
        <v>6.2500000000000001E-4</v>
      </c>
      <c r="F152">
        <v>6.9999999999999999E-6</v>
      </c>
    </row>
    <row r="153" spans="1:6" x14ac:dyDescent="0.25">
      <c r="A153" t="s">
        <v>162</v>
      </c>
      <c r="B153">
        <v>1185577200</v>
      </c>
      <c r="C153">
        <v>0</v>
      </c>
      <c r="D153">
        <v>4.287E-3</v>
      </c>
      <c r="E153">
        <v>5.2400000000000005E-4</v>
      </c>
      <c r="F153">
        <v>3.0000000000000001E-6</v>
      </c>
    </row>
    <row r="154" spans="1:6" x14ac:dyDescent="0.25">
      <c r="A154" t="s">
        <v>163</v>
      </c>
      <c r="B154">
        <v>1186182000</v>
      </c>
      <c r="C154">
        <v>0</v>
      </c>
      <c r="D154">
        <v>4.2209999999999999E-3</v>
      </c>
      <c r="E154">
        <v>4.4000000000000002E-4</v>
      </c>
      <c r="F154">
        <v>9.9999999999999995E-7</v>
      </c>
    </row>
    <row r="155" spans="1:6" x14ac:dyDescent="0.25">
      <c r="A155" t="s">
        <v>164</v>
      </c>
      <c r="B155">
        <v>1186786800</v>
      </c>
      <c r="C155">
        <v>0</v>
      </c>
      <c r="D155">
        <v>4.156E-3</v>
      </c>
      <c r="E155">
        <v>3.6900000000000002E-4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4.0920000000000002E-3</v>
      </c>
      <c r="E156">
        <v>3.1E-4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4.0289999999999996E-3</v>
      </c>
      <c r="E157">
        <v>2.5999999999999998E-4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3.967E-3</v>
      </c>
      <c r="E158">
        <v>2.1800000000000001E-4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3.9050000000000001E-3</v>
      </c>
      <c r="E159">
        <v>1.83E-4</v>
      </c>
      <c r="F159">
        <v>0</v>
      </c>
    </row>
    <row r="160" spans="1:6" x14ac:dyDescent="0.25">
      <c r="A160" t="s">
        <v>169</v>
      </c>
      <c r="B160">
        <v>1189810800</v>
      </c>
      <c r="C160">
        <v>1.4999999999999999E-4</v>
      </c>
      <c r="D160">
        <v>3.8479999999999999E-3</v>
      </c>
      <c r="E160">
        <v>1.7899999999999999E-4</v>
      </c>
      <c r="F160">
        <v>1.11E-4</v>
      </c>
    </row>
    <row r="161" spans="1:6" x14ac:dyDescent="0.25">
      <c r="A161" t="s">
        <v>170</v>
      </c>
      <c r="B161">
        <v>1190415600</v>
      </c>
      <c r="C161">
        <v>5.8910000000000004E-3</v>
      </c>
      <c r="D161">
        <v>3.8790000000000001E-3</v>
      </c>
      <c r="E161">
        <v>1.1379999999999999E-3</v>
      </c>
      <c r="F161">
        <v>4.2620000000000002E-3</v>
      </c>
    </row>
    <row r="162" spans="1:6" x14ac:dyDescent="0.25">
      <c r="A162" t="s">
        <v>171</v>
      </c>
      <c r="B162">
        <v>1191020400</v>
      </c>
      <c r="C162">
        <v>9.5610000000000001E-3</v>
      </c>
      <c r="D162">
        <v>3.9659999999999999E-3</v>
      </c>
      <c r="E162">
        <v>2.4529999999999999E-3</v>
      </c>
      <c r="F162">
        <v>6.77E-3</v>
      </c>
    </row>
    <row r="163" spans="1:6" x14ac:dyDescent="0.25">
      <c r="A163" t="s">
        <v>172</v>
      </c>
      <c r="B163">
        <v>1191625200</v>
      </c>
      <c r="C163">
        <v>6.3969999999999999E-3</v>
      </c>
      <c r="D163">
        <v>4.0029999999999996E-3</v>
      </c>
      <c r="E163">
        <v>3.091E-3</v>
      </c>
      <c r="F163">
        <v>6.6909999999999999E-3</v>
      </c>
    </row>
    <row r="164" spans="1:6" x14ac:dyDescent="0.25">
      <c r="A164" t="s">
        <v>173</v>
      </c>
      <c r="B164">
        <v>1192230000</v>
      </c>
      <c r="C164">
        <v>8.2690000000000003E-3</v>
      </c>
      <c r="D164">
        <v>4.0679999999999996E-3</v>
      </c>
      <c r="E164">
        <v>3.9189999999999997E-3</v>
      </c>
      <c r="F164">
        <v>7.6150000000000002E-3</v>
      </c>
    </row>
    <row r="165" spans="1:6" x14ac:dyDescent="0.25">
      <c r="A165" t="s">
        <v>174</v>
      </c>
      <c r="B165">
        <v>1192834800</v>
      </c>
      <c r="C165">
        <v>6.1939999999999999E-3</v>
      </c>
      <c r="D165">
        <v>4.1000000000000003E-3</v>
      </c>
      <c r="E165">
        <v>4.2779999999999997E-3</v>
      </c>
      <c r="F165">
        <v>6.7470000000000004E-3</v>
      </c>
    </row>
    <row r="166" spans="1:6" x14ac:dyDescent="0.25">
      <c r="A166" t="s">
        <v>175</v>
      </c>
      <c r="B166">
        <v>1193439600</v>
      </c>
      <c r="C166">
        <v>8.6499999999999997E-3</v>
      </c>
      <c r="D166">
        <v>4.1700000000000001E-3</v>
      </c>
      <c r="E166">
        <v>4.9890000000000004E-3</v>
      </c>
      <c r="F166">
        <v>8.0850000000000002E-3</v>
      </c>
    </row>
    <row r="167" spans="1:6" x14ac:dyDescent="0.25">
      <c r="A167" t="s">
        <v>176</v>
      </c>
      <c r="B167">
        <v>1194048000</v>
      </c>
      <c r="C167">
        <v>1.0482E-2</v>
      </c>
      <c r="D167">
        <v>4.267E-3</v>
      </c>
      <c r="E167">
        <v>5.8580000000000004E-3</v>
      </c>
      <c r="F167">
        <v>9.2320000000000006E-3</v>
      </c>
    </row>
    <row r="168" spans="1:6" x14ac:dyDescent="0.25">
      <c r="A168" t="s">
        <v>177</v>
      </c>
      <c r="B168">
        <v>1194652800</v>
      </c>
      <c r="C168">
        <v>7.456E-3</v>
      </c>
      <c r="D168">
        <v>4.3160000000000004E-3</v>
      </c>
      <c r="E168">
        <v>6.1120000000000002E-3</v>
      </c>
      <c r="F168">
        <v>8.2310000000000005E-3</v>
      </c>
    </row>
    <row r="169" spans="1:6" x14ac:dyDescent="0.25">
      <c r="A169" t="s">
        <v>178</v>
      </c>
      <c r="B169">
        <v>1195257600</v>
      </c>
      <c r="C169">
        <v>7.0559999999999998E-3</v>
      </c>
      <c r="D169">
        <v>4.3569999999999998E-3</v>
      </c>
      <c r="E169">
        <v>6.2529999999999999E-3</v>
      </c>
      <c r="F169">
        <v>7.4469999999999996E-3</v>
      </c>
    </row>
    <row r="170" spans="1:6" x14ac:dyDescent="0.25">
      <c r="A170" t="s">
        <v>179</v>
      </c>
      <c r="B170">
        <v>1195862400</v>
      </c>
      <c r="C170">
        <v>5.5399999999999998E-3</v>
      </c>
      <c r="D170">
        <v>4.3750000000000004E-3</v>
      </c>
      <c r="E170">
        <v>6.1209999999999997E-3</v>
      </c>
      <c r="F170">
        <v>6.0949999999999997E-3</v>
      </c>
    </row>
    <row r="171" spans="1:6" x14ac:dyDescent="0.25">
      <c r="A171" t="s">
        <v>180</v>
      </c>
      <c r="B171">
        <v>1196467200</v>
      </c>
      <c r="C171">
        <v>7.6649999999999999E-3</v>
      </c>
      <c r="D171">
        <v>4.4250000000000001E-3</v>
      </c>
      <c r="E171">
        <v>6.3730000000000002E-3</v>
      </c>
      <c r="F171">
        <v>7.1409999999999998E-3</v>
      </c>
    </row>
    <row r="172" spans="1:6" x14ac:dyDescent="0.25">
      <c r="A172" t="s">
        <v>181</v>
      </c>
      <c r="B172">
        <v>1197072000</v>
      </c>
      <c r="C172">
        <v>6.4720000000000003E-3</v>
      </c>
      <c r="D172">
        <v>4.457E-3</v>
      </c>
      <c r="E172">
        <v>6.3940000000000004E-3</v>
      </c>
      <c r="F172">
        <v>6.9259999999999999E-3</v>
      </c>
    </row>
    <row r="173" spans="1:6" x14ac:dyDescent="0.25">
      <c r="A173" t="s">
        <v>182</v>
      </c>
      <c r="B173">
        <v>1197676800</v>
      </c>
      <c r="C173">
        <v>3.1029999999999999E-3</v>
      </c>
      <c r="D173">
        <v>4.4349999999999997E-3</v>
      </c>
      <c r="E173">
        <v>5.8469999999999998E-3</v>
      </c>
      <c r="F173">
        <v>4.411E-3</v>
      </c>
    </row>
    <row r="174" spans="1:6" x14ac:dyDescent="0.25">
      <c r="A174" t="s">
        <v>183</v>
      </c>
      <c r="B174">
        <v>1198281600</v>
      </c>
      <c r="C174">
        <v>5.7130000000000002E-3</v>
      </c>
      <c r="D174">
        <v>4.4549999999999998E-3</v>
      </c>
      <c r="E174">
        <v>5.8269999999999997E-3</v>
      </c>
      <c r="F174">
        <v>5.254E-3</v>
      </c>
    </row>
    <row r="175" spans="1:6" x14ac:dyDescent="0.25">
      <c r="A175" t="s">
        <v>184</v>
      </c>
      <c r="B175">
        <v>1198886400</v>
      </c>
      <c r="C175">
        <v>1.0017E-2</v>
      </c>
      <c r="D175">
        <v>4.5399999999999998E-3</v>
      </c>
      <c r="E175">
        <v>6.4900000000000001E-3</v>
      </c>
      <c r="F175">
        <v>7.9260000000000008E-3</v>
      </c>
    </row>
    <row r="176" spans="1:6" x14ac:dyDescent="0.25">
      <c r="A176" t="s">
        <v>185</v>
      </c>
      <c r="B176">
        <v>1199491200</v>
      </c>
      <c r="C176">
        <v>8.5749999999999993E-3</v>
      </c>
      <c r="D176">
        <v>4.6010000000000001E-3</v>
      </c>
      <c r="E176">
        <v>6.8240000000000002E-3</v>
      </c>
      <c r="F176">
        <v>8.3730000000000002E-3</v>
      </c>
    </row>
    <row r="177" spans="1:6" x14ac:dyDescent="0.25">
      <c r="A177" t="s">
        <v>186</v>
      </c>
      <c r="B177">
        <v>1200096000</v>
      </c>
      <c r="C177">
        <v>8.4930000000000005E-3</v>
      </c>
      <c r="D177">
        <v>4.6610000000000002E-3</v>
      </c>
      <c r="E177">
        <v>7.084E-3</v>
      </c>
      <c r="F177">
        <v>8.3669999999999994E-3</v>
      </c>
    </row>
    <row r="178" spans="1:6" x14ac:dyDescent="0.25">
      <c r="A178" t="s">
        <v>187</v>
      </c>
      <c r="B178">
        <v>1200700800</v>
      </c>
      <c r="C178">
        <v>6.8300000000000001E-3</v>
      </c>
      <c r="D178">
        <v>4.6940000000000003E-3</v>
      </c>
      <c r="E178">
        <v>7.0470000000000003E-3</v>
      </c>
      <c r="F178">
        <v>7.6299999999999996E-3</v>
      </c>
    </row>
    <row r="179" spans="1:6" x14ac:dyDescent="0.25">
      <c r="A179" t="s">
        <v>188</v>
      </c>
      <c r="B179">
        <v>1201305600</v>
      </c>
      <c r="C179">
        <v>7.5900000000000004E-3</v>
      </c>
      <c r="D179">
        <v>4.738E-3</v>
      </c>
      <c r="E179">
        <v>7.1199999999999996E-3</v>
      </c>
      <c r="F179">
        <v>7.4250000000000002E-3</v>
      </c>
    </row>
    <row r="180" spans="1:6" x14ac:dyDescent="0.25">
      <c r="A180" t="s">
        <v>189</v>
      </c>
      <c r="B180">
        <v>1201910400</v>
      </c>
      <c r="C180">
        <v>5.8710000000000004E-3</v>
      </c>
      <c r="D180">
        <v>4.7549999999999997E-3</v>
      </c>
      <c r="E180">
        <v>6.9379999999999997E-3</v>
      </c>
      <c r="F180">
        <v>6.9509999999999997E-3</v>
      </c>
    </row>
    <row r="181" spans="1:6" x14ac:dyDescent="0.25">
      <c r="A181" t="s">
        <v>190</v>
      </c>
      <c r="B181">
        <v>1202515200</v>
      </c>
      <c r="C181">
        <v>8.5939999999999992E-3</v>
      </c>
      <c r="D181">
        <v>4.8139999999999997E-3</v>
      </c>
      <c r="E181">
        <v>7.2040000000000003E-3</v>
      </c>
      <c r="F181">
        <v>7.9810000000000002E-3</v>
      </c>
    </row>
    <row r="182" spans="1:6" x14ac:dyDescent="0.25">
      <c r="A182" t="s">
        <v>191</v>
      </c>
      <c r="B182">
        <v>1203120000</v>
      </c>
      <c r="C182">
        <v>6.2979999999999998E-3</v>
      </c>
      <c r="D182">
        <v>4.836E-3</v>
      </c>
      <c r="E182">
        <v>7.0540000000000004E-3</v>
      </c>
      <c r="F182">
        <v>6.9940000000000002E-3</v>
      </c>
    </row>
    <row r="183" spans="1:6" x14ac:dyDescent="0.25">
      <c r="A183" t="s">
        <v>192</v>
      </c>
      <c r="B183">
        <v>1203724800</v>
      </c>
      <c r="C183">
        <v>7.4330000000000004E-3</v>
      </c>
      <c r="D183">
        <v>4.8760000000000001E-3</v>
      </c>
      <c r="E183">
        <v>7.1060000000000003E-3</v>
      </c>
      <c r="F183">
        <v>7.1650000000000004E-3</v>
      </c>
    </row>
    <row r="184" spans="1:6" x14ac:dyDescent="0.25">
      <c r="A184" t="s">
        <v>193</v>
      </c>
      <c r="B184">
        <v>1204329600</v>
      </c>
      <c r="C184">
        <v>7.1710000000000003E-3</v>
      </c>
      <c r="D184">
        <v>4.9109999999999996E-3</v>
      </c>
      <c r="E184">
        <v>7.123E-3</v>
      </c>
      <c r="F184">
        <v>7.3470000000000002E-3</v>
      </c>
    </row>
    <row r="185" spans="1:6" x14ac:dyDescent="0.25">
      <c r="A185" t="s">
        <v>194</v>
      </c>
      <c r="B185">
        <v>1204934400</v>
      </c>
      <c r="C185">
        <v>7.489E-3</v>
      </c>
      <c r="D185">
        <v>4.9500000000000004E-3</v>
      </c>
      <c r="E185">
        <v>7.1739999999999998E-3</v>
      </c>
      <c r="F185">
        <v>7.3790000000000001E-3</v>
      </c>
    </row>
    <row r="186" spans="1:6" x14ac:dyDescent="0.25">
      <c r="A186" t="s">
        <v>195</v>
      </c>
      <c r="B186">
        <v>1205535600</v>
      </c>
      <c r="C186">
        <v>6.2370000000000004E-3</v>
      </c>
      <c r="D186">
        <v>4.9690000000000003E-3</v>
      </c>
      <c r="E186">
        <v>7.0130000000000001E-3</v>
      </c>
      <c r="F186">
        <v>6.5859999999999998E-3</v>
      </c>
    </row>
    <row r="187" spans="1:6" x14ac:dyDescent="0.25">
      <c r="A187" t="s">
        <v>196</v>
      </c>
      <c r="B187">
        <v>1206140400</v>
      </c>
      <c r="C187">
        <v>6.8380000000000003E-3</v>
      </c>
      <c r="D187">
        <v>4.9969999999999997E-3</v>
      </c>
      <c r="E187">
        <v>6.9760000000000004E-3</v>
      </c>
      <c r="F187">
        <v>6.6439999999999997E-3</v>
      </c>
    </row>
    <row r="188" spans="1:6" x14ac:dyDescent="0.25">
      <c r="A188" t="s">
        <v>197</v>
      </c>
      <c r="B188">
        <v>1206745200</v>
      </c>
      <c r="C188">
        <v>5.9750000000000003E-3</v>
      </c>
      <c r="D188">
        <v>5.012E-3</v>
      </c>
      <c r="E188">
        <v>6.8009999999999998E-3</v>
      </c>
      <c r="F188">
        <v>6.0670000000000003E-3</v>
      </c>
    </row>
    <row r="189" spans="1:6" x14ac:dyDescent="0.25">
      <c r="A189" t="s">
        <v>198</v>
      </c>
      <c r="B189">
        <v>1207350000</v>
      </c>
      <c r="C189">
        <v>4.5339999999999998E-3</v>
      </c>
      <c r="D189">
        <v>5.0039999999999998E-3</v>
      </c>
      <c r="E189">
        <v>6.4349999999999997E-3</v>
      </c>
      <c r="F189">
        <v>5.1970000000000002E-3</v>
      </c>
    </row>
    <row r="190" spans="1:6" x14ac:dyDescent="0.25">
      <c r="A190" t="s">
        <v>199</v>
      </c>
      <c r="B190">
        <v>1207954800</v>
      </c>
      <c r="C190">
        <v>5.4970000000000001E-3</v>
      </c>
      <c r="D190">
        <v>5.0109999999999998E-3</v>
      </c>
      <c r="E190">
        <v>6.2849999999999998E-3</v>
      </c>
      <c r="F190">
        <v>5.4330000000000003E-3</v>
      </c>
    </row>
    <row r="191" spans="1:6" x14ac:dyDescent="0.25">
      <c r="A191" t="s">
        <v>200</v>
      </c>
      <c r="B191">
        <v>1208559600</v>
      </c>
      <c r="C191">
        <v>2.9150000000000001E-3</v>
      </c>
      <c r="D191">
        <v>4.9789999999999999E-3</v>
      </c>
      <c r="E191">
        <v>5.7359999999999998E-3</v>
      </c>
      <c r="F191">
        <v>3.8739999999999998E-3</v>
      </c>
    </row>
    <row r="192" spans="1:6" x14ac:dyDescent="0.25">
      <c r="A192" t="s">
        <v>201</v>
      </c>
      <c r="B192">
        <v>1209164400</v>
      </c>
      <c r="C192">
        <v>3.8860000000000001E-3</v>
      </c>
      <c r="D192">
        <v>4.9620000000000003E-3</v>
      </c>
      <c r="E192">
        <v>5.4390000000000003E-3</v>
      </c>
      <c r="F192">
        <v>3.9290000000000002E-3</v>
      </c>
    </row>
    <row r="193" spans="1:6" x14ac:dyDescent="0.25">
      <c r="A193" t="s">
        <v>202</v>
      </c>
      <c r="B193">
        <v>1209769200</v>
      </c>
      <c r="C193">
        <v>4.8910000000000004E-3</v>
      </c>
      <c r="D193">
        <v>4.96E-3</v>
      </c>
      <c r="E193">
        <v>5.3509999999999999E-3</v>
      </c>
      <c r="F193">
        <v>4.5230000000000001E-3</v>
      </c>
    </row>
    <row r="194" spans="1:6" x14ac:dyDescent="0.25">
      <c r="A194" t="s">
        <v>203</v>
      </c>
      <c r="B194">
        <v>1210374000</v>
      </c>
      <c r="C194">
        <v>5.2389999999999997E-3</v>
      </c>
      <c r="D194">
        <v>4.9639999999999997E-3</v>
      </c>
      <c r="E194">
        <v>5.3239999999999997E-3</v>
      </c>
      <c r="F194">
        <v>4.8380000000000003E-3</v>
      </c>
    </row>
    <row r="195" spans="1:6" x14ac:dyDescent="0.25">
      <c r="A195" t="s">
        <v>204</v>
      </c>
      <c r="B195">
        <v>1210978800</v>
      </c>
      <c r="C195">
        <v>5.4980000000000003E-3</v>
      </c>
      <c r="D195">
        <v>4.9719999999999999E-3</v>
      </c>
      <c r="E195">
        <v>5.3460000000000001E-3</v>
      </c>
      <c r="F195">
        <v>5.1739999999999998E-3</v>
      </c>
    </row>
    <row r="196" spans="1:6" x14ac:dyDescent="0.25">
      <c r="A196" t="s">
        <v>205</v>
      </c>
      <c r="B196">
        <v>1211583600</v>
      </c>
      <c r="C196">
        <v>4.9959999999999996E-3</v>
      </c>
      <c r="D196">
        <v>4.9719999999999999E-3</v>
      </c>
      <c r="E196">
        <v>5.2789999999999998E-3</v>
      </c>
      <c r="F196">
        <v>4.9259999999999998E-3</v>
      </c>
    </row>
    <row r="197" spans="1:6" x14ac:dyDescent="0.25">
      <c r="A197" t="s">
        <v>206</v>
      </c>
      <c r="B197">
        <v>1212188400</v>
      </c>
      <c r="C197">
        <v>5.0210000000000003E-3</v>
      </c>
      <c r="D197">
        <v>4.973E-3</v>
      </c>
      <c r="E197">
        <v>5.2420000000000001E-3</v>
      </c>
      <c r="F197">
        <v>5.1180000000000002E-3</v>
      </c>
    </row>
    <row r="198" spans="1:6" x14ac:dyDescent="0.25">
      <c r="A198" t="s">
        <v>207</v>
      </c>
      <c r="B198">
        <v>1212793200</v>
      </c>
      <c r="C198">
        <v>6.0559999999999998E-3</v>
      </c>
      <c r="D198">
        <v>4.9890000000000004E-3</v>
      </c>
      <c r="E198">
        <v>5.3730000000000002E-3</v>
      </c>
      <c r="F198">
        <v>5.7359999999999998E-3</v>
      </c>
    </row>
    <row r="199" spans="1:6" x14ac:dyDescent="0.25">
      <c r="A199" t="s">
        <v>208</v>
      </c>
      <c r="B199">
        <v>1213398000</v>
      </c>
      <c r="C199">
        <v>4.8209999999999998E-3</v>
      </c>
      <c r="D199">
        <v>4.986E-3</v>
      </c>
      <c r="E199">
        <v>5.2839999999999996E-3</v>
      </c>
      <c r="F199">
        <v>5.2399999999999999E-3</v>
      </c>
    </row>
    <row r="200" spans="1:6" x14ac:dyDescent="0.25">
      <c r="A200" t="s">
        <v>209</v>
      </c>
      <c r="B200">
        <v>1214002800</v>
      </c>
      <c r="C200">
        <v>6.5760000000000002E-3</v>
      </c>
      <c r="D200">
        <v>5.0099999999999997E-3</v>
      </c>
      <c r="E200">
        <v>5.4879999999999998E-3</v>
      </c>
      <c r="F200">
        <v>6.0299999999999998E-3</v>
      </c>
    </row>
    <row r="201" spans="1:6" x14ac:dyDescent="0.25">
      <c r="A201" t="s">
        <v>210</v>
      </c>
      <c r="B201">
        <v>1214607600</v>
      </c>
      <c r="C201">
        <v>9.2040000000000004E-3</v>
      </c>
      <c r="D201">
        <v>5.0740000000000004E-3</v>
      </c>
      <c r="E201">
        <v>6.0829999999999999E-3</v>
      </c>
      <c r="F201">
        <v>7.9360000000000003E-3</v>
      </c>
    </row>
    <row r="202" spans="1:6" x14ac:dyDescent="0.25">
      <c r="A202" t="s">
        <v>211</v>
      </c>
      <c r="B202">
        <v>1215212400</v>
      </c>
      <c r="C202">
        <v>8.0730000000000003E-3</v>
      </c>
      <c r="D202">
        <v>5.1200000000000004E-3</v>
      </c>
      <c r="E202">
        <v>6.4009999999999996E-3</v>
      </c>
      <c r="F202">
        <v>8.0569999999999999E-3</v>
      </c>
    </row>
    <row r="203" spans="1:6" x14ac:dyDescent="0.25">
      <c r="A203" t="s">
        <v>212</v>
      </c>
      <c r="B203">
        <v>1215817200</v>
      </c>
      <c r="C203">
        <v>3.7090000000000001E-3</v>
      </c>
      <c r="D203">
        <v>5.0980000000000001E-3</v>
      </c>
      <c r="E203">
        <v>5.9659999999999999E-3</v>
      </c>
      <c r="F203">
        <v>5.5430000000000002E-3</v>
      </c>
    </row>
    <row r="204" spans="1:6" x14ac:dyDescent="0.25">
      <c r="A204" t="s">
        <v>213</v>
      </c>
      <c r="B204">
        <v>1216422000</v>
      </c>
      <c r="C204">
        <v>2.9680000000000002E-3</v>
      </c>
      <c r="D204">
        <v>5.0650000000000001E-3</v>
      </c>
      <c r="E204">
        <v>5.4710000000000002E-3</v>
      </c>
      <c r="F204">
        <v>3.82E-3</v>
      </c>
    </row>
    <row r="205" spans="1:6" x14ac:dyDescent="0.25">
      <c r="A205" t="s">
        <v>214</v>
      </c>
      <c r="B205">
        <v>1217026800</v>
      </c>
      <c r="C205">
        <v>0</v>
      </c>
      <c r="D205">
        <v>4.9870000000000001E-3</v>
      </c>
      <c r="E205">
        <v>4.5919999999999997E-3</v>
      </c>
      <c r="F205">
        <v>1.604E-3</v>
      </c>
    </row>
    <row r="206" spans="1:6" x14ac:dyDescent="0.25">
      <c r="A206" t="s">
        <v>215</v>
      </c>
      <c r="B206">
        <v>1217631600</v>
      </c>
      <c r="C206">
        <v>0</v>
      </c>
      <c r="D206">
        <v>4.9100000000000003E-3</v>
      </c>
      <c r="E206">
        <v>3.8539999999999998E-3</v>
      </c>
      <c r="F206">
        <v>6.7299999999999999E-4</v>
      </c>
    </row>
    <row r="207" spans="1:6" x14ac:dyDescent="0.25">
      <c r="A207" t="s">
        <v>216</v>
      </c>
      <c r="B207">
        <v>1218236400</v>
      </c>
      <c r="C207">
        <v>0</v>
      </c>
      <c r="D207">
        <v>4.8339999999999998E-3</v>
      </c>
      <c r="E207">
        <v>3.235E-3</v>
      </c>
      <c r="F207">
        <v>2.8299999999999999E-4</v>
      </c>
    </row>
    <row r="208" spans="1:6" x14ac:dyDescent="0.25">
      <c r="A208" t="s">
        <v>217</v>
      </c>
      <c r="B208">
        <v>1218841200</v>
      </c>
      <c r="C208">
        <v>0</v>
      </c>
      <c r="D208">
        <v>4.7590000000000002E-3</v>
      </c>
      <c r="E208">
        <v>2.715E-3</v>
      </c>
      <c r="F208">
        <v>1.1900000000000001E-4</v>
      </c>
    </row>
    <row r="209" spans="1:6" x14ac:dyDescent="0.25">
      <c r="A209" t="s">
        <v>218</v>
      </c>
      <c r="B209">
        <v>1219446000</v>
      </c>
      <c r="C209">
        <v>1.034E-3</v>
      </c>
      <c r="D209">
        <v>4.7019999999999996E-3</v>
      </c>
      <c r="E209">
        <v>2.454E-3</v>
      </c>
      <c r="F209">
        <v>8.3600000000000005E-4</v>
      </c>
    </row>
    <row r="210" spans="1:6" x14ac:dyDescent="0.25">
      <c r="A210" t="s">
        <v>219</v>
      </c>
      <c r="B210">
        <v>1220050800</v>
      </c>
      <c r="C210">
        <v>9.0819999999999998E-3</v>
      </c>
      <c r="D210">
        <v>4.7689999999999998E-3</v>
      </c>
      <c r="E210">
        <v>3.5239999999999998E-3</v>
      </c>
      <c r="F210">
        <v>5.7850000000000002E-3</v>
      </c>
    </row>
    <row r="211" spans="1:6" x14ac:dyDescent="0.25">
      <c r="A211" t="s">
        <v>220</v>
      </c>
      <c r="B211">
        <v>1220655600</v>
      </c>
      <c r="C211">
        <v>7.3619999999999996E-3</v>
      </c>
      <c r="D211">
        <v>4.8089999999999999E-3</v>
      </c>
      <c r="E211">
        <v>4.1370000000000001E-3</v>
      </c>
      <c r="F211">
        <v>6.7359999999999998E-3</v>
      </c>
    </row>
    <row r="212" spans="1:6" x14ac:dyDescent="0.25">
      <c r="A212" t="s">
        <v>221</v>
      </c>
      <c r="B212">
        <v>1221260400</v>
      </c>
      <c r="C212">
        <v>9.5840000000000005E-3</v>
      </c>
      <c r="D212">
        <v>4.8809999999999999E-3</v>
      </c>
      <c r="E212">
        <v>5.0000000000000001E-3</v>
      </c>
      <c r="F212">
        <v>8.2780000000000006E-3</v>
      </c>
    </row>
    <row r="213" spans="1:6" x14ac:dyDescent="0.25">
      <c r="A213" t="s">
        <v>222</v>
      </c>
      <c r="B213">
        <v>1221865200</v>
      </c>
      <c r="C213">
        <v>8.3960000000000007E-3</v>
      </c>
      <c r="D213">
        <v>4.9350000000000002E-3</v>
      </c>
      <c r="E213">
        <v>5.5209999999999999E-3</v>
      </c>
      <c r="F213">
        <v>7.9900000000000006E-3</v>
      </c>
    </row>
    <row r="214" spans="1:6" x14ac:dyDescent="0.25">
      <c r="A214" t="s">
        <v>223</v>
      </c>
      <c r="B214">
        <v>1222470000</v>
      </c>
      <c r="C214">
        <v>6.2179999999999996E-3</v>
      </c>
      <c r="D214">
        <v>4.9540000000000001E-3</v>
      </c>
      <c r="E214">
        <v>5.6309999999999997E-3</v>
      </c>
      <c r="F214">
        <v>6.9800000000000001E-3</v>
      </c>
    </row>
    <row r="215" spans="1:6" x14ac:dyDescent="0.25">
      <c r="A215" t="s">
        <v>224</v>
      </c>
      <c r="B215">
        <v>1223074800</v>
      </c>
      <c r="C215">
        <v>6.0549999999999996E-3</v>
      </c>
      <c r="D215">
        <v>4.9709999999999997E-3</v>
      </c>
      <c r="E215">
        <v>5.6839999999999998E-3</v>
      </c>
      <c r="F215">
        <v>6.254E-3</v>
      </c>
    </row>
    <row r="216" spans="1:6" x14ac:dyDescent="0.25">
      <c r="A216" t="s">
        <v>225</v>
      </c>
      <c r="B216">
        <v>1223679600</v>
      </c>
      <c r="C216">
        <v>4.45E-3</v>
      </c>
      <c r="D216">
        <v>4.9620000000000003E-3</v>
      </c>
      <c r="E216">
        <v>5.4770000000000001E-3</v>
      </c>
      <c r="F216">
        <v>5.097E-3</v>
      </c>
    </row>
    <row r="217" spans="1:6" x14ac:dyDescent="0.25">
      <c r="A217" t="s">
        <v>226</v>
      </c>
      <c r="B217">
        <v>1224284400</v>
      </c>
      <c r="C217">
        <v>3.2320000000000001E-3</v>
      </c>
      <c r="D217">
        <v>4.9350000000000002E-3</v>
      </c>
      <c r="E217">
        <v>5.1149999999999998E-3</v>
      </c>
      <c r="F217">
        <v>4.0340000000000003E-3</v>
      </c>
    </row>
    <row r="218" spans="1:6" x14ac:dyDescent="0.25">
      <c r="A218" t="s">
        <v>227</v>
      </c>
      <c r="B218">
        <v>1224889200</v>
      </c>
      <c r="C218">
        <v>3.091E-3</v>
      </c>
      <c r="D218">
        <v>4.9069999999999999E-3</v>
      </c>
      <c r="E218">
        <v>4.7879999999999997E-3</v>
      </c>
      <c r="F218">
        <v>3.4889999999999999E-3</v>
      </c>
    </row>
    <row r="219" spans="1:6" x14ac:dyDescent="0.25">
      <c r="A219" t="s">
        <v>228</v>
      </c>
      <c r="B219">
        <v>1225494000</v>
      </c>
      <c r="C219">
        <v>3.6480000000000002E-3</v>
      </c>
      <c r="D219">
        <v>4.8869999999999999E-3</v>
      </c>
      <c r="E219">
        <v>4.6059999999999999E-3</v>
      </c>
      <c r="F219">
        <v>3.637E-3</v>
      </c>
    </row>
    <row r="220" spans="1:6" x14ac:dyDescent="0.25">
      <c r="A220" t="s">
        <v>229</v>
      </c>
      <c r="B220">
        <v>1226102400</v>
      </c>
      <c r="C220">
        <v>9.2530000000000008E-3</v>
      </c>
      <c r="D220">
        <v>4.9540000000000001E-3</v>
      </c>
      <c r="E220">
        <v>5.3439999999999998E-3</v>
      </c>
      <c r="F220">
        <v>6.7669999999999996E-3</v>
      </c>
    </row>
    <row r="221" spans="1:6" x14ac:dyDescent="0.25">
      <c r="A221" t="s">
        <v>230</v>
      </c>
      <c r="B221">
        <v>1226707200</v>
      </c>
      <c r="C221">
        <v>8.6759999999999997E-3</v>
      </c>
      <c r="D221">
        <v>5.0109999999999998E-3</v>
      </c>
      <c r="E221">
        <v>5.8659999999999997E-3</v>
      </c>
      <c r="F221">
        <v>7.7190000000000002E-3</v>
      </c>
    </row>
    <row r="222" spans="1:6" x14ac:dyDescent="0.25">
      <c r="A222" t="s">
        <v>231</v>
      </c>
      <c r="B222">
        <v>1227312000</v>
      </c>
      <c r="C222">
        <v>1.0803999999999999E-2</v>
      </c>
      <c r="D222">
        <v>5.0990000000000002E-3</v>
      </c>
      <c r="E222">
        <v>6.6519999999999999E-3</v>
      </c>
      <c r="F222">
        <v>9.4710000000000003E-3</v>
      </c>
    </row>
    <row r="223" spans="1:6" x14ac:dyDescent="0.25">
      <c r="A223" t="s">
        <v>232</v>
      </c>
      <c r="B223">
        <v>1227916800</v>
      </c>
      <c r="C223">
        <v>9.7619999999999998E-3</v>
      </c>
      <c r="D223">
        <v>5.1710000000000002E-3</v>
      </c>
      <c r="E223">
        <v>7.143E-3</v>
      </c>
      <c r="F223">
        <v>9.5809999999999992E-3</v>
      </c>
    </row>
    <row r="224" spans="1:6" x14ac:dyDescent="0.25">
      <c r="A224" t="s">
        <v>233</v>
      </c>
      <c r="B224">
        <v>1228521600</v>
      </c>
      <c r="C224">
        <v>7.2150000000000001E-3</v>
      </c>
      <c r="D224">
        <v>5.2009999999999999E-3</v>
      </c>
      <c r="E224">
        <v>7.1380000000000002E-3</v>
      </c>
      <c r="F224">
        <v>7.9989999999999992E-3</v>
      </c>
    </row>
    <row r="225" spans="1:6" x14ac:dyDescent="0.25">
      <c r="A225" t="s">
        <v>234</v>
      </c>
      <c r="B225">
        <v>1229126400</v>
      </c>
      <c r="C225">
        <v>5.2919999999999998E-3</v>
      </c>
      <c r="D225">
        <v>5.202E-3</v>
      </c>
      <c r="E225">
        <v>6.8339999999999998E-3</v>
      </c>
      <c r="F225">
        <v>6.352E-3</v>
      </c>
    </row>
    <row r="226" spans="1:6" x14ac:dyDescent="0.25">
      <c r="A226" t="s">
        <v>235</v>
      </c>
      <c r="B226">
        <v>1229731200</v>
      </c>
      <c r="C226">
        <v>7.025E-3</v>
      </c>
      <c r="D226">
        <v>5.2300000000000003E-3</v>
      </c>
      <c r="E226">
        <v>6.8640000000000003E-3</v>
      </c>
      <c r="F226">
        <v>6.7930000000000004E-3</v>
      </c>
    </row>
    <row r="227" spans="1:6" x14ac:dyDescent="0.25">
      <c r="A227" t="s">
        <v>236</v>
      </c>
      <c r="B227">
        <v>1230336000</v>
      </c>
      <c r="C227">
        <v>6.8259999999999996E-3</v>
      </c>
      <c r="D227">
        <v>5.254E-3</v>
      </c>
      <c r="E227">
        <v>6.855E-3</v>
      </c>
      <c r="F227">
        <v>6.8519999999999996E-3</v>
      </c>
    </row>
    <row r="228" spans="1:6" x14ac:dyDescent="0.25">
      <c r="A228" t="s">
        <v>237</v>
      </c>
      <c r="B228">
        <v>1230940800</v>
      </c>
      <c r="C228">
        <v>9.0889999999999999E-3</v>
      </c>
      <c r="D228">
        <v>5.313E-3</v>
      </c>
      <c r="E228">
        <v>7.2129999999999998E-3</v>
      </c>
      <c r="F228">
        <v>8.2249999999999997E-3</v>
      </c>
    </row>
    <row r="229" spans="1:6" x14ac:dyDescent="0.25">
      <c r="A229" t="s">
        <v>238</v>
      </c>
      <c r="B229">
        <v>1231545600</v>
      </c>
      <c r="C229">
        <v>5.2319999999999997E-3</v>
      </c>
      <c r="D229">
        <v>5.3109999999999997E-3</v>
      </c>
      <c r="E229">
        <v>6.888E-3</v>
      </c>
      <c r="F229">
        <v>6.4209999999999996E-3</v>
      </c>
    </row>
    <row r="230" spans="1:6" x14ac:dyDescent="0.25">
      <c r="A230" t="s">
        <v>239</v>
      </c>
      <c r="B230">
        <v>1232150400</v>
      </c>
      <c r="C230">
        <v>5.2680000000000001E-3</v>
      </c>
      <c r="D230">
        <v>5.3099999999999996E-3</v>
      </c>
      <c r="E230">
        <v>6.6189999999999999E-3</v>
      </c>
      <c r="F230">
        <v>5.653E-3</v>
      </c>
    </row>
    <row r="231" spans="1:6" x14ac:dyDescent="0.25">
      <c r="A231" t="s">
        <v>240</v>
      </c>
      <c r="B231">
        <v>1232755200</v>
      </c>
      <c r="C231">
        <v>5.3530000000000001E-3</v>
      </c>
      <c r="D231">
        <v>5.3099999999999996E-3</v>
      </c>
      <c r="E231">
        <v>6.4140000000000004E-3</v>
      </c>
      <c r="F231">
        <v>5.5240000000000003E-3</v>
      </c>
    </row>
    <row r="232" spans="1:6" x14ac:dyDescent="0.25">
      <c r="A232" t="s">
        <v>241</v>
      </c>
      <c r="B232">
        <v>1233360000</v>
      </c>
      <c r="C232">
        <v>5.4060000000000002E-3</v>
      </c>
      <c r="D232">
        <v>5.3119999999999999E-3</v>
      </c>
      <c r="E232">
        <v>6.2519999999999997E-3</v>
      </c>
      <c r="F232">
        <v>5.5030000000000001E-3</v>
      </c>
    </row>
    <row r="233" spans="1:6" x14ac:dyDescent="0.25">
      <c r="A233" t="s">
        <v>242</v>
      </c>
      <c r="B233">
        <v>1233964800</v>
      </c>
      <c r="C233">
        <v>3.7650000000000001E-3</v>
      </c>
      <c r="D233">
        <v>5.287E-3</v>
      </c>
      <c r="E233">
        <v>5.855E-3</v>
      </c>
      <c r="F233">
        <v>4.6100000000000004E-3</v>
      </c>
    </row>
    <row r="234" spans="1:6" x14ac:dyDescent="0.25">
      <c r="A234" t="s">
        <v>243</v>
      </c>
      <c r="B234">
        <v>1234569600</v>
      </c>
      <c r="C234">
        <v>5.587E-3</v>
      </c>
      <c r="D234">
        <v>5.2919999999999998E-3</v>
      </c>
      <c r="E234">
        <v>5.8120000000000003E-3</v>
      </c>
      <c r="F234">
        <v>5.2350000000000001E-3</v>
      </c>
    </row>
    <row r="235" spans="1:6" x14ac:dyDescent="0.25">
      <c r="A235" t="s">
        <v>244</v>
      </c>
      <c r="B235">
        <v>1235174400</v>
      </c>
      <c r="C235">
        <v>6.581E-3</v>
      </c>
      <c r="D235">
        <v>5.3109999999999997E-3</v>
      </c>
      <c r="E235">
        <v>5.9259999999999998E-3</v>
      </c>
      <c r="F235">
        <v>5.8960000000000002E-3</v>
      </c>
    </row>
    <row r="236" spans="1:6" x14ac:dyDescent="0.25">
      <c r="A236" t="s">
        <v>245</v>
      </c>
      <c r="B236">
        <v>1235779200</v>
      </c>
      <c r="C236">
        <v>5.1330000000000004E-3</v>
      </c>
      <c r="D236">
        <v>5.3080000000000002E-3</v>
      </c>
      <c r="E236">
        <v>5.7990000000000003E-3</v>
      </c>
      <c r="F236">
        <v>5.5500000000000002E-3</v>
      </c>
    </row>
    <row r="237" spans="1:6" x14ac:dyDescent="0.25">
      <c r="A237" t="s">
        <v>246</v>
      </c>
      <c r="B237">
        <v>1236384000</v>
      </c>
      <c r="C237">
        <v>3.4529999999999999E-3</v>
      </c>
      <c r="D237">
        <v>5.2789999999999998E-3</v>
      </c>
      <c r="E237">
        <v>5.4010000000000004E-3</v>
      </c>
      <c r="F237">
        <v>4.0140000000000002E-3</v>
      </c>
    </row>
    <row r="238" spans="1:6" x14ac:dyDescent="0.25">
      <c r="A238" t="s">
        <v>247</v>
      </c>
      <c r="B238">
        <v>1236985200</v>
      </c>
      <c r="C238">
        <v>8.2100000000000001E-4</v>
      </c>
      <c r="D238">
        <v>5.2110000000000004E-3</v>
      </c>
      <c r="E238">
        <v>4.6769999999999997E-3</v>
      </c>
      <c r="F238">
        <v>2.3280000000000002E-3</v>
      </c>
    </row>
    <row r="239" spans="1:6" x14ac:dyDescent="0.25">
      <c r="A239" t="s">
        <v>248</v>
      </c>
      <c r="B239">
        <v>1237590000</v>
      </c>
      <c r="C239">
        <v>2.8419999999999999E-3</v>
      </c>
      <c r="D239">
        <v>5.1739999999999998E-3</v>
      </c>
      <c r="E239">
        <v>4.3759999999999997E-3</v>
      </c>
      <c r="F239">
        <v>2.5569999999999998E-3</v>
      </c>
    </row>
    <row r="240" spans="1:6" x14ac:dyDescent="0.25">
      <c r="A240" t="s">
        <v>249</v>
      </c>
      <c r="B240">
        <v>1238194800</v>
      </c>
      <c r="C240">
        <v>2.33E-4</v>
      </c>
      <c r="D240">
        <v>5.0980000000000001E-3</v>
      </c>
      <c r="E240">
        <v>3.7079999999999999E-3</v>
      </c>
      <c r="F240">
        <v>1.1709999999999999E-3</v>
      </c>
    </row>
    <row r="241" spans="1:6" x14ac:dyDescent="0.25">
      <c r="A241" t="s">
        <v>250</v>
      </c>
      <c r="B241">
        <v>1238799600</v>
      </c>
      <c r="C241">
        <v>2.0400000000000001E-3</v>
      </c>
      <c r="D241">
        <v>5.0499999999999998E-3</v>
      </c>
      <c r="E241">
        <v>3.4459999999999998E-3</v>
      </c>
      <c r="F241">
        <v>1.7930000000000001E-3</v>
      </c>
    </row>
    <row r="242" spans="1:6" x14ac:dyDescent="0.25">
      <c r="A242" t="s">
        <v>251</v>
      </c>
      <c r="B242">
        <v>1239404400</v>
      </c>
      <c r="C242">
        <v>3.238E-3</v>
      </c>
      <c r="D242">
        <v>5.0220000000000004E-3</v>
      </c>
      <c r="E242">
        <v>3.4090000000000001E-3</v>
      </c>
      <c r="F242">
        <v>2.6050000000000001E-3</v>
      </c>
    </row>
    <row r="243" spans="1:6" x14ac:dyDescent="0.25">
      <c r="A243" t="s">
        <v>252</v>
      </c>
      <c r="B243">
        <v>1240009200</v>
      </c>
      <c r="C243">
        <v>3.7230000000000002E-3</v>
      </c>
      <c r="D243">
        <v>5.0020000000000004E-3</v>
      </c>
      <c r="E243">
        <v>3.457E-3</v>
      </c>
      <c r="F243">
        <v>3.2260000000000001E-3</v>
      </c>
    </row>
    <row r="244" spans="1:6" x14ac:dyDescent="0.25">
      <c r="A244" t="s">
        <v>253</v>
      </c>
      <c r="B244">
        <v>1240614000</v>
      </c>
      <c r="C244">
        <v>2.0860000000000002E-3</v>
      </c>
      <c r="D244">
        <v>4.9569999999999996E-3</v>
      </c>
      <c r="E244">
        <v>3.2309999999999999E-3</v>
      </c>
      <c r="F244">
        <v>2.4949999999999998E-3</v>
      </c>
    </row>
    <row r="245" spans="1:6" x14ac:dyDescent="0.25">
      <c r="A245" t="s">
        <v>254</v>
      </c>
      <c r="B245">
        <v>1241218800</v>
      </c>
      <c r="C245">
        <v>3.2390000000000001E-3</v>
      </c>
      <c r="D245">
        <v>4.9300000000000004E-3</v>
      </c>
      <c r="E245">
        <v>3.2330000000000002E-3</v>
      </c>
      <c r="F245">
        <v>2.9659999999999999E-3</v>
      </c>
    </row>
    <row r="246" spans="1:6" x14ac:dyDescent="0.25">
      <c r="A246" t="s">
        <v>255</v>
      </c>
      <c r="B246">
        <v>1241823600</v>
      </c>
      <c r="C246">
        <v>3.5699999999999998E-3</v>
      </c>
      <c r="D246">
        <v>4.9090000000000002E-3</v>
      </c>
      <c r="E246">
        <v>3.2789999999999998E-3</v>
      </c>
      <c r="F246">
        <v>3.202E-3</v>
      </c>
    </row>
    <row r="247" spans="1:6" x14ac:dyDescent="0.25">
      <c r="A247" t="s">
        <v>256</v>
      </c>
      <c r="B247">
        <v>1242428400</v>
      </c>
      <c r="C247">
        <v>2.787E-3</v>
      </c>
      <c r="D247">
        <v>4.8760000000000001E-3</v>
      </c>
      <c r="E247">
        <v>3.1960000000000001E-3</v>
      </c>
      <c r="F247">
        <v>2.928E-3</v>
      </c>
    </row>
    <row r="248" spans="1:6" x14ac:dyDescent="0.25">
      <c r="A248" t="s">
        <v>257</v>
      </c>
      <c r="B248">
        <v>1243033200</v>
      </c>
      <c r="C248">
        <v>3.7209999999999999E-3</v>
      </c>
      <c r="D248">
        <v>4.8580000000000003E-3</v>
      </c>
      <c r="E248">
        <v>3.274E-3</v>
      </c>
      <c r="F248">
        <v>3.3189999999999999E-3</v>
      </c>
    </row>
    <row r="249" spans="1:6" x14ac:dyDescent="0.25">
      <c r="A249" t="s">
        <v>258</v>
      </c>
      <c r="B249">
        <v>1243638000</v>
      </c>
      <c r="C249">
        <v>2.617E-3</v>
      </c>
      <c r="D249">
        <v>4.823E-3</v>
      </c>
      <c r="E249">
        <v>3.1700000000000001E-3</v>
      </c>
      <c r="F249">
        <v>2.96E-3</v>
      </c>
    </row>
    <row r="250" spans="1:6" x14ac:dyDescent="0.25">
      <c r="A250" t="s">
        <v>259</v>
      </c>
      <c r="B250">
        <v>1244242800</v>
      </c>
      <c r="C250">
        <v>2.9610000000000001E-3</v>
      </c>
      <c r="D250">
        <v>4.7939999999999997E-3</v>
      </c>
      <c r="E250">
        <v>3.1329999999999999E-3</v>
      </c>
      <c r="F250">
        <v>2.9390000000000002E-3</v>
      </c>
    </row>
    <row r="251" spans="1:6" x14ac:dyDescent="0.25">
      <c r="A251" t="s">
        <v>260</v>
      </c>
      <c r="B251">
        <v>1244847600</v>
      </c>
      <c r="C251">
        <v>3.2780000000000001E-3</v>
      </c>
      <c r="D251">
        <v>4.7710000000000001E-3</v>
      </c>
      <c r="E251">
        <v>3.1640000000000001E-3</v>
      </c>
      <c r="F251">
        <v>3.32E-3</v>
      </c>
    </row>
    <row r="252" spans="1:6" x14ac:dyDescent="0.25">
      <c r="A252" t="s">
        <v>261</v>
      </c>
      <c r="B252">
        <v>1245452400</v>
      </c>
      <c r="C252">
        <v>5.8240000000000002E-3</v>
      </c>
      <c r="D252">
        <v>4.7869999999999996E-3</v>
      </c>
      <c r="E252">
        <v>3.5850000000000001E-3</v>
      </c>
      <c r="F252">
        <v>4.7169999999999998E-3</v>
      </c>
    </row>
    <row r="253" spans="1:6" x14ac:dyDescent="0.25">
      <c r="A253" t="s">
        <v>262</v>
      </c>
      <c r="B253">
        <v>1246057200</v>
      </c>
      <c r="C253">
        <v>4.8770000000000003E-3</v>
      </c>
      <c r="D253">
        <v>4.7879999999999997E-3</v>
      </c>
      <c r="E253">
        <v>3.7950000000000002E-3</v>
      </c>
      <c r="F253">
        <v>4.901E-3</v>
      </c>
    </row>
    <row r="254" spans="1:6" x14ac:dyDescent="0.25">
      <c r="A254" t="s">
        <v>263</v>
      </c>
      <c r="B254">
        <v>1246662000</v>
      </c>
      <c r="C254">
        <v>6.1130000000000004E-3</v>
      </c>
      <c r="D254">
        <v>4.8079999999999998E-3</v>
      </c>
      <c r="E254">
        <v>4.1599999999999996E-3</v>
      </c>
      <c r="F254">
        <v>5.5430000000000002E-3</v>
      </c>
    </row>
    <row r="255" spans="1:6" x14ac:dyDescent="0.25">
      <c r="A255" t="s">
        <v>264</v>
      </c>
      <c r="B255">
        <v>1247266800</v>
      </c>
      <c r="C255">
        <v>4.5329999999999997E-3</v>
      </c>
      <c r="D255">
        <v>4.803E-3</v>
      </c>
      <c r="E255">
        <v>4.2090000000000001E-3</v>
      </c>
      <c r="F255">
        <v>4.8149999999999998E-3</v>
      </c>
    </row>
    <row r="256" spans="1:6" x14ac:dyDescent="0.25">
      <c r="A256" t="s">
        <v>265</v>
      </c>
      <c r="B256">
        <v>1247871600</v>
      </c>
      <c r="C256">
        <v>3.7620000000000002E-3</v>
      </c>
      <c r="D256">
        <v>4.7869999999999996E-3</v>
      </c>
      <c r="E256">
        <v>4.1349999999999998E-3</v>
      </c>
      <c r="F256">
        <v>4.1989999999999996E-3</v>
      </c>
    </row>
    <row r="257" spans="1:6" x14ac:dyDescent="0.25">
      <c r="A257" t="s">
        <v>266</v>
      </c>
      <c r="B257">
        <v>1248476400</v>
      </c>
      <c r="C257">
        <v>3.5040000000000002E-3</v>
      </c>
      <c r="D257">
        <v>4.7670000000000004E-3</v>
      </c>
      <c r="E257">
        <v>4.032E-3</v>
      </c>
      <c r="F257">
        <v>3.8170000000000001E-3</v>
      </c>
    </row>
    <row r="258" spans="1:6" x14ac:dyDescent="0.25">
      <c r="A258" t="s">
        <v>267</v>
      </c>
      <c r="B258">
        <v>1249081200</v>
      </c>
      <c r="C258">
        <v>1.647E-3</v>
      </c>
      <c r="D258">
        <v>4.718E-3</v>
      </c>
      <c r="E258">
        <v>3.6489999999999999E-3</v>
      </c>
      <c r="F258">
        <v>2.6029999999999998E-3</v>
      </c>
    </row>
    <row r="259" spans="1:6" x14ac:dyDescent="0.25">
      <c r="A259" t="s">
        <v>268</v>
      </c>
      <c r="B259">
        <v>1249686000</v>
      </c>
      <c r="C259">
        <v>8.5959999999999995E-3</v>
      </c>
      <c r="D259">
        <v>4.7780000000000001E-3</v>
      </c>
      <c r="E259">
        <v>4.45E-3</v>
      </c>
      <c r="F259">
        <v>6.2880000000000002E-3</v>
      </c>
    </row>
    <row r="260" spans="1:6" x14ac:dyDescent="0.25">
      <c r="A260" t="s">
        <v>269</v>
      </c>
      <c r="B260">
        <v>1250290800</v>
      </c>
      <c r="C260">
        <v>1.0978999999999999E-2</v>
      </c>
      <c r="D260">
        <v>4.8719999999999996E-3</v>
      </c>
      <c r="E260">
        <v>5.47E-3</v>
      </c>
      <c r="F260">
        <v>8.5679999999999992E-3</v>
      </c>
    </row>
    <row r="261" spans="1:6" x14ac:dyDescent="0.25">
      <c r="A261" t="s">
        <v>270</v>
      </c>
      <c r="B261">
        <v>1250895600</v>
      </c>
      <c r="C261">
        <v>1.5632E-2</v>
      </c>
      <c r="D261">
        <v>5.0369999999999998E-3</v>
      </c>
      <c r="E261">
        <v>7.0740000000000004E-3</v>
      </c>
      <c r="F261">
        <v>1.2315E-2</v>
      </c>
    </row>
    <row r="262" spans="1:6" x14ac:dyDescent="0.25">
      <c r="A262" t="s">
        <v>271</v>
      </c>
      <c r="B262">
        <v>1251500400</v>
      </c>
      <c r="C262">
        <v>6.2500000000000003E-3</v>
      </c>
      <c r="D262">
        <v>5.0549999999999996E-3</v>
      </c>
      <c r="E262">
        <v>6.9350000000000002E-3</v>
      </c>
      <c r="F262">
        <v>8.7740000000000005E-3</v>
      </c>
    </row>
    <row r="263" spans="1:6" x14ac:dyDescent="0.25">
      <c r="A263" t="s">
        <v>272</v>
      </c>
      <c r="B263">
        <v>1252105200</v>
      </c>
      <c r="C263">
        <v>6.7749999999999998E-3</v>
      </c>
      <c r="D263">
        <v>5.0809999999999996E-3</v>
      </c>
      <c r="E263">
        <v>6.9020000000000001E-3</v>
      </c>
      <c r="F263">
        <v>7.5599999999999999E-3</v>
      </c>
    </row>
    <row r="264" spans="1:6" x14ac:dyDescent="0.25">
      <c r="A264" t="s">
        <v>273</v>
      </c>
      <c r="B264">
        <v>1252710000</v>
      </c>
      <c r="C264">
        <v>7.8829999999999994E-3</v>
      </c>
      <c r="D264">
        <v>5.1240000000000001E-3</v>
      </c>
      <c r="E264">
        <v>7.058E-3</v>
      </c>
      <c r="F264">
        <v>7.7980000000000002E-3</v>
      </c>
    </row>
    <row r="265" spans="1:6" x14ac:dyDescent="0.25">
      <c r="A265" t="s">
        <v>274</v>
      </c>
      <c r="B265">
        <v>1253314800</v>
      </c>
      <c r="C265">
        <v>3.9300000000000003E-3</v>
      </c>
      <c r="D265">
        <v>5.1050000000000002E-3</v>
      </c>
      <c r="E265">
        <v>6.5409999999999999E-3</v>
      </c>
      <c r="F265">
        <v>5.3470000000000002E-3</v>
      </c>
    </row>
    <row r="266" spans="1:6" x14ac:dyDescent="0.25">
      <c r="A266" t="s">
        <v>275</v>
      </c>
      <c r="B266">
        <v>1253919600</v>
      </c>
      <c r="C266">
        <v>4.7530000000000003E-3</v>
      </c>
      <c r="D266">
        <v>5.0990000000000002E-3</v>
      </c>
      <c r="E266">
        <v>6.2639999999999996E-3</v>
      </c>
      <c r="F266">
        <v>5.241E-3</v>
      </c>
    </row>
    <row r="267" spans="1:6" x14ac:dyDescent="0.25">
      <c r="A267" t="s">
        <v>276</v>
      </c>
      <c r="B267">
        <v>1254524400</v>
      </c>
      <c r="C267">
        <v>7.6439999999999998E-3</v>
      </c>
      <c r="D267">
        <v>5.1380000000000002E-3</v>
      </c>
      <c r="E267">
        <v>6.4780000000000003E-3</v>
      </c>
      <c r="F267">
        <v>6.5849999999999997E-3</v>
      </c>
    </row>
    <row r="268" spans="1:6" x14ac:dyDescent="0.25">
      <c r="A268" t="s">
        <v>277</v>
      </c>
      <c r="B268">
        <v>1255129200</v>
      </c>
      <c r="C268">
        <v>5.0390000000000001E-3</v>
      </c>
      <c r="D268">
        <v>5.1359999999999999E-3</v>
      </c>
      <c r="E268">
        <v>6.2230000000000002E-3</v>
      </c>
      <c r="F268">
        <v>5.326E-3</v>
      </c>
    </row>
    <row r="269" spans="1:6" x14ac:dyDescent="0.25">
      <c r="A269" t="s">
        <v>278</v>
      </c>
      <c r="B269">
        <v>1255734000</v>
      </c>
      <c r="C269">
        <v>2.3600000000000001E-3</v>
      </c>
      <c r="D269">
        <v>5.0930000000000003E-3</v>
      </c>
      <c r="E269">
        <v>5.6020000000000002E-3</v>
      </c>
      <c r="F269">
        <v>3.64E-3</v>
      </c>
    </row>
    <row r="270" spans="1:6" x14ac:dyDescent="0.25">
      <c r="A270" t="s">
        <v>279</v>
      </c>
      <c r="B270">
        <v>1256338800</v>
      </c>
      <c r="C270">
        <v>2.8319999999999999E-3</v>
      </c>
      <c r="D270">
        <v>5.058E-3</v>
      </c>
      <c r="E270">
        <v>5.1549999999999999E-3</v>
      </c>
      <c r="F270">
        <v>3.1679999999999998E-3</v>
      </c>
    </row>
    <row r="271" spans="1:6" x14ac:dyDescent="0.25">
      <c r="A271" t="s">
        <v>280</v>
      </c>
      <c r="B271">
        <v>1256943600</v>
      </c>
      <c r="C271">
        <v>3.8779999999999999E-3</v>
      </c>
      <c r="D271">
        <v>5.0400000000000002E-3</v>
      </c>
      <c r="E271">
        <v>4.9490000000000003E-3</v>
      </c>
      <c r="F271">
        <v>3.6050000000000001E-3</v>
      </c>
    </row>
    <row r="272" spans="1:6" x14ac:dyDescent="0.25">
      <c r="A272" t="s">
        <v>281</v>
      </c>
      <c r="B272">
        <v>1257552000</v>
      </c>
      <c r="C272">
        <v>4.594E-3</v>
      </c>
      <c r="D272">
        <v>5.032E-3</v>
      </c>
      <c r="E272">
        <v>4.8890000000000001E-3</v>
      </c>
      <c r="F272">
        <v>4.1869999999999997E-3</v>
      </c>
    </row>
    <row r="273" spans="1:6" x14ac:dyDescent="0.25">
      <c r="A273" t="s">
        <v>282</v>
      </c>
      <c r="B273">
        <v>1258156800</v>
      </c>
      <c r="C273">
        <v>2.4559999999999998E-3</v>
      </c>
      <c r="D273">
        <v>4.9919999999999999E-3</v>
      </c>
      <c r="E273">
        <v>4.4920000000000003E-3</v>
      </c>
      <c r="F273">
        <v>3.0929999999999998E-3</v>
      </c>
    </row>
    <row r="274" spans="1:6" x14ac:dyDescent="0.25">
      <c r="A274" t="s">
        <v>283</v>
      </c>
      <c r="B274">
        <v>1258761600</v>
      </c>
      <c r="C274">
        <v>3.1220000000000002E-3</v>
      </c>
      <c r="D274">
        <v>4.9630000000000004E-3</v>
      </c>
      <c r="E274">
        <v>4.2690000000000002E-3</v>
      </c>
      <c r="F274">
        <v>3.0920000000000001E-3</v>
      </c>
    </row>
    <row r="275" spans="1:6" x14ac:dyDescent="0.25">
      <c r="A275" t="s">
        <v>284</v>
      </c>
      <c r="B275">
        <v>1259366400</v>
      </c>
      <c r="C275">
        <v>2.0839999999999999E-3</v>
      </c>
      <c r="D275">
        <v>4.9189999999999998E-3</v>
      </c>
      <c r="E275">
        <v>3.9160000000000002E-3</v>
      </c>
      <c r="F275">
        <v>2.4859999999999999E-3</v>
      </c>
    </row>
    <row r="276" spans="1:6" x14ac:dyDescent="0.25">
      <c r="A276" t="s">
        <v>285</v>
      </c>
      <c r="B276">
        <v>1259971200</v>
      </c>
      <c r="C276">
        <v>3.9119999999999997E-3</v>
      </c>
      <c r="D276">
        <v>4.9030000000000002E-3</v>
      </c>
      <c r="E276">
        <v>3.921E-3</v>
      </c>
      <c r="F276">
        <v>3.4650000000000002E-3</v>
      </c>
    </row>
    <row r="277" spans="1:6" x14ac:dyDescent="0.25">
      <c r="A277" t="s">
        <v>286</v>
      </c>
      <c r="B277">
        <v>1260576000</v>
      </c>
      <c r="C277">
        <v>7.1180000000000002E-3</v>
      </c>
      <c r="D277">
        <v>4.9370000000000004E-3</v>
      </c>
      <c r="E277">
        <v>4.4270000000000004E-3</v>
      </c>
      <c r="F277">
        <v>5.5030000000000001E-3</v>
      </c>
    </row>
    <row r="278" spans="1:6" x14ac:dyDescent="0.25">
      <c r="A278" t="s">
        <v>287</v>
      </c>
      <c r="B278">
        <v>1261180800</v>
      </c>
      <c r="C278">
        <v>5.7990000000000003E-3</v>
      </c>
      <c r="D278">
        <v>4.9500000000000004E-3</v>
      </c>
      <c r="E278">
        <v>4.6309999999999997E-3</v>
      </c>
      <c r="F278">
        <v>5.4419999999999998E-3</v>
      </c>
    </row>
    <row r="279" spans="1:6" x14ac:dyDescent="0.25">
      <c r="A279" t="s">
        <v>288</v>
      </c>
      <c r="B279">
        <v>1261785600</v>
      </c>
      <c r="C279">
        <v>3.0019999999999999E-3</v>
      </c>
      <c r="D279">
        <v>4.9189999999999998E-3</v>
      </c>
      <c r="E279">
        <v>4.3600000000000002E-3</v>
      </c>
      <c r="F279">
        <v>3.9039999999999999E-3</v>
      </c>
    </row>
    <row r="280" spans="1:6" x14ac:dyDescent="0.25">
      <c r="A280" t="s">
        <v>289</v>
      </c>
      <c r="B280">
        <v>1262390400</v>
      </c>
      <c r="C280">
        <v>2.467E-3</v>
      </c>
      <c r="D280">
        <v>4.8809999999999999E-3</v>
      </c>
      <c r="E280">
        <v>4.0549999999999996E-3</v>
      </c>
      <c r="F280">
        <v>3.0820000000000001E-3</v>
      </c>
    </row>
    <row r="281" spans="1:6" x14ac:dyDescent="0.25">
      <c r="A281" t="s">
        <v>290</v>
      </c>
      <c r="B281">
        <v>1262995200</v>
      </c>
      <c r="C281">
        <v>2.248E-3</v>
      </c>
      <c r="D281">
        <v>4.8409999999999998E-3</v>
      </c>
      <c r="E281">
        <v>3.7620000000000002E-3</v>
      </c>
      <c r="F281">
        <v>2.5790000000000001E-3</v>
      </c>
    </row>
    <row r="282" spans="1:6" x14ac:dyDescent="0.25">
      <c r="A282" t="s">
        <v>291</v>
      </c>
      <c r="B282">
        <v>1263600000</v>
      </c>
      <c r="C282">
        <v>3.5330000000000001E-3</v>
      </c>
      <c r="D282">
        <v>4.8199999999999996E-3</v>
      </c>
      <c r="E282">
        <v>3.7290000000000001E-3</v>
      </c>
      <c r="F282">
        <v>3.2290000000000001E-3</v>
      </c>
    </row>
    <row r="283" spans="1:6" x14ac:dyDescent="0.25">
      <c r="A283" t="s">
        <v>292</v>
      </c>
      <c r="B283">
        <v>1264204800</v>
      </c>
      <c r="C283">
        <v>2.7550000000000001E-3</v>
      </c>
      <c r="D283">
        <v>4.7879999999999997E-3</v>
      </c>
      <c r="E283">
        <v>3.5720000000000001E-3</v>
      </c>
      <c r="F283">
        <v>2.9710000000000001E-3</v>
      </c>
    </row>
    <row r="284" spans="1:6" x14ac:dyDescent="0.25">
      <c r="A284" t="s">
        <v>293</v>
      </c>
      <c r="B284">
        <v>1264809600</v>
      </c>
      <c r="C284">
        <v>2.4629999999999999E-3</v>
      </c>
      <c r="D284">
        <v>4.7520000000000001E-3</v>
      </c>
      <c r="E284">
        <v>3.3899999999999998E-3</v>
      </c>
      <c r="F284">
        <v>2.647E-3</v>
      </c>
    </row>
    <row r="285" spans="1:6" x14ac:dyDescent="0.25">
      <c r="A285" t="s">
        <v>294</v>
      </c>
      <c r="B285">
        <v>1265414400</v>
      </c>
      <c r="C285">
        <v>3.8699999999999997E-4</v>
      </c>
      <c r="D285">
        <v>4.6849999999999999E-3</v>
      </c>
      <c r="E285">
        <v>2.9030000000000002E-3</v>
      </c>
      <c r="F285">
        <v>1.261E-3</v>
      </c>
    </row>
    <row r="286" spans="1:6" x14ac:dyDescent="0.25">
      <c r="A286" t="s">
        <v>295</v>
      </c>
      <c r="B286">
        <v>1266019200</v>
      </c>
      <c r="C286">
        <v>2.0170000000000001E-3</v>
      </c>
      <c r="D286">
        <v>4.6439999999999997E-3</v>
      </c>
      <c r="E286">
        <v>2.7699999999999999E-3</v>
      </c>
      <c r="F286">
        <v>1.8799999999999999E-3</v>
      </c>
    </row>
    <row r="287" spans="1:6" x14ac:dyDescent="0.25">
      <c r="A287" t="s">
        <v>296</v>
      </c>
      <c r="B287">
        <v>1266624000</v>
      </c>
      <c r="C287">
        <v>2.7299999999999998E-3</v>
      </c>
      <c r="D287">
        <v>4.614E-3</v>
      </c>
      <c r="E287">
        <v>2.761E-3</v>
      </c>
      <c r="F287">
        <v>2.3500000000000001E-3</v>
      </c>
    </row>
    <row r="288" spans="1:6" x14ac:dyDescent="0.25">
      <c r="A288" t="s">
        <v>297</v>
      </c>
      <c r="B288">
        <v>1267228800</v>
      </c>
      <c r="C288">
        <v>2.2590000000000002E-3</v>
      </c>
      <c r="D288">
        <v>4.5770000000000003E-3</v>
      </c>
      <c r="E288">
        <v>2.676E-3</v>
      </c>
      <c r="F288">
        <v>2.2409999999999999E-3</v>
      </c>
    </row>
    <row r="289" spans="1:6" x14ac:dyDescent="0.25">
      <c r="A289" t="s">
        <v>298</v>
      </c>
      <c r="B289">
        <v>1267833600</v>
      </c>
      <c r="C289">
        <v>2.9190000000000002E-3</v>
      </c>
      <c r="D289">
        <v>4.5519999999999996E-3</v>
      </c>
      <c r="E289">
        <v>2.7109999999999999E-3</v>
      </c>
      <c r="F289">
        <v>2.5890000000000002E-3</v>
      </c>
    </row>
    <row r="290" spans="1:6" x14ac:dyDescent="0.25">
      <c r="A290" t="s">
        <v>299</v>
      </c>
      <c r="B290">
        <v>1268434800</v>
      </c>
      <c r="C290">
        <v>2.5799999999999998E-3</v>
      </c>
      <c r="D290">
        <v>4.5209999999999998E-3</v>
      </c>
      <c r="E290">
        <v>2.6879999999999999E-3</v>
      </c>
      <c r="F290">
        <v>2.5739999999999999E-3</v>
      </c>
    </row>
    <row r="291" spans="1:6" x14ac:dyDescent="0.25">
      <c r="A291" t="s">
        <v>300</v>
      </c>
      <c r="B291">
        <v>1269039600</v>
      </c>
      <c r="C291">
        <v>3.068E-3</v>
      </c>
      <c r="D291">
        <v>4.4990000000000004E-3</v>
      </c>
      <c r="E291">
        <v>2.748E-3</v>
      </c>
      <c r="F291">
        <v>2.892E-3</v>
      </c>
    </row>
    <row r="292" spans="1:6" x14ac:dyDescent="0.25">
      <c r="A292" t="s">
        <v>301</v>
      </c>
      <c r="B292">
        <v>1269644400</v>
      </c>
      <c r="C292">
        <v>3.215E-3</v>
      </c>
      <c r="D292">
        <v>4.4790000000000003E-3</v>
      </c>
      <c r="E292">
        <v>2.823E-3</v>
      </c>
      <c r="F292">
        <v>3.107E-3</v>
      </c>
    </row>
    <row r="293" spans="1:6" x14ac:dyDescent="0.25">
      <c r="A293" t="s">
        <v>302</v>
      </c>
      <c r="B293">
        <v>1270249200</v>
      </c>
      <c r="C293">
        <v>2.5270000000000002E-3</v>
      </c>
      <c r="D293">
        <v>4.4479999999999997E-3</v>
      </c>
      <c r="E293">
        <v>2.771E-3</v>
      </c>
      <c r="F293">
        <v>2.722E-3</v>
      </c>
    </row>
    <row r="294" spans="1:6" x14ac:dyDescent="0.25">
      <c r="A294" t="s">
        <v>303</v>
      </c>
      <c r="B294">
        <v>1270854000</v>
      </c>
      <c r="C294">
        <v>2.428E-3</v>
      </c>
      <c r="D294">
        <v>4.4169999999999999E-3</v>
      </c>
      <c r="E294">
        <v>2.7139999999999998E-3</v>
      </c>
      <c r="F294">
        <v>2.552E-3</v>
      </c>
    </row>
    <row r="295" spans="1:6" x14ac:dyDescent="0.25">
      <c r="A295" t="s">
        <v>304</v>
      </c>
      <c r="B295">
        <v>1271458800</v>
      </c>
      <c r="C295">
        <v>3.032E-3</v>
      </c>
      <c r="D295">
        <v>4.3949999999999996E-3</v>
      </c>
      <c r="E295">
        <v>2.7650000000000001E-3</v>
      </c>
      <c r="F295">
        <v>2.859E-3</v>
      </c>
    </row>
    <row r="296" spans="1:6" x14ac:dyDescent="0.25">
      <c r="A296" t="s">
        <v>305</v>
      </c>
      <c r="B296">
        <v>1272063600</v>
      </c>
      <c r="C296">
        <v>2.4499999999999999E-3</v>
      </c>
      <c r="D296">
        <v>4.365E-3</v>
      </c>
      <c r="E296">
        <v>2.715E-3</v>
      </c>
      <c r="F296">
        <v>2.6540000000000001E-3</v>
      </c>
    </row>
    <row r="297" spans="1:6" x14ac:dyDescent="0.25">
      <c r="A297" t="s">
        <v>306</v>
      </c>
      <c r="B297">
        <v>1272668400</v>
      </c>
      <c r="C297">
        <v>2.1210000000000001E-3</v>
      </c>
      <c r="D297">
        <v>4.3309999999999998E-3</v>
      </c>
      <c r="E297">
        <v>2.611E-3</v>
      </c>
      <c r="F297">
        <v>2.2049999999999999E-3</v>
      </c>
    </row>
    <row r="298" spans="1:6" x14ac:dyDescent="0.25">
      <c r="A298" t="s">
        <v>307</v>
      </c>
      <c r="B298">
        <v>1273273200</v>
      </c>
      <c r="C298">
        <v>0</v>
      </c>
      <c r="D298">
        <v>4.2640000000000004E-3</v>
      </c>
      <c r="E298">
        <v>2.1909999999999998E-3</v>
      </c>
      <c r="F298">
        <v>9.2599999999999996E-4</v>
      </c>
    </row>
    <row r="299" spans="1:6" x14ac:dyDescent="0.25">
      <c r="A299" t="s">
        <v>308</v>
      </c>
      <c r="B299">
        <v>1273878000</v>
      </c>
      <c r="C299">
        <v>0</v>
      </c>
      <c r="D299">
        <v>4.1980000000000003E-3</v>
      </c>
      <c r="E299">
        <v>1.8389999999999999E-3</v>
      </c>
      <c r="F299">
        <v>3.8900000000000002E-4</v>
      </c>
    </row>
    <row r="300" spans="1:6" x14ac:dyDescent="0.25">
      <c r="A300" t="s">
        <v>309</v>
      </c>
      <c r="B300">
        <v>1274482800</v>
      </c>
      <c r="C300">
        <v>0</v>
      </c>
      <c r="D300">
        <v>4.1330000000000004E-3</v>
      </c>
      <c r="E300">
        <v>1.544E-3</v>
      </c>
      <c r="F300">
        <v>1.63E-4</v>
      </c>
    </row>
    <row r="301" spans="1:6" x14ac:dyDescent="0.25">
      <c r="A301" t="s">
        <v>310</v>
      </c>
      <c r="B301">
        <v>1275087600</v>
      </c>
      <c r="C301">
        <v>0</v>
      </c>
      <c r="D301">
        <v>4.0699999999999998E-3</v>
      </c>
      <c r="E301">
        <v>1.2960000000000001E-3</v>
      </c>
      <c r="F301">
        <v>6.8999999999999997E-5</v>
      </c>
    </row>
    <row r="302" spans="1:6" x14ac:dyDescent="0.25">
      <c r="A302" t="s">
        <v>311</v>
      </c>
      <c r="B302">
        <v>1275692400</v>
      </c>
      <c r="C302">
        <v>0</v>
      </c>
      <c r="D302">
        <v>4.0070000000000001E-3</v>
      </c>
      <c r="E302">
        <v>1.0870000000000001E-3</v>
      </c>
      <c r="F302">
        <v>2.9E-5</v>
      </c>
    </row>
    <row r="303" spans="1:6" x14ac:dyDescent="0.25">
      <c r="A303" t="s">
        <v>312</v>
      </c>
      <c r="B303">
        <v>1276297200</v>
      </c>
      <c r="C303">
        <v>0</v>
      </c>
      <c r="D303">
        <v>3.9449999999999997E-3</v>
      </c>
      <c r="E303">
        <v>9.1299999999999997E-4</v>
      </c>
      <c r="F303">
        <v>1.2E-5</v>
      </c>
    </row>
    <row r="304" spans="1:6" x14ac:dyDescent="0.25">
      <c r="A304" t="s">
        <v>313</v>
      </c>
      <c r="B304">
        <v>1276902000</v>
      </c>
      <c r="C304">
        <v>0</v>
      </c>
      <c r="D304">
        <v>3.8839999999999999E-3</v>
      </c>
      <c r="E304">
        <v>7.6599999999999997E-4</v>
      </c>
      <c r="F304">
        <v>5.0000000000000004E-6</v>
      </c>
    </row>
    <row r="305" spans="1:6" x14ac:dyDescent="0.25">
      <c r="A305" t="s">
        <v>314</v>
      </c>
      <c r="B305">
        <v>1277506800</v>
      </c>
      <c r="C305">
        <v>0</v>
      </c>
      <c r="D305">
        <v>3.8240000000000001E-3</v>
      </c>
      <c r="E305">
        <v>6.4300000000000002E-4</v>
      </c>
      <c r="F305">
        <v>1.9999999999999999E-6</v>
      </c>
    </row>
    <row r="306" spans="1:6" x14ac:dyDescent="0.25">
      <c r="A306" t="s">
        <v>315</v>
      </c>
      <c r="B306">
        <v>1278111600</v>
      </c>
      <c r="C306">
        <v>0</v>
      </c>
      <c r="D306">
        <v>3.7650000000000001E-3</v>
      </c>
      <c r="E306">
        <v>5.4000000000000001E-4</v>
      </c>
      <c r="F306">
        <v>9.9999999999999995E-7</v>
      </c>
    </row>
    <row r="307" spans="1:6" x14ac:dyDescent="0.25">
      <c r="A307" t="s">
        <v>316</v>
      </c>
      <c r="B307">
        <v>1278716400</v>
      </c>
      <c r="C307">
        <v>0</v>
      </c>
      <c r="D307">
        <v>3.7069999999999998E-3</v>
      </c>
      <c r="E307">
        <v>4.5300000000000001E-4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3.65E-3</v>
      </c>
      <c r="E308">
        <v>3.8000000000000002E-4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3.594E-3</v>
      </c>
      <c r="E309">
        <v>3.19E-4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3.539E-3</v>
      </c>
      <c r="E310">
        <v>2.6800000000000001E-4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3.4840000000000001E-3</v>
      </c>
      <c r="E311">
        <v>2.2499999999999999E-4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3.4299999999999999E-3</v>
      </c>
      <c r="E312">
        <v>1.8900000000000001E-4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3.3769999999999998E-3</v>
      </c>
      <c r="E313">
        <v>1.5799999999999999E-4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3.3249999999999998E-3</v>
      </c>
      <c r="E314">
        <v>1.3300000000000001E-4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3.274E-3</v>
      </c>
      <c r="E315">
        <v>1.12E-4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3.2239999999999999E-3</v>
      </c>
      <c r="E316">
        <v>9.3999999999999994E-5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3.1740000000000002E-3</v>
      </c>
      <c r="E317">
        <v>7.8999999999999996E-5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3.1250000000000002E-3</v>
      </c>
      <c r="E318">
        <v>6.6000000000000005E-5</v>
      </c>
      <c r="F318">
        <v>0</v>
      </c>
    </row>
    <row r="319" spans="1:6" x14ac:dyDescent="0.25">
      <c r="A319" t="s">
        <v>328</v>
      </c>
      <c r="B319">
        <v>1285974000</v>
      </c>
      <c r="C319">
        <v>1.1980000000000001E-3</v>
      </c>
      <c r="D319">
        <v>3.0950000000000001E-3</v>
      </c>
      <c r="E319">
        <v>2.52E-4</v>
      </c>
      <c r="F319">
        <v>7.5600000000000005E-4</v>
      </c>
    </row>
    <row r="320" spans="1:6" x14ac:dyDescent="0.25">
      <c r="A320" t="s">
        <v>329</v>
      </c>
      <c r="B320">
        <v>1286578800</v>
      </c>
      <c r="C320">
        <v>1.537E-3</v>
      </c>
      <c r="D320">
        <v>3.0709999999999999E-3</v>
      </c>
      <c r="E320">
        <v>4.57E-4</v>
      </c>
      <c r="F320">
        <v>1.2049999999999999E-3</v>
      </c>
    </row>
    <row r="321" spans="1:6" x14ac:dyDescent="0.25">
      <c r="A321" t="s">
        <v>330</v>
      </c>
      <c r="B321">
        <v>1287183600</v>
      </c>
      <c r="C321">
        <v>2.1800000000000001E-4</v>
      </c>
      <c r="D321">
        <v>3.0270000000000002E-3</v>
      </c>
      <c r="E321">
        <v>4.1599999999999997E-4</v>
      </c>
      <c r="F321">
        <v>5.9000000000000003E-4</v>
      </c>
    </row>
    <row r="322" spans="1:6" x14ac:dyDescent="0.25">
      <c r="A322" t="s">
        <v>331</v>
      </c>
      <c r="B322">
        <v>1287788400</v>
      </c>
      <c r="C322">
        <v>0</v>
      </c>
      <c r="D322">
        <v>2.98E-3</v>
      </c>
      <c r="E322">
        <v>3.4900000000000003E-4</v>
      </c>
      <c r="F322">
        <v>2.4800000000000001E-4</v>
      </c>
    </row>
    <row r="323" spans="1:6" x14ac:dyDescent="0.25">
      <c r="A323" t="s">
        <v>332</v>
      </c>
      <c r="B323">
        <v>1288393200</v>
      </c>
      <c r="C323">
        <v>0</v>
      </c>
      <c r="D323">
        <v>2.9350000000000001E-3</v>
      </c>
      <c r="E323">
        <v>2.9300000000000002E-4</v>
      </c>
      <c r="F323">
        <v>1.0399999999999999E-4</v>
      </c>
    </row>
    <row r="324" spans="1:6" x14ac:dyDescent="0.25">
      <c r="A324" t="s">
        <v>333</v>
      </c>
      <c r="B324">
        <v>1289001600</v>
      </c>
      <c r="C324">
        <v>0</v>
      </c>
      <c r="D324">
        <v>2.8890000000000001E-3</v>
      </c>
      <c r="E324">
        <v>2.4600000000000002E-4</v>
      </c>
      <c r="F324">
        <v>4.3000000000000002E-5</v>
      </c>
    </row>
    <row r="325" spans="1:6" x14ac:dyDescent="0.25">
      <c r="A325" t="s">
        <v>334</v>
      </c>
      <c r="B325">
        <v>1289606400</v>
      </c>
      <c r="C325">
        <v>0</v>
      </c>
      <c r="D325">
        <v>2.8449999999999999E-3</v>
      </c>
      <c r="E325">
        <v>2.0599999999999999E-4</v>
      </c>
      <c r="F325">
        <v>1.8E-5</v>
      </c>
    </row>
    <row r="326" spans="1:6" x14ac:dyDescent="0.25">
      <c r="A326" t="s">
        <v>335</v>
      </c>
      <c r="B326">
        <v>1290211200</v>
      </c>
      <c r="C326">
        <v>0</v>
      </c>
      <c r="D326">
        <v>2.8010000000000001E-3</v>
      </c>
      <c r="E326">
        <v>1.73E-4</v>
      </c>
      <c r="F326">
        <v>7.9999999999999996E-6</v>
      </c>
    </row>
    <row r="327" spans="1:6" x14ac:dyDescent="0.25">
      <c r="A327" t="s">
        <v>336</v>
      </c>
      <c r="B327">
        <v>1290816000</v>
      </c>
      <c r="C327">
        <v>0</v>
      </c>
      <c r="D327">
        <v>2.7569999999999999E-3</v>
      </c>
      <c r="E327">
        <v>1.45E-4</v>
      </c>
      <c r="F327">
        <v>3.0000000000000001E-6</v>
      </c>
    </row>
    <row r="328" spans="1:6" x14ac:dyDescent="0.25">
      <c r="A328" t="s">
        <v>337</v>
      </c>
      <c r="B328">
        <v>1291420800</v>
      </c>
      <c r="C328">
        <v>0</v>
      </c>
      <c r="D328">
        <v>2.715E-3</v>
      </c>
      <c r="E328">
        <v>1.22E-4</v>
      </c>
      <c r="F328">
        <v>9.9999999999999995E-7</v>
      </c>
    </row>
    <row r="329" spans="1:6" x14ac:dyDescent="0.25">
      <c r="A329" t="s">
        <v>338</v>
      </c>
      <c r="B329">
        <v>1292025600</v>
      </c>
      <c r="C329">
        <v>0</v>
      </c>
      <c r="D329">
        <v>2.673E-3</v>
      </c>
      <c r="E329">
        <v>1.02E-4</v>
      </c>
      <c r="F329">
        <v>9.9999999999999995E-7</v>
      </c>
    </row>
    <row r="330" spans="1:6" x14ac:dyDescent="0.25">
      <c r="A330" t="s">
        <v>339</v>
      </c>
      <c r="B330">
        <v>1292630400</v>
      </c>
      <c r="C330">
        <v>0</v>
      </c>
      <c r="D330">
        <v>2.6319999999999998E-3</v>
      </c>
      <c r="E330">
        <v>8.6000000000000003E-5</v>
      </c>
      <c r="F330">
        <v>0</v>
      </c>
    </row>
    <row r="331" spans="1:6" x14ac:dyDescent="0.25">
      <c r="A331" t="s">
        <v>340</v>
      </c>
      <c r="B331">
        <v>1293235200</v>
      </c>
      <c r="C331">
        <v>1.5999999999999999E-5</v>
      </c>
      <c r="D331">
        <v>2.5920000000000001E-3</v>
      </c>
      <c r="E331">
        <v>7.4999999999999993E-5</v>
      </c>
      <c r="F331">
        <v>1.1E-5</v>
      </c>
    </row>
    <row r="332" spans="1:6" x14ac:dyDescent="0.25">
      <c r="A332" t="s">
        <v>341</v>
      </c>
      <c r="B332">
        <v>1293840000</v>
      </c>
      <c r="C332">
        <v>2.5000000000000001E-5</v>
      </c>
      <c r="D332">
        <v>2.552E-3</v>
      </c>
      <c r="E332">
        <v>6.7000000000000002E-5</v>
      </c>
      <c r="F332">
        <v>1.9000000000000001E-5</v>
      </c>
    </row>
    <row r="333" spans="1:6" x14ac:dyDescent="0.25">
      <c r="A333" t="s">
        <v>342</v>
      </c>
      <c r="B333">
        <v>1294444800</v>
      </c>
      <c r="C333">
        <v>2.5000000000000001E-5</v>
      </c>
      <c r="D333">
        <v>2.513E-3</v>
      </c>
      <c r="E333">
        <v>6.0000000000000002E-5</v>
      </c>
      <c r="F333">
        <v>2.1999999999999999E-5</v>
      </c>
    </row>
    <row r="334" spans="1:6" x14ac:dyDescent="0.25">
      <c r="A334" t="s">
        <v>343</v>
      </c>
      <c r="B334">
        <v>1295049600</v>
      </c>
      <c r="C334">
        <v>1.7E-5</v>
      </c>
      <c r="D334">
        <v>2.4750000000000002E-3</v>
      </c>
      <c r="E334">
        <v>5.3000000000000001E-5</v>
      </c>
      <c r="F334">
        <v>1.7E-5</v>
      </c>
    </row>
    <row r="335" spans="1:6" x14ac:dyDescent="0.25">
      <c r="A335" t="s">
        <v>344</v>
      </c>
      <c r="B335">
        <v>1295654400</v>
      </c>
      <c r="C335">
        <v>2.1999999999999999E-5</v>
      </c>
      <c r="D335">
        <v>2.4369999999999999E-3</v>
      </c>
      <c r="E335">
        <v>4.8000000000000001E-5</v>
      </c>
      <c r="F335">
        <v>2.0999999999999999E-5</v>
      </c>
    </row>
    <row r="336" spans="1:6" x14ac:dyDescent="0.25">
      <c r="A336" t="s">
        <v>345</v>
      </c>
      <c r="B336">
        <v>1296259200</v>
      </c>
      <c r="C336">
        <v>2.5000000000000001E-5</v>
      </c>
      <c r="D336">
        <v>2.3999999999999998E-3</v>
      </c>
      <c r="E336">
        <v>4.3999999999999999E-5</v>
      </c>
      <c r="F336">
        <v>2.3E-5</v>
      </c>
    </row>
    <row r="337" spans="1:6" x14ac:dyDescent="0.25">
      <c r="A337" t="s">
        <v>346</v>
      </c>
      <c r="B337">
        <v>1296864000</v>
      </c>
      <c r="C337">
        <v>2.5000000000000001E-5</v>
      </c>
      <c r="D337">
        <v>2.3630000000000001E-3</v>
      </c>
      <c r="E337">
        <v>4.1E-5</v>
      </c>
      <c r="F337">
        <v>2.4000000000000001E-5</v>
      </c>
    </row>
    <row r="338" spans="1:6" x14ac:dyDescent="0.25">
      <c r="A338" t="s">
        <v>347</v>
      </c>
      <c r="B338">
        <v>1297468800</v>
      </c>
      <c r="C338">
        <v>2.4000000000000001E-5</v>
      </c>
      <c r="D338">
        <v>2.3270000000000001E-3</v>
      </c>
      <c r="E338">
        <v>3.8000000000000002E-5</v>
      </c>
      <c r="F338">
        <v>2.3E-5</v>
      </c>
    </row>
    <row r="339" spans="1:6" x14ac:dyDescent="0.25">
      <c r="A339" t="s">
        <v>348</v>
      </c>
      <c r="B339">
        <v>1298073600</v>
      </c>
      <c r="C339">
        <v>2.3E-5</v>
      </c>
      <c r="D339">
        <v>2.2920000000000002E-3</v>
      </c>
      <c r="E339">
        <v>3.6000000000000001E-5</v>
      </c>
      <c r="F339">
        <v>2.3E-5</v>
      </c>
    </row>
    <row r="340" spans="1:6" x14ac:dyDescent="0.25">
      <c r="A340" t="s">
        <v>349</v>
      </c>
      <c r="B340">
        <v>1298678400</v>
      </c>
      <c r="C340">
        <v>2.3E-5</v>
      </c>
      <c r="D340">
        <v>2.2569999999999999E-3</v>
      </c>
      <c r="E340">
        <v>3.4E-5</v>
      </c>
      <c r="F340">
        <v>2.3E-5</v>
      </c>
    </row>
    <row r="341" spans="1:6" x14ac:dyDescent="0.25">
      <c r="A341" t="s">
        <v>350</v>
      </c>
      <c r="B341">
        <v>1299283200</v>
      </c>
      <c r="C341">
        <v>2.3E-5</v>
      </c>
      <c r="D341">
        <v>2.222E-3</v>
      </c>
      <c r="E341">
        <v>3.1999999999999999E-5</v>
      </c>
      <c r="F341">
        <v>2.3E-5</v>
      </c>
    </row>
    <row r="342" spans="1:6" x14ac:dyDescent="0.25">
      <c r="A342" t="s">
        <v>351</v>
      </c>
      <c r="B342">
        <v>1299884400</v>
      </c>
      <c r="C342">
        <v>1.7E-5</v>
      </c>
      <c r="D342">
        <v>2.189E-3</v>
      </c>
      <c r="E342">
        <v>3.0000000000000001E-5</v>
      </c>
      <c r="F342">
        <v>2.0000000000000002E-5</v>
      </c>
    </row>
    <row r="343" spans="1:6" x14ac:dyDescent="0.25">
      <c r="A343" t="s">
        <v>352</v>
      </c>
      <c r="B343">
        <v>1300489200</v>
      </c>
      <c r="C343">
        <v>2.4000000000000001E-5</v>
      </c>
      <c r="D343">
        <v>2.1559999999999999E-3</v>
      </c>
      <c r="E343">
        <v>2.9E-5</v>
      </c>
      <c r="F343">
        <v>2.3E-5</v>
      </c>
    </row>
    <row r="344" spans="1:6" x14ac:dyDescent="0.25">
      <c r="A344" t="s">
        <v>353</v>
      </c>
      <c r="B344">
        <v>1301094000</v>
      </c>
      <c r="C344">
        <v>2.5000000000000001E-5</v>
      </c>
      <c r="D344">
        <v>2.1229999999999999E-3</v>
      </c>
      <c r="E344">
        <v>2.8E-5</v>
      </c>
      <c r="F344">
        <v>2.4000000000000001E-5</v>
      </c>
    </row>
    <row r="345" spans="1:6" x14ac:dyDescent="0.25">
      <c r="A345" t="s">
        <v>354</v>
      </c>
      <c r="B345">
        <v>1301698800</v>
      </c>
      <c r="C345">
        <v>2.5000000000000001E-5</v>
      </c>
      <c r="D345">
        <v>2.091E-3</v>
      </c>
      <c r="E345">
        <v>2.6999999999999999E-5</v>
      </c>
      <c r="F345">
        <v>2.4000000000000001E-5</v>
      </c>
    </row>
    <row r="346" spans="1:6" x14ac:dyDescent="0.25">
      <c r="A346" t="s">
        <v>355</v>
      </c>
      <c r="B346">
        <v>1302303600</v>
      </c>
      <c r="C346">
        <v>2.4000000000000001E-5</v>
      </c>
      <c r="D346">
        <v>2.0590000000000001E-3</v>
      </c>
      <c r="E346">
        <v>2.6999999999999999E-5</v>
      </c>
      <c r="F346">
        <v>2.4000000000000001E-5</v>
      </c>
    </row>
    <row r="347" spans="1:6" x14ac:dyDescent="0.25">
      <c r="A347" t="s">
        <v>356</v>
      </c>
      <c r="B347">
        <v>1302908400</v>
      </c>
      <c r="C347">
        <v>5.0000000000000004E-6</v>
      </c>
      <c r="D347">
        <v>2.0270000000000002E-3</v>
      </c>
      <c r="E347">
        <v>2.3E-5</v>
      </c>
      <c r="F347">
        <v>1.2E-5</v>
      </c>
    </row>
    <row r="348" spans="1:6" x14ac:dyDescent="0.25">
      <c r="A348" t="s">
        <v>357</v>
      </c>
      <c r="B348">
        <v>1303513200</v>
      </c>
      <c r="C348">
        <v>0</v>
      </c>
      <c r="D348">
        <v>1.9949999999999998E-3</v>
      </c>
      <c r="E348">
        <v>2.0000000000000002E-5</v>
      </c>
      <c r="F348">
        <v>5.0000000000000004E-6</v>
      </c>
    </row>
    <row r="349" spans="1:6" x14ac:dyDescent="0.25">
      <c r="A349" t="s">
        <v>358</v>
      </c>
      <c r="B349">
        <v>1304118000</v>
      </c>
      <c r="C349">
        <v>0</v>
      </c>
      <c r="D349">
        <v>1.964E-3</v>
      </c>
      <c r="E349">
        <v>1.7E-5</v>
      </c>
      <c r="F349">
        <v>1.9999999999999999E-6</v>
      </c>
    </row>
    <row r="350" spans="1:6" x14ac:dyDescent="0.25">
      <c r="A350" t="s">
        <v>359</v>
      </c>
      <c r="B350">
        <v>1304722800</v>
      </c>
      <c r="C350">
        <v>0</v>
      </c>
      <c r="D350">
        <v>1.934E-3</v>
      </c>
      <c r="E350">
        <v>1.4E-5</v>
      </c>
      <c r="F350">
        <v>9.9999999999999995E-7</v>
      </c>
    </row>
    <row r="351" spans="1:6" x14ac:dyDescent="0.25">
      <c r="A351" t="s">
        <v>360</v>
      </c>
      <c r="B351">
        <v>1305327600</v>
      </c>
      <c r="C351">
        <v>0</v>
      </c>
      <c r="D351">
        <v>1.9040000000000001E-3</v>
      </c>
      <c r="E351">
        <v>1.2E-5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1.874E-3</v>
      </c>
      <c r="E352">
        <v>1.0000000000000001E-5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1.846E-3</v>
      </c>
      <c r="E353">
        <v>7.9999999999999996E-6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1.817E-3</v>
      </c>
      <c r="E354">
        <v>6.9999999999999999E-6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1.789E-3</v>
      </c>
      <c r="E355">
        <v>6.0000000000000002E-6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1.7619999999999999E-3</v>
      </c>
      <c r="E356">
        <v>5.0000000000000004E-6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1.7340000000000001E-3</v>
      </c>
      <c r="E357">
        <v>3.9999999999999998E-6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1.707E-3</v>
      </c>
      <c r="E358">
        <v>3.0000000000000001E-6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1.681E-3</v>
      </c>
      <c r="E359">
        <v>3.0000000000000001E-6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1.6559999999999999E-3</v>
      </c>
      <c r="E360">
        <v>1.9999999999999999E-6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1.6299999999999999E-3</v>
      </c>
      <c r="E361">
        <v>1.9999999999999999E-6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1.6050000000000001E-3</v>
      </c>
      <c r="E362">
        <v>1.9999999999999999E-6</v>
      </c>
      <c r="F362">
        <v>0</v>
      </c>
    </row>
    <row r="363" spans="1:6" x14ac:dyDescent="0.25">
      <c r="A363" t="s">
        <v>372</v>
      </c>
      <c r="B363">
        <v>1312585200</v>
      </c>
      <c r="C363">
        <v>3.9999999999999998E-6</v>
      </c>
      <c r="D363">
        <v>1.58E-3</v>
      </c>
      <c r="E363">
        <v>1.9999999999999999E-6</v>
      </c>
      <c r="F363">
        <v>3.0000000000000001E-6</v>
      </c>
    </row>
    <row r="364" spans="1:6" x14ac:dyDescent="0.25">
      <c r="A364" t="s">
        <v>373</v>
      </c>
      <c r="B364">
        <v>1313190000</v>
      </c>
      <c r="C364">
        <v>1.9999999999999999E-6</v>
      </c>
      <c r="D364">
        <v>1.5560000000000001E-3</v>
      </c>
      <c r="E364">
        <v>1.9999999999999999E-6</v>
      </c>
      <c r="F364">
        <v>1.9999999999999999E-6</v>
      </c>
    </row>
    <row r="365" spans="1:6" x14ac:dyDescent="0.25">
      <c r="A365" t="s">
        <v>374</v>
      </c>
      <c r="B365">
        <v>1313794800</v>
      </c>
      <c r="C365">
        <v>0</v>
      </c>
      <c r="D365">
        <v>1.5319999999999999E-3</v>
      </c>
      <c r="E365">
        <v>1.9999999999999999E-6</v>
      </c>
      <c r="F365">
        <v>9.9999999999999995E-7</v>
      </c>
    </row>
    <row r="366" spans="1:6" x14ac:dyDescent="0.25">
      <c r="A366" t="s">
        <v>375</v>
      </c>
      <c r="B366">
        <v>1314399600</v>
      </c>
      <c r="C366">
        <v>0</v>
      </c>
      <c r="D366">
        <v>1.508E-3</v>
      </c>
      <c r="E366">
        <v>9.9999999999999995E-7</v>
      </c>
      <c r="F366">
        <v>0</v>
      </c>
    </row>
    <row r="367" spans="1:6" x14ac:dyDescent="0.25">
      <c r="A367" t="s">
        <v>376</v>
      </c>
      <c r="B367">
        <v>1315004400</v>
      </c>
      <c r="C367">
        <v>9.9999999999999995E-7</v>
      </c>
      <c r="D367">
        <v>1.485E-3</v>
      </c>
      <c r="E367">
        <v>9.9999999999999995E-7</v>
      </c>
      <c r="F367">
        <v>9.9999999999999995E-7</v>
      </c>
    </row>
    <row r="368" spans="1:6" x14ac:dyDescent="0.25">
      <c r="A368" t="s">
        <v>377</v>
      </c>
      <c r="B368">
        <v>1315609200</v>
      </c>
      <c r="C368">
        <v>2.1999999999999999E-5</v>
      </c>
      <c r="D368">
        <v>1.462E-3</v>
      </c>
      <c r="E368">
        <v>5.0000000000000004E-6</v>
      </c>
      <c r="F368">
        <v>1.2999999999999999E-5</v>
      </c>
    </row>
    <row r="369" spans="1:6" x14ac:dyDescent="0.25">
      <c r="A369" t="s">
        <v>378</v>
      </c>
      <c r="B369">
        <v>1316214000</v>
      </c>
      <c r="C369">
        <v>3.8000000000000002E-5</v>
      </c>
      <c r="D369">
        <v>1.4400000000000001E-3</v>
      </c>
      <c r="E369">
        <v>1.0000000000000001E-5</v>
      </c>
      <c r="F369">
        <v>3.1999999999999999E-5</v>
      </c>
    </row>
    <row r="370" spans="1:6" x14ac:dyDescent="0.25">
      <c r="A370" t="s">
        <v>379</v>
      </c>
      <c r="B370">
        <v>1316818800</v>
      </c>
      <c r="C370">
        <v>5.1E-5</v>
      </c>
      <c r="D370">
        <v>1.4189999999999999E-3</v>
      </c>
      <c r="E370">
        <v>1.7E-5</v>
      </c>
      <c r="F370">
        <v>4.3000000000000002E-5</v>
      </c>
    </row>
    <row r="371" spans="1:6" x14ac:dyDescent="0.25">
      <c r="A371" t="s">
        <v>380</v>
      </c>
      <c r="B371">
        <v>1317423600</v>
      </c>
      <c r="C371">
        <v>7.8999999999999996E-5</v>
      </c>
      <c r="D371">
        <v>1.3979999999999999E-3</v>
      </c>
      <c r="E371">
        <v>2.6999999999999999E-5</v>
      </c>
      <c r="F371">
        <v>6.3999999999999997E-5</v>
      </c>
    </row>
    <row r="372" spans="1:6" x14ac:dyDescent="0.25">
      <c r="A372" t="s">
        <v>381</v>
      </c>
      <c r="B372">
        <v>1318028400</v>
      </c>
      <c r="C372">
        <v>7.8999999999999996E-5</v>
      </c>
      <c r="D372">
        <v>1.3780000000000001E-3</v>
      </c>
      <c r="E372">
        <v>3.4999999999999997E-5</v>
      </c>
      <c r="F372">
        <v>7.2000000000000002E-5</v>
      </c>
    </row>
    <row r="373" spans="1:6" x14ac:dyDescent="0.25">
      <c r="A373" t="s">
        <v>382</v>
      </c>
      <c r="B373">
        <v>1318633200</v>
      </c>
      <c r="C373">
        <v>4.3999999999999999E-5</v>
      </c>
      <c r="D373">
        <v>1.3569999999999999E-3</v>
      </c>
      <c r="E373">
        <v>3.6000000000000001E-5</v>
      </c>
      <c r="F373">
        <v>5.8E-5</v>
      </c>
    </row>
    <row r="374" spans="1:6" x14ac:dyDescent="0.25">
      <c r="A374" t="s">
        <v>383</v>
      </c>
      <c r="B374">
        <v>1319238000</v>
      </c>
      <c r="C374">
        <v>6.2000000000000003E-5</v>
      </c>
      <c r="D374">
        <v>1.3370000000000001E-3</v>
      </c>
      <c r="E374">
        <v>4.1E-5</v>
      </c>
      <c r="F374">
        <v>6.2000000000000003E-5</v>
      </c>
    </row>
    <row r="375" spans="1:6" x14ac:dyDescent="0.25">
      <c r="A375" t="s">
        <v>384</v>
      </c>
      <c r="B375">
        <v>1319842800</v>
      </c>
      <c r="C375">
        <v>3.0000000000000001E-5</v>
      </c>
      <c r="D375">
        <v>1.317E-3</v>
      </c>
      <c r="E375">
        <v>3.8999999999999999E-5</v>
      </c>
      <c r="F375">
        <v>4.1999999999999998E-5</v>
      </c>
    </row>
    <row r="376" spans="1:6" x14ac:dyDescent="0.25">
      <c r="A376" t="s">
        <v>385</v>
      </c>
      <c r="B376">
        <v>1320451200</v>
      </c>
      <c r="C376">
        <v>2.0999999999999999E-5</v>
      </c>
      <c r="D376">
        <v>1.297E-3</v>
      </c>
      <c r="E376">
        <v>3.6000000000000001E-5</v>
      </c>
      <c r="F376">
        <v>3.0000000000000001E-5</v>
      </c>
    </row>
    <row r="377" spans="1:6" x14ac:dyDescent="0.25">
      <c r="A377" t="s">
        <v>386</v>
      </c>
      <c r="B377">
        <v>1321056000</v>
      </c>
      <c r="C377">
        <v>2.5000000000000001E-5</v>
      </c>
      <c r="D377">
        <v>1.2780000000000001E-3</v>
      </c>
      <c r="E377">
        <v>3.4E-5</v>
      </c>
      <c r="F377">
        <v>2.9E-5</v>
      </c>
    </row>
    <row r="378" spans="1:6" x14ac:dyDescent="0.25">
      <c r="A378" t="s">
        <v>387</v>
      </c>
      <c r="B378">
        <v>1321660800</v>
      </c>
      <c r="C378">
        <v>2.9E-5</v>
      </c>
      <c r="D378">
        <v>1.258E-3</v>
      </c>
      <c r="E378">
        <v>3.3000000000000003E-5</v>
      </c>
      <c r="F378">
        <v>2.9E-5</v>
      </c>
    </row>
    <row r="379" spans="1:6" x14ac:dyDescent="0.25">
      <c r="A379" t="s">
        <v>388</v>
      </c>
      <c r="B379">
        <v>1322265600</v>
      </c>
      <c r="C379">
        <v>2.6999999999999999E-5</v>
      </c>
      <c r="D379">
        <v>1.2390000000000001E-3</v>
      </c>
      <c r="E379">
        <v>3.1999999999999999E-5</v>
      </c>
      <c r="F379">
        <v>2.8E-5</v>
      </c>
    </row>
    <row r="380" spans="1:6" x14ac:dyDescent="0.25">
      <c r="A380" t="s">
        <v>389</v>
      </c>
      <c r="B380">
        <v>1322870400</v>
      </c>
      <c r="C380">
        <v>3.1000000000000001E-5</v>
      </c>
      <c r="D380">
        <v>1.2210000000000001E-3</v>
      </c>
      <c r="E380">
        <v>3.1999999999999999E-5</v>
      </c>
      <c r="F380">
        <v>3.0000000000000001E-5</v>
      </c>
    </row>
    <row r="381" spans="1:6" x14ac:dyDescent="0.25">
      <c r="A381" t="s">
        <v>390</v>
      </c>
      <c r="B381">
        <v>1323475200</v>
      </c>
      <c r="C381">
        <v>1.8E-5</v>
      </c>
      <c r="D381">
        <v>1.2019999999999999E-3</v>
      </c>
      <c r="E381">
        <v>3.0000000000000001E-5</v>
      </c>
      <c r="F381">
        <v>2.3E-5</v>
      </c>
    </row>
    <row r="382" spans="1:6" x14ac:dyDescent="0.25">
      <c r="A382" t="s">
        <v>391</v>
      </c>
      <c r="B382">
        <v>1324080000</v>
      </c>
      <c r="C382">
        <v>3.1999999999999999E-5</v>
      </c>
      <c r="D382">
        <v>1.1839999999999999E-3</v>
      </c>
      <c r="E382">
        <v>3.0000000000000001E-5</v>
      </c>
      <c r="F382">
        <v>2.8E-5</v>
      </c>
    </row>
    <row r="383" spans="1:6" x14ac:dyDescent="0.25">
      <c r="A383" t="s">
        <v>392</v>
      </c>
      <c r="B383">
        <v>1324684800</v>
      </c>
      <c r="C383">
        <v>3.1999999999999999E-5</v>
      </c>
      <c r="D383">
        <v>1.1670000000000001E-3</v>
      </c>
      <c r="E383">
        <v>3.0000000000000001E-5</v>
      </c>
      <c r="F383">
        <v>3.0000000000000001E-5</v>
      </c>
    </row>
    <row r="384" spans="1:6" x14ac:dyDescent="0.25">
      <c r="A384" t="s">
        <v>393</v>
      </c>
      <c r="B384">
        <v>1325289600</v>
      </c>
      <c r="C384">
        <v>3.3000000000000003E-5</v>
      </c>
      <c r="D384">
        <v>1.1490000000000001E-3</v>
      </c>
      <c r="E384">
        <v>3.1000000000000001E-5</v>
      </c>
      <c r="F384">
        <v>3.1999999999999999E-5</v>
      </c>
    </row>
    <row r="385" spans="1:6" x14ac:dyDescent="0.25">
      <c r="A385" t="s">
        <v>394</v>
      </c>
      <c r="B385">
        <v>1325894400</v>
      </c>
      <c r="C385">
        <v>3.4E-5</v>
      </c>
      <c r="D385">
        <v>1.132E-3</v>
      </c>
      <c r="E385">
        <v>3.1000000000000001E-5</v>
      </c>
      <c r="F385">
        <v>3.3000000000000003E-5</v>
      </c>
    </row>
    <row r="386" spans="1:6" x14ac:dyDescent="0.25">
      <c r="A386" t="s">
        <v>395</v>
      </c>
      <c r="B386">
        <v>1326499200</v>
      </c>
      <c r="C386">
        <v>3.1999999999999999E-5</v>
      </c>
      <c r="D386">
        <v>1.1150000000000001E-3</v>
      </c>
      <c r="E386">
        <v>3.1000000000000001E-5</v>
      </c>
      <c r="F386">
        <v>3.1999999999999999E-5</v>
      </c>
    </row>
    <row r="387" spans="1:6" x14ac:dyDescent="0.25">
      <c r="A387" t="s">
        <v>396</v>
      </c>
      <c r="B387">
        <v>1327104000</v>
      </c>
      <c r="C387">
        <v>2.6999999999999999E-5</v>
      </c>
      <c r="D387">
        <v>1.098E-3</v>
      </c>
      <c r="E387">
        <v>3.1000000000000001E-5</v>
      </c>
      <c r="F387">
        <v>2.9E-5</v>
      </c>
    </row>
    <row r="388" spans="1:6" x14ac:dyDescent="0.25">
      <c r="A388" t="s">
        <v>397</v>
      </c>
      <c r="B388">
        <v>1327708800</v>
      </c>
      <c r="C388">
        <v>3.0000000000000001E-5</v>
      </c>
      <c r="D388">
        <v>1.0820000000000001E-3</v>
      </c>
      <c r="E388">
        <v>3.0000000000000001E-5</v>
      </c>
      <c r="F388">
        <v>2.9E-5</v>
      </c>
    </row>
    <row r="389" spans="1:6" x14ac:dyDescent="0.25">
      <c r="A389" t="s">
        <v>398</v>
      </c>
      <c r="B389">
        <v>1328313600</v>
      </c>
      <c r="C389">
        <v>2.8E-5</v>
      </c>
      <c r="D389">
        <v>1.0660000000000001E-3</v>
      </c>
      <c r="E389">
        <v>3.0000000000000001E-5</v>
      </c>
      <c r="F389">
        <v>2.9E-5</v>
      </c>
    </row>
    <row r="390" spans="1:6" x14ac:dyDescent="0.25">
      <c r="A390" t="s">
        <v>399</v>
      </c>
      <c r="B390">
        <v>1328918400</v>
      </c>
      <c r="C390">
        <v>3.1000000000000001E-5</v>
      </c>
      <c r="D390">
        <v>1.0499999999999999E-3</v>
      </c>
      <c r="E390">
        <v>3.0000000000000001E-5</v>
      </c>
      <c r="F390">
        <v>3.0000000000000001E-5</v>
      </c>
    </row>
    <row r="391" spans="1:6" x14ac:dyDescent="0.25">
      <c r="A391" t="s">
        <v>400</v>
      </c>
      <c r="B391">
        <v>1329523200</v>
      </c>
      <c r="C391">
        <v>2.1999999999999999E-5</v>
      </c>
      <c r="D391">
        <v>1.034E-3</v>
      </c>
      <c r="E391">
        <v>2.9E-5</v>
      </c>
      <c r="F391">
        <v>2.4000000000000001E-5</v>
      </c>
    </row>
    <row r="392" spans="1:6" x14ac:dyDescent="0.25">
      <c r="A392" t="s">
        <v>401</v>
      </c>
      <c r="B392">
        <v>1330128000</v>
      </c>
      <c r="C392">
        <v>1.4E-5</v>
      </c>
      <c r="D392">
        <v>1.018E-3</v>
      </c>
      <c r="E392">
        <v>2.5999999999999998E-5</v>
      </c>
      <c r="F392">
        <v>2.0000000000000002E-5</v>
      </c>
    </row>
    <row r="393" spans="1:6" x14ac:dyDescent="0.25">
      <c r="A393" t="s">
        <v>402</v>
      </c>
      <c r="B393">
        <v>1330732800</v>
      </c>
      <c r="C393">
        <v>3.0000000000000001E-5</v>
      </c>
      <c r="D393">
        <v>1.003E-3</v>
      </c>
      <c r="E393">
        <v>2.6999999999999999E-5</v>
      </c>
      <c r="F393">
        <v>2.5000000000000001E-5</v>
      </c>
    </row>
    <row r="394" spans="1:6" x14ac:dyDescent="0.25">
      <c r="A394" t="s">
        <v>403</v>
      </c>
      <c r="B394">
        <v>1331334000</v>
      </c>
      <c r="C394">
        <v>1.8E-5</v>
      </c>
      <c r="D394">
        <v>9.8799999999999995E-4</v>
      </c>
      <c r="E394">
        <v>2.5000000000000001E-5</v>
      </c>
      <c r="F394">
        <v>2.0999999999999999E-5</v>
      </c>
    </row>
    <row r="395" spans="1:6" x14ac:dyDescent="0.25">
      <c r="A395" t="s">
        <v>404</v>
      </c>
      <c r="B395">
        <v>1331938800</v>
      </c>
      <c r="C395">
        <v>4.5000000000000003E-5</v>
      </c>
      <c r="D395">
        <v>9.7300000000000002E-4</v>
      </c>
      <c r="E395">
        <v>2.9E-5</v>
      </c>
      <c r="F395">
        <v>3.6000000000000001E-5</v>
      </c>
    </row>
    <row r="396" spans="1:6" x14ac:dyDescent="0.25">
      <c r="A396" t="s">
        <v>405</v>
      </c>
      <c r="B396">
        <v>1332543600</v>
      </c>
      <c r="C396">
        <v>3.2230000000000002E-3</v>
      </c>
      <c r="D396">
        <v>1.008E-3</v>
      </c>
      <c r="E396">
        <v>5.6800000000000004E-4</v>
      </c>
      <c r="F396">
        <v>2.4020000000000001E-3</v>
      </c>
    </row>
    <row r="397" spans="1:6" x14ac:dyDescent="0.25">
      <c r="A397" t="s">
        <v>406</v>
      </c>
      <c r="B397">
        <v>1333148400</v>
      </c>
      <c r="C397">
        <v>9.3519999999999992E-3</v>
      </c>
      <c r="D397">
        <v>1.1349999999999999E-3</v>
      </c>
      <c r="E397">
        <v>1.9189999999999999E-3</v>
      </c>
      <c r="F397">
        <v>5.5160000000000001E-3</v>
      </c>
    </row>
    <row r="398" spans="1:6" x14ac:dyDescent="0.25">
      <c r="A398" t="s">
        <v>407</v>
      </c>
      <c r="B398">
        <v>1333753200</v>
      </c>
      <c r="C398">
        <v>3.3419999999999999E-3</v>
      </c>
      <c r="D398">
        <v>1.1689999999999999E-3</v>
      </c>
      <c r="E398">
        <v>2.1280000000000001E-3</v>
      </c>
      <c r="F398">
        <v>3.9589999999999998E-3</v>
      </c>
    </row>
    <row r="399" spans="1:6" x14ac:dyDescent="0.25">
      <c r="A399" t="s">
        <v>408</v>
      </c>
      <c r="B399">
        <v>1334358000</v>
      </c>
      <c r="C399">
        <v>3.6240000000000001E-3</v>
      </c>
      <c r="D399">
        <v>1.206E-3</v>
      </c>
      <c r="E399">
        <v>2.3879999999999999E-3</v>
      </c>
      <c r="F399">
        <v>4.143E-3</v>
      </c>
    </row>
    <row r="400" spans="1:6" x14ac:dyDescent="0.25">
      <c r="A400" t="s">
        <v>409</v>
      </c>
      <c r="B400">
        <v>1334962800</v>
      </c>
      <c r="C400">
        <v>4.2160000000000001E-3</v>
      </c>
      <c r="D400">
        <v>1.253E-3</v>
      </c>
      <c r="E400">
        <v>2.7049999999999999E-3</v>
      </c>
      <c r="F400">
        <v>4.6709999999999998E-3</v>
      </c>
    </row>
    <row r="401" spans="1:6" x14ac:dyDescent="0.25">
      <c r="A401" t="s">
        <v>410</v>
      </c>
      <c r="B401">
        <v>1335567600</v>
      </c>
      <c r="C401">
        <v>4.5250000000000004E-3</v>
      </c>
      <c r="D401">
        <v>1.3029999999999999E-3</v>
      </c>
      <c r="E401">
        <v>2.96E-3</v>
      </c>
      <c r="F401">
        <v>4.0070000000000001E-3</v>
      </c>
    </row>
    <row r="402" spans="1:6" x14ac:dyDescent="0.25">
      <c r="A402" t="s">
        <v>411</v>
      </c>
      <c r="B402">
        <v>1336172400</v>
      </c>
      <c r="C402">
        <v>3.8999999999999999E-5</v>
      </c>
      <c r="D402">
        <v>1.2830000000000001E-3</v>
      </c>
      <c r="E402">
        <v>2.4910000000000002E-3</v>
      </c>
      <c r="F402">
        <v>1.7110000000000001E-3</v>
      </c>
    </row>
    <row r="403" spans="1:6" x14ac:dyDescent="0.25">
      <c r="A403" t="s">
        <v>412</v>
      </c>
      <c r="B403">
        <v>1336777200</v>
      </c>
      <c r="C403">
        <v>1.243E-3</v>
      </c>
      <c r="D403">
        <v>1.2819999999999999E-3</v>
      </c>
      <c r="E403">
        <v>2.2920000000000002E-3</v>
      </c>
      <c r="F403">
        <v>1.464E-3</v>
      </c>
    </row>
    <row r="404" spans="1:6" x14ac:dyDescent="0.25">
      <c r="A404" t="s">
        <v>413</v>
      </c>
      <c r="B404">
        <v>1337382000</v>
      </c>
      <c r="C404">
        <v>3.5100000000000002E-4</v>
      </c>
      <c r="D404">
        <v>1.268E-3</v>
      </c>
      <c r="E404">
        <v>1.9780000000000002E-3</v>
      </c>
      <c r="F404">
        <v>7.8299999999999995E-4</v>
      </c>
    </row>
    <row r="405" spans="1:6" x14ac:dyDescent="0.25">
      <c r="A405" t="s">
        <v>414</v>
      </c>
      <c r="B405">
        <v>1337986800</v>
      </c>
      <c r="C405">
        <v>1.6000000000000001E-4</v>
      </c>
      <c r="D405">
        <v>1.2509999999999999E-3</v>
      </c>
      <c r="E405">
        <v>1.6850000000000001E-3</v>
      </c>
      <c r="F405">
        <v>4.06E-4</v>
      </c>
    </row>
    <row r="406" spans="1:6" x14ac:dyDescent="0.25">
      <c r="A406" t="s">
        <v>415</v>
      </c>
      <c r="B406">
        <v>1338591600</v>
      </c>
      <c r="C406">
        <v>2.1999999999999999E-5</v>
      </c>
      <c r="D406">
        <v>1.232E-3</v>
      </c>
      <c r="E406">
        <v>1.4170000000000001E-3</v>
      </c>
      <c r="F406">
        <v>1.8200000000000001E-4</v>
      </c>
    </row>
    <row r="407" spans="1:6" x14ac:dyDescent="0.25">
      <c r="A407" t="s">
        <v>416</v>
      </c>
      <c r="B407">
        <v>1339196400</v>
      </c>
      <c r="C407">
        <v>1.7E-5</v>
      </c>
      <c r="D407">
        <v>1.2130000000000001E-3</v>
      </c>
      <c r="E407">
        <v>1.1919999999999999E-3</v>
      </c>
      <c r="F407">
        <v>8.6000000000000003E-5</v>
      </c>
    </row>
    <row r="408" spans="1:6" x14ac:dyDescent="0.25">
      <c r="A408" t="s">
        <v>417</v>
      </c>
      <c r="B408">
        <v>1339801200</v>
      </c>
      <c r="C408">
        <v>1.2E-5</v>
      </c>
      <c r="D408">
        <v>1.1950000000000001E-3</v>
      </c>
      <c r="E408">
        <v>1.003E-3</v>
      </c>
      <c r="F408">
        <v>4.3000000000000002E-5</v>
      </c>
    </row>
    <row r="409" spans="1:6" x14ac:dyDescent="0.25">
      <c r="A409" t="s">
        <v>418</v>
      </c>
      <c r="B409">
        <v>1340406000</v>
      </c>
      <c r="C409">
        <v>5.0000000000000004E-6</v>
      </c>
      <c r="D409">
        <v>1.176E-3</v>
      </c>
      <c r="E409">
        <v>8.4199999999999998E-4</v>
      </c>
      <c r="F409">
        <v>2.0999999999999999E-5</v>
      </c>
    </row>
    <row r="410" spans="1:6" x14ac:dyDescent="0.25">
      <c r="A410" t="s">
        <v>419</v>
      </c>
      <c r="B410">
        <v>1341010800</v>
      </c>
      <c r="C410">
        <v>5.8E-5</v>
      </c>
      <c r="D410">
        <v>1.1590000000000001E-3</v>
      </c>
      <c r="E410">
        <v>7.1699999999999997E-4</v>
      </c>
      <c r="F410">
        <v>5.1E-5</v>
      </c>
    </row>
    <row r="411" spans="1:6" x14ac:dyDescent="0.25">
      <c r="A411" t="s">
        <v>420</v>
      </c>
      <c r="B411">
        <v>1341615600</v>
      </c>
      <c r="C411">
        <v>4.8000000000000001E-5</v>
      </c>
      <c r="D411">
        <v>1.142E-3</v>
      </c>
      <c r="E411">
        <v>6.0899999999999995E-4</v>
      </c>
      <c r="F411">
        <v>5.0000000000000002E-5</v>
      </c>
    </row>
    <row r="412" spans="1:6" x14ac:dyDescent="0.25">
      <c r="A412" t="s">
        <v>423</v>
      </c>
      <c r="B412">
        <v>1342220400</v>
      </c>
      <c r="C412">
        <v>9.8999999999999994E-5</v>
      </c>
      <c r="D412">
        <v>1.126E-3</v>
      </c>
      <c r="E412">
        <v>5.2700000000000002E-4</v>
      </c>
      <c r="F412">
        <v>8.1000000000000004E-5</v>
      </c>
    </row>
    <row r="413" spans="1:6" x14ac:dyDescent="0.25">
      <c r="A413" t="s">
        <v>441</v>
      </c>
      <c r="B413">
        <v>1342565101</v>
      </c>
      <c r="C413">
        <v>1.1E-5</v>
      </c>
      <c r="D413">
        <v>1.116E-3</v>
      </c>
      <c r="E413">
        <v>4.7800000000000002E-4</v>
      </c>
      <c r="F413">
        <v>5.3000000000000001E-5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97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442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7.5900000000000002E-4</v>
      </c>
      <c r="D8">
        <v>6.9999999999999999E-6</v>
      </c>
      <c r="E8">
        <v>7.8999999999999996E-5</v>
      </c>
      <c r="F8">
        <v>3.3700000000000001E-4</v>
      </c>
    </row>
    <row r="9" spans="1:6" x14ac:dyDescent="0.25">
      <c r="A9" t="s">
        <v>18</v>
      </c>
      <c r="B9">
        <v>1098486000</v>
      </c>
      <c r="C9">
        <v>8.6399999999999997E-4</v>
      </c>
      <c r="D9">
        <v>2.0000000000000002E-5</v>
      </c>
      <c r="E9">
        <v>2.05E-4</v>
      </c>
      <c r="F9">
        <v>6.3699999999999998E-4</v>
      </c>
    </row>
    <row r="10" spans="1:6" x14ac:dyDescent="0.25">
      <c r="A10" t="s">
        <v>19</v>
      </c>
      <c r="B10">
        <v>1099094400</v>
      </c>
      <c r="C10">
        <v>8.1099999999999998E-4</v>
      </c>
      <c r="D10">
        <v>3.3000000000000003E-5</v>
      </c>
      <c r="E10">
        <v>3.01E-4</v>
      </c>
      <c r="F10">
        <v>7.1599999999999995E-4</v>
      </c>
    </row>
    <row r="11" spans="1:6" x14ac:dyDescent="0.25">
      <c r="A11" t="s">
        <v>20</v>
      </c>
      <c r="B11">
        <v>1099699200</v>
      </c>
      <c r="C11">
        <v>3.0699999999999998E-4</v>
      </c>
      <c r="D11">
        <v>3.6999999999999998E-5</v>
      </c>
      <c r="E11">
        <v>2.9999999999999997E-4</v>
      </c>
      <c r="F11">
        <v>4.57E-4</v>
      </c>
    </row>
    <row r="12" spans="1:6" x14ac:dyDescent="0.25">
      <c r="A12" t="s">
        <v>21</v>
      </c>
      <c r="B12">
        <v>1100304000</v>
      </c>
      <c r="C12">
        <v>7.7800000000000005E-4</v>
      </c>
      <c r="D12">
        <v>4.8000000000000001E-5</v>
      </c>
      <c r="E12">
        <v>3.77E-4</v>
      </c>
      <c r="F12">
        <v>6.5200000000000002E-4</v>
      </c>
    </row>
    <row r="13" spans="1:6" x14ac:dyDescent="0.25">
      <c r="A13" t="s">
        <v>22</v>
      </c>
      <c r="B13">
        <v>1100908800</v>
      </c>
      <c r="C13">
        <v>1.2669999999999999E-3</v>
      </c>
      <c r="D13">
        <v>6.7000000000000002E-5</v>
      </c>
      <c r="E13">
        <v>5.22E-4</v>
      </c>
      <c r="F13">
        <v>1.0529999999999999E-3</v>
      </c>
    </row>
    <row r="14" spans="1:6" x14ac:dyDescent="0.25">
      <c r="A14" t="s">
        <v>23</v>
      </c>
      <c r="B14">
        <v>1101513600</v>
      </c>
      <c r="C14">
        <v>1.807E-3</v>
      </c>
      <c r="D14">
        <v>9.3999999999999994E-5</v>
      </c>
      <c r="E14">
        <v>7.2900000000000005E-4</v>
      </c>
      <c r="F14">
        <v>1.5120000000000001E-3</v>
      </c>
    </row>
    <row r="15" spans="1:6" x14ac:dyDescent="0.25">
      <c r="A15" t="s">
        <v>24</v>
      </c>
      <c r="B15">
        <v>1102118400</v>
      </c>
      <c r="C15">
        <v>2.2599999999999999E-3</v>
      </c>
      <c r="D15">
        <v>1.27E-4</v>
      </c>
      <c r="E15">
        <v>9.7499999999999996E-4</v>
      </c>
      <c r="F15">
        <v>1.9680000000000001E-3</v>
      </c>
    </row>
    <row r="16" spans="1:6" x14ac:dyDescent="0.25">
      <c r="A16" t="s">
        <v>25</v>
      </c>
      <c r="B16">
        <v>1102723200</v>
      </c>
      <c r="C16">
        <v>1.5560000000000001E-3</v>
      </c>
      <c r="D16">
        <v>1.4899999999999999E-4</v>
      </c>
      <c r="E16">
        <v>1.0640000000000001E-3</v>
      </c>
      <c r="F16">
        <v>1.6800000000000001E-3</v>
      </c>
    </row>
    <row r="17" spans="1:6" x14ac:dyDescent="0.25">
      <c r="A17" t="s">
        <v>26</v>
      </c>
      <c r="B17">
        <v>1103328000</v>
      </c>
      <c r="C17">
        <v>2.6870000000000002E-3</v>
      </c>
      <c r="D17">
        <v>1.8799999999999999E-4</v>
      </c>
      <c r="E17">
        <v>1.3190000000000001E-3</v>
      </c>
      <c r="F17">
        <v>2.176E-3</v>
      </c>
    </row>
    <row r="18" spans="1:6" x14ac:dyDescent="0.25">
      <c r="A18" t="s">
        <v>27</v>
      </c>
      <c r="B18">
        <v>1103932800</v>
      </c>
      <c r="C18">
        <v>2.5439999999999998E-3</v>
      </c>
      <c r="D18">
        <v>2.24E-4</v>
      </c>
      <c r="E18">
        <v>1.516E-3</v>
      </c>
      <c r="F18">
        <v>2.4139999999999999E-3</v>
      </c>
    </row>
    <row r="19" spans="1:6" x14ac:dyDescent="0.25">
      <c r="A19" t="s">
        <v>28</v>
      </c>
      <c r="B19">
        <v>1104537600</v>
      </c>
      <c r="C19">
        <v>2.1670000000000001E-3</v>
      </c>
      <c r="D19">
        <v>2.5399999999999999E-4</v>
      </c>
      <c r="E19">
        <v>1.6180000000000001E-3</v>
      </c>
      <c r="F19">
        <v>2.2309999999999999E-3</v>
      </c>
    </row>
    <row r="20" spans="1:6" x14ac:dyDescent="0.25">
      <c r="A20" t="s">
        <v>29</v>
      </c>
      <c r="B20">
        <v>1105142400</v>
      </c>
      <c r="C20">
        <v>7.757E-3</v>
      </c>
      <c r="D20">
        <v>3.6900000000000002E-4</v>
      </c>
      <c r="E20">
        <v>2.598E-3</v>
      </c>
      <c r="F20">
        <v>5.411E-3</v>
      </c>
    </row>
    <row r="21" spans="1:6" x14ac:dyDescent="0.25">
      <c r="A21" t="s">
        <v>30</v>
      </c>
      <c r="B21">
        <v>1105747200</v>
      </c>
      <c r="C21">
        <v>8.0529999999999994E-3</v>
      </c>
      <c r="D21">
        <v>4.8700000000000002E-4</v>
      </c>
      <c r="E21">
        <v>3.4680000000000002E-3</v>
      </c>
      <c r="F21">
        <v>6.9100000000000003E-3</v>
      </c>
    </row>
    <row r="22" spans="1:6" x14ac:dyDescent="0.25">
      <c r="A22" t="s">
        <v>31</v>
      </c>
      <c r="B22">
        <v>1106352000</v>
      </c>
      <c r="C22">
        <v>3.9449999999999997E-3</v>
      </c>
      <c r="D22">
        <v>5.4000000000000001E-4</v>
      </c>
      <c r="E22">
        <v>3.5230000000000001E-3</v>
      </c>
      <c r="F22">
        <v>4.8399999999999997E-3</v>
      </c>
    </row>
    <row r="23" spans="1:6" x14ac:dyDescent="0.25">
      <c r="A23" t="s">
        <v>32</v>
      </c>
      <c r="B23">
        <v>1106956800</v>
      </c>
      <c r="C23">
        <v>1.7440000000000001E-3</v>
      </c>
      <c r="D23">
        <v>5.5800000000000001E-4</v>
      </c>
      <c r="E23">
        <v>3.2360000000000002E-3</v>
      </c>
      <c r="F23">
        <v>3.052E-3</v>
      </c>
    </row>
    <row r="24" spans="1:6" x14ac:dyDescent="0.25">
      <c r="A24" t="s">
        <v>33</v>
      </c>
      <c r="B24">
        <v>1107561600</v>
      </c>
      <c r="C24">
        <v>1.237E-3</v>
      </c>
      <c r="D24">
        <v>5.6800000000000004E-4</v>
      </c>
      <c r="E24">
        <v>2.9139999999999999E-3</v>
      </c>
      <c r="F24">
        <v>1.9959999999999999E-3</v>
      </c>
    </row>
    <row r="25" spans="1:6" x14ac:dyDescent="0.25">
      <c r="A25" t="s">
        <v>34</v>
      </c>
      <c r="B25">
        <v>1108166400</v>
      </c>
      <c r="C25">
        <v>2.4620000000000002E-3</v>
      </c>
      <c r="D25">
        <v>5.9699999999999998E-4</v>
      </c>
      <c r="E25">
        <v>2.836E-3</v>
      </c>
      <c r="F25">
        <v>2.2049999999999999E-3</v>
      </c>
    </row>
    <row r="26" spans="1:6" x14ac:dyDescent="0.25">
      <c r="A26" t="s">
        <v>35</v>
      </c>
      <c r="B26">
        <v>1108771200</v>
      </c>
      <c r="C26">
        <v>2.062E-3</v>
      </c>
      <c r="D26">
        <v>6.2E-4</v>
      </c>
      <c r="E26">
        <v>2.7100000000000002E-3</v>
      </c>
      <c r="F26">
        <v>2.1120000000000002E-3</v>
      </c>
    </row>
    <row r="27" spans="1:6" x14ac:dyDescent="0.25">
      <c r="A27" t="s">
        <v>36</v>
      </c>
      <c r="B27">
        <v>1109376000</v>
      </c>
      <c r="C27">
        <v>2.3270000000000001E-3</v>
      </c>
      <c r="D27">
        <v>6.4599999999999998E-4</v>
      </c>
      <c r="E27">
        <v>2.6480000000000002E-3</v>
      </c>
      <c r="F27">
        <v>2.2420000000000001E-3</v>
      </c>
    </row>
    <row r="28" spans="1:6" x14ac:dyDescent="0.25">
      <c r="A28" t="s">
        <v>37</v>
      </c>
      <c r="B28">
        <v>1109980800</v>
      </c>
      <c r="C28">
        <v>2.3960000000000001E-3</v>
      </c>
      <c r="D28">
        <v>6.7299999999999999E-4</v>
      </c>
      <c r="E28">
        <v>2.6050000000000001E-3</v>
      </c>
      <c r="F28">
        <v>2.31E-3</v>
      </c>
    </row>
    <row r="29" spans="1:6" x14ac:dyDescent="0.25">
      <c r="A29" t="s">
        <v>38</v>
      </c>
      <c r="B29">
        <v>1110582000</v>
      </c>
      <c r="C29">
        <v>2.2390000000000001E-3</v>
      </c>
      <c r="D29">
        <v>6.9700000000000003E-4</v>
      </c>
      <c r="E29">
        <v>2.5460000000000001E-3</v>
      </c>
      <c r="F29">
        <v>2.2850000000000001E-3</v>
      </c>
    </row>
    <row r="30" spans="1:6" x14ac:dyDescent="0.25">
      <c r="A30" t="s">
        <v>39</v>
      </c>
      <c r="B30">
        <v>1111186800</v>
      </c>
      <c r="C30">
        <v>2.0330000000000001E-3</v>
      </c>
      <c r="D30">
        <v>7.1699999999999997E-4</v>
      </c>
      <c r="E30">
        <v>2.4620000000000002E-3</v>
      </c>
      <c r="F30">
        <v>2.1329999999999999E-3</v>
      </c>
    </row>
    <row r="31" spans="1:6" x14ac:dyDescent="0.25">
      <c r="A31" t="s">
        <v>40</v>
      </c>
      <c r="B31">
        <v>1111791600</v>
      </c>
      <c r="C31">
        <v>2.3709999999999998E-3</v>
      </c>
      <c r="D31">
        <v>7.4200000000000004E-4</v>
      </c>
      <c r="E31">
        <v>2.4429999999999999E-3</v>
      </c>
      <c r="F31">
        <v>2.2260000000000001E-3</v>
      </c>
    </row>
    <row r="32" spans="1:6" x14ac:dyDescent="0.25">
      <c r="A32" t="s">
        <v>41</v>
      </c>
      <c r="B32">
        <v>1112396400</v>
      </c>
      <c r="C32">
        <v>1.5629999999999999E-3</v>
      </c>
      <c r="D32">
        <v>7.5500000000000003E-4</v>
      </c>
      <c r="E32">
        <v>2.2980000000000001E-3</v>
      </c>
      <c r="F32">
        <v>1.7949999999999999E-3</v>
      </c>
    </row>
    <row r="33" spans="1:6" x14ac:dyDescent="0.25">
      <c r="A33" t="s">
        <v>42</v>
      </c>
      <c r="B33">
        <v>1113001200</v>
      </c>
      <c r="C33">
        <v>1.6559999999999999E-3</v>
      </c>
      <c r="D33">
        <v>7.6900000000000004E-4</v>
      </c>
      <c r="E33">
        <v>2.196E-3</v>
      </c>
      <c r="F33">
        <v>1.756E-3</v>
      </c>
    </row>
    <row r="34" spans="1:6" x14ac:dyDescent="0.25">
      <c r="A34" t="s">
        <v>43</v>
      </c>
      <c r="B34">
        <v>1113606000</v>
      </c>
      <c r="C34">
        <v>2.1810000000000002E-3</v>
      </c>
      <c r="D34">
        <v>7.9000000000000001E-4</v>
      </c>
      <c r="E34">
        <v>2.1940000000000002E-3</v>
      </c>
      <c r="F34">
        <v>2.0349999999999999E-3</v>
      </c>
    </row>
    <row r="35" spans="1:6" x14ac:dyDescent="0.25">
      <c r="A35" t="s">
        <v>44</v>
      </c>
      <c r="B35">
        <v>1114210800</v>
      </c>
      <c r="C35">
        <v>1.92E-3</v>
      </c>
      <c r="D35">
        <v>8.0800000000000002E-4</v>
      </c>
      <c r="E35">
        <v>2.1480000000000002E-3</v>
      </c>
      <c r="F35">
        <v>1.9419999999999999E-3</v>
      </c>
    </row>
    <row r="36" spans="1:6" x14ac:dyDescent="0.25">
      <c r="A36" t="s">
        <v>45</v>
      </c>
      <c r="B36">
        <v>1114815600</v>
      </c>
      <c r="C36">
        <v>1.7340000000000001E-3</v>
      </c>
      <c r="D36">
        <v>8.2200000000000003E-4</v>
      </c>
      <c r="E36">
        <v>2.081E-3</v>
      </c>
      <c r="F36">
        <v>1.833E-3</v>
      </c>
    </row>
    <row r="37" spans="1:6" x14ac:dyDescent="0.25">
      <c r="A37" t="s">
        <v>46</v>
      </c>
      <c r="B37">
        <v>1115420400</v>
      </c>
      <c r="C37">
        <v>1.5989999999999999E-3</v>
      </c>
      <c r="D37">
        <v>8.34E-4</v>
      </c>
      <c r="E37">
        <v>2E-3</v>
      </c>
      <c r="F37">
        <v>1.6490000000000001E-3</v>
      </c>
    </row>
    <row r="38" spans="1:6" x14ac:dyDescent="0.25">
      <c r="A38" t="s">
        <v>47</v>
      </c>
      <c r="B38">
        <v>1116025200</v>
      </c>
      <c r="C38">
        <v>2.4648E-2</v>
      </c>
      <c r="D38">
        <v>1.199E-3</v>
      </c>
      <c r="E38">
        <v>5.6280000000000002E-3</v>
      </c>
      <c r="F38">
        <v>1.4726E-2</v>
      </c>
    </row>
    <row r="39" spans="1:6" x14ac:dyDescent="0.25">
      <c r="A39" t="s">
        <v>48</v>
      </c>
      <c r="B39">
        <v>1116630000</v>
      </c>
      <c r="C39">
        <v>1.402E-3</v>
      </c>
      <c r="D39">
        <v>1.2019999999999999E-3</v>
      </c>
      <c r="E39">
        <v>4.9480000000000001E-3</v>
      </c>
      <c r="F39">
        <v>6.986E-3</v>
      </c>
    </row>
    <row r="40" spans="1:6" x14ac:dyDescent="0.25">
      <c r="A40" t="s">
        <v>49</v>
      </c>
      <c r="B40">
        <v>1117234800</v>
      </c>
      <c r="C40">
        <v>1.4009999999999999E-3</v>
      </c>
      <c r="D40">
        <v>1.2049999999999999E-3</v>
      </c>
      <c r="E40">
        <v>4.3779999999999999E-3</v>
      </c>
      <c r="F40">
        <v>3.7629999999999999E-3</v>
      </c>
    </row>
    <row r="41" spans="1:6" x14ac:dyDescent="0.25">
      <c r="A41" t="s">
        <v>50</v>
      </c>
      <c r="B41">
        <v>1117839600</v>
      </c>
      <c r="C41">
        <v>1.137E-3</v>
      </c>
      <c r="D41">
        <v>1.204E-3</v>
      </c>
      <c r="E41">
        <v>3.8539999999999998E-3</v>
      </c>
      <c r="F41">
        <v>2.1940000000000002E-3</v>
      </c>
    </row>
    <row r="42" spans="1:6" x14ac:dyDescent="0.25">
      <c r="A42" t="s">
        <v>51</v>
      </c>
      <c r="B42">
        <v>1118444400</v>
      </c>
      <c r="C42">
        <v>8.9099999999999997E-4</v>
      </c>
      <c r="D42">
        <v>1.199E-3</v>
      </c>
      <c r="E42">
        <v>3.3769999999999998E-3</v>
      </c>
      <c r="F42">
        <v>1.4350000000000001E-3</v>
      </c>
    </row>
    <row r="43" spans="1:6" x14ac:dyDescent="0.25">
      <c r="A43" t="s">
        <v>52</v>
      </c>
      <c r="B43">
        <v>1119049200</v>
      </c>
      <c r="C43">
        <v>8.6499999999999999E-4</v>
      </c>
      <c r="D43">
        <v>1.194E-3</v>
      </c>
      <c r="E43">
        <v>2.9740000000000001E-3</v>
      </c>
      <c r="F43">
        <v>1.111E-3</v>
      </c>
    </row>
    <row r="44" spans="1:6" x14ac:dyDescent="0.25">
      <c r="A44" t="s">
        <v>53</v>
      </c>
      <c r="B44">
        <v>1119654000</v>
      </c>
      <c r="C44">
        <v>1.1440000000000001E-3</v>
      </c>
      <c r="D44">
        <v>1.193E-3</v>
      </c>
      <c r="E44">
        <v>2.6809999999999998E-3</v>
      </c>
      <c r="F44">
        <v>1.1640000000000001E-3</v>
      </c>
    </row>
    <row r="45" spans="1:6" x14ac:dyDescent="0.25">
      <c r="A45" t="s">
        <v>54</v>
      </c>
      <c r="B45">
        <v>1120258800</v>
      </c>
      <c r="C45">
        <v>1.2310000000000001E-3</v>
      </c>
      <c r="D45">
        <v>1.194E-3</v>
      </c>
      <c r="E45">
        <v>2.4489999999999998E-3</v>
      </c>
      <c r="F45">
        <v>1.235E-3</v>
      </c>
    </row>
    <row r="46" spans="1:6" x14ac:dyDescent="0.25">
      <c r="A46" t="s">
        <v>55</v>
      </c>
      <c r="B46">
        <v>1120863600</v>
      </c>
      <c r="C46">
        <v>1.4289999999999999E-3</v>
      </c>
      <c r="D46">
        <v>1.1969999999999999E-3</v>
      </c>
      <c r="E46">
        <v>2.2829999999999999E-3</v>
      </c>
      <c r="F46">
        <v>1.322E-3</v>
      </c>
    </row>
    <row r="47" spans="1:6" x14ac:dyDescent="0.25">
      <c r="A47" t="s">
        <v>56</v>
      </c>
      <c r="B47">
        <v>1121468400</v>
      </c>
      <c r="C47">
        <v>1.1180000000000001E-3</v>
      </c>
      <c r="D47">
        <v>1.196E-3</v>
      </c>
      <c r="E47">
        <v>2.0969999999999999E-3</v>
      </c>
      <c r="F47">
        <v>1.238E-3</v>
      </c>
    </row>
    <row r="48" spans="1:6" x14ac:dyDescent="0.25">
      <c r="A48" t="s">
        <v>57</v>
      </c>
      <c r="B48">
        <v>1122073200</v>
      </c>
      <c r="C48">
        <v>1.707E-3</v>
      </c>
      <c r="D48">
        <v>1.204E-3</v>
      </c>
      <c r="E48">
        <v>2.0349999999999999E-3</v>
      </c>
      <c r="F48">
        <v>1.5460000000000001E-3</v>
      </c>
    </row>
    <row r="49" spans="1:6" x14ac:dyDescent="0.25">
      <c r="A49" t="s">
        <v>58</v>
      </c>
      <c r="B49">
        <v>1122678000</v>
      </c>
      <c r="C49">
        <v>1.0640000000000001E-3</v>
      </c>
      <c r="D49">
        <v>1.201E-3</v>
      </c>
      <c r="E49">
        <v>1.877E-3</v>
      </c>
      <c r="F49">
        <v>1.2329999999999999E-3</v>
      </c>
    </row>
    <row r="50" spans="1:6" x14ac:dyDescent="0.25">
      <c r="A50" t="s">
        <v>59</v>
      </c>
      <c r="B50">
        <v>1123282800</v>
      </c>
      <c r="C50">
        <v>3.39E-4</v>
      </c>
      <c r="D50">
        <v>1.188E-3</v>
      </c>
      <c r="E50">
        <v>1.627E-3</v>
      </c>
      <c r="F50">
        <v>6.6799999999999997E-4</v>
      </c>
    </row>
    <row r="51" spans="1:6" x14ac:dyDescent="0.25">
      <c r="A51" t="s">
        <v>60</v>
      </c>
      <c r="B51">
        <v>1123887600</v>
      </c>
      <c r="C51">
        <v>0</v>
      </c>
      <c r="D51">
        <v>1.17E-3</v>
      </c>
      <c r="E51">
        <v>1.3649999999999999E-3</v>
      </c>
      <c r="F51">
        <v>2.7999999999999998E-4</v>
      </c>
    </row>
    <row r="52" spans="1:6" x14ac:dyDescent="0.25">
      <c r="A52" t="s">
        <v>61</v>
      </c>
      <c r="B52">
        <v>1124492400</v>
      </c>
      <c r="C52">
        <v>0</v>
      </c>
      <c r="D52">
        <v>1.152E-3</v>
      </c>
      <c r="E52">
        <v>1.1460000000000001E-3</v>
      </c>
      <c r="F52">
        <v>1.18E-4</v>
      </c>
    </row>
    <row r="53" spans="1:6" x14ac:dyDescent="0.25">
      <c r="A53" t="s">
        <v>62</v>
      </c>
      <c r="B53">
        <v>1125097200</v>
      </c>
      <c r="C53">
        <v>0</v>
      </c>
      <c r="D53">
        <v>1.134E-3</v>
      </c>
      <c r="E53">
        <v>9.6199999999999996E-4</v>
      </c>
      <c r="F53">
        <v>4.8999999999999998E-5</v>
      </c>
    </row>
    <row r="54" spans="1:6" x14ac:dyDescent="0.25">
      <c r="A54" t="s">
        <v>63</v>
      </c>
      <c r="B54">
        <v>1125702000</v>
      </c>
      <c r="C54">
        <v>0</v>
      </c>
      <c r="D54">
        <v>1.116E-3</v>
      </c>
      <c r="E54">
        <v>8.0699999999999999E-4</v>
      </c>
      <c r="F54">
        <v>2.0999999999999999E-5</v>
      </c>
    </row>
    <row r="55" spans="1:6" x14ac:dyDescent="0.25">
      <c r="A55" t="s">
        <v>64</v>
      </c>
      <c r="B55">
        <v>1126306800</v>
      </c>
      <c r="C55">
        <v>0</v>
      </c>
      <c r="D55">
        <v>1.0989999999999999E-3</v>
      </c>
      <c r="E55">
        <v>6.78E-4</v>
      </c>
      <c r="F55">
        <v>9.0000000000000002E-6</v>
      </c>
    </row>
    <row r="56" spans="1:6" x14ac:dyDescent="0.25">
      <c r="A56" t="s">
        <v>65</v>
      </c>
      <c r="B56">
        <v>1126911600</v>
      </c>
      <c r="C56">
        <v>0</v>
      </c>
      <c r="D56">
        <v>1.0820000000000001E-3</v>
      </c>
      <c r="E56">
        <v>5.6899999999999995E-4</v>
      </c>
      <c r="F56">
        <v>3.9999999999999998E-6</v>
      </c>
    </row>
    <row r="57" spans="1:6" x14ac:dyDescent="0.25">
      <c r="A57" t="s">
        <v>66</v>
      </c>
      <c r="B57">
        <v>1127516400</v>
      </c>
      <c r="C57">
        <v>0</v>
      </c>
      <c r="D57">
        <v>1.0660000000000001E-3</v>
      </c>
      <c r="E57">
        <v>4.7699999999999999E-4</v>
      </c>
      <c r="F57">
        <v>1.9999999999999999E-6</v>
      </c>
    </row>
    <row r="58" spans="1:6" x14ac:dyDescent="0.25">
      <c r="A58" t="s">
        <v>67</v>
      </c>
      <c r="B58">
        <v>1128121200</v>
      </c>
      <c r="C58">
        <v>0</v>
      </c>
      <c r="D58">
        <v>1.049E-3</v>
      </c>
      <c r="E58">
        <v>4.0099999999999999E-4</v>
      </c>
      <c r="F58">
        <v>9.9999999999999995E-7</v>
      </c>
    </row>
    <row r="59" spans="1:6" x14ac:dyDescent="0.25">
      <c r="A59" t="s">
        <v>68</v>
      </c>
      <c r="B59">
        <v>1128726000</v>
      </c>
      <c r="C59">
        <v>0</v>
      </c>
      <c r="D59">
        <v>1.0330000000000001E-3</v>
      </c>
      <c r="E59">
        <v>3.3599999999999998E-4</v>
      </c>
      <c r="F59">
        <v>0</v>
      </c>
    </row>
    <row r="60" spans="1:6" x14ac:dyDescent="0.25">
      <c r="A60" t="s">
        <v>69</v>
      </c>
      <c r="B60">
        <v>1129330800</v>
      </c>
      <c r="C60">
        <v>1.9999999999999999E-6</v>
      </c>
      <c r="D60">
        <v>1.0169999999999999E-3</v>
      </c>
      <c r="E60">
        <v>2.8299999999999999E-4</v>
      </c>
      <c r="F60">
        <v>1.9999999999999999E-6</v>
      </c>
    </row>
    <row r="61" spans="1:6" x14ac:dyDescent="0.25">
      <c r="A61" t="s">
        <v>70</v>
      </c>
      <c r="B61">
        <v>1129935600</v>
      </c>
      <c r="C61">
        <v>1.5999999999999999E-5</v>
      </c>
      <c r="D61">
        <v>1.0020000000000001E-3</v>
      </c>
      <c r="E61">
        <v>2.4000000000000001E-4</v>
      </c>
      <c r="F61">
        <v>1.1E-5</v>
      </c>
    </row>
    <row r="62" spans="1:6" x14ac:dyDescent="0.25">
      <c r="A62" t="s">
        <v>71</v>
      </c>
      <c r="B62">
        <v>1130540400</v>
      </c>
      <c r="C62">
        <v>5.1E-5</v>
      </c>
      <c r="D62">
        <v>9.8700000000000003E-4</v>
      </c>
      <c r="E62">
        <v>2.1000000000000001E-4</v>
      </c>
      <c r="F62">
        <v>3.6000000000000001E-5</v>
      </c>
    </row>
    <row r="63" spans="1:6" x14ac:dyDescent="0.25">
      <c r="A63" t="s">
        <v>72</v>
      </c>
      <c r="B63">
        <v>1131148800</v>
      </c>
      <c r="C63">
        <v>4.5199999999999998E-4</v>
      </c>
      <c r="D63">
        <v>9.7900000000000005E-4</v>
      </c>
      <c r="E63">
        <v>2.4899999999999998E-4</v>
      </c>
      <c r="F63">
        <v>2.7900000000000001E-4</v>
      </c>
    </row>
    <row r="64" spans="1:6" x14ac:dyDescent="0.25">
      <c r="A64" t="s">
        <v>73</v>
      </c>
      <c r="B64">
        <v>1131753600</v>
      </c>
      <c r="C64">
        <v>5.1500000000000005E-4</v>
      </c>
      <c r="D64">
        <v>9.7199999999999999E-4</v>
      </c>
      <c r="E64">
        <v>2.92E-4</v>
      </c>
      <c r="F64">
        <v>4.35E-4</v>
      </c>
    </row>
    <row r="65" spans="1:6" x14ac:dyDescent="0.25">
      <c r="A65" t="s">
        <v>74</v>
      </c>
      <c r="B65">
        <v>1132358400</v>
      </c>
      <c r="C65">
        <v>1.4809999999999999E-3</v>
      </c>
      <c r="D65">
        <v>9.7900000000000005E-4</v>
      </c>
      <c r="E65">
        <v>4.9399999999999997E-4</v>
      </c>
      <c r="F65">
        <v>1.2570000000000001E-3</v>
      </c>
    </row>
    <row r="66" spans="1:6" x14ac:dyDescent="0.25">
      <c r="A66" t="s">
        <v>75</v>
      </c>
      <c r="B66">
        <v>1132963200</v>
      </c>
      <c r="C66">
        <v>2.5209999999999998E-3</v>
      </c>
      <c r="D66">
        <v>1.003E-3</v>
      </c>
      <c r="E66">
        <v>8.2100000000000001E-4</v>
      </c>
      <c r="F66">
        <v>2.0500000000000002E-3</v>
      </c>
    </row>
    <row r="67" spans="1:6" x14ac:dyDescent="0.25">
      <c r="A67" t="s">
        <v>76</v>
      </c>
      <c r="B67">
        <v>1133568000</v>
      </c>
      <c r="C67">
        <v>4.5869999999999999E-3</v>
      </c>
      <c r="D67">
        <v>1.0579999999999999E-3</v>
      </c>
      <c r="E67">
        <v>1.4220000000000001E-3</v>
      </c>
      <c r="F67">
        <v>3.4940000000000001E-3</v>
      </c>
    </row>
    <row r="68" spans="1:6" x14ac:dyDescent="0.25">
      <c r="A68" t="s">
        <v>77</v>
      </c>
      <c r="B68">
        <v>1134172800</v>
      </c>
      <c r="C68">
        <v>2.2929999999999999E-3</v>
      </c>
      <c r="D68">
        <v>1.077E-3</v>
      </c>
      <c r="E68">
        <v>1.555E-3</v>
      </c>
      <c r="F68">
        <v>2.7160000000000001E-3</v>
      </c>
    </row>
    <row r="69" spans="1:6" x14ac:dyDescent="0.25">
      <c r="A69" t="s">
        <v>78</v>
      </c>
      <c r="B69">
        <v>1134777600</v>
      </c>
      <c r="C69">
        <v>1.5479999999999999E-3</v>
      </c>
      <c r="D69">
        <v>1.0839999999999999E-3</v>
      </c>
      <c r="E69">
        <v>1.557E-3</v>
      </c>
      <c r="F69">
        <v>2.1159999999999998E-3</v>
      </c>
    </row>
    <row r="70" spans="1:6" x14ac:dyDescent="0.25">
      <c r="A70" t="s">
        <v>79</v>
      </c>
      <c r="B70">
        <v>1135382400</v>
      </c>
      <c r="C70">
        <v>2.6029999999999998E-3</v>
      </c>
      <c r="D70">
        <v>1.1069999999999999E-3</v>
      </c>
      <c r="E70">
        <v>1.7260000000000001E-3</v>
      </c>
      <c r="F70">
        <v>2.431E-3</v>
      </c>
    </row>
    <row r="71" spans="1:6" x14ac:dyDescent="0.25">
      <c r="A71" t="s">
        <v>80</v>
      </c>
      <c r="B71">
        <v>1135987200</v>
      </c>
      <c r="C71">
        <v>2.1519999999999998E-3</v>
      </c>
      <c r="D71">
        <v>1.1230000000000001E-3</v>
      </c>
      <c r="E71">
        <v>1.776E-3</v>
      </c>
      <c r="F71">
        <v>1.9710000000000001E-3</v>
      </c>
    </row>
    <row r="72" spans="1:6" x14ac:dyDescent="0.25">
      <c r="A72" t="s">
        <v>81</v>
      </c>
      <c r="B72">
        <v>1136592000</v>
      </c>
      <c r="C72">
        <v>1.8289999999999999E-3</v>
      </c>
      <c r="D72">
        <v>1.134E-3</v>
      </c>
      <c r="E72">
        <v>1.771E-3</v>
      </c>
      <c r="F72">
        <v>1.668E-3</v>
      </c>
    </row>
    <row r="73" spans="1:6" x14ac:dyDescent="0.25">
      <c r="A73" t="s">
        <v>82</v>
      </c>
      <c r="B73">
        <v>1137196800</v>
      </c>
      <c r="C73">
        <v>7.7200000000000001E-4</v>
      </c>
      <c r="D73">
        <v>1.1280000000000001E-3</v>
      </c>
      <c r="E73">
        <v>1.6100000000000001E-3</v>
      </c>
      <c r="F73">
        <v>1.1559999999999999E-3</v>
      </c>
    </row>
    <row r="74" spans="1:6" x14ac:dyDescent="0.25">
      <c r="A74" t="s">
        <v>83</v>
      </c>
      <c r="B74">
        <v>1137801600</v>
      </c>
      <c r="C74">
        <v>5.6899999999999995E-4</v>
      </c>
      <c r="D74">
        <v>1.119E-3</v>
      </c>
      <c r="E74">
        <v>1.4400000000000001E-3</v>
      </c>
      <c r="F74">
        <v>7.6599999999999997E-4</v>
      </c>
    </row>
    <row r="75" spans="1:6" x14ac:dyDescent="0.25">
      <c r="A75" t="s">
        <v>84</v>
      </c>
      <c r="B75">
        <v>1138406400</v>
      </c>
      <c r="C75">
        <v>6.9200000000000002E-4</v>
      </c>
      <c r="D75">
        <v>1.1130000000000001E-3</v>
      </c>
      <c r="E75">
        <v>1.3190000000000001E-3</v>
      </c>
      <c r="F75">
        <v>7.18E-4</v>
      </c>
    </row>
    <row r="76" spans="1:6" x14ac:dyDescent="0.25">
      <c r="A76" t="s">
        <v>85</v>
      </c>
      <c r="B76">
        <v>1139011200</v>
      </c>
      <c r="C76">
        <v>1.7769999999999999E-3</v>
      </c>
      <c r="D76">
        <v>1.1230000000000001E-3</v>
      </c>
      <c r="E76">
        <v>1.39E-3</v>
      </c>
      <c r="F76">
        <v>1.3060000000000001E-3</v>
      </c>
    </row>
    <row r="77" spans="1:6" x14ac:dyDescent="0.25">
      <c r="A77" t="s">
        <v>86</v>
      </c>
      <c r="B77">
        <v>1139616000</v>
      </c>
      <c r="C77">
        <v>1.799E-3</v>
      </c>
      <c r="D77">
        <v>1.1329999999999999E-3</v>
      </c>
      <c r="E77">
        <v>1.449E-3</v>
      </c>
      <c r="F77">
        <v>1.49E-3</v>
      </c>
    </row>
    <row r="78" spans="1:6" x14ac:dyDescent="0.25">
      <c r="A78" t="s">
        <v>87</v>
      </c>
      <c r="B78">
        <v>1140220800</v>
      </c>
      <c r="C78">
        <v>7.1130000000000004E-3</v>
      </c>
      <c r="D78">
        <v>1.225E-3</v>
      </c>
      <c r="E78">
        <v>2.3869999999999998E-3</v>
      </c>
      <c r="F78">
        <v>5.3160000000000004E-3</v>
      </c>
    </row>
    <row r="79" spans="1:6" x14ac:dyDescent="0.25">
      <c r="A79" t="s">
        <v>88</v>
      </c>
      <c r="B79">
        <v>1140825600</v>
      </c>
      <c r="C79">
        <v>8.4189999999999994E-3</v>
      </c>
      <c r="D79">
        <v>1.335E-3</v>
      </c>
      <c r="E79">
        <v>3.2919999999999998E-3</v>
      </c>
      <c r="F79">
        <v>6.0730000000000003E-3</v>
      </c>
    </row>
    <row r="80" spans="1:6" x14ac:dyDescent="0.25">
      <c r="A80" t="s">
        <v>89</v>
      </c>
      <c r="B80">
        <v>1141430400</v>
      </c>
      <c r="C80">
        <v>3.0000000000000001E-6</v>
      </c>
      <c r="D80">
        <v>1.3140000000000001E-3</v>
      </c>
      <c r="E80">
        <v>2.764E-3</v>
      </c>
      <c r="F80">
        <v>2.552E-3</v>
      </c>
    </row>
    <row r="81" spans="1:6" x14ac:dyDescent="0.25">
      <c r="A81" t="s">
        <v>90</v>
      </c>
      <c r="B81">
        <v>1142031600</v>
      </c>
      <c r="C81">
        <v>5.6049999999999997E-3</v>
      </c>
      <c r="D81">
        <v>1.3799999999999999E-3</v>
      </c>
      <c r="E81">
        <v>3.2780000000000001E-3</v>
      </c>
      <c r="F81">
        <v>5.522E-3</v>
      </c>
    </row>
    <row r="82" spans="1:6" x14ac:dyDescent="0.25">
      <c r="A82" t="s">
        <v>91</v>
      </c>
      <c r="B82">
        <v>1142636400</v>
      </c>
      <c r="C82">
        <v>1.1271E-2</v>
      </c>
      <c r="D82">
        <v>1.5319999999999999E-3</v>
      </c>
      <c r="E82">
        <v>4.5880000000000001E-3</v>
      </c>
      <c r="F82">
        <v>9.4230000000000008E-3</v>
      </c>
    </row>
    <row r="83" spans="1:6" x14ac:dyDescent="0.25">
      <c r="A83" t="s">
        <v>92</v>
      </c>
      <c r="B83">
        <v>1143241200</v>
      </c>
      <c r="C83">
        <v>1.6088000000000002E-2</v>
      </c>
      <c r="D83">
        <v>1.755E-3</v>
      </c>
      <c r="E83">
        <v>6.3949999999999996E-3</v>
      </c>
      <c r="F83">
        <v>1.2743000000000001E-2</v>
      </c>
    </row>
    <row r="84" spans="1:6" x14ac:dyDescent="0.25">
      <c r="A84" t="s">
        <v>93</v>
      </c>
      <c r="B84">
        <v>1143846000</v>
      </c>
      <c r="C84">
        <v>1.1568E-2</v>
      </c>
      <c r="D84">
        <v>1.905E-3</v>
      </c>
      <c r="E84">
        <v>7.1900000000000002E-3</v>
      </c>
      <c r="F84">
        <v>1.1507E-2</v>
      </c>
    </row>
    <row r="85" spans="1:6" x14ac:dyDescent="0.25">
      <c r="A85" t="s">
        <v>94</v>
      </c>
      <c r="B85">
        <v>1144450800</v>
      </c>
      <c r="C85">
        <v>3.9779999999999998E-3</v>
      </c>
      <c r="D85">
        <v>1.9369999999999999E-3</v>
      </c>
      <c r="E85">
        <v>6.6750000000000004E-3</v>
      </c>
      <c r="F85">
        <v>7.234E-3</v>
      </c>
    </row>
    <row r="86" spans="1:6" x14ac:dyDescent="0.25">
      <c r="A86" t="s">
        <v>95</v>
      </c>
      <c r="B86">
        <v>1145055600</v>
      </c>
      <c r="C86">
        <v>1.3290000000000001E-3</v>
      </c>
      <c r="D86">
        <v>1.928E-3</v>
      </c>
      <c r="E86">
        <v>5.8009999999999997E-3</v>
      </c>
      <c r="F86">
        <v>3.5690000000000001E-3</v>
      </c>
    </row>
    <row r="87" spans="1:6" x14ac:dyDescent="0.25">
      <c r="A87" t="s">
        <v>96</v>
      </c>
      <c r="B87">
        <v>1145660400</v>
      </c>
      <c r="C87">
        <v>4.0169999999999997E-3</v>
      </c>
      <c r="D87">
        <v>1.9599999999999999E-3</v>
      </c>
      <c r="E87">
        <v>5.5170000000000002E-3</v>
      </c>
      <c r="F87">
        <v>3.9110000000000004E-3</v>
      </c>
    </row>
    <row r="88" spans="1:6" x14ac:dyDescent="0.25">
      <c r="A88" t="s">
        <v>97</v>
      </c>
      <c r="B88">
        <v>1146265200</v>
      </c>
      <c r="C88">
        <v>4.7450000000000001E-3</v>
      </c>
      <c r="D88">
        <v>2.0019999999999999E-3</v>
      </c>
      <c r="E88">
        <v>5.391E-3</v>
      </c>
      <c r="F88">
        <v>4.4060000000000002E-3</v>
      </c>
    </row>
    <row r="89" spans="1:6" x14ac:dyDescent="0.25">
      <c r="A89" t="s">
        <v>98</v>
      </c>
      <c r="B89">
        <v>1146870000</v>
      </c>
      <c r="C89">
        <v>4.7720000000000002E-3</v>
      </c>
      <c r="D89">
        <v>2.0449999999999999E-3</v>
      </c>
      <c r="E89">
        <v>5.2960000000000004E-3</v>
      </c>
      <c r="F89">
        <v>4.7429999999999998E-3</v>
      </c>
    </row>
    <row r="90" spans="1:6" x14ac:dyDescent="0.25">
      <c r="A90" t="s">
        <v>99</v>
      </c>
      <c r="B90">
        <v>1147474800</v>
      </c>
      <c r="C90">
        <v>6.7999999999999996E-3</v>
      </c>
      <c r="D90">
        <v>2.117E-3</v>
      </c>
      <c r="E90">
        <v>5.5300000000000002E-3</v>
      </c>
      <c r="F90">
        <v>5.8729999999999997E-3</v>
      </c>
    </row>
    <row r="91" spans="1:6" x14ac:dyDescent="0.25">
      <c r="A91" t="s">
        <v>100</v>
      </c>
      <c r="B91">
        <v>1148079600</v>
      </c>
      <c r="C91">
        <v>5.045E-3</v>
      </c>
      <c r="D91">
        <v>2.1619999999999999E-3</v>
      </c>
      <c r="E91">
        <v>5.437E-3</v>
      </c>
      <c r="F91">
        <v>5.1799999999999997E-3</v>
      </c>
    </row>
    <row r="92" spans="1:6" x14ac:dyDescent="0.25">
      <c r="A92" t="s">
        <v>101</v>
      </c>
      <c r="B92">
        <v>1148684400</v>
      </c>
      <c r="C92">
        <v>3.6709999999999998E-3</v>
      </c>
      <c r="D92">
        <v>2.1849999999999999E-3</v>
      </c>
      <c r="E92">
        <v>5.1510000000000002E-3</v>
      </c>
      <c r="F92">
        <v>4.3080000000000002E-3</v>
      </c>
    </row>
    <row r="93" spans="1:6" x14ac:dyDescent="0.25">
      <c r="A93" t="s">
        <v>102</v>
      </c>
      <c r="B93">
        <v>1149289200</v>
      </c>
      <c r="C93">
        <v>3.5370000000000002E-3</v>
      </c>
      <c r="D93">
        <v>2.2060000000000001E-3</v>
      </c>
      <c r="E93">
        <v>4.895E-3</v>
      </c>
      <c r="F93">
        <v>3.9550000000000002E-3</v>
      </c>
    </row>
    <row r="94" spans="1:6" x14ac:dyDescent="0.25">
      <c r="A94" t="s">
        <v>103</v>
      </c>
      <c r="B94">
        <v>1149894000</v>
      </c>
      <c r="C94">
        <v>2.6480000000000002E-3</v>
      </c>
      <c r="D94">
        <v>2.212E-3</v>
      </c>
      <c r="E94">
        <v>4.5310000000000003E-3</v>
      </c>
      <c r="F94">
        <v>3.1640000000000001E-3</v>
      </c>
    </row>
    <row r="95" spans="1:6" x14ac:dyDescent="0.25">
      <c r="A95" t="s">
        <v>104</v>
      </c>
      <c r="B95">
        <v>1150498800</v>
      </c>
      <c r="C95">
        <v>2.918E-3</v>
      </c>
      <c r="D95">
        <v>2.2230000000000001E-3</v>
      </c>
      <c r="E95">
        <v>4.2700000000000004E-3</v>
      </c>
      <c r="F95">
        <v>3.0240000000000002E-3</v>
      </c>
    </row>
    <row r="96" spans="1:6" x14ac:dyDescent="0.25">
      <c r="A96" t="s">
        <v>105</v>
      </c>
      <c r="B96">
        <v>1151103600</v>
      </c>
      <c r="C96">
        <v>2.1689999999999999E-3</v>
      </c>
      <c r="D96">
        <v>2.222E-3</v>
      </c>
      <c r="E96">
        <v>3.9230000000000003E-3</v>
      </c>
      <c r="F96">
        <v>2.3879999999999999E-3</v>
      </c>
    </row>
    <row r="97" spans="1:6" x14ac:dyDescent="0.25">
      <c r="A97" t="s">
        <v>106</v>
      </c>
      <c r="B97">
        <v>1151708400</v>
      </c>
      <c r="C97">
        <v>1.542E-3</v>
      </c>
      <c r="D97">
        <v>2.2109999999999999E-3</v>
      </c>
      <c r="E97">
        <v>3.5409999999999999E-3</v>
      </c>
      <c r="F97">
        <v>1.9239999999999999E-3</v>
      </c>
    </row>
    <row r="98" spans="1:6" x14ac:dyDescent="0.25">
      <c r="A98" t="s">
        <v>107</v>
      </c>
      <c r="B98">
        <v>1152313200</v>
      </c>
      <c r="C98">
        <v>2.3549999999999999E-3</v>
      </c>
      <c r="D98">
        <v>2.2139999999999998E-3</v>
      </c>
      <c r="E98">
        <v>3.3509999999999998E-3</v>
      </c>
      <c r="F98">
        <v>2.2169999999999998E-3</v>
      </c>
    </row>
    <row r="99" spans="1:6" x14ac:dyDescent="0.25">
      <c r="A99" t="s">
        <v>108</v>
      </c>
      <c r="B99">
        <v>1152918000</v>
      </c>
      <c r="C99">
        <v>2.0609999999999999E-3</v>
      </c>
      <c r="D99">
        <v>2.2109999999999999E-3</v>
      </c>
      <c r="E99">
        <v>3.1410000000000001E-3</v>
      </c>
      <c r="F99">
        <v>2.1029999999999998E-3</v>
      </c>
    </row>
    <row r="100" spans="1:6" x14ac:dyDescent="0.25">
      <c r="A100" t="s">
        <v>109</v>
      </c>
      <c r="B100">
        <v>1153522800</v>
      </c>
      <c r="C100">
        <v>2.928E-3</v>
      </c>
      <c r="D100">
        <v>2.222E-3</v>
      </c>
      <c r="E100">
        <v>3.1099999999999999E-3</v>
      </c>
      <c r="F100">
        <v>2.6689999999999999E-3</v>
      </c>
    </row>
    <row r="101" spans="1:6" x14ac:dyDescent="0.25">
      <c r="A101" t="s">
        <v>110</v>
      </c>
      <c r="B101">
        <v>1154127600</v>
      </c>
      <c r="C101">
        <v>6.2310000000000004E-3</v>
      </c>
      <c r="D101">
        <v>2.2829999999999999E-3</v>
      </c>
      <c r="E101">
        <v>3.6240000000000001E-3</v>
      </c>
      <c r="F101">
        <v>5.025E-3</v>
      </c>
    </row>
    <row r="102" spans="1:6" x14ac:dyDescent="0.25">
      <c r="A102" t="s">
        <v>111</v>
      </c>
      <c r="B102">
        <v>1154732400</v>
      </c>
      <c r="C102">
        <v>8.6049999999999998E-3</v>
      </c>
      <c r="D102">
        <v>2.3800000000000002E-3</v>
      </c>
      <c r="E102">
        <v>4.4219999999999997E-3</v>
      </c>
      <c r="F102">
        <v>7.1570000000000002E-3</v>
      </c>
    </row>
    <row r="103" spans="1:6" x14ac:dyDescent="0.25">
      <c r="A103" t="s">
        <v>112</v>
      </c>
      <c r="B103">
        <v>1155337200</v>
      </c>
      <c r="C103">
        <v>8.9689999999999995E-3</v>
      </c>
      <c r="D103">
        <v>2.4810000000000001E-3</v>
      </c>
      <c r="E103">
        <v>5.1450000000000003E-3</v>
      </c>
      <c r="F103">
        <v>8.1630000000000001E-3</v>
      </c>
    </row>
    <row r="104" spans="1:6" x14ac:dyDescent="0.25">
      <c r="A104" t="s">
        <v>113</v>
      </c>
      <c r="B104">
        <v>1155942000</v>
      </c>
      <c r="C104">
        <v>8.9890000000000005E-3</v>
      </c>
      <c r="D104">
        <v>2.581E-3</v>
      </c>
      <c r="E104">
        <v>5.7590000000000002E-3</v>
      </c>
      <c r="F104">
        <v>8.6650000000000008E-3</v>
      </c>
    </row>
    <row r="105" spans="1:6" x14ac:dyDescent="0.25">
      <c r="A105" t="s">
        <v>114</v>
      </c>
      <c r="B105">
        <v>1156546800</v>
      </c>
      <c r="C105">
        <v>9.5930000000000008E-3</v>
      </c>
      <c r="D105">
        <v>2.6879999999999999E-3</v>
      </c>
      <c r="E105">
        <v>6.3689999999999997E-3</v>
      </c>
      <c r="F105">
        <v>9.1970000000000003E-3</v>
      </c>
    </row>
    <row r="106" spans="1:6" x14ac:dyDescent="0.25">
      <c r="A106" t="s">
        <v>115</v>
      </c>
      <c r="B106">
        <v>1157151600</v>
      </c>
      <c r="C106">
        <v>1.0192E-2</v>
      </c>
      <c r="D106">
        <v>2.8029999999999999E-3</v>
      </c>
      <c r="E106">
        <v>6.9800000000000001E-3</v>
      </c>
      <c r="F106">
        <v>9.8270000000000007E-3</v>
      </c>
    </row>
    <row r="107" spans="1:6" x14ac:dyDescent="0.25">
      <c r="A107" t="s">
        <v>116</v>
      </c>
      <c r="B107">
        <v>1157756400</v>
      </c>
      <c r="C107">
        <v>1.1571E-2</v>
      </c>
      <c r="D107">
        <v>2.9380000000000001E-3</v>
      </c>
      <c r="E107">
        <v>7.7079999999999996E-3</v>
      </c>
      <c r="F107">
        <v>1.0789E-2</v>
      </c>
    </row>
    <row r="108" spans="1:6" x14ac:dyDescent="0.25">
      <c r="A108" t="s">
        <v>117</v>
      </c>
      <c r="B108">
        <v>1158361200</v>
      </c>
      <c r="C108">
        <v>1.0541E-2</v>
      </c>
      <c r="D108">
        <v>3.0539999999999999E-3</v>
      </c>
      <c r="E108">
        <v>8.1460000000000005E-3</v>
      </c>
      <c r="F108">
        <v>1.0437E-2</v>
      </c>
    </row>
    <row r="109" spans="1:6" x14ac:dyDescent="0.25">
      <c r="A109" t="s">
        <v>118</v>
      </c>
      <c r="B109">
        <v>1158966000</v>
      </c>
      <c r="C109">
        <v>1.0602E-2</v>
      </c>
      <c r="D109">
        <v>3.1700000000000001E-3</v>
      </c>
      <c r="E109">
        <v>8.5369999999999994E-3</v>
      </c>
      <c r="F109">
        <v>1.0584E-2</v>
      </c>
    </row>
    <row r="110" spans="1:6" x14ac:dyDescent="0.25">
      <c r="A110" t="s">
        <v>119</v>
      </c>
      <c r="B110">
        <v>1159570800</v>
      </c>
      <c r="C110">
        <v>1.1538E-2</v>
      </c>
      <c r="D110">
        <v>3.2980000000000002E-3</v>
      </c>
      <c r="E110">
        <v>9.0150000000000004E-3</v>
      </c>
      <c r="F110">
        <v>1.1178E-2</v>
      </c>
    </row>
    <row r="111" spans="1:6" x14ac:dyDescent="0.25">
      <c r="A111" t="s">
        <v>120</v>
      </c>
      <c r="B111">
        <v>1160175600</v>
      </c>
      <c r="C111">
        <v>8.7510000000000001E-3</v>
      </c>
      <c r="D111">
        <v>3.3809999999999999E-3</v>
      </c>
      <c r="E111">
        <v>8.9420000000000003E-3</v>
      </c>
      <c r="F111">
        <v>9.2969999999999997E-3</v>
      </c>
    </row>
    <row r="112" spans="1:6" x14ac:dyDescent="0.25">
      <c r="A112" t="s">
        <v>121</v>
      </c>
      <c r="B112">
        <v>1160780400</v>
      </c>
      <c r="C112">
        <v>2.5019999999999999E-3</v>
      </c>
      <c r="D112">
        <v>3.3679999999999999E-3</v>
      </c>
      <c r="E112">
        <v>7.9330000000000008E-3</v>
      </c>
      <c r="F112">
        <v>5.8580000000000004E-3</v>
      </c>
    </row>
    <row r="113" spans="1:6" x14ac:dyDescent="0.25">
      <c r="A113" t="s">
        <v>122</v>
      </c>
      <c r="B113">
        <v>1161385200</v>
      </c>
      <c r="C113">
        <v>8.3420000000000005E-3</v>
      </c>
      <c r="D113">
        <v>3.444E-3</v>
      </c>
      <c r="E113">
        <v>7.9889999999999996E-3</v>
      </c>
      <c r="F113">
        <v>7.2160000000000002E-3</v>
      </c>
    </row>
    <row r="114" spans="1:6" x14ac:dyDescent="0.25">
      <c r="A114" t="s">
        <v>123</v>
      </c>
      <c r="B114">
        <v>1161990000</v>
      </c>
      <c r="C114">
        <v>8.1060000000000004E-3</v>
      </c>
      <c r="D114">
        <v>3.5149999999999999E-3</v>
      </c>
      <c r="E114">
        <v>8.0059999999999992E-3</v>
      </c>
      <c r="F114">
        <v>7.7840000000000001E-3</v>
      </c>
    </row>
    <row r="115" spans="1:6" x14ac:dyDescent="0.25">
      <c r="A115" t="s">
        <v>124</v>
      </c>
      <c r="B115">
        <v>1162598400</v>
      </c>
      <c r="C115">
        <v>8.7950000000000007E-3</v>
      </c>
      <c r="D115">
        <v>3.5959999999999998E-3</v>
      </c>
      <c r="E115">
        <v>8.1250000000000003E-3</v>
      </c>
      <c r="F115">
        <v>8.293E-3</v>
      </c>
    </row>
    <row r="116" spans="1:6" x14ac:dyDescent="0.25">
      <c r="A116" t="s">
        <v>125</v>
      </c>
      <c r="B116">
        <v>1163203200</v>
      </c>
      <c r="C116">
        <v>5.9560000000000004E-3</v>
      </c>
      <c r="D116">
        <v>3.6319999999999998E-3</v>
      </c>
      <c r="E116">
        <v>7.7780000000000002E-3</v>
      </c>
      <c r="F116">
        <v>7.0619999999999997E-3</v>
      </c>
    </row>
    <row r="117" spans="1:6" x14ac:dyDescent="0.25">
      <c r="A117" t="s">
        <v>126</v>
      </c>
      <c r="B117">
        <v>1163808000</v>
      </c>
      <c r="C117">
        <v>9.6729999999999993E-3</v>
      </c>
      <c r="D117">
        <v>3.725E-3</v>
      </c>
      <c r="E117">
        <v>8.0820000000000006E-3</v>
      </c>
      <c r="F117">
        <v>8.6730000000000002E-3</v>
      </c>
    </row>
    <row r="118" spans="1:6" x14ac:dyDescent="0.25">
      <c r="A118" t="s">
        <v>127</v>
      </c>
      <c r="B118">
        <v>1164412800</v>
      </c>
      <c r="C118">
        <v>7.4399999999999998E-4</v>
      </c>
      <c r="D118">
        <v>3.679E-3</v>
      </c>
      <c r="E118">
        <v>6.8960000000000002E-3</v>
      </c>
      <c r="F118">
        <v>3.98E-3</v>
      </c>
    </row>
    <row r="119" spans="1:6" x14ac:dyDescent="0.25">
      <c r="A119" t="s">
        <v>128</v>
      </c>
      <c r="B119">
        <v>1165017600</v>
      </c>
      <c r="C119">
        <v>5.4299999999999997E-4</v>
      </c>
      <c r="D119">
        <v>3.63E-3</v>
      </c>
      <c r="E119">
        <v>5.8760000000000001E-3</v>
      </c>
      <c r="F119">
        <v>2.006E-3</v>
      </c>
    </row>
    <row r="120" spans="1:6" x14ac:dyDescent="0.25">
      <c r="A120" t="s">
        <v>129</v>
      </c>
      <c r="B120">
        <v>1165622400</v>
      </c>
      <c r="C120">
        <v>5.3600000000000002E-4</v>
      </c>
      <c r="D120">
        <v>3.5829999999999998E-3</v>
      </c>
      <c r="E120">
        <v>5.0169999999999998E-3</v>
      </c>
      <c r="F120">
        <v>1.132E-3</v>
      </c>
    </row>
    <row r="121" spans="1:6" x14ac:dyDescent="0.25">
      <c r="A121" t="s">
        <v>130</v>
      </c>
      <c r="B121">
        <v>1166227200</v>
      </c>
      <c r="C121">
        <v>3.6800000000000001E-3</v>
      </c>
      <c r="D121">
        <v>3.5839999999999999E-3</v>
      </c>
      <c r="E121">
        <v>4.8279999999999998E-3</v>
      </c>
      <c r="F121">
        <v>3.1310000000000001E-3</v>
      </c>
    </row>
    <row r="122" spans="1:6" x14ac:dyDescent="0.25">
      <c r="A122" t="s">
        <v>131</v>
      </c>
      <c r="B122">
        <v>1166832000</v>
      </c>
      <c r="C122">
        <v>8.2579999999999997E-3</v>
      </c>
      <c r="D122">
        <v>3.656E-3</v>
      </c>
      <c r="E122">
        <v>5.3759999999999997E-3</v>
      </c>
      <c r="F122">
        <v>6.1339999999999997E-3</v>
      </c>
    </row>
    <row r="123" spans="1:6" x14ac:dyDescent="0.25">
      <c r="A123" t="s">
        <v>132</v>
      </c>
      <c r="B123">
        <v>1167436800</v>
      </c>
      <c r="C123">
        <v>9.776E-3</v>
      </c>
      <c r="D123">
        <v>3.7499999999999999E-3</v>
      </c>
      <c r="E123">
        <v>6.097E-3</v>
      </c>
      <c r="F123">
        <v>8.5800000000000008E-3</v>
      </c>
    </row>
    <row r="124" spans="1:6" x14ac:dyDescent="0.25">
      <c r="A124" t="s">
        <v>133</v>
      </c>
      <c r="B124">
        <v>1168041600</v>
      </c>
      <c r="C124">
        <v>5.8409999999999998E-3</v>
      </c>
      <c r="D124">
        <v>3.7810000000000001E-3</v>
      </c>
      <c r="E124">
        <v>6.0330000000000002E-3</v>
      </c>
      <c r="F124">
        <v>6.6709999999999998E-3</v>
      </c>
    </row>
    <row r="125" spans="1:6" x14ac:dyDescent="0.25">
      <c r="A125" t="s">
        <v>134</v>
      </c>
      <c r="B125">
        <v>1168646400</v>
      </c>
      <c r="C125">
        <v>3.2690000000000002E-3</v>
      </c>
      <c r="D125">
        <v>3.7729999999999999E-3</v>
      </c>
      <c r="E125">
        <v>5.5830000000000003E-3</v>
      </c>
      <c r="F125">
        <v>4.6230000000000004E-3</v>
      </c>
    </row>
    <row r="126" spans="1:6" x14ac:dyDescent="0.25">
      <c r="A126" t="s">
        <v>135</v>
      </c>
      <c r="B126">
        <v>1169251200</v>
      </c>
      <c r="C126">
        <v>2.673E-3</v>
      </c>
      <c r="D126">
        <v>3.7559999999999998E-3</v>
      </c>
      <c r="E126">
        <v>5.1180000000000002E-3</v>
      </c>
      <c r="F126">
        <v>3.5660000000000002E-3</v>
      </c>
    </row>
    <row r="127" spans="1:6" x14ac:dyDescent="0.25">
      <c r="A127" t="s">
        <v>136</v>
      </c>
      <c r="B127">
        <v>1169856000</v>
      </c>
      <c r="C127">
        <v>2.931E-3</v>
      </c>
      <c r="D127">
        <v>3.7429999999999998E-3</v>
      </c>
      <c r="E127">
        <v>4.7609999999999996E-3</v>
      </c>
      <c r="F127">
        <v>3.1229999999999999E-3</v>
      </c>
    </row>
    <row r="128" spans="1:6" x14ac:dyDescent="0.25">
      <c r="A128" t="s">
        <v>137</v>
      </c>
      <c r="B128">
        <v>1170460800</v>
      </c>
      <c r="C128">
        <v>2.6749999999999999E-3</v>
      </c>
      <c r="D128">
        <v>3.7260000000000001E-3</v>
      </c>
      <c r="E128">
        <v>4.4260000000000002E-3</v>
      </c>
      <c r="F128">
        <v>2.9090000000000001E-3</v>
      </c>
    </row>
    <row r="129" spans="1:6" x14ac:dyDescent="0.25">
      <c r="A129" t="s">
        <v>138</v>
      </c>
      <c r="B129">
        <v>1171065600</v>
      </c>
      <c r="C129">
        <v>2.8890000000000001E-3</v>
      </c>
      <c r="D129">
        <v>3.7130000000000002E-3</v>
      </c>
      <c r="E129">
        <v>4.1770000000000002E-3</v>
      </c>
      <c r="F129">
        <v>2.882E-3</v>
      </c>
    </row>
    <row r="130" spans="1:6" x14ac:dyDescent="0.25">
      <c r="A130" t="s">
        <v>139</v>
      </c>
      <c r="B130">
        <v>1171670400</v>
      </c>
      <c r="C130">
        <v>3.1289999999999998E-3</v>
      </c>
      <c r="D130">
        <v>3.7039999999999998E-3</v>
      </c>
      <c r="E130">
        <v>4.0090000000000004E-3</v>
      </c>
      <c r="F130">
        <v>3.0739999999999999E-3</v>
      </c>
    </row>
    <row r="131" spans="1:6" x14ac:dyDescent="0.25">
      <c r="A131" t="s">
        <v>140</v>
      </c>
      <c r="B131">
        <v>1172275200</v>
      </c>
      <c r="C131">
        <v>3.369E-3</v>
      </c>
      <c r="D131">
        <v>3.699E-3</v>
      </c>
      <c r="E131">
        <v>3.8999999999999998E-3</v>
      </c>
      <c r="F131">
        <v>3.1800000000000001E-3</v>
      </c>
    </row>
    <row r="132" spans="1:6" x14ac:dyDescent="0.25">
      <c r="A132" t="s">
        <v>141</v>
      </c>
      <c r="B132">
        <v>1172880000</v>
      </c>
      <c r="C132">
        <v>3.3110000000000001E-3</v>
      </c>
      <c r="D132">
        <v>3.692E-3</v>
      </c>
      <c r="E132">
        <v>3.8080000000000002E-3</v>
      </c>
      <c r="F132">
        <v>3.339E-3</v>
      </c>
    </row>
    <row r="133" spans="1:6" x14ac:dyDescent="0.25">
      <c r="A133" t="s">
        <v>142</v>
      </c>
      <c r="B133">
        <v>1173481200</v>
      </c>
      <c r="C133">
        <v>3.104E-3</v>
      </c>
      <c r="D133">
        <v>3.6830000000000001E-3</v>
      </c>
      <c r="E133">
        <v>3.6930000000000001E-3</v>
      </c>
      <c r="F133">
        <v>3.1879999999999999E-3</v>
      </c>
    </row>
    <row r="134" spans="1:6" x14ac:dyDescent="0.25">
      <c r="A134" t="s">
        <v>143</v>
      </c>
      <c r="B134">
        <v>1174086000</v>
      </c>
      <c r="C134">
        <v>3.6440000000000001E-3</v>
      </c>
      <c r="D134">
        <v>3.6819999999999999E-3</v>
      </c>
      <c r="E134">
        <v>3.6840000000000002E-3</v>
      </c>
      <c r="F134">
        <v>3.4819999999999999E-3</v>
      </c>
    </row>
    <row r="135" spans="1:6" x14ac:dyDescent="0.25">
      <c r="A135" t="s">
        <v>144</v>
      </c>
      <c r="B135">
        <v>1174690800</v>
      </c>
      <c r="C135">
        <v>3.3279999999999998E-3</v>
      </c>
      <c r="D135">
        <v>3.6770000000000001E-3</v>
      </c>
      <c r="E135">
        <v>3.6229999999999999E-3</v>
      </c>
      <c r="F135">
        <v>3.356E-3</v>
      </c>
    </row>
    <row r="136" spans="1:6" x14ac:dyDescent="0.25">
      <c r="A136" t="s">
        <v>145</v>
      </c>
      <c r="B136">
        <v>1175295600</v>
      </c>
      <c r="C136">
        <v>3.1949999999999999E-3</v>
      </c>
      <c r="D136">
        <v>3.669E-3</v>
      </c>
      <c r="E136">
        <v>3.5490000000000001E-3</v>
      </c>
      <c r="F136">
        <v>3.2070000000000002E-3</v>
      </c>
    </row>
    <row r="137" spans="1:6" x14ac:dyDescent="0.25">
      <c r="A137" t="s">
        <v>146</v>
      </c>
      <c r="B137">
        <v>1175900400</v>
      </c>
      <c r="C137">
        <v>3.3430000000000001E-3</v>
      </c>
      <c r="D137">
        <v>3.6640000000000002E-3</v>
      </c>
      <c r="E137">
        <v>3.509E-3</v>
      </c>
      <c r="F137">
        <v>3.199E-3</v>
      </c>
    </row>
    <row r="138" spans="1:6" x14ac:dyDescent="0.25">
      <c r="A138" t="s">
        <v>147</v>
      </c>
      <c r="B138">
        <v>1176505200</v>
      </c>
      <c r="C138">
        <v>2.0639999999999999E-3</v>
      </c>
      <c r="D138">
        <v>3.6389999999999999E-3</v>
      </c>
      <c r="E138">
        <v>3.2789999999999998E-3</v>
      </c>
      <c r="F138">
        <v>2.5929999999999998E-3</v>
      </c>
    </row>
    <row r="139" spans="1:6" x14ac:dyDescent="0.25">
      <c r="A139" t="s">
        <v>148</v>
      </c>
      <c r="B139">
        <v>1177110000</v>
      </c>
      <c r="C139">
        <v>2.4819999999999998E-3</v>
      </c>
      <c r="D139">
        <v>3.6210000000000001E-3</v>
      </c>
      <c r="E139">
        <v>3.1489999999999999E-3</v>
      </c>
      <c r="F139">
        <v>2.516E-3</v>
      </c>
    </row>
    <row r="140" spans="1:6" x14ac:dyDescent="0.25">
      <c r="A140" t="s">
        <v>149</v>
      </c>
      <c r="B140">
        <v>1177714800</v>
      </c>
      <c r="C140">
        <v>1.8550000000000001E-3</v>
      </c>
      <c r="D140">
        <v>3.594E-3</v>
      </c>
      <c r="E140">
        <v>2.9380000000000001E-3</v>
      </c>
      <c r="F140">
        <v>2.0920000000000001E-3</v>
      </c>
    </row>
    <row r="141" spans="1:6" x14ac:dyDescent="0.25">
      <c r="A141" t="s">
        <v>150</v>
      </c>
      <c r="B141">
        <v>1178319600</v>
      </c>
      <c r="C141">
        <v>1.7179999999999999E-3</v>
      </c>
      <c r="D141">
        <v>3.565E-3</v>
      </c>
      <c r="E141">
        <v>2.7399999999999998E-3</v>
      </c>
      <c r="F141">
        <v>1.872E-3</v>
      </c>
    </row>
    <row r="142" spans="1:6" x14ac:dyDescent="0.25">
      <c r="A142" t="s">
        <v>151</v>
      </c>
      <c r="B142">
        <v>1178924400</v>
      </c>
      <c r="C142">
        <v>1.836E-3</v>
      </c>
      <c r="D142">
        <v>3.5379999999999999E-3</v>
      </c>
      <c r="E142">
        <v>2.594E-3</v>
      </c>
      <c r="F142">
        <v>1.8569999999999999E-3</v>
      </c>
    </row>
    <row r="143" spans="1:6" x14ac:dyDescent="0.25">
      <c r="A143" t="s">
        <v>152</v>
      </c>
      <c r="B143">
        <v>1179529200</v>
      </c>
      <c r="C143">
        <v>1.755E-3</v>
      </c>
      <c r="D143">
        <v>3.5100000000000001E-3</v>
      </c>
      <c r="E143">
        <v>2.4580000000000001E-3</v>
      </c>
      <c r="F143">
        <v>1.7819999999999999E-3</v>
      </c>
    </row>
    <row r="144" spans="1:6" x14ac:dyDescent="0.25">
      <c r="A144" t="s">
        <v>153</v>
      </c>
      <c r="B144">
        <v>1180134000</v>
      </c>
      <c r="C144">
        <v>1.322E-3</v>
      </c>
      <c r="D144">
        <v>3.4759999999999999E-3</v>
      </c>
      <c r="E144">
        <v>2.2759999999999998E-3</v>
      </c>
      <c r="F144">
        <v>1.5460000000000001E-3</v>
      </c>
    </row>
    <row r="145" spans="1:6" x14ac:dyDescent="0.25">
      <c r="A145" t="s">
        <v>154</v>
      </c>
      <c r="B145">
        <v>1180738800</v>
      </c>
      <c r="C145">
        <v>1.9070000000000001E-3</v>
      </c>
      <c r="D145">
        <v>3.4520000000000002E-3</v>
      </c>
      <c r="E145">
        <v>2.2160000000000001E-3</v>
      </c>
      <c r="F145">
        <v>1.7589999999999999E-3</v>
      </c>
    </row>
    <row r="146" spans="1:6" x14ac:dyDescent="0.25">
      <c r="A146" t="s">
        <v>155</v>
      </c>
      <c r="B146">
        <v>1181343600</v>
      </c>
      <c r="C146">
        <v>6.5499999999999998E-4</v>
      </c>
      <c r="D146">
        <v>3.4090000000000001E-3</v>
      </c>
      <c r="E146">
        <v>1.964E-3</v>
      </c>
      <c r="F146">
        <v>1.096E-3</v>
      </c>
    </row>
    <row r="147" spans="1:6" x14ac:dyDescent="0.25">
      <c r="A147" t="s">
        <v>156</v>
      </c>
      <c r="B147">
        <v>1181948400</v>
      </c>
      <c r="C147">
        <v>3.4900000000000003E-4</v>
      </c>
      <c r="D147">
        <v>3.362E-3</v>
      </c>
      <c r="E147">
        <v>1.702E-3</v>
      </c>
      <c r="F147">
        <v>6.3400000000000001E-4</v>
      </c>
    </row>
    <row r="148" spans="1:6" x14ac:dyDescent="0.25">
      <c r="A148" t="s">
        <v>157</v>
      </c>
      <c r="B148">
        <v>1182553200</v>
      </c>
      <c r="C148">
        <v>0</v>
      </c>
      <c r="D148">
        <v>3.31E-3</v>
      </c>
      <c r="E148">
        <v>1.4289999999999999E-3</v>
      </c>
      <c r="F148">
        <v>2.6600000000000001E-4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3.2590000000000002E-3</v>
      </c>
      <c r="E149">
        <v>1.199E-3</v>
      </c>
      <c r="F149">
        <v>1.12E-4</v>
      </c>
    </row>
    <row r="150" spans="1:6" x14ac:dyDescent="0.25">
      <c r="A150" t="s">
        <v>159</v>
      </c>
      <c r="B150">
        <v>1183762800</v>
      </c>
      <c r="C150">
        <v>0</v>
      </c>
      <c r="D150">
        <v>3.209E-3</v>
      </c>
      <c r="E150">
        <v>1.0070000000000001E-3</v>
      </c>
      <c r="F150">
        <v>4.6999999999999997E-5</v>
      </c>
    </row>
    <row r="151" spans="1:6" x14ac:dyDescent="0.25">
      <c r="A151" t="s">
        <v>160</v>
      </c>
      <c r="B151">
        <v>1184367600</v>
      </c>
      <c r="C151">
        <v>0</v>
      </c>
      <c r="D151">
        <v>3.1589999999999999E-3</v>
      </c>
      <c r="E151">
        <v>8.4500000000000005E-4</v>
      </c>
      <c r="F151">
        <v>2.0000000000000002E-5</v>
      </c>
    </row>
    <row r="152" spans="1:6" x14ac:dyDescent="0.25">
      <c r="A152" t="s">
        <v>161</v>
      </c>
      <c r="B152">
        <v>1184972400</v>
      </c>
      <c r="C152">
        <v>0</v>
      </c>
      <c r="D152">
        <v>3.1099999999999999E-3</v>
      </c>
      <c r="E152">
        <v>7.0899999999999999E-4</v>
      </c>
      <c r="F152">
        <v>7.9999999999999996E-6</v>
      </c>
    </row>
    <row r="153" spans="1:6" x14ac:dyDescent="0.25">
      <c r="A153" t="s">
        <v>162</v>
      </c>
      <c r="B153">
        <v>1185577200</v>
      </c>
      <c r="C153">
        <v>0</v>
      </c>
      <c r="D153">
        <v>3.0620000000000001E-3</v>
      </c>
      <c r="E153">
        <v>5.9500000000000004E-4</v>
      </c>
      <c r="F153">
        <v>3.0000000000000001E-6</v>
      </c>
    </row>
    <row r="154" spans="1:6" x14ac:dyDescent="0.25">
      <c r="A154" t="s">
        <v>163</v>
      </c>
      <c r="B154">
        <v>1186182000</v>
      </c>
      <c r="C154">
        <v>0</v>
      </c>
      <c r="D154">
        <v>3.0149999999999999E-3</v>
      </c>
      <c r="E154">
        <v>5.0000000000000001E-4</v>
      </c>
      <c r="F154">
        <v>9.9999999999999995E-7</v>
      </c>
    </row>
    <row r="155" spans="1:6" x14ac:dyDescent="0.25">
      <c r="A155" t="s">
        <v>164</v>
      </c>
      <c r="B155">
        <v>1186786800</v>
      </c>
      <c r="C155">
        <v>0</v>
      </c>
      <c r="D155">
        <v>2.9689999999999999E-3</v>
      </c>
      <c r="E155">
        <v>4.1899999999999999E-4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2.9229999999999998E-3</v>
      </c>
      <c r="E156">
        <v>3.5199999999999999E-4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2.8779999999999999E-3</v>
      </c>
      <c r="E157">
        <v>2.9500000000000001E-4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2.8340000000000001E-3</v>
      </c>
      <c r="E158">
        <v>2.4800000000000001E-4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2.7899999999999999E-3</v>
      </c>
      <c r="E159">
        <v>2.0799999999999999E-4</v>
      </c>
      <c r="F159">
        <v>0</v>
      </c>
    </row>
    <row r="160" spans="1:6" x14ac:dyDescent="0.25">
      <c r="A160" t="s">
        <v>169</v>
      </c>
      <c r="B160">
        <v>1189810800</v>
      </c>
      <c r="C160">
        <v>1.6200000000000001E-4</v>
      </c>
      <c r="D160">
        <v>2.7490000000000001E-3</v>
      </c>
      <c r="E160">
        <v>2.02E-4</v>
      </c>
      <c r="F160">
        <v>1.2E-4</v>
      </c>
    </row>
    <row r="161" spans="1:6" x14ac:dyDescent="0.25">
      <c r="A161" t="s">
        <v>170</v>
      </c>
      <c r="B161">
        <v>1190415600</v>
      </c>
      <c r="C161">
        <v>5.7860000000000003E-3</v>
      </c>
      <c r="D161">
        <v>2.7959999999999999E-3</v>
      </c>
      <c r="E161">
        <v>1.1379999999999999E-3</v>
      </c>
      <c r="F161">
        <v>4.1570000000000001E-3</v>
      </c>
    </row>
    <row r="162" spans="1:6" x14ac:dyDescent="0.25">
      <c r="A162" t="s">
        <v>171</v>
      </c>
      <c r="B162">
        <v>1191020400</v>
      </c>
      <c r="C162">
        <v>9.195E-3</v>
      </c>
      <c r="D162">
        <v>2.8939999999999999E-3</v>
      </c>
      <c r="E162">
        <v>2.3969999999999998E-3</v>
      </c>
      <c r="F162">
        <v>6.5680000000000001E-3</v>
      </c>
    </row>
    <row r="163" spans="1:6" x14ac:dyDescent="0.25">
      <c r="A163" t="s">
        <v>172</v>
      </c>
      <c r="B163">
        <v>1191625200</v>
      </c>
      <c r="C163">
        <v>5.816E-3</v>
      </c>
      <c r="D163">
        <v>2.9390000000000002E-3</v>
      </c>
      <c r="E163">
        <v>2.9489999999999998E-3</v>
      </c>
      <c r="F163">
        <v>6.228E-3</v>
      </c>
    </row>
    <row r="164" spans="1:6" x14ac:dyDescent="0.25">
      <c r="A164" t="s">
        <v>173</v>
      </c>
      <c r="B164">
        <v>1192230000</v>
      </c>
      <c r="C164">
        <v>7.3130000000000001E-3</v>
      </c>
      <c r="D164">
        <v>3.006E-3</v>
      </c>
      <c r="E164">
        <v>3.6470000000000001E-3</v>
      </c>
      <c r="F164">
        <v>6.8700000000000002E-3</v>
      </c>
    </row>
    <row r="165" spans="1:6" x14ac:dyDescent="0.25">
      <c r="A165" t="s">
        <v>174</v>
      </c>
      <c r="B165">
        <v>1192834800</v>
      </c>
      <c r="C165">
        <v>5.2719999999999998E-3</v>
      </c>
      <c r="D165">
        <v>3.0400000000000002E-3</v>
      </c>
      <c r="E165">
        <v>3.9020000000000001E-3</v>
      </c>
      <c r="F165">
        <v>5.8970000000000003E-3</v>
      </c>
    </row>
    <row r="166" spans="1:6" x14ac:dyDescent="0.25">
      <c r="A166" t="s">
        <v>175</v>
      </c>
      <c r="B166">
        <v>1193439600</v>
      </c>
      <c r="C166">
        <v>7.6519999999999999E-3</v>
      </c>
      <c r="D166">
        <v>3.1110000000000001E-3</v>
      </c>
      <c r="E166">
        <v>4.5139999999999998E-3</v>
      </c>
      <c r="F166">
        <v>7.1459999999999996E-3</v>
      </c>
    </row>
    <row r="167" spans="1:6" x14ac:dyDescent="0.25">
      <c r="A167" t="s">
        <v>176</v>
      </c>
      <c r="B167">
        <v>1194048000</v>
      </c>
      <c r="C167">
        <v>1.0008E-2</v>
      </c>
      <c r="D167">
        <v>3.2169999999999998E-3</v>
      </c>
      <c r="E167">
        <v>5.3870000000000003E-3</v>
      </c>
      <c r="F167">
        <v>8.6390000000000008E-3</v>
      </c>
    </row>
    <row r="168" spans="1:6" x14ac:dyDescent="0.25">
      <c r="A168" t="s">
        <v>177</v>
      </c>
      <c r="B168">
        <v>1194652800</v>
      </c>
      <c r="C168">
        <v>6.8929999999999998E-3</v>
      </c>
      <c r="D168">
        <v>3.2729999999999999E-3</v>
      </c>
      <c r="E168">
        <v>5.6249999999999998E-3</v>
      </c>
      <c r="F168">
        <v>7.6350000000000003E-3</v>
      </c>
    </row>
    <row r="169" spans="1:6" x14ac:dyDescent="0.25">
      <c r="A169" t="s">
        <v>178</v>
      </c>
      <c r="B169">
        <v>1195257600</v>
      </c>
      <c r="C169">
        <v>6.5750000000000001E-3</v>
      </c>
      <c r="D169">
        <v>3.3240000000000001E-3</v>
      </c>
      <c r="E169">
        <v>5.7689999999999998E-3</v>
      </c>
      <c r="F169">
        <v>6.9340000000000001E-3</v>
      </c>
    </row>
    <row r="170" spans="1:6" x14ac:dyDescent="0.25">
      <c r="A170" t="s">
        <v>179</v>
      </c>
      <c r="B170">
        <v>1195862400</v>
      </c>
      <c r="C170">
        <v>5.0959999999999998E-3</v>
      </c>
      <c r="D170">
        <v>3.3500000000000001E-3</v>
      </c>
      <c r="E170">
        <v>5.6439999999999997E-3</v>
      </c>
      <c r="F170">
        <v>5.6299999999999996E-3</v>
      </c>
    </row>
    <row r="171" spans="1:6" x14ac:dyDescent="0.25">
      <c r="A171" t="s">
        <v>180</v>
      </c>
      <c r="B171">
        <v>1196467200</v>
      </c>
      <c r="C171">
        <v>7.1349999999999998E-3</v>
      </c>
      <c r="D171">
        <v>3.408E-3</v>
      </c>
      <c r="E171">
        <v>5.8869999999999999E-3</v>
      </c>
      <c r="F171">
        <v>6.6290000000000003E-3</v>
      </c>
    </row>
    <row r="172" spans="1:6" x14ac:dyDescent="0.25">
      <c r="A172" t="s">
        <v>181</v>
      </c>
      <c r="B172">
        <v>1197072000</v>
      </c>
      <c r="C172">
        <v>5.8269999999999997E-3</v>
      </c>
      <c r="D172">
        <v>3.4450000000000001E-3</v>
      </c>
      <c r="E172">
        <v>5.8820000000000001E-3</v>
      </c>
      <c r="F172">
        <v>6.3220000000000004E-3</v>
      </c>
    </row>
    <row r="173" spans="1:6" x14ac:dyDescent="0.25">
      <c r="A173" t="s">
        <v>182</v>
      </c>
      <c r="B173">
        <v>1197676800</v>
      </c>
      <c r="C173">
        <v>2.6670000000000001E-3</v>
      </c>
      <c r="D173">
        <v>3.4329999999999999E-3</v>
      </c>
      <c r="E173">
        <v>5.3480000000000003E-3</v>
      </c>
      <c r="F173">
        <v>3.9160000000000002E-3</v>
      </c>
    </row>
    <row r="174" spans="1:6" x14ac:dyDescent="0.25">
      <c r="A174" t="s">
        <v>183</v>
      </c>
      <c r="B174">
        <v>1198281600</v>
      </c>
      <c r="C174">
        <v>4.8050000000000002E-3</v>
      </c>
      <c r="D174">
        <v>3.454E-3</v>
      </c>
      <c r="E174">
        <v>5.2639999999999996E-3</v>
      </c>
      <c r="F174">
        <v>4.5310000000000003E-3</v>
      </c>
    </row>
    <row r="175" spans="1:6" x14ac:dyDescent="0.25">
      <c r="A175" t="s">
        <v>184</v>
      </c>
      <c r="B175">
        <v>1198886400</v>
      </c>
      <c r="C175">
        <v>8.8660000000000006E-3</v>
      </c>
      <c r="D175">
        <v>3.5370000000000002E-3</v>
      </c>
      <c r="E175">
        <v>5.8339999999999998E-3</v>
      </c>
      <c r="F175">
        <v>6.9760000000000004E-3</v>
      </c>
    </row>
    <row r="176" spans="1:6" x14ac:dyDescent="0.25">
      <c r="A176" t="s">
        <v>185</v>
      </c>
      <c r="B176">
        <v>1199491200</v>
      </c>
      <c r="C176">
        <v>7.7380000000000001E-3</v>
      </c>
      <c r="D176">
        <v>3.601E-3</v>
      </c>
      <c r="E176">
        <v>6.1399999999999996E-3</v>
      </c>
      <c r="F176">
        <v>7.4900000000000001E-3</v>
      </c>
    </row>
    <row r="177" spans="1:6" x14ac:dyDescent="0.25">
      <c r="A177" t="s">
        <v>186</v>
      </c>
      <c r="B177">
        <v>1200096000</v>
      </c>
      <c r="C177">
        <v>7.8139999999999998E-3</v>
      </c>
      <c r="D177">
        <v>3.6649999999999999E-3</v>
      </c>
      <c r="E177">
        <v>6.4009999999999996E-3</v>
      </c>
      <c r="F177">
        <v>7.6010000000000001E-3</v>
      </c>
    </row>
    <row r="178" spans="1:6" x14ac:dyDescent="0.25">
      <c r="A178" t="s">
        <v>187</v>
      </c>
      <c r="B178">
        <v>1200700800</v>
      </c>
      <c r="C178">
        <v>6.1789999999999996E-3</v>
      </c>
      <c r="D178">
        <v>3.7039999999999998E-3</v>
      </c>
      <c r="E178">
        <v>6.3689999999999997E-3</v>
      </c>
      <c r="F178">
        <v>6.914E-3</v>
      </c>
    </row>
    <row r="179" spans="1:6" x14ac:dyDescent="0.25">
      <c r="A179" t="s">
        <v>188</v>
      </c>
      <c r="B179">
        <v>1201305600</v>
      </c>
      <c r="C179">
        <v>6.9820000000000004E-3</v>
      </c>
      <c r="D179">
        <v>3.754E-3</v>
      </c>
      <c r="E179">
        <v>6.4559999999999999E-3</v>
      </c>
      <c r="F179">
        <v>6.8139999999999997E-3</v>
      </c>
    </row>
    <row r="180" spans="1:6" x14ac:dyDescent="0.25">
      <c r="A180" t="s">
        <v>189</v>
      </c>
      <c r="B180">
        <v>1201910400</v>
      </c>
      <c r="C180">
        <v>5.4079999999999996E-3</v>
      </c>
      <c r="D180">
        <v>3.7789999999999998E-3</v>
      </c>
      <c r="E180">
        <v>6.3029999999999996E-3</v>
      </c>
      <c r="F180">
        <v>6.3530000000000001E-3</v>
      </c>
    </row>
    <row r="181" spans="1:6" x14ac:dyDescent="0.25">
      <c r="A181" t="s">
        <v>190</v>
      </c>
      <c r="B181">
        <v>1202515200</v>
      </c>
      <c r="C181">
        <v>7.7060000000000002E-3</v>
      </c>
      <c r="D181">
        <v>3.839E-3</v>
      </c>
      <c r="E181">
        <v>6.5279999999999999E-3</v>
      </c>
      <c r="F181">
        <v>7.2090000000000001E-3</v>
      </c>
    </row>
    <row r="182" spans="1:6" x14ac:dyDescent="0.25">
      <c r="A182" t="s">
        <v>191</v>
      </c>
      <c r="B182">
        <v>1203120000</v>
      </c>
      <c r="C182">
        <v>5.6360000000000004E-3</v>
      </c>
      <c r="D182">
        <v>3.8660000000000001E-3</v>
      </c>
      <c r="E182">
        <v>6.3800000000000003E-3</v>
      </c>
      <c r="F182">
        <v>6.2849999999999998E-3</v>
      </c>
    </row>
    <row r="183" spans="1:6" x14ac:dyDescent="0.25">
      <c r="A183" t="s">
        <v>192</v>
      </c>
      <c r="B183">
        <v>1203724800</v>
      </c>
      <c r="C183">
        <v>7.0879999999999997E-3</v>
      </c>
      <c r="D183">
        <v>3.9160000000000002E-3</v>
      </c>
      <c r="E183">
        <v>6.4900000000000001E-3</v>
      </c>
      <c r="F183">
        <v>6.7479999999999997E-3</v>
      </c>
    </row>
    <row r="184" spans="1:6" x14ac:dyDescent="0.25">
      <c r="A184" t="s">
        <v>193</v>
      </c>
      <c r="B184">
        <v>1204329600</v>
      </c>
      <c r="C184">
        <v>7.3080000000000003E-3</v>
      </c>
      <c r="D184">
        <v>3.967E-3</v>
      </c>
      <c r="E184">
        <v>6.6230000000000004E-3</v>
      </c>
      <c r="F184">
        <v>7.1789999999999996E-3</v>
      </c>
    </row>
    <row r="185" spans="1:6" x14ac:dyDescent="0.25">
      <c r="A185" t="s">
        <v>194</v>
      </c>
      <c r="B185">
        <v>1204934400</v>
      </c>
      <c r="C185">
        <v>7.2899999999999996E-3</v>
      </c>
      <c r="D185">
        <v>4.0179999999999999E-3</v>
      </c>
      <c r="E185">
        <v>6.7239999999999999E-3</v>
      </c>
      <c r="F185">
        <v>7.2139999999999999E-3</v>
      </c>
    </row>
    <row r="186" spans="1:6" x14ac:dyDescent="0.25">
      <c r="A186" t="s">
        <v>195</v>
      </c>
      <c r="B186">
        <v>1205535600</v>
      </c>
      <c r="C186">
        <v>6.646E-3</v>
      </c>
      <c r="D186">
        <v>4.058E-3</v>
      </c>
      <c r="E186">
        <v>6.6990000000000001E-3</v>
      </c>
      <c r="F186">
        <v>6.731E-3</v>
      </c>
    </row>
    <row r="187" spans="1:6" x14ac:dyDescent="0.25">
      <c r="A187" t="s">
        <v>196</v>
      </c>
      <c r="B187">
        <v>1206140400</v>
      </c>
      <c r="C187">
        <v>7.0309999999999999E-3</v>
      </c>
      <c r="D187">
        <v>4.1029999999999999E-3</v>
      </c>
      <c r="E187">
        <v>6.7429999999999999E-3</v>
      </c>
      <c r="F187">
        <v>6.829E-3</v>
      </c>
    </row>
    <row r="188" spans="1:6" x14ac:dyDescent="0.25">
      <c r="A188" t="s">
        <v>197</v>
      </c>
      <c r="B188">
        <v>1206745200</v>
      </c>
      <c r="C188">
        <v>6.3460000000000001E-3</v>
      </c>
      <c r="D188">
        <v>4.1370000000000001E-3</v>
      </c>
      <c r="E188">
        <v>6.6660000000000001E-3</v>
      </c>
      <c r="F188">
        <v>6.3689999999999997E-3</v>
      </c>
    </row>
    <row r="189" spans="1:6" x14ac:dyDescent="0.25">
      <c r="A189" t="s">
        <v>198</v>
      </c>
      <c r="B189">
        <v>1207350000</v>
      </c>
      <c r="C189">
        <v>4.9350000000000002E-3</v>
      </c>
      <c r="D189">
        <v>4.1489999999999999E-3</v>
      </c>
      <c r="E189">
        <v>6.3870000000000003E-3</v>
      </c>
      <c r="F189">
        <v>5.574E-3</v>
      </c>
    </row>
    <row r="190" spans="1:6" x14ac:dyDescent="0.25">
      <c r="A190" t="s">
        <v>199</v>
      </c>
      <c r="B190">
        <v>1207954800</v>
      </c>
      <c r="C190">
        <v>5.7580000000000001E-3</v>
      </c>
      <c r="D190">
        <v>4.1739999999999998E-3</v>
      </c>
      <c r="E190">
        <v>6.2859999999999999E-3</v>
      </c>
      <c r="F190">
        <v>5.7400000000000003E-3</v>
      </c>
    </row>
    <row r="191" spans="1:6" x14ac:dyDescent="0.25">
      <c r="A191" t="s">
        <v>200</v>
      </c>
      <c r="B191">
        <v>1208559600</v>
      </c>
      <c r="C191">
        <v>3.1259999999999999E-3</v>
      </c>
      <c r="D191">
        <v>4.1570000000000001E-3</v>
      </c>
      <c r="E191">
        <v>5.7710000000000001E-3</v>
      </c>
      <c r="F191">
        <v>4.1260000000000003E-3</v>
      </c>
    </row>
    <row r="192" spans="1:6" x14ac:dyDescent="0.25">
      <c r="A192" t="s">
        <v>201</v>
      </c>
      <c r="B192">
        <v>1209164400</v>
      </c>
      <c r="C192">
        <v>4.1960000000000001E-3</v>
      </c>
      <c r="D192">
        <v>4.1580000000000002E-3</v>
      </c>
      <c r="E192">
        <v>5.5180000000000003E-3</v>
      </c>
      <c r="F192">
        <v>4.2170000000000003E-3</v>
      </c>
    </row>
    <row r="193" spans="1:6" x14ac:dyDescent="0.25">
      <c r="A193" t="s">
        <v>202</v>
      </c>
      <c r="B193">
        <v>1209769200</v>
      </c>
      <c r="C193">
        <v>5.0610000000000004E-3</v>
      </c>
      <c r="D193">
        <v>4.1710000000000002E-3</v>
      </c>
      <c r="E193">
        <v>5.4440000000000001E-3</v>
      </c>
      <c r="F193">
        <v>4.7359999999999998E-3</v>
      </c>
    </row>
    <row r="194" spans="1:6" x14ac:dyDescent="0.25">
      <c r="A194" t="s">
        <v>203</v>
      </c>
      <c r="B194">
        <v>1210374000</v>
      </c>
      <c r="C194">
        <v>5.1939999999999998E-3</v>
      </c>
      <c r="D194">
        <v>4.1869999999999997E-3</v>
      </c>
      <c r="E194">
        <v>5.3949999999999996E-3</v>
      </c>
      <c r="F194">
        <v>4.9129999999999998E-3</v>
      </c>
    </row>
    <row r="195" spans="1:6" x14ac:dyDescent="0.25">
      <c r="A195" t="s">
        <v>204</v>
      </c>
      <c r="B195">
        <v>1210978800</v>
      </c>
      <c r="C195">
        <v>5.5459999999999997E-3</v>
      </c>
      <c r="D195">
        <v>4.2069999999999998E-3</v>
      </c>
      <c r="E195">
        <v>5.4140000000000004E-3</v>
      </c>
      <c r="F195">
        <v>5.2440000000000004E-3</v>
      </c>
    </row>
    <row r="196" spans="1:6" x14ac:dyDescent="0.25">
      <c r="A196" t="s">
        <v>205</v>
      </c>
      <c r="B196">
        <v>1211583600</v>
      </c>
      <c r="C196">
        <v>4.9820000000000003E-3</v>
      </c>
      <c r="D196">
        <v>4.2189999999999997E-3</v>
      </c>
      <c r="E196">
        <v>5.3340000000000002E-3</v>
      </c>
      <c r="F196">
        <v>4.9439999999999996E-3</v>
      </c>
    </row>
    <row r="197" spans="1:6" x14ac:dyDescent="0.25">
      <c r="A197" t="s">
        <v>206</v>
      </c>
      <c r="B197">
        <v>1212188400</v>
      </c>
      <c r="C197">
        <v>4.9160000000000002E-3</v>
      </c>
      <c r="D197">
        <v>4.2290000000000001E-3</v>
      </c>
      <c r="E197">
        <v>5.2709999999999996E-3</v>
      </c>
      <c r="F197">
        <v>5.0559999999999997E-3</v>
      </c>
    </row>
    <row r="198" spans="1:6" x14ac:dyDescent="0.25">
      <c r="A198" t="s">
        <v>207</v>
      </c>
      <c r="B198">
        <v>1212793200</v>
      </c>
      <c r="C198">
        <v>6.0130000000000001E-3</v>
      </c>
      <c r="D198">
        <v>4.2560000000000002E-3</v>
      </c>
      <c r="E198">
        <v>5.391E-3</v>
      </c>
      <c r="F198">
        <v>5.6820000000000004E-3</v>
      </c>
    </row>
    <row r="199" spans="1:6" x14ac:dyDescent="0.25">
      <c r="A199" t="s">
        <v>208</v>
      </c>
      <c r="B199">
        <v>1213398000</v>
      </c>
      <c r="C199">
        <v>4.823E-3</v>
      </c>
      <c r="D199">
        <v>4.2649999999999997E-3</v>
      </c>
      <c r="E199">
        <v>5.2979999999999998E-3</v>
      </c>
      <c r="F199">
        <v>5.2160000000000002E-3</v>
      </c>
    </row>
    <row r="200" spans="1:6" x14ac:dyDescent="0.25">
      <c r="A200" t="s">
        <v>209</v>
      </c>
      <c r="B200">
        <v>1214002800</v>
      </c>
      <c r="C200">
        <v>6.437E-3</v>
      </c>
      <c r="D200">
        <v>4.2979999999999997E-3</v>
      </c>
      <c r="E200">
        <v>5.4780000000000002E-3</v>
      </c>
      <c r="F200">
        <v>5.9319999999999998E-3</v>
      </c>
    </row>
    <row r="201" spans="1:6" x14ac:dyDescent="0.25">
      <c r="A201" t="s">
        <v>210</v>
      </c>
      <c r="B201">
        <v>1214607600</v>
      </c>
      <c r="C201">
        <v>8.8629999999999994E-3</v>
      </c>
      <c r="D201">
        <v>4.3670000000000002E-3</v>
      </c>
      <c r="E201">
        <v>6.0200000000000002E-3</v>
      </c>
      <c r="F201">
        <v>7.6880000000000004E-3</v>
      </c>
    </row>
    <row r="202" spans="1:6" x14ac:dyDescent="0.25">
      <c r="A202" t="s">
        <v>211</v>
      </c>
      <c r="B202">
        <v>1215212400</v>
      </c>
      <c r="C202">
        <v>7.8569999999999994E-3</v>
      </c>
      <c r="D202">
        <v>4.4209999999999996E-3</v>
      </c>
      <c r="E202">
        <v>6.313E-3</v>
      </c>
      <c r="F202">
        <v>7.8300000000000002E-3</v>
      </c>
    </row>
    <row r="203" spans="1:6" x14ac:dyDescent="0.25">
      <c r="A203" t="s">
        <v>212</v>
      </c>
      <c r="B203">
        <v>1215817200</v>
      </c>
      <c r="C203">
        <v>3.418E-3</v>
      </c>
      <c r="D203">
        <v>4.4050000000000001E-3</v>
      </c>
      <c r="E203">
        <v>5.8459999999999996E-3</v>
      </c>
      <c r="F203">
        <v>5.2729999999999999E-3</v>
      </c>
    </row>
    <row r="204" spans="1:6" x14ac:dyDescent="0.25">
      <c r="A204" t="s">
        <v>213</v>
      </c>
      <c r="B204">
        <v>1216422000</v>
      </c>
      <c r="C204">
        <v>2.6970000000000002E-3</v>
      </c>
      <c r="D204">
        <v>4.3779999999999999E-3</v>
      </c>
      <c r="E204">
        <v>5.3270000000000001E-3</v>
      </c>
      <c r="F204">
        <v>3.5699999999999998E-3</v>
      </c>
    </row>
    <row r="205" spans="1:6" x14ac:dyDescent="0.25">
      <c r="A205" t="s">
        <v>214</v>
      </c>
      <c r="B205">
        <v>1217026800</v>
      </c>
      <c r="C205">
        <v>0</v>
      </c>
      <c r="D205">
        <v>4.3109999999999997E-3</v>
      </c>
      <c r="E205">
        <v>4.4710000000000001E-3</v>
      </c>
      <c r="F205">
        <v>1.4989999999999999E-3</v>
      </c>
    </row>
    <row r="206" spans="1:6" x14ac:dyDescent="0.25">
      <c r="A206" t="s">
        <v>215</v>
      </c>
      <c r="B206">
        <v>1217631600</v>
      </c>
      <c r="C206">
        <v>0</v>
      </c>
      <c r="D206">
        <v>4.2440000000000004E-3</v>
      </c>
      <c r="E206">
        <v>3.7529999999999998E-3</v>
      </c>
      <c r="F206">
        <v>6.29E-4</v>
      </c>
    </row>
    <row r="207" spans="1:6" x14ac:dyDescent="0.25">
      <c r="A207" t="s">
        <v>216</v>
      </c>
      <c r="B207">
        <v>1218236400</v>
      </c>
      <c r="C207">
        <v>0</v>
      </c>
      <c r="D207">
        <v>4.1790000000000004E-3</v>
      </c>
      <c r="E207">
        <v>3.15E-3</v>
      </c>
      <c r="F207">
        <v>2.6400000000000002E-4</v>
      </c>
    </row>
    <row r="208" spans="1:6" x14ac:dyDescent="0.25">
      <c r="A208" t="s">
        <v>217</v>
      </c>
      <c r="B208">
        <v>1218841200</v>
      </c>
      <c r="C208">
        <v>0</v>
      </c>
      <c r="D208">
        <v>4.1149999999999997E-3</v>
      </c>
      <c r="E208">
        <v>2.6440000000000001E-3</v>
      </c>
      <c r="F208">
        <v>1.11E-4</v>
      </c>
    </row>
    <row r="209" spans="1:6" x14ac:dyDescent="0.25">
      <c r="A209" t="s">
        <v>218</v>
      </c>
      <c r="B209">
        <v>1219446000</v>
      </c>
      <c r="C209">
        <v>9.3899999999999995E-4</v>
      </c>
      <c r="D209">
        <v>4.0660000000000002E-3</v>
      </c>
      <c r="E209">
        <v>2.3779999999999999E-3</v>
      </c>
      <c r="F209">
        <v>7.6400000000000003E-4</v>
      </c>
    </row>
    <row r="210" spans="1:6" x14ac:dyDescent="0.25">
      <c r="A210" t="s">
        <v>219</v>
      </c>
      <c r="B210">
        <v>1220050800</v>
      </c>
      <c r="C210">
        <v>8.5260000000000006E-3</v>
      </c>
      <c r="D210">
        <v>4.1339999999999997E-3</v>
      </c>
      <c r="E210">
        <v>3.3700000000000002E-3</v>
      </c>
      <c r="F210">
        <v>5.4079999999999996E-3</v>
      </c>
    </row>
    <row r="211" spans="1:6" x14ac:dyDescent="0.25">
      <c r="A211" t="s">
        <v>220</v>
      </c>
      <c r="B211">
        <v>1220655600</v>
      </c>
      <c r="C211">
        <v>6.966E-3</v>
      </c>
      <c r="D211">
        <v>4.1770000000000002E-3</v>
      </c>
      <c r="E211">
        <v>3.9449999999999997E-3</v>
      </c>
      <c r="F211">
        <v>6.3550000000000004E-3</v>
      </c>
    </row>
    <row r="212" spans="1:6" x14ac:dyDescent="0.25">
      <c r="A212" t="s">
        <v>221</v>
      </c>
      <c r="B212">
        <v>1221260400</v>
      </c>
      <c r="C212">
        <v>9.0139999999999994E-3</v>
      </c>
      <c r="D212">
        <v>4.2509999999999996E-3</v>
      </c>
      <c r="E212">
        <v>4.7479999999999996E-3</v>
      </c>
      <c r="F212">
        <v>7.7999999999999996E-3</v>
      </c>
    </row>
    <row r="213" spans="1:6" x14ac:dyDescent="0.25">
      <c r="A213" t="s">
        <v>222</v>
      </c>
      <c r="B213">
        <v>1221865200</v>
      </c>
      <c r="C213">
        <v>7.8949999999999992E-3</v>
      </c>
      <c r="D213">
        <v>4.3059999999999999E-3</v>
      </c>
      <c r="E213">
        <v>5.2300000000000003E-3</v>
      </c>
      <c r="F213">
        <v>7.5040000000000003E-3</v>
      </c>
    </row>
    <row r="214" spans="1:6" x14ac:dyDescent="0.25">
      <c r="A214" t="s">
        <v>223</v>
      </c>
      <c r="B214">
        <v>1222470000</v>
      </c>
      <c r="C214">
        <v>5.7920000000000003E-3</v>
      </c>
      <c r="D214">
        <v>4.3290000000000004E-3</v>
      </c>
      <c r="E214">
        <v>5.3189999999999999E-3</v>
      </c>
      <c r="F214">
        <v>6.5389999999999997E-3</v>
      </c>
    </row>
    <row r="215" spans="1:6" x14ac:dyDescent="0.25">
      <c r="A215" t="s">
        <v>224</v>
      </c>
      <c r="B215">
        <v>1223074800</v>
      </c>
      <c r="C215">
        <v>5.7470000000000004E-3</v>
      </c>
      <c r="D215">
        <v>4.3499999999999997E-3</v>
      </c>
      <c r="E215">
        <v>5.3740000000000003E-3</v>
      </c>
      <c r="F215">
        <v>5.9040000000000004E-3</v>
      </c>
    </row>
    <row r="216" spans="1:6" x14ac:dyDescent="0.25">
      <c r="A216" t="s">
        <v>225</v>
      </c>
      <c r="B216">
        <v>1223679600</v>
      </c>
      <c r="C216">
        <v>4.0860000000000002E-3</v>
      </c>
      <c r="D216">
        <v>4.346E-3</v>
      </c>
      <c r="E216">
        <v>5.1580000000000003E-3</v>
      </c>
      <c r="F216">
        <v>4.7330000000000002E-3</v>
      </c>
    </row>
    <row r="217" spans="1:6" x14ac:dyDescent="0.25">
      <c r="A217" t="s">
        <v>226</v>
      </c>
      <c r="B217">
        <v>1224284400</v>
      </c>
      <c r="C217">
        <v>2.869E-3</v>
      </c>
      <c r="D217">
        <v>4.3229999999999996E-3</v>
      </c>
      <c r="E217">
        <v>4.7879999999999997E-3</v>
      </c>
      <c r="F217">
        <v>3.6579999999999998E-3</v>
      </c>
    </row>
    <row r="218" spans="1:6" x14ac:dyDescent="0.25">
      <c r="A218" t="s">
        <v>227</v>
      </c>
      <c r="B218">
        <v>1224889200</v>
      </c>
      <c r="C218">
        <v>2.6069999999999999E-3</v>
      </c>
      <c r="D218">
        <v>4.2960000000000003E-3</v>
      </c>
      <c r="E218">
        <v>4.4359999999999998E-3</v>
      </c>
      <c r="F218">
        <v>3.0460000000000001E-3</v>
      </c>
    </row>
    <row r="219" spans="1:6" x14ac:dyDescent="0.25">
      <c r="A219" t="s">
        <v>228</v>
      </c>
      <c r="B219">
        <v>1225494000</v>
      </c>
      <c r="C219">
        <v>3.1280000000000001E-3</v>
      </c>
      <c r="D219">
        <v>4.2779999999999997E-3</v>
      </c>
      <c r="E219">
        <v>4.2259999999999997E-3</v>
      </c>
      <c r="F219">
        <v>3.1350000000000002E-3</v>
      </c>
    </row>
    <row r="220" spans="1:6" x14ac:dyDescent="0.25">
      <c r="A220" t="s">
        <v>229</v>
      </c>
      <c r="B220">
        <v>1226102400</v>
      </c>
      <c r="C220">
        <v>8.182E-3</v>
      </c>
      <c r="D220">
        <v>4.3379999999999998E-3</v>
      </c>
      <c r="E220">
        <v>4.8539999999999998E-3</v>
      </c>
      <c r="F220">
        <v>5.9439999999999996E-3</v>
      </c>
    </row>
    <row r="221" spans="1:6" x14ac:dyDescent="0.25">
      <c r="A221" t="s">
        <v>230</v>
      </c>
      <c r="B221">
        <v>1226707200</v>
      </c>
      <c r="C221">
        <v>7.5890000000000003E-3</v>
      </c>
      <c r="D221">
        <v>4.3880000000000004E-3</v>
      </c>
      <c r="E221">
        <v>5.2830000000000004E-3</v>
      </c>
      <c r="F221">
        <v>6.7790000000000003E-3</v>
      </c>
    </row>
    <row r="222" spans="1:6" x14ac:dyDescent="0.25">
      <c r="A222" t="s">
        <v>231</v>
      </c>
      <c r="B222">
        <v>1227312000</v>
      </c>
      <c r="C222">
        <v>9.6950000000000005E-3</v>
      </c>
      <c r="D222">
        <v>4.4689999999999999E-3</v>
      </c>
      <c r="E222">
        <v>5.9849999999999999E-3</v>
      </c>
      <c r="F222">
        <v>8.4430000000000009E-3</v>
      </c>
    </row>
    <row r="223" spans="1:6" x14ac:dyDescent="0.25">
      <c r="A223" t="s">
        <v>232</v>
      </c>
      <c r="B223">
        <v>1227916800</v>
      </c>
      <c r="C223">
        <v>8.8889999999999993E-3</v>
      </c>
      <c r="D223">
        <v>4.5360000000000001E-3</v>
      </c>
      <c r="E223">
        <v>6.4440000000000001E-3</v>
      </c>
      <c r="F223">
        <v>8.652E-3</v>
      </c>
    </row>
    <row r="224" spans="1:6" x14ac:dyDescent="0.25">
      <c r="A224" t="s">
        <v>233</v>
      </c>
      <c r="B224">
        <v>1228521600</v>
      </c>
      <c r="C224">
        <v>6.5139999999999998E-3</v>
      </c>
      <c r="D224">
        <v>4.5659999999999997E-3</v>
      </c>
      <c r="E224">
        <v>6.4390000000000003E-3</v>
      </c>
      <c r="F224">
        <v>7.2009999999999999E-3</v>
      </c>
    </row>
    <row r="225" spans="1:6" x14ac:dyDescent="0.25">
      <c r="A225" t="s">
        <v>234</v>
      </c>
      <c r="B225">
        <v>1229126400</v>
      </c>
      <c r="C225">
        <v>4.5599999999999998E-3</v>
      </c>
      <c r="D225">
        <v>4.5659999999999997E-3</v>
      </c>
      <c r="E225">
        <v>6.1310000000000002E-3</v>
      </c>
      <c r="F225">
        <v>5.6030000000000003E-3</v>
      </c>
    </row>
    <row r="226" spans="1:6" x14ac:dyDescent="0.25">
      <c r="A226" t="s">
        <v>235</v>
      </c>
      <c r="B226">
        <v>1229731200</v>
      </c>
      <c r="C226">
        <v>5.9690000000000003E-3</v>
      </c>
      <c r="D226">
        <v>4.5869999999999999E-3</v>
      </c>
      <c r="E226">
        <v>6.1040000000000001E-3</v>
      </c>
      <c r="F226">
        <v>5.8560000000000001E-3</v>
      </c>
    </row>
    <row r="227" spans="1:6" x14ac:dyDescent="0.25">
      <c r="A227" t="s">
        <v>236</v>
      </c>
      <c r="B227">
        <v>1230336000</v>
      </c>
      <c r="C227">
        <v>5.9500000000000004E-3</v>
      </c>
      <c r="D227">
        <v>4.6080000000000001E-3</v>
      </c>
      <c r="E227">
        <v>6.0790000000000002E-3</v>
      </c>
      <c r="F227">
        <v>5.9789999999999999E-3</v>
      </c>
    </row>
    <row r="228" spans="1:6" x14ac:dyDescent="0.25">
      <c r="A228" t="s">
        <v>237</v>
      </c>
      <c r="B228">
        <v>1230940800</v>
      </c>
      <c r="C228">
        <v>8.7329999999999994E-3</v>
      </c>
      <c r="D228">
        <v>4.6709999999999998E-3</v>
      </c>
      <c r="E228">
        <v>6.5040000000000002E-3</v>
      </c>
      <c r="F228">
        <v>7.6439999999999998E-3</v>
      </c>
    </row>
    <row r="229" spans="1:6" x14ac:dyDescent="0.25">
      <c r="A229" t="s">
        <v>238</v>
      </c>
      <c r="B229">
        <v>1231545600</v>
      </c>
      <c r="C229">
        <v>4.581E-3</v>
      </c>
      <c r="D229">
        <v>4.6690000000000004E-3</v>
      </c>
      <c r="E229">
        <v>6.1879999999999999E-3</v>
      </c>
      <c r="F229">
        <v>5.7860000000000003E-3</v>
      </c>
    </row>
    <row r="230" spans="1:6" x14ac:dyDescent="0.25">
      <c r="A230" t="s">
        <v>239</v>
      </c>
      <c r="B230">
        <v>1232150400</v>
      </c>
      <c r="C230">
        <v>4.7299999999999998E-3</v>
      </c>
      <c r="D230">
        <v>4.6690000000000004E-3</v>
      </c>
      <c r="E230">
        <v>5.9449999999999998E-3</v>
      </c>
      <c r="F230">
        <v>5.071E-3</v>
      </c>
    </row>
    <row r="231" spans="1:6" x14ac:dyDescent="0.25">
      <c r="A231" t="s">
        <v>240</v>
      </c>
      <c r="B231">
        <v>1232755200</v>
      </c>
      <c r="C231">
        <v>4.6860000000000001E-3</v>
      </c>
      <c r="D231">
        <v>4.6690000000000004E-3</v>
      </c>
      <c r="E231">
        <v>5.7419999999999997E-3</v>
      </c>
      <c r="F231">
        <v>4.8910000000000004E-3</v>
      </c>
    </row>
    <row r="232" spans="1:6" x14ac:dyDescent="0.25">
      <c r="A232" t="s">
        <v>241</v>
      </c>
      <c r="B232">
        <v>1233360000</v>
      </c>
      <c r="C232">
        <v>4.7819999999999998E-3</v>
      </c>
      <c r="D232">
        <v>4.6709999999999998E-3</v>
      </c>
      <c r="E232">
        <v>5.587E-3</v>
      </c>
      <c r="F232">
        <v>4.8679999999999999E-3</v>
      </c>
    </row>
    <row r="233" spans="1:6" x14ac:dyDescent="0.25">
      <c r="A233" t="s">
        <v>242</v>
      </c>
      <c r="B233">
        <v>1233964800</v>
      </c>
      <c r="C233">
        <v>3.2889999999999998E-3</v>
      </c>
      <c r="D233">
        <v>4.6490000000000004E-3</v>
      </c>
      <c r="E233">
        <v>5.2209999999999999E-3</v>
      </c>
      <c r="F233">
        <v>4.0670000000000003E-3</v>
      </c>
    </row>
    <row r="234" spans="1:6" x14ac:dyDescent="0.25">
      <c r="A234" t="s">
        <v>243</v>
      </c>
      <c r="B234">
        <v>1234569600</v>
      </c>
      <c r="C234">
        <v>5.2339999999999999E-3</v>
      </c>
      <c r="D234">
        <v>4.6579999999999998E-3</v>
      </c>
      <c r="E234">
        <v>5.2230000000000002E-3</v>
      </c>
      <c r="F234">
        <v>4.8019999999999998E-3</v>
      </c>
    </row>
    <row r="235" spans="1:6" x14ac:dyDescent="0.25">
      <c r="A235" t="s">
        <v>244</v>
      </c>
      <c r="B235">
        <v>1235174400</v>
      </c>
      <c r="C235">
        <v>7.345E-3</v>
      </c>
      <c r="D235">
        <v>4.6990000000000001E-3</v>
      </c>
      <c r="E235">
        <v>5.5560000000000002E-3</v>
      </c>
      <c r="F235">
        <v>6.2030000000000002E-3</v>
      </c>
    </row>
    <row r="236" spans="1:6" x14ac:dyDescent="0.25">
      <c r="A236" t="s">
        <v>245</v>
      </c>
      <c r="B236">
        <v>1235779200</v>
      </c>
      <c r="C236">
        <v>5.4339999999999996E-3</v>
      </c>
      <c r="D236">
        <v>4.7099999999999998E-3</v>
      </c>
      <c r="E236">
        <v>5.5300000000000002E-3</v>
      </c>
      <c r="F236">
        <v>5.7130000000000002E-3</v>
      </c>
    </row>
    <row r="237" spans="1:6" x14ac:dyDescent="0.25">
      <c r="A237" t="s">
        <v>246</v>
      </c>
      <c r="B237">
        <v>1236384000</v>
      </c>
      <c r="C237">
        <v>2.7309999999999999E-3</v>
      </c>
      <c r="D237">
        <v>4.679E-3</v>
      </c>
      <c r="E237">
        <v>5.0610000000000004E-3</v>
      </c>
      <c r="F237">
        <v>3.692E-3</v>
      </c>
    </row>
    <row r="238" spans="1:6" x14ac:dyDescent="0.25">
      <c r="A238" t="s">
        <v>247</v>
      </c>
      <c r="B238">
        <v>1236985200</v>
      </c>
      <c r="C238">
        <v>8.3100000000000003E-4</v>
      </c>
      <c r="D238">
        <v>4.62E-3</v>
      </c>
      <c r="E238">
        <v>4.3930000000000002E-3</v>
      </c>
      <c r="F238">
        <v>2.199E-3</v>
      </c>
    </row>
    <row r="239" spans="1:6" x14ac:dyDescent="0.25">
      <c r="A239" t="s">
        <v>248</v>
      </c>
      <c r="B239">
        <v>1237590000</v>
      </c>
      <c r="C239">
        <v>2.771E-3</v>
      </c>
      <c r="D239">
        <v>4.5909999999999996E-3</v>
      </c>
      <c r="E239">
        <v>4.1260000000000003E-3</v>
      </c>
      <c r="F239">
        <v>2.4550000000000002E-3</v>
      </c>
    </row>
    <row r="240" spans="1:6" x14ac:dyDescent="0.25">
      <c r="A240" t="s">
        <v>249</v>
      </c>
      <c r="B240">
        <v>1238194800</v>
      </c>
      <c r="C240">
        <v>2.32E-4</v>
      </c>
      <c r="D240">
        <v>4.5240000000000002E-3</v>
      </c>
      <c r="E240">
        <v>3.4979999999999998E-3</v>
      </c>
      <c r="F240">
        <v>1.1310000000000001E-3</v>
      </c>
    </row>
    <row r="241" spans="1:6" x14ac:dyDescent="0.25">
      <c r="A241" t="s">
        <v>250</v>
      </c>
      <c r="B241">
        <v>1238799600</v>
      </c>
      <c r="C241">
        <v>1.7329999999999999E-3</v>
      </c>
      <c r="D241">
        <v>4.4809999999999997E-3</v>
      </c>
      <c r="E241">
        <v>3.2190000000000001E-3</v>
      </c>
      <c r="F241">
        <v>1.57E-3</v>
      </c>
    </row>
    <row r="242" spans="1:6" x14ac:dyDescent="0.25">
      <c r="A242" t="s">
        <v>251</v>
      </c>
      <c r="B242">
        <v>1239404400</v>
      </c>
      <c r="C242">
        <v>3.1800000000000001E-3</v>
      </c>
      <c r="D242">
        <v>4.4609999999999997E-3</v>
      </c>
      <c r="E242">
        <v>3.2109999999999999E-3</v>
      </c>
      <c r="F242">
        <v>2.5010000000000002E-3</v>
      </c>
    </row>
    <row r="243" spans="1:6" x14ac:dyDescent="0.25">
      <c r="A243" t="s">
        <v>252</v>
      </c>
      <c r="B243">
        <v>1240009200</v>
      </c>
      <c r="C243">
        <v>3.8370000000000001E-3</v>
      </c>
      <c r="D243">
        <v>4.4510000000000001E-3</v>
      </c>
      <c r="E243">
        <v>3.3080000000000002E-3</v>
      </c>
      <c r="F243">
        <v>3.2490000000000002E-3</v>
      </c>
    </row>
    <row r="244" spans="1:6" x14ac:dyDescent="0.25">
      <c r="A244" t="s">
        <v>253</v>
      </c>
      <c r="B244">
        <v>1240614000</v>
      </c>
      <c r="C244">
        <v>2.294E-3</v>
      </c>
      <c r="D244">
        <v>4.4169999999999999E-3</v>
      </c>
      <c r="E244">
        <v>3.14E-3</v>
      </c>
      <c r="F244">
        <v>2.6189999999999998E-3</v>
      </c>
    </row>
    <row r="245" spans="1:6" x14ac:dyDescent="0.25">
      <c r="A245" t="s">
        <v>254</v>
      </c>
      <c r="B245">
        <v>1241218800</v>
      </c>
      <c r="C245">
        <v>3.4499999999999999E-3</v>
      </c>
      <c r="D245">
        <v>4.4019999999999997E-3</v>
      </c>
      <c r="E245">
        <v>3.1900000000000001E-3</v>
      </c>
      <c r="F245">
        <v>3.1470000000000001E-3</v>
      </c>
    </row>
    <row r="246" spans="1:6" x14ac:dyDescent="0.25">
      <c r="A246" t="s">
        <v>255</v>
      </c>
      <c r="B246">
        <v>1241823600</v>
      </c>
      <c r="C246">
        <v>3.5980000000000001E-3</v>
      </c>
      <c r="D246">
        <v>4.3899999999999998E-3</v>
      </c>
      <c r="E246">
        <v>3.248E-3</v>
      </c>
      <c r="F246">
        <v>3.3019999999999998E-3</v>
      </c>
    </row>
    <row r="247" spans="1:6" x14ac:dyDescent="0.25">
      <c r="A247" t="s">
        <v>256</v>
      </c>
      <c r="B247">
        <v>1242428400</v>
      </c>
      <c r="C247">
        <v>2.8040000000000001E-3</v>
      </c>
      <c r="D247">
        <v>4.365E-3</v>
      </c>
      <c r="E247">
        <v>3.173E-3</v>
      </c>
      <c r="F247">
        <v>2.977E-3</v>
      </c>
    </row>
    <row r="248" spans="1:6" x14ac:dyDescent="0.25">
      <c r="A248" t="s">
        <v>257</v>
      </c>
      <c r="B248">
        <v>1243033200</v>
      </c>
      <c r="C248">
        <v>3.3110000000000001E-3</v>
      </c>
      <c r="D248">
        <v>4.3480000000000003E-3</v>
      </c>
      <c r="E248">
        <v>3.1900000000000001E-3</v>
      </c>
      <c r="F248">
        <v>3.1159999999999998E-3</v>
      </c>
    </row>
    <row r="249" spans="1:6" x14ac:dyDescent="0.25">
      <c r="A249" t="s">
        <v>258</v>
      </c>
      <c r="B249">
        <v>1243638000</v>
      </c>
      <c r="C249">
        <v>2.3570000000000002E-3</v>
      </c>
      <c r="D249">
        <v>4.3179999999999998E-3</v>
      </c>
      <c r="E249">
        <v>3.0569999999999998E-3</v>
      </c>
      <c r="F249">
        <v>2.7139999999999998E-3</v>
      </c>
    </row>
    <row r="250" spans="1:6" x14ac:dyDescent="0.25">
      <c r="A250" t="s">
        <v>259</v>
      </c>
      <c r="B250">
        <v>1244242800</v>
      </c>
      <c r="C250">
        <v>2.6150000000000001E-3</v>
      </c>
      <c r="D250">
        <v>4.2909999999999997E-3</v>
      </c>
      <c r="E250">
        <v>2.983E-3</v>
      </c>
      <c r="F250">
        <v>2.6419999999999998E-3</v>
      </c>
    </row>
    <row r="251" spans="1:6" x14ac:dyDescent="0.25">
      <c r="A251" t="s">
        <v>260</v>
      </c>
      <c r="B251">
        <v>1244847600</v>
      </c>
      <c r="C251">
        <v>3.1470000000000001E-3</v>
      </c>
      <c r="D251">
        <v>4.2729999999999999E-3</v>
      </c>
      <c r="E251">
        <v>3.019E-3</v>
      </c>
      <c r="F251">
        <v>3.1480000000000002E-3</v>
      </c>
    </row>
    <row r="252" spans="1:6" x14ac:dyDescent="0.25">
      <c r="A252" t="s">
        <v>261</v>
      </c>
      <c r="B252">
        <v>1245452400</v>
      </c>
      <c r="C252">
        <v>5.855E-3</v>
      </c>
      <c r="D252">
        <v>4.2969999999999996E-3</v>
      </c>
      <c r="E252">
        <v>3.4710000000000001E-3</v>
      </c>
      <c r="F252">
        <v>4.7080000000000004E-3</v>
      </c>
    </row>
    <row r="253" spans="1:6" x14ac:dyDescent="0.25">
      <c r="A253" t="s">
        <v>262</v>
      </c>
      <c r="B253">
        <v>1246057200</v>
      </c>
      <c r="C253">
        <v>5.2300000000000003E-3</v>
      </c>
      <c r="D253">
        <v>4.3109999999999997E-3</v>
      </c>
      <c r="E253">
        <v>3.7550000000000001E-3</v>
      </c>
      <c r="F253">
        <v>5.097E-3</v>
      </c>
    </row>
    <row r="254" spans="1:6" x14ac:dyDescent="0.25">
      <c r="A254" t="s">
        <v>263</v>
      </c>
      <c r="B254">
        <v>1246662000</v>
      </c>
      <c r="C254">
        <v>5.9319999999999998E-3</v>
      </c>
      <c r="D254">
        <v>4.3359999999999996E-3</v>
      </c>
      <c r="E254">
        <v>4.0980000000000001E-3</v>
      </c>
      <c r="F254">
        <v>5.5170000000000002E-3</v>
      </c>
    </row>
    <row r="255" spans="1:6" x14ac:dyDescent="0.25">
      <c r="A255" t="s">
        <v>264</v>
      </c>
      <c r="B255">
        <v>1247266800</v>
      </c>
      <c r="C255">
        <v>4.2230000000000002E-3</v>
      </c>
      <c r="D255">
        <v>4.3340000000000002E-3</v>
      </c>
      <c r="E255">
        <v>4.1070000000000004E-3</v>
      </c>
      <c r="F255">
        <v>4.6290000000000003E-3</v>
      </c>
    </row>
    <row r="256" spans="1:6" x14ac:dyDescent="0.25">
      <c r="A256" t="s">
        <v>265</v>
      </c>
      <c r="B256">
        <v>1247871600</v>
      </c>
      <c r="C256">
        <v>3.5760000000000002E-3</v>
      </c>
      <c r="D256">
        <v>4.3220000000000003E-3</v>
      </c>
      <c r="E256">
        <v>4.019E-3</v>
      </c>
      <c r="F256">
        <v>4.0119999999999999E-3</v>
      </c>
    </row>
    <row r="257" spans="1:6" x14ac:dyDescent="0.25">
      <c r="A257" t="s">
        <v>266</v>
      </c>
      <c r="B257">
        <v>1248476400</v>
      </c>
      <c r="C257">
        <v>3.2720000000000002E-3</v>
      </c>
      <c r="D257">
        <v>4.3049999999999998E-3</v>
      </c>
      <c r="E257">
        <v>3.898E-3</v>
      </c>
      <c r="F257">
        <v>3.6089999999999998E-3</v>
      </c>
    </row>
    <row r="258" spans="1:6" x14ac:dyDescent="0.25">
      <c r="A258" t="s">
        <v>267</v>
      </c>
      <c r="B258">
        <v>1249081200</v>
      </c>
      <c r="C258">
        <v>1.601E-3</v>
      </c>
      <c r="D258">
        <v>4.2640000000000004E-3</v>
      </c>
      <c r="E258">
        <v>3.5300000000000002E-3</v>
      </c>
      <c r="F258">
        <v>2.4940000000000001E-3</v>
      </c>
    </row>
    <row r="259" spans="1:6" x14ac:dyDescent="0.25">
      <c r="A259" t="s">
        <v>268</v>
      </c>
      <c r="B259">
        <v>1249686000</v>
      </c>
      <c r="C259">
        <v>8.3859999999999994E-3</v>
      </c>
      <c r="D259">
        <v>4.3270000000000001E-3</v>
      </c>
      <c r="E259">
        <v>4.3119999999999999E-3</v>
      </c>
      <c r="F259">
        <v>6.0470000000000003E-3</v>
      </c>
    </row>
    <row r="260" spans="1:6" x14ac:dyDescent="0.25">
      <c r="A260" t="s">
        <v>269</v>
      </c>
      <c r="B260">
        <v>1250290800</v>
      </c>
      <c r="C260">
        <v>1.0062E-2</v>
      </c>
      <c r="D260">
        <v>4.4140000000000004E-3</v>
      </c>
      <c r="E260">
        <v>5.2090000000000001E-3</v>
      </c>
      <c r="F260">
        <v>7.9640000000000006E-3</v>
      </c>
    </row>
    <row r="261" spans="1:6" x14ac:dyDescent="0.25">
      <c r="A261" t="s">
        <v>270</v>
      </c>
      <c r="B261">
        <v>1250895600</v>
      </c>
      <c r="C261">
        <v>1.4425E-2</v>
      </c>
      <c r="D261">
        <v>4.5669999999999999E-3</v>
      </c>
      <c r="E261">
        <v>6.6629999999999997E-3</v>
      </c>
      <c r="F261">
        <v>1.1389E-2</v>
      </c>
    </row>
    <row r="262" spans="1:6" x14ac:dyDescent="0.25">
      <c r="A262" t="s">
        <v>271</v>
      </c>
      <c r="B262">
        <v>1251500400</v>
      </c>
      <c r="C262">
        <v>5.9090000000000002E-3</v>
      </c>
      <c r="D262">
        <v>4.5880000000000001E-3</v>
      </c>
      <c r="E262">
        <v>6.5370000000000003E-3</v>
      </c>
      <c r="F262">
        <v>8.2000000000000007E-3</v>
      </c>
    </row>
    <row r="263" spans="1:6" x14ac:dyDescent="0.25">
      <c r="A263" t="s">
        <v>272</v>
      </c>
      <c r="B263">
        <v>1252105200</v>
      </c>
      <c r="C263">
        <v>6.7780000000000002E-3</v>
      </c>
      <c r="D263">
        <v>4.6210000000000001E-3</v>
      </c>
      <c r="E263">
        <v>6.5700000000000003E-3</v>
      </c>
      <c r="F263">
        <v>7.3509999999999999E-3</v>
      </c>
    </row>
    <row r="264" spans="1:6" x14ac:dyDescent="0.25">
      <c r="A264" t="s">
        <v>273</v>
      </c>
      <c r="B264">
        <v>1252710000</v>
      </c>
      <c r="C264">
        <v>8.0529999999999994E-3</v>
      </c>
      <c r="D264">
        <v>4.6730000000000001E-3</v>
      </c>
      <c r="E264">
        <v>6.8060000000000004E-3</v>
      </c>
      <c r="F264">
        <v>7.8120000000000004E-3</v>
      </c>
    </row>
    <row r="265" spans="1:6" x14ac:dyDescent="0.25">
      <c r="A265" t="s">
        <v>274</v>
      </c>
      <c r="B265">
        <v>1253314800</v>
      </c>
      <c r="C265">
        <v>3.715E-3</v>
      </c>
      <c r="D265">
        <v>4.6579999999999998E-3</v>
      </c>
      <c r="E265">
        <v>6.2940000000000001E-3</v>
      </c>
      <c r="F265">
        <v>5.202E-3</v>
      </c>
    </row>
    <row r="266" spans="1:6" x14ac:dyDescent="0.25">
      <c r="A266" t="s">
        <v>275</v>
      </c>
      <c r="B266">
        <v>1253919600</v>
      </c>
      <c r="C266">
        <v>4.4679999999999997E-3</v>
      </c>
      <c r="D266">
        <v>4.6550000000000003E-3</v>
      </c>
      <c r="E266">
        <v>6.0130000000000001E-3</v>
      </c>
      <c r="F266">
        <v>5.0600000000000003E-3</v>
      </c>
    </row>
    <row r="267" spans="1:6" x14ac:dyDescent="0.25">
      <c r="A267" t="s">
        <v>276</v>
      </c>
      <c r="B267">
        <v>1254524400</v>
      </c>
      <c r="C267">
        <v>8.0750000000000006E-3</v>
      </c>
      <c r="D267">
        <v>4.7070000000000002E-3</v>
      </c>
      <c r="E267">
        <v>6.3359999999999996E-3</v>
      </c>
      <c r="F267">
        <v>6.7460000000000003E-3</v>
      </c>
    </row>
    <row r="268" spans="1:6" x14ac:dyDescent="0.25">
      <c r="A268" t="s">
        <v>277</v>
      </c>
      <c r="B268">
        <v>1255129200</v>
      </c>
      <c r="C268">
        <v>5.2290000000000001E-3</v>
      </c>
      <c r="D268">
        <v>4.7149999999999996E-3</v>
      </c>
      <c r="E268">
        <v>6.1320000000000003E-3</v>
      </c>
      <c r="F268">
        <v>5.4749999999999998E-3</v>
      </c>
    </row>
    <row r="269" spans="1:6" x14ac:dyDescent="0.25">
      <c r="A269" t="s">
        <v>278</v>
      </c>
      <c r="B269">
        <v>1255734000</v>
      </c>
      <c r="C269">
        <v>2.3379999999999998E-3</v>
      </c>
      <c r="D269">
        <v>4.6779999999999999E-3</v>
      </c>
      <c r="E269">
        <v>5.5230000000000001E-3</v>
      </c>
      <c r="F269">
        <v>3.6879999999999999E-3</v>
      </c>
    </row>
    <row r="270" spans="1:6" x14ac:dyDescent="0.25">
      <c r="A270" t="s">
        <v>279</v>
      </c>
      <c r="B270">
        <v>1256338800</v>
      </c>
      <c r="C270">
        <v>2.4919999999999999E-3</v>
      </c>
      <c r="D270">
        <v>4.6439999999999997E-3</v>
      </c>
      <c r="E270">
        <v>5.0330000000000001E-3</v>
      </c>
      <c r="F270">
        <v>2.9719999999999998E-3</v>
      </c>
    </row>
    <row r="271" spans="1:6" x14ac:dyDescent="0.25">
      <c r="A271" t="s">
        <v>280</v>
      </c>
      <c r="B271">
        <v>1256943600</v>
      </c>
      <c r="C271">
        <v>3.2360000000000002E-3</v>
      </c>
      <c r="D271">
        <v>4.6220000000000002E-3</v>
      </c>
      <c r="E271">
        <v>4.7429999999999998E-3</v>
      </c>
      <c r="F271">
        <v>3.1389999999999999E-3</v>
      </c>
    </row>
    <row r="272" spans="1:6" x14ac:dyDescent="0.25">
      <c r="A272" t="s">
        <v>281</v>
      </c>
      <c r="B272">
        <v>1257552000</v>
      </c>
      <c r="C272">
        <v>3.7390000000000001E-3</v>
      </c>
      <c r="D272">
        <v>4.6080000000000001E-3</v>
      </c>
      <c r="E272">
        <v>4.5789999999999997E-3</v>
      </c>
      <c r="F272">
        <v>3.4910000000000002E-3</v>
      </c>
    </row>
    <row r="273" spans="1:6" x14ac:dyDescent="0.25">
      <c r="A273" t="s">
        <v>282</v>
      </c>
      <c r="B273">
        <v>1258156800</v>
      </c>
      <c r="C273">
        <v>1.9780000000000002E-3</v>
      </c>
      <c r="D273">
        <v>4.5669999999999999E-3</v>
      </c>
      <c r="E273">
        <v>4.1539999999999997E-3</v>
      </c>
      <c r="F273">
        <v>2.5209999999999998E-3</v>
      </c>
    </row>
    <row r="274" spans="1:6" x14ac:dyDescent="0.25">
      <c r="A274" t="s">
        <v>283</v>
      </c>
      <c r="B274">
        <v>1258761600</v>
      </c>
      <c r="C274">
        <v>2.3600000000000001E-3</v>
      </c>
      <c r="D274">
        <v>4.5329999999999997E-3</v>
      </c>
      <c r="E274">
        <v>3.8639999999999998E-3</v>
      </c>
      <c r="F274">
        <v>2.4099999999999998E-3</v>
      </c>
    </row>
    <row r="275" spans="1:6" x14ac:dyDescent="0.25">
      <c r="A275" t="s">
        <v>284</v>
      </c>
      <c r="B275">
        <v>1259366400</v>
      </c>
      <c r="C275">
        <v>1.338E-3</v>
      </c>
      <c r="D275">
        <v>4.4840000000000001E-3</v>
      </c>
      <c r="E275">
        <v>3.457E-3</v>
      </c>
      <c r="F275">
        <v>1.779E-3</v>
      </c>
    </row>
    <row r="276" spans="1:6" x14ac:dyDescent="0.25">
      <c r="A276" t="s">
        <v>285</v>
      </c>
      <c r="B276">
        <v>1259971200</v>
      </c>
      <c r="C276">
        <v>2.957E-3</v>
      </c>
      <c r="D276">
        <v>4.4600000000000004E-3</v>
      </c>
      <c r="E276">
        <v>3.382E-3</v>
      </c>
      <c r="F276">
        <v>2.601E-3</v>
      </c>
    </row>
    <row r="277" spans="1:6" x14ac:dyDescent="0.25">
      <c r="A277" t="s">
        <v>286</v>
      </c>
      <c r="B277">
        <v>1260576000</v>
      </c>
      <c r="C277">
        <v>5.8560000000000001E-3</v>
      </c>
      <c r="D277">
        <v>4.4809999999999997E-3</v>
      </c>
      <c r="E277">
        <v>3.7729999999999999E-3</v>
      </c>
      <c r="F277">
        <v>4.4169999999999999E-3</v>
      </c>
    </row>
    <row r="278" spans="1:6" x14ac:dyDescent="0.25">
      <c r="A278" t="s">
        <v>287</v>
      </c>
      <c r="B278">
        <v>1261180800</v>
      </c>
      <c r="C278">
        <v>4.7200000000000002E-3</v>
      </c>
      <c r="D278">
        <v>4.4850000000000003E-3</v>
      </c>
      <c r="E278">
        <v>3.9110000000000004E-3</v>
      </c>
      <c r="F278">
        <v>4.3839999999999999E-3</v>
      </c>
    </row>
    <row r="279" spans="1:6" x14ac:dyDescent="0.25">
      <c r="A279" t="s">
        <v>288</v>
      </c>
      <c r="B279">
        <v>1261785600</v>
      </c>
      <c r="C279">
        <v>2.2680000000000001E-3</v>
      </c>
      <c r="D279">
        <v>4.45E-3</v>
      </c>
      <c r="E279">
        <v>3.6389999999999999E-3</v>
      </c>
      <c r="F279">
        <v>3.042E-3</v>
      </c>
    </row>
    <row r="280" spans="1:6" x14ac:dyDescent="0.25">
      <c r="A280" t="s">
        <v>289</v>
      </c>
      <c r="B280">
        <v>1262390400</v>
      </c>
      <c r="C280">
        <v>1.8389999999999999E-3</v>
      </c>
      <c r="D280">
        <v>4.4099999999999999E-3</v>
      </c>
      <c r="E280">
        <v>3.3500000000000001E-3</v>
      </c>
      <c r="F280">
        <v>2.366E-3</v>
      </c>
    </row>
    <row r="281" spans="1:6" x14ac:dyDescent="0.25">
      <c r="A281" t="s">
        <v>290</v>
      </c>
      <c r="B281">
        <v>1262995200</v>
      </c>
      <c r="C281">
        <v>1.671E-3</v>
      </c>
      <c r="D281">
        <v>4.3670000000000002E-3</v>
      </c>
      <c r="E281">
        <v>3.078E-3</v>
      </c>
      <c r="F281">
        <v>1.944E-3</v>
      </c>
    </row>
    <row r="282" spans="1:6" x14ac:dyDescent="0.25">
      <c r="A282" t="s">
        <v>291</v>
      </c>
      <c r="B282">
        <v>1263600000</v>
      </c>
      <c r="C282">
        <v>2.856E-3</v>
      </c>
      <c r="D282">
        <v>4.3439999999999998E-3</v>
      </c>
      <c r="E282">
        <v>3.0460000000000001E-3</v>
      </c>
      <c r="F282">
        <v>2.5560000000000001E-3</v>
      </c>
    </row>
    <row r="283" spans="1:6" x14ac:dyDescent="0.25">
      <c r="A283" t="s">
        <v>292</v>
      </c>
      <c r="B283">
        <v>1264204800</v>
      </c>
      <c r="C283">
        <v>2.0089999999999999E-3</v>
      </c>
      <c r="D283">
        <v>4.3080000000000002E-3</v>
      </c>
      <c r="E283">
        <v>2.8779999999999999E-3</v>
      </c>
      <c r="F283">
        <v>2.2360000000000001E-3</v>
      </c>
    </row>
    <row r="284" spans="1:6" x14ac:dyDescent="0.25">
      <c r="A284" t="s">
        <v>293</v>
      </c>
      <c r="B284">
        <v>1264809600</v>
      </c>
      <c r="C284">
        <v>1.6180000000000001E-3</v>
      </c>
      <c r="D284">
        <v>4.2659999999999998E-3</v>
      </c>
      <c r="E284">
        <v>2.673E-3</v>
      </c>
      <c r="F284">
        <v>1.8580000000000001E-3</v>
      </c>
    </row>
    <row r="285" spans="1:6" x14ac:dyDescent="0.25">
      <c r="A285" t="s">
        <v>294</v>
      </c>
      <c r="B285">
        <v>1265414400</v>
      </c>
      <c r="C285">
        <v>2.61E-4</v>
      </c>
      <c r="D285">
        <v>4.2040000000000003E-3</v>
      </c>
      <c r="E285">
        <v>2.2820000000000002E-3</v>
      </c>
      <c r="F285">
        <v>8.8099999999999995E-4</v>
      </c>
    </row>
    <row r="286" spans="1:6" x14ac:dyDescent="0.25">
      <c r="A286" t="s">
        <v>295</v>
      </c>
      <c r="B286">
        <v>1266019200</v>
      </c>
      <c r="C286">
        <v>1.567E-3</v>
      </c>
      <c r="D286">
        <v>4.1640000000000002E-3</v>
      </c>
      <c r="E286">
        <v>2.1749999999999999E-3</v>
      </c>
      <c r="F286">
        <v>1.428E-3</v>
      </c>
    </row>
    <row r="287" spans="1:6" x14ac:dyDescent="0.25">
      <c r="A287" t="s">
        <v>296</v>
      </c>
      <c r="B287">
        <v>1266624000</v>
      </c>
      <c r="C287">
        <v>2.0999999999999999E-3</v>
      </c>
      <c r="D287">
        <v>4.1320000000000003E-3</v>
      </c>
      <c r="E287">
        <v>2.16E-3</v>
      </c>
      <c r="F287">
        <v>1.794E-3</v>
      </c>
    </row>
    <row r="288" spans="1:6" x14ac:dyDescent="0.25">
      <c r="A288" t="s">
        <v>297</v>
      </c>
      <c r="B288">
        <v>1267228800</v>
      </c>
      <c r="C288">
        <v>1.6750000000000001E-3</v>
      </c>
      <c r="D288">
        <v>4.0940000000000004E-3</v>
      </c>
      <c r="E288">
        <v>2.0790000000000001E-3</v>
      </c>
      <c r="F288">
        <v>1.681E-3</v>
      </c>
    </row>
    <row r="289" spans="1:6" x14ac:dyDescent="0.25">
      <c r="A289" t="s">
        <v>298</v>
      </c>
      <c r="B289">
        <v>1267833600</v>
      </c>
      <c r="C289">
        <v>2.2260000000000001E-3</v>
      </c>
      <c r="D289">
        <v>4.065E-3</v>
      </c>
      <c r="E289">
        <v>2.0990000000000002E-3</v>
      </c>
      <c r="F289">
        <v>1.9530000000000001E-3</v>
      </c>
    </row>
    <row r="290" spans="1:6" x14ac:dyDescent="0.25">
      <c r="A290" t="s">
        <v>299</v>
      </c>
      <c r="B290">
        <v>1268434800</v>
      </c>
      <c r="C290">
        <v>2.029E-3</v>
      </c>
      <c r="D290">
        <v>4.0330000000000001E-3</v>
      </c>
      <c r="E290">
        <v>2.0860000000000002E-3</v>
      </c>
      <c r="F290">
        <v>1.9980000000000002E-3</v>
      </c>
    </row>
    <row r="291" spans="1:6" x14ac:dyDescent="0.25">
      <c r="A291" t="s">
        <v>300</v>
      </c>
      <c r="B291">
        <v>1269039600</v>
      </c>
      <c r="C291">
        <v>2.5929999999999998E-3</v>
      </c>
      <c r="D291">
        <v>4.0109999999999998E-3</v>
      </c>
      <c r="E291">
        <v>2.1679999999999998E-3</v>
      </c>
      <c r="F291">
        <v>2.3860000000000001E-3</v>
      </c>
    </row>
    <row r="292" spans="1:6" x14ac:dyDescent="0.25">
      <c r="A292" t="s">
        <v>301</v>
      </c>
      <c r="B292">
        <v>1269644400</v>
      </c>
      <c r="C292">
        <v>3.3110000000000001E-3</v>
      </c>
      <c r="D292">
        <v>4.0000000000000001E-3</v>
      </c>
      <c r="E292">
        <v>2.3509999999999998E-3</v>
      </c>
      <c r="F292">
        <v>2.9499999999999999E-3</v>
      </c>
    </row>
    <row r="293" spans="1:6" x14ac:dyDescent="0.25">
      <c r="A293" t="s">
        <v>302</v>
      </c>
      <c r="B293">
        <v>1270249200</v>
      </c>
      <c r="C293">
        <v>2.5769999999999999E-3</v>
      </c>
      <c r="D293">
        <v>3.9779999999999998E-3</v>
      </c>
      <c r="E293">
        <v>2.3830000000000001E-3</v>
      </c>
      <c r="F293">
        <v>2.679E-3</v>
      </c>
    </row>
    <row r="294" spans="1:6" x14ac:dyDescent="0.25">
      <c r="A294" t="s">
        <v>303</v>
      </c>
      <c r="B294">
        <v>1270854000</v>
      </c>
      <c r="C294">
        <v>2.2399999999999998E-3</v>
      </c>
      <c r="D294">
        <v>3.9509999999999997E-3</v>
      </c>
      <c r="E294">
        <v>2.3570000000000002E-3</v>
      </c>
      <c r="F294">
        <v>2.4020000000000001E-3</v>
      </c>
    </row>
    <row r="295" spans="1:6" x14ac:dyDescent="0.25">
      <c r="A295" t="s">
        <v>304</v>
      </c>
      <c r="B295">
        <v>1271458800</v>
      </c>
      <c r="C295">
        <v>2.421E-3</v>
      </c>
      <c r="D295">
        <v>3.9269999999999999E-3</v>
      </c>
      <c r="E295">
        <v>2.3679999999999999E-3</v>
      </c>
      <c r="F295">
        <v>2.444E-3</v>
      </c>
    </row>
    <row r="296" spans="1:6" x14ac:dyDescent="0.25">
      <c r="A296" t="s">
        <v>305</v>
      </c>
      <c r="B296">
        <v>1272063600</v>
      </c>
      <c r="C296">
        <v>2.1619999999999999E-3</v>
      </c>
      <c r="D296">
        <v>3.8999999999999998E-3</v>
      </c>
      <c r="E296">
        <v>2.3349999999999998E-3</v>
      </c>
      <c r="F296">
        <v>2.3110000000000001E-3</v>
      </c>
    </row>
    <row r="297" spans="1:6" x14ac:dyDescent="0.25">
      <c r="A297" t="s">
        <v>306</v>
      </c>
      <c r="B297">
        <v>1272668400</v>
      </c>
      <c r="C297">
        <v>1.6180000000000001E-3</v>
      </c>
      <c r="D297">
        <v>3.8649999999999999E-3</v>
      </c>
      <c r="E297">
        <v>2.212E-3</v>
      </c>
      <c r="F297">
        <v>1.7769999999999999E-3</v>
      </c>
    </row>
    <row r="298" spans="1:6" x14ac:dyDescent="0.25">
      <c r="A298" t="s">
        <v>307</v>
      </c>
      <c r="B298">
        <v>1273273200</v>
      </c>
      <c r="C298">
        <v>0</v>
      </c>
      <c r="D298">
        <v>3.8049999999999998E-3</v>
      </c>
      <c r="E298">
        <v>1.8569999999999999E-3</v>
      </c>
      <c r="F298">
        <v>7.4600000000000003E-4</v>
      </c>
    </row>
    <row r="299" spans="1:6" x14ac:dyDescent="0.25">
      <c r="A299" t="s">
        <v>308</v>
      </c>
      <c r="B299">
        <v>1273878000</v>
      </c>
      <c r="C299">
        <v>0</v>
      </c>
      <c r="D299">
        <v>3.7460000000000002E-3</v>
      </c>
      <c r="E299">
        <v>1.5579999999999999E-3</v>
      </c>
      <c r="F299">
        <v>3.1300000000000002E-4</v>
      </c>
    </row>
    <row r="300" spans="1:6" x14ac:dyDescent="0.25">
      <c r="A300" t="s">
        <v>309</v>
      </c>
      <c r="B300">
        <v>1274482800</v>
      </c>
      <c r="C300">
        <v>0</v>
      </c>
      <c r="D300">
        <v>3.689E-3</v>
      </c>
      <c r="E300">
        <v>1.3079999999999999E-3</v>
      </c>
      <c r="F300">
        <v>1.3200000000000001E-4</v>
      </c>
    </row>
    <row r="301" spans="1:6" x14ac:dyDescent="0.25">
      <c r="A301" t="s">
        <v>310</v>
      </c>
      <c r="B301">
        <v>1275087600</v>
      </c>
      <c r="C301">
        <v>0</v>
      </c>
      <c r="D301">
        <v>3.6319999999999998E-3</v>
      </c>
      <c r="E301">
        <v>1.098E-3</v>
      </c>
      <c r="F301">
        <v>5.5000000000000002E-5</v>
      </c>
    </row>
    <row r="302" spans="1:6" x14ac:dyDescent="0.25">
      <c r="A302" t="s">
        <v>311</v>
      </c>
      <c r="B302">
        <v>1275692400</v>
      </c>
      <c r="C302">
        <v>0</v>
      </c>
      <c r="D302">
        <v>3.5760000000000002E-3</v>
      </c>
      <c r="E302">
        <v>9.2100000000000005E-4</v>
      </c>
      <c r="F302">
        <v>2.3E-5</v>
      </c>
    </row>
    <row r="303" spans="1:6" x14ac:dyDescent="0.25">
      <c r="A303" t="s">
        <v>312</v>
      </c>
      <c r="B303">
        <v>1276297200</v>
      </c>
      <c r="C303">
        <v>0</v>
      </c>
      <c r="D303">
        <v>3.5209999999999998E-3</v>
      </c>
      <c r="E303">
        <v>7.7300000000000003E-4</v>
      </c>
      <c r="F303">
        <v>1.0000000000000001E-5</v>
      </c>
    </row>
    <row r="304" spans="1:6" x14ac:dyDescent="0.25">
      <c r="A304" t="s">
        <v>313</v>
      </c>
      <c r="B304">
        <v>1276902000</v>
      </c>
      <c r="C304">
        <v>0</v>
      </c>
      <c r="D304">
        <v>3.4659999999999999E-3</v>
      </c>
      <c r="E304">
        <v>6.4899999999999995E-4</v>
      </c>
      <c r="F304">
        <v>3.9999999999999998E-6</v>
      </c>
    </row>
    <row r="305" spans="1:6" x14ac:dyDescent="0.25">
      <c r="A305" t="s">
        <v>314</v>
      </c>
      <c r="B305">
        <v>1277506800</v>
      </c>
      <c r="C305">
        <v>0</v>
      </c>
      <c r="D305">
        <v>3.4129999999999998E-3</v>
      </c>
      <c r="E305">
        <v>5.4500000000000002E-4</v>
      </c>
      <c r="F305">
        <v>1.9999999999999999E-6</v>
      </c>
    </row>
    <row r="306" spans="1:6" x14ac:dyDescent="0.25">
      <c r="A306" t="s">
        <v>315</v>
      </c>
      <c r="B306">
        <v>1278111600</v>
      </c>
      <c r="C306">
        <v>0</v>
      </c>
      <c r="D306">
        <v>3.3600000000000001E-3</v>
      </c>
      <c r="E306">
        <v>4.57E-4</v>
      </c>
      <c r="F306">
        <v>9.9999999999999995E-7</v>
      </c>
    </row>
    <row r="307" spans="1:6" x14ac:dyDescent="0.25">
      <c r="A307" t="s">
        <v>316</v>
      </c>
      <c r="B307">
        <v>1278716400</v>
      </c>
      <c r="C307">
        <v>0</v>
      </c>
      <c r="D307">
        <v>3.3080000000000002E-3</v>
      </c>
      <c r="E307">
        <v>3.8400000000000001E-4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3.2569999999999999E-3</v>
      </c>
      <c r="E308">
        <v>3.2200000000000002E-4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3.2070000000000002E-3</v>
      </c>
      <c r="E309">
        <v>2.7E-4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3.1580000000000002E-3</v>
      </c>
      <c r="E310">
        <v>2.2699999999999999E-4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3.1089999999999998E-3</v>
      </c>
      <c r="E311">
        <v>1.9000000000000001E-4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3.0609999999999999E-3</v>
      </c>
      <c r="E312">
        <v>1.6000000000000001E-4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3.0140000000000002E-3</v>
      </c>
      <c r="E313">
        <v>1.34E-4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2.9680000000000002E-3</v>
      </c>
      <c r="E314">
        <v>1.13E-4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2.9220000000000001E-3</v>
      </c>
      <c r="E315">
        <v>9.5000000000000005E-5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2.8770000000000002E-3</v>
      </c>
      <c r="E316">
        <v>7.8999999999999996E-5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2.8319999999999999E-3</v>
      </c>
      <c r="E317">
        <v>6.7000000000000002E-5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2.7889999999999998E-3</v>
      </c>
      <c r="E318">
        <v>5.5999999999999999E-5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2.7460000000000002E-3</v>
      </c>
      <c r="E319">
        <v>4.6999999999999997E-5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2.7030000000000001E-3</v>
      </c>
      <c r="E320">
        <v>3.8999999999999999E-5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2.6619999999999999E-3</v>
      </c>
      <c r="E321">
        <v>3.3000000000000003E-5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2.6210000000000001E-3</v>
      </c>
      <c r="E322">
        <v>2.8E-5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2.5799999999999998E-3</v>
      </c>
      <c r="E323">
        <v>2.3E-5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2.5400000000000002E-3</v>
      </c>
      <c r="E324">
        <v>2.0000000000000002E-5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2.5010000000000002E-3</v>
      </c>
      <c r="E325">
        <v>1.5999999999999999E-5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2.4629999999999999E-3</v>
      </c>
      <c r="E326">
        <v>1.4E-5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2.4250000000000001E-3</v>
      </c>
      <c r="E327">
        <v>1.2E-5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2.3869999999999998E-3</v>
      </c>
      <c r="E328">
        <v>1.0000000000000001E-5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2.3500000000000001E-3</v>
      </c>
      <c r="E329">
        <v>7.9999999999999996E-6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2.3140000000000001E-3</v>
      </c>
      <c r="E330">
        <v>6.9999999999999999E-6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2.2780000000000001E-3</v>
      </c>
      <c r="E331">
        <v>6.0000000000000002E-6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2.2430000000000002E-3</v>
      </c>
      <c r="E332">
        <v>5.0000000000000004E-6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2.209E-3</v>
      </c>
      <c r="E333">
        <v>3.9999999999999998E-6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2.1749999999999999E-3</v>
      </c>
      <c r="E334">
        <v>3.0000000000000001E-6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2.1410000000000001E-3</v>
      </c>
      <c r="E335">
        <v>3.0000000000000001E-6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2.1080000000000001E-3</v>
      </c>
      <c r="E336">
        <v>1.9999999999999999E-6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2.0760000000000002E-3</v>
      </c>
      <c r="E337">
        <v>1.9999999999999999E-6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2.0439999999999998E-3</v>
      </c>
      <c r="E338">
        <v>1.9999999999999999E-6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2.0119999999999999E-3</v>
      </c>
      <c r="E339">
        <v>9.9999999999999995E-7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1.9810000000000001E-3</v>
      </c>
      <c r="E340">
        <v>9.9999999999999995E-7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1.951E-3</v>
      </c>
      <c r="E341">
        <v>9.9999999999999995E-7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1.921E-3</v>
      </c>
      <c r="E342">
        <v>9.9999999999999995E-7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1.8910000000000001E-3</v>
      </c>
      <c r="E343">
        <v>9.9999999999999995E-7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1.8619999999999999E-3</v>
      </c>
      <c r="E344">
        <v>9.9999999999999995E-7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1.833E-3</v>
      </c>
      <c r="E345">
        <v>0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1.805E-3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1.7769999999999999E-3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1.75E-3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1.7229999999999999E-3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1.696E-3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1.67E-3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1.6440000000000001E-3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1.619E-3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1.5939999999999999E-3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1.5690000000000001E-3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1.5449999999999999E-3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1.521E-3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1.498E-3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1.475E-3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1.4519999999999999E-3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1.4300000000000001E-3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1.408E-3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1.4200000000000001E-4</v>
      </c>
      <c r="D363">
        <v>1.3879999999999999E-3</v>
      </c>
      <c r="E363">
        <v>2.3E-5</v>
      </c>
      <c r="F363">
        <v>8.2000000000000001E-5</v>
      </c>
    </row>
    <row r="364" spans="1:6" x14ac:dyDescent="0.25">
      <c r="A364" t="s">
        <v>373</v>
      </c>
      <c r="B364">
        <v>1313190000</v>
      </c>
      <c r="C364">
        <v>0</v>
      </c>
      <c r="D364">
        <v>1.3669999999999999E-3</v>
      </c>
      <c r="E364">
        <v>2.0000000000000002E-5</v>
      </c>
      <c r="F364">
        <v>3.4E-5</v>
      </c>
    </row>
    <row r="365" spans="1:6" x14ac:dyDescent="0.25">
      <c r="A365" t="s">
        <v>374</v>
      </c>
      <c r="B365">
        <v>1313794800</v>
      </c>
      <c r="C365">
        <v>0</v>
      </c>
      <c r="D365">
        <v>1.346E-3</v>
      </c>
      <c r="E365">
        <v>1.7E-5</v>
      </c>
      <c r="F365">
        <v>1.4E-5</v>
      </c>
    </row>
    <row r="366" spans="1:6" x14ac:dyDescent="0.25">
      <c r="A366" t="s">
        <v>375</v>
      </c>
      <c r="B366">
        <v>1314399600</v>
      </c>
      <c r="C366">
        <v>0</v>
      </c>
      <c r="D366">
        <v>1.325E-3</v>
      </c>
      <c r="E366">
        <v>1.4E-5</v>
      </c>
      <c r="F366">
        <v>6.0000000000000002E-6</v>
      </c>
    </row>
    <row r="367" spans="1:6" x14ac:dyDescent="0.25">
      <c r="A367" t="s">
        <v>376</v>
      </c>
      <c r="B367">
        <v>1315004400</v>
      </c>
      <c r="C367">
        <v>3.4999999999999997E-5</v>
      </c>
      <c r="D367">
        <v>1.305E-3</v>
      </c>
      <c r="E367">
        <v>1.7E-5</v>
      </c>
      <c r="F367">
        <v>2.6999999999999999E-5</v>
      </c>
    </row>
    <row r="368" spans="1:6" x14ac:dyDescent="0.25">
      <c r="A368" t="s">
        <v>377</v>
      </c>
      <c r="B368">
        <v>1315609200</v>
      </c>
      <c r="C368">
        <v>3.1300000000000002E-4</v>
      </c>
      <c r="D368">
        <v>1.2899999999999999E-3</v>
      </c>
      <c r="E368">
        <v>6.4999999999999994E-5</v>
      </c>
      <c r="F368">
        <v>1.9900000000000001E-4</v>
      </c>
    </row>
    <row r="369" spans="1:6" x14ac:dyDescent="0.25">
      <c r="A369" t="s">
        <v>378</v>
      </c>
      <c r="B369">
        <v>1316214000</v>
      </c>
      <c r="C369">
        <v>4.2299999999999998E-4</v>
      </c>
      <c r="D369">
        <v>1.276E-3</v>
      </c>
      <c r="E369">
        <v>1.2300000000000001E-4</v>
      </c>
      <c r="F369">
        <v>3.4000000000000002E-4</v>
      </c>
    </row>
    <row r="370" spans="1:6" x14ac:dyDescent="0.25">
      <c r="A370" t="s">
        <v>379</v>
      </c>
      <c r="B370">
        <v>1316818800</v>
      </c>
      <c r="C370">
        <v>3.1100000000000002E-4</v>
      </c>
      <c r="D370">
        <v>1.2620000000000001E-3</v>
      </c>
      <c r="E370">
        <v>1.5200000000000001E-4</v>
      </c>
      <c r="F370">
        <v>2.99E-4</v>
      </c>
    </row>
    <row r="371" spans="1:6" x14ac:dyDescent="0.25">
      <c r="A371" t="s">
        <v>380</v>
      </c>
      <c r="B371">
        <v>1317423600</v>
      </c>
      <c r="C371">
        <v>6.5700000000000003E-4</v>
      </c>
      <c r="D371">
        <v>1.2520000000000001E-3</v>
      </c>
      <c r="E371">
        <v>2.3000000000000001E-4</v>
      </c>
      <c r="F371">
        <v>4.6200000000000001E-4</v>
      </c>
    </row>
    <row r="372" spans="1:6" x14ac:dyDescent="0.25">
      <c r="A372" t="s">
        <v>381</v>
      </c>
      <c r="B372">
        <v>1318028400</v>
      </c>
      <c r="C372">
        <v>6.6600000000000003E-4</v>
      </c>
      <c r="D372">
        <v>1.243E-3</v>
      </c>
      <c r="E372">
        <v>2.9999999999999997E-4</v>
      </c>
      <c r="F372">
        <v>5.7600000000000001E-4</v>
      </c>
    </row>
    <row r="373" spans="1:6" x14ac:dyDescent="0.25">
      <c r="A373" t="s">
        <v>382</v>
      </c>
      <c r="B373">
        <v>1318633200</v>
      </c>
      <c r="C373">
        <v>2.1499999999999999E-4</v>
      </c>
      <c r="D373">
        <v>1.227E-3</v>
      </c>
      <c r="E373">
        <v>2.8699999999999998E-4</v>
      </c>
      <c r="F373">
        <v>3.8499999999999998E-4</v>
      </c>
    </row>
    <row r="374" spans="1:6" x14ac:dyDescent="0.25">
      <c r="A374" t="s">
        <v>383</v>
      </c>
      <c r="B374">
        <v>1319238000</v>
      </c>
      <c r="C374">
        <v>3.9399999999999998E-4</v>
      </c>
      <c r="D374">
        <v>1.214E-3</v>
      </c>
      <c r="E374">
        <v>3.0499999999999999E-4</v>
      </c>
      <c r="F374">
        <v>4.1300000000000001E-4</v>
      </c>
    </row>
    <row r="375" spans="1:6" x14ac:dyDescent="0.25">
      <c r="A375" t="s">
        <v>384</v>
      </c>
      <c r="B375">
        <v>1319842800</v>
      </c>
      <c r="C375">
        <v>1.73E-4</v>
      </c>
      <c r="D375">
        <v>1.1980000000000001E-3</v>
      </c>
      <c r="E375">
        <v>2.8400000000000002E-4</v>
      </c>
      <c r="F375">
        <v>2.6699999999999998E-4</v>
      </c>
    </row>
    <row r="376" spans="1:6" x14ac:dyDescent="0.25">
      <c r="A376" t="s">
        <v>385</v>
      </c>
      <c r="B376">
        <v>1320451200</v>
      </c>
      <c r="C376">
        <v>1.4300000000000001E-4</v>
      </c>
      <c r="D376">
        <v>1.1820000000000001E-3</v>
      </c>
      <c r="E376">
        <v>2.5999999999999998E-4</v>
      </c>
      <c r="F376">
        <v>1.76E-4</v>
      </c>
    </row>
    <row r="377" spans="1:6" x14ac:dyDescent="0.25">
      <c r="A377" t="s">
        <v>386</v>
      </c>
      <c r="B377">
        <v>1321056000</v>
      </c>
      <c r="C377">
        <v>3.1000000000000001E-5</v>
      </c>
      <c r="D377">
        <v>1.1640000000000001E-3</v>
      </c>
      <c r="E377">
        <v>2.23E-4</v>
      </c>
      <c r="F377">
        <v>9.3999999999999994E-5</v>
      </c>
    </row>
    <row r="378" spans="1:6" x14ac:dyDescent="0.25">
      <c r="A378" t="s">
        <v>387</v>
      </c>
      <c r="B378">
        <v>1321660800</v>
      </c>
      <c r="C378">
        <v>2.5300000000000002E-4</v>
      </c>
      <c r="D378">
        <v>1.15E-3</v>
      </c>
      <c r="E378">
        <v>2.2800000000000001E-4</v>
      </c>
      <c r="F378">
        <v>1.9799999999999999E-4</v>
      </c>
    </row>
    <row r="379" spans="1:6" x14ac:dyDescent="0.25">
      <c r="A379" t="s">
        <v>388</v>
      </c>
      <c r="B379">
        <v>1322265600</v>
      </c>
      <c r="C379">
        <v>1.4E-5</v>
      </c>
      <c r="D379">
        <v>1.1329999999999999E-3</v>
      </c>
      <c r="E379">
        <v>1.94E-4</v>
      </c>
      <c r="F379">
        <v>9.0000000000000006E-5</v>
      </c>
    </row>
    <row r="380" spans="1:6" x14ac:dyDescent="0.25">
      <c r="A380" t="s">
        <v>389</v>
      </c>
      <c r="B380">
        <v>1322870400</v>
      </c>
      <c r="C380">
        <v>4.6E-5</v>
      </c>
      <c r="D380">
        <v>1.116E-3</v>
      </c>
      <c r="E380">
        <v>1.7000000000000001E-4</v>
      </c>
      <c r="F380">
        <v>6.4999999999999994E-5</v>
      </c>
    </row>
    <row r="381" spans="1:6" x14ac:dyDescent="0.25">
      <c r="A381" t="s">
        <v>390</v>
      </c>
      <c r="B381">
        <v>1323475200</v>
      </c>
      <c r="C381">
        <v>1.3999999999999999E-4</v>
      </c>
      <c r="D381">
        <v>1.101E-3</v>
      </c>
      <c r="E381">
        <v>1.64E-4</v>
      </c>
      <c r="F381">
        <v>8.8999999999999995E-5</v>
      </c>
    </row>
    <row r="382" spans="1:6" x14ac:dyDescent="0.25">
      <c r="A382" t="s">
        <v>391</v>
      </c>
      <c r="B382">
        <v>1324080000</v>
      </c>
      <c r="C382">
        <v>2.5399999999999999E-4</v>
      </c>
      <c r="D382">
        <v>1.088E-3</v>
      </c>
      <c r="E382">
        <v>1.7799999999999999E-4</v>
      </c>
      <c r="F382">
        <v>1.8699999999999999E-4</v>
      </c>
    </row>
    <row r="383" spans="1:6" x14ac:dyDescent="0.25">
      <c r="A383" t="s">
        <v>392</v>
      </c>
      <c r="B383">
        <v>1324684800</v>
      </c>
      <c r="C383">
        <v>9.7E-5</v>
      </c>
      <c r="D383">
        <v>1.072E-3</v>
      </c>
      <c r="E383">
        <v>1.65E-4</v>
      </c>
      <c r="F383">
        <v>1.2300000000000001E-4</v>
      </c>
    </row>
    <row r="384" spans="1:6" x14ac:dyDescent="0.25">
      <c r="A384" t="s">
        <v>393</v>
      </c>
      <c r="B384">
        <v>1325289600</v>
      </c>
      <c r="C384">
        <v>5.1999999999999997E-5</v>
      </c>
      <c r="D384">
        <v>1.057E-3</v>
      </c>
      <c r="E384">
        <v>1.47E-4</v>
      </c>
      <c r="F384">
        <v>8.5000000000000006E-5</v>
      </c>
    </row>
    <row r="385" spans="1:6" x14ac:dyDescent="0.25">
      <c r="A385" t="s">
        <v>394</v>
      </c>
      <c r="B385">
        <v>1325894400</v>
      </c>
      <c r="C385">
        <v>3.8000000000000002E-5</v>
      </c>
      <c r="D385">
        <v>1.041E-3</v>
      </c>
      <c r="E385">
        <v>1.2899999999999999E-4</v>
      </c>
      <c r="F385">
        <v>5.5000000000000002E-5</v>
      </c>
    </row>
    <row r="386" spans="1:6" x14ac:dyDescent="0.25">
      <c r="A386" t="s">
        <v>395</v>
      </c>
      <c r="B386">
        <v>1326499200</v>
      </c>
      <c r="C386">
        <v>1.2E-5</v>
      </c>
      <c r="D386">
        <v>1.0250000000000001E-3</v>
      </c>
      <c r="E386">
        <v>1.1E-4</v>
      </c>
      <c r="F386">
        <v>2.9E-5</v>
      </c>
    </row>
    <row r="387" spans="1:6" x14ac:dyDescent="0.25">
      <c r="A387" t="s">
        <v>396</v>
      </c>
      <c r="B387">
        <v>1327104000</v>
      </c>
      <c r="C387">
        <v>1.8E-5</v>
      </c>
      <c r="D387">
        <v>1.01E-3</v>
      </c>
      <c r="E387">
        <v>9.5000000000000005E-5</v>
      </c>
      <c r="F387">
        <v>2.0999999999999999E-5</v>
      </c>
    </row>
    <row r="388" spans="1:6" x14ac:dyDescent="0.25">
      <c r="A388" t="s">
        <v>397</v>
      </c>
      <c r="B388">
        <v>1327708800</v>
      </c>
      <c r="C388">
        <v>4.3999999999999999E-5</v>
      </c>
      <c r="D388">
        <v>9.9500000000000001E-4</v>
      </c>
      <c r="E388">
        <v>8.7000000000000001E-5</v>
      </c>
      <c r="F388">
        <v>3.1999999999999999E-5</v>
      </c>
    </row>
    <row r="389" spans="1:6" x14ac:dyDescent="0.25">
      <c r="A389" t="s">
        <v>398</v>
      </c>
      <c r="B389">
        <v>1328313600</v>
      </c>
      <c r="C389">
        <v>4.6999999999999997E-5</v>
      </c>
      <c r="D389">
        <v>9.7999999999999997E-4</v>
      </c>
      <c r="E389">
        <v>8.0000000000000007E-5</v>
      </c>
      <c r="F389">
        <v>3.8000000000000002E-5</v>
      </c>
    </row>
    <row r="390" spans="1:6" x14ac:dyDescent="0.25">
      <c r="A390" t="s">
        <v>399</v>
      </c>
      <c r="B390">
        <v>1328918400</v>
      </c>
      <c r="C390">
        <v>1.5E-5</v>
      </c>
      <c r="D390">
        <v>9.6500000000000004E-4</v>
      </c>
      <c r="E390">
        <v>6.9999999999999994E-5</v>
      </c>
      <c r="F390">
        <v>2.4000000000000001E-5</v>
      </c>
    </row>
    <row r="391" spans="1:6" x14ac:dyDescent="0.25">
      <c r="A391" t="s">
        <v>400</v>
      </c>
      <c r="B391">
        <v>1329523200</v>
      </c>
      <c r="C391">
        <v>7.8999999999999996E-5</v>
      </c>
      <c r="D391">
        <v>9.5100000000000002E-4</v>
      </c>
      <c r="E391">
        <v>7.1000000000000005E-5</v>
      </c>
      <c r="F391">
        <v>5.5000000000000002E-5</v>
      </c>
    </row>
    <row r="392" spans="1:6" x14ac:dyDescent="0.25">
      <c r="A392" t="s">
        <v>401</v>
      </c>
      <c r="B392">
        <v>1330128000</v>
      </c>
      <c r="C392">
        <v>3.6000000000000001E-5</v>
      </c>
      <c r="D392">
        <v>9.3700000000000001E-4</v>
      </c>
      <c r="E392">
        <v>6.6000000000000005E-5</v>
      </c>
      <c r="F392">
        <v>4.8000000000000001E-5</v>
      </c>
    </row>
    <row r="393" spans="1:6" x14ac:dyDescent="0.25">
      <c r="A393" t="s">
        <v>402</v>
      </c>
      <c r="B393">
        <v>1330732800</v>
      </c>
      <c r="C393">
        <v>1.64E-4</v>
      </c>
      <c r="D393">
        <v>9.2500000000000004E-4</v>
      </c>
      <c r="E393">
        <v>8.1000000000000004E-5</v>
      </c>
      <c r="F393">
        <v>1.01E-4</v>
      </c>
    </row>
    <row r="394" spans="1:6" x14ac:dyDescent="0.25">
      <c r="A394" t="s">
        <v>403</v>
      </c>
      <c r="B394">
        <v>1331334000</v>
      </c>
      <c r="C394">
        <v>9.2999999999999997E-5</v>
      </c>
      <c r="D394">
        <v>9.1299999999999997E-4</v>
      </c>
      <c r="E394">
        <v>8.2000000000000001E-5</v>
      </c>
      <c r="F394">
        <v>9.2999999999999997E-5</v>
      </c>
    </row>
    <row r="395" spans="1:6" x14ac:dyDescent="0.25">
      <c r="A395" t="s">
        <v>404</v>
      </c>
      <c r="B395">
        <v>1331938800</v>
      </c>
      <c r="C395">
        <v>8.6799999999999996E-4</v>
      </c>
      <c r="D395">
        <v>9.1200000000000005E-4</v>
      </c>
      <c r="E395">
        <v>2.0799999999999999E-4</v>
      </c>
      <c r="F395">
        <v>5.3200000000000003E-4</v>
      </c>
    </row>
    <row r="396" spans="1:6" x14ac:dyDescent="0.25">
      <c r="A396" t="s">
        <v>405</v>
      </c>
      <c r="B396">
        <v>1332543600</v>
      </c>
      <c r="C396">
        <v>4.0509999999999999E-3</v>
      </c>
      <c r="D396">
        <v>9.6000000000000002E-4</v>
      </c>
      <c r="E396">
        <v>8.4900000000000004E-4</v>
      </c>
      <c r="F396">
        <v>3.0569999999999998E-3</v>
      </c>
    </row>
    <row r="397" spans="1:6" x14ac:dyDescent="0.25">
      <c r="A397" t="s">
        <v>443</v>
      </c>
      <c r="B397">
        <v>1333147500</v>
      </c>
      <c r="C397">
        <v>7.8469999999999998E-3</v>
      </c>
      <c r="D397">
        <v>1.065E-3</v>
      </c>
      <c r="E397">
        <v>1.9250000000000001E-3</v>
      </c>
      <c r="F397">
        <v>5.1180000000000002E-3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2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444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7.9999999999999996E-6</v>
      </c>
      <c r="D8">
        <v>0</v>
      </c>
      <c r="E8">
        <v>9.9999999999999995E-7</v>
      </c>
      <c r="F8">
        <v>3.0000000000000001E-6</v>
      </c>
    </row>
    <row r="9" spans="1:6" x14ac:dyDescent="0.25">
      <c r="A9" t="s">
        <v>18</v>
      </c>
      <c r="B9">
        <v>1098486000</v>
      </c>
      <c r="C9">
        <v>9.0000000000000002E-6</v>
      </c>
      <c r="D9">
        <v>0</v>
      </c>
      <c r="E9">
        <v>1.9999999999999999E-6</v>
      </c>
      <c r="F9">
        <v>6.0000000000000002E-6</v>
      </c>
    </row>
    <row r="10" spans="1:6" x14ac:dyDescent="0.25">
      <c r="A10" t="s">
        <v>19</v>
      </c>
      <c r="B10">
        <v>1099094400</v>
      </c>
      <c r="C10">
        <v>1.2E-5</v>
      </c>
      <c r="D10">
        <v>0</v>
      </c>
      <c r="E10">
        <v>3.9999999999999998E-6</v>
      </c>
      <c r="F10">
        <v>9.0000000000000002E-6</v>
      </c>
    </row>
    <row r="11" spans="1:6" x14ac:dyDescent="0.25">
      <c r="A11" t="s">
        <v>20</v>
      </c>
      <c r="B11">
        <v>1099699200</v>
      </c>
      <c r="C11">
        <v>3.0000000000000001E-6</v>
      </c>
      <c r="D11">
        <v>0</v>
      </c>
      <c r="E11">
        <v>3.0000000000000001E-6</v>
      </c>
      <c r="F11">
        <v>5.0000000000000004E-6</v>
      </c>
    </row>
    <row r="12" spans="1:6" x14ac:dyDescent="0.25">
      <c r="A12" t="s">
        <v>21</v>
      </c>
      <c r="B12">
        <v>1100304000</v>
      </c>
      <c r="C12">
        <v>1.11E-4</v>
      </c>
      <c r="D12">
        <v>1.9999999999999999E-6</v>
      </c>
      <c r="E12">
        <v>2.0999999999999999E-5</v>
      </c>
      <c r="F12">
        <v>6.6000000000000005E-5</v>
      </c>
    </row>
    <row r="13" spans="1:6" x14ac:dyDescent="0.25">
      <c r="A13" t="s">
        <v>22</v>
      </c>
      <c r="B13">
        <v>1100908800</v>
      </c>
      <c r="C13">
        <v>2.8200000000000002E-4</v>
      </c>
      <c r="D13">
        <v>6.0000000000000002E-6</v>
      </c>
      <c r="E13">
        <v>6.3E-5</v>
      </c>
      <c r="F13">
        <v>2.03E-4</v>
      </c>
    </row>
    <row r="14" spans="1:6" x14ac:dyDescent="0.25">
      <c r="A14" t="s">
        <v>23</v>
      </c>
      <c r="B14">
        <v>1101513600</v>
      </c>
      <c r="C14">
        <v>5.1400000000000003E-4</v>
      </c>
      <c r="D14">
        <v>1.4E-5</v>
      </c>
      <c r="E14">
        <v>1.36E-4</v>
      </c>
      <c r="F14">
        <v>4.0200000000000001E-4</v>
      </c>
    </row>
    <row r="15" spans="1:6" x14ac:dyDescent="0.25">
      <c r="A15" t="s">
        <v>24</v>
      </c>
      <c r="B15">
        <v>1102118400</v>
      </c>
      <c r="C15">
        <v>7.9500000000000003E-4</v>
      </c>
      <c r="D15">
        <v>2.5999999999999998E-5</v>
      </c>
      <c r="E15">
        <v>2.42E-4</v>
      </c>
      <c r="F15">
        <v>6.4300000000000002E-4</v>
      </c>
    </row>
    <row r="16" spans="1:6" x14ac:dyDescent="0.25">
      <c r="A16" t="s">
        <v>25</v>
      </c>
      <c r="B16">
        <v>1102723200</v>
      </c>
      <c r="C16">
        <v>5.5699999999999999E-4</v>
      </c>
      <c r="D16">
        <v>3.4E-5</v>
      </c>
      <c r="E16">
        <v>2.92E-4</v>
      </c>
      <c r="F16">
        <v>5.7600000000000001E-4</v>
      </c>
    </row>
    <row r="17" spans="1:6" x14ac:dyDescent="0.25">
      <c r="A17" t="s">
        <v>26</v>
      </c>
      <c r="B17">
        <v>1103328000</v>
      </c>
      <c r="C17">
        <v>1.155E-3</v>
      </c>
      <c r="D17">
        <v>5.1999999999999997E-5</v>
      </c>
      <c r="E17">
        <v>4.26E-4</v>
      </c>
      <c r="F17">
        <v>8.43E-4</v>
      </c>
    </row>
    <row r="18" spans="1:6" x14ac:dyDescent="0.25">
      <c r="A18" t="s">
        <v>27</v>
      </c>
      <c r="B18">
        <v>1103932800</v>
      </c>
      <c r="C18">
        <v>1.0070000000000001E-3</v>
      </c>
      <c r="D18">
        <v>6.6000000000000005E-5</v>
      </c>
      <c r="E18">
        <v>5.1999999999999995E-4</v>
      </c>
      <c r="F18">
        <v>9.5399999999999999E-4</v>
      </c>
    </row>
    <row r="19" spans="1:6" x14ac:dyDescent="0.25">
      <c r="A19" t="s">
        <v>28</v>
      </c>
      <c r="B19">
        <v>1104537600</v>
      </c>
      <c r="C19">
        <v>7.1900000000000002E-4</v>
      </c>
      <c r="D19">
        <v>7.6000000000000004E-5</v>
      </c>
      <c r="E19">
        <v>5.5099999999999995E-4</v>
      </c>
      <c r="F19">
        <v>7.9799999999999999E-4</v>
      </c>
    </row>
    <row r="20" spans="1:6" x14ac:dyDescent="0.25">
      <c r="A20" t="s">
        <v>29</v>
      </c>
      <c r="B20">
        <v>1105142400</v>
      </c>
      <c r="C20">
        <v>5.0870000000000004E-3</v>
      </c>
      <c r="D20">
        <v>1.5300000000000001E-4</v>
      </c>
      <c r="E20">
        <v>1.276E-3</v>
      </c>
      <c r="F20">
        <v>3.2690000000000002E-3</v>
      </c>
    </row>
    <row r="21" spans="1:6" x14ac:dyDescent="0.25">
      <c r="A21" t="s">
        <v>30</v>
      </c>
      <c r="B21">
        <v>1105747200</v>
      </c>
      <c r="C21">
        <v>5.3119999999999999E-3</v>
      </c>
      <c r="D21">
        <v>2.32E-4</v>
      </c>
      <c r="E21">
        <v>1.92E-3</v>
      </c>
      <c r="F21">
        <v>4.431E-3</v>
      </c>
    </row>
    <row r="22" spans="1:6" x14ac:dyDescent="0.25">
      <c r="A22" t="s">
        <v>31</v>
      </c>
      <c r="B22">
        <v>1106352000</v>
      </c>
      <c r="C22">
        <v>2.3050000000000002E-3</v>
      </c>
      <c r="D22">
        <v>2.6400000000000002E-4</v>
      </c>
      <c r="E22">
        <v>1.967E-3</v>
      </c>
      <c r="F22">
        <v>2.9510000000000001E-3</v>
      </c>
    </row>
    <row r="23" spans="1:6" x14ac:dyDescent="0.25">
      <c r="A23" t="s">
        <v>32</v>
      </c>
      <c r="B23">
        <v>1106956800</v>
      </c>
      <c r="C23">
        <v>7.45E-4</v>
      </c>
      <c r="D23">
        <v>2.7099999999999997E-4</v>
      </c>
      <c r="E23">
        <v>1.771E-3</v>
      </c>
      <c r="F23">
        <v>1.6919999999999999E-3</v>
      </c>
    </row>
    <row r="24" spans="1:6" x14ac:dyDescent="0.25">
      <c r="A24" t="s">
        <v>33</v>
      </c>
      <c r="B24">
        <v>1107561600</v>
      </c>
      <c r="C24">
        <v>5.3499999999999999E-4</v>
      </c>
      <c r="D24">
        <v>2.7500000000000002E-4</v>
      </c>
      <c r="E24">
        <v>1.572E-3</v>
      </c>
      <c r="F24">
        <v>1.01E-3</v>
      </c>
    </row>
    <row r="25" spans="1:6" x14ac:dyDescent="0.25">
      <c r="A25" t="s">
        <v>34</v>
      </c>
      <c r="B25">
        <v>1108166400</v>
      </c>
      <c r="C25">
        <v>1.5479999999999999E-3</v>
      </c>
      <c r="D25">
        <v>2.9500000000000001E-4</v>
      </c>
      <c r="E25">
        <v>1.5590000000000001E-3</v>
      </c>
      <c r="F25">
        <v>1.196E-3</v>
      </c>
    </row>
    <row r="26" spans="1:6" x14ac:dyDescent="0.25">
      <c r="A26" t="s">
        <v>35</v>
      </c>
      <c r="B26">
        <v>1108771200</v>
      </c>
      <c r="C26">
        <v>8.2100000000000001E-4</v>
      </c>
      <c r="D26">
        <v>3.0299999999999999E-4</v>
      </c>
      <c r="E26">
        <v>1.4400000000000001E-3</v>
      </c>
      <c r="F26">
        <v>9.7000000000000005E-4</v>
      </c>
    </row>
    <row r="27" spans="1:6" x14ac:dyDescent="0.25">
      <c r="A27" t="s">
        <v>36</v>
      </c>
      <c r="B27">
        <v>1109376000</v>
      </c>
      <c r="C27">
        <v>9.7400000000000004E-4</v>
      </c>
      <c r="D27">
        <v>3.1300000000000002E-4</v>
      </c>
      <c r="E27">
        <v>1.364E-3</v>
      </c>
      <c r="F27">
        <v>9.7099999999999997E-4</v>
      </c>
    </row>
    <row r="28" spans="1:6" x14ac:dyDescent="0.25">
      <c r="A28" t="s">
        <v>37</v>
      </c>
      <c r="B28">
        <v>1109980800</v>
      </c>
      <c r="C28">
        <v>9.3400000000000004E-4</v>
      </c>
      <c r="D28">
        <v>3.2299999999999999E-4</v>
      </c>
      <c r="E28">
        <v>1.294E-3</v>
      </c>
      <c r="F28">
        <v>9.3800000000000003E-4</v>
      </c>
    </row>
    <row r="29" spans="1:6" x14ac:dyDescent="0.25">
      <c r="A29" t="s">
        <v>38</v>
      </c>
      <c r="B29">
        <v>1110582000</v>
      </c>
      <c r="C29">
        <v>8.1099999999999998E-4</v>
      </c>
      <c r="D29">
        <v>3.3E-4</v>
      </c>
      <c r="E29">
        <v>1.217E-3</v>
      </c>
      <c r="F29">
        <v>8.8099999999999995E-4</v>
      </c>
    </row>
    <row r="30" spans="1:6" x14ac:dyDescent="0.25">
      <c r="A30" t="s">
        <v>39</v>
      </c>
      <c r="B30">
        <v>1111186800</v>
      </c>
      <c r="C30">
        <v>8.0199999999999998E-4</v>
      </c>
      <c r="D30">
        <v>3.3700000000000001E-4</v>
      </c>
      <c r="E30">
        <v>1.15E-3</v>
      </c>
      <c r="F30">
        <v>8.2899999999999998E-4</v>
      </c>
    </row>
    <row r="31" spans="1:6" x14ac:dyDescent="0.25">
      <c r="A31" t="s">
        <v>40</v>
      </c>
      <c r="B31">
        <v>1111791600</v>
      </c>
      <c r="C31">
        <v>1.232E-3</v>
      </c>
      <c r="D31">
        <v>3.5100000000000002E-4</v>
      </c>
      <c r="E31">
        <v>1.1609999999999999E-3</v>
      </c>
      <c r="F31">
        <v>1.0510000000000001E-3</v>
      </c>
    </row>
    <row r="32" spans="1:6" x14ac:dyDescent="0.25">
      <c r="A32" t="s">
        <v>41</v>
      </c>
      <c r="B32">
        <v>1112396400</v>
      </c>
      <c r="C32">
        <v>8.2399999999999997E-4</v>
      </c>
      <c r="D32">
        <v>3.5799999999999997E-4</v>
      </c>
      <c r="E32">
        <v>1.1050000000000001E-3</v>
      </c>
      <c r="F32">
        <v>8.92E-4</v>
      </c>
    </row>
    <row r="33" spans="1:6" x14ac:dyDescent="0.25">
      <c r="A33" t="s">
        <v>42</v>
      </c>
      <c r="B33">
        <v>1113001200</v>
      </c>
      <c r="C33">
        <v>7.7700000000000002E-4</v>
      </c>
      <c r="D33">
        <v>3.6499999999999998E-4</v>
      </c>
      <c r="E33">
        <v>1.052E-3</v>
      </c>
      <c r="F33">
        <v>8.3199999999999995E-4</v>
      </c>
    </row>
    <row r="34" spans="1:6" x14ac:dyDescent="0.25">
      <c r="A34" t="s">
        <v>43</v>
      </c>
      <c r="B34">
        <v>1113606000</v>
      </c>
      <c r="C34">
        <v>1.0250000000000001E-3</v>
      </c>
      <c r="D34">
        <v>3.7500000000000001E-4</v>
      </c>
      <c r="E34">
        <v>1.049E-3</v>
      </c>
      <c r="F34">
        <v>9.6599999999999995E-4</v>
      </c>
    </row>
    <row r="35" spans="1:6" x14ac:dyDescent="0.25">
      <c r="A35" t="s">
        <v>44</v>
      </c>
      <c r="B35">
        <v>1114210800</v>
      </c>
      <c r="C35">
        <v>9.3099999999999997E-4</v>
      </c>
      <c r="D35">
        <v>3.8299999999999999E-4</v>
      </c>
      <c r="E35">
        <v>1.0280000000000001E-3</v>
      </c>
      <c r="F35">
        <v>9.3599999999999998E-4</v>
      </c>
    </row>
    <row r="36" spans="1:6" x14ac:dyDescent="0.25">
      <c r="A36" t="s">
        <v>45</v>
      </c>
      <c r="B36">
        <v>1114815600</v>
      </c>
      <c r="C36">
        <v>8.8999999999999995E-4</v>
      </c>
      <c r="D36">
        <v>3.9100000000000002E-4</v>
      </c>
      <c r="E36">
        <v>1.0059999999999999E-3</v>
      </c>
      <c r="F36">
        <v>9.1699999999999995E-4</v>
      </c>
    </row>
    <row r="37" spans="1:6" x14ac:dyDescent="0.25">
      <c r="A37" t="s">
        <v>46</v>
      </c>
      <c r="B37">
        <v>1115420400</v>
      </c>
      <c r="C37">
        <v>6.8599999999999998E-4</v>
      </c>
      <c r="D37">
        <v>3.9500000000000001E-4</v>
      </c>
      <c r="E37">
        <v>9.5299999999999996E-4</v>
      </c>
      <c r="F37">
        <v>7.6199999999999998E-4</v>
      </c>
    </row>
    <row r="38" spans="1:6" x14ac:dyDescent="0.25">
      <c r="A38" t="s">
        <v>47</v>
      </c>
      <c r="B38">
        <v>1116025200</v>
      </c>
      <c r="C38">
        <v>5.9500000000000004E-4</v>
      </c>
      <c r="D38">
        <v>3.9899999999999999E-4</v>
      </c>
      <c r="E38">
        <v>8.9499999999999996E-4</v>
      </c>
      <c r="F38">
        <v>6.6399999999999999E-4</v>
      </c>
    </row>
    <row r="39" spans="1:6" x14ac:dyDescent="0.25">
      <c r="A39" t="s">
        <v>48</v>
      </c>
      <c r="B39">
        <v>1116630000</v>
      </c>
      <c r="C39">
        <v>6.5899999999999997E-4</v>
      </c>
      <c r="D39">
        <v>4.0200000000000001E-4</v>
      </c>
      <c r="E39">
        <v>8.5599999999999999E-4</v>
      </c>
      <c r="F39">
        <v>6.4899999999999995E-4</v>
      </c>
    </row>
    <row r="40" spans="1:6" x14ac:dyDescent="0.25">
      <c r="A40" t="s">
        <v>49</v>
      </c>
      <c r="B40">
        <v>1117234800</v>
      </c>
      <c r="C40">
        <v>7.0399999999999998E-4</v>
      </c>
      <c r="D40">
        <v>4.0700000000000003E-4</v>
      </c>
      <c r="E40">
        <v>8.3199999999999995E-4</v>
      </c>
      <c r="F40">
        <v>6.9499999999999998E-4</v>
      </c>
    </row>
    <row r="41" spans="1:6" x14ac:dyDescent="0.25">
      <c r="A41" t="s">
        <v>50</v>
      </c>
      <c r="B41">
        <v>1117839600</v>
      </c>
      <c r="C41">
        <v>6.1899999999999998E-4</v>
      </c>
      <c r="D41">
        <v>4.0999999999999999E-4</v>
      </c>
      <c r="E41">
        <v>7.9600000000000005E-4</v>
      </c>
      <c r="F41">
        <v>6.2500000000000001E-4</v>
      </c>
    </row>
    <row r="42" spans="1:6" x14ac:dyDescent="0.25">
      <c r="A42" t="s">
        <v>51</v>
      </c>
      <c r="B42">
        <v>1118444400</v>
      </c>
      <c r="C42">
        <v>4.4900000000000002E-4</v>
      </c>
      <c r="D42">
        <v>4.1100000000000002E-4</v>
      </c>
      <c r="E42">
        <v>7.3999999999999999E-4</v>
      </c>
      <c r="F42">
        <v>5.1699999999999999E-4</v>
      </c>
    </row>
    <row r="43" spans="1:6" x14ac:dyDescent="0.25">
      <c r="A43" t="s">
        <v>52</v>
      </c>
      <c r="B43">
        <v>1119049200</v>
      </c>
      <c r="C43">
        <v>4.3199999999999998E-4</v>
      </c>
      <c r="D43">
        <v>4.1100000000000002E-4</v>
      </c>
      <c r="E43">
        <v>6.8999999999999997E-4</v>
      </c>
      <c r="F43">
        <v>4.75E-4</v>
      </c>
    </row>
    <row r="44" spans="1:6" x14ac:dyDescent="0.25">
      <c r="A44" t="s">
        <v>53</v>
      </c>
      <c r="B44">
        <v>1119654000</v>
      </c>
      <c r="C44">
        <v>6.5399999999999996E-4</v>
      </c>
      <c r="D44">
        <v>4.15E-4</v>
      </c>
      <c r="E44">
        <v>6.8599999999999998E-4</v>
      </c>
      <c r="F44">
        <v>6.0499999999999996E-4</v>
      </c>
    </row>
    <row r="45" spans="1:6" x14ac:dyDescent="0.25">
      <c r="A45" t="s">
        <v>54</v>
      </c>
      <c r="B45">
        <v>1120258800</v>
      </c>
      <c r="C45">
        <v>6.8800000000000003E-4</v>
      </c>
      <c r="D45">
        <v>4.1899999999999999E-4</v>
      </c>
      <c r="E45">
        <v>6.8599999999999998E-4</v>
      </c>
      <c r="F45">
        <v>6.6799999999999997E-4</v>
      </c>
    </row>
    <row r="46" spans="1:6" x14ac:dyDescent="0.25">
      <c r="A46" t="s">
        <v>55</v>
      </c>
      <c r="B46">
        <v>1120863600</v>
      </c>
      <c r="C46">
        <v>7.0799999999999997E-4</v>
      </c>
      <c r="D46">
        <v>4.2299999999999998E-4</v>
      </c>
      <c r="E46">
        <v>6.8900000000000005E-4</v>
      </c>
      <c r="F46">
        <v>6.7400000000000001E-4</v>
      </c>
    </row>
    <row r="47" spans="1:6" x14ac:dyDescent="0.25">
      <c r="A47" t="s">
        <v>56</v>
      </c>
      <c r="B47">
        <v>1121468400</v>
      </c>
      <c r="C47">
        <v>4.3800000000000002E-4</v>
      </c>
      <c r="D47">
        <v>4.2400000000000001E-4</v>
      </c>
      <c r="E47">
        <v>6.4899999999999995E-4</v>
      </c>
      <c r="F47">
        <v>5.5500000000000005E-4</v>
      </c>
    </row>
    <row r="48" spans="1:6" x14ac:dyDescent="0.25">
      <c r="A48" t="s">
        <v>57</v>
      </c>
      <c r="B48">
        <v>1122073200</v>
      </c>
      <c r="C48">
        <v>9.4499999999999998E-4</v>
      </c>
      <c r="D48">
        <v>4.3199999999999998E-4</v>
      </c>
      <c r="E48">
        <v>6.9800000000000005E-4</v>
      </c>
      <c r="F48">
        <v>8.1400000000000005E-4</v>
      </c>
    </row>
    <row r="49" spans="1:6" x14ac:dyDescent="0.25">
      <c r="A49" t="s">
        <v>58</v>
      </c>
      <c r="B49">
        <v>1122678000</v>
      </c>
      <c r="C49">
        <v>5.1099999999999995E-4</v>
      </c>
      <c r="D49">
        <v>4.3300000000000001E-4</v>
      </c>
      <c r="E49">
        <v>6.6600000000000003E-4</v>
      </c>
      <c r="F49">
        <v>6.1300000000000005E-4</v>
      </c>
    </row>
    <row r="50" spans="1:6" x14ac:dyDescent="0.25">
      <c r="A50" t="s">
        <v>59</v>
      </c>
      <c r="B50">
        <v>1123282800</v>
      </c>
      <c r="C50">
        <v>1.0900000000000001E-4</v>
      </c>
      <c r="D50">
        <v>4.28E-4</v>
      </c>
      <c r="E50">
        <v>5.7600000000000001E-4</v>
      </c>
      <c r="F50">
        <v>3.0299999999999999E-4</v>
      </c>
    </row>
    <row r="51" spans="1:6" x14ac:dyDescent="0.25">
      <c r="A51" t="s">
        <v>60</v>
      </c>
      <c r="B51">
        <v>1123887600</v>
      </c>
      <c r="C51">
        <v>0</v>
      </c>
      <c r="D51">
        <v>4.2099999999999999E-4</v>
      </c>
      <c r="E51">
        <v>4.8299999999999998E-4</v>
      </c>
      <c r="F51">
        <v>1.27E-4</v>
      </c>
    </row>
    <row r="52" spans="1:6" x14ac:dyDescent="0.25">
      <c r="A52" t="s">
        <v>61</v>
      </c>
      <c r="B52">
        <v>1124492400</v>
      </c>
      <c r="C52">
        <v>0</v>
      </c>
      <c r="D52">
        <v>4.15E-4</v>
      </c>
      <c r="E52">
        <v>4.0499999999999998E-4</v>
      </c>
      <c r="F52">
        <v>5.3000000000000001E-5</v>
      </c>
    </row>
    <row r="53" spans="1:6" x14ac:dyDescent="0.25">
      <c r="A53" t="s">
        <v>62</v>
      </c>
      <c r="B53">
        <v>1125097200</v>
      </c>
      <c r="C53">
        <v>0</v>
      </c>
      <c r="D53">
        <v>4.08E-4</v>
      </c>
      <c r="E53">
        <v>3.4000000000000002E-4</v>
      </c>
      <c r="F53">
        <v>2.1999999999999999E-5</v>
      </c>
    </row>
    <row r="54" spans="1:6" x14ac:dyDescent="0.25">
      <c r="A54" t="s">
        <v>63</v>
      </c>
      <c r="B54">
        <v>1125702000</v>
      </c>
      <c r="C54">
        <v>0</v>
      </c>
      <c r="D54">
        <v>4.0200000000000001E-4</v>
      </c>
      <c r="E54">
        <v>2.8600000000000001E-4</v>
      </c>
      <c r="F54">
        <v>9.0000000000000002E-6</v>
      </c>
    </row>
    <row r="55" spans="1:6" x14ac:dyDescent="0.25">
      <c r="A55" t="s">
        <v>64</v>
      </c>
      <c r="B55">
        <v>1126306800</v>
      </c>
      <c r="C55">
        <v>0</v>
      </c>
      <c r="D55">
        <v>3.9599999999999998E-4</v>
      </c>
      <c r="E55">
        <v>2.4000000000000001E-4</v>
      </c>
      <c r="F55">
        <v>3.9999999999999998E-6</v>
      </c>
    </row>
    <row r="56" spans="1:6" x14ac:dyDescent="0.25">
      <c r="A56" t="s">
        <v>65</v>
      </c>
      <c r="B56">
        <v>1126911600</v>
      </c>
      <c r="C56">
        <v>0</v>
      </c>
      <c r="D56">
        <v>3.8999999999999999E-4</v>
      </c>
      <c r="E56">
        <v>2.0100000000000001E-4</v>
      </c>
      <c r="F56">
        <v>1.9999999999999999E-6</v>
      </c>
    </row>
    <row r="57" spans="1:6" x14ac:dyDescent="0.25">
      <c r="A57" t="s">
        <v>66</v>
      </c>
      <c r="B57">
        <v>1127516400</v>
      </c>
      <c r="C57">
        <v>0</v>
      </c>
      <c r="D57">
        <v>3.8400000000000001E-4</v>
      </c>
      <c r="E57">
        <v>1.6899999999999999E-4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3.7800000000000003E-4</v>
      </c>
      <c r="E58">
        <v>1.4200000000000001E-4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3.7199999999999999E-4</v>
      </c>
      <c r="E59">
        <v>1.1900000000000001E-4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3.6600000000000001E-4</v>
      </c>
      <c r="E60">
        <v>1E-4</v>
      </c>
      <c r="F60">
        <v>0</v>
      </c>
    </row>
    <row r="61" spans="1:6" x14ac:dyDescent="0.25">
      <c r="A61" t="s">
        <v>70</v>
      </c>
      <c r="B61">
        <v>1129935600</v>
      </c>
      <c r="C61">
        <v>3.0000000000000001E-6</v>
      </c>
      <c r="D61">
        <v>3.6099999999999999E-4</v>
      </c>
      <c r="E61">
        <v>8.3999999999999995E-5</v>
      </c>
      <c r="F61">
        <v>1.9999999999999999E-6</v>
      </c>
    </row>
    <row r="62" spans="1:6" x14ac:dyDescent="0.25">
      <c r="A62" t="s">
        <v>71</v>
      </c>
      <c r="B62">
        <v>1130540400</v>
      </c>
      <c r="C62">
        <v>1.2E-5</v>
      </c>
      <c r="D62">
        <v>3.5500000000000001E-4</v>
      </c>
      <c r="E62">
        <v>7.2999999999999999E-5</v>
      </c>
      <c r="F62">
        <v>7.9999999999999996E-6</v>
      </c>
    </row>
    <row r="63" spans="1:6" x14ac:dyDescent="0.25">
      <c r="A63" t="s">
        <v>72</v>
      </c>
      <c r="B63">
        <v>1131148800</v>
      </c>
      <c r="C63">
        <v>1.26E-4</v>
      </c>
      <c r="D63">
        <v>3.5199999999999999E-4</v>
      </c>
      <c r="E63">
        <v>8.1000000000000004E-5</v>
      </c>
      <c r="F63">
        <v>7.3999999999999996E-5</v>
      </c>
    </row>
    <row r="64" spans="1:6" x14ac:dyDescent="0.25">
      <c r="A64" t="s">
        <v>73</v>
      </c>
      <c r="B64">
        <v>1131753600</v>
      </c>
      <c r="C64">
        <v>1.75E-4</v>
      </c>
      <c r="D64">
        <v>3.4900000000000003E-4</v>
      </c>
      <c r="E64">
        <v>9.7E-5</v>
      </c>
      <c r="F64">
        <v>1.4200000000000001E-4</v>
      </c>
    </row>
    <row r="65" spans="1:6" x14ac:dyDescent="0.25">
      <c r="A65" t="s">
        <v>74</v>
      </c>
      <c r="B65">
        <v>1132358400</v>
      </c>
      <c r="C65">
        <v>7.1599999999999995E-4</v>
      </c>
      <c r="D65">
        <v>3.5500000000000001E-4</v>
      </c>
      <c r="E65">
        <v>2.03E-4</v>
      </c>
      <c r="F65">
        <v>6.0899999999999995E-4</v>
      </c>
    </row>
    <row r="66" spans="1:6" x14ac:dyDescent="0.25">
      <c r="A66" t="s">
        <v>75</v>
      </c>
      <c r="B66">
        <v>1132963200</v>
      </c>
      <c r="C66">
        <v>9.990000000000001E-4</v>
      </c>
      <c r="D66">
        <v>3.6499999999999998E-4</v>
      </c>
      <c r="E66">
        <v>3.3100000000000002E-4</v>
      </c>
      <c r="F66">
        <v>8.5499999999999997E-4</v>
      </c>
    </row>
    <row r="67" spans="1:6" x14ac:dyDescent="0.25">
      <c r="A67" t="s">
        <v>76</v>
      </c>
      <c r="B67">
        <v>1133568000</v>
      </c>
      <c r="C67">
        <v>2.5850000000000001E-3</v>
      </c>
      <c r="D67">
        <v>3.9899999999999999E-4</v>
      </c>
      <c r="E67">
        <v>6.9200000000000002E-4</v>
      </c>
      <c r="F67">
        <v>1.8569999999999999E-3</v>
      </c>
    </row>
    <row r="68" spans="1:6" x14ac:dyDescent="0.25">
      <c r="A68" t="s">
        <v>77</v>
      </c>
      <c r="B68">
        <v>1134172800</v>
      </c>
      <c r="C68">
        <v>1.464E-3</v>
      </c>
      <c r="D68">
        <v>4.15E-4</v>
      </c>
      <c r="E68">
        <v>8.1300000000000003E-4</v>
      </c>
      <c r="F68">
        <v>1.604E-3</v>
      </c>
    </row>
    <row r="69" spans="1:6" x14ac:dyDescent="0.25">
      <c r="A69" t="s">
        <v>78</v>
      </c>
      <c r="B69">
        <v>1134777600</v>
      </c>
      <c r="C69">
        <v>1.212E-3</v>
      </c>
      <c r="D69">
        <v>4.2700000000000002E-4</v>
      </c>
      <c r="E69">
        <v>8.8000000000000003E-4</v>
      </c>
      <c r="F69">
        <v>1.433E-3</v>
      </c>
    </row>
    <row r="70" spans="1:6" x14ac:dyDescent="0.25">
      <c r="A70" t="s">
        <v>79</v>
      </c>
      <c r="B70">
        <v>1135382400</v>
      </c>
      <c r="C70">
        <v>1.8569999999999999E-3</v>
      </c>
      <c r="D70">
        <v>4.4900000000000002E-4</v>
      </c>
      <c r="E70">
        <v>1.036E-3</v>
      </c>
      <c r="F70">
        <v>1.689E-3</v>
      </c>
    </row>
    <row r="71" spans="1:6" x14ac:dyDescent="0.25">
      <c r="A71" t="s">
        <v>80</v>
      </c>
      <c r="B71">
        <v>1135987200</v>
      </c>
      <c r="C71">
        <v>1.547E-3</v>
      </c>
      <c r="D71">
        <v>4.66E-4</v>
      </c>
      <c r="E71">
        <v>1.106E-3</v>
      </c>
      <c r="F71">
        <v>1.4090000000000001E-3</v>
      </c>
    </row>
    <row r="72" spans="1:6" x14ac:dyDescent="0.25">
      <c r="A72" t="s">
        <v>81</v>
      </c>
      <c r="B72">
        <v>1136592000</v>
      </c>
      <c r="C72">
        <v>1.372E-3</v>
      </c>
      <c r="D72">
        <v>4.8000000000000001E-4</v>
      </c>
      <c r="E72">
        <v>1.139E-3</v>
      </c>
      <c r="F72">
        <v>1.222E-3</v>
      </c>
    </row>
    <row r="73" spans="1:6" x14ac:dyDescent="0.25">
      <c r="A73" t="s">
        <v>82</v>
      </c>
      <c r="B73">
        <v>1137196800</v>
      </c>
      <c r="C73">
        <v>5.1999999999999997E-5</v>
      </c>
      <c r="D73">
        <v>4.73E-4</v>
      </c>
      <c r="E73">
        <v>9.6400000000000001E-4</v>
      </c>
      <c r="F73">
        <v>5.4100000000000003E-4</v>
      </c>
    </row>
    <row r="74" spans="1:6" x14ac:dyDescent="0.25">
      <c r="A74" t="s">
        <v>83</v>
      </c>
      <c r="B74">
        <v>1137801600</v>
      </c>
      <c r="C74">
        <v>4.8200000000000001E-4</v>
      </c>
      <c r="D74">
        <v>4.73E-4</v>
      </c>
      <c r="E74">
        <v>8.8599999999999996E-4</v>
      </c>
      <c r="F74">
        <v>4.9799999999999996E-4</v>
      </c>
    </row>
    <row r="75" spans="1:6" x14ac:dyDescent="0.25">
      <c r="A75" t="s">
        <v>84</v>
      </c>
      <c r="B75">
        <v>1138406400</v>
      </c>
      <c r="C75">
        <v>7.0200000000000004E-4</v>
      </c>
      <c r="D75">
        <v>4.7699999999999999E-4</v>
      </c>
      <c r="E75">
        <v>8.5599999999999999E-4</v>
      </c>
      <c r="F75">
        <v>6.1300000000000005E-4</v>
      </c>
    </row>
    <row r="76" spans="1:6" x14ac:dyDescent="0.25">
      <c r="A76" t="s">
        <v>85</v>
      </c>
      <c r="B76">
        <v>1139011200</v>
      </c>
      <c r="C76">
        <v>1.519E-3</v>
      </c>
      <c r="D76">
        <v>4.9299999999999995E-4</v>
      </c>
      <c r="E76">
        <v>9.6000000000000002E-4</v>
      </c>
      <c r="F76">
        <v>1.122E-3</v>
      </c>
    </row>
    <row r="77" spans="1:6" x14ac:dyDescent="0.25">
      <c r="A77" t="s">
        <v>86</v>
      </c>
      <c r="B77">
        <v>1139616000</v>
      </c>
      <c r="C77">
        <v>1.601E-3</v>
      </c>
      <c r="D77">
        <v>5.0900000000000001E-4</v>
      </c>
      <c r="E77">
        <v>1.0579999999999999E-3</v>
      </c>
      <c r="F77">
        <v>1.33E-3</v>
      </c>
    </row>
    <row r="78" spans="1:6" x14ac:dyDescent="0.25">
      <c r="A78" t="s">
        <v>87</v>
      </c>
      <c r="B78">
        <v>1140220800</v>
      </c>
      <c r="C78">
        <v>5.4510000000000001E-3</v>
      </c>
      <c r="D78">
        <v>5.8500000000000002E-4</v>
      </c>
      <c r="E78">
        <v>1.784E-3</v>
      </c>
      <c r="F78">
        <v>4.1310000000000001E-3</v>
      </c>
    </row>
    <row r="79" spans="1:6" x14ac:dyDescent="0.25">
      <c r="A79" t="s">
        <v>88</v>
      </c>
      <c r="B79">
        <v>1140825600</v>
      </c>
      <c r="C79">
        <v>6.136E-3</v>
      </c>
      <c r="D79">
        <v>6.7000000000000002E-4</v>
      </c>
      <c r="E79">
        <v>2.4369999999999999E-3</v>
      </c>
      <c r="F79">
        <v>4.535E-3</v>
      </c>
    </row>
    <row r="80" spans="1:6" x14ac:dyDescent="0.25">
      <c r="A80" t="s">
        <v>89</v>
      </c>
      <c r="B80">
        <v>1141430400</v>
      </c>
      <c r="C80">
        <v>1.0000000000000001E-5</v>
      </c>
      <c r="D80">
        <v>6.6E-4</v>
      </c>
      <c r="E80">
        <v>2.0470000000000002E-3</v>
      </c>
      <c r="F80">
        <v>1.9090000000000001E-3</v>
      </c>
    </row>
    <row r="81" spans="1:6" x14ac:dyDescent="0.25">
      <c r="A81" t="s">
        <v>90</v>
      </c>
      <c r="B81">
        <v>1142031600</v>
      </c>
      <c r="C81">
        <v>4.0670000000000003E-3</v>
      </c>
      <c r="D81">
        <v>7.1199999999999996E-4</v>
      </c>
      <c r="E81">
        <v>2.4130000000000002E-3</v>
      </c>
      <c r="F81">
        <v>4.0299999999999997E-3</v>
      </c>
    </row>
    <row r="82" spans="1:6" x14ac:dyDescent="0.25">
      <c r="A82" t="s">
        <v>91</v>
      </c>
      <c r="B82">
        <v>1142636400</v>
      </c>
      <c r="C82">
        <v>8.3110000000000007E-3</v>
      </c>
      <c r="D82">
        <v>8.2899999999999998E-4</v>
      </c>
      <c r="E82">
        <v>3.3800000000000002E-3</v>
      </c>
      <c r="F82">
        <v>6.9290000000000003E-3</v>
      </c>
    </row>
    <row r="83" spans="1:6" x14ac:dyDescent="0.25">
      <c r="A83" t="s">
        <v>92</v>
      </c>
      <c r="B83">
        <v>1143241200</v>
      </c>
      <c r="C83">
        <v>1.1831E-2</v>
      </c>
      <c r="D83">
        <v>9.9799999999999997E-4</v>
      </c>
      <c r="E83">
        <v>4.7089999999999996E-3</v>
      </c>
      <c r="F83">
        <v>9.3860000000000002E-3</v>
      </c>
    </row>
    <row r="84" spans="1:6" x14ac:dyDescent="0.25">
      <c r="A84" t="s">
        <v>93</v>
      </c>
      <c r="B84">
        <v>1143846000</v>
      </c>
      <c r="C84">
        <v>8.6719999999999992E-3</v>
      </c>
      <c r="D84">
        <v>1.1150000000000001E-3</v>
      </c>
      <c r="E84">
        <v>5.3189999999999999E-3</v>
      </c>
      <c r="F84">
        <v>8.5679999999999992E-3</v>
      </c>
    </row>
    <row r="85" spans="1:6" x14ac:dyDescent="0.25">
      <c r="A85" t="s">
        <v>94</v>
      </c>
      <c r="B85">
        <v>1144450800</v>
      </c>
      <c r="C85">
        <v>2.921E-3</v>
      </c>
      <c r="D85">
        <v>1.1429999999999999E-3</v>
      </c>
      <c r="E85">
        <v>4.9350000000000002E-3</v>
      </c>
      <c r="F85">
        <v>5.3619999999999996E-3</v>
      </c>
    </row>
    <row r="86" spans="1:6" x14ac:dyDescent="0.25">
      <c r="A86" t="s">
        <v>95</v>
      </c>
      <c r="B86">
        <v>1145055600</v>
      </c>
      <c r="C86">
        <v>9.6199999999999996E-4</v>
      </c>
      <c r="D86">
        <v>1.14E-3</v>
      </c>
      <c r="E86">
        <v>4.2849999999999997E-3</v>
      </c>
      <c r="F86">
        <v>2.6359999999999999E-3</v>
      </c>
    </row>
    <row r="87" spans="1:6" x14ac:dyDescent="0.25">
      <c r="A87" t="s">
        <v>96</v>
      </c>
      <c r="B87">
        <v>1145660400</v>
      </c>
      <c r="C87">
        <v>2.7209999999999999E-3</v>
      </c>
      <c r="D87">
        <v>1.1640000000000001E-3</v>
      </c>
      <c r="E87">
        <v>4.0350000000000004E-3</v>
      </c>
      <c r="F87">
        <v>2.7309999999999999E-3</v>
      </c>
    </row>
    <row r="88" spans="1:6" x14ac:dyDescent="0.25">
      <c r="A88" t="s">
        <v>97</v>
      </c>
      <c r="B88">
        <v>1146265200</v>
      </c>
      <c r="C88">
        <v>3.1359999999999999E-3</v>
      </c>
      <c r="D88">
        <v>1.194E-3</v>
      </c>
      <c r="E88">
        <v>3.8890000000000001E-3</v>
      </c>
      <c r="F88">
        <v>2.9750000000000002E-3</v>
      </c>
    </row>
    <row r="89" spans="1:6" x14ac:dyDescent="0.25">
      <c r="A89" t="s">
        <v>98</v>
      </c>
      <c r="B89">
        <v>1146870000</v>
      </c>
      <c r="C89">
        <v>3.163E-3</v>
      </c>
      <c r="D89">
        <v>1.225E-3</v>
      </c>
      <c r="E89">
        <v>3.7759999999999998E-3</v>
      </c>
      <c r="F89">
        <v>3.1700000000000001E-3</v>
      </c>
    </row>
    <row r="90" spans="1:6" x14ac:dyDescent="0.25">
      <c r="A90" t="s">
        <v>99</v>
      </c>
      <c r="B90">
        <v>1147474800</v>
      </c>
      <c r="C90">
        <v>4.5779999999999996E-3</v>
      </c>
      <c r="D90">
        <v>1.276E-3</v>
      </c>
      <c r="E90">
        <v>3.8999999999999998E-3</v>
      </c>
      <c r="F90">
        <v>3.9430000000000003E-3</v>
      </c>
    </row>
    <row r="91" spans="1:6" x14ac:dyDescent="0.25">
      <c r="A91" t="s">
        <v>100</v>
      </c>
      <c r="B91">
        <v>1148079600</v>
      </c>
      <c r="C91">
        <v>3.264E-3</v>
      </c>
      <c r="D91">
        <v>1.3060000000000001E-3</v>
      </c>
      <c r="E91">
        <v>3.787E-3</v>
      </c>
      <c r="F91">
        <v>3.3969999999999998E-3</v>
      </c>
    </row>
    <row r="92" spans="1:6" x14ac:dyDescent="0.25">
      <c r="A92" t="s">
        <v>101</v>
      </c>
      <c r="B92">
        <v>1148684400</v>
      </c>
      <c r="C92">
        <v>2.2030000000000001E-3</v>
      </c>
      <c r="D92">
        <v>1.32E-3</v>
      </c>
      <c r="E92">
        <v>3.5300000000000002E-3</v>
      </c>
      <c r="F92">
        <v>2.6919999999999999E-3</v>
      </c>
    </row>
    <row r="93" spans="1:6" x14ac:dyDescent="0.25">
      <c r="A93" t="s">
        <v>102</v>
      </c>
      <c r="B93">
        <v>1149289200</v>
      </c>
      <c r="C93">
        <v>1.9919999999999998E-3</v>
      </c>
      <c r="D93">
        <v>1.33E-3</v>
      </c>
      <c r="E93">
        <v>3.2859999999999999E-3</v>
      </c>
      <c r="F93">
        <v>2.346E-3</v>
      </c>
    </row>
    <row r="94" spans="1:6" x14ac:dyDescent="0.25">
      <c r="A94" t="s">
        <v>103</v>
      </c>
      <c r="B94">
        <v>1149894000</v>
      </c>
      <c r="C94">
        <v>1.5100000000000001E-3</v>
      </c>
      <c r="D94">
        <v>1.333E-3</v>
      </c>
      <c r="E94">
        <v>2.9989999999999999E-3</v>
      </c>
      <c r="F94">
        <v>1.8500000000000001E-3</v>
      </c>
    </row>
    <row r="95" spans="1:6" x14ac:dyDescent="0.25">
      <c r="A95" t="s">
        <v>104</v>
      </c>
      <c r="B95">
        <v>1150498800</v>
      </c>
      <c r="C95">
        <v>1.7979999999999999E-3</v>
      </c>
      <c r="D95">
        <v>1.34E-3</v>
      </c>
      <c r="E95">
        <v>2.8050000000000002E-3</v>
      </c>
      <c r="F95">
        <v>1.8259999999999999E-3</v>
      </c>
    </row>
    <row r="96" spans="1:6" x14ac:dyDescent="0.25">
      <c r="A96" t="s">
        <v>105</v>
      </c>
      <c r="B96">
        <v>1151103600</v>
      </c>
      <c r="C96">
        <v>1.219E-3</v>
      </c>
      <c r="D96">
        <v>1.338E-3</v>
      </c>
      <c r="E96">
        <v>2.5439999999999998E-3</v>
      </c>
      <c r="F96">
        <v>1.382E-3</v>
      </c>
    </row>
    <row r="97" spans="1:6" x14ac:dyDescent="0.25">
      <c r="A97" t="s">
        <v>106</v>
      </c>
      <c r="B97">
        <v>1151708400</v>
      </c>
      <c r="C97">
        <v>7.94E-4</v>
      </c>
      <c r="D97">
        <v>1.3290000000000001E-3</v>
      </c>
      <c r="E97">
        <v>2.2629999999999998E-3</v>
      </c>
      <c r="F97">
        <v>1.0529999999999999E-3</v>
      </c>
    </row>
    <row r="98" spans="1:6" x14ac:dyDescent="0.25">
      <c r="A98" t="s">
        <v>107</v>
      </c>
      <c r="B98">
        <v>1152313200</v>
      </c>
      <c r="C98">
        <v>1.407E-3</v>
      </c>
      <c r="D98">
        <v>1.3309999999999999E-3</v>
      </c>
      <c r="E98">
        <v>2.127E-3</v>
      </c>
      <c r="F98">
        <v>1.299E-3</v>
      </c>
    </row>
    <row r="99" spans="1:6" x14ac:dyDescent="0.25">
      <c r="A99" t="s">
        <v>108</v>
      </c>
      <c r="B99">
        <v>1152918000</v>
      </c>
      <c r="C99">
        <v>1.348E-3</v>
      </c>
      <c r="D99">
        <v>1.3309999999999999E-3</v>
      </c>
      <c r="E99">
        <v>2E-3</v>
      </c>
      <c r="F99">
        <v>1.3140000000000001E-3</v>
      </c>
    </row>
    <row r="100" spans="1:6" x14ac:dyDescent="0.25">
      <c r="A100" t="s">
        <v>109</v>
      </c>
      <c r="B100">
        <v>1153522800</v>
      </c>
      <c r="C100">
        <v>1.9689999999999998E-3</v>
      </c>
      <c r="D100">
        <v>1.34E-3</v>
      </c>
      <c r="E100">
        <v>1.9970000000000001E-3</v>
      </c>
      <c r="F100">
        <v>1.7589999999999999E-3</v>
      </c>
    </row>
    <row r="101" spans="1:6" x14ac:dyDescent="0.25">
      <c r="A101" t="s">
        <v>110</v>
      </c>
      <c r="B101">
        <v>1154127600</v>
      </c>
      <c r="C101">
        <v>4.3670000000000002E-3</v>
      </c>
      <c r="D101">
        <v>1.387E-3</v>
      </c>
      <c r="E101">
        <v>2.3879999999999999E-3</v>
      </c>
      <c r="F101">
        <v>3.4819999999999999E-3</v>
      </c>
    </row>
    <row r="102" spans="1:6" x14ac:dyDescent="0.25">
      <c r="A102" t="s">
        <v>111</v>
      </c>
      <c r="B102">
        <v>1154732400</v>
      </c>
      <c r="C102">
        <v>6.1289999999999999E-3</v>
      </c>
      <c r="D102">
        <v>1.4599999999999999E-3</v>
      </c>
      <c r="E102">
        <v>2.9870000000000001E-3</v>
      </c>
      <c r="F102">
        <v>5.0559999999999997E-3</v>
      </c>
    </row>
    <row r="103" spans="1:6" x14ac:dyDescent="0.25">
      <c r="A103" t="s">
        <v>112</v>
      </c>
      <c r="B103">
        <v>1155337200</v>
      </c>
      <c r="C103">
        <v>6.3579999999999999E-3</v>
      </c>
      <c r="D103">
        <v>1.5349999999999999E-3</v>
      </c>
      <c r="E103">
        <v>3.5230000000000001E-3</v>
      </c>
      <c r="F103">
        <v>5.7790000000000003E-3</v>
      </c>
    </row>
    <row r="104" spans="1:6" x14ac:dyDescent="0.25">
      <c r="A104" t="s">
        <v>113</v>
      </c>
      <c r="B104">
        <v>1155942000</v>
      </c>
      <c r="C104">
        <v>6.1159999999999999E-3</v>
      </c>
      <c r="D104">
        <v>1.6050000000000001E-3</v>
      </c>
      <c r="E104">
        <v>3.9360000000000003E-3</v>
      </c>
      <c r="F104">
        <v>5.9800000000000001E-3</v>
      </c>
    </row>
    <row r="105" spans="1:6" x14ac:dyDescent="0.25">
      <c r="A105" t="s">
        <v>114</v>
      </c>
      <c r="B105">
        <v>1156546800</v>
      </c>
      <c r="C105">
        <v>6.4510000000000001E-3</v>
      </c>
      <c r="D105">
        <v>1.6789999999999999E-3</v>
      </c>
      <c r="E105">
        <v>4.3359999999999996E-3</v>
      </c>
      <c r="F105">
        <v>6.2490000000000002E-3</v>
      </c>
    </row>
    <row r="106" spans="1:6" x14ac:dyDescent="0.25">
      <c r="A106" t="s">
        <v>115</v>
      </c>
      <c r="B106">
        <v>1157151600</v>
      </c>
      <c r="C106">
        <v>6.8929999999999998E-3</v>
      </c>
      <c r="D106">
        <v>1.7589999999999999E-3</v>
      </c>
      <c r="E106">
        <v>4.7450000000000001E-3</v>
      </c>
      <c r="F106">
        <v>6.6610000000000003E-3</v>
      </c>
    </row>
    <row r="107" spans="1:6" x14ac:dyDescent="0.25">
      <c r="A107" t="s">
        <v>116</v>
      </c>
      <c r="B107">
        <v>1157756400</v>
      </c>
      <c r="C107">
        <v>7.9030000000000003E-3</v>
      </c>
      <c r="D107">
        <v>1.853E-3</v>
      </c>
      <c r="E107">
        <v>5.2459999999999998E-3</v>
      </c>
      <c r="F107">
        <v>7.3429999999999997E-3</v>
      </c>
    </row>
    <row r="108" spans="1:6" x14ac:dyDescent="0.25">
      <c r="A108" t="s">
        <v>117</v>
      </c>
      <c r="B108">
        <v>1158361200</v>
      </c>
      <c r="C108">
        <v>7.136E-3</v>
      </c>
      <c r="D108">
        <v>1.934E-3</v>
      </c>
      <c r="E108">
        <v>5.5370000000000003E-3</v>
      </c>
      <c r="F108">
        <v>7.077E-3</v>
      </c>
    </row>
    <row r="109" spans="1:6" x14ac:dyDescent="0.25">
      <c r="A109" t="s">
        <v>118</v>
      </c>
      <c r="B109">
        <v>1158966000</v>
      </c>
      <c r="C109">
        <v>7.1159999999999999E-3</v>
      </c>
      <c r="D109">
        <v>2.0140000000000002E-3</v>
      </c>
      <c r="E109">
        <v>5.7889999999999999E-3</v>
      </c>
      <c r="F109">
        <v>7.1370000000000001E-3</v>
      </c>
    </row>
    <row r="110" spans="1:6" x14ac:dyDescent="0.25">
      <c r="A110" t="s">
        <v>119</v>
      </c>
      <c r="B110">
        <v>1159570800</v>
      </c>
      <c r="C110">
        <v>7.8549999999999991E-3</v>
      </c>
      <c r="D110">
        <v>2.1029999999999998E-3</v>
      </c>
      <c r="E110">
        <v>6.1180000000000002E-3</v>
      </c>
      <c r="F110">
        <v>7.5830000000000003E-3</v>
      </c>
    </row>
    <row r="111" spans="1:6" x14ac:dyDescent="0.25">
      <c r="A111" t="s">
        <v>120</v>
      </c>
      <c r="B111">
        <v>1160175600</v>
      </c>
      <c r="C111">
        <v>5.9439999999999996E-3</v>
      </c>
      <c r="D111">
        <v>2.1619999999999999E-3</v>
      </c>
      <c r="E111">
        <v>6.0699999999999999E-3</v>
      </c>
      <c r="F111">
        <v>6.3160000000000004E-3</v>
      </c>
    </row>
    <row r="112" spans="1:6" x14ac:dyDescent="0.25">
      <c r="A112" t="s">
        <v>121</v>
      </c>
      <c r="B112">
        <v>1160780400</v>
      </c>
      <c r="C112">
        <v>1.684E-3</v>
      </c>
      <c r="D112">
        <v>2.1540000000000001E-3</v>
      </c>
      <c r="E112">
        <v>5.3819999999999996E-3</v>
      </c>
      <c r="F112">
        <v>3.967E-3</v>
      </c>
    </row>
    <row r="113" spans="1:6" x14ac:dyDescent="0.25">
      <c r="A113" t="s">
        <v>122</v>
      </c>
      <c r="B113">
        <v>1161385200</v>
      </c>
      <c r="C113">
        <v>5.7010000000000003E-3</v>
      </c>
      <c r="D113">
        <v>2.209E-3</v>
      </c>
      <c r="E113">
        <v>5.4279999999999997E-3</v>
      </c>
      <c r="F113">
        <v>4.9389999999999998E-3</v>
      </c>
    </row>
    <row r="114" spans="1:6" x14ac:dyDescent="0.25">
      <c r="A114" t="s">
        <v>123</v>
      </c>
      <c r="B114">
        <v>1161990000</v>
      </c>
      <c r="C114">
        <v>6.0419999999999996E-3</v>
      </c>
      <c r="D114">
        <v>2.2669999999999999E-3</v>
      </c>
      <c r="E114">
        <v>5.5259999999999997E-3</v>
      </c>
      <c r="F114">
        <v>5.6249999999999998E-3</v>
      </c>
    </row>
    <row r="115" spans="1:6" x14ac:dyDescent="0.25">
      <c r="A115" t="s">
        <v>124</v>
      </c>
      <c r="B115">
        <v>1162598400</v>
      </c>
      <c r="C115">
        <v>6.6550000000000003E-3</v>
      </c>
      <c r="D115">
        <v>2.3349999999999998E-3</v>
      </c>
      <c r="E115">
        <v>5.7019999999999996E-3</v>
      </c>
      <c r="F115">
        <v>6.1619999999999999E-3</v>
      </c>
    </row>
    <row r="116" spans="1:6" x14ac:dyDescent="0.25">
      <c r="A116" t="s">
        <v>125</v>
      </c>
      <c r="B116">
        <v>1163203200</v>
      </c>
      <c r="C116">
        <v>4.3940000000000003E-3</v>
      </c>
      <c r="D116">
        <v>2.366E-3</v>
      </c>
      <c r="E116">
        <v>5.4920000000000004E-3</v>
      </c>
      <c r="F116">
        <v>5.2269999999999999E-3</v>
      </c>
    </row>
    <row r="117" spans="1:6" x14ac:dyDescent="0.25">
      <c r="A117" t="s">
        <v>126</v>
      </c>
      <c r="B117">
        <v>1163808000</v>
      </c>
      <c r="C117">
        <v>7.2760000000000003E-3</v>
      </c>
      <c r="D117">
        <v>2.4420000000000002E-3</v>
      </c>
      <c r="E117">
        <v>5.7790000000000003E-3</v>
      </c>
      <c r="F117">
        <v>6.4859999999999996E-3</v>
      </c>
    </row>
    <row r="118" spans="1:6" x14ac:dyDescent="0.25">
      <c r="A118" t="s">
        <v>127</v>
      </c>
      <c r="B118">
        <v>1164412800</v>
      </c>
      <c r="C118">
        <v>6.87E-4</v>
      </c>
      <c r="D118">
        <v>2.415E-3</v>
      </c>
      <c r="E118">
        <v>4.9560000000000003E-3</v>
      </c>
      <c r="F118">
        <v>3.0630000000000002E-3</v>
      </c>
    </row>
    <row r="119" spans="1:6" x14ac:dyDescent="0.25">
      <c r="A119" t="s">
        <v>128</v>
      </c>
      <c r="B119">
        <v>1165017600</v>
      </c>
      <c r="C119">
        <v>6.1899999999999998E-4</v>
      </c>
      <c r="D119">
        <v>2.3869999999999998E-3</v>
      </c>
      <c r="E119">
        <v>4.2599999999999999E-3</v>
      </c>
      <c r="F119">
        <v>1.658E-3</v>
      </c>
    </row>
    <row r="120" spans="1:6" x14ac:dyDescent="0.25">
      <c r="A120" t="s">
        <v>129</v>
      </c>
      <c r="B120">
        <v>1165622400</v>
      </c>
      <c r="C120">
        <v>6.5200000000000002E-4</v>
      </c>
      <c r="D120">
        <v>2.3600000000000001E-3</v>
      </c>
      <c r="E120">
        <v>3.679E-3</v>
      </c>
      <c r="F120">
        <v>1.057E-3</v>
      </c>
    </row>
    <row r="121" spans="1:6" x14ac:dyDescent="0.25">
      <c r="A121" t="s">
        <v>130</v>
      </c>
      <c r="B121">
        <v>1166227200</v>
      </c>
      <c r="C121">
        <v>3.0209999999999998E-3</v>
      </c>
      <c r="D121">
        <v>2.3700000000000001E-3</v>
      </c>
      <c r="E121">
        <v>3.5929999999999998E-3</v>
      </c>
      <c r="F121">
        <v>2.5929999999999998E-3</v>
      </c>
    </row>
    <row r="122" spans="1:6" x14ac:dyDescent="0.25">
      <c r="A122" t="s">
        <v>131</v>
      </c>
      <c r="B122">
        <v>1166832000</v>
      </c>
      <c r="C122">
        <v>6.4180000000000001E-3</v>
      </c>
      <c r="D122">
        <v>2.4320000000000001E-3</v>
      </c>
      <c r="E122">
        <v>4.0439999999999999E-3</v>
      </c>
      <c r="F122">
        <v>4.8320000000000004E-3</v>
      </c>
    </row>
    <row r="123" spans="1:6" x14ac:dyDescent="0.25">
      <c r="A123" t="s">
        <v>132</v>
      </c>
      <c r="B123">
        <v>1167436800</v>
      </c>
      <c r="C123">
        <v>7.548E-3</v>
      </c>
      <c r="D123">
        <v>2.5110000000000002E-3</v>
      </c>
      <c r="E123">
        <v>4.6179999999999997E-3</v>
      </c>
      <c r="F123">
        <v>6.6639999999999998E-3</v>
      </c>
    </row>
    <row r="124" spans="1:6" x14ac:dyDescent="0.25">
      <c r="A124" t="s">
        <v>133</v>
      </c>
      <c r="B124">
        <v>1168041600</v>
      </c>
      <c r="C124">
        <v>4.731E-3</v>
      </c>
      <c r="D124">
        <v>2.5439999999999998E-3</v>
      </c>
      <c r="E124">
        <v>4.6189999999999998E-3</v>
      </c>
      <c r="F124">
        <v>5.3070000000000001E-3</v>
      </c>
    </row>
    <row r="125" spans="1:6" x14ac:dyDescent="0.25">
      <c r="A125" t="s">
        <v>134</v>
      </c>
      <c r="B125">
        <v>1168646400</v>
      </c>
      <c r="C125">
        <v>3.0730000000000002E-3</v>
      </c>
      <c r="D125">
        <v>2.552E-3</v>
      </c>
      <c r="E125">
        <v>4.3660000000000001E-3</v>
      </c>
      <c r="F125">
        <v>3.9610000000000001E-3</v>
      </c>
    </row>
    <row r="126" spans="1:6" x14ac:dyDescent="0.25">
      <c r="A126" t="s">
        <v>135</v>
      </c>
      <c r="B126">
        <v>1169251200</v>
      </c>
      <c r="C126">
        <v>2.5179999999999998E-3</v>
      </c>
      <c r="D126">
        <v>2.552E-3</v>
      </c>
      <c r="E126">
        <v>4.071E-3</v>
      </c>
      <c r="F126">
        <v>3.1779999999999998E-3</v>
      </c>
    </row>
    <row r="127" spans="1:6" x14ac:dyDescent="0.25">
      <c r="A127" t="s">
        <v>136</v>
      </c>
      <c r="B127">
        <v>1169856000</v>
      </c>
      <c r="C127">
        <v>2.7369999999999998E-3</v>
      </c>
      <c r="D127">
        <v>2.5539999999999998E-3</v>
      </c>
      <c r="E127">
        <v>3.8509999999999998E-3</v>
      </c>
      <c r="F127">
        <v>2.8600000000000001E-3</v>
      </c>
    </row>
    <row r="128" spans="1:6" x14ac:dyDescent="0.25">
      <c r="A128" t="s">
        <v>137</v>
      </c>
      <c r="B128">
        <v>1170460800</v>
      </c>
      <c r="C128">
        <v>2.5079999999999998E-3</v>
      </c>
      <c r="D128">
        <v>2.5530000000000001E-3</v>
      </c>
      <c r="E128">
        <v>3.6359999999999999E-3</v>
      </c>
      <c r="F128">
        <v>2.6900000000000001E-3</v>
      </c>
    </row>
    <row r="129" spans="1:6" x14ac:dyDescent="0.25">
      <c r="A129" t="s">
        <v>138</v>
      </c>
      <c r="B129">
        <v>1171065600</v>
      </c>
      <c r="C129">
        <v>2.643E-3</v>
      </c>
      <c r="D129">
        <v>2.555E-3</v>
      </c>
      <c r="E129">
        <v>3.4740000000000001E-3</v>
      </c>
      <c r="F129">
        <v>2.6519999999999998E-3</v>
      </c>
    </row>
    <row r="130" spans="1:6" x14ac:dyDescent="0.25">
      <c r="A130" t="s">
        <v>139</v>
      </c>
      <c r="B130">
        <v>1171670400</v>
      </c>
      <c r="C130">
        <v>2.2899999999999999E-3</v>
      </c>
      <c r="D130">
        <v>2.5500000000000002E-3</v>
      </c>
      <c r="E130">
        <v>3.2829999999999999E-3</v>
      </c>
      <c r="F130">
        <v>2.464E-3</v>
      </c>
    </row>
    <row r="131" spans="1:6" x14ac:dyDescent="0.25">
      <c r="A131" t="s">
        <v>140</v>
      </c>
      <c r="B131">
        <v>1172275200</v>
      </c>
      <c r="C131">
        <v>2.6900000000000001E-3</v>
      </c>
      <c r="D131">
        <v>2.552E-3</v>
      </c>
      <c r="E131">
        <v>3.1849999999999999E-3</v>
      </c>
      <c r="F131">
        <v>2.578E-3</v>
      </c>
    </row>
    <row r="132" spans="1:6" x14ac:dyDescent="0.25">
      <c r="A132" t="s">
        <v>141</v>
      </c>
      <c r="B132">
        <v>1172880000</v>
      </c>
      <c r="C132">
        <v>2.7360000000000002E-3</v>
      </c>
      <c r="D132">
        <v>2.555E-3</v>
      </c>
      <c r="E132">
        <v>3.1129999999999999E-3</v>
      </c>
      <c r="F132">
        <v>2.7009999999999998E-3</v>
      </c>
    </row>
    <row r="133" spans="1:6" x14ac:dyDescent="0.25">
      <c r="A133" t="s">
        <v>142</v>
      </c>
      <c r="B133">
        <v>1173481200</v>
      </c>
      <c r="C133">
        <v>2.48E-3</v>
      </c>
      <c r="D133">
        <v>2.5539999999999998E-3</v>
      </c>
      <c r="E133">
        <v>3.009E-3</v>
      </c>
      <c r="F133">
        <v>2.5460000000000001E-3</v>
      </c>
    </row>
    <row r="134" spans="1:6" x14ac:dyDescent="0.25">
      <c r="A134" t="s">
        <v>143</v>
      </c>
      <c r="B134">
        <v>1174086000</v>
      </c>
      <c r="C134">
        <v>2.8800000000000002E-3</v>
      </c>
      <c r="D134">
        <v>2.5579999999999999E-3</v>
      </c>
      <c r="E134">
        <v>2.9870000000000001E-3</v>
      </c>
      <c r="F134">
        <v>2.7599999999999999E-3</v>
      </c>
    </row>
    <row r="135" spans="1:6" x14ac:dyDescent="0.25">
      <c r="A135" t="s">
        <v>144</v>
      </c>
      <c r="B135">
        <v>1174690800</v>
      </c>
      <c r="C135">
        <v>2.6310000000000001E-3</v>
      </c>
      <c r="D135">
        <v>2.5590000000000001E-3</v>
      </c>
      <c r="E135">
        <v>2.9269999999999999E-3</v>
      </c>
      <c r="F135">
        <v>2.6580000000000002E-3</v>
      </c>
    </row>
    <row r="136" spans="1:6" x14ac:dyDescent="0.25">
      <c r="A136" t="s">
        <v>145</v>
      </c>
      <c r="B136">
        <v>1175295600</v>
      </c>
      <c r="C136">
        <v>2.581E-3</v>
      </c>
      <c r="D136">
        <v>2.5600000000000002E-3</v>
      </c>
      <c r="E136">
        <v>2.8679999999999999E-3</v>
      </c>
      <c r="F136">
        <v>2.5699999999999998E-3</v>
      </c>
    </row>
    <row r="137" spans="1:6" x14ac:dyDescent="0.25">
      <c r="A137" t="s">
        <v>146</v>
      </c>
      <c r="B137">
        <v>1175900400</v>
      </c>
      <c r="C137">
        <v>2.5890000000000002E-3</v>
      </c>
      <c r="D137">
        <v>2.5600000000000002E-3</v>
      </c>
      <c r="E137">
        <v>2.8170000000000001E-3</v>
      </c>
      <c r="F137">
        <v>2.493E-3</v>
      </c>
    </row>
    <row r="138" spans="1:6" x14ac:dyDescent="0.25">
      <c r="A138" t="s">
        <v>147</v>
      </c>
      <c r="B138">
        <v>1176505200</v>
      </c>
      <c r="C138">
        <v>1.5839999999999999E-3</v>
      </c>
      <c r="D138">
        <v>2.545E-3</v>
      </c>
      <c r="E138">
        <v>2.6210000000000001E-3</v>
      </c>
      <c r="F138">
        <v>2.0149999999999999E-3</v>
      </c>
    </row>
    <row r="139" spans="1:6" x14ac:dyDescent="0.25">
      <c r="A139" t="s">
        <v>148</v>
      </c>
      <c r="B139">
        <v>1177110000</v>
      </c>
      <c r="C139">
        <v>1.9919999999999998E-3</v>
      </c>
      <c r="D139">
        <v>2.5360000000000001E-3</v>
      </c>
      <c r="E139">
        <v>2.5179999999999998E-3</v>
      </c>
      <c r="F139">
        <v>1.9980000000000002E-3</v>
      </c>
    </row>
    <row r="140" spans="1:6" x14ac:dyDescent="0.25">
      <c r="A140" t="s">
        <v>149</v>
      </c>
      <c r="B140">
        <v>1177714800</v>
      </c>
      <c r="C140">
        <v>1.6720000000000001E-3</v>
      </c>
      <c r="D140">
        <v>2.5230000000000001E-3</v>
      </c>
      <c r="E140">
        <v>2.379E-3</v>
      </c>
      <c r="F140">
        <v>1.7780000000000001E-3</v>
      </c>
    </row>
    <row r="141" spans="1:6" x14ac:dyDescent="0.25">
      <c r="A141" t="s">
        <v>150</v>
      </c>
      <c r="B141">
        <v>1178319600</v>
      </c>
      <c r="C141">
        <v>1.7409999999999999E-3</v>
      </c>
      <c r="D141">
        <v>2.5100000000000001E-3</v>
      </c>
      <c r="E141">
        <v>2.2759999999999998E-3</v>
      </c>
      <c r="F141">
        <v>1.758E-3</v>
      </c>
    </row>
    <row r="142" spans="1:6" x14ac:dyDescent="0.25">
      <c r="A142" t="s">
        <v>151</v>
      </c>
      <c r="B142">
        <v>1178924400</v>
      </c>
      <c r="C142">
        <v>1.817E-3</v>
      </c>
      <c r="D142">
        <v>2.5000000000000001E-3</v>
      </c>
      <c r="E142">
        <v>2.2009999999999998E-3</v>
      </c>
      <c r="F142">
        <v>1.799E-3</v>
      </c>
    </row>
    <row r="143" spans="1:6" x14ac:dyDescent="0.25">
      <c r="A143" t="s">
        <v>152</v>
      </c>
      <c r="B143">
        <v>1179529200</v>
      </c>
      <c r="C143">
        <v>1.737E-3</v>
      </c>
      <c r="D143">
        <v>2.4880000000000002E-3</v>
      </c>
      <c r="E143">
        <v>2.1250000000000002E-3</v>
      </c>
      <c r="F143">
        <v>1.7489999999999999E-3</v>
      </c>
    </row>
    <row r="144" spans="1:6" x14ac:dyDescent="0.25">
      <c r="A144" t="s">
        <v>153</v>
      </c>
      <c r="B144">
        <v>1180134000</v>
      </c>
      <c r="C144">
        <v>1.3450000000000001E-3</v>
      </c>
      <c r="D144">
        <v>2.47E-3</v>
      </c>
      <c r="E144">
        <v>2.0010000000000002E-3</v>
      </c>
      <c r="F144">
        <v>1.549E-3</v>
      </c>
    </row>
    <row r="145" spans="1:6" x14ac:dyDescent="0.25">
      <c r="A145" t="s">
        <v>154</v>
      </c>
      <c r="B145">
        <v>1180738800</v>
      </c>
      <c r="C145">
        <v>1.931E-3</v>
      </c>
      <c r="D145">
        <v>2.4620000000000002E-3</v>
      </c>
      <c r="E145">
        <v>1.9889999999999999E-3</v>
      </c>
      <c r="F145">
        <v>1.7730000000000001E-3</v>
      </c>
    </row>
    <row r="146" spans="1:6" x14ac:dyDescent="0.25">
      <c r="A146" t="s">
        <v>155</v>
      </c>
      <c r="B146">
        <v>1181343600</v>
      </c>
      <c r="C146">
        <v>9.5799999999999998E-4</v>
      </c>
      <c r="D146">
        <v>2.4380000000000001E-3</v>
      </c>
      <c r="E146">
        <v>1.8209999999999999E-3</v>
      </c>
      <c r="F146">
        <v>1.279E-3</v>
      </c>
    </row>
    <row r="147" spans="1:6" x14ac:dyDescent="0.25">
      <c r="A147" t="s">
        <v>156</v>
      </c>
      <c r="B147">
        <v>1181948400</v>
      </c>
      <c r="C147">
        <v>5.8299999999999997E-4</v>
      </c>
      <c r="D147">
        <v>2.4099999999999998E-3</v>
      </c>
      <c r="E147">
        <v>1.6199999999999999E-3</v>
      </c>
      <c r="F147">
        <v>8.3100000000000003E-4</v>
      </c>
    </row>
    <row r="148" spans="1:6" x14ac:dyDescent="0.25">
      <c r="A148" t="s">
        <v>157</v>
      </c>
      <c r="B148">
        <v>1182553200</v>
      </c>
      <c r="C148">
        <v>0</v>
      </c>
      <c r="D148">
        <v>2.372E-3</v>
      </c>
      <c r="E148">
        <v>1.359E-3</v>
      </c>
      <c r="F148">
        <v>3.4900000000000003E-4</v>
      </c>
    </row>
    <row r="149" spans="1:6" x14ac:dyDescent="0.25">
      <c r="A149" t="s">
        <v>158</v>
      </c>
      <c r="B149">
        <v>1183158000</v>
      </c>
      <c r="C149">
        <v>0</v>
      </c>
      <c r="D149">
        <v>2.336E-3</v>
      </c>
      <c r="E149">
        <v>1.1410000000000001E-3</v>
      </c>
      <c r="F149">
        <v>1.47E-4</v>
      </c>
    </row>
    <row r="150" spans="1:6" x14ac:dyDescent="0.25">
      <c r="A150" t="s">
        <v>159</v>
      </c>
      <c r="B150">
        <v>1183762800</v>
      </c>
      <c r="C150">
        <v>0</v>
      </c>
      <c r="D150">
        <v>2.3E-3</v>
      </c>
      <c r="E150">
        <v>9.5799999999999998E-4</v>
      </c>
      <c r="F150">
        <v>6.2000000000000003E-5</v>
      </c>
    </row>
    <row r="151" spans="1:6" x14ac:dyDescent="0.25">
      <c r="A151" t="s">
        <v>160</v>
      </c>
      <c r="B151">
        <v>1184367600</v>
      </c>
      <c r="C151">
        <v>0</v>
      </c>
      <c r="D151">
        <v>2.264E-3</v>
      </c>
      <c r="E151">
        <v>8.0400000000000003E-4</v>
      </c>
      <c r="F151">
        <v>2.5999999999999998E-5</v>
      </c>
    </row>
    <row r="152" spans="1:6" x14ac:dyDescent="0.25">
      <c r="A152" t="s">
        <v>161</v>
      </c>
      <c r="B152">
        <v>1184972400</v>
      </c>
      <c r="C152">
        <v>0</v>
      </c>
      <c r="D152">
        <v>2.2300000000000002E-3</v>
      </c>
      <c r="E152">
        <v>6.7500000000000004E-4</v>
      </c>
      <c r="F152">
        <v>1.1E-5</v>
      </c>
    </row>
    <row r="153" spans="1:6" x14ac:dyDescent="0.25">
      <c r="A153" t="s">
        <v>162</v>
      </c>
      <c r="B153">
        <v>1185577200</v>
      </c>
      <c r="C153">
        <v>0</v>
      </c>
      <c r="D153">
        <v>2.1949999999999999E-3</v>
      </c>
      <c r="E153">
        <v>5.6599999999999999E-4</v>
      </c>
      <c r="F153">
        <v>5.0000000000000004E-6</v>
      </c>
    </row>
    <row r="154" spans="1:6" x14ac:dyDescent="0.25">
      <c r="A154" t="s">
        <v>163</v>
      </c>
      <c r="B154">
        <v>1186182000</v>
      </c>
      <c r="C154">
        <v>0</v>
      </c>
      <c r="D154">
        <v>2.1610000000000002E-3</v>
      </c>
      <c r="E154">
        <v>4.75E-4</v>
      </c>
      <c r="F154">
        <v>1.9999999999999999E-6</v>
      </c>
    </row>
    <row r="155" spans="1:6" x14ac:dyDescent="0.25">
      <c r="A155" t="s">
        <v>164</v>
      </c>
      <c r="B155">
        <v>1186786800</v>
      </c>
      <c r="C155">
        <v>0</v>
      </c>
      <c r="D155">
        <v>2.1280000000000001E-3</v>
      </c>
      <c r="E155">
        <v>3.9899999999999999E-4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2.0950000000000001E-3</v>
      </c>
      <c r="E156">
        <v>3.3500000000000001E-4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2.0630000000000002E-3</v>
      </c>
      <c r="E157">
        <v>2.81E-4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2.0309999999999998E-3</v>
      </c>
      <c r="E158">
        <v>2.3599999999999999E-4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2E-3</v>
      </c>
      <c r="E159">
        <v>1.9799999999999999E-4</v>
      </c>
      <c r="F159">
        <v>0</v>
      </c>
    </row>
    <row r="160" spans="1:6" x14ac:dyDescent="0.25">
      <c r="A160" t="s">
        <v>169</v>
      </c>
      <c r="B160">
        <v>1189810800</v>
      </c>
      <c r="C160">
        <v>1.4300000000000001E-4</v>
      </c>
      <c r="D160">
        <v>1.9710000000000001E-3</v>
      </c>
      <c r="E160">
        <v>1.9000000000000001E-4</v>
      </c>
      <c r="F160">
        <v>1.0399999999999999E-4</v>
      </c>
    </row>
    <row r="161" spans="1:6" x14ac:dyDescent="0.25">
      <c r="A161" t="s">
        <v>170</v>
      </c>
      <c r="B161">
        <v>1190415600</v>
      </c>
      <c r="C161">
        <v>4.4089999999999997E-3</v>
      </c>
      <c r="D161">
        <v>2.0089999999999999E-3</v>
      </c>
      <c r="E161">
        <v>8.9700000000000001E-4</v>
      </c>
      <c r="F161">
        <v>3.1649999999999998E-3</v>
      </c>
    </row>
    <row r="162" spans="1:6" x14ac:dyDescent="0.25">
      <c r="A162" t="s">
        <v>171</v>
      </c>
      <c r="B162">
        <v>1191020400</v>
      </c>
      <c r="C162">
        <v>7.071E-3</v>
      </c>
      <c r="D162">
        <v>2.0860000000000002E-3</v>
      </c>
      <c r="E162">
        <v>1.864E-3</v>
      </c>
      <c r="F162">
        <v>5.0670000000000003E-3</v>
      </c>
    </row>
    <row r="163" spans="1:6" x14ac:dyDescent="0.25">
      <c r="A163" t="s">
        <v>172</v>
      </c>
      <c r="B163">
        <v>1191625200</v>
      </c>
      <c r="C163">
        <v>4.999E-3</v>
      </c>
      <c r="D163">
        <v>2.1310000000000001E-3</v>
      </c>
      <c r="E163">
        <v>2.3700000000000001E-3</v>
      </c>
      <c r="F163">
        <v>5.1130000000000004E-3</v>
      </c>
    </row>
    <row r="164" spans="1:6" x14ac:dyDescent="0.25">
      <c r="A164" t="s">
        <v>173</v>
      </c>
      <c r="B164">
        <v>1192230000</v>
      </c>
      <c r="C164">
        <v>6.1419999999999999E-3</v>
      </c>
      <c r="D164">
        <v>2.1919999999999999E-3</v>
      </c>
      <c r="E164">
        <v>2.9729999999999999E-3</v>
      </c>
      <c r="F164">
        <v>5.7169999999999999E-3</v>
      </c>
    </row>
    <row r="165" spans="1:6" x14ac:dyDescent="0.25">
      <c r="A165" t="s">
        <v>174</v>
      </c>
      <c r="B165">
        <v>1192834800</v>
      </c>
      <c r="C165">
        <v>4.6719999999999999E-3</v>
      </c>
      <c r="D165">
        <v>2.2300000000000002E-3</v>
      </c>
      <c r="E165">
        <v>3.241E-3</v>
      </c>
      <c r="F165">
        <v>5.0800000000000003E-3</v>
      </c>
    </row>
    <row r="166" spans="1:6" x14ac:dyDescent="0.25">
      <c r="A166" t="s">
        <v>175</v>
      </c>
      <c r="B166">
        <v>1193439600</v>
      </c>
      <c r="C166">
        <v>6.5040000000000002E-3</v>
      </c>
      <c r="D166">
        <v>2.2959999999999999E-3</v>
      </c>
      <c r="E166">
        <v>3.7720000000000002E-3</v>
      </c>
      <c r="F166">
        <v>6.0780000000000001E-3</v>
      </c>
    </row>
    <row r="167" spans="1:6" x14ac:dyDescent="0.25">
      <c r="A167" t="s">
        <v>176</v>
      </c>
      <c r="B167">
        <v>1194048000</v>
      </c>
      <c r="C167">
        <v>7.4380000000000002E-3</v>
      </c>
      <c r="D167">
        <v>2.3749999999999999E-3</v>
      </c>
      <c r="E167">
        <v>4.3509999999999998E-3</v>
      </c>
      <c r="F167">
        <v>6.698E-3</v>
      </c>
    </row>
    <row r="168" spans="1:6" x14ac:dyDescent="0.25">
      <c r="A168" t="s">
        <v>177</v>
      </c>
      <c r="B168">
        <v>1194652800</v>
      </c>
      <c r="C168">
        <v>5.3049999999999998E-3</v>
      </c>
      <c r="D168">
        <v>2.4199999999999998E-3</v>
      </c>
      <c r="E168">
        <v>4.5019999999999999E-3</v>
      </c>
      <c r="F168">
        <v>5.9049999999999997E-3</v>
      </c>
    </row>
    <row r="169" spans="1:6" x14ac:dyDescent="0.25">
      <c r="A169" t="s">
        <v>178</v>
      </c>
      <c r="B169">
        <v>1195257600</v>
      </c>
      <c r="C169">
        <v>5.0860000000000002E-3</v>
      </c>
      <c r="D169">
        <v>2.4599999999999999E-3</v>
      </c>
      <c r="E169">
        <v>4.5890000000000002E-3</v>
      </c>
      <c r="F169">
        <v>5.3680000000000004E-3</v>
      </c>
    </row>
    <row r="170" spans="1:6" x14ac:dyDescent="0.25">
      <c r="A170" t="s">
        <v>179</v>
      </c>
      <c r="B170">
        <v>1195862400</v>
      </c>
      <c r="C170">
        <v>4.0159999999999996E-3</v>
      </c>
      <c r="D170">
        <v>2.4840000000000001E-3</v>
      </c>
      <c r="E170">
        <v>4.4840000000000001E-3</v>
      </c>
      <c r="F170">
        <v>4.4070000000000003E-3</v>
      </c>
    </row>
    <row r="171" spans="1:6" x14ac:dyDescent="0.25">
      <c r="A171" t="s">
        <v>180</v>
      </c>
      <c r="B171">
        <v>1196467200</v>
      </c>
      <c r="C171">
        <v>5.587E-3</v>
      </c>
      <c r="D171">
        <v>2.5309999999999998E-3</v>
      </c>
      <c r="E171">
        <v>4.6639999999999997E-3</v>
      </c>
      <c r="F171">
        <v>5.1900000000000002E-3</v>
      </c>
    </row>
    <row r="172" spans="1:6" x14ac:dyDescent="0.25">
      <c r="A172" t="s">
        <v>181</v>
      </c>
      <c r="B172">
        <v>1197072000</v>
      </c>
      <c r="C172">
        <v>4.6750000000000003E-3</v>
      </c>
      <c r="D172">
        <v>2.5639999999999999E-3</v>
      </c>
      <c r="E172">
        <v>4.6699999999999997E-3</v>
      </c>
      <c r="F172">
        <v>5.019E-3</v>
      </c>
    </row>
    <row r="173" spans="1:6" x14ac:dyDescent="0.25">
      <c r="A173" t="s">
        <v>182</v>
      </c>
      <c r="B173">
        <v>1197676800</v>
      </c>
      <c r="C173">
        <v>2.2550000000000001E-3</v>
      </c>
      <c r="D173">
        <v>2.5590000000000001E-3</v>
      </c>
      <c r="E173">
        <v>4.2680000000000001E-3</v>
      </c>
      <c r="F173">
        <v>3.189E-3</v>
      </c>
    </row>
    <row r="174" spans="1:6" x14ac:dyDescent="0.25">
      <c r="A174" t="s">
        <v>183</v>
      </c>
      <c r="B174">
        <v>1198281600</v>
      </c>
      <c r="C174">
        <v>3.9659999999999999E-3</v>
      </c>
      <c r="D174">
        <v>2.581E-3</v>
      </c>
      <c r="E174">
        <v>4.2209999999999999E-3</v>
      </c>
      <c r="F174">
        <v>3.7109999999999999E-3</v>
      </c>
    </row>
    <row r="175" spans="1:6" x14ac:dyDescent="0.25">
      <c r="A175" t="s">
        <v>184</v>
      </c>
      <c r="B175">
        <v>1198886400</v>
      </c>
      <c r="C175">
        <v>7.1110000000000001E-3</v>
      </c>
      <c r="D175">
        <v>2.65E-3</v>
      </c>
      <c r="E175">
        <v>4.679E-3</v>
      </c>
      <c r="F175">
        <v>5.6360000000000004E-3</v>
      </c>
    </row>
    <row r="176" spans="1:6" x14ac:dyDescent="0.25">
      <c r="A176" t="s">
        <v>185</v>
      </c>
      <c r="B176">
        <v>1199491200</v>
      </c>
      <c r="C176">
        <v>6.2680000000000001E-3</v>
      </c>
      <c r="D176">
        <v>2.7049999999999999E-3</v>
      </c>
      <c r="E176">
        <v>4.934E-3</v>
      </c>
      <c r="F176">
        <v>6.0549999999999996E-3</v>
      </c>
    </row>
    <row r="177" spans="1:6" x14ac:dyDescent="0.25">
      <c r="A177" t="s">
        <v>186</v>
      </c>
      <c r="B177">
        <v>1200096000</v>
      </c>
      <c r="C177">
        <v>6.3870000000000003E-3</v>
      </c>
      <c r="D177">
        <v>2.7620000000000001E-3</v>
      </c>
      <c r="E177">
        <v>5.1609999999999998E-3</v>
      </c>
      <c r="F177">
        <v>6.1890000000000001E-3</v>
      </c>
    </row>
    <row r="178" spans="1:6" x14ac:dyDescent="0.25">
      <c r="A178" t="s">
        <v>187</v>
      </c>
      <c r="B178">
        <v>1200700800</v>
      </c>
      <c r="C178">
        <v>5.0379999999999999E-3</v>
      </c>
      <c r="D178">
        <v>2.7959999999999999E-3</v>
      </c>
      <c r="E178">
        <v>5.1440000000000001E-3</v>
      </c>
      <c r="F178">
        <v>5.6309999999999997E-3</v>
      </c>
    </row>
    <row r="179" spans="1:6" x14ac:dyDescent="0.25">
      <c r="A179" t="s">
        <v>188</v>
      </c>
      <c r="B179">
        <v>1201305600</v>
      </c>
      <c r="C179">
        <v>5.4339999999999996E-3</v>
      </c>
      <c r="D179">
        <v>2.8370000000000001E-3</v>
      </c>
      <c r="E179">
        <v>5.1799999999999997E-3</v>
      </c>
      <c r="F179">
        <v>5.3749999999999996E-3</v>
      </c>
    </row>
    <row r="180" spans="1:6" x14ac:dyDescent="0.25">
      <c r="A180" t="s">
        <v>189</v>
      </c>
      <c r="B180">
        <v>1201910400</v>
      </c>
      <c r="C180">
        <v>4.1390000000000003E-3</v>
      </c>
      <c r="D180">
        <v>2.8570000000000002E-3</v>
      </c>
      <c r="E180">
        <v>5.0260000000000001E-3</v>
      </c>
      <c r="F180">
        <v>4.9610000000000001E-3</v>
      </c>
    </row>
    <row r="181" spans="1:6" x14ac:dyDescent="0.25">
      <c r="A181" t="s">
        <v>190</v>
      </c>
      <c r="B181">
        <v>1202515200</v>
      </c>
      <c r="C181">
        <v>6.228E-3</v>
      </c>
      <c r="D181">
        <v>2.908E-3</v>
      </c>
      <c r="E181">
        <v>5.2189999999999997E-3</v>
      </c>
      <c r="F181">
        <v>5.7549999999999997E-3</v>
      </c>
    </row>
    <row r="182" spans="1:6" x14ac:dyDescent="0.25">
      <c r="A182" t="s">
        <v>191</v>
      </c>
      <c r="B182">
        <v>1203120000</v>
      </c>
      <c r="C182">
        <v>4.5989999999999998E-3</v>
      </c>
      <c r="D182">
        <v>2.934E-3</v>
      </c>
      <c r="E182">
        <v>5.1159999999999999E-3</v>
      </c>
      <c r="F182">
        <v>5.0800000000000003E-3</v>
      </c>
    </row>
    <row r="183" spans="1:6" x14ac:dyDescent="0.25">
      <c r="A183" t="s">
        <v>192</v>
      </c>
      <c r="B183">
        <v>1203724800</v>
      </c>
      <c r="C183">
        <v>5.3680000000000004E-3</v>
      </c>
      <c r="D183">
        <v>2.9710000000000001E-3</v>
      </c>
      <c r="E183">
        <v>5.1510000000000002E-3</v>
      </c>
      <c r="F183">
        <v>5.1869999999999998E-3</v>
      </c>
    </row>
    <row r="184" spans="1:6" x14ac:dyDescent="0.25">
      <c r="A184" t="s">
        <v>193</v>
      </c>
      <c r="B184">
        <v>1204329600</v>
      </c>
      <c r="C184">
        <v>5.1219999999999998E-3</v>
      </c>
      <c r="D184">
        <v>3.0040000000000002E-3</v>
      </c>
      <c r="E184">
        <v>5.1500000000000001E-3</v>
      </c>
      <c r="F184">
        <v>5.2700000000000004E-3</v>
      </c>
    </row>
    <row r="185" spans="1:6" x14ac:dyDescent="0.25">
      <c r="A185" t="s">
        <v>194</v>
      </c>
      <c r="B185">
        <v>1204934400</v>
      </c>
      <c r="C185">
        <v>5.2059999999999997E-3</v>
      </c>
      <c r="D185">
        <v>3.0370000000000002E-3</v>
      </c>
      <c r="E185">
        <v>5.1529999999999996E-3</v>
      </c>
      <c r="F185">
        <v>5.1919999999999996E-3</v>
      </c>
    </row>
    <row r="186" spans="1:6" x14ac:dyDescent="0.25">
      <c r="A186" t="s">
        <v>195</v>
      </c>
      <c r="B186">
        <v>1205535600</v>
      </c>
      <c r="C186">
        <v>4.6430000000000004E-3</v>
      </c>
      <c r="D186">
        <v>3.0620000000000001E-3</v>
      </c>
      <c r="E186">
        <v>5.0639999999999999E-3</v>
      </c>
      <c r="F186">
        <v>4.7840000000000001E-3</v>
      </c>
    </row>
    <row r="187" spans="1:6" x14ac:dyDescent="0.25">
      <c r="A187" t="s">
        <v>196</v>
      </c>
      <c r="B187">
        <v>1206140400</v>
      </c>
      <c r="C187">
        <v>5.0520000000000001E-3</v>
      </c>
      <c r="D187">
        <v>3.0920000000000001E-3</v>
      </c>
      <c r="E187">
        <v>5.0549999999999996E-3</v>
      </c>
      <c r="F187">
        <v>4.8809999999999999E-3</v>
      </c>
    </row>
    <row r="188" spans="1:6" x14ac:dyDescent="0.25">
      <c r="A188" t="s">
        <v>197</v>
      </c>
      <c r="B188">
        <v>1206745200</v>
      </c>
      <c r="C188">
        <v>4.3930000000000002E-3</v>
      </c>
      <c r="D188">
        <v>3.1120000000000002E-3</v>
      </c>
      <c r="E188">
        <v>4.9389999999999998E-3</v>
      </c>
      <c r="F188">
        <v>4.4590000000000003E-3</v>
      </c>
    </row>
    <row r="189" spans="1:6" x14ac:dyDescent="0.25">
      <c r="A189" t="s">
        <v>198</v>
      </c>
      <c r="B189">
        <v>1207350000</v>
      </c>
      <c r="C189">
        <v>3.4199999999999999E-3</v>
      </c>
      <c r="D189">
        <v>3.1159999999999998E-3</v>
      </c>
      <c r="E189">
        <v>4.6950000000000004E-3</v>
      </c>
      <c r="F189">
        <v>3.9029999999999998E-3</v>
      </c>
    </row>
    <row r="190" spans="1:6" x14ac:dyDescent="0.25">
      <c r="A190" t="s">
        <v>199</v>
      </c>
      <c r="B190">
        <v>1207954800</v>
      </c>
      <c r="C190">
        <v>4.2399999999999998E-3</v>
      </c>
      <c r="D190">
        <v>3.1329999999999999E-3</v>
      </c>
      <c r="E190">
        <v>4.6220000000000002E-3</v>
      </c>
      <c r="F190">
        <v>4.1399999999999996E-3</v>
      </c>
    </row>
    <row r="191" spans="1:6" x14ac:dyDescent="0.25">
      <c r="A191" t="s">
        <v>200</v>
      </c>
      <c r="B191">
        <v>1208559600</v>
      </c>
      <c r="C191">
        <v>2.2910000000000001E-3</v>
      </c>
      <c r="D191">
        <v>3.1199999999999999E-3</v>
      </c>
      <c r="E191">
        <v>4.2420000000000001E-3</v>
      </c>
      <c r="F191">
        <v>2.9970000000000001E-3</v>
      </c>
    </row>
    <row r="192" spans="1:6" x14ac:dyDescent="0.25">
      <c r="A192" t="s">
        <v>201</v>
      </c>
      <c r="B192">
        <v>1209164400</v>
      </c>
      <c r="C192">
        <v>3.0309999999999998E-3</v>
      </c>
      <c r="D192">
        <v>3.1180000000000001E-3</v>
      </c>
      <c r="E192">
        <v>4.0480000000000004E-3</v>
      </c>
      <c r="F192">
        <v>3.0569999999999998E-3</v>
      </c>
    </row>
    <row r="193" spans="1:6" x14ac:dyDescent="0.25">
      <c r="A193" t="s">
        <v>202</v>
      </c>
      <c r="B193">
        <v>1209769200</v>
      </c>
      <c r="C193">
        <v>3.7290000000000001E-3</v>
      </c>
      <c r="D193">
        <v>3.1280000000000001E-3</v>
      </c>
      <c r="E193">
        <v>3.9960000000000004E-3</v>
      </c>
      <c r="F193">
        <v>3.4680000000000002E-3</v>
      </c>
    </row>
    <row r="194" spans="1:6" x14ac:dyDescent="0.25">
      <c r="A194" t="s">
        <v>203</v>
      </c>
      <c r="B194">
        <v>1210374000</v>
      </c>
      <c r="C194">
        <v>3.8409999999999998E-3</v>
      </c>
      <c r="D194">
        <v>3.1380000000000002E-3</v>
      </c>
      <c r="E194">
        <v>3.9649999999999998E-3</v>
      </c>
      <c r="F194">
        <v>3.6250000000000002E-3</v>
      </c>
    </row>
    <row r="195" spans="1:6" x14ac:dyDescent="0.25">
      <c r="A195" t="s">
        <v>204</v>
      </c>
      <c r="B195">
        <v>1210978800</v>
      </c>
      <c r="C195">
        <v>4.0969999999999999E-3</v>
      </c>
      <c r="D195">
        <v>3.153E-3</v>
      </c>
      <c r="E195">
        <v>3.9830000000000004E-3</v>
      </c>
      <c r="F195">
        <v>3.8779999999999999E-3</v>
      </c>
    </row>
    <row r="196" spans="1:6" x14ac:dyDescent="0.25">
      <c r="A196" t="s">
        <v>205</v>
      </c>
      <c r="B196">
        <v>1211583600</v>
      </c>
      <c r="C196">
        <v>3.7469999999999999E-3</v>
      </c>
      <c r="D196">
        <v>3.1619999999999999E-3</v>
      </c>
      <c r="E196">
        <v>3.9370000000000004E-3</v>
      </c>
      <c r="F196">
        <v>3.6960000000000001E-3</v>
      </c>
    </row>
    <row r="197" spans="1:6" x14ac:dyDescent="0.25">
      <c r="A197" t="s">
        <v>206</v>
      </c>
      <c r="B197">
        <v>1212188400</v>
      </c>
      <c r="C197">
        <v>3.9399999999999999E-3</v>
      </c>
      <c r="D197">
        <v>3.173E-3</v>
      </c>
      <c r="E197">
        <v>3.9410000000000001E-3</v>
      </c>
      <c r="F197">
        <v>3.9329999999999999E-3</v>
      </c>
    </row>
    <row r="198" spans="1:6" x14ac:dyDescent="0.25">
      <c r="A198" t="s">
        <v>207</v>
      </c>
      <c r="B198">
        <v>1212793200</v>
      </c>
      <c r="C198">
        <v>4.7939999999999997E-3</v>
      </c>
      <c r="D198">
        <v>3.1979999999999999E-3</v>
      </c>
      <c r="E198">
        <v>4.078E-3</v>
      </c>
      <c r="F198">
        <v>4.4799999999999996E-3</v>
      </c>
    </row>
    <row r="199" spans="1:6" x14ac:dyDescent="0.25">
      <c r="A199" t="s">
        <v>208</v>
      </c>
      <c r="B199">
        <v>1213398000</v>
      </c>
      <c r="C199">
        <v>3.8839999999999999E-3</v>
      </c>
      <c r="D199">
        <v>3.2079999999999999E-3</v>
      </c>
      <c r="E199">
        <v>4.0460000000000001E-3</v>
      </c>
      <c r="F199">
        <v>4.1660000000000004E-3</v>
      </c>
    </row>
    <row r="200" spans="1:6" x14ac:dyDescent="0.25">
      <c r="A200" t="s">
        <v>209</v>
      </c>
      <c r="B200">
        <v>1214002800</v>
      </c>
      <c r="C200">
        <v>5.1599999999999997E-3</v>
      </c>
      <c r="D200">
        <v>3.238E-3</v>
      </c>
      <c r="E200">
        <v>4.2230000000000002E-3</v>
      </c>
      <c r="F200">
        <v>4.7549999999999997E-3</v>
      </c>
    </row>
    <row r="201" spans="1:6" x14ac:dyDescent="0.25">
      <c r="A201" t="s">
        <v>210</v>
      </c>
      <c r="B201">
        <v>1214607600</v>
      </c>
      <c r="C201">
        <v>7.1180000000000002E-3</v>
      </c>
      <c r="D201">
        <v>3.2980000000000002E-3</v>
      </c>
      <c r="E201">
        <v>4.6860000000000001E-3</v>
      </c>
      <c r="F201">
        <v>6.1659999999999996E-3</v>
      </c>
    </row>
    <row r="202" spans="1:6" x14ac:dyDescent="0.25">
      <c r="A202" t="s">
        <v>211</v>
      </c>
      <c r="B202">
        <v>1215212400</v>
      </c>
      <c r="C202">
        <v>6.3429999999999997E-3</v>
      </c>
      <c r="D202">
        <v>3.3440000000000002E-3</v>
      </c>
      <c r="E202">
        <v>4.9500000000000004E-3</v>
      </c>
      <c r="F202">
        <v>6.3049999999999998E-3</v>
      </c>
    </row>
    <row r="203" spans="1:6" x14ac:dyDescent="0.25">
      <c r="A203" t="s">
        <v>212</v>
      </c>
      <c r="B203">
        <v>1215817200</v>
      </c>
      <c r="C203">
        <v>3.176E-3</v>
      </c>
      <c r="D203">
        <v>3.3409999999999998E-3</v>
      </c>
      <c r="E203">
        <v>4.6629999999999996E-3</v>
      </c>
      <c r="F203">
        <v>4.4920000000000003E-3</v>
      </c>
    </row>
    <row r="204" spans="1:6" x14ac:dyDescent="0.25">
      <c r="A204" t="s">
        <v>213</v>
      </c>
      <c r="B204">
        <v>1216422000</v>
      </c>
      <c r="C204">
        <v>2.2669999999999999E-3</v>
      </c>
      <c r="D204">
        <v>3.3240000000000001E-3</v>
      </c>
      <c r="E204">
        <v>4.2680000000000001E-3</v>
      </c>
      <c r="F204">
        <v>3.0270000000000002E-3</v>
      </c>
    </row>
    <row r="205" spans="1:6" x14ac:dyDescent="0.25">
      <c r="A205" t="s">
        <v>214</v>
      </c>
      <c r="B205">
        <v>1217026800</v>
      </c>
      <c r="C205">
        <v>0</v>
      </c>
      <c r="D205">
        <v>3.2729999999999999E-3</v>
      </c>
      <c r="E205">
        <v>3.5820000000000001E-3</v>
      </c>
      <c r="F205">
        <v>1.271E-3</v>
      </c>
    </row>
    <row r="206" spans="1:6" x14ac:dyDescent="0.25">
      <c r="A206" t="s">
        <v>215</v>
      </c>
      <c r="B206">
        <v>1217631600</v>
      </c>
      <c r="C206">
        <v>0</v>
      </c>
      <c r="D206">
        <v>3.2230000000000002E-3</v>
      </c>
      <c r="E206">
        <v>3.006E-3</v>
      </c>
      <c r="F206">
        <v>5.3399999999999997E-4</v>
      </c>
    </row>
    <row r="207" spans="1:6" x14ac:dyDescent="0.25">
      <c r="A207" t="s">
        <v>216</v>
      </c>
      <c r="B207">
        <v>1218236400</v>
      </c>
      <c r="C207">
        <v>0</v>
      </c>
      <c r="D207">
        <v>3.173E-3</v>
      </c>
      <c r="E207">
        <v>2.5230000000000001E-3</v>
      </c>
      <c r="F207">
        <v>2.24E-4</v>
      </c>
    </row>
    <row r="208" spans="1:6" x14ac:dyDescent="0.25">
      <c r="A208" t="s">
        <v>217</v>
      </c>
      <c r="B208">
        <v>1218841200</v>
      </c>
      <c r="C208">
        <v>0</v>
      </c>
      <c r="D208">
        <v>3.124E-3</v>
      </c>
      <c r="E208">
        <v>2.1180000000000001E-3</v>
      </c>
      <c r="F208">
        <v>9.3999999999999994E-5</v>
      </c>
    </row>
    <row r="209" spans="1:6" x14ac:dyDescent="0.25">
      <c r="A209" t="s">
        <v>218</v>
      </c>
      <c r="B209">
        <v>1219446000</v>
      </c>
      <c r="C209">
        <v>8.03E-4</v>
      </c>
      <c r="D209">
        <v>3.088E-3</v>
      </c>
      <c r="E209">
        <v>1.9139999999999999E-3</v>
      </c>
      <c r="F209">
        <v>6.4599999999999998E-4</v>
      </c>
    </row>
    <row r="210" spans="1:6" x14ac:dyDescent="0.25">
      <c r="A210" t="s">
        <v>219</v>
      </c>
      <c r="B210">
        <v>1220050800</v>
      </c>
      <c r="C210">
        <v>6.6709999999999998E-3</v>
      </c>
      <c r="D210">
        <v>3.143E-3</v>
      </c>
      <c r="E210">
        <v>2.6809999999999998E-3</v>
      </c>
      <c r="F210">
        <v>4.2509999999999996E-3</v>
      </c>
    </row>
    <row r="211" spans="1:6" x14ac:dyDescent="0.25">
      <c r="A211" t="s">
        <v>220</v>
      </c>
      <c r="B211">
        <v>1220655600</v>
      </c>
      <c r="C211">
        <v>5.5890000000000002E-3</v>
      </c>
      <c r="D211">
        <v>3.1809999999999998E-3</v>
      </c>
      <c r="E211">
        <v>3.1449999999999998E-3</v>
      </c>
      <c r="F211">
        <v>5.0499999999999998E-3</v>
      </c>
    </row>
    <row r="212" spans="1:6" x14ac:dyDescent="0.25">
      <c r="A212" t="s">
        <v>221</v>
      </c>
      <c r="B212">
        <v>1221260400</v>
      </c>
      <c r="C212">
        <v>6.9480000000000002E-3</v>
      </c>
      <c r="D212">
        <v>3.238E-3</v>
      </c>
      <c r="E212">
        <v>3.748E-3</v>
      </c>
      <c r="F212">
        <v>6.0790000000000002E-3</v>
      </c>
    </row>
    <row r="213" spans="1:6" x14ac:dyDescent="0.25">
      <c r="A213" t="s">
        <v>222</v>
      </c>
      <c r="B213">
        <v>1221865200</v>
      </c>
      <c r="C213">
        <v>6.1549999999999999E-3</v>
      </c>
      <c r="D213">
        <v>3.2829999999999999E-3</v>
      </c>
      <c r="E213">
        <v>4.1159999999999999E-3</v>
      </c>
      <c r="F213">
        <v>5.8500000000000002E-3</v>
      </c>
    </row>
    <row r="214" spans="1:6" x14ac:dyDescent="0.25">
      <c r="A214" t="s">
        <v>223</v>
      </c>
      <c r="B214">
        <v>1222470000</v>
      </c>
      <c r="C214">
        <v>4.4520000000000002E-3</v>
      </c>
      <c r="D214">
        <v>3.3E-3</v>
      </c>
      <c r="E214">
        <v>4.1679999999999998E-3</v>
      </c>
      <c r="F214">
        <v>5.0489999999999997E-3</v>
      </c>
    </row>
    <row r="215" spans="1:6" x14ac:dyDescent="0.25">
      <c r="A215" t="s">
        <v>224</v>
      </c>
      <c r="B215">
        <v>1223074800</v>
      </c>
      <c r="C215">
        <v>4.3049999999999998E-3</v>
      </c>
      <c r="D215">
        <v>3.3149999999999998E-3</v>
      </c>
      <c r="E215">
        <v>4.1799999999999997E-3</v>
      </c>
      <c r="F215">
        <v>4.4850000000000003E-3</v>
      </c>
    </row>
    <row r="216" spans="1:6" x14ac:dyDescent="0.25">
      <c r="A216" t="s">
        <v>225</v>
      </c>
      <c r="B216">
        <v>1223679600</v>
      </c>
      <c r="C216">
        <v>3.0630000000000002E-3</v>
      </c>
      <c r="D216">
        <v>3.3110000000000001E-3</v>
      </c>
      <c r="E216">
        <v>3.9940000000000002E-3</v>
      </c>
      <c r="F216">
        <v>3.5790000000000001E-3</v>
      </c>
    </row>
    <row r="217" spans="1:6" x14ac:dyDescent="0.25">
      <c r="A217" t="s">
        <v>226</v>
      </c>
      <c r="B217">
        <v>1224284400</v>
      </c>
      <c r="C217">
        <v>2.2079999999999999E-3</v>
      </c>
      <c r="D217">
        <v>3.2940000000000001E-3</v>
      </c>
      <c r="E217">
        <v>3.7060000000000001E-3</v>
      </c>
      <c r="F217">
        <v>2.794E-3</v>
      </c>
    </row>
    <row r="218" spans="1:6" x14ac:dyDescent="0.25">
      <c r="A218" t="s">
        <v>227</v>
      </c>
      <c r="B218">
        <v>1224889200</v>
      </c>
      <c r="C218">
        <v>2.0430000000000001E-3</v>
      </c>
      <c r="D218">
        <v>3.2750000000000001E-3</v>
      </c>
      <c r="E218">
        <v>3.437E-3</v>
      </c>
      <c r="F218">
        <v>2.3549999999999999E-3</v>
      </c>
    </row>
    <row r="219" spans="1:6" x14ac:dyDescent="0.25">
      <c r="A219" t="s">
        <v>228</v>
      </c>
      <c r="B219">
        <v>1225494000</v>
      </c>
      <c r="C219">
        <v>2.431E-3</v>
      </c>
      <c r="D219">
        <v>3.261E-3</v>
      </c>
      <c r="E219">
        <v>3.2759999999999998E-3</v>
      </c>
      <c r="F219">
        <v>2.4380000000000001E-3</v>
      </c>
    </row>
    <row r="220" spans="1:6" x14ac:dyDescent="0.25">
      <c r="A220" t="s">
        <v>229</v>
      </c>
      <c r="B220">
        <v>1226102400</v>
      </c>
      <c r="C220">
        <v>6.5560000000000002E-3</v>
      </c>
      <c r="D220">
        <v>3.3119999999999998E-3</v>
      </c>
      <c r="E220">
        <v>3.7980000000000002E-3</v>
      </c>
      <c r="F220">
        <v>4.7530000000000003E-3</v>
      </c>
    </row>
    <row r="221" spans="1:6" x14ac:dyDescent="0.25">
      <c r="A221" t="s">
        <v>230</v>
      </c>
      <c r="B221">
        <v>1226707200</v>
      </c>
      <c r="C221">
        <v>6.1850000000000004E-3</v>
      </c>
      <c r="D221">
        <v>3.356E-3</v>
      </c>
      <c r="E221">
        <v>4.1729999999999996E-3</v>
      </c>
      <c r="F221">
        <v>5.489E-3</v>
      </c>
    </row>
    <row r="222" spans="1:6" x14ac:dyDescent="0.25">
      <c r="A222" t="s">
        <v>231</v>
      </c>
      <c r="B222">
        <v>1227312000</v>
      </c>
      <c r="C222">
        <v>7.809E-3</v>
      </c>
      <c r="D222">
        <v>3.424E-3</v>
      </c>
      <c r="E222">
        <v>4.7520000000000001E-3</v>
      </c>
      <c r="F222">
        <v>6.8139999999999997E-3</v>
      </c>
    </row>
    <row r="223" spans="1:6" x14ac:dyDescent="0.25">
      <c r="A223" t="s">
        <v>232</v>
      </c>
      <c r="B223">
        <v>1227916800</v>
      </c>
      <c r="C223">
        <v>7.2249999999999997E-3</v>
      </c>
      <c r="D223">
        <v>3.4819999999999999E-3</v>
      </c>
      <c r="E223">
        <v>5.1440000000000001E-3</v>
      </c>
      <c r="F223">
        <v>7.0260000000000001E-3</v>
      </c>
    </row>
    <row r="224" spans="1:6" x14ac:dyDescent="0.25">
      <c r="A224" t="s">
        <v>233</v>
      </c>
      <c r="B224">
        <v>1228521600</v>
      </c>
      <c r="C224">
        <v>5.5030000000000001E-3</v>
      </c>
      <c r="D224">
        <v>3.5130000000000001E-3</v>
      </c>
      <c r="E224">
        <v>5.189E-3</v>
      </c>
      <c r="F224">
        <v>5.9789999999999999E-3</v>
      </c>
    </row>
    <row r="225" spans="1:6" x14ac:dyDescent="0.25">
      <c r="A225" t="s">
        <v>234</v>
      </c>
      <c r="B225">
        <v>1229126400</v>
      </c>
      <c r="C225">
        <v>3.9500000000000004E-3</v>
      </c>
      <c r="D225">
        <v>3.519E-3</v>
      </c>
      <c r="E225">
        <v>4.9839999999999997E-3</v>
      </c>
      <c r="F225">
        <v>4.751E-3</v>
      </c>
    </row>
    <row r="226" spans="1:6" x14ac:dyDescent="0.25">
      <c r="A226" t="s">
        <v>235</v>
      </c>
      <c r="B226">
        <v>1229731200</v>
      </c>
      <c r="C226">
        <v>4.9969999999999997E-3</v>
      </c>
      <c r="D226">
        <v>3.542E-3</v>
      </c>
      <c r="E226">
        <v>4.9849999999999998E-3</v>
      </c>
      <c r="F226">
        <v>4.921E-3</v>
      </c>
    </row>
    <row r="227" spans="1:6" x14ac:dyDescent="0.25">
      <c r="A227" t="s">
        <v>236</v>
      </c>
      <c r="B227">
        <v>1230336000</v>
      </c>
      <c r="C227">
        <v>5.0759999999999998E-3</v>
      </c>
      <c r="D227">
        <v>3.565E-3</v>
      </c>
      <c r="E227">
        <v>5.0000000000000001E-3</v>
      </c>
      <c r="F227">
        <v>5.0800000000000003E-3</v>
      </c>
    </row>
    <row r="228" spans="1:6" x14ac:dyDescent="0.25">
      <c r="A228" t="s">
        <v>237</v>
      </c>
      <c r="B228">
        <v>1230940800</v>
      </c>
      <c r="C228">
        <v>7.5129999999999997E-3</v>
      </c>
      <c r="D228">
        <v>3.6250000000000002E-3</v>
      </c>
      <c r="E228">
        <v>5.4029999999999998E-3</v>
      </c>
      <c r="F228">
        <v>6.5510000000000004E-3</v>
      </c>
    </row>
    <row r="229" spans="1:6" x14ac:dyDescent="0.25">
      <c r="A229" t="s">
        <v>238</v>
      </c>
      <c r="B229">
        <v>1231545600</v>
      </c>
      <c r="C229">
        <v>4.0990000000000002E-3</v>
      </c>
      <c r="D229">
        <v>3.6319999999999998E-3</v>
      </c>
      <c r="E229">
        <v>5.1879999999999999E-3</v>
      </c>
      <c r="F229">
        <v>5.071E-3</v>
      </c>
    </row>
    <row r="230" spans="1:6" x14ac:dyDescent="0.25">
      <c r="A230" t="s">
        <v>239</v>
      </c>
      <c r="B230">
        <v>1232150400</v>
      </c>
      <c r="C230">
        <v>4.2370000000000003E-3</v>
      </c>
      <c r="D230">
        <v>3.6410000000000001E-3</v>
      </c>
      <c r="E230">
        <v>5.0270000000000002E-3</v>
      </c>
      <c r="F230">
        <v>4.4990000000000004E-3</v>
      </c>
    </row>
    <row r="231" spans="1:6" x14ac:dyDescent="0.25">
      <c r="A231" t="s">
        <v>240</v>
      </c>
      <c r="B231">
        <v>1232755200</v>
      </c>
      <c r="C231">
        <v>4.248E-3</v>
      </c>
      <c r="D231">
        <v>3.65E-3</v>
      </c>
      <c r="E231">
        <v>4.901E-3</v>
      </c>
      <c r="F231">
        <v>4.385E-3</v>
      </c>
    </row>
    <row r="232" spans="1:6" x14ac:dyDescent="0.25">
      <c r="A232" t="s">
        <v>241</v>
      </c>
      <c r="B232">
        <v>1233360000</v>
      </c>
      <c r="C232">
        <v>4.3620000000000004E-3</v>
      </c>
      <c r="D232">
        <v>3.6610000000000002E-3</v>
      </c>
      <c r="E232">
        <v>4.8139999999999997E-3</v>
      </c>
      <c r="F232">
        <v>4.4029999999999998E-3</v>
      </c>
    </row>
    <row r="233" spans="1:6" x14ac:dyDescent="0.25">
      <c r="A233" t="s">
        <v>242</v>
      </c>
      <c r="B233">
        <v>1233964800</v>
      </c>
      <c r="C233">
        <v>3.0209999999999998E-3</v>
      </c>
      <c r="D233">
        <v>3.6510000000000002E-3</v>
      </c>
      <c r="E233">
        <v>4.5279999999999999E-3</v>
      </c>
      <c r="F233">
        <v>3.6949999999999999E-3</v>
      </c>
    </row>
    <row r="234" spans="1:6" x14ac:dyDescent="0.25">
      <c r="A234" t="s">
        <v>243</v>
      </c>
      <c r="B234">
        <v>1234569600</v>
      </c>
      <c r="C234">
        <v>4.6730000000000001E-3</v>
      </c>
      <c r="D234">
        <v>3.6670000000000001E-3</v>
      </c>
      <c r="E234">
        <v>4.5500000000000002E-3</v>
      </c>
      <c r="F234">
        <v>4.2880000000000001E-3</v>
      </c>
    </row>
    <row r="235" spans="1:6" x14ac:dyDescent="0.25">
      <c r="A235" t="s">
        <v>244</v>
      </c>
      <c r="B235">
        <v>1235174400</v>
      </c>
      <c r="C235">
        <v>5.4840000000000002E-3</v>
      </c>
      <c r="D235">
        <v>3.6939999999999998E-3</v>
      </c>
      <c r="E235">
        <v>4.6940000000000003E-3</v>
      </c>
      <c r="F235">
        <v>4.9309999999999996E-3</v>
      </c>
    </row>
    <row r="236" spans="1:6" x14ac:dyDescent="0.25">
      <c r="A236" t="s">
        <v>245</v>
      </c>
      <c r="B236">
        <v>1235779200</v>
      </c>
      <c r="C236">
        <v>4.1070000000000004E-3</v>
      </c>
      <c r="D236">
        <v>3.7000000000000002E-3</v>
      </c>
      <c r="E236">
        <v>4.594E-3</v>
      </c>
      <c r="F236">
        <v>4.411E-3</v>
      </c>
    </row>
    <row r="237" spans="1:6" x14ac:dyDescent="0.25">
      <c r="A237" t="s">
        <v>246</v>
      </c>
      <c r="B237">
        <v>1236384000</v>
      </c>
      <c r="C237">
        <v>2.238E-3</v>
      </c>
      <c r="D237">
        <v>3.6770000000000001E-3</v>
      </c>
      <c r="E237">
        <v>4.202E-3</v>
      </c>
      <c r="F237">
        <v>2.9459999999999998E-3</v>
      </c>
    </row>
    <row r="238" spans="1:6" x14ac:dyDescent="0.25">
      <c r="A238" t="s">
        <v>247</v>
      </c>
      <c r="B238">
        <v>1236985200</v>
      </c>
      <c r="C238">
        <v>5.7799999999999995E-4</v>
      </c>
      <c r="D238">
        <v>3.63E-3</v>
      </c>
      <c r="E238">
        <v>3.6280000000000001E-3</v>
      </c>
      <c r="F238">
        <v>1.689E-3</v>
      </c>
    </row>
    <row r="239" spans="1:6" x14ac:dyDescent="0.25">
      <c r="A239" t="s">
        <v>248</v>
      </c>
      <c r="B239">
        <v>1237590000</v>
      </c>
      <c r="C239">
        <v>2.0539999999999998E-3</v>
      </c>
      <c r="D239">
        <v>3.6050000000000001E-3</v>
      </c>
      <c r="E239">
        <v>3.3709999999999999E-3</v>
      </c>
      <c r="F239">
        <v>1.848E-3</v>
      </c>
    </row>
    <row r="240" spans="1:6" x14ac:dyDescent="0.25">
      <c r="A240" t="s">
        <v>249</v>
      </c>
      <c r="B240">
        <v>1238194800</v>
      </c>
      <c r="C240">
        <v>1.84E-4</v>
      </c>
      <c r="D240">
        <v>3.5530000000000002E-3</v>
      </c>
      <c r="E240">
        <v>2.8570000000000002E-3</v>
      </c>
      <c r="F240">
        <v>8.5499999999999997E-4</v>
      </c>
    </row>
    <row r="241" spans="1:6" x14ac:dyDescent="0.25">
      <c r="A241" t="s">
        <v>250</v>
      </c>
      <c r="B241">
        <v>1238799600</v>
      </c>
      <c r="C241">
        <v>1.3179999999999999E-3</v>
      </c>
      <c r="D241">
        <v>3.5179999999999999E-3</v>
      </c>
      <c r="E241">
        <v>2.614E-3</v>
      </c>
      <c r="F241">
        <v>1.1999999999999999E-3</v>
      </c>
    </row>
    <row r="242" spans="1:6" x14ac:dyDescent="0.25">
      <c r="A242" t="s">
        <v>251</v>
      </c>
      <c r="B242">
        <v>1239404400</v>
      </c>
      <c r="C242">
        <v>2.3530000000000001E-3</v>
      </c>
      <c r="D242">
        <v>3.5000000000000001E-3</v>
      </c>
      <c r="E242">
        <v>2.5720000000000001E-3</v>
      </c>
      <c r="F242">
        <v>1.8879999999999999E-3</v>
      </c>
    </row>
    <row r="243" spans="1:6" x14ac:dyDescent="0.25">
      <c r="A243" t="s">
        <v>252</v>
      </c>
      <c r="B243">
        <v>1240009200</v>
      </c>
      <c r="C243">
        <v>3.1580000000000002E-3</v>
      </c>
      <c r="D243">
        <v>3.4949999999999998E-3</v>
      </c>
      <c r="E243">
        <v>2.663E-3</v>
      </c>
      <c r="F243">
        <v>2.6020000000000001E-3</v>
      </c>
    </row>
    <row r="244" spans="1:6" x14ac:dyDescent="0.25">
      <c r="A244" t="s">
        <v>253</v>
      </c>
      <c r="B244">
        <v>1240614000</v>
      </c>
      <c r="C244">
        <v>1.9589999999999998E-3</v>
      </c>
      <c r="D244">
        <v>3.4710000000000001E-3</v>
      </c>
      <c r="E244">
        <v>2.545E-3</v>
      </c>
      <c r="F244">
        <v>2.166E-3</v>
      </c>
    </row>
    <row r="245" spans="1:6" x14ac:dyDescent="0.25">
      <c r="A245" t="s">
        <v>254</v>
      </c>
      <c r="B245">
        <v>1241218800</v>
      </c>
      <c r="C245">
        <v>3.0219999999999999E-3</v>
      </c>
      <c r="D245">
        <v>3.4640000000000001E-3</v>
      </c>
      <c r="E245">
        <v>2.6229999999999999E-3</v>
      </c>
      <c r="F245">
        <v>2.7060000000000001E-3</v>
      </c>
    </row>
    <row r="246" spans="1:6" x14ac:dyDescent="0.25">
      <c r="A246" t="s">
        <v>255</v>
      </c>
      <c r="B246">
        <v>1241823600</v>
      </c>
      <c r="C246">
        <v>3.1210000000000001E-3</v>
      </c>
      <c r="D246">
        <v>3.4580000000000001E-3</v>
      </c>
      <c r="E246">
        <v>2.696E-3</v>
      </c>
      <c r="F246">
        <v>2.8579999999999999E-3</v>
      </c>
    </row>
    <row r="247" spans="1:6" x14ac:dyDescent="0.25">
      <c r="A247" t="s">
        <v>256</v>
      </c>
      <c r="B247">
        <v>1242428400</v>
      </c>
      <c r="C247">
        <v>3.1840000000000002E-3</v>
      </c>
      <c r="D247">
        <v>3.454E-3</v>
      </c>
      <c r="E247">
        <v>2.771E-3</v>
      </c>
      <c r="F247">
        <v>3.0200000000000001E-3</v>
      </c>
    </row>
    <row r="248" spans="1:6" x14ac:dyDescent="0.25">
      <c r="A248" t="s">
        <v>257</v>
      </c>
      <c r="B248">
        <v>1243033200</v>
      </c>
      <c r="C248">
        <v>3.055E-3</v>
      </c>
      <c r="D248">
        <v>3.447E-3</v>
      </c>
      <c r="E248">
        <v>2.8119999999999998E-3</v>
      </c>
      <c r="F248">
        <v>2.983E-3</v>
      </c>
    </row>
    <row r="249" spans="1:6" x14ac:dyDescent="0.25">
      <c r="A249" t="s">
        <v>258</v>
      </c>
      <c r="B249">
        <v>1243638000</v>
      </c>
      <c r="C249">
        <v>2.3119999999999998E-3</v>
      </c>
      <c r="D249">
        <v>3.4299999999999999E-3</v>
      </c>
      <c r="E249">
        <v>2.7320000000000001E-3</v>
      </c>
      <c r="F249">
        <v>2.624E-3</v>
      </c>
    </row>
    <row r="250" spans="1:6" x14ac:dyDescent="0.25">
      <c r="A250" t="s">
        <v>259</v>
      </c>
      <c r="B250">
        <v>1244242800</v>
      </c>
      <c r="C250">
        <v>2.6800000000000001E-3</v>
      </c>
      <c r="D250">
        <v>3.418E-3</v>
      </c>
      <c r="E250">
        <v>2.7209999999999999E-3</v>
      </c>
      <c r="F250">
        <v>2.647E-3</v>
      </c>
    </row>
    <row r="251" spans="1:6" x14ac:dyDescent="0.25">
      <c r="A251" t="s">
        <v>260</v>
      </c>
      <c r="B251">
        <v>1244847600</v>
      </c>
      <c r="C251">
        <v>3.2060000000000001E-3</v>
      </c>
      <c r="D251">
        <v>3.4139999999999999E-3</v>
      </c>
      <c r="E251">
        <v>2.807E-3</v>
      </c>
      <c r="F251">
        <v>3.1480000000000002E-3</v>
      </c>
    </row>
    <row r="252" spans="1:6" x14ac:dyDescent="0.25">
      <c r="A252" t="s">
        <v>261</v>
      </c>
      <c r="B252">
        <v>1245452400</v>
      </c>
      <c r="C252">
        <v>5.5760000000000002E-3</v>
      </c>
      <c r="D252">
        <v>3.447E-3</v>
      </c>
      <c r="E252">
        <v>3.2460000000000002E-3</v>
      </c>
      <c r="F252">
        <v>4.5189999999999996E-3</v>
      </c>
    </row>
    <row r="253" spans="1:6" x14ac:dyDescent="0.25">
      <c r="A253" t="s">
        <v>262</v>
      </c>
      <c r="B253">
        <v>1246057200</v>
      </c>
      <c r="C253">
        <v>5.019E-3</v>
      </c>
      <c r="D253">
        <v>3.4710000000000001E-3</v>
      </c>
      <c r="E253">
        <v>3.5330000000000001E-3</v>
      </c>
      <c r="F253">
        <v>4.8960000000000002E-3</v>
      </c>
    </row>
    <row r="254" spans="1:6" x14ac:dyDescent="0.25">
      <c r="A254" t="s">
        <v>263</v>
      </c>
      <c r="B254">
        <v>1246662000</v>
      </c>
      <c r="C254">
        <v>5.9930000000000001E-3</v>
      </c>
      <c r="D254">
        <v>3.5100000000000001E-3</v>
      </c>
      <c r="E254">
        <v>3.9220000000000001E-3</v>
      </c>
      <c r="F254">
        <v>5.4799999999999996E-3</v>
      </c>
    </row>
    <row r="255" spans="1:6" x14ac:dyDescent="0.25">
      <c r="A255" t="s">
        <v>264</v>
      </c>
      <c r="B255">
        <v>1247266800</v>
      </c>
      <c r="C255">
        <v>4.4489999999999998E-3</v>
      </c>
      <c r="D255">
        <v>3.5239999999999998E-3</v>
      </c>
      <c r="E255">
        <v>3.9960000000000004E-3</v>
      </c>
      <c r="F255">
        <v>4.7450000000000001E-3</v>
      </c>
    </row>
    <row r="256" spans="1:6" x14ac:dyDescent="0.25">
      <c r="A256" t="s">
        <v>265</v>
      </c>
      <c r="B256">
        <v>1247871600</v>
      </c>
      <c r="C256">
        <v>3.346E-3</v>
      </c>
      <c r="D256">
        <v>3.5209999999999998E-3</v>
      </c>
      <c r="E256">
        <v>3.8890000000000001E-3</v>
      </c>
      <c r="F256">
        <v>3.9290000000000002E-3</v>
      </c>
    </row>
    <row r="257" spans="1:6" x14ac:dyDescent="0.25">
      <c r="A257" t="s">
        <v>266</v>
      </c>
      <c r="B257">
        <v>1248476400</v>
      </c>
      <c r="C257">
        <v>3.2799999999999999E-3</v>
      </c>
      <c r="D257">
        <v>3.5170000000000002E-3</v>
      </c>
      <c r="E257">
        <v>3.7889999999999998E-3</v>
      </c>
      <c r="F257">
        <v>3.552E-3</v>
      </c>
    </row>
    <row r="258" spans="1:6" x14ac:dyDescent="0.25">
      <c r="A258" t="s">
        <v>267</v>
      </c>
      <c r="B258">
        <v>1249081200</v>
      </c>
      <c r="C258">
        <v>1.58E-3</v>
      </c>
      <c r="D258">
        <v>3.4870000000000001E-3</v>
      </c>
      <c r="E258">
        <v>3.4350000000000001E-3</v>
      </c>
      <c r="F258">
        <v>2.47E-3</v>
      </c>
    </row>
    <row r="259" spans="1:6" x14ac:dyDescent="0.25">
      <c r="A259" t="s">
        <v>268</v>
      </c>
      <c r="B259">
        <v>1249686000</v>
      </c>
      <c r="C259">
        <v>7.5170000000000002E-3</v>
      </c>
      <c r="D259">
        <v>3.5490000000000001E-3</v>
      </c>
      <c r="E259">
        <v>4.0899999999999999E-3</v>
      </c>
      <c r="F259">
        <v>5.4549999999999998E-3</v>
      </c>
    </row>
    <row r="260" spans="1:6" x14ac:dyDescent="0.25">
      <c r="A260" t="s">
        <v>269</v>
      </c>
      <c r="B260">
        <v>1250290800</v>
      </c>
      <c r="C260">
        <v>8.4910000000000003E-3</v>
      </c>
      <c r="D260">
        <v>3.6240000000000001E-3</v>
      </c>
      <c r="E260">
        <v>4.7739999999999996E-3</v>
      </c>
      <c r="F260">
        <v>6.8719999999999996E-3</v>
      </c>
    </row>
    <row r="261" spans="1:6" x14ac:dyDescent="0.25">
      <c r="A261" t="s">
        <v>270</v>
      </c>
      <c r="B261">
        <v>1250895600</v>
      </c>
      <c r="C261">
        <v>1.2102E-2</v>
      </c>
      <c r="D261">
        <v>3.754E-3</v>
      </c>
      <c r="E261">
        <v>5.9309999999999996E-3</v>
      </c>
      <c r="F261">
        <v>9.6629999999999997E-3</v>
      </c>
    </row>
    <row r="262" spans="1:6" x14ac:dyDescent="0.25">
      <c r="A262" t="s">
        <v>271</v>
      </c>
      <c r="B262">
        <v>1251500400</v>
      </c>
      <c r="C262">
        <v>5.5120000000000004E-3</v>
      </c>
      <c r="D262">
        <v>3.7810000000000001E-3</v>
      </c>
      <c r="E262">
        <v>5.8599999999999998E-3</v>
      </c>
      <c r="F262">
        <v>7.267E-3</v>
      </c>
    </row>
    <row r="263" spans="1:6" x14ac:dyDescent="0.25">
      <c r="A263" t="s">
        <v>272</v>
      </c>
      <c r="B263">
        <v>1252105200</v>
      </c>
      <c r="C263">
        <v>6.5469999999999999E-3</v>
      </c>
      <c r="D263">
        <v>3.823E-3</v>
      </c>
      <c r="E263">
        <v>5.9670000000000001E-3</v>
      </c>
      <c r="F263">
        <v>6.8510000000000003E-3</v>
      </c>
    </row>
    <row r="264" spans="1:6" x14ac:dyDescent="0.25">
      <c r="A264" t="s">
        <v>273</v>
      </c>
      <c r="B264">
        <v>1252710000</v>
      </c>
      <c r="C264">
        <v>7.2870000000000001E-3</v>
      </c>
      <c r="D264">
        <v>3.8760000000000001E-3</v>
      </c>
      <c r="E264">
        <v>6.1770000000000002E-3</v>
      </c>
      <c r="F264">
        <v>7.1469999999999997E-3</v>
      </c>
    </row>
    <row r="265" spans="1:6" x14ac:dyDescent="0.25">
      <c r="A265" t="s">
        <v>274</v>
      </c>
      <c r="B265">
        <v>1253314800</v>
      </c>
      <c r="C265">
        <v>3.4259999999999998E-3</v>
      </c>
      <c r="D265">
        <v>3.8679999999999999E-3</v>
      </c>
      <c r="E265">
        <v>5.7210000000000004E-3</v>
      </c>
      <c r="F265">
        <v>4.7930000000000004E-3</v>
      </c>
    </row>
    <row r="266" spans="1:6" x14ac:dyDescent="0.25">
      <c r="A266" t="s">
        <v>275</v>
      </c>
      <c r="B266">
        <v>1253919600</v>
      </c>
      <c r="C266">
        <v>4.0429999999999997E-3</v>
      </c>
      <c r="D266">
        <v>3.8709999999999999E-3</v>
      </c>
      <c r="E266">
        <v>5.4619999999999998E-3</v>
      </c>
      <c r="F266">
        <v>4.6049999999999997E-3</v>
      </c>
    </row>
    <row r="267" spans="1:6" x14ac:dyDescent="0.25">
      <c r="A267" t="s">
        <v>276</v>
      </c>
      <c r="B267">
        <v>1254524400</v>
      </c>
      <c r="C267">
        <v>7.3639999999999999E-3</v>
      </c>
      <c r="D267">
        <v>3.9240000000000004E-3</v>
      </c>
      <c r="E267">
        <v>5.7600000000000004E-3</v>
      </c>
      <c r="F267">
        <v>6.143E-3</v>
      </c>
    </row>
    <row r="268" spans="1:6" x14ac:dyDescent="0.25">
      <c r="A268" t="s">
        <v>277</v>
      </c>
      <c r="B268">
        <v>1255129200</v>
      </c>
      <c r="C268">
        <v>4.7730000000000003E-3</v>
      </c>
      <c r="D268">
        <v>3.9370000000000004E-3</v>
      </c>
      <c r="E268">
        <v>5.581E-3</v>
      </c>
      <c r="F268">
        <v>5.0520000000000001E-3</v>
      </c>
    </row>
    <row r="269" spans="1:6" x14ac:dyDescent="0.25">
      <c r="A269" t="s">
        <v>278</v>
      </c>
      <c r="B269">
        <v>1255734000</v>
      </c>
      <c r="C269">
        <v>2.6740000000000002E-3</v>
      </c>
      <c r="D269">
        <v>3.9170000000000003E-3</v>
      </c>
      <c r="E269">
        <v>5.1139999999999996E-3</v>
      </c>
      <c r="F269">
        <v>3.6960000000000001E-3</v>
      </c>
    </row>
    <row r="270" spans="1:6" x14ac:dyDescent="0.25">
      <c r="A270" t="s">
        <v>279</v>
      </c>
      <c r="B270">
        <v>1256338800</v>
      </c>
      <c r="C270">
        <v>2.7729999999999999E-3</v>
      </c>
      <c r="D270">
        <v>3.8990000000000001E-3</v>
      </c>
      <c r="E270">
        <v>4.7349999999999996E-3</v>
      </c>
      <c r="F270">
        <v>3.1489999999999999E-3</v>
      </c>
    </row>
    <row r="271" spans="1:6" x14ac:dyDescent="0.25">
      <c r="A271" t="s">
        <v>280</v>
      </c>
      <c r="B271">
        <v>1256943600</v>
      </c>
      <c r="C271">
        <v>3.434E-3</v>
      </c>
      <c r="D271">
        <v>3.8920000000000001E-3</v>
      </c>
      <c r="E271">
        <v>4.5250000000000004E-3</v>
      </c>
      <c r="F271">
        <v>3.326E-3</v>
      </c>
    </row>
    <row r="272" spans="1:6" x14ac:dyDescent="0.25">
      <c r="A272" t="s">
        <v>281</v>
      </c>
      <c r="B272">
        <v>1257552000</v>
      </c>
      <c r="C272">
        <v>3.9649999999999998E-3</v>
      </c>
      <c r="D272">
        <v>3.8930000000000002E-3</v>
      </c>
      <c r="E272">
        <v>4.4320000000000002E-3</v>
      </c>
      <c r="F272">
        <v>3.7030000000000001E-3</v>
      </c>
    </row>
    <row r="273" spans="1:6" x14ac:dyDescent="0.25">
      <c r="A273" t="s">
        <v>282</v>
      </c>
      <c r="B273">
        <v>1258156800</v>
      </c>
      <c r="C273">
        <v>2.398E-3</v>
      </c>
      <c r="D273">
        <v>3.8700000000000002E-3</v>
      </c>
      <c r="E273">
        <v>4.1000000000000003E-3</v>
      </c>
      <c r="F273">
        <v>2.8709999999999999E-3</v>
      </c>
    </row>
    <row r="274" spans="1:6" x14ac:dyDescent="0.25">
      <c r="A274" t="s">
        <v>283</v>
      </c>
      <c r="B274">
        <v>1258761600</v>
      </c>
      <c r="C274">
        <v>2.9640000000000001E-3</v>
      </c>
      <c r="D274">
        <v>3.8549999999999999E-3</v>
      </c>
      <c r="E274">
        <v>3.9150000000000001E-3</v>
      </c>
      <c r="F274">
        <v>2.9160000000000002E-3</v>
      </c>
    </row>
    <row r="275" spans="1:6" x14ac:dyDescent="0.25">
      <c r="A275" t="s">
        <v>284</v>
      </c>
      <c r="B275">
        <v>1259366400</v>
      </c>
      <c r="C275">
        <v>2.1129999999999999E-3</v>
      </c>
      <c r="D275">
        <v>3.8279999999999998E-3</v>
      </c>
      <c r="E275">
        <v>3.6229999999999999E-3</v>
      </c>
      <c r="F275">
        <v>2.428E-3</v>
      </c>
    </row>
    <row r="276" spans="1:6" x14ac:dyDescent="0.25">
      <c r="A276" t="s">
        <v>285</v>
      </c>
      <c r="B276">
        <v>1259971200</v>
      </c>
      <c r="C276">
        <v>3.359E-3</v>
      </c>
      <c r="D276">
        <v>3.8210000000000002E-3</v>
      </c>
      <c r="E276">
        <v>3.5860000000000002E-3</v>
      </c>
      <c r="F276">
        <v>3.0899999999999999E-3</v>
      </c>
    </row>
    <row r="277" spans="1:6" x14ac:dyDescent="0.25">
      <c r="A277" t="s">
        <v>286</v>
      </c>
      <c r="B277">
        <v>1260576000</v>
      </c>
      <c r="C277">
        <v>5.5770000000000004E-3</v>
      </c>
      <c r="D277">
        <v>3.8479999999999999E-3</v>
      </c>
      <c r="E277">
        <v>3.8990000000000001E-3</v>
      </c>
      <c r="F277">
        <v>4.4689999999999999E-3</v>
      </c>
    </row>
    <row r="278" spans="1:6" x14ac:dyDescent="0.25">
      <c r="A278" t="s">
        <v>287</v>
      </c>
      <c r="B278">
        <v>1261180800</v>
      </c>
      <c r="C278">
        <v>4.7299999999999998E-3</v>
      </c>
      <c r="D278">
        <v>3.8609999999999998E-3</v>
      </c>
      <c r="E278">
        <v>4.0210000000000003E-3</v>
      </c>
      <c r="F278">
        <v>4.4609999999999997E-3</v>
      </c>
    </row>
    <row r="279" spans="1:6" x14ac:dyDescent="0.25">
      <c r="A279" t="s">
        <v>288</v>
      </c>
      <c r="B279">
        <v>1261785600</v>
      </c>
      <c r="C279">
        <v>2.9880000000000002E-3</v>
      </c>
      <c r="D279">
        <v>3.8470000000000002E-3</v>
      </c>
      <c r="E279">
        <v>3.849E-3</v>
      </c>
      <c r="F279">
        <v>3.5300000000000002E-3</v>
      </c>
    </row>
    <row r="280" spans="1:6" x14ac:dyDescent="0.25">
      <c r="A280" t="s">
        <v>289</v>
      </c>
      <c r="B280">
        <v>1262390400</v>
      </c>
      <c r="C280">
        <v>2.833E-3</v>
      </c>
      <c r="D280">
        <v>3.8310000000000002E-3</v>
      </c>
      <c r="E280">
        <v>3.6849999999999999E-3</v>
      </c>
      <c r="F280">
        <v>3.1389999999999999E-3</v>
      </c>
    </row>
    <row r="281" spans="1:6" x14ac:dyDescent="0.25">
      <c r="A281" t="s">
        <v>290</v>
      </c>
      <c r="B281">
        <v>1262995200</v>
      </c>
      <c r="C281">
        <v>2.5969999999999999E-3</v>
      </c>
      <c r="D281">
        <v>3.8119999999999999E-3</v>
      </c>
      <c r="E281">
        <v>3.5070000000000001E-3</v>
      </c>
      <c r="F281">
        <v>2.8059999999999999E-3</v>
      </c>
    </row>
    <row r="282" spans="1:6" x14ac:dyDescent="0.25">
      <c r="A282" t="s">
        <v>291</v>
      </c>
      <c r="B282">
        <v>1263600000</v>
      </c>
      <c r="C282">
        <v>3.4009999999999999E-3</v>
      </c>
      <c r="D282">
        <v>3.8059999999999999E-3</v>
      </c>
      <c r="E282">
        <v>3.4919999999999999E-3</v>
      </c>
      <c r="F282">
        <v>3.222E-3</v>
      </c>
    </row>
    <row r="283" spans="1:6" x14ac:dyDescent="0.25">
      <c r="A283" t="s">
        <v>292</v>
      </c>
      <c r="B283">
        <v>1264204800</v>
      </c>
      <c r="C283">
        <v>2.6159999999999998E-3</v>
      </c>
      <c r="D283">
        <v>3.787E-3</v>
      </c>
      <c r="E283">
        <v>3.3509999999999998E-3</v>
      </c>
      <c r="F283">
        <v>2.8800000000000002E-3</v>
      </c>
    </row>
    <row r="284" spans="1:6" x14ac:dyDescent="0.25">
      <c r="A284" t="s">
        <v>293</v>
      </c>
      <c r="B284">
        <v>1264809600</v>
      </c>
      <c r="C284">
        <v>2.5040000000000001E-3</v>
      </c>
      <c r="D284">
        <v>3.7669999999999999E-3</v>
      </c>
      <c r="E284">
        <v>3.212E-3</v>
      </c>
      <c r="F284">
        <v>2.64E-3</v>
      </c>
    </row>
    <row r="285" spans="1:6" x14ac:dyDescent="0.25">
      <c r="A285" t="s">
        <v>294</v>
      </c>
      <c r="B285">
        <v>1265414400</v>
      </c>
      <c r="C285">
        <v>4.0999999999999999E-4</v>
      </c>
      <c r="D285">
        <v>3.715E-3</v>
      </c>
      <c r="E285">
        <v>2.7569999999999999E-3</v>
      </c>
      <c r="F285">
        <v>1.268E-3</v>
      </c>
    </row>
    <row r="286" spans="1:6" x14ac:dyDescent="0.25">
      <c r="A286" t="s">
        <v>295</v>
      </c>
      <c r="B286">
        <v>1266019200</v>
      </c>
      <c r="C286">
        <v>2.0330000000000001E-3</v>
      </c>
      <c r="D286">
        <v>3.689E-3</v>
      </c>
      <c r="E286">
        <v>2.65E-3</v>
      </c>
      <c r="F286">
        <v>1.9040000000000001E-3</v>
      </c>
    </row>
    <row r="287" spans="1:6" x14ac:dyDescent="0.25">
      <c r="A287" t="s">
        <v>296</v>
      </c>
      <c r="B287">
        <v>1266624000</v>
      </c>
      <c r="C287">
        <v>2.882E-3</v>
      </c>
      <c r="D287">
        <v>3.6770000000000001E-3</v>
      </c>
      <c r="E287">
        <v>2.6849999999999999E-3</v>
      </c>
      <c r="F287">
        <v>2.4610000000000001E-3</v>
      </c>
    </row>
    <row r="288" spans="1:6" x14ac:dyDescent="0.25">
      <c r="A288" t="s">
        <v>297</v>
      </c>
      <c r="B288">
        <v>1267228800</v>
      </c>
      <c r="C288">
        <v>2.4529999999999999E-3</v>
      </c>
      <c r="D288">
        <v>3.6579999999999998E-3</v>
      </c>
      <c r="E288">
        <v>2.6419999999999998E-3</v>
      </c>
      <c r="F288">
        <v>2.382E-3</v>
      </c>
    </row>
    <row r="289" spans="1:6" x14ac:dyDescent="0.25">
      <c r="A289" t="s">
        <v>298</v>
      </c>
      <c r="B289">
        <v>1267833600</v>
      </c>
      <c r="C289">
        <v>3.081E-3</v>
      </c>
      <c r="D289">
        <v>3.6480000000000002E-3</v>
      </c>
      <c r="E289">
        <v>2.7100000000000002E-3</v>
      </c>
      <c r="F289">
        <v>2.7590000000000002E-3</v>
      </c>
    </row>
    <row r="290" spans="1:6" x14ac:dyDescent="0.25">
      <c r="A290" t="s">
        <v>299</v>
      </c>
      <c r="B290">
        <v>1268434800</v>
      </c>
      <c r="C290">
        <v>2.7980000000000001E-3</v>
      </c>
      <c r="D290">
        <v>3.6350000000000002E-3</v>
      </c>
      <c r="E290">
        <v>2.722E-3</v>
      </c>
      <c r="F290">
        <v>2.7820000000000002E-3</v>
      </c>
    </row>
    <row r="291" spans="1:6" x14ac:dyDescent="0.25">
      <c r="A291" t="s">
        <v>300</v>
      </c>
      <c r="B291">
        <v>1269039600</v>
      </c>
      <c r="C291">
        <v>3.467E-3</v>
      </c>
      <c r="D291">
        <v>3.6319999999999998E-3</v>
      </c>
      <c r="E291">
        <v>2.8410000000000002E-3</v>
      </c>
      <c r="F291">
        <v>3.2070000000000002E-3</v>
      </c>
    </row>
    <row r="292" spans="1:6" x14ac:dyDescent="0.25">
      <c r="A292" t="s">
        <v>301</v>
      </c>
      <c r="B292">
        <v>1269644400</v>
      </c>
      <c r="C292">
        <v>3.7490000000000002E-3</v>
      </c>
      <c r="D292">
        <v>3.6340000000000001E-3</v>
      </c>
      <c r="E292">
        <v>2.9859999999999999E-3</v>
      </c>
      <c r="F292">
        <v>3.5509999999999999E-3</v>
      </c>
    </row>
    <row r="293" spans="1:6" x14ac:dyDescent="0.25">
      <c r="A293" t="s">
        <v>302</v>
      </c>
      <c r="B293">
        <v>1270249200</v>
      </c>
      <c r="C293">
        <v>3.1449999999999998E-3</v>
      </c>
      <c r="D293">
        <v>3.6259999999999999E-3</v>
      </c>
      <c r="E293">
        <v>3.0070000000000001E-3</v>
      </c>
      <c r="F293">
        <v>3.2620000000000001E-3</v>
      </c>
    </row>
    <row r="294" spans="1:6" x14ac:dyDescent="0.25">
      <c r="A294" t="s">
        <v>303</v>
      </c>
      <c r="B294">
        <v>1270854000</v>
      </c>
      <c r="C294">
        <v>2.882E-3</v>
      </c>
      <c r="D294">
        <v>3.614E-3</v>
      </c>
      <c r="E294">
        <v>2.9840000000000001E-3</v>
      </c>
      <c r="F294">
        <v>3.0240000000000002E-3</v>
      </c>
    </row>
    <row r="295" spans="1:6" x14ac:dyDescent="0.25">
      <c r="A295" t="s">
        <v>304</v>
      </c>
      <c r="B295">
        <v>1271458800</v>
      </c>
      <c r="C295">
        <v>3.2030000000000001E-3</v>
      </c>
      <c r="D295">
        <v>3.6080000000000001E-3</v>
      </c>
      <c r="E295">
        <v>3.0179999999999998E-3</v>
      </c>
      <c r="F295">
        <v>3.1449999999999998E-3</v>
      </c>
    </row>
    <row r="296" spans="1:6" x14ac:dyDescent="0.25">
      <c r="A296" t="s">
        <v>305</v>
      </c>
      <c r="B296">
        <v>1272063600</v>
      </c>
      <c r="C296">
        <v>2.8869999999999998E-3</v>
      </c>
      <c r="D296">
        <v>3.5969999999999999E-3</v>
      </c>
      <c r="E296">
        <v>2.9979999999999998E-3</v>
      </c>
      <c r="F296">
        <v>3.0430000000000001E-3</v>
      </c>
    </row>
    <row r="297" spans="1:6" x14ac:dyDescent="0.25">
      <c r="A297" t="s">
        <v>306</v>
      </c>
      <c r="B297">
        <v>1272668400</v>
      </c>
      <c r="C297">
        <v>2.5539999999999998E-3</v>
      </c>
      <c r="D297">
        <v>3.5799999999999998E-3</v>
      </c>
      <c r="E297">
        <v>2.9190000000000002E-3</v>
      </c>
      <c r="F297">
        <v>2.64E-3</v>
      </c>
    </row>
    <row r="298" spans="1:6" x14ac:dyDescent="0.25">
      <c r="A298" t="s">
        <v>307</v>
      </c>
      <c r="B298">
        <v>1273273200</v>
      </c>
      <c r="C298">
        <v>3.0000000000000001E-6</v>
      </c>
      <c r="D298">
        <v>3.5249999999999999E-3</v>
      </c>
      <c r="E298">
        <v>2.4499999999999999E-3</v>
      </c>
      <c r="F298">
        <v>1.109E-3</v>
      </c>
    </row>
    <row r="299" spans="1:6" x14ac:dyDescent="0.25">
      <c r="A299" t="s">
        <v>308</v>
      </c>
      <c r="B299">
        <v>1273878000</v>
      </c>
      <c r="C299">
        <v>0</v>
      </c>
      <c r="D299">
        <v>3.4710000000000001E-3</v>
      </c>
      <c r="E299">
        <v>2.0569999999999998E-3</v>
      </c>
      <c r="F299">
        <v>4.66E-4</v>
      </c>
    </row>
    <row r="300" spans="1:6" x14ac:dyDescent="0.25">
      <c r="A300" t="s">
        <v>309</v>
      </c>
      <c r="B300">
        <v>1274482800</v>
      </c>
      <c r="C300">
        <v>0</v>
      </c>
      <c r="D300">
        <v>3.4169999999999999E-3</v>
      </c>
      <c r="E300">
        <v>1.7260000000000001E-3</v>
      </c>
      <c r="F300">
        <v>1.9599999999999999E-4</v>
      </c>
    </row>
    <row r="301" spans="1:6" x14ac:dyDescent="0.25">
      <c r="A301" t="s">
        <v>310</v>
      </c>
      <c r="B301">
        <v>1275087600</v>
      </c>
      <c r="C301">
        <v>0</v>
      </c>
      <c r="D301">
        <v>3.3649999999999999E-3</v>
      </c>
      <c r="E301">
        <v>1.449E-3</v>
      </c>
      <c r="F301">
        <v>8.2000000000000001E-5</v>
      </c>
    </row>
    <row r="302" spans="1:6" x14ac:dyDescent="0.25">
      <c r="A302" t="s">
        <v>311</v>
      </c>
      <c r="B302">
        <v>1275692400</v>
      </c>
      <c r="C302">
        <v>0</v>
      </c>
      <c r="D302">
        <v>3.313E-3</v>
      </c>
      <c r="E302">
        <v>1.2160000000000001E-3</v>
      </c>
      <c r="F302">
        <v>3.4E-5</v>
      </c>
    </row>
    <row r="303" spans="1:6" x14ac:dyDescent="0.25">
      <c r="A303" t="s">
        <v>312</v>
      </c>
      <c r="B303">
        <v>1276297200</v>
      </c>
      <c r="C303">
        <v>5.8799999999999998E-4</v>
      </c>
      <c r="D303">
        <v>3.271E-3</v>
      </c>
      <c r="E303">
        <v>1.1169999999999999E-3</v>
      </c>
      <c r="F303">
        <v>4.0299999999999998E-4</v>
      </c>
    </row>
    <row r="304" spans="1:6" x14ac:dyDescent="0.25">
      <c r="A304" t="s">
        <v>313</v>
      </c>
      <c r="B304">
        <v>1276902000</v>
      </c>
      <c r="C304">
        <v>8.6799999999999996E-4</v>
      </c>
      <c r="D304">
        <v>3.2339999999999999E-3</v>
      </c>
      <c r="E304">
        <v>1.077E-3</v>
      </c>
      <c r="F304">
        <v>6.7400000000000001E-4</v>
      </c>
    </row>
    <row r="305" spans="1:6" x14ac:dyDescent="0.25">
      <c r="A305" t="s">
        <v>314</v>
      </c>
      <c r="B305">
        <v>1277506800</v>
      </c>
      <c r="C305">
        <v>9.0899999999999998E-4</v>
      </c>
      <c r="D305">
        <v>3.1979999999999999E-3</v>
      </c>
      <c r="E305">
        <v>1.049E-3</v>
      </c>
      <c r="F305">
        <v>8.0800000000000002E-4</v>
      </c>
    </row>
    <row r="306" spans="1:6" x14ac:dyDescent="0.25">
      <c r="A306" t="s">
        <v>315</v>
      </c>
      <c r="B306">
        <v>1278111600</v>
      </c>
      <c r="C306">
        <v>9.0899999999999998E-4</v>
      </c>
      <c r="D306">
        <v>3.1619999999999999E-3</v>
      </c>
      <c r="E306">
        <v>1.026E-3</v>
      </c>
      <c r="F306">
        <v>8.6399999999999997E-4</v>
      </c>
    </row>
    <row r="307" spans="1:6" x14ac:dyDescent="0.25">
      <c r="A307" t="s">
        <v>316</v>
      </c>
      <c r="B307">
        <v>1278716400</v>
      </c>
      <c r="C307">
        <v>9.0899999999999998E-4</v>
      </c>
      <c r="D307">
        <v>3.1280000000000001E-3</v>
      </c>
      <c r="E307">
        <v>1.0070000000000001E-3</v>
      </c>
      <c r="F307">
        <v>8.8800000000000001E-4</v>
      </c>
    </row>
    <row r="308" spans="1:6" x14ac:dyDescent="0.25">
      <c r="A308" t="s">
        <v>317</v>
      </c>
      <c r="B308">
        <v>1279321200</v>
      </c>
      <c r="C308">
        <v>9.7E-5</v>
      </c>
      <c r="D308">
        <v>3.081E-3</v>
      </c>
      <c r="E308">
        <v>8.5899999999999995E-4</v>
      </c>
      <c r="F308">
        <v>4.0900000000000002E-4</v>
      </c>
    </row>
    <row r="309" spans="1:6" x14ac:dyDescent="0.25">
      <c r="A309" t="s">
        <v>318</v>
      </c>
      <c r="B309">
        <v>1279926000</v>
      </c>
      <c r="C309">
        <v>0</v>
      </c>
      <c r="D309">
        <v>3.0330000000000001E-3</v>
      </c>
      <c r="E309">
        <v>7.2099999999999996E-4</v>
      </c>
      <c r="F309">
        <v>1.7200000000000001E-4</v>
      </c>
    </row>
    <row r="310" spans="1:6" x14ac:dyDescent="0.25">
      <c r="A310" t="s">
        <v>319</v>
      </c>
      <c r="B310">
        <v>1280530800</v>
      </c>
      <c r="C310">
        <v>0</v>
      </c>
      <c r="D310">
        <v>2.9870000000000001E-3</v>
      </c>
      <c r="E310">
        <v>6.0499999999999996E-4</v>
      </c>
      <c r="F310">
        <v>7.2000000000000002E-5</v>
      </c>
    </row>
    <row r="311" spans="1:6" x14ac:dyDescent="0.25">
      <c r="A311" t="s">
        <v>320</v>
      </c>
      <c r="B311">
        <v>1281135600</v>
      </c>
      <c r="C311">
        <v>0</v>
      </c>
      <c r="D311">
        <v>2.941E-3</v>
      </c>
      <c r="E311">
        <v>5.0799999999999999E-4</v>
      </c>
      <c r="F311">
        <v>3.0000000000000001E-5</v>
      </c>
    </row>
    <row r="312" spans="1:6" x14ac:dyDescent="0.25">
      <c r="A312" t="s">
        <v>321</v>
      </c>
      <c r="B312">
        <v>1281740400</v>
      </c>
      <c r="C312">
        <v>0</v>
      </c>
      <c r="D312">
        <v>2.895E-3</v>
      </c>
      <c r="E312">
        <v>4.26E-4</v>
      </c>
      <c r="F312">
        <v>1.2999999999999999E-5</v>
      </c>
    </row>
    <row r="313" spans="1:6" x14ac:dyDescent="0.25">
      <c r="A313" t="s">
        <v>322</v>
      </c>
      <c r="B313">
        <v>1282345200</v>
      </c>
      <c r="C313">
        <v>0</v>
      </c>
      <c r="D313">
        <v>2.8509999999999998E-3</v>
      </c>
      <c r="E313">
        <v>3.5799999999999997E-4</v>
      </c>
      <c r="F313">
        <v>5.0000000000000004E-6</v>
      </c>
    </row>
    <row r="314" spans="1:6" x14ac:dyDescent="0.25">
      <c r="A314" t="s">
        <v>323</v>
      </c>
      <c r="B314">
        <v>1282950000</v>
      </c>
      <c r="C314">
        <v>0</v>
      </c>
      <c r="D314">
        <v>2.807E-3</v>
      </c>
      <c r="E314">
        <v>2.9999999999999997E-4</v>
      </c>
      <c r="F314">
        <v>1.9999999999999999E-6</v>
      </c>
    </row>
    <row r="315" spans="1:6" x14ac:dyDescent="0.25">
      <c r="A315" t="s">
        <v>324</v>
      </c>
      <c r="B315">
        <v>1283554800</v>
      </c>
      <c r="C315">
        <v>0</v>
      </c>
      <c r="D315">
        <v>2.7629999999999998E-3</v>
      </c>
      <c r="E315">
        <v>2.52E-4</v>
      </c>
      <c r="F315">
        <v>9.9999999999999995E-7</v>
      </c>
    </row>
    <row r="316" spans="1:6" x14ac:dyDescent="0.25">
      <c r="A316" t="s">
        <v>325</v>
      </c>
      <c r="B316">
        <v>1284159600</v>
      </c>
      <c r="C316">
        <v>0</v>
      </c>
      <c r="D316">
        <v>2.7209999999999999E-3</v>
      </c>
      <c r="E316">
        <v>2.12E-4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2.679E-3</v>
      </c>
      <c r="E317">
        <v>1.7799999999999999E-4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2.6380000000000002E-3</v>
      </c>
      <c r="E318">
        <v>1.4899999999999999E-4</v>
      </c>
      <c r="F318">
        <v>0</v>
      </c>
    </row>
    <row r="319" spans="1:6" x14ac:dyDescent="0.25">
      <c r="A319" t="s">
        <v>328</v>
      </c>
      <c r="B319">
        <v>1285974000</v>
      </c>
      <c r="C319">
        <v>8.6910000000000008E-3</v>
      </c>
      <c r="D319">
        <v>2.7299999999999998E-3</v>
      </c>
      <c r="E319">
        <v>1.5410000000000001E-3</v>
      </c>
      <c r="F319">
        <v>5.4440000000000001E-3</v>
      </c>
    </row>
    <row r="320" spans="1:6" x14ac:dyDescent="0.25">
      <c r="A320" t="s">
        <v>329</v>
      </c>
      <c r="B320">
        <v>1286578800</v>
      </c>
      <c r="C320">
        <v>1.1065999999999999E-2</v>
      </c>
      <c r="D320">
        <v>2.8579999999999999E-3</v>
      </c>
      <c r="E320">
        <v>3.0630000000000002E-3</v>
      </c>
      <c r="F320">
        <v>8.6759999999999997E-3</v>
      </c>
    </row>
    <row r="321" spans="1:6" x14ac:dyDescent="0.25">
      <c r="A321" t="s">
        <v>330</v>
      </c>
      <c r="B321">
        <v>1287183600</v>
      </c>
      <c r="C321">
        <v>1.57E-3</v>
      </c>
      <c r="D321">
        <v>2.8379999999999998E-3</v>
      </c>
      <c r="E321">
        <v>2.8040000000000001E-3</v>
      </c>
      <c r="F321">
        <v>4.2490000000000002E-3</v>
      </c>
    </row>
    <row r="322" spans="1:6" x14ac:dyDescent="0.25">
      <c r="A322" t="s">
        <v>331</v>
      </c>
      <c r="B322">
        <v>1287788400</v>
      </c>
      <c r="C322">
        <v>0</v>
      </c>
      <c r="D322">
        <v>2.794E-3</v>
      </c>
      <c r="E322">
        <v>2.3530000000000001E-3</v>
      </c>
      <c r="F322">
        <v>1.784E-3</v>
      </c>
    </row>
    <row r="323" spans="1:6" x14ac:dyDescent="0.25">
      <c r="A323" t="s">
        <v>332</v>
      </c>
      <c r="B323">
        <v>1288393200</v>
      </c>
      <c r="C323">
        <v>0</v>
      </c>
      <c r="D323">
        <v>2.751E-3</v>
      </c>
      <c r="E323">
        <v>1.9750000000000002E-3</v>
      </c>
      <c r="F323">
        <v>7.4899999999999999E-4</v>
      </c>
    </row>
    <row r="324" spans="1:6" x14ac:dyDescent="0.25">
      <c r="A324" t="s">
        <v>333</v>
      </c>
      <c r="B324">
        <v>1289001600</v>
      </c>
      <c r="C324">
        <v>0</v>
      </c>
      <c r="D324">
        <v>2.709E-3</v>
      </c>
      <c r="E324">
        <v>1.6559999999999999E-3</v>
      </c>
      <c r="F324">
        <v>3.1300000000000002E-4</v>
      </c>
    </row>
    <row r="325" spans="1:6" x14ac:dyDescent="0.25">
      <c r="A325" t="s">
        <v>334</v>
      </c>
      <c r="B325">
        <v>1289606400</v>
      </c>
      <c r="C325">
        <v>0</v>
      </c>
      <c r="D325">
        <v>2.6670000000000001E-3</v>
      </c>
      <c r="E325">
        <v>1.39E-3</v>
      </c>
      <c r="F325">
        <v>1.3100000000000001E-4</v>
      </c>
    </row>
    <row r="326" spans="1:6" x14ac:dyDescent="0.25">
      <c r="A326" t="s">
        <v>335</v>
      </c>
      <c r="B326">
        <v>1290211200</v>
      </c>
      <c r="C326">
        <v>0</v>
      </c>
      <c r="D326">
        <v>2.6259999999999999E-3</v>
      </c>
      <c r="E326">
        <v>1.1670000000000001E-3</v>
      </c>
      <c r="F326">
        <v>5.5000000000000002E-5</v>
      </c>
    </row>
    <row r="327" spans="1:6" x14ac:dyDescent="0.25">
      <c r="A327" t="s">
        <v>336</v>
      </c>
      <c r="B327">
        <v>1290816000</v>
      </c>
      <c r="C327">
        <v>0</v>
      </c>
      <c r="D327">
        <v>2.5850000000000001E-3</v>
      </c>
      <c r="E327">
        <v>9.7900000000000005E-4</v>
      </c>
      <c r="F327">
        <v>2.3E-5</v>
      </c>
    </row>
    <row r="328" spans="1:6" x14ac:dyDescent="0.25">
      <c r="A328" t="s">
        <v>337</v>
      </c>
      <c r="B328">
        <v>1291420800</v>
      </c>
      <c r="C328">
        <v>0</v>
      </c>
      <c r="D328">
        <v>2.545E-3</v>
      </c>
      <c r="E328">
        <v>8.2200000000000003E-4</v>
      </c>
      <c r="F328">
        <v>1.0000000000000001E-5</v>
      </c>
    </row>
    <row r="329" spans="1:6" x14ac:dyDescent="0.25">
      <c r="A329" t="s">
        <v>338</v>
      </c>
      <c r="B329">
        <v>1292025600</v>
      </c>
      <c r="C329">
        <v>0</v>
      </c>
      <c r="D329">
        <v>2.506E-3</v>
      </c>
      <c r="E329">
        <v>6.8999999999999997E-4</v>
      </c>
      <c r="F329">
        <v>3.9999999999999998E-6</v>
      </c>
    </row>
    <row r="330" spans="1:6" x14ac:dyDescent="0.25">
      <c r="A330" t="s">
        <v>339</v>
      </c>
      <c r="B330">
        <v>1292630400</v>
      </c>
      <c r="C330">
        <v>0</v>
      </c>
      <c r="D330">
        <v>2.4680000000000001E-3</v>
      </c>
      <c r="E330">
        <v>5.7899999999999998E-4</v>
      </c>
      <c r="F330">
        <v>1.9999999999999999E-6</v>
      </c>
    </row>
    <row r="331" spans="1:6" x14ac:dyDescent="0.25">
      <c r="A331" t="s">
        <v>340</v>
      </c>
      <c r="B331">
        <v>1293235200</v>
      </c>
      <c r="C331">
        <v>3.6999999999999998E-5</v>
      </c>
      <c r="D331">
        <v>2.4299999999999999E-3</v>
      </c>
      <c r="E331">
        <v>4.9200000000000003E-4</v>
      </c>
      <c r="F331">
        <v>2.5000000000000001E-5</v>
      </c>
    </row>
    <row r="332" spans="1:6" x14ac:dyDescent="0.25">
      <c r="A332" t="s">
        <v>341</v>
      </c>
      <c r="B332">
        <v>1293840000</v>
      </c>
      <c r="C332">
        <v>5.7000000000000003E-5</v>
      </c>
      <c r="D332">
        <v>2.3930000000000002E-3</v>
      </c>
      <c r="E332">
        <v>4.2200000000000001E-4</v>
      </c>
      <c r="F332">
        <v>4.3999999999999999E-5</v>
      </c>
    </row>
    <row r="333" spans="1:6" x14ac:dyDescent="0.25">
      <c r="A333" t="s">
        <v>342</v>
      </c>
      <c r="B333">
        <v>1294444800</v>
      </c>
      <c r="C333">
        <v>5.7000000000000003E-5</v>
      </c>
      <c r="D333">
        <v>2.3570000000000002E-3</v>
      </c>
      <c r="E333">
        <v>3.6299999999999999E-4</v>
      </c>
      <c r="F333">
        <v>5.1E-5</v>
      </c>
    </row>
    <row r="334" spans="1:6" x14ac:dyDescent="0.25">
      <c r="A334" t="s">
        <v>343</v>
      </c>
      <c r="B334">
        <v>1295049600</v>
      </c>
      <c r="C334">
        <v>3.8999999999999999E-5</v>
      </c>
      <c r="D334">
        <v>2.3219999999999998E-3</v>
      </c>
      <c r="E334">
        <v>3.1100000000000002E-4</v>
      </c>
      <c r="F334">
        <v>4.1E-5</v>
      </c>
    </row>
    <row r="335" spans="1:6" x14ac:dyDescent="0.25">
      <c r="A335" t="s">
        <v>344</v>
      </c>
      <c r="B335">
        <v>1295654400</v>
      </c>
      <c r="C335">
        <v>5.1999999999999997E-5</v>
      </c>
      <c r="D335">
        <v>2.287E-3</v>
      </c>
      <c r="E335">
        <v>2.7E-4</v>
      </c>
      <c r="F335">
        <v>4.8000000000000001E-5</v>
      </c>
    </row>
    <row r="336" spans="1:6" x14ac:dyDescent="0.25">
      <c r="A336" t="s">
        <v>345</v>
      </c>
      <c r="B336">
        <v>1296259200</v>
      </c>
      <c r="C336">
        <v>5.7000000000000003E-5</v>
      </c>
      <c r="D336">
        <v>2.2520000000000001E-3</v>
      </c>
      <c r="E336">
        <v>2.3499999999999999E-4</v>
      </c>
      <c r="F336">
        <v>5.3000000000000001E-5</v>
      </c>
    </row>
    <row r="337" spans="1:6" x14ac:dyDescent="0.25">
      <c r="A337" t="s">
        <v>346</v>
      </c>
      <c r="B337">
        <v>1296864000</v>
      </c>
      <c r="C337">
        <v>5.7000000000000003E-5</v>
      </c>
      <c r="D337">
        <v>2.2179999999999999E-3</v>
      </c>
      <c r="E337">
        <v>2.0699999999999999E-4</v>
      </c>
      <c r="F337">
        <v>5.5000000000000002E-5</v>
      </c>
    </row>
    <row r="338" spans="1:6" x14ac:dyDescent="0.25">
      <c r="A338" t="s">
        <v>347</v>
      </c>
      <c r="B338">
        <v>1297468800</v>
      </c>
      <c r="C338">
        <v>5.5000000000000002E-5</v>
      </c>
      <c r="D338">
        <v>2.1849999999999999E-3</v>
      </c>
      <c r="E338">
        <v>1.8200000000000001E-4</v>
      </c>
      <c r="F338">
        <v>5.5000000000000002E-5</v>
      </c>
    </row>
    <row r="339" spans="1:6" x14ac:dyDescent="0.25">
      <c r="A339" t="s">
        <v>348</v>
      </c>
      <c r="B339">
        <v>1298073600</v>
      </c>
      <c r="C339">
        <v>5.3000000000000001E-5</v>
      </c>
      <c r="D339">
        <v>2.1519999999999998E-3</v>
      </c>
      <c r="E339">
        <v>1.6100000000000001E-4</v>
      </c>
      <c r="F339">
        <v>5.3999999999999998E-5</v>
      </c>
    </row>
    <row r="340" spans="1:6" x14ac:dyDescent="0.25">
      <c r="A340" t="s">
        <v>349</v>
      </c>
      <c r="B340">
        <v>1298678400</v>
      </c>
      <c r="C340">
        <v>5.5000000000000002E-5</v>
      </c>
      <c r="D340">
        <v>2.1199999999999999E-3</v>
      </c>
      <c r="E340">
        <v>1.44E-4</v>
      </c>
      <c r="F340">
        <v>5.3999999999999998E-5</v>
      </c>
    </row>
    <row r="341" spans="1:6" x14ac:dyDescent="0.25">
      <c r="A341" t="s">
        <v>350</v>
      </c>
      <c r="B341">
        <v>1299283200</v>
      </c>
      <c r="C341">
        <v>5.3999999999999998E-5</v>
      </c>
      <c r="D341">
        <v>2.088E-3</v>
      </c>
      <c r="E341">
        <v>1.2999999999999999E-4</v>
      </c>
      <c r="F341">
        <v>5.3999999999999998E-5</v>
      </c>
    </row>
    <row r="342" spans="1:6" x14ac:dyDescent="0.25">
      <c r="A342" t="s">
        <v>351</v>
      </c>
      <c r="B342">
        <v>1299884400</v>
      </c>
      <c r="C342">
        <v>4.0000000000000003E-5</v>
      </c>
      <c r="D342">
        <v>2.0569999999999998E-3</v>
      </c>
      <c r="E342">
        <v>1.15E-4</v>
      </c>
      <c r="F342">
        <v>4.6E-5</v>
      </c>
    </row>
    <row r="343" spans="1:6" x14ac:dyDescent="0.25">
      <c r="A343" t="s">
        <v>352</v>
      </c>
      <c r="B343">
        <v>1300489200</v>
      </c>
      <c r="C343">
        <v>5.7000000000000003E-5</v>
      </c>
      <c r="D343">
        <v>2.026E-3</v>
      </c>
      <c r="E343">
        <v>1.06E-4</v>
      </c>
      <c r="F343">
        <v>5.3000000000000001E-5</v>
      </c>
    </row>
    <row r="344" spans="1:6" x14ac:dyDescent="0.25">
      <c r="A344" t="s">
        <v>353</v>
      </c>
      <c r="B344">
        <v>1301094000</v>
      </c>
      <c r="C344">
        <v>5.7000000000000003E-5</v>
      </c>
      <c r="D344">
        <v>1.9959999999999999E-3</v>
      </c>
      <c r="E344">
        <v>9.7999999999999997E-5</v>
      </c>
      <c r="F344">
        <v>5.5000000000000002E-5</v>
      </c>
    </row>
    <row r="345" spans="1:6" x14ac:dyDescent="0.25">
      <c r="A345" t="s">
        <v>354</v>
      </c>
      <c r="B345">
        <v>1301698800</v>
      </c>
      <c r="C345">
        <v>5.7000000000000003E-5</v>
      </c>
      <c r="D345">
        <v>1.9659999999999999E-3</v>
      </c>
      <c r="E345">
        <v>9.2E-5</v>
      </c>
      <c r="F345">
        <v>5.5999999999999999E-5</v>
      </c>
    </row>
    <row r="346" spans="1:6" x14ac:dyDescent="0.25">
      <c r="A346" t="s">
        <v>355</v>
      </c>
      <c r="B346">
        <v>1302303600</v>
      </c>
      <c r="C346">
        <v>5.7000000000000003E-5</v>
      </c>
      <c r="D346">
        <v>1.936E-3</v>
      </c>
      <c r="E346">
        <v>8.6000000000000003E-5</v>
      </c>
      <c r="F346">
        <v>5.7000000000000003E-5</v>
      </c>
    </row>
    <row r="347" spans="1:6" x14ac:dyDescent="0.25">
      <c r="A347" t="s">
        <v>356</v>
      </c>
      <c r="B347">
        <v>1302908400</v>
      </c>
      <c r="C347">
        <v>1.2E-5</v>
      </c>
      <c r="D347">
        <v>1.9070000000000001E-3</v>
      </c>
      <c r="E347">
        <v>7.3999999999999996E-5</v>
      </c>
      <c r="F347">
        <v>2.9E-5</v>
      </c>
    </row>
    <row r="348" spans="1:6" x14ac:dyDescent="0.25">
      <c r="A348" t="s">
        <v>357</v>
      </c>
      <c r="B348">
        <v>1303513200</v>
      </c>
      <c r="C348">
        <v>0</v>
      </c>
      <c r="D348">
        <v>1.877E-3</v>
      </c>
      <c r="E348">
        <v>6.2000000000000003E-5</v>
      </c>
      <c r="F348">
        <v>1.2E-5</v>
      </c>
    </row>
    <row r="349" spans="1:6" x14ac:dyDescent="0.25">
      <c r="A349" t="s">
        <v>358</v>
      </c>
      <c r="B349">
        <v>1304118000</v>
      </c>
      <c r="C349">
        <v>0</v>
      </c>
      <c r="D349">
        <v>1.848E-3</v>
      </c>
      <c r="E349">
        <v>5.1999999999999997E-5</v>
      </c>
      <c r="F349">
        <v>5.0000000000000004E-6</v>
      </c>
    </row>
    <row r="350" spans="1:6" x14ac:dyDescent="0.25">
      <c r="A350" t="s">
        <v>359</v>
      </c>
      <c r="B350">
        <v>1304722800</v>
      </c>
      <c r="C350">
        <v>0</v>
      </c>
      <c r="D350">
        <v>1.82E-3</v>
      </c>
      <c r="E350">
        <v>4.3999999999999999E-5</v>
      </c>
      <c r="F350">
        <v>1.9999999999999999E-6</v>
      </c>
    </row>
    <row r="351" spans="1:6" x14ac:dyDescent="0.25">
      <c r="A351" t="s">
        <v>360</v>
      </c>
      <c r="B351">
        <v>1305327600</v>
      </c>
      <c r="C351">
        <v>0</v>
      </c>
      <c r="D351">
        <v>1.7910000000000001E-3</v>
      </c>
      <c r="E351">
        <v>3.6999999999999998E-5</v>
      </c>
      <c r="F351">
        <v>9.9999999999999995E-7</v>
      </c>
    </row>
    <row r="352" spans="1:6" x14ac:dyDescent="0.25">
      <c r="A352" t="s">
        <v>361</v>
      </c>
      <c r="B352">
        <v>1305932400</v>
      </c>
      <c r="C352">
        <v>0</v>
      </c>
      <c r="D352">
        <v>1.7639999999999999E-3</v>
      </c>
      <c r="E352">
        <v>3.1000000000000001E-5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1.737E-3</v>
      </c>
      <c r="E353">
        <v>2.5999999999999998E-5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1.7099999999999999E-3</v>
      </c>
      <c r="E354">
        <v>2.1999999999999999E-5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1.684E-3</v>
      </c>
      <c r="E355">
        <v>1.8E-5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1.658E-3</v>
      </c>
      <c r="E356">
        <v>1.5E-5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1.632E-3</v>
      </c>
      <c r="E357">
        <v>1.2999999999999999E-5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1.6069999999999999E-3</v>
      </c>
      <c r="E358">
        <v>1.1E-5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1.5820000000000001E-3</v>
      </c>
      <c r="E359">
        <v>9.0000000000000002E-6</v>
      </c>
      <c r="F359">
        <v>0</v>
      </c>
    </row>
    <row r="360" spans="1:6" x14ac:dyDescent="0.25">
      <c r="A360" t="s">
        <v>369</v>
      </c>
      <c r="B360">
        <v>1310770800</v>
      </c>
      <c r="C360">
        <v>2.4699999999999999E-4</v>
      </c>
      <c r="D360">
        <v>1.562E-3</v>
      </c>
      <c r="E360">
        <v>4.6999999999999997E-5</v>
      </c>
      <c r="F360">
        <v>1.3899999999999999E-4</v>
      </c>
    </row>
    <row r="361" spans="1:6" x14ac:dyDescent="0.25">
      <c r="A361" t="s">
        <v>370</v>
      </c>
      <c r="B361">
        <v>1311375600</v>
      </c>
      <c r="C361">
        <v>0</v>
      </c>
      <c r="D361">
        <v>1.5380000000000001E-3</v>
      </c>
      <c r="E361">
        <v>4.0000000000000003E-5</v>
      </c>
      <c r="F361">
        <v>5.8E-5</v>
      </c>
    </row>
    <row r="362" spans="1:6" x14ac:dyDescent="0.25">
      <c r="A362" t="s">
        <v>371</v>
      </c>
      <c r="B362">
        <v>1311980400</v>
      </c>
      <c r="C362">
        <v>0</v>
      </c>
      <c r="D362">
        <v>1.5139999999999999E-3</v>
      </c>
      <c r="E362">
        <v>3.3000000000000003E-5</v>
      </c>
      <c r="F362">
        <v>2.5000000000000001E-5</v>
      </c>
    </row>
    <row r="363" spans="1:6" x14ac:dyDescent="0.25">
      <c r="A363" t="s">
        <v>372</v>
      </c>
      <c r="B363">
        <v>1312585200</v>
      </c>
      <c r="C363">
        <v>1.8599999999999999E-4</v>
      </c>
      <c r="D363">
        <v>1.493E-3</v>
      </c>
      <c r="E363">
        <v>5.8E-5</v>
      </c>
      <c r="F363">
        <v>1.21E-4</v>
      </c>
    </row>
    <row r="364" spans="1:6" x14ac:dyDescent="0.25">
      <c r="A364" t="s">
        <v>373</v>
      </c>
      <c r="B364">
        <v>1313190000</v>
      </c>
      <c r="C364">
        <v>2.3E-5</v>
      </c>
      <c r="D364">
        <v>1.4710000000000001E-3</v>
      </c>
      <c r="E364">
        <v>5.1999999999999997E-5</v>
      </c>
      <c r="F364">
        <v>6.0000000000000002E-5</v>
      </c>
    </row>
    <row r="365" spans="1:6" x14ac:dyDescent="0.25">
      <c r="A365" t="s">
        <v>374</v>
      </c>
      <c r="B365">
        <v>1313794800</v>
      </c>
      <c r="C365">
        <v>0</v>
      </c>
      <c r="D365">
        <v>1.4480000000000001E-3</v>
      </c>
      <c r="E365">
        <v>4.3999999999999999E-5</v>
      </c>
      <c r="F365">
        <v>2.5000000000000001E-5</v>
      </c>
    </row>
    <row r="366" spans="1:6" x14ac:dyDescent="0.25">
      <c r="A366" t="s">
        <v>375</v>
      </c>
      <c r="B366">
        <v>1314399600</v>
      </c>
      <c r="C366">
        <v>0</v>
      </c>
      <c r="D366">
        <v>1.4250000000000001E-3</v>
      </c>
      <c r="E366">
        <v>3.6999999999999998E-5</v>
      </c>
      <c r="F366">
        <v>1.1E-5</v>
      </c>
    </row>
    <row r="367" spans="1:6" x14ac:dyDescent="0.25">
      <c r="A367" t="s">
        <v>376</v>
      </c>
      <c r="B367">
        <v>1315004400</v>
      </c>
      <c r="C367">
        <v>1.8900000000000001E-4</v>
      </c>
      <c r="D367">
        <v>1.4059999999999999E-3</v>
      </c>
      <c r="E367">
        <v>6.2000000000000003E-5</v>
      </c>
      <c r="F367">
        <v>1.35E-4</v>
      </c>
    </row>
    <row r="368" spans="1:6" x14ac:dyDescent="0.25">
      <c r="A368" t="s">
        <v>377</v>
      </c>
      <c r="B368">
        <v>1315609200</v>
      </c>
      <c r="C368">
        <v>9.3199999999999999E-4</v>
      </c>
      <c r="D368">
        <v>1.3990000000000001E-3</v>
      </c>
      <c r="E368">
        <v>2.04E-4</v>
      </c>
      <c r="F368">
        <v>6.4400000000000004E-4</v>
      </c>
    </row>
    <row r="369" spans="1:6" x14ac:dyDescent="0.25">
      <c r="A369" t="s">
        <v>378</v>
      </c>
      <c r="B369">
        <v>1316214000</v>
      </c>
      <c r="C369">
        <v>1.32E-3</v>
      </c>
      <c r="D369">
        <v>1.3979999999999999E-3</v>
      </c>
      <c r="E369">
        <v>3.8400000000000001E-4</v>
      </c>
      <c r="F369">
        <v>1.0610000000000001E-3</v>
      </c>
    </row>
    <row r="370" spans="1:6" x14ac:dyDescent="0.25">
      <c r="A370" t="s">
        <v>379</v>
      </c>
      <c r="B370">
        <v>1316818800</v>
      </c>
      <c r="C370">
        <v>1.173E-3</v>
      </c>
      <c r="D370">
        <v>1.3940000000000001E-3</v>
      </c>
      <c r="E370">
        <v>5.0900000000000001E-4</v>
      </c>
      <c r="F370">
        <v>1.1019999999999999E-3</v>
      </c>
    </row>
    <row r="371" spans="1:6" x14ac:dyDescent="0.25">
      <c r="A371" t="s">
        <v>380</v>
      </c>
      <c r="B371">
        <v>1317423600</v>
      </c>
      <c r="C371">
        <v>1.7849999999999999E-3</v>
      </c>
      <c r="D371">
        <v>1.4E-3</v>
      </c>
      <c r="E371">
        <v>7.1100000000000004E-4</v>
      </c>
      <c r="F371">
        <v>1.467E-3</v>
      </c>
    </row>
    <row r="372" spans="1:6" x14ac:dyDescent="0.25">
      <c r="A372" t="s">
        <v>381</v>
      </c>
      <c r="B372">
        <v>1318028400</v>
      </c>
      <c r="C372">
        <v>1.655E-3</v>
      </c>
      <c r="D372">
        <v>1.4040000000000001E-3</v>
      </c>
      <c r="E372">
        <v>8.61E-4</v>
      </c>
      <c r="F372">
        <v>1.5629999999999999E-3</v>
      </c>
    </row>
    <row r="373" spans="1:6" x14ac:dyDescent="0.25">
      <c r="A373" t="s">
        <v>382</v>
      </c>
      <c r="B373">
        <v>1318633200</v>
      </c>
      <c r="C373">
        <v>8.0999999999999996E-4</v>
      </c>
      <c r="D373">
        <v>1.395E-3</v>
      </c>
      <c r="E373">
        <v>8.5400000000000005E-4</v>
      </c>
      <c r="F373">
        <v>1.163E-3</v>
      </c>
    </row>
    <row r="374" spans="1:6" x14ac:dyDescent="0.25">
      <c r="A374" t="s">
        <v>383</v>
      </c>
      <c r="B374">
        <v>1319238000</v>
      </c>
      <c r="C374">
        <v>1.372E-3</v>
      </c>
      <c r="D374">
        <v>1.395E-3</v>
      </c>
      <c r="E374">
        <v>9.3999999999999997E-4</v>
      </c>
      <c r="F374">
        <v>1.3439999999999999E-3</v>
      </c>
    </row>
    <row r="375" spans="1:6" x14ac:dyDescent="0.25">
      <c r="A375" t="s">
        <v>384</v>
      </c>
      <c r="B375">
        <v>1319842800</v>
      </c>
      <c r="C375">
        <v>1.2279999999999999E-3</v>
      </c>
      <c r="D375">
        <v>1.392E-3</v>
      </c>
      <c r="E375">
        <v>9.8499999999999998E-4</v>
      </c>
      <c r="F375">
        <v>1.2750000000000001E-3</v>
      </c>
    </row>
    <row r="376" spans="1:6" x14ac:dyDescent="0.25">
      <c r="A376" t="s">
        <v>385</v>
      </c>
      <c r="B376">
        <v>1320451200</v>
      </c>
      <c r="C376">
        <v>1.201E-3</v>
      </c>
      <c r="D376">
        <v>1.389E-3</v>
      </c>
      <c r="E376">
        <v>1.0189999999999999E-3</v>
      </c>
      <c r="F376">
        <v>1.2290000000000001E-3</v>
      </c>
    </row>
    <row r="377" spans="1:6" x14ac:dyDescent="0.25">
      <c r="A377" t="s">
        <v>386</v>
      </c>
      <c r="B377">
        <v>1321056000</v>
      </c>
      <c r="C377">
        <v>9.4799999999999995E-4</v>
      </c>
      <c r="D377">
        <v>1.382E-3</v>
      </c>
      <c r="E377">
        <v>1.008E-3</v>
      </c>
      <c r="F377">
        <v>1.085E-3</v>
      </c>
    </row>
    <row r="378" spans="1:6" x14ac:dyDescent="0.25">
      <c r="A378" t="s">
        <v>387</v>
      </c>
      <c r="B378">
        <v>1321660800</v>
      </c>
      <c r="C378">
        <v>1.591E-3</v>
      </c>
      <c r="D378">
        <v>1.3849999999999999E-3</v>
      </c>
      <c r="E378">
        <v>1.1000000000000001E-3</v>
      </c>
      <c r="F378">
        <v>1.366E-3</v>
      </c>
    </row>
    <row r="379" spans="1:6" x14ac:dyDescent="0.25">
      <c r="A379" t="s">
        <v>388</v>
      </c>
      <c r="B379">
        <v>1322265600</v>
      </c>
      <c r="C379">
        <v>1.1230000000000001E-3</v>
      </c>
      <c r="D379">
        <v>1.3810000000000001E-3</v>
      </c>
      <c r="E379">
        <v>1.103E-3</v>
      </c>
      <c r="F379">
        <v>1.23E-3</v>
      </c>
    </row>
    <row r="380" spans="1:6" x14ac:dyDescent="0.25">
      <c r="A380" t="s">
        <v>389</v>
      </c>
      <c r="B380">
        <v>1322870400</v>
      </c>
      <c r="C380">
        <v>1.1969999999999999E-3</v>
      </c>
      <c r="D380">
        <v>1.3780000000000001E-3</v>
      </c>
      <c r="E380">
        <v>1.1180000000000001E-3</v>
      </c>
      <c r="F380">
        <v>1.2099999999999999E-3</v>
      </c>
    </row>
    <row r="381" spans="1:6" x14ac:dyDescent="0.25">
      <c r="A381" t="s">
        <v>390</v>
      </c>
      <c r="B381">
        <v>1323475200</v>
      </c>
      <c r="C381">
        <v>7.67E-4</v>
      </c>
      <c r="D381">
        <v>1.3680000000000001E-3</v>
      </c>
      <c r="E381">
        <v>1.06E-3</v>
      </c>
      <c r="F381">
        <v>9.41E-4</v>
      </c>
    </row>
    <row r="382" spans="1:6" x14ac:dyDescent="0.25">
      <c r="A382" t="s">
        <v>391</v>
      </c>
      <c r="B382">
        <v>1324080000</v>
      </c>
      <c r="C382">
        <v>1.359E-3</v>
      </c>
      <c r="D382">
        <v>1.3680000000000001E-3</v>
      </c>
      <c r="E382">
        <v>1.1069999999999999E-3</v>
      </c>
      <c r="F382">
        <v>1.1800000000000001E-3</v>
      </c>
    </row>
    <row r="383" spans="1:6" x14ac:dyDescent="0.25">
      <c r="A383" t="s">
        <v>392</v>
      </c>
      <c r="B383">
        <v>1324684800</v>
      </c>
      <c r="C383">
        <v>1.1069999999999999E-3</v>
      </c>
      <c r="D383">
        <v>1.364E-3</v>
      </c>
      <c r="E383">
        <v>1.106E-3</v>
      </c>
      <c r="F383">
        <v>1.1249999999999999E-3</v>
      </c>
    </row>
    <row r="384" spans="1:6" x14ac:dyDescent="0.25">
      <c r="A384" t="s">
        <v>393</v>
      </c>
      <c r="B384">
        <v>1325289600</v>
      </c>
      <c r="C384">
        <v>1.1299999999999999E-3</v>
      </c>
      <c r="D384">
        <v>1.361E-3</v>
      </c>
      <c r="E384">
        <v>1.109E-3</v>
      </c>
      <c r="F384">
        <v>1.1299999999999999E-3</v>
      </c>
    </row>
    <row r="385" spans="1:6" x14ac:dyDescent="0.25">
      <c r="A385" t="s">
        <v>394</v>
      </c>
      <c r="B385">
        <v>1325894400</v>
      </c>
      <c r="C385">
        <v>1.044E-3</v>
      </c>
      <c r="D385">
        <v>1.356E-3</v>
      </c>
      <c r="E385">
        <v>1.0970000000000001E-3</v>
      </c>
      <c r="F385">
        <v>1.067E-3</v>
      </c>
    </row>
    <row r="386" spans="1:6" x14ac:dyDescent="0.25">
      <c r="A386" t="s">
        <v>395</v>
      </c>
      <c r="B386">
        <v>1326499200</v>
      </c>
      <c r="C386">
        <v>8.9599999999999999E-4</v>
      </c>
      <c r="D386">
        <v>1.3489999999999999E-3</v>
      </c>
      <c r="E386">
        <v>1.0640000000000001E-3</v>
      </c>
      <c r="F386">
        <v>9.5799999999999998E-4</v>
      </c>
    </row>
    <row r="387" spans="1:6" x14ac:dyDescent="0.25">
      <c r="A387" t="s">
        <v>396</v>
      </c>
      <c r="B387">
        <v>1327104000</v>
      </c>
      <c r="C387">
        <v>7.3999999999999999E-4</v>
      </c>
      <c r="D387">
        <v>1.3389999999999999E-3</v>
      </c>
      <c r="E387">
        <v>1.01E-3</v>
      </c>
      <c r="F387">
        <v>8.1300000000000003E-4</v>
      </c>
    </row>
    <row r="388" spans="1:6" x14ac:dyDescent="0.25">
      <c r="A388" t="s">
        <v>397</v>
      </c>
      <c r="B388">
        <v>1327708800</v>
      </c>
      <c r="C388">
        <v>8.0000000000000004E-4</v>
      </c>
      <c r="D388">
        <v>1.3309999999999999E-3</v>
      </c>
      <c r="E388">
        <v>9.7599999999999998E-4</v>
      </c>
      <c r="F388">
        <v>7.9900000000000001E-4</v>
      </c>
    </row>
    <row r="389" spans="1:6" x14ac:dyDescent="0.25">
      <c r="A389" t="s">
        <v>398</v>
      </c>
      <c r="B389">
        <v>1328313600</v>
      </c>
      <c r="C389">
        <v>8.0999999999999996E-4</v>
      </c>
      <c r="D389">
        <v>1.323E-3</v>
      </c>
      <c r="E389">
        <v>9.4899999999999997E-4</v>
      </c>
      <c r="F389">
        <v>8.12E-4</v>
      </c>
    </row>
    <row r="390" spans="1:6" x14ac:dyDescent="0.25">
      <c r="A390" t="s">
        <v>399</v>
      </c>
      <c r="B390">
        <v>1328918400</v>
      </c>
      <c r="C390">
        <v>7.5799999999999999E-4</v>
      </c>
      <c r="D390">
        <v>1.3140000000000001E-3</v>
      </c>
      <c r="E390">
        <v>9.1799999999999998E-4</v>
      </c>
      <c r="F390">
        <v>7.7999999999999999E-4</v>
      </c>
    </row>
    <row r="391" spans="1:6" x14ac:dyDescent="0.25">
      <c r="A391" t="s">
        <v>400</v>
      </c>
      <c r="B391">
        <v>1329523200</v>
      </c>
      <c r="C391">
        <v>8.3900000000000001E-4</v>
      </c>
      <c r="D391">
        <v>1.3060000000000001E-3</v>
      </c>
      <c r="E391">
        <v>9.0399999999999996E-4</v>
      </c>
      <c r="F391">
        <v>8.0900000000000004E-4</v>
      </c>
    </row>
    <row r="392" spans="1:6" x14ac:dyDescent="0.25">
      <c r="A392" t="s">
        <v>401</v>
      </c>
      <c r="B392">
        <v>1330128000</v>
      </c>
      <c r="C392">
        <v>4.9399999999999997E-4</v>
      </c>
      <c r="D392">
        <v>1.294E-3</v>
      </c>
      <c r="E392">
        <v>8.3900000000000001E-4</v>
      </c>
      <c r="F392">
        <v>6.5099999999999999E-4</v>
      </c>
    </row>
    <row r="393" spans="1:6" x14ac:dyDescent="0.25">
      <c r="A393" t="s">
        <v>402</v>
      </c>
      <c r="B393">
        <v>1330732800</v>
      </c>
      <c r="C393">
        <v>1.016E-3</v>
      </c>
      <c r="D393">
        <v>1.289E-3</v>
      </c>
      <c r="E393">
        <v>8.6600000000000002E-4</v>
      </c>
      <c r="F393">
        <v>8.4500000000000005E-4</v>
      </c>
    </row>
    <row r="394" spans="1:6" x14ac:dyDescent="0.25">
      <c r="A394" t="s">
        <v>403</v>
      </c>
      <c r="B394">
        <v>1331334000</v>
      </c>
      <c r="C394">
        <v>9.3899999999999995E-4</v>
      </c>
      <c r="D394">
        <v>1.284E-3</v>
      </c>
      <c r="E394">
        <v>8.7699999999999996E-4</v>
      </c>
      <c r="F394">
        <v>8.8800000000000001E-4</v>
      </c>
    </row>
    <row r="395" spans="1:6" x14ac:dyDescent="0.25">
      <c r="A395" t="s">
        <v>404</v>
      </c>
      <c r="B395">
        <v>1331938800</v>
      </c>
      <c r="C395">
        <v>1.059E-3</v>
      </c>
      <c r="D395">
        <v>1.2800000000000001E-3</v>
      </c>
      <c r="E395">
        <v>9.0600000000000001E-4</v>
      </c>
      <c r="F395">
        <v>1.005E-3</v>
      </c>
    </row>
    <row r="396" spans="1:6" x14ac:dyDescent="0.25">
      <c r="A396" t="s">
        <v>405</v>
      </c>
      <c r="B396">
        <v>1332543600</v>
      </c>
      <c r="C396">
        <v>1.2520000000000001E-3</v>
      </c>
      <c r="D396">
        <v>1.2800000000000001E-3</v>
      </c>
      <c r="E396">
        <v>9.6299999999999999E-4</v>
      </c>
      <c r="F396">
        <v>1.193E-3</v>
      </c>
    </row>
    <row r="397" spans="1:6" x14ac:dyDescent="0.25">
      <c r="A397" t="s">
        <v>406</v>
      </c>
      <c r="B397">
        <v>1333148400</v>
      </c>
      <c r="C397">
        <v>7.3200000000000001E-4</v>
      </c>
      <c r="D397">
        <v>1.271E-3</v>
      </c>
      <c r="E397">
        <v>9.2199999999999997E-4</v>
      </c>
      <c r="F397">
        <v>8.61E-4</v>
      </c>
    </row>
    <row r="398" spans="1:6" x14ac:dyDescent="0.25">
      <c r="A398" t="s">
        <v>407</v>
      </c>
      <c r="B398">
        <v>1333753200</v>
      </c>
      <c r="C398">
        <v>1.1E-4</v>
      </c>
      <c r="D398">
        <v>1.253E-3</v>
      </c>
      <c r="E398">
        <v>7.9100000000000004E-4</v>
      </c>
      <c r="F398">
        <v>4.1599999999999997E-4</v>
      </c>
    </row>
    <row r="399" spans="1:6" x14ac:dyDescent="0.25">
      <c r="A399" t="s">
        <v>408</v>
      </c>
      <c r="B399">
        <v>1334358000</v>
      </c>
      <c r="C399">
        <v>3.3000000000000003E-5</v>
      </c>
      <c r="D399">
        <v>1.235E-3</v>
      </c>
      <c r="E399">
        <v>6.69E-4</v>
      </c>
      <c r="F399">
        <v>1.95E-4</v>
      </c>
    </row>
    <row r="400" spans="1:6" x14ac:dyDescent="0.25">
      <c r="A400" t="s">
        <v>409</v>
      </c>
      <c r="B400">
        <v>1334962800</v>
      </c>
      <c r="C400">
        <v>2.7900000000000001E-4</v>
      </c>
      <c r="D400">
        <v>1.2199999999999999E-3</v>
      </c>
      <c r="E400">
        <v>6.0800000000000003E-4</v>
      </c>
      <c r="F400">
        <v>2.6600000000000001E-4</v>
      </c>
    </row>
    <row r="401" spans="1:6" x14ac:dyDescent="0.25">
      <c r="A401" t="s">
        <v>410</v>
      </c>
      <c r="B401">
        <v>1335567600</v>
      </c>
      <c r="C401">
        <v>1.76E-4</v>
      </c>
      <c r="D401">
        <v>1.204E-3</v>
      </c>
      <c r="E401">
        <v>5.3799999999999996E-4</v>
      </c>
      <c r="F401">
        <v>2.0900000000000001E-4</v>
      </c>
    </row>
    <row r="402" spans="1:6" x14ac:dyDescent="0.25">
      <c r="A402" t="s">
        <v>411</v>
      </c>
      <c r="B402">
        <v>1336172400</v>
      </c>
      <c r="C402">
        <v>1.6000000000000001E-4</v>
      </c>
      <c r="D402">
        <v>1.188E-3</v>
      </c>
      <c r="E402">
        <v>4.7800000000000002E-4</v>
      </c>
      <c r="F402">
        <v>1.9799999999999999E-4</v>
      </c>
    </row>
    <row r="403" spans="1:6" x14ac:dyDescent="0.25">
      <c r="A403" t="s">
        <v>412</v>
      </c>
      <c r="B403">
        <v>1336777200</v>
      </c>
      <c r="C403">
        <v>8.7299999999999997E-4</v>
      </c>
      <c r="D403">
        <v>1.183E-3</v>
      </c>
      <c r="E403">
        <v>5.4000000000000001E-4</v>
      </c>
      <c r="F403">
        <v>5.7700000000000004E-4</v>
      </c>
    </row>
    <row r="404" spans="1:6" x14ac:dyDescent="0.25">
      <c r="A404" t="s">
        <v>413</v>
      </c>
      <c r="B404">
        <v>1337382000</v>
      </c>
      <c r="C404">
        <v>6.1399999999999996E-4</v>
      </c>
      <c r="D404">
        <v>1.1739999999999999E-3</v>
      </c>
      <c r="E404">
        <v>5.5400000000000002E-4</v>
      </c>
      <c r="F404">
        <v>6.4199999999999999E-4</v>
      </c>
    </row>
    <row r="405" spans="1:6" x14ac:dyDescent="0.25">
      <c r="A405" t="s">
        <v>414</v>
      </c>
      <c r="B405">
        <v>1337986800</v>
      </c>
      <c r="C405">
        <v>1.474E-3</v>
      </c>
      <c r="D405">
        <v>1.1789999999999999E-3</v>
      </c>
      <c r="E405">
        <v>7.0500000000000001E-4</v>
      </c>
      <c r="F405">
        <v>1.191E-3</v>
      </c>
    </row>
    <row r="406" spans="1:6" x14ac:dyDescent="0.25">
      <c r="A406" t="s">
        <v>415</v>
      </c>
      <c r="B406">
        <v>1338591600</v>
      </c>
      <c r="C406">
        <v>2.5110000000000002E-3</v>
      </c>
      <c r="D406">
        <v>1.199E-3</v>
      </c>
      <c r="E406">
        <v>9.9500000000000001E-4</v>
      </c>
      <c r="F406">
        <v>1.977E-3</v>
      </c>
    </row>
    <row r="407" spans="1:6" x14ac:dyDescent="0.25">
      <c r="A407" t="s">
        <v>416</v>
      </c>
      <c r="B407">
        <v>1339196400</v>
      </c>
      <c r="C407">
        <v>2.5179999999999998E-3</v>
      </c>
      <c r="D407">
        <v>1.219E-3</v>
      </c>
      <c r="E407">
        <v>1.2359999999999999E-3</v>
      </c>
      <c r="F407">
        <v>2.2599999999999999E-3</v>
      </c>
    </row>
    <row r="408" spans="1:6" x14ac:dyDescent="0.25">
      <c r="A408" t="s">
        <v>417</v>
      </c>
      <c r="B408">
        <v>1339801200</v>
      </c>
      <c r="C408">
        <v>2.1289999999999998E-3</v>
      </c>
      <c r="D408">
        <v>1.2329999999999999E-3</v>
      </c>
      <c r="E408">
        <v>1.379E-3</v>
      </c>
      <c r="F408">
        <v>2.183E-3</v>
      </c>
    </row>
    <row r="409" spans="1:6" x14ac:dyDescent="0.25">
      <c r="A409" t="s">
        <v>418</v>
      </c>
      <c r="B409">
        <v>1340406000</v>
      </c>
      <c r="C409">
        <v>1.7080000000000001E-3</v>
      </c>
      <c r="D409">
        <v>1.24E-3</v>
      </c>
      <c r="E409">
        <v>1.431E-3</v>
      </c>
      <c r="F409">
        <v>1.9109999999999999E-3</v>
      </c>
    </row>
    <row r="410" spans="1:6" x14ac:dyDescent="0.25">
      <c r="A410" t="s">
        <v>419</v>
      </c>
      <c r="B410">
        <v>1341010800</v>
      </c>
      <c r="C410">
        <v>1.913E-3</v>
      </c>
      <c r="D410">
        <v>1.25E-3</v>
      </c>
      <c r="E410">
        <v>1.5070000000000001E-3</v>
      </c>
      <c r="F410">
        <v>1.903E-3</v>
      </c>
    </row>
    <row r="411" spans="1:6" x14ac:dyDescent="0.25">
      <c r="A411" t="s">
        <v>420</v>
      </c>
      <c r="B411">
        <v>1341615600</v>
      </c>
      <c r="C411">
        <v>1.766E-3</v>
      </c>
      <c r="D411">
        <v>1.258E-3</v>
      </c>
      <c r="E411">
        <v>1.5460000000000001E-3</v>
      </c>
      <c r="F411">
        <v>1.8010000000000001E-3</v>
      </c>
    </row>
    <row r="412" spans="1:6" x14ac:dyDescent="0.25">
      <c r="A412" t="s">
        <v>445</v>
      </c>
      <c r="B412">
        <v>1341852301</v>
      </c>
      <c r="C412">
        <v>1.521E-3</v>
      </c>
      <c r="D412">
        <v>1.2600000000000001E-3</v>
      </c>
      <c r="E412">
        <v>1.544E-3</v>
      </c>
      <c r="F412">
        <v>1.7179999999999999E-3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topLeftCell="A72" workbookViewId="0">
      <selection activeCell="F106" sqref="F106"/>
    </sheetView>
    <sheetView workbookViewId="1">
      <selection activeCell="G8" sqref="G8"/>
    </sheetView>
  </sheetViews>
  <sheetFormatPr defaultColWidth="8.85546875" defaultRowHeight="15" x14ac:dyDescent="0.25"/>
  <cols>
    <col min="1" max="1" width="12.42578125" customWidth="1"/>
    <col min="2" max="2" width="12.7109375" customWidth="1"/>
    <col min="11" max="11" width="8.85546875" style="16"/>
  </cols>
  <sheetData>
    <row r="1" spans="1:8" x14ac:dyDescent="0.25">
      <c r="A1" t="s">
        <v>530</v>
      </c>
    </row>
    <row r="3" spans="1:8" x14ac:dyDescent="0.25">
      <c r="D3" t="s">
        <v>529</v>
      </c>
      <c r="G3" t="s">
        <v>543</v>
      </c>
    </row>
    <row r="4" spans="1:8" x14ac:dyDescent="0.25">
      <c r="D4" t="s">
        <v>531</v>
      </c>
      <c r="E4" t="s">
        <v>532</v>
      </c>
    </row>
    <row r="6" spans="1:8" x14ac:dyDescent="0.25">
      <c r="A6" s="2">
        <v>40049</v>
      </c>
      <c r="B6" s="2">
        <v>40056</v>
      </c>
      <c r="D6">
        <f>SUM(BBMData!I158:J158)</f>
        <v>0</v>
      </c>
      <c r="G6" s="3">
        <f>Notes!$C$31*1000000000000*InjAreaLoss!D157*Notes!$C$4</f>
        <v>0</v>
      </c>
      <c r="H6" s="9"/>
    </row>
    <row r="7" spans="1:8" x14ac:dyDescent="0.25">
      <c r="A7" s="2">
        <v>40056</v>
      </c>
      <c r="B7" s="2">
        <v>40063</v>
      </c>
      <c r="D7">
        <f>SUM(BBMData!I159:J159)</f>
        <v>0</v>
      </c>
      <c r="E7" t="e">
        <f>D7/BBMData!C159</f>
        <v>#DIV/0!</v>
      </c>
      <c r="G7" s="3">
        <f>Notes!$C$31*1000000000000*InjAreaLoss!D158*Notes!$C$4</f>
        <v>0</v>
      </c>
      <c r="H7" s="9" t="e">
        <f>G7/BBMData!C159</f>
        <v>#DIV/0!</v>
      </c>
    </row>
    <row r="8" spans="1:8" x14ac:dyDescent="0.25">
      <c r="A8" s="2">
        <v>40063</v>
      </c>
      <c r="B8" s="2">
        <v>40070</v>
      </c>
      <c r="D8">
        <f>SUM(BBMData!I160:J160)</f>
        <v>0</v>
      </c>
      <c r="E8">
        <f>D8/BBMData!C160</f>
        <v>0</v>
      </c>
      <c r="G8" s="3">
        <f>Notes!$C$31*1000000000000*InjAreaLoss!D159*Notes!$C$4</f>
        <v>0</v>
      </c>
      <c r="H8" s="9">
        <f>G8/BBMData!C160</f>
        <v>0</v>
      </c>
    </row>
    <row r="9" spans="1:8" x14ac:dyDescent="0.25">
      <c r="A9" s="2">
        <v>40070</v>
      </c>
      <c r="B9" s="2">
        <v>40077</v>
      </c>
      <c r="D9">
        <f>SUM(BBMData!I161:J161)</f>
        <v>0</v>
      </c>
      <c r="E9">
        <f>D9/BBMData!C161</f>
        <v>0</v>
      </c>
      <c r="G9" s="3">
        <f>Notes!$C$31*1000000000000*InjAreaLoss!D160*Notes!$C$4</f>
        <v>2426424651531130.5</v>
      </c>
      <c r="H9" s="9">
        <f>G9/BBMData!C161</f>
        <v>5.6824933291127185E-4</v>
      </c>
    </row>
    <row r="10" spans="1:8" x14ac:dyDescent="0.25">
      <c r="A10" s="2">
        <v>40077</v>
      </c>
      <c r="B10" s="2">
        <v>40084</v>
      </c>
      <c r="D10">
        <f>SUM(BBMData!I162:J162)</f>
        <v>0</v>
      </c>
      <c r="E10">
        <f>D10/BBMData!C162</f>
        <v>0</v>
      </c>
      <c r="G10" s="3">
        <f>Notes!$C$31*1000000000000*InjAreaLoss!D161*Notes!$C$4</f>
        <v>6.8365280258918496E+16</v>
      </c>
      <c r="H10" s="9">
        <f>G10/BBMData!C162</f>
        <v>8.9483351124238861E-3</v>
      </c>
    </row>
    <row r="11" spans="1:8" x14ac:dyDescent="0.25">
      <c r="A11" s="2">
        <v>40084</v>
      </c>
      <c r="B11" s="2">
        <v>40091</v>
      </c>
      <c r="D11">
        <f>SUM(BBMData!I163:J163)</f>
        <v>0</v>
      </c>
      <c r="E11">
        <f>D11/BBMData!C163</f>
        <v>0</v>
      </c>
      <c r="G11" s="3">
        <f>Notes!$C$31*1000000000000*InjAreaLoss!D162*Notes!$C$4</f>
        <v>4.9137651533601672E+16</v>
      </c>
      <c r="H11" s="9">
        <f>G11/BBMData!C163</f>
        <v>5.5335193168470345E-3</v>
      </c>
    </row>
    <row r="12" spans="1:8" x14ac:dyDescent="0.25">
      <c r="A12" s="2">
        <v>40091</v>
      </c>
      <c r="B12" s="2">
        <v>40098</v>
      </c>
      <c r="D12">
        <f>SUM(BBMData!I164:J164)</f>
        <v>0</v>
      </c>
      <c r="E12">
        <f>D12/BBMData!C164</f>
        <v>0</v>
      </c>
      <c r="G12" s="3">
        <f>Notes!$C$31*1000000000000*InjAreaLoss!D163*Notes!$C$4</f>
        <v>7.0526261540436392E+16</v>
      </c>
      <c r="H12" s="9">
        <f>G12/BBMData!C164</f>
        <v>7.853703957732338E-3</v>
      </c>
    </row>
    <row r="13" spans="1:8" x14ac:dyDescent="0.25">
      <c r="A13" s="2">
        <v>40098</v>
      </c>
      <c r="B13" s="2">
        <v>40105</v>
      </c>
      <c r="D13">
        <f>SUM(BBMData!I165:J165)</f>
        <v>0</v>
      </c>
      <c r="E13">
        <f>D13/BBMData!C165</f>
        <v>0</v>
      </c>
      <c r="G13" s="3">
        <f>Notes!$C$31*1000000000000*InjAreaLoss!D164*Notes!$C$4</f>
        <v>1.1428017703094936E+17</v>
      </c>
      <c r="H13" s="9">
        <f>G13/BBMData!C165</f>
        <v>1.2341271817597123E-2</v>
      </c>
    </row>
    <row r="14" spans="1:8" x14ac:dyDescent="0.25">
      <c r="A14" s="2">
        <v>40105</v>
      </c>
      <c r="B14" s="2">
        <v>40112</v>
      </c>
      <c r="D14">
        <f>SUM(BBMData!I166:J166)</f>
        <v>0</v>
      </c>
      <c r="E14">
        <f>D14/BBMData!C166</f>
        <v>0</v>
      </c>
      <c r="G14" s="3">
        <f>Notes!$C$31*1000000000000*InjAreaLoss!D165*Notes!$C$4</f>
        <v>1.0363521726939342E+17</v>
      </c>
      <c r="H14" s="9">
        <f>G14/BBMData!C166</f>
        <v>9.9649247374416754E-3</v>
      </c>
    </row>
    <row r="15" spans="1:8" x14ac:dyDescent="0.25">
      <c r="A15" s="2">
        <v>40112</v>
      </c>
      <c r="B15" s="2">
        <v>40119</v>
      </c>
      <c r="D15">
        <f>SUM(BBMData!I167:J167)</f>
        <v>0</v>
      </c>
      <c r="E15">
        <f>D15/BBMData!C167</f>
        <v>0</v>
      </c>
      <c r="G15" s="3">
        <f>Notes!$C$31*1000000000000*InjAreaLoss!D166*Notes!$C$4</f>
        <v>9.2619317413844656E+16</v>
      </c>
      <c r="H15" s="9">
        <f>G15/BBMData!C167</f>
        <v>8.9921667392082183E-3</v>
      </c>
    </row>
    <row r="16" spans="1:8" x14ac:dyDescent="0.25">
      <c r="A16" s="2">
        <v>40119</v>
      </c>
      <c r="B16" s="2">
        <v>40126</v>
      </c>
      <c r="D16">
        <f>SUM(BBMData!I168:J168)</f>
        <v>0</v>
      </c>
      <c r="E16">
        <f>D16/BBMData!C168</f>
        <v>0</v>
      </c>
      <c r="G16" s="3">
        <f>Notes!$C$31*1000000000000*InjAreaLoss!D167*Notes!$C$4</f>
        <v>7.9095318023683776E+16</v>
      </c>
      <c r="H16" s="9">
        <f>G16/BBMData!C168</f>
        <v>8.0463192292658976E-3</v>
      </c>
    </row>
    <row r="17" spans="1:8" x14ac:dyDescent="0.25">
      <c r="A17" s="2">
        <v>40126</v>
      </c>
      <c r="B17" s="2">
        <v>40133</v>
      </c>
      <c r="D17">
        <f>SUM(BBMData!I169:J169)</f>
        <v>0</v>
      </c>
      <c r="E17">
        <f>D17/BBMData!C169</f>
        <v>0</v>
      </c>
      <c r="G17" s="3">
        <f>Notes!$C$31*1000000000000*InjAreaLoss!D168*Notes!$C$4</f>
        <v>6.5373937666077152E+16</v>
      </c>
      <c r="H17" s="9">
        <f>G17/BBMData!C169</f>
        <v>6.657223794916207E-3</v>
      </c>
    </row>
    <row r="18" spans="1:8" x14ac:dyDescent="0.25">
      <c r="A18" s="2">
        <v>40133</v>
      </c>
      <c r="B18" s="2">
        <v>40140</v>
      </c>
      <c r="D18">
        <f>SUM(BBMData!I170:J170)</f>
        <v>0</v>
      </c>
      <c r="E18">
        <f>D18/BBMData!C170</f>
        <v>0</v>
      </c>
      <c r="G18" s="3">
        <f>Notes!$C$31*1000000000000*InjAreaLoss!D169*Notes!$C$4</f>
        <v>8.8634263743517936E+16</v>
      </c>
      <c r="H18" s="9">
        <f>G18/BBMData!C170</f>
        <v>1.1010467545778625E-2</v>
      </c>
    </row>
    <row r="19" spans="1:8" x14ac:dyDescent="0.25">
      <c r="A19" s="2">
        <v>40140</v>
      </c>
      <c r="B19" s="2">
        <v>40147</v>
      </c>
      <c r="D19">
        <f>SUM(BBMData!I171:J171)</f>
        <v>0</v>
      </c>
      <c r="E19">
        <f>D19/BBMData!C171</f>
        <v>0</v>
      </c>
      <c r="G19" s="3">
        <f>Notes!$C$31*1000000000000*InjAreaLoss!D170*Notes!$C$4</f>
        <v>6.2038879940269992E+16</v>
      </c>
      <c r="H19" s="9">
        <f>G19/BBMData!C171</f>
        <v>6.1424633604227714E-3</v>
      </c>
    </row>
    <row r="20" spans="1:8" x14ac:dyDescent="0.25">
      <c r="A20" s="2">
        <v>40147</v>
      </c>
      <c r="B20" s="2">
        <v>40154</v>
      </c>
      <c r="D20">
        <f>SUM(BBMData!I172:J172)</f>
        <v>0</v>
      </c>
      <c r="E20">
        <f>D20/BBMData!C172</f>
        <v>0</v>
      </c>
      <c r="G20" s="3">
        <f>Notes!$C$31*1000000000000*InjAreaLoss!D171*Notes!$C$4</f>
        <v>9.2377695884730064E+16</v>
      </c>
      <c r="H20" s="9">
        <f>G20/BBMData!C172</f>
        <v>1.034464679560247E-2</v>
      </c>
    </row>
    <row r="21" spans="1:8" x14ac:dyDescent="0.25">
      <c r="A21" s="2">
        <v>40154</v>
      </c>
      <c r="B21" s="2">
        <v>40161</v>
      </c>
      <c r="D21">
        <f>SUM(BBMData!I173:J173)</f>
        <v>0</v>
      </c>
      <c r="E21">
        <f>D21/BBMData!C173</f>
        <v>0</v>
      </c>
      <c r="G21" s="3">
        <f>Notes!$C$31*1000000000000*InjAreaLoss!D172*Notes!$C$4</f>
        <v>9.7703578885636416E+16</v>
      </c>
      <c r="H21" s="9">
        <f>G21/BBMData!C173</f>
        <v>1.5508504585021654E-2</v>
      </c>
    </row>
    <row r="22" spans="1:8" x14ac:dyDescent="0.25">
      <c r="A22" s="2">
        <v>40161</v>
      </c>
      <c r="B22" s="2">
        <v>40168</v>
      </c>
      <c r="D22">
        <f>SUM(BBMData!I174:J174)</f>
        <v>0</v>
      </c>
      <c r="E22">
        <f>D22/BBMData!C174</f>
        <v>0</v>
      </c>
      <c r="G22" s="3">
        <f>Notes!$C$31*1000000000000*InjAreaLoss!D173*Notes!$C$4</f>
        <v>5.9898317379522344E+16</v>
      </c>
      <c r="H22" s="9">
        <f>G22/BBMData!C174</f>
        <v>7.1563103201340919E-3</v>
      </c>
    </row>
    <row r="23" spans="1:8" x14ac:dyDescent="0.25">
      <c r="A23" s="2">
        <v>40168</v>
      </c>
      <c r="B23" s="2">
        <v>40175</v>
      </c>
      <c r="D23">
        <f>SUM(BBMData!I175:J175)</f>
        <v>0</v>
      </c>
      <c r="E23">
        <f>D23/BBMData!C175</f>
        <v>0</v>
      </c>
      <c r="G23" s="3">
        <f>Notes!$C$31*1000000000000*InjAreaLoss!D174*Notes!$C$4</f>
        <v>6.99613435991262E+16</v>
      </c>
      <c r="H23" s="9">
        <f>G23/BBMData!C175</f>
        <v>6.1369599648356315E-3</v>
      </c>
    </row>
    <row r="24" spans="1:8" x14ac:dyDescent="0.25">
      <c r="A24" s="2">
        <v>40175</v>
      </c>
      <c r="B24" s="2">
        <v>40182</v>
      </c>
      <c r="D24">
        <f>SUM(BBMData!I176:J176)</f>
        <v>0</v>
      </c>
      <c r="E24">
        <f>D24/BBMData!C176</f>
        <v>0</v>
      </c>
      <c r="G24" s="3">
        <f>Notes!$C$31*1000000000000*InjAreaLoss!D175*Notes!$C$4</f>
        <v>1.5791158019684083E+17</v>
      </c>
      <c r="H24" s="9">
        <f>G24/BBMData!C176</f>
        <v>1.338233730481702E-2</v>
      </c>
    </row>
    <row r="25" spans="1:8" x14ac:dyDescent="0.25">
      <c r="A25" s="2">
        <v>40182</v>
      </c>
      <c r="B25" s="2">
        <v>40189</v>
      </c>
      <c r="D25">
        <f>SUM(BBMData!I177:J177)</f>
        <v>0</v>
      </c>
      <c r="E25">
        <f>D25/BBMData!C177</f>
        <v>0</v>
      </c>
      <c r="G25" s="3">
        <f>Notes!$C$31*1000000000000*InjAreaLoss!D176*Notes!$C$4</f>
        <v>1.5196292621244192E+17</v>
      </c>
      <c r="H25" s="9">
        <f>G25/BBMData!C177</f>
        <v>1.266357718437016E-2</v>
      </c>
    </row>
    <row r="26" spans="1:8" x14ac:dyDescent="0.25">
      <c r="A26" s="2">
        <v>40189</v>
      </c>
      <c r="B26" s="2">
        <v>40196</v>
      </c>
      <c r="D26">
        <f>SUM(BBMData!I178:J178)</f>
        <v>0</v>
      </c>
      <c r="E26">
        <f>D26/BBMData!C178</f>
        <v>0</v>
      </c>
      <c r="G26" s="3">
        <f>Notes!$C$31*1000000000000*InjAreaLoss!D177*Notes!$C$4</f>
        <v>1.1990893772328106E+17</v>
      </c>
      <c r="H26" s="9">
        <f>G26/BBMData!C178</f>
        <v>1.3549032511105204E-2</v>
      </c>
    </row>
    <row r="27" spans="1:8" x14ac:dyDescent="0.25">
      <c r="A27" s="2">
        <v>40196</v>
      </c>
      <c r="B27" s="2">
        <v>40203</v>
      </c>
      <c r="D27">
        <f>SUM(BBMData!I179:J179)</f>
        <v>0</v>
      </c>
      <c r="E27">
        <f>D27/BBMData!C179</f>
        <v>0</v>
      </c>
      <c r="G27" s="3">
        <f>Notes!$C$31*1000000000000*InjAreaLoss!D178*Notes!$C$4</f>
        <v>8.6738725832013264E+16</v>
      </c>
      <c r="H27" s="9">
        <f>G27/BBMData!C179</f>
        <v>9.7788867905313718E-3</v>
      </c>
    </row>
    <row r="28" spans="1:8" x14ac:dyDescent="0.25">
      <c r="A28" s="2">
        <v>40203</v>
      </c>
      <c r="B28" s="2">
        <v>40210</v>
      </c>
      <c r="D28">
        <f>SUM(BBMData!I180:J180)</f>
        <v>0</v>
      </c>
      <c r="E28">
        <f>D28/BBMData!C180</f>
        <v>0</v>
      </c>
      <c r="G28" s="3">
        <f>Notes!$C$31*1000000000000*InjAreaLoss!D179*Notes!$C$4</f>
        <v>6.6377858103947688E+16</v>
      </c>
      <c r="H28" s="9">
        <f>G28/BBMData!C180</f>
        <v>1.2003229313552927E-2</v>
      </c>
    </row>
    <row r="29" spans="1:8" x14ac:dyDescent="0.25">
      <c r="A29" s="2">
        <v>40210</v>
      </c>
      <c r="B29" s="2">
        <v>40217</v>
      </c>
      <c r="D29">
        <f>SUM(BBMData!I181:J181)</f>
        <v>0</v>
      </c>
      <c r="E29">
        <f>D29/BBMData!C181</f>
        <v>0</v>
      </c>
      <c r="G29" s="3">
        <f>Notes!$C$31*1000000000000*InjAreaLoss!D180*Notes!$C$4</f>
        <v>5.0505705825208288E+16</v>
      </c>
      <c r="H29" s="9">
        <f>G29/BBMData!C181</f>
        <v>4.8100672214484086E-3</v>
      </c>
    </row>
    <row r="30" spans="1:8" x14ac:dyDescent="0.25">
      <c r="A30" s="2">
        <v>40217</v>
      </c>
      <c r="B30" s="2">
        <v>40224</v>
      </c>
      <c r="D30">
        <f>SUM(BBMData!I182:J182)</f>
        <v>0</v>
      </c>
      <c r="E30">
        <f>D30/BBMData!C182</f>
        <v>0</v>
      </c>
      <c r="G30" s="3">
        <f>Notes!$C$31*1000000000000*InjAreaLoss!D181*Notes!$C$4</f>
        <v>1.0170564815660501E+17</v>
      </c>
      <c r="H30" s="9">
        <f>G30/BBMData!C182</f>
        <v>1.1389210319888579E-2</v>
      </c>
    </row>
    <row r="31" spans="1:8" x14ac:dyDescent="0.25">
      <c r="A31" s="2">
        <v>40224</v>
      </c>
      <c r="B31" s="2">
        <v>40231</v>
      </c>
      <c r="D31">
        <f>SUM(BBMData!I183:J183)</f>
        <v>0</v>
      </c>
      <c r="E31">
        <f>D31/BBMData!C183</f>
        <v>0</v>
      </c>
      <c r="G31" s="3">
        <f>Notes!$C$31*1000000000000*InjAreaLoss!D182*Notes!$C$4</f>
        <v>8.2467810070903072E+16</v>
      </c>
      <c r="H31" s="9">
        <f>G31/BBMData!C183</f>
        <v>7.8540771496098168E-3</v>
      </c>
    </row>
    <row r="32" spans="1:8" x14ac:dyDescent="0.25">
      <c r="A32" s="2">
        <v>40231</v>
      </c>
      <c r="B32" s="2">
        <v>40238</v>
      </c>
      <c r="D32">
        <f>SUM(BBMData!I184:J184)</f>
        <v>0</v>
      </c>
      <c r="E32">
        <f>D32/BBMData!C184</f>
        <v>0</v>
      </c>
      <c r="G32" s="3">
        <f>Notes!$C$31*1000000000000*InjAreaLoss!D183*Notes!$C$4</f>
        <v>1.0569750806718846E+17</v>
      </c>
      <c r="H32" s="9">
        <f>G32/BBMData!C184</f>
        <v>1.111435416058764E-2</v>
      </c>
    </row>
    <row r="33" spans="1:8" x14ac:dyDescent="0.25">
      <c r="A33" s="2">
        <v>40238</v>
      </c>
      <c r="B33" s="2">
        <v>40245</v>
      </c>
      <c r="D33">
        <f>SUM(BBMData!I185:J185)</f>
        <v>0</v>
      </c>
      <c r="E33">
        <f>D33/BBMData!C185</f>
        <v>0</v>
      </c>
      <c r="G33" s="3">
        <f>Notes!$C$31*1000000000000*InjAreaLoss!D184*Notes!$C$4</f>
        <v>8.931488776919288E+16</v>
      </c>
      <c r="H33" s="9">
        <f>G33/BBMData!C185</f>
        <v>8.2698970156660067E-3</v>
      </c>
    </row>
    <row r="34" spans="1:8" x14ac:dyDescent="0.25">
      <c r="A34" s="2">
        <v>40245</v>
      </c>
      <c r="B34" s="2">
        <v>40252</v>
      </c>
      <c r="D34">
        <f>SUM(BBMData!I186:J186)</f>
        <v>0</v>
      </c>
      <c r="E34">
        <f>D34/BBMData!C186</f>
        <v>0</v>
      </c>
      <c r="G34" s="3">
        <f>Notes!$C$31*1000000000000*InjAreaLoss!D185*Notes!$C$4</f>
        <v>1.0055879667334274E+17</v>
      </c>
      <c r="H34" s="9">
        <f>G34/BBMData!C186</f>
        <v>1.0812773835843306E-2</v>
      </c>
    </row>
    <row r="35" spans="1:8" x14ac:dyDescent="0.25">
      <c r="A35" s="2">
        <v>40252</v>
      </c>
      <c r="B35" s="2">
        <v>40259</v>
      </c>
      <c r="D35">
        <f>SUM(BBMData!I187:J187)</f>
        <v>0</v>
      </c>
      <c r="E35">
        <f>D35/BBMData!C187</f>
        <v>0</v>
      </c>
      <c r="G35" s="3">
        <f>Notes!$C$31*1000000000000*InjAreaLoss!D186*Notes!$C$4</f>
        <v>7.4273096801776896E+16</v>
      </c>
      <c r="H35" s="9">
        <f>G35/BBMData!C187</f>
        <v>8.3452917754805508E-3</v>
      </c>
    </row>
    <row r="36" spans="1:8" x14ac:dyDescent="0.25">
      <c r="A36" s="2">
        <v>40259</v>
      </c>
      <c r="B36" s="2">
        <v>40266</v>
      </c>
      <c r="D36">
        <f>SUM(BBMData!I188:J188)</f>
        <v>0</v>
      </c>
      <c r="E36">
        <f>D36/BBMData!C188</f>
        <v>0</v>
      </c>
      <c r="G36" s="3">
        <f>Notes!$C$31*1000000000000*InjAreaLoss!D187*Notes!$C$4</f>
        <v>6.4689910520273848E+16</v>
      </c>
      <c r="H36" s="9">
        <f>G36/BBMData!C188</f>
        <v>6.2805738369197906E-3</v>
      </c>
    </row>
    <row r="37" spans="1:8" x14ac:dyDescent="0.25">
      <c r="A37" s="2">
        <v>40266</v>
      </c>
      <c r="B37" s="2">
        <v>40273</v>
      </c>
      <c r="D37">
        <f>SUM(BBMData!I189:J189)</f>
        <v>0</v>
      </c>
      <c r="E37">
        <f>D37/BBMData!C189</f>
        <v>0</v>
      </c>
      <c r="G37" s="3">
        <f>Notes!$C$31*1000000000000*InjAreaLoss!D188*Notes!$C$4</f>
        <v>6.1831289612439144E+16</v>
      </c>
      <c r="H37" s="9">
        <f>G37/BBMData!C189</f>
        <v>5.4717955409238194E-3</v>
      </c>
    </row>
    <row r="38" spans="1:8" x14ac:dyDescent="0.25">
      <c r="A38" s="2">
        <v>40273</v>
      </c>
      <c r="B38" s="2">
        <v>40280</v>
      </c>
      <c r="D38">
        <f>SUM(BBMData!I190:J190)</f>
        <v>0</v>
      </c>
      <c r="E38">
        <f>D38/BBMData!C190</f>
        <v>0</v>
      </c>
      <c r="G38" s="3">
        <f>Notes!$C$31*1000000000000*InjAreaLoss!D189*Notes!$C$4</f>
        <v>7.3970219110351536E+16</v>
      </c>
      <c r="H38" s="9">
        <f>G38/BBMData!C190</f>
        <v>7.0447827724144322E-3</v>
      </c>
    </row>
    <row r="39" spans="1:8" x14ac:dyDescent="0.25">
      <c r="A39" s="2">
        <v>40280</v>
      </c>
      <c r="B39" s="2">
        <v>40287</v>
      </c>
      <c r="D39">
        <f>SUM(BBMData!I191:J191)</f>
        <v>0</v>
      </c>
      <c r="E39">
        <f>D39/BBMData!C191</f>
        <v>0</v>
      </c>
      <c r="G39" s="3">
        <f>Notes!$C$31*1000000000000*InjAreaLoss!D190*Notes!$C$4</f>
        <v>6.8947213800870552E+16</v>
      </c>
      <c r="H39" s="9">
        <f>G39/BBMData!C191</f>
        <v>8.6617102764912756E-3</v>
      </c>
    </row>
    <row r="40" spans="1:8" x14ac:dyDescent="0.25">
      <c r="A40" s="2">
        <v>40287</v>
      </c>
      <c r="B40" s="2">
        <v>40294</v>
      </c>
      <c r="D40">
        <f>SUM(BBMData!I192:J192)</f>
        <v>0</v>
      </c>
      <c r="E40">
        <f>D40/BBMData!C192</f>
        <v>0</v>
      </c>
      <c r="G40" s="3">
        <f>Notes!$C$31*1000000000000*InjAreaLoss!D191*Notes!$C$4</f>
        <v>6.2317935790796712E+16</v>
      </c>
      <c r="H40" s="9">
        <f>G40/BBMData!C192</f>
        <v>5.6142284496213252E-3</v>
      </c>
    </row>
    <row r="41" spans="1:8" x14ac:dyDescent="0.25">
      <c r="A41" s="2">
        <v>40294</v>
      </c>
      <c r="B41" s="2">
        <v>40301</v>
      </c>
      <c r="D41">
        <f>SUM(BBMData!I193:J193)</f>
        <v>0</v>
      </c>
      <c r="E41">
        <f>D41/BBMData!C193</f>
        <v>0</v>
      </c>
      <c r="G41" s="3">
        <f>Notes!$C$31*1000000000000*InjAreaLoss!D192*Notes!$C$4</f>
        <v>8.504056888795432E+16</v>
      </c>
      <c r="H41" s="9">
        <f>G41/BBMData!C193</f>
        <v>7.6613125124283168E-3</v>
      </c>
    </row>
    <row r="42" spans="1:8" x14ac:dyDescent="0.25">
      <c r="A42" s="2">
        <v>40301</v>
      </c>
      <c r="B42" s="2">
        <v>40308</v>
      </c>
      <c r="D42">
        <f>SUM(BBMData!I194:J194)</f>
        <v>0</v>
      </c>
      <c r="E42">
        <f>D42/BBMData!C194</f>
        <v>0</v>
      </c>
      <c r="G42" s="3">
        <f>Notes!$C$31*1000000000000*InjAreaLoss!D193*Notes!$C$4</f>
        <v>9.2411727086013808E+16</v>
      </c>
      <c r="H42" s="9">
        <f>G42/BBMData!C194</f>
        <v>1.0211240561990475E-2</v>
      </c>
    </row>
    <row r="43" spans="1:8" x14ac:dyDescent="0.25">
      <c r="A43" s="2">
        <v>40308</v>
      </c>
      <c r="B43" s="2">
        <v>40315</v>
      </c>
      <c r="D43">
        <f>SUM(BBMData!I195:J195)</f>
        <v>0</v>
      </c>
      <c r="E43">
        <f>D43/BBMData!C195</f>
        <v>0</v>
      </c>
      <c r="G43" s="3">
        <f>Notes!$C$31*1000000000000*InjAreaLoss!D194*Notes!$C$4</f>
        <v>5.8931831263063944E+16</v>
      </c>
      <c r="H43" s="9">
        <f>G43/BBMData!C195</f>
        <v>6.119608646216401E-3</v>
      </c>
    </row>
    <row r="44" spans="1:8" x14ac:dyDescent="0.25">
      <c r="A44" s="2">
        <v>40315</v>
      </c>
      <c r="B44" s="2">
        <v>40322</v>
      </c>
      <c r="D44">
        <f>SUM(BBMData!I196:J196)</f>
        <v>0</v>
      </c>
      <c r="E44">
        <f>D44/BBMData!C196</f>
        <v>0</v>
      </c>
      <c r="G44" s="3">
        <f>Notes!$C$31*1000000000000*InjAreaLoss!D195*Notes!$C$4</f>
        <v>6.9995374800409944E+16</v>
      </c>
      <c r="H44" s="9">
        <f>G44/BBMData!C196</f>
        <v>7.3834783544736229E-3</v>
      </c>
    </row>
    <row r="45" spans="1:8" x14ac:dyDescent="0.25">
      <c r="A45" s="2">
        <v>40322</v>
      </c>
      <c r="B45" s="2">
        <v>40329</v>
      </c>
      <c r="D45">
        <f>SUM(BBMData!I197:J197)</f>
        <v>0</v>
      </c>
      <c r="E45">
        <f>D45/BBMData!C197</f>
        <v>0</v>
      </c>
      <c r="G45" s="3">
        <f>Notes!$C$31*1000000000000*InjAreaLoss!D196*Notes!$C$4</f>
        <v>5.9762192574387352E+16</v>
      </c>
      <c r="H45" s="9">
        <f>G45/BBMData!C197</f>
        <v>5.8021546188725586E-3</v>
      </c>
    </row>
    <row r="46" spans="1:8" x14ac:dyDescent="0.25">
      <c r="A46" s="2">
        <v>40329</v>
      </c>
      <c r="B46" s="2">
        <v>40336</v>
      </c>
      <c r="D46">
        <f>SUM(BBMData!I198:J198)</f>
        <v>0</v>
      </c>
      <c r="E46">
        <f>D46/BBMData!C198</f>
        <v>0</v>
      </c>
      <c r="G46" s="3">
        <f>Notes!$C$31*1000000000000*InjAreaLoss!D197*Notes!$C$4</f>
        <v>6.3148297102120128E+16</v>
      </c>
      <c r="H46" s="9">
        <f>G46/BBMData!C198</f>
        <v>5.6890357749657776E-3</v>
      </c>
    </row>
    <row r="47" spans="1:8" x14ac:dyDescent="0.25">
      <c r="A47" s="2">
        <v>40336</v>
      </c>
      <c r="B47" s="2">
        <v>40343</v>
      </c>
      <c r="D47">
        <f>SUM(BBMData!I199:J199)</f>
        <v>0</v>
      </c>
      <c r="E47">
        <f>D47/BBMData!C199</f>
        <v>0</v>
      </c>
      <c r="G47" s="3">
        <f>Notes!$C$31*1000000000000*InjAreaLoss!D198*Notes!$C$4</f>
        <v>6.7990937044797272E+16</v>
      </c>
      <c r="H47" s="9">
        <f>G47/BBMData!C199</f>
        <v>7.1120227034306774E-3</v>
      </c>
    </row>
    <row r="48" spans="1:8" x14ac:dyDescent="0.25">
      <c r="A48" s="2">
        <v>40343</v>
      </c>
      <c r="B48" s="2">
        <v>40350</v>
      </c>
      <c r="D48">
        <f>SUM(BBMData!I200:J200)</f>
        <v>0</v>
      </c>
      <c r="E48">
        <f>D48/BBMData!C200</f>
        <v>0</v>
      </c>
      <c r="G48" s="3">
        <f>Notes!$C$31*1000000000000*InjAreaLoss!D199*Notes!$C$4</f>
        <v>5.6665353257566408E+16</v>
      </c>
      <c r="H48" s="9">
        <f>G48/BBMData!C200</f>
        <v>5.8478176736394645E-3</v>
      </c>
    </row>
    <row r="49" spans="1:8" x14ac:dyDescent="0.25">
      <c r="A49" s="2">
        <v>40350</v>
      </c>
      <c r="B49" s="2">
        <v>40357</v>
      </c>
      <c r="D49">
        <f>SUM(BBMData!I201:J201)</f>
        <v>0</v>
      </c>
      <c r="E49">
        <f>D49/BBMData!C201</f>
        <v>0</v>
      </c>
      <c r="G49" s="3">
        <f>Notes!$C$31*1000000000000*InjAreaLoss!D200*Notes!$C$4</f>
        <v>5.4456728294251256E+16</v>
      </c>
      <c r="H49" s="9">
        <f>G49/BBMData!C201</f>
        <v>5.1374271975708728E-3</v>
      </c>
    </row>
    <row r="50" spans="1:8" x14ac:dyDescent="0.25">
      <c r="A50" s="2">
        <v>40357</v>
      </c>
      <c r="B50" s="2">
        <v>40364</v>
      </c>
      <c r="D50">
        <f>SUM(BBMData!I202:J202)</f>
        <v>0</v>
      </c>
      <c r="E50">
        <f>D50/BBMData!C202</f>
        <v>0</v>
      </c>
      <c r="G50" s="3">
        <f>Notes!$C$31*1000000000000*InjAreaLoss!D201*Notes!$C$4</f>
        <v>6.0561925804555392E+16</v>
      </c>
      <c r="H50" s="9">
        <f>G50/BBMData!C202</f>
        <v>5.6599930658462983E-3</v>
      </c>
    </row>
    <row r="51" spans="1:8" x14ac:dyDescent="0.25">
      <c r="A51" s="2">
        <v>40364</v>
      </c>
      <c r="B51" s="2">
        <v>40371</v>
      </c>
      <c r="D51">
        <f>SUM(BBMData!I203:J203)</f>
        <v>0</v>
      </c>
      <c r="E51">
        <f>D51/BBMData!C203</f>
        <v>0</v>
      </c>
      <c r="G51" s="3">
        <f>Notes!$C$31*1000000000000*InjAreaLoss!D202*Notes!$C$4</f>
        <v>7.1465522695867808E+16</v>
      </c>
      <c r="H51" s="9">
        <f>G51/BBMData!C203</f>
        <v>1.1545318690770244E-2</v>
      </c>
    </row>
    <row r="52" spans="1:8" x14ac:dyDescent="0.25">
      <c r="A52" s="2">
        <v>40371</v>
      </c>
      <c r="B52" s="2">
        <v>40378</v>
      </c>
      <c r="D52">
        <f>SUM(BBMData!I204:J204)</f>
        <v>0</v>
      </c>
      <c r="E52">
        <f>D52/BBMData!C204</f>
        <v>0</v>
      </c>
      <c r="G52" s="3">
        <f>Notes!$C$31*1000000000000*InjAreaLoss!D203*Notes!$C$4</f>
        <v>1.0481609995393944E+16</v>
      </c>
      <c r="H52" s="9">
        <f>G52/BBMData!C204</f>
        <v>8.1252790661968562E-3</v>
      </c>
    </row>
    <row r="53" spans="1:8" x14ac:dyDescent="0.25">
      <c r="A53" s="2">
        <v>40378</v>
      </c>
      <c r="B53" s="2">
        <v>40385</v>
      </c>
      <c r="D53">
        <f>SUM(BBMData!I205:J205)</f>
        <v>0</v>
      </c>
      <c r="E53">
        <f>D53/BBMData!C205</f>
        <v>0</v>
      </c>
      <c r="G53" s="3">
        <f>Notes!$C$31*1000000000000*InjAreaLoss!D204*Notes!$C$4</f>
        <v>660205304904683.5</v>
      </c>
      <c r="H53" s="9"/>
    </row>
    <row r="54" spans="1:8" x14ac:dyDescent="0.25">
      <c r="A54" s="2">
        <v>40385</v>
      </c>
      <c r="B54" s="2">
        <v>40392</v>
      </c>
      <c r="D54">
        <f>SUM(BBMData!I206:J206)</f>
        <v>0</v>
      </c>
      <c r="E54">
        <f>D54/BBMData!C206</f>
        <v>0</v>
      </c>
      <c r="G54" s="3">
        <f>Notes!$C$31*1000000000000*InjAreaLoss!D205*Notes!$C$4</f>
        <v>0</v>
      </c>
      <c r="H54" s="9">
        <f>G54/BBMData!C206</f>
        <v>0</v>
      </c>
    </row>
    <row r="55" spans="1:8" x14ac:dyDescent="0.25">
      <c r="A55" s="2">
        <v>40392</v>
      </c>
      <c r="B55" s="2">
        <v>40399</v>
      </c>
      <c r="D55">
        <f>SUM(BBMData!I207:J207)</f>
        <v>0</v>
      </c>
      <c r="E55">
        <f>D55/BBMData!C207</f>
        <v>0</v>
      </c>
      <c r="G55" s="3">
        <f>Notes!$C$31*1000000000000*InjAreaLoss!D206*Notes!$C$4</f>
        <v>0</v>
      </c>
      <c r="H55" s="9">
        <f>G55/BBMData!C207</f>
        <v>0</v>
      </c>
    </row>
    <row r="56" spans="1:8" x14ac:dyDescent="0.25">
      <c r="A56" s="2">
        <v>40399</v>
      </c>
      <c r="B56" s="2">
        <v>40406</v>
      </c>
      <c r="D56">
        <f>SUM(BBMData!I208:J208)</f>
        <v>0</v>
      </c>
      <c r="E56">
        <f>D56/BBMData!C208</f>
        <v>0</v>
      </c>
      <c r="G56" s="3">
        <f>Notes!$C$31*1000000000000*InjAreaLoss!D207*Notes!$C$4</f>
        <v>0</v>
      </c>
      <c r="H56" s="9">
        <f>G56/BBMData!C208</f>
        <v>0</v>
      </c>
    </row>
    <row r="57" spans="1:8" x14ac:dyDescent="0.25">
      <c r="A57" s="2">
        <v>40406</v>
      </c>
      <c r="B57" s="2">
        <v>40413</v>
      </c>
      <c r="D57">
        <f>SUM(BBMData!I209:J209)</f>
        <v>0</v>
      </c>
      <c r="E57">
        <f>D57/BBMData!C209</f>
        <v>0</v>
      </c>
      <c r="G57" s="3">
        <f>Notes!$C$31*1000000000000*InjAreaLoss!D208*Notes!$C$4</f>
        <v>0</v>
      </c>
      <c r="H57" s="9">
        <f>G57/BBMData!C209</f>
        <v>0</v>
      </c>
    </row>
    <row r="58" spans="1:8" x14ac:dyDescent="0.25">
      <c r="A58" s="2">
        <v>40413</v>
      </c>
      <c r="B58" s="2">
        <v>40420</v>
      </c>
      <c r="D58">
        <f>SUM(BBMData!I210:J210)</f>
        <v>0</v>
      </c>
      <c r="E58">
        <f>D58/BBMData!C210</f>
        <v>0</v>
      </c>
      <c r="G58" s="3">
        <f>Notes!$C$31*1000000000000*InjAreaLoss!D209*Notes!$C$4</f>
        <v>901826834019284.12</v>
      </c>
      <c r="H58" s="9">
        <f>G58/BBMData!C210</f>
        <v>9.9980801997703343E-5</v>
      </c>
    </row>
    <row r="59" spans="1:8" x14ac:dyDescent="0.25">
      <c r="A59" s="2">
        <v>40420</v>
      </c>
      <c r="B59" s="2">
        <v>40427</v>
      </c>
      <c r="D59">
        <f>SUM(BBMData!I211:J211)</f>
        <v>0</v>
      </c>
      <c r="E59">
        <f>D59/BBMData!C211</f>
        <v>0</v>
      </c>
      <c r="G59" s="3">
        <f>Notes!$C$31*1000000000000*InjAreaLoss!D210*Notes!$C$4</f>
        <v>6.0473444681217664E+16</v>
      </c>
      <c r="H59" s="9">
        <f>G59/BBMData!C211</f>
        <v>7.1481613098366027E-3</v>
      </c>
    </row>
    <row r="60" spans="1:8" x14ac:dyDescent="0.25">
      <c r="A60" s="2">
        <v>40427</v>
      </c>
      <c r="B60" s="2">
        <v>40434</v>
      </c>
      <c r="D60">
        <f>SUM(BBMData!I212:J212)</f>
        <v>0</v>
      </c>
      <c r="E60">
        <f>D60/BBMData!C212</f>
        <v>0</v>
      </c>
      <c r="G60" s="3">
        <f>Notes!$C$31*1000000000000*InjAreaLoss!D211*Notes!$C$4</f>
        <v>6.3828921127795064E+16</v>
      </c>
      <c r="H60" s="9">
        <f>G60/BBMData!C212</f>
        <v>7.9786151409743829E-3</v>
      </c>
    </row>
    <row r="61" spans="1:8" x14ac:dyDescent="0.25">
      <c r="A61" s="2">
        <v>40434</v>
      </c>
      <c r="B61" s="2">
        <v>40441</v>
      </c>
      <c r="D61">
        <f>SUM(BBMData!I213:J213)</f>
        <v>0</v>
      </c>
      <c r="E61">
        <f>D61/BBMData!C213</f>
        <v>0</v>
      </c>
      <c r="G61" s="3">
        <f>Notes!$C$31*1000000000000*InjAreaLoss!D212*Notes!$C$4</f>
        <v>5.8836543899469448E+16</v>
      </c>
      <c r="H61" s="9">
        <f>G61/BBMData!C213</f>
        <v>7.9187811439393602E-3</v>
      </c>
    </row>
    <row r="62" spans="1:8" x14ac:dyDescent="0.25">
      <c r="A62" s="2">
        <v>40441</v>
      </c>
      <c r="B62" s="2">
        <v>40448</v>
      </c>
      <c r="D62">
        <f>SUM(BBMData!I214:J214)</f>
        <v>0</v>
      </c>
      <c r="E62">
        <f>D62/BBMData!C214</f>
        <v>0</v>
      </c>
      <c r="G62" s="3">
        <f>Notes!$C$31*1000000000000*InjAreaLoss!D213*Notes!$C$4</f>
        <v>5.26666871067262E+16</v>
      </c>
      <c r="H62" s="9">
        <f>G62/BBMData!C214</f>
        <v>2.9097617186036574E-2</v>
      </c>
    </row>
    <row r="63" spans="1:8" x14ac:dyDescent="0.25">
      <c r="A63" s="2">
        <v>40448</v>
      </c>
      <c r="B63" s="2">
        <v>40455</v>
      </c>
      <c r="D63">
        <f>SUM(BBMData!I215:J215)</f>
        <v>0</v>
      </c>
      <c r="E63">
        <f>D63/BBMData!C215</f>
        <v>0</v>
      </c>
      <c r="G63" s="3">
        <f>Notes!$C$31*1000000000000*InjAreaLoss!D214*Notes!$C$4</f>
        <v>439002496560330.75</v>
      </c>
      <c r="H63" s="9">
        <f>G63/BBMData!C215</f>
        <v>2.3105394555806883E-4</v>
      </c>
    </row>
    <row r="64" spans="1:8" x14ac:dyDescent="0.25">
      <c r="A64" s="2">
        <v>40455</v>
      </c>
      <c r="B64" s="2">
        <v>40462</v>
      </c>
      <c r="D64">
        <f>SUM(BBMData!I216:J216)</f>
        <v>0</v>
      </c>
      <c r="E64">
        <f>D64/BBMData!C216</f>
        <v>0</v>
      </c>
      <c r="G64" s="3">
        <f>Notes!$C$31*1000000000000*InjAreaLoss!D215*Notes!$C$4</f>
        <v>210993447959228.75</v>
      </c>
      <c r="H64" s="9">
        <f>G64/BBMData!C216</f>
        <v>1.3105183103057688E-4</v>
      </c>
    </row>
    <row r="65" spans="1:11" x14ac:dyDescent="0.25">
      <c r="A65" s="2">
        <v>40462</v>
      </c>
      <c r="B65" s="2">
        <v>40469</v>
      </c>
      <c r="D65">
        <f>SUM(BBMData!I217:J217)</f>
        <v>0</v>
      </c>
      <c r="E65">
        <f>D65/BBMData!C217</f>
        <v>0</v>
      </c>
      <c r="G65" s="3">
        <f>Notes!$C$31*1000000000000*InjAreaLoss!D216*Notes!$C$4</f>
        <v>207590327830854.09</v>
      </c>
      <c r="H65" s="9">
        <f>G65/BBMData!C217</f>
        <v>1.3055995461060005E-4</v>
      </c>
    </row>
    <row r="66" spans="1:11" x14ac:dyDescent="0.25">
      <c r="A66" s="2">
        <v>40469</v>
      </c>
      <c r="B66" s="2">
        <v>40476</v>
      </c>
      <c r="D66">
        <f>SUM(BBMData!I218:J218)</f>
        <v>0</v>
      </c>
      <c r="E66">
        <f>D66/BBMData!C218</f>
        <v>0</v>
      </c>
      <c r="G66" s="3">
        <f>Notes!$C$31*1000000000000*InjAreaLoss!D217*Notes!$C$4</f>
        <v>210993447959228.75</v>
      </c>
      <c r="H66" s="9">
        <f>G66/BBMData!C218</f>
        <v>1.3973076023789983E-4</v>
      </c>
    </row>
    <row r="67" spans="1:11" x14ac:dyDescent="0.25">
      <c r="A67" s="2">
        <v>40476</v>
      </c>
      <c r="B67" s="2">
        <v>40483</v>
      </c>
      <c r="D67">
        <f>SUM(BBMData!I219:J219)</f>
        <v>0</v>
      </c>
      <c r="E67">
        <f>D67/BBMData!C219</f>
        <v>0</v>
      </c>
      <c r="G67" s="3">
        <f>Notes!$C$31*1000000000000*InjAreaLoss!D218*Notes!$C$4</f>
        <v>193977847317355.44</v>
      </c>
      <c r="H67" s="9">
        <f>G67/BBMData!C219</f>
        <v>1.1410461606903261E-4</v>
      </c>
    </row>
    <row r="68" spans="1:11" x14ac:dyDescent="0.25">
      <c r="A68" s="2">
        <v>40483</v>
      </c>
      <c r="B68" s="2">
        <v>40490</v>
      </c>
      <c r="D68">
        <f>SUM(BBMData!I220:J220)</f>
        <v>0</v>
      </c>
      <c r="E68">
        <f>D68/BBMData!C220</f>
        <v>0</v>
      </c>
      <c r="G68" s="3">
        <f>Notes!$C$31*1000000000000*InjAreaLoss!D219*Notes!$C$4</f>
        <v>343715132965840.31</v>
      </c>
      <c r="H68" s="9">
        <f>G68/BBMData!C220</f>
        <v>4.0869813670135593E-5</v>
      </c>
    </row>
    <row r="69" spans="1:11" x14ac:dyDescent="0.25">
      <c r="A69" s="2">
        <v>40490</v>
      </c>
      <c r="B69" s="2">
        <v>40497</v>
      </c>
      <c r="D69">
        <f>SUM(BBMData!I221:J221)</f>
        <v>0</v>
      </c>
      <c r="E69">
        <f>D69/BBMData!C221</f>
        <v>0</v>
      </c>
      <c r="G69" s="3">
        <f>Notes!$C$31*1000000000000*InjAreaLoss!D220*Notes!$C$4</f>
        <v>6.4577607556037488E+16</v>
      </c>
      <c r="H69" s="9">
        <f>G69/BBMData!C221</f>
        <v>7.0193051691345102E-3</v>
      </c>
    </row>
    <row r="70" spans="1:11" x14ac:dyDescent="0.25">
      <c r="A70" s="2">
        <v>40497</v>
      </c>
      <c r="B70" s="2">
        <v>40504</v>
      </c>
      <c r="D70">
        <f>SUM(BBMData!I222:J222)</f>
        <v>0</v>
      </c>
      <c r="E70">
        <f>D70/BBMData!C222</f>
        <v>0</v>
      </c>
      <c r="G70" s="3">
        <f>Notes!$C$31*1000000000000*InjAreaLoss!D221*Notes!$C$4</f>
        <v>6.5377340786205544E+16</v>
      </c>
      <c r="H70" s="9">
        <f>G70/BBMData!C222</f>
        <v>6.2862827679043796E-3</v>
      </c>
    </row>
    <row r="71" spans="1:11" x14ac:dyDescent="0.25">
      <c r="A71" s="2">
        <v>40504</v>
      </c>
      <c r="B71" s="2">
        <v>40511</v>
      </c>
      <c r="D71">
        <f>SUM(BBMData!I223:J223)</f>
        <v>0</v>
      </c>
      <c r="E71">
        <f>D71/BBMData!C223</f>
        <v>0</v>
      </c>
      <c r="G71" s="3">
        <f>Notes!$C$31*1000000000000*InjAreaLoss!D222*Notes!$C$4</f>
        <v>9.579102537348984E+16</v>
      </c>
      <c r="H71" s="9">
        <f>G71/BBMData!C223</f>
        <v>8.629822105719805E-3</v>
      </c>
    </row>
    <row r="72" spans="1:11" x14ac:dyDescent="0.25">
      <c r="A72" s="2">
        <v>40511</v>
      </c>
      <c r="B72" s="2">
        <v>40518</v>
      </c>
      <c r="D72">
        <f>SUM(BBMData!I224:J224)</f>
        <v>0</v>
      </c>
      <c r="E72">
        <f>D72/BBMData!C224</f>
        <v>0</v>
      </c>
      <c r="G72" s="3">
        <f>Notes!$C$31*1000000000000*InjAreaLoss!D223*Notes!$C$4</f>
        <v>9.0614879658231984E+16</v>
      </c>
      <c r="H72" s="9">
        <f>G72/BBMData!C224</f>
        <v>8.3902666350214802E-3</v>
      </c>
    </row>
    <row r="73" spans="1:11" x14ac:dyDescent="0.25">
      <c r="A73" s="2">
        <v>40518</v>
      </c>
      <c r="B73" s="2">
        <v>40525</v>
      </c>
      <c r="D73">
        <f>SUM(BBMData!I225:J225)</f>
        <v>0</v>
      </c>
      <c r="E73">
        <f>D73/BBMData!C225</f>
        <v>0</v>
      </c>
      <c r="G73" s="3">
        <f>Notes!$C$31*1000000000000*InjAreaLoss!D224*Notes!$C$4</f>
        <v>7.6291147037903072E+16</v>
      </c>
      <c r="H73" s="9">
        <f>G73/BBMData!C225</f>
        <v>7.9140194022721023E-3</v>
      </c>
    </row>
    <row r="74" spans="1:11" x14ac:dyDescent="0.25">
      <c r="A74" s="2">
        <v>40525</v>
      </c>
      <c r="B74" s="2">
        <v>40532</v>
      </c>
      <c r="D74">
        <f>SUM(BBMData!I226:J226)</f>
        <v>2727900000000000</v>
      </c>
      <c r="E74">
        <f>D74/BBMData!C226</f>
        <v>2.6744117647058824E-4</v>
      </c>
      <c r="G74" s="3">
        <f>Notes!$C$31*1000000000000*InjAreaLoss!D225*Notes!$C$4</f>
        <v>6.8358474018661728E+16</v>
      </c>
      <c r="H74" s="9">
        <f>G74/BBMData!C226</f>
        <v>6.7018111783001691E-3</v>
      </c>
      <c r="K74" s="16">
        <f t="shared" ref="K74:K77" si="0">G74/D74</f>
        <v>25.059010234488703</v>
      </c>
    </row>
    <row r="75" spans="1:11" x14ac:dyDescent="0.25">
      <c r="A75" s="2">
        <v>40532</v>
      </c>
      <c r="B75" s="2">
        <v>40539</v>
      </c>
      <c r="D75">
        <f>SUM(BBMData!I227:J227)</f>
        <v>3.17902E+16</v>
      </c>
      <c r="E75">
        <f>D75/BBMData!C227</f>
        <v>3.0864271844660194E-3</v>
      </c>
      <c r="G75" s="3">
        <f>Notes!$C$31*1000000000000*InjAreaLoss!D226*Notes!$C$4</f>
        <v>5.87889002176722E+16</v>
      </c>
      <c r="H75" s="9">
        <f>G75/BBMData!C227</f>
        <v>5.7076602153079805E-3</v>
      </c>
      <c r="K75" s="16">
        <f t="shared" si="0"/>
        <v>1.8492774571305686</v>
      </c>
    </row>
    <row r="76" spans="1:11" x14ac:dyDescent="0.25">
      <c r="A76" s="2">
        <v>40539</v>
      </c>
      <c r="B76" s="2">
        <v>40546</v>
      </c>
      <c r="D76">
        <f>SUM(BBMData!I228:J228)</f>
        <v>7437730000000000</v>
      </c>
      <c r="E76">
        <f>D76/BBMData!C228</f>
        <v>7.5586686991869914E-4</v>
      </c>
      <c r="G76" s="3">
        <f>Notes!$C$31*1000000000000*InjAreaLoss!D227*Notes!$C$4</f>
        <v>6197081753770250</v>
      </c>
      <c r="H76" s="9">
        <f>G76/BBMData!C228</f>
        <v>6.2978473107421244E-4</v>
      </c>
      <c r="K76" s="16">
        <f t="shared" si="0"/>
        <v>0.83319531009733483</v>
      </c>
    </row>
    <row r="77" spans="1:11" x14ac:dyDescent="0.25">
      <c r="A77" s="2">
        <v>40546</v>
      </c>
      <c r="B77" s="2">
        <v>40553</v>
      </c>
      <c r="D77">
        <f>SUM(BBMData!I229:J229)</f>
        <v>2.89469E+16</v>
      </c>
      <c r="E77">
        <f>D77/BBMData!C229</f>
        <v>3.0215970772442587E-3</v>
      </c>
      <c r="G77" s="3">
        <f>Notes!$C$31*1000000000000*InjAreaLoss!D228*Notes!$C$4</f>
        <v>2.1817403143009928E+16</v>
      </c>
      <c r="H77" s="9">
        <f>G77/BBMData!C229</f>
        <v>2.2773907247400759E-3</v>
      </c>
      <c r="K77" s="16">
        <f t="shared" si="0"/>
        <v>0.7537043048827311</v>
      </c>
    </row>
    <row r="78" spans="1:11" x14ac:dyDescent="0.25">
      <c r="A78" s="2">
        <v>40553</v>
      </c>
      <c r="B78" s="2">
        <v>40560</v>
      </c>
      <c r="D78">
        <f>SUM(BBMData!I230:J230)</f>
        <v>4.609E+16</v>
      </c>
      <c r="E78">
        <f>D78/BBMData!C230</f>
        <v>4.3895238095238093E-3</v>
      </c>
      <c r="G78" s="3">
        <f>Notes!$C$31*1000000000000*InjAreaLoss!D229*Notes!$C$4</f>
        <v>4451281127914051.5</v>
      </c>
      <c r="H78" s="9">
        <f>G78/BBMData!C230</f>
        <v>4.2393153599181441E-4</v>
      </c>
      <c r="K78" s="16">
        <f>G78/D78</f>
        <v>9.6578024038057098E-2</v>
      </c>
    </row>
    <row r="79" spans="1:11" x14ac:dyDescent="0.25">
      <c r="A79" s="2">
        <v>40560</v>
      </c>
      <c r="B79" s="2">
        <v>40567</v>
      </c>
      <c r="D79">
        <f>SUM(BBMData!I231:J231)</f>
        <v>4.8381E+16</v>
      </c>
      <c r="E79">
        <f>D79/BBMData!C231</f>
        <v>4.2070434782608699E-3</v>
      </c>
      <c r="G79" s="3">
        <f>Notes!$C$31*1000000000000*InjAreaLoss!D230*Notes!$C$4</f>
        <v>1987422154970800.2</v>
      </c>
      <c r="H79" s="9">
        <f>G79/BBMData!C231</f>
        <v>1.7281931782354783E-4</v>
      </c>
      <c r="K79" s="16">
        <f t="shared" ref="K79:K142" si="1">G79/D79</f>
        <v>4.107856710218475E-2</v>
      </c>
    </row>
    <row r="80" spans="1:11" x14ac:dyDescent="0.25">
      <c r="A80" s="2">
        <v>40567</v>
      </c>
      <c r="B80" s="2">
        <v>40574</v>
      </c>
      <c r="D80">
        <f>SUM(BBMData!I232:J232)</f>
        <v>4.7476E+16</v>
      </c>
      <c r="E80">
        <f>D80/BBMData!C232</f>
        <v>4.1645614035087722E-3</v>
      </c>
      <c r="G80" s="3">
        <f>Notes!$C$31*1000000000000*InjAreaLoss!D231*Notes!$C$4</f>
        <v>2133756320490910.2</v>
      </c>
      <c r="H80" s="9">
        <f>G80/BBMData!C232</f>
        <v>1.8717160706060616E-4</v>
      </c>
      <c r="K80" s="16">
        <f t="shared" si="1"/>
        <v>4.4943894188451225E-2</v>
      </c>
    </row>
    <row r="81" spans="1:11" x14ac:dyDescent="0.25">
      <c r="A81" s="2">
        <v>40574</v>
      </c>
      <c r="B81" s="2">
        <v>40581</v>
      </c>
      <c r="D81">
        <f>SUM(BBMData!I233:J233)</f>
        <v>2.9877E+16</v>
      </c>
      <c r="E81">
        <f>D81/BBMData!C233</f>
        <v>4.3489082969432316E-3</v>
      </c>
      <c r="G81" s="3">
        <f>Notes!$C$31*1000000000000*InjAreaLoss!D232*Notes!$C$4</f>
        <v>2354959128835262.5</v>
      </c>
      <c r="H81" s="9">
        <f>G81/BBMData!C233</f>
        <v>3.4278881060193048E-4</v>
      </c>
      <c r="K81" s="16">
        <f t="shared" si="1"/>
        <v>7.8821807036692518E-2</v>
      </c>
    </row>
    <row r="82" spans="1:11" x14ac:dyDescent="0.25">
      <c r="A82" s="2">
        <v>40581</v>
      </c>
      <c r="B82" s="2">
        <v>40588</v>
      </c>
      <c r="D82">
        <f>SUM(BBMData!I234:J234)</f>
        <v>3.232E+16</v>
      </c>
      <c r="E82">
        <f>D82/BBMData!C234</f>
        <v>3.3985278654048369E-3</v>
      </c>
      <c r="G82" s="3">
        <f>Notes!$C$31*1000000000000*InjAreaLoss!D233*Notes!$C$4</f>
        <v>2160981281517907</v>
      </c>
      <c r="H82" s="9">
        <f>G82/BBMData!C234</f>
        <v>2.2723252171586824E-4</v>
      </c>
      <c r="K82" s="16">
        <f t="shared" si="1"/>
        <v>6.6862044601420395E-2</v>
      </c>
    </row>
    <row r="83" spans="1:11" x14ac:dyDescent="0.25">
      <c r="A83" s="2">
        <v>40588</v>
      </c>
      <c r="B83" s="2">
        <v>40595</v>
      </c>
      <c r="D83">
        <f>SUM(BBMData!I235:J235)</f>
        <v>4.3657999999999992E+16</v>
      </c>
      <c r="E83">
        <f>D83/BBMData!C235</f>
        <v>4.6395324123273103E-3</v>
      </c>
      <c r="G83" s="3">
        <f>Notes!$C$31*1000000000000*InjAreaLoss!D234*Notes!$C$4</f>
        <v>3260189082982921.5</v>
      </c>
      <c r="H83" s="9">
        <f>G83/BBMData!C235</f>
        <v>3.4646005132655915E-4</v>
      </c>
      <c r="K83" s="16">
        <f t="shared" si="1"/>
        <v>7.4675639813617717E-2</v>
      </c>
    </row>
    <row r="84" spans="1:11" x14ac:dyDescent="0.25">
      <c r="A84" s="2">
        <v>40595</v>
      </c>
      <c r="B84" s="2">
        <v>40602</v>
      </c>
      <c r="D84">
        <f>SUM(BBMData!I236:J236)</f>
        <v>2.6813E+16</v>
      </c>
      <c r="E84">
        <f>D84/BBMData!C236</f>
        <v>4.7795008912655968E-3</v>
      </c>
      <c r="G84" s="3">
        <f>Notes!$C$31*1000000000000*InjAreaLoss!D235*Notes!$C$4</f>
        <v>3668563498387880.5</v>
      </c>
      <c r="H84" s="9">
        <f>G84/BBMData!C236</f>
        <v>6.539328874131694E-4</v>
      </c>
      <c r="K84" s="16">
        <f t="shared" si="1"/>
        <v>0.13682032963069707</v>
      </c>
    </row>
    <row r="85" spans="1:11" x14ac:dyDescent="0.25">
      <c r="A85" s="2">
        <v>40602</v>
      </c>
      <c r="B85" s="2">
        <v>40609</v>
      </c>
      <c r="D85">
        <f>SUM(BBMData!I237:J237)</f>
        <v>573890000000000</v>
      </c>
      <c r="E85">
        <f>D85/BBMData!C237</f>
        <v>2.9581958762886599E-4</v>
      </c>
      <c r="G85" s="3">
        <f>Notes!$C$31*1000000000000*InjAreaLoss!D236*Notes!$C$4</f>
        <v>1466744775329477.5</v>
      </c>
      <c r="H85" s="9">
        <f>G85/BBMData!C237</f>
        <v>7.5605400790179254E-4</v>
      </c>
      <c r="K85" s="16">
        <f t="shared" si="1"/>
        <v>2.5557942729956569</v>
      </c>
    </row>
    <row r="86" spans="1:11" x14ac:dyDescent="0.25">
      <c r="A86" s="2">
        <v>40609</v>
      </c>
      <c r="B86" s="2">
        <v>40616</v>
      </c>
      <c r="D86">
        <f>SUM(BBMData!I238:J238)</f>
        <v>437000000000000</v>
      </c>
      <c r="E86">
        <f>D86/BBMData!C238</f>
        <v>8.3877159309021115E-4</v>
      </c>
      <c r="G86" s="3">
        <f>Notes!$C$31*1000000000000*InjAreaLoss!D237*Notes!$C$4</f>
        <v>415180655661708.12</v>
      </c>
      <c r="H86" s="9">
        <f>G86/BBMData!C238</f>
        <v>7.9689185347736689E-4</v>
      </c>
      <c r="K86" s="16">
        <f t="shared" si="1"/>
        <v>0.95007015025562502</v>
      </c>
    </row>
    <row r="87" spans="1:11" x14ac:dyDescent="0.25">
      <c r="A87" s="2">
        <v>40616</v>
      </c>
      <c r="B87" s="2">
        <v>40623</v>
      </c>
      <c r="D87">
        <f>SUM(BBMData!I239:J239)</f>
        <v>297600000000000</v>
      </c>
      <c r="E87">
        <f>D87/BBMData!C239</f>
        <v>1.5261538461538461E-4</v>
      </c>
      <c r="G87" s="3">
        <f>Notes!$C$31*1000000000000*InjAreaLoss!D238*Notes!$C$4</f>
        <v>408374415404958.87</v>
      </c>
      <c r="H87" s="9">
        <f>G87/BBMData!C239</f>
        <v>2.0942277713074814E-4</v>
      </c>
      <c r="K87" s="16">
        <f t="shared" si="1"/>
        <v>1.3722258582155875</v>
      </c>
    </row>
    <row r="88" spans="1:11" x14ac:dyDescent="0.25">
      <c r="A88" s="2">
        <v>40623</v>
      </c>
      <c r="B88" s="2">
        <v>40630</v>
      </c>
      <c r="D88">
        <f>SUM(BBMData!I240:J240)</f>
        <v>39630000000000</v>
      </c>
      <c r="E88">
        <f>D88/BBMData!C240</f>
        <v>2.3449704142011835E-4</v>
      </c>
      <c r="G88" s="3">
        <f>Notes!$C$31*1000000000000*InjAreaLoss!D239*Notes!$C$4</f>
        <v>370940093992837.56</v>
      </c>
      <c r="H88" s="9">
        <f>G88/BBMData!C240</f>
        <v>2.1949117987741869E-3</v>
      </c>
      <c r="K88" s="16">
        <f t="shared" si="1"/>
        <v>9.3600831186686246</v>
      </c>
    </row>
    <row r="89" spans="1:11" x14ac:dyDescent="0.25">
      <c r="A89" s="2">
        <v>40630</v>
      </c>
      <c r="B89" s="2">
        <v>40637</v>
      </c>
      <c r="D89">
        <f>SUM(BBMData!I241:J241)</f>
        <v>182010000000000</v>
      </c>
      <c r="E89">
        <f>D89/BBMData!C241</f>
        <v>1.2817605633802816E-4</v>
      </c>
      <c r="G89" s="3">
        <f>Notes!$C$31*1000000000000*InjAreaLoss!D240*Notes!$C$4</f>
        <v>234815288857851.37</v>
      </c>
      <c r="H89" s="9">
        <f>G89/BBMData!C241</f>
        <v>1.6536287947736011E-4</v>
      </c>
      <c r="K89" s="16">
        <f t="shared" si="1"/>
        <v>1.290123008943747</v>
      </c>
    </row>
    <row r="90" spans="1:11" x14ac:dyDescent="0.25">
      <c r="A90" s="2">
        <v>40637</v>
      </c>
      <c r="B90" s="2">
        <v>40644</v>
      </c>
      <c r="D90">
        <f>SUM(BBMData!I242:J242)</f>
        <v>4900000000000000</v>
      </c>
      <c r="E90">
        <f>D90/BBMData!C242</f>
        <v>1.6333333333333334E-3</v>
      </c>
      <c r="G90" s="3">
        <f>Notes!$C$31*1000000000000*InjAreaLoss!D241*Notes!$C$4</f>
        <v>428793136175206.81</v>
      </c>
      <c r="H90" s="9">
        <f>G90/BBMData!C242</f>
        <v>1.4293104539173559E-4</v>
      </c>
      <c r="K90" s="16">
        <f t="shared" si="1"/>
        <v>8.7508803301062615E-2</v>
      </c>
    </row>
    <row r="91" spans="1:11" x14ac:dyDescent="0.25">
      <c r="A91" s="2">
        <v>40644</v>
      </c>
      <c r="B91" s="2">
        <v>40651</v>
      </c>
      <c r="D91">
        <f>SUM(BBMData!I243:J243)</f>
        <v>1.8736E+16</v>
      </c>
      <c r="E91">
        <f>D91/BBMData!C243</f>
        <v>2.7634218289085545E-3</v>
      </c>
      <c r="G91" s="3">
        <f>Notes!$C$31*1000000000000*InjAreaLoss!D242*Notes!$C$4</f>
        <v>847376911965289.75</v>
      </c>
      <c r="H91" s="9">
        <f>G91/BBMData!C243</f>
        <v>1.2498184542260912E-4</v>
      </c>
      <c r="K91" s="16">
        <f t="shared" si="1"/>
        <v>4.5227204951179004E-2</v>
      </c>
    </row>
    <row r="92" spans="1:11" x14ac:dyDescent="0.25">
      <c r="A92" s="2">
        <v>40651</v>
      </c>
      <c r="B92" s="2">
        <v>40658</v>
      </c>
      <c r="D92">
        <f>SUM(BBMData!I244:J244)</f>
        <v>1.0304E+16</v>
      </c>
      <c r="E92">
        <f>D92/BBMData!C244</f>
        <v>1.9891891891891892E-3</v>
      </c>
      <c r="G92" s="3">
        <f>Notes!$C$31*1000000000000*InjAreaLoss!D243*Notes!$C$4</f>
        <v>1854700469964188.2</v>
      </c>
      <c r="H92" s="9">
        <f>G92/BBMData!C244</f>
        <v>3.5805028377687033E-4</v>
      </c>
      <c r="K92" s="16">
        <f t="shared" si="1"/>
        <v>0.1799981046160897</v>
      </c>
    </row>
    <row r="93" spans="1:11" x14ac:dyDescent="0.25">
      <c r="A93" s="2">
        <v>40658</v>
      </c>
      <c r="B93" s="2">
        <v>40665</v>
      </c>
      <c r="D93">
        <f>SUM(BBMData!I245:J245)</f>
        <v>1.3794E+16</v>
      </c>
      <c r="E93">
        <f>D93/BBMData!C245</f>
        <v>2.2429268292682926E-3</v>
      </c>
      <c r="G93" s="3">
        <f>Notes!$C$31*1000000000000*InjAreaLoss!D244*Notes!$C$4</f>
        <v>1596063340207714.2</v>
      </c>
      <c r="H93" s="9">
        <f>G93/BBMData!C245</f>
        <v>2.5952249434271779E-4</v>
      </c>
      <c r="K93" s="16">
        <f t="shared" si="1"/>
        <v>0.11570707120543093</v>
      </c>
    </row>
    <row r="94" spans="1:11" x14ac:dyDescent="0.25">
      <c r="A94" s="2">
        <v>40665</v>
      </c>
      <c r="B94" s="2">
        <v>40672</v>
      </c>
      <c r="D94">
        <f>SUM(BBMData!I246:J246)</f>
        <v>1.1974000000000002E+16</v>
      </c>
      <c r="E94">
        <f>D94/BBMData!C246</f>
        <v>1.9956666666666669E-3</v>
      </c>
      <c r="G94" s="3">
        <f>Notes!$C$31*1000000000000*InjAreaLoss!D245*Notes!$C$4</f>
        <v>1449729174687604.2</v>
      </c>
      <c r="H94" s="9">
        <f>G94/BBMData!C246</f>
        <v>2.4162152911460071E-4</v>
      </c>
      <c r="K94" s="16">
        <f t="shared" si="1"/>
        <v>0.12107308958473392</v>
      </c>
    </row>
    <row r="95" spans="1:11" x14ac:dyDescent="0.25">
      <c r="A95" s="2">
        <v>40672</v>
      </c>
      <c r="B95" s="2">
        <v>40679</v>
      </c>
      <c r="D95">
        <f>SUM(BBMData!I247:J247)</f>
        <v>1.948E+16</v>
      </c>
      <c r="E95">
        <f>D95/BBMData!C247</f>
        <v>3.1118210862619809E-3</v>
      </c>
      <c r="G95" s="3">
        <f>Notes!$C$31*1000000000000*InjAreaLoss!D246*Notes!$C$4</f>
        <v>1214913885829752.5</v>
      </c>
      <c r="H95" s="9">
        <f>G95/BBMData!C247</f>
        <v>1.9407570061178155E-4</v>
      </c>
      <c r="K95" s="16">
        <f t="shared" si="1"/>
        <v>6.2367242599063268E-2</v>
      </c>
    </row>
    <row r="96" spans="1:11" x14ac:dyDescent="0.25">
      <c r="A96" s="2">
        <v>40679</v>
      </c>
      <c r="B96" s="2">
        <v>40686</v>
      </c>
      <c r="D96">
        <f>SUM(BBMData!I248:J248)</f>
        <v>989000000000000</v>
      </c>
      <c r="E96">
        <f>D96/BBMData!C248</f>
        <v>4.7777777777777781E-4</v>
      </c>
      <c r="G96" s="3">
        <f>Notes!$C$31*1000000000000*InjAreaLoss!D247*Notes!$C$4</f>
        <v>1592660220079339.5</v>
      </c>
      <c r="H96" s="9">
        <f>G96/BBMData!C248</f>
        <v>7.6940107250209652E-4</v>
      </c>
      <c r="K96" s="16">
        <f t="shared" si="1"/>
        <v>1.6103743377950854</v>
      </c>
    </row>
    <row r="97" spans="1:11" x14ac:dyDescent="0.25">
      <c r="A97" s="2">
        <v>40686</v>
      </c>
      <c r="B97" s="2">
        <v>40693</v>
      </c>
      <c r="D97">
        <f>SUM(BBMData!I249:J249)</f>
        <v>492200000000000</v>
      </c>
      <c r="E97">
        <f>D97/BBMData!C249</f>
        <v>2.8125714285714287E-4</v>
      </c>
      <c r="G97" s="3">
        <f>Notes!$C$31*1000000000000*InjAreaLoss!D248*Notes!$C$4</f>
        <v>367536973864463</v>
      </c>
      <c r="H97" s="9">
        <f>G97/BBMData!C249</f>
        <v>2.1002112792255028E-4</v>
      </c>
      <c r="K97" s="16">
        <f t="shared" si="1"/>
        <v>0.7467228237798923</v>
      </c>
    </row>
    <row r="98" spans="1:11" x14ac:dyDescent="0.25">
      <c r="A98" s="2">
        <v>40693</v>
      </c>
      <c r="B98" s="2">
        <v>40700</v>
      </c>
      <c r="D98">
        <f>SUM(BBMData!I250:J250)</f>
        <v>506900000000000</v>
      </c>
      <c r="E98">
        <f>D98/BBMData!C250</f>
        <v>3.0908536585365852E-4</v>
      </c>
      <c r="G98" s="3">
        <f>Notes!$C$31*1000000000000*InjAreaLoss!D249*Notes!$C$4</f>
        <v>336908892709091.06</v>
      </c>
      <c r="H98" s="9">
        <f>G98/BBMData!C250</f>
        <v>2.0543225165188479E-4</v>
      </c>
      <c r="K98" s="16">
        <f t="shared" si="1"/>
        <v>0.66464567510177763</v>
      </c>
    </row>
    <row r="99" spans="1:11" x14ac:dyDescent="0.25">
      <c r="A99" s="2">
        <v>40700</v>
      </c>
      <c r="B99" s="2">
        <v>40707</v>
      </c>
      <c r="D99">
        <f>SUM(BBMData!I251:J251)</f>
        <v>1.2079999999999998E+16</v>
      </c>
      <c r="E99">
        <f>D99/BBMData!C251</f>
        <v>4.209059233449477E-3</v>
      </c>
      <c r="G99" s="3">
        <f>Notes!$C$31*1000000000000*InjAreaLoss!D250*Notes!$C$4</f>
        <v>408374415404958.81</v>
      </c>
      <c r="H99" s="9">
        <f>G99/BBMData!C251</f>
        <v>1.4229073707489853E-4</v>
      </c>
      <c r="K99" s="16">
        <f t="shared" si="1"/>
        <v>3.3805829089814478E-2</v>
      </c>
    </row>
    <row r="100" spans="1:11" x14ac:dyDescent="0.25">
      <c r="A100" s="2">
        <v>40707</v>
      </c>
      <c r="B100" s="2">
        <v>40714</v>
      </c>
      <c r="D100">
        <f>SUM(BBMData!I252:J252)</f>
        <v>4.965E+16</v>
      </c>
      <c r="E100">
        <f>D100/BBMData!C252</f>
        <v>6.0622710622710626E-3</v>
      </c>
      <c r="G100" s="3">
        <f>Notes!$C$31*1000000000000*InjAreaLoss!D251*Notes!$C$4</f>
        <v>908633074276033.37</v>
      </c>
      <c r="H100" s="9">
        <f>G100/BBMData!C252</f>
        <v>1.1094420931331299E-4</v>
      </c>
      <c r="K100" s="16">
        <f t="shared" si="1"/>
        <v>1.8300766853495132E-2</v>
      </c>
    </row>
    <row r="101" spans="1:11" x14ac:dyDescent="0.25">
      <c r="A101" s="2">
        <v>40714</v>
      </c>
      <c r="B101" s="2">
        <v>40721</v>
      </c>
      <c r="D101">
        <f>SUM(BBMData!I253:J253)</f>
        <v>3.153E+16</v>
      </c>
      <c r="E101">
        <f>D101/BBMData!C253</f>
        <v>4.7484939759036143E-3</v>
      </c>
      <c r="G101" s="3">
        <f>Notes!$C$31*1000000000000*InjAreaLoss!D252*Notes!$C$4</f>
        <v>2940295790915704</v>
      </c>
      <c r="H101" s="9">
        <f>G101/BBMData!C253</f>
        <v>4.4281563116200362E-4</v>
      </c>
      <c r="K101" s="16">
        <f t="shared" si="1"/>
        <v>9.3253910273254165E-2</v>
      </c>
    </row>
    <row r="102" spans="1:11" x14ac:dyDescent="0.25">
      <c r="A102" s="2">
        <v>40721</v>
      </c>
      <c r="B102" s="2">
        <v>40728</v>
      </c>
      <c r="D102">
        <f>SUM(BBMData!I254:J254)</f>
        <v>3.492E+16</v>
      </c>
      <c r="E102">
        <f>D102/BBMData!C254</f>
        <v>4.5826771653543303E-3</v>
      </c>
      <c r="G102" s="3">
        <f>Notes!$C$31*1000000000000*InjAreaLoss!D253*Notes!$C$4</f>
        <v>3001551953226447</v>
      </c>
      <c r="H102" s="9">
        <f>G102/BBMData!C254</f>
        <v>3.9390445580399566E-4</v>
      </c>
      <c r="K102" s="16">
        <f t="shared" si="1"/>
        <v>8.5955096025957814E-2</v>
      </c>
    </row>
    <row r="103" spans="1:11" x14ac:dyDescent="0.25">
      <c r="A103" s="2">
        <v>40728</v>
      </c>
      <c r="B103" s="2">
        <v>40735</v>
      </c>
      <c r="D103">
        <f>SUM(BBMData!I255:J255)</f>
        <v>3.178E+16</v>
      </c>
      <c r="E103">
        <f>D103/BBMData!C255</f>
        <v>5.5269565217391306E-3</v>
      </c>
      <c r="G103" s="3">
        <f>Notes!$C$31*1000000000000*InjAreaLoss!D254*Notes!$C$4</f>
        <v>3961231829428100.5</v>
      </c>
      <c r="H103" s="9">
        <f>G103/BBMData!C255</f>
        <v>6.8890988337880004E-4</v>
      </c>
      <c r="K103" s="16">
        <f t="shared" si="1"/>
        <v>0.1246454320147294</v>
      </c>
    </row>
    <row r="104" spans="1:11" x14ac:dyDescent="0.25">
      <c r="A104" s="2">
        <v>40735</v>
      </c>
      <c r="B104" s="2">
        <v>40742</v>
      </c>
      <c r="D104">
        <f>SUM(BBMData!I256:J256)</f>
        <v>425400000000000</v>
      </c>
      <c r="E104">
        <f>D104/BBMData!C256</f>
        <v>2.3373626373626374E-4</v>
      </c>
      <c r="G104" s="3">
        <f>Notes!$C$31*1000000000000*InjAreaLoss!D255*Notes!$C$4</f>
        <v>3814897663907990</v>
      </c>
      <c r="H104" s="9">
        <f>G104/BBMData!C256</f>
        <v>2.0960976175318628E-3</v>
      </c>
      <c r="K104" s="16">
        <f t="shared" si="1"/>
        <v>8.9677895249365065</v>
      </c>
    </row>
    <row r="105" spans="1:11" x14ac:dyDescent="0.25">
      <c r="A105" s="2">
        <v>40742</v>
      </c>
      <c r="B105" s="2">
        <v>40749</v>
      </c>
      <c r="D105">
        <f>SUM(BBMData!I257:J257)</f>
        <v>469700000000000</v>
      </c>
      <c r="E105">
        <f>D105/BBMData!C257</f>
        <v>3.2393103448275862E-4</v>
      </c>
      <c r="G105" s="3">
        <f>Notes!$C$31*1000000000000*InjAreaLoss!D256*Notes!$C$4</f>
        <v>969889236586777.12</v>
      </c>
      <c r="H105" s="9">
        <f>G105/BBMData!C257</f>
        <v>6.6888912868053594E-4</v>
      </c>
      <c r="K105" s="16">
        <f t="shared" si="1"/>
        <v>2.0649121494289484</v>
      </c>
    </row>
    <row r="106" spans="1:11" x14ac:dyDescent="0.25">
      <c r="A106" s="2">
        <v>40749</v>
      </c>
      <c r="B106" s="2">
        <v>40756</v>
      </c>
      <c r="D106">
        <f>SUM(BBMData!I258:J258)</f>
        <v>1.22817E+16</v>
      </c>
      <c r="E106">
        <f>D106/BBMData!C258</f>
        <v>9.304318181818181E-3</v>
      </c>
      <c r="G106" s="3">
        <f>Notes!$C$31*1000000000000*InjAreaLoss!D257*Notes!$C$4</f>
        <v>956276756073278.37</v>
      </c>
      <c r="H106" s="9">
        <f>G106/BBMData!C258</f>
        <v>7.2445208793430176E-4</v>
      </c>
      <c r="K106" s="16">
        <f t="shared" si="1"/>
        <v>7.7861921075525239E-2</v>
      </c>
    </row>
    <row r="107" spans="1:11" x14ac:dyDescent="0.25">
      <c r="A107" s="2">
        <v>40756</v>
      </c>
      <c r="B107" s="2">
        <v>40763</v>
      </c>
      <c r="D107">
        <f>SUM(BBMData!I259:J259)</f>
        <v>6.35838E+16</v>
      </c>
      <c r="E107">
        <f>D107/BBMData!C259</f>
        <v>8.1517692307692315E-3</v>
      </c>
      <c r="G107" s="3">
        <f>Notes!$C$31*1000000000000*InjAreaLoss!D258*Notes!$C$4</f>
        <v>820151950938292.37</v>
      </c>
      <c r="H107" s="9">
        <f>G107/BBMData!C259</f>
        <v>1.0514768601772979E-4</v>
      </c>
      <c r="K107" s="16">
        <f t="shared" si="1"/>
        <v>1.2898756459008306E-2</v>
      </c>
    </row>
    <row r="108" spans="1:11" x14ac:dyDescent="0.25">
      <c r="A108" s="2">
        <v>40763</v>
      </c>
      <c r="B108" s="2">
        <v>40770</v>
      </c>
      <c r="D108">
        <f>SUM(BBMData!I260:J260)</f>
        <v>5.5363E+16</v>
      </c>
      <c r="E108">
        <f>D108/BBMData!C260</f>
        <v>7.0616071428571429E-3</v>
      </c>
      <c r="G108" s="3">
        <f>Notes!$C$31*1000000000000*InjAreaLoss!D259*Notes!$C$4</f>
        <v>3096839316820938</v>
      </c>
      <c r="H108" s="9">
        <f>G108/BBMData!C260</f>
        <v>3.9500501490062986E-4</v>
      </c>
      <c r="K108" s="16">
        <f t="shared" si="1"/>
        <v>5.5936985293805211E-2</v>
      </c>
    </row>
    <row r="109" spans="1:11" x14ac:dyDescent="0.25">
      <c r="A109" s="2">
        <v>40770</v>
      </c>
      <c r="B109" s="2">
        <v>40777</v>
      </c>
      <c r="D109">
        <f>SUM(BBMData!I261:J261)</f>
        <v>5.932E+16</v>
      </c>
      <c r="E109">
        <f>D109/BBMData!C261</f>
        <v>6.8976744186046513E-3</v>
      </c>
      <c r="G109" s="3">
        <f>Notes!$C$31*1000000000000*InjAreaLoss!D260*Notes!$C$4</f>
        <v>4121178475461710</v>
      </c>
      <c r="H109" s="9">
        <f>G109/BBMData!C261</f>
        <v>4.7920679947229184E-4</v>
      </c>
      <c r="K109" s="16">
        <f t="shared" si="1"/>
        <v>6.9473676255254718E-2</v>
      </c>
    </row>
    <row r="110" spans="1:11" x14ac:dyDescent="0.25">
      <c r="A110" s="2">
        <v>40777</v>
      </c>
      <c r="B110" s="2">
        <v>40784</v>
      </c>
      <c r="D110">
        <f>SUM(BBMData!I262:J262)</f>
        <v>4.6502E+16</v>
      </c>
      <c r="E110">
        <f>D110/BBMData!C262</f>
        <v>6.4496532593619968E-3</v>
      </c>
      <c r="G110" s="3">
        <f>Notes!$C$31*1000000000000*InjAreaLoss!D261*Notes!$C$4</f>
        <v>5873785341574658</v>
      </c>
      <c r="H110" s="9">
        <f>G110/BBMData!C262</f>
        <v>8.1467203073157528E-4</v>
      </c>
      <c r="K110" s="16">
        <f t="shared" si="1"/>
        <v>0.12631253153788349</v>
      </c>
    </row>
    <row r="111" spans="1:11" x14ac:dyDescent="0.25">
      <c r="A111" s="2">
        <v>40784</v>
      </c>
      <c r="B111" s="2">
        <v>40791</v>
      </c>
      <c r="D111">
        <f>SUM(BBMData!I263:J263)</f>
        <v>8.784E+16</v>
      </c>
      <c r="E111">
        <f>D111/BBMData!C263</f>
        <v>8.3657142857142854E-3</v>
      </c>
      <c r="G111" s="3">
        <f>Notes!$C$31*1000000000000*InjAreaLoss!D262*Notes!$C$4</f>
        <v>4532956010995043</v>
      </c>
      <c r="H111" s="9">
        <f>G111/BBMData!C263</f>
        <v>4.3171009628524217E-4</v>
      </c>
      <c r="K111" s="16">
        <f t="shared" si="1"/>
        <v>5.1604690471255044E-2</v>
      </c>
    </row>
    <row r="112" spans="1:11" x14ac:dyDescent="0.25">
      <c r="A112" s="2">
        <v>40791</v>
      </c>
      <c r="B112" s="2">
        <v>40798</v>
      </c>
      <c r="D112">
        <f>SUM(BBMData!I264:J264)</f>
        <v>1.0425E+17</v>
      </c>
      <c r="E112">
        <f>D112/BBMData!C264</f>
        <v>9.1447368421052628E-3</v>
      </c>
      <c r="G112" s="3">
        <f>Notes!$C$31*1000000000000*InjAreaLoss!D263*Notes!$C$4</f>
        <v>5216983156798350</v>
      </c>
      <c r="H112" s="9">
        <f>G112/BBMData!C264</f>
        <v>4.5763010147353947E-4</v>
      </c>
      <c r="K112" s="16">
        <f t="shared" si="1"/>
        <v>5.0043003902142447E-2</v>
      </c>
    </row>
    <row r="113" spans="1:11" x14ac:dyDescent="0.25">
      <c r="A113" s="2">
        <v>40798</v>
      </c>
      <c r="B113" s="2">
        <v>40805</v>
      </c>
      <c r="D113">
        <f>SUM(BBMData!I265:J265)</f>
        <v>2.9331E+16</v>
      </c>
      <c r="E113">
        <f>D113/BBMData!C265</f>
        <v>6.9504739336492894E-3</v>
      </c>
      <c r="G113" s="3">
        <f>Notes!$C$31*1000000000000*InjAreaLoss!D264*Notes!$C$4</f>
        <v>5339495481419838</v>
      </c>
      <c r="H113" s="9">
        <f>G113/BBMData!C265</f>
        <v>1.2652832894359805E-3</v>
      </c>
      <c r="K113" s="16">
        <f t="shared" si="1"/>
        <v>0.18204273572056315</v>
      </c>
    </row>
    <row r="114" spans="1:11" x14ac:dyDescent="0.25">
      <c r="A114" s="2">
        <v>40805</v>
      </c>
      <c r="B114" s="2">
        <v>40812</v>
      </c>
      <c r="D114">
        <f>SUM(BBMData!I266:J266)</f>
        <v>2.1338E+16</v>
      </c>
      <c r="E114">
        <f>D114/BBMData!C266</f>
        <v>5.0444444444444434E-3</v>
      </c>
      <c r="G114" s="3">
        <f>Notes!$C$31*1000000000000*InjAreaLoss!D265*Notes!$C$4</f>
        <v>3144482998618183</v>
      </c>
      <c r="H114" s="9">
        <f>G114/BBMData!C266</f>
        <v>7.4337659541801005E-4</v>
      </c>
      <c r="K114" s="16">
        <f t="shared" si="1"/>
        <v>0.14736540437801965</v>
      </c>
    </row>
    <row r="115" spans="1:11" x14ac:dyDescent="0.25">
      <c r="A115" s="2">
        <v>40812</v>
      </c>
      <c r="B115" s="2">
        <v>40819</v>
      </c>
      <c r="D115">
        <f>SUM(BBMData!I267:J267)</f>
        <v>7.1114E+16</v>
      </c>
      <c r="E115">
        <f>D115/BBMData!C267</f>
        <v>6.9042718446601942E-3</v>
      </c>
      <c r="G115" s="3">
        <f>Notes!$C$31*1000000000000*InjAreaLoss!D266*Notes!$C$4</f>
        <v>2732705463084849.5</v>
      </c>
      <c r="H115" s="9">
        <f>G115/BBMData!C267</f>
        <v>2.653112100082378E-4</v>
      </c>
      <c r="K115" s="16">
        <f t="shared" si="1"/>
        <v>3.8427109473308345E-2</v>
      </c>
    </row>
    <row r="116" spans="1:11" x14ac:dyDescent="0.25">
      <c r="A116" s="2">
        <v>40819</v>
      </c>
      <c r="B116" s="2">
        <v>40826</v>
      </c>
      <c r="D116">
        <f>SUM(BBMData!I268:J268)</f>
        <v>6.650573E+16</v>
      </c>
      <c r="E116">
        <f>D116/BBMData!C268</f>
        <v>8.1903608374384249E-3</v>
      </c>
      <c r="G116" s="3">
        <f>Notes!$C$31*1000000000000*InjAreaLoss!D267*Notes!$C$4</f>
        <v>5254417478210471</v>
      </c>
      <c r="H116" s="9">
        <f>G116/BBMData!C268</f>
        <v>6.4709574854808765E-4</v>
      </c>
      <c r="K116" s="16">
        <f t="shared" si="1"/>
        <v>7.9006988994940297E-2</v>
      </c>
    </row>
    <row r="117" spans="1:11" x14ac:dyDescent="0.25">
      <c r="A117" s="2">
        <v>40826</v>
      </c>
      <c r="B117" s="2">
        <v>40833</v>
      </c>
      <c r="D117">
        <f>SUM(BBMData!I269:J269)</f>
        <v>7.670662E+16</v>
      </c>
      <c r="E117">
        <f>D117/BBMData!C269</f>
        <v>8.0574180672268909E-3</v>
      </c>
      <c r="G117" s="3">
        <f>Notes!$C$31*1000000000000*InjAreaLoss!D268*Notes!$C$4</f>
        <v>3971441189813224.5</v>
      </c>
      <c r="H117" s="9">
        <f>G117/BBMData!C269</f>
        <v>4.1716819220727146E-4</v>
      </c>
      <c r="K117" s="16">
        <f t="shared" si="1"/>
        <v>5.1774425594729952E-2</v>
      </c>
    </row>
    <row r="118" spans="1:11" x14ac:dyDescent="0.25">
      <c r="A118" s="2">
        <v>40833</v>
      </c>
      <c r="B118" s="2">
        <v>40840</v>
      </c>
      <c r="D118">
        <f>SUM(BBMData!I270:J270)</f>
        <v>7.31123E+16</v>
      </c>
      <c r="E118">
        <f>D118/BBMData!C270</f>
        <v>8.4133831990794022E-3</v>
      </c>
      <c r="G118" s="3">
        <f>Notes!$C$31*1000000000000*InjAreaLoss!D269*Notes!$C$4</f>
        <v>5016199069224245</v>
      </c>
      <c r="H118" s="9">
        <f>G118/BBMData!C270</f>
        <v>5.77238097724309E-4</v>
      </c>
      <c r="K118" s="16">
        <f t="shared" si="1"/>
        <v>6.8609509880338121E-2</v>
      </c>
    </row>
    <row r="119" spans="1:11" x14ac:dyDescent="0.25">
      <c r="A119" s="2">
        <v>40840</v>
      </c>
      <c r="B119" s="2">
        <v>40847</v>
      </c>
      <c r="D119">
        <f>SUM(BBMData!I271:J271)</f>
        <v>8.00000443E+16</v>
      </c>
      <c r="E119">
        <f>D119/BBMData!C271</f>
        <v>8.0645205947580643E-3</v>
      </c>
      <c r="G119" s="3">
        <f>Notes!$C$31*1000000000000*InjAreaLoss!D270*Notes!$C$4</f>
        <v>3045792514895318.5</v>
      </c>
      <c r="H119" s="9">
        <f>G119/BBMData!C271</f>
        <v>3.0703553577573773E-4</v>
      </c>
      <c r="K119" s="16">
        <f t="shared" si="1"/>
        <v>3.8072385353608094E-2</v>
      </c>
    </row>
    <row r="120" spans="1:11" x14ac:dyDescent="0.25">
      <c r="A120" s="2">
        <v>40847</v>
      </c>
      <c r="B120" s="2">
        <v>40854</v>
      </c>
      <c r="D120">
        <f>SUM(BBMData!I272:J272)</f>
        <v>7.69E+16</v>
      </c>
      <c r="E120">
        <f>D120/BBMData!C272</f>
        <v>7.0550458715596329E-3</v>
      </c>
      <c r="G120" s="3">
        <f>Notes!$C$31*1000000000000*InjAreaLoss!D271*Notes!$C$4</f>
        <v>2933489550658954.5</v>
      </c>
      <c r="H120" s="9">
        <f>G120/BBMData!C272</f>
        <v>2.6912748171183066E-4</v>
      </c>
      <c r="K120" s="16">
        <f t="shared" si="1"/>
        <v>3.8146808201026713E-2</v>
      </c>
    </row>
    <row r="121" spans="1:11" x14ac:dyDescent="0.25">
      <c r="A121" s="2">
        <v>40854</v>
      </c>
      <c r="B121" s="2">
        <v>40861</v>
      </c>
      <c r="D121">
        <f>SUM(BBMData!I273:J273)</f>
        <v>5.810637E+16</v>
      </c>
      <c r="E121">
        <f>D121/BBMData!C273</f>
        <v>7.4020853503184714E-3</v>
      </c>
      <c r="G121" s="3">
        <f>Notes!$C$31*1000000000000*InjAreaLoss!D272*Notes!$C$4</f>
        <v>3454166930300277.5</v>
      </c>
      <c r="H121" s="9">
        <f>G121/BBMData!C273</f>
        <v>4.4002126500640475E-4</v>
      </c>
      <c r="K121" s="16">
        <f t="shared" si="1"/>
        <v>5.9445581100665515E-2</v>
      </c>
    </row>
    <row r="122" spans="1:11" x14ac:dyDescent="0.25">
      <c r="A122" s="2">
        <v>40861</v>
      </c>
      <c r="B122" s="2">
        <v>40868</v>
      </c>
      <c r="D122">
        <f>SUM(BBMData!I274:J274)</f>
        <v>6.700106E+16</v>
      </c>
      <c r="E122">
        <f>D122/BBMData!C274</f>
        <v>6.9359275362318841E-3</v>
      </c>
      <c r="G122" s="3">
        <f>Notes!$C$31*1000000000000*InjAreaLoss!D273*Notes!$C$4</f>
        <v>3219351641442425.5</v>
      </c>
      <c r="H122" s="9">
        <f>G122/BBMData!C274</f>
        <v>3.3326621547023039E-4</v>
      </c>
      <c r="K122" s="16">
        <f t="shared" si="1"/>
        <v>4.8049264316749996E-2</v>
      </c>
    </row>
    <row r="123" spans="1:11" x14ac:dyDescent="0.25">
      <c r="A123" s="2">
        <v>40868</v>
      </c>
      <c r="B123" s="2">
        <v>40875</v>
      </c>
      <c r="D123">
        <f>SUM(BBMData!I275:J275)</f>
        <v>5.80116E+16</v>
      </c>
      <c r="E123">
        <f>D123/BBMData!C275</f>
        <v>6.6756731875719216E-3</v>
      </c>
      <c r="G123" s="3">
        <f>Notes!$C$31*1000000000000*InjAreaLoss!D274*Notes!$C$4</f>
        <v>3096839316820937.5</v>
      </c>
      <c r="H123" s="9">
        <f>G123/BBMData!C275</f>
        <v>3.563681607388881E-4</v>
      </c>
      <c r="K123" s="16">
        <f t="shared" si="1"/>
        <v>5.3383104703558212E-2</v>
      </c>
    </row>
    <row r="124" spans="1:11" x14ac:dyDescent="0.25">
      <c r="A124" s="2">
        <v>40875</v>
      </c>
      <c r="B124" s="2">
        <v>40882</v>
      </c>
      <c r="D124">
        <f>SUM(BBMData!I276:J276)</f>
        <v>5.920116E+16</v>
      </c>
      <c r="E124">
        <f>D124/BBMData!C276</f>
        <v>6.563321507760532E-3</v>
      </c>
      <c r="G124" s="3">
        <f>Notes!$C$31*1000000000000*InjAreaLoss!D275*Notes!$C$4</f>
        <v>2276687365882646</v>
      </c>
      <c r="H124" s="9">
        <f>G124/BBMData!C276</f>
        <v>2.5240436428854168E-4</v>
      </c>
      <c r="K124" s="16">
        <f t="shared" si="1"/>
        <v>3.8456803310655499E-2</v>
      </c>
    </row>
    <row r="125" spans="1:11" x14ac:dyDescent="0.25">
      <c r="A125" s="2">
        <v>40882</v>
      </c>
      <c r="B125" s="2">
        <v>40889</v>
      </c>
      <c r="D125">
        <f>SUM(BBMData!I277:J277)</f>
        <v>7.1100134E+16</v>
      </c>
      <c r="E125">
        <f>D125/BBMData!C277</f>
        <v>7.1100134000000002E-3</v>
      </c>
      <c r="G125" s="3">
        <f>Notes!$C$31*1000000000000*InjAreaLoss!D276*Notes!$C$4</f>
        <v>3460973170557025.5</v>
      </c>
      <c r="H125" s="9">
        <f>G125/BBMData!C277</f>
        <v>3.4609731705570256E-4</v>
      </c>
      <c r="K125" s="16">
        <f t="shared" si="1"/>
        <v>4.8677449335848305E-2</v>
      </c>
    </row>
    <row r="126" spans="1:11" x14ac:dyDescent="0.25">
      <c r="A126" s="2">
        <v>40889</v>
      </c>
      <c r="B126" s="2">
        <v>40896</v>
      </c>
      <c r="D126">
        <f>SUM(BBMData!I278:J278)</f>
        <v>7.8000382E+16</v>
      </c>
      <c r="E126">
        <f>D126/BBMData!C278</f>
        <v>8.1675792670157076E-3</v>
      </c>
      <c r="G126" s="3">
        <f>Notes!$C$31*1000000000000*InjAreaLoss!D277*Notes!$C$4</f>
        <v>2508099534612122.5</v>
      </c>
      <c r="H126" s="9">
        <f>G126/BBMData!C278</f>
        <v>2.6262822351959399E-4</v>
      </c>
      <c r="K126" s="16">
        <f t="shared" si="1"/>
        <v>3.215496476173825E-2</v>
      </c>
    </row>
    <row r="127" spans="1:11" x14ac:dyDescent="0.25">
      <c r="A127" s="2">
        <v>40896</v>
      </c>
      <c r="B127" s="2">
        <v>40903</v>
      </c>
      <c r="D127">
        <f>SUM(BBMData!I279:J279)</f>
        <v>6.3500331E+16</v>
      </c>
      <c r="E127">
        <f>D127/BBMData!C279</f>
        <v>6.8723301948051948E-3</v>
      </c>
      <c r="G127" s="3">
        <f>Notes!$C$31*1000000000000*InjAreaLoss!D278*Notes!$C$4</f>
        <v>2344749768450138.5</v>
      </c>
      <c r="H127" s="9">
        <f>G127/BBMData!C279</f>
        <v>2.5376079745131371E-4</v>
      </c>
      <c r="K127" s="16">
        <f t="shared" si="1"/>
        <v>3.6925000728738541E-2</v>
      </c>
    </row>
    <row r="128" spans="1:11" x14ac:dyDescent="0.25">
      <c r="A128" s="2">
        <v>40903</v>
      </c>
      <c r="B128" s="2">
        <v>40910</v>
      </c>
      <c r="D128">
        <f>SUM(BBMData!I280:J280)</f>
        <v>7.62E+16</v>
      </c>
      <c r="E128">
        <f>D128/BBMData!C280</f>
        <v>7.257142857142857E-3</v>
      </c>
      <c r="G128" s="3">
        <f>Notes!$C$31*1000000000000*InjAreaLoss!D279*Notes!$C$4</f>
        <v>5482426526811573</v>
      </c>
      <c r="H128" s="9">
        <f>G128/BBMData!C280</f>
        <v>5.2213585969634034E-4</v>
      </c>
      <c r="K128" s="16">
        <f t="shared" si="1"/>
        <v>7.1947854682566578E-2</v>
      </c>
    </row>
    <row r="129" spans="1:11" x14ac:dyDescent="0.25">
      <c r="A129" s="2">
        <v>40910</v>
      </c>
      <c r="B129" s="2">
        <v>40917</v>
      </c>
      <c r="D129">
        <f>SUM(BBMData!I281:J281)</f>
        <v>6.9500329E+16</v>
      </c>
      <c r="E129">
        <f>D129/BBMData!C281</f>
        <v>7.1649823711340205E-3</v>
      </c>
      <c r="G129" s="3">
        <f>Notes!$C$31*1000000000000*InjAreaLoss!D280*Notes!$C$4</f>
        <v>2528518255382370.5</v>
      </c>
      <c r="H129" s="9">
        <f>G129/BBMData!C281</f>
        <v>2.6067198509096602E-4</v>
      </c>
      <c r="K129" s="16">
        <f t="shared" si="1"/>
        <v>3.6381385408727637E-2</v>
      </c>
    </row>
    <row r="130" spans="1:11" x14ac:dyDescent="0.25">
      <c r="A130" s="2">
        <v>40917</v>
      </c>
      <c r="B130" s="2">
        <v>40924</v>
      </c>
      <c r="D130">
        <f>SUM(BBMData!I282:J282)</f>
        <v>6.8400497E+16</v>
      </c>
      <c r="E130">
        <f>D130/BBMData!C282</f>
        <v>7.4106713976164681E-3</v>
      </c>
      <c r="G130" s="3">
        <f>Notes!$C$31*1000000000000*InjAreaLoss!D281*Notes!$C$4</f>
        <v>2555743216409367.5</v>
      </c>
      <c r="H130" s="9">
        <f>G130/BBMData!C282</f>
        <v>2.7689525638237999E-4</v>
      </c>
      <c r="K130" s="16">
        <f t="shared" si="1"/>
        <v>3.7364395413813548E-2</v>
      </c>
    </row>
    <row r="131" spans="1:11" x14ac:dyDescent="0.25">
      <c r="A131" s="2">
        <v>40924</v>
      </c>
      <c r="B131" s="2">
        <v>40931</v>
      </c>
      <c r="D131">
        <f>SUM(BBMData!I283:J283)</f>
        <v>5.83000376E+16</v>
      </c>
      <c r="E131">
        <f>D131/BBMData!C283</f>
        <v>6.8588279529411761E-3</v>
      </c>
      <c r="G131" s="3">
        <f>Notes!$C$31*1000000000000*InjAreaLoss!D282*Notes!$C$4</f>
        <v>3845525745063362</v>
      </c>
      <c r="H131" s="9">
        <f>G131/BBMData!C283</f>
        <v>4.524147935368661E-4</v>
      </c>
      <c r="K131" s="16">
        <f t="shared" si="1"/>
        <v>6.5960947940509773E-2</v>
      </c>
    </row>
    <row r="132" spans="1:11" x14ac:dyDescent="0.25">
      <c r="A132" s="2">
        <v>40931</v>
      </c>
      <c r="B132" s="2">
        <v>40938</v>
      </c>
      <c r="D132">
        <f>SUM(BBMData!I284:J284)</f>
        <v>5.5E+16</v>
      </c>
      <c r="E132">
        <f>D132/BBMData!C284</f>
        <v>5.9076262083780882E-3</v>
      </c>
      <c r="G132" s="3">
        <f>Notes!$C$31*1000000000000*InjAreaLoss!D283*Notes!$C$4</f>
        <v>2518308894997246.5</v>
      </c>
      <c r="H132" s="9">
        <f>G132/BBMData!C284</f>
        <v>2.7049504779777083E-4</v>
      </c>
      <c r="K132" s="16">
        <f t="shared" si="1"/>
        <v>4.5787434454495388E-2</v>
      </c>
    </row>
    <row r="133" spans="1:11" x14ac:dyDescent="0.25">
      <c r="A133" s="2">
        <v>40938</v>
      </c>
      <c r="B133" s="2">
        <v>40945</v>
      </c>
      <c r="D133">
        <f>SUM(BBMData!I285:J285)</f>
        <v>1.19225E+16</v>
      </c>
      <c r="E133">
        <f>D133/BBMData!C285</f>
        <v>7.5939490445859877E-3</v>
      </c>
      <c r="G133" s="3">
        <f>Notes!$C$31*1000000000000*InjAreaLoss!D284*Notes!$C$4</f>
        <v>7466445561653997</v>
      </c>
      <c r="H133" s="9">
        <f>G133/BBMData!C285</f>
        <v>4.7556978099706987E-3</v>
      </c>
      <c r="K133" s="16">
        <f t="shared" si="1"/>
        <v>0.62624831718632812</v>
      </c>
    </row>
    <row r="134" spans="1:11" x14ac:dyDescent="0.25">
      <c r="A134" s="2">
        <v>40945</v>
      </c>
      <c r="B134" s="2">
        <v>40952</v>
      </c>
      <c r="D134">
        <f>SUM(BBMData!I286:J286)</f>
        <v>3.950606E+16</v>
      </c>
      <c r="E134">
        <f>D134/BBMData!C286</f>
        <v>6.7763396226415097E-3</v>
      </c>
      <c r="G134" s="3">
        <f>Notes!$C$31*1000000000000*InjAreaLoss!D285*Notes!$C$4</f>
        <v>418583775790082.75</v>
      </c>
      <c r="H134" s="9">
        <f>G134/BBMData!C286</f>
        <v>7.1798246276172001E-5</v>
      </c>
      <c r="K134" s="16">
        <f t="shared" si="1"/>
        <v>1.0595432087889371E-2</v>
      </c>
    </row>
    <row r="135" spans="1:11" x14ac:dyDescent="0.25">
      <c r="A135" s="2">
        <v>40952</v>
      </c>
      <c r="B135" s="2">
        <v>40959</v>
      </c>
      <c r="D135">
        <f>SUM(BBMData!I287:J287)</f>
        <v>7.120067E+16</v>
      </c>
      <c r="E135">
        <f>D135/BBMData!C287</f>
        <v>7.7985399780941943E-3</v>
      </c>
      <c r="G135" s="3">
        <f>Notes!$C$31*1000000000000*InjAreaLoss!D286*Notes!$C$4</f>
        <v>1783234947268320.5</v>
      </c>
      <c r="H135" s="9">
        <f>G135/BBMData!C287</f>
        <v>1.9531598546202852E-4</v>
      </c>
      <c r="K135" s="16">
        <f t="shared" si="1"/>
        <v>2.5045198974508534E-2</v>
      </c>
    </row>
    <row r="136" spans="1:11" x14ac:dyDescent="0.25">
      <c r="A136" s="2">
        <v>40959</v>
      </c>
      <c r="B136" s="2">
        <v>40966</v>
      </c>
      <c r="D136">
        <f>SUM(BBMData!I288:J288)</f>
        <v>5.86074E+16</v>
      </c>
      <c r="E136">
        <f>D136/BBMData!C288</f>
        <v>7.1125485436893208E-3</v>
      </c>
      <c r="G136" s="3">
        <f>Notes!$C$31*1000000000000*InjAreaLoss!D287*Notes!$C$4</f>
        <v>2790558505267219</v>
      </c>
      <c r="H136" s="9">
        <f>G136/BBMData!C288</f>
        <v>3.3866001277514792E-4</v>
      </c>
      <c r="K136" s="16">
        <f t="shared" si="1"/>
        <v>4.7614439563386519E-2</v>
      </c>
    </row>
    <row r="137" spans="1:11" x14ac:dyDescent="0.25">
      <c r="A137" s="2">
        <v>40966</v>
      </c>
      <c r="B137" s="2">
        <v>40973</v>
      </c>
      <c r="D137">
        <f>SUM(BBMData!I289:J289)</f>
        <v>8.350138E+16</v>
      </c>
      <c r="E137">
        <f>D137/BBMData!C289</f>
        <v>8.2674633663366338E-3</v>
      </c>
      <c r="G137" s="3">
        <f>Notes!$C$31*1000000000000*InjAreaLoss!D288*Notes!$C$4</f>
        <v>2164384401646282</v>
      </c>
      <c r="H137" s="9">
        <f>G137/BBMData!C289</f>
        <v>2.1429548531151307E-4</v>
      </c>
      <c r="K137" s="16">
        <f t="shared" si="1"/>
        <v>2.5920342893090892E-2</v>
      </c>
    </row>
    <row r="138" spans="1:11" x14ac:dyDescent="0.25">
      <c r="A138" s="2">
        <v>40973</v>
      </c>
      <c r="B138" s="2">
        <v>40980</v>
      </c>
      <c r="D138">
        <f>SUM(BBMData!I290:J290)</f>
        <v>7.140137E+16</v>
      </c>
      <c r="E138">
        <f>D138/BBMData!C290</f>
        <v>8.2449618937644343E-3</v>
      </c>
      <c r="G138" s="3">
        <f>Notes!$C$31*1000000000000*InjAreaLoss!D289*Notes!$C$4</f>
        <v>2695271141672728.5</v>
      </c>
      <c r="H138" s="9">
        <f>G138/BBMData!C290</f>
        <v>3.1123223344950673E-4</v>
      </c>
      <c r="K138" s="16">
        <f t="shared" si="1"/>
        <v>3.774817124199057E-2</v>
      </c>
    </row>
    <row r="139" spans="1:11" x14ac:dyDescent="0.25">
      <c r="A139" s="2">
        <v>40980</v>
      </c>
      <c r="B139" s="2">
        <v>40987</v>
      </c>
      <c r="D139">
        <f>SUM(BBMData!I291:J291)</f>
        <v>4.310577E+16</v>
      </c>
      <c r="E139">
        <f>D139/BBMData!C291</f>
        <v>4.4120542476970316E-3</v>
      </c>
      <c r="G139" s="3">
        <f>Notes!$C$31*1000000000000*InjAreaLoss!D290*Notes!$C$4</f>
        <v>2804170985780717.5</v>
      </c>
      <c r="H139" s="9">
        <f>G139/BBMData!C291</f>
        <v>2.8701852464490456E-4</v>
      </c>
      <c r="K139" s="16">
        <f t="shared" si="1"/>
        <v>6.5053262841162973E-2</v>
      </c>
    </row>
    <row r="140" spans="1:11" x14ac:dyDescent="0.25">
      <c r="A140" s="2">
        <v>40987</v>
      </c>
      <c r="B140" s="2">
        <v>40994</v>
      </c>
      <c r="D140">
        <f>SUM(BBMData!I292:J292)</f>
        <v>1.1722E+16</v>
      </c>
      <c r="E140">
        <f>D140/BBMData!C292</f>
        <v>1.2590762620837809E-3</v>
      </c>
      <c r="G140" s="3">
        <f>Notes!$C$31*1000000000000*InjAreaLoss!D291*Notes!$C$4</f>
        <v>3263592203111296.5</v>
      </c>
      <c r="H140" s="9">
        <f>G140/BBMData!C292</f>
        <v>3.50546960591976E-4</v>
      </c>
      <c r="K140" s="16">
        <f t="shared" si="1"/>
        <v>0.27841598729835321</v>
      </c>
    </row>
    <row r="141" spans="1:11" x14ac:dyDescent="0.25">
      <c r="A141" s="2">
        <v>40994</v>
      </c>
      <c r="B141" s="2">
        <v>41001</v>
      </c>
      <c r="D141">
        <f>SUM(BBMData!I293:J293)</f>
        <v>1.41181E+16</v>
      </c>
      <c r="E141">
        <f>D141/BBMData!C293</f>
        <v>1.48768177028451E-3</v>
      </c>
      <c r="G141" s="3">
        <f>Notes!$C$31*1000000000000*InjAreaLoss!D292*Notes!$C$4</f>
        <v>4396831205860057</v>
      </c>
      <c r="H141" s="9">
        <f>G141/BBMData!C293</f>
        <v>4.6331203433720307E-4</v>
      </c>
      <c r="K141" s="16">
        <f t="shared" si="1"/>
        <v>0.3114322186314063</v>
      </c>
    </row>
    <row r="142" spans="1:11" x14ac:dyDescent="0.25">
      <c r="A142" s="2">
        <v>41001</v>
      </c>
      <c r="B142" s="2">
        <v>41008</v>
      </c>
      <c r="D142">
        <f>SUM(BBMData!I294:J294)</f>
        <v>1.45115E+16</v>
      </c>
      <c r="E142">
        <f>D142/BBMData!C294</f>
        <v>1.610599334073252E-3</v>
      </c>
      <c r="G142" s="3">
        <f>Notes!$C$31*1000000000000*InjAreaLoss!D293*Notes!$C$4</f>
        <v>3290817164138294</v>
      </c>
      <c r="H142" s="9">
        <f>G142/BBMData!C294</f>
        <v>3.6524052876118693E-4</v>
      </c>
      <c r="K142" s="16">
        <f t="shared" si="1"/>
        <v>0.22677305338099396</v>
      </c>
    </row>
    <row r="143" spans="1:11" x14ac:dyDescent="0.25">
      <c r="A143" s="2">
        <v>41008</v>
      </c>
      <c r="B143" s="2">
        <v>41015</v>
      </c>
      <c r="D143">
        <f>SUM(BBMData!I295:J295)</f>
        <v>9.4604700000000016E+16</v>
      </c>
      <c r="E143">
        <f>D143/BBMData!C295</f>
        <v>9.8958891213389143E-3</v>
      </c>
      <c r="G143" s="3">
        <f>Notes!$C$31*1000000000000*InjAreaLoss!D294*Notes!$C$4</f>
        <v>2698674261801103</v>
      </c>
      <c r="H143" s="9">
        <f>G143/BBMData!C295</f>
        <v>2.8228810269886016E-4</v>
      </c>
      <c r="K143" s="16">
        <f t="shared" ref="K143:K145" si="2">G143/D143</f>
        <v>2.8525794826272929E-2</v>
      </c>
    </row>
    <row r="144" spans="1:11" x14ac:dyDescent="0.25">
      <c r="A144" s="2">
        <v>41015</v>
      </c>
      <c r="B144" s="2">
        <v>41022</v>
      </c>
      <c r="D144">
        <f>SUM(BBMData!I296:J296)</f>
        <v>9.570718E+16</v>
      </c>
      <c r="E144">
        <f>D144/BBMData!C296</f>
        <v>1.1489457382953181E-2</v>
      </c>
      <c r="G144" s="3">
        <f>Notes!$C$31*1000000000000*InjAreaLoss!D295*Notes!$C$4</f>
        <v>2351556008706888.5</v>
      </c>
      <c r="H144" s="9">
        <f>G144/BBMData!C296</f>
        <v>2.8229964090118712E-4</v>
      </c>
      <c r="K144" s="16">
        <f t="shared" si="2"/>
        <v>2.4570319684551239E-2</v>
      </c>
    </row>
    <row r="145" spans="1:11" x14ac:dyDescent="0.25">
      <c r="A145" s="2">
        <v>41022</v>
      </c>
      <c r="B145" s="2">
        <v>41029</v>
      </c>
      <c r="D145">
        <f>SUM(BBMData!I297:J297)</f>
        <v>7.83016E+16</v>
      </c>
      <c r="E145">
        <f>D145/BBMData!C297</f>
        <v>9.8122305764411031E-3</v>
      </c>
      <c r="G145" s="3">
        <f>Notes!$C$31*1000000000000*InjAreaLoss!D296*Notes!$C$4</f>
        <v>2545533856024243.5</v>
      </c>
      <c r="H145" s="9">
        <f>G145/BBMData!C297</f>
        <v>3.1898920501556935E-4</v>
      </c>
      <c r="K145" s="16">
        <f t="shared" si="2"/>
        <v>3.2509346629241848E-2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3"/>
  <sheetViews>
    <sheetView workbookViewId="0"/>
    <sheetView workbookViewId="1"/>
  </sheetViews>
  <sheetFormatPr defaultColWidth="8.85546875" defaultRowHeight="15" x14ac:dyDescent="0.25"/>
  <cols>
    <col min="1" max="1" width="20.140625" style="14" customWidth="1"/>
    <col min="2" max="10" width="8.85546875" style="14"/>
    <col min="11" max="11" width="10.7109375" style="14" bestFit="1" customWidth="1"/>
    <col min="12" max="16384" width="8.85546875" style="14"/>
  </cols>
  <sheetData>
    <row r="1" spans="1:20" x14ac:dyDescent="0.25">
      <c r="J1" s="14" t="s">
        <v>698</v>
      </c>
      <c r="K1" s="14">
        <v>307</v>
      </c>
      <c r="L1" s="14" t="s">
        <v>699</v>
      </c>
      <c r="M1" s="14" t="s">
        <v>714</v>
      </c>
    </row>
    <row r="2" spans="1:20" x14ac:dyDescent="0.25">
      <c r="A2" s="14" t="s">
        <v>7</v>
      </c>
      <c r="B2" s="14" t="s">
        <v>614</v>
      </c>
      <c r="J2" s="14" t="s">
        <v>701</v>
      </c>
      <c r="K2" s="14" t="s">
        <v>702</v>
      </c>
      <c r="L2" s="14" t="s">
        <v>703</v>
      </c>
      <c r="M2" s="14" t="s">
        <v>704</v>
      </c>
      <c r="N2" s="14" t="s">
        <v>705</v>
      </c>
      <c r="O2" s="14" t="s">
        <v>706</v>
      </c>
    </row>
    <row r="3" spans="1:20" x14ac:dyDescent="0.25">
      <c r="J3" s="14" t="s">
        <v>707</v>
      </c>
      <c r="L3" s="14">
        <v>600</v>
      </c>
    </row>
    <row r="4" spans="1:20" x14ac:dyDescent="0.25">
      <c r="A4" s="14" t="s">
        <v>9</v>
      </c>
      <c r="B4" s="14" t="s">
        <v>10</v>
      </c>
      <c r="J4" s="14" t="s">
        <v>708</v>
      </c>
      <c r="K4" s="14" t="s">
        <v>709</v>
      </c>
      <c r="L4" s="14" t="s">
        <v>710</v>
      </c>
      <c r="N4" s="14" t="s">
        <v>711</v>
      </c>
      <c r="O4" s="14" t="s">
        <v>712</v>
      </c>
    </row>
    <row r="5" spans="1:20" x14ac:dyDescent="0.25">
      <c r="J5" s="14">
        <v>5.3100000000000001E-2</v>
      </c>
      <c r="K5" s="14">
        <v>0.13170000000000001</v>
      </c>
      <c r="L5" s="14">
        <v>0.68899999999999995</v>
      </c>
      <c r="N5" s="14">
        <v>1.617</v>
      </c>
      <c r="P5" s="14">
        <v>48</v>
      </c>
    </row>
    <row r="6" spans="1:20" x14ac:dyDescent="0.25">
      <c r="A6" s="14" t="s">
        <v>11</v>
      </c>
      <c r="B6" s="14" t="s">
        <v>12</v>
      </c>
      <c r="C6" s="14" t="s">
        <v>13</v>
      </c>
      <c r="D6" s="14" t="s">
        <v>14</v>
      </c>
      <c r="E6" s="14" t="s">
        <v>15</v>
      </c>
      <c r="F6" s="14" t="s">
        <v>16</v>
      </c>
    </row>
    <row r="7" spans="1:20" x14ac:dyDescent="0.25">
      <c r="I7" s="14" t="s">
        <v>725</v>
      </c>
      <c r="J7" s="14" t="s">
        <v>695</v>
      </c>
      <c r="M7" s="14" t="s">
        <v>696</v>
      </c>
      <c r="P7" s="14" t="s">
        <v>697</v>
      </c>
    </row>
    <row r="8" spans="1:20" x14ac:dyDescent="0.25">
      <c r="A8" s="14" t="s">
        <v>17</v>
      </c>
      <c r="B8" s="14">
        <v>1097881200</v>
      </c>
      <c r="C8" s="14">
        <v>1.9999999999999999E-6</v>
      </c>
      <c r="D8" s="14">
        <v>0</v>
      </c>
      <c r="E8" s="14">
        <v>0</v>
      </c>
      <c r="F8" s="14">
        <v>9.9999999999999995E-7</v>
      </c>
      <c r="J8" s="14">
        <v>1129125720</v>
      </c>
      <c r="K8" s="4">
        <f t="shared" ref="K8:K55" si="0">J8/86400+26299+1/24</f>
        <v>39367.626388888886</v>
      </c>
      <c r="M8" s="14">
        <v>0.57999999999999996</v>
      </c>
      <c r="P8" s="14">
        <v>0.104491</v>
      </c>
      <c r="R8" s="14">
        <f t="shared" ref="R8:R55" si="1">P8-M8</f>
        <v>-0.47550899999999996</v>
      </c>
      <c r="T8" s="14">
        <f t="shared" ref="T8:T55" si="2">R8/P8</f>
        <v>-4.5507172866562664</v>
      </c>
    </row>
    <row r="9" spans="1:20" x14ac:dyDescent="0.25">
      <c r="A9" s="14" t="s">
        <v>18</v>
      </c>
      <c r="B9" s="14">
        <v>1098486000</v>
      </c>
      <c r="C9" s="14">
        <v>3.9999999999999998E-6</v>
      </c>
      <c r="D9" s="14">
        <v>0</v>
      </c>
      <c r="E9" s="14">
        <v>9.9999999999999995E-7</v>
      </c>
      <c r="F9" s="14">
        <v>1.9999999999999999E-6</v>
      </c>
      <c r="J9" s="14">
        <v>1131276600</v>
      </c>
      <c r="K9" s="4">
        <f t="shared" si="0"/>
        <v>39392.520833333328</v>
      </c>
      <c r="M9" s="14">
        <v>0.13</v>
      </c>
      <c r="P9" s="14">
        <v>0.26832600000000001</v>
      </c>
      <c r="R9" s="14">
        <f t="shared" si="1"/>
        <v>0.138326</v>
      </c>
      <c r="T9" s="14">
        <f t="shared" si="2"/>
        <v>0.51551470971877489</v>
      </c>
    </row>
    <row r="10" spans="1:20" x14ac:dyDescent="0.25">
      <c r="A10" s="14" t="s">
        <v>19</v>
      </c>
      <c r="B10" s="14">
        <v>1099094400</v>
      </c>
      <c r="C10" s="14">
        <v>3.0000000000000001E-6</v>
      </c>
      <c r="D10" s="14">
        <v>0</v>
      </c>
      <c r="E10" s="14">
        <v>9.9999999999999995E-7</v>
      </c>
      <c r="F10" s="14">
        <v>3.0000000000000001E-6</v>
      </c>
      <c r="J10" s="14">
        <v>1135697880</v>
      </c>
      <c r="K10" s="4">
        <f t="shared" si="0"/>
        <v>39443.693055555552</v>
      </c>
      <c r="M10" s="14">
        <v>0.68</v>
      </c>
      <c r="P10" s="14">
        <v>2.1669420000000001</v>
      </c>
      <c r="R10" s="14">
        <f t="shared" si="1"/>
        <v>1.486942</v>
      </c>
      <c r="T10" s="14">
        <f t="shared" si="2"/>
        <v>0.68619372368988185</v>
      </c>
    </row>
    <row r="11" spans="1:20" x14ac:dyDescent="0.25">
      <c r="A11" s="14" t="s">
        <v>20</v>
      </c>
      <c r="B11" s="14">
        <v>1099699200</v>
      </c>
      <c r="C11" s="14">
        <v>9.9999999999999995E-7</v>
      </c>
      <c r="D11" s="14">
        <v>0</v>
      </c>
      <c r="E11" s="14">
        <v>9.9999999999999995E-7</v>
      </c>
      <c r="F11" s="14">
        <v>1.9999999999999999E-6</v>
      </c>
      <c r="J11" s="14">
        <v>1138636080</v>
      </c>
      <c r="K11" s="4">
        <f t="shared" si="0"/>
        <v>39477.699999999997</v>
      </c>
      <c r="M11" s="14">
        <v>1.27</v>
      </c>
      <c r="P11" s="14">
        <v>0.56808999999999998</v>
      </c>
      <c r="R11" s="14">
        <f t="shared" si="1"/>
        <v>-0.70191000000000003</v>
      </c>
      <c r="T11" s="14">
        <f t="shared" si="2"/>
        <v>-1.235561266700699</v>
      </c>
    </row>
    <row r="12" spans="1:20" x14ac:dyDescent="0.25">
      <c r="A12" s="14" t="s">
        <v>21</v>
      </c>
      <c r="B12" s="14">
        <v>1100304000</v>
      </c>
      <c r="C12" s="14">
        <v>1.5E-5</v>
      </c>
      <c r="D12" s="14">
        <v>0</v>
      </c>
      <c r="E12" s="14">
        <v>3.0000000000000001E-6</v>
      </c>
      <c r="F12" s="14">
        <v>9.0000000000000002E-6</v>
      </c>
      <c r="J12" s="14">
        <v>1144796580</v>
      </c>
      <c r="K12" s="4">
        <f t="shared" si="0"/>
        <v>39549.002083333333</v>
      </c>
      <c r="M12" s="14">
        <v>3.8</v>
      </c>
      <c r="P12" s="14">
        <v>7.5953119999999998</v>
      </c>
      <c r="R12" s="14">
        <f t="shared" si="1"/>
        <v>3.795312</v>
      </c>
      <c r="T12" s="14">
        <f t="shared" si="2"/>
        <v>0.49969138858285217</v>
      </c>
    </row>
    <row r="13" spans="1:20" x14ac:dyDescent="0.25">
      <c r="A13" s="14" t="s">
        <v>22</v>
      </c>
      <c r="B13" s="14">
        <v>1100908800</v>
      </c>
      <c r="C13" s="14">
        <v>9.8999999999999994E-5</v>
      </c>
      <c r="D13" s="14">
        <v>1.9999999999999999E-6</v>
      </c>
      <c r="E13" s="14">
        <v>1.9000000000000001E-5</v>
      </c>
      <c r="F13" s="14">
        <v>6.2000000000000003E-5</v>
      </c>
      <c r="J13" s="14">
        <v>1153206240</v>
      </c>
      <c r="K13" s="4">
        <f t="shared" si="0"/>
        <v>39646.336111111108</v>
      </c>
      <c r="M13" s="14">
        <v>78.199996999999996</v>
      </c>
      <c r="P13" s="14">
        <v>75.007675000000006</v>
      </c>
      <c r="R13" s="14">
        <f t="shared" si="1"/>
        <v>-3.1923219999999901</v>
      </c>
      <c r="T13" s="14">
        <f t="shared" si="2"/>
        <v>-4.2559938033007817E-2</v>
      </c>
    </row>
    <row r="14" spans="1:20" x14ac:dyDescent="0.25">
      <c r="A14" s="14" t="s">
        <v>23</v>
      </c>
      <c r="B14" s="14">
        <v>1101513600</v>
      </c>
      <c r="C14" s="14">
        <v>1.1900000000000001E-4</v>
      </c>
      <c r="D14" s="14">
        <v>3.9999999999999998E-6</v>
      </c>
      <c r="E14" s="14">
        <v>3.4999999999999997E-5</v>
      </c>
      <c r="F14" s="14">
        <v>1E-4</v>
      </c>
      <c r="J14" s="14">
        <v>1155633840</v>
      </c>
      <c r="K14" s="4">
        <f t="shared" si="0"/>
        <v>39674.433333333327</v>
      </c>
      <c r="M14" s="14">
        <v>124</v>
      </c>
      <c r="P14" s="14">
        <v>119.40979</v>
      </c>
      <c r="R14" s="14">
        <f t="shared" si="1"/>
        <v>-4.590209999999999</v>
      </c>
      <c r="T14" s="14">
        <f t="shared" si="2"/>
        <v>-3.8440817959733441E-2</v>
      </c>
    </row>
    <row r="15" spans="1:20" x14ac:dyDescent="0.25">
      <c r="A15" s="14" t="s">
        <v>24</v>
      </c>
      <c r="B15" s="14">
        <v>1102118400</v>
      </c>
      <c r="C15" s="14">
        <v>2.05E-4</v>
      </c>
      <c r="D15" s="14">
        <v>6.9999999999999999E-6</v>
      </c>
      <c r="E15" s="14">
        <v>6.2000000000000003E-5</v>
      </c>
      <c r="F15" s="14">
        <v>1.66E-4</v>
      </c>
      <c r="J15" s="14">
        <v>1160229900</v>
      </c>
      <c r="K15" s="4">
        <f t="shared" si="0"/>
        <v>39727.628472222219</v>
      </c>
      <c r="M15" s="14">
        <v>23.4</v>
      </c>
      <c r="P15" s="14">
        <v>41.003517000000002</v>
      </c>
      <c r="R15" s="14">
        <f t="shared" si="1"/>
        <v>17.603517000000004</v>
      </c>
      <c r="T15" s="14">
        <f t="shared" si="2"/>
        <v>0.42931724612793587</v>
      </c>
    </row>
    <row r="16" spans="1:20" x14ac:dyDescent="0.25">
      <c r="A16" s="14" t="s">
        <v>25</v>
      </c>
      <c r="B16" s="14">
        <v>1102723200</v>
      </c>
      <c r="C16" s="14">
        <v>1.3999999999999999E-4</v>
      </c>
      <c r="D16" s="14">
        <v>9.0000000000000002E-6</v>
      </c>
      <c r="E16" s="14">
        <v>7.4999999999999993E-5</v>
      </c>
      <c r="F16" s="14">
        <v>1.46E-4</v>
      </c>
      <c r="J16" s="14">
        <v>1166525940</v>
      </c>
      <c r="K16" s="4">
        <f t="shared" si="0"/>
        <v>39800.499305555553</v>
      </c>
      <c r="M16" s="14">
        <v>123</v>
      </c>
      <c r="P16" s="14">
        <v>91.892257999999998</v>
      </c>
      <c r="R16" s="14">
        <f t="shared" si="1"/>
        <v>-31.107742000000002</v>
      </c>
      <c r="T16" s="14">
        <f t="shared" si="2"/>
        <v>-0.33852407892730202</v>
      </c>
    </row>
    <row r="17" spans="1:20" x14ac:dyDescent="0.25">
      <c r="A17" s="14" t="s">
        <v>26</v>
      </c>
      <c r="B17" s="14">
        <v>1103328000</v>
      </c>
      <c r="C17" s="14">
        <v>3.8299999999999999E-4</v>
      </c>
      <c r="D17" s="14">
        <v>1.5E-5</v>
      </c>
      <c r="E17" s="14">
        <v>1.22E-4</v>
      </c>
      <c r="F17" s="14">
        <v>2.5399999999999999E-4</v>
      </c>
      <c r="J17" s="14">
        <v>1171448880</v>
      </c>
      <c r="K17" s="4">
        <f t="shared" si="0"/>
        <v>39857.477777777771</v>
      </c>
      <c r="M17" s="14">
        <v>101</v>
      </c>
      <c r="P17" s="14">
        <v>72.360755999999995</v>
      </c>
      <c r="R17" s="14">
        <f t="shared" si="1"/>
        <v>-28.639244000000005</v>
      </c>
      <c r="T17" s="14">
        <f t="shared" si="2"/>
        <v>-0.39578420103847461</v>
      </c>
    </row>
    <row r="18" spans="1:20" x14ac:dyDescent="0.25">
      <c r="A18" s="14" t="s">
        <v>27</v>
      </c>
      <c r="B18" s="14">
        <v>1103932800</v>
      </c>
      <c r="C18" s="14">
        <v>2.63E-4</v>
      </c>
      <c r="D18" s="14">
        <v>1.8E-5</v>
      </c>
      <c r="E18" s="14">
        <v>1.45E-4</v>
      </c>
      <c r="F18" s="14">
        <v>2.63E-4</v>
      </c>
      <c r="I18" s="14" t="s">
        <v>726</v>
      </c>
      <c r="J18" s="14">
        <v>1175951820</v>
      </c>
      <c r="K18" s="4">
        <f t="shared" si="0"/>
        <v>39909.595138888886</v>
      </c>
      <c r="M18" s="14">
        <v>134</v>
      </c>
      <c r="P18" s="14">
        <v>102.350311</v>
      </c>
      <c r="R18" s="14">
        <f t="shared" si="1"/>
        <v>-31.649688999999995</v>
      </c>
      <c r="T18" s="14">
        <f t="shared" si="2"/>
        <v>-0.30922904572317317</v>
      </c>
    </row>
    <row r="19" spans="1:20" x14ac:dyDescent="0.25">
      <c r="A19" s="14" t="s">
        <v>28</v>
      </c>
      <c r="B19" s="14">
        <v>1104537600</v>
      </c>
      <c r="C19" s="14">
        <v>2.0000000000000001E-4</v>
      </c>
      <c r="D19" s="14">
        <v>2.0999999999999999E-5</v>
      </c>
      <c r="E19" s="14">
        <v>1.5300000000000001E-4</v>
      </c>
      <c r="F19" s="14">
        <v>2.1599999999999999E-4</v>
      </c>
      <c r="J19" s="14">
        <v>1182351000</v>
      </c>
      <c r="K19" s="4">
        <f t="shared" si="0"/>
        <v>39983.659722222219</v>
      </c>
      <c r="M19" s="14">
        <v>15.2</v>
      </c>
      <c r="P19" s="14">
        <v>16.721686999999999</v>
      </c>
      <c r="R19" s="14">
        <f t="shared" si="1"/>
        <v>1.521687</v>
      </c>
      <c r="T19" s="14">
        <f t="shared" si="2"/>
        <v>9.1000806318166344E-2</v>
      </c>
    </row>
    <row r="20" spans="1:20" x14ac:dyDescent="0.25">
      <c r="A20" s="14" t="s">
        <v>29</v>
      </c>
      <c r="B20" s="14">
        <v>1105142400</v>
      </c>
      <c r="C20" s="14">
        <v>2.5209999999999998E-3</v>
      </c>
      <c r="D20" s="14">
        <v>5.8999999999999998E-5</v>
      </c>
      <c r="E20" s="14">
        <v>5.3200000000000003E-4</v>
      </c>
      <c r="F20" s="14">
        <v>1.536E-3</v>
      </c>
      <c r="J20" s="14">
        <v>1183470780</v>
      </c>
      <c r="K20" s="4">
        <f t="shared" si="0"/>
        <v>39996.620138888888</v>
      </c>
      <c r="M20" s="14">
        <v>12.9</v>
      </c>
      <c r="P20" s="14">
        <v>10.699693</v>
      </c>
      <c r="R20" s="14">
        <f t="shared" si="1"/>
        <v>-2.2003070000000005</v>
      </c>
      <c r="T20" s="14">
        <f t="shared" si="2"/>
        <v>-0.20564206842196317</v>
      </c>
    </row>
    <row r="21" spans="1:20" x14ac:dyDescent="0.25">
      <c r="A21" s="14" t="s">
        <v>30</v>
      </c>
      <c r="B21" s="14">
        <v>1105747200</v>
      </c>
      <c r="C21" s="14">
        <v>2.529E-3</v>
      </c>
      <c r="D21" s="14">
        <v>9.7E-5</v>
      </c>
      <c r="E21" s="14">
        <v>8.4999999999999995E-4</v>
      </c>
      <c r="F21" s="14">
        <v>2.0899999999999998E-3</v>
      </c>
      <c r="J21" s="14">
        <v>1185891540</v>
      </c>
      <c r="K21" s="4">
        <f t="shared" si="0"/>
        <v>40024.638194444444</v>
      </c>
      <c r="M21" s="14">
        <v>10.3</v>
      </c>
      <c r="P21" s="14">
        <v>8.7435530000000004</v>
      </c>
      <c r="R21" s="14">
        <f t="shared" si="1"/>
        <v>-1.5564470000000004</v>
      </c>
      <c r="T21" s="14">
        <f t="shared" si="2"/>
        <v>-0.17801081551172621</v>
      </c>
    </row>
    <row r="22" spans="1:20" x14ac:dyDescent="0.25">
      <c r="A22" s="14" t="s">
        <v>31</v>
      </c>
      <c r="B22" s="14">
        <v>1106352000</v>
      </c>
      <c r="C22" s="14">
        <v>1.1069999999999999E-3</v>
      </c>
      <c r="D22" s="14">
        <v>1.13E-4</v>
      </c>
      <c r="E22" s="14">
        <v>8.8500000000000004E-4</v>
      </c>
      <c r="F22" s="14">
        <v>1.413E-3</v>
      </c>
      <c r="J22" s="14">
        <v>1187611380</v>
      </c>
      <c r="K22" s="4">
        <f t="shared" si="0"/>
        <v>40044.543749999997</v>
      </c>
      <c r="M22" s="14">
        <v>8.1999999999999993</v>
      </c>
      <c r="P22" s="14">
        <v>8.3266650000000002</v>
      </c>
      <c r="R22" s="14">
        <f t="shared" si="1"/>
        <v>0.12666500000000092</v>
      </c>
      <c r="T22" s="14">
        <f t="shared" si="2"/>
        <v>1.5211972620491026E-2</v>
      </c>
    </row>
    <row r="23" spans="1:20" x14ac:dyDescent="0.25">
      <c r="A23" s="14" t="s">
        <v>32</v>
      </c>
      <c r="B23" s="14">
        <v>1106956800</v>
      </c>
      <c r="C23" s="14">
        <v>4.8899999999999996E-4</v>
      </c>
      <c r="D23" s="14">
        <v>1.1900000000000001E-4</v>
      </c>
      <c r="E23" s="14">
        <v>8.1999999999999998E-4</v>
      </c>
      <c r="F23" s="14">
        <v>8.6499999999999999E-4</v>
      </c>
      <c r="I23" s="14" t="s">
        <v>727</v>
      </c>
      <c r="J23" s="14">
        <v>1188638040</v>
      </c>
      <c r="K23" s="4">
        <f t="shared" si="0"/>
        <v>40056.426388888889</v>
      </c>
      <c r="M23" s="14">
        <v>8.59</v>
      </c>
      <c r="P23" s="14">
        <v>8.107094</v>
      </c>
      <c r="R23" s="14">
        <f t="shared" si="1"/>
        <v>-0.48290599999999984</v>
      </c>
      <c r="T23" s="14">
        <f t="shared" si="2"/>
        <v>-5.9565856766925343E-2</v>
      </c>
    </row>
    <row r="24" spans="1:20" x14ac:dyDescent="0.25">
      <c r="A24" s="14" t="s">
        <v>33</v>
      </c>
      <c r="B24" s="14">
        <v>1107561600</v>
      </c>
      <c r="C24" s="14">
        <v>2.7399999999999999E-4</v>
      </c>
      <c r="D24" s="14">
        <v>1.21E-4</v>
      </c>
      <c r="E24" s="14">
        <v>7.3300000000000004E-4</v>
      </c>
      <c r="F24" s="14">
        <v>5.3700000000000004E-4</v>
      </c>
      <c r="J24" s="14">
        <v>1192437420</v>
      </c>
      <c r="K24" s="4">
        <f t="shared" si="0"/>
        <v>40100.400694444441</v>
      </c>
      <c r="M24" s="14">
        <v>208</v>
      </c>
      <c r="P24" s="14">
        <v>205.77181999999999</v>
      </c>
      <c r="R24" s="14">
        <f t="shared" si="1"/>
        <v>-2.2281800000000089</v>
      </c>
      <c r="T24" s="14">
        <f t="shared" si="2"/>
        <v>-1.0828402062051106E-2</v>
      </c>
    </row>
    <row r="25" spans="1:20" x14ac:dyDescent="0.25">
      <c r="A25" s="14" t="s">
        <v>34</v>
      </c>
      <c r="B25" s="14">
        <v>1108166400</v>
      </c>
      <c r="C25" s="14">
        <v>9.6710000000000008E-3</v>
      </c>
      <c r="D25" s="14">
        <v>2.6699999999999998E-4</v>
      </c>
      <c r="E25" s="14">
        <v>2.0609999999999999E-3</v>
      </c>
      <c r="F25" s="14">
        <v>4.1310000000000001E-3</v>
      </c>
      <c r="J25" s="14">
        <v>1196691300</v>
      </c>
      <c r="K25" s="4">
        <f t="shared" si="0"/>
        <v>40149.635416666664</v>
      </c>
      <c r="M25" s="14">
        <v>82.300003000000004</v>
      </c>
      <c r="P25" s="14">
        <v>67.843192999999999</v>
      </c>
      <c r="R25" s="14">
        <f t="shared" si="1"/>
        <v>-14.456810000000004</v>
      </c>
      <c r="T25" s="14">
        <f t="shared" si="2"/>
        <v>-0.2130915330002231</v>
      </c>
    </row>
    <row r="26" spans="1:20" x14ac:dyDescent="0.25">
      <c r="A26" s="14" t="s">
        <v>35</v>
      </c>
      <c r="B26" s="14">
        <v>1108771200</v>
      </c>
      <c r="C26" s="14">
        <v>2.5500000000000002E-4</v>
      </c>
      <c r="D26" s="14">
        <v>2.6600000000000001E-4</v>
      </c>
      <c r="E26" s="14">
        <v>1.7700000000000001E-3</v>
      </c>
      <c r="F26" s="14">
        <v>1.877E-3</v>
      </c>
      <c r="J26" s="14">
        <v>1201565100</v>
      </c>
      <c r="K26" s="4">
        <f t="shared" si="0"/>
        <v>40206.045138888883</v>
      </c>
      <c r="M26" s="14">
        <v>33.5</v>
      </c>
      <c r="P26" s="14">
        <v>39.726424999999999</v>
      </c>
      <c r="R26" s="14">
        <f t="shared" si="1"/>
        <v>6.226424999999999</v>
      </c>
      <c r="T26" s="14">
        <f t="shared" si="2"/>
        <v>0.15673257787480246</v>
      </c>
    </row>
    <row r="27" spans="1:20" x14ac:dyDescent="0.25">
      <c r="A27" s="14" t="s">
        <v>36</v>
      </c>
      <c r="B27" s="14">
        <v>1109376000</v>
      </c>
      <c r="C27" s="14">
        <v>3.5100000000000002E-4</v>
      </c>
      <c r="D27" s="14">
        <v>2.6800000000000001E-4</v>
      </c>
      <c r="E27" s="14">
        <v>1.542E-3</v>
      </c>
      <c r="F27" s="14">
        <v>1.0009999999999999E-3</v>
      </c>
      <c r="J27" s="14">
        <v>1202657400</v>
      </c>
      <c r="K27" s="4">
        <f t="shared" si="0"/>
        <v>40218.6875</v>
      </c>
      <c r="M27" s="14">
        <v>111</v>
      </c>
      <c r="P27" s="14">
        <v>76.455498000000006</v>
      </c>
      <c r="R27" s="14">
        <f t="shared" si="1"/>
        <v>-34.544501999999994</v>
      </c>
      <c r="T27" s="14">
        <f t="shared" si="2"/>
        <v>-0.45182495574091991</v>
      </c>
    </row>
    <row r="28" spans="1:20" x14ac:dyDescent="0.25">
      <c r="A28" s="14" t="s">
        <v>37</v>
      </c>
      <c r="B28" s="14">
        <v>1109980800</v>
      </c>
      <c r="C28" s="14">
        <v>5.9299999999999999E-4</v>
      </c>
      <c r="D28" s="14">
        <v>2.7300000000000002E-4</v>
      </c>
      <c r="E28" s="14">
        <v>1.39E-3</v>
      </c>
      <c r="F28" s="14">
        <v>7.7300000000000003E-4</v>
      </c>
      <c r="I28" s="14" t="s">
        <v>728</v>
      </c>
      <c r="J28" s="14">
        <v>1207480320</v>
      </c>
      <c r="K28" s="4">
        <f t="shared" si="0"/>
        <v>40274.508333333331</v>
      </c>
      <c r="M28" s="14">
        <v>126</v>
      </c>
      <c r="P28" s="14">
        <v>146.43341100000001</v>
      </c>
      <c r="R28" s="14">
        <f t="shared" si="1"/>
        <v>20.433411000000007</v>
      </c>
      <c r="T28" s="14">
        <f t="shared" si="2"/>
        <v>0.13954063393360416</v>
      </c>
    </row>
    <row r="29" spans="1:20" x14ac:dyDescent="0.25">
      <c r="A29" s="14" t="s">
        <v>38</v>
      </c>
      <c r="B29" s="14">
        <v>1110582000</v>
      </c>
      <c r="C29" s="14">
        <v>7.67E-4</v>
      </c>
      <c r="D29" s="14">
        <v>2.7999999999999998E-4</v>
      </c>
      <c r="E29" s="14">
        <v>1.291E-3</v>
      </c>
      <c r="F29" s="14">
        <v>7.9500000000000003E-4</v>
      </c>
      <c r="J29" s="14">
        <v>1216728000</v>
      </c>
      <c r="K29" s="4">
        <f t="shared" si="0"/>
        <v>40381.541666666664</v>
      </c>
      <c r="M29" s="14">
        <v>11.8</v>
      </c>
      <c r="P29" s="14">
        <v>14.135042</v>
      </c>
      <c r="R29" s="14">
        <f t="shared" si="1"/>
        <v>2.3350419999999996</v>
      </c>
      <c r="T29" s="14">
        <f t="shared" si="2"/>
        <v>0.1651952643649732</v>
      </c>
    </row>
    <row r="30" spans="1:20" x14ac:dyDescent="0.25">
      <c r="A30" s="14" t="s">
        <v>39</v>
      </c>
      <c r="B30" s="14">
        <v>1111186800</v>
      </c>
      <c r="C30" s="14">
        <v>7.9199999999999995E-4</v>
      </c>
      <c r="D30" s="14">
        <v>2.8800000000000001E-4</v>
      </c>
      <c r="E30" s="14">
        <v>1.209E-3</v>
      </c>
      <c r="F30" s="14">
        <v>7.7099999999999998E-4</v>
      </c>
      <c r="J30" s="14">
        <v>1218031200</v>
      </c>
      <c r="K30" s="4">
        <f t="shared" si="0"/>
        <v>40396.625</v>
      </c>
      <c r="M30" s="14">
        <v>10.199999999999999</v>
      </c>
      <c r="P30" s="14">
        <v>10.670202</v>
      </c>
      <c r="R30" s="14">
        <f t="shared" si="1"/>
        <v>0.47020200000000045</v>
      </c>
      <c r="T30" s="14">
        <f t="shared" si="2"/>
        <v>4.4066832099336123E-2</v>
      </c>
    </row>
    <row r="31" spans="1:20" x14ac:dyDescent="0.25">
      <c r="A31" s="14" t="s">
        <v>40</v>
      </c>
      <c r="B31" s="14">
        <v>1111791600</v>
      </c>
      <c r="C31" s="14">
        <v>1.0629999999999999E-3</v>
      </c>
      <c r="D31" s="14">
        <v>2.9999999999999997E-4</v>
      </c>
      <c r="E31" s="14">
        <v>1.1839999999999999E-3</v>
      </c>
      <c r="F31" s="14">
        <v>9.2199999999999997E-4</v>
      </c>
      <c r="I31" s="14" t="s">
        <v>729</v>
      </c>
      <c r="J31" s="14">
        <v>1218549000</v>
      </c>
      <c r="K31" s="4">
        <f t="shared" si="0"/>
        <v>40402.618055555555</v>
      </c>
      <c r="M31" s="14">
        <v>10.199999999999999</v>
      </c>
      <c r="P31" s="14">
        <v>10.238550999999999</v>
      </c>
      <c r="R31" s="14">
        <f t="shared" si="1"/>
        <v>3.8551000000000002E-2</v>
      </c>
      <c r="T31" s="14">
        <f t="shared" si="2"/>
        <v>3.7652788954218234E-3</v>
      </c>
    </row>
    <row r="32" spans="1:20" x14ac:dyDescent="0.25">
      <c r="A32" s="14" t="s">
        <v>41</v>
      </c>
      <c r="B32" s="14">
        <v>1112396400</v>
      </c>
      <c r="C32" s="14">
        <v>5.6300000000000002E-4</v>
      </c>
      <c r="D32" s="14">
        <v>3.0400000000000002E-4</v>
      </c>
      <c r="E32" s="14">
        <v>1.0809999999999999E-3</v>
      </c>
      <c r="F32" s="14">
        <v>6.5799999999999995E-4</v>
      </c>
      <c r="J32" s="14">
        <v>1223906400</v>
      </c>
      <c r="K32" s="4">
        <f t="shared" si="0"/>
        <v>40464.625</v>
      </c>
      <c r="M32" s="14">
        <v>19.399999999999999</v>
      </c>
      <c r="P32" s="14">
        <v>17.136486000000001</v>
      </c>
      <c r="R32" s="14">
        <f t="shared" si="1"/>
        <v>-2.2635139999999971</v>
      </c>
      <c r="T32" s="14">
        <f t="shared" si="2"/>
        <v>-0.13208740695146001</v>
      </c>
    </row>
    <row r="33" spans="1:20" x14ac:dyDescent="0.25">
      <c r="A33" s="14" t="s">
        <v>42</v>
      </c>
      <c r="B33" s="14">
        <v>1113001200</v>
      </c>
      <c r="C33" s="14">
        <v>9.2999999999999997E-5</v>
      </c>
      <c r="D33" s="14">
        <v>3.01E-4</v>
      </c>
      <c r="E33" s="14">
        <v>9.2199999999999997E-4</v>
      </c>
      <c r="F33" s="14">
        <v>3.3599999999999998E-4</v>
      </c>
      <c r="J33" s="14">
        <v>1225842780</v>
      </c>
      <c r="K33" s="4">
        <f t="shared" si="0"/>
        <v>40487.036805555552</v>
      </c>
      <c r="M33" s="14">
        <v>108</v>
      </c>
      <c r="P33" s="14">
        <v>129.892044</v>
      </c>
      <c r="R33" s="14">
        <f t="shared" si="1"/>
        <v>21.892043999999999</v>
      </c>
      <c r="T33" s="14">
        <f t="shared" si="2"/>
        <v>0.16854029951210867</v>
      </c>
    </row>
    <row r="34" spans="1:20" x14ac:dyDescent="0.25">
      <c r="A34" s="14" t="s">
        <v>43</v>
      </c>
      <c r="B34" s="14">
        <v>1113606000</v>
      </c>
      <c r="C34" s="14">
        <v>2.7599999999999999E-4</v>
      </c>
      <c r="D34" s="14">
        <v>2.9999999999999997E-4</v>
      </c>
      <c r="E34" s="14">
        <v>8.1899999999999996E-4</v>
      </c>
      <c r="F34" s="14">
        <v>3.1E-4</v>
      </c>
      <c r="J34" s="14">
        <v>1230455640</v>
      </c>
      <c r="K34" s="4">
        <f t="shared" si="0"/>
        <v>40540.426388888889</v>
      </c>
      <c r="M34" s="14">
        <v>108</v>
      </c>
      <c r="P34" s="14">
        <v>113.399483</v>
      </c>
      <c r="R34" s="14">
        <f t="shared" si="1"/>
        <v>5.3994830000000036</v>
      </c>
      <c r="T34" s="14">
        <f t="shared" si="2"/>
        <v>4.7614705615545032E-2</v>
      </c>
    </row>
    <row r="35" spans="1:20" x14ac:dyDescent="0.25">
      <c r="A35" s="14" t="s">
        <v>44</v>
      </c>
      <c r="B35" s="14">
        <v>1114210800</v>
      </c>
      <c r="C35" s="14">
        <v>2.2100000000000001E-4</v>
      </c>
      <c r="D35" s="14">
        <v>2.99E-4</v>
      </c>
      <c r="E35" s="14">
        <v>7.2199999999999999E-4</v>
      </c>
      <c r="F35" s="14">
        <v>2.52E-4</v>
      </c>
      <c r="J35" s="14">
        <v>1236509700</v>
      </c>
      <c r="K35" s="4">
        <f t="shared" si="0"/>
        <v>40610.496527777774</v>
      </c>
      <c r="M35" s="14">
        <v>13.3</v>
      </c>
      <c r="P35" s="14">
        <v>18.109338999999999</v>
      </c>
      <c r="R35" s="14">
        <f t="shared" si="1"/>
        <v>4.8093389999999978</v>
      </c>
      <c r="T35" s="14">
        <f t="shared" si="2"/>
        <v>0.26557231050785446</v>
      </c>
    </row>
    <row r="36" spans="1:20" x14ac:dyDescent="0.25">
      <c r="A36" s="14" t="s">
        <v>45</v>
      </c>
      <c r="B36" s="14">
        <v>1114815600</v>
      </c>
      <c r="C36" s="14">
        <v>1.7799999999999999E-4</v>
      </c>
      <c r="D36" s="14">
        <v>2.9700000000000001E-4</v>
      </c>
      <c r="E36" s="14">
        <v>6.3500000000000004E-4</v>
      </c>
      <c r="F36" s="14">
        <v>2.14E-4</v>
      </c>
      <c r="J36" s="14">
        <v>1244381280</v>
      </c>
      <c r="K36" s="4">
        <f t="shared" si="0"/>
        <v>40701.602777777771</v>
      </c>
      <c r="M36" s="14">
        <v>26.5</v>
      </c>
      <c r="P36" s="14">
        <v>27.055969000000001</v>
      </c>
      <c r="R36" s="14">
        <f t="shared" si="1"/>
        <v>0.55596900000000105</v>
      </c>
      <c r="T36" s="14">
        <f t="shared" si="2"/>
        <v>2.0548848204253969E-2</v>
      </c>
    </row>
    <row r="37" spans="1:20" x14ac:dyDescent="0.25">
      <c r="A37" s="14" t="s">
        <v>46</v>
      </c>
      <c r="B37" s="14">
        <v>1115420400</v>
      </c>
      <c r="C37" s="14">
        <v>1.17E-4</v>
      </c>
      <c r="D37" s="14">
        <v>2.9399999999999999E-4</v>
      </c>
      <c r="E37" s="14">
        <v>5.5099999999999995E-4</v>
      </c>
      <c r="F37" s="14">
        <v>1.5200000000000001E-4</v>
      </c>
      <c r="J37" s="14">
        <v>1256048640</v>
      </c>
      <c r="K37" s="4">
        <f t="shared" si="0"/>
        <v>40836.641666666663</v>
      </c>
      <c r="M37" s="14">
        <v>31.4</v>
      </c>
      <c r="P37" s="14">
        <v>30.405476</v>
      </c>
      <c r="R37" s="14">
        <f t="shared" si="1"/>
        <v>-0.99452399999999841</v>
      </c>
      <c r="T37" s="14">
        <f t="shared" si="2"/>
        <v>-3.2708713390969389E-2</v>
      </c>
    </row>
    <row r="38" spans="1:20" x14ac:dyDescent="0.25">
      <c r="A38" s="14" t="s">
        <v>47</v>
      </c>
      <c r="B38" s="14">
        <v>1116025200</v>
      </c>
      <c r="C38" s="14">
        <v>9.1000000000000003E-5</v>
      </c>
      <c r="D38" s="14">
        <v>2.9100000000000003E-4</v>
      </c>
      <c r="E38" s="14">
        <v>4.7699999999999999E-4</v>
      </c>
      <c r="F38" s="14">
        <v>1.16E-4</v>
      </c>
      <c r="J38" s="14">
        <v>1265127720</v>
      </c>
      <c r="K38" s="4">
        <f t="shared" si="0"/>
        <v>40941.723611111105</v>
      </c>
      <c r="M38" s="14">
        <v>13.8</v>
      </c>
      <c r="P38" s="14">
        <v>17.657360000000001</v>
      </c>
      <c r="R38" s="14">
        <f t="shared" si="1"/>
        <v>3.8573599999999999</v>
      </c>
      <c r="T38" s="14">
        <f t="shared" si="2"/>
        <v>0.21845621315983815</v>
      </c>
    </row>
    <row r="39" spans="1:20" x14ac:dyDescent="0.25">
      <c r="A39" s="14" t="s">
        <v>48</v>
      </c>
      <c r="B39" s="14">
        <v>1116630000</v>
      </c>
      <c r="C39" s="14">
        <v>9.7E-5</v>
      </c>
      <c r="D39" s="14">
        <v>2.8800000000000001E-4</v>
      </c>
      <c r="E39" s="14">
        <v>4.1599999999999997E-4</v>
      </c>
      <c r="F39" s="14">
        <v>9.7E-5</v>
      </c>
      <c r="J39" s="14">
        <v>1273670580</v>
      </c>
      <c r="K39" s="4">
        <f t="shared" si="0"/>
        <v>41040.599305555552</v>
      </c>
      <c r="M39" s="14">
        <v>9.5399999999999991</v>
      </c>
      <c r="P39" s="14">
        <v>11.053032</v>
      </c>
      <c r="R39" s="14">
        <f t="shared" si="1"/>
        <v>1.5130320000000008</v>
      </c>
      <c r="T39" s="14">
        <f t="shared" si="2"/>
        <v>0.13688841215695394</v>
      </c>
    </row>
    <row r="40" spans="1:20" x14ac:dyDescent="0.25">
      <c r="A40" s="14" t="s">
        <v>49</v>
      </c>
      <c r="B40" s="14">
        <v>1117234800</v>
      </c>
      <c r="C40" s="14">
        <v>9.3999999999999994E-5</v>
      </c>
      <c r="D40" s="14">
        <v>2.8499999999999999E-4</v>
      </c>
      <c r="E40" s="14">
        <v>3.6400000000000001E-4</v>
      </c>
      <c r="F40" s="14">
        <v>1.01E-4</v>
      </c>
      <c r="J40" s="14">
        <v>1275214740</v>
      </c>
      <c r="K40" s="4">
        <f t="shared" si="0"/>
        <v>41058.47152777778</v>
      </c>
      <c r="M40" s="14">
        <v>8.61</v>
      </c>
      <c r="P40" s="14">
        <v>7.3518290000000004</v>
      </c>
      <c r="R40" s="14">
        <f t="shared" si="1"/>
        <v>-1.258170999999999</v>
      </c>
      <c r="T40" s="14">
        <f t="shared" si="2"/>
        <v>-0.17113714151947754</v>
      </c>
    </row>
    <row r="41" spans="1:20" x14ac:dyDescent="0.25">
      <c r="A41" s="14" t="s">
        <v>50</v>
      </c>
      <c r="B41" s="14">
        <v>1117839600</v>
      </c>
      <c r="C41" s="14">
        <v>8.6000000000000003E-5</v>
      </c>
      <c r="D41" s="14">
        <v>2.8200000000000002E-4</v>
      </c>
      <c r="E41" s="14">
        <v>3.19E-4</v>
      </c>
      <c r="F41" s="14">
        <v>8.6000000000000003E-5</v>
      </c>
      <c r="J41" s="14">
        <v>1279443780</v>
      </c>
      <c r="K41" s="4">
        <f t="shared" si="0"/>
        <v>41107.418749999997</v>
      </c>
      <c r="M41" s="14">
        <v>5.89</v>
      </c>
      <c r="P41" s="14">
        <v>6.2203229999999996</v>
      </c>
      <c r="R41" s="14">
        <f t="shared" si="1"/>
        <v>0.33032299999999992</v>
      </c>
      <c r="T41" s="14">
        <f t="shared" si="2"/>
        <v>5.3103833997044839E-2</v>
      </c>
    </row>
    <row r="42" spans="1:20" x14ac:dyDescent="0.25">
      <c r="A42" s="14" t="s">
        <v>51</v>
      </c>
      <c r="B42" s="14">
        <v>1118444400</v>
      </c>
      <c r="C42" s="14">
        <v>5.3000000000000001E-5</v>
      </c>
      <c r="D42" s="14">
        <v>2.7900000000000001E-4</v>
      </c>
      <c r="E42" s="14">
        <v>2.7599999999999999E-4</v>
      </c>
      <c r="F42" s="14">
        <v>6.3E-5</v>
      </c>
      <c r="J42" s="14">
        <v>1282639860</v>
      </c>
      <c r="K42" s="4">
        <f t="shared" si="0"/>
        <v>41144.410416666666</v>
      </c>
      <c r="M42" s="14">
        <v>5.61</v>
      </c>
      <c r="P42" s="14">
        <v>5.7291359999999996</v>
      </c>
      <c r="R42" s="14">
        <f t="shared" si="1"/>
        <v>0.11913599999999924</v>
      </c>
      <c r="T42" s="14">
        <f t="shared" si="2"/>
        <v>2.079475858139853E-2</v>
      </c>
    </row>
    <row r="43" spans="1:20" x14ac:dyDescent="0.25">
      <c r="A43" s="14" t="s">
        <v>52</v>
      </c>
      <c r="B43" s="14">
        <v>1119049200</v>
      </c>
      <c r="C43" s="14">
        <v>4.1999999999999998E-5</v>
      </c>
      <c r="D43" s="14">
        <v>2.7500000000000002E-4</v>
      </c>
      <c r="E43" s="14">
        <v>2.3900000000000001E-4</v>
      </c>
      <c r="F43" s="14">
        <v>5.3000000000000001E-5</v>
      </c>
      <c r="J43" s="14">
        <v>1287822960</v>
      </c>
      <c r="K43" s="4">
        <f t="shared" si="0"/>
        <v>41204.400000000001</v>
      </c>
      <c r="M43" s="14">
        <v>4.75</v>
      </c>
      <c r="P43" s="14">
        <v>5.7592420000000004</v>
      </c>
      <c r="R43" s="14">
        <f t="shared" si="1"/>
        <v>1.0092420000000004</v>
      </c>
      <c r="T43" s="14">
        <f t="shared" si="2"/>
        <v>0.17523868592429356</v>
      </c>
    </row>
    <row r="44" spans="1:20" x14ac:dyDescent="0.25">
      <c r="A44" s="14" t="s">
        <v>53</v>
      </c>
      <c r="B44" s="14">
        <v>1119654000</v>
      </c>
      <c r="C44" s="14">
        <v>3.8499999999999998E-4</v>
      </c>
      <c r="D44" s="14">
        <v>2.7700000000000001E-4</v>
      </c>
      <c r="E44" s="14">
        <v>2.6499999999999999E-4</v>
      </c>
      <c r="F44" s="14">
        <v>2.9599999999999998E-4</v>
      </c>
      <c r="J44" s="14">
        <v>1290942600</v>
      </c>
      <c r="K44" s="4">
        <f t="shared" si="0"/>
        <v>41240.506944444445</v>
      </c>
      <c r="M44" s="14">
        <v>4.3</v>
      </c>
      <c r="P44" s="14">
        <v>4.6844939999999999</v>
      </c>
      <c r="R44" s="14">
        <f t="shared" si="1"/>
        <v>0.38449400000000011</v>
      </c>
      <c r="T44" s="14">
        <f t="shared" si="2"/>
        <v>8.2078021660397071E-2</v>
      </c>
    </row>
    <row r="45" spans="1:20" x14ac:dyDescent="0.25">
      <c r="A45" s="14" t="s">
        <v>54</v>
      </c>
      <c r="B45" s="14">
        <v>1120258800</v>
      </c>
      <c r="C45" s="14">
        <v>7.6000000000000004E-4</v>
      </c>
      <c r="D45" s="14">
        <v>2.8400000000000002E-4</v>
      </c>
      <c r="E45" s="14">
        <v>3.4499999999999998E-4</v>
      </c>
      <c r="F45" s="14">
        <v>5.8799999999999998E-4</v>
      </c>
      <c r="J45" s="14">
        <v>1296657660</v>
      </c>
      <c r="K45" s="4">
        <f t="shared" si="0"/>
        <v>41306.65347222222</v>
      </c>
      <c r="M45" s="14">
        <v>3.95</v>
      </c>
      <c r="P45" s="14">
        <v>4.037954</v>
      </c>
      <c r="R45" s="14">
        <f t="shared" si="1"/>
        <v>8.7953999999999866E-2</v>
      </c>
      <c r="T45" s="14">
        <f t="shared" si="2"/>
        <v>2.1781823170843418E-2</v>
      </c>
    </row>
    <row r="46" spans="1:20" x14ac:dyDescent="0.25">
      <c r="A46" s="14" t="s">
        <v>55</v>
      </c>
      <c r="B46" s="14">
        <v>1120863600</v>
      </c>
      <c r="C46" s="14">
        <v>9.6599999999999995E-4</v>
      </c>
      <c r="D46" s="14">
        <v>2.9500000000000001E-4</v>
      </c>
      <c r="E46" s="14">
        <v>4.44E-4</v>
      </c>
      <c r="F46" s="14">
        <v>7.9000000000000001E-4</v>
      </c>
      <c r="J46" s="14">
        <v>1301315100</v>
      </c>
      <c r="K46" s="4">
        <f t="shared" si="0"/>
        <v>41360.559027777774</v>
      </c>
      <c r="M46" s="14">
        <v>3.67</v>
      </c>
      <c r="P46" s="14">
        <v>3.5826549999999999</v>
      </c>
      <c r="R46" s="14">
        <f t="shared" si="1"/>
        <v>-8.7345000000000006E-2</v>
      </c>
      <c r="T46" s="14">
        <f t="shared" si="2"/>
        <v>-2.4379964021096087E-2</v>
      </c>
    </row>
    <row r="47" spans="1:20" x14ac:dyDescent="0.25">
      <c r="A47" s="14" t="s">
        <v>56</v>
      </c>
      <c r="B47" s="14">
        <v>1121468400</v>
      </c>
      <c r="C47" s="14">
        <v>6.9200000000000002E-4</v>
      </c>
      <c r="D47" s="14">
        <v>3.01E-4</v>
      </c>
      <c r="E47" s="14">
        <v>4.84E-4</v>
      </c>
      <c r="F47" s="14">
        <v>7.4399999999999998E-4</v>
      </c>
      <c r="J47" s="14">
        <v>1307535540</v>
      </c>
      <c r="K47" s="4">
        <f t="shared" si="0"/>
        <v>41432.554861111108</v>
      </c>
      <c r="M47" s="14">
        <v>3.41</v>
      </c>
      <c r="P47" s="14">
        <v>3.053585</v>
      </c>
      <c r="R47" s="14">
        <f t="shared" si="1"/>
        <v>-0.35641500000000015</v>
      </c>
      <c r="T47" s="14">
        <f t="shared" si="2"/>
        <v>-0.11672018299801713</v>
      </c>
    </row>
    <row r="48" spans="1:20" x14ac:dyDescent="0.25">
      <c r="A48" s="14" t="s">
        <v>57</v>
      </c>
      <c r="B48" s="14">
        <v>1122073200</v>
      </c>
      <c r="C48" s="14">
        <v>7.4700000000000005E-4</v>
      </c>
      <c r="D48" s="14">
        <v>3.0699999999999998E-4</v>
      </c>
      <c r="E48" s="14">
        <v>5.2599999999999999E-4</v>
      </c>
      <c r="F48" s="14">
        <v>7.5199999999999996E-4</v>
      </c>
      <c r="J48" s="14">
        <v>1311155040</v>
      </c>
      <c r="K48" s="4">
        <f t="shared" si="0"/>
        <v>41474.447222222218</v>
      </c>
      <c r="M48" s="14">
        <v>3.74</v>
      </c>
      <c r="P48" s="14">
        <v>2.782403</v>
      </c>
      <c r="R48" s="14">
        <f t="shared" si="1"/>
        <v>-0.95759700000000025</v>
      </c>
      <c r="T48" s="14">
        <f t="shared" si="2"/>
        <v>-0.344161862965214</v>
      </c>
    </row>
    <row r="49" spans="1:20" x14ac:dyDescent="0.25">
      <c r="A49" s="14" t="s">
        <v>58</v>
      </c>
      <c r="B49" s="14">
        <v>1122678000</v>
      </c>
      <c r="C49" s="14">
        <v>4.0200000000000001E-4</v>
      </c>
      <c r="D49" s="14">
        <v>3.0899999999999998E-4</v>
      </c>
      <c r="E49" s="14">
        <v>5.0500000000000002E-4</v>
      </c>
      <c r="F49" s="14">
        <v>5.3200000000000003E-4</v>
      </c>
      <c r="J49" s="14">
        <v>1323095280</v>
      </c>
      <c r="K49" s="4">
        <f t="shared" si="0"/>
        <v>41612.644444444442</v>
      </c>
      <c r="M49" s="14">
        <v>3.19</v>
      </c>
      <c r="P49" s="14">
        <v>2.873259</v>
      </c>
      <c r="R49" s="14">
        <f t="shared" si="1"/>
        <v>-0.31674099999999994</v>
      </c>
      <c r="T49" s="14">
        <f t="shared" si="2"/>
        <v>-0.11023753862773943</v>
      </c>
    </row>
    <row r="50" spans="1:20" x14ac:dyDescent="0.25">
      <c r="A50" s="14" t="s">
        <v>59</v>
      </c>
      <c r="B50" s="14">
        <v>1123282800</v>
      </c>
      <c r="C50" s="14">
        <v>1.05E-4</v>
      </c>
      <c r="D50" s="14">
        <v>3.0600000000000001E-4</v>
      </c>
      <c r="E50" s="14">
        <v>4.3899999999999999E-4</v>
      </c>
      <c r="F50" s="14">
        <v>2.6899999999999998E-4</v>
      </c>
      <c r="J50" s="14">
        <v>1329660720</v>
      </c>
      <c r="K50" s="4">
        <f t="shared" si="0"/>
        <v>41688.633333333331</v>
      </c>
      <c r="M50" s="14">
        <v>2.92</v>
      </c>
      <c r="P50" s="14">
        <v>2.0200830000000001</v>
      </c>
      <c r="R50" s="14">
        <f t="shared" si="1"/>
        <v>-0.89991699999999986</v>
      </c>
      <c r="T50" s="14">
        <f t="shared" si="2"/>
        <v>-0.44548516075824596</v>
      </c>
    </row>
    <row r="51" spans="1:20" x14ac:dyDescent="0.25">
      <c r="A51" s="14" t="s">
        <v>60</v>
      </c>
      <c r="B51" s="14">
        <v>1123887600</v>
      </c>
      <c r="C51" s="14">
        <v>0</v>
      </c>
      <c r="D51" s="14">
        <v>3.01E-4</v>
      </c>
      <c r="E51" s="14">
        <v>3.6900000000000002E-4</v>
      </c>
      <c r="F51" s="14">
        <v>1.13E-4</v>
      </c>
      <c r="J51" s="14">
        <v>1332850440</v>
      </c>
      <c r="K51" s="4">
        <f t="shared" si="0"/>
        <v>41725.551388888889</v>
      </c>
      <c r="M51" s="14">
        <v>2.88</v>
      </c>
      <c r="P51" s="14">
        <v>1.843801</v>
      </c>
      <c r="R51" s="14">
        <f t="shared" si="1"/>
        <v>-1.0361989999999999</v>
      </c>
      <c r="T51" s="14">
        <f t="shared" si="2"/>
        <v>-0.56199069205407737</v>
      </c>
    </row>
    <row r="52" spans="1:20" x14ac:dyDescent="0.25">
      <c r="A52" s="14" t="s">
        <v>61</v>
      </c>
      <c r="B52" s="14">
        <v>1124492400</v>
      </c>
      <c r="C52" s="14">
        <v>0</v>
      </c>
      <c r="D52" s="14">
        <v>2.9599999999999998E-4</v>
      </c>
      <c r="E52" s="14">
        <v>3.1E-4</v>
      </c>
      <c r="F52" s="14">
        <v>4.6999999999999997E-5</v>
      </c>
      <c r="J52" s="14">
        <v>1342948140</v>
      </c>
      <c r="K52" s="4">
        <f t="shared" si="0"/>
        <v>41842.422916666663</v>
      </c>
      <c r="M52" s="14">
        <v>4.2</v>
      </c>
      <c r="P52" s="14">
        <v>1.7315020000000001</v>
      </c>
      <c r="R52" s="14">
        <f t="shared" si="1"/>
        <v>-2.4684980000000003</v>
      </c>
      <c r="T52" s="14">
        <f t="shared" si="2"/>
        <v>-1.4256397047187934</v>
      </c>
    </row>
    <row r="53" spans="1:20" x14ac:dyDescent="0.25">
      <c r="A53" s="14" t="s">
        <v>62</v>
      </c>
      <c r="B53" s="14">
        <v>1125097200</v>
      </c>
      <c r="C53" s="14">
        <v>0</v>
      </c>
      <c r="D53" s="14">
        <v>2.92E-4</v>
      </c>
      <c r="E53" s="14">
        <v>2.5999999999999998E-4</v>
      </c>
      <c r="F53" s="14">
        <v>2.0000000000000002E-5</v>
      </c>
      <c r="J53" s="14">
        <v>1345525200</v>
      </c>
      <c r="K53" s="4">
        <f t="shared" si="0"/>
        <v>41872.25</v>
      </c>
      <c r="M53" s="14">
        <v>14.5</v>
      </c>
      <c r="P53" s="14">
        <v>1.302392</v>
      </c>
      <c r="R53" s="14">
        <f t="shared" si="1"/>
        <v>-13.197608000000001</v>
      </c>
      <c r="T53" s="14">
        <f t="shared" si="2"/>
        <v>-10.1333607700293</v>
      </c>
    </row>
    <row r="54" spans="1:20" x14ac:dyDescent="0.25">
      <c r="A54" s="14" t="s">
        <v>63</v>
      </c>
      <c r="B54" s="14">
        <v>1125702000</v>
      </c>
      <c r="C54" s="14">
        <v>0</v>
      </c>
      <c r="D54" s="14">
        <v>2.8699999999999998E-4</v>
      </c>
      <c r="E54" s="14">
        <v>2.1800000000000001E-4</v>
      </c>
      <c r="F54" s="14">
        <v>7.9999999999999996E-6</v>
      </c>
      <c r="J54" s="14">
        <v>1347962400</v>
      </c>
      <c r="K54" s="4">
        <f t="shared" si="0"/>
        <v>41900.458333333328</v>
      </c>
      <c r="M54" s="14">
        <v>3.34</v>
      </c>
      <c r="P54" s="14">
        <v>1.215468</v>
      </c>
      <c r="R54" s="14">
        <f t="shared" si="1"/>
        <v>-2.1245319999999999</v>
      </c>
      <c r="T54" s="14">
        <f t="shared" si="2"/>
        <v>-1.7479127381387252</v>
      </c>
    </row>
    <row r="55" spans="1:20" x14ac:dyDescent="0.25">
      <c r="A55" s="14" t="s">
        <v>64</v>
      </c>
      <c r="B55" s="14">
        <v>1126306800</v>
      </c>
      <c r="C55" s="14">
        <v>0</v>
      </c>
      <c r="D55" s="14">
        <v>2.8299999999999999E-4</v>
      </c>
      <c r="E55" s="14">
        <v>1.83E-4</v>
      </c>
      <c r="F55" s="14">
        <v>3.9999999999999998E-6</v>
      </c>
      <c r="J55" s="14">
        <v>1350466020</v>
      </c>
      <c r="K55" s="4">
        <f t="shared" si="0"/>
        <v>41929.435416666667</v>
      </c>
      <c r="M55" s="14">
        <v>2.89</v>
      </c>
      <c r="P55" s="14">
        <v>1.139545</v>
      </c>
      <c r="R55" s="14">
        <f t="shared" si="1"/>
        <v>-1.7504550000000001</v>
      </c>
      <c r="T55" s="14">
        <f t="shared" si="2"/>
        <v>-1.5360999346230295</v>
      </c>
    </row>
    <row r="56" spans="1:20" x14ac:dyDescent="0.25">
      <c r="A56" s="14" t="s">
        <v>65</v>
      </c>
      <c r="B56" s="14">
        <v>1126911600</v>
      </c>
      <c r="C56" s="14">
        <v>0</v>
      </c>
      <c r="D56" s="14">
        <v>2.7799999999999998E-4</v>
      </c>
      <c r="E56" s="14">
        <v>1.54E-4</v>
      </c>
      <c r="F56" s="14">
        <v>9.9999999999999995E-7</v>
      </c>
    </row>
    <row r="57" spans="1:20" x14ac:dyDescent="0.25">
      <c r="A57" s="14" t="s">
        <v>66</v>
      </c>
      <c r="B57" s="14">
        <v>1127516400</v>
      </c>
      <c r="C57" s="14">
        <v>0</v>
      </c>
      <c r="D57" s="14">
        <v>2.7399999999999999E-4</v>
      </c>
      <c r="E57" s="14">
        <v>1.2899999999999999E-4</v>
      </c>
      <c r="F57" s="14">
        <v>9.9999999999999995E-7</v>
      </c>
    </row>
    <row r="58" spans="1:20" x14ac:dyDescent="0.25">
      <c r="A58" s="14" t="s">
        <v>67</v>
      </c>
      <c r="B58" s="14">
        <v>1128121200</v>
      </c>
      <c r="C58" s="14">
        <v>0</v>
      </c>
      <c r="D58" s="14">
        <v>2.7E-4</v>
      </c>
      <c r="E58" s="14">
        <v>1.08E-4</v>
      </c>
      <c r="F58" s="14">
        <v>0</v>
      </c>
    </row>
    <row r="59" spans="1:20" x14ac:dyDescent="0.25">
      <c r="A59" s="14" t="s">
        <v>68</v>
      </c>
      <c r="B59" s="14">
        <v>1128726000</v>
      </c>
      <c r="C59" s="14">
        <v>0</v>
      </c>
      <c r="D59" s="14">
        <v>2.6600000000000001E-4</v>
      </c>
      <c r="E59" s="14">
        <v>9.1000000000000003E-5</v>
      </c>
      <c r="F59" s="14">
        <v>0</v>
      </c>
    </row>
    <row r="60" spans="1:20" x14ac:dyDescent="0.25">
      <c r="A60" s="14" t="s">
        <v>69</v>
      </c>
      <c r="B60" s="14">
        <v>1129330800</v>
      </c>
      <c r="C60" s="14">
        <v>3.9999999999999998E-6</v>
      </c>
      <c r="D60" s="14">
        <v>2.6200000000000003E-4</v>
      </c>
      <c r="E60" s="14">
        <v>7.7000000000000001E-5</v>
      </c>
      <c r="F60" s="14">
        <v>3.9999999999999998E-6</v>
      </c>
    </row>
    <row r="61" spans="1:20" x14ac:dyDescent="0.25">
      <c r="A61" s="14" t="s">
        <v>70</v>
      </c>
      <c r="B61" s="14">
        <v>1129935600</v>
      </c>
      <c r="C61" s="14">
        <v>9.0000000000000002E-6</v>
      </c>
      <c r="D61" s="14">
        <v>2.5799999999999998E-4</v>
      </c>
      <c r="E61" s="14">
        <v>6.6000000000000005E-5</v>
      </c>
      <c r="F61" s="14">
        <v>6.9999999999999999E-6</v>
      </c>
    </row>
    <row r="62" spans="1:20" x14ac:dyDescent="0.25">
      <c r="A62" s="14" t="s">
        <v>71</v>
      </c>
      <c r="B62" s="14">
        <v>1130540400</v>
      </c>
      <c r="C62" s="14">
        <v>2.3E-5</v>
      </c>
      <c r="D62" s="14">
        <v>2.5399999999999999E-4</v>
      </c>
      <c r="E62" s="14">
        <v>5.8999999999999998E-5</v>
      </c>
      <c r="F62" s="14">
        <v>1.7E-5</v>
      </c>
    </row>
    <row r="63" spans="1:20" x14ac:dyDescent="0.25">
      <c r="A63" s="14" t="s">
        <v>72</v>
      </c>
      <c r="B63" s="14">
        <v>1131148800</v>
      </c>
      <c r="C63" s="14">
        <v>1.7799999999999999E-4</v>
      </c>
      <c r="D63" s="14">
        <v>2.5300000000000002E-4</v>
      </c>
      <c r="E63" s="14">
        <v>7.7999999999999999E-5</v>
      </c>
      <c r="F63" s="14">
        <v>1.1E-4</v>
      </c>
    </row>
    <row r="64" spans="1:20" x14ac:dyDescent="0.25">
      <c r="A64" s="14" t="s">
        <v>73</v>
      </c>
      <c r="B64" s="14">
        <v>1131753600</v>
      </c>
      <c r="C64" s="14">
        <v>1.5200000000000001E-4</v>
      </c>
      <c r="D64" s="14">
        <v>2.5099999999999998E-4</v>
      </c>
      <c r="E64" s="14">
        <v>9.0000000000000006E-5</v>
      </c>
      <c r="F64" s="14">
        <v>1.3899999999999999E-4</v>
      </c>
    </row>
    <row r="65" spans="1:6" x14ac:dyDescent="0.25">
      <c r="A65" s="14" t="s">
        <v>74</v>
      </c>
      <c r="B65" s="14">
        <v>1132358400</v>
      </c>
      <c r="C65" s="14">
        <v>2.33E-4</v>
      </c>
      <c r="D65" s="14">
        <v>2.5099999999999998E-4</v>
      </c>
      <c r="E65" s="14">
        <v>1.1400000000000001E-4</v>
      </c>
      <c r="F65" s="14">
        <v>2.1900000000000001E-4</v>
      </c>
    </row>
    <row r="66" spans="1:6" x14ac:dyDescent="0.25">
      <c r="A66" s="14" t="s">
        <v>75</v>
      </c>
      <c r="B66" s="14">
        <v>1132963200</v>
      </c>
      <c r="C66" s="14">
        <v>6.9499999999999998E-4</v>
      </c>
      <c r="D66" s="14">
        <v>2.5799999999999998E-4</v>
      </c>
      <c r="E66" s="14">
        <v>2.0900000000000001E-4</v>
      </c>
      <c r="F66" s="14">
        <v>5.1800000000000001E-4</v>
      </c>
    </row>
    <row r="67" spans="1:6" x14ac:dyDescent="0.25">
      <c r="A67" s="14" t="s">
        <v>76</v>
      </c>
      <c r="B67" s="14">
        <v>1133568000</v>
      </c>
      <c r="C67" s="14">
        <v>1.377E-3</v>
      </c>
      <c r="D67" s="14">
        <v>2.7500000000000002E-4</v>
      </c>
      <c r="E67" s="14">
        <v>3.9599999999999998E-4</v>
      </c>
      <c r="F67" s="14">
        <v>1.023E-3</v>
      </c>
    </row>
    <row r="68" spans="1:6" x14ac:dyDescent="0.25">
      <c r="A68" s="14" t="s">
        <v>77</v>
      </c>
      <c r="B68" s="14">
        <v>1134172800</v>
      </c>
      <c r="C68" s="14">
        <v>8.2100000000000001E-4</v>
      </c>
      <c r="D68" s="14">
        <v>2.8299999999999999E-4</v>
      </c>
      <c r="E68" s="14">
        <v>4.6200000000000001E-4</v>
      </c>
      <c r="F68" s="14">
        <v>8.8000000000000003E-4</v>
      </c>
    </row>
    <row r="69" spans="1:6" x14ac:dyDescent="0.25">
      <c r="A69" s="14" t="s">
        <v>78</v>
      </c>
      <c r="B69" s="14">
        <v>1134777600</v>
      </c>
      <c r="C69" s="14">
        <v>8.9700000000000001E-4</v>
      </c>
      <c r="D69" s="14">
        <v>2.9300000000000002E-4</v>
      </c>
      <c r="E69" s="14">
        <v>5.3300000000000005E-4</v>
      </c>
      <c r="F69" s="14">
        <v>9.19E-4</v>
      </c>
    </row>
    <row r="70" spans="1:6" x14ac:dyDescent="0.25">
      <c r="A70" s="14" t="s">
        <v>79</v>
      </c>
      <c r="B70" s="14">
        <v>1135382400</v>
      </c>
      <c r="C70" s="14">
        <v>1.4220000000000001E-3</v>
      </c>
      <c r="D70" s="14">
        <v>3.1E-4</v>
      </c>
      <c r="E70" s="14">
        <v>6.7500000000000004E-4</v>
      </c>
      <c r="F70" s="14">
        <v>1.2080000000000001E-3</v>
      </c>
    </row>
    <row r="71" spans="1:6" x14ac:dyDescent="0.25">
      <c r="A71" s="14" t="s">
        <v>80</v>
      </c>
      <c r="B71" s="14">
        <v>1135987200</v>
      </c>
      <c r="C71" s="14">
        <v>1.129E-3</v>
      </c>
      <c r="D71" s="14">
        <v>3.2299999999999999E-4</v>
      </c>
      <c r="E71" s="14">
        <v>7.4100000000000001E-4</v>
      </c>
      <c r="F71" s="14">
        <v>1.062E-3</v>
      </c>
    </row>
    <row r="72" spans="1:6" x14ac:dyDescent="0.25">
      <c r="A72" s="14" t="s">
        <v>81</v>
      </c>
      <c r="B72" s="14">
        <v>1136592000</v>
      </c>
      <c r="C72" s="14">
        <v>3.0800000000000001E-4</v>
      </c>
      <c r="D72" s="14">
        <v>3.2200000000000002E-4</v>
      </c>
      <c r="E72" s="14">
        <v>6.69E-4</v>
      </c>
      <c r="F72" s="14">
        <v>5.8699999999999996E-4</v>
      </c>
    </row>
    <row r="73" spans="1:6" x14ac:dyDescent="0.25">
      <c r="A73" s="14" t="s">
        <v>82</v>
      </c>
      <c r="B73" s="14">
        <v>1137196800</v>
      </c>
      <c r="C73" s="14">
        <v>7.6000000000000004E-5</v>
      </c>
      <c r="D73" s="14">
        <v>3.19E-4</v>
      </c>
      <c r="E73" s="14">
        <v>5.7399999999999997E-4</v>
      </c>
      <c r="F73" s="14">
        <v>2.8600000000000001E-4</v>
      </c>
    </row>
    <row r="74" spans="1:6" x14ac:dyDescent="0.25">
      <c r="A74" s="14" t="s">
        <v>83</v>
      </c>
      <c r="B74" s="14">
        <v>1137801600</v>
      </c>
      <c r="C74" s="14">
        <v>1.4300000000000001E-4</v>
      </c>
      <c r="D74" s="14">
        <v>3.1599999999999998E-4</v>
      </c>
      <c r="E74" s="14">
        <v>5.0299999999999997E-4</v>
      </c>
      <c r="F74" s="14">
        <v>1.8699999999999999E-4</v>
      </c>
    </row>
    <row r="75" spans="1:6" x14ac:dyDescent="0.25">
      <c r="A75" s="14" t="s">
        <v>84</v>
      </c>
      <c r="B75" s="14">
        <v>1138406400</v>
      </c>
      <c r="C75" s="14">
        <v>1.94E-4</v>
      </c>
      <c r="D75" s="14">
        <v>3.1399999999999999E-4</v>
      </c>
      <c r="E75" s="14">
        <v>4.5300000000000001E-4</v>
      </c>
      <c r="F75" s="14">
        <v>1.8200000000000001E-4</v>
      </c>
    </row>
    <row r="76" spans="1:6" x14ac:dyDescent="0.25">
      <c r="A76" s="14" t="s">
        <v>85</v>
      </c>
      <c r="B76" s="14">
        <v>1139011200</v>
      </c>
      <c r="C76" s="14">
        <v>3.8299999999999999E-4</v>
      </c>
      <c r="D76" s="14">
        <v>3.1500000000000001E-4</v>
      </c>
      <c r="E76" s="14">
        <v>4.4099999999999999E-4</v>
      </c>
      <c r="F76" s="14">
        <v>2.8200000000000002E-4</v>
      </c>
    </row>
    <row r="77" spans="1:6" x14ac:dyDescent="0.25">
      <c r="A77" s="14" t="s">
        <v>86</v>
      </c>
      <c r="B77" s="14">
        <v>1139616000</v>
      </c>
      <c r="C77" s="14">
        <v>5.4000000000000001E-4</v>
      </c>
      <c r="D77" s="14">
        <v>3.1799999999999998E-4</v>
      </c>
      <c r="E77" s="14">
        <v>4.5199999999999998E-4</v>
      </c>
      <c r="F77" s="14">
        <v>3.6299999999999999E-4</v>
      </c>
    </row>
    <row r="78" spans="1:6" x14ac:dyDescent="0.25">
      <c r="A78" s="14" t="s">
        <v>87</v>
      </c>
      <c r="B78" s="14">
        <v>1140220800</v>
      </c>
      <c r="C78" s="14">
        <v>1.5510000000000001E-3</v>
      </c>
      <c r="D78" s="14">
        <v>3.3700000000000001E-4</v>
      </c>
      <c r="E78" s="14">
        <v>6.3599999999999996E-4</v>
      </c>
      <c r="F78" s="14">
        <v>1.1869999999999999E-3</v>
      </c>
    </row>
    <row r="79" spans="1:6" x14ac:dyDescent="0.25">
      <c r="A79" s="14" t="s">
        <v>88</v>
      </c>
      <c r="B79" s="14">
        <v>1140825600</v>
      </c>
      <c r="C79" s="14">
        <v>1.9469999999999999E-3</v>
      </c>
      <c r="D79" s="14">
        <v>3.6200000000000002E-4</v>
      </c>
      <c r="E79" s="14">
        <v>8.3199999999999995E-4</v>
      </c>
      <c r="F79" s="14">
        <v>1.387E-3</v>
      </c>
    </row>
    <row r="80" spans="1:6" x14ac:dyDescent="0.25">
      <c r="A80" s="14" t="s">
        <v>89</v>
      </c>
      <c r="B80" s="14">
        <v>1141430400</v>
      </c>
      <c r="C80" s="14">
        <v>9.9999999999999995E-7</v>
      </c>
      <c r="D80" s="14">
        <v>3.5599999999999998E-4</v>
      </c>
      <c r="E80" s="14">
        <v>6.9800000000000005E-4</v>
      </c>
      <c r="F80" s="14">
        <v>5.8299999999999997E-4</v>
      </c>
    </row>
    <row r="81" spans="1:6" x14ac:dyDescent="0.25">
      <c r="A81" s="14" t="s">
        <v>90</v>
      </c>
      <c r="B81" s="14">
        <v>1142031600</v>
      </c>
      <c r="C81" s="14">
        <v>1.2750000000000001E-3</v>
      </c>
      <c r="D81" s="14">
        <v>3.7100000000000002E-4</v>
      </c>
      <c r="E81" s="14">
        <v>8.0400000000000003E-4</v>
      </c>
      <c r="F81" s="14">
        <v>1.258E-3</v>
      </c>
    </row>
    <row r="82" spans="1:6" x14ac:dyDescent="0.25">
      <c r="A82" s="14" t="s">
        <v>91</v>
      </c>
      <c r="B82" s="14">
        <v>1142636400</v>
      </c>
      <c r="C82" s="14">
        <v>1.5820000000000001E-3</v>
      </c>
      <c r="D82" s="14">
        <v>3.8900000000000002E-4</v>
      </c>
      <c r="E82" s="14">
        <v>9.2900000000000003E-4</v>
      </c>
      <c r="F82" s="14">
        <v>1.4679999999999999E-3</v>
      </c>
    </row>
    <row r="83" spans="1:6" x14ac:dyDescent="0.25">
      <c r="A83" s="14" t="s">
        <v>92</v>
      </c>
      <c r="B83" s="14">
        <v>1143241200</v>
      </c>
      <c r="C83" s="14">
        <v>5.8919999999999997E-3</v>
      </c>
      <c r="D83" s="14">
        <v>4.7399999999999997E-4</v>
      </c>
      <c r="E83" s="14">
        <v>1.7650000000000001E-3</v>
      </c>
      <c r="F83" s="14">
        <v>4.8300000000000001E-3</v>
      </c>
    </row>
    <row r="84" spans="1:6" x14ac:dyDescent="0.25">
      <c r="A84" s="14" t="s">
        <v>93</v>
      </c>
      <c r="B84" s="14">
        <v>1143846000</v>
      </c>
      <c r="C84" s="14">
        <v>1.515E-2</v>
      </c>
      <c r="D84" s="14">
        <v>6.9899999999999997E-4</v>
      </c>
      <c r="E84" s="14">
        <v>3.882E-3</v>
      </c>
      <c r="F84" s="14">
        <v>1.0377000000000001E-2</v>
      </c>
    </row>
    <row r="85" spans="1:6" x14ac:dyDescent="0.25">
      <c r="A85" s="14" t="s">
        <v>94</v>
      </c>
      <c r="B85" s="14">
        <v>1144450800</v>
      </c>
      <c r="C85" s="14">
        <v>4.4530000000000004E-3</v>
      </c>
      <c r="D85" s="14">
        <v>7.5699999999999997E-4</v>
      </c>
      <c r="E85" s="14">
        <v>3.9960000000000004E-3</v>
      </c>
      <c r="F85" s="14">
        <v>7.3930000000000003E-3</v>
      </c>
    </row>
    <row r="86" spans="1:6" x14ac:dyDescent="0.25">
      <c r="A86" s="14" t="s">
        <v>95</v>
      </c>
      <c r="B86" s="14">
        <v>1145055600</v>
      </c>
      <c r="C86" s="14">
        <v>1.683E-3</v>
      </c>
      <c r="D86" s="14">
        <v>7.7099999999999998E-4</v>
      </c>
      <c r="E86" s="14">
        <v>3.6050000000000001E-3</v>
      </c>
      <c r="F86" s="14">
        <v>3.7750000000000001E-3</v>
      </c>
    </row>
    <row r="87" spans="1:6" x14ac:dyDescent="0.25">
      <c r="A87" s="14" t="s">
        <v>96</v>
      </c>
      <c r="B87" s="14">
        <v>1145660400</v>
      </c>
      <c r="C87" s="14">
        <v>1.3081000000000001E-2</v>
      </c>
      <c r="D87" s="14">
        <v>9.6000000000000002E-4</v>
      </c>
      <c r="E87" s="14">
        <v>5.1510000000000002E-3</v>
      </c>
      <c r="F87" s="14">
        <v>9.7090000000000006E-3</v>
      </c>
    </row>
    <row r="88" spans="1:6" x14ac:dyDescent="0.25">
      <c r="A88" s="14" t="s">
        <v>97</v>
      </c>
      <c r="B88" s="14">
        <v>1146265200</v>
      </c>
      <c r="C88" s="14">
        <v>1.2985999999999999E-2</v>
      </c>
      <c r="D88" s="14">
        <v>1.1440000000000001E-3</v>
      </c>
      <c r="E88" s="14">
        <v>6.3889999999999997E-3</v>
      </c>
      <c r="F88" s="14">
        <v>1.1384E-2</v>
      </c>
    </row>
    <row r="89" spans="1:6" x14ac:dyDescent="0.25">
      <c r="A89" s="14" t="s">
        <v>98</v>
      </c>
      <c r="B89" s="14">
        <v>1146870000</v>
      </c>
      <c r="C89" s="14">
        <v>1.2851E-2</v>
      </c>
      <c r="D89" s="14">
        <v>1.3240000000000001E-3</v>
      </c>
      <c r="E89" s="14">
        <v>7.4310000000000001E-3</v>
      </c>
      <c r="F89" s="14">
        <v>1.2428E-2</v>
      </c>
    </row>
    <row r="90" spans="1:6" x14ac:dyDescent="0.25">
      <c r="A90" s="14" t="s">
        <v>99</v>
      </c>
      <c r="B90" s="14">
        <v>1147474800</v>
      </c>
      <c r="C90" s="14">
        <v>1.7714000000000001E-2</v>
      </c>
      <c r="D90" s="14">
        <v>1.575E-3</v>
      </c>
      <c r="E90" s="14">
        <v>9.0779999999999993E-3</v>
      </c>
      <c r="F90" s="14">
        <v>1.5608E-2</v>
      </c>
    </row>
    <row r="91" spans="1:6" x14ac:dyDescent="0.25">
      <c r="A91" s="14" t="s">
        <v>100</v>
      </c>
      <c r="B91" s="14">
        <v>1148079600</v>
      </c>
      <c r="C91" s="14">
        <v>3.7537000000000001E-2</v>
      </c>
      <c r="D91" s="14">
        <v>2.1280000000000001E-3</v>
      </c>
      <c r="E91" s="14">
        <v>1.3696E-2</v>
      </c>
      <c r="F91" s="14">
        <v>2.9458000000000002E-2</v>
      </c>
    </row>
    <row r="92" spans="1:6" x14ac:dyDescent="0.25">
      <c r="A92" s="14" t="s">
        <v>101</v>
      </c>
      <c r="B92" s="14">
        <v>1148684400</v>
      </c>
      <c r="C92" s="14">
        <v>3.8981000000000002E-2</v>
      </c>
      <c r="D92" s="14">
        <v>2.6930000000000001E-3</v>
      </c>
      <c r="E92" s="14">
        <v>1.7718999999999999E-2</v>
      </c>
      <c r="F92" s="14">
        <v>3.4722000000000003E-2</v>
      </c>
    </row>
    <row r="93" spans="1:6" x14ac:dyDescent="0.25">
      <c r="A93" s="14" t="s">
        <v>102</v>
      </c>
      <c r="B93" s="14">
        <v>1149289200</v>
      </c>
      <c r="C93" s="14">
        <v>3.0325999999999999E-2</v>
      </c>
      <c r="D93" s="14">
        <v>3.117E-3</v>
      </c>
      <c r="E93" s="14">
        <v>1.9769999999999999E-2</v>
      </c>
      <c r="F93" s="14">
        <v>3.2843999999999998E-2</v>
      </c>
    </row>
    <row r="94" spans="1:6" x14ac:dyDescent="0.25">
      <c r="A94" s="14" t="s">
        <v>103</v>
      </c>
      <c r="B94" s="14">
        <v>1149894000</v>
      </c>
      <c r="C94" s="14">
        <v>9.2630000000000004E-3</v>
      </c>
      <c r="D94" s="14">
        <v>3.2109999999999999E-3</v>
      </c>
      <c r="E94" s="14">
        <v>1.8034000000000001E-2</v>
      </c>
      <c r="F94" s="14">
        <v>1.8466E-2</v>
      </c>
    </row>
    <row r="95" spans="1:6" x14ac:dyDescent="0.25">
      <c r="A95" s="14" t="s">
        <v>104</v>
      </c>
      <c r="B95" s="14">
        <v>1150498800</v>
      </c>
      <c r="C95" s="14">
        <v>6.3099999999999996E-3</v>
      </c>
      <c r="D95" s="14">
        <v>3.2590000000000002E-3</v>
      </c>
      <c r="E95" s="14">
        <v>1.6154000000000002E-2</v>
      </c>
      <c r="F95" s="14">
        <v>1.155E-2</v>
      </c>
    </row>
    <row r="96" spans="1:6" x14ac:dyDescent="0.25">
      <c r="A96" s="14" t="s">
        <v>105</v>
      </c>
      <c r="B96" s="14">
        <v>1151103600</v>
      </c>
      <c r="C96" s="14">
        <v>7.2690000000000003E-3</v>
      </c>
      <c r="D96" s="14">
        <v>3.32E-3</v>
      </c>
      <c r="E96" s="14">
        <v>1.4702E-2</v>
      </c>
      <c r="F96" s="14">
        <v>8.6969999999999999E-3</v>
      </c>
    </row>
    <row r="97" spans="1:6" x14ac:dyDescent="0.25">
      <c r="A97" s="14" t="s">
        <v>106</v>
      </c>
      <c r="B97" s="14">
        <v>1151708400</v>
      </c>
      <c r="C97" s="14">
        <v>5.8939999999999999E-3</v>
      </c>
      <c r="D97" s="14">
        <v>3.359E-3</v>
      </c>
      <c r="E97" s="14">
        <v>1.3295E-2</v>
      </c>
      <c r="F97" s="14">
        <v>7.2760000000000003E-3</v>
      </c>
    </row>
    <row r="98" spans="1:6" x14ac:dyDescent="0.25">
      <c r="A98" s="14" t="s">
        <v>107</v>
      </c>
      <c r="B98" s="14">
        <v>1152313200</v>
      </c>
      <c r="C98" s="14">
        <v>5.8370000000000002E-3</v>
      </c>
      <c r="D98" s="14">
        <v>3.3969999999999998E-3</v>
      </c>
      <c r="E98" s="14">
        <v>1.2087000000000001E-2</v>
      </c>
      <c r="F98" s="14">
        <v>6.3400000000000001E-3</v>
      </c>
    </row>
    <row r="99" spans="1:6" x14ac:dyDescent="0.25">
      <c r="A99" s="14" t="s">
        <v>108</v>
      </c>
      <c r="B99" s="14">
        <v>1152918000</v>
      </c>
      <c r="C99" s="14">
        <v>5.7780000000000001E-3</v>
      </c>
      <c r="D99" s="14">
        <v>3.4329999999999999E-3</v>
      </c>
      <c r="E99" s="14">
        <v>1.1093E-2</v>
      </c>
      <c r="F99" s="14">
        <v>6.4650000000000003E-3</v>
      </c>
    </row>
    <row r="100" spans="1:6" x14ac:dyDescent="0.25">
      <c r="A100" s="14" t="s">
        <v>109</v>
      </c>
      <c r="B100" s="14">
        <v>1153522800</v>
      </c>
      <c r="C100" s="14">
        <v>1.6671999999999999E-2</v>
      </c>
      <c r="D100" s="14">
        <v>3.637E-3</v>
      </c>
      <c r="E100" s="14">
        <v>1.2047E-2</v>
      </c>
      <c r="F100" s="14">
        <v>1.3597E-2</v>
      </c>
    </row>
    <row r="101" spans="1:6" x14ac:dyDescent="0.25">
      <c r="A101" s="14" t="s">
        <v>110</v>
      </c>
      <c r="B101" s="14">
        <v>1154127600</v>
      </c>
      <c r="C101" s="14">
        <v>2.4995E-2</v>
      </c>
      <c r="D101" s="14">
        <v>3.9639999999999996E-3</v>
      </c>
      <c r="E101" s="14">
        <v>1.4097E-2</v>
      </c>
      <c r="F101" s="14">
        <v>1.9941E-2</v>
      </c>
    </row>
    <row r="102" spans="1:6" x14ac:dyDescent="0.25">
      <c r="A102" s="14" t="s">
        <v>111</v>
      </c>
      <c r="B102" s="14">
        <v>1154732400</v>
      </c>
      <c r="C102" s="14">
        <v>2.5818000000000001E-2</v>
      </c>
      <c r="D102" s="14">
        <v>4.3E-3</v>
      </c>
      <c r="E102" s="14">
        <v>1.5994000000000001E-2</v>
      </c>
      <c r="F102" s="14">
        <v>2.3862999999999999E-2</v>
      </c>
    </row>
    <row r="103" spans="1:6" x14ac:dyDescent="0.25">
      <c r="A103" s="14" t="s">
        <v>112</v>
      </c>
      <c r="B103" s="14">
        <v>1155337200</v>
      </c>
      <c r="C103" s="14">
        <v>2.7814999999999999E-2</v>
      </c>
      <c r="D103" s="14">
        <v>4.6600000000000001E-3</v>
      </c>
      <c r="E103" s="14">
        <v>1.7877000000000001E-2</v>
      </c>
      <c r="F103" s="14">
        <v>2.6141000000000001E-2</v>
      </c>
    </row>
    <row r="104" spans="1:6" x14ac:dyDescent="0.25">
      <c r="A104" s="14" t="s">
        <v>113</v>
      </c>
      <c r="B104" s="14">
        <v>1155942000</v>
      </c>
      <c r="C104" s="14">
        <v>2.7734999999999999E-2</v>
      </c>
      <c r="D104" s="14">
        <v>5.0140000000000002E-3</v>
      </c>
      <c r="E104" s="14">
        <v>1.9442000000000001E-2</v>
      </c>
      <c r="F104" s="14">
        <v>2.7012999999999999E-2</v>
      </c>
    </row>
    <row r="105" spans="1:6" x14ac:dyDescent="0.25">
      <c r="A105" s="14" t="s">
        <v>114</v>
      </c>
      <c r="B105" s="14">
        <v>1156546800</v>
      </c>
      <c r="C105" s="14">
        <v>3.0129E-2</v>
      </c>
      <c r="D105" s="14">
        <v>5.3990000000000002E-3</v>
      </c>
      <c r="E105" s="14">
        <v>2.1145000000000001E-2</v>
      </c>
      <c r="F105" s="14">
        <v>2.8892000000000001E-2</v>
      </c>
    </row>
    <row r="106" spans="1:6" x14ac:dyDescent="0.25">
      <c r="A106" s="14" t="s">
        <v>115</v>
      </c>
      <c r="B106" s="14">
        <v>1157151600</v>
      </c>
      <c r="C106" s="14">
        <v>2.7656E-2</v>
      </c>
      <c r="D106" s="14">
        <v>5.7400000000000003E-3</v>
      </c>
      <c r="E106" s="14">
        <v>2.2176999999999999E-2</v>
      </c>
      <c r="F106" s="14">
        <v>2.8243000000000001E-2</v>
      </c>
    </row>
    <row r="107" spans="1:6" x14ac:dyDescent="0.25">
      <c r="A107" s="14" t="s">
        <v>116</v>
      </c>
      <c r="B107" s="14">
        <v>1157756400</v>
      </c>
      <c r="C107" s="14">
        <v>3.1685999999999999E-2</v>
      </c>
      <c r="D107" s="14">
        <v>6.1380000000000002E-3</v>
      </c>
      <c r="E107" s="14">
        <v>2.3689999999999999E-2</v>
      </c>
      <c r="F107" s="14">
        <v>3.0287000000000001E-2</v>
      </c>
    </row>
    <row r="108" spans="1:6" x14ac:dyDescent="0.25">
      <c r="A108" s="14" t="s">
        <v>117</v>
      </c>
      <c r="B108" s="14">
        <v>1158361200</v>
      </c>
      <c r="C108" s="14">
        <v>3.5964999999999997E-2</v>
      </c>
      <c r="D108" s="14">
        <v>6.5950000000000002E-3</v>
      </c>
      <c r="E108" s="14">
        <v>2.5631000000000001E-2</v>
      </c>
      <c r="F108" s="14">
        <v>3.3390000000000003E-2</v>
      </c>
    </row>
    <row r="109" spans="1:6" x14ac:dyDescent="0.25">
      <c r="A109" s="14" t="s">
        <v>118</v>
      </c>
      <c r="B109" s="14">
        <v>1158966000</v>
      </c>
      <c r="C109" s="14">
        <v>3.5332000000000002E-2</v>
      </c>
      <c r="D109" s="14">
        <v>7.0359999999999997E-3</v>
      </c>
      <c r="E109" s="14">
        <v>2.7189000000000001E-2</v>
      </c>
      <c r="F109" s="14">
        <v>3.4882999999999997E-2</v>
      </c>
    </row>
    <row r="110" spans="1:6" x14ac:dyDescent="0.25">
      <c r="A110" s="14" t="s">
        <v>119</v>
      </c>
      <c r="B110" s="14">
        <v>1159570800</v>
      </c>
      <c r="C110" s="14">
        <v>3.6454E-2</v>
      </c>
      <c r="D110" s="14">
        <v>7.4869999999999997E-3</v>
      </c>
      <c r="E110" s="14">
        <v>2.8649999999999998E-2</v>
      </c>
      <c r="F110" s="14">
        <v>3.5704E-2</v>
      </c>
    </row>
    <row r="111" spans="1:6" x14ac:dyDescent="0.25">
      <c r="A111" s="14" t="s">
        <v>120</v>
      </c>
      <c r="B111" s="14">
        <v>1160175600</v>
      </c>
      <c r="C111" s="14">
        <v>2.8812000000000001E-2</v>
      </c>
      <c r="D111" s="14">
        <v>7.8130000000000005E-3</v>
      </c>
      <c r="E111" s="14">
        <v>2.8583999999999998E-2</v>
      </c>
      <c r="F111" s="14">
        <v>3.0273000000000001E-2</v>
      </c>
    </row>
    <row r="112" spans="1:6" x14ac:dyDescent="0.25">
      <c r="A112" s="14" t="s">
        <v>121</v>
      </c>
      <c r="B112" s="14">
        <v>1160780400</v>
      </c>
      <c r="C112" s="14">
        <v>6.2560000000000003E-3</v>
      </c>
      <c r="D112" s="14">
        <v>7.7889999999999999E-3</v>
      </c>
      <c r="E112" s="14">
        <v>2.5058E-2</v>
      </c>
      <c r="F112" s="14">
        <v>1.7562000000000001E-2</v>
      </c>
    </row>
    <row r="113" spans="1:6" x14ac:dyDescent="0.25">
      <c r="A113" s="14" t="s">
        <v>122</v>
      </c>
      <c r="B113" s="14">
        <v>1161385200</v>
      </c>
      <c r="C113" s="14">
        <v>2.9132999999999999E-2</v>
      </c>
      <c r="D113" s="14">
        <v>8.1169999999999992E-3</v>
      </c>
      <c r="E113" s="14">
        <v>2.5715999999999999E-2</v>
      </c>
      <c r="F113" s="14">
        <v>2.4605999999999999E-2</v>
      </c>
    </row>
    <row r="114" spans="1:6" x14ac:dyDescent="0.25">
      <c r="A114" s="14" t="s">
        <v>123</v>
      </c>
      <c r="B114" s="14">
        <v>1161990000</v>
      </c>
      <c r="C114" s="14">
        <v>3.2960000000000003E-2</v>
      </c>
      <c r="D114" s="14">
        <v>8.4980000000000003E-3</v>
      </c>
      <c r="E114" s="14">
        <v>2.6898999999999999E-2</v>
      </c>
      <c r="F114" s="14">
        <v>3.0086999999999999E-2</v>
      </c>
    </row>
    <row r="115" spans="1:6" x14ac:dyDescent="0.25">
      <c r="A115" s="14" t="s">
        <v>124</v>
      </c>
      <c r="B115" s="14">
        <v>1162598400</v>
      </c>
      <c r="C115" s="14">
        <v>3.8404000000000001E-2</v>
      </c>
      <c r="D115" s="14">
        <v>8.9589999999999999E-3</v>
      </c>
      <c r="E115" s="14">
        <v>2.8711E-2</v>
      </c>
      <c r="F115" s="14">
        <v>3.4397999999999998E-2</v>
      </c>
    </row>
    <row r="116" spans="1:6" x14ac:dyDescent="0.25">
      <c r="A116" s="14" t="s">
        <v>125</v>
      </c>
      <c r="B116" s="14">
        <v>1163203200</v>
      </c>
      <c r="C116" s="14">
        <v>2.1724E-2</v>
      </c>
      <c r="D116" s="14">
        <v>9.1540000000000007E-3</v>
      </c>
      <c r="E116" s="14">
        <v>2.7581999999999999E-2</v>
      </c>
      <c r="F116" s="14">
        <v>2.7351E-2</v>
      </c>
    </row>
    <row r="117" spans="1:6" x14ac:dyDescent="0.25">
      <c r="A117" s="14" t="s">
        <v>126</v>
      </c>
      <c r="B117" s="14">
        <v>1163808000</v>
      </c>
      <c r="C117" s="14">
        <v>4.0122999999999999E-2</v>
      </c>
      <c r="D117" s="14">
        <v>9.6290000000000004E-3</v>
      </c>
      <c r="E117" s="14">
        <v>2.9590000000000002E-2</v>
      </c>
      <c r="F117" s="14">
        <v>3.5056999999999998E-2</v>
      </c>
    </row>
    <row r="118" spans="1:6" x14ac:dyDescent="0.25">
      <c r="A118" s="14" t="s">
        <v>127</v>
      </c>
      <c r="B118" s="14">
        <v>1164412800</v>
      </c>
      <c r="C118" s="14">
        <v>1.5164E-2</v>
      </c>
      <c r="D118" s="14">
        <v>9.7129999999999994E-3</v>
      </c>
      <c r="E118" s="14">
        <v>2.7255999999999999E-2</v>
      </c>
      <c r="F118" s="14">
        <v>2.3408000000000002E-2</v>
      </c>
    </row>
    <row r="119" spans="1:6" x14ac:dyDescent="0.25">
      <c r="A119" s="14" t="s">
        <v>128</v>
      </c>
      <c r="B119" s="14">
        <v>1165017600</v>
      </c>
      <c r="C119" s="14">
        <v>1.3828999999999999E-2</v>
      </c>
      <c r="D119" s="14">
        <v>9.776E-3</v>
      </c>
      <c r="E119" s="14">
        <v>2.5090000000000001E-2</v>
      </c>
      <c r="F119" s="14">
        <v>1.7867999999999998E-2</v>
      </c>
    </row>
    <row r="120" spans="1:6" x14ac:dyDescent="0.25">
      <c r="A120" s="14" t="s">
        <v>129</v>
      </c>
      <c r="B120" s="14">
        <v>1165622400</v>
      </c>
      <c r="C120" s="14">
        <v>1.8631999999999999E-2</v>
      </c>
      <c r="D120" s="14">
        <v>9.9109999999999997E-3</v>
      </c>
      <c r="E120" s="14">
        <v>2.4032999999999999E-2</v>
      </c>
      <c r="F120" s="14">
        <v>1.8155999999999999E-2</v>
      </c>
    </row>
    <row r="121" spans="1:6" x14ac:dyDescent="0.25">
      <c r="A121" s="14" t="s">
        <v>130</v>
      </c>
      <c r="B121" s="14">
        <v>1166227200</v>
      </c>
      <c r="C121" s="14">
        <v>2.3657000000000001E-2</v>
      </c>
      <c r="D121" s="14">
        <v>1.0121E-2</v>
      </c>
      <c r="E121" s="14">
        <v>2.4014000000000001E-2</v>
      </c>
      <c r="F121" s="14">
        <v>2.2355E-2</v>
      </c>
    </row>
    <row r="122" spans="1:6" x14ac:dyDescent="0.25">
      <c r="A122" s="14" t="s">
        <v>131</v>
      </c>
      <c r="B122" s="14">
        <v>1166832000</v>
      </c>
      <c r="C122" s="14">
        <v>3.6296000000000002E-2</v>
      </c>
      <c r="D122" s="14">
        <v>1.0522999999999999E-2</v>
      </c>
      <c r="E122" s="14">
        <v>2.5984E-2</v>
      </c>
      <c r="F122" s="14">
        <v>3.0799E-2</v>
      </c>
    </row>
    <row r="123" spans="1:6" x14ac:dyDescent="0.25">
      <c r="A123" s="14" t="s">
        <v>132</v>
      </c>
      <c r="B123" s="14">
        <v>1167436800</v>
      </c>
      <c r="C123" s="14">
        <v>3.7656000000000002E-2</v>
      </c>
      <c r="D123" s="14">
        <v>1.0939000000000001E-2</v>
      </c>
      <c r="E123" s="14">
        <v>2.7879999999999999E-2</v>
      </c>
      <c r="F123" s="14">
        <v>3.5463000000000001E-2</v>
      </c>
    </row>
    <row r="124" spans="1:6" x14ac:dyDescent="0.25">
      <c r="A124" s="14" t="s">
        <v>133</v>
      </c>
      <c r="B124" s="14">
        <v>1168041600</v>
      </c>
      <c r="C124" s="14">
        <v>4.0087999999999999E-2</v>
      </c>
      <c r="D124" s="14">
        <v>1.1384999999999999E-2</v>
      </c>
      <c r="E124" s="14">
        <v>2.9822000000000001E-2</v>
      </c>
      <c r="F124" s="14">
        <v>3.8217000000000001E-2</v>
      </c>
    </row>
    <row r="125" spans="1:6" x14ac:dyDescent="0.25">
      <c r="A125" s="14" t="s">
        <v>134</v>
      </c>
      <c r="B125" s="14">
        <v>1168646400</v>
      </c>
      <c r="C125" s="14">
        <v>4.0818E-2</v>
      </c>
      <c r="D125" s="14">
        <v>1.1835999999999999E-2</v>
      </c>
      <c r="E125" s="14">
        <v>3.1556000000000001E-2</v>
      </c>
      <c r="F125" s="14">
        <v>3.9606000000000002E-2</v>
      </c>
    </row>
    <row r="126" spans="1:6" x14ac:dyDescent="0.25">
      <c r="A126" s="14" t="s">
        <v>135</v>
      </c>
      <c r="B126" s="14">
        <v>1169251200</v>
      </c>
      <c r="C126" s="14">
        <v>3.8353999999999999E-2</v>
      </c>
      <c r="D126" s="14">
        <v>1.2243E-2</v>
      </c>
      <c r="E126" s="14">
        <v>3.2658E-2</v>
      </c>
      <c r="F126" s="14">
        <v>3.9503000000000003E-2</v>
      </c>
    </row>
    <row r="127" spans="1:6" x14ac:dyDescent="0.25">
      <c r="A127" s="14" t="s">
        <v>136</v>
      </c>
      <c r="B127" s="14">
        <v>1169856000</v>
      </c>
      <c r="C127" s="14">
        <v>4.3901999999999997E-2</v>
      </c>
      <c r="D127" s="14">
        <v>1.2727E-2</v>
      </c>
      <c r="E127" s="14">
        <v>3.4396000000000003E-2</v>
      </c>
      <c r="F127" s="14">
        <v>4.1251999999999997E-2</v>
      </c>
    </row>
    <row r="128" spans="1:6" x14ac:dyDescent="0.25">
      <c r="A128" s="14" t="s">
        <v>137</v>
      </c>
      <c r="B128" s="14">
        <v>1170460800</v>
      </c>
      <c r="C128" s="14">
        <v>3.9861000000000001E-2</v>
      </c>
      <c r="D128" s="14">
        <v>1.3143E-2</v>
      </c>
      <c r="E128" s="14">
        <v>3.5261000000000001E-2</v>
      </c>
      <c r="F128" s="14">
        <v>4.0648999999999998E-2</v>
      </c>
    </row>
    <row r="129" spans="1:6" x14ac:dyDescent="0.25">
      <c r="A129" s="14" t="s">
        <v>138</v>
      </c>
      <c r="B129" s="14">
        <v>1171065600</v>
      </c>
      <c r="C129" s="14">
        <v>4.3562999999999998E-2</v>
      </c>
      <c r="D129" s="14">
        <v>1.3609E-2</v>
      </c>
      <c r="E129" s="14">
        <v>3.6588000000000002E-2</v>
      </c>
      <c r="F129" s="14">
        <v>4.2691E-2</v>
      </c>
    </row>
    <row r="130" spans="1:6" x14ac:dyDescent="0.25">
      <c r="A130" s="14" t="s">
        <v>139</v>
      </c>
      <c r="B130" s="14">
        <v>1171670400</v>
      </c>
      <c r="C130" s="14">
        <v>3.7455000000000002E-2</v>
      </c>
      <c r="D130" s="14">
        <v>1.3974E-2</v>
      </c>
      <c r="E130" s="14">
        <v>3.6706000000000003E-2</v>
      </c>
      <c r="F130" s="14">
        <v>3.9768999999999999E-2</v>
      </c>
    </row>
    <row r="131" spans="1:6" x14ac:dyDescent="0.25">
      <c r="A131" s="14" t="s">
        <v>140</v>
      </c>
      <c r="B131" s="14">
        <v>1172275200</v>
      </c>
      <c r="C131" s="14">
        <v>4.8405999999999998E-2</v>
      </c>
      <c r="D131" s="14">
        <v>1.4501E-2</v>
      </c>
      <c r="E131" s="14">
        <v>3.8538999999999997E-2</v>
      </c>
      <c r="F131" s="14">
        <v>4.4462000000000002E-2</v>
      </c>
    </row>
    <row r="132" spans="1:6" x14ac:dyDescent="0.25">
      <c r="A132" s="14" t="s">
        <v>141</v>
      </c>
      <c r="B132" s="14">
        <v>1172880000</v>
      </c>
      <c r="C132" s="14">
        <v>4.0918000000000003E-2</v>
      </c>
      <c r="D132" s="14">
        <v>1.4906000000000001E-2</v>
      </c>
      <c r="E132" s="14">
        <v>3.8894999999999999E-2</v>
      </c>
      <c r="F132" s="14">
        <v>4.2412999999999999E-2</v>
      </c>
    </row>
    <row r="133" spans="1:6" x14ac:dyDescent="0.25">
      <c r="A133" s="14" t="s">
        <v>142</v>
      </c>
      <c r="B133" s="14">
        <v>1173481200</v>
      </c>
      <c r="C133" s="14">
        <v>4.5258E-2</v>
      </c>
      <c r="D133" s="14">
        <v>1.5368E-2</v>
      </c>
      <c r="E133" s="14">
        <v>3.9886999999999999E-2</v>
      </c>
      <c r="F133" s="14">
        <v>4.4134E-2</v>
      </c>
    </row>
    <row r="134" spans="1:6" x14ac:dyDescent="0.25">
      <c r="A134" s="14" t="s">
        <v>143</v>
      </c>
      <c r="B134" s="14">
        <v>1174086000</v>
      </c>
      <c r="C134" s="14">
        <v>5.0192000000000001E-2</v>
      </c>
      <c r="D134" s="14">
        <v>1.5900999999999998E-2</v>
      </c>
      <c r="E134" s="14">
        <v>4.1479000000000002E-2</v>
      </c>
      <c r="F134" s="14">
        <v>4.7076E-2</v>
      </c>
    </row>
    <row r="135" spans="1:6" x14ac:dyDescent="0.25">
      <c r="A135" s="14" t="s">
        <v>144</v>
      </c>
      <c r="B135" s="14">
        <v>1174690800</v>
      </c>
      <c r="C135" s="14">
        <v>4.4652999999999998E-2</v>
      </c>
      <c r="D135" s="14">
        <v>1.6341000000000001E-2</v>
      </c>
      <c r="E135" s="14">
        <v>4.1930000000000002E-2</v>
      </c>
      <c r="F135" s="14">
        <v>4.5079000000000001E-2</v>
      </c>
    </row>
    <row r="136" spans="1:6" x14ac:dyDescent="0.25">
      <c r="A136" s="14" t="s">
        <v>145</v>
      </c>
      <c r="B136" s="14">
        <v>1175295600</v>
      </c>
      <c r="C136" s="14">
        <v>4.5783999999999998E-2</v>
      </c>
      <c r="D136" s="14">
        <v>1.6791E-2</v>
      </c>
      <c r="E136" s="14">
        <v>4.2493999999999997E-2</v>
      </c>
      <c r="F136" s="14">
        <v>4.4956000000000003E-2</v>
      </c>
    </row>
    <row r="137" spans="1:6" x14ac:dyDescent="0.25">
      <c r="A137" s="14" t="s">
        <v>146</v>
      </c>
      <c r="B137" s="14">
        <v>1175900400</v>
      </c>
      <c r="C137" s="14">
        <v>4.5238E-2</v>
      </c>
      <c r="D137" s="14">
        <v>1.7226000000000002E-2</v>
      </c>
      <c r="E137" s="14">
        <v>4.2866000000000001E-2</v>
      </c>
      <c r="F137" s="14">
        <v>4.4356E-2</v>
      </c>
    </row>
    <row r="138" spans="1:6" x14ac:dyDescent="0.25">
      <c r="A138" s="14" t="s">
        <v>147</v>
      </c>
      <c r="B138" s="14">
        <v>1176505200</v>
      </c>
      <c r="C138" s="14">
        <v>2.6114999999999999E-2</v>
      </c>
      <c r="D138" s="14">
        <v>1.7361999999999999E-2</v>
      </c>
      <c r="E138" s="14">
        <v>4.0196000000000003E-2</v>
      </c>
      <c r="F138" s="14">
        <v>3.4380000000000001E-2</v>
      </c>
    </row>
    <row r="139" spans="1:6" x14ac:dyDescent="0.25">
      <c r="A139" s="14" t="s">
        <v>148</v>
      </c>
      <c r="B139" s="14">
        <v>1177110000</v>
      </c>
      <c r="C139" s="14">
        <v>4.1064999999999997E-2</v>
      </c>
      <c r="D139" s="14">
        <v>1.7725000000000001E-2</v>
      </c>
      <c r="E139" s="14">
        <v>4.0319000000000001E-2</v>
      </c>
      <c r="F139" s="14">
        <v>3.8389E-2</v>
      </c>
    </row>
    <row r="140" spans="1:6" x14ac:dyDescent="0.25">
      <c r="A140" s="14" t="s">
        <v>149</v>
      </c>
      <c r="B140" s="14">
        <v>1177714800</v>
      </c>
      <c r="C140" s="14">
        <v>2.8213999999999999E-2</v>
      </c>
      <c r="D140" s="14">
        <v>1.7884000000000001E-2</v>
      </c>
      <c r="E140" s="14">
        <v>3.8334E-2</v>
      </c>
      <c r="F140" s="14">
        <v>3.2181000000000001E-2</v>
      </c>
    </row>
    <row r="141" spans="1:6" x14ac:dyDescent="0.25">
      <c r="A141" s="14" t="s">
        <v>150</v>
      </c>
      <c r="B141" s="14">
        <v>1178319600</v>
      </c>
      <c r="C141" s="14">
        <v>3.0584E-2</v>
      </c>
      <c r="D141" s="14">
        <v>1.8078E-2</v>
      </c>
      <c r="E141" s="14">
        <v>3.7044000000000001E-2</v>
      </c>
      <c r="F141" s="14">
        <v>3.0806E-2</v>
      </c>
    </row>
    <row r="142" spans="1:6" x14ac:dyDescent="0.25">
      <c r="A142" s="14" t="s">
        <v>151</v>
      </c>
      <c r="B142" s="14">
        <v>1178924400</v>
      </c>
      <c r="C142" s="14">
        <v>2.9059999999999999E-2</v>
      </c>
      <c r="D142" s="14">
        <v>1.8245000000000001E-2</v>
      </c>
      <c r="E142" s="14">
        <v>3.5723999999999999E-2</v>
      </c>
      <c r="F142" s="14">
        <v>2.9456E-2</v>
      </c>
    </row>
    <row r="143" spans="1:6" x14ac:dyDescent="0.25">
      <c r="A143" s="14" t="s">
        <v>152</v>
      </c>
      <c r="B143" s="14">
        <v>1179529200</v>
      </c>
      <c r="C143" s="14">
        <v>2.2697999999999999E-2</v>
      </c>
      <c r="D143" s="14">
        <v>1.8311999999999998E-2</v>
      </c>
      <c r="E143" s="14">
        <v>3.3612999999999997E-2</v>
      </c>
      <c r="F143" s="14">
        <v>2.5411E-2</v>
      </c>
    </row>
    <row r="144" spans="1:6" x14ac:dyDescent="0.25">
      <c r="A144" s="14" t="s">
        <v>153</v>
      </c>
      <c r="B144" s="14">
        <v>1180134000</v>
      </c>
      <c r="C144" s="14">
        <v>2.2304999999999998E-2</v>
      </c>
      <c r="D144" s="14">
        <v>1.8371999999999999E-2</v>
      </c>
      <c r="E144" s="14">
        <v>3.1828000000000002E-2</v>
      </c>
      <c r="F144" s="14">
        <v>2.4389999999999998E-2</v>
      </c>
    </row>
    <row r="145" spans="1:6" x14ac:dyDescent="0.25">
      <c r="A145" s="14" t="s">
        <v>154</v>
      </c>
      <c r="B145" s="14">
        <v>1180738800</v>
      </c>
      <c r="C145" s="14">
        <v>2.4566000000000001E-2</v>
      </c>
      <c r="D145" s="14">
        <v>1.8466E-2</v>
      </c>
      <c r="E145" s="14">
        <v>3.0603999999999999E-2</v>
      </c>
      <c r="F145" s="14">
        <v>2.3757E-2</v>
      </c>
    </row>
    <row r="146" spans="1:6" x14ac:dyDescent="0.25">
      <c r="A146" s="14" t="s">
        <v>155</v>
      </c>
      <c r="B146" s="14">
        <v>1181343600</v>
      </c>
      <c r="C146" s="14">
        <v>1.09E-2</v>
      </c>
      <c r="D146" s="14">
        <v>1.8348E-2</v>
      </c>
      <c r="E146" s="14">
        <v>2.7413E-2</v>
      </c>
      <c r="F146" s="14">
        <v>1.5963999999999999E-2</v>
      </c>
    </row>
    <row r="147" spans="1:6" x14ac:dyDescent="0.25">
      <c r="A147" s="14" t="s">
        <v>156</v>
      </c>
      <c r="B147" s="14">
        <v>1181948400</v>
      </c>
      <c r="C147" s="14">
        <v>5.9329999999999999E-3</v>
      </c>
      <c r="D147" s="14">
        <v>1.8155999999999999E-2</v>
      </c>
      <c r="E147" s="14">
        <v>2.3935999999999999E-2</v>
      </c>
      <c r="F147" s="14">
        <v>9.7359999999999999E-3</v>
      </c>
    </row>
    <row r="148" spans="1:6" x14ac:dyDescent="0.25">
      <c r="A148" s="14" t="s">
        <v>157</v>
      </c>
      <c r="B148" s="14">
        <v>1182553200</v>
      </c>
      <c r="C148" s="14">
        <v>0</v>
      </c>
      <c r="D148" s="14">
        <v>1.7876E-2</v>
      </c>
      <c r="E148" s="14">
        <v>2.009E-2</v>
      </c>
      <c r="F148" s="14">
        <v>4.0879999999999996E-3</v>
      </c>
    </row>
    <row r="149" spans="1:6" x14ac:dyDescent="0.25">
      <c r="A149" s="14" t="s">
        <v>158</v>
      </c>
      <c r="B149" s="14">
        <v>1183158000</v>
      </c>
      <c r="C149" s="14">
        <v>0</v>
      </c>
      <c r="D149" s="14">
        <v>1.7600999999999999E-2</v>
      </c>
      <c r="E149" s="14">
        <v>1.6861999999999999E-2</v>
      </c>
      <c r="F149" s="14">
        <v>1.7160000000000001E-3</v>
      </c>
    </row>
    <row r="150" spans="1:6" x14ac:dyDescent="0.25">
      <c r="A150" s="14" t="s">
        <v>159</v>
      </c>
      <c r="B150" s="14">
        <v>1183762800</v>
      </c>
      <c r="C150" s="14">
        <v>0</v>
      </c>
      <c r="D150" s="14">
        <v>1.7329000000000001E-2</v>
      </c>
      <c r="E150" s="14">
        <v>1.4153000000000001E-2</v>
      </c>
      <c r="F150" s="14">
        <v>7.2099999999999996E-4</v>
      </c>
    </row>
    <row r="151" spans="1:6" x14ac:dyDescent="0.25">
      <c r="A151" s="14" t="s">
        <v>160</v>
      </c>
      <c r="B151" s="14">
        <v>1184367600</v>
      </c>
      <c r="C151" s="14">
        <v>0</v>
      </c>
      <c r="D151" s="14">
        <v>1.7062000000000001E-2</v>
      </c>
      <c r="E151" s="14">
        <v>1.1879000000000001E-2</v>
      </c>
      <c r="F151" s="14">
        <v>3.0299999999999999E-4</v>
      </c>
    </row>
    <row r="152" spans="1:6" x14ac:dyDescent="0.25">
      <c r="A152" s="14" t="s">
        <v>161</v>
      </c>
      <c r="B152" s="14">
        <v>1184972400</v>
      </c>
      <c r="C152" s="14">
        <v>0</v>
      </c>
      <c r="D152" s="14">
        <v>1.6799000000000001E-2</v>
      </c>
      <c r="E152" s="14">
        <v>9.9699999999999997E-3</v>
      </c>
      <c r="F152" s="14">
        <v>1.27E-4</v>
      </c>
    </row>
    <row r="153" spans="1:6" x14ac:dyDescent="0.25">
      <c r="A153" s="14" t="s">
        <v>162</v>
      </c>
      <c r="B153" s="14">
        <v>1185577200</v>
      </c>
      <c r="C153" s="14">
        <v>0</v>
      </c>
      <c r="D153" s="14">
        <v>1.6539999999999999E-2</v>
      </c>
      <c r="E153" s="14">
        <v>8.3680000000000004E-3</v>
      </c>
      <c r="F153" s="14">
        <v>5.3000000000000001E-5</v>
      </c>
    </row>
    <row r="154" spans="1:6" x14ac:dyDescent="0.25">
      <c r="A154" s="14" t="s">
        <v>163</v>
      </c>
      <c r="B154" s="14">
        <v>1186182000</v>
      </c>
      <c r="C154" s="14">
        <v>0</v>
      </c>
      <c r="D154" s="14">
        <v>1.6285000000000001E-2</v>
      </c>
      <c r="E154" s="14">
        <v>7.0229999999999997E-3</v>
      </c>
      <c r="F154" s="14">
        <v>2.1999999999999999E-5</v>
      </c>
    </row>
    <row r="155" spans="1:6" x14ac:dyDescent="0.25">
      <c r="A155" s="14" t="s">
        <v>164</v>
      </c>
      <c r="B155" s="14">
        <v>1186786800</v>
      </c>
      <c r="C155" s="14">
        <v>0</v>
      </c>
      <c r="D155" s="14">
        <v>1.6034E-2</v>
      </c>
      <c r="E155" s="14">
        <v>5.8950000000000001E-3</v>
      </c>
      <c r="F155" s="14">
        <v>9.0000000000000002E-6</v>
      </c>
    </row>
    <row r="156" spans="1:6" x14ac:dyDescent="0.25">
      <c r="A156" s="14" t="s">
        <v>165</v>
      </c>
      <c r="B156" s="14">
        <v>1187391600</v>
      </c>
      <c r="C156" s="14">
        <v>0</v>
      </c>
      <c r="D156" s="14">
        <v>1.5786999999999999E-2</v>
      </c>
      <c r="E156" s="14">
        <v>4.9480000000000001E-3</v>
      </c>
      <c r="F156" s="14">
        <v>3.9999999999999998E-6</v>
      </c>
    </row>
    <row r="157" spans="1:6" x14ac:dyDescent="0.25">
      <c r="A157" s="14" t="s">
        <v>166</v>
      </c>
      <c r="B157" s="14">
        <v>1187996400</v>
      </c>
      <c r="C157" s="14">
        <v>0</v>
      </c>
      <c r="D157" s="14">
        <v>1.5544000000000001E-2</v>
      </c>
      <c r="E157" s="14">
        <v>4.1529999999999996E-3</v>
      </c>
      <c r="F157" s="14">
        <v>1.9999999999999999E-6</v>
      </c>
    </row>
    <row r="158" spans="1:6" x14ac:dyDescent="0.25">
      <c r="A158" s="14" t="s">
        <v>167</v>
      </c>
      <c r="B158" s="14">
        <v>1188601200</v>
      </c>
      <c r="C158" s="14">
        <v>0</v>
      </c>
      <c r="D158" s="14">
        <v>1.5304E-2</v>
      </c>
      <c r="E158" s="14">
        <v>3.4849999999999998E-3</v>
      </c>
      <c r="F158" s="14">
        <v>9.9999999999999995E-7</v>
      </c>
    </row>
    <row r="159" spans="1:6" x14ac:dyDescent="0.25">
      <c r="A159" s="14" t="s">
        <v>168</v>
      </c>
      <c r="B159" s="14">
        <v>1189206000</v>
      </c>
      <c r="C159" s="14">
        <v>0</v>
      </c>
      <c r="D159" s="14">
        <v>1.5068E-2</v>
      </c>
      <c r="E159" s="14">
        <v>2.9250000000000001E-3</v>
      </c>
      <c r="F159" s="14">
        <v>0</v>
      </c>
    </row>
    <row r="160" spans="1:6" x14ac:dyDescent="0.25">
      <c r="A160" s="14" t="s">
        <v>169</v>
      </c>
      <c r="B160" s="14">
        <v>1189810800</v>
      </c>
      <c r="C160" s="14">
        <v>7.1000000000000005E-5</v>
      </c>
      <c r="D160" s="14">
        <v>1.4836999999999999E-2</v>
      </c>
      <c r="E160" s="14">
        <v>2.467E-3</v>
      </c>
      <c r="F160" s="14">
        <v>5.5000000000000002E-5</v>
      </c>
    </row>
    <row r="161" spans="1:6" x14ac:dyDescent="0.25">
      <c r="A161" s="14" t="s">
        <v>170</v>
      </c>
      <c r="B161" s="14">
        <v>1190415600</v>
      </c>
      <c r="C161" s="14">
        <v>1.2758E-2</v>
      </c>
      <c r="D161" s="14">
        <v>1.4805E-2</v>
      </c>
      <c r="E161" s="14">
        <v>4.2050000000000004E-3</v>
      </c>
      <c r="F161" s="14">
        <v>9.0720000000000002E-3</v>
      </c>
    </row>
    <row r="162" spans="1:6" x14ac:dyDescent="0.25">
      <c r="A162" s="14" t="s">
        <v>171</v>
      </c>
      <c r="B162" s="14">
        <v>1191020400</v>
      </c>
      <c r="C162" s="14">
        <v>3.1337999999999998E-2</v>
      </c>
      <c r="D162" s="14">
        <v>1.5058E-2</v>
      </c>
      <c r="E162" s="14">
        <v>8.5609999999999992E-3</v>
      </c>
      <c r="F162" s="14">
        <v>2.2280999999999999E-2</v>
      </c>
    </row>
    <row r="163" spans="1:6" x14ac:dyDescent="0.25">
      <c r="A163" s="14" t="s">
        <v>172</v>
      </c>
      <c r="B163" s="14">
        <v>1191625200</v>
      </c>
      <c r="C163" s="14">
        <v>3.4354999999999997E-2</v>
      </c>
      <c r="D163" s="14">
        <v>1.5353E-2</v>
      </c>
      <c r="E163" s="14">
        <v>1.2675000000000001E-2</v>
      </c>
      <c r="F163" s="14">
        <v>2.9107999999999998E-2</v>
      </c>
    </row>
    <row r="164" spans="1:6" x14ac:dyDescent="0.25">
      <c r="A164" s="14" t="s">
        <v>173</v>
      </c>
      <c r="B164" s="14">
        <v>1192230000</v>
      </c>
      <c r="C164" s="14">
        <v>3.2936E-2</v>
      </c>
      <c r="D164" s="14">
        <v>1.5620999999999999E-2</v>
      </c>
      <c r="E164" s="14">
        <v>1.5914000000000001E-2</v>
      </c>
      <c r="F164" s="14">
        <v>3.1351999999999998E-2</v>
      </c>
    </row>
    <row r="165" spans="1:6" x14ac:dyDescent="0.25">
      <c r="A165" s="14" t="s">
        <v>174</v>
      </c>
      <c r="B165" s="14">
        <v>1192834800</v>
      </c>
      <c r="C165" s="14">
        <v>3.2108999999999999E-2</v>
      </c>
      <c r="D165" s="14">
        <v>1.5873000000000002E-2</v>
      </c>
      <c r="E165" s="14">
        <v>1.8498000000000001E-2</v>
      </c>
      <c r="F165" s="14">
        <v>3.1817999999999999E-2</v>
      </c>
    </row>
    <row r="166" spans="1:6" x14ac:dyDescent="0.25">
      <c r="A166" s="14" t="s">
        <v>175</v>
      </c>
      <c r="B166" s="14">
        <v>1193439600</v>
      </c>
      <c r="C166" s="14">
        <v>3.7914999999999997E-2</v>
      </c>
      <c r="D166" s="14">
        <v>1.6209999999999999E-2</v>
      </c>
      <c r="E166" s="14">
        <v>2.1572999999999998E-2</v>
      </c>
      <c r="F166" s="14">
        <v>3.4909000000000003E-2</v>
      </c>
    </row>
    <row r="167" spans="1:6" x14ac:dyDescent="0.25">
      <c r="A167" s="14" t="s">
        <v>176</v>
      </c>
      <c r="B167" s="14">
        <v>1194048000</v>
      </c>
      <c r="C167" s="14">
        <v>3.2800999999999997E-2</v>
      </c>
      <c r="D167" s="14">
        <v>1.6465E-2</v>
      </c>
      <c r="E167" s="14">
        <v>2.3342000000000002E-2</v>
      </c>
      <c r="F167" s="14">
        <v>3.322E-2</v>
      </c>
    </row>
    <row r="168" spans="1:6" x14ac:dyDescent="0.25">
      <c r="A168" s="14" t="s">
        <v>177</v>
      </c>
      <c r="B168" s="14">
        <v>1194652800</v>
      </c>
      <c r="C168" s="14">
        <v>2.7820999999999999E-2</v>
      </c>
      <c r="D168" s="14">
        <v>1.6639000000000001E-2</v>
      </c>
      <c r="E168" s="14">
        <v>2.4084999999999999E-2</v>
      </c>
      <c r="F168" s="14">
        <v>3.0831000000000001E-2</v>
      </c>
    </row>
    <row r="169" spans="1:6" x14ac:dyDescent="0.25">
      <c r="A169" s="14" t="s">
        <v>178</v>
      </c>
      <c r="B169" s="14">
        <v>1195257600</v>
      </c>
      <c r="C169" s="14">
        <v>3.9285E-2</v>
      </c>
      <c r="D169" s="14">
        <v>1.6985E-2</v>
      </c>
      <c r="E169" s="14">
        <v>2.6505000000000001E-2</v>
      </c>
      <c r="F169" s="14">
        <v>3.5656E-2</v>
      </c>
    </row>
    <row r="170" spans="1:6" x14ac:dyDescent="0.25">
      <c r="A170" s="14" t="s">
        <v>179</v>
      </c>
      <c r="B170" s="14">
        <v>1195862400</v>
      </c>
      <c r="C170" s="14">
        <v>2.5642999999999999E-2</v>
      </c>
      <c r="D170" s="14">
        <v>1.7115999999999999E-2</v>
      </c>
      <c r="E170" s="14">
        <v>2.6296E-2</v>
      </c>
      <c r="F170" s="14">
        <v>2.8951000000000001E-2</v>
      </c>
    </row>
    <row r="171" spans="1:6" x14ac:dyDescent="0.25">
      <c r="A171" s="14" t="s">
        <v>180</v>
      </c>
      <c r="B171" s="14">
        <v>1196467200</v>
      </c>
      <c r="C171" s="14">
        <v>3.4248000000000001E-2</v>
      </c>
      <c r="D171" s="14">
        <v>1.7378000000000001E-2</v>
      </c>
      <c r="E171" s="14">
        <v>2.7583E-2</v>
      </c>
      <c r="F171" s="14">
        <v>3.2516000000000003E-2</v>
      </c>
    </row>
    <row r="172" spans="1:6" x14ac:dyDescent="0.25">
      <c r="A172" s="14" t="s">
        <v>181</v>
      </c>
      <c r="B172" s="14">
        <v>1197072000</v>
      </c>
      <c r="C172" s="14">
        <v>3.1454999999999997E-2</v>
      </c>
      <c r="D172" s="14">
        <v>1.7593999999999999E-2</v>
      </c>
      <c r="E172" s="14">
        <v>2.8239E-2</v>
      </c>
      <c r="F172" s="14">
        <v>3.2887E-2</v>
      </c>
    </row>
    <row r="173" spans="1:6" x14ac:dyDescent="0.25">
      <c r="A173" s="14" t="s">
        <v>182</v>
      </c>
      <c r="B173" s="14">
        <v>1197676800</v>
      </c>
      <c r="C173" s="14">
        <v>2.026E-2</v>
      </c>
      <c r="D173" s="14">
        <v>1.7631999999999998E-2</v>
      </c>
      <c r="E173" s="14">
        <v>2.6841E-2</v>
      </c>
      <c r="F173" s="14">
        <v>2.3720999999999999E-2</v>
      </c>
    </row>
    <row r="174" spans="1:6" x14ac:dyDescent="0.25">
      <c r="A174" s="14" t="s">
        <v>183</v>
      </c>
      <c r="B174" s="14">
        <v>1198281600</v>
      </c>
      <c r="C174" s="14">
        <v>2.1455999999999999E-2</v>
      </c>
      <c r="D174" s="14">
        <v>1.7690000000000001E-2</v>
      </c>
      <c r="E174" s="14">
        <v>2.5965999999999999E-2</v>
      </c>
      <c r="F174" s="14">
        <v>2.2468999999999999E-2</v>
      </c>
    </row>
    <row r="175" spans="1:6" x14ac:dyDescent="0.25">
      <c r="A175" s="14" t="s">
        <v>184</v>
      </c>
      <c r="B175" s="14">
        <v>1198886400</v>
      </c>
      <c r="C175" s="14">
        <v>3.3597000000000002E-2</v>
      </c>
      <c r="D175" s="14">
        <v>1.7933000000000001E-2</v>
      </c>
      <c r="E175" s="14">
        <v>2.7227000000000001E-2</v>
      </c>
      <c r="F175" s="14">
        <v>2.9873E-2</v>
      </c>
    </row>
    <row r="176" spans="1:6" x14ac:dyDescent="0.25">
      <c r="A176" s="14" t="s">
        <v>185</v>
      </c>
      <c r="B176" s="14">
        <v>1199491200</v>
      </c>
      <c r="C176" s="14">
        <v>3.6624999999999998E-2</v>
      </c>
      <c r="D176" s="14">
        <v>1.8218999999999999E-2</v>
      </c>
      <c r="E176" s="14">
        <v>2.8714E-2</v>
      </c>
      <c r="F176" s="14">
        <v>3.3773999999999998E-2</v>
      </c>
    </row>
    <row r="177" spans="1:6" x14ac:dyDescent="0.25">
      <c r="A177" s="14" t="s">
        <v>186</v>
      </c>
      <c r="B177" s="14">
        <v>1200096000</v>
      </c>
      <c r="C177" s="14">
        <v>4.3290000000000002E-2</v>
      </c>
      <c r="D177" s="14">
        <v>1.8602E-2</v>
      </c>
      <c r="E177" s="14">
        <v>3.1011E-2</v>
      </c>
      <c r="F177" s="14">
        <v>3.8878999999999997E-2</v>
      </c>
    </row>
    <row r="178" spans="1:6" x14ac:dyDescent="0.25">
      <c r="A178" s="14" t="s">
        <v>187</v>
      </c>
      <c r="B178" s="14">
        <v>1200700800</v>
      </c>
      <c r="C178" s="14">
        <v>2.8812999999999998E-2</v>
      </c>
      <c r="D178" s="14">
        <v>1.8758E-2</v>
      </c>
      <c r="E178" s="14">
        <v>3.0671E-2</v>
      </c>
      <c r="F178" s="14">
        <v>3.3591999999999997E-2</v>
      </c>
    </row>
    <row r="179" spans="1:6" x14ac:dyDescent="0.25">
      <c r="A179" s="14" t="s">
        <v>188</v>
      </c>
      <c r="B179" s="14">
        <v>1201305600</v>
      </c>
      <c r="C179" s="14">
        <v>2.6001E-2</v>
      </c>
      <c r="D179" s="14">
        <v>1.8866999999999998E-2</v>
      </c>
      <c r="E179" s="14">
        <v>2.9857000000000002E-2</v>
      </c>
      <c r="F179" s="14">
        <v>2.8284E-2</v>
      </c>
    </row>
    <row r="180" spans="1:6" x14ac:dyDescent="0.25">
      <c r="A180" s="14" t="s">
        <v>189</v>
      </c>
      <c r="B180" s="14">
        <v>1201910400</v>
      </c>
      <c r="C180" s="14">
        <v>1.9880999999999999E-2</v>
      </c>
      <c r="D180" s="14">
        <v>1.8881999999999999E-2</v>
      </c>
      <c r="E180" s="14">
        <v>2.8324999999999999E-2</v>
      </c>
      <c r="F180" s="14">
        <v>2.5017999999999999E-2</v>
      </c>
    </row>
    <row r="181" spans="1:6" x14ac:dyDescent="0.25">
      <c r="A181" s="14" t="s">
        <v>190</v>
      </c>
      <c r="B181" s="14">
        <v>1202515200</v>
      </c>
      <c r="C181" s="14">
        <v>4.3672999999999997E-2</v>
      </c>
      <c r="D181" s="14">
        <v>1.9262000000000001E-2</v>
      </c>
      <c r="E181" s="14">
        <v>3.0779000000000001E-2</v>
      </c>
      <c r="F181" s="14">
        <v>3.6047999999999997E-2</v>
      </c>
    </row>
    <row r="182" spans="1:6" x14ac:dyDescent="0.25">
      <c r="A182" s="14" t="s">
        <v>191</v>
      </c>
      <c r="B182" s="14">
        <v>1203120000</v>
      </c>
      <c r="C182" s="14">
        <v>3.5743999999999998E-2</v>
      </c>
      <c r="D182" s="14">
        <v>1.9512999999999999E-2</v>
      </c>
      <c r="E182" s="14">
        <v>3.1569E-2</v>
      </c>
      <c r="F182" s="14">
        <v>3.6149000000000001E-2</v>
      </c>
    </row>
    <row r="183" spans="1:6" x14ac:dyDescent="0.25">
      <c r="A183" s="14" t="s">
        <v>192</v>
      </c>
      <c r="B183" s="14">
        <v>1203724800</v>
      </c>
      <c r="C183" s="14">
        <v>4.5221999999999998E-2</v>
      </c>
      <c r="D183" s="14">
        <v>1.9907000000000001E-2</v>
      </c>
      <c r="E183" s="14">
        <v>3.3749000000000001E-2</v>
      </c>
      <c r="F183" s="14">
        <v>4.1612999999999997E-2</v>
      </c>
    </row>
    <row r="184" spans="1:6" x14ac:dyDescent="0.25">
      <c r="A184" s="14" t="s">
        <v>193</v>
      </c>
      <c r="B184" s="14">
        <v>1204329600</v>
      </c>
      <c r="C184" s="14">
        <v>3.3078999999999997E-2</v>
      </c>
      <c r="D184" s="14">
        <v>2.0108000000000001E-2</v>
      </c>
      <c r="E184" s="14">
        <v>3.363E-2</v>
      </c>
      <c r="F184" s="14">
        <v>3.6845000000000003E-2</v>
      </c>
    </row>
    <row r="185" spans="1:6" x14ac:dyDescent="0.25">
      <c r="A185" s="14" t="s">
        <v>194</v>
      </c>
      <c r="B185" s="14">
        <v>1204934400</v>
      </c>
      <c r="C185" s="14">
        <v>3.8059999999999997E-2</v>
      </c>
      <c r="D185" s="14">
        <v>2.0382000000000001E-2</v>
      </c>
      <c r="E185" s="14">
        <v>3.4331E-2</v>
      </c>
      <c r="F185" s="14">
        <v>3.7786E-2</v>
      </c>
    </row>
    <row r="186" spans="1:6" x14ac:dyDescent="0.25">
      <c r="A186" s="14" t="s">
        <v>195</v>
      </c>
      <c r="B186" s="14">
        <v>1205535600</v>
      </c>
      <c r="C186" s="14">
        <v>3.9315000000000003E-2</v>
      </c>
      <c r="D186" s="14">
        <v>2.0669E-2</v>
      </c>
      <c r="E186" s="14">
        <v>3.5066E-2</v>
      </c>
      <c r="F186" s="14">
        <v>3.8004999999999997E-2</v>
      </c>
    </row>
    <row r="187" spans="1:6" x14ac:dyDescent="0.25">
      <c r="A187" s="14" t="s">
        <v>196</v>
      </c>
      <c r="B187" s="14">
        <v>1206140400</v>
      </c>
      <c r="C187" s="14">
        <v>3.1078999999999999E-2</v>
      </c>
      <c r="D187" s="14">
        <v>2.0827999999999999E-2</v>
      </c>
      <c r="E187" s="14">
        <v>3.4429000000000001E-2</v>
      </c>
      <c r="F187" s="14">
        <v>3.4428E-2</v>
      </c>
    </row>
    <row r="188" spans="1:6" x14ac:dyDescent="0.25">
      <c r="A188" s="14" t="s">
        <v>197</v>
      </c>
      <c r="B188" s="14">
        <v>1206745200</v>
      </c>
      <c r="C188" s="14">
        <v>2.4383999999999999E-2</v>
      </c>
      <c r="D188" s="14">
        <v>2.0879999999999999E-2</v>
      </c>
      <c r="E188" s="14">
        <v>3.2746999999999998E-2</v>
      </c>
      <c r="F188" s="14">
        <v>2.7609999999999999E-2</v>
      </c>
    </row>
    <row r="189" spans="1:6" x14ac:dyDescent="0.25">
      <c r="A189" s="14" t="s">
        <v>198</v>
      </c>
      <c r="B189" s="14">
        <v>1207350000</v>
      </c>
      <c r="C189" s="14">
        <v>2.1869E-2</v>
      </c>
      <c r="D189" s="14">
        <v>2.0893999999999999E-2</v>
      </c>
      <c r="E189" s="14">
        <v>3.1007E-2</v>
      </c>
      <c r="F189" s="14">
        <v>2.4650999999999999E-2</v>
      </c>
    </row>
    <row r="190" spans="1:6" x14ac:dyDescent="0.25">
      <c r="A190" s="14" t="s">
        <v>199</v>
      </c>
      <c r="B190" s="14">
        <v>1207954800</v>
      </c>
      <c r="C190" s="14">
        <v>2.2275E-2</v>
      </c>
      <c r="D190" s="14">
        <v>2.0913999999999999E-2</v>
      </c>
      <c r="E190" s="14">
        <v>2.9596000000000001E-2</v>
      </c>
      <c r="F190" s="14">
        <v>2.3362999999999998E-2</v>
      </c>
    </row>
    <row r="191" spans="1:6" x14ac:dyDescent="0.25">
      <c r="A191" s="14" t="s">
        <v>200</v>
      </c>
      <c r="B191" s="14">
        <v>1208559600</v>
      </c>
      <c r="C191" s="14">
        <v>1.6289999999999999E-2</v>
      </c>
      <c r="D191" s="14">
        <v>2.0840999999999998E-2</v>
      </c>
      <c r="E191" s="14">
        <v>2.7427E-2</v>
      </c>
      <c r="F191" s="14">
        <v>1.8855E-2</v>
      </c>
    </row>
    <row r="192" spans="1:6" x14ac:dyDescent="0.25">
      <c r="A192" s="14" t="s">
        <v>201</v>
      </c>
      <c r="B192" s="14">
        <v>1209164400</v>
      </c>
      <c r="C192" s="14">
        <v>1.9224999999999999E-2</v>
      </c>
      <c r="D192" s="14">
        <v>2.0815E-2</v>
      </c>
      <c r="E192" s="14">
        <v>2.6110000000000001E-2</v>
      </c>
      <c r="F192" s="14">
        <v>1.9272000000000001E-2</v>
      </c>
    </row>
    <row r="193" spans="1:6" x14ac:dyDescent="0.25">
      <c r="A193" s="14" t="s">
        <v>202</v>
      </c>
      <c r="B193" s="14">
        <v>1209769200</v>
      </c>
      <c r="C193" s="14">
        <v>2.3751999999999999E-2</v>
      </c>
      <c r="D193" s="14">
        <v>2.0858999999999999E-2</v>
      </c>
      <c r="E193" s="14">
        <v>2.5729999999999999E-2</v>
      </c>
      <c r="F193" s="14">
        <v>2.2068999999999998E-2</v>
      </c>
    </row>
    <row r="194" spans="1:6" x14ac:dyDescent="0.25">
      <c r="A194" s="14" t="s">
        <v>203</v>
      </c>
      <c r="B194" s="14">
        <v>1210374000</v>
      </c>
      <c r="C194" s="14">
        <v>1.6E-2</v>
      </c>
      <c r="D194" s="14">
        <v>2.0782999999999999E-2</v>
      </c>
      <c r="E194" s="14">
        <v>2.4173E-2</v>
      </c>
      <c r="F194" s="14">
        <v>1.8814000000000001E-2</v>
      </c>
    </row>
    <row r="195" spans="1:6" x14ac:dyDescent="0.25">
      <c r="A195" s="14" t="s">
        <v>204</v>
      </c>
      <c r="B195" s="14">
        <v>1210978800</v>
      </c>
      <c r="C195" s="14">
        <v>1.7642999999999999E-2</v>
      </c>
      <c r="D195" s="14">
        <v>2.0733999999999999E-2</v>
      </c>
      <c r="E195" s="14">
        <v>2.3134999999999999E-2</v>
      </c>
      <c r="F195" s="14">
        <v>1.8513999999999999E-2</v>
      </c>
    </row>
    <row r="196" spans="1:6" x14ac:dyDescent="0.25">
      <c r="A196" s="14" t="s">
        <v>205</v>
      </c>
      <c r="B196" s="14">
        <v>1211583600</v>
      </c>
      <c r="C196" s="14">
        <v>1.6449999999999999E-2</v>
      </c>
      <c r="D196" s="14">
        <v>2.0666E-2</v>
      </c>
      <c r="E196" s="14">
        <v>2.2030000000000001E-2</v>
      </c>
      <c r="F196" s="14">
        <v>1.6913000000000001E-2</v>
      </c>
    </row>
    <row r="197" spans="1:6" x14ac:dyDescent="0.25">
      <c r="A197" s="14" t="s">
        <v>206</v>
      </c>
      <c r="B197" s="14">
        <v>1212188400</v>
      </c>
      <c r="C197" s="14">
        <v>1.9380000000000001E-2</v>
      </c>
      <c r="D197" s="14">
        <v>2.0645E-2</v>
      </c>
      <c r="E197" s="14">
        <v>2.1600999999999999E-2</v>
      </c>
      <c r="F197" s="14">
        <v>1.8454999999999999E-2</v>
      </c>
    </row>
    <row r="198" spans="1:6" x14ac:dyDescent="0.25">
      <c r="A198" s="14" t="s">
        <v>207</v>
      </c>
      <c r="B198" s="14">
        <v>1212793200</v>
      </c>
      <c r="C198" s="14">
        <v>1.8651999999999998E-2</v>
      </c>
      <c r="D198" s="14">
        <v>2.0612999999999999E-2</v>
      </c>
      <c r="E198" s="14">
        <v>2.1122999999999999E-2</v>
      </c>
      <c r="F198" s="14">
        <v>1.8695E-2</v>
      </c>
    </row>
    <row r="199" spans="1:6" x14ac:dyDescent="0.25">
      <c r="A199" s="14" t="s">
        <v>208</v>
      </c>
      <c r="B199" s="14">
        <v>1213398000</v>
      </c>
      <c r="C199" s="14">
        <v>1.6936E-2</v>
      </c>
      <c r="D199" s="14">
        <v>2.0555E-2</v>
      </c>
      <c r="E199" s="14">
        <v>2.0448000000000001E-2</v>
      </c>
      <c r="F199" s="14">
        <v>1.7814E-2</v>
      </c>
    </row>
    <row r="200" spans="1:6" x14ac:dyDescent="0.25">
      <c r="A200" s="14" t="s">
        <v>209</v>
      </c>
      <c r="B200" s="14">
        <v>1214002800</v>
      </c>
      <c r="C200" s="14">
        <v>1.7038999999999999E-2</v>
      </c>
      <c r="D200" s="14">
        <v>2.0500000000000001E-2</v>
      </c>
      <c r="E200" s="14">
        <v>1.9869999999999999E-2</v>
      </c>
      <c r="F200" s="14">
        <v>1.7031999999999999E-2</v>
      </c>
    </row>
    <row r="201" spans="1:6" x14ac:dyDescent="0.25">
      <c r="A201" s="14" t="s">
        <v>210</v>
      </c>
      <c r="B201" s="14">
        <v>1214607600</v>
      </c>
      <c r="C201" s="14">
        <v>1.7073999999999999E-2</v>
      </c>
      <c r="D201" s="14">
        <v>2.0445999999999999E-2</v>
      </c>
      <c r="E201" s="14">
        <v>1.9407000000000001E-2</v>
      </c>
      <c r="F201" s="14">
        <v>1.7000000000000001E-2</v>
      </c>
    </row>
    <row r="202" spans="1:6" x14ac:dyDescent="0.25">
      <c r="A202" s="14" t="s">
        <v>211</v>
      </c>
      <c r="B202" s="14">
        <v>1215212400</v>
      </c>
      <c r="C202" s="14">
        <v>1.7689E-2</v>
      </c>
      <c r="D202" s="14">
        <v>2.0402E-2</v>
      </c>
      <c r="E202" s="14">
        <v>1.9130000000000001E-2</v>
      </c>
      <c r="F202" s="14">
        <v>1.7572999999999998E-2</v>
      </c>
    </row>
    <row r="203" spans="1:6" x14ac:dyDescent="0.25">
      <c r="A203" s="14" t="s">
        <v>212</v>
      </c>
      <c r="B203" s="14">
        <v>1215817200</v>
      </c>
      <c r="C203" s="14">
        <v>3.5460000000000001E-3</v>
      </c>
      <c r="D203" s="14">
        <v>2.0142E-2</v>
      </c>
      <c r="E203" s="14">
        <v>1.6619999999999999E-2</v>
      </c>
      <c r="F203" s="14">
        <v>9.3559999999999997E-3</v>
      </c>
    </row>
    <row r="204" spans="1:6" x14ac:dyDescent="0.25">
      <c r="A204" s="14" t="s">
        <v>213</v>
      </c>
      <c r="B204" s="14">
        <v>1216422000</v>
      </c>
      <c r="C204" s="14">
        <v>9.0600000000000001E-4</v>
      </c>
      <c r="D204" s="14">
        <v>1.9845000000000002E-2</v>
      </c>
      <c r="E204" s="14">
        <v>1.4088E-2</v>
      </c>
      <c r="F204" s="14">
        <v>4.3470000000000002E-3</v>
      </c>
    </row>
    <row r="205" spans="1:6" x14ac:dyDescent="0.25">
      <c r="A205" s="14" t="s">
        <v>214</v>
      </c>
      <c r="B205" s="14">
        <v>1217026800</v>
      </c>
      <c r="C205" s="14">
        <v>0</v>
      </c>
      <c r="D205" s="14">
        <v>1.9539000000000001E-2</v>
      </c>
      <c r="E205" s="14">
        <v>1.1823999999999999E-2</v>
      </c>
      <c r="F205" s="14">
        <v>1.825E-3</v>
      </c>
    </row>
    <row r="206" spans="1:6" x14ac:dyDescent="0.25">
      <c r="A206" s="14" t="s">
        <v>215</v>
      </c>
      <c r="B206" s="14">
        <v>1217631600</v>
      </c>
      <c r="C206" s="14">
        <v>0</v>
      </c>
      <c r="D206" s="14">
        <v>1.9238000000000002E-2</v>
      </c>
      <c r="E206" s="14">
        <v>9.9240000000000005E-3</v>
      </c>
      <c r="F206" s="14">
        <v>7.6599999999999997E-4</v>
      </c>
    </row>
    <row r="207" spans="1:6" x14ac:dyDescent="0.25">
      <c r="A207" s="14" t="s">
        <v>216</v>
      </c>
      <c r="B207" s="14">
        <v>1218236400</v>
      </c>
      <c r="C207" s="14">
        <v>0</v>
      </c>
      <c r="D207" s="14">
        <v>1.8941E-2</v>
      </c>
      <c r="E207" s="14">
        <v>8.3300000000000006E-3</v>
      </c>
      <c r="F207" s="14">
        <v>3.2200000000000002E-4</v>
      </c>
    </row>
    <row r="208" spans="1:6" x14ac:dyDescent="0.25">
      <c r="A208" s="14" t="s">
        <v>217</v>
      </c>
      <c r="B208" s="14">
        <v>1218841200</v>
      </c>
      <c r="C208" s="14">
        <v>0</v>
      </c>
      <c r="D208" s="14">
        <v>1.865E-2</v>
      </c>
      <c r="E208" s="14">
        <v>6.9909999999999998E-3</v>
      </c>
      <c r="F208" s="14">
        <v>1.35E-4</v>
      </c>
    </row>
    <row r="209" spans="1:6" x14ac:dyDescent="0.25">
      <c r="A209" s="14" t="s">
        <v>218</v>
      </c>
      <c r="B209" s="14">
        <v>1219446000</v>
      </c>
      <c r="C209" s="14">
        <v>9.6699999999999998E-4</v>
      </c>
      <c r="D209" s="14">
        <v>1.8377000000000001E-2</v>
      </c>
      <c r="E209" s="14">
        <v>6.0330000000000002E-3</v>
      </c>
      <c r="F209" s="14">
        <v>8.1499999999999997E-4</v>
      </c>
    </row>
    <row r="210" spans="1:6" x14ac:dyDescent="0.25">
      <c r="A210" s="14" t="s">
        <v>219</v>
      </c>
      <c r="B210" s="14">
        <v>1220050800</v>
      </c>
      <c r="C210" s="14">
        <v>1.6476999999999999E-2</v>
      </c>
      <c r="D210" s="14">
        <v>1.8346999999999999E-2</v>
      </c>
      <c r="E210" s="14">
        <v>7.7070000000000003E-3</v>
      </c>
      <c r="F210" s="14">
        <v>9.9729999999999992E-3</v>
      </c>
    </row>
    <row r="211" spans="1:6" x14ac:dyDescent="0.25">
      <c r="A211" s="14" t="s">
        <v>220</v>
      </c>
      <c r="B211" s="14">
        <v>1220655600</v>
      </c>
      <c r="C211" s="14">
        <v>1.9224000000000002E-2</v>
      </c>
      <c r="D211" s="14">
        <v>1.8359E-2</v>
      </c>
      <c r="E211" s="14">
        <v>9.5519999999999997E-3</v>
      </c>
      <c r="F211" s="14">
        <v>1.5497E-2</v>
      </c>
    </row>
    <row r="212" spans="1:6" x14ac:dyDescent="0.25">
      <c r="A212" s="14" t="s">
        <v>221</v>
      </c>
      <c r="B212" s="14">
        <v>1221260400</v>
      </c>
      <c r="C212" s="14">
        <v>1.9584000000000001E-2</v>
      </c>
      <c r="D212" s="14">
        <v>1.8376E-2</v>
      </c>
      <c r="E212" s="14">
        <v>1.115E-2</v>
      </c>
      <c r="F212" s="14">
        <v>1.7916000000000001E-2</v>
      </c>
    </row>
    <row r="213" spans="1:6" x14ac:dyDescent="0.25">
      <c r="A213" s="14" t="s">
        <v>222</v>
      </c>
      <c r="B213" s="14">
        <v>1221865200</v>
      </c>
      <c r="C213" s="14">
        <v>1.7448999999999999E-2</v>
      </c>
      <c r="D213" s="14">
        <v>1.8360000000000001E-2</v>
      </c>
      <c r="E213" s="14">
        <v>1.2068000000000001E-2</v>
      </c>
      <c r="F213" s="14">
        <v>1.6140999999999999E-2</v>
      </c>
    </row>
    <row r="214" spans="1:6" x14ac:dyDescent="0.25">
      <c r="A214" s="14" t="s">
        <v>223</v>
      </c>
      <c r="B214" s="14">
        <v>1222470000</v>
      </c>
      <c r="C214" s="14">
        <v>3.1819999999999999E-3</v>
      </c>
      <c r="D214" s="14">
        <v>1.8126E-2</v>
      </c>
      <c r="E214" s="14">
        <v>1.0633E-2</v>
      </c>
      <c r="F214" s="14">
        <v>8.5280000000000009E-3</v>
      </c>
    </row>
    <row r="215" spans="1:6" x14ac:dyDescent="0.25">
      <c r="A215" s="14" t="s">
        <v>224</v>
      </c>
      <c r="B215" s="14">
        <v>1223074800</v>
      </c>
      <c r="C215" s="14">
        <v>3.0990000000000002E-3</v>
      </c>
      <c r="D215" s="14">
        <v>1.7894E-2</v>
      </c>
      <c r="E215" s="14">
        <v>9.4190000000000003E-3</v>
      </c>
      <c r="F215" s="14">
        <v>5.3400000000000001E-3</v>
      </c>
    </row>
    <row r="216" spans="1:6" x14ac:dyDescent="0.25">
      <c r="A216" s="14" t="s">
        <v>225</v>
      </c>
      <c r="B216" s="14">
        <v>1223679600</v>
      </c>
      <c r="C216" s="14">
        <v>3.2750000000000001E-3</v>
      </c>
      <c r="D216" s="14">
        <v>1.7669000000000001E-2</v>
      </c>
      <c r="E216" s="14">
        <v>8.4340000000000005E-3</v>
      </c>
      <c r="F216" s="14">
        <v>4.2129999999999997E-3</v>
      </c>
    </row>
    <row r="217" spans="1:6" x14ac:dyDescent="0.25">
      <c r="A217" s="14" t="s">
        <v>226</v>
      </c>
      <c r="B217" s="14">
        <v>1224284400</v>
      </c>
      <c r="C217" s="14">
        <v>2.9659999999999999E-3</v>
      </c>
      <c r="D217" s="14">
        <v>1.7441999999999999E-2</v>
      </c>
      <c r="E217" s="14">
        <v>7.5519999999999997E-3</v>
      </c>
      <c r="F217" s="14">
        <v>3.4719999999999998E-3</v>
      </c>
    </row>
    <row r="218" spans="1:6" x14ac:dyDescent="0.25">
      <c r="A218" s="14" t="s">
        <v>227</v>
      </c>
      <c r="B218" s="14">
        <v>1224889200</v>
      </c>
      <c r="C218" s="14">
        <v>2.1090000000000002E-3</v>
      </c>
      <c r="D218" s="14">
        <v>1.7205000000000002E-2</v>
      </c>
      <c r="E218" s="14">
        <v>6.6750000000000004E-3</v>
      </c>
      <c r="F218" s="14">
        <v>2.6559999999999999E-3</v>
      </c>
    </row>
    <row r="219" spans="1:6" x14ac:dyDescent="0.25">
      <c r="A219" s="14" t="s">
        <v>228</v>
      </c>
      <c r="B219" s="14">
        <v>1225494000</v>
      </c>
      <c r="C219" s="14">
        <v>2.8279999999999998E-3</v>
      </c>
      <c r="D219" s="14">
        <v>1.6983000000000002E-2</v>
      </c>
      <c r="E219" s="14">
        <v>6.0540000000000004E-3</v>
      </c>
      <c r="F219" s="14">
        <v>2.7490000000000001E-3</v>
      </c>
    </row>
    <row r="220" spans="1:6" x14ac:dyDescent="0.25">
      <c r="A220" s="14" t="s">
        <v>229</v>
      </c>
      <c r="B220" s="14">
        <v>1226102400</v>
      </c>
      <c r="C220" s="14">
        <v>2.0508999999999999E-2</v>
      </c>
      <c r="D220" s="14">
        <v>1.7037E-2</v>
      </c>
      <c r="E220" s="14">
        <v>8.4100000000000008E-3</v>
      </c>
      <c r="F220" s="14">
        <v>1.3631000000000001E-2</v>
      </c>
    </row>
    <row r="221" spans="1:6" x14ac:dyDescent="0.25">
      <c r="A221" s="14" t="s">
        <v>230</v>
      </c>
      <c r="B221" s="14">
        <v>1226707200</v>
      </c>
      <c r="C221" s="14">
        <v>2.2870000000000001E-2</v>
      </c>
      <c r="D221" s="14">
        <v>1.7125000000000001E-2</v>
      </c>
      <c r="E221" s="14">
        <v>1.0708000000000001E-2</v>
      </c>
      <c r="F221" s="14">
        <v>1.8797000000000001E-2</v>
      </c>
    </row>
    <row r="222" spans="1:6" x14ac:dyDescent="0.25">
      <c r="A222" s="14" t="s">
        <v>231</v>
      </c>
      <c r="B222" s="14">
        <v>1227312000</v>
      </c>
      <c r="C222" s="14">
        <v>2.5909999999999999E-2</v>
      </c>
      <c r="D222" s="14">
        <v>1.7259E-2</v>
      </c>
      <c r="E222" s="14">
        <v>1.3148E-2</v>
      </c>
      <c r="F222" s="14">
        <v>2.3113000000000002E-2</v>
      </c>
    </row>
    <row r="223" spans="1:6" x14ac:dyDescent="0.25">
      <c r="A223" s="14" t="s">
        <v>232</v>
      </c>
      <c r="B223" s="14">
        <v>1227916800</v>
      </c>
      <c r="C223" s="14">
        <v>2.5870000000000001E-2</v>
      </c>
      <c r="D223" s="14">
        <v>1.7389999999999999E-2</v>
      </c>
      <c r="E223" s="14">
        <v>1.5188E-2</v>
      </c>
      <c r="F223" s="14">
        <v>2.4879999999999999E-2</v>
      </c>
    </row>
    <row r="224" spans="1:6" x14ac:dyDescent="0.25">
      <c r="A224" s="14" t="s">
        <v>233</v>
      </c>
      <c r="B224" s="14">
        <v>1228521600</v>
      </c>
      <c r="C224" s="14">
        <v>2.7591999999999998E-2</v>
      </c>
      <c r="D224" s="14">
        <v>1.7545000000000002E-2</v>
      </c>
      <c r="E224" s="14">
        <v>1.7172E-2</v>
      </c>
      <c r="F224" s="14">
        <v>2.6579999999999999E-2</v>
      </c>
    </row>
    <row r="225" spans="1:6" x14ac:dyDescent="0.25">
      <c r="A225" s="14" t="s">
        <v>234</v>
      </c>
      <c r="B225" s="14">
        <v>1229126400</v>
      </c>
      <c r="C225" s="14">
        <v>2.4732000000000001E-2</v>
      </c>
      <c r="D225" s="14">
        <v>1.7654E-2</v>
      </c>
      <c r="E225" s="14">
        <v>1.8357999999999999E-2</v>
      </c>
      <c r="F225" s="14">
        <v>2.5285999999999999E-2</v>
      </c>
    </row>
    <row r="226" spans="1:6" x14ac:dyDescent="0.25">
      <c r="A226" s="14" t="s">
        <v>235</v>
      </c>
      <c r="B226" s="14">
        <v>1229731200</v>
      </c>
      <c r="C226" s="14">
        <v>2.5793E-2</v>
      </c>
      <c r="D226" s="14">
        <v>1.7777999999999999E-2</v>
      </c>
      <c r="E226" s="14">
        <v>1.9531E-2</v>
      </c>
      <c r="F226" s="14">
        <v>2.5481E-2</v>
      </c>
    </row>
    <row r="227" spans="1:6" x14ac:dyDescent="0.25">
      <c r="A227" s="14" t="s">
        <v>236</v>
      </c>
      <c r="B227" s="14">
        <v>1230336000</v>
      </c>
      <c r="C227" s="14">
        <v>2.5985999999999999E-2</v>
      </c>
      <c r="D227" s="14">
        <v>1.7902999999999999E-2</v>
      </c>
      <c r="E227" s="14">
        <v>2.0552000000000001E-2</v>
      </c>
      <c r="F227" s="14">
        <v>2.5776E-2</v>
      </c>
    </row>
    <row r="228" spans="1:6" x14ac:dyDescent="0.25">
      <c r="A228" s="14" t="s">
        <v>237</v>
      </c>
      <c r="B228" s="14">
        <v>1230940800</v>
      </c>
      <c r="C228" s="14">
        <v>1.6923000000000001E-2</v>
      </c>
      <c r="D228" s="14">
        <v>1.7885999999999999E-2</v>
      </c>
      <c r="E228" s="14">
        <v>1.9954E-2</v>
      </c>
      <c r="F228" s="14">
        <v>2.0566000000000001E-2</v>
      </c>
    </row>
    <row r="229" spans="1:6" x14ac:dyDescent="0.25">
      <c r="A229" s="14" t="s">
        <v>238</v>
      </c>
      <c r="B229" s="14">
        <v>1231545600</v>
      </c>
      <c r="C229" s="14">
        <v>2.5586999999999999E-2</v>
      </c>
      <c r="D229" s="14">
        <v>1.8003999999999999E-2</v>
      </c>
      <c r="E229" s="14">
        <v>2.0905E-2</v>
      </c>
      <c r="F229" s="14">
        <v>2.4490999999999999E-2</v>
      </c>
    </row>
    <row r="230" spans="1:6" x14ac:dyDescent="0.25">
      <c r="A230" s="14" t="s">
        <v>239</v>
      </c>
      <c r="B230" s="14">
        <v>1232150400</v>
      </c>
      <c r="C230" s="14">
        <v>2.7778000000000001E-2</v>
      </c>
      <c r="D230" s="14">
        <v>1.8152000000000001E-2</v>
      </c>
      <c r="E230" s="14">
        <v>2.1965999999999999E-2</v>
      </c>
      <c r="F230" s="14">
        <v>2.5957000000000001E-2</v>
      </c>
    </row>
    <row r="231" spans="1:6" x14ac:dyDescent="0.25">
      <c r="A231" s="14" t="s">
        <v>240</v>
      </c>
      <c r="B231" s="14">
        <v>1232755200</v>
      </c>
      <c r="C231" s="14">
        <v>3.0546E-2</v>
      </c>
      <c r="D231" s="14">
        <v>1.8341E-2</v>
      </c>
      <c r="E231" s="14">
        <v>2.3324000000000001E-2</v>
      </c>
      <c r="F231" s="14">
        <v>2.8556999999999999E-2</v>
      </c>
    </row>
    <row r="232" spans="1:6" x14ac:dyDescent="0.25">
      <c r="A232" s="14" t="s">
        <v>241</v>
      </c>
      <c r="B232" s="14">
        <v>1233360000</v>
      </c>
      <c r="C232" s="14">
        <v>3.1094E-2</v>
      </c>
      <c r="D232" s="14">
        <v>1.8536E-2</v>
      </c>
      <c r="E232" s="14">
        <v>2.4541E-2</v>
      </c>
      <c r="F232" s="14">
        <v>2.9801000000000001E-2</v>
      </c>
    </row>
    <row r="233" spans="1:6" x14ac:dyDescent="0.25">
      <c r="A233" s="14" t="s">
        <v>242</v>
      </c>
      <c r="B233" s="14">
        <v>1233964800</v>
      </c>
      <c r="C233" s="14">
        <v>1.8373E-2</v>
      </c>
      <c r="D233" s="14">
        <v>1.8532E-2</v>
      </c>
      <c r="E233" s="14">
        <v>2.3560000000000001E-2</v>
      </c>
      <c r="F233" s="14">
        <v>2.3636999999999998E-2</v>
      </c>
    </row>
    <row r="234" spans="1:6" x14ac:dyDescent="0.25">
      <c r="A234" s="14" t="s">
        <v>243</v>
      </c>
      <c r="B234" s="14">
        <v>1234569600</v>
      </c>
      <c r="C234" s="14">
        <v>2.7716000000000001E-2</v>
      </c>
      <c r="D234" s="14">
        <v>1.8672000000000001E-2</v>
      </c>
      <c r="E234" s="14">
        <v>2.4216000000000001E-2</v>
      </c>
      <c r="F234" s="14">
        <v>2.6096000000000001E-2</v>
      </c>
    </row>
    <row r="235" spans="1:6" x14ac:dyDescent="0.25">
      <c r="A235" s="14" t="s">
        <v>244</v>
      </c>
      <c r="B235" s="14">
        <v>1235174400</v>
      </c>
      <c r="C235" s="14">
        <v>2.0427000000000001E-2</v>
      </c>
      <c r="D235" s="14">
        <v>1.8696999999999998E-2</v>
      </c>
      <c r="E235" s="14">
        <v>2.3609999999999999E-2</v>
      </c>
      <c r="F235" s="14">
        <v>2.3084E-2</v>
      </c>
    </row>
    <row r="236" spans="1:6" x14ac:dyDescent="0.25">
      <c r="A236" s="14" t="s">
        <v>245</v>
      </c>
      <c r="B236" s="14">
        <v>1235779200</v>
      </c>
      <c r="C236" s="14">
        <v>1.1766E-2</v>
      </c>
      <c r="D236" s="14">
        <v>1.8589000000000001E-2</v>
      </c>
      <c r="E236" s="14">
        <v>2.1624999999999998E-2</v>
      </c>
      <c r="F236" s="14">
        <v>1.521E-2</v>
      </c>
    </row>
    <row r="237" spans="1:6" x14ac:dyDescent="0.25">
      <c r="A237" s="14" t="s">
        <v>246</v>
      </c>
      <c r="B237" s="14">
        <v>1236384000</v>
      </c>
      <c r="C237" s="14">
        <v>2.2889999999999998E-3</v>
      </c>
      <c r="D237" s="14">
        <v>1.8338E-2</v>
      </c>
      <c r="E237" s="14">
        <v>1.8513000000000002E-2</v>
      </c>
      <c r="F237" s="14">
        <v>7.6490000000000004E-3</v>
      </c>
    </row>
    <row r="238" spans="1:6" x14ac:dyDescent="0.25">
      <c r="A238" s="14" t="s">
        <v>247</v>
      </c>
      <c r="B238" s="14">
        <v>1236985200</v>
      </c>
      <c r="C238" s="14">
        <v>1.101E-3</v>
      </c>
      <c r="D238" s="14">
        <v>1.8074E-2</v>
      </c>
      <c r="E238" s="14">
        <v>1.5741000000000002E-2</v>
      </c>
      <c r="F238" s="14">
        <v>4.0769999999999999E-3</v>
      </c>
    </row>
    <row r="239" spans="1:6" x14ac:dyDescent="0.25">
      <c r="A239" s="14" t="s">
        <v>248</v>
      </c>
      <c r="B239" s="14">
        <v>1237590000</v>
      </c>
      <c r="C239" s="14">
        <v>5.1650000000000003E-3</v>
      </c>
      <c r="D239" s="14">
        <v>1.7874000000000001E-2</v>
      </c>
      <c r="E239" s="14">
        <v>1.4038999999999999E-2</v>
      </c>
      <c r="F239" s="14">
        <v>4.6979999999999999E-3</v>
      </c>
    </row>
    <row r="240" spans="1:6" x14ac:dyDescent="0.25">
      <c r="A240" s="14" t="s">
        <v>249</v>
      </c>
      <c r="B240" s="14">
        <v>1238194800</v>
      </c>
      <c r="C240" s="14">
        <v>6.0300000000000002E-4</v>
      </c>
      <c r="D240" s="14">
        <v>1.7607999999999999E-2</v>
      </c>
      <c r="E240" s="14">
        <v>1.1875999999999999E-2</v>
      </c>
      <c r="F240" s="14">
        <v>2.2560000000000002E-3</v>
      </c>
    </row>
    <row r="241" spans="1:6" x14ac:dyDescent="0.25">
      <c r="A241" s="14" t="s">
        <v>250</v>
      </c>
      <c r="B241" s="14">
        <v>1238799600</v>
      </c>
      <c r="C241" s="14">
        <v>3.8170000000000001E-3</v>
      </c>
      <c r="D241" s="14">
        <v>1.7395000000000001E-2</v>
      </c>
      <c r="E241" s="14">
        <v>1.0593E-2</v>
      </c>
      <c r="F241" s="14">
        <v>3.4120000000000001E-3</v>
      </c>
    </row>
    <row r="242" spans="1:6" x14ac:dyDescent="0.25">
      <c r="A242" s="14" t="s">
        <v>251</v>
      </c>
      <c r="B242" s="14">
        <v>1239404400</v>
      </c>
      <c r="C242" s="14">
        <v>6.9899999999999997E-3</v>
      </c>
      <c r="D242" s="14">
        <v>1.7233999999999999E-2</v>
      </c>
      <c r="E242" s="14">
        <v>1.0036E-2</v>
      </c>
      <c r="F242" s="14">
        <v>5.9839999999999997E-3</v>
      </c>
    </row>
    <row r="243" spans="1:6" x14ac:dyDescent="0.25">
      <c r="A243" s="14" t="s">
        <v>252</v>
      </c>
      <c r="B243" s="14">
        <v>1240009200</v>
      </c>
      <c r="C243" s="14">
        <v>1.7042000000000002E-2</v>
      </c>
      <c r="D243" s="14">
        <v>1.7229999999999999E-2</v>
      </c>
      <c r="E243" s="14">
        <v>1.1098999999999999E-2</v>
      </c>
      <c r="F243" s="14">
        <v>1.1487000000000001E-2</v>
      </c>
    </row>
    <row r="244" spans="1:6" x14ac:dyDescent="0.25">
      <c r="A244" s="14" t="s">
        <v>253</v>
      </c>
      <c r="B244" s="14">
        <v>1240614000</v>
      </c>
      <c r="C244" s="14">
        <v>6.5420000000000001E-3</v>
      </c>
      <c r="D244" s="14">
        <v>1.7063999999999999E-2</v>
      </c>
      <c r="E244" s="14">
        <v>1.0347E-2</v>
      </c>
      <c r="F244" s="14">
        <v>8.3370000000000007E-3</v>
      </c>
    </row>
    <row r="245" spans="1:6" x14ac:dyDescent="0.25">
      <c r="A245" s="14" t="s">
        <v>254</v>
      </c>
      <c r="B245" s="14">
        <v>1241218800</v>
      </c>
      <c r="C245" s="14">
        <v>9.6069999999999992E-3</v>
      </c>
      <c r="D245" s="14">
        <v>1.6948999999999999E-2</v>
      </c>
      <c r="E245" s="14">
        <v>1.0234999999999999E-2</v>
      </c>
      <c r="F245" s="14">
        <v>9.2860000000000009E-3</v>
      </c>
    </row>
    <row r="246" spans="1:6" x14ac:dyDescent="0.25">
      <c r="A246" s="14" t="s">
        <v>255</v>
      </c>
      <c r="B246" s="14">
        <v>1241823600</v>
      </c>
      <c r="C246" s="14">
        <v>7.1170000000000001E-3</v>
      </c>
      <c r="D246" s="14">
        <v>1.6796999999999999E-2</v>
      </c>
      <c r="E246" s="14">
        <v>9.7190000000000002E-3</v>
      </c>
      <c r="F246" s="14">
        <v>7.8410000000000007E-3</v>
      </c>
    </row>
    <row r="247" spans="1:6" x14ac:dyDescent="0.25">
      <c r="A247" s="14" t="s">
        <v>256</v>
      </c>
      <c r="B247" s="14">
        <v>1242428400</v>
      </c>
      <c r="C247" s="14">
        <v>7.0330000000000002E-3</v>
      </c>
      <c r="D247" s="14">
        <v>1.6646000000000001E-2</v>
      </c>
      <c r="E247" s="14">
        <v>9.2840000000000006E-3</v>
      </c>
      <c r="F247" s="14">
        <v>7.3860000000000002E-3</v>
      </c>
    </row>
    <row r="248" spans="1:6" x14ac:dyDescent="0.25">
      <c r="A248" s="14" t="s">
        <v>257</v>
      </c>
      <c r="B248" s="14">
        <v>1243033200</v>
      </c>
      <c r="C248" s="14">
        <v>2.794E-3</v>
      </c>
      <c r="D248" s="14">
        <v>1.6431999999999999E-2</v>
      </c>
      <c r="E248" s="14">
        <v>8.2319999999999997E-3</v>
      </c>
      <c r="F248" s="14">
        <v>4.6010000000000001E-3</v>
      </c>
    </row>
    <row r="249" spans="1:6" x14ac:dyDescent="0.25">
      <c r="A249" s="14" t="s">
        <v>258</v>
      </c>
      <c r="B249" s="14">
        <v>1243638000</v>
      </c>
      <c r="C249" s="14">
        <v>2.4499999999999999E-3</v>
      </c>
      <c r="D249" s="14">
        <v>1.6216000000000001E-2</v>
      </c>
      <c r="E249" s="14">
        <v>7.3010000000000002E-3</v>
      </c>
      <c r="F249" s="14">
        <v>3.339E-3</v>
      </c>
    </row>
    <row r="250" spans="1:6" x14ac:dyDescent="0.25">
      <c r="A250" s="14" t="s">
        <v>259</v>
      </c>
      <c r="B250" s="14">
        <v>1244242800</v>
      </c>
      <c r="C250" s="14">
        <v>2.4759999999999999E-3</v>
      </c>
      <c r="D250" s="14">
        <v>1.6004000000000001E-2</v>
      </c>
      <c r="E250" s="14">
        <v>6.5269999999999998E-3</v>
      </c>
      <c r="F250" s="14">
        <v>2.885E-3</v>
      </c>
    </row>
    <row r="251" spans="1:6" x14ac:dyDescent="0.25">
      <c r="A251" s="14" t="s">
        <v>260</v>
      </c>
      <c r="B251" s="14">
        <v>1244847600</v>
      </c>
      <c r="C251" s="14">
        <v>5.6140000000000001E-3</v>
      </c>
      <c r="D251" s="14">
        <v>1.5844E-2</v>
      </c>
      <c r="E251" s="14">
        <v>6.4070000000000004E-3</v>
      </c>
      <c r="F251" s="14">
        <v>5.0299999999999997E-3</v>
      </c>
    </row>
    <row r="252" spans="1:6" x14ac:dyDescent="0.25">
      <c r="A252" s="14" t="s">
        <v>261</v>
      </c>
      <c r="B252" s="14">
        <v>1245452400</v>
      </c>
      <c r="C252" s="14">
        <v>1.8889E-2</v>
      </c>
      <c r="D252" s="14">
        <v>1.5890000000000001E-2</v>
      </c>
      <c r="E252" s="14">
        <v>8.404E-3</v>
      </c>
      <c r="F252" s="14">
        <v>1.3107000000000001E-2</v>
      </c>
    </row>
    <row r="253" spans="1:6" x14ac:dyDescent="0.25">
      <c r="A253" s="14" t="s">
        <v>262</v>
      </c>
      <c r="B253" s="14">
        <v>1246057200</v>
      </c>
      <c r="C253" s="14">
        <v>1.3001E-2</v>
      </c>
      <c r="D253" s="14">
        <v>1.5844E-2</v>
      </c>
      <c r="E253" s="14">
        <v>9.1310000000000002E-3</v>
      </c>
      <c r="F253" s="14">
        <v>1.2947E-2</v>
      </c>
    </row>
    <row r="254" spans="1:6" x14ac:dyDescent="0.25">
      <c r="A254" s="14" t="s">
        <v>263</v>
      </c>
      <c r="B254" s="14">
        <v>1246662000</v>
      </c>
      <c r="C254" s="14">
        <v>1.5063999999999999E-2</v>
      </c>
      <c r="D254" s="14">
        <v>1.5831000000000001E-2</v>
      </c>
      <c r="E254" s="14">
        <v>1.0082000000000001E-2</v>
      </c>
      <c r="F254" s="14">
        <v>1.4271000000000001E-2</v>
      </c>
    </row>
    <row r="255" spans="1:6" x14ac:dyDescent="0.25">
      <c r="A255" s="14" t="s">
        <v>264</v>
      </c>
      <c r="B255" s="14">
        <v>1247266800</v>
      </c>
      <c r="C255" s="14">
        <v>1.2581999999999999E-2</v>
      </c>
      <c r="D255" s="14">
        <v>1.5779999999999999E-2</v>
      </c>
      <c r="E255" s="14">
        <v>1.0436000000000001E-2</v>
      </c>
      <c r="F255" s="14">
        <v>1.2538000000000001E-2</v>
      </c>
    </row>
    <row r="256" spans="1:6" x14ac:dyDescent="0.25">
      <c r="A256" s="14" t="s">
        <v>265</v>
      </c>
      <c r="B256" s="14">
        <v>1247871600</v>
      </c>
      <c r="C256" s="14">
        <v>2.5999999999999999E-3</v>
      </c>
      <c r="D256" s="14">
        <v>1.5577000000000001E-2</v>
      </c>
      <c r="E256" s="14">
        <v>9.1750000000000009E-3</v>
      </c>
      <c r="F256" s="14">
        <v>6.7520000000000002E-3</v>
      </c>
    </row>
    <row r="257" spans="1:6" x14ac:dyDescent="0.25">
      <c r="A257" s="14" t="s">
        <v>266</v>
      </c>
      <c r="B257" s="14">
        <v>1248476400</v>
      </c>
      <c r="C257" s="14">
        <v>3.16E-3</v>
      </c>
      <c r="D257" s="14">
        <v>1.5384999999999999E-2</v>
      </c>
      <c r="E257" s="14">
        <v>8.2120000000000005E-3</v>
      </c>
      <c r="F257" s="14">
        <v>4.7650000000000001E-3</v>
      </c>
    </row>
    <row r="258" spans="1:6" x14ac:dyDescent="0.25">
      <c r="A258" s="14" t="s">
        <v>267</v>
      </c>
      <c r="B258" s="14">
        <v>1249081200</v>
      </c>
      <c r="C258" s="14">
        <v>3.5739999999999999E-3</v>
      </c>
      <c r="D258" s="14">
        <v>1.5203E-2</v>
      </c>
      <c r="E258" s="14">
        <v>7.4850000000000003E-3</v>
      </c>
      <c r="F258" s="14">
        <v>4.4949999999999999E-3</v>
      </c>
    </row>
    <row r="259" spans="1:6" x14ac:dyDescent="0.25">
      <c r="A259" s="14" t="s">
        <v>268</v>
      </c>
      <c r="B259" s="14">
        <v>1249686000</v>
      </c>
      <c r="C259" s="14">
        <v>1.4670000000000001E-2</v>
      </c>
      <c r="D259" s="14">
        <v>1.5193E-2</v>
      </c>
      <c r="E259" s="14">
        <v>8.6160000000000004E-3</v>
      </c>
      <c r="F259" s="14">
        <v>1.0205000000000001E-2</v>
      </c>
    </row>
    <row r="260" spans="1:6" x14ac:dyDescent="0.25">
      <c r="A260" s="14" t="s">
        <v>269</v>
      </c>
      <c r="B260" s="14">
        <v>1250290800</v>
      </c>
      <c r="C260" s="14">
        <v>2.3188E-2</v>
      </c>
      <c r="D260" s="14">
        <v>1.5315E-2</v>
      </c>
      <c r="E260" s="14">
        <v>1.0888E-2</v>
      </c>
      <c r="F260" s="14">
        <v>1.6693E-2</v>
      </c>
    </row>
    <row r="261" spans="1:6" x14ac:dyDescent="0.25">
      <c r="A261" s="14" t="s">
        <v>270</v>
      </c>
      <c r="B261" s="14">
        <v>1250895600</v>
      </c>
      <c r="C261" s="14">
        <v>2.1788999999999999E-2</v>
      </c>
      <c r="D261" s="14">
        <v>1.5413E-2</v>
      </c>
      <c r="E261" s="14">
        <v>1.2611000000000001E-2</v>
      </c>
      <c r="F261" s="14">
        <v>1.9401999999999999E-2</v>
      </c>
    </row>
    <row r="262" spans="1:6" x14ac:dyDescent="0.25">
      <c r="A262" s="14" t="s">
        <v>271</v>
      </c>
      <c r="B262" s="14">
        <v>1251500400</v>
      </c>
      <c r="C262" s="14">
        <v>1.8294999999999999E-2</v>
      </c>
      <c r="D262" s="14">
        <v>1.5455999999999999E-2</v>
      </c>
      <c r="E262" s="14">
        <v>1.3539000000000001E-2</v>
      </c>
      <c r="F262" s="14">
        <v>1.9252999999999999E-2</v>
      </c>
    </row>
    <row r="263" spans="1:6" x14ac:dyDescent="0.25">
      <c r="A263" s="14" t="s">
        <v>272</v>
      </c>
      <c r="B263" s="14">
        <v>1252105200</v>
      </c>
      <c r="C263" s="14">
        <v>2.7276999999999999E-2</v>
      </c>
      <c r="D263" s="14">
        <v>1.5637000000000002E-2</v>
      </c>
      <c r="E263" s="14">
        <v>1.5730999999999998E-2</v>
      </c>
      <c r="F263" s="14">
        <v>2.3909E-2</v>
      </c>
    </row>
    <row r="264" spans="1:6" x14ac:dyDescent="0.25">
      <c r="A264" s="14" t="s">
        <v>273</v>
      </c>
      <c r="B264" s="14">
        <v>1252710000</v>
      </c>
      <c r="C264" s="14">
        <v>2.2242000000000001E-2</v>
      </c>
      <c r="D264" s="14">
        <v>1.5737000000000001E-2</v>
      </c>
      <c r="E264" s="14">
        <v>1.6750000000000001E-2</v>
      </c>
      <c r="F264" s="14">
        <v>2.2690999999999999E-2</v>
      </c>
    </row>
    <row r="265" spans="1:6" x14ac:dyDescent="0.25">
      <c r="A265" s="14" t="s">
        <v>274</v>
      </c>
      <c r="B265" s="14">
        <v>1253314800</v>
      </c>
      <c r="C265" s="14">
        <v>7.1999999999999998E-3</v>
      </c>
      <c r="D265" s="14">
        <v>1.5604E-2</v>
      </c>
      <c r="E265" s="14">
        <v>1.5171E-2</v>
      </c>
      <c r="F265" s="14">
        <v>1.3004999999999999E-2</v>
      </c>
    </row>
    <row r="266" spans="1:6" x14ac:dyDescent="0.25">
      <c r="A266" s="14" t="s">
        <v>275</v>
      </c>
      <c r="B266" s="14">
        <v>1253919600</v>
      </c>
      <c r="C266" s="14">
        <v>8.0630000000000007E-3</v>
      </c>
      <c r="D266" s="14">
        <v>1.5488E-2</v>
      </c>
      <c r="E266" s="14">
        <v>1.4066E-2</v>
      </c>
      <c r="F266" s="14">
        <v>1.093E-2</v>
      </c>
    </row>
    <row r="267" spans="1:6" x14ac:dyDescent="0.25">
      <c r="A267" s="14" t="s">
        <v>276</v>
      </c>
      <c r="B267" s="14">
        <v>1254524400</v>
      </c>
      <c r="C267" s="14">
        <v>1.9042E-2</v>
      </c>
      <c r="D267" s="14">
        <v>1.5540999999999999E-2</v>
      </c>
      <c r="E267" s="14">
        <v>1.4829E-2</v>
      </c>
      <c r="F267" s="14">
        <v>1.515E-2</v>
      </c>
    </row>
    <row r="268" spans="1:6" x14ac:dyDescent="0.25">
      <c r="A268" s="14" t="s">
        <v>277</v>
      </c>
      <c r="B268" s="14">
        <v>1255129200</v>
      </c>
      <c r="C268" s="14">
        <v>1.7035999999999999E-2</v>
      </c>
      <c r="D268" s="14">
        <v>1.5563E-2</v>
      </c>
      <c r="E268" s="14">
        <v>1.5176E-2</v>
      </c>
      <c r="F268" s="14">
        <v>1.6308E-2</v>
      </c>
    </row>
    <row r="269" spans="1:6" x14ac:dyDescent="0.25">
      <c r="A269" s="14" t="s">
        <v>278</v>
      </c>
      <c r="B269" s="14">
        <v>1255734000</v>
      </c>
      <c r="C269" s="14">
        <v>1.3442000000000001E-2</v>
      </c>
      <c r="D269" s="14">
        <v>1.5528999999999999E-2</v>
      </c>
      <c r="E269" s="14">
        <v>1.4872E-2</v>
      </c>
      <c r="F269" s="14">
        <v>1.4319999999999999E-2</v>
      </c>
    </row>
    <row r="270" spans="1:6" x14ac:dyDescent="0.25">
      <c r="A270" s="14" t="s">
        <v>279</v>
      </c>
      <c r="B270" s="14">
        <v>1256338800</v>
      </c>
      <c r="C270" s="14">
        <v>7.9609999999999993E-3</v>
      </c>
      <c r="D270" s="14">
        <v>1.5412E-2</v>
      </c>
      <c r="E270" s="14">
        <v>1.375E-2</v>
      </c>
      <c r="F270" s="14">
        <v>1.0534999999999999E-2</v>
      </c>
    </row>
    <row r="271" spans="1:6" x14ac:dyDescent="0.25">
      <c r="A271" s="14" t="s">
        <v>280</v>
      </c>
      <c r="B271" s="14">
        <v>1256943600</v>
      </c>
      <c r="C271" s="14">
        <v>9.0629999999999999E-3</v>
      </c>
      <c r="D271" s="14">
        <v>1.5313E-2</v>
      </c>
      <c r="E271" s="14">
        <v>1.2985999999999999E-2</v>
      </c>
      <c r="F271" s="14">
        <v>9.5610000000000001E-3</v>
      </c>
    </row>
    <row r="272" spans="1:6" x14ac:dyDescent="0.25">
      <c r="A272" s="14" t="s">
        <v>281</v>
      </c>
      <c r="B272" s="14">
        <v>1257552000</v>
      </c>
      <c r="C272" s="14">
        <v>7.6309999999999998E-3</v>
      </c>
      <c r="D272" s="14">
        <v>1.5193999999999999E-2</v>
      </c>
      <c r="E272" s="14">
        <v>1.2109999999999999E-2</v>
      </c>
      <c r="F272" s="14">
        <v>8.3269999999999993E-3</v>
      </c>
    </row>
    <row r="273" spans="1:6" x14ac:dyDescent="0.25">
      <c r="A273" s="14" t="s">
        <v>282</v>
      </c>
      <c r="B273" s="14">
        <v>1258156800</v>
      </c>
      <c r="C273" s="14">
        <v>5.921E-3</v>
      </c>
      <c r="D273" s="14">
        <v>1.5049999999999999E-2</v>
      </c>
      <c r="E273" s="14">
        <v>1.1107000000000001E-2</v>
      </c>
      <c r="F273" s="14">
        <v>6.8329999999999997E-3</v>
      </c>
    </row>
    <row r="274" spans="1:6" x14ac:dyDescent="0.25">
      <c r="A274" s="14" t="s">
        <v>283</v>
      </c>
      <c r="B274" s="14">
        <v>1258761600</v>
      </c>
      <c r="C274" s="14">
        <v>9.3100000000000006E-3</v>
      </c>
      <c r="D274" s="14">
        <v>1.4961E-2</v>
      </c>
      <c r="E274" s="14">
        <v>1.0822E-2</v>
      </c>
      <c r="F274" s="14">
        <v>8.4180000000000001E-3</v>
      </c>
    </row>
    <row r="275" spans="1:6" x14ac:dyDescent="0.25">
      <c r="A275" s="14" t="s">
        <v>284</v>
      </c>
      <c r="B275" s="14">
        <v>1259366400</v>
      </c>
      <c r="C275" s="14">
        <v>6.9740000000000002E-3</v>
      </c>
      <c r="D275" s="14">
        <v>1.4836999999999999E-2</v>
      </c>
      <c r="E275" s="14">
        <v>1.0196999999999999E-2</v>
      </c>
      <c r="F275" s="14">
        <v>7.5269999999999998E-3</v>
      </c>
    </row>
    <row r="276" spans="1:6" x14ac:dyDescent="0.25">
      <c r="A276" s="14" t="s">
        <v>285</v>
      </c>
      <c r="B276" s="14">
        <v>1259971200</v>
      </c>
      <c r="C276" s="14">
        <v>9.3220000000000004E-3</v>
      </c>
      <c r="D276" s="14">
        <v>1.4751999999999999E-2</v>
      </c>
      <c r="E276" s="14">
        <v>1.0066E-2</v>
      </c>
      <c r="F276" s="14">
        <v>8.822E-3</v>
      </c>
    </row>
    <row r="277" spans="1:6" x14ac:dyDescent="0.25">
      <c r="A277" s="14" t="s">
        <v>286</v>
      </c>
      <c r="B277" s="14">
        <v>1260576000</v>
      </c>
      <c r="C277" s="14">
        <v>1.1721000000000001E-2</v>
      </c>
      <c r="D277" s="14">
        <v>1.4704E-2</v>
      </c>
      <c r="E277" s="14">
        <v>1.0324E-2</v>
      </c>
      <c r="F277" s="14">
        <v>1.0463E-2</v>
      </c>
    </row>
    <row r="278" spans="1:6" x14ac:dyDescent="0.25">
      <c r="A278" s="14" t="s">
        <v>287</v>
      </c>
      <c r="B278" s="14">
        <v>1261180800</v>
      </c>
      <c r="C278" s="14">
        <v>1.0030000000000001E-2</v>
      </c>
      <c r="D278" s="14">
        <v>1.4631999999999999E-2</v>
      </c>
      <c r="E278" s="14">
        <v>1.0264000000000001E-2</v>
      </c>
      <c r="F278" s="14">
        <v>1.0083E-2</v>
      </c>
    </row>
    <row r="279" spans="1:6" x14ac:dyDescent="0.25">
      <c r="A279" s="14" t="s">
        <v>288</v>
      </c>
      <c r="B279" s="14">
        <v>1261785600</v>
      </c>
      <c r="C279" s="14">
        <v>1.2448000000000001E-2</v>
      </c>
      <c r="D279" s="14">
        <v>1.4597000000000001E-2</v>
      </c>
      <c r="E279" s="14">
        <v>1.0599000000000001E-2</v>
      </c>
      <c r="F279" s="14">
        <v>1.1273999999999999E-2</v>
      </c>
    </row>
    <row r="280" spans="1:6" x14ac:dyDescent="0.25">
      <c r="A280" s="14" t="s">
        <v>289</v>
      </c>
      <c r="B280" s="14">
        <v>1262390400</v>
      </c>
      <c r="C280" s="14">
        <v>1.5687E-2</v>
      </c>
      <c r="D280" s="14">
        <v>1.4612999999999999E-2</v>
      </c>
      <c r="E280" s="14">
        <v>1.1413E-2</v>
      </c>
      <c r="F280" s="14">
        <v>1.3913999999999999E-2</v>
      </c>
    </row>
    <row r="281" spans="1:6" x14ac:dyDescent="0.25">
      <c r="A281" s="14" t="s">
        <v>290</v>
      </c>
      <c r="B281" s="14">
        <v>1262995200</v>
      </c>
      <c r="C281" s="14">
        <v>1.5167999999999999E-2</v>
      </c>
      <c r="D281" s="14">
        <v>1.4619999999999999E-2</v>
      </c>
      <c r="E281" s="14">
        <v>1.2001E-2</v>
      </c>
      <c r="F281" s="14">
        <v>1.4522999999999999E-2</v>
      </c>
    </row>
    <row r="282" spans="1:6" x14ac:dyDescent="0.25">
      <c r="A282" s="14" t="s">
        <v>291</v>
      </c>
      <c r="B282" s="14">
        <v>1263600000</v>
      </c>
      <c r="C282" s="14">
        <v>1.0155000000000001E-2</v>
      </c>
      <c r="D282" s="14">
        <v>1.4551E-2</v>
      </c>
      <c r="E282" s="14">
        <v>1.1694E-2</v>
      </c>
      <c r="F282" s="14">
        <v>1.1925E-2</v>
      </c>
    </row>
    <row r="283" spans="1:6" x14ac:dyDescent="0.25">
      <c r="A283" s="14" t="s">
        <v>292</v>
      </c>
      <c r="B283" s="14">
        <v>1264204800</v>
      </c>
      <c r="C283" s="14">
        <v>8.7309999999999992E-3</v>
      </c>
      <c r="D283" s="14">
        <v>1.4460000000000001E-2</v>
      </c>
      <c r="E283" s="14">
        <v>1.1221999999999999E-2</v>
      </c>
      <c r="F283" s="14">
        <v>1.023E-2</v>
      </c>
    </row>
    <row r="284" spans="1:6" x14ac:dyDescent="0.25">
      <c r="A284" s="14" t="s">
        <v>293</v>
      </c>
      <c r="B284" s="14">
        <v>1264809600</v>
      </c>
      <c r="C284" s="14">
        <v>1.0177E-2</v>
      </c>
      <c r="D284" s="14">
        <v>1.4394000000000001E-2</v>
      </c>
      <c r="E284" s="14">
        <v>1.1047E-2</v>
      </c>
      <c r="F284" s="14">
        <v>1.0173E-2</v>
      </c>
    </row>
    <row r="285" spans="1:6" x14ac:dyDescent="0.25">
      <c r="A285" s="14" t="s">
        <v>294</v>
      </c>
      <c r="B285" s="14">
        <v>1265414400</v>
      </c>
      <c r="C285" s="14">
        <v>2.055E-3</v>
      </c>
      <c r="D285" s="14">
        <v>1.4203E-2</v>
      </c>
      <c r="E285" s="14">
        <v>9.5759999999999994E-3</v>
      </c>
      <c r="F285" s="14">
        <v>5.0660000000000002E-3</v>
      </c>
    </row>
    <row r="286" spans="1:6" x14ac:dyDescent="0.25">
      <c r="A286" s="14" t="s">
        <v>295</v>
      </c>
      <c r="B286" s="14">
        <v>1266019200</v>
      </c>
      <c r="C286" s="14">
        <v>8.7089999999999997E-3</v>
      </c>
      <c r="D286" s="14">
        <v>1.4118E-2</v>
      </c>
      <c r="E286" s="14">
        <v>9.4900000000000002E-3</v>
      </c>
      <c r="F286" s="14">
        <v>8.1930000000000006E-3</v>
      </c>
    </row>
    <row r="287" spans="1:6" x14ac:dyDescent="0.25">
      <c r="A287" s="14" t="s">
        <v>296</v>
      </c>
      <c r="B287" s="14">
        <v>1266624000</v>
      </c>
      <c r="C287" s="14">
        <v>1.1709000000000001E-2</v>
      </c>
      <c r="D287" s="14">
        <v>1.4080000000000001E-2</v>
      </c>
      <c r="E287" s="14">
        <v>9.835E-3</v>
      </c>
      <c r="F287" s="14">
        <v>1.0184E-2</v>
      </c>
    </row>
    <row r="288" spans="1:6" x14ac:dyDescent="0.25">
      <c r="A288" s="14" t="s">
        <v>297</v>
      </c>
      <c r="B288" s="14">
        <v>1267228800</v>
      </c>
      <c r="C288" s="14">
        <v>9.2599999999999991E-3</v>
      </c>
      <c r="D288" s="14">
        <v>1.4005E-2</v>
      </c>
      <c r="E288" s="14">
        <v>9.7070000000000004E-3</v>
      </c>
      <c r="F288" s="14">
        <v>9.0849999999999993E-3</v>
      </c>
    </row>
    <row r="289" spans="1:6" x14ac:dyDescent="0.25">
      <c r="A289" s="14" t="s">
        <v>298</v>
      </c>
      <c r="B289" s="14">
        <v>1267833600</v>
      </c>
      <c r="C289" s="14">
        <v>9.1479999999999999E-3</v>
      </c>
      <c r="D289" s="14">
        <v>1.393E-2</v>
      </c>
      <c r="E289" s="14">
        <v>9.6100000000000005E-3</v>
      </c>
      <c r="F289" s="14">
        <v>9.0919999999999994E-3</v>
      </c>
    </row>
    <row r="290" spans="1:6" x14ac:dyDescent="0.25">
      <c r="A290" s="14" t="s">
        <v>299</v>
      </c>
      <c r="B290" s="14">
        <v>1268434800</v>
      </c>
      <c r="C290" s="14">
        <v>1.0114E-2</v>
      </c>
      <c r="D290" s="14">
        <v>1.3871E-2</v>
      </c>
      <c r="E290" s="14">
        <v>9.6989999999999993E-3</v>
      </c>
      <c r="F290" s="14">
        <v>9.9299999999999996E-3</v>
      </c>
    </row>
    <row r="291" spans="1:6" x14ac:dyDescent="0.25">
      <c r="A291" s="14" t="s">
        <v>300</v>
      </c>
      <c r="B291" s="14">
        <v>1269039600</v>
      </c>
      <c r="C291" s="14">
        <v>1.5755999999999999E-2</v>
      </c>
      <c r="D291" s="14">
        <v>1.3899E-2</v>
      </c>
      <c r="E291" s="14">
        <v>1.0659E-2</v>
      </c>
      <c r="F291" s="14">
        <v>1.3240999999999999E-2</v>
      </c>
    </row>
    <row r="292" spans="1:6" x14ac:dyDescent="0.25">
      <c r="A292" s="14" t="s">
        <v>301</v>
      </c>
      <c r="B292" s="14">
        <v>1269644400</v>
      </c>
      <c r="C292" s="14">
        <v>1.5514E-2</v>
      </c>
      <c r="D292" s="14">
        <v>1.3922E-2</v>
      </c>
      <c r="E292" s="14">
        <v>1.1443E-2</v>
      </c>
      <c r="F292" s="14">
        <v>1.4782999999999999E-2</v>
      </c>
    </row>
    <row r="293" spans="1:6" x14ac:dyDescent="0.25">
      <c r="A293" s="14" t="s">
        <v>302</v>
      </c>
      <c r="B293" s="14">
        <v>1270249200</v>
      </c>
      <c r="C293" s="14">
        <v>1.6910999999999999E-2</v>
      </c>
      <c r="D293" s="14">
        <v>1.3967E-2</v>
      </c>
      <c r="E293" s="14">
        <v>1.2305E-2</v>
      </c>
      <c r="F293" s="14">
        <v>1.5907000000000001E-2</v>
      </c>
    </row>
    <row r="294" spans="1:6" x14ac:dyDescent="0.25">
      <c r="A294" s="14" t="s">
        <v>303</v>
      </c>
      <c r="B294" s="14">
        <v>1270854000</v>
      </c>
      <c r="C294" s="14">
        <v>1.2867E-2</v>
      </c>
      <c r="D294" s="14">
        <v>1.3949E-2</v>
      </c>
      <c r="E294" s="14">
        <v>1.238E-2</v>
      </c>
      <c r="F294" s="14">
        <v>1.4023000000000001E-2</v>
      </c>
    </row>
    <row r="295" spans="1:6" x14ac:dyDescent="0.25">
      <c r="A295" s="14" t="s">
        <v>304</v>
      </c>
      <c r="B295" s="14">
        <v>1271458800</v>
      </c>
      <c r="C295" s="14">
        <v>1.5361E-2</v>
      </c>
      <c r="D295" s="14">
        <v>1.397E-2</v>
      </c>
      <c r="E295" s="14">
        <v>1.2855999999999999E-2</v>
      </c>
      <c r="F295" s="14">
        <v>1.4903E-2</v>
      </c>
    </row>
    <row r="296" spans="1:6" x14ac:dyDescent="0.25">
      <c r="A296" s="14" t="s">
        <v>305</v>
      </c>
      <c r="B296" s="14">
        <v>1272063600</v>
      </c>
      <c r="C296" s="14">
        <v>1.5058999999999999E-2</v>
      </c>
      <c r="D296" s="14">
        <v>1.3986E-2</v>
      </c>
      <c r="E296" s="14">
        <v>1.3214999999999999E-2</v>
      </c>
      <c r="F296" s="14">
        <v>1.5216E-2</v>
      </c>
    </row>
    <row r="297" spans="1:6" x14ac:dyDescent="0.25">
      <c r="A297" s="14" t="s">
        <v>306</v>
      </c>
      <c r="B297" s="14">
        <v>1272668400</v>
      </c>
      <c r="C297" s="14">
        <v>1.1677999999999999E-2</v>
      </c>
      <c r="D297" s="14">
        <v>1.3949E-2</v>
      </c>
      <c r="E297" s="14">
        <v>1.2913000000000001E-2</v>
      </c>
      <c r="F297" s="14">
        <v>1.2282E-2</v>
      </c>
    </row>
    <row r="298" spans="1:6" x14ac:dyDescent="0.25">
      <c r="A298" s="14" t="s">
        <v>307</v>
      </c>
      <c r="B298" s="14">
        <v>1273273200</v>
      </c>
      <c r="C298" s="14">
        <v>0</v>
      </c>
      <c r="D298" s="14">
        <v>1.3734E-2</v>
      </c>
      <c r="E298" s="14">
        <v>1.0838E-2</v>
      </c>
      <c r="F298" s="14">
        <v>5.1570000000000001E-3</v>
      </c>
    </row>
    <row r="299" spans="1:6" x14ac:dyDescent="0.25">
      <c r="A299" s="14" t="s">
        <v>308</v>
      </c>
      <c r="B299" s="14">
        <v>1273878000</v>
      </c>
      <c r="C299" s="14">
        <v>0</v>
      </c>
      <c r="D299" s="14">
        <v>1.3521999999999999E-2</v>
      </c>
      <c r="E299" s="14">
        <v>9.0969999999999992E-3</v>
      </c>
      <c r="F299" s="14">
        <v>2.1649999999999998E-3</v>
      </c>
    </row>
    <row r="300" spans="1:6" x14ac:dyDescent="0.25">
      <c r="A300" s="14" t="s">
        <v>309</v>
      </c>
      <c r="B300" s="14">
        <v>1274482800</v>
      </c>
      <c r="C300" s="14">
        <v>0</v>
      </c>
      <c r="D300" s="14">
        <v>1.3313999999999999E-2</v>
      </c>
      <c r="E300" s="14">
        <v>7.6350000000000003E-3</v>
      </c>
      <c r="F300" s="14">
        <v>9.0899999999999998E-4</v>
      </c>
    </row>
    <row r="301" spans="1:6" x14ac:dyDescent="0.25">
      <c r="A301" s="14" t="s">
        <v>310</v>
      </c>
      <c r="B301" s="14">
        <v>1275087600</v>
      </c>
      <c r="C301" s="14">
        <v>0</v>
      </c>
      <c r="D301" s="14">
        <v>1.3109000000000001E-2</v>
      </c>
      <c r="E301" s="14">
        <v>6.4079999999999996E-3</v>
      </c>
      <c r="F301" s="14">
        <v>3.8200000000000002E-4</v>
      </c>
    </row>
    <row r="302" spans="1:6" x14ac:dyDescent="0.25">
      <c r="A302" s="14" t="s">
        <v>311</v>
      </c>
      <c r="B302" s="14">
        <v>1275692400</v>
      </c>
      <c r="C302" s="14">
        <v>0</v>
      </c>
      <c r="D302" s="14">
        <v>1.2907E-2</v>
      </c>
      <c r="E302" s="14">
        <v>5.3790000000000001E-3</v>
      </c>
      <c r="F302" s="14">
        <v>1.6000000000000001E-4</v>
      </c>
    </row>
    <row r="303" spans="1:6" x14ac:dyDescent="0.25">
      <c r="A303" s="14" t="s">
        <v>312</v>
      </c>
      <c r="B303" s="14">
        <v>1276297200</v>
      </c>
      <c r="C303" s="14">
        <v>0</v>
      </c>
      <c r="D303" s="14">
        <v>1.2708000000000001E-2</v>
      </c>
      <c r="E303" s="14">
        <v>4.5139999999999998E-3</v>
      </c>
      <c r="F303" s="14">
        <v>6.7000000000000002E-5</v>
      </c>
    </row>
    <row r="304" spans="1:6" x14ac:dyDescent="0.25">
      <c r="A304" s="14" t="s">
        <v>313</v>
      </c>
      <c r="B304" s="14">
        <v>1276902000</v>
      </c>
      <c r="C304" s="14">
        <v>0</v>
      </c>
      <c r="D304" s="14">
        <v>1.2512000000000001E-2</v>
      </c>
      <c r="E304" s="14">
        <v>3.7889999999999998E-3</v>
      </c>
      <c r="F304" s="14">
        <v>2.8E-5</v>
      </c>
    </row>
    <row r="305" spans="1:8" x14ac:dyDescent="0.25">
      <c r="A305" s="14" t="s">
        <v>314</v>
      </c>
      <c r="B305" s="14">
        <v>1277506800</v>
      </c>
      <c r="C305" s="14">
        <v>0</v>
      </c>
      <c r="D305" s="14">
        <v>1.2319E-2</v>
      </c>
      <c r="E305" s="14">
        <v>3.1800000000000001E-3</v>
      </c>
      <c r="F305" s="14">
        <v>1.2E-5</v>
      </c>
    </row>
    <row r="306" spans="1:8" x14ac:dyDescent="0.25">
      <c r="A306" s="14" t="s">
        <v>315</v>
      </c>
      <c r="B306" s="14">
        <v>1278111600</v>
      </c>
      <c r="C306" s="14">
        <v>0</v>
      </c>
      <c r="D306" s="14">
        <v>1.2128999999999999E-2</v>
      </c>
      <c r="E306" s="14">
        <v>2.6689999999999999E-3</v>
      </c>
      <c r="F306" s="14">
        <v>5.0000000000000004E-6</v>
      </c>
    </row>
    <row r="307" spans="1:8" x14ac:dyDescent="0.25">
      <c r="A307" s="14" t="s">
        <v>316</v>
      </c>
      <c r="B307" s="14">
        <v>1278716400</v>
      </c>
      <c r="C307" s="14">
        <v>0</v>
      </c>
      <c r="D307" s="14">
        <v>1.1941999999999999E-2</v>
      </c>
      <c r="E307" s="14">
        <v>2.2399999999999998E-3</v>
      </c>
      <c r="F307" s="14">
        <v>1.9999999999999999E-6</v>
      </c>
    </row>
    <row r="308" spans="1:8" x14ac:dyDescent="0.25">
      <c r="A308" s="14" t="s">
        <v>317</v>
      </c>
      <c r="B308" s="14">
        <v>1279321200</v>
      </c>
      <c r="C308" s="14">
        <v>0</v>
      </c>
      <c r="D308" s="14">
        <v>1.1757999999999999E-2</v>
      </c>
      <c r="E308" s="14">
        <v>1.8799999999999999E-3</v>
      </c>
      <c r="F308" s="14">
        <v>9.9999999999999995E-7</v>
      </c>
    </row>
    <row r="309" spans="1:8" x14ac:dyDescent="0.25">
      <c r="A309" s="14" t="s">
        <v>318</v>
      </c>
      <c r="B309" s="14">
        <v>1279926000</v>
      </c>
      <c r="C309" s="14">
        <v>0</v>
      </c>
      <c r="D309" s="14">
        <v>1.1577E-2</v>
      </c>
      <c r="E309" s="14">
        <v>1.578E-3</v>
      </c>
      <c r="F309" s="14">
        <v>0</v>
      </c>
    </row>
    <row r="310" spans="1:8" x14ac:dyDescent="0.25">
      <c r="A310" s="14" t="s">
        <v>319</v>
      </c>
      <c r="B310" s="14">
        <v>1280530800</v>
      </c>
      <c r="C310" s="14">
        <v>0</v>
      </c>
      <c r="D310" s="14">
        <v>1.1398E-2</v>
      </c>
      <c r="E310" s="14">
        <v>1.325E-3</v>
      </c>
      <c r="F310" s="14">
        <v>0</v>
      </c>
    </row>
    <row r="311" spans="1:8" x14ac:dyDescent="0.25">
      <c r="A311" s="14" t="s">
        <v>320</v>
      </c>
      <c r="B311" s="14">
        <v>1281135600</v>
      </c>
      <c r="C311" s="14">
        <v>0</v>
      </c>
      <c r="D311" s="14">
        <v>1.1221999999999999E-2</v>
      </c>
      <c r="E311" s="14">
        <v>1.1119999999999999E-3</v>
      </c>
      <c r="F311" s="14">
        <v>0</v>
      </c>
    </row>
    <row r="312" spans="1:8" x14ac:dyDescent="0.25">
      <c r="A312" s="14" t="s">
        <v>321</v>
      </c>
      <c r="B312" s="14">
        <v>1281740400</v>
      </c>
      <c r="C312" s="14">
        <v>0</v>
      </c>
      <c r="D312" s="14">
        <v>1.1049E-2</v>
      </c>
      <c r="E312" s="14">
        <v>9.3300000000000002E-4</v>
      </c>
      <c r="F312" s="14">
        <v>0</v>
      </c>
    </row>
    <row r="313" spans="1:8" x14ac:dyDescent="0.25">
      <c r="A313" s="14" t="s">
        <v>322</v>
      </c>
      <c r="B313" s="14">
        <v>1282345200</v>
      </c>
      <c r="C313" s="14">
        <v>0</v>
      </c>
      <c r="D313" s="14">
        <v>1.0879E-2</v>
      </c>
      <c r="E313" s="14">
        <v>7.8299999999999995E-4</v>
      </c>
      <c r="F313" s="14">
        <v>0</v>
      </c>
      <c r="H313" s="14">
        <f>SUM(D261:D313)</f>
        <v>0.73998600000000014</v>
      </c>
    </row>
    <row r="314" spans="1:8" x14ac:dyDescent="0.25">
      <c r="A314" s="14" t="s">
        <v>323</v>
      </c>
      <c r="B314" s="14">
        <v>1282950000</v>
      </c>
      <c r="C314" s="14">
        <v>0</v>
      </c>
      <c r="D314" s="14">
        <v>1.0711E-2</v>
      </c>
      <c r="E314" s="14">
        <v>6.5700000000000003E-4</v>
      </c>
      <c r="F314" s="14">
        <v>0</v>
      </c>
    </row>
    <row r="315" spans="1:8" x14ac:dyDescent="0.25">
      <c r="A315" s="14" t="s">
        <v>324</v>
      </c>
      <c r="B315" s="14">
        <v>1283554800</v>
      </c>
      <c r="C315" s="14">
        <v>0</v>
      </c>
      <c r="D315" s="14">
        <v>1.0546E-2</v>
      </c>
      <c r="E315" s="14">
        <v>5.5199999999999997E-4</v>
      </c>
      <c r="F315" s="14">
        <v>0</v>
      </c>
    </row>
    <row r="316" spans="1:8" x14ac:dyDescent="0.25">
      <c r="A316" s="14" t="s">
        <v>325</v>
      </c>
      <c r="B316" s="14">
        <v>1284159600</v>
      </c>
      <c r="C316" s="14">
        <v>0</v>
      </c>
      <c r="D316" s="14">
        <v>1.0383999999999999E-2</v>
      </c>
      <c r="E316" s="14">
        <v>4.6299999999999998E-4</v>
      </c>
      <c r="F316" s="14">
        <v>0</v>
      </c>
    </row>
    <row r="317" spans="1:8" x14ac:dyDescent="0.25">
      <c r="A317" s="14" t="s">
        <v>326</v>
      </c>
      <c r="B317" s="14">
        <v>1284764400</v>
      </c>
      <c r="C317" s="14">
        <v>0</v>
      </c>
      <c r="D317" s="14">
        <v>1.0224E-2</v>
      </c>
      <c r="E317" s="14">
        <v>3.8900000000000002E-4</v>
      </c>
      <c r="F317" s="14">
        <v>0</v>
      </c>
    </row>
    <row r="318" spans="1:8" x14ac:dyDescent="0.25">
      <c r="A318" s="14" t="s">
        <v>327</v>
      </c>
      <c r="B318" s="14">
        <v>1285369200</v>
      </c>
      <c r="C318" s="14">
        <v>0</v>
      </c>
      <c r="D318" s="14">
        <v>1.0066E-2</v>
      </c>
      <c r="E318" s="14">
        <v>3.2600000000000001E-4</v>
      </c>
      <c r="F318" s="14">
        <v>0</v>
      </c>
    </row>
    <row r="319" spans="1:8" x14ac:dyDescent="0.25">
      <c r="A319" s="14" t="s">
        <v>328</v>
      </c>
      <c r="B319" s="14">
        <v>1285974000</v>
      </c>
      <c r="C319" s="14">
        <v>2.676E-3</v>
      </c>
      <c r="D319" s="14">
        <v>9.9520000000000008E-3</v>
      </c>
      <c r="E319" s="14">
        <v>7.1199999999999996E-4</v>
      </c>
      <c r="F319" s="14">
        <v>1.686E-3</v>
      </c>
    </row>
    <row r="320" spans="1:8" x14ac:dyDescent="0.25">
      <c r="A320" s="14" t="s">
        <v>329</v>
      </c>
      <c r="B320" s="14">
        <v>1286578800</v>
      </c>
      <c r="C320" s="14">
        <v>3.4280000000000001E-3</v>
      </c>
      <c r="D320" s="14">
        <v>9.8510000000000004E-3</v>
      </c>
      <c r="E320" s="14">
        <v>1.1460000000000001E-3</v>
      </c>
      <c r="F320" s="14">
        <v>2.6879999999999999E-3</v>
      </c>
    </row>
    <row r="321" spans="1:6" x14ac:dyDescent="0.25">
      <c r="A321" s="14" t="s">
        <v>330</v>
      </c>
      <c r="B321" s="14">
        <v>1287183600</v>
      </c>
      <c r="C321" s="14">
        <v>4.86E-4</v>
      </c>
      <c r="D321" s="14">
        <v>9.7070000000000004E-3</v>
      </c>
      <c r="E321" s="14">
        <v>1.034E-3</v>
      </c>
      <c r="F321" s="14">
        <v>1.3159999999999999E-3</v>
      </c>
    </row>
    <row r="322" spans="1:6" x14ac:dyDescent="0.25">
      <c r="A322" s="14" t="s">
        <v>331</v>
      </c>
      <c r="B322" s="14">
        <v>1287788400</v>
      </c>
      <c r="C322" s="14">
        <v>0</v>
      </c>
      <c r="D322" s="14">
        <v>9.5569999999999995E-3</v>
      </c>
      <c r="E322" s="14">
        <v>8.6799999999999996E-4</v>
      </c>
      <c r="F322" s="14">
        <v>5.53E-4</v>
      </c>
    </row>
    <row r="323" spans="1:6" x14ac:dyDescent="0.25">
      <c r="A323" s="14" t="s">
        <v>332</v>
      </c>
      <c r="B323" s="14">
        <v>1288393200</v>
      </c>
      <c r="C323" s="14">
        <v>0</v>
      </c>
      <c r="D323" s="14">
        <v>9.41E-3</v>
      </c>
      <c r="E323" s="14">
        <v>7.2900000000000005E-4</v>
      </c>
      <c r="F323" s="14">
        <v>2.32E-4</v>
      </c>
    </row>
    <row r="324" spans="1:6" x14ac:dyDescent="0.25">
      <c r="A324" s="14" t="s">
        <v>333</v>
      </c>
      <c r="B324" s="14">
        <v>1289001600</v>
      </c>
      <c r="C324" s="14">
        <v>0</v>
      </c>
      <c r="D324" s="14">
        <v>9.2639999999999997E-3</v>
      </c>
      <c r="E324" s="14">
        <v>6.11E-4</v>
      </c>
      <c r="F324" s="14">
        <v>9.7E-5</v>
      </c>
    </row>
    <row r="325" spans="1:6" x14ac:dyDescent="0.25">
      <c r="A325" s="14" t="s">
        <v>334</v>
      </c>
      <c r="B325" s="14">
        <v>1289606400</v>
      </c>
      <c r="C325" s="14">
        <v>0</v>
      </c>
      <c r="D325" s="14">
        <v>9.1210000000000006E-3</v>
      </c>
      <c r="E325" s="14">
        <v>5.13E-4</v>
      </c>
      <c r="F325" s="14">
        <v>4.1E-5</v>
      </c>
    </row>
    <row r="326" spans="1:6" x14ac:dyDescent="0.25">
      <c r="A326" s="14" t="s">
        <v>335</v>
      </c>
      <c r="B326" s="14">
        <v>1290211200</v>
      </c>
      <c r="C326" s="14">
        <v>0</v>
      </c>
      <c r="D326" s="14">
        <v>8.9809999999999994E-3</v>
      </c>
      <c r="E326" s="14">
        <v>4.2999999999999999E-4</v>
      </c>
      <c r="F326" s="14">
        <v>1.7E-5</v>
      </c>
    </row>
    <row r="327" spans="1:6" x14ac:dyDescent="0.25">
      <c r="A327" s="14" t="s">
        <v>336</v>
      </c>
      <c r="B327" s="14">
        <v>1290816000</v>
      </c>
      <c r="C327" s="14">
        <v>0</v>
      </c>
      <c r="D327" s="14">
        <v>8.8419999999999992E-3</v>
      </c>
      <c r="E327" s="14">
        <v>3.6099999999999999E-4</v>
      </c>
      <c r="F327" s="14">
        <v>6.9999999999999999E-6</v>
      </c>
    </row>
    <row r="328" spans="1:6" x14ac:dyDescent="0.25">
      <c r="A328" s="14" t="s">
        <v>337</v>
      </c>
      <c r="B328" s="14">
        <v>1291420800</v>
      </c>
      <c r="C328" s="14">
        <v>0</v>
      </c>
      <c r="D328" s="14">
        <v>8.7060000000000002E-3</v>
      </c>
      <c r="E328" s="14">
        <v>3.0299999999999999E-4</v>
      </c>
      <c r="F328" s="14">
        <v>3.0000000000000001E-6</v>
      </c>
    </row>
    <row r="329" spans="1:6" x14ac:dyDescent="0.25">
      <c r="A329" s="14" t="s">
        <v>338</v>
      </c>
      <c r="B329" s="14">
        <v>1292025600</v>
      </c>
      <c r="C329" s="14">
        <v>0</v>
      </c>
      <c r="D329" s="14">
        <v>8.5719999999999998E-3</v>
      </c>
      <c r="E329" s="14">
        <v>2.5399999999999999E-4</v>
      </c>
      <c r="F329" s="14">
        <v>9.9999999999999995E-7</v>
      </c>
    </row>
    <row r="330" spans="1:6" x14ac:dyDescent="0.25">
      <c r="A330" s="14" t="s">
        <v>339</v>
      </c>
      <c r="B330" s="14">
        <v>1292630400</v>
      </c>
      <c r="C330" s="14">
        <v>0</v>
      </c>
      <c r="D330" s="14">
        <v>8.4390000000000003E-3</v>
      </c>
      <c r="E330" s="14">
        <v>2.14E-4</v>
      </c>
      <c r="F330" s="14">
        <v>9.9999999999999995E-7</v>
      </c>
    </row>
    <row r="331" spans="1:6" x14ac:dyDescent="0.25">
      <c r="A331" s="14" t="s">
        <v>340</v>
      </c>
      <c r="B331" s="14">
        <v>1293235200</v>
      </c>
      <c r="C331" s="14">
        <v>0</v>
      </c>
      <c r="D331" s="14">
        <v>8.3090000000000004E-3</v>
      </c>
      <c r="E331" s="14">
        <v>1.7899999999999999E-4</v>
      </c>
      <c r="F331" s="14">
        <v>0</v>
      </c>
    </row>
    <row r="332" spans="1:6" x14ac:dyDescent="0.25">
      <c r="A332" s="14" t="s">
        <v>341</v>
      </c>
      <c r="B332" s="14">
        <v>1293840000</v>
      </c>
      <c r="C332" s="14">
        <v>0</v>
      </c>
      <c r="D332" s="14">
        <v>8.1810000000000008E-3</v>
      </c>
      <c r="E332" s="14">
        <v>1.4999999999999999E-4</v>
      </c>
      <c r="F332" s="14">
        <v>0</v>
      </c>
    </row>
    <row r="333" spans="1:6" x14ac:dyDescent="0.25">
      <c r="A333" s="14" t="s">
        <v>342</v>
      </c>
      <c r="B333" s="14">
        <v>1294444800</v>
      </c>
      <c r="C333" s="14">
        <v>0</v>
      </c>
      <c r="D333" s="14">
        <v>8.0549999999999997E-3</v>
      </c>
      <c r="E333" s="14">
        <v>1.26E-4</v>
      </c>
      <c r="F333" s="14">
        <v>0</v>
      </c>
    </row>
    <row r="334" spans="1:6" x14ac:dyDescent="0.25">
      <c r="A334" s="14" t="s">
        <v>343</v>
      </c>
      <c r="B334" s="14">
        <v>1295049600</v>
      </c>
      <c r="C334" s="14">
        <v>0</v>
      </c>
      <c r="D334" s="14">
        <v>7.9310000000000005E-3</v>
      </c>
      <c r="E334" s="14">
        <v>1.06E-4</v>
      </c>
      <c r="F334" s="14">
        <v>0</v>
      </c>
    </row>
    <row r="335" spans="1:6" x14ac:dyDescent="0.25">
      <c r="A335" s="14" t="s">
        <v>344</v>
      </c>
      <c r="B335" s="14">
        <v>1295654400</v>
      </c>
      <c r="C335" s="14">
        <v>0</v>
      </c>
      <c r="D335" s="14">
        <v>7.809E-3</v>
      </c>
      <c r="E335" s="14">
        <v>8.8999999999999995E-5</v>
      </c>
      <c r="F335" s="14">
        <v>0</v>
      </c>
    </row>
    <row r="336" spans="1:6" x14ac:dyDescent="0.25">
      <c r="A336" s="14" t="s">
        <v>345</v>
      </c>
      <c r="B336" s="14">
        <v>1296259200</v>
      </c>
      <c r="C336" s="14">
        <v>0</v>
      </c>
      <c r="D336" s="14">
        <v>7.6880000000000004E-3</v>
      </c>
      <c r="E336" s="14">
        <v>7.4999999999999993E-5</v>
      </c>
      <c r="F336" s="14">
        <v>0</v>
      </c>
    </row>
    <row r="337" spans="1:6" x14ac:dyDescent="0.25">
      <c r="A337" s="14" t="s">
        <v>346</v>
      </c>
      <c r="B337" s="14">
        <v>1296864000</v>
      </c>
      <c r="C337" s="14">
        <v>0</v>
      </c>
      <c r="D337" s="14">
        <v>7.5700000000000003E-3</v>
      </c>
      <c r="E337" s="14">
        <v>6.3E-5</v>
      </c>
      <c r="F337" s="14">
        <v>0</v>
      </c>
    </row>
    <row r="338" spans="1:6" x14ac:dyDescent="0.25">
      <c r="A338" s="14" t="s">
        <v>347</v>
      </c>
      <c r="B338" s="14">
        <v>1297468800</v>
      </c>
      <c r="C338" s="14">
        <v>0</v>
      </c>
      <c r="D338" s="14">
        <v>7.4530000000000004E-3</v>
      </c>
      <c r="E338" s="14">
        <v>5.3000000000000001E-5</v>
      </c>
      <c r="F338" s="14">
        <v>0</v>
      </c>
    </row>
    <row r="339" spans="1:6" x14ac:dyDescent="0.25">
      <c r="A339" s="14" t="s">
        <v>348</v>
      </c>
      <c r="B339" s="14">
        <v>1298073600</v>
      </c>
      <c r="C339" s="14">
        <v>0</v>
      </c>
      <c r="D339" s="14">
        <v>7.3379999999999999E-3</v>
      </c>
      <c r="E339" s="14">
        <v>4.3999999999999999E-5</v>
      </c>
      <c r="F339" s="14">
        <v>0</v>
      </c>
    </row>
    <row r="340" spans="1:6" x14ac:dyDescent="0.25">
      <c r="A340" s="14" t="s">
        <v>349</v>
      </c>
      <c r="B340" s="14">
        <v>1298678400</v>
      </c>
      <c r="C340" s="14">
        <v>0</v>
      </c>
      <c r="D340" s="14">
        <v>7.2249999999999997E-3</v>
      </c>
      <c r="E340" s="14">
        <v>3.6999999999999998E-5</v>
      </c>
      <c r="F340" s="14">
        <v>0</v>
      </c>
    </row>
    <row r="341" spans="1:6" x14ac:dyDescent="0.25">
      <c r="A341" s="14" t="s">
        <v>350</v>
      </c>
      <c r="B341" s="14">
        <v>1299283200</v>
      </c>
      <c r="C341" s="14">
        <v>0</v>
      </c>
      <c r="D341" s="14">
        <v>7.1139999999999997E-3</v>
      </c>
      <c r="E341" s="14">
        <v>3.1000000000000001E-5</v>
      </c>
      <c r="F341" s="14">
        <v>0</v>
      </c>
    </row>
    <row r="342" spans="1:6" x14ac:dyDescent="0.25">
      <c r="A342" s="14" t="s">
        <v>351</v>
      </c>
      <c r="B342" s="14">
        <v>1299884400</v>
      </c>
      <c r="C342" s="14">
        <v>0</v>
      </c>
      <c r="D342" s="14">
        <v>7.0049999999999999E-3</v>
      </c>
      <c r="E342" s="14">
        <v>2.5999999999999998E-5</v>
      </c>
      <c r="F342" s="14">
        <v>0</v>
      </c>
    </row>
    <row r="343" spans="1:6" x14ac:dyDescent="0.25">
      <c r="A343" s="14" t="s">
        <v>352</v>
      </c>
      <c r="B343" s="14">
        <v>1300489200</v>
      </c>
      <c r="C343" s="14">
        <v>0</v>
      </c>
      <c r="D343" s="14">
        <v>6.8970000000000004E-3</v>
      </c>
      <c r="E343" s="14">
        <v>2.1999999999999999E-5</v>
      </c>
      <c r="F343" s="14">
        <v>0</v>
      </c>
    </row>
    <row r="344" spans="1:6" x14ac:dyDescent="0.25">
      <c r="A344" s="14" t="s">
        <v>353</v>
      </c>
      <c r="B344" s="14">
        <v>1301094000</v>
      </c>
      <c r="C344" s="14">
        <v>0</v>
      </c>
      <c r="D344" s="14">
        <v>6.79E-3</v>
      </c>
      <c r="E344" s="14">
        <v>1.8E-5</v>
      </c>
      <c r="F344" s="14">
        <v>0</v>
      </c>
    </row>
    <row r="345" spans="1:6" x14ac:dyDescent="0.25">
      <c r="A345" s="14" t="s">
        <v>354</v>
      </c>
      <c r="B345" s="14">
        <v>1301698800</v>
      </c>
      <c r="C345" s="14">
        <v>0</v>
      </c>
      <c r="D345" s="14">
        <v>6.6860000000000001E-3</v>
      </c>
      <c r="E345" s="14">
        <v>1.5E-5</v>
      </c>
      <c r="F345" s="14">
        <v>0</v>
      </c>
    </row>
    <row r="346" spans="1:6" x14ac:dyDescent="0.25">
      <c r="A346" s="14" t="s">
        <v>355</v>
      </c>
      <c r="B346" s="14">
        <v>1302303600</v>
      </c>
      <c r="C346" s="14">
        <v>0</v>
      </c>
      <c r="D346" s="14">
        <v>6.5830000000000003E-3</v>
      </c>
      <c r="E346" s="14">
        <v>1.2999999999999999E-5</v>
      </c>
      <c r="F346" s="14">
        <v>0</v>
      </c>
    </row>
    <row r="347" spans="1:6" x14ac:dyDescent="0.25">
      <c r="A347" s="14" t="s">
        <v>356</v>
      </c>
      <c r="B347" s="14">
        <v>1302908400</v>
      </c>
      <c r="C347" s="14">
        <v>0</v>
      </c>
      <c r="D347" s="14">
        <v>6.4809999999999998E-3</v>
      </c>
      <c r="E347" s="14">
        <v>1.1E-5</v>
      </c>
      <c r="F347" s="14">
        <v>0</v>
      </c>
    </row>
    <row r="348" spans="1:6" x14ac:dyDescent="0.25">
      <c r="A348" s="14" t="s">
        <v>357</v>
      </c>
      <c r="B348" s="14">
        <v>1303513200</v>
      </c>
      <c r="C348" s="14">
        <v>0</v>
      </c>
      <c r="D348" s="14">
        <v>6.3810000000000004E-3</v>
      </c>
      <c r="E348" s="14">
        <v>9.0000000000000002E-6</v>
      </c>
      <c r="F348" s="14">
        <v>0</v>
      </c>
    </row>
    <row r="349" spans="1:6" x14ac:dyDescent="0.25">
      <c r="A349" s="14" t="s">
        <v>358</v>
      </c>
      <c r="B349" s="14">
        <v>1304118000</v>
      </c>
      <c r="C349" s="14">
        <v>0</v>
      </c>
      <c r="D349" s="14">
        <v>6.2830000000000004E-3</v>
      </c>
      <c r="E349" s="14">
        <v>7.9999999999999996E-6</v>
      </c>
      <c r="F349" s="14">
        <v>0</v>
      </c>
    </row>
    <row r="350" spans="1:6" x14ac:dyDescent="0.25">
      <c r="A350" s="14" t="s">
        <v>359</v>
      </c>
      <c r="B350" s="14">
        <v>1304722800</v>
      </c>
      <c r="C350" s="14">
        <v>0</v>
      </c>
      <c r="D350" s="14">
        <v>6.1859999999999997E-3</v>
      </c>
      <c r="E350" s="14">
        <v>6.0000000000000002E-6</v>
      </c>
      <c r="F350" s="14">
        <v>0</v>
      </c>
    </row>
    <row r="351" spans="1:6" x14ac:dyDescent="0.25">
      <c r="A351" s="14" t="s">
        <v>360</v>
      </c>
      <c r="B351" s="14">
        <v>1305327600</v>
      </c>
      <c r="C351" s="14">
        <v>0</v>
      </c>
      <c r="D351" s="14">
        <v>6.0899999999999999E-3</v>
      </c>
      <c r="E351" s="14">
        <v>5.0000000000000004E-6</v>
      </c>
      <c r="F351" s="14">
        <v>0</v>
      </c>
    </row>
    <row r="352" spans="1:6" x14ac:dyDescent="0.25">
      <c r="A352" s="14" t="s">
        <v>361</v>
      </c>
      <c r="B352" s="14">
        <v>1305932400</v>
      </c>
      <c r="C352" s="14">
        <v>0</v>
      </c>
      <c r="D352" s="14">
        <v>5.9969999999999997E-3</v>
      </c>
      <c r="E352" s="14">
        <v>5.0000000000000004E-6</v>
      </c>
      <c r="F352" s="14">
        <v>0</v>
      </c>
    </row>
    <row r="353" spans="1:6" x14ac:dyDescent="0.25">
      <c r="A353" s="14" t="s">
        <v>362</v>
      </c>
      <c r="B353" s="14">
        <v>1306537200</v>
      </c>
      <c r="C353" s="14">
        <v>0</v>
      </c>
      <c r="D353" s="14">
        <v>5.9040000000000004E-3</v>
      </c>
      <c r="E353" s="14">
        <v>3.9999999999999998E-6</v>
      </c>
      <c r="F353" s="14">
        <v>0</v>
      </c>
    </row>
    <row r="354" spans="1:6" x14ac:dyDescent="0.25">
      <c r="A354" s="14" t="s">
        <v>363</v>
      </c>
      <c r="B354" s="14">
        <v>1307142000</v>
      </c>
      <c r="C354" s="14">
        <v>0</v>
      </c>
      <c r="D354" s="14">
        <v>5.8129999999999996E-3</v>
      </c>
      <c r="E354" s="14">
        <v>3.0000000000000001E-6</v>
      </c>
      <c r="F354" s="14">
        <v>0</v>
      </c>
    </row>
    <row r="355" spans="1:6" x14ac:dyDescent="0.25">
      <c r="A355" s="14" t="s">
        <v>364</v>
      </c>
      <c r="B355" s="14">
        <v>1307746800</v>
      </c>
      <c r="C355" s="14">
        <v>0</v>
      </c>
      <c r="D355" s="14">
        <v>5.7239999999999999E-3</v>
      </c>
      <c r="E355" s="14">
        <v>3.0000000000000001E-6</v>
      </c>
      <c r="F355" s="14">
        <v>0</v>
      </c>
    </row>
    <row r="356" spans="1:6" x14ac:dyDescent="0.25">
      <c r="A356" s="14" t="s">
        <v>365</v>
      </c>
      <c r="B356" s="14">
        <v>1308351600</v>
      </c>
      <c r="C356" s="14">
        <v>0</v>
      </c>
      <c r="D356" s="14">
        <v>5.6350000000000003E-3</v>
      </c>
      <c r="E356" s="14">
        <v>1.9999999999999999E-6</v>
      </c>
      <c r="F356" s="14">
        <v>0</v>
      </c>
    </row>
    <row r="357" spans="1:6" x14ac:dyDescent="0.25">
      <c r="A357" s="14" t="s">
        <v>366</v>
      </c>
      <c r="B357" s="14">
        <v>1308956400</v>
      </c>
      <c r="C357" s="14">
        <v>0</v>
      </c>
      <c r="D357" s="14">
        <v>5.548E-3</v>
      </c>
      <c r="E357" s="14">
        <v>1.9999999999999999E-6</v>
      </c>
      <c r="F357" s="14">
        <v>0</v>
      </c>
    </row>
    <row r="358" spans="1:6" x14ac:dyDescent="0.25">
      <c r="A358" s="14" t="s">
        <v>367</v>
      </c>
      <c r="B358" s="14">
        <v>1309561200</v>
      </c>
      <c r="C358" s="14">
        <v>0</v>
      </c>
      <c r="D358" s="14">
        <v>5.463E-3</v>
      </c>
      <c r="E358" s="14">
        <v>1.9999999999999999E-6</v>
      </c>
      <c r="F358" s="14">
        <v>0</v>
      </c>
    </row>
    <row r="359" spans="1:6" x14ac:dyDescent="0.25">
      <c r="A359" s="14" t="s">
        <v>368</v>
      </c>
      <c r="B359" s="14">
        <v>1310166000</v>
      </c>
      <c r="C359" s="14">
        <v>0</v>
      </c>
      <c r="D359" s="14">
        <v>5.3790000000000001E-3</v>
      </c>
      <c r="E359" s="14">
        <v>9.9999999999999995E-7</v>
      </c>
      <c r="F359" s="14">
        <v>0</v>
      </c>
    </row>
    <row r="360" spans="1:6" x14ac:dyDescent="0.25">
      <c r="A360" s="14" t="s">
        <v>369</v>
      </c>
      <c r="B360" s="14">
        <v>1310770800</v>
      </c>
      <c r="C360" s="14">
        <v>0</v>
      </c>
      <c r="D360" s="14">
        <v>5.2960000000000004E-3</v>
      </c>
      <c r="E360" s="14">
        <v>9.9999999999999995E-7</v>
      </c>
      <c r="F360" s="14">
        <v>0</v>
      </c>
    </row>
    <row r="361" spans="1:6" x14ac:dyDescent="0.25">
      <c r="A361" s="14" t="s">
        <v>370</v>
      </c>
      <c r="B361" s="14">
        <v>1311375600</v>
      </c>
      <c r="C361" s="14">
        <v>0</v>
      </c>
      <c r="D361" s="14">
        <v>5.2139999999999999E-3</v>
      </c>
      <c r="E361" s="14">
        <v>9.9999999999999995E-7</v>
      </c>
      <c r="F361" s="14">
        <v>0</v>
      </c>
    </row>
    <row r="362" spans="1:6" x14ac:dyDescent="0.25">
      <c r="A362" s="14" t="s">
        <v>371</v>
      </c>
      <c r="B362" s="14">
        <v>1311980400</v>
      </c>
      <c r="C362" s="14">
        <v>0</v>
      </c>
      <c r="D362" s="14">
        <v>5.1339999999999997E-3</v>
      </c>
      <c r="E362" s="14">
        <v>9.9999999999999995E-7</v>
      </c>
      <c r="F362" s="14">
        <v>0</v>
      </c>
    </row>
    <row r="363" spans="1:6" x14ac:dyDescent="0.25">
      <c r="A363" s="14" t="s">
        <v>372</v>
      </c>
      <c r="B363" s="14">
        <v>1312585200</v>
      </c>
      <c r="C363" s="14">
        <v>1.8799999999999999E-4</v>
      </c>
      <c r="D363" s="14">
        <v>5.058E-3</v>
      </c>
      <c r="E363" s="14">
        <v>3.1000000000000001E-5</v>
      </c>
      <c r="F363" s="14">
        <v>1.03E-4</v>
      </c>
    </row>
    <row r="364" spans="1:6" x14ac:dyDescent="0.25">
      <c r="A364" s="14" t="s">
        <v>373</v>
      </c>
      <c r="B364" s="14">
        <v>1313190000</v>
      </c>
      <c r="C364" s="14">
        <v>9.9999999999999995E-7</v>
      </c>
      <c r="D364" s="14">
        <v>4.9800000000000001E-3</v>
      </c>
      <c r="E364" s="14">
        <v>2.5999999999999998E-5</v>
      </c>
      <c r="F364" s="14">
        <v>4.3999999999999999E-5</v>
      </c>
    </row>
    <row r="365" spans="1:6" x14ac:dyDescent="0.25">
      <c r="A365" s="14" t="s">
        <v>374</v>
      </c>
      <c r="B365" s="14">
        <v>1313794800</v>
      </c>
      <c r="C365" s="14">
        <v>0</v>
      </c>
      <c r="D365" s="14">
        <v>4.9030000000000002E-3</v>
      </c>
      <c r="E365" s="14">
        <v>2.1999999999999999E-5</v>
      </c>
      <c r="F365" s="14">
        <v>1.8E-5</v>
      </c>
    </row>
    <row r="366" spans="1:6" x14ac:dyDescent="0.25">
      <c r="A366" s="14" t="s">
        <v>375</v>
      </c>
      <c r="B366" s="14">
        <v>1314399600</v>
      </c>
      <c r="C366" s="14">
        <v>0</v>
      </c>
      <c r="D366" s="14">
        <v>4.8269999999999997E-3</v>
      </c>
      <c r="E366" s="14">
        <v>1.9000000000000001E-5</v>
      </c>
      <c r="F366" s="14">
        <v>7.9999999999999996E-6</v>
      </c>
    </row>
    <row r="367" spans="1:6" x14ac:dyDescent="0.25">
      <c r="A367" s="14" t="s">
        <v>376</v>
      </c>
      <c r="B367" s="14">
        <v>1315004400</v>
      </c>
      <c r="C367" s="14">
        <v>4.1999999999999998E-5</v>
      </c>
      <c r="D367" s="14">
        <v>4.7530000000000003E-3</v>
      </c>
      <c r="E367" s="14">
        <v>2.1999999999999999E-5</v>
      </c>
      <c r="F367" s="14">
        <v>3.1999999999999999E-5</v>
      </c>
    </row>
    <row r="368" spans="1:6" x14ac:dyDescent="0.25">
      <c r="A368" s="14" t="s">
        <v>377</v>
      </c>
      <c r="B368" s="14">
        <v>1315609200</v>
      </c>
      <c r="C368" s="14">
        <v>7.6900000000000004E-4</v>
      </c>
      <c r="D368" s="14">
        <v>4.692E-3</v>
      </c>
      <c r="E368" s="14">
        <v>1.44E-4</v>
      </c>
      <c r="F368" s="14">
        <v>4.9700000000000005E-4</v>
      </c>
    </row>
    <row r="369" spans="1:6" x14ac:dyDescent="0.25">
      <c r="A369" s="14" t="s">
        <v>378</v>
      </c>
      <c r="B369" s="14">
        <v>1316214000</v>
      </c>
      <c r="C369" s="14">
        <v>7.1199999999999996E-4</v>
      </c>
      <c r="D369" s="14">
        <v>4.6309999999999997E-3</v>
      </c>
      <c r="E369" s="14">
        <v>2.3699999999999999E-4</v>
      </c>
      <c r="F369" s="14">
        <v>6.4700000000000001E-4</v>
      </c>
    </row>
    <row r="370" spans="1:6" x14ac:dyDescent="0.25">
      <c r="A370" s="14" t="s">
        <v>379</v>
      </c>
      <c r="B370" s="14">
        <v>1316818800</v>
      </c>
      <c r="C370" s="14">
        <v>1.3829999999999999E-3</v>
      </c>
      <c r="D370" s="14">
        <v>4.5799999999999999E-3</v>
      </c>
      <c r="E370" s="14">
        <v>4.2099999999999999E-4</v>
      </c>
      <c r="F370" s="14">
        <v>1.0870000000000001E-3</v>
      </c>
    </row>
    <row r="371" spans="1:6" x14ac:dyDescent="0.25">
      <c r="A371" s="14" t="s">
        <v>380</v>
      </c>
      <c r="B371" s="14">
        <v>1317423600</v>
      </c>
      <c r="C371" s="14">
        <v>2.4520000000000002E-3</v>
      </c>
      <c r="D371" s="14">
        <v>4.5469999999999998E-3</v>
      </c>
      <c r="E371" s="14">
        <v>7.3999999999999999E-4</v>
      </c>
      <c r="F371" s="14">
        <v>1.7719999999999999E-3</v>
      </c>
    </row>
    <row r="372" spans="1:6" x14ac:dyDescent="0.25">
      <c r="A372" s="14" t="s">
        <v>381</v>
      </c>
      <c r="B372" s="14">
        <v>1318028400</v>
      </c>
      <c r="C372" s="14">
        <v>2.4069999999999999E-3</v>
      </c>
      <c r="D372" s="14">
        <v>4.5139999999999998E-3</v>
      </c>
      <c r="E372" s="14">
        <v>1.0039999999999999E-3</v>
      </c>
      <c r="F372" s="14">
        <v>2.0839999999999999E-3</v>
      </c>
    </row>
    <row r="373" spans="1:6" x14ac:dyDescent="0.25">
      <c r="A373" s="14" t="s">
        <v>382</v>
      </c>
      <c r="B373" s="14">
        <v>1318633200</v>
      </c>
      <c r="C373" s="14">
        <v>1.2960000000000001E-3</v>
      </c>
      <c r="D373" s="14">
        <v>4.4640000000000001E-3</v>
      </c>
      <c r="E373" s="14">
        <v>1.049E-3</v>
      </c>
      <c r="F373" s="14">
        <v>1.621E-3</v>
      </c>
    </row>
    <row r="374" spans="1:6" x14ac:dyDescent="0.25">
      <c r="A374" s="14" t="s">
        <v>383</v>
      </c>
      <c r="B374" s="14">
        <v>1319238000</v>
      </c>
      <c r="C374" s="14">
        <v>2.415E-3</v>
      </c>
      <c r="D374" s="14">
        <v>4.4330000000000003E-3</v>
      </c>
      <c r="E374" s="14">
        <v>1.2769999999999999E-3</v>
      </c>
      <c r="F374" s="14">
        <v>2.261E-3</v>
      </c>
    </row>
    <row r="375" spans="1:6" x14ac:dyDescent="0.25">
      <c r="A375" s="14" t="s">
        <v>384</v>
      </c>
      <c r="B375" s="14">
        <v>1319842800</v>
      </c>
      <c r="C375" s="14">
        <v>1.65E-3</v>
      </c>
      <c r="D375" s="14">
        <v>4.3899999999999998E-3</v>
      </c>
      <c r="E375" s="14">
        <v>1.3309999999999999E-3</v>
      </c>
      <c r="F375" s="14">
        <v>1.8240000000000001E-3</v>
      </c>
    </row>
    <row r="376" spans="1:6" x14ac:dyDescent="0.25">
      <c r="A376" s="14" t="s">
        <v>385</v>
      </c>
      <c r="B376" s="14">
        <v>1320451200</v>
      </c>
      <c r="C376" s="14">
        <v>9.2800000000000001E-4</v>
      </c>
      <c r="D376" s="14">
        <v>4.3359999999999996E-3</v>
      </c>
      <c r="E376" s="14">
        <v>1.2639999999999999E-3</v>
      </c>
      <c r="F376" s="14">
        <v>1.2780000000000001E-3</v>
      </c>
    </row>
    <row r="377" spans="1:6" x14ac:dyDescent="0.25">
      <c r="A377" s="14" t="s">
        <v>386</v>
      </c>
      <c r="B377" s="14">
        <v>1321056000</v>
      </c>
      <c r="C377" s="14">
        <v>3.6400000000000001E-4</v>
      </c>
      <c r="D377" s="14">
        <v>4.2750000000000002E-3</v>
      </c>
      <c r="E377" s="14">
        <v>1.1180000000000001E-3</v>
      </c>
      <c r="F377" s="14">
        <v>7.27E-4</v>
      </c>
    </row>
    <row r="378" spans="1:6" x14ac:dyDescent="0.25">
      <c r="A378" s="14" t="s">
        <v>387</v>
      </c>
      <c r="B378" s="14">
        <v>1321660800</v>
      </c>
      <c r="C378" s="14">
        <v>8.0099999999999995E-4</v>
      </c>
      <c r="D378" s="14">
        <v>4.2209999999999999E-3</v>
      </c>
      <c r="E378" s="14">
        <v>1.0660000000000001E-3</v>
      </c>
      <c r="F378" s="14">
        <v>7.6900000000000004E-4</v>
      </c>
    </row>
    <row r="379" spans="1:6" x14ac:dyDescent="0.25">
      <c r="A379" s="14" t="s">
        <v>388</v>
      </c>
      <c r="B379" s="14">
        <v>1322265600</v>
      </c>
      <c r="C379" s="14">
        <v>3.1599999999999998E-4</v>
      </c>
      <c r="D379" s="14">
        <v>4.1609999999999998E-3</v>
      </c>
      <c r="E379" s="14">
        <v>9.4600000000000001E-4</v>
      </c>
      <c r="F379" s="14">
        <v>5.0600000000000005E-4</v>
      </c>
    </row>
    <row r="380" spans="1:6" x14ac:dyDescent="0.25">
      <c r="A380" s="14" t="s">
        <v>389</v>
      </c>
      <c r="B380" s="14">
        <v>1322870400</v>
      </c>
      <c r="C380" s="14">
        <v>2.8699999999999998E-4</v>
      </c>
      <c r="D380" s="14">
        <v>4.1009999999999996E-3</v>
      </c>
      <c r="E380" s="14">
        <v>8.4000000000000003E-4</v>
      </c>
      <c r="F380" s="14">
        <v>3.8099999999999999E-4</v>
      </c>
    </row>
    <row r="381" spans="1:6" x14ac:dyDescent="0.25">
      <c r="A381" s="14" t="s">
        <v>390</v>
      </c>
      <c r="B381" s="14">
        <v>1323475200</v>
      </c>
      <c r="C381" s="14">
        <v>2.43E-4</v>
      </c>
      <c r="D381" s="14">
        <v>4.0419999999999996E-3</v>
      </c>
      <c r="E381" s="14">
        <v>7.4299999999999995E-4</v>
      </c>
      <c r="F381" s="14">
        <v>2.8200000000000002E-4</v>
      </c>
    </row>
    <row r="382" spans="1:6" x14ac:dyDescent="0.25">
      <c r="A382" s="14" t="s">
        <v>391</v>
      </c>
      <c r="B382" s="14">
        <v>1324080000</v>
      </c>
      <c r="C382" s="14">
        <v>3.4400000000000001E-4</v>
      </c>
      <c r="D382" s="14">
        <v>3.9849999999999998E-3</v>
      </c>
      <c r="E382" s="14">
        <v>6.78E-4</v>
      </c>
      <c r="F382" s="14">
        <v>3.1799999999999998E-4</v>
      </c>
    </row>
    <row r="383" spans="1:6" x14ac:dyDescent="0.25">
      <c r="A383" s="14" t="s">
        <v>392</v>
      </c>
      <c r="B383" s="14">
        <v>1324684800</v>
      </c>
      <c r="C383" s="14">
        <v>2.2599999999999999E-4</v>
      </c>
      <c r="D383" s="14">
        <v>3.9269999999999999E-3</v>
      </c>
      <c r="E383" s="14">
        <v>6.0499999999999996E-4</v>
      </c>
      <c r="F383" s="14">
        <v>2.5900000000000001E-4</v>
      </c>
    </row>
    <row r="384" spans="1:6" x14ac:dyDescent="0.25">
      <c r="A384" s="14" t="s">
        <v>393</v>
      </c>
      <c r="B384" s="14">
        <v>1325289600</v>
      </c>
      <c r="C384" s="14">
        <v>2.3499999999999999E-4</v>
      </c>
      <c r="D384" s="14">
        <v>3.8700000000000002E-3</v>
      </c>
      <c r="E384" s="14">
        <v>5.4600000000000004E-4</v>
      </c>
      <c r="F384" s="14">
        <v>2.5000000000000001E-4</v>
      </c>
    </row>
    <row r="385" spans="1:6" x14ac:dyDescent="0.25">
      <c r="A385" s="14" t="s">
        <v>394</v>
      </c>
      <c r="B385" s="14">
        <v>1325894400</v>
      </c>
      <c r="C385" s="14">
        <v>1.8000000000000001E-4</v>
      </c>
      <c r="D385" s="14">
        <v>3.813E-3</v>
      </c>
      <c r="E385" s="14">
        <v>4.8700000000000002E-4</v>
      </c>
      <c r="F385" s="14">
        <v>2.02E-4</v>
      </c>
    </row>
    <row r="386" spans="1:6" x14ac:dyDescent="0.25">
      <c r="A386" s="14" t="s">
        <v>395</v>
      </c>
      <c r="B386" s="14">
        <v>1326499200</v>
      </c>
      <c r="C386" s="14">
        <v>1.13E-4</v>
      </c>
      <c r="D386" s="14">
        <v>3.7559999999999998E-3</v>
      </c>
      <c r="E386" s="14">
        <v>4.26E-4</v>
      </c>
      <c r="F386" s="14">
        <v>1.4899999999999999E-4</v>
      </c>
    </row>
    <row r="387" spans="1:6" x14ac:dyDescent="0.25">
      <c r="A387" s="14" t="s">
        <v>396</v>
      </c>
      <c r="B387" s="14">
        <v>1327104000</v>
      </c>
      <c r="C387" s="14">
        <v>1.06E-4</v>
      </c>
      <c r="D387" s="14">
        <v>3.699E-3</v>
      </c>
      <c r="E387" s="14">
        <v>3.7500000000000001E-4</v>
      </c>
      <c r="F387" s="14">
        <v>1.2E-4</v>
      </c>
    </row>
    <row r="388" spans="1:6" x14ac:dyDescent="0.25">
      <c r="A388" s="14" t="s">
        <v>397</v>
      </c>
      <c r="B388" s="14">
        <v>1327708800</v>
      </c>
      <c r="C388" s="14">
        <v>1.25E-4</v>
      </c>
      <c r="D388" s="14">
        <v>3.6440000000000001E-3</v>
      </c>
      <c r="E388" s="14">
        <v>3.3399999999999999E-4</v>
      </c>
      <c r="F388" s="14">
        <v>1.1900000000000001E-4</v>
      </c>
    </row>
    <row r="389" spans="1:6" x14ac:dyDescent="0.25">
      <c r="A389" s="14" t="s">
        <v>398</v>
      </c>
      <c r="B389" s="14">
        <v>1328313600</v>
      </c>
      <c r="C389" s="14">
        <v>1.2300000000000001E-4</v>
      </c>
      <c r="D389" s="14">
        <v>3.5899999999999999E-3</v>
      </c>
      <c r="E389" s="14">
        <v>2.9999999999999997E-4</v>
      </c>
      <c r="F389" s="14">
        <v>1.2E-4</v>
      </c>
    </row>
    <row r="390" spans="1:6" x14ac:dyDescent="0.25">
      <c r="A390" s="14" t="s">
        <v>399</v>
      </c>
      <c r="B390" s="14">
        <v>1328918400</v>
      </c>
      <c r="C390" s="14">
        <v>8.6000000000000003E-5</v>
      </c>
      <c r="D390" s="14">
        <v>3.5360000000000001E-3</v>
      </c>
      <c r="E390" s="14">
        <v>2.6600000000000001E-4</v>
      </c>
      <c r="F390" s="14">
        <v>9.8999999999999994E-5</v>
      </c>
    </row>
    <row r="391" spans="1:6" x14ac:dyDescent="0.25">
      <c r="A391" s="14" t="s">
        <v>400</v>
      </c>
      <c r="B391" s="14">
        <v>1329523200</v>
      </c>
      <c r="C391" s="14">
        <v>1.16E-4</v>
      </c>
      <c r="D391" s="14">
        <v>3.483E-3</v>
      </c>
      <c r="E391" s="14">
        <v>2.41E-4</v>
      </c>
      <c r="F391" s="14">
        <v>1.07E-4</v>
      </c>
    </row>
    <row r="392" spans="1:6" x14ac:dyDescent="0.25">
      <c r="A392" s="14" t="s">
        <v>401</v>
      </c>
      <c r="B392" s="14">
        <v>1330128000</v>
      </c>
      <c r="C392" s="14">
        <v>1.11E-4</v>
      </c>
      <c r="D392" s="14">
        <v>3.431E-3</v>
      </c>
      <c r="E392" s="14">
        <v>2.2100000000000001E-4</v>
      </c>
      <c r="F392" s="14">
        <v>1.22E-4</v>
      </c>
    </row>
    <row r="393" spans="1:6" x14ac:dyDescent="0.25">
      <c r="A393" s="14" t="s">
        <v>402</v>
      </c>
      <c r="B393" s="14">
        <v>1330732800</v>
      </c>
      <c r="C393" s="14">
        <v>2.1499999999999999E-4</v>
      </c>
      <c r="D393" s="14">
        <v>3.382E-3</v>
      </c>
      <c r="E393" s="14">
        <v>2.1900000000000001E-4</v>
      </c>
      <c r="F393" s="14">
        <v>1.65E-4</v>
      </c>
    </row>
    <row r="394" spans="1:6" x14ac:dyDescent="0.25">
      <c r="A394" s="14" t="s">
        <v>403</v>
      </c>
      <c r="B394" s="14">
        <v>1331334000</v>
      </c>
      <c r="C394" s="14">
        <v>1.5300000000000001E-4</v>
      </c>
      <c r="D394" s="14">
        <v>3.3319999999999999E-3</v>
      </c>
      <c r="E394" s="14">
        <v>2.0900000000000001E-4</v>
      </c>
      <c r="F394" s="14">
        <v>1.5699999999999999E-4</v>
      </c>
    </row>
    <row r="395" spans="1:6" x14ac:dyDescent="0.25">
      <c r="A395" s="14" t="s">
        <v>404</v>
      </c>
      <c r="B395" s="14">
        <v>1331938800</v>
      </c>
      <c r="C395" s="14">
        <v>2.1800000000000001E-4</v>
      </c>
      <c r="D395" s="14">
        <v>3.284E-3</v>
      </c>
      <c r="E395" s="14">
        <v>2.1000000000000001E-4</v>
      </c>
      <c r="F395" s="14">
        <v>1.92E-4</v>
      </c>
    </row>
    <row r="396" spans="1:6" x14ac:dyDescent="0.25">
      <c r="A396" s="14" t="s">
        <v>405</v>
      </c>
      <c r="B396" s="14">
        <v>1332543600</v>
      </c>
      <c r="C396" s="14">
        <v>1.63E-4</v>
      </c>
      <c r="D396" s="14">
        <v>3.2360000000000002E-3</v>
      </c>
      <c r="E396" s="14">
        <v>2.02E-4</v>
      </c>
      <c r="F396" s="14">
        <v>1.65E-4</v>
      </c>
    </row>
    <row r="397" spans="1:6" x14ac:dyDescent="0.25">
      <c r="A397" s="14" t="s">
        <v>406</v>
      </c>
      <c r="B397" s="14">
        <v>1333148400</v>
      </c>
      <c r="C397" s="14">
        <v>5.0000000000000004E-6</v>
      </c>
      <c r="D397" s="14">
        <v>3.186E-3</v>
      </c>
      <c r="E397" s="14">
        <v>1.7000000000000001E-4</v>
      </c>
      <c r="F397" s="14">
        <v>7.2999999999999999E-5</v>
      </c>
    </row>
    <row r="398" spans="1:6" x14ac:dyDescent="0.25">
      <c r="A398" s="14" t="s">
        <v>407</v>
      </c>
      <c r="B398" s="14">
        <v>1333753200</v>
      </c>
      <c r="C398" s="14">
        <v>2.5099999999999998E-4</v>
      </c>
      <c r="D398" s="14">
        <v>3.1410000000000001E-3</v>
      </c>
      <c r="E398" s="14">
        <v>1.85E-4</v>
      </c>
      <c r="F398" s="14">
        <v>2.0900000000000001E-4</v>
      </c>
    </row>
    <row r="399" spans="1:6" x14ac:dyDescent="0.25">
      <c r="A399" s="14" t="s">
        <v>408</v>
      </c>
      <c r="B399" s="14">
        <v>1334358000</v>
      </c>
      <c r="C399" s="14">
        <v>6.2299999999999996E-4</v>
      </c>
      <c r="D399" s="14">
        <v>3.1020000000000002E-3</v>
      </c>
      <c r="E399" s="14">
        <v>2.5099999999999998E-4</v>
      </c>
      <c r="F399" s="14">
        <v>3.88E-4</v>
      </c>
    </row>
    <row r="400" spans="1:6" x14ac:dyDescent="0.25">
      <c r="A400" s="14" t="s">
        <v>409</v>
      </c>
      <c r="B400" s="14">
        <v>1334962800</v>
      </c>
      <c r="C400" s="14">
        <v>3.5E-4</v>
      </c>
      <c r="D400" s="14">
        <v>3.0599999999999998E-3</v>
      </c>
      <c r="E400" s="14">
        <v>2.6600000000000001E-4</v>
      </c>
      <c r="F400" s="14">
        <v>3.4699999999999998E-4</v>
      </c>
    </row>
    <row r="401" spans="1:6" x14ac:dyDescent="0.25">
      <c r="A401" s="14" t="s">
        <v>410</v>
      </c>
      <c r="B401" s="14">
        <v>1335567600</v>
      </c>
      <c r="C401" s="14">
        <v>6.7100000000000005E-4</v>
      </c>
      <c r="D401" s="14">
        <v>3.0230000000000001E-3</v>
      </c>
      <c r="E401" s="14">
        <v>3.3100000000000002E-4</v>
      </c>
      <c r="F401" s="14">
        <v>5.3300000000000005E-4</v>
      </c>
    </row>
    <row r="402" spans="1:6" x14ac:dyDescent="0.25">
      <c r="A402" s="14" t="s">
        <v>411</v>
      </c>
      <c r="B402" s="14">
        <v>1336172400</v>
      </c>
      <c r="C402" s="14">
        <v>4.5600000000000003E-4</v>
      </c>
      <c r="D402" s="14">
        <v>2.983E-3</v>
      </c>
      <c r="E402" s="14">
        <v>3.5100000000000002E-4</v>
      </c>
      <c r="F402" s="14">
        <v>4.8500000000000003E-4</v>
      </c>
    </row>
    <row r="403" spans="1:6" x14ac:dyDescent="0.25">
      <c r="A403" s="14" t="s">
        <v>412</v>
      </c>
      <c r="B403" s="14">
        <v>1336777200</v>
      </c>
      <c r="C403" s="14">
        <v>6.4999999999999997E-4</v>
      </c>
      <c r="D403" s="14">
        <v>2.947E-3</v>
      </c>
      <c r="E403" s="14">
        <v>4.0000000000000002E-4</v>
      </c>
      <c r="F403" s="14">
        <v>6.1799999999999995E-4</v>
      </c>
    </row>
    <row r="404" spans="1:6" x14ac:dyDescent="0.25">
      <c r="A404" s="14" t="s">
        <v>413</v>
      </c>
      <c r="B404" s="14">
        <v>1337382000</v>
      </c>
      <c r="C404" s="14">
        <v>2.7300000000000002E-4</v>
      </c>
      <c r="D404" s="14">
        <v>2.9060000000000002E-3</v>
      </c>
      <c r="E404" s="14">
        <v>3.8099999999999999E-4</v>
      </c>
      <c r="F404" s="14">
        <v>4.3899999999999999E-4</v>
      </c>
    </row>
    <row r="405" spans="1:6" x14ac:dyDescent="0.25">
      <c r="A405" s="14" t="s">
        <v>414</v>
      </c>
      <c r="B405" s="14">
        <v>1337986800</v>
      </c>
      <c r="C405" s="14">
        <v>9.2500000000000004E-4</v>
      </c>
      <c r="D405" s="14">
        <v>2.875E-3</v>
      </c>
      <c r="E405" s="14">
        <v>4.6999999999999999E-4</v>
      </c>
      <c r="F405" s="14">
        <v>7.5299999999999998E-4</v>
      </c>
    </row>
    <row r="406" spans="1:6" x14ac:dyDescent="0.25">
      <c r="A406" s="14" t="s">
        <v>415</v>
      </c>
      <c r="B406" s="14">
        <v>1338591600</v>
      </c>
      <c r="C406" s="14">
        <v>1.0950000000000001E-3</v>
      </c>
      <c r="D406" s="14">
        <v>2.8479999999999998E-3</v>
      </c>
      <c r="E406" s="14">
        <v>5.6899999999999995E-4</v>
      </c>
      <c r="F406" s="14">
        <v>9.4799999999999995E-4</v>
      </c>
    </row>
    <row r="407" spans="1:6" x14ac:dyDescent="0.25">
      <c r="A407" s="14" t="s">
        <v>416</v>
      </c>
      <c r="B407" s="14">
        <v>1339196400</v>
      </c>
      <c r="C407" s="14">
        <v>1.003E-3</v>
      </c>
      <c r="D407" s="14">
        <v>2.8189999999999999E-3</v>
      </c>
      <c r="E407" s="14">
        <v>6.3699999999999998E-4</v>
      </c>
      <c r="F407" s="14">
        <v>9.6100000000000005E-4</v>
      </c>
    </row>
    <row r="408" spans="1:6" x14ac:dyDescent="0.25">
      <c r="A408" s="14" t="s">
        <v>417</v>
      </c>
      <c r="B408" s="14">
        <v>1339801200</v>
      </c>
      <c r="C408" s="14">
        <v>1.4829999999999999E-3</v>
      </c>
      <c r="D408" s="14">
        <v>2.7989999999999998E-3</v>
      </c>
      <c r="E408" s="14">
        <v>7.7200000000000001E-4</v>
      </c>
      <c r="F408" s="14">
        <v>1.242E-3</v>
      </c>
    </row>
    <row r="409" spans="1:6" x14ac:dyDescent="0.25">
      <c r="A409" s="14" t="s">
        <v>418</v>
      </c>
      <c r="B409" s="14">
        <v>1340406000</v>
      </c>
      <c r="C409" s="14">
        <v>3.2200000000000002E-4</v>
      </c>
      <c r="D409" s="14">
        <v>2.7599999999999999E-3</v>
      </c>
      <c r="E409" s="14">
        <v>6.9700000000000003E-4</v>
      </c>
      <c r="F409" s="14">
        <v>6.7699999999999998E-4</v>
      </c>
    </row>
    <row r="410" spans="1:6" x14ac:dyDescent="0.25">
      <c r="A410" s="14" t="s">
        <v>419</v>
      </c>
      <c r="B410" s="14">
        <v>1341010800</v>
      </c>
      <c r="C410" s="14">
        <v>7.2000000000000002E-5</v>
      </c>
      <c r="D410" s="14">
        <v>2.7190000000000001E-3</v>
      </c>
      <c r="E410" s="14">
        <v>5.9699999999999998E-4</v>
      </c>
      <c r="F410" s="14">
        <v>3.2299999999999999E-4</v>
      </c>
    </row>
    <row r="411" spans="1:6" x14ac:dyDescent="0.25">
      <c r="A411" s="14" t="s">
        <v>420</v>
      </c>
      <c r="B411" s="14">
        <v>1341615600</v>
      </c>
      <c r="C411" s="14">
        <v>1.5100000000000001E-4</v>
      </c>
      <c r="D411" s="14">
        <v>2.679E-3</v>
      </c>
      <c r="E411" s="14">
        <v>5.2499999999999997E-4</v>
      </c>
      <c r="F411" s="14">
        <v>2.2699999999999999E-4</v>
      </c>
    </row>
    <row r="412" spans="1:6" x14ac:dyDescent="0.25">
      <c r="A412" s="14" t="s">
        <v>423</v>
      </c>
      <c r="B412" s="14">
        <v>1342220400</v>
      </c>
      <c r="C412" s="14">
        <v>9.7900000000000005E-4</v>
      </c>
      <c r="D412" s="14">
        <v>2.653E-3</v>
      </c>
      <c r="E412" s="14">
        <v>5.9900000000000003E-4</v>
      </c>
      <c r="F412" s="14">
        <v>6.87E-4</v>
      </c>
    </row>
    <row r="413" spans="1:6" x14ac:dyDescent="0.25">
      <c r="A413" s="14" t="s">
        <v>424</v>
      </c>
      <c r="B413" s="14">
        <v>1342305901</v>
      </c>
      <c r="C413" s="14">
        <v>5.1199999999999998E-4</v>
      </c>
      <c r="D413" s="14">
        <v>2.6480000000000002E-3</v>
      </c>
      <c r="E413" s="14">
        <v>5.9699999999999998E-4</v>
      </c>
      <c r="F413" s="14">
        <v>6.6500000000000001E-4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431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1.7200000000000001E-4</v>
      </c>
      <c r="D8">
        <v>1.9999999999999999E-6</v>
      </c>
      <c r="E8">
        <v>1.8E-5</v>
      </c>
      <c r="F8">
        <v>7.2999999999999999E-5</v>
      </c>
    </row>
    <row r="9" spans="1:6" x14ac:dyDescent="0.25">
      <c r="A9" t="s">
        <v>18</v>
      </c>
      <c r="B9">
        <v>1098486000</v>
      </c>
      <c r="C9">
        <v>1.7200000000000001E-4</v>
      </c>
      <c r="D9">
        <v>3.9999999999999998E-6</v>
      </c>
      <c r="E9">
        <v>4.1999999999999998E-5</v>
      </c>
      <c r="F9">
        <v>1.2999999999999999E-4</v>
      </c>
    </row>
    <row r="10" spans="1:6" x14ac:dyDescent="0.25">
      <c r="A10" t="s">
        <v>19</v>
      </c>
      <c r="B10">
        <v>1099094400</v>
      </c>
      <c r="C10">
        <v>1.5899999999999999E-4</v>
      </c>
      <c r="D10">
        <v>6.9999999999999999E-6</v>
      </c>
      <c r="E10">
        <v>6.0999999999999999E-5</v>
      </c>
      <c r="F10">
        <v>1.44E-4</v>
      </c>
    </row>
    <row r="11" spans="1:6" x14ac:dyDescent="0.25">
      <c r="A11" t="s">
        <v>20</v>
      </c>
      <c r="B11">
        <v>1099699200</v>
      </c>
      <c r="C11">
        <v>8.1000000000000004E-5</v>
      </c>
      <c r="D11">
        <v>7.9999999999999996E-6</v>
      </c>
      <c r="E11">
        <v>6.3999999999999997E-5</v>
      </c>
      <c r="F11">
        <v>1.03E-4</v>
      </c>
    </row>
    <row r="12" spans="1:6" x14ac:dyDescent="0.25">
      <c r="A12" t="s">
        <v>21</v>
      </c>
      <c r="B12">
        <v>1100304000</v>
      </c>
      <c r="C12">
        <v>1.1900000000000001E-4</v>
      </c>
      <c r="D12">
        <v>9.0000000000000002E-6</v>
      </c>
      <c r="E12">
        <v>7.2999999999999999E-5</v>
      </c>
      <c r="F12">
        <v>1.15E-4</v>
      </c>
    </row>
    <row r="13" spans="1:6" x14ac:dyDescent="0.25">
      <c r="A13" t="s">
        <v>22</v>
      </c>
      <c r="B13">
        <v>1100908800</v>
      </c>
      <c r="C13">
        <v>2.0900000000000001E-4</v>
      </c>
      <c r="D13">
        <v>1.2999999999999999E-5</v>
      </c>
      <c r="E13">
        <v>9.5000000000000005E-5</v>
      </c>
      <c r="F13">
        <v>1.75E-4</v>
      </c>
    </row>
    <row r="14" spans="1:6" x14ac:dyDescent="0.25">
      <c r="A14" t="s">
        <v>23</v>
      </c>
      <c r="B14">
        <v>1101513600</v>
      </c>
      <c r="C14">
        <v>2.61E-4</v>
      </c>
      <c r="D14">
        <v>1.5999999999999999E-5</v>
      </c>
      <c r="E14">
        <v>1.21E-4</v>
      </c>
      <c r="F14">
        <v>2.24E-4</v>
      </c>
    </row>
    <row r="15" spans="1:6" x14ac:dyDescent="0.25">
      <c r="A15" t="s">
        <v>24</v>
      </c>
      <c r="B15">
        <v>1102118400</v>
      </c>
      <c r="C15">
        <v>2.9300000000000002E-4</v>
      </c>
      <c r="D15">
        <v>2.0999999999999999E-5</v>
      </c>
      <c r="E15">
        <v>1.4899999999999999E-4</v>
      </c>
      <c r="F15">
        <v>2.6699999999999998E-4</v>
      </c>
    </row>
    <row r="16" spans="1:6" x14ac:dyDescent="0.25">
      <c r="A16" t="s">
        <v>25</v>
      </c>
      <c r="B16">
        <v>1102723200</v>
      </c>
      <c r="C16">
        <v>2.04E-4</v>
      </c>
      <c r="D16">
        <v>2.3E-5</v>
      </c>
      <c r="E16">
        <v>1.5699999999999999E-4</v>
      </c>
      <c r="F16">
        <v>2.23E-4</v>
      </c>
    </row>
    <row r="17" spans="1:6" x14ac:dyDescent="0.25">
      <c r="A17" t="s">
        <v>26</v>
      </c>
      <c r="B17">
        <v>1103328000</v>
      </c>
      <c r="C17">
        <v>2.3800000000000001E-4</v>
      </c>
      <c r="D17">
        <v>2.6999999999999999E-5</v>
      </c>
      <c r="E17">
        <v>1.7000000000000001E-4</v>
      </c>
      <c r="F17">
        <v>2.2499999999999999E-4</v>
      </c>
    </row>
    <row r="18" spans="1:6" x14ac:dyDescent="0.25">
      <c r="A18" t="s">
        <v>27</v>
      </c>
      <c r="B18">
        <v>1103932800</v>
      </c>
      <c r="C18">
        <v>2.1499999999999999E-4</v>
      </c>
      <c r="D18">
        <v>3.0000000000000001E-5</v>
      </c>
      <c r="E18">
        <v>1.7699999999999999E-4</v>
      </c>
      <c r="F18">
        <v>2.22E-4</v>
      </c>
    </row>
    <row r="19" spans="1:6" x14ac:dyDescent="0.25">
      <c r="A19" t="s">
        <v>28</v>
      </c>
      <c r="B19">
        <v>1104537600</v>
      </c>
      <c r="C19">
        <v>2.22E-4</v>
      </c>
      <c r="D19">
        <v>3.3000000000000003E-5</v>
      </c>
      <c r="E19">
        <v>1.84E-4</v>
      </c>
      <c r="F19">
        <v>2.1800000000000001E-4</v>
      </c>
    </row>
    <row r="20" spans="1:6" x14ac:dyDescent="0.25">
      <c r="A20" t="s">
        <v>29</v>
      </c>
      <c r="B20">
        <v>1105142400</v>
      </c>
      <c r="C20">
        <v>6.2799999999999998E-4</v>
      </c>
      <c r="D20">
        <v>4.1999999999999998E-5</v>
      </c>
      <c r="E20">
        <v>2.5500000000000002E-4</v>
      </c>
      <c r="F20">
        <v>4.5199999999999998E-4</v>
      </c>
    </row>
    <row r="21" spans="1:6" x14ac:dyDescent="0.25">
      <c r="A21" t="s">
        <v>30</v>
      </c>
      <c r="B21">
        <v>1105747200</v>
      </c>
      <c r="C21">
        <v>6.1399999999999996E-4</v>
      </c>
      <c r="D21">
        <v>5.0000000000000002E-5</v>
      </c>
      <c r="E21">
        <v>3.1199999999999999E-4</v>
      </c>
      <c r="F21">
        <v>5.4199999999999995E-4</v>
      </c>
    </row>
    <row r="22" spans="1:6" x14ac:dyDescent="0.25">
      <c r="A22" t="s">
        <v>31</v>
      </c>
      <c r="B22">
        <v>1106352000</v>
      </c>
      <c r="C22">
        <v>3.2899999999999997E-4</v>
      </c>
      <c r="D22">
        <v>5.5000000000000002E-5</v>
      </c>
      <c r="E22">
        <v>3.1300000000000002E-4</v>
      </c>
      <c r="F22">
        <v>3.9399999999999998E-4</v>
      </c>
    </row>
    <row r="23" spans="1:6" x14ac:dyDescent="0.25">
      <c r="A23" t="s">
        <v>32</v>
      </c>
      <c r="B23">
        <v>1106956800</v>
      </c>
      <c r="C23">
        <v>1.6799999999999999E-4</v>
      </c>
      <c r="D23">
        <v>5.5999999999999999E-5</v>
      </c>
      <c r="E23">
        <v>2.8899999999999998E-4</v>
      </c>
      <c r="F23">
        <v>2.5700000000000001E-4</v>
      </c>
    </row>
    <row r="24" spans="1:6" x14ac:dyDescent="0.25">
      <c r="A24" t="s">
        <v>33</v>
      </c>
      <c r="B24">
        <v>1107561600</v>
      </c>
      <c r="C24">
        <v>8.1000000000000004E-5</v>
      </c>
      <c r="D24">
        <v>5.7000000000000003E-5</v>
      </c>
      <c r="E24">
        <v>2.5599999999999999E-4</v>
      </c>
      <c r="F24">
        <v>1.5799999999999999E-4</v>
      </c>
    </row>
    <row r="25" spans="1:6" x14ac:dyDescent="0.25">
      <c r="A25" t="s">
        <v>34</v>
      </c>
      <c r="B25">
        <v>1108166400</v>
      </c>
      <c r="C25">
        <v>8.8999999999999995E-5</v>
      </c>
      <c r="D25">
        <v>5.7000000000000003E-5</v>
      </c>
      <c r="E25">
        <v>2.2900000000000001E-4</v>
      </c>
      <c r="F25">
        <v>1.18E-4</v>
      </c>
    </row>
    <row r="26" spans="1:6" x14ac:dyDescent="0.25">
      <c r="A26" t="s">
        <v>35</v>
      </c>
      <c r="B26">
        <v>1108771200</v>
      </c>
      <c r="C26">
        <v>1E-4</v>
      </c>
      <c r="D26">
        <v>5.8E-5</v>
      </c>
      <c r="E26">
        <v>2.0900000000000001E-4</v>
      </c>
      <c r="F26">
        <v>1.0900000000000001E-4</v>
      </c>
    </row>
    <row r="27" spans="1:6" x14ac:dyDescent="0.25">
      <c r="A27" t="s">
        <v>36</v>
      </c>
      <c r="B27">
        <v>1109376000</v>
      </c>
      <c r="C27">
        <v>1.54E-4</v>
      </c>
      <c r="D27">
        <v>5.8999999999999998E-5</v>
      </c>
      <c r="E27">
        <v>2.0000000000000001E-4</v>
      </c>
      <c r="F27">
        <v>1.3899999999999999E-4</v>
      </c>
    </row>
    <row r="28" spans="1:6" x14ac:dyDescent="0.25">
      <c r="A28" t="s">
        <v>37</v>
      </c>
      <c r="B28">
        <v>1109980800</v>
      </c>
      <c r="C28">
        <v>2.41E-4</v>
      </c>
      <c r="D28">
        <v>6.2000000000000003E-5</v>
      </c>
      <c r="E28">
        <v>2.0599999999999999E-4</v>
      </c>
      <c r="F28">
        <v>2.0000000000000001E-4</v>
      </c>
    </row>
    <row r="29" spans="1:6" x14ac:dyDescent="0.25">
      <c r="A29" t="s">
        <v>38</v>
      </c>
      <c r="B29">
        <v>1110582000</v>
      </c>
      <c r="C29">
        <v>2.7399999999999999E-4</v>
      </c>
      <c r="D29">
        <v>6.4999999999999994E-5</v>
      </c>
      <c r="E29">
        <v>2.1699999999999999E-4</v>
      </c>
      <c r="F29">
        <v>2.4699999999999999E-4</v>
      </c>
    </row>
    <row r="30" spans="1:6" x14ac:dyDescent="0.25">
      <c r="A30" t="s">
        <v>39</v>
      </c>
      <c r="B30">
        <v>1111186800</v>
      </c>
      <c r="C30">
        <v>3.19E-4</v>
      </c>
      <c r="D30">
        <v>6.8999999999999997E-5</v>
      </c>
      <c r="E30">
        <v>2.33E-4</v>
      </c>
      <c r="F30">
        <v>2.8699999999999998E-4</v>
      </c>
    </row>
    <row r="31" spans="1:6" x14ac:dyDescent="0.25">
      <c r="A31" t="s">
        <v>40</v>
      </c>
      <c r="B31">
        <v>1111791600</v>
      </c>
      <c r="C31">
        <v>3.4900000000000003E-4</v>
      </c>
      <c r="D31">
        <v>7.3999999999999996E-5</v>
      </c>
      <c r="E31">
        <v>2.5099999999999998E-4</v>
      </c>
      <c r="F31">
        <v>3.1100000000000002E-4</v>
      </c>
    </row>
    <row r="32" spans="1:6" x14ac:dyDescent="0.25">
      <c r="A32" t="s">
        <v>41</v>
      </c>
      <c r="B32">
        <v>1112396400</v>
      </c>
      <c r="C32">
        <v>1.5300000000000001E-4</v>
      </c>
      <c r="D32">
        <v>7.4999999999999993E-5</v>
      </c>
      <c r="E32">
        <v>2.3499999999999999E-4</v>
      </c>
      <c r="F32">
        <v>2.1100000000000001E-4</v>
      </c>
    </row>
    <row r="33" spans="1:6" x14ac:dyDescent="0.25">
      <c r="A33" t="s">
        <v>42</v>
      </c>
      <c r="B33">
        <v>1113001200</v>
      </c>
      <c r="C33">
        <v>7.2999999999999999E-5</v>
      </c>
      <c r="D33">
        <v>7.4999999999999993E-5</v>
      </c>
      <c r="E33">
        <v>2.0900000000000001E-4</v>
      </c>
      <c r="F33">
        <v>1.3200000000000001E-4</v>
      </c>
    </row>
    <row r="34" spans="1:6" x14ac:dyDescent="0.25">
      <c r="A34" t="s">
        <v>43</v>
      </c>
      <c r="B34">
        <v>1113606000</v>
      </c>
      <c r="C34">
        <v>1E-4</v>
      </c>
      <c r="D34">
        <v>7.4999999999999993E-5</v>
      </c>
      <c r="E34">
        <v>1.9100000000000001E-4</v>
      </c>
      <c r="F34">
        <v>1.16E-4</v>
      </c>
    </row>
    <row r="35" spans="1:6" x14ac:dyDescent="0.25">
      <c r="A35" t="s">
        <v>44</v>
      </c>
      <c r="B35">
        <v>1114210800</v>
      </c>
      <c r="C35">
        <v>1.17E-4</v>
      </c>
      <c r="D35">
        <v>7.6000000000000004E-5</v>
      </c>
      <c r="E35">
        <v>1.7899999999999999E-4</v>
      </c>
      <c r="F35">
        <v>1.18E-4</v>
      </c>
    </row>
    <row r="36" spans="1:6" x14ac:dyDescent="0.25">
      <c r="A36" t="s">
        <v>45</v>
      </c>
      <c r="B36">
        <v>1114815600</v>
      </c>
      <c r="C36">
        <v>1.1E-4</v>
      </c>
      <c r="D36">
        <v>7.6000000000000004E-5</v>
      </c>
      <c r="E36">
        <v>1.6799999999999999E-4</v>
      </c>
      <c r="F36">
        <v>1.13E-4</v>
      </c>
    </row>
    <row r="37" spans="1:6" x14ac:dyDescent="0.25">
      <c r="A37" t="s">
        <v>46</v>
      </c>
      <c r="B37">
        <v>1115420400</v>
      </c>
      <c r="C37">
        <v>2.8E-5</v>
      </c>
      <c r="D37">
        <v>7.6000000000000004E-5</v>
      </c>
      <c r="E37">
        <v>1.45E-4</v>
      </c>
      <c r="F37">
        <v>6.2000000000000003E-5</v>
      </c>
    </row>
    <row r="38" spans="1:6" x14ac:dyDescent="0.25">
      <c r="A38" t="s">
        <v>47</v>
      </c>
      <c r="B38">
        <v>1116025200</v>
      </c>
      <c r="C38">
        <v>1.6184E-2</v>
      </c>
      <c r="D38">
        <v>3.2299999999999999E-4</v>
      </c>
      <c r="E38">
        <v>2.7160000000000001E-3</v>
      </c>
      <c r="F38">
        <v>9.2309999999999996E-3</v>
      </c>
    </row>
    <row r="39" spans="1:6" x14ac:dyDescent="0.25">
      <c r="A39" t="s">
        <v>48</v>
      </c>
      <c r="B39">
        <v>1116630000</v>
      </c>
      <c r="C39">
        <v>2.8E-5</v>
      </c>
      <c r="D39">
        <v>3.1799999999999998E-4</v>
      </c>
      <c r="E39">
        <v>2.284E-3</v>
      </c>
      <c r="F39">
        <v>3.8909999999999999E-3</v>
      </c>
    </row>
    <row r="40" spans="1:6" x14ac:dyDescent="0.25">
      <c r="A40" t="s">
        <v>49</v>
      </c>
      <c r="B40">
        <v>1117234800</v>
      </c>
      <c r="C40">
        <v>3.4999999999999997E-5</v>
      </c>
      <c r="D40">
        <v>3.1399999999999999E-4</v>
      </c>
      <c r="E40">
        <v>1.9220000000000001E-3</v>
      </c>
      <c r="F40">
        <v>1.655E-3</v>
      </c>
    </row>
    <row r="41" spans="1:6" x14ac:dyDescent="0.25">
      <c r="A41" t="s">
        <v>50</v>
      </c>
      <c r="B41">
        <v>1117839600</v>
      </c>
      <c r="C41">
        <v>3.3000000000000003E-5</v>
      </c>
      <c r="D41">
        <v>3.1E-4</v>
      </c>
      <c r="E41">
        <v>1.619E-3</v>
      </c>
      <c r="F41">
        <v>7.1299999999999998E-4</v>
      </c>
    </row>
    <row r="42" spans="1:6" x14ac:dyDescent="0.25">
      <c r="A42" t="s">
        <v>51</v>
      </c>
      <c r="B42">
        <v>1118444400</v>
      </c>
      <c r="C42">
        <v>2.4000000000000001E-5</v>
      </c>
      <c r="D42">
        <v>3.0499999999999999E-4</v>
      </c>
      <c r="E42">
        <v>1.3619999999999999E-3</v>
      </c>
      <c r="F42">
        <v>3.1300000000000002E-4</v>
      </c>
    </row>
    <row r="43" spans="1:6" x14ac:dyDescent="0.25">
      <c r="A43" t="s">
        <v>52</v>
      </c>
      <c r="B43">
        <v>1119049200</v>
      </c>
      <c r="C43">
        <v>2.0999999999999999E-5</v>
      </c>
      <c r="D43">
        <v>3.01E-4</v>
      </c>
      <c r="E43">
        <v>1.147E-3</v>
      </c>
      <c r="F43">
        <v>1.4300000000000001E-4</v>
      </c>
    </row>
    <row r="44" spans="1:6" x14ac:dyDescent="0.25">
      <c r="A44" t="s">
        <v>53</v>
      </c>
      <c r="B44">
        <v>1119654000</v>
      </c>
      <c r="C44">
        <v>2.9E-5</v>
      </c>
      <c r="D44">
        <v>2.9700000000000001E-4</v>
      </c>
      <c r="E44">
        <v>9.6699999999999998E-4</v>
      </c>
      <c r="F44">
        <v>7.8999999999999996E-5</v>
      </c>
    </row>
    <row r="45" spans="1:6" x14ac:dyDescent="0.25">
      <c r="A45" t="s">
        <v>54</v>
      </c>
      <c r="B45">
        <v>1120258800</v>
      </c>
      <c r="C45">
        <v>9.6000000000000002E-5</v>
      </c>
      <c r="D45">
        <v>2.9399999999999999E-4</v>
      </c>
      <c r="E45">
        <v>8.2799999999999996E-4</v>
      </c>
      <c r="F45">
        <v>9.1000000000000003E-5</v>
      </c>
    </row>
    <row r="46" spans="1:6" x14ac:dyDescent="0.25">
      <c r="A46" t="s">
        <v>55</v>
      </c>
      <c r="B46">
        <v>1120863600</v>
      </c>
      <c r="C46">
        <v>1.0900000000000001E-4</v>
      </c>
      <c r="D46">
        <v>2.9100000000000003E-4</v>
      </c>
      <c r="E46">
        <v>7.1199999999999996E-4</v>
      </c>
      <c r="F46">
        <v>1E-4</v>
      </c>
    </row>
    <row r="47" spans="1:6" x14ac:dyDescent="0.25">
      <c r="A47" t="s">
        <v>56</v>
      </c>
      <c r="B47">
        <v>1121468400</v>
      </c>
      <c r="C47">
        <v>7.2999999999999999E-5</v>
      </c>
      <c r="D47">
        <v>2.8699999999999998E-4</v>
      </c>
      <c r="E47">
        <v>6.0899999999999995E-4</v>
      </c>
      <c r="F47">
        <v>8.5000000000000006E-5</v>
      </c>
    </row>
    <row r="48" spans="1:6" x14ac:dyDescent="0.25">
      <c r="A48" t="s">
        <v>57</v>
      </c>
      <c r="B48">
        <v>1122073200</v>
      </c>
      <c r="C48">
        <v>8.5000000000000006E-5</v>
      </c>
      <c r="D48">
        <v>2.8400000000000002E-4</v>
      </c>
      <c r="E48">
        <v>5.2499999999999997E-4</v>
      </c>
      <c r="F48">
        <v>8.6000000000000003E-5</v>
      </c>
    </row>
    <row r="49" spans="1:6" x14ac:dyDescent="0.25">
      <c r="A49" t="s">
        <v>58</v>
      </c>
      <c r="B49">
        <v>1122678000</v>
      </c>
      <c r="C49">
        <v>4.8999999999999998E-5</v>
      </c>
      <c r="D49">
        <v>2.81E-4</v>
      </c>
      <c r="E49">
        <v>4.4799999999999999E-4</v>
      </c>
      <c r="F49">
        <v>6.3E-5</v>
      </c>
    </row>
    <row r="50" spans="1:6" x14ac:dyDescent="0.25">
      <c r="A50" t="s">
        <v>59</v>
      </c>
      <c r="B50">
        <v>1123282800</v>
      </c>
      <c r="C50">
        <v>1.9000000000000001E-5</v>
      </c>
      <c r="D50">
        <v>2.7700000000000001E-4</v>
      </c>
      <c r="E50">
        <v>3.79E-4</v>
      </c>
      <c r="F50">
        <v>3.4999999999999997E-5</v>
      </c>
    </row>
    <row r="51" spans="1:6" x14ac:dyDescent="0.25">
      <c r="A51" t="s">
        <v>60</v>
      </c>
      <c r="B51">
        <v>1123887600</v>
      </c>
      <c r="C51">
        <v>0</v>
      </c>
      <c r="D51">
        <v>2.72E-4</v>
      </c>
      <c r="E51">
        <v>3.1799999999999998E-4</v>
      </c>
      <c r="F51">
        <v>1.5E-5</v>
      </c>
    </row>
    <row r="52" spans="1:6" x14ac:dyDescent="0.25">
      <c r="A52" t="s">
        <v>61</v>
      </c>
      <c r="B52">
        <v>1124492400</v>
      </c>
      <c r="C52">
        <v>0</v>
      </c>
      <c r="D52">
        <v>2.6800000000000001E-4</v>
      </c>
      <c r="E52">
        <v>2.6699999999999998E-4</v>
      </c>
      <c r="F52">
        <v>6.0000000000000002E-6</v>
      </c>
    </row>
    <row r="53" spans="1:6" x14ac:dyDescent="0.25">
      <c r="A53" t="s">
        <v>62</v>
      </c>
      <c r="B53">
        <v>1125097200</v>
      </c>
      <c r="C53">
        <v>0</v>
      </c>
      <c r="D53">
        <v>2.6400000000000002E-4</v>
      </c>
      <c r="E53">
        <v>2.24E-4</v>
      </c>
      <c r="F53">
        <v>3.0000000000000001E-6</v>
      </c>
    </row>
    <row r="54" spans="1:6" x14ac:dyDescent="0.25">
      <c r="A54" t="s">
        <v>63</v>
      </c>
      <c r="B54">
        <v>1125702000</v>
      </c>
      <c r="C54">
        <v>0</v>
      </c>
      <c r="D54">
        <v>2.5999999999999998E-4</v>
      </c>
      <c r="E54">
        <v>1.8799999999999999E-4</v>
      </c>
      <c r="F54">
        <v>9.9999999999999995E-7</v>
      </c>
    </row>
    <row r="55" spans="1:6" x14ac:dyDescent="0.25">
      <c r="A55" t="s">
        <v>64</v>
      </c>
      <c r="B55">
        <v>1126306800</v>
      </c>
      <c r="C55">
        <v>0</v>
      </c>
      <c r="D55">
        <v>2.5599999999999999E-4</v>
      </c>
      <c r="E55">
        <v>1.5799999999999999E-4</v>
      </c>
      <c r="F55">
        <v>0</v>
      </c>
    </row>
    <row r="56" spans="1:6" x14ac:dyDescent="0.25">
      <c r="A56" t="s">
        <v>65</v>
      </c>
      <c r="B56">
        <v>1126911600</v>
      </c>
      <c r="C56">
        <v>0</v>
      </c>
      <c r="D56">
        <v>2.52E-4</v>
      </c>
      <c r="E56">
        <v>1.3300000000000001E-4</v>
      </c>
      <c r="F56">
        <v>0</v>
      </c>
    </row>
    <row r="57" spans="1:6" x14ac:dyDescent="0.25">
      <c r="A57" t="s">
        <v>66</v>
      </c>
      <c r="B57">
        <v>1127516400</v>
      </c>
      <c r="C57">
        <v>0</v>
      </c>
      <c r="D57">
        <v>2.4800000000000001E-4</v>
      </c>
      <c r="E57">
        <v>1.11E-4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2.4399999999999999E-4</v>
      </c>
      <c r="E58">
        <v>9.2999999999999997E-5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2.4000000000000001E-4</v>
      </c>
      <c r="E59">
        <v>7.7999999999999999E-5</v>
      </c>
      <c r="F59">
        <v>0</v>
      </c>
    </row>
    <row r="60" spans="1:6" x14ac:dyDescent="0.25">
      <c r="A60" t="s">
        <v>69</v>
      </c>
      <c r="B60">
        <v>1129330800</v>
      </c>
      <c r="C60">
        <v>9.9999999999999995E-7</v>
      </c>
      <c r="D60">
        <v>2.3699999999999999E-4</v>
      </c>
      <c r="E60">
        <v>6.6000000000000005E-5</v>
      </c>
      <c r="F60">
        <v>9.9999999999999995E-7</v>
      </c>
    </row>
    <row r="61" spans="1:6" x14ac:dyDescent="0.25">
      <c r="A61" t="s">
        <v>70</v>
      </c>
      <c r="B61">
        <v>1129935600</v>
      </c>
      <c r="C61">
        <v>3.9999999999999998E-6</v>
      </c>
      <c r="D61">
        <v>2.33E-4</v>
      </c>
      <c r="E61">
        <v>5.5999999999999999E-5</v>
      </c>
      <c r="F61">
        <v>3.0000000000000001E-6</v>
      </c>
    </row>
    <row r="62" spans="1:6" x14ac:dyDescent="0.25">
      <c r="A62" t="s">
        <v>71</v>
      </c>
      <c r="B62">
        <v>1130540400</v>
      </c>
      <c r="C62">
        <v>3.0000000000000001E-6</v>
      </c>
      <c r="D62">
        <v>2.3000000000000001E-4</v>
      </c>
      <c r="E62">
        <v>4.6999999999999997E-5</v>
      </c>
      <c r="F62">
        <v>3.0000000000000001E-6</v>
      </c>
    </row>
    <row r="63" spans="1:6" x14ac:dyDescent="0.25">
      <c r="A63" t="s">
        <v>72</v>
      </c>
      <c r="B63">
        <v>1131148800</v>
      </c>
      <c r="C63">
        <v>1.9999999999999999E-6</v>
      </c>
      <c r="D63">
        <v>2.2599999999999999E-4</v>
      </c>
      <c r="E63">
        <v>4.0000000000000003E-5</v>
      </c>
      <c r="F63">
        <v>1.9999999999999999E-6</v>
      </c>
    </row>
    <row r="64" spans="1:6" x14ac:dyDescent="0.25">
      <c r="A64" t="s">
        <v>73</v>
      </c>
      <c r="B64">
        <v>1131753600</v>
      </c>
      <c r="C64">
        <v>9.0000000000000002E-6</v>
      </c>
      <c r="D64">
        <v>2.23E-4</v>
      </c>
      <c r="E64">
        <v>3.4999999999999997E-5</v>
      </c>
      <c r="F64">
        <v>6.0000000000000002E-6</v>
      </c>
    </row>
    <row r="65" spans="1:6" x14ac:dyDescent="0.25">
      <c r="A65" t="s">
        <v>74</v>
      </c>
      <c r="B65">
        <v>1132358400</v>
      </c>
      <c r="C65">
        <v>3.9999999999999998E-6</v>
      </c>
      <c r="D65">
        <v>2.1900000000000001E-4</v>
      </c>
      <c r="E65">
        <v>3.0000000000000001E-5</v>
      </c>
      <c r="F65">
        <v>5.0000000000000004E-6</v>
      </c>
    </row>
    <row r="66" spans="1:6" x14ac:dyDescent="0.25">
      <c r="A66" t="s">
        <v>75</v>
      </c>
      <c r="B66">
        <v>1132963200</v>
      </c>
      <c r="C66">
        <v>9.0000000000000002E-6</v>
      </c>
      <c r="D66">
        <v>2.1599999999999999E-4</v>
      </c>
      <c r="E66">
        <v>2.6999999999999999E-5</v>
      </c>
      <c r="F66">
        <v>6.0000000000000002E-6</v>
      </c>
    </row>
    <row r="67" spans="1:6" x14ac:dyDescent="0.25">
      <c r="A67" t="s">
        <v>76</v>
      </c>
      <c r="B67">
        <v>1133568000</v>
      </c>
      <c r="C67">
        <v>5.5000000000000002E-5</v>
      </c>
      <c r="D67">
        <v>2.14E-4</v>
      </c>
      <c r="E67">
        <v>3.1000000000000001E-5</v>
      </c>
      <c r="F67">
        <v>3.8999999999999999E-5</v>
      </c>
    </row>
    <row r="68" spans="1:6" x14ac:dyDescent="0.25">
      <c r="A68" t="s">
        <v>77</v>
      </c>
      <c r="B68">
        <v>1134172800</v>
      </c>
      <c r="C68">
        <v>1.2300000000000001E-4</v>
      </c>
      <c r="D68">
        <v>2.12E-4</v>
      </c>
      <c r="E68">
        <v>4.6999999999999997E-5</v>
      </c>
      <c r="F68">
        <v>9.8999999999999994E-5</v>
      </c>
    </row>
    <row r="69" spans="1:6" x14ac:dyDescent="0.25">
      <c r="A69" t="s">
        <v>78</v>
      </c>
      <c r="B69">
        <v>1134777600</v>
      </c>
      <c r="C69">
        <v>5.3999999999999998E-5</v>
      </c>
      <c r="D69">
        <v>2.1000000000000001E-4</v>
      </c>
      <c r="E69">
        <v>4.8000000000000001E-5</v>
      </c>
      <c r="F69">
        <v>6.9999999999999994E-5</v>
      </c>
    </row>
    <row r="70" spans="1:6" x14ac:dyDescent="0.25">
      <c r="A70" t="s">
        <v>79</v>
      </c>
      <c r="B70">
        <v>1135382400</v>
      </c>
      <c r="C70">
        <v>1.22E-4</v>
      </c>
      <c r="D70">
        <v>2.0799999999999999E-4</v>
      </c>
      <c r="E70">
        <v>5.8999999999999998E-5</v>
      </c>
      <c r="F70">
        <v>9.6000000000000002E-5</v>
      </c>
    </row>
    <row r="71" spans="1:6" x14ac:dyDescent="0.25">
      <c r="A71" t="s">
        <v>80</v>
      </c>
      <c r="B71">
        <v>1135987200</v>
      </c>
      <c r="C71">
        <v>6.2000000000000003E-5</v>
      </c>
      <c r="D71">
        <v>2.0599999999999999E-4</v>
      </c>
      <c r="E71">
        <v>5.8999999999999998E-5</v>
      </c>
      <c r="F71">
        <v>6.8999999999999997E-5</v>
      </c>
    </row>
    <row r="72" spans="1:6" x14ac:dyDescent="0.25">
      <c r="A72" t="s">
        <v>81</v>
      </c>
      <c r="B72">
        <v>1136592000</v>
      </c>
      <c r="C72">
        <v>9.2E-5</v>
      </c>
      <c r="D72">
        <v>2.04E-4</v>
      </c>
      <c r="E72">
        <v>6.4999999999999994E-5</v>
      </c>
      <c r="F72">
        <v>8.5000000000000006E-5</v>
      </c>
    </row>
    <row r="73" spans="1:6" x14ac:dyDescent="0.25">
      <c r="A73" t="s">
        <v>82</v>
      </c>
      <c r="B73">
        <v>1137196800</v>
      </c>
      <c r="C73">
        <v>2.0000000000000001E-4</v>
      </c>
      <c r="D73">
        <v>2.04E-4</v>
      </c>
      <c r="E73">
        <v>8.3999999999999995E-5</v>
      </c>
      <c r="F73">
        <v>1.1400000000000001E-4</v>
      </c>
    </row>
    <row r="74" spans="1:6" x14ac:dyDescent="0.25">
      <c r="A74" t="s">
        <v>83</v>
      </c>
      <c r="B74">
        <v>1137801600</v>
      </c>
      <c r="C74">
        <v>3.0000000000000001E-5</v>
      </c>
      <c r="D74">
        <v>2.02E-4</v>
      </c>
      <c r="E74">
        <v>7.6000000000000004E-5</v>
      </c>
      <c r="F74">
        <v>6.7999999999999999E-5</v>
      </c>
    </row>
    <row r="75" spans="1:6" x14ac:dyDescent="0.25">
      <c r="A75" t="s">
        <v>84</v>
      </c>
      <c r="B75">
        <v>1138406400</v>
      </c>
      <c r="C75">
        <v>1.92E-4</v>
      </c>
      <c r="D75">
        <v>2.0100000000000001E-4</v>
      </c>
      <c r="E75">
        <v>9.3999999999999994E-5</v>
      </c>
      <c r="F75">
        <v>1.3300000000000001E-4</v>
      </c>
    </row>
    <row r="76" spans="1:6" x14ac:dyDescent="0.25">
      <c r="A76" t="s">
        <v>85</v>
      </c>
      <c r="B76">
        <v>1139011200</v>
      </c>
      <c r="C76">
        <v>4.7199999999999998E-4</v>
      </c>
      <c r="D76">
        <v>2.0599999999999999E-4</v>
      </c>
      <c r="E76">
        <v>1.54E-4</v>
      </c>
      <c r="F76">
        <v>3.2699999999999998E-4</v>
      </c>
    </row>
    <row r="77" spans="1:6" x14ac:dyDescent="0.25">
      <c r="A77" t="s">
        <v>86</v>
      </c>
      <c r="B77">
        <v>1139616000</v>
      </c>
      <c r="C77">
        <v>6.2699999999999995E-4</v>
      </c>
      <c r="D77">
        <v>2.12E-4</v>
      </c>
      <c r="E77">
        <v>2.2499999999999999E-4</v>
      </c>
      <c r="F77">
        <v>4.1599999999999997E-4</v>
      </c>
    </row>
    <row r="78" spans="1:6" x14ac:dyDescent="0.25">
      <c r="A78" t="s">
        <v>87</v>
      </c>
      <c r="B78">
        <v>1140220800</v>
      </c>
      <c r="C78">
        <v>1.5410000000000001E-3</v>
      </c>
      <c r="D78">
        <v>2.32E-4</v>
      </c>
      <c r="E78">
        <v>4.37E-4</v>
      </c>
      <c r="F78">
        <v>1.108E-3</v>
      </c>
    </row>
    <row r="79" spans="1:6" x14ac:dyDescent="0.25">
      <c r="A79" t="s">
        <v>88</v>
      </c>
      <c r="B79">
        <v>1140825600</v>
      </c>
      <c r="C79">
        <v>1.3090000000000001E-3</v>
      </c>
      <c r="D79">
        <v>2.4899999999999998E-4</v>
      </c>
      <c r="E79">
        <v>5.6800000000000004E-4</v>
      </c>
      <c r="F79">
        <v>1.0679999999999999E-3</v>
      </c>
    </row>
    <row r="80" spans="1:6" x14ac:dyDescent="0.25">
      <c r="A80" t="s">
        <v>89</v>
      </c>
      <c r="B80">
        <v>1141430400</v>
      </c>
      <c r="C80">
        <v>2.0999999999999999E-5</v>
      </c>
      <c r="D80">
        <v>2.4499999999999999E-4</v>
      </c>
      <c r="E80">
        <v>4.8000000000000001E-4</v>
      </c>
      <c r="F80">
        <v>4.6000000000000001E-4</v>
      </c>
    </row>
    <row r="81" spans="1:6" x14ac:dyDescent="0.25">
      <c r="A81" t="s">
        <v>90</v>
      </c>
      <c r="B81">
        <v>1142031600</v>
      </c>
      <c r="C81">
        <v>7.7200000000000001E-4</v>
      </c>
      <c r="D81">
        <v>2.5300000000000002E-4</v>
      </c>
      <c r="E81">
        <v>5.3499999999999999E-4</v>
      </c>
      <c r="F81">
        <v>8.0699999999999999E-4</v>
      </c>
    </row>
    <row r="82" spans="1:6" x14ac:dyDescent="0.25">
      <c r="A82" t="s">
        <v>91</v>
      </c>
      <c r="B82">
        <v>1142636400</v>
      </c>
      <c r="C82">
        <v>1.194E-3</v>
      </c>
      <c r="D82">
        <v>2.6800000000000001E-4</v>
      </c>
      <c r="E82">
        <v>6.4199999999999999E-4</v>
      </c>
      <c r="F82">
        <v>1.0690000000000001E-3</v>
      </c>
    </row>
    <row r="83" spans="1:6" x14ac:dyDescent="0.25">
      <c r="A83" t="s">
        <v>92</v>
      </c>
      <c r="B83">
        <v>1143241200</v>
      </c>
      <c r="C83">
        <v>4.6280000000000002E-3</v>
      </c>
      <c r="D83">
        <v>3.3500000000000001E-4</v>
      </c>
      <c r="E83">
        <v>1.3140000000000001E-3</v>
      </c>
      <c r="F83">
        <v>3.7799999999999999E-3</v>
      </c>
    </row>
    <row r="84" spans="1:6" x14ac:dyDescent="0.25">
      <c r="A84" t="s">
        <v>93</v>
      </c>
      <c r="B84">
        <v>1143846000</v>
      </c>
      <c r="C84">
        <v>4.1952000000000003E-2</v>
      </c>
      <c r="D84">
        <v>9.7400000000000004E-4</v>
      </c>
      <c r="E84">
        <v>7.9039999999999996E-3</v>
      </c>
      <c r="F84">
        <v>2.7282000000000001E-2</v>
      </c>
    </row>
    <row r="85" spans="1:6" x14ac:dyDescent="0.25">
      <c r="A85" t="s">
        <v>94</v>
      </c>
      <c r="B85">
        <v>1144450800</v>
      </c>
      <c r="C85">
        <v>1.7138E-2</v>
      </c>
      <c r="D85">
        <v>1.2229999999999999E-3</v>
      </c>
      <c r="E85">
        <v>9.4540000000000006E-3</v>
      </c>
      <c r="F85">
        <v>2.2803E-2</v>
      </c>
    </row>
    <row r="86" spans="1:6" x14ac:dyDescent="0.25">
      <c r="A86" t="s">
        <v>95</v>
      </c>
      <c r="B86">
        <v>1145055600</v>
      </c>
      <c r="C86">
        <v>6.0819999999999997E-3</v>
      </c>
      <c r="D86">
        <v>1.297E-3</v>
      </c>
      <c r="E86">
        <v>8.8439999999999994E-3</v>
      </c>
      <c r="F86">
        <v>1.2021E-2</v>
      </c>
    </row>
    <row r="87" spans="1:6" x14ac:dyDescent="0.25">
      <c r="A87" t="s">
        <v>96</v>
      </c>
      <c r="B87">
        <v>1145660400</v>
      </c>
      <c r="C87">
        <v>4.9759999999999999E-2</v>
      </c>
      <c r="D87">
        <v>2.042E-3</v>
      </c>
      <c r="E87">
        <v>1.5491E-2</v>
      </c>
      <c r="F87">
        <v>3.5693000000000003E-2</v>
      </c>
    </row>
    <row r="88" spans="1:6" x14ac:dyDescent="0.25">
      <c r="A88" t="s">
        <v>97</v>
      </c>
      <c r="B88">
        <v>1146265200</v>
      </c>
      <c r="C88">
        <v>4.5130000000000003E-2</v>
      </c>
      <c r="D88">
        <v>2.702E-3</v>
      </c>
      <c r="E88">
        <v>2.0185000000000002E-2</v>
      </c>
      <c r="F88">
        <v>4.0444000000000001E-2</v>
      </c>
    </row>
    <row r="89" spans="1:6" x14ac:dyDescent="0.25">
      <c r="A89" t="s">
        <v>98</v>
      </c>
      <c r="B89">
        <v>1146870000</v>
      </c>
      <c r="C89">
        <v>4.4033000000000003E-2</v>
      </c>
      <c r="D89">
        <v>3.3370000000000001E-3</v>
      </c>
      <c r="E89">
        <v>2.4015000000000002E-2</v>
      </c>
      <c r="F89">
        <v>4.2935000000000001E-2</v>
      </c>
    </row>
    <row r="90" spans="1:6" x14ac:dyDescent="0.25">
      <c r="A90" t="s">
        <v>99</v>
      </c>
      <c r="B90">
        <v>1147474800</v>
      </c>
      <c r="C90">
        <v>6.1011999999999997E-2</v>
      </c>
      <c r="D90">
        <v>4.2220000000000001E-3</v>
      </c>
      <c r="E90">
        <v>2.9949E-2</v>
      </c>
      <c r="F90">
        <v>5.3985999999999999E-2</v>
      </c>
    </row>
    <row r="91" spans="1:6" x14ac:dyDescent="0.25">
      <c r="A91" t="s">
        <v>100</v>
      </c>
      <c r="B91">
        <v>1148079600</v>
      </c>
      <c r="C91">
        <v>0.15847700000000001</v>
      </c>
      <c r="D91">
        <v>6.5919999999999998E-3</v>
      </c>
      <c r="E91">
        <v>5.0858E-2</v>
      </c>
      <c r="F91">
        <v>0.12049600000000001</v>
      </c>
    </row>
    <row r="92" spans="1:6" x14ac:dyDescent="0.25">
      <c r="A92" t="s">
        <v>101</v>
      </c>
      <c r="B92">
        <v>1148684400</v>
      </c>
      <c r="C92">
        <v>0.16753499999999999</v>
      </c>
      <c r="D92">
        <v>9.0609999999999996E-3</v>
      </c>
      <c r="E92">
        <v>6.9398000000000001E-2</v>
      </c>
      <c r="F92">
        <v>0.146065</v>
      </c>
    </row>
    <row r="93" spans="1:6" x14ac:dyDescent="0.25">
      <c r="A93" t="s">
        <v>102</v>
      </c>
      <c r="B93">
        <v>1149289200</v>
      </c>
      <c r="C93">
        <v>0.12358</v>
      </c>
      <c r="D93">
        <v>1.082E-2</v>
      </c>
      <c r="E93">
        <v>7.8240000000000004E-2</v>
      </c>
      <c r="F93">
        <v>0.13639699999999999</v>
      </c>
    </row>
    <row r="94" spans="1:6" x14ac:dyDescent="0.25">
      <c r="A94" t="s">
        <v>103</v>
      </c>
      <c r="B94">
        <v>1149894000</v>
      </c>
      <c r="C94">
        <v>5.0960999999999999E-2</v>
      </c>
      <c r="D94">
        <v>1.1433E-2</v>
      </c>
      <c r="E94">
        <v>7.3637999999999995E-2</v>
      </c>
      <c r="F94">
        <v>8.3664000000000002E-2</v>
      </c>
    </row>
    <row r="95" spans="1:6" x14ac:dyDescent="0.25">
      <c r="A95" t="s">
        <v>104</v>
      </c>
      <c r="B95">
        <v>1150498800</v>
      </c>
      <c r="C95">
        <v>3.3302999999999999E-2</v>
      </c>
      <c r="D95">
        <v>1.1768000000000001E-2</v>
      </c>
      <c r="E95">
        <v>6.7169000000000006E-2</v>
      </c>
      <c r="F95">
        <v>5.5024999999999998E-2</v>
      </c>
    </row>
    <row r="96" spans="1:6" x14ac:dyDescent="0.25">
      <c r="A96" t="s">
        <v>105</v>
      </c>
      <c r="B96">
        <v>1151103600</v>
      </c>
      <c r="C96">
        <v>4.3555000000000003E-2</v>
      </c>
      <c r="D96">
        <v>1.2255E-2</v>
      </c>
      <c r="E96">
        <v>6.3283000000000006E-2</v>
      </c>
      <c r="F96">
        <v>4.7107999999999997E-2</v>
      </c>
    </row>
    <row r="97" spans="1:6" x14ac:dyDescent="0.25">
      <c r="A97" t="s">
        <v>106</v>
      </c>
      <c r="B97">
        <v>1151708400</v>
      </c>
      <c r="C97">
        <v>3.8302000000000003E-2</v>
      </c>
      <c r="D97">
        <v>1.2654E-2</v>
      </c>
      <c r="E97">
        <v>5.9284999999999997E-2</v>
      </c>
      <c r="F97">
        <v>4.2638000000000002E-2</v>
      </c>
    </row>
    <row r="98" spans="1:6" x14ac:dyDescent="0.25">
      <c r="A98" t="s">
        <v>107</v>
      </c>
      <c r="B98">
        <v>1152313200</v>
      </c>
      <c r="C98">
        <v>2.8650999999999999E-2</v>
      </c>
      <c r="D98">
        <v>1.2898E-2</v>
      </c>
      <c r="E98">
        <v>5.4293000000000001E-2</v>
      </c>
      <c r="F98">
        <v>3.3627999999999998E-2</v>
      </c>
    </row>
    <row r="99" spans="1:6" x14ac:dyDescent="0.25">
      <c r="A99" t="s">
        <v>108</v>
      </c>
      <c r="B99">
        <v>1152918000</v>
      </c>
      <c r="C99">
        <v>1.9481999999999999E-2</v>
      </c>
      <c r="D99">
        <v>1.2999E-2</v>
      </c>
      <c r="E99">
        <v>4.8742000000000001E-2</v>
      </c>
      <c r="F99">
        <v>2.6446999999999998E-2</v>
      </c>
    </row>
    <row r="100" spans="1:6" x14ac:dyDescent="0.25">
      <c r="A100" t="s">
        <v>109</v>
      </c>
      <c r="B100">
        <v>1153522800</v>
      </c>
      <c r="C100">
        <v>4.2951999999999997E-2</v>
      </c>
      <c r="D100">
        <v>1.3459E-2</v>
      </c>
      <c r="E100">
        <v>4.7913999999999998E-2</v>
      </c>
      <c r="F100">
        <v>3.8337999999999997E-2</v>
      </c>
    </row>
    <row r="101" spans="1:6" x14ac:dyDescent="0.25">
      <c r="A101" t="s">
        <v>110</v>
      </c>
      <c r="B101">
        <v>1154127600</v>
      </c>
      <c r="C101">
        <v>6.6829E-2</v>
      </c>
      <c r="D101">
        <v>1.4277E-2</v>
      </c>
      <c r="E101">
        <v>5.0910999999999998E-2</v>
      </c>
      <c r="F101">
        <v>5.4812E-2</v>
      </c>
    </row>
    <row r="102" spans="1:6" x14ac:dyDescent="0.25">
      <c r="A102" t="s">
        <v>111</v>
      </c>
      <c r="B102">
        <v>1154732400</v>
      </c>
      <c r="C102">
        <v>5.7945999999999998E-2</v>
      </c>
      <c r="D102">
        <v>1.4947E-2</v>
      </c>
      <c r="E102">
        <v>5.2056999999999999E-2</v>
      </c>
      <c r="F102">
        <v>5.7551999999999999E-2</v>
      </c>
    </row>
    <row r="103" spans="1:6" x14ac:dyDescent="0.25">
      <c r="A103" t="s">
        <v>112</v>
      </c>
      <c r="B103">
        <v>1155337200</v>
      </c>
      <c r="C103">
        <v>6.4631999999999995E-2</v>
      </c>
      <c r="D103">
        <v>1.5708E-2</v>
      </c>
      <c r="E103">
        <v>5.4042E-2</v>
      </c>
      <c r="F103">
        <v>6.1677999999999997E-2</v>
      </c>
    </row>
    <row r="104" spans="1:6" x14ac:dyDescent="0.25">
      <c r="A104" t="s">
        <v>113</v>
      </c>
      <c r="B104">
        <v>1155942000</v>
      </c>
      <c r="C104">
        <v>6.6214999999999996E-2</v>
      </c>
      <c r="D104">
        <v>1.6482E-2</v>
      </c>
      <c r="E104">
        <v>5.5962999999999999E-2</v>
      </c>
      <c r="F104">
        <v>6.4355999999999997E-2</v>
      </c>
    </row>
    <row r="105" spans="1:6" x14ac:dyDescent="0.25">
      <c r="A105" t="s">
        <v>114</v>
      </c>
      <c r="B105">
        <v>1156546800</v>
      </c>
      <c r="C105">
        <v>7.3160000000000003E-2</v>
      </c>
      <c r="D105">
        <v>1.7350999999999998E-2</v>
      </c>
      <c r="E105">
        <v>5.8685000000000001E-2</v>
      </c>
      <c r="F105">
        <v>6.9552000000000003E-2</v>
      </c>
    </row>
    <row r="106" spans="1:6" x14ac:dyDescent="0.25">
      <c r="A106" t="s">
        <v>115</v>
      </c>
      <c r="B106">
        <v>1157151600</v>
      </c>
      <c r="C106">
        <v>6.8458000000000005E-2</v>
      </c>
      <c r="D106">
        <v>1.8134000000000001E-2</v>
      </c>
      <c r="E106">
        <v>6.0232000000000001E-2</v>
      </c>
      <c r="F106">
        <v>6.9265999999999994E-2</v>
      </c>
    </row>
    <row r="107" spans="1:6" x14ac:dyDescent="0.25">
      <c r="A107" t="s">
        <v>116</v>
      </c>
      <c r="B107">
        <v>1157756400</v>
      </c>
      <c r="C107">
        <v>8.1577999999999998E-2</v>
      </c>
      <c r="D107">
        <v>1.9106999999999999E-2</v>
      </c>
      <c r="E107">
        <v>6.3645999999999994E-2</v>
      </c>
      <c r="F107">
        <v>7.6939999999999995E-2</v>
      </c>
    </row>
    <row r="108" spans="1:6" x14ac:dyDescent="0.25">
      <c r="A108" t="s">
        <v>117</v>
      </c>
      <c r="B108">
        <v>1158361200</v>
      </c>
      <c r="C108">
        <v>9.8639000000000004E-2</v>
      </c>
      <c r="D108">
        <v>2.0326E-2</v>
      </c>
      <c r="E108">
        <v>6.9148000000000001E-2</v>
      </c>
      <c r="F108">
        <v>8.8369000000000003E-2</v>
      </c>
    </row>
    <row r="109" spans="1:6" x14ac:dyDescent="0.25">
      <c r="A109" t="s">
        <v>118</v>
      </c>
      <c r="B109">
        <v>1158966000</v>
      </c>
      <c r="C109">
        <v>8.5274000000000003E-2</v>
      </c>
      <c r="D109">
        <v>2.1321E-2</v>
      </c>
      <c r="E109">
        <v>7.1731000000000003E-2</v>
      </c>
      <c r="F109">
        <v>8.7395E-2</v>
      </c>
    </row>
    <row r="110" spans="1:6" x14ac:dyDescent="0.25">
      <c r="A110" t="s">
        <v>119</v>
      </c>
      <c r="B110">
        <v>1159570800</v>
      </c>
      <c r="C110">
        <v>8.2607E-2</v>
      </c>
      <c r="D110">
        <v>2.2259999999999999E-2</v>
      </c>
      <c r="E110">
        <v>7.3388999999999996E-2</v>
      </c>
      <c r="F110">
        <v>8.3969000000000002E-2</v>
      </c>
    </row>
    <row r="111" spans="1:6" x14ac:dyDescent="0.25">
      <c r="A111" t="s">
        <v>120</v>
      </c>
      <c r="B111">
        <v>1160175600</v>
      </c>
      <c r="C111">
        <v>6.4209000000000002E-2</v>
      </c>
      <c r="D111">
        <v>2.2901000000000001E-2</v>
      </c>
      <c r="E111">
        <v>7.1714E-2</v>
      </c>
      <c r="F111">
        <v>6.9398000000000001E-2</v>
      </c>
    </row>
    <row r="112" spans="1:6" x14ac:dyDescent="0.25">
      <c r="A112" t="s">
        <v>121</v>
      </c>
      <c r="B112">
        <v>1160780400</v>
      </c>
      <c r="C112">
        <v>1.5294E-2</v>
      </c>
      <c r="D112">
        <v>2.2783999999999999E-2</v>
      </c>
      <c r="E112">
        <v>6.2798000000000007E-2</v>
      </c>
      <c r="F112">
        <v>4.0980999999999997E-2</v>
      </c>
    </row>
    <row r="113" spans="1:6" x14ac:dyDescent="0.25">
      <c r="A113" t="s">
        <v>122</v>
      </c>
      <c r="B113">
        <v>1161385200</v>
      </c>
      <c r="C113">
        <v>8.2922999999999997E-2</v>
      </c>
      <c r="D113">
        <v>2.3706000000000001E-2</v>
      </c>
      <c r="E113">
        <v>6.6023999999999999E-2</v>
      </c>
      <c r="F113">
        <v>6.5946000000000005E-2</v>
      </c>
    </row>
    <row r="114" spans="1:6" x14ac:dyDescent="0.25">
      <c r="A114" t="s">
        <v>123</v>
      </c>
      <c r="B114">
        <v>1161990000</v>
      </c>
      <c r="C114">
        <v>9.2475000000000002E-2</v>
      </c>
      <c r="D114">
        <v>2.4760000000000001E-2</v>
      </c>
      <c r="E114">
        <v>7.0291000000000006E-2</v>
      </c>
      <c r="F114">
        <v>8.2479999999999998E-2</v>
      </c>
    </row>
    <row r="115" spans="1:6" x14ac:dyDescent="0.25">
      <c r="A115" t="s">
        <v>124</v>
      </c>
      <c r="B115">
        <v>1162598400</v>
      </c>
      <c r="C115">
        <v>0.103223</v>
      </c>
      <c r="D115">
        <v>2.5968999999999999E-2</v>
      </c>
      <c r="E115">
        <v>7.5433E-2</v>
      </c>
      <c r="F115">
        <v>9.2188999999999993E-2</v>
      </c>
    </row>
    <row r="116" spans="1:6" x14ac:dyDescent="0.25">
      <c r="A116" t="s">
        <v>125</v>
      </c>
      <c r="B116">
        <v>1163203200</v>
      </c>
      <c r="C116">
        <v>5.0254E-2</v>
      </c>
      <c r="D116">
        <v>2.6339999999999999E-2</v>
      </c>
      <c r="E116">
        <v>7.1349999999999997E-2</v>
      </c>
      <c r="F116">
        <v>6.8122000000000002E-2</v>
      </c>
    </row>
    <row r="117" spans="1:6" x14ac:dyDescent="0.25">
      <c r="A117" t="s">
        <v>126</v>
      </c>
      <c r="B117">
        <v>1163808000</v>
      </c>
      <c r="C117">
        <v>0.106226</v>
      </c>
      <c r="D117">
        <v>2.7564000000000002E-2</v>
      </c>
      <c r="E117">
        <v>7.6950000000000005E-2</v>
      </c>
      <c r="F117">
        <v>9.1245000000000007E-2</v>
      </c>
    </row>
    <row r="118" spans="1:6" x14ac:dyDescent="0.25">
      <c r="A118" t="s">
        <v>127</v>
      </c>
      <c r="B118">
        <v>1164412800</v>
      </c>
      <c r="C118">
        <v>6.4419000000000004E-2</v>
      </c>
      <c r="D118">
        <v>2.8128E-2</v>
      </c>
      <c r="E118">
        <v>7.4902999999999997E-2</v>
      </c>
      <c r="F118">
        <v>7.5774999999999995E-2</v>
      </c>
    </row>
    <row r="119" spans="1:6" x14ac:dyDescent="0.25">
      <c r="A119" t="s">
        <v>128</v>
      </c>
      <c r="B119">
        <v>1165017600</v>
      </c>
      <c r="C119">
        <v>5.7579999999999999E-2</v>
      </c>
      <c r="D119">
        <v>2.8577999999999999E-2</v>
      </c>
      <c r="E119">
        <v>7.2069999999999995E-2</v>
      </c>
      <c r="F119">
        <v>6.5030000000000004E-2</v>
      </c>
    </row>
    <row r="120" spans="1:6" x14ac:dyDescent="0.25">
      <c r="A120" t="s">
        <v>129</v>
      </c>
      <c r="B120">
        <v>1165622400</v>
      </c>
      <c r="C120">
        <v>8.4104999999999999E-2</v>
      </c>
      <c r="D120">
        <v>2.9427999999999999E-2</v>
      </c>
      <c r="E120">
        <v>7.3932999999999999E-2</v>
      </c>
      <c r="F120">
        <v>7.5699000000000002E-2</v>
      </c>
    </row>
    <row r="121" spans="1:6" x14ac:dyDescent="0.25">
      <c r="A121" t="s">
        <v>130</v>
      </c>
      <c r="B121">
        <v>1166227200</v>
      </c>
      <c r="C121">
        <v>7.6387999999999998E-2</v>
      </c>
      <c r="D121">
        <v>3.0147E-2</v>
      </c>
      <c r="E121">
        <v>7.4265999999999999E-2</v>
      </c>
      <c r="F121">
        <v>7.5822000000000001E-2</v>
      </c>
    </row>
    <row r="122" spans="1:6" x14ac:dyDescent="0.25">
      <c r="A122" t="s">
        <v>131</v>
      </c>
      <c r="B122">
        <v>1166832000</v>
      </c>
      <c r="C122">
        <v>9.3768000000000004E-2</v>
      </c>
      <c r="D122">
        <v>3.1122E-2</v>
      </c>
      <c r="E122">
        <v>7.7465000000000006E-2</v>
      </c>
      <c r="F122">
        <v>8.8480000000000003E-2</v>
      </c>
    </row>
    <row r="123" spans="1:6" x14ac:dyDescent="0.25">
      <c r="A123" t="s">
        <v>132</v>
      </c>
      <c r="B123">
        <v>1167436800</v>
      </c>
      <c r="C123">
        <v>9.4395999999999994E-2</v>
      </c>
      <c r="D123">
        <v>3.2092000000000002E-2</v>
      </c>
      <c r="E123">
        <v>8.0190999999999998E-2</v>
      </c>
      <c r="F123">
        <v>9.2822000000000002E-2</v>
      </c>
    </row>
    <row r="124" spans="1:6" x14ac:dyDescent="0.25">
      <c r="A124" t="s">
        <v>133</v>
      </c>
      <c r="B124">
        <v>1168041600</v>
      </c>
      <c r="C124">
        <v>0.107181</v>
      </c>
      <c r="D124">
        <v>3.3243000000000002E-2</v>
      </c>
      <c r="E124">
        <v>8.4584000000000006E-2</v>
      </c>
      <c r="F124">
        <v>0.103313</v>
      </c>
    </row>
    <row r="125" spans="1:6" x14ac:dyDescent="0.25">
      <c r="A125" t="s">
        <v>134</v>
      </c>
      <c r="B125">
        <v>1168646400</v>
      </c>
      <c r="C125">
        <v>0.14535799999999999</v>
      </c>
      <c r="D125">
        <v>3.4962E-2</v>
      </c>
      <c r="E125">
        <v>9.4286999999999996E-2</v>
      </c>
      <c r="F125">
        <v>0.128275</v>
      </c>
    </row>
    <row r="126" spans="1:6" x14ac:dyDescent="0.25">
      <c r="A126" t="s">
        <v>135</v>
      </c>
      <c r="B126">
        <v>1169251200</v>
      </c>
      <c r="C126">
        <v>0.13808000000000001</v>
      </c>
      <c r="D126">
        <v>3.6541999999999998E-2</v>
      </c>
      <c r="E126">
        <v>0.101324</v>
      </c>
      <c r="F126">
        <v>0.135546</v>
      </c>
    </row>
    <row r="127" spans="1:6" x14ac:dyDescent="0.25">
      <c r="A127" t="s">
        <v>136</v>
      </c>
      <c r="B127">
        <v>1169856000</v>
      </c>
      <c r="C127">
        <v>0.168216</v>
      </c>
      <c r="D127">
        <v>3.8559999999999997E-2</v>
      </c>
      <c r="E127">
        <v>0.111882</v>
      </c>
      <c r="F127">
        <v>0.152756</v>
      </c>
    </row>
    <row r="128" spans="1:6" x14ac:dyDescent="0.25">
      <c r="A128" t="s">
        <v>137</v>
      </c>
      <c r="B128">
        <v>1170460800</v>
      </c>
      <c r="C128">
        <v>0.15285000000000001</v>
      </c>
      <c r="D128">
        <v>4.0311E-2</v>
      </c>
      <c r="E128">
        <v>0.11838899999999999</v>
      </c>
      <c r="F128">
        <v>0.153139</v>
      </c>
    </row>
    <row r="129" spans="1:6" x14ac:dyDescent="0.25">
      <c r="A129" t="s">
        <v>138</v>
      </c>
      <c r="B129">
        <v>1171065600</v>
      </c>
      <c r="C129">
        <v>0.16519400000000001</v>
      </c>
      <c r="D129">
        <v>4.2226E-2</v>
      </c>
      <c r="E129">
        <v>0.125911</v>
      </c>
      <c r="F129">
        <v>0.16192599999999999</v>
      </c>
    </row>
    <row r="130" spans="1:6" x14ac:dyDescent="0.25">
      <c r="A130" t="s">
        <v>139</v>
      </c>
      <c r="B130">
        <v>1171670400</v>
      </c>
      <c r="C130">
        <v>0.139708</v>
      </c>
      <c r="D130">
        <v>4.3719000000000001E-2</v>
      </c>
      <c r="E130">
        <v>0.12803</v>
      </c>
      <c r="F130">
        <v>0.14913799999999999</v>
      </c>
    </row>
    <row r="131" spans="1:6" x14ac:dyDescent="0.25">
      <c r="A131" t="s">
        <v>140</v>
      </c>
      <c r="B131">
        <v>1172275200</v>
      </c>
      <c r="C131">
        <v>0.18948000000000001</v>
      </c>
      <c r="D131">
        <v>4.5953000000000001E-2</v>
      </c>
      <c r="E131">
        <v>0.13773099999999999</v>
      </c>
      <c r="F131">
        <v>0.17139399999999999</v>
      </c>
    </row>
    <row r="132" spans="1:6" x14ac:dyDescent="0.25">
      <c r="A132" t="s">
        <v>141</v>
      </c>
      <c r="B132">
        <v>1172880000</v>
      </c>
      <c r="C132">
        <v>0.15830900000000001</v>
      </c>
      <c r="D132">
        <v>4.7674000000000001E-2</v>
      </c>
      <c r="E132">
        <v>0.140932</v>
      </c>
      <c r="F132">
        <v>0.16381499999999999</v>
      </c>
    </row>
    <row r="133" spans="1:6" x14ac:dyDescent="0.25">
      <c r="A133" t="s">
        <v>142</v>
      </c>
      <c r="B133">
        <v>1173481200</v>
      </c>
      <c r="C133">
        <v>0.17921400000000001</v>
      </c>
      <c r="D133">
        <v>4.9678E-2</v>
      </c>
      <c r="E133">
        <v>0.14698800000000001</v>
      </c>
      <c r="F133">
        <v>0.17364299999999999</v>
      </c>
    </row>
    <row r="134" spans="1:6" x14ac:dyDescent="0.25">
      <c r="A134" t="s">
        <v>143</v>
      </c>
      <c r="B134">
        <v>1174086000</v>
      </c>
      <c r="C134">
        <v>0.199601</v>
      </c>
      <c r="D134">
        <v>5.1972999999999998E-2</v>
      </c>
      <c r="E134">
        <v>0.15512200000000001</v>
      </c>
      <c r="F134">
        <v>0.18521199999999999</v>
      </c>
    </row>
    <row r="135" spans="1:6" x14ac:dyDescent="0.25">
      <c r="A135" t="s">
        <v>144</v>
      </c>
      <c r="B135">
        <v>1174690800</v>
      </c>
      <c r="C135">
        <v>0.18457999999999999</v>
      </c>
      <c r="D135">
        <v>5.4004000000000003E-2</v>
      </c>
      <c r="E135">
        <v>0.15964300000000001</v>
      </c>
      <c r="F135">
        <v>0.18287500000000001</v>
      </c>
    </row>
    <row r="136" spans="1:6" x14ac:dyDescent="0.25">
      <c r="A136" t="s">
        <v>145</v>
      </c>
      <c r="B136">
        <v>1175295600</v>
      </c>
      <c r="C136">
        <v>0.19979</v>
      </c>
      <c r="D136">
        <v>5.6237000000000002E-2</v>
      </c>
      <c r="E136">
        <v>0.16589100000000001</v>
      </c>
      <c r="F136">
        <v>0.19101699999999999</v>
      </c>
    </row>
    <row r="137" spans="1:6" x14ac:dyDescent="0.25">
      <c r="A137" t="s">
        <v>146</v>
      </c>
      <c r="B137">
        <v>1175900400</v>
      </c>
      <c r="C137">
        <v>0.20207900000000001</v>
      </c>
      <c r="D137">
        <v>5.8471000000000002E-2</v>
      </c>
      <c r="E137">
        <v>0.171432</v>
      </c>
      <c r="F137">
        <v>0.19466</v>
      </c>
    </row>
    <row r="138" spans="1:6" x14ac:dyDescent="0.25">
      <c r="A138" t="s">
        <v>147</v>
      </c>
      <c r="B138">
        <v>1176505200</v>
      </c>
      <c r="C138">
        <v>0.124685</v>
      </c>
      <c r="D138">
        <v>5.9484000000000002E-2</v>
      </c>
      <c r="E138">
        <v>0.16403400000000001</v>
      </c>
      <c r="F138">
        <v>0.15720700000000001</v>
      </c>
    </row>
    <row r="139" spans="1:6" x14ac:dyDescent="0.25">
      <c r="A139" t="s">
        <v>148</v>
      </c>
      <c r="B139">
        <v>1177110000</v>
      </c>
      <c r="C139">
        <v>0.20027800000000001</v>
      </c>
      <c r="D139">
        <v>6.1641000000000001E-2</v>
      </c>
      <c r="E139">
        <v>0.16977600000000001</v>
      </c>
      <c r="F139">
        <v>0.18282799999999999</v>
      </c>
    </row>
    <row r="140" spans="1:6" x14ac:dyDescent="0.25">
      <c r="A140" t="s">
        <v>149</v>
      </c>
      <c r="B140">
        <v>1177714800</v>
      </c>
      <c r="C140">
        <v>0.132714</v>
      </c>
      <c r="D140">
        <v>6.2727000000000005E-2</v>
      </c>
      <c r="E140">
        <v>0.1636</v>
      </c>
      <c r="F140">
        <v>0.15169299999999999</v>
      </c>
    </row>
    <row r="141" spans="1:6" x14ac:dyDescent="0.25">
      <c r="A141" t="s">
        <v>150</v>
      </c>
      <c r="B141">
        <v>1178319600</v>
      </c>
      <c r="C141">
        <v>0.14464199999999999</v>
      </c>
      <c r="D141">
        <v>6.3977999999999993E-2</v>
      </c>
      <c r="E141">
        <v>0.16037799999999999</v>
      </c>
      <c r="F141">
        <v>0.14611399999999999</v>
      </c>
    </row>
    <row r="142" spans="1:6" x14ac:dyDescent="0.25">
      <c r="A142" t="s">
        <v>151</v>
      </c>
      <c r="B142">
        <v>1178924400</v>
      </c>
      <c r="C142">
        <v>0.13878699999999999</v>
      </c>
      <c r="D142">
        <v>6.5121999999999999E-2</v>
      </c>
      <c r="E142">
        <v>0.15673000000000001</v>
      </c>
      <c r="F142">
        <v>0.140207</v>
      </c>
    </row>
    <row r="143" spans="1:6" x14ac:dyDescent="0.25">
      <c r="A143" t="s">
        <v>152</v>
      </c>
      <c r="B143">
        <v>1179529200</v>
      </c>
      <c r="C143">
        <v>0.108152</v>
      </c>
      <c r="D143">
        <v>6.5777000000000002E-2</v>
      </c>
      <c r="E143">
        <v>0.14884800000000001</v>
      </c>
      <c r="F143">
        <v>0.12120599999999999</v>
      </c>
    </row>
    <row r="144" spans="1:6" x14ac:dyDescent="0.25">
      <c r="A144" t="s">
        <v>153</v>
      </c>
      <c r="B144">
        <v>1180134000</v>
      </c>
      <c r="C144">
        <v>0.106452</v>
      </c>
      <c r="D144">
        <v>6.6399E-2</v>
      </c>
      <c r="E144">
        <v>0.142175</v>
      </c>
      <c r="F144">
        <v>0.11611200000000001</v>
      </c>
    </row>
    <row r="145" spans="1:6" x14ac:dyDescent="0.25">
      <c r="A145" t="s">
        <v>154</v>
      </c>
      <c r="B145">
        <v>1180738800</v>
      </c>
      <c r="C145">
        <v>0.115064</v>
      </c>
      <c r="D145">
        <v>6.7139000000000004E-2</v>
      </c>
      <c r="E145">
        <v>0.13755200000000001</v>
      </c>
      <c r="F145">
        <v>0.112112</v>
      </c>
    </row>
    <row r="146" spans="1:6" x14ac:dyDescent="0.25">
      <c r="A146" t="s">
        <v>155</v>
      </c>
      <c r="B146">
        <v>1181343600</v>
      </c>
      <c r="C146">
        <v>5.7313999999999997E-2</v>
      </c>
      <c r="D146">
        <v>6.6983000000000001E-2</v>
      </c>
      <c r="E146">
        <v>0.124544</v>
      </c>
      <c r="F146">
        <v>7.8854999999999995E-2</v>
      </c>
    </row>
    <row r="147" spans="1:6" x14ac:dyDescent="0.25">
      <c r="A147" t="s">
        <v>156</v>
      </c>
      <c r="B147">
        <v>1181948400</v>
      </c>
      <c r="C147">
        <v>3.1927999999999998E-2</v>
      </c>
      <c r="D147">
        <v>6.6439999999999999E-2</v>
      </c>
      <c r="E147">
        <v>0.109526</v>
      </c>
      <c r="F147">
        <v>4.9394E-2</v>
      </c>
    </row>
    <row r="148" spans="1:6" x14ac:dyDescent="0.25">
      <c r="A148" t="s">
        <v>157</v>
      </c>
      <c r="B148">
        <v>1182553200</v>
      </c>
      <c r="C148">
        <v>0</v>
      </c>
      <c r="D148">
        <v>6.5415000000000001E-2</v>
      </c>
      <c r="E148">
        <v>9.1926999999999995E-2</v>
      </c>
      <c r="F148">
        <v>2.0739E-2</v>
      </c>
    </row>
    <row r="149" spans="1:6" x14ac:dyDescent="0.25">
      <c r="A149" t="s">
        <v>158</v>
      </c>
      <c r="B149">
        <v>1183158000</v>
      </c>
      <c r="C149">
        <v>0</v>
      </c>
      <c r="D149">
        <v>6.4407000000000006E-2</v>
      </c>
      <c r="E149">
        <v>7.7156000000000002E-2</v>
      </c>
      <c r="F149">
        <v>8.7069999999999995E-3</v>
      </c>
    </row>
    <row r="150" spans="1:6" x14ac:dyDescent="0.25">
      <c r="A150" t="s">
        <v>159</v>
      </c>
      <c r="B150">
        <v>1183762800</v>
      </c>
      <c r="C150">
        <v>0</v>
      </c>
      <c r="D150">
        <v>6.3413999999999998E-2</v>
      </c>
      <c r="E150">
        <v>6.4758999999999997E-2</v>
      </c>
      <c r="F150">
        <v>3.656E-3</v>
      </c>
    </row>
    <row r="151" spans="1:6" x14ac:dyDescent="0.25">
      <c r="A151" t="s">
        <v>160</v>
      </c>
      <c r="B151">
        <v>1184367600</v>
      </c>
      <c r="C151">
        <v>0</v>
      </c>
      <c r="D151">
        <v>6.2435999999999998E-2</v>
      </c>
      <c r="E151">
        <v>5.4352999999999999E-2</v>
      </c>
      <c r="F151">
        <v>1.5349999999999999E-3</v>
      </c>
    </row>
    <row r="152" spans="1:6" x14ac:dyDescent="0.25">
      <c r="A152" t="s">
        <v>161</v>
      </c>
      <c r="B152">
        <v>1184972400</v>
      </c>
      <c r="C152">
        <v>0</v>
      </c>
      <c r="D152">
        <v>6.1474000000000001E-2</v>
      </c>
      <c r="E152">
        <v>4.5620000000000001E-2</v>
      </c>
      <c r="F152">
        <v>6.4400000000000004E-4</v>
      </c>
    </row>
    <row r="153" spans="1:6" x14ac:dyDescent="0.25">
      <c r="A153" t="s">
        <v>162</v>
      </c>
      <c r="B153">
        <v>1185577200</v>
      </c>
      <c r="C153">
        <v>0</v>
      </c>
      <c r="D153">
        <v>6.0526000000000003E-2</v>
      </c>
      <c r="E153">
        <v>3.8289999999999998E-2</v>
      </c>
      <c r="F153">
        <v>2.7099999999999997E-4</v>
      </c>
    </row>
    <row r="154" spans="1:6" x14ac:dyDescent="0.25">
      <c r="A154" t="s">
        <v>163</v>
      </c>
      <c r="B154">
        <v>1186182000</v>
      </c>
      <c r="C154">
        <v>0</v>
      </c>
      <c r="D154">
        <v>5.9593E-2</v>
      </c>
      <c r="E154">
        <v>3.2136999999999999E-2</v>
      </c>
      <c r="F154">
        <v>1.1400000000000001E-4</v>
      </c>
    </row>
    <row r="155" spans="1:6" x14ac:dyDescent="0.25">
      <c r="A155" t="s">
        <v>164</v>
      </c>
      <c r="B155">
        <v>1186786800</v>
      </c>
      <c r="C155">
        <v>0</v>
      </c>
      <c r="D155">
        <v>5.8674999999999998E-2</v>
      </c>
      <c r="E155">
        <v>2.6973E-2</v>
      </c>
      <c r="F155">
        <v>4.8000000000000001E-5</v>
      </c>
    </row>
    <row r="156" spans="1:6" x14ac:dyDescent="0.25">
      <c r="A156" t="s">
        <v>165</v>
      </c>
      <c r="B156">
        <v>1187391600</v>
      </c>
      <c r="C156">
        <v>0</v>
      </c>
      <c r="D156">
        <v>5.7770000000000002E-2</v>
      </c>
      <c r="E156">
        <v>2.2638999999999999E-2</v>
      </c>
      <c r="F156">
        <v>2.0000000000000002E-5</v>
      </c>
    </row>
    <row r="157" spans="1:6" x14ac:dyDescent="0.25">
      <c r="A157" t="s">
        <v>166</v>
      </c>
      <c r="B157">
        <v>1187996400</v>
      </c>
      <c r="C157">
        <v>0</v>
      </c>
      <c r="D157">
        <v>5.6878999999999999E-2</v>
      </c>
      <c r="E157">
        <v>1.9002000000000002E-2</v>
      </c>
      <c r="F157">
        <v>7.9999999999999996E-6</v>
      </c>
    </row>
    <row r="158" spans="1:6" x14ac:dyDescent="0.25">
      <c r="A158" t="s">
        <v>167</v>
      </c>
      <c r="B158">
        <v>1188601200</v>
      </c>
      <c r="C158">
        <v>0</v>
      </c>
      <c r="D158">
        <v>5.6002000000000003E-2</v>
      </c>
      <c r="E158">
        <v>1.5948E-2</v>
      </c>
      <c r="F158">
        <v>3.9999999999999998E-6</v>
      </c>
    </row>
    <row r="159" spans="1:6" x14ac:dyDescent="0.25">
      <c r="A159" t="s">
        <v>168</v>
      </c>
      <c r="B159">
        <v>1189206000</v>
      </c>
      <c r="C159">
        <v>0</v>
      </c>
      <c r="D159">
        <v>5.5139000000000001E-2</v>
      </c>
      <c r="E159">
        <v>1.3386E-2</v>
      </c>
      <c r="F159">
        <v>9.9999999999999995E-7</v>
      </c>
    </row>
    <row r="160" spans="1:6" x14ac:dyDescent="0.25">
      <c r="A160" t="s">
        <v>169</v>
      </c>
      <c r="B160">
        <v>1189810800</v>
      </c>
      <c r="C160">
        <v>1.9100000000000001E-4</v>
      </c>
      <c r="D160">
        <v>5.4292E-2</v>
      </c>
      <c r="E160">
        <v>1.1266999999999999E-2</v>
      </c>
      <c r="F160">
        <v>1.46E-4</v>
      </c>
    </row>
    <row r="161" spans="1:6" x14ac:dyDescent="0.25">
      <c r="A161" t="s">
        <v>170</v>
      </c>
      <c r="B161">
        <v>1190415600</v>
      </c>
      <c r="C161">
        <v>2.835E-2</v>
      </c>
      <c r="D161">
        <v>5.3891000000000001E-2</v>
      </c>
      <c r="E161">
        <v>1.4189E-2</v>
      </c>
      <c r="F161">
        <v>1.9956999999999999E-2</v>
      </c>
    </row>
    <row r="162" spans="1:6" x14ac:dyDescent="0.25">
      <c r="A162" t="s">
        <v>171</v>
      </c>
      <c r="B162">
        <v>1191020400</v>
      </c>
      <c r="C162">
        <v>9.2773999999999995E-2</v>
      </c>
      <c r="D162">
        <v>5.4486E-2</v>
      </c>
      <c r="E162">
        <v>2.6973E-2</v>
      </c>
      <c r="F162">
        <v>6.6116999999999995E-2</v>
      </c>
    </row>
    <row r="163" spans="1:6" x14ac:dyDescent="0.25">
      <c r="A163" t="s">
        <v>172</v>
      </c>
      <c r="B163">
        <v>1191625200</v>
      </c>
      <c r="C163">
        <v>0.120506</v>
      </c>
      <c r="D163">
        <v>5.5495000000000003E-2</v>
      </c>
      <c r="E163">
        <v>4.1848000000000003E-2</v>
      </c>
      <c r="F163">
        <v>9.6187999999999996E-2</v>
      </c>
    </row>
    <row r="164" spans="1:6" x14ac:dyDescent="0.25">
      <c r="A164" t="s">
        <v>173</v>
      </c>
      <c r="B164">
        <v>1192230000</v>
      </c>
      <c r="C164">
        <v>0.110829</v>
      </c>
      <c r="D164">
        <v>5.6341000000000002E-2</v>
      </c>
      <c r="E164">
        <v>5.2856E-2</v>
      </c>
      <c r="F164">
        <v>0.104461</v>
      </c>
    </row>
    <row r="165" spans="1:6" x14ac:dyDescent="0.25">
      <c r="A165" t="s">
        <v>174</v>
      </c>
      <c r="B165">
        <v>1192834800</v>
      </c>
      <c r="C165">
        <v>0.122752</v>
      </c>
      <c r="D165">
        <v>5.7355999999999997E-2</v>
      </c>
      <c r="E165">
        <v>6.4011999999999999E-2</v>
      </c>
      <c r="F165">
        <v>0.11505899999999999</v>
      </c>
    </row>
    <row r="166" spans="1:6" x14ac:dyDescent="0.25">
      <c r="A166" t="s">
        <v>175</v>
      </c>
      <c r="B166">
        <v>1193439600</v>
      </c>
      <c r="C166">
        <v>0.116185</v>
      </c>
      <c r="D166">
        <v>5.8252999999999999E-2</v>
      </c>
      <c r="E166">
        <v>7.2127999999999998E-2</v>
      </c>
      <c r="F166">
        <v>0.112135</v>
      </c>
    </row>
    <row r="167" spans="1:6" x14ac:dyDescent="0.25">
      <c r="A167" t="s">
        <v>176</v>
      </c>
      <c r="B167">
        <v>1194048000</v>
      </c>
      <c r="C167">
        <v>8.6655999999999997E-2</v>
      </c>
      <c r="D167">
        <v>5.8687000000000003E-2</v>
      </c>
      <c r="E167">
        <v>7.4364E-2</v>
      </c>
      <c r="F167">
        <v>9.6193000000000001E-2</v>
      </c>
    </row>
    <row r="168" spans="1:6" x14ac:dyDescent="0.25">
      <c r="A168" t="s">
        <v>177</v>
      </c>
      <c r="B168">
        <v>1194652800</v>
      </c>
      <c r="C168">
        <v>7.4118000000000003E-2</v>
      </c>
      <c r="D168">
        <v>5.8921000000000001E-2</v>
      </c>
      <c r="E168">
        <v>7.4407000000000001E-2</v>
      </c>
      <c r="F168">
        <v>8.5699999999999998E-2</v>
      </c>
    </row>
    <row r="169" spans="1:6" x14ac:dyDescent="0.25">
      <c r="A169" t="s">
        <v>178</v>
      </c>
      <c r="B169">
        <v>1195257600</v>
      </c>
      <c r="C169">
        <v>0.10609399999999999</v>
      </c>
      <c r="D169">
        <v>5.9641E-2</v>
      </c>
      <c r="E169">
        <v>7.9425999999999997E-2</v>
      </c>
      <c r="F169">
        <v>9.7042000000000003E-2</v>
      </c>
    </row>
    <row r="170" spans="1:6" x14ac:dyDescent="0.25">
      <c r="A170" t="s">
        <v>179</v>
      </c>
      <c r="B170">
        <v>1195862400</v>
      </c>
      <c r="C170">
        <v>5.4781000000000003E-2</v>
      </c>
      <c r="D170">
        <v>5.9561000000000003E-2</v>
      </c>
      <c r="E170">
        <v>7.5291999999999998E-2</v>
      </c>
      <c r="F170">
        <v>7.0259000000000002E-2</v>
      </c>
    </row>
    <row r="171" spans="1:6" x14ac:dyDescent="0.25">
      <c r="A171" t="s">
        <v>180</v>
      </c>
      <c r="B171">
        <v>1196467200</v>
      </c>
      <c r="C171">
        <v>6.4917000000000002E-2</v>
      </c>
      <c r="D171">
        <v>5.9638999999999998E-2</v>
      </c>
      <c r="E171">
        <v>7.3641999999999999E-2</v>
      </c>
      <c r="F171">
        <v>6.8094000000000002E-2</v>
      </c>
    </row>
    <row r="172" spans="1:6" x14ac:dyDescent="0.25">
      <c r="A172" t="s">
        <v>181</v>
      </c>
      <c r="B172">
        <v>1197072000</v>
      </c>
      <c r="C172">
        <v>6.1601999999999997E-2</v>
      </c>
      <c r="D172">
        <v>5.9665999999999997E-2</v>
      </c>
      <c r="E172">
        <v>7.1762000000000006E-2</v>
      </c>
      <c r="F172">
        <v>6.6048999999999997E-2</v>
      </c>
    </row>
    <row r="173" spans="1:6" x14ac:dyDescent="0.25">
      <c r="A173" t="s">
        <v>182</v>
      </c>
      <c r="B173">
        <v>1197676800</v>
      </c>
      <c r="C173">
        <v>3.9203000000000002E-2</v>
      </c>
      <c r="D173">
        <v>5.9346000000000003E-2</v>
      </c>
      <c r="E173">
        <v>6.6313999999999998E-2</v>
      </c>
      <c r="F173">
        <v>4.7032999999999998E-2</v>
      </c>
    </row>
    <row r="174" spans="1:6" x14ac:dyDescent="0.25">
      <c r="A174" t="s">
        <v>183</v>
      </c>
      <c r="B174">
        <v>1198281600</v>
      </c>
      <c r="C174">
        <v>5.0429000000000002E-2</v>
      </c>
      <c r="D174">
        <v>5.9205000000000001E-2</v>
      </c>
      <c r="E174">
        <v>6.3767000000000004E-2</v>
      </c>
      <c r="F174">
        <v>4.9605000000000003E-2</v>
      </c>
    </row>
    <row r="175" spans="1:6" x14ac:dyDescent="0.25">
      <c r="A175" t="s">
        <v>184</v>
      </c>
      <c r="B175">
        <v>1198886400</v>
      </c>
      <c r="C175">
        <v>5.8493999999999997E-2</v>
      </c>
      <c r="D175">
        <v>5.9192000000000002E-2</v>
      </c>
      <c r="E175">
        <v>6.3014000000000001E-2</v>
      </c>
      <c r="F175">
        <v>5.7001000000000003E-2</v>
      </c>
    </row>
    <row r="176" spans="1:6" x14ac:dyDescent="0.25">
      <c r="A176" t="s">
        <v>185</v>
      </c>
      <c r="B176">
        <v>1199491200</v>
      </c>
      <c r="C176">
        <v>6.8538000000000002E-2</v>
      </c>
      <c r="D176">
        <v>5.9331000000000002E-2</v>
      </c>
      <c r="E176">
        <v>6.3867999999999994E-2</v>
      </c>
      <c r="F176">
        <v>6.3807000000000003E-2</v>
      </c>
    </row>
    <row r="177" spans="1:6" x14ac:dyDescent="0.25">
      <c r="A177" t="s">
        <v>186</v>
      </c>
      <c r="B177">
        <v>1200096000</v>
      </c>
      <c r="C177">
        <v>7.6138999999999998E-2</v>
      </c>
      <c r="D177">
        <v>5.9583999999999998E-2</v>
      </c>
      <c r="E177">
        <v>6.5767999999999993E-2</v>
      </c>
      <c r="F177">
        <v>7.041E-2</v>
      </c>
    </row>
    <row r="178" spans="1:6" x14ac:dyDescent="0.25">
      <c r="A178" t="s">
        <v>187</v>
      </c>
      <c r="B178">
        <v>1200700800</v>
      </c>
      <c r="C178">
        <v>4.9669999999999999E-2</v>
      </c>
      <c r="D178">
        <v>5.9429000000000003E-2</v>
      </c>
      <c r="E178">
        <v>6.3228000000000006E-2</v>
      </c>
      <c r="F178">
        <v>5.9773E-2</v>
      </c>
    </row>
    <row r="179" spans="1:6" x14ac:dyDescent="0.25">
      <c r="A179" t="s">
        <v>188</v>
      </c>
      <c r="B179">
        <v>1201305600</v>
      </c>
      <c r="C179">
        <v>4.4683E-2</v>
      </c>
      <c r="D179">
        <v>5.9198000000000001E-2</v>
      </c>
      <c r="E179">
        <v>6.0118999999999999E-2</v>
      </c>
      <c r="F179">
        <v>4.9092999999999998E-2</v>
      </c>
    </row>
    <row r="180" spans="1:6" x14ac:dyDescent="0.25">
      <c r="A180" t="s">
        <v>189</v>
      </c>
      <c r="B180">
        <v>1201910400</v>
      </c>
      <c r="C180">
        <v>3.8408999999999999E-2</v>
      </c>
      <c r="D180">
        <v>5.8875999999999998E-2</v>
      </c>
      <c r="E180">
        <v>5.6786999999999997E-2</v>
      </c>
      <c r="F180">
        <v>4.6327E-2</v>
      </c>
    </row>
    <row r="181" spans="1:6" x14ac:dyDescent="0.25">
      <c r="A181" t="s">
        <v>190</v>
      </c>
      <c r="B181">
        <v>1202515200</v>
      </c>
      <c r="C181">
        <v>7.7484999999999998E-2</v>
      </c>
      <c r="D181">
        <v>5.9158000000000002E-2</v>
      </c>
      <c r="E181">
        <v>6.0040999999999997E-2</v>
      </c>
      <c r="F181">
        <v>6.3917000000000002E-2</v>
      </c>
    </row>
    <row r="182" spans="1:6" x14ac:dyDescent="0.25">
      <c r="A182" t="s">
        <v>191</v>
      </c>
      <c r="B182">
        <v>1203120000</v>
      </c>
      <c r="C182">
        <v>6.1069999999999999E-2</v>
      </c>
      <c r="D182">
        <v>5.9182999999999999E-2</v>
      </c>
      <c r="E182">
        <v>6.0184000000000001E-2</v>
      </c>
      <c r="F182">
        <v>6.2560000000000004E-2</v>
      </c>
    </row>
    <row r="183" spans="1:6" x14ac:dyDescent="0.25">
      <c r="A183" t="s">
        <v>192</v>
      </c>
      <c r="B183">
        <v>1203724800</v>
      </c>
      <c r="C183">
        <v>7.4740000000000001E-2</v>
      </c>
      <c r="D183">
        <v>5.9417999999999999E-2</v>
      </c>
      <c r="E183">
        <v>6.2540999999999999E-2</v>
      </c>
      <c r="F183">
        <v>7.0713999999999999E-2</v>
      </c>
    </row>
    <row r="184" spans="1:6" x14ac:dyDescent="0.25">
      <c r="A184" t="s">
        <v>193</v>
      </c>
      <c r="B184">
        <v>1204329600</v>
      </c>
      <c r="C184">
        <v>5.9855999999999999E-2</v>
      </c>
      <c r="D184">
        <v>5.9421000000000002E-2</v>
      </c>
      <c r="E184">
        <v>6.2094000000000003E-2</v>
      </c>
      <c r="F184">
        <v>6.4848000000000003E-2</v>
      </c>
    </row>
    <row r="185" spans="1:6" x14ac:dyDescent="0.25">
      <c r="A185" t="s">
        <v>194</v>
      </c>
      <c r="B185">
        <v>1204934400</v>
      </c>
      <c r="C185">
        <v>7.7445E-2</v>
      </c>
      <c r="D185">
        <v>5.9693000000000003E-2</v>
      </c>
      <c r="E185">
        <v>6.4534999999999995E-2</v>
      </c>
      <c r="F185">
        <v>7.2570999999999997E-2</v>
      </c>
    </row>
    <row r="186" spans="1:6" x14ac:dyDescent="0.25">
      <c r="A186" t="s">
        <v>195</v>
      </c>
      <c r="B186">
        <v>1205535600</v>
      </c>
      <c r="C186">
        <v>8.0435000000000006E-2</v>
      </c>
      <c r="D186">
        <v>6.0005000000000003E-2</v>
      </c>
      <c r="E186">
        <v>6.6985000000000003E-2</v>
      </c>
      <c r="F186">
        <v>7.6395000000000005E-2</v>
      </c>
    </row>
    <row r="187" spans="1:6" x14ac:dyDescent="0.25">
      <c r="A187" t="s">
        <v>196</v>
      </c>
      <c r="B187">
        <v>1206140400</v>
      </c>
      <c r="C187">
        <v>6.0073000000000001E-2</v>
      </c>
      <c r="D187">
        <v>6.0003000000000001E-2</v>
      </c>
      <c r="E187">
        <v>6.5892000000000006E-2</v>
      </c>
      <c r="F187">
        <v>6.7999000000000004E-2</v>
      </c>
    </row>
    <row r="188" spans="1:6" x14ac:dyDescent="0.25">
      <c r="A188" t="s">
        <v>197</v>
      </c>
      <c r="B188">
        <v>1206745200</v>
      </c>
      <c r="C188">
        <v>4.3153999999999998E-2</v>
      </c>
      <c r="D188">
        <v>5.9737999999999999E-2</v>
      </c>
      <c r="E188">
        <v>6.2077E-2</v>
      </c>
      <c r="F188">
        <v>5.1087E-2</v>
      </c>
    </row>
    <row r="189" spans="1:6" x14ac:dyDescent="0.25">
      <c r="A189" t="s">
        <v>198</v>
      </c>
      <c r="B189">
        <v>1207350000</v>
      </c>
      <c r="C189">
        <v>2.9522E-2</v>
      </c>
      <c r="D189">
        <v>5.9271999999999998E-2</v>
      </c>
      <c r="E189">
        <v>5.6859E-2</v>
      </c>
      <c r="F189">
        <v>3.9137999999999999E-2</v>
      </c>
    </row>
    <row r="190" spans="1:6" x14ac:dyDescent="0.25">
      <c r="A190" t="s">
        <v>199</v>
      </c>
      <c r="B190">
        <v>1207954800</v>
      </c>
      <c r="C190">
        <v>3.3092999999999997E-2</v>
      </c>
      <c r="D190">
        <v>5.8866000000000002E-2</v>
      </c>
      <c r="E190">
        <v>5.3019999999999998E-2</v>
      </c>
      <c r="F190">
        <v>3.5610999999999997E-2</v>
      </c>
    </row>
    <row r="191" spans="1:6" x14ac:dyDescent="0.25">
      <c r="A191" t="s">
        <v>200</v>
      </c>
      <c r="B191">
        <v>1208559600</v>
      </c>
      <c r="C191">
        <v>2.6952E-2</v>
      </c>
      <c r="D191">
        <v>5.8370999999999999E-2</v>
      </c>
      <c r="E191">
        <v>4.8765999999999997E-2</v>
      </c>
      <c r="F191">
        <v>2.9648999999999998E-2</v>
      </c>
    </row>
    <row r="192" spans="1:6" x14ac:dyDescent="0.25">
      <c r="A192" t="s">
        <v>201</v>
      </c>
      <c r="B192">
        <v>1209164400</v>
      </c>
      <c r="C192">
        <v>2.3591999999999998E-2</v>
      </c>
      <c r="D192">
        <v>5.7834000000000003E-2</v>
      </c>
      <c r="E192">
        <v>4.4713000000000003E-2</v>
      </c>
      <c r="F192">
        <v>2.6231000000000001E-2</v>
      </c>
    </row>
    <row r="193" spans="1:6" x14ac:dyDescent="0.25">
      <c r="A193" t="s">
        <v>202</v>
      </c>
      <c r="B193">
        <v>1209769200</v>
      </c>
      <c r="C193">
        <v>3.7470000000000003E-2</v>
      </c>
      <c r="D193">
        <v>5.7516999999999999E-2</v>
      </c>
      <c r="E193">
        <v>4.3575000000000003E-2</v>
      </c>
      <c r="F193">
        <v>3.3538999999999999E-2</v>
      </c>
    </row>
    <row r="194" spans="1:6" x14ac:dyDescent="0.25">
      <c r="A194" t="s">
        <v>203</v>
      </c>
      <c r="B194">
        <v>1210374000</v>
      </c>
      <c r="C194">
        <v>2.3602000000000001E-2</v>
      </c>
      <c r="D194">
        <v>5.6993000000000002E-2</v>
      </c>
      <c r="E194">
        <v>4.0363999999999997E-2</v>
      </c>
      <c r="F194">
        <v>2.7973000000000001E-2</v>
      </c>
    </row>
    <row r="195" spans="1:6" x14ac:dyDescent="0.25">
      <c r="A195" t="s">
        <v>204</v>
      </c>
      <c r="B195">
        <v>1210978800</v>
      </c>
      <c r="C195">
        <v>2.0414999999999999E-2</v>
      </c>
      <c r="D195">
        <v>5.6427999999999999E-2</v>
      </c>
      <c r="E195">
        <v>3.7157999999999997E-2</v>
      </c>
      <c r="F195">
        <v>2.3806999999999998E-2</v>
      </c>
    </row>
    <row r="196" spans="1:6" x14ac:dyDescent="0.25">
      <c r="A196" t="s">
        <v>205</v>
      </c>
      <c r="B196">
        <v>1211583600</v>
      </c>
      <c r="C196">
        <v>2.0244999999999999E-2</v>
      </c>
      <c r="D196">
        <v>5.5868000000000001E-2</v>
      </c>
      <c r="E196">
        <v>3.4405999999999999E-2</v>
      </c>
      <c r="F196">
        <v>2.1281999999999999E-2</v>
      </c>
    </row>
    <row r="197" spans="1:6" x14ac:dyDescent="0.25">
      <c r="A197" t="s">
        <v>206</v>
      </c>
      <c r="B197">
        <v>1212188400</v>
      </c>
      <c r="C197">
        <v>2.8891E-2</v>
      </c>
      <c r="D197">
        <v>5.5451E-2</v>
      </c>
      <c r="E197">
        <v>3.3542000000000002E-2</v>
      </c>
      <c r="F197">
        <v>2.6301000000000001E-2</v>
      </c>
    </row>
    <row r="198" spans="1:6" x14ac:dyDescent="0.25">
      <c r="A198" t="s">
        <v>207</v>
      </c>
      <c r="B198">
        <v>1212793200</v>
      </c>
      <c r="C198">
        <v>2.1833000000000002E-2</v>
      </c>
      <c r="D198">
        <v>5.4931000000000001E-2</v>
      </c>
      <c r="E198">
        <v>3.1670999999999998E-2</v>
      </c>
      <c r="F198">
        <v>2.4129000000000001E-2</v>
      </c>
    </row>
    <row r="199" spans="1:6" x14ac:dyDescent="0.25">
      <c r="A199" t="s">
        <v>208</v>
      </c>
      <c r="B199">
        <v>1213398000</v>
      </c>
      <c r="C199">
        <v>2.3816E-2</v>
      </c>
      <c r="D199">
        <v>5.4449999999999998E-2</v>
      </c>
      <c r="E199">
        <v>3.0414E-2</v>
      </c>
      <c r="F199">
        <v>2.4316000000000001E-2</v>
      </c>
    </row>
    <row r="200" spans="1:6" x14ac:dyDescent="0.25">
      <c r="A200" t="s">
        <v>209</v>
      </c>
      <c r="B200">
        <v>1214002800</v>
      </c>
      <c r="C200">
        <v>2.4608000000000001E-2</v>
      </c>
      <c r="D200">
        <v>5.3988000000000001E-2</v>
      </c>
      <c r="E200">
        <v>2.9437999999999999E-2</v>
      </c>
      <c r="F200">
        <v>2.4008000000000002E-2</v>
      </c>
    </row>
    <row r="201" spans="1:6" x14ac:dyDescent="0.25">
      <c r="A201" t="s">
        <v>210</v>
      </c>
      <c r="B201">
        <v>1214607600</v>
      </c>
      <c r="C201">
        <v>2.5760000000000002E-2</v>
      </c>
      <c r="D201">
        <v>5.3551000000000001E-2</v>
      </c>
      <c r="E201">
        <v>2.8826000000000001E-2</v>
      </c>
      <c r="F201">
        <v>2.4922E-2</v>
      </c>
    </row>
    <row r="202" spans="1:6" x14ac:dyDescent="0.25">
      <c r="A202" t="s">
        <v>211</v>
      </c>
      <c r="B202">
        <v>1215212400</v>
      </c>
      <c r="C202">
        <v>2.3831000000000001E-2</v>
      </c>
      <c r="D202">
        <v>5.3090999999999999E-2</v>
      </c>
      <c r="E202">
        <v>2.8008999999999999E-2</v>
      </c>
      <c r="F202">
        <v>2.4285000000000001E-2</v>
      </c>
    </row>
    <row r="203" spans="1:6" x14ac:dyDescent="0.25">
      <c r="A203" t="s">
        <v>212</v>
      </c>
      <c r="B203">
        <v>1215817200</v>
      </c>
      <c r="C203">
        <v>4.3109999999999997E-3</v>
      </c>
      <c r="D203">
        <v>5.2338999999999997E-2</v>
      </c>
      <c r="E203">
        <v>2.4198000000000001E-2</v>
      </c>
      <c r="F203">
        <v>1.2697E-2</v>
      </c>
    </row>
    <row r="204" spans="1:6" x14ac:dyDescent="0.25">
      <c r="A204" t="s">
        <v>213</v>
      </c>
      <c r="B204">
        <v>1216422000</v>
      </c>
      <c r="C204">
        <v>2.2799999999999999E-3</v>
      </c>
      <c r="D204">
        <v>5.1567000000000002E-2</v>
      </c>
      <c r="E204">
        <v>2.0659E-2</v>
      </c>
      <c r="F204">
        <v>6.3720000000000001E-3</v>
      </c>
    </row>
    <row r="205" spans="1:6" x14ac:dyDescent="0.25">
      <c r="A205" t="s">
        <v>214</v>
      </c>
      <c r="B205">
        <v>1217026800</v>
      </c>
      <c r="C205">
        <v>0</v>
      </c>
      <c r="D205">
        <v>5.0771999999999998E-2</v>
      </c>
      <c r="E205">
        <v>1.7339E-2</v>
      </c>
      <c r="F205">
        <v>2.6749999999999999E-3</v>
      </c>
    </row>
    <row r="206" spans="1:6" x14ac:dyDescent="0.25">
      <c r="A206" t="s">
        <v>215</v>
      </c>
      <c r="B206">
        <v>1217631600</v>
      </c>
      <c r="C206">
        <v>0</v>
      </c>
      <c r="D206">
        <v>4.9988999999999999E-2</v>
      </c>
      <c r="E206">
        <v>1.4553E-2</v>
      </c>
      <c r="F206">
        <v>1.1230000000000001E-3</v>
      </c>
    </row>
    <row r="207" spans="1:6" x14ac:dyDescent="0.25">
      <c r="A207" t="s">
        <v>216</v>
      </c>
      <c r="B207">
        <v>1218236400</v>
      </c>
      <c r="C207">
        <v>0</v>
      </c>
      <c r="D207">
        <v>4.9218999999999999E-2</v>
      </c>
      <c r="E207">
        <v>1.2215E-2</v>
      </c>
      <c r="F207">
        <v>4.7199999999999998E-4</v>
      </c>
    </row>
    <row r="208" spans="1:6" x14ac:dyDescent="0.25">
      <c r="A208" t="s">
        <v>217</v>
      </c>
      <c r="B208">
        <v>1218841200</v>
      </c>
      <c r="C208">
        <v>0</v>
      </c>
      <c r="D208">
        <v>4.8460000000000003E-2</v>
      </c>
      <c r="E208">
        <v>1.0252000000000001E-2</v>
      </c>
      <c r="F208">
        <v>1.9799999999999999E-4</v>
      </c>
    </row>
    <row r="209" spans="1:6" x14ac:dyDescent="0.25">
      <c r="A209" t="s">
        <v>218</v>
      </c>
      <c r="B209">
        <v>1219446000</v>
      </c>
      <c r="C209">
        <v>9.4399999999999996E-4</v>
      </c>
      <c r="D209">
        <v>4.7726999999999999E-2</v>
      </c>
      <c r="E209">
        <v>8.7659999999999995E-3</v>
      </c>
      <c r="F209">
        <v>8.2899999999999998E-4</v>
      </c>
    </row>
    <row r="210" spans="1:6" x14ac:dyDescent="0.25">
      <c r="A210" t="s">
        <v>219</v>
      </c>
      <c r="B210">
        <v>1220050800</v>
      </c>
      <c r="C210">
        <v>1.9635E-2</v>
      </c>
      <c r="D210">
        <v>4.7293000000000002E-2</v>
      </c>
      <c r="E210">
        <v>1.0468E-2</v>
      </c>
      <c r="F210">
        <v>1.1135000000000001E-2</v>
      </c>
    </row>
    <row r="211" spans="1:6" x14ac:dyDescent="0.25">
      <c r="A211" t="s">
        <v>220</v>
      </c>
      <c r="B211">
        <v>1220655600</v>
      </c>
      <c r="C211">
        <v>2.1346E-2</v>
      </c>
      <c r="D211">
        <v>4.6891000000000002E-2</v>
      </c>
      <c r="E211">
        <v>1.2182E-2</v>
      </c>
      <c r="F211">
        <v>1.6730999999999999E-2</v>
      </c>
    </row>
    <row r="212" spans="1:6" x14ac:dyDescent="0.25">
      <c r="A212" t="s">
        <v>221</v>
      </c>
      <c r="B212">
        <v>1221260400</v>
      </c>
      <c r="C212">
        <v>1.8995000000000001E-2</v>
      </c>
      <c r="D212">
        <v>4.6459E-2</v>
      </c>
      <c r="E212">
        <v>1.3256E-2</v>
      </c>
      <c r="F212">
        <v>1.7961000000000001E-2</v>
      </c>
    </row>
    <row r="213" spans="1:6" x14ac:dyDescent="0.25">
      <c r="A213" t="s">
        <v>222</v>
      </c>
      <c r="B213">
        <v>1221865200</v>
      </c>
      <c r="C213">
        <v>2.1146999999999999E-2</v>
      </c>
      <c r="D213">
        <v>4.6066999999999997E-2</v>
      </c>
      <c r="E213">
        <v>1.4406E-2</v>
      </c>
      <c r="F213">
        <v>1.7927999999999999E-2</v>
      </c>
    </row>
    <row r="214" spans="1:6" x14ac:dyDescent="0.25">
      <c r="A214" t="s">
        <v>223</v>
      </c>
      <c r="B214">
        <v>1222470000</v>
      </c>
      <c r="C214">
        <v>8.2539999999999992E-3</v>
      </c>
      <c r="D214">
        <v>4.5483000000000003E-2</v>
      </c>
      <c r="E214">
        <v>1.3419E-2</v>
      </c>
      <c r="F214">
        <v>1.2404999999999999E-2</v>
      </c>
    </row>
    <row r="215" spans="1:6" x14ac:dyDescent="0.25">
      <c r="A215" t="s">
        <v>224</v>
      </c>
      <c r="B215">
        <v>1223074800</v>
      </c>
      <c r="C215">
        <v>1.0617E-2</v>
      </c>
      <c r="D215">
        <v>4.4944999999999999E-2</v>
      </c>
      <c r="E215">
        <v>1.2951000000000001E-2</v>
      </c>
      <c r="F215">
        <v>1.1164E-2</v>
      </c>
    </row>
    <row r="216" spans="1:6" x14ac:dyDescent="0.25">
      <c r="A216" t="s">
        <v>225</v>
      </c>
      <c r="B216">
        <v>1223679600</v>
      </c>
      <c r="C216">
        <v>1.4623000000000001E-2</v>
      </c>
      <c r="D216">
        <v>4.4477000000000003E-2</v>
      </c>
      <c r="E216">
        <v>1.3239000000000001E-2</v>
      </c>
      <c r="F216">
        <v>1.3644E-2</v>
      </c>
    </row>
    <row r="217" spans="1:6" x14ac:dyDescent="0.25">
      <c r="A217" t="s">
        <v>226</v>
      </c>
      <c r="B217">
        <v>1224284400</v>
      </c>
      <c r="C217">
        <v>1.0511E-2</v>
      </c>
      <c r="D217">
        <v>4.3952999999999999E-2</v>
      </c>
      <c r="E217">
        <v>1.2777999999999999E-2</v>
      </c>
      <c r="F217">
        <v>1.1561999999999999E-2</v>
      </c>
    </row>
    <row r="218" spans="1:6" x14ac:dyDescent="0.25">
      <c r="A218" t="s">
        <v>227</v>
      </c>
      <c r="B218">
        <v>1224889200</v>
      </c>
      <c r="C218">
        <v>8.0499999999999999E-3</v>
      </c>
      <c r="D218">
        <v>4.3399E-2</v>
      </c>
      <c r="E218">
        <v>1.2008E-2</v>
      </c>
      <c r="F218">
        <v>9.4459999999999995E-3</v>
      </c>
    </row>
    <row r="219" spans="1:6" x14ac:dyDescent="0.25">
      <c r="A219" t="s">
        <v>228</v>
      </c>
      <c r="B219">
        <v>1225494000</v>
      </c>
      <c r="C219">
        <v>8.6119999999999999E-3</v>
      </c>
      <c r="D219">
        <v>4.2861000000000003E-2</v>
      </c>
      <c r="E219">
        <v>1.1450999999999999E-2</v>
      </c>
      <c r="F219">
        <v>8.8529999999999998E-3</v>
      </c>
    </row>
    <row r="220" spans="1:6" x14ac:dyDescent="0.25">
      <c r="A220" t="s">
        <v>229</v>
      </c>
      <c r="B220">
        <v>1226102400</v>
      </c>
      <c r="C220">
        <v>2.6950999999999999E-2</v>
      </c>
      <c r="D220">
        <v>4.2612999999999998E-2</v>
      </c>
      <c r="E220">
        <v>1.3972E-2</v>
      </c>
      <c r="F220">
        <v>1.9970000000000002E-2</v>
      </c>
    </row>
    <row r="221" spans="1:6" x14ac:dyDescent="0.25">
      <c r="A221" t="s">
        <v>230</v>
      </c>
      <c r="B221">
        <v>1226707200</v>
      </c>
      <c r="C221">
        <v>2.6030999999999999E-2</v>
      </c>
      <c r="D221">
        <v>4.2354999999999997E-2</v>
      </c>
      <c r="E221">
        <v>1.5875E-2</v>
      </c>
      <c r="F221">
        <v>2.3203000000000001E-2</v>
      </c>
    </row>
    <row r="222" spans="1:6" x14ac:dyDescent="0.25">
      <c r="A222" t="s">
        <v>231</v>
      </c>
      <c r="B222">
        <v>1227312000</v>
      </c>
      <c r="C222">
        <v>3.4611000000000003E-2</v>
      </c>
      <c r="D222">
        <v>4.2234000000000001E-2</v>
      </c>
      <c r="E222">
        <v>1.8866000000000001E-2</v>
      </c>
      <c r="F222">
        <v>2.9755E-2</v>
      </c>
    </row>
    <row r="223" spans="1:6" x14ac:dyDescent="0.25">
      <c r="A223" t="s">
        <v>232</v>
      </c>
      <c r="B223">
        <v>1227916800</v>
      </c>
      <c r="C223">
        <v>3.0317E-2</v>
      </c>
      <c r="D223">
        <v>4.2048000000000002E-2</v>
      </c>
      <c r="E223">
        <v>2.0730999999999999E-2</v>
      </c>
      <c r="F223">
        <v>3.0809E-2</v>
      </c>
    </row>
    <row r="224" spans="1:6" x14ac:dyDescent="0.25">
      <c r="A224" t="s">
        <v>233</v>
      </c>
      <c r="B224">
        <v>1228521600</v>
      </c>
      <c r="C224">
        <v>3.5989E-2</v>
      </c>
      <c r="D224">
        <v>4.1952000000000003E-2</v>
      </c>
      <c r="E224">
        <v>2.3161000000000001E-2</v>
      </c>
      <c r="F224">
        <v>3.3896999999999997E-2</v>
      </c>
    </row>
    <row r="225" spans="1:6" x14ac:dyDescent="0.25">
      <c r="A225" t="s">
        <v>234</v>
      </c>
      <c r="B225">
        <v>1229126400</v>
      </c>
      <c r="C225">
        <v>3.1504999999999998E-2</v>
      </c>
      <c r="D225">
        <v>4.1789E-2</v>
      </c>
      <c r="E225">
        <v>2.4462999999999999E-2</v>
      </c>
      <c r="F225">
        <v>3.2189000000000002E-2</v>
      </c>
    </row>
    <row r="226" spans="1:6" x14ac:dyDescent="0.25">
      <c r="A226" t="s">
        <v>235</v>
      </c>
      <c r="B226">
        <v>1229731200</v>
      </c>
      <c r="C226">
        <v>4.1753999999999999E-2</v>
      </c>
      <c r="D226">
        <v>4.1785000000000003E-2</v>
      </c>
      <c r="E226">
        <v>2.7167E-2</v>
      </c>
      <c r="F226">
        <v>3.6871000000000001E-2</v>
      </c>
    </row>
    <row r="227" spans="1:6" x14ac:dyDescent="0.25">
      <c r="A227" t="s">
        <v>236</v>
      </c>
      <c r="B227">
        <v>1230336000</v>
      </c>
      <c r="C227">
        <v>3.7751E-2</v>
      </c>
      <c r="D227">
        <v>4.172E-2</v>
      </c>
      <c r="E227">
        <v>2.8846E-2</v>
      </c>
      <c r="F227">
        <v>3.7420000000000002E-2</v>
      </c>
    </row>
    <row r="228" spans="1:6" x14ac:dyDescent="0.25">
      <c r="A228" t="s">
        <v>237</v>
      </c>
      <c r="B228">
        <v>1230940800</v>
      </c>
      <c r="C228">
        <v>3.2980000000000002E-2</v>
      </c>
      <c r="D228">
        <v>4.1583000000000002E-2</v>
      </c>
      <c r="E228">
        <v>2.9513999999999999E-2</v>
      </c>
      <c r="F228">
        <v>3.5249000000000003E-2</v>
      </c>
    </row>
    <row r="229" spans="1:6" x14ac:dyDescent="0.25">
      <c r="A229" t="s">
        <v>238</v>
      </c>
      <c r="B229">
        <v>1231545600</v>
      </c>
      <c r="C229">
        <v>4.6309999999999997E-2</v>
      </c>
      <c r="D229">
        <v>4.1653999999999997E-2</v>
      </c>
      <c r="E229">
        <v>3.2312E-2</v>
      </c>
      <c r="F229">
        <v>4.3843E-2</v>
      </c>
    </row>
    <row r="230" spans="1:6" x14ac:dyDescent="0.25">
      <c r="A230" t="s">
        <v>239</v>
      </c>
      <c r="B230">
        <v>1232150400</v>
      </c>
      <c r="C230">
        <v>4.8189999999999997E-2</v>
      </c>
      <c r="D230">
        <v>4.1751000000000003E-2</v>
      </c>
      <c r="E230">
        <v>3.4764000000000003E-2</v>
      </c>
      <c r="F230">
        <v>4.5186999999999998E-2</v>
      </c>
    </row>
    <row r="231" spans="1:6" x14ac:dyDescent="0.25">
      <c r="A231" t="s">
        <v>240</v>
      </c>
      <c r="B231">
        <v>1232755200</v>
      </c>
      <c r="C231">
        <v>5.0601E-2</v>
      </c>
      <c r="D231">
        <v>4.1883999999999998E-2</v>
      </c>
      <c r="E231">
        <v>3.7294000000000001E-2</v>
      </c>
      <c r="F231">
        <v>4.8590000000000001E-2</v>
      </c>
    </row>
    <row r="232" spans="1:6" x14ac:dyDescent="0.25">
      <c r="A232" t="s">
        <v>241</v>
      </c>
      <c r="B232">
        <v>1233360000</v>
      </c>
      <c r="C232">
        <v>5.6738999999999998E-2</v>
      </c>
      <c r="D232">
        <v>4.2109000000000001E-2</v>
      </c>
      <c r="E232">
        <v>4.0329999999999998E-2</v>
      </c>
      <c r="F232">
        <v>5.2361999999999999E-2</v>
      </c>
    </row>
    <row r="233" spans="1:6" x14ac:dyDescent="0.25">
      <c r="A233" t="s">
        <v>242</v>
      </c>
      <c r="B233">
        <v>1233964800</v>
      </c>
      <c r="C233">
        <v>3.2335000000000003E-2</v>
      </c>
      <c r="D233">
        <v>4.1956E-2</v>
      </c>
      <c r="E233">
        <v>3.9029000000000001E-2</v>
      </c>
      <c r="F233">
        <v>4.0967999999999997E-2</v>
      </c>
    </row>
    <row r="234" spans="1:6" x14ac:dyDescent="0.25">
      <c r="A234" t="s">
        <v>243</v>
      </c>
      <c r="B234">
        <v>1234569600</v>
      </c>
      <c r="C234">
        <v>4.9175000000000003E-2</v>
      </c>
      <c r="D234">
        <v>4.2063000000000003E-2</v>
      </c>
      <c r="E234">
        <v>4.0634000000000003E-2</v>
      </c>
      <c r="F234">
        <v>4.5772E-2</v>
      </c>
    </row>
    <row r="235" spans="1:6" x14ac:dyDescent="0.25">
      <c r="A235" t="s">
        <v>244</v>
      </c>
      <c r="B235">
        <v>1235174400</v>
      </c>
      <c r="C235">
        <v>3.8538000000000003E-2</v>
      </c>
      <c r="D235">
        <v>4.2007000000000003E-2</v>
      </c>
      <c r="E235">
        <v>4.0301999999999998E-2</v>
      </c>
      <c r="F235">
        <v>4.2012000000000001E-2</v>
      </c>
    </row>
    <row r="236" spans="1:6" x14ac:dyDescent="0.25">
      <c r="A236" t="s">
        <v>245</v>
      </c>
      <c r="B236">
        <v>1235779200</v>
      </c>
      <c r="C236">
        <v>2.4355999999999999E-2</v>
      </c>
      <c r="D236">
        <v>4.1731999999999998E-2</v>
      </c>
      <c r="E236">
        <v>3.7574999999999997E-2</v>
      </c>
      <c r="F236">
        <v>2.9184000000000002E-2</v>
      </c>
    </row>
    <row r="237" spans="1:6" x14ac:dyDescent="0.25">
      <c r="A237" t="s">
        <v>246</v>
      </c>
      <c r="B237">
        <v>1236384000</v>
      </c>
      <c r="C237">
        <v>6.8399999999999997E-3</v>
      </c>
      <c r="D237">
        <v>4.1193E-2</v>
      </c>
      <c r="E237">
        <v>3.2608999999999999E-2</v>
      </c>
      <c r="F237">
        <v>1.5800000000000002E-2</v>
      </c>
    </row>
    <row r="238" spans="1:6" x14ac:dyDescent="0.25">
      <c r="A238" t="s">
        <v>247</v>
      </c>
      <c r="B238">
        <v>1236985200</v>
      </c>
      <c r="C238">
        <v>3.0690000000000001E-3</v>
      </c>
      <c r="D238">
        <v>4.0608999999999999E-2</v>
      </c>
      <c r="E238">
        <v>2.7917999999999998E-2</v>
      </c>
      <c r="F238">
        <v>9.0329999999999994E-3</v>
      </c>
    </row>
    <row r="239" spans="1:6" x14ac:dyDescent="0.25">
      <c r="A239" t="s">
        <v>248</v>
      </c>
      <c r="B239">
        <v>1237590000</v>
      </c>
      <c r="C239">
        <v>1.1074000000000001E-2</v>
      </c>
      <c r="D239">
        <v>4.0153000000000001E-2</v>
      </c>
      <c r="E239">
        <v>2.5211000000000001E-2</v>
      </c>
      <c r="F239">
        <v>1.0319E-2</v>
      </c>
    </row>
    <row r="240" spans="1:6" x14ac:dyDescent="0.25">
      <c r="A240" t="s">
        <v>249</v>
      </c>
      <c r="B240">
        <v>1238194800</v>
      </c>
      <c r="C240">
        <v>1.627E-3</v>
      </c>
      <c r="D240">
        <v>3.9558999999999997E-2</v>
      </c>
      <c r="E240">
        <v>2.1409999999999998E-2</v>
      </c>
      <c r="F240">
        <v>5.0980000000000001E-3</v>
      </c>
    </row>
    <row r="241" spans="1:6" x14ac:dyDescent="0.25">
      <c r="A241" t="s">
        <v>250</v>
      </c>
      <c r="B241">
        <v>1238799600</v>
      </c>
      <c r="C241">
        <v>1.0966E-2</v>
      </c>
      <c r="D241">
        <v>3.9118E-2</v>
      </c>
      <c r="E241">
        <v>1.9767E-2</v>
      </c>
      <c r="F241">
        <v>9.2110000000000004E-3</v>
      </c>
    </row>
    <row r="242" spans="1:6" x14ac:dyDescent="0.25">
      <c r="A242" t="s">
        <v>251</v>
      </c>
      <c r="B242">
        <v>1239404400</v>
      </c>
      <c r="C242">
        <v>1.8339999999999999E-2</v>
      </c>
      <c r="D242">
        <v>3.8796999999999998E-2</v>
      </c>
      <c r="E242">
        <v>1.9574999999999999E-2</v>
      </c>
      <c r="F242">
        <v>1.5402000000000001E-2</v>
      </c>
    </row>
    <row r="243" spans="1:6" x14ac:dyDescent="0.25">
      <c r="A243" t="s">
        <v>252</v>
      </c>
      <c r="B243">
        <v>1240009200</v>
      </c>
      <c r="C243">
        <v>4.6088999999999998E-2</v>
      </c>
      <c r="D243">
        <v>3.8905000000000002E-2</v>
      </c>
      <c r="E243">
        <v>2.3656E-2</v>
      </c>
      <c r="F243">
        <v>3.0585000000000001E-2</v>
      </c>
    </row>
    <row r="244" spans="1:6" x14ac:dyDescent="0.25">
      <c r="A244" t="s">
        <v>253</v>
      </c>
      <c r="B244">
        <v>1240614000</v>
      </c>
      <c r="C244">
        <v>1.8286E-2</v>
      </c>
      <c r="D244">
        <v>3.8585000000000001E-2</v>
      </c>
      <c r="E244">
        <v>2.2735999999999999E-2</v>
      </c>
      <c r="F244">
        <v>2.2630999999999998E-2</v>
      </c>
    </row>
    <row r="245" spans="1:6" x14ac:dyDescent="0.25">
      <c r="A245" t="s">
        <v>254</v>
      </c>
      <c r="B245">
        <v>1241218800</v>
      </c>
      <c r="C245">
        <v>2.2575999999999999E-2</v>
      </c>
      <c r="D245">
        <v>3.8337000000000003E-2</v>
      </c>
      <c r="E245">
        <v>2.2714999999999999E-2</v>
      </c>
      <c r="F245">
        <v>2.2898000000000002E-2</v>
      </c>
    </row>
    <row r="246" spans="1:6" x14ac:dyDescent="0.25">
      <c r="A246" t="s">
        <v>255</v>
      </c>
      <c r="B246">
        <v>1241823600</v>
      </c>
      <c r="C246">
        <v>1.8429000000000001E-2</v>
      </c>
      <c r="D246">
        <v>3.8027999999999999E-2</v>
      </c>
      <c r="E246">
        <v>2.1985999999999999E-2</v>
      </c>
      <c r="F246">
        <v>1.9772000000000001E-2</v>
      </c>
    </row>
    <row r="247" spans="1:6" x14ac:dyDescent="0.25">
      <c r="A247" t="s">
        <v>256</v>
      </c>
      <c r="B247">
        <v>1242428400</v>
      </c>
      <c r="C247">
        <v>1.9078000000000001E-2</v>
      </c>
      <c r="D247">
        <v>3.7734999999999998E-2</v>
      </c>
      <c r="E247">
        <v>2.1509E-2</v>
      </c>
      <c r="F247">
        <v>1.9399E-2</v>
      </c>
    </row>
    <row r="248" spans="1:6" x14ac:dyDescent="0.25">
      <c r="A248" t="s">
        <v>257</v>
      </c>
      <c r="B248">
        <v>1243033200</v>
      </c>
      <c r="C248">
        <v>8.0680000000000005E-3</v>
      </c>
      <c r="D248">
        <v>3.7276999999999998E-2</v>
      </c>
      <c r="E248">
        <v>1.9324000000000001E-2</v>
      </c>
      <c r="F248">
        <v>1.2458E-2</v>
      </c>
    </row>
    <row r="249" spans="1:6" x14ac:dyDescent="0.25">
      <c r="A249" t="s">
        <v>258</v>
      </c>
      <c r="B249">
        <v>1243638000</v>
      </c>
      <c r="C249">
        <v>7.2740000000000001E-3</v>
      </c>
      <c r="D249">
        <v>3.6814E-2</v>
      </c>
      <c r="E249">
        <v>1.7382000000000002E-2</v>
      </c>
      <c r="F249">
        <v>9.4120000000000002E-3</v>
      </c>
    </row>
    <row r="250" spans="1:6" x14ac:dyDescent="0.25">
      <c r="A250" t="s">
        <v>259</v>
      </c>
      <c r="B250">
        <v>1244242800</v>
      </c>
      <c r="C250">
        <v>6.5979999999999997E-3</v>
      </c>
      <c r="D250">
        <v>3.6346999999999997E-2</v>
      </c>
      <c r="E250">
        <v>1.5649E-2</v>
      </c>
      <c r="F250">
        <v>7.8510000000000003E-3</v>
      </c>
    </row>
    <row r="251" spans="1:6" x14ac:dyDescent="0.25">
      <c r="A251" t="s">
        <v>260</v>
      </c>
      <c r="B251">
        <v>1244847600</v>
      </c>
      <c r="C251">
        <v>1.4171E-2</v>
      </c>
      <c r="D251">
        <v>3.6005000000000002E-2</v>
      </c>
      <c r="E251">
        <v>1.5471E-2</v>
      </c>
      <c r="F251">
        <v>1.2769000000000001E-2</v>
      </c>
    </row>
    <row r="252" spans="1:6" x14ac:dyDescent="0.25">
      <c r="A252" t="s">
        <v>261</v>
      </c>
      <c r="B252">
        <v>1245452400</v>
      </c>
      <c r="C252">
        <v>3.7151999999999998E-2</v>
      </c>
      <c r="D252">
        <v>3.6020000000000003E-2</v>
      </c>
      <c r="E252">
        <v>1.8939999999999999E-2</v>
      </c>
      <c r="F252">
        <v>2.7019000000000001E-2</v>
      </c>
    </row>
    <row r="253" spans="1:6" x14ac:dyDescent="0.25">
      <c r="A253" t="s">
        <v>262</v>
      </c>
      <c r="B253">
        <v>1246057200</v>
      </c>
      <c r="C253">
        <v>2.4629999999999999E-2</v>
      </c>
      <c r="D253">
        <v>3.5844000000000001E-2</v>
      </c>
      <c r="E253">
        <v>1.9834000000000001E-2</v>
      </c>
      <c r="F253">
        <v>2.5502E-2</v>
      </c>
    </row>
    <row r="254" spans="1:6" x14ac:dyDescent="0.25">
      <c r="A254" t="s">
        <v>263</v>
      </c>
      <c r="B254">
        <v>1246662000</v>
      </c>
      <c r="C254">
        <v>2.5773000000000001E-2</v>
      </c>
      <c r="D254">
        <v>3.5686000000000002E-2</v>
      </c>
      <c r="E254">
        <v>2.0777E-2</v>
      </c>
      <c r="F254">
        <v>2.5713E-2</v>
      </c>
    </row>
    <row r="255" spans="1:6" x14ac:dyDescent="0.25">
      <c r="A255" t="s">
        <v>264</v>
      </c>
      <c r="B255">
        <v>1247266800</v>
      </c>
      <c r="C255">
        <v>3.1541E-2</v>
      </c>
      <c r="D255">
        <v>3.5618999999999998E-2</v>
      </c>
      <c r="E255">
        <v>2.2429999999999999E-2</v>
      </c>
      <c r="F255">
        <v>2.7876000000000001E-2</v>
      </c>
    </row>
    <row r="256" spans="1:6" x14ac:dyDescent="0.25">
      <c r="A256" t="s">
        <v>265</v>
      </c>
      <c r="B256">
        <v>1247871600</v>
      </c>
      <c r="C256">
        <v>7.9330000000000008E-3</v>
      </c>
      <c r="D256">
        <v>3.5192000000000001E-2</v>
      </c>
      <c r="E256">
        <v>2.0095999999999999E-2</v>
      </c>
      <c r="F256">
        <v>1.6306999999999999E-2</v>
      </c>
    </row>
    <row r="257" spans="1:6" x14ac:dyDescent="0.25">
      <c r="A257" t="s">
        <v>266</v>
      </c>
      <c r="B257">
        <v>1248476400</v>
      </c>
      <c r="C257">
        <v>9.9360000000000004E-3</v>
      </c>
      <c r="D257">
        <v>3.4802E-2</v>
      </c>
      <c r="E257">
        <v>1.8471999999999999E-2</v>
      </c>
      <c r="F257">
        <v>1.2860999999999999E-2</v>
      </c>
    </row>
    <row r="258" spans="1:6" x14ac:dyDescent="0.25">
      <c r="A258" t="s">
        <v>267</v>
      </c>
      <c r="B258">
        <v>1249081200</v>
      </c>
      <c r="C258">
        <v>1.0175999999999999E-2</v>
      </c>
      <c r="D258">
        <v>3.4422000000000001E-2</v>
      </c>
      <c r="E258">
        <v>1.7184999999999999E-2</v>
      </c>
      <c r="F258">
        <v>1.2383999999999999E-2</v>
      </c>
    </row>
    <row r="259" spans="1:6" x14ac:dyDescent="0.25">
      <c r="A259" t="s">
        <v>268</v>
      </c>
      <c r="B259">
        <v>1249686000</v>
      </c>
      <c r="C259">
        <v>3.4687999999999997E-2</v>
      </c>
      <c r="D259">
        <v>3.4424000000000003E-2</v>
      </c>
      <c r="E259">
        <v>1.9993E-2</v>
      </c>
      <c r="F259">
        <v>2.5817E-2</v>
      </c>
    </row>
    <row r="260" spans="1:6" x14ac:dyDescent="0.25">
      <c r="A260" t="s">
        <v>269</v>
      </c>
      <c r="B260">
        <v>1250290800</v>
      </c>
      <c r="C260">
        <v>4.0256E-2</v>
      </c>
      <c r="D260">
        <v>3.4509999999999999E-2</v>
      </c>
      <c r="E260">
        <v>2.3063E-2</v>
      </c>
      <c r="F260">
        <v>3.1314000000000002E-2</v>
      </c>
    </row>
    <row r="261" spans="1:6" x14ac:dyDescent="0.25">
      <c r="A261" t="s">
        <v>270</v>
      </c>
      <c r="B261">
        <v>1250895600</v>
      </c>
      <c r="C261">
        <v>2.1794999999999998E-2</v>
      </c>
      <c r="D261">
        <v>3.4312000000000002E-2</v>
      </c>
      <c r="E261">
        <v>2.283E-2</v>
      </c>
      <c r="F261">
        <v>2.5555999999999999E-2</v>
      </c>
    </row>
    <row r="262" spans="1:6" x14ac:dyDescent="0.25">
      <c r="A262" t="s">
        <v>271</v>
      </c>
      <c r="B262">
        <v>1251500400</v>
      </c>
      <c r="C262">
        <v>1.9990000000000001E-2</v>
      </c>
      <c r="D262">
        <v>3.4090000000000002E-2</v>
      </c>
      <c r="E262">
        <v>2.2401999999999998E-2</v>
      </c>
      <c r="F262">
        <v>2.3111E-2</v>
      </c>
    </row>
    <row r="263" spans="1:6" x14ac:dyDescent="0.25">
      <c r="A263" t="s">
        <v>272</v>
      </c>
      <c r="B263">
        <v>1252105200</v>
      </c>
      <c r="C263">
        <v>3.8162000000000001E-2</v>
      </c>
      <c r="D263">
        <v>3.415E-2</v>
      </c>
      <c r="E263">
        <v>2.4893999999999999E-2</v>
      </c>
      <c r="F263">
        <v>3.1534E-2</v>
      </c>
    </row>
    <row r="264" spans="1:6" x14ac:dyDescent="0.25">
      <c r="A264" t="s">
        <v>273</v>
      </c>
      <c r="B264">
        <v>1252710000</v>
      </c>
      <c r="C264">
        <v>3.211E-2</v>
      </c>
      <c r="D264">
        <v>3.4117000000000001E-2</v>
      </c>
      <c r="E264">
        <v>2.6023000000000001E-2</v>
      </c>
      <c r="F264">
        <v>3.1653000000000001E-2</v>
      </c>
    </row>
    <row r="265" spans="1:6" x14ac:dyDescent="0.25">
      <c r="A265" t="s">
        <v>274</v>
      </c>
      <c r="B265">
        <v>1253314800</v>
      </c>
      <c r="C265">
        <v>1.3527000000000001E-2</v>
      </c>
      <c r="D265">
        <v>3.3798000000000002E-2</v>
      </c>
      <c r="E265">
        <v>2.3949000000000002E-2</v>
      </c>
      <c r="F265">
        <v>2.0146000000000001E-2</v>
      </c>
    </row>
    <row r="266" spans="1:6" x14ac:dyDescent="0.25">
      <c r="A266" t="s">
        <v>275</v>
      </c>
      <c r="B266">
        <v>1253919600</v>
      </c>
      <c r="C266">
        <v>1.6234999999999999E-2</v>
      </c>
      <c r="D266">
        <v>3.3526E-2</v>
      </c>
      <c r="E266">
        <v>2.2741000000000001E-2</v>
      </c>
      <c r="F266">
        <v>1.8655999999999999E-2</v>
      </c>
    </row>
    <row r="267" spans="1:6" x14ac:dyDescent="0.25">
      <c r="A267" t="s">
        <v>276</v>
      </c>
      <c r="B267">
        <v>1254524400</v>
      </c>
      <c r="C267">
        <v>3.3202000000000002E-2</v>
      </c>
      <c r="D267">
        <v>3.3517999999999999E-2</v>
      </c>
      <c r="E267">
        <v>2.4339E-2</v>
      </c>
      <c r="F267">
        <v>2.5912999999999999E-2</v>
      </c>
    </row>
    <row r="268" spans="1:6" x14ac:dyDescent="0.25">
      <c r="A268" t="s">
        <v>277</v>
      </c>
      <c r="B268">
        <v>1255129200</v>
      </c>
      <c r="C268">
        <v>3.7340999999999999E-2</v>
      </c>
      <c r="D268">
        <v>3.3575000000000001E-2</v>
      </c>
      <c r="E268">
        <v>2.6488000000000001E-2</v>
      </c>
      <c r="F268">
        <v>3.4018E-2</v>
      </c>
    </row>
    <row r="269" spans="1:6" x14ac:dyDescent="0.25">
      <c r="A269" t="s">
        <v>278</v>
      </c>
      <c r="B269">
        <v>1255734000</v>
      </c>
      <c r="C269">
        <v>3.8096999999999999E-2</v>
      </c>
      <c r="D269">
        <v>3.3641999999999998E-2</v>
      </c>
      <c r="E269">
        <v>2.8251999999999999E-2</v>
      </c>
      <c r="F269">
        <v>3.4902000000000002E-2</v>
      </c>
    </row>
    <row r="270" spans="1:6" x14ac:dyDescent="0.25">
      <c r="A270" t="s">
        <v>279</v>
      </c>
      <c r="B270">
        <v>1256338800</v>
      </c>
      <c r="C270">
        <v>2.0441000000000001E-2</v>
      </c>
      <c r="D270">
        <v>3.3437000000000001E-2</v>
      </c>
      <c r="E270">
        <v>2.6977000000000001E-2</v>
      </c>
      <c r="F270">
        <v>2.6421E-2</v>
      </c>
    </row>
    <row r="271" spans="1:6" x14ac:dyDescent="0.25">
      <c r="A271" t="s">
        <v>280</v>
      </c>
      <c r="B271">
        <v>1256943600</v>
      </c>
      <c r="C271">
        <v>2.6801999999999999E-2</v>
      </c>
      <c r="D271">
        <v>3.3332000000000001E-2</v>
      </c>
      <c r="E271">
        <v>2.6925999999999999E-2</v>
      </c>
      <c r="F271">
        <v>2.6452E-2</v>
      </c>
    </row>
    <row r="272" spans="1:6" x14ac:dyDescent="0.25">
      <c r="A272" t="s">
        <v>281</v>
      </c>
      <c r="B272">
        <v>1257552000</v>
      </c>
      <c r="C272">
        <v>2.5381000000000001E-2</v>
      </c>
      <c r="D272">
        <v>3.3207E-2</v>
      </c>
      <c r="E272">
        <v>2.6638999999999999E-2</v>
      </c>
      <c r="F272">
        <v>2.5409999999999999E-2</v>
      </c>
    </row>
    <row r="273" spans="1:6" x14ac:dyDescent="0.25">
      <c r="A273" t="s">
        <v>282</v>
      </c>
      <c r="B273">
        <v>1258156800</v>
      </c>
      <c r="C273">
        <v>1.8067E-2</v>
      </c>
      <c r="D273">
        <v>3.2972000000000001E-2</v>
      </c>
      <c r="E273">
        <v>2.5243000000000002E-2</v>
      </c>
      <c r="F273">
        <v>2.0993000000000001E-2</v>
      </c>
    </row>
    <row r="274" spans="1:6" x14ac:dyDescent="0.25">
      <c r="A274" t="s">
        <v>283</v>
      </c>
      <c r="B274">
        <v>1258761600</v>
      </c>
      <c r="C274">
        <v>3.0435E-2</v>
      </c>
      <c r="D274">
        <v>3.2932000000000003E-2</v>
      </c>
      <c r="E274">
        <v>2.6093000000000002E-2</v>
      </c>
      <c r="F274">
        <v>2.7036999999999999E-2</v>
      </c>
    </row>
    <row r="275" spans="1:6" x14ac:dyDescent="0.25">
      <c r="A275" t="s">
        <v>284</v>
      </c>
      <c r="B275">
        <v>1259366400</v>
      </c>
      <c r="C275">
        <v>2.8046999999999999E-2</v>
      </c>
      <c r="D275">
        <v>3.2854000000000001E-2</v>
      </c>
      <c r="E275">
        <v>2.6379E-2</v>
      </c>
      <c r="F275">
        <v>2.7393000000000001E-2</v>
      </c>
    </row>
    <row r="276" spans="1:6" x14ac:dyDescent="0.25">
      <c r="A276" t="s">
        <v>285</v>
      </c>
      <c r="B276">
        <v>1259971200</v>
      </c>
      <c r="C276">
        <v>3.6038000000000001E-2</v>
      </c>
      <c r="D276">
        <v>3.2901E-2</v>
      </c>
      <c r="E276">
        <v>2.7962000000000001E-2</v>
      </c>
      <c r="F276">
        <v>3.3244999999999997E-2</v>
      </c>
    </row>
    <row r="277" spans="1:6" x14ac:dyDescent="0.25">
      <c r="A277" t="s">
        <v>286</v>
      </c>
      <c r="B277">
        <v>1260576000</v>
      </c>
      <c r="C277">
        <v>3.8122000000000003E-2</v>
      </c>
      <c r="D277">
        <v>3.2979000000000001E-2</v>
      </c>
      <c r="E277">
        <v>2.9564E-2</v>
      </c>
      <c r="F277">
        <v>3.5909000000000003E-2</v>
      </c>
    </row>
    <row r="278" spans="1:6" x14ac:dyDescent="0.25">
      <c r="A278" t="s">
        <v>287</v>
      </c>
      <c r="B278">
        <v>1261180800</v>
      </c>
      <c r="C278">
        <v>3.1962999999999998E-2</v>
      </c>
      <c r="D278">
        <v>3.2960999999999997E-2</v>
      </c>
      <c r="E278">
        <v>2.9909000000000002E-2</v>
      </c>
      <c r="F278">
        <v>3.3207E-2</v>
      </c>
    </row>
    <row r="279" spans="1:6" x14ac:dyDescent="0.25">
      <c r="A279" t="s">
        <v>288</v>
      </c>
      <c r="B279">
        <v>1261785600</v>
      </c>
      <c r="C279">
        <v>3.8303999999999998E-2</v>
      </c>
      <c r="D279">
        <v>3.3041000000000001E-2</v>
      </c>
      <c r="E279">
        <v>3.1224999999999999E-2</v>
      </c>
      <c r="F279">
        <v>3.5923999999999998E-2</v>
      </c>
    </row>
    <row r="280" spans="1:6" x14ac:dyDescent="0.25">
      <c r="A280" t="s">
        <v>289</v>
      </c>
      <c r="B280">
        <v>1262390400</v>
      </c>
      <c r="C280">
        <v>4.9884999999999999E-2</v>
      </c>
      <c r="D280">
        <v>3.3297E-2</v>
      </c>
      <c r="E280">
        <v>3.4194000000000002E-2</v>
      </c>
      <c r="F280">
        <v>4.3943999999999997E-2</v>
      </c>
    </row>
    <row r="281" spans="1:6" x14ac:dyDescent="0.25">
      <c r="A281" t="s">
        <v>290</v>
      </c>
      <c r="B281">
        <v>1262995200</v>
      </c>
      <c r="C281">
        <v>4.4678000000000002E-2</v>
      </c>
      <c r="D281">
        <v>3.3468999999999999E-2</v>
      </c>
      <c r="E281">
        <v>3.5834999999999999E-2</v>
      </c>
      <c r="F281">
        <v>4.4072E-2</v>
      </c>
    </row>
    <row r="282" spans="1:6" x14ac:dyDescent="0.25">
      <c r="A282" t="s">
        <v>291</v>
      </c>
      <c r="B282">
        <v>1263600000</v>
      </c>
      <c r="C282">
        <v>3.0141999999999999E-2</v>
      </c>
      <c r="D282">
        <v>3.3416000000000001E-2</v>
      </c>
      <c r="E282">
        <v>3.4906E-2</v>
      </c>
      <c r="F282">
        <v>3.6095000000000002E-2</v>
      </c>
    </row>
    <row r="283" spans="1:6" x14ac:dyDescent="0.25">
      <c r="A283" t="s">
        <v>292</v>
      </c>
      <c r="B283">
        <v>1264204800</v>
      </c>
      <c r="C283">
        <v>3.3690999999999999E-2</v>
      </c>
      <c r="D283">
        <v>3.3418000000000003E-2</v>
      </c>
      <c r="E283">
        <v>3.4744999999999998E-2</v>
      </c>
      <c r="F283">
        <v>3.5626999999999999E-2</v>
      </c>
    </row>
    <row r="284" spans="1:6" x14ac:dyDescent="0.25">
      <c r="A284" t="s">
        <v>293</v>
      </c>
      <c r="B284">
        <v>1264809600</v>
      </c>
      <c r="C284">
        <v>3.9813000000000001E-2</v>
      </c>
      <c r="D284">
        <v>3.3514000000000002E-2</v>
      </c>
      <c r="E284">
        <v>3.5527000000000003E-2</v>
      </c>
      <c r="F284">
        <v>3.7893999999999997E-2</v>
      </c>
    </row>
    <row r="285" spans="1:6" x14ac:dyDescent="0.25">
      <c r="A285" t="s">
        <v>294</v>
      </c>
      <c r="B285">
        <v>1265414400</v>
      </c>
      <c r="C285">
        <v>7.9970000000000006E-3</v>
      </c>
      <c r="D285">
        <v>3.3119000000000003E-2</v>
      </c>
      <c r="E285">
        <v>3.1004E-2</v>
      </c>
      <c r="F285">
        <v>1.9002999999999999E-2</v>
      </c>
    </row>
    <row r="286" spans="1:6" x14ac:dyDescent="0.25">
      <c r="A286" t="s">
        <v>295</v>
      </c>
      <c r="B286">
        <v>1266019200</v>
      </c>
      <c r="C286">
        <v>2.9669000000000001E-2</v>
      </c>
      <c r="D286">
        <v>3.3065999999999998E-2</v>
      </c>
      <c r="E286">
        <v>3.0953999999999999E-2</v>
      </c>
      <c r="F286">
        <v>2.8365999999999999E-2</v>
      </c>
    </row>
    <row r="287" spans="1:6" x14ac:dyDescent="0.25">
      <c r="A287" t="s">
        <v>296</v>
      </c>
      <c r="B287">
        <v>1266624000</v>
      </c>
      <c r="C287">
        <v>4.1917999999999997E-2</v>
      </c>
      <c r="D287">
        <v>3.3198999999999999E-2</v>
      </c>
      <c r="E287">
        <v>3.2675999999999997E-2</v>
      </c>
      <c r="F287">
        <v>3.6061999999999997E-2</v>
      </c>
    </row>
    <row r="288" spans="1:6" x14ac:dyDescent="0.25">
      <c r="A288" t="s">
        <v>297</v>
      </c>
      <c r="B288">
        <v>1267228800</v>
      </c>
      <c r="C288">
        <v>3.2163999999999998E-2</v>
      </c>
      <c r="D288">
        <v>3.3180000000000001E-2</v>
      </c>
      <c r="E288">
        <v>3.2469999999999999E-2</v>
      </c>
      <c r="F288">
        <v>3.1849000000000002E-2</v>
      </c>
    </row>
    <row r="289" spans="1:6" x14ac:dyDescent="0.25">
      <c r="A289" t="s">
        <v>298</v>
      </c>
      <c r="B289">
        <v>1267833600</v>
      </c>
      <c r="C289">
        <v>3.1962999999999998E-2</v>
      </c>
      <c r="D289">
        <v>3.3159000000000001E-2</v>
      </c>
      <c r="E289">
        <v>3.2371999999999998E-2</v>
      </c>
      <c r="F289">
        <v>3.1919999999999997E-2</v>
      </c>
    </row>
    <row r="290" spans="1:6" x14ac:dyDescent="0.25">
      <c r="A290" t="s">
        <v>299</v>
      </c>
      <c r="B290">
        <v>1268434800</v>
      </c>
      <c r="C290">
        <v>3.3370999999999998E-2</v>
      </c>
      <c r="D290">
        <v>3.3160000000000002E-2</v>
      </c>
      <c r="E290">
        <v>3.2538999999999998E-2</v>
      </c>
      <c r="F290">
        <v>3.3235000000000001E-2</v>
      </c>
    </row>
    <row r="291" spans="1:6" x14ac:dyDescent="0.25">
      <c r="A291" t="s">
        <v>300</v>
      </c>
      <c r="B291">
        <v>1269039600</v>
      </c>
      <c r="C291">
        <v>4.5099E-2</v>
      </c>
      <c r="D291">
        <v>3.3341000000000003E-2</v>
      </c>
      <c r="E291">
        <v>3.4502999999999999E-2</v>
      </c>
      <c r="F291">
        <v>3.9614999999999997E-2</v>
      </c>
    </row>
    <row r="292" spans="1:6" x14ac:dyDescent="0.25">
      <c r="A292" t="s">
        <v>301</v>
      </c>
      <c r="B292">
        <v>1269644400</v>
      </c>
      <c r="C292">
        <v>3.9215E-2</v>
      </c>
      <c r="D292">
        <v>3.3429E-2</v>
      </c>
      <c r="E292">
        <v>3.5254000000000001E-2</v>
      </c>
      <c r="F292">
        <v>3.9704999999999997E-2</v>
      </c>
    </row>
    <row r="293" spans="1:6" x14ac:dyDescent="0.25">
      <c r="A293" t="s">
        <v>302</v>
      </c>
      <c r="B293">
        <v>1270249200</v>
      </c>
      <c r="C293">
        <v>4.1888000000000002E-2</v>
      </c>
      <c r="D293">
        <v>3.3556000000000002E-2</v>
      </c>
      <c r="E293">
        <v>3.6267000000000001E-2</v>
      </c>
      <c r="F293">
        <v>4.0461999999999998E-2</v>
      </c>
    </row>
    <row r="294" spans="1:6" x14ac:dyDescent="0.25">
      <c r="A294" t="s">
        <v>303</v>
      </c>
      <c r="B294">
        <v>1270854000</v>
      </c>
      <c r="C294">
        <v>3.3744999999999997E-2</v>
      </c>
      <c r="D294">
        <v>3.3556999999999997E-2</v>
      </c>
      <c r="E294">
        <v>3.5823000000000001E-2</v>
      </c>
      <c r="F294">
        <v>3.6255999999999997E-2</v>
      </c>
    </row>
    <row r="295" spans="1:6" x14ac:dyDescent="0.25">
      <c r="A295" t="s">
        <v>304</v>
      </c>
      <c r="B295">
        <v>1271458800</v>
      </c>
      <c r="C295">
        <v>4.4180999999999998E-2</v>
      </c>
      <c r="D295">
        <v>3.3717999999999998E-2</v>
      </c>
      <c r="E295">
        <v>3.7191000000000002E-2</v>
      </c>
      <c r="F295">
        <v>4.1751000000000003E-2</v>
      </c>
    </row>
    <row r="296" spans="1:6" x14ac:dyDescent="0.25">
      <c r="A296" t="s">
        <v>305</v>
      </c>
      <c r="B296">
        <v>1272063600</v>
      </c>
      <c r="C296">
        <v>4.5136000000000003E-2</v>
      </c>
      <c r="D296">
        <v>3.3890999999999998E-2</v>
      </c>
      <c r="E296">
        <v>3.8475000000000002E-2</v>
      </c>
      <c r="F296">
        <v>4.4233000000000001E-2</v>
      </c>
    </row>
    <row r="297" spans="1:6" x14ac:dyDescent="0.25">
      <c r="A297" t="s">
        <v>306</v>
      </c>
      <c r="B297">
        <v>1272668400</v>
      </c>
      <c r="C297">
        <v>3.3840000000000002E-2</v>
      </c>
      <c r="D297">
        <v>3.3885999999999999E-2</v>
      </c>
      <c r="E297">
        <v>3.7571E-2</v>
      </c>
      <c r="F297">
        <v>3.5651000000000002E-2</v>
      </c>
    </row>
    <row r="298" spans="1:6" x14ac:dyDescent="0.25">
      <c r="A298" t="s">
        <v>307</v>
      </c>
      <c r="B298">
        <v>1273273200</v>
      </c>
      <c r="C298">
        <v>0</v>
      </c>
      <c r="D298">
        <v>3.3363999999999998E-2</v>
      </c>
      <c r="E298">
        <v>3.1534E-2</v>
      </c>
      <c r="F298">
        <v>1.4969E-2</v>
      </c>
    </row>
    <row r="299" spans="1:6" x14ac:dyDescent="0.25">
      <c r="A299" t="s">
        <v>308</v>
      </c>
      <c r="B299">
        <v>1273878000</v>
      </c>
      <c r="C299">
        <v>0</v>
      </c>
      <c r="D299">
        <v>3.2849999999999997E-2</v>
      </c>
      <c r="E299">
        <v>2.6467000000000001E-2</v>
      </c>
      <c r="F299">
        <v>6.2849999999999998E-3</v>
      </c>
    </row>
    <row r="300" spans="1:6" x14ac:dyDescent="0.25">
      <c r="A300" t="s">
        <v>309</v>
      </c>
      <c r="B300">
        <v>1274482800</v>
      </c>
      <c r="C300">
        <v>0</v>
      </c>
      <c r="D300">
        <v>3.2342999999999997E-2</v>
      </c>
      <c r="E300">
        <v>2.2214000000000001E-2</v>
      </c>
      <c r="F300">
        <v>2.6389999999999999E-3</v>
      </c>
    </row>
    <row r="301" spans="1:6" x14ac:dyDescent="0.25">
      <c r="A301" t="s">
        <v>310</v>
      </c>
      <c r="B301">
        <v>1275087600</v>
      </c>
      <c r="C301">
        <v>0</v>
      </c>
      <c r="D301">
        <v>3.1844999999999998E-2</v>
      </c>
      <c r="E301">
        <v>1.8644999999999998E-2</v>
      </c>
      <c r="F301">
        <v>1.108E-3</v>
      </c>
    </row>
    <row r="302" spans="1:6" x14ac:dyDescent="0.25">
      <c r="A302" t="s">
        <v>311</v>
      </c>
      <c r="B302">
        <v>1275692400</v>
      </c>
      <c r="C302">
        <v>0</v>
      </c>
      <c r="D302">
        <v>3.1354E-2</v>
      </c>
      <c r="E302">
        <v>1.5649E-2</v>
      </c>
      <c r="F302">
        <v>4.6500000000000003E-4</v>
      </c>
    </row>
    <row r="303" spans="1:6" x14ac:dyDescent="0.25">
      <c r="A303" t="s">
        <v>312</v>
      </c>
      <c r="B303">
        <v>1276297200</v>
      </c>
      <c r="C303">
        <v>0</v>
      </c>
      <c r="D303">
        <v>3.0870999999999999E-2</v>
      </c>
      <c r="E303">
        <v>1.3135000000000001E-2</v>
      </c>
      <c r="F303">
        <v>1.95E-4</v>
      </c>
    </row>
    <row r="304" spans="1:6" x14ac:dyDescent="0.25">
      <c r="A304" t="s">
        <v>313</v>
      </c>
      <c r="B304">
        <v>1276902000</v>
      </c>
      <c r="C304">
        <v>0</v>
      </c>
      <c r="D304">
        <v>3.0394999999999998E-2</v>
      </c>
      <c r="E304">
        <v>1.1024000000000001E-2</v>
      </c>
      <c r="F304">
        <v>8.2000000000000001E-5</v>
      </c>
    </row>
    <row r="305" spans="1:6" x14ac:dyDescent="0.25">
      <c r="A305" t="s">
        <v>314</v>
      </c>
      <c r="B305">
        <v>1277506800</v>
      </c>
      <c r="C305">
        <v>0</v>
      </c>
      <c r="D305">
        <v>2.9926000000000001E-2</v>
      </c>
      <c r="E305">
        <v>9.2530000000000008E-3</v>
      </c>
      <c r="F305">
        <v>3.4E-5</v>
      </c>
    </row>
    <row r="306" spans="1:6" x14ac:dyDescent="0.25">
      <c r="A306" t="s">
        <v>315</v>
      </c>
      <c r="B306">
        <v>1278111600</v>
      </c>
      <c r="C306">
        <v>0</v>
      </c>
      <c r="D306">
        <v>2.9465000000000002E-2</v>
      </c>
      <c r="E306">
        <v>7.7660000000000003E-3</v>
      </c>
      <c r="F306">
        <v>1.4E-5</v>
      </c>
    </row>
    <row r="307" spans="1:6" x14ac:dyDescent="0.25">
      <c r="A307" t="s">
        <v>316</v>
      </c>
      <c r="B307">
        <v>1278716400</v>
      </c>
      <c r="C307">
        <v>0</v>
      </c>
      <c r="D307">
        <v>2.9010000000000001E-2</v>
      </c>
      <c r="E307">
        <v>6.5180000000000004E-3</v>
      </c>
      <c r="F307">
        <v>6.0000000000000002E-6</v>
      </c>
    </row>
    <row r="308" spans="1:6" x14ac:dyDescent="0.25">
      <c r="A308" t="s">
        <v>317</v>
      </c>
      <c r="B308">
        <v>1279321200</v>
      </c>
      <c r="C308">
        <v>0</v>
      </c>
      <c r="D308">
        <v>2.8563000000000002E-2</v>
      </c>
      <c r="E308">
        <v>5.4710000000000002E-3</v>
      </c>
      <c r="F308">
        <v>3.0000000000000001E-6</v>
      </c>
    </row>
    <row r="309" spans="1:6" x14ac:dyDescent="0.25">
      <c r="A309" t="s">
        <v>318</v>
      </c>
      <c r="B309">
        <v>1279926000</v>
      </c>
      <c r="C309">
        <v>0</v>
      </c>
      <c r="D309">
        <v>2.8122999999999999E-2</v>
      </c>
      <c r="E309">
        <v>4.5919999999999997E-3</v>
      </c>
      <c r="F309">
        <v>9.9999999999999995E-7</v>
      </c>
    </row>
    <row r="310" spans="1:6" x14ac:dyDescent="0.25">
      <c r="A310" t="s">
        <v>319</v>
      </c>
      <c r="B310">
        <v>1280530800</v>
      </c>
      <c r="C310">
        <v>0</v>
      </c>
      <c r="D310">
        <v>2.7688999999999998E-2</v>
      </c>
      <c r="E310">
        <v>3.8539999999999998E-3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2.7262999999999999E-2</v>
      </c>
      <c r="E311">
        <v>3.235E-3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2.6842000000000001E-2</v>
      </c>
      <c r="E312">
        <v>2.715E-3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2.6429000000000001E-2</v>
      </c>
      <c r="E313">
        <v>2.2790000000000002E-3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2.6020999999999999E-2</v>
      </c>
      <c r="E314">
        <v>1.913E-3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2.562E-2</v>
      </c>
      <c r="E315">
        <v>1.6050000000000001E-3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2.5225000000000001E-2</v>
      </c>
      <c r="E316">
        <v>1.3470000000000001E-3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2.4836E-2</v>
      </c>
      <c r="E317">
        <v>1.1310000000000001E-3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2.4452999999999999E-2</v>
      </c>
      <c r="E318">
        <v>9.4899999999999997E-4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2.4076E-2</v>
      </c>
      <c r="E319">
        <v>7.9699999999999997E-4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2.3705E-2</v>
      </c>
      <c r="E320">
        <v>6.69E-4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2.334E-2</v>
      </c>
      <c r="E321">
        <v>5.6099999999999998E-4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2.298E-2</v>
      </c>
      <c r="E322">
        <v>4.7100000000000001E-4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2.2624999999999999E-2</v>
      </c>
      <c r="E323">
        <v>3.9500000000000001E-4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2.2273999999999999E-2</v>
      </c>
      <c r="E324">
        <v>3.3100000000000002E-4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2.1930999999999999E-2</v>
      </c>
      <c r="E325">
        <v>2.7799999999999998E-4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2.1593000000000001E-2</v>
      </c>
      <c r="E326">
        <v>2.34E-4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2.1260000000000001E-2</v>
      </c>
      <c r="E327">
        <v>1.9599999999999999E-4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2.0931999999999999E-2</v>
      </c>
      <c r="E328">
        <v>1.64E-4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2.061E-2</v>
      </c>
      <c r="E329">
        <v>1.3799999999999999E-4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2.0292000000000001E-2</v>
      </c>
      <c r="E330">
        <v>1.16E-4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1.9979E-2</v>
      </c>
      <c r="E331">
        <v>9.7E-5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1.9671000000000001E-2</v>
      </c>
      <c r="E332">
        <v>8.2000000000000001E-5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1.9368E-2</v>
      </c>
      <c r="E333">
        <v>6.8999999999999997E-5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1.9068999999999999E-2</v>
      </c>
      <c r="E334">
        <v>5.8E-5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1.8775E-2</v>
      </c>
      <c r="E335">
        <v>4.8000000000000001E-5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1.8485999999999999E-2</v>
      </c>
      <c r="E336">
        <v>4.1E-5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1.8200999999999998E-2</v>
      </c>
      <c r="E337">
        <v>3.4E-5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1.7919999999999998E-2</v>
      </c>
      <c r="E338">
        <v>2.9E-5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1.7644E-2</v>
      </c>
      <c r="E339">
        <v>2.4000000000000001E-5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1.7371999999999999E-2</v>
      </c>
      <c r="E340">
        <v>2.0000000000000002E-5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1.7104000000000001E-2</v>
      </c>
      <c r="E341">
        <v>1.7E-5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1.6841999999999999E-2</v>
      </c>
      <c r="E342">
        <v>1.4E-5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1.6582E-2</v>
      </c>
      <c r="E343">
        <v>1.2E-5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1.6327000000000001E-2</v>
      </c>
      <c r="E344">
        <v>1.0000000000000001E-5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1.6074999999999999E-2</v>
      </c>
      <c r="E345">
        <v>7.9999999999999996E-6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1.5827000000000001E-2</v>
      </c>
      <c r="E346">
        <v>6.9999999999999999E-6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1.5583E-2</v>
      </c>
      <c r="E347">
        <v>6.0000000000000002E-6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1.5343000000000001E-2</v>
      </c>
      <c r="E348">
        <v>5.0000000000000004E-6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1.5107000000000001E-2</v>
      </c>
      <c r="E349">
        <v>3.9999999999999998E-6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1.4874E-2</v>
      </c>
      <c r="E350">
        <v>3.0000000000000001E-6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1.4644000000000001E-2</v>
      </c>
      <c r="E351">
        <v>3.0000000000000001E-6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1.4419E-2</v>
      </c>
      <c r="E352">
        <v>1.9999999999999999E-6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1.4196E-2</v>
      </c>
      <c r="E353">
        <v>1.9999999999999999E-6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1.3977E-2</v>
      </c>
      <c r="E354">
        <v>1.9999999999999999E-6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1.3762E-2</v>
      </c>
      <c r="E355">
        <v>9.9999999999999995E-7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1.355E-2</v>
      </c>
      <c r="E356">
        <v>9.9999999999999995E-7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1.3341E-2</v>
      </c>
      <c r="E357">
        <v>9.9999999999999995E-7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1.3135000000000001E-2</v>
      </c>
      <c r="E358">
        <v>9.9999999999999995E-7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1.2933E-2</v>
      </c>
      <c r="E359">
        <v>9.9999999999999995E-7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1.2733E-2</v>
      </c>
      <c r="E360">
        <v>9.9999999999999995E-7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1.2537E-2</v>
      </c>
      <c r="E361">
        <v>9.9999999999999995E-7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1.2344000000000001E-2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4.6E-5</v>
      </c>
      <c r="D363">
        <v>1.2154E-2</v>
      </c>
      <c r="E363">
        <v>7.9999999999999996E-6</v>
      </c>
      <c r="F363">
        <v>2.4000000000000001E-5</v>
      </c>
    </row>
    <row r="364" spans="1:6" x14ac:dyDescent="0.25">
      <c r="A364" t="s">
        <v>373</v>
      </c>
      <c r="B364">
        <v>1313190000</v>
      </c>
      <c r="C364">
        <v>0</v>
      </c>
      <c r="D364">
        <v>1.1967E-2</v>
      </c>
      <c r="E364">
        <v>6.0000000000000002E-6</v>
      </c>
      <c r="F364">
        <v>1.0000000000000001E-5</v>
      </c>
    </row>
    <row r="365" spans="1:6" x14ac:dyDescent="0.25">
      <c r="A365" t="s">
        <v>374</v>
      </c>
      <c r="B365">
        <v>1313794800</v>
      </c>
      <c r="C365">
        <v>0</v>
      </c>
      <c r="D365">
        <v>1.1782000000000001E-2</v>
      </c>
      <c r="E365">
        <v>5.0000000000000004E-6</v>
      </c>
      <c r="F365">
        <v>3.9999999999999998E-6</v>
      </c>
    </row>
    <row r="366" spans="1:6" x14ac:dyDescent="0.25">
      <c r="A366" t="s">
        <v>375</v>
      </c>
      <c r="B366">
        <v>1314399600</v>
      </c>
      <c r="C366">
        <v>0</v>
      </c>
      <c r="D366">
        <v>1.1601E-2</v>
      </c>
      <c r="E366">
        <v>3.9999999999999998E-6</v>
      </c>
      <c r="F366">
        <v>1.9999999999999999E-6</v>
      </c>
    </row>
    <row r="367" spans="1:6" x14ac:dyDescent="0.25">
      <c r="A367" t="s">
        <v>376</v>
      </c>
      <c r="B367">
        <v>1315004400</v>
      </c>
      <c r="C367">
        <v>2.0999999999999999E-5</v>
      </c>
      <c r="D367">
        <v>1.1422E-2</v>
      </c>
      <c r="E367">
        <v>6.9999999999999999E-6</v>
      </c>
      <c r="F367">
        <v>1.4E-5</v>
      </c>
    </row>
    <row r="368" spans="1:6" x14ac:dyDescent="0.25">
      <c r="A368" t="s">
        <v>377</v>
      </c>
      <c r="B368">
        <v>1315609200</v>
      </c>
      <c r="C368">
        <v>3.8999999999999999E-5</v>
      </c>
      <c r="D368">
        <v>1.1247E-2</v>
      </c>
      <c r="E368">
        <v>1.2E-5</v>
      </c>
      <c r="F368">
        <v>3.3000000000000003E-5</v>
      </c>
    </row>
    <row r="369" spans="1:6" x14ac:dyDescent="0.25">
      <c r="A369" t="s">
        <v>378</v>
      </c>
      <c r="B369">
        <v>1316214000</v>
      </c>
      <c r="C369">
        <v>8.2999999999999998E-5</v>
      </c>
      <c r="D369">
        <v>1.1074000000000001E-2</v>
      </c>
      <c r="E369">
        <v>2.3E-5</v>
      </c>
      <c r="F369">
        <v>5.3999999999999998E-5</v>
      </c>
    </row>
    <row r="370" spans="1:6" x14ac:dyDescent="0.25">
      <c r="A370" t="s">
        <v>379</v>
      </c>
      <c r="B370">
        <v>1316818800</v>
      </c>
      <c r="C370">
        <v>4.0200000000000001E-4</v>
      </c>
      <c r="D370">
        <v>1.091E-2</v>
      </c>
      <c r="E370">
        <v>8.5000000000000006E-5</v>
      </c>
      <c r="F370">
        <v>2.7900000000000001E-4</v>
      </c>
    </row>
    <row r="371" spans="1:6" x14ac:dyDescent="0.25">
      <c r="A371" t="s">
        <v>380</v>
      </c>
      <c r="B371">
        <v>1317423600</v>
      </c>
      <c r="C371">
        <v>8.2600000000000002E-4</v>
      </c>
      <c r="D371">
        <v>1.0754E-2</v>
      </c>
      <c r="E371">
        <v>2.0000000000000001E-4</v>
      </c>
      <c r="F371">
        <v>5.1999999999999995E-4</v>
      </c>
    </row>
    <row r="372" spans="1:6" x14ac:dyDescent="0.25">
      <c r="A372" t="s">
        <v>381</v>
      </c>
      <c r="B372">
        <v>1318028400</v>
      </c>
      <c r="C372">
        <v>4.8099999999999998E-4</v>
      </c>
      <c r="D372">
        <v>1.0596E-2</v>
      </c>
      <c r="E372">
        <v>2.43E-4</v>
      </c>
      <c r="F372">
        <v>4.6500000000000003E-4</v>
      </c>
    </row>
    <row r="373" spans="1:6" x14ac:dyDescent="0.25">
      <c r="A373" t="s">
        <v>382</v>
      </c>
      <c r="B373">
        <v>1318633200</v>
      </c>
      <c r="C373">
        <v>5.7000000000000003E-5</v>
      </c>
      <c r="D373">
        <v>1.0433E-2</v>
      </c>
      <c r="E373">
        <v>2.13E-4</v>
      </c>
      <c r="F373">
        <v>2.2000000000000001E-4</v>
      </c>
    </row>
    <row r="374" spans="1:6" x14ac:dyDescent="0.25">
      <c r="A374" t="s">
        <v>383</v>
      </c>
      <c r="B374">
        <v>1319238000</v>
      </c>
      <c r="C374">
        <v>2.3E-5</v>
      </c>
      <c r="D374">
        <v>1.0272999999999999E-2</v>
      </c>
      <c r="E374">
        <v>1.8200000000000001E-4</v>
      </c>
      <c r="F374">
        <v>1.07E-4</v>
      </c>
    </row>
    <row r="375" spans="1:6" x14ac:dyDescent="0.25">
      <c r="A375" t="s">
        <v>384</v>
      </c>
      <c r="B375">
        <v>1319842800</v>
      </c>
      <c r="C375">
        <v>7.9999999999999996E-6</v>
      </c>
      <c r="D375">
        <v>1.0114E-2</v>
      </c>
      <c r="E375">
        <v>1.54E-4</v>
      </c>
      <c r="F375">
        <v>5.0000000000000002E-5</v>
      </c>
    </row>
    <row r="376" spans="1:6" x14ac:dyDescent="0.25">
      <c r="A376" t="s">
        <v>385</v>
      </c>
      <c r="B376">
        <v>1320451200</v>
      </c>
      <c r="C376">
        <v>1.5E-5</v>
      </c>
      <c r="D376">
        <v>9.9579999999999998E-3</v>
      </c>
      <c r="E376">
        <v>1.3200000000000001E-4</v>
      </c>
      <c r="F376">
        <v>2.9E-5</v>
      </c>
    </row>
    <row r="377" spans="1:6" x14ac:dyDescent="0.25">
      <c r="A377" t="s">
        <v>386</v>
      </c>
      <c r="B377">
        <v>1321056000</v>
      </c>
      <c r="C377">
        <v>6.0000000000000002E-6</v>
      </c>
      <c r="D377">
        <v>9.8040000000000002E-3</v>
      </c>
      <c r="E377">
        <v>1.12E-4</v>
      </c>
      <c r="F377">
        <v>1.5999999999999999E-5</v>
      </c>
    </row>
    <row r="378" spans="1:6" x14ac:dyDescent="0.25">
      <c r="A378" t="s">
        <v>387</v>
      </c>
      <c r="B378">
        <v>1321660800</v>
      </c>
      <c r="C378">
        <v>3.4999999999999997E-5</v>
      </c>
      <c r="D378">
        <v>9.6530000000000001E-3</v>
      </c>
      <c r="E378">
        <v>9.8999999999999994E-5</v>
      </c>
      <c r="F378">
        <v>2.6999999999999999E-5</v>
      </c>
    </row>
    <row r="379" spans="1:6" x14ac:dyDescent="0.25">
      <c r="A379" t="s">
        <v>388</v>
      </c>
      <c r="B379">
        <v>1322265600</v>
      </c>
      <c r="C379">
        <v>2.0000000000000002E-5</v>
      </c>
      <c r="D379">
        <v>9.5049999999999996E-3</v>
      </c>
      <c r="E379">
        <v>8.7000000000000001E-5</v>
      </c>
      <c r="F379">
        <v>2.3E-5</v>
      </c>
    </row>
    <row r="380" spans="1:6" x14ac:dyDescent="0.25">
      <c r="A380" t="s">
        <v>389</v>
      </c>
      <c r="B380">
        <v>1322870400</v>
      </c>
      <c r="C380">
        <v>2.5999999999999998E-5</v>
      </c>
      <c r="D380">
        <v>9.358E-3</v>
      </c>
      <c r="E380">
        <v>7.7000000000000001E-5</v>
      </c>
      <c r="F380">
        <v>2.5000000000000001E-5</v>
      </c>
    </row>
    <row r="381" spans="1:6" x14ac:dyDescent="0.25">
      <c r="A381" t="s">
        <v>390</v>
      </c>
      <c r="B381">
        <v>1323475200</v>
      </c>
      <c r="C381">
        <v>1.4E-5</v>
      </c>
      <c r="D381">
        <v>9.214E-3</v>
      </c>
      <c r="E381">
        <v>6.7000000000000002E-5</v>
      </c>
      <c r="F381">
        <v>1.7E-5</v>
      </c>
    </row>
    <row r="382" spans="1:6" x14ac:dyDescent="0.25">
      <c r="A382" t="s">
        <v>391</v>
      </c>
      <c r="B382">
        <v>1324080000</v>
      </c>
      <c r="C382">
        <v>6.0000000000000002E-6</v>
      </c>
      <c r="D382">
        <v>9.0720000000000002E-3</v>
      </c>
      <c r="E382">
        <v>5.7000000000000003E-5</v>
      </c>
      <c r="F382">
        <v>1.0000000000000001E-5</v>
      </c>
    </row>
    <row r="383" spans="1:6" x14ac:dyDescent="0.25">
      <c r="A383" t="s">
        <v>392</v>
      </c>
      <c r="B383">
        <v>1324684800</v>
      </c>
      <c r="C383">
        <v>3.9999999999999998E-6</v>
      </c>
      <c r="D383">
        <v>8.9320000000000007E-3</v>
      </c>
      <c r="E383">
        <v>4.8000000000000001E-5</v>
      </c>
      <c r="F383">
        <v>6.0000000000000002E-6</v>
      </c>
    </row>
    <row r="384" spans="1:6" x14ac:dyDescent="0.25">
      <c r="A384" t="s">
        <v>393</v>
      </c>
      <c r="B384">
        <v>1325289600</v>
      </c>
      <c r="C384">
        <v>1.9999999999999999E-6</v>
      </c>
      <c r="D384">
        <v>8.7950000000000007E-3</v>
      </c>
      <c r="E384">
        <v>4.1E-5</v>
      </c>
      <c r="F384">
        <v>3.9999999999999998E-6</v>
      </c>
    </row>
    <row r="385" spans="1:6" x14ac:dyDescent="0.25">
      <c r="A385" t="s">
        <v>394</v>
      </c>
      <c r="B385">
        <v>1325894400</v>
      </c>
      <c r="C385">
        <v>9.9999999999999995E-7</v>
      </c>
      <c r="D385">
        <v>8.659E-3</v>
      </c>
      <c r="E385">
        <v>3.4E-5</v>
      </c>
      <c r="F385">
        <v>1.9999999999999999E-6</v>
      </c>
    </row>
    <row r="386" spans="1:6" x14ac:dyDescent="0.25">
      <c r="A386" t="s">
        <v>395</v>
      </c>
      <c r="B386">
        <v>1326499200</v>
      </c>
      <c r="C386">
        <v>9.9999999999999995E-7</v>
      </c>
      <c r="D386">
        <v>8.5260000000000006E-3</v>
      </c>
      <c r="E386">
        <v>2.9E-5</v>
      </c>
      <c r="F386">
        <v>1.9999999999999999E-6</v>
      </c>
    </row>
    <row r="387" spans="1:6" x14ac:dyDescent="0.25">
      <c r="A387" t="s">
        <v>396</v>
      </c>
      <c r="B387">
        <v>1327104000</v>
      </c>
      <c r="C387">
        <v>1.9999999999999999E-6</v>
      </c>
      <c r="D387">
        <v>8.3940000000000004E-3</v>
      </c>
      <c r="E387">
        <v>2.5000000000000001E-5</v>
      </c>
      <c r="F387">
        <v>1.9999999999999999E-6</v>
      </c>
    </row>
    <row r="388" spans="1:6" x14ac:dyDescent="0.25">
      <c r="A388" t="s">
        <v>397</v>
      </c>
      <c r="B388">
        <v>1327708800</v>
      </c>
      <c r="C388">
        <v>5.0000000000000004E-6</v>
      </c>
      <c r="D388">
        <v>8.2649999999999998E-3</v>
      </c>
      <c r="E388">
        <v>2.1999999999999999E-5</v>
      </c>
      <c r="F388">
        <v>3.9999999999999998E-6</v>
      </c>
    </row>
    <row r="389" spans="1:6" x14ac:dyDescent="0.25">
      <c r="A389" t="s">
        <v>398</v>
      </c>
      <c r="B389">
        <v>1328313600</v>
      </c>
      <c r="C389">
        <v>3.9999999999999998E-6</v>
      </c>
      <c r="D389">
        <v>8.1379999999999994E-3</v>
      </c>
      <c r="E389">
        <v>1.9000000000000001E-5</v>
      </c>
      <c r="F389">
        <v>3.9999999999999998E-6</v>
      </c>
    </row>
    <row r="390" spans="1:6" x14ac:dyDescent="0.25">
      <c r="A390" t="s">
        <v>399</v>
      </c>
      <c r="B390">
        <v>1328918400</v>
      </c>
      <c r="C390">
        <v>3.0000000000000001E-6</v>
      </c>
      <c r="D390">
        <v>8.012E-3</v>
      </c>
      <c r="E390">
        <v>1.5999999999999999E-5</v>
      </c>
      <c r="F390">
        <v>3.0000000000000001E-6</v>
      </c>
    </row>
    <row r="391" spans="1:6" x14ac:dyDescent="0.25">
      <c r="A391" t="s">
        <v>400</v>
      </c>
      <c r="B391">
        <v>1329523200</v>
      </c>
      <c r="C391">
        <v>2.5000000000000001E-5</v>
      </c>
      <c r="D391">
        <v>7.8890000000000002E-3</v>
      </c>
      <c r="E391">
        <v>1.8E-5</v>
      </c>
      <c r="F391">
        <v>1.7E-5</v>
      </c>
    </row>
    <row r="392" spans="1:6" x14ac:dyDescent="0.25">
      <c r="A392" t="s">
        <v>401</v>
      </c>
      <c r="B392">
        <v>1330128000</v>
      </c>
      <c r="C392">
        <v>6.0000000000000002E-6</v>
      </c>
      <c r="D392">
        <v>7.7669999999999996E-3</v>
      </c>
      <c r="E392">
        <v>1.5999999999999999E-5</v>
      </c>
      <c r="F392">
        <v>1.0000000000000001E-5</v>
      </c>
    </row>
    <row r="393" spans="1:6" x14ac:dyDescent="0.25">
      <c r="A393" t="s">
        <v>402</v>
      </c>
      <c r="B393">
        <v>1330732800</v>
      </c>
      <c r="C393">
        <v>6.0000000000000002E-6</v>
      </c>
      <c r="D393">
        <v>7.6480000000000003E-3</v>
      </c>
      <c r="E393">
        <v>1.4E-5</v>
      </c>
      <c r="F393">
        <v>6.9999999999999999E-6</v>
      </c>
    </row>
    <row r="394" spans="1:6" x14ac:dyDescent="0.25">
      <c r="A394" t="s">
        <v>403</v>
      </c>
      <c r="B394">
        <v>1331334000</v>
      </c>
      <c r="C394">
        <v>2.9799999999999998E-4</v>
      </c>
      <c r="D394">
        <v>7.535E-3</v>
      </c>
      <c r="E394">
        <v>6.0000000000000002E-5</v>
      </c>
      <c r="F394">
        <v>1.7799999999999999E-4</v>
      </c>
    </row>
    <row r="395" spans="1:6" x14ac:dyDescent="0.25">
      <c r="A395" t="s">
        <v>404</v>
      </c>
      <c r="B395">
        <v>1331938800</v>
      </c>
      <c r="C395">
        <v>1.475E-3</v>
      </c>
      <c r="D395">
        <v>7.4409999999999997E-3</v>
      </c>
      <c r="E395">
        <v>2.9100000000000003E-4</v>
      </c>
      <c r="F395">
        <v>1.018E-3</v>
      </c>
    </row>
    <row r="396" spans="1:6" x14ac:dyDescent="0.25">
      <c r="A396" t="s">
        <v>405</v>
      </c>
      <c r="B396">
        <v>1332543600</v>
      </c>
      <c r="C396">
        <v>4.5750000000000001E-3</v>
      </c>
      <c r="D396">
        <v>7.3969999999999999E-3</v>
      </c>
      <c r="E396">
        <v>9.8900000000000008E-4</v>
      </c>
      <c r="F396">
        <v>3.2959999999999999E-3</v>
      </c>
    </row>
    <row r="397" spans="1:6" x14ac:dyDescent="0.25">
      <c r="A397" t="s">
        <v>406</v>
      </c>
      <c r="B397">
        <v>1333148400</v>
      </c>
      <c r="C397">
        <v>4.1399999999999998E-4</v>
      </c>
      <c r="D397">
        <v>7.2890000000000003E-3</v>
      </c>
      <c r="E397">
        <v>8.9099999999999997E-4</v>
      </c>
      <c r="F397">
        <v>1.539E-3</v>
      </c>
    </row>
    <row r="398" spans="1:6" x14ac:dyDescent="0.25">
      <c r="A398" t="s">
        <v>407</v>
      </c>
      <c r="B398">
        <v>1333753200</v>
      </c>
      <c r="C398">
        <v>2.5399999999999999E-4</v>
      </c>
      <c r="D398">
        <v>7.1809999999999999E-3</v>
      </c>
      <c r="E398">
        <v>7.9000000000000001E-4</v>
      </c>
      <c r="F398">
        <v>8.2700000000000004E-4</v>
      </c>
    </row>
    <row r="399" spans="1:6" x14ac:dyDescent="0.25">
      <c r="A399" t="s">
        <v>408</v>
      </c>
      <c r="B399">
        <v>1334358000</v>
      </c>
      <c r="C399">
        <v>7.54E-4</v>
      </c>
      <c r="D399">
        <v>7.0819999999999998E-3</v>
      </c>
      <c r="E399">
        <v>7.7999999999999999E-4</v>
      </c>
      <c r="F399">
        <v>7.0699999999999995E-4</v>
      </c>
    </row>
    <row r="400" spans="1:6" x14ac:dyDescent="0.25">
      <c r="A400" t="s">
        <v>409</v>
      </c>
      <c r="B400">
        <v>1334962800</v>
      </c>
      <c r="C400">
        <v>1.44E-4</v>
      </c>
      <c r="D400">
        <v>6.9750000000000003E-3</v>
      </c>
      <c r="E400">
        <v>6.78E-4</v>
      </c>
      <c r="F400">
        <v>3.8499999999999998E-4</v>
      </c>
    </row>
    <row r="401" spans="1:6" x14ac:dyDescent="0.25">
      <c r="A401" t="s">
        <v>410</v>
      </c>
      <c r="B401">
        <v>1335567600</v>
      </c>
      <c r="C401">
        <v>4.8500000000000003E-4</v>
      </c>
      <c r="D401">
        <v>6.8739999999999999E-3</v>
      </c>
      <c r="E401">
        <v>6.4499999999999996E-4</v>
      </c>
      <c r="F401">
        <v>4.0900000000000002E-4</v>
      </c>
    </row>
    <row r="402" spans="1:6" x14ac:dyDescent="0.25">
      <c r="A402" t="s">
        <v>411</v>
      </c>
      <c r="B402">
        <v>1336172400</v>
      </c>
      <c r="C402">
        <v>1.34E-4</v>
      </c>
      <c r="D402">
        <v>6.7710000000000001E-3</v>
      </c>
      <c r="E402">
        <v>5.6300000000000002E-4</v>
      </c>
      <c r="F402">
        <v>2.5700000000000001E-4</v>
      </c>
    </row>
    <row r="403" spans="1:6" x14ac:dyDescent="0.25">
      <c r="A403" t="s">
        <v>412</v>
      </c>
      <c r="B403">
        <v>1336777200</v>
      </c>
      <c r="C403">
        <v>5.4299999999999997E-4</v>
      </c>
      <c r="D403">
        <v>6.6750000000000004E-3</v>
      </c>
      <c r="E403">
        <v>5.5900000000000004E-4</v>
      </c>
      <c r="F403">
        <v>4.1199999999999999E-4</v>
      </c>
    </row>
    <row r="404" spans="1:6" x14ac:dyDescent="0.25">
      <c r="A404" t="s">
        <v>413</v>
      </c>
      <c r="B404">
        <v>1337382000</v>
      </c>
      <c r="C404">
        <v>1.02E-4</v>
      </c>
      <c r="D404">
        <v>6.574E-3</v>
      </c>
      <c r="E404">
        <v>4.86E-4</v>
      </c>
      <c r="F404">
        <v>2.5099999999999998E-4</v>
      </c>
    </row>
    <row r="405" spans="1:6" x14ac:dyDescent="0.25">
      <c r="A405" t="s">
        <v>414</v>
      </c>
      <c r="B405">
        <v>1337986800</v>
      </c>
      <c r="C405">
        <v>8.9099999999999997E-4</v>
      </c>
      <c r="D405">
        <v>6.4859999999999996E-3</v>
      </c>
      <c r="E405">
        <v>5.5199999999999997E-4</v>
      </c>
      <c r="F405">
        <v>6.3199999999999997E-4</v>
      </c>
    </row>
    <row r="406" spans="1:6" x14ac:dyDescent="0.25">
      <c r="A406" t="s">
        <v>415</v>
      </c>
      <c r="B406">
        <v>1338591600</v>
      </c>
      <c r="C406">
        <v>7.5799999999999999E-4</v>
      </c>
      <c r="D406">
        <v>6.398E-3</v>
      </c>
      <c r="E406">
        <v>5.8399999999999999E-4</v>
      </c>
      <c r="F406">
        <v>7.0399999999999998E-4</v>
      </c>
    </row>
    <row r="407" spans="1:6" x14ac:dyDescent="0.25">
      <c r="A407" t="s">
        <v>416</v>
      </c>
      <c r="B407">
        <v>1339196400</v>
      </c>
      <c r="C407">
        <v>7.7200000000000001E-4</v>
      </c>
      <c r="D407">
        <v>6.3109999999999998E-3</v>
      </c>
      <c r="E407">
        <v>6.1200000000000002E-4</v>
      </c>
      <c r="F407">
        <v>7.0699999999999995E-4</v>
      </c>
    </row>
    <row r="408" spans="1:6" x14ac:dyDescent="0.25">
      <c r="A408" t="s">
        <v>417</v>
      </c>
      <c r="B408">
        <v>1339801200</v>
      </c>
      <c r="C408">
        <v>1.737E-3</v>
      </c>
      <c r="D408">
        <v>6.2399999999999999E-3</v>
      </c>
      <c r="E408">
        <v>7.9100000000000004E-4</v>
      </c>
      <c r="F408">
        <v>1.289E-3</v>
      </c>
    </row>
    <row r="409" spans="1:6" x14ac:dyDescent="0.25">
      <c r="A409" t="s">
        <v>418</v>
      </c>
      <c r="B409">
        <v>1340406000</v>
      </c>
      <c r="C409">
        <v>4.1800000000000002E-4</v>
      </c>
      <c r="D409">
        <v>6.1500000000000001E-3</v>
      </c>
      <c r="E409">
        <v>7.2800000000000002E-4</v>
      </c>
      <c r="F409">
        <v>7.2900000000000005E-4</v>
      </c>
    </row>
    <row r="410" spans="1:6" x14ac:dyDescent="0.25">
      <c r="A410" t="s">
        <v>419</v>
      </c>
      <c r="B410">
        <v>1341010800</v>
      </c>
      <c r="C410">
        <v>1.93E-4</v>
      </c>
      <c r="D410">
        <v>6.0590000000000001E-3</v>
      </c>
      <c r="E410">
        <v>6.4199999999999999E-4</v>
      </c>
      <c r="F410">
        <v>4.3100000000000001E-4</v>
      </c>
    </row>
    <row r="411" spans="1:6" x14ac:dyDescent="0.25">
      <c r="A411" t="s">
        <v>420</v>
      </c>
      <c r="B411">
        <v>1341615600</v>
      </c>
      <c r="C411">
        <v>2.2699999999999999E-4</v>
      </c>
      <c r="D411">
        <v>5.9690000000000003E-3</v>
      </c>
      <c r="E411">
        <v>5.7600000000000001E-4</v>
      </c>
      <c r="F411">
        <v>3.1300000000000002E-4</v>
      </c>
    </row>
    <row r="412" spans="1:6" x14ac:dyDescent="0.25">
      <c r="A412" t="s">
        <v>423</v>
      </c>
      <c r="B412">
        <v>1342220400</v>
      </c>
      <c r="C412">
        <v>4.2999999999999999E-4</v>
      </c>
      <c r="D412">
        <v>5.8830000000000002E-3</v>
      </c>
      <c r="E412">
        <v>5.5199999999999997E-4</v>
      </c>
      <c r="F412">
        <v>3.9100000000000002E-4</v>
      </c>
    </row>
    <row r="413" spans="1:6" x14ac:dyDescent="0.25">
      <c r="A413" t="s">
        <v>424</v>
      </c>
      <c r="B413">
        <v>1342305901</v>
      </c>
      <c r="C413">
        <v>4.1100000000000002E-4</v>
      </c>
      <c r="D413">
        <v>5.8710000000000004E-3</v>
      </c>
      <c r="E413">
        <v>5.4900000000000001E-4</v>
      </c>
      <c r="F413">
        <v>3.9199999999999999E-4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91"/>
  <sheetViews>
    <sheetView workbookViewId="0"/>
    <sheetView workbookViewId="1"/>
  </sheetViews>
  <sheetFormatPr defaultColWidth="8.85546875" defaultRowHeight="15" x14ac:dyDescent="0.25"/>
  <cols>
    <col min="1" max="1" width="20" customWidth="1"/>
    <col min="11" max="11" width="11.28515625" customWidth="1"/>
  </cols>
  <sheetData>
    <row r="1" spans="1:20" x14ac:dyDescent="0.25">
      <c r="J1" s="14" t="s">
        <v>698</v>
      </c>
      <c r="K1" s="14">
        <v>309</v>
      </c>
      <c r="L1" s="14" t="s">
        <v>699</v>
      </c>
      <c r="M1" s="14" t="s">
        <v>715</v>
      </c>
    </row>
    <row r="2" spans="1:20" x14ac:dyDescent="0.25">
      <c r="A2" t="s">
        <v>7</v>
      </c>
      <c r="B2" t="s">
        <v>432</v>
      </c>
      <c r="J2" s="14" t="s">
        <v>701</v>
      </c>
      <c r="K2" s="14" t="s">
        <v>702</v>
      </c>
      <c r="L2" s="14" t="s">
        <v>703</v>
      </c>
      <c r="M2" s="14" t="s">
        <v>704</v>
      </c>
      <c r="N2" s="14" t="s">
        <v>705</v>
      </c>
      <c r="O2" s="14" t="s">
        <v>706</v>
      </c>
    </row>
    <row r="3" spans="1:20" x14ac:dyDescent="0.25">
      <c r="J3" s="14" t="s">
        <v>707</v>
      </c>
      <c r="L3" s="14">
        <v>600</v>
      </c>
    </row>
    <row r="4" spans="1:20" x14ac:dyDescent="0.25">
      <c r="A4" t="s">
        <v>9</v>
      </c>
      <c r="B4" t="s">
        <v>10</v>
      </c>
      <c r="J4" s="14" t="s">
        <v>708</v>
      </c>
      <c r="K4" s="14" t="s">
        <v>709</v>
      </c>
      <c r="L4" s="14" t="s">
        <v>710</v>
      </c>
      <c r="N4" s="14" t="s">
        <v>711</v>
      </c>
      <c r="O4" s="14" t="s">
        <v>712</v>
      </c>
    </row>
    <row r="5" spans="1:20" x14ac:dyDescent="0.25">
      <c r="J5" s="14">
        <v>3.7999999999999999E-2</v>
      </c>
      <c r="K5" s="14">
        <v>6.2600000000000003E-2</v>
      </c>
      <c r="L5" s="14">
        <v>0.28639999999999999</v>
      </c>
      <c r="N5" s="14">
        <v>2.2250000000000001</v>
      </c>
      <c r="P5" s="14">
        <v>48</v>
      </c>
    </row>
    <row r="6" spans="1:20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7" spans="1:20" x14ac:dyDescent="0.25">
      <c r="I7" s="14" t="s">
        <v>725</v>
      </c>
      <c r="J7" s="14" t="s">
        <v>695</v>
      </c>
      <c r="M7" s="14" t="s">
        <v>696</v>
      </c>
      <c r="P7" s="14" t="s">
        <v>697</v>
      </c>
    </row>
    <row r="8" spans="1:20" x14ac:dyDescent="0.25">
      <c r="A8" t="s">
        <v>17</v>
      </c>
      <c r="B8">
        <v>1097881200</v>
      </c>
      <c r="C8">
        <v>1.8E-5</v>
      </c>
      <c r="D8">
        <v>0</v>
      </c>
      <c r="E8">
        <v>1.9999999999999999E-6</v>
      </c>
      <c r="F8">
        <v>6.9999999999999999E-6</v>
      </c>
      <c r="I8" s="14"/>
      <c r="J8" s="14">
        <v>1129125840</v>
      </c>
      <c r="K8" s="4">
        <f t="shared" ref="K8:K55" si="0">J8/86400+26299+1/24</f>
        <v>39367.62777777778</v>
      </c>
      <c r="M8" s="14">
        <v>0.27</v>
      </c>
      <c r="N8" s="14"/>
      <c r="P8" s="14">
        <v>0.36527199999999999</v>
      </c>
      <c r="R8" s="14">
        <f t="shared" ref="R8:R55" si="1">P8-M8</f>
        <v>9.5271999999999968E-2</v>
      </c>
      <c r="S8" s="14"/>
      <c r="T8" s="14">
        <f t="shared" ref="T8:T55" si="2">R8/P8</f>
        <v>0.26082481000459923</v>
      </c>
    </row>
    <row r="9" spans="1:20" x14ac:dyDescent="0.25">
      <c r="A9" t="s">
        <v>18</v>
      </c>
      <c r="B9">
        <v>1098486000</v>
      </c>
      <c r="C9">
        <v>1.1E-5</v>
      </c>
      <c r="D9">
        <v>0</v>
      </c>
      <c r="E9">
        <v>3.0000000000000001E-6</v>
      </c>
      <c r="F9">
        <v>9.0000000000000002E-6</v>
      </c>
      <c r="I9" s="14"/>
      <c r="J9" s="14">
        <v>1131276660</v>
      </c>
      <c r="K9" s="4">
        <f t="shared" si="0"/>
        <v>39392.521527777775</v>
      </c>
      <c r="L9" s="14"/>
      <c r="M9" s="14">
        <v>0.57999999999999996</v>
      </c>
      <c r="N9" s="14"/>
      <c r="O9" s="14"/>
      <c r="P9" s="14">
        <v>1.8633839999999999</v>
      </c>
      <c r="R9" s="14">
        <f t="shared" si="1"/>
        <v>1.2833839999999999</v>
      </c>
      <c r="S9" s="14"/>
      <c r="T9" s="14">
        <f t="shared" si="2"/>
        <v>0.68873833842085153</v>
      </c>
    </row>
    <row r="10" spans="1:20" x14ac:dyDescent="0.25">
      <c r="A10" t="s">
        <v>19</v>
      </c>
      <c r="B10">
        <v>1099094400</v>
      </c>
      <c r="C10">
        <v>3.3000000000000003E-5</v>
      </c>
      <c r="D10">
        <v>9.9999999999999995E-7</v>
      </c>
      <c r="E10">
        <v>7.9999999999999996E-6</v>
      </c>
      <c r="F10">
        <v>1.9000000000000001E-5</v>
      </c>
      <c r="I10" s="14"/>
      <c r="J10" s="14">
        <v>1135698000</v>
      </c>
      <c r="K10" s="4">
        <f t="shared" si="0"/>
        <v>39443.694444444445</v>
      </c>
      <c r="L10" s="14"/>
      <c r="M10" s="14">
        <v>2.67</v>
      </c>
      <c r="N10" s="14"/>
      <c r="O10" s="14"/>
      <c r="P10" s="14">
        <v>12.711885000000001</v>
      </c>
      <c r="R10" s="14">
        <f t="shared" si="1"/>
        <v>10.041885000000001</v>
      </c>
      <c r="S10" s="14"/>
      <c r="T10" s="14">
        <f t="shared" si="2"/>
        <v>0.78996034026424877</v>
      </c>
    </row>
    <row r="11" spans="1:20" x14ac:dyDescent="0.25">
      <c r="A11" t="s">
        <v>20</v>
      </c>
      <c r="B11">
        <v>1099699200</v>
      </c>
      <c r="C11">
        <v>0</v>
      </c>
      <c r="D11">
        <v>9.9999999999999995E-7</v>
      </c>
      <c r="E11">
        <v>6.9999999999999999E-6</v>
      </c>
      <c r="F11">
        <v>7.9999999999999996E-6</v>
      </c>
      <c r="I11" s="14"/>
      <c r="J11" s="14">
        <v>1138636200</v>
      </c>
      <c r="K11" s="4">
        <f t="shared" si="0"/>
        <v>39477.701388888883</v>
      </c>
      <c r="L11" s="14"/>
      <c r="M11" s="14">
        <v>0.42</v>
      </c>
      <c r="N11" s="14"/>
      <c r="O11" s="14"/>
      <c r="P11" s="14">
        <v>2.00196</v>
      </c>
      <c r="R11" s="14">
        <f t="shared" si="1"/>
        <v>1.58196</v>
      </c>
      <c r="S11" s="14"/>
      <c r="T11" s="14">
        <f t="shared" si="2"/>
        <v>0.79020559851345684</v>
      </c>
    </row>
    <row r="12" spans="1:20" x14ac:dyDescent="0.25">
      <c r="A12" t="s">
        <v>21</v>
      </c>
      <c r="B12">
        <v>1100304000</v>
      </c>
      <c r="C12">
        <v>0</v>
      </c>
      <c r="D12">
        <v>9.9999999999999995E-7</v>
      </c>
      <c r="E12">
        <v>6.0000000000000002E-6</v>
      </c>
      <c r="F12">
        <v>3.0000000000000001E-6</v>
      </c>
      <c r="I12" s="14"/>
      <c r="J12" s="14">
        <v>1144796640</v>
      </c>
      <c r="K12" s="4">
        <f t="shared" si="0"/>
        <v>39549.00277777778</v>
      </c>
      <c r="L12" s="14"/>
      <c r="M12" s="14">
        <v>7.18</v>
      </c>
      <c r="N12" s="14"/>
      <c r="O12" s="14"/>
      <c r="P12" s="14">
        <v>8.1262059999999998</v>
      </c>
      <c r="R12" s="14">
        <f t="shared" si="1"/>
        <v>0.9462060000000001</v>
      </c>
      <c r="S12" s="14"/>
      <c r="T12" s="14">
        <f t="shared" si="2"/>
        <v>0.11643883997033795</v>
      </c>
    </row>
    <row r="13" spans="1:20" x14ac:dyDescent="0.25">
      <c r="A13" t="s">
        <v>22</v>
      </c>
      <c r="B13">
        <v>1100908800</v>
      </c>
      <c r="C13">
        <v>1.56E-4</v>
      </c>
      <c r="D13">
        <v>3.0000000000000001E-6</v>
      </c>
      <c r="E13">
        <v>3.0000000000000001E-5</v>
      </c>
      <c r="F13">
        <v>9.3999999999999994E-5</v>
      </c>
      <c r="I13" s="14"/>
      <c r="J13" s="14">
        <v>1153206300</v>
      </c>
      <c r="K13" s="4">
        <f t="shared" si="0"/>
        <v>39646.336805555555</v>
      </c>
      <c r="L13" s="14"/>
      <c r="M13" s="14">
        <v>56.099997999999999</v>
      </c>
      <c r="N13" s="14"/>
      <c r="O13" s="14"/>
      <c r="P13" s="14">
        <v>29.496089999999999</v>
      </c>
      <c r="R13" s="14">
        <f t="shared" si="1"/>
        <v>-26.603908000000001</v>
      </c>
      <c r="S13" s="14"/>
      <c r="T13" s="14">
        <f t="shared" si="2"/>
        <v>-0.90194693601762133</v>
      </c>
    </row>
    <row r="14" spans="1:20" x14ac:dyDescent="0.25">
      <c r="A14" t="s">
        <v>23</v>
      </c>
      <c r="B14">
        <v>1101513600</v>
      </c>
      <c r="C14">
        <v>1.08E-4</v>
      </c>
      <c r="D14">
        <v>5.0000000000000004E-6</v>
      </c>
      <c r="E14">
        <v>4.1999999999999998E-5</v>
      </c>
      <c r="F14">
        <v>9.7E-5</v>
      </c>
      <c r="I14" s="14"/>
      <c r="J14" s="14">
        <v>1155633900</v>
      </c>
      <c r="K14" s="4">
        <f t="shared" si="0"/>
        <v>39674.434027777774</v>
      </c>
      <c r="L14" s="14"/>
      <c r="M14" s="14">
        <v>113</v>
      </c>
      <c r="N14" s="14"/>
      <c r="O14" s="14"/>
      <c r="P14" s="14">
        <v>68.160904000000002</v>
      </c>
      <c r="R14" s="14">
        <f t="shared" si="1"/>
        <v>-44.839095999999998</v>
      </c>
      <c r="S14" s="14"/>
      <c r="T14" s="14">
        <f t="shared" si="2"/>
        <v>-0.65784186195652561</v>
      </c>
    </row>
    <row r="15" spans="1:20" x14ac:dyDescent="0.25">
      <c r="A15" t="s">
        <v>24</v>
      </c>
      <c r="B15">
        <v>1102118400</v>
      </c>
      <c r="C15">
        <v>2.9500000000000001E-4</v>
      </c>
      <c r="D15">
        <v>9.0000000000000002E-6</v>
      </c>
      <c r="E15">
        <v>8.3999999999999995E-5</v>
      </c>
      <c r="F15">
        <v>2.31E-4</v>
      </c>
      <c r="I15" s="14"/>
      <c r="J15" s="14">
        <v>1160230020</v>
      </c>
      <c r="K15" s="4">
        <f t="shared" si="0"/>
        <v>39727.629861111105</v>
      </c>
      <c r="L15" s="14"/>
      <c r="M15" s="14">
        <v>28.700001</v>
      </c>
      <c r="N15" s="14"/>
      <c r="O15" s="14"/>
      <c r="P15" s="14">
        <v>27.735537000000001</v>
      </c>
      <c r="R15" s="14">
        <f t="shared" si="1"/>
        <v>-0.96446399999999954</v>
      </c>
      <c r="S15" s="14"/>
      <c r="T15" s="14">
        <f t="shared" si="2"/>
        <v>-3.4773583075027516E-2</v>
      </c>
    </row>
    <row r="16" spans="1:20" x14ac:dyDescent="0.25">
      <c r="A16" t="s">
        <v>25</v>
      </c>
      <c r="B16">
        <v>1102723200</v>
      </c>
      <c r="C16">
        <v>3.8200000000000002E-4</v>
      </c>
      <c r="D16">
        <v>1.5E-5</v>
      </c>
      <c r="E16">
        <v>1.3300000000000001E-4</v>
      </c>
      <c r="F16">
        <v>3.4200000000000002E-4</v>
      </c>
      <c r="I16" s="14"/>
      <c r="J16" s="14">
        <v>1166526000</v>
      </c>
      <c r="K16" s="4">
        <f t="shared" si="0"/>
        <v>39800.5</v>
      </c>
      <c r="L16" s="14"/>
      <c r="M16" s="14">
        <v>99.900002000000001</v>
      </c>
      <c r="N16" s="14"/>
      <c r="O16" s="14"/>
      <c r="P16" s="14">
        <v>53.017693000000001</v>
      </c>
      <c r="R16" s="14">
        <f t="shared" si="1"/>
        <v>-46.882308999999999</v>
      </c>
      <c r="S16" s="14"/>
      <c r="T16" s="14">
        <f t="shared" si="2"/>
        <v>-0.88427666967704532</v>
      </c>
    </row>
    <row r="17" spans="1:20" x14ac:dyDescent="0.25">
      <c r="A17" t="s">
        <v>26</v>
      </c>
      <c r="B17">
        <v>1103328000</v>
      </c>
      <c r="C17">
        <v>3.8499999999999998E-4</v>
      </c>
      <c r="D17">
        <v>2.0999999999999999E-5</v>
      </c>
      <c r="E17">
        <v>1.7100000000000001E-4</v>
      </c>
      <c r="F17">
        <v>3.3E-4</v>
      </c>
      <c r="I17" s="14"/>
      <c r="J17" s="14">
        <v>1171449060</v>
      </c>
      <c r="K17" s="4">
        <f t="shared" si="0"/>
        <v>39857.479861111111</v>
      </c>
      <c r="L17" s="14"/>
      <c r="M17" s="14">
        <v>64.099997999999999</v>
      </c>
      <c r="N17" s="14"/>
      <c r="O17" s="14"/>
      <c r="P17" s="14">
        <v>33.846916</v>
      </c>
      <c r="R17" s="14">
        <f t="shared" si="1"/>
        <v>-30.253081999999999</v>
      </c>
      <c r="S17" s="14"/>
      <c r="T17" s="14">
        <f t="shared" si="2"/>
        <v>-0.8938209318686523</v>
      </c>
    </row>
    <row r="18" spans="1:20" x14ac:dyDescent="0.25">
      <c r="A18" t="s">
        <v>27</v>
      </c>
      <c r="B18">
        <v>1103932800</v>
      </c>
      <c r="C18">
        <v>2.43E-4</v>
      </c>
      <c r="D18">
        <v>2.4000000000000001E-5</v>
      </c>
      <c r="E18">
        <v>1.8200000000000001E-4</v>
      </c>
      <c r="F18">
        <v>2.7700000000000001E-4</v>
      </c>
      <c r="I18" s="14" t="s">
        <v>726</v>
      </c>
      <c r="J18" s="14">
        <v>1175951940</v>
      </c>
      <c r="K18" s="4">
        <f t="shared" si="0"/>
        <v>39909.59652777778</v>
      </c>
      <c r="L18" s="14"/>
      <c r="M18" s="14">
        <v>69.199996999999996</v>
      </c>
      <c r="N18" s="14"/>
      <c r="O18" s="14"/>
      <c r="P18" s="14">
        <v>35.166164000000002</v>
      </c>
      <c r="R18" s="14">
        <f t="shared" si="1"/>
        <v>-34.033832999999994</v>
      </c>
      <c r="S18" s="14"/>
      <c r="T18" s="14">
        <f t="shared" si="2"/>
        <v>-0.96780055396431619</v>
      </c>
    </row>
    <row r="19" spans="1:20" x14ac:dyDescent="0.25">
      <c r="A19" t="s">
        <v>28</v>
      </c>
      <c r="B19">
        <v>1104537600</v>
      </c>
      <c r="C19">
        <v>3.3399999999999999E-4</v>
      </c>
      <c r="D19">
        <v>2.9E-5</v>
      </c>
      <c r="E19">
        <v>2.0599999999999999E-4</v>
      </c>
      <c r="F19">
        <v>3.0499999999999999E-4</v>
      </c>
      <c r="I19" s="14"/>
      <c r="J19" s="14">
        <v>1182351240</v>
      </c>
      <c r="K19" s="4">
        <f t="shared" si="0"/>
        <v>39983.662499999999</v>
      </c>
      <c r="L19" s="14"/>
      <c r="M19" s="14">
        <v>16.399999999999999</v>
      </c>
      <c r="N19" s="14"/>
      <c r="O19" s="14"/>
      <c r="P19" s="14">
        <v>12.925798</v>
      </c>
      <c r="R19" s="14">
        <f t="shared" si="1"/>
        <v>-3.4742019999999982</v>
      </c>
      <c r="S19" s="14"/>
      <c r="T19" s="14">
        <f t="shared" si="2"/>
        <v>-0.26878046523703975</v>
      </c>
    </row>
    <row r="20" spans="1:20" x14ac:dyDescent="0.25">
      <c r="A20" t="s">
        <v>29</v>
      </c>
      <c r="B20">
        <v>1105142400</v>
      </c>
      <c r="C20">
        <v>4.7780000000000001E-3</v>
      </c>
      <c r="D20">
        <v>1.02E-4</v>
      </c>
      <c r="E20">
        <v>9.3999999999999997E-4</v>
      </c>
      <c r="F20">
        <v>2.9120000000000001E-3</v>
      </c>
      <c r="I20" s="14"/>
      <c r="J20" s="14">
        <v>1183470900</v>
      </c>
      <c r="K20" s="4">
        <f t="shared" si="0"/>
        <v>39996.621527777774</v>
      </c>
      <c r="L20" s="14"/>
      <c r="M20" s="14">
        <v>14.5</v>
      </c>
      <c r="N20" s="14"/>
      <c r="O20" s="14"/>
      <c r="P20" s="14">
        <v>8.6918670000000002</v>
      </c>
      <c r="R20" s="14">
        <f t="shared" si="1"/>
        <v>-5.8081329999999998</v>
      </c>
      <c r="S20" s="14"/>
      <c r="T20" s="14">
        <f t="shared" si="2"/>
        <v>-0.6682261705108925</v>
      </c>
    </row>
    <row r="21" spans="1:20" x14ac:dyDescent="0.25">
      <c r="A21" t="s">
        <v>30</v>
      </c>
      <c r="B21">
        <v>1105747200</v>
      </c>
      <c r="C21">
        <v>4.6410000000000002E-3</v>
      </c>
      <c r="D21">
        <v>1.7100000000000001E-4</v>
      </c>
      <c r="E21">
        <v>1.529E-3</v>
      </c>
      <c r="F21">
        <v>3.8630000000000001E-3</v>
      </c>
      <c r="I21" s="14"/>
      <c r="J21" s="14">
        <v>1185891660</v>
      </c>
      <c r="K21" s="4">
        <f t="shared" si="0"/>
        <v>40024.63958333333</v>
      </c>
      <c r="L21" s="14"/>
      <c r="M21" s="14">
        <v>10.199999999999999</v>
      </c>
      <c r="N21" s="14"/>
      <c r="O21" s="14"/>
      <c r="P21" s="14">
        <v>7.2536949999999996</v>
      </c>
      <c r="R21" s="14">
        <f t="shared" si="1"/>
        <v>-2.9463049999999997</v>
      </c>
      <c r="S21" s="14"/>
      <c r="T21" s="14">
        <f t="shared" si="2"/>
        <v>-0.40617988487246842</v>
      </c>
    </row>
    <row r="22" spans="1:20" x14ac:dyDescent="0.25">
      <c r="A22" t="s">
        <v>31</v>
      </c>
      <c r="B22">
        <v>1106352000</v>
      </c>
      <c r="C22">
        <v>3.7759999999999998E-3</v>
      </c>
      <c r="D22">
        <v>2.2699999999999999E-4</v>
      </c>
      <c r="E22">
        <v>1.882E-3</v>
      </c>
      <c r="F22">
        <v>3.6849999999999999E-3</v>
      </c>
      <c r="I22" s="14"/>
      <c r="J22" s="14">
        <v>1187611500</v>
      </c>
      <c r="K22" s="4">
        <f t="shared" si="0"/>
        <v>40044.545138888883</v>
      </c>
      <c r="L22" s="14"/>
      <c r="M22" s="14">
        <v>9.7200000000000006</v>
      </c>
      <c r="N22" s="14"/>
      <c r="O22" s="14"/>
      <c r="P22" s="14">
        <v>6.912941</v>
      </c>
      <c r="R22" s="14">
        <f t="shared" si="1"/>
        <v>-2.8070590000000006</v>
      </c>
      <c r="S22" s="14"/>
      <c r="T22" s="14">
        <f t="shared" si="2"/>
        <v>-0.40605857911994342</v>
      </c>
    </row>
    <row r="23" spans="1:20" x14ac:dyDescent="0.25">
      <c r="A23" t="s">
        <v>32</v>
      </c>
      <c r="B23">
        <v>1106956800</v>
      </c>
      <c r="C23">
        <v>3.5699999999999998E-3</v>
      </c>
      <c r="D23">
        <v>2.7799999999999998E-4</v>
      </c>
      <c r="E23">
        <v>2.1410000000000001E-3</v>
      </c>
      <c r="F23">
        <v>3.4090000000000001E-3</v>
      </c>
      <c r="I23" s="14" t="s">
        <v>727</v>
      </c>
      <c r="J23" s="14">
        <v>1188638220</v>
      </c>
      <c r="K23" s="4">
        <f t="shared" si="0"/>
        <v>40056.428472222222</v>
      </c>
      <c r="L23" s="14"/>
      <c r="M23" s="14">
        <v>9.1300000000000008</v>
      </c>
      <c r="N23" s="14"/>
      <c r="O23" s="14"/>
      <c r="P23" s="14">
        <v>6.7310650000000001</v>
      </c>
      <c r="R23" s="14">
        <f t="shared" si="1"/>
        <v>-2.3989350000000007</v>
      </c>
      <c r="S23" s="14"/>
      <c r="T23" s="14">
        <f t="shared" si="2"/>
        <v>-0.35639753887386327</v>
      </c>
    </row>
    <row r="24" spans="1:20" x14ac:dyDescent="0.25">
      <c r="A24" t="s">
        <v>33</v>
      </c>
      <c r="B24">
        <v>1107561600</v>
      </c>
      <c r="C24">
        <v>1.774E-3</v>
      </c>
      <c r="D24">
        <v>3.01E-4</v>
      </c>
      <c r="E24">
        <v>2.0929999999999998E-3</v>
      </c>
      <c r="F24">
        <v>2.6800000000000001E-3</v>
      </c>
      <c r="I24" s="14"/>
      <c r="J24" s="14">
        <v>1192437540</v>
      </c>
      <c r="K24" s="4">
        <f t="shared" si="0"/>
        <v>40100.402083333327</v>
      </c>
      <c r="L24" s="14"/>
      <c r="M24" s="14">
        <v>131</v>
      </c>
      <c r="N24" s="14"/>
      <c r="O24" s="14"/>
      <c r="P24" s="14">
        <v>160.048203</v>
      </c>
      <c r="R24" s="14">
        <f t="shared" si="1"/>
        <v>29.048203000000001</v>
      </c>
      <c r="S24" s="14"/>
      <c r="T24" s="14">
        <f t="shared" si="2"/>
        <v>0.18149658949935227</v>
      </c>
    </row>
    <row r="25" spans="1:20" x14ac:dyDescent="0.25">
      <c r="A25" t="s">
        <v>34</v>
      </c>
      <c r="B25">
        <v>1108166400</v>
      </c>
      <c r="C25">
        <v>1.5923E-2</v>
      </c>
      <c r="D25">
        <v>5.4000000000000001E-4</v>
      </c>
      <c r="E25">
        <v>4.1770000000000002E-3</v>
      </c>
      <c r="F25">
        <v>8.2279999999999992E-3</v>
      </c>
      <c r="I25" s="14"/>
      <c r="J25" s="14">
        <v>1196691420</v>
      </c>
      <c r="K25" s="4">
        <f t="shared" si="0"/>
        <v>40149.636805555558</v>
      </c>
      <c r="L25" s="14"/>
      <c r="M25" s="14">
        <v>41.099997999999999</v>
      </c>
      <c r="N25" s="14"/>
      <c r="O25" s="14"/>
      <c r="P25" s="14">
        <v>32.329574999999998</v>
      </c>
      <c r="R25" s="14">
        <f t="shared" si="1"/>
        <v>-8.770423000000001</v>
      </c>
      <c r="S25" s="14"/>
      <c r="T25" s="14">
        <f t="shared" si="2"/>
        <v>-0.27128172888137259</v>
      </c>
    </row>
    <row r="26" spans="1:20" x14ac:dyDescent="0.25">
      <c r="A26" t="s">
        <v>35</v>
      </c>
      <c r="B26">
        <v>1108771200</v>
      </c>
      <c r="C26">
        <v>2.823E-3</v>
      </c>
      <c r="D26">
        <v>5.7499999999999999E-4</v>
      </c>
      <c r="E26">
        <v>3.9550000000000002E-3</v>
      </c>
      <c r="F26">
        <v>5.0549999999999996E-3</v>
      </c>
      <c r="I26" s="14"/>
      <c r="J26" s="14">
        <v>1201565220</v>
      </c>
      <c r="K26" s="4">
        <f t="shared" si="0"/>
        <v>40206.046527777777</v>
      </c>
      <c r="L26" s="14"/>
      <c r="M26" s="14">
        <v>23.9</v>
      </c>
      <c r="N26" s="14"/>
      <c r="O26" s="14"/>
      <c r="P26" s="14">
        <v>27.012782999999999</v>
      </c>
      <c r="R26" s="14">
        <f t="shared" si="1"/>
        <v>3.1127830000000003</v>
      </c>
      <c r="S26" s="14"/>
      <c r="T26" s="14">
        <f t="shared" si="2"/>
        <v>0.11523370250299647</v>
      </c>
    </row>
    <row r="27" spans="1:20" x14ac:dyDescent="0.25">
      <c r="A27" t="s">
        <v>36</v>
      </c>
      <c r="B27">
        <v>1109376000</v>
      </c>
      <c r="C27">
        <v>3.3110000000000001E-3</v>
      </c>
      <c r="D27">
        <v>6.1700000000000004E-4</v>
      </c>
      <c r="E27">
        <v>3.859E-3</v>
      </c>
      <c r="F27">
        <v>4.2050000000000004E-3</v>
      </c>
      <c r="I27" s="14"/>
      <c r="J27" s="14">
        <v>1202657580</v>
      </c>
      <c r="K27" s="4">
        <f t="shared" si="0"/>
        <v>40218.689583333333</v>
      </c>
      <c r="L27" s="14"/>
      <c r="M27" s="14">
        <v>72.800003000000004</v>
      </c>
      <c r="N27" s="14"/>
      <c r="O27" s="14"/>
      <c r="P27" s="14">
        <v>45.886726000000003</v>
      </c>
      <c r="R27" s="14">
        <f t="shared" si="1"/>
        <v>-26.913277000000001</v>
      </c>
      <c r="S27" s="14"/>
      <c r="T27" s="14">
        <f t="shared" si="2"/>
        <v>-0.58651552085019099</v>
      </c>
    </row>
    <row r="28" spans="1:20" x14ac:dyDescent="0.25">
      <c r="A28" t="s">
        <v>37</v>
      </c>
      <c r="B28">
        <v>1109980800</v>
      </c>
      <c r="C28">
        <v>7.1479999999999998E-3</v>
      </c>
      <c r="D28">
        <v>7.1699999999999997E-4</v>
      </c>
      <c r="E28">
        <v>4.3949999999999996E-3</v>
      </c>
      <c r="F28">
        <v>6.1130000000000004E-3</v>
      </c>
      <c r="I28" s="14" t="s">
        <v>728</v>
      </c>
      <c r="J28" s="14">
        <v>1207480500</v>
      </c>
      <c r="K28" s="4">
        <f t="shared" si="0"/>
        <v>40274.510416666664</v>
      </c>
      <c r="L28" s="14"/>
      <c r="M28" s="14">
        <v>99.800003000000004</v>
      </c>
      <c r="N28" s="14"/>
      <c r="O28" s="14"/>
      <c r="P28" s="14">
        <v>64.639526000000004</v>
      </c>
      <c r="R28" s="14">
        <f t="shared" si="1"/>
        <v>-35.160477</v>
      </c>
      <c r="S28" s="14"/>
      <c r="T28" s="14">
        <f t="shared" si="2"/>
        <v>-0.54394701161639081</v>
      </c>
    </row>
    <row r="29" spans="1:20" x14ac:dyDescent="0.25">
      <c r="A29" t="s">
        <v>38</v>
      </c>
      <c r="B29">
        <v>1110582000</v>
      </c>
      <c r="C29">
        <v>7.7629999999999999E-3</v>
      </c>
      <c r="D29">
        <v>8.2399999999999997E-4</v>
      </c>
      <c r="E29">
        <v>4.921E-3</v>
      </c>
      <c r="F29">
        <v>6.9360000000000003E-3</v>
      </c>
      <c r="I29" s="14"/>
      <c r="J29" s="14">
        <v>1216728240</v>
      </c>
      <c r="K29" s="4">
        <f t="shared" si="0"/>
        <v>40381.544444444444</v>
      </c>
      <c r="L29" s="14"/>
      <c r="M29" s="14">
        <v>12.7</v>
      </c>
      <c r="N29" s="14"/>
      <c r="O29" s="14"/>
      <c r="P29" s="14">
        <v>11.130354000000001</v>
      </c>
      <c r="R29" s="14">
        <f t="shared" si="1"/>
        <v>-1.5696459999999988</v>
      </c>
      <c r="S29" s="14"/>
      <c r="T29" s="14">
        <f t="shared" si="2"/>
        <v>-0.14102390633757009</v>
      </c>
    </row>
    <row r="30" spans="1:20" x14ac:dyDescent="0.25">
      <c r="A30" t="s">
        <v>39</v>
      </c>
      <c r="B30">
        <v>1111186800</v>
      </c>
      <c r="C30">
        <v>7.0260000000000001E-3</v>
      </c>
      <c r="D30">
        <v>9.19E-4</v>
      </c>
      <c r="E30">
        <v>5.2490000000000002E-3</v>
      </c>
      <c r="F30">
        <v>6.9100000000000003E-3</v>
      </c>
      <c r="I30" s="14"/>
      <c r="J30" s="14">
        <v>1218031320</v>
      </c>
      <c r="K30" s="4">
        <f t="shared" si="0"/>
        <v>40396.626388888886</v>
      </c>
      <c r="L30" s="14"/>
      <c r="M30" s="14">
        <v>10.3</v>
      </c>
      <c r="N30" s="14"/>
      <c r="O30" s="14"/>
      <c r="P30" s="14">
        <v>8.9010730000000002</v>
      </c>
      <c r="R30" s="14">
        <f t="shared" si="1"/>
        <v>-1.3989270000000005</v>
      </c>
      <c r="S30" s="14"/>
      <c r="T30" s="14">
        <f t="shared" si="2"/>
        <v>-0.15716386103113641</v>
      </c>
    </row>
    <row r="31" spans="1:20" x14ac:dyDescent="0.25">
      <c r="A31" t="s">
        <v>40</v>
      </c>
      <c r="B31">
        <v>1111791600</v>
      </c>
      <c r="C31">
        <v>8.1989999999999997E-3</v>
      </c>
      <c r="D31">
        <v>1.031E-3</v>
      </c>
      <c r="E31">
        <v>5.7099999999999998E-3</v>
      </c>
      <c r="F31">
        <v>7.5069999999999998E-3</v>
      </c>
      <c r="I31" s="14" t="s">
        <v>729</v>
      </c>
      <c r="J31" s="14">
        <v>1218549180</v>
      </c>
      <c r="K31" s="4">
        <f t="shared" si="0"/>
        <v>40402.620138888888</v>
      </c>
      <c r="L31" s="14"/>
      <c r="M31" s="14">
        <v>10.6</v>
      </c>
      <c r="N31" s="14"/>
      <c r="O31" s="14"/>
      <c r="P31" s="14">
        <v>8.6029870000000006</v>
      </c>
      <c r="R31" s="14">
        <f t="shared" si="1"/>
        <v>-1.997012999999999</v>
      </c>
      <c r="S31" s="14"/>
      <c r="T31" s="14">
        <f t="shared" si="2"/>
        <v>-0.23213018920056475</v>
      </c>
    </row>
    <row r="32" spans="1:20" x14ac:dyDescent="0.25">
      <c r="A32" t="s">
        <v>41</v>
      </c>
      <c r="B32">
        <v>1112396400</v>
      </c>
      <c r="C32">
        <v>5.3200000000000001E-3</v>
      </c>
      <c r="D32">
        <v>1.096E-3</v>
      </c>
      <c r="E32">
        <v>5.6179999999999997E-3</v>
      </c>
      <c r="F32">
        <v>5.7660000000000003E-3</v>
      </c>
      <c r="I32" s="14"/>
      <c r="J32" s="14">
        <v>1223906520</v>
      </c>
      <c r="K32" s="4">
        <f t="shared" si="0"/>
        <v>40464.626388888886</v>
      </c>
      <c r="L32" s="14"/>
      <c r="M32" s="14">
        <v>21.5</v>
      </c>
      <c r="N32" s="14"/>
      <c r="O32" s="14"/>
      <c r="P32" s="14">
        <v>18.166944999999998</v>
      </c>
      <c r="R32" s="14">
        <f t="shared" si="1"/>
        <v>-3.3330550000000017</v>
      </c>
      <c r="S32" s="14"/>
      <c r="T32" s="14">
        <f t="shared" si="2"/>
        <v>-0.18346810649781797</v>
      </c>
    </row>
    <row r="33" spans="1:20" x14ac:dyDescent="0.25">
      <c r="A33" t="s">
        <v>42</v>
      </c>
      <c r="B33">
        <v>1113001200</v>
      </c>
      <c r="C33">
        <v>8.2299999999999995E-4</v>
      </c>
      <c r="D33">
        <v>1.0920000000000001E-3</v>
      </c>
      <c r="E33">
        <v>4.849E-3</v>
      </c>
      <c r="F33">
        <v>2.9269999999999999E-3</v>
      </c>
      <c r="I33" s="14"/>
      <c r="J33" s="14">
        <v>1225842960</v>
      </c>
      <c r="K33" s="4">
        <f t="shared" si="0"/>
        <v>40487.038888888885</v>
      </c>
      <c r="L33" s="14"/>
      <c r="M33" s="14">
        <v>91.900002000000001</v>
      </c>
      <c r="N33" s="14"/>
      <c r="O33" s="14"/>
      <c r="P33" s="14">
        <v>101.249458</v>
      </c>
      <c r="R33" s="14">
        <f t="shared" si="1"/>
        <v>9.3494560000000035</v>
      </c>
      <c r="S33" s="14"/>
      <c r="T33" s="14">
        <f t="shared" si="2"/>
        <v>9.2340800481124585E-2</v>
      </c>
    </row>
    <row r="34" spans="1:20" x14ac:dyDescent="0.25">
      <c r="A34" t="s">
        <v>43</v>
      </c>
      <c r="B34">
        <v>1113606000</v>
      </c>
      <c r="C34">
        <v>1.42E-3</v>
      </c>
      <c r="D34">
        <v>1.0970000000000001E-3</v>
      </c>
      <c r="E34">
        <v>4.2940000000000001E-3</v>
      </c>
      <c r="F34">
        <v>2.0010000000000002E-3</v>
      </c>
      <c r="I34" s="14"/>
      <c r="J34" s="14">
        <v>1230455760</v>
      </c>
      <c r="K34" s="4">
        <f t="shared" si="0"/>
        <v>40540.427777777775</v>
      </c>
      <c r="L34" s="14"/>
      <c r="M34" s="14">
        <v>109</v>
      </c>
      <c r="N34" s="14"/>
      <c r="O34" s="14"/>
      <c r="P34" s="14">
        <v>93.758635999999996</v>
      </c>
      <c r="R34" s="14">
        <f t="shared" si="1"/>
        <v>-15.241364000000004</v>
      </c>
      <c r="S34" s="14"/>
      <c r="T34" s="14">
        <f t="shared" si="2"/>
        <v>-0.16255957477879696</v>
      </c>
    </row>
    <row r="35" spans="1:20" x14ac:dyDescent="0.25">
      <c r="A35" t="s">
        <v>44</v>
      </c>
      <c r="B35">
        <v>1114210800</v>
      </c>
      <c r="C35">
        <v>1.0009999999999999E-3</v>
      </c>
      <c r="D35">
        <v>1.096E-3</v>
      </c>
      <c r="E35">
        <v>3.7650000000000001E-3</v>
      </c>
      <c r="F35">
        <v>1.4289999999999999E-3</v>
      </c>
      <c r="I35" s="14"/>
      <c r="J35" s="14">
        <v>1236509760</v>
      </c>
      <c r="K35" s="4">
        <f t="shared" si="0"/>
        <v>40610.49722222222</v>
      </c>
      <c r="L35" s="14"/>
      <c r="M35" s="14">
        <v>14.9</v>
      </c>
      <c r="N35" s="14"/>
      <c r="O35" s="14"/>
      <c r="P35" s="14">
        <v>17.111609000000001</v>
      </c>
      <c r="R35" s="14">
        <f t="shared" si="1"/>
        <v>2.211609000000001</v>
      </c>
      <c r="S35" s="14"/>
      <c r="T35" s="14">
        <f t="shared" si="2"/>
        <v>0.12924611589710827</v>
      </c>
    </row>
    <row r="36" spans="1:20" x14ac:dyDescent="0.25">
      <c r="A36" t="s">
        <v>45</v>
      </c>
      <c r="B36">
        <v>1114815600</v>
      </c>
      <c r="C36">
        <v>1.5460000000000001E-3</v>
      </c>
      <c r="D36">
        <v>1.1019999999999999E-3</v>
      </c>
      <c r="E36">
        <v>3.411E-3</v>
      </c>
      <c r="F36">
        <v>1.5690000000000001E-3</v>
      </c>
      <c r="I36" s="14"/>
      <c r="J36" s="14">
        <v>1244381460</v>
      </c>
      <c r="K36" s="4">
        <f t="shared" si="0"/>
        <v>40701.604861111111</v>
      </c>
      <c r="L36" s="14"/>
      <c r="M36" s="14">
        <v>40.099997999999999</v>
      </c>
      <c r="N36" s="14"/>
      <c r="O36" s="14"/>
      <c r="P36" s="14">
        <v>57.015411</v>
      </c>
      <c r="R36" s="14">
        <f t="shared" si="1"/>
        <v>16.915413000000001</v>
      </c>
      <c r="S36" s="14"/>
      <c r="T36" s="14">
        <f t="shared" si="2"/>
        <v>0.29668141829232803</v>
      </c>
    </row>
    <row r="37" spans="1:20" x14ac:dyDescent="0.25">
      <c r="A37" t="s">
        <v>46</v>
      </c>
      <c r="B37">
        <v>1115420400</v>
      </c>
      <c r="C37">
        <v>1.7700000000000001E-3</v>
      </c>
      <c r="D37">
        <v>1.1130000000000001E-3</v>
      </c>
      <c r="E37">
        <v>3.1419999999999998E-3</v>
      </c>
      <c r="F37">
        <v>1.604E-3</v>
      </c>
      <c r="I37" s="14"/>
      <c r="J37" s="14">
        <v>1256048760</v>
      </c>
      <c r="K37" s="4">
        <f t="shared" si="0"/>
        <v>40836.643055555549</v>
      </c>
      <c r="L37" s="14"/>
      <c r="M37" s="14">
        <v>42.799999</v>
      </c>
      <c r="N37" s="14"/>
      <c r="O37" s="14"/>
      <c r="P37" s="14">
        <v>46.601165999999999</v>
      </c>
      <c r="R37" s="14">
        <f t="shared" si="1"/>
        <v>3.8011669999999995</v>
      </c>
      <c r="S37" s="14"/>
      <c r="T37" s="14">
        <f t="shared" si="2"/>
        <v>8.1568066344091042E-2</v>
      </c>
    </row>
    <row r="38" spans="1:20" x14ac:dyDescent="0.25">
      <c r="A38" t="s">
        <v>47</v>
      </c>
      <c r="B38">
        <v>1116025200</v>
      </c>
      <c r="C38">
        <v>9.6900000000000003E-4</v>
      </c>
      <c r="D38">
        <v>1.1100000000000001E-3</v>
      </c>
      <c r="E38">
        <v>2.7920000000000002E-3</v>
      </c>
      <c r="F38">
        <v>1.2260000000000001E-3</v>
      </c>
      <c r="I38" s="14"/>
      <c r="J38" s="14">
        <v>1265127840</v>
      </c>
      <c r="K38" s="4">
        <f t="shared" si="0"/>
        <v>40941.724999999999</v>
      </c>
      <c r="L38" s="14"/>
      <c r="M38" s="14">
        <v>19.700001</v>
      </c>
      <c r="N38" s="14"/>
      <c r="O38" s="14"/>
      <c r="P38" s="14">
        <v>33.858311</v>
      </c>
      <c r="R38" s="14">
        <f t="shared" si="1"/>
        <v>14.15831</v>
      </c>
      <c r="S38" s="14"/>
      <c r="T38" s="14">
        <f t="shared" si="2"/>
        <v>0.41816350496632865</v>
      </c>
    </row>
    <row r="39" spans="1:20" x14ac:dyDescent="0.25">
      <c r="A39" t="s">
        <v>48</v>
      </c>
      <c r="B39">
        <v>1116630000</v>
      </c>
      <c r="C39">
        <v>9.6699999999999998E-4</v>
      </c>
      <c r="D39">
        <v>1.108E-3</v>
      </c>
      <c r="E39">
        <v>2.4970000000000001E-3</v>
      </c>
      <c r="F39">
        <v>1.0660000000000001E-3</v>
      </c>
      <c r="I39" s="14"/>
      <c r="J39" s="14">
        <v>1273670760</v>
      </c>
      <c r="K39" s="4">
        <f t="shared" si="0"/>
        <v>41040.601388888885</v>
      </c>
      <c r="L39" s="14"/>
      <c r="M39" s="14">
        <v>12.7</v>
      </c>
      <c r="N39" s="14"/>
      <c r="O39" s="14"/>
      <c r="P39" s="14">
        <v>14.318421000000001</v>
      </c>
      <c r="R39" s="14">
        <f t="shared" si="1"/>
        <v>1.6184210000000014</v>
      </c>
      <c r="S39" s="14"/>
      <c r="T39" s="14">
        <f t="shared" si="2"/>
        <v>0.11303068962701972</v>
      </c>
    </row>
    <row r="40" spans="1:20" x14ac:dyDescent="0.25">
      <c r="A40" t="s">
        <v>49</v>
      </c>
      <c r="B40">
        <v>1117234800</v>
      </c>
      <c r="C40">
        <v>1.1820000000000001E-3</v>
      </c>
      <c r="D40">
        <v>1.109E-3</v>
      </c>
      <c r="E40">
        <v>2.2850000000000001E-3</v>
      </c>
      <c r="F40">
        <v>1.1360000000000001E-3</v>
      </c>
      <c r="I40" s="14"/>
      <c r="J40" s="14">
        <v>1275215040</v>
      </c>
      <c r="K40" s="4">
        <f t="shared" si="0"/>
        <v>41058.474999999999</v>
      </c>
      <c r="L40" s="14"/>
      <c r="M40" s="14">
        <v>11.9</v>
      </c>
      <c r="N40" s="14"/>
      <c r="O40" s="14"/>
      <c r="P40" s="14">
        <v>11.368387</v>
      </c>
      <c r="R40" s="14">
        <f t="shared" si="1"/>
        <v>-0.53161300000000011</v>
      </c>
      <c r="S40" s="14"/>
      <c r="T40" s="14">
        <f t="shared" si="2"/>
        <v>-4.6762394700321175E-2</v>
      </c>
    </row>
    <row r="41" spans="1:20" x14ac:dyDescent="0.25">
      <c r="A41" t="s">
        <v>50</v>
      </c>
      <c r="B41">
        <v>1117839600</v>
      </c>
      <c r="C41">
        <v>1.2620000000000001E-3</v>
      </c>
      <c r="D41">
        <v>1.111E-3</v>
      </c>
      <c r="E41">
        <v>2.1180000000000001E-3</v>
      </c>
      <c r="F41">
        <v>1.1770000000000001E-3</v>
      </c>
      <c r="I41" s="14"/>
      <c r="J41" s="14">
        <v>1279443840</v>
      </c>
      <c r="K41" s="4">
        <f t="shared" si="0"/>
        <v>41107.419444444444</v>
      </c>
      <c r="L41" s="14"/>
      <c r="M41" s="14">
        <v>7.75</v>
      </c>
      <c r="N41" s="14"/>
      <c r="O41" s="14"/>
      <c r="P41" s="14">
        <v>9.9238180000000007</v>
      </c>
      <c r="R41" s="14">
        <f t="shared" si="1"/>
        <v>2.1738180000000007</v>
      </c>
      <c r="S41" s="14"/>
      <c r="T41" s="14">
        <f t="shared" si="2"/>
        <v>0.21905057106045281</v>
      </c>
    </row>
    <row r="42" spans="1:20" x14ac:dyDescent="0.25">
      <c r="A42" t="s">
        <v>51</v>
      </c>
      <c r="B42">
        <v>1118444400</v>
      </c>
      <c r="C42">
        <v>1.294E-3</v>
      </c>
      <c r="D42">
        <v>1.114E-3</v>
      </c>
      <c r="E42">
        <v>1.9849999999999998E-3</v>
      </c>
      <c r="F42">
        <v>1.2409999999999999E-3</v>
      </c>
      <c r="I42" s="14"/>
      <c r="J42" s="14">
        <v>1282640040</v>
      </c>
      <c r="K42" s="4">
        <f t="shared" si="0"/>
        <v>41144.412499999999</v>
      </c>
      <c r="L42" s="14"/>
      <c r="M42" s="14">
        <v>6.74</v>
      </c>
      <c r="N42" s="14"/>
      <c r="O42" s="14"/>
      <c r="P42" s="14">
        <v>9.1408389999999997</v>
      </c>
      <c r="R42" s="14">
        <f t="shared" si="1"/>
        <v>2.4008389999999995</v>
      </c>
      <c r="S42" s="14"/>
      <c r="T42" s="14">
        <f t="shared" si="2"/>
        <v>0.26264974145152314</v>
      </c>
    </row>
    <row r="43" spans="1:20" x14ac:dyDescent="0.25">
      <c r="A43" t="s">
        <v>52</v>
      </c>
      <c r="B43">
        <v>1119049200</v>
      </c>
      <c r="C43">
        <v>1.2260000000000001E-3</v>
      </c>
      <c r="D43">
        <v>1.116E-3</v>
      </c>
      <c r="E43">
        <v>1.8619999999999999E-3</v>
      </c>
      <c r="F43">
        <v>1.235E-3</v>
      </c>
      <c r="I43" s="14"/>
      <c r="J43" s="14">
        <v>1287823080</v>
      </c>
      <c r="K43" s="4">
        <f t="shared" si="0"/>
        <v>41204.401388888888</v>
      </c>
      <c r="L43" s="14"/>
      <c r="M43" s="14">
        <v>6.59</v>
      </c>
      <c r="N43" s="14"/>
      <c r="O43" s="14"/>
      <c r="P43" s="14">
        <v>8.3685150000000004</v>
      </c>
      <c r="R43" s="14">
        <f t="shared" si="1"/>
        <v>1.7785150000000005</v>
      </c>
      <c r="S43" s="14"/>
      <c r="T43" s="14">
        <f t="shared" si="2"/>
        <v>0.21252456379656373</v>
      </c>
    </row>
    <row r="44" spans="1:20" x14ac:dyDescent="0.25">
      <c r="A44" t="s">
        <v>53</v>
      </c>
      <c r="B44">
        <v>1119654000</v>
      </c>
      <c r="C44">
        <v>2.186E-3</v>
      </c>
      <c r="D44">
        <v>1.132E-3</v>
      </c>
      <c r="E44">
        <v>1.921E-3</v>
      </c>
      <c r="F44">
        <v>1.931E-3</v>
      </c>
      <c r="I44" s="14"/>
      <c r="J44" s="14">
        <v>1290942660</v>
      </c>
      <c r="K44" s="4">
        <f t="shared" si="0"/>
        <v>41240.507638888885</v>
      </c>
      <c r="L44" s="14"/>
      <c r="M44" s="14">
        <v>6.04</v>
      </c>
      <c r="N44" s="14"/>
      <c r="O44" s="14"/>
      <c r="P44" s="14">
        <v>7.423292</v>
      </c>
      <c r="R44" s="14">
        <f t="shared" si="1"/>
        <v>1.383292</v>
      </c>
      <c r="S44" s="14"/>
      <c r="T44" s="14">
        <f t="shared" si="2"/>
        <v>0.18634481844443138</v>
      </c>
    </row>
    <row r="45" spans="1:20" x14ac:dyDescent="0.25">
      <c r="A45" t="s">
        <v>54</v>
      </c>
      <c r="B45">
        <v>1120258800</v>
      </c>
      <c r="C45">
        <v>3.4090000000000001E-3</v>
      </c>
      <c r="D45">
        <v>1.1670000000000001E-3</v>
      </c>
      <c r="E45">
        <v>2.1649999999999998E-3</v>
      </c>
      <c r="F45">
        <v>2.9069999999999999E-3</v>
      </c>
      <c r="I45" s="14"/>
      <c r="J45" s="14">
        <v>1296657780</v>
      </c>
      <c r="K45" s="4">
        <f t="shared" si="0"/>
        <v>41306.654861111107</v>
      </c>
      <c r="L45" s="14"/>
      <c r="M45" s="14">
        <v>5.09</v>
      </c>
      <c r="N45" s="14"/>
      <c r="O45" s="14"/>
      <c r="P45" s="14">
        <v>6.9150799999999997</v>
      </c>
      <c r="R45" s="14">
        <f t="shared" si="1"/>
        <v>1.8250799999999998</v>
      </c>
      <c r="S45" s="14"/>
      <c r="T45" s="14">
        <f t="shared" si="2"/>
        <v>0.26392753229174498</v>
      </c>
    </row>
    <row r="46" spans="1:20" x14ac:dyDescent="0.25">
      <c r="A46" t="s">
        <v>55</v>
      </c>
      <c r="B46">
        <v>1120863600</v>
      </c>
      <c r="C46">
        <v>3.3050000000000002E-3</v>
      </c>
      <c r="D46">
        <v>1.1999999999999999E-3</v>
      </c>
      <c r="E46">
        <v>2.3419999999999999E-3</v>
      </c>
      <c r="F46">
        <v>3.0569999999999998E-3</v>
      </c>
      <c r="I46" s="14"/>
      <c r="J46" s="14">
        <v>1301315340</v>
      </c>
      <c r="K46" s="4">
        <f t="shared" si="0"/>
        <v>41360.561805555553</v>
      </c>
      <c r="L46" s="14"/>
      <c r="M46" s="14">
        <v>4.8899999999999997</v>
      </c>
      <c r="N46" s="14"/>
      <c r="O46" s="14"/>
      <c r="P46" s="14">
        <v>6.2054020000000003</v>
      </c>
      <c r="R46" s="14">
        <f t="shared" si="1"/>
        <v>1.3154020000000006</v>
      </c>
      <c r="S46" s="14"/>
      <c r="T46" s="14">
        <f t="shared" si="2"/>
        <v>0.21197691946468586</v>
      </c>
    </row>
    <row r="47" spans="1:20" x14ac:dyDescent="0.25">
      <c r="A47" t="s">
        <v>56</v>
      </c>
      <c r="B47">
        <v>1121468400</v>
      </c>
      <c r="C47">
        <v>2.7539999999999999E-3</v>
      </c>
      <c r="D47">
        <v>1.224E-3</v>
      </c>
      <c r="E47">
        <v>2.4099999999999998E-3</v>
      </c>
      <c r="F47">
        <v>2.9459999999999998E-3</v>
      </c>
      <c r="I47" s="14"/>
      <c r="J47" s="14">
        <v>1307535780</v>
      </c>
      <c r="K47" s="4">
        <f t="shared" si="0"/>
        <v>41432.557638888888</v>
      </c>
      <c r="L47" s="14"/>
      <c r="M47" s="14">
        <v>4.41</v>
      </c>
      <c r="N47" s="14"/>
      <c r="O47" s="14"/>
      <c r="P47" s="14">
        <v>4.8523199999999997</v>
      </c>
      <c r="R47" s="14">
        <f t="shared" si="1"/>
        <v>0.4423199999999996</v>
      </c>
      <c r="S47" s="14"/>
      <c r="T47" s="14">
        <f t="shared" si="2"/>
        <v>9.115639529132448E-2</v>
      </c>
    </row>
    <row r="48" spans="1:20" x14ac:dyDescent="0.25">
      <c r="A48" t="s">
        <v>57</v>
      </c>
      <c r="B48">
        <v>1122073200</v>
      </c>
      <c r="C48">
        <v>2.2469999999999999E-3</v>
      </c>
      <c r="D48">
        <v>1.2390000000000001E-3</v>
      </c>
      <c r="E48">
        <v>2.3800000000000002E-3</v>
      </c>
      <c r="F48">
        <v>2.506E-3</v>
      </c>
      <c r="I48" s="14"/>
      <c r="J48" s="14">
        <v>1311202980</v>
      </c>
      <c r="K48" s="4">
        <f t="shared" si="0"/>
        <v>41475.002083333333</v>
      </c>
      <c r="L48" s="14"/>
      <c r="M48" s="14">
        <v>3.88</v>
      </c>
      <c r="N48" s="14"/>
      <c r="O48" s="14"/>
      <c r="P48" s="14">
        <v>4.4577080000000002</v>
      </c>
      <c r="R48" s="14">
        <f t="shared" si="1"/>
        <v>0.57770800000000033</v>
      </c>
      <c r="S48" s="14"/>
      <c r="T48" s="14">
        <f t="shared" si="2"/>
        <v>0.1295975420552446</v>
      </c>
    </row>
    <row r="49" spans="1:20" x14ac:dyDescent="0.25">
      <c r="A49" t="s">
        <v>58</v>
      </c>
      <c r="B49">
        <v>1122678000</v>
      </c>
      <c r="C49">
        <v>1.5139999999999999E-3</v>
      </c>
      <c r="D49">
        <v>1.243E-3</v>
      </c>
      <c r="E49">
        <v>2.2390000000000001E-3</v>
      </c>
      <c r="F49">
        <v>1.905E-3</v>
      </c>
      <c r="I49" s="14"/>
      <c r="J49" s="14">
        <v>1323095400</v>
      </c>
      <c r="K49" s="4">
        <f t="shared" si="0"/>
        <v>41612.645833333328</v>
      </c>
      <c r="L49" s="14"/>
      <c r="M49" s="14">
        <v>3.73</v>
      </c>
      <c r="N49" s="14"/>
      <c r="O49" s="14"/>
      <c r="P49" s="14">
        <v>4.0382999999999996</v>
      </c>
      <c r="R49" s="14">
        <f t="shared" si="1"/>
        <v>0.30829999999999957</v>
      </c>
      <c r="S49" s="14"/>
      <c r="T49" s="14">
        <f t="shared" si="2"/>
        <v>7.6344006141197934E-2</v>
      </c>
    </row>
    <row r="50" spans="1:20" x14ac:dyDescent="0.25">
      <c r="A50" t="s">
        <v>59</v>
      </c>
      <c r="B50">
        <v>1123282800</v>
      </c>
      <c r="C50">
        <v>7.6800000000000002E-4</v>
      </c>
      <c r="D50">
        <v>1.2359999999999999E-3</v>
      </c>
      <c r="E50">
        <v>1.9980000000000002E-3</v>
      </c>
      <c r="F50">
        <v>1.1689999999999999E-3</v>
      </c>
      <c r="I50" s="14"/>
      <c r="J50" s="14">
        <v>1329660900</v>
      </c>
      <c r="K50" s="4">
        <f t="shared" si="0"/>
        <v>41688.635416666664</v>
      </c>
      <c r="L50" s="14"/>
      <c r="M50" s="14">
        <v>3.56</v>
      </c>
      <c r="N50" s="14"/>
      <c r="O50" s="14"/>
      <c r="P50" s="14">
        <v>3.440753</v>
      </c>
      <c r="R50" s="14">
        <f t="shared" si="1"/>
        <v>-0.1192470000000001</v>
      </c>
      <c r="S50" s="14"/>
      <c r="T50" s="14">
        <f t="shared" si="2"/>
        <v>-3.4657239272915003E-2</v>
      </c>
    </row>
    <row r="51" spans="1:20" x14ac:dyDescent="0.25">
      <c r="A51" t="s">
        <v>60</v>
      </c>
      <c r="B51">
        <v>1123887600</v>
      </c>
      <c r="C51">
        <v>0</v>
      </c>
      <c r="D51">
        <v>1.217E-3</v>
      </c>
      <c r="E51">
        <v>1.6770000000000001E-3</v>
      </c>
      <c r="F51">
        <v>4.9100000000000001E-4</v>
      </c>
      <c r="I51" s="14"/>
      <c r="J51" s="14">
        <v>1332850560</v>
      </c>
      <c r="K51" s="4">
        <f t="shared" si="0"/>
        <v>41725.552777777775</v>
      </c>
      <c r="L51" s="14"/>
      <c r="M51" s="14">
        <v>3.41</v>
      </c>
      <c r="N51" s="14"/>
      <c r="O51" s="14"/>
      <c r="P51" s="14">
        <v>3.8056160000000001</v>
      </c>
      <c r="R51" s="14">
        <f t="shared" si="1"/>
        <v>0.39561599999999997</v>
      </c>
      <c r="S51" s="14"/>
      <c r="T51" s="14">
        <f t="shared" si="2"/>
        <v>0.10395583789851628</v>
      </c>
    </row>
    <row r="52" spans="1:20" x14ac:dyDescent="0.25">
      <c r="A52" t="s">
        <v>61</v>
      </c>
      <c r="B52">
        <v>1124492400</v>
      </c>
      <c r="C52">
        <v>0</v>
      </c>
      <c r="D52">
        <v>1.1980000000000001E-3</v>
      </c>
      <c r="E52">
        <v>1.407E-3</v>
      </c>
      <c r="F52">
        <v>2.0599999999999999E-4</v>
      </c>
      <c r="I52" s="14"/>
      <c r="J52" s="14">
        <v>1342948320</v>
      </c>
      <c r="K52" s="4">
        <f t="shared" si="0"/>
        <v>41842.424999999996</v>
      </c>
      <c r="L52" s="14"/>
      <c r="M52" s="14">
        <v>3.32</v>
      </c>
      <c r="N52" s="14"/>
      <c r="O52" s="14"/>
      <c r="P52" s="14">
        <v>2.2386119999999998</v>
      </c>
      <c r="R52" s="14">
        <f t="shared" si="1"/>
        <v>-1.081388</v>
      </c>
      <c r="S52" s="14"/>
      <c r="T52" s="14">
        <f t="shared" si="2"/>
        <v>-0.48306182580992157</v>
      </c>
    </row>
    <row r="53" spans="1:20" x14ac:dyDescent="0.25">
      <c r="A53" t="s">
        <v>62</v>
      </c>
      <c r="B53">
        <v>1125097200</v>
      </c>
      <c r="C53">
        <v>0</v>
      </c>
      <c r="D53">
        <v>1.1800000000000001E-3</v>
      </c>
      <c r="E53">
        <v>1.181E-3</v>
      </c>
      <c r="F53">
        <v>8.7000000000000001E-5</v>
      </c>
      <c r="I53" s="14"/>
      <c r="J53" s="14">
        <v>1345525320</v>
      </c>
      <c r="K53" s="4">
        <f t="shared" si="0"/>
        <v>41872.251388888886</v>
      </c>
      <c r="L53" s="14"/>
      <c r="M53" s="14">
        <v>4.55</v>
      </c>
      <c r="N53" s="14"/>
      <c r="O53" s="14"/>
      <c r="P53" s="14">
        <v>1.9859070000000001</v>
      </c>
      <c r="R53" s="14">
        <f t="shared" si="1"/>
        <v>-2.5640929999999997</v>
      </c>
      <c r="S53" s="14"/>
      <c r="T53" s="14">
        <f t="shared" si="2"/>
        <v>-1.2911445500720828</v>
      </c>
    </row>
    <row r="54" spans="1:20" x14ac:dyDescent="0.25">
      <c r="A54" t="s">
        <v>63</v>
      </c>
      <c r="B54">
        <v>1125702000</v>
      </c>
      <c r="C54">
        <v>0</v>
      </c>
      <c r="D54">
        <v>1.1609999999999999E-3</v>
      </c>
      <c r="E54">
        <v>9.9099999999999991E-4</v>
      </c>
      <c r="F54">
        <v>3.6000000000000001E-5</v>
      </c>
      <c r="I54" s="14"/>
      <c r="J54" s="14">
        <v>1347962520</v>
      </c>
      <c r="K54" s="4">
        <f t="shared" si="0"/>
        <v>41900.459722222222</v>
      </c>
      <c r="L54" s="14"/>
      <c r="M54" s="14">
        <v>3.21</v>
      </c>
      <c r="N54" s="14"/>
      <c r="O54" s="14"/>
      <c r="P54" s="14">
        <v>1.862887</v>
      </c>
      <c r="R54" s="14">
        <f t="shared" si="1"/>
        <v>-1.347113</v>
      </c>
      <c r="S54" s="14"/>
      <c r="T54" s="14">
        <f t="shared" si="2"/>
        <v>-0.72313189152106383</v>
      </c>
    </row>
    <row r="55" spans="1:20" x14ac:dyDescent="0.25">
      <c r="A55" t="s">
        <v>64</v>
      </c>
      <c r="B55">
        <v>1126306800</v>
      </c>
      <c r="C55">
        <v>0</v>
      </c>
      <c r="D55">
        <v>1.1429999999999999E-3</v>
      </c>
      <c r="E55">
        <v>8.3199999999999995E-4</v>
      </c>
      <c r="F55">
        <v>1.5E-5</v>
      </c>
      <c r="I55" s="14"/>
      <c r="J55" s="14">
        <v>1350466140</v>
      </c>
      <c r="K55" s="4">
        <f t="shared" si="0"/>
        <v>41929.436805555553</v>
      </c>
      <c r="L55" s="14"/>
      <c r="M55" s="14">
        <v>2.97</v>
      </c>
      <c r="N55" s="14"/>
      <c r="O55" s="14"/>
      <c r="P55" s="14">
        <v>1.7470129999999999</v>
      </c>
      <c r="R55" s="14">
        <f t="shared" si="1"/>
        <v>-1.2229870000000003</v>
      </c>
      <c r="S55" s="14"/>
      <c r="T55" s="14">
        <f t="shared" si="2"/>
        <v>-0.70004459039514888</v>
      </c>
    </row>
    <row r="56" spans="1:20" x14ac:dyDescent="0.25">
      <c r="A56" t="s">
        <v>65</v>
      </c>
      <c r="B56">
        <v>1126911600</v>
      </c>
      <c r="C56">
        <v>0</v>
      </c>
      <c r="D56">
        <v>1.126E-3</v>
      </c>
      <c r="E56">
        <v>6.9800000000000005E-4</v>
      </c>
      <c r="F56">
        <v>6.0000000000000002E-6</v>
      </c>
      <c r="I56" s="14"/>
      <c r="J56" s="14"/>
      <c r="K56" s="14"/>
      <c r="L56" s="14"/>
      <c r="M56" s="14"/>
      <c r="N56" s="14"/>
      <c r="O56" s="14"/>
      <c r="P56" s="14"/>
    </row>
    <row r="57" spans="1:20" x14ac:dyDescent="0.25">
      <c r="A57" t="s">
        <v>66</v>
      </c>
      <c r="B57">
        <v>1127516400</v>
      </c>
      <c r="C57">
        <v>0</v>
      </c>
      <c r="D57">
        <v>1.108E-3</v>
      </c>
      <c r="E57">
        <v>5.8600000000000004E-4</v>
      </c>
      <c r="F57">
        <v>3.0000000000000001E-6</v>
      </c>
      <c r="I57" s="14"/>
      <c r="J57" s="14"/>
      <c r="K57" s="14"/>
      <c r="L57" s="14"/>
      <c r="M57" s="14"/>
      <c r="N57" s="14"/>
      <c r="O57" s="14"/>
      <c r="P57" s="14"/>
    </row>
    <row r="58" spans="1:20" x14ac:dyDescent="0.25">
      <c r="A58" t="s">
        <v>67</v>
      </c>
      <c r="B58">
        <v>1128121200</v>
      </c>
      <c r="C58">
        <v>0</v>
      </c>
      <c r="D58">
        <v>1.091E-3</v>
      </c>
      <c r="E58">
        <v>4.9200000000000003E-4</v>
      </c>
      <c r="F58">
        <v>9.9999999999999995E-7</v>
      </c>
      <c r="I58" s="14"/>
      <c r="J58" s="14"/>
      <c r="K58" s="14"/>
      <c r="L58" s="14"/>
      <c r="M58" s="14"/>
      <c r="N58" s="14"/>
      <c r="O58" s="14"/>
      <c r="P58" s="14"/>
    </row>
    <row r="59" spans="1:20" x14ac:dyDescent="0.25">
      <c r="A59" t="s">
        <v>68</v>
      </c>
      <c r="B59">
        <v>1128726000</v>
      </c>
      <c r="C59">
        <v>0</v>
      </c>
      <c r="D59">
        <v>1.075E-3</v>
      </c>
      <c r="E59">
        <v>4.1300000000000001E-4</v>
      </c>
      <c r="F59">
        <v>0</v>
      </c>
      <c r="I59" s="14"/>
      <c r="J59" s="14"/>
      <c r="K59" s="14"/>
      <c r="L59" s="14"/>
      <c r="M59" s="14"/>
      <c r="N59" s="14"/>
      <c r="O59" s="14"/>
      <c r="P59" s="14"/>
    </row>
    <row r="60" spans="1:20" x14ac:dyDescent="0.25">
      <c r="A60" t="s">
        <v>69</v>
      </c>
      <c r="B60">
        <v>1129330800</v>
      </c>
      <c r="C60">
        <v>2.6999999999999999E-5</v>
      </c>
      <c r="D60">
        <v>1.059E-3</v>
      </c>
      <c r="E60">
        <v>3.5199999999999999E-4</v>
      </c>
      <c r="F60">
        <v>2.8E-5</v>
      </c>
      <c r="I60" s="14"/>
      <c r="J60" s="14"/>
      <c r="K60" s="14"/>
      <c r="L60" s="14"/>
      <c r="M60" s="14"/>
      <c r="N60" s="14"/>
      <c r="O60" s="14"/>
      <c r="P60" s="14"/>
    </row>
    <row r="61" spans="1:20" x14ac:dyDescent="0.25">
      <c r="A61" t="s">
        <v>70</v>
      </c>
      <c r="B61">
        <v>1129935600</v>
      </c>
      <c r="C61">
        <v>8.2100000000000001E-4</v>
      </c>
      <c r="D61">
        <v>1.0549999999999999E-3</v>
      </c>
      <c r="E61">
        <v>4.3199999999999998E-4</v>
      </c>
      <c r="F61">
        <v>5.7899999999999998E-4</v>
      </c>
      <c r="I61" s="14"/>
      <c r="J61" s="14"/>
      <c r="K61" s="14"/>
      <c r="L61" s="14"/>
      <c r="M61" s="14"/>
      <c r="N61" s="14"/>
      <c r="O61" s="14"/>
      <c r="P61" s="14"/>
    </row>
    <row r="62" spans="1:20" x14ac:dyDescent="0.25">
      <c r="A62" t="s">
        <v>71</v>
      </c>
      <c r="B62">
        <v>1130540400</v>
      </c>
      <c r="C62">
        <v>1.273E-3</v>
      </c>
      <c r="D62">
        <v>1.0579999999999999E-3</v>
      </c>
      <c r="E62">
        <v>5.6700000000000001E-4</v>
      </c>
      <c r="F62">
        <v>9.8200000000000002E-4</v>
      </c>
      <c r="I62" s="14"/>
      <c r="J62" s="14"/>
      <c r="K62" s="14"/>
      <c r="L62" s="14"/>
      <c r="M62" s="14"/>
      <c r="N62" s="14"/>
      <c r="O62" s="14"/>
      <c r="P62" s="14"/>
    </row>
    <row r="63" spans="1:20" x14ac:dyDescent="0.25">
      <c r="A63" t="s">
        <v>72</v>
      </c>
      <c r="B63">
        <v>1131148800</v>
      </c>
      <c r="C63">
        <v>2.983E-3</v>
      </c>
      <c r="D63">
        <v>1.088E-3</v>
      </c>
      <c r="E63">
        <v>9.5600000000000004E-4</v>
      </c>
      <c r="F63">
        <v>2.1619999999999999E-3</v>
      </c>
      <c r="I63" s="14"/>
      <c r="J63" s="14"/>
      <c r="K63" s="14"/>
      <c r="L63" s="14"/>
      <c r="M63" s="14"/>
      <c r="N63" s="14"/>
      <c r="O63" s="14"/>
      <c r="P63" s="14"/>
    </row>
    <row r="64" spans="1:20" x14ac:dyDescent="0.25">
      <c r="A64" t="s">
        <v>73</v>
      </c>
      <c r="B64">
        <v>1131753600</v>
      </c>
      <c r="C64">
        <v>1.56E-3</v>
      </c>
      <c r="D64">
        <v>1.0950000000000001E-3</v>
      </c>
      <c r="E64">
        <v>1.052E-3</v>
      </c>
      <c r="F64">
        <v>1.815E-3</v>
      </c>
      <c r="I64" s="14"/>
      <c r="J64" s="14"/>
      <c r="K64" s="14"/>
      <c r="L64" s="14"/>
      <c r="M64" s="14"/>
      <c r="N64" s="14"/>
      <c r="O64" s="14"/>
      <c r="P64" s="14"/>
    </row>
    <row r="65" spans="1:16" x14ac:dyDescent="0.25">
      <c r="A65" t="s">
        <v>74</v>
      </c>
      <c r="B65">
        <v>1132358400</v>
      </c>
      <c r="C65">
        <v>3.5750000000000001E-3</v>
      </c>
      <c r="D65">
        <v>1.1329999999999999E-3</v>
      </c>
      <c r="E65">
        <v>1.4729999999999999E-3</v>
      </c>
      <c r="F65">
        <v>3.1649999999999998E-3</v>
      </c>
      <c r="I65" s="14"/>
      <c r="J65" s="14"/>
      <c r="K65" s="14"/>
      <c r="L65" s="14"/>
      <c r="M65" s="14"/>
      <c r="N65" s="14"/>
      <c r="O65" s="14"/>
      <c r="P65" s="14"/>
    </row>
    <row r="66" spans="1:16" x14ac:dyDescent="0.25">
      <c r="A66" t="s">
        <v>75</v>
      </c>
      <c r="B66">
        <v>1132963200</v>
      </c>
      <c r="C66">
        <v>7.0990000000000003E-3</v>
      </c>
      <c r="D66">
        <v>1.225E-3</v>
      </c>
      <c r="E66">
        <v>2.3739999999999998E-3</v>
      </c>
      <c r="F66">
        <v>5.4479999999999997E-3</v>
      </c>
      <c r="I66" s="14"/>
      <c r="J66" s="14"/>
      <c r="K66" s="14"/>
      <c r="L66" s="14"/>
      <c r="M66" s="14"/>
      <c r="N66" s="14"/>
      <c r="O66" s="14"/>
      <c r="P66" s="14"/>
    </row>
    <row r="67" spans="1:16" x14ac:dyDescent="0.25">
      <c r="A67" t="s">
        <v>76</v>
      </c>
      <c r="B67">
        <v>1133568000</v>
      </c>
      <c r="C67">
        <v>4.9569999999999996E-3</v>
      </c>
      <c r="D67">
        <v>1.2819999999999999E-3</v>
      </c>
      <c r="E67">
        <v>2.7799999999999999E-3</v>
      </c>
      <c r="F67">
        <v>5.0699999999999999E-3</v>
      </c>
      <c r="I67" s="14"/>
      <c r="J67" s="14"/>
      <c r="K67" s="14"/>
      <c r="L67" s="14"/>
      <c r="M67" s="14"/>
      <c r="N67" s="14"/>
      <c r="O67" s="14"/>
      <c r="P67" s="14"/>
    </row>
    <row r="68" spans="1:16" x14ac:dyDescent="0.25">
      <c r="A68" t="s">
        <v>77</v>
      </c>
      <c r="B68">
        <v>1134172800</v>
      </c>
      <c r="C68">
        <v>3.0179999999999998E-3</v>
      </c>
      <c r="D68">
        <v>1.3079999999999999E-3</v>
      </c>
      <c r="E68">
        <v>2.8170000000000001E-3</v>
      </c>
      <c r="F68">
        <v>3.8969999999999999E-3</v>
      </c>
      <c r="I68" s="14"/>
      <c r="J68" s="14"/>
      <c r="K68" s="14"/>
      <c r="L68" s="14"/>
      <c r="M68" s="14"/>
      <c r="N68" s="14"/>
      <c r="O68" s="14"/>
      <c r="P68" s="14"/>
    </row>
    <row r="69" spans="1:16" x14ac:dyDescent="0.25">
      <c r="A69" t="s">
        <v>78</v>
      </c>
      <c r="B69">
        <v>1134777600</v>
      </c>
      <c r="C69">
        <v>1.086E-2</v>
      </c>
      <c r="D69">
        <v>1.4549999999999999E-3</v>
      </c>
      <c r="E69">
        <v>4.1219999999999998E-3</v>
      </c>
      <c r="F69">
        <v>8.2660000000000008E-3</v>
      </c>
      <c r="I69" s="14"/>
      <c r="J69" s="14"/>
      <c r="K69" s="14"/>
      <c r="L69" s="14"/>
      <c r="M69" s="14"/>
      <c r="N69" s="14"/>
      <c r="O69" s="14"/>
      <c r="P69" s="14"/>
    </row>
    <row r="70" spans="1:16" x14ac:dyDescent="0.25">
      <c r="A70" t="s">
        <v>79</v>
      </c>
      <c r="B70">
        <v>1135382400</v>
      </c>
      <c r="C70">
        <v>9.4850000000000004E-3</v>
      </c>
      <c r="D70">
        <v>1.578E-3</v>
      </c>
      <c r="E70">
        <v>4.9769999999999997E-3</v>
      </c>
      <c r="F70">
        <v>8.9589999999999999E-3</v>
      </c>
      <c r="I70" s="14"/>
      <c r="J70" s="14"/>
      <c r="K70" s="14"/>
      <c r="L70" s="14"/>
      <c r="M70" s="14"/>
      <c r="N70" s="14"/>
      <c r="O70" s="14"/>
      <c r="P70" s="14"/>
    </row>
    <row r="71" spans="1:16" x14ac:dyDescent="0.25">
      <c r="A71" t="s">
        <v>80</v>
      </c>
      <c r="B71">
        <v>1135987200</v>
      </c>
      <c r="C71">
        <v>8.5059999999999997E-3</v>
      </c>
      <c r="D71">
        <v>1.684E-3</v>
      </c>
      <c r="E71">
        <v>5.5160000000000001E-3</v>
      </c>
      <c r="F71">
        <v>8.2769999999999996E-3</v>
      </c>
      <c r="I71" s="14"/>
      <c r="J71" s="14"/>
      <c r="K71" s="14"/>
      <c r="L71" s="14"/>
      <c r="M71" s="14"/>
      <c r="N71" s="14"/>
      <c r="O71" s="14"/>
      <c r="P71" s="14"/>
    </row>
    <row r="72" spans="1:16" x14ac:dyDescent="0.25">
      <c r="A72" t="s">
        <v>81</v>
      </c>
      <c r="B72">
        <v>1136592000</v>
      </c>
      <c r="C72">
        <v>4.0930000000000003E-3</v>
      </c>
      <c r="D72">
        <v>1.7210000000000001E-3</v>
      </c>
      <c r="E72">
        <v>5.2919999999999998E-3</v>
      </c>
      <c r="F72">
        <v>5.9760000000000004E-3</v>
      </c>
      <c r="I72" s="14"/>
      <c r="J72" s="14"/>
      <c r="K72" s="14"/>
      <c r="L72" s="14"/>
      <c r="M72" s="14"/>
      <c r="N72" s="14"/>
      <c r="O72" s="14"/>
      <c r="P72" s="14"/>
    </row>
    <row r="73" spans="1:16" x14ac:dyDescent="0.25">
      <c r="A73" t="s">
        <v>82</v>
      </c>
      <c r="B73">
        <v>1137196800</v>
      </c>
      <c r="C73">
        <v>2.9719999999999998E-3</v>
      </c>
      <c r="D73">
        <v>1.74E-3</v>
      </c>
      <c r="E73">
        <v>4.9049999999999996E-3</v>
      </c>
      <c r="F73">
        <v>4.0260000000000001E-3</v>
      </c>
      <c r="I73" s="14"/>
      <c r="J73" s="14"/>
      <c r="K73" s="14"/>
      <c r="L73" s="14"/>
      <c r="M73" s="14"/>
      <c r="N73" s="14"/>
      <c r="O73" s="14"/>
      <c r="P73" s="14"/>
    </row>
    <row r="74" spans="1:16" x14ac:dyDescent="0.25">
      <c r="A74" t="s">
        <v>83</v>
      </c>
      <c r="B74">
        <v>1137801600</v>
      </c>
      <c r="C74">
        <v>1.392E-3</v>
      </c>
      <c r="D74">
        <v>1.7340000000000001E-3</v>
      </c>
      <c r="E74">
        <v>4.3359999999999996E-3</v>
      </c>
      <c r="F74">
        <v>2.4359999999999998E-3</v>
      </c>
      <c r="I74" s="14"/>
      <c r="J74" s="14"/>
      <c r="K74" s="14"/>
      <c r="L74" s="14"/>
      <c r="M74" s="14"/>
      <c r="N74" s="14"/>
      <c r="O74" s="14"/>
      <c r="P74" s="14"/>
    </row>
    <row r="75" spans="1:16" x14ac:dyDescent="0.25">
      <c r="A75" t="s">
        <v>84</v>
      </c>
      <c r="B75">
        <v>1138406400</v>
      </c>
      <c r="C75">
        <v>1.405E-3</v>
      </c>
      <c r="D75">
        <v>1.7290000000000001E-3</v>
      </c>
      <c r="E75">
        <v>3.8630000000000001E-3</v>
      </c>
      <c r="F75">
        <v>1.8129999999999999E-3</v>
      </c>
      <c r="I75" s="14"/>
      <c r="J75" s="14"/>
      <c r="K75" s="14"/>
      <c r="L75" s="14"/>
      <c r="M75" s="14"/>
      <c r="N75" s="14"/>
      <c r="O75" s="14"/>
      <c r="P75" s="14"/>
    </row>
    <row r="76" spans="1:16" x14ac:dyDescent="0.25">
      <c r="A76" t="s">
        <v>85</v>
      </c>
      <c r="B76">
        <v>1139011200</v>
      </c>
      <c r="C76">
        <v>1.4710000000000001E-3</v>
      </c>
      <c r="D76">
        <v>1.725E-3</v>
      </c>
      <c r="E76">
        <v>3.4770000000000001E-3</v>
      </c>
      <c r="F76">
        <v>1.6050000000000001E-3</v>
      </c>
      <c r="I76" s="14"/>
      <c r="J76" s="14"/>
      <c r="K76" s="14"/>
      <c r="L76" s="14"/>
      <c r="M76" s="14"/>
      <c r="N76" s="14"/>
      <c r="O76" s="14"/>
      <c r="P76" s="14"/>
    </row>
    <row r="77" spans="1:16" x14ac:dyDescent="0.25">
      <c r="A77" t="s">
        <v>86</v>
      </c>
      <c r="B77">
        <v>1139616000</v>
      </c>
      <c r="C77">
        <v>2.1679999999999998E-3</v>
      </c>
      <c r="D77">
        <v>1.732E-3</v>
      </c>
      <c r="E77">
        <v>3.2599999999999999E-3</v>
      </c>
      <c r="F77">
        <v>1.843E-3</v>
      </c>
      <c r="I77" s="14"/>
      <c r="J77" s="14"/>
      <c r="K77" s="14"/>
      <c r="L77" s="14"/>
      <c r="M77" s="14"/>
      <c r="N77" s="14"/>
      <c r="O77" s="14"/>
      <c r="P77" s="14"/>
    </row>
    <row r="78" spans="1:16" x14ac:dyDescent="0.25">
      <c r="A78" t="s">
        <v>87</v>
      </c>
      <c r="B78">
        <v>1140220800</v>
      </c>
      <c r="C78">
        <v>6.6160000000000004E-3</v>
      </c>
      <c r="D78">
        <v>1.807E-3</v>
      </c>
      <c r="E78">
        <v>3.8049999999999998E-3</v>
      </c>
      <c r="F78">
        <v>4.7910000000000001E-3</v>
      </c>
      <c r="I78" s="14"/>
      <c r="J78" s="14"/>
      <c r="K78" s="14"/>
      <c r="L78" s="14"/>
      <c r="M78" s="14"/>
      <c r="N78" s="14"/>
      <c r="O78" s="14"/>
      <c r="P78" s="14"/>
    </row>
    <row r="79" spans="1:16" x14ac:dyDescent="0.25">
      <c r="A79" t="s">
        <v>88</v>
      </c>
      <c r="B79">
        <v>1140825600</v>
      </c>
      <c r="C79">
        <v>4.9309999999999996E-3</v>
      </c>
      <c r="D79">
        <v>1.854E-3</v>
      </c>
      <c r="E79">
        <v>3.9509999999999997E-3</v>
      </c>
      <c r="F79">
        <v>4.3090000000000003E-3</v>
      </c>
      <c r="I79" s="14"/>
      <c r="J79" s="14"/>
      <c r="K79" s="14"/>
      <c r="L79" s="14"/>
      <c r="M79" s="14"/>
      <c r="N79" s="14"/>
      <c r="O79" s="14"/>
      <c r="P79" s="14"/>
    </row>
    <row r="80" spans="1:16" x14ac:dyDescent="0.25">
      <c r="A80" t="s">
        <v>89</v>
      </c>
      <c r="B80">
        <v>1141430400</v>
      </c>
      <c r="C80">
        <v>3.79E-4</v>
      </c>
      <c r="D80">
        <v>1.8320000000000001E-3</v>
      </c>
      <c r="E80">
        <v>3.3760000000000001E-3</v>
      </c>
      <c r="F80">
        <v>2.0070000000000001E-3</v>
      </c>
      <c r="I80" s="14"/>
      <c r="J80" s="14"/>
      <c r="K80" s="14"/>
      <c r="L80" s="14"/>
      <c r="M80" s="14"/>
      <c r="N80" s="14"/>
      <c r="O80" s="14"/>
      <c r="P80" s="14"/>
    </row>
    <row r="81" spans="1:16" x14ac:dyDescent="0.25">
      <c r="A81" t="s">
        <v>90</v>
      </c>
      <c r="B81">
        <v>1142031600</v>
      </c>
      <c r="C81">
        <v>2.457E-3</v>
      </c>
      <c r="D81">
        <v>1.841E-3</v>
      </c>
      <c r="E81">
        <v>3.2529999999999998E-3</v>
      </c>
      <c r="F81">
        <v>2.7490000000000001E-3</v>
      </c>
      <c r="I81" s="14"/>
      <c r="J81" s="14"/>
      <c r="K81" s="14"/>
      <c r="L81" s="14"/>
      <c r="M81" s="14"/>
      <c r="N81" s="14"/>
      <c r="O81" s="14"/>
      <c r="P81" s="14"/>
    </row>
    <row r="82" spans="1:16" x14ac:dyDescent="0.25">
      <c r="A82" t="s">
        <v>91</v>
      </c>
      <c r="B82">
        <v>1142636400</v>
      </c>
      <c r="C82">
        <v>1.073E-2</v>
      </c>
      <c r="D82">
        <v>1.9780000000000002E-3</v>
      </c>
      <c r="E82">
        <v>4.5040000000000002E-3</v>
      </c>
      <c r="F82">
        <v>8.3829999999999998E-3</v>
      </c>
      <c r="I82" s="14"/>
      <c r="J82" s="14"/>
      <c r="K82" s="14"/>
      <c r="L82" s="14"/>
      <c r="M82" s="14"/>
      <c r="N82" s="14"/>
      <c r="O82" s="14"/>
      <c r="P82" s="14"/>
    </row>
    <row r="83" spans="1:16" x14ac:dyDescent="0.25">
      <c r="A83" t="s">
        <v>92</v>
      </c>
      <c r="B83">
        <v>1143241200</v>
      </c>
      <c r="C83">
        <v>1.5682000000000001E-2</v>
      </c>
      <c r="D83">
        <v>2.1879999999999998E-3</v>
      </c>
      <c r="E83">
        <v>6.2779999999999997E-3</v>
      </c>
      <c r="F83">
        <v>1.2399E-2</v>
      </c>
      <c r="I83" s="14"/>
      <c r="J83" s="14"/>
      <c r="K83" s="14"/>
      <c r="L83" s="14"/>
      <c r="M83" s="14"/>
      <c r="N83" s="14"/>
      <c r="O83" s="14"/>
      <c r="P83" s="14"/>
    </row>
    <row r="84" spans="1:16" x14ac:dyDescent="0.25">
      <c r="A84" t="s">
        <v>93</v>
      </c>
      <c r="B84">
        <v>1143846000</v>
      </c>
      <c r="C84">
        <v>1.4678E-2</v>
      </c>
      <c r="D84">
        <v>2.379E-3</v>
      </c>
      <c r="E84">
        <v>7.6099999999999996E-3</v>
      </c>
      <c r="F84">
        <v>1.3544E-2</v>
      </c>
      <c r="I84" s="14"/>
      <c r="J84" s="14"/>
      <c r="K84" s="14"/>
      <c r="L84" s="14"/>
      <c r="M84" s="14"/>
      <c r="N84" s="14"/>
      <c r="O84" s="14"/>
      <c r="P84" s="14"/>
    </row>
    <row r="85" spans="1:16" x14ac:dyDescent="0.25">
      <c r="A85" t="s">
        <v>94</v>
      </c>
      <c r="B85">
        <v>1144450800</v>
      </c>
      <c r="C85">
        <v>1.5779999999999999E-2</v>
      </c>
      <c r="D85">
        <v>2.5850000000000001E-3</v>
      </c>
      <c r="E85">
        <v>8.9580000000000007E-3</v>
      </c>
      <c r="F85">
        <v>1.5605000000000001E-2</v>
      </c>
      <c r="I85" s="14"/>
      <c r="J85" s="14"/>
      <c r="K85" s="14"/>
      <c r="L85" s="14"/>
      <c r="M85" s="14"/>
      <c r="N85" s="14"/>
      <c r="O85" s="14"/>
      <c r="P85" s="14"/>
    </row>
    <row r="86" spans="1:16" x14ac:dyDescent="0.25">
      <c r="A86" t="s">
        <v>95</v>
      </c>
      <c r="B86">
        <v>1145055600</v>
      </c>
      <c r="C86">
        <v>3.2420000000000001E-3</v>
      </c>
      <c r="D86">
        <v>2.5950000000000001E-3</v>
      </c>
      <c r="E86">
        <v>8.005E-3</v>
      </c>
      <c r="F86">
        <v>7.8799999999999999E-3</v>
      </c>
      <c r="I86" s="14"/>
      <c r="J86" s="14"/>
      <c r="K86" s="14"/>
      <c r="L86" s="14"/>
      <c r="M86" s="14"/>
      <c r="N86" s="14"/>
      <c r="O86" s="14"/>
      <c r="P86" s="14"/>
    </row>
    <row r="87" spans="1:16" x14ac:dyDescent="0.25">
      <c r="A87" t="s">
        <v>96</v>
      </c>
      <c r="B87">
        <v>1145660400</v>
      </c>
      <c r="C87">
        <v>1.8164E-2</v>
      </c>
      <c r="D87">
        <v>2.8340000000000001E-3</v>
      </c>
      <c r="E87">
        <v>9.6609999999999994E-3</v>
      </c>
      <c r="F87">
        <v>1.4430999999999999E-2</v>
      </c>
      <c r="I87" s="14"/>
      <c r="J87" s="14"/>
      <c r="K87" s="14"/>
      <c r="L87" s="14"/>
      <c r="M87" s="14"/>
      <c r="N87" s="14"/>
      <c r="O87" s="14"/>
      <c r="P87" s="14"/>
    </row>
    <row r="88" spans="1:16" x14ac:dyDescent="0.25">
      <c r="A88" t="s">
        <v>97</v>
      </c>
      <c r="B88">
        <v>1146265200</v>
      </c>
      <c r="C88">
        <v>1.8016999999999998E-2</v>
      </c>
      <c r="D88">
        <v>3.0669999999999998E-3</v>
      </c>
      <c r="E88">
        <v>1.0976E-2</v>
      </c>
      <c r="F88">
        <v>1.6219000000000001E-2</v>
      </c>
      <c r="I88" s="14"/>
      <c r="J88" s="14"/>
      <c r="K88" s="14"/>
      <c r="L88" s="14"/>
      <c r="M88" s="14"/>
      <c r="N88" s="14"/>
      <c r="O88" s="14"/>
      <c r="P88" s="14"/>
    </row>
    <row r="89" spans="1:16" x14ac:dyDescent="0.25">
      <c r="A89" t="s">
        <v>98</v>
      </c>
      <c r="B89">
        <v>1146870000</v>
      </c>
      <c r="C89">
        <v>1.5663E-2</v>
      </c>
      <c r="D89">
        <v>3.2599999999999999E-3</v>
      </c>
      <c r="E89">
        <v>1.1733E-2</v>
      </c>
      <c r="F89">
        <v>1.6112999999999999E-2</v>
      </c>
      <c r="I89" s="14"/>
      <c r="J89" s="14"/>
      <c r="K89" s="14"/>
      <c r="L89" s="14"/>
      <c r="M89" s="14"/>
      <c r="N89" s="14"/>
      <c r="O89" s="14"/>
      <c r="P89" s="14"/>
    </row>
    <row r="90" spans="1:16" x14ac:dyDescent="0.25">
      <c r="A90" t="s">
        <v>99</v>
      </c>
      <c r="B90">
        <v>1147474800</v>
      </c>
      <c r="C90">
        <v>2.0168999999999999E-2</v>
      </c>
      <c r="D90">
        <v>3.519E-3</v>
      </c>
      <c r="E90">
        <v>1.3081000000000001E-2</v>
      </c>
      <c r="F90">
        <v>1.8563E-2</v>
      </c>
      <c r="I90" s="14"/>
      <c r="J90" s="14"/>
      <c r="K90" s="14"/>
      <c r="L90" s="14"/>
      <c r="M90" s="14"/>
      <c r="N90" s="14"/>
      <c r="O90" s="14"/>
      <c r="P90" s="14"/>
    </row>
    <row r="91" spans="1:16" x14ac:dyDescent="0.25">
      <c r="A91" t="s">
        <v>100</v>
      </c>
      <c r="B91">
        <v>1148079600</v>
      </c>
      <c r="C91">
        <v>3.4535999999999997E-2</v>
      </c>
      <c r="D91">
        <v>3.9950000000000003E-3</v>
      </c>
      <c r="E91">
        <v>1.6555E-2</v>
      </c>
      <c r="F91">
        <v>2.8598999999999999E-2</v>
      </c>
      <c r="I91" s="14"/>
      <c r="J91" s="14"/>
      <c r="K91" s="14"/>
      <c r="L91" s="14"/>
      <c r="M91" s="14"/>
      <c r="N91" s="14"/>
      <c r="O91" s="14"/>
      <c r="P91" s="14"/>
    </row>
    <row r="92" spans="1:16" x14ac:dyDescent="0.25">
      <c r="A92" t="s">
        <v>101</v>
      </c>
      <c r="B92">
        <v>1148684400</v>
      </c>
      <c r="C92">
        <v>3.4507000000000003E-2</v>
      </c>
      <c r="D92">
        <v>4.463E-3</v>
      </c>
      <c r="E92">
        <v>1.9401999999999999E-2</v>
      </c>
      <c r="F92">
        <v>3.1767999999999998E-2</v>
      </c>
      <c r="I92" s="14"/>
      <c r="J92" s="14"/>
      <c r="K92" s="14"/>
      <c r="L92" s="14"/>
      <c r="M92" s="14"/>
      <c r="N92" s="14"/>
      <c r="O92" s="14"/>
      <c r="P92" s="14"/>
    </row>
    <row r="93" spans="1:16" x14ac:dyDescent="0.25">
      <c r="A93" t="s">
        <v>102</v>
      </c>
      <c r="B93">
        <v>1149289200</v>
      </c>
      <c r="C93">
        <v>3.8871999999999997E-2</v>
      </c>
      <c r="D93">
        <v>4.9899999999999996E-3</v>
      </c>
      <c r="E93">
        <v>2.2421E-2</v>
      </c>
      <c r="F93">
        <v>3.4408000000000001E-2</v>
      </c>
      <c r="I93" s="14"/>
      <c r="J93" s="14"/>
      <c r="K93" s="14"/>
      <c r="L93" s="14"/>
      <c r="M93" s="14"/>
      <c r="N93" s="14"/>
      <c r="O93" s="14"/>
      <c r="P93" s="14"/>
    </row>
    <row r="94" spans="1:16" x14ac:dyDescent="0.25">
      <c r="A94" t="s">
        <v>103</v>
      </c>
      <c r="B94">
        <v>1149894000</v>
      </c>
      <c r="C94">
        <v>1.2959E-2</v>
      </c>
      <c r="D94">
        <v>5.1120000000000002E-3</v>
      </c>
      <c r="E94">
        <v>2.0851000000000001E-2</v>
      </c>
      <c r="F94">
        <v>2.1260999999999999E-2</v>
      </c>
      <c r="I94" s="14"/>
      <c r="J94" s="14"/>
      <c r="K94" s="14"/>
      <c r="L94" s="14"/>
      <c r="M94" s="14"/>
      <c r="N94" s="14"/>
      <c r="O94" s="14"/>
      <c r="P94" s="14"/>
    </row>
    <row r="95" spans="1:16" x14ac:dyDescent="0.25">
      <c r="A95" t="s">
        <v>104</v>
      </c>
      <c r="B95">
        <v>1150498800</v>
      </c>
      <c r="C95">
        <v>1.2378999999999999E-2</v>
      </c>
      <c r="D95">
        <v>5.2230000000000002E-3</v>
      </c>
      <c r="E95">
        <v>1.9501999999999999E-2</v>
      </c>
      <c r="F95">
        <v>1.6482E-2</v>
      </c>
      <c r="I95" s="14"/>
      <c r="J95" s="14"/>
      <c r="K95" s="14"/>
      <c r="L95" s="14"/>
      <c r="M95" s="14"/>
      <c r="N95" s="14"/>
      <c r="O95" s="14"/>
      <c r="P95" s="14"/>
    </row>
    <row r="96" spans="1:16" x14ac:dyDescent="0.25">
      <c r="A96" t="s">
        <v>105</v>
      </c>
      <c r="B96">
        <v>1151103600</v>
      </c>
      <c r="C96">
        <v>1.5036000000000001E-2</v>
      </c>
      <c r="D96">
        <v>5.3730000000000002E-3</v>
      </c>
      <c r="E96">
        <v>1.8747E-2</v>
      </c>
      <c r="F96">
        <v>1.5091E-2</v>
      </c>
      <c r="I96" s="14"/>
      <c r="J96" s="14"/>
      <c r="K96" s="14"/>
      <c r="L96" s="14"/>
      <c r="M96" s="14"/>
      <c r="N96" s="14"/>
      <c r="O96" s="14"/>
      <c r="P96" s="14"/>
    </row>
    <row r="97" spans="1:16" x14ac:dyDescent="0.25">
      <c r="A97" t="s">
        <v>106</v>
      </c>
      <c r="B97">
        <v>1151708400</v>
      </c>
      <c r="C97">
        <v>9.9559999999999996E-3</v>
      </c>
      <c r="D97">
        <v>5.4429999999999999E-3</v>
      </c>
      <c r="E97">
        <v>1.7336000000000001E-2</v>
      </c>
      <c r="F97">
        <v>1.222E-2</v>
      </c>
      <c r="I97" s="14"/>
      <c r="J97" s="14"/>
      <c r="K97" s="14"/>
      <c r="L97" s="14"/>
      <c r="M97" s="14"/>
      <c r="N97" s="14"/>
      <c r="O97" s="14"/>
      <c r="P97" s="14"/>
    </row>
    <row r="98" spans="1:16" x14ac:dyDescent="0.25">
      <c r="A98" t="s">
        <v>107</v>
      </c>
      <c r="B98">
        <v>1152313200</v>
      </c>
      <c r="C98">
        <v>9.9439999999999997E-3</v>
      </c>
      <c r="D98">
        <v>5.5120000000000004E-3</v>
      </c>
      <c r="E98">
        <v>1.6143000000000001E-2</v>
      </c>
      <c r="F98">
        <v>1.0913000000000001E-2</v>
      </c>
      <c r="I98" s="14"/>
      <c r="J98" s="14"/>
      <c r="K98" s="14"/>
      <c r="L98" s="14"/>
      <c r="M98" s="14"/>
      <c r="N98" s="14"/>
      <c r="O98" s="14"/>
      <c r="P98" s="14"/>
    </row>
    <row r="99" spans="1:16" x14ac:dyDescent="0.25">
      <c r="A99" t="s">
        <v>108</v>
      </c>
      <c r="B99">
        <v>1152918000</v>
      </c>
      <c r="C99">
        <v>7.7060000000000002E-3</v>
      </c>
      <c r="D99">
        <v>5.5449999999999996E-3</v>
      </c>
      <c r="E99">
        <v>1.4786000000000001E-2</v>
      </c>
      <c r="F99">
        <v>9.136E-3</v>
      </c>
      <c r="I99" s="14"/>
      <c r="J99" s="14"/>
      <c r="K99" s="14"/>
      <c r="L99" s="14"/>
      <c r="M99" s="14"/>
      <c r="N99" s="14"/>
      <c r="O99" s="14"/>
      <c r="P99" s="14"/>
    </row>
    <row r="100" spans="1:16" x14ac:dyDescent="0.25">
      <c r="A100" t="s">
        <v>109</v>
      </c>
      <c r="B100">
        <v>1153522800</v>
      </c>
      <c r="C100">
        <v>1.4730999999999999E-2</v>
      </c>
      <c r="D100">
        <v>5.6860000000000001E-3</v>
      </c>
      <c r="E100">
        <v>1.4803999999999999E-2</v>
      </c>
      <c r="F100">
        <v>1.3014E-2</v>
      </c>
      <c r="I100" s="14"/>
      <c r="J100" s="14"/>
      <c r="K100" s="14"/>
      <c r="L100" s="14"/>
      <c r="M100" s="14"/>
      <c r="N100" s="14"/>
      <c r="O100" s="14"/>
      <c r="P100" s="14"/>
    </row>
    <row r="101" spans="1:16" x14ac:dyDescent="0.25">
      <c r="A101" t="s">
        <v>110</v>
      </c>
      <c r="B101">
        <v>1154127600</v>
      </c>
      <c r="C101">
        <v>2.8908E-2</v>
      </c>
      <c r="D101">
        <v>6.0429999999999998E-3</v>
      </c>
      <c r="E101">
        <v>1.7103E-2</v>
      </c>
      <c r="F101">
        <v>2.3127999999999999E-2</v>
      </c>
      <c r="I101" s="14"/>
      <c r="J101" s="14"/>
      <c r="K101" s="14"/>
      <c r="L101" s="14"/>
      <c r="M101" s="14"/>
      <c r="N101" s="14"/>
      <c r="O101" s="14"/>
      <c r="P101" s="14"/>
    </row>
    <row r="102" spans="1:16" x14ac:dyDescent="0.25">
      <c r="A102" t="s">
        <v>111</v>
      </c>
      <c r="B102">
        <v>1154732400</v>
      </c>
      <c r="C102">
        <v>3.2410000000000001E-2</v>
      </c>
      <c r="D102">
        <v>6.4469999999999996E-3</v>
      </c>
      <c r="E102">
        <v>1.9594E-2</v>
      </c>
      <c r="F102">
        <v>2.9426999999999998E-2</v>
      </c>
      <c r="I102" s="14"/>
      <c r="J102" s="14"/>
      <c r="K102" s="14"/>
      <c r="L102" s="14"/>
      <c r="M102" s="14"/>
      <c r="N102" s="14"/>
      <c r="O102" s="14"/>
      <c r="P102" s="14"/>
    </row>
    <row r="103" spans="1:16" x14ac:dyDescent="0.25">
      <c r="A103" t="s">
        <v>112</v>
      </c>
      <c r="B103">
        <v>1155337200</v>
      </c>
      <c r="C103">
        <v>4.5978999999999999E-2</v>
      </c>
      <c r="D103">
        <v>7.0530000000000002E-3</v>
      </c>
      <c r="E103">
        <v>2.3785000000000001E-2</v>
      </c>
      <c r="F103">
        <v>3.8634000000000002E-2</v>
      </c>
      <c r="I103" s="14"/>
      <c r="J103" s="14"/>
      <c r="K103" s="14"/>
      <c r="L103" s="14"/>
      <c r="M103" s="14"/>
      <c r="N103" s="14"/>
      <c r="O103" s="14"/>
      <c r="P103" s="14"/>
    </row>
    <row r="104" spans="1:16" x14ac:dyDescent="0.25">
      <c r="A104" t="s">
        <v>113</v>
      </c>
      <c r="B104">
        <v>1155942000</v>
      </c>
      <c r="C104">
        <v>3.5664000000000001E-2</v>
      </c>
      <c r="D104">
        <v>7.4920000000000004E-3</v>
      </c>
      <c r="E104">
        <v>2.5659999999999999E-2</v>
      </c>
      <c r="F104">
        <v>3.6713000000000003E-2</v>
      </c>
      <c r="I104" s="14"/>
      <c r="J104" s="14"/>
      <c r="K104" s="14"/>
      <c r="L104" s="14"/>
      <c r="M104" s="14"/>
      <c r="N104" s="14"/>
      <c r="O104" s="14"/>
      <c r="P104" s="14"/>
    </row>
    <row r="105" spans="1:16" x14ac:dyDescent="0.25">
      <c r="A105" t="s">
        <v>114</v>
      </c>
      <c r="B105">
        <v>1156546800</v>
      </c>
      <c r="C105">
        <v>4.1735000000000001E-2</v>
      </c>
      <c r="D105">
        <v>8.0169999999999998E-3</v>
      </c>
      <c r="E105">
        <v>2.8212000000000001E-2</v>
      </c>
      <c r="F105">
        <v>3.9521000000000001E-2</v>
      </c>
      <c r="I105" s="14"/>
      <c r="J105" s="14"/>
      <c r="K105" s="14"/>
      <c r="L105" s="14"/>
      <c r="M105" s="14"/>
      <c r="N105" s="14"/>
      <c r="O105" s="14"/>
      <c r="P105" s="14"/>
    </row>
    <row r="106" spans="1:16" x14ac:dyDescent="0.25">
      <c r="A106" t="s">
        <v>115</v>
      </c>
      <c r="B106">
        <v>1157151600</v>
      </c>
      <c r="C106">
        <v>4.0163999999999998E-2</v>
      </c>
      <c r="D106">
        <v>8.5100000000000002E-3</v>
      </c>
      <c r="E106">
        <v>3.0117999999999999E-2</v>
      </c>
      <c r="F106">
        <v>4.0092000000000003E-2</v>
      </c>
      <c r="I106" s="14"/>
      <c r="J106" s="14"/>
      <c r="K106" s="14"/>
      <c r="L106" s="14"/>
      <c r="M106" s="14"/>
      <c r="N106" s="14"/>
      <c r="O106" s="14"/>
      <c r="P106" s="14"/>
    </row>
    <row r="107" spans="1:16" x14ac:dyDescent="0.25">
      <c r="A107" t="s">
        <v>116</v>
      </c>
      <c r="B107">
        <v>1157756400</v>
      </c>
      <c r="C107">
        <v>4.598E-2</v>
      </c>
      <c r="D107">
        <v>9.0840000000000001E-3</v>
      </c>
      <c r="E107">
        <v>3.2604000000000001E-2</v>
      </c>
      <c r="F107">
        <v>4.2900000000000001E-2</v>
      </c>
      <c r="I107" s="14"/>
      <c r="J107" s="14"/>
      <c r="K107" s="14"/>
      <c r="L107" s="14"/>
      <c r="M107" s="14"/>
      <c r="N107" s="14"/>
      <c r="O107" s="14"/>
      <c r="P107" s="14"/>
    </row>
    <row r="108" spans="1:16" x14ac:dyDescent="0.25">
      <c r="A108" t="s">
        <v>117</v>
      </c>
      <c r="B108">
        <v>1158361200</v>
      </c>
      <c r="C108">
        <v>3.7918E-2</v>
      </c>
      <c r="D108">
        <v>9.5259999999999997E-3</v>
      </c>
      <c r="E108">
        <v>3.3415E-2</v>
      </c>
      <c r="F108">
        <v>3.9592000000000002E-2</v>
      </c>
      <c r="I108" s="14"/>
      <c r="J108" s="14"/>
      <c r="K108" s="14"/>
      <c r="L108" s="14"/>
      <c r="M108" s="14"/>
      <c r="N108" s="14"/>
      <c r="O108" s="14"/>
      <c r="P108" s="14"/>
    </row>
    <row r="109" spans="1:16" x14ac:dyDescent="0.25">
      <c r="A109" t="s">
        <v>118</v>
      </c>
      <c r="B109">
        <v>1158966000</v>
      </c>
      <c r="C109">
        <v>4.7356000000000002E-2</v>
      </c>
      <c r="D109">
        <v>1.0106E-2</v>
      </c>
      <c r="E109">
        <v>3.5603000000000003E-2</v>
      </c>
      <c r="F109">
        <v>4.3653999999999998E-2</v>
      </c>
      <c r="I109" s="14"/>
      <c r="J109" s="14"/>
      <c r="K109" s="14"/>
      <c r="L109" s="14"/>
      <c r="M109" s="14"/>
      <c r="N109" s="14"/>
      <c r="O109" s="14"/>
      <c r="P109" s="14"/>
    </row>
    <row r="110" spans="1:16" x14ac:dyDescent="0.25">
      <c r="A110" t="s">
        <v>119</v>
      </c>
      <c r="B110">
        <v>1159570800</v>
      </c>
      <c r="C110">
        <v>4.6095999999999998E-2</v>
      </c>
      <c r="D110">
        <v>1.0657E-2</v>
      </c>
      <c r="E110">
        <v>3.7268000000000003E-2</v>
      </c>
      <c r="F110">
        <v>4.5159999999999999E-2</v>
      </c>
      <c r="I110" s="14"/>
      <c r="J110" s="14"/>
      <c r="K110" s="14"/>
      <c r="L110" s="14"/>
      <c r="M110" s="14"/>
      <c r="N110" s="14"/>
      <c r="O110" s="14"/>
      <c r="P110" s="14"/>
    </row>
    <row r="111" spans="1:16" x14ac:dyDescent="0.25">
      <c r="A111" t="s">
        <v>120</v>
      </c>
      <c r="B111">
        <v>1160175600</v>
      </c>
      <c r="C111">
        <v>4.0603E-2</v>
      </c>
      <c r="D111">
        <v>1.1115E-2</v>
      </c>
      <c r="E111">
        <v>3.7683000000000001E-2</v>
      </c>
      <c r="F111">
        <v>4.0654999999999997E-2</v>
      </c>
      <c r="I111" s="14"/>
      <c r="J111" s="14"/>
      <c r="K111" s="14"/>
      <c r="L111" s="14"/>
      <c r="M111" s="14"/>
      <c r="N111" s="14"/>
      <c r="O111" s="14"/>
      <c r="P111" s="14"/>
    </row>
    <row r="112" spans="1:16" x14ac:dyDescent="0.25">
      <c r="A112" t="s">
        <v>121</v>
      </c>
      <c r="B112">
        <v>1160780400</v>
      </c>
      <c r="C112">
        <v>1.4024999999999999E-2</v>
      </c>
      <c r="D112">
        <v>1.116E-2</v>
      </c>
      <c r="E112">
        <v>3.4018E-2</v>
      </c>
      <c r="F112">
        <v>2.7904999999999999E-2</v>
      </c>
      <c r="I112" s="14"/>
      <c r="J112" s="14"/>
      <c r="K112" s="14"/>
      <c r="L112" s="14"/>
      <c r="M112" s="14"/>
      <c r="N112" s="14"/>
      <c r="O112" s="14"/>
      <c r="P112" s="14"/>
    </row>
    <row r="113" spans="1:16" x14ac:dyDescent="0.25">
      <c r="A113" t="s">
        <v>122</v>
      </c>
      <c r="B113">
        <v>1161385200</v>
      </c>
      <c r="C113">
        <v>4.9195999999999997E-2</v>
      </c>
      <c r="D113">
        <v>1.1743E-2</v>
      </c>
      <c r="E113">
        <v>3.6391E-2</v>
      </c>
      <c r="F113">
        <v>3.9591000000000001E-2</v>
      </c>
      <c r="I113" s="14"/>
      <c r="J113" s="14"/>
      <c r="K113" s="14"/>
      <c r="L113" s="14"/>
      <c r="M113" s="14"/>
      <c r="N113" s="14"/>
      <c r="O113" s="14"/>
      <c r="P113" s="14"/>
    </row>
    <row r="114" spans="1:16" x14ac:dyDescent="0.25">
      <c r="A114" t="s">
        <v>123</v>
      </c>
      <c r="B114">
        <v>1161990000</v>
      </c>
      <c r="C114">
        <v>4.1342999999999998E-2</v>
      </c>
      <c r="D114">
        <v>1.2197E-2</v>
      </c>
      <c r="E114">
        <v>3.7178000000000003E-2</v>
      </c>
      <c r="F114">
        <v>4.0815999999999998E-2</v>
      </c>
      <c r="I114" s="14"/>
      <c r="J114" s="14"/>
      <c r="K114" s="14"/>
      <c r="L114" s="14"/>
      <c r="M114" s="14"/>
      <c r="N114" s="14"/>
      <c r="O114" s="14"/>
      <c r="P114" s="14"/>
    </row>
    <row r="115" spans="1:16" x14ac:dyDescent="0.25">
      <c r="A115" t="s">
        <v>124</v>
      </c>
      <c r="B115">
        <v>1162598400</v>
      </c>
      <c r="C115">
        <v>3.6644000000000003E-2</v>
      </c>
      <c r="D115">
        <v>1.2573000000000001E-2</v>
      </c>
      <c r="E115">
        <v>3.7026000000000003E-2</v>
      </c>
      <c r="F115">
        <v>3.7544000000000001E-2</v>
      </c>
      <c r="I115" s="14"/>
      <c r="J115" s="14"/>
      <c r="K115" s="14"/>
      <c r="L115" s="14"/>
      <c r="M115" s="14"/>
      <c r="N115" s="14"/>
      <c r="O115" s="14"/>
      <c r="P115" s="14"/>
    </row>
    <row r="116" spans="1:16" x14ac:dyDescent="0.25">
      <c r="A116" t="s">
        <v>125</v>
      </c>
      <c r="B116">
        <v>1163203200</v>
      </c>
      <c r="C116">
        <v>2.4785000000000001E-2</v>
      </c>
      <c r="D116">
        <v>1.2759E-2</v>
      </c>
      <c r="E116">
        <v>3.5041000000000003E-2</v>
      </c>
      <c r="F116">
        <v>3.0266999999999999E-2</v>
      </c>
      <c r="I116" s="14"/>
      <c r="J116" s="14"/>
      <c r="K116" s="14"/>
      <c r="L116" s="14"/>
      <c r="M116" s="14"/>
      <c r="N116" s="14"/>
      <c r="O116" s="14"/>
      <c r="P116" s="14"/>
    </row>
    <row r="117" spans="1:16" x14ac:dyDescent="0.25">
      <c r="A117" t="s">
        <v>126</v>
      </c>
      <c r="B117">
        <v>1163808000</v>
      </c>
      <c r="C117">
        <v>4.0769E-2</v>
      </c>
      <c r="D117">
        <v>1.3188999999999999E-2</v>
      </c>
      <c r="E117">
        <v>3.5971000000000003E-2</v>
      </c>
      <c r="F117">
        <v>3.6955000000000002E-2</v>
      </c>
      <c r="I117" s="14"/>
      <c r="J117" s="14"/>
      <c r="K117" s="14"/>
      <c r="L117" s="14"/>
      <c r="M117" s="14"/>
      <c r="N117" s="14"/>
      <c r="O117" s="14"/>
      <c r="P117" s="14"/>
    </row>
    <row r="118" spans="1:16" x14ac:dyDescent="0.25">
      <c r="A118" t="s">
        <v>127</v>
      </c>
      <c r="B118">
        <v>1164412800</v>
      </c>
      <c r="C118">
        <v>4.3916999999999998E-2</v>
      </c>
      <c r="D118">
        <v>1.3658999999999999E-2</v>
      </c>
      <c r="E118">
        <v>3.7192999999999997E-2</v>
      </c>
      <c r="F118">
        <v>4.0590000000000001E-2</v>
      </c>
      <c r="I118" s="14"/>
      <c r="J118" s="14"/>
      <c r="K118" s="14"/>
      <c r="L118" s="14"/>
      <c r="M118" s="14"/>
      <c r="N118" s="14"/>
      <c r="O118" s="14"/>
      <c r="P118" s="14"/>
    </row>
    <row r="119" spans="1:16" x14ac:dyDescent="0.25">
      <c r="A119" t="s">
        <v>128</v>
      </c>
      <c r="B119">
        <v>1165017600</v>
      </c>
      <c r="C119">
        <v>4.1230000000000003E-2</v>
      </c>
      <c r="D119">
        <v>1.4081E-2</v>
      </c>
      <c r="E119">
        <v>3.7822000000000001E-2</v>
      </c>
      <c r="F119">
        <v>4.1097000000000002E-2</v>
      </c>
      <c r="I119" s="14"/>
      <c r="J119" s="14"/>
      <c r="K119" s="14"/>
      <c r="L119" s="14"/>
      <c r="M119" s="14"/>
      <c r="N119" s="14"/>
      <c r="O119" s="14"/>
      <c r="P119" s="14"/>
    </row>
    <row r="120" spans="1:16" x14ac:dyDescent="0.25">
      <c r="A120" t="s">
        <v>129</v>
      </c>
      <c r="B120">
        <v>1165622400</v>
      </c>
      <c r="C120">
        <v>3.2649999999999998E-2</v>
      </c>
      <c r="D120">
        <v>1.4364999999999999E-2</v>
      </c>
      <c r="E120">
        <v>3.6942000000000003E-2</v>
      </c>
      <c r="F120">
        <v>3.5707999999999997E-2</v>
      </c>
      <c r="I120" s="14"/>
      <c r="J120" s="14"/>
      <c r="K120" s="14"/>
      <c r="L120" s="14"/>
      <c r="M120" s="14"/>
      <c r="N120" s="14"/>
      <c r="O120" s="14"/>
      <c r="P120" s="14"/>
    </row>
    <row r="121" spans="1:16" x14ac:dyDescent="0.25">
      <c r="A121" t="s">
        <v>130</v>
      </c>
      <c r="B121">
        <v>1166227200</v>
      </c>
      <c r="C121">
        <v>3.1503000000000003E-2</v>
      </c>
      <c r="D121">
        <v>1.4628E-2</v>
      </c>
      <c r="E121">
        <v>3.6090999999999998E-2</v>
      </c>
      <c r="F121">
        <v>3.3985000000000001E-2</v>
      </c>
      <c r="I121" s="14"/>
      <c r="J121" s="14"/>
      <c r="K121" s="14"/>
      <c r="L121" s="14"/>
      <c r="M121" s="14"/>
      <c r="N121" s="14"/>
      <c r="O121" s="14"/>
      <c r="P121" s="14"/>
    </row>
    <row r="122" spans="1:16" x14ac:dyDescent="0.25">
      <c r="A122" t="s">
        <v>131</v>
      </c>
      <c r="B122">
        <v>1166832000</v>
      </c>
      <c r="C122">
        <v>3.3194000000000001E-2</v>
      </c>
      <c r="D122">
        <v>1.4912E-2</v>
      </c>
      <c r="E122">
        <v>3.5622000000000001E-2</v>
      </c>
      <c r="F122">
        <v>3.3820999999999997E-2</v>
      </c>
      <c r="I122" s="14"/>
      <c r="J122" s="14"/>
      <c r="K122" s="14"/>
      <c r="L122" s="14"/>
      <c r="M122" s="14"/>
      <c r="N122" s="14"/>
      <c r="O122" s="14"/>
      <c r="P122" s="14"/>
    </row>
    <row r="123" spans="1:16" x14ac:dyDescent="0.25">
      <c r="A123" t="s">
        <v>132</v>
      </c>
      <c r="B123">
        <v>1167436800</v>
      </c>
      <c r="C123">
        <v>3.9305E-2</v>
      </c>
      <c r="D123">
        <v>1.5285E-2</v>
      </c>
      <c r="E123">
        <v>3.6233000000000001E-2</v>
      </c>
      <c r="F123">
        <v>3.7652999999999999E-2</v>
      </c>
      <c r="I123" s="14"/>
      <c r="J123" s="14"/>
      <c r="K123" s="14"/>
      <c r="L123" s="14"/>
      <c r="M123" s="14"/>
      <c r="N123" s="14"/>
      <c r="O123" s="14"/>
      <c r="P123" s="14"/>
    </row>
    <row r="124" spans="1:16" x14ac:dyDescent="0.25">
      <c r="A124" t="s">
        <v>133</v>
      </c>
      <c r="B124">
        <v>1168041600</v>
      </c>
      <c r="C124">
        <v>5.4706999999999999E-2</v>
      </c>
      <c r="D124">
        <v>1.5889E-2</v>
      </c>
      <c r="E124">
        <v>3.9174E-2</v>
      </c>
      <c r="F124">
        <v>4.7531999999999998E-2</v>
      </c>
      <c r="I124" s="14"/>
      <c r="J124" s="14"/>
      <c r="K124" s="14"/>
      <c r="L124" s="14"/>
      <c r="M124" s="14"/>
      <c r="N124" s="14"/>
      <c r="O124" s="14"/>
      <c r="P124" s="14"/>
    </row>
    <row r="125" spans="1:16" x14ac:dyDescent="0.25">
      <c r="A125" t="s">
        <v>134</v>
      </c>
      <c r="B125">
        <v>1168646400</v>
      </c>
      <c r="C125">
        <v>5.4487000000000001E-2</v>
      </c>
      <c r="D125">
        <v>1.6480999999999999E-2</v>
      </c>
      <c r="E125">
        <v>4.1619999999999997E-2</v>
      </c>
      <c r="F125">
        <v>5.1982E-2</v>
      </c>
      <c r="I125" s="14"/>
      <c r="J125" s="14"/>
      <c r="K125" s="14"/>
      <c r="L125" s="14"/>
      <c r="M125" s="14"/>
      <c r="N125" s="14"/>
      <c r="O125" s="14"/>
      <c r="P125" s="14"/>
    </row>
    <row r="126" spans="1:16" x14ac:dyDescent="0.25">
      <c r="A126" t="s">
        <v>135</v>
      </c>
      <c r="B126">
        <v>1169251200</v>
      </c>
      <c r="C126">
        <v>3.7371000000000001E-2</v>
      </c>
      <c r="D126">
        <v>1.6799999999999999E-2</v>
      </c>
      <c r="E126">
        <v>4.0887E-2</v>
      </c>
      <c r="F126">
        <v>4.3078999999999999E-2</v>
      </c>
      <c r="I126" s="14"/>
      <c r="J126" s="14"/>
      <c r="K126" s="14"/>
      <c r="L126" s="14"/>
      <c r="M126" s="14"/>
      <c r="N126" s="14"/>
      <c r="O126" s="14"/>
      <c r="P126" s="14"/>
    </row>
    <row r="127" spans="1:16" x14ac:dyDescent="0.25">
      <c r="A127" t="s">
        <v>136</v>
      </c>
      <c r="B127">
        <v>1169856000</v>
      </c>
      <c r="C127">
        <v>4.5606000000000001E-2</v>
      </c>
      <c r="D127">
        <v>1.7240999999999999E-2</v>
      </c>
      <c r="E127">
        <v>4.1634999999999998E-2</v>
      </c>
      <c r="F127">
        <v>4.4775000000000002E-2</v>
      </c>
      <c r="I127" s="14"/>
      <c r="J127" s="14"/>
      <c r="K127" s="14"/>
      <c r="L127" s="14"/>
      <c r="M127" s="14"/>
      <c r="N127" s="14"/>
      <c r="O127" s="14"/>
      <c r="P127" s="14"/>
    </row>
    <row r="128" spans="1:16" x14ac:dyDescent="0.25">
      <c r="A128" t="s">
        <v>137</v>
      </c>
      <c r="B128">
        <v>1170460800</v>
      </c>
      <c r="C128">
        <v>4.9052999999999999E-2</v>
      </c>
      <c r="D128">
        <v>1.7728000000000001E-2</v>
      </c>
      <c r="E128">
        <v>4.2812000000000003E-2</v>
      </c>
      <c r="F128">
        <v>4.7537999999999997E-2</v>
      </c>
      <c r="I128" s="14"/>
      <c r="J128" s="14"/>
      <c r="K128" s="14"/>
      <c r="L128" s="14"/>
      <c r="M128" s="14"/>
      <c r="N128" s="14"/>
      <c r="O128" s="14"/>
      <c r="P128" s="14"/>
    </row>
    <row r="129" spans="1:16" x14ac:dyDescent="0.25">
      <c r="A129" t="s">
        <v>138</v>
      </c>
      <c r="B129">
        <v>1171065600</v>
      </c>
      <c r="C129">
        <v>4.0134999999999997E-2</v>
      </c>
      <c r="D129">
        <v>1.8071E-2</v>
      </c>
      <c r="E129">
        <v>4.2351E-2</v>
      </c>
      <c r="F129">
        <v>4.3119999999999999E-2</v>
      </c>
      <c r="I129" s="14"/>
      <c r="J129" s="14"/>
      <c r="K129" s="14"/>
      <c r="L129" s="14"/>
      <c r="M129" s="14"/>
      <c r="N129" s="14"/>
      <c r="O129" s="14"/>
      <c r="P129" s="14"/>
    </row>
    <row r="130" spans="1:16" x14ac:dyDescent="0.25">
      <c r="A130" t="s">
        <v>139</v>
      </c>
      <c r="B130">
        <v>1171670400</v>
      </c>
      <c r="C130">
        <v>3.1731000000000002E-2</v>
      </c>
      <c r="D130">
        <v>1.8279E-2</v>
      </c>
      <c r="E130">
        <v>4.0629999999999999E-2</v>
      </c>
      <c r="F130">
        <v>3.6707999999999998E-2</v>
      </c>
      <c r="I130" s="14"/>
      <c r="J130" s="14"/>
      <c r="K130" s="14"/>
      <c r="L130" s="14"/>
      <c r="M130" s="14"/>
      <c r="N130" s="14"/>
      <c r="O130" s="14"/>
      <c r="P130" s="14"/>
    </row>
    <row r="131" spans="1:16" x14ac:dyDescent="0.25">
      <c r="A131" t="s">
        <v>140</v>
      </c>
      <c r="B131">
        <v>1172275200</v>
      </c>
      <c r="C131">
        <v>4.0821999999999997E-2</v>
      </c>
      <c r="D131">
        <v>1.8624000000000002E-2</v>
      </c>
      <c r="E131">
        <v>4.0637E-2</v>
      </c>
      <c r="F131">
        <v>3.9130999999999999E-2</v>
      </c>
      <c r="I131" s="14"/>
      <c r="J131" s="14"/>
      <c r="K131" s="14"/>
      <c r="L131" s="14"/>
      <c r="M131" s="14"/>
      <c r="N131" s="14"/>
      <c r="O131" s="14"/>
      <c r="P131" s="14"/>
    </row>
    <row r="132" spans="1:16" x14ac:dyDescent="0.25">
      <c r="A132" t="s">
        <v>141</v>
      </c>
      <c r="B132">
        <v>1172880000</v>
      </c>
      <c r="C132">
        <v>3.7212000000000002E-2</v>
      </c>
      <c r="D132">
        <v>1.8908000000000001E-2</v>
      </c>
      <c r="E132">
        <v>4.0096E-2</v>
      </c>
      <c r="F132">
        <v>3.8635999999999997E-2</v>
      </c>
      <c r="I132" s="14"/>
      <c r="J132" s="14"/>
      <c r="K132" s="14"/>
      <c r="L132" s="14"/>
      <c r="M132" s="14"/>
      <c r="N132" s="14"/>
      <c r="O132" s="14"/>
      <c r="P132" s="14"/>
    </row>
    <row r="133" spans="1:16" x14ac:dyDescent="0.25">
      <c r="A133" t="s">
        <v>142</v>
      </c>
      <c r="B133">
        <v>1173481200</v>
      </c>
      <c r="C133">
        <v>3.7744E-2</v>
      </c>
      <c r="D133">
        <v>1.9193999999999999E-2</v>
      </c>
      <c r="E133">
        <v>3.9674000000000001E-2</v>
      </c>
      <c r="F133">
        <v>3.7705000000000002E-2</v>
      </c>
      <c r="I133" s="14"/>
      <c r="J133" s="14"/>
      <c r="K133" s="14"/>
      <c r="L133" s="14"/>
      <c r="M133" s="14"/>
      <c r="N133" s="14"/>
      <c r="O133" s="14"/>
      <c r="P133" s="14"/>
    </row>
    <row r="134" spans="1:16" x14ac:dyDescent="0.25">
      <c r="A134" t="s">
        <v>143</v>
      </c>
      <c r="B134">
        <v>1174086000</v>
      </c>
      <c r="C134">
        <v>4.3541999999999997E-2</v>
      </c>
      <c r="D134">
        <v>1.9566E-2</v>
      </c>
      <c r="E134">
        <v>4.0209000000000002E-2</v>
      </c>
      <c r="F134">
        <v>4.0009999999999997E-2</v>
      </c>
      <c r="I134" s="14"/>
      <c r="J134" s="14"/>
      <c r="K134" s="14"/>
      <c r="L134" s="14"/>
      <c r="M134" s="14"/>
      <c r="N134" s="14"/>
      <c r="O134" s="14"/>
      <c r="P134" s="14"/>
    </row>
    <row r="135" spans="1:16" x14ac:dyDescent="0.25">
      <c r="A135" t="s">
        <v>144</v>
      </c>
      <c r="B135">
        <v>1174690800</v>
      </c>
      <c r="C135">
        <v>4.0278000000000001E-2</v>
      </c>
      <c r="D135">
        <v>1.9883000000000001E-2</v>
      </c>
      <c r="E135">
        <v>4.0194000000000001E-2</v>
      </c>
      <c r="F135">
        <v>4.0126000000000002E-2</v>
      </c>
      <c r="I135" s="14"/>
      <c r="J135" s="14"/>
      <c r="K135" s="14"/>
      <c r="L135" s="14"/>
      <c r="M135" s="14"/>
      <c r="N135" s="14"/>
      <c r="O135" s="14"/>
      <c r="P135" s="14"/>
    </row>
    <row r="136" spans="1:16" x14ac:dyDescent="0.25">
      <c r="A136" t="s">
        <v>145</v>
      </c>
      <c r="B136">
        <v>1175295600</v>
      </c>
      <c r="C136">
        <v>3.9238000000000002E-2</v>
      </c>
      <c r="D136">
        <v>2.0178000000000001E-2</v>
      </c>
      <c r="E136">
        <v>3.9992E-2</v>
      </c>
      <c r="F136">
        <v>3.9130999999999999E-2</v>
      </c>
      <c r="I136" s="14"/>
      <c r="J136" s="14"/>
      <c r="K136" s="14"/>
      <c r="L136" s="14"/>
      <c r="M136" s="14"/>
      <c r="N136" s="14"/>
      <c r="O136" s="14"/>
      <c r="P136" s="14"/>
    </row>
    <row r="137" spans="1:16" x14ac:dyDescent="0.25">
      <c r="A137" t="s">
        <v>146</v>
      </c>
      <c r="B137">
        <v>1175900400</v>
      </c>
      <c r="C137">
        <v>3.2857999999999998E-2</v>
      </c>
      <c r="D137">
        <v>2.0369999999999999E-2</v>
      </c>
      <c r="E137">
        <v>3.8743E-2</v>
      </c>
      <c r="F137">
        <v>3.4035999999999997E-2</v>
      </c>
      <c r="I137" s="14"/>
      <c r="J137" s="14"/>
      <c r="K137" s="14"/>
      <c r="L137" s="14"/>
      <c r="M137" s="14"/>
      <c r="N137" s="14"/>
      <c r="O137" s="14"/>
      <c r="P137" s="14"/>
    </row>
    <row r="138" spans="1:16" x14ac:dyDescent="0.25">
      <c r="A138" t="s">
        <v>147</v>
      </c>
      <c r="B138">
        <v>1176505200</v>
      </c>
      <c r="C138">
        <v>1.9477999999999999E-2</v>
      </c>
      <c r="D138">
        <v>2.0355999999999999E-2</v>
      </c>
      <c r="E138">
        <v>3.5687000000000003E-2</v>
      </c>
      <c r="F138">
        <v>2.6453000000000001E-2</v>
      </c>
      <c r="I138" s="14"/>
      <c r="J138" s="14"/>
      <c r="K138" s="14"/>
      <c r="L138" s="14"/>
      <c r="M138" s="14"/>
      <c r="N138" s="14"/>
      <c r="O138" s="14"/>
      <c r="P138" s="14"/>
    </row>
    <row r="139" spans="1:16" x14ac:dyDescent="0.25">
      <c r="A139" t="s">
        <v>148</v>
      </c>
      <c r="B139">
        <v>1177110000</v>
      </c>
      <c r="C139">
        <v>3.7213000000000003E-2</v>
      </c>
      <c r="D139">
        <v>2.0614E-2</v>
      </c>
      <c r="E139">
        <v>3.5950000000000003E-2</v>
      </c>
      <c r="F139">
        <v>3.3397999999999997E-2</v>
      </c>
      <c r="I139" s="14"/>
      <c r="J139" s="14"/>
      <c r="K139" s="14"/>
      <c r="L139" s="14"/>
      <c r="M139" s="14"/>
      <c r="N139" s="14"/>
      <c r="O139" s="14"/>
      <c r="P139" s="14"/>
    </row>
    <row r="140" spans="1:16" x14ac:dyDescent="0.25">
      <c r="A140" t="s">
        <v>149</v>
      </c>
      <c r="B140">
        <v>1177714800</v>
      </c>
      <c r="C140">
        <v>2.7068999999999999E-2</v>
      </c>
      <c r="D140">
        <v>2.0711E-2</v>
      </c>
      <c r="E140">
        <v>3.4477000000000001E-2</v>
      </c>
      <c r="F140">
        <v>2.9243999999999999E-2</v>
      </c>
      <c r="I140" s="14"/>
      <c r="J140" s="14"/>
      <c r="K140" s="14"/>
      <c r="L140" s="14"/>
      <c r="M140" s="14"/>
      <c r="N140" s="14"/>
      <c r="O140" s="14"/>
      <c r="P140" s="14"/>
    </row>
    <row r="141" spans="1:16" x14ac:dyDescent="0.25">
      <c r="A141" t="s">
        <v>150</v>
      </c>
      <c r="B141">
        <v>1178319600</v>
      </c>
      <c r="C141">
        <v>2.6096000000000001E-2</v>
      </c>
      <c r="D141">
        <v>2.0792000000000001E-2</v>
      </c>
      <c r="E141">
        <v>3.3094999999999999E-2</v>
      </c>
      <c r="F141">
        <v>2.7092000000000001E-2</v>
      </c>
      <c r="I141" s="14"/>
      <c r="J141" s="14"/>
      <c r="K141" s="14"/>
      <c r="L141" s="14"/>
      <c r="M141" s="14"/>
      <c r="N141" s="14"/>
      <c r="O141" s="14"/>
      <c r="P141" s="14"/>
    </row>
    <row r="142" spans="1:16" x14ac:dyDescent="0.25">
      <c r="A142" t="s">
        <v>151</v>
      </c>
      <c r="B142">
        <v>1178924400</v>
      </c>
      <c r="C142">
        <v>2.9706E-2</v>
      </c>
      <c r="D142">
        <v>2.0927000000000001E-2</v>
      </c>
      <c r="E142">
        <v>3.2510999999999998E-2</v>
      </c>
      <c r="F142">
        <v>2.8233999999999999E-2</v>
      </c>
      <c r="I142" s="14"/>
      <c r="J142" s="14"/>
      <c r="K142" s="14"/>
      <c r="L142" s="14"/>
      <c r="M142" s="14"/>
      <c r="N142" s="14"/>
      <c r="O142" s="14"/>
      <c r="P142" s="14"/>
    </row>
    <row r="143" spans="1:16" x14ac:dyDescent="0.25">
      <c r="A143" t="s">
        <v>152</v>
      </c>
      <c r="B143">
        <v>1179529200</v>
      </c>
      <c r="C143">
        <v>2.7015999999999998E-2</v>
      </c>
      <c r="D143">
        <v>2.1018999999999999E-2</v>
      </c>
      <c r="E143">
        <v>3.1619000000000001E-2</v>
      </c>
      <c r="F143">
        <v>2.7619999999999999E-2</v>
      </c>
      <c r="I143" s="14"/>
      <c r="J143" s="14"/>
      <c r="K143" s="14"/>
      <c r="L143" s="14"/>
      <c r="M143" s="14"/>
      <c r="N143" s="14"/>
      <c r="O143" s="14"/>
      <c r="P143" s="14"/>
    </row>
    <row r="144" spans="1:16" x14ac:dyDescent="0.25">
      <c r="A144" t="s">
        <v>153</v>
      </c>
      <c r="B144">
        <v>1180134000</v>
      </c>
      <c r="C144">
        <v>2.8804E-2</v>
      </c>
      <c r="D144">
        <v>2.1137E-2</v>
      </c>
      <c r="E144">
        <v>3.1181E-2</v>
      </c>
      <c r="F144">
        <v>2.886E-2</v>
      </c>
      <c r="I144" s="14"/>
      <c r="J144" s="14"/>
      <c r="K144" s="14"/>
      <c r="L144" s="14"/>
      <c r="M144" s="14"/>
      <c r="N144" s="14"/>
      <c r="O144" s="14"/>
      <c r="P144" s="14"/>
    </row>
    <row r="145" spans="1:16" x14ac:dyDescent="0.25">
      <c r="A145" t="s">
        <v>154</v>
      </c>
      <c r="B145">
        <v>1180738800</v>
      </c>
      <c r="C145">
        <v>3.2667000000000002E-2</v>
      </c>
      <c r="D145">
        <v>2.1312999999999999E-2</v>
      </c>
      <c r="E145">
        <v>3.1378000000000003E-2</v>
      </c>
      <c r="F145">
        <v>3.0640000000000001E-2</v>
      </c>
      <c r="I145" s="14"/>
      <c r="J145" s="14"/>
      <c r="K145" s="14"/>
      <c r="L145" s="14"/>
      <c r="M145" s="14"/>
      <c r="N145" s="14"/>
      <c r="O145" s="14"/>
      <c r="P145" s="14"/>
    </row>
    <row r="146" spans="1:16" x14ac:dyDescent="0.25">
      <c r="A146" t="s">
        <v>155</v>
      </c>
      <c r="B146">
        <v>1181343600</v>
      </c>
      <c r="C146">
        <v>1.5337E-2</v>
      </c>
      <c r="D146">
        <v>2.1218999999999998E-2</v>
      </c>
      <c r="E146">
        <v>2.8774000000000001E-2</v>
      </c>
      <c r="F146">
        <v>2.1440000000000001E-2</v>
      </c>
      <c r="I146" s="14"/>
      <c r="J146" s="14"/>
      <c r="K146" s="14"/>
      <c r="L146" s="14"/>
      <c r="M146" s="14"/>
      <c r="N146" s="14"/>
      <c r="O146" s="14"/>
      <c r="P146" s="14"/>
    </row>
    <row r="147" spans="1:16" x14ac:dyDescent="0.25">
      <c r="A147" t="s">
        <v>156</v>
      </c>
      <c r="B147">
        <v>1181948400</v>
      </c>
      <c r="C147">
        <v>1.0366999999999999E-2</v>
      </c>
      <c r="D147">
        <v>2.1051E-2</v>
      </c>
      <c r="E147">
        <v>2.5770999999999999E-2</v>
      </c>
      <c r="F147">
        <v>1.4286E-2</v>
      </c>
      <c r="I147" s="14"/>
      <c r="J147" s="14"/>
      <c r="K147" s="14"/>
      <c r="L147" s="14"/>
      <c r="M147" s="14"/>
      <c r="N147" s="14"/>
      <c r="O147" s="14"/>
      <c r="P147" s="14"/>
    </row>
    <row r="148" spans="1:16" x14ac:dyDescent="0.25">
      <c r="A148" t="s">
        <v>157</v>
      </c>
      <c r="B148">
        <v>1182553200</v>
      </c>
      <c r="C148">
        <v>0</v>
      </c>
      <c r="D148">
        <v>2.0726999999999999E-2</v>
      </c>
      <c r="E148">
        <v>2.163E-2</v>
      </c>
      <c r="F148">
        <v>5.9979999999999999E-3</v>
      </c>
      <c r="I148" s="14"/>
      <c r="J148" s="14"/>
      <c r="K148" s="14"/>
      <c r="L148" s="14"/>
      <c r="M148" s="14"/>
      <c r="N148" s="14"/>
      <c r="O148" s="14"/>
      <c r="P148" s="14"/>
    </row>
    <row r="149" spans="1:16" x14ac:dyDescent="0.25">
      <c r="A149" t="s">
        <v>158</v>
      </c>
      <c r="B149">
        <v>1183158000</v>
      </c>
      <c r="C149">
        <v>0</v>
      </c>
      <c r="D149">
        <v>2.0407000000000002E-2</v>
      </c>
      <c r="E149">
        <v>1.8155000000000001E-2</v>
      </c>
      <c r="F149">
        <v>2.5179999999999998E-3</v>
      </c>
      <c r="I149" s="14"/>
      <c r="J149" s="14"/>
      <c r="K149" s="14"/>
      <c r="L149" s="14"/>
      <c r="M149" s="14"/>
      <c r="N149" s="14"/>
      <c r="O149" s="14"/>
      <c r="P149" s="14"/>
    </row>
    <row r="150" spans="1:16" x14ac:dyDescent="0.25">
      <c r="A150" t="s">
        <v>159</v>
      </c>
      <c r="B150">
        <v>1183762800</v>
      </c>
      <c r="C150">
        <v>0</v>
      </c>
      <c r="D150">
        <v>2.0091999999999999E-2</v>
      </c>
      <c r="E150">
        <v>1.5238E-2</v>
      </c>
      <c r="F150">
        <v>1.057E-3</v>
      </c>
      <c r="I150" s="14"/>
      <c r="J150" s="14"/>
      <c r="K150" s="14"/>
      <c r="L150" s="14"/>
      <c r="M150" s="14"/>
      <c r="N150" s="14"/>
      <c r="O150" s="14"/>
      <c r="P150" s="14"/>
    </row>
    <row r="151" spans="1:16" x14ac:dyDescent="0.25">
      <c r="A151" t="s">
        <v>160</v>
      </c>
      <c r="B151">
        <v>1184367600</v>
      </c>
      <c r="C151">
        <v>0</v>
      </c>
      <c r="D151">
        <v>1.9782999999999999E-2</v>
      </c>
      <c r="E151">
        <v>1.2789E-2</v>
      </c>
      <c r="F151">
        <v>4.44E-4</v>
      </c>
      <c r="I151" s="14"/>
      <c r="J151" s="14"/>
      <c r="K151" s="14"/>
      <c r="L151" s="14"/>
      <c r="M151" s="14"/>
      <c r="N151" s="14"/>
      <c r="O151" s="14"/>
      <c r="P151" s="14"/>
    </row>
    <row r="152" spans="1:16" x14ac:dyDescent="0.25">
      <c r="A152" t="s">
        <v>161</v>
      </c>
      <c r="B152">
        <v>1184972400</v>
      </c>
      <c r="C152">
        <v>0</v>
      </c>
      <c r="D152">
        <v>1.9477999999999999E-2</v>
      </c>
      <c r="E152">
        <v>1.0734E-2</v>
      </c>
      <c r="F152">
        <v>1.8599999999999999E-4</v>
      </c>
      <c r="I152" s="14"/>
      <c r="J152" s="14"/>
      <c r="K152" s="14"/>
      <c r="L152" s="14"/>
      <c r="M152" s="14"/>
      <c r="N152" s="14"/>
      <c r="O152" s="14"/>
      <c r="P152" s="14"/>
    </row>
    <row r="153" spans="1:16" x14ac:dyDescent="0.25">
      <c r="A153" t="s">
        <v>162</v>
      </c>
      <c r="B153">
        <v>1185577200</v>
      </c>
      <c r="C153">
        <v>0</v>
      </c>
      <c r="D153">
        <v>1.9178000000000001E-2</v>
      </c>
      <c r="E153">
        <v>9.0089999999999996E-3</v>
      </c>
      <c r="F153">
        <v>7.7999999999999999E-5</v>
      </c>
      <c r="I153" s="14"/>
      <c r="J153" s="14"/>
      <c r="K153" s="14"/>
      <c r="L153" s="14"/>
      <c r="M153" s="14"/>
      <c r="N153" s="14"/>
      <c r="O153" s="14"/>
      <c r="P153" s="14"/>
    </row>
    <row r="154" spans="1:16" x14ac:dyDescent="0.25">
      <c r="A154" t="s">
        <v>163</v>
      </c>
      <c r="B154">
        <v>1186182000</v>
      </c>
      <c r="C154">
        <v>0</v>
      </c>
      <c r="D154">
        <v>1.8881999999999999E-2</v>
      </c>
      <c r="E154">
        <v>7.5620000000000001E-3</v>
      </c>
      <c r="F154">
        <v>3.3000000000000003E-5</v>
      </c>
      <c r="I154" s="14"/>
      <c r="J154" s="14"/>
      <c r="K154" s="14"/>
      <c r="L154" s="14"/>
      <c r="M154" s="14"/>
      <c r="N154" s="14"/>
      <c r="O154" s="14"/>
      <c r="P154" s="14"/>
    </row>
    <row r="155" spans="1:16" x14ac:dyDescent="0.25">
      <c r="A155" t="s">
        <v>164</v>
      </c>
      <c r="B155">
        <v>1186786800</v>
      </c>
      <c r="C155">
        <v>0</v>
      </c>
      <c r="D155">
        <v>1.8591E-2</v>
      </c>
      <c r="E155">
        <v>6.3470000000000002E-3</v>
      </c>
      <c r="F155">
        <v>1.4E-5</v>
      </c>
      <c r="I155" s="14"/>
      <c r="J155" s="14"/>
      <c r="K155" s="14"/>
      <c r="L155" s="14"/>
      <c r="M155" s="14"/>
      <c r="N155" s="14"/>
      <c r="O155" s="14"/>
      <c r="P155" s="14"/>
    </row>
    <row r="156" spans="1:16" x14ac:dyDescent="0.25">
      <c r="A156" t="s">
        <v>165</v>
      </c>
      <c r="B156">
        <v>1187391600</v>
      </c>
      <c r="C156">
        <v>0</v>
      </c>
      <c r="D156">
        <v>1.8304000000000001E-2</v>
      </c>
      <c r="E156">
        <v>5.3270000000000001E-3</v>
      </c>
      <c r="F156">
        <v>6.0000000000000002E-6</v>
      </c>
      <c r="I156" s="14"/>
      <c r="J156" s="14"/>
      <c r="K156" s="14"/>
      <c r="L156" s="14"/>
      <c r="M156" s="14"/>
      <c r="N156" s="14"/>
      <c r="O156" s="14"/>
      <c r="P156" s="14"/>
    </row>
    <row r="157" spans="1:16" x14ac:dyDescent="0.25">
      <c r="A157" t="s">
        <v>166</v>
      </c>
      <c r="B157">
        <v>1187996400</v>
      </c>
      <c r="C157">
        <v>0</v>
      </c>
      <c r="D157">
        <v>1.8022E-2</v>
      </c>
      <c r="E157">
        <v>4.4710000000000001E-3</v>
      </c>
      <c r="F157">
        <v>1.9999999999999999E-6</v>
      </c>
      <c r="I157" s="14"/>
      <c r="J157" s="14"/>
      <c r="K157" s="14"/>
      <c r="L157" s="14"/>
      <c r="M157" s="14"/>
      <c r="N157" s="14"/>
      <c r="O157" s="14"/>
      <c r="P157" s="14"/>
    </row>
    <row r="158" spans="1:16" x14ac:dyDescent="0.25">
      <c r="A158" t="s">
        <v>167</v>
      </c>
      <c r="B158">
        <v>1188601200</v>
      </c>
      <c r="C158">
        <v>0</v>
      </c>
      <c r="D158">
        <v>1.7743999999999999E-2</v>
      </c>
      <c r="E158">
        <v>3.7529999999999998E-3</v>
      </c>
      <c r="F158">
        <v>9.9999999999999995E-7</v>
      </c>
      <c r="I158" s="14"/>
      <c r="J158" s="14"/>
      <c r="K158" s="14"/>
      <c r="L158" s="14"/>
      <c r="M158" s="14"/>
      <c r="N158" s="14"/>
      <c r="O158" s="14"/>
      <c r="P158" s="14"/>
    </row>
    <row r="159" spans="1:16" x14ac:dyDescent="0.25">
      <c r="A159" t="s">
        <v>168</v>
      </c>
      <c r="B159">
        <v>1189206000</v>
      </c>
      <c r="C159">
        <v>0</v>
      </c>
      <c r="D159">
        <v>1.7471E-2</v>
      </c>
      <c r="E159">
        <v>3.15E-3</v>
      </c>
      <c r="F159">
        <v>0</v>
      </c>
      <c r="I159" s="14"/>
      <c r="J159" s="14"/>
      <c r="K159" s="14"/>
      <c r="L159" s="14"/>
      <c r="M159" s="14"/>
      <c r="N159" s="14"/>
      <c r="O159" s="14"/>
      <c r="P159" s="14"/>
    </row>
    <row r="160" spans="1:16" x14ac:dyDescent="0.25">
      <c r="A160" t="s">
        <v>169</v>
      </c>
      <c r="B160">
        <v>1189810800</v>
      </c>
      <c r="C160">
        <v>3.5599999999999998E-4</v>
      </c>
      <c r="D160">
        <v>1.7207E-2</v>
      </c>
      <c r="E160">
        <v>2.7039999999999998E-3</v>
      </c>
      <c r="F160">
        <v>2.7500000000000002E-4</v>
      </c>
      <c r="I160" s="14"/>
      <c r="J160" s="14"/>
      <c r="K160" s="14"/>
      <c r="L160" s="14"/>
      <c r="M160" s="14"/>
      <c r="N160" s="14"/>
      <c r="O160" s="14"/>
      <c r="P160" s="14"/>
    </row>
    <row r="161" spans="1:16" x14ac:dyDescent="0.25">
      <c r="A161" t="s">
        <v>170</v>
      </c>
      <c r="B161">
        <v>1190415600</v>
      </c>
      <c r="C161">
        <v>2.3102000000000001E-2</v>
      </c>
      <c r="D161">
        <v>1.7297E-2</v>
      </c>
      <c r="E161">
        <v>6.0920000000000002E-3</v>
      </c>
      <c r="F161">
        <v>1.5650000000000001E-2</v>
      </c>
      <c r="I161" s="14"/>
      <c r="J161" s="14"/>
      <c r="K161" s="14"/>
      <c r="L161" s="14"/>
      <c r="M161" s="14"/>
      <c r="N161" s="14"/>
      <c r="O161" s="14"/>
      <c r="P161" s="14"/>
    </row>
    <row r="162" spans="1:16" x14ac:dyDescent="0.25">
      <c r="A162" t="s">
        <v>171</v>
      </c>
      <c r="B162">
        <v>1191020400</v>
      </c>
      <c r="C162">
        <v>4.3082000000000002E-2</v>
      </c>
      <c r="D162">
        <v>1.7691999999999999E-2</v>
      </c>
      <c r="E162">
        <v>1.2019999999999999E-2</v>
      </c>
      <c r="F162">
        <v>3.1786000000000002E-2</v>
      </c>
      <c r="I162" s="14"/>
      <c r="J162" s="14"/>
      <c r="K162" s="14"/>
      <c r="L162" s="14"/>
      <c r="M162" s="14"/>
      <c r="N162" s="14"/>
      <c r="O162" s="14"/>
      <c r="P162" s="14"/>
    </row>
    <row r="163" spans="1:16" x14ac:dyDescent="0.25">
      <c r="A163" t="s">
        <v>172</v>
      </c>
      <c r="B163">
        <v>1191625200</v>
      </c>
      <c r="C163">
        <v>5.6813000000000002E-2</v>
      </c>
      <c r="D163">
        <v>1.8291000000000002E-2</v>
      </c>
      <c r="E163">
        <v>1.9191E-2</v>
      </c>
      <c r="F163">
        <v>4.6345999999999998E-2</v>
      </c>
      <c r="I163" s="14"/>
      <c r="J163" s="14"/>
      <c r="K163" s="14"/>
      <c r="L163" s="14"/>
      <c r="M163" s="14"/>
      <c r="N163" s="14"/>
      <c r="O163" s="14"/>
      <c r="P163" s="14"/>
    </row>
    <row r="164" spans="1:16" x14ac:dyDescent="0.25">
      <c r="A164" t="s">
        <v>173</v>
      </c>
      <c r="B164">
        <v>1192230000</v>
      </c>
      <c r="C164">
        <v>5.8909999999999997E-2</v>
      </c>
      <c r="D164">
        <v>1.8912999999999999E-2</v>
      </c>
      <c r="E164">
        <v>2.5538999999999999E-2</v>
      </c>
      <c r="F164">
        <v>5.3574999999999998E-2</v>
      </c>
      <c r="I164" s="14"/>
      <c r="J164" s="14"/>
      <c r="K164" s="14"/>
      <c r="L164" s="14"/>
      <c r="M164" s="14"/>
      <c r="N164" s="14"/>
      <c r="O164" s="14"/>
      <c r="P164" s="14"/>
    </row>
    <row r="165" spans="1:16" x14ac:dyDescent="0.25">
      <c r="A165" t="s">
        <v>174</v>
      </c>
      <c r="B165">
        <v>1192834800</v>
      </c>
      <c r="C165">
        <v>5.3671000000000003E-2</v>
      </c>
      <c r="D165">
        <v>1.9445E-2</v>
      </c>
      <c r="E165">
        <v>2.9991E-2</v>
      </c>
      <c r="F165">
        <v>5.305E-2</v>
      </c>
      <c r="I165" s="14"/>
      <c r="J165" s="14"/>
      <c r="K165" s="14"/>
      <c r="L165" s="14"/>
      <c r="M165" s="14"/>
      <c r="N165" s="14"/>
      <c r="O165" s="14"/>
      <c r="P165" s="14"/>
    </row>
    <row r="166" spans="1:16" x14ac:dyDescent="0.25">
      <c r="A166" t="s">
        <v>175</v>
      </c>
      <c r="B166">
        <v>1193439600</v>
      </c>
      <c r="C166">
        <v>4.5814000000000001E-2</v>
      </c>
      <c r="D166">
        <v>1.9848000000000001E-2</v>
      </c>
      <c r="E166">
        <v>3.2460999999999997E-2</v>
      </c>
      <c r="F166">
        <v>4.8046999999999999E-2</v>
      </c>
      <c r="I166" s="14"/>
      <c r="J166" s="14"/>
      <c r="K166" s="14"/>
      <c r="L166" s="14"/>
      <c r="M166" s="14"/>
      <c r="N166" s="14"/>
      <c r="O166" s="14"/>
      <c r="P166" s="14"/>
    </row>
    <row r="167" spans="1:16" x14ac:dyDescent="0.25">
      <c r="A167" t="s">
        <v>176</v>
      </c>
      <c r="B167">
        <v>1194048000</v>
      </c>
      <c r="C167">
        <v>3.1435999999999999E-2</v>
      </c>
      <c r="D167">
        <v>2.0025000000000001E-2</v>
      </c>
      <c r="E167">
        <v>3.2231000000000003E-2</v>
      </c>
      <c r="F167">
        <v>3.755E-2</v>
      </c>
      <c r="I167" s="14"/>
      <c r="J167" s="14"/>
      <c r="K167" s="14"/>
      <c r="L167" s="14"/>
      <c r="M167" s="14"/>
      <c r="N167" s="14"/>
      <c r="O167" s="14"/>
      <c r="P167" s="14"/>
    </row>
    <row r="168" spans="1:16" x14ac:dyDescent="0.25">
      <c r="A168" t="s">
        <v>177</v>
      </c>
      <c r="B168">
        <v>1194652800</v>
      </c>
      <c r="C168">
        <v>3.5713000000000002E-2</v>
      </c>
      <c r="D168">
        <v>2.0264999999999998E-2</v>
      </c>
      <c r="E168">
        <v>3.2842999999999997E-2</v>
      </c>
      <c r="F168">
        <v>3.7805999999999999E-2</v>
      </c>
      <c r="I168" s="14"/>
      <c r="J168" s="14"/>
      <c r="K168" s="14"/>
      <c r="L168" s="14"/>
      <c r="M168" s="14"/>
      <c r="N168" s="14"/>
      <c r="O168" s="14"/>
      <c r="P168" s="14"/>
    </row>
    <row r="169" spans="1:16" x14ac:dyDescent="0.25">
      <c r="A169" t="s">
        <v>178</v>
      </c>
      <c r="B169">
        <v>1195257600</v>
      </c>
      <c r="C169">
        <v>4.0703000000000003E-2</v>
      </c>
      <c r="D169">
        <v>2.0577000000000002E-2</v>
      </c>
      <c r="E169">
        <v>3.4093999999999999E-2</v>
      </c>
      <c r="F169">
        <v>3.9684999999999998E-2</v>
      </c>
      <c r="I169" s="14"/>
      <c r="J169" s="14"/>
      <c r="K169" s="14"/>
      <c r="L169" s="14"/>
      <c r="M169" s="14"/>
      <c r="N169" s="14"/>
      <c r="O169" s="14"/>
      <c r="P169" s="14"/>
    </row>
    <row r="170" spans="1:16" x14ac:dyDescent="0.25">
      <c r="A170" t="s">
        <v>179</v>
      </c>
      <c r="B170">
        <v>1195862400</v>
      </c>
      <c r="C170">
        <v>2.3907000000000001E-2</v>
      </c>
      <c r="D170">
        <v>2.0625999999999999E-2</v>
      </c>
      <c r="E170">
        <v>3.2363999999999997E-2</v>
      </c>
      <c r="F170">
        <v>2.9224E-2</v>
      </c>
      <c r="I170" s="14"/>
      <c r="J170" s="14"/>
      <c r="K170" s="14"/>
      <c r="L170" s="14"/>
      <c r="M170" s="14"/>
      <c r="N170" s="14"/>
      <c r="O170" s="14"/>
      <c r="P170" s="14"/>
    </row>
    <row r="171" spans="1:16" x14ac:dyDescent="0.25">
      <c r="A171" t="s">
        <v>180</v>
      </c>
      <c r="B171">
        <v>1196467200</v>
      </c>
      <c r="C171">
        <v>2.2983E-2</v>
      </c>
      <c r="D171">
        <v>2.0660999999999999E-2</v>
      </c>
      <c r="E171">
        <v>3.0869000000000001E-2</v>
      </c>
      <c r="F171">
        <v>2.6048000000000002E-2</v>
      </c>
      <c r="I171" s="14"/>
      <c r="J171" s="14"/>
      <c r="K171" s="14"/>
      <c r="L171" s="14"/>
      <c r="M171" s="14"/>
      <c r="N171" s="14"/>
      <c r="O171" s="14"/>
      <c r="P171" s="14"/>
    </row>
    <row r="172" spans="1:16" x14ac:dyDescent="0.25">
      <c r="A172" t="s">
        <v>181</v>
      </c>
      <c r="B172">
        <v>1197072000</v>
      </c>
      <c r="C172">
        <v>2.8707E-2</v>
      </c>
      <c r="D172">
        <v>2.0782999999999999E-2</v>
      </c>
      <c r="E172">
        <v>3.0521E-2</v>
      </c>
      <c r="F172">
        <v>2.7990999999999999E-2</v>
      </c>
      <c r="I172" s="14"/>
      <c r="J172" s="14"/>
      <c r="K172" s="14"/>
      <c r="L172" s="14"/>
      <c r="M172" s="14"/>
      <c r="N172" s="14"/>
      <c r="O172" s="14"/>
      <c r="P172" s="14"/>
    </row>
    <row r="173" spans="1:16" x14ac:dyDescent="0.25">
      <c r="A173" t="s">
        <v>182</v>
      </c>
      <c r="B173">
        <v>1197676800</v>
      </c>
      <c r="C173">
        <v>1.532E-2</v>
      </c>
      <c r="D173">
        <v>2.0698000000000001E-2</v>
      </c>
      <c r="E173">
        <v>2.7992E-2</v>
      </c>
      <c r="F173">
        <v>1.9283000000000002E-2</v>
      </c>
      <c r="I173" s="14"/>
      <c r="J173" s="14"/>
      <c r="K173" s="14"/>
      <c r="L173" s="14"/>
      <c r="M173" s="14"/>
      <c r="N173" s="14"/>
      <c r="O173" s="14"/>
      <c r="P173" s="14"/>
    </row>
    <row r="174" spans="1:16" x14ac:dyDescent="0.25">
      <c r="A174" t="s">
        <v>183</v>
      </c>
      <c r="B174">
        <v>1198281600</v>
      </c>
      <c r="C174">
        <v>4.1051999999999998E-2</v>
      </c>
      <c r="D174">
        <v>2.1009E-2</v>
      </c>
      <c r="E174">
        <v>3.0190000000000002E-2</v>
      </c>
      <c r="F174">
        <v>3.3996999999999999E-2</v>
      </c>
      <c r="I174" s="14"/>
      <c r="J174" s="14"/>
      <c r="K174" s="14"/>
      <c r="L174" s="14"/>
      <c r="M174" s="14"/>
      <c r="N174" s="14"/>
      <c r="O174" s="14"/>
      <c r="P174" s="14"/>
    </row>
    <row r="175" spans="1:16" x14ac:dyDescent="0.25">
      <c r="A175" t="s">
        <v>184</v>
      </c>
      <c r="B175">
        <v>1198886400</v>
      </c>
      <c r="C175">
        <v>5.0089000000000002E-2</v>
      </c>
      <c r="D175">
        <v>2.1454000000000001E-2</v>
      </c>
      <c r="E175">
        <v>3.3312000000000001E-2</v>
      </c>
      <c r="F175">
        <v>4.2432999999999998E-2</v>
      </c>
      <c r="I175" s="14"/>
      <c r="J175" s="14"/>
      <c r="K175" s="14"/>
      <c r="L175" s="14"/>
      <c r="M175" s="14"/>
      <c r="N175" s="14"/>
      <c r="O175" s="14"/>
      <c r="P175" s="14"/>
    </row>
    <row r="176" spans="1:16" x14ac:dyDescent="0.25">
      <c r="A176" t="s">
        <v>185</v>
      </c>
      <c r="B176">
        <v>1199491200</v>
      </c>
      <c r="C176">
        <v>4.5554999999999998E-2</v>
      </c>
      <c r="D176">
        <v>2.1822999999999999E-2</v>
      </c>
      <c r="E176">
        <v>3.5270000000000003E-2</v>
      </c>
      <c r="F176">
        <v>4.4525000000000002E-2</v>
      </c>
      <c r="I176" s="14"/>
      <c r="J176" s="14"/>
      <c r="K176" s="14"/>
      <c r="L176" s="14"/>
      <c r="M176" s="14"/>
      <c r="N176" s="14"/>
      <c r="O176" s="14"/>
      <c r="P176" s="14"/>
    </row>
    <row r="177" spans="1:16" x14ac:dyDescent="0.25">
      <c r="A177" t="s">
        <v>186</v>
      </c>
      <c r="B177">
        <v>1200096000</v>
      </c>
      <c r="C177">
        <v>4.5456999999999997E-2</v>
      </c>
      <c r="D177">
        <v>2.2183999999999999E-2</v>
      </c>
      <c r="E177">
        <v>3.6867999999999998E-2</v>
      </c>
      <c r="F177">
        <v>4.4830000000000002E-2</v>
      </c>
      <c r="I177" s="14"/>
      <c r="J177" s="14"/>
      <c r="K177" s="14"/>
      <c r="L177" s="14"/>
      <c r="M177" s="14"/>
      <c r="N177" s="14"/>
      <c r="O177" s="14"/>
      <c r="P177" s="14"/>
    </row>
    <row r="178" spans="1:16" x14ac:dyDescent="0.25">
      <c r="A178" t="s">
        <v>187</v>
      </c>
      <c r="B178">
        <v>1200700800</v>
      </c>
      <c r="C178">
        <v>3.8880999999999999E-2</v>
      </c>
      <c r="D178">
        <v>2.2439000000000001E-2</v>
      </c>
      <c r="E178">
        <v>3.7204000000000001E-2</v>
      </c>
      <c r="F178">
        <v>4.2019000000000001E-2</v>
      </c>
      <c r="I178" s="14"/>
      <c r="J178" s="14"/>
      <c r="K178" s="14"/>
      <c r="L178" s="14"/>
      <c r="M178" s="14"/>
      <c r="N178" s="14"/>
      <c r="O178" s="14"/>
      <c r="P178" s="14"/>
    </row>
    <row r="179" spans="1:16" x14ac:dyDescent="0.25">
      <c r="A179" t="s">
        <v>188</v>
      </c>
      <c r="B179">
        <v>1201305600</v>
      </c>
      <c r="C179">
        <v>3.6409999999999998E-2</v>
      </c>
      <c r="D179">
        <v>2.2651000000000001E-2</v>
      </c>
      <c r="E179">
        <v>3.7004000000000002E-2</v>
      </c>
      <c r="F179">
        <v>3.7809000000000002E-2</v>
      </c>
      <c r="I179" s="14"/>
      <c r="J179" s="14"/>
      <c r="K179" s="14"/>
      <c r="L179" s="14"/>
      <c r="M179" s="14"/>
      <c r="N179" s="14"/>
      <c r="O179" s="14"/>
      <c r="P179" s="14"/>
    </row>
    <row r="180" spans="1:16" x14ac:dyDescent="0.25">
      <c r="A180" t="s">
        <v>189</v>
      </c>
      <c r="B180">
        <v>1201910400</v>
      </c>
      <c r="C180">
        <v>2.5826000000000002E-2</v>
      </c>
      <c r="D180">
        <v>2.2699E-2</v>
      </c>
      <c r="E180">
        <v>3.5293999999999999E-2</v>
      </c>
      <c r="F180">
        <v>3.2717999999999997E-2</v>
      </c>
      <c r="I180" s="14"/>
      <c r="J180" s="14"/>
      <c r="K180" s="14"/>
      <c r="L180" s="14"/>
      <c r="M180" s="14"/>
      <c r="N180" s="14"/>
      <c r="O180" s="14"/>
      <c r="P180" s="14"/>
    </row>
    <row r="181" spans="1:16" x14ac:dyDescent="0.25">
      <c r="A181" t="s">
        <v>190</v>
      </c>
      <c r="B181">
        <v>1202515200</v>
      </c>
      <c r="C181">
        <v>4.6704000000000002E-2</v>
      </c>
      <c r="D181">
        <v>2.3067000000000001E-2</v>
      </c>
      <c r="E181">
        <v>3.7157999999999997E-2</v>
      </c>
      <c r="F181">
        <v>4.1856999999999998E-2</v>
      </c>
      <c r="I181" s="14"/>
      <c r="J181" s="14"/>
      <c r="K181" s="14"/>
      <c r="L181" s="14"/>
      <c r="M181" s="14"/>
      <c r="N181" s="14"/>
      <c r="O181" s="14"/>
      <c r="P181" s="14"/>
    </row>
    <row r="182" spans="1:16" x14ac:dyDescent="0.25">
      <c r="A182" t="s">
        <v>191</v>
      </c>
      <c r="B182">
        <v>1203120000</v>
      </c>
      <c r="C182">
        <v>4.0398000000000003E-2</v>
      </c>
      <c r="D182">
        <v>2.3331000000000001E-2</v>
      </c>
      <c r="E182">
        <v>3.7644999999999998E-2</v>
      </c>
      <c r="F182">
        <v>4.0904000000000003E-2</v>
      </c>
      <c r="I182" s="14"/>
      <c r="J182" s="14"/>
      <c r="K182" s="14"/>
      <c r="L182" s="14"/>
      <c r="M182" s="14"/>
      <c r="N182" s="14"/>
      <c r="O182" s="14"/>
      <c r="P182" s="14"/>
    </row>
    <row r="183" spans="1:16" x14ac:dyDescent="0.25">
      <c r="A183" t="s">
        <v>192</v>
      </c>
      <c r="B183">
        <v>1203724800</v>
      </c>
      <c r="C183">
        <v>4.5649000000000002E-2</v>
      </c>
      <c r="D183">
        <v>2.3671999999999999E-2</v>
      </c>
      <c r="E183">
        <v>3.8894999999999999E-2</v>
      </c>
      <c r="F183">
        <v>4.3461E-2</v>
      </c>
      <c r="I183" s="14"/>
      <c r="J183" s="14"/>
      <c r="K183" s="14"/>
      <c r="L183" s="14"/>
      <c r="M183" s="14"/>
      <c r="N183" s="14"/>
      <c r="O183" s="14"/>
      <c r="P183" s="14"/>
    </row>
    <row r="184" spans="1:16" x14ac:dyDescent="0.25">
      <c r="A184" t="s">
        <v>193</v>
      </c>
      <c r="B184">
        <v>1204329600</v>
      </c>
      <c r="C184">
        <v>4.2313000000000003E-2</v>
      </c>
      <c r="D184">
        <v>2.3956000000000002E-2</v>
      </c>
      <c r="E184">
        <v>3.9465E-2</v>
      </c>
      <c r="F184">
        <v>4.3687999999999998E-2</v>
      </c>
      <c r="I184" s="14"/>
      <c r="J184" s="14"/>
      <c r="K184" s="14"/>
      <c r="L184" s="14"/>
      <c r="M184" s="14"/>
      <c r="N184" s="14"/>
      <c r="O184" s="14"/>
      <c r="P184" s="14"/>
    </row>
    <row r="185" spans="1:16" x14ac:dyDescent="0.25">
      <c r="A185" t="s">
        <v>194</v>
      </c>
      <c r="B185">
        <v>1204934400</v>
      </c>
      <c r="C185">
        <v>4.3763000000000003E-2</v>
      </c>
      <c r="D185">
        <v>2.4257999999999998E-2</v>
      </c>
      <c r="E185">
        <v>4.0059999999999998E-2</v>
      </c>
      <c r="F185">
        <v>4.2588000000000001E-2</v>
      </c>
      <c r="I185" s="14"/>
      <c r="J185" s="14"/>
      <c r="K185" s="14"/>
      <c r="L185" s="14"/>
      <c r="M185" s="14"/>
      <c r="N185" s="14"/>
      <c r="O185" s="14"/>
      <c r="P185" s="14"/>
    </row>
    <row r="186" spans="1:16" x14ac:dyDescent="0.25">
      <c r="A186" t="s">
        <v>195</v>
      </c>
      <c r="B186">
        <v>1205535600</v>
      </c>
      <c r="C186">
        <v>3.6704000000000001E-2</v>
      </c>
      <c r="D186">
        <v>2.4445999999999999E-2</v>
      </c>
      <c r="E186">
        <v>3.9496999999999997E-2</v>
      </c>
      <c r="F186">
        <v>3.9116999999999999E-2</v>
      </c>
      <c r="I186" s="14"/>
      <c r="J186" s="14"/>
      <c r="K186" s="14"/>
      <c r="L186" s="14"/>
      <c r="M186" s="14"/>
      <c r="N186" s="14"/>
      <c r="O186" s="14"/>
      <c r="P186" s="14"/>
    </row>
    <row r="187" spans="1:16" x14ac:dyDescent="0.25">
      <c r="A187" t="s">
        <v>196</v>
      </c>
      <c r="B187">
        <v>1206140400</v>
      </c>
      <c r="C187">
        <v>3.6974E-2</v>
      </c>
      <c r="D187">
        <v>2.4636999999999999E-2</v>
      </c>
      <c r="E187">
        <v>3.9038000000000003E-2</v>
      </c>
      <c r="F187">
        <v>3.7318999999999998E-2</v>
      </c>
      <c r="I187" s="14"/>
      <c r="J187" s="14"/>
      <c r="K187" s="14"/>
      <c r="L187" s="14"/>
      <c r="M187" s="14"/>
      <c r="N187" s="14"/>
      <c r="O187" s="14"/>
      <c r="P187" s="14"/>
    </row>
    <row r="188" spans="1:16" x14ac:dyDescent="0.25">
      <c r="A188" t="s">
        <v>197</v>
      </c>
      <c r="B188">
        <v>1206745200</v>
      </c>
      <c r="C188">
        <v>3.2598000000000002E-2</v>
      </c>
      <c r="D188">
        <v>2.4757000000000001E-2</v>
      </c>
      <c r="E188">
        <v>3.7956999999999998E-2</v>
      </c>
      <c r="F188">
        <v>3.4067E-2</v>
      </c>
      <c r="I188" s="14"/>
      <c r="J188" s="14"/>
      <c r="K188" s="14"/>
      <c r="L188" s="14"/>
      <c r="M188" s="14"/>
      <c r="N188" s="14"/>
      <c r="O188" s="14"/>
      <c r="P188" s="14"/>
    </row>
    <row r="189" spans="1:16" x14ac:dyDescent="0.25">
      <c r="A189" t="s">
        <v>198</v>
      </c>
      <c r="B189">
        <v>1207350000</v>
      </c>
      <c r="C189">
        <v>2.5981000000000001E-2</v>
      </c>
      <c r="D189">
        <v>2.4774000000000001E-2</v>
      </c>
      <c r="E189">
        <v>3.6011000000000001E-2</v>
      </c>
      <c r="F189">
        <v>2.9278999999999999E-2</v>
      </c>
      <c r="I189" s="14"/>
      <c r="J189" s="14"/>
      <c r="K189" s="14"/>
      <c r="L189" s="14"/>
      <c r="M189" s="14"/>
      <c r="N189" s="14"/>
      <c r="O189" s="14"/>
      <c r="P189" s="14"/>
    </row>
    <row r="190" spans="1:16" x14ac:dyDescent="0.25">
      <c r="A190" t="s">
        <v>199</v>
      </c>
      <c r="B190">
        <v>1207954800</v>
      </c>
      <c r="C190">
        <v>2.7708E-2</v>
      </c>
      <c r="D190">
        <v>2.4818E-2</v>
      </c>
      <c r="E190">
        <v>3.4714000000000002E-2</v>
      </c>
      <c r="F190">
        <v>2.9340000000000001E-2</v>
      </c>
      <c r="I190" s="14"/>
      <c r="J190" s="14"/>
      <c r="K190" s="14"/>
      <c r="L190" s="14"/>
      <c r="M190" s="14"/>
      <c r="N190" s="14"/>
      <c r="O190" s="14"/>
      <c r="P190" s="14"/>
    </row>
    <row r="191" spans="1:16" x14ac:dyDescent="0.25">
      <c r="A191" t="s">
        <v>200</v>
      </c>
      <c r="B191">
        <v>1208559600</v>
      </c>
      <c r="C191">
        <v>2.8924999999999999E-2</v>
      </c>
      <c r="D191">
        <v>2.4878999999999998E-2</v>
      </c>
      <c r="E191">
        <v>3.3727E-2</v>
      </c>
      <c r="F191">
        <v>2.8296000000000002E-2</v>
      </c>
      <c r="I191" s="14"/>
      <c r="J191" s="14"/>
      <c r="K191" s="14"/>
      <c r="L191" s="14"/>
      <c r="M191" s="14"/>
      <c r="N191" s="14"/>
      <c r="O191" s="14"/>
      <c r="P191" s="14"/>
    </row>
    <row r="192" spans="1:16" x14ac:dyDescent="0.25">
      <c r="A192" t="s">
        <v>201</v>
      </c>
      <c r="B192">
        <v>1209164400</v>
      </c>
      <c r="C192">
        <v>2.5807E-2</v>
      </c>
      <c r="D192">
        <v>2.4891E-2</v>
      </c>
      <c r="E192">
        <v>3.2433999999999998E-2</v>
      </c>
      <c r="F192">
        <v>2.6731999999999999E-2</v>
      </c>
      <c r="I192" s="14"/>
      <c r="J192" s="14"/>
      <c r="K192" s="14"/>
      <c r="L192" s="14"/>
      <c r="M192" s="14"/>
      <c r="N192" s="14"/>
      <c r="O192" s="14"/>
      <c r="P192" s="14"/>
    </row>
    <row r="193" spans="1:16" x14ac:dyDescent="0.25">
      <c r="A193" t="s">
        <v>202</v>
      </c>
      <c r="B193">
        <v>1209769200</v>
      </c>
      <c r="C193">
        <v>2.4445000000000001E-2</v>
      </c>
      <c r="D193">
        <v>2.4882999999999999E-2</v>
      </c>
      <c r="E193">
        <v>3.1137999999999999E-2</v>
      </c>
      <c r="F193">
        <v>2.5420999999999999E-2</v>
      </c>
      <c r="I193" s="14"/>
      <c r="J193" s="14"/>
      <c r="K193" s="14"/>
      <c r="L193" s="14"/>
      <c r="M193" s="14"/>
      <c r="N193" s="14"/>
      <c r="O193" s="14"/>
      <c r="P193" s="14"/>
    </row>
    <row r="194" spans="1:16" x14ac:dyDescent="0.25">
      <c r="A194" t="s">
        <v>203</v>
      </c>
      <c r="B194">
        <v>1210374000</v>
      </c>
      <c r="C194">
        <v>1.9613999999999999E-2</v>
      </c>
      <c r="D194">
        <v>2.4799999999999999E-2</v>
      </c>
      <c r="E194">
        <v>2.9271999999999999E-2</v>
      </c>
      <c r="F194">
        <v>2.2009000000000001E-2</v>
      </c>
      <c r="I194" s="14"/>
      <c r="J194" s="14"/>
      <c r="K194" s="14"/>
      <c r="L194" s="14"/>
      <c r="M194" s="14"/>
      <c r="N194" s="14"/>
      <c r="O194" s="14"/>
      <c r="P194" s="14"/>
    </row>
    <row r="195" spans="1:16" x14ac:dyDescent="0.25">
      <c r="A195" t="s">
        <v>204</v>
      </c>
      <c r="B195">
        <v>1210978800</v>
      </c>
      <c r="C195">
        <v>2.1689E-2</v>
      </c>
      <c r="D195">
        <v>2.4750999999999999E-2</v>
      </c>
      <c r="E195">
        <v>2.8032000000000001E-2</v>
      </c>
      <c r="F195">
        <v>2.1659999999999999E-2</v>
      </c>
      <c r="I195" s="14"/>
      <c r="J195" s="14"/>
      <c r="K195" s="14"/>
      <c r="L195" s="14"/>
      <c r="M195" s="14"/>
      <c r="N195" s="14"/>
      <c r="O195" s="14"/>
      <c r="P195" s="14"/>
    </row>
    <row r="196" spans="1:16" x14ac:dyDescent="0.25">
      <c r="A196" t="s">
        <v>205</v>
      </c>
      <c r="B196">
        <v>1211583600</v>
      </c>
      <c r="C196">
        <v>1.8699E-2</v>
      </c>
      <c r="D196">
        <v>2.4656000000000001E-2</v>
      </c>
      <c r="E196">
        <v>2.649E-2</v>
      </c>
      <c r="F196">
        <v>1.9352000000000001E-2</v>
      </c>
      <c r="I196" s="14"/>
      <c r="J196" s="14"/>
      <c r="K196" s="14"/>
      <c r="L196" s="14"/>
      <c r="M196" s="14"/>
      <c r="N196" s="14"/>
      <c r="O196" s="14"/>
      <c r="P196" s="14"/>
    </row>
    <row r="197" spans="1:16" x14ac:dyDescent="0.25">
      <c r="A197" t="s">
        <v>206</v>
      </c>
      <c r="B197">
        <v>1212188400</v>
      </c>
      <c r="C197">
        <v>0.02</v>
      </c>
      <c r="D197">
        <v>2.4583000000000001E-2</v>
      </c>
      <c r="E197">
        <v>2.5461000000000001E-2</v>
      </c>
      <c r="F197">
        <v>2.0149E-2</v>
      </c>
      <c r="I197" s="14"/>
      <c r="J197" s="14"/>
      <c r="K197" s="14"/>
      <c r="L197" s="14"/>
      <c r="M197" s="14"/>
      <c r="N197" s="14"/>
      <c r="O197" s="14"/>
      <c r="P197" s="14"/>
    </row>
    <row r="198" spans="1:16" x14ac:dyDescent="0.25">
      <c r="A198" t="s">
        <v>207</v>
      </c>
      <c r="B198">
        <v>1212793200</v>
      </c>
      <c r="C198">
        <v>1.9389E-2</v>
      </c>
      <c r="D198">
        <v>2.4500999999999998E-2</v>
      </c>
      <c r="E198">
        <v>2.4466999999999999E-2</v>
      </c>
      <c r="F198">
        <v>1.9609999999999999E-2</v>
      </c>
      <c r="I198" s="14"/>
      <c r="J198" s="14"/>
      <c r="K198" s="14"/>
      <c r="L198" s="14"/>
      <c r="M198" s="14"/>
      <c r="N198" s="14"/>
      <c r="O198" s="14"/>
      <c r="P198" s="14"/>
    </row>
    <row r="199" spans="1:16" x14ac:dyDescent="0.25">
      <c r="A199" t="s">
        <v>208</v>
      </c>
      <c r="B199">
        <v>1213398000</v>
      </c>
      <c r="C199">
        <v>1.5876000000000001E-2</v>
      </c>
      <c r="D199">
        <v>2.4368000000000001E-2</v>
      </c>
      <c r="E199">
        <v>2.3085000000000001E-2</v>
      </c>
      <c r="F199">
        <v>1.7595E-2</v>
      </c>
      <c r="I199" s="14"/>
      <c r="J199" s="14"/>
      <c r="K199" s="14"/>
      <c r="L199" s="14"/>
      <c r="M199" s="14"/>
      <c r="N199" s="14"/>
      <c r="O199" s="14"/>
      <c r="P199" s="14"/>
    </row>
    <row r="200" spans="1:16" x14ac:dyDescent="0.25">
      <c r="A200" t="s">
        <v>209</v>
      </c>
      <c r="B200">
        <v>1214002800</v>
      </c>
      <c r="C200">
        <v>1.7784999999999999E-2</v>
      </c>
      <c r="D200">
        <v>2.4264999999999998E-2</v>
      </c>
      <c r="E200">
        <v>2.2214999999999999E-2</v>
      </c>
      <c r="F200">
        <v>1.7558000000000001E-2</v>
      </c>
      <c r="I200" s="14"/>
      <c r="J200" s="14"/>
      <c r="K200" s="14"/>
      <c r="L200" s="14"/>
      <c r="M200" s="14"/>
      <c r="N200" s="14"/>
      <c r="O200" s="14"/>
      <c r="P200" s="14"/>
    </row>
    <row r="201" spans="1:16" x14ac:dyDescent="0.25">
      <c r="A201" t="s">
        <v>210</v>
      </c>
      <c r="B201">
        <v>1214607600</v>
      </c>
      <c r="C201">
        <v>1.7750999999999999E-2</v>
      </c>
      <c r="D201">
        <v>2.4163E-2</v>
      </c>
      <c r="E201">
        <v>2.1481E-2</v>
      </c>
      <c r="F201">
        <v>1.7565000000000001E-2</v>
      </c>
      <c r="I201" s="14"/>
      <c r="J201" s="14"/>
      <c r="K201" s="14"/>
      <c r="L201" s="14"/>
      <c r="M201" s="14"/>
      <c r="N201" s="14"/>
      <c r="O201" s="14"/>
      <c r="P201" s="14"/>
    </row>
    <row r="202" spans="1:16" x14ac:dyDescent="0.25">
      <c r="A202" t="s">
        <v>211</v>
      </c>
      <c r="B202">
        <v>1215212400</v>
      </c>
      <c r="C202">
        <v>1.8095E-2</v>
      </c>
      <c r="D202">
        <v>2.4067999999999999E-2</v>
      </c>
      <c r="E202">
        <v>2.0924999999999999E-2</v>
      </c>
      <c r="F202">
        <v>1.7847999999999999E-2</v>
      </c>
      <c r="I202" s="14"/>
      <c r="J202" s="14"/>
      <c r="K202" s="14"/>
      <c r="L202" s="14"/>
      <c r="M202" s="14"/>
      <c r="N202" s="14"/>
      <c r="O202" s="14"/>
      <c r="P202" s="14"/>
    </row>
    <row r="203" spans="1:16" x14ac:dyDescent="0.25">
      <c r="A203" t="s">
        <v>212</v>
      </c>
      <c r="B203">
        <v>1215817200</v>
      </c>
      <c r="C203">
        <v>4.2560000000000002E-3</v>
      </c>
      <c r="D203">
        <v>2.3761999999999998E-2</v>
      </c>
      <c r="E203">
        <v>1.8241E-2</v>
      </c>
      <c r="F203">
        <v>9.9100000000000004E-3</v>
      </c>
      <c r="I203" s="14"/>
      <c r="J203" s="14"/>
      <c r="K203" s="14"/>
      <c r="L203" s="14"/>
      <c r="M203" s="14"/>
      <c r="N203" s="14"/>
      <c r="O203" s="14"/>
      <c r="P203" s="14"/>
    </row>
    <row r="204" spans="1:16" x14ac:dyDescent="0.25">
      <c r="A204" t="s">
        <v>213</v>
      </c>
      <c r="B204">
        <v>1216422000</v>
      </c>
      <c r="C204">
        <v>3.2569999999999999E-3</v>
      </c>
      <c r="D204">
        <v>2.3446000000000002E-2</v>
      </c>
      <c r="E204">
        <v>1.5810000000000001E-2</v>
      </c>
      <c r="F204">
        <v>5.6820000000000004E-3</v>
      </c>
      <c r="I204" s="14"/>
      <c r="J204" s="14"/>
      <c r="K204" s="14"/>
      <c r="L204" s="14"/>
      <c r="M204" s="14"/>
      <c r="N204" s="14"/>
      <c r="O204" s="14"/>
      <c r="P204" s="14"/>
    </row>
    <row r="205" spans="1:16" x14ac:dyDescent="0.25">
      <c r="A205" t="s">
        <v>214</v>
      </c>
      <c r="B205">
        <v>1217026800</v>
      </c>
      <c r="C205">
        <v>0</v>
      </c>
      <c r="D205">
        <v>2.3085000000000001E-2</v>
      </c>
      <c r="E205">
        <v>1.3270000000000001E-2</v>
      </c>
      <c r="F205">
        <v>2.3860000000000001E-3</v>
      </c>
      <c r="I205" s="14"/>
      <c r="J205" s="14"/>
      <c r="K205" s="14"/>
      <c r="L205" s="14"/>
      <c r="M205" s="14"/>
      <c r="N205" s="14"/>
      <c r="O205" s="14"/>
      <c r="P205" s="14"/>
    </row>
    <row r="206" spans="1:16" x14ac:dyDescent="0.25">
      <c r="A206" t="s">
        <v>215</v>
      </c>
      <c r="B206">
        <v>1217631600</v>
      </c>
      <c r="C206">
        <v>0</v>
      </c>
      <c r="D206">
        <v>2.2728999999999999E-2</v>
      </c>
      <c r="E206">
        <v>1.1138E-2</v>
      </c>
      <c r="F206">
        <v>1.0020000000000001E-3</v>
      </c>
      <c r="I206" s="14"/>
      <c r="J206" s="14"/>
      <c r="K206" s="14"/>
      <c r="L206" s="14"/>
      <c r="M206" s="14"/>
      <c r="N206" s="14"/>
      <c r="O206" s="14"/>
      <c r="P206" s="14"/>
    </row>
    <row r="207" spans="1:16" x14ac:dyDescent="0.25">
      <c r="A207" t="s">
        <v>216</v>
      </c>
      <c r="B207">
        <v>1218236400</v>
      </c>
      <c r="C207">
        <v>0</v>
      </c>
      <c r="D207">
        <v>2.2377999999999999E-2</v>
      </c>
      <c r="E207">
        <v>9.3480000000000004E-3</v>
      </c>
      <c r="F207">
        <v>4.2099999999999999E-4</v>
      </c>
      <c r="I207" s="14"/>
      <c r="J207" s="14"/>
      <c r="K207" s="14"/>
      <c r="L207" s="14"/>
      <c r="M207" s="14"/>
      <c r="N207" s="14"/>
      <c r="O207" s="14"/>
      <c r="P207" s="14"/>
    </row>
    <row r="208" spans="1:16" x14ac:dyDescent="0.25">
      <c r="A208" t="s">
        <v>217</v>
      </c>
      <c r="B208">
        <v>1218841200</v>
      </c>
      <c r="C208">
        <v>0</v>
      </c>
      <c r="D208">
        <v>2.2033000000000001E-2</v>
      </c>
      <c r="E208">
        <v>7.8460000000000005E-3</v>
      </c>
      <c r="F208">
        <v>1.7699999999999999E-4</v>
      </c>
      <c r="I208" s="14"/>
      <c r="J208" s="14"/>
      <c r="K208" s="14"/>
      <c r="L208" s="14"/>
      <c r="M208" s="14"/>
      <c r="N208" s="14"/>
      <c r="O208" s="14"/>
      <c r="P208" s="14"/>
    </row>
    <row r="209" spans="1:16" x14ac:dyDescent="0.25">
      <c r="A209" t="s">
        <v>218</v>
      </c>
      <c r="B209">
        <v>1219446000</v>
      </c>
      <c r="C209">
        <v>1.8370000000000001E-3</v>
      </c>
      <c r="D209">
        <v>2.1722000000000002E-2</v>
      </c>
      <c r="E209">
        <v>6.8950000000000001E-3</v>
      </c>
      <c r="F209">
        <v>1.426E-3</v>
      </c>
      <c r="I209" s="14"/>
      <c r="J209" s="14"/>
      <c r="K209" s="14"/>
      <c r="L209" s="14"/>
      <c r="M209" s="14"/>
      <c r="N209" s="14"/>
      <c r="O209" s="14"/>
      <c r="P209" s="14"/>
    </row>
    <row r="210" spans="1:16" x14ac:dyDescent="0.25">
      <c r="A210" t="s">
        <v>219</v>
      </c>
      <c r="B210">
        <v>1220050800</v>
      </c>
      <c r="C210">
        <v>1.5573999999999999E-2</v>
      </c>
      <c r="D210">
        <v>2.1625999999999999E-2</v>
      </c>
      <c r="E210">
        <v>8.2810000000000002E-3</v>
      </c>
      <c r="F210">
        <v>9.613E-3</v>
      </c>
      <c r="I210" s="14"/>
      <c r="J210" s="14"/>
      <c r="K210" s="14"/>
      <c r="L210" s="14"/>
      <c r="M210" s="14"/>
      <c r="N210" s="14"/>
      <c r="O210" s="14"/>
      <c r="P210" s="14"/>
    </row>
    <row r="211" spans="1:16" x14ac:dyDescent="0.25">
      <c r="A211" t="s">
        <v>220</v>
      </c>
      <c r="B211">
        <v>1220655600</v>
      </c>
      <c r="C211">
        <v>1.4356000000000001E-2</v>
      </c>
      <c r="D211">
        <v>2.1513000000000001E-2</v>
      </c>
      <c r="E211">
        <v>9.2530000000000008E-3</v>
      </c>
      <c r="F211">
        <v>1.2479000000000001E-2</v>
      </c>
      <c r="I211" s="14"/>
      <c r="J211" s="14"/>
      <c r="K211" s="14"/>
      <c r="L211" s="14"/>
      <c r="M211" s="14"/>
      <c r="N211" s="14"/>
      <c r="O211" s="14"/>
      <c r="P211" s="14"/>
    </row>
    <row r="212" spans="1:16" x14ac:dyDescent="0.25">
      <c r="A212" t="s">
        <v>221</v>
      </c>
      <c r="B212">
        <v>1221260400</v>
      </c>
      <c r="C212">
        <v>1.9213000000000001E-2</v>
      </c>
      <c r="D212">
        <v>2.1475999999999999E-2</v>
      </c>
      <c r="E212">
        <v>1.0826000000000001E-2</v>
      </c>
      <c r="F212">
        <v>1.6131E-2</v>
      </c>
      <c r="I212" s="14"/>
      <c r="J212" s="14"/>
      <c r="K212" s="14"/>
      <c r="L212" s="14"/>
      <c r="M212" s="14"/>
      <c r="N212" s="14"/>
      <c r="O212" s="14"/>
      <c r="P212" s="14"/>
    </row>
    <row r="213" spans="1:16" x14ac:dyDescent="0.25">
      <c r="A213" t="s">
        <v>222</v>
      </c>
      <c r="B213">
        <v>1221865200</v>
      </c>
      <c r="C213">
        <v>1.6969999999999999E-2</v>
      </c>
      <c r="D213">
        <v>2.1405E-2</v>
      </c>
      <c r="E213">
        <v>1.1752E-2</v>
      </c>
      <c r="F213">
        <v>1.5689999999999999E-2</v>
      </c>
      <c r="I213" s="14"/>
      <c r="J213" s="14"/>
      <c r="K213" s="14"/>
      <c r="L213" s="14"/>
      <c r="M213" s="14"/>
      <c r="N213" s="14"/>
      <c r="O213" s="14"/>
      <c r="P213" s="14"/>
    </row>
    <row r="214" spans="1:16" x14ac:dyDescent="0.25">
      <c r="A214" t="s">
        <v>223</v>
      </c>
      <c r="B214">
        <v>1222470000</v>
      </c>
      <c r="C214">
        <v>8.1359999999999991E-3</v>
      </c>
      <c r="D214">
        <v>2.1198999999999999E-2</v>
      </c>
      <c r="E214">
        <v>1.1136999999999999E-2</v>
      </c>
      <c r="F214">
        <v>1.0800000000000001E-2</v>
      </c>
      <c r="I214" s="14"/>
      <c r="J214" s="14"/>
      <c r="K214" s="14"/>
      <c r="L214" s="14"/>
      <c r="M214" s="14"/>
      <c r="N214" s="14"/>
      <c r="O214" s="14"/>
      <c r="P214" s="14"/>
    </row>
    <row r="215" spans="1:16" x14ac:dyDescent="0.25">
      <c r="A215" t="s">
        <v>224</v>
      </c>
      <c r="B215">
        <v>1223074800</v>
      </c>
      <c r="C215">
        <v>8.1419999999999999E-3</v>
      </c>
      <c r="D215">
        <v>2.0997999999999999E-2</v>
      </c>
      <c r="E215">
        <v>1.0647999999999999E-2</v>
      </c>
      <c r="F215">
        <v>9.2010000000000008E-3</v>
      </c>
      <c r="I215" s="14"/>
      <c r="J215" s="14"/>
      <c r="K215" s="14"/>
      <c r="L215" s="14"/>
      <c r="M215" s="14"/>
      <c r="N215" s="14"/>
      <c r="O215" s="14"/>
      <c r="P215" s="14"/>
    </row>
    <row r="216" spans="1:16" x14ac:dyDescent="0.25">
      <c r="A216" t="s">
        <v>225</v>
      </c>
      <c r="B216">
        <v>1223679600</v>
      </c>
      <c r="C216">
        <v>1.4153000000000001E-2</v>
      </c>
      <c r="D216">
        <v>2.0891E-2</v>
      </c>
      <c r="E216">
        <v>1.1213000000000001E-2</v>
      </c>
      <c r="F216">
        <v>1.2265E-2</v>
      </c>
      <c r="I216" s="14"/>
      <c r="J216" s="14"/>
      <c r="K216" s="14"/>
      <c r="L216" s="14"/>
      <c r="M216" s="14"/>
      <c r="N216" s="14"/>
      <c r="O216" s="14"/>
      <c r="P216" s="14"/>
    </row>
    <row r="217" spans="1:16" x14ac:dyDescent="0.25">
      <c r="A217" t="s">
        <v>226</v>
      </c>
      <c r="B217">
        <v>1224284400</v>
      </c>
      <c r="C217">
        <v>1.1712E-2</v>
      </c>
      <c r="D217">
        <v>2.0749E-2</v>
      </c>
      <c r="E217">
        <v>1.1299999999999999E-2</v>
      </c>
      <c r="F217">
        <v>1.221E-2</v>
      </c>
      <c r="I217" s="14"/>
      <c r="J217" s="14"/>
      <c r="K217" s="14"/>
      <c r="L217" s="14"/>
      <c r="M217" s="14"/>
      <c r="N217" s="14"/>
      <c r="O217" s="14"/>
      <c r="P217" s="14"/>
    </row>
    <row r="218" spans="1:16" x14ac:dyDescent="0.25">
      <c r="A218" t="s">
        <v>227</v>
      </c>
      <c r="B218">
        <v>1224889200</v>
      </c>
      <c r="C218">
        <v>1.1122999999999999E-2</v>
      </c>
      <c r="D218">
        <v>2.06E-2</v>
      </c>
      <c r="E218">
        <v>1.1259999999999999E-2</v>
      </c>
      <c r="F218">
        <v>1.1499000000000001E-2</v>
      </c>
      <c r="I218" s="14"/>
      <c r="J218" s="14"/>
      <c r="K218" s="14"/>
      <c r="L218" s="14"/>
      <c r="M218" s="14"/>
      <c r="N218" s="14"/>
      <c r="O218" s="14"/>
      <c r="P218" s="14"/>
    </row>
    <row r="219" spans="1:16" x14ac:dyDescent="0.25">
      <c r="A219" t="s">
        <v>228</v>
      </c>
      <c r="B219">
        <v>1225494000</v>
      </c>
      <c r="C219">
        <v>1.1390000000000001E-2</v>
      </c>
      <c r="D219">
        <v>2.0456999999999999E-2</v>
      </c>
      <c r="E219">
        <v>1.1308E-2</v>
      </c>
      <c r="F219">
        <v>1.2037000000000001E-2</v>
      </c>
      <c r="I219" s="14"/>
      <c r="J219" s="14"/>
      <c r="K219" s="14"/>
      <c r="L219" s="14"/>
      <c r="M219" s="14"/>
      <c r="N219" s="14"/>
      <c r="O219" s="14"/>
      <c r="P219" s="14"/>
    </row>
    <row r="220" spans="1:16" x14ac:dyDescent="0.25">
      <c r="A220" t="s">
        <v>229</v>
      </c>
      <c r="B220">
        <v>1226102400</v>
      </c>
      <c r="C220">
        <v>2.7775999999999999E-2</v>
      </c>
      <c r="D220">
        <v>2.0569E-2</v>
      </c>
      <c r="E220">
        <v>1.3919000000000001E-2</v>
      </c>
      <c r="F220">
        <v>2.0593E-2</v>
      </c>
      <c r="I220" s="14"/>
      <c r="J220" s="14"/>
      <c r="K220" s="14"/>
      <c r="L220" s="14"/>
      <c r="M220" s="14"/>
      <c r="N220" s="14"/>
      <c r="O220" s="14"/>
      <c r="P220" s="14"/>
    </row>
    <row r="221" spans="1:16" x14ac:dyDescent="0.25">
      <c r="A221" t="s">
        <v>230</v>
      </c>
      <c r="B221">
        <v>1226707200</v>
      </c>
      <c r="C221">
        <v>2.1196E-2</v>
      </c>
      <c r="D221">
        <v>2.0576000000000001E-2</v>
      </c>
      <c r="E221">
        <v>1.5055000000000001E-2</v>
      </c>
      <c r="F221">
        <v>2.0570000000000001E-2</v>
      </c>
      <c r="I221" s="14"/>
      <c r="J221" s="14"/>
      <c r="K221" s="14"/>
      <c r="L221" s="14"/>
      <c r="M221" s="14"/>
      <c r="N221" s="14"/>
      <c r="O221" s="14"/>
      <c r="P221" s="14"/>
    </row>
    <row r="222" spans="1:16" x14ac:dyDescent="0.25">
      <c r="A222" t="s">
        <v>231</v>
      </c>
      <c r="B222">
        <v>1227312000</v>
      </c>
      <c r="C222">
        <v>2.6925000000000001E-2</v>
      </c>
      <c r="D222">
        <v>2.0673E-2</v>
      </c>
      <c r="E222">
        <v>1.6983000000000002E-2</v>
      </c>
      <c r="F222">
        <v>2.4896000000000001E-2</v>
      </c>
      <c r="I222" s="14"/>
      <c r="J222" s="14"/>
      <c r="K222" s="14"/>
      <c r="L222" s="14"/>
      <c r="M222" s="14"/>
      <c r="N222" s="14"/>
      <c r="O222" s="14"/>
      <c r="P222" s="14"/>
    </row>
    <row r="223" spans="1:16" x14ac:dyDescent="0.25">
      <c r="A223" t="s">
        <v>232</v>
      </c>
      <c r="B223">
        <v>1227916800</v>
      </c>
      <c r="C223">
        <v>2.8128E-2</v>
      </c>
      <c r="D223">
        <v>2.0785999999999999E-2</v>
      </c>
      <c r="E223">
        <v>1.8775E-2</v>
      </c>
      <c r="F223">
        <v>2.7042E-2</v>
      </c>
      <c r="I223" s="14"/>
      <c r="J223" s="14"/>
      <c r="K223" s="14"/>
      <c r="L223" s="14"/>
      <c r="M223" s="14"/>
      <c r="N223" s="14"/>
      <c r="O223" s="14"/>
      <c r="P223" s="14"/>
    </row>
    <row r="224" spans="1:16" x14ac:dyDescent="0.25">
      <c r="A224" t="s">
        <v>233</v>
      </c>
      <c r="B224">
        <v>1228521600</v>
      </c>
      <c r="C224">
        <v>2.9010999999999999E-2</v>
      </c>
      <c r="D224">
        <v>2.0910999999999999E-2</v>
      </c>
      <c r="E224">
        <v>2.0407999999999999E-2</v>
      </c>
      <c r="F224">
        <v>2.8296000000000002E-2</v>
      </c>
      <c r="I224" s="14"/>
      <c r="J224" s="14"/>
      <c r="K224" s="14"/>
      <c r="L224" s="14"/>
      <c r="M224" s="14"/>
      <c r="N224" s="14"/>
      <c r="O224" s="14"/>
      <c r="P224" s="14"/>
    </row>
    <row r="225" spans="1:16" x14ac:dyDescent="0.25">
      <c r="A225" t="s">
        <v>234</v>
      </c>
      <c r="B225">
        <v>1229126400</v>
      </c>
      <c r="C225">
        <v>2.6217000000000001E-2</v>
      </c>
      <c r="D225">
        <v>2.0990999999999999E-2</v>
      </c>
      <c r="E225">
        <v>2.1299999999999999E-2</v>
      </c>
      <c r="F225">
        <v>2.6637000000000001E-2</v>
      </c>
      <c r="I225" s="14"/>
      <c r="J225" s="14"/>
      <c r="K225" s="14"/>
      <c r="L225" s="14"/>
      <c r="M225" s="14"/>
      <c r="N225" s="14"/>
      <c r="O225" s="14"/>
      <c r="P225" s="14"/>
    </row>
    <row r="226" spans="1:16" x14ac:dyDescent="0.25">
      <c r="A226" t="s">
        <v>235</v>
      </c>
      <c r="B226">
        <v>1229731200</v>
      </c>
      <c r="C226">
        <v>3.3288999999999999E-2</v>
      </c>
      <c r="D226">
        <v>2.1177999999999999E-2</v>
      </c>
      <c r="E226">
        <v>2.3231000000000002E-2</v>
      </c>
      <c r="F226">
        <v>3.0886E-2</v>
      </c>
      <c r="I226" s="14"/>
      <c r="J226" s="14"/>
      <c r="K226" s="14"/>
      <c r="L226" s="14"/>
      <c r="M226" s="14"/>
      <c r="N226" s="14"/>
      <c r="O226" s="14"/>
      <c r="P226" s="14"/>
    </row>
    <row r="227" spans="1:16" x14ac:dyDescent="0.25">
      <c r="A227" t="s">
        <v>236</v>
      </c>
      <c r="B227">
        <v>1230336000</v>
      </c>
      <c r="C227">
        <v>3.1931000000000001E-2</v>
      </c>
      <c r="D227">
        <v>2.1342E-2</v>
      </c>
      <c r="E227">
        <v>2.4597999999999998E-2</v>
      </c>
      <c r="F227">
        <v>3.1317999999999999E-2</v>
      </c>
      <c r="I227" s="14"/>
      <c r="J227" s="14"/>
      <c r="K227" s="14"/>
      <c r="L227" s="14"/>
      <c r="M227" s="14"/>
      <c r="N227" s="14"/>
      <c r="O227" s="14"/>
      <c r="P227" s="14"/>
    </row>
    <row r="228" spans="1:16" x14ac:dyDescent="0.25">
      <c r="A228" t="s">
        <v>237</v>
      </c>
      <c r="B228">
        <v>1230940800</v>
      </c>
      <c r="C228">
        <v>5.1298000000000003E-2</v>
      </c>
      <c r="D228">
        <v>2.1801000000000001E-2</v>
      </c>
      <c r="E228">
        <v>2.8948000000000002E-2</v>
      </c>
      <c r="F228">
        <v>4.4491000000000003E-2</v>
      </c>
      <c r="I228" s="14"/>
      <c r="J228" s="14"/>
      <c r="K228" s="14"/>
      <c r="L228" s="14"/>
      <c r="M228" s="14"/>
      <c r="N228" s="14"/>
      <c r="O228" s="14"/>
      <c r="P228" s="14"/>
    </row>
    <row r="229" spans="1:16" x14ac:dyDescent="0.25">
      <c r="A229" t="s">
        <v>238</v>
      </c>
      <c r="B229">
        <v>1231545600</v>
      </c>
      <c r="C229">
        <v>3.5777000000000003E-2</v>
      </c>
      <c r="D229">
        <v>2.2013999999999999E-2</v>
      </c>
      <c r="E229">
        <v>2.9998E-2</v>
      </c>
      <c r="F229">
        <v>3.8959000000000001E-2</v>
      </c>
      <c r="I229" s="14"/>
      <c r="J229" s="14"/>
      <c r="K229" s="14"/>
      <c r="L229" s="14"/>
      <c r="M229" s="14"/>
      <c r="N229" s="14"/>
      <c r="O229" s="14"/>
      <c r="P229" s="14"/>
    </row>
    <row r="230" spans="1:16" x14ac:dyDescent="0.25">
      <c r="A230" t="s">
        <v>239</v>
      </c>
      <c r="B230">
        <v>1232150400</v>
      </c>
      <c r="C230">
        <v>3.7114000000000001E-2</v>
      </c>
      <c r="D230">
        <v>2.2242999999999999E-2</v>
      </c>
      <c r="E230">
        <v>3.1081000000000001E-2</v>
      </c>
      <c r="F230">
        <v>3.7215999999999999E-2</v>
      </c>
      <c r="I230" s="14"/>
      <c r="J230" s="14"/>
      <c r="K230" s="14"/>
      <c r="L230" s="14"/>
      <c r="M230" s="14"/>
      <c r="N230" s="14"/>
      <c r="O230" s="14"/>
      <c r="P230" s="14"/>
    </row>
    <row r="231" spans="1:16" x14ac:dyDescent="0.25">
      <c r="A231" t="s">
        <v>240</v>
      </c>
      <c r="B231">
        <v>1232755200</v>
      </c>
      <c r="C231">
        <v>3.5303000000000001E-2</v>
      </c>
      <c r="D231">
        <v>2.2442E-2</v>
      </c>
      <c r="E231">
        <v>3.1727999999999999E-2</v>
      </c>
      <c r="F231">
        <v>3.5934000000000001E-2</v>
      </c>
      <c r="I231" s="14"/>
      <c r="J231" s="14"/>
      <c r="K231" s="14"/>
      <c r="L231" s="14"/>
      <c r="M231" s="14"/>
      <c r="N231" s="14"/>
      <c r="O231" s="14"/>
      <c r="P231" s="14"/>
    </row>
    <row r="232" spans="1:16" x14ac:dyDescent="0.25">
      <c r="A232" t="s">
        <v>241</v>
      </c>
      <c r="B232">
        <v>1233360000</v>
      </c>
      <c r="C232">
        <v>4.1751000000000003E-2</v>
      </c>
      <c r="D232">
        <v>2.2737E-2</v>
      </c>
      <c r="E232">
        <v>3.3308999999999998E-2</v>
      </c>
      <c r="F232">
        <v>3.9219999999999998E-2</v>
      </c>
      <c r="I232" s="14"/>
      <c r="J232" s="14"/>
      <c r="K232" s="14"/>
      <c r="L232" s="14"/>
      <c r="M232" s="14"/>
      <c r="N232" s="14"/>
      <c r="O232" s="14"/>
      <c r="P232" s="14"/>
    </row>
    <row r="233" spans="1:16" x14ac:dyDescent="0.25">
      <c r="A233" t="s">
        <v>242</v>
      </c>
      <c r="B233">
        <v>1233964800</v>
      </c>
      <c r="C233">
        <v>2.6699000000000001E-2</v>
      </c>
      <c r="D233">
        <v>2.2796E-2</v>
      </c>
      <c r="E233">
        <v>3.2250000000000001E-2</v>
      </c>
      <c r="F233">
        <v>3.2446000000000003E-2</v>
      </c>
      <c r="I233" s="14"/>
      <c r="J233" s="14"/>
      <c r="K233" s="14"/>
      <c r="L233" s="14"/>
      <c r="M233" s="14"/>
      <c r="N233" s="14"/>
      <c r="O233" s="14"/>
      <c r="P233" s="14"/>
    </row>
    <row r="234" spans="1:16" x14ac:dyDescent="0.25">
      <c r="A234" t="s">
        <v>243</v>
      </c>
      <c r="B234">
        <v>1234569600</v>
      </c>
      <c r="C234">
        <v>3.508E-2</v>
      </c>
      <c r="D234">
        <v>2.2983E-2</v>
      </c>
      <c r="E234">
        <v>3.2654000000000002E-2</v>
      </c>
      <c r="F234">
        <v>3.3449E-2</v>
      </c>
      <c r="I234" s="14"/>
      <c r="J234" s="14"/>
      <c r="K234" s="14"/>
      <c r="L234" s="14"/>
      <c r="M234" s="14"/>
      <c r="N234" s="14"/>
      <c r="O234" s="14"/>
      <c r="P234" s="14"/>
    </row>
    <row r="235" spans="1:16" x14ac:dyDescent="0.25">
      <c r="A235" t="s">
        <v>244</v>
      </c>
      <c r="B235">
        <v>1235174400</v>
      </c>
      <c r="C235">
        <v>3.2120999999999997E-2</v>
      </c>
      <c r="D235">
        <v>2.3122E-2</v>
      </c>
      <c r="E235">
        <v>3.2571999999999997E-2</v>
      </c>
      <c r="F235">
        <v>3.3062000000000001E-2</v>
      </c>
      <c r="I235" s="14"/>
      <c r="J235" s="14"/>
      <c r="K235" s="14"/>
      <c r="L235" s="14"/>
      <c r="M235" s="14"/>
      <c r="N235" s="14"/>
      <c r="O235" s="14"/>
      <c r="P235" s="14"/>
    </row>
    <row r="236" spans="1:16" x14ac:dyDescent="0.25">
      <c r="A236" t="s">
        <v>245</v>
      </c>
      <c r="B236">
        <v>1235779200</v>
      </c>
      <c r="C236">
        <v>2.2772000000000001E-2</v>
      </c>
      <c r="D236">
        <v>2.3113999999999999E-2</v>
      </c>
      <c r="E236">
        <v>3.0849000000000001E-2</v>
      </c>
      <c r="F236">
        <v>2.4743999999999999E-2</v>
      </c>
      <c r="I236" s="14"/>
      <c r="J236" s="14"/>
      <c r="K236" s="14"/>
      <c r="L236" s="14"/>
      <c r="M236" s="14"/>
      <c r="N236" s="14"/>
      <c r="O236" s="14"/>
      <c r="P236" s="14"/>
    </row>
    <row r="237" spans="1:16" x14ac:dyDescent="0.25">
      <c r="A237" t="s">
        <v>246</v>
      </c>
      <c r="B237">
        <v>1236384000</v>
      </c>
      <c r="C237">
        <v>9.2449999999999997E-3</v>
      </c>
      <c r="D237">
        <v>2.2898999999999999E-2</v>
      </c>
      <c r="E237">
        <v>2.7396E-2</v>
      </c>
      <c r="F237">
        <v>1.6140999999999999E-2</v>
      </c>
      <c r="I237" s="14"/>
      <c r="J237" s="14"/>
      <c r="K237" s="14"/>
      <c r="L237" s="14"/>
      <c r="M237" s="14"/>
      <c r="N237" s="14"/>
      <c r="O237" s="14"/>
      <c r="P237" s="14"/>
    </row>
    <row r="238" spans="1:16" x14ac:dyDescent="0.25">
      <c r="A238" t="s">
        <v>247</v>
      </c>
      <c r="B238">
        <v>1236985200</v>
      </c>
      <c r="C238">
        <v>1.4123999999999999E-2</v>
      </c>
      <c r="D238">
        <v>2.2765000000000001E-2</v>
      </c>
      <c r="E238">
        <v>2.5413999999999999E-2</v>
      </c>
      <c r="F238">
        <v>1.7745E-2</v>
      </c>
      <c r="I238" s="14"/>
      <c r="J238" s="14"/>
      <c r="K238" s="14"/>
      <c r="L238" s="14"/>
      <c r="M238" s="14"/>
      <c r="N238" s="14"/>
      <c r="O238" s="14"/>
      <c r="P238" s="14"/>
    </row>
    <row r="239" spans="1:16" x14ac:dyDescent="0.25">
      <c r="A239" t="s">
        <v>248</v>
      </c>
      <c r="B239">
        <v>1237590000</v>
      </c>
      <c r="C239">
        <v>4.3020999999999997E-2</v>
      </c>
      <c r="D239">
        <v>2.3074000000000001E-2</v>
      </c>
      <c r="E239">
        <v>2.8097E-2</v>
      </c>
      <c r="F239">
        <v>3.0263999999999999E-2</v>
      </c>
      <c r="I239" s="14"/>
      <c r="J239" s="14"/>
      <c r="K239" s="14"/>
      <c r="L239" s="14"/>
      <c r="M239" s="14"/>
      <c r="N239" s="14"/>
      <c r="O239" s="14"/>
      <c r="P239" s="14"/>
    </row>
    <row r="240" spans="1:16" x14ac:dyDescent="0.25">
      <c r="A240" t="s">
        <v>249</v>
      </c>
      <c r="B240">
        <v>1238194800</v>
      </c>
      <c r="C240">
        <v>2.833E-3</v>
      </c>
      <c r="D240">
        <v>2.2761E-2</v>
      </c>
      <c r="E240">
        <v>2.4011000000000001E-2</v>
      </c>
      <c r="F240">
        <v>1.3941E-2</v>
      </c>
      <c r="I240" s="14"/>
      <c r="J240" s="14"/>
      <c r="K240" s="14"/>
      <c r="L240" s="14"/>
      <c r="M240" s="14"/>
      <c r="N240" s="14"/>
      <c r="O240" s="14"/>
      <c r="P240" s="14"/>
    </row>
    <row r="241" spans="1:16" x14ac:dyDescent="0.25">
      <c r="A241" t="s">
        <v>250</v>
      </c>
      <c r="B241">
        <v>1238799600</v>
      </c>
      <c r="C241">
        <v>2.2200000000000001E-2</v>
      </c>
      <c r="D241">
        <v>2.2752000000000001E-2</v>
      </c>
      <c r="E241">
        <v>2.3791E-2</v>
      </c>
      <c r="F241">
        <v>2.0175999999999999E-2</v>
      </c>
      <c r="I241" s="14"/>
      <c r="J241" s="14"/>
      <c r="K241" s="14"/>
      <c r="L241" s="14"/>
      <c r="M241" s="14"/>
      <c r="N241" s="14"/>
      <c r="O241" s="14"/>
      <c r="P241" s="14"/>
    </row>
    <row r="242" spans="1:16" x14ac:dyDescent="0.25">
      <c r="A242" t="s">
        <v>251</v>
      </c>
      <c r="B242">
        <v>1239404400</v>
      </c>
      <c r="C242">
        <v>2.7754000000000001E-2</v>
      </c>
      <c r="D242">
        <v>2.2827E-2</v>
      </c>
      <c r="E242">
        <v>2.4388E-2</v>
      </c>
      <c r="F242">
        <v>2.4153000000000001E-2</v>
      </c>
      <c r="I242" s="14"/>
      <c r="J242" s="14"/>
      <c r="K242" s="14"/>
      <c r="L242" s="14"/>
      <c r="M242" s="14"/>
      <c r="N242" s="14"/>
      <c r="O242" s="14"/>
      <c r="P242" s="14"/>
    </row>
    <row r="243" spans="1:16" x14ac:dyDescent="0.25">
      <c r="A243" t="s">
        <v>252</v>
      </c>
      <c r="B243">
        <v>1240009200</v>
      </c>
      <c r="C243">
        <v>4.3553000000000001E-2</v>
      </c>
      <c r="D243">
        <v>2.3144000000000001E-2</v>
      </c>
      <c r="E243">
        <v>2.7463999999999999E-2</v>
      </c>
      <c r="F243">
        <v>3.5735000000000003E-2</v>
      </c>
      <c r="I243" s="14"/>
      <c r="J243" s="14"/>
      <c r="K243" s="14"/>
      <c r="L243" s="14"/>
      <c r="M243" s="14"/>
      <c r="N243" s="14"/>
      <c r="O243" s="14"/>
      <c r="P243" s="14"/>
    </row>
    <row r="244" spans="1:16" x14ac:dyDescent="0.25">
      <c r="A244" t="s">
        <v>253</v>
      </c>
      <c r="B244">
        <v>1240614000</v>
      </c>
      <c r="C244">
        <v>2.3427E-2</v>
      </c>
      <c r="D244">
        <v>2.3146E-2</v>
      </c>
      <c r="E244">
        <v>2.6738999999999999E-2</v>
      </c>
      <c r="F244">
        <v>2.7515999999999999E-2</v>
      </c>
      <c r="I244" s="14"/>
      <c r="J244" s="14"/>
      <c r="K244" s="14"/>
      <c r="L244" s="14"/>
      <c r="M244" s="14"/>
      <c r="N244" s="14"/>
      <c r="O244" s="14"/>
      <c r="P244" s="14"/>
    </row>
    <row r="245" spans="1:16" x14ac:dyDescent="0.25">
      <c r="A245" t="s">
        <v>254</v>
      </c>
      <c r="B245">
        <v>1241218800</v>
      </c>
      <c r="C245">
        <v>2.0926E-2</v>
      </c>
      <c r="D245">
        <v>2.3109999999999999E-2</v>
      </c>
      <c r="E245">
        <v>2.5780999999999998E-2</v>
      </c>
      <c r="F245">
        <v>2.3467999999999999E-2</v>
      </c>
      <c r="I245" s="14"/>
      <c r="J245" s="14"/>
      <c r="K245" s="14"/>
      <c r="L245" s="14"/>
      <c r="M245" s="14"/>
      <c r="N245" s="14"/>
      <c r="O245" s="14"/>
      <c r="P245" s="14"/>
    </row>
    <row r="246" spans="1:16" x14ac:dyDescent="0.25">
      <c r="A246" t="s">
        <v>255</v>
      </c>
      <c r="B246">
        <v>1241823600</v>
      </c>
      <c r="C246">
        <v>3.6804999999999997E-2</v>
      </c>
      <c r="D246">
        <v>2.3317999999999998E-2</v>
      </c>
      <c r="E246">
        <v>2.7518000000000001E-2</v>
      </c>
      <c r="F246">
        <v>3.0818000000000002E-2</v>
      </c>
      <c r="I246" s="14"/>
      <c r="J246" s="14"/>
      <c r="K246" s="14"/>
      <c r="L246" s="14"/>
      <c r="M246" s="14"/>
      <c r="N246" s="14"/>
      <c r="O246" s="14"/>
      <c r="P246" s="14"/>
    </row>
    <row r="247" spans="1:16" x14ac:dyDescent="0.25">
      <c r="A247" t="s">
        <v>256</v>
      </c>
      <c r="B247">
        <v>1242428400</v>
      </c>
      <c r="C247">
        <v>3.1452000000000001E-2</v>
      </c>
      <c r="D247">
        <v>2.3441E-2</v>
      </c>
      <c r="E247">
        <v>2.8093E-2</v>
      </c>
      <c r="F247">
        <v>3.0554000000000001E-2</v>
      </c>
      <c r="I247" s="14"/>
      <c r="J247" s="14"/>
      <c r="K247" s="14"/>
      <c r="L247" s="14"/>
      <c r="M247" s="14"/>
      <c r="N247" s="14"/>
      <c r="O247" s="14"/>
      <c r="P247" s="14"/>
    </row>
    <row r="248" spans="1:16" x14ac:dyDescent="0.25">
      <c r="A248" t="s">
        <v>257</v>
      </c>
      <c r="B248">
        <v>1243033200</v>
      </c>
      <c r="C248">
        <v>2.6492999999999999E-2</v>
      </c>
      <c r="D248">
        <v>2.3486E-2</v>
      </c>
      <c r="E248">
        <v>2.7812E-2</v>
      </c>
      <c r="F248">
        <v>2.8039999999999999E-2</v>
      </c>
      <c r="I248" s="14"/>
      <c r="J248" s="14"/>
      <c r="K248" s="14"/>
      <c r="L248" s="14"/>
      <c r="M248" s="14"/>
      <c r="N248" s="14"/>
      <c r="O248" s="14"/>
      <c r="P248" s="14"/>
    </row>
    <row r="249" spans="1:16" x14ac:dyDescent="0.25">
      <c r="A249" t="s">
        <v>258</v>
      </c>
      <c r="B249">
        <v>1243638000</v>
      </c>
      <c r="C249">
        <v>2.2803E-2</v>
      </c>
      <c r="D249">
        <v>2.3474999999999999E-2</v>
      </c>
      <c r="E249">
        <v>2.7019000000000001E-2</v>
      </c>
      <c r="F249">
        <v>2.5413999999999999E-2</v>
      </c>
      <c r="I249" s="14"/>
      <c r="J249" s="14"/>
      <c r="K249" s="14"/>
      <c r="L249" s="14"/>
      <c r="M249" s="14"/>
      <c r="N249" s="14"/>
      <c r="O249" s="14"/>
      <c r="P249" s="14"/>
    </row>
    <row r="250" spans="1:16" x14ac:dyDescent="0.25">
      <c r="A250" t="s">
        <v>259</v>
      </c>
      <c r="B250">
        <v>1244242800</v>
      </c>
      <c r="C250">
        <v>1.8206E-2</v>
      </c>
      <c r="D250">
        <v>2.3392E-2</v>
      </c>
      <c r="E250">
        <v>2.5588E-2</v>
      </c>
      <c r="F250">
        <v>2.1184000000000001E-2</v>
      </c>
      <c r="I250" s="14"/>
      <c r="J250" s="14"/>
      <c r="K250" s="14"/>
      <c r="L250" s="14"/>
      <c r="M250" s="14"/>
      <c r="N250" s="14"/>
      <c r="O250" s="14"/>
      <c r="P250" s="14"/>
    </row>
    <row r="251" spans="1:16" x14ac:dyDescent="0.25">
      <c r="A251" t="s">
        <v>260</v>
      </c>
      <c r="B251">
        <v>1244847600</v>
      </c>
      <c r="C251">
        <v>1.8773000000000001E-2</v>
      </c>
      <c r="D251">
        <v>2.332E-2</v>
      </c>
      <c r="E251">
        <v>2.452E-2</v>
      </c>
      <c r="F251">
        <v>2.0532999999999999E-2</v>
      </c>
      <c r="I251" s="14"/>
      <c r="J251" s="14"/>
      <c r="K251" s="14"/>
      <c r="L251" s="14"/>
      <c r="M251" s="14"/>
      <c r="N251" s="14"/>
      <c r="O251" s="14"/>
      <c r="P251" s="14"/>
    </row>
    <row r="252" spans="1:16" x14ac:dyDescent="0.25">
      <c r="A252" t="s">
        <v>261</v>
      </c>
      <c r="B252">
        <v>1245452400</v>
      </c>
      <c r="C252">
        <v>2.7902E-2</v>
      </c>
      <c r="D252">
        <v>2.3389E-2</v>
      </c>
      <c r="E252">
        <v>2.5049999999999999E-2</v>
      </c>
      <c r="F252">
        <v>2.4825E-2</v>
      </c>
      <c r="I252" s="14"/>
      <c r="J252" s="14"/>
      <c r="K252" s="14"/>
      <c r="L252" s="14"/>
      <c r="M252" s="14"/>
      <c r="N252" s="14"/>
      <c r="O252" s="14"/>
      <c r="P252" s="14"/>
    </row>
    <row r="253" spans="1:16" x14ac:dyDescent="0.25">
      <c r="A253" t="s">
        <v>262</v>
      </c>
      <c r="B253">
        <v>1246057200</v>
      </c>
      <c r="C253">
        <v>2.4591999999999999E-2</v>
      </c>
      <c r="D253">
        <v>2.3406E-2</v>
      </c>
      <c r="E253">
        <v>2.4992E-2</v>
      </c>
      <c r="F253">
        <v>2.5222000000000001E-2</v>
      </c>
      <c r="I253" s="14"/>
      <c r="J253" s="14"/>
      <c r="K253" s="14"/>
      <c r="L253" s="14"/>
      <c r="M253" s="14"/>
      <c r="N253" s="14"/>
      <c r="O253" s="14"/>
      <c r="P253" s="14"/>
    </row>
    <row r="254" spans="1:16" x14ac:dyDescent="0.25">
      <c r="A254" t="s">
        <v>263</v>
      </c>
      <c r="B254">
        <v>1246662000</v>
      </c>
      <c r="C254">
        <v>3.3798000000000002E-2</v>
      </c>
      <c r="D254">
        <v>2.3563000000000001E-2</v>
      </c>
      <c r="E254">
        <v>2.6370000000000001E-2</v>
      </c>
      <c r="F254">
        <v>2.9849000000000001E-2</v>
      </c>
      <c r="I254" s="14"/>
      <c r="J254" s="14"/>
      <c r="K254" s="14"/>
      <c r="L254" s="14"/>
      <c r="M254" s="14"/>
      <c r="N254" s="14"/>
      <c r="O254" s="14"/>
      <c r="P254" s="14"/>
    </row>
    <row r="255" spans="1:16" x14ac:dyDescent="0.25">
      <c r="A255" t="s">
        <v>264</v>
      </c>
      <c r="B255">
        <v>1247266800</v>
      </c>
      <c r="C255">
        <v>3.2493000000000001E-2</v>
      </c>
      <c r="D255">
        <v>2.3699000000000001E-2</v>
      </c>
      <c r="E255">
        <v>2.7354E-2</v>
      </c>
      <c r="F255">
        <v>3.1809999999999998E-2</v>
      </c>
      <c r="I255" s="14"/>
      <c r="J255" s="14"/>
      <c r="K255" s="14"/>
      <c r="L255" s="14"/>
      <c r="M255" s="14"/>
      <c r="N255" s="14"/>
      <c r="O255" s="14"/>
      <c r="P255" s="14"/>
    </row>
    <row r="256" spans="1:16" x14ac:dyDescent="0.25">
      <c r="A256" t="s">
        <v>265</v>
      </c>
      <c r="B256">
        <v>1247871600</v>
      </c>
      <c r="C256">
        <v>3.041E-2</v>
      </c>
      <c r="D256">
        <v>2.3800000000000002E-2</v>
      </c>
      <c r="E256">
        <v>2.7784E-2</v>
      </c>
      <c r="F256">
        <v>3.0287000000000001E-2</v>
      </c>
      <c r="I256" s="14"/>
      <c r="J256" s="14"/>
      <c r="K256" s="14"/>
      <c r="L256" s="14"/>
      <c r="M256" s="14"/>
      <c r="N256" s="14"/>
      <c r="O256" s="14"/>
      <c r="P256" s="14"/>
    </row>
    <row r="257" spans="1:16" x14ac:dyDescent="0.25">
      <c r="A257" t="s">
        <v>266</v>
      </c>
      <c r="B257">
        <v>1248476400</v>
      </c>
      <c r="C257">
        <v>1.4323000000000001E-2</v>
      </c>
      <c r="D257">
        <v>2.3651999999999999E-2</v>
      </c>
      <c r="E257">
        <v>2.5589000000000001E-2</v>
      </c>
      <c r="F257">
        <v>2.0643000000000002E-2</v>
      </c>
      <c r="I257" s="14"/>
      <c r="J257" s="14"/>
      <c r="K257" s="14"/>
      <c r="L257" s="14"/>
      <c r="M257" s="14"/>
      <c r="N257" s="14"/>
      <c r="O257" s="14"/>
      <c r="P257" s="14"/>
    </row>
    <row r="258" spans="1:16" x14ac:dyDescent="0.25">
      <c r="A258" t="s">
        <v>267</v>
      </c>
      <c r="B258">
        <v>1249081200</v>
      </c>
      <c r="C258">
        <v>1.0711999999999999E-2</v>
      </c>
      <c r="D258">
        <v>2.3453000000000002E-2</v>
      </c>
      <c r="E258">
        <v>2.3241999999999999E-2</v>
      </c>
      <c r="F258">
        <v>1.5918000000000002E-2</v>
      </c>
      <c r="I258" s="14"/>
      <c r="J258" s="14"/>
      <c r="K258" s="14"/>
      <c r="L258" s="14"/>
      <c r="M258" s="14"/>
      <c r="N258" s="14"/>
      <c r="O258" s="14"/>
      <c r="P258" s="14"/>
    </row>
    <row r="259" spans="1:16" x14ac:dyDescent="0.25">
      <c r="A259" t="s">
        <v>268</v>
      </c>
      <c r="B259">
        <v>1249686000</v>
      </c>
      <c r="C259">
        <v>8.4497000000000003E-2</v>
      </c>
      <c r="D259">
        <v>2.4389000000000001E-2</v>
      </c>
      <c r="E259">
        <v>3.3131000000000001E-2</v>
      </c>
      <c r="F259">
        <v>5.7218999999999999E-2</v>
      </c>
      <c r="I259" s="14"/>
      <c r="J259" s="14"/>
      <c r="K259" s="14"/>
      <c r="L259" s="14"/>
      <c r="M259" s="14"/>
      <c r="N259" s="14"/>
      <c r="O259" s="14"/>
      <c r="P259" s="14"/>
    </row>
    <row r="260" spans="1:16" x14ac:dyDescent="0.25">
      <c r="A260" t="s">
        <v>269</v>
      </c>
      <c r="B260">
        <v>1250290800</v>
      </c>
      <c r="C260">
        <v>4.7222E-2</v>
      </c>
      <c r="D260">
        <v>2.4736000000000001E-2</v>
      </c>
      <c r="E260">
        <v>3.5200000000000002E-2</v>
      </c>
      <c r="F260">
        <v>4.8394E-2</v>
      </c>
      <c r="I260" s="14"/>
      <c r="J260" s="14"/>
      <c r="K260" s="14"/>
      <c r="L260" s="14"/>
      <c r="M260" s="14"/>
      <c r="N260" s="14"/>
      <c r="O260" s="14"/>
      <c r="P260" s="14"/>
    </row>
    <row r="261" spans="1:16" x14ac:dyDescent="0.25">
      <c r="A261" t="s">
        <v>270</v>
      </c>
      <c r="B261">
        <v>1250895600</v>
      </c>
      <c r="C261">
        <v>4.5481000000000001E-2</v>
      </c>
      <c r="D261">
        <v>2.5052999999999999E-2</v>
      </c>
      <c r="E261">
        <v>3.6811000000000003E-2</v>
      </c>
      <c r="F261">
        <v>4.6310999999999998E-2</v>
      </c>
      <c r="I261" s="14"/>
      <c r="J261" s="14"/>
      <c r="K261" s="14"/>
      <c r="L261" s="14"/>
      <c r="M261" s="14"/>
      <c r="N261" s="14"/>
      <c r="O261" s="14"/>
      <c r="P261" s="14"/>
    </row>
    <row r="262" spans="1:16" x14ac:dyDescent="0.25">
      <c r="A262" t="s">
        <v>271</v>
      </c>
      <c r="B262">
        <v>1251500400</v>
      </c>
      <c r="C262">
        <v>2.9961000000000002E-2</v>
      </c>
      <c r="D262">
        <v>2.5127E-2</v>
      </c>
      <c r="E262">
        <v>3.5735000000000003E-2</v>
      </c>
      <c r="F262">
        <v>3.7642000000000002E-2</v>
      </c>
      <c r="I262" s="14"/>
      <c r="J262" s="14"/>
      <c r="K262" s="14"/>
      <c r="L262" s="14"/>
      <c r="M262" s="14"/>
      <c r="N262" s="14"/>
      <c r="O262" s="14"/>
      <c r="P262" s="14"/>
    </row>
    <row r="263" spans="1:16" x14ac:dyDescent="0.25">
      <c r="A263" t="s">
        <v>272</v>
      </c>
      <c r="B263">
        <v>1252105200</v>
      </c>
      <c r="C263">
        <v>4.1789E-2</v>
      </c>
      <c r="D263">
        <v>2.5381000000000001E-2</v>
      </c>
      <c r="E263">
        <v>3.6686999999999997E-2</v>
      </c>
      <c r="F263">
        <v>4.0164999999999999E-2</v>
      </c>
      <c r="I263" s="14"/>
      <c r="J263" s="14"/>
      <c r="K263" s="14"/>
      <c r="L263" s="14"/>
      <c r="M263" s="14"/>
      <c r="N263" s="14"/>
      <c r="O263" s="14"/>
      <c r="P263" s="14"/>
    </row>
    <row r="264" spans="1:16" x14ac:dyDescent="0.25">
      <c r="A264" t="s">
        <v>273</v>
      </c>
      <c r="B264">
        <v>1252710000</v>
      </c>
      <c r="C264">
        <v>7.3704000000000006E-2</v>
      </c>
      <c r="D264">
        <v>2.6120999999999998E-2</v>
      </c>
      <c r="E264">
        <v>4.267E-2</v>
      </c>
      <c r="F264">
        <v>6.1032999999999997E-2</v>
      </c>
      <c r="I264" s="14"/>
      <c r="J264" s="14"/>
      <c r="K264" s="14"/>
      <c r="L264" s="14"/>
      <c r="M264" s="14"/>
      <c r="N264" s="14"/>
      <c r="O264" s="14"/>
      <c r="P264" s="14"/>
    </row>
    <row r="265" spans="1:16" x14ac:dyDescent="0.25">
      <c r="A265" t="s">
        <v>274</v>
      </c>
      <c r="B265">
        <v>1253314800</v>
      </c>
      <c r="C265">
        <v>3.3590000000000002E-2</v>
      </c>
      <c r="D265">
        <v>2.6232999999999999E-2</v>
      </c>
      <c r="E265">
        <v>4.1055000000000001E-2</v>
      </c>
      <c r="F265">
        <v>4.2803000000000001E-2</v>
      </c>
      <c r="I265" s="14"/>
      <c r="J265" s="14"/>
      <c r="K265" s="14"/>
      <c r="L265" s="14"/>
      <c r="M265" s="14"/>
      <c r="N265" s="14"/>
      <c r="O265" s="14"/>
      <c r="P265" s="14"/>
    </row>
    <row r="266" spans="1:16" x14ac:dyDescent="0.25">
      <c r="A266" t="s">
        <v>275</v>
      </c>
      <c r="B266">
        <v>1253919600</v>
      </c>
      <c r="C266">
        <v>3.1834000000000001E-2</v>
      </c>
      <c r="D266">
        <v>2.6318999999999999E-2</v>
      </c>
      <c r="E266">
        <v>3.9729E-2</v>
      </c>
      <c r="F266">
        <v>3.9708E-2</v>
      </c>
      <c r="I266" s="14"/>
      <c r="J266" s="14"/>
      <c r="K266" s="14"/>
      <c r="L266" s="14"/>
      <c r="M266" s="14"/>
      <c r="N266" s="14"/>
      <c r="O266" s="14"/>
      <c r="P266" s="14"/>
    </row>
    <row r="267" spans="1:16" x14ac:dyDescent="0.25">
      <c r="A267" t="s">
        <v>276</v>
      </c>
      <c r="B267">
        <v>1254524400</v>
      </c>
      <c r="C267">
        <v>8.43E-2</v>
      </c>
      <c r="D267">
        <v>2.7206000000000001E-2</v>
      </c>
      <c r="E267">
        <v>4.6813E-2</v>
      </c>
      <c r="F267">
        <v>6.5019999999999994E-2</v>
      </c>
      <c r="I267" s="14"/>
      <c r="J267" s="14"/>
      <c r="K267" s="14"/>
      <c r="L267" s="14"/>
      <c r="M267" s="14"/>
      <c r="N267" s="14"/>
      <c r="O267" s="14"/>
      <c r="P267" s="14"/>
    </row>
    <row r="268" spans="1:16" x14ac:dyDescent="0.25">
      <c r="A268" t="s">
        <v>277</v>
      </c>
      <c r="B268">
        <v>1255129200</v>
      </c>
      <c r="C268">
        <v>6.2418000000000001E-2</v>
      </c>
      <c r="D268">
        <v>2.7743E-2</v>
      </c>
      <c r="E268">
        <v>4.9026E-2</v>
      </c>
      <c r="F268">
        <v>5.9286999999999999E-2</v>
      </c>
      <c r="I268" s="14"/>
      <c r="J268" s="14"/>
      <c r="K268" s="14"/>
      <c r="L268" s="14"/>
      <c r="M268" s="14"/>
      <c r="N268" s="14"/>
      <c r="O268" s="14"/>
      <c r="P268" s="14"/>
    </row>
    <row r="269" spans="1:16" x14ac:dyDescent="0.25">
      <c r="A269" t="s">
        <v>278</v>
      </c>
      <c r="B269">
        <v>1255734000</v>
      </c>
      <c r="C269">
        <v>3.7234999999999997E-2</v>
      </c>
      <c r="D269">
        <v>2.7886000000000001E-2</v>
      </c>
      <c r="E269">
        <v>4.7085000000000002E-2</v>
      </c>
      <c r="F269">
        <v>4.6073999999999997E-2</v>
      </c>
      <c r="I269" s="14"/>
      <c r="J269" s="14"/>
      <c r="K269" s="14"/>
      <c r="L269" s="14"/>
      <c r="M269" s="14"/>
      <c r="N269" s="14"/>
      <c r="O269" s="14"/>
      <c r="P269" s="14"/>
    </row>
    <row r="270" spans="1:16" x14ac:dyDescent="0.25">
      <c r="A270" t="s">
        <v>279</v>
      </c>
      <c r="B270">
        <v>1256338800</v>
      </c>
      <c r="C270">
        <v>3.6617999999999998E-2</v>
      </c>
      <c r="D270">
        <v>2.8018999999999999E-2</v>
      </c>
      <c r="E270">
        <v>4.5435999999999997E-2</v>
      </c>
      <c r="F270">
        <v>4.1668999999999998E-2</v>
      </c>
      <c r="I270" s="14"/>
      <c r="J270" s="14"/>
      <c r="K270" s="14"/>
      <c r="L270" s="14"/>
      <c r="M270" s="14"/>
      <c r="N270" s="14"/>
      <c r="O270" s="14"/>
      <c r="P270" s="14"/>
    </row>
    <row r="271" spans="1:16" x14ac:dyDescent="0.25">
      <c r="A271" t="s">
        <v>280</v>
      </c>
      <c r="B271">
        <v>1256943600</v>
      </c>
      <c r="C271">
        <v>5.6375000000000001E-2</v>
      </c>
      <c r="D271">
        <v>2.8452000000000002E-2</v>
      </c>
      <c r="E271">
        <v>4.7135000000000003E-2</v>
      </c>
      <c r="F271">
        <v>4.9721000000000001E-2</v>
      </c>
      <c r="I271" s="14"/>
      <c r="J271" s="14"/>
      <c r="K271" s="14"/>
      <c r="L271" s="14"/>
      <c r="M271" s="14"/>
      <c r="N271" s="14"/>
      <c r="O271" s="14"/>
      <c r="P271" s="14"/>
    </row>
    <row r="272" spans="1:16" x14ac:dyDescent="0.25">
      <c r="A272" t="s">
        <v>281</v>
      </c>
      <c r="B272">
        <v>1257552000</v>
      </c>
      <c r="C272">
        <v>5.6607999999999999E-2</v>
      </c>
      <c r="D272">
        <v>2.8885000000000001E-2</v>
      </c>
      <c r="E272">
        <v>4.8638000000000001E-2</v>
      </c>
      <c r="F272">
        <v>5.3830999999999997E-2</v>
      </c>
      <c r="I272" s="14"/>
      <c r="J272" s="14"/>
      <c r="K272" s="14"/>
      <c r="L272" s="14"/>
      <c r="M272" s="14"/>
      <c r="N272" s="14"/>
      <c r="O272" s="14"/>
      <c r="P272" s="14"/>
    </row>
    <row r="273" spans="1:16" x14ac:dyDescent="0.25">
      <c r="A273" t="s">
        <v>282</v>
      </c>
      <c r="B273">
        <v>1258156800</v>
      </c>
      <c r="C273">
        <v>3.4868000000000003E-2</v>
      </c>
      <c r="D273">
        <v>2.8974E-2</v>
      </c>
      <c r="E273">
        <v>4.6367999999999999E-2</v>
      </c>
      <c r="F273">
        <v>4.2209999999999998E-2</v>
      </c>
      <c r="I273" s="14"/>
      <c r="J273" s="14"/>
      <c r="K273" s="14"/>
      <c r="L273" s="14"/>
      <c r="M273" s="14"/>
      <c r="N273" s="14"/>
      <c r="O273" s="14"/>
      <c r="P273" s="14"/>
    </row>
    <row r="274" spans="1:16" x14ac:dyDescent="0.25">
      <c r="A274" t="s">
        <v>283</v>
      </c>
      <c r="B274">
        <v>1258761600</v>
      </c>
      <c r="C274">
        <v>5.3136000000000003E-2</v>
      </c>
      <c r="D274">
        <v>2.9343000000000001E-2</v>
      </c>
      <c r="E274">
        <v>4.7448999999999998E-2</v>
      </c>
      <c r="F274">
        <v>4.8996999999999999E-2</v>
      </c>
      <c r="I274" s="14"/>
      <c r="J274" s="14"/>
      <c r="K274" s="14"/>
      <c r="L274" s="14"/>
      <c r="M274" s="14"/>
      <c r="N274" s="14"/>
      <c r="O274" s="14"/>
      <c r="P274" s="14"/>
    </row>
    <row r="275" spans="1:16" x14ac:dyDescent="0.25">
      <c r="A275" t="s">
        <v>284</v>
      </c>
      <c r="B275">
        <v>1259366400</v>
      </c>
      <c r="C275">
        <v>5.0013000000000002E-2</v>
      </c>
      <c r="D275">
        <v>2.9658E-2</v>
      </c>
      <c r="E275">
        <v>4.7791E-2</v>
      </c>
      <c r="F275">
        <v>4.8890999999999997E-2</v>
      </c>
      <c r="I275" s="14"/>
      <c r="J275" s="14"/>
      <c r="K275" s="14"/>
      <c r="L275" s="14"/>
      <c r="M275" s="14"/>
      <c r="N275" s="14"/>
      <c r="O275" s="14"/>
      <c r="P275" s="14"/>
    </row>
    <row r="276" spans="1:16" x14ac:dyDescent="0.25">
      <c r="A276" t="s">
        <v>285</v>
      </c>
      <c r="B276">
        <v>1259971200</v>
      </c>
      <c r="C276">
        <v>6.0656000000000002E-2</v>
      </c>
      <c r="D276">
        <v>3.0131999999999999E-2</v>
      </c>
      <c r="E276">
        <v>4.99E-2</v>
      </c>
      <c r="F276">
        <v>5.7000000000000002E-2</v>
      </c>
      <c r="I276" s="14"/>
      <c r="J276" s="14"/>
      <c r="K276" s="14"/>
      <c r="L276" s="14"/>
      <c r="M276" s="14"/>
      <c r="N276" s="14"/>
      <c r="O276" s="14"/>
      <c r="P276" s="14"/>
    </row>
    <row r="277" spans="1:16" x14ac:dyDescent="0.25">
      <c r="A277" t="s">
        <v>286</v>
      </c>
      <c r="B277">
        <v>1260576000</v>
      </c>
      <c r="C277">
        <v>6.9431000000000007E-2</v>
      </c>
      <c r="D277">
        <v>3.0733E-2</v>
      </c>
      <c r="E277">
        <v>5.2939E-2</v>
      </c>
      <c r="F277">
        <v>6.3104999999999994E-2</v>
      </c>
      <c r="I277" s="14"/>
      <c r="J277" s="14"/>
      <c r="K277" s="14"/>
      <c r="L277" s="14"/>
      <c r="M277" s="14"/>
      <c r="N277" s="14"/>
      <c r="O277" s="14"/>
      <c r="P277" s="14"/>
    </row>
    <row r="278" spans="1:16" x14ac:dyDescent="0.25">
      <c r="A278" t="s">
        <v>287</v>
      </c>
      <c r="B278">
        <v>1261180800</v>
      </c>
      <c r="C278">
        <v>5.3384000000000001E-2</v>
      </c>
      <c r="D278">
        <v>3.1078000000000001E-2</v>
      </c>
      <c r="E278">
        <v>5.2937999999999999E-2</v>
      </c>
      <c r="F278">
        <v>5.6770000000000001E-2</v>
      </c>
      <c r="I278" s="14"/>
      <c r="J278" s="14"/>
      <c r="K278" s="14"/>
      <c r="L278" s="14"/>
      <c r="M278" s="14"/>
      <c r="N278" s="14"/>
      <c r="O278" s="14"/>
      <c r="P278" s="14"/>
    </row>
    <row r="279" spans="1:16" x14ac:dyDescent="0.25">
      <c r="A279" t="s">
        <v>288</v>
      </c>
      <c r="B279">
        <v>1261785600</v>
      </c>
      <c r="C279">
        <v>4.5102000000000003E-2</v>
      </c>
      <c r="D279">
        <v>3.1290999999999999E-2</v>
      </c>
      <c r="E279">
        <v>5.1586E-2</v>
      </c>
      <c r="F279">
        <v>4.8842000000000003E-2</v>
      </c>
      <c r="I279" s="14"/>
      <c r="J279" s="14"/>
      <c r="K279" s="14"/>
      <c r="L279" s="14"/>
      <c r="M279" s="14"/>
      <c r="N279" s="14"/>
      <c r="O279" s="14"/>
      <c r="P279" s="14"/>
    </row>
    <row r="280" spans="1:16" x14ac:dyDescent="0.25">
      <c r="A280" t="s">
        <v>289</v>
      </c>
      <c r="B280">
        <v>1262390400</v>
      </c>
      <c r="C280">
        <v>3.7096999999999998E-2</v>
      </c>
      <c r="D280">
        <v>3.1378000000000003E-2</v>
      </c>
      <c r="E280">
        <v>4.9237999999999997E-2</v>
      </c>
      <c r="F280">
        <v>4.2071999999999998E-2</v>
      </c>
      <c r="I280" s="14"/>
      <c r="J280" s="14"/>
      <c r="K280" s="14"/>
      <c r="L280" s="14"/>
      <c r="M280" s="14"/>
      <c r="N280" s="14"/>
      <c r="O280" s="14"/>
      <c r="P280" s="14"/>
    </row>
    <row r="281" spans="1:16" x14ac:dyDescent="0.25">
      <c r="A281" t="s">
        <v>290</v>
      </c>
      <c r="B281">
        <v>1262995200</v>
      </c>
      <c r="C281">
        <v>3.5636000000000001E-2</v>
      </c>
      <c r="D281">
        <v>3.1440999999999997E-2</v>
      </c>
      <c r="E281">
        <v>4.7002000000000002E-2</v>
      </c>
      <c r="F281">
        <v>3.7831999999999998E-2</v>
      </c>
      <c r="I281" s="14"/>
      <c r="J281" s="14"/>
      <c r="K281" s="14"/>
      <c r="L281" s="14"/>
      <c r="M281" s="14"/>
      <c r="N281" s="14"/>
      <c r="O281" s="14"/>
      <c r="P281" s="14"/>
    </row>
    <row r="282" spans="1:16" x14ac:dyDescent="0.25">
      <c r="A282" t="s">
        <v>291</v>
      </c>
      <c r="B282">
        <v>1263600000</v>
      </c>
      <c r="C282">
        <v>4.3295E-2</v>
      </c>
      <c r="D282">
        <v>3.1621000000000003E-2</v>
      </c>
      <c r="E282">
        <v>4.6459E-2</v>
      </c>
      <c r="F282">
        <v>4.2335999999999999E-2</v>
      </c>
      <c r="I282" s="14"/>
      <c r="J282" s="14"/>
      <c r="K282" s="14"/>
      <c r="L282" s="14"/>
      <c r="M282" s="14"/>
      <c r="N282" s="14"/>
      <c r="O282" s="14"/>
      <c r="P282" s="14"/>
    </row>
    <row r="283" spans="1:16" x14ac:dyDescent="0.25">
      <c r="A283" t="s">
        <v>292</v>
      </c>
      <c r="B283">
        <v>1264204800</v>
      </c>
      <c r="C283">
        <v>4.2537999999999999E-2</v>
      </c>
      <c r="D283">
        <v>3.1787000000000003E-2</v>
      </c>
      <c r="E283">
        <v>4.5835000000000001E-2</v>
      </c>
      <c r="F283">
        <v>4.2976E-2</v>
      </c>
      <c r="I283" s="14"/>
      <c r="J283" s="14"/>
      <c r="K283" s="14"/>
      <c r="L283" s="14"/>
      <c r="M283" s="14"/>
      <c r="N283" s="14"/>
      <c r="O283" s="14"/>
      <c r="P283" s="14"/>
    </row>
    <row r="284" spans="1:16" x14ac:dyDescent="0.25">
      <c r="A284" t="s">
        <v>293</v>
      </c>
      <c r="B284">
        <v>1264809600</v>
      </c>
      <c r="C284">
        <v>4.8854000000000002E-2</v>
      </c>
      <c r="D284">
        <v>3.2046999999999999E-2</v>
      </c>
      <c r="E284">
        <v>4.6302000000000003E-2</v>
      </c>
      <c r="F284">
        <v>4.6565000000000002E-2</v>
      </c>
      <c r="I284" s="14"/>
      <c r="J284" s="14"/>
      <c r="K284" s="14"/>
      <c r="L284" s="14"/>
      <c r="M284" s="14"/>
      <c r="N284" s="14"/>
      <c r="O284" s="14"/>
      <c r="P284" s="14"/>
    </row>
    <row r="285" spans="1:16" x14ac:dyDescent="0.25">
      <c r="A285" t="s">
        <v>294</v>
      </c>
      <c r="B285">
        <v>1265414400</v>
      </c>
      <c r="C285">
        <v>8.94E-3</v>
      </c>
      <c r="D285">
        <v>3.1689000000000002E-2</v>
      </c>
      <c r="E285">
        <v>4.0187E-2</v>
      </c>
      <c r="F285">
        <v>2.3011E-2</v>
      </c>
      <c r="I285" s="14"/>
      <c r="J285" s="14"/>
      <c r="K285" s="14"/>
      <c r="L285" s="14"/>
      <c r="M285" s="14"/>
      <c r="N285" s="14"/>
      <c r="O285" s="14"/>
      <c r="P285" s="14"/>
    </row>
    <row r="286" spans="1:16" x14ac:dyDescent="0.25">
      <c r="A286" t="s">
        <v>295</v>
      </c>
      <c r="B286">
        <v>1266019200</v>
      </c>
      <c r="C286">
        <v>2.1819000000000002E-2</v>
      </c>
      <c r="D286">
        <v>3.1536000000000002E-2</v>
      </c>
      <c r="E286">
        <v>3.7364000000000001E-2</v>
      </c>
      <c r="F286">
        <v>2.4781999999999998E-2</v>
      </c>
      <c r="I286" s="14"/>
      <c r="J286" s="14"/>
      <c r="K286" s="14"/>
      <c r="L286" s="14"/>
      <c r="M286" s="14"/>
      <c r="N286" s="14"/>
      <c r="O286" s="14"/>
      <c r="P286" s="14"/>
    </row>
    <row r="287" spans="1:16" x14ac:dyDescent="0.25">
      <c r="A287" t="s">
        <v>296</v>
      </c>
      <c r="B287">
        <v>1266624000</v>
      </c>
      <c r="C287">
        <v>3.3007000000000002E-2</v>
      </c>
      <c r="D287">
        <v>3.1557000000000002E-2</v>
      </c>
      <c r="E287">
        <v>3.6631999999999998E-2</v>
      </c>
      <c r="F287">
        <v>2.9415E-2</v>
      </c>
      <c r="I287" s="14"/>
      <c r="J287" s="14"/>
      <c r="K287" s="14"/>
      <c r="L287" s="14"/>
      <c r="M287" s="14"/>
      <c r="N287" s="14"/>
      <c r="O287" s="14"/>
      <c r="P287" s="14"/>
    </row>
    <row r="288" spans="1:16" x14ac:dyDescent="0.25">
      <c r="A288" t="s">
        <v>297</v>
      </c>
      <c r="B288">
        <v>1267228800</v>
      </c>
      <c r="C288">
        <v>2.8174999999999999E-2</v>
      </c>
      <c r="D288">
        <v>3.1502000000000002E-2</v>
      </c>
      <c r="E288">
        <v>3.5195999999999998E-2</v>
      </c>
      <c r="F288">
        <v>2.7505999999999999E-2</v>
      </c>
      <c r="I288" s="14"/>
      <c r="J288" s="14"/>
      <c r="K288" s="14"/>
      <c r="L288" s="14"/>
      <c r="M288" s="14"/>
      <c r="N288" s="14"/>
      <c r="O288" s="14"/>
      <c r="P288" s="14"/>
    </row>
    <row r="289" spans="1:16" x14ac:dyDescent="0.25">
      <c r="A289" t="s">
        <v>298</v>
      </c>
      <c r="B289">
        <v>1267833600</v>
      </c>
      <c r="C289">
        <v>4.0969999999999999E-2</v>
      </c>
      <c r="D289">
        <v>3.1646000000000001E-2</v>
      </c>
      <c r="E289">
        <v>3.6149000000000001E-2</v>
      </c>
      <c r="F289">
        <v>3.6184000000000001E-2</v>
      </c>
      <c r="I289" s="14"/>
      <c r="J289" s="14"/>
      <c r="K289" s="14"/>
      <c r="L289" s="14"/>
      <c r="M289" s="14"/>
      <c r="N289" s="14"/>
      <c r="O289" s="14"/>
      <c r="P289" s="14"/>
    </row>
    <row r="290" spans="1:16" x14ac:dyDescent="0.25">
      <c r="A290" t="s">
        <v>299</v>
      </c>
      <c r="B290">
        <v>1268434800</v>
      </c>
      <c r="C290">
        <v>3.7428999999999997E-2</v>
      </c>
      <c r="D290">
        <v>3.1731000000000002E-2</v>
      </c>
      <c r="E290">
        <v>3.6298999999999998E-2</v>
      </c>
      <c r="F290">
        <v>3.6389999999999999E-2</v>
      </c>
      <c r="I290" s="14"/>
      <c r="J290" s="14"/>
      <c r="K290" s="14"/>
      <c r="L290" s="14"/>
      <c r="M290" s="14"/>
      <c r="N290" s="14"/>
      <c r="O290" s="14"/>
      <c r="P290" s="14"/>
    </row>
    <row r="291" spans="1:16" x14ac:dyDescent="0.25">
      <c r="A291" t="s">
        <v>300</v>
      </c>
      <c r="B291">
        <v>1269039600</v>
      </c>
      <c r="C291">
        <v>3.8514E-2</v>
      </c>
      <c r="D291">
        <v>3.1833E-2</v>
      </c>
      <c r="E291">
        <v>3.6602000000000003E-2</v>
      </c>
      <c r="F291">
        <v>3.7071E-2</v>
      </c>
      <c r="I291" s="14"/>
      <c r="J291" s="14"/>
      <c r="K291" s="14"/>
      <c r="L291" s="14"/>
      <c r="M291" s="14"/>
      <c r="N291" s="14"/>
      <c r="O291" s="14"/>
      <c r="P291" s="14"/>
    </row>
    <row r="292" spans="1:16" x14ac:dyDescent="0.25">
      <c r="A292" t="s">
        <v>301</v>
      </c>
      <c r="B292">
        <v>1269644400</v>
      </c>
      <c r="C292">
        <v>3.5883999999999999E-2</v>
      </c>
      <c r="D292">
        <v>3.1892999999999998E-2</v>
      </c>
      <c r="E292">
        <v>3.6469000000000001E-2</v>
      </c>
      <c r="F292">
        <v>3.6471999999999997E-2</v>
      </c>
      <c r="I292" s="14"/>
      <c r="J292" s="14"/>
      <c r="K292" s="14"/>
      <c r="L292" s="14"/>
      <c r="M292" s="14"/>
      <c r="N292" s="14"/>
      <c r="O292" s="14"/>
      <c r="P292" s="14"/>
    </row>
    <row r="293" spans="1:16" x14ac:dyDescent="0.25">
      <c r="A293" t="s">
        <v>302</v>
      </c>
      <c r="B293">
        <v>1270249200</v>
      </c>
      <c r="C293">
        <v>2.3696999999999999E-2</v>
      </c>
      <c r="D293">
        <v>3.1765000000000002E-2</v>
      </c>
      <c r="E293">
        <v>3.4362999999999998E-2</v>
      </c>
      <c r="F293">
        <v>2.8402E-2</v>
      </c>
      <c r="I293" s="14"/>
      <c r="J293" s="14"/>
      <c r="K293" s="14"/>
      <c r="L293" s="14"/>
      <c r="M293" s="14"/>
      <c r="N293" s="14"/>
      <c r="O293" s="14"/>
      <c r="P293" s="14"/>
    </row>
    <row r="294" spans="1:16" x14ac:dyDescent="0.25">
      <c r="A294" t="s">
        <v>303</v>
      </c>
      <c r="B294">
        <v>1270854000</v>
      </c>
      <c r="C294">
        <v>1.9222E-2</v>
      </c>
      <c r="D294">
        <v>3.1570000000000001E-2</v>
      </c>
      <c r="E294">
        <v>3.1909E-2</v>
      </c>
      <c r="F294">
        <v>2.2915000000000001E-2</v>
      </c>
      <c r="I294" s="14"/>
      <c r="J294" s="14"/>
      <c r="K294" s="14"/>
      <c r="L294" s="14"/>
      <c r="M294" s="14"/>
      <c r="N294" s="14"/>
      <c r="O294" s="14"/>
      <c r="P294" s="14"/>
    </row>
    <row r="295" spans="1:16" x14ac:dyDescent="0.25">
      <c r="A295" t="s">
        <v>304</v>
      </c>
      <c r="B295">
        <v>1271458800</v>
      </c>
      <c r="C295">
        <v>2.1541999999999999E-2</v>
      </c>
      <c r="D295">
        <v>3.1413999999999997E-2</v>
      </c>
      <c r="E295">
        <v>3.0242999999999999E-2</v>
      </c>
      <c r="F295">
        <v>2.2325999999999999E-2</v>
      </c>
      <c r="I295" s="14"/>
      <c r="J295" s="14"/>
      <c r="K295" s="14"/>
      <c r="L295" s="14"/>
      <c r="M295" s="14"/>
      <c r="N295" s="14"/>
      <c r="O295" s="14"/>
      <c r="P295" s="14"/>
    </row>
    <row r="296" spans="1:16" x14ac:dyDescent="0.25">
      <c r="A296" t="s">
        <v>305</v>
      </c>
      <c r="B296">
        <v>1272063600</v>
      </c>
      <c r="C296">
        <v>2.2034000000000002E-2</v>
      </c>
      <c r="D296">
        <v>3.1267999999999997E-2</v>
      </c>
      <c r="E296">
        <v>2.8934999999999999E-2</v>
      </c>
      <c r="F296">
        <v>2.257E-2</v>
      </c>
      <c r="I296" s="14"/>
      <c r="J296" s="14"/>
      <c r="K296" s="14"/>
      <c r="L296" s="14"/>
      <c r="M296" s="14"/>
      <c r="N296" s="14"/>
      <c r="O296" s="14"/>
      <c r="P296" s="14"/>
    </row>
    <row r="297" spans="1:16" x14ac:dyDescent="0.25">
      <c r="A297" t="s">
        <v>306</v>
      </c>
      <c r="B297">
        <v>1272668400</v>
      </c>
      <c r="C297">
        <v>1.8457999999999999E-2</v>
      </c>
      <c r="D297">
        <v>3.1067999999999998E-2</v>
      </c>
      <c r="E297">
        <v>2.7172000000000002E-2</v>
      </c>
      <c r="F297">
        <v>1.891E-2</v>
      </c>
      <c r="I297" s="14"/>
      <c r="J297" s="14"/>
      <c r="K297" s="14"/>
      <c r="L297" s="14"/>
      <c r="M297" s="14"/>
      <c r="N297" s="14"/>
      <c r="O297" s="14"/>
      <c r="P297" s="14"/>
    </row>
    <row r="298" spans="1:16" x14ac:dyDescent="0.25">
      <c r="A298" t="s">
        <v>307</v>
      </c>
      <c r="B298">
        <v>1273273200</v>
      </c>
      <c r="C298">
        <v>1.9999999999999999E-6</v>
      </c>
      <c r="D298">
        <v>3.0589999999999999E-2</v>
      </c>
      <c r="E298">
        <v>2.2806E-2</v>
      </c>
      <c r="F298">
        <v>7.9399999999999991E-3</v>
      </c>
      <c r="I298" s="14"/>
      <c r="J298" s="14"/>
      <c r="K298" s="14"/>
      <c r="L298" s="14"/>
      <c r="M298" s="14"/>
      <c r="N298" s="14"/>
      <c r="O298" s="14"/>
      <c r="P298" s="14"/>
    </row>
    <row r="299" spans="1:16" x14ac:dyDescent="0.25">
      <c r="A299" t="s">
        <v>308</v>
      </c>
      <c r="B299">
        <v>1273878000</v>
      </c>
      <c r="C299">
        <v>0</v>
      </c>
      <c r="D299">
        <v>3.0117999999999999E-2</v>
      </c>
      <c r="E299">
        <v>1.9141999999999999E-2</v>
      </c>
      <c r="F299">
        <v>3.3340000000000002E-3</v>
      </c>
      <c r="I299" s="14"/>
      <c r="J299" s="14"/>
      <c r="K299" s="14"/>
      <c r="L299" s="14"/>
      <c r="M299" s="14"/>
      <c r="N299" s="14"/>
      <c r="O299" s="14"/>
      <c r="P299" s="14"/>
    </row>
    <row r="300" spans="1:16" x14ac:dyDescent="0.25">
      <c r="A300" t="s">
        <v>309</v>
      </c>
      <c r="B300">
        <v>1274482800</v>
      </c>
      <c r="C300">
        <v>0</v>
      </c>
      <c r="D300">
        <v>2.9654E-2</v>
      </c>
      <c r="E300">
        <v>1.6066E-2</v>
      </c>
      <c r="F300">
        <v>1.4E-3</v>
      </c>
      <c r="I300" s="14"/>
      <c r="J300" s="14"/>
      <c r="K300" s="14"/>
      <c r="L300" s="14"/>
      <c r="M300" s="14"/>
      <c r="N300" s="14"/>
      <c r="O300" s="14"/>
      <c r="P300" s="14"/>
    </row>
    <row r="301" spans="1:16" x14ac:dyDescent="0.25">
      <c r="A301" t="s">
        <v>310</v>
      </c>
      <c r="B301">
        <v>1275087600</v>
      </c>
      <c r="C301">
        <v>0</v>
      </c>
      <c r="D301">
        <v>2.9197000000000001E-2</v>
      </c>
      <c r="E301">
        <v>1.3485E-2</v>
      </c>
      <c r="F301">
        <v>5.8799999999999998E-4</v>
      </c>
      <c r="I301" s="14"/>
      <c r="J301" s="14"/>
      <c r="K301" s="14"/>
      <c r="L301" s="14"/>
      <c r="M301" s="14"/>
      <c r="N301" s="14"/>
      <c r="O301" s="14"/>
      <c r="P301" s="14"/>
    </row>
    <row r="302" spans="1:16" x14ac:dyDescent="0.25">
      <c r="A302" t="s">
        <v>311</v>
      </c>
      <c r="B302">
        <v>1275692400</v>
      </c>
      <c r="C302">
        <v>0</v>
      </c>
      <c r="D302">
        <v>2.8746000000000001E-2</v>
      </c>
      <c r="E302">
        <v>1.1318E-2</v>
      </c>
      <c r="F302">
        <v>2.4699999999999999E-4</v>
      </c>
      <c r="I302" s="14"/>
      <c r="J302" s="14"/>
      <c r="K302" s="14"/>
      <c r="L302" s="14"/>
      <c r="M302" s="14"/>
      <c r="N302" s="14"/>
      <c r="O302" s="14"/>
      <c r="P302" s="14"/>
    </row>
    <row r="303" spans="1:16" x14ac:dyDescent="0.25">
      <c r="A303" t="s">
        <v>312</v>
      </c>
      <c r="B303">
        <v>1276297200</v>
      </c>
      <c r="C303">
        <v>0</v>
      </c>
      <c r="D303">
        <v>2.8302999999999998E-2</v>
      </c>
      <c r="E303">
        <v>9.4990000000000005E-3</v>
      </c>
      <c r="F303">
        <v>1.0399999999999999E-4</v>
      </c>
      <c r="I303" s="14"/>
      <c r="J303" s="14"/>
      <c r="K303" s="14"/>
      <c r="L303" s="14"/>
      <c r="M303" s="14"/>
      <c r="N303" s="14"/>
      <c r="O303" s="14"/>
      <c r="P303" s="14"/>
    </row>
    <row r="304" spans="1:16" x14ac:dyDescent="0.25">
      <c r="A304" t="s">
        <v>313</v>
      </c>
      <c r="B304">
        <v>1276902000</v>
      </c>
      <c r="C304">
        <v>0</v>
      </c>
      <c r="D304">
        <v>2.7866999999999999E-2</v>
      </c>
      <c r="E304">
        <v>7.9729999999999992E-3</v>
      </c>
      <c r="F304">
        <v>4.3999999999999999E-5</v>
      </c>
      <c r="I304" s="14"/>
      <c r="J304" s="14"/>
      <c r="K304" s="14"/>
      <c r="L304" s="14"/>
      <c r="M304" s="14"/>
      <c r="N304" s="14"/>
      <c r="O304" s="14"/>
      <c r="P304" s="14"/>
    </row>
    <row r="305" spans="1:16" x14ac:dyDescent="0.25">
      <c r="A305" t="s">
        <v>314</v>
      </c>
      <c r="B305">
        <v>1277506800</v>
      </c>
      <c r="C305">
        <v>0</v>
      </c>
      <c r="D305">
        <v>2.7437E-2</v>
      </c>
      <c r="E305">
        <v>6.692E-3</v>
      </c>
      <c r="F305">
        <v>1.8E-5</v>
      </c>
      <c r="I305" s="14"/>
      <c r="J305" s="14"/>
      <c r="K305" s="14"/>
      <c r="L305" s="14"/>
      <c r="M305" s="14"/>
      <c r="N305" s="14"/>
      <c r="O305" s="14"/>
      <c r="P305" s="14"/>
    </row>
    <row r="306" spans="1:16" x14ac:dyDescent="0.25">
      <c r="A306" t="s">
        <v>315</v>
      </c>
      <c r="B306">
        <v>1278111600</v>
      </c>
      <c r="C306">
        <v>0</v>
      </c>
      <c r="D306">
        <v>2.7014E-2</v>
      </c>
      <c r="E306">
        <v>5.6169999999999996E-3</v>
      </c>
      <c r="F306">
        <v>7.9999999999999996E-6</v>
      </c>
      <c r="I306" s="14"/>
      <c r="J306" s="14"/>
      <c r="K306" s="14"/>
      <c r="L306" s="14"/>
      <c r="M306" s="14"/>
      <c r="N306" s="14"/>
      <c r="O306" s="14"/>
      <c r="P306" s="14"/>
    </row>
    <row r="307" spans="1:16" x14ac:dyDescent="0.25">
      <c r="A307" t="s">
        <v>316</v>
      </c>
      <c r="B307">
        <v>1278716400</v>
      </c>
      <c r="C307">
        <v>0</v>
      </c>
      <c r="D307">
        <v>2.6598E-2</v>
      </c>
      <c r="E307">
        <v>4.7140000000000003E-3</v>
      </c>
      <c r="F307">
        <v>3.0000000000000001E-6</v>
      </c>
      <c r="I307" s="14"/>
      <c r="J307" s="14"/>
      <c r="K307" s="14"/>
      <c r="L307" s="14"/>
      <c r="M307" s="14"/>
      <c r="N307" s="14"/>
      <c r="O307" s="14"/>
      <c r="P307" s="14"/>
    </row>
    <row r="308" spans="1:16" x14ac:dyDescent="0.25">
      <c r="A308" t="s">
        <v>317</v>
      </c>
      <c r="B308">
        <v>1279321200</v>
      </c>
      <c r="C308">
        <v>0</v>
      </c>
      <c r="D308">
        <v>2.6187999999999999E-2</v>
      </c>
      <c r="E308">
        <v>3.9569999999999996E-3</v>
      </c>
      <c r="F308">
        <v>9.9999999999999995E-7</v>
      </c>
      <c r="I308" s="14"/>
      <c r="J308" s="14"/>
      <c r="K308" s="14"/>
      <c r="L308" s="14"/>
      <c r="M308" s="14"/>
      <c r="N308" s="14"/>
      <c r="O308" s="14"/>
      <c r="P308" s="14"/>
    </row>
    <row r="309" spans="1:16" x14ac:dyDescent="0.25">
      <c r="A309" t="s">
        <v>318</v>
      </c>
      <c r="B309">
        <v>1279926000</v>
      </c>
      <c r="C309">
        <v>0</v>
      </c>
      <c r="D309">
        <v>2.5784000000000001E-2</v>
      </c>
      <c r="E309">
        <v>3.3210000000000002E-3</v>
      </c>
      <c r="F309">
        <v>9.9999999999999995E-7</v>
      </c>
      <c r="I309" s="14"/>
      <c r="J309" s="14"/>
      <c r="K309" s="14"/>
      <c r="L309" s="14"/>
      <c r="M309" s="14"/>
      <c r="N309" s="14"/>
      <c r="O309" s="14"/>
      <c r="P309" s="14"/>
    </row>
    <row r="310" spans="1:16" x14ac:dyDescent="0.25">
      <c r="A310" t="s">
        <v>319</v>
      </c>
      <c r="B310">
        <v>1280530800</v>
      </c>
      <c r="C310">
        <v>0</v>
      </c>
      <c r="D310">
        <v>2.5387E-2</v>
      </c>
      <c r="E310">
        <v>2.787E-3</v>
      </c>
      <c r="F310">
        <v>0</v>
      </c>
      <c r="I310" s="14"/>
      <c r="J310" s="14"/>
      <c r="K310" s="14"/>
      <c r="L310" s="14"/>
      <c r="M310" s="14"/>
      <c r="N310" s="14"/>
      <c r="O310" s="14"/>
      <c r="P310" s="14"/>
    </row>
    <row r="311" spans="1:16" x14ac:dyDescent="0.25">
      <c r="A311" t="s">
        <v>320</v>
      </c>
      <c r="B311">
        <v>1281135600</v>
      </c>
      <c r="C311">
        <v>0</v>
      </c>
      <c r="D311">
        <v>2.4995E-2</v>
      </c>
      <c r="E311">
        <v>2.3389999999999999E-3</v>
      </c>
      <c r="F311">
        <v>0</v>
      </c>
      <c r="I311" s="14"/>
      <c r="J311" s="14"/>
      <c r="K311" s="14"/>
      <c r="L311" s="14"/>
      <c r="M311" s="14"/>
      <c r="N311" s="14"/>
      <c r="O311" s="14"/>
      <c r="P311" s="14"/>
    </row>
    <row r="312" spans="1:16" x14ac:dyDescent="0.25">
      <c r="A312" t="s">
        <v>321</v>
      </c>
      <c r="B312">
        <v>1281740400</v>
      </c>
      <c r="C312">
        <v>0</v>
      </c>
      <c r="D312">
        <v>2.461E-2</v>
      </c>
      <c r="E312">
        <v>1.964E-3</v>
      </c>
      <c r="F312">
        <v>0</v>
      </c>
      <c r="I312" s="14"/>
      <c r="J312" s="14"/>
      <c r="K312" s="14"/>
      <c r="L312" s="14"/>
      <c r="M312" s="14"/>
      <c r="N312" s="14"/>
      <c r="O312" s="14"/>
      <c r="P312" s="14"/>
    </row>
    <row r="313" spans="1:16" x14ac:dyDescent="0.25">
      <c r="A313" t="s">
        <v>322</v>
      </c>
      <c r="B313">
        <v>1282345200</v>
      </c>
      <c r="C313">
        <v>0</v>
      </c>
      <c r="D313">
        <v>2.4230999999999999E-2</v>
      </c>
      <c r="E313">
        <v>1.6479999999999999E-3</v>
      </c>
      <c r="F313">
        <v>0</v>
      </c>
      <c r="H313" s="14">
        <f>SUM(D261:D313)</f>
        <v>1.5390990000000002</v>
      </c>
      <c r="I313" s="14"/>
      <c r="J313" s="14"/>
      <c r="K313" s="14"/>
      <c r="L313" s="14"/>
      <c r="M313" s="14"/>
      <c r="N313" s="14"/>
      <c r="O313" s="14"/>
      <c r="P313" s="14"/>
    </row>
    <row r="314" spans="1:16" x14ac:dyDescent="0.25">
      <c r="A314" t="s">
        <v>323</v>
      </c>
      <c r="B314">
        <v>1282950000</v>
      </c>
      <c r="C314">
        <v>0</v>
      </c>
      <c r="D314">
        <v>2.3857E-2</v>
      </c>
      <c r="E314">
        <v>1.3829999999999999E-3</v>
      </c>
      <c r="F314">
        <v>0</v>
      </c>
      <c r="I314" s="14"/>
      <c r="J314" s="14"/>
      <c r="K314" s="14"/>
      <c r="L314" s="14"/>
      <c r="M314" s="14"/>
      <c r="N314" s="14"/>
      <c r="O314" s="14"/>
      <c r="P314" s="14"/>
    </row>
    <row r="315" spans="1:16" x14ac:dyDescent="0.25">
      <c r="A315" t="s">
        <v>324</v>
      </c>
      <c r="B315">
        <v>1283554800</v>
      </c>
      <c r="C315">
        <v>0</v>
      </c>
      <c r="D315">
        <v>2.3488999999999999E-2</v>
      </c>
      <c r="E315">
        <v>1.1609999999999999E-3</v>
      </c>
      <c r="F315">
        <v>0</v>
      </c>
      <c r="I315" s="14"/>
      <c r="J315" s="14"/>
      <c r="K315" s="14"/>
      <c r="L315" s="14"/>
      <c r="M315" s="14"/>
      <c r="N315" s="14"/>
      <c r="O315" s="14"/>
      <c r="P315" s="14"/>
    </row>
    <row r="316" spans="1:16" x14ac:dyDescent="0.25">
      <c r="A316" t="s">
        <v>325</v>
      </c>
      <c r="B316">
        <v>1284159600</v>
      </c>
      <c r="C316">
        <v>0</v>
      </c>
      <c r="D316">
        <v>2.3127000000000002E-2</v>
      </c>
      <c r="E316">
        <v>9.7400000000000004E-4</v>
      </c>
      <c r="F316">
        <v>0</v>
      </c>
      <c r="I316" s="14"/>
      <c r="J316" s="14"/>
      <c r="K316" s="14"/>
      <c r="L316" s="14"/>
      <c r="M316" s="14"/>
      <c r="N316" s="14"/>
      <c r="O316" s="14"/>
      <c r="P316" s="14"/>
    </row>
    <row r="317" spans="1:16" x14ac:dyDescent="0.25">
      <c r="A317" t="s">
        <v>326</v>
      </c>
      <c r="B317">
        <v>1284764400</v>
      </c>
      <c r="C317">
        <v>0</v>
      </c>
      <c r="D317">
        <v>2.2769999999999999E-2</v>
      </c>
      <c r="E317">
        <v>8.1800000000000004E-4</v>
      </c>
      <c r="F317">
        <v>0</v>
      </c>
      <c r="I317" s="14"/>
      <c r="J317" s="14"/>
      <c r="K317" s="14"/>
      <c r="L317" s="14"/>
      <c r="M317" s="14"/>
      <c r="N317" s="14"/>
      <c r="O317" s="14"/>
      <c r="P317" s="14"/>
    </row>
    <row r="318" spans="1:16" x14ac:dyDescent="0.25">
      <c r="A318" t="s">
        <v>327</v>
      </c>
      <c r="B318">
        <v>1285369200</v>
      </c>
      <c r="C318">
        <v>0</v>
      </c>
      <c r="D318">
        <v>2.2419000000000001E-2</v>
      </c>
      <c r="E318">
        <v>6.8599999999999998E-4</v>
      </c>
      <c r="F318">
        <v>0</v>
      </c>
      <c r="I318" s="14"/>
      <c r="J318" s="14"/>
      <c r="K318" s="14"/>
      <c r="L318" s="14"/>
      <c r="M318" s="14"/>
      <c r="N318" s="14"/>
      <c r="O318" s="14"/>
      <c r="P318" s="14"/>
    </row>
    <row r="319" spans="1:16" x14ac:dyDescent="0.25">
      <c r="A319" t="s">
        <v>328</v>
      </c>
      <c r="B319">
        <v>1285974000</v>
      </c>
      <c r="C319">
        <v>2.6970000000000002E-3</v>
      </c>
      <c r="D319">
        <v>2.2116E-2</v>
      </c>
      <c r="E319">
        <v>1.016E-3</v>
      </c>
      <c r="F319">
        <v>1.691E-3</v>
      </c>
      <c r="I319" s="14"/>
      <c r="J319" s="14"/>
      <c r="K319" s="14"/>
      <c r="L319" s="14"/>
      <c r="M319" s="14"/>
      <c r="N319" s="14"/>
      <c r="O319" s="14"/>
      <c r="P319" s="14"/>
    </row>
    <row r="320" spans="1:16" x14ac:dyDescent="0.25">
      <c r="A320" t="s">
        <v>329</v>
      </c>
      <c r="B320">
        <v>1286578800</v>
      </c>
      <c r="C320">
        <v>3.437E-3</v>
      </c>
      <c r="D320">
        <v>2.1826999999999999E-2</v>
      </c>
      <c r="E320">
        <v>1.402E-3</v>
      </c>
      <c r="F320">
        <v>2.6949999999999999E-3</v>
      </c>
      <c r="I320" s="14"/>
      <c r="J320" s="14"/>
      <c r="K320" s="14"/>
      <c r="L320" s="14"/>
      <c r="M320" s="14"/>
      <c r="N320" s="14"/>
      <c r="O320" s="14"/>
      <c r="P320" s="14"/>
    </row>
    <row r="321" spans="1:16" x14ac:dyDescent="0.25">
      <c r="A321" t="s">
        <v>330</v>
      </c>
      <c r="B321">
        <v>1287183600</v>
      </c>
      <c r="C321">
        <v>4.8799999999999999E-4</v>
      </c>
      <c r="D321">
        <v>2.1498E-2</v>
      </c>
      <c r="E321">
        <v>1.2489999999999999E-3</v>
      </c>
      <c r="F321">
        <v>1.32E-3</v>
      </c>
      <c r="I321" s="14"/>
      <c r="J321" s="14"/>
      <c r="K321" s="14"/>
      <c r="L321" s="14"/>
      <c r="M321" s="14"/>
      <c r="N321" s="14"/>
      <c r="O321" s="14"/>
      <c r="P321" s="14"/>
    </row>
    <row r="322" spans="1:16" x14ac:dyDescent="0.25">
      <c r="A322" t="s">
        <v>331</v>
      </c>
      <c r="B322">
        <v>1287788400</v>
      </c>
      <c r="C322">
        <v>0</v>
      </c>
      <c r="D322">
        <v>2.1166999999999998E-2</v>
      </c>
      <c r="E322">
        <v>1.049E-3</v>
      </c>
      <c r="F322">
        <v>5.5400000000000002E-4</v>
      </c>
      <c r="I322" s="14"/>
      <c r="J322" s="14"/>
      <c r="K322" s="14"/>
      <c r="L322" s="14"/>
      <c r="M322" s="14"/>
      <c r="N322" s="14"/>
      <c r="O322" s="14"/>
      <c r="P322" s="14"/>
    </row>
    <row r="323" spans="1:16" x14ac:dyDescent="0.25">
      <c r="A323" t="s">
        <v>332</v>
      </c>
      <c r="B323">
        <v>1288393200</v>
      </c>
      <c r="C323">
        <v>0</v>
      </c>
      <c r="D323">
        <v>2.0840000000000001E-2</v>
      </c>
      <c r="E323">
        <v>8.8000000000000003E-4</v>
      </c>
      <c r="F323">
        <v>2.33E-4</v>
      </c>
      <c r="I323" s="14"/>
      <c r="J323" s="14"/>
      <c r="K323" s="14"/>
      <c r="L323" s="14"/>
      <c r="M323" s="14"/>
      <c r="N323" s="14"/>
      <c r="O323" s="14"/>
      <c r="P323" s="14"/>
    </row>
    <row r="324" spans="1:16" x14ac:dyDescent="0.25">
      <c r="A324" t="s">
        <v>333</v>
      </c>
      <c r="B324">
        <v>1289001600</v>
      </c>
      <c r="C324">
        <v>0</v>
      </c>
      <c r="D324">
        <v>2.0517000000000001E-2</v>
      </c>
      <c r="E324">
        <v>7.3800000000000005E-4</v>
      </c>
      <c r="F324">
        <v>9.7E-5</v>
      </c>
      <c r="I324" s="14"/>
      <c r="J324" s="14"/>
      <c r="K324" s="14"/>
      <c r="L324" s="14"/>
      <c r="M324" s="14"/>
      <c r="N324" s="14"/>
      <c r="O324" s="14"/>
      <c r="P324" s="14"/>
    </row>
    <row r="325" spans="1:16" x14ac:dyDescent="0.25">
      <c r="A325" t="s">
        <v>334</v>
      </c>
      <c r="B325">
        <v>1289606400</v>
      </c>
      <c r="C325">
        <v>0</v>
      </c>
      <c r="D325">
        <v>2.0201E-2</v>
      </c>
      <c r="E325">
        <v>6.1899999999999998E-4</v>
      </c>
      <c r="F325">
        <v>4.1E-5</v>
      </c>
      <c r="I325" s="14"/>
      <c r="J325" s="14"/>
      <c r="K325" s="14"/>
      <c r="L325" s="14"/>
      <c r="M325" s="14"/>
      <c r="N325" s="14"/>
      <c r="O325" s="14"/>
      <c r="P325" s="14"/>
    </row>
    <row r="326" spans="1:16" x14ac:dyDescent="0.25">
      <c r="A326" t="s">
        <v>335</v>
      </c>
      <c r="B326">
        <v>1290211200</v>
      </c>
      <c r="C326">
        <v>0</v>
      </c>
      <c r="D326">
        <v>1.9890000000000001E-2</v>
      </c>
      <c r="E326">
        <v>5.1999999999999995E-4</v>
      </c>
      <c r="F326">
        <v>1.7E-5</v>
      </c>
      <c r="I326" s="14"/>
      <c r="J326" s="14"/>
      <c r="K326" s="14"/>
      <c r="L326" s="14"/>
      <c r="M326" s="14"/>
      <c r="N326" s="14"/>
      <c r="O326" s="14"/>
      <c r="P326" s="14"/>
    </row>
    <row r="327" spans="1:16" x14ac:dyDescent="0.25">
      <c r="A327" t="s">
        <v>336</v>
      </c>
      <c r="B327">
        <v>1290816000</v>
      </c>
      <c r="C327">
        <v>0</v>
      </c>
      <c r="D327">
        <v>1.9583E-2</v>
      </c>
      <c r="E327">
        <v>4.3600000000000003E-4</v>
      </c>
      <c r="F327">
        <v>6.9999999999999999E-6</v>
      </c>
      <c r="I327" s="14"/>
      <c r="J327" s="14"/>
      <c r="K327" s="14"/>
      <c r="L327" s="14"/>
      <c r="M327" s="14"/>
      <c r="N327" s="14"/>
      <c r="O327" s="14"/>
      <c r="P327" s="14"/>
    </row>
    <row r="328" spans="1:16" x14ac:dyDescent="0.25">
      <c r="A328" t="s">
        <v>337</v>
      </c>
      <c r="B328">
        <v>1291420800</v>
      </c>
      <c r="C328">
        <v>0</v>
      </c>
      <c r="D328">
        <v>1.9281E-2</v>
      </c>
      <c r="E328">
        <v>3.6600000000000001E-4</v>
      </c>
      <c r="F328">
        <v>3.0000000000000001E-6</v>
      </c>
      <c r="I328" s="14"/>
      <c r="J328" s="14"/>
      <c r="K328" s="14"/>
      <c r="L328" s="14"/>
      <c r="M328" s="14"/>
      <c r="N328" s="14"/>
      <c r="O328" s="14"/>
      <c r="P328" s="14"/>
    </row>
    <row r="329" spans="1:16" x14ac:dyDescent="0.25">
      <c r="A329" t="s">
        <v>338</v>
      </c>
      <c r="B329">
        <v>1292025600</v>
      </c>
      <c r="C329">
        <v>0</v>
      </c>
      <c r="D329">
        <v>1.8984000000000001E-2</v>
      </c>
      <c r="E329">
        <v>3.0699999999999998E-4</v>
      </c>
      <c r="F329">
        <v>9.9999999999999995E-7</v>
      </c>
      <c r="I329" s="14"/>
      <c r="J329" s="14"/>
      <c r="K329" s="14"/>
      <c r="L329" s="14"/>
      <c r="M329" s="14"/>
      <c r="N329" s="14"/>
      <c r="O329" s="14"/>
      <c r="P329" s="14"/>
    </row>
    <row r="330" spans="1:16" x14ac:dyDescent="0.25">
      <c r="A330" t="s">
        <v>339</v>
      </c>
      <c r="B330">
        <v>1292630400</v>
      </c>
      <c r="C330">
        <v>0</v>
      </c>
      <c r="D330">
        <v>1.8690999999999999E-2</v>
      </c>
      <c r="E330">
        <v>2.5799999999999998E-4</v>
      </c>
      <c r="F330">
        <v>9.9999999999999995E-7</v>
      </c>
      <c r="I330" s="14"/>
      <c r="J330" s="14"/>
      <c r="K330" s="14"/>
      <c r="L330" s="14"/>
      <c r="M330" s="14"/>
      <c r="N330" s="14"/>
      <c r="O330" s="14"/>
      <c r="P330" s="14"/>
    </row>
    <row r="331" spans="1:16" x14ac:dyDescent="0.25">
      <c r="A331" t="s">
        <v>340</v>
      </c>
      <c r="B331">
        <v>1293235200</v>
      </c>
      <c r="C331">
        <v>9.5000000000000005E-5</v>
      </c>
      <c r="D331">
        <v>1.8404E-2</v>
      </c>
      <c r="E331">
        <v>2.32E-4</v>
      </c>
      <c r="F331">
        <v>6.3E-5</v>
      </c>
      <c r="I331" s="14"/>
      <c r="J331" s="14"/>
      <c r="K331" s="14"/>
      <c r="L331" s="14"/>
      <c r="M331" s="14"/>
      <c r="N331" s="14"/>
      <c r="O331" s="14"/>
      <c r="P331" s="14"/>
    </row>
    <row r="332" spans="1:16" x14ac:dyDescent="0.25">
      <c r="A332" t="s">
        <v>341</v>
      </c>
      <c r="B332">
        <v>1293840000</v>
      </c>
      <c r="C332">
        <v>1.47E-4</v>
      </c>
      <c r="D332">
        <v>1.8121999999999999E-2</v>
      </c>
      <c r="E332">
        <v>2.1900000000000001E-4</v>
      </c>
      <c r="F332">
        <v>1.12E-4</v>
      </c>
      <c r="I332" s="14"/>
      <c r="J332" s="14"/>
      <c r="K332" s="14"/>
      <c r="L332" s="14"/>
      <c r="M332" s="14"/>
      <c r="N332" s="14"/>
      <c r="O332" s="14"/>
      <c r="P332" s="14"/>
    </row>
    <row r="333" spans="1:16" x14ac:dyDescent="0.25">
      <c r="A333" t="s">
        <v>342</v>
      </c>
      <c r="B333">
        <v>1294444800</v>
      </c>
      <c r="C333">
        <v>1.47E-4</v>
      </c>
      <c r="D333">
        <v>1.7843999999999999E-2</v>
      </c>
      <c r="E333">
        <v>2.0699999999999999E-4</v>
      </c>
      <c r="F333">
        <v>1.3200000000000001E-4</v>
      </c>
      <c r="I333" s="14"/>
      <c r="J333" s="14"/>
      <c r="K333" s="14"/>
      <c r="L333" s="14"/>
      <c r="M333" s="14"/>
      <c r="N333" s="14"/>
      <c r="O333" s="14"/>
      <c r="P333" s="14"/>
    </row>
    <row r="334" spans="1:16" x14ac:dyDescent="0.25">
      <c r="A334" t="s">
        <v>343</v>
      </c>
      <c r="B334">
        <v>1295049600</v>
      </c>
      <c r="C334">
        <v>1E-4</v>
      </c>
      <c r="D334">
        <v>1.7569999999999999E-2</v>
      </c>
      <c r="E334">
        <v>1.8900000000000001E-4</v>
      </c>
      <c r="F334">
        <v>1.05E-4</v>
      </c>
      <c r="I334" s="14"/>
      <c r="J334" s="14"/>
      <c r="K334" s="14"/>
      <c r="L334" s="14"/>
      <c r="M334" s="14"/>
      <c r="N334" s="14"/>
      <c r="O334" s="14"/>
      <c r="P334" s="14"/>
    </row>
    <row r="335" spans="1:16" x14ac:dyDescent="0.25">
      <c r="A335" t="s">
        <v>344</v>
      </c>
      <c r="B335">
        <v>1295654400</v>
      </c>
      <c r="C335">
        <v>1.34E-4</v>
      </c>
      <c r="D335">
        <v>1.7302000000000001E-2</v>
      </c>
      <c r="E335">
        <v>1.8000000000000001E-4</v>
      </c>
      <c r="F335">
        <v>1.2400000000000001E-4</v>
      </c>
      <c r="I335" s="14"/>
      <c r="J335" s="14"/>
      <c r="K335" s="14"/>
      <c r="L335" s="14"/>
      <c r="M335" s="14"/>
      <c r="N335" s="14"/>
      <c r="O335" s="14"/>
      <c r="P335" s="14"/>
    </row>
    <row r="336" spans="1:16" x14ac:dyDescent="0.25">
      <c r="A336" t="s">
        <v>345</v>
      </c>
      <c r="B336">
        <v>1296259200</v>
      </c>
      <c r="C336">
        <v>1.47E-4</v>
      </c>
      <c r="D336">
        <v>1.7035999999999999E-2</v>
      </c>
      <c r="E336">
        <v>1.75E-4</v>
      </c>
      <c r="F336">
        <v>1.37E-4</v>
      </c>
      <c r="I336" s="14"/>
      <c r="J336" s="14"/>
      <c r="K336" s="14"/>
      <c r="L336" s="14"/>
      <c r="M336" s="14"/>
      <c r="N336" s="14"/>
      <c r="O336" s="14"/>
      <c r="P336" s="14"/>
    </row>
    <row r="337" spans="1:16" x14ac:dyDescent="0.25">
      <c r="A337" t="s">
        <v>346</v>
      </c>
      <c r="B337">
        <v>1296864000</v>
      </c>
      <c r="C337">
        <v>1.47E-4</v>
      </c>
      <c r="D337">
        <v>1.6775999999999999E-2</v>
      </c>
      <c r="E337">
        <v>1.7000000000000001E-4</v>
      </c>
      <c r="F337">
        <v>1.4300000000000001E-4</v>
      </c>
      <c r="I337" s="14"/>
      <c r="J337" s="14"/>
      <c r="K337" s="14"/>
      <c r="L337" s="14"/>
      <c r="M337" s="14"/>
      <c r="N337" s="14"/>
      <c r="O337" s="14"/>
      <c r="P337" s="14"/>
    </row>
    <row r="338" spans="1:16" x14ac:dyDescent="0.25">
      <c r="A338" t="s">
        <v>347</v>
      </c>
      <c r="B338">
        <v>1297468800</v>
      </c>
      <c r="C338">
        <v>1.4100000000000001E-4</v>
      </c>
      <c r="D338">
        <v>1.6518000000000001E-2</v>
      </c>
      <c r="E338">
        <v>1.66E-4</v>
      </c>
      <c r="F338">
        <v>1.4100000000000001E-4</v>
      </c>
      <c r="I338" s="14"/>
      <c r="J338" s="14"/>
      <c r="K338" s="14"/>
      <c r="L338" s="14"/>
      <c r="M338" s="14"/>
      <c r="N338" s="14"/>
      <c r="O338" s="14"/>
      <c r="P338" s="14"/>
    </row>
    <row r="339" spans="1:16" x14ac:dyDescent="0.25">
      <c r="A339" t="s">
        <v>348</v>
      </c>
      <c r="B339">
        <v>1298073600</v>
      </c>
      <c r="C339">
        <v>1.36E-4</v>
      </c>
      <c r="D339">
        <v>1.6265000000000002E-2</v>
      </c>
      <c r="E339">
        <v>1.6100000000000001E-4</v>
      </c>
      <c r="F339">
        <v>1.3799999999999999E-4</v>
      </c>
      <c r="I339" s="14"/>
      <c r="J339" s="14"/>
      <c r="K339" s="14"/>
      <c r="L339" s="14"/>
      <c r="M339" s="14"/>
      <c r="N339" s="14"/>
      <c r="O339" s="14"/>
      <c r="P339" s="14"/>
    </row>
    <row r="340" spans="1:16" x14ac:dyDescent="0.25">
      <c r="A340" t="s">
        <v>349</v>
      </c>
      <c r="B340">
        <v>1298678400</v>
      </c>
      <c r="C340">
        <v>1.3999999999999999E-4</v>
      </c>
      <c r="D340">
        <v>1.6017E-2</v>
      </c>
      <c r="E340">
        <v>1.5699999999999999E-4</v>
      </c>
      <c r="F340">
        <v>1.3999999999999999E-4</v>
      </c>
      <c r="I340" s="14"/>
      <c r="J340" s="14"/>
      <c r="K340" s="14"/>
      <c r="L340" s="14"/>
      <c r="M340" s="14"/>
      <c r="N340" s="14"/>
      <c r="O340" s="14"/>
      <c r="P340" s="14"/>
    </row>
    <row r="341" spans="1:16" x14ac:dyDescent="0.25">
      <c r="A341" t="s">
        <v>350</v>
      </c>
      <c r="B341">
        <v>1299283200</v>
      </c>
      <c r="C341">
        <v>1.3899999999999999E-4</v>
      </c>
      <c r="D341">
        <v>1.5771E-2</v>
      </c>
      <c r="E341">
        <v>1.54E-4</v>
      </c>
      <c r="F341">
        <v>1.3799999999999999E-4</v>
      </c>
      <c r="I341" s="14"/>
      <c r="J341" s="14"/>
      <c r="K341" s="14"/>
      <c r="L341" s="14"/>
      <c r="M341" s="14"/>
      <c r="N341" s="14"/>
      <c r="O341" s="14"/>
      <c r="P341" s="14"/>
    </row>
    <row r="342" spans="1:16" x14ac:dyDescent="0.25">
      <c r="A342" t="s">
        <v>351</v>
      </c>
      <c r="B342">
        <v>1299884400</v>
      </c>
      <c r="C342">
        <v>1.0399999999999999E-4</v>
      </c>
      <c r="D342">
        <v>1.553E-2</v>
      </c>
      <c r="E342">
        <v>1.46E-4</v>
      </c>
      <c r="F342">
        <v>1.1900000000000001E-4</v>
      </c>
      <c r="I342" s="14"/>
      <c r="J342" s="14"/>
      <c r="K342" s="14"/>
      <c r="L342" s="14"/>
      <c r="M342" s="14"/>
      <c r="N342" s="14"/>
      <c r="O342" s="14"/>
      <c r="P342" s="14"/>
    </row>
    <row r="343" spans="1:16" x14ac:dyDescent="0.25">
      <c r="A343" t="s">
        <v>352</v>
      </c>
      <c r="B343">
        <v>1300489200</v>
      </c>
      <c r="C343">
        <v>1.47E-4</v>
      </c>
      <c r="D343">
        <v>1.5294E-2</v>
      </c>
      <c r="E343">
        <v>1.46E-4</v>
      </c>
      <c r="F343">
        <v>1.35E-4</v>
      </c>
      <c r="I343" s="14"/>
      <c r="J343" s="14"/>
      <c r="K343" s="14"/>
      <c r="L343" s="14"/>
      <c r="M343" s="14"/>
      <c r="N343" s="14"/>
      <c r="O343" s="14"/>
      <c r="P343" s="14"/>
    </row>
    <row r="344" spans="1:16" x14ac:dyDescent="0.25">
      <c r="A344" t="s">
        <v>353</v>
      </c>
      <c r="B344">
        <v>1301094000</v>
      </c>
      <c r="C344">
        <v>1.47E-4</v>
      </c>
      <c r="D344">
        <v>1.5058999999999999E-2</v>
      </c>
      <c r="E344">
        <v>1.46E-4</v>
      </c>
      <c r="F344">
        <v>1.4200000000000001E-4</v>
      </c>
      <c r="I344" s="14"/>
      <c r="J344" s="14"/>
      <c r="K344" s="14"/>
      <c r="L344" s="14"/>
      <c r="M344" s="14"/>
      <c r="N344" s="14"/>
      <c r="O344" s="14"/>
      <c r="P344" s="14"/>
    </row>
    <row r="345" spans="1:16" x14ac:dyDescent="0.25">
      <c r="A345" t="s">
        <v>354</v>
      </c>
      <c r="B345">
        <v>1301698800</v>
      </c>
      <c r="C345">
        <v>1.47E-4</v>
      </c>
      <c r="D345">
        <v>1.4829E-2</v>
      </c>
      <c r="E345">
        <v>1.46E-4</v>
      </c>
      <c r="F345">
        <v>1.45E-4</v>
      </c>
      <c r="I345" s="14"/>
      <c r="J345" s="14"/>
      <c r="K345" s="14"/>
      <c r="L345" s="14"/>
      <c r="M345" s="14"/>
      <c r="N345" s="14"/>
      <c r="O345" s="14"/>
      <c r="P345" s="14"/>
    </row>
    <row r="346" spans="1:16" x14ac:dyDescent="0.25">
      <c r="A346" t="s">
        <v>355</v>
      </c>
      <c r="B346">
        <v>1302303600</v>
      </c>
      <c r="C346">
        <v>1.46E-4</v>
      </c>
      <c r="D346">
        <v>1.4603E-2</v>
      </c>
      <c r="E346">
        <v>1.46E-4</v>
      </c>
      <c r="F346">
        <v>1.45E-4</v>
      </c>
      <c r="I346" s="14"/>
      <c r="J346" s="14"/>
      <c r="K346" s="14"/>
      <c r="L346" s="14"/>
      <c r="M346" s="14"/>
      <c r="N346" s="14"/>
      <c r="O346" s="14"/>
      <c r="P346" s="14"/>
    </row>
    <row r="347" spans="1:16" x14ac:dyDescent="0.25">
      <c r="A347" t="s">
        <v>356</v>
      </c>
      <c r="B347">
        <v>1302908400</v>
      </c>
      <c r="C347">
        <v>3.1999999999999999E-5</v>
      </c>
      <c r="D347">
        <v>1.4378E-2</v>
      </c>
      <c r="E347">
        <v>1.27E-4</v>
      </c>
      <c r="F347">
        <v>7.3999999999999996E-5</v>
      </c>
      <c r="I347" s="14"/>
      <c r="J347" s="14"/>
      <c r="K347" s="14"/>
      <c r="L347" s="14"/>
      <c r="M347" s="14"/>
      <c r="N347" s="14"/>
      <c r="O347" s="14"/>
      <c r="P347" s="14"/>
    </row>
    <row r="348" spans="1:16" x14ac:dyDescent="0.25">
      <c r="A348" t="s">
        <v>357</v>
      </c>
      <c r="B348">
        <v>1303513200</v>
      </c>
      <c r="C348">
        <v>0</v>
      </c>
      <c r="D348">
        <v>1.4156E-2</v>
      </c>
      <c r="E348">
        <v>1.07E-4</v>
      </c>
      <c r="F348">
        <v>3.1000000000000001E-5</v>
      </c>
      <c r="I348" s="14"/>
      <c r="J348" s="14"/>
      <c r="K348" s="14"/>
      <c r="L348" s="14"/>
      <c r="M348" s="14"/>
      <c r="N348" s="14"/>
      <c r="O348" s="14"/>
      <c r="P348" s="14"/>
    </row>
    <row r="349" spans="1:16" x14ac:dyDescent="0.25">
      <c r="A349" t="s">
        <v>358</v>
      </c>
      <c r="B349">
        <v>1304118000</v>
      </c>
      <c r="C349">
        <v>0</v>
      </c>
      <c r="D349">
        <v>1.3939E-2</v>
      </c>
      <c r="E349">
        <v>9.0000000000000006E-5</v>
      </c>
      <c r="F349">
        <v>1.2999999999999999E-5</v>
      </c>
      <c r="I349" s="14"/>
      <c r="J349" s="14"/>
      <c r="K349" s="14"/>
      <c r="L349" s="14"/>
      <c r="M349" s="14"/>
      <c r="N349" s="14"/>
      <c r="O349" s="14"/>
      <c r="P349" s="14"/>
    </row>
    <row r="350" spans="1:16" x14ac:dyDescent="0.25">
      <c r="A350" t="s">
        <v>359</v>
      </c>
      <c r="B350">
        <v>1304722800</v>
      </c>
      <c r="C350">
        <v>0</v>
      </c>
      <c r="D350">
        <v>1.3724E-2</v>
      </c>
      <c r="E350">
        <v>7.4999999999999993E-5</v>
      </c>
      <c r="F350">
        <v>5.0000000000000004E-6</v>
      </c>
      <c r="I350" s="14"/>
      <c r="J350" s="14"/>
      <c r="K350" s="14"/>
      <c r="L350" s="14"/>
      <c r="M350" s="14"/>
      <c r="N350" s="14"/>
      <c r="O350" s="14"/>
      <c r="P350" s="14"/>
    </row>
    <row r="351" spans="1:16" x14ac:dyDescent="0.25">
      <c r="A351" t="s">
        <v>360</v>
      </c>
      <c r="B351">
        <v>1305327600</v>
      </c>
      <c r="C351">
        <v>0</v>
      </c>
      <c r="D351">
        <v>1.3513000000000001E-2</v>
      </c>
      <c r="E351">
        <v>6.3E-5</v>
      </c>
      <c r="F351">
        <v>1.9999999999999999E-6</v>
      </c>
      <c r="I351" s="14"/>
      <c r="J351" s="14"/>
      <c r="K351" s="14"/>
      <c r="L351" s="14"/>
      <c r="M351" s="14"/>
      <c r="N351" s="14"/>
      <c r="O351" s="14"/>
      <c r="P351" s="14"/>
    </row>
    <row r="352" spans="1:16" x14ac:dyDescent="0.25">
      <c r="A352" t="s">
        <v>361</v>
      </c>
      <c r="B352">
        <v>1305932400</v>
      </c>
      <c r="C352">
        <v>0</v>
      </c>
      <c r="D352">
        <v>1.3306999999999999E-2</v>
      </c>
      <c r="E352">
        <v>5.3000000000000001E-5</v>
      </c>
      <c r="F352">
        <v>9.9999999999999995E-7</v>
      </c>
      <c r="I352" s="14"/>
      <c r="J352" s="14"/>
      <c r="K352" s="14"/>
      <c r="L352" s="14"/>
      <c r="M352" s="14"/>
      <c r="N352" s="14"/>
      <c r="O352" s="14"/>
      <c r="P352" s="14"/>
    </row>
    <row r="353" spans="1:16" x14ac:dyDescent="0.25">
      <c r="A353" t="s">
        <v>362</v>
      </c>
      <c r="B353">
        <v>1306537200</v>
      </c>
      <c r="C353">
        <v>0</v>
      </c>
      <c r="D353">
        <v>1.3101E-2</v>
      </c>
      <c r="E353">
        <v>4.5000000000000003E-5</v>
      </c>
      <c r="F353">
        <v>0</v>
      </c>
      <c r="I353" s="14"/>
      <c r="J353" s="14"/>
      <c r="K353" s="14"/>
      <c r="L353" s="14"/>
      <c r="M353" s="14"/>
      <c r="N353" s="14"/>
      <c r="O353" s="14"/>
      <c r="P353" s="14"/>
    </row>
    <row r="354" spans="1:16" x14ac:dyDescent="0.25">
      <c r="A354" t="s">
        <v>363</v>
      </c>
      <c r="B354">
        <v>1307142000</v>
      </c>
      <c r="C354">
        <v>0</v>
      </c>
      <c r="D354">
        <v>1.2899000000000001E-2</v>
      </c>
      <c r="E354">
        <v>3.6999999999999998E-5</v>
      </c>
      <c r="F354">
        <v>0</v>
      </c>
      <c r="I354" s="14"/>
      <c r="J354" s="14"/>
      <c r="K354" s="14"/>
      <c r="L354" s="14"/>
      <c r="M354" s="14"/>
      <c r="N354" s="14"/>
      <c r="O354" s="14"/>
      <c r="P354" s="14"/>
    </row>
    <row r="355" spans="1:16" x14ac:dyDescent="0.25">
      <c r="A355" t="s">
        <v>364</v>
      </c>
      <c r="B355">
        <v>1307746800</v>
      </c>
      <c r="C355">
        <v>0</v>
      </c>
      <c r="D355">
        <v>1.2699999999999999E-2</v>
      </c>
      <c r="E355">
        <v>3.1000000000000001E-5</v>
      </c>
      <c r="F355">
        <v>0</v>
      </c>
      <c r="I355" s="14"/>
      <c r="J355" s="14"/>
      <c r="K355" s="14"/>
      <c r="L355" s="14"/>
      <c r="M355" s="14"/>
      <c r="N355" s="14"/>
      <c r="O355" s="14"/>
      <c r="P355" s="14"/>
    </row>
    <row r="356" spans="1:16" x14ac:dyDescent="0.25">
      <c r="A356" t="s">
        <v>365</v>
      </c>
      <c r="B356">
        <v>1308351600</v>
      </c>
      <c r="C356">
        <v>0</v>
      </c>
      <c r="D356">
        <v>1.2505E-2</v>
      </c>
      <c r="E356">
        <v>2.5999999999999998E-5</v>
      </c>
      <c r="F356">
        <v>0</v>
      </c>
      <c r="I356" s="14"/>
      <c r="J356" s="14"/>
      <c r="K356" s="14"/>
      <c r="L356" s="14"/>
      <c r="M356" s="14"/>
      <c r="N356" s="14"/>
      <c r="O356" s="14"/>
      <c r="P356" s="14"/>
    </row>
    <row r="357" spans="1:16" x14ac:dyDescent="0.25">
      <c r="A357" t="s">
        <v>366</v>
      </c>
      <c r="B357">
        <v>1308956400</v>
      </c>
      <c r="C357">
        <v>0</v>
      </c>
      <c r="D357">
        <v>1.2312E-2</v>
      </c>
      <c r="E357">
        <v>2.1999999999999999E-5</v>
      </c>
      <c r="F357">
        <v>0</v>
      </c>
      <c r="I357" s="14"/>
      <c r="J357" s="14"/>
      <c r="K357" s="14"/>
      <c r="L357" s="14"/>
      <c r="M357" s="14"/>
      <c r="N357" s="14"/>
      <c r="O357" s="14"/>
      <c r="P357" s="14"/>
    </row>
    <row r="358" spans="1:16" x14ac:dyDescent="0.25">
      <c r="A358" t="s">
        <v>367</v>
      </c>
      <c r="B358">
        <v>1309561200</v>
      </c>
      <c r="C358">
        <v>0</v>
      </c>
      <c r="D358">
        <v>1.2123E-2</v>
      </c>
      <c r="E358">
        <v>1.9000000000000001E-5</v>
      </c>
      <c r="F358">
        <v>0</v>
      </c>
      <c r="I358" s="14"/>
      <c r="J358" s="14"/>
      <c r="K358" s="14"/>
      <c r="L358" s="14"/>
      <c r="M358" s="14"/>
      <c r="N358" s="14"/>
      <c r="O358" s="14"/>
      <c r="P358" s="14"/>
    </row>
    <row r="359" spans="1:16" x14ac:dyDescent="0.25">
      <c r="A359" t="s">
        <v>368</v>
      </c>
      <c r="B359">
        <v>1310166000</v>
      </c>
      <c r="C359">
        <v>0</v>
      </c>
      <c r="D359">
        <v>1.1937E-2</v>
      </c>
      <c r="E359">
        <v>1.5999999999999999E-5</v>
      </c>
      <c r="F359">
        <v>0</v>
      </c>
      <c r="I359" s="14"/>
      <c r="J359" s="14"/>
      <c r="K359" s="14"/>
      <c r="L359" s="14"/>
      <c r="M359" s="14"/>
      <c r="N359" s="14"/>
      <c r="O359" s="14"/>
      <c r="P359" s="14"/>
    </row>
    <row r="360" spans="1:16" x14ac:dyDescent="0.25">
      <c r="A360" t="s">
        <v>369</v>
      </c>
      <c r="B360">
        <v>1310770800</v>
      </c>
      <c r="C360">
        <v>2.1100000000000001E-4</v>
      </c>
      <c r="D360">
        <v>1.1756000000000001E-2</v>
      </c>
      <c r="E360">
        <v>4.6999999999999997E-5</v>
      </c>
      <c r="F360">
        <v>1.1900000000000001E-4</v>
      </c>
      <c r="I360" s="14"/>
      <c r="J360" s="14"/>
      <c r="K360" s="14"/>
      <c r="L360" s="14"/>
      <c r="M360" s="14"/>
      <c r="N360" s="14"/>
      <c r="O360" s="14"/>
      <c r="P360" s="14"/>
    </row>
    <row r="361" spans="1:16" x14ac:dyDescent="0.25">
      <c r="A361" t="s">
        <v>370</v>
      </c>
      <c r="B361">
        <v>1311375600</v>
      </c>
      <c r="C361">
        <v>0</v>
      </c>
      <c r="D361">
        <v>1.1575E-2</v>
      </c>
      <c r="E361">
        <v>3.8999999999999999E-5</v>
      </c>
      <c r="F361">
        <v>5.0000000000000002E-5</v>
      </c>
      <c r="I361" s="14"/>
      <c r="J361" s="14"/>
      <c r="K361" s="14"/>
      <c r="L361" s="14"/>
      <c r="M361" s="14"/>
      <c r="N361" s="14"/>
      <c r="O361" s="14"/>
      <c r="P361" s="14"/>
    </row>
    <row r="362" spans="1:16" x14ac:dyDescent="0.25">
      <c r="A362" t="s">
        <v>371</v>
      </c>
      <c r="B362">
        <v>1311980400</v>
      </c>
      <c r="C362">
        <v>0</v>
      </c>
      <c r="D362">
        <v>1.1396999999999999E-2</v>
      </c>
      <c r="E362">
        <v>3.3000000000000003E-5</v>
      </c>
      <c r="F362">
        <v>2.0999999999999999E-5</v>
      </c>
      <c r="I362" s="14"/>
      <c r="J362" s="14"/>
      <c r="K362" s="14"/>
      <c r="L362" s="14"/>
      <c r="M362" s="14"/>
      <c r="N362" s="14"/>
      <c r="O362" s="14"/>
      <c r="P362" s="14"/>
    </row>
    <row r="363" spans="1:16" x14ac:dyDescent="0.25">
      <c r="A363" t="s">
        <v>372</v>
      </c>
      <c r="B363">
        <v>1312585200</v>
      </c>
      <c r="C363">
        <v>5.0000000000000002E-5</v>
      </c>
      <c r="D363">
        <v>1.1223E-2</v>
      </c>
      <c r="E363">
        <v>3.6000000000000001E-5</v>
      </c>
      <c r="F363">
        <v>4.1E-5</v>
      </c>
      <c r="I363" s="14"/>
      <c r="J363" s="14"/>
      <c r="K363" s="14"/>
      <c r="L363" s="14"/>
      <c r="M363" s="14"/>
      <c r="N363" s="14"/>
      <c r="O363" s="14"/>
      <c r="P363" s="14"/>
    </row>
    <row r="364" spans="1:16" x14ac:dyDescent="0.25">
      <c r="A364" t="s">
        <v>373</v>
      </c>
      <c r="B364">
        <v>1313190000</v>
      </c>
      <c r="C364">
        <v>1.7E-5</v>
      </c>
      <c r="D364">
        <v>1.1050000000000001E-2</v>
      </c>
      <c r="E364">
        <v>3.3000000000000003E-5</v>
      </c>
      <c r="F364">
        <v>2.4000000000000001E-5</v>
      </c>
      <c r="I364" s="14"/>
      <c r="J364" s="14"/>
      <c r="K364" s="14"/>
      <c r="L364" s="14"/>
      <c r="M364" s="14"/>
      <c r="N364" s="14"/>
      <c r="O364" s="14"/>
      <c r="P364" s="14"/>
    </row>
    <row r="365" spans="1:16" x14ac:dyDescent="0.25">
      <c r="A365" t="s">
        <v>374</v>
      </c>
      <c r="B365">
        <v>1313794800</v>
      </c>
      <c r="C365">
        <v>0</v>
      </c>
      <c r="D365">
        <v>1.0880000000000001E-2</v>
      </c>
      <c r="E365">
        <v>2.6999999999999999E-5</v>
      </c>
      <c r="F365">
        <v>1.0000000000000001E-5</v>
      </c>
      <c r="I365" s="14"/>
      <c r="J365" s="14"/>
      <c r="K365" s="14"/>
      <c r="L365" s="14"/>
      <c r="M365" s="14"/>
      <c r="N365" s="14"/>
      <c r="O365" s="14"/>
      <c r="P365" s="14"/>
    </row>
    <row r="366" spans="1:16" x14ac:dyDescent="0.25">
      <c r="A366" t="s">
        <v>375</v>
      </c>
      <c r="B366">
        <v>1314399600</v>
      </c>
      <c r="C366">
        <v>0</v>
      </c>
      <c r="D366">
        <v>1.0713E-2</v>
      </c>
      <c r="E366">
        <v>2.3E-5</v>
      </c>
      <c r="F366">
        <v>3.9999999999999998E-6</v>
      </c>
      <c r="I366" s="14"/>
      <c r="J366" s="14"/>
      <c r="K366" s="14"/>
      <c r="L366" s="14"/>
      <c r="M366" s="14"/>
      <c r="N366" s="14"/>
      <c r="O366" s="14"/>
      <c r="P366" s="14"/>
    </row>
    <row r="367" spans="1:16" x14ac:dyDescent="0.25">
      <c r="A367" t="s">
        <v>376</v>
      </c>
      <c r="B367">
        <v>1315004400</v>
      </c>
      <c r="C367">
        <v>8.2000000000000001E-5</v>
      </c>
      <c r="D367">
        <v>1.0548999999999999E-2</v>
      </c>
      <c r="E367">
        <v>3.3000000000000003E-5</v>
      </c>
      <c r="F367">
        <v>6.0000000000000002E-5</v>
      </c>
      <c r="I367" s="14"/>
      <c r="J367" s="14"/>
      <c r="K367" s="14"/>
      <c r="L367" s="14"/>
      <c r="M367" s="14"/>
      <c r="N367" s="14"/>
      <c r="O367" s="14"/>
      <c r="P367" s="14"/>
    </row>
    <row r="368" spans="1:16" x14ac:dyDescent="0.25">
      <c r="A368" t="s">
        <v>377</v>
      </c>
      <c r="B368">
        <v>1315609200</v>
      </c>
      <c r="C368">
        <v>6.3500000000000004E-4</v>
      </c>
      <c r="D368">
        <v>1.0397E-2</v>
      </c>
      <c r="E368">
        <v>1.3100000000000001E-4</v>
      </c>
      <c r="F368">
        <v>4.28E-4</v>
      </c>
      <c r="I368" s="14"/>
      <c r="J368" s="14"/>
      <c r="K368" s="14"/>
      <c r="L368" s="14"/>
      <c r="M368" s="14"/>
      <c r="N368" s="14"/>
      <c r="O368" s="14"/>
      <c r="P368" s="14"/>
    </row>
    <row r="369" spans="1:16" x14ac:dyDescent="0.25">
      <c r="A369" t="s">
        <v>378</v>
      </c>
      <c r="B369">
        <v>1316214000</v>
      </c>
      <c r="C369">
        <v>8.8699999999999998E-4</v>
      </c>
      <c r="D369">
        <v>1.0251E-2</v>
      </c>
      <c r="E369">
        <v>2.5399999999999999E-4</v>
      </c>
      <c r="F369">
        <v>7.18E-4</v>
      </c>
      <c r="I369" s="14"/>
      <c r="J369" s="14"/>
      <c r="K369" s="14"/>
      <c r="L369" s="14"/>
      <c r="M369" s="14"/>
      <c r="N369" s="14"/>
      <c r="O369" s="14"/>
      <c r="P369" s="14"/>
    </row>
    <row r="370" spans="1:16" x14ac:dyDescent="0.25">
      <c r="A370" t="s">
        <v>379</v>
      </c>
      <c r="B370">
        <v>1316818800</v>
      </c>
      <c r="C370">
        <v>1.4530000000000001E-3</v>
      </c>
      <c r="D370">
        <v>1.0115000000000001E-2</v>
      </c>
      <c r="E370">
        <v>4.46E-4</v>
      </c>
      <c r="F370">
        <v>1.147E-3</v>
      </c>
      <c r="I370" s="14"/>
      <c r="J370" s="14"/>
      <c r="K370" s="14"/>
      <c r="L370" s="14"/>
      <c r="M370" s="14"/>
      <c r="N370" s="14"/>
      <c r="O370" s="14"/>
      <c r="P370" s="14"/>
    </row>
    <row r="371" spans="1:16" x14ac:dyDescent="0.25">
      <c r="A371" t="s">
        <v>380</v>
      </c>
      <c r="B371">
        <v>1317423600</v>
      </c>
      <c r="C371">
        <v>2.6159999999999998E-3</v>
      </c>
      <c r="D371">
        <v>0.01</v>
      </c>
      <c r="E371">
        <v>7.8600000000000002E-4</v>
      </c>
      <c r="F371">
        <v>1.877E-3</v>
      </c>
      <c r="I371" s="14"/>
      <c r="J371" s="14"/>
      <c r="K371" s="14"/>
      <c r="L371" s="14"/>
      <c r="M371" s="14"/>
      <c r="N371" s="14"/>
      <c r="O371" s="14"/>
      <c r="P371" s="14"/>
    </row>
    <row r="372" spans="1:16" x14ac:dyDescent="0.25">
      <c r="A372" t="s">
        <v>381</v>
      </c>
      <c r="B372">
        <v>1318028400</v>
      </c>
      <c r="C372">
        <v>2.2569999999999999E-3</v>
      </c>
      <c r="D372">
        <v>9.8799999999999999E-3</v>
      </c>
      <c r="E372">
        <v>1.0150000000000001E-3</v>
      </c>
      <c r="F372">
        <v>1.9750000000000002E-3</v>
      </c>
      <c r="I372" s="14"/>
      <c r="J372" s="14"/>
      <c r="K372" s="14"/>
      <c r="L372" s="14"/>
      <c r="M372" s="14"/>
      <c r="N372" s="14"/>
      <c r="O372" s="14"/>
      <c r="P372" s="14"/>
    </row>
    <row r="373" spans="1:16" x14ac:dyDescent="0.25">
      <c r="A373" t="s">
        <v>382</v>
      </c>
      <c r="B373">
        <v>1318633200</v>
      </c>
      <c r="C373">
        <v>8.0099999999999995E-4</v>
      </c>
      <c r="D373">
        <v>9.7400000000000004E-3</v>
      </c>
      <c r="E373">
        <v>9.810000000000001E-4</v>
      </c>
      <c r="F373">
        <v>1.3129999999999999E-3</v>
      </c>
      <c r="I373" s="14"/>
      <c r="J373" s="14"/>
      <c r="K373" s="14"/>
      <c r="L373" s="14"/>
      <c r="M373" s="14"/>
      <c r="N373" s="14"/>
      <c r="O373" s="14"/>
      <c r="P373" s="14"/>
    </row>
    <row r="374" spans="1:16" x14ac:dyDescent="0.25">
      <c r="A374" t="s">
        <v>383</v>
      </c>
      <c r="B374">
        <v>1319238000</v>
      </c>
      <c r="C374">
        <v>2.2030000000000001E-3</v>
      </c>
      <c r="D374">
        <v>9.6229999999999996E-3</v>
      </c>
      <c r="E374">
        <v>1.181E-3</v>
      </c>
      <c r="F374">
        <v>1.918E-3</v>
      </c>
      <c r="I374" s="14"/>
      <c r="J374" s="14"/>
      <c r="K374" s="14"/>
      <c r="L374" s="14"/>
      <c r="M374" s="14"/>
      <c r="N374" s="14"/>
      <c r="O374" s="14"/>
      <c r="P374" s="14"/>
    </row>
    <row r="375" spans="1:16" x14ac:dyDescent="0.25">
      <c r="A375" t="s">
        <v>384</v>
      </c>
      <c r="B375">
        <v>1319842800</v>
      </c>
      <c r="C375">
        <v>8.9800000000000004E-4</v>
      </c>
      <c r="D375">
        <v>9.4870000000000006E-3</v>
      </c>
      <c r="E375">
        <v>1.1349999999999999E-3</v>
      </c>
      <c r="F375">
        <v>1.3209999999999999E-3</v>
      </c>
      <c r="I375" s="14"/>
      <c r="J375" s="14"/>
      <c r="K375" s="14"/>
      <c r="L375" s="14"/>
      <c r="M375" s="14"/>
      <c r="N375" s="14"/>
      <c r="O375" s="14"/>
      <c r="P375" s="14"/>
    </row>
    <row r="376" spans="1:16" x14ac:dyDescent="0.25">
      <c r="A376" t="s">
        <v>385</v>
      </c>
      <c r="B376">
        <v>1320451200</v>
      </c>
      <c r="C376">
        <v>8.5999999999999998E-4</v>
      </c>
      <c r="D376">
        <v>9.3519999999999992E-3</v>
      </c>
      <c r="E376">
        <v>1.09E-3</v>
      </c>
      <c r="F376">
        <v>1.062E-3</v>
      </c>
      <c r="I376" s="14"/>
      <c r="J376" s="14"/>
      <c r="K376" s="14"/>
      <c r="L376" s="14"/>
      <c r="M376" s="14"/>
      <c r="N376" s="14"/>
      <c r="O376" s="14"/>
      <c r="P376" s="14"/>
    </row>
    <row r="377" spans="1:16" x14ac:dyDescent="0.25">
      <c r="A377" t="s">
        <v>386</v>
      </c>
      <c r="B377">
        <v>1321056000</v>
      </c>
      <c r="C377">
        <v>7.0299999999999996E-4</v>
      </c>
      <c r="D377">
        <v>9.2189999999999998E-3</v>
      </c>
      <c r="E377">
        <v>1.029E-3</v>
      </c>
      <c r="F377">
        <v>8.6700000000000004E-4</v>
      </c>
      <c r="I377" s="14"/>
      <c r="J377" s="14"/>
      <c r="K377" s="14"/>
      <c r="L377" s="14"/>
      <c r="M377" s="14"/>
      <c r="N377" s="14"/>
      <c r="O377" s="14"/>
      <c r="P377" s="14"/>
    </row>
    <row r="378" spans="1:16" x14ac:dyDescent="0.25">
      <c r="A378" t="s">
        <v>387</v>
      </c>
      <c r="B378">
        <v>1321660800</v>
      </c>
      <c r="C378">
        <v>9.1500000000000001E-4</v>
      </c>
      <c r="D378">
        <v>9.0900000000000009E-3</v>
      </c>
      <c r="E378">
        <v>1.0089999999999999E-3</v>
      </c>
      <c r="F378">
        <v>8.8999999999999995E-4</v>
      </c>
      <c r="I378" s="14"/>
      <c r="J378" s="14"/>
      <c r="K378" s="14"/>
      <c r="L378" s="14"/>
      <c r="M378" s="14"/>
      <c r="N378" s="14"/>
      <c r="O378" s="14"/>
      <c r="P378" s="14"/>
    </row>
    <row r="379" spans="1:16" x14ac:dyDescent="0.25">
      <c r="A379" t="s">
        <v>388</v>
      </c>
      <c r="B379">
        <v>1322265600</v>
      </c>
      <c r="C379">
        <v>8.5700000000000001E-4</v>
      </c>
      <c r="D379">
        <v>8.9630000000000005E-3</v>
      </c>
      <c r="E379">
        <v>9.8400000000000007E-4</v>
      </c>
      <c r="F379">
        <v>8.7000000000000001E-4</v>
      </c>
      <c r="I379" s="14"/>
      <c r="J379" s="14"/>
      <c r="K379" s="14"/>
      <c r="L379" s="14"/>
      <c r="M379" s="14"/>
      <c r="N379" s="14"/>
      <c r="O379" s="14"/>
      <c r="P379" s="14"/>
    </row>
    <row r="380" spans="1:16" x14ac:dyDescent="0.25">
      <c r="A380" t="s">
        <v>389</v>
      </c>
      <c r="B380">
        <v>1322870400</v>
      </c>
      <c r="C380">
        <v>8.6499999999999999E-4</v>
      </c>
      <c r="D380">
        <v>8.8380000000000004E-3</v>
      </c>
      <c r="E380">
        <v>9.6500000000000004E-4</v>
      </c>
      <c r="F380">
        <v>8.6799999999999996E-4</v>
      </c>
      <c r="I380" s="14"/>
      <c r="J380" s="14"/>
      <c r="K380" s="14"/>
      <c r="L380" s="14"/>
      <c r="M380" s="14"/>
      <c r="N380" s="14"/>
      <c r="O380" s="14"/>
      <c r="P380" s="14"/>
    </row>
    <row r="381" spans="1:16" x14ac:dyDescent="0.25">
      <c r="A381" t="s">
        <v>390</v>
      </c>
      <c r="B381">
        <v>1323475200</v>
      </c>
      <c r="C381">
        <v>5.1199999999999998E-4</v>
      </c>
      <c r="D381">
        <v>8.7100000000000007E-3</v>
      </c>
      <c r="E381">
        <v>8.9099999999999997E-4</v>
      </c>
      <c r="F381">
        <v>6.5600000000000001E-4</v>
      </c>
      <c r="I381" s="14"/>
      <c r="J381" s="14"/>
      <c r="K381" s="14"/>
      <c r="L381" s="14"/>
      <c r="M381" s="14"/>
      <c r="N381" s="14"/>
      <c r="O381" s="14"/>
      <c r="P381" s="14"/>
    </row>
    <row r="382" spans="1:16" x14ac:dyDescent="0.25">
      <c r="A382" t="s">
        <v>391</v>
      </c>
      <c r="B382">
        <v>1324080000</v>
      </c>
      <c r="C382">
        <v>8.1800000000000004E-4</v>
      </c>
      <c r="D382">
        <v>8.5880000000000001E-3</v>
      </c>
      <c r="E382">
        <v>8.7900000000000001E-4</v>
      </c>
      <c r="F382">
        <v>7.5100000000000004E-4</v>
      </c>
      <c r="I382" s="14"/>
      <c r="J382" s="14"/>
      <c r="K382" s="14"/>
      <c r="L382" s="14"/>
      <c r="M382" s="14"/>
      <c r="N382" s="14"/>
      <c r="O382" s="14"/>
      <c r="P382" s="14"/>
    </row>
    <row r="383" spans="1:16" x14ac:dyDescent="0.25">
      <c r="A383" t="s">
        <v>392</v>
      </c>
      <c r="B383">
        <v>1324684800</v>
      </c>
      <c r="C383">
        <v>8.4900000000000004E-4</v>
      </c>
      <c r="D383">
        <v>8.4679999999999998E-3</v>
      </c>
      <c r="E383">
        <v>8.7399999999999999E-4</v>
      </c>
      <c r="F383">
        <v>8.0699999999999999E-4</v>
      </c>
      <c r="I383" s="14"/>
      <c r="J383" s="14"/>
      <c r="K383" s="14"/>
      <c r="L383" s="14"/>
      <c r="M383" s="14"/>
      <c r="N383" s="14"/>
      <c r="O383" s="14"/>
      <c r="P383" s="14"/>
    </row>
    <row r="384" spans="1:16" x14ac:dyDescent="0.25">
      <c r="A384" t="s">
        <v>393</v>
      </c>
      <c r="B384">
        <v>1325289600</v>
      </c>
      <c r="C384">
        <v>8.3600000000000005E-4</v>
      </c>
      <c r="D384">
        <v>8.3490000000000005E-3</v>
      </c>
      <c r="E384">
        <v>8.6700000000000004E-4</v>
      </c>
      <c r="F384">
        <v>8.2600000000000002E-4</v>
      </c>
      <c r="I384" s="14"/>
      <c r="J384" s="14"/>
      <c r="K384" s="14"/>
      <c r="L384" s="14"/>
      <c r="M384" s="14"/>
      <c r="N384" s="14"/>
      <c r="O384" s="14"/>
      <c r="P384" s="14"/>
    </row>
    <row r="385" spans="1:16" x14ac:dyDescent="0.25">
      <c r="A385" t="s">
        <v>394</v>
      </c>
      <c r="B385">
        <v>1325894400</v>
      </c>
      <c r="C385">
        <v>8.25E-4</v>
      </c>
      <c r="D385">
        <v>8.2330000000000007E-3</v>
      </c>
      <c r="E385">
        <v>8.5999999999999998E-4</v>
      </c>
      <c r="F385">
        <v>8.2299999999999995E-4</v>
      </c>
      <c r="I385" s="14"/>
      <c r="J385" s="14"/>
      <c r="K385" s="14"/>
      <c r="L385" s="14"/>
      <c r="M385" s="14"/>
      <c r="N385" s="14"/>
      <c r="O385" s="14"/>
      <c r="P385" s="14"/>
    </row>
    <row r="386" spans="1:16" x14ac:dyDescent="0.25">
      <c r="A386" t="s">
        <v>395</v>
      </c>
      <c r="B386">
        <v>1326499200</v>
      </c>
      <c r="C386">
        <v>7.9699999999999997E-4</v>
      </c>
      <c r="D386">
        <v>8.1169999999999992E-3</v>
      </c>
      <c r="E386">
        <v>8.4900000000000004E-4</v>
      </c>
      <c r="F386">
        <v>8.0900000000000004E-4</v>
      </c>
      <c r="I386" s="14"/>
      <c r="J386" s="14"/>
      <c r="K386" s="14"/>
      <c r="L386" s="14"/>
      <c r="M386" s="14"/>
      <c r="N386" s="14"/>
      <c r="O386" s="14"/>
      <c r="P386" s="14"/>
    </row>
    <row r="387" spans="1:16" x14ac:dyDescent="0.25">
      <c r="A387" t="s">
        <v>396</v>
      </c>
      <c r="B387">
        <v>1327104000</v>
      </c>
      <c r="C387">
        <v>7.5100000000000004E-4</v>
      </c>
      <c r="D387">
        <v>8.0029999999999997E-3</v>
      </c>
      <c r="E387">
        <v>8.3199999999999995E-4</v>
      </c>
      <c r="F387">
        <v>7.5699999999999997E-4</v>
      </c>
      <c r="I387" s="14"/>
      <c r="J387" s="14"/>
      <c r="K387" s="14"/>
      <c r="L387" s="14"/>
      <c r="M387" s="14"/>
      <c r="N387" s="14"/>
      <c r="O387" s="14"/>
      <c r="P387" s="14"/>
    </row>
    <row r="388" spans="1:16" x14ac:dyDescent="0.25">
      <c r="A388" t="s">
        <v>397</v>
      </c>
      <c r="B388">
        <v>1327708800</v>
      </c>
      <c r="C388">
        <v>7.4700000000000005E-4</v>
      </c>
      <c r="D388">
        <v>7.8919999999999997E-3</v>
      </c>
      <c r="E388">
        <v>8.1800000000000004E-4</v>
      </c>
      <c r="F388">
        <v>7.4299999999999995E-4</v>
      </c>
      <c r="I388" s="14"/>
      <c r="J388" s="14"/>
      <c r="K388" s="14"/>
      <c r="L388" s="14"/>
      <c r="M388" s="14"/>
      <c r="N388" s="14"/>
      <c r="O388" s="14"/>
      <c r="P388" s="14"/>
    </row>
    <row r="389" spans="1:16" x14ac:dyDescent="0.25">
      <c r="A389" t="s">
        <v>398</v>
      </c>
      <c r="B389">
        <v>1328313600</v>
      </c>
      <c r="C389">
        <v>7.2199999999999999E-4</v>
      </c>
      <c r="D389">
        <v>7.7809999999999997E-3</v>
      </c>
      <c r="E389">
        <v>8.0199999999999998E-4</v>
      </c>
      <c r="F389">
        <v>7.4399999999999998E-4</v>
      </c>
      <c r="I389" s="14"/>
      <c r="J389" s="14"/>
      <c r="K389" s="14"/>
      <c r="L389" s="14"/>
      <c r="M389" s="14"/>
      <c r="N389" s="14"/>
      <c r="O389" s="14"/>
      <c r="P389" s="14"/>
    </row>
    <row r="390" spans="1:16" x14ac:dyDescent="0.25">
      <c r="A390" t="s">
        <v>399</v>
      </c>
      <c r="B390">
        <v>1328918400</v>
      </c>
      <c r="C390">
        <v>6.96E-4</v>
      </c>
      <c r="D390">
        <v>7.672E-3</v>
      </c>
      <c r="E390">
        <v>7.85E-4</v>
      </c>
      <c r="F390">
        <v>7.1299999999999998E-4</v>
      </c>
      <c r="I390" s="14"/>
      <c r="J390" s="14"/>
      <c r="K390" s="14"/>
      <c r="L390" s="14"/>
      <c r="M390" s="14"/>
      <c r="N390" s="14"/>
      <c r="O390" s="14"/>
      <c r="P390" s="14"/>
    </row>
    <row r="391" spans="1:16" x14ac:dyDescent="0.25">
      <c r="A391" t="s">
        <v>400</v>
      </c>
      <c r="B391">
        <v>1329523200</v>
      </c>
      <c r="C391">
        <v>6.6200000000000005E-4</v>
      </c>
      <c r="D391">
        <v>7.5640000000000004E-3</v>
      </c>
      <c r="E391">
        <v>7.6400000000000003E-4</v>
      </c>
      <c r="F391">
        <v>6.8199999999999999E-4</v>
      </c>
      <c r="I391" s="14"/>
      <c r="J391" s="14"/>
      <c r="K391" s="14"/>
      <c r="L391" s="14"/>
      <c r="M391" s="14"/>
      <c r="N391" s="14"/>
      <c r="O391" s="14"/>
      <c r="P391" s="14"/>
    </row>
    <row r="392" spans="1:16" x14ac:dyDescent="0.25">
      <c r="A392" t="s">
        <v>401</v>
      </c>
      <c r="B392">
        <v>1330128000</v>
      </c>
      <c r="C392">
        <v>4.2700000000000002E-4</v>
      </c>
      <c r="D392">
        <v>7.4539999999999997E-3</v>
      </c>
      <c r="E392">
        <v>7.1100000000000004E-4</v>
      </c>
      <c r="F392">
        <v>5.5099999999999995E-4</v>
      </c>
      <c r="I392" s="14"/>
      <c r="J392" s="14"/>
      <c r="K392" s="14"/>
      <c r="L392" s="14"/>
      <c r="M392" s="14"/>
      <c r="N392" s="14"/>
      <c r="O392" s="14"/>
      <c r="P392" s="14"/>
    </row>
    <row r="393" spans="1:16" x14ac:dyDescent="0.25">
      <c r="A393" t="s">
        <v>402</v>
      </c>
      <c r="B393">
        <v>1330732800</v>
      </c>
      <c r="C393">
        <v>7.1000000000000002E-4</v>
      </c>
      <c r="D393">
        <v>7.3499999999999998E-3</v>
      </c>
      <c r="E393">
        <v>7.1000000000000002E-4</v>
      </c>
      <c r="F393">
        <v>6.4099999999999997E-4</v>
      </c>
      <c r="I393" s="14"/>
      <c r="J393" s="14"/>
      <c r="K393" s="14"/>
      <c r="L393" s="14"/>
      <c r="M393" s="14"/>
      <c r="N393" s="14"/>
      <c r="O393" s="14"/>
      <c r="P393" s="14"/>
    </row>
    <row r="394" spans="1:16" x14ac:dyDescent="0.25">
      <c r="A394" t="s">
        <v>403</v>
      </c>
      <c r="B394">
        <v>1331334000</v>
      </c>
      <c r="C394">
        <v>8.4500000000000005E-4</v>
      </c>
      <c r="D394">
        <v>7.2509999999999996E-3</v>
      </c>
      <c r="E394">
        <v>7.3200000000000001E-4</v>
      </c>
      <c r="F394">
        <v>7.6400000000000003E-4</v>
      </c>
      <c r="I394" s="14"/>
      <c r="J394" s="14"/>
      <c r="K394" s="14"/>
      <c r="L394" s="14"/>
      <c r="M394" s="14"/>
      <c r="N394" s="14"/>
      <c r="O394" s="14"/>
      <c r="P394" s="14"/>
    </row>
    <row r="395" spans="1:16" x14ac:dyDescent="0.25">
      <c r="A395" t="s">
        <v>404</v>
      </c>
      <c r="B395">
        <v>1331938800</v>
      </c>
      <c r="C395">
        <v>1.201E-3</v>
      </c>
      <c r="D395">
        <v>7.1570000000000002E-3</v>
      </c>
      <c r="E395">
        <v>8.0800000000000002E-4</v>
      </c>
      <c r="F395">
        <v>1.0480000000000001E-3</v>
      </c>
      <c r="I395" s="14"/>
      <c r="J395" s="14"/>
      <c r="K395" s="14"/>
      <c r="L395" s="14"/>
      <c r="M395" s="14"/>
      <c r="N395" s="14"/>
      <c r="O395" s="14"/>
      <c r="P395" s="14"/>
    </row>
    <row r="396" spans="1:16" x14ac:dyDescent="0.25">
      <c r="A396" t="s">
        <v>405</v>
      </c>
      <c r="B396">
        <v>1332543600</v>
      </c>
      <c r="C396">
        <v>3.241E-3</v>
      </c>
      <c r="D396">
        <v>7.097E-3</v>
      </c>
      <c r="E396">
        <v>1.2099999999999999E-3</v>
      </c>
      <c r="F396">
        <v>2.5539999999999998E-3</v>
      </c>
      <c r="I396" s="14"/>
      <c r="J396" s="14"/>
      <c r="K396" s="14"/>
      <c r="L396" s="14"/>
      <c r="M396" s="14"/>
      <c r="N396" s="14"/>
      <c r="O396" s="14"/>
      <c r="P396" s="14"/>
    </row>
    <row r="397" spans="1:16" x14ac:dyDescent="0.25">
      <c r="A397" t="s">
        <v>406</v>
      </c>
      <c r="B397">
        <v>1333148400</v>
      </c>
      <c r="C397">
        <v>2.7999999999999998E-4</v>
      </c>
      <c r="D397">
        <v>6.9930000000000001E-3</v>
      </c>
      <c r="E397">
        <v>1.057E-3</v>
      </c>
      <c r="F397">
        <v>1.1789999999999999E-3</v>
      </c>
      <c r="I397" s="14"/>
      <c r="J397" s="14"/>
      <c r="K397" s="14"/>
      <c r="L397" s="14"/>
      <c r="M397" s="14"/>
      <c r="N397" s="14"/>
      <c r="O397" s="14"/>
      <c r="P397" s="14"/>
    </row>
    <row r="398" spans="1:16" x14ac:dyDescent="0.25">
      <c r="A398" t="s">
        <v>407</v>
      </c>
      <c r="B398">
        <v>1333753200</v>
      </c>
      <c r="C398">
        <v>3.4900000000000003E-4</v>
      </c>
      <c r="D398">
        <v>6.8900000000000003E-3</v>
      </c>
      <c r="E398">
        <v>9.4499999999999998E-4</v>
      </c>
      <c r="F398">
        <v>7.3999999999999999E-4</v>
      </c>
      <c r="I398" s="14"/>
      <c r="J398" s="14"/>
      <c r="K398" s="14"/>
      <c r="L398" s="14"/>
      <c r="M398" s="14"/>
      <c r="N398" s="14"/>
      <c r="O398" s="14"/>
      <c r="P398" s="14"/>
    </row>
    <row r="399" spans="1:16" x14ac:dyDescent="0.25">
      <c r="A399" t="s">
        <v>408</v>
      </c>
      <c r="B399">
        <v>1334358000</v>
      </c>
      <c r="C399">
        <v>7.2099999999999996E-4</v>
      </c>
      <c r="D399">
        <v>6.7949999999999998E-3</v>
      </c>
      <c r="E399">
        <v>9.0899999999999998E-4</v>
      </c>
      <c r="F399">
        <v>7.2199999999999999E-4</v>
      </c>
      <c r="I399" s="14"/>
      <c r="J399" s="14"/>
      <c r="K399" s="14"/>
      <c r="L399" s="14"/>
      <c r="M399" s="14"/>
      <c r="N399" s="14"/>
      <c r="O399" s="14"/>
      <c r="P399" s="14"/>
    </row>
    <row r="400" spans="1:16" x14ac:dyDescent="0.25">
      <c r="A400" t="s">
        <v>409</v>
      </c>
      <c r="B400">
        <v>1334962800</v>
      </c>
      <c r="C400">
        <v>9.7799999999999992E-4</v>
      </c>
      <c r="D400">
        <v>6.7060000000000002E-3</v>
      </c>
      <c r="E400">
        <v>9.1299999999999997E-4</v>
      </c>
      <c r="F400">
        <v>7.6800000000000002E-4</v>
      </c>
      <c r="I400" s="14"/>
      <c r="J400" s="14"/>
      <c r="K400" s="14"/>
      <c r="L400" s="14"/>
      <c r="M400" s="14"/>
      <c r="N400" s="14"/>
      <c r="O400" s="14"/>
      <c r="P400" s="14"/>
    </row>
    <row r="401" spans="1:16" x14ac:dyDescent="0.25">
      <c r="A401" t="s">
        <v>410</v>
      </c>
      <c r="B401">
        <v>1335567600</v>
      </c>
      <c r="C401">
        <v>1.2489999999999999E-3</v>
      </c>
      <c r="D401">
        <v>6.6210000000000001E-3</v>
      </c>
      <c r="E401">
        <v>9.6100000000000005E-4</v>
      </c>
      <c r="F401">
        <v>9.4600000000000001E-4</v>
      </c>
      <c r="I401" s="14"/>
      <c r="J401" s="14"/>
      <c r="K401" s="14"/>
      <c r="L401" s="14"/>
      <c r="M401" s="14"/>
      <c r="N401" s="14"/>
      <c r="O401" s="14"/>
      <c r="P401" s="14"/>
    </row>
    <row r="402" spans="1:16" x14ac:dyDescent="0.25">
      <c r="A402" t="s">
        <v>411</v>
      </c>
      <c r="B402">
        <v>1336172400</v>
      </c>
      <c r="C402">
        <v>2.81E-4</v>
      </c>
      <c r="D402">
        <v>6.5240000000000003E-3</v>
      </c>
      <c r="E402">
        <v>8.5300000000000003E-4</v>
      </c>
      <c r="F402">
        <v>5.7799999999999995E-4</v>
      </c>
      <c r="I402" s="14"/>
      <c r="J402" s="14"/>
      <c r="K402" s="14"/>
      <c r="L402" s="14"/>
      <c r="M402" s="14"/>
      <c r="N402" s="14"/>
      <c r="O402" s="14"/>
      <c r="P402" s="14"/>
    </row>
    <row r="403" spans="1:16" x14ac:dyDescent="0.25">
      <c r="A403" t="s">
        <v>412</v>
      </c>
      <c r="B403">
        <v>1336777200</v>
      </c>
      <c r="C403">
        <v>2.2100000000000001E-4</v>
      </c>
      <c r="D403">
        <v>6.4270000000000004E-3</v>
      </c>
      <c r="E403">
        <v>7.5199999999999996E-4</v>
      </c>
      <c r="F403">
        <v>3.9399999999999998E-4</v>
      </c>
      <c r="I403" s="14"/>
      <c r="J403" s="14"/>
      <c r="K403" s="14"/>
      <c r="L403" s="14"/>
      <c r="M403" s="14"/>
      <c r="N403" s="14"/>
      <c r="O403" s="14"/>
      <c r="P403" s="14"/>
    </row>
    <row r="404" spans="1:16" x14ac:dyDescent="0.25">
      <c r="A404" t="s">
        <v>413</v>
      </c>
      <c r="B404">
        <v>1337382000</v>
      </c>
      <c r="C404">
        <v>1.2E-4</v>
      </c>
      <c r="D404">
        <v>6.3299999999999997E-3</v>
      </c>
      <c r="E404">
        <v>6.4899999999999995E-4</v>
      </c>
      <c r="F404">
        <v>2.13E-4</v>
      </c>
      <c r="I404" s="14"/>
      <c r="J404" s="14"/>
      <c r="K404" s="14"/>
      <c r="L404" s="14"/>
      <c r="M404" s="14"/>
      <c r="N404" s="14"/>
      <c r="O404" s="14"/>
      <c r="P404" s="14"/>
    </row>
    <row r="405" spans="1:16" x14ac:dyDescent="0.25">
      <c r="A405" t="s">
        <v>414</v>
      </c>
      <c r="B405">
        <v>1337986800</v>
      </c>
      <c r="C405">
        <v>8.4000000000000003E-4</v>
      </c>
      <c r="D405">
        <v>6.2449999999999997E-3</v>
      </c>
      <c r="E405">
        <v>6.8199999999999999E-4</v>
      </c>
      <c r="F405">
        <v>6.1399999999999996E-4</v>
      </c>
      <c r="I405" s="14"/>
      <c r="J405" s="14"/>
      <c r="K405" s="14"/>
      <c r="L405" s="14"/>
      <c r="M405" s="14"/>
      <c r="N405" s="14"/>
      <c r="O405" s="14"/>
      <c r="P405" s="14"/>
    </row>
    <row r="406" spans="1:16" x14ac:dyDescent="0.25">
      <c r="A406" t="s">
        <v>415</v>
      </c>
      <c r="B406">
        <v>1338591600</v>
      </c>
      <c r="C406">
        <v>1.029E-3</v>
      </c>
      <c r="D406">
        <v>6.1650000000000003E-3</v>
      </c>
      <c r="E406">
        <v>7.3700000000000002E-4</v>
      </c>
      <c r="F406">
        <v>8.5400000000000005E-4</v>
      </c>
      <c r="I406" s="14"/>
      <c r="J406" s="14"/>
      <c r="K406" s="14"/>
      <c r="L406" s="14"/>
      <c r="M406" s="14"/>
      <c r="N406" s="14"/>
      <c r="O406" s="14"/>
      <c r="P406" s="14"/>
    </row>
    <row r="407" spans="1:16" x14ac:dyDescent="0.25">
      <c r="A407" t="s">
        <v>416</v>
      </c>
      <c r="B407">
        <v>1339196400</v>
      </c>
      <c r="C407">
        <v>1.0499999999999999E-3</v>
      </c>
      <c r="D407">
        <v>6.0860000000000003E-3</v>
      </c>
      <c r="E407">
        <v>7.8700000000000005E-4</v>
      </c>
      <c r="F407">
        <v>9.6699999999999998E-4</v>
      </c>
      <c r="I407" s="14"/>
      <c r="J407" s="14"/>
      <c r="K407" s="14"/>
      <c r="L407" s="14"/>
      <c r="M407" s="14"/>
      <c r="N407" s="14"/>
      <c r="O407" s="14"/>
      <c r="P407" s="14"/>
    </row>
    <row r="408" spans="1:16" x14ac:dyDescent="0.25">
      <c r="A408" t="s">
        <v>417</v>
      </c>
      <c r="B408">
        <v>1339801200</v>
      </c>
      <c r="C408">
        <v>9.5500000000000001E-4</v>
      </c>
      <c r="D408">
        <v>6.0070000000000002E-3</v>
      </c>
      <c r="E408">
        <v>8.1300000000000003E-4</v>
      </c>
      <c r="F408">
        <v>9.6199999999999996E-4</v>
      </c>
      <c r="I408" s="14"/>
      <c r="J408" s="14"/>
      <c r="K408" s="14"/>
      <c r="L408" s="14"/>
      <c r="M408" s="14"/>
      <c r="N408" s="14"/>
      <c r="O408" s="14"/>
      <c r="P408" s="14"/>
    </row>
    <row r="409" spans="1:16" x14ac:dyDescent="0.25">
      <c r="A409" t="s">
        <v>418</v>
      </c>
      <c r="B409">
        <v>1340406000</v>
      </c>
      <c r="C409">
        <v>8.2899999999999998E-4</v>
      </c>
      <c r="D409">
        <v>5.9280000000000001E-3</v>
      </c>
      <c r="E409">
        <v>8.1499999999999997E-4</v>
      </c>
      <c r="F409">
        <v>8.7699999999999996E-4</v>
      </c>
      <c r="I409" s="14"/>
      <c r="J409" s="14"/>
      <c r="K409" s="14"/>
      <c r="L409" s="14"/>
      <c r="M409" s="14"/>
      <c r="N409" s="14"/>
      <c r="O409" s="14"/>
      <c r="P409" s="14"/>
    </row>
    <row r="410" spans="1:16" x14ac:dyDescent="0.25">
      <c r="A410" t="s">
        <v>419</v>
      </c>
      <c r="B410">
        <v>1341010800</v>
      </c>
      <c r="C410">
        <v>4.75E-4</v>
      </c>
      <c r="D410">
        <v>5.8440000000000002E-3</v>
      </c>
      <c r="E410">
        <v>7.5900000000000002E-4</v>
      </c>
      <c r="F410">
        <v>6.3000000000000003E-4</v>
      </c>
      <c r="I410" s="14"/>
      <c r="J410" s="14"/>
      <c r="K410" s="14"/>
      <c r="L410" s="14"/>
      <c r="M410" s="14"/>
      <c r="N410" s="14"/>
      <c r="O410" s="14"/>
      <c r="P410" s="14"/>
    </row>
    <row r="411" spans="1:16" x14ac:dyDescent="0.25">
      <c r="A411" t="s">
        <v>420</v>
      </c>
      <c r="B411">
        <v>1341615600</v>
      </c>
      <c r="C411">
        <v>4.8999999999999998E-4</v>
      </c>
      <c r="D411">
        <v>5.7609999999999996E-3</v>
      </c>
      <c r="E411">
        <v>7.1599999999999995E-4</v>
      </c>
      <c r="F411">
        <v>5.5099999999999995E-4</v>
      </c>
      <c r="I411" s="14"/>
      <c r="J411" s="14"/>
      <c r="K411" s="14"/>
      <c r="L411" s="14"/>
      <c r="M411" s="14"/>
      <c r="N411" s="14"/>
      <c r="O411" s="14"/>
      <c r="P411" s="14"/>
    </row>
    <row r="412" spans="1:16" x14ac:dyDescent="0.25">
      <c r="A412" t="s">
        <v>423</v>
      </c>
      <c r="B412">
        <v>1342220400</v>
      </c>
      <c r="C412">
        <v>4.2499999999999998E-4</v>
      </c>
      <c r="D412">
        <v>5.679E-3</v>
      </c>
      <c r="E412">
        <v>6.7000000000000002E-4</v>
      </c>
      <c r="F412">
        <v>4.8999999999999998E-4</v>
      </c>
      <c r="I412" s="14"/>
      <c r="J412" s="14"/>
      <c r="K412" s="14"/>
      <c r="L412" s="14"/>
      <c r="M412" s="14"/>
      <c r="N412" s="14"/>
      <c r="O412" s="14"/>
      <c r="P412" s="14"/>
    </row>
    <row r="413" spans="1:16" x14ac:dyDescent="0.25">
      <c r="A413" t="s">
        <v>424</v>
      </c>
      <c r="B413">
        <v>1342305901</v>
      </c>
      <c r="C413">
        <v>4.2499999999999998E-4</v>
      </c>
      <c r="D413">
        <v>5.6680000000000003E-3</v>
      </c>
      <c r="E413">
        <v>6.6399999999999999E-4</v>
      </c>
      <c r="F413">
        <v>4.8200000000000001E-4</v>
      </c>
      <c r="I413" s="14"/>
      <c r="J413" s="14"/>
      <c r="K413" s="14"/>
      <c r="L413" s="14"/>
      <c r="M413" s="14"/>
      <c r="N413" s="14"/>
      <c r="O413" s="14"/>
      <c r="P413" s="14"/>
    </row>
    <row r="414" spans="1:16" x14ac:dyDescent="0.25">
      <c r="I414" s="14"/>
      <c r="J414" s="14"/>
      <c r="K414" s="14"/>
      <c r="L414" s="14"/>
      <c r="M414" s="14"/>
      <c r="N414" s="14"/>
      <c r="O414" s="14"/>
      <c r="P414" s="14"/>
    </row>
    <row r="415" spans="1:16" x14ac:dyDescent="0.25">
      <c r="I415" s="14"/>
      <c r="J415" s="14"/>
      <c r="K415" s="14"/>
      <c r="L415" s="14"/>
      <c r="M415" s="14"/>
      <c r="N415" s="14"/>
      <c r="O415" s="14"/>
      <c r="P415" s="14"/>
    </row>
    <row r="416" spans="1:16" x14ac:dyDescent="0.25">
      <c r="I416" s="14"/>
      <c r="J416" s="14"/>
      <c r="K416" s="14"/>
      <c r="L416" s="14"/>
      <c r="M416" s="14"/>
      <c r="N416" s="14"/>
      <c r="O416" s="14"/>
      <c r="P416" s="14"/>
    </row>
    <row r="417" spans="9:16" x14ac:dyDescent="0.25">
      <c r="I417" s="14"/>
      <c r="J417" s="14"/>
      <c r="K417" s="14"/>
      <c r="L417" s="14"/>
      <c r="M417" s="14"/>
      <c r="N417" s="14"/>
      <c r="O417" s="14"/>
      <c r="P417" s="14"/>
    </row>
    <row r="418" spans="9:16" x14ac:dyDescent="0.25">
      <c r="I418" s="14"/>
      <c r="J418" s="14"/>
      <c r="K418" s="14"/>
      <c r="L418" s="14"/>
      <c r="M418" s="14"/>
      <c r="N418" s="14"/>
      <c r="O418" s="14"/>
      <c r="P418" s="14"/>
    </row>
    <row r="419" spans="9:16" x14ac:dyDescent="0.25">
      <c r="I419" s="14"/>
      <c r="J419" s="14"/>
      <c r="K419" s="14"/>
      <c r="L419" s="14"/>
      <c r="M419" s="14"/>
      <c r="N419" s="14"/>
      <c r="O419" s="14"/>
      <c r="P419" s="14"/>
    </row>
    <row r="420" spans="9:16" x14ac:dyDescent="0.25">
      <c r="I420" s="14"/>
      <c r="J420" s="14"/>
      <c r="K420" s="14"/>
      <c r="L420" s="14"/>
      <c r="M420" s="14"/>
      <c r="N420" s="14"/>
      <c r="O420" s="14"/>
      <c r="P420" s="14"/>
    </row>
    <row r="421" spans="9:16" x14ac:dyDescent="0.25">
      <c r="I421" s="14"/>
      <c r="J421" s="14"/>
      <c r="K421" s="14"/>
      <c r="L421" s="14"/>
      <c r="M421" s="14"/>
      <c r="N421" s="14"/>
      <c r="O421" s="14"/>
      <c r="P421" s="14"/>
    </row>
    <row r="422" spans="9:16" x14ac:dyDescent="0.25">
      <c r="I422" s="14"/>
      <c r="J422" s="14"/>
      <c r="K422" s="14"/>
      <c r="L422" s="14"/>
      <c r="M422" s="14"/>
      <c r="N422" s="14"/>
      <c r="O422" s="14"/>
      <c r="P422" s="14"/>
    </row>
    <row r="423" spans="9:16" x14ac:dyDescent="0.25">
      <c r="I423" s="14"/>
      <c r="J423" s="14"/>
      <c r="K423" s="14"/>
      <c r="L423" s="14"/>
      <c r="M423" s="14"/>
      <c r="N423" s="14"/>
      <c r="O423" s="14"/>
      <c r="P423" s="14"/>
    </row>
    <row r="424" spans="9:16" x14ac:dyDescent="0.25">
      <c r="I424" s="14"/>
      <c r="J424" s="14"/>
      <c r="K424" s="14"/>
      <c r="L424" s="14"/>
      <c r="M424" s="14"/>
      <c r="N424" s="14"/>
      <c r="O424" s="14"/>
      <c r="P424" s="14"/>
    </row>
    <row r="425" spans="9:16" x14ac:dyDescent="0.25">
      <c r="I425" s="14"/>
      <c r="J425" s="14"/>
      <c r="K425" s="14"/>
      <c r="L425" s="14"/>
      <c r="M425" s="14"/>
      <c r="N425" s="14"/>
      <c r="O425" s="14"/>
      <c r="P425" s="14"/>
    </row>
    <row r="426" spans="9:16" x14ac:dyDescent="0.25">
      <c r="I426" s="14"/>
      <c r="J426" s="14"/>
      <c r="K426" s="14"/>
      <c r="L426" s="14"/>
      <c r="M426" s="14"/>
      <c r="N426" s="14"/>
      <c r="O426" s="14"/>
      <c r="P426" s="14"/>
    </row>
    <row r="427" spans="9:16" x14ac:dyDescent="0.25">
      <c r="I427" s="14"/>
      <c r="J427" s="14"/>
      <c r="K427" s="14"/>
      <c r="L427" s="14"/>
      <c r="M427" s="14"/>
      <c r="N427" s="14"/>
      <c r="O427" s="14"/>
      <c r="P427" s="14"/>
    </row>
    <row r="428" spans="9:16" x14ac:dyDescent="0.25">
      <c r="I428" s="14"/>
      <c r="J428" s="14"/>
      <c r="K428" s="14"/>
      <c r="L428" s="14"/>
      <c r="M428" s="14"/>
      <c r="N428" s="14"/>
      <c r="O428" s="14"/>
      <c r="P428" s="14"/>
    </row>
    <row r="429" spans="9:16" x14ac:dyDescent="0.25">
      <c r="I429" s="14"/>
      <c r="J429" s="14"/>
      <c r="K429" s="14"/>
      <c r="L429" s="14"/>
      <c r="M429" s="14"/>
      <c r="N429" s="14"/>
      <c r="O429" s="14"/>
      <c r="P429" s="14"/>
    </row>
    <row r="430" spans="9:16" x14ac:dyDescent="0.25">
      <c r="I430" s="14"/>
      <c r="J430" s="14"/>
      <c r="K430" s="14"/>
      <c r="L430" s="14"/>
      <c r="M430" s="14"/>
      <c r="N430" s="14"/>
      <c r="O430" s="14"/>
      <c r="P430" s="14"/>
    </row>
    <row r="431" spans="9:16" x14ac:dyDescent="0.25">
      <c r="I431" s="14"/>
      <c r="J431" s="14"/>
      <c r="K431" s="14"/>
      <c r="L431" s="14"/>
      <c r="M431" s="14"/>
      <c r="N431" s="14"/>
      <c r="O431" s="14"/>
      <c r="P431" s="14"/>
    </row>
    <row r="432" spans="9:16" x14ac:dyDescent="0.25">
      <c r="I432" s="14"/>
      <c r="J432" s="14"/>
      <c r="K432" s="14"/>
      <c r="L432" s="14"/>
      <c r="M432" s="14"/>
      <c r="N432" s="14"/>
      <c r="O432" s="14"/>
      <c r="P432" s="14"/>
    </row>
    <row r="433" spans="9:16" x14ac:dyDescent="0.25">
      <c r="I433" s="14"/>
      <c r="J433" s="14"/>
      <c r="K433" s="14"/>
      <c r="L433" s="14"/>
      <c r="M433" s="14"/>
      <c r="N433" s="14"/>
      <c r="O433" s="14"/>
      <c r="P433" s="14"/>
    </row>
    <row r="434" spans="9:16" x14ac:dyDescent="0.25">
      <c r="I434" s="14"/>
      <c r="J434" s="14"/>
      <c r="K434" s="14"/>
      <c r="L434" s="14"/>
      <c r="M434" s="14"/>
      <c r="N434" s="14"/>
      <c r="O434" s="14"/>
      <c r="P434" s="14"/>
    </row>
    <row r="435" spans="9:16" x14ac:dyDescent="0.25">
      <c r="I435" s="14"/>
      <c r="J435" s="14"/>
      <c r="K435" s="14"/>
      <c r="L435" s="14"/>
      <c r="M435" s="14"/>
      <c r="N435" s="14"/>
      <c r="O435" s="14"/>
      <c r="P435" s="14"/>
    </row>
    <row r="436" spans="9:16" x14ac:dyDescent="0.25">
      <c r="I436" s="14"/>
      <c r="J436" s="14"/>
      <c r="K436" s="14"/>
      <c r="L436" s="14"/>
      <c r="M436" s="14"/>
      <c r="N436" s="14"/>
      <c r="O436" s="14"/>
      <c r="P436" s="14"/>
    </row>
    <row r="437" spans="9:16" x14ac:dyDescent="0.25">
      <c r="I437" s="14"/>
      <c r="J437" s="14"/>
      <c r="K437" s="14"/>
      <c r="L437" s="14"/>
      <c r="M437" s="14"/>
      <c r="N437" s="14"/>
      <c r="O437" s="14"/>
      <c r="P437" s="14"/>
    </row>
    <row r="438" spans="9:16" x14ac:dyDescent="0.25">
      <c r="I438" s="14"/>
      <c r="J438" s="14"/>
      <c r="K438" s="14"/>
      <c r="L438" s="14"/>
      <c r="M438" s="14"/>
      <c r="N438" s="14"/>
      <c r="O438" s="14"/>
      <c r="P438" s="14"/>
    </row>
    <row r="439" spans="9:16" x14ac:dyDescent="0.25">
      <c r="I439" s="14"/>
      <c r="J439" s="14"/>
      <c r="K439" s="14"/>
      <c r="L439" s="14"/>
      <c r="M439" s="14"/>
      <c r="N439" s="14"/>
      <c r="O439" s="14"/>
      <c r="P439" s="14"/>
    </row>
    <row r="440" spans="9:16" x14ac:dyDescent="0.25">
      <c r="I440" s="14"/>
      <c r="J440" s="14"/>
      <c r="K440" s="14"/>
      <c r="L440" s="14"/>
      <c r="M440" s="14"/>
      <c r="N440" s="14"/>
      <c r="O440" s="14"/>
      <c r="P440" s="14"/>
    </row>
    <row r="441" spans="9:16" x14ac:dyDescent="0.25">
      <c r="I441" s="14"/>
      <c r="J441" s="14"/>
      <c r="K441" s="14"/>
      <c r="L441" s="14"/>
      <c r="M441" s="14"/>
      <c r="N441" s="14"/>
      <c r="O441" s="14"/>
      <c r="P441" s="14"/>
    </row>
    <row r="442" spans="9:16" x14ac:dyDescent="0.25">
      <c r="I442" s="14"/>
      <c r="J442" s="14"/>
      <c r="K442" s="14"/>
      <c r="L442" s="14"/>
      <c r="M442" s="14"/>
      <c r="N442" s="14"/>
      <c r="O442" s="14"/>
      <c r="P442" s="14"/>
    </row>
    <row r="443" spans="9:16" x14ac:dyDescent="0.25">
      <c r="I443" s="14"/>
      <c r="J443" s="14"/>
      <c r="K443" s="14"/>
      <c r="L443" s="14"/>
      <c r="M443" s="14"/>
      <c r="N443" s="14"/>
      <c r="O443" s="14"/>
      <c r="P443" s="14"/>
    </row>
    <row r="444" spans="9:16" x14ac:dyDescent="0.25">
      <c r="I444" s="14"/>
      <c r="J444" s="14"/>
      <c r="K444" s="14"/>
      <c r="L444" s="14"/>
      <c r="M444" s="14"/>
      <c r="N444" s="14"/>
      <c r="O444" s="14"/>
      <c r="P444" s="14"/>
    </row>
    <row r="445" spans="9:16" x14ac:dyDescent="0.25">
      <c r="I445" s="14"/>
      <c r="J445" s="14"/>
      <c r="K445" s="14"/>
      <c r="L445" s="14"/>
      <c r="M445" s="14"/>
      <c r="N445" s="14"/>
      <c r="O445" s="14"/>
      <c r="P445" s="14"/>
    </row>
    <row r="446" spans="9:16" x14ac:dyDescent="0.25">
      <c r="I446" s="14"/>
      <c r="J446" s="14"/>
      <c r="K446" s="14"/>
      <c r="L446" s="14"/>
      <c r="M446" s="14"/>
      <c r="N446" s="14"/>
      <c r="O446" s="14"/>
      <c r="P446" s="14"/>
    </row>
    <row r="447" spans="9:16" x14ac:dyDescent="0.25">
      <c r="I447" s="14"/>
      <c r="J447" s="14"/>
      <c r="K447" s="14"/>
      <c r="L447" s="14"/>
      <c r="M447" s="14"/>
      <c r="N447" s="14"/>
      <c r="O447" s="14"/>
      <c r="P447" s="14"/>
    </row>
    <row r="448" spans="9:16" x14ac:dyDescent="0.25">
      <c r="I448" s="14"/>
      <c r="J448" s="14"/>
      <c r="K448" s="14"/>
      <c r="L448" s="14"/>
      <c r="M448" s="14"/>
      <c r="N448" s="14"/>
      <c r="O448" s="14"/>
      <c r="P448" s="14"/>
    </row>
    <row r="449" spans="9:16" x14ac:dyDescent="0.25">
      <c r="I449" s="14"/>
      <c r="J449" s="14"/>
      <c r="K449" s="14"/>
      <c r="L449" s="14"/>
      <c r="M449" s="14"/>
      <c r="N449" s="14"/>
      <c r="O449" s="14"/>
      <c r="P449" s="14"/>
    </row>
    <row r="450" spans="9:16" x14ac:dyDescent="0.25">
      <c r="I450" s="14"/>
      <c r="J450" s="14"/>
      <c r="K450" s="14"/>
      <c r="L450" s="14"/>
      <c r="M450" s="14"/>
      <c r="N450" s="14"/>
      <c r="O450" s="14"/>
      <c r="P450" s="14"/>
    </row>
    <row r="451" spans="9:16" x14ac:dyDescent="0.25">
      <c r="I451" s="14"/>
      <c r="J451" s="14"/>
      <c r="K451" s="14"/>
      <c r="L451" s="14"/>
      <c r="M451" s="14"/>
      <c r="N451" s="14"/>
      <c r="O451" s="14"/>
      <c r="P451" s="14"/>
    </row>
    <row r="452" spans="9:16" x14ac:dyDescent="0.25">
      <c r="I452" s="14"/>
      <c r="J452" s="14"/>
      <c r="K452" s="14"/>
      <c r="L452" s="14"/>
      <c r="M452" s="14"/>
      <c r="N452" s="14"/>
      <c r="O452" s="14"/>
      <c r="P452" s="14"/>
    </row>
    <row r="453" spans="9:16" x14ac:dyDescent="0.25">
      <c r="I453" s="14"/>
      <c r="J453" s="14"/>
      <c r="K453" s="14"/>
      <c r="L453" s="14"/>
      <c r="M453" s="14"/>
      <c r="N453" s="14"/>
      <c r="O453" s="14"/>
      <c r="P453" s="14"/>
    </row>
    <row r="454" spans="9:16" x14ac:dyDescent="0.25">
      <c r="I454" s="14"/>
      <c r="J454" s="14"/>
      <c r="K454" s="14"/>
      <c r="L454" s="14"/>
      <c r="M454" s="14"/>
      <c r="N454" s="14"/>
      <c r="O454" s="14"/>
      <c r="P454" s="14"/>
    </row>
    <row r="455" spans="9:16" x14ac:dyDescent="0.25">
      <c r="I455" s="14"/>
      <c r="J455" s="14"/>
      <c r="K455" s="14"/>
      <c r="L455" s="14"/>
      <c r="M455" s="14"/>
      <c r="N455" s="14"/>
      <c r="O455" s="14"/>
      <c r="P455" s="14"/>
    </row>
    <row r="456" spans="9:16" x14ac:dyDescent="0.25">
      <c r="I456" s="14"/>
      <c r="J456" s="14"/>
      <c r="K456" s="14"/>
      <c r="L456" s="14"/>
      <c r="M456" s="14"/>
      <c r="N456" s="14"/>
      <c r="O456" s="14"/>
      <c r="P456" s="14"/>
    </row>
    <row r="457" spans="9:16" x14ac:dyDescent="0.25">
      <c r="I457" s="14"/>
      <c r="J457" s="14"/>
      <c r="K457" s="14"/>
      <c r="L457" s="14"/>
      <c r="M457" s="14"/>
      <c r="N457" s="14"/>
      <c r="O457" s="14"/>
      <c r="P457" s="14"/>
    </row>
    <row r="458" spans="9:16" x14ac:dyDescent="0.25">
      <c r="I458" s="14"/>
      <c r="J458" s="14"/>
      <c r="K458" s="14"/>
      <c r="L458" s="14"/>
      <c r="M458" s="14"/>
      <c r="N458" s="14"/>
      <c r="O458" s="14"/>
      <c r="P458" s="14"/>
    </row>
    <row r="459" spans="9:16" x14ac:dyDescent="0.25">
      <c r="I459" s="14"/>
      <c r="J459" s="14"/>
      <c r="K459" s="14"/>
      <c r="L459" s="14"/>
      <c r="M459" s="14"/>
      <c r="N459" s="14"/>
      <c r="O459" s="14"/>
      <c r="P459" s="14"/>
    </row>
    <row r="460" spans="9:16" x14ac:dyDescent="0.25">
      <c r="I460" s="14"/>
      <c r="J460" s="14"/>
      <c r="K460" s="14"/>
      <c r="L460" s="14"/>
      <c r="M460" s="14"/>
      <c r="N460" s="14"/>
      <c r="O460" s="14"/>
      <c r="P460" s="14"/>
    </row>
    <row r="461" spans="9:16" x14ac:dyDescent="0.25">
      <c r="I461" s="14"/>
      <c r="J461" s="14"/>
      <c r="K461" s="14"/>
      <c r="L461" s="14"/>
      <c r="M461" s="14"/>
      <c r="N461" s="14"/>
      <c r="O461" s="14"/>
      <c r="P461" s="14"/>
    </row>
    <row r="462" spans="9:16" x14ac:dyDescent="0.25">
      <c r="I462" s="14"/>
      <c r="J462" s="14"/>
      <c r="K462" s="14"/>
      <c r="L462" s="14"/>
      <c r="M462" s="14"/>
      <c r="N462" s="14"/>
      <c r="O462" s="14"/>
      <c r="P462" s="14"/>
    </row>
    <row r="463" spans="9:16" x14ac:dyDescent="0.25">
      <c r="I463" s="14"/>
      <c r="J463" s="14"/>
      <c r="K463" s="14"/>
      <c r="L463" s="14"/>
      <c r="M463" s="14"/>
      <c r="N463" s="14"/>
      <c r="O463" s="14"/>
      <c r="P463" s="14"/>
    </row>
    <row r="464" spans="9:16" x14ac:dyDescent="0.25">
      <c r="I464" s="14"/>
      <c r="J464" s="14"/>
      <c r="K464" s="14"/>
      <c r="L464" s="14"/>
      <c r="M464" s="14"/>
      <c r="N464" s="14"/>
      <c r="O464" s="14"/>
      <c r="P464" s="14"/>
    </row>
    <row r="465" spans="9:16" x14ac:dyDescent="0.25">
      <c r="I465" s="14"/>
      <c r="J465" s="14"/>
      <c r="K465" s="14"/>
      <c r="L465" s="14"/>
      <c r="M465" s="14"/>
      <c r="N465" s="14"/>
      <c r="O465" s="14"/>
      <c r="P465" s="14"/>
    </row>
    <row r="466" spans="9:16" x14ac:dyDescent="0.25">
      <c r="I466" s="14"/>
      <c r="J466" s="14"/>
      <c r="K466" s="14"/>
      <c r="L466" s="14"/>
      <c r="M466" s="14"/>
      <c r="N466" s="14"/>
      <c r="O466" s="14"/>
      <c r="P466" s="14"/>
    </row>
    <row r="467" spans="9:16" x14ac:dyDescent="0.25">
      <c r="I467" s="14"/>
      <c r="J467" s="14"/>
      <c r="K467" s="14"/>
      <c r="L467" s="14"/>
      <c r="M467" s="14"/>
      <c r="N467" s="14"/>
      <c r="O467" s="14"/>
      <c r="P467" s="14"/>
    </row>
    <row r="468" spans="9:16" x14ac:dyDescent="0.25">
      <c r="I468" s="14"/>
      <c r="J468" s="14"/>
      <c r="K468" s="14"/>
      <c r="L468" s="14"/>
      <c r="M468" s="14"/>
      <c r="N468" s="14"/>
      <c r="O468" s="14"/>
      <c r="P468" s="14"/>
    </row>
    <row r="469" spans="9:16" x14ac:dyDescent="0.25">
      <c r="I469" s="14"/>
      <c r="J469" s="14"/>
      <c r="K469" s="14"/>
      <c r="L469" s="14"/>
      <c r="M469" s="14"/>
      <c r="N469" s="14"/>
      <c r="O469" s="14"/>
      <c r="P469" s="14"/>
    </row>
    <row r="470" spans="9:16" x14ac:dyDescent="0.25">
      <c r="I470" s="14"/>
      <c r="J470" s="14"/>
      <c r="K470" s="14"/>
      <c r="L470" s="14"/>
      <c r="M470" s="14"/>
      <c r="N470" s="14"/>
      <c r="O470" s="14"/>
      <c r="P470" s="14"/>
    </row>
    <row r="471" spans="9:16" x14ac:dyDescent="0.25">
      <c r="I471" s="14"/>
      <c r="J471" s="14"/>
      <c r="K471" s="14"/>
      <c r="L471" s="14"/>
      <c r="M471" s="14"/>
      <c r="N471" s="14"/>
      <c r="O471" s="14"/>
      <c r="P471" s="14"/>
    </row>
    <row r="472" spans="9:16" x14ac:dyDescent="0.25">
      <c r="I472" s="14"/>
      <c r="J472" s="14"/>
      <c r="K472" s="14"/>
      <c r="L472" s="14"/>
      <c r="M472" s="14"/>
      <c r="N472" s="14"/>
      <c r="O472" s="14"/>
      <c r="P472" s="14"/>
    </row>
    <row r="473" spans="9:16" x14ac:dyDescent="0.25">
      <c r="I473" s="14"/>
      <c r="J473" s="14"/>
      <c r="K473" s="14"/>
      <c r="L473" s="14"/>
      <c r="M473" s="14"/>
      <c r="N473" s="14"/>
      <c r="O473" s="14"/>
      <c r="P473" s="14"/>
    </row>
    <row r="474" spans="9:16" x14ac:dyDescent="0.25">
      <c r="I474" s="14"/>
      <c r="J474" s="14"/>
      <c r="K474" s="14"/>
      <c r="L474" s="14"/>
      <c r="M474" s="14"/>
      <c r="N474" s="14"/>
      <c r="O474" s="14"/>
      <c r="P474" s="14"/>
    </row>
    <row r="475" spans="9:16" x14ac:dyDescent="0.25">
      <c r="I475" s="14"/>
      <c r="J475" s="14"/>
      <c r="K475" s="14"/>
      <c r="L475" s="14"/>
      <c r="M475" s="14"/>
      <c r="N475" s="14"/>
      <c r="O475" s="14"/>
      <c r="P475" s="14"/>
    </row>
    <row r="476" spans="9:16" x14ac:dyDescent="0.25">
      <c r="I476" s="14"/>
      <c r="J476" s="14"/>
      <c r="K476" s="14"/>
      <c r="L476" s="14"/>
      <c r="M476" s="14"/>
      <c r="N476" s="14"/>
      <c r="O476" s="14"/>
      <c r="P476" s="14"/>
    </row>
    <row r="477" spans="9:16" x14ac:dyDescent="0.25">
      <c r="I477" s="14"/>
      <c r="J477" s="14"/>
      <c r="K477" s="14"/>
      <c r="L477" s="14"/>
      <c r="M477" s="14"/>
      <c r="N477" s="14"/>
      <c r="O477" s="14"/>
      <c r="P477" s="14"/>
    </row>
    <row r="478" spans="9:16" x14ac:dyDescent="0.25">
      <c r="I478" s="14"/>
      <c r="J478" s="14"/>
      <c r="K478" s="14"/>
      <c r="L478" s="14"/>
      <c r="M478" s="14"/>
      <c r="N478" s="14"/>
      <c r="O478" s="14"/>
      <c r="P478" s="14"/>
    </row>
    <row r="479" spans="9:16" x14ac:dyDescent="0.25">
      <c r="I479" s="14"/>
      <c r="J479" s="14"/>
      <c r="K479" s="14"/>
      <c r="L479" s="14"/>
      <c r="M479" s="14"/>
      <c r="N479" s="14"/>
      <c r="O479" s="14"/>
      <c r="P479" s="14"/>
    </row>
    <row r="480" spans="9:16" x14ac:dyDescent="0.25">
      <c r="I480" s="14"/>
      <c r="J480" s="14"/>
      <c r="K480" s="14"/>
      <c r="L480" s="14"/>
      <c r="M480" s="14"/>
      <c r="N480" s="14"/>
      <c r="O480" s="14"/>
      <c r="P480" s="14"/>
    </row>
    <row r="481" spans="9:16" x14ac:dyDescent="0.25">
      <c r="I481" s="14"/>
      <c r="J481" s="14"/>
      <c r="K481" s="14"/>
      <c r="L481" s="14"/>
      <c r="M481" s="14"/>
      <c r="N481" s="14"/>
      <c r="O481" s="14"/>
      <c r="P481" s="14"/>
    </row>
    <row r="482" spans="9:16" x14ac:dyDescent="0.25">
      <c r="I482" s="14"/>
      <c r="J482" s="14"/>
      <c r="K482" s="14"/>
      <c r="L482" s="14"/>
      <c r="M482" s="14"/>
      <c r="N482" s="14"/>
      <c r="O482" s="14"/>
      <c r="P482" s="14"/>
    </row>
    <row r="483" spans="9:16" x14ac:dyDescent="0.25">
      <c r="I483" s="14"/>
      <c r="J483" s="14"/>
      <c r="K483" s="14"/>
      <c r="L483" s="14"/>
      <c r="M483" s="14"/>
      <c r="N483" s="14"/>
      <c r="O483" s="14"/>
      <c r="P483" s="14"/>
    </row>
    <row r="484" spans="9:16" x14ac:dyDescent="0.25">
      <c r="I484" s="14"/>
      <c r="J484" s="14"/>
      <c r="K484" s="14"/>
      <c r="L484" s="14"/>
      <c r="M484" s="14"/>
      <c r="N484" s="14"/>
      <c r="O484" s="14"/>
      <c r="P484" s="14"/>
    </row>
    <row r="485" spans="9:16" x14ac:dyDescent="0.25">
      <c r="I485" s="14"/>
      <c r="J485" s="14"/>
      <c r="K485" s="14"/>
      <c r="L485" s="14"/>
      <c r="M485" s="14"/>
      <c r="N485" s="14"/>
      <c r="O485" s="14"/>
      <c r="P485" s="14"/>
    </row>
    <row r="486" spans="9:16" x14ac:dyDescent="0.25">
      <c r="I486" s="14"/>
      <c r="J486" s="14"/>
      <c r="K486" s="14"/>
      <c r="L486" s="14"/>
      <c r="M486" s="14"/>
      <c r="N486" s="14"/>
      <c r="O486" s="14"/>
      <c r="P486" s="14"/>
    </row>
    <row r="487" spans="9:16" x14ac:dyDescent="0.25">
      <c r="I487" s="14"/>
      <c r="J487" s="14"/>
      <c r="K487" s="14"/>
      <c r="L487" s="14"/>
      <c r="M487" s="14"/>
      <c r="N487" s="14"/>
      <c r="O487" s="14"/>
      <c r="P487" s="14"/>
    </row>
    <row r="488" spans="9:16" x14ac:dyDescent="0.25">
      <c r="I488" s="14"/>
      <c r="J488" s="14"/>
      <c r="K488" s="14"/>
      <c r="L488" s="14"/>
      <c r="M488" s="14"/>
      <c r="N488" s="14"/>
      <c r="O488" s="14"/>
      <c r="P488" s="14"/>
    </row>
    <row r="489" spans="9:16" x14ac:dyDescent="0.25">
      <c r="I489" s="14"/>
      <c r="J489" s="14"/>
      <c r="K489" s="14"/>
      <c r="L489" s="14"/>
      <c r="M489" s="14"/>
      <c r="N489" s="14"/>
      <c r="O489" s="14"/>
      <c r="P489" s="14"/>
    </row>
    <row r="490" spans="9:16" x14ac:dyDescent="0.25">
      <c r="I490" s="14"/>
      <c r="J490" s="14"/>
      <c r="K490" s="14"/>
      <c r="L490" s="14"/>
      <c r="M490" s="14"/>
      <c r="N490" s="14"/>
      <c r="O490" s="14"/>
      <c r="P490" s="14"/>
    </row>
    <row r="491" spans="9:16" x14ac:dyDescent="0.25">
      <c r="I491" s="14"/>
      <c r="J491" s="14"/>
      <c r="K491" s="14"/>
      <c r="L491" s="14"/>
      <c r="M491" s="14"/>
      <c r="N491" s="14"/>
      <c r="O491" s="14"/>
      <c r="P491" s="14"/>
    </row>
    <row r="492" spans="9:16" x14ac:dyDescent="0.25">
      <c r="I492" s="14"/>
      <c r="J492" s="14"/>
      <c r="K492" s="14"/>
      <c r="L492" s="14"/>
      <c r="M492" s="14"/>
      <c r="N492" s="14"/>
      <c r="O492" s="14"/>
      <c r="P492" s="14"/>
    </row>
    <row r="493" spans="9:16" x14ac:dyDescent="0.25">
      <c r="I493" s="14"/>
      <c r="J493" s="14"/>
      <c r="K493" s="14"/>
      <c r="L493" s="14"/>
      <c r="M493" s="14"/>
      <c r="N493" s="14"/>
      <c r="O493" s="14"/>
      <c r="P493" s="14"/>
    </row>
    <row r="494" spans="9:16" x14ac:dyDescent="0.25">
      <c r="I494" s="14"/>
      <c r="J494" s="14"/>
      <c r="K494" s="14"/>
      <c r="L494" s="14"/>
      <c r="M494" s="14"/>
      <c r="N494" s="14"/>
      <c r="O494" s="14"/>
      <c r="P494" s="14"/>
    </row>
    <row r="495" spans="9:16" x14ac:dyDescent="0.25">
      <c r="I495" s="14"/>
      <c r="J495" s="14"/>
      <c r="K495" s="14"/>
      <c r="L495" s="14"/>
      <c r="M495" s="14"/>
      <c r="N495" s="14"/>
      <c r="O495" s="14"/>
      <c r="P495" s="14"/>
    </row>
    <row r="496" spans="9:16" x14ac:dyDescent="0.25">
      <c r="I496" s="14"/>
      <c r="J496" s="14"/>
      <c r="K496" s="14"/>
      <c r="L496" s="14"/>
      <c r="M496" s="14"/>
      <c r="N496" s="14"/>
      <c r="O496" s="14"/>
      <c r="P496" s="14"/>
    </row>
    <row r="497" spans="9:16" x14ac:dyDescent="0.25">
      <c r="I497" s="14"/>
      <c r="J497" s="14"/>
      <c r="K497" s="14"/>
      <c r="L497" s="14"/>
      <c r="M497" s="14"/>
      <c r="N497" s="14"/>
      <c r="O497" s="14"/>
      <c r="P497" s="14"/>
    </row>
    <row r="498" spans="9:16" x14ac:dyDescent="0.25">
      <c r="I498" s="14"/>
      <c r="J498" s="14"/>
      <c r="K498" s="14"/>
      <c r="L498" s="14"/>
      <c r="M498" s="14"/>
      <c r="N498" s="14"/>
      <c r="O498" s="14"/>
      <c r="P498" s="14"/>
    </row>
    <row r="499" spans="9:16" x14ac:dyDescent="0.25">
      <c r="I499" s="14"/>
      <c r="J499" s="14"/>
      <c r="K499" s="14"/>
      <c r="L499" s="14"/>
      <c r="M499" s="14"/>
      <c r="N499" s="14"/>
      <c r="O499" s="14"/>
      <c r="P499" s="14"/>
    </row>
    <row r="500" spans="9:16" x14ac:dyDescent="0.25">
      <c r="I500" s="14"/>
      <c r="J500" s="14"/>
      <c r="K500" s="14"/>
      <c r="L500" s="14"/>
      <c r="M500" s="14"/>
      <c r="N500" s="14"/>
      <c r="O500" s="14"/>
      <c r="P500" s="14"/>
    </row>
    <row r="501" spans="9:16" x14ac:dyDescent="0.25">
      <c r="I501" s="14"/>
      <c r="J501" s="14"/>
      <c r="K501" s="14"/>
      <c r="L501" s="14"/>
      <c r="M501" s="14"/>
      <c r="N501" s="14"/>
      <c r="O501" s="14"/>
      <c r="P501" s="14"/>
    </row>
    <row r="502" spans="9:16" x14ac:dyDescent="0.25">
      <c r="I502" s="14"/>
      <c r="J502" s="14"/>
      <c r="K502" s="14"/>
      <c r="L502" s="14"/>
      <c r="M502" s="14"/>
      <c r="N502" s="14"/>
      <c r="O502" s="14"/>
      <c r="P502" s="14"/>
    </row>
    <row r="503" spans="9:16" x14ac:dyDescent="0.25">
      <c r="I503" s="14"/>
      <c r="J503" s="14"/>
      <c r="K503" s="14"/>
      <c r="L503" s="14"/>
      <c r="M503" s="14"/>
      <c r="N503" s="14"/>
      <c r="O503" s="14"/>
      <c r="P503" s="14"/>
    </row>
    <row r="504" spans="9:16" x14ac:dyDescent="0.25">
      <c r="I504" s="14"/>
      <c r="J504" s="14"/>
      <c r="K504" s="14"/>
      <c r="L504" s="14"/>
      <c r="M504" s="14"/>
      <c r="N504" s="14"/>
      <c r="O504" s="14"/>
      <c r="P504" s="14"/>
    </row>
    <row r="505" spans="9:16" x14ac:dyDescent="0.25">
      <c r="I505" s="14"/>
      <c r="J505" s="14"/>
      <c r="K505" s="14"/>
      <c r="L505" s="14"/>
      <c r="M505" s="14"/>
      <c r="N505" s="14"/>
      <c r="O505" s="14"/>
      <c r="P505" s="14"/>
    </row>
    <row r="506" spans="9:16" x14ac:dyDescent="0.25">
      <c r="I506" s="14"/>
      <c r="J506" s="14"/>
      <c r="K506" s="14"/>
      <c r="L506" s="14"/>
      <c r="M506" s="14"/>
      <c r="N506" s="14"/>
      <c r="O506" s="14"/>
      <c r="P506" s="14"/>
    </row>
    <row r="507" spans="9:16" x14ac:dyDescent="0.25">
      <c r="I507" s="14"/>
      <c r="J507" s="14"/>
      <c r="K507" s="14"/>
      <c r="L507" s="14"/>
      <c r="M507" s="14"/>
      <c r="N507" s="14"/>
      <c r="O507" s="14"/>
      <c r="P507" s="14"/>
    </row>
    <row r="508" spans="9:16" x14ac:dyDescent="0.25">
      <c r="I508" s="14"/>
      <c r="J508" s="14"/>
      <c r="K508" s="14"/>
      <c r="L508" s="14"/>
      <c r="M508" s="14"/>
      <c r="N508" s="14"/>
      <c r="O508" s="14"/>
      <c r="P508" s="14"/>
    </row>
    <row r="509" spans="9:16" x14ac:dyDescent="0.25">
      <c r="I509" s="14"/>
      <c r="J509" s="14"/>
      <c r="K509" s="14"/>
      <c r="L509" s="14"/>
      <c r="M509" s="14"/>
      <c r="N509" s="14"/>
      <c r="O509" s="14"/>
      <c r="P509" s="14"/>
    </row>
    <row r="510" spans="9:16" x14ac:dyDescent="0.25">
      <c r="I510" s="14"/>
      <c r="J510" s="14"/>
      <c r="K510" s="14"/>
      <c r="L510" s="14"/>
      <c r="M510" s="14"/>
      <c r="N510" s="14"/>
      <c r="O510" s="14"/>
      <c r="P510" s="14"/>
    </row>
    <row r="511" spans="9:16" x14ac:dyDescent="0.25">
      <c r="I511" s="14"/>
      <c r="J511" s="14"/>
      <c r="K511" s="14"/>
      <c r="L511" s="14"/>
      <c r="M511" s="14"/>
      <c r="N511" s="14"/>
      <c r="O511" s="14"/>
      <c r="P511" s="14"/>
    </row>
    <row r="512" spans="9:16" x14ac:dyDescent="0.25">
      <c r="I512" s="14"/>
      <c r="J512" s="14"/>
      <c r="K512" s="14"/>
      <c r="L512" s="14"/>
      <c r="M512" s="14"/>
      <c r="N512" s="14"/>
      <c r="O512" s="14"/>
      <c r="P512" s="14"/>
    </row>
    <row r="513" spans="9:16" x14ac:dyDescent="0.25">
      <c r="I513" s="14"/>
      <c r="J513" s="14"/>
      <c r="K513" s="14"/>
      <c r="L513" s="14"/>
      <c r="M513" s="14"/>
      <c r="N513" s="14"/>
      <c r="O513" s="14"/>
      <c r="P513" s="14"/>
    </row>
    <row r="514" spans="9:16" x14ac:dyDescent="0.25">
      <c r="I514" s="14"/>
      <c r="J514" s="14"/>
      <c r="K514" s="14"/>
      <c r="L514" s="14"/>
      <c r="M514" s="14"/>
      <c r="N514" s="14"/>
      <c r="O514" s="14"/>
      <c r="P514" s="14"/>
    </row>
    <row r="515" spans="9:16" x14ac:dyDescent="0.25">
      <c r="I515" s="14"/>
      <c r="J515" s="14"/>
      <c r="K515" s="14"/>
      <c r="L515" s="14"/>
      <c r="M515" s="14"/>
      <c r="N515" s="14"/>
      <c r="O515" s="14"/>
      <c r="P515" s="14"/>
    </row>
    <row r="516" spans="9:16" x14ac:dyDescent="0.25">
      <c r="I516" s="14"/>
      <c r="J516" s="14"/>
      <c r="K516" s="14"/>
      <c r="L516" s="14"/>
      <c r="M516" s="14"/>
      <c r="N516" s="14"/>
      <c r="O516" s="14"/>
      <c r="P516" s="14"/>
    </row>
    <row r="517" spans="9:16" x14ac:dyDescent="0.25">
      <c r="I517" s="14"/>
      <c r="J517" s="14"/>
      <c r="K517" s="14"/>
      <c r="L517" s="14"/>
      <c r="M517" s="14"/>
      <c r="N517" s="14"/>
      <c r="O517" s="14"/>
      <c r="P517" s="14"/>
    </row>
    <row r="518" spans="9:16" x14ac:dyDescent="0.25">
      <c r="I518" s="14"/>
      <c r="J518" s="14"/>
      <c r="K518" s="14"/>
      <c r="L518" s="14"/>
      <c r="M518" s="14"/>
      <c r="N518" s="14"/>
      <c r="O518" s="14"/>
      <c r="P518" s="14"/>
    </row>
    <row r="519" spans="9:16" x14ac:dyDescent="0.25">
      <c r="I519" s="14"/>
      <c r="J519" s="14"/>
      <c r="K519" s="14"/>
      <c r="L519" s="14"/>
      <c r="M519" s="14"/>
      <c r="N519" s="14"/>
      <c r="O519" s="14"/>
      <c r="P519" s="14"/>
    </row>
    <row r="520" spans="9:16" x14ac:dyDescent="0.25">
      <c r="I520" s="14"/>
      <c r="J520" s="14"/>
      <c r="K520" s="14"/>
      <c r="L520" s="14"/>
      <c r="M520" s="14"/>
      <c r="N520" s="14"/>
      <c r="O520" s="14"/>
      <c r="P520" s="14"/>
    </row>
    <row r="521" spans="9:16" x14ac:dyDescent="0.25">
      <c r="I521" s="14"/>
      <c r="J521" s="14"/>
      <c r="K521" s="14"/>
      <c r="L521" s="14"/>
      <c r="M521" s="14"/>
      <c r="N521" s="14"/>
      <c r="O521" s="14"/>
      <c r="P521" s="14"/>
    </row>
    <row r="522" spans="9:16" x14ac:dyDescent="0.25">
      <c r="I522" s="14"/>
      <c r="J522" s="14"/>
      <c r="K522" s="14"/>
      <c r="L522" s="14"/>
      <c r="M522" s="14"/>
      <c r="N522" s="14"/>
      <c r="O522" s="14"/>
      <c r="P522" s="14"/>
    </row>
    <row r="523" spans="9:16" x14ac:dyDescent="0.25">
      <c r="I523" s="14"/>
      <c r="J523" s="14"/>
      <c r="K523" s="14"/>
      <c r="L523" s="14"/>
      <c r="M523" s="14"/>
      <c r="N523" s="14"/>
      <c r="O523" s="14"/>
      <c r="P523" s="14"/>
    </row>
    <row r="524" spans="9:16" x14ac:dyDescent="0.25">
      <c r="I524" s="14"/>
      <c r="J524" s="14"/>
      <c r="K524" s="14"/>
      <c r="L524" s="14"/>
      <c r="M524" s="14"/>
      <c r="N524" s="14"/>
      <c r="O524" s="14"/>
      <c r="P524" s="14"/>
    </row>
    <row r="525" spans="9:16" x14ac:dyDescent="0.25">
      <c r="I525" s="14"/>
      <c r="J525" s="14"/>
      <c r="K525" s="14"/>
      <c r="L525" s="14"/>
      <c r="M525" s="14"/>
      <c r="N525" s="14"/>
      <c r="O525" s="14"/>
      <c r="P525" s="14"/>
    </row>
    <row r="526" spans="9:16" x14ac:dyDescent="0.25">
      <c r="I526" s="14"/>
      <c r="J526" s="14"/>
      <c r="K526" s="14"/>
      <c r="L526" s="14"/>
      <c r="M526" s="14"/>
      <c r="N526" s="14"/>
      <c r="O526" s="14"/>
      <c r="P526" s="14"/>
    </row>
    <row r="527" spans="9:16" x14ac:dyDescent="0.25">
      <c r="I527" s="14"/>
      <c r="J527" s="14"/>
      <c r="K527" s="14"/>
      <c r="L527" s="14"/>
      <c r="M527" s="14"/>
      <c r="N527" s="14"/>
      <c r="O527" s="14"/>
      <c r="P527" s="14"/>
    </row>
    <row r="528" spans="9:16" x14ac:dyDescent="0.25">
      <c r="I528" s="14"/>
      <c r="J528" s="14"/>
      <c r="K528" s="14"/>
      <c r="L528" s="14"/>
      <c r="M528" s="14"/>
      <c r="N528" s="14"/>
      <c r="O528" s="14"/>
      <c r="P528" s="14"/>
    </row>
    <row r="529" spans="9:16" x14ac:dyDescent="0.25">
      <c r="I529" s="14"/>
      <c r="J529" s="14"/>
      <c r="K529" s="14"/>
      <c r="L529" s="14"/>
      <c r="M529" s="14"/>
      <c r="N529" s="14"/>
      <c r="O529" s="14"/>
      <c r="P529" s="14"/>
    </row>
    <row r="530" spans="9:16" x14ac:dyDescent="0.25">
      <c r="I530" s="14"/>
      <c r="J530" s="14"/>
      <c r="K530" s="14"/>
      <c r="L530" s="14"/>
      <c r="M530" s="14"/>
      <c r="N530" s="14"/>
      <c r="O530" s="14"/>
      <c r="P530" s="14"/>
    </row>
    <row r="531" spans="9:16" x14ac:dyDescent="0.25">
      <c r="I531" s="14"/>
      <c r="J531" s="14"/>
      <c r="K531" s="14"/>
      <c r="L531" s="14"/>
      <c r="M531" s="14"/>
      <c r="N531" s="14"/>
      <c r="O531" s="14"/>
      <c r="P531" s="14"/>
    </row>
    <row r="532" spans="9:16" x14ac:dyDescent="0.25">
      <c r="I532" s="14"/>
      <c r="J532" s="14"/>
      <c r="K532" s="14"/>
      <c r="L532" s="14"/>
      <c r="M532" s="14"/>
      <c r="N532" s="14"/>
      <c r="O532" s="14"/>
      <c r="P532" s="14"/>
    </row>
    <row r="533" spans="9:16" x14ac:dyDescent="0.25">
      <c r="I533" s="14"/>
      <c r="J533" s="14"/>
      <c r="K533" s="14"/>
      <c r="L533" s="14"/>
      <c r="M533" s="14"/>
      <c r="N533" s="14"/>
      <c r="O533" s="14"/>
      <c r="P533" s="14"/>
    </row>
    <row r="534" spans="9:16" x14ac:dyDescent="0.25">
      <c r="I534" s="14"/>
      <c r="J534" s="14"/>
      <c r="K534" s="14"/>
      <c r="L534" s="14"/>
      <c r="M534" s="14"/>
      <c r="N534" s="14"/>
      <c r="O534" s="14"/>
      <c r="P534" s="14"/>
    </row>
    <row r="535" spans="9:16" x14ac:dyDescent="0.25">
      <c r="I535" s="14"/>
      <c r="J535" s="14"/>
      <c r="K535" s="14"/>
      <c r="L535" s="14"/>
      <c r="M535" s="14"/>
      <c r="N535" s="14"/>
      <c r="O535" s="14"/>
      <c r="P535" s="14"/>
    </row>
    <row r="536" spans="9:16" x14ac:dyDescent="0.25">
      <c r="I536" s="14"/>
      <c r="J536" s="14"/>
      <c r="K536" s="14"/>
      <c r="L536" s="14"/>
      <c r="M536" s="14"/>
      <c r="N536" s="14"/>
      <c r="O536" s="14"/>
      <c r="P536" s="14"/>
    </row>
    <row r="537" spans="9:16" x14ac:dyDescent="0.25">
      <c r="I537" s="14"/>
      <c r="J537" s="14"/>
      <c r="K537" s="14"/>
      <c r="L537" s="14"/>
      <c r="M537" s="14"/>
      <c r="N537" s="14"/>
      <c r="O537" s="14"/>
      <c r="P537" s="14"/>
    </row>
    <row r="538" spans="9:16" x14ac:dyDescent="0.25">
      <c r="I538" s="14"/>
      <c r="J538" s="14"/>
      <c r="K538" s="14"/>
      <c r="L538" s="14"/>
      <c r="M538" s="14"/>
      <c r="N538" s="14"/>
      <c r="O538" s="14"/>
      <c r="P538" s="14"/>
    </row>
    <row r="539" spans="9:16" x14ac:dyDescent="0.25">
      <c r="I539" s="14"/>
      <c r="J539" s="14"/>
      <c r="K539" s="14"/>
      <c r="L539" s="14"/>
      <c r="M539" s="14"/>
      <c r="N539" s="14"/>
      <c r="O539" s="14"/>
      <c r="P539" s="14"/>
    </row>
    <row r="540" spans="9:16" x14ac:dyDescent="0.25">
      <c r="I540" s="14"/>
      <c r="J540" s="14"/>
      <c r="K540" s="14"/>
      <c r="L540" s="14"/>
      <c r="M540" s="14"/>
      <c r="N540" s="14"/>
      <c r="O540" s="14"/>
      <c r="P540" s="14"/>
    </row>
    <row r="541" spans="9:16" x14ac:dyDescent="0.25">
      <c r="I541" s="14"/>
      <c r="J541" s="14"/>
      <c r="K541" s="14"/>
      <c r="L541" s="14"/>
      <c r="M541" s="14"/>
      <c r="N541" s="14"/>
      <c r="O541" s="14"/>
      <c r="P541" s="14"/>
    </row>
    <row r="542" spans="9:16" x14ac:dyDescent="0.25">
      <c r="I542" s="14"/>
      <c r="J542" s="14"/>
      <c r="K542" s="14"/>
      <c r="L542" s="14"/>
      <c r="M542" s="14"/>
      <c r="N542" s="14"/>
      <c r="O542" s="14"/>
      <c r="P542" s="14"/>
    </row>
    <row r="543" spans="9:16" x14ac:dyDescent="0.25">
      <c r="I543" s="14"/>
      <c r="J543" s="14"/>
      <c r="K543" s="14"/>
      <c r="L543" s="14"/>
      <c r="M543" s="14"/>
      <c r="N543" s="14"/>
      <c r="O543" s="14"/>
      <c r="P543" s="14"/>
    </row>
    <row r="544" spans="9:16" x14ac:dyDescent="0.25">
      <c r="I544" s="14"/>
      <c r="J544" s="14"/>
      <c r="K544" s="14"/>
      <c r="L544" s="14"/>
      <c r="M544" s="14"/>
      <c r="N544" s="14"/>
      <c r="O544" s="14"/>
      <c r="P544" s="14"/>
    </row>
    <row r="545" spans="9:16" x14ac:dyDescent="0.25">
      <c r="I545" s="14"/>
      <c r="J545" s="14"/>
      <c r="K545" s="14"/>
      <c r="L545" s="14"/>
      <c r="M545" s="14"/>
      <c r="N545" s="14"/>
      <c r="O545" s="14"/>
      <c r="P545" s="14"/>
    </row>
    <row r="546" spans="9:16" x14ac:dyDescent="0.25">
      <c r="I546" s="14"/>
      <c r="J546" s="14"/>
      <c r="K546" s="14"/>
      <c r="L546" s="14"/>
      <c r="M546" s="14"/>
      <c r="N546" s="14"/>
      <c r="O546" s="14"/>
      <c r="P546" s="14"/>
    </row>
    <row r="547" spans="9:16" x14ac:dyDescent="0.25">
      <c r="I547" s="14"/>
      <c r="J547" s="14"/>
      <c r="K547" s="14"/>
      <c r="L547" s="14"/>
      <c r="M547" s="14"/>
      <c r="N547" s="14"/>
      <c r="O547" s="14"/>
      <c r="P547" s="14"/>
    </row>
    <row r="548" spans="9:16" x14ac:dyDescent="0.25">
      <c r="I548" s="14"/>
      <c r="J548" s="14"/>
      <c r="K548" s="14"/>
      <c r="L548" s="14"/>
      <c r="M548" s="14"/>
      <c r="N548" s="14"/>
      <c r="O548" s="14"/>
      <c r="P548" s="14"/>
    </row>
    <row r="549" spans="9:16" x14ac:dyDescent="0.25">
      <c r="I549" s="14"/>
      <c r="J549" s="14"/>
      <c r="K549" s="14"/>
      <c r="L549" s="14"/>
      <c r="M549" s="14"/>
      <c r="N549" s="14"/>
      <c r="O549" s="14"/>
      <c r="P549" s="14"/>
    </row>
    <row r="550" spans="9:16" x14ac:dyDescent="0.25">
      <c r="I550" s="14"/>
      <c r="J550" s="14"/>
      <c r="K550" s="14"/>
      <c r="L550" s="14"/>
      <c r="M550" s="14"/>
      <c r="N550" s="14"/>
      <c r="O550" s="14"/>
      <c r="P550" s="14"/>
    </row>
    <row r="551" spans="9:16" x14ac:dyDescent="0.25">
      <c r="I551" s="14"/>
      <c r="J551" s="14"/>
      <c r="K551" s="14"/>
      <c r="L551" s="14"/>
      <c r="M551" s="14"/>
      <c r="N551" s="14"/>
      <c r="O551" s="14"/>
      <c r="P551" s="14"/>
    </row>
    <row r="552" spans="9:16" x14ac:dyDescent="0.25">
      <c r="I552" s="14"/>
      <c r="J552" s="14"/>
      <c r="K552" s="14"/>
      <c r="L552" s="14"/>
      <c r="M552" s="14"/>
      <c r="N552" s="14"/>
      <c r="O552" s="14"/>
      <c r="P552" s="14"/>
    </row>
    <row r="553" spans="9:16" x14ac:dyDescent="0.25">
      <c r="I553" s="14"/>
      <c r="J553" s="14"/>
      <c r="K553" s="14"/>
      <c r="L553" s="14"/>
      <c r="M553" s="14"/>
      <c r="N553" s="14"/>
      <c r="O553" s="14"/>
      <c r="P553" s="14"/>
    </row>
    <row r="554" spans="9:16" x14ac:dyDescent="0.25">
      <c r="I554" s="14"/>
      <c r="J554" s="14"/>
      <c r="K554" s="14"/>
      <c r="L554" s="14"/>
      <c r="M554" s="14"/>
      <c r="N554" s="14"/>
      <c r="O554" s="14"/>
      <c r="P554" s="14"/>
    </row>
    <row r="555" spans="9:16" x14ac:dyDescent="0.25">
      <c r="I555" s="14"/>
      <c r="J555" s="14"/>
      <c r="K555" s="14"/>
      <c r="L555" s="14"/>
      <c r="M555" s="14"/>
      <c r="N555" s="14"/>
      <c r="O555" s="14"/>
      <c r="P555" s="14"/>
    </row>
    <row r="556" spans="9:16" x14ac:dyDescent="0.25">
      <c r="I556" s="14"/>
      <c r="J556" s="14"/>
      <c r="K556" s="14"/>
      <c r="L556" s="14"/>
      <c r="M556" s="14"/>
      <c r="N556" s="14"/>
      <c r="O556" s="14"/>
      <c r="P556" s="14"/>
    </row>
    <row r="557" spans="9:16" x14ac:dyDescent="0.25">
      <c r="I557" s="14"/>
      <c r="J557" s="14"/>
      <c r="K557" s="14"/>
      <c r="L557" s="14"/>
      <c r="M557" s="14"/>
      <c r="N557" s="14"/>
      <c r="O557" s="14"/>
      <c r="P557" s="14"/>
    </row>
    <row r="558" spans="9:16" x14ac:dyDescent="0.25">
      <c r="I558" s="14"/>
      <c r="J558" s="14"/>
      <c r="K558" s="14"/>
      <c r="L558" s="14"/>
      <c r="M558" s="14"/>
      <c r="N558" s="14"/>
      <c r="O558" s="14"/>
      <c r="P558" s="14"/>
    </row>
    <row r="559" spans="9:16" x14ac:dyDescent="0.25">
      <c r="I559" s="14"/>
      <c r="J559" s="14"/>
      <c r="K559" s="14"/>
      <c r="L559" s="14"/>
      <c r="M559" s="14"/>
      <c r="N559" s="14"/>
      <c r="O559" s="14"/>
      <c r="P559" s="14"/>
    </row>
    <row r="560" spans="9:16" x14ac:dyDescent="0.25">
      <c r="I560" s="14"/>
      <c r="J560" s="14"/>
      <c r="K560" s="14"/>
      <c r="L560" s="14"/>
      <c r="M560" s="14"/>
      <c r="N560" s="14"/>
      <c r="O560" s="14"/>
      <c r="P560" s="14"/>
    </row>
    <row r="561" spans="9:16" x14ac:dyDescent="0.25">
      <c r="I561" s="14"/>
      <c r="J561" s="14"/>
      <c r="K561" s="14"/>
      <c r="L561" s="14"/>
      <c r="M561" s="14"/>
      <c r="N561" s="14"/>
      <c r="O561" s="14"/>
      <c r="P561" s="14"/>
    </row>
    <row r="562" spans="9:16" x14ac:dyDescent="0.25">
      <c r="I562" s="14"/>
      <c r="J562" s="14"/>
      <c r="K562" s="14"/>
      <c r="L562" s="14"/>
      <c r="M562" s="14"/>
      <c r="N562" s="14"/>
      <c r="O562" s="14"/>
      <c r="P562" s="14"/>
    </row>
    <row r="563" spans="9:16" x14ac:dyDescent="0.25">
      <c r="I563" s="14"/>
      <c r="J563" s="14"/>
      <c r="K563" s="14"/>
      <c r="L563" s="14"/>
      <c r="M563" s="14"/>
      <c r="N563" s="14"/>
      <c r="O563" s="14"/>
      <c r="P563" s="14"/>
    </row>
    <row r="564" spans="9:16" x14ac:dyDescent="0.25">
      <c r="I564" s="14"/>
      <c r="J564" s="14"/>
      <c r="K564" s="14"/>
      <c r="L564" s="14"/>
      <c r="M564" s="14"/>
      <c r="N564" s="14"/>
      <c r="O564" s="14"/>
      <c r="P564" s="14"/>
    </row>
    <row r="565" spans="9:16" x14ac:dyDescent="0.25">
      <c r="I565" s="14"/>
      <c r="J565" s="14"/>
      <c r="K565" s="14"/>
      <c r="L565" s="14"/>
      <c r="M565" s="14"/>
      <c r="N565" s="14"/>
      <c r="O565" s="14"/>
      <c r="P565" s="14"/>
    </row>
    <row r="566" spans="9:16" x14ac:dyDescent="0.25">
      <c r="I566" s="14"/>
      <c r="J566" s="14"/>
      <c r="K566" s="14"/>
      <c r="L566" s="14"/>
      <c r="M566" s="14"/>
      <c r="N566" s="14"/>
      <c r="O566" s="14"/>
      <c r="P566" s="14"/>
    </row>
    <row r="567" spans="9:16" x14ac:dyDescent="0.25">
      <c r="I567" s="14"/>
      <c r="J567" s="14"/>
      <c r="K567" s="14"/>
      <c r="L567" s="14"/>
      <c r="M567" s="14"/>
      <c r="N567" s="14"/>
      <c r="O567" s="14"/>
      <c r="P567" s="14"/>
    </row>
    <row r="568" spans="9:16" x14ac:dyDescent="0.25">
      <c r="I568" s="14"/>
      <c r="J568" s="14"/>
      <c r="K568" s="14"/>
      <c r="L568" s="14"/>
      <c r="M568" s="14"/>
      <c r="N568" s="14"/>
      <c r="O568" s="14"/>
      <c r="P568" s="14"/>
    </row>
    <row r="569" spans="9:16" x14ac:dyDescent="0.25">
      <c r="I569" s="14"/>
      <c r="J569" s="14"/>
      <c r="K569" s="14"/>
      <c r="L569" s="14"/>
      <c r="M569" s="14"/>
      <c r="N569" s="14"/>
      <c r="O569" s="14"/>
      <c r="P569" s="14"/>
    </row>
    <row r="570" spans="9:16" x14ac:dyDescent="0.25">
      <c r="I570" s="14"/>
      <c r="J570" s="14"/>
      <c r="K570" s="14"/>
      <c r="L570" s="14"/>
      <c r="M570" s="14"/>
      <c r="N570" s="14"/>
      <c r="O570" s="14"/>
      <c r="P570" s="14"/>
    </row>
    <row r="571" spans="9:16" x14ac:dyDescent="0.25">
      <c r="I571" s="14"/>
      <c r="J571" s="14"/>
      <c r="K571" s="14"/>
      <c r="L571" s="14"/>
      <c r="M571" s="14"/>
      <c r="N571" s="14"/>
      <c r="O571" s="14"/>
      <c r="P571" s="14"/>
    </row>
    <row r="572" spans="9:16" x14ac:dyDescent="0.25">
      <c r="I572" s="14"/>
      <c r="J572" s="14"/>
      <c r="K572" s="14"/>
      <c r="L572" s="14"/>
      <c r="M572" s="14"/>
      <c r="N572" s="14"/>
      <c r="O572" s="14"/>
      <c r="P572" s="14"/>
    </row>
    <row r="573" spans="9:16" x14ac:dyDescent="0.25">
      <c r="I573" s="14"/>
      <c r="J573" s="14"/>
      <c r="K573" s="14"/>
      <c r="L573" s="14"/>
      <c r="M573" s="14"/>
      <c r="N573" s="14"/>
      <c r="O573" s="14"/>
      <c r="P573" s="14"/>
    </row>
    <row r="574" spans="9:16" x14ac:dyDescent="0.25">
      <c r="I574" s="14"/>
      <c r="J574" s="14"/>
      <c r="K574" s="14"/>
      <c r="L574" s="14"/>
      <c r="M574" s="14"/>
      <c r="N574" s="14"/>
      <c r="O574" s="14"/>
      <c r="P574" s="14"/>
    </row>
    <row r="575" spans="9:16" x14ac:dyDescent="0.25">
      <c r="I575" s="14"/>
      <c r="J575" s="14"/>
      <c r="K575" s="14"/>
      <c r="L575" s="14"/>
      <c r="M575" s="14"/>
      <c r="N575" s="14"/>
      <c r="O575" s="14"/>
      <c r="P575" s="14"/>
    </row>
    <row r="576" spans="9:16" x14ac:dyDescent="0.25">
      <c r="I576" s="14"/>
      <c r="J576" s="14"/>
      <c r="K576" s="14"/>
      <c r="L576" s="14"/>
      <c r="M576" s="14"/>
      <c r="N576" s="14"/>
      <c r="O576" s="14"/>
      <c r="P576" s="14"/>
    </row>
    <row r="577" spans="9:16" x14ac:dyDescent="0.25">
      <c r="I577" s="14"/>
      <c r="J577" s="14"/>
      <c r="K577" s="14"/>
      <c r="L577" s="14"/>
      <c r="M577" s="14"/>
      <c r="N577" s="14"/>
      <c r="O577" s="14"/>
      <c r="P577" s="14"/>
    </row>
    <row r="578" spans="9:16" x14ac:dyDescent="0.25">
      <c r="I578" s="14"/>
      <c r="J578" s="14"/>
      <c r="K578" s="14"/>
      <c r="L578" s="14"/>
      <c r="M578" s="14"/>
      <c r="N578" s="14"/>
      <c r="O578" s="14"/>
      <c r="P578" s="14"/>
    </row>
    <row r="579" spans="9:16" x14ac:dyDescent="0.25">
      <c r="I579" s="14"/>
      <c r="J579" s="14"/>
      <c r="K579" s="14"/>
      <c r="L579" s="14"/>
      <c r="M579" s="14"/>
      <c r="N579" s="14"/>
      <c r="O579" s="14"/>
      <c r="P579" s="14"/>
    </row>
    <row r="580" spans="9:16" x14ac:dyDescent="0.25">
      <c r="I580" s="14"/>
      <c r="J580" s="14"/>
      <c r="K580" s="14"/>
      <c r="L580" s="14"/>
      <c r="M580" s="14"/>
      <c r="N580" s="14"/>
      <c r="O580" s="14"/>
      <c r="P580" s="14"/>
    </row>
    <row r="581" spans="9:16" x14ac:dyDescent="0.25">
      <c r="I581" s="14"/>
      <c r="J581" s="14"/>
      <c r="K581" s="14"/>
      <c r="L581" s="14"/>
      <c r="M581" s="14"/>
      <c r="N581" s="14"/>
      <c r="O581" s="14"/>
      <c r="P581" s="14"/>
    </row>
    <row r="582" spans="9:16" x14ac:dyDescent="0.25">
      <c r="I582" s="14"/>
      <c r="J582" s="14"/>
      <c r="K582" s="14"/>
      <c r="L582" s="14"/>
      <c r="M582" s="14"/>
      <c r="N582" s="14"/>
      <c r="O582" s="14"/>
      <c r="P582" s="14"/>
    </row>
    <row r="583" spans="9:16" x14ac:dyDescent="0.25">
      <c r="I583" s="14"/>
      <c r="J583" s="14"/>
      <c r="K583" s="14"/>
      <c r="L583" s="14"/>
      <c r="M583" s="14"/>
      <c r="N583" s="14"/>
      <c r="O583" s="14"/>
      <c r="P583" s="14"/>
    </row>
    <row r="584" spans="9:16" x14ac:dyDescent="0.25">
      <c r="I584" s="14"/>
      <c r="J584" s="14"/>
      <c r="K584" s="14"/>
      <c r="L584" s="14"/>
      <c r="M584" s="14"/>
      <c r="N584" s="14"/>
      <c r="O584" s="14"/>
      <c r="P584" s="14"/>
    </row>
    <row r="585" spans="9:16" x14ac:dyDescent="0.25">
      <c r="I585" s="14"/>
      <c r="J585" s="14"/>
      <c r="K585" s="14"/>
      <c r="L585" s="14"/>
      <c r="M585" s="14"/>
      <c r="N585" s="14"/>
      <c r="O585" s="14"/>
      <c r="P585" s="14"/>
    </row>
    <row r="586" spans="9:16" x14ac:dyDescent="0.25">
      <c r="I586" s="14"/>
      <c r="J586" s="14"/>
      <c r="K586" s="14"/>
      <c r="L586" s="14"/>
      <c r="M586" s="14"/>
      <c r="N586" s="14"/>
      <c r="O586" s="14"/>
      <c r="P586" s="14"/>
    </row>
    <row r="587" spans="9:16" x14ac:dyDescent="0.25">
      <c r="I587" s="14"/>
      <c r="J587" s="14"/>
      <c r="K587" s="14"/>
      <c r="L587" s="14"/>
      <c r="M587" s="14"/>
      <c r="N587" s="14"/>
      <c r="O587" s="14"/>
      <c r="P587" s="14"/>
    </row>
    <row r="588" spans="9:16" x14ac:dyDescent="0.25">
      <c r="I588" s="14"/>
      <c r="J588" s="14"/>
      <c r="K588" s="14"/>
      <c r="L588" s="14"/>
      <c r="M588" s="14"/>
      <c r="N588" s="14"/>
      <c r="O588" s="14"/>
      <c r="P588" s="14"/>
    </row>
    <row r="589" spans="9:16" x14ac:dyDescent="0.25">
      <c r="I589" s="14"/>
      <c r="J589" s="14"/>
      <c r="K589" s="14"/>
      <c r="L589" s="14"/>
      <c r="M589" s="14"/>
      <c r="N589" s="14"/>
      <c r="O589" s="14"/>
      <c r="P589" s="14"/>
    </row>
    <row r="590" spans="9:16" x14ac:dyDescent="0.25">
      <c r="I590" s="14"/>
      <c r="J590" s="14"/>
      <c r="K590" s="14"/>
      <c r="L590" s="14"/>
      <c r="M590" s="14"/>
      <c r="N590" s="14"/>
      <c r="O590" s="14"/>
      <c r="P590" s="14"/>
    </row>
    <row r="591" spans="9:16" x14ac:dyDescent="0.25">
      <c r="I591" s="14"/>
      <c r="J591" s="14"/>
      <c r="K591" s="14"/>
      <c r="L591" s="14"/>
      <c r="M591" s="14"/>
      <c r="N591" s="14"/>
      <c r="O591" s="14"/>
      <c r="P591" s="14"/>
    </row>
    <row r="592" spans="9:16" x14ac:dyDescent="0.25">
      <c r="I592" s="14"/>
      <c r="J592" s="14"/>
      <c r="K592" s="14"/>
      <c r="L592" s="14"/>
      <c r="M592" s="14"/>
      <c r="N592" s="14"/>
      <c r="O592" s="14"/>
      <c r="P592" s="14"/>
    </row>
    <row r="593" spans="9:16" x14ac:dyDescent="0.25">
      <c r="I593" s="14"/>
      <c r="J593" s="14"/>
      <c r="K593" s="14"/>
      <c r="L593" s="14"/>
      <c r="M593" s="14"/>
      <c r="N593" s="14"/>
      <c r="O593" s="14"/>
      <c r="P593" s="14"/>
    </row>
    <row r="594" spans="9:16" x14ac:dyDescent="0.25">
      <c r="I594" s="14"/>
      <c r="J594" s="14"/>
      <c r="K594" s="14"/>
      <c r="L594" s="14"/>
      <c r="M594" s="14"/>
      <c r="N594" s="14"/>
      <c r="O594" s="14"/>
      <c r="P594" s="14"/>
    </row>
    <row r="595" spans="9:16" x14ac:dyDescent="0.25">
      <c r="I595" s="14"/>
      <c r="J595" s="14"/>
      <c r="K595" s="14"/>
      <c r="L595" s="14"/>
      <c r="M595" s="14"/>
      <c r="N595" s="14"/>
      <c r="O595" s="14"/>
      <c r="P595" s="14"/>
    </row>
    <row r="596" spans="9:16" x14ac:dyDescent="0.25">
      <c r="I596" s="14"/>
      <c r="J596" s="14"/>
      <c r="K596" s="14"/>
      <c r="L596" s="14"/>
      <c r="M596" s="14"/>
      <c r="N596" s="14"/>
      <c r="O596" s="14"/>
      <c r="P596" s="14"/>
    </row>
    <row r="597" spans="9:16" x14ac:dyDescent="0.25">
      <c r="I597" s="14"/>
      <c r="J597" s="14"/>
      <c r="K597" s="14"/>
      <c r="L597" s="14"/>
      <c r="M597" s="14"/>
      <c r="N597" s="14"/>
      <c r="O597" s="14"/>
      <c r="P597" s="14"/>
    </row>
    <row r="598" spans="9:16" x14ac:dyDescent="0.25">
      <c r="I598" s="14"/>
      <c r="J598" s="14"/>
      <c r="K598" s="14"/>
      <c r="L598" s="14"/>
      <c r="M598" s="14"/>
      <c r="N598" s="14"/>
      <c r="O598" s="14"/>
      <c r="P598" s="14"/>
    </row>
    <row r="599" spans="9:16" x14ac:dyDescent="0.25">
      <c r="I599" s="14"/>
      <c r="J599" s="14"/>
      <c r="K599" s="14"/>
      <c r="L599" s="14"/>
      <c r="M599" s="14"/>
      <c r="N599" s="14"/>
      <c r="O599" s="14"/>
      <c r="P599" s="14"/>
    </row>
    <row r="600" spans="9:16" x14ac:dyDescent="0.25">
      <c r="I600" s="14"/>
      <c r="J600" s="14"/>
      <c r="K600" s="14"/>
      <c r="L600" s="14"/>
      <c r="M600" s="14"/>
      <c r="N600" s="14"/>
      <c r="O600" s="14"/>
      <c r="P600" s="14"/>
    </row>
    <row r="601" spans="9:16" x14ac:dyDescent="0.25">
      <c r="I601" s="14"/>
      <c r="J601" s="14"/>
      <c r="K601" s="14"/>
      <c r="L601" s="14"/>
      <c r="M601" s="14"/>
      <c r="N601" s="14"/>
      <c r="O601" s="14"/>
      <c r="P601" s="14"/>
    </row>
    <row r="602" spans="9:16" x14ac:dyDescent="0.25">
      <c r="I602" s="14"/>
      <c r="J602" s="14"/>
      <c r="K602" s="14"/>
      <c r="L602" s="14"/>
      <c r="M602" s="14"/>
      <c r="N602" s="14"/>
      <c r="O602" s="14"/>
      <c r="P602" s="14"/>
    </row>
    <row r="603" spans="9:16" x14ac:dyDescent="0.25">
      <c r="I603" s="14"/>
      <c r="J603" s="14"/>
      <c r="K603" s="14"/>
      <c r="L603" s="14"/>
      <c r="M603" s="14"/>
      <c r="N603" s="14"/>
      <c r="O603" s="14"/>
      <c r="P603" s="14"/>
    </row>
    <row r="604" spans="9:16" x14ac:dyDescent="0.25">
      <c r="I604" s="14"/>
      <c r="J604" s="14"/>
      <c r="K604" s="14"/>
      <c r="L604" s="14"/>
      <c r="M604" s="14"/>
      <c r="N604" s="14"/>
      <c r="O604" s="14"/>
      <c r="P604" s="14"/>
    </row>
    <row r="605" spans="9:16" x14ac:dyDescent="0.25">
      <c r="I605" s="14"/>
      <c r="J605" s="14"/>
      <c r="K605" s="14"/>
      <c r="L605" s="14"/>
      <c r="M605" s="14"/>
      <c r="N605" s="14"/>
      <c r="O605" s="14"/>
      <c r="P605" s="14"/>
    </row>
    <row r="606" spans="9:16" x14ac:dyDescent="0.25">
      <c r="I606" s="14"/>
      <c r="J606" s="14"/>
      <c r="K606" s="14"/>
      <c r="L606" s="14"/>
      <c r="M606" s="14"/>
      <c r="N606" s="14"/>
      <c r="O606" s="14"/>
      <c r="P606" s="14"/>
    </row>
    <row r="607" spans="9:16" x14ac:dyDescent="0.25">
      <c r="I607" s="14"/>
      <c r="J607" s="14"/>
      <c r="K607" s="14"/>
      <c r="L607" s="14"/>
      <c r="M607" s="14"/>
      <c r="N607" s="14"/>
      <c r="O607" s="14"/>
      <c r="P607" s="14"/>
    </row>
    <row r="608" spans="9:16" x14ac:dyDescent="0.25">
      <c r="I608" s="14"/>
      <c r="J608" s="14"/>
      <c r="K608" s="14"/>
      <c r="L608" s="14"/>
      <c r="M608" s="14"/>
      <c r="N608" s="14"/>
      <c r="O608" s="14"/>
      <c r="P608" s="14"/>
    </row>
    <row r="609" spans="9:16" x14ac:dyDescent="0.25">
      <c r="I609" s="14"/>
      <c r="J609" s="14"/>
      <c r="K609" s="14"/>
      <c r="L609" s="14"/>
      <c r="M609" s="14"/>
      <c r="N609" s="14"/>
      <c r="O609" s="14"/>
      <c r="P609" s="14"/>
    </row>
    <row r="610" spans="9:16" x14ac:dyDescent="0.25">
      <c r="I610" s="14"/>
      <c r="J610" s="14"/>
      <c r="K610" s="14"/>
      <c r="L610" s="14"/>
      <c r="M610" s="14"/>
      <c r="N610" s="14"/>
      <c r="O610" s="14"/>
      <c r="P610" s="14"/>
    </row>
    <row r="611" spans="9:16" x14ac:dyDescent="0.25">
      <c r="I611" s="14"/>
      <c r="J611" s="14"/>
      <c r="K611" s="14"/>
      <c r="L611" s="14"/>
      <c r="M611" s="14"/>
      <c r="N611" s="14"/>
      <c r="O611" s="14"/>
      <c r="P611" s="14"/>
    </row>
    <row r="612" spans="9:16" x14ac:dyDescent="0.25">
      <c r="I612" s="14"/>
      <c r="J612" s="14"/>
      <c r="K612" s="14"/>
      <c r="L612" s="14"/>
      <c r="M612" s="14"/>
      <c r="N612" s="14"/>
      <c r="O612" s="14"/>
      <c r="P612" s="14"/>
    </row>
    <row r="613" spans="9:16" x14ac:dyDescent="0.25">
      <c r="I613" s="14"/>
      <c r="J613" s="14"/>
      <c r="K613" s="14"/>
      <c r="L613" s="14"/>
      <c r="M613" s="14"/>
      <c r="N613" s="14"/>
      <c r="O613" s="14"/>
      <c r="P613" s="14"/>
    </row>
    <row r="614" spans="9:16" x14ac:dyDescent="0.25">
      <c r="I614" s="14"/>
      <c r="J614" s="14"/>
      <c r="K614" s="14"/>
      <c r="L614" s="14"/>
      <c r="M614" s="14"/>
      <c r="N614" s="14"/>
      <c r="O614" s="14"/>
      <c r="P614" s="14"/>
    </row>
    <row r="615" spans="9:16" x14ac:dyDescent="0.25">
      <c r="I615" s="14"/>
      <c r="J615" s="14"/>
      <c r="K615" s="14"/>
      <c r="L615" s="14"/>
      <c r="M615" s="14"/>
      <c r="N615" s="14"/>
      <c r="O615" s="14"/>
      <c r="P615" s="14"/>
    </row>
    <row r="616" spans="9:16" x14ac:dyDescent="0.25">
      <c r="I616" s="14"/>
      <c r="J616" s="14"/>
      <c r="K616" s="14"/>
      <c r="L616" s="14"/>
      <c r="M616" s="14"/>
      <c r="N616" s="14"/>
      <c r="O616" s="14"/>
      <c r="P616" s="14"/>
    </row>
    <row r="617" spans="9:16" x14ac:dyDescent="0.25">
      <c r="I617" s="14"/>
      <c r="J617" s="14"/>
      <c r="K617" s="14"/>
      <c r="L617" s="14"/>
      <c r="M617" s="14"/>
      <c r="N617" s="14"/>
      <c r="O617" s="14"/>
      <c r="P617" s="14"/>
    </row>
    <row r="618" spans="9:16" x14ac:dyDescent="0.25">
      <c r="I618" s="14"/>
      <c r="J618" s="14"/>
      <c r="K618" s="14"/>
      <c r="L618" s="14"/>
      <c r="M618" s="14"/>
      <c r="N618" s="14"/>
      <c r="O618" s="14"/>
      <c r="P618" s="14"/>
    </row>
    <row r="619" spans="9:16" x14ac:dyDescent="0.25">
      <c r="I619" s="14"/>
      <c r="J619" s="14"/>
      <c r="K619" s="14"/>
      <c r="L619" s="14"/>
      <c r="M619" s="14"/>
      <c r="N619" s="14"/>
      <c r="O619" s="14"/>
      <c r="P619" s="14"/>
    </row>
    <row r="620" spans="9:16" x14ac:dyDescent="0.25">
      <c r="I620" s="14"/>
      <c r="J620" s="14"/>
      <c r="K620" s="14"/>
      <c r="L620" s="14"/>
      <c r="M620" s="14"/>
      <c r="N620" s="14"/>
      <c r="O620" s="14"/>
      <c r="P620" s="14"/>
    </row>
    <row r="621" spans="9:16" x14ac:dyDescent="0.25">
      <c r="I621" s="14"/>
      <c r="J621" s="14"/>
      <c r="K621" s="14"/>
      <c r="L621" s="14"/>
      <c r="M621" s="14"/>
      <c r="N621" s="14"/>
      <c r="O621" s="14"/>
      <c r="P621" s="14"/>
    </row>
    <row r="622" spans="9:16" x14ac:dyDescent="0.25">
      <c r="I622" s="14"/>
      <c r="J622" s="14"/>
      <c r="K622" s="14"/>
      <c r="L622" s="14"/>
      <c r="M622" s="14"/>
      <c r="N622" s="14"/>
      <c r="O622" s="14"/>
      <c r="P622" s="14"/>
    </row>
    <row r="623" spans="9:16" x14ac:dyDescent="0.25">
      <c r="I623" s="14"/>
      <c r="J623" s="14"/>
      <c r="K623" s="14"/>
      <c r="L623" s="14"/>
      <c r="M623" s="14"/>
      <c r="N623" s="14"/>
      <c r="O623" s="14"/>
      <c r="P623" s="14"/>
    </row>
    <row r="624" spans="9:16" x14ac:dyDescent="0.25">
      <c r="I624" s="14"/>
      <c r="J624" s="14"/>
      <c r="K624" s="14"/>
      <c r="L624" s="14"/>
      <c r="M624" s="14"/>
      <c r="N624" s="14"/>
      <c r="O624" s="14"/>
      <c r="P624" s="14"/>
    </row>
    <row r="625" spans="9:16" x14ac:dyDescent="0.25">
      <c r="I625" s="14"/>
      <c r="J625" s="14"/>
      <c r="K625" s="14"/>
      <c r="L625" s="14"/>
      <c r="M625" s="14"/>
      <c r="N625" s="14"/>
      <c r="O625" s="14"/>
      <c r="P625" s="14"/>
    </row>
    <row r="626" spans="9:16" x14ac:dyDescent="0.25">
      <c r="I626" s="14"/>
      <c r="J626" s="14"/>
      <c r="K626" s="14"/>
      <c r="L626" s="14"/>
      <c r="M626" s="14"/>
      <c r="N626" s="14"/>
      <c r="O626" s="14"/>
      <c r="P626" s="14"/>
    </row>
    <row r="627" spans="9:16" x14ac:dyDescent="0.25">
      <c r="I627" s="14"/>
      <c r="J627" s="14"/>
      <c r="K627" s="14"/>
      <c r="L627" s="14"/>
      <c r="M627" s="14"/>
      <c r="N627" s="14"/>
      <c r="O627" s="14"/>
      <c r="P627" s="14"/>
    </row>
    <row r="628" spans="9:16" x14ac:dyDescent="0.25">
      <c r="I628" s="14"/>
      <c r="J628" s="14"/>
      <c r="K628" s="14"/>
      <c r="L628" s="14"/>
      <c r="M628" s="14"/>
      <c r="N628" s="14"/>
      <c r="O628" s="14"/>
      <c r="P628" s="14"/>
    </row>
    <row r="629" spans="9:16" x14ac:dyDescent="0.25">
      <c r="I629" s="14"/>
      <c r="J629" s="14"/>
      <c r="K629" s="14"/>
      <c r="L629" s="14"/>
      <c r="M629" s="14"/>
      <c r="N629" s="14"/>
      <c r="O629" s="14"/>
      <c r="P629" s="14"/>
    </row>
    <row r="630" spans="9:16" x14ac:dyDescent="0.25">
      <c r="I630" s="14"/>
      <c r="J630" s="14"/>
      <c r="K630" s="14"/>
      <c r="L630" s="14"/>
      <c r="M630" s="14"/>
      <c r="N630" s="14"/>
      <c r="O630" s="14"/>
      <c r="P630" s="14"/>
    </row>
    <row r="631" spans="9:16" x14ac:dyDescent="0.25">
      <c r="I631" s="14"/>
      <c r="J631" s="14"/>
      <c r="K631" s="14"/>
      <c r="L631" s="14"/>
      <c r="M631" s="14"/>
      <c r="N631" s="14"/>
      <c r="O631" s="14"/>
      <c r="P631" s="14"/>
    </row>
    <row r="632" spans="9:16" x14ac:dyDescent="0.25">
      <c r="I632" s="14"/>
      <c r="J632" s="14"/>
      <c r="K632" s="14"/>
      <c r="L632" s="14"/>
      <c r="M632" s="14"/>
      <c r="N632" s="14"/>
      <c r="O632" s="14"/>
      <c r="P632" s="14"/>
    </row>
    <row r="633" spans="9:16" x14ac:dyDescent="0.25">
      <c r="I633" s="14"/>
      <c r="J633" s="14"/>
      <c r="K633" s="14"/>
      <c r="L633" s="14"/>
      <c r="M633" s="14"/>
      <c r="N633" s="14"/>
      <c r="O633" s="14"/>
      <c r="P633" s="14"/>
    </row>
    <row r="634" spans="9:16" x14ac:dyDescent="0.25">
      <c r="I634" s="14"/>
      <c r="J634" s="14"/>
      <c r="K634" s="14"/>
      <c r="L634" s="14"/>
      <c r="M634" s="14"/>
      <c r="N634" s="14"/>
      <c r="O634" s="14"/>
      <c r="P634" s="14"/>
    </row>
    <row r="635" spans="9:16" x14ac:dyDescent="0.25">
      <c r="I635" s="14"/>
      <c r="J635" s="14"/>
      <c r="K635" s="14"/>
      <c r="L635" s="14"/>
      <c r="M635" s="14"/>
      <c r="N635" s="14"/>
      <c r="O635" s="14"/>
      <c r="P635" s="14"/>
    </row>
    <row r="636" spans="9:16" x14ac:dyDescent="0.25">
      <c r="I636" s="14"/>
      <c r="J636" s="14"/>
      <c r="K636" s="14"/>
      <c r="L636" s="14"/>
      <c r="M636" s="14"/>
      <c r="N636" s="14"/>
      <c r="O636" s="14"/>
      <c r="P636" s="14"/>
    </row>
    <row r="637" spans="9:16" x14ac:dyDescent="0.25">
      <c r="I637" s="14"/>
      <c r="J637" s="14"/>
      <c r="K637" s="14"/>
      <c r="L637" s="14"/>
      <c r="M637" s="14"/>
      <c r="N637" s="14"/>
      <c r="O637" s="14"/>
      <c r="P637" s="14"/>
    </row>
    <row r="638" spans="9:16" x14ac:dyDescent="0.25">
      <c r="I638" s="14"/>
      <c r="J638" s="14"/>
      <c r="K638" s="14"/>
      <c r="L638" s="14"/>
      <c r="M638" s="14"/>
      <c r="N638" s="14"/>
      <c r="O638" s="14"/>
      <c r="P638" s="14"/>
    </row>
    <row r="639" spans="9:16" x14ac:dyDescent="0.25">
      <c r="I639" s="14"/>
      <c r="J639" s="14"/>
      <c r="K639" s="14"/>
      <c r="L639" s="14"/>
      <c r="M639" s="14"/>
      <c r="N639" s="14"/>
      <c r="O639" s="14"/>
      <c r="P639" s="14"/>
    </row>
    <row r="640" spans="9:16" x14ac:dyDescent="0.25">
      <c r="I640" s="14"/>
      <c r="J640" s="14"/>
      <c r="K640" s="14"/>
      <c r="L640" s="14"/>
      <c r="M640" s="14"/>
      <c r="N640" s="14"/>
      <c r="O640" s="14"/>
      <c r="P640" s="14"/>
    </row>
    <row r="641" spans="9:16" x14ac:dyDescent="0.25">
      <c r="I641" s="14"/>
      <c r="J641" s="14"/>
      <c r="K641" s="14"/>
      <c r="L641" s="14"/>
      <c r="M641" s="14"/>
      <c r="N641" s="14"/>
      <c r="O641" s="14"/>
      <c r="P641" s="14"/>
    </row>
    <row r="642" spans="9:16" x14ac:dyDescent="0.25">
      <c r="I642" s="14"/>
      <c r="J642" s="14"/>
      <c r="K642" s="14"/>
      <c r="L642" s="14"/>
      <c r="M642" s="14"/>
      <c r="N642" s="14"/>
      <c r="O642" s="14"/>
      <c r="P642" s="14"/>
    </row>
    <row r="643" spans="9:16" x14ac:dyDescent="0.25">
      <c r="I643" s="14"/>
      <c r="J643" s="14"/>
      <c r="K643" s="14"/>
      <c r="L643" s="14"/>
      <c r="M643" s="14"/>
      <c r="N643" s="14"/>
      <c r="O643" s="14"/>
      <c r="P643" s="14"/>
    </row>
    <row r="644" spans="9:16" x14ac:dyDescent="0.25">
      <c r="I644" s="14"/>
      <c r="J644" s="14"/>
      <c r="K644" s="14"/>
      <c r="L644" s="14"/>
      <c r="M644" s="14"/>
      <c r="N644" s="14"/>
      <c r="O644" s="14"/>
      <c r="P644" s="14"/>
    </row>
    <row r="645" spans="9:16" x14ac:dyDescent="0.25">
      <c r="I645" s="14"/>
      <c r="J645" s="14"/>
      <c r="K645" s="14"/>
      <c r="L645" s="14"/>
      <c r="M645" s="14"/>
      <c r="N645" s="14"/>
      <c r="O645" s="14"/>
      <c r="P645" s="14"/>
    </row>
    <row r="646" spans="9:16" x14ac:dyDescent="0.25">
      <c r="I646" s="14"/>
      <c r="J646" s="14"/>
      <c r="K646" s="14"/>
      <c r="L646" s="14"/>
      <c r="M646" s="14"/>
      <c r="N646" s="14"/>
      <c r="O646" s="14"/>
      <c r="P646" s="14"/>
    </row>
    <row r="647" spans="9:16" x14ac:dyDescent="0.25">
      <c r="I647" s="14"/>
      <c r="J647" s="14"/>
      <c r="K647" s="14"/>
      <c r="L647" s="14"/>
      <c r="M647" s="14"/>
      <c r="N647" s="14"/>
      <c r="O647" s="14"/>
      <c r="P647" s="14"/>
    </row>
    <row r="648" spans="9:16" x14ac:dyDescent="0.25">
      <c r="I648" s="14"/>
      <c r="J648" s="14"/>
      <c r="K648" s="14"/>
      <c r="L648" s="14"/>
      <c r="M648" s="14"/>
      <c r="N648" s="14"/>
      <c r="O648" s="14"/>
      <c r="P648" s="14"/>
    </row>
    <row r="649" spans="9:16" x14ac:dyDescent="0.25">
      <c r="I649" s="14"/>
      <c r="J649" s="14"/>
      <c r="K649" s="14"/>
      <c r="L649" s="14"/>
      <c r="M649" s="14"/>
      <c r="N649" s="14"/>
      <c r="O649" s="14"/>
      <c r="P649" s="14"/>
    </row>
    <row r="650" spans="9:16" x14ac:dyDescent="0.25">
      <c r="I650" s="14"/>
      <c r="J650" s="14"/>
      <c r="K650" s="14"/>
      <c r="L650" s="14"/>
      <c r="M650" s="14"/>
      <c r="N650" s="14"/>
      <c r="O650" s="14"/>
      <c r="P650" s="14"/>
    </row>
    <row r="651" spans="9:16" x14ac:dyDescent="0.25">
      <c r="I651" s="14"/>
      <c r="J651" s="14"/>
      <c r="K651" s="14"/>
      <c r="L651" s="14"/>
      <c r="M651" s="14"/>
      <c r="N651" s="14"/>
      <c r="O651" s="14"/>
      <c r="P651" s="14"/>
    </row>
    <row r="652" spans="9:16" x14ac:dyDescent="0.25">
      <c r="I652" s="14"/>
      <c r="J652" s="14"/>
      <c r="K652" s="14"/>
      <c r="L652" s="14"/>
      <c r="M652" s="14"/>
      <c r="N652" s="14"/>
      <c r="O652" s="14"/>
      <c r="P652" s="14"/>
    </row>
    <row r="653" spans="9:16" x14ac:dyDescent="0.25">
      <c r="I653" s="14"/>
      <c r="J653" s="14"/>
      <c r="K653" s="14"/>
      <c r="L653" s="14"/>
      <c r="M653" s="14"/>
      <c r="N653" s="14"/>
      <c r="O653" s="14"/>
      <c r="P653" s="14"/>
    </row>
    <row r="654" spans="9:16" x14ac:dyDescent="0.25">
      <c r="I654" s="14"/>
      <c r="J654" s="14"/>
      <c r="K654" s="14"/>
      <c r="L654" s="14"/>
      <c r="M654" s="14"/>
      <c r="N654" s="14"/>
      <c r="O654" s="14"/>
      <c r="P654" s="14"/>
    </row>
    <row r="655" spans="9:16" x14ac:dyDescent="0.25">
      <c r="I655" s="14"/>
      <c r="J655" s="14"/>
      <c r="K655" s="14"/>
      <c r="L655" s="14"/>
      <c r="M655" s="14"/>
      <c r="N655" s="14"/>
      <c r="O655" s="14"/>
      <c r="P655" s="14"/>
    </row>
    <row r="656" spans="9:16" x14ac:dyDescent="0.25">
      <c r="I656" s="14"/>
      <c r="J656" s="14"/>
      <c r="K656" s="14"/>
      <c r="L656" s="14"/>
      <c r="M656" s="14"/>
      <c r="N656" s="14"/>
      <c r="O656" s="14"/>
      <c r="P656" s="14"/>
    </row>
    <row r="657" spans="9:16" x14ac:dyDescent="0.25">
      <c r="I657" s="14"/>
      <c r="J657" s="14"/>
      <c r="K657" s="14"/>
      <c r="L657" s="14"/>
      <c r="M657" s="14"/>
      <c r="N657" s="14"/>
      <c r="O657" s="14"/>
      <c r="P657" s="14"/>
    </row>
    <row r="658" spans="9:16" x14ac:dyDescent="0.25">
      <c r="I658" s="14"/>
      <c r="J658" s="14"/>
      <c r="K658" s="14"/>
      <c r="L658" s="14"/>
      <c r="M658" s="14"/>
      <c r="N658" s="14"/>
      <c r="O658" s="14"/>
      <c r="P658" s="14"/>
    </row>
    <row r="659" spans="9:16" x14ac:dyDescent="0.25">
      <c r="I659" s="14"/>
      <c r="J659" s="14"/>
      <c r="K659" s="14"/>
      <c r="L659" s="14"/>
      <c r="M659" s="14"/>
      <c r="N659" s="14"/>
      <c r="O659" s="14"/>
      <c r="P659" s="14"/>
    </row>
    <row r="660" spans="9:16" x14ac:dyDescent="0.25">
      <c r="I660" s="14"/>
      <c r="J660" s="14"/>
      <c r="K660" s="14"/>
      <c r="L660" s="14"/>
      <c r="M660" s="14"/>
      <c r="N660" s="14"/>
      <c r="O660" s="14"/>
      <c r="P660" s="14"/>
    </row>
    <row r="661" spans="9:16" x14ac:dyDescent="0.25">
      <c r="I661" s="14"/>
      <c r="J661" s="14"/>
      <c r="K661" s="14"/>
      <c r="L661" s="14"/>
      <c r="M661" s="14"/>
      <c r="N661" s="14"/>
      <c r="O661" s="14"/>
      <c r="P661" s="14"/>
    </row>
    <row r="662" spans="9:16" x14ac:dyDescent="0.25">
      <c r="I662" s="14"/>
      <c r="J662" s="14"/>
      <c r="K662" s="14"/>
      <c r="L662" s="14"/>
      <c r="M662" s="14"/>
      <c r="N662" s="14"/>
      <c r="O662" s="14"/>
      <c r="P662" s="14"/>
    </row>
    <row r="663" spans="9:16" x14ac:dyDescent="0.25">
      <c r="I663" s="14"/>
      <c r="J663" s="14"/>
      <c r="K663" s="14"/>
      <c r="L663" s="14"/>
      <c r="M663" s="14"/>
      <c r="N663" s="14"/>
      <c r="O663" s="14"/>
      <c r="P663" s="14"/>
    </row>
    <row r="664" spans="9:16" x14ac:dyDescent="0.25">
      <c r="I664" s="14"/>
      <c r="J664" s="14"/>
      <c r="K664" s="14"/>
      <c r="L664" s="14"/>
      <c r="M664" s="14"/>
      <c r="N664" s="14"/>
      <c r="O664" s="14"/>
      <c r="P664" s="14"/>
    </row>
    <row r="665" spans="9:16" x14ac:dyDescent="0.25">
      <c r="I665" s="14"/>
      <c r="J665" s="14"/>
      <c r="K665" s="14"/>
      <c r="L665" s="14"/>
      <c r="M665" s="14"/>
      <c r="N665" s="14"/>
      <c r="O665" s="14"/>
      <c r="P665" s="14"/>
    </row>
    <row r="666" spans="9:16" x14ac:dyDescent="0.25">
      <c r="I666" s="14"/>
      <c r="J666" s="14"/>
      <c r="K666" s="14"/>
      <c r="L666" s="14"/>
      <c r="M666" s="14"/>
      <c r="N666" s="14"/>
      <c r="O666" s="14"/>
      <c r="P666" s="14"/>
    </row>
    <row r="667" spans="9:16" x14ac:dyDescent="0.25">
      <c r="I667" s="14"/>
      <c r="J667" s="14"/>
      <c r="K667" s="14"/>
      <c r="L667" s="14"/>
      <c r="M667" s="14"/>
      <c r="N667" s="14"/>
      <c r="O667" s="14"/>
      <c r="P667" s="14"/>
    </row>
    <row r="668" spans="9:16" x14ac:dyDescent="0.25">
      <c r="I668" s="14"/>
      <c r="J668" s="14"/>
      <c r="K668" s="14"/>
      <c r="L668" s="14"/>
      <c r="M668" s="14"/>
      <c r="N668" s="14"/>
      <c r="O668" s="14"/>
      <c r="P668" s="14"/>
    </row>
    <row r="669" spans="9:16" x14ac:dyDescent="0.25">
      <c r="I669" s="14"/>
      <c r="J669" s="14"/>
      <c r="K669" s="14"/>
      <c r="L669" s="14"/>
      <c r="M669" s="14"/>
      <c r="N669" s="14"/>
      <c r="O669" s="14"/>
      <c r="P669" s="14"/>
    </row>
    <row r="670" spans="9:16" x14ac:dyDescent="0.25">
      <c r="I670" s="14"/>
      <c r="J670" s="14"/>
      <c r="K670" s="14"/>
      <c r="L670" s="14"/>
      <c r="M670" s="14"/>
      <c r="N670" s="14"/>
      <c r="O670" s="14"/>
      <c r="P670" s="14"/>
    </row>
    <row r="671" spans="9:16" x14ac:dyDescent="0.25">
      <c r="I671" s="14"/>
      <c r="J671" s="14"/>
      <c r="K671" s="14"/>
      <c r="L671" s="14"/>
      <c r="M671" s="14"/>
      <c r="N671" s="14"/>
      <c r="O671" s="14"/>
      <c r="P671" s="14"/>
    </row>
    <row r="672" spans="9:16" x14ac:dyDescent="0.25">
      <c r="I672" s="14"/>
      <c r="J672" s="14"/>
      <c r="K672" s="14"/>
      <c r="L672" s="14"/>
      <c r="M672" s="14"/>
      <c r="N672" s="14"/>
      <c r="O672" s="14"/>
      <c r="P672" s="14"/>
    </row>
    <row r="673" spans="9:16" x14ac:dyDescent="0.25">
      <c r="I673" s="14"/>
      <c r="J673" s="14"/>
      <c r="K673" s="14"/>
      <c r="L673" s="14"/>
      <c r="M673" s="14"/>
      <c r="N673" s="14"/>
      <c r="O673" s="14"/>
      <c r="P673" s="14"/>
    </row>
    <row r="674" spans="9:16" x14ac:dyDescent="0.25">
      <c r="I674" s="14"/>
      <c r="J674" s="14"/>
      <c r="K674" s="14"/>
      <c r="L674" s="14"/>
      <c r="M674" s="14"/>
      <c r="N674" s="14"/>
      <c r="O674" s="14"/>
      <c r="P674" s="14"/>
    </row>
    <row r="675" spans="9:16" x14ac:dyDescent="0.25">
      <c r="I675" s="14"/>
      <c r="J675" s="14"/>
      <c r="K675" s="14"/>
      <c r="L675" s="14"/>
      <c r="M675" s="14"/>
      <c r="N675" s="14"/>
      <c r="O675" s="14"/>
      <c r="P675" s="14"/>
    </row>
    <row r="676" spans="9:16" x14ac:dyDescent="0.25">
      <c r="I676" s="14"/>
      <c r="J676" s="14"/>
      <c r="K676" s="14"/>
      <c r="L676" s="14"/>
      <c r="M676" s="14"/>
      <c r="N676" s="14"/>
      <c r="O676" s="14"/>
      <c r="P676" s="14"/>
    </row>
    <row r="677" spans="9:16" x14ac:dyDescent="0.25">
      <c r="I677" s="14"/>
      <c r="J677" s="14"/>
      <c r="K677" s="14"/>
      <c r="L677" s="14"/>
      <c r="M677" s="14"/>
      <c r="N677" s="14"/>
      <c r="O677" s="14"/>
      <c r="P677" s="14"/>
    </row>
    <row r="678" spans="9:16" x14ac:dyDescent="0.25">
      <c r="I678" s="14"/>
      <c r="J678" s="14"/>
      <c r="K678" s="14"/>
      <c r="L678" s="14"/>
      <c r="M678" s="14"/>
      <c r="N678" s="14"/>
      <c r="O678" s="14"/>
      <c r="P678" s="14"/>
    </row>
    <row r="679" spans="9:16" x14ac:dyDescent="0.25">
      <c r="I679" s="14"/>
      <c r="J679" s="14"/>
      <c r="K679" s="14"/>
      <c r="L679" s="14"/>
      <c r="M679" s="14"/>
      <c r="N679" s="14"/>
      <c r="O679" s="14"/>
      <c r="P679" s="14"/>
    </row>
    <row r="680" spans="9:16" x14ac:dyDescent="0.25">
      <c r="I680" s="14"/>
      <c r="J680" s="14"/>
      <c r="K680" s="14"/>
      <c r="L680" s="14"/>
      <c r="M680" s="14"/>
      <c r="N680" s="14"/>
      <c r="O680" s="14"/>
      <c r="P680" s="14"/>
    </row>
    <row r="681" spans="9:16" x14ac:dyDescent="0.25">
      <c r="I681" s="14"/>
      <c r="J681" s="14"/>
      <c r="K681" s="14"/>
      <c r="L681" s="14"/>
      <c r="M681" s="14"/>
      <c r="N681" s="14"/>
      <c r="O681" s="14"/>
      <c r="P681" s="14"/>
    </row>
    <row r="682" spans="9:16" x14ac:dyDescent="0.25">
      <c r="I682" s="14"/>
      <c r="J682" s="14"/>
      <c r="K682" s="14"/>
      <c r="L682" s="14"/>
      <c r="M682" s="14"/>
      <c r="N682" s="14"/>
      <c r="O682" s="14"/>
      <c r="P682" s="14"/>
    </row>
    <row r="683" spans="9:16" x14ac:dyDescent="0.25">
      <c r="I683" s="14"/>
      <c r="J683" s="14"/>
      <c r="K683" s="14"/>
      <c r="L683" s="14"/>
      <c r="M683" s="14"/>
      <c r="N683" s="14"/>
      <c r="O683" s="14"/>
      <c r="P683" s="14"/>
    </row>
    <row r="684" spans="9:16" x14ac:dyDescent="0.25">
      <c r="I684" s="14"/>
      <c r="J684" s="14"/>
      <c r="K684" s="14"/>
      <c r="L684" s="14"/>
      <c r="M684" s="14"/>
      <c r="N684" s="14"/>
      <c r="O684" s="14"/>
      <c r="P684" s="14"/>
    </row>
    <row r="685" spans="9:16" x14ac:dyDescent="0.25">
      <c r="I685" s="14"/>
      <c r="J685" s="14"/>
      <c r="K685" s="14"/>
      <c r="L685" s="14"/>
      <c r="M685" s="14"/>
      <c r="N685" s="14"/>
      <c r="O685" s="14"/>
      <c r="P685" s="14"/>
    </row>
    <row r="686" spans="9:16" x14ac:dyDescent="0.25">
      <c r="I686" s="14"/>
      <c r="J686" s="14"/>
      <c r="K686" s="14"/>
      <c r="L686" s="14"/>
      <c r="M686" s="14"/>
      <c r="N686" s="14"/>
      <c r="O686" s="14"/>
      <c r="P686" s="14"/>
    </row>
    <row r="687" spans="9:16" x14ac:dyDescent="0.25">
      <c r="I687" s="14"/>
      <c r="J687" s="14"/>
      <c r="K687" s="14"/>
      <c r="L687" s="14"/>
      <c r="M687" s="14"/>
      <c r="N687" s="14"/>
      <c r="O687" s="14"/>
      <c r="P687" s="14"/>
    </row>
    <row r="688" spans="9:16" x14ac:dyDescent="0.25">
      <c r="I688" s="14"/>
      <c r="J688" s="14"/>
      <c r="K688" s="14"/>
      <c r="L688" s="14"/>
      <c r="M688" s="14"/>
      <c r="N688" s="14"/>
      <c r="O688" s="14"/>
      <c r="P688" s="14"/>
    </row>
    <row r="689" spans="9:16" x14ac:dyDescent="0.25">
      <c r="I689" s="14"/>
      <c r="J689" s="14"/>
      <c r="K689" s="14"/>
      <c r="L689" s="14"/>
      <c r="M689" s="14"/>
      <c r="N689" s="14"/>
      <c r="O689" s="14"/>
      <c r="P689" s="14"/>
    </row>
    <row r="690" spans="9:16" x14ac:dyDescent="0.25">
      <c r="I690" s="14"/>
      <c r="J690" s="14"/>
      <c r="K690" s="14"/>
      <c r="L690" s="14"/>
      <c r="M690" s="14"/>
      <c r="N690" s="14"/>
      <c r="O690" s="14"/>
      <c r="P690" s="14"/>
    </row>
    <row r="691" spans="9:16" x14ac:dyDescent="0.25">
      <c r="I691" s="14"/>
      <c r="J691" s="14"/>
      <c r="K691" s="14"/>
      <c r="L691" s="14"/>
      <c r="M691" s="14"/>
      <c r="N691" s="14"/>
      <c r="O691" s="14"/>
      <c r="P691" s="14"/>
    </row>
    <row r="692" spans="9:16" x14ac:dyDescent="0.25">
      <c r="I692" s="14"/>
      <c r="J692" s="14"/>
      <c r="K692" s="14"/>
      <c r="L692" s="14"/>
      <c r="M692" s="14"/>
      <c r="N692" s="14"/>
      <c r="O692" s="14"/>
      <c r="P692" s="14"/>
    </row>
    <row r="693" spans="9:16" x14ac:dyDescent="0.25">
      <c r="I693" s="14"/>
      <c r="J693" s="14"/>
      <c r="K693" s="14"/>
      <c r="L693" s="14"/>
      <c r="M693" s="14"/>
      <c r="N693" s="14"/>
      <c r="O693" s="14"/>
      <c r="P693" s="14"/>
    </row>
    <row r="694" spans="9:16" x14ac:dyDescent="0.25">
      <c r="I694" s="14"/>
      <c r="J694" s="14"/>
      <c r="K694" s="14"/>
      <c r="L694" s="14"/>
      <c r="M694" s="14"/>
      <c r="N694" s="14"/>
      <c r="O694" s="14"/>
      <c r="P694" s="14"/>
    </row>
    <row r="695" spans="9:16" x14ac:dyDescent="0.25">
      <c r="I695" s="14"/>
      <c r="J695" s="14"/>
      <c r="K695" s="14"/>
      <c r="L695" s="14"/>
      <c r="M695" s="14"/>
      <c r="N695" s="14"/>
      <c r="O695" s="14"/>
      <c r="P695" s="14"/>
    </row>
    <row r="696" spans="9:16" x14ac:dyDescent="0.25">
      <c r="I696" s="14"/>
      <c r="J696" s="14"/>
      <c r="K696" s="14"/>
      <c r="L696" s="14"/>
      <c r="M696" s="14"/>
      <c r="N696" s="14"/>
      <c r="O696" s="14"/>
      <c r="P696" s="14"/>
    </row>
    <row r="697" spans="9:16" x14ac:dyDescent="0.25">
      <c r="I697" s="14"/>
      <c r="J697" s="14"/>
      <c r="K697" s="14"/>
      <c r="L697" s="14"/>
      <c r="M697" s="14"/>
      <c r="N697" s="14"/>
      <c r="O697" s="14"/>
      <c r="P697" s="14"/>
    </row>
    <row r="698" spans="9:16" x14ac:dyDescent="0.25">
      <c r="I698" s="14"/>
      <c r="J698" s="14"/>
      <c r="K698" s="14"/>
      <c r="L698" s="14"/>
      <c r="M698" s="14"/>
      <c r="N698" s="14"/>
      <c r="O698" s="14"/>
      <c r="P698" s="14"/>
    </row>
    <row r="699" spans="9:16" x14ac:dyDescent="0.25">
      <c r="I699" s="14"/>
      <c r="J699" s="14"/>
      <c r="K699" s="14"/>
      <c r="L699" s="14"/>
      <c r="M699" s="14"/>
      <c r="N699" s="14"/>
      <c r="O699" s="14"/>
      <c r="P699" s="14"/>
    </row>
    <row r="700" spans="9:16" x14ac:dyDescent="0.25">
      <c r="I700" s="14"/>
      <c r="J700" s="14"/>
      <c r="K700" s="14"/>
      <c r="L700" s="14"/>
      <c r="M700" s="14"/>
      <c r="N700" s="14"/>
      <c r="O700" s="14"/>
      <c r="P700" s="14"/>
    </row>
    <row r="701" spans="9:16" x14ac:dyDescent="0.25">
      <c r="I701" s="14"/>
      <c r="J701" s="14"/>
      <c r="K701" s="14"/>
      <c r="L701" s="14"/>
      <c r="M701" s="14"/>
      <c r="N701" s="14"/>
      <c r="O701" s="14"/>
      <c r="P701" s="14"/>
    </row>
    <row r="702" spans="9:16" x14ac:dyDescent="0.25">
      <c r="I702" s="14"/>
      <c r="J702" s="14"/>
      <c r="K702" s="14"/>
      <c r="L702" s="14"/>
      <c r="M702" s="14"/>
      <c r="N702" s="14"/>
      <c r="O702" s="14"/>
      <c r="P702" s="14"/>
    </row>
    <row r="703" spans="9:16" x14ac:dyDescent="0.25">
      <c r="I703" s="14"/>
      <c r="J703" s="14"/>
      <c r="K703" s="14"/>
      <c r="L703" s="14"/>
      <c r="M703" s="14"/>
      <c r="N703" s="14"/>
      <c r="O703" s="14"/>
      <c r="P703" s="14"/>
    </row>
    <row r="704" spans="9:16" x14ac:dyDescent="0.25">
      <c r="I704" s="14"/>
      <c r="J704" s="14"/>
      <c r="K704" s="14"/>
      <c r="L704" s="14"/>
      <c r="M704" s="14"/>
      <c r="N704" s="14"/>
      <c r="O704" s="14"/>
      <c r="P704" s="14"/>
    </row>
    <row r="705" spans="9:16" x14ac:dyDescent="0.25">
      <c r="I705" s="14"/>
      <c r="J705" s="14"/>
      <c r="K705" s="14"/>
      <c r="L705" s="14"/>
      <c r="M705" s="14"/>
      <c r="N705" s="14"/>
      <c r="O705" s="14"/>
      <c r="P705" s="14"/>
    </row>
    <row r="706" spans="9:16" x14ac:dyDescent="0.25">
      <c r="I706" s="14"/>
      <c r="J706" s="14"/>
      <c r="K706" s="14"/>
      <c r="L706" s="14"/>
      <c r="M706" s="14"/>
      <c r="N706" s="14"/>
      <c r="O706" s="14"/>
      <c r="P706" s="14"/>
    </row>
    <row r="707" spans="9:16" x14ac:dyDescent="0.25">
      <c r="I707" s="14"/>
      <c r="J707" s="14"/>
      <c r="K707" s="14"/>
      <c r="L707" s="14"/>
      <c r="M707" s="14"/>
      <c r="N707" s="14"/>
      <c r="O707" s="14"/>
      <c r="P707" s="14"/>
    </row>
    <row r="708" spans="9:16" x14ac:dyDescent="0.25">
      <c r="I708" s="14"/>
      <c r="J708" s="14"/>
      <c r="K708" s="14"/>
      <c r="L708" s="14"/>
      <c r="M708" s="14"/>
      <c r="N708" s="14"/>
      <c r="O708" s="14"/>
      <c r="P708" s="14"/>
    </row>
    <row r="709" spans="9:16" x14ac:dyDescent="0.25">
      <c r="I709" s="14"/>
      <c r="J709" s="14"/>
      <c r="K709" s="14"/>
      <c r="L709" s="14"/>
      <c r="M709" s="14"/>
      <c r="N709" s="14"/>
      <c r="O709" s="14"/>
      <c r="P709" s="14"/>
    </row>
    <row r="710" spans="9:16" x14ac:dyDescent="0.25">
      <c r="I710" s="14"/>
      <c r="J710" s="14"/>
      <c r="K710" s="14"/>
      <c r="L710" s="14"/>
      <c r="M710" s="14"/>
      <c r="N710" s="14"/>
      <c r="O710" s="14"/>
      <c r="P710" s="14"/>
    </row>
    <row r="711" spans="9:16" x14ac:dyDescent="0.25">
      <c r="I711" s="14"/>
      <c r="J711" s="14"/>
      <c r="K711" s="14"/>
      <c r="L711" s="14"/>
      <c r="M711" s="14"/>
      <c r="N711" s="14"/>
      <c r="O711" s="14"/>
      <c r="P711" s="14"/>
    </row>
    <row r="712" spans="9:16" x14ac:dyDescent="0.25">
      <c r="I712" s="14"/>
      <c r="J712" s="14"/>
      <c r="K712" s="14"/>
      <c r="L712" s="14"/>
      <c r="M712" s="14"/>
      <c r="N712" s="14"/>
      <c r="O712" s="14"/>
      <c r="P712" s="14"/>
    </row>
    <row r="713" spans="9:16" x14ac:dyDescent="0.25">
      <c r="I713" s="14"/>
      <c r="J713" s="14"/>
      <c r="K713" s="14"/>
      <c r="L713" s="14"/>
      <c r="M713" s="14"/>
      <c r="N713" s="14"/>
      <c r="O713" s="14"/>
      <c r="P713" s="14"/>
    </row>
    <row r="714" spans="9:16" x14ac:dyDescent="0.25">
      <c r="I714" s="14"/>
      <c r="J714" s="14"/>
      <c r="K714" s="14"/>
      <c r="L714" s="14"/>
      <c r="M714" s="14"/>
      <c r="N714" s="14"/>
      <c r="O714" s="14"/>
      <c r="P714" s="14"/>
    </row>
    <row r="715" spans="9:16" x14ac:dyDescent="0.25">
      <c r="I715" s="14"/>
      <c r="J715" s="14"/>
      <c r="K715" s="14"/>
      <c r="L715" s="14"/>
      <c r="M715" s="14"/>
      <c r="N715" s="14"/>
      <c r="O715" s="14"/>
      <c r="P715" s="14"/>
    </row>
    <row r="716" spans="9:16" x14ac:dyDescent="0.25">
      <c r="I716" s="14"/>
      <c r="J716" s="14"/>
      <c r="K716" s="14"/>
      <c r="L716" s="14"/>
      <c r="M716" s="14"/>
      <c r="N716" s="14"/>
      <c r="O716" s="14"/>
      <c r="P716" s="14"/>
    </row>
    <row r="717" spans="9:16" x14ac:dyDescent="0.25">
      <c r="I717" s="14"/>
      <c r="J717" s="14"/>
      <c r="K717" s="14"/>
      <c r="L717" s="14"/>
      <c r="M717" s="14"/>
      <c r="N717" s="14"/>
      <c r="O717" s="14"/>
      <c r="P717" s="14"/>
    </row>
    <row r="718" spans="9:16" x14ac:dyDescent="0.25">
      <c r="I718" s="14"/>
      <c r="J718" s="14"/>
      <c r="K718" s="14"/>
      <c r="L718" s="14"/>
      <c r="M718" s="14"/>
      <c r="N718" s="14"/>
      <c r="O718" s="14"/>
      <c r="P718" s="14"/>
    </row>
    <row r="719" spans="9:16" x14ac:dyDescent="0.25">
      <c r="I719" s="14"/>
      <c r="J719" s="14"/>
      <c r="K719" s="14"/>
      <c r="L719" s="14"/>
      <c r="M719" s="14"/>
      <c r="N719" s="14"/>
      <c r="O719" s="14"/>
      <c r="P719" s="14"/>
    </row>
    <row r="720" spans="9:16" x14ac:dyDescent="0.25">
      <c r="I720" s="14"/>
      <c r="J720" s="14"/>
      <c r="K720" s="14"/>
      <c r="L720" s="14"/>
      <c r="M720" s="14"/>
      <c r="N720" s="14"/>
      <c r="O720" s="14"/>
      <c r="P720" s="14"/>
    </row>
    <row r="721" spans="9:16" x14ac:dyDescent="0.25">
      <c r="I721" s="14"/>
      <c r="J721" s="14"/>
      <c r="K721" s="14"/>
      <c r="L721" s="14"/>
      <c r="M721" s="14"/>
      <c r="N721" s="14"/>
      <c r="O721" s="14"/>
      <c r="P721" s="14"/>
    </row>
    <row r="722" spans="9:16" x14ac:dyDescent="0.25">
      <c r="I722" s="14"/>
      <c r="J722" s="14"/>
      <c r="K722" s="14"/>
      <c r="L722" s="14"/>
      <c r="M722" s="14"/>
      <c r="N722" s="14"/>
      <c r="O722" s="14"/>
      <c r="P722" s="14"/>
    </row>
    <row r="723" spans="9:16" x14ac:dyDescent="0.25">
      <c r="I723" s="14"/>
      <c r="J723" s="14"/>
      <c r="K723" s="14"/>
      <c r="L723" s="14"/>
      <c r="M723" s="14"/>
      <c r="N723" s="14"/>
      <c r="O723" s="14"/>
      <c r="P723" s="14"/>
    </row>
    <row r="724" spans="9:16" x14ac:dyDescent="0.25">
      <c r="I724" s="14"/>
      <c r="J724" s="14"/>
      <c r="K724" s="14"/>
      <c r="L724" s="14"/>
      <c r="M724" s="14"/>
      <c r="N724" s="14"/>
      <c r="O724" s="14"/>
      <c r="P724" s="14"/>
    </row>
    <row r="725" spans="9:16" x14ac:dyDescent="0.25">
      <c r="I725" s="14"/>
      <c r="J725" s="14"/>
      <c r="K725" s="14"/>
      <c r="L725" s="14"/>
      <c r="M725" s="14"/>
      <c r="N725" s="14"/>
      <c r="O725" s="14"/>
      <c r="P725" s="14"/>
    </row>
    <row r="726" spans="9:16" x14ac:dyDescent="0.25">
      <c r="I726" s="14"/>
      <c r="J726" s="14"/>
      <c r="K726" s="14"/>
      <c r="L726" s="14"/>
      <c r="M726" s="14"/>
      <c r="N726" s="14"/>
      <c r="O726" s="14"/>
      <c r="P726" s="14"/>
    </row>
    <row r="727" spans="9:16" x14ac:dyDescent="0.25">
      <c r="I727" s="14"/>
      <c r="J727" s="14"/>
      <c r="K727" s="14"/>
      <c r="L727" s="14"/>
      <c r="M727" s="14"/>
      <c r="N727" s="14"/>
      <c r="O727" s="14"/>
      <c r="P727" s="14"/>
    </row>
    <row r="728" spans="9:16" x14ac:dyDescent="0.25">
      <c r="I728" s="14"/>
      <c r="J728" s="14"/>
      <c r="K728" s="14"/>
      <c r="L728" s="14"/>
      <c r="M728" s="14"/>
      <c r="N728" s="14"/>
      <c r="O728" s="14"/>
      <c r="P728" s="14"/>
    </row>
    <row r="729" spans="9:16" x14ac:dyDescent="0.25">
      <c r="I729" s="14"/>
      <c r="J729" s="14"/>
      <c r="K729" s="14"/>
      <c r="L729" s="14"/>
      <c r="M729" s="14"/>
      <c r="N729" s="14"/>
      <c r="O729" s="14"/>
      <c r="P729" s="14"/>
    </row>
    <row r="730" spans="9:16" x14ac:dyDescent="0.25">
      <c r="I730" s="14"/>
      <c r="J730" s="14"/>
      <c r="K730" s="14"/>
      <c r="L730" s="14"/>
      <c r="M730" s="14"/>
      <c r="N730" s="14"/>
      <c r="O730" s="14"/>
      <c r="P730" s="14"/>
    </row>
    <row r="731" spans="9:16" x14ac:dyDescent="0.25">
      <c r="I731" s="14"/>
      <c r="J731" s="14"/>
      <c r="K731" s="14"/>
      <c r="L731" s="14"/>
      <c r="M731" s="14"/>
      <c r="N731" s="14"/>
      <c r="O731" s="14"/>
      <c r="P731" s="14"/>
    </row>
    <row r="732" spans="9:16" x14ac:dyDescent="0.25">
      <c r="I732" s="14"/>
      <c r="J732" s="14"/>
      <c r="K732" s="14"/>
      <c r="L732" s="14"/>
      <c r="M732" s="14"/>
      <c r="N732" s="14"/>
      <c r="O732" s="14"/>
      <c r="P732" s="14"/>
    </row>
    <row r="733" spans="9:16" x14ac:dyDescent="0.25">
      <c r="I733" s="14"/>
      <c r="J733" s="14"/>
      <c r="K733" s="14"/>
      <c r="L733" s="14"/>
      <c r="M733" s="14"/>
      <c r="N733" s="14"/>
      <c r="O733" s="14"/>
      <c r="P733" s="14"/>
    </row>
    <row r="734" spans="9:16" x14ac:dyDescent="0.25">
      <c r="I734" s="14"/>
      <c r="J734" s="14"/>
      <c r="K734" s="14"/>
      <c r="L734" s="14"/>
      <c r="M734" s="14"/>
      <c r="N734" s="14"/>
      <c r="O734" s="14"/>
      <c r="P734" s="14"/>
    </row>
    <row r="735" spans="9:16" x14ac:dyDescent="0.25">
      <c r="I735" s="14"/>
      <c r="J735" s="14"/>
      <c r="K735" s="14"/>
      <c r="L735" s="14"/>
      <c r="M735" s="14"/>
      <c r="N735" s="14"/>
      <c r="O735" s="14"/>
      <c r="P735" s="14"/>
    </row>
    <row r="736" spans="9:16" x14ac:dyDescent="0.25">
      <c r="I736" s="14"/>
      <c r="J736" s="14"/>
      <c r="K736" s="14"/>
      <c r="L736" s="14"/>
      <c r="M736" s="14"/>
      <c r="N736" s="14"/>
      <c r="O736" s="14"/>
      <c r="P736" s="14"/>
    </row>
    <row r="737" spans="9:16" x14ac:dyDescent="0.25">
      <c r="I737" s="14"/>
      <c r="J737" s="14"/>
      <c r="K737" s="14"/>
      <c r="L737" s="14"/>
      <c r="M737" s="14"/>
      <c r="N737" s="14"/>
      <c r="O737" s="14"/>
      <c r="P737" s="14"/>
    </row>
    <row r="738" spans="9:16" x14ac:dyDescent="0.25">
      <c r="I738" s="14"/>
      <c r="J738" s="14"/>
      <c r="K738" s="14"/>
      <c r="L738" s="14"/>
      <c r="M738" s="14"/>
      <c r="N738" s="14"/>
      <c r="O738" s="14"/>
      <c r="P738" s="14"/>
    </row>
    <row r="739" spans="9:16" x14ac:dyDescent="0.25">
      <c r="I739" s="14"/>
      <c r="J739" s="14"/>
      <c r="K739" s="14"/>
      <c r="L739" s="14"/>
      <c r="M739" s="14"/>
      <c r="N739" s="14"/>
      <c r="O739" s="14"/>
      <c r="P739" s="14"/>
    </row>
    <row r="740" spans="9:16" x14ac:dyDescent="0.25">
      <c r="I740" s="14"/>
      <c r="J740" s="14"/>
      <c r="K740" s="14"/>
      <c r="L740" s="14"/>
      <c r="M740" s="14"/>
      <c r="N740" s="14"/>
      <c r="O740" s="14"/>
      <c r="P740" s="14"/>
    </row>
    <row r="741" spans="9:16" x14ac:dyDescent="0.25">
      <c r="I741" s="14"/>
      <c r="J741" s="14"/>
      <c r="K741" s="14"/>
      <c r="L741" s="14"/>
      <c r="M741" s="14"/>
      <c r="N741" s="14"/>
      <c r="O741" s="14"/>
      <c r="P741" s="14"/>
    </row>
    <row r="742" spans="9:16" x14ac:dyDescent="0.25">
      <c r="I742" s="14"/>
      <c r="J742" s="14"/>
      <c r="K742" s="14"/>
      <c r="L742" s="14"/>
      <c r="M742" s="14"/>
      <c r="N742" s="14"/>
      <c r="O742" s="14"/>
      <c r="P742" s="14"/>
    </row>
    <row r="743" spans="9:16" x14ac:dyDescent="0.25">
      <c r="I743" s="14"/>
      <c r="J743" s="14"/>
      <c r="K743" s="14"/>
      <c r="L743" s="14"/>
      <c r="M743" s="14"/>
      <c r="N743" s="14"/>
      <c r="O743" s="14"/>
      <c r="P743" s="14"/>
    </row>
    <row r="744" spans="9:16" x14ac:dyDescent="0.25">
      <c r="I744" s="14"/>
      <c r="J744" s="14"/>
      <c r="K744" s="14"/>
      <c r="L744" s="14"/>
      <c r="M744" s="14"/>
      <c r="N744" s="14"/>
      <c r="O744" s="14"/>
      <c r="P744" s="14"/>
    </row>
    <row r="745" spans="9:16" x14ac:dyDescent="0.25">
      <c r="I745" s="14"/>
      <c r="J745" s="14"/>
      <c r="K745" s="14"/>
      <c r="L745" s="14"/>
      <c r="M745" s="14"/>
      <c r="N745" s="14"/>
      <c r="O745" s="14"/>
      <c r="P745" s="14"/>
    </row>
    <row r="746" spans="9:16" x14ac:dyDescent="0.25">
      <c r="I746" s="14"/>
      <c r="J746" s="14"/>
      <c r="K746" s="14"/>
      <c r="L746" s="14"/>
      <c r="M746" s="14"/>
      <c r="N746" s="14"/>
      <c r="O746" s="14"/>
      <c r="P746" s="14"/>
    </row>
    <row r="747" spans="9:16" x14ac:dyDescent="0.25">
      <c r="I747" s="14"/>
      <c r="J747" s="14"/>
      <c r="K747" s="14"/>
      <c r="L747" s="14"/>
      <c r="M747" s="14"/>
      <c r="N747" s="14"/>
      <c r="O747" s="14"/>
      <c r="P747" s="14"/>
    </row>
    <row r="748" spans="9:16" x14ac:dyDescent="0.25">
      <c r="I748" s="14"/>
      <c r="J748" s="14"/>
      <c r="K748" s="14"/>
      <c r="L748" s="14"/>
      <c r="M748" s="14"/>
      <c r="N748" s="14"/>
      <c r="O748" s="14"/>
      <c r="P748" s="14"/>
    </row>
    <row r="749" spans="9:16" x14ac:dyDescent="0.25">
      <c r="I749" s="14"/>
      <c r="J749" s="14"/>
      <c r="K749" s="14"/>
      <c r="L749" s="14"/>
      <c r="M749" s="14"/>
      <c r="N749" s="14"/>
      <c r="O749" s="14"/>
      <c r="P749" s="14"/>
    </row>
    <row r="750" spans="9:16" x14ac:dyDescent="0.25">
      <c r="I750" s="14"/>
      <c r="J750" s="14"/>
      <c r="K750" s="14"/>
      <c r="L750" s="14"/>
      <c r="M750" s="14"/>
      <c r="N750" s="14"/>
      <c r="O750" s="14"/>
      <c r="P750" s="14"/>
    </row>
    <row r="751" spans="9:16" x14ac:dyDescent="0.25">
      <c r="I751" s="14"/>
      <c r="J751" s="14"/>
      <c r="K751" s="14"/>
      <c r="L751" s="14"/>
      <c r="M751" s="14"/>
      <c r="N751" s="14"/>
      <c r="O751" s="14"/>
      <c r="P751" s="14"/>
    </row>
    <row r="752" spans="9:16" x14ac:dyDescent="0.25">
      <c r="I752" s="14"/>
      <c r="J752" s="14"/>
      <c r="K752" s="14"/>
      <c r="L752" s="14"/>
      <c r="M752" s="14"/>
      <c r="N752" s="14"/>
      <c r="O752" s="14"/>
      <c r="P752" s="14"/>
    </row>
    <row r="753" spans="9:16" x14ac:dyDescent="0.25">
      <c r="I753" s="14"/>
      <c r="J753" s="14"/>
      <c r="K753" s="14"/>
      <c r="L753" s="14"/>
      <c r="M753" s="14"/>
      <c r="N753" s="14"/>
      <c r="O753" s="14"/>
      <c r="P753" s="14"/>
    </row>
    <row r="754" spans="9:16" x14ac:dyDescent="0.25">
      <c r="I754" s="14"/>
      <c r="J754" s="14"/>
      <c r="K754" s="14"/>
      <c r="L754" s="14"/>
      <c r="M754" s="14"/>
      <c r="N754" s="14"/>
      <c r="O754" s="14"/>
      <c r="P754" s="14"/>
    </row>
    <row r="755" spans="9:16" x14ac:dyDescent="0.25">
      <c r="I755" s="14"/>
      <c r="J755" s="14"/>
      <c r="K755" s="14"/>
      <c r="L755" s="14"/>
      <c r="M755" s="14"/>
      <c r="N755" s="14"/>
      <c r="O755" s="14"/>
      <c r="P755" s="14"/>
    </row>
    <row r="756" spans="9:16" x14ac:dyDescent="0.25">
      <c r="I756" s="14"/>
      <c r="J756" s="14"/>
      <c r="K756" s="14"/>
      <c r="L756" s="14"/>
      <c r="M756" s="14"/>
      <c r="N756" s="14"/>
      <c r="O756" s="14"/>
      <c r="P756" s="14"/>
    </row>
    <row r="757" spans="9:16" x14ac:dyDescent="0.25">
      <c r="I757" s="14"/>
      <c r="J757" s="14"/>
      <c r="K757" s="14"/>
      <c r="L757" s="14"/>
      <c r="M757" s="14"/>
      <c r="N757" s="14"/>
      <c r="O757" s="14"/>
      <c r="P757" s="14"/>
    </row>
    <row r="758" spans="9:16" x14ac:dyDescent="0.25">
      <c r="I758" s="14"/>
      <c r="J758" s="14"/>
      <c r="K758" s="14"/>
      <c r="L758" s="14"/>
      <c r="M758" s="14"/>
      <c r="N758" s="14"/>
      <c r="O758" s="14"/>
      <c r="P758" s="14"/>
    </row>
    <row r="759" spans="9:16" x14ac:dyDescent="0.25">
      <c r="I759" s="14"/>
      <c r="J759" s="14"/>
      <c r="K759" s="14"/>
      <c r="L759" s="14"/>
      <c r="M759" s="14"/>
      <c r="N759" s="14"/>
      <c r="O759" s="14"/>
      <c r="P759" s="14"/>
    </row>
    <row r="760" spans="9:16" x14ac:dyDescent="0.25">
      <c r="I760" s="14"/>
      <c r="J760" s="14"/>
      <c r="K760" s="14"/>
      <c r="L760" s="14"/>
      <c r="M760" s="14"/>
      <c r="N760" s="14"/>
      <c r="O760" s="14"/>
      <c r="P760" s="14"/>
    </row>
    <row r="761" spans="9:16" x14ac:dyDescent="0.25">
      <c r="I761" s="14"/>
      <c r="J761" s="14"/>
      <c r="K761" s="14"/>
      <c r="L761" s="14"/>
      <c r="M761" s="14"/>
      <c r="N761" s="14"/>
      <c r="O761" s="14"/>
      <c r="P761" s="14"/>
    </row>
    <row r="762" spans="9:16" x14ac:dyDescent="0.25">
      <c r="I762" s="14"/>
      <c r="J762" s="14"/>
      <c r="K762" s="14"/>
      <c r="L762" s="14"/>
      <c r="M762" s="14"/>
      <c r="N762" s="14"/>
      <c r="O762" s="14"/>
      <c r="P762" s="14"/>
    </row>
    <row r="763" spans="9:16" x14ac:dyDescent="0.25">
      <c r="I763" s="14"/>
      <c r="J763" s="14"/>
      <c r="K763" s="14"/>
      <c r="L763" s="14"/>
      <c r="M763" s="14"/>
      <c r="N763" s="14"/>
      <c r="O763" s="14"/>
      <c r="P763" s="14"/>
    </row>
    <row r="764" spans="9:16" x14ac:dyDescent="0.25">
      <c r="I764" s="14"/>
      <c r="J764" s="14"/>
      <c r="K764" s="14"/>
      <c r="L764" s="14"/>
      <c r="M764" s="14"/>
      <c r="N764" s="14"/>
      <c r="O764" s="14"/>
      <c r="P764" s="14"/>
    </row>
    <row r="765" spans="9:16" x14ac:dyDescent="0.25">
      <c r="I765" s="14"/>
      <c r="J765" s="14"/>
      <c r="K765" s="14"/>
      <c r="L765" s="14"/>
      <c r="M765" s="14"/>
      <c r="N765" s="14"/>
      <c r="O765" s="14"/>
      <c r="P765" s="14"/>
    </row>
    <row r="766" spans="9:16" x14ac:dyDescent="0.25">
      <c r="I766" s="14"/>
      <c r="J766" s="14"/>
      <c r="K766" s="14"/>
      <c r="L766" s="14"/>
      <c r="M766" s="14"/>
      <c r="N766" s="14"/>
      <c r="O766" s="14"/>
      <c r="P766" s="14"/>
    </row>
    <row r="767" spans="9:16" x14ac:dyDescent="0.25">
      <c r="I767" s="14"/>
      <c r="J767" s="14"/>
      <c r="K767" s="14"/>
      <c r="L767" s="14"/>
      <c r="M767" s="14"/>
      <c r="N767" s="14"/>
      <c r="O767" s="14"/>
      <c r="P767" s="14"/>
    </row>
    <row r="768" spans="9:16" x14ac:dyDescent="0.25">
      <c r="I768" s="14"/>
      <c r="J768" s="14"/>
      <c r="K768" s="14"/>
      <c r="L768" s="14"/>
      <c r="M768" s="14"/>
      <c r="N768" s="14"/>
      <c r="O768" s="14"/>
      <c r="P768" s="14"/>
    </row>
    <row r="769" spans="9:16" x14ac:dyDescent="0.25">
      <c r="I769" s="14"/>
      <c r="J769" s="14"/>
      <c r="K769" s="14"/>
      <c r="L769" s="14"/>
      <c r="M769" s="14"/>
      <c r="N769" s="14"/>
      <c r="O769" s="14"/>
      <c r="P769" s="14"/>
    </row>
    <row r="770" spans="9:16" x14ac:dyDescent="0.25">
      <c r="I770" s="14"/>
      <c r="J770" s="14"/>
      <c r="K770" s="14"/>
      <c r="L770" s="14"/>
      <c r="M770" s="14"/>
      <c r="N770" s="14"/>
      <c r="O770" s="14"/>
      <c r="P770" s="14"/>
    </row>
    <row r="771" spans="9:16" x14ac:dyDescent="0.25">
      <c r="I771" s="14"/>
      <c r="J771" s="14"/>
      <c r="K771" s="14"/>
      <c r="L771" s="14"/>
      <c r="M771" s="14"/>
      <c r="N771" s="14"/>
      <c r="O771" s="14"/>
      <c r="P771" s="14"/>
    </row>
    <row r="772" spans="9:16" x14ac:dyDescent="0.25">
      <c r="I772" s="14"/>
      <c r="J772" s="14"/>
      <c r="K772" s="14"/>
      <c r="L772" s="14"/>
      <c r="M772" s="14"/>
      <c r="N772" s="14"/>
      <c r="O772" s="14"/>
      <c r="P772" s="14"/>
    </row>
    <row r="773" spans="9:16" x14ac:dyDescent="0.25">
      <c r="I773" s="14"/>
      <c r="J773" s="14"/>
      <c r="K773" s="14"/>
      <c r="L773" s="14"/>
      <c r="M773" s="14"/>
      <c r="N773" s="14"/>
      <c r="O773" s="14"/>
      <c r="P773" s="14"/>
    </row>
    <row r="774" spans="9:16" x14ac:dyDescent="0.25">
      <c r="I774" s="14"/>
      <c r="J774" s="14"/>
      <c r="K774" s="14"/>
      <c r="L774" s="14"/>
      <c r="M774" s="14"/>
      <c r="N774" s="14"/>
      <c r="O774" s="14"/>
      <c r="P774" s="14"/>
    </row>
    <row r="775" spans="9:16" x14ac:dyDescent="0.25">
      <c r="I775" s="14"/>
      <c r="J775" s="14"/>
      <c r="K775" s="14"/>
      <c r="L775" s="14"/>
      <c r="M775" s="14"/>
      <c r="N775" s="14"/>
      <c r="O775" s="14"/>
      <c r="P775" s="14"/>
    </row>
    <row r="776" spans="9:16" x14ac:dyDescent="0.25">
      <c r="I776" s="14"/>
      <c r="J776" s="14"/>
      <c r="K776" s="14"/>
      <c r="L776" s="14"/>
      <c r="M776" s="14"/>
      <c r="N776" s="14"/>
      <c r="O776" s="14"/>
      <c r="P776" s="14"/>
    </row>
    <row r="777" spans="9:16" x14ac:dyDescent="0.25">
      <c r="I777" s="14"/>
      <c r="J777" s="14"/>
      <c r="K777" s="14"/>
      <c r="L777" s="14"/>
      <c r="M777" s="14"/>
      <c r="N777" s="14"/>
      <c r="O777" s="14"/>
      <c r="P777" s="14"/>
    </row>
    <row r="778" spans="9:16" x14ac:dyDescent="0.25">
      <c r="I778" s="14"/>
      <c r="J778" s="14"/>
      <c r="K778" s="14"/>
      <c r="L778" s="14"/>
      <c r="M778" s="14"/>
      <c r="N778" s="14"/>
      <c r="O778" s="14"/>
      <c r="P778" s="14"/>
    </row>
    <row r="779" spans="9:16" x14ac:dyDescent="0.25">
      <c r="I779" s="14"/>
      <c r="J779" s="14"/>
      <c r="K779" s="14"/>
      <c r="L779" s="14"/>
      <c r="M779" s="14"/>
      <c r="N779" s="14"/>
      <c r="O779" s="14"/>
      <c r="P779" s="14"/>
    </row>
    <row r="780" spans="9:16" x14ac:dyDescent="0.25">
      <c r="I780" s="14"/>
      <c r="J780" s="14"/>
      <c r="K780" s="14"/>
      <c r="L780" s="14"/>
      <c r="M780" s="14"/>
      <c r="N780" s="14"/>
      <c r="O780" s="14"/>
      <c r="P780" s="14"/>
    </row>
    <row r="781" spans="9:16" x14ac:dyDescent="0.25">
      <c r="I781" s="14"/>
      <c r="J781" s="14"/>
      <c r="K781" s="14"/>
      <c r="L781" s="14"/>
      <c r="M781" s="14"/>
      <c r="N781" s="14"/>
      <c r="O781" s="14"/>
      <c r="P781" s="14"/>
    </row>
    <row r="782" spans="9:16" x14ac:dyDescent="0.25">
      <c r="I782" s="14"/>
      <c r="J782" s="14"/>
      <c r="K782" s="14"/>
      <c r="L782" s="14"/>
      <c r="M782" s="14"/>
      <c r="N782" s="14"/>
      <c r="O782" s="14"/>
      <c r="P782" s="14"/>
    </row>
    <row r="783" spans="9:16" x14ac:dyDescent="0.25">
      <c r="I783" s="14"/>
      <c r="J783" s="14"/>
      <c r="K783" s="14"/>
      <c r="L783" s="14"/>
      <c r="M783" s="14"/>
      <c r="N783" s="14"/>
      <c r="O783" s="14"/>
      <c r="P783" s="14"/>
    </row>
    <row r="784" spans="9:16" x14ac:dyDescent="0.25">
      <c r="I784" s="14"/>
      <c r="J784" s="14"/>
      <c r="K784" s="14"/>
      <c r="L784" s="14"/>
      <c r="M784" s="14"/>
      <c r="N784" s="14"/>
      <c r="O784" s="14"/>
      <c r="P784" s="14"/>
    </row>
    <row r="785" spans="9:16" x14ac:dyDescent="0.25">
      <c r="I785" s="14"/>
      <c r="J785" s="14"/>
      <c r="K785" s="14"/>
      <c r="L785" s="14"/>
      <c r="M785" s="14"/>
      <c r="N785" s="14"/>
      <c r="O785" s="14"/>
      <c r="P785" s="14"/>
    </row>
    <row r="786" spans="9:16" x14ac:dyDescent="0.25">
      <c r="I786" s="14"/>
      <c r="J786" s="14"/>
      <c r="K786" s="14"/>
      <c r="L786" s="14"/>
      <c r="M786" s="14"/>
      <c r="N786" s="14"/>
      <c r="O786" s="14"/>
      <c r="P786" s="14"/>
    </row>
    <row r="787" spans="9:16" x14ac:dyDescent="0.25">
      <c r="I787" s="14"/>
      <c r="J787" s="14"/>
      <c r="K787" s="14"/>
      <c r="L787" s="14"/>
      <c r="M787" s="14"/>
      <c r="N787" s="14"/>
      <c r="O787" s="14"/>
      <c r="P787" s="14"/>
    </row>
    <row r="788" spans="9:16" x14ac:dyDescent="0.25">
      <c r="I788" s="14"/>
      <c r="J788" s="14"/>
      <c r="K788" s="14"/>
      <c r="L788" s="14"/>
      <c r="M788" s="14"/>
      <c r="N788" s="14"/>
      <c r="O788" s="14"/>
      <c r="P788" s="14"/>
    </row>
    <row r="789" spans="9:16" x14ac:dyDescent="0.25">
      <c r="I789" s="14"/>
      <c r="J789" s="14"/>
      <c r="K789" s="14"/>
      <c r="L789" s="14"/>
      <c r="M789" s="14"/>
      <c r="N789" s="14"/>
      <c r="O789" s="14"/>
      <c r="P789" s="14"/>
    </row>
    <row r="790" spans="9:16" x14ac:dyDescent="0.25">
      <c r="I790" s="14"/>
      <c r="J790" s="14"/>
      <c r="K790" s="14"/>
      <c r="L790" s="14"/>
      <c r="M790" s="14"/>
      <c r="N790" s="14"/>
      <c r="O790" s="14"/>
      <c r="P790" s="14"/>
    </row>
    <row r="791" spans="9:16" x14ac:dyDescent="0.25">
      <c r="I791" s="14"/>
      <c r="J791" s="14"/>
      <c r="K791" s="14"/>
      <c r="L791" s="14"/>
      <c r="M791" s="14"/>
      <c r="N791" s="14"/>
      <c r="O791" s="14"/>
      <c r="P791" s="14"/>
    </row>
    <row r="792" spans="9:16" x14ac:dyDescent="0.25">
      <c r="I792" s="14"/>
      <c r="J792" s="14"/>
      <c r="K792" s="14"/>
      <c r="L792" s="14"/>
      <c r="M792" s="14"/>
      <c r="N792" s="14"/>
      <c r="O792" s="14"/>
      <c r="P792" s="14"/>
    </row>
    <row r="793" spans="9:16" x14ac:dyDescent="0.25">
      <c r="I793" s="14"/>
      <c r="J793" s="14"/>
      <c r="K793" s="14"/>
      <c r="L793" s="14"/>
      <c r="M793" s="14"/>
      <c r="N793" s="14"/>
      <c r="O793" s="14"/>
      <c r="P793" s="14"/>
    </row>
    <row r="794" spans="9:16" x14ac:dyDescent="0.25">
      <c r="I794" s="14"/>
      <c r="J794" s="14"/>
      <c r="K794" s="14"/>
      <c r="L794" s="14"/>
      <c r="M794" s="14"/>
      <c r="N794" s="14"/>
      <c r="O794" s="14"/>
      <c r="P794" s="14"/>
    </row>
    <row r="795" spans="9:16" x14ac:dyDescent="0.25">
      <c r="I795" s="14"/>
      <c r="J795" s="14"/>
      <c r="K795" s="14"/>
      <c r="L795" s="14"/>
      <c r="M795" s="14"/>
      <c r="N795" s="14"/>
      <c r="O795" s="14"/>
      <c r="P795" s="14"/>
    </row>
    <row r="796" spans="9:16" x14ac:dyDescent="0.25">
      <c r="I796" s="14"/>
      <c r="J796" s="14"/>
      <c r="K796" s="14"/>
      <c r="L796" s="14"/>
      <c r="M796" s="14"/>
      <c r="N796" s="14"/>
      <c r="O796" s="14"/>
      <c r="P796" s="14"/>
    </row>
    <row r="797" spans="9:16" x14ac:dyDescent="0.25">
      <c r="I797" s="14"/>
      <c r="J797" s="14"/>
      <c r="K797" s="14"/>
      <c r="L797" s="14"/>
      <c r="M797" s="14"/>
      <c r="N797" s="14"/>
      <c r="O797" s="14"/>
      <c r="P797" s="14"/>
    </row>
    <row r="798" spans="9:16" x14ac:dyDescent="0.25">
      <c r="I798" s="14"/>
      <c r="J798" s="14"/>
      <c r="K798" s="14"/>
      <c r="L798" s="14"/>
      <c r="M798" s="14"/>
      <c r="N798" s="14"/>
      <c r="O798" s="14"/>
      <c r="P798" s="14"/>
    </row>
    <row r="799" spans="9:16" x14ac:dyDescent="0.25">
      <c r="I799" s="14"/>
      <c r="J799" s="14"/>
      <c r="K799" s="14"/>
      <c r="L799" s="14"/>
      <c r="M799" s="14"/>
      <c r="N799" s="14"/>
      <c r="O799" s="14"/>
      <c r="P799" s="14"/>
    </row>
    <row r="800" spans="9:16" x14ac:dyDescent="0.25">
      <c r="I800" s="14"/>
      <c r="J800" s="14"/>
      <c r="K800" s="14"/>
      <c r="L800" s="14"/>
      <c r="M800" s="14"/>
      <c r="N800" s="14"/>
      <c r="O800" s="14"/>
      <c r="P800" s="14"/>
    </row>
    <row r="801" spans="9:16" x14ac:dyDescent="0.25">
      <c r="I801" s="14"/>
      <c r="J801" s="14"/>
      <c r="K801" s="14"/>
      <c r="L801" s="14"/>
      <c r="M801" s="14"/>
      <c r="N801" s="14"/>
      <c r="O801" s="14"/>
      <c r="P801" s="14"/>
    </row>
    <row r="802" spans="9:16" x14ac:dyDescent="0.25">
      <c r="I802" s="14"/>
      <c r="J802" s="14"/>
      <c r="K802" s="14"/>
      <c r="L802" s="14"/>
      <c r="M802" s="14"/>
      <c r="N802" s="14"/>
      <c r="O802" s="14"/>
      <c r="P802" s="14"/>
    </row>
    <row r="803" spans="9:16" x14ac:dyDescent="0.25">
      <c r="I803" s="14"/>
      <c r="J803" s="14"/>
      <c r="K803" s="14"/>
      <c r="L803" s="14"/>
      <c r="M803" s="14"/>
      <c r="N803" s="14"/>
      <c r="O803" s="14"/>
      <c r="P803" s="14"/>
    </row>
    <row r="804" spans="9:16" x14ac:dyDescent="0.25">
      <c r="I804" s="14"/>
      <c r="J804" s="14"/>
      <c r="K804" s="14"/>
      <c r="L804" s="14"/>
      <c r="M804" s="14"/>
      <c r="N804" s="14"/>
      <c r="O804" s="14"/>
      <c r="P804" s="14"/>
    </row>
    <row r="805" spans="9:16" x14ac:dyDescent="0.25">
      <c r="I805" s="14"/>
      <c r="J805" s="14"/>
      <c r="K805" s="14"/>
      <c r="L805" s="14"/>
      <c r="M805" s="14"/>
      <c r="N805" s="14"/>
      <c r="O805" s="14"/>
      <c r="P805" s="14"/>
    </row>
    <row r="806" spans="9:16" x14ac:dyDescent="0.25">
      <c r="I806" s="14"/>
      <c r="J806" s="14"/>
      <c r="K806" s="14"/>
      <c r="L806" s="14"/>
      <c r="M806" s="14"/>
      <c r="N806" s="14"/>
      <c r="O806" s="14"/>
      <c r="P806" s="14"/>
    </row>
    <row r="807" spans="9:16" x14ac:dyDescent="0.25">
      <c r="I807" s="14"/>
      <c r="J807" s="14"/>
      <c r="K807" s="14"/>
      <c r="L807" s="14"/>
      <c r="M807" s="14"/>
      <c r="N807" s="14"/>
      <c r="O807" s="14"/>
      <c r="P807" s="14"/>
    </row>
    <row r="808" spans="9:16" x14ac:dyDescent="0.25">
      <c r="I808" s="14"/>
      <c r="J808" s="14"/>
      <c r="K808" s="14"/>
      <c r="L808" s="14"/>
      <c r="M808" s="14"/>
      <c r="N808" s="14"/>
      <c r="O808" s="14"/>
      <c r="P808" s="14"/>
    </row>
    <row r="809" spans="9:16" x14ac:dyDescent="0.25">
      <c r="I809" s="14"/>
      <c r="J809" s="14"/>
      <c r="K809" s="14"/>
      <c r="L809" s="14"/>
      <c r="M809" s="14"/>
      <c r="N809" s="14"/>
      <c r="O809" s="14"/>
      <c r="P809" s="14"/>
    </row>
    <row r="810" spans="9:16" x14ac:dyDescent="0.25">
      <c r="I810" s="14"/>
      <c r="J810" s="14"/>
      <c r="K810" s="14"/>
      <c r="L810" s="14"/>
      <c r="M810" s="14"/>
      <c r="N810" s="14"/>
      <c r="O810" s="14"/>
      <c r="P810" s="14"/>
    </row>
    <row r="811" spans="9:16" x14ac:dyDescent="0.25">
      <c r="I811" s="14"/>
      <c r="J811" s="14"/>
      <c r="K811" s="14"/>
      <c r="L811" s="14"/>
      <c r="M811" s="14"/>
      <c r="N811" s="14"/>
      <c r="O811" s="14"/>
      <c r="P811" s="14"/>
    </row>
    <row r="812" spans="9:16" x14ac:dyDescent="0.25">
      <c r="I812" s="14"/>
      <c r="J812" s="14"/>
      <c r="K812" s="14"/>
      <c r="L812" s="14"/>
      <c r="M812" s="14"/>
      <c r="N812" s="14"/>
      <c r="O812" s="14"/>
      <c r="P812" s="14"/>
    </row>
    <row r="813" spans="9:16" x14ac:dyDescent="0.25">
      <c r="I813" s="14"/>
      <c r="J813" s="14"/>
      <c r="K813" s="14"/>
      <c r="L813" s="14"/>
      <c r="M813" s="14"/>
      <c r="N813" s="14"/>
      <c r="O813" s="14"/>
      <c r="P813" s="14"/>
    </row>
    <row r="814" spans="9:16" x14ac:dyDescent="0.25">
      <c r="I814" s="14"/>
      <c r="J814" s="14"/>
      <c r="K814" s="14"/>
      <c r="L814" s="14"/>
      <c r="M814" s="14"/>
      <c r="N814" s="14"/>
      <c r="O814" s="14"/>
      <c r="P814" s="14"/>
    </row>
    <row r="815" spans="9:16" x14ac:dyDescent="0.25">
      <c r="I815" s="14"/>
      <c r="J815" s="14"/>
      <c r="K815" s="14"/>
      <c r="L815" s="14"/>
      <c r="M815" s="14"/>
      <c r="N815" s="14"/>
      <c r="O815" s="14"/>
      <c r="P815" s="14"/>
    </row>
    <row r="816" spans="9:16" x14ac:dyDescent="0.25">
      <c r="I816" s="14"/>
      <c r="J816" s="14"/>
      <c r="K816" s="14"/>
      <c r="L816" s="14"/>
      <c r="M816" s="14"/>
      <c r="N816" s="14"/>
      <c r="O816" s="14"/>
      <c r="P816" s="14"/>
    </row>
    <row r="817" spans="9:16" x14ac:dyDescent="0.25">
      <c r="I817" s="14"/>
      <c r="J817" s="14"/>
      <c r="K817" s="14"/>
      <c r="L817" s="14"/>
      <c r="M817" s="14"/>
      <c r="N817" s="14"/>
      <c r="O817" s="14"/>
      <c r="P817" s="14"/>
    </row>
    <row r="818" spans="9:16" x14ac:dyDescent="0.25">
      <c r="I818" s="14"/>
      <c r="J818" s="14"/>
      <c r="K818" s="14"/>
      <c r="L818" s="14"/>
      <c r="M818" s="14"/>
      <c r="N818" s="14"/>
      <c r="O818" s="14"/>
      <c r="P818" s="14"/>
    </row>
    <row r="819" spans="9:16" x14ac:dyDescent="0.25">
      <c r="I819" s="14"/>
      <c r="J819" s="14"/>
      <c r="K819" s="14"/>
      <c r="L819" s="14"/>
      <c r="M819" s="14"/>
      <c r="N819" s="14"/>
      <c r="O819" s="14"/>
      <c r="P819" s="14"/>
    </row>
    <row r="820" spans="9:16" x14ac:dyDescent="0.25">
      <c r="I820" s="14"/>
      <c r="J820" s="14"/>
      <c r="K820" s="14"/>
      <c r="L820" s="14"/>
      <c r="M820" s="14"/>
      <c r="N820" s="14"/>
      <c r="O820" s="14"/>
      <c r="P820" s="14"/>
    </row>
    <row r="821" spans="9:16" x14ac:dyDescent="0.25">
      <c r="I821" s="14"/>
      <c r="J821" s="14"/>
      <c r="K821" s="14"/>
      <c r="L821" s="14"/>
      <c r="M821" s="14"/>
      <c r="N821" s="14"/>
      <c r="O821" s="14"/>
      <c r="P821" s="14"/>
    </row>
    <row r="822" spans="9:16" x14ac:dyDescent="0.25">
      <c r="I822" s="14"/>
      <c r="J822" s="14"/>
      <c r="K822" s="14"/>
      <c r="L822" s="14"/>
      <c r="M822" s="14"/>
      <c r="N822" s="14"/>
      <c r="O822" s="14"/>
      <c r="P822" s="14"/>
    </row>
    <row r="823" spans="9:16" x14ac:dyDescent="0.25">
      <c r="I823" s="14"/>
      <c r="J823" s="14"/>
      <c r="K823" s="14"/>
      <c r="L823" s="14"/>
      <c r="M823" s="14"/>
      <c r="N823" s="14"/>
      <c r="O823" s="14"/>
      <c r="P823" s="14"/>
    </row>
    <row r="824" spans="9:16" x14ac:dyDescent="0.25">
      <c r="I824" s="14"/>
      <c r="J824" s="14"/>
      <c r="K824" s="14"/>
      <c r="L824" s="14"/>
      <c r="M824" s="14"/>
      <c r="N824" s="14"/>
      <c r="O824" s="14"/>
      <c r="P824" s="14"/>
    </row>
    <row r="825" spans="9:16" x14ac:dyDescent="0.25">
      <c r="I825" s="14"/>
      <c r="J825" s="14"/>
      <c r="K825" s="14"/>
      <c r="L825" s="14"/>
      <c r="M825" s="14"/>
      <c r="N825" s="14"/>
      <c r="O825" s="14"/>
      <c r="P825" s="14"/>
    </row>
    <row r="826" spans="9:16" x14ac:dyDescent="0.25">
      <c r="I826" s="14"/>
      <c r="J826" s="14"/>
      <c r="K826" s="14"/>
      <c r="L826" s="14"/>
      <c r="M826" s="14"/>
      <c r="N826" s="14"/>
      <c r="O826" s="14"/>
      <c r="P826" s="14"/>
    </row>
    <row r="827" spans="9:16" x14ac:dyDescent="0.25">
      <c r="I827" s="14"/>
      <c r="J827" s="14"/>
      <c r="K827" s="14"/>
      <c r="L827" s="14"/>
      <c r="M827" s="14"/>
      <c r="N827" s="14"/>
      <c r="O827" s="14"/>
      <c r="P827" s="14"/>
    </row>
    <row r="828" spans="9:16" x14ac:dyDescent="0.25">
      <c r="I828" s="14"/>
      <c r="J828" s="14"/>
      <c r="K828" s="14"/>
      <c r="L828" s="14"/>
      <c r="M828" s="14"/>
      <c r="N828" s="14"/>
      <c r="O828" s="14"/>
      <c r="P828" s="14"/>
    </row>
    <row r="829" spans="9:16" x14ac:dyDescent="0.25">
      <c r="I829" s="14"/>
      <c r="J829" s="14"/>
      <c r="K829" s="14"/>
      <c r="L829" s="14"/>
      <c r="M829" s="14"/>
      <c r="N829" s="14"/>
      <c r="O829" s="14"/>
      <c r="P829" s="14"/>
    </row>
    <row r="830" spans="9:16" x14ac:dyDescent="0.25">
      <c r="I830" s="14"/>
      <c r="J830" s="14"/>
      <c r="K830" s="14"/>
      <c r="L830" s="14"/>
      <c r="M830" s="14"/>
      <c r="N830" s="14"/>
      <c r="O830" s="14"/>
      <c r="P830" s="14"/>
    </row>
    <row r="831" spans="9:16" x14ac:dyDescent="0.25">
      <c r="I831" s="14"/>
      <c r="J831" s="14"/>
      <c r="K831" s="14"/>
      <c r="L831" s="14"/>
      <c r="M831" s="14"/>
      <c r="N831" s="14"/>
      <c r="O831" s="14"/>
      <c r="P831" s="14"/>
    </row>
    <row r="832" spans="9:16" x14ac:dyDescent="0.25">
      <c r="I832" s="14"/>
      <c r="J832" s="14"/>
      <c r="K832" s="14"/>
      <c r="L832" s="14"/>
      <c r="M832" s="14"/>
      <c r="N832" s="14"/>
      <c r="O832" s="14"/>
      <c r="P832" s="14"/>
    </row>
    <row r="833" spans="9:16" x14ac:dyDescent="0.25">
      <c r="I833" s="14"/>
      <c r="J833" s="14"/>
      <c r="K833" s="14"/>
      <c r="L833" s="14"/>
      <c r="M833" s="14"/>
      <c r="N833" s="14"/>
      <c r="O833" s="14"/>
      <c r="P833" s="14"/>
    </row>
    <row r="834" spans="9:16" x14ac:dyDescent="0.25">
      <c r="I834" s="14"/>
      <c r="J834" s="14"/>
      <c r="K834" s="14"/>
      <c r="L834" s="14"/>
      <c r="M834" s="14"/>
      <c r="N834" s="14"/>
      <c r="O834" s="14"/>
      <c r="P834" s="14"/>
    </row>
    <row r="835" spans="9:16" x14ac:dyDescent="0.25">
      <c r="I835" s="14"/>
      <c r="J835" s="14"/>
      <c r="K835" s="14"/>
      <c r="L835" s="14"/>
      <c r="M835" s="14"/>
      <c r="N835" s="14"/>
      <c r="O835" s="14"/>
      <c r="P835" s="14"/>
    </row>
    <row r="836" spans="9:16" x14ac:dyDescent="0.25">
      <c r="I836" s="14"/>
      <c r="J836" s="14"/>
      <c r="K836" s="14"/>
      <c r="L836" s="14"/>
      <c r="M836" s="14"/>
      <c r="N836" s="14"/>
      <c r="O836" s="14"/>
      <c r="P836" s="14"/>
    </row>
    <row r="837" spans="9:16" x14ac:dyDescent="0.25">
      <c r="I837" s="14"/>
      <c r="J837" s="14"/>
      <c r="K837" s="14"/>
      <c r="L837" s="14"/>
      <c r="M837" s="14"/>
      <c r="N837" s="14"/>
      <c r="O837" s="14"/>
      <c r="P837" s="14"/>
    </row>
    <row r="838" spans="9:16" x14ac:dyDescent="0.25">
      <c r="I838" s="14"/>
      <c r="J838" s="14"/>
      <c r="K838" s="14"/>
      <c r="L838" s="14"/>
      <c r="M838" s="14"/>
      <c r="N838" s="14"/>
      <c r="O838" s="14"/>
      <c r="P838" s="14"/>
    </row>
    <row r="839" spans="9:16" x14ac:dyDescent="0.25">
      <c r="I839" s="14"/>
      <c r="J839" s="14"/>
      <c r="K839" s="14"/>
      <c r="L839" s="14"/>
      <c r="M839" s="14"/>
      <c r="N839" s="14"/>
      <c r="O839" s="14"/>
      <c r="P839" s="14"/>
    </row>
    <row r="840" spans="9:16" x14ac:dyDescent="0.25">
      <c r="I840" s="14"/>
      <c r="J840" s="14"/>
      <c r="K840" s="14"/>
      <c r="L840" s="14"/>
      <c r="M840" s="14"/>
      <c r="N840" s="14"/>
      <c r="O840" s="14"/>
      <c r="P840" s="14"/>
    </row>
    <row r="841" spans="9:16" x14ac:dyDescent="0.25">
      <c r="I841" s="14"/>
      <c r="J841" s="14"/>
      <c r="K841" s="14"/>
      <c r="L841" s="14"/>
      <c r="M841" s="14"/>
      <c r="N841" s="14"/>
      <c r="O841" s="14"/>
      <c r="P841" s="14"/>
    </row>
    <row r="842" spans="9:16" x14ac:dyDescent="0.25">
      <c r="I842" s="14"/>
      <c r="J842" s="14"/>
      <c r="K842" s="14"/>
      <c r="L842" s="14"/>
      <c r="M842" s="14"/>
      <c r="N842" s="14"/>
      <c r="O842" s="14"/>
      <c r="P842" s="14"/>
    </row>
    <row r="843" spans="9:16" x14ac:dyDescent="0.25">
      <c r="I843" s="14"/>
      <c r="J843" s="14"/>
      <c r="K843" s="14"/>
      <c r="L843" s="14"/>
      <c r="M843" s="14"/>
      <c r="N843" s="14"/>
      <c r="O843" s="14"/>
      <c r="P843" s="14"/>
    </row>
    <row r="844" spans="9:16" x14ac:dyDescent="0.25">
      <c r="I844" s="14"/>
      <c r="J844" s="14"/>
      <c r="K844" s="14"/>
      <c r="L844" s="14"/>
      <c r="M844" s="14"/>
      <c r="N844" s="14"/>
      <c r="O844" s="14"/>
      <c r="P844" s="14"/>
    </row>
    <row r="845" spans="9:16" x14ac:dyDescent="0.25">
      <c r="I845" s="14"/>
      <c r="J845" s="14"/>
      <c r="K845" s="14"/>
      <c r="L845" s="14"/>
      <c r="M845" s="14"/>
      <c r="N845" s="14"/>
      <c r="O845" s="14"/>
      <c r="P845" s="14"/>
    </row>
    <row r="846" spans="9:16" x14ac:dyDescent="0.25">
      <c r="I846" s="14"/>
      <c r="J846" s="14"/>
      <c r="K846" s="14"/>
      <c r="L846" s="14"/>
      <c r="M846" s="14"/>
      <c r="N846" s="14"/>
      <c r="O846" s="14"/>
      <c r="P846" s="14"/>
    </row>
    <row r="847" spans="9:16" x14ac:dyDescent="0.25">
      <c r="I847" s="14"/>
      <c r="J847" s="14"/>
      <c r="K847" s="14"/>
      <c r="L847" s="14"/>
      <c r="M847" s="14"/>
      <c r="N847" s="14"/>
      <c r="O847" s="14"/>
      <c r="P847" s="14"/>
    </row>
    <row r="848" spans="9:16" x14ac:dyDescent="0.25">
      <c r="I848" s="14"/>
      <c r="J848" s="14"/>
      <c r="K848" s="14"/>
      <c r="L848" s="14"/>
      <c r="M848" s="14"/>
      <c r="N848" s="14"/>
      <c r="O848" s="14"/>
      <c r="P848" s="14"/>
    </row>
    <row r="849" spans="9:16" x14ac:dyDescent="0.25">
      <c r="I849" s="14"/>
      <c r="J849" s="14"/>
      <c r="K849" s="14"/>
      <c r="L849" s="14"/>
      <c r="M849" s="14"/>
      <c r="N849" s="14"/>
      <c r="O849" s="14"/>
      <c r="P849" s="14"/>
    </row>
    <row r="850" spans="9:16" x14ac:dyDescent="0.25">
      <c r="I850" s="14"/>
      <c r="J850" s="14"/>
      <c r="K850" s="14"/>
      <c r="L850" s="14"/>
      <c r="M850" s="14"/>
      <c r="N850" s="14"/>
      <c r="O850" s="14"/>
      <c r="P850" s="14"/>
    </row>
    <row r="851" spans="9:16" x14ac:dyDescent="0.25">
      <c r="I851" s="14"/>
      <c r="J851" s="14"/>
      <c r="K851" s="14"/>
      <c r="L851" s="14"/>
      <c r="M851" s="14"/>
      <c r="N851" s="14"/>
      <c r="O851" s="14"/>
      <c r="P851" s="14"/>
    </row>
    <row r="852" spans="9:16" x14ac:dyDescent="0.25">
      <c r="I852" s="14"/>
      <c r="J852" s="14"/>
      <c r="K852" s="14"/>
      <c r="L852" s="14"/>
      <c r="M852" s="14"/>
      <c r="N852" s="14"/>
      <c r="O852" s="14"/>
      <c r="P852" s="14"/>
    </row>
    <row r="853" spans="9:16" x14ac:dyDescent="0.25">
      <c r="I853" s="14"/>
      <c r="J853" s="14"/>
      <c r="K853" s="14"/>
      <c r="L853" s="14"/>
      <c r="M853" s="14"/>
      <c r="N853" s="14"/>
      <c r="O853" s="14"/>
      <c r="P853" s="14"/>
    </row>
    <row r="854" spans="9:16" x14ac:dyDescent="0.25">
      <c r="I854" s="14"/>
      <c r="J854" s="14"/>
      <c r="K854" s="14"/>
      <c r="L854" s="14"/>
      <c r="M854" s="14"/>
      <c r="N854" s="14"/>
      <c r="O854" s="14"/>
      <c r="P854" s="14"/>
    </row>
    <row r="855" spans="9:16" x14ac:dyDescent="0.25">
      <c r="I855" s="14"/>
      <c r="J855" s="14"/>
      <c r="K855" s="14"/>
      <c r="L855" s="14"/>
      <c r="M855" s="14"/>
      <c r="N855" s="14"/>
      <c r="O855" s="14"/>
      <c r="P855" s="14"/>
    </row>
    <row r="856" spans="9:16" x14ac:dyDescent="0.25">
      <c r="I856" s="14"/>
      <c r="J856" s="14"/>
      <c r="K856" s="14"/>
      <c r="L856" s="14"/>
      <c r="M856" s="14"/>
      <c r="N856" s="14"/>
      <c r="O856" s="14"/>
      <c r="P856" s="14"/>
    </row>
    <row r="857" spans="9:16" x14ac:dyDescent="0.25">
      <c r="I857" s="14"/>
      <c r="J857" s="14"/>
      <c r="K857" s="14"/>
      <c r="L857" s="14"/>
      <c r="M857" s="14"/>
      <c r="N857" s="14"/>
      <c r="O857" s="14"/>
      <c r="P857" s="14"/>
    </row>
    <row r="858" spans="9:16" x14ac:dyDescent="0.25">
      <c r="I858" s="14"/>
      <c r="J858" s="14"/>
      <c r="K858" s="14"/>
      <c r="L858" s="14"/>
      <c r="M858" s="14"/>
      <c r="N858" s="14"/>
      <c r="O858" s="14"/>
      <c r="P858" s="14"/>
    </row>
    <row r="859" spans="9:16" x14ac:dyDescent="0.25">
      <c r="I859" s="14"/>
      <c r="J859" s="14"/>
      <c r="K859" s="14"/>
      <c r="L859" s="14"/>
      <c r="M859" s="14"/>
      <c r="N859" s="14"/>
      <c r="O859" s="14"/>
      <c r="P859" s="14"/>
    </row>
    <row r="860" spans="9:16" x14ac:dyDescent="0.25">
      <c r="I860" s="14"/>
      <c r="J860" s="14"/>
      <c r="K860" s="14"/>
      <c r="L860" s="14"/>
      <c r="M860" s="14"/>
      <c r="N860" s="14"/>
      <c r="O860" s="14"/>
      <c r="P860" s="14"/>
    </row>
    <row r="861" spans="9:16" x14ac:dyDescent="0.25">
      <c r="I861" s="14"/>
      <c r="J861" s="14"/>
      <c r="K861" s="14"/>
      <c r="L861" s="14"/>
      <c r="M861" s="14"/>
      <c r="N861" s="14"/>
      <c r="O861" s="14"/>
      <c r="P861" s="14"/>
    </row>
    <row r="862" spans="9:16" x14ac:dyDescent="0.25">
      <c r="I862" s="14"/>
      <c r="J862" s="14"/>
      <c r="K862" s="14"/>
      <c r="L862" s="14"/>
      <c r="M862" s="14"/>
      <c r="N862" s="14"/>
      <c r="O862" s="14"/>
      <c r="P862" s="14"/>
    </row>
    <row r="863" spans="9:16" x14ac:dyDescent="0.25">
      <c r="I863" s="14"/>
      <c r="J863" s="14"/>
      <c r="K863" s="14"/>
      <c r="L863" s="14"/>
      <c r="M863" s="14"/>
      <c r="N863" s="14"/>
      <c r="O863" s="14"/>
      <c r="P863" s="14"/>
    </row>
    <row r="864" spans="9:16" x14ac:dyDescent="0.25">
      <c r="I864" s="14"/>
      <c r="J864" s="14"/>
      <c r="K864" s="14"/>
      <c r="L864" s="14"/>
      <c r="M864" s="14"/>
      <c r="N864" s="14"/>
      <c r="O864" s="14"/>
      <c r="P864" s="14"/>
    </row>
    <row r="865" spans="9:16" x14ac:dyDescent="0.25">
      <c r="I865" s="14"/>
      <c r="J865" s="14"/>
      <c r="K865" s="14"/>
      <c r="L865" s="14"/>
      <c r="M865" s="14"/>
      <c r="N865" s="14"/>
      <c r="O865" s="14"/>
      <c r="P865" s="14"/>
    </row>
    <row r="866" spans="9:16" x14ac:dyDescent="0.25">
      <c r="I866" s="14"/>
      <c r="J866" s="14"/>
      <c r="K866" s="14"/>
      <c r="L866" s="14"/>
      <c r="M866" s="14"/>
      <c r="N866" s="14"/>
      <c r="O866" s="14"/>
      <c r="P866" s="14"/>
    </row>
    <row r="867" spans="9:16" x14ac:dyDescent="0.25">
      <c r="I867" s="14"/>
      <c r="J867" s="14"/>
      <c r="K867" s="14"/>
      <c r="L867" s="14"/>
      <c r="M867" s="14"/>
      <c r="N867" s="14"/>
      <c r="O867" s="14"/>
      <c r="P867" s="14"/>
    </row>
    <row r="868" spans="9:16" x14ac:dyDescent="0.25">
      <c r="I868" s="14"/>
      <c r="J868" s="14"/>
      <c r="K868" s="14"/>
      <c r="L868" s="14"/>
      <c r="M868" s="14"/>
      <c r="N868" s="14"/>
      <c r="O868" s="14"/>
      <c r="P868" s="14"/>
    </row>
    <row r="869" spans="9:16" x14ac:dyDescent="0.25">
      <c r="I869" s="14"/>
      <c r="J869" s="14"/>
      <c r="K869" s="14"/>
      <c r="L869" s="14"/>
      <c r="M869" s="14"/>
      <c r="N869" s="14"/>
      <c r="O869" s="14"/>
      <c r="P869" s="14"/>
    </row>
    <row r="870" spans="9:16" x14ac:dyDescent="0.25">
      <c r="I870" s="14"/>
      <c r="J870" s="14"/>
      <c r="K870" s="14"/>
      <c r="L870" s="14"/>
      <c r="M870" s="14"/>
      <c r="N870" s="14"/>
      <c r="O870" s="14"/>
      <c r="P870" s="14"/>
    </row>
    <row r="871" spans="9:16" x14ac:dyDescent="0.25">
      <c r="I871" s="14"/>
      <c r="J871" s="14"/>
      <c r="K871" s="14"/>
      <c r="L871" s="14"/>
      <c r="M871" s="14"/>
      <c r="N871" s="14"/>
      <c r="O871" s="14"/>
      <c r="P871" s="14"/>
    </row>
    <row r="872" spans="9:16" x14ac:dyDescent="0.25">
      <c r="I872" s="14"/>
      <c r="J872" s="14"/>
      <c r="K872" s="14"/>
      <c r="L872" s="14"/>
      <c r="M872" s="14"/>
      <c r="N872" s="14"/>
      <c r="O872" s="14"/>
      <c r="P872" s="14"/>
    </row>
    <row r="873" spans="9:16" x14ac:dyDescent="0.25">
      <c r="I873" s="14"/>
      <c r="J873" s="14"/>
      <c r="K873" s="14"/>
      <c r="L873" s="14"/>
      <c r="M873" s="14"/>
      <c r="N873" s="14"/>
      <c r="O873" s="14"/>
      <c r="P873" s="14"/>
    </row>
    <row r="874" spans="9:16" x14ac:dyDescent="0.25">
      <c r="I874" s="14"/>
      <c r="J874" s="14"/>
      <c r="K874" s="14"/>
      <c r="L874" s="14"/>
      <c r="M874" s="14"/>
      <c r="N874" s="14"/>
      <c r="O874" s="14"/>
      <c r="P874" s="14"/>
    </row>
    <row r="875" spans="9:16" x14ac:dyDescent="0.25">
      <c r="I875" s="14"/>
      <c r="J875" s="14"/>
      <c r="K875" s="14"/>
      <c r="L875" s="14"/>
      <c r="M875" s="14"/>
      <c r="N875" s="14"/>
      <c r="O875" s="14"/>
      <c r="P875" s="14"/>
    </row>
    <row r="876" spans="9:16" x14ac:dyDescent="0.25">
      <c r="I876" s="14"/>
      <c r="J876" s="14"/>
      <c r="K876" s="14"/>
      <c r="L876" s="14"/>
      <c r="M876" s="14"/>
      <c r="N876" s="14"/>
      <c r="O876" s="14"/>
      <c r="P876" s="14"/>
    </row>
    <row r="877" spans="9:16" x14ac:dyDescent="0.25">
      <c r="I877" s="14"/>
      <c r="J877" s="14"/>
      <c r="K877" s="14"/>
      <c r="L877" s="14"/>
      <c r="M877" s="14"/>
      <c r="N877" s="14"/>
      <c r="O877" s="14"/>
      <c r="P877" s="14"/>
    </row>
    <row r="878" spans="9:16" x14ac:dyDescent="0.25">
      <c r="I878" s="14"/>
      <c r="J878" s="14"/>
      <c r="K878" s="14"/>
      <c r="L878" s="14"/>
      <c r="M878" s="14"/>
      <c r="N878" s="14"/>
      <c r="O878" s="14"/>
      <c r="P878" s="14"/>
    </row>
    <row r="879" spans="9:16" x14ac:dyDescent="0.25">
      <c r="I879" s="14"/>
      <c r="J879" s="14"/>
      <c r="K879" s="14"/>
      <c r="L879" s="14"/>
      <c r="M879" s="14"/>
      <c r="N879" s="14"/>
      <c r="O879" s="14"/>
      <c r="P879" s="14"/>
    </row>
    <row r="880" spans="9:16" x14ac:dyDescent="0.25">
      <c r="I880" s="14"/>
      <c r="J880" s="14"/>
      <c r="K880" s="14"/>
      <c r="L880" s="14"/>
      <c r="M880" s="14"/>
      <c r="N880" s="14"/>
      <c r="O880" s="14"/>
      <c r="P880" s="14"/>
    </row>
    <row r="881" spans="9:16" x14ac:dyDescent="0.25">
      <c r="I881" s="14"/>
      <c r="J881" s="14"/>
      <c r="K881" s="14"/>
      <c r="L881" s="14"/>
      <c r="M881" s="14"/>
      <c r="N881" s="14"/>
      <c r="O881" s="14"/>
      <c r="P881" s="14"/>
    </row>
    <row r="882" spans="9:16" x14ac:dyDescent="0.25">
      <c r="I882" s="14"/>
      <c r="J882" s="14"/>
      <c r="K882" s="14"/>
      <c r="L882" s="14"/>
      <c r="M882" s="14"/>
      <c r="N882" s="14"/>
      <c r="O882" s="14"/>
      <c r="P882" s="14"/>
    </row>
    <row r="883" spans="9:16" x14ac:dyDescent="0.25">
      <c r="I883" s="14"/>
      <c r="J883" s="14"/>
      <c r="K883" s="14"/>
      <c r="L883" s="14"/>
      <c r="M883" s="14"/>
      <c r="N883" s="14"/>
      <c r="O883" s="14"/>
      <c r="P883" s="14"/>
    </row>
    <row r="884" spans="9:16" x14ac:dyDescent="0.25">
      <c r="I884" s="14"/>
      <c r="J884" s="14"/>
      <c r="K884" s="14"/>
      <c r="L884" s="14"/>
      <c r="M884" s="14"/>
      <c r="N884" s="14"/>
      <c r="O884" s="14"/>
      <c r="P884" s="14"/>
    </row>
    <row r="885" spans="9:16" x14ac:dyDescent="0.25">
      <c r="I885" s="14"/>
      <c r="J885" s="14"/>
      <c r="K885" s="14"/>
      <c r="L885" s="14"/>
      <c r="M885" s="14"/>
      <c r="N885" s="14"/>
      <c r="O885" s="14"/>
      <c r="P885" s="14"/>
    </row>
    <row r="886" spans="9:16" x14ac:dyDescent="0.25">
      <c r="I886" s="14"/>
      <c r="J886" s="14"/>
      <c r="K886" s="14"/>
      <c r="L886" s="14"/>
      <c r="M886" s="14"/>
      <c r="N886" s="14"/>
      <c r="O886" s="14"/>
      <c r="P886" s="14"/>
    </row>
    <row r="887" spans="9:16" x14ac:dyDescent="0.25">
      <c r="I887" s="14"/>
      <c r="J887" s="14"/>
      <c r="K887" s="14"/>
      <c r="L887" s="14"/>
      <c r="M887" s="14"/>
      <c r="N887" s="14"/>
      <c r="O887" s="14"/>
      <c r="P887" s="14"/>
    </row>
    <row r="888" spans="9:16" x14ac:dyDescent="0.25">
      <c r="I888" s="14"/>
      <c r="J888" s="14"/>
      <c r="K888" s="14"/>
      <c r="L888" s="14"/>
      <c r="M888" s="14"/>
      <c r="N888" s="14"/>
      <c r="O888" s="14"/>
      <c r="P888" s="14"/>
    </row>
    <row r="889" spans="9:16" x14ac:dyDescent="0.25">
      <c r="I889" s="14"/>
      <c r="J889" s="14"/>
      <c r="K889" s="14"/>
      <c r="L889" s="14"/>
      <c r="M889" s="14"/>
      <c r="N889" s="14"/>
      <c r="O889" s="14"/>
      <c r="P889" s="14"/>
    </row>
    <row r="890" spans="9:16" x14ac:dyDescent="0.25">
      <c r="I890" s="14"/>
      <c r="J890" s="14"/>
      <c r="K890" s="14"/>
      <c r="L890" s="14"/>
      <c r="M890" s="14"/>
      <c r="N890" s="14"/>
      <c r="O890" s="14"/>
      <c r="P890" s="14"/>
    </row>
    <row r="891" spans="9:16" x14ac:dyDescent="0.25">
      <c r="I891" s="14"/>
      <c r="J891" s="14"/>
      <c r="K891" s="14"/>
      <c r="L891" s="14"/>
      <c r="M891" s="14"/>
      <c r="N891" s="14"/>
      <c r="O891" s="14"/>
      <c r="P891" s="14"/>
    </row>
    <row r="892" spans="9:16" x14ac:dyDescent="0.25">
      <c r="I892" s="14"/>
      <c r="J892" s="14"/>
      <c r="K892" s="14"/>
      <c r="L892" s="14"/>
      <c r="M892" s="14"/>
      <c r="N892" s="14"/>
      <c r="O892" s="14"/>
      <c r="P892" s="14"/>
    </row>
    <row r="893" spans="9:16" x14ac:dyDescent="0.25">
      <c r="I893" s="14"/>
      <c r="J893" s="14"/>
      <c r="K893" s="14"/>
      <c r="L893" s="14"/>
      <c r="M893" s="14"/>
      <c r="N893" s="14"/>
      <c r="O893" s="14"/>
      <c r="P893" s="14"/>
    </row>
    <row r="894" spans="9:16" x14ac:dyDescent="0.25">
      <c r="I894" s="14"/>
      <c r="J894" s="14"/>
      <c r="K894" s="14"/>
      <c r="L894" s="14"/>
      <c r="M894" s="14"/>
      <c r="N894" s="14"/>
      <c r="O894" s="14"/>
      <c r="P894" s="14"/>
    </row>
    <row r="895" spans="9:16" x14ac:dyDescent="0.25">
      <c r="I895" s="14"/>
      <c r="J895" s="14"/>
      <c r="K895" s="14"/>
      <c r="L895" s="14"/>
      <c r="M895" s="14"/>
      <c r="N895" s="14"/>
      <c r="O895" s="14"/>
      <c r="P895" s="14"/>
    </row>
    <row r="896" spans="9:16" x14ac:dyDescent="0.25">
      <c r="I896" s="14"/>
      <c r="J896" s="14"/>
      <c r="K896" s="14"/>
      <c r="L896" s="14"/>
      <c r="M896" s="14"/>
      <c r="N896" s="14"/>
      <c r="O896" s="14"/>
      <c r="P896" s="14"/>
    </row>
    <row r="897" spans="9:16" x14ac:dyDescent="0.25">
      <c r="I897" s="14"/>
      <c r="J897" s="14"/>
      <c r="K897" s="14"/>
      <c r="L897" s="14"/>
      <c r="M897" s="14"/>
      <c r="N897" s="14"/>
      <c r="O897" s="14"/>
      <c r="P897" s="14"/>
    </row>
    <row r="898" spans="9:16" x14ac:dyDescent="0.25">
      <c r="I898" s="14"/>
      <c r="J898" s="14"/>
      <c r="K898" s="14"/>
      <c r="L898" s="14"/>
      <c r="M898" s="14"/>
      <c r="N898" s="14"/>
      <c r="O898" s="14"/>
      <c r="P898" s="14"/>
    </row>
    <row r="899" spans="9:16" x14ac:dyDescent="0.25">
      <c r="I899" s="14"/>
      <c r="J899" s="14"/>
      <c r="K899" s="14"/>
      <c r="L899" s="14"/>
      <c r="M899" s="14"/>
      <c r="N899" s="14"/>
      <c r="O899" s="14"/>
      <c r="P899" s="14"/>
    </row>
    <row r="900" spans="9:16" x14ac:dyDescent="0.25">
      <c r="I900" s="14"/>
      <c r="J900" s="14"/>
      <c r="K900" s="14"/>
      <c r="L900" s="14"/>
      <c r="M900" s="14"/>
      <c r="N900" s="14"/>
      <c r="O900" s="14"/>
      <c r="P900" s="14"/>
    </row>
    <row r="901" spans="9:16" x14ac:dyDescent="0.25">
      <c r="I901" s="14"/>
      <c r="J901" s="14"/>
      <c r="K901" s="14"/>
      <c r="L901" s="14"/>
      <c r="M901" s="14"/>
      <c r="N901" s="14"/>
      <c r="O901" s="14"/>
      <c r="P901" s="14"/>
    </row>
    <row r="902" spans="9:16" x14ac:dyDescent="0.25">
      <c r="I902" s="14"/>
      <c r="J902" s="14"/>
      <c r="K902" s="14"/>
      <c r="L902" s="14"/>
      <c r="M902" s="14"/>
      <c r="N902" s="14"/>
      <c r="O902" s="14"/>
      <c r="P902" s="14"/>
    </row>
    <row r="903" spans="9:16" x14ac:dyDescent="0.25">
      <c r="I903" s="14"/>
      <c r="J903" s="14"/>
      <c r="K903" s="14"/>
      <c r="L903" s="14"/>
      <c r="M903" s="14"/>
      <c r="N903" s="14"/>
      <c r="O903" s="14"/>
      <c r="P903" s="14"/>
    </row>
    <row r="904" spans="9:16" x14ac:dyDescent="0.25">
      <c r="I904" s="14"/>
      <c r="J904" s="14"/>
      <c r="K904" s="14"/>
      <c r="L904" s="14"/>
      <c r="M904" s="14"/>
      <c r="N904" s="14"/>
      <c r="O904" s="14"/>
      <c r="P904" s="14"/>
    </row>
    <row r="905" spans="9:16" x14ac:dyDescent="0.25">
      <c r="I905" s="14"/>
      <c r="J905" s="14"/>
      <c r="K905" s="14"/>
      <c r="L905" s="14"/>
      <c r="M905" s="14"/>
      <c r="N905" s="14"/>
      <c r="O905" s="14"/>
      <c r="P905" s="14"/>
    </row>
    <row r="906" spans="9:16" x14ac:dyDescent="0.25">
      <c r="I906" s="14"/>
      <c r="J906" s="14"/>
      <c r="K906" s="14"/>
      <c r="L906" s="14"/>
      <c r="M906" s="14"/>
      <c r="N906" s="14"/>
      <c r="O906" s="14"/>
      <c r="P906" s="14"/>
    </row>
    <row r="907" spans="9:16" x14ac:dyDescent="0.25">
      <c r="I907" s="14"/>
      <c r="J907" s="14"/>
      <c r="K907" s="14"/>
      <c r="L907" s="14"/>
      <c r="M907" s="14"/>
      <c r="N907" s="14"/>
      <c r="O907" s="14"/>
      <c r="P907" s="14"/>
    </row>
    <row r="908" spans="9:16" x14ac:dyDescent="0.25">
      <c r="I908" s="14"/>
      <c r="J908" s="14"/>
      <c r="K908" s="14"/>
      <c r="L908" s="14"/>
      <c r="M908" s="14"/>
      <c r="N908" s="14"/>
      <c r="O908" s="14"/>
      <c r="P908" s="14"/>
    </row>
    <row r="909" spans="9:16" x14ac:dyDescent="0.25">
      <c r="I909" s="14"/>
      <c r="J909" s="14"/>
      <c r="K909" s="14"/>
      <c r="L909" s="14"/>
      <c r="M909" s="14"/>
      <c r="N909" s="14"/>
      <c r="O909" s="14"/>
      <c r="P909" s="14"/>
    </row>
    <row r="910" spans="9:16" x14ac:dyDescent="0.25">
      <c r="I910" s="14"/>
      <c r="J910" s="14"/>
      <c r="K910" s="14"/>
      <c r="L910" s="14"/>
      <c r="M910" s="14"/>
      <c r="N910" s="14"/>
      <c r="O910" s="14"/>
      <c r="P910" s="14"/>
    </row>
    <row r="911" spans="9:16" x14ac:dyDescent="0.25">
      <c r="I911" s="14"/>
      <c r="J911" s="14"/>
      <c r="K911" s="14"/>
      <c r="L911" s="14"/>
      <c r="M911" s="14"/>
      <c r="N911" s="14"/>
      <c r="O911" s="14"/>
      <c r="P911" s="14"/>
    </row>
    <row r="912" spans="9:16" x14ac:dyDescent="0.25">
      <c r="I912" s="14"/>
      <c r="J912" s="14"/>
      <c r="K912" s="14"/>
      <c r="L912" s="14"/>
      <c r="M912" s="14"/>
      <c r="N912" s="14"/>
      <c r="O912" s="14"/>
      <c r="P912" s="14"/>
    </row>
    <row r="913" spans="9:16" x14ac:dyDescent="0.25">
      <c r="I913" s="14"/>
      <c r="J913" s="14"/>
      <c r="K913" s="14"/>
      <c r="L913" s="14"/>
      <c r="M913" s="14"/>
      <c r="N913" s="14"/>
      <c r="O913" s="14"/>
      <c r="P913" s="14"/>
    </row>
    <row r="914" spans="9:16" x14ac:dyDescent="0.25">
      <c r="I914" s="14"/>
      <c r="J914" s="14"/>
      <c r="K914" s="14"/>
      <c r="L914" s="14"/>
      <c r="M914" s="14"/>
      <c r="N914" s="14"/>
      <c r="O914" s="14"/>
      <c r="P914" s="14"/>
    </row>
    <row r="915" spans="9:16" x14ac:dyDescent="0.25">
      <c r="I915" s="14"/>
      <c r="J915" s="14"/>
      <c r="K915" s="14"/>
      <c r="L915" s="14"/>
      <c r="M915" s="14"/>
      <c r="N915" s="14"/>
      <c r="O915" s="14"/>
      <c r="P915" s="14"/>
    </row>
    <row r="916" spans="9:16" x14ac:dyDescent="0.25">
      <c r="I916" s="14"/>
      <c r="J916" s="14"/>
      <c r="K916" s="14"/>
      <c r="L916" s="14"/>
      <c r="M916" s="14"/>
      <c r="N916" s="14"/>
      <c r="O916" s="14"/>
      <c r="P916" s="14"/>
    </row>
    <row r="917" spans="9:16" x14ac:dyDescent="0.25">
      <c r="I917" s="14"/>
      <c r="J917" s="14"/>
      <c r="K917" s="14"/>
      <c r="L917" s="14"/>
      <c r="M917" s="14"/>
      <c r="N917" s="14"/>
      <c r="O917" s="14"/>
      <c r="P917" s="14"/>
    </row>
    <row r="918" spans="9:16" x14ac:dyDescent="0.25">
      <c r="I918" s="14"/>
      <c r="J918" s="14"/>
      <c r="K918" s="14"/>
      <c r="L918" s="14"/>
      <c r="M918" s="14"/>
      <c r="N918" s="14"/>
      <c r="O918" s="14"/>
      <c r="P918" s="14"/>
    </row>
    <row r="919" spans="9:16" x14ac:dyDescent="0.25">
      <c r="I919" s="14"/>
      <c r="J919" s="14"/>
      <c r="K919" s="14"/>
      <c r="L919" s="14"/>
      <c r="M919" s="14"/>
      <c r="N919" s="14"/>
      <c r="O919" s="14"/>
      <c r="P919" s="14"/>
    </row>
    <row r="920" spans="9:16" x14ac:dyDescent="0.25">
      <c r="I920" s="14"/>
      <c r="J920" s="14"/>
      <c r="K920" s="14"/>
      <c r="L920" s="14"/>
      <c r="M920" s="14"/>
      <c r="N920" s="14"/>
      <c r="O920" s="14"/>
      <c r="P920" s="14"/>
    </row>
    <row r="921" spans="9:16" x14ac:dyDescent="0.25">
      <c r="I921" s="14"/>
      <c r="J921" s="14"/>
      <c r="K921" s="14"/>
      <c r="L921" s="14"/>
      <c r="M921" s="14"/>
      <c r="N921" s="14"/>
      <c r="O921" s="14"/>
      <c r="P921" s="14"/>
    </row>
    <row r="922" spans="9:16" x14ac:dyDescent="0.25">
      <c r="I922" s="14"/>
      <c r="J922" s="14"/>
      <c r="K922" s="14"/>
      <c r="L922" s="14"/>
      <c r="M922" s="14"/>
      <c r="N922" s="14"/>
      <c r="O922" s="14"/>
      <c r="P922" s="14"/>
    </row>
    <row r="923" spans="9:16" x14ac:dyDescent="0.25">
      <c r="I923" s="14"/>
      <c r="J923" s="14"/>
      <c r="K923" s="14"/>
      <c r="L923" s="14"/>
      <c r="M923" s="14"/>
      <c r="N923" s="14"/>
      <c r="O923" s="14"/>
      <c r="P923" s="14"/>
    </row>
    <row r="924" spans="9:16" x14ac:dyDescent="0.25">
      <c r="I924" s="14"/>
      <c r="J924" s="14"/>
      <c r="K924" s="14"/>
      <c r="L924" s="14"/>
      <c r="M924" s="14"/>
      <c r="N924" s="14"/>
      <c r="O924" s="14"/>
      <c r="P924" s="14"/>
    </row>
    <row r="925" spans="9:16" x14ac:dyDescent="0.25">
      <c r="I925" s="14"/>
      <c r="J925" s="14"/>
      <c r="K925" s="14"/>
      <c r="L925" s="14"/>
      <c r="M925" s="14"/>
      <c r="N925" s="14"/>
      <c r="O925" s="14"/>
      <c r="P925" s="14"/>
    </row>
    <row r="926" spans="9:16" x14ac:dyDescent="0.25">
      <c r="I926" s="14"/>
      <c r="J926" s="14"/>
      <c r="K926" s="14"/>
      <c r="L926" s="14"/>
      <c r="M926" s="14"/>
      <c r="N926" s="14"/>
      <c r="O926" s="14"/>
      <c r="P926" s="14"/>
    </row>
    <row r="927" spans="9:16" x14ac:dyDescent="0.25">
      <c r="I927" s="14"/>
      <c r="J927" s="14"/>
      <c r="K927" s="14"/>
      <c r="L927" s="14"/>
      <c r="M927" s="14"/>
      <c r="N927" s="14"/>
      <c r="O927" s="14"/>
      <c r="P927" s="14"/>
    </row>
    <row r="928" spans="9:16" x14ac:dyDescent="0.25">
      <c r="I928" s="14"/>
      <c r="J928" s="14"/>
      <c r="K928" s="14"/>
      <c r="L928" s="14"/>
      <c r="M928" s="14"/>
      <c r="N928" s="14"/>
      <c r="O928" s="14"/>
      <c r="P928" s="14"/>
    </row>
    <row r="929" spans="9:16" x14ac:dyDescent="0.25">
      <c r="I929" s="14"/>
      <c r="J929" s="14"/>
      <c r="K929" s="14"/>
      <c r="L929" s="14"/>
      <c r="M929" s="14"/>
      <c r="N929" s="14"/>
      <c r="O929" s="14"/>
      <c r="P929" s="14"/>
    </row>
    <row r="930" spans="9:16" x14ac:dyDescent="0.25">
      <c r="I930" s="14"/>
      <c r="J930" s="14"/>
      <c r="K930" s="14"/>
      <c r="L930" s="14"/>
      <c r="M930" s="14"/>
      <c r="N930" s="14"/>
      <c r="O930" s="14"/>
      <c r="P930" s="14"/>
    </row>
    <row r="931" spans="9:16" x14ac:dyDescent="0.25">
      <c r="I931" s="14"/>
      <c r="J931" s="14"/>
      <c r="K931" s="14"/>
      <c r="L931" s="14"/>
      <c r="M931" s="14"/>
      <c r="N931" s="14"/>
      <c r="O931" s="14"/>
      <c r="P931" s="14"/>
    </row>
    <row r="932" spans="9:16" x14ac:dyDescent="0.25">
      <c r="I932" s="14"/>
      <c r="J932" s="14"/>
      <c r="K932" s="14"/>
      <c r="L932" s="14"/>
      <c r="M932" s="14"/>
      <c r="N932" s="14"/>
      <c r="O932" s="14"/>
      <c r="P932" s="14"/>
    </row>
    <row r="933" spans="9:16" x14ac:dyDescent="0.25">
      <c r="I933" s="14"/>
      <c r="J933" s="14"/>
      <c r="K933" s="14"/>
      <c r="L933" s="14"/>
      <c r="M933" s="14"/>
      <c r="N933" s="14"/>
      <c r="O933" s="14"/>
      <c r="P933" s="14"/>
    </row>
    <row r="934" spans="9:16" x14ac:dyDescent="0.25">
      <c r="I934" s="14"/>
      <c r="J934" s="14"/>
      <c r="K934" s="14"/>
      <c r="L934" s="14"/>
      <c r="M934" s="14"/>
      <c r="N934" s="14"/>
      <c r="O934" s="14"/>
      <c r="P934" s="14"/>
    </row>
    <row r="935" spans="9:16" x14ac:dyDescent="0.25">
      <c r="I935" s="14"/>
      <c r="J935" s="14"/>
      <c r="K935" s="14"/>
      <c r="L935" s="14"/>
      <c r="M935" s="14"/>
      <c r="N935" s="14"/>
      <c r="O935" s="14"/>
      <c r="P935" s="14"/>
    </row>
    <row r="936" spans="9:16" x14ac:dyDescent="0.25">
      <c r="I936" s="14"/>
      <c r="J936" s="14"/>
      <c r="K936" s="14"/>
      <c r="L936" s="14"/>
      <c r="M936" s="14"/>
      <c r="N936" s="14"/>
      <c r="O936" s="14"/>
      <c r="P936" s="14"/>
    </row>
    <row r="937" spans="9:16" x14ac:dyDescent="0.25">
      <c r="I937" s="14"/>
      <c r="J937" s="14"/>
      <c r="K937" s="14"/>
      <c r="L937" s="14"/>
      <c r="M937" s="14"/>
      <c r="N937" s="14"/>
      <c r="O937" s="14"/>
      <c r="P937" s="14"/>
    </row>
    <row r="938" spans="9:16" x14ac:dyDescent="0.25">
      <c r="I938" s="14"/>
      <c r="J938" s="14"/>
      <c r="K938" s="14"/>
      <c r="L938" s="14"/>
      <c r="M938" s="14"/>
      <c r="N938" s="14"/>
      <c r="O938" s="14"/>
      <c r="P938" s="14"/>
    </row>
    <row r="939" spans="9:16" x14ac:dyDescent="0.25">
      <c r="I939" s="14"/>
      <c r="J939" s="14"/>
      <c r="K939" s="14"/>
      <c r="L939" s="14"/>
      <c r="M939" s="14"/>
      <c r="N939" s="14"/>
      <c r="O939" s="14"/>
      <c r="P939" s="14"/>
    </row>
    <row r="940" spans="9:16" x14ac:dyDescent="0.25">
      <c r="I940" s="14"/>
      <c r="J940" s="14"/>
      <c r="K940" s="14"/>
      <c r="L940" s="14"/>
      <c r="M940" s="14"/>
      <c r="N940" s="14"/>
      <c r="O940" s="14"/>
      <c r="P940" s="14"/>
    </row>
    <row r="941" spans="9:16" x14ac:dyDescent="0.25">
      <c r="I941" s="14"/>
      <c r="J941" s="14"/>
      <c r="K941" s="14"/>
      <c r="L941" s="14"/>
      <c r="M941" s="14"/>
      <c r="N941" s="14"/>
      <c r="O941" s="14"/>
      <c r="P941" s="14"/>
    </row>
    <row r="942" spans="9:16" x14ac:dyDescent="0.25">
      <c r="I942" s="14"/>
      <c r="J942" s="14"/>
      <c r="K942" s="14"/>
      <c r="L942" s="14"/>
      <c r="M942" s="14"/>
      <c r="N942" s="14"/>
      <c r="O942" s="14"/>
      <c r="P942" s="14"/>
    </row>
    <row r="943" spans="9:16" x14ac:dyDescent="0.25">
      <c r="I943" s="14"/>
      <c r="J943" s="14"/>
      <c r="K943" s="14"/>
      <c r="L943" s="14"/>
      <c r="M943" s="14"/>
      <c r="N943" s="14"/>
      <c r="O943" s="14"/>
      <c r="P943" s="14"/>
    </row>
    <row r="944" spans="9:16" x14ac:dyDescent="0.25">
      <c r="I944" s="14"/>
      <c r="J944" s="14"/>
      <c r="K944" s="14"/>
      <c r="L944" s="14"/>
      <c r="M944" s="14"/>
      <c r="N944" s="14"/>
      <c r="O944" s="14"/>
      <c r="P944" s="14"/>
    </row>
    <row r="945" spans="9:16" x14ac:dyDescent="0.25">
      <c r="I945" s="14"/>
      <c r="J945" s="14"/>
      <c r="K945" s="14"/>
      <c r="L945" s="14"/>
      <c r="M945" s="14"/>
      <c r="N945" s="14"/>
      <c r="O945" s="14"/>
      <c r="P945" s="14"/>
    </row>
    <row r="946" spans="9:16" x14ac:dyDescent="0.25">
      <c r="I946" s="14"/>
      <c r="J946" s="14"/>
      <c r="K946" s="14"/>
      <c r="L946" s="14"/>
      <c r="M946" s="14"/>
      <c r="N946" s="14"/>
      <c r="O946" s="14"/>
      <c r="P946" s="14"/>
    </row>
    <row r="947" spans="9:16" x14ac:dyDescent="0.25">
      <c r="I947" s="14"/>
      <c r="J947" s="14"/>
      <c r="K947" s="14"/>
      <c r="L947" s="14"/>
      <c r="M947" s="14"/>
      <c r="N947" s="14"/>
      <c r="O947" s="14"/>
      <c r="P947" s="14"/>
    </row>
    <row r="948" spans="9:16" x14ac:dyDescent="0.25">
      <c r="I948" s="14"/>
      <c r="J948" s="14"/>
      <c r="K948" s="14"/>
      <c r="L948" s="14"/>
      <c r="M948" s="14"/>
      <c r="N948" s="14"/>
      <c r="O948" s="14"/>
      <c r="P948" s="14"/>
    </row>
    <row r="949" spans="9:16" x14ac:dyDescent="0.25">
      <c r="I949" s="14"/>
      <c r="J949" s="14"/>
      <c r="K949" s="14"/>
      <c r="L949" s="14"/>
      <c r="M949" s="14"/>
      <c r="N949" s="14"/>
      <c r="O949" s="14"/>
      <c r="P949" s="14"/>
    </row>
    <row r="950" spans="9:16" x14ac:dyDescent="0.25">
      <c r="I950" s="14"/>
      <c r="J950" s="14"/>
      <c r="K950" s="14"/>
      <c r="L950" s="14"/>
      <c r="M950" s="14"/>
      <c r="N950" s="14"/>
      <c r="O950" s="14"/>
      <c r="P950" s="14"/>
    </row>
    <row r="951" spans="9:16" x14ac:dyDescent="0.25">
      <c r="I951" s="14"/>
      <c r="J951" s="14"/>
      <c r="K951" s="14"/>
      <c r="L951" s="14"/>
      <c r="M951" s="14"/>
      <c r="N951" s="14"/>
      <c r="O951" s="14"/>
      <c r="P951" s="14"/>
    </row>
    <row r="952" spans="9:16" x14ac:dyDescent="0.25">
      <c r="I952" s="14"/>
      <c r="J952" s="14"/>
      <c r="K952" s="14"/>
      <c r="L952" s="14"/>
      <c r="M952" s="14"/>
      <c r="N952" s="14"/>
      <c r="O952" s="14"/>
      <c r="P952" s="14"/>
    </row>
    <row r="953" spans="9:16" x14ac:dyDescent="0.25">
      <c r="I953" s="14"/>
      <c r="J953" s="14"/>
      <c r="K953" s="14"/>
      <c r="L953" s="14"/>
      <c r="M953" s="14"/>
      <c r="N953" s="14"/>
      <c r="O953" s="14"/>
      <c r="P953" s="14"/>
    </row>
    <row r="954" spans="9:16" x14ac:dyDescent="0.25">
      <c r="I954" s="14"/>
      <c r="J954" s="14"/>
      <c r="K954" s="14"/>
      <c r="L954" s="14"/>
      <c r="M954" s="14"/>
      <c r="N954" s="14"/>
      <c r="O954" s="14"/>
      <c r="P954" s="14"/>
    </row>
    <row r="955" spans="9:16" x14ac:dyDescent="0.25">
      <c r="I955" s="14"/>
      <c r="J955" s="14"/>
      <c r="K955" s="14"/>
      <c r="L955" s="14"/>
      <c r="M955" s="14"/>
      <c r="N955" s="14"/>
      <c r="O955" s="14"/>
      <c r="P955" s="14"/>
    </row>
    <row r="956" spans="9:16" x14ac:dyDescent="0.25">
      <c r="I956" s="14"/>
      <c r="J956" s="14"/>
      <c r="K956" s="14"/>
      <c r="L956" s="14"/>
      <c r="M956" s="14"/>
      <c r="N956" s="14"/>
      <c r="O956" s="14"/>
      <c r="P956" s="14"/>
    </row>
    <row r="957" spans="9:16" x14ac:dyDescent="0.25">
      <c r="I957" s="14"/>
      <c r="J957" s="14"/>
      <c r="K957" s="14"/>
      <c r="L957" s="14"/>
      <c r="M957" s="14"/>
      <c r="N957" s="14"/>
      <c r="O957" s="14"/>
      <c r="P957" s="14"/>
    </row>
    <row r="958" spans="9:16" x14ac:dyDescent="0.25">
      <c r="I958" s="14"/>
      <c r="J958" s="14"/>
      <c r="K958" s="14"/>
      <c r="L958" s="14"/>
      <c r="M958" s="14"/>
      <c r="N958" s="14"/>
      <c r="O958" s="14"/>
      <c r="P958" s="14"/>
    </row>
    <row r="959" spans="9:16" x14ac:dyDescent="0.25">
      <c r="I959" s="14"/>
      <c r="J959" s="14"/>
      <c r="K959" s="14"/>
      <c r="L959" s="14"/>
      <c r="M959" s="14"/>
      <c r="N959" s="14"/>
      <c r="O959" s="14"/>
      <c r="P959" s="14"/>
    </row>
    <row r="960" spans="9:16" x14ac:dyDescent="0.25">
      <c r="I960" s="14"/>
      <c r="J960" s="14"/>
      <c r="K960" s="14"/>
      <c r="L960" s="14"/>
      <c r="M960" s="14"/>
      <c r="N960" s="14"/>
      <c r="O960" s="14"/>
      <c r="P960" s="14"/>
    </row>
    <row r="961" spans="9:16" x14ac:dyDescent="0.25">
      <c r="I961" s="14"/>
      <c r="J961" s="14"/>
      <c r="K961" s="14"/>
      <c r="L961" s="14"/>
      <c r="M961" s="14"/>
      <c r="N961" s="14"/>
      <c r="O961" s="14"/>
      <c r="P961" s="14"/>
    </row>
    <row r="962" spans="9:16" x14ac:dyDescent="0.25">
      <c r="I962" s="14"/>
      <c r="J962" s="14"/>
      <c r="K962" s="14"/>
      <c r="L962" s="14"/>
      <c r="M962" s="14"/>
      <c r="N962" s="14"/>
      <c r="O962" s="14"/>
      <c r="P962" s="14"/>
    </row>
    <row r="963" spans="9:16" x14ac:dyDescent="0.25">
      <c r="I963" s="14"/>
      <c r="J963" s="14"/>
      <c r="K963" s="14"/>
      <c r="L963" s="14"/>
      <c r="M963" s="14"/>
      <c r="N963" s="14"/>
      <c r="O963" s="14"/>
      <c r="P963" s="14"/>
    </row>
    <row r="964" spans="9:16" x14ac:dyDescent="0.25">
      <c r="I964" s="14"/>
      <c r="J964" s="14"/>
      <c r="K964" s="14"/>
      <c r="L964" s="14"/>
      <c r="M964" s="14"/>
      <c r="N964" s="14"/>
      <c r="O964" s="14"/>
      <c r="P964" s="14"/>
    </row>
    <row r="965" spans="9:16" x14ac:dyDescent="0.25">
      <c r="I965" s="14"/>
      <c r="J965" s="14"/>
      <c r="K965" s="14"/>
      <c r="L965" s="14"/>
      <c r="M965" s="14"/>
      <c r="N965" s="14"/>
      <c r="O965" s="14"/>
      <c r="P965" s="14"/>
    </row>
    <row r="966" spans="9:16" x14ac:dyDescent="0.25">
      <c r="I966" s="14"/>
      <c r="J966" s="14"/>
      <c r="K966" s="14"/>
      <c r="L966" s="14"/>
      <c r="M966" s="14"/>
      <c r="N966" s="14"/>
      <c r="O966" s="14"/>
      <c r="P966" s="14"/>
    </row>
    <row r="967" spans="9:16" x14ac:dyDescent="0.25">
      <c r="I967" s="14"/>
      <c r="J967" s="14"/>
      <c r="K967" s="14"/>
      <c r="L967" s="14"/>
      <c r="M967" s="14"/>
      <c r="N967" s="14"/>
      <c r="O967" s="14"/>
      <c r="P967" s="14"/>
    </row>
    <row r="968" spans="9:16" x14ac:dyDescent="0.25">
      <c r="I968" s="14"/>
      <c r="J968" s="14"/>
      <c r="K968" s="14"/>
      <c r="L968" s="14"/>
      <c r="M968" s="14"/>
      <c r="N968" s="14"/>
      <c r="O968" s="14"/>
      <c r="P968" s="14"/>
    </row>
    <row r="969" spans="9:16" x14ac:dyDescent="0.25">
      <c r="I969" s="14"/>
      <c r="J969" s="14"/>
      <c r="K969" s="14"/>
      <c r="L969" s="14"/>
      <c r="M969" s="14"/>
      <c r="N969" s="14"/>
      <c r="O969" s="14"/>
      <c r="P969" s="14"/>
    </row>
    <row r="970" spans="9:16" x14ac:dyDescent="0.25">
      <c r="I970" s="14"/>
      <c r="J970" s="14"/>
      <c r="K970" s="14"/>
      <c r="L970" s="14"/>
      <c r="M970" s="14"/>
      <c r="N970" s="14"/>
      <c r="O970" s="14"/>
      <c r="P970" s="14"/>
    </row>
    <row r="971" spans="9:16" x14ac:dyDescent="0.25">
      <c r="I971" s="14"/>
      <c r="J971" s="14"/>
      <c r="K971" s="14"/>
      <c r="L971" s="14"/>
      <c r="M971" s="14"/>
      <c r="N971" s="14"/>
      <c r="O971" s="14"/>
      <c r="P971" s="14"/>
    </row>
    <row r="972" spans="9:16" x14ac:dyDescent="0.25">
      <c r="I972" s="14"/>
      <c r="J972" s="14"/>
      <c r="K972" s="14"/>
      <c r="L972" s="14"/>
      <c r="M972" s="14"/>
      <c r="N972" s="14"/>
      <c r="O972" s="14"/>
      <c r="P972" s="14"/>
    </row>
    <row r="973" spans="9:16" x14ac:dyDescent="0.25">
      <c r="I973" s="14"/>
      <c r="J973" s="14"/>
      <c r="K973" s="14"/>
      <c r="L973" s="14"/>
      <c r="M973" s="14"/>
      <c r="N973" s="14"/>
      <c r="O973" s="14"/>
      <c r="P973" s="14"/>
    </row>
    <row r="974" spans="9:16" x14ac:dyDescent="0.25">
      <c r="I974" s="14"/>
      <c r="J974" s="14"/>
      <c r="K974" s="14"/>
      <c r="L974" s="14"/>
      <c r="M974" s="14"/>
      <c r="N974" s="14"/>
      <c r="O974" s="14"/>
      <c r="P974" s="14"/>
    </row>
    <row r="975" spans="9:16" x14ac:dyDescent="0.25">
      <c r="I975" s="14"/>
      <c r="J975" s="14"/>
      <c r="K975" s="14"/>
      <c r="L975" s="14"/>
      <c r="M975" s="14"/>
      <c r="N975" s="14"/>
      <c r="O975" s="14"/>
      <c r="P975" s="14"/>
    </row>
    <row r="976" spans="9:16" x14ac:dyDescent="0.25">
      <c r="I976" s="14"/>
      <c r="J976" s="14"/>
      <c r="K976" s="14"/>
      <c r="L976" s="14"/>
      <c r="M976" s="14"/>
      <c r="N976" s="14"/>
      <c r="O976" s="14"/>
      <c r="P976" s="14"/>
    </row>
    <row r="977" spans="9:16" x14ac:dyDescent="0.25">
      <c r="I977" s="14"/>
      <c r="J977" s="14"/>
      <c r="K977" s="14"/>
      <c r="L977" s="14"/>
      <c r="M977" s="14"/>
      <c r="N977" s="14"/>
      <c r="O977" s="14"/>
      <c r="P977" s="14"/>
    </row>
    <row r="978" spans="9:16" x14ac:dyDescent="0.25">
      <c r="I978" s="14"/>
      <c r="J978" s="14"/>
      <c r="K978" s="14"/>
      <c r="L978" s="14"/>
      <c r="M978" s="14"/>
      <c r="N978" s="14"/>
      <c r="O978" s="14"/>
      <c r="P978" s="14"/>
    </row>
    <row r="979" spans="9:16" x14ac:dyDescent="0.25">
      <c r="I979" s="14"/>
      <c r="J979" s="14"/>
      <c r="K979" s="14"/>
      <c r="L979" s="14"/>
      <c r="M979" s="14"/>
      <c r="N979" s="14"/>
      <c r="O979" s="14"/>
      <c r="P979" s="14"/>
    </row>
    <row r="980" spans="9:16" x14ac:dyDescent="0.25">
      <c r="I980" s="14"/>
      <c r="J980" s="14"/>
      <c r="K980" s="14"/>
      <c r="L980" s="14"/>
      <c r="M980" s="14"/>
      <c r="N980" s="14"/>
      <c r="O980" s="14"/>
      <c r="P980" s="14"/>
    </row>
    <row r="981" spans="9:16" x14ac:dyDescent="0.25">
      <c r="I981" s="14"/>
      <c r="J981" s="14"/>
      <c r="K981" s="14"/>
      <c r="L981" s="14"/>
      <c r="M981" s="14"/>
      <c r="N981" s="14"/>
      <c r="O981" s="14"/>
      <c r="P981" s="14"/>
    </row>
    <row r="982" spans="9:16" x14ac:dyDescent="0.25">
      <c r="I982" s="14"/>
      <c r="J982" s="14"/>
      <c r="K982" s="14"/>
      <c r="L982" s="14"/>
      <c r="M982" s="14"/>
      <c r="N982" s="14"/>
      <c r="O982" s="14"/>
      <c r="P982" s="14"/>
    </row>
    <row r="983" spans="9:16" x14ac:dyDescent="0.25">
      <c r="I983" s="14"/>
      <c r="J983" s="14"/>
      <c r="K983" s="14"/>
      <c r="L983" s="14"/>
      <c r="M983" s="14"/>
      <c r="N983" s="14"/>
      <c r="O983" s="14"/>
      <c r="P983" s="14"/>
    </row>
    <row r="984" spans="9:16" x14ac:dyDescent="0.25">
      <c r="I984" s="14"/>
      <c r="J984" s="14"/>
      <c r="K984" s="14"/>
      <c r="L984" s="14"/>
      <c r="M984" s="14"/>
      <c r="N984" s="14"/>
      <c r="O984" s="14"/>
      <c r="P984" s="14"/>
    </row>
    <row r="985" spans="9:16" x14ac:dyDescent="0.25">
      <c r="I985" s="14"/>
      <c r="J985" s="14"/>
      <c r="K985" s="14"/>
      <c r="L985" s="14"/>
      <c r="M985" s="14"/>
      <c r="N985" s="14"/>
      <c r="O985" s="14"/>
      <c r="P985" s="14"/>
    </row>
    <row r="986" spans="9:16" x14ac:dyDescent="0.25">
      <c r="I986" s="14"/>
      <c r="J986" s="14"/>
      <c r="K986" s="14"/>
      <c r="L986" s="14"/>
      <c r="M986" s="14"/>
      <c r="N986" s="14"/>
      <c r="O986" s="14"/>
      <c r="P986" s="14"/>
    </row>
    <row r="987" spans="9:16" x14ac:dyDescent="0.25">
      <c r="I987" s="14"/>
      <c r="J987" s="14"/>
      <c r="K987" s="14"/>
      <c r="L987" s="14"/>
      <c r="M987" s="14"/>
      <c r="N987" s="14"/>
      <c r="O987" s="14"/>
      <c r="P987" s="14"/>
    </row>
    <row r="988" spans="9:16" x14ac:dyDescent="0.25">
      <c r="I988" s="14"/>
      <c r="J988" s="14"/>
      <c r="K988" s="14"/>
      <c r="L988" s="14"/>
      <c r="M988" s="14"/>
      <c r="N988" s="14"/>
      <c r="O988" s="14"/>
      <c r="P988" s="14"/>
    </row>
    <row r="989" spans="9:16" x14ac:dyDescent="0.25">
      <c r="I989" s="14"/>
      <c r="J989" s="14"/>
      <c r="K989" s="14"/>
      <c r="L989" s="14"/>
      <c r="M989" s="14"/>
      <c r="N989" s="14"/>
      <c r="O989" s="14"/>
      <c r="P989" s="14"/>
    </row>
    <row r="990" spans="9:16" x14ac:dyDescent="0.25">
      <c r="I990" s="14"/>
      <c r="J990" s="14"/>
      <c r="K990" s="14"/>
      <c r="L990" s="14"/>
      <c r="M990" s="14"/>
      <c r="N990" s="14"/>
      <c r="O990" s="14"/>
      <c r="P990" s="14"/>
    </row>
    <row r="991" spans="9:16" x14ac:dyDescent="0.25">
      <c r="I991" s="14"/>
      <c r="J991" s="14"/>
      <c r="K991" s="14"/>
      <c r="L991" s="14"/>
      <c r="M991" s="14"/>
      <c r="N991" s="14"/>
      <c r="O991" s="14"/>
      <c r="P991" s="14"/>
    </row>
    <row r="992" spans="9:16" x14ac:dyDescent="0.25">
      <c r="I992" s="14"/>
      <c r="J992" s="14"/>
      <c r="K992" s="14"/>
      <c r="L992" s="14"/>
      <c r="M992" s="14"/>
      <c r="N992" s="14"/>
      <c r="O992" s="14"/>
      <c r="P992" s="14"/>
    </row>
    <row r="993" spans="9:16" x14ac:dyDescent="0.25">
      <c r="I993" s="14"/>
      <c r="J993" s="14"/>
      <c r="K993" s="14"/>
      <c r="L993" s="14"/>
      <c r="M993" s="14"/>
      <c r="N993" s="14"/>
      <c r="O993" s="14"/>
      <c r="P993" s="14"/>
    </row>
    <row r="994" spans="9:16" x14ac:dyDescent="0.25">
      <c r="I994" s="14"/>
      <c r="J994" s="14"/>
      <c r="K994" s="14"/>
      <c r="L994" s="14"/>
      <c r="M994" s="14"/>
      <c r="N994" s="14"/>
      <c r="O994" s="14"/>
      <c r="P994" s="14"/>
    </row>
    <row r="995" spans="9:16" x14ac:dyDescent="0.25">
      <c r="I995" s="14"/>
      <c r="J995" s="14"/>
      <c r="K995" s="14"/>
      <c r="L995" s="14"/>
      <c r="M995" s="14"/>
      <c r="N995" s="14"/>
      <c r="O995" s="14"/>
      <c r="P995" s="14"/>
    </row>
    <row r="996" spans="9:16" x14ac:dyDescent="0.25">
      <c r="I996" s="14"/>
      <c r="J996" s="14"/>
      <c r="K996" s="14"/>
      <c r="L996" s="14"/>
      <c r="M996" s="14"/>
      <c r="N996" s="14"/>
      <c r="O996" s="14"/>
      <c r="P996" s="14"/>
    </row>
    <row r="997" spans="9:16" x14ac:dyDescent="0.25">
      <c r="I997" s="14"/>
      <c r="J997" s="14"/>
      <c r="K997" s="14"/>
      <c r="L997" s="14"/>
      <c r="M997" s="14"/>
      <c r="N997" s="14"/>
      <c r="O997" s="14"/>
      <c r="P997" s="14"/>
    </row>
    <row r="998" spans="9:16" x14ac:dyDescent="0.25">
      <c r="I998" s="14"/>
      <c r="J998" s="14"/>
      <c r="K998" s="14"/>
      <c r="L998" s="14"/>
      <c r="M998" s="14"/>
      <c r="N998" s="14"/>
      <c r="O998" s="14"/>
      <c r="P998" s="14"/>
    </row>
    <row r="999" spans="9:16" x14ac:dyDescent="0.25">
      <c r="I999" s="14"/>
      <c r="J999" s="14"/>
      <c r="K999" s="14"/>
      <c r="L999" s="14"/>
      <c r="M999" s="14"/>
      <c r="N999" s="14"/>
      <c r="O999" s="14"/>
      <c r="P999" s="14"/>
    </row>
    <row r="1000" spans="9:16" x14ac:dyDescent="0.25">
      <c r="I1000" s="14"/>
      <c r="J1000" s="14"/>
      <c r="K1000" s="14"/>
      <c r="L1000" s="14"/>
      <c r="M1000" s="14"/>
      <c r="N1000" s="14"/>
      <c r="O1000" s="14"/>
      <c r="P1000" s="14"/>
    </row>
    <row r="1001" spans="9:16" x14ac:dyDescent="0.25">
      <c r="I1001" s="14"/>
      <c r="J1001" s="14"/>
      <c r="K1001" s="14"/>
      <c r="L1001" s="14"/>
      <c r="M1001" s="14"/>
      <c r="N1001" s="14"/>
      <c r="O1001" s="14"/>
      <c r="P1001" s="14"/>
    </row>
    <row r="1002" spans="9:16" x14ac:dyDescent="0.25">
      <c r="I1002" s="14"/>
      <c r="J1002" s="14"/>
      <c r="K1002" s="14"/>
      <c r="L1002" s="14"/>
      <c r="M1002" s="14"/>
      <c r="N1002" s="14"/>
      <c r="O1002" s="14"/>
      <c r="P1002" s="14"/>
    </row>
    <row r="1003" spans="9:16" x14ac:dyDescent="0.25">
      <c r="I1003" s="14"/>
      <c r="J1003" s="14"/>
      <c r="K1003" s="14"/>
      <c r="L1003" s="14"/>
      <c r="M1003" s="14"/>
      <c r="N1003" s="14"/>
      <c r="O1003" s="14"/>
      <c r="P1003" s="14"/>
    </row>
    <row r="1004" spans="9:16" x14ac:dyDescent="0.25">
      <c r="I1004" s="14"/>
      <c r="J1004" s="14"/>
      <c r="K1004" s="14"/>
      <c r="L1004" s="14"/>
      <c r="M1004" s="14"/>
      <c r="N1004" s="14"/>
      <c r="O1004" s="14"/>
      <c r="P1004" s="14"/>
    </row>
    <row r="1005" spans="9:16" x14ac:dyDescent="0.25">
      <c r="I1005" s="14"/>
      <c r="J1005" s="14"/>
      <c r="K1005" s="14"/>
      <c r="L1005" s="14"/>
      <c r="M1005" s="14"/>
      <c r="N1005" s="14"/>
      <c r="O1005" s="14"/>
      <c r="P1005" s="14"/>
    </row>
    <row r="1006" spans="9:16" x14ac:dyDescent="0.25">
      <c r="I1006" s="14"/>
      <c r="J1006" s="14"/>
      <c r="K1006" s="14"/>
      <c r="L1006" s="14"/>
      <c r="M1006" s="14"/>
      <c r="N1006" s="14"/>
      <c r="O1006" s="14"/>
      <c r="P1006" s="14"/>
    </row>
    <row r="1007" spans="9:16" x14ac:dyDescent="0.25">
      <c r="I1007" s="14"/>
      <c r="J1007" s="14"/>
      <c r="K1007" s="14"/>
      <c r="L1007" s="14"/>
      <c r="M1007" s="14"/>
      <c r="N1007" s="14"/>
      <c r="O1007" s="14"/>
      <c r="P1007" s="14"/>
    </row>
    <row r="1008" spans="9:16" x14ac:dyDescent="0.25">
      <c r="I1008" s="14"/>
      <c r="J1008" s="14"/>
      <c r="K1008" s="14"/>
      <c r="L1008" s="14"/>
      <c r="M1008" s="14"/>
      <c r="N1008" s="14"/>
      <c r="O1008" s="14"/>
      <c r="P1008" s="14"/>
    </row>
    <row r="1009" spans="9:16" x14ac:dyDescent="0.25">
      <c r="I1009" s="14"/>
      <c r="J1009" s="14"/>
      <c r="K1009" s="14"/>
      <c r="L1009" s="14"/>
      <c r="M1009" s="14"/>
      <c r="N1009" s="14"/>
      <c r="O1009" s="14"/>
      <c r="P1009" s="14"/>
    </row>
    <row r="1010" spans="9:16" x14ac:dyDescent="0.25">
      <c r="I1010" s="14"/>
      <c r="J1010" s="14"/>
      <c r="K1010" s="14"/>
      <c r="L1010" s="14"/>
      <c r="M1010" s="14"/>
      <c r="N1010" s="14"/>
      <c r="O1010" s="14"/>
      <c r="P1010" s="14"/>
    </row>
    <row r="1011" spans="9:16" x14ac:dyDescent="0.25">
      <c r="I1011" s="14"/>
      <c r="J1011" s="14"/>
      <c r="K1011" s="14"/>
      <c r="L1011" s="14"/>
      <c r="M1011" s="14"/>
      <c r="N1011" s="14"/>
      <c r="O1011" s="14"/>
      <c r="P1011" s="14"/>
    </row>
    <row r="1012" spans="9:16" x14ac:dyDescent="0.25">
      <c r="I1012" s="14"/>
      <c r="J1012" s="14"/>
      <c r="K1012" s="14"/>
      <c r="L1012" s="14"/>
      <c r="M1012" s="14"/>
      <c r="N1012" s="14"/>
      <c r="O1012" s="14"/>
      <c r="P1012" s="14"/>
    </row>
    <row r="1013" spans="9:16" x14ac:dyDescent="0.25">
      <c r="I1013" s="14"/>
      <c r="J1013" s="14"/>
      <c r="K1013" s="14"/>
      <c r="L1013" s="14"/>
      <c r="M1013" s="14"/>
      <c r="N1013" s="14"/>
      <c r="O1013" s="14"/>
      <c r="P1013" s="14"/>
    </row>
    <row r="1014" spans="9:16" x14ac:dyDescent="0.25">
      <c r="I1014" s="14"/>
      <c r="J1014" s="14"/>
      <c r="K1014" s="14"/>
      <c r="L1014" s="14"/>
      <c r="M1014" s="14"/>
      <c r="N1014" s="14"/>
      <c r="O1014" s="14"/>
      <c r="P1014" s="14"/>
    </row>
    <row r="1015" spans="9:16" x14ac:dyDescent="0.25">
      <c r="I1015" s="14"/>
      <c r="J1015" s="14"/>
      <c r="K1015" s="14"/>
      <c r="L1015" s="14"/>
      <c r="M1015" s="14"/>
      <c r="N1015" s="14"/>
      <c r="O1015" s="14"/>
      <c r="P1015" s="14"/>
    </row>
    <row r="1016" spans="9:16" x14ac:dyDescent="0.25">
      <c r="I1016" s="14"/>
      <c r="J1016" s="14"/>
      <c r="K1016" s="14"/>
      <c r="L1016" s="14"/>
      <c r="M1016" s="14"/>
      <c r="N1016" s="14"/>
      <c r="O1016" s="14"/>
      <c r="P1016" s="14"/>
    </row>
    <row r="1017" spans="9:16" x14ac:dyDescent="0.25">
      <c r="I1017" s="14"/>
      <c r="J1017" s="14"/>
      <c r="K1017" s="14"/>
      <c r="L1017" s="14"/>
      <c r="M1017" s="14"/>
      <c r="N1017" s="14"/>
      <c r="O1017" s="14"/>
      <c r="P1017" s="14"/>
    </row>
    <row r="1018" spans="9:16" x14ac:dyDescent="0.25">
      <c r="I1018" s="14"/>
      <c r="J1018" s="14"/>
      <c r="K1018" s="14"/>
      <c r="L1018" s="14"/>
      <c r="M1018" s="14"/>
      <c r="N1018" s="14"/>
      <c r="O1018" s="14"/>
      <c r="P1018" s="14"/>
    </row>
    <row r="1019" spans="9:16" x14ac:dyDescent="0.25">
      <c r="I1019" s="14"/>
      <c r="J1019" s="14"/>
      <c r="K1019" s="14"/>
      <c r="L1019" s="14"/>
      <c r="M1019" s="14"/>
      <c r="N1019" s="14"/>
      <c r="O1019" s="14"/>
      <c r="P1019" s="14"/>
    </row>
    <row r="1020" spans="9:16" x14ac:dyDescent="0.25">
      <c r="I1020" s="14"/>
      <c r="J1020" s="14"/>
      <c r="K1020" s="14"/>
      <c r="L1020" s="14"/>
      <c r="M1020" s="14"/>
      <c r="N1020" s="14"/>
      <c r="O1020" s="14"/>
      <c r="P1020" s="14"/>
    </row>
    <row r="1021" spans="9:16" x14ac:dyDescent="0.25">
      <c r="I1021" s="14"/>
      <c r="J1021" s="14"/>
      <c r="K1021" s="14"/>
      <c r="L1021" s="14"/>
      <c r="M1021" s="14"/>
      <c r="N1021" s="14"/>
      <c r="O1021" s="14"/>
      <c r="P1021" s="14"/>
    </row>
    <row r="1022" spans="9:16" x14ac:dyDescent="0.25">
      <c r="I1022" s="14"/>
      <c r="J1022" s="14"/>
      <c r="K1022" s="14"/>
      <c r="L1022" s="14"/>
      <c r="M1022" s="14"/>
      <c r="N1022" s="14"/>
      <c r="O1022" s="14"/>
      <c r="P1022" s="14"/>
    </row>
    <row r="1023" spans="9:16" x14ac:dyDescent="0.25">
      <c r="I1023" s="14"/>
      <c r="J1023" s="14"/>
      <c r="K1023" s="14"/>
      <c r="L1023" s="14"/>
      <c r="M1023" s="14"/>
      <c r="N1023" s="14"/>
      <c r="O1023" s="14"/>
      <c r="P1023" s="14"/>
    </row>
    <row r="1024" spans="9:16" x14ac:dyDescent="0.25">
      <c r="I1024" s="14"/>
      <c r="J1024" s="14"/>
      <c r="K1024" s="14"/>
      <c r="L1024" s="14"/>
      <c r="M1024" s="14"/>
      <c r="N1024" s="14"/>
      <c r="O1024" s="14"/>
      <c r="P1024" s="14"/>
    </row>
    <row r="1025" spans="9:16" x14ac:dyDescent="0.25">
      <c r="I1025" s="14"/>
      <c r="J1025" s="14"/>
      <c r="K1025" s="14"/>
      <c r="L1025" s="14"/>
      <c r="M1025" s="14"/>
      <c r="N1025" s="14"/>
      <c r="O1025" s="14"/>
      <c r="P1025" s="14"/>
    </row>
    <row r="1026" spans="9:16" x14ac:dyDescent="0.25">
      <c r="I1026" s="14"/>
      <c r="J1026" s="14"/>
      <c r="K1026" s="14"/>
      <c r="L1026" s="14"/>
      <c r="M1026" s="14"/>
      <c r="N1026" s="14"/>
      <c r="O1026" s="14"/>
      <c r="P1026" s="14"/>
    </row>
    <row r="1027" spans="9:16" x14ac:dyDescent="0.25">
      <c r="I1027" s="14"/>
      <c r="J1027" s="14"/>
      <c r="K1027" s="14"/>
      <c r="L1027" s="14"/>
      <c r="M1027" s="14"/>
      <c r="N1027" s="14"/>
      <c r="O1027" s="14"/>
      <c r="P1027" s="14"/>
    </row>
    <row r="1028" spans="9:16" x14ac:dyDescent="0.25">
      <c r="I1028" s="14"/>
      <c r="J1028" s="14"/>
      <c r="K1028" s="14"/>
      <c r="L1028" s="14"/>
      <c r="M1028" s="14"/>
      <c r="N1028" s="14"/>
      <c r="O1028" s="14"/>
      <c r="P1028" s="14"/>
    </row>
    <row r="1029" spans="9:16" x14ac:dyDescent="0.25">
      <c r="I1029" s="14"/>
      <c r="J1029" s="14"/>
      <c r="K1029" s="14"/>
      <c r="L1029" s="14"/>
      <c r="M1029" s="14"/>
      <c r="N1029" s="14"/>
      <c r="O1029" s="14"/>
      <c r="P1029" s="14"/>
    </row>
    <row r="1030" spans="9:16" x14ac:dyDescent="0.25">
      <c r="I1030" s="14"/>
      <c r="J1030" s="14"/>
      <c r="K1030" s="14"/>
      <c r="L1030" s="14"/>
      <c r="M1030" s="14"/>
      <c r="N1030" s="14"/>
      <c r="O1030" s="14"/>
      <c r="P1030" s="14"/>
    </row>
    <row r="1031" spans="9:16" x14ac:dyDescent="0.25">
      <c r="I1031" s="14"/>
      <c r="J1031" s="14"/>
      <c r="K1031" s="14"/>
      <c r="L1031" s="14"/>
      <c r="M1031" s="14"/>
      <c r="N1031" s="14"/>
      <c r="O1031" s="14"/>
      <c r="P1031" s="14"/>
    </row>
    <row r="1032" spans="9:16" x14ac:dyDescent="0.25">
      <c r="I1032" s="14"/>
      <c r="J1032" s="14"/>
      <c r="K1032" s="14"/>
      <c r="L1032" s="14"/>
      <c r="M1032" s="14"/>
      <c r="N1032" s="14"/>
      <c r="O1032" s="14"/>
      <c r="P1032" s="14"/>
    </row>
    <row r="1033" spans="9:16" x14ac:dyDescent="0.25">
      <c r="I1033" s="14"/>
      <c r="J1033" s="14"/>
      <c r="K1033" s="14"/>
      <c r="L1033" s="14"/>
      <c r="M1033" s="14"/>
      <c r="N1033" s="14"/>
      <c r="O1033" s="14"/>
      <c r="P1033" s="14"/>
    </row>
    <row r="1034" spans="9:16" x14ac:dyDescent="0.25">
      <c r="I1034" s="14"/>
      <c r="J1034" s="14"/>
      <c r="K1034" s="14"/>
      <c r="L1034" s="14"/>
      <c r="M1034" s="14"/>
      <c r="N1034" s="14"/>
      <c r="O1034" s="14"/>
      <c r="P1034" s="14"/>
    </row>
    <row r="1035" spans="9:16" x14ac:dyDescent="0.25">
      <c r="I1035" s="14"/>
      <c r="J1035" s="14"/>
      <c r="K1035" s="14"/>
      <c r="L1035" s="14"/>
      <c r="M1035" s="14"/>
      <c r="N1035" s="14"/>
      <c r="O1035" s="14"/>
      <c r="P1035" s="14"/>
    </row>
    <row r="1036" spans="9:16" x14ac:dyDescent="0.25">
      <c r="I1036" s="14"/>
      <c r="J1036" s="14"/>
      <c r="K1036" s="14"/>
      <c r="L1036" s="14"/>
      <c r="M1036" s="14"/>
      <c r="N1036" s="14"/>
      <c r="O1036" s="14"/>
      <c r="P1036" s="14"/>
    </row>
    <row r="1037" spans="9:16" x14ac:dyDescent="0.25">
      <c r="I1037" s="14"/>
      <c r="J1037" s="14"/>
      <c r="K1037" s="14"/>
      <c r="L1037" s="14"/>
      <c r="M1037" s="14"/>
      <c r="N1037" s="14"/>
      <c r="O1037" s="14"/>
      <c r="P1037" s="14"/>
    </row>
    <row r="1038" spans="9:16" x14ac:dyDescent="0.25">
      <c r="I1038" s="14"/>
      <c r="J1038" s="14"/>
      <c r="K1038" s="14"/>
      <c r="L1038" s="14"/>
      <c r="M1038" s="14"/>
      <c r="N1038" s="14"/>
      <c r="O1038" s="14"/>
      <c r="P1038" s="14"/>
    </row>
    <row r="1039" spans="9:16" x14ac:dyDescent="0.25">
      <c r="I1039" s="14"/>
      <c r="J1039" s="14"/>
      <c r="K1039" s="14"/>
      <c r="L1039" s="14"/>
      <c r="M1039" s="14"/>
      <c r="N1039" s="14"/>
      <c r="O1039" s="14"/>
      <c r="P1039" s="14"/>
    </row>
    <row r="1040" spans="9:16" x14ac:dyDescent="0.25">
      <c r="I1040" s="14"/>
      <c r="J1040" s="14"/>
      <c r="K1040" s="14"/>
      <c r="L1040" s="14"/>
      <c r="M1040" s="14"/>
      <c r="N1040" s="14"/>
      <c r="O1040" s="14"/>
      <c r="P1040" s="14"/>
    </row>
    <row r="1041" spans="9:16" x14ac:dyDescent="0.25">
      <c r="I1041" s="14"/>
      <c r="J1041" s="14"/>
      <c r="K1041" s="14"/>
      <c r="L1041" s="14"/>
      <c r="M1041" s="14"/>
      <c r="N1041" s="14"/>
      <c r="O1041" s="14"/>
      <c r="P1041" s="14"/>
    </row>
    <row r="1042" spans="9:16" x14ac:dyDescent="0.25">
      <c r="I1042" s="14"/>
      <c r="J1042" s="14"/>
      <c r="K1042" s="14"/>
      <c r="L1042" s="14"/>
      <c r="M1042" s="14"/>
      <c r="N1042" s="14"/>
      <c r="O1042" s="14"/>
      <c r="P1042" s="14"/>
    </row>
    <row r="1043" spans="9:16" x14ac:dyDescent="0.25">
      <c r="I1043" s="14"/>
      <c r="J1043" s="14"/>
      <c r="K1043" s="14"/>
      <c r="L1043" s="14"/>
      <c r="M1043" s="14"/>
      <c r="N1043" s="14"/>
      <c r="O1043" s="14"/>
      <c r="P1043" s="14"/>
    </row>
    <row r="1044" spans="9:16" x14ac:dyDescent="0.25">
      <c r="I1044" s="14"/>
      <c r="J1044" s="14"/>
      <c r="K1044" s="14"/>
      <c r="L1044" s="14"/>
      <c r="M1044" s="14"/>
      <c r="N1044" s="14"/>
      <c r="O1044" s="14"/>
      <c r="P1044" s="14"/>
    </row>
    <row r="1045" spans="9:16" x14ac:dyDescent="0.25">
      <c r="I1045" s="14"/>
      <c r="J1045" s="14"/>
      <c r="K1045" s="14"/>
      <c r="L1045" s="14"/>
      <c r="M1045" s="14"/>
      <c r="N1045" s="14"/>
      <c r="O1045" s="14"/>
      <c r="P1045" s="14"/>
    </row>
    <row r="1046" spans="9:16" x14ac:dyDescent="0.25">
      <c r="I1046" s="14"/>
      <c r="J1046" s="14"/>
      <c r="K1046" s="14"/>
      <c r="L1046" s="14"/>
      <c r="M1046" s="14"/>
      <c r="N1046" s="14"/>
      <c r="O1046" s="14"/>
      <c r="P1046" s="14"/>
    </row>
    <row r="1047" spans="9:16" x14ac:dyDescent="0.25">
      <c r="I1047" s="14"/>
      <c r="J1047" s="14"/>
      <c r="K1047" s="14"/>
      <c r="L1047" s="14"/>
      <c r="M1047" s="14"/>
      <c r="N1047" s="14"/>
      <c r="O1047" s="14"/>
      <c r="P1047" s="14"/>
    </row>
    <row r="1048" spans="9:16" x14ac:dyDescent="0.25">
      <c r="I1048" s="14"/>
      <c r="J1048" s="14"/>
      <c r="K1048" s="14"/>
      <c r="L1048" s="14"/>
      <c r="M1048" s="14"/>
      <c r="N1048" s="14"/>
      <c r="O1048" s="14"/>
      <c r="P1048" s="14"/>
    </row>
    <row r="1049" spans="9:16" x14ac:dyDescent="0.25">
      <c r="I1049" s="14"/>
      <c r="J1049" s="14"/>
      <c r="K1049" s="14"/>
      <c r="L1049" s="14"/>
      <c r="M1049" s="14"/>
      <c r="N1049" s="14"/>
      <c r="O1049" s="14"/>
      <c r="P1049" s="14"/>
    </row>
    <row r="1050" spans="9:16" x14ac:dyDescent="0.25">
      <c r="I1050" s="14"/>
      <c r="J1050" s="14"/>
      <c r="K1050" s="14"/>
      <c r="L1050" s="14"/>
      <c r="M1050" s="14"/>
      <c r="N1050" s="14"/>
      <c r="O1050" s="14"/>
      <c r="P1050" s="14"/>
    </row>
    <row r="1051" spans="9:16" x14ac:dyDescent="0.25">
      <c r="I1051" s="14"/>
      <c r="J1051" s="14"/>
      <c r="K1051" s="14"/>
      <c r="L1051" s="14"/>
      <c r="M1051" s="14"/>
      <c r="N1051" s="14"/>
      <c r="O1051" s="14"/>
      <c r="P1051" s="14"/>
    </row>
    <row r="1052" spans="9:16" x14ac:dyDescent="0.25">
      <c r="I1052" s="14"/>
      <c r="J1052" s="14"/>
      <c r="K1052" s="14"/>
      <c r="L1052" s="14"/>
      <c r="M1052" s="14"/>
      <c r="N1052" s="14"/>
      <c r="O1052" s="14"/>
      <c r="P1052" s="14"/>
    </row>
    <row r="1053" spans="9:16" x14ac:dyDescent="0.25">
      <c r="I1053" s="14"/>
      <c r="J1053" s="14"/>
      <c r="K1053" s="14"/>
      <c r="L1053" s="14"/>
      <c r="M1053" s="14"/>
      <c r="N1053" s="14"/>
      <c r="O1053" s="14"/>
      <c r="P1053" s="14"/>
    </row>
    <row r="1054" spans="9:16" x14ac:dyDescent="0.25">
      <c r="I1054" s="14"/>
      <c r="J1054" s="14"/>
      <c r="K1054" s="14"/>
      <c r="L1054" s="14"/>
      <c r="M1054" s="14"/>
      <c r="N1054" s="14"/>
      <c r="O1054" s="14"/>
      <c r="P1054" s="14"/>
    </row>
    <row r="1055" spans="9:16" x14ac:dyDescent="0.25">
      <c r="I1055" s="14"/>
      <c r="J1055" s="14"/>
      <c r="K1055" s="14"/>
      <c r="L1055" s="14"/>
      <c r="M1055" s="14"/>
      <c r="N1055" s="14"/>
      <c r="O1055" s="14"/>
      <c r="P1055" s="14"/>
    </row>
    <row r="1056" spans="9:16" x14ac:dyDescent="0.25">
      <c r="I1056" s="14"/>
      <c r="J1056" s="14"/>
      <c r="K1056" s="14"/>
      <c r="L1056" s="14"/>
      <c r="M1056" s="14"/>
      <c r="N1056" s="14"/>
      <c r="O1056" s="14"/>
      <c r="P1056" s="14"/>
    </row>
    <row r="1057" spans="9:16" x14ac:dyDescent="0.25">
      <c r="I1057" s="14"/>
      <c r="J1057" s="14"/>
      <c r="K1057" s="14"/>
      <c r="L1057" s="14"/>
      <c r="M1057" s="14"/>
      <c r="N1057" s="14"/>
      <c r="O1057" s="14"/>
      <c r="P1057" s="14"/>
    </row>
    <row r="1058" spans="9:16" x14ac:dyDescent="0.25">
      <c r="I1058" s="14"/>
      <c r="J1058" s="14"/>
      <c r="K1058" s="14"/>
      <c r="L1058" s="14"/>
      <c r="M1058" s="14"/>
      <c r="N1058" s="14"/>
      <c r="O1058" s="14"/>
      <c r="P1058" s="14"/>
    </row>
    <row r="1059" spans="9:16" x14ac:dyDescent="0.25">
      <c r="I1059" s="14"/>
      <c r="J1059" s="14"/>
      <c r="K1059" s="14"/>
      <c r="L1059" s="14"/>
      <c r="M1059" s="14"/>
      <c r="N1059" s="14"/>
      <c r="O1059" s="14"/>
      <c r="P1059" s="14"/>
    </row>
    <row r="1060" spans="9:16" x14ac:dyDescent="0.25">
      <c r="I1060" s="14"/>
      <c r="J1060" s="14"/>
      <c r="K1060" s="14"/>
      <c r="L1060" s="14"/>
      <c r="M1060" s="14"/>
      <c r="N1060" s="14"/>
      <c r="O1060" s="14"/>
      <c r="P1060" s="14"/>
    </row>
    <row r="1061" spans="9:16" x14ac:dyDescent="0.25">
      <c r="I1061" s="14"/>
      <c r="J1061" s="14"/>
      <c r="K1061" s="14"/>
      <c r="L1061" s="14"/>
      <c r="M1061" s="14"/>
      <c r="N1061" s="14"/>
      <c r="O1061" s="14"/>
      <c r="P1061" s="14"/>
    </row>
    <row r="1062" spans="9:16" x14ac:dyDescent="0.25">
      <c r="I1062" s="14"/>
      <c r="J1062" s="14"/>
      <c r="K1062" s="14"/>
      <c r="L1062" s="14"/>
      <c r="M1062" s="14"/>
      <c r="N1062" s="14"/>
      <c r="O1062" s="14"/>
      <c r="P1062" s="14"/>
    </row>
    <row r="1063" spans="9:16" x14ac:dyDescent="0.25">
      <c r="I1063" s="14"/>
      <c r="J1063" s="14"/>
      <c r="K1063" s="14"/>
      <c r="L1063" s="14"/>
      <c r="M1063" s="14"/>
      <c r="N1063" s="14"/>
      <c r="O1063" s="14"/>
      <c r="P1063" s="14"/>
    </row>
    <row r="1064" spans="9:16" x14ac:dyDescent="0.25">
      <c r="I1064" s="14"/>
      <c r="J1064" s="14"/>
      <c r="K1064" s="14"/>
      <c r="L1064" s="14"/>
      <c r="M1064" s="14"/>
      <c r="N1064" s="14"/>
      <c r="O1064" s="14"/>
      <c r="P1064" s="14"/>
    </row>
    <row r="1065" spans="9:16" x14ac:dyDescent="0.25">
      <c r="I1065" s="14"/>
      <c r="J1065" s="14"/>
      <c r="K1065" s="14"/>
      <c r="L1065" s="14"/>
      <c r="M1065" s="14"/>
      <c r="N1065" s="14"/>
      <c r="O1065" s="14"/>
      <c r="P1065" s="14"/>
    </row>
    <row r="1066" spans="9:16" x14ac:dyDescent="0.25">
      <c r="I1066" s="14"/>
      <c r="J1066" s="14"/>
      <c r="K1066" s="14"/>
      <c r="L1066" s="14"/>
      <c r="M1066" s="14"/>
      <c r="N1066" s="14"/>
      <c r="O1066" s="14"/>
      <c r="P1066" s="14"/>
    </row>
    <row r="1067" spans="9:16" x14ac:dyDescent="0.25">
      <c r="I1067" s="14"/>
      <c r="J1067" s="14"/>
      <c r="K1067" s="14"/>
      <c r="L1067" s="14"/>
      <c r="M1067" s="14"/>
      <c r="N1067" s="14"/>
      <c r="O1067" s="14"/>
      <c r="P1067" s="14"/>
    </row>
    <row r="1068" spans="9:16" x14ac:dyDescent="0.25">
      <c r="I1068" s="14"/>
      <c r="J1068" s="14"/>
      <c r="K1068" s="14"/>
      <c r="L1068" s="14"/>
      <c r="M1068" s="14"/>
      <c r="N1068" s="14"/>
      <c r="O1068" s="14"/>
      <c r="P1068" s="14"/>
    </row>
    <row r="1069" spans="9:16" x14ac:dyDescent="0.25">
      <c r="I1069" s="14"/>
      <c r="J1069" s="14"/>
      <c r="K1069" s="14"/>
      <c r="L1069" s="14"/>
      <c r="M1069" s="14"/>
      <c r="N1069" s="14"/>
      <c r="O1069" s="14"/>
      <c r="P1069" s="14"/>
    </row>
    <row r="1070" spans="9:16" x14ac:dyDescent="0.25">
      <c r="I1070" s="14"/>
      <c r="J1070" s="14"/>
      <c r="K1070" s="14"/>
      <c r="L1070" s="14"/>
      <c r="M1070" s="14"/>
      <c r="N1070" s="14"/>
      <c r="O1070" s="14"/>
      <c r="P1070" s="14"/>
    </row>
    <row r="1071" spans="9:16" x14ac:dyDescent="0.25">
      <c r="I1071" s="14"/>
      <c r="J1071" s="14"/>
      <c r="K1071" s="14"/>
      <c r="L1071" s="14"/>
      <c r="M1071" s="14"/>
      <c r="N1071" s="14"/>
      <c r="O1071" s="14"/>
      <c r="P1071" s="14"/>
    </row>
    <row r="1072" spans="9:16" x14ac:dyDescent="0.25">
      <c r="I1072" s="14"/>
      <c r="J1072" s="14"/>
      <c r="K1072" s="14"/>
      <c r="L1072" s="14"/>
      <c r="M1072" s="14"/>
      <c r="N1072" s="14"/>
      <c r="O1072" s="14"/>
      <c r="P1072" s="14"/>
    </row>
    <row r="1073" spans="9:16" x14ac:dyDescent="0.25">
      <c r="I1073" s="14"/>
      <c r="J1073" s="14"/>
      <c r="K1073" s="14"/>
      <c r="L1073" s="14"/>
      <c r="M1073" s="14"/>
      <c r="N1073" s="14"/>
      <c r="O1073" s="14"/>
      <c r="P1073" s="14"/>
    </row>
    <row r="1074" spans="9:16" x14ac:dyDescent="0.25">
      <c r="I1074" s="14"/>
      <c r="J1074" s="14"/>
      <c r="K1074" s="14"/>
      <c r="L1074" s="14"/>
      <c r="M1074" s="14"/>
      <c r="N1074" s="14"/>
      <c r="O1074" s="14"/>
      <c r="P1074" s="14"/>
    </row>
    <row r="1075" spans="9:16" x14ac:dyDescent="0.25">
      <c r="I1075" s="14"/>
      <c r="J1075" s="14"/>
      <c r="K1075" s="14"/>
      <c r="L1075" s="14"/>
      <c r="M1075" s="14"/>
      <c r="N1075" s="14"/>
      <c r="O1075" s="14"/>
      <c r="P1075" s="14"/>
    </row>
    <row r="1076" spans="9:16" x14ac:dyDescent="0.25">
      <c r="I1076" s="14"/>
      <c r="J1076" s="14"/>
      <c r="K1076" s="14"/>
      <c r="L1076" s="14"/>
      <c r="M1076" s="14"/>
      <c r="N1076" s="14"/>
      <c r="O1076" s="14"/>
      <c r="P1076" s="14"/>
    </row>
    <row r="1077" spans="9:16" x14ac:dyDescent="0.25">
      <c r="I1077" s="14"/>
      <c r="J1077" s="14"/>
      <c r="K1077" s="14"/>
      <c r="L1077" s="14"/>
      <c r="M1077" s="14"/>
      <c r="N1077" s="14"/>
      <c r="O1077" s="14"/>
      <c r="P1077" s="14"/>
    </row>
    <row r="1078" spans="9:16" x14ac:dyDescent="0.25">
      <c r="I1078" s="14"/>
      <c r="J1078" s="14"/>
      <c r="K1078" s="14"/>
      <c r="L1078" s="14"/>
      <c r="M1078" s="14"/>
      <c r="N1078" s="14"/>
      <c r="O1078" s="14"/>
      <c r="P1078" s="14"/>
    </row>
    <row r="1079" spans="9:16" x14ac:dyDescent="0.25">
      <c r="I1079" s="14"/>
      <c r="J1079" s="14"/>
      <c r="K1079" s="14"/>
      <c r="L1079" s="14"/>
      <c r="M1079" s="14"/>
      <c r="N1079" s="14"/>
      <c r="O1079" s="14"/>
      <c r="P1079" s="14"/>
    </row>
    <row r="1080" spans="9:16" x14ac:dyDescent="0.25">
      <c r="I1080" s="14"/>
      <c r="J1080" s="14"/>
      <c r="K1080" s="14"/>
      <c r="L1080" s="14"/>
      <c r="M1080" s="14"/>
      <c r="N1080" s="14"/>
      <c r="O1080" s="14"/>
      <c r="P1080" s="14"/>
    </row>
    <row r="1081" spans="9:16" x14ac:dyDescent="0.25">
      <c r="I1081" s="14"/>
      <c r="J1081" s="14"/>
      <c r="K1081" s="14"/>
      <c r="L1081" s="14"/>
      <c r="M1081" s="14"/>
      <c r="N1081" s="14"/>
      <c r="O1081" s="14"/>
      <c r="P1081" s="14"/>
    </row>
    <row r="1082" spans="9:16" x14ac:dyDescent="0.25">
      <c r="I1082" s="14"/>
      <c r="J1082" s="14"/>
      <c r="K1082" s="14"/>
      <c r="L1082" s="14"/>
      <c r="M1082" s="14"/>
      <c r="N1082" s="14"/>
      <c r="O1082" s="14"/>
      <c r="P1082" s="14"/>
    </row>
    <row r="1083" spans="9:16" x14ac:dyDescent="0.25">
      <c r="I1083" s="14"/>
      <c r="J1083" s="14"/>
      <c r="K1083" s="14"/>
      <c r="L1083" s="14"/>
      <c r="M1083" s="14"/>
      <c r="N1083" s="14"/>
      <c r="O1083" s="14"/>
      <c r="P1083" s="14"/>
    </row>
    <row r="1084" spans="9:16" x14ac:dyDescent="0.25">
      <c r="I1084" s="14"/>
      <c r="J1084" s="14"/>
      <c r="K1084" s="14"/>
      <c r="L1084" s="14"/>
      <c r="M1084" s="14"/>
      <c r="N1084" s="14"/>
      <c r="O1084" s="14"/>
      <c r="P1084" s="14"/>
    </row>
    <row r="1085" spans="9:16" x14ac:dyDescent="0.25">
      <c r="I1085" s="14"/>
      <c r="J1085" s="14"/>
      <c r="K1085" s="14"/>
      <c r="L1085" s="14"/>
      <c r="M1085" s="14"/>
      <c r="N1085" s="14"/>
      <c r="O1085" s="14"/>
      <c r="P1085" s="14"/>
    </row>
    <row r="1086" spans="9:16" x14ac:dyDescent="0.25">
      <c r="I1086" s="14"/>
      <c r="J1086" s="14"/>
      <c r="K1086" s="14"/>
      <c r="L1086" s="14"/>
      <c r="M1086" s="14"/>
      <c r="N1086" s="14"/>
      <c r="O1086" s="14"/>
      <c r="P1086" s="14"/>
    </row>
    <row r="1087" spans="9:16" x14ac:dyDescent="0.25">
      <c r="I1087" s="14"/>
      <c r="J1087" s="14"/>
      <c r="K1087" s="14"/>
      <c r="L1087" s="14"/>
      <c r="M1087" s="14"/>
      <c r="N1087" s="14"/>
      <c r="O1087" s="14"/>
      <c r="P1087" s="14"/>
    </row>
    <row r="1088" spans="9:16" x14ac:dyDescent="0.25">
      <c r="I1088" s="14"/>
      <c r="J1088" s="14"/>
      <c r="K1088" s="14"/>
      <c r="L1088" s="14"/>
      <c r="M1088" s="14"/>
      <c r="N1088" s="14"/>
      <c r="O1088" s="14"/>
      <c r="P1088" s="14"/>
    </row>
    <row r="1089" spans="9:16" x14ac:dyDescent="0.25">
      <c r="I1089" s="14"/>
      <c r="J1089" s="14"/>
      <c r="K1089" s="14"/>
      <c r="L1089" s="14"/>
      <c r="M1089" s="14"/>
      <c r="N1089" s="14"/>
      <c r="O1089" s="14"/>
      <c r="P1089" s="14"/>
    </row>
    <row r="1090" spans="9:16" x14ac:dyDescent="0.25">
      <c r="I1090" s="14"/>
      <c r="J1090" s="14"/>
      <c r="K1090" s="14"/>
      <c r="L1090" s="14"/>
      <c r="M1090" s="14"/>
      <c r="N1090" s="14"/>
      <c r="O1090" s="14"/>
      <c r="P1090" s="14"/>
    </row>
    <row r="1091" spans="9:16" x14ac:dyDescent="0.25">
      <c r="I1091" s="14"/>
      <c r="J1091" s="14"/>
      <c r="K1091" s="14"/>
      <c r="L1091" s="14"/>
      <c r="M1091" s="14"/>
      <c r="N1091" s="14"/>
      <c r="O1091" s="14"/>
      <c r="P1091" s="14"/>
    </row>
    <row r="1092" spans="9:16" x14ac:dyDescent="0.25">
      <c r="I1092" s="14"/>
      <c r="J1092" s="14"/>
      <c r="K1092" s="14"/>
      <c r="L1092" s="14"/>
      <c r="M1092" s="14"/>
      <c r="N1092" s="14"/>
      <c r="O1092" s="14"/>
      <c r="P1092" s="14"/>
    </row>
    <row r="1093" spans="9:16" x14ac:dyDescent="0.25">
      <c r="I1093" s="14"/>
      <c r="J1093" s="14"/>
      <c r="K1093" s="14"/>
      <c r="L1093" s="14"/>
      <c r="M1093" s="14"/>
      <c r="N1093" s="14"/>
      <c r="O1093" s="14"/>
      <c r="P1093" s="14"/>
    </row>
    <row r="1094" spans="9:16" x14ac:dyDescent="0.25">
      <c r="I1094" s="14"/>
      <c r="J1094" s="14"/>
      <c r="K1094" s="14"/>
      <c r="L1094" s="14"/>
      <c r="M1094" s="14"/>
      <c r="N1094" s="14"/>
      <c r="O1094" s="14"/>
      <c r="P1094" s="14"/>
    </row>
    <row r="1095" spans="9:16" x14ac:dyDescent="0.25">
      <c r="I1095" s="14"/>
      <c r="J1095" s="14"/>
      <c r="K1095" s="14"/>
      <c r="L1095" s="14"/>
      <c r="M1095" s="14"/>
      <c r="N1095" s="14"/>
      <c r="O1095" s="14"/>
      <c r="P1095" s="14"/>
    </row>
    <row r="1096" spans="9:16" x14ac:dyDescent="0.25">
      <c r="I1096" s="14"/>
      <c r="J1096" s="14"/>
      <c r="K1096" s="14"/>
      <c r="L1096" s="14"/>
      <c r="M1096" s="14"/>
      <c r="N1096" s="14"/>
      <c r="O1096" s="14"/>
      <c r="P1096" s="14"/>
    </row>
    <row r="1097" spans="9:16" x14ac:dyDescent="0.25">
      <c r="I1097" s="14"/>
      <c r="J1097" s="14"/>
      <c r="K1097" s="14"/>
      <c r="L1097" s="14"/>
      <c r="M1097" s="14"/>
      <c r="N1097" s="14"/>
      <c r="O1097" s="14"/>
      <c r="P1097" s="14"/>
    </row>
    <row r="1098" spans="9:16" x14ac:dyDescent="0.25">
      <c r="I1098" s="14"/>
      <c r="J1098" s="14"/>
      <c r="K1098" s="14"/>
      <c r="L1098" s="14"/>
      <c r="M1098" s="14"/>
      <c r="N1098" s="14"/>
      <c r="O1098" s="14"/>
      <c r="P1098" s="14"/>
    </row>
    <row r="1099" spans="9:16" x14ac:dyDescent="0.25">
      <c r="I1099" s="14"/>
      <c r="J1099" s="14"/>
      <c r="K1099" s="14"/>
      <c r="L1099" s="14"/>
      <c r="M1099" s="14"/>
      <c r="N1099" s="14"/>
      <c r="O1099" s="14"/>
      <c r="P1099" s="14"/>
    </row>
    <row r="1100" spans="9:16" x14ac:dyDescent="0.25">
      <c r="I1100" s="14"/>
      <c r="J1100" s="14"/>
      <c r="K1100" s="14"/>
      <c r="L1100" s="14"/>
      <c r="M1100" s="14"/>
      <c r="N1100" s="14"/>
      <c r="O1100" s="14"/>
      <c r="P1100" s="14"/>
    </row>
    <row r="1101" spans="9:16" x14ac:dyDescent="0.25">
      <c r="I1101" s="14"/>
      <c r="J1101" s="14"/>
      <c r="K1101" s="14"/>
      <c r="L1101" s="14"/>
      <c r="M1101" s="14"/>
      <c r="N1101" s="14"/>
      <c r="O1101" s="14"/>
      <c r="P1101" s="14"/>
    </row>
    <row r="1102" spans="9:16" x14ac:dyDescent="0.25">
      <c r="I1102" s="14"/>
      <c r="J1102" s="14"/>
      <c r="K1102" s="14"/>
      <c r="L1102" s="14"/>
      <c r="M1102" s="14"/>
      <c r="N1102" s="14"/>
      <c r="O1102" s="14"/>
      <c r="P1102" s="14"/>
    </row>
    <row r="1103" spans="9:16" x14ac:dyDescent="0.25">
      <c r="I1103" s="14"/>
      <c r="J1103" s="14"/>
      <c r="K1103" s="14"/>
      <c r="L1103" s="14"/>
      <c r="M1103" s="14"/>
      <c r="N1103" s="14"/>
      <c r="O1103" s="14"/>
      <c r="P1103" s="14"/>
    </row>
    <row r="1104" spans="9:16" x14ac:dyDescent="0.25">
      <c r="I1104" s="14"/>
      <c r="J1104" s="14"/>
      <c r="K1104" s="14"/>
      <c r="L1104" s="14"/>
      <c r="M1104" s="14"/>
      <c r="N1104" s="14"/>
      <c r="O1104" s="14"/>
      <c r="P1104" s="14"/>
    </row>
    <row r="1105" spans="9:16" x14ac:dyDescent="0.25">
      <c r="I1105" s="14"/>
      <c r="J1105" s="14"/>
      <c r="K1105" s="14"/>
      <c r="L1105" s="14"/>
      <c r="M1105" s="14"/>
      <c r="N1105" s="14"/>
      <c r="O1105" s="14"/>
      <c r="P1105" s="14"/>
    </row>
    <row r="1106" spans="9:16" x14ac:dyDescent="0.25">
      <c r="I1106" s="14"/>
      <c r="J1106" s="14"/>
      <c r="K1106" s="14"/>
      <c r="L1106" s="14"/>
      <c r="M1106" s="14"/>
      <c r="N1106" s="14"/>
      <c r="O1106" s="14"/>
      <c r="P1106" s="14"/>
    </row>
    <row r="1107" spans="9:16" x14ac:dyDescent="0.25">
      <c r="I1107" s="14"/>
      <c r="J1107" s="14"/>
      <c r="K1107" s="14"/>
      <c r="L1107" s="14"/>
      <c r="M1107" s="14"/>
      <c r="N1107" s="14"/>
      <c r="O1107" s="14"/>
      <c r="P1107" s="14"/>
    </row>
    <row r="1108" spans="9:16" x14ac:dyDescent="0.25">
      <c r="I1108" s="14"/>
      <c r="J1108" s="14"/>
      <c r="K1108" s="14"/>
      <c r="L1108" s="14"/>
      <c r="M1108" s="14"/>
      <c r="N1108" s="14"/>
      <c r="O1108" s="14"/>
      <c r="P1108" s="14"/>
    </row>
    <row r="1109" spans="9:16" x14ac:dyDescent="0.25">
      <c r="I1109" s="14"/>
      <c r="J1109" s="14"/>
      <c r="K1109" s="14"/>
      <c r="L1109" s="14"/>
      <c r="M1109" s="14"/>
      <c r="N1109" s="14"/>
      <c r="O1109" s="14"/>
      <c r="P1109" s="14"/>
    </row>
    <row r="1110" spans="9:16" x14ac:dyDescent="0.25">
      <c r="I1110" s="14"/>
      <c r="J1110" s="14"/>
      <c r="K1110" s="14"/>
      <c r="L1110" s="14"/>
      <c r="M1110" s="14"/>
      <c r="N1110" s="14"/>
      <c r="O1110" s="14"/>
      <c r="P1110" s="14"/>
    </row>
    <row r="1111" spans="9:16" x14ac:dyDescent="0.25">
      <c r="I1111" s="14"/>
      <c r="J1111" s="14"/>
      <c r="K1111" s="14"/>
      <c r="L1111" s="14"/>
      <c r="M1111" s="14"/>
      <c r="N1111" s="14"/>
      <c r="O1111" s="14"/>
      <c r="P1111" s="14"/>
    </row>
    <row r="1112" spans="9:16" x14ac:dyDescent="0.25">
      <c r="I1112" s="14"/>
      <c r="J1112" s="14"/>
      <c r="K1112" s="14"/>
      <c r="L1112" s="14"/>
      <c r="M1112" s="14"/>
      <c r="N1112" s="14"/>
      <c r="O1112" s="14"/>
      <c r="P1112" s="14"/>
    </row>
    <row r="1113" spans="9:16" x14ac:dyDescent="0.25">
      <c r="I1113" s="14"/>
      <c r="J1113" s="14"/>
      <c r="K1113" s="14"/>
      <c r="L1113" s="14"/>
      <c r="M1113" s="14"/>
      <c r="N1113" s="14"/>
      <c r="O1113" s="14"/>
      <c r="P1113" s="14"/>
    </row>
    <row r="1114" spans="9:16" x14ac:dyDescent="0.25">
      <c r="I1114" s="14"/>
      <c r="J1114" s="14"/>
      <c r="K1114" s="14"/>
      <c r="L1114" s="14"/>
      <c r="M1114" s="14"/>
      <c r="N1114" s="14"/>
      <c r="O1114" s="14"/>
      <c r="P1114" s="14"/>
    </row>
    <row r="1115" spans="9:16" x14ac:dyDescent="0.25">
      <c r="I1115" s="14"/>
      <c r="J1115" s="14"/>
      <c r="K1115" s="14"/>
      <c r="L1115" s="14"/>
      <c r="M1115" s="14"/>
      <c r="N1115" s="14"/>
      <c r="O1115" s="14"/>
      <c r="P1115" s="14"/>
    </row>
    <row r="1116" spans="9:16" x14ac:dyDescent="0.25">
      <c r="I1116" s="14"/>
      <c r="J1116" s="14"/>
      <c r="K1116" s="14"/>
      <c r="L1116" s="14"/>
      <c r="M1116" s="14"/>
      <c r="N1116" s="14"/>
      <c r="O1116" s="14"/>
      <c r="P1116" s="14"/>
    </row>
    <row r="1117" spans="9:16" x14ac:dyDescent="0.25">
      <c r="I1117" s="14"/>
      <c r="J1117" s="14"/>
      <c r="K1117" s="14"/>
      <c r="L1117" s="14"/>
      <c r="M1117" s="14"/>
      <c r="N1117" s="14"/>
      <c r="O1117" s="14"/>
      <c r="P1117" s="14"/>
    </row>
    <row r="1118" spans="9:16" x14ac:dyDescent="0.25">
      <c r="I1118" s="14"/>
      <c r="J1118" s="14"/>
      <c r="K1118" s="14"/>
      <c r="L1118" s="14"/>
      <c r="M1118" s="14"/>
      <c r="N1118" s="14"/>
      <c r="O1118" s="14"/>
      <c r="P1118" s="14"/>
    </row>
    <row r="1119" spans="9:16" x14ac:dyDescent="0.25">
      <c r="I1119" s="14"/>
      <c r="J1119" s="14"/>
      <c r="K1119" s="14"/>
      <c r="L1119" s="14"/>
      <c r="M1119" s="14"/>
      <c r="N1119" s="14"/>
      <c r="O1119" s="14"/>
      <c r="P1119" s="14"/>
    </row>
    <row r="1120" spans="9:16" x14ac:dyDescent="0.25">
      <c r="I1120" s="14"/>
      <c r="J1120" s="14"/>
      <c r="K1120" s="14"/>
      <c r="L1120" s="14"/>
      <c r="M1120" s="14"/>
      <c r="N1120" s="14"/>
      <c r="O1120" s="14"/>
      <c r="P1120" s="14"/>
    </row>
    <row r="1121" spans="9:16" x14ac:dyDescent="0.25">
      <c r="I1121" s="14"/>
      <c r="J1121" s="14"/>
      <c r="K1121" s="14"/>
      <c r="L1121" s="14"/>
      <c r="M1121" s="14"/>
      <c r="N1121" s="14"/>
      <c r="O1121" s="14"/>
      <c r="P1121" s="14"/>
    </row>
    <row r="1122" spans="9:16" x14ac:dyDescent="0.25">
      <c r="I1122" s="14"/>
      <c r="J1122" s="14"/>
      <c r="K1122" s="14"/>
      <c r="L1122" s="14"/>
      <c r="M1122" s="14"/>
      <c r="N1122" s="14"/>
      <c r="O1122" s="14"/>
      <c r="P1122" s="14"/>
    </row>
    <row r="1123" spans="9:16" x14ac:dyDescent="0.25">
      <c r="I1123" s="14"/>
      <c r="J1123" s="14"/>
      <c r="K1123" s="14"/>
      <c r="L1123" s="14"/>
      <c r="M1123" s="14"/>
      <c r="N1123" s="14"/>
      <c r="O1123" s="14"/>
      <c r="P1123" s="14"/>
    </row>
    <row r="1124" spans="9:16" x14ac:dyDescent="0.25">
      <c r="I1124" s="14"/>
      <c r="J1124" s="14"/>
      <c r="K1124" s="14"/>
      <c r="L1124" s="14"/>
      <c r="M1124" s="14"/>
      <c r="N1124" s="14"/>
      <c r="O1124" s="14"/>
      <c r="P1124" s="14"/>
    </row>
    <row r="1125" spans="9:16" x14ac:dyDescent="0.25">
      <c r="I1125" s="14"/>
      <c r="J1125" s="14"/>
      <c r="K1125" s="14"/>
      <c r="L1125" s="14"/>
      <c r="M1125" s="14"/>
      <c r="N1125" s="14"/>
      <c r="O1125" s="14"/>
      <c r="P1125" s="14"/>
    </row>
    <row r="1126" spans="9:16" x14ac:dyDescent="0.25">
      <c r="I1126" s="14"/>
      <c r="J1126" s="14"/>
      <c r="K1126" s="14"/>
      <c r="L1126" s="14"/>
      <c r="M1126" s="14"/>
      <c r="N1126" s="14"/>
      <c r="O1126" s="14"/>
      <c r="P1126" s="14"/>
    </row>
    <row r="1127" spans="9:16" x14ac:dyDescent="0.25">
      <c r="I1127" s="14"/>
      <c r="J1127" s="14"/>
      <c r="K1127" s="14"/>
      <c r="L1127" s="14"/>
      <c r="M1127" s="14"/>
      <c r="N1127" s="14"/>
      <c r="O1127" s="14"/>
      <c r="P1127" s="14"/>
    </row>
    <row r="1128" spans="9:16" x14ac:dyDescent="0.25">
      <c r="I1128" s="14"/>
      <c r="J1128" s="14"/>
      <c r="K1128" s="14"/>
      <c r="L1128" s="14"/>
      <c r="M1128" s="14"/>
      <c r="N1128" s="14"/>
      <c r="O1128" s="14"/>
      <c r="P1128" s="14"/>
    </row>
    <row r="1129" spans="9:16" x14ac:dyDescent="0.25">
      <c r="I1129" s="14"/>
      <c r="J1129" s="14"/>
      <c r="K1129" s="14"/>
      <c r="L1129" s="14"/>
      <c r="M1129" s="14"/>
      <c r="N1129" s="14"/>
      <c r="O1129" s="14"/>
      <c r="P1129" s="14"/>
    </row>
    <row r="1130" spans="9:16" x14ac:dyDescent="0.25">
      <c r="I1130" s="14"/>
      <c r="J1130" s="14"/>
      <c r="K1130" s="14"/>
      <c r="L1130" s="14"/>
      <c r="M1130" s="14"/>
      <c r="N1130" s="14"/>
      <c r="O1130" s="14"/>
      <c r="P1130" s="14"/>
    </row>
    <row r="1131" spans="9:16" x14ac:dyDescent="0.25">
      <c r="I1131" s="14"/>
      <c r="J1131" s="14"/>
      <c r="K1131" s="14"/>
      <c r="L1131" s="14"/>
      <c r="M1131" s="14"/>
      <c r="N1131" s="14"/>
      <c r="O1131" s="14"/>
      <c r="P1131" s="14"/>
    </row>
    <row r="1132" spans="9:16" x14ac:dyDescent="0.25">
      <c r="I1132" s="14"/>
      <c r="J1132" s="14"/>
      <c r="K1132" s="14"/>
      <c r="L1132" s="14"/>
      <c r="M1132" s="14"/>
      <c r="N1132" s="14"/>
      <c r="O1132" s="14"/>
      <c r="P1132" s="14"/>
    </row>
    <row r="1133" spans="9:16" x14ac:dyDescent="0.25">
      <c r="I1133" s="14"/>
      <c r="J1133" s="14"/>
      <c r="K1133" s="14"/>
      <c r="L1133" s="14"/>
      <c r="M1133" s="14"/>
      <c r="N1133" s="14"/>
      <c r="O1133" s="14"/>
      <c r="P1133" s="14"/>
    </row>
    <row r="1134" spans="9:16" x14ac:dyDescent="0.25">
      <c r="I1134" s="14"/>
      <c r="J1134" s="14"/>
      <c r="K1134" s="14"/>
      <c r="L1134" s="14"/>
      <c r="M1134" s="14"/>
      <c r="N1134" s="14"/>
      <c r="O1134" s="14"/>
      <c r="P1134" s="14"/>
    </row>
    <row r="1135" spans="9:16" x14ac:dyDescent="0.25">
      <c r="I1135" s="14"/>
      <c r="J1135" s="14"/>
      <c r="K1135" s="14"/>
      <c r="L1135" s="14"/>
      <c r="M1135" s="14"/>
      <c r="N1135" s="14"/>
      <c r="O1135" s="14"/>
      <c r="P1135" s="14"/>
    </row>
    <row r="1136" spans="9:16" x14ac:dyDescent="0.25">
      <c r="I1136" s="14"/>
      <c r="J1136" s="14"/>
      <c r="K1136" s="14"/>
      <c r="L1136" s="14"/>
      <c r="M1136" s="14"/>
      <c r="N1136" s="14"/>
      <c r="O1136" s="14"/>
      <c r="P1136" s="14"/>
    </row>
    <row r="1137" spans="9:16" x14ac:dyDescent="0.25">
      <c r="I1137" s="14"/>
      <c r="J1137" s="14"/>
      <c r="K1137" s="14"/>
      <c r="L1137" s="14"/>
      <c r="M1137" s="14"/>
      <c r="N1137" s="14"/>
      <c r="O1137" s="14"/>
      <c r="P1137" s="14"/>
    </row>
    <row r="1138" spans="9:16" x14ac:dyDescent="0.25">
      <c r="I1138" s="14"/>
      <c r="J1138" s="14"/>
      <c r="K1138" s="14"/>
      <c r="L1138" s="14"/>
      <c r="M1138" s="14"/>
      <c r="N1138" s="14"/>
      <c r="O1138" s="14"/>
      <c r="P1138" s="14"/>
    </row>
    <row r="1139" spans="9:16" x14ac:dyDescent="0.25">
      <c r="I1139" s="14"/>
      <c r="J1139" s="14"/>
      <c r="K1139" s="14"/>
      <c r="L1139" s="14"/>
      <c r="M1139" s="14"/>
      <c r="N1139" s="14"/>
      <c r="O1139" s="14"/>
      <c r="P1139" s="14"/>
    </row>
    <row r="1140" spans="9:16" x14ac:dyDescent="0.25">
      <c r="I1140" s="14"/>
      <c r="J1140" s="14"/>
      <c r="K1140" s="14"/>
      <c r="L1140" s="14"/>
      <c r="M1140" s="14"/>
      <c r="N1140" s="14"/>
      <c r="O1140" s="14"/>
      <c r="P1140" s="14"/>
    </row>
    <row r="1141" spans="9:16" x14ac:dyDescent="0.25">
      <c r="I1141" s="14"/>
      <c r="J1141" s="14"/>
      <c r="K1141" s="14"/>
      <c r="L1141" s="14"/>
      <c r="M1141" s="14"/>
      <c r="N1141" s="14"/>
      <c r="O1141" s="14"/>
      <c r="P1141" s="14"/>
    </row>
    <row r="1142" spans="9:16" x14ac:dyDescent="0.25">
      <c r="I1142" s="14"/>
      <c r="J1142" s="14"/>
      <c r="K1142" s="14"/>
      <c r="L1142" s="14"/>
      <c r="M1142" s="14"/>
      <c r="N1142" s="14"/>
      <c r="O1142" s="14"/>
      <c r="P1142" s="14"/>
    </row>
    <row r="1143" spans="9:16" x14ac:dyDescent="0.25">
      <c r="I1143" s="14"/>
      <c r="J1143" s="14"/>
      <c r="K1143" s="14"/>
      <c r="L1143" s="14"/>
      <c r="M1143" s="14"/>
      <c r="N1143" s="14"/>
      <c r="O1143" s="14"/>
      <c r="P1143" s="14"/>
    </row>
    <row r="1144" spans="9:16" x14ac:dyDescent="0.25">
      <c r="I1144" s="14"/>
      <c r="J1144" s="14"/>
      <c r="K1144" s="14"/>
      <c r="L1144" s="14"/>
      <c r="M1144" s="14"/>
      <c r="N1144" s="14"/>
      <c r="O1144" s="14"/>
      <c r="P1144" s="14"/>
    </row>
    <row r="1145" spans="9:16" x14ac:dyDescent="0.25">
      <c r="I1145" s="14"/>
      <c r="J1145" s="14"/>
      <c r="K1145" s="14"/>
      <c r="L1145" s="14"/>
      <c r="M1145" s="14"/>
      <c r="N1145" s="14"/>
      <c r="O1145" s="14"/>
      <c r="P1145" s="14"/>
    </row>
    <row r="1146" spans="9:16" x14ac:dyDescent="0.25">
      <c r="I1146" s="14"/>
      <c r="J1146" s="14"/>
      <c r="K1146" s="14"/>
      <c r="L1146" s="14"/>
      <c r="M1146" s="14"/>
      <c r="N1146" s="14"/>
      <c r="O1146" s="14"/>
      <c r="P1146" s="14"/>
    </row>
    <row r="1147" spans="9:16" x14ac:dyDescent="0.25">
      <c r="I1147" s="14"/>
      <c r="J1147" s="14"/>
      <c r="K1147" s="14"/>
      <c r="L1147" s="14"/>
      <c r="M1147" s="14"/>
      <c r="N1147" s="14"/>
      <c r="O1147" s="14"/>
      <c r="P1147" s="14"/>
    </row>
    <row r="1148" spans="9:16" x14ac:dyDescent="0.25">
      <c r="I1148" s="14"/>
      <c r="J1148" s="14"/>
      <c r="K1148" s="14"/>
      <c r="L1148" s="14"/>
      <c r="M1148" s="14"/>
      <c r="N1148" s="14"/>
      <c r="O1148" s="14"/>
      <c r="P1148" s="14"/>
    </row>
    <row r="1149" spans="9:16" x14ac:dyDescent="0.25">
      <c r="I1149" s="14"/>
      <c r="J1149" s="14"/>
      <c r="K1149" s="14"/>
      <c r="L1149" s="14"/>
      <c r="M1149" s="14"/>
      <c r="N1149" s="14"/>
      <c r="O1149" s="14"/>
      <c r="P1149" s="14"/>
    </row>
    <row r="1150" spans="9:16" x14ac:dyDescent="0.25">
      <c r="I1150" s="14"/>
      <c r="J1150" s="14"/>
      <c r="K1150" s="14"/>
      <c r="L1150" s="14"/>
      <c r="M1150" s="14"/>
      <c r="N1150" s="14"/>
      <c r="O1150" s="14"/>
      <c r="P1150" s="14"/>
    </row>
    <row r="1151" spans="9:16" x14ac:dyDescent="0.25">
      <c r="I1151" s="14"/>
      <c r="J1151" s="14"/>
      <c r="K1151" s="14"/>
      <c r="L1151" s="14"/>
      <c r="M1151" s="14"/>
      <c r="N1151" s="14"/>
      <c r="O1151" s="14"/>
      <c r="P1151" s="14"/>
    </row>
    <row r="1152" spans="9:16" x14ac:dyDescent="0.25">
      <c r="I1152" s="14"/>
      <c r="J1152" s="14"/>
      <c r="K1152" s="14"/>
      <c r="L1152" s="14"/>
      <c r="M1152" s="14"/>
      <c r="N1152" s="14"/>
      <c r="O1152" s="14"/>
      <c r="P1152" s="14"/>
    </row>
    <row r="1153" spans="9:16" x14ac:dyDescent="0.25">
      <c r="I1153" s="14"/>
      <c r="J1153" s="14"/>
      <c r="K1153" s="14"/>
      <c r="L1153" s="14"/>
      <c r="M1153" s="14"/>
      <c r="N1153" s="14"/>
      <c r="O1153" s="14"/>
      <c r="P1153" s="14"/>
    </row>
    <row r="1154" spans="9:16" x14ac:dyDescent="0.25">
      <c r="I1154" s="14"/>
      <c r="J1154" s="14"/>
      <c r="K1154" s="14"/>
      <c r="L1154" s="14"/>
      <c r="M1154" s="14"/>
      <c r="N1154" s="14"/>
      <c r="O1154" s="14"/>
      <c r="P1154" s="14"/>
    </row>
    <row r="1155" spans="9:16" x14ac:dyDescent="0.25">
      <c r="I1155" s="14"/>
      <c r="J1155" s="14"/>
      <c r="K1155" s="14"/>
      <c r="L1155" s="14"/>
      <c r="M1155" s="14"/>
      <c r="N1155" s="14"/>
      <c r="O1155" s="14"/>
      <c r="P1155" s="14"/>
    </row>
    <row r="1156" spans="9:16" x14ac:dyDescent="0.25">
      <c r="I1156" s="14"/>
      <c r="J1156" s="14"/>
      <c r="K1156" s="14"/>
      <c r="L1156" s="14"/>
      <c r="M1156" s="14"/>
      <c r="N1156" s="14"/>
      <c r="O1156" s="14"/>
      <c r="P1156" s="14"/>
    </row>
    <row r="1157" spans="9:16" x14ac:dyDescent="0.25">
      <c r="I1157" s="14"/>
      <c r="J1157" s="14"/>
      <c r="K1157" s="14"/>
      <c r="L1157" s="14"/>
      <c r="M1157" s="14"/>
      <c r="N1157" s="14"/>
      <c r="O1157" s="14"/>
      <c r="P1157" s="14"/>
    </row>
    <row r="1158" spans="9:16" x14ac:dyDescent="0.25">
      <c r="I1158" s="14"/>
      <c r="J1158" s="14"/>
      <c r="K1158" s="14"/>
      <c r="L1158" s="14"/>
      <c r="M1158" s="14"/>
      <c r="N1158" s="14"/>
      <c r="O1158" s="14"/>
      <c r="P1158" s="14"/>
    </row>
    <row r="1159" spans="9:16" x14ac:dyDescent="0.25">
      <c r="I1159" s="14"/>
      <c r="J1159" s="14"/>
      <c r="K1159" s="14"/>
      <c r="L1159" s="14"/>
      <c r="M1159" s="14"/>
      <c r="N1159" s="14"/>
      <c r="O1159" s="14"/>
      <c r="P1159" s="14"/>
    </row>
    <row r="1160" spans="9:16" x14ac:dyDescent="0.25">
      <c r="I1160" s="14"/>
      <c r="J1160" s="14"/>
      <c r="K1160" s="14"/>
      <c r="L1160" s="14"/>
      <c r="M1160" s="14"/>
      <c r="N1160" s="14"/>
      <c r="O1160" s="14"/>
      <c r="P1160" s="14"/>
    </row>
    <row r="1161" spans="9:16" x14ac:dyDescent="0.25">
      <c r="I1161" s="14"/>
      <c r="J1161" s="14"/>
      <c r="K1161" s="14"/>
      <c r="L1161" s="14"/>
      <c r="M1161" s="14"/>
      <c r="N1161" s="14"/>
      <c r="O1161" s="14"/>
      <c r="P1161" s="14"/>
    </row>
    <row r="1162" spans="9:16" x14ac:dyDescent="0.25">
      <c r="I1162" s="14"/>
      <c r="J1162" s="14"/>
      <c r="K1162" s="14"/>
      <c r="L1162" s="14"/>
      <c r="M1162" s="14"/>
      <c r="N1162" s="14"/>
      <c r="O1162" s="14"/>
      <c r="P1162" s="14"/>
    </row>
    <row r="1163" spans="9:16" x14ac:dyDescent="0.25">
      <c r="I1163" s="14"/>
      <c r="J1163" s="14"/>
      <c r="K1163" s="14"/>
      <c r="L1163" s="14"/>
      <c r="M1163" s="14"/>
      <c r="N1163" s="14"/>
      <c r="O1163" s="14"/>
      <c r="P1163" s="14"/>
    </row>
    <row r="1164" spans="9:16" x14ac:dyDescent="0.25">
      <c r="I1164" s="14"/>
      <c r="J1164" s="14"/>
      <c r="K1164" s="14"/>
      <c r="L1164" s="14"/>
      <c r="M1164" s="14"/>
      <c r="N1164" s="14"/>
      <c r="O1164" s="14"/>
      <c r="P1164" s="14"/>
    </row>
    <row r="1165" spans="9:16" x14ac:dyDescent="0.25">
      <c r="I1165" s="14"/>
      <c r="J1165" s="14"/>
      <c r="K1165" s="14"/>
      <c r="L1165" s="14"/>
      <c r="M1165" s="14"/>
      <c r="N1165" s="14"/>
      <c r="O1165" s="14"/>
      <c r="P1165" s="14"/>
    </row>
    <row r="1166" spans="9:16" x14ac:dyDescent="0.25">
      <c r="I1166" s="14"/>
      <c r="J1166" s="14"/>
      <c r="K1166" s="14"/>
      <c r="L1166" s="14"/>
      <c r="M1166" s="14"/>
      <c r="N1166" s="14"/>
      <c r="O1166" s="14"/>
      <c r="P1166" s="14"/>
    </row>
    <row r="1167" spans="9:16" x14ac:dyDescent="0.25">
      <c r="I1167" s="14"/>
      <c r="J1167" s="14"/>
      <c r="K1167" s="14"/>
      <c r="L1167" s="14"/>
      <c r="M1167" s="14"/>
      <c r="N1167" s="14"/>
      <c r="O1167" s="14"/>
      <c r="P1167" s="14"/>
    </row>
    <row r="1168" spans="9:16" x14ac:dyDescent="0.25">
      <c r="I1168" s="14"/>
      <c r="J1168" s="14"/>
      <c r="K1168" s="14"/>
      <c r="L1168" s="14"/>
      <c r="M1168" s="14"/>
      <c r="N1168" s="14"/>
      <c r="O1168" s="14"/>
      <c r="P1168" s="14"/>
    </row>
    <row r="1169" spans="9:16" x14ac:dyDescent="0.25">
      <c r="I1169" s="14"/>
      <c r="J1169" s="14"/>
      <c r="K1169" s="14"/>
      <c r="L1169" s="14"/>
      <c r="M1169" s="14"/>
      <c r="N1169" s="14"/>
      <c r="O1169" s="14"/>
      <c r="P1169" s="14"/>
    </row>
    <row r="1170" spans="9:16" x14ac:dyDescent="0.25">
      <c r="I1170" s="14"/>
      <c r="J1170" s="14"/>
      <c r="K1170" s="14"/>
      <c r="L1170" s="14"/>
      <c r="M1170" s="14"/>
      <c r="N1170" s="14"/>
      <c r="O1170" s="14"/>
      <c r="P1170" s="14"/>
    </row>
    <row r="1171" spans="9:16" x14ac:dyDescent="0.25">
      <c r="I1171" s="14"/>
      <c r="J1171" s="14"/>
      <c r="K1171" s="14"/>
      <c r="L1171" s="14"/>
      <c r="M1171" s="14"/>
      <c r="N1171" s="14"/>
      <c r="O1171" s="14"/>
      <c r="P1171" s="14"/>
    </row>
    <row r="1172" spans="9:16" x14ac:dyDescent="0.25">
      <c r="I1172" s="14"/>
      <c r="J1172" s="14"/>
      <c r="K1172" s="14"/>
      <c r="L1172" s="14"/>
      <c r="M1172" s="14"/>
      <c r="N1172" s="14"/>
      <c r="O1172" s="14"/>
      <c r="P1172" s="14"/>
    </row>
    <row r="1173" spans="9:16" x14ac:dyDescent="0.25">
      <c r="I1173" s="14"/>
      <c r="J1173" s="14"/>
      <c r="K1173" s="14"/>
      <c r="L1173" s="14"/>
      <c r="M1173" s="14"/>
      <c r="N1173" s="14"/>
      <c r="O1173" s="14"/>
      <c r="P1173" s="14"/>
    </row>
    <row r="1174" spans="9:16" x14ac:dyDescent="0.25">
      <c r="I1174" s="14"/>
      <c r="J1174" s="14"/>
      <c r="K1174" s="14"/>
      <c r="L1174" s="14"/>
      <c r="M1174" s="14"/>
      <c r="N1174" s="14"/>
      <c r="O1174" s="14"/>
      <c r="P1174" s="14"/>
    </row>
    <row r="1175" spans="9:16" x14ac:dyDescent="0.25">
      <c r="I1175" s="14"/>
      <c r="J1175" s="14"/>
      <c r="K1175" s="14"/>
      <c r="L1175" s="14"/>
      <c r="M1175" s="14"/>
      <c r="N1175" s="14"/>
      <c r="O1175" s="14"/>
      <c r="P1175" s="14"/>
    </row>
    <row r="1176" spans="9:16" x14ac:dyDescent="0.25">
      <c r="I1176" s="14"/>
      <c r="J1176" s="14"/>
      <c r="K1176" s="14"/>
      <c r="L1176" s="14"/>
      <c r="M1176" s="14"/>
      <c r="N1176" s="14"/>
      <c r="O1176" s="14"/>
      <c r="P1176" s="14"/>
    </row>
    <row r="1177" spans="9:16" x14ac:dyDescent="0.25">
      <c r="I1177" s="14"/>
      <c r="J1177" s="14"/>
      <c r="K1177" s="14"/>
      <c r="L1177" s="14"/>
      <c r="M1177" s="14"/>
      <c r="N1177" s="14"/>
      <c r="O1177" s="14"/>
      <c r="P1177" s="14"/>
    </row>
    <row r="1178" spans="9:16" x14ac:dyDescent="0.25">
      <c r="I1178" s="14"/>
      <c r="J1178" s="14"/>
      <c r="K1178" s="14"/>
      <c r="L1178" s="14"/>
      <c r="M1178" s="14"/>
      <c r="N1178" s="14"/>
      <c r="O1178" s="14"/>
      <c r="P1178" s="14"/>
    </row>
    <row r="1179" spans="9:16" x14ac:dyDescent="0.25">
      <c r="I1179" s="14"/>
      <c r="J1179" s="14"/>
      <c r="K1179" s="14"/>
      <c r="L1179" s="14"/>
      <c r="M1179" s="14"/>
      <c r="N1179" s="14"/>
      <c r="O1179" s="14"/>
      <c r="P1179" s="14"/>
    </row>
    <row r="1180" spans="9:16" x14ac:dyDescent="0.25">
      <c r="I1180" s="14"/>
      <c r="J1180" s="14"/>
      <c r="K1180" s="14"/>
      <c r="L1180" s="14"/>
      <c r="M1180" s="14"/>
      <c r="N1180" s="14"/>
      <c r="O1180" s="14"/>
      <c r="P1180" s="14"/>
    </row>
    <row r="1181" spans="9:16" x14ac:dyDescent="0.25">
      <c r="I1181" s="14"/>
      <c r="J1181" s="14"/>
      <c r="K1181" s="14"/>
      <c r="L1181" s="14"/>
      <c r="M1181" s="14"/>
      <c r="N1181" s="14"/>
      <c r="O1181" s="14"/>
      <c r="P1181" s="14"/>
    </row>
    <row r="1182" spans="9:16" x14ac:dyDescent="0.25">
      <c r="I1182" s="14"/>
      <c r="J1182" s="14"/>
      <c r="K1182" s="14"/>
      <c r="L1182" s="14"/>
      <c r="M1182" s="14"/>
      <c r="N1182" s="14"/>
      <c r="O1182" s="14"/>
      <c r="P1182" s="14"/>
    </row>
    <row r="1183" spans="9:16" x14ac:dyDescent="0.25">
      <c r="I1183" s="14"/>
      <c r="J1183" s="14"/>
      <c r="K1183" s="14"/>
      <c r="L1183" s="14"/>
      <c r="M1183" s="14"/>
      <c r="N1183" s="14"/>
      <c r="O1183" s="14"/>
      <c r="P1183" s="14"/>
    </row>
    <row r="1184" spans="9:16" x14ac:dyDescent="0.25">
      <c r="I1184" s="14"/>
      <c r="J1184" s="14"/>
      <c r="K1184" s="14"/>
      <c r="L1184" s="14"/>
      <c r="M1184" s="14"/>
      <c r="N1184" s="14"/>
      <c r="O1184" s="14"/>
      <c r="P1184" s="14"/>
    </row>
    <row r="1185" spans="9:16" x14ac:dyDescent="0.25">
      <c r="I1185" s="14"/>
      <c r="J1185" s="14"/>
      <c r="K1185" s="14"/>
      <c r="L1185" s="14"/>
      <c r="M1185" s="14"/>
      <c r="N1185" s="14"/>
      <c r="O1185" s="14"/>
      <c r="P1185" s="14"/>
    </row>
    <row r="1186" spans="9:16" x14ac:dyDescent="0.25">
      <c r="I1186" s="14"/>
      <c r="J1186" s="14"/>
      <c r="K1186" s="14"/>
      <c r="L1186" s="14"/>
      <c r="M1186" s="14"/>
      <c r="N1186" s="14"/>
      <c r="O1186" s="14"/>
      <c r="P1186" s="14"/>
    </row>
    <row r="1187" spans="9:16" x14ac:dyDescent="0.25">
      <c r="I1187" s="14"/>
      <c r="J1187" s="14"/>
      <c r="K1187" s="14"/>
      <c r="L1187" s="14"/>
      <c r="M1187" s="14"/>
      <c r="N1187" s="14"/>
      <c r="O1187" s="14"/>
      <c r="P1187" s="14"/>
    </row>
    <row r="1188" spans="9:16" x14ac:dyDescent="0.25">
      <c r="I1188" s="14"/>
      <c r="J1188" s="14"/>
      <c r="K1188" s="14"/>
      <c r="L1188" s="14"/>
      <c r="M1188" s="14"/>
      <c r="N1188" s="14"/>
      <c r="O1188" s="14"/>
      <c r="P1188" s="14"/>
    </row>
    <row r="1189" spans="9:16" x14ac:dyDescent="0.25">
      <c r="I1189" s="14"/>
      <c r="J1189" s="14"/>
      <c r="K1189" s="14"/>
      <c r="L1189" s="14"/>
      <c r="M1189" s="14"/>
      <c r="N1189" s="14"/>
      <c r="O1189" s="14"/>
      <c r="P1189" s="14"/>
    </row>
    <row r="1190" spans="9:16" x14ac:dyDescent="0.25">
      <c r="I1190" s="14"/>
      <c r="J1190" s="14"/>
      <c r="K1190" s="14"/>
      <c r="L1190" s="14"/>
      <c r="M1190" s="14"/>
      <c r="N1190" s="14"/>
      <c r="O1190" s="14"/>
      <c r="P1190" s="14"/>
    </row>
    <row r="1191" spans="9:16" x14ac:dyDescent="0.25">
      <c r="I1191" s="14"/>
      <c r="J1191" s="14"/>
      <c r="K1191" s="14"/>
      <c r="L1191" s="14"/>
      <c r="M1191" s="14"/>
      <c r="N1191" s="14"/>
      <c r="O1191" s="14"/>
      <c r="P1191" s="14"/>
    </row>
    <row r="1192" spans="9:16" x14ac:dyDescent="0.25">
      <c r="I1192" s="14"/>
      <c r="J1192" s="14"/>
      <c r="K1192" s="14"/>
      <c r="L1192" s="14"/>
      <c r="M1192" s="14"/>
      <c r="N1192" s="14"/>
      <c r="O1192" s="14"/>
      <c r="P1192" s="14"/>
    </row>
    <row r="1193" spans="9:16" x14ac:dyDescent="0.25">
      <c r="I1193" s="14"/>
      <c r="J1193" s="14"/>
      <c r="K1193" s="14"/>
      <c r="L1193" s="14"/>
      <c r="M1193" s="14"/>
      <c r="N1193" s="14"/>
      <c r="O1193" s="14"/>
      <c r="P1193" s="14"/>
    </row>
    <row r="1194" spans="9:16" x14ac:dyDescent="0.25">
      <c r="I1194" s="14"/>
      <c r="J1194" s="14"/>
      <c r="K1194" s="14"/>
      <c r="L1194" s="14"/>
      <c r="M1194" s="14"/>
      <c r="N1194" s="14"/>
      <c r="O1194" s="14"/>
      <c r="P1194" s="14"/>
    </row>
    <row r="1195" spans="9:16" x14ac:dyDescent="0.25">
      <c r="I1195" s="14"/>
      <c r="J1195" s="14"/>
      <c r="K1195" s="14"/>
      <c r="L1195" s="14"/>
      <c r="M1195" s="14"/>
      <c r="N1195" s="14"/>
      <c r="O1195" s="14"/>
      <c r="P1195" s="14"/>
    </row>
    <row r="1196" spans="9:16" x14ac:dyDescent="0.25">
      <c r="I1196" s="14"/>
      <c r="J1196" s="14"/>
      <c r="K1196" s="14"/>
      <c r="L1196" s="14"/>
      <c r="M1196" s="14"/>
      <c r="N1196" s="14"/>
      <c r="O1196" s="14"/>
      <c r="P1196" s="14"/>
    </row>
    <row r="1197" spans="9:16" x14ac:dyDescent="0.25">
      <c r="I1197" s="14"/>
      <c r="J1197" s="14"/>
      <c r="K1197" s="14"/>
      <c r="L1197" s="14"/>
      <c r="M1197" s="14"/>
      <c r="N1197" s="14"/>
      <c r="O1197" s="14"/>
      <c r="P1197" s="14"/>
    </row>
    <row r="1198" spans="9:16" x14ac:dyDescent="0.25">
      <c r="I1198" s="14"/>
      <c r="J1198" s="14"/>
      <c r="K1198" s="14"/>
      <c r="L1198" s="14"/>
      <c r="M1198" s="14"/>
      <c r="N1198" s="14"/>
      <c r="O1198" s="14"/>
      <c r="P1198" s="14"/>
    </row>
    <row r="1199" spans="9:16" x14ac:dyDescent="0.25">
      <c r="I1199" s="14"/>
      <c r="J1199" s="14"/>
      <c r="K1199" s="14"/>
      <c r="L1199" s="14"/>
      <c r="M1199" s="14"/>
      <c r="N1199" s="14"/>
      <c r="O1199" s="14"/>
      <c r="P1199" s="14"/>
    </row>
    <row r="1200" spans="9:16" x14ac:dyDescent="0.25">
      <c r="I1200" s="14"/>
      <c r="J1200" s="14"/>
      <c r="K1200" s="14"/>
      <c r="L1200" s="14"/>
      <c r="M1200" s="14"/>
      <c r="N1200" s="14"/>
      <c r="O1200" s="14"/>
      <c r="P1200" s="14"/>
    </row>
    <row r="1201" spans="9:16" x14ac:dyDescent="0.25">
      <c r="I1201" s="14"/>
      <c r="J1201" s="14"/>
      <c r="K1201" s="14"/>
      <c r="L1201" s="14"/>
      <c r="M1201" s="14"/>
      <c r="N1201" s="14"/>
      <c r="O1201" s="14"/>
      <c r="P1201" s="14"/>
    </row>
    <row r="1202" spans="9:16" x14ac:dyDescent="0.25">
      <c r="I1202" s="14"/>
      <c r="J1202" s="14"/>
      <c r="K1202" s="14"/>
      <c r="L1202" s="14"/>
      <c r="M1202" s="14"/>
      <c r="N1202" s="14"/>
      <c r="O1202" s="14"/>
      <c r="P1202" s="14"/>
    </row>
    <row r="1203" spans="9:16" x14ac:dyDescent="0.25">
      <c r="I1203" s="14"/>
      <c r="J1203" s="14"/>
      <c r="K1203" s="14"/>
      <c r="L1203" s="14"/>
      <c r="M1203" s="14"/>
      <c r="N1203" s="14"/>
      <c r="O1203" s="14"/>
      <c r="P1203" s="14"/>
    </row>
    <row r="1204" spans="9:16" x14ac:dyDescent="0.25">
      <c r="I1204" s="14"/>
      <c r="J1204" s="14"/>
      <c r="K1204" s="14"/>
      <c r="L1204" s="14"/>
      <c r="M1204" s="14"/>
      <c r="N1204" s="14"/>
      <c r="O1204" s="14"/>
      <c r="P1204" s="14"/>
    </row>
    <row r="1205" spans="9:16" x14ac:dyDescent="0.25">
      <c r="I1205" s="14"/>
      <c r="J1205" s="14"/>
      <c r="K1205" s="14"/>
      <c r="L1205" s="14"/>
      <c r="M1205" s="14"/>
      <c r="N1205" s="14"/>
      <c r="O1205" s="14"/>
      <c r="P1205" s="14"/>
    </row>
    <row r="1206" spans="9:16" x14ac:dyDescent="0.25">
      <c r="I1206" s="14"/>
      <c r="J1206" s="14"/>
      <c r="K1206" s="14"/>
      <c r="L1206" s="14"/>
      <c r="M1206" s="14"/>
      <c r="N1206" s="14"/>
      <c r="O1206" s="14"/>
      <c r="P1206" s="14"/>
    </row>
    <row r="1207" spans="9:16" x14ac:dyDescent="0.25">
      <c r="I1207" s="14"/>
      <c r="J1207" s="14"/>
      <c r="K1207" s="14"/>
      <c r="L1207" s="14"/>
      <c r="M1207" s="14"/>
      <c r="N1207" s="14"/>
      <c r="O1207" s="14"/>
      <c r="P1207" s="14"/>
    </row>
    <row r="1208" spans="9:16" x14ac:dyDescent="0.25">
      <c r="I1208" s="14"/>
      <c r="J1208" s="14"/>
      <c r="K1208" s="14"/>
      <c r="L1208" s="14"/>
      <c r="M1208" s="14"/>
      <c r="N1208" s="14"/>
      <c r="O1208" s="14"/>
      <c r="P1208" s="14"/>
    </row>
    <row r="1209" spans="9:16" x14ac:dyDescent="0.25">
      <c r="I1209" s="14"/>
      <c r="J1209" s="14"/>
      <c r="K1209" s="14"/>
      <c r="L1209" s="14"/>
      <c r="M1209" s="14"/>
      <c r="N1209" s="14"/>
      <c r="O1209" s="14"/>
      <c r="P1209" s="14"/>
    </row>
    <row r="1210" spans="9:16" x14ac:dyDescent="0.25">
      <c r="I1210" s="14"/>
      <c r="J1210" s="14"/>
      <c r="K1210" s="14"/>
      <c r="L1210" s="14"/>
      <c r="M1210" s="14"/>
      <c r="N1210" s="14"/>
      <c r="O1210" s="14"/>
      <c r="P1210" s="14"/>
    </row>
    <row r="1211" spans="9:16" x14ac:dyDescent="0.25">
      <c r="I1211" s="14"/>
      <c r="J1211" s="14"/>
      <c r="K1211" s="14"/>
      <c r="L1211" s="14"/>
      <c r="M1211" s="14"/>
      <c r="N1211" s="14"/>
      <c r="O1211" s="14"/>
      <c r="P1211" s="14"/>
    </row>
    <row r="1212" spans="9:16" x14ac:dyDescent="0.25">
      <c r="I1212" s="14"/>
      <c r="J1212" s="14"/>
      <c r="K1212" s="14"/>
      <c r="L1212" s="14"/>
      <c r="M1212" s="14"/>
      <c r="N1212" s="14"/>
      <c r="O1212" s="14"/>
      <c r="P1212" s="14"/>
    </row>
    <row r="1213" spans="9:16" x14ac:dyDescent="0.25">
      <c r="I1213" s="14"/>
      <c r="J1213" s="14"/>
      <c r="K1213" s="14"/>
      <c r="L1213" s="14"/>
      <c r="M1213" s="14"/>
      <c r="N1213" s="14"/>
      <c r="O1213" s="14"/>
      <c r="P1213" s="14"/>
    </row>
    <row r="1214" spans="9:16" x14ac:dyDescent="0.25">
      <c r="I1214" s="14"/>
      <c r="J1214" s="14"/>
      <c r="K1214" s="14"/>
      <c r="L1214" s="14"/>
      <c r="M1214" s="14"/>
      <c r="N1214" s="14"/>
      <c r="O1214" s="14"/>
      <c r="P1214" s="14"/>
    </row>
    <row r="1215" spans="9:16" x14ac:dyDescent="0.25">
      <c r="I1215" s="14"/>
      <c r="J1215" s="14"/>
      <c r="K1215" s="14"/>
      <c r="L1215" s="14"/>
      <c r="M1215" s="14"/>
      <c r="N1215" s="14"/>
      <c r="O1215" s="14"/>
      <c r="P1215" s="14"/>
    </row>
    <row r="1216" spans="9:16" x14ac:dyDescent="0.25">
      <c r="I1216" s="14"/>
      <c r="J1216" s="14"/>
      <c r="K1216" s="14"/>
      <c r="L1216" s="14"/>
      <c r="M1216" s="14"/>
      <c r="N1216" s="14"/>
      <c r="O1216" s="14"/>
      <c r="P1216" s="14"/>
    </row>
    <row r="1217" spans="9:16" x14ac:dyDescent="0.25">
      <c r="I1217" s="14"/>
      <c r="J1217" s="14"/>
      <c r="K1217" s="14"/>
      <c r="L1217" s="14"/>
      <c r="M1217" s="14"/>
      <c r="N1217" s="14"/>
      <c r="O1217" s="14"/>
      <c r="P1217" s="14"/>
    </row>
    <row r="1218" spans="9:16" x14ac:dyDescent="0.25">
      <c r="I1218" s="14"/>
      <c r="J1218" s="14"/>
      <c r="K1218" s="14"/>
      <c r="L1218" s="14"/>
      <c r="M1218" s="14"/>
      <c r="N1218" s="14"/>
      <c r="O1218" s="14"/>
      <c r="P1218" s="14"/>
    </row>
    <row r="1219" spans="9:16" x14ac:dyDescent="0.25">
      <c r="I1219" s="14"/>
      <c r="J1219" s="14"/>
      <c r="K1219" s="14"/>
      <c r="L1219" s="14"/>
      <c r="M1219" s="14"/>
      <c r="N1219" s="14"/>
      <c r="O1219" s="14"/>
      <c r="P1219" s="14"/>
    </row>
    <row r="1220" spans="9:16" x14ac:dyDescent="0.25">
      <c r="I1220" s="14"/>
      <c r="J1220" s="14"/>
      <c r="K1220" s="14"/>
      <c r="L1220" s="14"/>
      <c r="M1220" s="14"/>
      <c r="N1220" s="14"/>
      <c r="O1220" s="14"/>
      <c r="P1220" s="14"/>
    </row>
    <row r="1221" spans="9:16" x14ac:dyDescent="0.25">
      <c r="I1221" s="14"/>
      <c r="J1221" s="14"/>
      <c r="K1221" s="14"/>
      <c r="L1221" s="14"/>
      <c r="M1221" s="14"/>
      <c r="N1221" s="14"/>
      <c r="O1221" s="14"/>
      <c r="P1221" s="14"/>
    </row>
    <row r="1222" spans="9:16" x14ac:dyDescent="0.25">
      <c r="I1222" s="14"/>
      <c r="J1222" s="14"/>
      <c r="K1222" s="14"/>
      <c r="L1222" s="14"/>
      <c r="M1222" s="14"/>
      <c r="N1222" s="14"/>
      <c r="O1222" s="14"/>
      <c r="P1222" s="14"/>
    </row>
    <row r="1223" spans="9:16" x14ac:dyDescent="0.25">
      <c r="I1223" s="14"/>
      <c r="J1223" s="14"/>
      <c r="K1223" s="14"/>
      <c r="L1223" s="14"/>
      <c r="M1223" s="14"/>
      <c r="N1223" s="14"/>
      <c r="O1223" s="14"/>
      <c r="P1223" s="14"/>
    </row>
    <row r="1224" spans="9:16" x14ac:dyDescent="0.25">
      <c r="I1224" s="14"/>
      <c r="J1224" s="14"/>
      <c r="K1224" s="14"/>
      <c r="L1224" s="14"/>
      <c r="M1224" s="14"/>
      <c r="N1224" s="14"/>
      <c r="O1224" s="14"/>
      <c r="P1224" s="14"/>
    </row>
    <row r="1225" spans="9:16" x14ac:dyDescent="0.25">
      <c r="I1225" s="14"/>
      <c r="J1225" s="14"/>
      <c r="K1225" s="14"/>
      <c r="L1225" s="14"/>
      <c r="M1225" s="14"/>
      <c r="N1225" s="14"/>
      <c r="O1225" s="14"/>
      <c r="P1225" s="14"/>
    </row>
    <row r="1226" spans="9:16" x14ac:dyDescent="0.25">
      <c r="I1226" s="14"/>
      <c r="J1226" s="14"/>
      <c r="K1226" s="14"/>
      <c r="L1226" s="14"/>
      <c r="M1226" s="14"/>
      <c r="N1226" s="14"/>
      <c r="O1226" s="14"/>
      <c r="P1226" s="14"/>
    </row>
    <row r="1227" spans="9:16" x14ac:dyDescent="0.25">
      <c r="I1227" s="14"/>
      <c r="J1227" s="14"/>
      <c r="K1227" s="14"/>
      <c r="L1227" s="14"/>
      <c r="M1227" s="14"/>
      <c r="N1227" s="14"/>
      <c r="O1227" s="14"/>
      <c r="P1227" s="14"/>
    </row>
    <row r="1228" spans="9:16" x14ac:dyDescent="0.25">
      <c r="I1228" s="14"/>
      <c r="J1228" s="14"/>
      <c r="K1228" s="14"/>
      <c r="L1228" s="14"/>
      <c r="M1228" s="14"/>
      <c r="N1228" s="14"/>
      <c r="O1228" s="14"/>
      <c r="P1228" s="14"/>
    </row>
    <row r="1229" spans="9:16" x14ac:dyDescent="0.25">
      <c r="I1229" s="14"/>
      <c r="J1229" s="14"/>
      <c r="K1229" s="14"/>
      <c r="L1229" s="14"/>
      <c r="M1229" s="14"/>
      <c r="N1229" s="14"/>
      <c r="O1229" s="14"/>
      <c r="P1229" s="14"/>
    </row>
    <row r="1230" spans="9:16" x14ac:dyDescent="0.25">
      <c r="I1230" s="14"/>
      <c r="J1230" s="14"/>
      <c r="K1230" s="14"/>
      <c r="L1230" s="14"/>
      <c r="M1230" s="14"/>
      <c r="N1230" s="14"/>
      <c r="O1230" s="14"/>
      <c r="P1230" s="14"/>
    </row>
    <row r="1231" spans="9:16" x14ac:dyDescent="0.25">
      <c r="I1231" s="14"/>
      <c r="J1231" s="14"/>
      <c r="K1231" s="14"/>
      <c r="L1231" s="14"/>
      <c r="M1231" s="14"/>
      <c r="N1231" s="14"/>
      <c r="O1231" s="14"/>
      <c r="P1231" s="14"/>
    </row>
    <row r="1232" spans="9:16" x14ac:dyDescent="0.25">
      <c r="I1232" s="14"/>
      <c r="J1232" s="14"/>
      <c r="K1232" s="14"/>
      <c r="L1232" s="14"/>
      <c r="M1232" s="14"/>
      <c r="N1232" s="14"/>
      <c r="O1232" s="14"/>
      <c r="P1232" s="14"/>
    </row>
    <row r="1233" spans="9:16" x14ac:dyDescent="0.25">
      <c r="I1233" s="14"/>
      <c r="J1233" s="14"/>
      <c r="K1233" s="14"/>
      <c r="L1233" s="14"/>
      <c r="M1233" s="14"/>
      <c r="N1233" s="14"/>
      <c r="O1233" s="14"/>
      <c r="P1233" s="14"/>
    </row>
    <row r="1234" spans="9:16" x14ac:dyDescent="0.25">
      <c r="I1234" s="14"/>
      <c r="J1234" s="14"/>
      <c r="K1234" s="14"/>
      <c r="L1234" s="14"/>
      <c r="M1234" s="14"/>
      <c r="N1234" s="14"/>
      <c r="O1234" s="14"/>
      <c r="P1234" s="14"/>
    </row>
    <row r="1235" spans="9:16" x14ac:dyDescent="0.25">
      <c r="I1235" s="14"/>
      <c r="J1235" s="14"/>
      <c r="K1235" s="14"/>
      <c r="L1235" s="14"/>
      <c r="M1235" s="14"/>
      <c r="N1235" s="14"/>
      <c r="O1235" s="14"/>
      <c r="P1235" s="14"/>
    </row>
    <row r="1236" spans="9:16" x14ac:dyDescent="0.25">
      <c r="I1236" s="14"/>
      <c r="J1236" s="14"/>
      <c r="K1236" s="14"/>
      <c r="L1236" s="14"/>
      <c r="M1236" s="14"/>
      <c r="N1236" s="14"/>
      <c r="O1236" s="14"/>
      <c r="P1236" s="14"/>
    </row>
    <row r="1237" spans="9:16" x14ac:dyDescent="0.25">
      <c r="I1237" s="14"/>
      <c r="J1237" s="14"/>
      <c r="K1237" s="14"/>
      <c r="L1237" s="14"/>
      <c r="M1237" s="14"/>
      <c r="N1237" s="14"/>
      <c r="O1237" s="14"/>
      <c r="P1237" s="14"/>
    </row>
    <row r="1238" spans="9:16" x14ac:dyDescent="0.25">
      <c r="I1238" s="14"/>
      <c r="J1238" s="14"/>
      <c r="K1238" s="14"/>
      <c r="L1238" s="14"/>
      <c r="M1238" s="14"/>
      <c r="N1238" s="14"/>
      <c r="O1238" s="14"/>
      <c r="P1238" s="14"/>
    </row>
    <row r="1239" spans="9:16" x14ac:dyDescent="0.25">
      <c r="I1239" s="14"/>
      <c r="J1239" s="14"/>
      <c r="K1239" s="14"/>
      <c r="L1239" s="14"/>
      <c r="M1239" s="14"/>
      <c r="N1239" s="14"/>
      <c r="O1239" s="14"/>
      <c r="P1239" s="14"/>
    </row>
    <row r="1240" spans="9:16" x14ac:dyDescent="0.25">
      <c r="I1240" s="14"/>
      <c r="J1240" s="14"/>
      <c r="K1240" s="14"/>
      <c r="L1240" s="14"/>
      <c r="M1240" s="14"/>
      <c r="N1240" s="14"/>
      <c r="O1240" s="14"/>
      <c r="P1240" s="14"/>
    </row>
    <row r="1241" spans="9:16" x14ac:dyDescent="0.25">
      <c r="I1241" s="14"/>
      <c r="J1241" s="14"/>
      <c r="K1241" s="14"/>
      <c r="L1241" s="14"/>
      <c r="M1241" s="14"/>
      <c r="N1241" s="14"/>
      <c r="O1241" s="14"/>
      <c r="P1241" s="14"/>
    </row>
    <row r="1242" spans="9:16" x14ac:dyDescent="0.25">
      <c r="I1242" s="14"/>
      <c r="J1242" s="14"/>
      <c r="K1242" s="14"/>
      <c r="L1242" s="14"/>
      <c r="M1242" s="14"/>
      <c r="N1242" s="14"/>
      <c r="O1242" s="14"/>
      <c r="P1242" s="14"/>
    </row>
    <row r="1243" spans="9:16" x14ac:dyDescent="0.25">
      <c r="I1243" s="14"/>
      <c r="J1243" s="14"/>
      <c r="K1243" s="14"/>
      <c r="L1243" s="14"/>
      <c r="M1243" s="14"/>
      <c r="N1243" s="14"/>
      <c r="O1243" s="14"/>
      <c r="P1243" s="14"/>
    </row>
    <row r="1244" spans="9:16" x14ac:dyDescent="0.25">
      <c r="I1244" s="14"/>
      <c r="J1244" s="14"/>
      <c r="K1244" s="14"/>
      <c r="L1244" s="14"/>
      <c r="M1244" s="14"/>
      <c r="N1244" s="14"/>
      <c r="O1244" s="14"/>
      <c r="P1244" s="14"/>
    </row>
    <row r="1245" spans="9:16" x14ac:dyDescent="0.25">
      <c r="I1245" s="14"/>
      <c r="J1245" s="14"/>
      <c r="K1245" s="14"/>
      <c r="L1245" s="14"/>
      <c r="M1245" s="14"/>
      <c r="N1245" s="14"/>
      <c r="O1245" s="14"/>
      <c r="P1245" s="14"/>
    </row>
    <row r="1246" spans="9:16" x14ac:dyDescent="0.25">
      <c r="I1246" s="14"/>
      <c r="J1246" s="14"/>
      <c r="K1246" s="14"/>
      <c r="L1246" s="14"/>
      <c r="M1246" s="14"/>
      <c r="N1246" s="14"/>
      <c r="O1246" s="14"/>
      <c r="P1246" s="14"/>
    </row>
    <row r="1247" spans="9:16" x14ac:dyDescent="0.25">
      <c r="I1247" s="14"/>
      <c r="J1247" s="14"/>
      <c r="K1247" s="14"/>
      <c r="L1247" s="14"/>
      <c r="M1247" s="14"/>
      <c r="N1247" s="14"/>
      <c r="O1247" s="14"/>
      <c r="P1247" s="14"/>
    </row>
    <row r="1248" spans="9:16" x14ac:dyDescent="0.25">
      <c r="I1248" s="14"/>
      <c r="J1248" s="14"/>
      <c r="K1248" s="14"/>
      <c r="L1248" s="14"/>
      <c r="M1248" s="14"/>
      <c r="N1248" s="14"/>
      <c r="O1248" s="14"/>
      <c r="P1248" s="14"/>
    </row>
    <row r="1249" spans="9:16" x14ac:dyDescent="0.25">
      <c r="I1249" s="14"/>
      <c r="J1249" s="14"/>
      <c r="K1249" s="14"/>
      <c r="L1249" s="14"/>
      <c r="M1249" s="14"/>
      <c r="N1249" s="14"/>
      <c r="O1249" s="14"/>
      <c r="P1249" s="14"/>
    </row>
    <row r="1250" spans="9:16" x14ac:dyDescent="0.25">
      <c r="I1250" s="14"/>
      <c r="J1250" s="14"/>
      <c r="K1250" s="14"/>
      <c r="L1250" s="14"/>
      <c r="M1250" s="14"/>
      <c r="N1250" s="14"/>
      <c r="O1250" s="14"/>
      <c r="P1250" s="14"/>
    </row>
    <row r="1251" spans="9:16" x14ac:dyDescent="0.25">
      <c r="I1251" s="14"/>
      <c r="J1251" s="14"/>
      <c r="K1251" s="14"/>
      <c r="L1251" s="14"/>
      <c r="M1251" s="14"/>
      <c r="N1251" s="14"/>
      <c r="O1251" s="14"/>
      <c r="P1251" s="14"/>
    </row>
    <row r="1252" spans="9:16" x14ac:dyDescent="0.25">
      <c r="I1252" s="14"/>
      <c r="J1252" s="14"/>
      <c r="K1252" s="14"/>
      <c r="L1252" s="14"/>
      <c r="M1252" s="14"/>
      <c r="N1252" s="14"/>
      <c r="O1252" s="14"/>
      <c r="P1252" s="14"/>
    </row>
    <row r="1253" spans="9:16" x14ac:dyDescent="0.25">
      <c r="I1253" s="14"/>
      <c r="J1253" s="14"/>
      <c r="K1253" s="14"/>
      <c r="L1253" s="14"/>
      <c r="M1253" s="14"/>
      <c r="N1253" s="14"/>
      <c r="O1253" s="14"/>
      <c r="P1253" s="14"/>
    </row>
    <row r="1254" spans="9:16" x14ac:dyDescent="0.25">
      <c r="I1254" s="14"/>
      <c r="J1254" s="14"/>
      <c r="K1254" s="14"/>
      <c r="L1254" s="14"/>
      <c r="M1254" s="14"/>
      <c r="N1254" s="14"/>
      <c r="O1254" s="14"/>
      <c r="P1254" s="14"/>
    </row>
    <row r="1255" spans="9:16" x14ac:dyDescent="0.25">
      <c r="I1255" s="14"/>
      <c r="J1255" s="14"/>
      <c r="K1255" s="14"/>
      <c r="L1255" s="14"/>
      <c r="M1255" s="14"/>
      <c r="N1255" s="14"/>
      <c r="O1255" s="14"/>
      <c r="P1255" s="14"/>
    </row>
    <row r="1256" spans="9:16" x14ac:dyDescent="0.25">
      <c r="I1256" s="14"/>
      <c r="J1256" s="14"/>
      <c r="K1256" s="14"/>
      <c r="L1256" s="14"/>
      <c r="M1256" s="14"/>
      <c r="N1256" s="14"/>
      <c r="O1256" s="14"/>
      <c r="P1256" s="14"/>
    </row>
    <row r="1257" spans="9:16" x14ac:dyDescent="0.25">
      <c r="I1257" s="14"/>
      <c r="J1257" s="14"/>
      <c r="K1257" s="14"/>
      <c r="L1257" s="14"/>
      <c r="M1257" s="14"/>
      <c r="N1257" s="14"/>
      <c r="O1257" s="14"/>
      <c r="P1257" s="14"/>
    </row>
    <row r="1258" spans="9:16" x14ac:dyDescent="0.25">
      <c r="I1258" s="14"/>
      <c r="J1258" s="14"/>
      <c r="K1258" s="14"/>
      <c r="L1258" s="14"/>
      <c r="M1258" s="14"/>
      <c r="N1258" s="14"/>
      <c r="O1258" s="14"/>
      <c r="P1258" s="14"/>
    </row>
    <row r="1259" spans="9:16" x14ac:dyDescent="0.25">
      <c r="I1259" s="14"/>
      <c r="J1259" s="14"/>
      <c r="K1259" s="14"/>
      <c r="L1259" s="14"/>
      <c r="M1259" s="14"/>
      <c r="N1259" s="14"/>
      <c r="O1259" s="14"/>
      <c r="P1259" s="14"/>
    </row>
    <row r="1260" spans="9:16" x14ac:dyDescent="0.25">
      <c r="I1260" s="14"/>
      <c r="J1260" s="14"/>
      <c r="K1260" s="14"/>
      <c r="L1260" s="14"/>
      <c r="M1260" s="14"/>
      <c r="N1260" s="14"/>
      <c r="O1260" s="14"/>
      <c r="P1260" s="14"/>
    </row>
    <row r="1261" spans="9:16" x14ac:dyDescent="0.25">
      <c r="I1261" s="14"/>
      <c r="J1261" s="14"/>
      <c r="K1261" s="14"/>
      <c r="L1261" s="14"/>
      <c r="M1261" s="14"/>
      <c r="N1261" s="14"/>
      <c r="O1261" s="14"/>
      <c r="P1261" s="14"/>
    </row>
    <row r="1262" spans="9:16" x14ac:dyDescent="0.25">
      <c r="I1262" s="14"/>
      <c r="J1262" s="14"/>
      <c r="K1262" s="14"/>
      <c r="L1262" s="14"/>
      <c r="M1262" s="14"/>
      <c r="N1262" s="14"/>
      <c r="O1262" s="14"/>
      <c r="P1262" s="14"/>
    </row>
    <row r="1263" spans="9:16" x14ac:dyDescent="0.25">
      <c r="I1263" s="14"/>
      <c r="J1263" s="14"/>
      <c r="K1263" s="14"/>
      <c r="L1263" s="14"/>
      <c r="M1263" s="14"/>
      <c r="N1263" s="14"/>
      <c r="O1263" s="14"/>
      <c r="P1263" s="14"/>
    </row>
    <row r="1264" spans="9:16" x14ac:dyDescent="0.25">
      <c r="I1264" s="14"/>
      <c r="J1264" s="14"/>
      <c r="K1264" s="14"/>
      <c r="L1264" s="14"/>
      <c r="M1264" s="14"/>
      <c r="N1264" s="14"/>
      <c r="O1264" s="14"/>
      <c r="P1264" s="14"/>
    </row>
    <row r="1265" spans="9:16" x14ac:dyDescent="0.25">
      <c r="I1265" s="14"/>
      <c r="J1265" s="14"/>
      <c r="K1265" s="14"/>
      <c r="L1265" s="14"/>
      <c r="M1265" s="14"/>
      <c r="N1265" s="14"/>
      <c r="O1265" s="14"/>
      <c r="P1265" s="14"/>
    </row>
    <row r="1266" spans="9:16" x14ac:dyDescent="0.25">
      <c r="I1266" s="14"/>
      <c r="J1266" s="14"/>
      <c r="K1266" s="14"/>
      <c r="L1266" s="14"/>
      <c r="M1266" s="14"/>
      <c r="N1266" s="14"/>
      <c r="O1266" s="14"/>
      <c r="P1266" s="14"/>
    </row>
    <row r="1267" spans="9:16" x14ac:dyDescent="0.25">
      <c r="I1267" s="14"/>
      <c r="J1267" s="14"/>
      <c r="K1267" s="14"/>
      <c r="L1267" s="14"/>
      <c r="M1267" s="14"/>
      <c r="N1267" s="14"/>
      <c r="O1267" s="14"/>
      <c r="P1267" s="14"/>
    </row>
    <row r="1268" spans="9:16" x14ac:dyDescent="0.25">
      <c r="I1268" s="14"/>
      <c r="J1268" s="14"/>
      <c r="K1268" s="14"/>
      <c r="L1268" s="14"/>
      <c r="M1268" s="14"/>
      <c r="N1268" s="14"/>
      <c r="O1268" s="14"/>
      <c r="P1268" s="14"/>
    </row>
    <row r="1269" spans="9:16" x14ac:dyDescent="0.25">
      <c r="I1269" s="14"/>
      <c r="J1269" s="14"/>
      <c r="K1269" s="14"/>
      <c r="L1269" s="14"/>
      <c r="M1269" s="14"/>
      <c r="N1269" s="14"/>
      <c r="O1269" s="14"/>
      <c r="P1269" s="14"/>
    </row>
    <row r="1270" spans="9:16" x14ac:dyDescent="0.25">
      <c r="I1270" s="14"/>
      <c r="J1270" s="14"/>
      <c r="K1270" s="14"/>
      <c r="L1270" s="14"/>
      <c r="M1270" s="14"/>
      <c r="N1270" s="14"/>
      <c r="O1270" s="14"/>
      <c r="P1270" s="14"/>
    </row>
    <row r="1271" spans="9:16" x14ac:dyDescent="0.25">
      <c r="I1271" s="14"/>
      <c r="J1271" s="14"/>
      <c r="K1271" s="14"/>
      <c r="L1271" s="14"/>
      <c r="M1271" s="14"/>
      <c r="N1271" s="14"/>
      <c r="O1271" s="14"/>
      <c r="P1271" s="14"/>
    </row>
    <row r="1272" spans="9:16" x14ac:dyDescent="0.25">
      <c r="I1272" s="14"/>
      <c r="J1272" s="14"/>
      <c r="K1272" s="14"/>
      <c r="L1272" s="14"/>
      <c r="M1272" s="14"/>
      <c r="N1272" s="14"/>
      <c r="O1272" s="14"/>
      <c r="P1272" s="14"/>
    </row>
    <row r="1273" spans="9:16" x14ac:dyDescent="0.25">
      <c r="I1273" s="14"/>
      <c r="J1273" s="14"/>
      <c r="K1273" s="14"/>
      <c r="L1273" s="14"/>
      <c r="M1273" s="14"/>
      <c r="N1273" s="14"/>
      <c r="O1273" s="14"/>
      <c r="P1273" s="14"/>
    </row>
    <row r="1274" spans="9:16" x14ac:dyDescent="0.25">
      <c r="I1274" s="14"/>
      <c r="J1274" s="14"/>
      <c r="K1274" s="14"/>
      <c r="L1274" s="14"/>
      <c r="M1274" s="14"/>
      <c r="N1274" s="14"/>
      <c r="O1274" s="14"/>
      <c r="P1274" s="14"/>
    </row>
    <row r="1275" spans="9:16" x14ac:dyDescent="0.25">
      <c r="I1275" s="14"/>
      <c r="J1275" s="14"/>
      <c r="K1275" s="14"/>
      <c r="L1275" s="14"/>
      <c r="M1275" s="14"/>
      <c r="N1275" s="14"/>
      <c r="O1275" s="14"/>
      <c r="P1275" s="14"/>
    </row>
    <row r="1276" spans="9:16" x14ac:dyDescent="0.25">
      <c r="I1276" s="14"/>
      <c r="J1276" s="14"/>
      <c r="K1276" s="14"/>
      <c r="L1276" s="14"/>
      <c r="M1276" s="14"/>
      <c r="N1276" s="14"/>
      <c r="O1276" s="14"/>
      <c r="P1276" s="14"/>
    </row>
    <row r="1277" spans="9:16" x14ac:dyDescent="0.25">
      <c r="I1277" s="14"/>
      <c r="J1277" s="14"/>
      <c r="K1277" s="14"/>
      <c r="L1277" s="14"/>
      <c r="M1277" s="14"/>
      <c r="N1277" s="14"/>
      <c r="O1277" s="14"/>
      <c r="P1277" s="14"/>
    </row>
    <row r="1278" spans="9:16" x14ac:dyDescent="0.25">
      <c r="I1278" s="14"/>
      <c r="J1278" s="14"/>
      <c r="K1278" s="14"/>
      <c r="L1278" s="14"/>
      <c r="M1278" s="14"/>
      <c r="N1278" s="14"/>
      <c r="O1278" s="14"/>
      <c r="P1278" s="14"/>
    </row>
    <row r="1279" spans="9:16" x14ac:dyDescent="0.25">
      <c r="I1279" s="14"/>
      <c r="J1279" s="14"/>
      <c r="K1279" s="14"/>
      <c r="L1279" s="14"/>
      <c r="M1279" s="14"/>
      <c r="N1279" s="14"/>
      <c r="O1279" s="14"/>
      <c r="P1279" s="14"/>
    </row>
    <row r="1280" spans="9:16" x14ac:dyDescent="0.25">
      <c r="I1280" s="14"/>
      <c r="J1280" s="14"/>
      <c r="K1280" s="14"/>
      <c r="L1280" s="14"/>
      <c r="M1280" s="14"/>
      <c r="N1280" s="14"/>
      <c r="O1280" s="14"/>
      <c r="P1280" s="14"/>
    </row>
    <row r="1281" spans="9:16" x14ac:dyDescent="0.25">
      <c r="I1281" s="14"/>
      <c r="J1281" s="14"/>
      <c r="K1281" s="14"/>
      <c r="L1281" s="14"/>
      <c r="M1281" s="14"/>
      <c r="N1281" s="14"/>
      <c r="O1281" s="14"/>
      <c r="P1281" s="14"/>
    </row>
    <row r="1282" spans="9:16" x14ac:dyDescent="0.25">
      <c r="I1282" s="14"/>
      <c r="J1282" s="14"/>
      <c r="K1282" s="14"/>
      <c r="L1282" s="14"/>
      <c r="M1282" s="14"/>
      <c r="N1282" s="14"/>
      <c r="O1282" s="14"/>
      <c r="P1282" s="14"/>
    </row>
    <row r="1283" spans="9:16" x14ac:dyDescent="0.25">
      <c r="I1283" s="14"/>
      <c r="J1283" s="14"/>
      <c r="K1283" s="14"/>
      <c r="L1283" s="14"/>
      <c r="M1283" s="14"/>
      <c r="N1283" s="14"/>
      <c r="O1283" s="14"/>
      <c r="P1283" s="14"/>
    </row>
    <row r="1284" spans="9:16" x14ac:dyDescent="0.25">
      <c r="I1284" s="14"/>
      <c r="J1284" s="14"/>
      <c r="K1284" s="14"/>
      <c r="L1284" s="14"/>
      <c r="M1284" s="14"/>
      <c r="N1284" s="14"/>
      <c r="O1284" s="14"/>
      <c r="P1284" s="14"/>
    </row>
    <row r="1285" spans="9:16" x14ac:dyDescent="0.25">
      <c r="I1285" s="14"/>
      <c r="J1285" s="14"/>
      <c r="K1285" s="14"/>
      <c r="L1285" s="14"/>
      <c r="M1285" s="14"/>
      <c r="N1285" s="14"/>
      <c r="O1285" s="14"/>
      <c r="P1285" s="14"/>
    </row>
    <row r="1286" spans="9:16" x14ac:dyDescent="0.25">
      <c r="I1286" s="14"/>
      <c r="J1286" s="14"/>
      <c r="K1286" s="14"/>
      <c r="L1286" s="14"/>
      <c r="M1286" s="14"/>
      <c r="N1286" s="14"/>
      <c r="O1286" s="14"/>
      <c r="P1286" s="14"/>
    </row>
    <row r="1287" spans="9:16" x14ac:dyDescent="0.25">
      <c r="I1287" s="14"/>
      <c r="J1287" s="14"/>
      <c r="K1287" s="14"/>
      <c r="L1287" s="14"/>
      <c r="M1287" s="14"/>
      <c r="N1287" s="14"/>
      <c r="O1287" s="14"/>
      <c r="P1287" s="14"/>
    </row>
    <row r="1288" spans="9:16" x14ac:dyDescent="0.25">
      <c r="I1288" s="14"/>
      <c r="J1288" s="14"/>
      <c r="K1288" s="14"/>
      <c r="L1288" s="14"/>
      <c r="M1288" s="14"/>
      <c r="N1288" s="14"/>
      <c r="O1288" s="14"/>
      <c r="P1288" s="14"/>
    </row>
    <row r="1289" spans="9:16" x14ac:dyDescent="0.25">
      <c r="I1289" s="14"/>
      <c r="J1289" s="14"/>
      <c r="K1289" s="14"/>
      <c r="L1289" s="14"/>
      <c r="M1289" s="14"/>
      <c r="N1289" s="14"/>
      <c r="O1289" s="14"/>
      <c r="P1289" s="14"/>
    </row>
    <row r="1290" spans="9:16" x14ac:dyDescent="0.25">
      <c r="I1290" s="14"/>
      <c r="J1290" s="14"/>
      <c r="K1290" s="14"/>
      <c r="L1290" s="14"/>
      <c r="M1290" s="14"/>
      <c r="N1290" s="14"/>
      <c r="O1290" s="14"/>
      <c r="P1290" s="14"/>
    </row>
    <row r="1291" spans="9:16" x14ac:dyDescent="0.25">
      <c r="I1291" s="14"/>
      <c r="J1291" s="14"/>
      <c r="K1291" s="14"/>
      <c r="L1291" s="14"/>
      <c r="M1291" s="14"/>
      <c r="N1291" s="14"/>
      <c r="O1291" s="14"/>
      <c r="P1291" s="14"/>
    </row>
    <row r="1292" spans="9:16" x14ac:dyDescent="0.25">
      <c r="I1292" s="14"/>
      <c r="J1292" s="14"/>
      <c r="K1292" s="14"/>
      <c r="L1292" s="14"/>
      <c r="M1292" s="14"/>
      <c r="N1292" s="14"/>
      <c r="O1292" s="14"/>
      <c r="P1292" s="14"/>
    </row>
    <row r="1293" spans="9:16" x14ac:dyDescent="0.25">
      <c r="I1293" s="14"/>
      <c r="J1293" s="14"/>
      <c r="K1293" s="14"/>
      <c r="L1293" s="14"/>
      <c r="M1293" s="14"/>
      <c r="N1293" s="14"/>
      <c r="O1293" s="14"/>
      <c r="P1293" s="14"/>
    </row>
    <row r="1294" spans="9:16" x14ac:dyDescent="0.25">
      <c r="I1294" s="14"/>
      <c r="J1294" s="14"/>
      <c r="K1294" s="14"/>
      <c r="L1294" s="14"/>
      <c r="M1294" s="14"/>
      <c r="N1294" s="14"/>
      <c r="O1294" s="14"/>
      <c r="P1294" s="14"/>
    </row>
    <row r="1295" spans="9:16" x14ac:dyDescent="0.25">
      <c r="I1295" s="14"/>
      <c r="J1295" s="14"/>
      <c r="K1295" s="14"/>
      <c r="L1295" s="14"/>
      <c r="M1295" s="14"/>
      <c r="N1295" s="14"/>
      <c r="O1295" s="14"/>
      <c r="P1295" s="14"/>
    </row>
    <row r="1296" spans="9:16" x14ac:dyDescent="0.25">
      <c r="I1296" s="14"/>
      <c r="J1296" s="14"/>
      <c r="K1296" s="14"/>
      <c r="L1296" s="14"/>
      <c r="M1296" s="14"/>
      <c r="N1296" s="14"/>
      <c r="O1296" s="14"/>
      <c r="P1296" s="14"/>
    </row>
    <row r="1297" spans="9:16" x14ac:dyDescent="0.25">
      <c r="I1297" s="14"/>
      <c r="J1297" s="14"/>
      <c r="K1297" s="14"/>
      <c r="L1297" s="14"/>
      <c r="M1297" s="14"/>
      <c r="N1297" s="14"/>
      <c r="O1297" s="14"/>
      <c r="P1297" s="14"/>
    </row>
    <row r="1298" spans="9:16" x14ac:dyDescent="0.25">
      <c r="I1298" s="14"/>
      <c r="J1298" s="14"/>
      <c r="K1298" s="14"/>
      <c r="L1298" s="14"/>
      <c r="M1298" s="14"/>
      <c r="N1298" s="14"/>
      <c r="O1298" s="14"/>
      <c r="P1298" s="14"/>
    </row>
    <row r="1299" spans="9:16" x14ac:dyDescent="0.25">
      <c r="I1299" s="14"/>
      <c r="J1299" s="14"/>
      <c r="K1299" s="14"/>
      <c r="L1299" s="14"/>
      <c r="M1299" s="14"/>
      <c r="N1299" s="14"/>
      <c r="O1299" s="14"/>
      <c r="P1299" s="14"/>
    </row>
    <row r="1300" spans="9:16" x14ac:dyDescent="0.25">
      <c r="I1300" s="14"/>
      <c r="J1300" s="14"/>
      <c r="K1300" s="14"/>
      <c r="L1300" s="14"/>
      <c r="M1300" s="14"/>
      <c r="N1300" s="14"/>
      <c r="O1300" s="14"/>
      <c r="P1300" s="14"/>
    </row>
    <row r="1301" spans="9:16" x14ac:dyDescent="0.25">
      <c r="I1301" s="14"/>
      <c r="J1301" s="14"/>
      <c r="K1301" s="14"/>
      <c r="L1301" s="14"/>
      <c r="M1301" s="14"/>
      <c r="N1301" s="14"/>
      <c r="O1301" s="14"/>
      <c r="P1301" s="14"/>
    </row>
    <row r="1302" spans="9:16" x14ac:dyDescent="0.25">
      <c r="I1302" s="14"/>
      <c r="J1302" s="14"/>
      <c r="K1302" s="14"/>
      <c r="L1302" s="14"/>
      <c r="M1302" s="14"/>
      <c r="N1302" s="14"/>
      <c r="O1302" s="14"/>
      <c r="P1302" s="14"/>
    </row>
    <row r="1303" spans="9:16" x14ac:dyDescent="0.25">
      <c r="I1303" s="14"/>
      <c r="J1303" s="14"/>
      <c r="K1303" s="14"/>
      <c r="L1303" s="14"/>
      <c r="M1303" s="14"/>
      <c r="N1303" s="14"/>
      <c r="O1303" s="14"/>
      <c r="P1303" s="14"/>
    </row>
    <row r="1304" spans="9:16" x14ac:dyDescent="0.25">
      <c r="I1304" s="14"/>
      <c r="J1304" s="14"/>
      <c r="K1304" s="14"/>
      <c r="L1304" s="14"/>
      <c r="M1304" s="14"/>
      <c r="N1304" s="14"/>
      <c r="O1304" s="14"/>
      <c r="P1304" s="14"/>
    </row>
    <row r="1305" spans="9:16" x14ac:dyDescent="0.25">
      <c r="I1305" s="14"/>
      <c r="J1305" s="14"/>
      <c r="K1305" s="14"/>
      <c r="L1305" s="14"/>
      <c r="M1305" s="14"/>
      <c r="N1305" s="14"/>
      <c r="O1305" s="14"/>
      <c r="P1305" s="14"/>
    </row>
    <row r="1306" spans="9:16" x14ac:dyDescent="0.25">
      <c r="I1306" s="14"/>
      <c r="J1306" s="14"/>
      <c r="K1306" s="14"/>
      <c r="L1306" s="14"/>
      <c r="M1306" s="14"/>
      <c r="N1306" s="14"/>
      <c r="O1306" s="14"/>
      <c r="P1306" s="14"/>
    </row>
    <row r="1307" spans="9:16" x14ac:dyDescent="0.25">
      <c r="I1307" s="14"/>
      <c r="J1307" s="14"/>
      <c r="K1307" s="14"/>
      <c r="L1307" s="14"/>
      <c r="M1307" s="14"/>
      <c r="N1307" s="14"/>
      <c r="O1307" s="14"/>
      <c r="P1307" s="14"/>
    </row>
    <row r="1308" spans="9:16" x14ac:dyDescent="0.25">
      <c r="I1308" s="14"/>
      <c r="J1308" s="14"/>
      <c r="K1308" s="14"/>
      <c r="L1308" s="14"/>
      <c r="M1308" s="14"/>
      <c r="N1308" s="14"/>
      <c r="O1308" s="14"/>
      <c r="P1308" s="14"/>
    </row>
    <row r="1309" spans="9:16" x14ac:dyDescent="0.25">
      <c r="I1309" s="14"/>
      <c r="J1309" s="14"/>
      <c r="K1309" s="14"/>
      <c r="L1309" s="14"/>
      <c r="M1309" s="14"/>
      <c r="N1309" s="14"/>
      <c r="O1309" s="14"/>
      <c r="P1309" s="14"/>
    </row>
    <row r="1310" spans="9:16" x14ac:dyDescent="0.25">
      <c r="I1310" s="14"/>
      <c r="J1310" s="14"/>
      <c r="K1310" s="14"/>
      <c r="L1310" s="14"/>
      <c r="M1310" s="14"/>
      <c r="N1310" s="14"/>
      <c r="O1310" s="14"/>
      <c r="P1310" s="14"/>
    </row>
    <row r="1311" spans="9:16" x14ac:dyDescent="0.25">
      <c r="I1311" s="14"/>
      <c r="J1311" s="14"/>
      <c r="K1311" s="14"/>
      <c r="L1311" s="14"/>
      <c r="M1311" s="14"/>
      <c r="N1311" s="14"/>
      <c r="O1311" s="14"/>
      <c r="P1311" s="14"/>
    </row>
    <row r="1312" spans="9:16" x14ac:dyDescent="0.25">
      <c r="I1312" s="14"/>
      <c r="J1312" s="14"/>
      <c r="K1312" s="14"/>
      <c r="L1312" s="14"/>
      <c r="M1312" s="14"/>
      <c r="N1312" s="14"/>
      <c r="O1312" s="14"/>
      <c r="P1312" s="14"/>
    </row>
    <row r="1313" spans="9:16" x14ac:dyDescent="0.25">
      <c r="I1313" s="14"/>
      <c r="J1313" s="14"/>
      <c r="K1313" s="14"/>
      <c r="L1313" s="14"/>
      <c r="M1313" s="14"/>
      <c r="N1313" s="14"/>
      <c r="O1313" s="14"/>
      <c r="P1313" s="14"/>
    </row>
    <row r="1314" spans="9:16" x14ac:dyDescent="0.25">
      <c r="I1314" s="14"/>
      <c r="J1314" s="14"/>
      <c r="K1314" s="14"/>
      <c r="L1314" s="14"/>
      <c r="M1314" s="14"/>
      <c r="N1314" s="14"/>
      <c r="O1314" s="14"/>
      <c r="P1314" s="14"/>
    </row>
    <row r="1315" spans="9:16" x14ac:dyDescent="0.25">
      <c r="I1315" s="14"/>
      <c r="J1315" s="14"/>
      <c r="K1315" s="14"/>
      <c r="L1315" s="14"/>
      <c r="M1315" s="14"/>
      <c r="N1315" s="14"/>
      <c r="O1315" s="14"/>
      <c r="P1315" s="14"/>
    </row>
    <row r="1316" spans="9:16" x14ac:dyDescent="0.25">
      <c r="I1316" s="14"/>
      <c r="J1316" s="14"/>
      <c r="K1316" s="14"/>
      <c r="L1316" s="14"/>
      <c r="M1316" s="14"/>
      <c r="N1316" s="14"/>
      <c r="O1316" s="14"/>
      <c r="P1316" s="14"/>
    </row>
    <row r="1317" spans="9:16" x14ac:dyDescent="0.25">
      <c r="I1317" s="14"/>
      <c r="J1317" s="14"/>
      <c r="K1317" s="14"/>
      <c r="L1317" s="14"/>
      <c r="M1317" s="14"/>
      <c r="N1317" s="14"/>
      <c r="O1317" s="14"/>
      <c r="P1317" s="14"/>
    </row>
    <row r="1318" spans="9:16" x14ac:dyDescent="0.25">
      <c r="I1318" s="14"/>
      <c r="J1318" s="14"/>
      <c r="K1318" s="14"/>
      <c r="L1318" s="14"/>
      <c r="M1318" s="14"/>
      <c r="N1318" s="14"/>
      <c r="O1318" s="14"/>
      <c r="P1318" s="14"/>
    </row>
    <row r="1319" spans="9:16" x14ac:dyDescent="0.25">
      <c r="I1319" s="14"/>
      <c r="J1319" s="14"/>
      <c r="K1319" s="14"/>
      <c r="L1319" s="14"/>
      <c r="M1319" s="14"/>
      <c r="N1319" s="14"/>
      <c r="O1319" s="14"/>
      <c r="P1319" s="14"/>
    </row>
    <row r="1320" spans="9:16" x14ac:dyDescent="0.25">
      <c r="I1320" s="14"/>
      <c r="J1320" s="14"/>
      <c r="K1320" s="14"/>
      <c r="L1320" s="14"/>
      <c r="M1320" s="14"/>
      <c r="N1320" s="14"/>
      <c r="O1320" s="14"/>
      <c r="P1320" s="14"/>
    </row>
    <row r="1321" spans="9:16" x14ac:dyDescent="0.25">
      <c r="I1321" s="14"/>
      <c r="J1321" s="14"/>
      <c r="K1321" s="14"/>
      <c r="L1321" s="14"/>
      <c r="M1321" s="14"/>
      <c r="N1321" s="14"/>
      <c r="O1321" s="14"/>
      <c r="P1321" s="14"/>
    </row>
    <row r="1322" spans="9:16" x14ac:dyDescent="0.25">
      <c r="I1322" s="14"/>
      <c r="J1322" s="14"/>
      <c r="K1322" s="14"/>
      <c r="L1322" s="14"/>
      <c r="M1322" s="14"/>
      <c r="N1322" s="14"/>
      <c r="O1322" s="14"/>
      <c r="P1322" s="14"/>
    </row>
    <row r="1323" spans="9:16" x14ac:dyDescent="0.25">
      <c r="I1323" s="14"/>
      <c r="J1323" s="14"/>
      <c r="K1323" s="14"/>
      <c r="L1323" s="14"/>
      <c r="M1323" s="14"/>
      <c r="N1323" s="14"/>
      <c r="O1323" s="14"/>
      <c r="P1323" s="14"/>
    </row>
    <row r="1324" spans="9:16" x14ac:dyDescent="0.25">
      <c r="I1324" s="14"/>
      <c r="J1324" s="14"/>
      <c r="K1324" s="14"/>
      <c r="L1324" s="14"/>
      <c r="M1324" s="14"/>
      <c r="N1324" s="14"/>
      <c r="O1324" s="14"/>
      <c r="P1324" s="14"/>
    </row>
    <row r="1325" spans="9:16" x14ac:dyDescent="0.25">
      <c r="I1325" s="14"/>
      <c r="J1325" s="14"/>
      <c r="K1325" s="14"/>
      <c r="L1325" s="14"/>
      <c r="M1325" s="14"/>
      <c r="N1325" s="14"/>
      <c r="O1325" s="14"/>
      <c r="P1325" s="14"/>
    </row>
    <row r="1326" spans="9:16" x14ac:dyDescent="0.25">
      <c r="I1326" s="14"/>
      <c r="J1326" s="14"/>
      <c r="K1326" s="14"/>
      <c r="L1326" s="14"/>
      <c r="M1326" s="14"/>
      <c r="N1326" s="14"/>
      <c r="O1326" s="14"/>
      <c r="P1326" s="14"/>
    </row>
    <row r="1327" spans="9:16" x14ac:dyDescent="0.25">
      <c r="I1327" s="14"/>
      <c r="J1327" s="14"/>
      <c r="K1327" s="14"/>
      <c r="L1327" s="14"/>
      <c r="M1327" s="14"/>
      <c r="N1327" s="14"/>
      <c r="O1327" s="14"/>
      <c r="P1327" s="14"/>
    </row>
    <row r="1328" spans="9:16" x14ac:dyDescent="0.25">
      <c r="I1328" s="14"/>
      <c r="J1328" s="14"/>
      <c r="K1328" s="14"/>
      <c r="L1328" s="14"/>
      <c r="M1328" s="14"/>
      <c r="N1328" s="14"/>
      <c r="O1328" s="14"/>
      <c r="P1328" s="14"/>
    </row>
    <row r="1329" spans="9:16" x14ac:dyDescent="0.25">
      <c r="I1329" s="14"/>
      <c r="J1329" s="14"/>
      <c r="K1329" s="14"/>
      <c r="L1329" s="14"/>
      <c r="M1329" s="14"/>
      <c r="N1329" s="14"/>
      <c r="O1329" s="14"/>
      <c r="P1329" s="14"/>
    </row>
    <row r="1330" spans="9:16" x14ac:dyDescent="0.25">
      <c r="I1330" s="14"/>
      <c r="J1330" s="14"/>
      <c r="K1330" s="14"/>
      <c r="L1330" s="14"/>
      <c r="M1330" s="14"/>
      <c r="N1330" s="14"/>
      <c r="O1330" s="14"/>
      <c r="P1330" s="14"/>
    </row>
    <row r="1331" spans="9:16" x14ac:dyDescent="0.25">
      <c r="I1331" s="14"/>
      <c r="J1331" s="14"/>
      <c r="K1331" s="14"/>
      <c r="L1331" s="14"/>
      <c r="M1331" s="14"/>
      <c r="N1331" s="14"/>
      <c r="O1331" s="14"/>
      <c r="P1331" s="14"/>
    </row>
    <row r="1332" spans="9:16" x14ac:dyDescent="0.25">
      <c r="I1332" s="14"/>
      <c r="J1332" s="14"/>
      <c r="K1332" s="14"/>
      <c r="L1332" s="14"/>
      <c r="M1332" s="14"/>
      <c r="N1332" s="14"/>
      <c r="O1332" s="14"/>
      <c r="P1332" s="14"/>
    </row>
    <row r="1333" spans="9:16" x14ac:dyDescent="0.25">
      <c r="I1333" s="14"/>
      <c r="J1333" s="14"/>
      <c r="K1333" s="14"/>
      <c r="L1333" s="14"/>
      <c r="M1333" s="14"/>
      <c r="N1333" s="14"/>
      <c r="O1333" s="14"/>
      <c r="P1333" s="14"/>
    </row>
    <row r="1334" spans="9:16" x14ac:dyDescent="0.25">
      <c r="I1334" s="14"/>
      <c r="J1334" s="14"/>
      <c r="K1334" s="14"/>
      <c r="L1334" s="14"/>
      <c r="M1334" s="14"/>
      <c r="N1334" s="14"/>
      <c r="O1334" s="14"/>
      <c r="P1334" s="14"/>
    </row>
    <row r="1335" spans="9:16" x14ac:dyDescent="0.25">
      <c r="I1335" s="14"/>
      <c r="J1335" s="14"/>
      <c r="K1335" s="14"/>
      <c r="L1335" s="14"/>
      <c r="M1335" s="14"/>
      <c r="N1335" s="14"/>
      <c r="O1335" s="14"/>
      <c r="P1335" s="14"/>
    </row>
    <row r="1336" spans="9:16" x14ac:dyDescent="0.25">
      <c r="I1336" s="14"/>
      <c r="J1336" s="14"/>
      <c r="K1336" s="14"/>
      <c r="L1336" s="14"/>
      <c r="M1336" s="14"/>
      <c r="N1336" s="14"/>
      <c r="O1336" s="14"/>
      <c r="P1336" s="14"/>
    </row>
    <row r="1337" spans="9:16" x14ac:dyDescent="0.25">
      <c r="I1337" s="14"/>
      <c r="J1337" s="14"/>
      <c r="K1337" s="14"/>
      <c r="L1337" s="14"/>
      <c r="M1337" s="14"/>
      <c r="N1337" s="14"/>
      <c r="O1337" s="14"/>
      <c r="P1337" s="14"/>
    </row>
    <row r="1338" spans="9:16" x14ac:dyDescent="0.25">
      <c r="I1338" s="14"/>
      <c r="J1338" s="14"/>
      <c r="K1338" s="14"/>
      <c r="L1338" s="14"/>
      <c r="M1338" s="14"/>
      <c r="N1338" s="14"/>
      <c r="O1338" s="14"/>
      <c r="P1338" s="14"/>
    </row>
    <row r="1339" spans="9:16" x14ac:dyDescent="0.25">
      <c r="I1339" s="14"/>
      <c r="J1339" s="14"/>
      <c r="K1339" s="14"/>
      <c r="L1339" s="14"/>
      <c r="M1339" s="14"/>
      <c r="N1339" s="14"/>
      <c r="O1339" s="14"/>
      <c r="P1339" s="14"/>
    </row>
    <row r="1340" spans="9:16" x14ac:dyDescent="0.25">
      <c r="I1340" s="14"/>
      <c r="J1340" s="14"/>
      <c r="K1340" s="14"/>
      <c r="L1340" s="14"/>
      <c r="M1340" s="14"/>
      <c r="N1340" s="14"/>
      <c r="O1340" s="14"/>
      <c r="P1340" s="14"/>
    </row>
    <row r="1341" spans="9:16" x14ac:dyDescent="0.25">
      <c r="I1341" s="14"/>
      <c r="J1341" s="14"/>
      <c r="K1341" s="14"/>
      <c r="L1341" s="14"/>
      <c r="M1341" s="14"/>
      <c r="N1341" s="14"/>
      <c r="O1341" s="14"/>
      <c r="P1341" s="14"/>
    </row>
    <row r="1342" spans="9:16" x14ac:dyDescent="0.25">
      <c r="I1342" s="14"/>
      <c r="J1342" s="14"/>
      <c r="K1342" s="14"/>
      <c r="L1342" s="14"/>
      <c r="M1342" s="14"/>
      <c r="N1342" s="14"/>
      <c r="O1342" s="14"/>
      <c r="P1342" s="14"/>
    </row>
    <row r="1343" spans="9:16" x14ac:dyDescent="0.25">
      <c r="I1343" s="14"/>
      <c r="J1343" s="14"/>
      <c r="K1343" s="14"/>
      <c r="L1343" s="14"/>
      <c r="M1343" s="14"/>
      <c r="N1343" s="14"/>
      <c r="O1343" s="14"/>
      <c r="P1343" s="14"/>
    </row>
    <row r="1344" spans="9:16" x14ac:dyDescent="0.25">
      <c r="I1344" s="14"/>
      <c r="J1344" s="14"/>
      <c r="K1344" s="14"/>
      <c r="L1344" s="14"/>
      <c r="M1344" s="14"/>
      <c r="N1344" s="14"/>
      <c r="O1344" s="14"/>
      <c r="P1344" s="14"/>
    </row>
    <row r="1345" spans="9:16" x14ac:dyDescent="0.25">
      <c r="I1345" s="14"/>
      <c r="J1345" s="14"/>
      <c r="K1345" s="14"/>
      <c r="L1345" s="14"/>
      <c r="M1345" s="14"/>
      <c r="N1345" s="14"/>
      <c r="O1345" s="14"/>
      <c r="P1345" s="14"/>
    </row>
    <row r="1346" spans="9:16" x14ac:dyDescent="0.25">
      <c r="I1346" s="14"/>
      <c r="J1346" s="14"/>
      <c r="K1346" s="14"/>
      <c r="L1346" s="14"/>
      <c r="M1346" s="14"/>
      <c r="N1346" s="14"/>
      <c r="O1346" s="14"/>
      <c r="P1346" s="14"/>
    </row>
    <row r="1347" spans="9:16" x14ac:dyDescent="0.25">
      <c r="I1347" s="14"/>
      <c r="J1347" s="14"/>
      <c r="K1347" s="14"/>
      <c r="L1347" s="14"/>
      <c r="M1347" s="14"/>
      <c r="N1347" s="14"/>
      <c r="O1347" s="14"/>
      <c r="P1347" s="14"/>
    </row>
    <row r="1348" spans="9:16" x14ac:dyDescent="0.25">
      <c r="I1348" s="14"/>
      <c r="J1348" s="14"/>
      <c r="K1348" s="14"/>
      <c r="L1348" s="14"/>
      <c r="M1348" s="14"/>
      <c r="N1348" s="14"/>
      <c r="O1348" s="14"/>
      <c r="P1348" s="14"/>
    </row>
    <row r="1349" spans="9:16" x14ac:dyDescent="0.25">
      <c r="I1349" s="14"/>
      <c r="J1349" s="14"/>
      <c r="K1349" s="14"/>
      <c r="L1349" s="14"/>
      <c r="M1349" s="14"/>
      <c r="N1349" s="14"/>
      <c r="O1349" s="14"/>
      <c r="P1349" s="14"/>
    </row>
    <row r="1350" spans="9:16" x14ac:dyDescent="0.25">
      <c r="I1350" s="14"/>
      <c r="J1350" s="14"/>
      <c r="K1350" s="14"/>
      <c r="L1350" s="14"/>
      <c r="M1350" s="14"/>
      <c r="N1350" s="14"/>
      <c r="O1350" s="14"/>
      <c r="P1350" s="14"/>
    </row>
    <row r="1351" spans="9:16" x14ac:dyDescent="0.25">
      <c r="I1351" s="14"/>
      <c r="J1351" s="14"/>
      <c r="K1351" s="14"/>
      <c r="L1351" s="14"/>
      <c r="M1351" s="14"/>
      <c r="N1351" s="14"/>
      <c r="O1351" s="14"/>
      <c r="P1351" s="14"/>
    </row>
    <row r="1352" spans="9:16" x14ac:dyDescent="0.25">
      <c r="I1352" s="14"/>
      <c r="J1352" s="14"/>
      <c r="K1352" s="14"/>
      <c r="L1352" s="14"/>
      <c r="M1352" s="14"/>
      <c r="N1352" s="14"/>
      <c r="O1352" s="14"/>
      <c r="P1352" s="14"/>
    </row>
    <row r="1353" spans="9:16" x14ac:dyDescent="0.25">
      <c r="I1353" s="14"/>
      <c r="J1353" s="14"/>
      <c r="K1353" s="14"/>
      <c r="L1353" s="14"/>
      <c r="M1353" s="14"/>
      <c r="N1353" s="14"/>
      <c r="O1353" s="14"/>
      <c r="P1353" s="14"/>
    </row>
    <row r="1354" spans="9:16" x14ac:dyDescent="0.25">
      <c r="I1354" s="14"/>
      <c r="J1354" s="14"/>
      <c r="K1354" s="14"/>
      <c r="L1354" s="14"/>
      <c r="M1354" s="14"/>
      <c r="N1354" s="14"/>
      <c r="O1354" s="14"/>
      <c r="P1354" s="14"/>
    </row>
    <row r="1355" spans="9:16" x14ac:dyDescent="0.25">
      <c r="I1355" s="14"/>
      <c r="J1355" s="14"/>
      <c r="K1355" s="14"/>
      <c r="L1355" s="14"/>
      <c r="M1355" s="14"/>
      <c r="N1355" s="14"/>
      <c r="O1355" s="14"/>
      <c r="P1355" s="14"/>
    </row>
    <row r="1356" spans="9:16" x14ac:dyDescent="0.25">
      <c r="I1356" s="14"/>
      <c r="J1356" s="14"/>
      <c r="K1356" s="14"/>
      <c r="L1356" s="14"/>
      <c r="M1356" s="14"/>
      <c r="N1356" s="14"/>
      <c r="O1356" s="14"/>
      <c r="P1356" s="14"/>
    </row>
    <row r="1357" spans="9:16" x14ac:dyDescent="0.25">
      <c r="I1357" s="14"/>
      <c r="J1357" s="14"/>
      <c r="K1357" s="14"/>
      <c r="L1357" s="14"/>
      <c r="M1357" s="14"/>
      <c r="N1357" s="14"/>
      <c r="O1357" s="14"/>
      <c r="P1357" s="14"/>
    </row>
    <row r="1358" spans="9:16" x14ac:dyDescent="0.25">
      <c r="I1358" s="14"/>
      <c r="J1358" s="14"/>
      <c r="K1358" s="14"/>
      <c r="L1358" s="14"/>
      <c r="M1358" s="14"/>
      <c r="N1358" s="14"/>
      <c r="O1358" s="14"/>
      <c r="P1358" s="14"/>
    </row>
    <row r="1359" spans="9:16" x14ac:dyDescent="0.25">
      <c r="I1359" s="14"/>
      <c r="J1359" s="14"/>
      <c r="K1359" s="14"/>
      <c r="L1359" s="14"/>
      <c r="M1359" s="14"/>
      <c r="N1359" s="14"/>
      <c r="O1359" s="14"/>
      <c r="P1359" s="14"/>
    </row>
    <row r="1360" spans="9:16" x14ac:dyDescent="0.25">
      <c r="I1360" s="14"/>
      <c r="J1360" s="14"/>
      <c r="K1360" s="14"/>
      <c r="L1360" s="14"/>
      <c r="M1360" s="14"/>
      <c r="N1360" s="14"/>
      <c r="O1360" s="14"/>
      <c r="P1360" s="14"/>
    </row>
    <row r="1361" spans="9:16" x14ac:dyDescent="0.25">
      <c r="I1361" s="14"/>
      <c r="J1361" s="14"/>
      <c r="K1361" s="14"/>
      <c r="L1361" s="14"/>
      <c r="M1361" s="14"/>
      <c r="N1361" s="14"/>
      <c r="O1361" s="14"/>
      <c r="P1361" s="14"/>
    </row>
    <row r="1362" spans="9:16" x14ac:dyDescent="0.25">
      <c r="I1362" s="14"/>
      <c r="J1362" s="14"/>
      <c r="K1362" s="14"/>
      <c r="L1362" s="14"/>
      <c r="M1362" s="14"/>
      <c r="N1362" s="14"/>
      <c r="O1362" s="14"/>
      <c r="P1362" s="14"/>
    </row>
    <row r="1363" spans="9:16" x14ac:dyDescent="0.25">
      <c r="I1363" s="14"/>
      <c r="J1363" s="14"/>
      <c r="K1363" s="14"/>
      <c r="L1363" s="14"/>
      <c r="M1363" s="14"/>
      <c r="N1363" s="14"/>
      <c r="O1363" s="14"/>
      <c r="P1363" s="14"/>
    </row>
    <row r="1364" spans="9:16" x14ac:dyDescent="0.25">
      <c r="I1364" s="14"/>
      <c r="J1364" s="14"/>
      <c r="K1364" s="14"/>
      <c r="L1364" s="14"/>
      <c r="M1364" s="14"/>
      <c r="N1364" s="14"/>
      <c r="O1364" s="14"/>
      <c r="P1364" s="14"/>
    </row>
    <row r="1365" spans="9:16" x14ac:dyDescent="0.25">
      <c r="I1365" s="14"/>
      <c r="J1365" s="14"/>
      <c r="K1365" s="14"/>
      <c r="L1365" s="14"/>
      <c r="M1365" s="14"/>
      <c r="N1365" s="14"/>
      <c r="O1365" s="14"/>
      <c r="P1365" s="14"/>
    </row>
    <row r="1366" spans="9:16" x14ac:dyDescent="0.25">
      <c r="I1366" s="14"/>
      <c r="J1366" s="14"/>
      <c r="K1366" s="14"/>
      <c r="L1366" s="14"/>
      <c r="M1366" s="14"/>
      <c r="N1366" s="14"/>
      <c r="O1366" s="14"/>
      <c r="P1366" s="14"/>
    </row>
    <row r="1367" spans="9:16" x14ac:dyDescent="0.25">
      <c r="I1367" s="14"/>
      <c r="J1367" s="14"/>
      <c r="K1367" s="14"/>
      <c r="L1367" s="14"/>
      <c r="M1367" s="14"/>
      <c r="N1367" s="14"/>
      <c r="O1367" s="14"/>
      <c r="P1367" s="14"/>
    </row>
    <row r="1368" spans="9:16" x14ac:dyDescent="0.25">
      <c r="I1368" s="14"/>
      <c r="J1368" s="14"/>
      <c r="K1368" s="14"/>
      <c r="L1368" s="14"/>
      <c r="M1368" s="14"/>
      <c r="N1368" s="14"/>
      <c r="O1368" s="14"/>
      <c r="P1368" s="14"/>
    </row>
    <row r="1369" spans="9:16" x14ac:dyDescent="0.25">
      <c r="I1369" s="14"/>
      <c r="J1369" s="14"/>
      <c r="K1369" s="14"/>
      <c r="L1369" s="14"/>
      <c r="M1369" s="14"/>
      <c r="N1369" s="14"/>
      <c r="O1369" s="14"/>
      <c r="P1369" s="14"/>
    </row>
    <row r="1370" spans="9:16" x14ac:dyDescent="0.25">
      <c r="I1370" s="14"/>
      <c r="J1370" s="14"/>
      <c r="K1370" s="14"/>
      <c r="L1370" s="14"/>
      <c r="M1370" s="14"/>
      <c r="N1370" s="14"/>
      <c r="O1370" s="14"/>
      <c r="P1370" s="14"/>
    </row>
    <row r="1371" spans="9:16" x14ac:dyDescent="0.25">
      <c r="I1371" s="14"/>
      <c r="J1371" s="14"/>
      <c r="K1371" s="14"/>
      <c r="L1371" s="14"/>
      <c r="M1371" s="14"/>
      <c r="N1371" s="14"/>
      <c r="O1371" s="14"/>
      <c r="P1371" s="14"/>
    </row>
    <row r="1372" spans="9:16" x14ac:dyDescent="0.25">
      <c r="I1372" s="14"/>
      <c r="J1372" s="14"/>
      <c r="K1372" s="14"/>
      <c r="L1372" s="14"/>
      <c r="M1372" s="14"/>
      <c r="N1372" s="14"/>
      <c r="O1372" s="14"/>
      <c r="P1372" s="14"/>
    </row>
    <row r="1373" spans="9:16" x14ac:dyDescent="0.25">
      <c r="I1373" s="14"/>
      <c r="J1373" s="14"/>
      <c r="K1373" s="14"/>
      <c r="L1373" s="14"/>
      <c r="M1373" s="14"/>
      <c r="N1373" s="14"/>
      <c r="O1373" s="14"/>
      <c r="P1373" s="14"/>
    </row>
    <row r="1374" spans="9:16" x14ac:dyDescent="0.25">
      <c r="I1374" s="14"/>
      <c r="J1374" s="14"/>
      <c r="K1374" s="14"/>
      <c r="L1374" s="14"/>
      <c r="M1374" s="14"/>
      <c r="N1374" s="14"/>
      <c r="O1374" s="14"/>
      <c r="P1374" s="14"/>
    </row>
    <row r="1375" spans="9:16" x14ac:dyDescent="0.25">
      <c r="I1375" s="14"/>
      <c r="J1375" s="14"/>
      <c r="K1375" s="14"/>
      <c r="L1375" s="14"/>
      <c r="M1375" s="14"/>
      <c r="N1375" s="14"/>
      <c r="O1375" s="14"/>
      <c r="P1375" s="14"/>
    </row>
    <row r="1376" spans="9:16" x14ac:dyDescent="0.25">
      <c r="I1376" s="14"/>
      <c r="J1376" s="14"/>
      <c r="K1376" s="14"/>
      <c r="L1376" s="14"/>
      <c r="M1376" s="14"/>
      <c r="N1376" s="14"/>
      <c r="O1376" s="14"/>
      <c r="P1376" s="14"/>
    </row>
    <row r="1377" spans="9:16" x14ac:dyDescent="0.25">
      <c r="I1377" s="14"/>
      <c r="J1377" s="14"/>
      <c r="K1377" s="14"/>
      <c r="L1377" s="14"/>
      <c r="M1377" s="14"/>
      <c r="N1377" s="14"/>
      <c r="O1377" s="14"/>
      <c r="P1377" s="14"/>
    </row>
    <row r="1378" spans="9:16" x14ac:dyDescent="0.25">
      <c r="I1378" s="14"/>
      <c r="J1378" s="14"/>
      <c r="K1378" s="14"/>
      <c r="L1378" s="14"/>
      <c r="M1378" s="14"/>
      <c r="N1378" s="14"/>
      <c r="O1378" s="14"/>
      <c r="P1378" s="14"/>
    </row>
    <row r="1379" spans="9:16" x14ac:dyDescent="0.25">
      <c r="I1379" s="14"/>
      <c r="J1379" s="14"/>
      <c r="K1379" s="14"/>
      <c r="L1379" s="14"/>
      <c r="M1379" s="14"/>
      <c r="N1379" s="14"/>
      <c r="O1379" s="14"/>
      <c r="P1379" s="14"/>
    </row>
    <row r="1380" spans="9:16" x14ac:dyDescent="0.25">
      <c r="I1380" s="14"/>
      <c r="J1380" s="14"/>
      <c r="K1380" s="14"/>
      <c r="L1380" s="14"/>
      <c r="M1380" s="14"/>
      <c r="N1380" s="14"/>
      <c r="O1380" s="14"/>
      <c r="P1380" s="14"/>
    </row>
    <row r="1381" spans="9:16" x14ac:dyDescent="0.25">
      <c r="I1381" s="14"/>
      <c r="J1381" s="14"/>
      <c r="K1381" s="14"/>
      <c r="L1381" s="14"/>
      <c r="M1381" s="14"/>
      <c r="N1381" s="14"/>
      <c r="O1381" s="14"/>
      <c r="P1381" s="14"/>
    </row>
    <row r="1382" spans="9:16" x14ac:dyDescent="0.25">
      <c r="I1382" s="14"/>
      <c r="J1382" s="14"/>
      <c r="K1382" s="14"/>
      <c r="L1382" s="14"/>
      <c r="M1382" s="14"/>
      <c r="N1382" s="14"/>
      <c r="O1382" s="14"/>
      <c r="P1382" s="14"/>
    </row>
    <row r="1383" spans="9:16" x14ac:dyDescent="0.25">
      <c r="I1383" s="14"/>
      <c r="J1383" s="14"/>
      <c r="K1383" s="14"/>
      <c r="L1383" s="14"/>
      <c r="M1383" s="14"/>
      <c r="N1383" s="14"/>
      <c r="O1383" s="14"/>
      <c r="P1383" s="14"/>
    </row>
    <row r="1384" spans="9:16" x14ac:dyDescent="0.25">
      <c r="I1384" s="14"/>
      <c r="J1384" s="14"/>
      <c r="K1384" s="14"/>
      <c r="L1384" s="14"/>
      <c r="M1384" s="14"/>
      <c r="N1384" s="14"/>
      <c r="O1384" s="14"/>
      <c r="P1384" s="14"/>
    </row>
    <row r="1385" spans="9:16" x14ac:dyDescent="0.25">
      <c r="I1385" s="14"/>
      <c r="J1385" s="14"/>
      <c r="K1385" s="14"/>
      <c r="L1385" s="14"/>
      <c r="M1385" s="14"/>
      <c r="N1385" s="14"/>
      <c r="O1385" s="14"/>
      <c r="P1385" s="14"/>
    </row>
    <row r="1386" spans="9:16" x14ac:dyDescent="0.25">
      <c r="I1386" s="14"/>
      <c r="J1386" s="14"/>
      <c r="K1386" s="14"/>
      <c r="L1386" s="14"/>
      <c r="M1386" s="14"/>
      <c r="N1386" s="14"/>
      <c r="O1386" s="14"/>
      <c r="P1386" s="14"/>
    </row>
    <row r="1387" spans="9:16" x14ac:dyDescent="0.25">
      <c r="I1387" s="14"/>
      <c r="J1387" s="14"/>
      <c r="K1387" s="14"/>
      <c r="L1387" s="14"/>
      <c r="M1387" s="14"/>
      <c r="N1387" s="14"/>
      <c r="O1387" s="14"/>
      <c r="P1387" s="14"/>
    </row>
    <row r="1388" spans="9:16" x14ac:dyDescent="0.25">
      <c r="I1388" s="14"/>
      <c r="J1388" s="14"/>
      <c r="K1388" s="14"/>
      <c r="L1388" s="14"/>
      <c r="M1388" s="14"/>
      <c r="N1388" s="14"/>
      <c r="O1388" s="14"/>
      <c r="P1388" s="14"/>
    </row>
    <row r="1389" spans="9:16" x14ac:dyDescent="0.25">
      <c r="I1389" s="14"/>
      <c r="J1389" s="14"/>
      <c r="K1389" s="14"/>
      <c r="L1389" s="14"/>
      <c r="M1389" s="14"/>
      <c r="N1389" s="14"/>
      <c r="O1389" s="14"/>
      <c r="P1389" s="14"/>
    </row>
    <row r="1390" spans="9:16" x14ac:dyDescent="0.25">
      <c r="I1390" s="14"/>
      <c r="J1390" s="14"/>
      <c r="K1390" s="14"/>
      <c r="L1390" s="14"/>
      <c r="M1390" s="14"/>
      <c r="N1390" s="14"/>
      <c r="O1390" s="14"/>
      <c r="P1390" s="14"/>
    </row>
    <row r="1391" spans="9:16" x14ac:dyDescent="0.25">
      <c r="I1391" s="14"/>
      <c r="J1391" s="14"/>
      <c r="K1391" s="14"/>
      <c r="L1391" s="14"/>
      <c r="M1391" s="14"/>
      <c r="N1391" s="14"/>
      <c r="O1391" s="14"/>
      <c r="P1391" s="14"/>
    </row>
    <row r="1392" spans="9:16" x14ac:dyDescent="0.25">
      <c r="I1392" s="14"/>
      <c r="J1392" s="14"/>
      <c r="K1392" s="14"/>
      <c r="L1392" s="14"/>
      <c r="M1392" s="14"/>
      <c r="N1392" s="14"/>
      <c r="O1392" s="14"/>
      <c r="P1392" s="14"/>
    </row>
    <row r="1393" spans="9:16" x14ac:dyDescent="0.25">
      <c r="I1393" s="14"/>
      <c r="J1393" s="14"/>
      <c r="K1393" s="14"/>
      <c r="L1393" s="14"/>
      <c r="M1393" s="14"/>
      <c r="N1393" s="14"/>
      <c r="O1393" s="14"/>
      <c r="P1393" s="14"/>
    </row>
    <row r="1394" spans="9:16" x14ac:dyDescent="0.25">
      <c r="I1394" s="14"/>
      <c r="J1394" s="14"/>
      <c r="K1394" s="14"/>
      <c r="L1394" s="14"/>
      <c r="M1394" s="14"/>
      <c r="N1394" s="14"/>
      <c r="O1394" s="14"/>
      <c r="P1394" s="14"/>
    </row>
    <row r="1395" spans="9:16" x14ac:dyDescent="0.25">
      <c r="I1395" s="14"/>
      <c r="J1395" s="14"/>
      <c r="K1395" s="14"/>
      <c r="L1395" s="14"/>
      <c r="M1395" s="14"/>
      <c r="N1395" s="14"/>
      <c r="O1395" s="14"/>
      <c r="P1395" s="14"/>
    </row>
    <row r="1396" spans="9:16" x14ac:dyDescent="0.25">
      <c r="I1396" s="14"/>
      <c r="J1396" s="14"/>
      <c r="K1396" s="14"/>
      <c r="L1396" s="14"/>
      <c r="M1396" s="14"/>
      <c r="N1396" s="14"/>
      <c r="O1396" s="14"/>
      <c r="P1396" s="14"/>
    </row>
    <row r="1397" spans="9:16" x14ac:dyDescent="0.25">
      <c r="I1397" s="14"/>
      <c r="J1397" s="14"/>
      <c r="K1397" s="14"/>
      <c r="L1397" s="14"/>
      <c r="M1397" s="14"/>
      <c r="N1397" s="14"/>
      <c r="O1397" s="14"/>
      <c r="P1397" s="14"/>
    </row>
    <row r="1398" spans="9:16" x14ac:dyDescent="0.25">
      <c r="I1398" s="14"/>
      <c r="J1398" s="14"/>
      <c r="K1398" s="14"/>
      <c r="L1398" s="14"/>
      <c r="M1398" s="14"/>
      <c r="N1398" s="14"/>
      <c r="O1398" s="14"/>
      <c r="P1398" s="14"/>
    </row>
    <row r="1399" spans="9:16" x14ac:dyDescent="0.25">
      <c r="I1399" s="14"/>
      <c r="J1399" s="14"/>
      <c r="K1399" s="14"/>
      <c r="L1399" s="14"/>
      <c r="M1399" s="14"/>
      <c r="N1399" s="14"/>
      <c r="O1399" s="14"/>
      <c r="P1399" s="14"/>
    </row>
    <row r="1400" spans="9:16" x14ac:dyDescent="0.25">
      <c r="I1400" s="14"/>
      <c r="J1400" s="14"/>
      <c r="K1400" s="14"/>
      <c r="L1400" s="14"/>
      <c r="M1400" s="14"/>
      <c r="N1400" s="14"/>
      <c r="O1400" s="14"/>
      <c r="P1400" s="14"/>
    </row>
    <row r="1401" spans="9:16" x14ac:dyDescent="0.25">
      <c r="I1401" s="14"/>
      <c r="J1401" s="14"/>
      <c r="K1401" s="14"/>
      <c r="L1401" s="14"/>
      <c r="M1401" s="14"/>
      <c r="N1401" s="14"/>
      <c r="O1401" s="14"/>
      <c r="P1401" s="14"/>
    </row>
    <row r="1402" spans="9:16" x14ac:dyDescent="0.25">
      <c r="I1402" s="14"/>
      <c r="J1402" s="14"/>
      <c r="K1402" s="14"/>
      <c r="L1402" s="14"/>
      <c r="M1402" s="14"/>
      <c r="N1402" s="14"/>
      <c r="O1402" s="14"/>
      <c r="P1402" s="14"/>
    </row>
    <row r="1403" spans="9:16" x14ac:dyDescent="0.25">
      <c r="I1403" s="14"/>
      <c r="J1403" s="14"/>
      <c r="K1403" s="14"/>
      <c r="L1403" s="14"/>
      <c r="M1403" s="14"/>
      <c r="N1403" s="14"/>
      <c r="O1403" s="14"/>
      <c r="P1403" s="14"/>
    </row>
    <row r="1404" spans="9:16" x14ac:dyDescent="0.25">
      <c r="I1404" s="14"/>
      <c r="J1404" s="14"/>
      <c r="K1404" s="14"/>
      <c r="L1404" s="14"/>
      <c r="M1404" s="14"/>
      <c r="N1404" s="14"/>
      <c r="O1404" s="14"/>
      <c r="P1404" s="14"/>
    </row>
    <row r="1405" spans="9:16" x14ac:dyDescent="0.25">
      <c r="I1405" s="14"/>
      <c r="J1405" s="14"/>
      <c r="K1405" s="14"/>
      <c r="L1405" s="14"/>
      <c r="M1405" s="14"/>
      <c r="N1405" s="14"/>
      <c r="O1405" s="14"/>
      <c r="P1405" s="14"/>
    </row>
    <row r="1406" spans="9:16" x14ac:dyDescent="0.25">
      <c r="I1406" s="14"/>
      <c r="J1406" s="14"/>
      <c r="K1406" s="14"/>
      <c r="L1406" s="14"/>
      <c r="M1406" s="14"/>
      <c r="N1406" s="14"/>
      <c r="O1406" s="14"/>
      <c r="P1406" s="14"/>
    </row>
    <row r="1407" spans="9:16" x14ac:dyDescent="0.25">
      <c r="I1407" s="14"/>
      <c r="J1407" s="14"/>
      <c r="K1407" s="14"/>
      <c r="L1407" s="14"/>
      <c r="M1407" s="14"/>
      <c r="N1407" s="14"/>
      <c r="O1407" s="14"/>
      <c r="P1407" s="14"/>
    </row>
    <row r="1408" spans="9:16" x14ac:dyDescent="0.25">
      <c r="I1408" s="14"/>
      <c r="J1408" s="14"/>
      <c r="K1408" s="14"/>
      <c r="L1408" s="14"/>
      <c r="M1408" s="14"/>
      <c r="N1408" s="14"/>
      <c r="O1408" s="14"/>
      <c r="P1408" s="14"/>
    </row>
    <row r="1409" spans="9:16" x14ac:dyDescent="0.25">
      <c r="I1409" s="14"/>
      <c r="J1409" s="14"/>
      <c r="K1409" s="14"/>
      <c r="L1409" s="14"/>
      <c r="M1409" s="14"/>
      <c r="N1409" s="14"/>
      <c r="O1409" s="14"/>
      <c r="P1409" s="14"/>
    </row>
    <row r="1410" spans="9:16" x14ac:dyDescent="0.25">
      <c r="I1410" s="14"/>
      <c r="J1410" s="14"/>
      <c r="K1410" s="14"/>
      <c r="L1410" s="14"/>
      <c r="M1410" s="14"/>
      <c r="N1410" s="14"/>
      <c r="O1410" s="14"/>
      <c r="P1410" s="14"/>
    </row>
    <row r="1411" spans="9:16" x14ac:dyDescent="0.25">
      <c r="I1411" s="14"/>
      <c r="J1411" s="14"/>
      <c r="K1411" s="14"/>
      <c r="L1411" s="14"/>
      <c r="M1411" s="14"/>
      <c r="N1411" s="14"/>
      <c r="O1411" s="14"/>
      <c r="P1411" s="14"/>
    </row>
    <row r="1412" spans="9:16" x14ac:dyDescent="0.25">
      <c r="I1412" s="14"/>
      <c r="J1412" s="14"/>
      <c r="K1412" s="14"/>
      <c r="L1412" s="14"/>
      <c r="M1412" s="14"/>
      <c r="N1412" s="14"/>
      <c r="O1412" s="14"/>
      <c r="P1412" s="14"/>
    </row>
    <row r="1413" spans="9:16" x14ac:dyDescent="0.25">
      <c r="I1413" s="14"/>
      <c r="J1413" s="14"/>
      <c r="K1413" s="14"/>
      <c r="L1413" s="14"/>
      <c r="M1413" s="14"/>
      <c r="N1413" s="14"/>
      <c r="O1413" s="14"/>
      <c r="P1413" s="14"/>
    </row>
    <row r="1414" spans="9:16" x14ac:dyDescent="0.25">
      <c r="I1414" s="14"/>
      <c r="J1414" s="14"/>
      <c r="K1414" s="14"/>
      <c r="L1414" s="14"/>
      <c r="M1414" s="14"/>
      <c r="N1414" s="14"/>
      <c r="O1414" s="14"/>
      <c r="P1414" s="14"/>
    </row>
    <row r="1415" spans="9:16" x14ac:dyDescent="0.25">
      <c r="I1415" s="14"/>
      <c r="J1415" s="14"/>
      <c r="K1415" s="14"/>
      <c r="L1415" s="14"/>
      <c r="M1415" s="14"/>
      <c r="N1415" s="14"/>
      <c r="O1415" s="14"/>
      <c r="P1415" s="14"/>
    </row>
    <row r="1416" spans="9:16" x14ac:dyDescent="0.25">
      <c r="I1416" s="14"/>
      <c r="J1416" s="14"/>
      <c r="K1416" s="14"/>
      <c r="L1416" s="14"/>
      <c r="M1416" s="14"/>
      <c r="N1416" s="14"/>
      <c r="O1416" s="14"/>
      <c r="P1416" s="14"/>
    </row>
    <row r="1417" spans="9:16" x14ac:dyDescent="0.25">
      <c r="I1417" s="14"/>
      <c r="J1417" s="14"/>
      <c r="K1417" s="14"/>
      <c r="L1417" s="14"/>
      <c r="M1417" s="14"/>
      <c r="N1417" s="14"/>
      <c r="O1417" s="14"/>
      <c r="P1417" s="14"/>
    </row>
    <row r="1418" spans="9:16" x14ac:dyDescent="0.25">
      <c r="I1418" s="14"/>
      <c r="J1418" s="14"/>
      <c r="K1418" s="14"/>
      <c r="L1418" s="14"/>
      <c r="M1418" s="14"/>
      <c r="N1418" s="14"/>
      <c r="O1418" s="14"/>
      <c r="P1418" s="14"/>
    </row>
    <row r="1419" spans="9:16" x14ac:dyDescent="0.25">
      <c r="I1419" s="14"/>
      <c r="J1419" s="14"/>
      <c r="K1419" s="14"/>
      <c r="L1419" s="14"/>
      <c r="M1419" s="14"/>
      <c r="N1419" s="14"/>
      <c r="O1419" s="14"/>
      <c r="P1419" s="14"/>
    </row>
    <row r="1420" spans="9:16" x14ac:dyDescent="0.25">
      <c r="I1420" s="14"/>
      <c r="J1420" s="14"/>
      <c r="K1420" s="14"/>
      <c r="L1420" s="14"/>
      <c r="M1420" s="14"/>
      <c r="N1420" s="14"/>
      <c r="O1420" s="14"/>
      <c r="P1420" s="14"/>
    </row>
    <row r="1421" spans="9:16" x14ac:dyDescent="0.25">
      <c r="I1421" s="14"/>
      <c r="J1421" s="14"/>
      <c r="K1421" s="14"/>
      <c r="L1421" s="14"/>
      <c r="M1421" s="14"/>
      <c r="N1421" s="14"/>
      <c r="O1421" s="14"/>
      <c r="P1421" s="14"/>
    </row>
    <row r="1422" spans="9:16" x14ac:dyDescent="0.25">
      <c r="I1422" s="14"/>
      <c r="J1422" s="14"/>
      <c r="K1422" s="14"/>
      <c r="L1422" s="14"/>
      <c r="M1422" s="14"/>
      <c r="N1422" s="14"/>
      <c r="O1422" s="14"/>
      <c r="P1422" s="14"/>
    </row>
    <row r="1423" spans="9:16" x14ac:dyDescent="0.25">
      <c r="I1423" s="14"/>
      <c r="J1423" s="14"/>
      <c r="K1423" s="14"/>
      <c r="L1423" s="14"/>
      <c r="M1423" s="14"/>
      <c r="N1423" s="14"/>
      <c r="O1423" s="14"/>
      <c r="P1423" s="14"/>
    </row>
    <row r="1424" spans="9:16" x14ac:dyDescent="0.25">
      <c r="I1424" s="14"/>
      <c r="J1424" s="14"/>
      <c r="K1424" s="14"/>
      <c r="L1424" s="14"/>
      <c r="M1424" s="14"/>
      <c r="N1424" s="14"/>
      <c r="O1424" s="14"/>
      <c r="P1424" s="14"/>
    </row>
    <row r="1425" spans="9:16" x14ac:dyDescent="0.25">
      <c r="I1425" s="14"/>
      <c r="J1425" s="14"/>
      <c r="K1425" s="14"/>
      <c r="L1425" s="14"/>
      <c r="M1425" s="14"/>
      <c r="N1425" s="14"/>
      <c r="O1425" s="14"/>
      <c r="P1425" s="14"/>
    </row>
    <row r="1426" spans="9:16" x14ac:dyDescent="0.25">
      <c r="I1426" s="14"/>
      <c r="J1426" s="14"/>
      <c r="K1426" s="14"/>
      <c r="L1426" s="14"/>
      <c r="M1426" s="14"/>
      <c r="N1426" s="14"/>
      <c r="O1426" s="14"/>
      <c r="P1426" s="14"/>
    </row>
    <row r="1427" spans="9:16" x14ac:dyDescent="0.25">
      <c r="I1427" s="14"/>
      <c r="J1427" s="14"/>
      <c r="K1427" s="14"/>
      <c r="L1427" s="14"/>
      <c r="M1427" s="14"/>
      <c r="N1427" s="14"/>
      <c r="O1427" s="14"/>
      <c r="P1427" s="14"/>
    </row>
    <row r="1428" spans="9:16" x14ac:dyDescent="0.25">
      <c r="I1428" s="14"/>
      <c r="J1428" s="14"/>
      <c r="K1428" s="14"/>
      <c r="L1428" s="14"/>
      <c r="M1428" s="14"/>
      <c r="N1428" s="14"/>
      <c r="O1428" s="14"/>
      <c r="P1428" s="14"/>
    </row>
    <row r="1429" spans="9:16" x14ac:dyDescent="0.25">
      <c r="I1429" s="14"/>
      <c r="J1429" s="14"/>
      <c r="K1429" s="14"/>
      <c r="L1429" s="14"/>
      <c r="M1429" s="14"/>
      <c r="N1429" s="14"/>
      <c r="O1429" s="14"/>
      <c r="P1429" s="14"/>
    </row>
    <row r="1430" spans="9:16" x14ac:dyDescent="0.25">
      <c r="I1430" s="14"/>
      <c r="J1430" s="14"/>
      <c r="K1430" s="14"/>
      <c r="L1430" s="14"/>
      <c r="M1430" s="14"/>
      <c r="N1430" s="14"/>
      <c r="O1430" s="14"/>
      <c r="P1430" s="14"/>
    </row>
    <row r="1431" spans="9:16" x14ac:dyDescent="0.25">
      <c r="I1431" s="14"/>
      <c r="J1431" s="14"/>
      <c r="K1431" s="14"/>
      <c r="L1431" s="14"/>
      <c r="M1431" s="14"/>
      <c r="N1431" s="14"/>
      <c r="O1431" s="14"/>
      <c r="P1431" s="14"/>
    </row>
    <row r="1432" spans="9:16" x14ac:dyDescent="0.25">
      <c r="I1432" s="14"/>
      <c r="J1432" s="14"/>
      <c r="K1432" s="14"/>
      <c r="L1432" s="14"/>
      <c r="M1432" s="14"/>
      <c r="N1432" s="14"/>
      <c r="O1432" s="14"/>
      <c r="P1432" s="14"/>
    </row>
    <row r="1433" spans="9:16" x14ac:dyDescent="0.25">
      <c r="I1433" s="14"/>
      <c r="J1433" s="14"/>
      <c r="K1433" s="14"/>
      <c r="L1433" s="14"/>
      <c r="M1433" s="14"/>
      <c r="N1433" s="14"/>
      <c r="O1433" s="14"/>
      <c r="P1433" s="14"/>
    </row>
    <row r="1434" spans="9:16" x14ac:dyDescent="0.25">
      <c r="I1434" s="14"/>
      <c r="J1434" s="14"/>
      <c r="K1434" s="14"/>
      <c r="L1434" s="14"/>
      <c r="M1434" s="14"/>
      <c r="N1434" s="14"/>
      <c r="O1434" s="14"/>
      <c r="P1434" s="14"/>
    </row>
    <row r="1435" spans="9:16" x14ac:dyDescent="0.25">
      <c r="I1435" s="14"/>
      <c r="J1435" s="14"/>
      <c r="K1435" s="14"/>
      <c r="L1435" s="14"/>
      <c r="M1435" s="14"/>
      <c r="N1435" s="14"/>
      <c r="O1435" s="14"/>
      <c r="P1435" s="14"/>
    </row>
    <row r="1436" spans="9:16" x14ac:dyDescent="0.25">
      <c r="I1436" s="14"/>
      <c r="J1436" s="14"/>
      <c r="K1436" s="14"/>
      <c r="L1436" s="14"/>
      <c r="M1436" s="14"/>
      <c r="N1436" s="14"/>
      <c r="O1436" s="14"/>
      <c r="P1436" s="14"/>
    </row>
    <row r="1437" spans="9:16" x14ac:dyDescent="0.25">
      <c r="I1437" s="14"/>
      <c r="J1437" s="14"/>
      <c r="K1437" s="14"/>
      <c r="L1437" s="14"/>
      <c r="M1437" s="14"/>
      <c r="N1437" s="14"/>
      <c r="O1437" s="14"/>
      <c r="P1437" s="14"/>
    </row>
    <row r="1438" spans="9:16" x14ac:dyDescent="0.25">
      <c r="I1438" s="14"/>
      <c r="J1438" s="14"/>
      <c r="K1438" s="14"/>
      <c r="L1438" s="14"/>
      <c r="M1438" s="14"/>
      <c r="N1438" s="14"/>
      <c r="O1438" s="14"/>
      <c r="P1438" s="14"/>
    </row>
    <row r="1439" spans="9:16" x14ac:dyDescent="0.25">
      <c r="I1439" s="14"/>
      <c r="J1439" s="14"/>
      <c r="K1439" s="14"/>
      <c r="L1439" s="14"/>
      <c r="M1439" s="14"/>
      <c r="N1439" s="14"/>
      <c r="O1439" s="14"/>
      <c r="P1439" s="14"/>
    </row>
    <row r="1440" spans="9:16" x14ac:dyDescent="0.25">
      <c r="I1440" s="14"/>
      <c r="J1440" s="14"/>
      <c r="K1440" s="14"/>
      <c r="L1440" s="14"/>
      <c r="M1440" s="14"/>
      <c r="N1440" s="14"/>
      <c r="O1440" s="14"/>
      <c r="P1440" s="14"/>
    </row>
    <row r="1441" spans="9:16" x14ac:dyDescent="0.25">
      <c r="I1441" s="14"/>
      <c r="J1441" s="14"/>
      <c r="K1441" s="14"/>
      <c r="L1441" s="14"/>
      <c r="M1441" s="14"/>
      <c r="N1441" s="14"/>
      <c r="O1441" s="14"/>
      <c r="P1441" s="14"/>
    </row>
    <row r="1442" spans="9:16" x14ac:dyDescent="0.25">
      <c r="I1442" s="14"/>
      <c r="J1442" s="14"/>
      <c r="K1442" s="14"/>
      <c r="L1442" s="14"/>
      <c r="M1442" s="14"/>
      <c r="N1442" s="14"/>
      <c r="O1442" s="14"/>
      <c r="P1442" s="14"/>
    </row>
    <row r="1443" spans="9:16" x14ac:dyDescent="0.25">
      <c r="I1443" s="14"/>
      <c r="J1443" s="14"/>
      <c r="K1443" s="14"/>
      <c r="L1443" s="14"/>
      <c r="M1443" s="14"/>
      <c r="N1443" s="14"/>
      <c r="O1443" s="14"/>
      <c r="P1443" s="14"/>
    </row>
    <row r="1444" spans="9:16" x14ac:dyDescent="0.25">
      <c r="I1444" s="14"/>
      <c r="J1444" s="14"/>
      <c r="K1444" s="14"/>
      <c r="L1444" s="14"/>
      <c r="M1444" s="14"/>
      <c r="N1444" s="14"/>
      <c r="O1444" s="14"/>
      <c r="P1444" s="14"/>
    </row>
    <row r="1445" spans="9:16" x14ac:dyDescent="0.25">
      <c r="I1445" s="14"/>
      <c r="J1445" s="14"/>
      <c r="K1445" s="14"/>
      <c r="L1445" s="14"/>
      <c r="M1445" s="14"/>
      <c r="N1445" s="14"/>
      <c r="O1445" s="14"/>
      <c r="P1445" s="14"/>
    </row>
    <row r="1446" spans="9:16" x14ac:dyDescent="0.25">
      <c r="I1446" s="14"/>
      <c r="J1446" s="14"/>
      <c r="K1446" s="14"/>
      <c r="L1446" s="14"/>
      <c r="M1446" s="14"/>
      <c r="N1446" s="14"/>
      <c r="O1446" s="14"/>
      <c r="P1446" s="14"/>
    </row>
    <row r="1447" spans="9:16" x14ac:dyDescent="0.25">
      <c r="I1447" s="14"/>
      <c r="J1447" s="14"/>
      <c r="K1447" s="14"/>
      <c r="L1447" s="14"/>
      <c r="M1447" s="14"/>
      <c r="N1447" s="14"/>
      <c r="O1447" s="14"/>
      <c r="P1447" s="14"/>
    </row>
    <row r="1448" spans="9:16" x14ac:dyDescent="0.25">
      <c r="I1448" s="14"/>
      <c r="J1448" s="14"/>
      <c r="K1448" s="14"/>
      <c r="L1448" s="14"/>
      <c r="M1448" s="14"/>
      <c r="N1448" s="14"/>
      <c r="O1448" s="14"/>
      <c r="P1448" s="14"/>
    </row>
    <row r="1449" spans="9:16" x14ac:dyDescent="0.25">
      <c r="I1449" s="14"/>
      <c r="J1449" s="14"/>
      <c r="K1449" s="14"/>
      <c r="L1449" s="14"/>
      <c r="M1449" s="14"/>
      <c r="N1449" s="14"/>
      <c r="O1449" s="14"/>
      <c r="P1449" s="14"/>
    </row>
    <row r="1450" spans="9:16" x14ac:dyDescent="0.25">
      <c r="I1450" s="14"/>
      <c r="J1450" s="14"/>
      <c r="K1450" s="14"/>
      <c r="L1450" s="14"/>
      <c r="M1450" s="14"/>
      <c r="N1450" s="14"/>
      <c r="O1450" s="14"/>
      <c r="P1450" s="14"/>
    </row>
    <row r="1451" spans="9:16" x14ac:dyDescent="0.25">
      <c r="I1451" s="14"/>
      <c r="J1451" s="14"/>
      <c r="K1451" s="14"/>
      <c r="L1451" s="14"/>
      <c r="M1451" s="14"/>
      <c r="N1451" s="14"/>
      <c r="O1451" s="14"/>
      <c r="P1451" s="14"/>
    </row>
    <row r="1452" spans="9:16" x14ac:dyDescent="0.25">
      <c r="I1452" s="14"/>
      <c r="J1452" s="14"/>
      <c r="K1452" s="14"/>
      <c r="L1452" s="14"/>
      <c r="M1452" s="14"/>
      <c r="N1452" s="14"/>
      <c r="O1452" s="14"/>
      <c r="P1452" s="14"/>
    </row>
    <row r="1453" spans="9:16" x14ac:dyDescent="0.25">
      <c r="I1453" s="14"/>
      <c r="J1453" s="14"/>
      <c r="K1453" s="14"/>
      <c r="L1453" s="14"/>
      <c r="M1453" s="14"/>
      <c r="N1453" s="14"/>
      <c r="O1453" s="14"/>
      <c r="P1453" s="14"/>
    </row>
    <row r="1454" spans="9:16" x14ac:dyDescent="0.25">
      <c r="I1454" s="14"/>
      <c r="J1454" s="14"/>
      <c r="K1454" s="14"/>
      <c r="L1454" s="14"/>
      <c r="M1454" s="14"/>
      <c r="N1454" s="14"/>
      <c r="O1454" s="14"/>
      <c r="P1454" s="14"/>
    </row>
    <row r="1455" spans="9:16" x14ac:dyDescent="0.25">
      <c r="I1455" s="14"/>
      <c r="J1455" s="14"/>
      <c r="K1455" s="14"/>
      <c r="L1455" s="14"/>
      <c r="M1455" s="14"/>
      <c r="N1455" s="14"/>
      <c r="O1455" s="14"/>
      <c r="P1455" s="14"/>
    </row>
    <row r="1456" spans="9:16" x14ac:dyDescent="0.25">
      <c r="I1456" s="14"/>
      <c r="J1456" s="14"/>
      <c r="K1456" s="14"/>
      <c r="L1456" s="14"/>
      <c r="M1456" s="14"/>
      <c r="N1456" s="14"/>
      <c r="O1456" s="14"/>
      <c r="P1456" s="14"/>
    </row>
    <row r="1457" spans="9:16" x14ac:dyDescent="0.25">
      <c r="I1457" s="14"/>
      <c r="J1457" s="14"/>
      <c r="K1457" s="14"/>
      <c r="L1457" s="14"/>
      <c r="M1457" s="14"/>
      <c r="N1457" s="14"/>
      <c r="O1457" s="14"/>
      <c r="P1457" s="14"/>
    </row>
    <row r="1458" spans="9:16" x14ac:dyDescent="0.25">
      <c r="I1458" s="14"/>
      <c r="J1458" s="14"/>
      <c r="K1458" s="14"/>
      <c r="L1458" s="14"/>
      <c r="M1458" s="14"/>
      <c r="N1458" s="14"/>
      <c r="O1458" s="14"/>
      <c r="P1458" s="14"/>
    </row>
    <row r="1459" spans="9:16" x14ac:dyDescent="0.25">
      <c r="I1459" s="14"/>
      <c r="J1459" s="14"/>
      <c r="K1459" s="14"/>
      <c r="L1459" s="14"/>
      <c r="M1459" s="14"/>
      <c r="N1459" s="14"/>
      <c r="O1459" s="14"/>
      <c r="P1459" s="14"/>
    </row>
    <row r="1460" spans="9:16" x14ac:dyDescent="0.25">
      <c r="I1460" s="14"/>
      <c r="J1460" s="14"/>
      <c r="K1460" s="14"/>
      <c r="L1460" s="14"/>
      <c r="M1460" s="14"/>
      <c r="N1460" s="14"/>
      <c r="O1460" s="14"/>
      <c r="P1460" s="14"/>
    </row>
    <row r="1461" spans="9:16" x14ac:dyDescent="0.25">
      <c r="I1461" s="14"/>
      <c r="J1461" s="14"/>
      <c r="K1461" s="14"/>
      <c r="L1461" s="14"/>
      <c r="M1461" s="14"/>
      <c r="N1461" s="14"/>
      <c r="O1461" s="14"/>
      <c r="P1461" s="14"/>
    </row>
    <row r="1462" spans="9:16" x14ac:dyDescent="0.25">
      <c r="I1462" s="14"/>
      <c r="J1462" s="14"/>
      <c r="K1462" s="14"/>
      <c r="L1462" s="14"/>
      <c r="M1462" s="14"/>
      <c r="N1462" s="14"/>
      <c r="O1462" s="14"/>
      <c r="P1462" s="14"/>
    </row>
    <row r="1463" spans="9:16" x14ac:dyDescent="0.25">
      <c r="I1463" s="14"/>
      <c r="J1463" s="14"/>
      <c r="K1463" s="14"/>
      <c r="L1463" s="14"/>
      <c r="M1463" s="14"/>
      <c r="N1463" s="14"/>
      <c r="O1463" s="14"/>
      <c r="P1463" s="14"/>
    </row>
    <row r="1464" spans="9:16" x14ac:dyDescent="0.25">
      <c r="I1464" s="14"/>
      <c r="J1464" s="14"/>
      <c r="K1464" s="14"/>
      <c r="L1464" s="14"/>
      <c r="M1464" s="14"/>
      <c r="N1464" s="14"/>
      <c r="O1464" s="14"/>
      <c r="P1464" s="14"/>
    </row>
    <row r="1465" spans="9:16" x14ac:dyDescent="0.25">
      <c r="I1465" s="14"/>
      <c r="J1465" s="14"/>
      <c r="K1465" s="14"/>
      <c r="L1465" s="14"/>
      <c r="M1465" s="14"/>
      <c r="N1465" s="14"/>
      <c r="O1465" s="14"/>
      <c r="P1465" s="14"/>
    </row>
    <row r="1466" spans="9:16" x14ac:dyDescent="0.25">
      <c r="I1466" s="14"/>
      <c r="J1466" s="14"/>
      <c r="K1466" s="14"/>
      <c r="L1466" s="14"/>
      <c r="M1466" s="14"/>
      <c r="N1466" s="14"/>
      <c r="O1466" s="14"/>
      <c r="P1466" s="14"/>
    </row>
    <row r="1467" spans="9:16" x14ac:dyDescent="0.25">
      <c r="I1467" s="14"/>
      <c r="J1467" s="14"/>
      <c r="K1467" s="14"/>
      <c r="L1467" s="14"/>
      <c r="M1467" s="14"/>
      <c r="N1467" s="14"/>
      <c r="O1467" s="14"/>
      <c r="P1467" s="14"/>
    </row>
    <row r="1468" spans="9:16" x14ac:dyDescent="0.25">
      <c r="I1468" s="14"/>
      <c r="J1468" s="14"/>
      <c r="K1468" s="14"/>
      <c r="L1468" s="14"/>
      <c r="M1468" s="14"/>
      <c r="N1468" s="14"/>
      <c r="O1468" s="14"/>
      <c r="P1468" s="14"/>
    </row>
    <row r="1469" spans="9:16" x14ac:dyDescent="0.25">
      <c r="I1469" s="14"/>
      <c r="J1469" s="14"/>
      <c r="K1469" s="14"/>
      <c r="L1469" s="14"/>
      <c r="M1469" s="14"/>
      <c r="N1469" s="14"/>
      <c r="O1469" s="14"/>
      <c r="P1469" s="14"/>
    </row>
    <row r="1470" spans="9:16" x14ac:dyDescent="0.25">
      <c r="I1470" s="14"/>
      <c r="J1470" s="14"/>
      <c r="K1470" s="14"/>
      <c r="L1470" s="14"/>
      <c r="M1470" s="14"/>
      <c r="N1470" s="14"/>
      <c r="O1470" s="14"/>
      <c r="P1470" s="14"/>
    </row>
    <row r="1471" spans="9:16" x14ac:dyDescent="0.25">
      <c r="I1471" s="14"/>
      <c r="J1471" s="14"/>
      <c r="K1471" s="14"/>
      <c r="L1471" s="14"/>
      <c r="M1471" s="14"/>
      <c r="N1471" s="14"/>
      <c r="O1471" s="14"/>
      <c r="P1471" s="14"/>
    </row>
    <row r="1472" spans="9:16" x14ac:dyDescent="0.25">
      <c r="I1472" s="14"/>
      <c r="J1472" s="14"/>
      <c r="K1472" s="14"/>
      <c r="L1472" s="14"/>
      <c r="M1472" s="14"/>
      <c r="N1472" s="14"/>
      <c r="O1472" s="14"/>
      <c r="P1472" s="14"/>
    </row>
    <row r="1473" spans="9:16" x14ac:dyDescent="0.25">
      <c r="I1473" s="14"/>
      <c r="J1473" s="14"/>
      <c r="K1473" s="14"/>
      <c r="L1473" s="14"/>
      <c r="M1473" s="14"/>
      <c r="N1473" s="14"/>
      <c r="O1473" s="14"/>
      <c r="P1473" s="14"/>
    </row>
    <row r="1474" spans="9:16" x14ac:dyDescent="0.25">
      <c r="I1474" s="14"/>
      <c r="J1474" s="14"/>
      <c r="K1474" s="14"/>
      <c r="L1474" s="14"/>
      <c r="M1474" s="14"/>
      <c r="N1474" s="14"/>
      <c r="O1474" s="14"/>
      <c r="P1474" s="14"/>
    </row>
    <row r="1475" spans="9:16" x14ac:dyDescent="0.25">
      <c r="I1475" s="14"/>
      <c r="J1475" s="14"/>
      <c r="K1475" s="14"/>
      <c r="L1475" s="14"/>
      <c r="M1475" s="14"/>
      <c r="N1475" s="14"/>
      <c r="O1475" s="14"/>
      <c r="P1475" s="14"/>
    </row>
    <row r="1476" spans="9:16" x14ac:dyDescent="0.25">
      <c r="I1476" s="14"/>
      <c r="J1476" s="14"/>
      <c r="K1476" s="14"/>
      <c r="L1476" s="14"/>
      <c r="M1476" s="14"/>
      <c r="N1476" s="14"/>
      <c r="O1476" s="14"/>
      <c r="P1476" s="14"/>
    </row>
    <row r="1477" spans="9:16" x14ac:dyDescent="0.25">
      <c r="I1477" s="14"/>
      <c r="J1477" s="14"/>
      <c r="K1477" s="14"/>
      <c r="L1477" s="14"/>
      <c r="M1477" s="14"/>
      <c r="N1477" s="14"/>
      <c r="O1477" s="14"/>
      <c r="P1477" s="14"/>
    </row>
    <row r="1478" spans="9:16" x14ac:dyDescent="0.25">
      <c r="I1478" s="14"/>
      <c r="J1478" s="14"/>
      <c r="K1478" s="14"/>
      <c r="L1478" s="14"/>
      <c r="M1478" s="14"/>
      <c r="N1478" s="14"/>
      <c r="O1478" s="14"/>
      <c r="P1478" s="14"/>
    </row>
    <row r="1479" spans="9:16" x14ac:dyDescent="0.25">
      <c r="I1479" s="14"/>
      <c r="J1479" s="14"/>
      <c r="K1479" s="14"/>
      <c r="L1479" s="14"/>
      <c r="M1479" s="14"/>
      <c r="N1479" s="14"/>
      <c r="O1479" s="14"/>
      <c r="P1479" s="14"/>
    </row>
    <row r="1480" spans="9:16" x14ac:dyDescent="0.25">
      <c r="I1480" s="14"/>
      <c r="J1480" s="14"/>
      <c r="K1480" s="14"/>
      <c r="L1480" s="14"/>
      <c r="M1480" s="14"/>
      <c r="N1480" s="14"/>
      <c r="O1480" s="14"/>
      <c r="P1480" s="14"/>
    </row>
    <row r="1481" spans="9:16" x14ac:dyDescent="0.25">
      <c r="I1481" s="14"/>
      <c r="J1481" s="14"/>
      <c r="K1481" s="14"/>
      <c r="L1481" s="14"/>
      <c r="M1481" s="14"/>
      <c r="N1481" s="14"/>
      <c r="O1481" s="14"/>
      <c r="P1481" s="14"/>
    </row>
    <row r="1482" spans="9:16" x14ac:dyDescent="0.25">
      <c r="I1482" s="14"/>
      <c r="J1482" s="14"/>
      <c r="K1482" s="14"/>
      <c r="L1482" s="14"/>
      <c r="M1482" s="14"/>
      <c r="N1482" s="14"/>
      <c r="O1482" s="14"/>
      <c r="P1482" s="14"/>
    </row>
    <row r="1483" spans="9:16" x14ac:dyDescent="0.25">
      <c r="I1483" s="14"/>
      <c r="J1483" s="14"/>
      <c r="K1483" s="14"/>
      <c r="L1483" s="14"/>
      <c r="M1483" s="14"/>
      <c r="N1483" s="14"/>
      <c r="O1483" s="14"/>
      <c r="P1483" s="14"/>
    </row>
    <row r="1484" spans="9:16" x14ac:dyDescent="0.25">
      <c r="I1484" s="14"/>
      <c r="J1484" s="14"/>
      <c r="K1484" s="14"/>
      <c r="L1484" s="14"/>
      <c r="M1484" s="14"/>
      <c r="N1484" s="14"/>
      <c r="O1484" s="14"/>
      <c r="P1484" s="14"/>
    </row>
    <row r="1485" spans="9:16" x14ac:dyDescent="0.25">
      <c r="I1485" s="14"/>
      <c r="J1485" s="14"/>
      <c r="K1485" s="14"/>
      <c r="L1485" s="14"/>
      <c r="M1485" s="14"/>
      <c r="N1485" s="14"/>
      <c r="O1485" s="14"/>
      <c r="P1485" s="14"/>
    </row>
    <row r="1486" spans="9:16" x14ac:dyDescent="0.25">
      <c r="I1486" s="14"/>
      <c r="J1486" s="14"/>
      <c r="K1486" s="14"/>
      <c r="L1486" s="14"/>
      <c r="M1486" s="14"/>
      <c r="N1486" s="14"/>
      <c r="O1486" s="14"/>
      <c r="P1486" s="14"/>
    </row>
    <row r="1487" spans="9:16" x14ac:dyDescent="0.25">
      <c r="I1487" s="14"/>
      <c r="J1487" s="14"/>
      <c r="K1487" s="14"/>
      <c r="L1487" s="14"/>
      <c r="M1487" s="14"/>
      <c r="N1487" s="14"/>
      <c r="O1487" s="14"/>
      <c r="P1487" s="14"/>
    </row>
    <row r="1488" spans="9:16" x14ac:dyDescent="0.25">
      <c r="I1488" s="14"/>
      <c r="J1488" s="14"/>
      <c r="K1488" s="14"/>
      <c r="L1488" s="14"/>
      <c r="M1488" s="14"/>
      <c r="N1488" s="14"/>
      <c r="O1488" s="14"/>
      <c r="P1488" s="14"/>
    </row>
    <row r="1489" spans="9:16" x14ac:dyDescent="0.25">
      <c r="I1489" s="14"/>
      <c r="J1489" s="14"/>
      <c r="K1489" s="14"/>
      <c r="L1489" s="14"/>
      <c r="M1489" s="14"/>
      <c r="N1489" s="14"/>
      <c r="O1489" s="14"/>
      <c r="P1489" s="14"/>
    </row>
    <row r="1490" spans="9:16" x14ac:dyDescent="0.25">
      <c r="I1490" s="14"/>
      <c r="J1490" s="14"/>
      <c r="K1490" s="14"/>
      <c r="L1490" s="14"/>
      <c r="M1490" s="14"/>
      <c r="N1490" s="14"/>
      <c r="O1490" s="14"/>
      <c r="P1490" s="14"/>
    </row>
    <row r="1491" spans="9:16" x14ac:dyDescent="0.25">
      <c r="I1491" s="14"/>
      <c r="J1491" s="14"/>
      <c r="K1491" s="14"/>
      <c r="L1491" s="14"/>
      <c r="M1491" s="14"/>
      <c r="N1491" s="14"/>
      <c r="O1491" s="14"/>
      <c r="P1491" s="14"/>
    </row>
    <row r="1492" spans="9:16" x14ac:dyDescent="0.25">
      <c r="I1492" s="14"/>
      <c r="J1492" s="14"/>
      <c r="K1492" s="14"/>
      <c r="L1492" s="14"/>
      <c r="M1492" s="14"/>
      <c r="N1492" s="14"/>
      <c r="O1492" s="14"/>
      <c r="P1492" s="14"/>
    </row>
    <row r="1493" spans="9:16" x14ac:dyDescent="0.25">
      <c r="I1493" s="14"/>
      <c r="J1493" s="14"/>
      <c r="K1493" s="14"/>
      <c r="L1493" s="14"/>
      <c r="M1493" s="14"/>
      <c r="N1493" s="14"/>
      <c r="O1493" s="14"/>
      <c r="P1493" s="14"/>
    </row>
    <row r="1494" spans="9:16" x14ac:dyDescent="0.25">
      <c r="I1494" s="14"/>
      <c r="J1494" s="14"/>
      <c r="K1494" s="14"/>
      <c r="L1494" s="14"/>
      <c r="M1494" s="14"/>
      <c r="N1494" s="14"/>
      <c r="O1494" s="14"/>
      <c r="P1494" s="14"/>
    </row>
    <row r="1495" spans="9:16" x14ac:dyDescent="0.25">
      <c r="I1495" s="14"/>
      <c r="J1495" s="14"/>
      <c r="K1495" s="14"/>
      <c r="L1495" s="14"/>
      <c r="M1495" s="14"/>
      <c r="N1495" s="14"/>
      <c r="O1495" s="14"/>
      <c r="P1495" s="14"/>
    </row>
    <row r="1496" spans="9:16" x14ac:dyDescent="0.25">
      <c r="I1496" s="14"/>
      <c r="J1496" s="14"/>
      <c r="K1496" s="14"/>
      <c r="L1496" s="14"/>
      <c r="M1496" s="14"/>
      <c r="N1496" s="14"/>
      <c r="O1496" s="14"/>
      <c r="P1496" s="14"/>
    </row>
    <row r="1497" spans="9:16" x14ac:dyDescent="0.25">
      <c r="I1497" s="14"/>
      <c r="J1497" s="14"/>
      <c r="K1497" s="14"/>
      <c r="L1497" s="14"/>
      <c r="M1497" s="14"/>
      <c r="N1497" s="14"/>
      <c r="O1497" s="14"/>
      <c r="P1497" s="14"/>
    </row>
    <row r="1498" spans="9:16" x14ac:dyDescent="0.25">
      <c r="I1498" s="14"/>
      <c r="J1498" s="14"/>
      <c r="K1498" s="14"/>
      <c r="L1498" s="14"/>
      <c r="M1498" s="14"/>
      <c r="N1498" s="14"/>
      <c r="O1498" s="14"/>
      <c r="P1498" s="14"/>
    </row>
    <row r="1499" spans="9:16" x14ac:dyDescent="0.25">
      <c r="I1499" s="14"/>
      <c r="J1499" s="14"/>
      <c r="K1499" s="14"/>
      <c r="L1499" s="14"/>
      <c r="M1499" s="14"/>
      <c r="N1499" s="14"/>
      <c r="O1499" s="14"/>
      <c r="P1499" s="14"/>
    </row>
    <row r="1500" spans="9:16" x14ac:dyDescent="0.25">
      <c r="I1500" s="14"/>
      <c r="J1500" s="14"/>
      <c r="K1500" s="14"/>
      <c r="L1500" s="14"/>
      <c r="M1500" s="14"/>
      <c r="N1500" s="14"/>
      <c r="O1500" s="14"/>
      <c r="P1500" s="14"/>
    </row>
    <row r="1501" spans="9:16" x14ac:dyDescent="0.25">
      <c r="I1501" s="14"/>
      <c r="J1501" s="14"/>
      <c r="K1501" s="14"/>
      <c r="L1501" s="14"/>
      <c r="M1501" s="14"/>
      <c r="N1501" s="14"/>
      <c r="O1501" s="14"/>
      <c r="P1501" s="14"/>
    </row>
    <row r="1502" spans="9:16" x14ac:dyDescent="0.25">
      <c r="I1502" s="14"/>
      <c r="J1502" s="14"/>
      <c r="K1502" s="14"/>
      <c r="L1502" s="14"/>
      <c r="M1502" s="14"/>
      <c r="N1502" s="14"/>
      <c r="O1502" s="14"/>
      <c r="P1502" s="14"/>
    </row>
    <row r="1503" spans="9:16" x14ac:dyDescent="0.25">
      <c r="I1503" s="14"/>
      <c r="J1503" s="14"/>
      <c r="K1503" s="14"/>
      <c r="L1503" s="14"/>
      <c r="M1503" s="14"/>
      <c r="N1503" s="14"/>
      <c r="O1503" s="14"/>
      <c r="P1503" s="14"/>
    </row>
    <row r="1504" spans="9:16" x14ac:dyDescent="0.25">
      <c r="I1504" s="14"/>
      <c r="J1504" s="14"/>
      <c r="K1504" s="14"/>
      <c r="L1504" s="14"/>
      <c r="M1504" s="14"/>
      <c r="N1504" s="14"/>
      <c r="O1504" s="14"/>
      <c r="P1504" s="14"/>
    </row>
    <row r="1505" spans="9:16" x14ac:dyDescent="0.25">
      <c r="I1505" s="14"/>
      <c r="J1505" s="14"/>
      <c r="K1505" s="14"/>
      <c r="L1505" s="14"/>
      <c r="M1505" s="14"/>
      <c r="N1505" s="14"/>
      <c r="O1505" s="14"/>
      <c r="P1505" s="14"/>
    </row>
    <row r="1506" spans="9:16" x14ac:dyDescent="0.25">
      <c r="I1506" s="14"/>
      <c r="J1506" s="14"/>
      <c r="K1506" s="14"/>
      <c r="L1506" s="14"/>
      <c r="M1506" s="14"/>
      <c r="N1506" s="14"/>
      <c r="O1506" s="14"/>
      <c r="P1506" s="14"/>
    </row>
    <row r="1507" spans="9:16" x14ac:dyDescent="0.25">
      <c r="I1507" s="14"/>
      <c r="J1507" s="14"/>
      <c r="K1507" s="14"/>
      <c r="L1507" s="14"/>
      <c r="M1507" s="14"/>
      <c r="N1507" s="14"/>
      <c r="O1507" s="14"/>
      <c r="P1507" s="14"/>
    </row>
    <row r="1508" spans="9:16" x14ac:dyDescent="0.25">
      <c r="I1508" s="14"/>
      <c r="J1508" s="14"/>
      <c r="K1508" s="14"/>
      <c r="L1508" s="14"/>
      <c r="M1508" s="14"/>
      <c r="N1508" s="14"/>
      <c r="O1508" s="14"/>
      <c r="P1508" s="14"/>
    </row>
    <row r="1509" spans="9:16" x14ac:dyDescent="0.25">
      <c r="I1509" s="14"/>
      <c r="J1509" s="14"/>
      <c r="K1509" s="14"/>
      <c r="L1509" s="14"/>
      <c r="M1509" s="14"/>
      <c r="N1509" s="14"/>
      <c r="O1509" s="14"/>
      <c r="P1509" s="14"/>
    </row>
    <row r="1510" spans="9:16" x14ac:dyDescent="0.25">
      <c r="I1510" s="14"/>
      <c r="J1510" s="14"/>
      <c r="K1510" s="14"/>
      <c r="L1510" s="14"/>
      <c r="M1510" s="14"/>
      <c r="N1510" s="14"/>
      <c r="O1510" s="14"/>
      <c r="P1510" s="14"/>
    </row>
    <row r="1511" spans="9:16" x14ac:dyDescent="0.25">
      <c r="I1511" s="14"/>
      <c r="J1511" s="14"/>
      <c r="K1511" s="14"/>
      <c r="L1511" s="14"/>
      <c r="M1511" s="14"/>
      <c r="N1511" s="14"/>
      <c r="O1511" s="14"/>
      <c r="P1511" s="14"/>
    </row>
    <row r="1512" spans="9:16" x14ac:dyDescent="0.25">
      <c r="I1512" s="14"/>
      <c r="J1512" s="14"/>
      <c r="K1512" s="14"/>
      <c r="L1512" s="14"/>
      <c r="M1512" s="14"/>
      <c r="N1512" s="14"/>
      <c r="O1512" s="14"/>
      <c r="P1512" s="14"/>
    </row>
    <row r="1513" spans="9:16" x14ac:dyDescent="0.25">
      <c r="I1513" s="14"/>
      <c r="J1513" s="14"/>
      <c r="K1513" s="14"/>
      <c r="L1513" s="14"/>
      <c r="M1513" s="14"/>
      <c r="N1513" s="14"/>
      <c r="O1513" s="14"/>
      <c r="P1513" s="14"/>
    </row>
    <row r="1514" spans="9:16" x14ac:dyDescent="0.25">
      <c r="I1514" s="14"/>
      <c r="J1514" s="14"/>
      <c r="K1514" s="14"/>
      <c r="L1514" s="14"/>
      <c r="M1514" s="14"/>
      <c r="N1514" s="14"/>
      <c r="O1514" s="14"/>
      <c r="P1514" s="14"/>
    </row>
    <row r="1515" spans="9:16" x14ac:dyDescent="0.25">
      <c r="I1515" s="14"/>
      <c r="J1515" s="14"/>
      <c r="K1515" s="14"/>
      <c r="L1515" s="14"/>
      <c r="M1515" s="14"/>
      <c r="N1515" s="14"/>
      <c r="O1515" s="14"/>
      <c r="P1515" s="14"/>
    </row>
    <row r="1516" spans="9:16" x14ac:dyDescent="0.25">
      <c r="I1516" s="14"/>
      <c r="J1516" s="14"/>
      <c r="K1516" s="14"/>
      <c r="L1516" s="14"/>
      <c r="M1516" s="14"/>
      <c r="N1516" s="14"/>
      <c r="O1516" s="14"/>
      <c r="P1516" s="14"/>
    </row>
    <row r="1517" spans="9:16" x14ac:dyDescent="0.25">
      <c r="I1517" s="14"/>
      <c r="J1517" s="14"/>
      <c r="K1517" s="14"/>
      <c r="L1517" s="14"/>
      <c r="M1517" s="14"/>
      <c r="N1517" s="14"/>
      <c r="O1517" s="14"/>
      <c r="P1517" s="14"/>
    </row>
    <row r="1518" spans="9:16" x14ac:dyDescent="0.25">
      <c r="I1518" s="14"/>
      <c r="J1518" s="14"/>
      <c r="K1518" s="14"/>
      <c r="L1518" s="14"/>
      <c r="M1518" s="14"/>
      <c r="N1518" s="14"/>
      <c r="O1518" s="14"/>
      <c r="P1518" s="14"/>
    </row>
    <row r="1519" spans="9:16" x14ac:dyDescent="0.25">
      <c r="I1519" s="14"/>
      <c r="J1519" s="14"/>
      <c r="K1519" s="14"/>
      <c r="L1519" s="14"/>
      <c r="M1519" s="14"/>
      <c r="N1519" s="14"/>
      <c r="O1519" s="14"/>
      <c r="P1519" s="14"/>
    </row>
    <row r="1520" spans="9:16" x14ac:dyDescent="0.25">
      <c r="I1520" s="14"/>
      <c r="J1520" s="14"/>
      <c r="K1520" s="14"/>
      <c r="L1520" s="14"/>
      <c r="M1520" s="14"/>
      <c r="N1520" s="14"/>
      <c r="O1520" s="14"/>
      <c r="P1520" s="14"/>
    </row>
    <row r="1521" spans="9:16" x14ac:dyDescent="0.25">
      <c r="I1521" s="14"/>
      <c r="J1521" s="14"/>
      <c r="K1521" s="14"/>
      <c r="L1521" s="14"/>
      <c r="M1521" s="14"/>
      <c r="N1521" s="14"/>
      <c r="O1521" s="14"/>
      <c r="P1521" s="14"/>
    </row>
    <row r="1522" spans="9:16" x14ac:dyDescent="0.25">
      <c r="I1522" s="14"/>
      <c r="J1522" s="14"/>
      <c r="K1522" s="14"/>
      <c r="L1522" s="14"/>
      <c r="M1522" s="14"/>
      <c r="N1522" s="14"/>
      <c r="O1522" s="14"/>
      <c r="P1522" s="14"/>
    </row>
    <row r="1523" spans="9:16" x14ac:dyDescent="0.25">
      <c r="I1523" s="14"/>
      <c r="J1523" s="14"/>
      <c r="K1523" s="14"/>
      <c r="L1523" s="14"/>
      <c r="M1523" s="14"/>
      <c r="N1523" s="14"/>
      <c r="O1523" s="14"/>
      <c r="P1523" s="14"/>
    </row>
    <row r="1524" spans="9:16" x14ac:dyDescent="0.25">
      <c r="I1524" s="14"/>
      <c r="J1524" s="14"/>
      <c r="K1524" s="14"/>
      <c r="L1524" s="14"/>
      <c r="M1524" s="14"/>
      <c r="N1524" s="14"/>
      <c r="O1524" s="14"/>
      <c r="P1524" s="14"/>
    </row>
    <row r="1525" spans="9:16" x14ac:dyDescent="0.25">
      <c r="I1525" s="14"/>
      <c r="J1525" s="14"/>
      <c r="K1525" s="14"/>
      <c r="L1525" s="14"/>
      <c r="M1525" s="14"/>
      <c r="N1525" s="14"/>
      <c r="O1525" s="14"/>
      <c r="P1525" s="14"/>
    </row>
    <row r="1526" spans="9:16" x14ac:dyDescent="0.25">
      <c r="I1526" s="14"/>
      <c r="J1526" s="14"/>
      <c r="K1526" s="14"/>
      <c r="L1526" s="14"/>
      <c r="M1526" s="14"/>
      <c r="N1526" s="14"/>
      <c r="O1526" s="14"/>
      <c r="P1526" s="14"/>
    </row>
    <row r="1527" spans="9:16" x14ac:dyDescent="0.25">
      <c r="I1527" s="14"/>
      <c r="J1527" s="14"/>
      <c r="K1527" s="14"/>
      <c r="L1527" s="14"/>
      <c r="M1527" s="14"/>
      <c r="N1527" s="14"/>
      <c r="O1527" s="14"/>
      <c r="P1527" s="14"/>
    </row>
    <row r="1528" spans="9:16" x14ac:dyDescent="0.25">
      <c r="I1528" s="14"/>
      <c r="J1528" s="14"/>
      <c r="K1528" s="14"/>
      <c r="L1528" s="14"/>
      <c r="M1528" s="14"/>
      <c r="N1528" s="14"/>
      <c r="O1528" s="14"/>
      <c r="P1528" s="14"/>
    </row>
    <row r="1529" spans="9:16" x14ac:dyDescent="0.25">
      <c r="I1529" s="14"/>
      <c r="J1529" s="14"/>
      <c r="K1529" s="14"/>
      <c r="L1529" s="14"/>
      <c r="M1529" s="14"/>
      <c r="N1529" s="14"/>
      <c r="O1529" s="14"/>
      <c r="P1529" s="14"/>
    </row>
    <row r="1530" spans="9:16" x14ac:dyDescent="0.25">
      <c r="I1530" s="14"/>
      <c r="J1530" s="14"/>
      <c r="K1530" s="14"/>
      <c r="L1530" s="14"/>
      <c r="M1530" s="14"/>
      <c r="N1530" s="14"/>
      <c r="O1530" s="14"/>
      <c r="P1530" s="14"/>
    </row>
    <row r="1531" spans="9:16" x14ac:dyDescent="0.25">
      <c r="I1531" s="14"/>
      <c r="J1531" s="14"/>
      <c r="K1531" s="14"/>
      <c r="L1531" s="14"/>
      <c r="M1531" s="14"/>
      <c r="N1531" s="14"/>
      <c r="O1531" s="14"/>
      <c r="P1531" s="14"/>
    </row>
    <row r="1532" spans="9:16" x14ac:dyDescent="0.25">
      <c r="I1532" s="14"/>
      <c r="J1532" s="14"/>
      <c r="K1532" s="14"/>
      <c r="L1532" s="14"/>
      <c r="M1532" s="14"/>
      <c r="N1532" s="14"/>
      <c r="O1532" s="14"/>
      <c r="P1532" s="14"/>
    </row>
    <row r="1533" spans="9:16" x14ac:dyDescent="0.25">
      <c r="I1533" s="14"/>
      <c r="J1533" s="14"/>
      <c r="K1533" s="14"/>
      <c r="L1533" s="14"/>
      <c r="M1533" s="14"/>
      <c r="N1533" s="14"/>
      <c r="O1533" s="14"/>
      <c r="P1533" s="14"/>
    </row>
    <row r="1534" spans="9:16" x14ac:dyDescent="0.25">
      <c r="I1534" s="14"/>
      <c r="J1534" s="14"/>
      <c r="K1534" s="14"/>
      <c r="L1534" s="14"/>
      <c r="M1534" s="14"/>
      <c r="N1534" s="14"/>
      <c r="O1534" s="14"/>
      <c r="P1534" s="14"/>
    </row>
    <row r="1535" spans="9:16" x14ac:dyDescent="0.25">
      <c r="I1535" s="14"/>
      <c r="J1535" s="14"/>
      <c r="K1535" s="14"/>
      <c r="L1535" s="14"/>
      <c r="M1535" s="14"/>
      <c r="N1535" s="14"/>
      <c r="O1535" s="14"/>
      <c r="P1535" s="14"/>
    </row>
    <row r="1536" spans="9:16" x14ac:dyDescent="0.25">
      <c r="I1536" s="14"/>
      <c r="J1536" s="14"/>
      <c r="K1536" s="14"/>
      <c r="L1536" s="14"/>
      <c r="M1536" s="14"/>
      <c r="N1536" s="14"/>
      <c r="O1536" s="14"/>
      <c r="P1536" s="14"/>
    </row>
    <row r="1537" spans="9:16" x14ac:dyDescent="0.25">
      <c r="I1537" s="14"/>
      <c r="J1537" s="14"/>
      <c r="K1537" s="14"/>
      <c r="L1537" s="14"/>
      <c r="M1537" s="14"/>
      <c r="N1537" s="14"/>
      <c r="O1537" s="14"/>
      <c r="P1537" s="14"/>
    </row>
    <row r="1538" spans="9:16" x14ac:dyDescent="0.25">
      <c r="I1538" s="14"/>
      <c r="J1538" s="14"/>
      <c r="K1538" s="14"/>
      <c r="L1538" s="14"/>
      <c r="M1538" s="14"/>
      <c r="N1538" s="14"/>
      <c r="O1538" s="14"/>
      <c r="P1538" s="14"/>
    </row>
    <row r="1539" spans="9:16" x14ac:dyDescent="0.25">
      <c r="I1539" s="14"/>
      <c r="J1539" s="14"/>
      <c r="K1539" s="14"/>
      <c r="L1539" s="14"/>
      <c r="M1539" s="14"/>
      <c r="N1539" s="14"/>
      <c r="O1539" s="14"/>
      <c r="P1539" s="14"/>
    </row>
    <row r="1540" spans="9:16" x14ac:dyDescent="0.25">
      <c r="I1540" s="14"/>
      <c r="J1540" s="14"/>
      <c r="K1540" s="14"/>
      <c r="L1540" s="14"/>
      <c r="M1540" s="14"/>
      <c r="N1540" s="14"/>
      <c r="O1540" s="14"/>
      <c r="P1540" s="14"/>
    </row>
    <row r="1541" spans="9:16" x14ac:dyDescent="0.25">
      <c r="I1541" s="14"/>
      <c r="J1541" s="14"/>
      <c r="K1541" s="14"/>
      <c r="L1541" s="14"/>
      <c r="M1541" s="14"/>
      <c r="N1541" s="14"/>
      <c r="O1541" s="14"/>
      <c r="P1541" s="14"/>
    </row>
    <row r="1542" spans="9:16" x14ac:dyDescent="0.25">
      <c r="I1542" s="14"/>
      <c r="J1542" s="14"/>
      <c r="K1542" s="14"/>
      <c r="L1542" s="14"/>
      <c r="M1542" s="14"/>
      <c r="N1542" s="14"/>
      <c r="O1542" s="14"/>
      <c r="P1542" s="14"/>
    </row>
    <row r="1543" spans="9:16" x14ac:dyDescent="0.25">
      <c r="I1543" s="14"/>
      <c r="J1543" s="14"/>
      <c r="K1543" s="14"/>
      <c r="L1543" s="14"/>
      <c r="M1543" s="14"/>
      <c r="N1543" s="14"/>
      <c r="O1543" s="14"/>
      <c r="P1543" s="14"/>
    </row>
    <row r="1544" spans="9:16" x14ac:dyDescent="0.25">
      <c r="I1544" s="14"/>
      <c r="J1544" s="14"/>
      <c r="K1544" s="14"/>
      <c r="L1544" s="14"/>
      <c r="M1544" s="14"/>
      <c r="N1544" s="14"/>
      <c r="O1544" s="14"/>
      <c r="P1544" s="14"/>
    </row>
    <row r="1545" spans="9:16" x14ac:dyDescent="0.25">
      <c r="I1545" s="14"/>
      <c r="J1545" s="14"/>
      <c r="K1545" s="14"/>
      <c r="L1545" s="14"/>
      <c r="M1545" s="14"/>
      <c r="N1545" s="14"/>
      <c r="O1545" s="14"/>
      <c r="P1545" s="14"/>
    </row>
    <row r="1546" spans="9:16" x14ac:dyDescent="0.25">
      <c r="I1546" s="14"/>
      <c r="J1546" s="14"/>
      <c r="K1546" s="14"/>
      <c r="L1546" s="14"/>
      <c r="M1546" s="14"/>
      <c r="N1546" s="14"/>
      <c r="O1546" s="14"/>
      <c r="P1546" s="14"/>
    </row>
    <row r="1547" spans="9:16" x14ac:dyDescent="0.25">
      <c r="I1547" s="14"/>
      <c r="J1547" s="14"/>
      <c r="K1547" s="14"/>
      <c r="L1547" s="14"/>
      <c r="M1547" s="14"/>
      <c r="N1547" s="14"/>
      <c r="O1547" s="14"/>
      <c r="P1547" s="14"/>
    </row>
    <row r="1548" spans="9:16" x14ac:dyDescent="0.25">
      <c r="I1548" s="14"/>
      <c r="J1548" s="14"/>
      <c r="K1548" s="14"/>
      <c r="L1548" s="14"/>
      <c r="M1548" s="14"/>
      <c r="N1548" s="14"/>
      <c r="O1548" s="14"/>
      <c r="P1548" s="14"/>
    </row>
    <row r="1549" spans="9:16" x14ac:dyDescent="0.25">
      <c r="I1549" s="14"/>
      <c r="J1549" s="14"/>
      <c r="K1549" s="14"/>
      <c r="L1549" s="14"/>
      <c r="M1549" s="14"/>
      <c r="N1549" s="14"/>
      <c r="O1549" s="14"/>
      <c r="P1549" s="14"/>
    </row>
    <row r="1550" spans="9:16" x14ac:dyDescent="0.25">
      <c r="I1550" s="14"/>
      <c r="J1550" s="14"/>
      <c r="K1550" s="14"/>
      <c r="L1550" s="14"/>
      <c r="M1550" s="14"/>
      <c r="N1550" s="14"/>
      <c r="O1550" s="14"/>
      <c r="P1550" s="14"/>
    </row>
    <row r="1551" spans="9:16" x14ac:dyDescent="0.25">
      <c r="I1551" s="14"/>
      <c r="J1551" s="14"/>
      <c r="K1551" s="14"/>
      <c r="L1551" s="14"/>
      <c r="M1551" s="14"/>
      <c r="N1551" s="14"/>
      <c r="O1551" s="14"/>
      <c r="P1551" s="14"/>
    </row>
    <row r="1552" spans="9:16" x14ac:dyDescent="0.25">
      <c r="I1552" s="14"/>
      <c r="J1552" s="14"/>
      <c r="K1552" s="14"/>
      <c r="L1552" s="14"/>
      <c r="M1552" s="14"/>
      <c r="N1552" s="14"/>
      <c r="O1552" s="14"/>
      <c r="P1552" s="14"/>
    </row>
    <row r="1553" spans="9:16" x14ac:dyDescent="0.25">
      <c r="I1553" s="14"/>
      <c r="J1553" s="14"/>
      <c r="K1553" s="14"/>
      <c r="L1553" s="14"/>
      <c r="M1553" s="14"/>
      <c r="N1553" s="14"/>
      <c r="O1553" s="14"/>
      <c r="P1553" s="14"/>
    </row>
    <row r="1554" spans="9:16" x14ac:dyDescent="0.25">
      <c r="I1554" s="14"/>
      <c r="J1554" s="14"/>
      <c r="K1554" s="14"/>
      <c r="L1554" s="14"/>
      <c r="M1554" s="14"/>
      <c r="N1554" s="14"/>
      <c r="O1554" s="14"/>
      <c r="P1554" s="14"/>
    </row>
    <row r="1555" spans="9:16" x14ac:dyDescent="0.25">
      <c r="I1555" s="14"/>
      <c r="J1555" s="14"/>
      <c r="K1555" s="14"/>
      <c r="L1555" s="14"/>
      <c r="M1555" s="14"/>
      <c r="N1555" s="14"/>
      <c r="O1555" s="14"/>
      <c r="P1555" s="14"/>
    </row>
    <row r="1556" spans="9:16" x14ac:dyDescent="0.25">
      <c r="I1556" s="14"/>
      <c r="J1556" s="14"/>
      <c r="K1556" s="14"/>
      <c r="L1556" s="14"/>
      <c r="M1556" s="14"/>
      <c r="N1556" s="14"/>
      <c r="O1556" s="14"/>
      <c r="P1556" s="14"/>
    </row>
    <row r="1557" spans="9:16" x14ac:dyDescent="0.25">
      <c r="I1557" s="14"/>
      <c r="J1557" s="14"/>
      <c r="K1557" s="14"/>
      <c r="L1557" s="14"/>
      <c r="M1557" s="14"/>
      <c r="N1557" s="14"/>
      <c r="O1557" s="14"/>
      <c r="P1557" s="14"/>
    </row>
    <row r="1558" spans="9:16" x14ac:dyDescent="0.25">
      <c r="I1558" s="14"/>
      <c r="J1558" s="14"/>
      <c r="K1558" s="14"/>
      <c r="L1558" s="14"/>
      <c r="M1558" s="14"/>
      <c r="N1558" s="14"/>
      <c r="O1558" s="14"/>
      <c r="P1558" s="14"/>
    </row>
    <row r="1559" spans="9:16" x14ac:dyDescent="0.25">
      <c r="I1559" s="14"/>
      <c r="J1559" s="14"/>
      <c r="K1559" s="14"/>
      <c r="L1559" s="14"/>
      <c r="M1559" s="14"/>
      <c r="N1559" s="14"/>
      <c r="O1559" s="14"/>
      <c r="P1559" s="14"/>
    </row>
    <row r="1560" spans="9:16" x14ac:dyDescent="0.25">
      <c r="I1560" s="14"/>
      <c r="J1560" s="14"/>
      <c r="K1560" s="14"/>
      <c r="L1560" s="14"/>
      <c r="M1560" s="14"/>
      <c r="N1560" s="14"/>
      <c r="O1560" s="14"/>
      <c r="P1560" s="14"/>
    </row>
    <row r="1561" spans="9:16" x14ac:dyDescent="0.25">
      <c r="I1561" s="14"/>
      <c r="J1561" s="14"/>
      <c r="K1561" s="14"/>
      <c r="L1561" s="14"/>
      <c r="M1561" s="14"/>
      <c r="N1561" s="14"/>
      <c r="O1561" s="14"/>
      <c r="P1561" s="14"/>
    </row>
    <row r="1562" spans="9:16" x14ac:dyDescent="0.25">
      <c r="I1562" s="14"/>
      <c r="J1562" s="14"/>
      <c r="K1562" s="14"/>
      <c r="L1562" s="14"/>
      <c r="M1562" s="14"/>
      <c r="N1562" s="14"/>
      <c r="O1562" s="14"/>
      <c r="P1562" s="14"/>
    </row>
    <row r="1563" spans="9:16" x14ac:dyDescent="0.25">
      <c r="I1563" s="14"/>
      <c r="J1563" s="14"/>
      <c r="K1563" s="14"/>
      <c r="L1563" s="14"/>
      <c r="M1563" s="14"/>
      <c r="N1563" s="14"/>
      <c r="O1563" s="14"/>
      <c r="P1563" s="14"/>
    </row>
    <row r="1564" spans="9:16" x14ac:dyDescent="0.25">
      <c r="I1564" s="14"/>
      <c r="J1564" s="14"/>
      <c r="K1564" s="14"/>
      <c r="L1564" s="14"/>
      <c r="M1564" s="14"/>
      <c r="N1564" s="14"/>
      <c r="O1564" s="14"/>
      <c r="P1564" s="14"/>
    </row>
    <row r="1565" spans="9:16" x14ac:dyDescent="0.25">
      <c r="I1565" s="14"/>
      <c r="J1565" s="14"/>
      <c r="K1565" s="14"/>
      <c r="L1565" s="14"/>
      <c r="M1565" s="14"/>
      <c r="N1565" s="14"/>
      <c r="O1565" s="14"/>
      <c r="P1565" s="14"/>
    </row>
    <row r="1566" spans="9:16" x14ac:dyDescent="0.25">
      <c r="I1566" s="14"/>
      <c r="J1566" s="14"/>
      <c r="K1566" s="14"/>
      <c r="L1566" s="14"/>
      <c r="M1566" s="14"/>
      <c r="N1566" s="14"/>
      <c r="O1566" s="14"/>
      <c r="P1566" s="14"/>
    </row>
    <row r="1567" spans="9:16" x14ac:dyDescent="0.25">
      <c r="I1567" s="14"/>
      <c r="J1567" s="14"/>
      <c r="K1567" s="14"/>
      <c r="L1567" s="14"/>
      <c r="M1567" s="14"/>
      <c r="N1567" s="14"/>
      <c r="O1567" s="14"/>
      <c r="P1567" s="14"/>
    </row>
    <row r="1568" spans="9:16" x14ac:dyDescent="0.25">
      <c r="I1568" s="14"/>
      <c r="J1568" s="14"/>
      <c r="K1568" s="14"/>
      <c r="L1568" s="14"/>
      <c r="M1568" s="14"/>
      <c r="N1568" s="14"/>
      <c r="O1568" s="14"/>
      <c r="P1568" s="14"/>
    </row>
    <row r="1569" spans="9:16" x14ac:dyDescent="0.25">
      <c r="I1569" s="14"/>
      <c r="J1569" s="14"/>
      <c r="K1569" s="14"/>
      <c r="L1569" s="14"/>
      <c r="M1569" s="14"/>
      <c r="N1569" s="14"/>
      <c r="O1569" s="14"/>
      <c r="P1569" s="14"/>
    </row>
    <row r="1570" spans="9:16" x14ac:dyDescent="0.25">
      <c r="I1570" s="14"/>
      <c r="J1570" s="14"/>
      <c r="K1570" s="14"/>
      <c r="L1570" s="14"/>
      <c r="M1570" s="14"/>
      <c r="N1570" s="14"/>
      <c r="O1570" s="14"/>
      <c r="P1570" s="14"/>
    </row>
    <row r="1571" spans="9:16" x14ac:dyDescent="0.25">
      <c r="I1571" s="14"/>
      <c r="J1571" s="14"/>
      <c r="K1571" s="14"/>
      <c r="L1571" s="14"/>
      <c r="M1571" s="14"/>
      <c r="N1571" s="14"/>
      <c r="O1571" s="14"/>
      <c r="P1571" s="14"/>
    </row>
    <row r="1572" spans="9:16" x14ac:dyDescent="0.25">
      <c r="I1572" s="14"/>
      <c r="J1572" s="14"/>
      <c r="K1572" s="14"/>
      <c r="L1572" s="14"/>
      <c r="M1572" s="14"/>
      <c r="N1572" s="14"/>
      <c r="O1572" s="14"/>
      <c r="P1572" s="14"/>
    </row>
    <row r="1573" spans="9:16" x14ac:dyDescent="0.25">
      <c r="I1573" s="14"/>
      <c r="J1573" s="14"/>
      <c r="K1573" s="14"/>
      <c r="L1573" s="14"/>
      <c r="M1573" s="14"/>
      <c r="N1573" s="14"/>
      <c r="O1573" s="14"/>
      <c r="P1573" s="14"/>
    </row>
    <row r="1574" spans="9:16" x14ac:dyDescent="0.25">
      <c r="I1574" s="14"/>
      <c r="J1574" s="14"/>
      <c r="K1574" s="14"/>
      <c r="L1574" s="14"/>
      <c r="M1574" s="14"/>
      <c r="N1574" s="14"/>
      <c r="O1574" s="14"/>
      <c r="P1574" s="14"/>
    </row>
    <row r="1575" spans="9:16" x14ac:dyDescent="0.25">
      <c r="I1575" s="14"/>
      <c r="J1575" s="14"/>
      <c r="K1575" s="14"/>
      <c r="L1575" s="14"/>
      <c r="M1575" s="14"/>
      <c r="N1575" s="14"/>
      <c r="O1575" s="14"/>
      <c r="P1575" s="14"/>
    </row>
    <row r="1576" spans="9:16" x14ac:dyDescent="0.25">
      <c r="I1576" s="14"/>
      <c r="J1576" s="14"/>
      <c r="K1576" s="14"/>
      <c r="L1576" s="14"/>
      <c r="M1576" s="14"/>
      <c r="N1576" s="14"/>
      <c r="O1576" s="14"/>
      <c r="P1576" s="14"/>
    </row>
    <row r="1577" spans="9:16" x14ac:dyDescent="0.25">
      <c r="I1577" s="14"/>
      <c r="J1577" s="14"/>
      <c r="K1577" s="14"/>
      <c r="L1577" s="14"/>
      <c r="M1577" s="14"/>
      <c r="N1577" s="14"/>
      <c r="O1577" s="14"/>
      <c r="P1577" s="14"/>
    </row>
    <row r="1578" spans="9:16" x14ac:dyDescent="0.25">
      <c r="I1578" s="14"/>
      <c r="J1578" s="14"/>
      <c r="K1578" s="14"/>
      <c r="L1578" s="14"/>
      <c r="M1578" s="14"/>
      <c r="N1578" s="14"/>
      <c r="O1578" s="14"/>
      <c r="P1578" s="14"/>
    </row>
    <row r="1579" spans="9:16" x14ac:dyDescent="0.25">
      <c r="I1579" s="14"/>
      <c r="J1579" s="14"/>
      <c r="K1579" s="14"/>
      <c r="L1579" s="14"/>
      <c r="M1579" s="14"/>
      <c r="N1579" s="14"/>
      <c r="O1579" s="14"/>
      <c r="P1579" s="14"/>
    </row>
    <row r="1580" spans="9:16" x14ac:dyDescent="0.25">
      <c r="I1580" s="14"/>
      <c r="J1580" s="14"/>
      <c r="K1580" s="14"/>
      <c r="L1580" s="14"/>
      <c r="M1580" s="14"/>
      <c r="N1580" s="14"/>
      <c r="O1580" s="14"/>
      <c r="P1580" s="14"/>
    </row>
    <row r="1581" spans="9:16" x14ac:dyDescent="0.25">
      <c r="I1581" s="14"/>
      <c r="J1581" s="14"/>
      <c r="K1581" s="14"/>
      <c r="L1581" s="14"/>
      <c r="M1581" s="14"/>
      <c r="N1581" s="14"/>
      <c r="O1581" s="14"/>
      <c r="P1581" s="14"/>
    </row>
    <row r="1582" spans="9:16" x14ac:dyDescent="0.25">
      <c r="I1582" s="14"/>
      <c r="J1582" s="14"/>
      <c r="K1582" s="14"/>
      <c r="L1582" s="14"/>
      <c r="M1582" s="14"/>
      <c r="N1582" s="14"/>
      <c r="O1582" s="14"/>
      <c r="P1582" s="14"/>
    </row>
    <row r="1583" spans="9:16" x14ac:dyDescent="0.25">
      <c r="I1583" s="14"/>
      <c r="J1583" s="14"/>
      <c r="K1583" s="14"/>
      <c r="L1583" s="14"/>
      <c r="M1583" s="14"/>
      <c r="N1583" s="14"/>
      <c r="O1583" s="14"/>
      <c r="P1583" s="14"/>
    </row>
    <row r="1584" spans="9:16" x14ac:dyDescent="0.25">
      <c r="I1584" s="14"/>
      <c r="J1584" s="14"/>
      <c r="K1584" s="14"/>
      <c r="L1584" s="14"/>
      <c r="M1584" s="14"/>
      <c r="N1584" s="14"/>
      <c r="O1584" s="14"/>
      <c r="P1584" s="14"/>
    </row>
    <row r="1585" spans="9:16" x14ac:dyDescent="0.25">
      <c r="I1585" s="14"/>
      <c r="J1585" s="14"/>
      <c r="K1585" s="14"/>
      <c r="L1585" s="14"/>
      <c r="M1585" s="14"/>
      <c r="N1585" s="14"/>
      <c r="O1585" s="14"/>
      <c r="P1585" s="14"/>
    </row>
    <row r="1586" spans="9:16" x14ac:dyDescent="0.25">
      <c r="I1586" s="14"/>
      <c r="J1586" s="14"/>
      <c r="K1586" s="14"/>
      <c r="L1586" s="14"/>
      <c r="M1586" s="14"/>
      <c r="N1586" s="14"/>
      <c r="O1586" s="14"/>
      <c r="P1586" s="14"/>
    </row>
    <row r="1587" spans="9:16" x14ac:dyDescent="0.25">
      <c r="I1587" s="14"/>
      <c r="J1587" s="14"/>
      <c r="K1587" s="14"/>
      <c r="L1587" s="14"/>
      <c r="M1587" s="14"/>
      <c r="N1587" s="14"/>
      <c r="O1587" s="14"/>
      <c r="P1587" s="14"/>
    </row>
    <row r="1588" spans="9:16" x14ac:dyDescent="0.25">
      <c r="I1588" s="14"/>
      <c r="J1588" s="14"/>
      <c r="K1588" s="14"/>
      <c r="L1588" s="14"/>
      <c r="M1588" s="14"/>
      <c r="N1588" s="14"/>
      <c r="O1588" s="14"/>
      <c r="P1588" s="14"/>
    </row>
    <row r="1589" spans="9:16" x14ac:dyDescent="0.25">
      <c r="I1589" s="14"/>
      <c r="J1589" s="14"/>
      <c r="K1589" s="14"/>
      <c r="L1589" s="14"/>
      <c r="M1589" s="14"/>
      <c r="N1589" s="14"/>
      <c r="O1589" s="14"/>
      <c r="P1589" s="14"/>
    </row>
    <row r="1590" spans="9:16" x14ac:dyDescent="0.25">
      <c r="I1590" s="14"/>
      <c r="J1590" s="14"/>
      <c r="K1590" s="14"/>
      <c r="L1590" s="14"/>
      <c r="M1590" s="14"/>
      <c r="N1590" s="14"/>
      <c r="O1590" s="14"/>
      <c r="P1590" s="14"/>
    </row>
    <row r="1591" spans="9:16" x14ac:dyDescent="0.25">
      <c r="I1591" s="14"/>
      <c r="J1591" s="14"/>
      <c r="K1591" s="14"/>
      <c r="L1591" s="14"/>
      <c r="M1591" s="14"/>
      <c r="N1591" s="14"/>
      <c r="O1591" s="14"/>
      <c r="P1591" s="14"/>
    </row>
    <row r="1592" spans="9:16" x14ac:dyDescent="0.25">
      <c r="I1592" s="14"/>
      <c r="J1592" s="14"/>
      <c r="K1592" s="14"/>
      <c r="L1592" s="14"/>
      <c r="M1592" s="14"/>
      <c r="N1592" s="14"/>
      <c r="O1592" s="14"/>
      <c r="P1592" s="14"/>
    </row>
    <row r="1593" spans="9:16" x14ac:dyDescent="0.25">
      <c r="I1593" s="14"/>
      <c r="J1593" s="14"/>
      <c r="K1593" s="14"/>
      <c r="L1593" s="14"/>
      <c r="M1593" s="14"/>
      <c r="N1593" s="14"/>
      <c r="O1593" s="14"/>
      <c r="P1593" s="14"/>
    </row>
    <row r="1594" spans="9:16" x14ac:dyDescent="0.25">
      <c r="I1594" s="14"/>
      <c r="J1594" s="14"/>
      <c r="K1594" s="14"/>
      <c r="L1594" s="14"/>
      <c r="M1594" s="14"/>
      <c r="N1594" s="14"/>
      <c r="O1594" s="14"/>
      <c r="P1594" s="14"/>
    </row>
    <row r="1595" spans="9:16" x14ac:dyDescent="0.25">
      <c r="I1595" s="14"/>
      <c r="J1595" s="14"/>
      <c r="K1595" s="14"/>
      <c r="L1595" s="14"/>
      <c r="M1595" s="14"/>
      <c r="N1595" s="14"/>
      <c r="O1595" s="14"/>
      <c r="P1595" s="14"/>
    </row>
    <row r="1596" spans="9:16" x14ac:dyDescent="0.25">
      <c r="I1596" s="14"/>
      <c r="J1596" s="14"/>
      <c r="K1596" s="14"/>
      <c r="L1596" s="14"/>
      <c r="M1596" s="14"/>
      <c r="N1596" s="14"/>
      <c r="O1596" s="14"/>
      <c r="P1596" s="14"/>
    </row>
    <row r="1597" spans="9:16" x14ac:dyDescent="0.25">
      <c r="I1597" s="14"/>
      <c r="J1597" s="14"/>
      <c r="K1597" s="14"/>
      <c r="L1597" s="14"/>
      <c r="M1597" s="14"/>
      <c r="N1597" s="14"/>
      <c r="O1597" s="14"/>
      <c r="P1597" s="14"/>
    </row>
    <row r="1598" spans="9:16" x14ac:dyDescent="0.25">
      <c r="I1598" s="14"/>
      <c r="J1598" s="14"/>
      <c r="K1598" s="14"/>
      <c r="L1598" s="14"/>
      <c r="M1598" s="14"/>
      <c r="N1598" s="14"/>
      <c r="O1598" s="14"/>
      <c r="P1598" s="14"/>
    </row>
    <row r="1599" spans="9:16" x14ac:dyDescent="0.25">
      <c r="I1599" s="14"/>
      <c r="J1599" s="14"/>
      <c r="K1599" s="14"/>
      <c r="L1599" s="14"/>
      <c r="M1599" s="14"/>
      <c r="N1599" s="14"/>
      <c r="O1599" s="14"/>
      <c r="P1599" s="14"/>
    </row>
    <row r="1600" spans="9:16" x14ac:dyDescent="0.25">
      <c r="I1600" s="14"/>
      <c r="J1600" s="14"/>
      <c r="K1600" s="14"/>
      <c r="L1600" s="14"/>
      <c r="M1600" s="14"/>
      <c r="N1600" s="14"/>
      <c r="O1600" s="14"/>
      <c r="P1600" s="14"/>
    </row>
    <row r="1601" spans="9:16" x14ac:dyDescent="0.25">
      <c r="I1601" s="14"/>
      <c r="J1601" s="14"/>
      <c r="K1601" s="14"/>
      <c r="L1601" s="14"/>
      <c r="M1601" s="14"/>
      <c r="N1601" s="14"/>
      <c r="O1601" s="14"/>
      <c r="P1601" s="14"/>
    </row>
    <row r="1602" spans="9:16" x14ac:dyDescent="0.25">
      <c r="I1602" s="14"/>
      <c r="J1602" s="14"/>
      <c r="K1602" s="14"/>
      <c r="L1602" s="14"/>
      <c r="M1602" s="14"/>
      <c r="N1602" s="14"/>
      <c r="O1602" s="14"/>
      <c r="P1602" s="14"/>
    </row>
    <row r="1603" spans="9:16" x14ac:dyDescent="0.25">
      <c r="I1603" s="14"/>
      <c r="J1603" s="14"/>
      <c r="K1603" s="14"/>
      <c r="L1603" s="14"/>
      <c r="M1603" s="14"/>
      <c r="N1603" s="14"/>
      <c r="O1603" s="14"/>
      <c r="P1603" s="14"/>
    </row>
    <row r="1604" spans="9:16" x14ac:dyDescent="0.25">
      <c r="I1604" s="14"/>
      <c r="J1604" s="14"/>
      <c r="K1604" s="14"/>
      <c r="L1604" s="14"/>
      <c r="M1604" s="14"/>
      <c r="N1604" s="14"/>
      <c r="O1604" s="14"/>
      <c r="P1604" s="14"/>
    </row>
    <row r="1605" spans="9:16" x14ac:dyDescent="0.25">
      <c r="I1605" s="14"/>
      <c r="J1605" s="14"/>
      <c r="K1605" s="14"/>
      <c r="L1605" s="14"/>
      <c r="M1605" s="14"/>
      <c r="N1605" s="14"/>
      <c r="O1605" s="14"/>
      <c r="P1605" s="14"/>
    </row>
    <row r="1606" spans="9:16" x14ac:dyDescent="0.25">
      <c r="I1606" s="14"/>
      <c r="J1606" s="14"/>
      <c r="K1606" s="14"/>
      <c r="L1606" s="14"/>
      <c r="M1606" s="14"/>
      <c r="N1606" s="14"/>
      <c r="O1606" s="14"/>
      <c r="P1606" s="14"/>
    </row>
    <row r="1607" spans="9:16" x14ac:dyDescent="0.25">
      <c r="I1607" s="14"/>
      <c r="J1607" s="14"/>
      <c r="K1607" s="14"/>
      <c r="L1607" s="14"/>
      <c r="M1607" s="14"/>
      <c r="N1607" s="14"/>
      <c r="O1607" s="14"/>
      <c r="P1607" s="14"/>
    </row>
    <row r="1608" spans="9:16" x14ac:dyDescent="0.25">
      <c r="I1608" s="14"/>
      <c r="J1608" s="14"/>
      <c r="K1608" s="14"/>
      <c r="L1608" s="14"/>
      <c r="M1608" s="14"/>
      <c r="N1608" s="14"/>
      <c r="O1608" s="14"/>
      <c r="P1608" s="14"/>
    </row>
    <row r="1609" spans="9:16" x14ac:dyDescent="0.25">
      <c r="I1609" s="14"/>
      <c r="J1609" s="14"/>
      <c r="K1609" s="14"/>
      <c r="L1609" s="14"/>
      <c r="M1609" s="14"/>
      <c r="N1609" s="14"/>
      <c r="O1609" s="14"/>
      <c r="P1609" s="14"/>
    </row>
    <row r="1610" spans="9:16" x14ac:dyDescent="0.25">
      <c r="I1610" s="14"/>
      <c r="J1610" s="14"/>
      <c r="K1610" s="14"/>
      <c r="L1610" s="14"/>
      <c r="M1610" s="14"/>
      <c r="N1610" s="14"/>
      <c r="O1610" s="14"/>
      <c r="P1610" s="14"/>
    </row>
    <row r="1611" spans="9:16" x14ac:dyDescent="0.25">
      <c r="I1611" s="14"/>
      <c r="J1611" s="14"/>
      <c r="K1611" s="14"/>
      <c r="L1611" s="14"/>
      <c r="M1611" s="14"/>
      <c r="N1611" s="14"/>
      <c r="O1611" s="14"/>
      <c r="P1611" s="14"/>
    </row>
    <row r="1612" spans="9:16" x14ac:dyDescent="0.25">
      <c r="I1612" s="14"/>
      <c r="J1612" s="14"/>
      <c r="K1612" s="14"/>
      <c r="L1612" s="14"/>
      <c r="M1612" s="14"/>
      <c r="N1612" s="14"/>
      <c r="O1612" s="14"/>
      <c r="P1612" s="14"/>
    </row>
    <row r="1613" spans="9:16" x14ac:dyDescent="0.25">
      <c r="I1613" s="14"/>
      <c r="J1613" s="14"/>
      <c r="K1613" s="14"/>
      <c r="L1613" s="14"/>
      <c r="M1613" s="14"/>
      <c r="N1613" s="14"/>
      <c r="O1613" s="14"/>
      <c r="P1613" s="14"/>
    </row>
    <row r="1614" spans="9:16" x14ac:dyDescent="0.25">
      <c r="I1614" s="14"/>
      <c r="J1614" s="14"/>
      <c r="K1614" s="14"/>
      <c r="L1614" s="14"/>
      <c r="M1614" s="14"/>
      <c r="N1614" s="14"/>
      <c r="O1614" s="14"/>
      <c r="P1614" s="14"/>
    </row>
    <row r="1615" spans="9:16" x14ac:dyDescent="0.25">
      <c r="I1615" s="14"/>
      <c r="J1615" s="14"/>
      <c r="K1615" s="14"/>
      <c r="L1615" s="14"/>
      <c r="M1615" s="14"/>
      <c r="N1615" s="14"/>
      <c r="O1615" s="14"/>
      <c r="P1615" s="14"/>
    </row>
    <row r="1616" spans="9:16" x14ac:dyDescent="0.25">
      <c r="I1616" s="14"/>
      <c r="J1616" s="14"/>
      <c r="K1616" s="14"/>
      <c r="L1616" s="14"/>
      <c r="M1616" s="14"/>
      <c r="N1616" s="14"/>
      <c r="O1616" s="14"/>
      <c r="P1616" s="14"/>
    </row>
    <row r="1617" spans="9:16" x14ac:dyDescent="0.25">
      <c r="I1617" s="14"/>
      <c r="J1617" s="14"/>
      <c r="K1617" s="14"/>
      <c r="L1617" s="14"/>
      <c r="M1617" s="14"/>
      <c r="N1617" s="14"/>
      <c r="O1617" s="14"/>
      <c r="P1617" s="14"/>
    </row>
    <row r="1618" spans="9:16" x14ac:dyDescent="0.25">
      <c r="I1618" s="14"/>
      <c r="J1618" s="14"/>
      <c r="K1618" s="14"/>
      <c r="L1618" s="14"/>
      <c r="M1618" s="14"/>
      <c r="N1618" s="14"/>
      <c r="O1618" s="14"/>
      <c r="P1618" s="14"/>
    </row>
    <row r="1619" spans="9:16" x14ac:dyDescent="0.25">
      <c r="I1619" s="14"/>
      <c r="J1619" s="14"/>
      <c r="K1619" s="14"/>
      <c r="L1619" s="14"/>
      <c r="M1619" s="14"/>
      <c r="N1619" s="14"/>
      <c r="O1619" s="14"/>
      <c r="P1619" s="14"/>
    </row>
    <row r="1620" spans="9:16" x14ac:dyDescent="0.25">
      <c r="I1620" s="14"/>
      <c r="J1620" s="14"/>
      <c r="K1620" s="14"/>
      <c r="L1620" s="14"/>
      <c r="M1620" s="14"/>
      <c r="N1620" s="14"/>
      <c r="O1620" s="14"/>
      <c r="P1620" s="14"/>
    </row>
    <row r="1621" spans="9:16" x14ac:dyDescent="0.25">
      <c r="I1621" s="14"/>
      <c r="J1621" s="14"/>
      <c r="K1621" s="14"/>
      <c r="L1621" s="14"/>
      <c r="M1621" s="14"/>
      <c r="N1621" s="14"/>
      <c r="O1621" s="14"/>
      <c r="P1621" s="14"/>
    </row>
    <row r="1622" spans="9:16" x14ac:dyDescent="0.25">
      <c r="I1622" s="14"/>
      <c r="J1622" s="14"/>
      <c r="K1622" s="14"/>
      <c r="L1622" s="14"/>
      <c r="M1622" s="14"/>
      <c r="N1622" s="14"/>
      <c r="O1622" s="14"/>
      <c r="P1622" s="14"/>
    </row>
    <row r="1623" spans="9:16" x14ac:dyDescent="0.25">
      <c r="I1623" s="14"/>
      <c r="J1623" s="14"/>
      <c r="K1623" s="14"/>
      <c r="L1623" s="14"/>
      <c r="M1623" s="14"/>
      <c r="N1623" s="14"/>
      <c r="O1623" s="14"/>
      <c r="P1623" s="14"/>
    </row>
    <row r="1624" spans="9:16" x14ac:dyDescent="0.25">
      <c r="I1624" s="14"/>
      <c r="J1624" s="14"/>
      <c r="K1624" s="14"/>
      <c r="L1624" s="14"/>
      <c r="M1624" s="14"/>
      <c r="N1624" s="14"/>
      <c r="O1624" s="14"/>
      <c r="P1624" s="14"/>
    </row>
    <row r="1625" spans="9:16" x14ac:dyDescent="0.25">
      <c r="I1625" s="14"/>
      <c r="J1625" s="14"/>
      <c r="K1625" s="14"/>
      <c r="L1625" s="14"/>
      <c r="M1625" s="14"/>
      <c r="N1625" s="14"/>
      <c r="O1625" s="14"/>
      <c r="P1625" s="14"/>
    </row>
    <row r="1626" spans="9:16" x14ac:dyDescent="0.25">
      <c r="I1626" s="14"/>
      <c r="J1626" s="14"/>
      <c r="K1626" s="14"/>
      <c r="L1626" s="14"/>
      <c r="M1626" s="14"/>
      <c r="N1626" s="14"/>
      <c r="O1626" s="14"/>
      <c r="P1626" s="14"/>
    </row>
    <row r="1627" spans="9:16" x14ac:dyDescent="0.25">
      <c r="I1627" s="14"/>
      <c r="J1627" s="14"/>
      <c r="K1627" s="14"/>
      <c r="L1627" s="14"/>
      <c r="M1627" s="14"/>
      <c r="N1627" s="14"/>
      <c r="O1627" s="14"/>
      <c r="P1627" s="14"/>
    </row>
    <row r="1628" spans="9:16" x14ac:dyDescent="0.25">
      <c r="I1628" s="14"/>
      <c r="J1628" s="14"/>
      <c r="K1628" s="14"/>
      <c r="L1628" s="14"/>
      <c r="M1628" s="14"/>
      <c r="N1628" s="14"/>
      <c r="O1628" s="14"/>
      <c r="P1628" s="14"/>
    </row>
    <row r="1629" spans="9:16" x14ac:dyDescent="0.25">
      <c r="I1629" s="14"/>
      <c r="J1629" s="14"/>
      <c r="K1629" s="14"/>
      <c r="L1629" s="14"/>
      <c r="M1629" s="14"/>
      <c r="N1629" s="14"/>
      <c r="O1629" s="14"/>
      <c r="P1629" s="14"/>
    </row>
    <row r="1630" spans="9:16" x14ac:dyDescent="0.25">
      <c r="I1630" s="14"/>
      <c r="J1630" s="14"/>
      <c r="K1630" s="14"/>
      <c r="L1630" s="14"/>
      <c r="M1630" s="14"/>
      <c r="N1630" s="14"/>
      <c r="O1630" s="14"/>
      <c r="P1630" s="14"/>
    </row>
    <row r="1631" spans="9:16" x14ac:dyDescent="0.25">
      <c r="I1631" s="14"/>
      <c r="J1631" s="14"/>
      <c r="K1631" s="14"/>
      <c r="L1631" s="14"/>
      <c r="M1631" s="14"/>
      <c r="N1631" s="14"/>
      <c r="O1631" s="14"/>
      <c r="P1631" s="14"/>
    </row>
    <row r="1632" spans="9:16" x14ac:dyDescent="0.25">
      <c r="I1632" s="14"/>
      <c r="J1632" s="14"/>
      <c r="K1632" s="14"/>
      <c r="L1632" s="14"/>
      <c r="M1632" s="14"/>
      <c r="N1632" s="14"/>
      <c r="O1632" s="14"/>
      <c r="P1632" s="14"/>
    </row>
    <row r="1633" spans="9:16" x14ac:dyDescent="0.25">
      <c r="I1633" s="14"/>
      <c r="J1633" s="14"/>
      <c r="K1633" s="14"/>
      <c r="L1633" s="14"/>
      <c r="M1633" s="14"/>
      <c r="N1633" s="14"/>
      <c r="O1633" s="14"/>
      <c r="P1633" s="14"/>
    </row>
    <row r="1634" spans="9:16" x14ac:dyDescent="0.25">
      <c r="I1634" s="14"/>
      <c r="J1634" s="14"/>
      <c r="K1634" s="14"/>
      <c r="L1634" s="14"/>
      <c r="M1634" s="14"/>
      <c r="N1634" s="14"/>
      <c r="O1634" s="14"/>
      <c r="P1634" s="14"/>
    </row>
    <row r="1635" spans="9:16" x14ac:dyDescent="0.25">
      <c r="I1635" s="14"/>
      <c r="J1635" s="14"/>
      <c r="K1635" s="14"/>
      <c r="L1635" s="14"/>
      <c r="M1635" s="14"/>
      <c r="N1635" s="14"/>
      <c r="O1635" s="14"/>
      <c r="P1635" s="14"/>
    </row>
    <row r="1636" spans="9:16" x14ac:dyDescent="0.25">
      <c r="I1636" s="14"/>
      <c r="J1636" s="14"/>
      <c r="K1636" s="14"/>
      <c r="L1636" s="14"/>
      <c r="M1636" s="14"/>
      <c r="N1636" s="14"/>
      <c r="O1636" s="14"/>
      <c r="P1636" s="14"/>
    </row>
    <row r="1637" spans="9:16" x14ac:dyDescent="0.25">
      <c r="I1637" s="14"/>
      <c r="J1637" s="14"/>
      <c r="K1637" s="14"/>
      <c r="L1637" s="14"/>
      <c r="M1637" s="14"/>
      <c r="N1637" s="14"/>
      <c r="O1637" s="14"/>
      <c r="P1637" s="14"/>
    </row>
    <row r="1638" spans="9:16" x14ac:dyDescent="0.25">
      <c r="I1638" s="14"/>
      <c r="J1638" s="14"/>
      <c r="K1638" s="14"/>
      <c r="L1638" s="14"/>
      <c r="M1638" s="14"/>
      <c r="N1638" s="14"/>
      <c r="O1638" s="14"/>
      <c r="P1638" s="14"/>
    </row>
    <row r="1639" spans="9:16" x14ac:dyDescent="0.25">
      <c r="I1639" s="14"/>
      <c r="J1639" s="14"/>
      <c r="K1639" s="14"/>
      <c r="L1639" s="14"/>
      <c r="M1639" s="14"/>
      <c r="N1639" s="14"/>
      <c r="O1639" s="14"/>
      <c r="P1639" s="14"/>
    </row>
    <row r="1640" spans="9:16" x14ac:dyDescent="0.25">
      <c r="I1640" s="14"/>
      <c r="J1640" s="14"/>
      <c r="K1640" s="14"/>
      <c r="L1640" s="14"/>
      <c r="M1640" s="14"/>
      <c r="N1640" s="14"/>
      <c r="O1640" s="14"/>
      <c r="P1640" s="14"/>
    </row>
    <row r="1641" spans="9:16" x14ac:dyDescent="0.25">
      <c r="I1641" s="14"/>
      <c r="J1641" s="14"/>
      <c r="K1641" s="14"/>
      <c r="L1641" s="14"/>
      <c r="M1641" s="14"/>
      <c r="N1641" s="14"/>
      <c r="O1641" s="14"/>
      <c r="P1641" s="14"/>
    </row>
    <row r="1642" spans="9:16" x14ac:dyDescent="0.25">
      <c r="I1642" s="14"/>
      <c r="J1642" s="14"/>
      <c r="K1642" s="14"/>
      <c r="L1642" s="14"/>
      <c r="M1642" s="14"/>
      <c r="N1642" s="14"/>
      <c r="O1642" s="14"/>
      <c r="P1642" s="14"/>
    </row>
    <row r="1643" spans="9:16" x14ac:dyDescent="0.25">
      <c r="I1643" s="14"/>
      <c r="J1643" s="14"/>
      <c r="K1643" s="14"/>
      <c r="L1643" s="14"/>
      <c r="M1643" s="14"/>
      <c r="N1643" s="14"/>
      <c r="O1643" s="14"/>
      <c r="P1643" s="14"/>
    </row>
    <row r="1644" spans="9:16" x14ac:dyDescent="0.25">
      <c r="I1644" s="14"/>
      <c r="J1644" s="14"/>
      <c r="K1644" s="14"/>
      <c r="L1644" s="14"/>
      <c r="M1644" s="14"/>
      <c r="N1644" s="14"/>
      <c r="O1644" s="14"/>
      <c r="P1644" s="14"/>
    </row>
    <row r="1645" spans="9:16" x14ac:dyDescent="0.25">
      <c r="I1645" s="14"/>
      <c r="J1645" s="14"/>
      <c r="K1645" s="14"/>
      <c r="L1645" s="14"/>
      <c r="M1645" s="14"/>
      <c r="N1645" s="14"/>
      <c r="O1645" s="14"/>
      <c r="P1645" s="14"/>
    </row>
    <row r="1646" spans="9:16" x14ac:dyDescent="0.25">
      <c r="I1646" s="14"/>
      <c r="J1646" s="14"/>
      <c r="K1646" s="14"/>
      <c r="L1646" s="14"/>
      <c r="M1646" s="14"/>
      <c r="N1646" s="14"/>
      <c r="O1646" s="14"/>
      <c r="P1646" s="14"/>
    </row>
    <row r="1647" spans="9:16" x14ac:dyDescent="0.25">
      <c r="I1647" s="14"/>
      <c r="J1647" s="14"/>
      <c r="K1647" s="14"/>
      <c r="L1647" s="14"/>
      <c r="M1647" s="14"/>
      <c r="N1647" s="14"/>
      <c r="O1647" s="14"/>
      <c r="P1647" s="14"/>
    </row>
    <row r="1648" spans="9:16" x14ac:dyDescent="0.25">
      <c r="I1648" s="14"/>
      <c r="J1648" s="14"/>
      <c r="K1648" s="14"/>
      <c r="L1648" s="14"/>
      <c r="M1648" s="14"/>
      <c r="N1648" s="14"/>
      <c r="O1648" s="14"/>
      <c r="P1648" s="14"/>
    </row>
    <row r="1649" spans="9:16" x14ac:dyDescent="0.25">
      <c r="I1649" s="14"/>
      <c r="J1649" s="14"/>
      <c r="K1649" s="14"/>
      <c r="L1649" s="14"/>
      <c r="M1649" s="14"/>
      <c r="N1649" s="14"/>
      <c r="O1649" s="14"/>
      <c r="P1649" s="14"/>
    </row>
    <row r="1650" spans="9:16" x14ac:dyDescent="0.25">
      <c r="I1650" s="14"/>
      <c r="J1650" s="14"/>
      <c r="K1650" s="14"/>
      <c r="L1650" s="14"/>
      <c r="M1650" s="14"/>
      <c r="N1650" s="14"/>
      <c r="O1650" s="14"/>
      <c r="P1650" s="14"/>
    </row>
    <row r="1651" spans="9:16" x14ac:dyDescent="0.25">
      <c r="I1651" s="14"/>
      <c r="J1651" s="14"/>
      <c r="K1651" s="14"/>
      <c r="L1651" s="14"/>
      <c r="M1651" s="14"/>
      <c r="N1651" s="14"/>
      <c r="O1651" s="14"/>
      <c r="P1651" s="14"/>
    </row>
    <row r="1652" spans="9:16" x14ac:dyDescent="0.25">
      <c r="I1652" s="14"/>
      <c r="J1652" s="14"/>
      <c r="K1652" s="14"/>
      <c r="L1652" s="14"/>
      <c r="M1652" s="14"/>
      <c r="N1652" s="14"/>
      <c r="O1652" s="14"/>
      <c r="P1652" s="14"/>
    </row>
    <row r="1653" spans="9:16" x14ac:dyDescent="0.25">
      <c r="I1653" s="14"/>
      <c r="J1653" s="14"/>
      <c r="K1653" s="14"/>
      <c r="L1653" s="14"/>
      <c r="M1653" s="14"/>
      <c r="N1653" s="14"/>
      <c r="O1653" s="14"/>
      <c r="P1653" s="14"/>
    </row>
    <row r="1654" spans="9:16" x14ac:dyDescent="0.25">
      <c r="I1654" s="14"/>
      <c r="J1654" s="14"/>
      <c r="K1654" s="14"/>
      <c r="L1654" s="14"/>
      <c r="M1654" s="14"/>
      <c r="N1654" s="14"/>
      <c r="O1654" s="14"/>
      <c r="P1654" s="14"/>
    </row>
    <row r="1655" spans="9:16" x14ac:dyDescent="0.25">
      <c r="I1655" s="14"/>
      <c r="J1655" s="14"/>
      <c r="K1655" s="14"/>
      <c r="L1655" s="14"/>
      <c r="M1655" s="14"/>
      <c r="N1655" s="14"/>
      <c r="O1655" s="14"/>
      <c r="P1655" s="14"/>
    </row>
    <row r="1656" spans="9:16" x14ac:dyDescent="0.25">
      <c r="I1656" s="14"/>
      <c r="J1656" s="14"/>
      <c r="K1656" s="14"/>
      <c r="L1656" s="14"/>
      <c r="M1656" s="14"/>
      <c r="N1656" s="14"/>
      <c r="O1656" s="14"/>
      <c r="P1656" s="14"/>
    </row>
    <row r="1657" spans="9:16" x14ac:dyDescent="0.25">
      <c r="I1657" s="14"/>
      <c r="J1657" s="14"/>
      <c r="K1657" s="14"/>
      <c r="L1657" s="14"/>
      <c r="M1657" s="14"/>
      <c r="N1657" s="14"/>
      <c r="O1657" s="14"/>
      <c r="P1657" s="14"/>
    </row>
    <row r="1658" spans="9:16" x14ac:dyDescent="0.25">
      <c r="I1658" s="14"/>
      <c r="J1658" s="14"/>
      <c r="K1658" s="14"/>
      <c r="L1658" s="14"/>
      <c r="M1658" s="14"/>
      <c r="N1658" s="14"/>
      <c r="O1658" s="14"/>
      <c r="P1658" s="14"/>
    </row>
    <row r="1659" spans="9:16" x14ac:dyDescent="0.25">
      <c r="I1659" s="14"/>
      <c r="J1659" s="14"/>
      <c r="K1659" s="14"/>
      <c r="L1659" s="14"/>
      <c r="M1659" s="14"/>
      <c r="N1659" s="14"/>
      <c r="O1659" s="14"/>
      <c r="P1659" s="14"/>
    </row>
    <row r="1660" spans="9:16" x14ac:dyDescent="0.25">
      <c r="I1660" s="14"/>
      <c r="J1660" s="14"/>
      <c r="K1660" s="14"/>
      <c r="L1660" s="14"/>
      <c r="M1660" s="14"/>
      <c r="N1660" s="14"/>
      <c r="O1660" s="14"/>
      <c r="P1660" s="14"/>
    </row>
    <row r="1661" spans="9:16" x14ac:dyDescent="0.25">
      <c r="I1661" s="14"/>
      <c r="J1661" s="14"/>
      <c r="K1661" s="14"/>
      <c r="L1661" s="14"/>
      <c r="M1661" s="14"/>
      <c r="N1661" s="14"/>
      <c r="O1661" s="14"/>
      <c r="P1661" s="14"/>
    </row>
    <row r="1662" spans="9:16" x14ac:dyDescent="0.25">
      <c r="I1662" s="14"/>
      <c r="J1662" s="14"/>
      <c r="K1662" s="14"/>
      <c r="L1662" s="14"/>
      <c r="M1662" s="14"/>
      <c r="N1662" s="14"/>
      <c r="O1662" s="14"/>
      <c r="P1662" s="14"/>
    </row>
    <row r="1663" spans="9:16" x14ac:dyDescent="0.25">
      <c r="I1663" s="14"/>
      <c r="J1663" s="14"/>
      <c r="K1663" s="14"/>
      <c r="L1663" s="14"/>
      <c r="M1663" s="14"/>
      <c r="N1663" s="14"/>
      <c r="O1663" s="14"/>
      <c r="P1663" s="14"/>
    </row>
    <row r="1664" spans="9:16" x14ac:dyDescent="0.25">
      <c r="I1664" s="14"/>
      <c r="J1664" s="14"/>
      <c r="K1664" s="14"/>
      <c r="L1664" s="14"/>
      <c r="M1664" s="14"/>
      <c r="N1664" s="14"/>
      <c r="O1664" s="14"/>
      <c r="P1664" s="14"/>
    </row>
    <row r="1665" spans="9:16" x14ac:dyDescent="0.25">
      <c r="I1665" s="14"/>
      <c r="J1665" s="14"/>
      <c r="K1665" s="14"/>
      <c r="L1665" s="14"/>
      <c r="M1665" s="14"/>
      <c r="N1665" s="14"/>
      <c r="O1665" s="14"/>
      <c r="P1665" s="14"/>
    </row>
    <row r="1666" spans="9:16" x14ac:dyDescent="0.25">
      <c r="I1666" s="14"/>
      <c r="J1666" s="14"/>
      <c r="K1666" s="14"/>
      <c r="L1666" s="14"/>
      <c r="M1666" s="14"/>
      <c r="N1666" s="14"/>
      <c r="O1666" s="14"/>
      <c r="P1666" s="14"/>
    </row>
    <row r="1667" spans="9:16" x14ac:dyDescent="0.25">
      <c r="I1667" s="14"/>
      <c r="J1667" s="14"/>
      <c r="K1667" s="14"/>
      <c r="L1667" s="14"/>
      <c r="M1667" s="14"/>
      <c r="N1667" s="14"/>
      <c r="O1667" s="14"/>
      <c r="P1667" s="14"/>
    </row>
    <row r="1668" spans="9:16" x14ac:dyDescent="0.25">
      <c r="I1668" s="14"/>
      <c r="J1668" s="14"/>
      <c r="K1668" s="14"/>
      <c r="L1668" s="14"/>
      <c r="M1668" s="14"/>
      <c r="N1668" s="14"/>
      <c r="O1668" s="14"/>
      <c r="P1668" s="14"/>
    </row>
    <row r="1669" spans="9:16" x14ac:dyDescent="0.25">
      <c r="I1669" s="14"/>
      <c r="J1669" s="14"/>
      <c r="K1669" s="14"/>
      <c r="L1669" s="14"/>
      <c r="M1669" s="14"/>
      <c r="N1669" s="14"/>
      <c r="O1669" s="14"/>
      <c r="P1669" s="14"/>
    </row>
    <row r="1670" spans="9:16" x14ac:dyDescent="0.25">
      <c r="I1670" s="14"/>
      <c r="J1670" s="14"/>
      <c r="K1670" s="14"/>
      <c r="L1670" s="14"/>
      <c r="M1670" s="14"/>
      <c r="N1670" s="14"/>
      <c r="O1670" s="14"/>
      <c r="P1670" s="14"/>
    </row>
    <row r="1671" spans="9:16" x14ac:dyDescent="0.25">
      <c r="I1671" s="14"/>
      <c r="J1671" s="14"/>
      <c r="K1671" s="14"/>
      <c r="L1671" s="14"/>
      <c r="M1671" s="14"/>
      <c r="N1671" s="14"/>
      <c r="O1671" s="14"/>
      <c r="P1671" s="14"/>
    </row>
    <row r="1672" spans="9:16" x14ac:dyDescent="0.25">
      <c r="I1672" s="14"/>
      <c r="J1672" s="14"/>
      <c r="K1672" s="14"/>
      <c r="L1672" s="14"/>
      <c r="M1672" s="14"/>
      <c r="N1672" s="14"/>
      <c r="O1672" s="14"/>
      <c r="P1672" s="14"/>
    </row>
    <row r="1673" spans="9:16" x14ac:dyDescent="0.25">
      <c r="I1673" s="14"/>
      <c r="J1673" s="14"/>
      <c r="K1673" s="14"/>
      <c r="L1673" s="14"/>
      <c r="M1673" s="14"/>
      <c r="N1673" s="14"/>
      <c r="O1673" s="14"/>
      <c r="P1673" s="14"/>
    </row>
    <row r="1674" spans="9:16" x14ac:dyDescent="0.25">
      <c r="I1674" s="14"/>
      <c r="J1674" s="14"/>
      <c r="K1674" s="14"/>
      <c r="L1674" s="14"/>
      <c r="M1674" s="14"/>
      <c r="N1674" s="14"/>
      <c r="O1674" s="14"/>
      <c r="P1674" s="14"/>
    </row>
    <row r="1675" spans="9:16" x14ac:dyDescent="0.25">
      <c r="I1675" s="14"/>
      <c r="J1675" s="14"/>
      <c r="K1675" s="14"/>
      <c r="L1675" s="14"/>
      <c r="M1675" s="14"/>
      <c r="N1675" s="14"/>
      <c r="O1675" s="14"/>
      <c r="P1675" s="14"/>
    </row>
    <row r="1676" spans="9:16" x14ac:dyDescent="0.25">
      <c r="I1676" s="14"/>
      <c r="J1676" s="14"/>
      <c r="K1676" s="14"/>
      <c r="L1676" s="14"/>
      <c r="M1676" s="14"/>
      <c r="N1676" s="14"/>
      <c r="O1676" s="14"/>
      <c r="P1676" s="14"/>
    </row>
    <row r="1677" spans="9:16" x14ac:dyDescent="0.25">
      <c r="I1677" s="14"/>
      <c r="J1677" s="14"/>
      <c r="K1677" s="14"/>
      <c r="L1677" s="14"/>
      <c r="M1677" s="14"/>
      <c r="N1677" s="14"/>
      <c r="O1677" s="14"/>
      <c r="P1677" s="14"/>
    </row>
    <row r="1678" spans="9:16" x14ac:dyDescent="0.25">
      <c r="I1678" s="14"/>
      <c r="J1678" s="14"/>
      <c r="K1678" s="14"/>
      <c r="L1678" s="14"/>
      <c r="M1678" s="14"/>
      <c r="N1678" s="14"/>
      <c r="O1678" s="14"/>
      <c r="P1678" s="14"/>
    </row>
    <row r="1679" spans="9:16" x14ac:dyDescent="0.25">
      <c r="I1679" s="14"/>
      <c r="J1679" s="14"/>
      <c r="K1679" s="14"/>
      <c r="L1679" s="14"/>
      <c r="M1679" s="14"/>
      <c r="N1679" s="14"/>
      <c r="O1679" s="14"/>
      <c r="P1679" s="14"/>
    </row>
    <row r="1680" spans="9:16" x14ac:dyDescent="0.25">
      <c r="I1680" s="14"/>
      <c r="J1680" s="14"/>
      <c r="K1680" s="14"/>
      <c r="L1680" s="14"/>
      <c r="M1680" s="14"/>
      <c r="N1680" s="14"/>
      <c r="O1680" s="14"/>
      <c r="P1680" s="14"/>
    </row>
    <row r="1681" spans="9:16" x14ac:dyDescent="0.25">
      <c r="I1681" s="14"/>
      <c r="J1681" s="14"/>
      <c r="K1681" s="14"/>
      <c r="L1681" s="14"/>
      <c r="M1681" s="14"/>
      <c r="N1681" s="14"/>
      <c r="O1681" s="14"/>
      <c r="P1681" s="14"/>
    </row>
    <row r="1682" spans="9:16" x14ac:dyDescent="0.25">
      <c r="I1682" s="14"/>
      <c r="J1682" s="14"/>
      <c r="K1682" s="14"/>
      <c r="L1682" s="14"/>
      <c r="M1682" s="14"/>
      <c r="N1682" s="14"/>
      <c r="O1682" s="14"/>
      <c r="P1682" s="14"/>
    </row>
    <row r="1683" spans="9:16" x14ac:dyDescent="0.25">
      <c r="I1683" s="14"/>
      <c r="J1683" s="14"/>
      <c r="K1683" s="14"/>
      <c r="L1683" s="14"/>
      <c r="M1683" s="14"/>
      <c r="N1683" s="14"/>
      <c r="O1683" s="14"/>
      <c r="P1683" s="14"/>
    </row>
    <row r="1684" spans="9:16" x14ac:dyDescent="0.25">
      <c r="I1684" s="14"/>
      <c r="J1684" s="14"/>
      <c r="K1684" s="14"/>
      <c r="L1684" s="14"/>
      <c r="M1684" s="14"/>
      <c r="N1684" s="14"/>
      <c r="O1684" s="14"/>
      <c r="P1684" s="14"/>
    </row>
    <row r="1685" spans="9:16" x14ac:dyDescent="0.25">
      <c r="I1685" s="14"/>
      <c r="J1685" s="14"/>
      <c r="K1685" s="14"/>
      <c r="L1685" s="14"/>
      <c r="M1685" s="14"/>
      <c r="N1685" s="14"/>
      <c r="O1685" s="14"/>
      <c r="P1685" s="14"/>
    </row>
    <row r="1686" spans="9:16" x14ac:dyDescent="0.25">
      <c r="I1686" s="14"/>
      <c r="J1686" s="14"/>
      <c r="K1686" s="14"/>
      <c r="L1686" s="14"/>
      <c r="M1686" s="14"/>
      <c r="N1686" s="14"/>
      <c r="O1686" s="14"/>
      <c r="P1686" s="14"/>
    </row>
    <row r="1687" spans="9:16" x14ac:dyDescent="0.25">
      <c r="I1687" s="14"/>
      <c r="J1687" s="14"/>
      <c r="K1687" s="14"/>
      <c r="L1687" s="14"/>
      <c r="M1687" s="14"/>
      <c r="N1687" s="14"/>
      <c r="O1687" s="14"/>
      <c r="P1687" s="14"/>
    </row>
    <row r="1688" spans="9:16" x14ac:dyDescent="0.25">
      <c r="I1688" s="14"/>
      <c r="J1688" s="14"/>
      <c r="K1688" s="14"/>
      <c r="L1688" s="14"/>
      <c r="M1688" s="14"/>
      <c r="N1688" s="14"/>
      <c r="O1688" s="14"/>
      <c r="P1688" s="14"/>
    </row>
    <row r="1689" spans="9:16" x14ac:dyDescent="0.25">
      <c r="I1689" s="14"/>
      <c r="J1689" s="14"/>
      <c r="K1689" s="14"/>
      <c r="L1689" s="14"/>
      <c r="M1689" s="14"/>
      <c r="N1689" s="14"/>
      <c r="O1689" s="14"/>
      <c r="P1689" s="14"/>
    </row>
    <row r="1690" spans="9:16" x14ac:dyDescent="0.25">
      <c r="I1690" s="14"/>
      <c r="J1690" s="14"/>
      <c r="K1690" s="14"/>
      <c r="L1690" s="14"/>
      <c r="M1690" s="14"/>
      <c r="N1690" s="14"/>
      <c r="O1690" s="14"/>
      <c r="P1690" s="14"/>
    </row>
    <row r="1691" spans="9:16" x14ac:dyDescent="0.25">
      <c r="I1691" s="14"/>
      <c r="J1691" s="14"/>
      <c r="K1691" s="14"/>
      <c r="L1691" s="14"/>
      <c r="M1691" s="14"/>
      <c r="N1691" s="14"/>
      <c r="O1691" s="14"/>
      <c r="P1691" s="14"/>
    </row>
    <row r="1692" spans="9:16" x14ac:dyDescent="0.25">
      <c r="I1692" s="14"/>
      <c r="J1692" s="14"/>
      <c r="K1692" s="14"/>
      <c r="L1692" s="14"/>
      <c r="M1692" s="14"/>
      <c r="N1692" s="14"/>
      <c r="O1692" s="14"/>
      <c r="P1692" s="14"/>
    </row>
    <row r="1693" spans="9:16" x14ac:dyDescent="0.25">
      <c r="I1693" s="14"/>
      <c r="J1693" s="14"/>
      <c r="K1693" s="14"/>
      <c r="L1693" s="14"/>
      <c r="M1693" s="14"/>
      <c r="N1693" s="14"/>
      <c r="O1693" s="14"/>
      <c r="P1693" s="14"/>
    </row>
    <row r="1694" spans="9:16" x14ac:dyDescent="0.25">
      <c r="I1694" s="14"/>
      <c r="J1694" s="14"/>
      <c r="K1694" s="14"/>
      <c r="L1694" s="14"/>
      <c r="M1694" s="14"/>
      <c r="N1694" s="14"/>
      <c r="O1694" s="14"/>
      <c r="P1694" s="14"/>
    </row>
    <row r="1695" spans="9:16" x14ac:dyDescent="0.25">
      <c r="I1695" s="14"/>
      <c r="J1695" s="14"/>
      <c r="K1695" s="14"/>
      <c r="L1695" s="14"/>
      <c r="M1695" s="14"/>
      <c r="N1695" s="14"/>
      <c r="O1695" s="14"/>
      <c r="P1695" s="14"/>
    </row>
    <row r="1696" spans="9:16" x14ac:dyDescent="0.25">
      <c r="I1696" s="14"/>
      <c r="J1696" s="14"/>
      <c r="K1696" s="14"/>
      <c r="L1696" s="14"/>
      <c r="M1696" s="14"/>
      <c r="N1696" s="14"/>
      <c r="O1696" s="14"/>
      <c r="P1696" s="14"/>
    </row>
    <row r="1697" spans="9:16" x14ac:dyDescent="0.25">
      <c r="I1697" s="14"/>
      <c r="J1697" s="14"/>
      <c r="K1697" s="14"/>
      <c r="L1697" s="14"/>
      <c r="M1697" s="14"/>
      <c r="N1697" s="14"/>
      <c r="O1697" s="14"/>
      <c r="P1697" s="14"/>
    </row>
    <row r="1698" spans="9:16" x14ac:dyDescent="0.25">
      <c r="I1698" s="14"/>
      <c r="J1698" s="14"/>
      <c r="K1698" s="14"/>
      <c r="L1698" s="14"/>
      <c r="M1698" s="14"/>
      <c r="N1698" s="14"/>
      <c r="O1698" s="14"/>
      <c r="P1698" s="14"/>
    </row>
    <row r="1699" spans="9:16" x14ac:dyDescent="0.25">
      <c r="I1699" s="14"/>
      <c r="J1699" s="14"/>
      <c r="K1699" s="14"/>
      <c r="L1699" s="14"/>
      <c r="M1699" s="14"/>
      <c r="N1699" s="14"/>
      <c r="O1699" s="14"/>
      <c r="P1699" s="14"/>
    </row>
    <row r="1700" spans="9:16" x14ac:dyDescent="0.25">
      <c r="I1700" s="14"/>
      <c r="J1700" s="14"/>
      <c r="K1700" s="14"/>
      <c r="L1700" s="14"/>
      <c r="M1700" s="14"/>
      <c r="N1700" s="14"/>
      <c r="O1700" s="14"/>
      <c r="P1700" s="14"/>
    </row>
    <row r="1701" spans="9:16" x14ac:dyDescent="0.25">
      <c r="I1701" s="14"/>
      <c r="J1701" s="14"/>
      <c r="K1701" s="14"/>
      <c r="L1701" s="14"/>
      <c r="M1701" s="14"/>
      <c r="N1701" s="14"/>
      <c r="O1701" s="14"/>
      <c r="P1701" s="14"/>
    </row>
    <row r="1702" spans="9:16" x14ac:dyDescent="0.25">
      <c r="I1702" s="14"/>
      <c r="J1702" s="14"/>
      <c r="K1702" s="14"/>
      <c r="L1702" s="14"/>
      <c r="M1702" s="14"/>
      <c r="N1702" s="14"/>
      <c r="O1702" s="14"/>
      <c r="P1702" s="14"/>
    </row>
    <row r="1703" spans="9:16" x14ac:dyDescent="0.25">
      <c r="I1703" s="14"/>
      <c r="J1703" s="14"/>
      <c r="K1703" s="14"/>
      <c r="L1703" s="14"/>
      <c r="M1703" s="14"/>
      <c r="N1703" s="14"/>
      <c r="O1703" s="14"/>
      <c r="P1703" s="14"/>
    </row>
    <row r="1704" spans="9:16" x14ac:dyDescent="0.25">
      <c r="I1704" s="14"/>
      <c r="J1704" s="14"/>
      <c r="K1704" s="14"/>
      <c r="L1704" s="14"/>
      <c r="M1704" s="14"/>
      <c r="N1704" s="14"/>
      <c r="O1704" s="14"/>
      <c r="P1704" s="14"/>
    </row>
    <row r="1705" spans="9:16" x14ac:dyDescent="0.25">
      <c r="I1705" s="14"/>
      <c r="J1705" s="14"/>
      <c r="K1705" s="14"/>
      <c r="L1705" s="14"/>
      <c r="M1705" s="14"/>
      <c r="N1705" s="14"/>
      <c r="O1705" s="14"/>
      <c r="P1705" s="14"/>
    </row>
    <row r="1706" spans="9:16" x14ac:dyDescent="0.25">
      <c r="I1706" s="14"/>
      <c r="J1706" s="14"/>
      <c r="K1706" s="14"/>
      <c r="L1706" s="14"/>
      <c r="M1706" s="14"/>
      <c r="N1706" s="14"/>
      <c r="O1706" s="14"/>
      <c r="P1706" s="14"/>
    </row>
    <row r="1707" spans="9:16" x14ac:dyDescent="0.25">
      <c r="I1707" s="14"/>
      <c r="J1707" s="14"/>
      <c r="K1707" s="14"/>
      <c r="L1707" s="14"/>
      <c r="M1707" s="14"/>
      <c r="N1707" s="14"/>
      <c r="O1707" s="14"/>
      <c r="P1707" s="14"/>
    </row>
    <row r="1708" spans="9:16" x14ac:dyDescent="0.25">
      <c r="I1708" s="14"/>
      <c r="J1708" s="14"/>
      <c r="K1708" s="14"/>
      <c r="L1708" s="14"/>
      <c r="M1708" s="14"/>
      <c r="N1708" s="14"/>
      <c r="O1708" s="14"/>
      <c r="P1708" s="14"/>
    </row>
    <row r="1709" spans="9:16" x14ac:dyDescent="0.25">
      <c r="I1709" s="14"/>
      <c r="J1709" s="14"/>
      <c r="K1709" s="14"/>
      <c r="L1709" s="14"/>
      <c r="M1709" s="14"/>
      <c r="N1709" s="14"/>
      <c r="O1709" s="14"/>
      <c r="P1709" s="14"/>
    </row>
    <row r="1710" spans="9:16" x14ac:dyDescent="0.25">
      <c r="I1710" s="14"/>
      <c r="J1710" s="14"/>
      <c r="K1710" s="14"/>
      <c r="L1710" s="14"/>
      <c r="M1710" s="14"/>
      <c r="N1710" s="14"/>
      <c r="O1710" s="14"/>
      <c r="P1710" s="14"/>
    </row>
    <row r="1711" spans="9:16" x14ac:dyDescent="0.25">
      <c r="I1711" s="14"/>
      <c r="J1711" s="14"/>
      <c r="K1711" s="14"/>
      <c r="L1711" s="14"/>
      <c r="M1711" s="14"/>
      <c r="N1711" s="14"/>
      <c r="O1711" s="14"/>
      <c r="P1711" s="14"/>
    </row>
    <row r="1712" spans="9:16" x14ac:dyDescent="0.25">
      <c r="I1712" s="14"/>
      <c r="J1712" s="14"/>
      <c r="K1712" s="14"/>
      <c r="L1712" s="14"/>
      <c r="M1712" s="14"/>
      <c r="N1712" s="14"/>
      <c r="O1712" s="14"/>
      <c r="P1712" s="14"/>
    </row>
    <row r="1713" spans="9:16" x14ac:dyDescent="0.25">
      <c r="I1713" s="14"/>
      <c r="J1713" s="14"/>
      <c r="K1713" s="14"/>
      <c r="L1713" s="14"/>
      <c r="M1713" s="14"/>
      <c r="N1713" s="14"/>
      <c r="O1713" s="14"/>
      <c r="P1713" s="14"/>
    </row>
    <row r="1714" spans="9:16" x14ac:dyDescent="0.25">
      <c r="I1714" s="14"/>
      <c r="J1714" s="14"/>
      <c r="K1714" s="14"/>
      <c r="L1714" s="14"/>
      <c r="M1714" s="14"/>
      <c r="N1714" s="14"/>
      <c r="O1714" s="14"/>
      <c r="P1714" s="14"/>
    </row>
    <row r="1715" spans="9:16" x14ac:dyDescent="0.25">
      <c r="I1715" s="14"/>
      <c r="J1715" s="14"/>
      <c r="K1715" s="14"/>
      <c r="L1715" s="14"/>
      <c r="M1715" s="14"/>
      <c r="N1715" s="14"/>
      <c r="O1715" s="14"/>
      <c r="P1715" s="14"/>
    </row>
    <row r="1716" spans="9:16" x14ac:dyDescent="0.25">
      <c r="I1716" s="14"/>
      <c r="J1716" s="14"/>
      <c r="K1716" s="14"/>
      <c r="L1716" s="14"/>
      <c r="M1716" s="14"/>
      <c r="N1716" s="14"/>
      <c r="O1716" s="14"/>
      <c r="P1716" s="14"/>
    </row>
    <row r="1717" spans="9:16" x14ac:dyDescent="0.25">
      <c r="I1717" s="14"/>
      <c r="J1717" s="14"/>
      <c r="K1717" s="14"/>
      <c r="L1717" s="14"/>
      <c r="M1717" s="14"/>
      <c r="N1717" s="14"/>
      <c r="O1717" s="14"/>
      <c r="P1717" s="14"/>
    </row>
    <row r="1718" spans="9:16" x14ac:dyDescent="0.25">
      <c r="I1718" s="14"/>
      <c r="J1718" s="14"/>
      <c r="K1718" s="14"/>
      <c r="L1718" s="14"/>
      <c r="M1718" s="14"/>
      <c r="N1718" s="14"/>
      <c r="O1718" s="14"/>
      <c r="P1718" s="14"/>
    </row>
    <row r="1719" spans="9:16" x14ac:dyDescent="0.25">
      <c r="I1719" s="14"/>
      <c r="J1719" s="14"/>
      <c r="K1719" s="14"/>
      <c r="L1719" s="14"/>
      <c r="M1719" s="14"/>
      <c r="N1719" s="14"/>
      <c r="O1719" s="14"/>
      <c r="P1719" s="14"/>
    </row>
    <row r="1720" spans="9:16" x14ac:dyDescent="0.25">
      <c r="I1720" s="14"/>
      <c r="J1720" s="14"/>
      <c r="K1720" s="14"/>
      <c r="L1720" s="14"/>
      <c r="M1720" s="14"/>
      <c r="N1720" s="14"/>
      <c r="O1720" s="14"/>
      <c r="P1720" s="14"/>
    </row>
    <row r="1721" spans="9:16" x14ac:dyDescent="0.25">
      <c r="I1721" s="14"/>
      <c r="J1721" s="14"/>
      <c r="K1721" s="14"/>
      <c r="L1721" s="14"/>
      <c r="M1721" s="14"/>
      <c r="N1721" s="14"/>
      <c r="O1721" s="14"/>
      <c r="P1721" s="14"/>
    </row>
    <row r="1722" spans="9:16" x14ac:dyDescent="0.25">
      <c r="I1722" s="14"/>
      <c r="J1722" s="14"/>
      <c r="K1722" s="14"/>
      <c r="L1722" s="14"/>
      <c r="M1722" s="14"/>
      <c r="N1722" s="14"/>
      <c r="O1722" s="14"/>
      <c r="P1722" s="14"/>
    </row>
    <row r="1723" spans="9:16" x14ac:dyDescent="0.25">
      <c r="I1723" s="14"/>
      <c r="J1723" s="14"/>
      <c r="K1723" s="14"/>
      <c r="L1723" s="14"/>
      <c r="M1723" s="14"/>
      <c r="N1723" s="14"/>
      <c r="O1723" s="14"/>
      <c r="P1723" s="14"/>
    </row>
    <row r="1724" spans="9:16" x14ac:dyDescent="0.25">
      <c r="I1724" s="14"/>
      <c r="J1724" s="14"/>
      <c r="K1724" s="14"/>
      <c r="L1724" s="14"/>
      <c r="M1724" s="14"/>
      <c r="N1724" s="14"/>
      <c r="O1724" s="14"/>
      <c r="P1724" s="14"/>
    </row>
    <row r="1725" spans="9:16" x14ac:dyDescent="0.25">
      <c r="I1725" s="14"/>
      <c r="J1725" s="14"/>
      <c r="K1725" s="14"/>
      <c r="L1725" s="14"/>
      <c r="M1725" s="14"/>
      <c r="N1725" s="14"/>
      <c r="O1725" s="14"/>
      <c r="P1725" s="14"/>
    </row>
    <row r="1726" spans="9:16" x14ac:dyDescent="0.25">
      <c r="I1726" s="14"/>
      <c r="J1726" s="14"/>
      <c r="K1726" s="14"/>
      <c r="L1726" s="14"/>
      <c r="M1726" s="14"/>
      <c r="N1726" s="14"/>
      <c r="O1726" s="14"/>
      <c r="P1726" s="14"/>
    </row>
    <row r="1727" spans="9:16" x14ac:dyDescent="0.25">
      <c r="I1727" s="14"/>
      <c r="J1727" s="14"/>
      <c r="K1727" s="14"/>
      <c r="L1727" s="14"/>
      <c r="M1727" s="14"/>
      <c r="N1727" s="14"/>
      <c r="O1727" s="14"/>
      <c r="P1727" s="14"/>
    </row>
    <row r="1728" spans="9:16" x14ac:dyDescent="0.25">
      <c r="I1728" s="14"/>
      <c r="J1728" s="14"/>
      <c r="K1728" s="14"/>
      <c r="L1728" s="14"/>
      <c r="M1728" s="14"/>
      <c r="N1728" s="14"/>
      <c r="O1728" s="14"/>
      <c r="P1728" s="14"/>
    </row>
    <row r="1729" spans="9:16" x14ac:dyDescent="0.25">
      <c r="I1729" s="14"/>
      <c r="J1729" s="14"/>
      <c r="K1729" s="14"/>
      <c r="L1729" s="14"/>
      <c r="M1729" s="14"/>
      <c r="N1729" s="14"/>
      <c r="O1729" s="14"/>
      <c r="P1729" s="14"/>
    </row>
    <row r="1730" spans="9:16" x14ac:dyDescent="0.25">
      <c r="I1730" s="14"/>
      <c r="J1730" s="14"/>
      <c r="K1730" s="14"/>
      <c r="L1730" s="14"/>
      <c r="M1730" s="14"/>
      <c r="N1730" s="14"/>
      <c r="O1730" s="14"/>
      <c r="P1730" s="14"/>
    </row>
    <row r="1731" spans="9:16" x14ac:dyDescent="0.25">
      <c r="I1731" s="14"/>
      <c r="J1731" s="14"/>
      <c r="K1731" s="14"/>
      <c r="L1731" s="14"/>
      <c r="M1731" s="14"/>
      <c r="N1731" s="14"/>
      <c r="O1731" s="14"/>
      <c r="P1731" s="14"/>
    </row>
    <row r="1732" spans="9:16" x14ac:dyDescent="0.25">
      <c r="I1732" s="14"/>
      <c r="J1732" s="14"/>
      <c r="K1732" s="14"/>
      <c r="L1732" s="14"/>
      <c r="M1732" s="14"/>
      <c r="N1732" s="14"/>
      <c r="O1732" s="14"/>
      <c r="P1732" s="14"/>
    </row>
    <row r="1733" spans="9:16" x14ac:dyDescent="0.25">
      <c r="I1733" s="14"/>
      <c r="J1733" s="14"/>
      <c r="K1733" s="14"/>
      <c r="L1733" s="14"/>
      <c r="M1733" s="14"/>
      <c r="N1733" s="14"/>
      <c r="O1733" s="14"/>
      <c r="P1733" s="14"/>
    </row>
    <row r="1734" spans="9:16" x14ac:dyDescent="0.25">
      <c r="I1734" s="14"/>
      <c r="J1734" s="14"/>
      <c r="K1734" s="14"/>
      <c r="L1734" s="14"/>
      <c r="M1734" s="14"/>
      <c r="N1734" s="14"/>
      <c r="O1734" s="14"/>
      <c r="P1734" s="14"/>
    </row>
    <row r="1735" spans="9:16" x14ac:dyDescent="0.25">
      <c r="I1735" s="14"/>
      <c r="J1735" s="14"/>
      <c r="K1735" s="14"/>
      <c r="L1735" s="14"/>
      <c r="M1735" s="14"/>
      <c r="N1735" s="14"/>
      <c r="O1735" s="14"/>
      <c r="P1735" s="14"/>
    </row>
    <row r="1736" spans="9:16" x14ac:dyDescent="0.25">
      <c r="I1736" s="14"/>
      <c r="J1736" s="14"/>
      <c r="K1736" s="14"/>
      <c r="L1736" s="14"/>
      <c r="M1736" s="14"/>
      <c r="N1736" s="14"/>
      <c r="O1736" s="14"/>
      <c r="P1736" s="14"/>
    </row>
    <row r="1737" spans="9:16" x14ac:dyDescent="0.25">
      <c r="I1737" s="14"/>
      <c r="J1737" s="14"/>
      <c r="K1737" s="14"/>
      <c r="L1737" s="14"/>
      <c r="M1737" s="14"/>
      <c r="N1737" s="14"/>
      <c r="O1737" s="14"/>
      <c r="P1737" s="14"/>
    </row>
    <row r="1738" spans="9:16" x14ac:dyDescent="0.25">
      <c r="I1738" s="14"/>
      <c r="J1738" s="14"/>
      <c r="K1738" s="14"/>
      <c r="L1738" s="14"/>
      <c r="M1738" s="14"/>
      <c r="N1738" s="14"/>
      <c r="O1738" s="14"/>
      <c r="P1738" s="14"/>
    </row>
    <row r="1739" spans="9:16" x14ac:dyDescent="0.25">
      <c r="I1739" s="14"/>
      <c r="J1739" s="14"/>
      <c r="K1739" s="14"/>
      <c r="L1739" s="14"/>
      <c r="M1739" s="14"/>
      <c r="N1739" s="14"/>
      <c r="O1739" s="14"/>
      <c r="P1739" s="14"/>
    </row>
    <row r="1740" spans="9:16" x14ac:dyDescent="0.25">
      <c r="I1740" s="14"/>
      <c r="J1740" s="14"/>
      <c r="K1740" s="14"/>
      <c r="L1740" s="14"/>
      <c r="M1740" s="14"/>
      <c r="N1740" s="14"/>
      <c r="O1740" s="14"/>
      <c r="P1740" s="14"/>
    </row>
    <row r="1741" spans="9:16" x14ac:dyDescent="0.25">
      <c r="I1741" s="14"/>
      <c r="J1741" s="14"/>
      <c r="K1741" s="14"/>
      <c r="L1741" s="14"/>
      <c r="M1741" s="14"/>
      <c r="N1741" s="14"/>
      <c r="O1741" s="14"/>
      <c r="P1741" s="14"/>
    </row>
    <row r="1742" spans="9:16" x14ac:dyDescent="0.25">
      <c r="I1742" s="14"/>
      <c r="J1742" s="14"/>
      <c r="K1742" s="14"/>
      <c r="L1742" s="14"/>
      <c r="M1742" s="14"/>
      <c r="N1742" s="14"/>
      <c r="O1742" s="14"/>
      <c r="P1742" s="14"/>
    </row>
    <row r="1743" spans="9:16" x14ac:dyDescent="0.25">
      <c r="I1743" s="14"/>
      <c r="J1743" s="14"/>
      <c r="K1743" s="14"/>
      <c r="L1743" s="14"/>
      <c r="M1743" s="14"/>
      <c r="N1743" s="14"/>
      <c r="O1743" s="14"/>
      <c r="P1743" s="14"/>
    </row>
    <row r="1744" spans="9:16" x14ac:dyDescent="0.25">
      <c r="I1744" s="14"/>
      <c r="J1744" s="14"/>
      <c r="K1744" s="14"/>
      <c r="L1744" s="14"/>
      <c r="M1744" s="14"/>
      <c r="N1744" s="14"/>
      <c r="O1744" s="14"/>
      <c r="P1744" s="14"/>
    </row>
    <row r="1745" spans="9:16" x14ac:dyDescent="0.25">
      <c r="I1745" s="14"/>
      <c r="J1745" s="14"/>
      <c r="K1745" s="14"/>
      <c r="L1745" s="14"/>
      <c r="M1745" s="14"/>
      <c r="N1745" s="14"/>
      <c r="O1745" s="14"/>
      <c r="P1745" s="14"/>
    </row>
    <row r="1746" spans="9:16" x14ac:dyDescent="0.25">
      <c r="I1746" s="14"/>
      <c r="J1746" s="14"/>
      <c r="K1746" s="14"/>
      <c r="L1746" s="14"/>
      <c r="M1746" s="14"/>
      <c r="N1746" s="14"/>
      <c r="O1746" s="14"/>
      <c r="P1746" s="14"/>
    </row>
    <row r="1747" spans="9:16" x14ac:dyDescent="0.25">
      <c r="I1747" s="14"/>
      <c r="J1747" s="14"/>
      <c r="K1747" s="14"/>
      <c r="L1747" s="14"/>
      <c r="M1747" s="14"/>
      <c r="N1747" s="14"/>
      <c r="O1747" s="14"/>
      <c r="P1747" s="14"/>
    </row>
    <row r="1748" spans="9:16" x14ac:dyDescent="0.25">
      <c r="I1748" s="14"/>
      <c r="J1748" s="14"/>
      <c r="K1748" s="14"/>
      <c r="L1748" s="14"/>
      <c r="M1748" s="14"/>
      <c r="N1748" s="14"/>
      <c r="O1748" s="14"/>
      <c r="P1748" s="14"/>
    </row>
    <row r="1749" spans="9:16" x14ac:dyDescent="0.25">
      <c r="I1749" s="14"/>
      <c r="J1749" s="14"/>
      <c r="K1749" s="14"/>
      <c r="L1749" s="14"/>
      <c r="M1749" s="14"/>
      <c r="N1749" s="14"/>
      <c r="O1749" s="14"/>
      <c r="P1749" s="14"/>
    </row>
    <row r="1750" spans="9:16" x14ac:dyDescent="0.25">
      <c r="I1750" s="14"/>
      <c r="J1750" s="14"/>
      <c r="K1750" s="14"/>
      <c r="L1750" s="14"/>
      <c r="M1750" s="14"/>
      <c r="N1750" s="14"/>
      <c r="O1750" s="14"/>
      <c r="P1750" s="14"/>
    </row>
    <row r="1751" spans="9:16" x14ac:dyDescent="0.25">
      <c r="I1751" s="14"/>
      <c r="J1751" s="14"/>
      <c r="K1751" s="14"/>
      <c r="L1751" s="14"/>
      <c r="M1751" s="14"/>
      <c r="N1751" s="14"/>
      <c r="O1751" s="14"/>
      <c r="P1751" s="14"/>
    </row>
    <row r="1752" spans="9:16" x14ac:dyDescent="0.25">
      <c r="I1752" s="14"/>
      <c r="J1752" s="14"/>
      <c r="K1752" s="14"/>
      <c r="L1752" s="14"/>
      <c r="M1752" s="14"/>
      <c r="N1752" s="14"/>
      <c r="O1752" s="14"/>
      <c r="P1752" s="14"/>
    </row>
    <row r="1753" spans="9:16" x14ac:dyDescent="0.25">
      <c r="I1753" s="14"/>
      <c r="J1753" s="14"/>
      <c r="K1753" s="14"/>
      <c r="L1753" s="14"/>
      <c r="M1753" s="14"/>
      <c r="N1753" s="14"/>
      <c r="O1753" s="14"/>
      <c r="P1753" s="14"/>
    </row>
    <row r="1754" spans="9:16" x14ac:dyDescent="0.25">
      <c r="I1754" s="14"/>
      <c r="J1754" s="14"/>
      <c r="K1754" s="14"/>
      <c r="L1754" s="14"/>
      <c r="M1754" s="14"/>
      <c r="N1754" s="14"/>
      <c r="O1754" s="14"/>
      <c r="P1754" s="14"/>
    </row>
    <row r="1755" spans="9:16" x14ac:dyDescent="0.25">
      <c r="I1755" s="14"/>
      <c r="J1755" s="14"/>
      <c r="K1755" s="14"/>
      <c r="L1755" s="14"/>
      <c r="M1755" s="14"/>
      <c r="N1755" s="14"/>
      <c r="O1755" s="14"/>
      <c r="P1755" s="14"/>
    </row>
    <row r="1756" spans="9:16" x14ac:dyDescent="0.25">
      <c r="I1756" s="14"/>
      <c r="J1756" s="14"/>
      <c r="K1756" s="14"/>
      <c r="L1756" s="14"/>
      <c r="M1756" s="14"/>
      <c r="N1756" s="14"/>
      <c r="O1756" s="14"/>
      <c r="P1756" s="14"/>
    </row>
    <row r="1757" spans="9:16" x14ac:dyDescent="0.25">
      <c r="I1757" s="14"/>
      <c r="J1757" s="14"/>
      <c r="K1757" s="14"/>
      <c r="L1757" s="14"/>
      <c r="M1757" s="14"/>
      <c r="N1757" s="14"/>
      <c r="O1757" s="14"/>
      <c r="P1757" s="14"/>
    </row>
    <row r="1758" spans="9:16" x14ac:dyDescent="0.25">
      <c r="I1758" s="14"/>
      <c r="J1758" s="14"/>
      <c r="K1758" s="14"/>
      <c r="L1758" s="14"/>
      <c r="M1758" s="14"/>
      <c r="N1758" s="14"/>
      <c r="O1758" s="14"/>
      <c r="P1758" s="14"/>
    </row>
    <row r="1759" spans="9:16" x14ac:dyDescent="0.25">
      <c r="I1759" s="14"/>
      <c r="J1759" s="14"/>
      <c r="K1759" s="14"/>
      <c r="L1759" s="14"/>
      <c r="M1759" s="14"/>
      <c r="N1759" s="14"/>
      <c r="O1759" s="14"/>
      <c r="P1759" s="14"/>
    </row>
    <row r="1760" spans="9:16" x14ac:dyDescent="0.25">
      <c r="I1760" s="14"/>
      <c r="J1760" s="14"/>
      <c r="K1760" s="14"/>
      <c r="L1760" s="14"/>
      <c r="M1760" s="14"/>
      <c r="N1760" s="14"/>
      <c r="O1760" s="14"/>
      <c r="P1760" s="14"/>
    </row>
    <row r="1761" spans="9:16" x14ac:dyDescent="0.25">
      <c r="I1761" s="14"/>
      <c r="J1761" s="14"/>
      <c r="K1761" s="14"/>
      <c r="L1761" s="14"/>
      <c r="M1761" s="14"/>
      <c r="N1761" s="14"/>
      <c r="O1761" s="14"/>
      <c r="P1761" s="14"/>
    </row>
    <row r="1762" spans="9:16" x14ac:dyDescent="0.25">
      <c r="I1762" s="14"/>
      <c r="J1762" s="14"/>
      <c r="K1762" s="14"/>
      <c r="L1762" s="14"/>
      <c r="M1762" s="14"/>
      <c r="N1762" s="14"/>
      <c r="O1762" s="14"/>
      <c r="P1762" s="14"/>
    </row>
    <row r="1763" spans="9:16" x14ac:dyDescent="0.25">
      <c r="I1763" s="14"/>
      <c r="J1763" s="14"/>
      <c r="K1763" s="14"/>
      <c r="L1763" s="14"/>
      <c r="M1763" s="14"/>
      <c r="N1763" s="14"/>
      <c r="O1763" s="14"/>
      <c r="P1763" s="14"/>
    </row>
    <row r="1764" spans="9:16" x14ac:dyDescent="0.25">
      <c r="I1764" s="14"/>
      <c r="J1764" s="14"/>
      <c r="K1764" s="14"/>
      <c r="L1764" s="14"/>
      <c r="M1764" s="14"/>
      <c r="N1764" s="14"/>
      <c r="O1764" s="14"/>
      <c r="P1764" s="14"/>
    </row>
    <row r="1765" spans="9:16" x14ac:dyDescent="0.25">
      <c r="I1765" s="14"/>
      <c r="J1765" s="14"/>
      <c r="K1765" s="14"/>
      <c r="L1765" s="14"/>
      <c r="M1765" s="14"/>
      <c r="N1765" s="14"/>
      <c r="O1765" s="14"/>
      <c r="P1765" s="14"/>
    </row>
    <row r="1766" spans="9:16" x14ac:dyDescent="0.25">
      <c r="I1766" s="14"/>
      <c r="J1766" s="14"/>
      <c r="K1766" s="14"/>
      <c r="L1766" s="14"/>
      <c r="M1766" s="14"/>
      <c r="N1766" s="14"/>
      <c r="O1766" s="14"/>
      <c r="P1766" s="14"/>
    </row>
    <row r="1767" spans="9:16" x14ac:dyDescent="0.25">
      <c r="I1767" s="14"/>
      <c r="J1767" s="14"/>
      <c r="K1767" s="14"/>
      <c r="L1767" s="14"/>
      <c r="M1767" s="14"/>
      <c r="N1767" s="14"/>
      <c r="O1767" s="14"/>
      <c r="P1767" s="14"/>
    </row>
    <row r="1768" spans="9:16" x14ac:dyDescent="0.25">
      <c r="I1768" s="14"/>
      <c r="J1768" s="14"/>
      <c r="K1768" s="14"/>
      <c r="L1768" s="14"/>
      <c r="M1768" s="14"/>
      <c r="N1768" s="14"/>
      <c r="O1768" s="14"/>
      <c r="P1768" s="14"/>
    </row>
    <row r="1769" spans="9:16" x14ac:dyDescent="0.25">
      <c r="I1769" s="14"/>
      <c r="J1769" s="14"/>
      <c r="K1769" s="14"/>
      <c r="L1769" s="14"/>
      <c r="M1769" s="14"/>
      <c r="N1769" s="14"/>
      <c r="O1769" s="14"/>
      <c r="P1769" s="14"/>
    </row>
    <row r="1770" spans="9:16" x14ac:dyDescent="0.25">
      <c r="I1770" s="14"/>
      <c r="J1770" s="14"/>
      <c r="K1770" s="14"/>
      <c r="L1770" s="14"/>
      <c r="M1770" s="14"/>
      <c r="N1770" s="14"/>
      <c r="O1770" s="14"/>
      <c r="P1770" s="14"/>
    </row>
    <row r="1771" spans="9:16" x14ac:dyDescent="0.25">
      <c r="I1771" s="14"/>
      <c r="J1771" s="14"/>
      <c r="K1771" s="14"/>
      <c r="L1771" s="14"/>
      <c r="M1771" s="14"/>
      <c r="N1771" s="14"/>
      <c r="O1771" s="14"/>
      <c r="P1771" s="14"/>
    </row>
    <row r="1772" spans="9:16" x14ac:dyDescent="0.25">
      <c r="I1772" s="14"/>
      <c r="J1772" s="14"/>
      <c r="K1772" s="14"/>
      <c r="L1772" s="14"/>
      <c r="M1772" s="14"/>
      <c r="N1772" s="14"/>
      <c r="O1772" s="14"/>
      <c r="P1772" s="14"/>
    </row>
    <row r="1773" spans="9:16" x14ac:dyDescent="0.25">
      <c r="I1773" s="14"/>
      <c r="J1773" s="14"/>
      <c r="K1773" s="14"/>
      <c r="L1773" s="14"/>
      <c r="M1773" s="14"/>
      <c r="N1773" s="14"/>
      <c r="O1773" s="14"/>
      <c r="P1773" s="14"/>
    </row>
    <row r="1774" spans="9:16" x14ac:dyDescent="0.25">
      <c r="I1774" s="14"/>
      <c r="J1774" s="14"/>
      <c r="K1774" s="14"/>
      <c r="L1774" s="14"/>
      <c r="M1774" s="14"/>
      <c r="N1774" s="14"/>
      <c r="O1774" s="14"/>
      <c r="P1774" s="14"/>
    </row>
    <row r="1775" spans="9:16" x14ac:dyDescent="0.25">
      <c r="I1775" s="14"/>
      <c r="J1775" s="14"/>
      <c r="K1775" s="14"/>
      <c r="L1775" s="14"/>
      <c r="M1775" s="14"/>
      <c r="N1775" s="14"/>
      <c r="O1775" s="14"/>
      <c r="P1775" s="14"/>
    </row>
    <row r="1776" spans="9:16" x14ac:dyDescent="0.25">
      <c r="I1776" s="14"/>
      <c r="J1776" s="14"/>
      <c r="K1776" s="14"/>
      <c r="L1776" s="14"/>
      <c r="M1776" s="14"/>
      <c r="N1776" s="14"/>
      <c r="O1776" s="14"/>
      <c r="P1776" s="14"/>
    </row>
    <row r="1777" spans="9:16" x14ac:dyDescent="0.25">
      <c r="I1777" s="14"/>
      <c r="J1777" s="14"/>
      <c r="K1777" s="14"/>
      <c r="L1777" s="14"/>
      <c r="M1777" s="14"/>
      <c r="N1777" s="14"/>
      <c r="O1777" s="14"/>
      <c r="P1777" s="14"/>
    </row>
    <row r="1778" spans="9:16" x14ac:dyDescent="0.25">
      <c r="I1778" s="14"/>
      <c r="J1778" s="14"/>
      <c r="K1778" s="14"/>
      <c r="L1778" s="14"/>
      <c r="M1778" s="14"/>
      <c r="N1778" s="14"/>
      <c r="O1778" s="14"/>
      <c r="P1778" s="14"/>
    </row>
    <row r="1779" spans="9:16" x14ac:dyDescent="0.25">
      <c r="I1779" s="14"/>
      <c r="J1779" s="14"/>
      <c r="K1779" s="14"/>
      <c r="L1779" s="14"/>
      <c r="M1779" s="14"/>
      <c r="N1779" s="14"/>
      <c r="O1779" s="14"/>
      <c r="P1779" s="14"/>
    </row>
    <row r="1780" spans="9:16" x14ac:dyDescent="0.25">
      <c r="I1780" s="14"/>
      <c r="J1780" s="14"/>
      <c r="K1780" s="14"/>
      <c r="L1780" s="14"/>
      <c r="M1780" s="14"/>
      <c r="N1780" s="14"/>
      <c r="O1780" s="14"/>
      <c r="P1780" s="14"/>
    </row>
    <row r="1781" spans="9:16" x14ac:dyDescent="0.25">
      <c r="I1781" s="14"/>
      <c r="J1781" s="14"/>
      <c r="K1781" s="14"/>
      <c r="L1781" s="14"/>
      <c r="M1781" s="14"/>
      <c r="N1781" s="14"/>
      <c r="O1781" s="14"/>
      <c r="P1781" s="14"/>
    </row>
    <row r="1782" spans="9:16" x14ac:dyDescent="0.25">
      <c r="I1782" s="14"/>
      <c r="J1782" s="14"/>
      <c r="K1782" s="14"/>
      <c r="L1782" s="14"/>
      <c r="M1782" s="14"/>
      <c r="N1782" s="14"/>
      <c r="O1782" s="14"/>
      <c r="P1782" s="14"/>
    </row>
    <row r="1783" spans="9:16" x14ac:dyDescent="0.25">
      <c r="I1783" s="14"/>
      <c r="J1783" s="14"/>
      <c r="K1783" s="14"/>
      <c r="L1783" s="14"/>
      <c r="M1783" s="14"/>
      <c r="N1783" s="14"/>
      <c r="O1783" s="14"/>
      <c r="P1783" s="14"/>
    </row>
    <row r="1784" spans="9:16" x14ac:dyDescent="0.25">
      <c r="I1784" s="14"/>
      <c r="J1784" s="14"/>
      <c r="K1784" s="14"/>
      <c r="L1784" s="14"/>
      <c r="M1784" s="14"/>
      <c r="N1784" s="14"/>
      <c r="O1784" s="14"/>
      <c r="P1784" s="14"/>
    </row>
    <row r="1785" spans="9:16" x14ac:dyDescent="0.25">
      <c r="I1785" s="14"/>
      <c r="J1785" s="14"/>
      <c r="K1785" s="14"/>
      <c r="L1785" s="14"/>
      <c r="M1785" s="14"/>
      <c r="N1785" s="14"/>
      <c r="O1785" s="14"/>
      <c r="P1785" s="14"/>
    </row>
    <row r="1786" spans="9:16" x14ac:dyDescent="0.25">
      <c r="I1786" s="14"/>
      <c r="J1786" s="14"/>
      <c r="K1786" s="14"/>
      <c r="L1786" s="14"/>
      <c r="M1786" s="14"/>
      <c r="N1786" s="14"/>
      <c r="O1786" s="14"/>
      <c r="P1786" s="14"/>
    </row>
    <row r="1787" spans="9:16" x14ac:dyDescent="0.25">
      <c r="I1787" s="14"/>
      <c r="J1787" s="14"/>
      <c r="K1787" s="14"/>
      <c r="L1787" s="14"/>
      <c r="M1787" s="14"/>
      <c r="N1787" s="14"/>
      <c r="O1787" s="14"/>
      <c r="P1787" s="14"/>
    </row>
    <row r="1788" spans="9:16" x14ac:dyDescent="0.25">
      <c r="I1788" s="14"/>
      <c r="J1788" s="14"/>
      <c r="K1788" s="14"/>
      <c r="L1788" s="14"/>
      <c r="M1788" s="14"/>
      <c r="N1788" s="14"/>
      <c r="O1788" s="14"/>
      <c r="P1788" s="14"/>
    </row>
    <row r="1789" spans="9:16" x14ac:dyDescent="0.25">
      <c r="I1789" s="14"/>
      <c r="J1789" s="14"/>
      <c r="K1789" s="14"/>
      <c r="L1789" s="14"/>
      <c r="M1789" s="14"/>
      <c r="N1789" s="14"/>
      <c r="O1789" s="14"/>
      <c r="P1789" s="14"/>
    </row>
    <row r="1790" spans="9:16" x14ac:dyDescent="0.25">
      <c r="I1790" s="14"/>
      <c r="J1790" s="14"/>
      <c r="K1790" s="14"/>
      <c r="L1790" s="14"/>
      <c r="M1790" s="14"/>
      <c r="N1790" s="14"/>
      <c r="O1790" s="14"/>
      <c r="P1790" s="14"/>
    </row>
    <row r="1791" spans="9:16" x14ac:dyDescent="0.25">
      <c r="I1791" s="14"/>
      <c r="J1791" s="14"/>
      <c r="K1791" s="14"/>
      <c r="L1791" s="14"/>
      <c r="M1791" s="14"/>
      <c r="N1791" s="14"/>
      <c r="O1791" s="14"/>
      <c r="P1791" s="14"/>
    </row>
    <row r="1792" spans="9:16" x14ac:dyDescent="0.25">
      <c r="I1792" s="14"/>
      <c r="J1792" s="14"/>
      <c r="K1792" s="14"/>
      <c r="L1792" s="14"/>
      <c r="M1792" s="14"/>
      <c r="N1792" s="14"/>
      <c r="O1792" s="14"/>
      <c r="P1792" s="14"/>
    </row>
    <row r="1793" spans="9:16" x14ac:dyDescent="0.25">
      <c r="I1793" s="14"/>
      <c r="J1793" s="14"/>
      <c r="K1793" s="14"/>
      <c r="L1793" s="14"/>
      <c r="M1793" s="14"/>
      <c r="N1793" s="14"/>
      <c r="O1793" s="14"/>
      <c r="P1793" s="14"/>
    </row>
    <row r="1794" spans="9:16" x14ac:dyDescent="0.25">
      <c r="I1794" s="14"/>
      <c r="J1794" s="14"/>
      <c r="K1794" s="14"/>
      <c r="L1794" s="14"/>
      <c r="M1794" s="14"/>
      <c r="N1794" s="14"/>
      <c r="O1794" s="14"/>
      <c r="P1794" s="14"/>
    </row>
    <row r="1795" spans="9:16" x14ac:dyDescent="0.25">
      <c r="I1795" s="14"/>
      <c r="J1795" s="14"/>
      <c r="K1795" s="14"/>
      <c r="L1795" s="14"/>
      <c r="M1795" s="14"/>
      <c r="N1795" s="14"/>
      <c r="O1795" s="14"/>
      <c r="P1795" s="14"/>
    </row>
    <row r="1796" spans="9:16" x14ac:dyDescent="0.25">
      <c r="I1796" s="14"/>
      <c r="J1796" s="14"/>
      <c r="K1796" s="14"/>
      <c r="L1796" s="14"/>
      <c r="M1796" s="14"/>
      <c r="N1796" s="14"/>
      <c r="O1796" s="14"/>
      <c r="P1796" s="14"/>
    </row>
    <row r="1797" spans="9:16" x14ac:dyDescent="0.25">
      <c r="I1797" s="14"/>
      <c r="J1797" s="14"/>
      <c r="K1797" s="14"/>
      <c r="L1797" s="14"/>
      <c r="M1797" s="14"/>
      <c r="N1797" s="14"/>
      <c r="O1797" s="14"/>
      <c r="P1797" s="14"/>
    </row>
    <row r="1798" spans="9:16" x14ac:dyDescent="0.25">
      <c r="I1798" s="14"/>
      <c r="J1798" s="14"/>
      <c r="K1798" s="14"/>
      <c r="L1798" s="14"/>
      <c r="M1798" s="14"/>
      <c r="N1798" s="14"/>
      <c r="O1798" s="14"/>
      <c r="P1798" s="14"/>
    </row>
    <row r="1799" spans="9:16" x14ac:dyDescent="0.25">
      <c r="I1799" s="14"/>
      <c r="J1799" s="14"/>
      <c r="K1799" s="14"/>
      <c r="L1799" s="14"/>
      <c r="M1799" s="14"/>
      <c r="N1799" s="14"/>
      <c r="O1799" s="14"/>
      <c r="P1799" s="14"/>
    </row>
    <row r="1800" spans="9:16" x14ac:dyDescent="0.25">
      <c r="I1800" s="14"/>
      <c r="J1800" s="14"/>
      <c r="K1800" s="14"/>
      <c r="L1800" s="14"/>
      <c r="M1800" s="14"/>
      <c r="N1800" s="14"/>
      <c r="O1800" s="14"/>
      <c r="P1800" s="14"/>
    </row>
    <row r="1801" spans="9:16" x14ac:dyDescent="0.25">
      <c r="I1801" s="14"/>
      <c r="J1801" s="14"/>
      <c r="K1801" s="14"/>
      <c r="L1801" s="14"/>
      <c r="M1801" s="14"/>
      <c r="N1801" s="14"/>
      <c r="O1801" s="14"/>
      <c r="P1801" s="14"/>
    </row>
    <row r="1802" spans="9:16" x14ac:dyDescent="0.25">
      <c r="I1802" s="14"/>
      <c r="J1802" s="14"/>
      <c r="K1802" s="14"/>
      <c r="L1802" s="14"/>
      <c r="M1802" s="14"/>
      <c r="N1802" s="14"/>
      <c r="O1802" s="14"/>
      <c r="P1802" s="14"/>
    </row>
    <row r="1803" spans="9:16" x14ac:dyDescent="0.25">
      <c r="I1803" s="14"/>
      <c r="J1803" s="14"/>
      <c r="K1803" s="14"/>
      <c r="L1803" s="14"/>
      <c r="M1803" s="14"/>
      <c r="N1803" s="14"/>
      <c r="O1803" s="14"/>
      <c r="P1803" s="14"/>
    </row>
    <row r="1804" spans="9:16" x14ac:dyDescent="0.25">
      <c r="I1804" s="14"/>
      <c r="J1804" s="14"/>
      <c r="K1804" s="14"/>
      <c r="L1804" s="14"/>
      <c r="M1804" s="14"/>
      <c r="N1804" s="14"/>
      <c r="O1804" s="14"/>
      <c r="P1804" s="14"/>
    </row>
    <row r="1805" spans="9:16" x14ac:dyDescent="0.25">
      <c r="I1805" s="14"/>
      <c r="J1805" s="14"/>
      <c r="K1805" s="14"/>
      <c r="L1805" s="14"/>
      <c r="M1805" s="14"/>
      <c r="N1805" s="14"/>
      <c r="O1805" s="14"/>
      <c r="P1805" s="14"/>
    </row>
    <row r="1806" spans="9:16" x14ac:dyDescent="0.25">
      <c r="I1806" s="14"/>
      <c r="J1806" s="14"/>
      <c r="K1806" s="14"/>
      <c r="L1806" s="14"/>
      <c r="M1806" s="14"/>
      <c r="N1806" s="14"/>
      <c r="O1806" s="14"/>
      <c r="P1806" s="14"/>
    </row>
    <row r="1807" spans="9:16" x14ac:dyDescent="0.25">
      <c r="I1807" s="14"/>
      <c r="J1807" s="14"/>
      <c r="K1807" s="14"/>
      <c r="L1807" s="14"/>
      <c r="M1807" s="14"/>
      <c r="N1807" s="14"/>
      <c r="O1807" s="14"/>
      <c r="P1807" s="14"/>
    </row>
    <row r="1808" spans="9:16" x14ac:dyDescent="0.25">
      <c r="I1808" s="14"/>
      <c r="J1808" s="14"/>
      <c r="K1808" s="14"/>
      <c r="L1808" s="14"/>
      <c r="M1808" s="14"/>
      <c r="N1808" s="14"/>
      <c r="O1808" s="14"/>
      <c r="P1808" s="14"/>
    </row>
    <row r="1809" spans="9:16" x14ac:dyDescent="0.25">
      <c r="I1809" s="14"/>
      <c r="J1809" s="14"/>
      <c r="K1809" s="14"/>
      <c r="L1809" s="14"/>
      <c r="M1809" s="14"/>
      <c r="N1809" s="14"/>
      <c r="O1809" s="14"/>
      <c r="P1809" s="14"/>
    </row>
    <row r="1810" spans="9:16" x14ac:dyDescent="0.25">
      <c r="I1810" s="14"/>
      <c r="J1810" s="14"/>
      <c r="K1810" s="14"/>
      <c r="L1810" s="14"/>
      <c r="M1810" s="14"/>
      <c r="N1810" s="14"/>
      <c r="O1810" s="14"/>
      <c r="P1810" s="14"/>
    </row>
    <row r="1811" spans="9:16" x14ac:dyDescent="0.25">
      <c r="I1811" s="14"/>
      <c r="J1811" s="14"/>
      <c r="K1811" s="14"/>
      <c r="L1811" s="14"/>
      <c r="M1811" s="14"/>
      <c r="N1811" s="14"/>
      <c r="O1811" s="14"/>
      <c r="P1811" s="14"/>
    </row>
    <row r="1812" spans="9:16" x14ac:dyDescent="0.25">
      <c r="I1812" s="14"/>
      <c r="J1812" s="14"/>
      <c r="K1812" s="14"/>
      <c r="L1812" s="14"/>
      <c r="M1812" s="14"/>
      <c r="N1812" s="14"/>
      <c r="O1812" s="14"/>
      <c r="P1812" s="14"/>
    </row>
    <row r="1813" spans="9:16" x14ac:dyDescent="0.25">
      <c r="I1813" s="14"/>
      <c r="J1813" s="14"/>
      <c r="K1813" s="14"/>
      <c r="L1813" s="14"/>
      <c r="M1813" s="14"/>
      <c r="N1813" s="14"/>
      <c r="O1813" s="14"/>
      <c r="P1813" s="14"/>
    </row>
    <row r="1814" spans="9:16" x14ac:dyDescent="0.25">
      <c r="I1814" s="14"/>
      <c r="J1814" s="14"/>
      <c r="K1814" s="14"/>
      <c r="L1814" s="14"/>
      <c r="M1814" s="14"/>
      <c r="N1814" s="14"/>
      <c r="O1814" s="14"/>
      <c r="P1814" s="14"/>
    </row>
    <row r="1815" spans="9:16" x14ac:dyDescent="0.25">
      <c r="I1815" s="14"/>
      <c r="J1815" s="14"/>
      <c r="K1815" s="14"/>
      <c r="L1815" s="14"/>
      <c r="M1815" s="14"/>
      <c r="N1815" s="14"/>
      <c r="O1815" s="14"/>
      <c r="P1815" s="14"/>
    </row>
    <row r="1816" spans="9:16" x14ac:dyDescent="0.25">
      <c r="I1816" s="14"/>
      <c r="J1816" s="14"/>
      <c r="K1816" s="14"/>
      <c r="L1816" s="14"/>
      <c r="M1816" s="14"/>
      <c r="N1816" s="14"/>
      <c r="O1816" s="14"/>
      <c r="P1816" s="14"/>
    </row>
    <row r="1817" spans="9:16" x14ac:dyDescent="0.25">
      <c r="I1817" s="14"/>
      <c r="J1817" s="14"/>
      <c r="K1817" s="14"/>
      <c r="L1817" s="14"/>
      <c r="M1817" s="14"/>
      <c r="N1817" s="14"/>
      <c r="O1817" s="14"/>
      <c r="P1817" s="14"/>
    </row>
    <row r="1818" spans="9:16" x14ac:dyDescent="0.25">
      <c r="I1818" s="14"/>
      <c r="J1818" s="14"/>
      <c r="K1818" s="14"/>
      <c r="L1818" s="14"/>
      <c r="M1818" s="14"/>
      <c r="N1818" s="14"/>
      <c r="O1818" s="14"/>
      <c r="P1818" s="14"/>
    </row>
    <row r="1819" spans="9:16" x14ac:dyDescent="0.25">
      <c r="I1819" s="14"/>
      <c r="J1819" s="14"/>
      <c r="K1819" s="14"/>
      <c r="L1819" s="14"/>
      <c r="M1819" s="14"/>
      <c r="N1819" s="14"/>
      <c r="O1819" s="14"/>
      <c r="P1819" s="14"/>
    </row>
    <row r="1820" spans="9:16" x14ac:dyDescent="0.25">
      <c r="I1820" s="14"/>
      <c r="J1820" s="14"/>
      <c r="K1820" s="14"/>
      <c r="L1820" s="14"/>
      <c r="M1820" s="14"/>
      <c r="N1820" s="14"/>
      <c r="O1820" s="14"/>
      <c r="P1820" s="14"/>
    </row>
    <row r="1821" spans="9:16" x14ac:dyDescent="0.25">
      <c r="I1821" s="14"/>
      <c r="J1821" s="14"/>
      <c r="K1821" s="14"/>
      <c r="L1821" s="14"/>
      <c r="M1821" s="14"/>
      <c r="N1821" s="14"/>
      <c r="O1821" s="14"/>
      <c r="P1821" s="14"/>
    </row>
    <row r="1822" spans="9:16" x14ac:dyDescent="0.25">
      <c r="I1822" s="14"/>
      <c r="J1822" s="14"/>
      <c r="K1822" s="14"/>
      <c r="L1822" s="14"/>
      <c r="M1822" s="14"/>
      <c r="N1822" s="14"/>
      <c r="O1822" s="14"/>
      <c r="P1822" s="14"/>
    </row>
    <row r="1823" spans="9:16" x14ac:dyDescent="0.25">
      <c r="I1823" s="14"/>
      <c r="J1823" s="14"/>
      <c r="K1823" s="14"/>
      <c r="L1823" s="14"/>
      <c r="M1823" s="14"/>
      <c r="N1823" s="14"/>
      <c r="O1823" s="14"/>
      <c r="P1823" s="14"/>
    </row>
    <row r="1824" spans="9:16" x14ac:dyDescent="0.25">
      <c r="I1824" s="14"/>
      <c r="J1824" s="14"/>
      <c r="K1824" s="14"/>
      <c r="L1824" s="14"/>
      <c r="M1824" s="14"/>
      <c r="N1824" s="14"/>
      <c r="O1824" s="14"/>
      <c r="P1824" s="14"/>
    </row>
    <row r="1825" spans="9:16" x14ac:dyDescent="0.25">
      <c r="I1825" s="14"/>
      <c r="J1825" s="14"/>
      <c r="K1825" s="14"/>
      <c r="L1825" s="14"/>
      <c r="M1825" s="14"/>
      <c r="N1825" s="14"/>
      <c r="O1825" s="14"/>
      <c r="P1825" s="14"/>
    </row>
    <row r="1826" spans="9:16" x14ac:dyDescent="0.25">
      <c r="I1826" s="14"/>
      <c r="J1826" s="14"/>
      <c r="K1826" s="14"/>
      <c r="L1826" s="14"/>
      <c r="M1826" s="14"/>
      <c r="N1826" s="14"/>
      <c r="O1826" s="14"/>
      <c r="P1826" s="14"/>
    </row>
    <row r="1827" spans="9:16" x14ac:dyDescent="0.25">
      <c r="I1827" s="14"/>
      <c r="J1827" s="14"/>
      <c r="K1827" s="14"/>
      <c r="L1827" s="14"/>
      <c r="M1827" s="14"/>
      <c r="N1827" s="14"/>
      <c r="O1827" s="14"/>
      <c r="P1827" s="14"/>
    </row>
    <row r="1828" spans="9:16" x14ac:dyDescent="0.25">
      <c r="I1828" s="14"/>
      <c r="J1828" s="14"/>
      <c r="K1828" s="14"/>
      <c r="L1828" s="14"/>
      <c r="M1828" s="14"/>
      <c r="N1828" s="14"/>
      <c r="O1828" s="14"/>
      <c r="P1828" s="14"/>
    </row>
    <row r="1829" spans="9:16" x14ac:dyDescent="0.25">
      <c r="I1829" s="14"/>
      <c r="J1829" s="14"/>
      <c r="K1829" s="14"/>
      <c r="L1829" s="14"/>
      <c r="M1829" s="14"/>
      <c r="N1829" s="14"/>
      <c r="O1829" s="14"/>
      <c r="P1829" s="14"/>
    </row>
    <row r="1830" spans="9:16" x14ac:dyDescent="0.25">
      <c r="I1830" s="14"/>
      <c r="J1830" s="14"/>
      <c r="K1830" s="14"/>
      <c r="L1830" s="14"/>
      <c r="M1830" s="14"/>
      <c r="N1830" s="14"/>
      <c r="O1830" s="14"/>
      <c r="P1830" s="14"/>
    </row>
    <row r="1831" spans="9:16" x14ac:dyDescent="0.25">
      <c r="I1831" s="14"/>
      <c r="J1831" s="14"/>
      <c r="K1831" s="14"/>
      <c r="L1831" s="14"/>
      <c r="M1831" s="14"/>
      <c r="N1831" s="14"/>
      <c r="O1831" s="14"/>
      <c r="P1831" s="14"/>
    </row>
    <row r="1832" spans="9:16" x14ac:dyDescent="0.25">
      <c r="I1832" s="14"/>
      <c r="J1832" s="14"/>
      <c r="K1832" s="14"/>
      <c r="L1832" s="14"/>
      <c r="M1832" s="14"/>
      <c r="N1832" s="14"/>
      <c r="O1832" s="14"/>
      <c r="P1832" s="14"/>
    </row>
    <row r="1833" spans="9:16" x14ac:dyDescent="0.25">
      <c r="I1833" s="14"/>
      <c r="J1833" s="14"/>
      <c r="K1833" s="14"/>
      <c r="L1833" s="14"/>
      <c r="M1833" s="14"/>
      <c r="N1833" s="14"/>
      <c r="O1833" s="14"/>
      <c r="P1833" s="14"/>
    </row>
    <row r="1834" spans="9:16" x14ac:dyDescent="0.25">
      <c r="I1834" s="14"/>
      <c r="J1834" s="14"/>
      <c r="K1834" s="14"/>
      <c r="L1834" s="14"/>
      <c r="M1834" s="14"/>
      <c r="N1834" s="14"/>
      <c r="O1834" s="14"/>
      <c r="P1834" s="14"/>
    </row>
    <row r="1835" spans="9:16" x14ac:dyDescent="0.25">
      <c r="I1835" s="14"/>
      <c r="J1835" s="14"/>
      <c r="K1835" s="14"/>
      <c r="L1835" s="14"/>
      <c r="M1835" s="14"/>
      <c r="N1835" s="14"/>
      <c r="O1835" s="14"/>
      <c r="P1835" s="14"/>
    </row>
    <row r="1836" spans="9:16" x14ac:dyDescent="0.25">
      <c r="I1836" s="14"/>
      <c r="J1836" s="14"/>
      <c r="K1836" s="14"/>
      <c r="L1836" s="14"/>
      <c r="M1836" s="14"/>
      <c r="N1836" s="14"/>
      <c r="O1836" s="14"/>
      <c r="P1836" s="14"/>
    </row>
    <row r="1837" spans="9:16" x14ac:dyDescent="0.25">
      <c r="I1837" s="14"/>
      <c r="J1837" s="14"/>
      <c r="K1837" s="14"/>
      <c r="L1837" s="14"/>
      <c r="M1837" s="14"/>
      <c r="N1837" s="14"/>
      <c r="O1837" s="14"/>
      <c r="P1837" s="14"/>
    </row>
    <row r="1838" spans="9:16" x14ac:dyDescent="0.25">
      <c r="I1838" s="14"/>
      <c r="J1838" s="14"/>
      <c r="K1838" s="14"/>
      <c r="L1838" s="14"/>
      <c r="M1838" s="14"/>
      <c r="N1838" s="14"/>
      <c r="O1838" s="14"/>
      <c r="P1838" s="14"/>
    </row>
    <row r="1839" spans="9:16" x14ac:dyDescent="0.25">
      <c r="I1839" s="14"/>
      <c r="J1839" s="14"/>
      <c r="K1839" s="14"/>
      <c r="L1839" s="14"/>
      <c r="M1839" s="14"/>
      <c r="N1839" s="14"/>
      <c r="O1839" s="14"/>
      <c r="P1839" s="14"/>
    </row>
    <row r="1840" spans="9:16" x14ac:dyDescent="0.25">
      <c r="I1840" s="14"/>
      <c r="J1840" s="14"/>
      <c r="K1840" s="14"/>
      <c r="L1840" s="14"/>
      <c r="M1840" s="14"/>
      <c r="N1840" s="14"/>
      <c r="O1840" s="14"/>
      <c r="P1840" s="14"/>
    </row>
    <row r="1841" spans="9:16" x14ac:dyDescent="0.25">
      <c r="I1841" s="14"/>
      <c r="J1841" s="14"/>
      <c r="K1841" s="14"/>
      <c r="L1841" s="14"/>
      <c r="M1841" s="14"/>
      <c r="N1841" s="14"/>
      <c r="O1841" s="14"/>
      <c r="P1841" s="14"/>
    </row>
    <row r="1842" spans="9:16" x14ac:dyDescent="0.25">
      <c r="I1842" s="14"/>
      <c r="J1842" s="14"/>
      <c r="K1842" s="14"/>
      <c r="L1842" s="14"/>
      <c r="M1842" s="14"/>
      <c r="N1842" s="14"/>
      <c r="O1842" s="14"/>
      <c r="P1842" s="14"/>
    </row>
    <row r="1843" spans="9:16" x14ac:dyDescent="0.25">
      <c r="I1843" s="14"/>
      <c r="J1843" s="14"/>
      <c r="K1843" s="14"/>
      <c r="L1843" s="14"/>
      <c r="M1843" s="14"/>
      <c r="N1843" s="14"/>
      <c r="O1843" s="14"/>
      <c r="P1843" s="14"/>
    </row>
    <row r="1844" spans="9:16" x14ac:dyDescent="0.25">
      <c r="I1844" s="14"/>
      <c r="J1844" s="14"/>
      <c r="K1844" s="14"/>
      <c r="L1844" s="14"/>
      <c r="M1844" s="14"/>
      <c r="N1844" s="14"/>
      <c r="O1844" s="14"/>
      <c r="P1844" s="14"/>
    </row>
    <row r="1845" spans="9:16" x14ac:dyDescent="0.25">
      <c r="I1845" s="14"/>
      <c r="J1845" s="14"/>
      <c r="K1845" s="14"/>
      <c r="L1845" s="14"/>
      <c r="M1845" s="14"/>
      <c r="N1845" s="14"/>
      <c r="O1845" s="14"/>
      <c r="P1845" s="14"/>
    </row>
    <row r="1846" spans="9:16" x14ac:dyDescent="0.25">
      <c r="I1846" s="14"/>
      <c r="J1846" s="14"/>
      <c r="K1846" s="14"/>
      <c r="L1846" s="14"/>
      <c r="M1846" s="14"/>
      <c r="N1846" s="14"/>
      <c r="O1846" s="14"/>
      <c r="P1846" s="14"/>
    </row>
    <row r="1847" spans="9:16" x14ac:dyDescent="0.25">
      <c r="I1847" s="14"/>
      <c r="J1847" s="14"/>
      <c r="K1847" s="14"/>
      <c r="L1847" s="14"/>
      <c r="M1847" s="14"/>
      <c r="N1847" s="14"/>
      <c r="O1847" s="14"/>
      <c r="P1847" s="14"/>
    </row>
    <row r="1848" spans="9:16" x14ac:dyDescent="0.25">
      <c r="I1848" s="14"/>
      <c r="J1848" s="14"/>
      <c r="K1848" s="14"/>
      <c r="L1848" s="14"/>
      <c r="M1848" s="14"/>
      <c r="N1848" s="14"/>
      <c r="O1848" s="14"/>
      <c r="P1848" s="14"/>
    </row>
    <row r="1849" spans="9:16" x14ac:dyDescent="0.25">
      <c r="I1849" s="14"/>
      <c r="J1849" s="14"/>
      <c r="K1849" s="14"/>
      <c r="L1849" s="14"/>
      <c r="M1849" s="14"/>
      <c r="N1849" s="14"/>
      <c r="O1849" s="14"/>
      <c r="P1849" s="14"/>
    </row>
    <row r="1850" spans="9:16" x14ac:dyDescent="0.25">
      <c r="I1850" s="14"/>
      <c r="J1850" s="14"/>
      <c r="K1850" s="14"/>
      <c r="L1850" s="14"/>
      <c r="M1850" s="14"/>
      <c r="N1850" s="14"/>
      <c r="O1850" s="14"/>
      <c r="P1850" s="14"/>
    </row>
    <row r="1851" spans="9:16" x14ac:dyDescent="0.25">
      <c r="I1851" s="14"/>
      <c r="J1851" s="14"/>
      <c r="K1851" s="14"/>
      <c r="L1851" s="14"/>
      <c r="M1851" s="14"/>
      <c r="N1851" s="14"/>
      <c r="O1851" s="14"/>
      <c r="P1851" s="14"/>
    </row>
    <row r="1852" spans="9:16" x14ac:dyDescent="0.25">
      <c r="I1852" s="14"/>
      <c r="J1852" s="14"/>
      <c r="K1852" s="14"/>
      <c r="L1852" s="14"/>
      <c r="M1852" s="14"/>
      <c r="N1852" s="14"/>
      <c r="O1852" s="14"/>
      <c r="P1852" s="14"/>
    </row>
    <row r="1853" spans="9:16" x14ac:dyDescent="0.25">
      <c r="I1853" s="14"/>
      <c r="J1853" s="14"/>
      <c r="K1853" s="14"/>
      <c r="L1853" s="14"/>
      <c r="M1853" s="14"/>
      <c r="N1853" s="14"/>
      <c r="O1853" s="14"/>
      <c r="P1853" s="14"/>
    </row>
    <row r="1854" spans="9:16" x14ac:dyDescent="0.25">
      <c r="I1854" s="14"/>
      <c r="J1854" s="14"/>
      <c r="K1854" s="14"/>
      <c r="L1854" s="14"/>
      <c r="M1854" s="14"/>
      <c r="N1854" s="14"/>
      <c r="O1854" s="14"/>
      <c r="P1854" s="14"/>
    </row>
    <row r="1855" spans="9:16" x14ac:dyDescent="0.25">
      <c r="I1855" s="14"/>
      <c r="J1855" s="14"/>
      <c r="K1855" s="14"/>
      <c r="L1855" s="14"/>
      <c r="M1855" s="14"/>
      <c r="N1855" s="14"/>
      <c r="O1855" s="14"/>
      <c r="P1855" s="14"/>
    </row>
    <row r="1856" spans="9:16" x14ac:dyDescent="0.25">
      <c r="I1856" s="14"/>
      <c r="J1856" s="14"/>
      <c r="K1856" s="14"/>
      <c r="L1856" s="14"/>
      <c r="M1856" s="14"/>
      <c r="N1856" s="14"/>
      <c r="O1856" s="14"/>
      <c r="P1856" s="14"/>
    </row>
    <row r="1857" spans="9:16" x14ac:dyDescent="0.25">
      <c r="I1857" s="14"/>
      <c r="J1857" s="14"/>
      <c r="K1857" s="14"/>
      <c r="L1857" s="14"/>
      <c r="M1857" s="14"/>
      <c r="N1857" s="14"/>
      <c r="O1857" s="14"/>
      <c r="P1857" s="14"/>
    </row>
    <row r="1858" spans="9:16" x14ac:dyDescent="0.25">
      <c r="I1858" s="14"/>
      <c r="J1858" s="14"/>
      <c r="K1858" s="14"/>
      <c r="L1858" s="14"/>
      <c r="M1858" s="14"/>
      <c r="N1858" s="14"/>
      <c r="O1858" s="14"/>
      <c r="P1858" s="14"/>
    </row>
    <row r="1859" spans="9:16" x14ac:dyDescent="0.25">
      <c r="I1859" s="14"/>
      <c r="J1859" s="14"/>
      <c r="K1859" s="14"/>
      <c r="L1859" s="14"/>
      <c r="M1859" s="14"/>
      <c r="N1859" s="14"/>
      <c r="O1859" s="14"/>
      <c r="P1859" s="14"/>
    </row>
    <row r="1860" spans="9:16" x14ac:dyDescent="0.25">
      <c r="I1860" s="14"/>
      <c r="J1860" s="14"/>
      <c r="K1860" s="14"/>
      <c r="L1860" s="14"/>
      <c r="M1860" s="14"/>
      <c r="N1860" s="14"/>
      <c r="O1860" s="14"/>
      <c r="P1860" s="14"/>
    </row>
    <row r="1861" spans="9:16" x14ac:dyDescent="0.25">
      <c r="I1861" s="14"/>
      <c r="J1861" s="14"/>
      <c r="K1861" s="14"/>
      <c r="L1861" s="14"/>
      <c r="M1861" s="14"/>
      <c r="N1861" s="14"/>
      <c r="O1861" s="14"/>
      <c r="P1861" s="14"/>
    </row>
    <row r="1862" spans="9:16" x14ac:dyDescent="0.25">
      <c r="I1862" s="14"/>
      <c r="J1862" s="14"/>
      <c r="K1862" s="14"/>
      <c r="L1862" s="14"/>
      <c r="M1862" s="14"/>
      <c r="N1862" s="14"/>
      <c r="O1862" s="14"/>
      <c r="P1862" s="14"/>
    </row>
    <row r="1863" spans="9:16" x14ac:dyDescent="0.25">
      <c r="I1863" s="14"/>
      <c r="J1863" s="14"/>
      <c r="K1863" s="14"/>
      <c r="L1863" s="14"/>
      <c r="M1863" s="14"/>
      <c r="N1863" s="14"/>
      <c r="O1863" s="14"/>
      <c r="P1863" s="14"/>
    </row>
    <row r="1864" spans="9:16" x14ac:dyDescent="0.25">
      <c r="I1864" s="14"/>
      <c r="J1864" s="14"/>
      <c r="K1864" s="14"/>
      <c r="L1864" s="14"/>
      <c r="M1864" s="14"/>
      <c r="N1864" s="14"/>
      <c r="O1864" s="14"/>
      <c r="P1864" s="14"/>
    </row>
    <row r="1865" spans="9:16" x14ac:dyDescent="0.25">
      <c r="I1865" s="14"/>
      <c r="J1865" s="14"/>
      <c r="K1865" s="14"/>
      <c r="L1865" s="14"/>
      <c r="M1865" s="14"/>
      <c r="N1865" s="14"/>
      <c r="O1865" s="14"/>
      <c r="P1865" s="14"/>
    </row>
    <row r="1866" spans="9:16" x14ac:dyDescent="0.25">
      <c r="I1866" s="14"/>
      <c r="J1866" s="14"/>
      <c r="K1866" s="14"/>
      <c r="L1866" s="14"/>
      <c r="M1866" s="14"/>
      <c r="N1866" s="14"/>
      <c r="O1866" s="14"/>
      <c r="P1866" s="14"/>
    </row>
    <row r="1867" spans="9:16" x14ac:dyDescent="0.25">
      <c r="I1867" s="14"/>
      <c r="J1867" s="14"/>
      <c r="K1867" s="14"/>
      <c r="L1867" s="14"/>
      <c r="M1867" s="14"/>
      <c r="N1867" s="14"/>
      <c r="O1867" s="14"/>
      <c r="P1867" s="14"/>
    </row>
    <row r="1868" spans="9:16" x14ac:dyDescent="0.25">
      <c r="I1868" s="14"/>
      <c r="J1868" s="14"/>
      <c r="K1868" s="14"/>
      <c r="L1868" s="14"/>
      <c r="M1868" s="14"/>
      <c r="N1868" s="14"/>
      <c r="O1868" s="14"/>
      <c r="P1868" s="14"/>
    </row>
    <row r="1869" spans="9:16" x14ac:dyDescent="0.25">
      <c r="I1869" s="14"/>
      <c r="J1869" s="14"/>
      <c r="K1869" s="14"/>
      <c r="L1869" s="14"/>
      <c r="M1869" s="14"/>
      <c r="N1869" s="14"/>
      <c r="O1869" s="14"/>
      <c r="P1869" s="14"/>
    </row>
    <row r="1870" spans="9:16" x14ac:dyDescent="0.25">
      <c r="I1870" s="14"/>
      <c r="J1870" s="14"/>
      <c r="K1870" s="14"/>
      <c r="L1870" s="14"/>
      <c r="M1870" s="14"/>
      <c r="N1870" s="14"/>
      <c r="O1870" s="14"/>
      <c r="P1870" s="14"/>
    </row>
    <row r="1871" spans="9:16" x14ac:dyDescent="0.25">
      <c r="I1871" s="14"/>
      <c r="J1871" s="14"/>
      <c r="K1871" s="14"/>
      <c r="L1871" s="14"/>
      <c r="M1871" s="14"/>
      <c r="N1871" s="14"/>
      <c r="O1871" s="14"/>
      <c r="P1871" s="14"/>
    </row>
    <row r="1872" spans="9:16" x14ac:dyDescent="0.25">
      <c r="I1872" s="14"/>
      <c r="J1872" s="14"/>
      <c r="K1872" s="14"/>
      <c r="L1872" s="14"/>
      <c r="M1872" s="14"/>
      <c r="N1872" s="14"/>
      <c r="O1872" s="14"/>
      <c r="P1872" s="14"/>
    </row>
    <row r="1873" spans="9:16" x14ac:dyDescent="0.25">
      <c r="I1873" s="14"/>
      <c r="J1873" s="14"/>
      <c r="K1873" s="14"/>
      <c r="L1873" s="14"/>
      <c r="M1873" s="14"/>
      <c r="N1873" s="14"/>
      <c r="O1873" s="14"/>
      <c r="P1873" s="14"/>
    </row>
    <row r="1874" spans="9:16" x14ac:dyDescent="0.25">
      <c r="I1874" s="14"/>
      <c r="J1874" s="14"/>
      <c r="K1874" s="14"/>
      <c r="L1874" s="14"/>
      <c r="M1874" s="14"/>
      <c r="N1874" s="14"/>
      <c r="O1874" s="14"/>
      <c r="P1874" s="14"/>
    </row>
    <row r="1875" spans="9:16" x14ac:dyDescent="0.25">
      <c r="I1875" s="14"/>
      <c r="J1875" s="14"/>
      <c r="K1875" s="14"/>
      <c r="L1875" s="14"/>
      <c r="M1875" s="14"/>
      <c r="N1875" s="14"/>
      <c r="O1875" s="14"/>
      <c r="P1875" s="14"/>
    </row>
    <row r="1876" spans="9:16" x14ac:dyDescent="0.25">
      <c r="I1876" s="14"/>
      <c r="J1876" s="14"/>
      <c r="K1876" s="14"/>
      <c r="L1876" s="14"/>
      <c r="M1876" s="14"/>
      <c r="N1876" s="14"/>
      <c r="O1876" s="14"/>
      <c r="P1876" s="14"/>
    </row>
    <row r="1877" spans="9:16" x14ac:dyDescent="0.25">
      <c r="I1877" s="14"/>
      <c r="J1877" s="14"/>
      <c r="K1877" s="14"/>
      <c r="L1877" s="14"/>
      <c r="M1877" s="14"/>
      <c r="N1877" s="14"/>
      <c r="O1877" s="14"/>
      <c r="P1877" s="14"/>
    </row>
    <row r="1878" spans="9:16" x14ac:dyDescent="0.25">
      <c r="I1878" s="14"/>
      <c r="J1878" s="14"/>
      <c r="K1878" s="14"/>
      <c r="L1878" s="14"/>
      <c r="M1878" s="14"/>
      <c r="N1878" s="14"/>
      <c r="O1878" s="14"/>
      <c r="P1878" s="14"/>
    </row>
    <row r="1879" spans="9:16" x14ac:dyDescent="0.25">
      <c r="I1879" s="14"/>
      <c r="J1879" s="14"/>
      <c r="K1879" s="14"/>
      <c r="L1879" s="14"/>
      <c r="M1879" s="14"/>
      <c r="N1879" s="14"/>
      <c r="O1879" s="14"/>
      <c r="P1879" s="14"/>
    </row>
    <row r="1880" spans="9:16" x14ac:dyDescent="0.25">
      <c r="I1880" s="14"/>
      <c r="J1880" s="14"/>
      <c r="K1880" s="14"/>
      <c r="L1880" s="14"/>
      <c r="M1880" s="14"/>
      <c r="N1880" s="14"/>
      <c r="O1880" s="14"/>
      <c r="P1880" s="14"/>
    </row>
    <row r="1881" spans="9:16" x14ac:dyDescent="0.25">
      <c r="I1881" s="14"/>
      <c r="J1881" s="14"/>
      <c r="K1881" s="14"/>
      <c r="L1881" s="14"/>
      <c r="M1881" s="14"/>
      <c r="N1881" s="14"/>
      <c r="O1881" s="14"/>
      <c r="P1881" s="14"/>
    </row>
    <row r="1882" spans="9:16" x14ac:dyDescent="0.25">
      <c r="I1882" s="14"/>
      <c r="J1882" s="14"/>
      <c r="K1882" s="14"/>
      <c r="L1882" s="14"/>
      <c r="M1882" s="14"/>
      <c r="N1882" s="14"/>
      <c r="O1882" s="14"/>
      <c r="P1882" s="14"/>
    </row>
    <row r="1883" spans="9:16" x14ac:dyDescent="0.25">
      <c r="I1883" s="14"/>
      <c r="J1883" s="14"/>
      <c r="K1883" s="14"/>
      <c r="L1883" s="14"/>
      <c r="M1883" s="14"/>
      <c r="N1883" s="14"/>
      <c r="O1883" s="14"/>
      <c r="P1883" s="14"/>
    </row>
    <row r="1884" spans="9:16" x14ac:dyDescent="0.25">
      <c r="I1884" s="14"/>
      <c r="J1884" s="14"/>
      <c r="K1884" s="14"/>
      <c r="L1884" s="14"/>
      <c r="M1884" s="14"/>
      <c r="N1884" s="14"/>
      <c r="O1884" s="14"/>
      <c r="P1884" s="14"/>
    </row>
    <row r="1885" spans="9:16" x14ac:dyDescent="0.25">
      <c r="I1885" s="14"/>
      <c r="J1885" s="14"/>
      <c r="K1885" s="14"/>
      <c r="L1885" s="14"/>
      <c r="M1885" s="14"/>
      <c r="N1885" s="14"/>
      <c r="O1885" s="14"/>
      <c r="P1885" s="14"/>
    </row>
    <row r="1886" spans="9:16" x14ac:dyDescent="0.25">
      <c r="I1886" s="14"/>
      <c r="J1886" s="14"/>
      <c r="K1886" s="14"/>
      <c r="L1886" s="14"/>
      <c r="M1886" s="14"/>
      <c r="N1886" s="14"/>
      <c r="O1886" s="14"/>
      <c r="P1886" s="14"/>
    </row>
    <row r="1887" spans="9:16" x14ac:dyDescent="0.25">
      <c r="I1887" s="14"/>
      <c r="J1887" s="14"/>
      <c r="K1887" s="14"/>
      <c r="L1887" s="14"/>
      <c r="M1887" s="14"/>
      <c r="N1887" s="14"/>
      <c r="O1887" s="14"/>
      <c r="P1887" s="14"/>
    </row>
    <row r="1888" spans="9:16" x14ac:dyDescent="0.25">
      <c r="I1888" s="14"/>
      <c r="J1888" s="14"/>
      <c r="K1888" s="14"/>
      <c r="L1888" s="14"/>
      <c r="M1888" s="14"/>
      <c r="N1888" s="14"/>
      <c r="O1888" s="14"/>
      <c r="P1888" s="14"/>
    </row>
    <row r="1889" spans="9:16" x14ac:dyDescent="0.25">
      <c r="I1889" s="14"/>
      <c r="J1889" s="14"/>
      <c r="K1889" s="14"/>
      <c r="L1889" s="14"/>
      <c r="M1889" s="14"/>
      <c r="N1889" s="14"/>
      <c r="O1889" s="14"/>
      <c r="P1889" s="14"/>
    </row>
    <row r="1890" spans="9:16" x14ac:dyDescent="0.25">
      <c r="I1890" s="14"/>
      <c r="J1890" s="14"/>
      <c r="K1890" s="14"/>
      <c r="L1890" s="14"/>
      <c r="M1890" s="14"/>
      <c r="N1890" s="14"/>
      <c r="O1890" s="14"/>
      <c r="P1890" s="14"/>
    </row>
    <row r="1891" spans="9:16" x14ac:dyDescent="0.25">
      <c r="I1891" s="14"/>
      <c r="J1891" s="14"/>
      <c r="K1891" s="14"/>
      <c r="L1891" s="14"/>
      <c r="M1891" s="14"/>
      <c r="N1891" s="14"/>
      <c r="O1891" s="14"/>
      <c r="P1891" s="14"/>
    </row>
    <row r="1892" spans="9:16" x14ac:dyDescent="0.25">
      <c r="I1892" s="14"/>
      <c r="J1892" s="14"/>
      <c r="K1892" s="14"/>
      <c r="L1892" s="14"/>
      <c r="M1892" s="14"/>
      <c r="N1892" s="14"/>
      <c r="O1892" s="14"/>
      <c r="P1892" s="14"/>
    </row>
    <row r="1893" spans="9:16" x14ac:dyDescent="0.25">
      <c r="I1893" s="14"/>
      <c r="J1893" s="14"/>
      <c r="K1893" s="14"/>
      <c r="L1893" s="14"/>
      <c r="M1893" s="14"/>
      <c r="N1893" s="14"/>
      <c r="O1893" s="14"/>
      <c r="P1893" s="14"/>
    </row>
    <row r="1894" spans="9:16" x14ac:dyDescent="0.25">
      <c r="I1894" s="14"/>
      <c r="J1894" s="14"/>
      <c r="K1894" s="14"/>
      <c r="L1894" s="14"/>
      <c r="M1894" s="14"/>
      <c r="N1894" s="14"/>
      <c r="O1894" s="14"/>
      <c r="P1894" s="14"/>
    </row>
    <row r="1895" spans="9:16" x14ac:dyDescent="0.25">
      <c r="I1895" s="14"/>
      <c r="J1895" s="14"/>
      <c r="K1895" s="14"/>
      <c r="L1895" s="14"/>
      <c r="M1895" s="14"/>
      <c r="N1895" s="14"/>
      <c r="O1895" s="14"/>
      <c r="P1895" s="14"/>
    </row>
    <row r="1896" spans="9:16" x14ac:dyDescent="0.25">
      <c r="I1896" s="14"/>
      <c r="J1896" s="14"/>
      <c r="K1896" s="14"/>
      <c r="L1896" s="14"/>
      <c r="M1896" s="14"/>
      <c r="N1896" s="14"/>
      <c r="O1896" s="14"/>
      <c r="P1896" s="14"/>
    </row>
    <row r="1897" spans="9:16" x14ac:dyDescent="0.25">
      <c r="I1897" s="14"/>
      <c r="J1897" s="14"/>
      <c r="K1897" s="14"/>
      <c r="L1897" s="14"/>
      <c r="M1897" s="14"/>
      <c r="N1897" s="14"/>
      <c r="O1897" s="14"/>
      <c r="P1897" s="14"/>
    </row>
    <row r="1898" spans="9:16" x14ac:dyDescent="0.25">
      <c r="I1898" s="14"/>
      <c r="J1898" s="14"/>
      <c r="K1898" s="14"/>
      <c r="L1898" s="14"/>
      <c r="M1898" s="14"/>
      <c r="N1898" s="14"/>
      <c r="O1898" s="14"/>
      <c r="P1898" s="14"/>
    </row>
    <row r="1899" spans="9:16" x14ac:dyDescent="0.25">
      <c r="I1899" s="14"/>
      <c r="J1899" s="14"/>
      <c r="K1899" s="14"/>
      <c r="L1899" s="14"/>
      <c r="M1899" s="14"/>
      <c r="N1899" s="14"/>
      <c r="O1899" s="14"/>
      <c r="P1899" s="14"/>
    </row>
    <row r="1900" spans="9:16" x14ac:dyDescent="0.25">
      <c r="I1900" s="14"/>
      <c r="J1900" s="14"/>
      <c r="K1900" s="14"/>
      <c r="L1900" s="14"/>
      <c r="M1900" s="14"/>
      <c r="N1900" s="14"/>
      <c r="O1900" s="14"/>
      <c r="P1900" s="14"/>
    </row>
    <row r="1901" spans="9:16" x14ac:dyDescent="0.25">
      <c r="I1901" s="14"/>
      <c r="J1901" s="14"/>
      <c r="K1901" s="14"/>
      <c r="L1901" s="14"/>
      <c r="M1901" s="14"/>
      <c r="N1901" s="14"/>
      <c r="O1901" s="14"/>
      <c r="P1901" s="14"/>
    </row>
    <row r="1902" spans="9:16" x14ac:dyDescent="0.25">
      <c r="I1902" s="14"/>
      <c r="J1902" s="14"/>
      <c r="K1902" s="14"/>
      <c r="L1902" s="14"/>
      <c r="M1902" s="14"/>
      <c r="N1902" s="14"/>
      <c r="O1902" s="14"/>
      <c r="P1902" s="14"/>
    </row>
    <row r="1903" spans="9:16" x14ac:dyDescent="0.25">
      <c r="I1903" s="14"/>
      <c r="J1903" s="14"/>
      <c r="K1903" s="14"/>
      <c r="L1903" s="14"/>
      <c r="M1903" s="14"/>
      <c r="N1903" s="14"/>
      <c r="O1903" s="14"/>
      <c r="P1903" s="14"/>
    </row>
    <row r="1904" spans="9:16" x14ac:dyDescent="0.25">
      <c r="I1904" s="14"/>
      <c r="J1904" s="14"/>
      <c r="K1904" s="14"/>
      <c r="L1904" s="14"/>
      <c r="M1904" s="14"/>
      <c r="N1904" s="14"/>
      <c r="O1904" s="14"/>
      <c r="P1904" s="14"/>
    </row>
    <row r="1905" spans="9:16" x14ac:dyDescent="0.25">
      <c r="I1905" s="14"/>
      <c r="J1905" s="14"/>
      <c r="K1905" s="14"/>
      <c r="L1905" s="14"/>
      <c r="M1905" s="14"/>
      <c r="N1905" s="14"/>
      <c r="O1905" s="14"/>
      <c r="P1905" s="14"/>
    </row>
    <row r="1906" spans="9:16" x14ac:dyDescent="0.25">
      <c r="I1906" s="14"/>
      <c r="J1906" s="14"/>
      <c r="K1906" s="14"/>
      <c r="L1906" s="14"/>
      <c r="M1906" s="14"/>
      <c r="N1906" s="14"/>
      <c r="O1906" s="14"/>
      <c r="P1906" s="14"/>
    </row>
    <row r="1907" spans="9:16" x14ac:dyDescent="0.25">
      <c r="I1907" s="14"/>
      <c r="J1907" s="14"/>
      <c r="K1907" s="14"/>
      <c r="L1907" s="14"/>
      <c r="M1907" s="14"/>
      <c r="N1907" s="14"/>
      <c r="O1907" s="14"/>
      <c r="P1907" s="14"/>
    </row>
    <row r="1908" spans="9:16" x14ac:dyDescent="0.25">
      <c r="I1908" s="14"/>
      <c r="J1908" s="14"/>
      <c r="K1908" s="14"/>
      <c r="L1908" s="14"/>
      <c r="M1908" s="14"/>
      <c r="N1908" s="14"/>
      <c r="O1908" s="14"/>
      <c r="P1908" s="14"/>
    </row>
    <row r="1909" spans="9:16" x14ac:dyDescent="0.25">
      <c r="I1909" s="14"/>
      <c r="J1909" s="14"/>
      <c r="K1909" s="14"/>
      <c r="L1909" s="14"/>
      <c r="M1909" s="14"/>
      <c r="N1909" s="14"/>
      <c r="O1909" s="14"/>
      <c r="P1909" s="14"/>
    </row>
    <row r="1910" spans="9:16" x14ac:dyDescent="0.25">
      <c r="I1910" s="14"/>
      <c r="J1910" s="14"/>
      <c r="K1910" s="14"/>
      <c r="L1910" s="14"/>
      <c r="M1910" s="14"/>
      <c r="N1910" s="14"/>
      <c r="O1910" s="14"/>
      <c r="P1910" s="14"/>
    </row>
    <row r="1911" spans="9:16" x14ac:dyDescent="0.25">
      <c r="I1911" s="14"/>
      <c r="J1911" s="14"/>
      <c r="K1911" s="14"/>
      <c r="L1911" s="14"/>
      <c r="M1911" s="14"/>
      <c r="N1911" s="14"/>
      <c r="O1911" s="14"/>
      <c r="P1911" s="14"/>
    </row>
    <row r="1912" spans="9:16" x14ac:dyDescent="0.25">
      <c r="I1912" s="14"/>
      <c r="J1912" s="14"/>
      <c r="K1912" s="14"/>
      <c r="L1912" s="14"/>
      <c r="M1912" s="14"/>
      <c r="N1912" s="14"/>
      <c r="O1912" s="14"/>
      <c r="P1912" s="14"/>
    </row>
    <row r="1913" spans="9:16" x14ac:dyDescent="0.25">
      <c r="I1913" s="14"/>
      <c r="J1913" s="14"/>
      <c r="K1913" s="14"/>
      <c r="L1913" s="14"/>
      <c r="M1913" s="14"/>
      <c r="N1913" s="14"/>
      <c r="O1913" s="14"/>
      <c r="P1913" s="14"/>
    </row>
    <row r="1914" spans="9:16" x14ac:dyDescent="0.25">
      <c r="I1914" s="14"/>
      <c r="J1914" s="14"/>
      <c r="K1914" s="14"/>
      <c r="L1914" s="14"/>
      <c r="M1914" s="14"/>
      <c r="N1914" s="14"/>
      <c r="O1914" s="14"/>
      <c r="P1914" s="14"/>
    </row>
    <row r="1915" spans="9:16" x14ac:dyDescent="0.25">
      <c r="I1915" s="14"/>
      <c r="J1915" s="14"/>
      <c r="K1915" s="14"/>
      <c r="L1915" s="14"/>
      <c r="M1915" s="14"/>
      <c r="N1915" s="14"/>
      <c r="O1915" s="14"/>
      <c r="P1915" s="14"/>
    </row>
    <row r="1916" spans="9:16" x14ac:dyDescent="0.25">
      <c r="I1916" s="14"/>
      <c r="J1916" s="14"/>
      <c r="K1916" s="14"/>
      <c r="L1916" s="14"/>
      <c r="M1916" s="14"/>
      <c r="N1916" s="14"/>
      <c r="O1916" s="14"/>
      <c r="P1916" s="14"/>
    </row>
    <row r="1917" spans="9:16" x14ac:dyDescent="0.25">
      <c r="I1917" s="14"/>
      <c r="J1917" s="14"/>
      <c r="K1917" s="14"/>
      <c r="L1917" s="14"/>
      <c r="M1917" s="14"/>
      <c r="N1917" s="14"/>
      <c r="O1917" s="14"/>
      <c r="P1917" s="14"/>
    </row>
    <row r="1918" spans="9:16" x14ac:dyDescent="0.25">
      <c r="I1918" s="14"/>
      <c r="J1918" s="14"/>
      <c r="K1918" s="14"/>
      <c r="L1918" s="14"/>
      <c r="M1918" s="14"/>
      <c r="N1918" s="14"/>
      <c r="O1918" s="14"/>
      <c r="P1918" s="14"/>
    </row>
    <row r="1919" spans="9:16" x14ac:dyDescent="0.25">
      <c r="I1919" s="14"/>
      <c r="J1919" s="14"/>
      <c r="K1919" s="14"/>
      <c r="L1919" s="14"/>
      <c r="M1919" s="14"/>
      <c r="N1919" s="14"/>
      <c r="O1919" s="14"/>
      <c r="P1919" s="14"/>
    </row>
    <row r="1920" spans="9:16" x14ac:dyDescent="0.25">
      <c r="I1920" s="14"/>
      <c r="J1920" s="14"/>
      <c r="K1920" s="14"/>
      <c r="L1920" s="14"/>
      <c r="M1920" s="14"/>
      <c r="N1920" s="14"/>
      <c r="O1920" s="14"/>
      <c r="P1920" s="14"/>
    </row>
    <row r="1921" spans="9:16" x14ac:dyDescent="0.25">
      <c r="I1921" s="14"/>
      <c r="J1921" s="14"/>
      <c r="K1921" s="14"/>
      <c r="L1921" s="14"/>
      <c r="M1921" s="14"/>
      <c r="N1921" s="14"/>
      <c r="O1921" s="14"/>
      <c r="P1921" s="14"/>
    </row>
    <row r="1922" spans="9:16" x14ac:dyDescent="0.25">
      <c r="I1922" s="14"/>
      <c r="J1922" s="14"/>
      <c r="K1922" s="14"/>
      <c r="L1922" s="14"/>
      <c r="M1922" s="14"/>
      <c r="N1922" s="14"/>
      <c r="O1922" s="14"/>
      <c r="P1922" s="14"/>
    </row>
    <row r="1923" spans="9:16" x14ac:dyDescent="0.25">
      <c r="I1923" s="14"/>
      <c r="J1923" s="14"/>
      <c r="K1923" s="14"/>
      <c r="L1923" s="14"/>
      <c r="M1923" s="14"/>
      <c r="N1923" s="14"/>
      <c r="O1923" s="14"/>
      <c r="P1923" s="14"/>
    </row>
    <row r="1924" spans="9:16" x14ac:dyDescent="0.25">
      <c r="I1924" s="14"/>
      <c r="J1924" s="14"/>
      <c r="K1924" s="14"/>
      <c r="L1924" s="14"/>
      <c r="M1924" s="14"/>
      <c r="N1924" s="14"/>
      <c r="O1924" s="14"/>
      <c r="P1924" s="14"/>
    </row>
    <row r="1925" spans="9:16" x14ac:dyDescent="0.25">
      <c r="I1925" s="14"/>
      <c r="J1925" s="14"/>
      <c r="K1925" s="14"/>
      <c r="L1925" s="14"/>
      <c r="M1925" s="14"/>
      <c r="N1925" s="14"/>
      <c r="O1925" s="14"/>
      <c r="P1925" s="14"/>
    </row>
    <row r="1926" spans="9:16" x14ac:dyDescent="0.25">
      <c r="I1926" s="14"/>
      <c r="J1926" s="14"/>
      <c r="K1926" s="14"/>
      <c r="L1926" s="14"/>
      <c r="M1926" s="14"/>
      <c r="N1926" s="14"/>
      <c r="O1926" s="14"/>
      <c r="P1926" s="14"/>
    </row>
    <row r="1927" spans="9:16" x14ac:dyDescent="0.25">
      <c r="I1927" s="14"/>
      <c r="J1927" s="14"/>
      <c r="K1927" s="14"/>
      <c r="L1927" s="14"/>
      <c r="M1927" s="14"/>
      <c r="N1927" s="14"/>
      <c r="O1927" s="14"/>
      <c r="P1927" s="14"/>
    </row>
    <row r="1928" spans="9:16" x14ac:dyDescent="0.25">
      <c r="I1928" s="14"/>
      <c r="J1928" s="14"/>
      <c r="K1928" s="14"/>
      <c r="L1928" s="14"/>
      <c r="M1928" s="14"/>
      <c r="N1928" s="14"/>
      <c r="O1928" s="14"/>
      <c r="P1928" s="14"/>
    </row>
    <row r="1929" spans="9:16" x14ac:dyDescent="0.25">
      <c r="I1929" s="14"/>
      <c r="J1929" s="14"/>
      <c r="K1929" s="14"/>
      <c r="L1929" s="14"/>
      <c r="M1929" s="14"/>
      <c r="N1929" s="14"/>
      <c r="O1929" s="14"/>
      <c r="P1929" s="14"/>
    </row>
    <row r="1930" spans="9:16" x14ac:dyDescent="0.25">
      <c r="I1930" s="14"/>
      <c r="J1930" s="14"/>
      <c r="K1930" s="14"/>
      <c r="L1930" s="14"/>
      <c r="M1930" s="14"/>
      <c r="N1930" s="14"/>
      <c r="O1930" s="14"/>
      <c r="P1930" s="14"/>
    </row>
    <row r="1931" spans="9:16" x14ac:dyDescent="0.25">
      <c r="I1931" s="14"/>
      <c r="J1931" s="14"/>
      <c r="K1931" s="14"/>
      <c r="L1931" s="14"/>
      <c r="M1931" s="14"/>
      <c r="N1931" s="14"/>
      <c r="O1931" s="14"/>
      <c r="P1931" s="14"/>
    </row>
    <row r="1932" spans="9:16" x14ac:dyDescent="0.25">
      <c r="I1932" s="14"/>
      <c r="J1932" s="14"/>
      <c r="K1932" s="14"/>
      <c r="L1932" s="14"/>
      <c r="M1932" s="14"/>
      <c r="N1932" s="14"/>
      <c r="O1932" s="14"/>
      <c r="P1932" s="14"/>
    </row>
    <row r="1933" spans="9:16" x14ac:dyDescent="0.25">
      <c r="I1933" s="14"/>
      <c r="J1933" s="14"/>
      <c r="K1933" s="14"/>
      <c r="L1933" s="14"/>
      <c r="M1933" s="14"/>
      <c r="N1933" s="14"/>
      <c r="O1933" s="14"/>
      <c r="P1933" s="14"/>
    </row>
    <row r="1934" spans="9:16" x14ac:dyDescent="0.25">
      <c r="I1934" s="14"/>
      <c r="J1934" s="14"/>
      <c r="K1934" s="14"/>
      <c r="L1934" s="14"/>
      <c r="M1934" s="14"/>
      <c r="N1934" s="14"/>
      <c r="O1934" s="14"/>
      <c r="P1934" s="14"/>
    </row>
    <row r="1935" spans="9:16" x14ac:dyDescent="0.25">
      <c r="I1935" s="14"/>
      <c r="J1935" s="14"/>
      <c r="K1935" s="14"/>
      <c r="L1935" s="14"/>
      <c r="M1935" s="14"/>
      <c r="N1935" s="14"/>
      <c r="O1935" s="14"/>
      <c r="P1935" s="14"/>
    </row>
    <row r="1936" spans="9:16" x14ac:dyDescent="0.25">
      <c r="I1936" s="14"/>
      <c r="J1936" s="14"/>
      <c r="K1936" s="14"/>
      <c r="L1936" s="14"/>
      <c r="M1936" s="14"/>
      <c r="N1936" s="14"/>
      <c r="O1936" s="14"/>
      <c r="P1936" s="14"/>
    </row>
    <row r="1937" spans="9:16" x14ac:dyDescent="0.25">
      <c r="I1937" s="14"/>
      <c r="J1937" s="14"/>
      <c r="K1937" s="14"/>
      <c r="L1937" s="14"/>
      <c r="M1937" s="14"/>
      <c r="N1937" s="14"/>
      <c r="O1937" s="14"/>
      <c r="P1937" s="14"/>
    </row>
    <row r="1938" spans="9:16" x14ac:dyDescent="0.25">
      <c r="I1938" s="14"/>
      <c r="J1938" s="14"/>
      <c r="K1938" s="14"/>
      <c r="L1938" s="14"/>
      <c r="M1938" s="14"/>
      <c r="N1938" s="14"/>
      <c r="O1938" s="14"/>
      <c r="P1938" s="14"/>
    </row>
    <row r="1939" spans="9:16" x14ac:dyDescent="0.25">
      <c r="I1939" s="14"/>
      <c r="J1939" s="14"/>
      <c r="K1939" s="14"/>
      <c r="L1939" s="14"/>
      <c r="M1939" s="14"/>
      <c r="N1939" s="14"/>
      <c r="O1939" s="14"/>
      <c r="P1939" s="14"/>
    </row>
    <row r="1940" spans="9:16" x14ac:dyDescent="0.25">
      <c r="I1940" s="14"/>
      <c r="J1940" s="14"/>
      <c r="K1940" s="14"/>
      <c r="L1940" s="14"/>
      <c r="M1940" s="14"/>
      <c r="N1940" s="14"/>
      <c r="O1940" s="14"/>
      <c r="P1940" s="14"/>
    </row>
    <row r="1941" spans="9:16" x14ac:dyDescent="0.25">
      <c r="I1941" s="14"/>
      <c r="J1941" s="14"/>
      <c r="K1941" s="14"/>
      <c r="L1941" s="14"/>
      <c r="M1941" s="14"/>
      <c r="N1941" s="14"/>
      <c r="O1941" s="14"/>
      <c r="P1941" s="14"/>
    </row>
    <row r="1942" spans="9:16" x14ac:dyDescent="0.25">
      <c r="I1942" s="14"/>
      <c r="J1942" s="14"/>
      <c r="K1942" s="14"/>
      <c r="L1942" s="14"/>
      <c r="M1942" s="14"/>
      <c r="N1942" s="14"/>
      <c r="O1942" s="14"/>
      <c r="P1942" s="14"/>
    </row>
    <row r="1943" spans="9:16" x14ac:dyDescent="0.25">
      <c r="I1943" s="14"/>
      <c r="J1943" s="14"/>
      <c r="K1943" s="14"/>
      <c r="L1943" s="14"/>
      <c r="M1943" s="14"/>
      <c r="N1943" s="14"/>
      <c r="O1943" s="14"/>
      <c r="P1943" s="14"/>
    </row>
    <row r="1944" spans="9:16" x14ac:dyDescent="0.25">
      <c r="I1944" s="14"/>
      <c r="J1944" s="14"/>
      <c r="K1944" s="14"/>
      <c r="L1944" s="14"/>
      <c r="M1944" s="14"/>
      <c r="N1944" s="14"/>
      <c r="O1944" s="14"/>
      <c r="P1944" s="14"/>
    </row>
    <row r="1945" spans="9:16" x14ac:dyDescent="0.25">
      <c r="I1945" s="14"/>
      <c r="J1945" s="14"/>
      <c r="K1945" s="14"/>
      <c r="L1945" s="14"/>
      <c r="M1945" s="14"/>
      <c r="N1945" s="14"/>
      <c r="O1945" s="14"/>
      <c r="P1945" s="14"/>
    </row>
    <row r="1946" spans="9:16" x14ac:dyDescent="0.25">
      <c r="I1946" s="14"/>
      <c r="J1946" s="14"/>
      <c r="K1946" s="14"/>
      <c r="L1946" s="14"/>
      <c r="M1946" s="14"/>
      <c r="N1946" s="14"/>
      <c r="O1946" s="14"/>
      <c r="P1946" s="14"/>
    </row>
    <row r="1947" spans="9:16" x14ac:dyDescent="0.25">
      <c r="I1947" s="14"/>
      <c r="J1947" s="14"/>
      <c r="K1947" s="14"/>
      <c r="L1947" s="14"/>
      <c r="M1947" s="14"/>
      <c r="N1947" s="14"/>
      <c r="O1947" s="14"/>
      <c r="P1947" s="14"/>
    </row>
    <row r="1948" spans="9:16" x14ac:dyDescent="0.25">
      <c r="I1948" s="14"/>
      <c r="J1948" s="14"/>
      <c r="K1948" s="14"/>
      <c r="L1948" s="14"/>
      <c r="M1948" s="14"/>
      <c r="N1948" s="14"/>
      <c r="O1948" s="14"/>
      <c r="P1948" s="14"/>
    </row>
    <row r="1949" spans="9:16" x14ac:dyDescent="0.25">
      <c r="I1949" s="14"/>
      <c r="J1949" s="14"/>
      <c r="K1949" s="14"/>
      <c r="L1949" s="14"/>
      <c r="M1949" s="14"/>
      <c r="N1949" s="14"/>
      <c r="O1949" s="14"/>
      <c r="P1949" s="14"/>
    </row>
    <row r="1950" spans="9:16" x14ac:dyDescent="0.25">
      <c r="I1950" s="14"/>
      <c r="J1950" s="14"/>
      <c r="K1950" s="14"/>
      <c r="L1950" s="14"/>
      <c r="M1950" s="14"/>
      <c r="N1950" s="14"/>
      <c r="O1950" s="14"/>
      <c r="P1950" s="14"/>
    </row>
    <row r="1951" spans="9:16" x14ac:dyDescent="0.25">
      <c r="I1951" s="14"/>
      <c r="J1951" s="14"/>
      <c r="K1951" s="14"/>
      <c r="L1951" s="14"/>
      <c r="M1951" s="14"/>
      <c r="N1951" s="14"/>
      <c r="O1951" s="14"/>
      <c r="P1951" s="14"/>
    </row>
    <row r="1952" spans="9:16" x14ac:dyDescent="0.25">
      <c r="I1952" s="14"/>
      <c r="J1952" s="14"/>
      <c r="K1952" s="14"/>
      <c r="L1952" s="14"/>
      <c r="M1952" s="14"/>
      <c r="N1952" s="14"/>
      <c r="O1952" s="14"/>
      <c r="P1952" s="14"/>
    </row>
    <row r="1953" spans="9:16" x14ac:dyDescent="0.25">
      <c r="I1953" s="14"/>
      <c r="J1953" s="14"/>
      <c r="K1953" s="14"/>
      <c r="L1953" s="14"/>
      <c r="M1953" s="14"/>
      <c r="N1953" s="14"/>
      <c r="O1953" s="14"/>
      <c r="P1953" s="14"/>
    </row>
    <row r="1954" spans="9:16" x14ac:dyDescent="0.25">
      <c r="I1954" s="14"/>
      <c r="J1954" s="14"/>
      <c r="K1954" s="14"/>
      <c r="L1954" s="14"/>
      <c r="M1954" s="14"/>
      <c r="N1954" s="14"/>
      <c r="O1954" s="14"/>
      <c r="P1954" s="14"/>
    </row>
    <row r="1955" spans="9:16" x14ac:dyDescent="0.25">
      <c r="I1955" s="14"/>
      <c r="J1955" s="14"/>
      <c r="K1955" s="14"/>
      <c r="L1955" s="14"/>
      <c r="M1955" s="14"/>
      <c r="N1955" s="14"/>
      <c r="O1955" s="14"/>
      <c r="P1955" s="14"/>
    </row>
    <row r="1956" spans="9:16" x14ac:dyDescent="0.25">
      <c r="I1956" s="14"/>
      <c r="J1956" s="14"/>
      <c r="K1956" s="14"/>
      <c r="L1956" s="14"/>
      <c r="M1956" s="14"/>
      <c r="N1956" s="14"/>
      <c r="O1956" s="14"/>
      <c r="P1956" s="14"/>
    </row>
    <row r="1957" spans="9:16" x14ac:dyDescent="0.25">
      <c r="I1957" s="14"/>
      <c r="J1957" s="14"/>
      <c r="K1957" s="14"/>
      <c r="L1957" s="14"/>
      <c r="M1957" s="14"/>
      <c r="N1957" s="14"/>
      <c r="O1957" s="14"/>
      <c r="P1957" s="14"/>
    </row>
    <row r="1958" spans="9:16" x14ac:dyDescent="0.25">
      <c r="I1958" s="14"/>
      <c r="J1958" s="14"/>
      <c r="K1958" s="14"/>
      <c r="L1958" s="14"/>
      <c r="M1958" s="14"/>
      <c r="N1958" s="14"/>
      <c r="O1958" s="14"/>
      <c r="P1958" s="14"/>
    </row>
    <row r="1959" spans="9:16" x14ac:dyDescent="0.25">
      <c r="I1959" s="14"/>
      <c r="J1959" s="14"/>
      <c r="K1959" s="14"/>
      <c r="L1959" s="14"/>
      <c r="M1959" s="14"/>
      <c r="N1959" s="14"/>
      <c r="O1959" s="14"/>
      <c r="P1959" s="14"/>
    </row>
    <row r="1960" spans="9:16" x14ac:dyDescent="0.25">
      <c r="I1960" s="14"/>
      <c r="J1960" s="14"/>
      <c r="K1960" s="14"/>
      <c r="L1960" s="14"/>
      <c r="M1960" s="14"/>
      <c r="N1960" s="14"/>
      <c r="O1960" s="14"/>
      <c r="P1960" s="14"/>
    </row>
    <row r="1961" spans="9:16" x14ac:dyDescent="0.25">
      <c r="I1961" s="14"/>
      <c r="J1961" s="14"/>
      <c r="K1961" s="14"/>
      <c r="L1961" s="14"/>
      <c r="M1961" s="14"/>
      <c r="N1961" s="14"/>
      <c r="O1961" s="14"/>
      <c r="P1961" s="14"/>
    </row>
    <row r="1962" spans="9:16" x14ac:dyDescent="0.25">
      <c r="I1962" s="14"/>
      <c r="J1962" s="14"/>
      <c r="K1962" s="14"/>
      <c r="L1962" s="14"/>
      <c r="M1962" s="14"/>
      <c r="N1962" s="14"/>
      <c r="O1962" s="14"/>
      <c r="P1962" s="14"/>
    </row>
    <row r="1963" spans="9:16" x14ac:dyDescent="0.25">
      <c r="I1963" s="14"/>
      <c r="J1963" s="14"/>
      <c r="K1963" s="14"/>
      <c r="L1963" s="14"/>
      <c r="M1963" s="14"/>
      <c r="N1963" s="14"/>
      <c r="O1963" s="14"/>
      <c r="P1963" s="14"/>
    </row>
    <row r="1964" spans="9:16" x14ac:dyDescent="0.25">
      <c r="I1964" s="14"/>
      <c r="J1964" s="14"/>
      <c r="K1964" s="14"/>
      <c r="L1964" s="14"/>
      <c r="M1964" s="14"/>
      <c r="N1964" s="14"/>
      <c r="O1964" s="14"/>
      <c r="P1964" s="14"/>
    </row>
    <row r="1965" spans="9:16" x14ac:dyDescent="0.25">
      <c r="I1965" s="14"/>
      <c r="J1965" s="14"/>
      <c r="K1965" s="14"/>
      <c r="L1965" s="14"/>
      <c r="M1965" s="14"/>
      <c r="N1965" s="14"/>
      <c r="O1965" s="14"/>
      <c r="P1965" s="14"/>
    </row>
    <row r="1966" spans="9:16" x14ac:dyDescent="0.25">
      <c r="I1966" s="14"/>
      <c r="J1966" s="14"/>
      <c r="K1966" s="14"/>
      <c r="L1966" s="14"/>
      <c r="M1966" s="14"/>
      <c r="N1966" s="14"/>
      <c r="O1966" s="14"/>
      <c r="P1966" s="14"/>
    </row>
    <row r="1967" spans="9:16" x14ac:dyDescent="0.25">
      <c r="I1967" s="14"/>
      <c r="J1967" s="14"/>
      <c r="K1967" s="14"/>
      <c r="L1967" s="14"/>
      <c r="M1967" s="14"/>
      <c r="N1967" s="14"/>
      <c r="O1967" s="14"/>
      <c r="P1967" s="14"/>
    </row>
    <row r="1968" spans="9:16" x14ac:dyDescent="0.25">
      <c r="I1968" s="14"/>
      <c r="J1968" s="14"/>
      <c r="K1968" s="14"/>
      <c r="L1968" s="14"/>
      <c r="M1968" s="14"/>
      <c r="N1968" s="14"/>
      <c r="O1968" s="14"/>
      <c r="P1968" s="14"/>
    </row>
    <row r="1969" spans="9:16" x14ac:dyDescent="0.25">
      <c r="I1969" s="14"/>
      <c r="J1969" s="14"/>
      <c r="K1969" s="14"/>
      <c r="L1969" s="14"/>
      <c r="M1969" s="14"/>
      <c r="N1969" s="14"/>
      <c r="O1969" s="14"/>
      <c r="P1969" s="14"/>
    </row>
    <row r="1970" spans="9:16" x14ac:dyDescent="0.25">
      <c r="I1970" s="14"/>
      <c r="J1970" s="14"/>
      <c r="K1970" s="14"/>
      <c r="L1970" s="14"/>
      <c r="M1970" s="14"/>
      <c r="N1970" s="14"/>
      <c r="O1970" s="14"/>
      <c r="P1970" s="14"/>
    </row>
    <row r="1971" spans="9:16" x14ac:dyDescent="0.25">
      <c r="I1971" s="14"/>
      <c r="J1971" s="14"/>
      <c r="K1971" s="14"/>
      <c r="L1971" s="14"/>
      <c r="M1971" s="14"/>
      <c r="N1971" s="14"/>
      <c r="O1971" s="14"/>
      <c r="P1971" s="14"/>
    </row>
    <row r="1972" spans="9:16" x14ac:dyDescent="0.25">
      <c r="I1972" s="14"/>
      <c r="J1972" s="14"/>
      <c r="K1972" s="14"/>
      <c r="L1972" s="14"/>
      <c r="M1972" s="14"/>
      <c r="N1972" s="14"/>
      <c r="O1972" s="14"/>
      <c r="P1972" s="14"/>
    </row>
    <row r="1973" spans="9:16" x14ac:dyDescent="0.25">
      <c r="I1973" s="14"/>
      <c r="J1973" s="14"/>
      <c r="K1973" s="14"/>
      <c r="L1973" s="14"/>
      <c r="M1973" s="14"/>
      <c r="N1973" s="14"/>
      <c r="O1973" s="14"/>
      <c r="P1973" s="14"/>
    </row>
    <row r="1974" spans="9:16" x14ac:dyDescent="0.25">
      <c r="I1974" s="14"/>
      <c r="J1974" s="14"/>
      <c r="K1974" s="14"/>
      <c r="L1974" s="14"/>
      <c r="M1974" s="14"/>
      <c r="N1974" s="14"/>
      <c r="O1974" s="14"/>
      <c r="P1974" s="14"/>
    </row>
    <row r="1975" spans="9:16" x14ac:dyDescent="0.25">
      <c r="I1975" s="14"/>
      <c r="J1975" s="14"/>
      <c r="K1975" s="14"/>
      <c r="L1975" s="14"/>
      <c r="M1975" s="14"/>
      <c r="N1975" s="14"/>
      <c r="O1975" s="14"/>
      <c r="P1975" s="14"/>
    </row>
    <row r="1976" spans="9:16" x14ac:dyDescent="0.25">
      <c r="I1976" s="14"/>
      <c r="J1976" s="14"/>
      <c r="K1976" s="14"/>
      <c r="L1976" s="14"/>
      <c r="M1976" s="14"/>
      <c r="N1976" s="14"/>
      <c r="O1976" s="14"/>
      <c r="P1976" s="14"/>
    </row>
    <row r="1977" spans="9:16" x14ac:dyDescent="0.25">
      <c r="I1977" s="14"/>
      <c r="J1977" s="14"/>
      <c r="K1977" s="14"/>
      <c r="L1977" s="14"/>
      <c r="M1977" s="14"/>
      <c r="N1977" s="14"/>
      <c r="O1977" s="14"/>
      <c r="P1977" s="14"/>
    </row>
    <row r="1978" spans="9:16" x14ac:dyDescent="0.25">
      <c r="I1978" s="14"/>
      <c r="J1978" s="14"/>
      <c r="K1978" s="14"/>
      <c r="L1978" s="14"/>
      <c r="M1978" s="14"/>
      <c r="N1978" s="14"/>
      <c r="O1978" s="14"/>
      <c r="P1978" s="14"/>
    </row>
    <row r="1979" spans="9:16" x14ac:dyDescent="0.25">
      <c r="I1979" s="14"/>
      <c r="J1979" s="14"/>
      <c r="K1979" s="14"/>
      <c r="L1979" s="14"/>
      <c r="M1979" s="14"/>
      <c r="N1979" s="14"/>
      <c r="O1979" s="14"/>
      <c r="P1979" s="14"/>
    </row>
    <row r="1980" spans="9:16" x14ac:dyDescent="0.25">
      <c r="I1980" s="14"/>
      <c r="J1980" s="14"/>
      <c r="K1980" s="14"/>
      <c r="L1980" s="14"/>
      <c r="M1980" s="14"/>
      <c r="N1980" s="14"/>
      <c r="O1980" s="14"/>
      <c r="P1980" s="14"/>
    </row>
    <row r="1981" spans="9:16" x14ac:dyDescent="0.25">
      <c r="I1981" s="14"/>
      <c r="J1981" s="14"/>
      <c r="K1981" s="14"/>
      <c r="L1981" s="14"/>
      <c r="M1981" s="14"/>
      <c r="N1981" s="14"/>
      <c r="O1981" s="14"/>
      <c r="P1981" s="14"/>
    </row>
    <row r="1982" spans="9:16" x14ac:dyDescent="0.25">
      <c r="I1982" s="14"/>
      <c r="J1982" s="14"/>
      <c r="K1982" s="14"/>
      <c r="L1982" s="14"/>
      <c r="M1982" s="14"/>
      <c r="N1982" s="14"/>
      <c r="O1982" s="14"/>
      <c r="P1982" s="14"/>
    </row>
    <row r="1983" spans="9:16" x14ac:dyDescent="0.25">
      <c r="I1983" s="14"/>
      <c r="J1983" s="14"/>
      <c r="K1983" s="14"/>
      <c r="L1983" s="14"/>
      <c r="M1983" s="14"/>
      <c r="N1983" s="14"/>
      <c r="O1983" s="14"/>
      <c r="P1983" s="14"/>
    </row>
    <row r="1984" spans="9:16" x14ac:dyDescent="0.25">
      <c r="I1984" s="14"/>
      <c r="J1984" s="14"/>
      <c r="K1984" s="14"/>
      <c r="L1984" s="14"/>
      <c r="M1984" s="14"/>
      <c r="N1984" s="14"/>
      <c r="O1984" s="14"/>
      <c r="P1984" s="14"/>
    </row>
    <row r="1985" spans="9:16" x14ac:dyDescent="0.25">
      <c r="I1985" s="14"/>
      <c r="J1985" s="14"/>
      <c r="K1985" s="14"/>
      <c r="L1985" s="14"/>
      <c r="M1985" s="14"/>
      <c r="N1985" s="14"/>
      <c r="O1985" s="14"/>
      <c r="P1985" s="14"/>
    </row>
    <row r="1986" spans="9:16" x14ac:dyDescent="0.25">
      <c r="I1986" s="14"/>
      <c r="J1986" s="14"/>
      <c r="K1986" s="14"/>
      <c r="L1986" s="14"/>
      <c r="M1986" s="14"/>
      <c r="N1986" s="14"/>
      <c r="O1986" s="14"/>
      <c r="P1986" s="14"/>
    </row>
    <row r="1987" spans="9:16" x14ac:dyDescent="0.25">
      <c r="I1987" s="14"/>
      <c r="J1987" s="14"/>
      <c r="K1987" s="14"/>
      <c r="L1987" s="14"/>
      <c r="M1987" s="14"/>
      <c r="N1987" s="14"/>
      <c r="O1987" s="14"/>
      <c r="P1987" s="14"/>
    </row>
    <row r="1988" spans="9:16" x14ac:dyDescent="0.25">
      <c r="I1988" s="14"/>
      <c r="J1988" s="14"/>
      <c r="K1988" s="14"/>
      <c r="L1988" s="14"/>
      <c r="M1988" s="14"/>
      <c r="N1988" s="14"/>
      <c r="O1988" s="14"/>
      <c r="P1988" s="14"/>
    </row>
    <row r="1989" spans="9:16" x14ac:dyDescent="0.25">
      <c r="I1989" s="14"/>
      <c r="J1989" s="14"/>
      <c r="K1989" s="14"/>
      <c r="L1989" s="14"/>
      <c r="M1989" s="14"/>
      <c r="N1989" s="14"/>
      <c r="O1989" s="14"/>
      <c r="P1989" s="14"/>
    </row>
    <row r="1990" spans="9:16" x14ac:dyDescent="0.25">
      <c r="I1990" s="14"/>
      <c r="J1990" s="14"/>
      <c r="K1990" s="14"/>
      <c r="L1990" s="14"/>
      <c r="M1990" s="14"/>
      <c r="N1990" s="14"/>
      <c r="O1990" s="14"/>
      <c r="P1990" s="14"/>
    </row>
    <row r="1991" spans="9:16" x14ac:dyDescent="0.25">
      <c r="I1991" s="14"/>
      <c r="J1991" s="14"/>
      <c r="K1991" s="14"/>
      <c r="L1991" s="14"/>
      <c r="M1991" s="14"/>
      <c r="N1991" s="14"/>
      <c r="O1991" s="14"/>
      <c r="P1991" s="14"/>
    </row>
    <row r="1992" spans="9:16" x14ac:dyDescent="0.25">
      <c r="I1992" s="14"/>
      <c r="J1992" s="14"/>
      <c r="K1992" s="14"/>
      <c r="L1992" s="14"/>
      <c r="M1992" s="14"/>
      <c r="N1992" s="14"/>
      <c r="O1992" s="14"/>
      <c r="P1992" s="14"/>
    </row>
    <row r="1993" spans="9:16" x14ac:dyDescent="0.25">
      <c r="I1993" s="14"/>
      <c r="J1993" s="14"/>
      <c r="K1993" s="14"/>
      <c r="L1993" s="14"/>
      <c r="M1993" s="14"/>
      <c r="N1993" s="14"/>
      <c r="O1993" s="14"/>
      <c r="P1993" s="14"/>
    </row>
    <row r="1994" spans="9:16" x14ac:dyDescent="0.25">
      <c r="I1994" s="14"/>
      <c r="J1994" s="14"/>
      <c r="K1994" s="14"/>
      <c r="L1994" s="14"/>
      <c r="M1994" s="14"/>
      <c r="N1994" s="14"/>
      <c r="O1994" s="14"/>
      <c r="P1994" s="14"/>
    </row>
    <row r="1995" spans="9:16" x14ac:dyDescent="0.25">
      <c r="I1995" s="14"/>
      <c r="J1995" s="14"/>
      <c r="K1995" s="14"/>
      <c r="L1995" s="14"/>
      <c r="M1995" s="14"/>
      <c r="N1995" s="14"/>
      <c r="O1995" s="14"/>
      <c r="P1995" s="14"/>
    </row>
    <row r="1996" spans="9:16" x14ac:dyDescent="0.25">
      <c r="I1996" s="14"/>
      <c r="J1996" s="14"/>
      <c r="K1996" s="14"/>
      <c r="L1996" s="14"/>
      <c r="M1996" s="14"/>
      <c r="N1996" s="14"/>
      <c r="O1996" s="14"/>
      <c r="P1996" s="14"/>
    </row>
    <row r="1997" spans="9:16" x14ac:dyDescent="0.25">
      <c r="I1997" s="14"/>
      <c r="J1997" s="14"/>
      <c r="K1997" s="14"/>
      <c r="L1997" s="14"/>
      <c r="M1997" s="14"/>
      <c r="N1997" s="14"/>
      <c r="O1997" s="14"/>
      <c r="P1997" s="14"/>
    </row>
    <row r="1998" spans="9:16" x14ac:dyDescent="0.25">
      <c r="I1998" s="14"/>
      <c r="J1998" s="14"/>
      <c r="K1998" s="14"/>
      <c r="L1998" s="14"/>
      <c r="M1998" s="14"/>
      <c r="N1998" s="14"/>
      <c r="O1998" s="14"/>
      <c r="P1998" s="14"/>
    </row>
    <row r="1999" spans="9:16" x14ac:dyDescent="0.25">
      <c r="I1999" s="14"/>
      <c r="J1999" s="14"/>
      <c r="K1999" s="14"/>
      <c r="L1999" s="14"/>
      <c r="M1999" s="14"/>
      <c r="N1999" s="14"/>
      <c r="O1999" s="14"/>
      <c r="P1999" s="14"/>
    </row>
    <row r="2000" spans="9:16" x14ac:dyDescent="0.25">
      <c r="I2000" s="14"/>
      <c r="J2000" s="14"/>
      <c r="K2000" s="14"/>
      <c r="L2000" s="14"/>
      <c r="M2000" s="14"/>
      <c r="N2000" s="14"/>
      <c r="O2000" s="14"/>
      <c r="P2000" s="14"/>
    </row>
    <row r="2001" spans="9:16" x14ac:dyDescent="0.25">
      <c r="I2001" s="14"/>
      <c r="J2001" s="14"/>
      <c r="K2001" s="14"/>
      <c r="L2001" s="14"/>
      <c r="M2001" s="14"/>
      <c r="N2001" s="14"/>
      <c r="O2001" s="14"/>
      <c r="P2001" s="14"/>
    </row>
    <row r="2002" spans="9:16" x14ac:dyDescent="0.25">
      <c r="I2002" s="14"/>
      <c r="J2002" s="14"/>
      <c r="K2002" s="14"/>
      <c r="L2002" s="14"/>
      <c r="M2002" s="14"/>
      <c r="N2002" s="14"/>
      <c r="O2002" s="14"/>
      <c r="P2002" s="14"/>
    </row>
    <row r="2003" spans="9:16" x14ac:dyDescent="0.25">
      <c r="I2003" s="14"/>
      <c r="J2003" s="14"/>
      <c r="K2003" s="14"/>
      <c r="L2003" s="14"/>
      <c r="M2003" s="14"/>
      <c r="N2003" s="14"/>
      <c r="O2003" s="14"/>
      <c r="P2003" s="14"/>
    </row>
    <row r="2004" spans="9:16" x14ac:dyDescent="0.25">
      <c r="I2004" s="14"/>
      <c r="J2004" s="14"/>
      <c r="K2004" s="14"/>
      <c r="L2004" s="14"/>
      <c r="M2004" s="14"/>
      <c r="N2004" s="14"/>
      <c r="O2004" s="14"/>
      <c r="P2004" s="14"/>
    </row>
    <row r="2005" spans="9:16" x14ac:dyDescent="0.25">
      <c r="I2005" s="14"/>
      <c r="J2005" s="14"/>
      <c r="K2005" s="14"/>
      <c r="L2005" s="14"/>
      <c r="M2005" s="14"/>
      <c r="N2005" s="14"/>
      <c r="O2005" s="14"/>
      <c r="P2005" s="14"/>
    </row>
    <row r="2006" spans="9:16" x14ac:dyDescent="0.25">
      <c r="I2006" s="14"/>
      <c r="J2006" s="14"/>
      <c r="K2006" s="14"/>
      <c r="L2006" s="14"/>
      <c r="M2006" s="14"/>
      <c r="N2006" s="14"/>
      <c r="O2006" s="14"/>
      <c r="P2006" s="14"/>
    </row>
    <row r="2007" spans="9:16" x14ac:dyDescent="0.25">
      <c r="I2007" s="14"/>
      <c r="J2007" s="14"/>
      <c r="K2007" s="14"/>
      <c r="L2007" s="14"/>
      <c r="M2007" s="14"/>
      <c r="N2007" s="14"/>
      <c r="O2007" s="14"/>
      <c r="P2007" s="14"/>
    </row>
    <row r="2008" spans="9:16" x14ac:dyDescent="0.25">
      <c r="I2008" s="14"/>
      <c r="J2008" s="14"/>
      <c r="K2008" s="14"/>
      <c r="L2008" s="14"/>
      <c r="M2008" s="14"/>
      <c r="N2008" s="14"/>
      <c r="O2008" s="14"/>
      <c r="P2008" s="14"/>
    </row>
    <row r="2009" spans="9:16" x14ac:dyDescent="0.25">
      <c r="I2009" s="14"/>
      <c r="J2009" s="14"/>
      <c r="K2009" s="14"/>
      <c r="L2009" s="14"/>
      <c r="M2009" s="14"/>
      <c r="N2009" s="14"/>
      <c r="O2009" s="14"/>
      <c r="P2009" s="14"/>
    </row>
    <row r="2010" spans="9:16" x14ac:dyDescent="0.25">
      <c r="I2010" s="14"/>
      <c r="J2010" s="14"/>
      <c r="K2010" s="14"/>
      <c r="L2010" s="14"/>
      <c r="M2010" s="14"/>
      <c r="N2010" s="14"/>
      <c r="O2010" s="14"/>
      <c r="P2010" s="14"/>
    </row>
    <row r="2011" spans="9:16" x14ac:dyDescent="0.25">
      <c r="I2011" s="14"/>
      <c r="J2011" s="14"/>
      <c r="K2011" s="14"/>
      <c r="L2011" s="14"/>
      <c r="M2011" s="14"/>
      <c r="N2011" s="14"/>
      <c r="O2011" s="14"/>
      <c r="P2011" s="14"/>
    </row>
    <row r="2012" spans="9:16" x14ac:dyDescent="0.25">
      <c r="I2012" s="14"/>
      <c r="J2012" s="14"/>
      <c r="K2012" s="14"/>
      <c r="L2012" s="14"/>
      <c r="M2012" s="14"/>
      <c r="N2012" s="14"/>
      <c r="O2012" s="14"/>
      <c r="P2012" s="14"/>
    </row>
    <row r="2013" spans="9:16" x14ac:dyDescent="0.25">
      <c r="I2013" s="14"/>
      <c r="J2013" s="14"/>
      <c r="K2013" s="14"/>
      <c r="L2013" s="14"/>
      <c r="M2013" s="14"/>
      <c r="N2013" s="14"/>
      <c r="O2013" s="14"/>
      <c r="P2013" s="14"/>
    </row>
    <row r="2014" spans="9:16" x14ac:dyDescent="0.25">
      <c r="I2014" s="14"/>
      <c r="J2014" s="14"/>
      <c r="K2014" s="14"/>
      <c r="L2014" s="14"/>
      <c r="M2014" s="14"/>
      <c r="N2014" s="14"/>
      <c r="O2014" s="14"/>
      <c r="P2014" s="14"/>
    </row>
    <row r="2015" spans="9:16" x14ac:dyDescent="0.25">
      <c r="I2015" s="14"/>
      <c r="J2015" s="14"/>
      <c r="K2015" s="14"/>
      <c r="L2015" s="14"/>
      <c r="M2015" s="14"/>
      <c r="N2015" s="14"/>
      <c r="O2015" s="14"/>
      <c r="P2015" s="14"/>
    </row>
    <row r="2016" spans="9:16" x14ac:dyDescent="0.25">
      <c r="I2016" s="14"/>
      <c r="J2016" s="14"/>
      <c r="K2016" s="14"/>
      <c r="L2016" s="14"/>
      <c r="M2016" s="14"/>
      <c r="N2016" s="14"/>
      <c r="O2016" s="14"/>
      <c r="P2016" s="14"/>
    </row>
    <row r="2017" spans="9:16" x14ac:dyDescent="0.25">
      <c r="I2017" s="14"/>
      <c r="J2017" s="14"/>
      <c r="K2017" s="14"/>
      <c r="L2017" s="14"/>
      <c r="M2017" s="14"/>
      <c r="N2017" s="14"/>
      <c r="O2017" s="14"/>
      <c r="P2017" s="14"/>
    </row>
    <row r="2018" spans="9:16" x14ac:dyDescent="0.25">
      <c r="I2018" s="14"/>
      <c r="J2018" s="14"/>
      <c r="K2018" s="14"/>
      <c r="L2018" s="14"/>
      <c r="M2018" s="14"/>
      <c r="N2018" s="14"/>
      <c r="O2018" s="14"/>
      <c r="P2018" s="14"/>
    </row>
    <row r="2019" spans="9:16" x14ac:dyDescent="0.25">
      <c r="I2019" s="14"/>
      <c r="J2019" s="14"/>
      <c r="K2019" s="14"/>
      <c r="L2019" s="14"/>
      <c r="M2019" s="14"/>
      <c r="N2019" s="14"/>
      <c r="O2019" s="14"/>
      <c r="P2019" s="14"/>
    </row>
    <row r="2020" spans="9:16" x14ac:dyDescent="0.25">
      <c r="I2020" s="14"/>
      <c r="J2020" s="14"/>
      <c r="K2020" s="14"/>
      <c r="L2020" s="14"/>
      <c r="M2020" s="14"/>
      <c r="N2020" s="14"/>
      <c r="O2020" s="14"/>
      <c r="P2020" s="14"/>
    </row>
    <row r="2021" spans="9:16" x14ac:dyDescent="0.25">
      <c r="I2021" s="14"/>
      <c r="J2021" s="14"/>
      <c r="K2021" s="14"/>
      <c r="L2021" s="14"/>
      <c r="M2021" s="14"/>
      <c r="N2021" s="14"/>
      <c r="O2021" s="14"/>
      <c r="P2021" s="14"/>
    </row>
    <row r="2022" spans="9:16" x14ac:dyDescent="0.25">
      <c r="I2022" s="14"/>
      <c r="J2022" s="14"/>
      <c r="K2022" s="14"/>
      <c r="L2022" s="14"/>
      <c r="M2022" s="14"/>
      <c r="N2022" s="14"/>
      <c r="O2022" s="14"/>
      <c r="P2022" s="14"/>
    </row>
    <row r="2023" spans="9:16" x14ac:dyDescent="0.25">
      <c r="I2023" s="14"/>
      <c r="J2023" s="14"/>
      <c r="K2023" s="14"/>
      <c r="L2023" s="14"/>
      <c r="M2023" s="14"/>
      <c r="N2023" s="14"/>
      <c r="O2023" s="14"/>
      <c r="P2023" s="14"/>
    </row>
    <row r="2024" spans="9:16" x14ac:dyDescent="0.25">
      <c r="I2024" s="14"/>
      <c r="J2024" s="14"/>
      <c r="K2024" s="14"/>
      <c r="L2024" s="14"/>
      <c r="M2024" s="14"/>
      <c r="N2024" s="14"/>
      <c r="O2024" s="14"/>
      <c r="P2024" s="14"/>
    </row>
    <row r="2025" spans="9:16" x14ac:dyDescent="0.25">
      <c r="I2025" s="14"/>
      <c r="J2025" s="14"/>
      <c r="K2025" s="14"/>
      <c r="L2025" s="14"/>
      <c r="M2025" s="14"/>
      <c r="N2025" s="14"/>
      <c r="O2025" s="14"/>
      <c r="P2025" s="14"/>
    </row>
    <row r="2026" spans="9:16" x14ac:dyDescent="0.25">
      <c r="I2026" s="14"/>
      <c r="J2026" s="14"/>
      <c r="K2026" s="14"/>
      <c r="L2026" s="14"/>
      <c r="M2026" s="14"/>
      <c r="N2026" s="14"/>
      <c r="O2026" s="14"/>
      <c r="P2026" s="14"/>
    </row>
    <row r="2027" spans="9:16" x14ac:dyDescent="0.25">
      <c r="I2027" s="14"/>
      <c r="J2027" s="14"/>
      <c r="K2027" s="14"/>
      <c r="L2027" s="14"/>
      <c r="M2027" s="14"/>
      <c r="N2027" s="14"/>
      <c r="O2027" s="14"/>
      <c r="P2027" s="14"/>
    </row>
    <row r="2028" spans="9:16" x14ac:dyDescent="0.25">
      <c r="I2028" s="14"/>
      <c r="J2028" s="14"/>
      <c r="K2028" s="14"/>
      <c r="L2028" s="14"/>
      <c r="M2028" s="14"/>
      <c r="N2028" s="14"/>
      <c r="O2028" s="14"/>
      <c r="P2028" s="14"/>
    </row>
    <row r="2029" spans="9:16" x14ac:dyDescent="0.25">
      <c r="I2029" s="14"/>
      <c r="J2029" s="14"/>
      <c r="K2029" s="14"/>
      <c r="L2029" s="14"/>
      <c r="M2029" s="14"/>
      <c r="N2029" s="14"/>
      <c r="O2029" s="14"/>
      <c r="P2029" s="14"/>
    </row>
    <row r="2030" spans="9:16" x14ac:dyDescent="0.25">
      <c r="I2030" s="14"/>
      <c r="J2030" s="14"/>
      <c r="K2030" s="14"/>
      <c r="L2030" s="14"/>
      <c r="M2030" s="14"/>
      <c r="N2030" s="14"/>
      <c r="O2030" s="14"/>
      <c r="P2030" s="14"/>
    </row>
    <row r="2031" spans="9:16" x14ac:dyDescent="0.25">
      <c r="I2031" s="14"/>
      <c r="J2031" s="14"/>
      <c r="K2031" s="14"/>
      <c r="L2031" s="14"/>
      <c r="M2031" s="14"/>
      <c r="N2031" s="14"/>
      <c r="O2031" s="14"/>
      <c r="P2031" s="14"/>
    </row>
    <row r="2032" spans="9:16" x14ac:dyDescent="0.25">
      <c r="I2032" s="14"/>
      <c r="J2032" s="14"/>
      <c r="K2032" s="14"/>
      <c r="L2032" s="14"/>
      <c r="M2032" s="14"/>
      <c r="N2032" s="14"/>
      <c r="O2032" s="14"/>
      <c r="P2032" s="14"/>
    </row>
    <row r="2033" spans="9:16" x14ac:dyDescent="0.25">
      <c r="I2033" s="14"/>
      <c r="J2033" s="14"/>
      <c r="K2033" s="14"/>
      <c r="L2033" s="14"/>
      <c r="M2033" s="14"/>
      <c r="N2033" s="14"/>
      <c r="O2033" s="14"/>
      <c r="P2033" s="14"/>
    </row>
    <row r="2034" spans="9:16" x14ac:dyDescent="0.25">
      <c r="I2034" s="14"/>
      <c r="J2034" s="14"/>
      <c r="K2034" s="14"/>
      <c r="L2034" s="14"/>
      <c r="M2034" s="14"/>
      <c r="N2034" s="14"/>
      <c r="O2034" s="14"/>
      <c r="P2034" s="14"/>
    </row>
    <row r="2035" spans="9:16" x14ac:dyDescent="0.25">
      <c r="I2035" s="14"/>
      <c r="J2035" s="14"/>
      <c r="K2035" s="14"/>
      <c r="L2035" s="14"/>
      <c r="M2035" s="14"/>
      <c r="N2035" s="14"/>
      <c r="O2035" s="14"/>
      <c r="P2035" s="14"/>
    </row>
    <row r="2036" spans="9:16" x14ac:dyDescent="0.25">
      <c r="I2036" s="14"/>
      <c r="J2036" s="14"/>
      <c r="K2036" s="14"/>
      <c r="L2036" s="14"/>
      <c r="M2036" s="14"/>
      <c r="N2036" s="14"/>
      <c r="O2036" s="14"/>
      <c r="P2036" s="14"/>
    </row>
    <row r="2037" spans="9:16" x14ac:dyDescent="0.25">
      <c r="I2037" s="14"/>
      <c r="J2037" s="14"/>
      <c r="K2037" s="14"/>
      <c r="L2037" s="14"/>
      <c r="M2037" s="14"/>
      <c r="N2037" s="14"/>
      <c r="O2037" s="14"/>
      <c r="P2037" s="14"/>
    </row>
    <row r="2038" spans="9:16" x14ac:dyDescent="0.25">
      <c r="I2038" s="14"/>
      <c r="J2038" s="14"/>
      <c r="K2038" s="14"/>
      <c r="L2038" s="14"/>
      <c r="M2038" s="14"/>
      <c r="N2038" s="14"/>
      <c r="O2038" s="14"/>
      <c r="P2038" s="14"/>
    </row>
    <row r="2039" spans="9:16" x14ac:dyDescent="0.25">
      <c r="I2039" s="14"/>
      <c r="J2039" s="14"/>
      <c r="K2039" s="14"/>
      <c r="L2039" s="14"/>
      <c r="M2039" s="14"/>
      <c r="N2039" s="14"/>
      <c r="O2039" s="14"/>
      <c r="P2039" s="14"/>
    </row>
    <row r="2040" spans="9:16" x14ac:dyDescent="0.25">
      <c r="I2040" s="14"/>
      <c r="J2040" s="14"/>
      <c r="K2040" s="14"/>
      <c r="L2040" s="14"/>
      <c r="M2040" s="14"/>
      <c r="N2040" s="14"/>
      <c r="O2040" s="14"/>
      <c r="P2040" s="14"/>
    </row>
    <row r="2041" spans="9:16" x14ac:dyDescent="0.25">
      <c r="I2041" s="14"/>
      <c r="J2041" s="14"/>
      <c r="K2041" s="14"/>
      <c r="L2041" s="14"/>
      <c r="M2041" s="14"/>
      <c r="N2041" s="14"/>
      <c r="O2041" s="14"/>
      <c r="P2041" s="14"/>
    </row>
    <row r="2042" spans="9:16" x14ac:dyDescent="0.25">
      <c r="I2042" s="14"/>
      <c r="J2042" s="14"/>
      <c r="K2042" s="14"/>
      <c r="L2042" s="14"/>
      <c r="M2042" s="14"/>
      <c r="N2042" s="14"/>
      <c r="O2042" s="14"/>
      <c r="P2042" s="14"/>
    </row>
    <row r="2043" spans="9:16" x14ac:dyDescent="0.25">
      <c r="I2043" s="14"/>
      <c r="J2043" s="14"/>
      <c r="K2043" s="14"/>
      <c r="L2043" s="14"/>
      <c r="M2043" s="14"/>
      <c r="N2043" s="14"/>
      <c r="O2043" s="14"/>
      <c r="P2043" s="14"/>
    </row>
    <row r="2044" spans="9:16" x14ac:dyDescent="0.25">
      <c r="I2044" s="14"/>
      <c r="J2044" s="14"/>
      <c r="K2044" s="14"/>
      <c r="L2044" s="14"/>
      <c r="M2044" s="14"/>
      <c r="N2044" s="14"/>
      <c r="O2044" s="14"/>
      <c r="P2044" s="14"/>
    </row>
    <row r="2045" spans="9:16" x14ac:dyDescent="0.25">
      <c r="I2045" s="14"/>
      <c r="J2045" s="14"/>
      <c r="K2045" s="14"/>
      <c r="L2045" s="14"/>
      <c r="M2045" s="14"/>
      <c r="N2045" s="14"/>
      <c r="O2045" s="14"/>
      <c r="P2045" s="14"/>
    </row>
    <row r="2046" spans="9:16" x14ac:dyDescent="0.25">
      <c r="I2046" s="14"/>
      <c r="J2046" s="14"/>
      <c r="K2046" s="14"/>
      <c r="L2046" s="14"/>
      <c r="M2046" s="14"/>
      <c r="N2046" s="14"/>
      <c r="O2046" s="14"/>
      <c r="P2046" s="14"/>
    </row>
    <row r="2047" spans="9:16" x14ac:dyDescent="0.25">
      <c r="I2047" s="14"/>
      <c r="J2047" s="14"/>
      <c r="K2047" s="14"/>
      <c r="L2047" s="14"/>
      <c r="M2047" s="14"/>
      <c r="N2047" s="14"/>
      <c r="O2047" s="14"/>
      <c r="P2047" s="14"/>
    </row>
    <row r="2048" spans="9:16" x14ac:dyDescent="0.25">
      <c r="I2048" s="14"/>
      <c r="J2048" s="14"/>
      <c r="K2048" s="14"/>
      <c r="L2048" s="14"/>
      <c r="M2048" s="14"/>
      <c r="N2048" s="14"/>
      <c r="O2048" s="14"/>
      <c r="P2048" s="14"/>
    </row>
    <row r="2049" spans="9:16" x14ac:dyDescent="0.25">
      <c r="I2049" s="14"/>
      <c r="J2049" s="14"/>
      <c r="K2049" s="14"/>
      <c r="L2049" s="14"/>
      <c r="M2049" s="14"/>
      <c r="N2049" s="14"/>
      <c r="O2049" s="14"/>
      <c r="P2049" s="14"/>
    </row>
    <row r="2050" spans="9:16" x14ac:dyDescent="0.25">
      <c r="I2050" s="14"/>
      <c r="J2050" s="14"/>
      <c r="K2050" s="14"/>
      <c r="L2050" s="14"/>
      <c r="M2050" s="14"/>
      <c r="N2050" s="14"/>
      <c r="O2050" s="14"/>
      <c r="P2050" s="14"/>
    </row>
    <row r="2051" spans="9:16" x14ac:dyDescent="0.25">
      <c r="I2051" s="14"/>
      <c r="J2051" s="14"/>
      <c r="K2051" s="14"/>
      <c r="L2051" s="14"/>
      <c r="M2051" s="14"/>
      <c r="N2051" s="14"/>
      <c r="O2051" s="14"/>
      <c r="P2051" s="14"/>
    </row>
    <row r="2052" spans="9:16" x14ac:dyDescent="0.25">
      <c r="I2052" s="14"/>
      <c r="J2052" s="14"/>
      <c r="K2052" s="14"/>
      <c r="L2052" s="14"/>
      <c r="M2052" s="14"/>
      <c r="N2052" s="14"/>
      <c r="O2052" s="14"/>
      <c r="P2052" s="14"/>
    </row>
    <row r="2053" spans="9:16" x14ac:dyDescent="0.25">
      <c r="I2053" s="14"/>
      <c r="J2053" s="14"/>
      <c r="K2053" s="14"/>
      <c r="L2053" s="14"/>
      <c r="M2053" s="14"/>
      <c r="N2053" s="14"/>
      <c r="O2053" s="14"/>
      <c r="P2053" s="14"/>
    </row>
    <row r="2054" spans="9:16" x14ac:dyDescent="0.25">
      <c r="I2054" s="14"/>
      <c r="J2054" s="14"/>
      <c r="K2054" s="14"/>
      <c r="L2054" s="14"/>
      <c r="M2054" s="14"/>
      <c r="N2054" s="14"/>
      <c r="O2054" s="14"/>
      <c r="P2054" s="14"/>
    </row>
    <row r="2055" spans="9:16" x14ac:dyDescent="0.25">
      <c r="I2055" s="14"/>
      <c r="J2055" s="14"/>
      <c r="K2055" s="14"/>
      <c r="L2055" s="14"/>
      <c r="M2055" s="14"/>
      <c r="N2055" s="14"/>
      <c r="O2055" s="14"/>
      <c r="P2055" s="14"/>
    </row>
    <row r="2056" spans="9:16" x14ac:dyDescent="0.25">
      <c r="I2056" s="14"/>
      <c r="J2056" s="14"/>
      <c r="K2056" s="14"/>
      <c r="L2056" s="14"/>
      <c r="M2056" s="14"/>
      <c r="N2056" s="14"/>
      <c r="O2056" s="14"/>
      <c r="P2056" s="14"/>
    </row>
    <row r="2057" spans="9:16" x14ac:dyDescent="0.25">
      <c r="I2057" s="14"/>
      <c r="J2057" s="14"/>
      <c r="K2057" s="14"/>
      <c r="L2057" s="14"/>
      <c r="M2057" s="14"/>
      <c r="N2057" s="14"/>
      <c r="O2057" s="14"/>
      <c r="P2057" s="14"/>
    </row>
    <row r="2058" spans="9:16" x14ac:dyDescent="0.25">
      <c r="I2058" s="14"/>
      <c r="J2058" s="14"/>
      <c r="K2058" s="14"/>
      <c r="L2058" s="14"/>
      <c r="M2058" s="14"/>
      <c r="N2058" s="14"/>
      <c r="O2058" s="14"/>
      <c r="P2058" s="14"/>
    </row>
    <row r="2059" spans="9:16" x14ac:dyDescent="0.25">
      <c r="I2059" s="14"/>
      <c r="J2059" s="14"/>
      <c r="K2059" s="14"/>
      <c r="L2059" s="14"/>
      <c r="M2059" s="14"/>
      <c r="N2059" s="14"/>
      <c r="O2059" s="14"/>
      <c r="P2059" s="14"/>
    </row>
    <row r="2060" spans="9:16" x14ac:dyDescent="0.25">
      <c r="I2060" s="14"/>
      <c r="J2060" s="14"/>
      <c r="K2060" s="14"/>
      <c r="L2060" s="14"/>
      <c r="M2060" s="14"/>
      <c r="N2060" s="14"/>
      <c r="O2060" s="14"/>
      <c r="P2060" s="14"/>
    </row>
    <row r="2061" spans="9:16" x14ac:dyDescent="0.25">
      <c r="I2061" s="14"/>
      <c r="J2061" s="14"/>
      <c r="K2061" s="14"/>
      <c r="L2061" s="14"/>
      <c r="M2061" s="14"/>
      <c r="N2061" s="14"/>
      <c r="O2061" s="14"/>
      <c r="P2061" s="14"/>
    </row>
    <row r="2062" spans="9:16" x14ac:dyDescent="0.25">
      <c r="I2062" s="14"/>
      <c r="J2062" s="14"/>
      <c r="K2062" s="14"/>
      <c r="L2062" s="14"/>
      <c r="M2062" s="14"/>
      <c r="N2062" s="14"/>
      <c r="O2062" s="14"/>
      <c r="P2062" s="14"/>
    </row>
    <row r="2063" spans="9:16" x14ac:dyDescent="0.25">
      <c r="I2063" s="14"/>
      <c r="J2063" s="14"/>
      <c r="K2063" s="14"/>
      <c r="L2063" s="14"/>
      <c r="M2063" s="14"/>
      <c r="N2063" s="14"/>
      <c r="O2063" s="14"/>
      <c r="P2063" s="14"/>
    </row>
    <row r="2064" spans="9:16" x14ac:dyDescent="0.25">
      <c r="I2064" s="14"/>
      <c r="J2064" s="14"/>
      <c r="K2064" s="14"/>
      <c r="L2064" s="14"/>
      <c r="M2064" s="14"/>
      <c r="N2064" s="14"/>
      <c r="O2064" s="14"/>
      <c r="P2064" s="14"/>
    </row>
    <row r="2065" spans="9:16" x14ac:dyDescent="0.25">
      <c r="I2065" s="14"/>
      <c r="J2065" s="14"/>
      <c r="K2065" s="14"/>
      <c r="L2065" s="14"/>
      <c r="M2065" s="14"/>
      <c r="N2065" s="14"/>
      <c r="O2065" s="14"/>
      <c r="P2065" s="14"/>
    </row>
    <row r="2066" spans="9:16" x14ac:dyDescent="0.25">
      <c r="I2066" s="14"/>
      <c r="J2066" s="14"/>
      <c r="K2066" s="14"/>
      <c r="L2066" s="14"/>
      <c r="M2066" s="14"/>
      <c r="N2066" s="14"/>
      <c r="O2066" s="14"/>
      <c r="P2066" s="14"/>
    </row>
    <row r="2067" spans="9:16" x14ac:dyDescent="0.25">
      <c r="I2067" s="14"/>
      <c r="J2067" s="14"/>
      <c r="K2067" s="14"/>
      <c r="L2067" s="14"/>
      <c r="M2067" s="14"/>
      <c r="N2067" s="14"/>
      <c r="O2067" s="14"/>
      <c r="P2067" s="14"/>
    </row>
    <row r="2068" spans="9:16" x14ac:dyDescent="0.25">
      <c r="I2068" s="14"/>
      <c r="J2068" s="14"/>
      <c r="K2068" s="14"/>
      <c r="L2068" s="14"/>
      <c r="M2068" s="14"/>
      <c r="N2068" s="14"/>
      <c r="O2068" s="14"/>
      <c r="P2068" s="14"/>
    </row>
    <row r="2069" spans="9:16" x14ac:dyDescent="0.25">
      <c r="I2069" s="14"/>
      <c r="J2069" s="14"/>
      <c r="K2069" s="14"/>
      <c r="L2069" s="14"/>
      <c r="M2069" s="14"/>
      <c r="N2069" s="14"/>
      <c r="O2069" s="14"/>
      <c r="P2069" s="14"/>
    </row>
    <row r="2070" spans="9:16" x14ac:dyDescent="0.25">
      <c r="I2070" s="14"/>
      <c r="J2070" s="14"/>
      <c r="K2070" s="14"/>
      <c r="L2070" s="14"/>
      <c r="M2070" s="14"/>
      <c r="N2070" s="14"/>
      <c r="O2070" s="14"/>
      <c r="P2070" s="14"/>
    </row>
    <row r="2071" spans="9:16" x14ac:dyDescent="0.25">
      <c r="I2071" s="14"/>
      <c r="J2071" s="14"/>
      <c r="K2071" s="14"/>
      <c r="L2071" s="14"/>
      <c r="M2071" s="14"/>
      <c r="N2071" s="14"/>
      <c r="O2071" s="14"/>
      <c r="P2071" s="14"/>
    </row>
    <row r="2072" spans="9:16" x14ac:dyDescent="0.25">
      <c r="I2072" s="14"/>
      <c r="J2072" s="14"/>
      <c r="K2072" s="14"/>
      <c r="L2072" s="14"/>
      <c r="M2072" s="14"/>
      <c r="N2072" s="14"/>
      <c r="O2072" s="14"/>
      <c r="P2072" s="14"/>
    </row>
    <row r="2073" spans="9:16" x14ac:dyDescent="0.25">
      <c r="I2073" s="14"/>
      <c r="J2073" s="14"/>
      <c r="K2073" s="14"/>
      <c r="L2073" s="14"/>
      <c r="M2073" s="14"/>
      <c r="N2073" s="14"/>
      <c r="O2073" s="14"/>
      <c r="P2073" s="14"/>
    </row>
    <row r="2074" spans="9:16" x14ac:dyDescent="0.25">
      <c r="I2074" s="14"/>
      <c r="J2074" s="14"/>
      <c r="K2074" s="14"/>
      <c r="L2074" s="14"/>
      <c r="M2074" s="14"/>
      <c r="N2074" s="14"/>
      <c r="O2074" s="14"/>
      <c r="P2074" s="14"/>
    </row>
    <row r="2075" spans="9:16" x14ac:dyDescent="0.25">
      <c r="I2075" s="14"/>
      <c r="J2075" s="14"/>
      <c r="K2075" s="14"/>
      <c r="L2075" s="14"/>
      <c r="M2075" s="14"/>
      <c r="N2075" s="14"/>
      <c r="O2075" s="14"/>
      <c r="P2075" s="14"/>
    </row>
    <row r="2076" spans="9:16" x14ac:dyDescent="0.25">
      <c r="I2076" s="14"/>
      <c r="J2076" s="14"/>
      <c r="K2076" s="14"/>
      <c r="L2076" s="14"/>
      <c r="M2076" s="14"/>
      <c r="N2076" s="14"/>
      <c r="O2076" s="14"/>
      <c r="P2076" s="14"/>
    </row>
    <row r="2077" spans="9:16" x14ac:dyDescent="0.25">
      <c r="I2077" s="14"/>
      <c r="J2077" s="14"/>
      <c r="K2077" s="14"/>
      <c r="L2077" s="14"/>
      <c r="M2077" s="14"/>
      <c r="N2077" s="14"/>
      <c r="O2077" s="14"/>
      <c r="P2077" s="14"/>
    </row>
    <row r="2078" spans="9:16" x14ac:dyDescent="0.25">
      <c r="I2078" s="14"/>
      <c r="J2078" s="14"/>
      <c r="K2078" s="14"/>
      <c r="L2078" s="14"/>
      <c r="M2078" s="14"/>
      <c r="N2078" s="14"/>
      <c r="O2078" s="14"/>
      <c r="P2078" s="14"/>
    </row>
    <row r="2079" spans="9:16" x14ac:dyDescent="0.25">
      <c r="I2079" s="14"/>
      <c r="J2079" s="14"/>
      <c r="K2079" s="14"/>
      <c r="L2079" s="14"/>
      <c r="M2079" s="14"/>
      <c r="N2079" s="14"/>
      <c r="O2079" s="14"/>
      <c r="P2079" s="14"/>
    </row>
    <row r="2080" spans="9:16" x14ac:dyDescent="0.25">
      <c r="I2080" s="14"/>
      <c r="J2080" s="14"/>
      <c r="K2080" s="14"/>
      <c r="L2080" s="14"/>
      <c r="M2080" s="14"/>
      <c r="N2080" s="14"/>
      <c r="O2080" s="14"/>
      <c r="P2080" s="14"/>
    </row>
    <row r="2081" spans="9:16" x14ac:dyDescent="0.25">
      <c r="I2081" s="14"/>
      <c r="J2081" s="14"/>
      <c r="K2081" s="14"/>
      <c r="L2081" s="14"/>
      <c r="M2081" s="14"/>
      <c r="N2081" s="14"/>
      <c r="O2081" s="14"/>
      <c r="P2081" s="14"/>
    </row>
    <row r="2082" spans="9:16" x14ac:dyDescent="0.25">
      <c r="I2082" s="14"/>
      <c r="J2082" s="14"/>
      <c r="K2082" s="14"/>
      <c r="L2082" s="14"/>
      <c r="M2082" s="14"/>
      <c r="N2082" s="14"/>
      <c r="O2082" s="14"/>
      <c r="P2082" s="14"/>
    </row>
    <row r="2083" spans="9:16" x14ac:dyDescent="0.25">
      <c r="I2083" s="14"/>
      <c r="J2083" s="14"/>
      <c r="K2083" s="14"/>
      <c r="L2083" s="14"/>
      <c r="M2083" s="14"/>
      <c r="N2083" s="14"/>
      <c r="O2083" s="14"/>
      <c r="P2083" s="14"/>
    </row>
    <row r="2084" spans="9:16" x14ac:dyDescent="0.25">
      <c r="I2084" s="14"/>
      <c r="J2084" s="14"/>
      <c r="K2084" s="14"/>
      <c r="L2084" s="14"/>
      <c r="M2084" s="14"/>
      <c r="N2084" s="14"/>
      <c r="O2084" s="14"/>
      <c r="P2084" s="14"/>
    </row>
    <row r="2085" spans="9:16" x14ac:dyDescent="0.25">
      <c r="I2085" s="14"/>
      <c r="J2085" s="14"/>
      <c r="K2085" s="14"/>
      <c r="L2085" s="14"/>
      <c r="M2085" s="14"/>
      <c r="N2085" s="14"/>
      <c r="O2085" s="14"/>
      <c r="P2085" s="14"/>
    </row>
    <row r="2086" spans="9:16" x14ac:dyDescent="0.25">
      <c r="I2086" s="14"/>
      <c r="J2086" s="14"/>
      <c r="K2086" s="14"/>
      <c r="L2086" s="14"/>
      <c r="M2086" s="14"/>
      <c r="N2086" s="14"/>
      <c r="O2086" s="14"/>
      <c r="P2086" s="14"/>
    </row>
    <row r="2087" spans="9:16" x14ac:dyDescent="0.25">
      <c r="I2087" s="14"/>
      <c r="J2087" s="14"/>
      <c r="K2087" s="14"/>
      <c r="L2087" s="14"/>
      <c r="M2087" s="14"/>
      <c r="N2087" s="14"/>
      <c r="O2087" s="14"/>
      <c r="P2087" s="14"/>
    </row>
    <row r="2088" spans="9:16" x14ac:dyDescent="0.25">
      <c r="I2088" s="14"/>
      <c r="J2088" s="14"/>
      <c r="K2088" s="14"/>
      <c r="L2088" s="14"/>
      <c r="M2088" s="14"/>
      <c r="N2088" s="14"/>
      <c r="O2088" s="14"/>
      <c r="P2088" s="14"/>
    </row>
    <row r="2089" spans="9:16" x14ac:dyDescent="0.25">
      <c r="I2089" s="14"/>
      <c r="J2089" s="14"/>
      <c r="K2089" s="14"/>
      <c r="L2089" s="14"/>
      <c r="M2089" s="14"/>
      <c r="N2089" s="14"/>
      <c r="O2089" s="14"/>
      <c r="P2089" s="14"/>
    </row>
    <row r="2090" spans="9:16" x14ac:dyDescent="0.25">
      <c r="I2090" s="14"/>
      <c r="J2090" s="14"/>
      <c r="K2090" s="14"/>
      <c r="L2090" s="14"/>
      <c r="M2090" s="14"/>
      <c r="N2090" s="14"/>
      <c r="O2090" s="14"/>
      <c r="P2090" s="14"/>
    </row>
    <row r="2091" spans="9:16" x14ac:dyDescent="0.25">
      <c r="I2091" s="14"/>
      <c r="J2091" s="14"/>
      <c r="K2091" s="14"/>
      <c r="L2091" s="14"/>
      <c r="M2091" s="14"/>
      <c r="N2091" s="14"/>
      <c r="O2091" s="14"/>
      <c r="P2091" s="14"/>
    </row>
    <row r="2092" spans="9:16" x14ac:dyDescent="0.25">
      <c r="I2092" s="14"/>
      <c r="J2092" s="14"/>
      <c r="K2092" s="14"/>
      <c r="L2092" s="14"/>
      <c r="M2092" s="14"/>
      <c r="N2092" s="14"/>
      <c r="O2092" s="14"/>
      <c r="P2092" s="14"/>
    </row>
    <row r="2093" spans="9:16" x14ac:dyDescent="0.25">
      <c r="I2093" s="14"/>
      <c r="J2093" s="14"/>
      <c r="K2093" s="14"/>
      <c r="L2093" s="14"/>
      <c r="M2093" s="14"/>
      <c r="N2093" s="14"/>
      <c r="O2093" s="14"/>
      <c r="P2093" s="14"/>
    </row>
    <row r="2094" spans="9:16" x14ac:dyDescent="0.25">
      <c r="I2094" s="14"/>
      <c r="J2094" s="14"/>
      <c r="K2094" s="14"/>
      <c r="L2094" s="14"/>
      <c r="M2094" s="14"/>
      <c r="N2094" s="14"/>
      <c r="O2094" s="14"/>
      <c r="P2094" s="14"/>
    </row>
    <row r="2095" spans="9:16" x14ac:dyDescent="0.25">
      <c r="I2095" s="14"/>
      <c r="J2095" s="14"/>
      <c r="K2095" s="14"/>
      <c r="L2095" s="14"/>
      <c r="M2095" s="14"/>
      <c r="N2095" s="14"/>
      <c r="O2095" s="14"/>
      <c r="P2095" s="14"/>
    </row>
    <row r="2096" spans="9:16" x14ac:dyDescent="0.25">
      <c r="I2096" s="14"/>
      <c r="J2096" s="14"/>
      <c r="K2096" s="14"/>
      <c r="L2096" s="14"/>
      <c r="M2096" s="14"/>
      <c r="N2096" s="14"/>
      <c r="O2096" s="14"/>
      <c r="P2096" s="14"/>
    </row>
    <row r="2097" spans="9:16" x14ac:dyDescent="0.25">
      <c r="I2097" s="14"/>
      <c r="J2097" s="14"/>
      <c r="K2097" s="14"/>
      <c r="L2097" s="14"/>
      <c r="M2097" s="14"/>
      <c r="N2097" s="14"/>
      <c r="O2097" s="14"/>
      <c r="P2097" s="14"/>
    </row>
    <row r="2098" spans="9:16" x14ac:dyDescent="0.25">
      <c r="I2098" s="14"/>
      <c r="J2098" s="14"/>
      <c r="K2098" s="14"/>
      <c r="L2098" s="14"/>
      <c r="M2098" s="14"/>
      <c r="N2098" s="14"/>
      <c r="O2098" s="14"/>
      <c r="P2098" s="14"/>
    </row>
    <row r="2099" spans="9:16" x14ac:dyDescent="0.25">
      <c r="I2099" s="14"/>
      <c r="J2099" s="14"/>
      <c r="K2099" s="14"/>
      <c r="L2099" s="14"/>
      <c r="M2099" s="14"/>
      <c r="N2099" s="14"/>
      <c r="O2099" s="14"/>
      <c r="P2099" s="14"/>
    </row>
    <row r="2100" spans="9:16" x14ac:dyDescent="0.25">
      <c r="I2100" s="14"/>
      <c r="J2100" s="14"/>
      <c r="K2100" s="14"/>
      <c r="L2100" s="14"/>
      <c r="M2100" s="14"/>
      <c r="N2100" s="14"/>
      <c r="O2100" s="14"/>
      <c r="P2100" s="14"/>
    </row>
    <row r="2101" spans="9:16" x14ac:dyDescent="0.25">
      <c r="I2101" s="14"/>
      <c r="J2101" s="14"/>
      <c r="K2101" s="14"/>
      <c r="L2101" s="14"/>
      <c r="M2101" s="14"/>
      <c r="N2101" s="14"/>
      <c r="O2101" s="14"/>
      <c r="P2101" s="14"/>
    </row>
    <row r="2102" spans="9:16" x14ac:dyDescent="0.25">
      <c r="I2102" s="14"/>
      <c r="J2102" s="14"/>
      <c r="K2102" s="14"/>
      <c r="L2102" s="14"/>
      <c r="M2102" s="14"/>
      <c r="N2102" s="14"/>
      <c r="O2102" s="14"/>
      <c r="P2102" s="14"/>
    </row>
    <row r="2103" spans="9:16" x14ac:dyDescent="0.25">
      <c r="I2103" s="14"/>
      <c r="J2103" s="14"/>
      <c r="K2103" s="14"/>
      <c r="L2103" s="14"/>
      <c r="M2103" s="14"/>
      <c r="N2103" s="14"/>
      <c r="O2103" s="14"/>
      <c r="P2103" s="14"/>
    </row>
    <row r="2104" spans="9:16" x14ac:dyDescent="0.25">
      <c r="I2104" s="14"/>
      <c r="J2104" s="14"/>
      <c r="K2104" s="14"/>
      <c r="L2104" s="14"/>
      <c r="M2104" s="14"/>
      <c r="N2104" s="14"/>
      <c r="O2104" s="14"/>
      <c r="P2104" s="14"/>
    </row>
    <row r="2105" spans="9:16" x14ac:dyDescent="0.25">
      <c r="I2105" s="14"/>
      <c r="J2105" s="14"/>
      <c r="K2105" s="14"/>
      <c r="L2105" s="14"/>
      <c r="M2105" s="14"/>
      <c r="N2105" s="14"/>
      <c r="O2105" s="14"/>
      <c r="P2105" s="14"/>
    </row>
    <row r="2106" spans="9:16" x14ac:dyDescent="0.25">
      <c r="I2106" s="14"/>
      <c r="J2106" s="14"/>
      <c r="K2106" s="14"/>
      <c r="L2106" s="14"/>
      <c r="M2106" s="14"/>
      <c r="N2106" s="14"/>
      <c r="O2106" s="14"/>
      <c r="P2106" s="14"/>
    </row>
    <row r="2107" spans="9:16" x14ac:dyDescent="0.25">
      <c r="I2107" s="14"/>
      <c r="J2107" s="14"/>
      <c r="K2107" s="14"/>
      <c r="L2107" s="14"/>
      <c r="M2107" s="14"/>
      <c r="N2107" s="14"/>
      <c r="O2107" s="14"/>
      <c r="P2107" s="14"/>
    </row>
    <row r="2108" spans="9:16" x14ac:dyDescent="0.25">
      <c r="I2108" s="14"/>
      <c r="J2108" s="14"/>
      <c r="K2108" s="14"/>
      <c r="L2108" s="14"/>
      <c r="M2108" s="14"/>
      <c r="N2108" s="14"/>
      <c r="O2108" s="14"/>
      <c r="P2108" s="14"/>
    </row>
    <row r="2109" spans="9:16" x14ac:dyDescent="0.25">
      <c r="I2109" s="14"/>
      <c r="J2109" s="14"/>
      <c r="K2109" s="14"/>
      <c r="L2109" s="14"/>
      <c r="M2109" s="14"/>
      <c r="N2109" s="14"/>
      <c r="O2109" s="14"/>
      <c r="P2109" s="14"/>
    </row>
    <row r="2110" spans="9:16" x14ac:dyDescent="0.25">
      <c r="I2110" s="14"/>
      <c r="J2110" s="14"/>
      <c r="K2110" s="14"/>
      <c r="L2110" s="14"/>
      <c r="M2110" s="14"/>
      <c r="N2110" s="14"/>
      <c r="O2110" s="14"/>
      <c r="P2110" s="14"/>
    </row>
    <row r="2111" spans="9:16" x14ac:dyDescent="0.25">
      <c r="I2111" s="14"/>
      <c r="J2111" s="14"/>
      <c r="K2111" s="14"/>
      <c r="L2111" s="14"/>
      <c r="M2111" s="14"/>
      <c r="N2111" s="14"/>
      <c r="O2111" s="14"/>
      <c r="P2111" s="14"/>
    </row>
    <row r="2112" spans="9:16" x14ac:dyDescent="0.25">
      <c r="I2112" s="14"/>
      <c r="J2112" s="14"/>
      <c r="K2112" s="14"/>
      <c r="L2112" s="14"/>
      <c r="M2112" s="14"/>
      <c r="N2112" s="14"/>
      <c r="O2112" s="14"/>
      <c r="P2112" s="14"/>
    </row>
    <row r="2113" spans="9:16" x14ac:dyDescent="0.25">
      <c r="I2113" s="14"/>
      <c r="J2113" s="14"/>
      <c r="K2113" s="14"/>
      <c r="L2113" s="14"/>
      <c r="M2113" s="14"/>
      <c r="N2113" s="14"/>
      <c r="O2113" s="14"/>
      <c r="P2113" s="14"/>
    </row>
    <row r="2114" spans="9:16" x14ac:dyDescent="0.25">
      <c r="I2114" s="14"/>
      <c r="J2114" s="14"/>
      <c r="K2114" s="14"/>
      <c r="L2114" s="14"/>
      <c r="M2114" s="14"/>
      <c r="N2114" s="14"/>
      <c r="O2114" s="14"/>
      <c r="P2114" s="14"/>
    </row>
    <row r="2115" spans="9:16" x14ac:dyDescent="0.25">
      <c r="I2115" s="14"/>
      <c r="J2115" s="14"/>
      <c r="K2115" s="14"/>
      <c r="L2115" s="14"/>
      <c r="M2115" s="14"/>
      <c r="N2115" s="14"/>
      <c r="O2115" s="14"/>
      <c r="P2115" s="14"/>
    </row>
    <row r="2116" spans="9:16" x14ac:dyDescent="0.25">
      <c r="I2116" s="14"/>
      <c r="J2116" s="14"/>
      <c r="K2116" s="14"/>
      <c r="L2116" s="14"/>
      <c r="M2116" s="14"/>
      <c r="N2116" s="14"/>
      <c r="O2116" s="14"/>
      <c r="P2116" s="14"/>
    </row>
    <row r="2117" spans="9:16" x14ac:dyDescent="0.25">
      <c r="I2117" s="14"/>
      <c r="J2117" s="14"/>
      <c r="K2117" s="14"/>
      <c r="L2117" s="14"/>
      <c r="M2117" s="14"/>
      <c r="N2117" s="14"/>
      <c r="O2117" s="14"/>
      <c r="P2117" s="14"/>
    </row>
    <row r="2118" spans="9:16" x14ac:dyDescent="0.25">
      <c r="I2118" s="14"/>
      <c r="J2118" s="14"/>
      <c r="K2118" s="14"/>
      <c r="L2118" s="14"/>
      <c r="M2118" s="14"/>
      <c r="N2118" s="14"/>
      <c r="O2118" s="14"/>
      <c r="P2118" s="14"/>
    </row>
    <row r="2119" spans="9:16" x14ac:dyDescent="0.25">
      <c r="I2119" s="14"/>
      <c r="J2119" s="14"/>
      <c r="K2119" s="14"/>
      <c r="L2119" s="14"/>
      <c r="M2119" s="14"/>
      <c r="N2119" s="14"/>
      <c r="O2119" s="14"/>
      <c r="P2119" s="14"/>
    </row>
    <row r="2120" spans="9:16" x14ac:dyDescent="0.25">
      <c r="I2120" s="14"/>
      <c r="J2120" s="14"/>
      <c r="K2120" s="14"/>
      <c r="L2120" s="14"/>
      <c r="M2120" s="14"/>
      <c r="N2120" s="14"/>
      <c r="O2120" s="14"/>
      <c r="P2120" s="14"/>
    </row>
    <row r="2121" spans="9:16" x14ac:dyDescent="0.25">
      <c r="I2121" s="14"/>
      <c r="J2121" s="14"/>
      <c r="K2121" s="14"/>
      <c r="L2121" s="14"/>
      <c r="M2121" s="14"/>
      <c r="N2121" s="14"/>
      <c r="O2121" s="14"/>
      <c r="P2121" s="14"/>
    </row>
    <row r="2122" spans="9:16" x14ac:dyDescent="0.25">
      <c r="I2122" s="14"/>
      <c r="J2122" s="14"/>
      <c r="K2122" s="14"/>
      <c r="L2122" s="14"/>
      <c r="M2122" s="14"/>
      <c r="N2122" s="14"/>
      <c r="O2122" s="14"/>
      <c r="P2122" s="14"/>
    </row>
    <row r="2123" spans="9:16" x14ac:dyDescent="0.25">
      <c r="I2123" s="14"/>
      <c r="J2123" s="14"/>
      <c r="K2123" s="14"/>
      <c r="L2123" s="14"/>
      <c r="M2123" s="14"/>
      <c r="N2123" s="14"/>
      <c r="O2123" s="14"/>
      <c r="P2123" s="14"/>
    </row>
    <row r="2124" spans="9:16" x14ac:dyDescent="0.25">
      <c r="I2124" s="14"/>
      <c r="J2124" s="14"/>
      <c r="K2124" s="14"/>
      <c r="L2124" s="14"/>
      <c r="M2124" s="14"/>
      <c r="N2124" s="14"/>
      <c r="O2124" s="14"/>
      <c r="P2124" s="14"/>
    </row>
    <row r="2125" spans="9:16" x14ac:dyDescent="0.25">
      <c r="I2125" s="14"/>
      <c r="J2125" s="14"/>
      <c r="K2125" s="14"/>
      <c r="L2125" s="14"/>
      <c r="M2125" s="14"/>
      <c r="N2125" s="14"/>
      <c r="O2125" s="14"/>
      <c r="P2125" s="14"/>
    </row>
    <row r="2126" spans="9:16" x14ac:dyDescent="0.25">
      <c r="I2126" s="14"/>
      <c r="J2126" s="14"/>
      <c r="K2126" s="14"/>
      <c r="L2126" s="14"/>
      <c r="M2126" s="14"/>
      <c r="N2126" s="14"/>
      <c r="O2126" s="14"/>
      <c r="P2126" s="14"/>
    </row>
    <row r="2127" spans="9:16" x14ac:dyDescent="0.25">
      <c r="I2127" s="14"/>
      <c r="J2127" s="14"/>
      <c r="K2127" s="14"/>
      <c r="L2127" s="14"/>
      <c r="M2127" s="14"/>
      <c r="N2127" s="14"/>
      <c r="O2127" s="14"/>
      <c r="P2127" s="14"/>
    </row>
    <row r="2128" spans="9:16" x14ac:dyDescent="0.25">
      <c r="I2128" s="14"/>
      <c r="J2128" s="14"/>
      <c r="K2128" s="14"/>
      <c r="L2128" s="14"/>
      <c r="M2128" s="14"/>
      <c r="N2128" s="14"/>
      <c r="O2128" s="14"/>
      <c r="P2128" s="14"/>
    </row>
    <row r="2129" spans="9:16" x14ac:dyDescent="0.25">
      <c r="I2129" s="14"/>
      <c r="J2129" s="14"/>
      <c r="K2129" s="14"/>
      <c r="L2129" s="14"/>
      <c r="M2129" s="14"/>
      <c r="N2129" s="14"/>
      <c r="O2129" s="14"/>
      <c r="P2129" s="14"/>
    </row>
    <row r="2130" spans="9:16" x14ac:dyDescent="0.25">
      <c r="I2130" s="14"/>
      <c r="J2130" s="14"/>
      <c r="K2130" s="14"/>
      <c r="L2130" s="14"/>
      <c r="M2130" s="14"/>
      <c r="N2130" s="14"/>
      <c r="O2130" s="14"/>
      <c r="P2130" s="14"/>
    </row>
    <row r="2131" spans="9:16" x14ac:dyDescent="0.25">
      <c r="I2131" s="14"/>
      <c r="J2131" s="14"/>
      <c r="K2131" s="14"/>
      <c r="L2131" s="14"/>
      <c r="M2131" s="14"/>
      <c r="N2131" s="14"/>
      <c r="O2131" s="14"/>
      <c r="P2131" s="14"/>
    </row>
    <row r="2132" spans="9:16" x14ac:dyDescent="0.25">
      <c r="I2132" s="14"/>
      <c r="J2132" s="14"/>
      <c r="K2132" s="14"/>
      <c r="L2132" s="14"/>
      <c r="M2132" s="14"/>
      <c r="N2132" s="14"/>
      <c r="O2132" s="14"/>
      <c r="P2132" s="14"/>
    </row>
    <row r="2133" spans="9:16" x14ac:dyDescent="0.25">
      <c r="I2133" s="14"/>
      <c r="J2133" s="14"/>
      <c r="K2133" s="14"/>
      <c r="L2133" s="14"/>
      <c r="M2133" s="14"/>
      <c r="N2133" s="14"/>
      <c r="O2133" s="14"/>
      <c r="P2133" s="14"/>
    </row>
    <row r="2134" spans="9:16" x14ac:dyDescent="0.25">
      <c r="I2134" s="14"/>
      <c r="J2134" s="14"/>
      <c r="K2134" s="14"/>
      <c r="L2134" s="14"/>
      <c r="M2134" s="14"/>
      <c r="N2134" s="14"/>
      <c r="O2134" s="14"/>
      <c r="P2134" s="14"/>
    </row>
    <row r="2135" spans="9:16" x14ac:dyDescent="0.25">
      <c r="I2135" s="14"/>
      <c r="J2135" s="14"/>
      <c r="K2135" s="14"/>
      <c r="L2135" s="14"/>
      <c r="M2135" s="14"/>
      <c r="N2135" s="14"/>
      <c r="O2135" s="14"/>
      <c r="P2135" s="14"/>
    </row>
    <row r="2136" spans="9:16" x14ac:dyDescent="0.25">
      <c r="I2136" s="14"/>
      <c r="J2136" s="14"/>
      <c r="K2136" s="14"/>
      <c r="L2136" s="14"/>
      <c r="M2136" s="14"/>
      <c r="N2136" s="14"/>
      <c r="O2136" s="14"/>
      <c r="P2136" s="14"/>
    </row>
    <row r="2137" spans="9:16" x14ac:dyDescent="0.25">
      <c r="I2137" s="14"/>
      <c r="J2137" s="14"/>
      <c r="K2137" s="14"/>
      <c r="L2137" s="14"/>
      <c r="M2137" s="14"/>
      <c r="N2137" s="14"/>
      <c r="O2137" s="14"/>
      <c r="P2137" s="14"/>
    </row>
    <row r="2138" spans="9:16" x14ac:dyDescent="0.25">
      <c r="I2138" s="14"/>
      <c r="J2138" s="14"/>
      <c r="K2138" s="14"/>
      <c r="L2138" s="14"/>
      <c r="M2138" s="14"/>
      <c r="N2138" s="14"/>
      <c r="O2138" s="14"/>
      <c r="P2138" s="14"/>
    </row>
    <row r="2139" spans="9:16" x14ac:dyDescent="0.25">
      <c r="I2139" s="14"/>
      <c r="J2139" s="14"/>
      <c r="K2139" s="14"/>
      <c r="L2139" s="14"/>
      <c r="M2139" s="14"/>
      <c r="N2139" s="14"/>
      <c r="O2139" s="14"/>
      <c r="P2139" s="14"/>
    </row>
    <row r="2140" spans="9:16" x14ac:dyDescent="0.25">
      <c r="I2140" s="14"/>
      <c r="J2140" s="14"/>
      <c r="K2140" s="14"/>
      <c r="L2140" s="14"/>
      <c r="M2140" s="14"/>
      <c r="N2140" s="14"/>
      <c r="O2140" s="14"/>
      <c r="P2140" s="14"/>
    </row>
    <row r="2141" spans="9:16" x14ac:dyDescent="0.25">
      <c r="I2141" s="14"/>
      <c r="J2141" s="14"/>
      <c r="K2141" s="14"/>
      <c r="L2141" s="14"/>
      <c r="M2141" s="14"/>
      <c r="N2141" s="14"/>
      <c r="O2141" s="14"/>
      <c r="P2141" s="14"/>
    </row>
    <row r="2142" spans="9:16" x14ac:dyDescent="0.25">
      <c r="I2142" s="14"/>
      <c r="J2142" s="14"/>
      <c r="K2142" s="14"/>
      <c r="L2142" s="14"/>
      <c r="M2142" s="14"/>
      <c r="N2142" s="14"/>
      <c r="O2142" s="14"/>
      <c r="P2142" s="14"/>
    </row>
    <row r="2143" spans="9:16" x14ac:dyDescent="0.25">
      <c r="I2143" s="14"/>
      <c r="J2143" s="14"/>
      <c r="K2143" s="14"/>
      <c r="L2143" s="14"/>
      <c r="M2143" s="14"/>
      <c r="N2143" s="14"/>
      <c r="O2143" s="14"/>
      <c r="P2143" s="14"/>
    </row>
    <row r="2144" spans="9:16" x14ac:dyDescent="0.25">
      <c r="I2144" s="14"/>
      <c r="J2144" s="14"/>
      <c r="K2144" s="14"/>
      <c r="L2144" s="14"/>
      <c r="M2144" s="14"/>
      <c r="N2144" s="14"/>
      <c r="O2144" s="14"/>
      <c r="P2144" s="14"/>
    </row>
    <row r="2145" spans="9:16" x14ac:dyDescent="0.25">
      <c r="I2145" s="14"/>
      <c r="J2145" s="14"/>
      <c r="K2145" s="14"/>
      <c r="L2145" s="14"/>
      <c r="M2145" s="14"/>
      <c r="N2145" s="14"/>
      <c r="O2145" s="14"/>
      <c r="P2145" s="14"/>
    </row>
    <row r="2146" spans="9:16" x14ac:dyDescent="0.25">
      <c r="I2146" s="14"/>
      <c r="J2146" s="14"/>
      <c r="K2146" s="14"/>
      <c r="L2146" s="14"/>
      <c r="M2146" s="14"/>
      <c r="N2146" s="14"/>
      <c r="O2146" s="14"/>
      <c r="P2146" s="14"/>
    </row>
    <row r="2147" spans="9:16" x14ac:dyDescent="0.25">
      <c r="I2147" s="14"/>
      <c r="J2147" s="14"/>
      <c r="K2147" s="14"/>
      <c r="L2147" s="14"/>
      <c r="M2147" s="14"/>
      <c r="N2147" s="14"/>
      <c r="O2147" s="14"/>
      <c r="P2147" s="14"/>
    </row>
    <row r="2148" spans="9:16" x14ac:dyDescent="0.25">
      <c r="I2148" s="14"/>
      <c r="J2148" s="14"/>
      <c r="K2148" s="14"/>
      <c r="L2148" s="14"/>
      <c r="M2148" s="14"/>
      <c r="N2148" s="14"/>
      <c r="O2148" s="14"/>
      <c r="P2148" s="14"/>
    </row>
    <row r="2149" spans="9:16" x14ac:dyDescent="0.25">
      <c r="I2149" s="14"/>
      <c r="J2149" s="14"/>
      <c r="K2149" s="14"/>
      <c r="L2149" s="14"/>
      <c r="M2149" s="14"/>
      <c r="N2149" s="14"/>
      <c r="O2149" s="14"/>
      <c r="P2149" s="14"/>
    </row>
    <row r="2150" spans="9:16" x14ac:dyDescent="0.25">
      <c r="I2150" s="14"/>
      <c r="J2150" s="14"/>
      <c r="K2150" s="14"/>
      <c r="L2150" s="14"/>
      <c r="M2150" s="14"/>
      <c r="N2150" s="14"/>
      <c r="O2150" s="14"/>
      <c r="P2150" s="14"/>
    </row>
    <row r="2151" spans="9:16" x14ac:dyDescent="0.25">
      <c r="I2151" s="14"/>
      <c r="J2151" s="14"/>
      <c r="K2151" s="14"/>
      <c r="L2151" s="14"/>
      <c r="M2151" s="14"/>
      <c r="N2151" s="14"/>
      <c r="O2151" s="14"/>
      <c r="P2151" s="14"/>
    </row>
    <row r="2152" spans="9:16" x14ac:dyDescent="0.25">
      <c r="I2152" s="14"/>
      <c r="J2152" s="14"/>
      <c r="K2152" s="14"/>
      <c r="L2152" s="14"/>
      <c r="M2152" s="14"/>
      <c r="N2152" s="14"/>
      <c r="O2152" s="14"/>
      <c r="P2152" s="14"/>
    </row>
    <row r="2153" spans="9:16" x14ac:dyDescent="0.25">
      <c r="I2153" s="14"/>
      <c r="J2153" s="14"/>
      <c r="K2153" s="14"/>
      <c r="L2153" s="14"/>
      <c r="M2153" s="14"/>
      <c r="N2153" s="14"/>
      <c r="O2153" s="14"/>
      <c r="P2153" s="14"/>
    </row>
    <row r="2154" spans="9:16" x14ac:dyDescent="0.25">
      <c r="I2154" s="14"/>
      <c r="J2154" s="14"/>
      <c r="K2154" s="14"/>
      <c r="L2154" s="14"/>
      <c r="M2154" s="14"/>
      <c r="N2154" s="14"/>
      <c r="O2154" s="14"/>
      <c r="P2154" s="14"/>
    </row>
    <row r="2155" spans="9:16" x14ac:dyDescent="0.25">
      <c r="I2155" s="14"/>
      <c r="J2155" s="14"/>
      <c r="K2155" s="14"/>
      <c r="L2155" s="14"/>
      <c r="M2155" s="14"/>
      <c r="N2155" s="14"/>
      <c r="O2155" s="14"/>
      <c r="P2155" s="14"/>
    </row>
    <row r="2156" spans="9:16" x14ac:dyDescent="0.25">
      <c r="I2156" s="14"/>
      <c r="J2156" s="14"/>
      <c r="K2156" s="14"/>
      <c r="L2156" s="14"/>
      <c r="M2156" s="14"/>
      <c r="N2156" s="14"/>
      <c r="O2156" s="14"/>
      <c r="P2156" s="14"/>
    </row>
    <row r="2157" spans="9:16" x14ac:dyDescent="0.25">
      <c r="I2157" s="14"/>
      <c r="J2157" s="14"/>
      <c r="K2157" s="14"/>
      <c r="L2157" s="14"/>
      <c r="M2157" s="14"/>
      <c r="N2157" s="14"/>
      <c r="O2157" s="14"/>
      <c r="P2157" s="14"/>
    </row>
    <row r="2158" spans="9:16" x14ac:dyDescent="0.25">
      <c r="I2158" s="14"/>
      <c r="J2158" s="14"/>
      <c r="K2158" s="14"/>
      <c r="L2158" s="14"/>
      <c r="M2158" s="14"/>
      <c r="N2158" s="14"/>
      <c r="O2158" s="14"/>
      <c r="P2158" s="14"/>
    </row>
    <row r="2159" spans="9:16" x14ac:dyDescent="0.25">
      <c r="I2159" s="14"/>
      <c r="J2159" s="14"/>
      <c r="K2159" s="14"/>
      <c r="L2159" s="14"/>
      <c r="M2159" s="14"/>
      <c r="N2159" s="14"/>
      <c r="O2159" s="14"/>
      <c r="P2159" s="14"/>
    </row>
    <row r="2160" spans="9:16" x14ac:dyDescent="0.25">
      <c r="I2160" s="14"/>
      <c r="J2160" s="14"/>
      <c r="K2160" s="14"/>
      <c r="L2160" s="14"/>
      <c r="M2160" s="14"/>
      <c r="N2160" s="14"/>
      <c r="O2160" s="14"/>
      <c r="P2160" s="14"/>
    </row>
    <row r="2161" spans="9:16" x14ac:dyDescent="0.25">
      <c r="I2161" s="14"/>
      <c r="J2161" s="14"/>
      <c r="K2161" s="14"/>
      <c r="L2161" s="14"/>
      <c r="M2161" s="14"/>
      <c r="N2161" s="14"/>
      <c r="O2161" s="14"/>
      <c r="P2161" s="14"/>
    </row>
    <row r="2162" spans="9:16" x14ac:dyDescent="0.25">
      <c r="I2162" s="14"/>
      <c r="J2162" s="14"/>
      <c r="K2162" s="14"/>
      <c r="L2162" s="14"/>
      <c r="M2162" s="14"/>
      <c r="N2162" s="14"/>
      <c r="O2162" s="14"/>
      <c r="P2162" s="14"/>
    </row>
    <row r="2163" spans="9:16" x14ac:dyDescent="0.25">
      <c r="I2163" s="14"/>
      <c r="J2163" s="14"/>
      <c r="K2163" s="14"/>
      <c r="L2163" s="14"/>
      <c r="M2163" s="14"/>
      <c r="N2163" s="14"/>
      <c r="O2163" s="14"/>
      <c r="P2163" s="14"/>
    </row>
    <row r="2164" spans="9:16" x14ac:dyDescent="0.25">
      <c r="I2164" s="14"/>
      <c r="J2164" s="14"/>
      <c r="K2164" s="14"/>
      <c r="L2164" s="14"/>
      <c r="M2164" s="14"/>
      <c r="N2164" s="14"/>
      <c r="O2164" s="14"/>
      <c r="P2164" s="14"/>
    </row>
    <row r="2165" spans="9:16" x14ac:dyDescent="0.25">
      <c r="I2165" s="14"/>
      <c r="J2165" s="14"/>
      <c r="K2165" s="14"/>
      <c r="L2165" s="14"/>
      <c r="M2165" s="14"/>
      <c r="N2165" s="14"/>
      <c r="O2165" s="14"/>
      <c r="P2165" s="14"/>
    </row>
    <row r="2166" spans="9:16" x14ac:dyDescent="0.25">
      <c r="I2166" s="14"/>
      <c r="J2166" s="14"/>
      <c r="K2166" s="14"/>
      <c r="L2166" s="14"/>
      <c r="M2166" s="14"/>
      <c r="N2166" s="14"/>
      <c r="O2166" s="14"/>
      <c r="P2166" s="14"/>
    </row>
    <row r="2167" spans="9:16" x14ac:dyDescent="0.25">
      <c r="I2167" s="14"/>
      <c r="J2167" s="14"/>
      <c r="K2167" s="14"/>
      <c r="L2167" s="14"/>
      <c r="M2167" s="14"/>
      <c r="N2167" s="14"/>
      <c r="O2167" s="14"/>
      <c r="P2167" s="14"/>
    </row>
    <row r="2168" spans="9:16" x14ac:dyDescent="0.25">
      <c r="I2168" s="14"/>
      <c r="J2168" s="14"/>
      <c r="K2168" s="14"/>
      <c r="L2168" s="14"/>
      <c r="M2168" s="14"/>
      <c r="N2168" s="14"/>
      <c r="O2168" s="14"/>
      <c r="P2168" s="14"/>
    </row>
    <row r="2169" spans="9:16" x14ac:dyDescent="0.25">
      <c r="I2169" s="14"/>
      <c r="J2169" s="14"/>
      <c r="K2169" s="14"/>
      <c r="L2169" s="14"/>
      <c r="M2169" s="14"/>
      <c r="N2169" s="14"/>
      <c r="O2169" s="14"/>
      <c r="P2169" s="14"/>
    </row>
    <row r="2170" spans="9:16" x14ac:dyDescent="0.25">
      <c r="I2170" s="14"/>
      <c r="J2170" s="14"/>
      <c r="K2170" s="14"/>
      <c r="L2170" s="14"/>
      <c r="M2170" s="14"/>
      <c r="N2170" s="14"/>
      <c r="O2170" s="14"/>
      <c r="P2170" s="14"/>
    </row>
    <row r="2171" spans="9:16" x14ac:dyDescent="0.25">
      <c r="I2171" s="14"/>
      <c r="J2171" s="14"/>
      <c r="K2171" s="14"/>
      <c r="L2171" s="14"/>
      <c r="M2171" s="14"/>
      <c r="N2171" s="14"/>
      <c r="O2171" s="14"/>
      <c r="P2171" s="14"/>
    </row>
    <row r="2172" spans="9:16" x14ac:dyDescent="0.25">
      <c r="I2172" s="14"/>
      <c r="J2172" s="14"/>
      <c r="K2172" s="14"/>
      <c r="L2172" s="14"/>
      <c r="M2172" s="14"/>
      <c r="N2172" s="14"/>
      <c r="O2172" s="14"/>
      <c r="P2172" s="14"/>
    </row>
    <row r="2173" spans="9:16" x14ac:dyDescent="0.25">
      <c r="I2173" s="14"/>
      <c r="J2173" s="14"/>
      <c r="K2173" s="14"/>
      <c r="L2173" s="14"/>
      <c r="M2173" s="14"/>
      <c r="N2173" s="14"/>
      <c r="O2173" s="14"/>
      <c r="P2173" s="14"/>
    </row>
    <row r="2174" spans="9:16" x14ac:dyDescent="0.25">
      <c r="I2174" s="14"/>
      <c r="J2174" s="14"/>
      <c r="K2174" s="14"/>
      <c r="L2174" s="14"/>
      <c r="M2174" s="14"/>
      <c r="N2174" s="14"/>
      <c r="O2174" s="14"/>
      <c r="P2174" s="14"/>
    </row>
    <row r="2175" spans="9:16" x14ac:dyDescent="0.25">
      <c r="I2175" s="14"/>
      <c r="J2175" s="14"/>
      <c r="K2175" s="14"/>
      <c r="L2175" s="14"/>
      <c r="M2175" s="14"/>
      <c r="N2175" s="14"/>
      <c r="O2175" s="14"/>
      <c r="P2175" s="14"/>
    </row>
    <row r="2176" spans="9:16" x14ac:dyDescent="0.25">
      <c r="I2176" s="14"/>
      <c r="J2176" s="14"/>
      <c r="K2176" s="14"/>
      <c r="L2176" s="14"/>
      <c r="M2176" s="14"/>
      <c r="N2176" s="14"/>
      <c r="O2176" s="14"/>
      <c r="P2176" s="14"/>
    </row>
    <row r="2177" spans="9:16" x14ac:dyDescent="0.25">
      <c r="I2177" s="14"/>
      <c r="J2177" s="14"/>
      <c r="K2177" s="14"/>
      <c r="L2177" s="14"/>
      <c r="M2177" s="14"/>
      <c r="N2177" s="14"/>
      <c r="O2177" s="14"/>
      <c r="P2177" s="14"/>
    </row>
    <row r="2178" spans="9:16" x14ac:dyDescent="0.25">
      <c r="I2178" s="14"/>
      <c r="J2178" s="14"/>
      <c r="K2178" s="14"/>
      <c r="L2178" s="14"/>
      <c r="M2178" s="14"/>
      <c r="N2178" s="14"/>
      <c r="O2178" s="14"/>
      <c r="P2178" s="14"/>
    </row>
    <row r="2179" spans="9:16" x14ac:dyDescent="0.25">
      <c r="I2179" s="14"/>
      <c r="J2179" s="14"/>
      <c r="K2179" s="14"/>
      <c r="L2179" s="14"/>
      <c r="M2179" s="14"/>
      <c r="N2179" s="14"/>
      <c r="O2179" s="14"/>
      <c r="P2179" s="14"/>
    </row>
    <row r="2180" spans="9:16" x14ac:dyDescent="0.25">
      <c r="I2180" s="14"/>
      <c r="J2180" s="14"/>
      <c r="K2180" s="14"/>
      <c r="L2180" s="14"/>
      <c r="M2180" s="14"/>
      <c r="N2180" s="14"/>
      <c r="O2180" s="14"/>
      <c r="P2180" s="14"/>
    </row>
    <row r="2181" spans="9:16" x14ac:dyDescent="0.25">
      <c r="I2181" s="14"/>
      <c r="J2181" s="14"/>
      <c r="K2181" s="14"/>
      <c r="L2181" s="14"/>
      <c r="M2181" s="14"/>
      <c r="N2181" s="14"/>
      <c r="O2181" s="14"/>
      <c r="P2181" s="14"/>
    </row>
    <row r="2182" spans="9:16" x14ac:dyDescent="0.25">
      <c r="I2182" s="14"/>
      <c r="J2182" s="14"/>
      <c r="K2182" s="14"/>
      <c r="L2182" s="14"/>
      <c r="M2182" s="14"/>
      <c r="N2182" s="14"/>
      <c r="O2182" s="14"/>
      <c r="P2182" s="14"/>
    </row>
    <row r="2183" spans="9:16" x14ac:dyDescent="0.25">
      <c r="I2183" s="14"/>
      <c r="J2183" s="14"/>
      <c r="K2183" s="14"/>
      <c r="L2183" s="14"/>
      <c r="M2183" s="14"/>
      <c r="N2183" s="14"/>
      <c r="O2183" s="14"/>
      <c r="P2183" s="14"/>
    </row>
    <row r="2184" spans="9:16" x14ac:dyDescent="0.25">
      <c r="I2184" s="14"/>
      <c r="J2184" s="14"/>
      <c r="K2184" s="14"/>
      <c r="L2184" s="14"/>
      <c r="M2184" s="14"/>
      <c r="N2184" s="14"/>
      <c r="O2184" s="14"/>
      <c r="P2184" s="14"/>
    </row>
    <row r="2185" spans="9:16" x14ac:dyDescent="0.25">
      <c r="I2185" s="14"/>
      <c r="J2185" s="14"/>
      <c r="K2185" s="14"/>
      <c r="L2185" s="14"/>
      <c r="M2185" s="14"/>
      <c r="N2185" s="14"/>
      <c r="O2185" s="14"/>
      <c r="P2185" s="14"/>
    </row>
    <row r="2186" spans="9:16" x14ac:dyDescent="0.25">
      <c r="I2186" s="14"/>
      <c r="J2186" s="14"/>
      <c r="K2186" s="14"/>
      <c r="L2186" s="14"/>
      <c r="M2186" s="14"/>
      <c r="N2186" s="14"/>
      <c r="O2186" s="14"/>
      <c r="P2186" s="14"/>
    </row>
    <row r="2187" spans="9:16" x14ac:dyDescent="0.25">
      <c r="I2187" s="14"/>
      <c r="J2187" s="14"/>
      <c r="K2187" s="14"/>
      <c r="L2187" s="14"/>
      <c r="M2187" s="14"/>
      <c r="N2187" s="14"/>
      <c r="O2187" s="14"/>
      <c r="P2187" s="14"/>
    </row>
    <row r="2188" spans="9:16" x14ac:dyDescent="0.25">
      <c r="I2188" s="14"/>
      <c r="J2188" s="14"/>
      <c r="K2188" s="14"/>
      <c r="L2188" s="14"/>
      <c r="M2188" s="14"/>
      <c r="N2188" s="14"/>
      <c r="O2188" s="14"/>
      <c r="P2188" s="14"/>
    </row>
    <row r="2189" spans="9:16" x14ac:dyDescent="0.25">
      <c r="I2189" s="14"/>
      <c r="J2189" s="14"/>
      <c r="K2189" s="14"/>
      <c r="L2189" s="14"/>
      <c r="M2189" s="14"/>
      <c r="N2189" s="14"/>
      <c r="O2189" s="14"/>
      <c r="P2189" s="14"/>
    </row>
    <row r="2190" spans="9:16" x14ac:dyDescent="0.25">
      <c r="I2190" s="14"/>
      <c r="J2190" s="14"/>
      <c r="K2190" s="14"/>
      <c r="L2190" s="14"/>
      <c r="M2190" s="14"/>
      <c r="N2190" s="14"/>
      <c r="O2190" s="14"/>
      <c r="P2190" s="14"/>
    </row>
    <row r="2191" spans="9:16" x14ac:dyDescent="0.25">
      <c r="I2191" s="14"/>
      <c r="J2191" s="14"/>
      <c r="K2191" s="14"/>
      <c r="L2191" s="14"/>
      <c r="M2191" s="14"/>
      <c r="N2191" s="14"/>
      <c r="O2191" s="14"/>
      <c r="P2191" s="14"/>
    </row>
    <row r="2192" spans="9:16" x14ac:dyDescent="0.25">
      <c r="I2192" s="14"/>
      <c r="J2192" s="14"/>
      <c r="K2192" s="14"/>
      <c r="L2192" s="14"/>
      <c r="M2192" s="14"/>
      <c r="N2192" s="14"/>
      <c r="O2192" s="14"/>
      <c r="P2192" s="14"/>
    </row>
    <row r="2193" spans="9:16" x14ac:dyDescent="0.25">
      <c r="I2193" s="14"/>
      <c r="J2193" s="14"/>
      <c r="K2193" s="14"/>
      <c r="L2193" s="14"/>
      <c r="M2193" s="14"/>
      <c r="N2193" s="14"/>
      <c r="O2193" s="14"/>
      <c r="P2193" s="14"/>
    </row>
    <row r="2194" spans="9:16" x14ac:dyDescent="0.25">
      <c r="I2194" s="14"/>
      <c r="J2194" s="14"/>
      <c r="K2194" s="14"/>
      <c r="L2194" s="14"/>
      <c r="M2194" s="14"/>
      <c r="N2194" s="14"/>
      <c r="O2194" s="14"/>
      <c r="P2194" s="14"/>
    </row>
    <row r="2195" spans="9:16" x14ac:dyDescent="0.25">
      <c r="I2195" s="14"/>
      <c r="J2195" s="14"/>
      <c r="K2195" s="14"/>
      <c r="L2195" s="14"/>
      <c r="M2195" s="14"/>
      <c r="N2195" s="14"/>
      <c r="O2195" s="14"/>
      <c r="P2195" s="14"/>
    </row>
    <row r="2196" spans="9:16" x14ac:dyDescent="0.25">
      <c r="I2196" s="14"/>
      <c r="J2196" s="14"/>
      <c r="K2196" s="14"/>
      <c r="L2196" s="14"/>
      <c r="M2196" s="14"/>
      <c r="N2196" s="14"/>
      <c r="O2196" s="14"/>
      <c r="P2196" s="14"/>
    </row>
    <row r="2197" spans="9:16" x14ac:dyDescent="0.25">
      <c r="I2197" s="14"/>
      <c r="J2197" s="14"/>
      <c r="K2197" s="14"/>
      <c r="L2197" s="14"/>
      <c r="M2197" s="14"/>
      <c r="N2197" s="14"/>
      <c r="O2197" s="14"/>
      <c r="P2197" s="14"/>
    </row>
    <row r="2198" spans="9:16" x14ac:dyDescent="0.25">
      <c r="I2198" s="14"/>
      <c r="J2198" s="14"/>
      <c r="K2198" s="14"/>
      <c r="L2198" s="14"/>
      <c r="M2198" s="14"/>
      <c r="N2198" s="14"/>
      <c r="O2198" s="14"/>
      <c r="P2198" s="14"/>
    </row>
    <row r="2199" spans="9:16" x14ac:dyDescent="0.25">
      <c r="I2199" s="14"/>
      <c r="J2199" s="14"/>
      <c r="K2199" s="14"/>
      <c r="L2199" s="14"/>
      <c r="M2199" s="14"/>
      <c r="N2199" s="14"/>
      <c r="O2199" s="14"/>
      <c r="P2199" s="14"/>
    </row>
    <row r="2200" spans="9:16" x14ac:dyDescent="0.25">
      <c r="I2200" s="14"/>
      <c r="J2200" s="14"/>
      <c r="K2200" s="14"/>
      <c r="L2200" s="14"/>
      <c r="M2200" s="14"/>
      <c r="N2200" s="14"/>
      <c r="O2200" s="14"/>
      <c r="P2200" s="14"/>
    </row>
    <row r="2201" spans="9:16" x14ac:dyDescent="0.25">
      <c r="I2201" s="14"/>
      <c r="J2201" s="14"/>
      <c r="K2201" s="14"/>
      <c r="L2201" s="14"/>
      <c r="M2201" s="14"/>
      <c r="N2201" s="14"/>
      <c r="O2201" s="14"/>
      <c r="P2201" s="14"/>
    </row>
    <row r="2202" spans="9:16" x14ac:dyDescent="0.25">
      <c r="I2202" s="14"/>
      <c r="J2202" s="14"/>
      <c r="K2202" s="14"/>
      <c r="L2202" s="14"/>
      <c r="M2202" s="14"/>
      <c r="N2202" s="14"/>
      <c r="O2202" s="14"/>
      <c r="P2202" s="14"/>
    </row>
    <row r="2203" spans="9:16" x14ac:dyDescent="0.25">
      <c r="I2203" s="14"/>
      <c r="J2203" s="14"/>
      <c r="K2203" s="14"/>
      <c r="L2203" s="14"/>
      <c r="M2203" s="14"/>
      <c r="N2203" s="14"/>
      <c r="O2203" s="14"/>
      <c r="P2203" s="14"/>
    </row>
    <row r="2204" spans="9:16" x14ac:dyDescent="0.25">
      <c r="I2204" s="14"/>
      <c r="J2204" s="14"/>
      <c r="K2204" s="14"/>
      <c r="L2204" s="14"/>
      <c r="M2204" s="14"/>
      <c r="N2204" s="14"/>
      <c r="O2204" s="14"/>
      <c r="P2204" s="14"/>
    </row>
    <row r="2205" spans="9:16" x14ac:dyDescent="0.25">
      <c r="I2205" s="14"/>
      <c r="J2205" s="14"/>
      <c r="K2205" s="14"/>
      <c r="L2205" s="14"/>
      <c r="M2205" s="14"/>
      <c r="N2205" s="14"/>
      <c r="O2205" s="14"/>
      <c r="P2205" s="14"/>
    </row>
    <row r="2206" spans="9:16" x14ac:dyDescent="0.25">
      <c r="I2206" s="14"/>
      <c r="J2206" s="14"/>
      <c r="K2206" s="14"/>
      <c r="L2206" s="14"/>
      <c r="M2206" s="14"/>
      <c r="N2206" s="14"/>
      <c r="O2206" s="14"/>
      <c r="P2206" s="14"/>
    </row>
    <row r="2207" spans="9:16" x14ac:dyDescent="0.25">
      <c r="I2207" s="14"/>
      <c r="J2207" s="14"/>
      <c r="K2207" s="14"/>
      <c r="L2207" s="14"/>
      <c r="M2207" s="14"/>
      <c r="N2207" s="14"/>
      <c r="O2207" s="14"/>
      <c r="P2207" s="14"/>
    </row>
    <row r="2208" spans="9:16" x14ac:dyDescent="0.25">
      <c r="I2208" s="14"/>
      <c r="J2208" s="14"/>
      <c r="K2208" s="14"/>
      <c r="L2208" s="14"/>
      <c r="M2208" s="14"/>
      <c r="N2208" s="14"/>
      <c r="O2208" s="14"/>
      <c r="P2208" s="14"/>
    </row>
    <row r="2209" spans="9:16" x14ac:dyDescent="0.25">
      <c r="I2209" s="14"/>
      <c r="J2209" s="14"/>
      <c r="K2209" s="14"/>
      <c r="L2209" s="14"/>
      <c r="M2209" s="14"/>
      <c r="N2209" s="14"/>
      <c r="O2209" s="14"/>
      <c r="P2209" s="14"/>
    </row>
    <row r="2210" spans="9:16" x14ac:dyDescent="0.25">
      <c r="I2210" s="14"/>
      <c r="J2210" s="14"/>
      <c r="K2210" s="14"/>
      <c r="L2210" s="14"/>
      <c r="M2210" s="14"/>
      <c r="N2210" s="14"/>
      <c r="O2210" s="14"/>
      <c r="P2210" s="14"/>
    </row>
    <row r="2211" spans="9:16" x14ac:dyDescent="0.25">
      <c r="I2211" s="14"/>
      <c r="J2211" s="14"/>
      <c r="K2211" s="14"/>
      <c r="L2211" s="14"/>
      <c r="M2211" s="14"/>
      <c r="N2211" s="14"/>
      <c r="O2211" s="14"/>
      <c r="P2211" s="14"/>
    </row>
    <row r="2212" spans="9:16" x14ac:dyDescent="0.25">
      <c r="I2212" s="14"/>
      <c r="J2212" s="14"/>
      <c r="K2212" s="14"/>
      <c r="L2212" s="14"/>
      <c r="M2212" s="14"/>
      <c r="N2212" s="14"/>
      <c r="O2212" s="14"/>
      <c r="P2212" s="14"/>
    </row>
    <row r="2213" spans="9:16" x14ac:dyDescent="0.25">
      <c r="I2213" s="14"/>
      <c r="J2213" s="14"/>
      <c r="K2213" s="14"/>
      <c r="L2213" s="14"/>
      <c r="M2213" s="14"/>
      <c r="N2213" s="14"/>
      <c r="O2213" s="14"/>
      <c r="P2213" s="14"/>
    </row>
    <row r="2214" spans="9:16" x14ac:dyDescent="0.25">
      <c r="I2214" s="14"/>
      <c r="J2214" s="14"/>
      <c r="K2214" s="14"/>
      <c r="L2214" s="14"/>
      <c r="M2214" s="14"/>
      <c r="N2214" s="14"/>
      <c r="O2214" s="14"/>
      <c r="P2214" s="14"/>
    </row>
    <row r="2215" spans="9:16" x14ac:dyDescent="0.25">
      <c r="I2215" s="14"/>
      <c r="J2215" s="14"/>
      <c r="K2215" s="14"/>
      <c r="L2215" s="14"/>
      <c r="M2215" s="14"/>
      <c r="N2215" s="14"/>
      <c r="O2215" s="14"/>
      <c r="P2215" s="14"/>
    </row>
    <row r="2216" spans="9:16" x14ac:dyDescent="0.25">
      <c r="I2216" s="14"/>
      <c r="J2216" s="14"/>
      <c r="K2216" s="14"/>
      <c r="L2216" s="14"/>
      <c r="M2216" s="14"/>
      <c r="N2216" s="14"/>
      <c r="O2216" s="14"/>
      <c r="P2216" s="14"/>
    </row>
    <row r="2217" spans="9:16" x14ac:dyDescent="0.25">
      <c r="I2217" s="14"/>
      <c r="J2217" s="14"/>
      <c r="K2217" s="14"/>
      <c r="L2217" s="14"/>
      <c r="M2217" s="14"/>
      <c r="N2217" s="14"/>
      <c r="O2217" s="14"/>
      <c r="P2217" s="14"/>
    </row>
    <row r="2218" spans="9:16" x14ac:dyDescent="0.25">
      <c r="I2218" s="14"/>
      <c r="J2218" s="14"/>
      <c r="K2218" s="14"/>
      <c r="L2218" s="14"/>
      <c r="M2218" s="14"/>
      <c r="N2218" s="14"/>
      <c r="O2218" s="14"/>
      <c r="P2218" s="14"/>
    </row>
    <row r="2219" spans="9:16" x14ac:dyDescent="0.25">
      <c r="I2219" s="14"/>
      <c r="J2219" s="14"/>
      <c r="K2219" s="14"/>
      <c r="L2219" s="14"/>
      <c r="M2219" s="14"/>
      <c r="N2219" s="14"/>
      <c r="O2219" s="14"/>
      <c r="P2219" s="14"/>
    </row>
    <row r="2220" spans="9:16" x14ac:dyDescent="0.25">
      <c r="I2220" s="14"/>
      <c r="J2220" s="14"/>
      <c r="K2220" s="14"/>
      <c r="L2220" s="14"/>
      <c r="M2220" s="14"/>
      <c r="N2220" s="14"/>
      <c r="O2220" s="14"/>
      <c r="P2220" s="14"/>
    </row>
    <row r="2221" spans="9:16" x14ac:dyDescent="0.25">
      <c r="I2221" s="14"/>
      <c r="J2221" s="14"/>
      <c r="K2221" s="14"/>
      <c r="L2221" s="14"/>
      <c r="M2221" s="14"/>
      <c r="N2221" s="14"/>
      <c r="O2221" s="14"/>
      <c r="P2221" s="14"/>
    </row>
    <row r="2222" spans="9:16" x14ac:dyDescent="0.25">
      <c r="I2222" s="14"/>
      <c r="J2222" s="14"/>
      <c r="K2222" s="14"/>
      <c r="L2222" s="14"/>
      <c r="M2222" s="14"/>
      <c r="N2222" s="14"/>
      <c r="O2222" s="14"/>
      <c r="P2222" s="14"/>
    </row>
    <row r="2223" spans="9:16" x14ac:dyDescent="0.25">
      <c r="I2223" s="14"/>
      <c r="J2223" s="14"/>
      <c r="K2223" s="14"/>
      <c r="L2223" s="14"/>
      <c r="M2223" s="14"/>
      <c r="N2223" s="14"/>
      <c r="O2223" s="14"/>
      <c r="P2223" s="14"/>
    </row>
    <row r="2224" spans="9:16" x14ac:dyDescent="0.25">
      <c r="I2224" s="14"/>
      <c r="J2224" s="14"/>
      <c r="K2224" s="14"/>
      <c r="L2224" s="14"/>
      <c r="M2224" s="14"/>
      <c r="N2224" s="14"/>
      <c r="O2224" s="14"/>
      <c r="P2224" s="14"/>
    </row>
    <row r="2225" spans="9:16" x14ac:dyDescent="0.25">
      <c r="I2225" s="14"/>
      <c r="J2225" s="14"/>
      <c r="K2225" s="14"/>
      <c r="L2225" s="14"/>
      <c r="M2225" s="14"/>
      <c r="N2225" s="14"/>
      <c r="O2225" s="14"/>
      <c r="P2225" s="14"/>
    </row>
    <row r="2226" spans="9:16" x14ac:dyDescent="0.25">
      <c r="I2226" s="14"/>
      <c r="J2226" s="14"/>
      <c r="K2226" s="14"/>
      <c r="L2226" s="14"/>
      <c r="M2226" s="14"/>
      <c r="N2226" s="14"/>
      <c r="O2226" s="14"/>
      <c r="P2226" s="14"/>
    </row>
    <row r="2227" spans="9:16" x14ac:dyDescent="0.25">
      <c r="I2227" s="14"/>
      <c r="J2227" s="14"/>
      <c r="K2227" s="14"/>
      <c r="L2227" s="14"/>
      <c r="M2227" s="14"/>
      <c r="N2227" s="14"/>
      <c r="O2227" s="14"/>
      <c r="P2227" s="14"/>
    </row>
    <row r="2228" spans="9:16" x14ac:dyDescent="0.25">
      <c r="I2228" s="14"/>
      <c r="J2228" s="14"/>
      <c r="K2228" s="14"/>
      <c r="L2228" s="14"/>
      <c r="M2228" s="14"/>
      <c r="N2228" s="14"/>
      <c r="O2228" s="14"/>
      <c r="P2228" s="14"/>
    </row>
    <row r="2229" spans="9:16" x14ac:dyDescent="0.25">
      <c r="I2229" s="14"/>
      <c r="J2229" s="14"/>
      <c r="K2229" s="14"/>
      <c r="L2229" s="14"/>
      <c r="M2229" s="14"/>
      <c r="N2229" s="14"/>
      <c r="O2229" s="14"/>
      <c r="P2229" s="14"/>
    </row>
    <row r="2230" spans="9:16" x14ac:dyDescent="0.25">
      <c r="I2230" s="14"/>
      <c r="J2230" s="14"/>
      <c r="K2230" s="14"/>
      <c r="L2230" s="14"/>
      <c r="M2230" s="14"/>
      <c r="N2230" s="14"/>
      <c r="O2230" s="14"/>
      <c r="P2230" s="14"/>
    </row>
    <row r="2231" spans="9:16" x14ac:dyDescent="0.25">
      <c r="I2231" s="14"/>
      <c r="J2231" s="14"/>
      <c r="K2231" s="14"/>
      <c r="L2231" s="14"/>
      <c r="M2231" s="14"/>
      <c r="N2231" s="14"/>
      <c r="O2231" s="14"/>
      <c r="P2231" s="14"/>
    </row>
    <row r="2232" spans="9:16" x14ac:dyDescent="0.25">
      <c r="I2232" s="14"/>
      <c r="J2232" s="14"/>
      <c r="K2232" s="14"/>
      <c r="L2232" s="14"/>
      <c r="M2232" s="14"/>
      <c r="N2232" s="14"/>
      <c r="O2232" s="14"/>
      <c r="P2232" s="14"/>
    </row>
    <row r="2233" spans="9:16" x14ac:dyDescent="0.25">
      <c r="I2233" s="14"/>
      <c r="J2233" s="14"/>
      <c r="K2233" s="14"/>
      <c r="L2233" s="14"/>
      <c r="M2233" s="14"/>
      <c r="N2233" s="14"/>
      <c r="O2233" s="14"/>
      <c r="P2233" s="14"/>
    </row>
    <row r="2234" spans="9:16" x14ac:dyDescent="0.25">
      <c r="I2234" s="14"/>
      <c r="J2234" s="14"/>
      <c r="K2234" s="14"/>
      <c r="L2234" s="14"/>
      <c r="M2234" s="14"/>
      <c r="N2234" s="14"/>
      <c r="O2234" s="14"/>
      <c r="P2234" s="14"/>
    </row>
    <row r="2235" spans="9:16" x14ac:dyDescent="0.25">
      <c r="I2235" s="14"/>
      <c r="J2235" s="14"/>
      <c r="K2235" s="14"/>
      <c r="L2235" s="14"/>
      <c r="M2235" s="14"/>
      <c r="N2235" s="14"/>
      <c r="O2235" s="14"/>
      <c r="P2235" s="14"/>
    </row>
    <row r="2236" spans="9:16" x14ac:dyDescent="0.25">
      <c r="I2236" s="14"/>
      <c r="J2236" s="14"/>
      <c r="K2236" s="14"/>
      <c r="L2236" s="14"/>
      <c r="M2236" s="14"/>
      <c r="N2236" s="14"/>
      <c r="O2236" s="14"/>
      <c r="P2236" s="14"/>
    </row>
    <row r="2237" spans="9:16" x14ac:dyDescent="0.25">
      <c r="I2237" s="14"/>
      <c r="J2237" s="14"/>
      <c r="K2237" s="14"/>
      <c r="L2237" s="14"/>
      <c r="M2237" s="14"/>
      <c r="N2237" s="14"/>
      <c r="O2237" s="14"/>
      <c r="P2237" s="14"/>
    </row>
    <row r="2238" spans="9:16" x14ac:dyDescent="0.25">
      <c r="I2238" s="14"/>
      <c r="J2238" s="14"/>
      <c r="K2238" s="14"/>
      <c r="L2238" s="14"/>
      <c r="M2238" s="14"/>
      <c r="N2238" s="14"/>
      <c r="O2238" s="14"/>
      <c r="P2238" s="14"/>
    </row>
    <row r="2239" spans="9:16" x14ac:dyDescent="0.25">
      <c r="I2239" s="14"/>
      <c r="J2239" s="14"/>
      <c r="K2239" s="14"/>
      <c r="L2239" s="14"/>
      <c r="M2239" s="14"/>
      <c r="N2239" s="14"/>
      <c r="O2239" s="14"/>
      <c r="P2239" s="14"/>
    </row>
    <row r="2240" spans="9:16" x14ac:dyDescent="0.25">
      <c r="I2240" s="14"/>
      <c r="J2240" s="14"/>
      <c r="K2240" s="14"/>
      <c r="L2240" s="14"/>
      <c r="M2240" s="14"/>
      <c r="N2240" s="14"/>
      <c r="O2240" s="14"/>
      <c r="P2240" s="14"/>
    </row>
    <row r="2241" spans="9:16" x14ac:dyDescent="0.25">
      <c r="I2241" s="14"/>
      <c r="J2241" s="14"/>
      <c r="K2241" s="14"/>
      <c r="L2241" s="14"/>
      <c r="M2241" s="14"/>
      <c r="N2241" s="14"/>
      <c r="O2241" s="14"/>
      <c r="P2241" s="14"/>
    </row>
    <row r="2242" spans="9:16" x14ac:dyDescent="0.25">
      <c r="I2242" s="14"/>
      <c r="J2242" s="14"/>
      <c r="K2242" s="14"/>
      <c r="L2242" s="14"/>
      <c r="M2242" s="14"/>
      <c r="N2242" s="14"/>
      <c r="O2242" s="14"/>
      <c r="P2242" s="14"/>
    </row>
    <row r="2243" spans="9:16" x14ac:dyDescent="0.25">
      <c r="I2243" s="14"/>
      <c r="J2243" s="14"/>
      <c r="K2243" s="14"/>
      <c r="L2243" s="14"/>
      <c r="M2243" s="14"/>
      <c r="N2243" s="14"/>
      <c r="O2243" s="14"/>
      <c r="P2243" s="14"/>
    </row>
    <row r="2244" spans="9:16" x14ac:dyDescent="0.25">
      <c r="I2244" s="14"/>
      <c r="J2244" s="14"/>
      <c r="K2244" s="14"/>
      <c r="L2244" s="14"/>
      <c r="M2244" s="14"/>
      <c r="N2244" s="14"/>
      <c r="O2244" s="14"/>
      <c r="P2244" s="14"/>
    </row>
    <row r="2245" spans="9:16" x14ac:dyDescent="0.25">
      <c r="I2245" s="14"/>
      <c r="J2245" s="14"/>
      <c r="K2245" s="14"/>
      <c r="L2245" s="14"/>
      <c r="M2245" s="14"/>
      <c r="N2245" s="14"/>
      <c r="O2245" s="14"/>
      <c r="P2245" s="14"/>
    </row>
    <row r="2246" spans="9:16" x14ac:dyDescent="0.25">
      <c r="I2246" s="14"/>
      <c r="J2246" s="14"/>
      <c r="K2246" s="14"/>
      <c r="L2246" s="14"/>
      <c r="M2246" s="14"/>
      <c r="N2246" s="14"/>
      <c r="O2246" s="14"/>
      <c r="P2246" s="14"/>
    </row>
    <row r="2247" spans="9:16" x14ac:dyDescent="0.25">
      <c r="I2247" s="14"/>
      <c r="J2247" s="14"/>
      <c r="K2247" s="14"/>
      <c r="L2247" s="14"/>
      <c r="M2247" s="14"/>
      <c r="N2247" s="14"/>
      <c r="O2247" s="14"/>
      <c r="P2247" s="14"/>
    </row>
    <row r="2248" spans="9:16" x14ac:dyDescent="0.25">
      <c r="I2248" s="14"/>
      <c r="J2248" s="14"/>
      <c r="K2248" s="14"/>
      <c r="L2248" s="14"/>
      <c r="M2248" s="14"/>
      <c r="N2248" s="14"/>
      <c r="O2248" s="14"/>
      <c r="P2248" s="14"/>
    </row>
    <row r="2249" spans="9:16" x14ac:dyDescent="0.25">
      <c r="I2249" s="14"/>
      <c r="J2249" s="14"/>
      <c r="K2249" s="14"/>
      <c r="L2249" s="14"/>
      <c r="M2249" s="14"/>
      <c r="N2249" s="14"/>
      <c r="O2249" s="14"/>
      <c r="P2249" s="14"/>
    </row>
    <row r="2250" spans="9:16" x14ac:dyDescent="0.25">
      <c r="I2250" s="14"/>
      <c r="J2250" s="14"/>
      <c r="K2250" s="14"/>
      <c r="L2250" s="14"/>
      <c r="M2250" s="14"/>
      <c r="N2250" s="14"/>
      <c r="O2250" s="14"/>
      <c r="P2250" s="14"/>
    </row>
    <row r="2251" spans="9:16" x14ac:dyDescent="0.25">
      <c r="I2251" s="14"/>
      <c r="J2251" s="14"/>
      <c r="K2251" s="14"/>
      <c r="L2251" s="14"/>
      <c r="M2251" s="14"/>
      <c r="N2251" s="14"/>
      <c r="O2251" s="14"/>
      <c r="P2251" s="14"/>
    </row>
    <row r="2252" spans="9:16" x14ac:dyDescent="0.25">
      <c r="I2252" s="14"/>
      <c r="J2252" s="14"/>
      <c r="K2252" s="14"/>
      <c r="L2252" s="14"/>
      <c r="M2252" s="14"/>
      <c r="N2252" s="14"/>
      <c r="O2252" s="14"/>
      <c r="P2252" s="14"/>
    </row>
    <row r="2253" spans="9:16" x14ac:dyDescent="0.25">
      <c r="I2253" s="14"/>
      <c r="J2253" s="14"/>
      <c r="K2253" s="14"/>
      <c r="L2253" s="14"/>
      <c r="M2253" s="14"/>
      <c r="N2253" s="14"/>
      <c r="O2253" s="14"/>
      <c r="P2253" s="14"/>
    </row>
    <row r="2254" spans="9:16" x14ac:dyDescent="0.25">
      <c r="I2254" s="14"/>
      <c r="J2254" s="14"/>
      <c r="K2254" s="14"/>
      <c r="L2254" s="14"/>
      <c r="M2254" s="14"/>
      <c r="N2254" s="14"/>
      <c r="O2254" s="14"/>
      <c r="P2254" s="14"/>
    </row>
    <row r="2255" spans="9:16" x14ac:dyDescent="0.25">
      <c r="I2255" s="14"/>
      <c r="J2255" s="14"/>
      <c r="K2255" s="14"/>
      <c r="L2255" s="14"/>
      <c r="M2255" s="14"/>
      <c r="N2255" s="14"/>
      <c r="O2255" s="14"/>
      <c r="P2255" s="14"/>
    </row>
    <row r="2256" spans="9:16" x14ac:dyDescent="0.25">
      <c r="I2256" s="14"/>
      <c r="J2256" s="14"/>
      <c r="K2256" s="14"/>
      <c r="L2256" s="14"/>
      <c r="M2256" s="14"/>
      <c r="N2256" s="14"/>
      <c r="O2256" s="14"/>
      <c r="P2256" s="14"/>
    </row>
    <row r="2257" spans="9:16" x14ac:dyDescent="0.25">
      <c r="I2257" s="14"/>
      <c r="J2257" s="14"/>
      <c r="K2257" s="14"/>
      <c r="L2257" s="14"/>
      <c r="M2257" s="14"/>
      <c r="N2257" s="14"/>
      <c r="O2257" s="14"/>
      <c r="P2257" s="14"/>
    </row>
    <row r="2258" spans="9:16" x14ac:dyDescent="0.25">
      <c r="I2258" s="14"/>
      <c r="J2258" s="14"/>
      <c r="K2258" s="14"/>
      <c r="L2258" s="14"/>
      <c r="M2258" s="14"/>
      <c r="N2258" s="14"/>
      <c r="O2258" s="14"/>
      <c r="P2258" s="14"/>
    </row>
    <row r="2259" spans="9:16" x14ac:dyDescent="0.25">
      <c r="I2259" s="14"/>
      <c r="J2259" s="14"/>
      <c r="K2259" s="14"/>
      <c r="L2259" s="14"/>
      <c r="M2259" s="14"/>
      <c r="N2259" s="14"/>
      <c r="O2259" s="14"/>
      <c r="P2259" s="14"/>
    </row>
    <row r="2260" spans="9:16" x14ac:dyDescent="0.25">
      <c r="I2260" s="14"/>
      <c r="J2260" s="14"/>
      <c r="K2260" s="14"/>
      <c r="L2260" s="14"/>
      <c r="M2260" s="14"/>
      <c r="N2260" s="14"/>
      <c r="O2260" s="14"/>
      <c r="P2260" s="14"/>
    </row>
    <row r="2261" spans="9:16" x14ac:dyDescent="0.25">
      <c r="I2261" s="14"/>
      <c r="J2261" s="14"/>
      <c r="K2261" s="14"/>
      <c r="L2261" s="14"/>
      <c r="M2261" s="14"/>
      <c r="N2261" s="14"/>
      <c r="O2261" s="14"/>
      <c r="P2261" s="14"/>
    </row>
    <row r="2262" spans="9:16" x14ac:dyDescent="0.25">
      <c r="I2262" s="14"/>
      <c r="J2262" s="14"/>
      <c r="K2262" s="14"/>
      <c r="L2262" s="14"/>
      <c r="M2262" s="14"/>
      <c r="N2262" s="14"/>
      <c r="O2262" s="14"/>
      <c r="P2262" s="14"/>
    </row>
    <row r="2263" spans="9:16" x14ac:dyDescent="0.25">
      <c r="I2263" s="14"/>
      <c r="J2263" s="14"/>
      <c r="K2263" s="14"/>
      <c r="L2263" s="14"/>
      <c r="M2263" s="14"/>
      <c r="N2263" s="14"/>
      <c r="O2263" s="14"/>
      <c r="P2263" s="14"/>
    </row>
    <row r="2264" spans="9:16" x14ac:dyDescent="0.25">
      <c r="I2264" s="14"/>
      <c r="J2264" s="14"/>
      <c r="K2264" s="14"/>
      <c r="L2264" s="14"/>
      <c r="M2264" s="14"/>
      <c r="N2264" s="14"/>
      <c r="O2264" s="14"/>
      <c r="P2264" s="14"/>
    </row>
    <row r="2265" spans="9:16" x14ac:dyDescent="0.25">
      <c r="I2265" s="14"/>
      <c r="J2265" s="14"/>
      <c r="K2265" s="14"/>
      <c r="L2265" s="14"/>
      <c r="M2265" s="14"/>
      <c r="N2265" s="14"/>
      <c r="O2265" s="14"/>
      <c r="P2265" s="14"/>
    </row>
    <row r="2266" spans="9:16" x14ac:dyDescent="0.25">
      <c r="I2266" s="14"/>
      <c r="J2266" s="14"/>
      <c r="K2266" s="14"/>
      <c r="L2266" s="14"/>
      <c r="M2266" s="14"/>
      <c r="N2266" s="14"/>
      <c r="O2266" s="14"/>
      <c r="P2266" s="14"/>
    </row>
    <row r="2267" spans="9:16" x14ac:dyDescent="0.25">
      <c r="I2267" s="14"/>
      <c r="J2267" s="14"/>
      <c r="K2267" s="14"/>
      <c r="L2267" s="14"/>
      <c r="M2267" s="14"/>
      <c r="N2267" s="14"/>
      <c r="O2267" s="14"/>
      <c r="P2267" s="14"/>
    </row>
    <row r="2268" spans="9:16" x14ac:dyDescent="0.25">
      <c r="I2268" s="14"/>
      <c r="J2268" s="14"/>
      <c r="K2268" s="14"/>
      <c r="L2268" s="14"/>
      <c r="M2268" s="14"/>
      <c r="N2268" s="14"/>
      <c r="O2268" s="14"/>
      <c r="P2268" s="14"/>
    </row>
    <row r="2269" spans="9:16" x14ac:dyDescent="0.25">
      <c r="I2269" s="14"/>
      <c r="J2269" s="14"/>
      <c r="K2269" s="14"/>
      <c r="L2269" s="14"/>
      <c r="M2269" s="14"/>
      <c r="N2269" s="14"/>
      <c r="O2269" s="14"/>
      <c r="P2269" s="14"/>
    </row>
    <row r="2270" spans="9:16" x14ac:dyDescent="0.25">
      <c r="I2270" s="14"/>
      <c r="J2270" s="14"/>
      <c r="K2270" s="14"/>
      <c r="L2270" s="14"/>
      <c r="M2270" s="14"/>
      <c r="N2270" s="14"/>
      <c r="O2270" s="14"/>
      <c r="P2270" s="14"/>
    </row>
    <row r="2271" spans="9:16" x14ac:dyDescent="0.25">
      <c r="I2271" s="14"/>
      <c r="J2271" s="14"/>
      <c r="K2271" s="14"/>
      <c r="L2271" s="14"/>
      <c r="M2271" s="14"/>
      <c r="N2271" s="14"/>
      <c r="O2271" s="14"/>
      <c r="P2271" s="14"/>
    </row>
    <row r="2272" spans="9:16" x14ac:dyDescent="0.25">
      <c r="I2272" s="14"/>
      <c r="J2272" s="14"/>
      <c r="K2272" s="14"/>
      <c r="L2272" s="14"/>
      <c r="M2272" s="14"/>
      <c r="N2272" s="14"/>
      <c r="O2272" s="14"/>
      <c r="P2272" s="14"/>
    </row>
    <row r="2273" spans="9:16" x14ac:dyDescent="0.25">
      <c r="I2273" s="14"/>
      <c r="J2273" s="14"/>
      <c r="K2273" s="14"/>
      <c r="L2273" s="14"/>
      <c r="M2273" s="14"/>
      <c r="N2273" s="14"/>
      <c r="O2273" s="14"/>
      <c r="P2273" s="14"/>
    </row>
    <row r="2274" spans="9:16" x14ac:dyDescent="0.25">
      <c r="I2274" s="14"/>
      <c r="J2274" s="14"/>
      <c r="K2274" s="14"/>
      <c r="L2274" s="14"/>
      <c r="M2274" s="14"/>
      <c r="N2274" s="14"/>
      <c r="O2274" s="14"/>
      <c r="P2274" s="14"/>
    </row>
    <row r="2275" spans="9:16" x14ac:dyDescent="0.25">
      <c r="I2275" s="14"/>
      <c r="J2275" s="14"/>
      <c r="K2275" s="14"/>
      <c r="L2275" s="14"/>
      <c r="M2275" s="14"/>
      <c r="N2275" s="14"/>
      <c r="O2275" s="14"/>
      <c r="P2275" s="14"/>
    </row>
    <row r="2276" spans="9:16" x14ac:dyDescent="0.25">
      <c r="I2276" s="14"/>
      <c r="J2276" s="14"/>
      <c r="K2276" s="14"/>
      <c r="L2276" s="14"/>
      <c r="M2276" s="14"/>
      <c r="N2276" s="14"/>
      <c r="O2276" s="14"/>
      <c r="P2276" s="14"/>
    </row>
    <row r="2277" spans="9:16" x14ac:dyDescent="0.25">
      <c r="I2277" s="14"/>
      <c r="J2277" s="14"/>
      <c r="K2277" s="14"/>
      <c r="L2277" s="14"/>
      <c r="M2277" s="14"/>
      <c r="N2277" s="14"/>
      <c r="O2277" s="14"/>
      <c r="P2277" s="14"/>
    </row>
    <row r="2278" spans="9:16" x14ac:dyDescent="0.25">
      <c r="I2278" s="14"/>
      <c r="J2278" s="14"/>
      <c r="K2278" s="14"/>
      <c r="L2278" s="14"/>
      <c r="M2278" s="14"/>
      <c r="N2278" s="14"/>
      <c r="O2278" s="14"/>
      <c r="P2278" s="14"/>
    </row>
    <row r="2279" spans="9:16" x14ac:dyDescent="0.25">
      <c r="I2279" s="14"/>
      <c r="J2279" s="14"/>
      <c r="K2279" s="14"/>
      <c r="L2279" s="14"/>
      <c r="M2279" s="14"/>
      <c r="N2279" s="14"/>
      <c r="O2279" s="14"/>
      <c r="P2279" s="14"/>
    </row>
    <row r="2280" spans="9:16" x14ac:dyDescent="0.25">
      <c r="I2280" s="14"/>
      <c r="J2280" s="14"/>
      <c r="K2280" s="14"/>
      <c r="L2280" s="14"/>
      <c r="M2280" s="14"/>
      <c r="N2280" s="14"/>
      <c r="O2280" s="14"/>
      <c r="P2280" s="14"/>
    </row>
    <row r="2281" spans="9:16" x14ac:dyDescent="0.25">
      <c r="I2281" s="14"/>
      <c r="J2281" s="14"/>
      <c r="K2281" s="14"/>
      <c r="L2281" s="14"/>
      <c r="M2281" s="14"/>
      <c r="N2281" s="14"/>
      <c r="O2281" s="14"/>
      <c r="P2281" s="14"/>
    </row>
    <row r="2282" spans="9:16" x14ac:dyDescent="0.25">
      <c r="I2282" s="14"/>
      <c r="J2282" s="14"/>
      <c r="K2282" s="14"/>
      <c r="L2282" s="14"/>
      <c r="M2282" s="14"/>
      <c r="N2282" s="14"/>
      <c r="O2282" s="14"/>
      <c r="P2282" s="14"/>
    </row>
    <row r="2283" spans="9:16" x14ac:dyDescent="0.25">
      <c r="I2283" s="14"/>
      <c r="J2283" s="14"/>
      <c r="K2283" s="14"/>
      <c r="L2283" s="14"/>
      <c r="M2283" s="14"/>
      <c r="N2283" s="14"/>
      <c r="O2283" s="14"/>
      <c r="P2283" s="14"/>
    </row>
    <row r="2284" spans="9:16" x14ac:dyDescent="0.25">
      <c r="I2284" s="14"/>
      <c r="J2284" s="14"/>
      <c r="K2284" s="14"/>
      <c r="L2284" s="14"/>
      <c r="M2284" s="14"/>
      <c r="N2284" s="14"/>
      <c r="O2284" s="14"/>
      <c r="P2284" s="14"/>
    </row>
    <row r="2285" spans="9:16" x14ac:dyDescent="0.25">
      <c r="I2285" s="14"/>
      <c r="J2285" s="14"/>
      <c r="K2285" s="14"/>
      <c r="L2285" s="14"/>
      <c r="M2285" s="14"/>
      <c r="N2285" s="14"/>
      <c r="O2285" s="14"/>
      <c r="P2285" s="14"/>
    </row>
    <row r="2286" spans="9:16" x14ac:dyDescent="0.25">
      <c r="I2286" s="14"/>
      <c r="J2286" s="14"/>
      <c r="K2286" s="14"/>
      <c r="L2286" s="14"/>
      <c r="M2286" s="14"/>
      <c r="N2286" s="14"/>
      <c r="O2286" s="14"/>
      <c r="P2286" s="14"/>
    </row>
    <row r="2287" spans="9:16" x14ac:dyDescent="0.25">
      <c r="I2287" s="14"/>
      <c r="J2287" s="14"/>
      <c r="K2287" s="14"/>
      <c r="L2287" s="14"/>
      <c r="M2287" s="14"/>
      <c r="N2287" s="14"/>
      <c r="O2287" s="14"/>
      <c r="P2287" s="14"/>
    </row>
    <row r="2288" spans="9:16" x14ac:dyDescent="0.25">
      <c r="I2288" s="14"/>
      <c r="J2288" s="14"/>
      <c r="K2288" s="14"/>
      <c r="L2288" s="14"/>
      <c r="M2288" s="14"/>
      <c r="N2288" s="14"/>
      <c r="O2288" s="14"/>
      <c r="P2288" s="14"/>
    </row>
    <row r="2289" spans="9:16" x14ac:dyDescent="0.25">
      <c r="I2289" s="14"/>
      <c r="J2289" s="14"/>
      <c r="K2289" s="14"/>
      <c r="L2289" s="14"/>
      <c r="M2289" s="14"/>
      <c r="N2289" s="14"/>
      <c r="O2289" s="14"/>
      <c r="P2289" s="14"/>
    </row>
    <row r="2290" spans="9:16" x14ac:dyDescent="0.25">
      <c r="I2290" s="14"/>
      <c r="J2290" s="14"/>
      <c r="K2290" s="14"/>
      <c r="L2290" s="14"/>
      <c r="M2290" s="14"/>
      <c r="N2290" s="14"/>
      <c r="O2290" s="14"/>
      <c r="P2290" s="14"/>
    </row>
    <row r="2291" spans="9:16" x14ac:dyDescent="0.25">
      <c r="I2291" s="14"/>
      <c r="J2291" s="14"/>
      <c r="K2291" s="14"/>
      <c r="L2291" s="14"/>
      <c r="M2291" s="14"/>
      <c r="N2291" s="14"/>
      <c r="O2291" s="14"/>
      <c r="P2291" s="14"/>
    </row>
    <row r="2292" spans="9:16" x14ac:dyDescent="0.25">
      <c r="I2292" s="14"/>
      <c r="J2292" s="14"/>
      <c r="K2292" s="14"/>
      <c r="L2292" s="14"/>
      <c r="M2292" s="14"/>
      <c r="N2292" s="14"/>
      <c r="O2292" s="14"/>
      <c r="P2292" s="14"/>
    </row>
    <row r="2293" spans="9:16" x14ac:dyDescent="0.25">
      <c r="I2293" s="14"/>
      <c r="J2293" s="14"/>
      <c r="K2293" s="14"/>
      <c r="L2293" s="14"/>
      <c r="M2293" s="14"/>
      <c r="N2293" s="14"/>
      <c r="O2293" s="14"/>
      <c r="P2293" s="14"/>
    </row>
    <row r="2294" spans="9:16" x14ac:dyDescent="0.25">
      <c r="I2294" s="14"/>
      <c r="J2294" s="14"/>
      <c r="K2294" s="14"/>
      <c r="L2294" s="14"/>
      <c r="M2294" s="14"/>
      <c r="N2294" s="14"/>
      <c r="O2294" s="14"/>
      <c r="P2294" s="14"/>
    </row>
    <row r="2295" spans="9:16" x14ac:dyDescent="0.25">
      <c r="I2295" s="14"/>
      <c r="J2295" s="14"/>
      <c r="K2295" s="14"/>
      <c r="L2295" s="14"/>
      <c r="M2295" s="14"/>
      <c r="N2295" s="14"/>
      <c r="O2295" s="14"/>
      <c r="P2295" s="14"/>
    </row>
    <row r="2296" spans="9:16" x14ac:dyDescent="0.25">
      <c r="I2296" s="14"/>
      <c r="J2296" s="14"/>
      <c r="K2296" s="14"/>
      <c r="L2296" s="14"/>
      <c r="M2296" s="14"/>
      <c r="N2296" s="14"/>
      <c r="O2296" s="14"/>
      <c r="P2296" s="14"/>
    </row>
    <row r="2297" spans="9:16" x14ac:dyDescent="0.25">
      <c r="I2297" s="14"/>
      <c r="J2297" s="14"/>
      <c r="K2297" s="14"/>
      <c r="L2297" s="14"/>
      <c r="M2297" s="14"/>
      <c r="N2297" s="14"/>
      <c r="O2297" s="14"/>
      <c r="P2297" s="14"/>
    </row>
    <row r="2298" spans="9:16" x14ac:dyDescent="0.25">
      <c r="I2298" s="14"/>
      <c r="J2298" s="14"/>
      <c r="K2298" s="14"/>
      <c r="L2298" s="14"/>
      <c r="M2298" s="14"/>
      <c r="N2298" s="14"/>
      <c r="O2298" s="14"/>
      <c r="P2298" s="14"/>
    </row>
    <row r="2299" spans="9:16" x14ac:dyDescent="0.25">
      <c r="I2299" s="14"/>
      <c r="J2299" s="14"/>
      <c r="K2299" s="14"/>
      <c r="L2299" s="14"/>
      <c r="M2299" s="14"/>
      <c r="N2299" s="14"/>
      <c r="O2299" s="14"/>
      <c r="P2299" s="14"/>
    </row>
    <row r="2300" spans="9:16" x14ac:dyDescent="0.25">
      <c r="I2300" s="14"/>
      <c r="J2300" s="14"/>
      <c r="K2300" s="14"/>
      <c r="L2300" s="14"/>
      <c r="M2300" s="14"/>
      <c r="N2300" s="14"/>
      <c r="O2300" s="14"/>
      <c r="P2300" s="14"/>
    </row>
    <row r="2301" spans="9:16" x14ac:dyDescent="0.25">
      <c r="I2301" s="14"/>
      <c r="J2301" s="14"/>
      <c r="K2301" s="14"/>
      <c r="L2301" s="14"/>
      <c r="M2301" s="14"/>
      <c r="N2301" s="14"/>
      <c r="O2301" s="14"/>
      <c r="P2301" s="14"/>
    </row>
    <row r="2302" spans="9:16" x14ac:dyDescent="0.25">
      <c r="I2302" s="14"/>
      <c r="J2302" s="14"/>
      <c r="K2302" s="14"/>
      <c r="L2302" s="14"/>
      <c r="M2302" s="14"/>
      <c r="N2302" s="14"/>
      <c r="O2302" s="14"/>
      <c r="P2302" s="14"/>
    </row>
    <row r="2303" spans="9:16" x14ac:dyDescent="0.25">
      <c r="I2303" s="14"/>
      <c r="J2303" s="14"/>
      <c r="K2303" s="14"/>
      <c r="L2303" s="14"/>
      <c r="M2303" s="14"/>
      <c r="N2303" s="14"/>
      <c r="O2303" s="14"/>
      <c r="P2303" s="14"/>
    </row>
    <row r="2304" spans="9:16" x14ac:dyDescent="0.25">
      <c r="I2304" s="14"/>
      <c r="J2304" s="14"/>
      <c r="K2304" s="14"/>
      <c r="L2304" s="14"/>
      <c r="M2304" s="14"/>
      <c r="N2304" s="14"/>
      <c r="O2304" s="14"/>
      <c r="P2304" s="14"/>
    </row>
    <row r="2305" spans="9:16" x14ac:dyDescent="0.25">
      <c r="I2305" s="14"/>
      <c r="J2305" s="14"/>
      <c r="K2305" s="14"/>
      <c r="L2305" s="14"/>
      <c r="M2305" s="14"/>
      <c r="N2305" s="14"/>
      <c r="O2305" s="14"/>
      <c r="P2305" s="14"/>
    </row>
    <row r="2306" spans="9:16" x14ac:dyDescent="0.25">
      <c r="I2306" s="14"/>
      <c r="J2306" s="14"/>
      <c r="K2306" s="14"/>
      <c r="L2306" s="14"/>
      <c r="M2306" s="14"/>
      <c r="N2306" s="14"/>
      <c r="O2306" s="14"/>
      <c r="P2306" s="14"/>
    </row>
    <row r="2307" spans="9:16" x14ac:dyDescent="0.25">
      <c r="I2307" s="14"/>
      <c r="J2307" s="14"/>
      <c r="K2307" s="14"/>
      <c r="L2307" s="14"/>
      <c r="M2307" s="14"/>
      <c r="N2307" s="14"/>
      <c r="O2307" s="14"/>
      <c r="P2307" s="14"/>
    </row>
    <row r="2308" spans="9:16" x14ac:dyDescent="0.25">
      <c r="I2308" s="14"/>
      <c r="J2308" s="14"/>
      <c r="K2308" s="14"/>
      <c r="L2308" s="14"/>
      <c r="M2308" s="14"/>
      <c r="N2308" s="14"/>
      <c r="O2308" s="14"/>
      <c r="P2308" s="14"/>
    </row>
    <row r="2309" spans="9:16" x14ac:dyDescent="0.25">
      <c r="I2309" s="14"/>
      <c r="J2309" s="14"/>
      <c r="K2309" s="14"/>
      <c r="L2309" s="14"/>
      <c r="M2309" s="14"/>
      <c r="N2309" s="14"/>
      <c r="O2309" s="14"/>
      <c r="P2309" s="14"/>
    </row>
    <row r="2310" spans="9:16" x14ac:dyDescent="0.25">
      <c r="I2310" s="14"/>
      <c r="J2310" s="14"/>
      <c r="K2310" s="14"/>
      <c r="L2310" s="14"/>
      <c r="M2310" s="14"/>
      <c r="N2310" s="14"/>
      <c r="O2310" s="14"/>
      <c r="P2310" s="14"/>
    </row>
    <row r="2311" spans="9:16" x14ac:dyDescent="0.25">
      <c r="I2311" s="14"/>
      <c r="J2311" s="14"/>
      <c r="K2311" s="14"/>
      <c r="L2311" s="14"/>
      <c r="M2311" s="14"/>
      <c r="N2311" s="14"/>
      <c r="O2311" s="14"/>
      <c r="P2311" s="14"/>
    </row>
    <row r="2312" spans="9:16" x14ac:dyDescent="0.25">
      <c r="I2312" s="14"/>
      <c r="J2312" s="14"/>
      <c r="K2312" s="14"/>
      <c r="L2312" s="14"/>
      <c r="M2312" s="14"/>
      <c r="N2312" s="14"/>
      <c r="O2312" s="14"/>
      <c r="P2312" s="14"/>
    </row>
    <row r="2313" spans="9:16" x14ac:dyDescent="0.25">
      <c r="I2313" s="14"/>
      <c r="J2313" s="14"/>
      <c r="K2313" s="14"/>
      <c r="L2313" s="14"/>
      <c r="M2313" s="14"/>
      <c r="N2313" s="14"/>
      <c r="O2313" s="14"/>
      <c r="P2313" s="14"/>
    </row>
    <row r="2314" spans="9:16" x14ac:dyDescent="0.25">
      <c r="I2314" s="14"/>
      <c r="J2314" s="14"/>
      <c r="K2314" s="14"/>
      <c r="L2314" s="14"/>
      <c r="M2314" s="14"/>
      <c r="N2314" s="14"/>
      <c r="O2314" s="14"/>
      <c r="P2314" s="14"/>
    </row>
    <row r="2315" spans="9:16" x14ac:dyDescent="0.25">
      <c r="I2315" s="14"/>
      <c r="J2315" s="14"/>
      <c r="K2315" s="14"/>
      <c r="L2315" s="14"/>
      <c r="M2315" s="14"/>
      <c r="N2315" s="14"/>
      <c r="O2315" s="14"/>
      <c r="P2315" s="14"/>
    </row>
    <row r="2316" spans="9:16" x14ac:dyDescent="0.25">
      <c r="I2316" s="14"/>
      <c r="J2316" s="14"/>
      <c r="K2316" s="14"/>
      <c r="L2316" s="14"/>
      <c r="M2316" s="14"/>
      <c r="N2316" s="14"/>
      <c r="O2316" s="14"/>
      <c r="P2316" s="14"/>
    </row>
    <row r="2317" spans="9:16" x14ac:dyDescent="0.25">
      <c r="I2317" s="14"/>
      <c r="J2317" s="14"/>
      <c r="K2317" s="14"/>
      <c r="L2317" s="14"/>
      <c r="M2317" s="14"/>
      <c r="N2317" s="14"/>
      <c r="O2317" s="14"/>
      <c r="P2317" s="14"/>
    </row>
    <row r="2318" spans="9:16" x14ac:dyDescent="0.25">
      <c r="I2318" s="14"/>
      <c r="J2318" s="14"/>
      <c r="K2318" s="14"/>
      <c r="L2318" s="14"/>
      <c r="M2318" s="14"/>
      <c r="N2318" s="14"/>
      <c r="O2318" s="14"/>
      <c r="P2318" s="14"/>
    </row>
    <row r="2319" spans="9:16" x14ac:dyDescent="0.25">
      <c r="I2319" s="14"/>
      <c r="J2319" s="14"/>
      <c r="K2319" s="14"/>
      <c r="L2319" s="14"/>
      <c r="M2319" s="14"/>
      <c r="N2319" s="14"/>
      <c r="O2319" s="14"/>
      <c r="P2319" s="14"/>
    </row>
    <row r="2320" spans="9:16" x14ac:dyDescent="0.25">
      <c r="I2320" s="14"/>
      <c r="J2320" s="14"/>
      <c r="K2320" s="14"/>
      <c r="L2320" s="14"/>
      <c r="M2320" s="14"/>
      <c r="N2320" s="14"/>
      <c r="O2320" s="14"/>
      <c r="P2320" s="14"/>
    </row>
    <row r="2321" spans="9:16" x14ac:dyDescent="0.25">
      <c r="I2321" s="14"/>
      <c r="J2321" s="14"/>
      <c r="K2321" s="14"/>
      <c r="L2321" s="14"/>
      <c r="M2321" s="14"/>
      <c r="N2321" s="14"/>
      <c r="O2321" s="14"/>
      <c r="P2321" s="14"/>
    </row>
    <row r="2322" spans="9:16" x14ac:dyDescent="0.25">
      <c r="I2322" s="14"/>
      <c r="J2322" s="14"/>
      <c r="K2322" s="14"/>
      <c r="L2322" s="14"/>
      <c r="M2322" s="14"/>
      <c r="N2322" s="14"/>
      <c r="O2322" s="14"/>
      <c r="P2322" s="14"/>
    </row>
    <row r="2323" spans="9:16" x14ac:dyDescent="0.25">
      <c r="I2323" s="14"/>
      <c r="J2323" s="14"/>
      <c r="K2323" s="14"/>
      <c r="L2323" s="14"/>
      <c r="M2323" s="14"/>
      <c r="N2323" s="14"/>
      <c r="O2323" s="14"/>
      <c r="P2323" s="14"/>
    </row>
    <row r="2324" spans="9:16" x14ac:dyDescent="0.25">
      <c r="I2324" s="14"/>
      <c r="J2324" s="14"/>
      <c r="K2324" s="14"/>
      <c r="L2324" s="14"/>
      <c r="M2324" s="14"/>
      <c r="N2324" s="14"/>
      <c r="O2324" s="14"/>
      <c r="P2324" s="14"/>
    </row>
    <row r="2325" spans="9:16" x14ac:dyDescent="0.25">
      <c r="I2325" s="14"/>
      <c r="J2325" s="14"/>
      <c r="K2325" s="14"/>
      <c r="L2325" s="14"/>
      <c r="M2325" s="14"/>
      <c r="N2325" s="14"/>
      <c r="O2325" s="14"/>
      <c r="P2325" s="14"/>
    </row>
    <row r="2326" spans="9:16" x14ac:dyDescent="0.25">
      <c r="I2326" s="14"/>
      <c r="J2326" s="14"/>
      <c r="K2326" s="14"/>
      <c r="L2326" s="14"/>
      <c r="M2326" s="14"/>
      <c r="N2326" s="14"/>
      <c r="O2326" s="14"/>
      <c r="P2326" s="14"/>
    </row>
    <row r="2327" spans="9:16" x14ac:dyDescent="0.25">
      <c r="I2327" s="14"/>
      <c r="J2327" s="14"/>
      <c r="K2327" s="14"/>
      <c r="L2327" s="14"/>
      <c r="M2327" s="14"/>
      <c r="N2327" s="14"/>
      <c r="O2327" s="14"/>
      <c r="P2327" s="14"/>
    </row>
    <row r="2328" spans="9:16" x14ac:dyDescent="0.25">
      <c r="I2328" s="14"/>
      <c r="J2328" s="14"/>
      <c r="K2328" s="14"/>
      <c r="L2328" s="14"/>
      <c r="M2328" s="14"/>
      <c r="N2328" s="14"/>
      <c r="O2328" s="14"/>
      <c r="P2328" s="14"/>
    </row>
    <row r="2329" spans="9:16" x14ac:dyDescent="0.25">
      <c r="I2329" s="14"/>
      <c r="J2329" s="14"/>
      <c r="K2329" s="14"/>
      <c r="L2329" s="14"/>
      <c r="M2329" s="14"/>
      <c r="N2329" s="14"/>
      <c r="O2329" s="14"/>
      <c r="P2329" s="14"/>
    </row>
    <row r="2330" spans="9:16" x14ac:dyDescent="0.25">
      <c r="I2330" s="14"/>
      <c r="J2330" s="14"/>
      <c r="K2330" s="14"/>
      <c r="L2330" s="14"/>
      <c r="M2330" s="14"/>
      <c r="N2330" s="14"/>
      <c r="O2330" s="14"/>
      <c r="P2330" s="14"/>
    </row>
    <row r="2331" spans="9:16" x14ac:dyDescent="0.25">
      <c r="I2331" s="14"/>
      <c r="J2331" s="14"/>
      <c r="K2331" s="14"/>
      <c r="L2331" s="14"/>
      <c r="M2331" s="14"/>
      <c r="N2331" s="14"/>
      <c r="O2331" s="14"/>
      <c r="P2331" s="14"/>
    </row>
    <row r="2332" spans="9:16" x14ac:dyDescent="0.25">
      <c r="I2332" s="14"/>
      <c r="J2332" s="14"/>
      <c r="K2332" s="14"/>
      <c r="L2332" s="14"/>
      <c r="M2332" s="14"/>
      <c r="N2332" s="14"/>
      <c r="O2332" s="14"/>
      <c r="P2332" s="14"/>
    </row>
    <row r="2333" spans="9:16" x14ac:dyDescent="0.25">
      <c r="I2333" s="14"/>
      <c r="J2333" s="14"/>
      <c r="K2333" s="14"/>
      <c r="L2333" s="14"/>
      <c r="M2333" s="14"/>
      <c r="N2333" s="14"/>
      <c r="O2333" s="14"/>
      <c r="P2333" s="14"/>
    </row>
    <row r="2334" spans="9:16" x14ac:dyDescent="0.25">
      <c r="I2334" s="14"/>
      <c r="J2334" s="14"/>
      <c r="K2334" s="14"/>
      <c r="L2334" s="14"/>
      <c r="M2334" s="14"/>
      <c r="N2334" s="14"/>
      <c r="O2334" s="14"/>
      <c r="P2334" s="14"/>
    </row>
    <row r="2335" spans="9:16" x14ac:dyDescent="0.25">
      <c r="I2335" s="14"/>
      <c r="J2335" s="14"/>
      <c r="K2335" s="14"/>
      <c r="L2335" s="14"/>
      <c r="M2335" s="14"/>
      <c r="N2335" s="14"/>
      <c r="O2335" s="14"/>
      <c r="P2335" s="14"/>
    </row>
    <row r="2336" spans="9:16" x14ac:dyDescent="0.25">
      <c r="I2336" s="14"/>
      <c r="J2336" s="14"/>
      <c r="K2336" s="14"/>
      <c r="L2336" s="14"/>
      <c r="M2336" s="14"/>
      <c r="N2336" s="14"/>
      <c r="O2336" s="14"/>
      <c r="P2336" s="14"/>
    </row>
    <row r="2337" spans="9:16" x14ac:dyDescent="0.25">
      <c r="I2337" s="14"/>
      <c r="J2337" s="14"/>
      <c r="K2337" s="14"/>
      <c r="L2337" s="14"/>
      <c r="M2337" s="14"/>
      <c r="N2337" s="14"/>
      <c r="O2337" s="14"/>
      <c r="P2337" s="14"/>
    </row>
    <row r="2338" spans="9:16" x14ac:dyDescent="0.25">
      <c r="I2338" s="14"/>
      <c r="J2338" s="14"/>
      <c r="K2338" s="14"/>
      <c r="L2338" s="14"/>
      <c r="M2338" s="14"/>
      <c r="N2338" s="14"/>
      <c r="O2338" s="14"/>
      <c r="P2338" s="14"/>
    </row>
    <row r="2339" spans="9:16" x14ac:dyDescent="0.25">
      <c r="I2339" s="14"/>
      <c r="J2339" s="14"/>
      <c r="K2339" s="14"/>
      <c r="L2339" s="14"/>
      <c r="M2339" s="14"/>
      <c r="N2339" s="14"/>
      <c r="O2339" s="14"/>
      <c r="P2339" s="14"/>
    </row>
    <row r="2340" spans="9:16" x14ac:dyDescent="0.25">
      <c r="I2340" s="14"/>
      <c r="J2340" s="14"/>
      <c r="K2340" s="14"/>
      <c r="L2340" s="14"/>
      <c r="M2340" s="14"/>
      <c r="N2340" s="14"/>
      <c r="O2340" s="14"/>
      <c r="P2340" s="14"/>
    </row>
    <row r="2341" spans="9:16" x14ac:dyDescent="0.25">
      <c r="I2341" s="14"/>
      <c r="J2341" s="14"/>
      <c r="K2341" s="14"/>
      <c r="L2341" s="14"/>
      <c r="M2341" s="14"/>
      <c r="N2341" s="14"/>
      <c r="O2341" s="14"/>
      <c r="P2341" s="14"/>
    </row>
    <row r="2342" spans="9:16" x14ac:dyDescent="0.25">
      <c r="I2342" s="14"/>
      <c r="J2342" s="14"/>
      <c r="K2342" s="14"/>
      <c r="L2342" s="14"/>
      <c r="M2342" s="14"/>
      <c r="N2342" s="14"/>
      <c r="O2342" s="14"/>
      <c r="P2342" s="14"/>
    </row>
    <row r="2343" spans="9:16" x14ac:dyDescent="0.25">
      <c r="I2343" s="14"/>
      <c r="J2343" s="14"/>
      <c r="K2343" s="14"/>
      <c r="L2343" s="14"/>
      <c r="M2343" s="14"/>
      <c r="N2343" s="14"/>
      <c r="O2343" s="14"/>
      <c r="P2343" s="14"/>
    </row>
    <row r="2344" spans="9:16" x14ac:dyDescent="0.25">
      <c r="I2344" s="14"/>
      <c r="J2344" s="14"/>
      <c r="K2344" s="14"/>
      <c r="L2344" s="14"/>
      <c r="M2344" s="14"/>
      <c r="N2344" s="14"/>
      <c r="O2344" s="14"/>
      <c r="P2344" s="14"/>
    </row>
    <row r="2345" spans="9:16" x14ac:dyDescent="0.25">
      <c r="I2345" s="14"/>
      <c r="J2345" s="14"/>
      <c r="K2345" s="14"/>
      <c r="L2345" s="14"/>
      <c r="M2345" s="14"/>
      <c r="N2345" s="14"/>
      <c r="O2345" s="14"/>
      <c r="P2345" s="14"/>
    </row>
    <row r="2346" spans="9:16" x14ac:dyDescent="0.25">
      <c r="I2346" s="14"/>
      <c r="J2346" s="14"/>
      <c r="K2346" s="14"/>
      <c r="L2346" s="14"/>
      <c r="M2346" s="14"/>
      <c r="N2346" s="14"/>
      <c r="O2346" s="14"/>
      <c r="P2346" s="14"/>
    </row>
    <row r="2347" spans="9:16" x14ac:dyDescent="0.25">
      <c r="I2347" s="14"/>
      <c r="J2347" s="14"/>
      <c r="K2347" s="14"/>
      <c r="L2347" s="14"/>
      <c r="M2347" s="14"/>
      <c r="N2347" s="14"/>
      <c r="O2347" s="14"/>
      <c r="P2347" s="14"/>
    </row>
    <row r="2348" spans="9:16" x14ac:dyDescent="0.25">
      <c r="I2348" s="14"/>
      <c r="J2348" s="14"/>
      <c r="K2348" s="14"/>
      <c r="L2348" s="14"/>
      <c r="M2348" s="14"/>
      <c r="N2348" s="14"/>
      <c r="O2348" s="14"/>
      <c r="P2348" s="14"/>
    </row>
    <row r="2349" spans="9:16" x14ac:dyDescent="0.25">
      <c r="I2349" s="14"/>
      <c r="J2349" s="14"/>
      <c r="K2349" s="14"/>
      <c r="L2349" s="14"/>
      <c r="M2349" s="14"/>
      <c r="N2349" s="14"/>
      <c r="O2349" s="14"/>
      <c r="P2349" s="14"/>
    </row>
    <row r="2350" spans="9:16" x14ac:dyDescent="0.25">
      <c r="I2350" s="14"/>
      <c r="J2350" s="14"/>
      <c r="K2350" s="14"/>
      <c r="L2350" s="14"/>
      <c r="M2350" s="14"/>
      <c r="N2350" s="14"/>
      <c r="O2350" s="14"/>
      <c r="P2350" s="14"/>
    </row>
    <row r="2351" spans="9:16" x14ac:dyDescent="0.25">
      <c r="I2351" s="14"/>
      <c r="J2351" s="14"/>
      <c r="K2351" s="14"/>
      <c r="L2351" s="14"/>
      <c r="M2351" s="14"/>
      <c r="N2351" s="14"/>
      <c r="O2351" s="14"/>
      <c r="P2351" s="14"/>
    </row>
    <row r="2352" spans="9:16" x14ac:dyDescent="0.25">
      <c r="I2352" s="14"/>
      <c r="J2352" s="14"/>
      <c r="K2352" s="14"/>
      <c r="L2352" s="14"/>
      <c r="M2352" s="14"/>
      <c r="N2352" s="14"/>
      <c r="O2352" s="14"/>
      <c r="P2352" s="14"/>
    </row>
    <row r="2353" spans="9:16" x14ac:dyDescent="0.25">
      <c r="I2353" s="14"/>
      <c r="J2353" s="14"/>
      <c r="K2353" s="14"/>
      <c r="L2353" s="14"/>
      <c r="M2353" s="14"/>
      <c r="N2353" s="14"/>
      <c r="O2353" s="14"/>
      <c r="P2353" s="14"/>
    </row>
    <row r="2354" spans="9:16" x14ac:dyDescent="0.25">
      <c r="I2354" s="14"/>
      <c r="J2354" s="14"/>
      <c r="K2354" s="14"/>
      <c r="L2354" s="14"/>
      <c r="M2354" s="14"/>
      <c r="N2354" s="14"/>
      <c r="O2354" s="14"/>
      <c r="P2354" s="14"/>
    </row>
    <row r="2355" spans="9:16" x14ac:dyDescent="0.25">
      <c r="I2355" s="14"/>
      <c r="J2355" s="14"/>
      <c r="K2355" s="14"/>
      <c r="L2355" s="14"/>
      <c r="M2355" s="14"/>
      <c r="N2355" s="14"/>
      <c r="O2355" s="14"/>
      <c r="P2355" s="14"/>
    </row>
    <row r="2356" spans="9:16" x14ac:dyDescent="0.25">
      <c r="I2356" s="14"/>
      <c r="J2356" s="14"/>
      <c r="K2356" s="14"/>
      <c r="L2356" s="14"/>
      <c r="M2356" s="14"/>
      <c r="N2356" s="14"/>
      <c r="O2356" s="14"/>
      <c r="P2356" s="14"/>
    </row>
    <row r="2357" spans="9:16" x14ac:dyDescent="0.25">
      <c r="I2357" s="14"/>
      <c r="J2357" s="14"/>
      <c r="K2357" s="14"/>
      <c r="L2357" s="14"/>
      <c r="M2357" s="14"/>
      <c r="N2357" s="14"/>
      <c r="O2357" s="14"/>
      <c r="P2357" s="14"/>
    </row>
    <row r="2358" spans="9:16" x14ac:dyDescent="0.25">
      <c r="I2358" s="14"/>
      <c r="J2358" s="14"/>
      <c r="K2358" s="14"/>
      <c r="L2358" s="14"/>
      <c r="M2358" s="14"/>
      <c r="N2358" s="14"/>
      <c r="O2358" s="14"/>
      <c r="P2358" s="14"/>
    </row>
    <row r="2359" spans="9:16" x14ac:dyDescent="0.25">
      <c r="I2359" s="14"/>
      <c r="J2359" s="14"/>
      <c r="K2359" s="14"/>
      <c r="L2359" s="14"/>
      <c r="M2359" s="14"/>
      <c r="N2359" s="14"/>
      <c r="O2359" s="14"/>
      <c r="P2359" s="14"/>
    </row>
    <row r="2360" spans="9:16" x14ac:dyDescent="0.25">
      <c r="I2360" s="14"/>
      <c r="J2360" s="14"/>
      <c r="K2360" s="14"/>
      <c r="L2360" s="14"/>
      <c r="M2360" s="14"/>
      <c r="N2360" s="14"/>
      <c r="O2360" s="14"/>
      <c r="P2360" s="14"/>
    </row>
    <row r="2361" spans="9:16" x14ac:dyDescent="0.25">
      <c r="I2361" s="14"/>
      <c r="J2361" s="14"/>
      <c r="K2361" s="14"/>
      <c r="L2361" s="14"/>
      <c r="M2361" s="14"/>
      <c r="N2361" s="14"/>
      <c r="O2361" s="14"/>
      <c r="P2361" s="14"/>
    </row>
    <row r="2362" spans="9:16" x14ac:dyDescent="0.25">
      <c r="I2362" s="14"/>
      <c r="J2362" s="14"/>
      <c r="K2362" s="14"/>
      <c r="L2362" s="14"/>
      <c r="M2362" s="14"/>
      <c r="N2362" s="14"/>
      <c r="O2362" s="14"/>
      <c r="P2362" s="14"/>
    </row>
    <row r="2363" spans="9:16" x14ac:dyDescent="0.25">
      <c r="I2363" s="14"/>
      <c r="J2363" s="14"/>
      <c r="K2363" s="14"/>
      <c r="L2363" s="14"/>
      <c r="M2363" s="14"/>
      <c r="N2363" s="14"/>
      <c r="O2363" s="14"/>
      <c r="P2363" s="14"/>
    </row>
    <row r="2364" spans="9:16" x14ac:dyDescent="0.25">
      <c r="I2364" s="14"/>
      <c r="J2364" s="14"/>
      <c r="K2364" s="14"/>
      <c r="L2364" s="14"/>
      <c r="M2364" s="14"/>
      <c r="N2364" s="14"/>
      <c r="O2364" s="14"/>
      <c r="P2364" s="14"/>
    </row>
    <row r="2365" spans="9:16" x14ac:dyDescent="0.25">
      <c r="I2365" s="14"/>
      <c r="J2365" s="14"/>
      <c r="K2365" s="14"/>
      <c r="L2365" s="14"/>
      <c r="M2365" s="14"/>
      <c r="N2365" s="14"/>
      <c r="O2365" s="14"/>
      <c r="P2365" s="14"/>
    </row>
    <row r="2366" spans="9:16" x14ac:dyDescent="0.25">
      <c r="I2366" s="14"/>
      <c r="J2366" s="14"/>
      <c r="K2366" s="14"/>
      <c r="L2366" s="14"/>
      <c r="M2366" s="14"/>
      <c r="N2366" s="14"/>
      <c r="O2366" s="14"/>
      <c r="P2366" s="14"/>
    </row>
    <row r="2367" spans="9:16" x14ac:dyDescent="0.25">
      <c r="I2367" s="14"/>
      <c r="J2367" s="14"/>
      <c r="K2367" s="14"/>
      <c r="L2367" s="14"/>
      <c r="M2367" s="14"/>
      <c r="N2367" s="14"/>
      <c r="O2367" s="14"/>
      <c r="P2367" s="14"/>
    </row>
    <row r="2368" spans="9:16" x14ac:dyDescent="0.25">
      <c r="I2368" s="14"/>
      <c r="J2368" s="14"/>
      <c r="K2368" s="14"/>
      <c r="L2368" s="14"/>
      <c r="M2368" s="14"/>
      <c r="N2368" s="14"/>
      <c r="O2368" s="14"/>
      <c r="P2368" s="14"/>
    </row>
    <row r="2369" spans="9:16" x14ac:dyDescent="0.25">
      <c r="I2369" s="14"/>
      <c r="J2369" s="14"/>
      <c r="K2369" s="14"/>
      <c r="L2369" s="14"/>
      <c r="M2369" s="14"/>
      <c r="N2369" s="14"/>
      <c r="O2369" s="14"/>
      <c r="P2369" s="14"/>
    </row>
    <row r="2370" spans="9:16" x14ac:dyDescent="0.25">
      <c r="I2370" s="14"/>
      <c r="J2370" s="14"/>
      <c r="K2370" s="14"/>
      <c r="L2370" s="14"/>
      <c r="M2370" s="14"/>
      <c r="N2370" s="14"/>
      <c r="O2370" s="14"/>
      <c r="P2370" s="14"/>
    </row>
    <row r="2371" spans="9:16" x14ac:dyDescent="0.25">
      <c r="I2371" s="14"/>
      <c r="J2371" s="14"/>
      <c r="K2371" s="14"/>
      <c r="L2371" s="14"/>
      <c r="M2371" s="14"/>
      <c r="N2371" s="14"/>
      <c r="O2371" s="14"/>
      <c r="P2371" s="14"/>
    </row>
    <row r="2372" spans="9:16" x14ac:dyDescent="0.25">
      <c r="I2372" s="14"/>
      <c r="J2372" s="14"/>
      <c r="K2372" s="14"/>
      <c r="L2372" s="14"/>
      <c r="M2372" s="14"/>
      <c r="N2372" s="14"/>
      <c r="O2372" s="14"/>
      <c r="P2372" s="14"/>
    </row>
    <row r="2373" spans="9:16" x14ac:dyDescent="0.25">
      <c r="I2373" s="14"/>
      <c r="J2373" s="14"/>
      <c r="K2373" s="14"/>
      <c r="L2373" s="14"/>
      <c r="M2373" s="14"/>
      <c r="N2373" s="14"/>
      <c r="O2373" s="14"/>
      <c r="P2373" s="14"/>
    </row>
    <row r="2374" spans="9:16" x14ac:dyDescent="0.25">
      <c r="I2374" s="14"/>
      <c r="J2374" s="14"/>
      <c r="K2374" s="14"/>
      <c r="L2374" s="14"/>
      <c r="M2374" s="14"/>
      <c r="N2374" s="14"/>
      <c r="O2374" s="14"/>
      <c r="P2374" s="14"/>
    </row>
    <row r="2375" spans="9:16" x14ac:dyDescent="0.25">
      <c r="I2375" s="14"/>
      <c r="J2375" s="14"/>
      <c r="K2375" s="14"/>
      <c r="L2375" s="14"/>
      <c r="M2375" s="14"/>
      <c r="N2375" s="14"/>
      <c r="O2375" s="14"/>
      <c r="P2375" s="14"/>
    </row>
    <row r="2376" spans="9:16" x14ac:dyDescent="0.25">
      <c r="I2376" s="14"/>
      <c r="J2376" s="14"/>
      <c r="K2376" s="14"/>
      <c r="L2376" s="14"/>
      <c r="M2376" s="14"/>
      <c r="N2376" s="14"/>
      <c r="O2376" s="14"/>
      <c r="P2376" s="14"/>
    </row>
    <row r="2377" spans="9:16" x14ac:dyDescent="0.25">
      <c r="I2377" s="14"/>
      <c r="J2377" s="14"/>
      <c r="K2377" s="14"/>
      <c r="L2377" s="14"/>
      <c r="M2377" s="14"/>
      <c r="N2377" s="14"/>
      <c r="O2377" s="14"/>
      <c r="P2377" s="14"/>
    </row>
    <row r="2378" spans="9:16" x14ac:dyDescent="0.25">
      <c r="I2378" s="14"/>
      <c r="J2378" s="14"/>
      <c r="K2378" s="14"/>
      <c r="L2378" s="14"/>
      <c r="M2378" s="14"/>
      <c r="N2378" s="14"/>
      <c r="O2378" s="14"/>
      <c r="P2378" s="14"/>
    </row>
    <row r="2379" spans="9:16" x14ac:dyDescent="0.25">
      <c r="I2379" s="14"/>
      <c r="J2379" s="14"/>
      <c r="K2379" s="14"/>
      <c r="L2379" s="14"/>
      <c r="M2379" s="14"/>
      <c r="N2379" s="14"/>
      <c r="O2379" s="14"/>
      <c r="P2379" s="14"/>
    </row>
    <row r="2380" spans="9:16" x14ac:dyDescent="0.25">
      <c r="I2380" s="14"/>
      <c r="J2380" s="14"/>
      <c r="K2380" s="14"/>
      <c r="L2380" s="14"/>
      <c r="M2380" s="14"/>
      <c r="N2380" s="14"/>
      <c r="O2380" s="14"/>
      <c r="P2380" s="14"/>
    </row>
    <row r="2381" spans="9:16" x14ac:dyDescent="0.25">
      <c r="I2381" s="14"/>
      <c r="J2381" s="14"/>
      <c r="K2381" s="14"/>
      <c r="L2381" s="14"/>
      <c r="M2381" s="14"/>
      <c r="N2381" s="14"/>
      <c r="O2381" s="14"/>
      <c r="P2381" s="14"/>
    </row>
    <row r="2382" spans="9:16" x14ac:dyDescent="0.25">
      <c r="I2382" s="14"/>
      <c r="J2382" s="14"/>
      <c r="K2382" s="14"/>
      <c r="L2382" s="14"/>
      <c r="M2382" s="14"/>
      <c r="N2382" s="14"/>
      <c r="O2382" s="14"/>
      <c r="P2382" s="14"/>
    </row>
    <row r="2383" spans="9:16" x14ac:dyDescent="0.25">
      <c r="I2383" s="14"/>
      <c r="J2383" s="14"/>
      <c r="K2383" s="14"/>
      <c r="L2383" s="14"/>
      <c r="M2383" s="14"/>
      <c r="N2383" s="14"/>
      <c r="O2383" s="14"/>
      <c r="P2383" s="14"/>
    </row>
    <row r="2384" spans="9:16" x14ac:dyDescent="0.25">
      <c r="I2384" s="14"/>
      <c r="J2384" s="14"/>
      <c r="K2384" s="14"/>
      <c r="L2384" s="14"/>
      <c r="M2384" s="14"/>
      <c r="N2384" s="14"/>
      <c r="O2384" s="14"/>
      <c r="P2384" s="14"/>
    </row>
    <row r="2385" spans="9:16" x14ac:dyDescent="0.25">
      <c r="I2385" s="14"/>
      <c r="J2385" s="14"/>
      <c r="K2385" s="14"/>
      <c r="L2385" s="14"/>
      <c r="M2385" s="14"/>
      <c r="N2385" s="14"/>
      <c r="O2385" s="14"/>
      <c r="P2385" s="14"/>
    </row>
    <row r="2386" spans="9:16" x14ac:dyDescent="0.25">
      <c r="I2386" s="14"/>
      <c r="J2386" s="14"/>
      <c r="K2386" s="14"/>
      <c r="L2386" s="14"/>
      <c r="M2386" s="14"/>
      <c r="N2386" s="14"/>
      <c r="O2386" s="14"/>
      <c r="P2386" s="14"/>
    </row>
    <row r="2387" spans="9:16" x14ac:dyDescent="0.25">
      <c r="I2387" s="14"/>
      <c r="J2387" s="14"/>
      <c r="K2387" s="14"/>
      <c r="L2387" s="14"/>
      <c r="M2387" s="14"/>
      <c r="N2387" s="14"/>
      <c r="O2387" s="14"/>
      <c r="P2387" s="14"/>
    </row>
    <row r="2388" spans="9:16" x14ac:dyDescent="0.25">
      <c r="I2388" s="14"/>
      <c r="J2388" s="14"/>
      <c r="K2388" s="14"/>
      <c r="L2388" s="14"/>
      <c r="M2388" s="14"/>
      <c r="N2388" s="14"/>
      <c r="O2388" s="14"/>
      <c r="P2388" s="14"/>
    </row>
    <row r="2389" spans="9:16" x14ac:dyDescent="0.25">
      <c r="I2389" s="14"/>
      <c r="J2389" s="14"/>
      <c r="K2389" s="14"/>
      <c r="L2389" s="14"/>
      <c r="M2389" s="14"/>
      <c r="N2389" s="14"/>
      <c r="O2389" s="14"/>
      <c r="P2389" s="14"/>
    </row>
    <row r="2390" spans="9:16" x14ac:dyDescent="0.25">
      <c r="I2390" s="14"/>
      <c r="J2390" s="14"/>
      <c r="K2390" s="14"/>
      <c r="L2390" s="14"/>
      <c r="M2390" s="14"/>
      <c r="N2390" s="14"/>
      <c r="O2390" s="14"/>
      <c r="P2390" s="14"/>
    </row>
    <row r="2391" spans="9:16" x14ac:dyDescent="0.25">
      <c r="I2391" s="14"/>
      <c r="J2391" s="14"/>
      <c r="K2391" s="14"/>
      <c r="L2391" s="14"/>
      <c r="M2391" s="14"/>
      <c r="N2391" s="14"/>
      <c r="O2391" s="14"/>
      <c r="P2391" s="14"/>
    </row>
    <row r="2392" spans="9:16" x14ac:dyDescent="0.25">
      <c r="I2392" s="14"/>
      <c r="J2392" s="14"/>
      <c r="K2392" s="14"/>
      <c r="L2392" s="14"/>
      <c r="M2392" s="14"/>
      <c r="N2392" s="14"/>
      <c r="O2392" s="14"/>
      <c r="P2392" s="14"/>
    </row>
    <row r="2393" spans="9:16" x14ac:dyDescent="0.25">
      <c r="I2393" s="14"/>
      <c r="J2393" s="14"/>
      <c r="K2393" s="14"/>
      <c r="L2393" s="14"/>
      <c r="M2393" s="14"/>
      <c r="N2393" s="14"/>
      <c r="O2393" s="14"/>
      <c r="P2393" s="14"/>
    </row>
    <row r="2394" spans="9:16" x14ac:dyDescent="0.25">
      <c r="I2394" s="14"/>
      <c r="J2394" s="14"/>
      <c r="K2394" s="14"/>
      <c r="L2394" s="14"/>
      <c r="M2394" s="14"/>
      <c r="N2394" s="14"/>
      <c r="O2394" s="14"/>
      <c r="P2394" s="14"/>
    </row>
    <row r="2395" spans="9:16" x14ac:dyDescent="0.25">
      <c r="I2395" s="14"/>
      <c r="J2395" s="14"/>
      <c r="K2395" s="14"/>
      <c r="L2395" s="14"/>
      <c r="M2395" s="14"/>
      <c r="N2395" s="14"/>
      <c r="O2395" s="14"/>
      <c r="P2395" s="14"/>
    </row>
    <row r="2396" spans="9:16" x14ac:dyDescent="0.25">
      <c r="I2396" s="14"/>
      <c r="J2396" s="14"/>
      <c r="K2396" s="14"/>
      <c r="L2396" s="14"/>
      <c r="M2396" s="14"/>
      <c r="N2396" s="14"/>
      <c r="O2396" s="14"/>
      <c r="P2396" s="14"/>
    </row>
    <row r="2397" spans="9:16" x14ac:dyDescent="0.25">
      <c r="I2397" s="14"/>
      <c r="J2397" s="14"/>
      <c r="K2397" s="14"/>
      <c r="L2397" s="14"/>
      <c r="M2397" s="14"/>
      <c r="N2397" s="14"/>
      <c r="O2397" s="14"/>
      <c r="P2397" s="14"/>
    </row>
    <row r="2398" spans="9:16" x14ac:dyDescent="0.25">
      <c r="I2398" s="14"/>
      <c r="J2398" s="14"/>
      <c r="K2398" s="14"/>
      <c r="L2398" s="14"/>
      <c r="M2398" s="14"/>
      <c r="N2398" s="14"/>
      <c r="O2398" s="14"/>
      <c r="P2398" s="14"/>
    </row>
    <row r="2399" spans="9:16" x14ac:dyDescent="0.25">
      <c r="I2399" s="14"/>
      <c r="J2399" s="14"/>
      <c r="K2399" s="14"/>
      <c r="L2399" s="14"/>
      <c r="M2399" s="14"/>
      <c r="N2399" s="14"/>
      <c r="O2399" s="14"/>
      <c r="P2399" s="14"/>
    </row>
    <row r="2400" spans="9:16" x14ac:dyDescent="0.25">
      <c r="I2400" s="14"/>
      <c r="J2400" s="14"/>
      <c r="K2400" s="14"/>
      <c r="L2400" s="14"/>
      <c r="M2400" s="14"/>
      <c r="N2400" s="14"/>
      <c r="O2400" s="14"/>
      <c r="P2400" s="14"/>
    </row>
    <row r="2401" spans="9:16" x14ac:dyDescent="0.25">
      <c r="I2401" s="14"/>
      <c r="J2401" s="14"/>
      <c r="K2401" s="14"/>
      <c r="L2401" s="14"/>
      <c r="M2401" s="14"/>
      <c r="N2401" s="14"/>
      <c r="O2401" s="14"/>
      <c r="P2401" s="14"/>
    </row>
    <row r="2402" spans="9:16" x14ac:dyDescent="0.25">
      <c r="I2402" s="14"/>
      <c r="J2402" s="14"/>
      <c r="K2402" s="14"/>
      <c r="L2402" s="14"/>
      <c r="M2402" s="14"/>
      <c r="N2402" s="14"/>
      <c r="O2402" s="14"/>
      <c r="P2402" s="14"/>
    </row>
    <row r="2403" spans="9:16" x14ac:dyDescent="0.25">
      <c r="I2403" s="14"/>
      <c r="J2403" s="14"/>
      <c r="K2403" s="14"/>
      <c r="L2403" s="14"/>
      <c r="M2403" s="14"/>
      <c r="N2403" s="14"/>
      <c r="O2403" s="14"/>
      <c r="P2403" s="14"/>
    </row>
    <row r="2404" spans="9:16" x14ac:dyDescent="0.25">
      <c r="I2404" s="14"/>
      <c r="J2404" s="14"/>
      <c r="K2404" s="14"/>
      <c r="L2404" s="14"/>
      <c r="M2404" s="14"/>
      <c r="N2404" s="14"/>
      <c r="O2404" s="14"/>
      <c r="P2404" s="14"/>
    </row>
    <row r="2405" spans="9:16" x14ac:dyDescent="0.25">
      <c r="I2405" s="14"/>
      <c r="J2405" s="14"/>
      <c r="K2405" s="14"/>
      <c r="L2405" s="14"/>
      <c r="M2405" s="14"/>
      <c r="N2405" s="14"/>
      <c r="O2405" s="14"/>
      <c r="P2405" s="14"/>
    </row>
    <row r="2406" spans="9:16" x14ac:dyDescent="0.25">
      <c r="I2406" s="14"/>
      <c r="J2406" s="14"/>
      <c r="K2406" s="14"/>
      <c r="L2406" s="14"/>
      <c r="M2406" s="14"/>
      <c r="N2406" s="14"/>
      <c r="O2406" s="14"/>
      <c r="P2406" s="14"/>
    </row>
    <row r="2407" spans="9:16" x14ac:dyDescent="0.25">
      <c r="I2407" s="14"/>
      <c r="J2407" s="14"/>
      <c r="K2407" s="14"/>
      <c r="L2407" s="14"/>
      <c r="M2407" s="14"/>
      <c r="N2407" s="14"/>
      <c r="O2407" s="14"/>
      <c r="P2407" s="14"/>
    </row>
    <row r="2408" spans="9:16" x14ac:dyDescent="0.25">
      <c r="I2408" s="14"/>
      <c r="J2408" s="14"/>
      <c r="K2408" s="14"/>
      <c r="L2408" s="14"/>
      <c r="M2408" s="14"/>
      <c r="N2408" s="14"/>
      <c r="O2408" s="14"/>
      <c r="P2408" s="14"/>
    </row>
    <row r="2409" spans="9:16" x14ac:dyDescent="0.25">
      <c r="I2409" s="14"/>
      <c r="J2409" s="14"/>
      <c r="K2409" s="14"/>
      <c r="L2409" s="14"/>
      <c r="M2409" s="14"/>
      <c r="N2409" s="14"/>
      <c r="O2409" s="14"/>
      <c r="P2409" s="14"/>
    </row>
    <row r="2410" spans="9:16" x14ac:dyDescent="0.25">
      <c r="I2410" s="14"/>
      <c r="J2410" s="14"/>
      <c r="K2410" s="14"/>
      <c r="L2410" s="14"/>
      <c r="M2410" s="14"/>
      <c r="N2410" s="14"/>
      <c r="O2410" s="14"/>
      <c r="P2410" s="14"/>
    </row>
    <row r="2411" spans="9:16" x14ac:dyDescent="0.25">
      <c r="I2411" s="14"/>
      <c r="J2411" s="14"/>
      <c r="K2411" s="14"/>
      <c r="L2411" s="14"/>
      <c r="M2411" s="14"/>
      <c r="N2411" s="14"/>
      <c r="O2411" s="14"/>
      <c r="P2411" s="14"/>
    </row>
    <row r="2412" spans="9:16" x14ac:dyDescent="0.25">
      <c r="I2412" s="14"/>
      <c r="J2412" s="14"/>
      <c r="K2412" s="14"/>
      <c r="L2412" s="14"/>
      <c r="M2412" s="14"/>
      <c r="N2412" s="14"/>
      <c r="O2412" s="14"/>
      <c r="P2412" s="14"/>
    </row>
    <row r="2413" spans="9:16" x14ac:dyDescent="0.25">
      <c r="I2413" s="14"/>
      <c r="J2413" s="14"/>
      <c r="K2413" s="14"/>
      <c r="L2413" s="14"/>
      <c r="M2413" s="14"/>
      <c r="N2413" s="14"/>
      <c r="O2413" s="14"/>
      <c r="P2413" s="14"/>
    </row>
    <row r="2414" spans="9:16" x14ac:dyDescent="0.25">
      <c r="I2414" s="14"/>
      <c r="J2414" s="14"/>
      <c r="K2414" s="14"/>
      <c r="L2414" s="14"/>
      <c r="M2414" s="14"/>
      <c r="N2414" s="14"/>
      <c r="O2414" s="14"/>
      <c r="P2414" s="14"/>
    </row>
    <row r="2415" spans="9:16" x14ac:dyDescent="0.25">
      <c r="I2415" s="14"/>
      <c r="J2415" s="14"/>
      <c r="K2415" s="14"/>
      <c r="L2415" s="14"/>
      <c r="M2415" s="14"/>
      <c r="N2415" s="14"/>
      <c r="O2415" s="14"/>
      <c r="P2415" s="14"/>
    </row>
    <row r="2416" spans="9:16" x14ac:dyDescent="0.25">
      <c r="I2416" s="14"/>
      <c r="J2416" s="14"/>
      <c r="K2416" s="14"/>
      <c r="L2416" s="14"/>
      <c r="M2416" s="14"/>
      <c r="N2416" s="14"/>
      <c r="O2416" s="14"/>
      <c r="P2416" s="14"/>
    </row>
    <row r="2417" spans="9:16" x14ac:dyDescent="0.25">
      <c r="I2417" s="14"/>
      <c r="J2417" s="14"/>
      <c r="K2417" s="14"/>
      <c r="L2417" s="14"/>
      <c r="M2417" s="14"/>
      <c r="N2417" s="14"/>
      <c r="O2417" s="14"/>
      <c r="P2417" s="14"/>
    </row>
    <row r="2418" spans="9:16" x14ac:dyDescent="0.25">
      <c r="I2418" s="14"/>
      <c r="J2418" s="14"/>
      <c r="K2418" s="14"/>
      <c r="L2418" s="14"/>
      <c r="M2418" s="14"/>
      <c r="N2418" s="14"/>
      <c r="O2418" s="14"/>
      <c r="P2418" s="14"/>
    </row>
    <row r="2419" spans="9:16" x14ac:dyDescent="0.25">
      <c r="I2419" s="14"/>
      <c r="J2419" s="14"/>
      <c r="K2419" s="14"/>
      <c r="L2419" s="14"/>
      <c r="M2419" s="14"/>
      <c r="N2419" s="14"/>
      <c r="O2419" s="14"/>
      <c r="P2419" s="14"/>
    </row>
    <row r="2420" spans="9:16" x14ac:dyDescent="0.25">
      <c r="I2420" s="14"/>
      <c r="J2420" s="14"/>
      <c r="K2420" s="14"/>
      <c r="L2420" s="14"/>
      <c r="M2420" s="14"/>
      <c r="N2420" s="14"/>
      <c r="O2420" s="14"/>
      <c r="P2420" s="14"/>
    </row>
    <row r="2421" spans="9:16" x14ac:dyDescent="0.25">
      <c r="I2421" s="14"/>
      <c r="J2421" s="14"/>
      <c r="K2421" s="14"/>
      <c r="L2421" s="14"/>
      <c r="M2421" s="14"/>
      <c r="N2421" s="14"/>
      <c r="O2421" s="14"/>
      <c r="P2421" s="14"/>
    </row>
    <row r="2422" spans="9:16" x14ac:dyDescent="0.25">
      <c r="I2422" s="14"/>
      <c r="J2422" s="14"/>
      <c r="K2422" s="14"/>
      <c r="L2422" s="14"/>
      <c r="M2422" s="14"/>
      <c r="N2422" s="14"/>
      <c r="O2422" s="14"/>
      <c r="P2422" s="14"/>
    </row>
    <row r="2423" spans="9:16" x14ac:dyDescent="0.25">
      <c r="I2423" s="14"/>
      <c r="J2423" s="14"/>
      <c r="K2423" s="14"/>
      <c r="L2423" s="14"/>
      <c r="M2423" s="14"/>
      <c r="N2423" s="14"/>
      <c r="O2423" s="14"/>
      <c r="P2423" s="14"/>
    </row>
    <row r="2424" spans="9:16" x14ac:dyDescent="0.25">
      <c r="I2424" s="14"/>
      <c r="J2424" s="14"/>
      <c r="K2424" s="14"/>
      <c r="L2424" s="14"/>
      <c r="M2424" s="14"/>
      <c r="N2424" s="14"/>
      <c r="O2424" s="14"/>
      <c r="P2424" s="14"/>
    </row>
    <row r="2425" spans="9:16" x14ac:dyDescent="0.25">
      <c r="I2425" s="14"/>
      <c r="J2425" s="14"/>
      <c r="K2425" s="14"/>
      <c r="L2425" s="14"/>
      <c r="M2425" s="14"/>
      <c r="N2425" s="14"/>
      <c r="O2425" s="14"/>
      <c r="P2425" s="14"/>
    </row>
    <row r="2426" spans="9:16" x14ac:dyDescent="0.25">
      <c r="I2426" s="14"/>
      <c r="J2426" s="14"/>
      <c r="K2426" s="14"/>
      <c r="L2426" s="14"/>
      <c r="M2426" s="14"/>
      <c r="N2426" s="14"/>
      <c r="O2426" s="14"/>
      <c r="P2426" s="14"/>
    </row>
    <row r="2427" spans="9:16" x14ac:dyDescent="0.25">
      <c r="I2427" s="14"/>
      <c r="J2427" s="14"/>
      <c r="K2427" s="14"/>
      <c r="L2427" s="14"/>
      <c r="M2427" s="14"/>
      <c r="N2427" s="14"/>
      <c r="O2427" s="14"/>
      <c r="P2427" s="14"/>
    </row>
    <row r="2428" spans="9:16" x14ac:dyDescent="0.25">
      <c r="I2428" s="14"/>
      <c r="J2428" s="14"/>
      <c r="K2428" s="14"/>
      <c r="L2428" s="14"/>
      <c r="M2428" s="14"/>
      <c r="N2428" s="14"/>
      <c r="O2428" s="14"/>
      <c r="P2428" s="14"/>
    </row>
    <row r="2429" spans="9:16" x14ac:dyDescent="0.25">
      <c r="I2429" s="14"/>
      <c r="J2429" s="14"/>
      <c r="K2429" s="14"/>
      <c r="L2429" s="14"/>
      <c r="M2429" s="14"/>
      <c r="N2429" s="14"/>
      <c r="O2429" s="14"/>
      <c r="P2429" s="14"/>
    </row>
    <row r="2430" spans="9:16" x14ac:dyDescent="0.25">
      <c r="I2430" s="14"/>
      <c r="J2430" s="14"/>
      <c r="K2430" s="14"/>
      <c r="L2430" s="14"/>
      <c r="M2430" s="14"/>
      <c r="N2430" s="14"/>
      <c r="O2430" s="14"/>
      <c r="P2430" s="14"/>
    </row>
    <row r="2431" spans="9:16" x14ac:dyDescent="0.25">
      <c r="I2431" s="14"/>
      <c r="J2431" s="14"/>
      <c r="K2431" s="14"/>
      <c r="L2431" s="14"/>
      <c r="M2431" s="14"/>
      <c r="N2431" s="14"/>
      <c r="O2431" s="14"/>
      <c r="P2431" s="14"/>
    </row>
    <row r="2432" spans="9:16" x14ac:dyDescent="0.25">
      <c r="I2432" s="14"/>
      <c r="J2432" s="14"/>
      <c r="K2432" s="14"/>
      <c r="L2432" s="14"/>
      <c r="M2432" s="14"/>
      <c r="N2432" s="14"/>
      <c r="O2432" s="14"/>
      <c r="P2432" s="14"/>
    </row>
    <row r="2433" spans="9:16" x14ac:dyDescent="0.25">
      <c r="I2433" s="14"/>
      <c r="J2433" s="14"/>
      <c r="K2433" s="14"/>
      <c r="L2433" s="14"/>
      <c r="M2433" s="14"/>
      <c r="N2433" s="14"/>
      <c r="O2433" s="14"/>
      <c r="P2433" s="14"/>
    </row>
    <row r="2434" spans="9:16" x14ac:dyDescent="0.25">
      <c r="I2434" s="14"/>
      <c r="J2434" s="14"/>
      <c r="K2434" s="14"/>
      <c r="L2434" s="14"/>
      <c r="M2434" s="14"/>
      <c r="N2434" s="14"/>
      <c r="O2434" s="14"/>
      <c r="P2434" s="14"/>
    </row>
    <row r="2435" spans="9:16" x14ac:dyDescent="0.25">
      <c r="I2435" s="14"/>
      <c r="J2435" s="14"/>
      <c r="K2435" s="14"/>
      <c r="L2435" s="14"/>
      <c r="M2435" s="14"/>
      <c r="N2435" s="14"/>
      <c r="O2435" s="14"/>
      <c r="P2435" s="14"/>
    </row>
    <row r="2436" spans="9:16" x14ac:dyDescent="0.25">
      <c r="I2436" s="14"/>
      <c r="J2436" s="14"/>
      <c r="K2436" s="14"/>
      <c r="L2436" s="14"/>
      <c r="M2436" s="14"/>
      <c r="N2436" s="14"/>
      <c r="O2436" s="14"/>
      <c r="P2436" s="14"/>
    </row>
    <row r="2437" spans="9:16" x14ac:dyDescent="0.25">
      <c r="I2437" s="14"/>
      <c r="J2437" s="14"/>
      <c r="K2437" s="14"/>
      <c r="L2437" s="14"/>
      <c r="M2437" s="14"/>
      <c r="N2437" s="14"/>
      <c r="O2437" s="14"/>
      <c r="P2437" s="14"/>
    </row>
    <row r="2438" spans="9:16" x14ac:dyDescent="0.25">
      <c r="I2438" s="14"/>
      <c r="J2438" s="14"/>
      <c r="K2438" s="14"/>
      <c r="L2438" s="14"/>
      <c r="M2438" s="14"/>
      <c r="N2438" s="14"/>
      <c r="O2438" s="14"/>
      <c r="P2438" s="14"/>
    </row>
    <row r="2439" spans="9:16" x14ac:dyDescent="0.25">
      <c r="I2439" s="14"/>
      <c r="J2439" s="14"/>
      <c r="K2439" s="14"/>
      <c r="L2439" s="14"/>
      <c r="M2439" s="14"/>
      <c r="N2439" s="14"/>
      <c r="O2439" s="14"/>
      <c r="P2439" s="14"/>
    </row>
    <row r="2440" spans="9:16" x14ac:dyDescent="0.25">
      <c r="I2440" s="14"/>
      <c r="J2440" s="14"/>
      <c r="K2440" s="14"/>
      <c r="L2440" s="14"/>
      <c r="M2440" s="14"/>
      <c r="N2440" s="14"/>
      <c r="O2440" s="14"/>
      <c r="P2440" s="14"/>
    </row>
    <row r="2441" spans="9:16" x14ac:dyDescent="0.25">
      <c r="I2441" s="14"/>
      <c r="J2441" s="14"/>
      <c r="K2441" s="14"/>
      <c r="L2441" s="14"/>
      <c r="M2441" s="14"/>
      <c r="N2441" s="14"/>
      <c r="O2441" s="14"/>
      <c r="P2441" s="14"/>
    </row>
    <row r="2442" spans="9:16" x14ac:dyDescent="0.25">
      <c r="I2442" s="14"/>
      <c r="J2442" s="14"/>
      <c r="K2442" s="14"/>
      <c r="L2442" s="14"/>
      <c r="M2442" s="14"/>
      <c r="N2442" s="14"/>
      <c r="O2442" s="14"/>
      <c r="P2442" s="14"/>
    </row>
    <row r="2443" spans="9:16" x14ac:dyDescent="0.25">
      <c r="I2443" s="14"/>
      <c r="J2443" s="14"/>
      <c r="K2443" s="14"/>
      <c r="L2443" s="14"/>
      <c r="M2443" s="14"/>
      <c r="N2443" s="14"/>
      <c r="O2443" s="14"/>
      <c r="P2443" s="14"/>
    </row>
    <row r="2444" spans="9:16" x14ac:dyDescent="0.25">
      <c r="I2444" s="14"/>
      <c r="J2444" s="14"/>
      <c r="K2444" s="14"/>
      <c r="L2444" s="14"/>
      <c r="M2444" s="14"/>
      <c r="N2444" s="14"/>
      <c r="O2444" s="14"/>
      <c r="P2444" s="14"/>
    </row>
    <row r="2445" spans="9:16" x14ac:dyDescent="0.25">
      <c r="I2445" s="14"/>
      <c r="J2445" s="14"/>
      <c r="K2445" s="14"/>
      <c r="L2445" s="14"/>
      <c r="M2445" s="14"/>
      <c r="N2445" s="14"/>
      <c r="O2445" s="14"/>
      <c r="P2445" s="14"/>
    </row>
    <row r="2446" spans="9:16" x14ac:dyDescent="0.25">
      <c r="I2446" s="14"/>
      <c r="J2446" s="14"/>
      <c r="K2446" s="14"/>
      <c r="L2446" s="14"/>
      <c r="M2446" s="14"/>
      <c r="N2446" s="14"/>
      <c r="O2446" s="14"/>
      <c r="P2446" s="14"/>
    </row>
    <row r="2447" spans="9:16" x14ac:dyDescent="0.25">
      <c r="I2447" s="14"/>
      <c r="J2447" s="14"/>
      <c r="K2447" s="14"/>
      <c r="L2447" s="14"/>
      <c r="M2447" s="14"/>
      <c r="N2447" s="14"/>
      <c r="O2447" s="14"/>
      <c r="P2447" s="14"/>
    </row>
    <row r="2448" spans="9:16" x14ac:dyDescent="0.25">
      <c r="I2448" s="14"/>
      <c r="J2448" s="14"/>
      <c r="K2448" s="14"/>
      <c r="L2448" s="14"/>
      <c r="M2448" s="14"/>
      <c r="N2448" s="14"/>
      <c r="O2448" s="14"/>
      <c r="P2448" s="14"/>
    </row>
    <row r="2449" spans="9:16" x14ac:dyDescent="0.25">
      <c r="I2449" s="14"/>
      <c r="J2449" s="14"/>
      <c r="K2449" s="14"/>
      <c r="L2449" s="14"/>
      <c r="M2449" s="14"/>
      <c r="N2449" s="14"/>
      <c r="O2449" s="14"/>
      <c r="P2449" s="14"/>
    </row>
    <row r="2450" spans="9:16" x14ac:dyDescent="0.25">
      <c r="I2450" s="14"/>
      <c r="J2450" s="14"/>
      <c r="K2450" s="14"/>
      <c r="L2450" s="14"/>
      <c r="M2450" s="14"/>
      <c r="N2450" s="14"/>
      <c r="O2450" s="14"/>
      <c r="P2450" s="14"/>
    </row>
    <row r="2451" spans="9:16" x14ac:dyDescent="0.25">
      <c r="I2451" s="14"/>
      <c r="J2451" s="14"/>
      <c r="K2451" s="14"/>
      <c r="L2451" s="14"/>
      <c r="M2451" s="14"/>
      <c r="N2451" s="14"/>
      <c r="O2451" s="14"/>
      <c r="P2451" s="14"/>
    </row>
    <row r="2452" spans="9:16" x14ac:dyDescent="0.25">
      <c r="I2452" s="14"/>
      <c r="J2452" s="14"/>
      <c r="K2452" s="14"/>
      <c r="L2452" s="14"/>
      <c r="M2452" s="14"/>
      <c r="N2452" s="14"/>
      <c r="O2452" s="14"/>
      <c r="P2452" s="14"/>
    </row>
    <row r="2453" spans="9:16" x14ac:dyDescent="0.25">
      <c r="I2453" s="14"/>
      <c r="J2453" s="14"/>
      <c r="K2453" s="14"/>
      <c r="L2453" s="14"/>
      <c r="M2453" s="14"/>
      <c r="N2453" s="14"/>
      <c r="O2453" s="14"/>
      <c r="P2453" s="14"/>
    </row>
    <row r="2454" spans="9:16" x14ac:dyDescent="0.25">
      <c r="I2454" s="14"/>
      <c r="J2454" s="14"/>
      <c r="K2454" s="14"/>
      <c r="L2454" s="14"/>
      <c r="M2454" s="14"/>
      <c r="N2454" s="14"/>
      <c r="O2454" s="14"/>
      <c r="P2454" s="14"/>
    </row>
    <row r="2455" spans="9:16" x14ac:dyDescent="0.25">
      <c r="I2455" s="14"/>
      <c r="J2455" s="14"/>
      <c r="K2455" s="14"/>
      <c r="L2455" s="14"/>
      <c r="M2455" s="14"/>
      <c r="N2455" s="14"/>
      <c r="O2455" s="14"/>
      <c r="P2455" s="14"/>
    </row>
    <row r="2456" spans="9:16" x14ac:dyDescent="0.25">
      <c r="I2456" s="14"/>
      <c r="J2456" s="14"/>
      <c r="K2456" s="14"/>
      <c r="L2456" s="14"/>
      <c r="M2456" s="14"/>
      <c r="N2456" s="14"/>
      <c r="O2456" s="14"/>
      <c r="P2456" s="14"/>
    </row>
    <row r="2457" spans="9:16" x14ac:dyDescent="0.25">
      <c r="I2457" s="14"/>
      <c r="J2457" s="14"/>
      <c r="K2457" s="14"/>
      <c r="L2457" s="14"/>
      <c r="M2457" s="14"/>
      <c r="N2457" s="14"/>
      <c r="O2457" s="14"/>
      <c r="P2457" s="14"/>
    </row>
    <row r="2458" spans="9:16" x14ac:dyDescent="0.25">
      <c r="I2458" s="14"/>
      <c r="J2458" s="14"/>
      <c r="K2458" s="14"/>
      <c r="L2458" s="14"/>
      <c r="M2458" s="14"/>
      <c r="N2458" s="14"/>
      <c r="O2458" s="14"/>
      <c r="P2458" s="14"/>
    </row>
    <row r="2459" spans="9:16" x14ac:dyDescent="0.25">
      <c r="I2459" s="14"/>
      <c r="J2459" s="14"/>
      <c r="K2459" s="14"/>
      <c r="L2459" s="14"/>
      <c r="M2459" s="14"/>
      <c r="N2459" s="14"/>
      <c r="O2459" s="14"/>
      <c r="P2459" s="14"/>
    </row>
    <row r="2460" spans="9:16" x14ac:dyDescent="0.25">
      <c r="I2460" s="14"/>
      <c r="J2460" s="14"/>
      <c r="K2460" s="14"/>
      <c r="L2460" s="14"/>
      <c r="M2460" s="14"/>
      <c r="N2460" s="14"/>
      <c r="O2460" s="14"/>
      <c r="P2460" s="14"/>
    </row>
    <row r="2461" spans="9:16" x14ac:dyDescent="0.25">
      <c r="I2461" s="14"/>
      <c r="J2461" s="14"/>
      <c r="K2461" s="14"/>
      <c r="L2461" s="14"/>
      <c r="M2461" s="14"/>
      <c r="N2461" s="14"/>
      <c r="O2461" s="14"/>
      <c r="P2461" s="14"/>
    </row>
    <row r="2462" spans="9:16" x14ac:dyDescent="0.25">
      <c r="I2462" s="14"/>
      <c r="J2462" s="14"/>
      <c r="K2462" s="14"/>
      <c r="L2462" s="14"/>
      <c r="M2462" s="14"/>
      <c r="N2462" s="14"/>
      <c r="O2462" s="14"/>
      <c r="P2462" s="14"/>
    </row>
    <row r="2463" spans="9:16" x14ac:dyDescent="0.25">
      <c r="I2463" s="14"/>
      <c r="J2463" s="14"/>
      <c r="K2463" s="14"/>
      <c r="L2463" s="14"/>
      <c r="M2463" s="14"/>
      <c r="N2463" s="14"/>
      <c r="O2463" s="14"/>
      <c r="P2463" s="14"/>
    </row>
    <row r="2464" spans="9:16" x14ac:dyDescent="0.25">
      <c r="I2464" s="14"/>
      <c r="J2464" s="14"/>
      <c r="K2464" s="14"/>
      <c r="L2464" s="14"/>
      <c r="M2464" s="14"/>
      <c r="N2464" s="14"/>
      <c r="O2464" s="14"/>
      <c r="P2464" s="14"/>
    </row>
    <row r="2465" spans="9:16" x14ac:dyDescent="0.25">
      <c r="I2465" s="14"/>
      <c r="J2465" s="14"/>
      <c r="K2465" s="14"/>
      <c r="L2465" s="14"/>
      <c r="M2465" s="14"/>
      <c r="N2465" s="14"/>
      <c r="O2465" s="14"/>
      <c r="P2465" s="14"/>
    </row>
    <row r="2466" spans="9:16" x14ac:dyDescent="0.25">
      <c r="I2466" s="14"/>
      <c r="J2466" s="14"/>
      <c r="K2466" s="14"/>
      <c r="L2466" s="14"/>
      <c r="M2466" s="14"/>
      <c r="N2466" s="14"/>
      <c r="O2466" s="14"/>
      <c r="P2466" s="14"/>
    </row>
    <row r="2467" spans="9:16" x14ac:dyDescent="0.25">
      <c r="I2467" s="14"/>
      <c r="J2467" s="14"/>
      <c r="K2467" s="14"/>
      <c r="L2467" s="14"/>
      <c r="M2467" s="14"/>
      <c r="N2467" s="14"/>
      <c r="O2467" s="14"/>
      <c r="P2467" s="14"/>
    </row>
    <row r="2468" spans="9:16" x14ac:dyDescent="0.25">
      <c r="I2468" s="14"/>
      <c r="J2468" s="14"/>
      <c r="K2468" s="14"/>
      <c r="L2468" s="14"/>
      <c r="M2468" s="14"/>
      <c r="N2468" s="14"/>
      <c r="O2468" s="14"/>
      <c r="P2468" s="14"/>
    </row>
    <row r="2469" spans="9:16" x14ac:dyDescent="0.25">
      <c r="I2469" s="14"/>
      <c r="J2469" s="14"/>
      <c r="K2469" s="14"/>
      <c r="L2469" s="14"/>
      <c r="M2469" s="14"/>
      <c r="N2469" s="14"/>
      <c r="O2469" s="14"/>
      <c r="P2469" s="14"/>
    </row>
    <row r="2470" spans="9:16" x14ac:dyDescent="0.25">
      <c r="I2470" s="14"/>
      <c r="J2470" s="14"/>
      <c r="K2470" s="14"/>
      <c r="L2470" s="14"/>
      <c r="M2470" s="14"/>
      <c r="N2470" s="14"/>
      <c r="O2470" s="14"/>
      <c r="P2470" s="14"/>
    </row>
    <row r="2471" spans="9:16" x14ac:dyDescent="0.25">
      <c r="I2471" s="14"/>
      <c r="J2471" s="14"/>
      <c r="K2471" s="14"/>
      <c r="L2471" s="14"/>
      <c r="M2471" s="14"/>
      <c r="N2471" s="14"/>
      <c r="O2471" s="14"/>
      <c r="P2471" s="14"/>
    </row>
    <row r="2472" spans="9:16" x14ac:dyDescent="0.25">
      <c r="I2472" s="14"/>
      <c r="J2472" s="14"/>
      <c r="K2472" s="14"/>
      <c r="L2472" s="14"/>
      <c r="M2472" s="14"/>
      <c r="N2472" s="14"/>
      <c r="O2472" s="14"/>
      <c r="P2472" s="14"/>
    </row>
    <row r="2473" spans="9:16" x14ac:dyDescent="0.25">
      <c r="I2473" s="14"/>
      <c r="J2473" s="14"/>
      <c r="K2473" s="14"/>
      <c r="L2473" s="14"/>
      <c r="M2473" s="14"/>
      <c r="N2473" s="14"/>
      <c r="O2473" s="14"/>
      <c r="P2473" s="14"/>
    </row>
    <row r="2474" spans="9:16" x14ac:dyDescent="0.25">
      <c r="I2474" s="14"/>
      <c r="J2474" s="14"/>
      <c r="K2474" s="14"/>
      <c r="L2474" s="14"/>
      <c r="M2474" s="14"/>
      <c r="N2474" s="14"/>
      <c r="O2474" s="14"/>
      <c r="P2474" s="14"/>
    </row>
    <row r="2475" spans="9:16" x14ac:dyDescent="0.25">
      <c r="I2475" s="14"/>
      <c r="J2475" s="14"/>
      <c r="K2475" s="14"/>
      <c r="L2475" s="14"/>
      <c r="M2475" s="14"/>
      <c r="N2475" s="14"/>
      <c r="O2475" s="14"/>
      <c r="P2475" s="14"/>
    </row>
    <row r="2476" spans="9:16" x14ac:dyDescent="0.25">
      <c r="I2476" s="14"/>
      <c r="J2476" s="14"/>
      <c r="K2476" s="14"/>
      <c r="L2476" s="14"/>
      <c r="M2476" s="14"/>
      <c r="N2476" s="14"/>
      <c r="O2476" s="14"/>
      <c r="P2476" s="14"/>
    </row>
    <row r="2477" spans="9:16" x14ac:dyDescent="0.25">
      <c r="I2477" s="14"/>
      <c r="J2477" s="14"/>
      <c r="K2477" s="14"/>
      <c r="L2477" s="14"/>
      <c r="M2477" s="14"/>
      <c r="N2477" s="14"/>
      <c r="O2477" s="14"/>
      <c r="P2477" s="14"/>
    </row>
    <row r="2478" spans="9:16" x14ac:dyDescent="0.25">
      <c r="I2478" s="14"/>
      <c r="J2478" s="14"/>
      <c r="K2478" s="14"/>
      <c r="L2478" s="14"/>
      <c r="M2478" s="14"/>
      <c r="N2478" s="14"/>
      <c r="O2478" s="14"/>
      <c r="P2478" s="14"/>
    </row>
    <row r="2479" spans="9:16" x14ac:dyDescent="0.25">
      <c r="I2479" s="14"/>
      <c r="J2479" s="14"/>
      <c r="K2479" s="14"/>
      <c r="L2479" s="14"/>
      <c r="M2479" s="14"/>
      <c r="N2479" s="14"/>
      <c r="O2479" s="14"/>
      <c r="P2479" s="14"/>
    </row>
    <row r="2480" spans="9:16" x14ac:dyDescent="0.25">
      <c r="I2480" s="14"/>
      <c r="J2480" s="14"/>
      <c r="K2480" s="14"/>
      <c r="L2480" s="14"/>
      <c r="M2480" s="14"/>
      <c r="N2480" s="14"/>
      <c r="O2480" s="14"/>
      <c r="P2480" s="14"/>
    </row>
    <row r="2481" spans="9:16" x14ac:dyDescent="0.25">
      <c r="I2481" s="14"/>
      <c r="J2481" s="14"/>
      <c r="K2481" s="14"/>
      <c r="L2481" s="14"/>
      <c r="M2481" s="14"/>
      <c r="N2481" s="14"/>
      <c r="O2481" s="14"/>
      <c r="P2481" s="14"/>
    </row>
    <row r="2482" spans="9:16" x14ac:dyDescent="0.25">
      <c r="I2482" s="14"/>
      <c r="J2482" s="14"/>
      <c r="K2482" s="14"/>
      <c r="L2482" s="14"/>
      <c r="M2482" s="14"/>
      <c r="N2482" s="14"/>
      <c r="O2482" s="14"/>
      <c r="P2482" s="14"/>
    </row>
    <row r="2483" spans="9:16" x14ac:dyDescent="0.25">
      <c r="I2483" s="14"/>
      <c r="J2483" s="14"/>
      <c r="K2483" s="14"/>
      <c r="L2483" s="14"/>
      <c r="M2483" s="14"/>
      <c r="N2483" s="14"/>
      <c r="O2483" s="14"/>
      <c r="P2483" s="14"/>
    </row>
    <row r="2484" spans="9:16" x14ac:dyDescent="0.25">
      <c r="I2484" s="14"/>
      <c r="J2484" s="14"/>
      <c r="K2484" s="14"/>
      <c r="L2484" s="14"/>
      <c r="M2484" s="14"/>
      <c r="N2484" s="14"/>
      <c r="O2484" s="14"/>
      <c r="P2484" s="14"/>
    </row>
    <row r="2485" spans="9:16" x14ac:dyDescent="0.25">
      <c r="I2485" s="14"/>
      <c r="J2485" s="14"/>
      <c r="K2485" s="14"/>
      <c r="L2485" s="14"/>
      <c r="M2485" s="14"/>
      <c r="N2485" s="14"/>
      <c r="O2485" s="14"/>
      <c r="P2485" s="14"/>
    </row>
    <row r="2486" spans="9:16" x14ac:dyDescent="0.25">
      <c r="I2486" s="14"/>
      <c r="J2486" s="14"/>
      <c r="K2486" s="14"/>
      <c r="L2486" s="14"/>
      <c r="M2486" s="14"/>
      <c r="N2486" s="14"/>
      <c r="O2486" s="14"/>
      <c r="P2486" s="14"/>
    </row>
    <row r="2487" spans="9:16" x14ac:dyDescent="0.25">
      <c r="I2487" s="14"/>
      <c r="J2487" s="14"/>
      <c r="K2487" s="14"/>
      <c r="L2487" s="14"/>
      <c r="M2487" s="14"/>
      <c r="N2487" s="14"/>
      <c r="O2487" s="14"/>
      <c r="P2487" s="14"/>
    </row>
    <row r="2488" spans="9:16" x14ac:dyDescent="0.25">
      <c r="I2488" s="14"/>
      <c r="J2488" s="14"/>
      <c r="K2488" s="14"/>
      <c r="L2488" s="14"/>
      <c r="M2488" s="14"/>
      <c r="N2488" s="14"/>
      <c r="O2488" s="14"/>
      <c r="P2488" s="14"/>
    </row>
    <row r="2489" spans="9:16" x14ac:dyDescent="0.25">
      <c r="I2489" s="14"/>
      <c r="J2489" s="14"/>
      <c r="K2489" s="14"/>
      <c r="L2489" s="14"/>
      <c r="M2489" s="14"/>
      <c r="N2489" s="14"/>
      <c r="O2489" s="14"/>
      <c r="P2489" s="14"/>
    </row>
    <row r="2490" spans="9:16" x14ac:dyDescent="0.25">
      <c r="I2490" s="14"/>
      <c r="J2490" s="14"/>
      <c r="K2490" s="14"/>
      <c r="L2490" s="14"/>
      <c r="M2490" s="14"/>
      <c r="N2490" s="14"/>
      <c r="O2490" s="14"/>
      <c r="P2490" s="14"/>
    </row>
    <row r="2491" spans="9:16" x14ac:dyDescent="0.25">
      <c r="I2491" s="14"/>
      <c r="J2491" s="14"/>
      <c r="K2491" s="14"/>
      <c r="L2491" s="14"/>
      <c r="M2491" s="14"/>
      <c r="N2491" s="14"/>
      <c r="O2491" s="14"/>
      <c r="P2491" s="14"/>
    </row>
    <row r="2492" spans="9:16" x14ac:dyDescent="0.25">
      <c r="I2492" s="14"/>
      <c r="J2492" s="14"/>
      <c r="K2492" s="14"/>
      <c r="L2492" s="14"/>
      <c r="M2492" s="14"/>
      <c r="N2492" s="14"/>
      <c r="O2492" s="14"/>
      <c r="P2492" s="14"/>
    </row>
    <row r="2493" spans="9:16" x14ac:dyDescent="0.25">
      <c r="I2493" s="14"/>
      <c r="J2493" s="14"/>
      <c r="K2493" s="14"/>
      <c r="L2493" s="14"/>
      <c r="M2493" s="14"/>
      <c r="N2493" s="14"/>
      <c r="O2493" s="14"/>
      <c r="P2493" s="14"/>
    </row>
    <row r="2494" spans="9:16" x14ac:dyDescent="0.25">
      <c r="I2494" s="14"/>
      <c r="J2494" s="14"/>
      <c r="K2494" s="14"/>
      <c r="L2494" s="14"/>
      <c r="M2494" s="14"/>
      <c r="N2494" s="14"/>
      <c r="O2494" s="14"/>
      <c r="P2494" s="14"/>
    </row>
    <row r="2495" spans="9:16" x14ac:dyDescent="0.25">
      <c r="I2495" s="14"/>
      <c r="J2495" s="14"/>
      <c r="K2495" s="14"/>
      <c r="L2495" s="14"/>
      <c r="M2495" s="14"/>
      <c r="N2495" s="14"/>
      <c r="O2495" s="14"/>
      <c r="P2495" s="14"/>
    </row>
    <row r="2496" spans="9:16" x14ac:dyDescent="0.25">
      <c r="I2496" s="14"/>
      <c r="J2496" s="14"/>
      <c r="K2496" s="14"/>
      <c r="L2496" s="14"/>
      <c r="M2496" s="14"/>
      <c r="N2496" s="14"/>
      <c r="O2496" s="14"/>
      <c r="P2496" s="14"/>
    </row>
    <row r="2497" spans="9:16" x14ac:dyDescent="0.25">
      <c r="I2497" s="14"/>
      <c r="J2497" s="14"/>
      <c r="K2497" s="14"/>
      <c r="L2497" s="14"/>
      <c r="M2497" s="14"/>
      <c r="N2497" s="14"/>
      <c r="O2497" s="14"/>
      <c r="P2497" s="14"/>
    </row>
    <row r="2498" spans="9:16" x14ac:dyDescent="0.25">
      <c r="I2498" s="14"/>
      <c r="J2498" s="14"/>
      <c r="K2498" s="14"/>
      <c r="L2498" s="14"/>
      <c r="M2498" s="14"/>
      <c r="N2498" s="14"/>
      <c r="O2498" s="14"/>
      <c r="P2498" s="14"/>
    </row>
    <row r="2499" spans="9:16" x14ac:dyDescent="0.25">
      <c r="I2499" s="14"/>
      <c r="J2499" s="14"/>
      <c r="K2499" s="14"/>
      <c r="L2499" s="14"/>
      <c r="M2499" s="14"/>
      <c r="N2499" s="14"/>
      <c r="O2499" s="14"/>
      <c r="P2499" s="14"/>
    </row>
    <row r="2500" spans="9:16" x14ac:dyDescent="0.25">
      <c r="I2500" s="14"/>
      <c r="J2500" s="14"/>
      <c r="K2500" s="14"/>
      <c r="L2500" s="14"/>
      <c r="M2500" s="14"/>
      <c r="N2500" s="14"/>
      <c r="O2500" s="14"/>
      <c r="P2500" s="14"/>
    </row>
    <row r="2501" spans="9:16" x14ac:dyDescent="0.25">
      <c r="I2501" s="14"/>
      <c r="J2501" s="14"/>
      <c r="K2501" s="14"/>
      <c r="L2501" s="14"/>
      <c r="M2501" s="14"/>
      <c r="N2501" s="14"/>
      <c r="O2501" s="14"/>
      <c r="P2501" s="14"/>
    </row>
    <row r="2502" spans="9:16" x14ac:dyDescent="0.25">
      <c r="I2502" s="14"/>
      <c r="J2502" s="14"/>
      <c r="K2502" s="14"/>
      <c r="L2502" s="14"/>
      <c r="M2502" s="14"/>
      <c r="N2502" s="14"/>
      <c r="O2502" s="14"/>
      <c r="P2502" s="14"/>
    </row>
    <row r="2503" spans="9:16" x14ac:dyDescent="0.25">
      <c r="I2503" s="14"/>
      <c r="J2503" s="14"/>
      <c r="K2503" s="14"/>
      <c r="L2503" s="14"/>
      <c r="M2503" s="14"/>
      <c r="N2503" s="14"/>
      <c r="O2503" s="14"/>
      <c r="P2503" s="14"/>
    </row>
    <row r="2504" spans="9:16" x14ac:dyDescent="0.25">
      <c r="I2504" s="14"/>
      <c r="J2504" s="14"/>
      <c r="K2504" s="14"/>
      <c r="L2504" s="14"/>
      <c r="M2504" s="14"/>
      <c r="N2504" s="14"/>
      <c r="O2504" s="14"/>
      <c r="P2504" s="14"/>
    </row>
    <row r="2505" spans="9:16" x14ac:dyDescent="0.25">
      <c r="I2505" s="14"/>
      <c r="J2505" s="14"/>
      <c r="K2505" s="14"/>
      <c r="L2505" s="14"/>
      <c r="M2505" s="14"/>
      <c r="N2505" s="14"/>
      <c r="O2505" s="14"/>
      <c r="P2505" s="14"/>
    </row>
    <row r="2506" spans="9:16" x14ac:dyDescent="0.25">
      <c r="I2506" s="14"/>
      <c r="J2506" s="14"/>
      <c r="K2506" s="14"/>
      <c r="L2506" s="14"/>
      <c r="M2506" s="14"/>
      <c r="N2506" s="14"/>
      <c r="O2506" s="14"/>
      <c r="P2506" s="14"/>
    </row>
    <row r="2507" spans="9:16" x14ac:dyDescent="0.25">
      <c r="I2507" s="14"/>
      <c r="J2507" s="14"/>
      <c r="K2507" s="14"/>
      <c r="L2507" s="14"/>
      <c r="M2507" s="14"/>
      <c r="N2507" s="14"/>
      <c r="O2507" s="14"/>
      <c r="P2507" s="14"/>
    </row>
    <row r="2508" spans="9:16" x14ac:dyDescent="0.25">
      <c r="I2508" s="14"/>
      <c r="J2508" s="14"/>
      <c r="K2508" s="14"/>
      <c r="L2508" s="14"/>
      <c r="M2508" s="14"/>
      <c r="N2508" s="14"/>
      <c r="O2508" s="14"/>
      <c r="P2508" s="14"/>
    </row>
    <row r="2509" spans="9:16" x14ac:dyDescent="0.25">
      <c r="I2509" s="14"/>
      <c r="J2509" s="14"/>
      <c r="K2509" s="14"/>
      <c r="L2509" s="14"/>
      <c r="M2509" s="14"/>
      <c r="N2509" s="14"/>
      <c r="O2509" s="14"/>
      <c r="P2509" s="14"/>
    </row>
    <row r="2510" spans="9:16" x14ac:dyDescent="0.25">
      <c r="I2510" s="14"/>
      <c r="J2510" s="14"/>
      <c r="K2510" s="14"/>
      <c r="L2510" s="14"/>
      <c r="M2510" s="14"/>
      <c r="N2510" s="14"/>
      <c r="O2510" s="14"/>
      <c r="P2510" s="14"/>
    </row>
    <row r="2511" spans="9:16" x14ac:dyDescent="0.25">
      <c r="I2511" s="14"/>
      <c r="J2511" s="14"/>
      <c r="K2511" s="14"/>
      <c r="L2511" s="14"/>
      <c r="M2511" s="14"/>
      <c r="N2511" s="14"/>
      <c r="O2511" s="14"/>
      <c r="P2511" s="14"/>
    </row>
    <row r="2512" spans="9:16" x14ac:dyDescent="0.25">
      <c r="I2512" s="14"/>
      <c r="J2512" s="14"/>
      <c r="K2512" s="14"/>
      <c r="L2512" s="14"/>
      <c r="M2512" s="14"/>
      <c r="N2512" s="14"/>
      <c r="O2512" s="14"/>
      <c r="P2512" s="14"/>
    </row>
    <row r="2513" spans="9:16" x14ac:dyDescent="0.25">
      <c r="I2513" s="14"/>
      <c r="J2513" s="14"/>
      <c r="K2513" s="14"/>
      <c r="L2513" s="14"/>
      <c r="M2513" s="14"/>
      <c r="N2513" s="14"/>
      <c r="O2513" s="14"/>
      <c r="P2513" s="14"/>
    </row>
    <row r="2514" spans="9:16" x14ac:dyDescent="0.25">
      <c r="I2514" s="14"/>
      <c r="J2514" s="14"/>
      <c r="K2514" s="14"/>
      <c r="L2514" s="14"/>
      <c r="M2514" s="14"/>
      <c r="N2514" s="14"/>
      <c r="O2514" s="14"/>
      <c r="P2514" s="14"/>
    </row>
    <row r="2515" spans="9:16" x14ac:dyDescent="0.25">
      <c r="I2515" s="14"/>
      <c r="J2515" s="14"/>
      <c r="K2515" s="14"/>
      <c r="L2515" s="14"/>
      <c r="M2515" s="14"/>
      <c r="N2515" s="14"/>
      <c r="O2515" s="14"/>
      <c r="P2515" s="14"/>
    </row>
    <row r="2516" spans="9:16" x14ac:dyDescent="0.25">
      <c r="I2516" s="14"/>
      <c r="J2516" s="14"/>
      <c r="K2516" s="14"/>
      <c r="L2516" s="14"/>
      <c r="M2516" s="14"/>
      <c r="N2516" s="14"/>
      <c r="O2516" s="14"/>
      <c r="P2516" s="14"/>
    </row>
    <row r="2517" spans="9:16" x14ac:dyDescent="0.25">
      <c r="I2517" s="14"/>
      <c r="J2517" s="14"/>
      <c r="K2517" s="14"/>
      <c r="L2517" s="14"/>
      <c r="M2517" s="14"/>
      <c r="N2517" s="14"/>
      <c r="O2517" s="14"/>
      <c r="P2517" s="14"/>
    </row>
    <row r="2518" spans="9:16" x14ac:dyDescent="0.25">
      <c r="I2518" s="14"/>
      <c r="J2518" s="14"/>
      <c r="K2518" s="14"/>
      <c r="L2518" s="14"/>
      <c r="M2518" s="14"/>
      <c r="N2518" s="14"/>
      <c r="O2518" s="14"/>
      <c r="P2518" s="14"/>
    </row>
    <row r="2519" spans="9:16" x14ac:dyDescent="0.25">
      <c r="I2519" s="14"/>
      <c r="J2519" s="14"/>
      <c r="K2519" s="14"/>
      <c r="L2519" s="14"/>
      <c r="M2519" s="14"/>
      <c r="N2519" s="14"/>
      <c r="O2519" s="14"/>
      <c r="P2519" s="14"/>
    </row>
    <row r="2520" spans="9:16" x14ac:dyDescent="0.25">
      <c r="I2520" s="14"/>
      <c r="J2520" s="14"/>
      <c r="K2520" s="14"/>
      <c r="L2520" s="14"/>
      <c r="M2520" s="14"/>
      <c r="N2520" s="14"/>
      <c r="O2520" s="14"/>
      <c r="P2520" s="14"/>
    </row>
    <row r="2521" spans="9:16" x14ac:dyDescent="0.25">
      <c r="I2521" s="14"/>
      <c r="J2521" s="14"/>
      <c r="K2521" s="14"/>
      <c r="L2521" s="14"/>
      <c r="M2521" s="14"/>
      <c r="N2521" s="14"/>
      <c r="O2521" s="14"/>
      <c r="P2521" s="14"/>
    </row>
    <row r="2522" spans="9:16" x14ac:dyDescent="0.25">
      <c r="I2522" s="14"/>
      <c r="J2522" s="14"/>
      <c r="K2522" s="14"/>
      <c r="L2522" s="14"/>
      <c r="M2522" s="14"/>
      <c r="N2522" s="14"/>
      <c r="O2522" s="14"/>
      <c r="P2522" s="14"/>
    </row>
    <row r="2523" spans="9:16" x14ac:dyDescent="0.25">
      <c r="I2523" s="14"/>
      <c r="J2523" s="14"/>
      <c r="K2523" s="14"/>
      <c r="L2523" s="14"/>
      <c r="M2523" s="14"/>
      <c r="N2523" s="14"/>
      <c r="O2523" s="14"/>
      <c r="P2523" s="14"/>
    </row>
    <row r="2524" spans="9:16" x14ac:dyDescent="0.25">
      <c r="I2524" s="14"/>
      <c r="J2524" s="14"/>
      <c r="K2524" s="14"/>
      <c r="L2524" s="14"/>
      <c r="M2524" s="14"/>
      <c r="N2524" s="14"/>
      <c r="O2524" s="14"/>
      <c r="P2524" s="14"/>
    </row>
    <row r="2525" spans="9:16" x14ac:dyDescent="0.25">
      <c r="I2525" s="14"/>
      <c r="J2525" s="14"/>
      <c r="K2525" s="14"/>
      <c r="L2525" s="14"/>
      <c r="M2525" s="14"/>
      <c r="N2525" s="14"/>
      <c r="O2525" s="14"/>
      <c r="P2525" s="14"/>
    </row>
    <row r="2526" spans="9:16" x14ac:dyDescent="0.25">
      <c r="I2526" s="14"/>
      <c r="J2526" s="14"/>
      <c r="K2526" s="14"/>
      <c r="L2526" s="14"/>
      <c r="M2526" s="14"/>
      <c r="N2526" s="14"/>
      <c r="O2526" s="14"/>
      <c r="P2526" s="14"/>
    </row>
    <row r="2527" spans="9:16" x14ac:dyDescent="0.25">
      <c r="I2527" s="14"/>
      <c r="J2527" s="14"/>
      <c r="K2527" s="14"/>
      <c r="L2527" s="14"/>
      <c r="M2527" s="14"/>
      <c r="N2527" s="14"/>
      <c r="O2527" s="14"/>
      <c r="P2527" s="14"/>
    </row>
    <row r="2528" spans="9:16" x14ac:dyDescent="0.25">
      <c r="I2528" s="14"/>
      <c r="J2528" s="14"/>
      <c r="K2528" s="14"/>
      <c r="L2528" s="14"/>
      <c r="M2528" s="14"/>
      <c r="N2528" s="14"/>
      <c r="O2528" s="14"/>
      <c r="P2528" s="14"/>
    </row>
    <row r="2529" spans="9:16" x14ac:dyDescent="0.25">
      <c r="I2529" s="14"/>
      <c r="J2529" s="14"/>
      <c r="K2529" s="14"/>
      <c r="L2529" s="14"/>
      <c r="M2529" s="14"/>
      <c r="N2529" s="14"/>
      <c r="O2529" s="14"/>
      <c r="P2529" s="14"/>
    </row>
    <row r="2530" spans="9:16" x14ac:dyDescent="0.25">
      <c r="I2530" s="14"/>
      <c r="J2530" s="14"/>
      <c r="K2530" s="14"/>
      <c r="L2530" s="14"/>
      <c r="M2530" s="14"/>
      <c r="N2530" s="14"/>
      <c r="O2530" s="14"/>
      <c r="P2530" s="14"/>
    </row>
    <row r="2531" spans="9:16" x14ac:dyDescent="0.25">
      <c r="I2531" s="14"/>
      <c r="J2531" s="14"/>
      <c r="K2531" s="14"/>
      <c r="L2531" s="14"/>
      <c r="M2531" s="14"/>
      <c r="N2531" s="14"/>
      <c r="O2531" s="14"/>
      <c r="P2531" s="14"/>
    </row>
    <row r="2532" spans="9:16" x14ac:dyDescent="0.25">
      <c r="I2532" s="14"/>
      <c r="J2532" s="14"/>
      <c r="K2532" s="14"/>
      <c r="L2532" s="14"/>
      <c r="M2532" s="14"/>
      <c r="N2532" s="14"/>
      <c r="O2532" s="14"/>
      <c r="P2532" s="14"/>
    </row>
    <row r="2533" spans="9:16" x14ac:dyDescent="0.25">
      <c r="I2533" s="14"/>
      <c r="J2533" s="14"/>
      <c r="K2533" s="14"/>
      <c r="L2533" s="14"/>
      <c r="M2533" s="14"/>
      <c r="N2533" s="14"/>
      <c r="O2533" s="14"/>
      <c r="P2533" s="14"/>
    </row>
    <row r="2534" spans="9:16" x14ac:dyDescent="0.25">
      <c r="I2534" s="14"/>
      <c r="J2534" s="14"/>
      <c r="K2534" s="14"/>
      <c r="L2534" s="14"/>
      <c r="M2534" s="14"/>
      <c r="N2534" s="14"/>
      <c r="O2534" s="14"/>
      <c r="P2534" s="14"/>
    </row>
    <row r="2535" spans="9:16" x14ac:dyDescent="0.25">
      <c r="I2535" s="14"/>
      <c r="J2535" s="14"/>
      <c r="K2535" s="14"/>
      <c r="L2535" s="14"/>
      <c r="M2535" s="14"/>
      <c r="N2535" s="14"/>
      <c r="O2535" s="14"/>
      <c r="P2535" s="14"/>
    </row>
    <row r="2536" spans="9:16" x14ac:dyDescent="0.25">
      <c r="I2536" s="14"/>
      <c r="J2536" s="14"/>
      <c r="K2536" s="14"/>
      <c r="L2536" s="14"/>
      <c r="M2536" s="14"/>
      <c r="N2536" s="14"/>
      <c r="O2536" s="14"/>
      <c r="P2536" s="14"/>
    </row>
    <row r="2537" spans="9:16" x14ac:dyDescent="0.25">
      <c r="I2537" s="14"/>
      <c r="J2537" s="14"/>
      <c r="K2537" s="14"/>
      <c r="L2537" s="14"/>
      <c r="M2537" s="14"/>
      <c r="N2537" s="14"/>
      <c r="O2537" s="14"/>
      <c r="P2537" s="14"/>
    </row>
    <row r="2538" spans="9:16" x14ac:dyDescent="0.25">
      <c r="I2538" s="14"/>
      <c r="J2538" s="14"/>
      <c r="K2538" s="14"/>
      <c r="L2538" s="14"/>
      <c r="M2538" s="14"/>
      <c r="N2538" s="14"/>
      <c r="O2538" s="14"/>
      <c r="P2538" s="14"/>
    </row>
    <row r="2539" spans="9:16" x14ac:dyDescent="0.25">
      <c r="I2539" s="14"/>
      <c r="J2539" s="14"/>
      <c r="K2539" s="14"/>
      <c r="L2539" s="14"/>
      <c r="M2539" s="14"/>
      <c r="N2539" s="14"/>
      <c r="O2539" s="14"/>
      <c r="P2539" s="14"/>
    </row>
    <row r="2540" spans="9:16" x14ac:dyDescent="0.25">
      <c r="I2540" s="14"/>
      <c r="J2540" s="14"/>
      <c r="K2540" s="14"/>
      <c r="L2540" s="14"/>
      <c r="M2540" s="14"/>
      <c r="N2540" s="14"/>
      <c r="O2540" s="14"/>
      <c r="P2540" s="14"/>
    </row>
    <row r="2541" spans="9:16" x14ac:dyDescent="0.25">
      <c r="I2541" s="14"/>
      <c r="J2541" s="14"/>
      <c r="K2541" s="14"/>
      <c r="L2541" s="14"/>
      <c r="M2541" s="14"/>
      <c r="N2541" s="14"/>
      <c r="O2541" s="14"/>
      <c r="P2541" s="14"/>
    </row>
    <row r="2542" spans="9:16" x14ac:dyDescent="0.25">
      <c r="I2542" s="14"/>
      <c r="J2542" s="14"/>
      <c r="K2542" s="14"/>
      <c r="L2542" s="14"/>
      <c r="M2542" s="14"/>
      <c r="N2542" s="14"/>
      <c r="O2542" s="14"/>
      <c r="P2542" s="14"/>
    </row>
    <row r="2543" spans="9:16" x14ac:dyDescent="0.25">
      <c r="I2543" s="14"/>
      <c r="J2543" s="14"/>
      <c r="K2543" s="14"/>
      <c r="L2543" s="14"/>
      <c r="M2543" s="14"/>
      <c r="N2543" s="14"/>
      <c r="O2543" s="14"/>
      <c r="P2543" s="14"/>
    </row>
    <row r="2544" spans="9:16" x14ac:dyDescent="0.25">
      <c r="I2544" s="14"/>
      <c r="J2544" s="14"/>
      <c r="K2544" s="14"/>
      <c r="L2544" s="14"/>
      <c r="M2544" s="14"/>
      <c r="N2544" s="14"/>
      <c r="O2544" s="14"/>
      <c r="P2544" s="14"/>
    </row>
    <row r="2545" spans="9:16" x14ac:dyDescent="0.25">
      <c r="I2545" s="14"/>
      <c r="J2545" s="14"/>
      <c r="K2545" s="14"/>
      <c r="L2545" s="14"/>
      <c r="M2545" s="14"/>
      <c r="N2545" s="14"/>
      <c r="O2545" s="14"/>
      <c r="P2545" s="14"/>
    </row>
    <row r="2546" spans="9:16" x14ac:dyDescent="0.25">
      <c r="I2546" s="14"/>
      <c r="J2546" s="14"/>
      <c r="K2546" s="14"/>
      <c r="L2546" s="14"/>
      <c r="M2546" s="14"/>
      <c r="N2546" s="14"/>
      <c r="O2546" s="14"/>
      <c r="P2546" s="14"/>
    </row>
    <row r="2547" spans="9:16" x14ac:dyDescent="0.25">
      <c r="I2547" s="14"/>
      <c r="J2547" s="14"/>
      <c r="K2547" s="14"/>
      <c r="L2547" s="14"/>
      <c r="M2547" s="14"/>
      <c r="N2547" s="14"/>
      <c r="O2547" s="14"/>
      <c r="P2547" s="14"/>
    </row>
    <row r="2548" spans="9:16" x14ac:dyDescent="0.25">
      <c r="I2548" s="14"/>
      <c r="J2548" s="14"/>
      <c r="K2548" s="14"/>
      <c r="L2548" s="14"/>
      <c r="M2548" s="14"/>
      <c r="N2548" s="14"/>
      <c r="O2548" s="14"/>
      <c r="P2548" s="14"/>
    </row>
    <row r="2549" spans="9:16" x14ac:dyDescent="0.25">
      <c r="I2549" s="14"/>
      <c r="J2549" s="14"/>
      <c r="K2549" s="14"/>
      <c r="L2549" s="14"/>
      <c r="M2549" s="14"/>
      <c r="N2549" s="14"/>
      <c r="O2549" s="14"/>
      <c r="P2549" s="14"/>
    </row>
    <row r="2550" spans="9:16" x14ac:dyDescent="0.25">
      <c r="I2550" s="14"/>
      <c r="J2550" s="14"/>
      <c r="K2550" s="14"/>
      <c r="L2550" s="14"/>
      <c r="M2550" s="14"/>
      <c r="N2550" s="14"/>
      <c r="O2550" s="14"/>
      <c r="P2550" s="14"/>
    </row>
    <row r="2551" spans="9:16" x14ac:dyDescent="0.25">
      <c r="I2551" s="14"/>
      <c r="J2551" s="14"/>
      <c r="K2551" s="14"/>
      <c r="L2551" s="14"/>
      <c r="M2551" s="14"/>
      <c r="N2551" s="14"/>
      <c r="O2551" s="14"/>
      <c r="P2551" s="14"/>
    </row>
    <row r="2552" spans="9:16" x14ac:dyDescent="0.25">
      <c r="I2552" s="14"/>
      <c r="J2552" s="14"/>
      <c r="K2552" s="14"/>
      <c r="L2552" s="14"/>
      <c r="M2552" s="14"/>
      <c r="N2552" s="14"/>
      <c r="O2552" s="14"/>
      <c r="P2552" s="14"/>
    </row>
    <row r="2553" spans="9:16" x14ac:dyDescent="0.25">
      <c r="I2553" s="14"/>
      <c r="J2553" s="14"/>
      <c r="K2553" s="14"/>
      <c r="L2553" s="14"/>
      <c r="M2553" s="14"/>
      <c r="N2553" s="14"/>
      <c r="O2553" s="14"/>
      <c r="P2553" s="14"/>
    </row>
    <row r="2554" spans="9:16" x14ac:dyDescent="0.25">
      <c r="I2554" s="14"/>
      <c r="J2554" s="14"/>
      <c r="K2554" s="14"/>
      <c r="L2554" s="14"/>
      <c r="M2554" s="14"/>
      <c r="N2554" s="14"/>
      <c r="O2554" s="14"/>
      <c r="P2554" s="14"/>
    </row>
    <row r="2555" spans="9:16" x14ac:dyDescent="0.25">
      <c r="I2555" s="14"/>
      <c r="J2555" s="14"/>
      <c r="K2555" s="14"/>
      <c r="L2555" s="14"/>
      <c r="M2555" s="14"/>
      <c r="N2555" s="14"/>
      <c r="O2555" s="14"/>
      <c r="P2555" s="14"/>
    </row>
    <row r="2556" spans="9:16" x14ac:dyDescent="0.25">
      <c r="I2556" s="14"/>
      <c r="J2556" s="14"/>
      <c r="K2556" s="14"/>
      <c r="L2556" s="14"/>
      <c r="M2556" s="14"/>
      <c r="N2556" s="14"/>
      <c r="O2556" s="14"/>
      <c r="P2556" s="14"/>
    </row>
    <row r="2557" spans="9:16" x14ac:dyDescent="0.25">
      <c r="I2557" s="14"/>
      <c r="J2557" s="14"/>
      <c r="K2557" s="14"/>
      <c r="L2557" s="14"/>
      <c r="M2557" s="14"/>
      <c r="N2557" s="14"/>
      <c r="O2557" s="14"/>
      <c r="P2557" s="14"/>
    </row>
    <row r="2558" spans="9:16" x14ac:dyDescent="0.25">
      <c r="I2558" s="14"/>
      <c r="J2558" s="14"/>
      <c r="K2558" s="14"/>
      <c r="L2558" s="14"/>
      <c r="M2558" s="14"/>
      <c r="N2558" s="14"/>
      <c r="O2558" s="14"/>
      <c r="P2558" s="14"/>
    </row>
    <row r="2559" spans="9:16" x14ac:dyDescent="0.25">
      <c r="I2559" s="14"/>
      <c r="J2559" s="14"/>
      <c r="K2559" s="14"/>
      <c r="L2559" s="14"/>
      <c r="M2559" s="14"/>
      <c r="N2559" s="14"/>
      <c r="O2559" s="14"/>
      <c r="P2559" s="14"/>
    </row>
    <row r="2560" spans="9:16" x14ac:dyDescent="0.25">
      <c r="I2560" s="14"/>
      <c r="J2560" s="14"/>
      <c r="K2560" s="14"/>
      <c r="L2560" s="14"/>
      <c r="M2560" s="14"/>
      <c r="N2560" s="14"/>
      <c r="O2560" s="14"/>
      <c r="P2560" s="14"/>
    </row>
    <row r="2561" spans="9:16" x14ac:dyDescent="0.25">
      <c r="I2561" s="14"/>
      <c r="J2561" s="14"/>
      <c r="K2561" s="14"/>
      <c r="L2561" s="14"/>
      <c r="M2561" s="14"/>
      <c r="N2561" s="14"/>
      <c r="O2561" s="14"/>
      <c r="P2561" s="14"/>
    </row>
    <row r="2562" spans="9:16" x14ac:dyDescent="0.25">
      <c r="I2562" s="14"/>
      <c r="J2562" s="14"/>
      <c r="K2562" s="14"/>
      <c r="L2562" s="14"/>
      <c r="M2562" s="14"/>
      <c r="N2562" s="14"/>
      <c r="O2562" s="14"/>
      <c r="P2562" s="14"/>
    </row>
    <row r="2563" spans="9:16" x14ac:dyDescent="0.25">
      <c r="I2563" s="14"/>
      <c r="J2563" s="14"/>
      <c r="K2563" s="14"/>
      <c r="L2563" s="14"/>
      <c r="M2563" s="14"/>
      <c r="N2563" s="14"/>
      <c r="O2563" s="14"/>
      <c r="P2563" s="14"/>
    </row>
    <row r="2564" spans="9:16" x14ac:dyDescent="0.25">
      <c r="I2564" s="14"/>
      <c r="J2564" s="14"/>
      <c r="K2564" s="14"/>
      <c r="L2564" s="14"/>
      <c r="M2564" s="14"/>
      <c r="N2564" s="14"/>
      <c r="O2564" s="14"/>
      <c r="P2564" s="14"/>
    </row>
    <row r="2565" spans="9:16" x14ac:dyDescent="0.25">
      <c r="I2565" s="14"/>
      <c r="J2565" s="14"/>
      <c r="K2565" s="14"/>
      <c r="L2565" s="14"/>
      <c r="M2565" s="14"/>
      <c r="N2565" s="14"/>
      <c r="O2565" s="14"/>
      <c r="P2565" s="14"/>
    </row>
    <row r="2566" spans="9:16" x14ac:dyDescent="0.25">
      <c r="I2566" s="14"/>
      <c r="J2566" s="14"/>
      <c r="K2566" s="14"/>
      <c r="L2566" s="14"/>
      <c r="M2566" s="14"/>
      <c r="N2566" s="14"/>
      <c r="O2566" s="14"/>
      <c r="P2566" s="14"/>
    </row>
    <row r="2567" spans="9:16" x14ac:dyDescent="0.25">
      <c r="I2567" s="14"/>
      <c r="J2567" s="14"/>
      <c r="K2567" s="14"/>
      <c r="L2567" s="14"/>
      <c r="M2567" s="14"/>
      <c r="N2567" s="14"/>
      <c r="O2567" s="14"/>
      <c r="P2567" s="14"/>
    </row>
    <row r="2568" spans="9:16" x14ac:dyDescent="0.25">
      <c r="I2568" s="14"/>
      <c r="J2568" s="14"/>
      <c r="K2568" s="14"/>
      <c r="L2568" s="14"/>
      <c r="M2568" s="14"/>
      <c r="N2568" s="14"/>
      <c r="O2568" s="14"/>
      <c r="P2568" s="14"/>
    </row>
    <row r="2569" spans="9:16" x14ac:dyDescent="0.25">
      <c r="I2569" s="14"/>
      <c r="J2569" s="14"/>
      <c r="K2569" s="14"/>
      <c r="L2569" s="14"/>
      <c r="M2569" s="14"/>
      <c r="N2569" s="14"/>
      <c r="O2569" s="14"/>
      <c r="P2569" s="14"/>
    </row>
    <row r="2570" spans="9:16" x14ac:dyDescent="0.25">
      <c r="I2570" s="14"/>
      <c r="J2570" s="14"/>
      <c r="K2570" s="14"/>
      <c r="L2570" s="14"/>
      <c r="M2570" s="14"/>
      <c r="N2570" s="14"/>
      <c r="O2570" s="14"/>
      <c r="P2570" s="14"/>
    </row>
    <row r="2571" spans="9:16" x14ac:dyDescent="0.25">
      <c r="I2571" s="14"/>
      <c r="J2571" s="14"/>
      <c r="K2571" s="14"/>
      <c r="L2571" s="14"/>
      <c r="M2571" s="14"/>
      <c r="N2571" s="14"/>
      <c r="O2571" s="14"/>
      <c r="P2571" s="14"/>
    </row>
    <row r="2572" spans="9:16" x14ac:dyDescent="0.25">
      <c r="I2572" s="14"/>
      <c r="J2572" s="14"/>
      <c r="K2572" s="14"/>
      <c r="L2572" s="14"/>
      <c r="M2572" s="14"/>
      <c r="N2572" s="14"/>
      <c r="O2572" s="14"/>
      <c r="P2572" s="14"/>
    </row>
    <row r="2573" spans="9:16" x14ac:dyDescent="0.25">
      <c r="I2573" s="14"/>
      <c r="J2573" s="14"/>
      <c r="K2573" s="14"/>
      <c r="L2573" s="14"/>
      <c r="M2573" s="14"/>
      <c r="N2573" s="14"/>
      <c r="O2573" s="14"/>
      <c r="P2573" s="14"/>
    </row>
    <row r="2574" spans="9:16" x14ac:dyDescent="0.25">
      <c r="I2574" s="14"/>
      <c r="J2574" s="14"/>
      <c r="K2574" s="14"/>
      <c r="L2574" s="14"/>
      <c r="M2574" s="14"/>
      <c r="N2574" s="14"/>
      <c r="O2574" s="14"/>
      <c r="P2574" s="14"/>
    </row>
    <row r="2575" spans="9:16" x14ac:dyDescent="0.25">
      <c r="I2575" s="14"/>
      <c r="J2575" s="14"/>
      <c r="K2575" s="14"/>
      <c r="L2575" s="14"/>
      <c r="M2575" s="14"/>
      <c r="N2575" s="14"/>
      <c r="O2575" s="14"/>
      <c r="P2575" s="14"/>
    </row>
    <row r="2576" spans="9:16" x14ac:dyDescent="0.25">
      <c r="I2576" s="14"/>
      <c r="J2576" s="14"/>
      <c r="K2576" s="14"/>
      <c r="L2576" s="14"/>
      <c r="M2576" s="14"/>
      <c r="N2576" s="14"/>
      <c r="O2576" s="14"/>
      <c r="P2576" s="14"/>
    </row>
    <row r="2577" spans="9:16" x14ac:dyDescent="0.25">
      <c r="I2577" s="14"/>
      <c r="J2577" s="14"/>
      <c r="K2577" s="14"/>
      <c r="L2577" s="14"/>
      <c r="M2577" s="14"/>
      <c r="N2577" s="14"/>
      <c r="O2577" s="14"/>
      <c r="P2577" s="14"/>
    </row>
    <row r="2578" spans="9:16" x14ac:dyDescent="0.25">
      <c r="I2578" s="14"/>
      <c r="J2578" s="14"/>
      <c r="K2578" s="14"/>
      <c r="L2578" s="14"/>
      <c r="M2578" s="14"/>
      <c r="N2578" s="14"/>
      <c r="O2578" s="14"/>
      <c r="P2578" s="14"/>
    </row>
    <row r="2579" spans="9:16" x14ac:dyDescent="0.25">
      <c r="I2579" s="14"/>
      <c r="J2579" s="14"/>
      <c r="K2579" s="14"/>
      <c r="L2579" s="14"/>
      <c r="M2579" s="14"/>
      <c r="N2579" s="14"/>
      <c r="O2579" s="14"/>
      <c r="P2579" s="14"/>
    </row>
    <row r="2580" spans="9:16" x14ac:dyDescent="0.25">
      <c r="I2580" s="14"/>
      <c r="J2580" s="14"/>
      <c r="K2580" s="14"/>
      <c r="L2580" s="14"/>
      <c r="M2580" s="14"/>
      <c r="N2580" s="14"/>
      <c r="O2580" s="14"/>
      <c r="P2580" s="14"/>
    </row>
    <row r="2581" spans="9:16" x14ac:dyDescent="0.25">
      <c r="I2581" s="14"/>
      <c r="J2581" s="14"/>
      <c r="K2581" s="14"/>
      <c r="L2581" s="14"/>
      <c r="M2581" s="14"/>
      <c r="N2581" s="14"/>
      <c r="O2581" s="14"/>
      <c r="P2581" s="14"/>
    </row>
    <row r="2582" spans="9:16" x14ac:dyDescent="0.25">
      <c r="I2582" s="14"/>
      <c r="J2582" s="14"/>
      <c r="K2582" s="14"/>
      <c r="L2582" s="14"/>
      <c r="M2582" s="14"/>
      <c r="N2582" s="14"/>
      <c r="O2582" s="14"/>
      <c r="P2582" s="14"/>
    </row>
    <row r="2583" spans="9:16" x14ac:dyDescent="0.25">
      <c r="I2583" s="14"/>
      <c r="J2583" s="14"/>
      <c r="K2583" s="14"/>
      <c r="L2583" s="14"/>
      <c r="M2583" s="14"/>
      <c r="N2583" s="14"/>
      <c r="O2583" s="14"/>
      <c r="P2583" s="14"/>
    </row>
    <row r="2584" spans="9:16" x14ac:dyDescent="0.25">
      <c r="I2584" s="14"/>
      <c r="J2584" s="14"/>
      <c r="K2584" s="14"/>
      <c r="L2584" s="14"/>
      <c r="M2584" s="14"/>
      <c r="N2584" s="14"/>
      <c r="O2584" s="14"/>
      <c r="P2584" s="14"/>
    </row>
    <row r="2585" spans="9:16" x14ac:dyDescent="0.25">
      <c r="I2585" s="14"/>
      <c r="J2585" s="14"/>
      <c r="K2585" s="14"/>
      <c r="L2585" s="14"/>
      <c r="M2585" s="14"/>
      <c r="N2585" s="14"/>
      <c r="O2585" s="14"/>
      <c r="P2585" s="14"/>
    </row>
    <row r="2586" spans="9:16" x14ac:dyDescent="0.25">
      <c r="I2586" s="14"/>
      <c r="J2586" s="14"/>
      <c r="K2586" s="14"/>
      <c r="L2586" s="14"/>
      <c r="M2586" s="14"/>
      <c r="N2586" s="14"/>
      <c r="O2586" s="14"/>
      <c r="P2586" s="14"/>
    </row>
    <row r="2587" spans="9:16" x14ac:dyDescent="0.25">
      <c r="I2587" s="14"/>
      <c r="J2587" s="14"/>
      <c r="K2587" s="14"/>
      <c r="L2587" s="14"/>
      <c r="M2587" s="14"/>
      <c r="N2587" s="14"/>
      <c r="O2587" s="14"/>
      <c r="P2587" s="14"/>
    </row>
    <row r="2588" spans="9:16" x14ac:dyDescent="0.25">
      <c r="I2588" s="14"/>
      <c r="J2588" s="14"/>
      <c r="K2588" s="14"/>
      <c r="L2588" s="14"/>
      <c r="M2588" s="14"/>
      <c r="N2588" s="14"/>
      <c r="O2588" s="14"/>
      <c r="P2588" s="14"/>
    </row>
    <row r="2589" spans="9:16" x14ac:dyDescent="0.25">
      <c r="I2589" s="14"/>
      <c r="J2589" s="14"/>
      <c r="K2589" s="14"/>
      <c r="L2589" s="14"/>
      <c r="M2589" s="14"/>
      <c r="N2589" s="14"/>
      <c r="O2589" s="14"/>
      <c r="P2589" s="14"/>
    </row>
    <row r="2590" spans="9:16" x14ac:dyDescent="0.25">
      <c r="I2590" s="14"/>
      <c r="J2590" s="14"/>
      <c r="K2590" s="14"/>
      <c r="L2590" s="14"/>
      <c r="M2590" s="14"/>
      <c r="N2590" s="14"/>
      <c r="O2590" s="14"/>
      <c r="P2590" s="14"/>
    </row>
    <row r="2591" spans="9:16" x14ac:dyDescent="0.25">
      <c r="I2591" s="14"/>
      <c r="J2591" s="14"/>
      <c r="K2591" s="14"/>
      <c r="L2591" s="14"/>
      <c r="M2591" s="14"/>
      <c r="N2591" s="14"/>
      <c r="O2591" s="14"/>
      <c r="P2591" s="14"/>
    </row>
    <row r="2592" spans="9:16" x14ac:dyDescent="0.25">
      <c r="I2592" s="14"/>
      <c r="J2592" s="14"/>
      <c r="K2592" s="14"/>
      <c r="L2592" s="14"/>
      <c r="M2592" s="14"/>
      <c r="N2592" s="14"/>
      <c r="O2592" s="14"/>
      <c r="P2592" s="14"/>
    </row>
    <row r="2593" spans="9:16" x14ac:dyDescent="0.25">
      <c r="I2593" s="14"/>
      <c r="J2593" s="14"/>
      <c r="K2593" s="14"/>
      <c r="L2593" s="14"/>
      <c r="M2593" s="14"/>
      <c r="N2593" s="14"/>
      <c r="O2593" s="14"/>
      <c r="P2593" s="14"/>
    </row>
    <row r="2594" spans="9:16" x14ac:dyDescent="0.25">
      <c r="I2594" s="14"/>
      <c r="J2594" s="14"/>
      <c r="K2594" s="14"/>
      <c r="L2594" s="14"/>
      <c r="M2594" s="14"/>
      <c r="N2594" s="14"/>
      <c r="O2594" s="14"/>
      <c r="P2594" s="14"/>
    </row>
    <row r="2595" spans="9:16" x14ac:dyDescent="0.25">
      <c r="I2595" s="14"/>
      <c r="J2595" s="14"/>
      <c r="K2595" s="14"/>
      <c r="L2595" s="14"/>
      <c r="M2595" s="14"/>
      <c r="N2595" s="14"/>
      <c r="O2595" s="14"/>
      <c r="P2595" s="14"/>
    </row>
    <row r="2596" spans="9:16" x14ac:dyDescent="0.25">
      <c r="I2596" s="14"/>
      <c r="J2596" s="14"/>
      <c r="K2596" s="14"/>
      <c r="L2596" s="14"/>
      <c r="M2596" s="14"/>
      <c r="N2596" s="14"/>
      <c r="O2596" s="14"/>
      <c r="P2596" s="14"/>
    </row>
    <row r="2597" spans="9:16" x14ac:dyDescent="0.25">
      <c r="I2597" s="14"/>
      <c r="J2597" s="14"/>
      <c r="K2597" s="14"/>
      <c r="L2597" s="14"/>
      <c r="M2597" s="14"/>
      <c r="N2597" s="14"/>
      <c r="O2597" s="14"/>
      <c r="P2597" s="14"/>
    </row>
    <row r="2598" spans="9:16" x14ac:dyDescent="0.25">
      <c r="I2598" s="14"/>
      <c r="J2598" s="14"/>
      <c r="K2598" s="14"/>
      <c r="L2598" s="14"/>
      <c r="M2598" s="14"/>
      <c r="N2598" s="14"/>
      <c r="O2598" s="14"/>
      <c r="P2598" s="14"/>
    </row>
    <row r="2599" spans="9:16" x14ac:dyDescent="0.25">
      <c r="I2599" s="14"/>
      <c r="J2599" s="14"/>
      <c r="K2599" s="14"/>
      <c r="L2599" s="14"/>
      <c r="M2599" s="14"/>
      <c r="N2599" s="14"/>
      <c r="O2599" s="14"/>
      <c r="P2599" s="14"/>
    </row>
    <row r="2600" spans="9:16" x14ac:dyDescent="0.25">
      <c r="I2600" s="14"/>
      <c r="J2600" s="14"/>
      <c r="K2600" s="14"/>
      <c r="L2600" s="14"/>
      <c r="M2600" s="14"/>
      <c r="N2600" s="14"/>
      <c r="O2600" s="14"/>
      <c r="P2600" s="14"/>
    </row>
    <row r="2601" spans="9:16" x14ac:dyDescent="0.25">
      <c r="I2601" s="14"/>
      <c r="J2601" s="14"/>
      <c r="K2601" s="14"/>
      <c r="L2601" s="14"/>
      <c r="M2601" s="14"/>
      <c r="N2601" s="14"/>
      <c r="O2601" s="14"/>
      <c r="P2601" s="14"/>
    </row>
    <row r="2602" spans="9:16" x14ac:dyDescent="0.25">
      <c r="I2602" s="14"/>
      <c r="J2602" s="14"/>
      <c r="K2602" s="14"/>
      <c r="L2602" s="14"/>
      <c r="M2602" s="14"/>
      <c r="N2602" s="14"/>
      <c r="O2602" s="14"/>
      <c r="P2602" s="14"/>
    </row>
    <row r="2603" spans="9:16" x14ac:dyDescent="0.25">
      <c r="I2603" s="14"/>
      <c r="J2603" s="14"/>
      <c r="K2603" s="14"/>
      <c r="L2603" s="14"/>
      <c r="M2603" s="14"/>
      <c r="N2603" s="14"/>
      <c r="O2603" s="14"/>
      <c r="P2603" s="14"/>
    </row>
    <row r="2604" spans="9:16" x14ac:dyDescent="0.25">
      <c r="I2604" s="14"/>
      <c r="J2604" s="14"/>
      <c r="K2604" s="14"/>
      <c r="L2604" s="14"/>
      <c r="M2604" s="14"/>
      <c r="N2604" s="14"/>
      <c r="O2604" s="14"/>
      <c r="P2604" s="14"/>
    </row>
    <row r="2605" spans="9:16" x14ac:dyDescent="0.25">
      <c r="I2605" s="14"/>
      <c r="J2605" s="14"/>
      <c r="K2605" s="14"/>
      <c r="L2605" s="14"/>
      <c r="M2605" s="14"/>
      <c r="N2605" s="14"/>
      <c r="O2605" s="14"/>
      <c r="P2605" s="14"/>
    </row>
    <row r="2606" spans="9:16" x14ac:dyDescent="0.25">
      <c r="I2606" s="14"/>
      <c r="J2606" s="14"/>
      <c r="K2606" s="14"/>
      <c r="L2606" s="14"/>
      <c r="M2606" s="14"/>
      <c r="N2606" s="14"/>
      <c r="O2606" s="14"/>
      <c r="P2606" s="14"/>
    </row>
    <row r="2607" spans="9:16" x14ac:dyDescent="0.25">
      <c r="I2607" s="14"/>
      <c r="J2607" s="14"/>
      <c r="K2607" s="14"/>
      <c r="L2607" s="14"/>
      <c r="M2607" s="14"/>
      <c r="N2607" s="14"/>
      <c r="O2607" s="14"/>
      <c r="P2607" s="14"/>
    </row>
    <row r="2608" spans="9:16" x14ac:dyDescent="0.25">
      <c r="I2608" s="14"/>
      <c r="J2608" s="14"/>
      <c r="K2608" s="14"/>
      <c r="L2608" s="14"/>
      <c r="M2608" s="14"/>
      <c r="N2608" s="14"/>
      <c r="O2608" s="14"/>
      <c r="P2608" s="14"/>
    </row>
    <row r="2609" spans="9:16" x14ac:dyDescent="0.25">
      <c r="I2609" s="14"/>
      <c r="J2609" s="14"/>
      <c r="K2609" s="14"/>
      <c r="L2609" s="14"/>
      <c r="M2609" s="14"/>
      <c r="N2609" s="14"/>
      <c r="O2609" s="14"/>
      <c r="P2609" s="14"/>
    </row>
    <row r="2610" spans="9:16" x14ac:dyDescent="0.25">
      <c r="I2610" s="14"/>
      <c r="J2610" s="14"/>
      <c r="K2610" s="14"/>
      <c r="L2610" s="14"/>
      <c r="M2610" s="14"/>
      <c r="N2610" s="14"/>
      <c r="O2610" s="14"/>
      <c r="P2610" s="14"/>
    </row>
    <row r="2611" spans="9:16" x14ac:dyDescent="0.25">
      <c r="I2611" s="14"/>
      <c r="J2611" s="14"/>
      <c r="K2611" s="14"/>
      <c r="L2611" s="14"/>
      <c r="M2611" s="14"/>
      <c r="N2611" s="14"/>
      <c r="O2611" s="14"/>
      <c r="P2611" s="14"/>
    </row>
    <row r="2612" spans="9:16" x14ac:dyDescent="0.25">
      <c r="I2612" s="14"/>
      <c r="J2612" s="14"/>
      <c r="K2612" s="14"/>
      <c r="L2612" s="14"/>
      <c r="M2612" s="14"/>
      <c r="N2612" s="14"/>
      <c r="O2612" s="14"/>
      <c r="P2612" s="14"/>
    </row>
    <row r="2613" spans="9:16" x14ac:dyDescent="0.25">
      <c r="I2613" s="14"/>
      <c r="J2613" s="14"/>
      <c r="K2613" s="14"/>
      <c r="L2613" s="14"/>
      <c r="M2613" s="14"/>
      <c r="N2613" s="14"/>
      <c r="O2613" s="14"/>
      <c r="P2613" s="14"/>
    </row>
    <row r="2614" spans="9:16" x14ac:dyDescent="0.25">
      <c r="I2614" s="14"/>
      <c r="J2614" s="14"/>
      <c r="K2614" s="14"/>
      <c r="L2614" s="14"/>
      <c r="M2614" s="14"/>
      <c r="N2614" s="14"/>
      <c r="O2614" s="14"/>
      <c r="P2614" s="14"/>
    </row>
    <row r="2615" spans="9:16" x14ac:dyDescent="0.25">
      <c r="I2615" s="14"/>
      <c r="J2615" s="14"/>
      <c r="K2615" s="14"/>
      <c r="L2615" s="14"/>
      <c r="M2615" s="14"/>
      <c r="N2615" s="14"/>
      <c r="O2615" s="14"/>
      <c r="P2615" s="14"/>
    </row>
    <row r="2616" spans="9:16" x14ac:dyDescent="0.25">
      <c r="I2616" s="14"/>
      <c r="J2616" s="14"/>
      <c r="K2616" s="14"/>
      <c r="L2616" s="14"/>
      <c r="M2616" s="14"/>
      <c r="N2616" s="14"/>
      <c r="O2616" s="14"/>
      <c r="P2616" s="14"/>
    </row>
    <row r="2617" spans="9:16" x14ac:dyDescent="0.25">
      <c r="I2617" s="14"/>
      <c r="J2617" s="14"/>
      <c r="K2617" s="14"/>
      <c r="L2617" s="14"/>
      <c r="M2617" s="14"/>
      <c r="N2617" s="14"/>
      <c r="O2617" s="14"/>
      <c r="P2617" s="14"/>
    </row>
    <row r="2618" spans="9:16" x14ac:dyDescent="0.25">
      <c r="I2618" s="14"/>
      <c r="J2618" s="14"/>
      <c r="K2618" s="14"/>
      <c r="L2618" s="14"/>
      <c r="M2618" s="14"/>
      <c r="N2618" s="14"/>
      <c r="O2618" s="14"/>
      <c r="P2618" s="14"/>
    </row>
    <row r="2619" spans="9:16" x14ac:dyDescent="0.25">
      <c r="I2619" s="14"/>
      <c r="J2619" s="14"/>
      <c r="K2619" s="14"/>
      <c r="L2619" s="14"/>
      <c r="M2619" s="14"/>
      <c r="N2619" s="14"/>
      <c r="O2619" s="14"/>
      <c r="P2619" s="14"/>
    </row>
    <row r="2620" spans="9:16" x14ac:dyDescent="0.25">
      <c r="I2620" s="14"/>
      <c r="J2620" s="14"/>
      <c r="K2620" s="14"/>
      <c r="L2620" s="14"/>
      <c r="M2620" s="14"/>
      <c r="N2620" s="14"/>
      <c r="O2620" s="14"/>
      <c r="P2620" s="14"/>
    </row>
    <row r="2621" spans="9:16" x14ac:dyDescent="0.25">
      <c r="I2621" s="14"/>
      <c r="J2621" s="14"/>
      <c r="K2621" s="14"/>
      <c r="L2621" s="14"/>
      <c r="M2621" s="14"/>
      <c r="N2621" s="14"/>
      <c r="O2621" s="14"/>
      <c r="P2621" s="14"/>
    </row>
    <row r="2622" spans="9:16" x14ac:dyDescent="0.25">
      <c r="I2622" s="14"/>
      <c r="J2622" s="14"/>
      <c r="K2622" s="14"/>
      <c r="L2622" s="14"/>
      <c r="M2622" s="14"/>
      <c r="N2622" s="14"/>
      <c r="O2622" s="14"/>
      <c r="P2622" s="14"/>
    </row>
    <row r="2623" spans="9:16" x14ac:dyDescent="0.25">
      <c r="I2623" s="14"/>
      <c r="J2623" s="14"/>
      <c r="K2623" s="14"/>
      <c r="L2623" s="14"/>
      <c r="M2623" s="14"/>
      <c r="N2623" s="14"/>
      <c r="O2623" s="14"/>
      <c r="P2623" s="14"/>
    </row>
    <row r="2624" spans="9:16" x14ac:dyDescent="0.25">
      <c r="I2624" s="14"/>
      <c r="J2624" s="14"/>
      <c r="K2624" s="14"/>
      <c r="L2624" s="14"/>
      <c r="M2624" s="14"/>
      <c r="N2624" s="14"/>
      <c r="O2624" s="14"/>
      <c r="P2624" s="14"/>
    </row>
    <row r="2625" spans="9:16" x14ac:dyDescent="0.25">
      <c r="I2625" s="14"/>
      <c r="J2625" s="14"/>
      <c r="K2625" s="14"/>
      <c r="L2625" s="14"/>
      <c r="M2625" s="14"/>
      <c r="N2625" s="14"/>
      <c r="O2625" s="14"/>
      <c r="P2625" s="14"/>
    </row>
    <row r="2626" spans="9:16" x14ac:dyDescent="0.25">
      <c r="I2626" s="14"/>
      <c r="J2626" s="14"/>
      <c r="K2626" s="14"/>
      <c r="L2626" s="14"/>
      <c r="M2626" s="14"/>
      <c r="N2626" s="14"/>
      <c r="O2626" s="14"/>
      <c r="P2626" s="14"/>
    </row>
    <row r="2627" spans="9:16" x14ac:dyDescent="0.25">
      <c r="I2627" s="14"/>
      <c r="J2627" s="14"/>
      <c r="K2627" s="14"/>
      <c r="L2627" s="14"/>
      <c r="M2627" s="14"/>
      <c r="N2627" s="14"/>
      <c r="O2627" s="14"/>
      <c r="P2627" s="14"/>
    </row>
    <row r="2628" spans="9:16" x14ac:dyDescent="0.25">
      <c r="I2628" s="14"/>
      <c r="J2628" s="14"/>
      <c r="K2628" s="14"/>
      <c r="L2628" s="14"/>
      <c r="M2628" s="14"/>
      <c r="N2628" s="14"/>
      <c r="O2628" s="14"/>
      <c r="P2628" s="14"/>
    </row>
    <row r="2629" spans="9:16" x14ac:dyDescent="0.25">
      <c r="I2629" s="14"/>
      <c r="J2629" s="14"/>
      <c r="K2629" s="14"/>
      <c r="L2629" s="14"/>
      <c r="M2629" s="14"/>
      <c r="N2629" s="14"/>
      <c r="O2629" s="14"/>
      <c r="P2629" s="14"/>
    </row>
    <row r="2630" spans="9:16" x14ac:dyDescent="0.25">
      <c r="I2630" s="14"/>
      <c r="J2630" s="14"/>
      <c r="K2630" s="14"/>
      <c r="L2630" s="14"/>
      <c r="M2630" s="14"/>
      <c r="N2630" s="14"/>
      <c r="O2630" s="14"/>
      <c r="P2630" s="14"/>
    </row>
    <row r="2631" spans="9:16" x14ac:dyDescent="0.25">
      <c r="I2631" s="14"/>
      <c r="J2631" s="14"/>
      <c r="K2631" s="14"/>
      <c r="L2631" s="14"/>
      <c r="M2631" s="14"/>
      <c r="N2631" s="14"/>
      <c r="O2631" s="14"/>
      <c r="P2631" s="14"/>
    </row>
    <row r="2632" spans="9:16" x14ac:dyDescent="0.25">
      <c r="I2632" s="14"/>
      <c r="J2632" s="14"/>
      <c r="K2632" s="14"/>
      <c r="L2632" s="14"/>
      <c r="M2632" s="14"/>
      <c r="N2632" s="14"/>
      <c r="O2632" s="14"/>
      <c r="P2632" s="14"/>
    </row>
    <row r="2633" spans="9:16" x14ac:dyDescent="0.25">
      <c r="I2633" s="14"/>
      <c r="J2633" s="14"/>
      <c r="K2633" s="14"/>
      <c r="L2633" s="14"/>
      <c r="M2633" s="14"/>
      <c r="N2633" s="14"/>
      <c r="O2633" s="14"/>
      <c r="P2633" s="14"/>
    </row>
    <row r="2634" spans="9:16" x14ac:dyDescent="0.25">
      <c r="I2634" s="14"/>
      <c r="J2634" s="14"/>
      <c r="K2634" s="14"/>
      <c r="L2634" s="14"/>
      <c r="M2634" s="14"/>
      <c r="N2634" s="14"/>
      <c r="O2634" s="14"/>
      <c r="P2634" s="14"/>
    </row>
    <row r="2635" spans="9:16" x14ac:dyDescent="0.25">
      <c r="I2635" s="14"/>
      <c r="J2635" s="14"/>
      <c r="K2635" s="14"/>
      <c r="L2635" s="14"/>
      <c r="M2635" s="14"/>
      <c r="N2635" s="14"/>
      <c r="O2635" s="14"/>
      <c r="P2635" s="14"/>
    </row>
    <row r="2636" spans="9:16" x14ac:dyDescent="0.25">
      <c r="I2636" s="14"/>
      <c r="J2636" s="14"/>
      <c r="K2636" s="14"/>
      <c r="L2636" s="14"/>
      <c r="M2636" s="14"/>
      <c r="N2636" s="14"/>
      <c r="O2636" s="14"/>
      <c r="P2636" s="14"/>
    </row>
    <row r="2637" spans="9:16" x14ac:dyDescent="0.25">
      <c r="I2637" s="14"/>
      <c r="J2637" s="14"/>
      <c r="K2637" s="14"/>
      <c r="L2637" s="14"/>
      <c r="M2637" s="14"/>
      <c r="N2637" s="14"/>
      <c r="O2637" s="14"/>
      <c r="P2637" s="14"/>
    </row>
    <row r="2638" spans="9:16" x14ac:dyDescent="0.25">
      <c r="I2638" s="14"/>
      <c r="J2638" s="14"/>
      <c r="K2638" s="14"/>
      <c r="L2638" s="14"/>
      <c r="M2638" s="14"/>
      <c r="N2638" s="14"/>
      <c r="O2638" s="14"/>
      <c r="P2638" s="14"/>
    </row>
    <row r="2639" spans="9:16" x14ac:dyDescent="0.25">
      <c r="I2639" s="14"/>
      <c r="J2639" s="14"/>
      <c r="K2639" s="14"/>
      <c r="L2639" s="14"/>
      <c r="M2639" s="14"/>
      <c r="N2639" s="14"/>
      <c r="O2639" s="14"/>
      <c r="P2639" s="14"/>
    </row>
    <row r="2640" spans="9:16" x14ac:dyDescent="0.25">
      <c r="I2640" s="14"/>
      <c r="J2640" s="14"/>
      <c r="K2640" s="14"/>
      <c r="L2640" s="14"/>
      <c r="M2640" s="14"/>
      <c r="N2640" s="14"/>
      <c r="O2640" s="14"/>
      <c r="P2640" s="14"/>
    </row>
    <row r="2641" spans="9:16" x14ac:dyDescent="0.25">
      <c r="I2641" s="14"/>
      <c r="J2641" s="14"/>
      <c r="K2641" s="14"/>
      <c r="L2641" s="14"/>
      <c r="M2641" s="14"/>
      <c r="N2641" s="14"/>
      <c r="O2641" s="14"/>
      <c r="P2641" s="14"/>
    </row>
    <row r="2642" spans="9:16" x14ac:dyDescent="0.25">
      <c r="I2642" s="14"/>
      <c r="J2642" s="14"/>
      <c r="K2642" s="14"/>
      <c r="L2642" s="14"/>
      <c r="M2642" s="14"/>
      <c r="N2642" s="14"/>
      <c r="O2642" s="14"/>
      <c r="P2642" s="14"/>
    </row>
    <row r="2643" spans="9:16" x14ac:dyDescent="0.25">
      <c r="I2643" s="14"/>
      <c r="J2643" s="14"/>
      <c r="K2643" s="14"/>
      <c r="L2643" s="14"/>
      <c r="M2643" s="14"/>
      <c r="N2643" s="14"/>
      <c r="O2643" s="14"/>
      <c r="P2643" s="14"/>
    </row>
    <row r="2644" spans="9:16" x14ac:dyDescent="0.25">
      <c r="I2644" s="14"/>
      <c r="J2644" s="14"/>
      <c r="K2644" s="14"/>
      <c r="L2644" s="14"/>
      <c r="M2644" s="14"/>
      <c r="N2644" s="14"/>
      <c r="O2644" s="14"/>
      <c r="P2644" s="14"/>
    </row>
    <row r="2645" spans="9:16" x14ac:dyDescent="0.25">
      <c r="I2645" s="14"/>
      <c r="J2645" s="14"/>
      <c r="K2645" s="14"/>
      <c r="L2645" s="14"/>
      <c r="M2645" s="14"/>
      <c r="N2645" s="14"/>
      <c r="O2645" s="14"/>
      <c r="P2645" s="14"/>
    </row>
    <row r="2646" spans="9:16" x14ac:dyDescent="0.25">
      <c r="I2646" s="14"/>
      <c r="J2646" s="14"/>
      <c r="K2646" s="14"/>
      <c r="L2646" s="14"/>
      <c r="M2646" s="14"/>
      <c r="N2646" s="14"/>
      <c r="O2646" s="14"/>
      <c r="P2646" s="14"/>
    </row>
    <row r="2647" spans="9:16" x14ac:dyDescent="0.25">
      <c r="I2647" s="14"/>
      <c r="J2647" s="14"/>
      <c r="K2647" s="14"/>
      <c r="L2647" s="14"/>
      <c r="M2647" s="14"/>
      <c r="N2647" s="14"/>
      <c r="O2647" s="14"/>
      <c r="P2647" s="14"/>
    </row>
    <row r="2648" spans="9:16" x14ac:dyDescent="0.25">
      <c r="I2648" s="14"/>
      <c r="J2648" s="14"/>
      <c r="K2648" s="14"/>
      <c r="L2648" s="14"/>
      <c r="M2648" s="14"/>
      <c r="N2648" s="14"/>
      <c r="O2648" s="14"/>
      <c r="P2648" s="14"/>
    </row>
    <row r="2649" spans="9:16" x14ac:dyDescent="0.25">
      <c r="I2649" s="14"/>
      <c r="J2649" s="14"/>
      <c r="K2649" s="14"/>
      <c r="L2649" s="14"/>
      <c r="M2649" s="14"/>
      <c r="N2649" s="14"/>
      <c r="O2649" s="14"/>
      <c r="P2649" s="14"/>
    </row>
    <row r="2650" spans="9:16" x14ac:dyDescent="0.25">
      <c r="I2650" s="14"/>
      <c r="J2650" s="14"/>
      <c r="K2650" s="14"/>
      <c r="L2650" s="14"/>
      <c r="M2650" s="14"/>
      <c r="N2650" s="14"/>
      <c r="O2650" s="14"/>
      <c r="P2650" s="14"/>
    </row>
    <row r="2651" spans="9:16" x14ac:dyDescent="0.25">
      <c r="I2651" s="14"/>
      <c r="J2651" s="14"/>
      <c r="K2651" s="14"/>
      <c r="L2651" s="14"/>
      <c r="M2651" s="14"/>
      <c r="N2651" s="14"/>
      <c r="O2651" s="14"/>
      <c r="P2651" s="14"/>
    </row>
    <row r="2652" spans="9:16" x14ac:dyDescent="0.25">
      <c r="I2652" s="14"/>
      <c r="J2652" s="14"/>
      <c r="K2652" s="14"/>
      <c r="L2652" s="14"/>
      <c r="M2652" s="14"/>
      <c r="N2652" s="14"/>
      <c r="O2652" s="14"/>
      <c r="P2652" s="14"/>
    </row>
    <row r="2653" spans="9:16" x14ac:dyDescent="0.25">
      <c r="I2653" s="14"/>
      <c r="J2653" s="14"/>
      <c r="K2653" s="14"/>
      <c r="L2653" s="14"/>
      <c r="M2653" s="14"/>
      <c r="N2653" s="14"/>
      <c r="O2653" s="14"/>
      <c r="P2653" s="14"/>
    </row>
    <row r="2654" spans="9:16" x14ac:dyDescent="0.25">
      <c r="I2654" s="14"/>
      <c r="J2654" s="14"/>
      <c r="K2654" s="14"/>
      <c r="L2654" s="14"/>
      <c r="M2654" s="14"/>
      <c r="N2654" s="14"/>
      <c r="O2654" s="14"/>
      <c r="P2654" s="14"/>
    </row>
    <row r="2655" spans="9:16" x14ac:dyDescent="0.25">
      <c r="I2655" s="14"/>
      <c r="J2655" s="14"/>
      <c r="K2655" s="14"/>
      <c r="L2655" s="14"/>
      <c r="M2655" s="14"/>
      <c r="N2655" s="14"/>
      <c r="O2655" s="14"/>
      <c r="P2655" s="14"/>
    </row>
    <row r="2656" spans="9:16" x14ac:dyDescent="0.25">
      <c r="I2656" s="14"/>
      <c r="J2656" s="14"/>
      <c r="K2656" s="14"/>
      <c r="L2656" s="14"/>
      <c r="M2656" s="14"/>
      <c r="N2656" s="14"/>
      <c r="O2656" s="14"/>
      <c r="P2656" s="14"/>
    </row>
    <row r="2657" spans="9:16" x14ac:dyDescent="0.25">
      <c r="I2657" s="14"/>
      <c r="J2657" s="14"/>
      <c r="K2657" s="14"/>
      <c r="L2657" s="14"/>
      <c r="M2657" s="14"/>
      <c r="N2657" s="14"/>
      <c r="O2657" s="14"/>
      <c r="P2657" s="14"/>
    </row>
    <row r="2658" spans="9:16" x14ac:dyDescent="0.25">
      <c r="I2658" s="14"/>
      <c r="J2658" s="14"/>
      <c r="K2658" s="14"/>
      <c r="L2658" s="14"/>
      <c r="M2658" s="14"/>
      <c r="N2658" s="14"/>
      <c r="O2658" s="14"/>
      <c r="P2658" s="14"/>
    </row>
    <row r="2659" spans="9:16" x14ac:dyDescent="0.25">
      <c r="I2659" s="14"/>
      <c r="J2659" s="14"/>
      <c r="K2659" s="14"/>
      <c r="L2659" s="14"/>
      <c r="M2659" s="14"/>
      <c r="N2659" s="14"/>
      <c r="O2659" s="14"/>
      <c r="P2659" s="14"/>
    </row>
    <row r="2660" spans="9:16" x14ac:dyDescent="0.25">
      <c r="I2660" s="14"/>
      <c r="J2660" s="14"/>
      <c r="K2660" s="14"/>
      <c r="L2660" s="14"/>
      <c r="M2660" s="14"/>
      <c r="N2660" s="14"/>
      <c r="O2660" s="14"/>
      <c r="P2660" s="14"/>
    </row>
    <row r="2661" spans="9:16" x14ac:dyDescent="0.25">
      <c r="I2661" s="14"/>
      <c r="J2661" s="14"/>
      <c r="K2661" s="14"/>
      <c r="L2661" s="14"/>
      <c r="M2661" s="14"/>
      <c r="N2661" s="14"/>
      <c r="O2661" s="14"/>
      <c r="P2661" s="14"/>
    </row>
    <row r="2662" spans="9:16" x14ac:dyDescent="0.25">
      <c r="I2662" s="14"/>
      <c r="J2662" s="14"/>
      <c r="K2662" s="14"/>
      <c r="L2662" s="14"/>
      <c r="M2662" s="14"/>
      <c r="N2662" s="14"/>
      <c r="O2662" s="14"/>
      <c r="P2662" s="14"/>
    </row>
    <row r="2663" spans="9:16" x14ac:dyDescent="0.25">
      <c r="I2663" s="14"/>
      <c r="J2663" s="14"/>
      <c r="K2663" s="14"/>
      <c r="L2663" s="14"/>
      <c r="M2663" s="14"/>
      <c r="N2663" s="14"/>
      <c r="O2663" s="14"/>
      <c r="P2663" s="14"/>
    </row>
    <row r="2664" spans="9:16" x14ac:dyDescent="0.25">
      <c r="I2664" s="14"/>
      <c r="J2664" s="14"/>
      <c r="K2664" s="14"/>
      <c r="L2664" s="14"/>
      <c r="M2664" s="14"/>
      <c r="N2664" s="14"/>
      <c r="O2664" s="14"/>
      <c r="P2664" s="14"/>
    </row>
    <row r="2665" spans="9:16" x14ac:dyDescent="0.25">
      <c r="I2665" s="14"/>
      <c r="J2665" s="14"/>
      <c r="K2665" s="14"/>
      <c r="L2665" s="14"/>
      <c r="M2665" s="14"/>
      <c r="N2665" s="14"/>
      <c r="O2665" s="14"/>
      <c r="P2665" s="14"/>
    </row>
    <row r="2666" spans="9:16" x14ac:dyDescent="0.25">
      <c r="I2666" s="14"/>
      <c r="J2666" s="14"/>
      <c r="K2666" s="14"/>
      <c r="L2666" s="14"/>
      <c r="M2666" s="14"/>
      <c r="N2666" s="14"/>
      <c r="O2666" s="14"/>
      <c r="P2666" s="14"/>
    </row>
    <row r="2667" spans="9:16" x14ac:dyDescent="0.25">
      <c r="I2667" s="14"/>
      <c r="J2667" s="14"/>
      <c r="K2667" s="14"/>
      <c r="L2667" s="14"/>
      <c r="M2667" s="14"/>
      <c r="N2667" s="14"/>
      <c r="O2667" s="14"/>
      <c r="P2667" s="14"/>
    </row>
    <row r="2668" spans="9:16" x14ac:dyDescent="0.25">
      <c r="I2668" s="14"/>
      <c r="J2668" s="14"/>
      <c r="K2668" s="14"/>
      <c r="L2668" s="14"/>
      <c r="M2668" s="14"/>
      <c r="N2668" s="14"/>
      <c r="O2668" s="14"/>
      <c r="P2668" s="14"/>
    </row>
    <row r="2669" spans="9:16" x14ac:dyDescent="0.25">
      <c r="I2669" s="14"/>
      <c r="J2669" s="14"/>
      <c r="K2669" s="14"/>
      <c r="L2669" s="14"/>
      <c r="M2669" s="14"/>
      <c r="N2669" s="14"/>
      <c r="O2669" s="14"/>
      <c r="P2669" s="14"/>
    </row>
    <row r="2670" spans="9:16" x14ac:dyDescent="0.25">
      <c r="I2670" s="14"/>
      <c r="J2670" s="14"/>
      <c r="K2670" s="14"/>
      <c r="L2670" s="14"/>
      <c r="M2670" s="14"/>
      <c r="N2670" s="14"/>
      <c r="O2670" s="14"/>
      <c r="P2670" s="14"/>
    </row>
    <row r="2671" spans="9:16" x14ac:dyDescent="0.25">
      <c r="I2671" s="14"/>
      <c r="J2671" s="14"/>
      <c r="K2671" s="14"/>
      <c r="L2671" s="14"/>
      <c r="M2671" s="14"/>
      <c r="N2671" s="14"/>
      <c r="O2671" s="14"/>
      <c r="P2671" s="14"/>
    </row>
    <row r="2672" spans="9:16" x14ac:dyDescent="0.25">
      <c r="I2672" s="14"/>
      <c r="J2672" s="14"/>
      <c r="K2672" s="14"/>
      <c r="L2672" s="14"/>
      <c r="M2672" s="14"/>
      <c r="N2672" s="14"/>
      <c r="O2672" s="14"/>
      <c r="P2672" s="14"/>
    </row>
    <row r="2673" spans="9:16" x14ac:dyDescent="0.25">
      <c r="I2673" s="14"/>
      <c r="J2673" s="14"/>
      <c r="K2673" s="14"/>
      <c r="L2673" s="14"/>
      <c r="M2673" s="14"/>
      <c r="N2673" s="14"/>
      <c r="O2673" s="14"/>
      <c r="P2673" s="14"/>
    </row>
    <row r="2674" spans="9:16" x14ac:dyDescent="0.25">
      <c r="I2674" s="14"/>
      <c r="J2674" s="14"/>
      <c r="K2674" s="14"/>
      <c r="L2674" s="14"/>
      <c r="M2674" s="14"/>
      <c r="N2674" s="14"/>
      <c r="O2674" s="14"/>
      <c r="P2674" s="14"/>
    </row>
    <row r="2675" spans="9:16" x14ac:dyDescent="0.25">
      <c r="I2675" s="14"/>
      <c r="J2675" s="14"/>
      <c r="K2675" s="14"/>
      <c r="L2675" s="14"/>
      <c r="M2675" s="14"/>
      <c r="N2675" s="14"/>
      <c r="O2675" s="14"/>
      <c r="P2675" s="14"/>
    </row>
    <row r="2676" spans="9:16" x14ac:dyDescent="0.25">
      <c r="I2676" s="14"/>
      <c r="J2676" s="14"/>
      <c r="K2676" s="14"/>
      <c r="L2676" s="14"/>
      <c r="M2676" s="14"/>
      <c r="N2676" s="14"/>
      <c r="O2676" s="14"/>
      <c r="P2676" s="14"/>
    </row>
    <row r="2677" spans="9:16" x14ac:dyDescent="0.25">
      <c r="I2677" s="14"/>
      <c r="J2677" s="14"/>
      <c r="K2677" s="14"/>
      <c r="L2677" s="14"/>
      <c r="M2677" s="14"/>
      <c r="N2677" s="14"/>
      <c r="O2677" s="14"/>
      <c r="P2677" s="14"/>
    </row>
    <row r="2678" spans="9:16" x14ac:dyDescent="0.25">
      <c r="I2678" s="14"/>
      <c r="J2678" s="14"/>
      <c r="K2678" s="14"/>
      <c r="L2678" s="14"/>
      <c r="M2678" s="14"/>
      <c r="N2678" s="14"/>
      <c r="O2678" s="14"/>
      <c r="P2678" s="14"/>
    </row>
    <row r="2679" spans="9:16" x14ac:dyDescent="0.25">
      <c r="I2679" s="14"/>
      <c r="J2679" s="14"/>
      <c r="K2679" s="14"/>
      <c r="L2679" s="14"/>
      <c r="M2679" s="14"/>
      <c r="N2679" s="14"/>
      <c r="O2679" s="14"/>
      <c r="P2679" s="14"/>
    </row>
    <row r="2680" spans="9:16" x14ac:dyDescent="0.25">
      <c r="I2680" s="14"/>
      <c r="J2680" s="14"/>
      <c r="K2680" s="14"/>
      <c r="L2680" s="14"/>
      <c r="M2680" s="14"/>
      <c r="N2680" s="14"/>
      <c r="O2680" s="14"/>
      <c r="P2680" s="14"/>
    </row>
    <row r="2681" spans="9:16" x14ac:dyDescent="0.25">
      <c r="I2681" s="14"/>
      <c r="J2681" s="14"/>
      <c r="K2681" s="14"/>
      <c r="L2681" s="14"/>
      <c r="M2681" s="14"/>
      <c r="N2681" s="14"/>
      <c r="O2681" s="14"/>
      <c r="P2681" s="14"/>
    </row>
    <row r="2682" spans="9:16" x14ac:dyDescent="0.25">
      <c r="I2682" s="14"/>
      <c r="J2682" s="14"/>
      <c r="K2682" s="14"/>
      <c r="L2682" s="14"/>
      <c r="M2682" s="14"/>
      <c r="N2682" s="14"/>
      <c r="O2682" s="14"/>
      <c r="P2682" s="14"/>
    </row>
    <row r="2683" spans="9:16" x14ac:dyDescent="0.25">
      <c r="I2683" s="14"/>
      <c r="J2683" s="14"/>
      <c r="K2683" s="14"/>
      <c r="L2683" s="14"/>
      <c r="M2683" s="14"/>
      <c r="N2683" s="14"/>
      <c r="O2683" s="14"/>
      <c r="P2683" s="14"/>
    </row>
    <row r="2684" spans="9:16" x14ac:dyDescent="0.25">
      <c r="I2684" s="14"/>
      <c r="J2684" s="14"/>
      <c r="K2684" s="14"/>
      <c r="L2684" s="14"/>
      <c r="M2684" s="14"/>
      <c r="N2684" s="14"/>
      <c r="O2684" s="14"/>
      <c r="P2684" s="14"/>
    </row>
    <row r="2685" spans="9:16" x14ac:dyDescent="0.25">
      <c r="I2685" s="14"/>
      <c r="J2685" s="14"/>
      <c r="K2685" s="14"/>
      <c r="L2685" s="14"/>
      <c r="M2685" s="14"/>
      <c r="N2685" s="14"/>
      <c r="O2685" s="14"/>
      <c r="P2685" s="14"/>
    </row>
    <row r="2686" spans="9:16" x14ac:dyDescent="0.25">
      <c r="I2686" s="14"/>
      <c r="J2686" s="14"/>
      <c r="K2686" s="14"/>
      <c r="L2686" s="14"/>
      <c r="M2686" s="14"/>
      <c r="N2686" s="14"/>
      <c r="O2686" s="14"/>
      <c r="P2686" s="14"/>
    </row>
    <row r="2687" spans="9:16" x14ac:dyDescent="0.25">
      <c r="I2687" s="14"/>
      <c r="J2687" s="14"/>
      <c r="K2687" s="14"/>
      <c r="L2687" s="14"/>
      <c r="M2687" s="14"/>
      <c r="N2687" s="14"/>
      <c r="O2687" s="14"/>
      <c r="P2687" s="14"/>
    </row>
    <row r="2688" spans="9:16" x14ac:dyDescent="0.25">
      <c r="I2688" s="14"/>
      <c r="J2688" s="14"/>
      <c r="K2688" s="14"/>
      <c r="L2688" s="14"/>
      <c r="M2688" s="14"/>
      <c r="N2688" s="14"/>
      <c r="O2688" s="14"/>
      <c r="P2688" s="14"/>
    </row>
    <row r="2689" spans="9:16" x14ac:dyDescent="0.25">
      <c r="I2689" s="14"/>
      <c r="J2689" s="14"/>
      <c r="K2689" s="14"/>
      <c r="L2689" s="14"/>
      <c r="M2689" s="14"/>
      <c r="N2689" s="14"/>
      <c r="O2689" s="14"/>
      <c r="P2689" s="14"/>
    </row>
    <row r="2690" spans="9:16" x14ac:dyDescent="0.25">
      <c r="I2690" s="14"/>
      <c r="J2690" s="14"/>
      <c r="K2690" s="14"/>
      <c r="L2690" s="14"/>
      <c r="M2690" s="14"/>
      <c r="N2690" s="14"/>
      <c r="O2690" s="14"/>
      <c r="P2690" s="14"/>
    </row>
    <row r="2691" spans="9:16" x14ac:dyDescent="0.25">
      <c r="I2691" s="14"/>
      <c r="J2691" s="14"/>
      <c r="K2691" s="14"/>
      <c r="L2691" s="14"/>
      <c r="M2691" s="14"/>
      <c r="N2691" s="14"/>
      <c r="O2691" s="14"/>
      <c r="P2691" s="14"/>
    </row>
    <row r="2692" spans="9:16" x14ac:dyDescent="0.25">
      <c r="I2692" s="14"/>
      <c r="J2692" s="14"/>
      <c r="K2692" s="14"/>
      <c r="L2692" s="14"/>
      <c r="M2692" s="14"/>
      <c r="N2692" s="14"/>
      <c r="O2692" s="14"/>
      <c r="P2692" s="14"/>
    </row>
    <row r="2693" spans="9:16" x14ac:dyDescent="0.25">
      <c r="I2693" s="14"/>
      <c r="J2693" s="14"/>
      <c r="K2693" s="14"/>
      <c r="L2693" s="14"/>
      <c r="M2693" s="14"/>
      <c r="N2693" s="14"/>
      <c r="O2693" s="14"/>
      <c r="P2693" s="14"/>
    </row>
    <row r="2694" spans="9:16" x14ac:dyDescent="0.25">
      <c r="I2694" s="14"/>
      <c r="J2694" s="14"/>
      <c r="K2694" s="14"/>
      <c r="L2694" s="14"/>
      <c r="M2694" s="14"/>
      <c r="N2694" s="14"/>
      <c r="O2694" s="14"/>
      <c r="P2694" s="14"/>
    </row>
    <row r="2695" spans="9:16" x14ac:dyDescent="0.25">
      <c r="I2695" s="14"/>
      <c r="J2695" s="14"/>
      <c r="K2695" s="14"/>
      <c r="L2695" s="14"/>
      <c r="M2695" s="14"/>
      <c r="N2695" s="14"/>
      <c r="O2695" s="14"/>
      <c r="P2695" s="14"/>
    </row>
    <row r="2696" spans="9:16" x14ac:dyDescent="0.25">
      <c r="I2696" s="14"/>
      <c r="J2696" s="14"/>
      <c r="K2696" s="14"/>
      <c r="L2696" s="14"/>
      <c r="M2696" s="14"/>
      <c r="N2696" s="14"/>
      <c r="O2696" s="14"/>
      <c r="P2696" s="14"/>
    </row>
    <row r="2697" spans="9:16" x14ac:dyDescent="0.25">
      <c r="I2697" s="14"/>
      <c r="J2697" s="14"/>
      <c r="K2697" s="14"/>
      <c r="L2697" s="14"/>
      <c r="M2697" s="14"/>
      <c r="N2697" s="14"/>
      <c r="O2697" s="14"/>
      <c r="P2697" s="14"/>
    </row>
    <row r="2698" spans="9:16" x14ac:dyDescent="0.25">
      <c r="I2698" s="14"/>
      <c r="J2698" s="14"/>
      <c r="K2698" s="14"/>
      <c r="L2698" s="14"/>
      <c r="M2698" s="14"/>
      <c r="N2698" s="14"/>
      <c r="O2698" s="14"/>
      <c r="P2698" s="14"/>
    </row>
    <row r="2699" spans="9:16" x14ac:dyDescent="0.25">
      <c r="I2699" s="14"/>
      <c r="J2699" s="14"/>
      <c r="K2699" s="14"/>
      <c r="L2699" s="14"/>
      <c r="M2699" s="14"/>
      <c r="N2699" s="14"/>
      <c r="O2699" s="14"/>
      <c r="P2699" s="14"/>
    </row>
    <row r="2700" spans="9:16" x14ac:dyDescent="0.25">
      <c r="I2700" s="14"/>
      <c r="J2700" s="14"/>
      <c r="K2700" s="14"/>
      <c r="L2700" s="14"/>
      <c r="M2700" s="14"/>
      <c r="N2700" s="14"/>
      <c r="O2700" s="14"/>
      <c r="P2700" s="14"/>
    </row>
    <row r="2701" spans="9:16" x14ac:dyDescent="0.25">
      <c r="I2701" s="14"/>
      <c r="J2701" s="14"/>
      <c r="K2701" s="14"/>
      <c r="L2701" s="14"/>
      <c r="M2701" s="14"/>
      <c r="N2701" s="14"/>
      <c r="O2701" s="14"/>
      <c r="P2701" s="14"/>
    </row>
    <row r="2702" spans="9:16" x14ac:dyDescent="0.25">
      <c r="I2702" s="14"/>
      <c r="J2702" s="14"/>
      <c r="K2702" s="14"/>
      <c r="L2702" s="14"/>
      <c r="M2702" s="14"/>
      <c r="N2702" s="14"/>
      <c r="O2702" s="14"/>
      <c r="P2702" s="14"/>
    </row>
    <row r="2703" spans="9:16" x14ac:dyDescent="0.25">
      <c r="I2703" s="14"/>
      <c r="J2703" s="14"/>
      <c r="K2703" s="14"/>
      <c r="L2703" s="14"/>
      <c r="M2703" s="14"/>
      <c r="N2703" s="14"/>
      <c r="O2703" s="14"/>
      <c r="P2703" s="14"/>
    </row>
    <row r="2704" spans="9:16" x14ac:dyDescent="0.25">
      <c r="I2704" s="14"/>
      <c r="J2704" s="14"/>
      <c r="K2704" s="14"/>
      <c r="L2704" s="14"/>
      <c r="M2704" s="14"/>
      <c r="N2704" s="14"/>
      <c r="O2704" s="14"/>
      <c r="P2704" s="14"/>
    </row>
    <row r="2705" spans="9:16" x14ac:dyDescent="0.25">
      <c r="I2705" s="14"/>
      <c r="J2705" s="14"/>
      <c r="K2705" s="14"/>
      <c r="L2705" s="14"/>
      <c r="M2705" s="14"/>
      <c r="N2705" s="14"/>
      <c r="O2705" s="14"/>
      <c r="P2705" s="14"/>
    </row>
    <row r="2706" spans="9:16" x14ac:dyDescent="0.25">
      <c r="I2706" s="14"/>
      <c r="J2706" s="14"/>
      <c r="K2706" s="14"/>
      <c r="L2706" s="14"/>
      <c r="M2706" s="14"/>
      <c r="N2706" s="14"/>
      <c r="O2706" s="14"/>
      <c r="P2706" s="14"/>
    </row>
    <row r="2707" spans="9:16" x14ac:dyDescent="0.25">
      <c r="I2707" s="14"/>
      <c r="J2707" s="14"/>
      <c r="K2707" s="14"/>
      <c r="L2707" s="14"/>
      <c r="M2707" s="14"/>
      <c r="N2707" s="14"/>
      <c r="O2707" s="14"/>
      <c r="P2707" s="14"/>
    </row>
    <row r="2708" spans="9:16" x14ac:dyDescent="0.25">
      <c r="I2708" s="14"/>
      <c r="J2708" s="14"/>
      <c r="K2708" s="14"/>
      <c r="L2708" s="14"/>
      <c r="M2708" s="14"/>
      <c r="N2708" s="14"/>
      <c r="O2708" s="14"/>
      <c r="P2708" s="14"/>
    </row>
    <row r="2709" spans="9:16" x14ac:dyDescent="0.25">
      <c r="I2709" s="14"/>
      <c r="J2709" s="14"/>
      <c r="K2709" s="14"/>
      <c r="L2709" s="14"/>
      <c r="M2709" s="14"/>
      <c r="N2709" s="14"/>
      <c r="O2709" s="14"/>
      <c r="P2709" s="14"/>
    </row>
    <row r="2710" spans="9:16" x14ac:dyDescent="0.25">
      <c r="I2710" s="14"/>
      <c r="J2710" s="14"/>
      <c r="K2710" s="14"/>
      <c r="L2710" s="14"/>
      <c r="M2710" s="14"/>
      <c r="N2710" s="14"/>
      <c r="O2710" s="14"/>
      <c r="P2710" s="14"/>
    </row>
    <row r="2711" spans="9:16" x14ac:dyDescent="0.25">
      <c r="I2711" s="14"/>
      <c r="J2711" s="14"/>
      <c r="K2711" s="14"/>
      <c r="L2711" s="14"/>
      <c r="M2711" s="14"/>
      <c r="N2711" s="14"/>
      <c r="O2711" s="14"/>
      <c r="P2711" s="14"/>
    </row>
    <row r="2712" spans="9:16" x14ac:dyDescent="0.25">
      <c r="I2712" s="14"/>
      <c r="J2712" s="14"/>
      <c r="K2712" s="14"/>
      <c r="L2712" s="14"/>
      <c r="M2712" s="14"/>
      <c r="N2712" s="14"/>
      <c r="O2712" s="14"/>
      <c r="P2712" s="14"/>
    </row>
    <row r="2713" spans="9:16" x14ac:dyDescent="0.25">
      <c r="I2713" s="14"/>
      <c r="J2713" s="14"/>
      <c r="K2713" s="14"/>
      <c r="L2713" s="14"/>
      <c r="M2713" s="14"/>
      <c r="N2713" s="14"/>
      <c r="O2713" s="14"/>
      <c r="P2713" s="14"/>
    </row>
    <row r="2714" spans="9:16" x14ac:dyDescent="0.25">
      <c r="I2714" s="14"/>
      <c r="J2714" s="14"/>
      <c r="K2714" s="14"/>
      <c r="L2714" s="14"/>
      <c r="M2714" s="14"/>
      <c r="N2714" s="14"/>
      <c r="O2714" s="14"/>
      <c r="P2714" s="14"/>
    </row>
    <row r="2715" spans="9:16" x14ac:dyDescent="0.25">
      <c r="I2715" s="14"/>
      <c r="J2715" s="14"/>
      <c r="K2715" s="14"/>
      <c r="L2715" s="14"/>
      <c r="M2715" s="14"/>
      <c r="N2715" s="14"/>
      <c r="O2715" s="14"/>
      <c r="P2715" s="14"/>
    </row>
    <row r="2716" spans="9:16" x14ac:dyDescent="0.25">
      <c r="I2716" s="14"/>
      <c r="J2716" s="14"/>
      <c r="K2716" s="14"/>
      <c r="L2716" s="14"/>
      <c r="M2716" s="14"/>
      <c r="N2716" s="14"/>
      <c r="O2716" s="14"/>
      <c r="P2716" s="14"/>
    </row>
    <row r="2717" spans="9:16" x14ac:dyDescent="0.25">
      <c r="I2717" s="14"/>
      <c r="J2717" s="14"/>
      <c r="K2717" s="14"/>
      <c r="L2717" s="14"/>
      <c r="M2717" s="14"/>
      <c r="N2717" s="14"/>
      <c r="O2717" s="14"/>
      <c r="P2717" s="14"/>
    </row>
    <row r="2718" spans="9:16" x14ac:dyDescent="0.25">
      <c r="I2718" s="14"/>
      <c r="J2718" s="14"/>
      <c r="K2718" s="14"/>
      <c r="L2718" s="14"/>
      <c r="M2718" s="14"/>
      <c r="N2718" s="14"/>
      <c r="O2718" s="14"/>
      <c r="P2718" s="14"/>
    </row>
    <row r="2719" spans="9:16" x14ac:dyDescent="0.25">
      <c r="I2719" s="14"/>
      <c r="J2719" s="14"/>
      <c r="K2719" s="14"/>
      <c r="L2719" s="14"/>
      <c r="M2719" s="14"/>
      <c r="N2719" s="14"/>
      <c r="O2719" s="14"/>
      <c r="P2719" s="14"/>
    </row>
    <row r="2720" spans="9:16" x14ac:dyDescent="0.25">
      <c r="I2720" s="14"/>
      <c r="J2720" s="14"/>
      <c r="K2720" s="14"/>
      <c r="L2720" s="14"/>
      <c r="M2720" s="14"/>
      <c r="N2720" s="14"/>
      <c r="O2720" s="14"/>
      <c r="P2720" s="14"/>
    </row>
    <row r="2721" spans="9:16" x14ac:dyDescent="0.25">
      <c r="I2721" s="14"/>
      <c r="J2721" s="14"/>
      <c r="K2721" s="14"/>
      <c r="L2721" s="14"/>
      <c r="M2721" s="14"/>
      <c r="N2721" s="14"/>
      <c r="O2721" s="14"/>
      <c r="P2721" s="14"/>
    </row>
    <row r="2722" spans="9:16" x14ac:dyDescent="0.25">
      <c r="I2722" s="14"/>
      <c r="J2722" s="14"/>
      <c r="K2722" s="14"/>
      <c r="L2722" s="14"/>
      <c r="M2722" s="14"/>
      <c r="N2722" s="14"/>
      <c r="O2722" s="14"/>
      <c r="P2722" s="14"/>
    </row>
    <row r="2723" spans="9:16" x14ac:dyDescent="0.25">
      <c r="I2723" s="14"/>
      <c r="J2723" s="14"/>
      <c r="K2723" s="14"/>
      <c r="L2723" s="14"/>
      <c r="M2723" s="14"/>
      <c r="N2723" s="14"/>
      <c r="O2723" s="14"/>
      <c r="P2723" s="14"/>
    </row>
    <row r="2724" spans="9:16" x14ac:dyDescent="0.25">
      <c r="I2724" s="14"/>
      <c r="J2724" s="14"/>
      <c r="K2724" s="14"/>
      <c r="L2724" s="14"/>
      <c r="M2724" s="14"/>
      <c r="N2724" s="14"/>
      <c r="O2724" s="14"/>
      <c r="P2724" s="14"/>
    </row>
    <row r="2725" spans="9:16" x14ac:dyDescent="0.25">
      <c r="I2725" s="14"/>
      <c r="J2725" s="14"/>
      <c r="K2725" s="14"/>
      <c r="L2725" s="14"/>
      <c r="M2725" s="14"/>
      <c r="N2725" s="14"/>
      <c r="O2725" s="14"/>
      <c r="P2725" s="14"/>
    </row>
    <row r="2726" spans="9:16" x14ac:dyDescent="0.25">
      <c r="I2726" s="14"/>
      <c r="J2726" s="14"/>
      <c r="K2726" s="14"/>
      <c r="L2726" s="14"/>
      <c r="M2726" s="14"/>
      <c r="N2726" s="14"/>
      <c r="O2726" s="14"/>
      <c r="P2726" s="14"/>
    </row>
    <row r="2727" spans="9:16" x14ac:dyDescent="0.25">
      <c r="I2727" s="14"/>
      <c r="J2727" s="14"/>
      <c r="K2727" s="14"/>
      <c r="L2727" s="14"/>
      <c r="M2727" s="14"/>
      <c r="N2727" s="14"/>
      <c r="O2727" s="14"/>
      <c r="P2727" s="14"/>
    </row>
    <row r="2728" spans="9:16" x14ac:dyDescent="0.25">
      <c r="I2728" s="14"/>
      <c r="J2728" s="14"/>
      <c r="K2728" s="14"/>
      <c r="L2728" s="14"/>
      <c r="M2728" s="14"/>
      <c r="N2728" s="14"/>
      <c r="O2728" s="14"/>
      <c r="P2728" s="14"/>
    </row>
    <row r="2729" spans="9:16" x14ac:dyDescent="0.25">
      <c r="I2729" s="14"/>
      <c r="J2729" s="14"/>
      <c r="K2729" s="14"/>
      <c r="L2729" s="14"/>
      <c r="M2729" s="14"/>
      <c r="N2729" s="14"/>
      <c r="O2729" s="14"/>
      <c r="P2729" s="14"/>
    </row>
    <row r="2730" spans="9:16" x14ac:dyDescent="0.25">
      <c r="I2730" s="14"/>
      <c r="J2730" s="14"/>
      <c r="K2730" s="14"/>
      <c r="L2730" s="14"/>
      <c r="M2730" s="14"/>
      <c r="N2730" s="14"/>
      <c r="O2730" s="14"/>
      <c r="P2730" s="14"/>
    </row>
    <row r="2731" spans="9:16" x14ac:dyDescent="0.25">
      <c r="I2731" s="14"/>
      <c r="J2731" s="14"/>
      <c r="K2731" s="14"/>
      <c r="L2731" s="14"/>
      <c r="M2731" s="14"/>
      <c r="N2731" s="14"/>
      <c r="O2731" s="14"/>
      <c r="P2731" s="14"/>
    </row>
    <row r="2732" spans="9:16" x14ac:dyDescent="0.25">
      <c r="I2732" s="14"/>
      <c r="J2732" s="14"/>
      <c r="K2732" s="14"/>
      <c r="L2732" s="14"/>
      <c r="M2732" s="14"/>
      <c r="N2732" s="14"/>
      <c r="O2732" s="14"/>
      <c r="P2732" s="14"/>
    </row>
    <row r="2733" spans="9:16" x14ac:dyDescent="0.25">
      <c r="I2733" s="14"/>
      <c r="J2733" s="14"/>
      <c r="K2733" s="14"/>
      <c r="L2733" s="14"/>
      <c r="M2733" s="14"/>
      <c r="N2733" s="14"/>
      <c r="O2733" s="14"/>
      <c r="P2733" s="14"/>
    </row>
    <row r="2734" spans="9:16" x14ac:dyDescent="0.25">
      <c r="I2734" s="14"/>
      <c r="J2734" s="14"/>
      <c r="K2734" s="14"/>
      <c r="L2734" s="14"/>
      <c r="M2734" s="14"/>
      <c r="N2734" s="14"/>
      <c r="O2734" s="14"/>
      <c r="P2734" s="14"/>
    </row>
    <row r="2735" spans="9:16" x14ac:dyDescent="0.25">
      <c r="I2735" s="14"/>
      <c r="J2735" s="14"/>
      <c r="K2735" s="14"/>
      <c r="L2735" s="14"/>
      <c r="M2735" s="14"/>
      <c r="N2735" s="14"/>
      <c r="O2735" s="14"/>
      <c r="P2735" s="14"/>
    </row>
    <row r="2736" spans="9:16" x14ac:dyDescent="0.25">
      <c r="I2736" s="14"/>
      <c r="J2736" s="14"/>
      <c r="K2736" s="14"/>
      <c r="L2736" s="14"/>
      <c r="M2736" s="14"/>
      <c r="N2736" s="14"/>
      <c r="O2736" s="14"/>
      <c r="P2736" s="14"/>
    </row>
    <row r="2737" spans="9:16" x14ac:dyDescent="0.25">
      <c r="I2737" s="14"/>
      <c r="J2737" s="14"/>
      <c r="K2737" s="14"/>
      <c r="L2737" s="14"/>
      <c r="M2737" s="14"/>
      <c r="N2737" s="14"/>
      <c r="O2737" s="14"/>
      <c r="P2737" s="14"/>
    </row>
    <row r="2738" spans="9:16" x14ac:dyDescent="0.25">
      <c r="I2738" s="14"/>
      <c r="J2738" s="14"/>
      <c r="K2738" s="14"/>
      <c r="L2738" s="14"/>
      <c r="M2738" s="14"/>
      <c r="N2738" s="14"/>
      <c r="O2738" s="14"/>
      <c r="P2738" s="14"/>
    </row>
    <row r="2739" spans="9:16" x14ac:dyDescent="0.25">
      <c r="I2739" s="14"/>
      <c r="J2739" s="14"/>
      <c r="K2739" s="14"/>
      <c r="L2739" s="14"/>
      <c r="M2739" s="14"/>
      <c r="N2739" s="14"/>
      <c r="O2739" s="14"/>
      <c r="P2739" s="14"/>
    </row>
    <row r="2740" spans="9:16" x14ac:dyDescent="0.25">
      <c r="I2740" s="14"/>
      <c r="J2740" s="14"/>
      <c r="K2740" s="14"/>
      <c r="L2740" s="14"/>
      <c r="M2740" s="14"/>
      <c r="N2740" s="14"/>
      <c r="O2740" s="14"/>
      <c r="P2740" s="14"/>
    </row>
    <row r="2741" spans="9:16" x14ac:dyDescent="0.25">
      <c r="I2741" s="14"/>
      <c r="J2741" s="14"/>
      <c r="K2741" s="14"/>
      <c r="L2741" s="14"/>
      <c r="M2741" s="14"/>
      <c r="N2741" s="14"/>
      <c r="O2741" s="14"/>
      <c r="P2741" s="14"/>
    </row>
    <row r="2742" spans="9:16" x14ac:dyDescent="0.25">
      <c r="I2742" s="14"/>
      <c r="J2742" s="14"/>
      <c r="K2742" s="14"/>
      <c r="L2742" s="14"/>
      <c r="M2742" s="14"/>
      <c r="N2742" s="14"/>
      <c r="O2742" s="14"/>
      <c r="P2742" s="14"/>
    </row>
    <row r="2743" spans="9:16" x14ac:dyDescent="0.25">
      <c r="I2743" s="14"/>
      <c r="J2743" s="14"/>
      <c r="K2743" s="14"/>
      <c r="L2743" s="14"/>
      <c r="M2743" s="14"/>
      <c r="N2743" s="14"/>
      <c r="O2743" s="14"/>
      <c r="P2743" s="14"/>
    </row>
    <row r="2744" spans="9:16" x14ac:dyDescent="0.25">
      <c r="I2744" s="14"/>
      <c r="J2744" s="14"/>
      <c r="K2744" s="14"/>
      <c r="L2744" s="14"/>
      <c r="M2744" s="14"/>
      <c r="N2744" s="14"/>
      <c r="O2744" s="14"/>
      <c r="P2744" s="14"/>
    </row>
    <row r="2745" spans="9:16" x14ac:dyDescent="0.25">
      <c r="I2745" s="14"/>
      <c r="J2745" s="14"/>
      <c r="K2745" s="14"/>
      <c r="L2745" s="14"/>
      <c r="M2745" s="14"/>
      <c r="N2745" s="14"/>
      <c r="O2745" s="14"/>
      <c r="P2745" s="14"/>
    </row>
    <row r="2746" spans="9:16" x14ac:dyDescent="0.25">
      <c r="I2746" s="14"/>
      <c r="J2746" s="14"/>
      <c r="K2746" s="14"/>
      <c r="L2746" s="14"/>
      <c r="M2746" s="14"/>
      <c r="N2746" s="14"/>
      <c r="O2746" s="14"/>
      <c r="P2746" s="14"/>
    </row>
    <row r="2747" spans="9:16" x14ac:dyDescent="0.25">
      <c r="I2747" s="14"/>
      <c r="J2747" s="14"/>
      <c r="K2747" s="14"/>
      <c r="L2747" s="14"/>
      <c r="M2747" s="14"/>
      <c r="N2747" s="14"/>
      <c r="O2747" s="14"/>
      <c r="P2747" s="14"/>
    </row>
    <row r="2748" spans="9:16" x14ac:dyDescent="0.25">
      <c r="I2748" s="14"/>
      <c r="J2748" s="14"/>
      <c r="K2748" s="14"/>
      <c r="L2748" s="14"/>
      <c r="M2748" s="14"/>
      <c r="N2748" s="14"/>
      <c r="O2748" s="14"/>
      <c r="P2748" s="14"/>
    </row>
    <row r="2749" spans="9:16" x14ac:dyDescent="0.25">
      <c r="I2749" s="14"/>
      <c r="J2749" s="14"/>
      <c r="K2749" s="14"/>
      <c r="L2749" s="14"/>
      <c r="M2749" s="14"/>
      <c r="N2749" s="14"/>
      <c r="O2749" s="14"/>
      <c r="P2749" s="14"/>
    </row>
    <row r="2750" spans="9:16" x14ac:dyDescent="0.25">
      <c r="I2750" s="14"/>
      <c r="J2750" s="14"/>
      <c r="K2750" s="14"/>
      <c r="L2750" s="14"/>
      <c r="M2750" s="14"/>
      <c r="N2750" s="14"/>
      <c r="O2750" s="14"/>
      <c r="P2750" s="14"/>
    </row>
    <row r="2751" spans="9:16" x14ac:dyDescent="0.25">
      <c r="I2751" s="14"/>
      <c r="J2751" s="14"/>
      <c r="K2751" s="14"/>
      <c r="L2751" s="14"/>
      <c r="M2751" s="14"/>
      <c r="N2751" s="14"/>
      <c r="O2751" s="14"/>
      <c r="P2751" s="14"/>
    </row>
    <row r="2752" spans="9:16" x14ac:dyDescent="0.25">
      <c r="I2752" s="14"/>
      <c r="J2752" s="14"/>
      <c r="K2752" s="14"/>
      <c r="L2752" s="14"/>
      <c r="M2752" s="14"/>
      <c r="N2752" s="14"/>
      <c r="O2752" s="14"/>
      <c r="P2752" s="14"/>
    </row>
    <row r="2753" spans="9:16" x14ac:dyDescent="0.25">
      <c r="I2753" s="14"/>
      <c r="J2753" s="14"/>
      <c r="K2753" s="14"/>
      <c r="L2753" s="14"/>
      <c r="M2753" s="14"/>
      <c r="N2753" s="14"/>
      <c r="O2753" s="14"/>
      <c r="P2753" s="14"/>
    </row>
    <row r="2754" spans="9:16" x14ac:dyDescent="0.25">
      <c r="I2754" s="14"/>
      <c r="J2754" s="14"/>
      <c r="K2754" s="14"/>
      <c r="L2754" s="14"/>
      <c r="M2754" s="14"/>
      <c r="N2754" s="14"/>
      <c r="O2754" s="14"/>
      <c r="P2754" s="14"/>
    </row>
    <row r="2755" spans="9:16" x14ac:dyDescent="0.25">
      <c r="I2755" s="14"/>
      <c r="J2755" s="14"/>
      <c r="K2755" s="14"/>
      <c r="L2755" s="14"/>
      <c r="M2755" s="14"/>
      <c r="N2755" s="14"/>
      <c r="O2755" s="14"/>
      <c r="P2755" s="14"/>
    </row>
    <row r="2756" spans="9:16" x14ac:dyDescent="0.25">
      <c r="I2756" s="14"/>
      <c r="J2756" s="14"/>
      <c r="K2756" s="14"/>
      <c r="L2756" s="14"/>
      <c r="M2756" s="14"/>
      <c r="N2756" s="14"/>
      <c r="O2756" s="14"/>
      <c r="P2756" s="14"/>
    </row>
    <row r="2757" spans="9:16" x14ac:dyDescent="0.25">
      <c r="I2757" s="14"/>
      <c r="J2757" s="14"/>
      <c r="K2757" s="14"/>
      <c r="L2757" s="14"/>
      <c r="M2757" s="14"/>
      <c r="N2757" s="14"/>
      <c r="O2757" s="14"/>
      <c r="P2757" s="14"/>
    </row>
    <row r="2758" spans="9:16" x14ac:dyDescent="0.25">
      <c r="I2758" s="14"/>
      <c r="J2758" s="14"/>
      <c r="K2758" s="14"/>
      <c r="L2758" s="14"/>
      <c r="M2758" s="14"/>
      <c r="N2758" s="14"/>
      <c r="O2758" s="14"/>
      <c r="P2758" s="14"/>
    </row>
    <row r="2759" spans="9:16" x14ac:dyDescent="0.25">
      <c r="I2759" s="14"/>
      <c r="J2759" s="14"/>
      <c r="K2759" s="14"/>
      <c r="L2759" s="14"/>
      <c r="M2759" s="14"/>
      <c r="N2759" s="14"/>
      <c r="O2759" s="14"/>
      <c r="P2759" s="14"/>
    </row>
    <row r="2760" spans="9:16" x14ac:dyDescent="0.25">
      <c r="I2760" s="14"/>
      <c r="J2760" s="14"/>
      <c r="K2760" s="14"/>
      <c r="L2760" s="14"/>
      <c r="M2760" s="14"/>
      <c r="N2760" s="14"/>
      <c r="O2760" s="14"/>
      <c r="P2760" s="14"/>
    </row>
    <row r="2761" spans="9:16" x14ac:dyDescent="0.25">
      <c r="I2761" s="14"/>
      <c r="J2761" s="14"/>
      <c r="K2761" s="14"/>
      <c r="L2761" s="14"/>
      <c r="M2761" s="14"/>
      <c r="N2761" s="14"/>
      <c r="O2761" s="14"/>
      <c r="P2761" s="14"/>
    </row>
    <row r="2762" spans="9:16" x14ac:dyDescent="0.25">
      <c r="I2762" s="14"/>
      <c r="J2762" s="14"/>
      <c r="K2762" s="14"/>
      <c r="L2762" s="14"/>
      <c r="M2762" s="14"/>
      <c r="N2762" s="14"/>
      <c r="O2762" s="14"/>
      <c r="P2762" s="14"/>
    </row>
    <row r="2763" spans="9:16" x14ac:dyDescent="0.25">
      <c r="I2763" s="14"/>
      <c r="J2763" s="14"/>
      <c r="K2763" s="14"/>
      <c r="L2763" s="14"/>
      <c r="M2763" s="14"/>
      <c r="N2763" s="14"/>
      <c r="O2763" s="14"/>
      <c r="P2763" s="14"/>
    </row>
    <row r="2764" spans="9:16" x14ac:dyDescent="0.25">
      <c r="I2764" s="14"/>
      <c r="J2764" s="14"/>
      <c r="K2764" s="14"/>
      <c r="L2764" s="14"/>
      <c r="M2764" s="14"/>
      <c r="N2764" s="14"/>
      <c r="O2764" s="14"/>
      <c r="P2764" s="14"/>
    </row>
    <row r="2765" spans="9:16" x14ac:dyDescent="0.25">
      <c r="I2765" s="14"/>
      <c r="J2765" s="14"/>
      <c r="K2765" s="14"/>
      <c r="L2765" s="14"/>
      <c r="M2765" s="14"/>
      <c r="N2765" s="14"/>
      <c r="O2765" s="14"/>
      <c r="P2765" s="14"/>
    </row>
    <row r="2766" spans="9:16" x14ac:dyDescent="0.25">
      <c r="I2766" s="14"/>
      <c r="J2766" s="14"/>
      <c r="K2766" s="14"/>
      <c r="L2766" s="14"/>
      <c r="M2766" s="14"/>
      <c r="N2766" s="14"/>
      <c r="O2766" s="14"/>
      <c r="P2766" s="14"/>
    </row>
    <row r="2767" spans="9:16" x14ac:dyDescent="0.25">
      <c r="I2767" s="14"/>
      <c r="J2767" s="14"/>
      <c r="K2767" s="14"/>
      <c r="L2767" s="14"/>
      <c r="M2767" s="14"/>
      <c r="N2767" s="14"/>
      <c r="O2767" s="14"/>
      <c r="P2767" s="14"/>
    </row>
    <row r="2768" spans="9:16" x14ac:dyDescent="0.25">
      <c r="I2768" s="14"/>
      <c r="J2768" s="14"/>
      <c r="K2768" s="14"/>
      <c r="L2768" s="14"/>
      <c r="M2768" s="14"/>
      <c r="N2768" s="14"/>
      <c r="O2768" s="14"/>
      <c r="P2768" s="14"/>
    </row>
    <row r="2769" spans="9:16" x14ac:dyDescent="0.25">
      <c r="I2769" s="14"/>
      <c r="J2769" s="14"/>
      <c r="K2769" s="14"/>
      <c r="L2769" s="14"/>
      <c r="M2769" s="14"/>
      <c r="N2769" s="14"/>
      <c r="O2769" s="14"/>
      <c r="P2769" s="14"/>
    </row>
    <row r="2770" spans="9:16" x14ac:dyDescent="0.25">
      <c r="I2770" s="14"/>
      <c r="J2770" s="14"/>
      <c r="K2770" s="14"/>
      <c r="L2770" s="14"/>
      <c r="M2770" s="14"/>
      <c r="N2770" s="14"/>
      <c r="O2770" s="14"/>
      <c r="P2770" s="14"/>
    </row>
    <row r="2771" spans="9:16" x14ac:dyDescent="0.25">
      <c r="I2771" s="14"/>
      <c r="J2771" s="14"/>
      <c r="K2771" s="14"/>
      <c r="L2771" s="14"/>
      <c r="M2771" s="14"/>
      <c r="N2771" s="14"/>
      <c r="O2771" s="14"/>
      <c r="P2771" s="14"/>
    </row>
    <row r="2772" spans="9:16" x14ac:dyDescent="0.25">
      <c r="I2772" s="14"/>
      <c r="J2772" s="14"/>
      <c r="K2772" s="14"/>
      <c r="L2772" s="14"/>
      <c r="M2772" s="14"/>
      <c r="N2772" s="14"/>
      <c r="O2772" s="14"/>
      <c r="P2772" s="14"/>
    </row>
    <row r="2773" spans="9:16" x14ac:dyDescent="0.25">
      <c r="I2773" s="14"/>
      <c r="J2773" s="14"/>
      <c r="K2773" s="14"/>
      <c r="L2773" s="14"/>
      <c r="M2773" s="14"/>
      <c r="N2773" s="14"/>
      <c r="O2773" s="14"/>
      <c r="P2773" s="14"/>
    </row>
    <row r="2774" spans="9:16" x14ac:dyDescent="0.25">
      <c r="I2774" s="14"/>
      <c r="J2774" s="14"/>
      <c r="K2774" s="14"/>
      <c r="L2774" s="14"/>
      <c r="M2774" s="14"/>
      <c r="N2774" s="14"/>
      <c r="O2774" s="14"/>
      <c r="P2774" s="14"/>
    </row>
    <row r="2775" spans="9:16" x14ac:dyDescent="0.25">
      <c r="I2775" s="14"/>
      <c r="J2775" s="14"/>
      <c r="K2775" s="14"/>
      <c r="L2775" s="14"/>
      <c r="M2775" s="14"/>
      <c r="N2775" s="14"/>
      <c r="O2775" s="14"/>
      <c r="P2775" s="14"/>
    </row>
    <row r="2776" spans="9:16" x14ac:dyDescent="0.25">
      <c r="I2776" s="14"/>
      <c r="J2776" s="14"/>
      <c r="K2776" s="14"/>
      <c r="L2776" s="14"/>
      <c r="M2776" s="14"/>
      <c r="N2776" s="14"/>
      <c r="O2776" s="14"/>
      <c r="P2776" s="14"/>
    </row>
    <row r="2777" spans="9:16" x14ac:dyDescent="0.25">
      <c r="I2777" s="14"/>
      <c r="J2777" s="14"/>
      <c r="K2777" s="14"/>
      <c r="L2777" s="14"/>
      <c r="M2777" s="14"/>
      <c r="N2777" s="14"/>
      <c r="O2777" s="14"/>
      <c r="P2777" s="14"/>
    </row>
    <row r="2778" spans="9:16" x14ac:dyDescent="0.25">
      <c r="I2778" s="14"/>
      <c r="J2778" s="14"/>
      <c r="K2778" s="14"/>
      <c r="L2778" s="14"/>
      <c r="M2778" s="14"/>
      <c r="N2778" s="14"/>
      <c r="O2778" s="14"/>
      <c r="P2778" s="14"/>
    </row>
    <row r="2779" spans="9:16" x14ac:dyDescent="0.25">
      <c r="I2779" s="14"/>
      <c r="J2779" s="14"/>
      <c r="K2779" s="14"/>
      <c r="L2779" s="14"/>
      <c r="M2779" s="14"/>
      <c r="N2779" s="14"/>
      <c r="O2779" s="14"/>
      <c r="P2779" s="14"/>
    </row>
    <row r="2780" spans="9:16" x14ac:dyDescent="0.25">
      <c r="I2780" s="14"/>
      <c r="J2780" s="14"/>
      <c r="K2780" s="14"/>
      <c r="L2780" s="14"/>
      <c r="M2780" s="14"/>
      <c r="N2780" s="14"/>
      <c r="O2780" s="14"/>
      <c r="P2780" s="14"/>
    </row>
    <row r="2781" spans="9:16" x14ac:dyDescent="0.25">
      <c r="I2781" s="14"/>
      <c r="J2781" s="14"/>
      <c r="K2781" s="14"/>
      <c r="L2781" s="14"/>
      <c r="M2781" s="14"/>
      <c r="N2781" s="14"/>
      <c r="O2781" s="14"/>
      <c r="P2781" s="14"/>
    </row>
    <row r="2782" spans="9:16" x14ac:dyDescent="0.25">
      <c r="I2782" s="14"/>
      <c r="J2782" s="14"/>
      <c r="K2782" s="14"/>
      <c r="L2782" s="14"/>
      <c r="M2782" s="14"/>
      <c r="N2782" s="14"/>
      <c r="O2782" s="14"/>
      <c r="P2782" s="14"/>
    </row>
    <row r="2783" spans="9:16" x14ac:dyDescent="0.25">
      <c r="I2783" s="14"/>
      <c r="J2783" s="14"/>
      <c r="K2783" s="14"/>
      <c r="L2783" s="14"/>
      <c r="M2783" s="14"/>
      <c r="N2783" s="14"/>
      <c r="O2783" s="14"/>
      <c r="P2783" s="14"/>
    </row>
    <row r="2784" spans="9:16" x14ac:dyDescent="0.25">
      <c r="I2784" s="14"/>
      <c r="J2784" s="14"/>
      <c r="K2784" s="14"/>
      <c r="L2784" s="14"/>
      <c r="M2784" s="14"/>
      <c r="N2784" s="14"/>
      <c r="O2784" s="14"/>
      <c r="P2784" s="14"/>
    </row>
    <row r="2785" spans="9:16" x14ac:dyDescent="0.25">
      <c r="I2785" s="14"/>
      <c r="J2785" s="14"/>
      <c r="K2785" s="14"/>
      <c r="L2785" s="14"/>
      <c r="M2785" s="14"/>
      <c r="N2785" s="14"/>
      <c r="O2785" s="14"/>
      <c r="P2785" s="14"/>
    </row>
    <row r="2786" spans="9:16" x14ac:dyDescent="0.25">
      <c r="I2786" s="14"/>
      <c r="J2786" s="14"/>
      <c r="K2786" s="14"/>
      <c r="L2786" s="14"/>
      <c r="M2786" s="14"/>
      <c r="N2786" s="14"/>
      <c r="O2786" s="14"/>
      <c r="P2786" s="14"/>
    </row>
    <row r="2787" spans="9:16" x14ac:dyDescent="0.25">
      <c r="I2787" s="14"/>
      <c r="J2787" s="14"/>
      <c r="K2787" s="14"/>
      <c r="L2787" s="14"/>
      <c r="M2787" s="14"/>
      <c r="N2787" s="14"/>
      <c r="O2787" s="14"/>
      <c r="P2787" s="14"/>
    </row>
    <row r="2788" spans="9:16" x14ac:dyDescent="0.25">
      <c r="I2788" s="14"/>
      <c r="J2788" s="14"/>
      <c r="K2788" s="14"/>
      <c r="L2788" s="14"/>
      <c r="M2788" s="14"/>
      <c r="N2788" s="14"/>
      <c r="O2788" s="14"/>
      <c r="P2788" s="14"/>
    </row>
    <row r="2789" spans="9:16" x14ac:dyDescent="0.25">
      <c r="I2789" s="14"/>
      <c r="J2789" s="14"/>
      <c r="K2789" s="14"/>
      <c r="L2789" s="14"/>
      <c r="M2789" s="14"/>
      <c r="N2789" s="14"/>
      <c r="O2789" s="14"/>
      <c r="P2789" s="14"/>
    </row>
    <row r="2790" spans="9:16" x14ac:dyDescent="0.25">
      <c r="I2790" s="14"/>
      <c r="J2790" s="14"/>
      <c r="K2790" s="14"/>
      <c r="L2790" s="14"/>
      <c r="M2790" s="14"/>
      <c r="N2790" s="14"/>
      <c r="O2790" s="14"/>
      <c r="P2790" s="14"/>
    </row>
    <row r="2791" spans="9:16" x14ac:dyDescent="0.25">
      <c r="I2791" s="14"/>
      <c r="J2791" s="14"/>
      <c r="K2791" s="14"/>
      <c r="L2791" s="14"/>
      <c r="M2791" s="14"/>
      <c r="N2791" s="14"/>
      <c r="O2791" s="14"/>
      <c r="P2791" s="14"/>
    </row>
    <row r="2792" spans="9:16" x14ac:dyDescent="0.25">
      <c r="I2792" s="14"/>
      <c r="J2792" s="14"/>
      <c r="K2792" s="14"/>
      <c r="L2792" s="14"/>
      <c r="M2792" s="14"/>
      <c r="N2792" s="14"/>
      <c r="O2792" s="14"/>
      <c r="P2792" s="14"/>
    </row>
    <row r="2793" spans="9:16" x14ac:dyDescent="0.25">
      <c r="I2793" s="14"/>
      <c r="J2793" s="14"/>
      <c r="K2793" s="14"/>
      <c r="L2793" s="14"/>
      <c r="M2793" s="14"/>
      <c r="N2793" s="14"/>
      <c r="O2793" s="14"/>
      <c r="P2793" s="14"/>
    </row>
    <row r="2794" spans="9:16" x14ac:dyDescent="0.25">
      <c r="I2794" s="14"/>
      <c r="J2794" s="14"/>
      <c r="K2794" s="14"/>
      <c r="L2794" s="14"/>
      <c r="M2794" s="14"/>
      <c r="N2794" s="14"/>
      <c r="O2794" s="14"/>
      <c r="P2794" s="14"/>
    </row>
    <row r="2795" spans="9:16" x14ac:dyDescent="0.25">
      <c r="I2795" s="14"/>
      <c r="J2795" s="14"/>
      <c r="K2795" s="14"/>
      <c r="L2795" s="14"/>
      <c r="M2795" s="14"/>
      <c r="N2795" s="14"/>
      <c r="O2795" s="14"/>
      <c r="P2795" s="14"/>
    </row>
    <row r="2796" spans="9:16" x14ac:dyDescent="0.25">
      <c r="I2796" s="14"/>
      <c r="J2796" s="14"/>
      <c r="K2796" s="14"/>
      <c r="L2796" s="14"/>
      <c r="M2796" s="14"/>
      <c r="N2796" s="14"/>
      <c r="O2796" s="14"/>
      <c r="P2796" s="14"/>
    </row>
    <row r="2797" spans="9:16" x14ac:dyDescent="0.25">
      <c r="I2797" s="14"/>
      <c r="J2797" s="14"/>
      <c r="K2797" s="14"/>
      <c r="L2797" s="14"/>
      <c r="M2797" s="14"/>
      <c r="N2797" s="14"/>
      <c r="O2797" s="14"/>
      <c r="P2797" s="14"/>
    </row>
    <row r="2798" spans="9:16" x14ac:dyDescent="0.25">
      <c r="I2798" s="14"/>
      <c r="J2798" s="14"/>
      <c r="K2798" s="14"/>
      <c r="L2798" s="14"/>
      <c r="M2798" s="14"/>
      <c r="N2798" s="14"/>
      <c r="O2798" s="14"/>
      <c r="P2798" s="14"/>
    </row>
    <row r="2799" spans="9:16" x14ac:dyDescent="0.25">
      <c r="I2799" s="14"/>
      <c r="J2799" s="14"/>
      <c r="K2799" s="14"/>
      <c r="L2799" s="14"/>
      <c r="M2799" s="14"/>
      <c r="N2799" s="14"/>
      <c r="O2799" s="14"/>
      <c r="P2799" s="14"/>
    </row>
    <row r="2800" spans="9:16" x14ac:dyDescent="0.25">
      <c r="I2800" s="14"/>
      <c r="J2800" s="14"/>
      <c r="K2800" s="14"/>
      <c r="L2800" s="14"/>
      <c r="M2800" s="14"/>
      <c r="N2800" s="14"/>
      <c r="O2800" s="14"/>
      <c r="P2800" s="14"/>
    </row>
    <row r="2801" spans="9:16" x14ac:dyDescent="0.25">
      <c r="I2801" s="14"/>
      <c r="J2801" s="14"/>
      <c r="K2801" s="14"/>
      <c r="L2801" s="14"/>
      <c r="M2801" s="14"/>
      <c r="N2801" s="14"/>
      <c r="O2801" s="14"/>
      <c r="P2801" s="14"/>
    </row>
    <row r="2802" spans="9:16" x14ac:dyDescent="0.25">
      <c r="I2802" s="14"/>
      <c r="J2802" s="14"/>
      <c r="K2802" s="14"/>
      <c r="L2802" s="14"/>
      <c r="M2802" s="14"/>
      <c r="N2802" s="14"/>
      <c r="O2802" s="14"/>
      <c r="P2802" s="14"/>
    </row>
    <row r="2803" spans="9:16" x14ac:dyDescent="0.25">
      <c r="I2803" s="14"/>
      <c r="J2803" s="14"/>
      <c r="K2803" s="14"/>
      <c r="L2803" s="14"/>
      <c r="M2803" s="14"/>
      <c r="N2803" s="14"/>
      <c r="O2803" s="14"/>
      <c r="P2803" s="14"/>
    </row>
    <row r="2804" spans="9:16" x14ac:dyDescent="0.25">
      <c r="I2804" s="14"/>
      <c r="J2804" s="14"/>
      <c r="K2804" s="14"/>
      <c r="L2804" s="14"/>
      <c r="M2804" s="14"/>
      <c r="N2804" s="14"/>
      <c r="O2804" s="14"/>
      <c r="P2804" s="14"/>
    </row>
    <row r="2805" spans="9:16" x14ac:dyDescent="0.25">
      <c r="I2805" s="14"/>
      <c r="J2805" s="14"/>
      <c r="K2805" s="14"/>
      <c r="L2805" s="14"/>
      <c r="M2805" s="14"/>
      <c r="N2805" s="14"/>
      <c r="O2805" s="14"/>
      <c r="P2805" s="14"/>
    </row>
    <row r="2806" spans="9:16" x14ac:dyDescent="0.25">
      <c r="I2806" s="14"/>
      <c r="J2806" s="14"/>
      <c r="K2806" s="14"/>
      <c r="L2806" s="14"/>
      <c r="M2806" s="14"/>
      <c r="N2806" s="14"/>
      <c r="O2806" s="14"/>
      <c r="P2806" s="14"/>
    </row>
    <row r="2807" spans="9:16" x14ac:dyDescent="0.25">
      <c r="I2807" s="14"/>
      <c r="J2807" s="14"/>
      <c r="K2807" s="14"/>
      <c r="L2807" s="14"/>
      <c r="M2807" s="14"/>
      <c r="N2807" s="14"/>
      <c r="O2807" s="14"/>
      <c r="P2807" s="14"/>
    </row>
    <row r="2808" spans="9:16" x14ac:dyDescent="0.25">
      <c r="I2808" s="14"/>
      <c r="J2808" s="14"/>
      <c r="K2808" s="14"/>
      <c r="L2808" s="14"/>
      <c r="M2808" s="14"/>
      <c r="N2808" s="14"/>
      <c r="O2808" s="14"/>
      <c r="P2808" s="14"/>
    </row>
    <row r="2809" spans="9:16" x14ac:dyDescent="0.25">
      <c r="I2809" s="14"/>
      <c r="J2809" s="14"/>
      <c r="K2809" s="14"/>
      <c r="L2809" s="14"/>
      <c r="M2809" s="14"/>
      <c r="N2809" s="14"/>
      <c r="O2809" s="14"/>
      <c r="P2809" s="14"/>
    </row>
    <row r="2810" spans="9:16" x14ac:dyDescent="0.25">
      <c r="I2810" s="14"/>
      <c r="J2810" s="14"/>
      <c r="K2810" s="14"/>
      <c r="L2810" s="14"/>
      <c r="M2810" s="14"/>
      <c r="N2810" s="14"/>
      <c r="O2810" s="14"/>
      <c r="P2810" s="14"/>
    </row>
    <row r="2811" spans="9:16" x14ac:dyDescent="0.25">
      <c r="I2811" s="14"/>
      <c r="J2811" s="14"/>
      <c r="K2811" s="14"/>
      <c r="L2811" s="14"/>
      <c r="M2811" s="14"/>
      <c r="N2811" s="14"/>
      <c r="O2811" s="14"/>
      <c r="P2811" s="14"/>
    </row>
    <row r="2812" spans="9:16" x14ac:dyDescent="0.25">
      <c r="I2812" s="14"/>
      <c r="J2812" s="14"/>
      <c r="K2812" s="14"/>
      <c r="L2812" s="14"/>
      <c r="M2812" s="14"/>
      <c r="N2812" s="14"/>
      <c r="O2812" s="14"/>
      <c r="P2812" s="14"/>
    </row>
    <row r="2813" spans="9:16" x14ac:dyDescent="0.25">
      <c r="I2813" s="14"/>
      <c r="J2813" s="14"/>
      <c r="K2813" s="14"/>
      <c r="L2813" s="14"/>
      <c r="M2813" s="14"/>
      <c r="N2813" s="14"/>
      <c r="O2813" s="14"/>
      <c r="P2813" s="14"/>
    </row>
    <row r="2814" spans="9:16" x14ac:dyDescent="0.25">
      <c r="I2814" s="14"/>
      <c r="J2814" s="14"/>
      <c r="K2814" s="14"/>
      <c r="L2814" s="14"/>
      <c r="M2814" s="14"/>
      <c r="N2814" s="14"/>
      <c r="O2814" s="14"/>
      <c r="P2814" s="14"/>
    </row>
    <row r="2815" spans="9:16" x14ac:dyDescent="0.25">
      <c r="I2815" s="14"/>
      <c r="J2815" s="14"/>
      <c r="K2815" s="14"/>
      <c r="L2815" s="14"/>
      <c r="M2815" s="14"/>
      <c r="N2815" s="14"/>
      <c r="O2815" s="14"/>
      <c r="P2815" s="14"/>
    </row>
    <row r="2816" spans="9:16" x14ac:dyDescent="0.25">
      <c r="I2816" s="14"/>
      <c r="J2816" s="14"/>
      <c r="K2816" s="14"/>
      <c r="L2816" s="14"/>
      <c r="M2816" s="14"/>
      <c r="N2816" s="14"/>
      <c r="O2816" s="14"/>
      <c r="P2816" s="14"/>
    </row>
    <row r="2817" spans="9:16" x14ac:dyDescent="0.25">
      <c r="I2817" s="14"/>
      <c r="J2817" s="14"/>
      <c r="K2817" s="14"/>
      <c r="L2817" s="14"/>
      <c r="M2817" s="14"/>
      <c r="N2817" s="14"/>
      <c r="O2817" s="14"/>
      <c r="P2817" s="14"/>
    </row>
    <row r="2818" spans="9:16" x14ac:dyDescent="0.25">
      <c r="I2818" s="14"/>
      <c r="J2818" s="14"/>
      <c r="K2818" s="14"/>
      <c r="L2818" s="14"/>
      <c r="M2818" s="14"/>
      <c r="N2818" s="14"/>
      <c r="O2818" s="14"/>
      <c r="P2818" s="14"/>
    </row>
    <row r="2819" spans="9:16" x14ac:dyDescent="0.25">
      <c r="I2819" s="14"/>
      <c r="J2819" s="14"/>
      <c r="K2819" s="14"/>
      <c r="L2819" s="14"/>
      <c r="M2819" s="14"/>
      <c r="N2819" s="14"/>
      <c r="O2819" s="14"/>
      <c r="P2819" s="14"/>
    </row>
    <row r="2820" spans="9:16" x14ac:dyDescent="0.25">
      <c r="I2820" s="14"/>
      <c r="J2820" s="14"/>
      <c r="K2820" s="14"/>
      <c r="L2820" s="14"/>
      <c r="M2820" s="14"/>
      <c r="N2820" s="14"/>
      <c r="O2820" s="14"/>
      <c r="P2820" s="14"/>
    </row>
    <row r="2821" spans="9:16" x14ac:dyDescent="0.25">
      <c r="I2821" s="14"/>
      <c r="J2821" s="14"/>
      <c r="K2821" s="14"/>
      <c r="L2821" s="14"/>
      <c r="M2821" s="14"/>
      <c r="N2821" s="14"/>
      <c r="O2821" s="14"/>
      <c r="P2821" s="14"/>
    </row>
    <row r="2822" spans="9:16" x14ac:dyDescent="0.25">
      <c r="I2822" s="14"/>
      <c r="J2822" s="14"/>
      <c r="K2822" s="14"/>
      <c r="L2822" s="14"/>
      <c r="M2822" s="14"/>
      <c r="N2822" s="14"/>
      <c r="O2822" s="14"/>
      <c r="P2822" s="14"/>
    </row>
    <row r="2823" spans="9:16" x14ac:dyDescent="0.25">
      <c r="I2823" s="14"/>
      <c r="J2823" s="14"/>
      <c r="K2823" s="14"/>
      <c r="L2823" s="14"/>
      <c r="M2823" s="14"/>
      <c r="N2823" s="14"/>
      <c r="O2823" s="14"/>
      <c r="P2823" s="14"/>
    </row>
    <row r="2824" spans="9:16" x14ac:dyDescent="0.25">
      <c r="I2824" s="14"/>
      <c r="J2824" s="14"/>
      <c r="K2824" s="14"/>
      <c r="L2824" s="14"/>
      <c r="M2824" s="14"/>
      <c r="N2824" s="14"/>
      <c r="O2824" s="14"/>
      <c r="P2824" s="14"/>
    </row>
    <row r="2825" spans="9:16" x14ac:dyDescent="0.25">
      <c r="I2825" s="14"/>
      <c r="J2825" s="14"/>
      <c r="K2825" s="14"/>
      <c r="L2825" s="14"/>
      <c r="M2825" s="14"/>
      <c r="N2825" s="14"/>
      <c r="O2825" s="14"/>
      <c r="P2825" s="14"/>
    </row>
    <row r="2826" spans="9:16" x14ac:dyDescent="0.25">
      <c r="I2826" s="14"/>
      <c r="J2826" s="14"/>
      <c r="K2826" s="14"/>
      <c r="L2826" s="14"/>
      <c r="M2826" s="14"/>
      <c r="N2826" s="14"/>
      <c r="O2826" s="14"/>
      <c r="P2826" s="14"/>
    </row>
    <row r="2827" spans="9:16" x14ac:dyDescent="0.25">
      <c r="I2827" s="14"/>
      <c r="J2827" s="14"/>
      <c r="K2827" s="14"/>
      <c r="L2827" s="14"/>
      <c r="M2827" s="14"/>
      <c r="N2827" s="14"/>
      <c r="O2827" s="14"/>
      <c r="P2827" s="14"/>
    </row>
    <row r="2828" spans="9:16" x14ac:dyDescent="0.25">
      <c r="I2828" s="14"/>
      <c r="J2828" s="14"/>
      <c r="K2828" s="14"/>
      <c r="L2828" s="14"/>
      <c r="M2828" s="14"/>
      <c r="N2828" s="14"/>
      <c r="O2828" s="14"/>
      <c r="P2828" s="14"/>
    </row>
    <row r="2829" spans="9:16" x14ac:dyDescent="0.25">
      <c r="I2829" s="14"/>
      <c r="J2829" s="14"/>
      <c r="K2829" s="14"/>
      <c r="L2829" s="14"/>
      <c r="M2829" s="14"/>
      <c r="N2829" s="14"/>
      <c r="O2829" s="14"/>
      <c r="P2829" s="14"/>
    </row>
    <row r="2830" spans="9:16" x14ac:dyDescent="0.25">
      <c r="I2830" s="14"/>
      <c r="J2830" s="14"/>
      <c r="K2830" s="14"/>
      <c r="L2830" s="14"/>
      <c r="M2830" s="14"/>
      <c r="N2830" s="14"/>
      <c r="O2830" s="14"/>
      <c r="P2830" s="14"/>
    </row>
    <row r="2831" spans="9:16" x14ac:dyDescent="0.25">
      <c r="I2831" s="14"/>
      <c r="J2831" s="14"/>
      <c r="K2831" s="14"/>
      <c r="L2831" s="14"/>
      <c r="M2831" s="14"/>
      <c r="N2831" s="14"/>
      <c r="O2831" s="14"/>
      <c r="P2831" s="14"/>
    </row>
    <row r="2832" spans="9:16" x14ac:dyDescent="0.25">
      <c r="I2832" s="14"/>
      <c r="J2832" s="14"/>
      <c r="K2832" s="14"/>
      <c r="L2832" s="14"/>
      <c r="M2832" s="14"/>
      <c r="N2832" s="14"/>
      <c r="O2832" s="14"/>
      <c r="P2832" s="14"/>
    </row>
    <row r="2833" spans="9:16" x14ac:dyDescent="0.25">
      <c r="I2833" s="14"/>
      <c r="J2833" s="14"/>
      <c r="K2833" s="14"/>
      <c r="L2833" s="14"/>
      <c r="M2833" s="14"/>
      <c r="N2833" s="14"/>
      <c r="O2833" s="14"/>
      <c r="P2833" s="14"/>
    </row>
    <row r="2834" spans="9:16" x14ac:dyDescent="0.25">
      <c r="I2834" s="14"/>
      <c r="J2834" s="14"/>
      <c r="K2834" s="14"/>
      <c r="L2834" s="14"/>
      <c r="M2834" s="14"/>
      <c r="N2834" s="14"/>
      <c r="O2834" s="14"/>
      <c r="P2834" s="14"/>
    </row>
    <row r="2835" spans="9:16" x14ac:dyDescent="0.25">
      <c r="I2835" s="14"/>
      <c r="J2835" s="14"/>
      <c r="K2835" s="14"/>
      <c r="L2835" s="14"/>
      <c r="M2835" s="14"/>
      <c r="N2835" s="14"/>
      <c r="O2835" s="14"/>
      <c r="P2835" s="14"/>
    </row>
    <row r="2836" spans="9:16" x14ac:dyDescent="0.25">
      <c r="I2836" s="14"/>
      <c r="J2836" s="14"/>
      <c r="K2836" s="14"/>
      <c r="L2836" s="14"/>
      <c r="M2836" s="14"/>
      <c r="N2836" s="14"/>
      <c r="O2836" s="14"/>
      <c r="P2836" s="14"/>
    </row>
    <row r="2837" spans="9:16" x14ac:dyDescent="0.25">
      <c r="I2837" s="14"/>
      <c r="J2837" s="14"/>
      <c r="K2837" s="14"/>
      <c r="L2837" s="14"/>
      <c r="M2837" s="14"/>
      <c r="N2837" s="14"/>
      <c r="O2837" s="14"/>
      <c r="P2837" s="14"/>
    </row>
    <row r="2838" spans="9:16" x14ac:dyDescent="0.25">
      <c r="I2838" s="14"/>
      <c r="J2838" s="14"/>
      <c r="K2838" s="14"/>
      <c r="L2838" s="14"/>
      <c r="M2838" s="14"/>
      <c r="N2838" s="14"/>
      <c r="O2838" s="14"/>
      <c r="P2838" s="14"/>
    </row>
    <row r="2839" spans="9:16" x14ac:dyDescent="0.25">
      <c r="I2839" s="14"/>
      <c r="J2839" s="14"/>
      <c r="K2839" s="14"/>
      <c r="L2839" s="14"/>
      <c r="M2839" s="14"/>
      <c r="N2839" s="14"/>
      <c r="O2839" s="14"/>
      <c r="P2839" s="14"/>
    </row>
    <row r="2840" spans="9:16" x14ac:dyDescent="0.25">
      <c r="I2840" s="14"/>
      <c r="J2840" s="14"/>
      <c r="K2840" s="14"/>
      <c r="L2840" s="14"/>
      <c r="M2840" s="14"/>
      <c r="N2840" s="14"/>
      <c r="O2840" s="14"/>
      <c r="P2840" s="14"/>
    </row>
    <row r="2841" spans="9:16" x14ac:dyDescent="0.25">
      <c r="I2841" s="14"/>
      <c r="J2841" s="14"/>
      <c r="K2841" s="14"/>
      <c r="L2841" s="14"/>
      <c r="M2841" s="14"/>
      <c r="N2841" s="14"/>
      <c r="O2841" s="14"/>
      <c r="P2841" s="14"/>
    </row>
    <row r="2842" spans="9:16" x14ac:dyDescent="0.25">
      <c r="I2842" s="14"/>
      <c r="J2842" s="14"/>
      <c r="K2842" s="14"/>
      <c r="L2842" s="14"/>
      <c r="M2842" s="14"/>
      <c r="N2842" s="14"/>
      <c r="O2842" s="14"/>
      <c r="P2842" s="14"/>
    </row>
    <row r="2843" spans="9:16" x14ac:dyDescent="0.25">
      <c r="I2843" s="14"/>
      <c r="J2843" s="14"/>
      <c r="K2843" s="14"/>
      <c r="L2843" s="14"/>
      <c r="M2843" s="14"/>
      <c r="N2843" s="14"/>
      <c r="O2843" s="14"/>
      <c r="P2843" s="14"/>
    </row>
    <row r="2844" spans="9:16" x14ac:dyDescent="0.25">
      <c r="I2844" s="14"/>
      <c r="J2844" s="14"/>
      <c r="K2844" s="14"/>
      <c r="L2844" s="14"/>
      <c r="M2844" s="14"/>
      <c r="N2844" s="14"/>
      <c r="O2844" s="14"/>
      <c r="P2844" s="14"/>
    </row>
    <row r="2845" spans="9:16" x14ac:dyDescent="0.25">
      <c r="I2845" s="14"/>
      <c r="J2845" s="14"/>
      <c r="K2845" s="14"/>
      <c r="L2845" s="14"/>
      <c r="M2845" s="14"/>
      <c r="N2845" s="14"/>
      <c r="O2845" s="14"/>
      <c r="P2845" s="14"/>
    </row>
    <row r="2846" spans="9:16" x14ac:dyDescent="0.25">
      <c r="I2846" s="14"/>
      <c r="J2846" s="14"/>
      <c r="K2846" s="14"/>
      <c r="L2846" s="14"/>
      <c r="M2846" s="14"/>
      <c r="N2846" s="14"/>
      <c r="O2846" s="14"/>
      <c r="P2846" s="14"/>
    </row>
    <row r="2847" spans="9:16" x14ac:dyDescent="0.25">
      <c r="I2847" s="14"/>
      <c r="J2847" s="14"/>
      <c r="K2847" s="14"/>
      <c r="L2847" s="14"/>
      <c r="M2847" s="14"/>
      <c r="N2847" s="14"/>
      <c r="O2847" s="14"/>
      <c r="P2847" s="14"/>
    </row>
    <row r="2848" spans="9:16" x14ac:dyDescent="0.25">
      <c r="I2848" s="14"/>
      <c r="J2848" s="14"/>
      <c r="K2848" s="14"/>
      <c r="L2848" s="14"/>
      <c r="M2848" s="14"/>
      <c r="N2848" s="14"/>
      <c r="O2848" s="14"/>
      <c r="P2848" s="14"/>
    </row>
    <row r="2849" spans="9:16" x14ac:dyDescent="0.25">
      <c r="I2849" s="14"/>
      <c r="J2849" s="14"/>
      <c r="K2849" s="14"/>
      <c r="L2849" s="14"/>
      <c r="M2849" s="14"/>
      <c r="N2849" s="14"/>
      <c r="O2849" s="14"/>
      <c r="P2849" s="14"/>
    </row>
    <row r="2850" spans="9:16" x14ac:dyDescent="0.25">
      <c r="I2850" s="14"/>
      <c r="J2850" s="14"/>
      <c r="K2850" s="14"/>
      <c r="L2850" s="14"/>
      <c r="M2850" s="14"/>
      <c r="N2850" s="14"/>
      <c r="O2850" s="14"/>
      <c r="P2850" s="14"/>
    </row>
    <row r="2851" spans="9:16" x14ac:dyDescent="0.25">
      <c r="I2851" s="14"/>
      <c r="J2851" s="14"/>
      <c r="K2851" s="14"/>
      <c r="L2851" s="14"/>
      <c r="M2851" s="14"/>
      <c r="N2851" s="14"/>
      <c r="O2851" s="14"/>
      <c r="P2851" s="14"/>
    </row>
    <row r="2852" spans="9:16" x14ac:dyDescent="0.25">
      <c r="I2852" s="14"/>
      <c r="J2852" s="14"/>
      <c r="K2852" s="14"/>
      <c r="L2852" s="14"/>
      <c r="M2852" s="14"/>
      <c r="N2852" s="14"/>
      <c r="O2852" s="14"/>
      <c r="P2852" s="14"/>
    </row>
    <row r="2853" spans="9:16" x14ac:dyDescent="0.25">
      <c r="I2853" s="14"/>
      <c r="J2853" s="14"/>
      <c r="K2853" s="14"/>
      <c r="L2853" s="14"/>
      <c r="M2853" s="14"/>
      <c r="N2853" s="14"/>
      <c r="O2853" s="14"/>
      <c r="P2853" s="14"/>
    </row>
    <row r="2854" spans="9:16" x14ac:dyDescent="0.25">
      <c r="I2854" s="14"/>
      <c r="J2854" s="14"/>
      <c r="K2854" s="14"/>
      <c r="L2854" s="14"/>
      <c r="M2854" s="14"/>
      <c r="N2854" s="14"/>
      <c r="O2854" s="14"/>
      <c r="P2854" s="14"/>
    </row>
    <row r="2855" spans="9:16" x14ac:dyDescent="0.25">
      <c r="I2855" s="14"/>
      <c r="J2855" s="14"/>
      <c r="K2855" s="14"/>
      <c r="L2855" s="14"/>
      <c r="M2855" s="14"/>
      <c r="N2855" s="14"/>
      <c r="O2855" s="14"/>
      <c r="P2855" s="14"/>
    </row>
    <row r="2856" spans="9:16" x14ac:dyDescent="0.25">
      <c r="I2856" s="14"/>
      <c r="J2856" s="14"/>
      <c r="K2856" s="14"/>
      <c r="L2856" s="14"/>
      <c r="M2856" s="14"/>
      <c r="N2856" s="14"/>
      <c r="O2856" s="14"/>
      <c r="P2856" s="14"/>
    </row>
    <row r="2857" spans="9:16" x14ac:dyDescent="0.25">
      <c r="I2857" s="14"/>
      <c r="J2857" s="14"/>
      <c r="K2857" s="14"/>
      <c r="L2857" s="14"/>
      <c r="M2857" s="14"/>
      <c r="N2857" s="14"/>
      <c r="O2857" s="14"/>
      <c r="P2857" s="14"/>
    </row>
    <row r="2858" spans="9:16" x14ac:dyDescent="0.25">
      <c r="I2858" s="14"/>
      <c r="J2858" s="14"/>
      <c r="K2858" s="14"/>
      <c r="L2858" s="14"/>
      <c r="M2858" s="14"/>
      <c r="N2858" s="14"/>
      <c r="O2858" s="14"/>
      <c r="P2858" s="14"/>
    </row>
    <row r="2859" spans="9:16" x14ac:dyDescent="0.25">
      <c r="I2859" s="14"/>
      <c r="J2859" s="14"/>
      <c r="K2859" s="14"/>
      <c r="L2859" s="14"/>
      <c r="M2859" s="14"/>
      <c r="N2859" s="14"/>
      <c r="O2859" s="14"/>
      <c r="P2859" s="14"/>
    </row>
    <row r="2860" spans="9:16" x14ac:dyDescent="0.25">
      <c r="I2860" s="14"/>
      <c r="J2860" s="14"/>
      <c r="K2860" s="14"/>
      <c r="L2860" s="14"/>
      <c r="M2860" s="14"/>
      <c r="N2860" s="14"/>
      <c r="O2860" s="14"/>
      <c r="P2860" s="14"/>
    </row>
    <row r="2861" spans="9:16" x14ac:dyDescent="0.25">
      <c r="I2861" s="14"/>
      <c r="J2861" s="14"/>
      <c r="K2861" s="14"/>
      <c r="L2861" s="14"/>
      <c r="M2861" s="14"/>
      <c r="N2861" s="14"/>
      <c r="O2861" s="14"/>
      <c r="P2861" s="14"/>
    </row>
    <row r="2862" spans="9:16" x14ac:dyDescent="0.25">
      <c r="I2862" s="14"/>
      <c r="J2862" s="14"/>
      <c r="K2862" s="14"/>
      <c r="L2862" s="14"/>
      <c r="M2862" s="14"/>
      <c r="N2862" s="14"/>
      <c r="O2862" s="14"/>
      <c r="P2862" s="14"/>
    </row>
    <row r="2863" spans="9:16" x14ac:dyDescent="0.25">
      <c r="I2863" s="14"/>
      <c r="J2863" s="14"/>
      <c r="K2863" s="14"/>
      <c r="L2863" s="14"/>
      <c r="M2863" s="14"/>
      <c r="N2863" s="14"/>
      <c r="O2863" s="14"/>
      <c r="P2863" s="14"/>
    </row>
    <row r="2864" spans="9:16" x14ac:dyDescent="0.25">
      <c r="I2864" s="14"/>
      <c r="J2864" s="14"/>
      <c r="K2864" s="14"/>
      <c r="L2864" s="14"/>
      <c r="M2864" s="14"/>
      <c r="N2864" s="14"/>
      <c r="O2864" s="14"/>
      <c r="P2864" s="14"/>
    </row>
    <row r="2865" spans="9:16" x14ac:dyDescent="0.25">
      <c r="I2865" s="14"/>
      <c r="J2865" s="14"/>
      <c r="K2865" s="14"/>
      <c r="L2865" s="14"/>
      <c r="M2865" s="14"/>
      <c r="N2865" s="14"/>
      <c r="O2865" s="14"/>
      <c r="P2865" s="14"/>
    </row>
    <row r="2866" spans="9:16" x14ac:dyDescent="0.25">
      <c r="I2866" s="14"/>
      <c r="J2866" s="14"/>
      <c r="K2866" s="14"/>
      <c r="L2866" s="14"/>
      <c r="M2866" s="14"/>
      <c r="N2866" s="14"/>
      <c r="O2866" s="14"/>
      <c r="P2866" s="14"/>
    </row>
    <row r="2867" spans="9:16" x14ac:dyDescent="0.25">
      <c r="I2867" s="14"/>
      <c r="J2867" s="14"/>
      <c r="K2867" s="14"/>
      <c r="L2867" s="14"/>
      <c r="M2867" s="14"/>
      <c r="N2867" s="14"/>
      <c r="O2867" s="14"/>
      <c r="P2867" s="14"/>
    </row>
    <row r="2868" spans="9:16" x14ac:dyDescent="0.25">
      <c r="I2868" s="14"/>
      <c r="J2868" s="14"/>
      <c r="K2868" s="14"/>
      <c r="L2868" s="14"/>
      <c r="M2868" s="14"/>
      <c r="N2868" s="14"/>
      <c r="O2868" s="14"/>
      <c r="P2868" s="14"/>
    </row>
    <row r="2869" spans="9:16" x14ac:dyDescent="0.25">
      <c r="I2869" s="14"/>
      <c r="J2869" s="14"/>
      <c r="K2869" s="14"/>
      <c r="L2869" s="14"/>
      <c r="M2869" s="14"/>
      <c r="N2869" s="14"/>
      <c r="O2869" s="14"/>
      <c r="P2869" s="14"/>
    </row>
    <row r="2870" spans="9:16" x14ac:dyDescent="0.25">
      <c r="I2870" s="14"/>
      <c r="J2870" s="14"/>
      <c r="K2870" s="14"/>
      <c r="L2870" s="14"/>
      <c r="M2870" s="14"/>
      <c r="N2870" s="14"/>
      <c r="O2870" s="14"/>
      <c r="P2870" s="14"/>
    </row>
    <row r="2871" spans="9:16" x14ac:dyDescent="0.25">
      <c r="I2871" s="14"/>
      <c r="J2871" s="14"/>
      <c r="K2871" s="14"/>
      <c r="L2871" s="14"/>
      <c r="M2871" s="14"/>
      <c r="N2871" s="14"/>
      <c r="O2871" s="14"/>
      <c r="P2871" s="14"/>
    </row>
    <row r="2872" spans="9:16" x14ac:dyDescent="0.25">
      <c r="I2872" s="14"/>
      <c r="J2872" s="14"/>
      <c r="K2872" s="14"/>
      <c r="L2872" s="14"/>
      <c r="M2872" s="14"/>
      <c r="N2872" s="14"/>
      <c r="O2872" s="14"/>
      <c r="P2872" s="14"/>
    </row>
    <row r="2873" spans="9:16" x14ac:dyDescent="0.25">
      <c r="I2873" s="14"/>
      <c r="J2873" s="14"/>
      <c r="K2873" s="14"/>
      <c r="L2873" s="14"/>
      <c r="M2873" s="14"/>
      <c r="N2873" s="14"/>
      <c r="O2873" s="14"/>
      <c r="P2873" s="14"/>
    </row>
    <row r="2874" spans="9:16" x14ac:dyDescent="0.25">
      <c r="I2874" s="14"/>
      <c r="J2874" s="14"/>
      <c r="K2874" s="14"/>
      <c r="L2874" s="14"/>
      <c r="M2874" s="14"/>
      <c r="N2874" s="14"/>
      <c r="O2874" s="14"/>
      <c r="P2874" s="14"/>
    </row>
    <row r="2875" spans="9:16" x14ac:dyDescent="0.25">
      <c r="I2875" s="14"/>
      <c r="J2875" s="14"/>
      <c r="K2875" s="14"/>
      <c r="L2875" s="14"/>
      <c r="M2875" s="14"/>
      <c r="N2875" s="14"/>
      <c r="O2875" s="14"/>
      <c r="P2875" s="14"/>
    </row>
    <row r="2876" spans="9:16" x14ac:dyDescent="0.25">
      <c r="I2876" s="14"/>
      <c r="J2876" s="14"/>
      <c r="K2876" s="14"/>
      <c r="L2876" s="14"/>
      <c r="M2876" s="14"/>
      <c r="N2876" s="14"/>
      <c r="O2876" s="14"/>
      <c r="P2876" s="14"/>
    </row>
    <row r="2877" spans="9:16" x14ac:dyDescent="0.25">
      <c r="I2877" s="14"/>
      <c r="J2877" s="14"/>
      <c r="K2877" s="14"/>
      <c r="L2877" s="14"/>
      <c r="M2877" s="14"/>
      <c r="N2877" s="14"/>
      <c r="O2877" s="14"/>
      <c r="P2877" s="14"/>
    </row>
    <row r="2878" spans="9:16" x14ac:dyDescent="0.25">
      <c r="I2878" s="14"/>
      <c r="J2878" s="14"/>
      <c r="K2878" s="14"/>
      <c r="L2878" s="14"/>
      <c r="M2878" s="14"/>
      <c r="N2878" s="14"/>
      <c r="O2878" s="14"/>
      <c r="P2878" s="14"/>
    </row>
    <row r="2879" spans="9:16" x14ac:dyDescent="0.25">
      <c r="I2879" s="14"/>
      <c r="J2879" s="14"/>
      <c r="K2879" s="14"/>
      <c r="L2879" s="14"/>
      <c r="M2879" s="14"/>
      <c r="N2879" s="14"/>
      <c r="O2879" s="14"/>
      <c r="P2879" s="14"/>
    </row>
    <row r="2880" spans="9:16" x14ac:dyDescent="0.25">
      <c r="I2880" s="14"/>
      <c r="J2880" s="14"/>
      <c r="K2880" s="14"/>
      <c r="L2880" s="14"/>
      <c r="M2880" s="14"/>
      <c r="N2880" s="14"/>
      <c r="O2880" s="14"/>
      <c r="P2880" s="14"/>
    </row>
    <row r="2881" spans="9:16" x14ac:dyDescent="0.25">
      <c r="I2881" s="14"/>
      <c r="J2881" s="14"/>
      <c r="K2881" s="14"/>
      <c r="L2881" s="14"/>
      <c r="M2881" s="14"/>
      <c r="N2881" s="14"/>
      <c r="O2881" s="14"/>
      <c r="P2881" s="14"/>
    </row>
    <row r="2882" spans="9:16" x14ac:dyDescent="0.25">
      <c r="I2882" s="14"/>
      <c r="J2882" s="14"/>
      <c r="K2882" s="14"/>
      <c r="L2882" s="14"/>
      <c r="M2882" s="14"/>
      <c r="N2882" s="14"/>
      <c r="O2882" s="14"/>
      <c r="P2882" s="14"/>
    </row>
    <row r="2883" spans="9:16" x14ac:dyDescent="0.25">
      <c r="I2883" s="14"/>
      <c r="J2883" s="14"/>
      <c r="K2883" s="14"/>
      <c r="L2883" s="14"/>
      <c r="M2883" s="14"/>
      <c r="N2883" s="14"/>
      <c r="O2883" s="14"/>
      <c r="P2883" s="14"/>
    </row>
    <row r="2884" spans="9:16" x14ac:dyDescent="0.25">
      <c r="I2884" s="14"/>
      <c r="J2884" s="14"/>
      <c r="K2884" s="14"/>
      <c r="L2884" s="14"/>
      <c r="M2884" s="14"/>
      <c r="N2884" s="14"/>
      <c r="O2884" s="14"/>
      <c r="P2884" s="14"/>
    </row>
    <row r="2885" spans="9:16" x14ac:dyDescent="0.25">
      <c r="I2885" s="14"/>
      <c r="J2885" s="14"/>
      <c r="K2885" s="14"/>
      <c r="L2885" s="14"/>
      <c r="M2885" s="14"/>
      <c r="N2885" s="14"/>
      <c r="O2885" s="14"/>
      <c r="P2885" s="14"/>
    </row>
    <row r="2886" spans="9:16" x14ac:dyDescent="0.25">
      <c r="I2886" s="14"/>
      <c r="J2886" s="14"/>
      <c r="K2886" s="14"/>
      <c r="L2886" s="14"/>
      <c r="M2886" s="14"/>
      <c r="N2886" s="14"/>
      <c r="O2886" s="14"/>
      <c r="P2886" s="14"/>
    </row>
    <row r="2887" spans="9:16" x14ac:dyDescent="0.25">
      <c r="I2887" s="14"/>
      <c r="J2887" s="14"/>
      <c r="K2887" s="14"/>
      <c r="L2887" s="14"/>
      <c r="M2887" s="14"/>
      <c r="N2887" s="14"/>
      <c r="O2887" s="14"/>
      <c r="P2887" s="14"/>
    </row>
    <row r="2888" spans="9:16" x14ac:dyDescent="0.25">
      <c r="I2888" s="14"/>
      <c r="J2888" s="14"/>
      <c r="K2888" s="14"/>
      <c r="L2888" s="14"/>
      <c r="M2888" s="14"/>
      <c r="N2888" s="14"/>
      <c r="O2888" s="14"/>
      <c r="P2888" s="14"/>
    </row>
    <row r="2889" spans="9:16" x14ac:dyDescent="0.25">
      <c r="I2889" s="14"/>
      <c r="J2889" s="14"/>
      <c r="K2889" s="14"/>
      <c r="L2889" s="14"/>
      <c r="M2889" s="14"/>
      <c r="N2889" s="14"/>
      <c r="O2889" s="14"/>
      <c r="P2889" s="14"/>
    </row>
    <row r="2890" spans="9:16" x14ac:dyDescent="0.25">
      <c r="I2890" s="14"/>
      <c r="J2890" s="14"/>
      <c r="K2890" s="14"/>
      <c r="L2890" s="14"/>
      <c r="M2890" s="14"/>
      <c r="N2890" s="14"/>
      <c r="O2890" s="14"/>
      <c r="P2890" s="14"/>
    </row>
    <row r="2891" spans="9:16" x14ac:dyDescent="0.25">
      <c r="I2891" s="14"/>
      <c r="J2891" s="14"/>
      <c r="K2891" s="14"/>
      <c r="L2891" s="14"/>
      <c r="M2891" s="14"/>
      <c r="N2891" s="14"/>
      <c r="O2891" s="14"/>
      <c r="P2891" s="14"/>
    </row>
    <row r="2892" spans="9:16" x14ac:dyDescent="0.25">
      <c r="I2892" s="14"/>
      <c r="J2892" s="14"/>
      <c r="K2892" s="14"/>
      <c r="L2892" s="14"/>
      <c r="M2892" s="14"/>
      <c r="N2892" s="14"/>
      <c r="O2892" s="14"/>
      <c r="P2892" s="14"/>
    </row>
    <row r="2893" spans="9:16" x14ac:dyDescent="0.25">
      <c r="I2893" s="14"/>
      <c r="J2893" s="14"/>
      <c r="K2893" s="14"/>
      <c r="L2893" s="14"/>
      <c r="M2893" s="14"/>
      <c r="N2893" s="14"/>
      <c r="O2893" s="14"/>
      <c r="P2893" s="14"/>
    </row>
    <row r="2894" spans="9:16" x14ac:dyDescent="0.25">
      <c r="I2894" s="14"/>
      <c r="J2894" s="14"/>
      <c r="K2894" s="14"/>
      <c r="L2894" s="14"/>
      <c r="M2894" s="14"/>
      <c r="N2894" s="14"/>
      <c r="O2894" s="14"/>
      <c r="P2894" s="14"/>
    </row>
    <row r="2895" spans="9:16" x14ac:dyDescent="0.25">
      <c r="I2895" s="14"/>
      <c r="J2895" s="14"/>
      <c r="K2895" s="14"/>
      <c r="L2895" s="14"/>
      <c r="M2895" s="14"/>
      <c r="N2895" s="14"/>
      <c r="O2895" s="14"/>
      <c r="P2895" s="14"/>
    </row>
    <row r="2896" spans="9:16" x14ac:dyDescent="0.25">
      <c r="I2896" s="14"/>
      <c r="J2896" s="14"/>
      <c r="K2896" s="14"/>
      <c r="L2896" s="14"/>
      <c r="M2896" s="14"/>
      <c r="N2896" s="14"/>
      <c r="O2896" s="14"/>
      <c r="P2896" s="14"/>
    </row>
    <row r="2897" spans="9:16" x14ac:dyDescent="0.25">
      <c r="I2897" s="14"/>
      <c r="J2897" s="14"/>
      <c r="K2897" s="14"/>
      <c r="L2897" s="14"/>
      <c r="M2897" s="14"/>
      <c r="N2897" s="14"/>
      <c r="O2897" s="14"/>
      <c r="P2897" s="14"/>
    </row>
    <row r="2898" spans="9:16" x14ac:dyDescent="0.25">
      <c r="I2898" s="14"/>
      <c r="J2898" s="14"/>
      <c r="K2898" s="14"/>
      <c r="L2898" s="14"/>
      <c r="M2898" s="14"/>
      <c r="N2898" s="14"/>
      <c r="O2898" s="14"/>
      <c r="P2898" s="14"/>
    </row>
    <row r="2899" spans="9:16" x14ac:dyDescent="0.25">
      <c r="I2899" s="14"/>
      <c r="J2899" s="14"/>
      <c r="K2899" s="14"/>
      <c r="L2899" s="14"/>
      <c r="M2899" s="14"/>
      <c r="N2899" s="14"/>
      <c r="O2899" s="14"/>
      <c r="P2899" s="14"/>
    </row>
    <row r="2900" spans="9:16" x14ac:dyDescent="0.25">
      <c r="I2900" s="14"/>
      <c r="J2900" s="14"/>
      <c r="K2900" s="14"/>
      <c r="L2900" s="14"/>
      <c r="M2900" s="14"/>
      <c r="N2900" s="14"/>
      <c r="O2900" s="14"/>
      <c r="P2900" s="14"/>
    </row>
    <row r="2901" spans="9:16" x14ac:dyDescent="0.25">
      <c r="I2901" s="14"/>
      <c r="J2901" s="14"/>
      <c r="K2901" s="14"/>
      <c r="L2901" s="14"/>
      <c r="M2901" s="14"/>
      <c r="N2901" s="14"/>
      <c r="O2901" s="14"/>
      <c r="P2901" s="14"/>
    </row>
    <row r="2902" spans="9:16" x14ac:dyDescent="0.25">
      <c r="I2902" s="14"/>
      <c r="J2902" s="14"/>
      <c r="K2902" s="14"/>
      <c r="L2902" s="14"/>
      <c r="M2902" s="14"/>
      <c r="N2902" s="14"/>
      <c r="O2902" s="14"/>
      <c r="P2902" s="14"/>
    </row>
    <row r="2903" spans="9:16" x14ac:dyDescent="0.25">
      <c r="I2903" s="14"/>
      <c r="J2903" s="14"/>
      <c r="K2903" s="14"/>
      <c r="L2903" s="14"/>
      <c r="M2903" s="14"/>
      <c r="N2903" s="14"/>
      <c r="O2903" s="14"/>
      <c r="P2903" s="14"/>
    </row>
    <row r="2904" spans="9:16" x14ac:dyDescent="0.25">
      <c r="I2904" s="14"/>
      <c r="J2904" s="14"/>
      <c r="K2904" s="14"/>
      <c r="L2904" s="14"/>
      <c r="M2904" s="14"/>
      <c r="N2904" s="14"/>
      <c r="O2904" s="14"/>
      <c r="P2904" s="14"/>
    </row>
    <row r="2905" spans="9:16" x14ac:dyDescent="0.25">
      <c r="I2905" s="14"/>
      <c r="J2905" s="14"/>
      <c r="K2905" s="14"/>
      <c r="L2905" s="14"/>
      <c r="M2905" s="14"/>
      <c r="N2905" s="14"/>
      <c r="O2905" s="14"/>
      <c r="P2905" s="14"/>
    </row>
    <row r="2906" spans="9:16" x14ac:dyDescent="0.25">
      <c r="I2906" s="14"/>
      <c r="J2906" s="14"/>
      <c r="K2906" s="14"/>
      <c r="L2906" s="14"/>
      <c r="M2906" s="14"/>
      <c r="N2906" s="14"/>
      <c r="O2906" s="14"/>
      <c r="P2906" s="14"/>
    </row>
    <row r="2907" spans="9:16" x14ac:dyDescent="0.25">
      <c r="I2907" s="14"/>
      <c r="J2907" s="14"/>
      <c r="K2907" s="14"/>
      <c r="L2907" s="14"/>
      <c r="M2907" s="14"/>
      <c r="N2907" s="14"/>
      <c r="O2907" s="14"/>
      <c r="P2907" s="14"/>
    </row>
    <row r="2908" spans="9:16" x14ac:dyDescent="0.25">
      <c r="I2908" s="14"/>
      <c r="J2908" s="14"/>
      <c r="K2908" s="14"/>
      <c r="L2908" s="14"/>
      <c r="M2908" s="14"/>
      <c r="N2908" s="14"/>
      <c r="O2908" s="14"/>
      <c r="P2908" s="14"/>
    </row>
    <row r="2909" spans="9:16" x14ac:dyDescent="0.25">
      <c r="I2909" s="14"/>
      <c r="J2909" s="14"/>
      <c r="K2909" s="14"/>
      <c r="L2909" s="14"/>
      <c r="M2909" s="14"/>
      <c r="N2909" s="14"/>
      <c r="O2909" s="14"/>
      <c r="P2909" s="14"/>
    </row>
    <row r="2910" spans="9:16" x14ac:dyDescent="0.25">
      <c r="I2910" s="14"/>
      <c r="J2910" s="14"/>
      <c r="K2910" s="14"/>
      <c r="L2910" s="14"/>
      <c r="M2910" s="14"/>
      <c r="N2910" s="14"/>
      <c r="O2910" s="14"/>
      <c r="P2910" s="14"/>
    </row>
    <row r="2911" spans="9:16" x14ac:dyDescent="0.25">
      <c r="I2911" s="14"/>
      <c r="J2911" s="14"/>
      <c r="K2911" s="14"/>
      <c r="L2911" s="14"/>
      <c r="M2911" s="14"/>
      <c r="N2911" s="14"/>
      <c r="O2911" s="14"/>
      <c r="P2911" s="14"/>
    </row>
    <row r="2912" spans="9:16" x14ac:dyDescent="0.25">
      <c r="I2912" s="14"/>
      <c r="J2912" s="14"/>
      <c r="K2912" s="14"/>
      <c r="L2912" s="14"/>
      <c r="M2912" s="14"/>
      <c r="N2912" s="14"/>
      <c r="O2912" s="14"/>
      <c r="P2912" s="14"/>
    </row>
    <row r="2913" spans="9:16" x14ac:dyDescent="0.25">
      <c r="I2913" s="14"/>
      <c r="J2913" s="14"/>
      <c r="K2913" s="14"/>
      <c r="L2913" s="14"/>
      <c r="M2913" s="14"/>
      <c r="N2913" s="14"/>
      <c r="O2913" s="14"/>
      <c r="P2913" s="14"/>
    </row>
    <row r="2914" spans="9:16" x14ac:dyDescent="0.25">
      <c r="I2914" s="14"/>
      <c r="J2914" s="14"/>
      <c r="K2914" s="14"/>
      <c r="L2914" s="14"/>
      <c r="M2914" s="14"/>
      <c r="N2914" s="14"/>
      <c r="O2914" s="14"/>
      <c r="P2914" s="14"/>
    </row>
    <row r="2915" spans="9:16" x14ac:dyDescent="0.25">
      <c r="I2915" s="14"/>
      <c r="J2915" s="14"/>
      <c r="K2915" s="14"/>
      <c r="L2915" s="14"/>
      <c r="M2915" s="14"/>
      <c r="N2915" s="14"/>
      <c r="O2915" s="14"/>
      <c r="P2915" s="14"/>
    </row>
    <row r="2916" spans="9:16" x14ac:dyDescent="0.25">
      <c r="I2916" s="14"/>
      <c r="J2916" s="14"/>
      <c r="K2916" s="14"/>
      <c r="L2916" s="14"/>
      <c r="M2916" s="14"/>
      <c r="N2916" s="14"/>
      <c r="O2916" s="14"/>
      <c r="P2916" s="14"/>
    </row>
    <row r="2917" spans="9:16" x14ac:dyDescent="0.25">
      <c r="I2917" s="14"/>
      <c r="J2917" s="14"/>
      <c r="K2917" s="14"/>
      <c r="L2917" s="14"/>
      <c r="M2917" s="14"/>
      <c r="N2917" s="14"/>
      <c r="O2917" s="14"/>
      <c r="P2917" s="14"/>
    </row>
    <row r="2918" spans="9:16" x14ac:dyDescent="0.25">
      <c r="I2918" s="14"/>
      <c r="J2918" s="14"/>
      <c r="K2918" s="14"/>
      <c r="L2918" s="14"/>
      <c r="M2918" s="14"/>
      <c r="N2918" s="14"/>
      <c r="O2918" s="14"/>
      <c r="P2918" s="14"/>
    </row>
    <row r="2919" spans="9:16" x14ac:dyDescent="0.25">
      <c r="I2919" s="14"/>
      <c r="J2919" s="14"/>
      <c r="K2919" s="14"/>
      <c r="L2919" s="14"/>
      <c r="M2919" s="14"/>
      <c r="N2919" s="14"/>
      <c r="O2919" s="14"/>
      <c r="P2919" s="14"/>
    </row>
    <row r="2920" spans="9:16" x14ac:dyDescent="0.25">
      <c r="I2920" s="14"/>
      <c r="J2920" s="14"/>
      <c r="K2920" s="14"/>
      <c r="L2920" s="14"/>
      <c r="M2920" s="14"/>
      <c r="N2920" s="14"/>
      <c r="O2920" s="14"/>
      <c r="P2920" s="14"/>
    </row>
    <row r="2921" spans="9:16" x14ac:dyDescent="0.25">
      <c r="I2921" s="14"/>
      <c r="J2921" s="14"/>
      <c r="K2921" s="14"/>
      <c r="L2921" s="14"/>
      <c r="M2921" s="14"/>
      <c r="N2921" s="14"/>
      <c r="O2921" s="14"/>
      <c r="P2921" s="14"/>
    </row>
    <row r="2922" spans="9:16" x14ac:dyDescent="0.25">
      <c r="I2922" s="14"/>
      <c r="J2922" s="14"/>
      <c r="K2922" s="14"/>
      <c r="L2922" s="14"/>
      <c r="M2922" s="14"/>
      <c r="N2922" s="14"/>
      <c r="O2922" s="14"/>
      <c r="P2922" s="14"/>
    </row>
    <row r="2923" spans="9:16" x14ac:dyDescent="0.25">
      <c r="I2923" s="14"/>
      <c r="J2923" s="14"/>
      <c r="K2923" s="14"/>
      <c r="L2923" s="14"/>
      <c r="M2923" s="14"/>
      <c r="N2923" s="14"/>
      <c r="O2923" s="14"/>
      <c r="P2923" s="14"/>
    </row>
    <row r="2924" spans="9:16" x14ac:dyDescent="0.25">
      <c r="I2924" s="14"/>
      <c r="J2924" s="14"/>
      <c r="K2924" s="14"/>
      <c r="L2924" s="14"/>
      <c r="M2924" s="14"/>
      <c r="N2924" s="14"/>
      <c r="O2924" s="14"/>
      <c r="P2924" s="14"/>
    </row>
    <row r="2925" spans="9:16" x14ac:dyDescent="0.25">
      <c r="I2925" s="14"/>
      <c r="J2925" s="14"/>
      <c r="K2925" s="14"/>
      <c r="L2925" s="14"/>
      <c r="M2925" s="14"/>
      <c r="N2925" s="14"/>
      <c r="O2925" s="14"/>
      <c r="P2925" s="14"/>
    </row>
    <row r="2926" spans="9:16" x14ac:dyDescent="0.25">
      <c r="I2926" s="14"/>
      <c r="J2926" s="14"/>
      <c r="K2926" s="14"/>
      <c r="L2926" s="14"/>
      <c r="M2926" s="14"/>
      <c r="N2926" s="14"/>
      <c r="O2926" s="14"/>
      <c r="P2926" s="14"/>
    </row>
    <row r="2927" spans="9:16" x14ac:dyDescent="0.25">
      <c r="I2927" s="14"/>
      <c r="J2927" s="14"/>
      <c r="K2927" s="14"/>
      <c r="L2927" s="14"/>
      <c r="M2927" s="14"/>
      <c r="N2927" s="14"/>
      <c r="O2927" s="14"/>
      <c r="P2927" s="14"/>
    </row>
    <row r="2928" spans="9:16" x14ac:dyDescent="0.25">
      <c r="I2928" s="14"/>
      <c r="J2928" s="14"/>
      <c r="K2928" s="14"/>
      <c r="L2928" s="14"/>
      <c r="M2928" s="14"/>
      <c r="N2928" s="14"/>
      <c r="O2928" s="14"/>
      <c r="P2928" s="14"/>
    </row>
    <row r="2929" spans="9:16" x14ac:dyDescent="0.25">
      <c r="I2929" s="14"/>
      <c r="J2929" s="14"/>
      <c r="K2929" s="14"/>
      <c r="L2929" s="14"/>
      <c r="M2929" s="14"/>
      <c r="N2929" s="14"/>
      <c r="O2929" s="14"/>
      <c r="P2929" s="14"/>
    </row>
    <row r="2930" spans="9:16" x14ac:dyDescent="0.25">
      <c r="I2930" s="14"/>
      <c r="J2930" s="14"/>
      <c r="K2930" s="14"/>
      <c r="L2930" s="14"/>
      <c r="M2930" s="14"/>
      <c r="N2930" s="14"/>
      <c r="O2930" s="14"/>
      <c r="P2930" s="14"/>
    </row>
    <row r="2931" spans="9:16" x14ac:dyDescent="0.25">
      <c r="I2931" s="14"/>
      <c r="J2931" s="14"/>
      <c r="K2931" s="14"/>
      <c r="L2931" s="14"/>
      <c r="M2931" s="14"/>
      <c r="N2931" s="14"/>
      <c r="O2931" s="14"/>
      <c r="P2931" s="14"/>
    </row>
    <row r="2932" spans="9:16" x14ac:dyDescent="0.25">
      <c r="I2932" s="14"/>
      <c r="J2932" s="14"/>
      <c r="K2932" s="14"/>
      <c r="L2932" s="14"/>
      <c r="M2932" s="14"/>
      <c r="N2932" s="14"/>
      <c r="O2932" s="14"/>
      <c r="P2932" s="14"/>
    </row>
    <row r="2933" spans="9:16" x14ac:dyDescent="0.25">
      <c r="I2933" s="14"/>
      <c r="J2933" s="14"/>
      <c r="K2933" s="14"/>
      <c r="L2933" s="14"/>
      <c r="M2933" s="14"/>
      <c r="N2933" s="14"/>
      <c r="O2933" s="14"/>
      <c r="P2933" s="14"/>
    </row>
    <row r="2934" spans="9:16" x14ac:dyDescent="0.25">
      <c r="I2934" s="14"/>
      <c r="J2934" s="14"/>
      <c r="K2934" s="14"/>
      <c r="L2934" s="14"/>
      <c r="M2934" s="14"/>
      <c r="N2934" s="14"/>
      <c r="O2934" s="14"/>
      <c r="P2934" s="14"/>
    </row>
    <row r="2935" spans="9:16" x14ac:dyDescent="0.25">
      <c r="I2935" s="14"/>
      <c r="J2935" s="14"/>
      <c r="K2935" s="14"/>
      <c r="L2935" s="14"/>
      <c r="M2935" s="14"/>
      <c r="N2935" s="14"/>
      <c r="O2935" s="14"/>
      <c r="P2935" s="14"/>
    </row>
    <row r="2936" spans="9:16" x14ac:dyDescent="0.25">
      <c r="I2936" s="14"/>
      <c r="J2936" s="14"/>
      <c r="K2936" s="14"/>
      <c r="L2936" s="14"/>
      <c r="M2936" s="14"/>
      <c r="N2936" s="14"/>
      <c r="O2936" s="14"/>
      <c r="P2936" s="14"/>
    </row>
    <row r="2937" spans="9:16" x14ac:dyDescent="0.25">
      <c r="I2937" s="14"/>
      <c r="J2937" s="14"/>
      <c r="K2937" s="14"/>
      <c r="L2937" s="14"/>
      <c r="M2937" s="14"/>
      <c r="N2937" s="14"/>
      <c r="O2937" s="14"/>
      <c r="P2937" s="14"/>
    </row>
    <row r="2938" spans="9:16" x14ac:dyDescent="0.25">
      <c r="I2938" s="14"/>
      <c r="J2938" s="14"/>
      <c r="K2938" s="14"/>
      <c r="L2938" s="14"/>
      <c r="M2938" s="14"/>
      <c r="N2938" s="14"/>
      <c r="O2938" s="14"/>
      <c r="P2938" s="14"/>
    </row>
    <row r="2939" spans="9:16" x14ac:dyDescent="0.25">
      <c r="I2939" s="14"/>
      <c r="J2939" s="14"/>
      <c r="K2939" s="14"/>
      <c r="L2939" s="14"/>
      <c r="M2939" s="14"/>
      <c r="N2939" s="14"/>
      <c r="O2939" s="14"/>
      <c r="P2939" s="14"/>
    </row>
    <row r="2940" spans="9:16" x14ac:dyDescent="0.25">
      <c r="I2940" s="14"/>
      <c r="J2940" s="14"/>
      <c r="K2940" s="14"/>
      <c r="L2940" s="14"/>
      <c r="M2940" s="14"/>
      <c r="N2940" s="14"/>
      <c r="O2940" s="14"/>
      <c r="P2940" s="14"/>
    </row>
    <row r="2941" spans="9:16" x14ac:dyDescent="0.25">
      <c r="I2941" s="14"/>
      <c r="J2941" s="14"/>
      <c r="K2941" s="14"/>
      <c r="L2941" s="14"/>
      <c r="M2941" s="14"/>
      <c r="N2941" s="14"/>
      <c r="O2941" s="14"/>
      <c r="P2941" s="14"/>
    </row>
    <row r="2942" spans="9:16" x14ac:dyDescent="0.25">
      <c r="I2942" s="14"/>
      <c r="J2942" s="14"/>
      <c r="K2942" s="14"/>
      <c r="L2942" s="14"/>
      <c r="M2942" s="14"/>
      <c r="N2942" s="14"/>
      <c r="O2942" s="14"/>
      <c r="P2942" s="14"/>
    </row>
    <row r="2943" spans="9:16" x14ac:dyDescent="0.25">
      <c r="I2943" s="14"/>
      <c r="J2943" s="14"/>
      <c r="K2943" s="14"/>
      <c r="L2943" s="14"/>
      <c r="M2943" s="14"/>
      <c r="N2943" s="14"/>
      <c r="O2943" s="14"/>
      <c r="P2943" s="14"/>
    </row>
    <row r="2944" spans="9:16" x14ac:dyDescent="0.25">
      <c r="I2944" s="14"/>
      <c r="J2944" s="14"/>
      <c r="K2944" s="14"/>
      <c r="L2944" s="14"/>
      <c r="M2944" s="14"/>
      <c r="N2944" s="14"/>
      <c r="O2944" s="14"/>
      <c r="P2944" s="14"/>
    </row>
    <row r="2945" spans="9:16" x14ac:dyDescent="0.25">
      <c r="I2945" s="14"/>
      <c r="J2945" s="14"/>
      <c r="K2945" s="14"/>
      <c r="L2945" s="14"/>
      <c r="M2945" s="14"/>
      <c r="N2945" s="14"/>
      <c r="O2945" s="14"/>
      <c r="P2945" s="14"/>
    </row>
    <row r="2946" spans="9:16" x14ac:dyDescent="0.25">
      <c r="I2946" s="14"/>
      <c r="J2946" s="14"/>
      <c r="K2946" s="14"/>
      <c r="L2946" s="14"/>
      <c r="M2946" s="14"/>
      <c r="N2946" s="14"/>
      <c r="O2946" s="14"/>
      <c r="P2946" s="14"/>
    </row>
    <row r="2947" spans="9:16" x14ac:dyDescent="0.25">
      <c r="I2947" s="14"/>
      <c r="J2947" s="14"/>
      <c r="K2947" s="14"/>
      <c r="L2947" s="14"/>
      <c r="M2947" s="14"/>
      <c r="N2947" s="14"/>
      <c r="O2947" s="14"/>
      <c r="P2947" s="14"/>
    </row>
    <row r="2948" spans="9:16" x14ac:dyDescent="0.25">
      <c r="I2948" s="14"/>
      <c r="J2948" s="14"/>
      <c r="K2948" s="14"/>
      <c r="L2948" s="14"/>
      <c r="M2948" s="14"/>
      <c r="N2948" s="14"/>
      <c r="O2948" s="14"/>
      <c r="P2948" s="14"/>
    </row>
    <row r="2949" spans="9:16" x14ac:dyDescent="0.25">
      <c r="I2949" s="14"/>
      <c r="J2949" s="14"/>
      <c r="K2949" s="14"/>
      <c r="L2949" s="14"/>
      <c r="M2949" s="14"/>
      <c r="N2949" s="14"/>
      <c r="O2949" s="14"/>
      <c r="P2949" s="14"/>
    </row>
    <row r="2950" spans="9:16" x14ac:dyDescent="0.25">
      <c r="I2950" s="14"/>
      <c r="J2950" s="14"/>
      <c r="K2950" s="14"/>
      <c r="L2950" s="14"/>
      <c r="M2950" s="14"/>
      <c r="N2950" s="14"/>
      <c r="O2950" s="14"/>
      <c r="P2950" s="14"/>
    </row>
    <row r="2951" spans="9:16" x14ac:dyDescent="0.25">
      <c r="I2951" s="14"/>
      <c r="J2951" s="14"/>
      <c r="K2951" s="14"/>
      <c r="L2951" s="14"/>
      <c r="M2951" s="14"/>
      <c r="N2951" s="14"/>
      <c r="O2951" s="14"/>
      <c r="P2951" s="14"/>
    </row>
    <row r="2952" spans="9:16" x14ac:dyDescent="0.25">
      <c r="I2952" s="14"/>
      <c r="J2952" s="14"/>
      <c r="K2952" s="14"/>
      <c r="L2952" s="14"/>
      <c r="M2952" s="14"/>
      <c r="N2952" s="14"/>
      <c r="O2952" s="14"/>
      <c r="P2952" s="14"/>
    </row>
    <row r="2953" spans="9:16" x14ac:dyDescent="0.25">
      <c r="I2953" s="14"/>
      <c r="J2953" s="14"/>
      <c r="K2953" s="14"/>
      <c r="L2953" s="14"/>
      <c r="M2953" s="14"/>
      <c r="N2953" s="14"/>
      <c r="O2953" s="14"/>
      <c r="P2953" s="14"/>
    </row>
    <row r="2954" spans="9:16" x14ac:dyDescent="0.25">
      <c r="I2954" s="14"/>
      <c r="J2954" s="14"/>
      <c r="K2954" s="14"/>
      <c r="L2954" s="14"/>
      <c r="M2954" s="14"/>
      <c r="N2954" s="14"/>
      <c r="O2954" s="14"/>
      <c r="P2954" s="14"/>
    </row>
    <row r="2955" spans="9:16" x14ac:dyDescent="0.25">
      <c r="I2955" s="14"/>
      <c r="J2955" s="14"/>
      <c r="K2955" s="14"/>
      <c r="L2955" s="14"/>
      <c r="M2955" s="14"/>
      <c r="N2955" s="14"/>
      <c r="O2955" s="14"/>
      <c r="P2955" s="14"/>
    </row>
    <row r="2956" spans="9:16" x14ac:dyDescent="0.25">
      <c r="I2956" s="14"/>
      <c r="J2956" s="14"/>
      <c r="K2956" s="14"/>
      <c r="L2956" s="14"/>
      <c r="M2956" s="14"/>
      <c r="N2956" s="14"/>
      <c r="O2956" s="14"/>
      <c r="P2956" s="14"/>
    </row>
    <row r="2957" spans="9:16" x14ac:dyDescent="0.25">
      <c r="I2957" s="14"/>
      <c r="J2957" s="14"/>
      <c r="K2957" s="14"/>
      <c r="L2957" s="14"/>
      <c r="M2957" s="14"/>
      <c r="N2957" s="14"/>
      <c r="O2957" s="14"/>
      <c r="P2957" s="14"/>
    </row>
    <row r="2958" spans="9:16" x14ac:dyDescent="0.25">
      <c r="I2958" s="14"/>
      <c r="J2958" s="14"/>
      <c r="K2958" s="14"/>
      <c r="L2958" s="14"/>
      <c r="M2958" s="14"/>
      <c r="N2958" s="14"/>
      <c r="O2958" s="14"/>
      <c r="P2958" s="14"/>
    </row>
    <row r="2959" spans="9:16" x14ac:dyDescent="0.25">
      <c r="I2959" s="14"/>
      <c r="J2959" s="14"/>
      <c r="K2959" s="14"/>
      <c r="L2959" s="14"/>
      <c r="M2959" s="14"/>
      <c r="N2959" s="14"/>
      <c r="O2959" s="14"/>
      <c r="P2959" s="14"/>
    </row>
    <row r="2960" spans="9:16" x14ac:dyDescent="0.25">
      <c r="I2960" s="14"/>
      <c r="J2960" s="14"/>
      <c r="K2960" s="14"/>
      <c r="L2960" s="14"/>
      <c r="M2960" s="14"/>
      <c r="N2960" s="14"/>
      <c r="O2960" s="14"/>
      <c r="P2960" s="14"/>
    </row>
    <row r="2961" spans="9:16" x14ac:dyDescent="0.25">
      <c r="I2961" s="14"/>
      <c r="J2961" s="14"/>
      <c r="K2961" s="14"/>
      <c r="L2961" s="14"/>
      <c r="M2961" s="14"/>
      <c r="N2961" s="14"/>
      <c r="O2961" s="14"/>
      <c r="P2961" s="14"/>
    </row>
    <row r="2962" spans="9:16" x14ac:dyDescent="0.25">
      <c r="I2962" s="14"/>
      <c r="J2962" s="14"/>
      <c r="K2962" s="14"/>
      <c r="L2962" s="14"/>
      <c r="M2962" s="14"/>
      <c r="N2962" s="14"/>
      <c r="O2962" s="14"/>
      <c r="P2962" s="14"/>
    </row>
    <row r="2963" spans="9:16" x14ac:dyDescent="0.25">
      <c r="I2963" s="14"/>
      <c r="J2963" s="14"/>
      <c r="K2963" s="14"/>
      <c r="L2963" s="14"/>
      <c r="M2963" s="14"/>
      <c r="N2963" s="14"/>
      <c r="O2963" s="14"/>
      <c r="P2963" s="14"/>
    </row>
    <row r="2964" spans="9:16" x14ac:dyDescent="0.25">
      <c r="I2964" s="14"/>
      <c r="J2964" s="14"/>
      <c r="K2964" s="14"/>
      <c r="L2964" s="14"/>
      <c r="M2964" s="14"/>
      <c r="N2964" s="14"/>
      <c r="O2964" s="14"/>
      <c r="P2964" s="14"/>
    </row>
    <row r="2965" spans="9:16" x14ac:dyDescent="0.25">
      <c r="I2965" s="14"/>
      <c r="J2965" s="14"/>
      <c r="K2965" s="14"/>
      <c r="L2965" s="14"/>
      <c r="M2965" s="14"/>
      <c r="N2965" s="14"/>
      <c r="O2965" s="14"/>
      <c r="P2965" s="14"/>
    </row>
    <row r="2966" spans="9:16" x14ac:dyDescent="0.25">
      <c r="I2966" s="14"/>
      <c r="J2966" s="14"/>
      <c r="K2966" s="14"/>
      <c r="L2966" s="14"/>
      <c r="M2966" s="14"/>
      <c r="N2966" s="14"/>
      <c r="O2966" s="14"/>
      <c r="P2966" s="14"/>
    </row>
    <row r="2967" spans="9:16" x14ac:dyDescent="0.25">
      <c r="I2967" s="14"/>
      <c r="J2967" s="14"/>
      <c r="K2967" s="14"/>
      <c r="L2967" s="14"/>
      <c r="M2967" s="14"/>
      <c r="N2967" s="14"/>
      <c r="O2967" s="14"/>
      <c r="P2967" s="14"/>
    </row>
    <row r="2968" spans="9:16" x14ac:dyDescent="0.25">
      <c r="I2968" s="14"/>
      <c r="J2968" s="14"/>
      <c r="K2968" s="14"/>
      <c r="L2968" s="14"/>
      <c r="M2968" s="14"/>
      <c r="N2968" s="14"/>
      <c r="O2968" s="14"/>
      <c r="P2968" s="14"/>
    </row>
    <row r="2969" spans="9:16" x14ac:dyDescent="0.25">
      <c r="I2969" s="14"/>
      <c r="J2969" s="14"/>
      <c r="K2969" s="14"/>
      <c r="L2969" s="14"/>
      <c r="M2969" s="14"/>
      <c r="N2969" s="14"/>
      <c r="O2969" s="14"/>
      <c r="P2969" s="14"/>
    </row>
    <row r="2970" spans="9:16" x14ac:dyDescent="0.25">
      <c r="I2970" s="14"/>
      <c r="J2970" s="14"/>
      <c r="K2970" s="14"/>
      <c r="L2970" s="14"/>
      <c r="M2970" s="14"/>
      <c r="N2970" s="14"/>
      <c r="O2970" s="14"/>
      <c r="P2970" s="14"/>
    </row>
    <row r="2971" spans="9:16" x14ac:dyDescent="0.25">
      <c r="I2971" s="14"/>
      <c r="J2971" s="14"/>
      <c r="K2971" s="14"/>
      <c r="L2971" s="14"/>
      <c r="M2971" s="14"/>
      <c r="N2971" s="14"/>
      <c r="O2971" s="14"/>
      <c r="P2971" s="14"/>
    </row>
    <row r="2972" spans="9:16" x14ac:dyDescent="0.25">
      <c r="I2972" s="14"/>
      <c r="J2972" s="14"/>
      <c r="K2972" s="14"/>
      <c r="L2972" s="14"/>
      <c r="M2972" s="14"/>
      <c r="N2972" s="14"/>
      <c r="O2972" s="14"/>
      <c r="P2972" s="14"/>
    </row>
    <row r="2973" spans="9:16" x14ac:dyDescent="0.25">
      <c r="I2973" s="14"/>
      <c r="J2973" s="14"/>
      <c r="K2973" s="14"/>
      <c r="L2973" s="14"/>
      <c r="M2973" s="14"/>
      <c r="N2973" s="14"/>
      <c r="O2973" s="14"/>
      <c r="P2973" s="14"/>
    </row>
    <row r="2974" spans="9:16" x14ac:dyDescent="0.25">
      <c r="I2974" s="14"/>
      <c r="J2974" s="14"/>
      <c r="K2974" s="14"/>
      <c r="L2974" s="14"/>
      <c r="M2974" s="14"/>
      <c r="N2974" s="14"/>
      <c r="O2974" s="14"/>
      <c r="P2974" s="14"/>
    </row>
    <row r="2975" spans="9:16" x14ac:dyDescent="0.25">
      <c r="I2975" s="14"/>
      <c r="J2975" s="14"/>
      <c r="K2975" s="14"/>
      <c r="L2975" s="14"/>
      <c r="M2975" s="14"/>
      <c r="N2975" s="14"/>
      <c r="O2975" s="14"/>
      <c r="P2975" s="14"/>
    </row>
    <row r="2976" spans="9:16" x14ac:dyDescent="0.25">
      <c r="I2976" s="14"/>
      <c r="J2976" s="14"/>
      <c r="K2976" s="14"/>
      <c r="L2976" s="14"/>
      <c r="M2976" s="14"/>
      <c r="N2976" s="14"/>
      <c r="O2976" s="14"/>
      <c r="P2976" s="14"/>
    </row>
    <row r="2977" spans="9:16" x14ac:dyDescent="0.25">
      <c r="I2977" s="14"/>
      <c r="J2977" s="14"/>
      <c r="K2977" s="14"/>
      <c r="L2977" s="14"/>
      <c r="M2977" s="14"/>
      <c r="N2977" s="14"/>
      <c r="O2977" s="14"/>
      <c r="P2977" s="14"/>
    </row>
    <row r="2978" spans="9:16" x14ac:dyDescent="0.25">
      <c r="I2978" s="14"/>
      <c r="J2978" s="14"/>
      <c r="K2978" s="14"/>
      <c r="L2978" s="14"/>
      <c r="M2978" s="14"/>
      <c r="N2978" s="14"/>
      <c r="O2978" s="14"/>
      <c r="P2978" s="14"/>
    </row>
    <row r="2979" spans="9:16" x14ac:dyDescent="0.25">
      <c r="I2979" s="14"/>
      <c r="J2979" s="14"/>
      <c r="K2979" s="14"/>
      <c r="L2979" s="14"/>
      <c r="M2979" s="14"/>
      <c r="N2979" s="14"/>
      <c r="O2979" s="14"/>
      <c r="P2979" s="14"/>
    </row>
    <row r="2980" spans="9:16" x14ac:dyDescent="0.25">
      <c r="I2980" s="14"/>
      <c r="J2980" s="14"/>
      <c r="K2980" s="14"/>
      <c r="L2980" s="14"/>
      <c r="M2980" s="14"/>
      <c r="N2980" s="14"/>
      <c r="O2980" s="14"/>
      <c r="P2980" s="14"/>
    </row>
    <row r="2981" spans="9:16" x14ac:dyDescent="0.25">
      <c r="I2981" s="14"/>
      <c r="J2981" s="14"/>
      <c r="K2981" s="14"/>
      <c r="L2981" s="14"/>
      <c r="M2981" s="14"/>
      <c r="N2981" s="14"/>
      <c r="O2981" s="14"/>
      <c r="P2981" s="14"/>
    </row>
    <row r="2982" spans="9:16" x14ac:dyDescent="0.25">
      <c r="I2982" s="14"/>
      <c r="J2982" s="14"/>
      <c r="K2982" s="14"/>
      <c r="L2982" s="14"/>
      <c r="M2982" s="14"/>
      <c r="N2982" s="14"/>
      <c r="O2982" s="14"/>
      <c r="P2982" s="14"/>
    </row>
    <row r="2983" spans="9:16" x14ac:dyDescent="0.25">
      <c r="I2983" s="14"/>
      <c r="J2983" s="14"/>
      <c r="K2983" s="14"/>
      <c r="L2983" s="14"/>
      <c r="M2983" s="14"/>
      <c r="N2983" s="14"/>
      <c r="O2983" s="14"/>
      <c r="P2983" s="14"/>
    </row>
    <row r="2984" spans="9:16" x14ac:dyDescent="0.25">
      <c r="I2984" s="14"/>
      <c r="J2984" s="14"/>
      <c r="K2984" s="14"/>
      <c r="L2984" s="14"/>
      <c r="M2984" s="14"/>
      <c r="N2984" s="14"/>
      <c r="O2984" s="14"/>
      <c r="P2984" s="14"/>
    </row>
    <row r="2985" spans="9:16" x14ac:dyDescent="0.25">
      <c r="I2985" s="14"/>
      <c r="J2985" s="14"/>
      <c r="K2985" s="14"/>
      <c r="L2985" s="14"/>
      <c r="M2985" s="14"/>
      <c r="N2985" s="14"/>
      <c r="O2985" s="14"/>
      <c r="P2985" s="14"/>
    </row>
    <row r="2986" spans="9:16" x14ac:dyDescent="0.25">
      <c r="I2986" s="14"/>
      <c r="J2986" s="14"/>
      <c r="K2986" s="14"/>
      <c r="L2986" s="14"/>
      <c r="M2986" s="14"/>
      <c r="N2986" s="14"/>
      <c r="O2986" s="14"/>
      <c r="P2986" s="14"/>
    </row>
    <row r="2987" spans="9:16" x14ac:dyDescent="0.25">
      <c r="I2987" s="14"/>
      <c r="J2987" s="14"/>
      <c r="K2987" s="14"/>
      <c r="L2987" s="14"/>
      <c r="M2987" s="14"/>
      <c r="N2987" s="14"/>
      <c r="O2987" s="14"/>
      <c r="P2987" s="14"/>
    </row>
    <row r="2988" spans="9:16" x14ac:dyDescent="0.25">
      <c r="I2988" s="14"/>
      <c r="J2988" s="14"/>
      <c r="K2988" s="14"/>
      <c r="L2988" s="14"/>
      <c r="M2988" s="14"/>
      <c r="N2988" s="14"/>
      <c r="O2988" s="14"/>
      <c r="P2988" s="14"/>
    </row>
    <row r="2989" spans="9:16" x14ac:dyDescent="0.25">
      <c r="I2989" s="14"/>
      <c r="J2989" s="14"/>
      <c r="K2989" s="14"/>
      <c r="L2989" s="14"/>
      <c r="M2989" s="14"/>
      <c r="N2989" s="14"/>
      <c r="O2989" s="14"/>
      <c r="P2989" s="14"/>
    </row>
    <row r="2990" spans="9:16" x14ac:dyDescent="0.25">
      <c r="I2990" s="14"/>
      <c r="J2990" s="14"/>
      <c r="K2990" s="14"/>
      <c r="L2990" s="14"/>
      <c r="M2990" s="14"/>
      <c r="N2990" s="14"/>
      <c r="O2990" s="14"/>
      <c r="P2990" s="14"/>
    </row>
    <row r="2991" spans="9:16" x14ac:dyDescent="0.25">
      <c r="I2991" s="14"/>
      <c r="J2991" s="14"/>
      <c r="K2991" s="14"/>
      <c r="L2991" s="14"/>
      <c r="M2991" s="14"/>
      <c r="N2991" s="14"/>
      <c r="O2991" s="14"/>
      <c r="P2991" s="14"/>
    </row>
    <row r="2992" spans="9:16" x14ac:dyDescent="0.25">
      <c r="I2992" s="14"/>
      <c r="J2992" s="14"/>
      <c r="K2992" s="14"/>
      <c r="L2992" s="14"/>
      <c r="M2992" s="14"/>
      <c r="N2992" s="14"/>
      <c r="O2992" s="14"/>
      <c r="P2992" s="14"/>
    </row>
    <row r="2993" spans="9:16" x14ac:dyDescent="0.25">
      <c r="I2993" s="14"/>
      <c r="J2993" s="14"/>
      <c r="K2993" s="14"/>
      <c r="L2993" s="14"/>
      <c r="M2993" s="14"/>
      <c r="N2993" s="14"/>
      <c r="O2993" s="14"/>
      <c r="P2993" s="14"/>
    </row>
    <row r="2994" spans="9:16" x14ac:dyDescent="0.25">
      <c r="I2994" s="14"/>
      <c r="J2994" s="14"/>
      <c r="K2994" s="14"/>
      <c r="L2994" s="14"/>
      <c r="M2994" s="14"/>
      <c r="N2994" s="14"/>
      <c r="O2994" s="14"/>
      <c r="P2994" s="14"/>
    </row>
    <row r="2995" spans="9:16" x14ac:dyDescent="0.25">
      <c r="I2995" s="14"/>
      <c r="J2995" s="14"/>
      <c r="K2995" s="14"/>
      <c r="L2995" s="14"/>
      <c r="M2995" s="14"/>
      <c r="N2995" s="14"/>
      <c r="O2995" s="14"/>
      <c r="P2995" s="14"/>
    </row>
    <row r="2996" spans="9:16" x14ac:dyDescent="0.25">
      <c r="I2996" s="14"/>
      <c r="J2996" s="14"/>
      <c r="K2996" s="14"/>
      <c r="L2996" s="14"/>
      <c r="M2996" s="14"/>
      <c r="N2996" s="14"/>
      <c r="O2996" s="14"/>
      <c r="P2996" s="14"/>
    </row>
    <row r="2997" spans="9:16" x14ac:dyDescent="0.25">
      <c r="I2997" s="14"/>
      <c r="J2997" s="14"/>
      <c r="K2997" s="14"/>
      <c r="L2997" s="14"/>
      <c r="M2997" s="14"/>
      <c r="N2997" s="14"/>
      <c r="O2997" s="14"/>
      <c r="P2997" s="14"/>
    </row>
    <row r="2998" spans="9:16" x14ac:dyDescent="0.25">
      <c r="I2998" s="14"/>
      <c r="J2998" s="14"/>
      <c r="K2998" s="14"/>
      <c r="L2998" s="14"/>
      <c r="M2998" s="14"/>
      <c r="N2998" s="14"/>
      <c r="O2998" s="14"/>
      <c r="P2998" s="14"/>
    </row>
    <row r="2999" spans="9:16" x14ac:dyDescent="0.25">
      <c r="I2999" s="14"/>
      <c r="J2999" s="14"/>
      <c r="K2999" s="14"/>
      <c r="L2999" s="14"/>
      <c r="M2999" s="14"/>
      <c r="N2999" s="14"/>
      <c r="O2999" s="14"/>
      <c r="P2999" s="14"/>
    </row>
    <row r="3000" spans="9:16" x14ac:dyDescent="0.25">
      <c r="I3000" s="14"/>
      <c r="J3000" s="14"/>
      <c r="K3000" s="14"/>
      <c r="L3000" s="14"/>
      <c r="M3000" s="14"/>
      <c r="N3000" s="14"/>
      <c r="O3000" s="14"/>
      <c r="P3000" s="14"/>
    </row>
    <row r="3001" spans="9:16" x14ac:dyDescent="0.25">
      <c r="I3001" s="14"/>
      <c r="J3001" s="14"/>
      <c r="K3001" s="14"/>
      <c r="L3001" s="14"/>
      <c r="M3001" s="14"/>
      <c r="N3001" s="14"/>
      <c r="O3001" s="14"/>
      <c r="P3001" s="14"/>
    </row>
    <row r="3002" spans="9:16" x14ac:dyDescent="0.25">
      <c r="I3002" s="14"/>
      <c r="J3002" s="14"/>
      <c r="K3002" s="14"/>
      <c r="L3002" s="14"/>
      <c r="M3002" s="14"/>
      <c r="N3002" s="14"/>
      <c r="O3002" s="14"/>
      <c r="P3002" s="14"/>
    </row>
    <row r="3003" spans="9:16" x14ac:dyDescent="0.25">
      <c r="I3003" s="14"/>
      <c r="J3003" s="14"/>
      <c r="K3003" s="14"/>
      <c r="L3003" s="14"/>
      <c r="M3003" s="14"/>
      <c r="N3003" s="14"/>
      <c r="O3003" s="14"/>
      <c r="P3003" s="14"/>
    </row>
    <row r="3004" spans="9:16" x14ac:dyDescent="0.25">
      <c r="I3004" s="14"/>
      <c r="J3004" s="14"/>
      <c r="K3004" s="14"/>
      <c r="L3004" s="14"/>
      <c r="M3004" s="14"/>
      <c r="N3004" s="14"/>
      <c r="O3004" s="14"/>
      <c r="P3004" s="14"/>
    </row>
    <row r="3005" spans="9:16" x14ac:dyDescent="0.25">
      <c r="I3005" s="14"/>
      <c r="J3005" s="14"/>
      <c r="K3005" s="14"/>
      <c r="L3005" s="14"/>
      <c r="M3005" s="14"/>
      <c r="N3005" s="14"/>
      <c r="O3005" s="14"/>
      <c r="P3005" s="14"/>
    </row>
    <row r="3006" spans="9:16" x14ac:dyDescent="0.25">
      <c r="I3006" s="14"/>
      <c r="J3006" s="14"/>
      <c r="K3006" s="14"/>
      <c r="L3006" s="14"/>
      <c r="M3006" s="14"/>
      <c r="N3006" s="14"/>
      <c r="O3006" s="14"/>
      <c r="P3006" s="14"/>
    </row>
    <row r="3007" spans="9:16" x14ac:dyDescent="0.25">
      <c r="I3007" s="14"/>
      <c r="J3007" s="14"/>
      <c r="K3007" s="14"/>
      <c r="L3007" s="14"/>
      <c r="M3007" s="14"/>
      <c r="N3007" s="14"/>
      <c r="O3007" s="14"/>
      <c r="P3007" s="14"/>
    </row>
    <row r="3008" spans="9:16" x14ac:dyDescent="0.25">
      <c r="I3008" s="14"/>
      <c r="J3008" s="14"/>
      <c r="K3008" s="14"/>
      <c r="L3008" s="14"/>
      <c r="M3008" s="14"/>
      <c r="N3008" s="14"/>
      <c r="O3008" s="14"/>
      <c r="P3008" s="14"/>
    </row>
    <row r="3009" spans="9:16" x14ac:dyDescent="0.25">
      <c r="I3009" s="14"/>
      <c r="J3009" s="14"/>
      <c r="K3009" s="14"/>
      <c r="L3009" s="14"/>
      <c r="M3009" s="14"/>
      <c r="N3009" s="14"/>
      <c r="O3009" s="14"/>
      <c r="P3009" s="14"/>
    </row>
    <row r="3010" spans="9:16" x14ac:dyDescent="0.25">
      <c r="I3010" s="14"/>
      <c r="J3010" s="14"/>
      <c r="K3010" s="14"/>
      <c r="L3010" s="14"/>
      <c r="M3010" s="14"/>
      <c r="N3010" s="14"/>
      <c r="O3010" s="14"/>
      <c r="P3010" s="14"/>
    </row>
    <row r="3011" spans="9:16" x14ac:dyDescent="0.25">
      <c r="I3011" s="14"/>
      <c r="J3011" s="14"/>
      <c r="K3011" s="14"/>
      <c r="L3011" s="14"/>
      <c r="M3011" s="14"/>
      <c r="N3011" s="14"/>
      <c r="O3011" s="14"/>
      <c r="P3011" s="14"/>
    </row>
    <row r="3012" spans="9:16" x14ac:dyDescent="0.25">
      <c r="I3012" s="14"/>
      <c r="J3012" s="14"/>
      <c r="K3012" s="14"/>
      <c r="L3012" s="14"/>
      <c r="M3012" s="14"/>
      <c r="N3012" s="14"/>
      <c r="O3012" s="14"/>
      <c r="P3012" s="14"/>
    </row>
    <row r="3013" spans="9:16" x14ac:dyDescent="0.25">
      <c r="I3013" s="14"/>
      <c r="J3013" s="14"/>
      <c r="K3013" s="14"/>
      <c r="L3013" s="14"/>
      <c r="M3013" s="14"/>
      <c r="N3013" s="14"/>
      <c r="O3013" s="14"/>
      <c r="P3013" s="14"/>
    </row>
    <row r="3014" spans="9:16" x14ac:dyDescent="0.25">
      <c r="I3014" s="14"/>
      <c r="J3014" s="14"/>
      <c r="K3014" s="14"/>
      <c r="L3014" s="14"/>
      <c r="M3014" s="14"/>
      <c r="N3014" s="14"/>
      <c r="O3014" s="14"/>
      <c r="P3014" s="14"/>
    </row>
    <row r="3015" spans="9:16" x14ac:dyDescent="0.25">
      <c r="I3015" s="14"/>
      <c r="J3015" s="14"/>
      <c r="K3015" s="14"/>
      <c r="L3015" s="14"/>
      <c r="M3015" s="14"/>
      <c r="N3015" s="14"/>
      <c r="O3015" s="14"/>
      <c r="P3015" s="14"/>
    </row>
    <row r="3016" spans="9:16" x14ac:dyDescent="0.25">
      <c r="I3016" s="14"/>
      <c r="J3016" s="14"/>
      <c r="K3016" s="14"/>
      <c r="L3016" s="14"/>
      <c r="M3016" s="14"/>
      <c r="N3016" s="14"/>
      <c r="O3016" s="14"/>
      <c r="P3016" s="14"/>
    </row>
    <row r="3017" spans="9:16" x14ac:dyDescent="0.25">
      <c r="I3017" s="14"/>
      <c r="J3017" s="14"/>
      <c r="K3017" s="14"/>
      <c r="L3017" s="14"/>
      <c r="M3017" s="14"/>
      <c r="N3017" s="14"/>
      <c r="O3017" s="14"/>
      <c r="P3017" s="14"/>
    </row>
    <row r="3018" spans="9:16" x14ac:dyDescent="0.25">
      <c r="I3018" s="14"/>
      <c r="J3018" s="14"/>
      <c r="K3018" s="14"/>
      <c r="L3018" s="14"/>
      <c r="M3018" s="14"/>
      <c r="N3018" s="14"/>
      <c r="O3018" s="14"/>
      <c r="P3018" s="14"/>
    </row>
    <row r="3019" spans="9:16" x14ac:dyDescent="0.25">
      <c r="I3019" s="14"/>
      <c r="J3019" s="14"/>
      <c r="K3019" s="14"/>
      <c r="L3019" s="14"/>
      <c r="M3019" s="14"/>
      <c r="N3019" s="14"/>
      <c r="O3019" s="14"/>
      <c r="P3019" s="14"/>
    </row>
    <row r="3020" spans="9:16" x14ac:dyDescent="0.25">
      <c r="I3020" s="14"/>
      <c r="J3020" s="14"/>
      <c r="K3020" s="14"/>
      <c r="L3020" s="14"/>
      <c r="M3020" s="14"/>
      <c r="N3020" s="14"/>
      <c r="O3020" s="14"/>
      <c r="P3020" s="14"/>
    </row>
    <row r="3021" spans="9:16" x14ac:dyDescent="0.25">
      <c r="I3021" s="14"/>
      <c r="J3021" s="14"/>
      <c r="K3021" s="14"/>
      <c r="L3021" s="14"/>
      <c r="M3021" s="14"/>
      <c r="N3021" s="14"/>
      <c r="O3021" s="14"/>
      <c r="P3021" s="14"/>
    </row>
    <row r="3022" spans="9:16" x14ac:dyDescent="0.25">
      <c r="I3022" s="14"/>
      <c r="J3022" s="14"/>
      <c r="K3022" s="14"/>
      <c r="L3022" s="14"/>
      <c r="M3022" s="14"/>
      <c r="N3022" s="14"/>
      <c r="O3022" s="14"/>
      <c r="P3022" s="14"/>
    </row>
    <row r="3023" spans="9:16" x14ac:dyDescent="0.25">
      <c r="I3023" s="14"/>
      <c r="J3023" s="14"/>
      <c r="K3023" s="14"/>
      <c r="L3023" s="14"/>
      <c r="M3023" s="14"/>
      <c r="N3023" s="14"/>
      <c r="O3023" s="14"/>
      <c r="P3023" s="14"/>
    </row>
    <row r="3024" spans="9:16" x14ac:dyDescent="0.25">
      <c r="I3024" s="14"/>
      <c r="J3024" s="14"/>
      <c r="K3024" s="14"/>
      <c r="L3024" s="14"/>
      <c r="M3024" s="14"/>
      <c r="N3024" s="14"/>
      <c r="O3024" s="14"/>
      <c r="P3024" s="14"/>
    </row>
    <row r="3025" spans="9:16" x14ac:dyDescent="0.25">
      <c r="I3025" s="14"/>
      <c r="J3025" s="14"/>
      <c r="K3025" s="14"/>
      <c r="L3025" s="14"/>
      <c r="M3025" s="14"/>
      <c r="N3025" s="14"/>
      <c r="O3025" s="14"/>
      <c r="P3025" s="14"/>
    </row>
    <row r="3026" spans="9:16" x14ac:dyDescent="0.25">
      <c r="I3026" s="14"/>
      <c r="J3026" s="14"/>
      <c r="K3026" s="14"/>
      <c r="L3026" s="14"/>
      <c r="M3026" s="14"/>
      <c r="N3026" s="14"/>
      <c r="O3026" s="14"/>
      <c r="P3026" s="14"/>
    </row>
    <row r="3027" spans="9:16" x14ac:dyDescent="0.25">
      <c r="I3027" s="14"/>
      <c r="J3027" s="14"/>
      <c r="K3027" s="14"/>
      <c r="L3027" s="14"/>
      <c r="M3027" s="14"/>
      <c r="N3027" s="14"/>
      <c r="O3027" s="14"/>
      <c r="P3027" s="14"/>
    </row>
    <row r="3028" spans="9:16" x14ac:dyDescent="0.25">
      <c r="I3028" s="14"/>
      <c r="J3028" s="14"/>
      <c r="K3028" s="14"/>
      <c r="L3028" s="14"/>
      <c r="M3028" s="14"/>
      <c r="N3028" s="14"/>
      <c r="O3028" s="14"/>
      <c r="P3028" s="14"/>
    </row>
    <row r="3029" spans="9:16" x14ac:dyDescent="0.25">
      <c r="I3029" s="14"/>
      <c r="J3029" s="14"/>
      <c r="K3029" s="14"/>
      <c r="L3029" s="14"/>
      <c r="M3029" s="14"/>
      <c r="N3029" s="14"/>
      <c r="O3029" s="14"/>
      <c r="P3029" s="14"/>
    </row>
    <row r="3030" spans="9:16" x14ac:dyDescent="0.25">
      <c r="I3030" s="14"/>
      <c r="J3030" s="14"/>
      <c r="K3030" s="14"/>
      <c r="L3030" s="14"/>
      <c r="M3030" s="14"/>
      <c r="N3030" s="14"/>
      <c r="O3030" s="14"/>
      <c r="P3030" s="14"/>
    </row>
    <row r="3031" spans="9:16" x14ac:dyDescent="0.25">
      <c r="I3031" s="14"/>
      <c r="J3031" s="14"/>
      <c r="K3031" s="14"/>
      <c r="L3031" s="14"/>
      <c r="M3031" s="14"/>
      <c r="N3031" s="14"/>
      <c r="O3031" s="14"/>
      <c r="P3031" s="14"/>
    </row>
    <row r="3032" spans="9:16" x14ac:dyDescent="0.25">
      <c r="I3032" s="14"/>
      <c r="J3032" s="14"/>
      <c r="K3032" s="14"/>
      <c r="L3032" s="14"/>
      <c r="M3032" s="14"/>
      <c r="N3032" s="14"/>
      <c r="O3032" s="14"/>
      <c r="P3032" s="14"/>
    </row>
    <row r="3033" spans="9:16" x14ac:dyDescent="0.25">
      <c r="I3033" s="14"/>
      <c r="J3033" s="14"/>
      <c r="K3033" s="14"/>
      <c r="L3033" s="14"/>
      <c r="M3033" s="14"/>
      <c r="N3033" s="14"/>
      <c r="O3033" s="14"/>
      <c r="P3033" s="14"/>
    </row>
    <row r="3034" spans="9:16" x14ac:dyDescent="0.25">
      <c r="I3034" s="14"/>
      <c r="J3034" s="14"/>
      <c r="K3034" s="14"/>
      <c r="L3034" s="14"/>
      <c r="M3034" s="14"/>
      <c r="N3034" s="14"/>
      <c r="O3034" s="14"/>
      <c r="P3034" s="14"/>
    </row>
    <row r="3035" spans="9:16" x14ac:dyDescent="0.25">
      <c r="I3035" s="14"/>
      <c r="J3035" s="14"/>
      <c r="K3035" s="14"/>
      <c r="L3035" s="14"/>
      <c r="M3035" s="14"/>
      <c r="N3035" s="14"/>
      <c r="O3035" s="14"/>
      <c r="P3035" s="14"/>
    </row>
    <row r="3036" spans="9:16" x14ac:dyDescent="0.25">
      <c r="I3036" s="14"/>
      <c r="J3036" s="14"/>
      <c r="K3036" s="14"/>
      <c r="L3036" s="14"/>
      <c r="M3036" s="14"/>
      <c r="N3036" s="14"/>
      <c r="O3036" s="14"/>
      <c r="P3036" s="14"/>
    </row>
    <row r="3037" spans="9:16" x14ac:dyDescent="0.25">
      <c r="I3037" s="14"/>
      <c r="J3037" s="14"/>
      <c r="K3037" s="14"/>
      <c r="L3037" s="14"/>
      <c r="M3037" s="14"/>
      <c r="N3037" s="14"/>
      <c r="O3037" s="14"/>
      <c r="P3037" s="14"/>
    </row>
    <row r="3038" spans="9:16" x14ac:dyDescent="0.25">
      <c r="I3038" s="14"/>
      <c r="J3038" s="14"/>
      <c r="K3038" s="14"/>
      <c r="L3038" s="14"/>
      <c r="M3038" s="14"/>
      <c r="N3038" s="14"/>
      <c r="O3038" s="14"/>
      <c r="P3038" s="14"/>
    </row>
    <row r="3039" spans="9:16" x14ac:dyDescent="0.25">
      <c r="I3039" s="14"/>
      <c r="J3039" s="14"/>
      <c r="K3039" s="14"/>
      <c r="L3039" s="14"/>
      <c r="M3039" s="14"/>
      <c r="N3039" s="14"/>
      <c r="O3039" s="14"/>
      <c r="P3039" s="14"/>
    </row>
    <row r="3040" spans="9:16" x14ac:dyDescent="0.25">
      <c r="I3040" s="14"/>
      <c r="J3040" s="14"/>
      <c r="K3040" s="14"/>
      <c r="L3040" s="14"/>
      <c r="M3040" s="14"/>
      <c r="N3040" s="14"/>
      <c r="O3040" s="14"/>
      <c r="P3040" s="14"/>
    </row>
    <row r="3041" spans="9:16" x14ac:dyDescent="0.25">
      <c r="I3041" s="14"/>
      <c r="J3041" s="14"/>
      <c r="K3041" s="14"/>
      <c r="L3041" s="14"/>
      <c r="M3041" s="14"/>
      <c r="N3041" s="14"/>
      <c r="O3041" s="14"/>
      <c r="P3041" s="14"/>
    </row>
    <row r="3042" spans="9:16" x14ac:dyDescent="0.25">
      <c r="I3042" s="14"/>
      <c r="J3042" s="14"/>
      <c r="K3042" s="14"/>
      <c r="L3042" s="14"/>
      <c r="M3042" s="14"/>
      <c r="N3042" s="14"/>
      <c r="O3042" s="14"/>
      <c r="P3042" s="14"/>
    </row>
    <row r="3043" spans="9:16" x14ac:dyDescent="0.25">
      <c r="I3043" s="14"/>
      <c r="J3043" s="14"/>
      <c r="K3043" s="14"/>
      <c r="L3043" s="14"/>
      <c r="M3043" s="14"/>
      <c r="N3043" s="14"/>
      <c r="O3043" s="14"/>
      <c r="P3043" s="14"/>
    </row>
    <row r="3044" spans="9:16" x14ac:dyDescent="0.25">
      <c r="I3044" s="14"/>
      <c r="J3044" s="14"/>
      <c r="K3044" s="14"/>
      <c r="L3044" s="14"/>
      <c r="M3044" s="14"/>
      <c r="N3044" s="14"/>
      <c r="O3044" s="14"/>
      <c r="P3044" s="14"/>
    </row>
    <row r="3045" spans="9:16" x14ac:dyDescent="0.25">
      <c r="I3045" s="14"/>
      <c r="J3045" s="14"/>
      <c r="K3045" s="14"/>
      <c r="L3045" s="14"/>
      <c r="M3045" s="14"/>
      <c r="N3045" s="14"/>
      <c r="O3045" s="14"/>
      <c r="P3045" s="14"/>
    </row>
    <row r="3046" spans="9:16" x14ac:dyDescent="0.25">
      <c r="I3046" s="14"/>
      <c r="J3046" s="14"/>
      <c r="K3046" s="14"/>
      <c r="L3046" s="14"/>
      <c r="M3046" s="14"/>
      <c r="N3046" s="14"/>
      <c r="O3046" s="14"/>
      <c r="P3046" s="14"/>
    </row>
    <row r="3047" spans="9:16" x14ac:dyDescent="0.25">
      <c r="I3047" s="14"/>
      <c r="J3047" s="14"/>
      <c r="K3047" s="14"/>
      <c r="L3047" s="14"/>
      <c r="M3047" s="14"/>
      <c r="N3047" s="14"/>
      <c r="O3047" s="14"/>
      <c r="P3047" s="14"/>
    </row>
    <row r="3048" spans="9:16" x14ac:dyDescent="0.25">
      <c r="I3048" s="14"/>
      <c r="J3048" s="14"/>
      <c r="K3048" s="14"/>
      <c r="L3048" s="14"/>
      <c r="M3048" s="14"/>
      <c r="N3048" s="14"/>
      <c r="O3048" s="14"/>
      <c r="P3048" s="14"/>
    </row>
    <row r="3049" spans="9:16" x14ac:dyDescent="0.25">
      <c r="I3049" s="14"/>
      <c r="J3049" s="14"/>
      <c r="K3049" s="14"/>
      <c r="L3049" s="14"/>
      <c r="M3049" s="14"/>
      <c r="N3049" s="14"/>
      <c r="O3049" s="14"/>
      <c r="P3049" s="14"/>
    </row>
    <row r="3050" spans="9:16" x14ac:dyDescent="0.25">
      <c r="I3050" s="14"/>
      <c r="J3050" s="14"/>
      <c r="K3050" s="14"/>
      <c r="L3050" s="14"/>
      <c r="M3050" s="14"/>
      <c r="N3050" s="14"/>
      <c r="O3050" s="14"/>
      <c r="P3050" s="14"/>
    </row>
    <row r="3051" spans="9:16" x14ac:dyDescent="0.25">
      <c r="I3051" s="14"/>
      <c r="J3051" s="14"/>
      <c r="K3051" s="14"/>
      <c r="L3051" s="14"/>
      <c r="M3051" s="14"/>
      <c r="N3051" s="14"/>
      <c r="O3051" s="14"/>
      <c r="P3051" s="14"/>
    </row>
    <row r="3052" spans="9:16" x14ac:dyDescent="0.25">
      <c r="I3052" s="14"/>
      <c r="J3052" s="14"/>
      <c r="K3052" s="14"/>
      <c r="L3052" s="14"/>
      <c r="M3052" s="14"/>
      <c r="N3052" s="14"/>
      <c r="O3052" s="14"/>
      <c r="P3052" s="14"/>
    </row>
    <row r="3053" spans="9:16" x14ac:dyDescent="0.25">
      <c r="I3053" s="14"/>
      <c r="J3053" s="14"/>
      <c r="K3053" s="14"/>
      <c r="L3053" s="14"/>
      <c r="M3053" s="14"/>
      <c r="N3053" s="14"/>
      <c r="O3053" s="14"/>
      <c r="P3053" s="14"/>
    </row>
    <row r="3054" spans="9:16" x14ac:dyDescent="0.25">
      <c r="I3054" s="14"/>
      <c r="J3054" s="14"/>
      <c r="K3054" s="14"/>
      <c r="L3054" s="14"/>
      <c r="M3054" s="14"/>
      <c r="N3054" s="14"/>
      <c r="O3054" s="14"/>
      <c r="P3054" s="14"/>
    </row>
    <row r="3055" spans="9:16" x14ac:dyDescent="0.25">
      <c r="I3055" s="14"/>
      <c r="J3055" s="14"/>
      <c r="K3055" s="14"/>
      <c r="L3055" s="14"/>
      <c r="M3055" s="14"/>
      <c r="N3055" s="14"/>
      <c r="O3055" s="14"/>
      <c r="P3055" s="14"/>
    </row>
    <row r="3056" spans="9:16" x14ac:dyDescent="0.25">
      <c r="I3056" s="14"/>
      <c r="J3056" s="14"/>
      <c r="K3056" s="14"/>
      <c r="L3056" s="14"/>
      <c r="M3056" s="14"/>
      <c r="N3056" s="14"/>
      <c r="O3056" s="14"/>
      <c r="P3056" s="14"/>
    </row>
    <row r="3057" spans="9:16" x14ac:dyDescent="0.25">
      <c r="I3057" s="14"/>
      <c r="J3057" s="14"/>
      <c r="K3057" s="14"/>
      <c r="L3057" s="14"/>
      <c r="M3057" s="14"/>
      <c r="N3057" s="14"/>
      <c r="O3057" s="14"/>
      <c r="P3057" s="14"/>
    </row>
    <row r="3058" spans="9:16" x14ac:dyDescent="0.25">
      <c r="I3058" s="14"/>
      <c r="J3058" s="14"/>
      <c r="K3058" s="14"/>
      <c r="L3058" s="14"/>
      <c r="M3058" s="14"/>
      <c r="N3058" s="14"/>
      <c r="O3058" s="14"/>
      <c r="P3058" s="14"/>
    </row>
    <row r="3059" spans="9:16" x14ac:dyDescent="0.25">
      <c r="I3059" s="14"/>
      <c r="J3059" s="14"/>
      <c r="K3059" s="14"/>
      <c r="L3059" s="14"/>
      <c r="M3059" s="14"/>
      <c r="N3059" s="14"/>
      <c r="O3059" s="14"/>
      <c r="P3059" s="14"/>
    </row>
    <row r="3060" spans="9:16" x14ac:dyDescent="0.25">
      <c r="I3060" s="14"/>
      <c r="J3060" s="14"/>
      <c r="K3060" s="14"/>
      <c r="L3060" s="14"/>
      <c r="M3060" s="14"/>
      <c r="N3060" s="14"/>
      <c r="O3060" s="14"/>
      <c r="P3060" s="14"/>
    </row>
    <row r="3061" spans="9:16" x14ac:dyDescent="0.25">
      <c r="I3061" s="14"/>
      <c r="J3061" s="14"/>
      <c r="K3061" s="14"/>
      <c r="L3061" s="14"/>
      <c r="M3061" s="14"/>
      <c r="N3061" s="14"/>
      <c r="O3061" s="14"/>
      <c r="P3061" s="14"/>
    </row>
    <row r="3062" spans="9:16" x14ac:dyDescent="0.25">
      <c r="I3062" s="14"/>
      <c r="J3062" s="14"/>
      <c r="K3062" s="14"/>
      <c r="L3062" s="14"/>
      <c r="M3062" s="14"/>
      <c r="N3062" s="14"/>
      <c r="O3062" s="14"/>
      <c r="P3062" s="14"/>
    </row>
    <row r="3063" spans="9:16" x14ac:dyDescent="0.25">
      <c r="I3063" s="14"/>
      <c r="J3063" s="14"/>
      <c r="K3063" s="14"/>
      <c r="L3063" s="14"/>
      <c r="M3063" s="14"/>
      <c r="N3063" s="14"/>
      <c r="O3063" s="14"/>
      <c r="P3063" s="14"/>
    </row>
    <row r="3064" spans="9:16" x14ac:dyDescent="0.25">
      <c r="I3064" s="14"/>
      <c r="J3064" s="14"/>
      <c r="K3064" s="14"/>
      <c r="L3064" s="14"/>
      <c r="M3064" s="14"/>
      <c r="N3064" s="14"/>
      <c r="O3064" s="14"/>
      <c r="P3064" s="14"/>
    </row>
    <row r="3065" spans="9:16" x14ac:dyDescent="0.25">
      <c r="I3065" s="14"/>
      <c r="J3065" s="14"/>
      <c r="K3065" s="14"/>
      <c r="L3065" s="14"/>
      <c r="M3065" s="14"/>
      <c r="N3065" s="14"/>
      <c r="O3065" s="14"/>
      <c r="P3065" s="14"/>
    </row>
    <row r="3066" spans="9:16" x14ac:dyDescent="0.25">
      <c r="I3066" s="14"/>
      <c r="J3066" s="14"/>
      <c r="K3066" s="14"/>
      <c r="L3066" s="14"/>
      <c r="M3066" s="14"/>
      <c r="N3066" s="14"/>
      <c r="O3066" s="14"/>
      <c r="P3066" s="14"/>
    </row>
    <row r="3067" spans="9:16" x14ac:dyDescent="0.25">
      <c r="I3067" s="14"/>
      <c r="J3067" s="14"/>
      <c r="K3067" s="14"/>
      <c r="L3067" s="14"/>
      <c r="M3067" s="14"/>
      <c r="N3067" s="14"/>
      <c r="O3067" s="14"/>
      <c r="P3067" s="14"/>
    </row>
    <row r="3068" spans="9:16" x14ac:dyDescent="0.25">
      <c r="I3068" s="14"/>
      <c r="J3068" s="14"/>
      <c r="K3068" s="14"/>
      <c r="L3068" s="14"/>
      <c r="M3068" s="14"/>
      <c r="N3068" s="14"/>
      <c r="O3068" s="14"/>
      <c r="P3068" s="14"/>
    </row>
    <row r="3069" spans="9:16" x14ac:dyDescent="0.25">
      <c r="I3069" s="14"/>
      <c r="J3069" s="14"/>
      <c r="K3069" s="14"/>
      <c r="L3069" s="14"/>
      <c r="M3069" s="14"/>
      <c r="N3069" s="14"/>
      <c r="O3069" s="14"/>
      <c r="P3069" s="14"/>
    </row>
    <row r="3070" spans="9:16" x14ac:dyDescent="0.25">
      <c r="I3070" s="14"/>
      <c r="J3070" s="14"/>
      <c r="K3070" s="14"/>
      <c r="L3070" s="14"/>
      <c r="M3070" s="14"/>
      <c r="N3070" s="14"/>
      <c r="O3070" s="14"/>
      <c r="P3070" s="14"/>
    </row>
    <row r="3071" spans="9:16" x14ac:dyDescent="0.25">
      <c r="I3071" s="14"/>
      <c r="J3071" s="14"/>
      <c r="K3071" s="14"/>
      <c r="L3071" s="14"/>
      <c r="M3071" s="14"/>
      <c r="N3071" s="14"/>
      <c r="O3071" s="14"/>
      <c r="P3071" s="14"/>
    </row>
    <row r="3072" spans="9:16" x14ac:dyDescent="0.25">
      <c r="I3072" s="14"/>
      <c r="J3072" s="14"/>
      <c r="K3072" s="14"/>
      <c r="L3072" s="14"/>
      <c r="M3072" s="14"/>
      <c r="N3072" s="14"/>
      <c r="O3072" s="14"/>
      <c r="P3072" s="14"/>
    </row>
    <row r="3073" spans="9:16" x14ac:dyDescent="0.25">
      <c r="I3073" s="14"/>
      <c r="J3073" s="14"/>
      <c r="K3073" s="14"/>
      <c r="L3073" s="14"/>
      <c r="M3073" s="14"/>
      <c r="N3073" s="14"/>
      <c r="O3073" s="14"/>
      <c r="P3073" s="14"/>
    </row>
    <row r="3074" spans="9:16" x14ac:dyDescent="0.25">
      <c r="I3074" s="14"/>
      <c r="J3074" s="14"/>
      <c r="K3074" s="14"/>
      <c r="L3074" s="14"/>
      <c r="M3074" s="14"/>
      <c r="N3074" s="14"/>
      <c r="O3074" s="14"/>
      <c r="P3074" s="14"/>
    </row>
    <row r="3075" spans="9:16" x14ac:dyDescent="0.25">
      <c r="I3075" s="14"/>
      <c r="J3075" s="14"/>
      <c r="K3075" s="14"/>
      <c r="L3075" s="14"/>
      <c r="M3075" s="14"/>
      <c r="N3075" s="14"/>
      <c r="O3075" s="14"/>
      <c r="P3075" s="14"/>
    </row>
    <row r="3076" spans="9:16" x14ac:dyDescent="0.25">
      <c r="I3076" s="14"/>
      <c r="J3076" s="14"/>
      <c r="K3076" s="14"/>
      <c r="L3076" s="14"/>
      <c r="M3076" s="14"/>
      <c r="N3076" s="14"/>
      <c r="O3076" s="14"/>
      <c r="P3076" s="14"/>
    </row>
    <row r="3077" spans="9:16" x14ac:dyDescent="0.25">
      <c r="I3077" s="14"/>
      <c r="J3077" s="14"/>
      <c r="K3077" s="14"/>
      <c r="L3077" s="14"/>
      <c r="M3077" s="14"/>
      <c r="N3077" s="14"/>
      <c r="O3077" s="14"/>
      <c r="P3077" s="14"/>
    </row>
    <row r="3078" spans="9:16" x14ac:dyDescent="0.25">
      <c r="I3078" s="14"/>
      <c r="J3078" s="14"/>
      <c r="K3078" s="14"/>
      <c r="L3078" s="14"/>
      <c r="M3078" s="14"/>
      <c r="N3078" s="14"/>
      <c r="O3078" s="14"/>
      <c r="P3078" s="14"/>
    </row>
    <row r="3079" spans="9:16" x14ac:dyDescent="0.25">
      <c r="I3079" s="14"/>
      <c r="J3079" s="14"/>
      <c r="K3079" s="14"/>
      <c r="L3079" s="14"/>
      <c r="M3079" s="14"/>
      <c r="N3079" s="14"/>
      <c r="O3079" s="14"/>
      <c r="P3079" s="14"/>
    </row>
    <row r="3080" spans="9:16" x14ac:dyDescent="0.25">
      <c r="I3080" s="14"/>
      <c r="J3080" s="14"/>
      <c r="K3080" s="14"/>
      <c r="L3080" s="14"/>
      <c r="M3080" s="14"/>
      <c r="N3080" s="14"/>
      <c r="O3080" s="14"/>
      <c r="P3080" s="14"/>
    </row>
    <row r="3081" spans="9:16" x14ac:dyDescent="0.25">
      <c r="I3081" s="14"/>
      <c r="J3081" s="14"/>
      <c r="K3081" s="14"/>
      <c r="L3081" s="14"/>
      <c r="M3081" s="14"/>
      <c r="N3081" s="14"/>
      <c r="O3081" s="14"/>
      <c r="P3081" s="14"/>
    </row>
    <row r="3082" spans="9:16" x14ac:dyDescent="0.25">
      <c r="I3082" s="14"/>
      <c r="J3082" s="14"/>
      <c r="K3082" s="14"/>
      <c r="L3082" s="14"/>
      <c r="M3082" s="14"/>
      <c r="N3082" s="14"/>
      <c r="O3082" s="14"/>
      <c r="P3082" s="14"/>
    </row>
    <row r="3083" spans="9:16" x14ac:dyDescent="0.25">
      <c r="I3083" s="14"/>
      <c r="J3083" s="14"/>
      <c r="K3083" s="14"/>
      <c r="L3083" s="14"/>
      <c r="M3083" s="14"/>
      <c r="N3083" s="14"/>
      <c r="O3083" s="14"/>
      <c r="P3083" s="14"/>
    </row>
    <row r="3084" spans="9:16" x14ac:dyDescent="0.25">
      <c r="I3084" s="14"/>
      <c r="J3084" s="14"/>
      <c r="K3084" s="14"/>
      <c r="L3084" s="14"/>
      <c r="M3084" s="14"/>
      <c r="N3084" s="14"/>
      <c r="O3084" s="14"/>
      <c r="P3084" s="14"/>
    </row>
    <row r="3085" spans="9:16" x14ac:dyDescent="0.25">
      <c r="I3085" s="14"/>
      <c r="J3085" s="14"/>
      <c r="K3085" s="14"/>
      <c r="L3085" s="14"/>
      <c r="M3085" s="14"/>
      <c r="N3085" s="14"/>
      <c r="O3085" s="14"/>
      <c r="P3085" s="14"/>
    </row>
    <row r="3086" spans="9:16" x14ac:dyDescent="0.25">
      <c r="I3086" s="14"/>
      <c r="J3086" s="14"/>
      <c r="K3086" s="14"/>
      <c r="L3086" s="14"/>
      <c r="M3086" s="14"/>
      <c r="N3086" s="14"/>
      <c r="O3086" s="14"/>
      <c r="P3086" s="14"/>
    </row>
    <row r="3087" spans="9:16" x14ac:dyDescent="0.25">
      <c r="I3087" s="14"/>
      <c r="J3087" s="14"/>
      <c r="K3087" s="14"/>
      <c r="L3087" s="14"/>
      <c r="M3087" s="14"/>
      <c r="N3087" s="14"/>
      <c r="O3087" s="14"/>
      <c r="P3087" s="14"/>
    </row>
    <row r="3088" spans="9:16" x14ac:dyDescent="0.25">
      <c r="I3088" s="14"/>
      <c r="J3088" s="14"/>
      <c r="K3088" s="14"/>
      <c r="L3088" s="14"/>
      <c r="M3088" s="14"/>
      <c r="N3088" s="14"/>
      <c r="O3088" s="14"/>
      <c r="P3088" s="14"/>
    </row>
    <row r="3089" spans="9:16" x14ac:dyDescent="0.25">
      <c r="I3089" s="14"/>
      <c r="J3089" s="14"/>
      <c r="K3089" s="14"/>
      <c r="L3089" s="14"/>
      <c r="M3089" s="14"/>
      <c r="N3089" s="14"/>
      <c r="O3089" s="14"/>
      <c r="P3089" s="14"/>
    </row>
    <row r="3090" spans="9:16" x14ac:dyDescent="0.25">
      <c r="I3090" s="14"/>
      <c r="J3090" s="14"/>
      <c r="K3090" s="14"/>
      <c r="L3090" s="14"/>
      <c r="M3090" s="14"/>
      <c r="N3090" s="14"/>
      <c r="O3090" s="14"/>
      <c r="P3090" s="14"/>
    </row>
    <row r="3091" spans="9:16" x14ac:dyDescent="0.25">
      <c r="I3091" s="14"/>
      <c r="J3091" s="14"/>
      <c r="K3091" s="14"/>
      <c r="L3091" s="14"/>
      <c r="M3091" s="14"/>
      <c r="N3091" s="14"/>
      <c r="O3091" s="14"/>
      <c r="P3091" s="14"/>
    </row>
    <row r="3092" spans="9:16" x14ac:dyDescent="0.25">
      <c r="I3092" s="14"/>
      <c r="J3092" s="14"/>
      <c r="K3092" s="14"/>
      <c r="L3092" s="14"/>
      <c r="M3092" s="14"/>
      <c r="N3092" s="14"/>
      <c r="O3092" s="14"/>
      <c r="P3092" s="14"/>
    </row>
    <row r="3093" spans="9:16" x14ac:dyDescent="0.25">
      <c r="I3093" s="14"/>
      <c r="J3093" s="14"/>
      <c r="K3093" s="14"/>
      <c r="L3093" s="14"/>
      <c r="M3093" s="14"/>
      <c r="N3093" s="14"/>
      <c r="O3093" s="14"/>
      <c r="P3093" s="14"/>
    </row>
    <row r="3094" spans="9:16" x14ac:dyDescent="0.25">
      <c r="I3094" s="14"/>
      <c r="J3094" s="14"/>
      <c r="K3094" s="14"/>
      <c r="L3094" s="14"/>
      <c r="M3094" s="14"/>
      <c r="N3094" s="14"/>
      <c r="O3094" s="14"/>
      <c r="P3094" s="14"/>
    </row>
    <row r="3095" spans="9:16" x14ac:dyDescent="0.25">
      <c r="I3095" s="14"/>
      <c r="J3095" s="14"/>
      <c r="K3095" s="14"/>
      <c r="L3095" s="14"/>
      <c r="M3095" s="14"/>
      <c r="N3095" s="14"/>
      <c r="O3095" s="14"/>
      <c r="P3095" s="14"/>
    </row>
    <row r="3096" spans="9:16" x14ac:dyDescent="0.25">
      <c r="I3096" s="14"/>
      <c r="J3096" s="14"/>
      <c r="K3096" s="14"/>
      <c r="L3096" s="14"/>
      <c r="M3096" s="14"/>
      <c r="N3096" s="14"/>
      <c r="O3096" s="14"/>
      <c r="P3096" s="14"/>
    </row>
    <row r="3097" spans="9:16" x14ac:dyDescent="0.25">
      <c r="I3097" s="14"/>
      <c r="J3097" s="14"/>
      <c r="K3097" s="14"/>
      <c r="L3097" s="14"/>
      <c r="M3097" s="14"/>
      <c r="N3097" s="14"/>
      <c r="O3097" s="14"/>
      <c r="P3097" s="14"/>
    </row>
    <row r="3098" spans="9:16" x14ac:dyDescent="0.25">
      <c r="I3098" s="14"/>
      <c r="J3098" s="14"/>
      <c r="K3098" s="14"/>
      <c r="L3098" s="14"/>
      <c r="M3098" s="14"/>
      <c r="N3098" s="14"/>
      <c r="O3098" s="14"/>
      <c r="P3098" s="14"/>
    </row>
    <row r="3099" spans="9:16" x14ac:dyDescent="0.25">
      <c r="I3099" s="14"/>
      <c r="J3099" s="14"/>
      <c r="K3099" s="14"/>
      <c r="L3099" s="14"/>
      <c r="M3099" s="14"/>
      <c r="N3099" s="14"/>
      <c r="O3099" s="14"/>
      <c r="P3099" s="14"/>
    </row>
    <row r="3100" spans="9:16" x14ac:dyDescent="0.25">
      <c r="I3100" s="14"/>
      <c r="J3100" s="14"/>
      <c r="K3100" s="14"/>
      <c r="L3100" s="14"/>
      <c r="M3100" s="14"/>
      <c r="N3100" s="14"/>
      <c r="O3100" s="14"/>
      <c r="P3100" s="14"/>
    </row>
    <row r="3101" spans="9:16" x14ac:dyDescent="0.25">
      <c r="I3101" s="14"/>
      <c r="J3101" s="14"/>
      <c r="K3101" s="14"/>
      <c r="L3101" s="14"/>
      <c r="M3101" s="14"/>
      <c r="N3101" s="14"/>
      <c r="O3101" s="14"/>
      <c r="P3101" s="14"/>
    </row>
    <row r="3102" spans="9:16" x14ac:dyDescent="0.25">
      <c r="I3102" s="14"/>
      <c r="J3102" s="14"/>
      <c r="K3102" s="14"/>
      <c r="L3102" s="14"/>
      <c r="M3102" s="14"/>
      <c r="N3102" s="14"/>
      <c r="O3102" s="14"/>
      <c r="P3102" s="14"/>
    </row>
    <row r="3103" spans="9:16" x14ac:dyDescent="0.25">
      <c r="I3103" s="14"/>
      <c r="J3103" s="14"/>
      <c r="K3103" s="14"/>
      <c r="L3103" s="14"/>
      <c r="M3103" s="14"/>
      <c r="N3103" s="14"/>
      <c r="O3103" s="14"/>
      <c r="P3103" s="14"/>
    </row>
    <row r="3104" spans="9:16" x14ac:dyDescent="0.25">
      <c r="I3104" s="14"/>
      <c r="J3104" s="14"/>
      <c r="K3104" s="14"/>
      <c r="L3104" s="14"/>
      <c r="M3104" s="14"/>
      <c r="N3104" s="14"/>
      <c r="O3104" s="14"/>
      <c r="P3104" s="14"/>
    </row>
    <row r="3105" spans="9:16" x14ac:dyDescent="0.25">
      <c r="I3105" s="14"/>
      <c r="J3105" s="14"/>
      <c r="K3105" s="14"/>
      <c r="L3105" s="14"/>
      <c r="M3105" s="14"/>
      <c r="N3105" s="14"/>
      <c r="O3105" s="14"/>
      <c r="P3105" s="14"/>
    </row>
    <row r="3106" spans="9:16" x14ac:dyDescent="0.25">
      <c r="I3106" s="14"/>
      <c r="J3106" s="14"/>
      <c r="K3106" s="14"/>
      <c r="L3106" s="14"/>
      <c r="M3106" s="14"/>
      <c r="N3106" s="14"/>
      <c r="O3106" s="14"/>
      <c r="P3106" s="14"/>
    </row>
    <row r="3107" spans="9:16" x14ac:dyDescent="0.25">
      <c r="I3107" s="14"/>
      <c r="J3107" s="14"/>
      <c r="K3107" s="14"/>
      <c r="L3107" s="14"/>
      <c r="M3107" s="14"/>
      <c r="N3107" s="14"/>
      <c r="O3107" s="14"/>
      <c r="P3107" s="14"/>
    </row>
    <row r="3108" spans="9:16" x14ac:dyDescent="0.25">
      <c r="I3108" s="14"/>
      <c r="J3108" s="14"/>
      <c r="K3108" s="14"/>
      <c r="L3108" s="14"/>
      <c r="M3108" s="14"/>
      <c r="N3108" s="14"/>
      <c r="O3108" s="14"/>
      <c r="P3108" s="14"/>
    </row>
    <row r="3109" spans="9:16" x14ac:dyDescent="0.25">
      <c r="I3109" s="14"/>
      <c r="J3109" s="14"/>
      <c r="K3109" s="14"/>
      <c r="L3109" s="14"/>
      <c r="M3109" s="14"/>
      <c r="N3109" s="14"/>
      <c r="O3109" s="14"/>
      <c r="P3109" s="14"/>
    </row>
    <row r="3110" spans="9:16" x14ac:dyDescent="0.25">
      <c r="I3110" s="14"/>
      <c r="J3110" s="14"/>
      <c r="K3110" s="14"/>
      <c r="L3110" s="14"/>
      <c r="M3110" s="14"/>
      <c r="N3110" s="14"/>
      <c r="O3110" s="14"/>
      <c r="P3110" s="14"/>
    </row>
    <row r="3111" spans="9:16" x14ac:dyDescent="0.25">
      <c r="I3111" s="14"/>
      <c r="J3111" s="14"/>
      <c r="K3111" s="14"/>
      <c r="L3111" s="14"/>
      <c r="M3111" s="14"/>
      <c r="N3111" s="14"/>
      <c r="O3111" s="14"/>
      <c r="P3111" s="14"/>
    </row>
    <row r="3112" spans="9:16" x14ac:dyDescent="0.25">
      <c r="I3112" s="14"/>
      <c r="J3112" s="14"/>
      <c r="K3112" s="14"/>
      <c r="L3112" s="14"/>
      <c r="M3112" s="14"/>
      <c r="N3112" s="14"/>
      <c r="O3112" s="14"/>
      <c r="P3112" s="14"/>
    </row>
    <row r="3113" spans="9:16" x14ac:dyDescent="0.25">
      <c r="I3113" s="14"/>
      <c r="J3113" s="14"/>
      <c r="K3113" s="14"/>
      <c r="L3113" s="14"/>
      <c r="M3113" s="14"/>
      <c r="N3113" s="14"/>
      <c r="O3113" s="14"/>
      <c r="P3113" s="14"/>
    </row>
    <row r="3114" spans="9:16" x14ac:dyDescent="0.25">
      <c r="I3114" s="14"/>
      <c r="J3114" s="14"/>
      <c r="K3114" s="14"/>
      <c r="L3114" s="14"/>
      <c r="M3114" s="14"/>
      <c r="N3114" s="14"/>
      <c r="O3114" s="14"/>
      <c r="P3114" s="14"/>
    </row>
    <row r="3115" spans="9:16" x14ac:dyDescent="0.25">
      <c r="I3115" s="14"/>
      <c r="J3115" s="14"/>
      <c r="K3115" s="14"/>
      <c r="L3115" s="14"/>
      <c r="M3115" s="14"/>
      <c r="N3115" s="14"/>
      <c r="O3115" s="14"/>
      <c r="P3115" s="14"/>
    </row>
    <row r="3116" spans="9:16" x14ac:dyDescent="0.25">
      <c r="I3116" s="14"/>
      <c r="J3116" s="14"/>
      <c r="K3116" s="14"/>
      <c r="L3116" s="14"/>
      <c r="M3116" s="14"/>
      <c r="N3116" s="14"/>
      <c r="O3116" s="14"/>
      <c r="P3116" s="14"/>
    </row>
    <row r="3117" spans="9:16" x14ac:dyDescent="0.25">
      <c r="I3117" s="14"/>
      <c r="J3117" s="14"/>
      <c r="K3117" s="14"/>
      <c r="L3117" s="14"/>
      <c r="M3117" s="14"/>
      <c r="N3117" s="14"/>
      <c r="O3117" s="14"/>
      <c r="P3117" s="14"/>
    </row>
    <row r="3118" spans="9:16" x14ac:dyDescent="0.25">
      <c r="I3118" s="14"/>
      <c r="J3118" s="14"/>
      <c r="K3118" s="14"/>
      <c r="L3118" s="14"/>
      <c r="M3118" s="14"/>
      <c r="N3118" s="14"/>
      <c r="O3118" s="14"/>
      <c r="P3118" s="14"/>
    </row>
    <row r="3119" spans="9:16" x14ac:dyDescent="0.25">
      <c r="I3119" s="14"/>
      <c r="J3119" s="14"/>
      <c r="K3119" s="14"/>
      <c r="L3119" s="14"/>
      <c r="M3119" s="14"/>
      <c r="N3119" s="14"/>
      <c r="O3119" s="14"/>
      <c r="P3119" s="14"/>
    </row>
    <row r="3120" spans="9:16" x14ac:dyDescent="0.25">
      <c r="I3120" s="14"/>
      <c r="J3120" s="14"/>
      <c r="K3120" s="14"/>
      <c r="L3120" s="14"/>
      <c r="M3120" s="14"/>
      <c r="N3120" s="14"/>
      <c r="O3120" s="14"/>
      <c r="P3120" s="14"/>
    </row>
    <row r="3121" spans="9:16" x14ac:dyDescent="0.25">
      <c r="I3121" s="14"/>
      <c r="J3121" s="14"/>
      <c r="K3121" s="14"/>
      <c r="L3121" s="14"/>
      <c r="M3121" s="14"/>
      <c r="N3121" s="14"/>
      <c r="O3121" s="14"/>
      <c r="P3121" s="14"/>
    </row>
    <row r="3122" spans="9:16" x14ac:dyDescent="0.25">
      <c r="I3122" s="14"/>
      <c r="J3122" s="14"/>
      <c r="K3122" s="14"/>
      <c r="L3122" s="14"/>
      <c r="M3122" s="14"/>
      <c r="N3122" s="14"/>
      <c r="O3122" s="14"/>
      <c r="P3122" s="14"/>
    </row>
    <row r="3123" spans="9:16" x14ac:dyDescent="0.25">
      <c r="I3123" s="14"/>
      <c r="J3123" s="14"/>
      <c r="K3123" s="14"/>
      <c r="L3123" s="14"/>
      <c r="M3123" s="14"/>
      <c r="N3123" s="14"/>
      <c r="O3123" s="14"/>
      <c r="P3123" s="14"/>
    </row>
    <row r="3124" spans="9:16" x14ac:dyDescent="0.25">
      <c r="I3124" s="14"/>
      <c r="J3124" s="14"/>
      <c r="K3124" s="14"/>
      <c r="L3124" s="14"/>
      <c r="M3124" s="14"/>
      <c r="N3124" s="14"/>
      <c r="O3124" s="14"/>
      <c r="P3124" s="14"/>
    </row>
    <row r="3125" spans="9:16" x14ac:dyDescent="0.25">
      <c r="I3125" s="14"/>
      <c r="J3125" s="14"/>
      <c r="K3125" s="14"/>
      <c r="L3125" s="14"/>
      <c r="M3125" s="14"/>
      <c r="N3125" s="14"/>
      <c r="O3125" s="14"/>
      <c r="P3125" s="14"/>
    </row>
    <row r="3126" spans="9:16" x14ac:dyDescent="0.25">
      <c r="I3126" s="14"/>
      <c r="J3126" s="14"/>
      <c r="K3126" s="14"/>
      <c r="L3126" s="14"/>
      <c r="M3126" s="14"/>
      <c r="N3126" s="14"/>
      <c r="O3126" s="14"/>
      <c r="P3126" s="14"/>
    </row>
    <row r="3127" spans="9:16" x14ac:dyDescent="0.25">
      <c r="I3127" s="14"/>
      <c r="J3127" s="14"/>
      <c r="K3127" s="14"/>
      <c r="L3127" s="14"/>
      <c r="M3127" s="14"/>
      <c r="N3127" s="14"/>
      <c r="O3127" s="14"/>
      <c r="P3127" s="14"/>
    </row>
    <row r="3128" spans="9:16" x14ac:dyDescent="0.25">
      <c r="I3128" s="14"/>
      <c r="J3128" s="14"/>
      <c r="K3128" s="14"/>
      <c r="L3128" s="14"/>
      <c r="M3128" s="14"/>
      <c r="N3128" s="14"/>
      <c r="O3128" s="14"/>
      <c r="P3128" s="14"/>
    </row>
    <row r="3129" spans="9:16" x14ac:dyDescent="0.25">
      <c r="I3129" s="14"/>
      <c r="J3129" s="14"/>
      <c r="K3129" s="14"/>
      <c r="L3129" s="14"/>
      <c r="M3129" s="14"/>
      <c r="N3129" s="14"/>
      <c r="O3129" s="14"/>
      <c r="P3129" s="14"/>
    </row>
    <row r="3130" spans="9:16" x14ac:dyDescent="0.25">
      <c r="I3130" s="14"/>
      <c r="J3130" s="14"/>
      <c r="K3130" s="14"/>
      <c r="L3130" s="14"/>
      <c r="M3130" s="14"/>
      <c r="N3130" s="14"/>
      <c r="O3130" s="14"/>
      <c r="P3130" s="14"/>
    </row>
    <row r="3131" spans="9:16" x14ac:dyDescent="0.25">
      <c r="I3131" s="14"/>
      <c r="J3131" s="14"/>
      <c r="K3131" s="14"/>
      <c r="L3131" s="14"/>
      <c r="M3131" s="14"/>
      <c r="N3131" s="14"/>
      <c r="O3131" s="14"/>
      <c r="P3131" s="14"/>
    </row>
    <row r="3132" spans="9:16" x14ac:dyDescent="0.25">
      <c r="I3132" s="14"/>
      <c r="J3132" s="14"/>
      <c r="K3132" s="14"/>
      <c r="L3132" s="14"/>
      <c r="M3132" s="14"/>
      <c r="N3132" s="14"/>
      <c r="O3132" s="14"/>
      <c r="P3132" s="14"/>
    </row>
    <row r="3133" spans="9:16" x14ac:dyDescent="0.25">
      <c r="I3133" s="14"/>
      <c r="J3133" s="14"/>
      <c r="K3133" s="14"/>
      <c r="L3133" s="14"/>
      <c r="M3133" s="14"/>
      <c r="N3133" s="14"/>
      <c r="O3133" s="14"/>
      <c r="P3133" s="14"/>
    </row>
    <row r="3134" spans="9:16" x14ac:dyDescent="0.25">
      <c r="I3134" s="14"/>
      <c r="J3134" s="14"/>
      <c r="K3134" s="14"/>
      <c r="L3134" s="14"/>
      <c r="M3134" s="14"/>
      <c r="N3134" s="14"/>
      <c r="O3134" s="14"/>
      <c r="P3134" s="14"/>
    </row>
    <row r="3135" spans="9:16" x14ac:dyDescent="0.25">
      <c r="I3135" s="14"/>
      <c r="J3135" s="14"/>
      <c r="K3135" s="14"/>
      <c r="L3135" s="14"/>
      <c r="M3135" s="14"/>
      <c r="N3135" s="14"/>
      <c r="O3135" s="14"/>
      <c r="P3135" s="14"/>
    </row>
    <row r="3136" spans="9:16" x14ac:dyDescent="0.25">
      <c r="I3136" s="14"/>
      <c r="J3136" s="14"/>
      <c r="K3136" s="14"/>
      <c r="L3136" s="14"/>
      <c r="M3136" s="14"/>
      <c r="N3136" s="14"/>
      <c r="O3136" s="14"/>
      <c r="P3136" s="14"/>
    </row>
    <row r="3137" spans="9:16" x14ac:dyDescent="0.25">
      <c r="I3137" s="14"/>
      <c r="J3137" s="14"/>
      <c r="K3137" s="14"/>
      <c r="L3137" s="14"/>
      <c r="M3137" s="14"/>
      <c r="N3137" s="14"/>
      <c r="O3137" s="14"/>
      <c r="P3137" s="14"/>
    </row>
    <row r="3138" spans="9:16" x14ac:dyDescent="0.25">
      <c r="I3138" s="14"/>
      <c r="J3138" s="14"/>
      <c r="K3138" s="14"/>
      <c r="L3138" s="14"/>
      <c r="M3138" s="14"/>
      <c r="N3138" s="14"/>
      <c r="O3138" s="14"/>
      <c r="P3138" s="14"/>
    </row>
    <row r="3139" spans="9:16" x14ac:dyDescent="0.25">
      <c r="I3139" s="14"/>
      <c r="J3139" s="14"/>
      <c r="K3139" s="14"/>
      <c r="L3139" s="14"/>
      <c r="M3139" s="14"/>
      <c r="N3139" s="14"/>
      <c r="O3139" s="14"/>
      <c r="P3139" s="14"/>
    </row>
    <row r="3140" spans="9:16" x14ac:dyDescent="0.25">
      <c r="I3140" s="14"/>
      <c r="J3140" s="14"/>
      <c r="K3140" s="14"/>
      <c r="L3140" s="14"/>
      <c r="M3140" s="14"/>
      <c r="N3140" s="14"/>
      <c r="O3140" s="14"/>
      <c r="P3140" s="14"/>
    </row>
    <row r="3141" spans="9:16" x14ac:dyDescent="0.25">
      <c r="I3141" s="14"/>
      <c r="J3141" s="14"/>
      <c r="K3141" s="14"/>
      <c r="L3141" s="14"/>
      <c r="M3141" s="14"/>
      <c r="N3141" s="14"/>
      <c r="O3141" s="14"/>
      <c r="P3141" s="14"/>
    </row>
    <row r="3142" spans="9:16" x14ac:dyDescent="0.25">
      <c r="I3142" s="14"/>
      <c r="J3142" s="14"/>
      <c r="K3142" s="14"/>
      <c r="L3142" s="14"/>
      <c r="M3142" s="14"/>
      <c r="N3142" s="14"/>
      <c r="O3142" s="14"/>
      <c r="P3142" s="14"/>
    </row>
    <row r="3143" spans="9:16" x14ac:dyDescent="0.25">
      <c r="I3143" s="14"/>
      <c r="J3143" s="14"/>
      <c r="K3143" s="14"/>
      <c r="L3143" s="14"/>
      <c r="M3143" s="14"/>
      <c r="N3143" s="14"/>
      <c r="O3143" s="14"/>
      <c r="P3143" s="14"/>
    </row>
    <row r="3144" spans="9:16" x14ac:dyDescent="0.25">
      <c r="I3144" s="14"/>
      <c r="J3144" s="14"/>
      <c r="K3144" s="14"/>
      <c r="L3144" s="14"/>
      <c r="M3144" s="14"/>
      <c r="N3144" s="14"/>
      <c r="O3144" s="14"/>
      <c r="P3144" s="14"/>
    </row>
    <row r="3145" spans="9:16" x14ac:dyDescent="0.25">
      <c r="I3145" s="14"/>
      <c r="J3145" s="14"/>
      <c r="K3145" s="14"/>
      <c r="L3145" s="14"/>
      <c r="M3145" s="14"/>
      <c r="N3145" s="14"/>
      <c r="O3145" s="14"/>
      <c r="P3145" s="14"/>
    </row>
    <row r="3146" spans="9:16" x14ac:dyDescent="0.25">
      <c r="I3146" s="14"/>
      <c r="J3146" s="14"/>
      <c r="K3146" s="14"/>
      <c r="L3146" s="14"/>
      <c r="M3146" s="14"/>
      <c r="N3146" s="14"/>
      <c r="O3146" s="14"/>
      <c r="P3146" s="14"/>
    </row>
    <row r="3147" spans="9:16" x14ac:dyDescent="0.25">
      <c r="I3147" s="14"/>
      <c r="J3147" s="14"/>
      <c r="K3147" s="14"/>
      <c r="L3147" s="14"/>
      <c r="M3147" s="14"/>
      <c r="N3147" s="14"/>
      <c r="O3147" s="14"/>
      <c r="P3147" s="14"/>
    </row>
    <row r="3148" spans="9:16" x14ac:dyDescent="0.25">
      <c r="I3148" s="14"/>
      <c r="J3148" s="14"/>
      <c r="K3148" s="14"/>
      <c r="L3148" s="14"/>
      <c r="M3148" s="14"/>
      <c r="N3148" s="14"/>
      <c r="O3148" s="14"/>
      <c r="P3148" s="14"/>
    </row>
    <row r="3149" spans="9:16" x14ac:dyDescent="0.25">
      <c r="I3149" s="14"/>
      <c r="J3149" s="14"/>
      <c r="K3149" s="14"/>
      <c r="L3149" s="14"/>
      <c r="M3149" s="14"/>
      <c r="N3149" s="14"/>
      <c r="O3149" s="14"/>
      <c r="P3149" s="14"/>
    </row>
    <row r="3150" spans="9:16" x14ac:dyDescent="0.25">
      <c r="I3150" s="14"/>
      <c r="J3150" s="14"/>
      <c r="K3150" s="14"/>
      <c r="L3150" s="14"/>
      <c r="M3150" s="14"/>
      <c r="N3150" s="14"/>
      <c r="O3150" s="14"/>
      <c r="P3150" s="14"/>
    </row>
    <row r="3151" spans="9:16" x14ac:dyDescent="0.25">
      <c r="I3151" s="14"/>
      <c r="J3151" s="14"/>
      <c r="K3151" s="14"/>
      <c r="L3151" s="14"/>
      <c r="M3151" s="14"/>
      <c r="N3151" s="14"/>
      <c r="O3151" s="14"/>
      <c r="P3151" s="14"/>
    </row>
    <row r="3152" spans="9:16" x14ac:dyDescent="0.25">
      <c r="I3152" s="14"/>
      <c r="J3152" s="14"/>
      <c r="K3152" s="14"/>
      <c r="L3152" s="14"/>
      <c r="M3152" s="14"/>
      <c r="N3152" s="14"/>
      <c r="O3152" s="14"/>
      <c r="P3152" s="14"/>
    </row>
    <row r="3153" spans="9:16" x14ac:dyDescent="0.25">
      <c r="I3153" s="14"/>
      <c r="J3153" s="14"/>
      <c r="K3153" s="14"/>
      <c r="L3153" s="14"/>
      <c r="M3153" s="14"/>
      <c r="N3153" s="14"/>
      <c r="O3153" s="14"/>
      <c r="P3153" s="14"/>
    </row>
    <row r="3154" spans="9:16" x14ac:dyDescent="0.25">
      <c r="I3154" s="14"/>
      <c r="J3154" s="14"/>
      <c r="K3154" s="14"/>
      <c r="L3154" s="14"/>
      <c r="M3154" s="14"/>
      <c r="N3154" s="14"/>
      <c r="O3154" s="14"/>
      <c r="P3154" s="14"/>
    </row>
    <row r="3155" spans="9:16" x14ac:dyDescent="0.25">
      <c r="I3155" s="14"/>
      <c r="J3155" s="14"/>
      <c r="K3155" s="14"/>
      <c r="L3155" s="14"/>
      <c r="M3155" s="14"/>
      <c r="N3155" s="14"/>
      <c r="O3155" s="14"/>
      <c r="P3155" s="14"/>
    </row>
    <row r="3156" spans="9:16" x14ac:dyDescent="0.25">
      <c r="I3156" s="14"/>
      <c r="J3156" s="14"/>
      <c r="K3156" s="14"/>
      <c r="L3156" s="14"/>
      <c r="M3156" s="14"/>
      <c r="N3156" s="14"/>
      <c r="O3156" s="14"/>
      <c r="P3156" s="14"/>
    </row>
    <row r="3157" spans="9:16" x14ac:dyDescent="0.25">
      <c r="I3157" s="14"/>
      <c r="J3157" s="14"/>
      <c r="K3157" s="14"/>
      <c r="L3157" s="14"/>
      <c r="M3157" s="14"/>
      <c r="N3157" s="14"/>
      <c r="O3157" s="14"/>
      <c r="P3157" s="14"/>
    </row>
    <row r="3158" spans="9:16" x14ac:dyDescent="0.25">
      <c r="I3158" s="14"/>
      <c r="J3158" s="14"/>
      <c r="K3158" s="14"/>
      <c r="L3158" s="14"/>
      <c r="M3158" s="14"/>
      <c r="N3158" s="14"/>
      <c r="O3158" s="14"/>
      <c r="P3158" s="14"/>
    </row>
    <row r="3159" spans="9:16" x14ac:dyDescent="0.25">
      <c r="I3159" s="14"/>
      <c r="J3159" s="14"/>
      <c r="K3159" s="14"/>
      <c r="L3159" s="14"/>
      <c r="M3159" s="14"/>
      <c r="N3159" s="14"/>
      <c r="O3159" s="14"/>
      <c r="P3159" s="14"/>
    </row>
    <row r="3160" spans="9:16" x14ac:dyDescent="0.25">
      <c r="I3160" s="14"/>
      <c r="J3160" s="14"/>
      <c r="K3160" s="14"/>
      <c r="L3160" s="14"/>
      <c r="M3160" s="14"/>
      <c r="N3160" s="14"/>
      <c r="O3160" s="14"/>
      <c r="P3160" s="14"/>
    </row>
    <row r="3161" spans="9:16" x14ac:dyDescent="0.25">
      <c r="I3161" s="14"/>
      <c r="J3161" s="14"/>
      <c r="K3161" s="14"/>
      <c r="L3161" s="14"/>
      <c r="M3161" s="14"/>
      <c r="N3161" s="14"/>
      <c r="O3161" s="14"/>
      <c r="P3161" s="14"/>
    </row>
    <row r="3162" spans="9:16" x14ac:dyDescent="0.25">
      <c r="I3162" s="14"/>
      <c r="J3162" s="14"/>
      <c r="K3162" s="14"/>
      <c r="L3162" s="14"/>
      <c r="M3162" s="14"/>
      <c r="N3162" s="14"/>
      <c r="O3162" s="14"/>
      <c r="P3162" s="14"/>
    </row>
    <row r="3163" spans="9:16" x14ac:dyDescent="0.25">
      <c r="I3163" s="14"/>
      <c r="J3163" s="14"/>
      <c r="K3163" s="14"/>
      <c r="L3163" s="14"/>
      <c r="M3163" s="14"/>
      <c r="N3163" s="14"/>
      <c r="O3163" s="14"/>
      <c r="P3163" s="14"/>
    </row>
    <row r="3164" spans="9:16" x14ac:dyDescent="0.25">
      <c r="I3164" s="14"/>
      <c r="J3164" s="14"/>
      <c r="K3164" s="14"/>
      <c r="L3164" s="14"/>
      <c r="M3164" s="14"/>
      <c r="N3164" s="14"/>
      <c r="O3164" s="14"/>
      <c r="P3164" s="14"/>
    </row>
    <row r="3165" spans="9:16" x14ac:dyDescent="0.25">
      <c r="I3165" s="14"/>
      <c r="J3165" s="14"/>
      <c r="K3165" s="14"/>
      <c r="L3165" s="14"/>
      <c r="M3165" s="14"/>
      <c r="N3165" s="14"/>
      <c r="O3165" s="14"/>
      <c r="P3165" s="14"/>
    </row>
    <row r="3166" spans="9:16" x14ac:dyDescent="0.25">
      <c r="I3166" s="14"/>
      <c r="J3166" s="14"/>
      <c r="K3166" s="14"/>
      <c r="L3166" s="14"/>
      <c r="M3166" s="14"/>
      <c r="N3166" s="14"/>
      <c r="O3166" s="14"/>
      <c r="P3166" s="14"/>
    </row>
    <row r="3167" spans="9:16" x14ac:dyDescent="0.25">
      <c r="I3167" s="14"/>
      <c r="J3167" s="14"/>
      <c r="K3167" s="14"/>
      <c r="L3167" s="14"/>
      <c r="M3167" s="14"/>
      <c r="N3167" s="14"/>
      <c r="O3167" s="14"/>
      <c r="P3167" s="14"/>
    </row>
    <row r="3168" spans="9:16" x14ac:dyDescent="0.25">
      <c r="I3168" s="14"/>
      <c r="J3168" s="14"/>
      <c r="K3168" s="14"/>
      <c r="L3168" s="14"/>
      <c r="M3168" s="14"/>
      <c r="N3168" s="14"/>
      <c r="O3168" s="14"/>
      <c r="P3168" s="14"/>
    </row>
    <row r="3169" spans="9:16" x14ac:dyDescent="0.25">
      <c r="I3169" s="14"/>
      <c r="J3169" s="14"/>
      <c r="K3169" s="14"/>
      <c r="L3169" s="14"/>
      <c r="M3169" s="14"/>
      <c r="N3169" s="14"/>
      <c r="O3169" s="14"/>
      <c r="P3169" s="14"/>
    </row>
    <row r="3170" spans="9:16" x14ac:dyDescent="0.25">
      <c r="I3170" s="14"/>
      <c r="J3170" s="14"/>
      <c r="K3170" s="14"/>
      <c r="L3170" s="14"/>
      <c r="M3170" s="14"/>
      <c r="N3170" s="14"/>
      <c r="O3170" s="14"/>
      <c r="P3170" s="14"/>
    </row>
    <row r="3171" spans="9:16" x14ac:dyDescent="0.25">
      <c r="I3171" s="14"/>
      <c r="J3171" s="14"/>
      <c r="K3171" s="14"/>
      <c r="L3171" s="14"/>
      <c r="M3171" s="14"/>
      <c r="N3171" s="14"/>
      <c r="O3171" s="14"/>
      <c r="P3171" s="14"/>
    </row>
    <row r="3172" spans="9:16" x14ac:dyDescent="0.25">
      <c r="I3172" s="14"/>
      <c r="J3172" s="14"/>
      <c r="K3172" s="14"/>
      <c r="L3172" s="14"/>
      <c r="M3172" s="14"/>
      <c r="N3172" s="14"/>
      <c r="O3172" s="14"/>
      <c r="P3172" s="14"/>
    </row>
    <row r="3173" spans="9:16" x14ac:dyDescent="0.25">
      <c r="I3173" s="14"/>
      <c r="J3173" s="14"/>
      <c r="K3173" s="14"/>
      <c r="L3173" s="14"/>
      <c r="M3173" s="14"/>
      <c r="N3173" s="14"/>
      <c r="O3173" s="14"/>
      <c r="P3173" s="14"/>
    </row>
    <row r="3174" spans="9:16" x14ac:dyDescent="0.25">
      <c r="I3174" s="14"/>
      <c r="J3174" s="14"/>
      <c r="K3174" s="14"/>
      <c r="L3174" s="14"/>
      <c r="M3174" s="14"/>
      <c r="N3174" s="14"/>
      <c r="O3174" s="14"/>
      <c r="P3174" s="14"/>
    </row>
    <row r="3175" spans="9:16" x14ac:dyDescent="0.25">
      <c r="I3175" s="14"/>
      <c r="J3175" s="14"/>
      <c r="K3175" s="14"/>
      <c r="L3175" s="14"/>
      <c r="M3175" s="14"/>
      <c r="N3175" s="14"/>
      <c r="O3175" s="14"/>
      <c r="P3175" s="14"/>
    </row>
    <row r="3176" spans="9:16" x14ac:dyDescent="0.25">
      <c r="I3176" s="14"/>
      <c r="J3176" s="14"/>
      <c r="K3176" s="14"/>
      <c r="L3176" s="14"/>
      <c r="M3176" s="14"/>
      <c r="N3176" s="14"/>
      <c r="O3176" s="14"/>
      <c r="P3176" s="14"/>
    </row>
    <row r="3177" spans="9:16" x14ac:dyDescent="0.25">
      <c r="I3177" s="14"/>
      <c r="J3177" s="14"/>
      <c r="K3177" s="14"/>
      <c r="L3177" s="14"/>
      <c r="M3177" s="14"/>
      <c r="N3177" s="14"/>
      <c r="O3177" s="14"/>
      <c r="P3177" s="14"/>
    </row>
    <row r="3178" spans="9:16" x14ac:dyDescent="0.25">
      <c r="I3178" s="14"/>
      <c r="J3178" s="14"/>
      <c r="K3178" s="14"/>
      <c r="L3178" s="14"/>
      <c r="M3178" s="14"/>
      <c r="N3178" s="14"/>
      <c r="O3178" s="14"/>
      <c r="P3178" s="14"/>
    </row>
    <row r="3179" spans="9:16" x14ac:dyDescent="0.25">
      <c r="I3179" s="14"/>
      <c r="J3179" s="14"/>
      <c r="K3179" s="14"/>
      <c r="L3179" s="14"/>
      <c r="M3179" s="14"/>
      <c r="N3179" s="14"/>
      <c r="O3179" s="14"/>
      <c r="P3179" s="14"/>
    </row>
    <row r="3180" spans="9:16" x14ac:dyDescent="0.25">
      <c r="I3180" s="14"/>
      <c r="J3180" s="14"/>
      <c r="K3180" s="14"/>
      <c r="L3180" s="14"/>
      <c r="M3180" s="14"/>
      <c r="N3180" s="14"/>
      <c r="O3180" s="14"/>
      <c r="P3180" s="14"/>
    </row>
    <row r="3181" spans="9:16" x14ac:dyDescent="0.25">
      <c r="I3181" s="14"/>
      <c r="J3181" s="14"/>
      <c r="K3181" s="14"/>
      <c r="L3181" s="14"/>
      <c r="M3181" s="14"/>
      <c r="N3181" s="14"/>
      <c r="O3181" s="14"/>
      <c r="P3181" s="14"/>
    </row>
    <row r="3182" spans="9:16" x14ac:dyDescent="0.25">
      <c r="I3182" s="14"/>
      <c r="J3182" s="14"/>
      <c r="K3182" s="14"/>
      <c r="L3182" s="14"/>
      <c r="M3182" s="14"/>
      <c r="N3182" s="14"/>
      <c r="O3182" s="14"/>
      <c r="P3182" s="14"/>
    </row>
    <row r="3183" spans="9:16" x14ac:dyDescent="0.25">
      <c r="I3183" s="14"/>
      <c r="J3183" s="14"/>
      <c r="K3183" s="14"/>
      <c r="L3183" s="14"/>
      <c r="M3183" s="14"/>
      <c r="N3183" s="14"/>
      <c r="O3183" s="14"/>
      <c r="P3183" s="14"/>
    </row>
    <row r="3184" spans="9:16" x14ac:dyDescent="0.25">
      <c r="I3184" s="14"/>
      <c r="J3184" s="14"/>
      <c r="K3184" s="14"/>
      <c r="L3184" s="14"/>
      <c r="M3184" s="14"/>
      <c r="N3184" s="14"/>
      <c r="O3184" s="14"/>
      <c r="P3184" s="14"/>
    </row>
    <row r="3185" spans="9:16" x14ac:dyDescent="0.25">
      <c r="I3185" s="14"/>
      <c r="J3185" s="14"/>
      <c r="K3185" s="14"/>
      <c r="L3185" s="14"/>
      <c r="M3185" s="14"/>
      <c r="N3185" s="14"/>
      <c r="O3185" s="14"/>
      <c r="P3185" s="14"/>
    </row>
    <row r="3186" spans="9:16" x14ac:dyDescent="0.25">
      <c r="I3186" s="14"/>
      <c r="J3186" s="14"/>
      <c r="K3186" s="14"/>
      <c r="L3186" s="14"/>
      <c r="M3186" s="14"/>
      <c r="N3186" s="14"/>
      <c r="O3186" s="14"/>
      <c r="P3186" s="14"/>
    </row>
    <row r="3187" spans="9:16" x14ac:dyDescent="0.25">
      <c r="I3187" s="14"/>
      <c r="J3187" s="14"/>
      <c r="K3187" s="14"/>
      <c r="L3187" s="14"/>
      <c r="M3187" s="14"/>
      <c r="N3187" s="14"/>
      <c r="O3187" s="14"/>
      <c r="P3187" s="14"/>
    </row>
    <row r="3188" spans="9:16" x14ac:dyDescent="0.25">
      <c r="I3188" s="14"/>
      <c r="J3188" s="14"/>
      <c r="K3188" s="14"/>
      <c r="L3188" s="14"/>
      <c r="M3188" s="14"/>
      <c r="N3188" s="14"/>
      <c r="O3188" s="14"/>
      <c r="P3188" s="14"/>
    </row>
    <row r="3189" spans="9:16" x14ac:dyDescent="0.25">
      <c r="I3189" s="14"/>
      <c r="J3189" s="14"/>
      <c r="K3189" s="14"/>
      <c r="L3189" s="14"/>
      <c r="M3189" s="14"/>
      <c r="N3189" s="14"/>
      <c r="O3189" s="14"/>
      <c r="P3189" s="14"/>
    </row>
    <row r="3190" spans="9:16" x14ac:dyDescent="0.25">
      <c r="I3190" s="14"/>
      <c r="J3190" s="14"/>
      <c r="K3190" s="14"/>
      <c r="L3190" s="14"/>
      <c r="M3190" s="14"/>
      <c r="N3190" s="14"/>
      <c r="O3190" s="14"/>
      <c r="P3190" s="14"/>
    </row>
    <row r="3191" spans="9:16" x14ac:dyDescent="0.25">
      <c r="I3191" s="14"/>
      <c r="J3191" s="14"/>
      <c r="K3191" s="14"/>
      <c r="L3191" s="14"/>
      <c r="M3191" s="14"/>
      <c r="N3191" s="14"/>
      <c r="O3191" s="14"/>
      <c r="P3191" s="14"/>
    </row>
    <row r="3192" spans="9:16" x14ac:dyDescent="0.25">
      <c r="I3192" s="14"/>
      <c r="J3192" s="14"/>
      <c r="K3192" s="14"/>
      <c r="L3192" s="14"/>
      <c r="M3192" s="14"/>
      <c r="N3192" s="14"/>
      <c r="O3192" s="14"/>
      <c r="P3192" s="14"/>
    </row>
    <row r="3193" spans="9:16" x14ac:dyDescent="0.25">
      <c r="I3193" s="14"/>
      <c r="J3193" s="14"/>
      <c r="K3193" s="14"/>
      <c r="L3193" s="14"/>
      <c r="M3193" s="14"/>
      <c r="N3193" s="14"/>
      <c r="O3193" s="14"/>
      <c r="P3193" s="14"/>
    </row>
    <row r="3194" spans="9:16" x14ac:dyDescent="0.25">
      <c r="I3194" s="14"/>
      <c r="J3194" s="14"/>
      <c r="K3194" s="14"/>
      <c r="L3194" s="14"/>
      <c r="M3194" s="14"/>
      <c r="N3194" s="14"/>
      <c r="O3194" s="14"/>
      <c r="P3194" s="14"/>
    </row>
    <row r="3195" spans="9:16" x14ac:dyDescent="0.25">
      <c r="I3195" s="14"/>
      <c r="J3195" s="14"/>
      <c r="K3195" s="14"/>
      <c r="L3195" s="14"/>
      <c r="M3195" s="14"/>
      <c r="N3195" s="14"/>
      <c r="O3195" s="14"/>
      <c r="P3195" s="14"/>
    </row>
    <row r="3196" spans="9:16" x14ac:dyDescent="0.25">
      <c r="I3196" s="14"/>
      <c r="J3196" s="14"/>
      <c r="K3196" s="14"/>
      <c r="L3196" s="14"/>
      <c r="M3196" s="14"/>
      <c r="N3196" s="14"/>
      <c r="O3196" s="14"/>
      <c r="P3196" s="14"/>
    </row>
    <row r="3197" spans="9:16" x14ac:dyDescent="0.25">
      <c r="I3197" s="14"/>
      <c r="J3197" s="14"/>
      <c r="K3197" s="14"/>
      <c r="L3197" s="14"/>
      <c r="M3197" s="14"/>
      <c r="N3197" s="14"/>
      <c r="O3197" s="14"/>
      <c r="P3197" s="14"/>
    </row>
    <row r="3198" spans="9:16" x14ac:dyDescent="0.25">
      <c r="I3198" s="14"/>
      <c r="J3198" s="14"/>
      <c r="K3198" s="14"/>
      <c r="L3198" s="14"/>
      <c r="M3198" s="14"/>
      <c r="N3198" s="14"/>
      <c r="O3198" s="14"/>
      <c r="P3198" s="14"/>
    </row>
    <row r="3199" spans="9:16" x14ac:dyDescent="0.25">
      <c r="I3199" s="14"/>
      <c r="J3199" s="14"/>
      <c r="K3199" s="14"/>
      <c r="L3199" s="14"/>
      <c r="M3199" s="14"/>
      <c r="N3199" s="14"/>
      <c r="O3199" s="14"/>
      <c r="P3199" s="14"/>
    </row>
    <row r="3200" spans="9:16" x14ac:dyDescent="0.25">
      <c r="I3200" s="14"/>
      <c r="J3200" s="14"/>
      <c r="K3200" s="14"/>
      <c r="L3200" s="14"/>
      <c r="M3200" s="14"/>
      <c r="N3200" s="14"/>
      <c r="O3200" s="14"/>
      <c r="P3200" s="14"/>
    </row>
    <row r="3201" spans="9:16" x14ac:dyDescent="0.25">
      <c r="I3201" s="14"/>
      <c r="J3201" s="14"/>
      <c r="K3201" s="14"/>
      <c r="L3201" s="14"/>
      <c r="M3201" s="14"/>
      <c r="N3201" s="14"/>
      <c r="O3201" s="14"/>
      <c r="P3201" s="14"/>
    </row>
    <row r="3202" spans="9:16" x14ac:dyDescent="0.25">
      <c r="I3202" s="14"/>
      <c r="J3202" s="14"/>
      <c r="K3202" s="14"/>
      <c r="L3202" s="14"/>
      <c r="M3202" s="14"/>
      <c r="N3202" s="14"/>
      <c r="O3202" s="14"/>
      <c r="P3202" s="14"/>
    </row>
    <row r="3203" spans="9:16" x14ac:dyDescent="0.25">
      <c r="I3203" s="14"/>
      <c r="J3203" s="14"/>
      <c r="K3203" s="14"/>
      <c r="L3203" s="14"/>
      <c r="M3203" s="14"/>
      <c r="N3203" s="14"/>
      <c r="O3203" s="14"/>
      <c r="P3203" s="14"/>
    </row>
    <row r="3204" spans="9:16" x14ac:dyDescent="0.25">
      <c r="I3204" s="14"/>
      <c r="J3204" s="14"/>
      <c r="K3204" s="14"/>
      <c r="L3204" s="14"/>
      <c r="M3204" s="14"/>
      <c r="N3204" s="14"/>
      <c r="O3204" s="14"/>
      <c r="P3204" s="14"/>
    </row>
    <row r="3205" spans="9:16" x14ac:dyDescent="0.25">
      <c r="I3205" s="14"/>
      <c r="J3205" s="14"/>
      <c r="K3205" s="14"/>
      <c r="L3205" s="14"/>
      <c r="M3205" s="14"/>
      <c r="N3205" s="14"/>
      <c r="O3205" s="14"/>
      <c r="P3205" s="14"/>
    </row>
    <row r="3206" spans="9:16" x14ac:dyDescent="0.25">
      <c r="I3206" s="14"/>
      <c r="J3206" s="14"/>
      <c r="K3206" s="14"/>
      <c r="L3206" s="14"/>
      <c r="M3206" s="14"/>
      <c r="N3206" s="14"/>
      <c r="O3206" s="14"/>
      <c r="P3206" s="14"/>
    </row>
    <row r="3207" spans="9:16" x14ac:dyDescent="0.25">
      <c r="I3207" s="14"/>
      <c r="J3207" s="14"/>
      <c r="K3207" s="14"/>
      <c r="L3207" s="14"/>
      <c r="M3207" s="14"/>
      <c r="N3207" s="14"/>
      <c r="O3207" s="14"/>
      <c r="P3207" s="14"/>
    </row>
    <row r="3208" spans="9:16" x14ac:dyDescent="0.25">
      <c r="I3208" s="14"/>
      <c r="J3208" s="14"/>
      <c r="K3208" s="14"/>
      <c r="L3208" s="14"/>
      <c r="M3208" s="14"/>
      <c r="N3208" s="14"/>
      <c r="O3208" s="14"/>
      <c r="P3208" s="14"/>
    </row>
    <row r="3209" spans="9:16" x14ac:dyDescent="0.25">
      <c r="I3209" s="14"/>
      <c r="J3209" s="14"/>
      <c r="K3209" s="14"/>
      <c r="L3209" s="14"/>
      <c r="M3209" s="14"/>
      <c r="N3209" s="14"/>
      <c r="O3209" s="14"/>
      <c r="P3209" s="14"/>
    </row>
    <row r="3210" spans="9:16" x14ac:dyDescent="0.25">
      <c r="I3210" s="14"/>
      <c r="J3210" s="14"/>
      <c r="K3210" s="14"/>
      <c r="L3210" s="14"/>
      <c r="M3210" s="14"/>
      <c r="N3210" s="14"/>
      <c r="O3210" s="14"/>
      <c r="P3210" s="14"/>
    </row>
    <row r="3211" spans="9:16" x14ac:dyDescent="0.25">
      <c r="I3211" s="14"/>
      <c r="J3211" s="14"/>
      <c r="K3211" s="14"/>
      <c r="L3211" s="14"/>
      <c r="M3211" s="14"/>
      <c r="N3211" s="14"/>
      <c r="O3211" s="14"/>
      <c r="P3211" s="14"/>
    </row>
    <row r="3212" spans="9:16" x14ac:dyDescent="0.25">
      <c r="I3212" s="14"/>
      <c r="J3212" s="14"/>
      <c r="K3212" s="14"/>
      <c r="L3212" s="14"/>
      <c r="M3212" s="14"/>
      <c r="N3212" s="14"/>
      <c r="O3212" s="14"/>
      <c r="P3212" s="14"/>
    </row>
    <row r="3213" spans="9:16" x14ac:dyDescent="0.25">
      <c r="I3213" s="14"/>
      <c r="J3213" s="14"/>
      <c r="K3213" s="14"/>
      <c r="L3213" s="14"/>
      <c r="M3213" s="14"/>
      <c r="N3213" s="14"/>
      <c r="O3213" s="14"/>
      <c r="P3213" s="14"/>
    </row>
    <row r="3214" spans="9:16" x14ac:dyDescent="0.25">
      <c r="I3214" s="14"/>
      <c r="J3214" s="14"/>
      <c r="K3214" s="14"/>
      <c r="L3214" s="14"/>
      <c r="M3214" s="14"/>
      <c r="N3214" s="14"/>
      <c r="O3214" s="14"/>
      <c r="P3214" s="14"/>
    </row>
    <row r="3215" spans="9:16" x14ac:dyDescent="0.25">
      <c r="I3215" s="14"/>
      <c r="J3215" s="14"/>
      <c r="K3215" s="14"/>
      <c r="L3215" s="14"/>
      <c r="M3215" s="14"/>
      <c r="N3215" s="14"/>
      <c r="O3215" s="14"/>
      <c r="P3215" s="14"/>
    </row>
    <row r="3216" spans="9:16" x14ac:dyDescent="0.25">
      <c r="I3216" s="14"/>
      <c r="J3216" s="14"/>
      <c r="K3216" s="14"/>
      <c r="L3216" s="14"/>
      <c r="M3216" s="14"/>
      <c r="N3216" s="14"/>
      <c r="O3216" s="14"/>
      <c r="P3216" s="14"/>
    </row>
    <row r="3217" spans="9:16" x14ac:dyDescent="0.25">
      <c r="I3217" s="14"/>
      <c r="J3217" s="14"/>
      <c r="K3217" s="14"/>
      <c r="L3217" s="14"/>
      <c r="M3217" s="14"/>
      <c r="N3217" s="14"/>
      <c r="O3217" s="14"/>
      <c r="P3217" s="14"/>
    </row>
    <row r="3218" spans="9:16" x14ac:dyDescent="0.25">
      <c r="I3218" s="14"/>
      <c r="J3218" s="14"/>
      <c r="K3218" s="14"/>
      <c r="L3218" s="14"/>
      <c r="M3218" s="14"/>
      <c r="N3218" s="14"/>
      <c r="O3218" s="14"/>
      <c r="P3218" s="14"/>
    </row>
    <row r="3219" spans="9:16" x14ac:dyDescent="0.25">
      <c r="I3219" s="14"/>
      <c r="J3219" s="14"/>
      <c r="K3219" s="14"/>
      <c r="L3219" s="14"/>
      <c r="M3219" s="14"/>
      <c r="N3219" s="14"/>
      <c r="O3219" s="14"/>
      <c r="P3219" s="14"/>
    </row>
    <row r="3220" spans="9:16" x14ac:dyDescent="0.25">
      <c r="I3220" s="14"/>
      <c r="J3220" s="14"/>
      <c r="K3220" s="14"/>
      <c r="L3220" s="14"/>
      <c r="M3220" s="14"/>
      <c r="N3220" s="14"/>
      <c r="O3220" s="14"/>
      <c r="P3220" s="14"/>
    </row>
    <row r="3221" spans="9:16" x14ac:dyDescent="0.25">
      <c r="I3221" s="14"/>
      <c r="J3221" s="14"/>
      <c r="K3221" s="14"/>
      <c r="L3221" s="14"/>
      <c r="M3221" s="14"/>
      <c r="N3221" s="14"/>
      <c r="O3221" s="14"/>
      <c r="P3221" s="14"/>
    </row>
    <row r="3222" spans="9:16" x14ac:dyDescent="0.25">
      <c r="I3222" s="14"/>
      <c r="J3222" s="14"/>
      <c r="K3222" s="14"/>
      <c r="L3222" s="14"/>
      <c r="M3222" s="14"/>
      <c r="N3222" s="14"/>
      <c r="O3222" s="14"/>
      <c r="P3222" s="14"/>
    </row>
    <row r="3223" spans="9:16" x14ac:dyDescent="0.25">
      <c r="I3223" s="14"/>
      <c r="J3223" s="14"/>
      <c r="K3223" s="14"/>
      <c r="L3223" s="14"/>
      <c r="M3223" s="14"/>
      <c r="N3223" s="14"/>
      <c r="O3223" s="14"/>
      <c r="P3223" s="14"/>
    </row>
    <row r="3224" spans="9:16" x14ac:dyDescent="0.25">
      <c r="I3224" s="14"/>
      <c r="J3224" s="14"/>
      <c r="K3224" s="14"/>
      <c r="L3224" s="14"/>
      <c r="M3224" s="14"/>
      <c r="N3224" s="14"/>
      <c r="O3224" s="14"/>
      <c r="P3224" s="14"/>
    </row>
    <row r="3225" spans="9:16" x14ac:dyDescent="0.25">
      <c r="I3225" s="14"/>
      <c r="J3225" s="14"/>
      <c r="K3225" s="14"/>
      <c r="L3225" s="14"/>
      <c r="M3225" s="14"/>
      <c r="N3225" s="14"/>
      <c r="O3225" s="14"/>
      <c r="P3225" s="14"/>
    </row>
    <row r="3226" spans="9:16" x14ac:dyDescent="0.25">
      <c r="I3226" s="14"/>
      <c r="J3226" s="14"/>
      <c r="K3226" s="14"/>
      <c r="L3226" s="14"/>
      <c r="M3226" s="14"/>
      <c r="N3226" s="14"/>
      <c r="O3226" s="14"/>
      <c r="P3226" s="14"/>
    </row>
    <row r="3227" spans="9:16" x14ac:dyDescent="0.25">
      <c r="I3227" s="14"/>
      <c r="J3227" s="14"/>
      <c r="K3227" s="14"/>
      <c r="L3227" s="14"/>
      <c r="M3227" s="14"/>
      <c r="N3227" s="14"/>
      <c r="O3227" s="14"/>
      <c r="P3227" s="14"/>
    </row>
    <row r="3228" spans="9:16" x14ac:dyDescent="0.25">
      <c r="I3228" s="14"/>
      <c r="J3228" s="14"/>
      <c r="K3228" s="14"/>
      <c r="L3228" s="14"/>
      <c r="M3228" s="14"/>
      <c r="N3228" s="14"/>
      <c r="O3228" s="14"/>
      <c r="P3228" s="14"/>
    </row>
    <row r="3229" spans="9:16" x14ac:dyDescent="0.25">
      <c r="I3229" s="14"/>
      <c r="J3229" s="14"/>
      <c r="K3229" s="14"/>
      <c r="L3229" s="14"/>
      <c r="M3229" s="14"/>
      <c r="N3229" s="14"/>
      <c r="O3229" s="14"/>
      <c r="P3229" s="14"/>
    </row>
    <row r="3230" spans="9:16" x14ac:dyDescent="0.25">
      <c r="I3230" s="14"/>
      <c r="J3230" s="14"/>
      <c r="K3230" s="14"/>
      <c r="L3230" s="14"/>
      <c r="M3230" s="14"/>
      <c r="N3230" s="14"/>
      <c r="O3230" s="14"/>
      <c r="P3230" s="14"/>
    </row>
    <row r="3231" spans="9:16" x14ac:dyDescent="0.25">
      <c r="I3231" s="14"/>
      <c r="J3231" s="14"/>
      <c r="K3231" s="14"/>
      <c r="L3231" s="14"/>
      <c r="M3231" s="14"/>
      <c r="N3231" s="14"/>
      <c r="O3231" s="14"/>
      <c r="P3231" s="14"/>
    </row>
    <row r="3232" spans="9:16" x14ac:dyDescent="0.25">
      <c r="I3232" s="14"/>
      <c r="J3232" s="14"/>
      <c r="K3232" s="14"/>
      <c r="L3232" s="14"/>
      <c r="M3232" s="14"/>
      <c r="N3232" s="14"/>
      <c r="O3232" s="14"/>
      <c r="P3232" s="14"/>
    </row>
    <row r="3233" spans="9:16" x14ac:dyDescent="0.25">
      <c r="I3233" s="14"/>
      <c r="J3233" s="14"/>
      <c r="K3233" s="14"/>
      <c r="L3233" s="14"/>
      <c r="M3233" s="14"/>
      <c r="N3233" s="14"/>
      <c r="O3233" s="14"/>
      <c r="P3233" s="14"/>
    </row>
    <row r="3234" spans="9:16" x14ac:dyDescent="0.25">
      <c r="I3234" s="14"/>
      <c r="J3234" s="14"/>
      <c r="K3234" s="14"/>
      <c r="L3234" s="14"/>
      <c r="M3234" s="14"/>
      <c r="N3234" s="14"/>
      <c r="O3234" s="14"/>
      <c r="P3234" s="14"/>
    </row>
    <row r="3235" spans="9:16" x14ac:dyDescent="0.25">
      <c r="I3235" s="14"/>
      <c r="J3235" s="14"/>
      <c r="K3235" s="14"/>
      <c r="L3235" s="14"/>
      <c r="M3235" s="14"/>
      <c r="N3235" s="14"/>
      <c r="O3235" s="14"/>
      <c r="P3235" s="14"/>
    </row>
    <row r="3236" spans="9:16" x14ac:dyDescent="0.25">
      <c r="I3236" s="14"/>
      <c r="J3236" s="14"/>
      <c r="K3236" s="14"/>
      <c r="L3236" s="14"/>
      <c r="M3236" s="14"/>
      <c r="N3236" s="14"/>
      <c r="O3236" s="14"/>
      <c r="P3236" s="14"/>
    </row>
    <row r="3237" spans="9:16" x14ac:dyDescent="0.25">
      <c r="I3237" s="14"/>
      <c r="J3237" s="14"/>
      <c r="K3237" s="14"/>
      <c r="L3237" s="14"/>
      <c r="M3237" s="14"/>
      <c r="N3237" s="14"/>
      <c r="O3237" s="14"/>
      <c r="P3237" s="14"/>
    </row>
    <row r="3238" spans="9:16" x14ac:dyDescent="0.25">
      <c r="I3238" s="14"/>
      <c r="J3238" s="14"/>
      <c r="K3238" s="14"/>
      <c r="L3238" s="14"/>
      <c r="M3238" s="14"/>
      <c r="N3238" s="14"/>
      <c r="O3238" s="14"/>
      <c r="P3238" s="14"/>
    </row>
    <row r="3239" spans="9:16" x14ac:dyDescent="0.25">
      <c r="I3239" s="14"/>
      <c r="J3239" s="14"/>
      <c r="K3239" s="14"/>
      <c r="L3239" s="14"/>
      <c r="M3239" s="14"/>
      <c r="N3239" s="14"/>
      <c r="O3239" s="14"/>
      <c r="P3239" s="14"/>
    </row>
    <row r="3240" spans="9:16" x14ac:dyDescent="0.25">
      <c r="I3240" s="14"/>
      <c r="J3240" s="14"/>
      <c r="K3240" s="14"/>
      <c r="L3240" s="14"/>
      <c r="M3240" s="14"/>
      <c r="N3240" s="14"/>
      <c r="O3240" s="14"/>
      <c r="P3240" s="14"/>
    </row>
    <row r="3241" spans="9:16" x14ac:dyDescent="0.25">
      <c r="I3241" s="14"/>
      <c r="J3241" s="14"/>
      <c r="K3241" s="14"/>
      <c r="L3241" s="14"/>
      <c r="M3241" s="14"/>
      <c r="N3241" s="14"/>
      <c r="O3241" s="14"/>
      <c r="P3241" s="14"/>
    </row>
    <row r="3242" spans="9:16" x14ac:dyDescent="0.25">
      <c r="I3242" s="14"/>
      <c r="J3242" s="14"/>
      <c r="K3242" s="14"/>
      <c r="L3242" s="14"/>
      <c r="M3242" s="14"/>
      <c r="N3242" s="14"/>
      <c r="O3242" s="14"/>
      <c r="P3242" s="14"/>
    </row>
    <row r="3243" spans="9:16" x14ac:dyDescent="0.25">
      <c r="I3243" s="14"/>
      <c r="J3243" s="14"/>
      <c r="K3243" s="14"/>
      <c r="L3243" s="14"/>
      <c r="M3243" s="14"/>
      <c r="N3243" s="14"/>
      <c r="O3243" s="14"/>
      <c r="P3243" s="14"/>
    </row>
    <row r="3244" spans="9:16" x14ac:dyDescent="0.25">
      <c r="I3244" s="14"/>
      <c r="J3244" s="14"/>
      <c r="K3244" s="14"/>
      <c r="L3244" s="14"/>
      <c r="M3244" s="14"/>
      <c r="N3244" s="14"/>
      <c r="O3244" s="14"/>
      <c r="P3244" s="14"/>
    </row>
    <row r="3245" spans="9:16" x14ac:dyDescent="0.25">
      <c r="I3245" s="14"/>
      <c r="J3245" s="14"/>
      <c r="K3245" s="14"/>
      <c r="L3245" s="14"/>
      <c r="M3245" s="14"/>
      <c r="N3245" s="14"/>
      <c r="O3245" s="14"/>
      <c r="P3245" s="14"/>
    </row>
    <row r="3246" spans="9:16" x14ac:dyDescent="0.25">
      <c r="I3246" s="14"/>
      <c r="J3246" s="14"/>
      <c r="K3246" s="14"/>
      <c r="L3246" s="14"/>
      <c r="M3246" s="14"/>
      <c r="N3246" s="14"/>
      <c r="O3246" s="14"/>
      <c r="P3246" s="14"/>
    </row>
    <row r="3247" spans="9:16" x14ac:dyDescent="0.25">
      <c r="I3247" s="14"/>
      <c r="J3247" s="14"/>
      <c r="K3247" s="14"/>
      <c r="L3247" s="14"/>
      <c r="M3247" s="14"/>
      <c r="N3247" s="14"/>
      <c r="O3247" s="14"/>
      <c r="P3247" s="14"/>
    </row>
    <row r="3248" spans="9:16" x14ac:dyDescent="0.25">
      <c r="I3248" s="14"/>
      <c r="J3248" s="14"/>
      <c r="K3248" s="14"/>
      <c r="L3248" s="14"/>
      <c r="M3248" s="14"/>
      <c r="N3248" s="14"/>
      <c r="O3248" s="14"/>
      <c r="P3248" s="14"/>
    </row>
    <row r="3249" spans="9:16" x14ac:dyDescent="0.25">
      <c r="I3249" s="14"/>
      <c r="J3249" s="14"/>
      <c r="K3249" s="14"/>
      <c r="L3249" s="14"/>
      <c r="M3249" s="14"/>
      <c r="N3249" s="14"/>
      <c r="O3249" s="14"/>
      <c r="P3249" s="14"/>
    </row>
    <row r="3250" spans="9:16" x14ac:dyDescent="0.25">
      <c r="I3250" s="14"/>
      <c r="J3250" s="14"/>
      <c r="K3250" s="14"/>
      <c r="L3250" s="14"/>
      <c r="M3250" s="14"/>
      <c r="N3250" s="14"/>
      <c r="O3250" s="14"/>
      <c r="P3250" s="14"/>
    </row>
    <row r="3251" spans="9:16" x14ac:dyDescent="0.25">
      <c r="I3251" s="14"/>
      <c r="J3251" s="14"/>
      <c r="K3251" s="14"/>
      <c r="L3251" s="14"/>
      <c r="M3251" s="14"/>
      <c r="N3251" s="14"/>
      <c r="O3251" s="14"/>
      <c r="P3251" s="14"/>
    </row>
    <row r="3252" spans="9:16" x14ac:dyDescent="0.25">
      <c r="I3252" s="14"/>
      <c r="J3252" s="14"/>
      <c r="K3252" s="14"/>
      <c r="L3252" s="14"/>
      <c r="M3252" s="14"/>
      <c r="N3252" s="14"/>
      <c r="O3252" s="14"/>
      <c r="P3252" s="14"/>
    </row>
    <row r="3253" spans="9:16" x14ac:dyDescent="0.25">
      <c r="I3253" s="14"/>
      <c r="J3253" s="14"/>
      <c r="K3253" s="14"/>
      <c r="L3253" s="14"/>
      <c r="M3253" s="14"/>
      <c r="N3253" s="14"/>
      <c r="O3253" s="14"/>
      <c r="P3253" s="14"/>
    </row>
    <row r="3254" spans="9:16" x14ac:dyDescent="0.25">
      <c r="I3254" s="14"/>
      <c r="J3254" s="14"/>
      <c r="K3254" s="14"/>
      <c r="L3254" s="14"/>
      <c r="M3254" s="14"/>
      <c r="N3254" s="14"/>
      <c r="O3254" s="14"/>
      <c r="P3254" s="14"/>
    </row>
    <row r="3255" spans="9:16" x14ac:dyDescent="0.25">
      <c r="I3255" s="14"/>
      <c r="J3255" s="14"/>
      <c r="K3255" s="14"/>
      <c r="L3255" s="14"/>
      <c r="M3255" s="14"/>
      <c r="N3255" s="14"/>
      <c r="O3255" s="14"/>
      <c r="P3255" s="14"/>
    </row>
    <row r="3256" spans="9:16" x14ac:dyDescent="0.25">
      <c r="I3256" s="14"/>
      <c r="J3256" s="14"/>
      <c r="K3256" s="14"/>
      <c r="L3256" s="14"/>
      <c r="M3256" s="14"/>
      <c r="N3256" s="14"/>
      <c r="O3256" s="14"/>
      <c r="P3256" s="14"/>
    </row>
    <row r="3257" spans="9:16" x14ac:dyDescent="0.25">
      <c r="I3257" s="14"/>
      <c r="J3257" s="14"/>
      <c r="K3257" s="14"/>
      <c r="L3257" s="14"/>
      <c r="M3257" s="14"/>
      <c r="N3257" s="14"/>
      <c r="O3257" s="14"/>
      <c r="P3257" s="14"/>
    </row>
    <row r="3258" spans="9:16" x14ac:dyDescent="0.25">
      <c r="I3258" s="14"/>
      <c r="J3258" s="14"/>
      <c r="K3258" s="14"/>
      <c r="L3258" s="14"/>
      <c r="M3258" s="14"/>
      <c r="N3258" s="14"/>
      <c r="O3258" s="14"/>
      <c r="P3258" s="14"/>
    </row>
    <row r="3259" spans="9:16" x14ac:dyDescent="0.25">
      <c r="I3259" s="14"/>
      <c r="J3259" s="14"/>
      <c r="K3259" s="14"/>
      <c r="L3259" s="14"/>
      <c r="M3259" s="14"/>
      <c r="N3259" s="14"/>
      <c r="O3259" s="14"/>
      <c r="P3259" s="14"/>
    </row>
    <row r="3260" spans="9:16" x14ac:dyDescent="0.25">
      <c r="I3260" s="14"/>
      <c r="J3260" s="14"/>
      <c r="K3260" s="14"/>
      <c r="L3260" s="14"/>
      <c r="M3260" s="14"/>
      <c r="N3260" s="14"/>
      <c r="O3260" s="14"/>
      <c r="P3260" s="14"/>
    </row>
    <row r="3261" spans="9:16" x14ac:dyDescent="0.25">
      <c r="I3261" s="14"/>
      <c r="J3261" s="14"/>
      <c r="K3261" s="14"/>
      <c r="L3261" s="14"/>
      <c r="M3261" s="14"/>
      <c r="N3261" s="14"/>
      <c r="O3261" s="14"/>
      <c r="P3261" s="14"/>
    </row>
    <row r="3262" spans="9:16" x14ac:dyDescent="0.25">
      <c r="I3262" s="14"/>
      <c r="J3262" s="14"/>
      <c r="K3262" s="14"/>
      <c r="L3262" s="14"/>
      <c r="M3262" s="14"/>
      <c r="N3262" s="14"/>
      <c r="O3262" s="14"/>
      <c r="P3262" s="14"/>
    </row>
    <row r="3263" spans="9:16" x14ac:dyDescent="0.25">
      <c r="I3263" s="14"/>
      <c r="J3263" s="14"/>
      <c r="K3263" s="14"/>
      <c r="L3263" s="14"/>
      <c r="M3263" s="14"/>
      <c r="N3263" s="14"/>
      <c r="O3263" s="14"/>
      <c r="P3263" s="14"/>
    </row>
    <row r="3264" spans="9:16" x14ac:dyDescent="0.25">
      <c r="I3264" s="14"/>
      <c r="J3264" s="14"/>
      <c r="K3264" s="14"/>
      <c r="L3264" s="14"/>
      <c r="M3264" s="14"/>
      <c r="N3264" s="14"/>
      <c r="O3264" s="14"/>
      <c r="P3264" s="14"/>
    </row>
    <row r="3265" spans="9:16" x14ac:dyDescent="0.25">
      <c r="I3265" s="14"/>
      <c r="J3265" s="14"/>
      <c r="K3265" s="14"/>
      <c r="L3265" s="14"/>
      <c r="M3265" s="14"/>
      <c r="N3265" s="14"/>
      <c r="O3265" s="14"/>
      <c r="P3265" s="14"/>
    </row>
    <row r="3266" spans="9:16" x14ac:dyDescent="0.25">
      <c r="I3266" s="14"/>
      <c r="J3266" s="14"/>
      <c r="K3266" s="14"/>
      <c r="L3266" s="14"/>
      <c r="M3266" s="14"/>
      <c r="N3266" s="14"/>
      <c r="O3266" s="14"/>
      <c r="P3266" s="14"/>
    </row>
    <row r="3267" spans="9:16" x14ac:dyDescent="0.25">
      <c r="I3267" s="14"/>
      <c r="J3267" s="14"/>
      <c r="K3267" s="14"/>
      <c r="L3267" s="14"/>
      <c r="M3267" s="14"/>
      <c r="N3267" s="14"/>
      <c r="O3267" s="14"/>
      <c r="P3267" s="14"/>
    </row>
    <row r="3268" spans="9:16" x14ac:dyDescent="0.25">
      <c r="I3268" s="14"/>
      <c r="J3268" s="14"/>
      <c r="K3268" s="14"/>
      <c r="L3268" s="14"/>
      <c r="M3268" s="14"/>
      <c r="N3268" s="14"/>
      <c r="O3268" s="14"/>
      <c r="P3268" s="14"/>
    </row>
    <row r="3269" spans="9:16" x14ac:dyDescent="0.25">
      <c r="I3269" s="14"/>
      <c r="J3269" s="14"/>
      <c r="K3269" s="14"/>
      <c r="L3269" s="14"/>
      <c r="M3269" s="14"/>
      <c r="N3269" s="14"/>
      <c r="O3269" s="14"/>
      <c r="P3269" s="14"/>
    </row>
    <row r="3270" spans="9:16" x14ac:dyDescent="0.25">
      <c r="I3270" s="14"/>
      <c r="J3270" s="14"/>
      <c r="K3270" s="14"/>
      <c r="L3270" s="14"/>
      <c r="M3270" s="14"/>
      <c r="N3270" s="14"/>
      <c r="O3270" s="14"/>
      <c r="P3270" s="14"/>
    </row>
    <row r="3271" spans="9:16" x14ac:dyDescent="0.25">
      <c r="I3271" s="14"/>
      <c r="J3271" s="14"/>
      <c r="K3271" s="14"/>
      <c r="L3271" s="14"/>
      <c r="M3271" s="14"/>
      <c r="N3271" s="14"/>
      <c r="O3271" s="14"/>
      <c r="P3271" s="14"/>
    </row>
    <row r="3272" spans="9:16" x14ac:dyDescent="0.25">
      <c r="I3272" s="14"/>
      <c r="J3272" s="14"/>
      <c r="K3272" s="14"/>
      <c r="L3272" s="14"/>
      <c r="M3272" s="14"/>
      <c r="N3272" s="14"/>
      <c r="O3272" s="14"/>
      <c r="P3272" s="14"/>
    </row>
    <row r="3273" spans="9:16" x14ac:dyDescent="0.25">
      <c r="I3273" s="14"/>
      <c r="J3273" s="14"/>
      <c r="K3273" s="14"/>
      <c r="L3273" s="14"/>
      <c r="M3273" s="14"/>
      <c r="N3273" s="14"/>
      <c r="O3273" s="14"/>
      <c r="P3273" s="14"/>
    </row>
    <row r="3274" spans="9:16" x14ac:dyDescent="0.25">
      <c r="I3274" s="14"/>
      <c r="J3274" s="14"/>
      <c r="K3274" s="14"/>
      <c r="L3274" s="14"/>
      <c r="M3274" s="14"/>
      <c r="N3274" s="14"/>
      <c r="O3274" s="14"/>
      <c r="P3274" s="14"/>
    </row>
    <row r="3275" spans="9:16" x14ac:dyDescent="0.25">
      <c r="I3275" s="14"/>
      <c r="J3275" s="14"/>
      <c r="K3275" s="14"/>
      <c r="L3275" s="14"/>
      <c r="M3275" s="14"/>
      <c r="N3275" s="14"/>
      <c r="O3275" s="14"/>
      <c r="P3275" s="14"/>
    </row>
    <row r="3276" spans="9:16" x14ac:dyDescent="0.25">
      <c r="I3276" s="14"/>
      <c r="J3276" s="14"/>
      <c r="K3276" s="14"/>
      <c r="L3276" s="14"/>
      <c r="M3276" s="14"/>
      <c r="N3276" s="14"/>
      <c r="O3276" s="14"/>
      <c r="P3276" s="14"/>
    </row>
    <row r="3277" spans="9:16" x14ac:dyDescent="0.25">
      <c r="I3277" s="14"/>
      <c r="J3277" s="14"/>
      <c r="K3277" s="14"/>
      <c r="L3277" s="14"/>
      <c r="M3277" s="14"/>
      <c r="N3277" s="14"/>
      <c r="O3277" s="14"/>
      <c r="P3277" s="14"/>
    </row>
    <row r="3278" spans="9:16" x14ac:dyDescent="0.25">
      <c r="I3278" s="14"/>
      <c r="J3278" s="14"/>
      <c r="K3278" s="14"/>
      <c r="L3278" s="14"/>
      <c r="M3278" s="14"/>
      <c r="N3278" s="14"/>
      <c r="O3278" s="14"/>
      <c r="P3278" s="14"/>
    </row>
    <row r="3279" spans="9:16" x14ac:dyDescent="0.25">
      <c r="I3279" s="14"/>
      <c r="J3279" s="14"/>
      <c r="K3279" s="14"/>
      <c r="L3279" s="14"/>
      <c r="M3279" s="14"/>
      <c r="N3279" s="14"/>
      <c r="O3279" s="14"/>
      <c r="P3279" s="14"/>
    </row>
    <row r="3280" spans="9:16" x14ac:dyDescent="0.25">
      <c r="I3280" s="14"/>
      <c r="J3280" s="14"/>
      <c r="K3280" s="14"/>
      <c r="L3280" s="14"/>
      <c r="M3280" s="14"/>
      <c r="N3280" s="14"/>
      <c r="O3280" s="14"/>
      <c r="P3280" s="14"/>
    </row>
    <row r="3281" spans="9:16" x14ac:dyDescent="0.25">
      <c r="I3281" s="14"/>
      <c r="J3281" s="14"/>
      <c r="K3281" s="14"/>
      <c r="L3281" s="14"/>
      <c r="M3281" s="14"/>
      <c r="N3281" s="14"/>
      <c r="O3281" s="14"/>
      <c r="P3281" s="14"/>
    </row>
    <row r="3282" spans="9:16" x14ac:dyDescent="0.25">
      <c r="I3282" s="14"/>
      <c r="J3282" s="14"/>
      <c r="K3282" s="14"/>
      <c r="L3282" s="14"/>
      <c r="M3282" s="14"/>
      <c r="N3282" s="14"/>
      <c r="O3282" s="14"/>
      <c r="P3282" s="14"/>
    </row>
    <row r="3283" spans="9:16" x14ac:dyDescent="0.25">
      <c r="I3283" s="14"/>
      <c r="J3283" s="14"/>
      <c r="K3283" s="14"/>
      <c r="L3283" s="14"/>
      <c r="M3283" s="14"/>
      <c r="N3283" s="14"/>
      <c r="O3283" s="14"/>
      <c r="P3283" s="14"/>
    </row>
    <row r="3284" spans="9:16" x14ac:dyDescent="0.25">
      <c r="I3284" s="14"/>
      <c r="J3284" s="14"/>
      <c r="K3284" s="14"/>
      <c r="L3284" s="14"/>
      <c r="M3284" s="14"/>
      <c r="N3284" s="14"/>
      <c r="O3284" s="14"/>
      <c r="P3284" s="14"/>
    </row>
    <row r="3285" spans="9:16" x14ac:dyDescent="0.25">
      <c r="I3285" s="14"/>
      <c r="J3285" s="14"/>
      <c r="K3285" s="14"/>
      <c r="L3285" s="14"/>
      <c r="M3285" s="14"/>
      <c r="N3285" s="14"/>
      <c r="O3285" s="14"/>
      <c r="P3285" s="14"/>
    </row>
    <row r="3286" spans="9:16" x14ac:dyDescent="0.25">
      <c r="I3286" s="14"/>
      <c r="J3286" s="14"/>
      <c r="K3286" s="14"/>
      <c r="L3286" s="14"/>
      <c r="M3286" s="14"/>
      <c r="N3286" s="14"/>
      <c r="O3286" s="14"/>
      <c r="P3286" s="14"/>
    </row>
    <row r="3287" spans="9:16" x14ac:dyDescent="0.25">
      <c r="I3287" s="14"/>
      <c r="J3287" s="14"/>
      <c r="K3287" s="14"/>
      <c r="L3287" s="14"/>
      <c r="M3287" s="14"/>
      <c r="N3287" s="14"/>
      <c r="O3287" s="14"/>
      <c r="P3287" s="14"/>
    </row>
    <row r="3288" spans="9:16" x14ac:dyDescent="0.25">
      <c r="I3288" s="14"/>
      <c r="J3288" s="14"/>
      <c r="K3288" s="14"/>
      <c r="L3288" s="14"/>
      <c r="M3288" s="14"/>
      <c r="N3288" s="14"/>
      <c r="O3288" s="14"/>
      <c r="P3288" s="14"/>
    </row>
    <row r="3289" spans="9:16" x14ac:dyDescent="0.25">
      <c r="I3289" s="14"/>
      <c r="J3289" s="14"/>
      <c r="K3289" s="14"/>
      <c r="L3289" s="14"/>
      <c r="M3289" s="14"/>
      <c r="N3289" s="14"/>
      <c r="O3289" s="14"/>
      <c r="P3289" s="14"/>
    </row>
    <row r="3290" spans="9:16" x14ac:dyDescent="0.25">
      <c r="I3290" s="14"/>
      <c r="J3290" s="14"/>
      <c r="K3290" s="14"/>
      <c r="L3290" s="14"/>
      <c r="M3290" s="14"/>
      <c r="N3290" s="14"/>
      <c r="O3290" s="14"/>
      <c r="P3290" s="14"/>
    </row>
    <row r="3291" spans="9:16" x14ac:dyDescent="0.25">
      <c r="I3291" s="14"/>
      <c r="J3291" s="14"/>
      <c r="K3291" s="14"/>
      <c r="L3291" s="14"/>
      <c r="M3291" s="14"/>
      <c r="N3291" s="14"/>
      <c r="O3291" s="14"/>
      <c r="P3291" s="14"/>
    </row>
    <row r="3292" spans="9:16" x14ac:dyDescent="0.25">
      <c r="I3292" s="14"/>
      <c r="J3292" s="14"/>
      <c r="K3292" s="14"/>
      <c r="L3292" s="14"/>
      <c r="M3292" s="14"/>
      <c r="N3292" s="14"/>
      <c r="O3292" s="14"/>
      <c r="P3292" s="14"/>
    </row>
    <row r="3293" spans="9:16" x14ac:dyDescent="0.25">
      <c r="I3293" s="14"/>
      <c r="J3293" s="14"/>
      <c r="K3293" s="14"/>
      <c r="L3293" s="14"/>
      <c r="M3293" s="14"/>
      <c r="N3293" s="14"/>
      <c r="O3293" s="14"/>
      <c r="P3293" s="14"/>
    </row>
    <row r="3294" spans="9:16" x14ac:dyDescent="0.25">
      <c r="I3294" s="14"/>
      <c r="J3294" s="14"/>
      <c r="K3294" s="14"/>
      <c r="L3294" s="14"/>
      <c r="M3294" s="14"/>
      <c r="N3294" s="14"/>
      <c r="O3294" s="14"/>
      <c r="P3294" s="14"/>
    </row>
    <row r="3295" spans="9:16" x14ac:dyDescent="0.25">
      <c r="I3295" s="14"/>
      <c r="J3295" s="14"/>
      <c r="K3295" s="14"/>
      <c r="L3295" s="14"/>
      <c r="M3295" s="14"/>
      <c r="N3295" s="14"/>
      <c r="O3295" s="14"/>
      <c r="P3295" s="14"/>
    </row>
    <row r="3296" spans="9:16" x14ac:dyDescent="0.25">
      <c r="I3296" s="14"/>
      <c r="J3296" s="14"/>
      <c r="K3296" s="14"/>
      <c r="L3296" s="14"/>
      <c r="M3296" s="14"/>
      <c r="N3296" s="14"/>
      <c r="O3296" s="14"/>
      <c r="P3296" s="14"/>
    </row>
    <row r="3297" spans="9:16" x14ac:dyDescent="0.25">
      <c r="I3297" s="14"/>
      <c r="J3297" s="14"/>
      <c r="K3297" s="14"/>
      <c r="L3297" s="14"/>
      <c r="M3297" s="14"/>
      <c r="N3297" s="14"/>
      <c r="O3297" s="14"/>
      <c r="P3297" s="14"/>
    </row>
    <row r="3298" spans="9:16" x14ac:dyDescent="0.25">
      <c r="I3298" s="14"/>
      <c r="J3298" s="14"/>
      <c r="K3298" s="14"/>
      <c r="L3298" s="14"/>
      <c r="M3298" s="14"/>
      <c r="N3298" s="14"/>
      <c r="O3298" s="14"/>
      <c r="P3298" s="14"/>
    </row>
    <row r="3299" spans="9:16" x14ac:dyDescent="0.25">
      <c r="I3299" s="14"/>
      <c r="J3299" s="14"/>
      <c r="K3299" s="14"/>
      <c r="L3299" s="14"/>
      <c r="M3299" s="14"/>
      <c r="N3299" s="14"/>
      <c r="O3299" s="14"/>
      <c r="P3299" s="14"/>
    </row>
    <row r="3300" spans="9:16" x14ac:dyDescent="0.25">
      <c r="I3300" s="14"/>
      <c r="J3300" s="14"/>
      <c r="K3300" s="14"/>
      <c r="L3300" s="14"/>
      <c r="M3300" s="14"/>
      <c r="N3300" s="14"/>
      <c r="O3300" s="14"/>
      <c r="P3300" s="14"/>
    </row>
    <row r="3301" spans="9:16" x14ac:dyDescent="0.25">
      <c r="I3301" s="14"/>
      <c r="J3301" s="14"/>
      <c r="K3301" s="14"/>
      <c r="L3301" s="14"/>
      <c r="M3301" s="14"/>
      <c r="N3301" s="14"/>
      <c r="O3301" s="14"/>
      <c r="P3301" s="14"/>
    </row>
    <row r="3302" spans="9:16" x14ac:dyDescent="0.25">
      <c r="I3302" s="14"/>
      <c r="J3302" s="14"/>
      <c r="K3302" s="14"/>
      <c r="L3302" s="14"/>
      <c r="M3302" s="14"/>
      <c r="N3302" s="14"/>
      <c r="O3302" s="14"/>
      <c r="P3302" s="14"/>
    </row>
    <row r="3303" spans="9:16" x14ac:dyDescent="0.25">
      <c r="I3303" s="14"/>
      <c r="J3303" s="14"/>
      <c r="K3303" s="14"/>
      <c r="L3303" s="14"/>
      <c r="M3303" s="14"/>
      <c r="N3303" s="14"/>
      <c r="O3303" s="14"/>
      <c r="P3303" s="14"/>
    </row>
    <row r="3304" spans="9:16" x14ac:dyDescent="0.25">
      <c r="I3304" s="14"/>
      <c r="J3304" s="14"/>
      <c r="K3304" s="14"/>
      <c r="L3304" s="14"/>
      <c r="M3304" s="14"/>
      <c r="N3304" s="14"/>
      <c r="O3304" s="14"/>
      <c r="P3304" s="14"/>
    </row>
    <row r="3305" spans="9:16" x14ac:dyDescent="0.25">
      <c r="I3305" s="14"/>
      <c r="J3305" s="14"/>
      <c r="K3305" s="14"/>
      <c r="L3305" s="14"/>
      <c r="M3305" s="14"/>
      <c r="N3305" s="14"/>
      <c r="O3305" s="14"/>
      <c r="P3305" s="14"/>
    </row>
    <row r="3306" spans="9:16" x14ac:dyDescent="0.25">
      <c r="I3306" s="14"/>
      <c r="J3306" s="14"/>
      <c r="K3306" s="14"/>
      <c r="L3306" s="14"/>
      <c r="M3306" s="14"/>
      <c r="N3306" s="14"/>
      <c r="O3306" s="14"/>
      <c r="P3306" s="14"/>
    </row>
    <row r="3307" spans="9:16" x14ac:dyDescent="0.25">
      <c r="I3307" s="14"/>
      <c r="J3307" s="14"/>
      <c r="K3307" s="14"/>
      <c r="L3307" s="14"/>
      <c r="M3307" s="14"/>
      <c r="N3307" s="14"/>
      <c r="O3307" s="14"/>
      <c r="P3307" s="14"/>
    </row>
    <row r="3308" spans="9:16" x14ac:dyDescent="0.25">
      <c r="I3308" s="14"/>
      <c r="J3308" s="14"/>
      <c r="K3308" s="14"/>
      <c r="L3308" s="14"/>
      <c r="M3308" s="14"/>
      <c r="N3308" s="14"/>
      <c r="O3308" s="14"/>
      <c r="P3308" s="14"/>
    </row>
    <row r="3309" spans="9:16" x14ac:dyDescent="0.25">
      <c r="I3309" s="14"/>
      <c r="J3309" s="14"/>
      <c r="K3309" s="14"/>
      <c r="L3309" s="14"/>
      <c r="M3309" s="14"/>
      <c r="N3309" s="14"/>
      <c r="O3309" s="14"/>
      <c r="P3309" s="14"/>
    </row>
    <row r="3310" spans="9:16" x14ac:dyDescent="0.25">
      <c r="I3310" s="14"/>
      <c r="J3310" s="14"/>
      <c r="K3310" s="14"/>
      <c r="L3310" s="14"/>
      <c r="M3310" s="14"/>
      <c r="N3310" s="14"/>
      <c r="O3310" s="14"/>
      <c r="P3310" s="14"/>
    </row>
    <row r="3311" spans="9:16" x14ac:dyDescent="0.25">
      <c r="I3311" s="14"/>
      <c r="J3311" s="14"/>
      <c r="K3311" s="14"/>
      <c r="L3311" s="14"/>
      <c r="M3311" s="14"/>
      <c r="N3311" s="14"/>
      <c r="O3311" s="14"/>
      <c r="P3311" s="14"/>
    </row>
    <row r="3312" spans="9:16" x14ac:dyDescent="0.25">
      <c r="I3312" s="14"/>
      <c r="J3312" s="14"/>
      <c r="K3312" s="14"/>
      <c r="L3312" s="14"/>
      <c r="M3312" s="14"/>
      <c r="N3312" s="14"/>
      <c r="O3312" s="14"/>
      <c r="P3312" s="14"/>
    </row>
    <row r="3313" spans="9:16" x14ac:dyDescent="0.25">
      <c r="I3313" s="14"/>
      <c r="J3313" s="14"/>
      <c r="K3313" s="14"/>
      <c r="L3313" s="14"/>
      <c r="M3313" s="14"/>
      <c r="N3313" s="14"/>
      <c r="O3313" s="14"/>
      <c r="P3313" s="14"/>
    </row>
    <row r="3314" spans="9:16" x14ac:dyDescent="0.25">
      <c r="I3314" s="14"/>
      <c r="J3314" s="14"/>
      <c r="K3314" s="14"/>
      <c r="L3314" s="14"/>
      <c r="M3314" s="14"/>
      <c r="N3314" s="14"/>
      <c r="O3314" s="14"/>
      <c r="P3314" s="14"/>
    </row>
    <row r="3315" spans="9:16" x14ac:dyDescent="0.25">
      <c r="I3315" s="14"/>
      <c r="J3315" s="14"/>
      <c r="K3315" s="14"/>
      <c r="L3315" s="14"/>
      <c r="M3315" s="14"/>
      <c r="N3315" s="14"/>
      <c r="O3315" s="14"/>
      <c r="P3315" s="14"/>
    </row>
    <row r="3316" spans="9:16" x14ac:dyDescent="0.25">
      <c r="I3316" s="14"/>
      <c r="J3316" s="14"/>
      <c r="K3316" s="14"/>
      <c r="L3316" s="14"/>
      <c r="M3316" s="14"/>
      <c r="N3316" s="14"/>
      <c r="O3316" s="14"/>
      <c r="P3316" s="14"/>
    </row>
    <row r="3317" spans="9:16" x14ac:dyDescent="0.25">
      <c r="I3317" s="14"/>
      <c r="J3317" s="14"/>
      <c r="K3317" s="14"/>
      <c r="L3317" s="14"/>
      <c r="M3317" s="14"/>
      <c r="N3317" s="14"/>
      <c r="O3317" s="14"/>
      <c r="P3317" s="14"/>
    </row>
    <row r="3318" spans="9:16" x14ac:dyDescent="0.25">
      <c r="I3318" s="14"/>
      <c r="J3318" s="14"/>
      <c r="K3318" s="14"/>
      <c r="L3318" s="14"/>
      <c r="M3318" s="14"/>
      <c r="N3318" s="14"/>
      <c r="O3318" s="14"/>
      <c r="P3318" s="14"/>
    </row>
    <row r="3319" spans="9:16" x14ac:dyDescent="0.25">
      <c r="I3319" s="14"/>
      <c r="J3319" s="14"/>
      <c r="K3319" s="14"/>
      <c r="L3319" s="14"/>
      <c r="M3319" s="14"/>
      <c r="N3319" s="14"/>
      <c r="O3319" s="14"/>
      <c r="P3319" s="14"/>
    </row>
    <row r="3320" spans="9:16" x14ac:dyDescent="0.25">
      <c r="I3320" s="14"/>
      <c r="J3320" s="14"/>
      <c r="K3320" s="14"/>
      <c r="L3320" s="14"/>
      <c r="M3320" s="14"/>
      <c r="N3320" s="14"/>
      <c r="O3320" s="14"/>
      <c r="P3320" s="14"/>
    </row>
    <row r="3321" spans="9:16" x14ac:dyDescent="0.25">
      <c r="I3321" s="14"/>
      <c r="J3321" s="14"/>
      <c r="K3321" s="14"/>
      <c r="L3321" s="14"/>
      <c r="M3321" s="14"/>
      <c r="N3321" s="14"/>
      <c r="O3321" s="14"/>
      <c r="P3321" s="14"/>
    </row>
    <row r="3322" spans="9:16" x14ac:dyDescent="0.25">
      <c r="I3322" s="14"/>
      <c r="J3322" s="14"/>
      <c r="K3322" s="14"/>
      <c r="L3322" s="14"/>
      <c r="M3322" s="14"/>
      <c r="N3322" s="14"/>
      <c r="O3322" s="14"/>
      <c r="P3322" s="14"/>
    </row>
    <row r="3323" spans="9:16" x14ac:dyDescent="0.25">
      <c r="I3323" s="14"/>
      <c r="J3323" s="14"/>
      <c r="K3323" s="14"/>
      <c r="L3323" s="14"/>
      <c r="M3323" s="14"/>
      <c r="N3323" s="14"/>
      <c r="O3323" s="14"/>
      <c r="P3323" s="14"/>
    </row>
    <row r="3324" spans="9:16" x14ac:dyDescent="0.25">
      <c r="I3324" s="14"/>
      <c r="J3324" s="14"/>
      <c r="K3324" s="14"/>
      <c r="L3324" s="14"/>
      <c r="M3324" s="14"/>
      <c r="N3324" s="14"/>
      <c r="O3324" s="14"/>
      <c r="P3324" s="14"/>
    </row>
    <row r="3325" spans="9:16" x14ac:dyDescent="0.25">
      <c r="I3325" s="14"/>
      <c r="J3325" s="14"/>
      <c r="K3325" s="14"/>
      <c r="L3325" s="14"/>
      <c r="M3325" s="14"/>
      <c r="N3325" s="14"/>
      <c r="O3325" s="14"/>
      <c r="P3325" s="14"/>
    </row>
    <row r="3326" spans="9:16" x14ac:dyDescent="0.25">
      <c r="I3326" s="14"/>
      <c r="J3326" s="14"/>
      <c r="K3326" s="14"/>
      <c r="L3326" s="14"/>
      <c r="M3326" s="14"/>
      <c r="N3326" s="14"/>
      <c r="O3326" s="14"/>
      <c r="P3326" s="14"/>
    </row>
    <row r="3327" spans="9:16" x14ac:dyDescent="0.25">
      <c r="I3327" s="14"/>
      <c r="J3327" s="14"/>
      <c r="K3327" s="14"/>
      <c r="L3327" s="14"/>
      <c r="M3327" s="14"/>
      <c r="N3327" s="14"/>
      <c r="O3327" s="14"/>
      <c r="P3327" s="14"/>
    </row>
    <row r="3328" spans="9:16" x14ac:dyDescent="0.25">
      <c r="I3328" s="14"/>
      <c r="J3328" s="14"/>
      <c r="K3328" s="14"/>
      <c r="L3328" s="14"/>
      <c r="M3328" s="14"/>
      <c r="N3328" s="14"/>
      <c r="O3328" s="14"/>
      <c r="P3328" s="14"/>
    </row>
    <row r="3329" spans="9:16" x14ac:dyDescent="0.25">
      <c r="I3329" s="14"/>
      <c r="J3329" s="14"/>
      <c r="K3329" s="14"/>
      <c r="L3329" s="14"/>
      <c r="M3329" s="14"/>
      <c r="N3329" s="14"/>
      <c r="O3329" s="14"/>
      <c r="P3329" s="14"/>
    </row>
    <row r="3330" spans="9:16" x14ac:dyDescent="0.25">
      <c r="I3330" s="14"/>
      <c r="J3330" s="14"/>
      <c r="K3330" s="14"/>
      <c r="L3330" s="14"/>
      <c r="M3330" s="14"/>
      <c r="N3330" s="14"/>
      <c r="O3330" s="14"/>
      <c r="P3330" s="14"/>
    </row>
    <row r="3331" spans="9:16" x14ac:dyDescent="0.25">
      <c r="I3331" s="14"/>
      <c r="J3331" s="14"/>
      <c r="K3331" s="14"/>
      <c r="L3331" s="14"/>
      <c r="M3331" s="14"/>
      <c r="N3331" s="14"/>
      <c r="O3331" s="14"/>
      <c r="P3331" s="14"/>
    </row>
    <row r="3332" spans="9:16" x14ac:dyDescent="0.25">
      <c r="I3332" s="14"/>
      <c r="J3332" s="14"/>
      <c r="K3332" s="14"/>
      <c r="L3332" s="14"/>
      <c r="M3332" s="14"/>
      <c r="N3332" s="14"/>
      <c r="O3332" s="14"/>
      <c r="P3332" s="14"/>
    </row>
    <row r="3333" spans="9:16" x14ac:dyDescent="0.25">
      <c r="I3333" s="14"/>
      <c r="J3333" s="14"/>
      <c r="K3333" s="14"/>
      <c r="L3333" s="14"/>
      <c r="M3333" s="14"/>
      <c r="N3333" s="14"/>
      <c r="O3333" s="14"/>
      <c r="P3333" s="14"/>
    </row>
    <row r="3334" spans="9:16" x14ac:dyDescent="0.25">
      <c r="I3334" s="14"/>
      <c r="J3334" s="14"/>
      <c r="K3334" s="14"/>
      <c r="L3334" s="14"/>
      <c r="M3334" s="14"/>
      <c r="N3334" s="14"/>
      <c r="O3334" s="14"/>
      <c r="P3334" s="14"/>
    </row>
    <row r="3335" spans="9:16" x14ac:dyDescent="0.25">
      <c r="I3335" s="14"/>
      <c r="J3335" s="14"/>
      <c r="K3335" s="14"/>
      <c r="L3335" s="14"/>
      <c r="M3335" s="14"/>
      <c r="N3335" s="14"/>
      <c r="O3335" s="14"/>
      <c r="P3335" s="14"/>
    </row>
    <row r="3336" spans="9:16" x14ac:dyDescent="0.25">
      <c r="I3336" s="14"/>
      <c r="J3336" s="14"/>
      <c r="K3336" s="14"/>
      <c r="L3336" s="14"/>
      <c r="M3336" s="14"/>
      <c r="N3336" s="14"/>
      <c r="O3336" s="14"/>
      <c r="P3336" s="14"/>
    </row>
    <row r="3337" spans="9:16" x14ac:dyDescent="0.25">
      <c r="I3337" s="14"/>
      <c r="J3337" s="14"/>
      <c r="K3337" s="14"/>
      <c r="L3337" s="14"/>
      <c r="M3337" s="14"/>
      <c r="N3337" s="14"/>
      <c r="O3337" s="14"/>
      <c r="P3337" s="14"/>
    </row>
    <row r="3338" spans="9:16" x14ac:dyDescent="0.25">
      <c r="I3338" s="14"/>
      <c r="J3338" s="14"/>
      <c r="K3338" s="14"/>
      <c r="L3338" s="14"/>
      <c r="M3338" s="14"/>
      <c r="N3338" s="14"/>
      <c r="O3338" s="14"/>
      <c r="P3338" s="14"/>
    </row>
    <row r="3339" spans="9:16" x14ac:dyDescent="0.25">
      <c r="I3339" s="14"/>
      <c r="J3339" s="14"/>
      <c r="K3339" s="14"/>
      <c r="L3339" s="14"/>
      <c r="M3339" s="14"/>
      <c r="N3339" s="14"/>
      <c r="O3339" s="14"/>
      <c r="P3339" s="14"/>
    </row>
    <row r="3340" spans="9:16" x14ac:dyDescent="0.25">
      <c r="I3340" s="14"/>
      <c r="J3340" s="14"/>
      <c r="K3340" s="14"/>
      <c r="L3340" s="14"/>
      <c r="M3340" s="14"/>
      <c r="N3340" s="14"/>
      <c r="O3340" s="14"/>
      <c r="P3340" s="14"/>
    </row>
    <row r="3341" spans="9:16" x14ac:dyDescent="0.25">
      <c r="I3341" s="14"/>
      <c r="J3341" s="14"/>
      <c r="K3341" s="14"/>
      <c r="L3341" s="14"/>
      <c r="M3341" s="14"/>
      <c r="N3341" s="14"/>
      <c r="O3341" s="14"/>
      <c r="P3341" s="14"/>
    </row>
    <row r="3342" spans="9:16" x14ac:dyDescent="0.25">
      <c r="I3342" s="14"/>
      <c r="J3342" s="14"/>
      <c r="K3342" s="14"/>
      <c r="L3342" s="14"/>
      <c r="M3342" s="14"/>
      <c r="N3342" s="14"/>
      <c r="O3342" s="14"/>
      <c r="P3342" s="14"/>
    </row>
    <row r="3343" spans="9:16" x14ac:dyDescent="0.25">
      <c r="I3343" s="14"/>
      <c r="J3343" s="14"/>
      <c r="K3343" s="14"/>
      <c r="L3343" s="14"/>
      <c r="M3343" s="14"/>
      <c r="N3343" s="14"/>
      <c r="O3343" s="14"/>
      <c r="P3343" s="14"/>
    </row>
    <row r="3344" spans="9:16" x14ac:dyDescent="0.25">
      <c r="I3344" s="14"/>
      <c r="J3344" s="14"/>
      <c r="K3344" s="14"/>
      <c r="L3344" s="14"/>
      <c r="M3344" s="14"/>
      <c r="N3344" s="14"/>
      <c r="O3344" s="14"/>
      <c r="P3344" s="14"/>
    </row>
    <row r="3345" spans="9:16" x14ac:dyDescent="0.25">
      <c r="I3345" s="14"/>
      <c r="J3345" s="14"/>
      <c r="K3345" s="14"/>
      <c r="L3345" s="14"/>
      <c r="M3345" s="14"/>
      <c r="N3345" s="14"/>
      <c r="O3345" s="14"/>
      <c r="P3345" s="14"/>
    </row>
    <row r="3346" spans="9:16" x14ac:dyDescent="0.25">
      <c r="I3346" s="14"/>
      <c r="J3346" s="14"/>
      <c r="K3346" s="14"/>
      <c r="L3346" s="14"/>
      <c r="M3346" s="14"/>
      <c r="N3346" s="14"/>
      <c r="O3346" s="14"/>
      <c r="P3346" s="14"/>
    </row>
    <row r="3347" spans="9:16" x14ac:dyDescent="0.25">
      <c r="I3347" s="14"/>
      <c r="J3347" s="14"/>
      <c r="K3347" s="14"/>
      <c r="L3347" s="14"/>
      <c r="M3347" s="14"/>
      <c r="N3347" s="14"/>
      <c r="O3347" s="14"/>
      <c r="P3347" s="14"/>
    </row>
    <row r="3348" spans="9:16" x14ac:dyDescent="0.25">
      <c r="I3348" s="14"/>
      <c r="J3348" s="14"/>
      <c r="K3348" s="14"/>
      <c r="L3348" s="14"/>
      <c r="M3348" s="14"/>
      <c r="N3348" s="14"/>
      <c r="O3348" s="14"/>
      <c r="P3348" s="14"/>
    </row>
    <row r="3349" spans="9:16" x14ac:dyDescent="0.25">
      <c r="I3349" s="14"/>
      <c r="J3349" s="14"/>
      <c r="K3349" s="14"/>
      <c r="L3349" s="14"/>
      <c r="M3349" s="14"/>
      <c r="N3349" s="14"/>
      <c r="O3349" s="14"/>
      <c r="P3349" s="14"/>
    </row>
    <row r="3350" spans="9:16" x14ac:dyDescent="0.25">
      <c r="I3350" s="14"/>
      <c r="J3350" s="14"/>
      <c r="K3350" s="14"/>
      <c r="L3350" s="14"/>
      <c r="M3350" s="14"/>
      <c r="N3350" s="14"/>
      <c r="O3350" s="14"/>
      <c r="P3350" s="14"/>
    </row>
    <row r="3351" spans="9:16" x14ac:dyDescent="0.25">
      <c r="I3351" s="14"/>
      <c r="J3351" s="14"/>
      <c r="K3351" s="14"/>
      <c r="L3351" s="14"/>
      <c r="M3351" s="14"/>
      <c r="N3351" s="14"/>
      <c r="O3351" s="14"/>
      <c r="P3351" s="14"/>
    </row>
    <row r="3352" spans="9:16" x14ac:dyDescent="0.25">
      <c r="I3352" s="14"/>
      <c r="J3352" s="14"/>
      <c r="K3352" s="14"/>
      <c r="L3352" s="14"/>
      <c r="M3352" s="14"/>
      <c r="N3352" s="14"/>
      <c r="O3352" s="14"/>
      <c r="P3352" s="14"/>
    </row>
    <row r="3353" spans="9:16" x14ac:dyDescent="0.25">
      <c r="I3353" s="14"/>
      <c r="J3353" s="14"/>
      <c r="K3353" s="14"/>
      <c r="L3353" s="14"/>
      <c r="M3353" s="14"/>
      <c r="N3353" s="14"/>
      <c r="O3353" s="14"/>
      <c r="P3353" s="14"/>
    </row>
    <row r="3354" spans="9:16" x14ac:dyDescent="0.25">
      <c r="I3354" s="14"/>
      <c r="J3354" s="14"/>
      <c r="K3354" s="14"/>
      <c r="L3354" s="14"/>
      <c r="M3354" s="14"/>
      <c r="N3354" s="14"/>
      <c r="O3354" s="14"/>
      <c r="P3354" s="14"/>
    </row>
    <row r="3355" spans="9:16" x14ac:dyDescent="0.25">
      <c r="I3355" s="14"/>
      <c r="J3355" s="14"/>
      <c r="K3355" s="14"/>
      <c r="L3355" s="14"/>
      <c r="M3355" s="14"/>
      <c r="N3355" s="14"/>
      <c r="O3355" s="14"/>
      <c r="P3355" s="14"/>
    </row>
    <row r="3356" spans="9:16" x14ac:dyDescent="0.25">
      <c r="I3356" s="14"/>
      <c r="J3356" s="14"/>
      <c r="K3356" s="14"/>
      <c r="L3356" s="14"/>
      <c r="M3356" s="14"/>
      <c r="N3356" s="14"/>
      <c r="O3356" s="14"/>
      <c r="P3356" s="14"/>
    </row>
    <row r="3357" spans="9:16" x14ac:dyDescent="0.25">
      <c r="I3357" s="14"/>
      <c r="J3357" s="14"/>
      <c r="K3357" s="14"/>
      <c r="L3357" s="14"/>
      <c r="M3357" s="14"/>
      <c r="N3357" s="14"/>
      <c r="O3357" s="14"/>
      <c r="P3357" s="14"/>
    </row>
    <row r="3358" spans="9:16" x14ac:dyDescent="0.25">
      <c r="I3358" s="14"/>
      <c r="J3358" s="14"/>
      <c r="K3358" s="14"/>
      <c r="L3358" s="14"/>
      <c r="M3358" s="14"/>
      <c r="N3358" s="14"/>
      <c r="O3358" s="14"/>
      <c r="P3358" s="14"/>
    </row>
    <row r="3359" spans="9:16" x14ac:dyDescent="0.25">
      <c r="I3359" s="14"/>
      <c r="J3359" s="14"/>
      <c r="K3359" s="14"/>
      <c r="L3359" s="14"/>
      <c r="M3359" s="14"/>
      <c r="N3359" s="14"/>
      <c r="O3359" s="14"/>
      <c r="P3359" s="14"/>
    </row>
    <row r="3360" spans="9:16" x14ac:dyDescent="0.25">
      <c r="I3360" s="14"/>
      <c r="J3360" s="14"/>
      <c r="K3360" s="14"/>
      <c r="L3360" s="14"/>
      <c r="M3360" s="14"/>
      <c r="N3360" s="14"/>
      <c r="O3360" s="14"/>
      <c r="P3360" s="14"/>
    </row>
    <row r="3361" spans="9:16" x14ac:dyDescent="0.25">
      <c r="I3361" s="14"/>
      <c r="J3361" s="14"/>
      <c r="K3361" s="14"/>
      <c r="L3361" s="14"/>
      <c r="M3361" s="14"/>
      <c r="N3361" s="14"/>
      <c r="O3361" s="14"/>
      <c r="P3361" s="14"/>
    </row>
    <row r="3362" spans="9:16" x14ac:dyDescent="0.25">
      <c r="I3362" s="14"/>
      <c r="J3362" s="14"/>
      <c r="K3362" s="14"/>
      <c r="L3362" s="14"/>
      <c r="M3362" s="14"/>
      <c r="N3362" s="14"/>
      <c r="O3362" s="14"/>
      <c r="P3362" s="14"/>
    </row>
    <row r="3363" spans="9:16" x14ac:dyDescent="0.25">
      <c r="I3363" s="14"/>
      <c r="J3363" s="14"/>
      <c r="K3363" s="14"/>
      <c r="L3363" s="14"/>
      <c r="M3363" s="14"/>
      <c r="N3363" s="14"/>
      <c r="O3363" s="14"/>
      <c r="P3363" s="14"/>
    </row>
    <row r="3364" spans="9:16" x14ac:dyDescent="0.25">
      <c r="I3364" s="14"/>
      <c r="J3364" s="14"/>
      <c r="K3364" s="14"/>
      <c r="L3364" s="14"/>
      <c r="M3364" s="14"/>
      <c r="N3364" s="14"/>
      <c r="O3364" s="14"/>
      <c r="P3364" s="14"/>
    </row>
    <row r="3365" spans="9:16" x14ac:dyDescent="0.25">
      <c r="I3365" s="14"/>
      <c r="J3365" s="14"/>
      <c r="K3365" s="14"/>
      <c r="L3365" s="14"/>
      <c r="M3365" s="14"/>
      <c r="N3365" s="14"/>
      <c r="O3365" s="14"/>
      <c r="P3365" s="14"/>
    </row>
    <row r="3366" spans="9:16" x14ac:dyDescent="0.25">
      <c r="I3366" s="14"/>
      <c r="J3366" s="14"/>
      <c r="K3366" s="14"/>
      <c r="L3366" s="14"/>
      <c r="M3366" s="14"/>
      <c r="N3366" s="14"/>
      <c r="O3366" s="14"/>
      <c r="P3366" s="14"/>
    </row>
    <row r="3367" spans="9:16" x14ac:dyDescent="0.25">
      <c r="I3367" s="14"/>
      <c r="J3367" s="14"/>
      <c r="K3367" s="14"/>
      <c r="L3367" s="14"/>
      <c r="M3367" s="14"/>
      <c r="N3367" s="14"/>
      <c r="O3367" s="14"/>
      <c r="P3367" s="14"/>
    </row>
    <row r="3368" spans="9:16" x14ac:dyDescent="0.25">
      <c r="I3368" s="14"/>
      <c r="J3368" s="14"/>
      <c r="K3368" s="14"/>
      <c r="L3368" s="14"/>
      <c r="M3368" s="14"/>
      <c r="N3368" s="14"/>
      <c r="O3368" s="14"/>
      <c r="P3368" s="14"/>
    </row>
    <row r="3369" spans="9:16" x14ac:dyDescent="0.25">
      <c r="I3369" s="14"/>
      <c r="J3369" s="14"/>
      <c r="K3369" s="14"/>
      <c r="L3369" s="14"/>
      <c r="M3369" s="14"/>
      <c r="N3369" s="14"/>
      <c r="O3369" s="14"/>
      <c r="P3369" s="14"/>
    </row>
    <row r="3370" spans="9:16" x14ac:dyDescent="0.25">
      <c r="I3370" s="14"/>
      <c r="J3370" s="14"/>
      <c r="K3370" s="14"/>
      <c r="L3370" s="14"/>
      <c r="M3370" s="14"/>
      <c r="N3370" s="14"/>
      <c r="O3370" s="14"/>
      <c r="P3370" s="14"/>
    </row>
    <row r="3371" spans="9:16" x14ac:dyDescent="0.25">
      <c r="I3371" s="14"/>
      <c r="J3371" s="14"/>
      <c r="K3371" s="14"/>
      <c r="L3371" s="14"/>
      <c r="M3371" s="14"/>
      <c r="N3371" s="14"/>
      <c r="O3371" s="14"/>
      <c r="P3371" s="14"/>
    </row>
    <row r="3372" spans="9:16" x14ac:dyDescent="0.25">
      <c r="I3372" s="14"/>
      <c r="J3372" s="14"/>
      <c r="K3372" s="14"/>
      <c r="L3372" s="14"/>
      <c r="M3372" s="14"/>
      <c r="N3372" s="14"/>
      <c r="O3372" s="14"/>
      <c r="P3372" s="14"/>
    </row>
    <row r="3373" spans="9:16" x14ac:dyDescent="0.25">
      <c r="I3373" s="14"/>
      <c r="J3373" s="14"/>
      <c r="K3373" s="14"/>
      <c r="L3373" s="14"/>
      <c r="M3373" s="14"/>
      <c r="N3373" s="14"/>
      <c r="O3373" s="14"/>
      <c r="P3373" s="14"/>
    </row>
    <row r="3374" spans="9:16" x14ac:dyDescent="0.25">
      <c r="I3374" s="14"/>
      <c r="J3374" s="14"/>
      <c r="K3374" s="14"/>
      <c r="L3374" s="14"/>
      <c r="M3374" s="14"/>
      <c r="N3374" s="14"/>
      <c r="O3374" s="14"/>
      <c r="P3374" s="14"/>
    </row>
    <row r="3375" spans="9:16" x14ac:dyDescent="0.25">
      <c r="I3375" s="14"/>
      <c r="J3375" s="14"/>
      <c r="K3375" s="14"/>
      <c r="L3375" s="14"/>
      <c r="M3375" s="14"/>
      <c r="N3375" s="14"/>
      <c r="O3375" s="14"/>
      <c r="P3375" s="14"/>
    </row>
    <row r="3376" spans="9:16" x14ac:dyDescent="0.25">
      <c r="I3376" s="14"/>
      <c r="J3376" s="14"/>
      <c r="K3376" s="14"/>
      <c r="L3376" s="14"/>
      <c r="M3376" s="14"/>
      <c r="N3376" s="14"/>
      <c r="O3376" s="14"/>
      <c r="P3376" s="14"/>
    </row>
    <row r="3377" spans="9:16" x14ac:dyDescent="0.25">
      <c r="I3377" s="14"/>
      <c r="J3377" s="14"/>
      <c r="K3377" s="14"/>
      <c r="L3377" s="14"/>
      <c r="M3377" s="14"/>
      <c r="N3377" s="14"/>
      <c r="O3377" s="14"/>
      <c r="P3377" s="14"/>
    </row>
    <row r="3378" spans="9:16" x14ac:dyDescent="0.25">
      <c r="I3378" s="14"/>
      <c r="J3378" s="14"/>
      <c r="K3378" s="14"/>
      <c r="L3378" s="14"/>
      <c r="M3378" s="14"/>
      <c r="N3378" s="14"/>
      <c r="O3378" s="14"/>
      <c r="P3378" s="14"/>
    </row>
    <row r="3379" spans="9:16" x14ac:dyDescent="0.25">
      <c r="I3379" s="14"/>
      <c r="J3379" s="14"/>
      <c r="K3379" s="14"/>
      <c r="L3379" s="14"/>
      <c r="M3379" s="14"/>
      <c r="N3379" s="14"/>
      <c r="O3379" s="14"/>
      <c r="P3379" s="14"/>
    </row>
    <row r="3380" spans="9:16" x14ac:dyDescent="0.25">
      <c r="I3380" s="14"/>
      <c r="J3380" s="14"/>
      <c r="K3380" s="14"/>
      <c r="L3380" s="14"/>
      <c r="M3380" s="14"/>
      <c r="N3380" s="14"/>
      <c r="O3380" s="14"/>
      <c r="P3380" s="14"/>
    </row>
    <row r="3381" spans="9:16" x14ac:dyDescent="0.25">
      <c r="I3381" s="14"/>
      <c r="J3381" s="14"/>
      <c r="K3381" s="14"/>
      <c r="L3381" s="14"/>
      <c r="M3381" s="14"/>
      <c r="N3381" s="14"/>
      <c r="O3381" s="14"/>
      <c r="P3381" s="14"/>
    </row>
    <row r="3382" spans="9:16" x14ac:dyDescent="0.25">
      <c r="I3382" s="14"/>
      <c r="J3382" s="14"/>
      <c r="K3382" s="14"/>
      <c r="L3382" s="14"/>
      <c r="M3382" s="14"/>
      <c r="N3382" s="14"/>
      <c r="O3382" s="14"/>
      <c r="P3382" s="14"/>
    </row>
    <row r="3383" spans="9:16" x14ac:dyDescent="0.25">
      <c r="I3383" s="14"/>
      <c r="J3383" s="14"/>
      <c r="K3383" s="14"/>
      <c r="L3383" s="14"/>
      <c r="M3383" s="14"/>
      <c r="N3383" s="14"/>
      <c r="O3383" s="14"/>
      <c r="P3383" s="14"/>
    </row>
    <row r="3384" spans="9:16" x14ac:dyDescent="0.25">
      <c r="I3384" s="14"/>
      <c r="J3384" s="14"/>
      <c r="K3384" s="14"/>
      <c r="L3384" s="14"/>
      <c r="M3384" s="14"/>
      <c r="N3384" s="14"/>
      <c r="O3384" s="14"/>
      <c r="P3384" s="14"/>
    </row>
    <row r="3385" spans="9:16" x14ac:dyDescent="0.25">
      <c r="I3385" s="14"/>
      <c r="J3385" s="14"/>
      <c r="K3385" s="14"/>
      <c r="L3385" s="14"/>
      <c r="M3385" s="14"/>
      <c r="N3385" s="14"/>
      <c r="O3385" s="14"/>
      <c r="P3385" s="14"/>
    </row>
    <row r="3386" spans="9:16" x14ac:dyDescent="0.25">
      <c r="I3386" s="14"/>
      <c r="J3386" s="14"/>
      <c r="K3386" s="14"/>
      <c r="L3386" s="14"/>
      <c r="M3386" s="14"/>
      <c r="N3386" s="14"/>
      <c r="O3386" s="14"/>
      <c r="P3386" s="14"/>
    </row>
    <row r="3387" spans="9:16" x14ac:dyDescent="0.25">
      <c r="I3387" s="14"/>
      <c r="J3387" s="14"/>
      <c r="K3387" s="14"/>
      <c r="L3387" s="14"/>
      <c r="M3387" s="14"/>
      <c r="N3387" s="14"/>
      <c r="O3387" s="14"/>
      <c r="P3387" s="14"/>
    </row>
    <row r="3388" spans="9:16" x14ac:dyDescent="0.25">
      <c r="I3388" s="14"/>
      <c r="J3388" s="14"/>
      <c r="K3388" s="14"/>
      <c r="L3388" s="14"/>
      <c r="M3388" s="14"/>
      <c r="N3388" s="14"/>
      <c r="O3388" s="14"/>
      <c r="P3388" s="14"/>
    </row>
    <row r="3389" spans="9:16" x14ac:dyDescent="0.25">
      <c r="I3389" s="14"/>
      <c r="J3389" s="14"/>
      <c r="K3389" s="14"/>
      <c r="L3389" s="14"/>
      <c r="M3389" s="14"/>
      <c r="N3389" s="14"/>
      <c r="O3389" s="14"/>
      <c r="P3389" s="14"/>
    </row>
    <row r="3390" spans="9:16" x14ac:dyDescent="0.25">
      <c r="I3390" s="14"/>
      <c r="J3390" s="14"/>
      <c r="K3390" s="14"/>
      <c r="L3390" s="14"/>
      <c r="M3390" s="14"/>
      <c r="N3390" s="14"/>
      <c r="O3390" s="14"/>
      <c r="P3390" s="14"/>
    </row>
    <row r="3391" spans="9:16" x14ac:dyDescent="0.25">
      <c r="I3391" s="14"/>
      <c r="J3391" s="14"/>
      <c r="K3391" s="14"/>
      <c r="L3391" s="14"/>
      <c r="M3391" s="14"/>
      <c r="N3391" s="14"/>
      <c r="O3391" s="14"/>
      <c r="P3391" s="14"/>
    </row>
    <row r="3392" spans="9:16" x14ac:dyDescent="0.25">
      <c r="I3392" s="14"/>
      <c r="J3392" s="14"/>
      <c r="K3392" s="14"/>
      <c r="L3392" s="14"/>
      <c r="M3392" s="14"/>
      <c r="N3392" s="14"/>
      <c r="O3392" s="14"/>
      <c r="P3392" s="14"/>
    </row>
    <row r="3393" spans="9:16" x14ac:dyDescent="0.25">
      <c r="I3393" s="14"/>
      <c r="J3393" s="14"/>
      <c r="K3393" s="14"/>
      <c r="L3393" s="14"/>
      <c r="M3393" s="14"/>
      <c r="N3393" s="14"/>
      <c r="O3393" s="14"/>
      <c r="P3393" s="14"/>
    </row>
    <row r="3394" spans="9:16" x14ac:dyDescent="0.25">
      <c r="I3394" s="14"/>
      <c r="J3394" s="14"/>
      <c r="K3394" s="14"/>
      <c r="L3394" s="14"/>
      <c r="M3394" s="14"/>
      <c r="N3394" s="14"/>
      <c r="O3394" s="14"/>
      <c r="P3394" s="14"/>
    </row>
    <row r="3395" spans="9:16" x14ac:dyDescent="0.25">
      <c r="I3395" s="14"/>
      <c r="J3395" s="14"/>
      <c r="K3395" s="14"/>
      <c r="L3395" s="14"/>
      <c r="M3395" s="14"/>
      <c r="N3395" s="14"/>
      <c r="O3395" s="14"/>
      <c r="P3395" s="14"/>
    </row>
    <row r="3396" spans="9:16" x14ac:dyDescent="0.25">
      <c r="I3396" s="14"/>
      <c r="J3396" s="14"/>
      <c r="K3396" s="14"/>
      <c r="L3396" s="14"/>
      <c r="M3396" s="14"/>
      <c r="N3396" s="14"/>
      <c r="O3396" s="14"/>
      <c r="P3396" s="14"/>
    </row>
    <row r="3397" spans="9:16" x14ac:dyDescent="0.25">
      <c r="I3397" s="14"/>
      <c r="J3397" s="14"/>
      <c r="K3397" s="14"/>
      <c r="L3397" s="14"/>
      <c r="M3397" s="14"/>
      <c r="N3397" s="14"/>
      <c r="O3397" s="14"/>
      <c r="P3397" s="14"/>
    </row>
    <row r="3398" spans="9:16" x14ac:dyDescent="0.25">
      <c r="I3398" s="14"/>
      <c r="J3398" s="14"/>
      <c r="K3398" s="14"/>
      <c r="L3398" s="14"/>
      <c r="M3398" s="14"/>
      <c r="N3398" s="14"/>
      <c r="O3398" s="14"/>
      <c r="P3398" s="14"/>
    </row>
    <row r="3399" spans="9:16" x14ac:dyDescent="0.25">
      <c r="I3399" s="14"/>
      <c r="J3399" s="14"/>
      <c r="K3399" s="14"/>
      <c r="L3399" s="14"/>
      <c r="M3399" s="14"/>
      <c r="N3399" s="14"/>
      <c r="O3399" s="14"/>
      <c r="P3399" s="14"/>
    </row>
    <row r="3400" spans="9:16" x14ac:dyDescent="0.25">
      <c r="I3400" s="14"/>
      <c r="J3400" s="14"/>
      <c r="K3400" s="14"/>
      <c r="L3400" s="14"/>
      <c r="M3400" s="14"/>
      <c r="N3400" s="14"/>
      <c r="O3400" s="14"/>
      <c r="P3400" s="14"/>
    </row>
    <row r="3401" spans="9:16" x14ac:dyDescent="0.25">
      <c r="I3401" s="14"/>
      <c r="J3401" s="14"/>
      <c r="K3401" s="14"/>
      <c r="L3401" s="14"/>
      <c r="M3401" s="14"/>
      <c r="N3401" s="14"/>
      <c r="O3401" s="14"/>
      <c r="P3401" s="14"/>
    </row>
    <row r="3402" spans="9:16" x14ac:dyDescent="0.25">
      <c r="I3402" s="14"/>
      <c r="J3402" s="14"/>
      <c r="K3402" s="14"/>
      <c r="L3402" s="14"/>
      <c r="M3402" s="14"/>
      <c r="N3402" s="14"/>
      <c r="O3402" s="14"/>
      <c r="P3402" s="14"/>
    </row>
    <row r="3403" spans="9:16" x14ac:dyDescent="0.25">
      <c r="I3403" s="14"/>
      <c r="J3403" s="14"/>
      <c r="K3403" s="14"/>
      <c r="L3403" s="14"/>
      <c r="M3403" s="14"/>
      <c r="N3403" s="14"/>
      <c r="O3403" s="14"/>
      <c r="P3403" s="14"/>
    </row>
    <row r="3404" spans="9:16" x14ac:dyDescent="0.25">
      <c r="I3404" s="14"/>
      <c r="J3404" s="14"/>
      <c r="K3404" s="14"/>
      <c r="L3404" s="14"/>
      <c r="M3404" s="14"/>
      <c r="N3404" s="14"/>
      <c r="O3404" s="14"/>
      <c r="P3404" s="14"/>
    </row>
    <row r="3405" spans="9:16" x14ac:dyDescent="0.25">
      <c r="I3405" s="14"/>
      <c r="J3405" s="14"/>
      <c r="K3405" s="14"/>
      <c r="L3405" s="14"/>
      <c r="M3405" s="14"/>
      <c r="N3405" s="14"/>
      <c r="O3405" s="14"/>
      <c r="P3405" s="14"/>
    </row>
    <row r="3406" spans="9:16" x14ac:dyDescent="0.25">
      <c r="I3406" s="14"/>
      <c r="J3406" s="14"/>
      <c r="K3406" s="14"/>
      <c r="L3406" s="14"/>
      <c r="M3406" s="14"/>
      <c r="N3406" s="14"/>
      <c r="O3406" s="14"/>
      <c r="P3406" s="14"/>
    </row>
    <row r="3407" spans="9:16" x14ac:dyDescent="0.25">
      <c r="I3407" s="14"/>
      <c r="J3407" s="14"/>
      <c r="K3407" s="14"/>
      <c r="L3407" s="14"/>
      <c r="M3407" s="14"/>
      <c r="N3407" s="14"/>
      <c r="O3407" s="14"/>
      <c r="P3407" s="14"/>
    </row>
    <row r="3408" spans="9:16" x14ac:dyDescent="0.25">
      <c r="I3408" s="14"/>
      <c r="J3408" s="14"/>
      <c r="K3408" s="14"/>
      <c r="L3408" s="14"/>
      <c r="M3408" s="14"/>
      <c r="N3408" s="14"/>
      <c r="O3408" s="14"/>
      <c r="P3408" s="14"/>
    </row>
    <row r="3409" spans="9:16" x14ac:dyDescent="0.25">
      <c r="I3409" s="14"/>
      <c r="J3409" s="14"/>
      <c r="K3409" s="14"/>
      <c r="L3409" s="14"/>
      <c r="M3409" s="14"/>
      <c r="N3409" s="14"/>
      <c r="O3409" s="14"/>
      <c r="P3409" s="14"/>
    </row>
    <row r="3410" spans="9:16" x14ac:dyDescent="0.25">
      <c r="I3410" s="14"/>
      <c r="J3410" s="14"/>
      <c r="K3410" s="14"/>
      <c r="L3410" s="14"/>
      <c r="M3410" s="14"/>
      <c r="N3410" s="14"/>
      <c r="O3410" s="14"/>
      <c r="P3410" s="14"/>
    </row>
    <row r="3411" spans="9:16" x14ac:dyDescent="0.25">
      <c r="I3411" s="14"/>
      <c r="J3411" s="14"/>
      <c r="K3411" s="14"/>
      <c r="L3411" s="14"/>
      <c r="M3411" s="14"/>
      <c r="N3411" s="14"/>
      <c r="O3411" s="14"/>
      <c r="P3411" s="14"/>
    </row>
    <row r="3412" spans="9:16" x14ac:dyDescent="0.25">
      <c r="I3412" s="14"/>
      <c r="J3412" s="14"/>
      <c r="K3412" s="14"/>
      <c r="L3412" s="14"/>
      <c r="M3412" s="14"/>
      <c r="N3412" s="14"/>
      <c r="O3412" s="14"/>
      <c r="P3412" s="14"/>
    </row>
    <row r="3413" spans="9:16" x14ac:dyDescent="0.25">
      <c r="I3413" s="14"/>
      <c r="J3413" s="14"/>
      <c r="K3413" s="14"/>
      <c r="L3413" s="14"/>
      <c r="M3413" s="14"/>
      <c r="N3413" s="14"/>
      <c r="O3413" s="14"/>
      <c r="P3413" s="14"/>
    </row>
    <row r="3414" spans="9:16" x14ac:dyDescent="0.25">
      <c r="I3414" s="14"/>
      <c r="J3414" s="14"/>
      <c r="K3414" s="14"/>
      <c r="L3414" s="14"/>
      <c r="M3414" s="14"/>
      <c r="N3414" s="14"/>
      <c r="O3414" s="14"/>
      <c r="P3414" s="14"/>
    </row>
    <row r="3415" spans="9:16" x14ac:dyDescent="0.25">
      <c r="I3415" s="14"/>
      <c r="J3415" s="14"/>
      <c r="K3415" s="14"/>
      <c r="L3415" s="14"/>
      <c r="M3415" s="14"/>
      <c r="N3415" s="14"/>
      <c r="O3415" s="14"/>
      <c r="P3415" s="14"/>
    </row>
    <row r="3416" spans="9:16" x14ac:dyDescent="0.25">
      <c r="I3416" s="14"/>
      <c r="J3416" s="14"/>
      <c r="K3416" s="14"/>
      <c r="L3416" s="14"/>
      <c r="M3416" s="14"/>
      <c r="N3416" s="14"/>
      <c r="O3416" s="14"/>
      <c r="P3416" s="14"/>
    </row>
    <row r="3417" spans="9:16" x14ac:dyDescent="0.25">
      <c r="I3417" s="14"/>
      <c r="J3417" s="14"/>
      <c r="K3417" s="14"/>
      <c r="L3417" s="14"/>
      <c r="M3417" s="14"/>
      <c r="N3417" s="14"/>
      <c r="O3417" s="14"/>
      <c r="P3417" s="14"/>
    </row>
    <row r="3418" spans="9:16" x14ac:dyDescent="0.25">
      <c r="I3418" s="14"/>
      <c r="J3418" s="14"/>
      <c r="K3418" s="14"/>
      <c r="L3418" s="14"/>
      <c r="M3418" s="14"/>
      <c r="N3418" s="14"/>
      <c r="O3418" s="14"/>
      <c r="P3418" s="14"/>
    </row>
    <row r="3419" spans="9:16" x14ac:dyDescent="0.25">
      <c r="I3419" s="14"/>
      <c r="J3419" s="14"/>
      <c r="K3419" s="14"/>
      <c r="L3419" s="14"/>
      <c r="M3419" s="14"/>
      <c r="N3419" s="14"/>
      <c r="O3419" s="14"/>
      <c r="P3419" s="14"/>
    </row>
    <row r="3420" spans="9:16" x14ac:dyDescent="0.25">
      <c r="I3420" s="14"/>
      <c r="J3420" s="14"/>
      <c r="K3420" s="14"/>
      <c r="L3420" s="14"/>
      <c r="M3420" s="14"/>
      <c r="N3420" s="14"/>
      <c r="O3420" s="14"/>
      <c r="P3420" s="14"/>
    </row>
    <row r="3421" spans="9:16" x14ac:dyDescent="0.25">
      <c r="I3421" s="14"/>
      <c r="J3421" s="14"/>
      <c r="K3421" s="14"/>
      <c r="L3421" s="14"/>
      <c r="M3421" s="14"/>
      <c r="N3421" s="14"/>
      <c r="O3421" s="14"/>
      <c r="P3421" s="14"/>
    </row>
    <row r="3422" spans="9:16" x14ac:dyDescent="0.25">
      <c r="I3422" s="14"/>
      <c r="J3422" s="14"/>
      <c r="K3422" s="14"/>
      <c r="L3422" s="14"/>
      <c r="M3422" s="14"/>
      <c r="N3422" s="14"/>
      <c r="O3422" s="14"/>
      <c r="P3422" s="14"/>
    </row>
    <row r="3423" spans="9:16" x14ac:dyDescent="0.25">
      <c r="I3423" s="14"/>
      <c r="J3423" s="14"/>
      <c r="K3423" s="14"/>
      <c r="L3423" s="14"/>
      <c r="M3423" s="14"/>
      <c r="N3423" s="14"/>
      <c r="O3423" s="14"/>
      <c r="P3423" s="14"/>
    </row>
    <row r="3424" spans="9:16" x14ac:dyDescent="0.25">
      <c r="I3424" s="14"/>
      <c r="J3424" s="14"/>
      <c r="K3424" s="14"/>
      <c r="L3424" s="14"/>
      <c r="M3424" s="14"/>
      <c r="N3424" s="14"/>
      <c r="O3424" s="14"/>
      <c r="P3424" s="14"/>
    </row>
    <row r="3425" spans="9:16" x14ac:dyDescent="0.25">
      <c r="I3425" s="14"/>
      <c r="J3425" s="14"/>
      <c r="K3425" s="14"/>
      <c r="L3425" s="14"/>
      <c r="M3425" s="14"/>
      <c r="N3425" s="14"/>
      <c r="O3425" s="14"/>
      <c r="P3425" s="14"/>
    </row>
    <row r="3426" spans="9:16" x14ac:dyDescent="0.25">
      <c r="I3426" s="14"/>
      <c r="J3426" s="14"/>
      <c r="K3426" s="14"/>
      <c r="L3426" s="14"/>
      <c r="M3426" s="14"/>
      <c r="N3426" s="14"/>
      <c r="O3426" s="14"/>
      <c r="P3426" s="14"/>
    </row>
    <row r="3427" spans="9:16" x14ac:dyDescent="0.25">
      <c r="I3427" s="14"/>
      <c r="J3427" s="14"/>
      <c r="K3427" s="14"/>
      <c r="L3427" s="14"/>
      <c r="M3427" s="14"/>
      <c r="N3427" s="14"/>
      <c r="O3427" s="14"/>
      <c r="P3427" s="14"/>
    </row>
    <row r="3428" spans="9:16" x14ac:dyDescent="0.25">
      <c r="I3428" s="14"/>
      <c r="J3428" s="14"/>
      <c r="K3428" s="14"/>
      <c r="L3428" s="14"/>
      <c r="M3428" s="14"/>
      <c r="N3428" s="14"/>
      <c r="O3428" s="14"/>
      <c r="P3428" s="14"/>
    </row>
    <row r="3429" spans="9:16" x14ac:dyDescent="0.25">
      <c r="I3429" s="14"/>
      <c r="J3429" s="14"/>
      <c r="K3429" s="14"/>
      <c r="L3429" s="14"/>
      <c r="M3429" s="14"/>
      <c r="N3429" s="14"/>
      <c r="O3429" s="14"/>
      <c r="P3429" s="14"/>
    </row>
    <row r="3430" spans="9:16" x14ac:dyDescent="0.25">
      <c r="I3430" s="14"/>
      <c r="J3430" s="14"/>
      <c r="K3430" s="14"/>
      <c r="L3430" s="14"/>
      <c r="M3430" s="14"/>
      <c r="N3430" s="14"/>
      <c r="O3430" s="14"/>
      <c r="P3430" s="14"/>
    </row>
    <row r="3431" spans="9:16" x14ac:dyDescent="0.25">
      <c r="I3431" s="14"/>
      <c r="J3431" s="14"/>
      <c r="K3431" s="14"/>
      <c r="L3431" s="14"/>
      <c r="M3431" s="14"/>
      <c r="N3431" s="14"/>
      <c r="O3431" s="14"/>
      <c r="P3431" s="14"/>
    </row>
    <row r="3432" spans="9:16" x14ac:dyDescent="0.25">
      <c r="I3432" s="14"/>
      <c r="J3432" s="14"/>
      <c r="K3432" s="14"/>
      <c r="L3432" s="14"/>
      <c r="M3432" s="14"/>
      <c r="N3432" s="14"/>
      <c r="O3432" s="14"/>
      <c r="P3432" s="14"/>
    </row>
    <row r="3433" spans="9:16" x14ac:dyDescent="0.25">
      <c r="I3433" s="14"/>
      <c r="J3433" s="14"/>
      <c r="K3433" s="14"/>
      <c r="L3433" s="14"/>
      <c r="M3433" s="14"/>
      <c r="N3433" s="14"/>
      <c r="O3433" s="14"/>
      <c r="P3433" s="14"/>
    </row>
    <row r="3434" spans="9:16" x14ac:dyDescent="0.25">
      <c r="I3434" s="14"/>
      <c r="J3434" s="14"/>
      <c r="K3434" s="14"/>
      <c r="L3434" s="14"/>
      <c r="M3434" s="14"/>
      <c r="N3434" s="14"/>
      <c r="O3434" s="14"/>
      <c r="P3434" s="14"/>
    </row>
    <row r="3435" spans="9:16" x14ac:dyDescent="0.25">
      <c r="I3435" s="14"/>
      <c r="J3435" s="14"/>
      <c r="K3435" s="14"/>
      <c r="L3435" s="14"/>
      <c r="M3435" s="14"/>
      <c r="N3435" s="14"/>
      <c r="O3435" s="14"/>
      <c r="P3435" s="14"/>
    </row>
    <row r="3436" spans="9:16" x14ac:dyDescent="0.25">
      <c r="I3436" s="14"/>
      <c r="J3436" s="14"/>
      <c r="K3436" s="14"/>
      <c r="L3436" s="14"/>
      <c r="M3436" s="14"/>
      <c r="N3436" s="14"/>
      <c r="O3436" s="14"/>
      <c r="P3436" s="14"/>
    </row>
    <row r="3437" spans="9:16" x14ac:dyDescent="0.25">
      <c r="I3437" s="14"/>
      <c r="J3437" s="14"/>
      <c r="K3437" s="14"/>
      <c r="L3437" s="14"/>
      <c r="M3437" s="14"/>
      <c r="N3437" s="14"/>
      <c r="O3437" s="14"/>
      <c r="P3437" s="14"/>
    </row>
    <row r="3438" spans="9:16" x14ac:dyDescent="0.25">
      <c r="I3438" s="14"/>
      <c r="J3438" s="14"/>
      <c r="K3438" s="14"/>
      <c r="L3438" s="14"/>
      <c r="M3438" s="14"/>
      <c r="N3438" s="14"/>
      <c r="O3438" s="14"/>
      <c r="P3438" s="14"/>
    </row>
    <row r="3439" spans="9:16" x14ac:dyDescent="0.25">
      <c r="I3439" s="14"/>
      <c r="J3439" s="14"/>
      <c r="K3439" s="14"/>
      <c r="L3439" s="14"/>
      <c r="M3439" s="14"/>
      <c r="N3439" s="14"/>
      <c r="O3439" s="14"/>
      <c r="P3439" s="14"/>
    </row>
    <row r="3440" spans="9:16" x14ac:dyDescent="0.25">
      <c r="I3440" s="14"/>
      <c r="J3440" s="14"/>
      <c r="K3440" s="14"/>
      <c r="L3440" s="14"/>
      <c r="M3440" s="14"/>
      <c r="N3440" s="14"/>
      <c r="O3440" s="14"/>
      <c r="P3440" s="14"/>
    </row>
    <row r="3441" spans="9:16" x14ac:dyDescent="0.25">
      <c r="I3441" s="14"/>
      <c r="J3441" s="14"/>
      <c r="K3441" s="14"/>
      <c r="L3441" s="14"/>
      <c r="M3441" s="14"/>
      <c r="N3441" s="14"/>
      <c r="O3441" s="14"/>
      <c r="P3441" s="14"/>
    </row>
    <row r="3442" spans="9:16" x14ac:dyDescent="0.25">
      <c r="I3442" s="14"/>
      <c r="J3442" s="14"/>
      <c r="K3442" s="14"/>
      <c r="L3442" s="14"/>
      <c r="M3442" s="14"/>
      <c r="N3442" s="14"/>
      <c r="O3442" s="14"/>
      <c r="P3442" s="14"/>
    </row>
    <row r="3443" spans="9:16" x14ac:dyDescent="0.25">
      <c r="I3443" s="14"/>
      <c r="J3443" s="14"/>
      <c r="K3443" s="14"/>
      <c r="L3443" s="14"/>
      <c r="M3443" s="14"/>
      <c r="N3443" s="14"/>
      <c r="O3443" s="14"/>
      <c r="P3443" s="14"/>
    </row>
    <row r="3444" spans="9:16" x14ac:dyDescent="0.25">
      <c r="I3444" s="14"/>
      <c r="J3444" s="14"/>
      <c r="K3444" s="14"/>
      <c r="L3444" s="14"/>
      <c r="M3444" s="14"/>
      <c r="N3444" s="14"/>
      <c r="O3444" s="14"/>
      <c r="P3444" s="14"/>
    </row>
    <row r="3445" spans="9:16" x14ac:dyDescent="0.25">
      <c r="I3445" s="14"/>
      <c r="J3445" s="14"/>
      <c r="K3445" s="14"/>
      <c r="L3445" s="14"/>
      <c r="M3445" s="14"/>
      <c r="N3445" s="14"/>
      <c r="O3445" s="14"/>
      <c r="P3445" s="14"/>
    </row>
    <row r="3446" spans="9:16" x14ac:dyDescent="0.25">
      <c r="I3446" s="14"/>
      <c r="J3446" s="14"/>
      <c r="K3446" s="14"/>
      <c r="L3446" s="14"/>
      <c r="M3446" s="14"/>
      <c r="N3446" s="14"/>
      <c r="O3446" s="14"/>
      <c r="P3446" s="14"/>
    </row>
    <row r="3447" spans="9:16" x14ac:dyDescent="0.25">
      <c r="I3447" s="14"/>
      <c r="J3447" s="14"/>
      <c r="K3447" s="14"/>
      <c r="L3447" s="14"/>
      <c r="M3447" s="14"/>
      <c r="N3447" s="14"/>
      <c r="O3447" s="14"/>
      <c r="P3447" s="14"/>
    </row>
    <row r="3448" spans="9:16" x14ac:dyDescent="0.25">
      <c r="I3448" s="14"/>
      <c r="J3448" s="14"/>
      <c r="K3448" s="14"/>
      <c r="L3448" s="14"/>
      <c r="M3448" s="14"/>
      <c r="N3448" s="14"/>
      <c r="O3448" s="14"/>
      <c r="P3448" s="14"/>
    </row>
    <row r="3449" spans="9:16" x14ac:dyDescent="0.25">
      <c r="I3449" s="14"/>
      <c r="J3449" s="14"/>
      <c r="K3449" s="14"/>
      <c r="L3449" s="14"/>
      <c r="M3449" s="14"/>
      <c r="N3449" s="14"/>
      <c r="O3449" s="14"/>
      <c r="P3449" s="14"/>
    </row>
    <row r="3450" spans="9:16" x14ac:dyDescent="0.25">
      <c r="I3450" s="14"/>
      <c r="J3450" s="14"/>
      <c r="K3450" s="14"/>
      <c r="L3450" s="14"/>
      <c r="M3450" s="14"/>
      <c r="N3450" s="14"/>
      <c r="O3450" s="14"/>
      <c r="P3450" s="14"/>
    </row>
    <row r="3451" spans="9:16" x14ac:dyDescent="0.25">
      <c r="I3451" s="14"/>
      <c r="J3451" s="14"/>
      <c r="K3451" s="14"/>
      <c r="L3451" s="14"/>
      <c r="M3451" s="14"/>
      <c r="N3451" s="14"/>
      <c r="O3451" s="14"/>
      <c r="P3451" s="14"/>
    </row>
    <row r="3452" spans="9:16" x14ac:dyDescent="0.25">
      <c r="I3452" s="14"/>
      <c r="J3452" s="14"/>
      <c r="K3452" s="14"/>
      <c r="L3452" s="14"/>
      <c r="M3452" s="14"/>
      <c r="N3452" s="14"/>
      <c r="O3452" s="14"/>
      <c r="P3452" s="14"/>
    </row>
    <row r="3453" spans="9:16" x14ac:dyDescent="0.25">
      <c r="I3453" s="14"/>
      <c r="J3453" s="14"/>
      <c r="K3453" s="14"/>
      <c r="L3453" s="14"/>
      <c r="M3453" s="14"/>
      <c r="N3453" s="14"/>
      <c r="O3453" s="14"/>
      <c r="P3453" s="14"/>
    </row>
    <row r="3454" spans="9:16" x14ac:dyDescent="0.25">
      <c r="I3454" s="14"/>
      <c r="J3454" s="14"/>
      <c r="K3454" s="14"/>
      <c r="L3454" s="14"/>
      <c r="M3454" s="14"/>
      <c r="N3454" s="14"/>
      <c r="O3454" s="14"/>
      <c r="P3454" s="14"/>
    </row>
    <row r="3455" spans="9:16" x14ac:dyDescent="0.25">
      <c r="I3455" s="14"/>
      <c r="J3455" s="14"/>
      <c r="K3455" s="14"/>
      <c r="L3455" s="14"/>
      <c r="M3455" s="14"/>
      <c r="N3455" s="14"/>
      <c r="O3455" s="14"/>
      <c r="P3455" s="14"/>
    </row>
    <row r="3456" spans="9:16" x14ac:dyDescent="0.25">
      <c r="I3456" s="14"/>
      <c r="J3456" s="14"/>
      <c r="K3456" s="14"/>
      <c r="L3456" s="14"/>
      <c r="M3456" s="14"/>
      <c r="N3456" s="14"/>
      <c r="O3456" s="14"/>
      <c r="P3456" s="14"/>
    </row>
    <row r="3457" spans="9:16" x14ac:dyDescent="0.25">
      <c r="I3457" s="14"/>
      <c r="J3457" s="14"/>
      <c r="K3457" s="14"/>
      <c r="L3457" s="14"/>
      <c r="M3457" s="14"/>
      <c r="N3457" s="14"/>
      <c r="O3457" s="14"/>
      <c r="P3457" s="14"/>
    </row>
    <row r="3458" spans="9:16" x14ac:dyDescent="0.25">
      <c r="I3458" s="14"/>
      <c r="J3458" s="14"/>
      <c r="K3458" s="14"/>
      <c r="L3458" s="14"/>
      <c r="M3458" s="14"/>
      <c r="N3458" s="14"/>
      <c r="O3458" s="14"/>
      <c r="P3458" s="14"/>
    </row>
    <row r="3459" spans="9:16" x14ac:dyDescent="0.25">
      <c r="I3459" s="14"/>
      <c r="J3459" s="14"/>
      <c r="K3459" s="14"/>
      <c r="L3459" s="14"/>
      <c r="M3459" s="14"/>
      <c r="N3459" s="14"/>
      <c r="O3459" s="14"/>
      <c r="P3459" s="14"/>
    </row>
    <row r="3460" spans="9:16" x14ac:dyDescent="0.25">
      <c r="I3460" s="14"/>
      <c r="J3460" s="14"/>
      <c r="K3460" s="14"/>
      <c r="L3460" s="14"/>
      <c r="M3460" s="14"/>
      <c r="N3460" s="14"/>
      <c r="O3460" s="14"/>
      <c r="P3460" s="14"/>
    </row>
    <row r="3461" spans="9:16" x14ac:dyDescent="0.25">
      <c r="I3461" s="14"/>
      <c r="J3461" s="14"/>
      <c r="K3461" s="14"/>
      <c r="L3461" s="14"/>
      <c r="M3461" s="14"/>
      <c r="N3461" s="14"/>
      <c r="O3461" s="14"/>
      <c r="P3461" s="14"/>
    </row>
    <row r="3462" spans="9:16" x14ac:dyDescent="0.25">
      <c r="I3462" s="14"/>
      <c r="J3462" s="14"/>
      <c r="K3462" s="14"/>
      <c r="L3462" s="14"/>
      <c r="M3462" s="14"/>
      <c r="N3462" s="14"/>
      <c r="O3462" s="14"/>
      <c r="P3462" s="14"/>
    </row>
    <row r="3463" spans="9:16" x14ac:dyDescent="0.25">
      <c r="I3463" s="14"/>
      <c r="J3463" s="14"/>
      <c r="K3463" s="14"/>
      <c r="L3463" s="14"/>
      <c r="M3463" s="14"/>
      <c r="N3463" s="14"/>
      <c r="O3463" s="14"/>
      <c r="P3463" s="14"/>
    </row>
    <row r="3464" spans="9:16" x14ac:dyDescent="0.25">
      <c r="I3464" s="14"/>
      <c r="J3464" s="14"/>
      <c r="K3464" s="14"/>
      <c r="L3464" s="14"/>
      <c r="M3464" s="14"/>
      <c r="N3464" s="14"/>
      <c r="O3464" s="14"/>
      <c r="P3464" s="14"/>
    </row>
    <row r="3465" spans="9:16" x14ac:dyDescent="0.25">
      <c r="I3465" s="14"/>
      <c r="J3465" s="14"/>
      <c r="K3465" s="14"/>
      <c r="L3465" s="14"/>
      <c r="M3465" s="14"/>
      <c r="N3465" s="14"/>
      <c r="O3465" s="14"/>
      <c r="P3465" s="14"/>
    </row>
    <row r="3466" spans="9:16" x14ac:dyDescent="0.25">
      <c r="I3466" s="14"/>
      <c r="J3466" s="14"/>
      <c r="K3466" s="14"/>
      <c r="L3466" s="14"/>
      <c r="M3466" s="14"/>
      <c r="N3466" s="14"/>
      <c r="O3466" s="14"/>
      <c r="P3466" s="14"/>
    </row>
    <row r="3467" spans="9:16" x14ac:dyDescent="0.25">
      <c r="I3467" s="14"/>
      <c r="J3467" s="14"/>
      <c r="K3467" s="14"/>
      <c r="L3467" s="14"/>
      <c r="M3467" s="14"/>
      <c r="N3467" s="14"/>
      <c r="O3467" s="14"/>
      <c r="P3467" s="14"/>
    </row>
    <row r="3468" spans="9:16" x14ac:dyDescent="0.25">
      <c r="I3468" s="14"/>
      <c r="J3468" s="14"/>
      <c r="K3468" s="14"/>
      <c r="L3468" s="14"/>
      <c r="M3468" s="14"/>
      <c r="N3468" s="14"/>
      <c r="O3468" s="14"/>
      <c r="P3468" s="14"/>
    </row>
    <row r="3469" spans="9:16" x14ac:dyDescent="0.25">
      <c r="I3469" s="14"/>
      <c r="J3469" s="14"/>
      <c r="K3469" s="14"/>
      <c r="L3469" s="14"/>
      <c r="M3469" s="14"/>
      <c r="N3469" s="14"/>
      <c r="O3469" s="14"/>
      <c r="P3469" s="14"/>
    </row>
    <row r="3470" spans="9:16" x14ac:dyDescent="0.25">
      <c r="I3470" s="14"/>
      <c r="J3470" s="14"/>
      <c r="K3470" s="14"/>
      <c r="L3470" s="14"/>
      <c r="M3470" s="14"/>
      <c r="N3470" s="14"/>
      <c r="O3470" s="14"/>
      <c r="P3470" s="14"/>
    </row>
    <row r="3471" spans="9:16" x14ac:dyDescent="0.25">
      <c r="I3471" s="14"/>
      <c r="J3471" s="14"/>
      <c r="K3471" s="14"/>
      <c r="L3471" s="14"/>
      <c r="M3471" s="14"/>
      <c r="N3471" s="14"/>
      <c r="O3471" s="14"/>
      <c r="P3471" s="14"/>
    </row>
    <row r="3472" spans="9:16" x14ac:dyDescent="0.25">
      <c r="I3472" s="14"/>
      <c r="J3472" s="14"/>
      <c r="K3472" s="14"/>
      <c r="L3472" s="14"/>
      <c r="M3472" s="14"/>
      <c r="N3472" s="14"/>
      <c r="O3472" s="14"/>
      <c r="P3472" s="14"/>
    </row>
    <row r="3473" spans="9:16" x14ac:dyDescent="0.25">
      <c r="I3473" s="14"/>
      <c r="J3473" s="14"/>
      <c r="K3473" s="14"/>
      <c r="L3473" s="14"/>
      <c r="M3473" s="14"/>
      <c r="N3473" s="14"/>
      <c r="O3473" s="14"/>
      <c r="P3473" s="14"/>
    </row>
    <row r="3474" spans="9:16" x14ac:dyDescent="0.25">
      <c r="I3474" s="14"/>
      <c r="J3474" s="14"/>
      <c r="K3474" s="14"/>
      <c r="L3474" s="14"/>
      <c r="M3474" s="14"/>
      <c r="N3474" s="14"/>
      <c r="O3474" s="14"/>
      <c r="P3474" s="14"/>
    </row>
    <row r="3475" spans="9:16" x14ac:dyDescent="0.25">
      <c r="I3475" s="14"/>
      <c r="J3475" s="14"/>
      <c r="K3475" s="14"/>
      <c r="L3475" s="14"/>
      <c r="M3475" s="14"/>
      <c r="N3475" s="14"/>
      <c r="O3475" s="14"/>
      <c r="P3475" s="14"/>
    </row>
    <row r="3476" spans="9:16" x14ac:dyDescent="0.25">
      <c r="I3476" s="14"/>
      <c r="J3476" s="14"/>
      <c r="K3476" s="14"/>
      <c r="L3476" s="14"/>
      <c r="M3476" s="14"/>
      <c r="N3476" s="14"/>
      <c r="O3476" s="14"/>
      <c r="P3476" s="14"/>
    </row>
    <row r="3477" spans="9:16" x14ac:dyDescent="0.25">
      <c r="I3477" s="14"/>
      <c r="J3477" s="14"/>
      <c r="K3477" s="14"/>
      <c r="L3477" s="14"/>
      <c r="M3477" s="14"/>
      <c r="N3477" s="14"/>
      <c r="O3477" s="14"/>
      <c r="P3477" s="14"/>
    </row>
    <row r="3478" spans="9:16" x14ac:dyDescent="0.25">
      <c r="I3478" s="14"/>
      <c r="J3478" s="14"/>
      <c r="K3478" s="14"/>
      <c r="L3478" s="14"/>
      <c r="M3478" s="14"/>
      <c r="N3478" s="14"/>
      <c r="O3478" s="14"/>
      <c r="P3478" s="14"/>
    </row>
    <row r="3479" spans="9:16" x14ac:dyDescent="0.25">
      <c r="I3479" s="14"/>
      <c r="J3479" s="14"/>
      <c r="K3479" s="14"/>
      <c r="L3479" s="14"/>
      <c r="M3479" s="14"/>
      <c r="N3479" s="14"/>
      <c r="O3479" s="14"/>
      <c r="P3479" s="14"/>
    </row>
    <row r="3480" spans="9:16" x14ac:dyDescent="0.25">
      <c r="I3480" s="14"/>
      <c r="J3480" s="14"/>
      <c r="K3480" s="14"/>
      <c r="L3480" s="14"/>
      <c r="M3480" s="14"/>
      <c r="N3480" s="14"/>
      <c r="O3480" s="14"/>
      <c r="P3480" s="14"/>
    </row>
    <row r="3481" spans="9:16" x14ac:dyDescent="0.25">
      <c r="I3481" s="14"/>
      <c r="J3481" s="14"/>
      <c r="K3481" s="14"/>
      <c r="L3481" s="14"/>
      <c r="M3481" s="14"/>
      <c r="N3481" s="14"/>
      <c r="O3481" s="14"/>
      <c r="P3481" s="14"/>
    </row>
    <row r="3482" spans="9:16" x14ac:dyDescent="0.25">
      <c r="I3482" s="14"/>
      <c r="J3482" s="14"/>
      <c r="K3482" s="14"/>
      <c r="L3482" s="14"/>
      <c r="M3482" s="14"/>
      <c r="N3482" s="14"/>
      <c r="O3482" s="14"/>
      <c r="P3482" s="14"/>
    </row>
    <row r="3483" spans="9:16" x14ac:dyDescent="0.25">
      <c r="I3483" s="14"/>
      <c r="J3483" s="14"/>
      <c r="K3483" s="14"/>
      <c r="L3483" s="14"/>
      <c r="M3483" s="14"/>
      <c r="N3483" s="14"/>
      <c r="O3483" s="14"/>
      <c r="P3483" s="14"/>
    </row>
    <row r="3484" spans="9:16" x14ac:dyDescent="0.25">
      <c r="I3484" s="14"/>
      <c r="J3484" s="14"/>
      <c r="K3484" s="14"/>
      <c r="L3484" s="14"/>
      <c r="M3484" s="14"/>
      <c r="N3484" s="14"/>
      <c r="O3484" s="14"/>
      <c r="P3484" s="14"/>
    </row>
    <row r="3485" spans="9:16" x14ac:dyDescent="0.25">
      <c r="I3485" s="14"/>
      <c r="J3485" s="14"/>
      <c r="K3485" s="14"/>
      <c r="L3485" s="14"/>
      <c r="M3485" s="14"/>
      <c r="N3485" s="14"/>
      <c r="O3485" s="14"/>
      <c r="P3485" s="14"/>
    </row>
    <row r="3486" spans="9:16" x14ac:dyDescent="0.25">
      <c r="I3486" s="14"/>
      <c r="J3486" s="14"/>
      <c r="K3486" s="14"/>
      <c r="L3486" s="14"/>
      <c r="M3486" s="14"/>
      <c r="N3486" s="14"/>
      <c r="O3486" s="14"/>
      <c r="P3486" s="14"/>
    </row>
    <row r="3487" spans="9:16" x14ac:dyDescent="0.25">
      <c r="I3487" s="14"/>
      <c r="J3487" s="14"/>
      <c r="K3487" s="14"/>
      <c r="L3487" s="14"/>
      <c r="M3487" s="14"/>
      <c r="N3487" s="14"/>
      <c r="O3487" s="14"/>
      <c r="P3487" s="14"/>
    </row>
    <row r="3488" spans="9:16" x14ac:dyDescent="0.25">
      <c r="I3488" s="14"/>
      <c r="J3488" s="14"/>
      <c r="K3488" s="14"/>
      <c r="L3488" s="14"/>
      <c r="M3488" s="14"/>
      <c r="N3488" s="14"/>
      <c r="O3488" s="14"/>
      <c r="P3488" s="14"/>
    </row>
    <row r="3489" spans="9:16" x14ac:dyDescent="0.25">
      <c r="I3489" s="14"/>
      <c r="J3489" s="14"/>
      <c r="K3489" s="14"/>
      <c r="L3489" s="14"/>
      <c r="M3489" s="14"/>
      <c r="N3489" s="14"/>
      <c r="O3489" s="14"/>
      <c r="P3489" s="14"/>
    </row>
    <row r="3490" spans="9:16" x14ac:dyDescent="0.25">
      <c r="I3490" s="14"/>
      <c r="J3490" s="14"/>
      <c r="K3490" s="14"/>
      <c r="L3490" s="14"/>
      <c r="M3490" s="14"/>
      <c r="N3490" s="14"/>
      <c r="O3490" s="14"/>
      <c r="P3490" s="14"/>
    </row>
    <row r="3491" spans="9:16" x14ac:dyDescent="0.25">
      <c r="I3491" s="14"/>
      <c r="J3491" s="14"/>
      <c r="K3491" s="14"/>
      <c r="L3491" s="14"/>
      <c r="M3491" s="14"/>
      <c r="N3491" s="14"/>
      <c r="O3491" s="14"/>
      <c r="P3491" s="14"/>
    </row>
    <row r="3492" spans="9:16" x14ac:dyDescent="0.25">
      <c r="I3492" s="14"/>
      <c r="J3492" s="14"/>
      <c r="K3492" s="14"/>
      <c r="L3492" s="14"/>
      <c r="M3492" s="14"/>
      <c r="N3492" s="14"/>
      <c r="O3492" s="14"/>
      <c r="P3492" s="14"/>
    </row>
    <row r="3493" spans="9:16" x14ac:dyDescent="0.25">
      <c r="I3493" s="14"/>
      <c r="J3493" s="14"/>
      <c r="K3493" s="14"/>
      <c r="L3493" s="14"/>
      <c r="M3493" s="14"/>
      <c r="N3493" s="14"/>
      <c r="O3493" s="14"/>
      <c r="P3493" s="14"/>
    </row>
    <row r="3494" spans="9:16" x14ac:dyDescent="0.25">
      <c r="I3494" s="14"/>
      <c r="J3494" s="14"/>
      <c r="K3494" s="14"/>
      <c r="L3494" s="14"/>
      <c r="M3494" s="14"/>
      <c r="N3494" s="14"/>
      <c r="O3494" s="14"/>
      <c r="P3494" s="14"/>
    </row>
    <row r="3495" spans="9:16" x14ac:dyDescent="0.25">
      <c r="I3495" s="14"/>
      <c r="J3495" s="14"/>
      <c r="K3495" s="14"/>
      <c r="L3495" s="14"/>
      <c r="M3495" s="14"/>
      <c r="N3495" s="14"/>
      <c r="O3495" s="14"/>
      <c r="P3495" s="14"/>
    </row>
    <row r="3496" spans="9:16" x14ac:dyDescent="0.25">
      <c r="I3496" s="14"/>
      <c r="J3496" s="14"/>
      <c r="K3496" s="14"/>
      <c r="L3496" s="14"/>
      <c r="M3496" s="14"/>
      <c r="N3496" s="14"/>
      <c r="O3496" s="14"/>
      <c r="P3496" s="14"/>
    </row>
    <row r="3497" spans="9:16" x14ac:dyDescent="0.25">
      <c r="I3497" s="14"/>
      <c r="J3497" s="14"/>
      <c r="K3497" s="14"/>
      <c r="L3497" s="14"/>
      <c r="M3497" s="14"/>
      <c r="N3497" s="14"/>
      <c r="O3497" s="14"/>
      <c r="P3497" s="14"/>
    </row>
    <row r="3498" spans="9:16" x14ac:dyDescent="0.25">
      <c r="I3498" s="14"/>
      <c r="J3498" s="14"/>
      <c r="K3498" s="14"/>
      <c r="L3498" s="14"/>
      <c r="M3498" s="14"/>
      <c r="N3498" s="14"/>
      <c r="O3498" s="14"/>
      <c r="P3498" s="14"/>
    </row>
    <row r="3499" spans="9:16" x14ac:dyDescent="0.25">
      <c r="I3499" s="14"/>
      <c r="J3499" s="14"/>
      <c r="K3499" s="14"/>
      <c r="L3499" s="14"/>
      <c r="M3499" s="14"/>
      <c r="N3499" s="14"/>
      <c r="O3499" s="14"/>
      <c r="P3499" s="14"/>
    </row>
    <row r="3500" spans="9:16" x14ac:dyDescent="0.25">
      <c r="I3500" s="14"/>
      <c r="J3500" s="14"/>
      <c r="K3500" s="14"/>
      <c r="L3500" s="14"/>
      <c r="M3500" s="14"/>
      <c r="N3500" s="14"/>
      <c r="O3500" s="14"/>
      <c r="P3500" s="14"/>
    </row>
    <row r="3501" spans="9:16" x14ac:dyDescent="0.25">
      <c r="I3501" s="14"/>
      <c r="J3501" s="14"/>
      <c r="K3501" s="14"/>
      <c r="L3501" s="14"/>
      <c r="M3501" s="14"/>
      <c r="N3501" s="14"/>
      <c r="O3501" s="14"/>
      <c r="P3501" s="14"/>
    </row>
    <row r="3502" spans="9:16" x14ac:dyDescent="0.25">
      <c r="I3502" s="14"/>
      <c r="J3502" s="14"/>
      <c r="K3502" s="14"/>
      <c r="L3502" s="14"/>
      <c r="M3502" s="14"/>
      <c r="N3502" s="14"/>
      <c r="O3502" s="14"/>
      <c r="P3502" s="14"/>
    </row>
    <row r="3503" spans="9:16" x14ac:dyDescent="0.25">
      <c r="I3503" s="14"/>
      <c r="J3503" s="14"/>
      <c r="K3503" s="14"/>
      <c r="L3503" s="14"/>
      <c r="M3503" s="14"/>
      <c r="N3503" s="14"/>
      <c r="O3503" s="14"/>
      <c r="P3503" s="14"/>
    </row>
    <row r="3504" spans="9:16" x14ac:dyDescent="0.25">
      <c r="I3504" s="14"/>
      <c r="J3504" s="14"/>
      <c r="K3504" s="14"/>
      <c r="L3504" s="14"/>
      <c r="M3504" s="14"/>
      <c r="N3504" s="14"/>
      <c r="O3504" s="14"/>
      <c r="P3504" s="14"/>
    </row>
    <row r="3505" spans="9:16" x14ac:dyDescent="0.25">
      <c r="I3505" s="14"/>
      <c r="J3505" s="14"/>
      <c r="K3505" s="14"/>
      <c r="L3505" s="14"/>
      <c r="M3505" s="14"/>
      <c r="N3505" s="14"/>
      <c r="O3505" s="14"/>
      <c r="P3505" s="14"/>
    </row>
    <row r="3506" spans="9:16" x14ac:dyDescent="0.25">
      <c r="I3506" s="14"/>
      <c r="J3506" s="14"/>
      <c r="K3506" s="14"/>
      <c r="L3506" s="14"/>
      <c r="M3506" s="14"/>
      <c r="N3506" s="14"/>
      <c r="O3506" s="14"/>
      <c r="P3506" s="14"/>
    </row>
    <row r="3507" spans="9:16" x14ac:dyDescent="0.25">
      <c r="I3507" s="14"/>
      <c r="J3507" s="14"/>
      <c r="K3507" s="14"/>
      <c r="L3507" s="14"/>
      <c r="M3507" s="14"/>
      <c r="N3507" s="14"/>
      <c r="O3507" s="14"/>
      <c r="P3507" s="14"/>
    </row>
    <row r="3508" spans="9:16" x14ac:dyDescent="0.25">
      <c r="I3508" s="14"/>
      <c r="J3508" s="14"/>
      <c r="K3508" s="14"/>
      <c r="L3508" s="14"/>
      <c r="M3508" s="14"/>
      <c r="N3508" s="14"/>
      <c r="O3508" s="14"/>
      <c r="P3508" s="14"/>
    </row>
    <row r="3509" spans="9:16" x14ac:dyDescent="0.25">
      <c r="I3509" s="14"/>
      <c r="J3509" s="14"/>
      <c r="K3509" s="14"/>
      <c r="L3509" s="14"/>
      <c r="M3509" s="14"/>
      <c r="N3509" s="14"/>
      <c r="O3509" s="14"/>
      <c r="P3509" s="14"/>
    </row>
    <row r="3510" spans="9:16" x14ac:dyDescent="0.25">
      <c r="I3510" s="14"/>
      <c r="J3510" s="14"/>
      <c r="K3510" s="14"/>
      <c r="L3510" s="14"/>
      <c r="M3510" s="14"/>
      <c r="N3510" s="14"/>
      <c r="O3510" s="14"/>
      <c r="P3510" s="14"/>
    </row>
    <row r="3511" spans="9:16" x14ac:dyDescent="0.25">
      <c r="I3511" s="14"/>
      <c r="J3511" s="14"/>
      <c r="K3511" s="14"/>
      <c r="L3511" s="14"/>
      <c r="M3511" s="14"/>
      <c r="N3511" s="14"/>
      <c r="O3511" s="14"/>
      <c r="P3511" s="14"/>
    </row>
    <row r="3512" spans="9:16" x14ac:dyDescent="0.25">
      <c r="I3512" s="14"/>
      <c r="J3512" s="14"/>
      <c r="K3512" s="14"/>
      <c r="L3512" s="14"/>
      <c r="M3512" s="14"/>
      <c r="N3512" s="14"/>
      <c r="O3512" s="14"/>
      <c r="P3512" s="14"/>
    </row>
    <row r="3513" spans="9:16" x14ac:dyDescent="0.25">
      <c r="I3513" s="14"/>
      <c r="J3513" s="14"/>
      <c r="K3513" s="14"/>
      <c r="L3513" s="14"/>
      <c r="M3513" s="14"/>
      <c r="N3513" s="14"/>
      <c r="O3513" s="14"/>
      <c r="P3513" s="14"/>
    </row>
    <row r="3514" spans="9:16" x14ac:dyDescent="0.25">
      <c r="I3514" s="14"/>
      <c r="J3514" s="14"/>
      <c r="K3514" s="14"/>
      <c r="L3514" s="14"/>
      <c r="M3514" s="14"/>
      <c r="N3514" s="14"/>
      <c r="O3514" s="14"/>
      <c r="P3514" s="14"/>
    </row>
    <row r="3515" spans="9:16" x14ac:dyDescent="0.25">
      <c r="I3515" s="14"/>
      <c r="J3515" s="14"/>
      <c r="K3515" s="14"/>
      <c r="L3515" s="14"/>
      <c r="M3515" s="14"/>
      <c r="N3515" s="14"/>
      <c r="O3515" s="14"/>
      <c r="P3515" s="14"/>
    </row>
    <row r="3516" spans="9:16" x14ac:dyDescent="0.25">
      <c r="I3516" s="14"/>
      <c r="J3516" s="14"/>
      <c r="K3516" s="14"/>
      <c r="L3516" s="14"/>
      <c r="M3516" s="14"/>
      <c r="N3516" s="14"/>
      <c r="O3516" s="14"/>
      <c r="P3516" s="14"/>
    </row>
    <row r="3517" spans="9:16" x14ac:dyDescent="0.25">
      <c r="I3517" s="14"/>
      <c r="J3517" s="14"/>
      <c r="K3517" s="14"/>
      <c r="L3517" s="14"/>
      <c r="M3517" s="14"/>
      <c r="N3517" s="14"/>
      <c r="O3517" s="14"/>
      <c r="P3517" s="14"/>
    </row>
    <row r="3518" spans="9:16" x14ac:dyDescent="0.25">
      <c r="I3518" s="14"/>
      <c r="J3518" s="14"/>
      <c r="K3518" s="14"/>
      <c r="L3518" s="14"/>
      <c r="M3518" s="14"/>
      <c r="N3518" s="14"/>
      <c r="O3518" s="14"/>
      <c r="P3518" s="14"/>
    </row>
    <row r="3519" spans="9:16" x14ac:dyDescent="0.25">
      <c r="I3519" s="14"/>
      <c r="J3519" s="14"/>
      <c r="K3519" s="14"/>
      <c r="L3519" s="14"/>
      <c r="M3519" s="14"/>
      <c r="N3519" s="14"/>
      <c r="O3519" s="14"/>
      <c r="P3519" s="14"/>
    </row>
    <row r="3520" spans="9:16" x14ac:dyDescent="0.25">
      <c r="I3520" s="14"/>
      <c r="J3520" s="14"/>
      <c r="K3520" s="14"/>
      <c r="L3520" s="14"/>
      <c r="M3520" s="14"/>
      <c r="N3520" s="14"/>
      <c r="O3520" s="14"/>
      <c r="P3520" s="14"/>
    </row>
    <row r="3521" spans="9:16" x14ac:dyDescent="0.25">
      <c r="I3521" s="14"/>
      <c r="J3521" s="14"/>
      <c r="K3521" s="14"/>
      <c r="L3521" s="14"/>
      <c r="M3521" s="14"/>
      <c r="N3521" s="14"/>
      <c r="O3521" s="14"/>
      <c r="P3521" s="14"/>
    </row>
    <row r="3522" spans="9:16" x14ac:dyDescent="0.25">
      <c r="I3522" s="14"/>
      <c r="J3522" s="14"/>
      <c r="K3522" s="14"/>
      <c r="L3522" s="14"/>
      <c r="M3522" s="14"/>
      <c r="N3522" s="14"/>
      <c r="O3522" s="14"/>
      <c r="P3522" s="14"/>
    </row>
    <row r="3523" spans="9:16" x14ac:dyDescent="0.25">
      <c r="I3523" s="14"/>
      <c r="J3523" s="14"/>
      <c r="K3523" s="14"/>
      <c r="L3523" s="14"/>
      <c r="M3523" s="14"/>
      <c r="N3523" s="14"/>
      <c r="O3523" s="14"/>
      <c r="P3523" s="14"/>
    </row>
    <row r="3524" spans="9:16" x14ac:dyDescent="0.25">
      <c r="I3524" s="14"/>
      <c r="J3524" s="14"/>
      <c r="K3524" s="14"/>
      <c r="L3524" s="14"/>
      <c r="M3524" s="14"/>
      <c r="N3524" s="14"/>
      <c r="O3524" s="14"/>
      <c r="P3524" s="14"/>
    </row>
    <row r="3525" spans="9:16" x14ac:dyDescent="0.25">
      <c r="I3525" s="14"/>
      <c r="J3525" s="14"/>
      <c r="K3525" s="14"/>
      <c r="L3525" s="14"/>
      <c r="M3525" s="14"/>
      <c r="N3525" s="14"/>
      <c r="O3525" s="14"/>
      <c r="P3525" s="14"/>
    </row>
    <row r="3526" spans="9:16" x14ac:dyDescent="0.25">
      <c r="I3526" s="14"/>
      <c r="J3526" s="14"/>
      <c r="K3526" s="14"/>
      <c r="L3526" s="14"/>
      <c r="M3526" s="14"/>
      <c r="N3526" s="14"/>
      <c r="O3526" s="14"/>
      <c r="P3526" s="14"/>
    </row>
    <row r="3527" spans="9:16" x14ac:dyDescent="0.25">
      <c r="I3527" s="14"/>
      <c r="J3527" s="14"/>
      <c r="K3527" s="14"/>
      <c r="L3527" s="14"/>
      <c r="M3527" s="14"/>
      <c r="N3527" s="14"/>
      <c r="O3527" s="14"/>
      <c r="P3527" s="14"/>
    </row>
    <row r="3528" spans="9:16" x14ac:dyDescent="0.25">
      <c r="I3528" s="14"/>
      <c r="J3528" s="14"/>
      <c r="K3528" s="14"/>
      <c r="L3528" s="14"/>
      <c r="M3528" s="14"/>
      <c r="N3528" s="14"/>
      <c r="O3528" s="14"/>
      <c r="P3528" s="14"/>
    </row>
    <row r="3529" spans="9:16" x14ac:dyDescent="0.25">
      <c r="I3529" s="14"/>
      <c r="J3529" s="14"/>
      <c r="K3529" s="14"/>
      <c r="L3529" s="14"/>
      <c r="M3529" s="14"/>
      <c r="N3529" s="14"/>
      <c r="O3529" s="14"/>
      <c r="P3529" s="14"/>
    </row>
    <row r="3530" spans="9:16" x14ac:dyDescent="0.25">
      <c r="I3530" s="14"/>
      <c r="J3530" s="14"/>
      <c r="K3530" s="14"/>
      <c r="L3530" s="14"/>
      <c r="M3530" s="14"/>
      <c r="N3530" s="14"/>
      <c r="O3530" s="14"/>
      <c r="P3530" s="14"/>
    </row>
    <row r="3531" spans="9:16" x14ac:dyDescent="0.25">
      <c r="I3531" s="14"/>
      <c r="J3531" s="14"/>
      <c r="K3531" s="14"/>
      <c r="L3531" s="14"/>
      <c r="M3531" s="14"/>
      <c r="N3531" s="14"/>
      <c r="O3531" s="14"/>
      <c r="P3531" s="14"/>
    </row>
    <row r="3532" spans="9:16" x14ac:dyDescent="0.25">
      <c r="I3532" s="14"/>
      <c r="J3532" s="14"/>
      <c r="K3532" s="14"/>
      <c r="L3532" s="14"/>
      <c r="M3532" s="14"/>
      <c r="N3532" s="14"/>
      <c r="O3532" s="14"/>
      <c r="P3532" s="14"/>
    </row>
    <row r="3533" spans="9:16" x14ac:dyDescent="0.25">
      <c r="I3533" s="14"/>
      <c r="J3533" s="14"/>
      <c r="K3533" s="14"/>
      <c r="L3533" s="14"/>
      <c r="M3533" s="14"/>
      <c r="N3533" s="14"/>
      <c r="O3533" s="14"/>
      <c r="P3533" s="14"/>
    </row>
    <row r="3534" spans="9:16" x14ac:dyDescent="0.25">
      <c r="I3534" s="14"/>
      <c r="J3534" s="14"/>
      <c r="K3534" s="14"/>
      <c r="L3534" s="14"/>
      <c r="M3534" s="14"/>
      <c r="N3534" s="14"/>
      <c r="O3534" s="14"/>
      <c r="P3534" s="14"/>
    </row>
    <row r="3535" spans="9:16" x14ac:dyDescent="0.25">
      <c r="I3535" s="14"/>
      <c r="J3535" s="14"/>
      <c r="K3535" s="14"/>
      <c r="L3535" s="14"/>
      <c r="M3535" s="14"/>
      <c r="N3535" s="14"/>
      <c r="O3535" s="14"/>
      <c r="P3535" s="14"/>
    </row>
    <row r="3536" spans="9:16" x14ac:dyDescent="0.25">
      <c r="I3536" s="14"/>
      <c r="J3536" s="14"/>
      <c r="K3536" s="14"/>
      <c r="L3536" s="14"/>
      <c r="M3536" s="14"/>
      <c r="N3536" s="14"/>
      <c r="O3536" s="14"/>
      <c r="P3536" s="14"/>
    </row>
    <row r="3537" spans="9:16" x14ac:dyDescent="0.25">
      <c r="I3537" s="14"/>
      <c r="J3537" s="14"/>
      <c r="K3537" s="14"/>
      <c r="L3537" s="14"/>
      <c r="M3537" s="14"/>
      <c r="N3537" s="14"/>
      <c r="O3537" s="14"/>
      <c r="P3537" s="14"/>
    </row>
    <row r="3538" spans="9:16" x14ac:dyDescent="0.25">
      <c r="I3538" s="14"/>
      <c r="J3538" s="14"/>
      <c r="K3538" s="14"/>
      <c r="L3538" s="14"/>
      <c r="M3538" s="14"/>
      <c r="N3538" s="14"/>
      <c r="O3538" s="14"/>
      <c r="P3538" s="14"/>
    </row>
    <row r="3539" spans="9:16" x14ac:dyDescent="0.25">
      <c r="I3539" s="14"/>
      <c r="J3539" s="14"/>
      <c r="K3539" s="14"/>
      <c r="L3539" s="14"/>
      <c r="M3539" s="14"/>
      <c r="N3539" s="14"/>
      <c r="O3539" s="14"/>
      <c r="P3539" s="14"/>
    </row>
    <row r="3540" spans="9:16" x14ac:dyDescent="0.25">
      <c r="I3540" s="14"/>
      <c r="J3540" s="14"/>
      <c r="K3540" s="14"/>
      <c r="L3540" s="14"/>
      <c r="M3540" s="14"/>
      <c r="N3540" s="14"/>
      <c r="O3540" s="14"/>
      <c r="P3540" s="14"/>
    </row>
    <row r="3541" spans="9:16" x14ac:dyDescent="0.25">
      <c r="I3541" s="14"/>
      <c r="J3541" s="14"/>
      <c r="K3541" s="14"/>
      <c r="L3541" s="14"/>
      <c r="M3541" s="14"/>
      <c r="N3541" s="14"/>
      <c r="O3541" s="14"/>
      <c r="P3541" s="14"/>
    </row>
    <row r="3542" spans="9:16" x14ac:dyDescent="0.25">
      <c r="I3542" s="14"/>
      <c r="J3542" s="14"/>
      <c r="K3542" s="14"/>
      <c r="L3542" s="14"/>
      <c r="M3542" s="14"/>
      <c r="N3542" s="14"/>
      <c r="O3542" s="14"/>
      <c r="P3542" s="14"/>
    </row>
    <row r="3543" spans="9:16" x14ac:dyDescent="0.25">
      <c r="I3543" s="14"/>
      <c r="J3543" s="14"/>
      <c r="K3543" s="14"/>
      <c r="L3543" s="14"/>
      <c r="M3543" s="14"/>
      <c r="N3543" s="14"/>
      <c r="O3543" s="14"/>
      <c r="P3543" s="14"/>
    </row>
    <row r="3544" spans="9:16" x14ac:dyDescent="0.25">
      <c r="I3544" s="14"/>
      <c r="J3544" s="14"/>
      <c r="K3544" s="14"/>
      <c r="L3544" s="14"/>
      <c r="M3544" s="14"/>
      <c r="N3544" s="14"/>
      <c r="O3544" s="14"/>
      <c r="P3544" s="14"/>
    </row>
    <row r="3545" spans="9:16" x14ac:dyDescent="0.25">
      <c r="I3545" s="14"/>
      <c r="J3545" s="14"/>
      <c r="K3545" s="14"/>
      <c r="L3545" s="14"/>
      <c r="M3545" s="14"/>
      <c r="N3545" s="14"/>
      <c r="O3545" s="14"/>
      <c r="P3545" s="14"/>
    </row>
    <row r="3546" spans="9:16" x14ac:dyDescent="0.25">
      <c r="I3546" s="14"/>
      <c r="J3546" s="14"/>
      <c r="K3546" s="14"/>
      <c r="L3546" s="14"/>
      <c r="M3546" s="14"/>
      <c r="N3546" s="14"/>
      <c r="O3546" s="14"/>
      <c r="P3546" s="14"/>
    </row>
    <row r="3547" spans="9:16" x14ac:dyDescent="0.25">
      <c r="I3547" s="14"/>
      <c r="J3547" s="14"/>
      <c r="K3547" s="14"/>
      <c r="L3547" s="14"/>
      <c r="M3547" s="14"/>
      <c r="N3547" s="14"/>
      <c r="O3547" s="14"/>
      <c r="P3547" s="14"/>
    </row>
    <row r="3548" spans="9:16" x14ac:dyDescent="0.25">
      <c r="I3548" s="14"/>
      <c r="J3548" s="14"/>
      <c r="K3548" s="14"/>
      <c r="L3548" s="14"/>
      <c r="M3548" s="14"/>
      <c r="N3548" s="14"/>
      <c r="O3548" s="14"/>
      <c r="P3548" s="14"/>
    </row>
    <row r="3549" spans="9:16" x14ac:dyDescent="0.25">
      <c r="I3549" s="14"/>
      <c r="J3549" s="14"/>
      <c r="K3549" s="14"/>
      <c r="L3549" s="14"/>
      <c r="M3549" s="14"/>
      <c r="N3549" s="14"/>
      <c r="O3549" s="14"/>
      <c r="P3549" s="14"/>
    </row>
    <row r="3550" spans="9:16" x14ac:dyDescent="0.25">
      <c r="I3550" s="14"/>
      <c r="J3550" s="14"/>
      <c r="K3550" s="14"/>
      <c r="L3550" s="14"/>
      <c r="M3550" s="14"/>
      <c r="N3550" s="14"/>
      <c r="O3550" s="14"/>
      <c r="P3550" s="14"/>
    </row>
    <row r="3551" spans="9:16" x14ac:dyDescent="0.25">
      <c r="I3551" s="14"/>
      <c r="J3551" s="14"/>
      <c r="K3551" s="14"/>
      <c r="L3551" s="14"/>
      <c r="M3551" s="14"/>
      <c r="N3551" s="14"/>
      <c r="O3551" s="14"/>
      <c r="P3551" s="14"/>
    </row>
    <row r="3552" spans="9:16" x14ac:dyDescent="0.25">
      <c r="I3552" s="14"/>
      <c r="J3552" s="14"/>
      <c r="K3552" s="14"/>
      <c r="L3552" s="14"/>
      <c r="M3552" s="14"/>
      <c r="N3552" s="14"/>
      <c r="O3552" s="14"/>
      <c r="P3552" s="14"/>
    </row>
    <row r="3553" spans="9:16" x14ac:dyDescent="0.25">
      <c r="I3553" s="14"/>
      <c r="J3553" s="14"/>
      <c r="K3553" s="14"/>
      <c r="L3553" s="14"/>
      <c r="M3553" s="14"/>
      <c r="N3553" s="14"/>
      <c r="O3553" s="14"/>
      <c r="P3553" s="14"/>
    </row>
    <row r="3554" spans="9:16" x14ac:dyDescent="0.25">
      <c r="I3554" s="14"/>
      <c r="J3554" s="14"/>
      <c r="K3554" s="14"/>
      <c r="L3554" s="14"/>
      <c r="M3554" s="14"/>
      <c r="N3554" s="14"/>
      <c r="O3554" s="14"/>
      <c r="P3554" s="14"/>
    </row>
    <row r="3555" spans="9:16" x14ac:dyDescent="0.25">
      <c r="I3555" s="14"/>
      <c r="J3555" s="14"/>
      <c r="K3555" s="14"/>
      <c r="L3555" s="14"/>
      <c r="M3555" s="14"/>
      <c r="N3555" s="14"/>
      <c r="O3555" s="14"/>
      <c r="P3555" s="14"/>
    </row>
    <row r="3556" spans="9:16" x14ac:dyDescent="0.25">
      <c r="I3556" s="14"/>
      <c r="J3556" s="14"/>
      <c r="K3556" s="14"/>
      <c r="L3556" s="14"/>
      <c r="M3556" s="14"/>
      <c r="N3556" s="14"/>
      <c r="O3556" s="14"/>
      <c r="P3556" s="14"/>
    </row>
    <row r="3557" spans="9:16" x14ac:dyDescent="0.25">
      <c r="I3557" s="14"/>
      <c r="J3557" s="14"/>
      <c r="K3557" s="14"/>
      <c r="L3557" s="14"/>
      <c r="M3557" s="14"/>
      <c r="N3557" s="14"/>
      <c r="O3557" s="14"/>
      <c r="P3557" s="14"/>
    </row>
    <row r="3558" spans="9:16" x14ac:dyDescent="0.25">
      <c r="I3558" s="14"/>
      <c r="J3558" s="14"/>
      <c r="K3558" s="14"/>
      <c r="L3558" s="14"/>
      <c r="M3558" s="14"/>
      <c r="N3558" s="14"/>
      <c r="O3558" s="14"/>
      <c r="P3558" s="14"/>
    </row>
    <row r="3559" spans="9:16" x14ac:dyDescent="0.25">
      <c r="I3559" s="14"/>
      <c r="J3559" s="14"/>
      <c r="K3559" s="14"/>
      <c r="L3559" s="14"/>
      <c r="M3559" s="14"/>
      <c r="N3559" s="14"/>
      <c r="O3559" s="14"/>
      <c r="P3559" s="14"/>
    </row>
    <row r="3560" spans="9:16" x14ac:dyDescent="0.25">
      <c r="I3560" s="14"/>
      <c r="J3560" s="14"/>
      <c r="K3560" s="14"/>
      <c r="L3560" s="14"/>
      <c r="M3560" s="14"/>
      <c r="N3560" s="14"/>
      <c r="O3560" s="14"/>
      <c r="P3560" s="14"/>
    </row>
    <row r="3561" spans="9:16" x14ac:dyDescent="0.25">
      <c r="I3561" s="14"/>
      <c r="J3561" s="14"/>
      <c r="K3561" s="14"/>
      <c r="L3561" s="14"/>
      <c r="M3561" s="14"/>
      <c r="N3561" s="14"/>
      <c r="O3561" s="14"/>
      <c r="P3561" s="14"/>
    </row>
    <row r="3562" spans="9:16" x14ac:dyDescent="0.25">
      <c r="I3562" s="14"/>
      <c r="J3562" s="14"/>
      <c r="K3562" s="14"/>
      <c r="L3562" s="14"/>
      <c r="M3562" s="14"/>
      <c r="N3562" s="14"/>
      <c r="O3562" s="14"/>
      <c r="P3562" s="14"/>
    </row>
    <row r="3563" spans="9:16" x14ac:dyDescent="0.25">
      <c r="I3563" s="14"/>
      <c r="J3563" s="14"/>
      <c r="K3563" s="14"/>
      <c r="L3563" s="14"/>
      <c r="M3563" s="14"/>
      <c r="N3563" s="14"/>
      <c r="O3563" s="14"/>
      <c r="P3563" s="14"/>
    </row>
    <row r="3564" spans="9:16" x14ac:dyDescent="0.25">
      <c r="I3564" s="14"/>
      <c r="J3564" s="14"/>
      <c r="K3564" s="14"/>
      <c r="L3564" s="14"/>
      <c r="M3564" s="14"/>
      <c r="N3564" s="14"/>
      <c r="O3564" s="14"/>
      <c r="P3564" s="14"/>
    </row>
    <row r="3565" spans="9:16" x14ac:dyDescent="0.25">
      <c r="I3565" s="14"/>
      <c r="J3565" s="14"/>
      <c r="K3565" s="14"/>
      <c r="L3565" s="14"/>
      <c r="M3565" s="14"/>
      <c r="N3565" s="14"/>
      <c r="O3565" s="14"/>
      <c r="P3565" s="14"/>
    </row>
    <row r="3566" spans="9:16" x14ac:dyDescent="0.25">
      <c r="I3566" s="14"/>
      <c r="J3566" s="14"/>
      <c r="K3566" s="14"/>
      <c r="L3566" s="14"/>
      <c r="M3566" s="14"/>
      <c r="N3566" s="14"/>
      <c r="O3566" s="14"/>
      <c r="P3566" s="14"/>
    </row>
    <row r="3567" spans="9:16" x14ac:dyDescent="0.25">
      <c r="I3567" s="14"/>
      <c r="J3567" s="14"/>
      <c r="K3567" s="14"/>
      <c r="L3567" s="14"/>
      <c r="M3567" s="14"/>
      <c r="N3567" s="14"/>
      <c r="O3567" s="14"/>
      <c r="P3567" s="14"/>
    </row>
    <row r="3568" spans="9:16" x14ac:dyDescent="0.25">
      <c r="I3568" s="14"/>
      <c r="J3568" s="14"/>
      <c r="K3568" s="14"/>
      <c r="L3568" s="14"/>
      <c r="M3568" s="14"/>
      <c r="N3568" s="14"/>
      <c r="O3568" s="14"/>
      <c r="P3568" s="14"/>
    </row>
    <row r="3569" spans="9:16" x14ac:dyDescent="0.25">
      <c r="I3569" s="14"/>
      <c r="J3569" s="14"/>
      <c r="K3569" s="14"/>
      <c r="L3569" s="14"/>
      <c r="M3569" s="14"/>
      <c r="N3569" s="14"/>
      <c r="O3569" s="14"/>
      <c r="P3569" s="14"/>
    </row>
    <row r="3570" spans="9:16" x14ac:dyDescent="0.25">
      <c r="I3570" s="14"/>
      <c r="J3570" s="14"/>
      <c r="K3570" s="14"/>
      <c r="L3570" s="14"/>
      <c r="M3570" s="14"/>
      <c r="N3570" s="14"/>
      <c r="O3570" s="14"/>
      <c r="P3570" s="14"/>
    </row>
    <row r="3571" spans="9:16" x14ac:dyDescent="0.25">
      <c r="I3571" s="14"/>
      <c r="J3571" s="14"/>
      <c r="K3571" s="14"/>
      <c r="L3571" s="14"/>
      <c r="M3571" s="14"/>
      <c r="N3571" s="14"/>
      <c r="O3571" s="14"/>
      <c r="P3571" s="14"/>
    </row>
    <row r="3572" spans="9:16" x14ac:dyDescent="0.25">
      <c r="I3572" s="14"/>
      <c r="J3572" s="14"/>
      <c r="K3572" s="14"/>
      <c r="L3572" s="14"/>
      <c r="M3572" s="14"/>
      <c r="N3572" s="14"/>
      <c r="O3572" s="14"/>
      <c r="P3572" s="14"/>
    </row>
    <row r="3573" spans="9:16" x14ac:dyDescent="0.25">
      <c r="I3573" s="14"/>
      <c r="J3573" s="14"/>
      <c r="K3573" s="14"/>
      <c r="L3573" s="14"/>
      <c r="M3573" s="14"/>
      <c r="N3573" s="14"/>
      <c r="O3573" s="14"/>
      <c r="P3573" s="14"/>
    </row>
    <row r="3574" spans="9:16" x14ac:dyDescent="0.25">
      <c r="I3574" s="14"/>
      <c r="J3574" s="14"/>
      <c r="K3574" s="14"/>
      <c r="L3574" s="14"/>
      <c r="M3574" s="14"/>
      <c r="N3574" s="14"/>
      <c r="O3574" s="14"/>
      <c r="P3574" s="14"/>
    </row>
    <row r="3575" spans="9:16" x14ac:dyDescent="0.25">
      <c r="I3575" s="14"/>
      <c r="J3575" s="14"/>
      <c r="K3575" s="14"/>
      <c r="L3575" s="14"/>
      <c r="M3575" s="14"/>
      <c r="N3575" s="14"/>
      <c r="O3575" s="14"/>
      <c r="P3575" s="14"/>
    </row>
    <row r="3576" spans="9:16" x14ac:dyDescent="0.25">
      <c r="I3576" s="14"/>
      <c r="J3576" s="14"/>
      <c r="K3576" s="14"/>
      <c r="L3576" s="14"/>
      <c r="M3576" s="14"/>
      <c r="N3576" s="14"/>
      <c r="O3576" s="14"/>
      <c r="P3576" s="14"/>
    </row>
    <row r="3577" spans="9:16" x14ac:dyDescent="0.25">
      <c r="I3577" s="14"/>
      <c r="J3577" s="14"/>
      <c r="K3577" s="14"/>
      <c r="L3577" s="14"/>
      <c r="M3577" s="14"/>
      <c r="N3577" s="14"/>
      <c r="O3577" s="14"/>
      <c r="P3577" s="14"/>
    </row>
    <row r="3578" spans="9:16" x14ac:dyDescent="0.25">
      <c r="I3578" s="14"/>
      <c r="J3578" s="14"/>
      <c r="K3578" s="14"/>
      <c r="L3578" s="14"/>
      <c r="M3578" s="14"/>
      <c r="N3578" s="14"/>
      <c r="O3578" s="14"/>
      <c r="P3578" s="14"/>
    </row>
    <row r="3579" spans="9:16" x14ac:dyDescent="0.25">
      <c r="I3579" s="14"/>
      <c r="J3579" s="14"/>
      <c r="K3579" s="14"/>
      <c r="L3579" s="14"/>
      <c r="M3579" s="14"/>
      <c r="N3579" s="14"/>
      <c r="O3579" s="14"/>
      <c r="P3579" s="14"/>
    </row>
    <row r="3580" spans="9:16" x14ac:dyDescent="0.25">
      <c r="I3580" s="14"/>
      <c r="J3580" s="14"/>
      <c r="K3580" s="14"/>
      <c r="L3580" s="14"/>
      <c r="M3580" s="14"/>
      <c r="N3580" s="14"/>
      <c r="O3580" s="14"/>
      <c r="P3580" s="14"/>
    </row>
    <row r="3581" spans="9:16" x14ac:dyDescent="0.25">
      <c r="I3581" s="14"/>
      <c r="J3581" s="14"/>
      <c r="K3581" s="14"/>
      <c r="L3581" s="14"/>
      <c r="M3581" s="14"/>
      <c r="N3581" s="14"/>
      <c r="O3581" s="14"/>
      <c r="P3581" s="14"/>
    </row>
    <row r="3582" spans="9:16" x14ac:dyDescent="0.25">
      <c r="I3582" s="14"/>
      <c r="J3582" s="14"/>
      <c r="K3582" s="14"/>
      <c r="L3582" s="14"/>
      <c r="M3582" s="14"/>
      <c r="N3582" s="14"/>
      <c r="O3582" s="14"/>
      <c r="P3582" s="14"/>
    </row>
    <row r="3583" spans="9:16" x14ac:dyDescent="0.25">
      <c r="I3583" s="14"/>
      <c r="J3583" s="14"/>
      <c r="K3583" s="14"/>
      <c r="L3583" s="14"/>
      <c r="M3583" s="14"/>
      <c r="N3583" s="14"/>
      <c r="O3583" s="14"/>
      <c r="P3583" s="14"/>
    </row>
    <row r="3584" spans="9:16" x14ac:dyDescent="0.25">
      <c r="I3584" s="14"/>
      <c r="J3584" s="14"/>
      <c r="K3584" s="14"/>
      <c r="L3584" s="14"/>
      <c r="M3584" s="14"/>
      <c r="N3584" s="14"/>
      <c r="O3584" s="14"/>
      <c r="P3584" s="14"/>
    </row>
    <row r="3585" spans="9:16" x14ac:dyDescent="0.25">
      <c r="I3585" s="14"/>
      <c r="J3585" s="14"/>
      <c r="K3585" s="14"/>
      <c r="L3585" s="14"/>
      <c r="M3585" s="14"/>
      <c r="N3585" s="14"/>
      <c r="O3585" s="14"/>
      <c r="P3585" s="14"/>
    </row>
    <row r="3586" spans="9:16" x14ac:dyDescent="0.25">
      <c r="I3586" s="14"/>
      <c r="J3586" s="14"/>
      <c r="K3586" s="14"/>
      <c r="L3586" s="14"/>
      <c r="M3586" s="14"/>
      <c r="N3586" s="14"/>
      <c r="O3586" s="14"/>
      <c r="P3586" s="14"/>
    </row>
    <row r="3587" spans="9:16" x14ac:dyDescent="0.25">
      <c r="I3587" s="14"/>
      <c r="J3587" s="14"/>
      <c r="K3587" s="14"/>
      <c r="L3587" s="14"/>
      <c r="M3587" s="14"/>
      <c r="N3587" s="14"/>
      <c r="O3587" s="14"/>
      <c r="P3587" s="14"/>
    </row>
    <row r="3588" spans="9:16" x14ac:dyDescent="0.25">
      <c r="I3588" s="14"/>
      <c r="J3588" s="14"/>
      <c r="K3588" s="14"/>
      <c r="L3588" s="14"/>
      <c r="M3588" s="14"/>
      <c r="N3588" s="14"/>
      <c r="O3588" s="14"/>
      <c r="P3588" s="14"/>
    </row>
    <row r="3589" spans="9:16" x14ac:dyDescent="0.25">
      <c r="I3589" s="14"/>
      <c r="J3589" s="14"/>
      <c r="K3589" s="14"/>
      <c r="L3589" s="14"/>
      <c r="M3589" s="14"/>
      <c r="N3589" s="14"/>
      <c r="O3589" s="14"/>
      <c r="P3589" s="14"/>
    </row>
    <row r="3590" spans="9:16" x14ac:dyDescent="0.25">
      <c r="I3590" s="14"/>
      <c r="J3590" s="14"/>
      <c r="K3590" s="14"/>
      <c r="L3590" s="14"/>
      <c r="M3590" s="14"/>
      <c r="N3590" s="14"/>
      <c r="O3590" s="14"/>
      <c r="P3590" s="14"/>
    </row>
    <row r="3591" spans="9:16" x14ac:dyDescent="0.25">
      <c r="I3591" s="14"/>
      <c r="J3591" s="14"/>
      <c r="K3591" s="14"/>
      <c r="L3591" s="14"/>
      <c r="M3591" s="14"/>
      <c r="N3591" s="14"/>
      <c r="O3591" s="14"/>
      <c r="P3591" s="14"/>
    </row>
    <row r="3592" spans="9:16" x14ac:dyDescent="0.25">
      <c r="I3592" s="14"/>
      <c r="J3592" s="14"/>
      <c r="K3592" s="14"/>
      <c r="L3592" s="14"/>
      <c r="M3592" s="14"/>
      <c r="N3592" s="14"/>
      <c r="O3592" s="14"/>
      <c r="P3592" s="14"/>
    </row>
    <row r="3593" spans="9:16" x14ac:dyDescent="0.25">
      <c r="I3593" s="14"/>
      <c r="J3593" s="14"/>
      <c r="K3593" s="14"/>
      <c r="L3593" s="14"/>
      <c r="M3593" s="14"/>
      <c r="N3593" s="14"/>
      <c r="O3593" s="14"/>
      <c r="P3593" s="14"/>
    </row>
    <row r="3594" spans="9:16" x14ac:dyDescent="0.25">
      <c r="I3594" s="14"/>
      <c r="J3594" s="14"/>
      <c r="K3594" s="14"/>
      <c r="L3594" s="14"/>
      <c r="M3594" s="14"/>
      <c r="N3594" s="14"/>
      <c r="O3594" s="14"/>
      <c r="P3594" s="14"/>
    </row>
    <row r="3595" spans="9:16" x14ac:dyDescent="0.25">
      <c r="I3595" s="14"/>
      <c r="J3595" s="14"/>
      <c r="K3595" s="14"/>
      <c r="L3595" s="14"/>
      <c r="M3595" s="14"/>
      <c r="N3595" s="14"/>
      <c r="O3595" s="14"/>
      <c r="P3595" s="14"/>
    </row>
    <row r="3596" spans="9:16" x14ac:dyDescent="0.25">
      <c r="I3596" s="14"/>
      <c r="J3596" s="14"/>
      <c r="K3596" s="14"/>
      <c r="L3596" s="14"/>
      <c r="M3596" s="14"/>
      <c r="N3596" s="14"/>
      <c r="O3596" s="14"/>
      <c r="P3596" s="14"/>
    </row>
    <row r="3597" spans="9:16" x14ac:dyDescent="0.25">
      <c r="I3597" s="14"/>
      <c r="J3597" s="14"/>
      <c r="K3597" s="14"/>
      <c r="L3597" s="14"/>
      <c r="M3597" s="14"/>
      <c r="N3597" s="14"/>
      <c r="O3597" s="14"/>
      <c r="P3597" s="14"/>
    </row>
    <row r="3598" spans="9:16" x14ac:dyDescent="0.25">
      <c r="I3598" s="14"/>
      <c r="J3598" s="14"/>
      <c r="K3598" s="14"/>
      <c r="L3598" s="14"/>
      <c r="M3598" s="14"/>
      <c r="N3598" s="14"/>
      <c r="O3598" s="14"/>
      <c r="P3598" s="14"/>
    </row>
    <row r="3599" spans="9:16" x14ac:dyDescent="0.25">
      <c r="I3599" s="14"/>
      <c r="J3599" s="14"/>
      <c r="K3599" s="14"/>
      <c r="L3599" s="14"/>
      <c r="M3599" s="14"/>
      <c r="N3599" s="14"/>
      <c r="O3599" s="14"/>
      <c r="P3599" s="14"/>
    </row>
    <row r="3600" spans="9:16" x14ac:dyDescent="0.25">
      <c r="I3600" s="14"/>
      <c r="J3600" s="14"/>
      <c r="K3600" s="14"/>
      <c r="L3600" s="14"/>
      <c r="M3600" s="14"/>
      <c r="N3600" s="14"/>
      <c r="O3600" s="14"/>
      <c r="P3600" s="14"/>
    </row>
    <row r="3601" spans="9:16" x14ac:dyDescent="0.25">
      <c r="I3601" s="14"/>
      <c r="J3601" s="14"/>
      <c r="K3601" s="14"/>
      <c r="L3601" s="14"/>
      <c r="M3601" s="14"/>
      <c r="N3601" s="14"/>
      <c r="O3601" s="14"/>
      <c r="P3601" s="14"/>
    </row>
    <row r="3602" spans="9:16" x14ac:dyDescent="0.25">
      <c r="I3602" s="14"/>
      <c r="J3602" s="14"/>
      <c r="K3602" s="14"/>
      <c r="L3602" s="14"/>
      <c r="M3602" s="14"/>
      <c r="N3602" s="14"/>
      <c r="O3602" s="14"/>
      <c r="P3602" s="14"/>
    </row>
    <row r="3603" spans="9:16" x14ac:dyDescent="0.25">
      <c r="I3603" s="14"/>
      <c r="J3603" s="14"/>
      <c r="K3603" s="14"/>
      <c r="L3603" s="14"/>
      <c r="M3603" s="14"/>
      <c r="N3603" s="14"/>
      <c r="O3603" s="14"/>
      <c r="P3603" s="14"/>
    </row>
    <row r="3604" spans="9:16" x14ac:dyDescent="0.25">
      <c r="I3604" s="14"/>
      <c r="J3604" s="14"/>
      <c r="K3604" s="14"/>
      <c r="L3604" s="14"/>
      <c r="M3604" s="14"/>
      <c r="N3604" s="14"/>
      <c r="O3604" s="14"/>
      <c r="P3604" s="14"/>
    </row>
    <row r="3605" spans="9:16" x14ac:dyDescent="0.25">
      <c r="I3605" s="14"/>
      <c r="J3605" s="14"/>
      <c r="K3605" s="14"/>
      <c r="L3605" s="14"/>
      <c r="M3605" s="14"/>
      <c r="N3605" s="14"/>
      <c r="O3605" s="14"/>
      <c r="P3605" s="14"/>
    </row>
    <row r="3606" spans="9:16" x14ac:dyDescent="0.25">
      <c r="I3606" s="14"/>
      <c r="J3606" s="14"/>
      <c r="K3606" s="14"/>
      <c r="L3606" s="14"/>
      <c r="M3606" s="14"/>
      <c r="N3606" s="14"/>
      <c r="O3606" s="14"/>
      <c r="P3606" s="14"/>
    </row>
    <row r="3607" spans="9:16" x14ac:dyDescent="0.25">
      <c r="I3607" s="14"/>
      <c r="J3607" s="14"/>
      <c r="K3607" s="14"/>
      <c r="L3607" s="14"/>
      <c r="M3607" s="14"/>
      <c r="N3607" s="14"/>
      <c r="O3607" s="14"/>
      <c r="P3607" s="14"/>
    </row>
    <row r="3608" spans="9:16" x14ac:dyDescent="0.25">
      <c r="I3608" s="14"/>
      <c r="J3608" s="14"/>
      <c r="K3608" s="14"/>
      <c r="L3608" s="14"/>
      <c r="M3608" s="14"/>
      <c r="N3608" s="14"/>
      <c r="O3608" s="14"/>
      <c r="P3608" s="14"/>
    </row>
    <row r="3609" spans="9:16" x14ac:dyDescent="0.25">
      <c r="I3609" s="14"/>
      <c r="J3609" s="14"/>
      <c r="K3609" s="14"/>
      <c r="L3609" s="14"/>
      <c r="M3609" s="14"/>
      <c r="N3609" s="14"/>
      <c r="O3609" s="14"/>
      <c r="P3609" s="14"/>
    </row>
    <row r="3610" spans="9:16" x14ac:dyDescent="0.25">
      <c r="I3610" s="14"/>
      <c r="J3610" s="14"/>
      <c r="K3610" s="14"/>
      <c r="L3610" s="14"/>
      <c r="M3610" s="14"/>
      <c r="N3610" s="14"/>
      <c r="O3610" s="14"/>
      <c r="P3610" s="14"/>
    </row>
    <row r="3611" spans="9:16" x14ac:dyDescent="0.25">
      <c r="I3611" s="14"/>
      <c r="J3611" s="14"/>
      <c r="K3611" s="14"/>
      <c r="L3611" s="14"/>
      <c r="M3611" s="14"/>
      <c r="N3611" s="14"/>
      <c r="O3611" s="14"/>
      <c r="P3611" s="14"/>
    </row>
    <row r="3612" spans="9:16" x14ac:dyDescent="0.25">
      <c r="I3612" s="14"/>
      <c r="J3612" s="14"/>
      <c r="K3612" s="14"/>
      <c r="L3612" s="14"/>
      <c r="M3612" s="14"/>
      <c r="N3612" s="14"/>
      <c r="O3612" s="14"/>
      <c r="P3612" s="14"/>
    </row>
    <row r="3613" spans="9:16" x14ac:dyDescent="0.25">
      <c r="I3613" s="14"/>
      <c r="J3613" s="14"/>
      <c r="K3613" s="14"/>
      <c r="L3613" s="14"/>
      <c r="M3613" s="14"/>
      <c r="N3613" s="14"/>
      <c r="O3613" s="14"/>
      <c r="P3613" s="14"/>
    </row>
    <row r="3614" spans="9:16" x14ac:dyDescent="0.25">
      <c r="I3614" s="14"/>
      <c r="J3614" s="14"/>
      <c r="K3614" s="14"/>
      <c r="L3614" s="14"/>
      <c r="M3614" s="14"/>
      <c r="N3614" s="14"/>
      <c r="O3614" s="14"/>
      <c r="P3614" s="14"/>
    </row>
    <row r="3615" spans="9:16" x14ac:dyDescent="0.25">
      <c r="I3615" s="14"/>
      <c r="J3615" s="14"/>
      <c r="K3615" s="14"/>
      <c r="L3615" s="14"/>
      <c r="M3615" s="14"/>
      <c r="N3615" s="14"/>
      <c r="O3615" s="14"/>
      <c r="P3615" s="14"/>
    </row>
    <row r="3616" spans="9:16" x14ac:dyDescent="0.25">
      <c r="I3616" s="14"/>
      <c r="J3616" s="14"/>
      <c r="K3616" s="14"/>
      <c r="L3616" s="14"/>
      <c r="M3616" s="14"/>
      <c r="N3616" s="14"/>
      <c r="O3616" s="14"/>
      <c r="P3616" s="14"/>
    </row>
    <row r="3617" spans="9:16" x14ac:dyDescent="0.25">
      <c r="I3617" s="14"/>
      <c r="J3617" s="14"/>
      <c r="K3617" s="14"/>
      <c r="L3617" s="14"/>
      <c r="M3617" s="14"/>
      <c r="N3617" s="14"/>
      <c r="O3617" s="14"/>
      <c r="P3617" s="14"/>
    </row>
    <row r="3618" spans="9:16" x14ac:dyDescent="0.25">
      <c r="I3618" s="14"/>
      <c r="J3618" s="14"/>
      <c r="K3618" s="14"/>
      <c r="L3618" s="14"/>
      <c r="M3618" s="14"/>
      <c r="N3618" s="14"/>
      <c r="O3618" s="14"/>
      <c r="P3618" s="14"/>
    </row>
    <row r="3619" spans="9:16" x14ac:dyDescent="0.25">
      <c r="I3619" s="14"/>
      <c r="J3619" s="14"/>
      <c r="K3619" s="14"/>
      <c r="L3619" s="14"/>
      <c r="M3619" s="14"/>
      <c r="N3619" s="14"/>
      <c r="O3619" s="14"/>
      <c r="P3619" s="14"/>
    </row>
    <row r="3620" spans="9:16" x14ac:dyDescent="0.25">
      <c r="I3620" s="14"/>
      <c r="J3620" s="14"/>
      <c r="K3620" s="14"/>
      <c r="L3620" s="14"/>
      <c r="M3620" s="14"/>
      <c r="N3620" s="14"/>
      <c r="O3620" s="14"/>
      <c r="P3620" s="14"/>
    </row>
    <row r="3621" spans="9:16" x14ac:dyDescent="0.25">
      <c r="I3621" s="14"/>
      <c r="J3621" s="14"/>
      <c r="K3621" s="14"/>
      <c r="L3621" s="14"/>
      <c r="M3621" s="14"/>
      <c r="N3621" s="14"/>
      <c r="O3621" s="14"/>
      <c r="P3621" s="14"/>
    </row>
    <row r="3622" spans="9:16" x14ac:dyDescent="0.25">
      <c r="I3622" s="14"/>
      <c r="J3622" s="14"/>
      <c r="K3622" s="14"/>
      <c r="L3622" s="14"/>
      <c r="M3622" s="14"/>
      <c r="N3622" s="14"/>
      <c r="O3622" s="14"/>
      <c r="P3622" s="14"/>
    </row>
    <row r="3623" spans="9:16" x14ac:dyDescent="0.25">
      <c r="I3623" s="14"/>
      <c r="J3623" s="14"/>
      <c r="K3623" s="14"/>
      <c r="L3623" s="14"/>
      <c r="M3623" s="14"/>
      <c r="N3623" s="14"/>
      <c r="O3623" s="14"/>
      <c r="P3623" s="14"/>
    </row>
    <row r="3624" spans="9:16" x14ac:dyDescent="0.25">
      <c r="I3624" s="14"/>
      <c r="J3624" s="14"/>
      <c r="K3624" s="14"/>
      <c r="L3624" s="14"/>
      <c r="M3624" s="14"/>
      <c r="N3624" s="14"/>
      <c r="O3624" s="14"/>
      <c r="P3624" s="14"/>
    </row>
    <row r="3625" spans="9:16" x14ac:dyDescent="0.25">
      <c r="I3625" s="14"/>
      <c r="J3625" s="14"/>
      <c r="K3625" s="14"/>
      <c r="L3625" s="14"/>
      <c r="M3625" s="14"/>
      <c r="N3625" s="14"/>
      <c r="O3625" s="14"/>
      <c r="P3625" s="14"/>
    </row>
    <row r="3626" spans="9:16" x14ac:dyDescent="0.25">
      <c r="I3626" s="14"/>
      <c r="J3626" s="14"/>
      <c r="K3626" s="14"/>
      <c r="L3626" s="14"/>
      <c r="M3626" s="14"/>
      <c r="N3626" s="14"/>
      <c r="O3626" s="14"/>
      <c r="P3626" s="14"/>
    </row>
    <row r="3627" spans="9:16" x14ac:dyDescent="0.25">
      <c r="I3627" s="14"/>
      <c r="J3627" s="14"/>
      <c r="K3627" s="14"/>
      <c r="L3627" s="14"/>
      <c r="M3627" s="14"/>
      <c r="N3627" s="14"/>
      <c r="O3627" s="14"/>
      <c r="P3627" s="14"/>
    </row>
    <row r="3628" spans="9:16" x14ac:dyDescent="0.25">
      <c r="I3628" s="14"/>
      <c r="J3628" s="14"/>
      <c r="K3628" s="14"/>
      <c r="L3628" s="14"/>
      <c r="M3628" s="14"/>
      <c r="N3628" s="14"/>
      <c r="O3628" s="14"/>
      <c r="P3628" s="14"/>
    </row>
    <row r="3629" spans="9:16" x14ac:dyDescent="0.25">
      <c r="I3629" s="14"/>
      <c r="J3629" s="14"/>
      <c r="K3629" s="14"/>
      <c r="L3629" s="14"/>
      <c r="M3629" s="14"/>
      <c r="N3629" s="14"/>
      <c r="O3629" s="14"/>
      <c r="P3629" s="14"/>
    </row>
    <row r="3630" spans="9:16" x14ac:dyDescent="0.25">
      <c r="I3630" s="14"/>
      <c r="J3630" s="14"/>
      <c r="K3630" s="14"/>
      <c r="L3630" s="14"/>
      <c r="M3630" s="14"/>
      <c r="N3630" s="14"/>
      <c r="O3630" s="14"/>
      <c r="P3630" s="14"/>
    </row>
    <row r="3631" spans="9:16" x14ac:dyDescent="0.25">
      <c r="I3631" s="14"/>
      <c r="J3631" s="14"/>
      <c r="K3631" s="14"/>
      <c r="L3631" s="14"/>
      <c r="M3631" s="14"/>
      <c r="N3631" s="14"/>
      <c r="O3631" s="14"/>
      <c r="P3631" s="14"/>
    </row>
    <row r="3632" spans="9:16" x14ac:dyDescent="0.25">
      <c r="I3632" s="14"/>
      <c r="J3632" s="14"/>
      <c r="K3632" s="14"/>
      <c r="L3632" s="14"/>
      <c r="M3632" s="14"/>
      <c r="N3632" s="14"/>
      <c r="O3632" s="14"/>
      <c r="P3632" s="14"/>
    </row>
    <row r="3633" spans="9:16" x14ac:dyDescent="0.25">
      <c r="I3633" s="14"/>
      <c r="J3633" s="14"/>
      <c r="K3633" s="14"/>
      <c r="L3633" s="14"/>
      <c r="M3633" s="14"/>
      <c r="N3633" s="14"/>
      <c r="O3633" s="14"/>
      <c r="P3633" s="14"/>
    </row>
    <row r="3634" spans="9:16" x14ac:dyDescent="0.25">
      <c r="I3634" s="14"/>
      <c r="J3634" s="14"/>
      <c r="K3634" s="14"/>
      <c r="L3634" s="14"/>
      <c r="M3634" s="14"/>
      <c r="N3634" s="14"/>
      <c r="O3634" s="14"/>
      <c r="P3634" s="14"/>
    </row>
    <row r="3635" spans="9:16" x14ac:dyDescent="0.25">
      <c r="I3635" s="14"/>
      <c r="J3635" s="14"/>
      <c r="K3635" s="14"/>
      <c r="L3635" s="14"/>
      <c r="M3635" s="14"/>
      <c r="N3635" s="14"/>
      <c r="O3635" s="14"/>
      <c r="P3635" s="14"/>
    </row>
    <row r="3636" spans="9:16" x14ac:dyDescent="0.25">
      <c r="I3636" s="14"/>
      <c r="J3636" s="14"/>
      <c r="K3636" s="14"/>
      <c r="L3636" s="14"/>
      <c r="M3636" s="14"/>
      <c r="N3636" s="14"/>
      <c r="O3636" s="14"/>
      <c r="P3636" s="14"/>
    </row>
    <row r="3637" spans="9:16" x14ac:dyDescent="0.25">
      <c r="I3637" s="14"/>
      <c r="J3637" s="14"/>
      <c r="K3637" s="14"/>
      <c r="L3637" s="14"/>
      <c r="M3637" s="14"/>
      <c r="N3637" s="14"/>
      <c r="O3637" s="14"/>
      <c r="P3637" s="14"/>
    </row>
    <row r="3638" spans="9:16" x14ac:dyDescent="0.25">
      <c r="I3638" s="14"/>
      <c r="J3638" s="14"/>
      <c r="K3638" s="14"/>
      <c r="L3638" s="14"/>
      <c r="M3638" s="14"/>
      <c r="N3638" s="14"/>
      <c r="O3638" s="14"/>
      <c r="P3638" s="14"/>
    </row>
    <row r="3639" spans="9:16" x14ac:dyDescent="0.25">
      <c r="I3639" s="14"/>
      <c r="J3639" s="14"/>
      <c r="K3639" s="14"/>
      <c r="L3639" s="14"/>
      <c r="M3639" s="14"/>
      <c r="N3639" s="14"/>
      <c r="O3639" s="14"/>
      <c r="P3639" s="14"/>
    </row>
    <row r="3640" spans="9:16" x14ac:dyDescent="0.25">
      <c r="I3640" s="14"/>
      <c r="J3640" s="14"/>
      <c r="K3640" s="14"/>
      <c r="L3640" s="14"/>
      <c r="M3640" s="14"/>
      <c r="N3640" s="14"/>
      <c r="O3640" s="14"/>
      <c r="P3640" s="14"/>
    </row>
    <row r="3641" spans="9:16" x14ac:dyDescent="0.25">
      <c r="I3641" s="14"/>
      <c r="J3641" s="14"/>
      <c r="K3641" s="14"/>
      <c r="L3641" s="14"/>
      <c r="M3641" s="14"/>
      <c r="N3641" s="14"/>
      <c r="O3641" s="14"/>
      <c r="P3641" s="14"/>
    </row>
    <row r="3642" spans="9:16" x14ac:dyDescent="0.25">
      <c r="I3642" s="14"/>
      <c r="J3642" s="14"/>
      <c r="K3642" s="14"/>
      <c r="L3642" s="14"/>
      <c r="M3642" s="14"/>
      <c r="N3642" s="14"/>
      <c r="O3642" s="14"/>
      <c r="P3642" s="14"/>
    </row>
    <row r="3643" spans="9:16" x14ac:dyDescent="0.25">
      <c r="I3643" s="14"/>
      <c r="J3643" s="14"/>
      <c r="K3643" s="14"/>
      <c r="L3643" s="14"/>
      <c r="M3643" s="14"/>
      <c r="N3643" s="14"/>
      <c r="O3643" s="14"/>
      <c r="P3643" s="14"/>
    </row>
    <row r="3644" spans="9:16" x14ac:dyDescent="0.25">
      <c r="I3644" s="14"/>
      <c r="J3644" s="14"/>
      <c r="K3644" s="14"/>
      <c r="L3644" s="14"/>
      <c r="M3644" s="14"/>
      <c r="N3644" s="14"/>
      <c r="O3644" s="14"/>
      <c r="P3644" s="14"/>
    </row>
    <row r="3645" spans="9:16" x14ac:dyDescent="0.25">
      <c r="I3645" s="14"/>
      <c r="J3645" s="14"/>
      <c r="K3645" s="14"/>
      <c r="L3645" s="14"/>
      <c r="M3645" s="14"/>
      <c r="N3645" s="14"/>
      <c r="O3645" s="14"/>
      <c r="P3645" s="14"/>
    </row>
    <row r="3646" spans="9:16" x14ac:dyDescent="0.25">
      <c r="I3646" s="14"/>
      <c r="J3646" s="14"/>
      <c r="K3646" s="14"/>
      <c r="L3646" s="14"/>
      <c r="M3646" s="14"/>
      <c r="N3646" s="14"/>
      <c r="O3646" s="14"/>
      <c r="P3646" s="14"/>
    </row>
    <row r="3647" spans="9:16" x14ac:dyDescent="0.25">
      <c r="I3647" s="14"/>
      <c r="J3647" s="14"/>
      <c r="K3647" s="14"/>
      <c r="L3647" s="14"/>
      <c r="M3647" s="14"/>
      <c r="N3647" s="14"/>
      <c r="O3647" s="14"/>
      <c r="P3647" s="14"/>
    </row>
    <row r="3648" spans="9:16" x14ac:dyDescent="0.25">
      <c r="I3648" s="14"/>
      <c r="J3648" s="14"/>
      <c r="K3648" s="14"/>
      <c r="L3648" s="14"/>
      <c r="M3648" s="14"/>
      <c r="N3648" s="14"/>
      <c r="O3648" s="14"/>
      <c r="P3648" s="14"/>
    </row>
    <row r="3649" spans="9:16" x14ac:dyDescent="0.25">
      <c r="I3649" s="14"/>
      <c r="J3649" s="14"/>
      <c r="K3649" s="14"/>
      <c r="L3649" s="14"/>
      <c r="M3649" s="14"/>
      <c r="N3649" s="14"/>
      <c r="O3649" s="14"/>
      <c r="P3649" s="14"/>
    </row>
    <row r="3650" spans="9:16" x14ac:dyDescent="0.25">
      <c r="I3650" s="14"/>
      <c r="J3650" s="14"/>
      <c r="K3650" s="14"/>
      <c r="L3650" s="14"/>
      <c r="M3650" s="14"/>
      <c r="N3650" s="14"/>
      <c r="O3650" s="14"/>
      <c r="P3650" s="14"/>
    </row>
    <row r="3651" spans="9:16" x14ac:dyDescent="0.25">
      <c r="I3651" s="14"/>
      <c r="J3651" s="14"/>
      <c r="K3651" s="14"/>
      <c r="L3651" s="14"/>
      <c r="M3651" s="14"/>
      <c r="N3651" s="14"/>
      <c r="O3651" s="14"/>
      <c r="P3651" s="14"/>
    </row>
    <row r="3652" spans="9:16" x14ac:dyDescent="0.25">
      <c r="I3652" s="14"/>
      <c r="J3652" s="14"/>
      <c r="K3652" s="14"/>
      <c r="L3652" s="14"/>
      <c r="M3652" s="14"/>
      <c r="N3652" s="14"/>
      <c r="O3652" s="14"/>
      <c r="P3652" s="14"/>
    </row>
    <row r="3653" spans="9:16" x14ac:dyDescent="0.25">
      <c r="I3653" s="14"/>
      <c r="J3653" s="14"/>
      <c r="K3653" s="14"/>
      <c r="L3653" s="14"/>
      <c r="M3653" s="14"/>
      <c r="N3653" s="14"/>
      <c r="O3653" s="14"/>
      <c r="P3653" s="14"/>
    </row>
    <row r="3654" spans="9:16" x14ac:dyDescent="0.25">
      <c r="I3654" s="14"/>
      <c r="J3654" s="14"/>
      <c r="K3654" s="14"/>
      <c r="L3654" s="14"/>
      <c r="M3654" s="14"/>
      <c r="N3654" s="14"/>
      <c r="O3654" s="14"/>
      <c r="P3654" s="14"/>
    </row>
    <row r="3655" spans="9:16" x14ac:dyDescent="0.25">
      <c r="I3655" s="14"/>
      <c r="J3655" s="14"/>
      <c r="K3655" s="14"/>
      <c r="L3655" s="14"/>
      <c r="M3655" s="14"/>
      <c r="N3655" s="14"/>
      <c r="O3655" s="14"/>
      <c r="P3655" s="14"/>
    </row>
    <row r="3656" spans="9:16" x14ac:dyDescent="0.25">
      <c r="I3656" s="14"/>
      <c r="J3656" s="14"/>
      <c r="K3656" s="14"/>
      <c r="L3656" s="14"/>
      <c r="M3656" s="14"/>
      <c r="N3656" s="14"/>
      <c r="O3656" s="14"/>
      <c r="P3656" s="14"/>
    </row>
    <row r="3657" spans="9:16" x14ac:dyDescent="0.25">
      <c r="I3657" s="14"/>
      <c r="J3657" s="14"/>
      <c r="K3657" s="14"/>
      <c r="L3657" s="14"/>
      <c r="M3657" s="14"/>
      <c r="N3657" s="14"/>
      <c r="O3657" s="14"/>
      <c r="P3657" s="14"/>
    </row>
    <row r="3658" spans="9:16" x14ac:dyDescent="0.25">
      <c r="I3658" s="14"/>
      <c r="J3658" s="14"/>
      <c r="K3658" s="14"/>
      <c r="L3658" s="14"/>
      <c r="M3658" s="14"/>
      <c r="N3658" s="14"/>
      <c r="O3658" s="14"/>
      <c r="P3658" s="14"/>
    </row>
    <row r="3659" spans="9:16" x14ac:dyDescent="0.25">
      <c r="I3659" s="14"/>
      <c r="J3659" s="14"/>
      <c r="K3659" s="14"/>
      <c r="L3659" s="14"/>
      <c r="M3659" s="14"/>
      <c r="N3659" s="14"/>
      <c r="O3659" s="14"/>
      <c r="P3659" s="14"/>
    </row>
    <row r="3660" spans="9:16" x14ac:dyDescent="0.25">
      <c r="I3660" s="14"/>
      <c r="J3660" s="14"/>
      <c r="K3660" s="14"/>
      <c r="L3660" s="14"/>
      <c r="M3660" s="14"/>
      <c r="N3660" s="14"/>
      <c r="O3660" s="14"/>
      <c r="P3660" s="14"/>
    </row>
    <row r="3661" spans="9:16" x14ac:dyDescent="0.25">
      <c r="I3661" s="14"/>
      <c r="J3661" s="14"/>
      <c r="K3661" s="14"/>
      <c r="L3661" s="14"/>
      <c r="M3661" s="14"/>
      <c r="N3661" s="14"/>
      <c r="O3661" s="14"/>
      <c r="P3661" s="14"/>
    </row>
    <row r="3662" spans="9:16" x14ac:dyDescent="0.25">
      <c r="I3662" s="14"/>
      <c r="J3662" s="14"/>
      <c r="K3662" s="14"/>
      <c r="L3662" s="14"/>
      <c r="M3662" s="14"/>
      <c r="N3662" s="14"/>
      <c r="O3662" s="14"/>
      <c r="P3662" s="14"/>
    </row>
    <row r="3663" spans="9:16" x14ac:dyDescent="0.25">
      <c r="I3663" s="14"/>
      <c r="J3663" s="14"/>
      <c r="K3663" s="14"/>
      <c r="L3663" s="14"/>
      <c r="M3663" s="14"/>
      <c r="N3663" s="14"/>
      <c r="O3663" s="14"/>
      <c r="P3663" s="14"/>
    </row>
    <row r="3664" spans="9:16" x14ac:dyDescent="0.25">
      <c r="I3664" s="14"/>
      <c r="J3664" s="14"/>
      <c r="K3664" s="14"/>
      <c r="L3664" s="14"/>
      <c r="M3664" s="14"/>
      <c r="N3664" s="14"/>
      <c r="O3664" s="14"/>
      <c r="P3664" s="14"/>
    </row>
    <row r="3665" spans="9:16" x14ac:dyDescent="0.25">
      <c r="I3665" s="14"/>
      <c r="J3665" s="14"/>
      <c r="K3665" s="14"/>
      <c r="L3665" s="14"/>
      <c r="M3665" s="14"/>
      <c r="N3665" s="14"/>
      <c r="O3665" s="14"/>
      <c r="P3665" s="14"/>
    </row>
    <row r="3666" spans="9:16" x14ac:dyDescent="0.25">
      <c r="I3666" s="14"/>
      <c r="J3666" s="14"/>
      <c r="K3666" s="14"/>
      <c r="L3666" s="14"/>
      <c r="M3666" s="14"/>
      <c r="N3666" s="14"/>
      <c r="O3666" s="14"/>
      <c r="P3666" s="14"/>
    </row>
    <row r="3667" spans="9:16" x14ac:dyDescent="0.25">
      <c r="I3667" s="14"/>
      <c r="J3667" s="14"/>
      <c r="K3667" s="14"/>
      <c r="L3667" s="14"/>
      <c r="M3667" s="14"/>
      <c r="N3667" s="14"/>
      <c r="O3667" s="14"/>
      <c r="P3667" s="14"/>
    </row>
    <row r="3668" spans="9:16" x14ac:dyDescent="0.25">
      <c r="I3668" s="14"/>
      <c r="J3668" s="14"/>
      <c r="K3668" s="14"/>
      <c r="L3668" s="14"/>
      <c r="M3668" s="14"/>
      <c r="N3668" s="14"/>
      <c r="O3668" s="14"/>
      <c r="P3668" s="14"/>
    </row>
    <row r="3669" spans="9:16" x14ac:dyDescent="0.25">
      <c r="I3669" s="14"/>
      <c r="J3669" s="14"/>
      <c r="K3669" s="14"/>
      <c r="L3669" s="14"/>
      <c r="M3669" s="14"/>
      <c r="N3669" s="14"/>
      <c r="O3669" s="14"/>
      <c r="P3669" s="14"/>
    </row>
    <row r="3670" spans="9:16" x14ac:dyDescent="0.25">
      <c r="I3670" s="14"/>
      <c r="J3670" s="14"/>
      <c r="K3670" s="14"/>
      <c r="L3670" s="14"/>
      <c r="M3670" s="14"/>
      <c r="N3670" s="14"/>
      <c r="O3670" s="14"/>
      <c r="P3670" s="14"/>
    </row>
    <row r="3671" spans="9:16" x14ac:dyDescent="0.25">
      <c r="I3671" s="14"/>
      <c r="J3671" s="14"/>
      <c r="K3671" s="14"/>
      <c r="L3671" s="14"/>
      <c r="M3671" s="14"/>
      <c r="N3671" s="14"/>
      <c r="O3671" s="14"/>
      <c r="P3671" s="14"/>
    </row>
    <row r="3672" spans="9:16" x14ac:dyDescent="0.25">
      <c r="I3672" s="14"/>
      <c r="J3672" s="14"/>
      <c r="K3672" s="14"/>
      <c r="L3672" s="14"/>
      <c r="M3672" s="14"/>
      <c r="N3672" s="14"/>
      <c r="O3672" s="14"/>
      <c r="P3672" s="14"/>
    </row>
    <row r="3673" spans="9:16" x14ac:dyDescent="0.25">
      <c r="I3673" s="14"/>
      <c r="J3673" s="14"/>
      <c r="K3673" s="14"/>
      <c r="L3673" s="14"/>
      <c r="M3673" s="14"/>
      <c r="N3673" s="14"/>
      <c r="O3673" s="14"/>
      <c r="P3673" s="14"/>
    </row>
    <row r="3674" spans="9:16" x14ac:dyDescent="0.25">
      <c r="I3674" s="14"/>
      <c r="J3674" s="14"/>
      <c r="K3674" s="14"/>
      <c r="L3674" s="14"/>
      <c r="M3674" s="14"/>
      <c r="N3674" s="14"/>
      <c r="O3674" s="14"/>
      <c r="P3674" s="14"/>
    </row>
    <row r="3675" spans="9:16" x14ac:dyDescent="0.25">
      <c r="I3675" s="14"/>
      <c r="J3675" s="14"/>
      <c r="K3675" s="14"/>
      <c r="L3675" s="14"/>
      <c r="M3675" s="14"/>
      <c r="N3675" s="14"/>
      <c r="O3675" s="14"/>
      <c r="P3675" s="14"/>
    </row>
    <row r="3676" spans="9:16" x14ac:dyDescent="0.25">
      <c r="I3676" s="14"/>
      <c r="J3676" s="14"/>
      <c r="K3676" s="14"/>
      <c r="L3676" s="14"/>
      <c r="M3676" s="14"/>
      <c r="N3676" s="14"/>
      <c r="O3676" s="14"/>
      <c r="P3676" s="14"/>
    </row>
    <row r="3677" spans="9:16" x14ac:dyDescent="0.25">
      <c r="I3677" s="14"/>
      <c r="J3677" s="14"/>
      <c r="K3677" s="14"/>
      <c r="L3677" s="14"/>
      <c r="M3677" s="14"/>
      <c r="N3677" s="14"/>
      <c r="O3677" s="14"/>
      <c r="P3677" s="14"/>
    </row>
    <row r="3678" spans="9:16" x14ac:dyDescent="0.25">
      <c r="I3678" s="14"/>
      <c r="J3678" s="14"/>
      <c r="K3678" s="14"/>
      <c r="L3678" s="14"/>
      <c r="M3678" s="14"/>
      <c r="N3678" s="14"/>
      <c r="O3678" s="14"/>
      <c r="P3678" s="14"/>
    </row>
    <row r="3679" spans="9:16" x14ac:dyDescent="0.25">
      <c r="I3679" s="14"/>
      <c r="J3679" s="14"/>
      <c r="K3679" s="14"/>
      <c r="L3679" s="14"/>
      <c r="M3679" s="14"/>
      <c r="N3679" s="14"/>
      <c r="O3679" s="14"/>
      <c r="P3679" s="14"/>
    </row>
    <row r="3680" spans="9:16" x14ac:dyDescent="0.25">
      <c r="I3680" s="14"/>
      <c r="J3680" s="14"/>
      <c r="K3680" s="14"/>
      <c r="L3680" s="14"/>
      <c r="M3680" s="14"/>
      <c r="N3680" s="14"/>
      <c r="O3680" s="14"/>
      <c r="P3680" s="14"/>
    </row>
    <row r="3681" spans="9:16" x14ac:dyDescent="0.25">
      <c r="I3681" s="14"/>
      <c r="J3681" s="14"/>
      <c r="K3681" s="14"/>
      <c r="L3681" s="14"/>
      <c r="M3681" s="14"/>
      <c r="N3681" s="14"/>
      <c r="O3681" s="14"/>
      <c r="P3681" s="14"/>
    </row>
    <row r="3682" spans="9:16" x14ac:dyDescent="0.25">
      <c r="I3682" s="14"/>
      <c r="J3682" s="14"/>
      <c r="K3682" s="14"/>
      <c r="L3682" s="14"/>
      <c r="M3682" s="14"/>
      <c r="N3682" s="14"/>
      <c r="O3682" s="14"/>
      <c r="P3682" s="14"/>
    </row>
    <row r="3683" spans="9:16" x14ac:dyDescent="0.25">
      <c r="I3683" s="14"/>
      <c r="J3683" s="14"/>
      <c r="K3683" s="14"/>
      <c r="L3683" s="14"/>
      <c r="M3683" s="14"/>
      <c r="N3683" s="14"/>
      <c r="O3683" s="14"/>
      <c r="P3683" s="14"/>
    </row>
    <row r="3684" spans="9:16" x14ac:dyDescent="0.25">
      <c r="I3684" s="14"/>
      <c r="J3684" s="14"/>
      <c r="K3684" s="14"/>
      <c r="L3684" s="14"/>
      <c r="M3684" s="14"/>
      <c r="N3684" s="14"/>
      <c r="O3684" s="14"/>
      <c r="P3684" s="14"/>
    </row>
    <row r="3685" spans="9:16" x14ac:dyDescent="0.25">
      <c r="I3685" s="14"/>
      <c r="J3685" s="14"/>
      <c r="K3685" s="14"/>
      <c r="L3685" s="14"/>
      <c r="M3685" s="14"/>
      <c r="N3685" s="14"/>
      <c r="O3685" s="14"/>
      <c r="P3685" s="14"/>
    </row>
    <row r="3686" spans="9:16" x14ac:dyDescent="0.25">
      <c r="I3686" s="14"/>
      <c r="J3686" s="14"/>
      <c r="K3686" s="14"/>
      <c r="L3686" s="14"/>
      <c r="M3686" s="14"/>
      <c r="N3686" s="14"/>
      <c r="O3686" s="14"/>
      <c r="P3686" s="14"/>
    </row>
    <row r="3687" spans="9:16" x14ac:dyDescent="0.25">
      <c r="I3687" s="14"/>
      <c r="J3687" s="14"/>
      <c r="K3687" s="14"/>
      <c r="L3687" s="14"/>
      <c r="M3687" s="14"/>
      <c r="N3687" s="14"/>
      <c r="O3687" s="14"/>
      <c r="P3687" s="14"/>
    </row>
    <row r="3688" spans="9:16" x14ac:dyDescent="0.25">
      <c r="I3688" s="14"/>
      <c r="J3688" s="14"/>
      <c r="K3688" s="14"/>
      <c r="L3688" s="14"/>
      <c r="M3688" s="14"/>
      <c r="N3688" s="14"/>
      <c r="O3688" s="14"/>
      <c r="P3688" s="14"/>
    </row>
    <row r="3689" spans="9:16" x14ac:dyDescent="0.25">
      <c r="I3689" s="14"/>
      <c r="J3689" s="14"/>
      <c r="K3689" s="14"/>
      <c r="L3689" s="14"/>
      <c r="M3689" s="14"/>
      <c r="N3689" s="14"/>
      <c r="O3689" s="14"/>
      <c r="P3689" s="14"/>
    </row>
    <row r="3690" spans="9:16" x14ac:dyDescent="0.25">
      <c r="I3690" s="14"/>
      <c r="J3690" s="14"/>
      <c r="K3690" s="14"/>
      <c r="L3690" s="14"/>
      <c r="M3690" s="14"/>
      <c r="N3690" s="14"/>
      <c r="O3690" s="14"/>
      <c r="P3690" s="14"/>
    </row>
    <row r="3691" spans="9:16" x14ac:dyDescent="0.25">
      <c r="I3691" s="14"/>
      <c r="J3691" s="14"/>
      <c r="K3691" s="14"/>
      <c r="L3691" s="14"/>
      <c r="M3691" s="14"/>
      <c r="N3691" s="14"/>
      <c r="O3691" s="14"/>
      <c r="P3691" s="14"/>
    </row>
    <row r="3692" spans="9:16" x14ac:dyDescent="0.25">
      <c r="I3692" s="14"/>
      <c r="J3692" s="14"/>
      <c r="K3692" s="14"/>
      <c r="L3692" s="14"/>
      <c r="M3692" s="14"/>
      <c r="N3692" s="14"/>
      <c r="O3692" s="14"/>
      <c r="P3692" s="14"/>
    </row>
    <row r="3693" spans="9:16" x14ac:dyDescent="0.25">
      <c r="I3693" s="14"/>
      <c r="J3693" s="14"/>
      <c r="K3693" s="14"/>
      <c r="L3693" s="14"/>
      <c r="M3693" s="14"/>
      <c r="N3693" s="14"/>
      <c r="O3693" s="14"/>
      <c r="P3693" s="14"/>
    </row>
    <row r="3694" spans="9:16" x14ac:dyDescent="0.25">
      <c r="I3694" s="14"/>
      <c r="J3694" s="14"/>
      <c r="K3694" s="14"/>
      <c r="L3694" s="14"/>
      <c r="M3694" s="14"/>
      <c r="N3694" s="14"/>
      <c r="O3694" s="14"/>
      <c r="P3694" s="14"/>
    </row>
    <row r="3695" spans="9:16" x14ac:dyDescent="0.25">
      <c r="I3695" s="14"/>
      <c r="J3695" s="14"/>
      <c r="K3695" s="14"/>
      <c r="L3695" s="14"/>
      <c r="M3695" s="14"/>
      <c r="N3695" s="14"/>
      <c r="O3695" s="14"/>
      <c r="P3695" s="14"/>
    </row>
    <row r="3696" spans="9:16" x14ac:dyDescent="0.25">
      <c r="I3696" s="14"/>
      <c r="J3696" s="14"/>
      <c r="K3696" s="14"/>
      <c r="L3696" s="14"/>
      <c r="M3696" s="14"/>
      <c r="N3696" s="14"/>
      <c r="O3696" s="14"/>
      <c r="P3696" s="14"/>
    </row>
    <row r="3697" spans="9:16" x14ac:dyDescent="0.25">
      <c r="I3697" s="14"/>
      <c r="J3697" s="14"/>
      <c r="K3697" s="14"/>
      <c r="L3697" s="14"/>
      <c r="M3697" s="14"/>
      <c r="N3697" s="14"/>
      <c r="O3697" s="14"/>
      <c r="P3697" s="14"/>
    </row>
    <row r="3698" spans="9:16" x14ac:dyDescent="0.25">
      <c r="I3698" s="14"/>
      <c r="J3698" s="14"/>
      <c r="K3698" s="14"/>
      <c r="L3698" s="14"/>
      <c r="M3698" s="14"/>
      <c r="N3698" s="14"/>
      <c r="O3698" s="14"/>
      <c r="P3698" s="14"/>
    </row>
    <row r="3699" spans="9:16" x14ac:dyDescent="0.25">
      <c r="I3699" s="14"/>
      <c r="J3699" s="14"/>
      <c r="K3699" s="14"/>
      <c r="L3699" s="14"/>
      <c r="M3699" s="14"/>
      <c r="N3699" s="14"/>
      <c r="O3699" s="14"/>
      <c r="P3699" s="14"/>
    </row>
    <row r="3700" spans="9:16" x14ac:dyDescent="0.25">
      <c r="I3700" s="14"/>
      <c r="J3700" s="14"/>
      <c r="K3700" s="14"/>
      <c r="L3700" s="14"/>
      <c r="M3700" s="14"/>
      <c r="N3700" s="14"/>
      <c r="O3700" s="14"/>
      <c r="P3700" s="14"/>
    </row>
    <row r="3701" spans="9:16" x14ac:dyDescent="0.25">
      <c r="I3701" s="14"/>
      <c r="J3701" s="14"/>
      <c r="K3701" s="14"/>
      <c r="L3701" s="14"/>
      <c r="M3701" s="14"/>
      <c r="N3701" s="14"/>
      <c r="O3701" s="14"/>
      <c r="P3701" s="14"/>
    </row>
    <row r="3702" spans="9:16" x14ac:dyDescent="0.25">
      <c r="I3702" s="14"/>
      <c r="J3702" s="14"/>
      <c r="K3702" s="14"/>
      <c r="L3702" s="14"/>
      <c r="M3702" s="14"/>
      <c r="N3702" s="14"/>
      <c r="O3702" s="14"/>
      <c r="P3702" s="14"/>
    </row>
    <row r="3703" spans="9:16" x14ac:dyDescent="0.25">
      <c r="I3703" s="14"/>
      <c r="J3703" s="14"/>
      <c r="K3703" s="14"/>
      <c r="L3703" s="14"/>
      <c r="M3703" s="14"/>
      <c r="N3703" s="14"/>
      <c r="O3703" s="14"/>
      <c r="P3703" s="14"/>
    </row>
    <row r="3704" spans="9:16" x14ac:dyDescent="0.25">
      <c r="I3704" s="14"/>
      <c r="J3704" s="14"/>
      <c r="K3704" s="14"/>
      <c r="L3704" s="14"/>
      <c r="M3704" s="14"/>
      <c r="N3704" s="14"/>
      <c r="O3704" s="14"/>
      <c r="P3704" s="14"/>
    </row>
    <row r="3705" spans="9:16" x14ac:dyDescent="0.25">
      <c r="I3705" s="14"/>
      <c r="J3705" s="14"/>
      <c r="K3705" s="14"/>
      <c r="L3705" s="14"/>
      <c r="M3705" s="14"/>
      <c r="N3705" s="14"/>
      <c r="O3705" s="14"/>
      <c r="P3705" s="14"/>
    </row>
    <row r="3706" spans="9:16" x14ac:dyDescent="0.25">
      <c r="I3706" s="14"/>
      <c r="J3706" s="14"/>
      <c r="K3706" s="14"/>
      <c r="L3706" s="14"/>
      <c r="M3706" s="14"/>
      <c r="N3706" s="14"/>
      <c r="O3706" s="14"/>
      <c r="P3706" s="14"/>
    </row>
    <row r="3707" spans="9:16" x14ac:dyDescent="0.25">
      <c r="I3707" s="14"/>
      <c r="J3707" s="14"/>
      <c r="K3707" s="14"/>
      <c r="L3707" s="14"/>
      <c r="M3707" s="14"/>
      <c r="N3707" s="14"/>
      <c r="O3707" s="14"/>
      <c r="P3707" s="14"/>
    </row>
    <row r="3708" spans="9:16" x14ac:dyDescent="0.25">
      <c r="I3708" s="14"/>
      <c r="J3708" s="14"/>
      <c r="K3708" s="14"/>
      <c r="L3708" s="14"/>
      <c r="M3708" s="14"/>
      <c r="N3708" s="14"/>
      <c r="O3708" s="14"/>
      <c r="P3708" s="14"/>
    </row>
    <row r="3709" spans="9:16" x14ac:dyDescent="0.25">
      <c r="I3709" s="14"/>
      <c r="J3709" s="14"/>
      <c r="K3709" s="14"/>
      <c r="L3709" s="14"/>
      <c r="M3709" s="14"/>
      <c r="N3709" s="14"/>
      <c r="O3709" s="14"/>
      <c r="P3709" s="14"/>
    </row>
    <row r="3710" spans="9:16" x14ac:dyDescent="0.25">
      <c r="I3710" s="14"/>
      <c r="J3710" s="14"/>
      <c r="K3710" s="14"/>
      <c r="L3710" s="14"/>
      <c r="M3710" s="14"/>
      <c r="N3710" s="14"/>
      <c r="O3710" s="14"/>
      <c r="P3710" s="14"/>
    </row>
    <row r="3711" spans="9:16" x14ac:dyDescent="0.25">
      <c r="I3711" s="14"/>
      <c r="J3711" s="14"/>
      <c r="K3711" s="14"/>
      <c r="L3711" s="14"/>
      <c r="M3711" s="14"/>
      <c r="N3711" s="14"/>
      <c r="O3711" s="14"/>
      <c r="P3711" s="14"/>
    </row>
    <row r="3712" spans="9:16" x14ac:dyDescent="0.25">
      <c r="I3712" s="14"/>
      <c r="J3712" s="14"/>
      <c r="K3712" s="14"/>
      <c r="L3712" s="14"/>
      <c r="M3712" s="14"/>
      <c r="N3712" s="14"/>
      <c r="O3712" s="14"/>
      <c r="P3712" s="14"/>
    </row>
    <row r="3713" spans="9:16" x14ac:dyDescent="0.25">
      <c r="I3713" s="14"/>
      <c r="J3713" s="14"/>
      <c r="K3713" s="14"/>
      <c r="L3713" s="14"/>
      <c r="M3713" s="14"/>
      <c r="N3713" s="14"/>
      <c r="O3713" s="14"/>
      <c r="P3713" s="14"/>
    </row>
    <row r="3714" spans="9:16" x14ac:dyDescent="0.25">
      <c r="I3714" s="14"/>
      <c r="J3714" s="14"/>
      <c r="K3714" s="14"/>
      <c r="L3714" s="14"/>
      <c r="M3714" s="14"/>
      <c r="N3714" s="14"/>
      <c r="O3714" s="14"/>
      <c r="P3714" s="14"/>
    </row>
    <row r="3715" spans="9:16" x14ac:dyDescent="0.25">
      <c r="I3715" s="14"/>
      <c r="J3715" s="14"/>
      <c r="K3715" s="14"/>
      <c r="L3715" s="14"/>
      <c r="M3715" s="14"/>
      <c r="N3715" s="14"/>
      <c r="O3715" s="14"/>
      <c r="P3715" s="14"/>
    </row>
    <row r="3716" spans="9:16" x14ac:dyDescent="0.25">
      <c r="I3716" s="14"/>
      <c r="J3716" s="14"/>
      <c r="K3716" s="14"/>
      <c r="L3716" s="14"/>
      <c r="M3716" s="14"/>
      <c r="N3716" s="14"/>
      <c r="O3716" s="14"/>
      <c r="P3716" s="14"/>
    </row>
    <row r="3717" spans="9:16" x14ac:dyDescent="0.25">
      <c r="I3717" s="14"/>
      <c r="J3717" s="14"/>
      <c r="K3717" s="14"/>
      <c r="L3717" s="14"/>
      <c r="M3717" s="14"/>
      <c r="N3717" s="14"/>
      <c r="O3717" s="14"/>
      <c r="P3717" s="14"/>
    </row>
    <row r="3718" spans="9:16" x14ac:dyDescent="0.25">
      <c r="I3718" s="14"/>
      <c r="J3718" s="14"/>
      <c r="K3718" s="14"/>
      <c r="L3718" s="14"/>
      <c r="M3718" s="14"/>
      <c r="N3718" s="14"/>
      <c r="O3718" s="14"/>
      <c r="P3718" s="14"/>
    </row>
    <row r="3719" spans="9:16" x14ac:dyDescent="0.25">
      <c r="I3719" s="14"/>
      <c r="J3719" s="14"/>
      <c r="K3719" s="14"/>
      <c r="L3719" s="14"/>
      <c r="M3719" s="14"/>
      <c r="N3719" s="14"/>
      <c r="O3719" s="14"/>
      <c r="P3719" s="14"/>
    </row>
    <row r="3720" spans="9:16" x14ac:dyDescent="0.25">
      <c r="I3720" s="14"/>
      <c r="J3720" s="14"/>
      <c r="K3720" s="14"/>
      <c r="L3720" s="14"/>
      <c r="M3720" s="14"/>
      <c r="N3720" s="14"/>
      <c r="O3720" s="14"/>
      <c r="P3720" s="14"/>
    </row>
    <row r="3721" spans="9:16" x14ac:dyDescent="0.25">
      <c r="I3721" s="14"/>
      <c r="J3721" s="14"/>
      <c r="K3721" s="14"/>
      <c r="L3721" s="14"/>
      <c r="M3721" s="14"/>
      <c r="N3721" s="14"/>
      <c r="O3721" s="14"/>
      <c r="P3721" s="14"/>
    </row>
    <row r="3722" spans="9:16" x14ac:dyDescent="0.25">
      <c r="I3722" s="14"/>
      <c r="J3722" s="14"/>
      <c r="K3722" s="14"/>
      <c r="L3722" s="14"/>
      <c r="M3722" s="14"/>
      <c r="N3722" s="14"/>
      <c r="O3722" s="14"/>
      <c r="P3722" s="14"/>
    </row>
    <row r="3723" spans="9:16" x14ac:dyDescent="0.25">
      <c r="I3723" s="14"/>
      <c r="J3723" s="14"/>
      <c r="K3723" s="14"/>
      <c r="L3723" s="14"/>
      <c r="M3723" s="14"/>
      <c r="N3723" s="14"/>
      <c r="O3723" s="14"/>
      <c r="P3723" s="14"/>
    </row>
    <row r="3724" spans="9:16" x14ac:dyDescent="0.25">
      <c r="I3724" s="14"/>
      <c r="J3724" s="14"/>
      <c r="K3724" s="14"/>
      <c r="L3724" s="14"/>
      <c r="M3724" s="14"/>
      <c r="N3724" s="14"/>
      <c r="O3724" s="14"/>
      <c r="P3724" s="14"/>
    </row>
    <row r="3725" spans="9:16" x14ac:dyDescent="0.25">
      <c r="I3725" s="14"/>
      <c r="J3725" s="14"/>
      <c r="K3725" s="14"/>
      <c r="L3725" s="14"/>
      <c r="M3725" s="14"/>
      <c r="N3725" s="14"/>
      <c r="O3725" s="14"/>
      <c r="P3725" s="14"/>
    </row>
    <row r="3726" spans="9:16" x14ac:dyDescent="0.25">
      <c r="I3726" s="14"/>
      <c r="J3726" s="14"/>
      <c r="K3726" s="14"/>
      <c r="L3726" s="14"/>
      <c r="M3726" s="14"/>
      <c r="N3726" s="14"/>
      <c r="O3726" s="14"/>
      <c r="P3726" s="14"/>
    </row>
    <row r="3727" spans="9:16" x14ac:dyDescent="0.25">
      <c r="I3727" s="14"/>
      <c r="J3727" s="14"/>
      <c r="K3727" s="14"/>
      <c r="L3727" s="14"/>
      <c r="M3727" s="14"/>
      <c r="N3727" s="14"/>
      <c r="O3727" s="14"/>
      <c r="P3727" s="14"/>
    </row>
    <row r="3728" spans="9:16" x14ac:dyDescent="0.25">
      <c r="I3728" s="14"/>
      <c r="J3728" s="14"/>
      <c r="K3728" s="14"/>
      <c r="L3728" s="14"/>
      <c r="M3728" s="14"/>
      <c r="N3728" s="14"/>
      <c r="O3728" s="14"/>
      <c r="P3728" s="14"/>
    </row>
    <row r="3729" spans="9:16" x14ac:dyDescent="0.25">
      <c r="I3729" s="14"/>
      <c r="J3729" s="14"/>
      <c r="K3729" s="14"/>
      <c r="L3729" s="14"/>
      <c r="M3729" s="14"/>
      <c r="N3729" s="14"/>
      <c r="O3729" s="14"/>
      <c r="P3729" s="14"/>
    </row>
    <row r="3730" spans="9:16" x14ac:dyDescent="0.25">
      <c r="I3730" s="14"/>
      <c r="J3730" s="14"/>
      <c r="K3730" s="14"/>
      <c r="L3730" s="14"/>
      <c r="M3730" s="14"/>
      <c r="N3730" s="14"/>
      <c r="O3730" s="14"/>
      <c r="P3730" s="14"/>
    </row>
    <row r="3731" spans="9:16" x14ac:dyDescent="0.25">
      <c r="I3731" s="14"/>
      <c r="J3731" s="14"/>
      <c r="K3731" s="14"/>
      <c r="L3731" s="14"/>
      <c r="M3731" s="14"/>
      <c r="N3731" s="14"/>
      <c r="O3731" s="14"/>
      <c r="P3731" s="14"/>
    </row>
    <row r="3732" spans="9:16" x14ac:dyDescent="0.25">
      <c r="I3732" s="14"/>
      <c r="J3732" s="14"/>
      <c r="K3732" s="14"/>
      <c r="L3732" s="14"/>
      <c r="M3732" s="14"/>
      <c r="N3732" s="14"/>
      <c r="O3732" s="14"/>
      <c r="P3732" s="14"/>
    </row>
    <row r="3733" spans="9:16" x14ac:dyDescent="0.25">
      <c r="I3733" s="14"/>
      <c r="J3733" s="14"/>
      <c r="K3733" s="14"/>
      <c r="L3733" s="14"/>
      <c r="M3733" s="14"/>
      <c r="N3733" s="14"/>
      <c r="O3733" s="14"/>
      <c r="P3733" s="14"/>
    </row>
    <row r="3734" spans="9:16" x14ac:dyDescent="0.25">
      <c r="I3734" s="14"/>
      <c r="J3734" s="14"/>
      <c r="K3734" s="14"/>
      <c r="L3734" s="14"/>
      <c r="M3734" s="14"/>
      <c r="N3734" s="14"/>
      <c r="O3734" s="14"/>
      <c r="P3734" s="14"/>
    </row>
    <row r="3735" spans="9:16" x14ac:dyDescent="0.25">
      <c r="I3735" s="14"/>
      <c r="J3735" s="14"/>
      <c r="K3735" s="14"/>
      <c r="L3735" s="14"/>
      <c r="M3735" s="14"/>
      <c r="N3735" s="14"/>
      <c r="O3735" s="14"/>
      <c r="P3735" s="14"/>
    </row>
    <row r="3736" spans="9:16" x14ac:dyDescent="0.25">
      <c r="I3736" s="14"/>
      <c r="J3736" s="14"/>
      <c r="K3736" s="14"/>
      <c r="L3736" s="14"/>
      <c r="M3736" s="14"/>
      <c r="N3736" s="14"/>
      <c r="O3736" s="14"/>
      <c r="P3736" s="14"/>
    </row>
    <row r="3737" spans="9:16" x14ac:dyDescent="0.25">
      <c r="I3737" s="14"/>
      <c r="J3737" s="14"/>
      <c r="K3737" s="14"/>
      <c r="L3737" s="14"/>
      <c r="M3737" s="14"/>
      <c r="N3737" s="14"/>
      <c r="O3737" s="14"/>
      <c r="P3737" s="14"/>
    </row>
    <row r="3738" spans="9:16" x14ac:dyDescent="0.25">
      <c r="I3738" s="14"/>
      <c r="J3738" s="14"/>
      <c r="K3738" s="14"/>
      <c r="L3738" s="14"/>
      <c r="M3738" s="14"/>
      <c r="N3738" s="14"/>
      <c r="O3738" s="14"/>
      <c r="P3738" s="14"/>
    </row>
    <row r="3739" spans="9:16" x14ac:dyDescent="0.25">
      <c r="I3739" s="14"/>
      <c r="J3739" s="14"/>
      <c r="K3739" s="14"/>
      <c r="L3739" s="14"/>
      <c r="M3739" s="14"/>
      <c r="N3739" s="14"/>
      <c r="O3739" s="14"/>
      <c r="P3739" s="14"/>
    </row>
    <row r="3740" spans="9:16" x14ac:dyDescent="0.25">
      <c r="I3740" s="14"/>
      <c r="J3740" s="14"/>
      <c r="K3740" s="14"/>
      <c r="L3740" s="14"/>
      <c r="M3740" s="14"/>
      <c r="N3740" s="14"/>
      <c r="O3740" s="14"/>
      <c r="P3740" s="14"/>
    </row>
    <row r="3741" spans="9:16" x14ac:dyDescent="0.25">
      <c r="I3741" s="14"/>
      <c r="J3741" s="14"/>
      <c r="K3741" s="14"/>
      <c r="L3741" s="14"/>
      <c r="M3741" s="14"/>
      <c r="N3741" s="14"/>
      <c r="O3741" s="14"/>
      <c r="P3741" s="14"/>
    </row>
    <row r="3742" spans="9:16" x14ac:dyDescent="0.25">
      <c r="I3742" s="14"/>
      <c r="J3742" s="14"/>
      <c r="K3742" s="14"/>
      <c r="L3742" s="14"/>
      <c r="M3742" s="14"/>
      <c r="N3742" s="14"/>
      <c r="O3742" s="14"/>
      <c r="P3742" s="14"/>
    </row>
    <row r="3743" spans="9:16" x14ac:dyDescent="0.25">
      <c r="I3743" s="14"/>
      <c r="J3743" s="14"/>
      <c r="K3743" s="14"/>
      <c r="L3743" s="14"/>
      <c r="M3743" s="14"/>
      <c r="N3743" s="14"/>
      <c r="O3743" s="14"/>
      <c r="P3743" s="14"/>
    </row>
    <row r="3744" spans="9:16" x14ac:dyDescent="0.25">
      <c r="I3744" s="14"/>
      <c r="J3744" s="14"/>
      <c r="K3744" s="14"/>
      <c r="L3744" s="14"/>
      <c r="M3744" s="14"/>
      <c r="N3744" s="14"/>
      <c r="O3744" s="14"/>
      <c r="P3744" s="14"/>
    </row>
    <row r="3745" spans="9:16" x14ac:dyDescent="0.25">
      <c r="I3745" s="14"/>
      <c r="J3745" s="14"/>
      <c r="K3745" s="14"/>
      <c r="L3745" s="14"/>
      <c r="M3745" s="14"/>
      <c r="N3745" s="14"/>
      <c r="O3745" s="14"/>
      <c r="P3745" s="14"/>
    </row>
    <row r="3746" spans="9:16" x14ac:dyDescent="0.25">
      <c r="I3746" s="14"/>
      <c r="J3746" s="14"/>
      <c r="K3746" s="14"/>
      <c r="L3746" s="14"/>
      <c r="M3746" s="14"/>
      <c r="N3746" s="14"/>
      <c r="O3746" s="14"/>
      <c r="P3746" s="14"/>
    </row>
    <row r="3747" spans="9:16" x14ac:dyDescent="0.25">
      <c r="I3747" s="14"/>
      <c r="J3747" s="14"/>
      <c r="K3747" s="14"/>
      <c r="L3747" s="14"/>
      <c r="M3747" s="14"/>
      <c r="N3747" s="14"/>
      <c r="O3747" s="14"/>
      <c r="P3747" s="14"/>
    </row>
    <row r="3748" spans="9:16" x14ac:dyDescent="0.25">
      <c r="I3748" s="14"/>
      <c r="J3748" s="14"/>
      <c r="K3748" s="14"/>
      <c r="L3748" s="14"/>
      <c r="M3748" s="14"/>
      <c r="N3748" s="14"/>
      <c r="O3748" s="14"/>
      <c r="P3748" s="14"/>
    </row>
    <row r="3749" spans="9:16" x14ac:dyDescent="0.25">
      <c r="I3749" s="14"/>
      <c r="J3749" s="14"/>
      <c r="K3749" s="14"/>
      <c r="L3749" s="14"/>
      <c r="M3749" s="14"/>
      <c r="N3749" s="14"/>
      <c r="O3749" s="14"/>
      <c r="P3749" s="14"/>
    </row>
    <row r="3750" spans="9:16" x14ac:dyDescent="0.25">
      <c r="I3750" s="14"/>
      <c r="J3750" s="14"/>
      <c r="K3750" s="14"/>
      <c r="L3750" s="14"/>
      <c r="M3750" s="14"/>
      <c r="N3750" s="14"/>
      <c r="O3750" s="14"/>
      <c r="P3750" s="14"/>
    </row>
    <row r="3751" spans="9:16" x14ac:dyDescent="0.25">
      <c r="I3751" s="14"/>
      <c r="J3751" s="14"/>
      <c r="K3751" s="14"/>
      <c r="L3751" s="14"/>
      <c r="M3751" s="14"/>
      <c r="N3751" s="14"/>
      <c r="O3751" s="14"/>
      <c r="P3751" s="14"/>
    </row>
    <row r="3752" spans="9:16" x14ac:dyDescent="0.25">
      <c r="I3752" s="14"/>
      <c r="J3752" s="14"/>
      <c r="K3752" s="14"/>
      <c r="L3752" s="14"/>
      <c r="M3752" s="14"/>
      <c r="N3752" s="14"/>
      <c r="O3752" s="14"/>
      <c r="P3752" s="14"/>
    </row>
    <row r="3753" spans="9:16" x14ac:dyDescent="0.25">
      <c r="I3753" s="14"/>
      <c r="J3753" s="14"/>
      <c r="K3753" s="14"/>
      <c r="L3753" s="14"/>
      <c r="M3753" s="14"/>
      <c r="N3753" s="14"/>
      <c r="O3753" s="14"/>
      <c r="P3753" s="14"/>
    </row>
    <row r="3754" spans="9:16" x14ac:dyDescent="0.25">
      <c r="I3754" s="14"/>
      <c r="J3754" s="14"/>
      <c r="K3754" s="14"/>
      <c r="L3754" s="14"/>
      <c r="M3754" s="14"/>
      <c r="N3754" s="14"/>
      <c r="O3754" s="14"/>
      <c r="P3754" s="14"/>
    </row>
    <row r="3755" spans="9:16" x14ac:dyDescent="0.25">
      <c r="I3755" s="14"/>
      <c r="J3755" s="14"/>
      <c r="K3755" s="14"/>
      <c r="L3755" s="14"/>
      <c r="M3755" s="14"/>
      <c r="N3755" s="14"/>
      <c r="O3755" s="14"/>
      <c r="P3755" s="14"/>
    </row>
    <row r="3756" spans="9:16" x14ac:dyDescent="0.25">
      <c r="I3756" s="14"/>
      <c r="J3756" s="14"/>
      <c r="K3756" s="14"/>
      <c r="L3756" s="14"/>
      <c r="M3756" s="14"/>
      <c r="N3756" s="14"/>
      <c r="O3756" s="14"/>
      <c r="P3756" s="14"/>
    </row>
    <row r="3757" spans="9:16" x14ac:dyDescent="0.25">
      <c r="I3757" s="14"/>
      <c r="J3757" s="14"/>
      <c r="K3757" s="14"/>
      <c r="L3757" s="14"/>
      <c r="M3757" s="14"/>
      <c r="N3757" s="14"/>
      <c r="O3757" s="14"/>
      <c r="P3757" s="14"/>
    </row>
    <row r="3758" spans="9:16" x14ac:dyDescent="0.25">
      <c r="I3758" s="14"/>
      <c r="J3758" s="14"/>
      <c r="K3758" s="14"/>
      <c r="L3758" s="14"/>
      <c r="M3758" s="14"/>
      <c r="N3758" s="14"/>
      <c r="O3758" s="14"/>
      <c r="P3758" s="14"/>
    </row>
    <row r="3759" spans="9:16" x14ac:dyDescent="0.25">
      <c r="I3759" s="14"/>
      <c r="J3759" s="14"/>
      <c r="K3759" s="14"/>
      <c r="L3759" s="14"/>
      <c r="M3759" s="14"/>
      <c r="N3759" s="14"/>
      <c r="O3759" s="14"/>
      <c r="P3759" s="14"/>
    </row>
    <row r="3760" spans="9:16" x14ac:dyDescent="0.25">
      <c r="I3760" s="14"/>
      <c r="J3760" s="14"/>
      <c r="K3760" s="14"/>
      <c r="L3760" s="14"/>
      <c r="M3760" s="14"/>
      <c r="N3760" s="14"/>
      <c r="O3760" s="14"/>
      <c r="P3760" s="14"/>
    </row>
    <row r="3761" spans="9:16" x14ac:dyDescent="0.25">
      <c r="I3761" s="14"/>
      <c r="J3761" s="14"/>
      <c r="K3761" s="14"/>
      <c r="L3761" s="14"/>
      <c r="M3761" s="14"/>
      <c r="N3761" s="14"/>
      <c r="O3761" s="14"/>
      <c r="P3761" s="14"/>
    </row>
    <row r="3762" spans="9:16" x14ac:dyDescent="0.25">
      <c r="I3762" s="14"/>
      <c r="J3762" s="14"/>
      <c r="K3762" s="14"/>
      <c r="L3762" s="14"/>
      <c r="M3762" s="14"/>
      <c r="N3762" s="14"/>
      <c r="O3762" s="14"/>
      <c r="P3762" s="14"/>
    </row>
    <row r="3763" spans="9:16" x14ac:dyDescent="0.25">
      <c r="I3763" s="14"/>
      <c r="J3763" s="14"/>
      <c r="K3763" s="14"/>
      <c r="L3763" s="14"/>
      <c r="M3763" s="14"/>
      <c r="N3763" s="14"/>
      <c r="O3763" s="14"/>
      <c r="P3763" s="14"/>
    </row>
    <row r="3764" spans="9:16" x14ac:dyDescent="0.25">
      <c r="I3764" s="14"/>
      <c r="J3764" s="14"/>
      <c r="K3764" s="14"/>
      <c r="L3764" s="14"/>
      <c r="M3764" s="14"/>
      <c r="N3764" s="14"/>
      <c r="O3764" s="14"/>
      <c r="P3764" s="14"/>
    </row>
    <row r="3765" spans="9:16" x14ac:dyDescent="0.25">
      <c r="I3765" s="14"/>
      <c r="J3765" s="14"/>
      <c r="K3765" s="14"/>
      <c r="L3765" s="14"/>
      <c r="M3765" s="14"/>
      <c r="N3765" s="14"/>
      <c r="O3765" s="14"/>
      <c r="P3765" s="14"/>
    </row>
    <row r="3766" spans="9:16" x14ac:dyDescent="0.25">
      <c r="I3766" s="14"/>
      <c r="J3766" s="14"/>
      <c r="K3766" s="14"/>
      <c r="L3766" s="14"/>
      <c r="M3766" s="14"/>
      <c r="N3766" s="14"/>
      <c r="O3766" s="14"/>
      <c r="P3766" s="14"/>
    </row>
    <row r="3767" spans="9:16" x14ac:dyDescent="0.25">
      <c r="I3767" s="14"/>
      <c r="J3767" s="14"/>
      <c r="K3767" s="14"/>
      <c r="L3767" s="14"/>
      <c r="M3767" s="14"/>
      <c r="N3767" s="14"/>
      <c r="O3767" s="14"/>
      <c r="P3767" s="14"/>
    </row>
    <row r="3768" spans="9:16" x14ac:dyDescent="0.25">
      <c r="I3768" s="14"/>
      <c r="J3768" s="14"/>
      <c r="K3768" s="14"/>
      <c r="L3768" s="14"/>
      <c r="M3768" s="14"/>
      <c r="N3768" s="14"/>
      <c r="O3768" s="14"/>
      <c r="P3768" s="14"/>
    </row>
    <row r="3769" spans="9:16" x14ac:dyDescent="0.25">
      <c r="I3769" s="14"/>
      <c r="J3769" s="14"/>
      <c r="K3769" s="14"/>
      <c r="L3769" s="14"/>
      <c r="M3769" s="14"/>
      <c r="N3769" s="14"/>
      <c r="O3769" s="14"/>
      <c r="P3769" s="14"/>
    </row>
    <row r="3770" spans="9:16" x14ac:dyDescent="0.25">
      <c r="I3770" s="14"/>
      <c r="J3770" s="14"/>
      <c r="K3770" s="14"/>
      <c r="L3770" s="14"/>
      <c r="M3770" s="14"/>
      <c r="N3770" s="14"/>
      <c r="O3770" s="14"/>
      <c r="P3770" s="14"/>
    </row>
    <row r="3771" spans="9:16" x14ac:dyDescent="0.25">
      <c r="I3771" s="14"/>
      <c r="J3771" s="14"/>
      <c r="K3771" s="14"/>
      <c r="L3771" s="14"/>
      <c r="M3771" s="14"/>
      <c r="N3771" s="14"/>
      <c r="O3771" s="14"/>
      <c r="P3771" s="14"/>
    </row>
    <row r="3772" spans="9:16" x14ac:dyDescent="0.25">
      <c r="I3772" s="14"/>
      <c r="J3772" s="14"/>
      <c r="K3772" s="14"/>
      <c r="L3772" s="14"/>
      <c r="M3772" s="14"/>
      <c r="N3772" s="14"/>
      <c r="O3772" s="14"/>
      <c r="P3772" s="14"/>
    </row>
    <row r="3773" spans="9:16" x14ac:dyDescent="0.25">
      <c r="I3773" s="14"/>
      <c r="J3773" s="14"/>
      <c r="K3773" s="14"/>
      <c r="L3773" s="14"/>
      <c r="M3773" s="14"/>
      <c r="N3773" s="14"/>
      <c r="O3773" s="14"/>
      <c r="P3773" s="14"/>
    </row>
    <row r="3774" spans="9:16" x14ac:dyDescent="0.25">
      <c r="I3774" s="14"/>
      <c r="J3774" s="14"/>
      <c r="K3774" s="14"/>
      <c r="L3774" s="14"/>
      <c r="M3774" s="14"/>
      <c r="N3774" s="14"/>
      <c r="O3774" s="14"/>
      <c r="P3774" s="14"/>
    </row>
    <row r="3775" spans="9:16" x14ac:dyDescent="0.25">
      <c r="I3775" s="14"/>
      <c r="J3775" s="14"/>
      <c r="K3775" s="14"/>
      <c r="L3775" s="14"/>
      <c r="M3775" s="14"/>
      <c r="N3775" s="14"/>
      <c r="O3775" s="14"/>
      <c r="P3775" s="14"/>
    </row>
    <row r="3776" spans="9:16" x14ac:dyDescent="0.25">
      <c r="I3776" s="14"/>
      <c r="J3776" s="14"/>
      <c r="K3776" s="14"/>
      <c r="L3776" s="14"/>
      <c r="M3776" s="14"/>
      <c r="N3776" s="14"/>
      <c r="O3776" s="14"/>
      <c r="P3776" s="14"/>
    </row>
    <row r="3777" spans="9:16" x14ac:dyDescent="0.25">
      <c r="I3777" s="14"/>
      <c r="J3777" s="14"/>
      <c r="K3777" s="14"/>
      <c r="L3777" s="14"/>
      <c r="M3777" s="14"/>
      <c r="N3777" s="14"/>
      <c r="O3777" s="14"/>
      <c r="P3777" s="14"/>
    </row>
    <row r="3778" spans="9:16" x14ac:dyDescent="0.25">
      <c r="I3778" s="14"/>
      <c r="J3778" s="14"/>
      <c r="K3778" s="14"/>
      <c r="L3778" s="14"/>
      <c r="M3778" s="14"/>
      <c r="N3778" s="14"/>
      <c r="O3778" s="14"/>
      <c r="P3778" s="14"/>
    </row>
    <row r="3779" spans="9:16" x14ac:dyDescent="0.25">
      <c r="I3779" s="14"/>
      <c r="J3779" s="14"/>
      <c r="K3779" s="14"/>
      <c r="L3779" s="14"/>
      <c r="M3779" s="14"/>
      <c r="N3779" s="14"/>
      <c r="O3779" s="14"/>
      <c r="P3779" s="14"/>
    </row>
    <row r="3780" spans="9:16" x14ac:dyDescent="0.25">
      <c r="I3780" s="14"/>
      <c r="J3780" s="14"/>
      <c r="K3780" s="14"/>
      <c r="L3780" s="14"/>
      <c r="M3780" s="14"/>
      <c r="N3780" s="14"/>
      <c r="O3780" s="14"/>
      <c r="P3780" s="14"/>
    </row>
    <row r="3781" spans="9:16" x14ac:dyDescent="0.25">
      <c r="I3781" s="14"/>
      <c r="J3781" s="14"/>
      <c r="K3781" s="14"/>
      <c r="L3781" s="14"/>
      <c r="M3781" s="14"/>
      <c r="N3781" s="14"/>
      <c r="O3781" s="14"/>
      <c r="P3781" s="14"/>
    </row>
    <row r="3782" spans="9:16" x14ac:dyDescent="0.25">
      <c r="I3782" s="14"/>
      <c r="J3782" s="14"/>
      <c r="K3782" s="14"/>
      <c r="L3782" s="14"/>
      <c r="M3782" s="14"/>
      <c r="N3782" s="14"/>
      <c r="O3782" s="14"/>
      <c r="P3782" s="14"/>
    </row>
    <row r="3783" spans="9:16" x14ac:dyDescent="0.25">
      <c r="I3783" s="14"/>
      <c r="J3783" s="14"/>
      <c r="K3783" s="14"/>
      <c r="L3783" s="14"/>
      <c r="M3783" s="14"/>
      <c r="N3783" s="14"/>
      <c r="O3783" s="14"/>
      <c r="P3783" s="14"/>
    </row>
    <row r="3784" spans="9:16" x14ac:dyDescent="0.25">
      <c r="I3784" s="14"/>
      <c r="J3784" s="14"/>
      <c r="K3784" s="14"/>
      <c r="L3784" s="14"/>
      <c r="M3784" s="14"/>
      <c r="N3784" s="14"/>
      <c r="O3784" s="14"/>
      <c r="P3784" s="14"/>
    </row>
    <row r="3785" spans="9:16" x14ac:dyDescent="0.25">
      <c r="I3785" s="14"/>
      <c r="J3785" s="14"/>
      <c r="K3785" s="14"/>
      <c r="L3785" s="14"/>
      <c r="M3785" s="14"/>
      <c r="N3785" s="14"/>
      <c r="O3785" s="14"/>
      <c r="P3785" s="14"/>
    </row>
    <row r="3786" spans="9:16" x14ac:dyDescent="0.25">
      <c r="I3786" s="14"/>
      <c r="J3786" s="14"/>
      <c r="K3786" s="14"/>
      <c r="L3786" s="14"/>
      <c r="M3786" s="14"/>
      <c r="N3786" s="14"/>
      <c r="O3786" s="14"/>
      <c r="P3786" s="14"/>
    </row>
    <row r="3787" spans="9:16" x14ac:dyDescent="0.25">
      <c r="I3787" s="14"/>
      <c r="J3787" s="14"/>
      <c r="K3787" s="14"/>
      <c r="L3787" s="14"/>
      <c r="M3787" s="14"/>
      <c r="N3787" s="14"/>
      <c r="O3787" s="14"/>
      <c r="P3787" s="14"/>
    </row>
    <row r="3788" spans="9:16" x14ac:dyDescent="0.25">
      <c r="I3788" s="14"/>
      <c r="J3788" s="14"/>
      <c r="K3788" s="14"/>
      <c r="L3788" s="14"/>
      <c r="M3788" s="14"/>
      <c r="N3788" s="14"/>
      <c r="O3788" s="14"/>
      <c r="P3788" s="14"/>
    </row>
    <row r="3789" spans="9:16" x14ac:dyDescent="0.25">
      <c r="I3789" s="14"/>
      <c r="J3789" s="14"/>
      <c r="K3789" s="14"/>
      <c r="L3789" s="14"/>
      <c r="M3789" s="14"/>
      <c r="N3789" s="14"/>
      <c r="O3789" s="14"/>
      <c r="P3789" s="14"/>
    </row>
    <row r="3790" spans="9:16" x14ac:dyDescent="0.25">
      <c r="I3790" s="14"/>
      <c r="J3790" s="14"/>
      <c r="K3790" s="14"/>
      <c r="L3790" s="14"/>
      <c r="M3790" s="14"/>
      <c r="N3790" s="14"/>
      <c r="O3790" s="14"/>
      <c r="P3790" s="14"/>
    </row>
    <row r="3791" spans="9:16" x14ac:dyDescent="0.25">
      <c r="I3791" s="14"/>
      <c r="J3791" s="14"/>
      <c r="K3791" s="14"/>
      <c r="L3791" s="14"/>
      <c r="M3791" s="14"/>
      <c r="N3791" s="14"/>
      <c r="O3791" s="14"/>
      <c r="P3791" s="14"/>
    </row>
    <row r="3792" spans="9:16" x14ac:dyDescent="0.25">
      <c r="I3792" s="14"/>
      <c r="J3792" s="14"/>
      <c r="K3792" s="14"/>
      <c r="L3792" s="14"/>
      <c r="M3792" s="14"/>
      <c r="N3792" s="14"/>
      <c r="O3792" s="14"/>
      <c r="P3792" s="14"/>
    </row>
    <row r="3793" spans="9:16" x14ac:dyDescent="0.25">
      <c r="I3793" s="14"/>
      <c r="J3793" s="14"/>
      <c r="K3793" s="14"/>
      <c r="L3793" s="14"/>
      <c r="M3793" s="14"/>
      <c r="N3793" s="14"/>
      <c r="O3793" s="14"/>
      <c r="P3793" s="14"/>
    </row>
    <row r="3794" spans="9:16" x14ac:dyDescent="0.25">
      <c r="I3794" s="14"/>
      <c r="J3794" s="14"/>
      <c r="K3794" s="14"/>
      <c r="L3794" s="14"/>
      <c r="M3794" s="14"/>
      <c r="N3794" s="14"/>
      <c r="O3794" s="14"/>
      <c r="P3794" s="14"/>
    </row>
    <row r="3795" spans="9:16" x14ac:dyDescent="0.25">
      <c r="I3795" s="14"/>
      <c r="J3795" s="14"/>
      <c r="K3795" s="14"/>
      <c r="L3795" s="14"/>
      <c r="M3795" s="14"/>
      <c r="N3795" s="14"/>
      <c r="O3795" s="14"/>
      <c r="P3795" s="14"/>
    </row>
    <row r="3796" spans="9:16" x14ac:dyDescent="0.25">
      <c r="I3796" s="14"/>
      <c r="J3796" s="14"/>
      <c r="K3796" s="14"/>
      <c r="L3796" s="14"/>
      <c r="M3796" s="14"/>
      <c r="N3796" s="14"/>
      <c r="O3796" s="14"/>
      <c r="P3796" s="14"/>
    </row>
    <row r="3797" spans="9:16" x14ac:dyDescent="0.25">
      <c r="I3797" s="14"/>
      <c r="J3797" s="14"/>
      <c r="K3797" s="14"/>
      <c r="L3797" s="14"/>
      <c r="M3797" s="14"/>
      <c r="N3797" s="14"/>
      <c r="O3797" s="14"/>
      <c r="P3797" s="14"/>
    </row>
    <row r="3798" spans="9:16" x14ac:dyDescent="0.25">
      <c r="I3798" s="14"/>
      <c r="J3798" s="14"/>
      <c r="K3798" s="14"/>
      <c r="L3798" s="14"/>
      <c r="M3798" s="14"/>
      <c r="N3798" s="14"/>
      <c r="O3798" s="14"/>
      <c r="P3798" s="14"/>
    </row>
    <row r="3799" spans="9:16" x14ac:dyDescent="0.25">
      <c r="I3799" s="14"/>
      <c r="J3799" s="14"/>
      <c r="K3799" s="14"/>
      <c r="L3799" s="14"/>
      <c r="M3799" s="14"/>
      <c r="N3799" s="14"/>
      <c r="O3799" s="14"/>
      <c r="P3799" s="14"/>
    </row>
    <row r="3800" spans="9:16" x14ac:dyDescent="0.25">
      <c r="I3800" s="14"/>
      <c r="J3800" s="14"/>
      <c r="K3800" s="14"/>
      <c r="L3800" s="14"/>
      <c r="M3800" s="14"/>
      <c r="N3800" s="14"/>
      <c r="O3800" s="14"/>
      <c r="P3800" s="14"/>
    </row>
    <row r="3801" spans="9:16" x14ac:dyDescent="0.25">
      <c r="I3801" s="14"/>
      <c r="J3801" s="14"/>
      <c r="K3801" s="14"/>
      <c r="L3801" s="14"/>
      <c r="M3801" s="14"/>
      <c r="N3801" s="14"/>
      <c r="O3801" s="14"/>
      <c r="P3801" s="14"/>
    </row>
    <row r="3802" spans="9:16" x14ac:dyDescent="0.25">
      <c r="I3802" s="14"/>
      <c r="J3802" s="14"/>
      <c r="K3802" s="14"/>
      <c r="L3802" s="14"/>
      <c r="M3802" s="14"/>
      <c r="N3802" s="14"/>
      <c r="O3802" s="14"/>
      <c r="P3802" s="14"/>
    </row>
    <row r="3803" spans="9:16" x14ac:dyDescent="0.25">
      <c r="I3803" s="14"/>
      <c r="J3803" s="14"/>
      <c r="K3803" s="14"/>
      <c r="L3803" s="14"/>
      <c r="M3803" s="14"/>
      <c r="N3803" s="14"/>
      <c r="O3803" s="14"/>
      <c r="P3803" s="14"/>
    </row>
    <row r="3804" spans="9:16" x14ac:dyDescent="0.25">
      <c r="I3804" s="14"/>
      <c r="J3804" s="14"/>
      <c r="K3804" s="14"/>
      <c r="L3804" s="14"/>
      <c r="M3804" s="14"/>
      <c r="N3804" s="14"/>
      <c r="O3804" s="14"/>
      <c r="P3804" s="14"/>
    </row>
    <row r="3805" spans="9:16" x14ac:dyDescent="0.25">
      <c r="I3805" s="14"/>
      <c r="J3805" s="14"/>
      <c r="K3805" s="14"/>
      <c r="L3805" s="14"/>
      <c r="M3805" s="14"/>
      <c r="N3805" s="14"/>
      <c r="O3805" s="14"/>
      <c r="P3805" s="14"/>
    </row>
    <row r="3806" spans="9:16" x14ac:dyDescent="0.25">
      <c r="I3806" s="14"/>
      <c r="J3806" s="14"/>
      <c r="K3806" s="14"/>
      <c r="L3806" s="14"/>
      <c r="M3806" s="14"/>
      <c r="N3806" s="14"/>
      <c r="O3806" s="14"/>
      <c r="P3806" s="14"/>
    </row>
    <row r="3807" spans="9:16" x14ac:dyDescent="0.25">
      <c r="I3807" s="14"/>
      <c r="J3807" s="14"/>
      <c r="K3807" s="14"/>
      <c r="L3807" s="14"/>
      <c r="M3807" s="14"/>
      <c r="N3807" s="14"/>
      <c r="O3807" s="14"/>
      <c r="P3807" s="14"/>
    </row>
    <row r="3808" spans="9:16" x14ac:dyDescent="0.25">
      <c r="I3808" s="14"/>
      <c r="J3808" s="14"/>
      <c r="K3808" s="14"/>
      <c r="L3808" s="14"/>
      <c r="M3808" s="14"/>
      <c r="N3808" s="14"/>
      <c r="O3808" s="14"/>
      <c r="P3808" s="14"/>
    </row>
    <row r="3809" spans="9:16" x14ac:dyDescent="0.25">
      <c r="I3809" s="14"/>
      <c r="J3809" s="14"/>
      <c r="K3809" s="14"/>
      <c r="L3809" s="14"/>
      <c r="M3809" s="14"/>
      <c r="N3809" s="14"/>
      <c r="O3809" s="14"/>
      <c r="P3809" s="14"/>
    </row>
    <row r="3810" spans="9:16" x14ac:dyDescent="0.25">
      <c r="I3810" s="14"/>
      <c r="J3810" s="14"/>
      <c r="K3810" s="14"/>
      <c r="L3810" s="14"/>
      <c r="M3810" s="14"/>
      <c r="N3810" s="14"/>
      <c r="O3810" s="14"/>
      <c r="P3810" s="14"/>
    </row>
    <row r="3811" spans="9:16" x14ac:dyDescent="0.25">
      <c r="I3811" s="14"/>
      <c r="J3811" s="14"/>
      <c r="K3811" s="14"/>
      <c r="L3811" s="14"/>
      <c r="M3811" s="14"/>
      <c r="N3811" s="14"/>
      <c r="O3811" s="14"/>
      <c r="P3811" s="14"/>
    </row>
    <row r="3812" spans="9:16" x14ac:dyDescent="0.25">
      <c r="I3812" s="14"/>
      <c r="J3812" s="14"/>
      <c r="K3812" s="14"/>
      <c r="L3812" s="14"/>
      <c r="M3812" s="14"/>
      <c r="N3812" s="14"/>
      <c r="O3812" s="14"/>
      <c r="P3812" s="14"/>
    </row>
    <row r="3813" spans="9:16" x14ac:dyDescent="0.25">
      <c r="I3813" s="14"/>
      <c r="J3813" s="14"/>
      <c r="K3813" s="14"/>
      <c r="L3813" s="14"/>
      <c r="M3813" s="14"/>
      <c r="N3813" s="14"/>
      <c r="O3813" s="14"/>
      <c r="P3813" s="14"/>
    </row>
    <row r="3814" spans="9:16" x14ac:dyDescent="0.25">
      <c r="I3814" s="14"/>
      <c r="J3814" s="14"/>
      <c r="K3814" s="14"/>
      <c r="L3814" s="14"/>
      <c r="M3814" s="14"/>
      <c r="N3814" s="14"/>
      <c r="O3814" s="14"/>
      <c r="P3814" s="14"/>
    </row>
    <row r="3815" spans="9:16" x14ac:dyDescent="0.25">
      <c r="I3815" s="14"/>
      <c r="J3815" s="14"/>
      <c r="K3815" s="14"/>
      <c r="L3815" s="14"/>
      <c r="M3815" s="14"/>
      <c r="N3815" s="14"/>
      <c r="O3815" s="14"/>
      <c r="P3815" s="14"/>
    </row>
    <row r="3816" spans="9:16" x14ac:dyDescent="0.25">
      <c r="I3816" s="14"/>
      <c r="J3816" s="14"/>
      <c r="K3816" s="14"/>
      <c r="L3816" s="14"/>
      <c r="M3816" s="14"/>
      <c r="N3816" s="14"/>
      <c r="O3816" s="14"/>
      <c r="P3816" s="14"/>
    </row>
    <row r="3817" spans="9:16" x14ac:dyDescent="0.25">
      <c r="I3817" s="14"/>
      <c r="J3817" s="14"/>
      <c r="K3817" s="14"/>
      <c r="L3817" s="14"/>
      <c r="M3817" s="14"/>
      <c r="N3817" s="14"/>
      <c r="O3817" s="14"/>
      <c r="P3817" s="14"/>
    </row>
    <row r="3818" spans="9:16" x14ac:dyDescent="0.25">
      <c r="I3818" s="14"/>
      <c r="J3818" s="14"/>
      <c r="K3818" s="14"/>
      <c r="L3818" s="14"/>
      <c r="M3818" s="14"/>
      <c r="N3818" s="14"/>
      <c r="O3818" s="14"/>
      <c r="P3818" s="14"/>
    </row>
    <row r="3819" spans="9:16" x14ac:dyDescent="0.25">
      <c r="I3819" s="14"/>
      <c r="J3819" s="14"/>
      <c r="K3819" s="14"/>
      <c r="L3819" s="14"/>
      <c r="M3819" s="14"/>
      <c r="N3819" s="14"/>
      <c r="O3819" s="14"/>
      <c r="P3819" s="14"/>
    </row>
    <row r="3820" spans="9:16" x14ac:dyDescent="0.25">
      <c r="I3820" s="14"/>
      <c r="J3820" s="14"/>
      <c r="K3820" s="14"/>
      <c r="L3820" s="14"/>
      <c r="M3820" s="14"/>
      <c r="N3820" s="14"/>
      <c r="O3820" s="14"/>
      <c r="P3820" s="14"/>
    </row>
    <row r="3821" spans="9:16" x14ac:dyDescent="0.25">
      <c r="I3821" s="14"/>
      <c r="J3821" s="14"/>
      <c r="K3821" s="14"/>
      <c r="L3821" s="14"/>
      <c r="M3821" s="14"/>
      <c r="N3821" s="14"/>
      <c r="O3821" s="14"/>
      <c r="P3821" s="14"/>
    </row>
    <row r="3822" spans="9:16" x14ac:dyDescent="0.25">
      <c r="I3822" s="14"/>
      <c r="J3822" s="14"/>
      <c r="K3822" s="14"/>
      <c r="L3822" s="14"/>
      <c r="M3822" s="14"/>
      <c r="N3822" s="14"/>
      <c r="O3822" s="14"/>
      <c r="P3822" s="14"/>
    </row>
    <row r="3823" spans="9:16" x14ac:dyDescent="0.25">
      <c r="I3823" s="14"/>
      <c r="J3823" s="14"/>
      <c r="K3823" s="14"/>
      <c r="L3823" s="14"/>
      <c r="M3823" s="14"/>
      <c r="N3823" s="14"/>
      <c r="O3823" s="14"/>
      <c r="P3823" s="14"/>
    </row>
    <row r="3824" spans="9:16" x14ac:dyDescent="0.25">
      <c r="I3824" s="14"/>
      <c r="J3824" s="14"/>
      <c r="K3824" s="14"/>
      <c r="L3824" s="14"/>
      <c r="M3824" s="14"/>
      <c r="N3824" s="14"/>
      <c r="O3824" s="14"/>
      <c r="P3824" s="14"/>
    </row>
    <row r="3825" spans="9:16" x14ac:dyDescent="0.25">
      <c r="I3825" s="14"/>
      <c r="J3825" s="14"/>
      <c r="K3825" s="14"/>
      <c r="L3825" s="14"/>
      <c r="M3825" s="14"/>
      <c r="N3825" s="14"/>
      <c r="O3825" s="14"/>
      <c r="P3825" s="14"/>
    </row>
    <row r="3826" spans="9:16" x14ac:dyDescent="0.25">
      <c r="I3826" s="14"/>
      <c r="J3826" s="14"/>
      <c r="K3826" s="14"/>
      <c r="L3826" s="14"/>
      <c r="M3826" s="14"/>
      <c r="N3826" s="14"/>
      <c r="O3826" s="14"/>
      <c r="P3826" s="14"/>
    </row>
    <row r="3827" spans="9:16" x14ac:dyDescent="0.25">
      <c r="I3827" s="14"/>
      <c r="J3827" s="14"/>
      <c r="K3827" s="14"/>
      <c r="L3827" s="14"/>
      <c r="M3827" s="14"/>
      <c r="N3827" s="14"/>
      <c r="O3827" s="14"/>
      <c r="P3827" s="14"/>
    </row>
    <row r="3828" spans="9:16" x14ac:dyDescent="0.25">
      <c r="I3828" s="14"/>
      <c r="J3828" s="14"/>
      <c r="K3828" s="14"/>
      <c r="L3828" s="14"/>
      <c r="M3828" s="14"/>
      <c r="N3828" s="14"/>
      <c r="O3828" s="14"/>
      <c r="P3828" s="14"/>
    </row>
    <row r="3829" spans="9:16" x14ac:dyDescent="0.25">
      <c r="I3829" s="14"/>
      <c r="J3829" s="14"/>
      <c r="K3829" s="14"/>
      <c r="L3829" s="14"/>
      <c r="M3829" s="14"/>
      <c r="N3829" s="14"/>
      <c r="O3829" s="14"/>
      <c r="P3829" s="14"/>
    </row>
    <row r="3830" spans="9:16" x14ac:dyDescent="0.25">
      <c r="I3830" s="14"/>
      <c r="J3830" s="14"/>
      <c r="K3830" s="14"/>
      <c r="L3830" s="14"/>
      <c r="M3830" s="14"/>
      <c r="N3830" s="14"/>
      <c r="O3830" s="14"/>
      <c r="P3830" s="14"/>
    </row>
    <row r="3831" spans="9:16" x14ac:dyDescent="0.25">
      <c r="I3831" s="14"/>
      <c r="J3831" s="14"/>
      <c r="K3831" s="14"/>
      <c r="L3831" s="14"/>
      <c r="M3831" s="14"/>
      <c r="N3831" s="14"/>
      <c r="O3831" s="14"/>
      <c r="P3831" s="14"/>
    </row>
    <row r="3832" spans="9:16" x14ac:dyDescent="0.25">
      <c r="I3832" s="14"/>
      <c r="J3832" s="14"/>
      <c r="K3832" s="14"/>
      <c r="L3832" s="14"/>
      <c r="M3832" s="14"/>
      <c r="N3832" s="14"/>
      <c r="O3832" s="14"/>
      <c r="P3832" s="14"/>
    </row>
    <row r="3833" spans="9:16" x14ac:dyDescent="0.25">
      <c r="I3833" s="14"/>
      <c r="J3833" s="14"/>
      <c r="K3833" s="14"/>
      <c r="L3833" s="14"/>
      <c r="M3833" s="14"/>
      <c r="N3833" s="14"/>
      <c r="O3833" s="14"/>
      <c r="P3833" s="14"/>
    </row>
    <row r="3834" spans="9:16" x14ac:dyDescent="0.25">
      <c r="I3834" s="14"/>
      <c r="J3834" s="14"/>
      <c r="K3834" s="14"/>
      <c r="L3834" s="14"/>
      <c r="M3834" s="14"/>
      <c r="N3834" s="14"/>
      <c r="O3834" s="14"/>
      <c r="P3834" s="14"/>
    </row>
    <row r="3835" spans="9:16" x14ac:dyDescent="0.25">
      <c r="I3835" s="14"/>
      <c r="J3835" s="14"/>
      <c r="K3835" s="14"/>
      <c r="L3835" s="14"/>
      <c r="M3835" s="14"/>
      <c r="N3835" s="14"/>
      <c r="O3835" s="14"/>
      <c r="P3835" s="14"/>
    </row>
    <row r="3836" spans="9:16" x14ac:dyDescent="0.25">
      <c r="I3836" s="14"/>
      <c r="J3836" s="14"/>
      <c r="K3836" s="14"/>
      <c r="L3836" s="14"/>
      <c r="M3836" s="14"/>
      <c r="N3836" s="14"/>
      <c r="O3836" s="14"/>
      <c r="P3836" s="14"/>
    </row>
    <row r="3837" spans="9:16" x14ac:dyDescent="0.25">
      <c r="I3837" s="14"/>
      <c r="J3837" s="14"/>
      <c r="K3837" s="14"/>
      <c r="L3837" s="14"/>
      <c r="M3837" s="14"/>
      <c r="N3837" s="14"/>
      <c r="O3837" s="14"/>
      <c r="P3837" s="14"/>
    </row>
    <row r="3838" spans="9:16" x14ac:dyDescent="0.25">
      <c r="I3838" s="14"/>
      <c r="J3838" s="14"/>
      <c r="K3838" s="14"/>
      <c r="L3838" s="14"/>
      <c r="M3838" s="14"/>
      <c r="N3838" s="14"/>
      <c r="O3838" s="14"/>
      <c r="P3838" s="14"/>
    </row>
    <row r="3839" spans="9:16" x14ac:dyDescent="0.25">
      <c r="I3839" s="14"/>
      <c r="J3839" s="14"/>
      <c r="K3839" s="14"/>
      <c r="L3839" s="14"/>
      <c r="M3839" s="14"/>
      <c r="N3839" s="14"/>
      <c r="O3839" s="14"/>
      <c r="P3839" s="14"/>
    </row>
    <row r="3840" spans="9:16" x14ac:dyDescent="0.25">
      <c r="I3840" s="14"/>
      <c r="J3840" s="14"/>
      <c r="K3840" s="14"/>
      <c r="L3840" s="14"/>
      <c r="M3840" s="14"/>
      <c r="N3840" s="14"/>
      <c r="O3840" s="14"/>
      <c r="P3840" s="14"/>
    </row>
    <row r="3841" spans="9:16" x14ac:dyDescent="0.25">
      <c r="I3841" s="14"/>
      <c r="J3841" s="14"/>
      <c r="K3841" s="14"/>
      <c r="L3841" s="14"/>
      <c r="M3841" s="14"/>
      <c r="N3841" s="14"/>
      <c r="O3841" s="14"/>
      <c r="P3841" s="14"/>
    </row>
    <row r="3842" spans="9:16" x14ac:dyDescent="0.25">
      <c r="I3842" s="14"/>
      <c r="J3842" s="14"/>
      <c r="K3842" s="14"/>
      <c r="L3842" s="14"/>
      <c r="M3842" s="14"/>
      <c r="N3842" s="14"/>
      <c r="O3842" s="14"/>
      <c r="P3842" s="14"/>
    </row>
    <row r="3843" spans="9:16" x14ac:dyDescent="0.25">
      <c r="I3843" s="14"/>
      <c r="J3843" s="14"/>
      <c r="K3843" s="14"/>
      <c r="L3843" s="14"/>
      <c r="M3843" s="14"/>
      <c r="N3843" s="14"/>
      <c r="O3843" s="14"/>
      <c r="P3843" s="14"/>
    </row>
    <row r="3844" spans="9:16" x14ac:dyDescent="0.25">
      <c r="I3844" s="14"/>
      <c r="J3844" s="14"/>
      <c r="K3844" s="14"/>
      <c r="L3844" s="14"/>
      <c r="M3844" s="14"/>
      <c r="N3844" s="14"/>
      <c r="O3844" s="14"/>
      <c r="P3844" s="14"/>
    </row>
    <row r="3845" spans="9:16" x14ac:dyDescent="0.25">
      <c r="I3845" s="14"/>
      <c r="J3845" s="14"/>
      <c r="K3845" s="14"/>
      <c r="L3845" s="14"/>
      <c r="M3845" s="14"/>
      <c r="N3845" s="14"/>
      <c r="O3845" s="14"/>
      <c r="P3845" s="14"/>
    </row>
    <row r="3846" spans="9:16" x14ac:dyDescent="0.25">
      <c r="I3846" s="14"/>
      <c r="J3846" s="14"/>
      <c r="K3846" s="14"/>
      <c r="L3846" s="14"/>
      <c r="M3846" s="14"/>
      <c r="N3846" s="14"/>
      <c r="O3846" s="14"/>
      <c r="P3846" s="14"/>
    </row>
    <row r="3847" spans="9:16" x14ac:dyDescent="0.25">
      <c r="I3847" s="14"/>
      <c r="J3847" s="14"/>
      <c r="K3847" s="14"/>
      <c r="L3847" s="14"/>
      <c r="M3847" s="14"/>
      <c r="N3847" s="14"/>
      <c r="O3847" s="14"/>
      <c r="P3847" s="14"/>
    </row>
    <row r="3848" spans="9:16" x14ac:dyDescent="0.25">
      <c r="I3848" s="14"/>
      <c r="J3848" s="14"/>
      <c r="K3848" s="14"/>
      <c r="L3848" s="14"/>
      <c r="M3848" s="14"/>
      <c r="N3848" s="14"/>
      <c r="O3848" s="14"/>
      <c r="P3848" s="14"/>
    </row>
    <row r="3849" spans="9:16" x14ac:dyDescent="0.25">
      <c r="I3849" s="14"/>
      <c r="J3849" s="14"/>
      <c r="K3849" s="14"/>
      <c r="L3849" s="14"/>
      <c r="M3849" s="14"/>
      <c r="N3849" s="14"/>
      <c r="O3849" s="14"/>
      <c r="P3849" s="14"/>
    </row>
    <row r="3850" spans="9:16" x14ac:dyDescent="0.25">
      <c r="I3850" s="14"/>
      <c r="J3850" s="14"/>
      <c r="K3850" s="14"/>
      <c r="L3850" s="14"/>
      <c r="M3850" s="14"/>
      <c r="N3850" s="14"/>
      <c r="O3850" s="14"/>
      <c r="P3850" s="14"/>
    </row>
    <row r="3851" spans="9:16" x14ac:dyDescent="0.25">
      <c r="I3851" s="14"/>
      <c r="J3851" s="14"/>
      <c r="K3851" s="14"/>
      <c r="L3851" s="14"/>
      <c r="M3851" s="14"/>
      <c r="N3851" s="14"/>
      <c r="O3851" s="14"/>
      <c r="P3851" s="14"/>
    </row>
    <row r="3852" spans="9:16" x14ac:dyDescent="0.25">
      <c r="I3852" s="14"/>
      <c r="J3852" s="14"/>
      <c r="K3852" s="14"/>
      <c r="L3852" s="14"/>
      <c r="M3852" s="14"/>
      <c r="N3852" s="14"/>
      <c r="O3852" s="14"/>
      <c r="P3852" s="14"/>
    </row>
    <row r="3853" spans="9:16" x14ac:dyDescent="0.25">
      <c r="I3853" s="14"/>
      <c r="J3853" s="14"/>
      <c r="K3853" s="14"/>
      <c r="L3853" s="14"/>
      <c r="M3853" s="14"/>
      <c r="N3853" s="14"/>
      <c r="O3853" s="14"/>
      <c r="P3853" s="14"/>
    </row>
    <row r="3854" spans="9:16" x14ac:dyDescent="0.25">
      <c r="I3854" s="14"/>
      <c r="J3854" s="14"/>
      <c r="K3854" s="14"/>
      <c r="L3854" s="14"/>
      <c r="M3854" s="14"/>
      <c r="N3854" s="14"/>
      <c r="O3854" s="14"/>
      <c r="P3854" s="14"/>
    </row>
    <row r="3855" spans="9:16" x14ac:dyDescent="0.25">
      <c r="I3855" s="14"/>
      <c r="J3855" s="14"/>
      <c r="K3855" s="14"/>
      <c r="L3855" s="14"/>
      <c r="M3855" s="14"/>
      <c r="N3855" s="14"/>
      <c r="O3855" s="14"/>
      <c r="P3855" s="14"/>
    </row>
    <row r="3856" spans="9:16" x14ac:dyDescent="0.25">
      <c r="I3856" s="14"/>
      <c r="J3856" s="14"/>
      <c r="K3856" s="14"/>
      <c r="L3856" s="14"/>
      <c r="M3856" s="14"/>
      <c r="N3856" s="14"/>
      <c r="O3856" s="14"/>
      <c r="P3856" s="14"/>
    </row>
    <row r="3857" spans="9:16" x14ac:dyDescent="0.25">
      <c r="I3857" s="14"/>
      <c r="J3857" s="14"/>
      <c r="K3857" s="14"/>
      <c r="L3857" s="14"/>
      <c r="M3857" s="14"/>
      <c r="N3857" s="14"/>
      <c r="O3857" s="14"/>
      <c r="P3857" s="14"/>
    </row>
    <row r="3858" spans="9:16" x14ac:dyDescent="0.25">
      <c r="I3858" s="14"/>
      <c r="J3858" s="14"/>
      <c r="K3858" s="14"/>
      <c r="L3858" s="14"/>
      <c r="M3858" s="14"/>
      <c r="N3858" s="14"/>
      <c r="O3858" s="14"/>
      <c r="P3858" s="14"/>
    </row>
    <row r="3859" spans="9:16" x14ac:dyDescent="0.25">
      <c r="I3859" s="14"/>
      <c r="J3859" s="14"/>
      <c r="K3859" s="14"/>
      <c r="L3859" s="14"/>
      <c r="M3859" s="14"/>
      <c r="N3859" s="14"/>
      <c r="O3859" s="14"/>
      <c r="P3859" s="14"/>
    </row>
    <row r="3860" spans="9:16" x14ac:dyDescent="0.25">
      <c r="I3860" s="14"/>
      <c r="J3860" s="14"/>
      <c r="K3860" s="14"/>
      <c r="L3860" s="14"/>
      <c r="M3860" s="14"/>
      <c r="N3860" s="14"/>
      <c r="O3860" s="14"/>
      <c r="P3860" s="14"/>
    </row>
    <row r="3861" spans="9:16" x14ac:dyDescent="0.25">
      <c r="I3861" s="14"/>
      <c r="J3861" s="14"/>
      <c r="K3861" s="14"/>
      <c r="L3861" s="14"/>
      <c r="M3861" s="14"/>
      <c r="N3861" s="14"/>
      <c r="O3861" s="14"/>
      <c r="P3861" s="14"/>
    </row>
    <row r="3862" spans="9:16" x14ac:dyDescent="0.25">
      <c r="I3862" s="14"/>
      <c r="J3862" s="14"/>
      <c r="K3862" s="14"/>
      <c r="L3862" s="14"/>
      <c r="M3862" s="14"/>
      <c r="N3862" s="14"/>
      <c r="O3862" s="14"/>
      <c r="P3862" s="14"/>
    </row>
    <row r="3863" spans="9:16" x14ac:dyDescent="0.25">
      <c r="I3863" s="14"/>
      <c r="J3863" s="14"/>
      <c r="K3863" s="14"/>
      <c r="L3863" s="14"/>
      <c r="M3863" s="14"/>
      <c r="N3863" s="14"/>
      <c r="O3863" s="14"/>
      <c r="P3863" s="14"/>
    </row>
    <row r="3864" spans="9:16" x14ac:dyDescent="0.25">
      <c r="I3864" s="14"/>
      <c r="J3864" s="14"/>
      <c r="K3864" s="14"/>
      <c r="L3864" s="14"/>
      <c r="M3864" s="14"/>
      <c r="N3864" s="14"/>
      <c r="O3864" s="14"/>
      <c r="P3864" s="14"/>
    </row>
    <row r="3865" spans="9:16" x14ac:dyDescent="0.25">
      <c r="I3865" s="14"/>
      <c r="J3865" s="14"/>
      <c r="K3865" s="14"/>
      <c r="L3865" s="14"/>
      <c r="M3865" s="14"/>
      <c r="N3865" s="14"/>
      <c r="O3865" s="14"/>
      <c r="P3865" s="14"/>
    </row>
    <row r="3866" spans="9:16" x14ac:dyDescent="0.25">
      <c r="I3866" s="14"/>
      <c r="J3866" s="14"/>
      <c r="K3866" s="14"/>
      <c r="L3866" s="14"/>
      <c r="M3866" s="14"/>
      <c r="N3866" s="14"/>
      <c r="O3866" s="14"/>
      <c r="P3866" s="14"/>
    </row>
    <row r="3867" spans="9:16" x14ac:dyDescent="0.25">
      <c r="I3867" s="14"/>
      <c r="J3867" s="14"/>
      <c r="K3867" s="14"/>
      <c r="L3867" s="14"/>
      <c r="M3867" s="14"/>
      <c r="N3867" s="14"/>
      <c r="O3867" s="14"/>
      <c r="P3867" s="14"/>
    </row>
    <row r="3868" spans="9:16" x14ac:dyDescent="0.25">
      <c r="I3868" s="14"/>
      <c r="J3868" s="14"/>
      <c r="K3868" s="14"/>
      <c r="L3868" s="14"/>
      <c r="M3868" s="14"/>
      <c r="N3868" s="14"/>
      <c r="O3868" s="14"/>
      <c r="P3868" s="14"/>
    </row>
    <row r="3869" spans="9:16" x14ac:dyDescent="0.25">
      <c r="I3869" s="14"/>
      <c r="J3869" s="14"/>
      <c r="K3869" s="14"/>
      <c r="L3869" s="14"/>
      <c r="M3869" s="14"/>
      <c r="N3869" s="14"/>
      <c r="O3869" s="14"/>
      <c r="P3869" s="14"/>
    </row>
    <row r="3870" spans="9:16" x14ac:dyDescent="0.25">
      <c r="I3870" s="14"/>
      <c r="J3870" s="14"/>
      <c r="K3870" s="14"/>
      <c r="L3870" s="14"/>
      <c r="M3870" s="14"/>
      <c r="N3870" s="14"/>
      <c r="O3870" s="14"/>
      <c r="P3870" s="14"/>
    </row>
    <row r="3871" spans="9:16" x14ac:dyDescent="0.25">
      <c r="I3871" s="14"/>
      <c r="J3871" s="14"/>
      <c r="K3871" s="14"/>
      <c r="L3871" s="14"/>
      <c r="M3871" s="14"/>
      <c r="N3871" s="14"/>
      <c r="O3871" s="14"/>
      <c r="P3871" s="14"/>
    </row>
    <row r="3872" spans="9:16" x14ac:dyDescent="0.25">
      <c r="I3872" s="14"/>
      <c r="J3872" s="14"/>
      <c r="K3872" s="14"/>
      <c r="L3872" s="14"/>
      <c r="M3872" s="14"/>
      <c r="N3872" s="14"/>
      <c r="O3872" s="14"/>
      <c r="P3872" s="14"/>
    </row>
    <row r="3873" spans="9:16" x14ac:dyDescent="0.25">
      <c r="I3873" s="14"/>
      <c r="J3873" s="14"/>
      <c r="K3873" s="14"/>
      <c r="L3873" s="14"/>
      <c r="M3873" s="14"/>
      <c r="N3873" s="14"/>
      <c r="O3873" s="14"/>
      <c r="P3873" s="14"/>
    </row>
    <row r="3874" spans="9:16" x14ac:dyDescent="0.25">
      <c r="I3874" s="14"/>
      <c r="J3874" s="14"/>
      <c r="K3874" s="14"/>
      <c r="L3874" s="14"/>
      <c r="M3874" s="14"/>
      <c r="N3874" s="14"/>
      <c r="O3874" s="14"/>
      <c r="P3874" s="14"/>
    </row>
    <row r="3875" spans="9:16" x14ac:dyDescent="0.25">
      <c r="I3875" s="14"/>
      <c r="J3875" s="14"/>
      <c r="K3875" s="14"/>
      <c r="L3875" s="14"/>
      <c r="M3875" s="14"/>
      <c r="N3875" s="14"/>
      <c r="O3875" s="14"/>
      <c r="P3875" s="14"/>
    </row>
    <row r="3876" spans="9:16" x14ac:dyDescent="0.25">
      <c r="I3876" s="14"/>
      <c r="J3876" s="14"/>
      <c r="K3876" s="14"/>
      <c r="L3876" s="14"/>
      <c r="M3876" s="14"/>
      <c r="N3876" s="14"/>
      <c r="O3876" s="14"/>
      <c r="P3876" s="14"/>
    </row>
    <row r="3877" spans="9:16" x14ac:dyDescent="0.25">
      <c r="I3877" s="14"/>
      <c r="J3877" s="14"/>
      <c r="K3877" s="14"/>
      <c r="L3877" s="14"/>
      <c r="M3877" s="14"/>
      <c r="N3877" s="14"/>
      <c r="O3877" s="14"/>
      <c r="P3877" s="14"/>
    </row>
    <row r="3878" spans="9:16" x14ac:dyDescent="0.25">
      <c r="I3878" s="14"/>
      <c r="J3878" s="14"/>
      <c r="K3878" s="14"/>
      <c r="L3878" s="14"/>
      <c r="M3878" s="14"/>
      <c r="N3878" s="14"/>
      <c r="O3878" s="14"/>
      <c r="P3878" s="14"/>
    </row>
    <row r="3879" spans="9:16" x14ac:dyDescent="0.25">
      <c r="I3879" s="14"/>
      <c r="J3879" s="14"/>
      <c r="K3879" s="14"/>
      <c r="L3879" s="14"/>
      <c r="M3879" s="14"/>
      <c r="N3879" s="14"/>
      <c r="O3879" s="14"/>
      <c r="P3879" s="14"/>
    </row>
    <row r="3880" spans="9:16" x14ac:dyDescent="0.25">
      <c r="I3880" s="14"/>
      <c r="J3880" s="14"/>
      <c r="K3880" s="14"/>
      <c r="L3880" s="14"/>
      <c r="M3880" s="14"/>
      <c r="N3880" s="14"/>
      <c r="O3880" s="14"/>
      <c r="P3880" s="14"/>
    </row>
    <row r="3881" spans="9:16" x14ac:dyDescent="0.25">
      <c r="I3881" s="14"/>
      <c r="J3881" s="14"/>
      <c r="K3881" s="14"/>
      <c r="L3881" s="14"/>
      <c r="M3881" s="14"/>
      <c r="N3881" s="14"/>
      <c r="O3881" s="14"/>
      <c r="P3881" s="14"/>
    </row>
    <row r="3882" spans="9:16" x14ac:dyDescent="0.25">
      <c r="I3882" s="14"/>
      <c r="J3882" s="14"/>
      <c r="K3882" s="14"/>
      <c r="L3882" s="14"/>
      <c r="M3882" s="14"/>
      <c r="N3882" s="14"/>
      <c r="O3882" s="14"/>
      <c r="P3882" s="14"/>
    </row>
    <row r="3883" spans="9:16" x14ac:dyDescent="0.25">
      <c r="I3883" s="14"/>
      <c r="J3883" s="14"/>
      <c r="K3883" s="14"/>
      <c r="L3883" s="14"/>
      <c r="M3883" s="14"/>
      <c r="N3883" s="14"/>
      <c r="O3883" s="14"/>
      <c r="P3883" s="14"/>
    </row>
    <row r="3884" spans="9:16" x14ac:dyDescent="0.25">
      <c r="I3884" s="14"/>
      <c r="J3884" s="14"/>
      <c r="K3884" s="14"/>
      <c r="L3884" s="14"/>
      <c r="M3884" s="14"/>
      <c r="N3884" s="14"/>
      <c r="O3884" s="14"/>
      <c r="P3884" s="14"/>
    </row>
    <row r="3885" spans="9:16" x14ac:dyDescent="0.25">
      <c r="I3885" s="14"/>
      <c r="J3885" s="14"/>
      <c r="K3885" s="14"/>
      <c r="L3885" s="14"/>
      <c r="M3885" s="14"/>
      <c r="N3885" s="14"/>
      <c r="O3885" s="14"/>
      <c r="P3885" s="14"/>
    </row>
    <row r="3886" spans="9:16" x14ac:dyDescent="0.25">
      <c r="I3886" s="14"/>
      <c r="J3886" s="14"/>
      <c r="K3886" s="14"/>
      <c r="L3886" s="14"/>
      <c r="M3886" s="14"/>
      <c r="N3886" s="14"/>
      <c r="O3886" s="14"/>
      <c r="P3886" s="14"/>
    </row>
    <row r="3887" spans="9:16" x14ac:dyDescent="0.25">
      <c r="I3887" s="14"/>
      <c r="J3887" s="14"/>
      <c r="K3887" s="14"/>
      <c r="L3887" s="14"/>
      <c r="M3887" s="14"/>
      <c r="N3887" s="14"/>
      <c r="O3887" s="14"/>
      <c r="P3887" s="14"/>
    </row>
    <row r="3888" spans="9:16" x14ac:dyDescent="0.25">
      <c r="I3888" s="14"/>
      <c r="J3888" s="14"/>
      <c r="K3888" s="14"/>
      <c r="L3888" s="14"/>
      <c r="M3888" s="14"/>
      <c r="N3888" s="14"/>
      <c r="O3888" s="14"/>
      <c r="P3888" s="14"/>
    </row>
    <row r="3889" spans="9:16" x14ac:dyDescent="0.25">
      <c r="I3889" s="14"/>
      <c r="J3889" s="14"/>
      <c r="K3889" s="14"/>
      <c r="L3889" s="14"/>
      <c r="M3889" s="14"/>
      <c r="N3889" s="14"/>
      <c r="O3889" s="14"/>
      <c r="P3889" s="14"/>
    </row>
    <row r="3890" spans="9:16" x14ac:dyDescent="0.25">
      <c r="I3890" s="14"/>
      <c r="J3890" s="14"/>
      <c r="K3890" s="14"/>
      <c r="L3890" s="14"/>
      <c r="M3890" s="14"/>
      <c r="N3890" s="14"/>
      <c r="O3890" s="14"/>
      <c r="P3890" s="14"/>
    </row>
    <row r="3891" spans="9:16" x14ac:dyDescent="0.25">
      <c r="I3891" s="14"/>
      <c r="J3891" s="14"/>
      <c r="K3891" s="14"/>
      <c r="L3891" s="14"/>
      <c r="M3891" s="14"/>
      <c r="N3891" s="14"/>
      <c r="O3891" s="14"/>
      <c r="P3891" s="14"/>
    </row>
    <row r="3892" spans="9:16" x14ac:dyDescent="0.25">
      <c r="I3892" s="14"/>
      <c r="J3892" s="14"/>
      <c r="K3892" s="14"/>
      <c r="L3892" s="14"/>
      <c r="M3892" s="14"/>
      <c r="N3892" s="14"/>
      <c r="O3892" s="14"/>
      <c r="P3892" s="14"/>
    </row>
    <row r="3893" spans="9:16" x14ac:dyDescent="0.25">
      <c r="I3893" s="14"/>
      <c r="J3893" s="14"/>
      <c r="K3893" s="14"/>
      <c r="L3893" s="14"/>
      <c r="M3893" s="14"/>
      <c r="N3893" s="14"/>
      <c r="O3893" s="14"/>
      <c r="P3893" s="14"/>
    </row>
    <row r="3894" spans="9:16" x14ac:dyDescent="0.25">
      <c r="I3894" s="14"/>
      <c r="J3894" s="14"/>
      <c r="K3894" s="14"/>
      <c r="L3894" s="14"/>
      <c r="M3894" s="14"/>
      <c r="N3894" s="14"/>
      <c r="O3894" s="14"/>
      <c r="P3894" s="14"/>
    </row>
    <row r="3895" spans="9:16" x14ac:dyDescent="0.25">
      <c r="I3895" s="14"/>
      <c r="J3895" s="14"/>
      <c r="K3895" s="14"/>
      <c r="L3895" s="14"/>
      <c r="M3895" s="14"/>
      <c r="N3895" s="14"/>
      <c r="O3895" s="14"/>
      <c r="P3895" s="14"/>
    </row>
    <row r="3896" spans="9:16" x14ac:dyDescent="0.25">
      <c r="I3896" s="14"/>
      <c r="J3896" s="14"/>
      <c r="K3896" s="14"/>
      <c r="L3896" s="14"/>
      <c r="M3896" s="14"/>
      <c r="N3896" s="14"/>
      <c r="O3896" s="14"/>
      <c r="P3896" s="14"/>
    </row>
    <row r="3897" spans="9:16" x14ac:dyDescent="0.25">
      <c r="I3897" s="14"/>
      <c r="J3897" s="14"/>
      <c r="K3897" s="14"/>
      <c r="L3897" s="14"/>
      <c r="M3897" s="14"/>
      <c r="N3897" s="14"/>
      <c r="O3897" s="14"/>
      <c r="P3897" s="14"/>
    </row>
    <row r="3898" spans="9:16" x14ac:dyDescent="0.25">
      <c r="I3898" s="14"/>
      <c r="J3898" s="14"/>
      <c r="K3898" s="14"/>
      <c r="L3898" s="14"/>
      <c r="M3898" s="14"/>
      <c r="N3898" s="14"/>
      <c r="O3898" s="14"/>
      <c r="P3898" s="14"/>
    </row>
    <row r="3899" spans="9:16" x14ac:dyDescent="0.25">
      <c r="I3899" s="14"/>
      <c r="J3899" s="14"/>
      <c r="K3899" s="14"/>
      <c r="L3899" s="14"/>
      <c r="M3899" s="14"/>
      <c r="N3899" s="14"/>
      <c r="O3899" s="14"/>
      <c r="P3899" s="14"/>
    </row>
    <row r="3900" spans="9:16" x14ac:dyDescent="0.25">
      <c r="I3900" s="14"/>
      <c r="J3900" s="14"/>
      <c r="K3900" s="14"/>
      <c r="L3900" s="14"/>
      <c r="M3900" s="14"/>
      <c r="N3900" s="14"/>
      <c r="O3900" s="14"/>
      <c r="P3900" s="14"/>
    </row>
    <row r="3901" spans="9:16" x14ac:dyDescent="0.25">
      <c r="I3901" s="14"/>
      <c r="J3901" s="14"/>
      <c r="K3901" s="14"/>
      <c r="L3901" s="14"/>
      <c r="M3901" s="14"/>
      <c r="N3901" s="14"/>
      <c r="O3901" s="14"/>
      <c r="P3901" s="14"/>
    </row>
    <row r="3902" spans="9:16" x14ac:dyDescent="0.25">
      <c r="I3902" s="14"/>
      <c r="J3902" s="14"/>
      <c r="K3902" s="14"/>
      <c r="L3902" s="14"/>
      <c r="M3902" s="14"/>
      <c r="N3902" s="14"/>
      <c r="O3902" s="14"/>
      <c r="P3902" s="14"/>
    </row>
    <row r="3903" spans="9:16" x14ac:dyDescent="0.25">
      <c r="I3903" s="14"/>
      <c r="J3903" s="14"/>
      <c r="K3903" s="14"/>
      <c r="L3903" s="14"/>
      <c r="M3903" s="14"/>
      <c r="N3903" s="14"/>
      <c r="O3903" s="14"/>
      <c r="P3903" s="14"/>
    </row>
    <row r="3904" spans="9:16" x14ac:dyDescent="0.25">
      <c r="I3904" s="14"/>
      <c r="J3904" s="14"/>
      <c r="K3904" s="14"/>
      <c r="L3904" s="14"/>
      <c r="M3904" s="14"/>
      <c r="N3904" s="14"/>
      <c r="O3904" s="14"/>
      <c r="P3904" s="14"/>
    </row>
    <row r="3905" spans="9:16" x14ac:dyDescent="0.25">
      <c r="I3905" s="14"/>
      <c r="J3905" s="14"/>
      <c r="K3905" s="14"/>
      <c r="L3905" s="14"/>
      <c r="M3905" s="14"/>
      <c r="N3905" s="14"/>
      <c r="O3905" s="14"/>
      <c r="P3905" s="14"/>
    </row>
    <row r="3906" spans="9:16" x14ac:dyDescent="0.25">
      <c r="I3906" s="14"/>
      <c r="J3906" s="14"/>
      <c r="K3906" s="14"/>
      <c r="L3906" s="14"/>
      <c r="M3906" s="14"/>
      <c r="N3906" s="14"/>
      <c r="O3906" s="14"/>
      <c r="P3906" s="14"/>
    </row>
    <row r="3907" spans="9:16" x14ac:dyDescent="0.25">
      <c r="I3907" s="14"/>
      <c r="J3907" s="14"/>
      <c r="K3907" s="14"/>
      <c r="L3907" s="14"/>
      <c r="M3907" s="14"/>
      <c r="N3907" s="14"/>
      <c r="O3907" s="14"/>
      <c r="P3907" s="14"/>
    </row>
    <row r="3908" spans="9:16" x14ac:dyDescent="0.25">
      <c r="I3908" s="14"/>
      <c r="J3908" s="14"/>
      <c r="K3908" s="14"/>
      <c r="L3908" s="14"/>
      <c r="M3908" s="14"/>
      <c r="N3908" s="14"/>
      <c r="O3908" s="14"/>
      <c r="P3908" s="14"/>
    </row>
    <row r="3909" spans="9:16" x14ac:dyDescent="0.25">
      <c r="I3909" s="14"/>
      <c r="J3909" s="14"/>
      <c r="K3909" s="14"/>
      <c r="L3909" s="14"/>
      <c r="M3909" s="14"/>
      <c r="N3909" s="14"/>
      <c r="O3909" s="14"/>
      <c r="P3909" s="14"/>
    </row>
    <row r="3910" spans="9:16" x14ac:dyDescent="0.25">
      <c r="I3910" s="14"/>
      <c r="J3910" s="14"/>
      <c r="K3910" s="14"/>
      <c r="L3910" s="14"/>
      <c r="M3910" s="14"/>
      <c r="N3910" s="14"/>
      <c r="O3910" s="14"/>
      <c r="P3910" s="14"/>
    </row>
    <row r="3911" spans="9:16" x14ac:dyDescent="0.25">
      <c r="I3911" s="14"/>
      <c r="J3911" s="14"/>
      <c r="K3911" s="14"/>
      <c r="L3911" s="14"/>
      <c r="M3911" s="14"/>
      <c r="N3911" s="14"/>
      <c r="O3911" s="14"/>
      <c r="P3911" s="14"/>
    </row>
    <row r="3912" spans="9:16" x14ac:dyDescent="0.25">
      <c r="I3912" s="14"/>
      <c r="J3912" s="14"/>
      <c r="K3912" s="14"/>
      <c r="L3912" s="14"/>
      <c r="M3912" s="14"/>
      <c r="N3912" s="14"/>
      <c r="O3912" s="14"/>
      <c r="P3912" s="14"/>
    </row>
    <row r="3913" spans="9:16" x14ac:dyDescent="0.25">
      <c r="I3913" s="14"/>
      <c r="J3913" s="14"/>
      <c r="K3913" s="14"/>
      <c r="L3913" s="14"/>
      <c r="M3913" s="14"/>
      <c r="N3913" s="14"/>
      <c r="O3913" s="14"/>
      <c r="P3913" s="14"/>
    </row>
    <row r="3914" spans="9:16" x14ac:dyDescent="0.25">
      <c r="I3914" s="14"/>
      <c r="J3914" s="14"/>
      <c r="K3914" s="14"/>
      <c r="L3914" s="14"/>
      <c r="M3914" s="14"/>
      <c r="N3914" s="14"/>
      <c r="O3914" s="14"/>
      <c r="P3914" s="14"/>
    </row>
    <row r="3915" spans="9:16" x14ac:dyDescent="0.25">
      <c r="I3915" s="14"/>
      <c r="J3915" s="14"/>
      <c r="K3915" s="14"/>
      <c r="L3915" s="14"/>
      <c r="M3915" s="14"/>
      <c r="N3915" s="14"/>
      <c r="O3915" s="14"/>
      <c r="P3915" s="14"/>
    </row>
    <row r="3916" spans="9:16" x14ac:dyDescent="0.25">
      <c r="I3916" s="14"/>
      <c r="J3916" s="14"/>
      <c r="K3916" s="14"/>
      <c r="L3916" s="14"/>
      <c r="M3916" s="14"/>
      <c r="N3916" s="14"/>
      <c r="O3916" s="14"/>
      <c r="P3916" s="14"/>
    </row>
    <row r="3917" spans="9:16" x14ac:dyDescent="0.25">
      <c r="I3917" s="14"/>
      <c r="J3917" s="14"/>
      <c r="K3917" s="14"/>
      <c r="L3917" s="14"/>
      <c r="M3917" s="14"/>
      <c r="N3917" s="14"/>
      <c r="O3917" s="14"/>
      <c r="P3917" s="14"/>
    </row>
    <row r="3918" spans="9:16" x14ac:dyDescent="0.25">
      <c r="I3918" s="14"/>
      <c r="J3918" s="14"/>
      <c r="K3918" s="14"/>
      <c r="L3918" s="14"/>
      <c r="M3918" s="14"/>
      <c r="N3918" s="14"/>
      <c r="O3918" s="14"/>
      <c r="P3918" s="14"/>
    </row>
    <row r="3919" spans="9:16" x14ac:dyDescent="0.25">
      <c r="I3919" s="14"/>
      <c r="J3919" s="14"/>
      <c r="K3919" s="14"/>
      <c r="L3919" s="14"/>
      <c r="M3919" s="14"/>
      <c r="N3919" s="14"/>
      <c r="O3919" s="14"/>
      <c r="P3919" s="14"/>
    </row>
    <row r="3920" spans="9:16" x14ac:dyDescent="0.25">
      <c r="I3920" s="14"/>
      <c r="J3920" s="14"/>
      <c r="K3920" s="14"/>
      <c r="L3920" s="14"/>
      <c r="M3920" s="14"/>
      <c r="N3920" s="14"/>
      <c r="O3920" s="14"/>
      <c r="P3920" s="14"/>
    </row>
    <row r="3921" spans="9:16" x14ac:dyDescent="0.25">
      <c r="I3921" s="14"/>
      <c r="J3921" s="14"/>
      <c r="K3921" s="14"/>
      <c r="L3921" s="14"/>
      <c r="M3921" s="14"/>
      <c r="N3921" s="14"/>
      <c r="O3921" s="14"/>
      <c r="P3921" s="14"/>
    </row>
    <row r="3922" spans="9:16" x14ac:dyDescent="0.25">
      <c r="I3922" s="14"/>
      <c r="J3922" s="14"/>
      <c r="K3922" s="14"/>
      <c r="L3922" s="14"/>
      <c r="M3922" s="14"/>
      <c r="N3922" s="14"/>
      <c r="O3922" s="14"/>
      <c r="P3922" s="14"/>
    </row>
    <row r="3923" spans="9:16" x14ac:dyDescent="0.25">
      <c r="I3923" s="14"/>
      <c r="J3923" s="14"/>
      <c r="K3923" s="14"/>
      <c r="L3923" s="14"/>
      <c r="M3923" s="14"/>
      <c r="N3923" s="14"/>
      <c r="O3923" s="14"/>
      <c r="P3923" s="14"/>
    </row>
    <row r="3924" spans="9:16" x14ac:dyDescent="0.25">
      <c r="I3924" s="14"/>
      <c r="J3924" s="14"/>
      <c r="K3924" s="14"/>
      <c r="L3924" s="14"/>
      <c r="M3924" s="14"/>
      <c r="N3924" s="14"/>
      <c r="O3924" s="14"/>
      <c r="P3924" s="14"/>
    </row>
    <row r="3925" spans="9:16" x14ac:dyDescent="0.25">
      <c r="I3925" s="14"/>
      <c r="J3925" s="14"/>
      <c r="K3925" s="14"/>
      <c r="L3925" s="14"/>
      <c r="M3925" s="14"/>
      <c r="N3925" s="14"/>
      <c r="O3925" s="14"/>
      <c r="P3925" s="14"/>
    </row>
    <row r="3926" spans="9:16" x14ac:dyDescent="0.25">
      <c r="I3926" s="14"/>
      <c r="J3926" s="14"/>
      <c r="K3926" s="14"/>
      <c r="L3926" s="14"/>
      <c r="M3926" s="14"/>
      <c r="N3926" s="14"/>
      <c r="O3926" s="14"/>
      <c r="P3926" s="14"/>
    </row>
    <row r="3927" spans="9:16" x14ac:dyDescent="0.25">
      <c r="I3927" s="14"/>
      <c r="J3927" s="14"/>
      <c r="K3927" s="14"/>
      <c r="L3927" s="14"/>
      <c r="M3927" s="14"/>
      <c r="N3927" s="14"/>
      <c r="O3927" s="14"/>
      <c r="P3927" s="14"/>
    </row>
    <row r="3928" spans="9:16" x14ac:dyDescent="0.25">
      <c r="I3928" s="14"/>
      <c r="J3928" s="14"/>
      <c r="K3928" s="14"/>
      <c r="L3928" s="14"/>
      <c r="M3928" s="14"/>
      <c r="N3928" s="14"/>
      <c r="O3928" s="14"/>
      <c r="P3928" s="14"/>
    </row>
    <row r="3929" spans="9:16" x14ac:dyDescent="0.25">
      <c r="I3929" s="14"/>
      <c r="J3929" s="14"/>
      <c r="K3929" s="14"/>
      <c r="L3929" s="14"/>
      <c r="M3929" s="14"/>
      <c r="N3929" s="14"/>
      <c r="O3929" s="14"/>
      <c r="P3929" s="14"/>
    </row>
    <row r="3930" spans="9:16" x14ac:dyDescent="0.25">
      <c r="I3930" s="14"/>
      <c r="J3930" s="14"/>
      <c r="K3930" s="14"/>
      <c r="L3930" s="14"/>
      <c r="M3930" s="14"/>
      <c r="N3930" s="14"/>
      <c r="O3930" s="14"/>
      <c r="P3930" s="14"/>
    </row>
    <row r="3931" spans="9:16" x14ac:dyDescent="0.25">
      <c r="I3931" s="14"/>
      <c r="J3931" s="14"/>
      <c r="K3931" s="14"/>
      <c r="L3931" s="14"/>
      <c r="M3931" s="14"/>
      <c r="N3931" s="14"/>
      <c r="O3931" s="14"/>
      <c r="P3931" s="14"/>
    </row>
    <row r="3932" spans="9:16" x14ac:dyDescent="0.25">
      <c r="I3932" s="14"/>
      <c r="J3932" s="14"/>
      <c r="K3932" s="14"/>
      <c r="L3932" s="14"/>
      <c r="M3932" s="14"/>
      <c r="N3932" s="14"/>
      <c r="O3932" s="14"/>
      <c r="P3932" s="14"/>
    </row>
    <row r="3933" spans="9:16" x14ac:dyDescent="0.25">
      <c r="I3933" s="14"/>
      <c r="J3933" s="14"/>
      <c r="K3933" s="14"/>
      <c r="L3933" s="14"/>
      <c r="M3933" s="14"/>
      <c r="N3933" s="14"/>
      <c r="O3933" s="14"/>
      <c r="P3933" s="14"/>
    </row>
    <row r="3934" spans="9:16" x14ac:dyDescent="0.25">
      <c r="I3934" s="14"/>
      <c r="J3934" s="14"/>
      <c r="K3934" s="14"/>
      <c r="L3934" s="14"/>
      <c r="M3934" s="14"/>
      <c r="N3934" s="14"/>
      <c r="O3934" s="14"/>
      <c r="P3934" s="14"/>
    </row>
    <row r="3935" spans="9:16" x14ac:dyDescent="0.25">
      <c r="I3935" s="14"/>
      <c r="J3935" s="14"/>
      <c r="K3935" s="14"/>
      <c r="L3935" s="14"/>
      <c r="M3935" s="14"/>
      <c r="N3935" s="14"/>
      <c r="O3935" s="14"/>
      <c r="P3935" s="14"/>
    </row>
    <row r="3936" spans="9:16" x14ac:dyDescent="0.25">
      <c r="I3936" s="14"/>
      <c r="J3936" s="14"/>
      <c r="K3936" s="14"/>
      <c r="L3936" s="14"/>
      <c r="M3936" s="14"/>
      <c r="N3936" s="14"/>
      <c r="O3936" s="14"/>
      <c r="P3936" s="14"/>
    </row>
    <row r="3937" spans="9:16" x14ac:dyDescent="0.25">
      <c r="I3937" s="14"/>
      <c r="J3937" s="14"/>
      <c r="K3937" s="14"/>
      <c r="L3937" s="14"/>
      <c r="M3937" s="14"/>
      <c r="N3937" s="14"/>
      <c r="O3937" s="14"/>
      <c r="P3937" s="14"/>
    </row>
    <row r="3938" spans="9:16" x14ac:dyDescent="0.25">
      <c r="I3938" s="14"/>
      <c r="J3938" s="14"/>
      <c r="K3938" s="14"/>
      <c r="L3938" s="14"/>
      <c r="M3938" s="14"/>
      <c r="N3938" s="14"/>
      <c r="O3938" s="14"/>
      <c r="P3938" s="14"/>
    </row>
    <row r="3939" spans="9:16" x14ac:dyDescent="0.25">
      <c r="I3939" s="14"/>
      <c r="J3939" s="14"/>
      <c r="K3939" s="14"/>
      <c r="L3939" s="14"/>
      <c r="M3939" s="14"/>
      <c r="N3939" s="14"/>
      <c r="O3939" s="14"/>
      <c r="P3939" s="14"/>
    </row>
    <row r="3940" spans="9:16" x14ac:dyDescent="0.25">
      <c r="I3940" s="14"/>
      <c r="J3940" s="14"/>
      <c r="K3940" s="14"/>
      <c r="L3940" s="14"/>
      <c r="M3940" s="14"/>
      <c r="N3940" s="14"/>
      <c r="O3940" s="14"/>
      <c r="P3940" s="14"/>
    </row>
    <row r="3941" spans="9:16" x14ac:dyDescent="0.25">
      <c r="I3941" s="14"/>
      <c r="J3941" s="14"/>
      <c r="K3941" s="14"/>
      <c r="L3941" s="14"/>
      <c r="M3941" s="14"/>
      <c r="N3941" s="14"/>
      <c r="O3941" s="14"/>
      <c r="P3941" s="14"/>
    </row>
    <row r="3942" spans="9:16" x14ac:dyDescent="0.25">
      <c r="I3942" s="14"/>
      <c r="J3942" s="14"/>
      <c r="K3942" s="14"/>
      <c r="L3942" s="14"/>
      <c r="M3942" s="14"/>
      <c r="N3942" s="14"/>
      <c r="O3942" s="14"/>
      <c r="P3942" s="14"/>
    </row>
    <row r="3943" spans="9:16" x14ac:dyDescent="0.25">
      <c r="I3943" s="14"/>
      <c r="J3943" s="14"/>
      <c r="K3943" s="14"/>
      <c r="L3943" s="14"/>
      <c r="M3943" s="14"/>
      <c r="N3943" s="14"/>
      <c r="O3943" s="14"/>
      <c r="P3943" s="14"/>
    </row>
    <row r="3944" spans="9:16" x14ac:dyDescent="0.25">
      <c r="I3944" s="14"/>
      <c r="J3944" s="14"/>
      <c r="K3944" s="14"/>
      <c r="L3944" s="14"/>
      <c r="M3944" s="14"/>
      <c r="N3944" s="14"/>
      <c r="O3944" s="14"/>
      <c r="P3944" s="14"/>
    </row>
    <row r="3945" spans="9:16" x14ac:dyDescent="0.25">
      <c r="I3945" s="14"/>
      <c r="J3945" s="14"/>
      <c r="K3945" s="14"/>
      <c r="L3945" s="14"/>
      <c r="M3945" s="14"/>
      <c r="N3945" s="14"/>
      <c r="O3945" s="14"/>
      <c r="P3945" s="14"/>
    </row>
    <row r="3946" spans="9:16" x14ac:dyDescent="0.25">
      <c r="I3946" s="14"/>
      <c r="J3946" s="14"/>
      <c r="K3946" s="14"/>
      <c r="L3946" s="14"/>
      <c r="M3946" s="14"/>
      <c r="N3946" s="14"/>
      <c r="O3946" s="14"/>
      <c r="P3946" s="14"/>
    </row>
    <row r="3947" spans="9:16" x14ac:dyDescent="0.25">
      <c r="I3947" s="14"/>
      <c r="J3947" s="14"/>
      <c r="K3947" s="14"/>
      <c r="L3947" s="14"/>
      <c r="M3947" s="14"/>
      <c r="N3947" s="14"/>
      <c r="O3947" s="14"/>
      <c r="P3947" s="14"/>
    </row>
    <row r="3948" spans="9:16" x14ac:dyDescent="0.25">
      <c r="I3948" s="14"/>
      <c r="J3948" s="14"/>
      <c r="K3948" s="14"/>
      <c r="L3948" s="14"/>
      <c r="M3948" s="14"/>
      <c r="N3948" s="14"/>
      <c r="O3948" s="14"/>
      <c r="P3948" s="14"/>
    </row>
    <row r="3949" spans="9:16" x14ac:dyDescent="0.25">
      <c r="I3949" s="14"/>
      <c r="J3949" s="14"/>
      <c r="K3949" s="14"/>
      <c r="L3949" s="14"/>
      <c r="M3949" s="14"/>
      <c r="N3949" s="14"/>
      <c r="O3949" s="14"/>
      <c r="P3949" s="14"/>
    </row>
    <row r="3950" spans="9:16" x14ac:dyDescent="0.25">
      <c r="I3950" s="14"/>
      <c r="J3950" s="14"/>
      <c r="K3950" s="14"/>
      <c r="L3950" s="14"/>
      <c r="M3950" s="14"/>
      <c r="N3950" s="14"/>
      <c r="O3950" s="14"/>
      <c r="P3950" s="14"/>
    </row>
    <row r="3951" spans="9:16" x14ac:dyDescent="0.25">
      <c r="I3951" s="14"/>
      <c r="J3951" s="14"/>
      <c r="K3951" s="14"/>
      <c r="L3951" s="14"/>
      <c r="M3951" s="14"/>
      <c r="N3951" s="14"/>
      <c r="O3951" s="14"/>
      <c r="P3951" s="14"/>
    </row>
    <row r="3952" spans="9:16" x14ac:dyDescent="0.25">
      <c r="I3952" s="14"/>
      <c r="J3952" s="14"/>
      <c r="K3952" s="14"/>
      <c r="L3952" s="14"/>
      <c r="M3952" s="14"/>
      <c r="N3952" s="14"/>
      <c r="O3952" s="14"/>
      <c r="P3952" s="14"/>
    </row>
    <row r="3953" spans="9:16" x14ac:dyDescent="0.25">
      <c r="I3953" s="14"/>
      <c r="J3953" s="14"/>
      <c r="K3953" s="14"/>
      <c r="L3953" s="14"/>
      <c r="M3953" s="14"/>
      <c r="N3953" s="14"/>
      <c r="O3953" s="14"/>
      <c r="P3953" s="14"/>
    </row>
    <row r="3954" spans="9:16" x14ac:dyDescent="0.25">
      <c r="I3954" s="14"/>
      <c r="J3954" s="14"/>
      <c r="K3954" s="14"/>
      <c r="L3954" s="14"/>
      <c r="M3954" s="14"/>
      <c r="N3954" s="14"/>
      <c r="O3954" s="14"/>
      <c r="P3954" s="14"/>
    </row>
    <row r="3955" spans="9:16" x14ac:dyDescent="0.25">
      <c r="I3955" s="14"/>
      <c r="J3955" s="14"/>
      <c r="K3955" s="14"/>
      <c r="L3955" s="14"/>
      <c r="M3955" s="14"/>
      <c r="N3955" s="14"/>
      <c r="O3955" s="14"/>
      <c r="P3955" s="14"/>
    </row>
    <row r="3956" spans="9:16" x14ac:dyDescent="0.25">
      <c r="I3956" s="14"/>
      <c r="J3956" s="14"/>
      <c r="K3956" s="14"/>
      <c r="L3956" s="14"/>
      <c r="M3956" s="14"/>
      <c r="N3956" s="14"/>
      <c r="O3956" s="14"/>
      <c r="P3956" s="14"/>
    </row>
    <row r="3957" spans="9:16" x14ac:dyDescent="0.25">
      <c r="I3957" s="14"/>
      <c r="J3957" s="14"/>
      <c r="K3957" s="14"/>
      <c r="L3957" s="14"/>
      <c r="M3957" s="14"/>
      <c r="N3957" s="14"/>
      <c r="O3957" s="14"/>
      <c r="P3957" s="14"/>
    </row>
    <row r="3958" spans="9:16" x14ac:dyDescent="0.25">
      <c r="I3958" s="14"/>
      <c r="J3958" s="14"/>
      <c r="K3958" s="14"/>
      <c r="L3958" s="14"/>
      <c r="M3958" s="14"/>
      <c r="N3958" s="14"/>
      <c r="O3958" s="14"/>
      <c r="P3958" s="14"/>
    </row>
    <row r="3959" spans="9:16" x14ac:dyDescent="0.25">
      <c r="I3959" s="14"/>
      <c r="J3959" s="14"/>
      <c r="K3959" s="14"/>
      <c r="L3959" s="14"/>
      <c r="M3959" s="14"/>
      <c r="N3959" s="14"/>
      <c r="O3959" s="14"/>
      <c r="P3959" s="14"/>
    </row>
    <row r="3960" spans="9:16" x14ac:dyDescent="0.25">
      <c r="I3960" s="14"/>
      <c r="J3960" s="14"/>
      <c r="K3960" s="14"/>
      <c r="L3960" s="14"/>
      <c r="M3960" s="14"/>
      <c r="N3960" s="14"/>
      <c r="O3960" s="14"/>
      <c r="P3960" s="14"/>
    </row>
    <row r="3961" spans="9:16" x14ac:dyDescent="0.25">
      <c r="I3961" s="14"/>
      <c r="J3961" s="14"/>
      <c r="K3961" s="14"/>
      <c r="L3961" s="14"/>
      <c r="M3961" s="14"/>
      <c r="N3961" s="14"/>
      <c r="O3961" s="14"/>
      <c r="P3961" s="14"/>
    </row>
    <row r="3962" spans="9:16" x14ac:dyDescent="0.25">
      <c r="I3962" s="14"/>
      <c r="J3962" s="14"/>
      <c r="K3962" s="14"/>
      <c r="L3962" s="14"/>
      <c r="M3962" s="14"/>
      <c r="N3962" s="14"/>
      <c r="O3962" s="14"/>
      <c r="P3962" s="14"/>
    </row>
    <row r="3963" spans="9:16" x14ac:dyDescent="0.25">
      <c r="I3963" s="14"/>
      <c r="J3963" s="14"/>
      <c r="K3963" s="14"/>
      <c r="L3963" s="14"/>
      <c r="M3963" s="14"/>
      <c r="N3963" s="14"/>
      <c r="O3963" s="14"/>
      <c r="P3963" s="14"/>
    </row>
    <row r="3964" spans="9:16" x14ac:dyDescent="0.25">
      <c r="I3964" s="14"/>
      <c r="J3964" s="14"/>
      <c r="K3964" s="14"/>
      <c r="L3964" s="14"/>
      <c r="M3964" s="14"/>
      <c r="N3964" s="14"/>
      <c r="O3964" s="14"/>
      <c r="P3964" s="14"/>
    </row>
    <row r="3965" spans="9:16" x14ac:dyDescent="0.25">
      <c r="I3965" s="14"/>
      <c r="J3965" s="14"/>
      <c r="K3965" s="14"/>
      <c r="L3965" s="14"/>
      <c r="M3965" s="14"/>
      <c r="N3965" s="14"/>
      <c r="O3965" s="14"/>
      <c r="P3965" s="14"/>
    </row>
    <row r="3966" spans="9:16" x14ac:dyDescent="0.25">
      <c r="I3966" s="14"/>
      <c r="J3966" s="14"/>
      <c r="K3966" s="14"/>
      <c r="L3966" s="14"/>
      <c r="M3966" s="14"/>
      <c r="N3966" s="14"/>
      <c r="O3966" s="14"/>
      <c r="P3966" s="14"/>
    </row>
    <row r="3967" spans="9:16" x14ac:dyDescent="0.25">
      <c r="I3967" s="14"/>
      <c r="J3967" s="14"/>
      <c r="K3967" s="14"/>
      <c r="L3967" s="14"/>
      <c r="M3967" s="14"/>
      <c r="N3967" s="14"/>
      <c r="O3967" s="14"/>
      <c r="P3967" s="14"/>
    </row>
    <row r="3968" spans="9:16" x14ac:dyDescent="0.25">
      <c r="I3968" s="14"/>
      <c r="J3968" s="14"/>
      <c r="K3968" s="14"/>
      <c r="L3968" s="14"/>
      <c r="M3968" s="14"/>
      <c r="N3968" s="14"/>
      <c r="O3968" s="14"/>
      <c r="P3968" s="14"/>
    </row>
    <row r="3969" spans="9:16" x14ac:dyDescent="0.25">
      <c r="I3969" s="14"/>
      <c r="J3969" s="14"/>
      <c r="K3969" s="14"/>
      <c r="L3969" s="14"/>
      <c r="M3969" s="14"/>
      <c r="N3969" s="14"/>
      <c r="O3969" s="14"/>
      <c r="P3969" s="14"/>
    </row>
    <row r="3970" spans="9:16" x14ac:dyDescent="0.25">
      <c r="I3970" s="14"/>
      <c r="J3970" s="14"/>
      <c r="K3970" s="14"/>
      <c r="L3970" s="14"/>
      <c r="M3970" s="14"/>
      <c r="N3970" s="14"/>
      <c r="O3970" s="14"/>
      <c r="P3970" s="14"/>
    </row>
    <row r="3971" spans="9:16" x14ac:dyDescent="0.25">
      <c r="I3971" s="14"/>
      <c r="J3971" s="14"/>
      <c r="K3971" s="14"/>
      <c r="L3971" s="14"/>
      <c r="M3971" s="14"/>
      <c r="N3971" s="14"/>
      <c r="O3971" s="14"/>
      <c r="P3971" s="14"/>
    </row>
    <row r="3972" spans="9:16" x14ac:dyDescent="0.25">
      <c r="I3972" s="14"/>
      <c r="J3972" s="14"/>
      <c r="K3972" s="14"/>
      <c r="L3972" s="14"/>
      <c r="M3972" s="14"/>
      <c r="N3972" s="14"/>
      <c r="O3972" s="14"/>
      <c r="P3972" s="14"/>
    </row>
    <row r="3973" spans="9:16" x14ac:dyDescent="0.25">
      <c r="I3973" s="14"/>
      <c r="J3973" s="14"/>
      <c r="K3973" s="14"/>
      <c r="L3973" s="14"/>
      <c r="M3973" s="14"/>
      <c r="N3973" s="14"/>
      <c r="O3973" s="14"/>
      <c r="P3973" s="14"/>
    </row>
    <row r="3974" spans="9:16" x14ac:dyDescent="0.25">
      <c r="I3974" s="14"/>
      <c r="J3974" s="14"/>
      <c r="K3974" s="14"/>
      <c r="L3974" s="14"/>
      <c r="M3974" s="14"/>
      <c r="N3974" s="14"/>
      <c r="O3974" s="14"/>
      <c r="P3974" s="14"/>
    </row>
    <row r="3975" spans="9:16" x14ac:dyDescent="0.25">
      <c r="I3975" s="14"/>
      <c r="J3975" s="14"/>
      <c r="K3975" s="14"/>
      <c r="L3975" s="14"/>
      <c r="M3975" s="14"/>
      <c r="N3975" s="14"/>
      <c r="O3975" s="14"/>
      <c r="P3975" s="14"/>
    </row>
    <row r="3976" spans="9:16" x14ac:dyDescent="0.25">
      <c r="I3976" s="14"/>
      <c r="J3976" s="14"/>
      <c r="K3976" s="14"/>
      <c r="L3976" s="14"/>
      <c r="M3976" s="14"/>
      <c r="N3976" s="14"/>
      <c r="O3976" s="14"/>
      <c r="P3976" s="14"/>
    </row>
    <row r="3977" spans="9:16" x14ac:dyDescent="0.25">
      <c r="I3977" s="14"/>
      <c r="J3977" s="14"/>
      <c r="K3977" s="14"/>
      <c r="L3977" s="14"/>
      <c r="M3977" s="14"/>
      <c r="N3977" s="14"/>
      <c r="O3977" s="14"/>
      <c r="P3977" s="14"/>
    </row>
    <row r="3978" spans="9:16" x14ac:dyDescent="0.25">
      <c r="I3978" s="14"/>
      <c r="J3978" s="14"/>
      <c r="K3978" s="14"/>
      <c r="L3978" s="14"/>
      <c r="M3978" s="14"/>
      <c r="N3978" s="14"/>
      <c r="O3978" s="14"/>
      <c r="P3978" s="14"/>
    </row>
    <row r="3979" spans="9:16" x14ac:dyDescent="0.25">
      <c r="I3979" s="14"/>
      <c r="J3979" s="14"/>
      <c r="K3979" s="14"/>
      <c r="L3979" s="14"/>
      <c r="M3979" s="14"/>
      <c r="N3979" s="14"/>
      <c r="O3979" s="14"/>
      <c r="P3979" s="14"/>
    </row>
    <row r="3980" spans="9:16" x14ac:dyDescent="0.25">
      <c r="I3980" s="14"/>
      <c r="J3980" s="14"/>
      <c r="K3980" s="14"/>
      <c r="L3980" s="14"/>
      <c r="M3980" s="14"/>
      <c r="N3980" s="14"/>
      <c r="O3980" s="14"/>
      <c r="P3980" s="14"/>
    </row>
    <row r="3981" spans="9:16" x14ac:dyDescent="0.25">
      <c r="I3981" s="14"/>
      <c r="J3981" s="14"/>
      <c r="K3981" s="14"/>
      <c r="L3981" s="14"/>
      <c r="M3981" s="14"/>
      <c r="N3981" s="14"/>
      <c r="O3981" s="14"/>
      <c r="P3981" s="14"/>
    </row>
    <row r="3982" spans="9:16" x14ac:dyDescent="0.25">
      <c r="I3982" s="14"/>
      <c r="J3982" s="14"/>
      <c r="K3982" s="14"/>
      <c r="L3982" s="14"/>
      <c r="M3982" s="14"/>
      <c r="N3982" s="14"/>
      <c r="O3982" s="14"/>
      <c r="P3982" s="14"/>
    </row>
    <row r="3983" spans="9:16" x14ac:dyDescent="0.25">
      <c r="I3983" s="14"/>
      <c r="J3983" s="14"/>
      <c r="K3983" s="14"/>
      <c r="L3983" s="14"/>
      <c r="M3983" s="14"/>
      <c r="N3983" s="14"/>
      <c r="O3983" s="14"/>
      <c r="P3983" s="14"/>
    </row>
    <row r="3984" spans="9:16" x14ac:dyDescent="0.25">
      <c r="I3984" s="14"/>
      <c r="J3984" s="14"/>
      <c r="K3984" s="14"/>
      <c r="L3984" s="14"/>
      <c r="M3984" s="14"/>
      <c r="N3984" s="14"/>
      <c r="O3984" s="14"/>
      <c r="P3984" s="14"/>
    </row>
    <row r="3985" spans="9:16" x14ac:dyDescent="0.25">
      <c r="I3985" s="14"/>
      <c r="J3985" s="14"/>
      <c r="K3985" s="14"/>
      <c r="L3985" s="14"/>
      <c r="M3985" s="14"/>
      <c r="N3985" s="14"/>
      <c r="O3985" s="14"/>
      <c r="P3985" s="14"/>
    </row>
    <row r="3986" spans="9:16" x14ac:dyDescent="0.25">
      <c r="I3986" s="14"/>
      <c r="J3986" s="14"/>
      <c r="K3986" s="14"/>
      <c r="L3986" s="14"/>
      <c r="M3986" s="14"/>
      <c r="N3986" s="14"/>
      <c r="O3986" s="14"/>
      <c r="P3986" s="14"/>
    </row>
    <row r="3987" spans="9:16" x14ac:dyDescent="0.25">
      <c r="I3987" s="14"/>
      <c r="J3987" s="14"/>
      <c r="K3987" s="14"/>
      <c r="L3987" s="14"/>
      <c r="M3987" s="14"/>
      <c r="N3987" s="14"/>
      <c r="O3987" s="14"/>
      <c r="P3987" s="14"/>
    </row>
    <row r="3988" spans="9:16" x14ac:dyDescent="0.25">
      <c r="I3988" s="14"/>
      <c r="J3988" s="14"/>
      <c r="K3988" s="14"/>
      <c r="L3988" s="14"/>
      <c r="M3988" s="14"/>
      <c r="N3988" s="14"/>
      <c r="O3988" s="14"/>
      <c r="P3988" s="14"/>
    </row>
    <row r="3989" spans="9:16" x14ac:dyDescent="0.25">
      <c r="I3989" s="14"/>
      <c r="J3989" s="14"/>
      <c r="K3989" s="14"/>
      <c r="L3989" s="14"/>
      <c r="M3989" s="14"/>
      <c r="N3989" s="14"/>
      <c r="O3989" s="14"/>
      <c r="P3989" s="14"/>
    </row>
    <row r="3990" spans="9:16" x14ac:dyDescent="0.25">
      <c r="I3990" s="14"/>
      <c r="J3990" s="14"/>
      <c r="K3990" s="14"/>
      <c r="L3990" s="14"/>
      <c r="M3990" s="14"/>
      <c r="N3990" s="14"/>
      <c r="O3990" s="14"/>
      <c r="P3990" s="14"/>
    </row>
    <row r="3991" spans="9:16" x14ac:dyDescent="0.25">
      <c r="I3991" s="14"/>
      <c r="J3991" s="14"/>
      <c r="K3991" s="14"/>
      <c r="L3991" s="14"/>
      <c r="M3991" s="14"/>
      <c r="N3991" s="14"/>
      <c r="O3991" s="14"/>
      <c r="P3991" s="14"/>
    </row>
    <row r="3992" spans="9:16" x14ac:dyDescent="0.25">
      <c r="I3992" s="14"/>
      <c r="J3992" s="14"/>
      <c r="K3992" s="14"/>
      <c r="L3992" s="14"/>
      <c r="M3992" s="14"/>
      <c r="N3992" s="14"/>
      <c r="O3992" s="14"/>
      <c r="P3992" s="14"/>
    </row>
    <row r="3993" spans="9:16" x14ac:dyDescent="0.25">
      <c r="I3993" s="14"/>
      <c r="J3993" s="14"/>
      <c r="K3993" s="14"/>
      <c r="L3993" s="14"/>
      <c r="M3993" s="14"/>
      <c r="N3993" s="14"/>
      <c r="O3993" s="14"/>
      <c r="P3993" s="14"/>
    </row>
    <row r="3994" spans="9:16" x14ac:dyDescent="0.25">
      <c r="I3994" s="14"/>
      <c r="J3994" s="14"/>
      <c r="K3994" s="14"/>
      <c r="L3994" s="14"/>
      <c r="M3994" s="14"/>
      <c r="N3994" s="14"/>
      <c r="O3994" s="14"/>
      <c r="P3994" s="14"/>
    </row>
    <row r="3995" spans="9:16" x14ac:dyDescent="0.25">
      <c r="I3995" s="14"/>
      <c r="J3995" s="14"/>
      <c r="K3995" s="14"/>
      <c r="L3995" s="14"/>
      <c r="M3995" s="14"/>
      <c r="N3995" s="14"/>
      <c r="O3995" s="14"/>
      <c r="P3995" s="14"/>
    </row>
    <row r="3996" spans="9:16" x14ac:dyDescent="0.25">
      <c r="I3996" s="14"/>
      <c r="J3996" s="14"/>
      <c r="K3996" s="14"/>
      <c r="L3996" s="14"/>
      <c r="M3996" s="14"/>
      <c r="N3996" s="14"/>
      <c r="O3996" s="14"/>
      <c r="P3996" s="14"/>
    </row>
    <row r="3997" spans="9:16" x14ac:dyDescent="0.25">
      <c r="I3997" s="14"/>
      <c r="J3997" s="14"/>
      <c r="K3997" s="14"/>
      <c r="L3997" s="14"/>
      <c r="M3997" s="14"/>
      <c r="N3997" s="14"/>
      <c r="O3997" s="14"/>
      <c r="P3997" s="14"/>
    </row>
    <row r="3998" spans="9:16" x14ac:dyDescent="0.25">
      <c r="I3998" s="14"/>
      <c r="J3998" s="14"/>
      <c r="K3998" s="14"/>
      <c r="L3998" s="14"/>
      <c r="M3998" s="14"/>
      <c r="N3998" s="14"/>
      <c r="O3998" s="14"/>
      <c r="P3998" s="14"/>
    </row>
    <row r="3999" spans="9:16" x14ac:dyDescent="0.25">
      <c r="I3999" s="14"/>
      <c r="J3999" s="14"/>
      <c r="K3999" s="14"/>
      <c r="L3999" s="14"/>
      <c r="M3999" s="14"/>
      <c r="N3999" s="14"/>
      <c r="O3999" s="14"/>
      <c r="P3999" s="14"/>
    </row>
    <row r="4000" spans="9:16" x14ac:dyDescent="0.25">
      <c r="I4000" s="14"/>
      <c r="J4000" s="14"/>
      <c r="K4000" s="14"/>
      <c r="L4000" s="14"/>
      <c r="M4000" s="14"/>
      <c r="N4000" s="14"/>
      <c r="O4000" s="14"/>
      <c r="P4000" s="14"/>
    </row>
    <row r="4001" spans="9:16" x14ac:dyDescent="0.25">
      <c r="I4001" s="14"/>
      <c r="J4001" s="14"/>
      <c r="K4001" s="14"/>
      <c r="L4001" s="14"/>
      <c r="M4001" s="14"/>
      <c r="N4001" s="14"/>
      <c r="O4001" s="14"/>
      <c r="P4001" s="14"/>
    </row>
    <row r="4002" spans="9:16" x14ac:dyDescent="0.25">
      <c r="I4002" s="14"/>
      <c r="J4002" s="14"/>
      <c r="K4002" s="14"/>
      <c r="L4002" s="14"/>
      <c r="M4002" s="14"/>
      <c r="N4002" s="14"/>
      <c r="O4002" s="14"/>
      <c r="P4002" s="14"/>
    </row>
    <row r="4003" spans="9:16" x14ac:dyDescent="0.25">
      <c r="I4003" s="14"/>
      <c r="J4003" s="14"/>
      <c r="K4003" s="14"/>
      <c r="L4003" s="14"/>
      <c r="M4003" s="14"/>
      <c r="N4003" s="14"/>
      <c r="O4003" s="14"/>
      <c r="P4003" s="14"/>
    </row>
    <row r="4004" spans="9:16" x14ac:dyDescent="0.25">
      <c r="I4004" s="14"/>
      <c r="J4004" s="14"/>
      <c r="K4004" s="14"/>
      <c r="L4004" s="14"/>
      <c r="M4004" s="14"/>
      <c r="N4004" s="14"/>
      <c r="O4004" s="14"/>
      <c r="P4004" s="14"/>
    </row>
    <row r="4005" spans="9:16" x14ac:dyDescent="0.25">
      <c r="I4005" s="14"/>
      <c r="J4005" s="14"/>
      <c r="K4005" s="14"/>
      <c r="L4005" s="14"/>
      <c r="M4005" s="14"/>
      <c r="N4005" s="14"/>
      <c r="O4005" s="14"/>
      <c r="P4005" s="14"/>
    </row>
    <row r="4006" spans="9:16" x14ac:dyDescent="0.25">
      <c r="I4006" s="14"/>
      <c r="J4006" s="14"/>
      <c r="K4006" s="14"/>
      <c r="L4006" s="14"/>
      <c r="M4006" s="14"/>
      <c r="N4006" s="14"/>
      <c r="O4006" s="14"/>
      <c r="P4006" s="14"/>
    </row>
    <row r="4007" spans="9:16" x14ac:dyDescent="0.25">
      <c r="I4007" s="14"/>
      <c r="J4007" s="14"/>
      <c r="K4007" s="14"/>
      <c r="L4007" s="14"/>
      <c r="M4007" s="14"/>
      <c r="N4007" s="14"/>
      <c r="O4007" s="14"/>
      <c r="P4007" s="14"/>
    </row>
    <row r="4008" spans="9:16" x14ac:dyDescent="0.25">
      <c r="I4008" s="14"/>
      <c r="J4008" s="14"/>
      <c r="K4008" s="14"/>
      <c r="L4008" s="14"/>
      <c r="M4008" s="14"/>
      <c r="N4008" s="14"/>
      <c r="O4008" s="14"/>
      <c r="P4008" s="14"/>
    </row>
    <row r="4009" spans="9:16" x14ac:dyDescent="0.25">
      <c r="I4009" s="14"/>
      <c r="J4009" s="14"/>
      <c r="K4009" s="14"/>
      <c r="L4009" s="14"/>
      <c r="M4009" s="14"/>
      <c r="N4009" s="14"/>
      <c r="O4009" s="14"/>
      <c r="P4009" s="14"/>
    </row>
    <row r="4010" spans="9:16" x14ac:dyDescent="0.25">
      <c r="I4010" s="14"/>
      <c r="J4010" s="14"/>
      <c r="K4010" s="14"/>
      <c r="L4010" s="14"/>
      <c r="M4010" s="14"/>
      <c r="N4010" s="14"/>
      <c r="O4010" s="14"/>
      <c r="P4010" s="14"/>
    </row>
    <row r="4011" spans="9:16" x14ac:dyDescent="0.25">
      <c r="I4011" s="14"/>
      <c r="J4011" s="14"/>
      <c r="K4011" s="14"/>
      <c r="L4011" s="14"/>
      <c r="M4011" s="14"/>
      <c r="N4011" s="14"/>
      <c r="O4011" s="14"/>
      <c r="P4011" s="14"/>
    </row>
    <row r="4012" spans="9:16" x14ac:dyDescent="0.25">
      <c r="I4012" s="14"/>
      <c r="J4012" s="14"/>
      <c r="K4012" s="14"/>
      <c r="L4012" s="14"/>
      <c r="M4012" s="14"/>
      <c r="N4012" s="14"/>
      <c r="O4012" s="14"/>
      <c r="P4012" s="14"/>
    </row>
    <row r="4013" spans="9:16" x14ac:dyDescent="0.25">
      <c r="I4013" s="14"/>
      <c r="J4013" s="14"/>
      <c r="K4013" s="14"/>
      <c r="L4013" s="14"/>
      <c r="M4013" s="14"/>
      <c r="N4013" s="14"/>
      <c r="O4013" s="14"/>
      <c r="P4013" s="14"/>
    </row>
    <row r="4014" spans="9:16" x14ac:dyDescent="0.25">
      <c r="I4014" s="14"/>
      <c r="J4014" s="14"/>
      <c r="K4014" s="14"/>
      <c r="L4014" s="14"/>
      <c r="M4014" s="14"/>
      <c r="N4014" s="14"/>
      <c r="O4014" s="14"/>
      <c r="P4014" s="14"/>
    </row>
    <row r="4015" spans="9:16" x14ac:dyDescent="0.25">
      <c r="I4015" s="14"/>
      <c r="J4015" s="14"/>
      <c r="K4015" s="14"/>
      <c r="L4015" s="14"/>
      <c r="M4015" s="14"/>
      <c r="N4015" s="14"/>
      <c r="O4015" s="14"/>
      <c r="P4015" s="14"/>
    </row>
    <row r="4016" spans="9:16" x14ac:dyDescent="0.25">
      <c r="I4016" s="14"/>
      <c r="J4016" s="14"/>
      <c r="K4016" s="14"/>
      <c r="L4016" s="14"/>
      <c r="M4016" s="14"/>
      <c r="N4016" s="14"/>
      <c r="O4016" s="14"/>
      <c r="P4016" s="14"/>
    </row>
    <row r="4017" spans="9:16" x14ac:dyDescent="0.25">
      <c r="I4017" s="14"/>
      <c r="J4017" s="14"/>
      <c r="K4017" s="14"/>
      <c r="L4017" s="14"/>
      <c r="M4017" s="14"/>
      <c r="N4017" s="14"/>
      <c r="O4017" s="14"/>
      <c r="P4017" s="14"/>
    </row>
    <row r="4018" spans="9:16" x14ac:dyDescent="0.25">
      <c r="I4018" s="14"/>
      <c r="J4018" s="14"/>
      <c r="K4018" s="14"/>
      <c r="L4018" s="14"/>
      <c r="M4018" s="14"/>
      <c r="N4018" s="14"/>
      <c r="O4018" s="14"/>
      <c r="P4018" s="14"/>
    </row>
    <row r="4019" spans="9:16" x14ac:dyDescent="0.25">
      <c r="I4019" s="14"/>
      <c r="J4019" s="14"/>
      <c r="K4019" s="14"/>
      <c r="L4019" s="14"/>
      <c r="M4019" s="14"/>
      <c r="N4019" s="14"/>
      <c r="O4019" s="14"/>
      <c r="P4019" s="14"/>
    </row>
    <row r="4020" spans="9:16" x14ac:dyDescent="0.25">
      <c r="I4020" s="14"/>
      <c r="J4020" s="14"/>
      <c r="K4020" s="14"/>
      <c r="L4020" s="14"/>
      <c r="M4020" s="14"/>
      <c r="N4020" s="14"/>
      <c r="O4020" s="14"/>
      <c r="P4020" s="14"/>
    </row>
    <row r="4021" spans="9:16" x14ac:dyDescent="0.25">
      <c r="I4021" s="14"/>
      <c r="J4021" s="14"/>
      <c r="K4021" s="14"/>
      <c r="L4021" s="14"/>
      <c r="M4021" s="14"/>
      <c r="N4021" s="14"/>
      <c r="O4021" s="14"/>
      <c r="P4021" s="14"/>
    </row>
    <row r="4022" spans="9:16" x14ac:dyDescent="0.25">
      <c r="I4022" s="14"/>
      <c r="J4022" s="14"/>
      <c r="K4022" s="14"/>
      <c r="L4022" s="14"/>
      <c r="M4022" s="14"/>
      <c r="N4022" s="14"/>
      <c r="O4022" s="14"/>
      <c r="P4022" s="14"/>
    </row>
    <row r="4023" spans="9:16" x14ac:dyDescent="0.25">
      <c r="I4023" s="14"/>
      <c r="J4023" s="14"/>
      <c r="K4023" s="14"/>
      <c r="L4023" s="14"/>
      <c r="M4023" s="14"/>
      <c r="N4023" s="14"/>
      <c r="O4023" s="14"/>
      <c r="P4023" s="14"/>
    </row>
    <row r="4024" spans="9:16" x14ac:dyDescent="0.25">
      <c r="I4024" s="14"/>
      <c r="J4024" s="14"/>
      <c r="K4024" s="14"/>
      <c r="L4024" s="14"/>
      <c r="M4024" s="14"/>
      <c r="N4024" s="14"/>
      <c r="O4024" s="14"/>
      <c r="P4024" s="14"/>
    </row>
    <row r="4025" spans="9:16" x14ac:dyDescent="0.25">
      <c r="I4025" s="14"/>
      <c r="J4025" s="14"/>
      <c r="K4025" s="14"/>
      <c r="L4025" s="14"/>
      <c r="M4025" s="14"/>
      <c r="N4025" s="14"/>
      <c r="O4025" s="14"/>
      <c r="P4025" s="14"/>
    </row>
    <row r="4026" spans="9:16" x14ac:dyDescent="0.25">
      <c r="I4026" s="14"/>
      <c r="J4026" s="14"/>
      <c r="K4026" s="14"/>
      <c r="L4026" s="14"/>
      <c r="M4026" s="14"/>
      <c r="N4026" s="14"/>
      <c r="O4026" s="14"/>
      <c r="P4026" s="14"/>
    </row>
    <row r="4027" spans="9:16" x14ac:dyDescent="0.25">
      <c r="I4027" s="14"/>
      <c r="J4027" s="14"/>
      <c r="K4027" s="14"/>
      <c r="L4027" s="14"/>
      <c r="M4027" s="14"/>
      <c r="N4027" s="14"/>
      <c r="O4027" s="14"/>
      <c r="P4027" s="14"/>
    </row>
    <row r="4028" spans="9:16" x14ac:dyDescent="0.25">
      <c r="I4028" s="14"/>
      <c r="J4028" s="14"/>
      <c r="K4028" s="14"/>
      <c r="L4028" s="14"/>
      <c r="M4028" s="14"/>
      <c r="N4028" s="14"/>
      <c r="O4028" s="14"/>
      <c r="P4028" s="14"/>
    </row>
    <row r="4029" spans="9:16" x14ac:dyDescent="0.25">
      <c r="I4029" s="14"/>
      <c r="J4029" s="14"/>
      <c r="K4029" s="14"/>
      <c r="L4029" s="14"/>
      <c r="M4029" s="14"/>
      <c r="N4029" s="14"/>
      <c r="O4029" s="14"/>
      <c r="P4029" s="14"/>
    </row>
    <row r="4030" spans="9:16" x14ac:dyDescent="0.25">
      <c r="I4030" s="14"/>
      <c r="J4030" s="14"/>
      <c r="K4030" s="14"/>
      <c r="L4030" s="14"/>
      <c r="M4030" s="14"/>
      <c r="N4030" s="14"/>
      <c r="O4030" s="14"/>
      <c r="P4030" s="14"/>
    </row>
    <row r="4031" spans="9:16" x14ac:dyDescent="0.25">
      <c r="I4031" s="14"/>
      <c r="J4031" s="14"/>
      <c r="K4031" s="14"/>
      <c r="L4031" s="14"/>
      <c r="M4031" s="14"/>
      <c r="N4031" s="14"/>
      <c r="O4031" s="14"/>
      <c r="P4031" s="14"/>
    </row>
    <row r="4032" spans="9:16" x14ac:dyDescent="0.25">
      <c r="I4032" s="14"/>
      <c r="J4032" s="14"/>
      <c r="K4032" s="14"/>
      <c r="L4032" s="14"/>
      <c r="M4032" s="14"/>
      <c r="N4032" s="14"/>
      <c r="O4032" s="14"/>
      <c r="P4032" s="14"/>
    </row>
    <row r="4033" spans="9:16" x14ac:dyDescent="0.25">
      <c r="I4033" s="14"/>
      <c r="J4033" s="14"/>
      <c r="K4033" s="14"/>
      <c r="L4033" s="14"/>
      <c r="M4033" s="14"/>
      <c r="N4033" s="14"/>
      <c r="O4033" s="14"/>
      <c r="P4033" s="14"/>
    </row>
    <row r="4034" spans="9:16" x14ac:dyDescent="0.25">
      <c r="I4034" s="14"/>
      <c r="J4034" s="14"/>
      <c r="K4034" s="14"/>
      <c r="L4034" s="14"/>
      <c r="M4034" s="14"/>
      <c r="N4034" s="14"/>
      <c r="O4034" s="14"/>
      <c r="P4034" s="14"/>
    </row>
    <row r="4035" spans="9:16" x14ac:dyDescent="0.25">
      <c r="I4035" s="14"/>
      <c r="J4035" s="14"/>
      <c r="K4035" s="14"/>
      <c r="L4035" s="14"/>
      <c r="M4035" s="14"/>
      <c r="N4035" s="14"/>
      <c r="O4035" s="14"/>
      <c r="P4035" s="14"/>
    </row>
    <row r="4036" spans="9:16" x14ac:dyDescent="0.25">
      <c r="I4036" s="14"/>
      <c r="J4036" s="14"/>
      <c r="K4036" s="14"/>
      <c r="L4036" s="14"/>
      <c r="M4036" s="14"/>
      <c r="N4036" s="14"/>
      <c r="O4036" s="14"/>
      <c r="P4036" s="14"/>
    </row>
    <row r="4037" spans="9:16" x14ac:dyDescent="0.25">
      <c r="I4037" s="14"/>
      <c r="J4037" s="14"/>
      <c r="K4037" s="14"/>
      <c r="L4037" s="14"/>
      <c r="M4037" s="14"/>
      <c r="N4037" s="14"/>
      <c r="O4037" s="14"/>
      <c r="P4037" s="14"/>
    </row>
    <row r="4038" spans="9:16" x14ac:dyDescent="0.25">
      <c r="I4038" s="14"/>
      <c r="J4038" s="14"/>
      <c r="K4038" s="14"/>
      <c r="L4038" s="14"/>
      <c r="M4038" s="14"/>
      <c r="N4038" s="14"/>
      <c r="O4038" s="14"/>
      <c r="P4038" s="14"/>
    </row>
    <row r="4039" spans="9:16" x14ac:dyDescent="0.25">
      <c r="I4039" s="14"/>
      <c r="J4039" s="14"/>
      <c r="K4039" s="14"/>
      <c r="L4039" s="14"/>
      <c r="M4039" s="14"/>
      <c r="N4039" s="14"/>
      <c r="O4039" s="14"/>
      <c r="P4039" s="14"/>
    </row>
    <row r="4040" spans="9:16" x14ac:dyDescent="0.25">
      <c r="I4040" s="14"/>
      <c r="J4040" s="14"/>
      <c r="K4040" s="14"/>
      <c r="L4040" s="14"/>
      <c r="M4040" s="14"/>
      <c r="N4040" s="14"/>
      <c r="O4040" s="14"/>
      <c r="P4040" s="14"/>
    </row>
    <row r="4041" spans="9:16" x14ac:dyDescent="0.25">
      <c r="I4041" s="14"/>
      <c r="J4041" s="14"/>
      <c r="K4041" s="14"/>
      <c r="L4041" s="14"/>
      <c r="M4041" s="14"/>
      <c r="N4041" s="14"/>
      <c r="O4041" s="14"/>
      <c r="P4041" s="14"/>
    </row>
    <row r="4042" spans="9:16" x14ac:dyDescent="0.25">
      <c r="I4042" s="14"/>
      <c r="J4042" s="14"/>
      <c r="K4042" s="14"/>
      <c r="L4042" s="14"/>
      <c r="M4042" s="14"/>
      <c r="N4042" s="14"/>
      <c r="O4042" s="14"/>
      <c r="P4042" s="14"/>
    </row>
    <row r="4043" spans="9:16" x14ac:dyDescent="0.25">
      <c r="I4043" s="14"/>
      <c r="J4043" s="14"/>
      <c r="K4043" s="14"/>
      <c r="L4043" s="14"/>
      <c r="M4043" s="14"/>
      <c r="N4043" s="14"/>
      <c r="O4043" s="14"/>
      <c r="P4043" s="14"/>
    </row>
    <row r="4044" spans="9:16" x14ac:dyDescent="0.25">
      <c r="I4044" s="14"/>
      <c r="J4044" s="14"/>
      <c r="K4044" s="14"/>
      <c r="L4044" s="14"/>
      <c r="M4044" s="14"/>
      <c r="N4044" s="14"/>
      <c r="O4044" s="14"/>
      <c r="P4044" s="14"/>
    </row>
    <row r="4045" spans="9:16" x14ac:dyDescent="0.25">
      <c r="I4045" s="14"/>
      <c r="J4045" s="14"/>
      <c r="K4045" s="14"/>
      <c r="L4045" s="14"/>
      <c r="M4045" s="14"/>
      <c r="N4045" s="14"/>
      <c r="O4045" s="14"/>
      <c r="P4045" s="14"/>
    </row>
    <row r="4046" spans="9:16" x14ac:dyDescent="0.25">
      <c r="I4046" s="14"/>
      <c r="J4046" s="14"/>
      <c r="K4046" s="14"/>
      <c r="L4046" s="14"/>
      <c r="M4046" s="14"/>
      <c r="N4046" s="14"/>
      <c r="O4046" s="14"/>
      <c r="P4046" s="14"/>
    </row>
    <row r="4047" spans="9:16" x14ac:dyDescent="0.25">
      <c r="I4047" s="14"/>
      <c r="J4047" s="14"/>
      <c r="K4047" s="14"/>
      <c r="L4047" s="14"/>
      <c r="M4047" s="14"/>
      <c r="N4047" s="14"/>
      <c r="O4047" s="14"/>
      <c r="P4047" s="14"/>
    </row>
    <row r="4048" spans="9:16" x14ac:dyDescent="0.25">
      <c r="I4048" s="14"/>
      <c r="J4048" s="14"/>
      <c r="K4048" s="14"/>
      <c r="L4048" s="14"/>
      <c r="M4048" s="14"/>
      <c r="N4048" s="14"/>
      <c r="O4048" s="14"/>
      <c r="P4048" s="14"/>
    </row>
    <row r="4049" spans="9:16" x14ac:dyDescent="0.25">
      <c r="I4049" s="14"/>
      <c r="J4049" s="14"/>
      <c r="K4049" s="14"/>
      <c r="L4049" s="14"/>
      <c r="M4049" s="14"/>
      <c r="N4049" s="14"/>
      <c r="O4049" s="14"/>
      <c r="P4049" s="14"/>
    </row>
    <row r="4050" spans="9:16" x14ac:dyDescent="0.25">
      <c r="I4050" s="14"/>
      <c r="J4050" s="14"/>
      <c r="K4050" s="14"/>
      <c r="L4050" s="14"/>
      <c r="M4050" s="14"/>
      <c r="N4050" s="14"/>
      <c r="O4050" s="14"/>
      <c r="P4050" s="14"/>
    </row>
    <row r="4051" spans="9:16" x14ac:dyDescent="0.25">
      <c r="I4051" s="14"/>
      <c r="J4051" s="14"/>
      <c r="K4051" s="14"/>
      <c r="L4051" s="14"/>
      <c r="M4051" s="14"/>
      <c r="N4051" s="14"/>
      <c r="O4051" s="14"/>
      <c r="P4051" s="14"/>
    </row>
    <row r="4052" spans="9:16" x14ac:dyDescent="0.25">
      <c r="I4052" s="14"/>
      <c r="J4052" s="14"/>
      <c r="K4052" s="14"/>
      <c r="L4052" s="14"/>
      <c r="M4052" s="14"/>
      <c r="N4052" s="14"/>
      <c r="O4052" s="14"/>
      <c r="P4052" s="14"/>
    </row>
    <row r="4053" spans="9:16" x14ac:dyDescent="0.25">
      <c r="I4053" s="14"/>
      <c r="J4053" s="14"/>
      <c r="K4053" s="14"/>
      <c r="L4053" s="14"/>
      <c r="M4053" s="14"/>
      <c r="N4053" s="14"/>
      <c r="O4053" s="14"/>
      <c r="P4053" s="14"/>
    </row>
    <row r="4054" spans="9:16" x14ac:dyDescent="0.25">
      <c r="I4054" s="14"/>
      <c r="J4054" s="14"/>
      <c r="K4054" s="14"/>
      <c r="L4054" s="14"/>
      <c r="M4054" s="14"/>
      <c r="N4054" s="14"/>
      <c r="O4054" s="14"/>
      <c r="P4054" s="14"/>
    </row>
    <row r="4055" spans="9:16" x14ac:dyDescent="0.25">
      <c r="I4055" s="14"/>
      <c r="J4055" s="14"/>
      <c r="K4055" s="14"/>
      <c r="L4055" s="14"/>
      <c r="M4055" s="14"/>
      <c r="N4055" s="14"/>
      <c r="O4055" s="14"/>
      <c r="P4055" s="14"/>
    </row>
    <row r="4056" spans="9:16" x14ac:dyDescent="0.25">
      <c r="I4056" s="14"/>
      <c r="J4056" s="14"/>
      <c r="K4056" s="14"/>
      <c r="L4056" s="14"/>
      <c r="M4056" s="14"/>
      <c r="N4056" s="14"/>
      <c r="O4056" s="14"/>
      <c r="P4056" s="14"/>
    </row>
    <row r="4057" spans="9:16" x14ac:dyDescent="0.25">
      <c r="I4057" s="14"/>
      <c r="J4057" s="14"/>
      <c r="K4057" s="14"/>
      <c r="L4057" s="14"/>
      <c r="M4057" s="14"/>
      <c r="N4057" s="14"/>
      <c r="O4057" s="14"/>
      <c r="P4057" s="14"/>
    </row>
    <row r="4058" spans="9:16" x14ac:dyDescent="0.25">
      <c r="I4058" s="14"/>
      <c r="J4058" s="14"/>
      <c r="K4058" s="14"/>
      <c r="L4058" s="14"/>
      <c r="M4058" s="14"/>
      <c r="N4058" s="14"/>
      <c r="O4058" s="14"/>
      <c r="P4058" s="14"/>
    </row>
    <row r="4059" spans="9:16" x14ac:dyDescent="0.25">
      <c r="I4059" s="14"/>
      <c r="J4059" s="14"/>
      <c r="K4059" s="14"/>
      <c r="L4059" s="14"/>
      <c r="M4059" s="14"/>
      <c r="N4059" s="14"/>
      <c r="O4059" s="14"/>
      <c r="P4059" s="14"/>
    </row>
    <row r="4060" spans="9:16" x14ac:dyDescent="0.25">
      <c r="I4060" s="14"/>
      <c r="J4060" s="14"/>
      <c r="K4060" s="14"/>
      <c r="L4060" s="14"/>
      <c r="M4060" s="14"/>
      <c r="N4060" s="14"/>
      <c r="O4060" s="14"/>
      <c r="P4060" s="14"/>
    </row>
    <row r="4061" spans="9:16" x14ac:dyDescent="0.25">
      <c r="I4061" s="14"/>
      <c r="J4061" s="14"/>
      <c r="K4061" s="14"/>
      <c r="L4061" s="14"/>
      <c r="M4061" s="14"/>
      <c r="N4061" s="14"/>
      <c r="O4061" s="14"/>
      <c r="P4061" s="14"/>
    </row>
    <row r="4062" spans="9:16" x14ac:dyDescent="0.25">
      <c r="I4062" s="14"/>
      <c r="J4062" s="14"/>
      <c r="K4062" s="14"/>
      <c r="L4062" s="14"/>
      <c r="M4062" s="14"/>
      <c r="N4062" s="14"/>
      <c r="O4062" s="14"/>
      <c r="P4062" s="14"/>
    </row>
    <row r="4063" spans="9:16" x14ac:dyDescent="0.25">
      <c r="I4063" s="14"/>
      <c r="J4063" s="14"/>
      <c r="K4063" s="14"/>
      <c r="L4063" s="14"/>
      <c r="M4063" s="14"/>
      <c r="N4063" s="14"/>
      <c r="O4063" s="14"/>
      <c r="P4063" s="14"/>
    </row>
    <row r="4064" spans="9:16" x14ac:dyDescent="0.25">
      <c r="I4064" s="14"/>
      <c r="J4064" s="14"/>
      <c r="K4064" s="14"/>
      <c r="L4064" s="14"/>
      <c r="M4064" s="14"/>
      <c r="N4064" s="14"/>
      <c r="O4064" s="14"/>
      <c r="P4064" s="14"/>
    </row>
    <row r="4065" spans="9:16" x14ac:dyDescent="0.25">
      <c r="I4065" s="14"/>
      <c r="J4065" s="14"/>
      <c r="K4065" s="14"/>
      <c r="L4065" s="14"/>
      <c r="M4065" s="14"/>
      <c r="N4065" s="14"/>
      <c r="O4065" s="14"/>
      <c r="P4065" s="14"/>
    </row>
    <row r="4066" spans="9:16" x14ac:dyDescent="0.25">
      <c r="I4066" s="14"/>
      <c r="J4066" s="14"/>
      <c r="K4066" s="14"/>
      <c r="L4066" s="14"/>
      <c r="M4066" s="14"/>
      <c r="N4066" s="14"/>
      <c r="O4066" s="14"/>
      <c r="P4066" s="14"/>
    </row>
    <row r="4067" spans="9:16" x14ac:dyDescent="0.25">
      <c r="I4067" s="14"/>
      <c r="J4067" s="14"/>
      <c r="K4067" s="14"/>
      <c r="L4067" s="14"/>
      <c r="M4067" s="14"/>
      <c r="N4067" s="14"/>
      <c r="O4067" s="14"/>
      <c r="P4067" s="14"/>
    </row>
    <row r="4068" spans="9:16" x14ac:dyDescent="0.25">
      <c r="I4068" s="14"/>
      <c r="J4068" s="14"/>
      <c r="K4068" s="14"/>
      <c r="L4068" s="14"/>
      <c r="M4068" s="14"/>
      <c r="N4068" s="14"/>
      <c r="O4068" s="14"/>
      <c r="P4068" s="14"/>
    </row>
    <row r="4069" spans="9:16" x14ac:dyDescent="0.25">
      <c r="I4069" s="14"/>
      <c r="J4069" s="14"/>
      <c r="K4069" s="14"/>
      <c r="L4069" s="14"/>
      <c r="M4069" s="14"/>
      <c r="N4069" s="14"/>
      <c r="O4069" s="14"/>
      <c r="P4069" s="14"/>
    </row>
    <row r="4070" spans="9:16" x14ac:dyDescent="0.25">
      <c r="I4070" s="14"/>
      <c r="J4070" s="14"/>
      <c r="K4070" s="14"/>
      <c r="L4070" s="14"/>
      <c r="M4070" s="14"/>
      <c r="N4070" s="14"/>
      <c r="O4070" s="14"/>
      <c r="P4070" s="14"/>
    </row>
    <row r="4071" spans="9:16" x14ac:dyDescent="0.25">
      <c r="I4071" s="14"/>
      <c r="J4071" s="14"/>
      <c r="K4071" s="14"/>
      <c r="L4071" s="14"/>
      <c r="M4071" s="14"/>
      <c r="N4071" s="14"/>
      <c r="O4071" s="14"/>
      <c r="P4071" s="14"/>
    </row>
    <row r="4072" spans="9:16" x14ac:dyDescent="0.25">
      <c r="I4072" s="14"/>
      <c r="J4072" s="14"/>
      <c r="K4072" s="14"/>
      <c r="L4072" s="14"/>
      <c r="M4072" s="14"/>
      <c r="N4072" s="14"/>
      <c r="O4072" s="14"/>
      <c r="P4072" s="14"/>
    </row>
    <row r="4073" spans="9:16" x14ac:dyDescent="0.25">
      <c r="I4073" s="14"/>
      <c r="J4073" s="14"/>
      <c r="K4073" s="14"/>
      <c r="L4073" s="14"/>
      <c r="M4073" s="14"/>
      <c r="N4073" s="14"/>
      <c r="O4073" s="14"/>
      <c r="P4073" s="14"/>
    </row>
    <row r="4074" spans="9:16" x14ac:dyDescent="0.25">
      <c r="I4074" s="14"/>
      <c r="J4074" s="14"/>
      <c r="K4074" s="14"/>
      <c r="L4074" s="14"/>
      <c r="M4074" s="14"/>
      <c r="N4074" s="14"/>
      <c r="O4074" s="14"/>
      <c r="P4074" s="14"/>
    </row>
    <row r="4075" spans="9:16" x14ac:dyDescent="0.25">
      <c r="I4075" s="14"/>
      <c r="J4075" s="14"/>
      <c r="K4075" s="14"/>
      <c r="L4075" s="14"/>
      <c r="M4075" s="14"/>
      <c r="N4075" s="14"/>
      <c r="O4075" s="14"/>
      <c r="P4075" s="14"/>
    </row>
    <row r="4076" spans="9:16" x14ac:dyDescent="0.25">
      <c r="I4076" s="14"/>
      <c r="J4076" s="14"/>
      <c r="K4076" s="14"/>
      <c r="L4076" s="14"/>
      <c r="M4076" s="14"/>
      <c r="N4076" s="14"/>
      <c r="O4076" s="14"/>
      <c r="P4076" s="14"/>
    </row>
    <row r="4077" spans="9:16" x14ac:dyDescent="0.25">
      <c r="I4077" s="14"/>
      <c r="J4077" s="14"/>
      <c r="K4077" s="14"/>
      <c r="L4077" s="14"/>
      <c r="M4077" s="14"/>
      <c r="N4077" s="14"/>
      <c r="O4077" s="14"/>
      <c r="P4077" s="14"/>
    </row>
    <row r="4078" spans="9:16" x14ac:dyDescent="0.25">
      <c r="I4078" s="14"/>
      <c r="J4078" s="14"/>
      <c r="K4078" s="14"/>
      <c r="L4078" s="14"/>
      <c r="M4078" s="14"/>
      <c r="N4078" s="14"/>
      <c r="O4078" s="14"/>
      <c r="P4078" s="14"/>
    </row>
    <row r="4079" spans="9:16" x14ac:dyDescent="0.25">
      <c r="I4079" s="14"/>
      <c r="J4079" s="14"/>
      <c r="K4079" s="14"/>
      <c r="L4079" s="14"/>
      <c r="M4079" s="14"/>
      <c r="N4079" s="14"/>
      <c r="O4079" s="14"/>
      <c r="P4079" s="14"/>
    </row>
    <row r="4080" spans="9:16" x14ac:dyDescent="0.25">
      <c r="I4080" s="14"/>
      <c r="J4080" s="14"/>
      <c r="K4080" s="14"/>
      <c r="L4080" s="14"/>
      <c r="M4080" s="14"/>
      <c r="N4080" s="14"/>
      <c r="O4080" s="14"/>
      <c r="P4080" s="14"/>
    </row>
    <row r="4081" spans="9:16" x14ac:dyDescent="0.25">
      <c r="I4081" s="14"/>
      <c r="J4081" s="14"/>
      <c r="K4081" s="14"/>
      <c r="L4081" s="14"/>
      <c r="M4081" s="14"/>
      <c r="N4081" s="14"/>
      <c r="O4081" s="14"/>
      <c r="P4081" s="14"/>
    </row>
    <row r="4082" spans="9:16" x14ac:dyDescent="0.25">
      <c r="I4082" s="14"/>
      <c r="J4082" s="14"/>
      <c r="K4082" s="14"/>
      <c r="L4082" s="14"/>
      <c r="M4082" s="14"/>
      <c r="N4082" s="14"/>
      <c r="O4082" s="14"/>
      <c r="P4082" s="14"/>
    </row>
    <row r="4083" spans="9:16" x14ac:dyDescent="0.25">
      <c r="I4083" s="14"/>
      <c r="J4083" s="14"/>
      <c r="K4083" s="14"/>
      <c r="L4083" s="14"/>
      <c r="M4083" s="14"/>
      <c r="N4083" s="14"/>
      <c r="O4083" s="14"/>
      <c r="P4083" s="14"/>
    </row>
    <row r="4084" spans="9:16" x14ac:dyDescent="0.25">
      <c r="I4084" s="14"/>
      <c r="J4084" s="14"/>
      <c r="K4084" s="14"/>
      <c r="L4084" s="14"/>
      <c r="M4084" s="14"/>
      <c r="N4084" s="14"/>
      <c r="O4084" s="14"/>
      <c r="P4084" s="14"/>
    </row>
    <row r="4085" spans="9:16" x14ac:dyDescent="0.25">
      <c r="I4085" s="14"/>
      <c r="J4085" s="14"/>
      <c r="K4085" s="14"/>
      <c r="L4085" s="14"/>
      <c r="M4085" s="14"/>
      <c r="N4085" s="14"/>
      <c r="O4085" s="14"/>
      <c r="P4085" s="14"/>
    </row>
    <row r="4086" spans="9:16" x14ac:dyDescent="0.25">
      <c r="I4086" s="14"/>
      <c r="J4086" s="14"/>
      <c r="K4086" s="14"/>
      <c r="L4086" s="14"/>
      <c r="M4086" s="14"/>
      <c r="N4086" s="14"/>
      <c r="O4086" s="14"/>
      <c r="P4086" s="14"/>
    </row>
    <row r="4087" spans="9:16" x14ac:dyDescent="0.25">
      <c r="I4087" s="14"/>
      <c r="J4087" s="14"/>
      <c r="K4087" s="14"/>
      <c r="L4087" s="14"/>
      <c r="M4087" s="14"/>
      <c r="N4087" s="14"/>
      <c r="O4087" s="14"/>
      <c r="P4087" s="14"/>
    </row>
    <row r="4088" spans="9:16" x14ac:dyDescent="0.25">
      <c r="I4088" s="14"/>
      <c r="J4088" s="14"/>
      <c r="K4088" s="14"/>
      <c r="L4088" s="14"/>
      <c r="M4088" s="14"/>
      <c r="N4088" s="14"/>
      <c r="O4088" s="14"/>
      <c r="P4088" s="14"/>
    </row>
    <row r="4089" spans="9:16" x14ac:dyDescent="0.25">
      <c r="I4089" s="14"/>
      <c r="J4089" s="14"/>
      <c r="K4089" s="14"/>
      <c r="L4089" s="14"/>
      <c r="M4089" s="14"/>
      <c r="N4089" s="14"/>
      <c r="O4089" s="14"/>
      <c r="P4089" s="14"/>
    </row>
    <row r="4090" spans="9:16" x14ac:dyDescent="0.25">
      <c r="I4090" s="14"/>
      <c r="J4090" s="14"/>
      <c r="K4090" s="14"/>
      <c r="L4090" s="14"/>
      <c r="M4090" s="14"/>
      <c r="N4090" s="14"/>
      <c r="O4090" s="14"/>
      <c r="P4090" s="14"/>
    </row>
    <row r="4091" spans="9:16" x14ac:dyDescent="0.25">
      <c r="I4091" s="14"/>
      <c r="J4091" s="14"/>
      <c r="K4091" s="14"/>
      <c r="L4091" s="14"/>
      <c r="M4091" s="14"/>
      <c r="N4091" s="14"/>
      <c r="O4091" s="14"/>
      <c r="P4091" s="14"/>
    </row>
    <row r="4092" spans="9:16" x14ac:dyDescent="0.25">
      <c r="I4092" s="14"/>
      <c r="J4092" s="14"/>
      <c r="K4092" s="14"/>
      <c r="L4092" s="14"/>
      <c r="M4092" s="14"/>
      <c r="N4092" s="14"/>
      <c r="O4092" s="14"/>
      <c r="P4092" s="14"/>
    </row>
    <row r="4093" spans="9:16" x14ac:dyDescent="0.25">
      <c r="I4093" s="14"/>
      <c r="J4093" s="14"/>
      <c r="K4093" s="14"/>
      <c r="L4093" s="14"/>
      <c r="M4093" s="14"/>
      <c r="N4093" s="14"/>
      <c r="O4093" s="14"/>
      <c r="P4093" s="14"/>
    </row>
    <row r="4094" spans="9:16" x14ac:dyDescent="0.25">
      <c r="I4094" s="14"/>
      <c r="J4094" s="14"/>
      <c r="K4094" s="14"/>
      <c r="L4094" s="14"/>
      <c r="M4094" s="14"/>
      <c r="N4094" s="14"/>
      <c r="O4094" s="14"/>
      <c r="P4094" s="14"/>
    </row>
    <row r="4095" spans="9:16" x14ac:dyDescent="0.25">
      <c r="I4095" s="14"/>
      <c r="J4095" s="14"/>
      <c r="K4095" s="14"/>
      <c r="L4095" s="14"/>
      <c r="M4095" s="14"/>
      <c r="N4095" s="14"/>
      <c r="O4095" s="14"/>
      <c r="P4095" s="14"/>
    </row>
    <row r="4096" spans="9:16" x14ac:dyDescent="0.25">
      <c r="I4096" s="14"/>
      <c r="J4096" s="14"/>
      <c r="K4096" s="14"/>
      <c r="L4096" s="14"/>
      <c r="M4096" s="14"/>
      <c r="N4096" s="14"/>
      <c r="O4096" s="14"/>
      <c r="P4096" s="14"/>
    </row>
    <row r="4097" spans="9:16" x14ac:dyDescent="0.25">
      <c r="I4097" s="14"/>
      <c r="J4097" s="14"/>
      <c r="K4097" s="14"/>
      <c r="L4097" s="14"/>
      <c r="M4097" s="14"/>
      <c r="N4097" s="14"/>
      <c r="O4097" s="14"/>
      <c r="P4097" s="14"/>
    </row>
    <row r="4098" spans="9:16" x14ac:dyDescent="0.25">
      <c r="I4098" s="14"/>
      <c r="J4098" s="14"/>
      <c r="K4098" s="14"/>
      <c r="L4098" s="14"/>
      <c r="M4098" s="14"/>
      <c r="N4098" s="14"/>
      <c r="O4098" s="14"/>
      <c r="P4098" s="14"/>
    </row>
    <row r="4099" spans="9:16" x14ac:dyDescent="0.25">
      <c r="I4099" s="14"/>
      <c r="J4099" s="14"/>
      <c r="K4099" s="14"/>
      <c r="L4099" s="14"/>
      <c r="M4099" s="14"/>
      <c r="N4099" s="14"/>
      <c r="O4099" s="14"/>
      <c r="P4099" s="14"/>
    </row>
    <row r="4100" spans="9:16" x14ac:dyDescent="0.25">
      <c r="I4100" s="14"/>
      <c r="J4100" s="14"/>
      <c r="K4100" s="14"/>
      <c r="L4100" s="14"/>
      <c r="M4100" s="14"/>
      <c r="N4100" s="14"/>
      <c r="O4100" s="14"/>
      <c r="P4100" s="14"/>
    </row>
    <row r="4101" spans="9:16" x14ac:dyDescent="0.25">
      <c r="I4101" s="14"/>
      <c r="J4101" s="14"/>
      <c r="K4101" s="14"/>
      <c r="L4101" s="14"/>
      <c r="M4101" s="14"/>
      <c r="N4101" s="14"/>
      <c r="O4101" s="14"/>
      <c r="P4101" s="14"/>
    </row>
    <row r="4102" spans="9:16" x14ac:dyDescent="0.25">
      <c r="I4102" s="14"/>
      <c r="J4102" s="14"/>
      <c r="K4102" s="14"/>
      <c r="L4102" s="14"/>
      <c r="M4102" s="14"/>
      <c r="N4102" s="14"/>
      <c r="O4102" s="14"/>
      <c r="P4102" s="14"/>
    </row>
    <row r="4103" spans="9:16" x14ac:dyDescent="0.25">
      <c r="I4103" s="14"/>
      <c r="J4103" s="14"/>
      <c r="K4103" s="14"/>
      <c r="L4103" s="14"/>
      <c r="M4103" s="14"/>
      <c r="N4103" s="14"/>
      <c r="O4103" s="14"/>
      <c r="P4103" s="14"/>
    </row>
    <row r="4104" spans="9:16" x14ac:dyDescent="0.25">
      <c r="I4104" s="14"/>
      <c r="J4104" s="14"/>
      <c r="K4104" s="14"/>
      <c r="L4104" s="14"/>
      <c r="M4104" s="14"/>
      <c r="N4104" s="14"/>
      <c r="O4104" s="14"/>
      <c r="P4104" s="14"/>
    </row>
    <row r="4105" spans="9:16" x14ac:dyDescent="0.25">
      <c r="I4105" s="14"/>
      <c r="J4105" s="14"/>
      <c r="K4105" s="14"/>
      <c r="L4105" s="14"/>
      <c r="M4105" s="14"/>
      <c r="N4105" s="14"/>
      <c r="O4105" s="14"/>
      <c r="P4105" s="14"/>
    </row>
    <row r="4106" spans="9:16" x14ac:dyDescent="0.25">
      <c r="I4106" s="14"/>
      <c r="J4106" s="14"/>
      <c r="K4106" s="14"/>
      <c r="L4106" s="14"/>
      <c r="M4106" s="14"/>
      <c r="N4106" s="14"/>
      <c r="O4106" s="14"/>
      <c r="P4106" s="14"/>
    </row>
    <row r="4107" spans="9:16" x14ac:dyDescent="0.25">
      <c r="I4107" s="14"/>
      <c r="J4107" s="14"/>
      <c r="K4107" s="14"/>
      <c r="L4107" s="14"/>
      <c r="M4107" s="14"/>
      <c r="N4107" s="14"/>
      <c r="O4107" s="14"/>
      <c r="P4107" s="14"/>
    </row>
    <row r="4108" spans="9:16" x14ac:dyDescent="0.25">
      <c r="I4108" s="14"/>
      <c r="J4108" s="14"/>
      <c r="K4108" s="14"/>
      <c r="L4108" s="14"/>
      <c r="M4108" s="14"/>
      <c r="N4108" s="14"/>
      <c r="O4108" s="14"/>
      <c r="P4108" s="14"/>
    </row>
    <row r="4109" spans="9:16" x14ac:dyDescent="0.25">
      <c r="I4109" s="14"/>
      <c r="J4109" s="14"/>
      <c r="K4109" s="14"/>
      <c r="L4109" s="14"/>
      <c r="M4109" s="14"/>
      <c r="N4109" s="14"/>
      <c r="O4109" s="14"/>
      <c r="P4109" s="14"/>
    </row>
    <row r="4110" spans="9:16" x14ac:dyDescent="0.25">
      <c r="I4110" s="14"/>
      <c r="J4110" s="14"/>
      <c r="K4110" s="14"/>
      <c r="L4110" s="14"/>
      <c r="M4110" s="14"/>
      <c r="N4110" s="14"/>
      <c r="O4110" s="14"/>
      <c r="P4110" s="14"/>
    </row>
    <row r="4111" spans="9:16" x14ac:dyDescent="0.25">
      <c r="I4111" s="14"/>
      <c r="J4111" s="14"/>
      <c r="K4111" s="14"/>
      <c r="L4111" s="14"/>
      <c r="M4111" s="14"/>
      <c r="N4111" s="14"/>
      <c r="O4111" s="14"/>
      <c r="P4111" s="14"/>
    </row>
    <row r="4112" spans="9:16" x14ac:dyDescent="0.25">
      <c r="I4112" s="14"/>
      <c r="J4112" s="14"/>
      <c r="K4112" s="14"/>
      <c r="L4112" s="14"/>
      <c r="M4112" s="14"/>
      <c r="N4112" s="14"/>
      <c r="O4112" s="14"/>
      <c r="P4112" s="14"/>
    </row>
    <row r="4113" spans="9:16" x14ac:dyDescent="0.25">
      <c r="I4113" s="14"/>
      <c r="J4113" s="14"/>
      <c r="K4113" s="14"/>
      <c r="L4113" s="14"/>
      <c r="M4113" s="14"/>
      <c r="N4113" s="14"/>
      <c r="O4113" s="14"/>
      <c r="P4113" s="14"/>
    </row>
    <row r="4114" spans="9:16" x14ac:dyDescent="0.25">
      <c r="I4114" s="14"/>
      <c r="J4114" s="14"/>
      <c r="K4114" s="14"/>
      <c r="L4114" s="14"/>
      <c r="M4114" s="14"/>
      <c r="N4114" s="14"/>
      <c r="O4114" s="14"/>
      <c r="P4114" s="14"/>
    </row>
    <row r="4115" spans="9:16" x14ac:dyDescent="0.25">
      <c r="I4115" s="14"/>
      <c r="J4115" s="14"/>
      <c r="K4115" s="14"/>
      <c r="L4115" s="14"/>
      <c r="M4115" s="14"/>
      <c r="N4115" s="14"/>
      <c r="O4115" s="14"/>
      <c r="P4115" s="14"/>
    </row>
    <row r="4116" spans="9:16" x14ac:dyDescent="0.25">
      <c r="I4116" s="14"/>
      <c r="J4116" s="14"/>
      <c r="K4116" s="14"/>
      <c r="L4116" s="14"/>
      <c r="M4116" s="14"/>
      <c r="N4116" s="14"/>
      <c r="O4116" s="14"/>
      <c r="P4116" s="14"/>
    </row>
    <row r="4117" spans="9:16" x14ac:dyDescent="0.25">
      <c r="I4117" s="14"/>
      <c r="J4117" s="14"/>
      <c r="K4117" s="14"/>
      <c r="L4117" s="14"/>
      <c r="M4117" s="14"/>
      <c r="N4117" s="14"/>
      <c r="O4117" s="14"/>
      <c r="P4117" s="14"/>
    </row>
    <row r="4118" spans="9:16" x14ac:dyDescent="0.25">
      <c r="I4118" s="14"/>
      <c r="J4118" s="14"/>
      <c r="K4118" s="14"/>
      <c r="L4118" s="14"/>
      <c r="M4118" s="14"/>
      <c r="N4118" s="14"/>
      <c r="O4118" s="14"/>
      <c r="P4118" s="14"/>
    </row>
    <row r="4119" spans="9:16" x14ac:dyDescent="0.25">
      <c r="I4119" s="14"/>
      <c r="J4119" s="14"/>
      <c r="K4119" s="14"/>
      <c r="L4119" s="14"/>
      <c r="M4119" s="14"/>
      <c r="N4119" s="14"/>
      <c r="O4119" s="14"/>
      <c r="P4119" s="14"/>
    </row>
    <row r="4120" spans="9:16" x14ac:dyDescent="0.25">
      <c r="I4120" s="14"/>
      <c r="J4120" s="14"/>
      <c r="K4120" s="14"/>
      <c r="L4120" s="14"/>
      <c r="M4120" s="14"/>
      <c r="N4120" s="14"/>
      <c r="O4120" s="14"/>
      <c r="P4120" s="14"/>
    </row>
    <row r="4121" spans="9:16" x14ac:dyDescent="0.25">
      <c r="I4121" s="14"/>
      <c r="J4121" s="14"/>
      <c r="K4121" s="14"/>
      <c r="L4121" s="14"/>
      <c r="M4121" s="14"/>
      <c r="N4121" s="14"/>
      <c r="O4121" s="14"/>
      <c r="P4121" s="14"/>
    </row>
    <row r="4122" spans="9:16" x14ac:dyDescent="0.25">
      <c r="I4122" s="14"/>
      <c r="J4122" s="14"/>
      <c r="K4122" s="14"/>
      <c r="L4122" s="14"/>
      <c r="M4122" s="14"/>
      <c r="N4122" s="14"/>
      <c r="O4122" s="14"/>
      <c r="P4122" s="14"/>
    </row>
    <row r="4123" spans="9:16" x14ac:dyDescent="0.25">
      <c r="I4123" s="14"/>
      <c r="J4123" s="14"/>
      <c r="K4123" s="14"/>
      <c r="L4123" s="14"/>
      <c r="M4123" s="14"/>
      <c r="N4123" s="14"/>
      <c r="O4123" s="14"/>
      <c r="P4123" s="14"/>
    </row>
    <row r="4124" spans="9:16" x14ac:dyDescent="0.25">
      <c r="I4124" s="14"/>
      <c r="J4124" s="14"/>
      <c r="K4124" s="14"/>
      <c r="L4124" s="14"/>
      <c r="M4124" s="14"/>
      <c r="N4124" s="14"/>
      <c r="O4124" s="14"/>
      <c r="P4124" s="14"/>
    </row>
    <row r="4125" spans="9:16" x14ac:dyDescent="0.25">
      <c r="I4125" s="14"/>
      <c r="J4125" s="14"/>
      <c r="K4125" s="14"/>
      <c r="L4125" s="14"/>
      <c r="M4125" s="14"/>
      <c r="N4125" s="14"/>
      <c r="O4125" s="14"/>
      <c r="P4125" s="14"/>
    </row>
    <row r="4126" spans="9:16" x14ac:dyDescent="0.25">
      <c r="I4126" s="14"/>
      <c r="J4126" s="14"/>
      <c r="K4126" s="14"/>
      <c r="L4126" s="14"/>
      <c r="M4126" s="14"/>
      <c r="N4126" s="14"/>
      <c r="O4126" s="14"/>
      <c r="P4126" s="14"/>
    </row>
    <row r="4127" spans="9:16" x14ac:dyDescent="0.25">
      <c r="I4127" s="14"/>
      <c r="J4127" s="14"/>
      <c r="K4127" s="14"/>
      <c r="L4127" s="14"/>
      <c r="M4127" s="14"/>
      <c r="N4127" s="14"/>
      <c r="O4127" s="14"/>
      <c r="P4127" s="14"/>
    </row>
    <row r="4128" spans="9:16" x14ac:dyDescent="0.25">
      <c r="I4128" s="14"/>
      <c r="J4128" s="14"/>
      <c r="K4128" s="14"/>
      <c r="L4128" s="14"/>
      <c r="M4128" s="14"/>
      <c r="N4128" s="14"/>
      <c r="O4128" s="14"/>
      <c r="P4128" s="14"/>
    </row>
    <row r="4129" spans="9:16" x14ac:dyDescent="0.25">
      <c r="I4129" s="14"/>
      <c r="J4129" s="14"/>
      <c r="K4129" s="14"/>
      <c r="L4129" s="14"/>
      <c r="M4129" s="14"/>
      <c r="N4129" s="14"/>
      <c r="O4129" s="14"/>
      <c r="P4129" s="14"/>
    </row>
    <row r="4130" spans="9:16" x14ac:dyDescent="0.25">
      <c r="I4130" s="14"/>
      <c r="J4130" s="14"/>
      <c r="K4130" s="14"/>
      <c r="L4130" s="14"/>
      <c r="M4130" s="14"/>
      <c r="N4130" s="14"/>
      <c r="O4130" s="14"/>
      <c r="P4130" s="14"/>
    </row>
    <row r="4131" spans="9:16" x14ac:dyDescent="0.25">
      <c r="I4131" s="14"/>
      <c r="J4131" s="14"/>
      <c r="K4131" s="14"/>
      <c r="L4131" s="14"/>
      <c r="M4131" s="14"/>
      <c r="N4131" s="14"/>
      <c r="O4131" s="14"/>
      <c r="P4131" s="14"/>
    </row>
    <row r="4132" spans="9:16" x14ac:dyDescent="0.25">
      <c r="I4132" s="14"/>
      <c r="J4132" s="14"/>
      <c r="K4132" s="14"/>
      <c r="L4132" s="14"/>
      <c r="M4132" s="14"/>
      <c r="N4132" s="14"/>
      <c r="O4132" s="14"/>
      <c r="P4132" s="14"/>
    </row>
    <row r="4133" spans="9:16" x14ac:dyDescent="0.25">
      <c r="I4133" s="14"/>
      <c r="J4133" s="14"/>
      <c r="K4133" s="14"/>
      <c r="L4133" s="14"/>
      <c r="M4133" s="14"/>
      <c r="N4133" s="14"/>
      <c r="O4133" s="14"/>
      <c r="P4133" s="14"/>
    </row>
    <row r="4134" spans="9:16" x14ac:dyDescent="0.25">
      <c r="I4134" s="14"/>
      <c r="J4134" s="14"/>
      <c r="K4134" s="14"/>
      <c r="L4134" s="14"/>
      <c r="M4134" s="14"/>
      <c r="N4134" s="14"/>
      <c r="O4134" s="14"/>
      <c r="P4134" s="14"/>
    </row>
    <row r="4135" spans="9:16" x14ac:dyDescent="0.25">
      <c r="I4135" s="14"/>
      <c r="J4135" s="14"/>
      <c r="K4135" s="14"/>
      <c r="L4135" s="14"/>
      <c r="M4135" s="14"/>
      <c r="N4135" s="14"/>
      <c r="O4135" s="14"/>
      <c r="P4135" s="14"/>
    </row>
    <row r="4136" spans="9:16" x14ac:dyDescent="0.25">
      <c r="I4136" s="14"/>
      <c r="J4136" s="14"/>
      <c r="K4136" s="14"/>
      <c r="L4136" s="14"/>
      <c r="M4136" s="14"/>
      <c r="N4136" s="14"/>
      <c r="O4136" s="14"/>
      <c r="P4136" s="14"/>
    </row>
    <row r="4137" spans="9:16" x14ac:dyDescent="0.25">
      <c r="I4137" s="14"/>
      <c r="J4137" s="14"/>
      <c r="K4137" s="14"/>
      <c r="L4137" s="14"/>
      <c r="M4137" s="14"/>
      <c r="N4137" s="14"/>
      <c r="O4137" s="14"/>
      <c r="P4137" s="14"/>
    </row>
    <row r="4138" spans="9:16" x14ac:dyDescent="0.25">
      <c r="I4138" s="14"/>
      <c r="J4138" s="14"/>
      <c r="K4138" s="14"/>
      <c r="L4138" s="14"/>
      <c r="M4138" s="14"/>
      <c r="N4138" s="14"/>
      <c r="O4138" s="14"/>
      <c r="P4138" s="14"/>
    </row>
    <row r="4139" spans="9:16" x14ac:dyDescent="0.25">
      <c r="I4139" s="14"/>
      <c r="J4139" s="14"/>
      <c r="K4139" s="14"/>
      <c r="L4139" s="14"/>
      <c r="M4139" s="14"/>
      <c r="N4139" s="14"/>
      <c r="O4139" s="14"/>
      <c r="P4139" s="14"/>
    </row>
    <row r="4140" spans="9:16" x14ac:dyDescent="0.25">
      <c r="I4140" s="14"/>
      <c r="J4140" s="14"/>
      <c r="K4140" s="14"/>
      <c r="L4140" s="14"/>
      <c r="M4140" s="14"/>
      <c r="N4140" s="14"/>
      <c r="O4140" s="14"/>
      <c r="P4140" s="14"/>
    </row>
    <row r="4141" spans="9:16" x14ac:dyDescent="0.25">
      <c r="I4141" s="14"/>
      <c r="J4141" s="14"/>
      <c r="K4141" s="14"/>
      <c r="L4141" s="14"/>
      <c r="M4141" s="14"/>
      <c r="N4141" s="14"/>
      <c r="O4141" s="14"/>
      <c r="P4141" s="14"/>
    </row>
    <row r="4142" spans="9:16" x14ac:dyDescent="0.25">
      <c r="I4142" s="14"/>
      <c r="J4142" s="14"/>
      <c r="K4142" s="14"/>
      <c r="L4142" s="14"/>
      <c r="M4142" s="14"/>
      <c r="N4142" s="14"/>
      <c r="O4142" s="14"/>
      <c r="P4142" s="14"/>
    </row>
    <row r="4143" spans="9:16" x14ac:dyDescent="0.25">
      <c r="I4143" s="14"/>
      <c r="J4143" s="14"/>
      <c r="K4143" s="14"/>
      <c r="L4143" s="14"/>
      <c r="M4143" s="14"/>
      <c r="N4143" s="14"/>
      <c r="O4143" s="14"/>
      <c r="P4143" s="14"/>
    </row>
    <row r="4144" spans="9:16" x14ac:dyDescent="0.25">
      <c r="I4144" s="14"/>
      <c r="J4144" s="14"/>
      <c r="K4144" s="14"/>
      <c r="L4144" s="14"/>
      <c r="M4144" s="14"/>
      <c r="N4144" s="14"/>
      <c r="O4144" s="14"/>
      <c r="P4144" s="14"/>
    </row>
    <row r="4145" spans="9:16" x14ac:dyDescent="0.25">
      <c r="I4145" s="14"/>
      <c r="J4145" s="14"/>
      <c r="K4145" s="14"/>
      <c r="L4145" s="14"/>
      <c r="M4145" s="14"/>
      <c r="N4145" s="14"/>
      <c r="O4145" s="14"/>
      <c r="P4145" s="14"/>
    </row>
    <row r="4146" spans="9:16" x14ac:dyDescent="0.25">
      <c r="I4146" s="14"/>
      <c r="J4146" s="14"/>
      <c r="K4146" s="14"/>
      <c r="L4146" s="14"/>
      <c r="M4146" s="14"/>
      <c r="N4146" s="14"/>
      <c r="O4146" s="14"/>
      <c r="P4146" s="14"/>
    </row>
    <row r="4147" spans="9:16" x14ac:dyDescent="0.25">
      <c r="I4147" s="14"/>
      <c r="J4147" s="14"/>
      <c r="K4147" s="14"/>
      <c r="L4147" s="14"/>
      <c r="M4147" s="14"/>
      <c r="N4147" s="14"/>
      <c r="O4147" s="14"/>
      <c r="P4147" s="14"/>
    </row>
    <row r="4148" spans="9:16" x14ac:dyDescent="0.25">
      <c r="I4148" s="14"/>
      <c r="J4148" s="14"/>
      <c r="K4148" s="14"/>
      <c r="L4148" s="14"/>
      <c r="M4148" s="14"/>
      <c r="N4148" s="14"/>
      <c r="O4148" s="14"/>
      <c r="P4148" s="14"/>
    </row>
    <row r="4149" spans="9:16" x14ac:dyDescent="0.25">
      <c r="I4149" s="14"/>
      <c r="J4149" s="14"/>
      <c r="K4149" s="14"/>
      <c r="L4149" s="14"/>
      <c r="M4149" s="14"/>
      <c r="N4149" s="14"/>
      <c r="O4149" s="14"/>
      <c r="P4149" s="14"/>
    </row>
    <row r="4150" spans="9:16" x14ac:dyDescent="0.25">
      <c r="I4150" s="14"/>
      <c r="J4150" s="14"/>
      <c r="K4150" s="14"/>
      <c r="L4150" s="14"/>
      <c r="M4150" s="14"/>
      <c r="N4150" s="14"/>
      <c r="O4150" s="14"/>
      <c r="P4150" s="14"/>
    </row>
    <row r="4151" spans="9:16" x14ac:dyDescent="0.25">
      <c r="I4151" s="14"/>
      <c r="J4151" s="14"/>
      <c r="K4151" s="14"/>
      <c r="L4151" s="14"/>
      <c r="M4151" s="14"/>
      <c r="N4151" s="14"/>
      <c r="O4151" s="14"/>
      <c r="P4151" s="14"/>
    </row>
    <row r="4152" spans="9:16" x14ac:dyDescent="0.25">
      <c r="I4152" s="14"/>
      <c r="J4152" s="14"/>
      <c r="K4152" s="14"/>
      <c r="L4152" s="14"/>
      <c r="M4152" s="14"/>
      <c r="N4152" s="14"/>
      <c r="O4152" s="14"/>
      <c r="P4152" s="14"/>
    </row>
    <row r="4153" spans="9:16" x14ac:dyDescent="0.25">
      <c r="I4153" s="14"/>
      <c r="J4153" s="14"/>
      <c r="K4153" s="14"/>
      <c r="L4153" s="14"/>
      <c r="M4153" s="14"/>
      <c r="N4153" s="14"/>
      <c r="O4153" s="14"/>
      <c r="P4153" s="14"/>
    </row>
    <row r="4154" spans="9:16" x14ac:dyDescent="0.25">
      <c r="I4154" s="14"/>
      <c r="J4154" s="14"/>
      <c r="K4154" s="14"/>
      <c r="L4154" s="14"/>
      <c r="M4154" s="14"/>
      <c r="N4154" s="14"/>
      <c r="O4154" s="14"/>
      <c r="P4154" s="14"/>
    </row>
    <row r="4155" spans="9:16" x14ac:dyDescent="0.25">
      <c r="I4155" s="14"/>
      <c r="J4155" s="14"/>
      <c r="K4155" s="14"/>
      <c r="L4155" s="14"/>
      <c r="M4155" s="14"/>
      <c r="N4155" s="14"/>
      <c r="O4155" s="14"/>
      <c r="P4155" s="14"/>
    </row>
    <row r="4156" spans="9:16" x14ac:dyDescent="0.25">
      <c r="I4156" s="14"/>
      <c r="J4156" s="14"/>
      <c r="K4156" s="14"/>
      <c r="L4156" s="14"/>
      <c r="M4156" s="14"/>
      <c r="N4156" s="14"/>
      <c r="O4156" s="14"/>
      <c r="P4156" s="14"/>
    </row>
    <row r="4157" spans="9:16" x14ac:dyDescent="0.25">
      <c r="I4157" s="14"/>
      <c r="J4157" s="14"/>
      <c r="K4157" s="14"/>
      <c r="L4157" s="14"/>
      <c r="M4157" s="14"/>
      <c r="N4157" s="14"/>
      <c r="O4157" s="14"/>
      <c r="P4157" s="14"/>
    </row>
    <row r="4158" spans="9:16" x14ac:dyDescent="0.25">
      <c r="I4158" s="14"/>
      <c r="J4158" s="14"/>
      <c r="K4158" s="14"/>
      <c r="L4158" s="14"/>
      <c r="M4158" s="14"/>
      <c r="N4158" s="14"/>
      <c r="O4158" s="14"/>
      <c r="P4158" s="14"/>
    </row>
    <row r="4159" spans="9:16" x14ac:dyDescent="0.25">
      <c r="I4159" s="14"/>
      <c r="J4159" s="14"/>
      <c r="K4159" s="14"/>
      <c r="L4159" s="14"/>
      <c r="M4159" s="14"/>
      <c r="N4159" s="14"/>
      <c r="O4159" s="14"/>
      <c r="P4159" s="14"/>
    </row>
    <row r="4160" spans="9:16" x14ac:dyDescent="0.25">
      <c r="I4160" s="14"/>
      <c r="J4160" s="14"/>
      <c r="K4160" s="14"/>
      <c r="L4160" s="14"/>
      <c r="M4160" s="14"/>
      <c r="N4160" s="14"/>
      <c r="O4160" s="14"/>
      <c r="P4160" s="14"/>
    </row>
    <row r="4161" spans="9:16" x14ac:dyDescent="0.25">
      <c r="I4161" s="14"/>
      <c r="J4161" s="14"/>
      <c r="K4161" s="14"/>
      <c r="L4161" s="14"/>
      <c r="M4161" s="14"/>
      <c r="N4161" s="14"/>
      <c r="O4161" s="14"/>
      <c r="P4161" s="14"/>
    </row>
    <row r="4162" spans="9:16" x14ac:dyDescent="0.25">
      <c r="I4162" s="14"/>
      <c r="J4162" s="14"/>
      <c r="K4162" s="14"/>
      <c r="L4162" s="14"/>
      <c r="M4162" s="14"/>
      <c r="N4162" s="14"/>
      <c r="O4162" s="14"/>
      <c r="P4162" s="14"/>
    </row>
    <row r="4163" spans="9:16" x14ac:dyDescent="0.25">
      <c r="I4163" s="14"/>
      <c r="J4163" s="14"/>
      <c r="K4163" s="14"/>
      <c r="L4163" s="14"/>
      <c r="M4163" s="14"/>
      <c r="N4163" s="14"/>
      <c r="O4163" s="14"/>
      <c r="P4163" s="14"/>
    </row>
    <row r="4164" spans="9:16" x14ac:dyDescent="0.25">
      <c r="I4164" s="14"/>
      <c r="J4164" s="14"/>
      <c r="K4164" s="14"/>
      <c r="L4164" s="14"/>
      <c r="M4164" s="14"/>
      <c r="N4164" s="14"/>
      <c r="O4164" s="14"/>
      <c r="P4164" s="14"/>
    </row>
    <row r="4165" spans="9:16" x14ac:dyDescent="0.25">
      <c r="I4165" s="14"/>
      <c r="J4165" s="14"/>
      <c r="K4165" s="14"/>
      <c r="L4165" s="14"/>
      <c r="M4165" s="14"/>
      <c r="N4165" s="14"/>
      <c r="O4165" s="14"/>
      <c r="P4165" s="14"/>
    </row>
    <row r="4166" spans="9:16" x14ac:dyDescent="0.25">
      <c r="I4166" s="14"/>
      <c r="J4166" s="14"/>
      <c r="K4166" s="14"/>
      <c r="L4166" s="14"/>
      <c r="M4166" s="14"/>
      <c r="N4166" s="14"/>
      <c r="O4166" s="14"/>
      <c r="P4166" s="14"/>
    </row>
    <row r="4167" spans="9:16" x14ac:dyDescent="0.25">
      <c r="I4167" s="14"/>
      <c r="J4167" s="14"/>
      <c r="K4167" s="14"/>
      <c r="L4167" s="14"/>
      <c r="M4167" s="14"/>
      <c r="N4167" s="14"/>
      <c r="O4167" s="14"/>
      <c r="P4167" s="14"/>
    </row>
    <row r="4168" spans="9:16" x14ac:dyDescent="0.25">
      <c r="I4168" s="14"/>
      <c r="J4168" s="14"/>
      <c r="K4168" s="14"/>
      <c r="L4168" s="14"/>
      <c r="M4168" s="14"/>
      <c r="N4168" s="14"/>
      <c r="O4168" s="14"/>
      <c r="P4168" s="14"/>
    </row>
    <row r="4169" spans="9:16" x14ac:dyDescent="0.25">
      <c r="I4169" s="14"/>
      <c r="J4169" s="14"/>
      <c r="K4169" s="14"/>
      <c r="L4169" s="14"/>
      <c r="M4169" s="14"/>
      <c r="N4169" s="14"/>
      <c r="O4169" s="14"/>
      <c r="P4169" s="14"/>
    </row>
    <row r="4170" spans="9:16" x14ac:dyDescent="0.25">
      <c r="I4170" s="14"/>
      <c r="J4170" s="14"/>
      <c r="K4170" s="14"/>
      <c r="L4170" s="14"/>
      <c r="M4170" s="14"/>
      <c r="N4170" s="14"/>
      <c r="O4170" s="14"/>
      <c r="P4170" s="14"/>
    </row>
    <row r="4171" spans="9:16" x14ac:dyDescent="0.25">
      <c r="I4171" s="14"/>
      <c r="J4171" s="14"/>
      <c r="K4171" s="14"/>
      <c r="L4171" s="14"/>
      <c r="M4171" s="14"/>
      <c r="N4171" s="14"/>
      <c r="O4171" s="14"/>
      <c r="P4171" s="14"/>
    </row>
    <row r="4172" spans="9:16" x14ac:dyDescent="0.25">
      <c r="I4172" s="14"/>
      <c r="J4172" s="14"/>
      <c r="K4172" s="14"/>
      <c r="L4172" s="14"/>
      <c r="M4172" s="14"/>
      <c r="N4172" s="14"/>
      <c r="O4172" s="14"/>
      <c r="P4172" s="14"/>
    </row>
    <row r="4173" spans="9:16" x14ac:dyDescent="0.25">
      <c r="I4173" s="14"/>
      <c r="J4173" s="14"/>
      <c r="K4173" s="14"/>
      <c r="L4173" s="14"/>
      <c r="M4173" s="14"/>
      <c r="N4173" s="14"/>
      <c r="O4173" s="14"/>
      <c r="P4173" s="14"/>
    </row>
    <row r="4174" spans="9:16" x14ac:dyDescent="0.25">
      <c r="I4174" s="14"/>
      <c r="J4174" s="14"/>
      <c r="K4174" s="14"/>
      <c r="L4174" s="14"/>
      <c r="M4174" s="14"/>
      <c r="N4174" s="14"/>
      <c r="O4174" s="14"/>
      <c r="P4174" s="14"/>
    </row>
    <row r="4175" spans="9:16" x14ac:dyDescent="0.25">
      <c r="I4175" s="14"/>
      <c r="J4175" s="14"/>
      <c r="K4175" s="14"/>
      <c r="L4175" s="14"/>
      <c r="M4175" s="14"/>
      <c r="N4175" s="14"/>
      <c r="O4175" s="14"/>
      <c r="P4175" s="14"/>
    </row>
    <row r="4176" spans="9:16" x14ac:dyDescent="0.25">
      <c r="I4176" s="14"/>
      <c r="J4176" s="14"/>
      <c r="K4176" s="14"/>
      <c r="L4176" s="14"/>
      <c r="M4176" s="14"/>
      <c r="N4176" s="14"/>
      <c r="O4176" s="14"/>
      <c r="P4176" s="14"/>
    </row>
    <row r="4177" spans="9:16" x14ac:dyDescent="0.25">
      <c r="I4177" s="14"/>
      <c r="J4177" s="14"/>
      <c r="K4177" s="14"/>
      <c r="L4177" s="14"/>
      <c r="M4177" s="14"/>
      <c r="N4177" s="14"/>
      <c r="O4177" s="14"/>
      <c r="P4177" s="14"/>
    </row>
    <row r="4178" spans="9:16" x14ac:dyDescent="0.25">
      <c r="I4178" s="14"/>
      <c r="J4178" s="14"/>
      <c r="K4178" s="14"/>
      <c r="L4178" s="14"/>
      <c r="M4178" s="14"/>
      <c r="N4178" s="14"/>
      <c r="O4178" s="14"/>
      <c r="P4178" s="14"/>
    </row>
    <row r="4179" spans="9:16" x14ac:dyDescent="0.25">
      <c r="I4179" s="14"/>
      <c r="J4179" s="14"/>
      <c r="K4179" s="14"/>
      <c r="L4179" s="14"/>
      <c r="M4179" s="14"/>
      <c r="N4179" s="14"/>
      <c r="O4179" s="14"/>
      <c r="P4179" s="14"/>
    </row>
    <row r="4180" spans="9:16" x14ac:dyDescent="0.25">
      <c r="I4180" s="14"/>
      <c r="J4180" s="14"/>
      <c r="K4180" s="14"/>
      <c r="L4180" s="14"/>
      <c r="M4180" s="14"/>
      <c r="N4180" s="14"/>
      <c r="O4180" s="14"/>
      <c r="P4180" s="14"/>
    </row>
    <row r="4181" spans="9:16" x14ac:dyDescent="0.25">
      <c r="I4181" s="14"/>
      <c r="J4181" s="14"/>
      <c r="K4181" s="14"/>
      <c r="L4181" s="14"/>
      <c r="M4181" s="14"/>
      <c r="N4181" s="14"/>
      <c r="O4181" s="14"/>
      <c r="P4181" s="14"/>
    </row>
    <row r="4182" spans="9:16" x14ac:dyDescent="0.25">
      <c r="I4182" s="14"/>
      <c r="J4182" s="14"/>
      <c r="K4182" s="14"/>
      <c r="L4182" s="14"/>
      <c r="M4182" s="14"/>
      <c r="N4182" s="14"/>
      <c r="O4182" s="14"/>
      <c r="P4182" s="14"/>
    </row>
    <row r="4183" spans="9:16" x14ac:dyDescent="0.25">
      <c r="I4183" s="14"/>
      <c r="J4183" s="14"/>
      <c r="K4183" s="14"/>
      <c r="L4183" s="14"/>
      <c r="M4183" s="14"/>
      <c r="N4183" s="14"/>
      <c r="O4183" s="14"/>
      <c r="P4183" s="14"/>
    </row>
    <row r="4184" spans="9:16" x14ac:dyDescent="0.25">
      <c r="I4184" s="14"/>
      <c r="J4184" s="14"/>
      <c r="K4184" s="14"/>
      <c r="L4184" s="14"/>
      <c r="M4184" s="14"/>
      <c r="N4184" s="14"/>
      <c r="O4184" s="14"/>
      <c r="P4184" s="14"/>
    </row>
    <row r="4185" spans="9:16" x14ac:dyDescent="0.25">
      <c r="I4185" s="14"/>
      <c r="J4185" s="14"/>
      <c r="K4185" s="14"/>
      <c r="L4185" s="14"/>
      <c r="M4185" s="14"/>
      <c r="N4185" s="14"/>
      <c r="O4185" s="14"/>
      <c r="P4185" s="14"/>
    </row>
    <row r="4186" spans="9:16" x14ac:dyDescent="0.25">
      <c r="I4186" s="14"/>
      <c r="J4186" s="14"/>
      <c r="K4186" s="14"/>
      <c r="L4186" s="14"/>
      <c r="M4186" s="14"/>
      <c r="N4186" s="14"/>
      <c r="O4186" s="14"/>
      <c r="P4186" s="14"/>
    </row>
    <row r="4187" spans="9:16" x14ac:dyDescent="0.25">
      <c r="I4187" s="14"/>
      <c r="J4187" s="14"/>
      <c r="K4187" s="14"/>
      <c r="L4187" s="14"/>
      <c r="M4187" s="14"/>
      <c r="N4187" s="14"/>
      <c r="O4187" s="14"/>
      <c r="P4187" s="14"/>
    </row>
    <row r="4188" spans="9:16" x14ac:dyDescent="0.25">
      <c r="I4188" s="14"/>
      <c r="J4188" s="14"/>
      <c r="K4188" s="14"/>
      <c r="L4188" s="14"/>
      <c r="M4188" s="14"/>
      <c r="N4188" s="14"/>
      <c r="O4188" s="14"/>
      <c r="P4188" s="14"/>
    </row>
    <row r="4189" spans="9:16" x14ac:dyDescent="0.25">
      <c r="I4189" s="14"/>
      <c r="J4189" s="14"/>
      <c r="K4189" s="14"/>
      <c r="L4189" s="14"/>
      <c r="M4189" s="14"/>
      <c r="N4189" s="14"/>
      <c r="O4189" s="14"/>
      <c r="P4189" s="14"/>
    </row>
    <row r="4190" spans="9:16" x14ac:dyDescent="0.25">
      <c r="I4190" s="14"/>
      <c r="J4190" s="14"/>
      <c r="K4190" s="14"/>
      <c r="L4190" s="14"/>
      <c r="M4190" s="14"/>
      <c r="N4190" s="14"/>
      <c r="O4190" s="14"/>
      <c r="P4190" s="14"/>
    </row>
    <row r="4191" spans="9:16" x14ac:dyDescent="0.25">
      <c r="I4191" s="14"/>
      <c r="J4191" s="14"/>
      <c r="K4191" s="14"/>
      <c r="L4191" s="14"/>
      <c r="M4191" s="14"/>
      <c r="N4191" s="14"/>
      <c r="O4191" s="14"/>
      <c r="P4191" s="14"/>
    </row>
    <row r="4192" spans="9:16" x14ac:dyDescent="0.25">
      <c r="I4192" s="14"/>
      <c r="J4192" s="14"/>
      <c r="K4192" s="14"/>
      <c r="L4192" s="14"/>
      <c r="M4192" s="14"/>
      <c r="N4192" s="14"/>
      <c r="O4192" s="14"/>
      <c r="P4192" s="14"/>
    </row>
    <row r="4193" spans="9:16" x14ac:dyDescent="0.25">
      <c r="I4193" s="14"/>
      <c r="J4193" s="14"/>
      <c r="K4193" s="14"/>
      <c r="L4193" s="14"/>
      <c r="M4193" s="14"/>
      <c r="N4193" s="14"/>
      <c r="O4193" s="14"/>
      <c r="P4193" s="14"/>
    </row>
    <row r="4194" spans="9:16" x14ac:dyDescent="0.25">
      <c r="I4194" s="14"/>
      <c r="J4194" s="14"/>
      <c r="K4194" s="14"/>
      <c r="L4194" s="14"/>
      <c r="M4194" s="14"/>
      <c r="N4194" s="14"/>
      <c r="O4194" s="14"/>
      <c r="P4194" s="14"/>
    </row>
    <row r="4195" spans="9:16" x14ac:dyDescent="0.25">
      <c r="I4195" s="14"/>
      <c r="J4195" s="14"/>
      <c r="K4195" s="14"/>
      <c r="L4195" s="14"/>
      <c r="M4195" s="14"/>
      <c r="N4195" s="14"/>
      <c r="O4195" s="14"/>
      <c r="P4195" s="14"/>
    </row>
    <row r="4196" spans="9:16" x14ac:dyDescent="0.25">
      <c r="I4196" s="14"/>
      <c r="J4196" s="14"/>
      <c r="K4196" s="14"/>
      <c r="L4196" s="14"/>
      <c r="M4196" s="14"/>
      <c r="N4196" s="14"/>
      <c r="O4196" s="14"/>
      <c r="P4196" s="14"/>
    </row>
    <row r="4197" spans="9:16" x14ac:dyDescent="0.25">
      <c r="I4197" s="14"/>
      <c r="J4197" s="14"/>
      <c r="K4197" s="14"/>
      <c r="L4197" s="14"/>
      <c r="M4197" s="14"/>
      <c r="N4197" s="14"/>
      <c r="O4197" s="14"/>
      <c r="P4197" s="14"/>
    </row>
    <row r="4198" spans="9:16" x14ac:dyDescent="0.25">
      <c r="I4198" s="14"/>
      <c r="J4198" s="14"/>
      <c r="K4198" s="14"/>
      <c r="L4198" s="14"/>
      <c r="M4198" s="14"/>
      <c r="N4198" s="14"/>
      <c r="O4198" s="14"/>
      <c r="P4198" s="14"/>
    </row>
    <row r="4199" spans="9:16" x14ac:dyDescent="0.25">
      <c r="I4199" s="14"/>
      <c r="J4199" s="14"/>
      <c r="K4199" s="14"/>
      <c r="L4199" s="14"/>
      <c r="M4199" s="14"/>
      <c r="N4199" s="14"/>
      <c r="O4199" s="14"/>
      <c r="P4199" s="14"/>
    </row>
    <row r="4200" spans="9:16" x14ac:dyDescent="0.25">
      <c r="I4200" s="14"/>
      <c r="J4200" s="14"/>
      <c r="K4200" s="14"/>
      <c r="L4200" s="14"/>
      <c r="M4200" s="14"/>
      <c r="N4200" s="14"/>
      <c r="O4200" s="14"/>
      <c r="P4200" s="14"/>
    </row>
    <row r="4201" spans="9:16" x14ac:dyDescent="0.25">
      <c r="I4201" s="14"/>
      <c r="J4201" s="14"/>
      <c r="K4201" s="14"/>
      <c r="L4201" s="14"/>
      <c r="M4201" s="14"/>
      <c r="N4201" s="14"/>
      <c r="O4201" s="14"/>
      <c r="P4201" s="14"/>
    </row>
    <row r="4202" spans="9:16" x14ac:dyDescent="0.25">
      <c r="I4202" s="14"/>
      <c r="J4202" s="14"/>
      <c r="K4202" s="14"/>
      <c r="L4202" s="14"/>
      <c r="M4202" s="14"/>
      <c r="N4202" s="14"/>
      <c r="O4202" s="14"/>
      <c r="P4202" s="14"/>
    </row>
    <row r="4203" spans="9:16" x14ac:dyDescent="0.25">
      <c r="I4203" s="14"/>
      <c r="J4203" s="14"/>
      <c r="K4203" s="14"/>
      <c r="L4203" s="14"/>
      <c r="M4203" s="14"/>
      <c r="N4203" s="14"/>
      <c r="O4203" s="14"/>
      <c r="P4203" s="14"/>
    </row>
    <row r="4204" spans="9:16" x14ac:dyDescent="0.25">
      <c r="I4204" s="14"/>
      <c r="J4204" s="14"/>
      <c r="K4204" s="14"/>
      <c r="L4204" s="14"/>
      <c r="M4204" s="14"/>
      <c r="N4204" s="14"/>
      <c r="O4204" s="14"/>
      <c r="P4204" s="14"/>
    </row>
    <row r="4205" spans="9:16" x14ac:dyDescent="0.25">
      <c r="I4205" s="14"/>
      <c r="J4205" s="14"/>
      <c r="K4205" s="14"/>
      <c r="L4205" s="14"/>
      <c r="M4205" s="14"/>
      <c r="N4205" s="14"/>
      <c r="O4205" s="14"/>
      <c r="P4205" s="14"/>
    </row>
    <row r="4206" spans="9:16" x14ac:dyDescent="0.25">
      <c r="I4206" s="14"/>
      <c r="J4206" s="14"/>
      <c r="K4206" s="14"/>
      <c r="L4206" s="14"/>
      <c r="M4206" s="14"/>
      <c r="N4206" s="14"/>
      <c r="O4206" s="14"/>
      <c r="P4206" s="14"/>
    </row>
    <row r="4207" spans="9:16" x14ac:dyDescent="0.25">
      <c r="I4207" s="14"/>
      <c r="J4207" s="14"/>
      <c r="K4207" s="14"/>
      <c r="L4207" s="14"/>
      <c r="M4207" s="14"/>
      <c r="N4207" s="14"/>
      <c r="O4207" s="14"/>
      <c r="P4207" s="14"/>
    </row>
    <row r="4208" spans="9:16" x14ac:dyDescent="0.25">
      <c r="I4208" s="14"/>
      <c r="J4208" s="14"/>
      <c r="K4208" s="14"/>
      <c r="L4208" s="14"/>
      <c r="M4208" s="14"/>
      <c r="N4208" s="14"/>
      <c r="O4208" s="14"/>
      <c r="P4208" s="14"/>
    </row>
    <row r="4209" spans="9:16" x14ac:dyDescent="0.25">
      <c r="I4209" s="14"/>
      <c r="J4209" s="14"/>
      <c r="K4209" s="14"/>
      <c r="L4209" s="14"/>
      <c r="M4209" s="14"/>
      <c r="N4209" s="14"/>
      <c r="O4209" s="14"/>
      <c r="P4209" s="14"/>
    </row>
    <row r="4210" spans="9:16" x14ac:dyDescent="0.25">
      <c r="I4210" s="14"/>
      <c r="J4210" s="14"/>
      <c r="K4210" s="14"/>
      <c r="L4210" s="14"/>
      <c r="M4210" s="14"/>
      <c r="N4210" s="14"/>
      <c r="O4210" s="14"/>
      <c r="P4210" s="14"/>
    </row>
    <row r="4211" spans="9:16" x14ac:dyDescent="0.25">
      <c r="I4211" s="14"/>
      <c r="J4211" s="14"/>
      <c r="K4211" s="14"/>
      <c r="L4211" s="14"/>
      <c r="M4211" s="14"/>
      <c r="N4211" s="14"/>
      <c r="O4211" s="14"/>
      <c r="P4211" s="14"/>
    </row>
    <row r="4212" spans="9:16" x14ac:dyDescent="0.25">
      <c r="I4212" s="14"/>
      <c r="J4212" s="14"/>
      <c r="K4212" s="14"/>
      <c r="L4212" s="14"/>
      <c r="M4212" s="14"/>
      <c r="N4212" s="14"/>
      <c r="O4212" s="14"/>
      <c r="P4212" s="14"/>
    </row>
    <row r="4213" spans="9:16" x14ac:dyDescent="0.25">
      <c r="I4213" s="14"/>
      <c r="J4213" s="14"/>
      <c r="K4213" s="14"/>
      <c r="L4213" s="14"/>
      <c r="M4213" s="14"/>
      <c r="N4213" s="14"/>
      <c r="O4213" s="14"/>
      <c r="P4213" s="14"/>
    </row>
    <row r="4214" spans="9:16" x14ac:dyDescent="0.25">
      <c r="I4214" s="14"/>
      <c r="J4214" s="14"/>
      <c r="K4214" s="14"/>
      <c r="L4214" s="14"/>
      <c r="M4214" s="14"/>
      <c r="N4214" s="14"/>
      <c r="O4214" s="14"/>
      <c r="P4214" s="14"/>
    </row>
    <row r="4215" spans="9:16" x14ac:dyDescent="0.25">
      <c r="I4215" s="14"/>
      <c r="J4215" s="14"/>
      <c r="K4215" s="14"/>
      <c r="L4215" s="14"/>
      <c r="M4215" s="14"/>
      <c r="N4215" s="14"/>
      <c r="O4215" s="14"/>
      <c r="P4215" s="14"/>
    </row>
    <row r="4216" spans="9:16" x14ac:dyDescent="0.25">
      <c r="I4216" s="14"/>
      <c r="J4216" s="14"/>
      <c r="K4216" s="14"/>
      <c r="L4216" s="14"/>
      <c r="M4216" s="14"/>
      <c r="N4216" s="14"/>
      <c r="O4216" s="14"/>
      <c r="P4216" s="14"/>
    </row>
    <row r="4217" spans="9:16" x14ac:dyDescent="0.25">
      <c r="I4217" s="14"/>
      <c r="J4217" s="14"/>
      <c r="K4217" s="14"/>
      <c r="L4217" s="14"/>
      <c r="M4217" s="14"/>
      <c r="N4217" s="14"/>
      <c r="O4217" s="14"/>
      <c r="P4217" s="14"/>
    </row>
    <row r="4218" spans="9:16" x14ac:dyDescent="0.25">
      <c r="I4218" s="14"/>
      <c r="J4218" s="14"/>
      <c r="K4218" s="14"/>
      <c r="L4218" s="14"/>
      <c r="M4218" s="14"/>
      <c r="N4218" s="14"/>
      <c r="O4218" s="14"/>
      <c r="P4218" s="14"/>
    </row>
    <row r="4219" spans="9:16" x14ac:dyDescent="0.25">
      <c r="I4219" s="14"/>
      <c r="J4219" s="14"/>
      <c r="K4219" s="14"/>
      <c r="L4219" s="14"/>
      <c r="M4219" s="14"/>
      <c r="N4219" s="14"/>
      <c r="O4219" s="14"/>
      <c r="P4219" s="14"/>
    </row>
    <row r="4220" spans="9:16" x14ac:dyDescent="0.25">
      <c r="I4220" s="14"/>
      <c r="J4220" s="14"/>
      <c r="K4220" s="14"/>
      <c r="L4220" s="14"/>
      <c r="M4220" s="14"/>
      <c r="N4220" s="14"/>
      <c r="O4220" s="14"/>
      <c r="P4220" s="14"/>
    </row>
    <row r="4221" spans="9:16" x14ac:dyDescent="0.25">
      <c r="I4221" s="14"/>
      <c r="J4221" s="14"/>
      <c r="K4221" s="14"/>
      <c r="L4221" s="14"/>
      <c r="M4221" s="14"/>
      <c r="N4221" s="14"/>
      <c r="O4221" s="14"/>
      <c r="P4221" s="14"/>
    </row>
    <row r="4222" spans="9:16" x14ac:dyDescent="0.25">
      <c r="I4222" s="14"/>
      <c r="J4222" s="14"/>
      <c r="K4222" s="14"/>
      <c r="L4222" s="14"/>
      <c r="M4222" s="14"/>
      <c r="N4222" s="14"/>
      <c r="O4222" s="14"/>
      <c r="P4222" s="14"/>
    </row>
    <row r="4223" spans="9:16" x14ac:dyDescent="0.25">
      <c r="I4223" s="14"/>
      <c r="J4223" s="14"/>
      <c r="K4223" s="14"/>
      <c r="L4223" s="14"/>
      <c r="M4223" s="14"/>
      <c r="N4223" s="14"/>
      <c r="O4223" s="14"/>
      <c r="P4223" s="14"/>
    </row>
    <row r="4224" spans="9:16" x14ac:dyDescent="0.25">
      <c r="I4224" s="14"/>
      <c r="J4224" s="14"/>
      <c r="K4224" s="14"/>
      <c r="L4224" s="14"/>
      <c r="M4224" s="14"/>
      <c r="N4224" s="14"/>
      <c r="O4224" s="14"/>
      <c r="P4224" s="14"/>
    </row>
    <row r="4225" spans="9:16" x14ac:dyDescent="0.25">
      <c r="I4225" s="14"/>
      <c r="J4225" s="14"/>
      <c r="K4225" s="14"/>
      <c r="L4225" s="14"/>
      <c r="M4225" s="14"/>
      <c r="N4225" s="14"/>
      <c r="O4225" s="14"/>
      <c r="P4225" s="14"/>
    </row>
    <row r="4226" spans="9:16" x14ac:dyDescent="0.25">
      <c r="I4226" s="14"/>
      <c r="J4226" s="14"/>
      <c r="K4226" s="14"/>
      <c r="L4226" s="14"/>
      <c r="M4226" s="14"/>
      <c r="N4226" s="14"/>
      <c r="O4226" s="14"/>
      <c r="P4226" s="14"/>
    </row>
    <row r="4227" spans="9:16" x14ac:dyDescent="0.25">
      <c r="I4227" s="14"/>
      <c r="J4227" s="14"/>
      <c r="K4227" s="14"/>
      <c r="L4227" s="14"/>
      <c r="M4227" s="14"/>
      <c r="N4227" s="14"/>
      <c r="O4227" s="14"/>
      <c r="P4227" s="14"/>
    </row>
    <row r="4228" spans="9:16" x14ac:dyDescent="0.25">
      <c r="I4228" s="14"/>
      <c r="J4228" s="14"/>
      <c r="K4228" s="14"/>
      <c r="L4228" s="14"/>
      <c r="M4228" s="14"/>
      <c r="N4228" s="14"/>
      <c r="O4228" s="14"/>
      <c r="P4228" s="14"/>
    </row>
    <row r="4229" spans="9:16" x14ac:dyDescent="0.25">
      <c r="I4229" s="14"/>
      <c r="J4229" s="14"/>
      <c r="K4229" s="14"/>
      <c r="L4229" s="14"/>
      <c r="M4229" s="14"/>
      <c r="N4229" s="14"/>
      <c r="O4229" s="14"/>
      <c r="P4229" s="14"/>
    </row>
    <row r="4230" spans="9:16" x14ac:dyDescent="0.25">
      <c r="I4230" s="14"/>
      <c r="J4230" s="14"/>
      <c r="K4230" s="14"/>
      <c r="L4230" s="14"/>
      <c r="M4230" s="14"/>
      <c r="N4230" s="14"/>
      <c r="O4230" s="14"/>
      <c r="P4230" s="14"/>
    </row>
    <row r="4231" spans="9:16" x14ac:dyDescent="0.25">
      <c r="I4231" s="14"/>
      <c r="J4231" s="14"/>
      <c r="K4231" s="14"/>
      <c r="L4231" s="14"/>
      <c r="M4231" s="14"/>
      <c r="N4231" s="14"/>
      <c r="O4231" s="14"/>
      <c r="P4231" s="14"/>
    </row>
    <row r="4232" spans="9:16" x14ac:dyDescent="0.25">
      <c r="I4232" s="14"/>
      <c r="J4232" s="14"/>
      <c r="K4232" s="14"/>
      <c r="L4232" s="14"/>
      <c r="M4232" s="14"/>
      <c r="N4232" s="14"/>
      <c r="O4232" s="14"/>
      <c r="P4232" s="14"/>
    </row>
    <row r="4233" spans="9:16" x14ac:dyDescent="0.25">
      <c r="I4233" s="14"/>
      <c r="J4233" s="14"/>
      <c r="K4233" s="14"/>
      <c r="L4233" s="14"/>
      <c r="M4233" s="14"/>
      <c r="N4233" s="14"/>
      <c r="O4233" s="14"/>
      <c r="P4233" s="14"/>
    </row>
    <row r="4234" spans="9:16" x14ac:dyDescent="0.25">
      <c r="I4234" s="14"/>
      <c r="J4234" s="14"/>
      <c r="K4234" s="14"/>
      <c r="L4234" s="14"/>
      <c r="M4234" s="14"/>
      <c r="N4234" s="14"/>
      <c r="O4234" s="14"/>
      <c r="P4234" s="14"/>
    </row>
    <row r="4235" spans="9:16" x14ac:dyDescent="0.25">
      <c r="I4235" s="14"/>
      <c r="J4235" s="14"/>
      <c r="K4235" s="14"/>
      <c r="L4235" s="14"/>
      <c r="M4235" s="14"/>
      <c r="N4235" s="14"/>
      <c r="O4235" s="14"/>
      <c r="P4235" s="14"/>
    </row>
    <row r="4236" spans="9:16" x14ac:dyDescent="0.25">
      <c r="I4236" s="14"/>
      <c r="J4236" s="14"/>
      <c r="K4236" s="14"/>
      <c r="L4236" s="14"/>
      <c r="M4236" s="14"/>
      <c r="N4236" s="14"/>
      <c r="O4236" s="14"/>
      <c r="P4236" s="14"/>
    </row>
    <row r="4237" spans="9:16" x14ac:dyDescent="0.25">
      <c r="I4237" s="14"/>
      <c r="J4237" s="14"/>
      <c r="K4237" s="14"/>
      <c r="L4237" s="14"/>
      <c r="M4237" s="14"/>
      <c r="N4237" s="14"/>
      <c r="O4237" s="14"/>
      <c r="P4237" s="14"/>
    </row>
    <row r="4238" spans="9:16" x14ac:dyDescent="0.25">
      <c r="I4238" s="14"/>
      <c r="J4238" s="14"/>
      <c r="K4238" s="14"/>
      <c r="L4238" s="14"/>
      <c r="M4238" s="14"/>
      <c r="N4238" s="14"/>
      <c r="O4238" s="14"/>
      <c r="P4238" s="14"/>
    </row>
    <row r="4239" spans="9:16" x14ac:dyDescent="0.25">
      <c r="I4239" s="14"/>
      <c r="J4239" s="14"/>
      <c r="K4239" s="14"/>
      <c r="L4239" s="14"/>
      <c r="M4239" s="14"/>
      <c r="N4239" s="14"/>
      <c r="O4239" s="14"/>
      <c r="P4239" s="14"/>
    </row>
    <row r="4240" spans="9:16" x14ac:dyDescent="0.25">
      <c r="I4240" s="14"/>
      <c r="J4240" s="14"/>
      <c r="K4240" s="14"/>
      <c r="L4240" s="14"/>
      <c r="M4240" s="14"/>
      <c r="N4240" s="14"/>
      <c r="O4240" s="14"/>
      <c r="P4240" s="14"/>
    </row>
    <row r="4241" spans="9:16" x14ac:dyDescent="0.25">
      <c r="I4241" s="14"/>
      <c r="J4241" s="14"/>
      <c r="K4241" s="14"/>
      <c r="L4241" s="14"/>
      <c r="M4241" s="14"/>
      <c r="N4241" s="14"/>
      <c r="O4241" s="14"/>
      <c r="P4241" s="14"/>
    </row>
    <row r="4242" spans="9:16" x14ac:dyDescent="0.25">
      <c r="I4242" s="14"/>
      <c r="J4242" s="14"/>
      <c r="K4242" s="14"/>
      <c r="L4242" s="14"/>
      <c r="M4242" s="14"/>
      <c r="N4242" s="14"/>
      <c r="O4242" s="14"/>
      <c r="P4242" s="14"/>
    </row>
    <row r="4243" spans="9:16" x14ac:dyDescent="0.25">
      <c r="I4243" s="14"/>
      <c r="J4243" s="14"/>
      <c r="K4243" s="14"/>
      <c r="L4243" s="14"/>
      <c r="M4243" s="14"/>
      <c r="N4243" s="14"/>
      <c r="O4243" s="14"/>
      <c r="P4243" s="14"/>
    </row>
    <row r="4244" spans="9:16" x14ac:dyDescent="0.25">
      <c r="I4244" s="14"/>
      <c r="J4244" s="14"/>
      <c r="K4244" s="14"/>
      <c r="L4244" s="14"/>
      <c r="M4244" s="14"/>
      <c r="N4244" s="14"/>
      <c r="O4244" s="14"/>
      <c r="P4244" s="14"/>
    </row>
    <row r="4245" spans="9:16" x14ac:dyDescent="0.25">
      <c r="I4245" s="14"/>
      <c r="J4245" s="14"/>
      <c r="K4245" s="14"/>
      <c r="L4245" s="14"/>
      <c r="M4245" s="14"/>
      <c r="N4245" s="14"/>
      <c r="O4245" s="14"/>
      <c r="P4245" s="14"/>
    </row>
    <row r="4246" spans="9:16" x14ac:dyDescent="0.25">
      <c r="I4246" s="14"/>
      <c r="J4246" s="14"/>
      <c r="K4246" s="14"/>
      <c r="L4246" s="14"/>
      <c r="M4246" s="14"/>
      <c r="N4246" s="14"/>
      <c r="O4246" s="14"/>
      <c r="P4246" s="14"/>
    </row>
    <row r="4247" spans="9:16" x14ac:dyDescent="0.25">
      <c r="I4247" s="14"/>
      <c r="J4247" s="14"/>
      <c r="K4247" s="14"/>
      <c r="L4247" s="14"/>
      <c r="M4247" s="14"/>
      <c r="N4247" s="14"/>
      <c r="O4247" s="14"/>
      <c r="P4247" s="14"/>
    </row>
    <row r="4248" spans="9:16" x14ac:dyDescent="0.25">
      <c r="I4248" s="14"/>
      <c r="J4248" s="14"/>
      <c r="K4248" s="14"/>
      <c r="L4248" s="14"/>
      <c r="M4248" s="14"/>
      <c r="N4248" s="14"/>
      <c r="O4248" s="14"/>
      <c r="P4248" s="14"/>
    </row>
    <row r="4249" spans="9:16" x14ac:dyDescent="0.25">
      <c r="I4249" s="14"/>
      <c r="J4249" s="14"/>
      <c r="K4249" s="14"/>
      <c r="L4249" s="14"/>
      <c r="M4249" s="14"/>
      <c r="N4249" s="14"/>
      <c r="O4249" s="14"/>
      <c r="P4249" s="14"/>
    </row>
    <row r="4250" spans="9:16" x14ac:dyDescent="0.25">
      <c r="I4250" s="14"/>
      <c r="J4250" s="14"/>
      <c r="K4250" s="14"/>
      <c r="L4250" s="14"/>
      <c r="M4250" s="14"/>
      <c r="N4250" s="14"/>
      <c r="O4250" s="14"/>
      <c r="P4250" s="14"/>
    </row>
    <row r="4251" spans="9:16" x14ac:dyDescent="0.25">
      <c r="I4251" s="14"/>
      <c r="J4251" s="14"/>
      <c r="K4251" s="14"/>
      <c r="L4251" s="14"/>
      <c r="M4251" s="14"/>
      <c r="N4251" s="14"/>
      <c r="O4251" s="14"/>
      <c r="P4251" s="14"/>
    </row>
    <row r="4252" spans="9:16" x14ac:dyDescent="0.25">
      <c r="I4252" s="14"/>
      <c r="J4252" s="14"/>
      <c r="K4252" s="14"/>
      <c r="L4252" s="14"/>
      <c r="M4252" s="14"/>
      <c r="N4252" s="14"/>
      <c r="O4252" s="14"/>
      <c r="P4252" s="14"/>
    </row>
    <row r="4253" spans="9:16" x14ac:dyDescent="0.25">
      <c r="I4253" s="14"/>
      <c r="J4253" s="14"/>
      <c r="K4253" s="14"/>
      <c r="L4253" s="14"/>
      <c r="M4253" s="14"/>
      <c r="N4253" s="14"/>
      <c r="O4253" s="14"/>
      <c r="P4253" s="14"/>
    </row>
    <row r="4254" spans="9:16" x14ac:dyDescent="0.25">
      <c r="I4254" s="14"/>
      <c r="J4254" s="14"/>
      <c r="K4254" s="14"/>
      <c r="L4254" s="14"/>
      <c r="M4254" s="14"/>
      <c r="N4254" s="14"/>
      <c r="O4254" s="14"/>
      <c r="P4254" s="14"/>
    </row>
    <row r="4255" spans="9:16" x14ac:dyDescent="0.25">
      <c r="I4255" s="14"/>
      <c r="J4255" s="14"/>
      <c r="K4255" s="14"/>
      <c r="L4255" s="14"/>
      <c r="M4255" s="14"/>
      <c r="N4255" s="14"/>
      <c r="O4255" s="14"/>
      <c r="P4255" s="14"/>
    </row>
    <row r="4256" spans="9:16" x14ac:dyDescent="0.25">
      <c r="I4256" s="14"/>
      <c r="J4256" s="14"/>
      <c r="K4256" s="14"/>
      <c r="L4256" s="14"/>
      <c r="M4256" s="14"/>
      <c r="N4256" s="14"/>
      <c r="O4256" s="14"/>
      <c r="P4256" s="14"/>
    </row>
    <row r="4257" spans="9:16" x14ac:dyDescent="0.25">
      <c r="I4257" s="14"/>
      <c r="J4257" s="14"/>
      <c r="K4257" s="14"/>
      <c r="L4257" s="14"/>
      <c r="M4257" s="14"/>
      <c r="N4257" s="14"/>
      <c r="O4257" s="14"/>
      <c r="P4257" s="14"/>
    </row>
    <row r="4258" spans="9:16" x14ac:dyDescent="0.25">
      <c r="I4258" s="14"/>
      <c r="J4258" s="14"/>
      <c r="K4258" s="14"/>
      <c r="L4258" s="14"/>
      <c r="M4258" s="14"/>
      <c r="N4258" s="14"/>
      <c r="O4258" s="14"/>
      <c r="P4258" s="14"/>
    </row>
    <row r="4259" spans="9:16" x14ac:dyDescent="0.25">
      <c r="I4259" s="14"/>
      <c r="J4259" s="14"/>
      <c r="K4259" s="14"/>
      <c r="L4259" s="14"/>
      <c r="M4259" s="14"/>
      <c r="N4259" s="14"/>
      <c r="O4259" s="14"/>
      <c r="P4259" s="14"/>
    </row>
    <row r="4260" spans="9:16" x14ac:dyDescent="0.25">
      <c r="I4260" s="14"/>
      <c r="J4260" s="14"/>
      <c r="K4260" s="14"/>
      <c r="L4260" s="14"/>
      <c r="M4260" s="14"/>
      <c r="N4260" s="14"/>
      <c r="O4260" s="14"/>
      <c r="P4260" s="14"/>
    </row>
    <row r="4261" spans="9:16" x14ac:dyDescent="0.25">
      <c r="I4261" s="14"/>
      <c r="J4261" s="14"/>
      <c r="K4261" s="14"/>
      <c r="L4261" s="14"/>
      <c r="M4261" s="14"/>
      <c r="N4261" s="14"/>
      <c r="O4261" s="14"/>
      <c r="P4261" s="14"/>
    </row>
    <row r="4262" spans="9:16" x14ac:dyDescent="0.25">
      <c r="I4262" s="14"/>
      <c r="J4262" s="14"/>
      <c r="K4262" s="14"/>
      <c r="L4262" s="14"/>
      <c r="M4262" s="14"/>
      <c r="N4262" s="14"/>
      <c r="O4262" s="14"/>
      <c r="P4262" s="14"/>
    </row>
    <row r="4263" spans="9:16" x14ac:dyDescent="0.25">
      <c r="I4263" s="14"/>
      <c r="J4263" s="14"/>
      <c r="K4263" s="14"/>
      <c r="L4263" s="14"/>
      <c r="M4263" s="14"/>
      <c r="N4263" s="14"/>
      <c r="O4263" s="14"/>
      <c r="P4263" s="14"/>
    </row>
    <row r="4264" spans="9:16" x14ac:dyDescent="0.25">
      <c r="I4264" s="14"/>
      <c r="J4264" s="14"/>
      <c r="K4264" s="14"/>
      <c r="L4264" s="14"/>
      <c r="M4264" s="14"/>
      <c r="N4264" s="14"/>
      <c r="O4264" s="14"/>
      <c r="P4264" s="14"/>
    </row>
    <row r="4265" spans="9:16" x14ac:dyDescent="0.25">
      <c r="I4265" s="14"/>
      <c r="J4265" s="14"/>
      <c r="K4265" s="14"/>
      <c r="L4265" s="14"/>
      <c r="M4265" s="14"/>
      <c r="N4265" s="14"/>
      <c r="O4265" s="14"/>
      <c r="P4265" s="14"/>
    </row>
    <row r="4266" spans="9:16" x14ac:dyDescent="0.25">
      <c r="I4266" s="14"/>
      <c r="J4266" s="14"/>
      <c r="K4266" s="14"/>
      <c r="L4266" s="14"/>
      <c r="M4266" s="14"/>
      <c r="N4266" s="14"/>
      <c r="O4266" s="14"/>
      <c r="P4266" s="14"/>
    </row>
    <row r="4267" spans="9:16" x14ac:dyDescent="0.25">
      <c r="I4267" s="14"/>
      <c r="J4267" s="14"/>
      <c r="K4267" s="14"/>
      <c r="L4267" s="14"/>
      <c r="M4267" s="14"/>
      <c r="N4267" s="14"/>
      <c r="O4267" s="14"/>
      <c r="P4267" s="14"/>
    </row>
    <row r="4268" spans="9:16" x14ac:dyDescent="0.25">
      <c r="I4268" s="14"/>
      <c r="J4268" s="14"/>
      <c r="K4268" s="14"/>
      <c r="L4268" s="14"/>
      <c r="M4268" s="14"/>
      <c r="N4268" s="14"/>
      <c r="O4268" s="14"/>
      <c r="P4268" s="14"/>
    </row>
    <row r="4269" spans="9:16" x14ac:dyDescent="0.25">
      <c r="I4269" s="14"/>
      <c r="J4269" s="14"/>
      <c r="K4269" s="14"/>
      <c r="L4269" s="14"/>
      <c r="M4269" s="14"/>
      <c r="N4269" s="14"/>
      <c r="O4269" s="14"/>
      <c r="P4269" s="14"/>
    </row>
    <row r="4270" spans="9:16" x14ac:dyDescent="0.25">
      <c r="I4270" s="14"/>
      <c r="J4270" s="14"/>
      <c r="K4270" s="14"/>
      <c r="L4270" s="14"/>
      <c r="M4270" s="14"/>
      <c r="N4270" s="14"/>
      <c r="O4270" s="14"/>
      <c r="P4270" s="14"/>
    </row>
    <row r="4271" spans="9:16" x14ac:dyDescent="0.25">
      <c r="I4271" s="14"/>
      <c r="J4271" s="14"/>
      <c r="K4271" s="14"/>
      <c r="L4271" s="14"/>
      <c r="M4271" s="14"/>
      <c r="N4271" s="14"/>
      <c r="O4271" s="14"/>
      <c r="P4271" s="14"/>
    </row>
    <row r="4272" spans="9:16" x14ac:dyDescent="0.25">
      <c r="I4272" s="14"/>
      <c r="J4272" s="14"/>
      <c r="K4272" s="14"/>
      <c r="L4272" s="14"/>
      <c r="M4272" s="14"/>
      <c r="N4272" s="14"/>
      <c r="O4272" s="14"/>
      <c r="P4272" s="14"/>
    </row>
    <row r="4273" spans="9:16" x14ac:dyDescent="0.25">
      <c r="I4273" s="14"/>
      <c r="J4273" s="14"/>
      <c r="K4273" s="14"/>
      <c r="L4273" s="14"/>
      <c r="M4273" s="14"/>
      <c r="N4273" s="14"/>
      <c r="O4273" s="14"/>
      <c r="P4273" s="14"/>
    </row>
    <row r="4274" spans="9:16" x14ac:dyDescent="0.25">
      <c r="I4274" s="14"/>
      <c r="J4274" s="14"/>
      <c r="K4274" s="14"/>
      <c r="L4274" s="14"/>
      <c r="M4274" s="14"/>
      <c r="N4274" s="14"/>
      <c r="O4274" s="14"/>
      <c r="P4274" s="14"/>
    </row>
    <row r="4275" spans="9:16" x14ac:dyDescent="0.25">
      <c r="I4275" s="14"/>
      <c r="J4275" s="14"/>
      <c r="K4275" s="14"/>
      <c r="L4275" s="14"/>
      <c r="M4275" s="14"/>
      <c r="N4275" s="14"/>
      <c r="O4275" s="14"/>
      <c r="P4275" s="14"/>
    </row>
    <row r="4276" spans="9:16" x14ac:dyDescent="0.25">
      <c r="I4276" s="14"/>
      <c r="J4276" s="14"/>
      <c r="K4276" s="14"/>
      <c r="L4276" s="14"/>
      <c r="M4276" s="14"/>
      <c r="N4276" s="14"/>
      <c r="O4276" s="14"/>
      <c r="P4276" s="14"/>
    </row>
    <row r="4277" spans="9:16" x14ac:dyDescent="0.25">
      <c r="I4277" s="14"/>
      <c r="J4277" s="14"/>
      <c r="K4277" s="14"/>
      <c r="L4277" s="14"/>
      <c r="M4277" s="14"/>
      <c r="N4277" s="14"/>
      <c r="O4277" s="14"/>
      <c r="P4277" s="14"/>
    </row>
    <row r="4278" spans="9:16" x14ac:dyDescent="0.25">
      <c r="I4278" s="14"/>
      <c r="J4278" s="14"/>
      <c r="K4278" s="14"/>
      <c r="L4278" s="14"/>
      <c r="M4278" s="14"/>
      <c r="N4278" s="14"/>
      <c r="O4278" s="14"/>
      <c r="P4278" s="14"/>
    </row>
    <row r="4279" spans="9:16" x14ac:dyDescent="0.25">
      <c r="I4279" s="14"/>
      <c r="J4279" s="14"/>
      <c r="K4279" s="14"/>
      <c r="L4279" s="14"/>
      <c r="M4279" s="14"/>
      <c r="N4279" s="14"/>
      <c r="O4279" s="14"/>
      <c r="P4279" s="14"/>
    </row>
    <row r="4280" spans="9:16" x14ac:dyDescent="0.25">
      <c r="I4280" s="14"/>
      <c r="J4280" s="14"/>
      <c r="K4280" s="14"/>
      <c r="L4280" s="14"/>
      <c r="M4280" s="14"/>
      <c r="N4280" s="14"/>
      <c r="O4280" s="14"/>
      <c r="P4280" s="14"/>
    </row>
    <row r="4281" spans="9:16" x14ac:dyDescent="0.25">
      <c r="I4281" s="14"/>
      <c r="J4281" s="14"/>
      <c r="K4281" s="14"/>
      <c r="L4281" s="14"/>
      <c r="M4281" s="14"/>
      <c r="N4281" s="14"/>
      <c r="O4281" s="14"/>
      <c r="P4281" s="14"/>
    </row>
    <row r="4282" spans="9:16" x14ac:dyDescent="0.25">
      <c r="I4282" s="14"/>
      <c r="J4282" s="14"/>
      <c r="K4282" s="14"/>
      <c r="L4282" s="14"/>
      <c r="M4282" s="14"/>
      <c r="N4282" s="14"/>
      <c r="O4282" s="14"/>
      <c r="P4282" s="14"/>
    </row>
    <row r="4283" spans="9:16" x14ac:dyDescent="0.25">
      <c r="I4283" s="14"/>
      <c r="J4283" s="14"/>
      <c r="K4283" s="14"/>
      <c r="L4283" s="14"/>
      <c r="M4283" s="14"/>
      <c r="N4283" s="14"/>
      <c r="O4283" s="14"/>
      <c r="P4283" s="14"/>
    </row>
    <row r="4284" spans="9:16" x14ac:dyDescent="0.25">
      <c r="I4284" s="14"/>
      <c r="J4284" s="14"/>
      <c r="K4284" s="14"/>
      <c r="L4284" s="14"/>
      <c r="M4284" s="14"/>
      <c r="N4284" s="14"/>
      <c r="O4284" s="14"/>
      <c r="P4284" s="14"/>
    </row>
    <row r="4285" spans="9:16" x14ac:dyDescent="0.25">
      <c r="I4285" s="14"/>
      <c r="J4285" s="14"/>
      <c r="K4285" s="14"/>
      <c r="L4285" s="14"/>
      <c r="M4285" s="14"/>
      <c r="N4285" s="14"/>
      <c r="O4285" s="14"/>
      <c r="P4285" s="14"/>
    </row>
    <row r="4286" spans="9:16" x14ac:dyDescent="0.25">
      <c r="I4286" s="14"/>
      <c r="J4286" s="14"/>
      <c r="K4286" s="14"/>
      <c r="L4286" s="14"/>
      <c r="M4286" s="14"/>
      <c r="N4286" s="14"/>
      <c r="O4286" s="14"/>
      <c r="P4286" s="14"/>
    </row>
    <row r="4287" spans="9:16" x14ac:dyDescent="0.25">
      <c r="I4287" s="14"/>
      <c r="J4287" s="14"/>
      <c r="K4287" s="14"/>
      <c r="L4287" s="14"/>
      <c r="M4287" s="14"/>
      <c r="N4287" s="14"/>
      <c r="O4287" s="14"/>
      <c r="P4287" s="14"/>
    </row>
    <row r="4288" spans="9:16" x14ac:dyDescent="0.25">
      <c r="I4288" s="14"/>
      <c r="J4288" s="14"/>
      <c r="K4288" s="14"/>
      <c r="L4288" s="14"/>
      <c r="M4288" s="14"/>
      <c r="N4288" s="14"/>
      <c r="O4288" s="14"/>
      <c r="P4288" s="14"/>
    </row>
    <row r="4289" spans="9:16" x14ac:dyDescent="0.25">
      <c r="I4289" s="14"/>
      <c r="J4289" s="14"/>
      <c r="K4289" s="14"/>
      <c r="L4289" s="14"/>
      <c r="M4289" s="14"/>
      <c r="N4289" s="14"/>
      <c r="O4289" s="14"/>
      <c r="P4289" s="14"/>
    </row>
    <row r="4290" spans="9:16" x14ac:dyDescent="0.25">
      <c r="I4290" s="14"/>
      <c r="J4290" s="14"/>
      <c r="K4290" s="14"/>
      <c r="L4290" s="14"/>
      <c r="M4290" s="14"/>
      <c r="N4290" s="14"/>
      <c r="O4290" s="14"/>
      <c r="P4290" s="14"/>
    </row>
    <row r="4291" spans="9:16" x14ac:dyDescent="0.25">
      <c r="I4291" s="14"/>
      <c r="J4291" s="14"/>
      <c r="K4291" s="14"/>
      <c r="L4291" s="14"/>
      <c r="M4291" s="14"/>
      <c r="N4291" s="14"/>
      <c r="O4291" s="14"/>
      <c r="P4291" s="14"/>
    </row>
    <row r="4292" spans="9:16" x14ac:dyDescent="0.25">
      <c r="I4292" s="14"/>
      <c r="J4292" s="14"/>
      <c r="K4292" s="14"/>
      <c r="L4292" s="14"/>
      <c r="M4292" s="14"/>
      <c r="N4292" s="14"/>
      <c r="O4292" s="14"/>
      <c r="P4292" s="14"/>
    </row>
    <row r="4293" spans="9:16" x14ac:dyDescent="0.25">
      <c r="I4293" s="14"/>
      <c r="J4293" s="14"/>
      <c r="K4293" s="14"/>
      <c r="L4293" s="14"/>
      <c r="M4293" s="14"/>
      <c r="N4293" s="14"/>
      <c r="O4293" s="14"/>
      <c r="P4293" s="14"/>
    </row>
    <row r="4294" spans="9:16" x14ac:dyDescent="0.25">
      <c r="I4294" s="14"/>
      <c r="J4294" s="14"/>
      <c r="K4294" s="14"/>
      <c r="L4294" s="14"/>
      <c r="M4294" s="14"/>
      <c r="N4294" s="14"/>
      <c r="O4294" s="14"/>
      <c r="P4294" s="14"/>
    </row>
    <row r="4295" spans="9:16" x14ac:dyDescent="0.25">
      <c r="I4295" s="14"/>
      <c r="J4295" s="14"/>
      <c r="K4295" s="14"/>
      <c r="L4295" s="14"/>
      <c r="M4295" s="14"/>
      <c r="N4295" s="14"/>
      <c r="O4295" s="14"/>
      <c r="P4295" s="14"/>
    </row>
    <row r="4296" spans="9:16" x14ac:dyDescent="0.25">
      <c r="I4296" s="14"/>
      <c r="J4296" s="14"/>
      <c r="K4296" s="14"/>
      <c r="L4296" s="14"/>
      <c r="M4296" s="14"/>
      <c r="N4296" s="14"/>
      <c r="O4296" s="14"/>
      <c r="P4296" s="14"/>
    </row>
    <row r="4297" spans="9:16" x14ac:dyDescent="0.25">
      <c r="I4297" s="14"/>
      <c r="J4297" s="14"/>
      <c r="K4297" s="14"/>
      <c r="L4297" s="14"/>
      <c r="M4297" s="14"/>
      <c r="N4297" s="14"/>
      <c r="O4297" s="14"/>
      <c r="P4297" s="14"/>
    </row>
    <row r="4298" spans="9:16" x14ac:dyDescent="0.25">
      <c r="I4298" s="14"/>
      <c r="J4298" s="14"/>
      <c r="K4298" s="14"/>
      <c r="L4298" s="14"/>
      <c r="M4298" s="14"/>
      <c r="N4298" s="14"/>
      <c r="O4298" s="14"/>
      <c r="P4298" s="14"/>
    </row>
    <row r="4299" spans="9:16" x14ac:dyDescent="0.25">
      <c r="I4299" s="14"/>
      <c r="J4299" s="14"/>
      <c r="K4299" s="14"/>
      <c r="L4299" s="14"/>
      <c r="M4299" s="14"/>
      <c r="N4299" s="14"/>
      <c r="O4299" s="14"/>
      <c r="P4299" s="14"/>
    </row>
    <row r="4300" spans="9:16" x14ac:dyDescent="0.25">
      <c r="I4300" s="14"/>
      <c r="J4300" s="14"/>
      <c r="K4300" s="14"/>
      <c r="L4300" s="14"/>
      <c r="M4300" s="14"/>
      <c r="N4300" s="14"/>
      <c r="O4300" s="14"/>
      <c r="P4300" s="14"/>
    </row>
    <row r="4301" spans="9:16" x14ac:dyDescent="0.25">
      <c r="I4301" s="14"/>
      <c r="J4301" s="14"/>
      <c r="K4301" s="14"/>
      <c r="L4301" s="14"/>
      <c r="M4301" s="14"/>
      <c r="N4301" s="14"/>
      <c r="O4301" s="14"/>
      <c r="P4301" s="14"/>
    </row>
    <row r="4302" spans="9:16" x14ac:dyDescent="0.25">
      <c r="I4302" s="14"/>
      <c r="J4302" s="14"/>
      <c r="K4302" s="14"/>
      <c r="L4302" s="14"/>
      <c r="M4302" s="14"/>
      <c r="N4302" s="14"/>
      <c r="O4302" s="14"/>
      <c r="P4302" s="14"/>
    </row>
    <row r="4303" spans="9:16" x14ac:dyDescent="0.25">
      <c r="I4303" s="14"/>
      <c r="J4303" s="14"/>
      <c r="K4303" s="14"/>
      <c r="L4303" s="14"/>
      <c r="M4303" s="14"/>
      <c r="N4303" s="14"/>
      <c r="O4303" s="14"/>
      <c r="P4303" s="14"/>
    </row>
    <row r="4304" spans="9:16" x14ac:dyDescent="0.25">
      <c r="I4304" s="14"/>
      <c r="J4304" s="14"/>
      <c r="K4304" s="14"/>
      <c r="L4304" s="14"/>
      <c r="M4304" s="14"/>
      <c r="N4304" s="14"/>
      <c r="O4304" s="14"/>
      <c r="P4304" s="14"/>
    </row>
    <row r="4305" spans="9:16" x14ac:dyDescent="0.25">
      <c r="I4305" s="14"/>
      <c r="J4305" s="14"/>
      <c r="K4305" s="14"/>
      <c r="L4305" s="14"/>
      <c r="M4305" s="14"/>
      <c r="N4305" s="14"/>
      <c r="O4305" s="14"/>
      <c r="P4305" s="14"/>
    </row>
    <row r="4306" spans="9:16" x14ac:dyDescent="0.25">
      <c r="I4306" s="14"/>
      <c r="J4306" s="14"/>
      <c r="K4306" s="14"/>
      <c r="L4306" s="14"/>
      <c r="M4306" s="14"/>
      <c r="N4306" s="14"/>
      <c r="O4306" s="14"/>
      <c r="P4306" s="14"/>
    </row>
    <row r="4307" spans="9:16" x14ac:dyDescent="0.25">
      <c r="I4307" s="14"/>
      <c r="J4307" s="14"/>
      <c r="K4307" s="14"/>
      <c r="L4307" s="14"/>
      <c r="M4307" s="14"/>
      <c r="N4307" s="14"/>
      <c r="O4307" s="14"/>
      <c r="P4307" s="14"/>
    </row>
    <row r="4308" spans="9:16" x14ac:dyDescent="0.25">
      <c r="I4308" s="14"/>
      <c r="J4308" s="14"/>
      <c r="K4308" s="14"/>
      <c r="L4308" s="14"/>
      <c r="M4308" s="14"/>
      <c r="N4308" s="14"/>
      <c r="O4308" s="14"/>
      <c r="P4308" s="14"/>
    </row>
    <row r="4309" spans="9:16" x14ac:dyDescent="0.25">
      <c r="I4309" s="14"/>
      <c r="J4309" s="14"/>
      <c r="K4309" s="14"/>
      <c r="L4309" s="14"/>
      <c r="M4309" s="14"/>
      <c r="N4309" s="14"/>
      <c r="O4309" s="14"/>
      <c r="P4309" s="14"/>
    </row>
    <row r="4310" spans="9:16" x14ac:dyDescent="0.25">
      <c r="I4310" s="14"/>
      <c r="J4310" s="14"/>
      <c r="K4310" s="14"/>
      <c r="L4310" s="14"/>
      <c r="M4310" s="14"/>
      <c r="N4310" s="14"/>
      <c r="O4310" s="14"/>
      <c r="P4310" s="14"/>
    </row>
    <row r="4311" spans="9:16" x14ac:dyDescent="0.25">
      <c r="I4311" s="14"/>
      <c r="J4311" s="14"/>
      <c r="K4311" s="14"/>
      <c r="L4311" s="14"/>
      <c r="M4311" s="14"/>
      <c r="N4311" s="14"/>
      <c r="O4311" s="14"/>
      <c r="P4311" s="14"/>
    </row>
    <row r="4312" spans="9:16" x14ac:dyDescent="0.25">
      <c r="I4312" s="14"/>
      <c r="J4312" s="14"/>
      <c r="K4312" s="14"/>
      <c r="L4312" s="14"/>
      <c r="M4312" s="14"/>
      <c r="N4312" s="14"/>
      <c r="O4312" s="14"/>
      <c r="P4312" s="14"/>
    </row>
    <row r="4313" spans="9:16" x14ac:dyDescent="0.25">
      <c r="I4313" s="14"/>
      <c r="J4313" s="14"/>
      <c r="K4313" s="14"/>
      <c r="L4313" s="14"/>
      <c r="M4313" s="14"/>
      <c r="N4313" s="14"/>
      <c r="O4313" s="14"/>
      <c r="P4313" s="14"/>
    </row>
    <row r="4314" spans="9:16" x14ac:dyDescent="0.25">
      <c r="I4314" s="14"/>
      <c r="J4314" s="14"/>
      <c r="K4314" s="14"/>
      <c r="L4314" s="14"/>
      <c r="M4314" s="14"/>
      <c r="N4314" s="14"/>
      <c r="O4314" s="14"/>
      <c r="P4314" s="14"/>
    </row>
    <row r="4315" spans="9:16" x14ac:dyDescent="0.25">
      <c r="I4315" s="14"/>
      <c r="J4315" s="14"/>
      <c r="K4315" s="14"/>
      <c r="L4315" s="14"/>
      <c r="M4315" s="14"/>
      <c r="N4315" s="14"/>
      <c r="O4315" s="14"/>
      <c r="P4315" s="14"/>
    </row>
    <row r="4316" spans="9:16" x14ac:dyDescent="0.25">
      <c r="I4316" s="14"/>
      <c r="J4316" s="14"/>
      <c r="K4316" s="14"/>
      <c r="L4316" s="14"/>
      <c r="M4316" s="14"/>
      <c r="N4316" s="14"/>
      <c r="O4316" s="14"/>
      <c r="P4316" s="14"/>
    </row>
    <row r="4317" spans="9:16" x14ac:dyDescent="0.25">
      <c r="I4317" s="14"/>
      <c r="J4317" s="14"/>
      <c r="K4317" s="14"/>
      <c r="L4317" s="14"/>
      <c r="M4317" s="14"/>
      <c r="N4317" s="14"/>
      <c r="O4317" s="14"/>
      <c r="P4317" s="14"/>
    </row>
    <row r="4318" spans="9:16" x14ac:dyDescent="0.25">
      <c r="I4318" s="14"/>
      <c r="J4318" s="14"/>
      <c r="K4318" s="14"/>
      <c r="L4318" s="14"/>
      <c r="M4318" s="14"/>
      <c r="N4318" s="14"/>
      <c r="O4318" s="14"/>
      <c r="P4318" s="14"/>
    </row>
    <row r="4319" spans="9:16" x14ac:dyDescent="0.25">
      <c r="I4319" s="14"/>
      <c r="J4319" s="14"/>
      <c r="K4319" s="14"/>
      <c r="L4319" s="14"/>
      <c r="M4319" s="14"/>
      <c r="N4319" s="14"/>
      <c r="O4319" s="14"/>
      <c r="P4319" s="14"/>
    </row>
    <row r="4320" spans="9:16" x14ac:dyDescent="0.25">
      <c r="I4320" s="14"/>
      <c r="J4320" s="14"/>
      <c r="K4320" s="14"/>
      <c r="L4320" s="14"/>
      <c r="M4320" s="14"/>
      <c r="N4320" s="14"/>
      <c r="O4320" s="14"/>
      <c r="P4320" s="14"/>
    </row>
    <row r="4321" spans="9:16" x14ac:dyDescent="0.25">
      <c r="I4321" s="14"/>
      <c r="J4321" s="14"/>
      <c r="K4321" s="14"/>
      <c r="L4321" s="14"/>
      <c r="M4321" s="14"/>
      <c r="N4321" s="14"/>
      <c r="O4321" s="14"/>
      <c r="P4321" s="14"/>
    </row>
    <row r="4322" spans="9:16" x14ac:dyDescent="0.25">
      <c r="I4322" s="14"/>
      <c r="J4322" s="14"/>
      <c r="K4322" s="14"/>
      <c r="L4322" s="14"/>
      <c r="M4322" s="14"/>
      <c r="N4322" s="14"/>
      <c r="O4322" s="14"/>
      <c r="P4322" s="14"/>
    </row>
    <row r="4323" spans="9:16" x14ac:dyDescent="0.25">
      <c r="I4323" s="14"/>
      <c r="J4323" s="14"/>
      <c r="K4323" s="14"/>
      <c r="L4323" s="14"/>
      <c r="M4323" s="14"/>
      <c r="N4323" s="14"/>
      <c r="O4323" s="14"/>
      <c r="P4323" s="14"/>
    </row>
    <row r="4324" spans="9:16" x14ac:dyDescent="0.25">
      <c r="I4324" s="14"/>
      <c r="J4324" s="14"/>
      <c r="K4324" s="14"/>
      <c r="L4324" s="14"/>
      <c r="M4324" s="14"/>
      <c r="N4324" s="14"/>
      <c r="O4324" s="14"/>
      <c r="P4324" s="14"/>
    </row>
    <row r="4325" spans="9:16" x14ac:dyDescent="0.25">
      <c r="I4325" s="14"/>
      <c r="J4325" s="14"/>
      <c r="K4325" s="14"/>
      <c r="L4325" s="14"/>
      <c r="M4325" s="14"/>
      <c r="N4325" s="14"/>
      <c r="O4325" s="14"/>
      <c r="P4325" s="14"/>
    </row>
    <row r="4326" spans="9:16" x14ac:dyDescent="0.25">
      <c r="I4326" s="14"/>
      <c r="J4326" s="14"/>
      <c r="K4326" s="14"/>
      <c r="L4326" s="14"/>
      <c r="M4326" s="14"/>
      <c r="N4326" s="14"/>
      <c r="O4326" s="14"/>
      <c r="P4326" s="14"/>
    </row>
    <row r="4327" spans="9:16" x14ac:dyDescent="0.25">
      <c r="I4327" s="14"/>
      <c r="J4327" s="14"/>
      <c r="K4327" s="14"/>
      <c r="L4327" s="14"/>
      <c r="M4327" s="14"/>
      <c r="N4327" s="14"/>
      <c r="O4327" s="14"/>
      <c r="P4327" s="14"/>
    </row>
    <row r="4328" spans="9:16" x14ac:dyDescent="0.25">
      <c r="I4328" s="14"/>
      <c r="J4328" s="14"/>
      <c r="K4328" s="14"/>
      <c r="L4328" s="14"/>
      <c r="M4328" s="14"/>
      <c r="N4328" s="14"/>
      <c r="O4328" s="14"/>
      <c r="P4328" s="14"/>
    </row>
    <row r="4329" spans="9:16" x14ac:dyDescent="0.25">
      <c r="I4329" s="14"/>
      <c r="J4329" s="14"/>
      <c r="K4329" s="14"/>
      <c r="L4329" s="14"/>
      <c r="M4329" s="14"/>
      <c r="N4329" s="14"/>
      <c r="O4329" s="14"/>
      <c r="P4329" s="14"/>
    </row>
    <row r="4330" spans="9:16" x14ac:dyDescent="0.25">
      <c r="I4330" s="14"/>
      <c r="J4330" s="14"/>
      <c r="K4330" s="14"/>
      <c r="L4330" s="14"/>
      <c r="M4330" s="14"/>
      <c r="N4330" s="14"/>
      <c r="O4330" s="14"/>
      <c r="P4330" s="14"/>
    </row>
    <row r="4331" spans="9:16" x14ac:dyDescent="0.25">
      <c r="I4331" s="14"/>
      <c r="J4331" s="14"/>
      <c r="K4331" s="14"/>
      <c r="L4331" s="14"/>
      <c r="M4331" s="14"/>
      <c r="N4331" s="14"/>
      <c r="O4331" s="14"/>
      <c r="P4331" s="14"/>
    </row>
    <row r="4332" spans="9:16" x14ac:dyDescent="0.25">
      <c r="I4332" s="14"/>
      <c r="J4332" s="14"/>
      <c r="K4332" s="14"/>
      <c r="L4332" s="14"/>
      <c r="M4332" s="14"/>
      <c r="N4332" s="14"/>
      <c r="O4332" s="14"/>
      <c r="P4332" s="14"/>
    </row>
    <row r="4333" spans="9:16" x14ac:dyDescent="0.25">
      <c r="I4333" s="14"/>
      <c r="J4333" s="14"/>
      <c r="K4333" s="14"/>
      <c r="L4333" s="14"/>
      <c r="M4333" s="14"/>
      <c r="N4333" s="14"/>
      <c r="O4333" s="14"/>
      <c r="P4333" s="14"/>
    </row>
    <row r="4334" spans="9:16" x14ac:dyDescent="0.25">
      <c r="I4334" s="14"/>
      <c r="J4334" s="14"/>
      <c r="K4334" s="14"/>
      <c r="L4334" s="14"/>
      <c r="M4334" s="14"/>
      <c r="N4334" s="14"/>
      <c r="O4334" s="14"/>
      <c r="P4334" s="14"/>
    </row>
    <row r="4335" spans="9:16" x14ac:dyDescent="0.25">
      <c r="I4335" s="14"/>
      <c r="J4335" s="14"/>
      <c r="K4335" s="14"/>
      <c r="L4335" s="14"/>
      <c r="M4335" s="14"/>
      <c r="N4335" s="14"/>
      <c r="O4335" s="14"/>
      <c r="P4335" s="14"/>
    </row>
    <row r="4336" spans="9:16" x14ac:dyDescent="0.25">
      <c r="I4336" s="14"/>
      <c r="J4336" s="14"/>
      <c r="K4336" s="14"/>
      <c r="L4336" s="14"/>
      <c r="M4336" s="14"/>
      <c r="N4336" s="14"/>
      <c r="O4336" s="14"/>
      <c r="P4336" s="14"/>
    </row>
    <row r="4337" spans="9:16" x14ac:dyDescent="0.25">
      <c r="I4337" s="14"/>
      <c r="J4337" s="14"/>
      <c r="K4337" s="14"/>
      <c r="L4337" s="14"/>
      <c r="M4337" s="14"/>
      <c r="N4337" s="14"/>
      <c r="O4337" s="14"/>
      <c r="P4337" s="14"/>
    </row>
    <row r="4338" spans="9:16" x14ac:dyDescent="0.25">
      <c r="I4338" s="14"/>
      <c r="J4338" s="14"/>
      <c r="K4338" s="14"/>
      <c r="L4338" s="14"/>
      <c r="M4338" s="14"/>
      <c r="N4338" s="14"/>
      <c r="O4338" s="14"/>
      <c r="P4338" s="14"/>
    </row>
    <row r="4339" spans="9:16" x14ac:dyDescent="0.25">
      <c r="I4339" s="14"/>
      <c r="J4339" s="14"/>
      <c r="K4339" s="14"/>
      <c r="L4339" s="14"/>
      <c r="M4339" s="14"/>
      <c r="N4339" s="14"/>
      <c r="O4339" s="14"/>
      <c r="P4339" s="14"/>
    </row>
    <row r="4340" spans="9:16" x14ac:dyDescent="0.25">
      <c r="I4340" s="14"/>
      <c r="J4340" s="14"/>
      <c r="K4340" s="14"/>
      <c r="L4340" s="14"/>
      <c r="M4340" s="14"/>
      <c r="N4340" s="14"/>
      <c r="O4340" s="14"/>
      <c r="P4340" s="14"/>
    </row>
    <row r="4341" spans="9:16" x14ac:dyDescent="0.25">
      <c r="I4341" s="14"/>
      <c r="J4341" s="14"/>
      <c r="K4341" s="14"/>
      <c r="L4341" s="14"/>
      <c r="M4341" s="14"/>
      <c r="N4341" s="14"/>
      <c r="O4341" s="14"/>
      <c r="P4341" s="14"/>
    </row>
    <row r="4342" spans="9:16" x14ac:dyDescent="0.25">
      <c r="I4342" s="14"/>
      <c r="J4342" s="14"/>
      <c r="K4342" s="14"/>
      <c r="L4342" s="14"/>
      <c r="M4342" s="14"/>
      <c r="N4342" s="14"/>
      <c r="O4342" s="14"/>
      <c r="P4342" s="14"/>
    </row>
    <row r="4343" spans="9:16" x14ac:dyDescent="0.25">
      <c r="I4343" s="14"/>
      <c r="J4343" s="14"/>
      <c r="K4343" s="14"/>
      <c r="L4343" s="14"/>
      <c r="M4343" s="14"/>
      <c r="N4343" s="14"/>
      <c r="O4343" s="14"/>
      <c r="P4343" s="14"/>
    </row>
    <row r="4344" spans="9:16" x14ac:dyDescent="0.25">
      <c r="I4344" s="14"/>
      <c r="J4344" s="14"/>
      <c r="K4344" s="14"/>
      <c r="L4344" s="14"/>
      <c r="M4344" s="14"/>
      <c r="N4344" s="14"/>
      <c r="O4344" s="14"/>
      <c r="P4344" s="14"/>
    </row>
    <row r="4345" spans="9:16" x14ac:dyDescent="0.25">
      <c r="I4345" s="14"/>
      <c r="J4345" s="14"/>
      <c r="K4345" s="14"/>
      <c r="L4345" s="14"/>
      <c r="M4345" s="14"/>
      <c r="N4345" s="14"/>
      <c r="O4345" s="14"/>
      <c r="P4345" s="14"/>
    </row>
    <row r="4346" spans="9:16" x14ac:dyDescent="0.25">
      <c r="I4346" s="14"/>
      <c r="J4346" s="14"/>
      <c r="K4346" s="14"/>
      <c r="L4346" s="14"/>
      <c r="M4346" s="14"/>
      <c r="N4346" s="14"/>
      <c r="O4346" s="14"/>
      <c r="P4346" s="14"/>
    </row>
    <row r="4347" spans="9:16" x14ac:dyDescent="0.25">
      <c r="I4347" s="14"/>
      <c r="J4347" s="14"/>
      <c r="K4347" s="14"/>
      <c r="L4347" s="14"/>
      <c r="M4347" s="14"/>
      <c r="N4347" s="14"/>
      <c r="O4347" s="14"/>
      <c r="P4347" s="14"/>
    </row>
    <row r="4348" spans="9:16" x14ac:dyDescent="0.25">
      <c r="I4348" s="14"/>
      <c r="J4348" s="14"/>
      <c r="K4348" s="14"/>
      <c r="L4348" s="14"/>
      <c r="M4348" s="14"/>
      <c r="N4348" s="14"/>
      <c r="O4348" s="14"/>
      <c r="P4348" s="14"/>
    </row>
    <row r="4349" spans="9:16" x14ac:dyDescent="0.25">
      <c r="I4349" s="14"/>
      <c r="J4349" s="14"/>
      <c r="K4349" s="14"/>
      <c r="L4349" s="14"/>
      <c r="M4349" s="14"/>
      <c r="N4349" s="14"/>
      <c r="O4349" s="14"/>
      <c r="P4349" s="14"/>
    </row>
    <row r="4350" spans="9:16" x14ac:dyDescent="0.25">
      <c r="I4350" s="14"/>
      <c r="J4350" s="14"/>
      <c r="K4350" s="14"/>
      <c r="L4350" s="14"/>
      <c r="M4350" s="14"/>
      <c r="N4350" s="14"/>
      <c r="O4350" s="14"/>
      <c r="P4350" s="14"/>
    </row>
    <row r="4351" spans="9:16" x14ac:dyDescent="0.25">
      <c r="I4351" s="14"/>
      <c r="J4351" s="14"/>
      <c r="K4351" s="14"/>
      <c r="L4351" s="14"/>
      <c r="M4351" s="14"/>
      <c r="N4351" s="14"/>
      <c r="O4351" s="14"/>
      <c r="P4351" s="14"/>
    </row>
    <row r="4352" spans="9:16" x14ac:dyDescent="0.25">
      <c r="I4352" s="14"/>
      <c r="J4352" s="14"/>
      <c r="K4352" s="14"/>
      <c r="L4352" s="14"/>
      <c r="M4352" s="14"/>
      <c r="N4352" s="14"/>
      <c r="O4352" s="14"/>
      <c r="P4352" s="14"/>
    </row>
    <row r="4353" spans="9:16" x14ac:dyDescent="0.25">
      <c r="I4353" s="14"/>
      <c r="J4353" s="14"/>
      <c r="K4353" s="14"/>
      <c r="L4353" s="14"/>
      <c r="M4353" s="14"/>
      <c r="N4353" s="14"/>
      <c r="O4353" s="14"/>
      <c r="P4353" s="14"/>
    </row>
    <row r="4354" spans="9:16" x14ac:dyDescent="0.25">
      <c r="I4354" s="14"/>
      <c r="J4354" s="14"/>
      <c r="K4354" s="14"/>
      <c r="L4354" s="14"/>
      <c r="M4354" s="14"/>
      <c r="N4354" s="14"/>
      <c r="O4354" s="14"/>
      <c r="P4354" s="14"/>
    </row>
    <row r="4355" spans="9:16" x14ac:dyDescent="0.25">
      <c r="I4355" s="14"/>
      <c r="J4355" s="14"/>
      <c r="K4355" s="14"/>
      <c r="L4355" s="14"/>
      <c r="M4355" s="14"/>
      <c r="N4355" s="14"/>
      <c r="O4355" s="14"/>
      <c r="P4355" s="14"/>
    </row>
    <row r="4356" spans="9:16" x14ac:dyDescent="0.25">
      <c r="I4356" s="14"/>
      <c r="J4356" s="14"/>
      <c r="K4356" s="14"/>
      <c r="L4356" s="14"/>
      <c r="M4356" s="14"/>
      <c r="N4356" s="14"/>
      <c r="O4356" s="14"/>
      <c r="P4356" s="14"/>
    </row>
    <row r="4357" spans="9:16" x14ac:dyDescent="0.25">
      <c r="I4357" s="14"/>
      <c r="J4357" s="14"/>
      <c r="K4357" s="14"/>
      <c r="L4357" s="14"/>
      <c r="M4357" s="14"/>
      <c r="N4357" s="14"/>
      <c r="O4357" s="14"/>
      <c r="P4357" s="14"/>
    </row>
    <row r="4358" spans="9:16" x14ac:dyDescent="0.25">
      <c r="I4358" s="14"/>
      <c r="J4358" s="14"/>
      <c r="K4358" s="14"/>
      <c r="L4358" s="14"/>
      <c r="M4358" s="14"/>
      <c r="N4358" s="14"/>
      <c r="O4358" s="14"/>
      <c r="P4358" s="14"/>
    </row>
    <row r="4359" spans="9:16" x14ac:dyDescent="0.25">
      <c r="I4359" s="14"/>
      <c r="J4359" s="14"/>
      <c r="K4359" s="14"/>
      <c r="L4359" s="14"/>
      <c r="M4359" s="14"/>
      <c r="N4359" s="14"/>
      <c r="O4359" s="14"/>
      <c r="P4359" s="14"/>
    </row>
    <row r="4360" spans="9:16" x14ac:dyDescent="0.25">
      <c r="I4360" s="14"/>
      <c r="J4360" s="14"/>
      <c r="K4360" s="14"/>
      <c r="L4360" s="14"/>
      <c r="M4360" s="14"/>
      <c r="N4360" s="14"/>
      <c r="O4360" s="14"/>
      <c r="P4360" s="14"/>
    </row>
    <row r="4361" spans="9:16" x14ac:dyDescent="0.25">
      <c r="I4361" s="14"/>
      <c r="J4361" s="14"/>
      <c r="K4361" s="14"/>
      <c r="L4361" s="14"/>
      <c r="M4361" s="14"/>
      <c r="N4361" s="14"/>
      <c r="O4361" s="14"/>
      <c r="P4361" s="14"/>
    </row>
    <row r="4362" spans="9:16" x14ac:dyDescent="0.25">
      <c r="I4362" s="14"/>
      <c r="J4362" s="14"/>
      <c r="K4362" s="14"/>
      <c r="L4362" s="14"/>
      <c r="M4362" s="14"/>
      <c r="N4362" s="14"/>
      <c r="O4362" s="14"/>
      <c r="P4362" s="14"/>
    </row>
    <row r="4363" spans="9:16" x14ac:dyDescent="0.25">
      <c r="I4363" s="14"/>
      <c r="J4363" s="14"/>
      <c r="K4363" s="14"/>
      <c r="L4363" s="14"/>
      <c r="M4363" s="14"/>
      <c r="N4363" s="14"/>
      <c r="O4363" s="14"/>
      <c r="P4363" s="14"/>
    </row>
    <row r="4364" spans="9:16" x14ac:dyDescent="0.25">
      <c r="I4364" s="14"/>
      <c r="J4364" s="14"/>
      <c r="K4364" s="14"/>
      <c r="L4364" s="14"/>
      <c r="M4364" s="14"/>
      <c r="N4364" s="14"/>
      <c r="O4364" s="14"/>
      <c r="P4364" s="14"/>
    </row>
    <row r="4365" spans="9:16" x14ac:dyDescent="0.25">
      <c r="I4365" s="14"/>
      <c r="J4365" s="14"/>
      <c r="K4365" s="14"/>
      <c r="L4365" s="14"/>
      <c r="M4365" s="14"/>
      <c r="N4365" s="14"/>
      <c r="O4365" s="14"/>
      <c r="P4365" s="14"/>
    </row>
    <row r="4366" spans="9:16" x14ac:dyDescent="0.25">
      <c r="I4366" s="14"/>
      <c r="J4366" s="14"/>
      <c r="K4366" s="14"/>
      <c r="L4366" s="14"/>
      <c r="M4366" s="14"/>
      <c r="N4366" s="14"/>
      <c r="O4366" s="14"/>
      <c r="P4366" s="14"/>
    </row>
    <row r="4367" spans="9:16" x14ac:dyDescent="0.25">
      <c r="I4367" s="14"/>
      <c r="J4367" s="14"/>
      <c r="K4367" s="14"/>
      <c r="L4367" s="14"/>
      <c r="M4367" s="14"/>
      <c r="N4367" s="14"/>
      <c r="O4367" s="14"/>
      <c r="P4367" s="14"/>
    </row>
    <row r="4368" spans="9:16" x14ac:dyDescent="0.25">
      <c r="I4368" s="14"/>
      <c r="J4368" s="14"/>
      <c r="K4368" s="14"/>
      <c r="L4368" s="14"/>
      <c r="M4368" s="14"/>
      <c r="N4368" s="14"/>
      <c r="O4368" s="14"/>
      <c r="P4368" s="14"/>
    </row>
    <row r="4369" spans="9:16" x14ac:dyDescent="0.25">
      <c r="I4369" s="14"/>
      <c r="J4369" s="14"/>
      <c r="K4369" s="14"/>
      <c r="L4369" s="14"/>
      <c r="M4369" s="14"/>
      <c r="N4369" s="14"/>
      <c r="O4369" s="14"/>
      <c r="P4369" s="14"/>
    </row>
    <row r="4370" spans="9:16" x14ac:dyDescent="0.25">
      <c r="I4370" s="14"/>
      <c r="J4370" s="14"/>
      <c r="K4370" s="14"/>
      <c r="L4370" s="14"/>
      <c r="M4370" s="14"/>
      <c r="N4370" s="14"/>
      <c r="O4370" s="14"/>
      <c r="P4370" s="14"/>
    </row>
    <row r="4371" spans="9:16" x14ac:dyDescent="0.25">
      <c r="I4371" s="14"/>
      <c r="J4371" s="14"/>
      <c r="K4371" s="14"/>
      <c r="L4371" s="14"/>
      <c r="M4371" s="14"/>
      <c r="N4371" s="14"/>
      <c r="O4371" s="14"/>
      <c r="P4371" s="14"/>
    </row>
    <row r="4372" spans="9:16" x14ac:dyDescent="0.25">
      <c r="I4372" s="14"/>
      <c r="J4372" s="14"/>
      <c r="K4372" s="14"/>
      <c r="L4372" s="14"/>
      <c r="M4372" s="14"/>
      <c r="N4372" s="14"/>
      <c r="O4372" s="14"/>
      <c r="P4372" s="14"/>
    </row>
    <row r="4373" spans="9:16" x14ac:dyDescent="0.25">
      <c r="I4373" s="14"/>
      <c r="J4373" s="14"/>
      <c r="K4373" s="14"/>
      <c r="L4373" s="14"/>
      <c r="M4373" s="14"/>
      <c r="N4373" s="14"/>
      <c r="O4373" s="14"/>
      <c r="P4373" s="14"/>
    </row>
    <row r="4374" spans="9:16" x14ac:dyDescent="0.25">
      <c r="I4374" s="14"/>
      <c r="J4374" s="14"/>
      <c r="K4374" s="14"/>
      <c r="L4374" s="14"/>
      <c r="M4374" s="14"/>
      <c r="N4374" s="14"/>
      <c r="O4374" s="14"/>
      <c r="P4374" s="14"/>
    </row>
    <row r="4375" spans="9:16" x14ac:dyDescent="0.25">
      <c r="I4375" s="14"/>
      <c r="J4375" s="14"/>
      <c r="K4375" s="14"/>
      <c r="L4375" s="14"/>
      <c r="M4375" s="14"/>
      <c r="N4375" s="14"/>
      <c r="O4375" s="14"/>
      <c r="P4375" s="14"/>
    </row>
    <row r="4376" spans="9:16" x14ac:dyDescent="0.25">
      <c r="I4376" s="14"/>
      <c r="J4376" s="14"/>
      <c r="K4376" s="14"/>
      <c r="L4376" s="14"/>
      <c r="M4376" s="14"/>
      <c r="N4376" s="14"/>
      <c r="O4376" s="14"/>
      <c r="P4376" s="14"/>
    </row>
    <row r="4377" spans="9:16" x14ac:dyDescent="0.25">
      <c r="I4377" s="14"/>
      <c r="J4377" s="14"/>
      <c r="K4377" s="14"/>
      <c r="L4377" s="14"/>
      <c r="M4377" s="14"/>
      <c r="N4377" s="14"/>
      <c r="O4377" s="14"/>
      <c r="P4377" s="14"/>
    </row>
    <row r="4378" spans="9:16" x14ac:dyDescent="0.25">
      <c r="I4378" s="14"/>
      <c r="J4378" s="14"/>
      <c r="K4378" s="14"/>
      <c r="L4378" s="14"/>
      <c r="M4378" s="14"/>
      <c r="N4378" s="14"/>
      <c r="O4378" s="14"/>
      <c r="P4378" s="14"/>
    </row>
    <row r="4379" spans="9:16" x14ac:dyDescent="0.25">
      <c r="I4379" s="14"/>
      <c r="J4379" s="14"/>
      <c r="K4379" s="14"/>
      <c r="L4379" s="14"/>
      <c r="M4379" s="14"/>
      <c r="N4379" s="14"/>
      <c r="O4379" s="14"/>
      <c r="P4379" s="14"/>
    </row>
    <row r="4380" spans="9:16" x14ac:dyDescent="0.25">
      <c r="I4380" s="14"/>
      <c r="J4380" s="14"/>
      <c r="K4380" s="14"/>
      <c r="L4380" s="14"/>
      <c r="M4380" s="14"/>
      <c r="N4380" s="14"/>
      <c r="O4380" s="14"/>
      <c r="P4380" s="14"/>
    </row>
    <row r="4381" spans="9:16" x14ac:dyDescent="0.25">
      <c r="I4381" s="14"/>
      <c r="J4381" s="14"/>
      <c r="K4381" s="14"/>
      <c r="L4381" s="14"/>
      <c r="M4381" s="14"/>
      <c r="N4381" s="14"/>
      <c r="O4381" s="14"/>
      <c r="P4381" s="14"/>
    </row>
    <row r="4382" spans="9:16" x14ac:dyDescent="0.25">
      <c r="I4382" s="14"/>
      <c r="J4382" s="14"/>
      <c r="K4382" s="14"/>
      <c r="L4382" s="14"/>
      <c r="M4382" s="14"/>
      <c r="N4382" s="14"/>
      <c r="O4382" s="14"/>
      <c r="P4382" s="14"/>
    </row>
    <row r="4383" spans="9:16" x14ac:dyDescent="0.25">
      <c r="I4383" s="14"/>
      <c r="J4383" s="14"/>
      <c r="K4383" s="14"/>
      <c r="L4383" s="14"/>
      <c r="M4383" s="14"/>
      <c r="N4383" s="14"/>
      <c r="O4383" s="14"/>
      <c r="P4383" s="14"/>
    </row>
    <row r="4384" spans="9:16" x14ac:dyDescent="0.25">
      <c r="I4384" s="14"/>
      <c r="J4384" s="14"/>
      <c r="K4384" s="14"/>
      <c r="L4384" s="14"/>
      <c r="M4384" s="14"/>
      <c r="N4384" s="14"/>
      <c r="O4384" s="14"/>
      <c r="P4384" s="14"/>
    </row>
    <row r="4385" spans="9:16" x14ac:dyDescent="0.25">
      <c r="I4385" s="14"/>
      <c r="J4385" s="14"/>
      <c r="K4385" s="14"/>
      <c r="L4385" s="14"/>
      <c r="M4385" s="14"/>
      <c r="N4385" s="14"/>
      <c r="O4385" s="14"/>
      <c r="P4385" s="14"/>
    </row>
    <row r="4386" spans="9:16" x14ac:dyDescent="0.25">
      <c r="I4386" s="14"/>
      <c r="J4386" s="14"/>
      <c r="K4386" s="14"/>
      <c r="L4386" s="14"/>
      <c r="M4386" s="14"/>
      <c r="N4386" s="14"/>
      <c r="O4386" s="14"/>
      <c r="P4386" s="14"/>
    </row>
    <row r="4387" spans="9:16" x14ac:dyDescent="0.25">
      <c r="I4387" s="14"/>
      <c r="J4387" s="14"/>
      <c r="K4387" s="14"/>
      <c r="L4387" s="14"/>
      <c r="M4387" s="14"/>
      <c r="N4387" s="14"/>
      <c r="O4387" s="14"/>
      <c r="P4387" s="14"/>
    </row>
    <row r="4388" spans="9:16" x14ac:dyDescent="0.25">
      <c r="I4388" s="14"/>
      <c r="J4388" s="14"/>
      <c r="K4388" s="14"/>
      <c r="L4388" s="14"/>
      <c r="M4388" s="14"/>
      <c r="N4388" s="14"/>
      <c r="O4388" s="14"/>
      <c r="P4388" s="14"/>
    </row>
    <row r="4389" spans="9:16" x14ac:dyDescent="0.25">
      <c r="I4389" s="14"/>
      <c r="J4389" s="14"/>
      <c r="K4389" s="14"/>
      <c r="L4389" s="14"/>
      <c r="M4389" s="14"/>
      <c r="N4389" s="14"/>
      <c r="O4389" s="14"/>
      <c r="P4389" s="14"/>
    </row>
    <row r="4390" spans="9:16" x14ac:dyDescent="0.25">
      <c r="I4390" s="14"/>
      <c r="J4390" s="14"/>
      <c r="K4390" s="14"/>
      <c r="L4390" s="14"/>
      <c r="M4390" s="14"/>
      <c r="N4390" s="14"/>
      <c r="O4390" s="14"/>
      <c r="P4390" s="14"/>
    </row>
    <row r="4391" spans="9:16" x14ac:dyDescent="0.25">
      <c r="I4391" s="14"/>
      <c r="J4391" s="14"/>
      <c r="K4391" s="14"/>
      <c r="L4391" s="14"/>
      <c r="M4391" s="14"/>
      <c r="N4391" s="14"/>
      <c r="O4391" s="14"/>
      <c r="P4391" s="14"/>
    </row>
    <row r="4392" spans="9:16" x14ac:dyDescent="0.25">
      <c r="I4392" s="14"/>
      <c r="J4392" s="14"/>
      <c r="K4392" s="14"/>
      <c r="L4392" s="14"/>
      <c r="M4392" s="14"/>
      <c r="N4392" s="14"/>
      <c r="O4392" s="14"/>
      <c r="P4392" s="14"/>
    </row>
    <row r="4393" spans="9:16" x14ac:dyDescent="0.25">
      <c r="I4393" s="14"/>
      <c r="J4393" s="14"/>
      <c r="K4393" s="14"/>
      <c r="L4393" s="14"/>
      <c r="M4393" s="14"/>
      <c r="N4393" s="14"/>
      <c r="O4393" s="14"/>
      <c r="P4393" s="14"/>
    </row>
    <row r="4394" spans="9:16" x14ac:dyDescent="0.25">
      <c r="I4394" s="14"/>
      <c r="J4394" s="14"/>
      <c r="K4394" s="14"/>
      <c r="L4394" s="14"/>
      <c r="M4394" s="14"/>
      <c r="N4394" s="14"/>
      <c r="O4394" s="14"/>
      <c r="P4394" s="14"/>
    </row>
    <row r="4395" spans="9:16" x14ac:dyDescent="0.25">
      <c r="I4395" s="14"/>
      <c r="J4395" s="14"/>
      <c r="K4395" s="14"/>
      <c r="L4395" s="14"/>
      <c r="M4395" s="14"/>
      <c r="N4395" s="14"/>
      <c r="O4395" s="14"/>
      <c r="P4395" s="14"/>
    </row>
    <row r="4396" spans="9:16" x14ac:dyDescent="0.25">
      <c r="I4396" s="14"/>
      <c r="J4396" s="14"/>
      <c r="K4396" s="14"/>
      <c r="L4396" s="14"/>
      <c r="M4396" s="14"/>
      <c r="N4396" s="14"/>
      <c r="O4396" s="14"/>
      <c r="P4396" s="14"/>
    </row>
    <row r="4397" spans="9:16" x14ac:dyDescent="0.25">
      <c r="I4397" s="14"/>
      <c r="J4397" s="14"/>
      <c r="K4397" s="14"/>
      <c r="L4397" s="14"/>
      <c r="M4397" s="14"/>
      <c r="N4397" s="14"/>
      <c r="O4397" s="14"/>
      <c r="P4397" s="14"/>
    </row>
    <row r="4398" spans="9:16" x14ac:dyDescent="0.25">
      <c r="I4398" s="14"/>
      <c r="J4398" s="14"/>
      <c r="K4398" s="14"/>
      <c r="L4398" s="14"/>
      <c r="M4398" s="14"/>
      <c r="N4398" s="14"/>
      <c r="O4398" s="14"/>
      <c r="P4398" s="14"/>
    </row>
    <row r="4399" spans="9:16" x14ac:dyDescent="0.25">
      <c r="I4399" s="14"/>
      <c r="J4399" s="14"/>
      <c r="K4399" s="14"/>
      <c r="L4399" s="14"/>
      <c r="M4399" s="14"/>
      <c r="N4399" s="14"/>
      <c r="O4399" s="14"/>
      <c r="P4399" s="14"/>
    </row>
    <row r="4400" spans="9:16" x14ac:dyDescent="0.25">
      <c r="I4400" s="14"/>
      <c r="J4400" s="14"/>
      <c r="K4400" s="14"/>
      <c r="L4400" s="14"/>
      <c r="M4400" s="14"/>
      <c r="N4400" s="14"/>
      <c r="O4400" s="14"/>
      <c r="P4400" s="14"/>
    </row>
    <row r="4401" spans="9:16" x14ac:dyDescent="0.25">
      <c r="I4401" s="14"/>
      <c r="J4401" s="14"/>
      <c r="K4401" s="14"/>
      <c r="L4401" s="14"/>
      <c r="M4401" s="14"/>
      <c r="N4401" s="14"/>
      <c r="O4401" s="14"/>
      <c r="P4401" s="14"/>
    </row>
    <row r="4402" spans="9:16" x14ac:dyDescent="0.25">
      <c r="I4402" s="14"/>
      <c r="J4402" s="14"/>
      <c r="K4402" s="14"/>
      <c r="L4402" s="14"/>
      <c r="M4402" s="14"/>
      <c r="N4402" s="14"/>
      <c r="O4402" s="14"/>
      <c r="P4402" s="14"/>
    </row>
    <row r="4403" spans="9:16" x14ac:dyDescent="0.25">
      <c r="I4403" s="14"/>
      <c r="J4403" s="14"/>
      <c r="K4403" s="14"/>
      <c r="L4403" s="14"/>
      <c r="M4403" s="14"/>
      <c r="N4403" s="14"/>
      <c r="O4403" s="14"/>
      <c r="P4403" s="14"/>
    </row>
    <row r="4404" spans="9:16" x14ac:dyDescent="0.25">
      <c r="I4404" s="14"/>
      <c r="J4404" s="14"/>
      <c r="K4404" s="14"/>
      <c r="L4404" s="14"/>
      <c r="M4404" s="14"/>
      <c r="N4404" s="14"/>
      <c r="O4404" s="14"/>
      <c r="P4404" s="14"/>
    </row>
    <row r="4405" spans="9:16" x14ac:dyDescent="0.25">
      <c r="I4405" s="14"/>
      <c r="J4405" s="14"/>
      <c r="K4405" s="14"/>
      <c r="L4405" s="14"/>
      <c r="M4405" s="14"/>
      <c r="N4405" s="14"/>
      <c r="O4405" s="14"/>
      <c r="P4405" s="14"/>
    </row>
    <row r="4406" spans="9:16" x14ac:dyDescent="0.25">
      <c r="I4406" s="14"/>
      <c r="J4406" s="14"/>
      <c r="K4406" s="14"/>
      <c r="L4406" s="14"/>
      <c r="M4406" s="14"/>
      <c r="N4406" s="14"/>
      <c r="O4406" s="14"/>
      <c r="P4406" s="14"/>
    </row>
    <row r="4407" spans="9:16" x14ac:dyDescent="0.25">
      <c r="I4407" s="14"/>
      <c r="J4407" s="14"/>
      <c r="K4407" s="14"/>
      <c r="L4407" s="14"/>
      <c r="M4407" s="14"/>
      <c r="N4407" s="14"/>
      <c r="O4407" s="14"/>
      <c r="P4407" s="14"/>
    </row>
    <row r="4408" spans="9:16" x14ac:dyDescent="0.25">
      <c r="I4408" s="14"/>
      <c r="J4408" s="14"/>
      <c r="K4408" s="14"/>
      <c r="L4408" s="14"/>
      <c r="M4408" s="14"/>
      <c r="N4408" s="14"/>
      <c r="O4408" s="14"/>
      <c r="P4408" s="14"/>
    </row>
    <row r="4409" spans="9:16" x14ac:dyDescent="0.25">
      <c r="I4409" s="14"/>
      <c r="J4409" s="14"/>
      <c r="K4409" s="14"/>
      <c r="L4409" s="14"/>
      <c r="M4409" s="14"/>
      <c r="N4409" s="14"/>
      <c r="O4409" s="14"/>
      <c r="P4409" s="14"/>
    </row>
    <row r="4410" spans="9:16" x14ac:dyDescent="0.25">
      <c r="I4410" s="14"/>
      <c r="J4410" s="14"/>
      <c r="K4410" s="14"/>
      <c r="L4410" s="14"/>
      <c r="M4410" s="14"/>
      <c r="N4410" s="14"/>
      <c r="O4410" s="14"/>
      <c r="P4410" s="14"/>
    </row>
    <row r="4411" spans="9:16" x14ac:dyDescent="0.25">
      <c r="I4411" s="14"/>
      <c r="J4411" s="14"/>
      <c r="K4411" s="14"/>
      <c r="L4411" s="14"/>
      <c r="M4411" s="14"/>
      <c r="N4411" s="14"/>
      <c r="O4411" s="14"/>
      <c r="P4411" s="14"/>
    </row>
    <row r="4412" spans="9:16" x14ac:dyDescent="0.25">
      <c r="I4412" s="14"/>
      <c r="J4412" s="14"/>
      <c r="K4412" s="14"/>
      <c r="L4412" s="14"/>
      <c r="M4412" s="14"/>
      <c r="N4412" s="14"/>
      <c r="O4412" s="14"/>
      <c r="P4412" s="14"/>
    </row>
    <row r="4413" spans="9:16" x14ac:dyDescent="0.25">
      <c r="I4413" s="14"/>
      <c r="J4413" s="14"/>
      <c r="K4413" s="14"/>
      <c r="L4413" s="14"/>
      <c r="M4413" s="14"/>
      <c r="N4413" s="14"/>
      <c r="O4413" s="14"/>
      <c r="P4413" s="14"/>
    </row>
    <row r="4414" spans="9:16" x14ac:dyDescent="0.25">
      <c r="I4414" s="14"/>
      <c r="J4414" s="14"/>
      <c r="K4414" s="14"/>
      <c r="L4414" s="14"/>
      <c r="M4414" s="14"/>
      <c r="N4414" s="14"/>
      <c r="O4414" s="14"/>
      <c r="P4414" s="14"/>
    </row>
    <row r="4415" spans="9:16" x14ac:dyDescent="0.25">
      <c r="I4415" s="14"/>
      <c r="J4415" s="14"/>
      <c r="K4415" s="14"/>
      <c r="L4415" s="14"/>
      <c r="M4415" s="14"/>
      <c r="N4415" s="14"/>
      <c r="O4415" s="14"/>
      <c r="P4415" s="14"/>
    </row>
    <row r="4416" spans="9:16" x14ac:dyDescent="0.25">
      <c r="I4416" s="14"/>
      <c r="J4416" s="14"/>
      <c r="K4416" s="14"/>
      <c r="L4416" s="14"/>
      <c r="M4416" s="14"/>
      <c r="N4416" s="14"/>
      <c r="O4416" s="14"/>
      <c r="P4416" s="14"/>
    </row>
    <row r="4417" spans="9:16" x14ac:dyDescent="0.25">
      <c r="I4417" s="14"/>
      <c r="J4417" s="14"/>
      <c r="K4417" s="14"/>
      <c r="L4417" s="14"/>
      <c r="M4417" s="14"/>
      <c r="N4417" s="14"/>
      <c r="O4417" s="14"/>
      <c r="P4417" s="14"/>
    </row>
    <row r="4418" spans="9:16" x14ac:dyDescent="0.25">
      <c r="I4418" s="14"/>
      <c r="J4418" s="14"/>
      <c r="K4418" s="14"/>
      <c r="L4418" s="14"/>
      <c r="M4418" s="14"/>
      <c r="N4418" s="14"/>
      <c r="O4418" s="14"/>
      <c r="P4418" s="14"/>
    </row>
    <row r="4419" spans="9:16" x14ac:dyDescent="0.25">
      <c r="I4419" s="14"/>
      <c r="J4419" s="14"/>
      <c r="K4419" s="14"/>
      <c r="L4419" s="14"/>
      <c r="M4419" s="14"/>
      <c r="N4419" s="14"/>
      <c r="O4419" s="14"/>
      <c r="P4419" s="14"/>
    </row>
    <row r="4420" spans="9:16" x14ac:dyDescent="0.25">
      <c r="I4420" s="14"/>
      <c r="J4420" s="14"/>
      <c r="K4420" s="14"/>
      <c r="L4420" s="14"/>
      <c r="M4420" s="14"/>
      <c r="N4420" s="14"/>
      <c r="O4420" s="14"/>
      <c r="P4420" s="14"/>
    </row>
    <row r="4421" spans="9:16" x14ac:dyDescent="0.25">
      <c r="I4421" s="14"/>
      <c r="J4421" s="14"/>
      <c r="K4421" s="14"/>
      <c r="L4421" s="14"/>
      <c r="M4421" s="14"/>
      <c r="N4421" s="14"/>
      <c r="O4421" s="14"/>
      <c r="P4421" s="14"/>
    </row>
    <row r="4422" spans="9:16" x14ac:dyDescent="0.25">
      <c r="I4422" s="14"/>
      <c r="J4422" s="14"/>
      <c r="K4422" s="14"/>
      <c r="L4422" s="14"/>
      <c r="M4422" s="14"/>
      <c r="N4422" s="14"/>
      <c r="O4422" s="14"/>
      <c r="P4422" s="14"/>
    </row>
    <row r="4423" spans="9:16" x14ac:dyDescent="0.25">
      <c r="I4423" s="14"/>
      <c r="J4423" s="14"/>
      <c r="K4423" s="14"/>
      <c r="L4423" s="14"/>
      <c r="M4423" s="14"/>
      <c r="N4423" s="14"/>
      <c r="O4423" s="14"/>
      <c r="P4423" s="14"/>
    </row>
    <row r="4424" spans="9:16" x14ac:dyDescent="0.25">
      <c r="I4424" s="14"/>
      <c r="J4424" s="14"/>
      <c r="K4424" s="14"/>
      <c r="L4424" s="14"/>
      <c r="M4424" s="14"/>
      <c r="N4424" s="14"/>
      <c r="O4424" s="14"/>
      <c r="P4424" s="14"/>
    </row>
    <row r="4425" spans="9:16" x14ac:dyDescent="0.25">
      <c r="I4425" s="14"/>
      <c r="J4425" s="14"/>
      <c r="K4425" s="14"/>
      <c r="L4425" s="14"/>
      <c r="M4425" s="14"/>
      <c r="N4425" s="14"/>
      <c r="O4425" s="14"/>
      <c r="P4425" s="14"/>
    </row>
    <row r="4426" spans="9:16" x14ac:dyDescent="0.25">
      <c r="I4426" s="14"/>
      <c r="J4426" s="14"/>
      <c r="K4426" s="14"/>
      <c r="L4426" s="14"/>
      <c r="M4426" s="14"/>
      <c r="N4426" s="14"/>
      <c r="O4426" s="14"/>
      <c r="P4426" s="14"/>
    </row>
    <row r="4427" spans="9:16" x14ac:dyDescent="0.25">
      <c r="I4427" s="14"/>
      <c r="J4427" s="14"/>
      <c r="K4427" s="14"/>
      <c r="L4427" s="14"/>
      <c r="M4427" s="14"/>
      <c r="N4427" s="14"/>
      <c r="O4427" s="14"/>
      <c r="P4427" s="14"/>
    </row>
    <row r="4428" spans="9:16" x14ac:dyDescent="0.25">
      <c r="I4428" s="14"/>
      <c r="J4428" s="14"/>
      <c r="K4428" s="14"/>
      <c r="L4428" s="14"/>
      <c r="M4428" s="14"/>
      <c r="N4428" s="14"/>
      <c r="O4428" s="14"/>
      <c r="P4428" s="14"/>
    </row>
    <row r="4429" spans="9:16" x14ac:dyDescent="0.25">
      <c r="I4429" s="14"/>
      <c r="J4429" s="14"/>
      <c r="K4429" s="14"/>
      <c r="L4429" s="14"/>
      <c r="M4429" s="14"/>
      <c r="N4429" s="14"/>
      <c r="O4429" s="14"/>
      <c r="P4429" s="14"/>
    </row>
    <row r="4430" spans="9:16" x14ac:dyDescent="0.25">
      <c r="I4430" s="14"/>
      <c r="J4430" s="14"/>
      <c r="K4430" s="14"/>
      <c r="L4430" s="14"/>
      <c r="M4430" s="14"/>
      <c r="N4430" s="14"/>
      <c r="O4430" s="14"/>
      <c r="P4430" s="14"/>
    </row>
    <row r="4431" spans="9:16" x14ac:dyDescent="0.25">
      <c r="I4431" s="14"/>
      <c r="J4431" s="14"/>
      <c r="K4431" s="14"/>
      <c r="L4431" s="14"/>
      <c r="M4431" s="14"/>
      <c r="N4431" s="14"/>
      <c r="O4431" s="14"/>
      <c r="P4431" s="14"/>
    </row>
    <row r="4432" spans="9:16" x14ac:dyDescent="0.25">
      <c r="I4432" s="14"/>
      <c r="J4432" s="14"/>
      <c r="K4432" s="14"/>
      <c r="L4432" s="14"/>
      <c r="M4432" s="14"/>
      <c r="N4432" s="14"/>
      <c r="O4432" s="14"/>
      <c r="P4432" s="14"/>
    </row>
    <row r="4433" spans="9:16" x14ac:dyDescent="0.25">
      <c r="I4433" s="14"/>
      <c r="J4433" s="14"/>
      <c r="K4433" s="14"/>
      <c r="L4433" s="14"/>
      <c r="M4433" s="14"/>
      <c r="N4433" s="14"/>
      <c r="O4433" s="14"/>
      <c r="P4433" s="14"/>
    </row>
    <row r="4434" spans="9:16" x14ac:dyDescent="0.25">
      <c r="I4434" s="14"/>
      <c r="J4434" s="14"/>
      <c r="K4434" s="14"/>
      <c r="L4434" s="14"/>
      <c r="M4434" s="14"/>
      <c r="N4434" s="14"/>
      <c r="O4434" s="14"/>
      <c r="P4434" s="14"/>
    </row>
    <row r="4435" spans="9:16" x14ac:dyDescent="0.25">
      <c r="I4435" s="14"/>
      <c r="J4435" s="14"/>
      <c r="K4435" s="14"/>
      <c r="L4435" s="14"/>
      <c r="M4435" s="14"/>
      <c r="N4435" s="14"/>
      <c r="O4435" s="14"/>
      <c r="P4435" s="14"/>
    </row>
    <row r="4436" spans="9:16" x14ac:dyDescent="0.25">
      <c r="I4436" s="14"/>
      <c r="J4436" s="14"/>
      <c r="K4436" s="14"/>
      <c r="L4436" s="14"/>
      <c r="M4436" s="14"/>
      <c r="N4436" s="14"/>
      <c r="O4436" s="14"/>
      <c r="P4436" s="14"/>
    </row>
    <row r="4437" spans="9:16" x14ac:dyDescent="0.25">
      <c r="I4437" s="14"/>
      <c r="J4437" s="14"/>
      <c r="K4437" s="14"/>
      <c r="L4437" s="14"/>
      <c r="M4437" s="14"/>
      <c r="N4437" s="14"/>
      <c r="O4437" s="14"/>
      <c r="P4437" s="14"/>
    </row>
    <row r="4438" spans="9:16" x14ac:dyDescent="0.25">
      <c r="I4438" s="14"/>
      <c r="J4438" s="14"/>
      <c r="K4438" s="14"/>
      <c r="L4438" s="14"/>
      <c r="M4438" s="14"/>
      <c r="N4438" s="14"/>
      <c r="O4438" s="14"/>
      <c r="P4438" s="14"/>
    </row>
    <row r="4439" spans="9:16" x14ac:dyDescent="0.25">
      <c r="I4439" s="14"/>
      <c r="J4439" s="14"/>
      <c r="K4439" s="14"/>
      <c r="L4439" s="14"/>
      <c r="M4439" s="14"/>
      <c r="N4439" s="14"/>
      <c r="O4439" s="14"/>
      <c r="P4439" s="14"/>
    </row>
    <row r="4440" spans="9:16" x14ac:dyDescent="0.25">
      <c r="I4440" s="14"/>
      <c r="J4440" s="14"/>
      <c r="K4440" s="14"/>
      <c r="L4440" s="14"/>
      <c r="M4440" s="14"/>
      <c r="N4440" s="14"/>
      <c r="O4440" s="14"/>
      <c r="P4440" s="14"/>
    </row>
    <row r="4441" spans="9:16" x14ac:dyDescent="0.25">
      <c r="I4441" s="14"/>
      <c r="J4441" s="14"/>
      <c r="K4441" s="14"/>
      <c r="L4441" s="14"/>
      <c r="M4441" s="14"/>
      <c r="N4441" s="14"/>
      <c r="O4441" s="14"/>
      <c r="P4441" s="14"/>
    </row>
    <row r="4442" spans="9:16" x14ac:dyDescent="0.25">
      <c r="I4442" s="14"/>
      <c r="J4442" s="14"/>
      <c r="K4442" s="14"/>
      <c r="L4442" s="14"/>
      <c r="M4442" s="14"/>
      <c r="N4442" s="14"/>
      <c r="O4442" s="14"/>
      <c r="P4442" s="14"/>
    </row>
    <row r="4443" spans="9:16" x14ac:dyDescent="0.25">
      <c r="I4443" s="14"/>
      <c r="J4443" s="14"/>
      <c r="K4443" s="14"/>
      <c r="L4443" s="14"/>
      <c r="M4443" s="14"/>
      <c r="N4443" s="14"/>
      <c r="O4443" s="14"/>
      <c r="P4443" s="14"/>
    </row>
    <row r="4444" spans="9:16" x14ac:dyDescent="0.25">
      <c r="I4444" s="14"/>
      <c r="J4444" s="14"/>
      <c r="K4444" s="14"/>
      <c r="L4444" s="14"/>
      <c r="M4444" s="14"/>
      <c r="N4444" s="14"/>
      <c r="O4444" s="14"/>
      <c r="P4444" s="14"/>
    </row>
    <row r="4445" spans="9:16" x14ac:dyDescent="0.25">
      <c r="I4445" s="14"/>
      <c r="J4445" s="14"/>
      <c r="K4445" s="14"/>
      <c r="L4445" s="14"/>
      <c r="M4445" s="14"/>
      <c r="N4445" s="14"/>
      <c r="O4445" s="14"/>
      <c r="P4445" s="14"/>
    </row>
    <row r="4446" spans="9:16" x14ac:dyDescent="0.25">
      <c r="I4446" s="14"/>
      <c r="J4446" s="14"/>
      <c r="K4446" s="14"/>
      <c r="L4446" s="14"/>
      <c r="M4446" s="14"/>
      <c r="N4446" s="14"/>
      <c r="O4446" s="14"/>
      <c r="P4446" s="14"/>
    </row>
    <row r="4447" spans="9:16" x14ac:dyDescent="0.25">
      <c r="I4447" s="14"/>
      <c r="J4447" s="14"/>
      <c r="K4447" s="14"/>
      <c r="L4447" s="14"/>
      <c r="M4447" s="14"/>
      <c r="N4447" s="14"/>
      <c r="O4447" s="14"/>
      <c r="P4447" s="14"/>
    </row>
    <row r="4448" spans="9:16" x14ac:dyDescent="0.25">
      <c r="I4448" s="14"/>
      <c r="J4448" s="14"/>
      <c r="K4448" s="14"/>
      <c r="L4448" s="14"/>
      <c r="M4448" s="14"/>
      <c r="N4448" s="14"/>
      <c r="O4448" s="14"/>
      <c r="P4448" s="14"/>
    </row>
    <row r="4449" spans="9:16" x14ac:dyDescent="0.25">
      <c r="I4449" s="14"/>
      <c r="J4449" s="14"/>
      <c r="K4449" s="14"/>
      <c r="L4449" s="14"/>
      <c r="M4449" s="14"/>
      <c r="N4449" s="14"/>
      <c r="O4449" s="14"/>
      <c r="P4449" s="14"/>
    </row>
    <row r="4450" spans="9:16" x14ac:dyDescent="0.25">
      <c r="I4450" s="14"/>
      <c r="J4450" s="14"/>
      <c r="K4450" s="14"/>
      <c r="L4450" s="14"/>
      <c r="M4450" s="14"/>
      <c r="N4450" s="14"/>
      <c r="O4450" s="14"/>
      <c r="P4450" s="14"/>
    </row>
    <row r="4451" spans="9:16" x14ac:dyDescent="0.25">
      <c r="I4451" s="14"/>
      <c r="J4451" s="14"/>
      <c r="K4451" s="14"/>
      <c r="L4451" s="14"/>
      <c r="M4451" s="14"/>
      <c r="N4451" s="14"/>
      <c r="O4451" s="14"/>
      <c r="P4451" s="14"/>
    </row>
    <row r="4452" spans="9:16" x14ac:dyDescent="0.25">
      <c r="I4452" s="14"/>
      <c r="J4452" s="14"/>
      <c r="K4452" s="14"/>
      <c r="L4452" s="14"/>
      <c r="M4452" s="14"/>
      <c r="N4452" s="14"/>
      <c r="O4452" s="14"/>
      <c r="P4452" s="14"/>
    </row>
    <row r="4453" spans="9:16" x14ac:dyDescent="0.25">
      <c r="I4453" s="14"/>
      <c r="J4453" s="14"/>
      <c r="K4453" s="14"/>
      <c r="L4453" s="14"/>
      <c r="M4453" s="14"/>
      <c r="N4453" s="14"/>
      <c r="O4453" s="14"/>
      <c r="P4453" s="14"/>
    </row>
    <row r="4454" spans="9:16" x14ac:dyDescent="0.25">
      <c r="I4454" s="14"/>
      <c r="J4454" s="14"/>
      <c r="K4454" s="14"/>
      <c r="L4454" s="14"/>
      <c r="M4454" s="14"/>
      <c r="N4454" s="14"/>
      <c r="O4454" s="14"/>
      <c r="P4454" s="14"/>
    </row>
    <row r="4455" spans="9:16" x14ac:dyDescent="0.25">
      <c r="I4455" s="14"/>
      <c r="J4455" s="14"/>
      <c r="K4455" s="14"/>
      <c r="L4455" s="14"/>
      <c r="M4455" s="14"/>
      <c r="N4455" s="14"/>
      <c r="O4455" s="14"/>
      <c r="P4455" s="14"/>
    </row>
    <row r="4456" spans="9:16" x14ac:dyDescent="0.25">
      <c r="I4456" s="14"/>
      <c r="J4456" s="14"/>
      <c r="K4456" s="14"/>
      <c r="L4456" s="14"/>
      <c r="M4456" s="14"/>
      <c r="N4456" s="14"/>
      <c r="O4456" s="14"/>
      <c r="P4456" s="14"/>
    </row>
    <row r="4457" spans="9:16" x14ac:dyDescent="0.25">
      <c r="I4457" s="14"/>
      <c r="J4457" s="14"/>
      <c r="K4457" s="14"/>
      <c r="L4457" s="14"/>
      <c r="M4457" s="14"/>
      <c r="N4457" s="14"/>
      <c r="O4457" s="14"/>
      <c r="P4457" s="14"/>
    </row>
    <row r="4458" spans="9:16" x14ac:dyDescent="0.25">
      <c r="I4458" s="14"/>
      <c r="J4458" s="14"/>
      <c r="K4458" s="14"/>
      <c r="L4458" s="14"/>
      <c r="M4458" s="14"/>
      <c r="N4458" s="14"/>
      <c r="O4458" s="14"/>
      <c r="P4458" s="14"/>
    </row>
    <row r="4459" spans="9:16" x14ac:dyDescent="0.25">
      <c r="I4459" s="14"/>
      <c r="J4459" s="14"/>
      <c r="K4459" s="14"/>
      <c r="L4459" s="14"/>
      <c r="M4459" s="14"/>
      <c r="N4459" s="14"/>
      <c r="O4459" s="14"/>
      <c r="P4459" s="14"/>
    </row>
    <row r="4460" spans="9:16" x14ac:dyDescent="0.25">
      <c r="I4460" s="14"/>
      <c r="J4460" s="14"/>
      <c r="K4460" s="14"/>
      <c r="L4460" s="14"/>
      <c r="M4460" s="14"/>
      <c r="N4460" s="14"/>
      <c r="O4460" s="14"/>
      <c r="P4460" s="14"/>
    </row>
    <row r="4461" spans="9:16" x14ac:dyDescent="0.25">
      <c r="I4461" s="14"/>
      <c r="J4461" s="14"/>
      <c r="K4461" s="14"/>
      <c r="L4461" s="14"/>
      <c r="M4461" s="14"/>
      <c r="N4461" s="14"/>
      <c r="O4461" s="14"/>
      <c r="P4461" s="14"/>
    </row>
    <row r="4462" spans="9:16" x14ac:dyDescent="0.25">
      <c r="I4462" s="14"/>
      <c r="J4462" s="14"/>
      <c r="K4462" s="14"/>
      <c r="L4462" s="14"/>
      <c r="M4462" s="14"/>
      <c r="N4462" s="14"/>
      <c r="O4462" s="14"/>
      <c r="P4462" s="14"/>
    </row>
    <row r="4463" spans="9:16" x14ac:dyDescent="0.25">
      <c r="I4463" s="14"/>
      <c r="J4463" s="14"/>
      <c r="K4463" s="14"/>
      <c r="L4463" s="14"/>
      <c r="M4463" s="14"/>
      <c r="N4463" s="14"/>
      <c r="O4463" s="14"/>
      <c r="P4463" s="14"/>
    </row>
    <row r="4464" spans="9:16" x14ac:dyDescent="0.25">
      <c r="I4464" s="14"/>
      <c r="J4464" s="14"/>
      <c r="K4464" s="14"/>
      <c r="L4464" s="14"/>
      <c r="M4464" s="14"/>
      <c r="N4464" s="14"/>
      <c r="O4464" s="14"/>
      <c r="P4464" s="14"/>
    </row>
    <row r="4465" spans="9:16" x14ac:dyDescent="0.25">
      <c r="I4465" s="14"/>
      <c r="J4465" s="14"/>
      <c r="K4465" s="14"/>
      <c r="L4465" s="14"/>
      <c r="M4465" s="14"/>
      <c r="N4465" s="14"/>
      <c r="O4465" s="14"/>
      <c r="P4465" s="14"/>
    </row>
    <row r="4466" spans="9:16" x14ac:dyDescent="0.25">
      <c r="I4466" s="14"/>
      <c r="J4466" s="14"/>
      <c r="K4466" s="14"/>
      <c r="L4466" s="14"/>
      <c r="M4466" s="14"/>
      <c r="N4466" s="14"/>
      <c r="O4466" s="14"/>
      <c r="P4466" s="14"/>
    </row>
    <row r="4467" spans="9:16" x14ac:dyDescent="0.25">
      <c r="I4467" s="14"/>
      <c r="J4467" s="14"/>
      <c r="K4467" s="14"/>
      <c r="L4467" s="14"/>
      <c r="M4467" s="14"/>
      <c r="N4467" s="14"/>
      <c r="O4467" s="14"/>
      <c r="P4467" s="14"/>
    </row>
    <row r="4468" spans="9:16" x14ac:dyDescent="0.25">
      <c r="I4468" s="14"/>
      <c r="J4468" s="14"/>
      <c r="K4468" s="14"/>
      <c r="L4468" s="14"/>
      <c r="M4468" s="14"/>
      <c r="N4468" s="14"/>
      <c r="O4468" s="14"/>
      <c r="P4468" s="14"/>
    </row>
    <row r="4469" spans="9:16" x14ac:dyDescent="0.25">
      <c r="I4469" s="14"/>
      <c r="J4469" s="14"/>
      <c r="K4469" s="14"/>
      <c r="L4469" s="14"/>
      <c r="M4469" s="14"/>
      <c r="N4469" s="14"/>
      <c r="O4469" s="14"/>
      <c r="P4469" s="14"/>
    </row>
    <row r="4470" spans="9:16" x14ac:dyDescent="0.25">
      <c r="I4470" s="14"/>
      <c r="J4470" s="14"/>
      <c r="K4470" s="14"/>
      <c r="L4470" s="14"/>
      <c r="M4470" s="14"/>
      <c r="N4470" s="14"/>
      <c r="O4470" s="14"/>
      <c r="P4470" s="14"/>
    </row>
    <row r="4471" spans="9:16" x14ac:dyDescent="0.25">
      <c r="I4471" s="14"/>
      <c r="J4471" s="14"/>
      <c r="K4471" s="14"/>
      <c r="L4471" s="14"/>
      <c r="M4471" s="14"/>
      <c r="N4471" s="14"/>
      <c r="O4471" s="14"/>
      <c r="P4471" s="14"/>
    </row>
    <row r="4472" spans="9:16" x14ac:dyDescent="0.25">
      <c r="I4472" s="14"/>
      <c r="J4472" s="14"/>
      <c r="K4472" s="14"/>
      <c r="L4472" s="14"/>
      <c r="M4472" s="14"/>
      <c r="N4472" s="14"/>
      <c r="O4472" s="14"/>
      <c r="P4472" s="14"/>
    </row>
    <row r="4473" spans="9:16" x14ac:dyDescent="0.25">
      <c r="I4473" s="14"/>
      <c r="J4473" s="14"/>
      <c r="K4473" s="14"/>
      <c r="L4473" s="14"/>
      <c r="M4473" s="14"/>
      <c r="N4473" s="14"/>
      <c r="O4473" s="14"/>
      <c r="P4473" s="14"/>
    </row>
    <row r="4474" spans="9:16" x14ac:dyDescent="0.25">
      <c r="I4474" s="14"/>
      <c r="J4474" s="14"/>
      <c r="K4474" s="14"/>
      <c r="L4474" s="14"/>
      <c r="M4474" s="14"/>
      <c r="N4474" s="14"/>
      <c r="O4474" s="14"/>
      <c r="P4474" s="14"/>
    </row>
    <row r="4475" spans="9:16" x14ac:dyDescent="0.25">
      <c r="I4475" s="14"/>
      <c r="J4475" s="14"/>
      <c r="K4475" s="14"/>
      <c r="L4475" s="14"/>
      <c r="M4475" s="14"/>
      <c r="N4475" s="14"/>
      <c r="O4475" s="14"/>
      <c r="P4475" s="14"/>
    </row>
    <row r="4476" spans="9:16" x14ac:dyDescent="0.25">
      <c r="I4476" s="14"/>
      <c r="J4476" s="14"/>
      <c r="K4476" s="14"/>
      <c r="L4476" s="14"/>
      <c r="M4476" s="14"/>
      <c r="N4476" s="14"/>
      <c r="O4476" s="14"/>
      <c r="P4476" s="14"/>
    </row>
    <row r="4477" spans="9:16" x14ac:dyDescent="0.25">
      <c r="I4477" s="14"/>
      <c r="J4477" s="14"/>
      <c r="K4477" s="14"/>
      <c r="L4477" s="14"/>
      <c r="M4477" s="14"/>
      <c r="N4477" s="14"/>
      <c r="O4477" s="14"/>
      <c r="P4477" s="14"/>
    </row>
    <row r="4478" spans="9:16" x14ac:dyDescent="0.25">
      <c r="I4478" s="14"/>
      <c r="J4478" s="14"/>
      <c r="K4478" s="14"/>
      <c r="L4478" s="14"/>
      <c r="M4478" s="14"/>
      <c r="N4478" s="14"/>
      <c r="O4478" s="14"/>
      <c r="P4478" s="14"/>
    </row>
    <row r="4479" spans="9:16" x14ac:dyDescent="0.25">
      <c r="I4479" s="14"/>
      <c r="J4479" s="14"/>
      <c r="K4479" s="14"/>
      <c r="L4479" s="14"/>
      <c r="M4479" s="14"/>
      <c r="N4479" s="14"/>
      <c r="O4479" s="14"/>
      <c r="P4479" s="14"/>
    </row>
    <row r="4480" spans="9:16" x14ac:dyDescent="0.25">
      <c r="I4480" s="14"/>
      <c r="J4480" s="14"/>
      <c r="K4480" s="14"/>
      <c r="L4480" s="14"/>
      <c r="M4480" s="14"/>
      <c r="N4480" s="14"/>
      <c r="O4480" s="14"/>
      <c r="P4480" s="14"/>
    </row>
    <row r="4481" spans="9:16" x14ac:dyDescent="0.25">
      <c r="I4481" s="14"/>
      <c r="J4481" s="14"/>
      <c r="K4481" s="14"/>
      <c r="L4481" s="14"/>
      <c r="M4481" s="14"/>
      <c r="N4481" s="14"/>
      <c r="O4481" s="14"/>
      <c r="P4481" s="14"/>
    </row>
    <row r="4482" spans="9:16" x14ac:dyDescent="0.25">
      <c r="I4482" s="14"/>
      <c r="J4482" s="14"/>
      <c r="K4482" s="14"/>
      <c r="L4482" s="14"/>
      <c r="M4482" s="14"/>
      <c r="N4482" s="14"/>
      <c r="O4482" s="14"/>
      <c r="P4482" s="14"/>
    </row>
    <row r="4483" spans="9:16" x14ac:dyDescent="0.25">
      <c r="I4483" s="14"/>
      <c r="J4483" s="14"/>
      <c r="K4483" s="14"/>
      <c r="L4483" s="14"/>
      <c r="M4483" s="14"/>
      <c r="N4483" s="14"/>
      <c r="O4483" s="14"/>
      <c r="P4483" s="14"/>
    </row>
    <row r="4484" spans="9:16" x14ac:dyDescent="0.25">
      <c r="I4484" s="14"/>
      <c r="J4484" s="14"/>
      <c r="K4484" s="14"/>
      <c r="L4484" s="14"/>
      <c r="M4484" s="14"/>
      <c r="N4484" s="14"/>
      <c r="O4484" s="14"/>
      <c r="P4484" s="14"/>
    </row>
    <row r="4485" spans="9:16" x14ac:dyDescent="0.25">
      <c r="I4485" s="14"/>
      <c r="J4485" s="14"/>
      <c r="K4485" s="14"/>
      <c r="L4485" s="14"/>
      <c r="M4485" s="14"/>
      <c r="N4485" s="14"/>
      <c r="O4485" s="14"/>
      <c r="P4485" s="14"/>
    </row>
    <row r="4486" spans="9:16" x14ac:dyDescent="0.25">
      <c r="I4486" s="14"/>
      <c r="J4486" s="14"/>
      <c r="K4486" s="14"/>
      <c r="L4486" s="14"/>
      <c r="M4486" s="14"/>
      <c r="N4486" s="14"/>
      <c r="O4486" s="14"/>
      <c r="P4486" s="14"/>
    </row>
    <row r="4487" spans="9:16" x14ac:dyDescent="0.25">
      <c r="I4487" s="14"/>
      <c r="J4487" s="14"/>
      <c r="K4487" s="14"/>
      <c r="L4487" s="14"/>
      <c r="M4487" s="14"/>
      <c r="N4487" s="14"/>
      <c r="O4487" s="14"/>
      <c r="P4487" s="14"/>
    </row>
    <row r="4488" spans="9:16" x14ac:dyDescent="0.25">
      <c r="I4488" s="14"/>
      <c r="J4488" s="14"/>
      <c r="K4488" s="14"/>
      <c r="L4488" s="14"/>
      <c r="M4488" s="14"/>
      <c r="N4488" s="14"/>
      <c r="O4488" s="14"/>
      <c r="P4488" s="14"/>
    </row>
    <row r="4489" spans="9:16" x14ac:dyDescent="0.25">
      <c r="I4489" s="14"/>
      <c r="J4489" s="14"/>
      <c r="K4489" s="14"/>
      <c r="L4489" s="14"/>
      <c r="M4489" s="14"/>
      <c r="N4489" s="14"/>
      <c r="O4489" s="14"/>
      <c r="P4489" s="14"/>
    </row>
    <row r="4490" spans="9:16" x14ac:dyDescent="0.25">
      <c r="I4490" s="14"/>
      <c r="J4490" s="14"/>
      <c r="K4490" s="14"/>
      <c r="L4490" s="14"/>
      <c r="M4490" s="14"/>
      <c r="N4490" s="14"/>
      <c r="O4490" s="14"/>
      <c r="P4490" s="14"/>
    </row>
    <row r="4491" spans="9:16" x14ac:dyDescent="0.25">
      <c r="I4491" s="14"/>
      <c r="J4491" s="14"/>
      <c r="K4491" s="14"/>
      <c r="L4491" s="14"/>
      <c r="M4491" s="14"/>
      <c r="N4491" s="14"/>
      <c r="O4491" s="14"/>
      <c r="P4491" s="14"/>
    </row>
    <row r="4492" spans="9:16" x14ac:dyDescent="0.25">
      <c r="I4492" s="14"/>
      <c r="J4492" s="14"/>
      <c r="K4492" s="14"/>
      <c r="L4492" s="14"/>
      <c r="M4492" s="14"/>
      <c r="N4492" s="14"/>
      <c r="O4492" s="14"/>
      <c r="P4492" s="14"/>
    </row>
    <row r="4493" spans="9:16" x14ac:dyDescent="0.25">
      <c r="I4493" s="14"/>
      <c r="J4493" s="14"/>
      <c r="K4493" s="14"/>
      <c r="L4493" s="14"/>
      <c r="M4493" s="14"/>
      <c r="N4493" s="14"/>
      <c r="O4493" s="14"/>
      <c r="P4493" s="14"/>
    </row>
    <row r="4494" spans="9:16" x14ac:dyDescent="0.25">
      <c r="I4494" s="14"/>
      <c r="J4494" s="14"/>
      <c r="K4494" s="14"/>
      <c r="L4494" s="14"/>
      <c r="M4494" s="14"/>
      <c r="N4494" s="14"/>
      <c r="O4494" s="14"/>
      <c r="P4494" s="14"/>
    </row>
    <row r="4495" spans="9:16" x14ac:dyDescent="0.25">
      <c r="I4495" s="14"/>
      <c r="J4495" s="14"/>
      <c r="K4495" s="14"/>
      <c r="L4495" s="14"/>
      <c r="M4495" s="14"/>
      <c r="N4495" s="14"/>
      <c r="O4495" s="14"/>
      <c r="P4495" s="14"/>
    </row>
    <row r="4496" spans="9:16" x14ac:dyDescent="0.25">
      <c r="I4496" s="14"/>
      <c r="J4496" s="14"/>
      <c r="K4496" s="14"/>
      <c r="L4496" s="14"/>
      <c r="M4496" s="14"/>
      <c r="N4496" s="14"/>
      <c r="O4496" s="14"/>
      <c r="P4496" s="14"/>
    </row>
    <row r="4497" spans="9:16" x14ac:dyDescent="0.25">
      <c r="I4497" s="14"/>
      <c r="J4497" s="14"/>
      <c r="K4497" s="14"/>
      <c r="L4497" s="14"/>
      <c r="M4497" s="14"/>
      <c r="N4497" s="14"/>
      <c r="O4497" s="14"/>
      <c r="P4497" s="14"/>
    </row>
    <row r="4498" spans="9:16" x14ac:dyDescent="0.25">
      <c r="I4498" s="14"/>
      <c r="J4498" s="14"/>
      <c r="K4498" s="14"/>
      <c r="L4498" s="14"/>
      <c r="M4498" s="14"/>
      <c r="N4498" s="14"/>
      <c r="O4498" s="14"/>
      <c r="P4498" s="14"/>
    </row>
    <row r="4499" spans="9:16" x14ac:dyDescent="0.25">
      <c r="I4499" s="14"/>
      <c r="J4499" s="14"/>
      <c r="K4499" s="14"/>
      <c r="L4499" s="14"/>
      <c r="M4499" s="14"/>
      <c r="N4499" s="14"/>
      <c r="O4499" s="14"/>
      <c r="P4499" s="14"/>
    </row>
    <row r="4500" spans="9:16" x14ac:dyDescent="0.25">
      <c r="I4500" s="14"/>
      <c r="J4500" s="14"/>
      <c r="K4500" s="14"/>
      <c r="L4500" s="14"/>
      <c r="M4500" s="14"/>
      <c r="N4500" s="14"/>
      <c r="O4500" s="14"/>
      <c r="P4500" s="14"/>
    </row>
    <row r="4501" spans="9:16" x14ac:dyDescent="0.25">
      <c r="I4501" s="14"/>
      <c r="J4501" s="14"/>
      <c r="K4501" s="14"/>
      <c r="L4501" s="14"/>
      <c r="M4501" s="14"/>
      <c r="N4501" s="14"/>
      <c r="O4501" s="14"/>
      <c r="P4501" s="14"/>
    </row>
    <row r="4502" spans="9:16" x14ac:dyDescent="0.25">
      <c r="I4502" s="14"/>
      <c r="J4502" s="14"/>
      <c r="K4502" s="14"/>
      <c r="L4502" s="14"/>
      <c r="M4502" s="14"/>
      <c r="N4502" s="14"/>
      <c r="O4502" s="14"/>
      <c r="P4502" s="14"/>
    </row>
    <row r="4503" spans="9:16" x14ac:dyDescent="0.25">
      <c r="I4503" s="14"/>
      <c r="J4503" s="14"/>
      <c r="K4503" s="14"/>
      <c r="L4503" s="14"/>
      <c r="M4503" s="14"/>
      <c r="N4503" s="14"/>
      <c r="O4503" s="14"/>
      <c r="P4503" s="14"/>
    </row>
    <row r="4504" spans="9:16" x14ac:dyDescent="0.25">
      <c r="I4504" s="14"/>
      <c r="J4504" s="14"/>
      <c r="K4504" s="14"/>
      <c r="L4504" s="14"/>
      <c r="M4504" s="14"/>
      <c r="N4504" s="14"/>
      <c r="O4504" s="14"/>
      <c r="P4504" s="14"/>
    </row>
    <row r="4505" spans="9:16" x14ac:dyDescent="0.25">
      <c r="I4505" s="14"/>
      <c r="J4505" s="14"/>
      <c r="K4505" s="14"/>
      <c r="L4505" s="14"/>
      <c r="M4505" s="14"/>
      <c r="N4505" s="14"/>
      <c r="O4505" s="14"/>
      <c r="P4505" s="14"/>
    </row>
    <row r="4506" spans="9:16" x14ac:dyDescent="0.25">
      <c r="I4506" s="14"/>
      <c r="J4506" s="14"/>
      <c r="K4506" s="14"/>
      <c r="L4506" s="14"/>
      <c r="M4506" s="14"/>
      <c r="N4506" s="14"/>
      <c r="O4506" s="14"/>
      <c r="P4506" s="14"/>
    </row>
    <row r="4507" spans="9:16" x14ac:dyDescent="0.25">
      <c r="I4507" s="14"/>
      <c r="J4507" s="14"/>
      <c r="K4507" s="14"/>
      <c r="L4507" s="14"/>
      <c r="M4507" s="14"/>
      <c r="N4507" s="14"/>
      <c r="O4507" s="14"/>
      <c r="P4507" s="14"/>
    </row>
    <row r="4508" spans="9:16" x14ac:dyDescent="0.25">
      <c r="I4508" s="14"/>
      <c r="J4508" s="14"/>
      <c r="K4508" s="14"/>
      <c r="L4508" s="14"/>
      <c r="M4508" s="14"/>
      <c r="N4508" s="14"/>
      <c r="O4508" s="14"/>
      <c r="P4508" s="14"/>
    </row>
    <row r="4509" spans="9:16" x14ac:dyDescent="0.25">
      <c r="I4509" s="14"/>
      <c r="J4509" s="14"/>
      <c r="K4509" s="14"/>
      <c r="L4509" s="14"/>
      <c r="M4509" s="14"/>
      <c r="N4509" s="14"/>
      <c r="O4509" s="14"/>
      <c r="P4509" s="14"/>
    </row>
    <row r="4510" spans="9:16" x14ac:dyDescent="0.25">
      <c r="I4510" s="14"/>
      <c r="J4510" s="14"/>
      <c r="K4510" s="14"/>
      <c r="L4510" s="14"/>
      <c r="M4510" s="14"/>
      <c r="N4510" s="14"/>
      <c r="O4510" s="14"/>
      <c r="P4510" s="14"/>
    </row>
    <row r="4511" spans="9:16" x14ac:dyDescent="0.25">
      <c r="I4511" s="14"/>
      <c r="J4511" s="14"/>
      <c r="K4511" s="14"/>
      <c r="L4511" s="14"/>
      <c r="M4511" s="14"/>
      <c r="N4511" s="14"/>
      <c r="O4511" s="14"/>
      <c r="P4511" s="14"/>
    </row>
    <row r="4512" spans="9:16" x14ac:dyDescent="0.25">
      <c r="I4512" s="14"/>
      <c r="J4512" s="14"/>
      <c r="K4512" s="14"/>
      <c r="L4512" s="14"/>
      <c r="M4512" s="14"/>
      <c r="N4512" s="14"/>
      <c r="O4512" s="14"/>
      <c r="P4512" s="14"/>
    </row>
    <row r="4513" spans="9:16" x14ac:dyDescent="0.25">
      <c r="I4513" s="14"/>
      <c r="J4513" s="14"/>
      <c r="K4513" s="14"/>
      <c r="L4513" s="14"/>
      <c r="M4513" s="14"/>
      <c r="N4513" s="14"/>
      <c r="O4513" s="14"/>
      <c r="P4513" s="14"/>
    </row>
    <row r="4514" spans="9:16" x14ac:dyDescent="0.25">
      <c r="I4514" s="14"/>
      <c r="J4514" s="14"/>
      <c r="K4514" s="14"/>
      <c r="L4514" s="14"/>
      <c r="M4514" s="14"/>
      <c r="N4514" s="14"/>
      <c r="O4514" s="14"/>
      <c r="P4514" s="14"/>
    </row>
    <row r="4515" spans="9:16" x14ac:dyDescent="0.25">
      <c r="I4515" s="14"/>
      <c r="J4515" s="14"/>
      <c r="K4515" s="14"/>
      <c r="L4515" s="14"/>
      <c r="M4515" s="14"/>
      <c r="N4515" s="14"/>
      <c r="O4515" s="14"/>
      <c r="P4515" s="14"/>
    </row>
    <row r="4516" spans="9:16" x14ac:dyDescent="0.25">
      <c r="I4516" s="14"/>
      <c r="J4516" s="14"/>
      <c r="K4516" s="14"/>
      <c r="L4516" s="14"/>
      <c r="M4516" s="14"/>
      <c r="N4516" s="14"/>
      <c r="O4516" s="14"/>
      <c r="P4516" s="14"/>
    </row>
    <row r="4517" spans="9:16" x14ac:dyDescent="0.25">
      <c r="I4517" s="14"/>
      <c r="J4517" s="14"/>
      <c r="K4517" s="14"/>
      <c r="L4517" s="14"/>
      <c r="M4517" s="14"/>
      <c r="N4517" s="14"/>
      <c r="O4517" s="14"/>
      <c r="P4517" s="14"/>
    </row>
    <row r="4518" spans="9:16" x14ac:dyDescent="0.25">
      <c r="I4518" s="14"/>
      <c r="J4518" s="14"/>
      <c r="K4518" s="14"/>
      <c r="L4518" s="14"/>
      <c r="M4518" s="14"/>
      <c r="N4518" s="14"/>
      <c r="O4518" s="14"/>
      <c r="P4518" s="14"/>
    </row>
    <row r="4519" spans="9:16" x14ac:dyDescent="0.25">
      <c r="I4519" s="14"/>
      <c r="J4519" s="14"/>
      <c r="K4519" s="14"/>
      <c r="L4519" s="14"/>
      <c r="M4519" s="14"/>
      <c r="N4519" s="14"/>
      <c r="O4519" s="14"/>
      <c r="P4519" s="14"/>
    </row>
    <row r="4520" spans="9:16" x14ac:dyDescent="0.25">
      <c r="I4520" s="14"/>
      <c r="J4520" s="14"/>
      <c r="K4520" s="14"/>
      <c r="L4520" s="14"/>
      <c r="M4520" s="14"/>
      <c r="N4520" s="14"/>
      <c r="O4520" s="14"/>
      <c r="P4520" s="14"/>
    </row>
    <row r="4521" spans="9:16" x14ac:dyDescent="0.25">
      <c r="I4521" s="14"/>
      <c r="J4521" s="14"/>
      <c r="K4521" s="14"/>
      <c r="L4521" s="14"/>
      <c r="M4521" s="14"/>
      <c r="N4521" s="14"/>
      <c r="O4521" s="14"/>
      <c r="P4521" s="14"/>
    </row>
    <row r="4522" spans="9:16" x14ac:dyDescent="0.25">
      <c r="I4522" s="14"/>
      <c r="J4522" s="14"/>
      <c r="K4522" s="14"/>
      <c r="L4522" s="14"/>
      <c r="M4522" s="14"/>
      <c r="N4522" s="14"/>
      <c r="O4522" s="14"/>
      <c r="P4522" s="14"/>
    </row>
    <row r="4523" spans="9:16" x14ac:dyDescent="0.25">
      <c r="I4523" s="14"/>
      <c r="J4523" s="14"/>
      <c r="K4523" s="14"/>
      <c r="L4523" s="14"/>
      <c r="M4523" s="14"/>
      <c r="N4523" s="14"/>
      <c r="O4523" s="14"/>
      <c r="P4523" s="14"/>
    </row>
    <row r="4524" spans="9:16" x14ac:dyDescent="0.25">
      <c r="I4524" s="14"/>
      <c r="J4524" s="14"/>
      <c r="K4524" s="14"/>
      <c r="L4524" s="14"/>
      <c r="M4524" s="14"/>
      <c r="N4524" s="14"/>
      <c r="O4524" s="14"/>
      <c r="P4524" s="14"/>
    </row>
    <row r="4525" spans="9:16" x14ac:dyDescent="0.25">
      <c r="I4525" s="14"/>
      <c r="J4525" s="14"/>
      <c r="K4525" s="14"/>
      <c r="L4525" s="14"/>
      <c r="M4525" s="14"/>
      <c r="N4525" s="14"/>
      <c r="O4525" s="14"/>
      <c r="P4525" s="14"/>
    </row>
    <row r="4526" spans="9:16" x14ac:dyDescent="0.25">
      <c r="I4526" s="14"/>
      <c r="J4526" s="14"/>
      <c r="K4526" s="14"/>
      <c r="L4526" s="14"/>
      <c r="M4526" s="14"/>
      <c r="N4526" s="14"/>
      <c r="O4526" s="14"/>
      <c r="P4526" s="14"/>
    </row>
    <row r="4527" spans="9:16" x14ac:dyDescent="0.25">
      <c r="I4527" s="14"/>
      <c r="J4527" s="14"/>
      <c r="K4527" s="14"/>
      <c r="L4527" s="14"/>
      <c r="M4527" s="14"/>
      <c r="N4527" s="14"/>
      <c r="O4527" s="14"/>
      <c r="P4527" s="14"/>
    </row>
    <row r="4528" spans="9:16" x14ac:dyDescent="0.25">
      <c r="I4528" s="14"/>
      <c r="J4528" s="14"/>
      <c r="K4528" s="14"/>
      <c r="L4528" s="14"/>
      <c r="M4528" s="14"/>
      <c r="N4528" s="14"/>
      <c r="O4528" s="14"/>
      <c r="P4528" s="14"/>
    </row>
    <row r="4529" spans="9:16" x14ac:dyDescent="0.25">
      <c r="I4529" s="14"/>
      <c r="J4529" s="14"/>
      <c r="K4529" s="14"/>
      <c r="L4529" s="14"/>
      <c r="M4529" s="14"/>
      <c r="N4529" s="14"/>
      <c r="O4529" s="14"/>
      <c r="P4529" s="14"/>
    </row>
    <row r="4530" spans="9:16" x14ac:dyDescent="0.25">
      <c r="I4530" s="14"/>
      <c r="J4530" s="14"/>
      <c r="K4530" s="14"/>
      <c r="L4530" s="14"/>
      <c r="M4530" s="14"/>
      <c r="N4530" s="14"/>
      <c r="O4530" s="14"/>
      <c r="P4530" s="14"/>
    </row>
    <row r="4531" spans="9:16" x14ac:dyDescent="0.25">
      <c r="I4531" s="14"/>
      <c r="J4531" s="14"/>
      <c r="K4531" s="14"/>
      <c r="L4531" s="14"/>
      <c r="M4531" s="14"/>
      <c r="N4531" s="14"/>
      <c r="O4531" s="14"/>
      <c r="P4531" s="14"/>
    </row>
    <row r="4532" spans="9:16" x14ac:dyDescent="0.25">
      <c r="I4532" s="14"/>
      <c r="J4532" s="14"/>
      <c r="K4532" s="14"/>
      <c r="L4532" s="14"/>
      <c r="M4532" s="14"/>
      <c r="N4532" s="14"/>
      <c r="O4532" s="14"/>
      <c r="P4532" s="14"/>
    </row>
    <row r="4533" spans="9:16" x14ac:dyDescent="0.25">
      <c r="I4533" s="14"/>
      <c r="J4533" s="14"/>
      <c r="K4533" s="14"/>
      <c r="L4533" s="14"/>
      <c r="M4533" s="14"/>
      <c r="N4533" s="14"/>
      <c r="O4533" s="14"/>
      <c r="P4533" s="14"/>
    </row>
    <row r="4534" spans="9:16" x14ac:dyDescent="0.25">
      <c r="I4534" s="14"/>
      <c r="J4534" s="14"/>
      <c r="K4534" s="14"/>
      <c r="L4534" s="14"/>
      <c r="M4534" s="14"/>
      <c r="N4534" s="14"/>
      <c r="O4534" s="14"/>
      <c r="P4534" s="14"/>
    </row>
    <row r="4535" spans="9:16" x14ac:dyDescent="0.25">
      <c r="I4535" s="14"/>
      <c r="J4535" s="14"/>
      <c r="K4535" s="14"/>
      <c r="L4535" s="14"/>
      <c r="M4535" s="14"/>
      <c r="N4535" s="14"/>
      <c r="O4535" s="14"/>
      <c r="P4535" s="14"/>
    </row>
    <row r="4536" spans="9:16" x14ac:dyDescent="0.25">
      <c r="I4536" s="14"/>
      <c r="J4536" s="14"/>
      <c r="K4536" s="14"/>
      <c r="L4536" s="14"/>
      <c r="M4536" s="14"/>
      <c r="N4536" s="14"/>
      <c r="O4536" s="14"/>
      <c r="P4536" s="14"/>
    </row>
    <row r="4537" spans="9:16" x14ac:dyDescent="0.25">
      <c r="I4537" s="14"/>
      <c r="J4537" s="14"/>
      <c r="K4537" s="14"/>
      <c r="L4537" s="14"/>
      <c r="M4537" s="14"/>
      <c r="N4537" s="14"/>
      <c r="O4537" s="14"/>
      <c r="P4537" s="14"/>
    </row>
    <row r="4538" spans="9:16" x14ac:dyDescent="0.25">
      <c r="I4538" s="14"/>
      <c r="J4538" s="14"/>
      <c r="K4538" s="14"/>
      <c r="L4538" s="14"/>
      <c r="M4538" s="14"/>
      <c r="N4538" s="14"/>
      <c r="O4538" s="14"/>
      <c r="P4538" s="14"/>
    </row>
    <row r="4539" spans="9:16" x14ac:dyDescent="0.25">
      <c r="I4539" s="14"/>
      <c r="J4539" s="14"/>
      <c r="K4539" s="14"/>
      <c r="L4539" s="14"/>
      <c r="M4539" s="14"/>
      <c r="N4539" s="14"/>
      <c r="O4539" s="14"/>
      <c r="P4539" s="14"/>
    </row>
    <row r="4540" spans="9:16" x14ac:dyDescent="0.25">
      <c r="I4540" s="14"/>
      <c r="J4540" s="14"/>
      <c r="K4540" s="14"/>
      <c r="L4540" s="14"/>
      <c r="M4540" s="14"/>
      <c r="N4540" s="14"/>
      <c r="O4540" s="14"/>
      <c r="P4540" s="14"/>
    </row>
    <row r="4541" spans="9:16" x14ac:dyDescent="0.25">
      <c r="I4541" s="14"/>
      <c r="J4541" s="14"/>
      <c r="K4541" s="14"/>
      <c r="L4541" s="14"/>
      <c r="M4541" s="14"/>
      <c r="N4541" s="14"/>
      <c r="O4541" s="14"/>
      <c r="P4541" s="14"/>
    </row>
    <row r="4542" spans="9:16" x14ac:dyDescent="0.25">
      <c r="I4542" s="14"/>
      <c r="J4542" s="14"/>
      <c r="K4542" s="14"/>
      <c r="L4542" s="14"/>
      <c r="M4542" s="14"/>
      <c r="N4542" s="14"/>
      <c r="O4542" s="14"/>
      <c r="P4542" s="14"/>
    </row>
    <row r="4543" spans="9:16" x14ac:dyDescent="0.25">
      <c r="I4543" s="14"/>
      <c r="J4543" s="14"/>
      <c r="K4543" s="14"/>
      <c r="L4543" s="14"/>
      <c r="M4543" s="14"/>
      <c r="N4543" s="14"/>
      <c r="O4543" s="14"/>
      <c r="P4543" s="14"/>
    </row>
    <row r="4544" spans="9:16" x14ac:dyDescent="0.25">
      <c r="I4544" s="14"/>
      <c r="J4544" s="14"/>
      <c r="K4544" s="14"/>
      <c r="L4544" s="14"/>
      <c r="M4544" s="14"/>
      <c r="N4544" s="14"/>
      <c r="O4544" s="14"/>
      <c r="P4544" s="14"/>
    </row>
    <row r="4545" spans="9:16" x14ac:dyDescent="0.25">
      <c r="I4545" s="14"/>
      <c r="J4545" s="14"/>
      <c r="K4545" s="14"/>
      <c r="L4545" s="14"/>
      <c r="M4545" s="14"/>
      <c r="N4545" s="14"/>
      <c r="O4545" s="14"/>
      <c r="P4545" s="14"/>
    </row>
    <row r="4546" spans="9:16" x14ac:dyDescent="0.25">
      <c r="I4546" s="14"/>
      <c r="J4546" s="14"/>
      <c r="K4546" s="14"/>
      <c r="L4546" s="14"/>
      <c r="M4546" s="14"/>
      <c r="N4546" s="14"/>
      <c r="O4546" s="14"/>
      <c r="P4546" s="14"/>
    </row>
    <row r="4547" spans="9:16" x14ac:dyDescent="0.25">
      <c r="I4547" s="14"/>
      <c r="J4547" s="14"/>
      <c r="K4547" s="14"/>
      <c r="L4547" s="14"/>
      <c r="M4547" s="14"/>
      <c r="N4547" s="14"/>
      <c r="O4547" s="14"/>
      <c r="P4547" s="14"/>
    </row>
    <row r="4548" spans="9:16" x14ac:dyDescent="0.25">
      <c r="I4548" s="14"/>
      <c r="J4548" s="14"/>
      <c r="K4548" s="14"/>
      <c r="L4548" s="14"/>
      <c r="M4548" s="14"/>
      <c r="N4548" s="14"/>
      <c r="O4548" s="14"/>
      <c r="P4548" s="14"/>
    </row>
    <row r="4549" spans="9:16" x14ac:dyDescent="0.25">
      <c r="I4549" s="14"/>
      <c r="J4549" s="14"/>
      <c r="K4549" s="14"/>
      <c r="L4549" s="14"/>
      <c r="M4549" s="14"/>
      <c r="N4549" s="14"/>
      <c r="O4549" s="14"/>
      <c r="P4549" s="14"/>
    </row>
    <row r="4550" spans="9:16" x14ac:dyDescent="0.25">
      <c r="I4550" s="14"/>
      <c r="J4550" s="14"/>
      <c r="K4550" s="14"/>
      <c r="L4550" s="14"/>
      <c r="M4550" s="14"/>
      <c r="N4550" s="14"/>
      <c r="O4550" s="14"/>
      <c r="P4550" s="14"/>
    </row>
    <row r="4551" spans="9:16" x14ac:dyDescent="0.25">
      <c r="I4551" s="14"/>
      <c r="J4551" s="14"/>
      <c r="K4551" s="14"/>
      <c r="L4551" s="14"/>
      <c r="M4551" s="14"/>
      <c r="N4551" s="14"/>
      <c r="O4551" s="14"/>
      <c r="P4551" s="14"/>
    </row>
    <row r="4552" spans="9:16" x14ac:dyDescent="0.25">
      <c r="I4552" s="14"/>
      <c r="J4552" s="14"/>
      <c r="K4552" s="14"/>
      <c r="L4552" s="14"/>
      <c r="M4552" s="14"/>
      <c r="N4552" s="14"/>
      <c r="O4552" s="14"/>
      <c r="P4552" s="14"/>
    </row>
    <row r="4553" spans="9:16" x14ac:dyDescent="0.25">
      <c r="I4553" s="14"/>
      <c r="J4553" s="14"/>
      <c r="K4553" s="14"/>
      <c r="L4553" s="14"/>
      <c r="M4553" s="14"/>
      <c r="N4553" s="14"/>
      <c r="O4553" s="14"/>
      <c r="P4553" s="14"/>
    </row>
    <row r="4554" spans="9:16" x14ac:dyDescent="0.25">
      <c r="I4554" s="14"/>
      <c r="J4554" s="14"/>
      <c r="K4554" s="14"/>
      <c r="L4554" s="14"/>
      <c r="M4554" s="14"/>
      <c r="N4554" s="14"/>
      <c r="O4554" s="14"/>
      <c r="P4554" s="14"/>
    </row>
    <row r="4555" spans="9:16" x14ac:dyDescent="0.25">
      <c r="I4555" s="14"/>
      <c r="J4555" s="14"/>
      <c r="K4555" s="14"/>
      <c r="L4555" s="14"/>
      <c r="M4555" s="14"/>
      <c r="N4555" s="14"/>
      <c r="O4555" s="14"/>
      <c r="P4555" s="14"/>
    </row>
    <row r="4556" spans="9:16" x14ac:dyDescent="0.25">
      <c r="I4556" s="14"/>
      <c r="J4556" s="14"/>
      <c r="K4556" s="14"/>
      <c r="L4556" s="14"/>
      <c r="M4556" s="14"/>
      <c r="N4556" s="14"/>
      <c r="O4556" s="14"/>
      <c r="P4556" s="14"/>
    </row>
    <row r="4557" spans="9:16" x14ac:dyDescent="0.25">
      <c r="I4557" s="14"/>
      <c r="J4557" s="14"/>
      <c r="K4557" s="14"/>
      <c r="L4557" s="14"/>
      <c r="M4557" s="14"/>
      <c r="N4557" s="14"/>
      <c r="O4557" s="14"/>
      <c r="P4557" s="14"/>
    </row>
    <row r="4558" spans="9:16" x14ac:dyDescent="0.25">
      <c r="I4558" s="14"/>
      <c r="J4558" s="14"/>
      <c r="K4558" s="14"/>
      <c r="L4558" s="14"/>
      <c r="M4558" s="14"/>
      <c r="N4558" s="14"/>
      <c r="O4558" s="14"/>
      <c r="P4558" s="14"/>
    </row>
    <row r="4559" spans="9:16" x14ac:dyDescent="0.25">
      <c r="I4559" s="14"/>
      <c r="J4559" s="14"/>
      <c r="K4559" s="14"/>
      <c r="L4559" s="14"/>
      <c r="M4559" s="14"/>
      <c r="N4559" s="14"/>
      <c r="O4559" s="14"/>
      <c r="P4559" s="14"/>
    </row>
    <row r="4560" spans="9:16" x14ac:dyDescent="0.25">
      <c r="I4560" s="14"/>
      <c r="J4560" s="14"/>
      <c r="K4560" s="14"/>
      <c r="L4560" s="14"/>
      <c r="M4560" s="14"/>
      <c r="N4560" s="14"/>
      <c r="O4560" s="14"/>
      <c r="P4560" s="14"/>
    </row>
    <row r="4561" spans="9:16" x14ac:dyDescent="0.25">
      <c r="I4561" s="14"/>
      <c r="J4561" s="14"/>
      <c r="K4561" s="14"/>
      <c r="L4561" s="14"/>
      <c r="M4561" s="14"/>
      <c r="N4561" s="14"/>
      <c r="O4561" s="14"/>
      <c r="P4561" s="14"/>
    </row>
    <row r="4562" spans="9:16" x14ac:dyDescent="0.25">
      <c r="I4562" s="14"/>
      <c r="J4562" s="14"/>
      <c r="K4562" s="14"/>
      <c r="L4562" s="14"/>
      <c r="M4562" s="14"/>
      <c r="N4562" s="14"/>
      <c r="O4562" s="14"/>
      <c r="P4562" s="14"/>
    </row>
    <row r="4563" spans="9:16" x14ac:dyDescent="0.25">
      <c r="I4563" s="14"/>
      <c r="J4563" s="14"/>
      <c r="K4563" s="14"/>
      <c r="L4563" s="14"/>
      <c r="M4563" s="14"/>
      <c r="N4563" s="14"/>
      <c r="O4563" s="14"/>
      <c r="P4563" s="14"/>
    </row>
    <row r="4564" spans="9:16" x14ac:dyDescent="0.25">
      <c r="I4564" s="14"/>
      <c r="J4564" s="14"/>
      <c r="K4564" s="14"/>
      <c r="L4564" s="14"/>
      <c r="M4564" s="14"/>
      <c r="N4564" s="14"/>
      <c r="O4564" s="14"/>
      <c r="P4564" s="14"/>
    </row>
    <row r="4565" spans="9:16" x14ac:dyDescent="0.25">
      <c r="I4565" s="14"/>
      <c r="J4565" s="14"/>
      <c r="K4565" s="14"/>
      <c r="L4565" s="14"/>
      <c r="M4565" s="14"/>
      <c r="N4565" s="14"/>
      <c r="O4565" s="14"/>
      <c r="P4565" s="14"/>
    </row>
    <row r="4566" spans="9:16" x14ac:dyDescent="0.25">
      <c r="I4566" s="14"/>
      <c r="J4566" s="14"/>
      <c r="K4566" s="14"/>
      <c r="L4566" s="14"/>
      <c r="M4566" s="14"/>
      <c r="N4566" s="14"/>
      <c r="O4566" s="14"/>
      <c r="P4566" s="14"/>
    </row>
    <row r="4567" spans="9:16" x14ac:dyDescent="0.25">
      <c r="I4567" s="14"/>
      <c r="J4567" s="14"/>
      <c r="K4567" s="14"/>
      <c r="L4567" s="14"/>
      <c r="M4567" s="14"/>
      <c r="N4567" s="14"/>
      <c r="O4567" s="14"/>
      <c r="P4567" s="14"/>
    </row>
    <row r="4568" spans="9:16" x14ac:dyDescent="0.25">
      <c r="I4568" s="14"/>
      <c r="J4568" s="14"/>
      <c r="K4568" s="14"/>
      <c r="L4568" s="14"/>
      <c r="M4568" s="14"/>
      <c r="N4568" s="14"/>
      <c r="O4568" s="14"/>
      <c r="P4568" s="14"/>
    </row>
    <row r="4569" spans="9:16" x14ac:dyDescent="0.25">
      <c r="I4569" s="14"/>
      <c r="J4569" s="14"/>
      <c r="K4569" s="14"/>
      <c r="L4569" s="14"/>
      <c r="M4569" s="14"/>
      <c r="N4569" s="14"/>
      <c r="O4569" s="14"/>
      <c r="P4569" s="14"/>
    </row>
    <row r="4570" spans="9:16" x14ac:dyDescent="0.25">
      <c r="I4570" s="14"/>
      <c r="J4570" s="14"/>
      <c r="K4570" s="14"/>
      <c r="L4570" s="14"/>
      <c r="M4570" s="14"/>
      <c r="N4570" s="14"/>
      <c r="O4570" s="14"/>
      <c r="P4570" s="14"/>
    </row>
    <row r="4571" spans="9:16" x14ac:dyDescent="0.25">
      <c r="I4571" s="14"/>
      <c r="J4571" s="14"/>
      <c r="K4571" s="14"/>
      <c r="L4571" s="14"/>
      <c r="M4571" s="14"/>
      <c r="N4571" s="14"/>
      <c r="O4571" s="14"/>
      <c r="P4571" s="14"/>
    </row>
    <row r="4572" spans="9:16" x14ac:dyDescent="0.25">
      <c r="I4572" s="14"/>
      <c r="J4572" s="14"/>
      <c r="K4572" s="14"/>
      <c r="L4572" s="14"/>
      <c r="M4572" s="14"/>
      <c r="N4572" s="14"/>
      <c r="O4572" s="14"/>
      <c r="P4572" s="14"/>
    </row>
    <row r="4573" spans="9:16" x14ac:dyDescent="0.25">
      <c r="I4573" s="14"/>
      <c r="J4573" s="14"/>
      <c r="K4573" s="14"/>
      <c r="L4573" s="14"/>
      <c r="M4573" s="14"/>
      <c r="N4573" s="14"/>
      <c r="O4573" s="14"/>
      <c r="P4573" s="14"/>
    </row>
    <row r="4574" spans="9:16" x14ac:dyDescent="0.25">
      <c r="I4574" s="14"/>
      <c r="J4574" s="14"/>
      <c r="K4574" s="14"/>
      <c r="L4574" s="14"/>
      <c r="M4574" s="14"/>
      <c r="N4574" s="14"/>
      <c r="O4574" s="14"/>
      <c r="P4574" s="14"/>
    </row>
    <row r="4575" spans="9:16" x14ac:dyDescent="0.25">
      <c r="I4575" s="14"/>
      <c r="J4575" s="14"/>
      <c r="K4575" s="14"/>
      <c r="L4575" s="14"/>
      <c r="M4575" s="14"/>
      <c r="N4575" s="14"/>
      <c r="O4575" s="14"/>
      <c r="P4575" s="14"/>
    </row>
    <row r="4576" spans="9:16" x14ac:dyDescent="0.25">
      <c r="I4576" s="14"/>
      <c r="J4576" s="14"/>
      <c r="K4576" s="14"/>
      <c r="L4576" s="14"/>
      <c r="M4576" s="14"/>
      <c r="N4576" s="14"/>
      <c r="O4576" s="14"/>
      <c r="P4576" s="14"/>
    </row>
    <row r="4577" spans="9:16" x14ac:dyDescent="0.25">
      <c r="I4577" s="14"/>
      <c r="J4577" s="14"/>
      <c r="K4577" s="14"/>
      <c r="L4577" s="14"/>
      <c r="M4577" s="14"/>
      <c r="N4577" s="14"/>
      <c r="O4577" s="14"/>
      <c r="P4577" s="14"/>
    </row>
    <row r="4578" spans="9:16" x14ac:dyDescent="0.25">
      <c r="I4578" s="14"/>
      <c r="J4578" s="14"/>
      <c r="K4578" s="14"/>
      <c r="L4578" s="14"/>
      <c r="M4578" s="14"/>
      <c r="N4578" s="14"/>
      <c r="O4578" s="14"/>
      <c r="P4578" s="14"/>
    </row>
    <row r="4579" spans="9:16" x14ac:dyDescent="0.25">
      <c r="I4579" s="14"/>
      <c r="J4579" s="14"/>
      <c r="K4579" s="14"/>
      <c r="L4579" s="14"/>
      <c r="M4579" s="14"/>
      <c r="N4579" s="14"/>
      <c r="O4579" s="14"/>
      <c r="P4579" s="14"/>
    </row>
    <row r="4580" spans="9:16" x14ac:dyDescent="0.25">
      <c r="I4580" s="14"/>
      <c r="J4580" s="14"/>
      <c r="K4580" s="14"/>
      <c r="L4580" s="14"/>
      <c r="M4580" s="14"/>
      <c r="N4580" s="14"/>
      <c r="O4580" s="14"/>
      <c r="P4580" s="14"/>
    </row>
    <row r="4581" spans="9:16" x14ac:dyDescent="0.25">
      <c r="I4581" s="14"/>
      <c r="J4581" s="14"/>
      <c r="K4581" s="14"/>
      <c r="L4581" s="14"/>
      <c r="M4581" s="14"/>
      <c r="N4581" s="14"/>
      <c r="O4581" s="14"/>
      <c r="P4581" s="14"/>
    </row>
    <row r="4582" spans="9:16" x14ac:dyDescent="0.25">
      <c r="I4582" s="14"/>
      <c r="J4582" s="14"/>
      <c r="K4582" s="14"/>
      <c r="L4582" s="14"/>
      <c r="M4582" s="14"/>
      <c r="N4582" s="14"/>
      <c r="O4582" s="14"/>
      <c r="P4582" s="14"/>
    </row>
    <row r="4583" spans="9:16" x14ac:dyDescent="0.25">
      <c r="I4583" s="14"/>
      <c r="J4583" s="14"/>
      <c r="K4583" s="14"/>
      <c r="L4583" s="14"/>
      <c r="M4583" s="14"/>
      <c r="N4583" s="14"/>
      <c r="O4583" s="14"/>
      <c r="P4583" s="14"/>
    </row>
    <row r="4584" spans="9:16" x14ac:dyDescent="0.25">
      <c r="I4584" s="14"/>
      <c r="J4584" s="14"/>
      <c r="K4584" s="14"/>
      <c r="L4584" s="14"/>
      <c r="M4584" s="14"/>
      <c r="N4584" s="14"/>
      <c r="O4584" s="14"/>
      <c r="P4584" s="14"/>
    </row>
    <row r="4585" spans="9:16" x14ac:dyDescent="0.25">
      <c r="I4585" s="14"/>
      <c r="J4585" s="14"/>
      <c r="K4585" s="14"/>
      <c r="L4585" s="14"/>
      <c r="M4585" s="14"/>
      <c r="N4585" s="14"/>
      <c r="O4585" s="14"/>
      <c r="P4585" s="14"/>
    </row>
    <row r="4586" spans="9:16" x14ac:dyDescent="0.25">
      <c r="I4586" s="14"/>
      <c r="J4586" s="14"/>
      <c r="K4586" s="14"/>
      <c r="L4586" s="14"/>
      <c r="M4586" s="14"/>
      <c r="N4586" s="14"/>
      <c r="O4586" s="14"/>
      <c r="P4586" s="14"/>
    </row>
    <row r="4587" spans="9:16" x14ac:dyDescent="0.25">
      <c r="I4587" s="14"/>
      <c r="J4587" s="14"/>
      <c r="K4587" s="14"/>
      <c r="L4587" s="14"/>
      <c r="M4587" s="14"/>
      <c r="N4587" s="14"/>
      <c r="O4587" s="14"/>
      <c r="P4587" s="14"/>
    </row>
    <row r="4588" spans="9:16" x14ac:dyDescent="0.25">
      <c r="I4588" s="14"/>
      <c r="J4588" s="14"/>
      <c r="K4588" s="14"/>
      <c r="L4588" s="14"/>
      <c r="M4588" s="14"/>
      <c r="N4588" s="14"/>
      <c r="O4588" s="14"/>
      <c r="P4588" s="14"/>
    </row>
    <row r="4589" spans="9:16" x14ac:dyDescent="0.25">
      <c r="I4589" s="14"/>
      <c r="J4589" s="14"/>
      <c r="K4589" s="14"/>
      <c r="L4589" s="14"/>
      <c r="M4589" s="14"/>
      <c r="N4589" s="14"/>
      <c r="O4589" s="14"/>
      <c r="P4589" s="14"/>
    </row>
    <row r="4590" spans="9:16" x14ac:dyDescent="0.25">
      <c r="I4590" s="14"/>
      <c r="J4590" s="14"/>
      <c r="K4590" s="14"/>
      <c r="L4590" s="14"/>
      <c r="M4590" s="14"/>
      <c r="N4590" s="14"/>
      <c r="O4590" s="14"/>
      <c r="P4590" s="14"/>
    </row>
    <row r="4591" spans="9:16" x14ac:dyDescent="0.25">
      <c r="I4591" s="14"/>
      <c r="J4591" s="14"/>
      <c r="K4591" s="14"/>
      <c r="L4591" s="14"/>
      <c r="M4591" s="14"/>
      <c r="N4591" s="14"/>
      <c r="O4591" s="14"/>
      <c r="P4591" s="14"/>
    </row>
    <row r="4592" spans="9:16" x14ac:dyDescent="0.25">
      <c r="I4592" s="14"/>
      <c r="J4592" s="14"/>
      <c r="K4592" s="14"/>
      <c r="L4592" s="14"/>
      <c r="M4592" s="14"/>
      <c r="N4592" s="14"/>
      <c r="O4592" s="14"/>
      <c r="P4592" s="14"/>
    </row>
    <row r="4593" spans="9:16" x14ac:dyDescent="0.25">
      <c r="I4593" s="14"/>
      <c r="J4593" s="14"/>
      <c r="K4593" s="14"/>
      <c r="L4593" s="14"/>
      <c r="M4593" s="14"/>
      <c r="N4593" s="14"/>
      <c r="O4593" s="14"/>
      <c r="P4593" s="14"/>
    </row>
    <row r="4594" spans="9:16" x14ac:dyDescent="0.25">
      <c r="I4594" s="14"/>
      <c r="J4594" s="14"/>
      <c r="K4594" s="14"/>
      <c r="L4594" s="14"/>
      <c r="M4594" s="14"/>
      <c r="N4594" s="14"/>
      <c r="O4594" s="14"/>
      <c r="P4594" s="14"/>
    </row>
    <row r="4595" spans="9:16" x14ac:dyDescent="0.25">
      <c r="I4595" s="14"/>
      <c r="J4595" s="14"/>
      <c r="K4595" s="14"/>
      <c r="L4595" s="14"/>
      <c r="M4595" s="14"/>
      <c r="N4595" s="14"/>
      <c r="O4595" s="14"/>
      <c r="P4595" s="14"/>
    </row>
    <row r="4596" spans="9:16" x14ac:dyDescent="0.25">
      <c r="I4596" s="14"/>
      <c r="J4596" s="14"/>
      <c r="K4596" s="14"/>
      <c r="L4596" s="14"/>
      <c r="M4596" s="14"/>
      <c r="N4596" s="14"/>
      <c r="O4596" s="14"/>
      <c r="P4596" s="14"/>
    </row>
    <row r="4597" spans="9:16" x14ac:dyDescent="0.25">
      <c r="I4597" s="14"/>
      <c r="J4597" s="14"/>
      <c r="K4597" s="14"/>
      <c r="L4597" s="14"/>
      <c r="M4597" s="14"/>
      <c r="N4597" s="14"/>
      <c r="O4597" s="14"/>
      <c r="P4597" s="14"/>
    </row>
    <row r="4598" spans="9:16" x14ac:dyDescent="0.25">
      <c r="I4598" s="14"/>
      <c r="J4598" s="14"/>
      <c r="K4598" s="14"/>
      <c r="L4598" s="14"/>
      <c r="M4598" s="14"/>
      <c r="N4598" s="14"/>
      <c r="O4598" s="14"/>
      <c r="P4598" s="14"/>
    </row>
    <row r="4599" spans="9:16" x14ac:dyDescent="0.25">
      <c r="I4599" s="14"/>
      <c r="J4599" s="14"/>
      <c r="K4599" s="14"/>
      <c r="L4599" s="14"/>
      <c r="M4599" s="14"/>
      <c r="N4599" s="14"/>
      <c r="O4599" s="14"/>
      <c r="P4599" s="14"/>
    </row>
    <row r="4600" spans="9:16" x14ac:dyDescent="0.25">
      <c r="I4600" s="14"/>
      <c r="J4600" s="14"/>
      <c r="K4600" s="14"/>
      <c r="L4600" s="14"/>
      <c r="M4600" s="14"/>
      <c r="N4600" s="14"/>
      <c r="O4600" s="14"/>
      <c r="P4600" s="14"/>
    </row>
    <row r="4601" spans="9:16" x14ac:dyDescent="0.25">
      <c r="I4601" s="14"/>
      <c r="J4601" s="14"/>
      <c r="K4601" s="14"/>
      <c r="L4601" s="14"/>
      <c r="M4601" s="14"/>
      <c r="N4601" s="14"/>
      <c r="O4601" s="14"/>
      <c r="P4601" s="14"/>
    </row>
    <row r="4602" spans="9:16" x14ac:dyDescent="0.25">
      <c r="I4602" s="14"/>
      <c r="J4602" s="14"/>
      <c r="K4602" s="14"/>
      <c r="L4602" s="14"/>
      <c r="M4602" s="14"/>
      <c r="N4602" s="14"/>
      <c r="O4602" s="14"/>
      <c r="P4602" s="14"/>
    </row>
    <row r="4603" spans="9:16" x14ac:dyDescent="0.25">
      <c r="I4603" s="14"/>
      <c r="J4603" s="14"/>
      <c r="K4603" s="14"/>
      <c r="L4603" s="14"/>
      <c r="M4603" s="14"/>
      <c r="N4603" s="14"/>
      <c r="O4603" s="14"/>
      <c r="P4603" s="14"/>
    </row>
    <row r="4604" spans="9:16" x14ac:dyDescent="0.25">
      <c r="I4604" s="14"/>
      <c r="J4604" s="14"/>
      <c r="K4604" s="14"/>
      <c r="L4604" s="14"/>
      <c r="M4604" s="14"/>
      <c r="N4604" s="14"/>
      <c r="O4604" s="14"/>
      <c r="P4604" s="14"/>
    </row>
    <row r="4605" spans="9:16" x14ac:dyDescent="0.25">
      <c r="I4605" s="14"/>
      <c r="J4605" s="14"/>
      <c r="K4605" s="14"/>
      <c r="L4605" s="14"/>
      <c r="M4605" s="14"/>
      <c r="N4605" s="14"/>
      <c r="O4605" s="14"/>
      <c r="P4605" s="14"/>
    </row>
    <row r="4606" spans="9:16" x14ac:dyDescent="0.25">
      <c r="I4606" s="14"/>
      <c r="J4606" s="14"/>
      <c r="K4606" s="14"/>
      <c r="L4606" s="14"/>
      <c r="M4606" s="14"/>
      <c r="N4606" s="14"/>
      <c r="O4606" s="14"/>
      <c r="P4606" s="14"/>
    </row>
    <row r="4607" spans="9:16" x14ac:dyDescent="0.25">
      <c r="I4607" s="14"/>
      <c r="J4607" s="14"/>
      <c r="K4607" s="14"/>
      <c r="L4607" s="14"/>
      <c r="M4607" s="14"/>
      <c r="N4607" s="14"/>
      <c r="O4607" s="14"/>
      <c r="P4607" s="14"/>
    </row>
    <row r="4608" spans="9:16" x14ac:dyDescent="0.25">
      <c r="I4608" s="14"/>
      <c r="J4608" s="14"/>
      <c r="K4608" s="14"/>
      <c r="L4608" s="14"/>
      <c r="M4608" s="14"/>
      <c r="N4608" s="14"/>
      <c r="O4608" s="14"/>
      <c r="P4608" s="14"/>
    </row>
    <row r="4609" spans="9:16" x14ac:dyDescent="0.25">
      <c r="I4609" s="14"/>
      <c r="J4609" s="14"/>
      <c r="K4609" s="14"/>
      <c r="L4609" s="14"/>
      <c r="M4609" s="14"/>
      <c r="N4609" s="14"/>
      <c r="O4609" s="14"/>
      <c r="P4609" s="14"/>
    </row>
    <row r="4610" spans="9:16" x14ac:dyDescent="0.25">
      <c r="I4610" s="14"/>
      <c r="J4610" s="14"/>
      <c r="K4610" s="14"/>
      <c r="L4610" s="14"/>
      <c r="M4610" s="14"/>
      <c r="N4610" s="14"/>
      <c r="O4610" s="14"/>
      <c r="P4610" s="14"/>
    </row>
    <row r="4611" spans="9:16" x14ac:dyDescent="0.25">
      <c r="I4611" s="14"/>
      <c r="J4611" s="14"/>
      <c r="K4611" s="14"/>
      <c r="L4611" s="14"/>
      <c r="M4611" s="14"/>
      <c r="N4611" s="14"/>
      <c r="O4611" s="14"/>
      <c r="P4611" s="14"/>
    </row>
    <row r="4612" spans="9:16" x14ac:dyDescent="0.25">
      <c r="I4612" s="14"/>
      <c r="J4612" s="14"/>
      <c r="K4612" s="14"/>
      <c r="L4612" s="14"/>
      <c r="M4612" s="14"/>
      <c r="N4612" s="14"/>
      <c r="O4612" s="14"/>
      <c r="P4612" s="14"/>
    </row>
    <row r="4613" spans="9:16" x14ac:dyDescent="0.25">
      <c r="I4613" s="14"/>
      <c r="J4613" s="14"/>
      <c r="K4613" s="14"/>
      <c r="L4613" s="14"/>
      <c r="M4613" s="14"/>
      <c r="N4613" s="14"/>
      <c r="O4613" s="14"/>
      <c r="P4613" s="14"/>
    </row>
    <row r="4614" spans="9:16" x14ac:dyDescent="0.25">
      <c r="I4614" s="14"/>
      <c r="J4614" s="14"/>
      <c r="K4614" s="14"/>
      <c r="L4614" s="14"/>
      <c r="M4614" s="14"/>
      <c r="N4614" s="14"/>
      <c r="O4614" s="14"/>
      <c r="P4614" s="14"/>
    </row>
    <row r="4615" spans="9:16" x14ac:dyDescent="0.25">
      <c r="I4615" s="14"/>
      <c r="J4615" s="14"/>
      <c r="K4615" s="14"/>
      <c r="L4615" s="14"/>
      <c r="M4615" s="14"/>
      <c r="N4615" s="14"/>
      <c r="O4615" s="14"/>
      <c r="P4615" s="14"/>
    </row>
    <row r="4616" spans="9:16" x14ac:dyDescent="0.25">
      <c r="I4616" s="14"/>
      <c r="J4616" s="14"/>
      <c r="K4616" s="14"/>
      <c r="L4616" s="14"/>
      <c r="M4616" s="14"/>
      <c r="N4616" s="14"/>
      <c r="O4616" s="14"/>
      <c r="P4616" s="14"/>
    </row>
    <row r="4617" spans="9:16" x14ac:dyDescent="0.25">
      <c r="I4617" s="14"/>
      <c r="J4617" s="14"/>
      <c r="K4617" s="14"/>
      <c r="L4617" s="14"/>
      <c r="M4617" s="14"/>
      <c r="N4617" s="14"/>
      <c r="O4617" s="14"/>
      <c r="P4617" s="14"/>
    </row>
    <row r="4618" spans="9:16" x14ac:dyDescent="0.25">
      <c r="I4618" s="14"/>
      <c r="J4618" s="14"/>
      <c r="K4618" s="14"/>
      <c r="L4618" s="14"/>
      <c r="M4618" s="14"/>
      <c r="N4618" s="14"/>
      <c r="O4618" s="14"/>
      <c r="P4618" s="14"/>
    </row>
    <row r="4619" spans="9:16" x14ac:dyDescent="0.25">
      <c r="I4619" s="14"/>
      <c r="J4619" s="14"/>
      <c r="K4619" s="14"/>
      <c r="L4619" s="14"/>
      <c r="M4619" s="14"/>
      <c r="N4619" s="14"/>
      <c r="O4619" s="14"/>
      <c r="P4619" s="14"/>
    </row>
    <row r="4620" spans="9:16" x14ac:dyDescent="0.25">
      <c r="I4620" s="14"/>
      <c r="J4620" s="14"/>
      <c r="K4620" s="14"/>
      <c r="L4620" s="14"/>
      <c r="M4620" s="14"/>
      <c r="N4620" s="14"/>
      <c r="O4620" s="14"/>
      <c r="P4620" s="14"/>
    </row>
    <row r="4621" spans="9:16" x14ac:dyDescent="0.25">
      <c r="I4621" s="14"/>
      <c r="J4621" s="14"/>
      <c r="K4621" s="14"/>
      <c r="L4621" s="14"/>
      <c r="M4621" s="14"/>
      <c r="N4621" s="14"/>
      <c r="O4621" s="14"/>
      <c r="P4621" s="14"/>
    </row>
    <row r="4622" spans="9:16" x14ac:dyDescent="0.25">
      <c r="I4622" s="14"/>
      <c r="J4622" s="14"/>
      <c r="K4622" s="14"/>
      <c r="L4622" s="14"/>
      <c r="M4622" s="14"/>
      <c r="N4622" s="14"/>
      <c r="O4622" s="14"/>
      <c r="P4622" s="14"/>
    </row>
    <row r="4623" spans="9:16" x14ac:dyDescent="0.25">
      <c r="I4623" s="14"/>
      <c r="J4623" s="14"/>
      <c r="K4623" s="14"/>
      <c r="L4623" s="14"/>
      <c r="M4623" s="14"/>
      <c r="N4623" s="14"/>
      <c r="O4623" s="14"/>
      <c r="P4623" s="14"/>
    </row>
    <row r="4624" spans="9:16" x14ac:dyDescent="0.25">
      <c r="I4624" s="14"/>
      <c r="J4624" s="14"/>
      <c r="K4624" s="14"/>
      <c r="L4624" s="14"/>
      <c r="M4624" s="14"/>
      <c r="N4624" s="14"/>
      <c r="O4624" s="14"/>
      <c r="P4624" s="14"/>
    </row>
    <row r="4625" spans="9:16" x14ac:dyDescent="0.25">
      <c r="I4625" s="14"/>
      <c r="J4625" s="14"/>
      <c r="K4625" s="14"/>
      <c r="L4625" s="14"/>
      <c r="M4625" s="14"/>
      <c r="N4625" s="14"/>
      <c r="O4625" s="14"/>
      <c r="P4625" s="14"/>
    </row>
    <row r="4626" spans="9:16" x14ac:dyDescent="0.25">
      <c r="I4626" s="14"/>
      <c r="J4626" s="14"/>
      <c r="K4626" s="14"/>
      <c r="L4626" s="14"/>
      <c r="M4626" s="14"/>
      <c r="N4626" s="14"/>
      <c r="O4626" s="14"/>
      <c r="P4626" s="14"/>
    </row>
    <row r="4627" spans="9:16" x14ac:dyDescent="0.25">
      <c r="I4627" s="14"/>
      <c r="J4627" s="14"/>
      <c r="K4627" s="14"/>
      <c r="L4627" s="14"/>
      <c r="M4627" s="14"/>
      <c r="N4627" s="14"/>
      <c r="O4627" s="14"/>
      <c r="P4627" s="14"/>
    </row>
    <row r="4628" spans="9:16" x14ac:dyDescent="0.25">
      <c r="I4628" s="14"/>
      <c r="J4628" s="14"/>
      <c r="K4628" s="14"/>
      <c r="L4628" s="14"/>
      <c r="M4628" s="14"/>
      <c r="N4628" s="14"/>
      <c r="O4628" s="14"/>
      <c r="P4628" s="14"/>
    </row>
    <row r="4629" spans="9:16" x14ac:dyDescent="0.25">
      <c r="I4629" s="14"/>
      <c r="J4629" s="14"/>
      <c r="K4629" s="14"/>
      <c r="L4629" s="14"/>
      <c r="M4629" s="14"/>
      <c r="N4629" s="14"/>
      <c r="O4629" s="14"/>
      <c r="P4629" s="14"/>
    </row>
    <row r="4630" spans="9:16" x14ac:dyDescent="0.25">
      <c r="I4630" s="14"/>
      <c r="J4630" s="14"/>
      <c r="K4630" s="14"/>
      <c r="L4630" s="14"/>
      <c r="M4630" s="14"/>
      <c r="N4630" s="14"/>
      <c r="O4630" s="14"/>
      <c r="P4630" s="14"/>
    </row>
    <row r="4631" spans="9:16" x14ac:dyDescent="0.25">
      <c r="I4631" s="14"/>
      <c r="J4631" s="14"/>
      <c r="K4631" s="14"/>
      <c r="L4631" s="14"/>
      <c r="M4631" s="14"/>
      <c r="N4631" s="14"/>
      <c r="O4631" s="14"/>
      <c r="P4631" s="14"/>
    </row>
    <row r="4632" spans="9:16" x14ac:dyDescent="0.25">
      <c r="I4632" s="14"/>
      <c r="J4632" s="14"/>
      <c r="K4632" s="14"/>
      <c r="L4632" s="14"/>
      <c r="M4632" s="14"/>
      <c r="N4632" s="14"/>
      <c r="O4632" s="14"/>
      <c r="P4632" s="14"/>
    </row>
    <row r="4633" spans="9:16" x14ac:dyDescent="0.25">
      <c r="I4633" s="14"/>
      <c r="J4633" s="14"/>
      <c r="K4633" s="14"/>
      <c r="L4633" s="14"/>
      <c r="M4633" s="14"/>
      <c r="N4633" s="14"/>
      <c r="O4633" s="14"/>
      <c r="P4633" s="14"/>
    </row>
    <row r="4634" spans="9:16" x14ac:dyDescent="0.25">
      <c r="I4634" s="14"/>
      <c r="J4634" s="14"/>
      <c r="K4634" s="14"/>
      <c r="L4634" s="14"/>
      <c r="M4634" s="14"/>
      <c r="N4634" s="14"/>
      <c r="O4634" s="14"/>
      <c r="P4634" s="14"/>
    </row>
    <row r="4635" spans="9:16" x14ac:dyDescent="0.25">
      <c r="I4635" s="14"/>
      <c r="J4635" s="14"/>
      <c r="K4635" s="14"/>
      <c r="L4635" s="14"/>
      <c r="M4635" s="14"/>
      <c r="N4635" s="14"/>
      <c r="O4635" s="14"/>
      <c r="P4635" s="14"/>
    </row>
    <row r="4636" spans="9:16" x14ac:dyDescent="0.25">
      <c r="I4636" s="14"/>
      <c r="J4636" s="14"/>
      <c r="K4636" s="14"/>
      <c r="L4636" s="14"/>
      <c r="M4636" s="14"/>
      <c r="N4636" s="14"/>
      <c r="O4636" s="14"/>
      <c r="P4636" s="14"/>
    </row>
    <row r="4637" spans="9:16" x14ac:dyDescent="0.25">
      <c r="I4637" s="14"/>
      <c r="J4637" s="14"/>
      <c r="K4637" s="14"/>
      <c r="L4637" s="14"/>
      <c r="M4637" s="14"/>
      <c r="N4637" s="14"/>
      <c r="O4637" s="14"/>
      <c r="P4637" s="14"/>
    </row>
    <row r="4638" spans="9:16" x14ac:dyDescent="0.25">
      <c r="I4638" s="14"/>
      <c r="J4638" s="14"/>
      <c r="K4638" s="14"/>
      <c r="L4638" s="14"/>
      <c r="M4638" s="14"/>
      <c r="N4638" s="14"/>
      <c r="O4638" s="14"/>
      <c r="P4638" s="14"/>
    </row>
    <row r="4639" spans="9:16" x14ac:dyDescent="0.25">
      <c r="I4639" s="14"/>
      <c r="J4639" s="14"/>
      <c r="K4639" s="14"/>
      <c r="L4639" s="14"/>
      <c r="M4639" s="14"/>
      <c r="N4639" s="14"/>
      <c r="O4639" s="14"/>
      <c r="P4639" s="14"/>
    </row>
    <row r="4640" spans="9:16" x14ac:dyDescent="0.25">
      <c r="I4640" s="14"/>
      <c r="J4640" s="14"/>
      <c r="K4640" s="14"/>
      <c r="L4640" s="14"/>
      <c r="M4640" s="14"/>
      <c r="N4640" s="14"/>
      <c r="O4640" s="14"/>
      <c r="P4640" s="14"/>
    </row>
    <row r="4641" spans="9:16" x14ac:dyDescent="0.25">
      <c r="I4641" s="14"/>
      <c r="J4641" s="14"/>
      <c r="K4641" s="14"/>
      <c r="L4641" s="14"/>
      <c r="M4641" s="14"/>
      <c r="N4641" s="14"/>
      <c r="O4641" s="14"/>
      <c r="P4641" s="14"/>
    </row>
    <row r="4642" spans="9:16" x14ac:dyDescent="0.25">
      <c r="I4642" s="14"/>
      <c r="J4642" s="14"/>
      <c r="K4642" s="14"/>
      <c r="L4642" s="14"/>
      <c r="M4642" s="14"/>
      <c r="N4642" s="14"/>
      <c r="O4642" s="14"/>
      <c r="P4642" s="14"/>
    </row>
    <row r="4643" spans="9:16" x14ac:dyDescent="0.25">
      <c r="I4643" s="14"/>
      <c r="J4643" s="14"/>
      <c r="K4643" s="14"/>
      <c r="L4643" s="14"/>
      <c r="M4643" s="14"/>
      <c r="N4643" s="14"/>
      <c r="O4643" s="14"/>
      <c r="P4643" s="14"/>
    </row>
    <row r="4644" spans="9:16" x14ac:dyDescent="0.25">
      <c r="I4644" s="14"/>
      <c r="J4644" s="14"/>
      <c r="K4644" s="14"/>
      <c r="L4644" s="14"/>
      <c r="M4644" s="14"/>
      <c r="N4644" s="14"/>
      <c r="O4644" s="14"/>
      <c r="P4644" s="14"/>
    </row>
    <row r="4645" spans="9:16" x14ac:dyDescent="0.25">
      <c r="I4645" s="14"/>
      <c r="J4645" s="14"/>
      <c r="K4645" s="14"/>
      <c r="L4645" s="14"/>
      <c r="M4645" s="14"/>
      <c r="N4645" s="14"/>
      <c r="O4645" s="14"/>
      <c r="P4645" s="14"/>
    </row>
    <row r="4646" spans="9:16" x14ac:dyDescent="0.25">
      <c r="I4646" s="14"/>
      <c r="J4646" s="14"/>
      <c r="K4646" s="14"/>
      <c r="L4646" s="14"/>
      <c r="M4646" s="14"/>
      <c r="N4646" s="14"/>
      <c r="O4646" s="14"/>
      <c r="P4646" s="14"/>
    </row>
    <row r="4647" spans="9:16" x14ac:dyDescent="0.25">
      <c r="I4647" s="14"/>
      <c r="J4647" s="14"/>
      <c r="K4647" s="14"/>
      <c r="L4647" s="14"/>
      <c r="M4647" s="14"/>
      <c r="N4647" s="14"/>
      <c r="O4647" s="14"/>
      <c r="P4647" s="14"/>
    </row>
    <row r="4648" spans="9:16" x14ac:dyDescent="0.25">
      <c r="I4648" s="14"/>
      <c r="J4648" s="14"/>
      <c r="K4648" s="14"/>
      <c r="L4648" s="14"/>
      <c r="M4648" s="14"/>
      <c r="N4648" s="14"/>
      <c r="O4648" s="14"/>
      <c r="P4648" s="14"/>
    </row>
    <row r="4649" spans="9:16" x14ac:dyDescent="0.25">
      <c r="I4649" s="14"/>
      <c r="J4649" s="14"/>
      <c r="K4649" s="14"/>
      <c r="L4649" s="14"/>
      <c r="M4649" s="14"/>
      <c r="N4649" s="14"/>
      <c r="O4649" s="14"/>
      <c r="P4649" s="14"/>
    </row>
    <row r="4650" spans="9:16" x14ac:dyDescent="0.25">
      <c r="I4650" s="14"/>
      <c r="J4650" s="14"/>
      <c r="K4650" s="14"/>
      <c r="L4650" s="14"/>
      <c r="M4650" s="14"/>
      <c r="N4650" s="14"/>
      <c r="O4650" s="14"/>
      <c r="P4650" s="14"/>
    </row>
    <row r="4651" spans="9:16" x14ac:dyDescent="0.25">
      <c r="I4651" s="14"/>
      <c r="J4651" s="14"/>
      <c r="K4651" s="14"/>
      <c r="L4651" s="14"/>
      <c r="M4651" s="14"/>
      <c r="N4651" s="14"/>
      <c r="O4651" s="14"/>
      <c r="P4651" s="14"/>
    </row>
    <row r="4652" spans="9:16" x14ac:dyDescent="0.25">
      <c r="I4652" s="14"/>
      <c r="J4652" s="14"/>
      <c r="K4652" s="14"/>
      <c r="L4652" s="14"/>
      <c r="M4652" s="14"/>
      <c r="N4652" s="14"/>
      <c r="O4652" s="14"/>
      <c r="P4652" s="14"/>
    </row>
    <row r="4653" spans="9:16" x14ac:dyDescent="0.25">
      <c r="I4653" s="14"/>
      <c r="J4653" s="14"/>
      <c r="K4653" s="14"/>
      <c r="L4653" s="14"/>
      <c r="M4653" s="14"/>
      <c r="N4653" s="14"/>
      <c r="O4653" s="14"/>
      <c r="P4653" s="14"/>
    </row>
    <row r="4654" spans="9:16" x14ac:dyDescent="0.25">
      <c r="I4654" s="14"/>
      <c r="J4654" s="14"/>
      <c r="K4654" s="14"/>
      <c r="L4654" s="14"/>
      <c r="M4654" s="14"/>
      <c r="N4654" s="14"/>
      <c r="O4654" s="14"/>
      <c r="P4654" s="14"/>
    </row>
    <row r="4655" spans="9:16" x14ac:dyDescent="0.25">
      <c r="I4655" s="14"/>
      <c r="J4655" s="14"/>
      <c r="K4655" s="14"/>
      <c r="L4655" s="14"/>
      <c r="M4655" s="14"/>
      <c r="N4655" s="14"/>
      <c r="O4655" s="14"/>
      <c r="P4655" s="14"/>
    </row>
    <row r="4656" spans="9:16" x14ac:dyDescent="0.25">
      <c r="I4656" s="14"/>
      <c r="J4656" s="14"/>
      <c r="K4656" s="14"/>
      <c r="L4656" s="14"/>
      <c r="M4656" s="14"/>
      <c r="N4656" s="14"/>
      <c r="O4656" s="14"/>
      <c r="P4656" s="14"/>
    </row>
    <row r="4657" spans="9:16" x14ac:dyDescent="0.25">
      <c r="I4657" s="14"/>
      <c r="J4657" s="14"/>
      <c r="K4657" s="14"/>
      <c r="L4657" s="14"/>
      <c r="M4657" s="14"/>
      <c r="N4657" s="14"/>
      <c r="O4657" s="14"/>
      <c r="P4657" s="14"/>
    </row>
    <row r="4658" spans="9:16" x14ac:dyDescent="0.25">
      <c r="I4658" s="14"/>
      <c r="J4658" s="14"/>
      <c r="K4658" s="14"/>
      <c r="L4658" s="14"/>
      <c r="M4658" s="14"/>
      <c r="N4658" s="14"/>
      <c r="O4658" s="14"/>
      <c r="P4658" s="14"/>
    </row>
    <row r="4659" spans="9:16" x14ac:dyDescent="0.25">
      <c r="I4659" s="14"/>
      <c r="J4659" s="14"/>
      <c r="K4659" s="14"/>
      <c r="L4659" s="14"/>
      <c r="M4659" s="14"/>
      <c r="N4659" s="14"/>
      <c r="O4659" s="14"/>
      <c r="P4659" s="14"/>
    </row>
    <row r="4660" spans="9:16" x14ac:dyDescent="0.25">
      <c r="I4660" s="14"/>
      <c r="J4660" s="14"/>
      <c r="K4660" s="14"/>
      <c r="L4660" s="14"/>
      <c r="M4660" s="14"/>
      <c r="N4660" s="14"/>
      <c r="O4660" s="14"/>
      <c r="P4660" s="14"/>
    </row>
    <row r="4661" spans="9:16" x14ac:dyDescent="0.25">
      <c r="I4661" s="14"/>
      <c r="J4661" s="14"/>
      <c r="K4661" s="14"/>
      <c r="L4661" s="14"/>
      <c r="M4661" s="14"/>
      <c r="N4661" s="14"/>
      <c r="O4661" s="14"/>
      <c r="P4661" s="14"/>
    </row>
    <row r="4662" spans="9:16" x14ac:dyDescent="0.25">
      <c r="I4662" s="14"/>
      <c r="J4662" s="14"/>
      <c r="K4662" s="14"/>
      <c r="L4662" s="14"/>
      <c r="M4662" s="14"/>
      <c r="N4662" s="14"/>
      <c r="O4662" s="14"/>
      <c r="P4662" s="14"/>
    </row>
    <row r="4663" spans="9:16" x14ac:dyDescent="0.25">
      <c r="I4663" s="14"/>
      <c r="J4663" s="14"/>
      <c r="K4663" s="14"/>
      <c r="L4663" s="14"/>
      <c r="M4663" s="14"/>
      <c r="N4663" s="14"/>
      <c r="O4663" s="14"/>
      <c r="P4663" s="14"/>
    </row>
    <row r="4664" spans="9:16" x14ac:dyDescent="0.25">
      <c r="I4664" s="14"/>
      <c r="J4664" s="14"/>
      <c r="K4664" s="14"/>
      <c r="L4664" s="14"/>
      <c r="M4664" s="14"/>
      <c r="N4664" s="14"/>
      <c r="O4664" s="14"/>
      <c r="P4664" s="14"/>
    </row>
    <row r="4665" spans="9:16" x14ac:dyDescent="0.25">
      <c r="I4665" s="14"/>
      <c r="J4665" s="14"/>
      <c r="K4665" s="14"/>
      <c r="L4665" s="14"/>
      <c r="M4665" s="14"/>
      <c r="N4665" s="14"/>
      <c r="O4665" s="14"/>
      <c r="P4665" s="14"/>
    </row>
    <row r="4666" spans="9:16" x14ac:dyDescent="0.25">
      <c r="I4666" s="14"/>
      <c r="J4666" s="14"/>
      <c r="K4666" s="14"/>
      <c r="L4666" s="14"/>
      <c r="M4666" s="14"/>
      <c r="N4666" s="14"/>
      <c r="O4666" s="14"/>
      <c r="P4666" s="14"/>
    </row>
    <row r="4667" spans="9:16" x14ac:dyDescent="0.25">
      <c r="I4667" s="14"/>
      <c r="J4667" s="14"/>
      <c r="K4667" s="14"/>
      <c r="L4667" s="14"/>
      <c r="M4667" s="14"/>
      <c r="N4667" s="14"/>
      <c r="O4667" s="14"/>
      <c r="P4667" s="14"/>
    </row>
    <row r="4668" spans="9:16" x14ac:dyDescent="0.25">
      <c r="I4668" s="14"/>
      <c r="J4668" s="14"/>
      <c r="K4668" s="14"/>
      <c r="L4668" s="14"/>
      <c r="M4668" s="14"/>
      <c r="N4668" s="14"/>
      <c r="O4668" s="14"/>
      <c r="P4668" s="14"/>
    </row>
    <row r="4669" spans="9:16" x14ac:dyDescent="0.25">
      <c r="I4669" s="14"/>
      <c r="J4669" s="14"/>
      <c r="K4669" s="14"/>
      <c r="L4669" s="14"/>
      <c r="M4669" s="14"/>
      <c r="N4669" s="14"/>
      <c r="O4669" s="14"/>
      <c r="P4669" s="14"/>
    </row>
    <row r="4670" spans="9:16" x14ac:dyDescent="0.25">
      <c r="I4670" s="14"/>
      <c r="J4670" s="14"/>
      <c r="K4670" s="14"/>
      <c r="L4670" s="14"/>
      <c r="M4670" s="14"/>
      <c r="N4670" s="14"/>
      <c r="O4670" s="14"/>
      <c r="P4670" s="14"/>
    </row>
    <row r="4671" spans="9:16" x14ac:dyDescent="0.25">
      <c r="I4671" s="14"/>
      <c r="J4671" s="14"/>
      <c r="K4671" s="14"/>
      <c r="L4671" s="14"/>
      <c r="M4671" s="14"/>
      <c r="N4671" s="14"/>
      <c r="O4671" s="14"/>
      <c r="P4671" s="14"/>
    </row>
    <row r="4672" spans="9:16" x14ac:dyDescent="0.25">
      <c r="I4672" s="14"/>
      <c r="J4672" s="14"/>
      <c r="K4672" s="14"/>
      <c r="L4672" s="14"/>
      <c r="M4672" s="14"/>
      <c r="N4672" s="14"/>
      <c r="O4672" s="14"/>
      <c r="P4672" s="14"/>
    </row>
    <row r="4673" spans="9:16" x14ac:dyDescent="0.25">
      <c r="I4673" s="14"/>
      <c r="J4673" s="14"/>
      <c r="K4673" s="14"/>
      <c r="L4673" s="14"/>
      <c r="M4673" s="14"/>
      <c r="N4673" s="14"/>
      <c r="O4673" s="14"/>
      <c r="P4673" s="14"/>
    </row>
    <row r="4674" spans="9:16" x14ac:dyDescent="0.25">
      <c r="I4674" s="14"/>
      <c r="J4674" s="14"/>
      <c r="K4674" s="14"/>
      <c r="L4674" s="14"/>
      <c r="M4674" s="14"/>
      <c r="N4674" s="14"/>
      <c r="O4674" s="14"/>
      <c r="P4674" s="14"/>
    </row>
    <row r="4675" spans="9:16" x14ac:dyDescent="0.25">
      <c r="I4675" s="14"/>
      <c r="J4675" s="14"/>
      <c r="K4675" s="14"/>
      <c r="L4675" s="14"/>
      <c r="M4675" s="14"/>
      <c r="N4675" s="14"/>
      <c r="O4675" s="14"/>
      <c r="P4675" s="14"/>
    </row>
    <row r="4676" spans="9:16" x14ac:dyDescent="0.25">
      <c r="I4676" s="14"/>
      <c r="J4676" s="14"/>
      <c r="K4676" s="14"/>
      <c r="L4676" s="14"/>
      <c r="M4676" s="14"/>
      <c r="N4676" s="14"/>
      <c r="O4676" s="14"/>
      <c r="P4676" s="14"/>
    </row>
    <row r="4677" spans="9:16" x14ac:dyDescent="0.25">
      <c r="I4677" s="14"/>
      <c r="J4677" s="14"/>
      <c r="K4677" s="14"/>
      <c r="L4677" s="14"/>
      <c r="M4677" s="14"/>
      <c r="N4677" s="14"/>
      <c r="O4677" s="14"/>
      <c r="P4677" s="14"/>
    </row>
    <row r="4678" spans="9:16" x14ac:dyDescent="0.25">
      <c r="I4678" s="14"/>
      <c r="J4678" s="14"/>
      <c r="K4678" s="14"/>
      <c r="L4678" s="14"/>
      <c r="M4678" s="14"/>
      <c r="N4678" s="14"/>
      <c r="O4678" s="14"/>
      <c r="P4678" s="14"/>
    </row>
    <row r="4679" spans="9:16" x14ac:dyDescent="0.25">
      <c r="I4679" s="14"/>
      <c r="J4679" s="14"/>
      <c r="K4679" s="14"/>
      <c r="L4679" s="14"/>
      <c r="M4679" s="14"/>
      <c r="N4679" s="14"/>
      <c r="O4679" s="14"/>
      <c r="P4679" s="14"/>
    </row>
    <row r="4680" spans="9:16" x14ac:dyDescent="0.25">
      <c r="I4680" s="14"/>
      <c r="J4680" s="14"/>
      <c r="K4680" s="14"/>
      <c r="L4680" s="14"/>
      <c r="M4680" s="14"/>
      <c r="N4680" s="14"/>
      <c r="O4680" s="14"/>
      <c r="P4680" s="14"/>
    </row>
    <row r="4681" spans="9:16" x14ac:dyDescent="0.25">
      <c r="I4681" s="14"/>
      <c r="J4681" s="14"/>
      <c r="K4681" s="14"/>
      <c r="L4681" s="14"/>
      <c r="M4681" s="14"/>
      <c r="N4681" s="14"/>
      <c r="O4681" s="14"/>
      <c r="P4681" s="14"/>
    </row>
    <row r="4682" spans="9:16" x14ac:dyDescent="0.25">
      <c r="I4682" s="14"/>
      <c r="J4682" s="14"/>
      <c r="K4682" s="14"/>
      <c r="L4682" s="14"/>
      <c r="M4682" s="14"/>
      <c r="N4682" s="14"/>
      <c r="O4682" s="14"/>
      <c r="P4682" s="14"/>
    </row>
    <row r="4683" spans="9:16" x14ac:dyDescent="0.25">
      <c r="I4683" s="14"/>
      <c r="J4683" s="14"/>
      <c r="K4683" s="14"/>
      <c r="L4683" s="14"/>
      <c r="M4683" s="14"/>
      <c r="N4683" s="14"/>
      <c r="O4683" s="14"/>
      <c r="P4683" s="14"/>
    </row>
    <row r="4684" spans="9:16" x14ac:dyDescent="0.25">
      <c r="I4684" s="14"/>
      <c r="J4684" s="14"/>
      <c r="K4684" s="14"/>
      <c r="L4684" s="14"/>
      <c r="M4684" s="14"/>
      <c r="N4684" s="14"/>
      <c r="O4684" s="14"/>
      <c r="P4684" s="14"/>
    </row>
    <row r="4685" spans="9:16" x14ac:dyDescent="0.25">
      <c r="I4685" s="14"/>
      <c r="J4685" s="14"/>
      <c r="K4685" s="14"/>
      <c r="L4685" s="14"/>
      <c r="M4685" s="14"/>
      <c r="N4685" s="14"/>
      <c r="O4685" s="14"/>
      <c r="P4685" s="14"/>
    </row>
    <row r="4686" spans="9:16" x14ac:dyDescent="0.25">
      <c r="I4686" s="14"/>
      <c r="J4686" s="14"/>
      <c r="K4686" s="14"/>
      <c r="L4686" s="14"/>
      <c r="M4686" s="14"/>
      <c r="N4686" s="14"/>
      <c r="O4686" s="14"/>
      <c r="P4686" s="14"/>
    </row>
    <row r="4687" spans="9:16" x14ac:dyDescent="0.25">
      <c r="I4687" s="14"/>
      <c r="J4687" s="14"/>
      <c r="K4687" s="14"/>
      <c r="L4687" s="14"/>
      <c r="M4687" s="14"/>
      <c r="N4687" s="14"/>
      <c r="O4687" s="14"/>
      <c r="P4687" s="14"/>
    </row>
    <row r="4688" spans="9:16" x14ac:dyDescent="0.25">
      <c r="I4688" s="14"/>
      <c r="J4688" s="14"/>
      <c r="K4688" s="14"/>
      <c r="L4688" s="14"/>
      <c r="M4688" s="14"/>
      <c r="N4688" s="14"/>
      <c r="O4688" s="14"/>
      <c r="P4688" s="14"/>
    </row>
    <row r="4689" spans="9:16" x14ac:dyDescent="0.25">
      <c r="I4689" s="14"/>
      <c r="J4689" s="14"/>
      <c r="K4689" s="14"/>
      <c r="L4689" s="14"/>
      <c r="M4689" s="14"/>
      <c r="N4689" s="14"/>
      <c r="O4689" s="14"/>
      <c r="P4689" s="14"/>
    </row>
    <row r="4690" spans="9:16" x14ac:dyDescent="0.25">
      <c r="I4690" s="14"/>
      <c r="J4690" s="14"/>
      <c r="K4690" s="14"/>
      <c r="L4690" s="14"/>
      <c r="M4690" s="14"/>
      <c r="N4690" s="14"/>
      <c r="O4690" s="14"/>
      <c r="P4690" s="14"/>
    </row>
    <row r="4691" spans="9:16" x14ac:dyDescent="0.25">
      <c r="I4691" s="14"/>
      <c r="J4691" s="14"/>
      <c r="K4691" s="14"/>
      <c r="L4691" s="14"/>
      <c r="M4691" s="14"/>
      <c r="N4691" s="14"/>
      <c r="O4691" s="14"/>
      <c r="P4691" s="14"/>
    </row>
    <row r="4692" spans="9:16" x14ac:dyDescent="0.25">
      <c r="I4692" s="14"/>
      <c r="J4692" s="14"/>
      <c r="K4692" s="14"/>
      <c r="L4692" s="14"/>
      <c r="M4692" s="14"/>
      <c r="N4692" s="14"/>
      <c r="O4692" s="14"/>
      <c r="P4692" s="14"/>
    </row>
    <row r="4693" spans="9:16" x14ac:dyDescent="0.25">
      <c r="I4693" s="14"/>
      <c r="J4693" s="14"/>
      <c r="K4693" s="14"/>
      <c r="L4693" s="14"/>
      <c r="M4693" s="14"/>
      <c r="N4693" s="14"/>
      <c r="O4693" s="14"/>
      <c r="P4693" s="14"/>
    </row>
    <row r="4694" spans="9:16" x14ac:dyDescent="0.25">
      <c r="I4694" s="14"/>
      <c r="J4694" s="14"/>
      <c r="K4694" s="14"/>
      <c r="L4694" s="14"/>
      <c r="M4694" s="14"/>
      <c r="N4694" s="14"/>
      <c r="O4694" s="14"/>
      <c r="P4694" s="14"/>
    </row>
    <row r="4695" spans="9:16" x14ac:dyDescent="0.25">
      <c r="I4695" s="14"/>
      <c r="J4695" s="14"/>
      <c r="K4695" s="14"/>
      <c r="L4695" s="14"/>
      <c r="M4695" s="14"/>
      <c r="N4695" s="14"/>
      <c r="O4695" s="14"/>
      <c r="P4695" s="14"/>
    </row>
    <row r="4696" spans="9:16" x14ac:dyDescent="0.25">
      <c r="I4696" s="14"/>
      <c r="J4696" s="14"/>
      <c r="K4696" s="14"/>
      <c r="L4696" s="14"/>
      <c r="M4696" s="14"/>
      <c r="N4696" s="14"/>
      <c r="O4696" s="14"/>
      <c r="P4696" s="14"/>
    </row>
    <row r="4697" spans="9:16" x14ac:dyDescent="0.25">
      <c r="I4697" s="14"/>
      <c r="J4697" s="14"/>
      <c r="K4697" s="14"/>
      <c r="L4697" s="14"/>
      <c r="M4697" s="14"/>
      <c r="N4697" s="14"/>
      <c r="O4697" s="14"/>
      <c r="P4697" s="14"/>
    </row>
    <row r="4698" spans="9:16" x14ac:dyDescent="0.25">
      <c r="I4698" s="14"/>
      <c r="J4698" s="14"/>
      <c r="K4698" s="14"/>
      <c r="L4698" s="14"/>
      <c r="M4698" s="14"/>
      <c r="N4698" s="14"/>
      <c r="O4698" s="14"/>
      <c r="P4698" s="14"/>
    </row>
    <row r="4699" spans="9:16" x14ac:dyDescent="0.25">
      <c r="I4699" s="14"/>
      <c r="J4699" s="14"/>
      <c r="K4699" s="14"/>
      <c r="L4699" s="14"/>
      <c r="M4699" s="14"/>
      <c r="N4699" s="14"/>
      <c r="O4699" s="14"/>
      <c r="P4699" s="14"/>
    </row>
    <row r="4700" spans="9:16" x14ac:dyDescent="0.25">
      <c r="I4700" s="14"/>
      <c r="J4700" s="14"/>
      <c r="K4700" s="14"/>
      <c r="L4700" s="14"/>
      <c r="M4700" s="14"/>
      <c r="N4700" s="14"/>
      <c r="O4700" s="14"/>
      <c r="P4700" s="14"/>
    </row>
    <row r="4701" spans="9:16" x14ac:dyDescent="0.25">
      <c r="I4701" s="14"/>
      <c r="J4701" s="14"/>
      <c r="K4701" s="14"/>
      <c r="L4701" s="14"/>
      <c r="M4701" s="14"/>
      <c r="N4701" s="14"/>
      <c r="O4701" s="14"/>
      <c r="P4701" s="14"/>
    </row>
    <row r="4702" spans="9:16" x14ac:dyDescent="0.25">
      <c r="I4702" s="14"/>
      <c r="J4702" s="14"/>
      <c r="K4702" s="14"/>
      <c r="L4702" s="14"/>
      <c r="M4702" s="14"/>
      <c r="N4702" s="14"/>
      <c r="O4702" s="14"/>
      <c r="P4702" s="14"/>
    </row>
    <row r="4703" spans="9:16" x14ac:dyDescent="0.25">
      <c r="I4703" s="14"/>
      <c r="J4703" s="14"/>
      <c r="K4703" s="14"/>
      <c r="L4703" s="14"/>
      <c r="M4703" s="14"/>
      <c r="N4703" s="14"/>
      <c r="O4703" s="14"/>
      <c r="P4703" s="14"/>
    </row>
    <row r="4704" spans="9:16" x14ac:dyDescent="0.25">
      <c r="I4704" s="14"/>
      <c r="J4704" s="14"/>
      <c r="K4704" s="14"/>
      <c r="L4704" s="14"/>
      <c r="M4704" s="14"/>
      <c r="N4704" s="14"/>
      <c r="O4704" s="14"/>
      <c r="P4704" s="14"/>
    </row>
    <row r="4705" spans="9:16" x14ac:dyDescent="0.25">
      <c r="I4705" s="14"/>
      <c r="J4705" s="14"/>
      <c r="K4705" s="14"/>
      <c r="L4705" s="14"/>
      <c r="M4705" s="14"/>
      <c r="N4705" s="14"/>
      <c r="O4705" s="14"/>
      <c r="P4705" s="14"/>
    </row>
    <row r="4706" spans="9:16" x14ac:dyDescent="0.25">
      <c r="I4706" s="14"/>
      <c r="J4706" s="14"/>
      <c r="K4706" s="14"/>
      <c r="L4706" s="14"/>
      <c r="M4706" s="14"/>
      <c r="N4706" s="14"/>
      <c r="O4706" s="14"/>
      <c r="P4706" s="14"/>
    </row>
    <row r="4707" spans="9:16" x14ac:dyDescent="0.25">
      <c r="I4707" s="14"/>
      <c r="J4707" s="14"/>
      <c r="K4707" s="14"/>
      <c r="L4707" s="14"/>
      <c r="M4707" s="14"/>
      <c r="N4707" s="14"/>
      <c r="O4707" s="14"/>
      <c r="P4707" s="14"/>
    </row>
    <row r="4708" spans="9:16" x14ac:dyDescent="0.25">
      <c r="I4708" s="14"/>
      <c r="J4708" s="14"/>
      <c r="K4708" s="14"/>
      <c r="L4708" s="14"/>
      <c r="M4708" s="14"/>
      <c r="N4708" s="14"/>
      <c r="O4708" s="14"/>
      <c r="P4708" s="14"/>
    </row>
    <row r="4709" spans="9:16" x14ac:dyDescent="0.25">
      <c r="I4709" s="14"/>
      <c r="J4709" s="14"/>
      <c r="K4709" s="14"/>
      <c r="L4709" s="14"/>
      <c r="M4709" s="14"/>
      <c r="N4709" s="14"/>
      <c r="O4709" s="14"/>
      <c r="P4709" s="14"/>
    </row>
    <row r="4710" spans="9:16" x14ac:dyDescent="0.25">
      <c r="I4710" s="14"/>
      <c r="J4710" s="14"/>
      <c r="K4710" s="14"/>
      <c r="L4710" s="14"/>
      <c r="M4710" s="14"/>
      <c r="N4710" s="14"/>
      <c r="O4710" s="14"/>
      <c r="P4710" s="14"/>
    </row>
    <row r="4711" spans="9:16" x14ac:dyDescent="0.25">
      <c r="I4711" s="14"/>
      <c r="J4711" s="14"/>
      <c r="K4711" s="14"/>
      <c r="L4711" s="14"/>
      <c r="M4711" s="14"/>
      <c r="N4711" s="14"/>
      <c r="O4711" s="14"/>
      <c r="P4711" s="14"/>
    </row>
    <row r="4712" spans="9:16" x14ac:dyDescent="0.25">
      <c r="I4712" s="14"/>
      <c r="J4712" s="14"/>
      <c r="K4712" s="14"/>
      <c r="L4712" s="14"/>
      <c r="M4712" s="14"/>
      <c r="N4712" s="14"/>
      <c r="O4712" s="14"/>
      <c r="P4712" s="14"/>
    </row>
    <row r="4713" spans="9:16" x14ac:dyDescent="0.25">
      <c r="I4713" s="14"/>
      <c r="J4713" s="14"/>
      <c r="K4713" s="14"/>
      <c r="L4713" s="14"/>
      <c r="M4713" s="14"/>
      <c r="N4713" s="14"/>
      <c r="O4713" s="14"/>
      <c r="P4713" s="14"/>
    </row>
    <row r="4714" spans="9:16" x14ac:dyDescent="0.25">
      <c r="I4714" s="14"/>
      <c r="J4714" s="14"/>
      <c r="K4714" s="14"/>
      <c r="L4714" s="14"/>
      <c r="M4714" s="14"/>
      <c r="N4714" s="14"/>
      <c r="O4714" s="14"/>
      <c r="P4714" s="14"/>
    </row>
    <row r="4715" spans="9:16" x14ac:dyDescent="0.25">
      <c r="I4715" s="14"/>
      <c r="J4715" s="14"/>
      <c r="K4715" s="14"/>
      <c r="L4715" s="14"/>
      <c r="M4715" s="14"/>
      <c r="N4715" s="14"/>
      <c r="O4715" s="14"/>
      <c r="P4715" s="14"/>
    </row>
    <row r="4716" spans="9:16" x14ac:dyDescent="0.25">
      <c r="I4716" s="14"/>
      <c r="J4716" s="14"/>
      <c r="K4716" s="14"/>
      <c r="L4716" s="14"/>
      <c r="M4716" s="14"/>
      <c r="N4716" s="14"/>
      <c r="O4716" s="14"/>
      <c r="P4716" s="14"/>
    </row>
    <row r="4717" spans="9:16" x14ac:dyDescent="0.25">
      <c r="I4717" s="14"/>
      <c r="J4717" s="14"/>
      <c r="K4717" s="14"/>
      <c r="L4717" s="14"/>
      <c r="M4717" s="14"/>
      <c r="N4717" s="14"/>
      <c r="O4717" s="14"/>
      <c r="P4717" s="14"/>
    </row>
    <row r="4718" spans="9:16" x14ac:dyDescent="0.25">
      <c r="I4718" s="14"/>
      <c r="J4718" s="14"/>
      <c r="K4718" s="14"/>
      <c r="L4718" s="14"/>
      <c r="M4718" s="14"/>
      <c r="N4718" s="14"/>
      <c r="O4718" s="14"/>
      <c r="P4718" s="14"/>
    </row>
    <row r="4719" spans="9:16" x14ac:dyDescent="0.25">
      <c r="I4719" s="14"/>
      <c r="J4719" s="14"/>
      <c r="K4719" s="14"/>
      <c r="L4719" s="14"/>
      <c r="M4719" s="14"/>
      <c r="N4719" s="14"/>
      <c r="O4719" s="14"/>
      <c r="P4719" s="14"/>
    </row>
    <row r="4720" spans="9:16" x14ac:dyDescent="0.25">
      <c r="I4720" s="14"/>
      <c r="J4720" s="14"/>
      <c r="K4720" s="14"/>
      <c r="L4720" s="14"/>
      <c r="M4720" s="14"/>
      <c r="N4720" s="14"/>
      <c r="O4720" s="14"/>
      <c r="P4720" s="14"/>
    </row>
    <row r="4721" spans="9:16" x14ac:dyDescent="0.25">
      <c r="I4721" s="14"/>
      <c r="J4721" s="14"/>
      <c r="K4721" s="14"/>
      <c r="L4721" s="14"/>
      <c r="M4721" s="14"/>
      <c r="N4721" s="14"/>
      <c r="O4721" s="14"/>
      <c r="P4721" s="14"/>
    </row>
    <row r="4722" spans="9:16" x14ac:dyDescent="0.25">
      <c r="I4722" s="14"/>
      <c r="J4722" s="14"/>
      <c r="K4722" s="14"/>
      <c r="L4722" s="14"/>
      <c r="M4722" s="14"/>
      <c r="N4722" s="14"/>
      <c r="O4722" s="14"/>
      <c r="P4722" s="14"/>
    </row>
    <row r="4723" spans="9:16" x14ac:dyDescent="0.25">
      <c r="I4723" s="14"/>
      <c r="J4723" s="14"/>
      <c r="K4723" s="14"/>
      <c r="L4723" s="14"/>
      <c r="M4723" s="14"/>
      <c r="N4723" s="14"/>
      <c r="O4723" s="14"/>
      <c r="P4723" s="14"/>
    </row>
    <row r="4724" spans="9:16" x14ac:dyDescent="0.25">
      <c r="I4724" s="14"/>
      <c r="J4724" s="14"/>
      <c r="K4724" s="14"/>
      <c r="L4724" s="14"/>
      <c r="M4724" s="14"/>
      <c r="N4724" s="14"/>
      <c r="O4724" s="14"/>
      <c r="P4724" s="14"/>
    </row>
    <row r="4725" spans="9:16" x14ac:dyDescent="0.25">
      <c r="I4725" s="14"/>
      <c r="J4725" s="14"/>
      <c r="K4725" s="14"/>
      <c r="L4725" s="14"/>
      <c r="M4725" s="14"/>
      <c r="N4725" s="14"/>
      <c r="O4725" s="14"/>
      <c r="P4725" s="14"/>
    </row>
    <row r="4726" spans="9:16" x14ac:dyDescent="0.25">
      <c r="I4726" s="14"/>
      <c r="J4726" s="14"/>
      <c r="K4726" s="14"/>
      <c r="L4726" s="14"/>
      <c r="M4726" s="14"/>
      <c r="N4726" s="14"/>
      <c r="O4726" s="14"/>
      <c r="P4726" s="14"/>
    </row>
    <row r="4727" spans="9:16" x14ac:dyDescent="0.25">
      <c r="I4727" s="14"/>
      <c r="J4727" s="14"/>
      <c r="K4727" s="14"/>
      <c r="L4727" s="14"/>
      <c r="M4727" s="14"/>
      <c r="N4727" s="14"/>
      <c r="O4727" s="14"/>
      <c r="P4727" s="14"/>
    </row>
    <row r="4728" spans="9:16" x14ac:dyDescent="0.25">
      <c r="I4728" s="14"/>
      <c r="J4728" s="14"/>
      <c r="K4728" s="14"/>
      <c r="L4728" s="14"/>
      <c r="M4728" s="14"/>
      <c r="N4728" s="14"/>
      <c r="O4728" s="14"/>
      <c r="P4728" s="14"/>
    </row>
    <row r="4729" spans="9:16" x14ac:dyDescent="0.25">
      <c r="I4729" s="14"/>
      <c r="J4729" s="14"/>
      <c r="K4729" s="14"/>
      <c r="L4729" s="14"/>
      <c r="M4729" s="14"/>
      <c r="N4729" s="14"/>
      <c r="O4729" s="14"/>
      <c r="P4729" s="14"/>
    </row>
    <row r="4730" spans="9:16" x14ac:dyDescent="0.25">
      <c r="I4730" s="14"/>
      <c r="J4730" s="14"/>
      <c r="K4730" s="14"/>
      <c r="L4730" s="14"/>
      <c r="M4730" s="14"/>
      <c r="N4730" s="14"/>
      <c r="O4730" s="14"/>
      <c r="P4730" s="14"/>
    </row>
    <row r="4731" spans="9:16" x14ac:dyDescent="0.25">
      <c r="I4731" s="14"/>
      <c r="J4731" s="14"/>
      <c r="K4731" s="14"/>
      <c r="L4731" s="14"/>
      <c r="M4731" s="14"/>
      <c r="N4731" s="14"/>
      <c r="O4731" s="14"/>
      <c r="P4731" s="14"/>
    </row>
    <row r="4732" spans="9:16" x14ac:dyDescent="0.25">
      <c r="I4732" s="14"/>
      <c r="J4732" s="14"/>
      <c r="K4732" s="14"/>
      <c r="L4732" s="14"/>
      <c r="M4732" s="14"/>
      <c r="N4732" s="14"/>
      <c r="O4732" s="14"/>
      <c r="P4732" s="14"/>
    </row>
    <row r="4733" spans="9:16" x14ac:dyDescent="0.25">
      <c r="I4733" s="14"/>
      <c r="J4733" s="14"/>
      <c r="K4733" s="14"/>
      <c r="L4733" s="14"/>
      <c r="M4733" s="14"/>
      <c r="N4733" s="14"/>
      <c r="O4733" s="14"/>
      <c r="P4733" s="14"/>
    </row>
    <row r="4734" spans="9:16" x14ac:dyDescent="0.25">
      <c r="I4734" s="14"/>
      <c r="J4734" s="14"/>
      <c r="K4734" s="14"/>
      <c r="L4734" s="14"/>
      <c r="M4734" s="14"/>
      <c r="N4734" s="14"/>
      <c r="O4734" s="14"/>
      <c r="P4734" s="14"/>
    </row>
    <row r="4735" spans="9:16" x14ac:dyDescent="0.25">
      <c r="I4735" s="14"/>
      <c r="J4735" s="14"/>
      <c r="K4735" s="14"/>
      <c r="L4735" s="14"/>
      <c r="M4735" s="14"/>
      <c r="N4735" s="14"/>
      <c r="O4735" s="14"/>
      <c r="P4735" s="14"/>
    </row>
    <row r="4736" spans="9:16" x14ac:dyDescent="0.25">
      <c r="I4736" s="14"/>
      <c r="J4736" s="14"/>
      <c r="K4736" s="14"/>
      <c r="L4736" s="14"/>
      <c r="M4736" s="14"/>
      <c r="N4736" s="14"/>
      <c r="O4736" s="14"/>
      <c r="P4736" s="14"/>
    </row>
    <row r="4737" spans="9:16" x14ac:dyDescent="0.25">
      <c r="I4737" s="14"/>
      <c r="J4737" s="14"/>
      <c r="K4737" s="14"/>
      <c r="L4737" s="14"/>
      <c r="M4737" s="14"/>
      <c r="N4737" s="14"/>
      <c r="O4737" s="14"/>
      <c r="P4737" s="14"/>
    </row>
    <row r="4738" spans="9:16" x14ac:dyDescent="0.25">
      <c r="I4738" s="14"/>
      <c r="J4738" s="14"/>
      <c r="K4738" s="14"/>
      <c r="L4738" s="14"/>
      <c r="M4738" s="14"/>
      <c r="N4738" s="14"/>
      <c r="O4738" s="14"/>
      <c r="P4738" s="14"/>
    </row>
    <row r="4739" spans="9:16" x14ac:dyDescent="0.25">
      <c r="I4739" s="14"/>
      <c r="J4739" s="14"/>
      <c r="K4739" s="14"/>
      <c r="L4739" s="14"/>
      <c r="M4739" s="14"/>
      <c r="N4739" s="14"/>
      <c r="O4739" s="14"/>
      <c r="P4739" s="14"/>
    </row>
    <row r="4740" spans="9:16" x14ac:dyDescent="0.25">
      <c r="I4740" s="14"/>
      <c r="J4740" s="14"/>
      <c r="K4740" s="14"/>
      <c r="L4740" s="14"/>
      <c r="M4740" s="14"/>
      <c r="N4740" s="14"/>
      <c r="O4740" s="14"/>
      <c r="P4740" s="14"/>
    </row>
    <row r="4741" spans="9:16" x14ac:dyDescent="0.25">
      <c r="I4741" s="14"/>
      <c r="J4741" s="14"/>
      <c r="K4741" s="14"/>
      <c r="L4741" s="14"/>
      <c r="M4741" s="14"/>
      <c r="N4741" s="14"/>
      <c r="O4741" s="14"/>
      <c r="P4741" s="14"/>
    </row>
    <row r="4742" spans="9:16" x14ac:dyDescent="0.25">
      <c r="I4742" s="14"/>
      <c r="J4742" s="14"/>
      <c r="K4742" s="14"/>
      <c r="L4742" s="14"/>
      <c r="M4742" s="14"/>
      <c r="N4742" s="14"/>
      <c r="O4742" s="14"/>
      <c r="P4742" s="14"/>
    </row>
    <row r="4743" spans="9:16" x14ac:dyDescent="0.25">
      <c r="I4743" s="14"/>
      <c r="J4743" s="14"/>
      <c r="K4743" s="14"/>
      <c r="L4743" s="14"/>
      <c r="M4743" s="14"/>
      <c r="N4743" s="14"/>
      <c r="O4743" s="14"/>
      <c r="P4743" s="14"/>
    </row>
    <row r="4744" spans="9:16" x14ac:dyDescent="0.25">
      <c r="I4744" s="14"/>
      <c r="J4744" s="14"/>
      <c r="K4744" s="14"/>
      <c r="L4744" s="14"/>
      <c r="M4744" s="14"/>
      <c r="N4744" s="14"/>
      <c r="O4744" s="14"/>
      <c r="P4744" s="14"/>
    </row>
    <row r="4745" spans="9:16" x14ac:dyDescent="0.25">
      <c r="I4745" s="14"/>
      <c r="J4745" s="14"/>
      <c r="K4745" s="14"/>
      <c r="L4745" s="14"/>
      <c r="M4745" s="14"/>
      <c r="N4745" s="14"/>
      <c r="O4745" s="14"/>
      <c r="P4745" s="14"/>
    </row>
    <row r="4746" spans="9:16" x14ac:dyDescent="0.25">
      <c r="I4746" s="14"/>
      <c r="J4746" s="14"/>
      <c r="K4746" s="14"/>
      <c r="L4746" s="14"/>
      <c r="M4746" s="14"/>
      <c r="N4746" s="14"/>
      <c r="O4746" s="14"/>
      <c r="P4746" s="14"/>
    </row>
    <row r="4747" spans="9:16" x14ac:dyDescent="0.25">
      <c r="I4747" s="14"/>
      <c r="J4747" s="14"/>
      <c r="K4747" s="14"/>
      <c r="L4747" s="14"/>
      <c r="M4747" s="14"/>
      <c r="N4747" s="14"/>
      <c r="O4747" s="14"/>
      <c r="P4747" s="14"/>
    </row>
    <row r="4748" spans="9:16" x14ac:dyDescent="0.25">
      <c r="I4748" s="14"/>
      <c r="J4748" s="14"/>
      <c r="K4748" s="14"/>
      <c r="L4748" s="14"/>
      <c r="M4748" s="14"/>
      <c r="N4748" s="14"/>
      <c r="O4748" s="14"/>
      <c r="P4748" s="14"/>
    </row>
    <row r="4749" spans="9:16" x14ac:dyDescent="0.25">
      <c r="I4749" s="14"/>
      <c r="J4749" s="14"/>
      <c r="K4749" s="14"/>
      <c r="L4749" s="14"/>
      <c r="M4749" s="14"/>
      <c r="N4749" s="14"/>
      <c r="O4749" s="14"/>
      <c r="P4749" s="14"/>
    </row>
    <row r="4750" spans="9:16" x14ac:dyDescent="0.25">
      <c r="I4750" s="14"/>
      <c r="J4750" s="14"/>
      <c r="K4750" s="14"/>
      <c r="L4750" s="14"/>
      <c r="M4750" s="14"/>
      <c r="N4750" s="14"/>
      <c r="O4750" s="14"/>
      <c r="P4750" s="14"/>
    </row>
    <row r="4751" spans="9:16" x14ac:dyDescent="0.25">
      <c r="I4751" s="14"/>
      <c r="J4751" s="14"/>
      <c r="K4751" s="14"/>
      <c r="L4751" s="14"/>
      <c r="M4751" s="14"/>
      <c r="N4751" s="14"/>
      <c r="O4751" s="14"/>
      <c r="P4751" s="14"/>
    </row>
    <row r="4752" spans="9:16" x14ac:dyDescent="0.25">
      <c r="I4752" s="14"/>
      <c r="J4752" s="14"/>
      <c r="K4752" s="14"/>
      <c r="L4752" s="14"/>
      <c r="M4752" s="14"/>
      <c r="N4752" s="14"/>
      <c r="O4752" s="14"/>
      <c r="P4752" s="14"/>
    </row>
    <row r="4753" spans="9:16" x14ac:dyDescent="0.25">
      <c r="I4753" s="14"/>
      <c r="J4753" s="14"/>
      <c r="K4753" s="14"/>
      <c r="L4753" s="14"/>
      <c r="M4753" s="14"/>
      <c r="N4753" s="14"/>
      <c r="O4753" s="14"/>
      <c r="P4753" s="14"/>
    </row>
    <row r="4754" spans="9:16" x14ac:dyDescent="0.25">
      <c r="I4754" s="14"/>
      <c r="J4754" s="14"/>
      <c r="K4754" s="14"/>
      <c r="L4754" s="14"/>
      <c r="M4754" s="14"/>
      <c r="N4754" s="14"/>
      <c r="O4754" s="14"/>
      <c r="P4754" s="14"/>
    </row>
    <row r="4755" spans="9:16" x14ac:dyDescent="0.25">
      <c r="I4755" s="14"/>
      <c r="J4755" s="14"/>
      <c r="K4755" s="14"/>
      <c r="L4755" s="14"/>
      <c r="M4755" s="14"/>
      <c r="N4755" s="14"/>
      <c r="O4755" s="14"/>
      <c r="P4755" s="14"/>
    </row>
    <row r="4756" spans="9:16" x14ac:dyDescent="0.25">
      <c r="I4756" s="14"/>
      <c r="J4756" s="14"/>
      <c r="K4756" s="14"/>
      <c r="L4756" s="14"/>
      <c r="M4756" s="14"/>
      <c r="N4756" s="14"/>
      <c r="O4756" s="14"/>
      <c r="P4756" s="14"/>
    </row>
    <row r="4757" spans="9:16" x14ac:dyDescent="0.25">
      <c r="I4757" s="14"/>
      <c r="J4757" s="14"/>
      <c r="K4757" s="14"/>
      <c r="L4757" s="14"/>
      <c r="M4757" s="14"/>
      <c r="N4757" s="14"/>
      <c r="O4757" s="14"/>
      <c r="P4757" s="14"/>
    </row>
    <row r="4758" spans="9:16" x14ac:dyDescent="0.25">
      <c r="I4758" s="14"/>
      <c r="J4758" s="14"/>
      <c r="K4758" s="14"/>
      <c r="L4758" s="14"/>
      <c r="M4758" s="14"/>
      <c r="N4758" s="14"/>
      <c r="O4758" s="14"/>
      <c r="P4758" s="14"/>
    </row>
    <row r="4759" spans="9:16" x14ac:dyDescent="0.25">
      <c r="I4759" s="14"/>
      <c r="J4759" s="14"/>
      <c r="K4759" s="14"/>
      <c r="L4759" s="14"/>
      <c r="M4759" s="14"/>
      <c r="N4759" s="14"/>
      <c r="O4759" s="14"/>
      <c r="P4759" s="14"/>
    </row>
    <row r="4760" spans="9:16" x14ac:dyDescent="0.25">
      <c r="I4760" s="14"/>
      <c r="J4760" s="14"/>
      <c r="K4760" s="14"/>
      <c r="L4760" s="14"/>
      <c r="M4760" s="14"/>
      <c r="N4760" s="14"/>
      <c r="O4760" s="14"/>
      <c r="P4760" s="14"/>
    </row>
    <row r="4761" spans="9:16" x14ac:dyDescent="0.25">
      <c r="I4761" s="14"/>
      <c r="J4761" s="14"/>
      <c r="K4761" s="14"/>
      <c r="L4761" s="14"/>
      <c r="M4761" s="14"/>
      <c r="N4761" s="14"/>
      <c r="O4761" s="14"/>
      <c r="P4761" s="14"/>
    </row>
    <row r="4762" spans="9:16" x14ac:dyDescent="0.25">
      <c r="I4762" s="14"/>
      <c r="J4762" s="14"/>
      <c r="K4762" s="14"/>
      <c r="L4762" s="14"/>
      <c r="M4762" s="14"/>
      <c r="N4762" s="14"/>
      <c r="O4762" s="14"/>
      <c r="P4762" s="14"/>
    </row>
    <row r="4763" spans="9:16" x14ac:dyDescent="0.25">
      <c r="I4763" s="14"/>
      <c r="J4763" s="14"/>
      <c r="K4763" s="14"/>
      <c r="L4763" s="14"/>
      <c r="M4763" s="14"/>
      <c r="N4763" s="14"/>
      <c r="O4763" s="14"/>
      <c r="P4763" s="14"/>
    </row>
    <row r="4764" spans="9:16" x14ac:dyDescent="0.25">
      <c r="I4764" s="14"/>
      <c r="J4764" s="14"/>
      <c r="K4764" s="14"/>
      <c r="L4764" s="14"/>
      <c r="M4764" s="14"/>
      <c r="N4764" s="14"/>
      <c r="O4764" s="14"/>
      <c r="P4764" s="14"/>
    </row>
    <row r="4765" spans="9:16" x14ac:dyDescent="0.25">
      <c r="I4765" s="14"/>
      <c r="J4765" s="14"/>
      <c r="K4765" s="14"/>
      <c r="L4765" s="14"/>
      <c r="M4765" s="14"/>
      <c r="N4765" s="14"/>
      <c r="O4765" s="14"/>
      <c r="P4765" s="14"/>
    </row>
    <row r="4766" spans="9:16" x14ac:dyDescent="0.25">
      <c r="I4766" s="14"/>
      <c r="J4766" s="14"/>
      <c r="K4766" s="14"/>
      <c r="L4766" s="14"/>
      <c r="M4766" s="14"/>
      <c r="N4766" s="14"/>
      <c r="O4766" s="14"/>
      <c r="P4766" s="14"/>
    </row>
    <row r="4767" spans="9:16" x14ac:dyDescent="0.25">
      <c r="I4767" s="14"/>
      <c r="J4767" s="14"/>
      <c r="K4767" s="14"/>
      <c r="L4767" s="14"/>
      <c r="M4767" s="14"/>
      <c r="N4767" s="14"/>
      <c r="O4767" s="14"/>
      <c r="P4767" s="14"/>
    </row>
    <row r="4768" spans="9:16" x14ac:dyDescent="0.25">
      <c r="I4768" s="14"/>
      <c r="J4768" s="14"/>
      <c r="K4768" s="14"/>
      <c r="L4768" s="14"/>
      <c r="M4768" s="14"/>
      <c r="N4768" s="14"/>
      <c r="O4768" s="14"/>
      <c r="P4768" s="14"/>
    </row>
    <row r="4769" spans="9:16" x14ac:dyDescent="0.25">
      <c r="I4769" s="14"/>
      <c r="J4769" s="14"/>
      <c r="K4769" s="14"/>
      <c r="L4769" s="14"/>
      <c r="M4769" s="14"/>
      <c r="N4769" s="14"/>
      <c r="O4769" s="14"/>
      <c r="P4769" s="14"/>
    </row>
    <row r="4770" spans="9:16" x14ac:dyDescent="0.25">
      <c r="I4770" s="14"/>
      <c r="J4770" s="14"/>
      <c r="K4770" s="14"/>
      <c r="L4770" s="14"/>
      <c r="M4770" s="14"/>
      <c r="N4770" s="14"/>
      <c r="O4770" s="14"/>
      <c r="P4770" s="14"/>
    </row>
    <row r="4771" spans="9:16" x14ac:dyDescent="0.25">
      <c r="I4771" s="14"/>
      <c r="J4771" s="14"/>
      <c r="K4771" s="14"/>
      <c r="L4771" s="14"/>
      <c r="M4771" s="14"/>
      <c r="N4771" s="14"/>
      <c r="O4771" s="14"/>
      <c r="P4771" s="14"/>
    </row>
    <row r="4772" spans="9:16" x14ac:dyDescent="0.25">
      <c r="I4772" s="14"/>
      <c r="J4772" s="14"/>
      <c r="K4772" s="14"/>
      <c r="L4772" s="14"/>
      <c r="M4772" s="14"/>
      <c r="N4772" s="14"/>
      <c r="O4772" s="14"/>
      <c r="P4772" s="14"/>
    </row>
    <row r="4773" spans="9:16" x14ac:dyDescent="0.25">
      <c r="I4773" s="14"/>
      <c r="J4773" s="14"/>
      <c r="K4773" s="14"/>
      <c r="L4773" s="14"/>
      <c r="M4773" s="14"/>
      <c r="N4773" s="14"/>
      <c r="O4773" s="14"/>
      <c r="P4773" s="14"/>
    </row>
    <row r="4774" spans="9:16" x14ac:dyDescent="0.25">
      <c r="I4774" s="14"/>
      <c r="J4774" s="14"/>
      <c r="K4774" s="14"/>
      <c r="L4774" s="14"/>
      <c r="M4774" s="14"/>
      <c r="N4774" s="14"/>
      <c r="O4774" s="14"/>
      <c r="P4774" s="14"/>
    </row>
    <row r="4775" spans="9:16" x14ac:dyDescent="0.25">
      <c r="I4775" s="14"/>
      <c r="J4775" s="14"/>
      <c r="K4775" s="14"/>
      <c r="L4775" s="14"/>
      <c r="M4775" s="14"/>
      <c r="N4775" s="14"/>
      <c r="O4775" s="14"/>
      <c r="P4775" s="14"/>
    </row>
    <row r="4776" spans="9:16" x14ac:dyDescent="0.25">
      <c r="I4776" s="14"/>
      <c r="J4776" s="14"/>
      <c r="K4776" s="14"/>
      <c r="L4776" s="14"/>
      <c r="M4776" s="14"/>
      <c r="N4776" s="14"/>
      <c r="O4776" s="14"/>
      <c r="P4776" s="14"/>
    </row>
    <row r="4777" spans="9:16" x14ac:dyDescent="0.25">
      <c r="I4777" s="14"/>
      <c r="J4777" s="14"/>
      <c r="K4777" s="14"/>
      <c r="L4777" s="14"/>
      <c r="M4777" s="14"/>
      <c r="N4777" s="14"/>
      <c r="O4777" s="14"/>
      <c r="P4777" s="14"/>
    </row>
    <row r="4778" spans="9:16" x14ac:dyDescent="0.25">
      <c r="I4778" s="14"/>
      <c r="J4778" s="14"/>
      <c r="K4778" s="14"/>
      <c r="L4778" s="14"/>
      <c r="M4778" s="14"/>
      <c r="N4778" s="14"/>
      <c r="O4778" s="14"/>
      <c r="P4778" s="14"/>
    </row>
    <row r="4779" spans="9:16" x14ac:dyDescent="0.25">
      <c r="I4779" s="14"/>
      <c r="J4779" s="14"/>
      <c r="K4779" s="14"/>
      <c r="L4779" s="14"/>
      <c r="M4779" s="14"/>
      <c r="N4779" s="14"/>
      <c r="O4779" s="14"/>
      <c r="P4779" s="14"/>
    </row>
    <row r="4780" spans="9:16" x14ac:dyDescent="0.25">
      <c r="I4780" s="14"/>
      <c r="J4780" s="14"/>
      <c r="K4780" s="14"/>
      <c r="L4780" s="14"/>
      <c r="M4780" s="14"/>
      <c r="N4780" s="14"/>
      <c r="O4780" s="14"/>
      <c r="P4780" s="14"/>
    </row>
    <row r="4781" spans="9:16" x14ac:dyDescent="0.25">
      <c r="I4781" s="14"/>
      <c r="J4781" s="14"/>
      <c r="K4781" s="14"/>
      <c r="L4781" s="14"/>
      <c r="M4781" s="14"/>
      <c r="N4781" s="14"/>
      <c r="O4781" s="14"/>
      <c r="P4781" s="14"/>
    </row>
    <row r="4782" spans="9:16" x14ac:dyDescent="0.25">
      <c r="I4782" s="14"/>
      <c r="J4782" s="14"/>
      <c r="K4782" s="14"/>
      <c r="L4782" s="14"/>
      <c r="M4782" s="14"/>
      <c r="N4782" s="14"/>
      <c r="O4782" s="14"/>
      <c r="P4782" s="14"/>
    </row>
    <row r="4783" spans="9:16" x14ac:dyDescent="0.25">
      <c r="I4783" s="14"/>
      <c r="J4783" s="14"/>
      <c r="K4783" s="14"/>
      <c r="L4783" s="14"/>
      <c r="M4783" s="14"/>
      <c r="N4783" s="14"/>
      <c r="O4783" s="14"/>
      <c r="P4783" s="14"/>
    </row>
    <row r="4784" spans="9:16" x14ac:dyDescent="0.25">
      <c r="I4784" s="14"/>
      <c r="J4784" s="14"/>
      <c r="K4784" s="14"/>
      <c r="L4784" s="14"/>
      <c r="M4784" s="14"/>
      <c r="N4784" s="14"/>
      <c r="O4784" s="14"/>
      <c r="P4784" s="14"/>
    </row>
    <row r="4785" spans="9:16" x14ac:dyDescent="0.25">
      <c r="I4785" s="14"/>
      <c r="J4785" s="14"/>
      <c r="K4785" s="14"/>
      <c r="L4785" s="14"/>
      <c r="M4785" s="14"/>
      <c r="N4785" s="14"/>
      <c r="O4785" s="14"/>
      <c r="P4785" s="14"/>
    </row>
    <row r="4786" spans="9:16" x14ac:dyDescent="0.25">
      <c r="I4786" s="14"/>
      <c r="J4786" s="14"/>
      <c r="K4786" s="14"/>
      <c r="L4786" s="14"/>
      <c r="M4786" s="14"/>
      <c r="N4786" s="14"/>
      <c r="O4786" s="14"/>
      <c r="P4786" s="14"/>
    </row>
    <row r="4787" spans="9:16" x14ac:dyDescent="0.25">
      <c r="I4787" s="14"/>
      <c r="J4787" s="14"/>
      <c r="K4787" s="14"/>
      <c r="L4787" s="14"/>
      <c r="M4787" s="14"/>
      <c r="N4787" s="14"/>
      <c r="O4787" s="14"/>
      <c r="P4787" s="14"/>
    </row>
    <row r="4788" spans="9:16" x14ac:dyDescent="0.25">
      <c r="I4788" s="14"/>
      <c r="J4788" s="14"/>
      <c r="K4788" s="14"/>
      <c r="L4788" s="14"/>
      <c r="M4788" s="14"/>
      <c r="N4788" s="14"/>
      <c r="O4788" s="14"/>
      <c r="P4788" s="14"/>
    </row>
    <row r="4789" spans="9:16" x14ac:dyDescent="0.25">
      <c r="I4789" s="14"/>
      <c r="J4789" s="14"/>
      <c r="K4789" s="14"/>
      <c r="L4789" s="14"/>
      <c r="M4789" s="14"/>
      <c r="N4789" s="14"/>
      <c r="O4789" s="14"/>
      <c r="P4789" s="14"/>
    </row>
    <row r="4790" spans="9:16" x14ac:dyDescent="0.25">
      <c r="I4790" s="14"/>
      <c r="J4790" s="14"/>
      <c r="K4790" s="14"/>
      <c r="L4790" s="14"/>
      <c r="M4790" s="14"/>
      <c r="N4790" s="14"/>
      <c r="O4790" s="14"/>
      <c r="P4790" s="14"/>
    </row>
    <row r="4791" spans="9:16" x14ac:dyDescent="0.25">
      <c r="I4791" s="14"/>
      <c r="J4791" s="14"/>
      <c r="K4791" s="14"/>
      <c r="L4791" s="14"/>
      <c r="M4791" s="14"/>
      <c r="N4791" s="14"/>
      <c r="O4791" s="14"/>
      <c r="P4791" s="14"/>
    </row>
    <row r="4792" spans="9:16" x14ac:dyDescent="0.25">
      <c r="I4792" s="14"/>
      <c r="J4792" s="14"/>
      <c r="K4792" s="14"/>
      <c r="L4792" s="14"/>
      <c r="M4792" s="14"/>
      <c r="N4792" s="14"/>
      <c r="O4792" s="14"/>
      <c r="P4792" s="14"/>
    </row>
    <row r="4793" spans="9:16" x14ac:dyDescent="0.25">
      <c r="I4793" s="14"/>
      <c r="J4793" s="14"/>
      <c r="K4793" s="14"/>
      <c r="L4793" s="14"/>
      <c r="M4793" s="14"/>
      <c r="N4793" s="14"/>
      <c r="O4793" s="14"/>
      <c r="P4793" s="14"/>
    </row>
    <row r="4794" spans="9:16" x14ac:dyDescent="0.25">
      <c r="I4794" s="14"/>
      <c r="J4794" s="14"/>
      <c r="K4794" s="14"/>
      <c r="L4794" s="14"/>
      <c r="M4794" s="14"/>
      <c r="N4794" s="14"/>
      <c r="O4794" s="14"/>
      <c r="P4794" s="14"/>
    </row>
    <row r="4795" spans="9:16" x14ac:dyDescent="0.25">
      <c r="I4795" s="14"/>
      <c r="J4795" s="14"/>
      <c r="K4795" s="14"/>
      <c r="L4795" s="14"/>
      <c r="M4795" s="14"/>
      <c r="N4795" s="14"/>
      <c r="O4795" s="14"/>
      <c r="P4795" s="14"/>
    </row>
    <row r="4796" spans="9:16" x14ac:dyDescent="0.25">
      <c r="I4796" s="14"/>
      <c r="J4796" s="14"/>
      <c r="K4796" s="14"/>
      <c r="L4796" s="14"/>
      <c r="M4796" s="14"/>
      <c r="N4796" s="14"/>
      <c r="O4796" s="14"/>
      <c r="P4796" s="14"/>
    </row>
    <row r="4797" spans="9:16" x14ac:dyDescent="0.25">
      <c r="I4797" s="14"/>
      <c r="J4797" s="14"/>
      <c r="K4797" s="14"/>
      <c r="L4797" s="14"/>
      <c r="M4797" s="14"/>
      <c r="N4797" s="14"/>
      <c r="O4797" s="14"/>
      <c r="P4797" s="14"/>
    </row>
    <row r="4798" spans="9:16" x14ac:dyDescent="0.25">
      <c r="I4798" s="14"/>
      <c r="J4798" s="14"/>
      <c r="K4798" s="14"/>
      <c r="L4798" s="14"/>
      <c r="M4798" s="14"/>
      <c r="N4798" s="14"/>
      <c r="O4798" s="14"/>
      <c r="P4798" s="14"/>
    </row>
    <row r="4799" spans="9:16" x14ac:dyDescent="0.25">
      <c r="I4799" s="14"/>
      <c r="J4799" s="14"/>
      <c r="K4799" s="14"/>
      <c r="L4799" s="14"/>
      <c r="M4799" s="14"/>
      <c r="N4799" s="14"/>
      <c r="O4799" s="14"/>
      <c r="P4799" s="14"/>
    </row>
    <row r="4800" spans="9:16" x14ac:dyDescent="0.25">
      <c r="I4800" s="14"/>
      <c r="J4800" s="14"/>
      <c r="K4800" s="14"/>
      <c r="L4800" s="14"/>
      <c r="M4800" s="14"/>
      <c r="N4800" s="14"/>
      <c r="O4800" s="14"/>
      <c r="P4800" s="14"/>
    </row>
    <row r="4801" spans="9:16" x14ac:dyDescent="0.25">
      <c r="I4801" s="14"/>
      <c r="J4801" s="14"/>
      <c r="K4801" s="14"/>
      <c r="L4801" s="14"/>
      <c r="M4801" s="14"/>
      <c r="N4801" s="14"/>
      <c r="O4801" s="14"/>
      <c r="P4801" s="14"/>
    </row>
    <row r="4802" spans="9:16" x14ac:dyDescent="0.25">
      <c r="I4802" s="14"/>
      <c r="J4802" s="14"/>
      <c r="K4802" s="14"/>
      <c r="L4802" s="14"/>
      <c r="M4802" s="14"/>
      <c r="N4802" s="14"/>
      <c r="O4802" s="14"/>
      <c r="P4802" s="14"/>
    </row>
    <row r="4803" spans="9:16" x14ac:dyDescent="0.25">
      <c r="I4803" s="14"/>
      <c r="J4803" s="14"/>
      <c r="K4803" s="14"/>
      <c r="L4803" s="14"/>
      <c r="M4803" s="14"/>
      <c r="N4803" s="14"/>
      <c r="O4803" s="14"/>
      <c r="P4803" s="14"/>
    </row>
    <row r="4804" spans="9:16" x14ac:dyDescent="0.25">
      <c r="I4804" s="14"/>
      <c r="J4804" s="14"/>
      <c r="K4804" s="14"/>
      <c r="L4804" s="14"/>
      <c r="M4804" s="14"/>
      <c r="N4804" s="14"/>
      <c r="O4804" s="14"/>
      <c r="P4804" s="14"/>
    </row>
    <row r="4805" spans="9:16" x14ac:dyDescent="0.25">
      <c r="I4805" s="14"/>
      <c r="J4805" s="14"/>
      <c r="K4805" s="14"/>
      <c r="L4805" s="14"/>
      <c r="M4805" s="14"/>
      <c r="N4805" s="14"/>
      <c r="O4805" s="14"/>
      <c r="P4805" s="14"/>
    </row>
    <row r="4806" spans="9:16" x14ac:dyDescent="0.25">
      <c r="I4806" s="14"/>
      <c r="J4806" s="14"/>
      <c r="K4806" s="14"/>
      <c r="L4806" s="14"/>
      <c r="M4806" s="14"/>
      <c r="N4806" s="14"/>
      <c r="O4806" s="14"/>
      <c r="P4806" s="14"/>
    </row>
    <row r="4807" spans="9:16" x14ac:dyDescent="0.25">
      <c r="I4807" s="14"/>
      <c r="J4807" s="14"/>
      <c r="K4807" s="14"/>
      <c r="L4807" s="14"/>
      <c r="M4807" s="14"/>
      <c r="N4807" s="14"/>
      <c r="O4807" s="14"/>
      <c r="P4807" s="14"/>
    </row>
    <row r="4808" spans="9:16" x14ac:dyDescent="0.25">
      <c r="I4808" s="14"/>
      <c r="J4808" s="14"/>
      <c r="K4808" s="14"/>
      <c r="L4808" s="14"/>
      <c r="M4808" s="14"/>
      <c r="N4808" s="14"/>
      <c r="O4808" s="14"/>
      <c r="P4808" s="14"/>
    </row>
    <row r="4809" spans="9:16" x14ac:dyDescent="0.25">
      <c r="I4809" s="14"/>
      <c r="J4809" s="14"/>
      <c r="K4809" s="14"/>
      <c r="L4809" s="14"/>
      <c r="M4809" s="14"/>
      <c r="N4809" s="14"/>
      <c r="O4809" s="14"/>
      <c r="P4809" s="14"/>
    </row>
    <row r="4810" spans="9:16" x14ac:dyDescent="0.25">
      <c r="I4810" s="14"/>
      <c r="J4810" s="14"/>
      <c r="K4810" s="14"/>
      <c r="L4810" s="14"/>
      <c r="M4810" s="14"/>
      <c r="N4810" s="14"/>
      <c r="O4810" s="14"/>
      <c r="P4810" s="14"/>
    </row>
    <row r="4811" spans="9:16" x14ac:dyDescent="0.25">
      <c r="I4811" s="14"/>
      <c r="J4811" s="14"/>
      <c r="K4811" s="14"/>
      <c r="L4811" s="14"/>
      <c r="M4811" s="14"/>
      <c r="N4811" s="14"/>
      <c r="O4811" s="14"/>
      <c r="P4811" s="14"/>
    </row>
    <row r="4812" spans="9:16" x14ac:dyDescent="0.25">
      <c r="I4812" s="14"/>
      <c r="J4812" s="14"/>
      <c r="K4812" s="14"/>
      <c r="L4812" s="14"/>
      <c r="M4812" s="14"/>
      <c r="N4812" s="14"/>
      <c r="O4812" s="14"/>
      <c r="P4812" s="14"/>
    </row>
    <row r="4813" spans="9:16" x14ac:dyDescent="0.25">
      <c r="I4813" s="14"/>
      <c r="J4813" s="14"/>
      <c r="K4813" s="14"/>
      <c r="L4813" s="14"/>
      <c r="M4813" s="14"/>
      <c r="N4813" s="14"/>
      <c r="O4813" s="14"/>
      <c r="P4813" s="14"/>
    </row>
    <row r="4814" spans="9:16" x14ac:dyDescent="0.25">
      <c r="I4814" s="14"/>
      <c r="J4814" s="14"/>
      <c r="K4814" s="14"/>
      <c r="L4814" s="14"/>
      <c r="M4814" s="14"/>
      <c r="N4814" s="14"/>
      <c r="O4814" s="14"/>
      <c r="P4814" s="14"/>
    </row>
    <row r="4815" spans="9:16" x14ac:dyDescent="0.25">
      <c r="I4815" s="14"/>
      <c r="J4815" s="14"/>
      <c r="K4815" s="14"/>
      <c r="L4815" s="14"/>
      <c r="M4815" s="14"/>
      <c r="N4815" s="14"/>
      <c r="O4815" s="14"/>
      <c r="P4815" s="14"/>
    </row>
    <row r="4816" spans="9:16" x14ac:dyDescent="0.25">
      <c r="I4816" s="14"/>
      <c r="J4816" s="14"/>
      <c r="K4816" s="14"/>
      <c r="L4816" s="14"/>
      <c r="M4816" s="14"/>
      <c r="N4816" s="14"/>
      <c r="O4816" s="14"/>
      <c r="P4816" s="14"/>
    </row>
    <row r="4817" spans="9:16" x14ac:dyDescent="0.25">
      <c r="I4817" s="14"/>
      <c r="J4817" s="14"/>
      <c r="K4817" s="14"/>
      <c r="L4817" s="14"/>
      <c r="M4817" s="14"/>
      <c r="N4817" s="14"/>
      <c r="O4817" s="14"/>
      <c r="P4817" s="14"/>
    </row>
    <row r="4818" spans="9:16" x14ac:dyDescent="0.25">
      <c r="I4818" s="14"/>
      <c r="J4818" s="14"/>
      <c r="K4818" s="14"/>
      <c r="L4818" s="14"/>
      <c r="M4818" s="14"/>
      <c r="N4818" s="14"/>
      <c r="O4818" s="14"/>
      <c r="P4818" s="14"/>
    </row>
    <row r="4819" spans="9:16" x14ac:dyDescent="0.25">
      <c r="I4819" s="14"/>
      <c r="J4819" s="14"/>
      <c r="K4819" s="14"/>
      <c r="L4819" s="14"/>
      <c r="M4819" s="14"/>
      <c r="N4819" s="14"/>
      <c r="O4819" s="14"/>
      <c r="P4819" s="14"/>
    </row>
    <row r="4820" spans="9:16" x14ac:dyDescent="0.25">
      <c r="I4820" s="14"/>
      <c r="J4820" s="14"/>
      <c r="K4820" s="14"/>
      <c r="L4820" s="14"/>
      <c r="M4820" s="14"/>
      <c r="N4820" s="14"/>
      <c r="O4820" s="14"/>
      <c r="P4820" s="14"/>
    </row>
    <row r="4821" spans="9:16" x14ac:dyDescent="0.25">
      <c r="I4821" s="14"/>
      <c r="J4821" s="14"/>
      <c r="K4821" s="14"/>
      <c r="L4821" s="14"/>
      <c r="M4821" s="14"/>
      <c r="N4821" s="14"/>
      <c r="O4821" s="14"/>
      <c r="P4821" s="14"/>
    </row>
    <row r="4822" spans="9:16" x14ac:dyDescent="0.25">
      <c r="I4822" s="14"/>
      <c r="J4822" s="14"/>
      <c r="K4822" s="14"/>
      <c r="L4822" s="14"/>
      <c r="M4822" s="14"/>
      <c r="N4822" s="14"/>
      <c r="O4822" s="14"/>
      <c r="P4822" s="14"/>
    </row>
    <row r="4823" spans="9:16" x14ac:dyDescent="0.25">
      <c r="I4823" s="14"/>
      <c r="J4823" s="14"/>
      <c r="K4823" s="14"/>
      <c r="L4823" s="14"/>
      <c r="M4823" s="14"/>
      <c r="N4823" s="14"/>
      <c r="O4823" s="14"/>
      <c r="P4823" s="14"/>
    </row>
    <row r="4824" spans="9:16" x14ac:dyDescent="0.25">
      <c r="I4824" s="14"/>
      <c r="J4824" s="14"/>
      <c r="K4824" s="14"/>
      <c r="L4824" s="14"/>
      <c r="M4824" s="14"/>
      <c r="N4824" s="14"/>
      <c r="O4824" s="14"/>
      <c r="P4824" s="14"/>
    </row>
    <row r="4825" spans="9:16" x14ac:dyDescent="0.25">
      <c r="I4825" s="14"/>
      <c r="J4825" s="14"/>
      <c r="K4825" s="14"/>
      <c r="L4825" s="14"/>
      <c r="M4825" s="14"/>
      <c r="N4825" s="14"/>
      <c r="O4825" s="14"/>
      <c r="P4825" s="14"/>
    </row>
    <row r="4826" spans="9:16" x14ac:dyDescent="0.25">
      <c r="I4826" s="14"/>
      <c r="J4826" s="14"/>
      <c r="K4826" s="14"/>
      <c r="L4826" s="14"/>
      <c r="M4826" s="14"/>
      <c r="N4826" s="14"/>
      <c r="O4826" s="14"/>
      <c r="P4826" s="14"/>
    </row>
    <row r="4827" spans="9:16" x14ac:dyDescent="0.25">
      <c r="I4827" s="14"/>
      <c r="J4827" s="14"/>
      <c r="K4827" s="14"/>
      <c r="L4827" s="14"/>
      <c r="M4827" s="14"/>
      <c r="N4827" s="14"/>
      <c r="O4827" s="14"/>
      <c r="P4827" s="14"/>
    </row>
    <row r="4828" spans="9:16" x14ac:dyDescent="0.25">
      <c r="I4828" s="14"/>
      <c r="J4828" s="14"/>
      <c r="K4828" s="14"/>
      <c r="L4828" s="14"/>
      <c r="M4828" s="14"/>
      <c r="N4828" s="14"/>
      <c r="O4828" s="14"/>
      <c r="P4828" s="14"/>
    </row>
    <row r="4829" spans="9:16" x14ac:dyDescent="0.25">
      <c r="I4829" s="14"/>
      <c r="J4829" s="14"/>
      <c r="K4829" s="14"/>
      <c r="L4829" s="14"/>
      <c r="M4829" s="14"/>
      <c r="N4829" s="14"/>
      <c r="O4829" s="14"/>
      <c r="P4829" s="14"/>
    </row>
    <row r="4830" spans="9:16" x14ac:dyDescent="0.25">
      <c r="I4830" s="14"/>
      <c r="J4830" s="14"/>
      <c r="K4830" s="14"/>
      <c r="L4830" s="14"/>
      <c r="M4830" s="14"/>
      <c r="N4830" s="14"/>
      <c r="O4830" s="14"/>
      <c r="P4830" s="14"/>
    </row>
    <row r="4831" spans="9:16" x14ac:dyDescent="0.25">
      <c r="I4831" s="14"/>
      <c r="J4831" s="14"/>
      <c r="K4831" s="14"/>
      <c r="L4831" s="14"/>
      <c r="M4831" s="14"/>
      <c r="N4831" s="14"/>
      <c r="O4831" s="14"/>
      <c r="P4831" s="14"/>
    </row>
    <row r="4832" spans="9:16" x14ac:dyDescent="0.25">
      <c r="I4832" s="14"/>
      <c r="J4832" s="14"/>
      <c r="K4832" s="14"/>
      <c r="L4832" s="14"/>
      <c r="M4832" s="14"/>
      <c r="N4832" s="14"/>
      <c r="O4832" s="14"/>
      <c r="P4832" s="14"/>
    </row>
    <row r="4833" spans="9:16" x14ac:dyDescent="0.25">
      <c r="I4833" s="14"/>
      <c r="J4833" s="14"/>
      <c r="K4833" s="14"/>
      <c r="L4833" s="14"/>
      <c r="M4833" s="14"/>
      <c r="N4833" s="14"/>
      <c r="O4833" s="14"/>
      <c r="P4833" s="14"/>
    </row>
    <row r="4834" spans="9:16" x14ac:dyDescent="0.25">
      <c r="I4834" s="14"/>
      <c r="J4834" s="14"/>
      <c r="K4834" s="14"/>
      <c r="L4834" s="14"/>
      <c r="M4834" s="14"/>
      <c r="N4834" s="14"/>
      <c r="O4834" s="14"/>
      <c r="P4834" s="14"/>
    </row>
    <row r="4835" spans="9:16" x14ac:dyDescent="0.25">
      <c r="I4835" s="14"/>
      <c r="J4835" s="14"/>
      <c r="K4835" s="14"/>
      <c r="L4835" s="14"/>
      <c r="M4835" s="14"/>
      <c r="N4835" s="14"/>
      <c r="O4835" s="14"/>
      <c r="P4835" s="14"/>
    </row>
    <row r="4836" spans="9:16" x14ac:dyDescent="0.25">
      <c r="I4836" s="14"/>
      <c r="J4836" s="14"/>
      <c r="K4836" s="14"/>
      <c r="L4836" s="14"/>
      <c r="M4836" s="14"/>
      <c r="N4836" s="14"/>
      <c r="O4836" s="14"/>
      <c r="P4836" s="14"/>
    </row>
    <row r="4837" spans="9:16" x14ac:dyDescent="0.25">
      <c r="I4837" s="14"/>
      <c r="J4837" s="14"/>
      <c r="K4837" s="14"/>
      <c r="L4837" s="14"/>
      <c r="M4837" s="14"/>
      <c r="N4837" s="14"/>
      <c r="O4837" s="14"/>
      <c r="P4837" s="14"/>
    </row>
    <row r="4838" spans="9:16" x14ac:dyDescent="0.25">
      <c r="I4838" s="14"/>
      <c r="J4838" s="14"/>
      <c r="K4838" s="14"/>
      <c r="L4838" s="14"/>
      <c r="M4838" s="14"/>
      <c r="N4838" s="14"/>
      <c r="O4838" s="14"/>
      <c r="P4838" s="14"/>
    </row>
    <row r="4839" spans="9:16" x14ac:dyDescent="0.25">
      <c r="I4839" s="14"/>
      <c r="J4839" s="14"/>
      <c r="K4839" s="14"/>
      <c r="L4839" s="14"/>
      <c r="M4839" s="14"/>
      <c r="N4839" s="14"/>
      <c r="O4839" s="14"/>
      <c r="P4839" s="14"/>
    </row>
    <row r="4840" spans="9:16" x14ac:dyDescent="0.25">
      <c r="I4840" s="14"/>
      <c r="J4840" s="14"/>
      <c r="K4840" s="14"/>
      <c r="L4840" s="14"/>
      <c r="M4840" s="14"/>
      <c r="N4840" s="14"/>
      <c r="O4840" s="14"/>
      <c r="P4840" s="14"/>
    </row>
    <row r="4841" spans="9:16" x14ac:dyDescent="0.25">
      <c r="I4841" s="14"/>
      <c r="J4841" s="14"/>
      <c r="K4841" s="14"/>
      <c r="L4841" s="14"/>
      <c r="M4841" s="14"/>
      <c r="N4841" s="14"/>
      <c r="O4841" s="14"/>
      <c r="P4841" s="14"/>
    </row>
    <row r="4842" spans="9:16" x14ac:dyDescent="0.25">
      <c r="I4842" s="14"/>
      <c r="J4842" s="14"/>
      <c r="K4842" s="14"/>
      <c r="L4842" s="14"/>
      <c r="M4842" s="14"/>
      <c r="N4842" s="14"/>
      <c r="O4842" s="14"/>
      <c r="P4842" s="14"/>
    </row>
    <row r="4843" spans="9:16" x14ac:dyDescent="0.25">
      <c r="I4843" s="14"/>
      <c r="J4843" s="14"/>
      <c r="K4843" s="14"/>
      <c r="L4843" s="14"/>
      <c r="M4843" s="14"/>
      <c r="N4843" s="14"/>
      <c r="O4843" s="14"/>
      <c r="P4843" s="14"/>
    </row>
    <row r="4844" spans="9:16" x14ac:dyDescent="0.25">
      <c r="I4844" s="14"/>
      <c r="J4844" s="14"/>
      <c r="K4844" s="14"/>
      <c r="L4844" s="14"/>
      <c r="M4844" s="14"/>
      <c r="N4844" s="14"/>
      <c r="O4844" s="14"/>
      <c r="P4844" s="14"/>
    </row>
    <row r="4845" spans="9:16" x14ac:dyDescent="0.25">
      <c r="I4845" s="14"/>
      <c r="J4845" s="14"/>
      <c r="K4845" s="14"/>
      <c r="L4845" s="14"/>
      <c r="M4845" s="14"/>
      <c r="N4845" s="14"/>
      <c r="O4845" s="14"/>
      <c r="P4845" s="14"/>
    </row>
    <row r="4846" spans="9:16" x14ac:dyDescent="0.25">
      <c r="I4846" s="14"/>
      <c r="J4846" s="14"/>
      <c r="K4846" s="14"/>
      <c r="L4846" s="14"/>
      <c r="M4846" s="14"/>
      <c r="N4846" s="14"/>
      <c r="O4846" s="14"/>
      <c r="P4846" s="14"/>
    </row>
    <row r="4847" spans="9:16" x14ac:dyDescent="0.25">
      <c r="I4847" s="14"/>
      <c r="J4847" s="14"/>
      <c r="K4847" s="14"/>
      <c r="L4847" s="14"/>
      <c r="M4847" s="14"/>
      <c r="N4847" s="14"/>
      <c r="O4847" s="14"/>
      <c r="P4847" s="14"/>
    </row>
    <row r="4848" spans="9:16" x14ac:dyDescent="0.25">
      <c r="I4848" s="14"/>
      <c r="J4848" s="14"/>
      <c r="K4848" s="14"/>
      <c r="L4848" s="14"/>
      <c r="M4848" s="14"/>
      <c r="N4848" s="14"/>
      <c r="O4848" s="14"/>
      <c r="P4848" s="14"/>
    </row>
    <row r="4849" spans="9:16" x14ac:dyDescent="0.25">
      <c r="I4849" s="14"/>
      <c r="J4849" s="14"/>
      <c r="K4849" s="14"/>
      <c r="L4849" s="14"/>
      <c r="M4849" s="14"/>
      <c r="N4849" s="14"/>
      <c r="O4849" s="14"/>
      <c r="P4849" s="14"/>
    </row>
    <row r="4850" spans="9:16" x14ac:dyDescent="0.25">
      <c r="I4850" s="14"/>
      <c r="J4850" s="14"/>
      <c r="K4850" s="14"/>
      <c r="L4850" s="14"/>
      <c r="M4850" s="14"/>
      <c r="N4850" s="14"/>
      <c r="O4850" s="14"/>
      <c r="P4850" s="14"/>
    </row>
    <row r="4851" spans="9:16" x14ac:dyDescent="0.25">
      <c r="I4851" s="14"/>
      <c r="J4851" s="14"/>
      <c r="K4851" s="14"/>
      <c r="L4851" s="14"/>
      <c r="M4851" s="14"/>
      <c r="N4851" s="14"/>
      <c r="O4851" s="14"/>
      <c r="P4851" s="14"/>
    </row>
    <row r="4852" spans="9:16" x14ac:dyDescent="0.25">
      <c r="I4852" s="14"/>
      <c r="J4852" s="14"/>
      <c r="K4852" s="14"/>
      <c r="L4852" s="14"/>
      <c r="M4852" s="14"/>
      <c r="N4852" s="14"/>
      <c r="O4852" s="14"/>
      <c r="P4852" s="14"/>
    </row>
    <row r="4853" spans="9:16" x14ac:dyDescent="0.25">
      <c r="I4853" s="14"/>
      <c r="J4853" s="14"/>
      <c r="K4853" s="14"/>
      <c r="L4853" s="14"/>
      <c r="M4853" s="14"/>
      <c r="N4853" s="14"/>
      <c r="O4853" s="14"/>
      <c r="P4853" s="14"/>
    </row>
    <row r="4854" spans="9:16" x14ac:dyDescent="0.25">
      <c r="I4854" s="14"/>
      <c r="J4854" s="14"/>
      <c r="K4854" s="14"/>
      <c r="L4854" s="14"/>
      <c r="M4854" s="14"/>
      <c r="N4854" s="14"/>
      <c r="O4854" s="14"/>
      <c r="P4854" s="14"/>
    </row>
    <row r="4855" spans="9:16" x14ac:dyDescent="0.25">
      <c r="I4855" s="14"/>
      <c r="J4855" s="14"/>
      <c r="K4855" s="14"/>
      <c r="L4855" s="14"/>
      <c r="M4855" s="14"/>
      <c r="N4855" s="14"/>
      <c r="O4855" s="14"/>
      <c r="P4855" s="14"/>
    </row>
    <row r="4856" spans="9:16" x14ac:dyDescent="0.25">
      <c r="I4856" s="14"/>
      <c r="J4856" s="14"/>
      <c r="K4856" s="14"/>
      <c r="L4856" s="14"/>
      <c r="M4856" s="14"/>
      <c r="N4856" s="14"/>
      <c r="O4856" s="14"/>
      <c r="P4856" s="14"/>
    </row>
    <row r="4857" spans="9:16" x14ac:dyDescent="0.25">
      <c r="I4857" s="14"/>
      <c r="J4857" s="14"/>
      <c r="K4857" s="14"/>
      <c r="L4857" s="14"/>
      <c r="M4857" s="14"/>
      <c r="N4857" s="14"/>
      <c r="O4857" s="14"/>
      <c r="P4857" s="14"/>
    </row>
    <row r="4858" spans="9:16" x14ac:dyDescent="0.25">
      <c r="I4858" s="14"/>
      <c r="J4858" s="14"/>
      <c r="K4858" s="14"/>
      <c r="L4858" s="14"/>
      <c r="M4858" s="14"/>
      <c r="N4858" s="14"/>
      <c r="O4858" s="14"/>
      <c r="P4858" s="14"/>
    </row>
    <row r="4859" spans="9:16" x14ac:dyDescent="0.25">
      <c r="I4859" s="14"/>
      <c r="J4859" s="14"/>
      <c r="K4859" s="14"/>
      <c r="L4859" s="14"/>
      <c r="M4859" s="14"/>
      <c r="N4859" s="14"/>
      <c r="O4859" s="14"/>
      <c r="P4859" s="14"/>
    </row>
    <row r="4860" spans="9:16" x14ac:dyDescent="0.25">
      <c r="I4860" s="14"/>
      <c r="J4860" s="14"/>
      <c r="K4860" s="14"/>
      <c r="L4860" s="14"/>
      <c r="M4860" s="14"/>
      <c r="N4860" s="14"/>
      <c r="O4860" s="14"/>
      <c r="P4860" s="14"/>
    </row>
    <row r="4861" spans="9:16" x14ac:dyDescent="0.25">
      <c r="I4861" s="14"/>
      <c r="J4861" s="14"/>
      <c r="K4861" s="14"/>
      <c r="L4861" s="14"/>
      <c r="M4861" s="14"/>
      <c r="N4861" s="14"/>
      <c r="O4861" s="14"/>
      <c r="P4861" s="14"/>
    </row>
    <row r="4862" spans="9:16" x14ac:dyDescent="0.25">
      <c r="I4862" s="14"/>
      <c r="J4862" s="14"/>
      <c r="K4862" s="14"/>
      <c r="L4862" s="14"/>
      <c r="M4862" s="14"/>
      <c r="N4862" s="14"/>
      <c r="O4862" s="14"/>
      <c r="P4862" s="14"/>
    </row>
    <row r="4863" spans="9:16" x14ac:dyDescent="0.25">
      <c r="I4863" s="14"/>
      <c r="J4863" s="14"/>
      <c r="K4863" s="14"/>
      <c r="L4863" s="14"/>
      <c r="M4863" s="14"/>
      <c r="N4863" s="14"/>
      <c r="O4863" s="14"/>
      <c r="P4863" s="14"/>
    </row>
    <row r="4864" spans="9:16" x14ac:dyDescent="0.25">
      <c r="I4864" s="14"/>
      <c r="J4864" s="14"/>
      <c r="K4864" s="14"/>
      <c r="L4864" s="14"/>
      <c r="M4864" s="14"/>
      <c r="N4864" s="14"/>
      <c r="O4864" s="14"/>
      <c r="P4864" s="14"/>
    </row>
    <row r="4865" spans="9:16" x14ac:dyDescent="0.25">
      <c r="I4865" s="14"/>
      <c r="J4865" s="14"/>
      <c r="K4865" s="14"/>
      <c r="L4865" s="14"/>
      <c r="M4865" s="14"/>
      <c r="N4865" s="14"/>
      <c r="O4865" s="14"/>
      <c r="P4865" s="14"/>
    </row>
    <row r="4866" spans="9:16" x14ac:dyDescent="0.25">
      <c r="I4866" s="14"/>
      <c r="J4866" s="14"/>
      <c r="K4866" s="14"/>
      <c r="L4866" s="14"/>
      <c r="M4866" s="14"/>
      <c r="N4866" s="14"/>
      <c r="O4866" s="14"/>
      <c r="P4866" s="14"/>
    </row>
    <row r="4867" spans="9:16" x14ac:dyDescent="0.25">
      <c r="I4867" s="14"/>
      <c r="J4867" s="14"/>
      <c r="K4867" s="14"/>
      <c r="L4867" s="14"/>
      <c r="M4867" s="14"/>
      <c r="N4867" s="14"/>
      <c r="O4867" s="14"/>
      <c r="P4867" s="14"/>
    </row>
    <row r="4868" spans="9:16" x14ac:dyDescent="0.25">
      <c r="I4868" s="14"/>
      <c r="J4868" s="14"/>
      <c r="K4868" s="14"/>
      <c r="L4868" s="14"/>
      <c r="M4868" s="14"/>
      <c r="N4868" s="14"/>
      <c r="O4868" s="14"/>
      <c r="P4868" s="14"/>
    </row>
    <row r="4869" spans="9:16" x14ac:dyDescent="0.25">
      <c r="I4869" s="14"/>
      <c r="J4869" s="14"/>
      <c r="K4869" s="14"/>
      <c r="L4869" s="14"/>
      <c r="M4869" s="14"/>
      <c r="N4869" s="14"/>
      <c r="O4869" s="14"/>
      <c r="P4869" s="14"/>
    </row>
    <row r="4870" spans="9:16" x14ac:dyDescent="0.25">
      <c r="I4870" s="14"/>
      <c r="J4870" s="14"/>
      <c r="K4870" s="14"/>
      <c r="L4870" s="14"/>
      <c r="M4870" s="14"/>
      <c r="N4870" s="14"/>
      <c r="O4870" s="14"/>
      <c r="P4870" s="14"/>
    </row>
    <row r="4871" spans="9:16" x14ac:dyDescent="0.25">
      <c r="I4871" s="14"/>
      <c r="J4871" s="14"/>
      <c r="K4871" s="14"/>
      <c r="L4871" s="14"/>
      <c r="M4871" s="14"/>
      <c r="N4871" s="14"/>
      <c r="O4871" s="14"/>
      <c r="P4871" s="14"/>
    </row>
    <row r="4872" spans="9:16" x14ac:dyDescent="0.25">
      <c r="I4872" s="14"/>
      <c r="J4872" s="14"/>
      <c r="K4872" s="14"/>
      <c r="L4872" s="14"/>
      <c r="M4872" s="14"/>
      <c r="N4872" s="14"/>
      <c r="O4872" s="14"/>
      <c r="P4872" s="14"/>
    </row>
    <row r="4873" spans="9:16" x14ac:dyDescent="0.25">
      <c r="I4873" s="14"/>
      <c r="J4873" s="14"/>
      <c r="K4873" s="14"/>
      <c r="L4873" s="14"/>
      <c r="M4873" s="14"/>
      <c r="N4873" s="14"/>
      <c r="O4873" s="14"/>
      <c r="P4873" s="14"/>
    </row>
    <row r="4874" spans="9:16" x14ac:dyDescent="0.25">
      <c r="I4874" s="14"/>
      <c r="J4874" s="14"/>
      <c r="K4874" s="14"/>
      <c r="L4874" s="14"/>
      <c r="M4874" s="14"/>
      <c r="N4874" s="14"/>
      <c r="O4874" s="14"/>
      <c r="P4874" s="14"/>
    </row>
    <row r="4875" spans="9:16" x14ac:dyDescent="0.25">
      <c r="I4875" s="14"/>
      <c r="J4875" s="14"/>
      <c r="K4875" s="14"/>
      <c r="L4875" s="14"/>
      <c r="M4875" s="14"/>
      <c r="N4875" s="14"/>
      <c r="O4875" s="14"/>
      <c r="P4875" s="14"/>
    </row>
    <row r="4876" spans="9:16" x14ac:dyDescent="0.25">
      <c r="I4876" s="14"/>
      <c r="J4876" s="14"/>
      <c r="K4876" s="14"/>
      <c r="L4876" s="14"/>
      <c r="M4876" s="14"/>
      <c r="N4876" s="14"/>
      <c r="O4876" s="14"/>
      <c r="P4876" s="14"/>
    </row>
    <row r="4877" spans="9:16" x14ac:dyDescent="0.25">
      <c r="I4877" s="14"/>
      <c r="J4877" s="14"/>
      <c r="K4877" s="14"/>
      <c r="L4877" s="14"/>
      <c r="M4877" s="14"/>
      <c r="N4877" s="14"/>
      <c r="O4877" s="14"/>
      <c r="P4877" s="14"/>
    </row>
    <row r="4878" spans="9:16" x14ac:dyDescent="0.25">
      <c r="I4878" s="14"/>
      <c r="J4878" s="14"/>
      <c r="K4878" s="14"/>
      <c r="L4878" s="14"/>
      <c r="M4878" s="14"/>
      <c r="N4878" s="14"/>
      <c r="O4878" s="14"/>
      <c r="P4878" s="14"/>
    </row>
    <row r="4879" spans="9:16" x14ac:dyDescent="0.25">
      <c r="I4879" s="14"/>
      <c r="J4879" s="14"/>
      <c r="K4879" s="14"/>
      <c r="L4879" s="14"/>
      <c r="M4879" s="14"/>
      <c r="N4879" s="14"/>
      <c r="O4879" s="14"/>
      <c r="P4879" s="14"/>
    </row>
    <row r="4880" spans="9:16" x14ac:dyDescent="0.25">
      <c r="I4880" s="14"/>
      <c r="J4880" s="14"/>
      <c r="K4880" s="14"/>
      <c r="L4880" s="14"/>
      <c r="M4880" s="14"/>
      <c r="N4880" s="14"/>
      <c r="O4880" s="14"/>
      <c r="P4880" s="14"/>
    </row>
    <row r="4881" spans="9:16" x14ac:dyDescent="0.25">
      <c r="I4881" s="14"/>
      <c r="J4881" s="14"/>
      <c r="K4881" s="14"/>
      <c r="L4881" s="14"/>
      <c r="M4881" s="14"/>
      <c r="N4881" s="14"/>
      <c r="O4881" s="14"/>
      <c r="P4881" s="14"/>
    </row>
    <row r="4882" spans="9:16" x14ac:dyDescent="0.25">
      <c r="I4882" s="14"/>
      <c r="J4882" s="14"/>
      <c r="K4882" s="14"/>
      <c r="L4882" s="14"/>
      <c r="M4882" s="14"/>
      <c r="N4882" s="14"/>
      <c r="O4882" s="14"/>
      <c r="P4882" s="14"/>
    </row>
    <row r="4883" spans="9:16" x14ac:dyDescent="0.25">
      <c r="I4883" s="14"/>
      <c r="J4883" s="14"/>
      <c r="K4883" s="14"/>
      <c r="L4883" s="14"/>
      <c r="M4883" s="14"/>
      <c r="N4883" s="14"/>
      <c r="O4883" s="14"/>
      <c r="P4883" s="14"/>
    </row>
    <row r="4884" spans="9:16" x14ac:dyDescent="0.25">
      <c r="I4884" s="14"/>
      <c r="J4884" s="14"/>
      <c r="K4884" s="14"/>
      <c r="L4884" s="14"/>
      <c r="M4884" s="14"/>
      <c r="N4884" s="14"/>
      <c r="O4884" s="14"/>
      <c r="P4884" s="14"/>
    </row>
    <row r="4885" spans="9:16" x14ac:dyDescent="0.25">
      <c r="I4885" s="14"/>
      <c r="J4885" s="14"/>
      <c r="K4885" s="14"/>
      <c r="L4885" s="14"/>
      <c r="M4885" s="14"/>
      <c r="N4885" s="14"/>
      <c r="O4885" s="14"/>
      <c r="P4885" s="14"/>
    </row>
    <row r="4886" spans="9:16" x14ac:dyDescent="0.25">
      <c r="I4886" s="14"/>
      <c r="J4886" s="14"/>
      <c r="K4886" s="14"/>
      <c r="L4886" s="14"/>
      <c r="M4886" s="14"/>
      <c r="N4886" s="14"/>
      <c r="O4886" s="14"/>
      <c r="P4886" s="14"/>
    </row>
    <row r="4887" spans="9:16" x14ac:dyDescent="0.25">
      <c r="I4887" s="14"/>
      <c r="J4887" s="14"/>
      <c r="K4887" s="14"/>
      <c r="L4887" s="14"/>
      <c r="M4887" s="14"/>
      <c r="N4887" s="14"/>
      <c r="O4887" s="14"/>
      <c r="P4887" s="14"/>
    </row>
    <row r="4888" spans="9:16" x14ac:dyDescent="0.25">
      <c r="I4888" s="14"/>
      <c r="J4888" s="14"/>
      <c r="K4888" s="14"/>
      <c r="L4888" s="14"/>
      <c r="M4888" s="14"/>
      <c r="N4888" s="14"/>
      <c r="O4888" s="14"/>
      <c r="P4888" s="14"/>
    </row>
    <row r="4889" spans="9:16" x14ac:dyDescent="0.25">
      <c r="I4889" s="14"/>
      <c r="J4889" s="14"/>
      <c r="K4889" s="14"/>
      <c r="L4889" s="14"/>
      <c r="M4889" s="14"/>
      <c r="N4889" s="14"/>
      <c r="O4889" s="14"/>
      <c r="P4889" s="14"/>
    </row>
    <row r="4890" spans="9:16" x14ac:dyDescent="0.25">
      <c r="I4890" s="14"/>
      <c r="J4890" s="14"/>
      <c r="K4890" s="14"/>
      <c r="L4890" s="14"/>
      <c r="M4890" s="14"/>
      <c r="N4890" s="14"/>
      <c r="O4890" s="14"/>
      <c r="P4890" s="14"/>
    </row>
    <row r="4891" spans="9:16" x14ac:dyDescent="0.25">
      <c r="I4891" s="14"/>
      <c r="J4891" s="14"/>
      <c r="K4891" s="14"/>
      <c r="L4891" s="14"/>
      <c r="M4891" s="14"/>
      <c r="N4891" s="14"/>
      <c r="O4891" s="14"/>
      <c r="P4891" s="14"/>
    </row>
    <row r="4892" spans="9:16" x14ac:dyDescent="0.25">
      <c r="I4892" s="14"/>
      <c r="J4892" s="14"/>
      <c r="K4892" s="14"/>
      <c r="L4892" s="14"/>
      <c r="M4892" s="14"/>
      <c r="N4892" s="14"/>
      <c r="O4892" s="14"/>
      <c r="P4892" s="14"/>
    </row>
    <row r="4893" spans="9:16" x14ac:dyDescent="0.25">
      <c r="I4893" s="14"/>
      <c r="J4893" s="14"/>
      <c r="K4893" s="14"/>
      <c r="L4893" s="14"/>
      <c r="M4893" s="14"/>
      <c r="N4893" s="14"/>
      <c r="O4893" s="14"/>
      <c r="P4893" s="14"/>
    </row>
    <row r="4894" spans="9:16" x14ac:dyDescent="0.25">
      <c r="I4894" s="14"/>
      <c r="J4894" s="14"/>
      <c r="K4894" s="14"/>
      <c r="L4894" s="14"/>
      <c r="M4894" s="14"/>
      <c r="N4894" s="14"/>
      <c r="O4894" s="14"/>
      <c r="P4894" s="14"/>
    </row>
    <row r="4895" spans="9:16" x14ac:dyDescent="0.25">
      <c r="I4895" s="14"/>
      <c r="J4895" s="14"/>
      <c r="K4895" s="14"/>
      <c r="L4895" s="14"/>
      <c r="M4895" s="14"/>
      <c r="N4895" s="14"/>
      <c r="O4895" s="14"/>
      <c r="P4895" s="14"/>
    </row>
    <row r="4896" spans="9:16" x14ac:dyDescent="0.25">
      <c r="I4896" s="14"/>
      <c r="J4896" s="14"/>
      <c r="K4896" s="14"/>
      <c r="L4896" s="14"/>
      <c r="M4896" s="14"/>
      <c r="N4896" s="14"/>
      <c r="O4896" s="14"/>
      <c r="P4896" s="14"/>
    </row>
    <row r="4897" spans="9:16" x14ac:dyDescent="0.25">
      <c r="I4897" s="14"/>
      <c r="J4897" s="14"/>
      <c r="K4897" s="14"/>
      <c r="L4897" s="14"/>
      <c r="M4897" s="14"/>
      <c r="N4897" s="14"/>
      <c r="O4897" s="14"/>
      <c r="P4897" s="14"/>
    </row>
    <row r="4898" spans="9:16" x14ac:dyDescent="0.25">
      <c r="I4898" s="14"/>
      <c r="J4898" s="14"/>
      <c r="K4898" s="14"/>
      <c r="L4898" s="14"/>
      <c r="M4898" s="14"/>
      <c r="N4898" s="14"/>
      <c r="O4898" s="14"/>
      <c r="P4898" s="14"/>
    </row>
    <row r="4899" spans="9:16" x14ac:dyDescent="0.25">
      <c r="I4899" s="14"/>
      <c r="J4899" s="14"/>
      <c r="K4899" s="14"/>
      <c r="L4899" s="14"/>
      <c r="M4899" s="14"/>
      <c r="N4899" s="14"/>
      <c r="O4899" s="14"/>
      <c r="P4899" s="14"/>
    </row>
    <row r="4900" spans="9:16" x14ac:dyDescent="0.25">
      <c r="I4900" s="14"/>
      <c r="J4900" s="14"/>
      <c r="K4900" s="14"/>
      <c r="L4900" s="14"/>
      <c r="M4900" s="14"/>
      <c r="N4900" s="14"/>
      <c r="O4900" s="14"/>
      <c r="P4900" s="14"/>
    </row>
    <row r="4901" spans="9:16" x14ac:dyDescent="0.25">
      <c r="I4901" s="14"/>
      <c r="J4901" s="14"/>
      <c r="K4901" s="14"/>
      <c r="L4901" s="14"/>
      <c r="M4901" s="14"/>
      <c r="N4901" s="14"/>
      <c r="O4901" s="14"/>
      <c r="P4901" s="14"/>
    </row>
    <row r="4902" spans="9:16" x14ac:dyDescent="0.25">
      <c r="I4902" s="14"/>
      <c r="J4902" s="14"/>
      <c r="K4902" s="14"/>
      <c r="L4902" s="14"/>
      <c r="M4902" s="14"/>
      <c r="N4902" s="14"/>
      <c r="O4902" s="14"/>
      <c r="P4902" s="14"/>
    </row>
    <row r="4903" spans="9:16" x14ac:dyDescent="0.25">
      <c r="I4903" s="14"/>
      <c r="J4903" s="14"/>
      <c r="K4903" s="14"/>
      <c r="L4903" s="14"/>
      <c r="M4903" s="14"/>
      <c r="N4903" s="14"/>
      <c r="O4903" s="14"/>
      <c r="P4903" s="14"/>
    </row>
    <row r="4904" spans="9:16" x14ac:dyDescent="0.25">
      <c r="I4904" s="14"/>
      <c r="J4904" s="14"/>
      <c r="K4904" s="14"/>
      <c r="L4904" s="14"/>
      <c r="M4904" s="14"/>
      <c r="N4904" s="14"/>
      <c r="O4904" s="14"/>
      <c r="P4904" s="14"/>
    </row>
    <row r="4905" spans="9:16" x14ac:dyDescent="0.25">
      <c r="I4905" s="14"/>
      <c r="J4905" s="14"/>
      <c r="K4905" s="14"/>
      <c r="L4905" s="14"/>
      <c r="M4905" s="14"/>
      <c r="N4905" s="14"/>
      <c r="O4905" s="14"/>
      <c r="P4905" s="14"/>
    </row>
    <row r="4906" spans="9:16" x14ac:dyDescent="0.25">
      <c r="I4906" s="14"/>
      <c r="J4906" s="14"/>
      <c r="K4906" s="14"/>
      <c r="L4906" s="14"/>
      <c r="M4906" s="14"/>
      <c r="N4906" s="14"/>
      <c r="O4906" s="14"/>
      <c r="P4906" s="14"/>
    </row>
    <row r="4907" spans="9:16" x14ac:dyDescent="0.25">
      <c r="I4907" s="14"/>
      <c r="J4907" s="14"/>
      <c r="K4907" s="14"/>
      <c r="L4907" s="14"/>
      <c r="M4907" s="14"/>
      <c r="N4907" s="14"/>
      <c r="O4907" s="14"/>
      <c r="P4907" s="14"/>
    </row>
    <row r="4908" spans="9:16" x14ac:dyDescent="0.25">
      <c r="I4908" s="14"/>
      <c r="J4908" s="14"/>
      <c r="K4908" s="14"/>
      <c r="L4908" s="14"/>
      <c r="M4908" s="14"/>
      <c r="N4908" s="14"/>
      <c r="O4908" s="14"/>
      <c r="P4908" s="14"/>
    </row>
    <row r="4909" spans="9:16" x14ac:dyDescent="0.25">
      <c r="I4909" s="14"/>
      <c r="J4909" s="14"/>
      <c r="K4909" s="14"/>
      <c r="L4909" s="14"/>
      <c r="M4909" s="14"/>
      <c r="N4909" s="14"/>
      <c r="O4909" s="14"/>
      <c r="P4909" s="14"/>
    </row>
    <row r="4910" spans="9:16" x14ac:dyDescent="0.25">
      <c r="I4910" s="14"/>
      <c r="J4910" s="14"/>
      <c r="K4910" s="14"/>
      <c r="L4910" s="14"/>
      <c r="M4910" s="14"/>
      <c r="N4910" s="14"/>
      <c r="O4910" s="14"/>
      <c r="P4910" s="14"/>
    </row>
    <row r="4911" spans="9:16" x14ac:dyDescent="0.25">
      <c r="I4911" s="14"/>
      <c r="J4911" s="14"/>
      <c r="K4911" s="14"/>
      <c r="L4911" s="14"/>
      <c r="M4911" s="14"/>
      <c r="N4911" s="14"/>
      <c r="O4911" s="14"/>
      <c r="P4911" s="14"/>
    </row>
    <row r="4912" spans="9:16" x14ac:dyDescent="0.25">
      <c r="I4912" s="14"/>
      <c r="J4912" s="14"/>
      <c r="K4912" s="14"/>
      <c r="L4912" s="14"/>
      <c r="M4912" s="14"/>
      <c r="N4912" s="14"/>
      <c r="O4912" s="14"/>
      <c r="P4912" s="14"/>
    </row>
    <row r="4913" spans="9:16" x14ac:dyDescent="0.25">
      <c r="I4913" s="14"/>
      <c r="J4913" s="14"/>
      <c r="K4913" s="14"/>
      <c r="L4913" s="14"/>
      <c r="M4913" s="14"/>
      <c r="N4913" s="14"/>
      <c r="O4913" s="14"/>
      <c r="P4913" s="14"/>
    </row>
    <row r="4914" spans="9:16" x14ac:dyDescent="0.25">
      <c r="I4914" s="14"/>
      <c r="J4914" s="14"/>
      <c r="K4914" s="14"/>
      <c r="L4914" s="14"/>
      <c r="M4914" s="14"/>
      <c r="N4914" s="14"/>
      <c r="O4914" s="14"/>
      <c r="P4914" s="14"/>
    </row>
    <row r="4915" spans="9:16" x14ac:dyDescent="0.25">
      <c r="I4915" s="14"/>
      <c r="J4915" s="14"/>
      <c r="K4915" s="14"/>
      <c r="L4915" s="14"/>
      <c r="M4915" s="14"/>
      <c r="N4915" s="14"/>
      <c r="O4915" s="14"/>
      <c r="P4915" s="14"/>
    </row>
    <row r="4916" spans="9:16" x14ac:dyDescent="0.25">
      <c r="I4916" s="14"/>
      <c r="J4916" s="14"/>
      <c r="K4916" s="14"/>
      <c r="L4916" s="14"/>
      <c r="M4916" s="14"/>
      <c r="N4916" s="14"/>
      <c r="O4916" s="14"/>
      <c r="P4916" s="14"/>
    </row>
    <row r="4917" spans="9:16" x14ac:dyDescent="0.25">
      <c r="I4917" s="14"/>
      <c r="J4917" s="14"/>
      <c r="K4917" s="14"/>
      <c r="L4917" s="14"/>
      <c r="M4917" s="14"/>
      <c r="N4917" s="14"/>
      <c r="O4917" s="14"/>
      <c r="P4917" s="14"/>
    </row>
    <row r="4918" spans="9:16" x14ac:dyDescent="0.25">
      <c r="I4918" s="14"/>
      <c r="J4918" s="14"/>
      <c r="K4918" s="14"/>
      <c r="L4918" s="14"/>
      <c r="M4918" s="14"/>
      <c r="N4918" s="14"/>
      <c r="O4918" s="14"/>
      <c r="P4918" s="14"/>
    </row>
    <row r="4919" spans="9:16" x14ac:dyDescent="0.25">
      <c r="I4919" s="14"/>
      <c r="J4919" s="14"/>
      <c r="K4919" s="14"/>
      <c r="L4919" s="14"/>
      <c r="M4919" s="14"/>
      <c r="N4919" s="14"/>
      <c r="O4919" s="14"/>
      <c r="P4919" s="14"/>
    </row>
    <row r="4920" spans="9:16" x14ac:dyDescent="0.25">
      <c r="I4920" s="14"/>
      <c r="J4920" s="14"/>
      <c r="K4920" s="14"/>
      <c r="L4920" s="14"/>
      <c r="M4920" s="14"/>
      <c r="N4920" s="14"/>
      <c r="O4920" s="14"/>
      <c r="P4920" s="14"/>
    </row>
    <row r="4921" spans="9:16" x14ac:dyDescent="0.25">
      <c r="I4921" s="14"/>
      <c r="J4921" s="14"/>
      <c r="K4921" s="14"/>
      <c r="L4921" s="14"/>
      <c r="M4921" s="14"/>
      <c r="N4921" s="14"/>
      <c r="O4921" s="14"/>
      <c r="P4921" s="14"/>
    </row>
    <row r="4922" spans="9:16" x14ac:dyDescent="0.25">
      <c r="I4922" s="14"/>
      <c r="J4922" s="14"/>
      <c r="K4922" s="14"/>
      <c r="L4922" s="14"/>
      <c r="M4922" s="14"/>
      <c r="N4922" s="14"/>
      <c r="O4922" s="14"/>
      <c r="P4922" s="14"/>
    </row>
    <row r="4923" spans="9:16" x14ac:dyDescent="0.25">
      <c r="I4923" s="14"/>
      <c r="J4923" s="14"/>
      <c r="K4923" s="14"/>
      <c r="L4923" s="14"/>
      <c r="M4923" s="14"/>
      <c r="N4923" s="14"/>
      <c r="O4923" s="14"/>
      <c r="P4923" s="14"/>
    </row>
    <row r="4924" spans="9:16" x14ac:dyDescent="0.25">
      <c r="I4924" s="14"/>
      <c r="J4924" s="14"/>
      <c r="K4924" s="14"/>
      <c r="L4924" s="14"/>
      <c r="M4924" s="14"/>
      <c r="N4924" s="14"/>
      <c r="O4924" s="14"/>
      <c r="P4924" s="14"/>
    </row>
    <row r="4925" spans="9:16" x14ac:dyDescent="0.25">
      <c r="I4925" s="14"/>
      <c r="J4925" s="14"/>
      <c r="K4925" s="14"/>
      <c r="L4925" s="14"/>
      <c r="M4925" s="14"/>
      <c r="N4925" s="14"/>
      <c r="O4925" s="14"/>
      <c r="P4925" s="14"/>
    </row>
    <row r="4926" spans="9:16" x14ac:dyDescent="0.25">
      <c r="I4926" s="14"/>
      <c r="J4926" s="14"/>
      <c r="K4926" s="14"/>
      <c r="L4926" s="14"/>
      <c r="M4926" s="14"/>
      <c r="N4926" s="14"/>
      <c r="O4926" s="14"/>
      <c r="P4926" s="14"/>
    </row>
    <row r="4927" spans="9:16" x14ac:dyDescent="0.25">
      <c r="I4927" s="14"/>
      <c r="J4927" s="14"/>
      <c r="K4927" s="14"/>
      <c r="L4927" s="14"/>
      <c r="M4927" s="14"/>
      <c r="N4927" s="14"/>
      <c r="O4927" s="14"/>
      <c r="P4927" s="14"/>
    </row>
    <row r="4928" spans="9:16" x14ac:dyDescent="0.25">
      <c r="I4928" s="14"/>
      <c r="J4928" s="14"/>
      <c r="K4928" s="14"/>
      <c r="L4928" s="14"/>
      <c r="M4928" s="14"/>
      <c r="N4928" s="14"/>
      <c r="O4928" s="14"/>
      <c r="P4928" s="14"/>
    </row>
    <row r="4929" spans="9:16" x14ac:dyDescent="0.25">
      <c r="I4929" s="14"/>
      <c r="J4929" s="14"/>
      <c r="K4929" s="14"/>
      <c r="L4929" s="14"/>
      <c r="M4929" s="14"/>
      <c r="N4929" s="14"/>
      <c r="O4929" s="14"/>
      <c r="P4929" s="14"/>
    </row>
    <row r="4930" spans="9:16" x14ac:dyDescent="0.25">
      <c r="I4930" s="14"/>
      <c r="J4930" s="14"/>
      <c r="K4930" s="14"/>
      <c r="L4930" s="14"/>
      <c r="M4930" s="14"/>
      <c r="N4930" s="14"/>
      <c r="O4930" s="14"/>
      <c r="P4930" s="14"/>
    </row>
    <row r="4931" spans="9:16" x14ac:dyDescent="0.25">
      <c r="I4931" s="14"/>
      <c r="J4931" s="14"/>
      <c r="K4931" s="14"/>
      <c r="L4931" s="14"/>
      <c r="M4931" s="14"/>
      <c r="N4931" s="14"/>
      <c r="O4931" s="14"/>
      <c r="P4931" s="14"/>
    </row>
    <row r="4932" spans="9:16" x14ac:dyDescent="0.25">
      <c r="I4932" s="14"/>
      <c r="J4932" s="14"/>
      <c r="K4932" s="14"/>
      <c r="L4932" s="14"/>
      <c r="M4932" s="14"/>
      <c r="N4932" s="14"/>
      <c r="O4932" s="14"/>
      <c r="P4932" s="14"/>
    </row>
    <row r="4933" spans="9:16" x14ac:dyDescent="0.25">
      <c r="I4933" s="14"/>
      <c r="J4933" s="14"/>
      <c r="K4933" s="14"/>
      <c r="L4933" s="14"/>
      <c r="M4933" s="14"/>
      <c r="N4933" s="14"/>
      <c r="O4933" s="14"/>
      <c r="P4933" s="14"/>
    </row>
    <row r="4934" spans="9:16" x14ac:dyDescent="0.25">
      <c r="I4934" s="14"/>
      <c r="J4934" s="14"/>
      <c r="K4934" s="14"/>
      <c r="L4934" s="14"/>
      <c r="M4934" s="14"/>
      <c r="N4934" s="14"/>
      <c r="O4934" s="14"/>
      <c r="P4934" s="14"/>
    </row>
    <row r="4935" spans="9:16" x14ac:dyDescent="0.25">
      <c r="I4935" s="14"/>
      <c r="J4935" s="14"/>
      <c r="K4935" s="14"/>
      <c r="L4935" s="14"/>
      <c r="M4935" s="14"/>
      <c r="N4935" s="14"/>
      <c r="O4935" s="14"/>
      <c r="P4935" s="14"/>
    </row>
    <row r="4936" spans="9:16" x14ac:dyDescent="0.25">
      <c r="I4936" s="14"/>
      <c r="J4936" s="14"/>
      <c r="K4936" s="14"/>
      <c r="L4936" s="14"/>
      <c r="M4936" s="14"/>
      <c r="N4936" s="14"/>
      <c r="O4936" s="14"/>
      <c r="P4936" s="14"/>
    </row>
    <row r="4937" spans="9:16" x14ac:dyDescent="0.25">
      <c r="I4937" s="14"/>
      <c r="J4937" s="14"/>
      <c r="K4937" s="14"/>
      <c r="L4937" s="14"/>
      <c r="M4937" s="14"/>
      <c r="N4937" s="14"/>
      <c r="O4937" s="14"/>
      <c r="P4937" s="14"/>
    </row>
    <row r="4938" spans="9:16" x14ac:dyDescent="0.25">
      <c r="I4938" s="14"/>
      <c r="J4938" s="14"/>
      <c r="K4938" s="14"/>
      <c r="L4938" s="14"/>
      <c r="M4938" s="14"/>
      <c r="N4938" s="14"/>
      <c r="O4938" s="14"/>
      <c r="P4938" s="14"/>
    </row>
    <row r="4939" spans="9:16" x14ac:dyDescent="0.25">
      <c r="I4939" s="14"/>
      <c r="J4939" s="14"/>
      <c r="K4939" s="14"/>
      <c r="L4939" s="14"/>
      <c r="M4939" s="14"/>
      <c r="N4939" s="14"/>
      <c r="O4939" s="14"/>
      <c r="P4939" s="14"/>
    </row>
    <row r="4940" spans="9:16" x14ac:dyDescent="0.25">
      <c r="I4940" s="14"/>
      <c r="J4940" s="14"/>
      <c r="K4940" s="14"/>
      <c r="L4940" s="14"/>
      <c r="M4940" s="14"/>
      <c r="N4940" s="14"/>
      <c r="O4940" s="14"/>
      <c r="P4940" s="14"/>
    </row>
    <row r="4941" spans="9:16" x14ac:dyDescent="0.25">
      <c r="I4941" s="14"/>
      <c r="J4941" s="14"/>
      <c r="K4941" s="14"/>
      <c r="L4941" s="14"/>
      <c r="M4941" s="14"/>
      <c r="N4941" s="14"/>
      <c r="O4941" s="14"/>
      <c r="P4941" s="14"/>
    </row>
    <row r="4942" spans="9:16" x14ac:dyDescent="0.25">
      <c r="I4942" s="14"/>
      <c r="J4942" s="14"/>
      <c r="K4942" s="14"/>
      <c r="L4942" s="14"/>
      <c r="M4942" s="14"/>
      <c r="N4942" s="14"/>
      <c r="O4942" s="14"/>
      <c r="P4942" s="14"/>
    </row>
    <row r="4943" spans="9:16" x14ac:dyDescent="0.25">
      <c r="I4943" s="14"/>
      <c r="J4943" s="14"/>
      <c r="K4943" s="14"/>
      <c r="L4943" s="14"/>
      <c r="M4943" s="14"/>
      <c r="N4943" s="14"/>
      <c r="O4943" s="14"/>
      <c r="P4943" s="14"/>
    </row>
    <row r="4944" spans="9:16" x14ac:dyDescent="0.25">
      <c r="I4944" s="14"/>
      <c r="J4944" s="14"/>
      <c r="K4944" s="14"/>
      <c r="L4944" s="14"/>
      <c r="M4944" s="14"/>
      <c r="N4944" s="14"/>
      <c r="O4944" s="14"/>
      <c r="P4944" s="14"/>
    </row>
    <row r="4945" spans="9:16" x14ac:dyDescent="0.25">
      <c r="I4945" s="14"/>
      <c r="J4945" s="14"/>
      <c r="K4945" s="14"/>
      <c r="L4945" s="14"/>
      <c r="M4945" s="14"/>
      <c r="N4945" s="14"/>
      <c r="O4945" s="14"/>
      <c r="P4945" s="14"/>
    </row>
    <row r="4946" spans="9:16" x14ac:dyDescent="0.25">
      <c r="I4946" s="14"/>
      <c r="J4946" s="14"/>
      <c r="K4946" s="14"/>
      <c r="L4946" s="14"/>
      <c r="M4946" s="14"/>
      <c r="N4946" s="14"/>
      <c r="O4946" s="14"/>
      <c r="P4946" s="14"/>
    </row>
    <row r="4947" spans="9:16" x14ac:dyDescent="0.25">
      <c r="I4947" s="14"/>
      <c r="J4947" s="14"/>
      <c r="K4947" s="14"/>
      <c r="L4947" s="14"/>
      <c r="M4947" s="14"/>
      <c r="N4947" s="14"/>
      <c r="O4947" s="14"/>
      <c r="P4947" s="14"/>
    </row>
    <row r="4948" spans="9:16" x14ac:dyDescent="0.25">
      <c r="I4948" s="14"/>
      <c r="J4948" s="14"/>
      <c r="K4948" s="14"/>
      <c r="L4948" s="14"/>
      <c r="M4948" s="14"/>
      <c r="N4948" s="14"/>
      <c r="O4948" s="14"/>
      <c r="P4948" s="14"/>
    </row>
    <row r="4949" spans="9:16" x14ac:dyDescent="0.25">
      <c r="I4949" s="14"/>
      <c r="J4949" s="14"/>
      <c r="K4949" s="14"/>
      <c r="L4949" s="14"/>
      <c r="M4949" s="14"/>
      <c r="N4949" s="14"/>
      <c r="O4949" s="14"/>
      <c r="P4949" s="14"/>
    </row>
    <row r="4950" spans="9:16" x14ac:dyDescent="0.25">
      <c r="I4950" s="14"/>
      <c r="J4950" s="14"/>
      <c r="K4950" s="14"/>
      <c r="L4950" s="14"/>
      <c r="M4950" s="14"/>
      <c r="N4950" s="14"/>
      <c r="O4950" s="14"/>
      <c r="P4950" s="14"/>
    </row>
    <row r="4951" spans="9:16" x14ac:dyDescent="0.25">
      <c r="I4951" s="14"/>
      <c r="J4951" s="14"/>
      <c r="K4951" s="14"/>
      <c r="L4951" s="14"/>
      <c r="M4951" s="14"/>
      <c r="N4951" s="14"/>
      <c r="O4951" s="14"/>
      <c r="P4951" s="14"/>
    </row>
    <row r="4952" spans="9:16" x14ac:dyDescent="0.25">
      <c r="I4952" s="14"/>
      <c r="J4952" s="14"/>
      <c r="K4952" s="14"/>
      <c r="L4952" s="14"/>
      <c r="M4952" s="14"/>
      <c r="N4952" s="14"/>
      <c r="O4952" s="14"/>
      <c r="P4952" s="14"/>
    </row>
    <row r="4953" spans="9:16" x14ac:dyDescent="0.25">
      <c r="I4953" s="14"/>
      <c r="J4953" s="14"/>
      <c r="K4953" s="14"/>
      <c r="L4953" s="14"/>
      <c r="M4953" s="14"/>
      <c r="N4953" s="14"/>
      <c r="O4953" s="14"/>
      <c r="P4953" s="14"/>
    </row>
    <row r="4954" spans="9:16" x14ac:dyDescent="0.25">
      <c r="I4954" s="14"/>
      <c r="J4954" s="14"/>
      <c r="K4954" s="14"/>
      <c r="L4954" s="14"/>
      <c r="M4954" s="14"/>
      <c r="N4954" s="14"/>
      <c r="O4954" s="14"/>
      <c r="P4954" s="14"/>
    </row>
    <row r="4955" spans="9:16" x14ac:dyDescent="0.25">
      <c r="I4955" s="14"/>
      <c r="J4955" s="14"/>
      <c r="K4955" s="14"/>
      <c r="L4955" s="14"/>
      <c r="M4955" s="14"/>
      <c r="N4955" s="14"/>
      <c r="O4955" s="14"/>
      <c r="P4955" s="14"/>
    </row>
    <row r="4956" spans="9:16" x14ac:dyDescent="0.25">
      <c r="I4956" s="14"/>
      <c r="J4956" s="14"/>
      <c r="K4956" s="14"/>
      <c r="L4956" s="14"/>
      <c r="M4956" s="14"/>
      <c r="N4956" s="14"/>
      <c r="O4956" s="14"/>
      <c r="P4956" s="14"/>
    </row>
    <row r="4957" spans="9:16" x14ac:dyDescent="0.25">
      <c r="I4957" s="14"/>
      <c r="J4957" s="14"/>
      <c r="K4957" s="14"/>
      <c r="L4957" s="14"/>
      <c r="M4957" s="14"/>
      <c r="N4957" s="14"/>
      <c r="O4957" s="14"/>
      <c r="P4957" s="14"/>
    </row>
    <row r="4958" spans="9:16" x14ac:dyDescent="0.25">
      <c r="I4958" s="14"/>
      <c r="J4958" s="14"/>
      <c r="K4958" s="14"/>
      <c r="L4958" s="14"/>
      <c r="M4958" s="14"/>
      <c r="N4958" s="14"/>
      <c r="O4958" s="14"/>
      <c r="P4958" s="14"/>
    </row>
    <row r="4959" spans="9:16" x14ac:dyDescent="0.25">
      <c r="I4959" s="14"/>
      <c r="J4959" s="14"/>
      <c r="K4959" s="14"/>
      <c r="L4959" s="14"/>
      <c r="M4959" s="14"/>
      <c r="N4959" s="14"/>
      <c r="O4959" s="14"/>
      <c r="P4959" s="14"/>
    </row>
    <row r="4960" spans="9:16" x14ac:dyDescent="0.25">
      <c r="I4960" s="14"/>
      <c r="J4960" s="14"/>
      <c r="K4960" s="14"/>
      <c r="L4960" s="14"/>
      <c r="M4960" s="14"/>
      <c r="N4960" s="14"/>
      <c r="O4960" s="14"/>
      <c r="P4960" s="14"/>
    </row>
    <row r="4961" spans="9:16" x14ac:dyDescent="0.25">
      <c r="I4961" s="14"/>
      <c r="J4961" s="14"/>
      <c r="K4961" s="14"/>
      <c r="L4961" s="14"/>
      <c r="M4961" s="14"/>
      <c r="N4961" s="14"/>
      <c r="O4961" s="14"/>
      <c r="P4961" s="14"/>
    </row>
    <row r="4962" spans="9:16" x14ac:dyDescent="0.25">
      <c r="I4962" s="14"/>
      <c r="J4962" s="14"/>
      <c r="K4962" s="14"/>
      <c r="L4962" s="14"/>
      <c r="M4962" s="14"/>
      <c r="N4962" s="14"/>
      <c r="O4962" s="14"/>
      <c r="P4962" s="14"/>
    </row>
    <row r="4963" spans="9:16" x14ac:dyDescent="0.25">
      <c r="I4963" s="14"/>
      <c r="J4963" s="14"/>
      <c r="K4963" s="14"/>
      <c r="L4963" s="14"/>
      <c r="M4963" s="14"/>
      <c r="N4963" s="14"/>
      <c r="O4963" s="14"/>
      <c r="P4963" s="14"/>
    </row>
    <row r="4964" spans="9:16" x14ac:dyDescent="0.25">
      <c r="I4964" s="14"/>
      <c r="J4964" s="14"/>
      <c r="K4964" s="14"/>
      <c r="L4964" s="14"/>
      <c r="M4964" s="14"/>
      <c r="N4964" s="14"/>
      <c r="O4964" s="14"/>
      <c r="P4964" s="14"/>
    </row>
    <row r="4965" spans="9:16" x14ac:dyDescent="0.25">
      <c r="I4965" s="14"/>
      <c r="J4965" s="14"/>
      <c r="K4965" s="14"/>
      <c r="L4965" s="14"/>
      <c r="M4965" s="14"/>
      <c r="N4965" s="14"/>
      <c r="O4965" s="14"/>
      <c r="P4965" s="14"/>
    </row>
    <row r="4966" spans="9:16" x14ac:dyDescent="0.25">
      <c r="I4966" s="14"/>
      <c r="J4966" s="14"/>
      <c r="K4966" s="14"/>
      <c r="L4966" s="14"/>
      <c r="M4966" s="14"/>
      <c r="N4966" s="14"/>
      <c r="O4966" s="14"/>
      <c r="P4966" s="14"/>
    </row>
    <row r="4967" spans="9:16" x14ac:dyDescent="0.25">
      <c r="I4967" s="14"/>
      <c r="J4967" s="14"/>
      <c r="K4967" s="14"/>
      <c r="L4967" s="14"/>
      <c r="M4967" s="14"/>
      <c r="N4967" s="14"/>
      <c r="O4967" s="14"/>
      <c r="P4967" s="14"/>
    </row>
    <row r="4968" spans="9:16" x14ac:dyDescent="0.25">
      <c r="I4968" s="14"/>
      <c r="J4968" s="14"/>
      <c r="K4968" s="14"/>
      <c r="L4968" s="14"/>
      <c r="M4968" s="14"/>
      <c r="N4968" s="14"/>
      <c r="O4968" s="14"/>
      <c r="P4968" s="14"/>
    </row>
    <row r="4969" spans="9:16" x14ac:dyDescent="0.25">
      <c r="I4969" s="14"/>
      <c r="J4969" s="14"/>
      <c r="K4969" s="14"/>
      <c r="L4969" s="14"/>
      <c r="M4969" s="14"/>
      <c r="N4969" s="14"/>
      <c r="O4969" s="14"/>
      <c r="P4969" s="14"/>
    </row>
    <row r="4970" spans="9:16" x14ac:dyDescent="0.25">
      <c r="I4970" s="14"/>
      <c r="J4970" s="14"/>
      <c r="K4970" s="14"/>
      <c r="L4970" s="14"/>
      <c r="M4970" s="14"/>
      <c r="N4970" s="14"/>
      <c r="O4970" s="14"/>
      <c r="P4970" s="14"/>
    </row>
    <row r="4971" spans="9:16" x14ac:dyDescent="0.25">
      <c r="I4971" s="14"/>
      <c r="J4971" s="14"/>
      <c r="K4971" s="14"/>
      <c r="L4971" s="14"/>
      <c r="M4971" s="14"/>
      <c r="N4971" s="14"/>
      <c r="O4971" s="14"/>
      <c r="P4971" s="14"/>
    </row>
    <row r="4972" spans="9:16" x14ac:dyDescent="0.25">
      <c r="I4972" s="14"/>
      <c r="J4972" s="14"/>
      <c r="K4972" s="14"/>
      <c r="L4972" s="14"/>
      <c r="M4972" s="14"/>
      <c r="N4972" s="14"/>
      <c r="O4972" s="14"/>
      <c r="P4972" s="14"/>
    </row>
    <row r="4973" spans="9:16" x14ac:dyDescent="0.25">
      <c r="I4973" s="14"/>
      <c r="J4973" s="14"/>
      <c r="K4973" s="14"/>
      <c r="L4973" s="14"/>
      <c r="M4973" s="14"/>
      <c r="N4973" s="14"/>
      <c r="O4973" s="14"/>
      <c r="P4973" s="14"/>
    </row>
    <row r="4974" spans="9:16" x14ac:dyDescent="0.25">
      <c r="I4974" s="14"/>
      <c r="J4974" s="14"/>
      <c r="K4974" s="14"/>
      <c r="L4974" s="14"/>
      <c r="M4974" s="14"/>
      <c r="N4974" s="14"/>
      <c r="O4974" s="14"/>
      <c r="P4974" s="14"/>
    </row>
    <row r="4975" spans="9:16" x14ac:dyDescent="0.25">
      <c r="I4975" s="14"/>
      <c r="J4975" s="14"/>
      <c r="K4975" s="14"/>
      <c r="L4975" s="14"/>
      <c r="M4975" s="14"/>
      <c r="N4975" s="14"/>
      <c r="O4975" s="14"/>
      <c r="P4975" s="14"/>
    </row>
    <row r="4976" spans="9:16" x14ac:dyDescent="0.25">
      <c r="I4976" s="14"/>
      <c r="J4976" s="14"/>
      <c r="K4976" s="14"/>
      <c r="L4976" s="14"/>
      <c r="M4976" s="14"/>
      <c r="N4976" s="14"/>
      <c r="O4976" s="14"/>
      <c r="P4976" s="14"/>
    </row>
    <row r="4977" spans="9:16" x14ac:dyDescent="0.25">
      <c r="I4977" s="14"/>
      <c r="J4977" s="14"/>
      <c r="K4977" s="14"/>
      <c r="L4977" s="14"/>
      <c r="M4977" s="14"/>
      <c r="N4977" s="14"/>
      <c r="O4977" s="14"/>
      <c r="P4977" s="14"/>
    </row>
    <row r="4978" spans="9:16" x14ac:dyDescent="0.25">
      <c r="I4978" s="14"/>
      <c r="J4978" s="14"/>
      <c r="K4978" s="14"/>
      <c r="L4978" s="14"/>
      <c r="M4978" s="14"/>
      <c r="N4978" s="14"/>
      <c r="O4978" s="14"/>
      <c r="P4978" s="14"/>
    </row>
    <row r="4979" spans="9:16" x14ac:dyDescent="0.25">
      <c r="I4979" s="14"/>
      <c r="J4979" s="14"/>
      <c r="K4979" s="14"/>
      <c r="L4979" s="14"/>
      <c r="M4979" s="14"/>
      <c r="N4979" s="14"/>
      <c r="O4979" s="14"/>
      <c r="P4979" s="14"/>
    </row>
    <row r="4980" spans="9:16" x14ac:dyDescent="0.25">
      <c r="I4980" s="14"/>
      <c r="J4980" s="14"/>
      <c r="K4980" s="14"/>
      <c r="L4980" s="14"/>
      <c r="M4980" s="14"/>
      <c r="N4980" s="14"/>
      <c r="O4980" s="14"/>
      <c r="P4980" s="14"/>
    </row>
    <row r="4981" spans="9:16" x14ac:dyDescent="0.25">
      <c r="I4981" s="14"/>
      <c r="J4981" s="14"/>
      <c r="K4981" s="14"/>
      <c r="L4981" s="14"/>
      <c r="M4981" s="14"/>
      <c r="N4981" s="14"/>
      <c r="O4981" s="14"/>
      <c r="P4981" s="14"/>
    </row>
    <row r="4982" spans="9:16" x14ac:dyDescent="0.25">
      <c r="I4982" s="14"/>
      <c r="J4982" s="14"/>
      <c r="K4982" s="14"/>
      <c r="L4982" s="14"/>
      <c r="M4982" s="14"/>
      <c r="N4982" s="14"/>
      <c r="O4982" s="14"/>
      <c r="P4982" s="14"/>
    </row>
    <row r="4983" spans="9:16" x14ac:dyDescent="0.25">
      <c r="I4983" s="14"/>
      <c r="J4983" s="14"/>
      <c r="K4983" s="14"/>
      <c r="L4983" s="14"/>
      <c r="M4983" s="14"/>
      <c r="N4983" s="14"/>
      <c r="O4983" s="14"/>
      <c r="P4983" s="14"/>
    </row>
    <row r="4984" spans="9:16" x14ac:dyDescent="0.25">
      <c r="I4984" s="14"/>
      <c r="J4984" s="14"/>
      <c r="K4984" s="14"/>
      <c r="L4984" s="14"/>
      <c r="M4984" s="14"/>
      <c r="N4984" s="14"/>
      <c r="O4984" s="14"/>
      <c r="P4984" s="14"/>
    </row>
    <row r="4985" spans="9:16" x14ac:dyDescent="0.25">
      <c r="I4985" s="14"/>
      <c r="J4985" s="14"/>
      <c r="K4985" s="14"/>
      <c r="L4985" s="14"/>
      <c r="M4985" s="14"/>
      <c r="N4985" s="14"/>
      <c r="O4985" s="14"/>
      <c r="P4985" s="14"/>
    </row>
    <row r="4986" spans="9:16" x14ac:dyDescent="0.25">
      <c r="I4986" s="14"/>
      <c r="J4986" s="14"/>
      <c r="K4986" s="14"/>
      <c r="L4986" s="14"/>
      <c r="M4986" s="14"/>
      <c r="N4986" s="14"/>
      <c r="O4986" s="14"/>
      <c r="P4986" s="14"/>
    </row>
    <row r="4987" spans="9:16" x14ac:dyDescent="0.25">
      <c r="I4987" s="14"/>
      <c r="J4987" s="14"/>
      <c r="K4987" s="14"/>
      <c r="L4987" s="14"/>
      <c r="M4987" s="14"/>
      <c r="N4987" s="14"/>
      <c r="O4987" s="14"/>
      <c r="P4987" s="14"/>
    </row>
    <row r="4988" spans="9:16" x14ac:dyDescent="0.25">
      <c r="I4988" s="14"/>
      <c r="J4988" s="14"/>
      <c r="K4988" s="14"/>
      <c r="L4988" s="14"/>
      <c r="M4988" s="14"/>
      <c r="N4988" s="14"/>
      <c r="O4988" s="14"/>
      <c r="P4988" s="14"/>
    </row>
    <row r="4989" spans="9:16" x14ac:dyDescent="0.25">
      <c r="I4989" s="14"/>
      <c r="J4989" s="14"/>
      <c r="K4989" s="14"/>
      <c r="L4989" s="14"/>
      <c r="M4989" s="14"/>
      <c r="N4989" s="14"/>
      <c r="O4989" s="14"/>
      <c r="P4989" s="14"/>
    </row>
    <row r="4990" spans="9:16" x14ac:dyDescent="0.25">
      <c r="I4990" s="14"/>
      <c r="J4990" s="14"/>
      <c r="K4990" s="14"/>
      <c r="L4990" s="14"/>
      <c r="M4990" s="14"/>
      <c r="N4990" s="14"/>
      <c r="O4990" s="14"/>
      <c r="P4990" s="14"/>
    </row>
    <row r="4991" spans="9:16" x14ac:dyDescent="0.25">
      <c r="I4991" s="14"/>
      <c r="J4991" s="14"/>
      <c r="K4991" s="14"/>
      <c r="L4991" s="14"/>
      <c r="M4991" s="14"/>
      <c r="N4991" s="14"/>
      <c r="O4991" s="14"/>
      <c r="P4991" s="14"/>
    </row>
    <row r="4992" spans="9:16" x14ac:dyDescent="0.25">
      <c r="I4992" s="14"/>
      <c r="J4992" s="14"/>
      <c r="K4992" s="14"/>
      <c r="L4992" s="14"/>
      <c r="M4992" s="14"/>
      <c r="N4992" s="14"/>
      <c r="O4992" s="14"/>
      <c r="P4992" s="14"/>
    </row>
    <row r="4993" spans="9:16" x14ac:dyDescent="0.25">
      <c r="I4993" s="14"/>
      <c r="J4993" s="14"/>
      <c r="K4993" s="14"/>
      <c r="L4993" s="14"/>
      <c r="M4993" s="14"/>
      <c r="N4993" s="14"/>
      <c r="O4993" s="14"/>
      <c r="P4993" s="14"/>
    </row>
    <row r="4994" spans="9:16" x14ac:dyDescent="0.25">
      <c r="I4994" s="14"/>
      <c r="J4994" s="14"/>
      <c r="K4994" s="14"/>
      <c r="L4994" s="14"/>
      <c r="M4994" s="14"/>
      <c r="N4994" s="14"/>
      <c r="O4994" s="14"/>
      <c r="P4994" s="14"/>
    </row>
    <row r="4995" spans="9:16" x14ac:dyDescent="0.25">
      <c r="I4995" s="14"/>
      <c r="J4995" s="14"/>
      <c r="K4995" s="14"/>
      <c r="L4995" s="14"/>
      <c r="M4995" s="14"/>
      <c r="N4995" s="14"/>
      <c r="O4995" s="14"/>
      <c r="P4995" s="14"/>
    </row>
    <row r="4996" spans="9:16" x14ac:dyDescent="0.25">
      <c r="I4996" s="14"/>
      <c r="J4996" s="14"/>
      <c r="K4996" s="14"/>
      <c r="L4996" s="14"/>
      <c r="M4996" s="14"/>
      <c r="N4996" s="14"/>
      <c r="O4996" s="14"/>
      <c r="P4996" s="14"/>
    </row>
    <row r="4997" spans="9:16" x14ac:dyDescent="0.25">
      <c r="I4997" s="14"/>
      <c r="J4997" s="14"/>
      <c r="K4997" s="14"/>
      <c r="L4997" s="14"/>
      <c r="M4997" s="14"/>
      <c r="N4997" s="14"/>
      <c r="O4997" s="14"/>
      <c r="P4997" s="14"/>
    </row>
    <row r="4998" spans="9:16" x14ac:dyDescent="0.25">
      <c r="I4998" s="14"/>
      <c r="J4998" s="14"/>
      <c r="K4998" s="14"/>
      <c r="L4998" s="14"/>
      <c r="M4998" s="14"/>
      <c r="N4998" s="14"/>
      <c r="O4998" s="14"/>
      <c r="P4998" s="14"/>
    </row>
    <row r="4999" spans="9:16" x14ac:dyDescent="0.25">
      <c r="I4999" s="14"/>
      <c r="J4999" s="14"/>
      <c r="K4999" s="14"/>
      <c r="L4999" s="14"/>
      <c r="M4999" s="14"/>
      <c r="N4999" s="14"/>
      <c r="O4999" s="14"/>
      <c r="P4999" s="14"/>
    </row>
    <row r="5000" spans="9:16" x14ac:dyDescent="0.25">
      <c r="I5000" s="14"/>
      <c r="J5000" s="14"/>
      <c r="K5000" s="14"/>
      <c r="L5000" s="14"/>
      <c r="M5000" s="14"/>
      <c r="N5000" s="14"/>
      <c r="O5000" s="14"/>
      <c r="P5000" s="14"/>
    </row>
    <row r="5001" spans="9:16" x14ac:dyDescent="0.25">
      <c r="I5001" s="14"/>
      <c r="J5001" s="14"/>
      <c r="K5001" s="14"/>
      <c r="L5001" s="14"/>
      <c r="M5001" s="14"/>
      <c r="N5001" s="14"/>
      <c r="O5001" s="14"/>
      <c r="P5001" s="14"/>
    </row>
    <row r="5002" spans="9:16" x14ac:dyDescent="0.25">
      <c r="I5002" s="14"/>
      <c r="J5002" s="14"/>
      <c r="K5002" s="14"/>
      <c r="L5002" s="14"/>
      <c r="M5002" s="14"/>
      <c r="N5002" s="14"/>
      <c r="O5002" s="14"/>
      <c r="P5002" s="14"/>
    </row>
    <row r="5003" spans="9:16" x14ac:dyDescent="0.25">
      <c r="I5003" s="14"/>
      <c r="J5003" s="14"/>
      <c r="K5003" s="14"/>
      <c r="L5003" s="14"/>
      <c r="M5003" s="14"/>
      <c r="N5003" s="14"/>
      <c r="O5003" s="14"/>
      <c r="P5003" s="14"/>
    </row>
    <row r="5004" spans="9:16" x14ac:dyDescent="0.25">
      <c r="I5004" s="14"/>
      <c r="J5004" s="14"/>
      <c r="K5004" s="14"/>
      <c r="L5004" s="14"/>
      <c r="M5004" s="14"/>
      <c r="N5004" s="14"/>
      <c r="O5004" s="14"/>
      <c r="P5004" s="14"/>
    </row>
    <row r="5005" spans="9:16" x14ac:dyDescent="0.25">
      <c r="I5005" s="14"/>
      <c r="J5005" s="14"/>
      <c r="K5005" s="14"/>
      <c r="L5005" s="14"/>
      <c r="M5005" s="14"/>
      <c r="N5005" s="14"/>
      <c r="O5005" s="14"/>
      <c r="P5005" s="14"/>
    </row>
    <row r="5006" spans="9:16" x14ac:dyDescent="0.25">
      <c r="I5006" s="14"/>
      <c r="J5006" s="14"/>
      <c r="K5006" s="14"/>
      <c r="L5006" s="14"/>
      <c r="M5006" s="14"/>
      <c r="N5006" s="14"/>
      <c r="O5006" s="14"/>
      <c r="P5006" s="14"/>
    </row>
    <row r="5007" spans="9:16" x14ac:dyDescent="0.25">
      <c r="I5007" s="14"/>
      <c r="J5007" s="14"/>
      <c r="K5007" s="14"/>
      <c r="L5007" s="14"/>
      <c r="M5007" s="14"/>
      <c r="N5007" s="14"/>
      <c r="O5007" s="14"/>
      <c r="P5007" s="14"/>
    </row>
    <row r="5008" spans="9:16" x14ac:dyDescent="0.25">
      <c r="I5008" s="14"/>
      <c r="J5008" s="14"/>
      <c r="K5008" s="14"/>
      <c r="L5008" s="14"/>
      <c r="M5008" s="14"/>
      <c r="N5008" s="14"/>
      <c r="O5008" s="14"/>
      <c r="P5008" s="14"/>
    </row>
    <row r="5009" spans="9:16" x14ac:dyDescent="0.25">
      <c r="I5009" s="14"/>
      <c r="J5009" s="14"/>
      <c r="K5009" s="14"/>
      <c r="L5009" s="14"/>
      <c r="M5009" s="14"/>
      <c r="N5009" s="14"/>
      <c r="O5009" s="14"/>
      <c r="P5009" s="14"/>
    </row>
    <row r="5010" spans="9:16" x14ac:dyDescent="0.25">
      <c r="I5010" s="14"/>
      <c r="J5010" s="14"/>
      <c r="K5010" s="14"/>
      <c r="L5010" s="14"/>
      <c r="M5010" s="14"/>
      <c r="N5010" s="14"/>
      <c r="O5010" s="14"/>
      <c r="P5010" s="14"/>
    </row>
    <row r="5011" spans="9:16" x14ac:dyDescent="0.25">
      <c r="I5011" s="14"/>
      <c r="J5011" s="14"/>
      <c r="K5011" s="14"/>
      <c r="L5011" s="14"/>
      <c r="M5011" s="14"/>
      <c r="N5011" s="14"/>
      <c r="O5011" s="14"/>
      <c r="P5011" s="14"/>
    </row>
    <row r="5012" spans="9:16" x14ac:dyDescent="0.25">
      <c r="I5012" s="14"/>
      <c r="J5012" s="14"/>
      <c r="K5012" s="14"/>
      <c r="L5012" s="14"/>
      <c r="M5012" s="14"/>
      <c r="N5012" s="14"/>
      <c r="O5012" s="14"/>
      <c r="P5012" s="14"/>
    </row>
    <row r="5013" spans="9:16" x14ac:dyDescent="0.25">
      <c r="I5013" s="14"/>
      <c r="J5013" s="14"/>
      <c r="K5013" s="14"/>
      <c r="L5013" s="14"/>
      <c r="M5013" s="14"/>
      <c r="N5013" s="14"/>
      <c r="O5013" s="14"/>
      <c r="P5013" s="14"/>
    </row>
    <row r="5014" spans="9:16" x14ac:dyDescent="0.25">
      <c r="I5014" s="14"/>
      <c r="J5014" s="14"/>
      <c r="K5014" s="14"/>
      <c r="L5014" s="14"/>
      <c r="M5014" s="14"/>
      <c r="N5014" s="14"/>
      <c r="O5014" s="14"/>
      <c r="P5014" s="14"/>
    </row>
    <row r="5015" spans="9:16" x14ac:dyDescent="0.25">
      <c r="I5015" s="14"/>
      <c r="J5015" s="14"/>
      <c r="K5015" s="14"/>
      <c r="L5015" s="14"/>
      <c r="M5015" s="14"/>
      <c r="N5015" s="14"/>
      <c r="O5015" s="14"/>
      <c r="P5015" s="14"/>
    </row>
    <row r="5016" spans="9:16" x14ac:dyDescent="0.25">
      <c r="I5016" s="14"/>
      <c r="J5016" s="14"/>
      <c r="K5016" s="14"/>
      <c r="L5016" s="14"/>
      <c r="M5016" s="14"/>
      <c r="N5016" s="14"/>
      <c r="O5016" s="14"/>
      <c r="P5016" s="14"/>
    </row>
    <row r="5017" spans="9:16" x14ac:dyDescent="0.25">
      <c r="I5017" s="14"/>
      <c r="J5017" s="14"/>
      <c r="K5017" s="14"/>
      <c r="L5017" s="14"/>
      <c r="M5017" s="14"/>
      <c r="N5017" s="14"/>
      <c r="O5017" s="14"/>
      <c r="P5017" s="14"/>
    </row>
    <row r="5018" spans="9:16" x14ac:dyDescent="0.25">
      <c r="I5018" s="14"/>
      <c r="J5018" s="14"/>
      <c r="K5018" s="14"/>
      <c r="L5018" s="14"/>
      <c r="M5018" s="14"/>
      <c r="N5018" s="14"/>
      <c r="O5018" s="14"/>
      <c r="P5018" s="14"/>
    </row>
    <row r="5019" spans="9:16" x14ac:dyDescent="0.25">
      <c r="I5019" s="14"/>
      <c r="J5019" s="14"/>
      <c r="K5019" s="14"/>
      <c r="L5019" s="14"/>
      <c r="M5019" s="14"/>
      <c r="N5019" s="14"/>
      <c r="O5019" s="14"/>
      <c r="P5019" s="14"/>
    </row>
    <row r="5020" spans="9:16" x14ac:dyDescent="0.25">
      <c r="I5020" s="14"/>
      <c r="J5020" s="14"/>
      <c r="K5020" s="14"/>
      <c r="L5020" s="14"/>
      <c r="M5020" s="14"/>
      <c r="N5020" s="14"/>
      <c r="O5020" s="14"/>
      <c r="P5020" s="14"/>
    </row>
    <row r="5021" spans="9:16" x14ac:dyDescent="0.25">
      <c r="I5021" s="14"/>
      <c r="J5021" s="14"/>
      <c r="K5021" s="14"/>
      <c r="L5021" s="14"/>
      <c r="M5021" s="14"/>
      <c r="N5021" s="14"/>
      <c r="O5021" s="14"/>
      <c r="P5021" s="14"/>
    </row>
    <row r="5022" spans="9:16" x14ac:dyDescent="0.25">
      <c r="I5022" s="14"/>
      <c r="J5022" s="14"/>
      <c r="K5022" s="14"/>
      <c r="L5022" s="14"/>
      <c r="M5022" s="14"/>
      <c r="N5022" s="14"/>
      <c r="O5022" s="14"/>
      <c r="P5022" s="14"/>
    </row>
    <row r="5023" spans="9:16" x14ac:dyDescent="0.25">
      <c r="I5023" s="14"/>
      <c r="J5023" s="14"/>
      <c r="K5023" s="14"/>
      <c r="L5023" s="14"/>
      <c r="M5023" s="14"/>
      <c r="N5023" s="14"/>
      <c r="O5023" s="14"/>
      <c r="P5023" s="14"/>
    </row>
    <row r="5024" spans="9:16" x14ac:dyDescent="0.25">
      <c r="I5024" s="14"/>
      <c r="J5024" s="14"/>
      <c r="K5024" s="14"/>
      <c r="L5024" s="14"/>
      <c r="M5024" s="14"/>
      <c r="N5024" s="14"/>
      <c r="O5024" s="14"/>
      <c r="P5024" s="14"/>
    </row>
    <row r="5025" spans="9:16" x14ac:dyDescent="0.25">
      <c r="I5025" s="14"/>
      <c r="J5025" s="14"/>
      <c r="K5025" s="14"/>
      <c r="L5025" s="14"/>
      <c r="M5025" s="14"/>
      <c r="N5025" s="14"/>
      <c r="O5025" s="14"/>
      <c r="P5025" s="14"/>
    </row>
    <row r="5026" spans="9:16" x14ac:dyDescent="0.25">
      <c r="I5026" s="14"/>
      <c r="J5026" s="14"/>
      <c r="K5026" s="14"/>
      <c r="L5026" s="14"/>
      <c r="M5026" s="14"/>
      <c r="N5026" s="14"/>
      <c r="O5026" s="14"/>
      <c r="P5026" s="14"/>
    </row>
    <row r="5027" spans="9:16" x14ac:dyDescent="0.25">
      <c r="I5027" s="14"/>
      <c r="J5027" s="14"/>
      <c r="K5027" s="14"/>
      <c r="L5027" s="14"/>
      <c r="M5027" s="14"/>
      <c r="N5027" s="14"/>
      <c r="O5027" s="14"/>
      <c r="P5027" s="14"/>
    </row>
    <row r="5028" spans="9:16" x14ac:dyDescent="0.25">
      <c r="I5028" s="14"/>
      <c r="J5028" s="14"/>
      <c r="K5028" s="14"/>
      <c r="L5028" s="14"/>
      <c r="M5028" s="14"/>
      <c r="N5028" s="14"/>
      <c r="O5028" s="14"/>
      <c r="P5028" s="14"/>
    </row>
    <row r="5029" spans="9:16" x14ac:dyDescent="0.25">
      <c r="I5029" s="14"/>
      <c r="J5029" s="14"/>
      <c r="K5029" s="14"/>
      <c r="L5029" s="14"/>
      <c r="M5029" s="14"/>
      <c r="N5029" s="14"/>
      <c r="O5029" s="14"/>
      <c r="P5029" s="14"/>
    </row>
    <row r="5030" spans="9:16" x14ac:dyDescent="0.25">
      <c r="I5030" s="14"/>
      <c r="J5030" s="14"/>
      <c r="K5030" s="14"/>
      <c r="L5030" s="14"/>
      <c r="M5030" s="14"/>
      <c r="N5030" s="14"/>
      <c r="O5030" s="14"/>
      <c r="P5030" s="14"/>
    </row>
    <row r="5031" spans="9:16" x14ac:dyDescent="0.25">
      <c r="I5031" s="14"/>
      <c r="J5031" s="14"/>
      <c r="K5031" s="14"/>
      <c r="L5031" s="14"/>
      <c r="M5031" s="14"/>
      <c r="N5031" s="14"/>
      <c r="O5031" s="14"/>
      <c r="P5031" s="14"/>
    </row>
    <row r="5032" spans="9:16" x14ac:dyDescent="0.25">
      <c r="I5032" s="14"/>
      <c r="J5032" s="14"/>
      <c r="K5032" s="14"/>
      <c r="L5032" s="14"/>
      <c r="M5032" s="14"/>
      <c r="N5032" s="14"/>
      <c r="O5032" s="14"/>
      <c r="P5032" s="14"/>
    </row>
    <row r="5033" spans="9:16" x14ac:dyDescent="0.25">
      <c r="I5033" s="14"/>
      <c r="J5033" s="14"/>
      <c r="K5033" s="14"/>
      <c r="L5033" s="14"/>
      <c r="M5033" s="14"/>
      <c r="N5033" s="14"/>
      <c r="O5033" s="14"/>
      <c r="P5033" s="14"/>
    </row>
    <row r="5034" spans="9:16" x14ac:dyDescent="0.25">
      <c r="I5034" s="14"/>
      <c r="J5034" s="14"/>
      <c r="K5034" s="14"/>
      <c r="L5034" s="14"/>
      <c r="M5034" s="14"/>
      <c r="N5034" s="14"/>
      <c r="O5034" s="14"/>
      <c r="P5034" s="14"/>
    </row>
    <row r="5035" spans="9:16" x14ac:dyDescent="0.25">
      <c r="I5035" s="14"/>
      <c r="J5035" s="14"/>
      <c r="K5035" s="14"/>
      <c r="L5035" s="14"/>
      <c r="M5035" s="14"/>
      <c r="N5035" s="14"/>
      <c r="O5035" s="14"/>
      <c r="P5035" s="14"/>
    </row>
    <row r="5036" spans="9:16" x14ac:dyDescent="0.25">
      <c r="I5036" s="14"/>
      <c r="J5036" s="14"/>
      <c r="K5036" s="14"/>
      <c r="L5036" s="14"/>
      <c r="M5036" s="14"/>
      <c r="N5036" s="14"/>
      <c r="O5036" s="14"/>
      <c r="P5036" s="14"/>
    </row>
    <row r="5037" spans="9:16" x14ac:dyDescent="0.25">
      <c r="I5037" s="14"/>
      <c r="J5037" s="14"/>
      <c r="K5037" s="14"/>
      <c r="L5037" s="14"/>
      <c r="M5037" s="14"/>
      <c r="N5037" s="14"/>
      <c r="O5037" s="14"/>
      <c r="P5037" s="14"/>
    </row>
    <row r="5038" spans="9:16" x14ac:dyDescent="0.25">
      <c r="I5038" s="14"/>
      <c r="J5038" s="14"/>
      <c r="K5038" s="14"/>
      <c r="L5038" s="14"/>
      <c r="M5038" s="14"/>
      <c r="N5038" s="14"/>
      <c r="O5038" s="14"/>
      <c r="P5038" s="14"/>
    </row>
    <row r="5039" spans="9:16" x14ac:dyDescent="0.25">
      <c r="I5039" s="14"/>
      <c r="J5039" s="14"/>
      <c r="K5039" s="14"/>
      <c r="L5039" s="14"/>
      <c r="M5039" s="14"/>
      <c r="N5039" s="14"/>
      <c r="O5039" s="14"/>
      <c r="P5039" s="14"/>
    </row>
    <row r="5040" spans="9:16" x14ac:dyDescent="0.25">
      <c r="I5040" s="14"/>
      <c r="J5040" s="14"/>
      <c r="K5040" s="14"/>
      <c r="L5040" s="14"/>
      <c r="M5040" s="14"/>
      <c r="N5040" s="14"/>
      <c r="O5040" s="14"/>
      <c r="P5040" s="14"/>
    </row>
    <row r="5041" spans="9:16" x14ac:dyDescent="0.25">
      <c r="I5041" s="14"/>
      <c r="J5041" s="14"/>
      <c r="K5041" s="14"/>
      <c r="L5041" s="14"/>
      <c r="M5041" s="14"/>
      <c r="N5041" s="14"/>
      <c r="O5041" s="14"/>
      <c r="P5041" s="14"/>
    </row>
    <row r="5042" spans="9:16" x14ac:dyDescent="0.25">
      <c r="I5042" s="14"/>
      <c r="J5042" s="14"/>
      <c r="K5042" s="14"/>
      <c r="L5042" s="14"/>
      <c r="M5042" s="14"/>
      <c r="N5042" s="14"/>
      <c r="O5042" s="14"/>
      <c r="P5042" s="14"/>
    </row>
    <row r="5043" spans="9:16" x14ac:dyDescent="0.25">
      <c r="I5043" s="14"/>
      <c r="J5043" s="14"/>
      <c r="K5043" s="14"/>
      <c r="L5043" s="14"/>
      <c r="M5043" s="14"/>
      <c r="N5043" s="14"/>
      <c r="O5043" s="14"/>
      <c r="P5043" s="14"/>
    </row>
    <row r="5044" spans="9:16" x14ac:dyDescent="0.25">
      <c r="I5044" s="14"/>
      <c r="J5044" s="14"/>
      <c r="K5044" s="14"/>
      <c r="L5044" s="14"/>
      <c r="M5044" s="14"/>
      <c r="N5044" s="14"/>
      <c r="O5044" s="14"/>
      <c r="P5044" s="14"/>
    </row>
    <row r="5045" spans="9:16" x14ac:dyDescent="0.25">
      <c r="I5045" s="14"/>
      <c r="J5045" s="14"/>
      <c r="K5045" s="14"/>
      <c r="L5045" s="14"/>
      <c r="M5045" s="14"/>
      <c r="N5045" s="14"/>
      <c r="O5045" s="14"/>
      <c r="P5045" s="14"/>
    </row>
    <row r="5046" spans="9:16" x14ac:dyDescent="0.25">
      <c r="I5046" s="14"/>
      <c r="J5046" s="14"/>
      <c r="K5046" s="14"/>
      <c r="L5046" s="14"/>
      <c r="M5046" s="14"/>
      <c r="N5046" s="14"/>
      <c r="O5046" s="14"/>
      <c r="P5046" s="14"/>
    </row>
    <row r="5047" spans="9:16" x14ac:dyDescent="0.25">
      <c r="I5047" s="14"/>
      <c r="J5047" s="14"/>
      <c r="K5047" s="14"/>
      <c r="L5047" s="14"/>
      <c r="M5047" s="14"/>
      <c r="N5047" s="14"/>
      <c r="O5047" s="14"/>
      <c r="P5047" s="14"/>
    </row>
    <row r="5048" spans="9:16" x14ac:dyDescent="0.25">
      <c r="I5048" s="14"/>
      <c r="J5048" s="14"/>
      <c r="K5048" s="14"/>
      <c r="L5048" s="14"/>
      <c r="M5048" s="14"/>
      <c r="N5048" s="14"/>
      <c r="O5048" s="14"/>
      <c r="P5048" s="14"/>
    </row>
    <row r="5049" spans="9:16" x14ac:dyDescent="0.25">
      <c r="I5049" s="14"/>
      <c r="J5049" s="14"/>
      <c r="K5049" s="14"/>
      <c r="L5049" s="14"/>
      <c r="M5049" s="14"/>
      <c r="N5049" s="14"/>
      <c r="O5049" s="14"/>
      <c r="P5049" s="14"/>
    </row>
    <row r="5050" spans="9:16" x14ac:dyDescent="0.25">
      <c r="I5050" s="14"/>
      <c r="J5050" s="14"/>
      <c r="K5050" s="14"/>
      <c r="L5050" s="14"/>
      <c r="M5050" s="14"/>
      <c r="N5050" s="14"/>
      <c r="O5050" s="14"/>
      <c r="P5050" s="14"/>
    </row>
    <row r="5051" spans="9:16" x14ac:dyDescent="0.25">
      <c r="I5051" s="14"/>
      <c r="J5051" s="14"/>
      <c r="K5051" s="14"/>
      <c r="L5051" s="14"/>
      <c r="M5051" s="14"/>
      <c r="N5051" s="14"/>
      <c r="O5051" s="14"/>
      <c r="P5051" s="14"/>
    </row>
    <row r="5052" spans="9:16" x14ac:dyDescent="0.25">
      <c r="I5052" s="14"/>
      <c r="J5052" s="14"/>
      <c r="K5052" s="14"/>
      <c r="L5052" s="14"/>
      <c r="M5052" s="14"/>
      <c r="N5052" s="14"/>
      <c r="O5052" s="14"/>
      <c r="P5052" s="14"/>
    </row>
    <row r="5053" spans="9:16" x14ac:dyDescent="0.25">
      <c r="I5053" s="14"/>
      <c r="J5053" s="14"/>
      <c r="K5053" s="14"/>
      <c r="L5053" s="14"/>
      <c r="M5053" s="14"/>
      <c r="N5053" s="14"/>
      <c r="O5053" s="14"/>
      <c r="P5053" s="14"/>
    </row>
    <row r="5054" spans="9:16" x14ac:dyDescent="0.25">
      <c r="I5054" s="14"/>
      <c r="J5054" s="14"/>
      <c r="K5054" s="14"/>
      <c r="L5054" s="14"/>
      <c r="M5054" s="14"/>
      <c r="N5054" s="14"/>
      <c r="O5054" s="14"/>
      <c r="P5054" s="14"/>
    </row>
    <row r="5055" spans="9:16" x14ac:dyDescent="0.25">
      <c r="I5055" s="14"/>
      <c r="J5055" s="14"/>
      <c r="K5055" s="14"/>
      <c r="L5055" s="14"/>
      <c r="M5055" s="14"/>
      <c r="N5055" s="14"/>
      <c r="O5055" s="14"/>
      <c r="P5055" s="14"/>
    </row>
    <row r="5056" spans="9:16" x14ac:dyDescent="0.25">
      <c r="I5056" s="14"/>
      <c r="J5056" s="14"/>
      <c r="K5056" s="14"/>
      <c r="L5056" s="14"/>
      <c r="M5056" s="14"/>
      <c r="N5056" s="14"/>
      <c r="O5056" s="14"/>
      <c r="P5056" s="14"/>
    </row>
    <row r="5057" spans="9:16" x14ac:dyDescent="0.25">
      <c r="I5057" s="14"/>
      <c r="J5057" s="14"/>
      <c r="K5057" s="14"/>
      <c r="L5057" s="14"/>
      <c r="M5057" s="14"/>
      <c r="N5057" s="14"/>
      <c r="O5057" s="14"/>
      <c r="P5057" s="14"/>
    </row>
    <row r="5058" spans="9:16" x14ac:dyDescent="0.25">
      <c r="I5058" s="14"/>
      <c r="J5058" s="14"/>
      <c r="K5058" s="14"/>
      <c r="L5058" s="14"/>
      <c r="M5058" s="14"/>
      <c r="N5058" s="14"/>
      <c r="O5058" s="14"/>
      <c r="P5058" s="14"/>
    </row>
    <row r="5059" spans="9:16" x14ac:dyDescent="0.25">
      <c r="I5059" s="14"/>
      <c r="J5059" s="14"/>
      <c r="K5059" s="14"/>
      <c r="L5059" s="14"/>
      <c r="M5059" s="14"/>
      <c r="N5059" s="14"/>
      <c r="O5059" s="14"/>
      <c r="P5059" s="14"/>
    </row>
    <row r="5060" spans="9:16" x14ac:dyDescent="0.25">
      <c r="I5060" s="14"/>
      <c r="J5060" s="14"/>
      <c r="K5060" s="14"/>
      <c r="L5060" s="14"/>
      <c r="M5060" s="14"/>
      <c r="N5060" s="14"/>
      <c r="O5060" s="14"/>
      <c r="P5060" s="14"/>
    </row>
    <row r="5061" spans="9:16" x14ac:dyDescent="0.25">
      <c r="I5061" s="14"/>
      <c r="J5061" s="14"/>
      <c r="K5061" s="14"/>
      <c r="L5061" s="14"/>
      <c r="M5061" s="14"/>
      <c r="N5061" s="14"/>
      <c r="O5061" s="14"/>
      <c r="P5061" s="14"/>
    </row>
    <row r="5062" spans="9:16" x14ac:dyDescent="0.25">
      <c r="I5062" s="14"/>
      <c r="J5062" s="14"/>
      <c r="K5062" s="14"/>
      <c r="L5062" s="14"/>
      <c r="M5062" s="14"/>
      <c r="N5062" s="14"/>
      <c r="O5062" s="14"/>
      <c r="P5062" s="14"/>
    </row>
    <row r="5063" spans="9:16" x14ac:dyDescent="0.25">
      <c r="I5063" s="14"/>
      <c r="J5063" s="14"/>
      <c r="K5063" s="14"/>
      <c r="L5063" s="14"/>
      <c r="M5063" s="14"/>
      <c r="N5063" s="14"/>
      <c r="O5063" s="14"/>
      <c r="P5063" s="14"/>
    </row>
    <row r="5064" spans="9:16" x14ac:dyDescent="0.25">
      <c r="I5064" s="14"/>
      <c r="J5064" s="14"/>
      <c r="K5064" s="14"/>
      <c r="L5064" s="14"/>
      <c r="M5064" s="14"/>
      <c r="N5064" s="14"/>
      <c r="O5064" s="14"/>
      <c r="P5064" s="14"/>
    </row>
    <row r="5065" spans="9:16" x14ac:dyDescent="0.25">
      <c r="I5065" s="14"/>
      <c r="J5065" s="14"/>
      <c r="K5065" s="14"/>
      <c r="L5065" s="14"/>
      <c r="M5065" s="14"/>
      <c r="N5065" s="14"/>
      <c r="O5065" s="14"/>
      <c r="P5065" s="14"/>
    </row>
    <row r="5066" spans="9:16" x14ac:dyDescent="0.25">
      <c r="I5066" s="14"/>
      <c r="J5066" s="14"/>
      <c r="K5066" s="14"/>
      <c r="L5066" s="14"/>
      <c r="M5066" s="14"/>
      <c r="N5066" s="14"/>
      <c r="O5066" s="14"/>
      <c r="P5066" s="14"/>
    </row>
    <row r="5067" spans="9:16" x14ac:dyDescent="0.25">
      <c r="I5067" s="14"/>
      <c r="J5067" s="14"/>
      <c r="K5067" s="14"/>
      <c r="L5067" s="14"/>
      <c r="M5067" s="14"/>
      <c r="N5067" s="14"/>
      <c r="O5067" s="14"/>
      <c r="P5067" s="14"/>
    </row>
    <row r="5068" spans="9:16" x14ac:dyDescent="0.25">
      <c r="I5068" s="14"/>
      <c r="J5068" s="14"/>
      <c r="K5068" s="14"/>
      <c r="L5068" s="14"/>
      <c r="M5068" s="14"/>
      <c r="N5068" s="14"/>
      <c r="O5068" s="14"/>
      <c r="P5068" s="14"/>
    </row>
    <row r="5069" spans="9:16" x14ac:dyDescent="0.25">
      <c r="I5069" s="14"/>
      <c r="J5069" s="14"/>
      <c r="K5069" s="14"/>
      <c r="L5069" s="14"/>
      <c r="M5069" s="14"/>
      <c r="N5069" s="14"/>
      <c r="O5069" s="14"/>
      <c r="P5069" s="14"/>
    </row>
    <row r="5070" spans="9:16" x14ac:dyDescent="0.25">
      <c r="I5070" s="14"/>
      <c r="J5070" s="14"/>
      <c r="K5070" s="14"/>
      <c r="L5070" s="14"/>
      <c r="M5070" s="14"/>
      <c r="N5070" s="14"/>
      <c r="O5070" s="14"/>
      <c r="P5070" s="14"/>
    </row>
    <row r="5071" spans="9:16" x14ac:dyDescent="0.25">
      <c r="I5071" s="14"/>
      <c r="J5071" s="14"/>
      <c r="K5071" s="14"/>
      <c r="L5071" s="14"/>
      <c r="M5071" s="14"/>
      <c r="N5071" s="14"/>
      <c r="O5071" s="14"/>
      <c r="P5071" s="14"/>
    </row>
    <row r="5072" spans="9:16" x14ac:dyDescent="0.25">
      <c r="I5072" s="14"/>
      <c r="J5072" s="14"/>
      <c r="K5072" s="14"/>
      <c r="L5072" s="14"/>
      <c r="M5072" s="14"/>
      <c r="N5072" s="14"/>
      <c r="O5072" s="14"/>
      <c r="P5072" s="14"/>
    </row>
    <row r="5073" spans="9:16" x14ac:dyDescent="0.25">
      <c r="I5073" s="14"/>
      <c r="J5073" s="14"/>
      <c r="K5073" s="14"/>
      <c r="L5073" s="14"/>
      <c r="M5073" s="14"/>
      <c r="N5073" s="14"/>
      <c r="O5073" s="14"/>
      <c r="P5073" s="14"/>
    </row>
    <row r="5074" spans="9:16" x14ac:dyDescent="0.25">
      <c r="I5074" s="14"/>
      <c r="J5074" s="14"/>
      <c r="K5074" s="14"/>
      <c r="L5074" s="14"/>
      <c r="M5074" s="14"/>
      <c r="N5074" s="14"/>
      <c r="O5074" s="14"/>
      <c r="P5074" s="14"/>
    </row>
    <row r="5075" spans="9:16" x14ac:dyDescent="0.25">
      <c r="I5075" s="14"/>
      <c r="J5075" s="14"/>
      <c r="K5075" s="14"/>
      <c r="L5075" s="14"/>
      <c r="M5075" s="14"/>
      <c r="N5075" s="14"/>
      <c r="O5075" s="14"/>
      <c r="P5075" s="14"/>
    </row>
    <row r="5076" spans="9:16" x14ac:dyDescent="0.25">
      <c r="I5076" s="14"/>
      <c r="J5076" s="14"/>
      <c r="K5076" s="14"/>
      <c r="L5076" s="14"/>
      <c r="M5076" s="14"/>
      <c r="N5076" s="14"/>
      <c r="O5076" s="14"/>
      <c r="P5076" s="14"/>
    </row>
    <row r="5077" spans="9:16" x14ac:dyDescent="0.25">
      <c r="I5077" s="14"/>
      <c r="J5077" s="14"/>
      <c r="K5077" s="14"/>
      <c r="L5077" s="14"/>
      <c r="M5077" s="14"/>
      <c r="N5077" s="14"/>
      <c r="O5077" s="14"/>
      <c r="P5077" s="14"/>
    </row>
    <row r="5078" spans="9:16" x14ac:dyDescent="0.25">
      <c r="I5078" s="14"/>
      <c r="J5078" s="14"/>
      <c r="K5078" s="14"/>
      <c r="L5078" s="14"/>
      <c r="M5078" s="14"/>
      <c r="N5078" s="14"/>
      <c r="O5078" s="14"/>
      <c r="P5078" s="14"/>
    </row>
    <row r="5079" spans="9:16" x14ac:dyDescent="0.25">
      <c r="I5079" s="14"/>
      <c r="J5079" s="14"/>
      <c r="K5079" s="14"/>
      <c r="L5079" s="14"/>
      <c r="M5079" s="14"/>
      <c r="N5079" s="14"/>
      <c r="O5079" s="14"/>
      <c r="P5079" s="14"/>
    </row>
    <row r="5080" spans="9:16" x14ac:dyDescent="0.25">
      <c r="I5080" s="14"/>
      <c r="J5080" s="14"/>
      <c r="K5080" s="14"/>
      <c r="L5080" s="14"/>
      <c r="M5080" s="14"/>
      <c r="N5080" s="14"/>
      <c r="O5080" s="14"/>
      <c r="P5080" s="14"/>
    </row>
    <row r="5081" spans="9:16" x14ac:dyDescent="0.25">
      <c r="I5081" s="14"/>
      <c r="J5081" s="14"/>
      <c r="K5081" s="14"/>
      <c r="L5081" s="14"/>
      <c r="M5081" s="14"/>
      <c r="N5081" s="14"/>
      <c r="O5081" s="14"/>
      <c r="P5081" s="14"/>
    </row>
    <row r="5082" spans="9:16" x14ac:dyDescent="0.25">
      <c r="I5082" s="14"/>
      <c r="J5082" s="14"/>
      <c r="K5082" s="14"/>
      <c r="L5082" s="14"/>
      <c r="M5082" s="14"/>
      <c r="N5082" s="14"/>
      <c r="O5082" s="14"/>
      <c r="P5082" s="14"/>
    </row>
    <row r="5083" spans="9:16" x14ac:dyDescent="0.25">
      <c r="I5083" s="14"/>
      <c r="J5083" s="14"/>
      <c r="K5083" s="14"/>
      <c r="L5083" s="14"/>
      <c r="M5083" s="14"/>
      <c r="N5083" s="14"/>
      <c r="O5083" s="14"/>
      <c r="P5083" s="14"/>
    </row>
    <row r="5084" spans="9:16" x14ac:dyDescent="0.25">
      <c r="I5084" s="14"/>
      <c r="J5084" s="14"/>
      <c r="K5084" s="14"/>
      <c r="L5084" s="14"/>
      <c r="M5084" s="14"/>
      <c r="N5084" s="14"/>
      <c r="O5084" s="14"/>
      <c r="P5084" s="14"/>
    </row>
    <row r="5085" spans="9:16" x14ac:dyDescent="0.25">
      <c r="I5085" s="14"/>
      <c r="J5085" s="14"/>
      <c r="K5085" s="14"/>
      <c r="L5085" s="14"/>
      <c r="M5085" s="14"/>
      <c r="N5085" s="14"/>
      <c r="O5085" s="14"/>
      <c r="P5085" s="14"/>
    </row>
    <row r="5086" spans="9:16" x14ac:dyDescent="0.25">
      <c r="I5086" s="14"/>
      <c r="J5086" s="14"/>
      <c r="K5086" s="14"/>
      <c r="L5086" s="14"/>
      <c r="M5086" s="14"/>
      <c r="N5086" s="14"/>
      <c r="O5086" s="14"/>
      <c r="P5086" s="14"/>
    </row>
    <row r="5087" spans="9:16" x14ac:dyDescent="0.25">
      <c r="I5087" s="14"/>
      <c r="J5087" s="14"/>
      <c r="K5087" s="14"/>
      <c r="L5087" s="14"/>
      <c r="M5087" s="14"/>
      <c r="N5087" s="14"/>
      <c r="O5087" s="14"/>
      <c r="P5087" s="14"/>
    </row>
    <row r="5088" spans="9:16" x14ac:dyDescent="0.25">
      <c r="I5088" s="14"/>
      <c r="J5088" s="14"/>
      <c r="K5088" s="14"/>
      <c r="L5088" s="14"/>
      <c r="M5088" s="14"/>
      <c r="N5088" s="14"/>
      <c r="O5088" s="14"/>
      <c r="P5088" s="14"/>
    </row>
    <row r="5089" spans="9:16" x14ac:dyDescent="0.25">
      <c r="I5089" s="14"/>
      <c r="J5089" s="14"/>
      <c r="K5089" s="14"/>
      <c r="L5089" s="14"/>
      <c r="M5089" s="14"/>
      <c r="N5089" s="14"/>
      <c r="O5089" s="14"/>
      <c r="P5089" s="14"/>
    </row>
    <row r="5090" spans="9:16" x14ac:dyDescent="0.25">
      <c r="I5090" s="14"/>
      <c r="J5090" s="14"/>
      <c r="K5090" s="14"/>
      <c r="L5090" s="14"/>
      <c r="M5090" s="14"/>
      <c r="N5090" s="14"/>
      <c r="O5090" s="14"/>
      <c r="P5090" s="14"/>
    </row>
    <row r="5091" spans="9:16" x14ac:dyDescent="0.25">
      <c r="I5091" s="14"/>
      <c r="J5091" s="14"/>
      <c r="K5091" s="14"/>
      <c r="L5091" s="14"/>
      <c r="M5091" s="14"/>
      <c r="N5091" s="14"/>
      <c r="O5091" s="14"/>
      <c r="P5091" s="14"/>
    </row>
    <row r="5092" spans="9:16" x14ac:dyDescent="0.25">
      <c r="I5092" s="14"/>
      <c r="J5092" s="14"/>
      <c r="K5092" s="14"/>
      <c r="L5092" s="14"/>
      <c r="M5092" s="14"/>
      <c r="N5092" s="14"/>
      <c r="O5092" s="14"/>
      <c r="P5092" s="14"/>
    </row>
    <row r="5093" spans="9:16" x14ac:dyDescent="0.25">
      <c r="I5093" s="14"/>
      <c r="J5093" s="14"/>
      <c r="K5093" s="14"/>
      <c r="L5093" s="14"/>
      <c r="M5093" s="14"/>
      <c r="N5093" s="14"/>
      <c r="O5093" s="14"/>
      <c r="P5093" s="14"/>
    </row>
    <row r="5094" spans="9:16" x14ac:dyDescent="0.25">
      <c r="I5094" s="14"/>
      <c r="J5094" s="14"/>
      <c r="K5094" s="14"/>
      <c r="L5094" s="14"/>
      <c r="M5094" s="14"/>
      <c r="N5094" s="14"/>
      <c r="O5094" s="14"/>
      <c r="P5094" s="14"/>
    </row>
    <row r="5095" spans="9:16" x14ac:dyDescent="0.25">
      <c r="I5095" s="14"/>
      <c r="J5095" s="14"/>
      <c r="K5095" s="14"/>
      <c r="L5095" s="14"/>
      <c r="M5095" s="14"/>
      <c r="N5095" s="14"/>
      <c r="O5095" s="14"/>
      <c r="P5095" s="14"/>
    </row>
    <row r="5096" spans="9:16" x14ac:dyDescent="0.25">
      <c r="I5096" s="14"/>
      <c r="J5096" s="14"/>
      <c r="K5096" s="14"/>
      <c r="L5096" s="14"/>
      <c r="M5096" s="14"/>
      <c r="N5096" s="14"/>
      <c r="O5096" s="14"/>
      <c r="P5096" s="14"/>
    </row>
    <row r="5097" spans="9:16" x14ac:dyDescent="0.25">
      <c r="I5097" s="14"/>
      <c r="J5097" s="14"/>
      <c r="K5097" s="14"/>
      <c r="L5097" s="14"/>
      <c r="M5097" s="14"/>
      <c r="N5097" s="14"/>
      <c r="O5097" s="14"/>
      <c r="P5097" s="14"/>
    </row>
    <row r="5098" spans="9:16" x14ac:dyDescent="0.25">
      <c r="I5098" s="14"/>
      <c r="J5098" s="14"/>
      <c r="K5098" s="14"/>
      <c r="L5098" s="14"/>
      <c r="M5098" s="14"/>
      <c r="N5098" s="14"/>
      <c r="O5098" s="14"/>
      <c r="P5098" s="14"/>
    </row>
    <row r="5099" spans="9:16" x14ac:dyDescent="0.25">
      <c r="I5099" s="14"/>
      <c r="J5099" s="14"/>
      <c r="K5099" s="14"/>
      <c r="L5099" s="14"/>
      <c r="M5099" s="14"/>
      <c r="N5099" s="14"/>
      <c r="O5099" s="14"/>
      <c r="P5099" s="14"/>
    </row>
    <row r="5100" spans="9:16" x14ac:dyDescent="0.25">
      <c r="I5100" s="14"/>
      <c r="J5100" s="14"/>
      <c r="K5100" s="14"/>
      <c r="L5100" s="14"/>
      <c r="M5100" s="14"/>
      <c r="N5100" s="14"/>
      <c r="O5100" s="14"/>
      <c r="P5100" s="14"/>
    </row>
    <row r="5101" spans="9:16" x14ac:dyDescent="0.25">
      <c r="I5101" s="14"/>
      <c r="J5101" s="14"/>
      <c r="K5101" s="14"/>
      <c r="L5101" s="14"/>
      <c r="M5101" s="14"/>
      <c r="N5101" s="14"/>
      <c r="O5101" s="14"/>
      <c r="P5101" s="14"/>
    </row>
    <row r="5102" spans="9:16" x14ac:dyDescent="0.25">
      <c r="I5102" s="14"/>
      <c r="J5102" s="14"/>
      <c r="K5102" s="14"/>
      <c r="L5102" s="14"/>
      <c r="M5102" s="14"/>
      <c r="N5102" s="14"/>
      <c r="O5102" s="14"/>
      <c r="P5102" s="14"/>
    </row>
    <row r="5103" spans="9:16" x14ac:dyDescent="0.25">
      <c r="I5103" s="14"/>
      <c r="J5103" s="14"/>
      <c r="K5103" s="14"/>
      <c r="L5103" s="14"/>
      <c r="M5103" s="14"/>
      <c r="N5103" s="14"/>
      <c r="O5103" s="14"/>
      <c r="P5103" s="14"/>
    </row>
    <row r="5104" spans="9:16" x14ac:dyDescent="0.25">
      <c r="I5104" s="14"/>
      <c r="J5104" s="14"/>
      <c r="K5104" s="14"/>
      <c r="L5104" s="14"/>
      <c r="M5104" s="14"/>
      <c r="N5104" s="14"/>
      <c r="O5104" s="14"/>
      <c r="P5104" s="14"/>
    </row>
    <row r="5105" spans="9:16" x14ac:dyDescent="0.25">
      <c r="I5105" s="14"/>
      <c r="J5105" s="14"/>
      <c r="K5105" s="14"/>
      <c r="L5105" s="14"/>
      <c r="M5105" s="14"/>
      <c r="N5105" s="14"/>
      <c r="O5105" s="14"/>
      <c r="P5105" s="14"/>
    </row>
    <row r="5106" spans="9:16" x14ac:dyDescent="0.25">
      <c r="I5106" s="14"/>
      <c r="J5106" s="14"/>
      <c r="K5106" s="14"/>
      <c r="L5106" s="14"/>
      <c r="M5106" s="14"/>
      <c r="N5106" s="14"/>
      <c r="O5106" s="14"/>
      <c r="P5106" s="14"/>
    </row>
    <row r="5107" spans="9:16" x14ac:dyDescent="0.25">
      <c r="I5107" s="14"/>
      <c r="J5107" s="14"/>
      <c r="K5107" s="14"/>
      <c r="L5107" s="14"/>
      <c r="M5107" s="14"/>
      <c r="N5107" s="14"/>
      <c r="O5107" s="14"/>
      <c r="P5107" s="14"/>
    </row>
    <row r="5108" spans="9:16" x14ac:dyDescent="0.25">
      <c r="I5108" s="14"/>
      <c r="J5108" s="14"/>
      <c r="K5108" s="14"/>
      <c r="L5108" s="14"/>
      <c r="M5108" s="14"/>
      <c r="N5108" s="14"/>
      <c r="O5108" s="14"/>
      <c r="P5108" s="14"/>
    </row>
    <row r="5109" spans="9:16" x14ac:dyDescent="0.25">
      <c r="I5109" s="14"/>
      <c r="J5109" s="14"/>
      <c r="K5109" s="14"/>
      <c r="L5109" s="14"/>
      <c r="M5109" s="14"/>
      <c r="N5109" s="14"/>
      <c r="O5109" s="14"/>
      <c r="P5109" s="14"/>
    </row>
    <row r="5110" spans="9:16" x14ac:dyDescent="0.25">
      <c r="I5110" s="14"/>
      <c r="J5110" s="14"/>
      <c r="K5110" s="14"/>
      <c r="L5110" s="14"/>
      <c r="M5110" s="14"/>
      <c r="N5110" s="14"/>
      <c r="O5110" s="14"/>
      <c r="P5110" s="14"/>
    </row>
    <row r="5111" spans="9:16" x14ac:dyDescent="0.25">
      <c r="I5111" s="14"/>
      <c r="J5111" s="14"/>
      <c r="K5111" s="14"/>
      <c r="L5111" s="14"/>
      <c r="M5111" s="14"/>
      <c r="N5111" s="14"/>
      <c r="O5111" s="14"/>
      <c r="P5111" s="14"/>
    </row>
    <row r="5112" spans="9:16" x14ac:dyDescent="0.25">
      <c r="I5112" s="14"/>
      <c r="J5112" s="14"/>
      <c r="K5112" s="14"/>
      <c r="L5112" s="14"/>
      <c r="M5112" s="14"/>
      <c r="N5112" s="14"/>
      <c r="O5112" s="14"/>
      <c r="P5112" s="14"/>
    </row>
    <row r="5113" spans="9:16" x14ac:dyDescent="0.25">
      <c r="I5113" s="14"/>
      <c r="J5113" s="14"/>
      <c r="K5113" s="14"/>
      <c r="L5113" s="14"/>
      <c r="M5113" s="14"/>
      <c r="N5113" s="14"/>
      <c r="O5113" s="14"/>
      <c r="P5113" s="14"/>
    </row>
    <row r="5114" spans="9:16" x14ac:dyDescent="0.25">
      <c r="I5114" s="14"/>
      <c r="J5114" s="14"/>
      <c r="K5114" s="14"/>
      <c r="L5114" s="14"/>
      <c r="M5114" s="14"/>
      <c r="N5114" s="14"/>
      <c r="O5114" s="14"/>
      <c r="P5114" s="14"/>
    </row>
    <row r="5115" spans="9:16" x14ac:dyDescent="0.25">
      <c r="I5115" s="14"/>
      <c r="J5115" s="14"/>
      <c r="K5115" s="14"/>
      <c r="L5115" s="14"/>
      <c r="M5115" s="14"/>
      <c r="N5115" s="14"/>
      <c r="O5115" s="14"/>
      <c r="P5115" s="14"/>
    </row>
    <row r="5116" spans="9:16" x14ac:dyDescent="0.25">
      <c r="I5116" s="14"/>
      <c r="J5116" s="14"/>
      <c r="K5116" s="14"/>
      <c r="L5116" s="14"/>
      <c r="M5116" s="14"/>
      <c r="N5116" s="14"/>
      <c r="O5116" s="14"/>
      <c r="P5116" s="14"/>
    </row>
    <row r="5117" spans="9:16" x14ac:dyDescent="0.25">
      <c r="I5117" s="14"/>
      <c r="J5117" s="14"/>
      <c r="K5117" s="14"/>
      <c r="L5117" s="14"/>
      <c r="M5117" s="14"/>
      <c r="N5117" s="14"/>
      <c r="O5117" s="14"/>
      <c r="P5117" s="14"/>
    </row>
    <row r="5118" spans="9:16" x14ac:dyDescent="0.25">
      <c r="I5118" s="14"/>
      <c r="J5118" s="14"/>
      <c r="K5118" s="14"/>
      <c r="L5118" s="14"/>
      <c r="M5118" s="14"/>
      <c r="N5118" s="14"/>
      <c r="O5118" s="14"/>
      <c r="P5118" s="14"/>
    </row>
    <row r="5119" spans="9:16" x14ac:dyDescent="0.25">
      <c r="I5119" s="14"/>
      <c r="J5119" s="14"/>
      <c r="K5119" s="14"/>
      <c r="L5119" s="14"/>
      <c r="M5119" s="14"/>
      <c r="N5119" s="14"/>
      <c r="O5119" s="14"/>
      <c r="P5119" s="14"/>
    </row>
    <row r="5120" spans="9:16" x14ac:dyDescent="0.25">
      <c r="I5120" s="14"/>
      <c r="J5120" s="14"/>
      <c r="K5120" s="14"/>
      <c r="L5120" s="14"/>
      <c r="M5120" s="14"/>
      <c r="N5120" s="14"/>
      <c r="O5120" s="14"/>
      <c r="P5120" s="14"/>
    </row>
    <row r="5121" spans="9:16" x14ac:dyDescent="0.25">
      <c r="I5121" s="14"/>
      <c r="J5121" s="14"/>
      <c r="K5121" s="14"/>
      <c r="L5121" s="14"/>
      <c r="M5121" s="14"/>
      <c r="N5121" s="14"/>
      <c r="O5121" s="14"/>
      <c r="P5121" s="14"/>
    </row>
    <row r="5122" spans="9:16" x14ac:dyDescent="0.25">
      <c r="I5122" s="14"/>
      <c r="J5122" s="14"/>
      <c r="K5122" s="14"/>
      <c r="L5122" s="14"/>
      <c r="M5122" s="14"/>
      <c r="N5122" s="14"/>
      <c r="O5122" s="14"/>
      <c r="P5122" s="14"/>
    </row>
    <row r="5123" spans="9:16" x14ac:dyDescent="0.25">
      <c r="I5123" s="14"/>
      <c r="J5123" s="14"/>
      <c r="K5123" s="14"/>
      <c r="L5123" s="14"/>
      <c r="M5123" s="14"/>
      <c r="N5123" s="14"/>
      <c r="O5123" s="14"/>
      <c r="P5123" s="14"/>
    </row>
    <row r="5124" spans="9:16" x14ac:dyDescent="0.25">
      <c r="I5124" s="14"/>
      <c r="J5124" s="14"/>
      <c r="K5124" s="14"/>
      <c r="L5124" s="14"/>
      <c r="M5124" s="14"/>
      <c r="N5124" s="14"/>
      <c r="O5124" s="14"/>
      <c r="P5124" s="14"/>
    </row>
    <row r="5125" spans="9:16" x14ac:dyDescent="0.25">
      <c r="I5125" s="14"/>
      <c r="J5125" s="14"/>
      <c r="K5125" s="14"/>
      <c r="L5125" s="14"/>
      <c r="M5125" s="14"/>
      <c r="N5125" s="14"/>
      <c r="O5125" s="14"/>
      <c r="P5125" s="14"/>
    </row>
    <row r="5126" spans="9:16" x14ac:dyDescent="0.25">
      <c r="I5126" s="14"/>
      <c r="J5126" s="14"/>
      <c r="K5126" s="14"/>
      <c r="L5126" s="14"/>
      <c r="M5126" s="14"/>
      <c r="N5126" s="14"/>
      <c r="O5126" s="14"/>
      <c r="P5126" s="14"/>
    </row>
    <row r="5127" spans="9:16" x14ac:dyDescent="0.25">
      <c r="I5127" s="14"/>
      <c r="J5127" s="14"/>
      <c r="K5127" s="14"/>
      <c r="L5127" s="14"/>
      <c r="M5127" s="14"/>
      <c r="N5127" s="14"/>
      <c r="O5127" s="14"/>
      <c r="P5127" s="14"/>
    </row>
    <row r="5128" spans="9:16" x14ac:dyDescent="0.25">
      <c r="I5128" s="14"/>
      <c r="J5128" s="14"/>
      <c r="K5128" s="14"/>
      <c r="L5128" s="14"/>
      <c r="M5128" s="14"/>
      <c r="N5128" s="14"/>
      <c r="O5128" s="14"/>
      <c r="P5128" s="14"/>
    </row>
    <row r="5129" spans="9:16" x14ac:dyDescent="0.25">
      <c r="I5129" s="14"/>
      <c r="J5129" s="14"/>
      <c r="K5129" s="14"/>
      <c r="L5129" s="14"/>
      <c r="M5129" s="14"/>
      <c r="N5129" s="14"/>
      <c r="O5129" s="14"/>
      <c r="P5129" s="14"/>
    </row>
    <row r="5130" spans="9:16" x14ac:dyDescent="0.25">
      <c r="I5130" s="14"/>
      <c r="J5130" s="14"/>
      <c r="K5130" s="14"/>
      <c r="L5130" s="14"/>
      <c r="M5130" s="14"/>
      <c r="N5130" s="14"/>
      <c r="O5130" s="14"/>
      <c r="P5130" s="14"/>
    </row>
    <row r="5131" spans="9:16" x14ac:dyDescent="0.25">
      <c r="I5131" s="14"/>
      <c r="J5131" s="14"/>
      <c r="K5131" s="14"/>
      <c r="L5131" s="14"/>
      <c r="M5131" s="14"/>
      <c r="N5131" s="14"/>
      <c r="O5131" s="14"/>
      <c r="P5131" s="14"/>
    </row>
    <row r="5132" spans="9:16" x14ac:dyDescent="0.25">
      <c r="I5132" s="14"/>
      <c r="J5132" s="14"/>
      <c r="K5132" s="14"/>
      <c r="L5132" s="14"/>
      <c r="M5132" s="14"/>
      <c r="N5132" s="14"/>
      <c r="O5132" s="14"/>
      <c r="P5132" s="14"/>
    </row>
    <row r="5133" spans="9:16" x14ac:dyDescent="0.25">
      <c r="I5133" s="14"/>
      <c r="J5133" s="14"/>
      <c r="K5133" s="14"/>
      <c r="L5133" s="14"/>
      <c r="M5133" s="14"/>
      <c r="N5133" s="14"/>
      <c r="O5133" s="14"/>
      <c r="P5133" s="14"/>
    </row>
    <row r="5134" spans="9:16" x14ac:dyDescent="0.25">
      <c r="I5134" s="14"/>
      <c r="J5134" s="14"/>
      <c r="K5134" s="14"/>
      <c r="L5134" s="14"/>
      <c r="M5134" s="14"/>
      <c r="N5134" s="14"/>
      <c r="O5134" s="14"/>
      <c r="P5134" s="14"/>
    </row>
    <row r="5135" spans="9:16" x14ac:dyDescent="0.25">
      <c r="I5135" s="14"/>
      <c r="J5135" s="14"/>
      <c r="K5135" s="14"/>
      <c r="L5135" s="14"/>
      <c r="M5135" s="14"/>
      <c r="N5135" s="14"/>
      <c r="O5135" s="14"/>
      <c r="P5135" s="14"/>
    </row>
    <row r="5136" spans="9:16" x14ac:dyDescent="0.25">
      <c r="I5136" s="14"/>
      <c r="J5136" s="14"/>
      <c r="K5136" s="14"/>
      <c r="L5136" s="14"/>
      <c r="M5136" s="14"/>
      <c r="N5136" s="14"/>
      <c r="O5136" s="14"/>
      <c r="P5136" s="14"/>
    </row>
    <row r="5137" spans="9:16" x14ac:dyDescent="0.25">
      <c r="I5137" s="14"/>
      <c r="J5137" s="14"/>
      <c r="K5137" s="14"/>
      <c r="L5137" s="14"/>
      <c r="M5137" s="14"/>
      <c r="N5137" s="14"/>
      <c r="O5137" s="14"/>
      <c r="P5137" s="14"/>
    </row>
    <row r="5138" spans="9:16" x14ac:dyDescent="0.25">
      <c r="I5138" s="14"/>
      <c r="J5138" s="14"/>
      <c r="K5138" s="14"/>
      <c r="L5138" s="14"/>
      <c r="M5138" s="14"/>
      <c r="N5138" s="14"/>
      <c r="O5138" s="14"/>
      <c r="P5138" s="14"/>
    </row>
    <row r="5139" spans="9:16" x14ac:dyDescent="0.25">
      <c r="I5139" s="14"/>
      <c r="J5139" s="14"/>
      <c r="K5139" s="14"/>
      <c r="L5139" s="14"/>
      <c r="M5139" s="14"/>
      <c r="N5139" s="14"/>
      <c r="O5139" s="14"/>
      <c r="P5139" s="14"/>
    </row>
    <row r="5140" spans="9:16" x14ac:dyDescent="0.25">
      <c r="I5140" s="14"/>
      <c r="J5140" s="14"/>
      <c r="K5140" s="14"/>
      <c r="L5140" s="14"/>
      <c r="M5140" s="14"/>
      <c r="N5140" s="14"/>
      <c r="O5140" s="14"/>
      <c r="P5140" s="14"/>
    </row>
    <row r="5141" spans="9:16" x14ac:dyDescent="0.25">
      <c r="I5141" s="14"/>
      <c r="J5141" s="14"/>
      <c r="K5141" s="14"/>
      <c r="L5141" s="14"/>
      <c r="M5141" s="14"/>
      <c r="N5141" s="14"/>
      <c r="O5141" s="14"/>
      <c r="P5141" s="14"/>
    </row>
    <row r="5142" spans="9:16" x14ac:dyDescent="0.25">
      <c r="I5142" s="14"/>
      <c r="J5142" s="14"/>
      <c r="K5142" s="14"/>
      <c r="L5142" s="14"/>
      <c r="M5142" s="14"/>
      <c r="N5142" s="14"/>
      <c r="O5142" s="14"/>
      <c r="P5142" s="14"/>
    </row>
    <row r="5143" spans="9:16" x14ac:dyDescent="0.25">
      <c r="I5143" s="14"/>
      <c r="J5143" s="14"/>
      <c r="K5143" s="14"/>
      <c r="L5143" s="14"/>
      <c r="M5143" s="14"/>
      <c r="N5143" s="14"/>
      <c r="O5143" s="14"/>
      <c r="P5143" s="14"/>
    </row>
    <row r="5144" spans="9:16" x14ac:dyDescent="0.25">
      <c r="I5144" s="14"/>
      <c r="J5144" s="14"/>
      <c r="K5144" s="14"/>
      <c r="L5144" s="14"/>
      <c r="M5144" s="14"/>
      <c r="N5144" s="14"/>
      <c r="O5144" s="14"/>
      <c r="P5144" s="14"/>
    </row>
    <row r="5145" spans="9:16" x14ac:dyDescent="0.25">
      <c r="I5145" s="14"/>
      <c r="J5145" s="14"/>
      <c r="K5145" s="14"/>
      <c r="L5145" s="14"/>
      <c r="M5145" s="14"/>
      <c r="N5145" s="14"/>
      <c r="O5145" s="14"/>
      <c r="P5145" s="14"/>
    </row>
    <row r="5146" spans="9:16" x14ac:dyDescent="0.25">
      <c r="I5146" s="14"/>
      <c r="J5146" s="14"/>
      <c r="K5146" s="14"/>
      <c r="L5146" s="14"/>
      <c r="M5146" s="14"/>
      <c r="N5146" s="14"/>
      <c r="O5146" s="14"/>
      <c r="P5146" s="14"/>
    </row>
    <row r="5147" spans="9:16" x14ac:dyDescent="0.25">
      <c r="I5147" s="14"/>
      <c r="J5147" s="14"/>
      <c r="K5147" s="14"/>
      <c r="L5147" s="14"/>
      <c r="M5147" s="14"/>
      <c r="N5147" s="14"/>
      <c r="O5147" s="14"/>
      <c r="P5147" s="14"/>
    </row>
    <row r="5148" spans="9:16" x14ac:dyDescent="0.25">
      <c r="I5148" s="14"/>
      <c r="J5148" s="14"/>
      <c r="K5148" s="14"/>
      <c r="L5148" s="14"/>
      <c r="M5148" s="14"/>
      <c r="N5148" s="14"/>
      <c r="O5148" s="14"/>
      <c r="P5148" s="14"/>
    </row>
    <row r="5149" spans="9:16" x14ac:dyDescent="0.25">
      <c r="I5149" s="14"/>
      <c r="J5149" s="14"/>
      <c r="K5149" s="14"/>
      <c r="L5149" s="14"/>
      <c r="M5149" s="14"/>
      <c r="N5149" s="14"/>
      <c r="O5149" s="14"/>
      <c r="P5149" s="14"/>
    </row>
    <row r="5150" spans="9:16" x14ac:dyDescent="0.25">
      <c r="I5150" s="14"/>
      <c r="J5150" s="14"/>
      <c r="K5150" s="14"/>
      <c r="L5150" s="14"/>
      <c r="M5150" s="14"/>
      <c r="N5150" s="14"/>
      <c r="O5150" s="14"/>
      <c r="P5150" s="14"/>
    </row>
    <row r="5151" spans="9:16" x14ac:dyDescent="0.25">
      <c r="I5151" s="14"/>
      <c r="J5151" s="14"/>
      <c r="K5151" s="14"/>
      <c r="L5151" s="14"/>
      <c r="M5151" s="14"/>
      <c r="N5151" s="14"/>
      <c r="O5151" s="14"/>
      <c r="P5151" s="14"/>
    </row>
    <row r="5152" spans="9:16" x14ac:dyDescent="0.25">
      <c r="I5152" s="14"/>
      <c r="J5152" s="14"/>
      <c r="K5152" s="14"/>
      <c r="L5152" s="14"/>
      <c r="M5152" s="14"/>
      <c r="N5152" s="14"/>
      <c r="O5152" s="14"/>
      <c r="P5152" s="14"/>
    </row>
    <row r="5153" spans="9:16" x14ac:dyDescent="0.25">
      <c r="I5153" s="14"/>
      <c r="J5153" s="14"/>
      <c r="K5153" s="14"/>
      <c r="L5153" s="14"/>
      <c r="M5153" s="14"/>
      <c r="N5153" s="14"/>
      <c r="O5153" s="14"/>
      <c r="P5153" s="14"/>
    </row>
    <row r="5154" spans="9:16" x14ac:dyDescent="0.25">
      <c r="I5154" s="14"/>
      <c r="J5154" s="14"/>
      <c r="K5154" s="14"/>
      <c r="L5154" s="14"/>
      <c r="M5154" s="14"/>
      <c r="N5154" s="14"/>
      <c r="O5154" s="14"/>
      <c r="P5154" s="14"/>
    </row>
    <row r="5155" spans="9:16" x14ac:dyDescent="0.25">
      <c r="I5155" s="14"/>
      <c r="J5155" s="14"/>
      <c r="K5155" s="14"/>
      <c r="L5155" s="14"/>
      <c r="M5155" s="14"/>
      <c r="N5155" s="14"/>
      <c r="O5155" s="14"/>
      <c r="P5155" s="14"/>
    </row>
    <row r="5156" spans="9:16" x14ac:dyDescent="0.25">
      <c r="I5156" s="14"/>
      <c r="J5156" s="14"/>
      <c r="K5156" s="14"/>
      <c r="L5156" s="14"/>
      <c r="M5156" s="14"/>
      <c r="N5156" s="14"/>
      <c r="O5156" s="14"/>
      <c r="P5156" s="14"/>
    </row>
    <row r="5157" spans="9:16" x14ac:dyDescent="0.25">
      <c r="I5157" s="14"/>
      <c r="J5157" s="14"/>
      <c r="K5157" s="14"/>
      <c r="L5157" s="14"/>
      <c r="M5157" s="14"/>
      <c r="N5157" s="14"/>
      <c r="O5157" s="14"/>
      <c r="P5157" s="14"/>
    </row>
    <row r="5158" spans="9:16" x14ac:dyDescent="0.25">
      <c r="I5158" s="14"/>
      <c r="J5158" s="14"/>
      <c r="K5158" s="14"/>
      <c r="L5158" s="14"/>
      <c r="M5158" s="14"/>
      <c r="N5158" s="14"/>
      <c r="O5158" s="14"/>
      <c r="P5158" s="14"/>
    </row>
    <row r="5159" spans="9:16" x14ac:dyDescent="0.25">
      <c r="I5159" s="14"/>
      <c r="J5159" s="14"/>
      <c r="K5159" s="14"/>
      <c r="L5159" s="14"/>
      <c r="M5159" s="14"/>
      <c r="N5159" s="14"/>
      <c r="O5159" s="14"/>
      <c r="P5159" s="14"/>
    </row>
    <row r="5160" spans="9:16" x14ac:dyDescent="0.25">
      <c r="I5160" s="14"/>
      <c r="J5160" s="14"/>
      <c r="K5160" s="14"/>
      <c r="L5160" s="14"/>
      <c r="M5160" s="14"/>
      <c r="N5160" s="14"/>
      <c r="O5160" s="14"/>
      <c r="P5160" s="14"/>
    </row>
    <row r="5161" spans="9:16" x14ac:dyDescent="0.25">
      <c r="I5161" s="14"/>
      <c r="J5161" s="14"/>
      <c r="K5161" s="14"/>
      <c r="L5161" s="14"/>
      <c r="M5161" s="14"/>
      <c r="N5161" s="14"/>
      <c r="O5161" s="14"/>
      <c r="P5161" s="14"/>
    </row>
    <row r="5162" spans="9:16" x14ac:dyDescent="0.25">
      <c r="I5162" s="14"/>
      <c r="J5162" s="14"/>
      <c r="K5162" s="14"/>
      <c r="L5162" s="14"/>
      <c r="M5162" s="14"/>
      <c r="N5162" s="14"/>
      <c r="O5162" s="14"/>
      <c r="P5162" s="14"/>
    </row>
    <row r="5163" spans="9:16" x14ac:dyDescent="0.25">
      <c r="I5163" s="14"/>
      <c r="J5163" s="14"/>
      <c r="K5163" s="14"/>
      <c r="L5163" s="14"/>
      <c r="M5163" s="14"/>
      <c r="N5163" s="14"/>
      <c r="O5163" s="14"/>
      <c r="P5163" s="14"/>
    </row>
    <row r="5164" spans="9:16" x14ac:dyDescent="0.25">
      <c r="I5164" s="14"/>
      <c r="J5164" s="14"/>
      <c r="K5164" s="14"/>
      <c r="L5164" s="14"/>
      <c r="M5164" s="14"/>
      <c r="N5164" s="14"/>
      <c r="O5164" s="14"/>
      <c r="P5164" s="14"/>
    </row>
    <row r="5165" spans="9:16" x14ac:dyDescent="0.25">
      <c r="I5165" s="14"/>
      <c r="J5165" s="14"/>
      <c r="K5165" s="14"/>
      <c r="L5165" s="14"/>
      <c r="M5165" s="14"/>
      <c r="N5165" s="14"/>
      <c r="O5165" s="14"/>
      <c r="P5165" s="14"/>
    </row>
    <row r="5166" spans="9:16" x14ac:dyDescent="0.25">
      <c r="I5166" s="14"/>
      <c r="J5166" s="14"/>
      <c r="K5166" s="14"/>
      <c r="L5166" s="14"/>
      <c r="M5166" s="14"/>
      <c r="N5166" s="14"/>
      <c r="O5166" s="14"/>
      <c r="P5166" s="14"/>
    </row>
    <row r="5167" spans="9:16" x14ac:dyDescent="0.25">
      <c r="I5167" s="14"/>
      <c r="J5167" s="14"/>
      <c r="K5167" s="14"/>
      <c r="L5167" s="14"/>
      <c r="M5167" s="14"/>
      <c r="N5167" s="14"/>
      <c r="O5167" s="14"/>
      <c r="P5167" s="14"/>
    </row>
    <row r="5168" spans="9:16" x14ac:dyDescent="0.25">
      <c r="I5168" s="14"/>
      <c r="J5168" s="14"/>
      <c r="K5168" s="14"/>
      <c r="L5168" s="14"/>
      <c r="M5168" s="14"/>
      <c r="N5168" s="14"/>
      <c r="O5168" s="14"/>
      <c r="P5168" s="14"/>
    </row>
    <row r="5169" spans="9:16" x14ac:dyDescent="0.25">
      <c r="I5169" s="14"/>
      <c r="J5169" s="14"/>
      <c r="K5169" s="14"/>
      <c r="L5169" s="14"/>
      <c r="M5169" s="14"/>
      <c r="N5169" s="14"/>
      <c r="O5169" s="14"/>
      <c r="P5169" s="14"/>
    </row>
    <row r="5170" spans="9:16" x14ac:dyDescent="0.25">
      <c r="I5170" s="14"/>
      <c r="J5170" s="14"/>
      <c r="K5170" s="14"/>
      <c r="L5170" s="14"/>
      <c r="M5170" s="14"/>
      <c r="N5170" s="14"/>
      <c r="O5170" s="14"/>
      <c r="P5170" s="14"/>
    </row>
    <row r="5171" spans="9:16" x14ac:dyDescent="0.25">
      <c r="I5171" s="14"/>
      <c r="J5171" s="14"/>
      <c r="K5171" s="14"/>
      <c r="L5171" s="14"/>
      <c r="M5171" s="14"/>
      <c r="N5171" s="14"/>
      <c r="O5171" s="14"/>
      <c r="P5171" s="14"/>
    </row>
    <row r="5172" spans="9:16" x14ac:dyDescent="0.25">
      <c r="I5172" s="14"/>
      <c r="J5172" s="14"/>
      <c r="K5172" s="14"/>
      <c r="L5172" s="14"/>
      <c r="M5172" s="14"/>
      <c r="N5172" s="14"/>
      <c r="O5172" s="14"/>
      <c r="P5172" s="14"/>
    </row>
    <row r="5173" spans="9:16" x14ac:dyDescent="0.25">
      <c r="I5173" s="14"/>
      <c r="J5173" s="14"/>
      <c r="K5173" s="14"/>
      <c r="L5173" s="14"/>
      <c r="M5173" s="14"/>
      <c r="N5173" s="14"/>
      <c r="O5173" s="14"/>
      <c r="P5173" s="14"/>
    </row>
    <row r="5174" spans="9:16" x14ac:dyDescent="0.25">
      <c r="I5174" s="14"/>
      <c r="J5174" s="14"/>
      <c r="K5174" s="14"/>
      <c r="L5174" s="14"/>
      <c r="M5174" s="14"/>
      <c r="N5174" s="14"/>
      <c r="O5174" s="14"/>
      <c r="P5174" s="14"/>
    </row>
    <row r="5175" spans="9:16" x14ac:dyDescent="0.25">
      <c r="I5175" s="14"/>
      <c r="J5175" s="14"/>
      <c r="K5175" s="14"/>
      <c r="L5175" s="14"/>
      <c r="M5175" s="14"/>
      <c r="N5175" s="14"/>
      <c r="O5175" s="14"/>
      <c r="P5175" s="14"/>
    </row>
    <row r="5176" spans="9:16" x14ac:dyDescent="0.25">
      <c r="I5176" s="14"/>
      <c r="J5176" s="14"/>
      <c r="K5176" s="14"/>
      <c r="L5176" s="14"/>
      <c r="M5176" s="14"/>
      <c r="N5176" s="14"/>
      <c r="O5176" s="14"/>
      <c r="P5176" s="14"/>
    </row>
    <row r="5177" spans="9:16" x14ac:dyDescent="0.25">
      <c r="I5177" s="14"/>
      <c r="J5177" s="14"/>
      <c r="K5177" s="14"/>
      <c r="L5177" s="14"/>
      <c r="M5177" s="14"/>
      <c r="N5177" s="14"/>
      <c r="O5177" s="14"/>
      <c r="P5177" s="14"/>
    </row>
    <row r="5178" spans="9:16" x14ac:dyDescent="0.25">
      <c r="I5178" s="14"/>
      <c r="J5178" s="14"/>
      <c r="K5178" s="14"/>
      <c r="L5178" s="14"/>
      <c r="M5178" s="14"/>
      <c r="N5178" s="14"/>
      <c r="O5178" s="14"/>
      <c r="P5178" s="14"/>
    </row>
    <row r="5179" spans="9:16" x14ac:dyDescent="0.25">
      <c r="I5179" s="14"/>
      <c r="J5179" s="14"/>
      <c r="K5179" s="14"/>
      <c r="L5179" s="14"/>
      <c r="M5179" s="14"/>
      <c r="N5179" s="14"/>
      <c r="O5179" s="14"/>
      <c r="P5179" s="14"/>
    </row>
    <row r="5180" spans="9:16" x14ac:dyDescent="0.25">
      <c r="I5180" s="14"/>
      <c r="J5180" s="14"/>
      <c r="K5180" s="14"/>
      <c r="L5180" s="14"/>
      <c r="M5180" s="14"/>
      <c r="N5180" s="14"/>
      <c r="O5180" s="14"/>
      <c r="P5180" s="14"/>
    </row>
    <row r="5181" spans="9:16" x14ac:dyDescent="0.25">
      <c r="I5181" s="14"/>
      <c r="J5181" s="14"/>
      <c r="K5181" s="14"/>
      <c r="L5181" s="14"/>
      <c r="M5181" s="14"/>
      <c r="N5181" s="14"/>
      <c r="O5181" s="14"/>
      <c r="P5181" s="14"/>
    </row>
    <row r="5182" spans="9:16" x14ac:dyDescent="0.25">
      <c r="I5182" s="14"/>
      <c r="J5182" s="14"/>
      <c r="K5182" s="14"/>
      <c r="L5182" s="14"/>
      <c r="M5182" s="14"/>
      <c r="N5182" s="14"/>
      <c r="O5182" s="14"/>
      <c r="P5182" s="14"/>
    </row>
    <row r="5183" spans="9:16" x14ac:dyDescent="0.25">
      <c r="I5183" s="14"/>
      <c r="J5183" s="14"/>
      <c r="K5183" s="14"/>
      <c r="L5183" s="14"/>
      <c r="M5183" s="14"/>
      <c r="N5183" s="14"/>
      <c r="O5183" s="14"/>
      <c r="P5183" s="14"/>
    </row>
    <row r="5184" spans="9:16" x14ac:dyDescent="0.25">
      <c r="I5184" s="14"/>
      <c r="J5184" s="14"/>
      <c r="K5184" s="14"/>
      <c r="L5184" s="14"/>
      <c r="M5184" s="14"/>
      <c r="N5184" s="14"/>
      <c r="O5184" s="14"/>
      <c r="P5184" s="14"/>
    </row>
    <row r="5185" spans="9:16" x14ac:dyDescent="0.25">
      <c r="I5185" s="14"/>
      <c r="J5185" s="14"/>
      <c r="K5185" s="14"/>
      <c r="L5185" s="14"/>
      <c r="M5185" s="14"/>
      <c r="N5185" s="14"/>
      <c r="O5185" s="14"/>
      <c r="P5185" s="14"/>
    </row>
    <row r="5186" spans="9:16" x14ac:dyDescent="0.25">
      <c r="I5186" s="14"/>
      <c r="J5186" s="14"/>
      <c r="K5186" s="14"/>
      <c r="L5186" s="14"/>
      <c r="M5186" s="14"/>
      <c r="N5186" s="14"/>
      <c r="O5186" s="14"/>
      <c r="P5186" s="14"/>
    </row>
    <row r="5187" spans="9:16" x14ac:dyDescent="0.25">
      <c r="I5187" s="14"/>
      <c r="J5187" s="14"/>
      <c r="K5187" s="14"/>
      <c r="L5187" s="14"/>
      <c r="M5187" s="14"/>
      <c r="N5187" s="14"/>
      <c r="O5187" s="14"/>
      <c r="P5187" s="14"/>
    </row>
    <row r="5188" spans="9:16" x14ac:dyDescent="0.25">
      <c r="I5188" s="14"/>
      <c r="J5188" s="14"/>
      <c r="K5188" s="14"/>
      <c r="L5188" s="14"/>
      <c r="M5188" s="14"/>
      <c r="N5188" s="14"/>
      <c r="O5188" s="14"/>
      <c r="P5188" s="14"/>
    </row>
    <row r="5189" spans="9:16" x14ac:dyDescent="0.25">
      <c r="I5189" s="14"/>
      <c r="J5189" s="14"/>
      <c r="K5189" s="14"/>
      <c r="L5189" s="14"/>
      <c r="M5189" s="14"/>
      <c r="N5189" s="14"/>
      <c r="O5189" s="14"/>
      <c r="P5189" s="14"/>
    </row>
    <row r="5190" spans="9:16" x14ac:dyDescent="0.25">
      <c r="I5190" s="14"/>
      <c r="J5190" s="14"/>
      <c r="K5190" s="14"/>
      <c r="L5190" s="14"/>
      <c r="M5190" s="14"/>
      <c r="N5190" s="14"/>
      <c r="O5190" s="14"/>
      <c r="P5190" s="14"/>
    </row>
    <row r="5191" spans="9:16" x14ac:dyDescent="0.25">
      <c r="I5191" s="14"/>
      <c r="J5191" s="14"/>
      <c r="K5191" s="14"/>
      <c r="L5191" s="14"/>
      <c r="M5191" s="14"/>
      <c r="N5191" s="14"/>
      <c r="O5191" s="14"/>
      <c r="P5191" s="14"/>
    </row>
    <row r="5192" spans="9:16" x14ac:dyDescent="0.25">
      <c r="I5192" s="14"/>
      <c r="J5192" s="14"/>
      <c r="K5192" s="14"/>
      <c r="L5192" s="14"/>
      <c r="M5192" s="14"/>
      <c r="N5192" s="14"/>
      <c r="O5192" s="14"/>
      <c r="P5192" s="14"/>
    </row>
    <row r="5193" spans="9:16" x14ac:dyDescent="0.25">
      <c r="I5193" s="14"/>
      <c r="J5193" s="14"/>
      <c r="K5193" s="14"/>
      <c r="L5193" s="14"/>
      <c r="M5193" s="14"/>
      <c r="N5193" s="14"/>
      <c r="O5193" s="14"/>
      <c r="P5193" s="14"/>
    </row>
    <row r="5194" spans="9:16" x14ac:dyDescent="0.25">
      <c r="I5194" s="14"/>
      <c r="J5194" s="14"/>
      <c r="K5194" s="14"/>
      <c r="L5194" s="14"/>
      <c r="M5194" s="14"/>
      <c r="N5194" s="14"/>
      <c r="O5194" s="14"/>
      <c r="P5194" s="14"/>
    </row>
    <row r="5195" spans="9:16" x14ac:dyDescent="0.25">
      <c r="I5195" s="14"/>
      <c r="J5195" s="14"/>
      <c r="K5195" s="14"/>
      <c r="L5195" s="14"/>
      <c r="M5195" s="14"/>
      <c r="N5195" s="14"/>
      <c r="O5195" s="14"/>
      <c r="P5195" s="14"/>
    </row>
    <row r="5196" spans="9:16" x14ac:dyDescent="0.25">
      <c r="I5196" s="14"/>
      <c r="J5196" s="14"/>
      <c r="K5196" s="14"/>
      <c r="L5196" s="14"/>
      <c r="M5196" s="14"/>
      <c r="N5196" s="14"/>
      <c r="O5196" s="14"/>
      <c r="P5196" s="14"/>
    </row>
    <row r="5197" spans="9:16" x14ac:dyDescent="0.25">
      <c r="I5197" s="14"/>
      <c r="J5197" s="14"/>
      <c r="K5197" s="14"/>
      <c r="L5197" s="14"/>
      <c r="M5197" s="14"/>
      <c r="N5197" s="14"/>
      <c r="O5197" s="14"/>
      <c r="P5197" s="14"/>
    </row>
    <row r="5198" spans="9:16" x14ac:dyDescent="0.25">
      <c r="I5198" s="14"/>
      <c r="J5198" s="14"/>
      <c r="K5198" s="14"/>
      <c r="L5198" s="14"/>
      <c r="M5198" s="14"/>
      <c r="N5198" s="14"/>
      <c r="O5198" s="14"/>
      <c r="P5198" s="14"/>
    </row>
    <row r="5199" spans="9:16" x14ac:dyDescent="0.25">
      <c r="I5199" s="14"/>
      <c r="J5199" s="14"/>
      <c r="K5199" s="14"/>
      <c r="L5199" s="14"/>
      <c r="M5199" s="14"/>
      <c r="N5199" s="14"/>
      <c r="O5199" s="14"/>
      <c r="P5199" s="14"/>
    </row>
    <row r="5200" spans="9:16" x14ac:dyDescent="0.25">
      <c r="I5200" s="14"/>
      <c r="J5200" s="14"/>
      <c r="K5200" s="14"/>
      <c r="L5200" s="14"/>
      <c r="M5200" s="14"/>
      <c r="N5200" s="14"/>
      <c r="O5200" s="14"/>
      <c r="P5200" s="14"/>
    </row>
    <row r="5201" spans="9:16" x14ac:dyDescent="0.25">
      <c r="I5201" s="14"/>
      <c r="J5201" s="14"/>
      <c r="K5201" s="14"/>
      <c r="L5201" s="14"/>
      <c r="M5201" s="14"/>
      <c r="N5201" s="14"/>
      <c r="O5201" s="14"/>
      <c r="P5201" s="14"/>
    </row>
    <row r="5202" spans="9:16" x14ac:dyDescent="0.25">
      <c r="I5202" s="14"/>
      <c r="J5202" s="14"/>
      <c r="K5202" s="14"/>
      <c r="L5202" s="14"/>
      <c r="M5202" s="14"/>
      <c r="N5202" s="14"/>
      <c r="O5202" s="14"/>
      <c r="P5202" s="14"/>
    </row>
    <row r="5203" spans="9:16" x14ac:dyDescent="0.25">
      <c r="I5203" s="14"/>
      <c r="J5203" s="14"/>
      <c r="K5203" s="14"/>
      <c r="L5203" s="14"/>
      <c r="M5203" s="14"/>
      <c r="N5203" s="14"/>
      <c r="O5203" s="14"/>
      <c r="P5203" s="14"/>
    </row>
    <row r="5204" spans="9:16" x14ac:dyDescent="0.25">
      <c r="I5204" s="14"/>
      <c r="J5204" s="14"/>
      <c r="K5204" s="14"/>
      <c r="L5204" s="14"/>
      <c r="M5204" s="14"/>
      <c r="N5204" s="14"/>
      <c r="O5204" s="14"/>
      <c r="P5204" s="14"/>
    </row>
    <row r="5205" spans="9:16" x14ac:dyDescent="0.25">
      <c r="I5205" s="14"/>
      <c r="J5205" s="14"/>
      <c r="K5205" s="14"/>
      <c r="L5205" s="14"/>
      <c r="M5205" s="14"/>
      <c r="N5205" s="14"/>
      <c r="O5205" s="14"/>
      <c r="P5205" s="14"/>
    </row>
    <row r="5206" spans="9:16" x14ac:dyDescent="0.25">
      <c r="I5206" s="14"/>
      <c r="J5206" s="14"/>
      <c r="K5206" s="14"/>
      <c r="L5206" s="14"/>
      <c r="M5206" s="14"/>
      <c r="N5206" s="14"/>
      <c r="O5206" s="14"/>
      <c r="P5206" s="14"/>
    </row>
    <row r="5207" spans="9:16" x14ac:dyDescent="0.25">
      <c r="I5207" s="14"/>
      <c r="J5207" s="14"/>
      <c r="K5207" s="14"/>
      <c r="L5207" s="14"/>
      <c r="M5207" s="14"/>
      <c r="N5207" s="14"/>
      <c r="O5207" s="14"/>
      <c r="P5207" s="14"/>
    </row>
    <row r="5208" spans="9:16" x14ac:dyDescent="0.25">
      <c r="I5208" s="14"/>
      <c r="J5208" s="14"/>
      <c r="K5208" s="14"/>
      <c r="L5208" s="14"/>
      <c r="M5208" s="14"/>
      <c r="N5208" s="14"/>
      <c r="O5208" s="14"/>
      <c r="P5208" s="14"/>
    </row>
    <row r="5209" spans="9:16" x14ac:dyDescent="0.25">
      <c r="I5209" s="14"/>
      <c r="J5209" s="14"/>
      <c r="K5209" s="14"/>
      <c r="L5209" s="14"/>
      <c r="M5209" s="14"/>
      <c r="N5209" s="14"/>
      <c r="O5209" s="14"/>
      <c r="P5209" s="14"/>
    </row>
    <row r="5210" spans="9:16" x14ac:dyDescent="0.25">
      <c r="I5210" s="14"/>
      <c r="J5210" s="14"/>
      <c r="K5210" s="14"/>
      <c r="L5210" s="14"/>
      <c r="M5210" s="14"/>
      <c r="N5210" s="14"/>
      <c r="O5210" s="14"/>
      <c r="P5210" s="14"/>
    </row>
    <row r="5211" spans="9:16" x14ac:dyDescent="0.25">
      <c r="I5211" s="14"/>
      <c r="J5211" s="14"/>
      <c r="K5211" s="14"/>
      <c r="L5211" s="14"/>
      <c r="M5211" s="14"/>
      <c r="N5211" s="14"/>
      <c r="O5211" s="14"/>
      <c r="P5211" s="14"/>
    </row>
    <row r="5212" spans="9:16" x14ac:dyDescent="0.25">
      <c r="I5212" s="14"/>
      <c r="J5212" s="14"/>
      <c r="K5212" s="14"/>
      <c r="L5212" s="14"/>
      <c r="M5212" s="14"/>
      <c r="N5212" s="14"/>
      <c r="O5212" s="14"/>
      <c r="P5212" s="14"/>
    </row>
    <row r="5213" spans="9:16" x14ac:dyDescent="0.25">
      <c r="I5213" s="14"/>
      <c r="J5213" s="14"/>
      <c r="K5213" s="14"/>
      <c r="L5213" s="14"/>
      <c r="M5213" s="14"/>
      <c r="N5213" s="14"/>
      <c r="O5213" s="14"/>
      <c r="P5213" s="14"/>
    </row>
    <row r="5214" spans="9:16" x14ac:dyDescent="0.25">
      <c r="I5214" s="14"/>
      <c r="J5214" s="14"/>
      <c r="K5214" s="14"/>
      <c r="L5214" s="14"/>
      <c r="M5214" s="14"/>
      <c r="N5214" s="14"/>
      <c r="O5214" s="14"/>
      <c r="P5214" s="14"/>
    </row>
    <row r="5215" spans="9:16" x14ac:dyDescent="0.25">
      <c r="I5215" s="14"/>
      <c r="J5215" s="14"/>
      <c r="K5215" s="14"/>
      <c r="L5215" s="14"/>
      <c r="M5215" s="14"/>
      <c r="N5215" s="14"/>
      <c r="O5215" s="14"/>
      <c r="P5215" s="14"/>
    </row>
    <row r="5216" spans="9:16" x14ac:dyDescent="0.25">
      <c r="I5216" s="14"/>
      <c r="J5216" s="14"/>
      <c r="K5216" s="14"/>
      <c r="L5216" s="14"/>
      <c r="M5216" s="14"/>
      <c r="N5216" s="14"/>
      <c r="O5216" s="14"/>
      <c r="P5216" s="14"/>
    </row>
    <row r="5217" spans="9:16" x14ac:dyDescent="0.25">
      <c r="I5217" s="14"/>
      <c r="J5217" s="14"/>
      <c r="K5217" s="14"/>
      <c r="L5217" s="14"/>
      <c r="M5217" s="14"/>
      <c r="N5217" s="14"/>
      <c r="O5217" s="14"/>
      <c r="P5217" s="14"/>
    </row>
    <row r="5218" spans="9:16" x14ac:dyDescent="0.25">
      <c r="I5218" s="14"/>
      <c r="J5218" s="14"/>
      <c r="K5218" s="14"/>
      <c r="L5218" s="14"/>
      <c r="M5218" s="14"/>
      <c r="N5218" s="14"/>
      <c r="O5218" s="14"/>
      <c r="P5218" s="14"/>
    </row>
    <row r="5219" spans="9:16" x14ac:dyDescent="0.25">
      <c r="I5219" s="14"/>
      <c r="J5219" s="14"/>
      <c r="K5219" s="14"/>
      <c r="L5219" s="14"/>
      <c r="M5219" s="14"/>
      <c r="N5219" s="14"/>
      <c r="O5219" s="14"/>
      <c r="P5219" s="14"/>
    </row>
    <row r="5220" spans="9:16" x14ac:dyDescent="0.25">
      <c r="I5220" s="14"/>
      <c r="J5220" s="14"/>
      <c r="K5220" s="14"/>
      <c r="L5220" s="14"/>
      <c r="M5220" s="14"/>
      <c r="N5220" s="14"/>
      <c r="O5220" s="14"/>
      <c r="P5220" s="14"/>
    </row>
    <row r="5221" spans="9:16" x14ac:dyDescent="0.25">
      <c r="I5221" s="14"/>
      <c r="J5221" s="14"/>
      <c r="K5221" s="14"/>
      <c r="L5221" s="14"/>
      <c r="M5221" s="14"/>
      <c r="N5221" s="14"/>
      <c r="O5221" s="14"/>
      <c r="P5221" s="14"/>
    </row>
    <row r="5222" spans="9:16" x14ac:dyDescent="0.25">
      <c r="I5222" s="14"/>
      <c r="J5222" s="14"/>
      <c r="K5222" s="14"/>
      <c r="L5222" s="14"/>
      <c r="M5222" s="14"/>
      <c r="N5222" s="14"/>
      <c r="O5222" s="14"/>
      <c r="P5222" s="14"/>
    </row>
    <row r="5223" spans="9:16" x14ac:dyDescent="0.25">
      <c r="I5223" s="14"/>
      <c r="J5223" s="14"/>
      <c r="K5223" s="14"/>
      <c r="L5223" s="14"/>
      <c r="M5223" s="14"/>
      <c r="N5223" s="14"/>
      <c r="O5223" s="14"/>
      <c r="P5223" s="14"/>
    </row>
    <row r="5224" spans="9:16" x14ac:dyDescent="0.25">
      <c r="I5224" s="14"/>
      <c r="J5224" s="14"/>
      <c r="K5224" s="14"/>
      <c r="L5224" s="14"/>
      <c r="M5224" s="14"/>
      <c r="N5224" s="14"/>
      <c r="O5224" s="14"/>
      <c r="P5224" s="14"/>
    </row>
    <row r="5225" spans="9:16" x14ac:dyDescent="0.25">
      <c r="I5225" s="14"/>
      <c r="J5225" s="14"/>
      <c r="K5225" s="14"/>
      <c r="L5225" s="14"/>
      <c r="M5225" s="14"/>
      <c r="N5225" s="14"/>
      <c r="O5225" s="14"/>
      <c r="P5225" s="14"/>
    </row>
    <row r="5226" spans="9:16" x14ac:dyDescent="0.25">
      <c r="I5226" s="14"/>
      <c r="J5226" s="14"/>
      <c r="K5226" s="14"/>
      <c r="L5226" s="14"/>
      <c r="M5226" s="14"/>
      <c r="N5226" s="14"/>
      <c r="O5226" s="14"/>
      <c r="P5226" s="14"/>
    </row>
    <row r="5227" spans="9:16" x14ac:dyDescent="0.25">
      <c r="I5227" s="14"/>
      <c r="J5227" s="14"/>
      <c r="K5227" s="14"/>
      <c r="L5227" s="14"/>
      <c r="M5227" s="14"/>
      <c r="N5227" s="14"/>
      <c r="O5227" s="14"/>
      <c r="P5227" s="14"/>
    </row>
    <row r="5228" spans="9:16" x14ac:dyDescent="0.25">
      <c r="I5228" s="14"/>
      <c r="J5228" s="14"/>
      <c r="K5228" s="14"/>
      <c r="L5228" s="14"/>
      <c r="M5228" s="14"/>
      <c r="N5228" s="14"/>
      <c r="O5228" s="14"/>
      <c r="P5228" s="14"/>
    </row>
    <row r="5229" spans="9:16" x14ac:dyDescent="0.25">
      <c r="I5229" s="14"/>
      <c r="J5229" s="14"/>
      <c r="K5229" s="14"/>
      <c r="L5229" s="14"/>
      <c r="M5229" s="14"/>
      <c r="N5229" s="14"/>
      <c r="O5229" s="14"/>
      <c r="P5229" s="14"/>
    </row>
    <row r="5230" spans="9:16" x14ac:dyDescent="0.25">
      <c r="I5230" s="14"/>
      <c r="J5230" s="14"/>
      <c r="K5230" s="14"/>
      <c r="L5230" s="14"/>
      <c r="M5230" s="14"/>
      <c r="N5230" s="14"/>
      <c r="O5230" s="14"/>
      <c r="P5230" s="14"/>
    </row>
    <row r="5231" spans="9:16" x14ac:dyDescent="0.25">
      <c r="I5231" s="14"/>
      <c r="J5231" s="14"/>
      <c r="K5231" s="14"/>
      <c r="L5231" s="14"/>
      <c r="M5231" s="14"/>
      <c r="N5231" s="14"/>
      <c r="O5231" s="14"/>
      <c r="P5231" s="14"/>
    </row>
    <row r="5232" spans="9:16" x14ac:dyDescent="0.25">
      <c r="I5232" s="14"/>
      <c r="J5232" s="14"/>
      <c r="K5232" s="14"/>
      <c r="L5232" s="14"/>
      <c r="M5232" s="14"/>
      <c r="N5232" s="14"/>
      <c r="O5232" s="14"/>
      <c r="P5232" s="14"/>
    </row>
    <row r="5233" spans="9:16" x14ac:dyDescent="0.25">
      <c r="I5233" s="14"/>
      <c r="J5233" s="14"/>
      <c r="K5233" s="14"/>
      <c r="L5233" s="14"/>
      <c r="M5233" s="14"/>
      <c r="N5233" s="14"/>
      <c r="O5233" s="14"/>
      <c r="P5233" s="14"/>
    </row>
    <row r="5234" spans="9:16" x14ac:dyDescent="0.25">
      <c r="I5234" s="14"/>
      <c r="J5234" s="14"/>
      <c r="K5234" s="14"/>
      <c r="L5234" s="14"/>
      <c r="M5234" s="14"/>
      <c r="N5234" s="14"/>
      <c r="O5234" s="14"/>
      <c r="P5234" s="14"/>
    </row>
    <row r="5235" spans="9:16" x14ac:dyDescent="0.25">
      <c r="I5235" s="14"/>
      <c r="J5235" s="14"/>
      <c r="K5235" s="14"/>
      <c r="L5235" s="14"/>
      <c r="M5235" s="14"/>
      <c r="N5235" s="14"/>
      <c r="O5235" s="14"/>
      <c r="P5235" s="14"/>
    </row>
    <row r="5236" spans="9:16" x14ac:dyDescent="0.25">
      <c r="I5236" s="14"/>
      <c r="J5236" s="14"/>
      <c r="K5236" s="14"/>
      <c r="L5236" s="14"/>
      <c r="M5236" s="14"/>
      <c r="N5236" s="14"/>
      <c r="O5236" s="14"/>
      <c r="P5236" s="14"/>
    </row>
    <row r="5237" spans="9:16" x14ac:dyDescent="0.25">
      <c r="I5237" s="14"/>
      <c r="J5237" s="14"/>
      <c r="K5237" s="14"/>
      <c r="L5237" s="14"/>
      <c r="M5237" s="14"/>
      <c r="N5237" s="14"/>
      <c r="O5237" s="14"/>
      <c r="P5237" s="14"/>
    </row>
    <row r="5238" spans="9:16" x14ac:dyDescent="0.25">
      <c r="I5238" s="14"/>
      <c r="J5238" s="14"/>
      <c r="K5238" s="14"/>
      <c r="L5238" s="14"/>
      <c r="M5238" s="14"/>
      <c r="N5238" s="14"/>
      <c r="O5238" s="14"/>
      <c r="P5238" s="14"/>
    </row>
    <row r="5239" spans="9:16" x14ac:dyDescent="0.25">
      <c r="I5239" s="14"/>
      <c r="J5239" s="14"/>
      <c r="K5239" s="14"/>
      <c r="L5239" s="14"/>
      <c r="M5239" s="14"/>
      <c r="N5239" s="14"/>
      <c r="O5239" s="14"/>
      <c r="P5239" s="14"/>
    </row>
    <row r="5240" spans="9:16" x14ac:dyDescent="0.25">
      <c r="I5240" s="14"/>
      <c r="J5240" s="14"/>
      <c r="K5240" s="14"/>
      <c r="L5240" s="14"/>
      <c r="M5240" s="14"/>
      <c r="N5240" s="14"/>
      <c r="O5240" s="14"/>
      <c r="P5240" s="14"/>
    </row>
    <row r="5241" spans="9:16" x14ac:dyDescent="0.25">
      <c r="I5241" s="14"/>
      <c r="J5241" s="14"/>
      <c r="K5241" s="14"/>
      <c r="L5241" s="14"/>
      <c r="M5241" s="14"/>
      <c r="N5241" s="14"/>
      <c r="O5241" s="14"/>
      <c r="P5241" s="14"/>
    </row>
    <row r="5242" spans="9:16" x14ac:dyDescent="0.25">
      <c r="I5242" s="14"/>
      <c r="J5242" s="14"/>
      <c r="K5242" s="14"/>
      <c r="L5242" s="14"/>
      <c r="M5242" s="14"/>
      <c r="N5242" s="14"/>
      <c r="O5242" s="14"/>
      <c r="P5242" s="14"/>
    </row>
    <row r="5243" spans="9:16" x14ac:dyDescent="0.25">
      <c r="I5243" s="14"/>
      <c r="J5243" s="14"/>
      <c r="K5243" s="14"/>
      <c r="L5243" s="14"/>
      <c r="M5243" s="14"/>
      <c r="N5243" s="14"/>
      <c r="O5243" s="14"/>
      <c r="P5243" s="14"/>
    </row>
    <row r="5244" spans="9:16" x14ac:dyDescent="0.25">
      <c r="I5244" s="14"/>
      <c r="J5244" s="14"/>
      <c r="K5244" s="14"/>
      <c r="L5244" s="14"/>
      <c r="M5244" s="14"/>
      <c r="N5244" s="14"/>
      <c r="O5244" s="14"/>
      <c r="P5244" s="14"/>
    </row>
    <row r="5245" spans="9:16" x14ac:dyDescent="0.25">
      <c r="I5245" s="14"/>
      <c r="J5245" s="14"/>
      <c r="K5245" s="14"/>
      <c r="L5245" s="14"/>
      <c r="M5245" s="14"/>
      <c r="N5245" s="14"/>
      <c r="O5245" s="14"/>
      <c r="P5245" s="14"/>
    </row>
    <row r="5246" spans="9:16" x14ac:dyDescent="0.25">
      <c r="I5246" s="14"/>
      <c r="J5246" s="14"/>
      <c r="K5246" s="14"/>
      <c r="L5246" s="14"/>
      <c r="M5246" s="14"/>
      <c r="N5246" s="14"/>
      <c r="O5246" s="14"/>
      <c r="P5246" s="14"/>
    </row>
    <row r="5247" spans="9:16" x14ac:dyDescent="0.25">
      <c r="I5247" s="14"/>
      <c r="J5247" s="14"/>
      <c r="K5247" s="14"/>
      <c r="L5247" s="14"/>
      <c r="M5247" s="14"/>
      <c r="N5247" s="14"/>
      <c r="O5247" s="14"/>
      <c r="P5247" s="14"/>
    </row>
    <row r="5248" spans="9:16" x14ac:dyDescent="0.25">
      <c r="I5248" s="14"/>
      <c r="J5248" s="14"/>
      <c r="K5248" s="14"/>
      <c r="L5248" s="14"/>
      <c r="M5248" s="14"/>
      <c r="N5248" s="14"/>
      <c r="O5248" s="14"/>
      <c r="P5248" s="14"/>
    </row>
    <row r="5249" spans="9:16" x14ac:dyDescent="0.25">
      <c r="I5249" s="14"/>
      <c r="J5249" s="14"/>
      <c r="K5249" s="14"/>
      <c r="L5249" s="14"/>
      <c r="M5249" s="14"/>
      <c r="N5249" s="14"/>
      <c r="O5249" s="14"/>
      <c r="P5249" s="14"/>
    </row>
    <row r="5250" spans="9:16" x14ac:dyDescent="0.25">
      <c r="I5250" s="14"/>
      <c r="J5250" s="14"/>
      <c r="K5250" s="14"/>
      <c r="L5250" s="14"/>
      <c r="M5250" s="14"/>
      <c r="N5250" s="14"/>
      <c r="O5250" s="14"/>
      <c r="P5250" s="14"/>
    </row>
    <row r="5251" spans="9:16" x14ac:dyDescent="0.25">
      <c r="I5251" s="14"/>
      <c r="J5251" s="14"/>
      <c r="K5251" s="14"/>
      <c r="L5251" s="14"/>
      <c r="M5251" s="14"/>
      <c r="N5251" s="14"/>
      <c r="O5251" s="14"/>
      <c r="P5251" s="14"/>
    </row>
    <row r="5252" spans="9:16" x14ac:dyDescent="0.25">
      <c r="I5252" s="14"/>
      <c r="J5252" s="14"/>
      <c r="K5252" s="14"/>
      <c r="L5252" s="14"/>
      <c r="M5252" s="14"/>
      <c r="N5252" s="14"/>
      <c r="O5252" s="14"/>
      <c r="P5252" s="14"/>
    </row>
    <row r="5253" spans="9:16" x14ac:dyDescent="0.25">
      <c r="I5253" s="14"/>
      <c r="J5253" s="14"/>
      <c r="K5253" s="14"/>
      <c r="L5253" s="14"/>
      <c r="M5253" s="14"/>
      <c r="N5253" s="14"/>
      <c r="O5253" s="14"/>
      <c r="P5253" s="14"/>
    </row>
    <row r="5254" spans="9:16" x14ac:dyDescent="0.25">
      <c r="I5254" s="14"/>
      <c r="J5254" s="14"/>
      <c r="K5254" s="14"/>
      <c r="L5254" s="14"/>
      <c r="M5254" s="14"/>
      <c r="N5254" s="14"/>
      <c r="O5254" s="14"/>
      <c r="P5254" s="14"/>
    </row>
    <row r="5255" spans="9:16" x14ac:dyDescent="0.25">
      <c r="I5255" s="14"/>
      <c r="J5255" s="14"/>
      <c r="K5255" s="14"/>
      <c r="L5255" s="14"/>
      <c r="M5255" s="14"/>
      <c r="N5255" s="14"/>
      <c r="O5255" s="14"/>
      <c r="P5255" s="14"/>
    </row>
    <row r="5256" spans="9:16" x14ac:dyDescent="0.25">
      <c r="I5256" s="14"/>
      <c r="J5256" s="14"/>
      <c r="K5256" s="14"/>
      <c r="L5256" s="14"/>
      <c r="M5256" s="14"/>
      <c r="N5256" s="14"/>
      <c r="O5256" s="14"/>
      <c r="P5256" s="14"/>
    </row>
    <row r="5257" spans="9:16" x14ac:dyDescent="0.25">
      <c r="I5257" s="14"/>
      <c r="J5257" s="14"/>
      <c r="K5257" s="14"/>
      <c r="L5257" s="14"/>
      <c r="M5257" s="14"/>
      <c r="N5257" s="14"/>
      <c r="O5257" s="14"/>
      <c r="P5257" s="14"/>
    </row>
    <row r="5258" spans="9:16" x14ac:dyDescent="0.25">
      <c r="I5258" s="14"/>
      <c r="J5258" s="14"/>
      <c r="K5258" s="14"/>
      <c r="L5258" s="14"/>
      <c r="M5258" s="14"/>
      <c r="N5258" s="14"/>
      <c r="O5258" s="14"/>
      <c r="P5258" s="14"/>
    </row>
    <row r="5259" spans="9:16" x14ac:dyDescent="0.25">
      <c r="I5259" s="14"/>
      <c r="J5259" s="14"/>
      <c r="K5259" s="14"/>
      <c r="L5259" s="14"/>
      <c r="M5259" s="14"/>
      <c r="N5259" s="14"/>
      <c r="O5259" s="14"/>
      <c r="P5259" s="14"/>
    </row>
    <row r="5260" spans="9:16" x14ac:dyDescent="0.25">
      <c r="I5260" s="14"/>
      <c r="J5260" s="14"/>
      <c r="K5260" s="14"/>
      <c r="L5260" s="14"/>
      <c r="M5260" s="14"/>
      <c r="N5260" s="14"/>
      <c r="O5260" s="14"/>
      <c r="P5260" s="14"/>
    </row>
    <row r="5261" spans="9:16" x14ac:dyDescent="0.25">
      <c r="I5261" s="14"/>
      <c r="J5261" s="14"/>
      <c r="K5261" s="14"/>
      <c r="L5261" s="14"/>
      <c r="M5261" s="14"/>
      <c r="N5261" s="14"/>
      <c r="O5261" s="14"/>
      <c r="P5261" s="14"/>
    </row>
    <row r="5262" spans="9:16" x14ac:dyDescent="0.25">
      <c r="I5262" s="14"/>
      <c r="J5262" s="14"/>
      <c r="K5262" s="14"/>
      <c r="L5262" s="14"/>
      <c r="M5262" s="14"/>
      <c r="N5262" s="14"/>
      <c r="O5262" s="14"/>
      <c r="P5262" s="14"/>
    </row>
    <row r="5263" spans="9:16" x14ac:dyDescent="0.25">
      <c r="I5263" s="14"/>
      <c r="J5263" s="14"/>
      <c r="K5263" s="14"/>
      <c r="L5263" s="14"/>
      <c r="M5263" s="14"/>
      <c r="N5263" s="14"/>
      <c r="O5263" s="14"/>
      <c r="P5263" s="14"/>
    </row>
    <row r="5264" spans="9:16" x14ac:dyDescent="0.25">
      <c r="I5264" s="14"/>
      <c r="J5264" s="14"/>
      <c r="K5264" s="14"/>
      <c r="L5264" s="14"/>
      <c r="M5264" s="14"/>
      <c r="N5264" s="14"/>
      <c r="O5264" s="14"/>
      <c r="P5264" s="14"/>
    </row>
    <row r="5265" spans="9:16" x14ac:dyDescent="0.25">
      <c r="I5265" s="14"/>
      <c r="J5265" s="14"/>
      <c r="K5265" s="14"/>
      <c r="L5265" s="14"/>
      <c r="M5265" s="14"/>
      <c r="N5265" s="14"/>
      <c r="O5265" s="14"/>
      <c r="P5265" s="14"/>
    </row>
    <row r="5266" spans="9:16" x14ac:dyDescent="0.25">
      <c r="I5266" s="14"/>
      <c r="J5266" s="14"/>
      <c r="K5266" s="14"/>
      <c r="L5266" s="14"/>
      <c r="M5266" s="14"/>
      <c r="N5266" s="14"/>
      <c r="O5266" s="14"/>
      <c r="P5266" s="14"/>
    </row>
    <row r="5267" spans="9:16" x14ac:dyDescent="0.25">
      <c r="I5267" s="14"/>
      <c r="J5267" s="14"/>
      <c r="K5267" s="14"/>
      <c r="L5267" s="14"/>
      <c r="M5267" s="14"/>
      <c r="N5267" s="14"/>
      <c r="O5267" s="14"/>
      <c r="P5267" s="14"/>
    </row>
    <row r="5268" spans="9:16" x14ac:dyDescent="0.25">
      <c r="I5268" s="14"/>
      <c r="J5268" s="14"/>
      <c r="K5268" s="14"/>
      <c r="L5268" s="14"/>
      <c r="M5268" s="14"/>
      <c r="N5268" s="14"/>
      <c r="O5268" s="14"/>
      <c r="P5268" s="14"/>
    </row>
    <row r="5269" spans="9:16" x14ac:dyDescent="0.25">
      <c r="I5269" s="14"/>
      <c r="J5269" s="14"/>
      <c r="K5269" s="14"/>
      <c r="L5269" s="14"/>
      <c r="M5269" s="14"/>
      <c r="N5269" s="14"/>
      <c r="O5269" s="14"/>
      <c r="P5269" s="14"/>
    </row>
    <row r="5270" spans="9:16" x14ac:dyDescent="0.25">
      <c r="I5270" s="14"/>
      <c r="J5270" s="14"/>
      <c r="K5270" s="14"/>
      <c r="L5270" s="14"/>
      <c r="M5270" s="14"/>
      <c r="N5270" s="14"/>
      <c r="O5270" s="14"/>
      <c r="P5270" s="14"/>
    </row>
    <row r="5271" spans="9:16" x14ac:dyDescent="0.25">
      <c r="I5271" s="14"/>
      <c r="J5271" s="14"/>
      <c r="K5271" s="14"/>
      <c r="L5271" s="14"/>
      <c r="M5271" s="14"/>
      <c r="N5271" s="14"/>
      <c r="O5271" s="14"/>
      <c r="P5271" s="14"/>
    </row>
    <row r="5272" spans="9:16" x14ac:dyDescent="0.25">
      <c r="I5272" s="14"/>
      <c r="J5272" s="14"/>
      <c r="K5272" s="14"/>
      <c r="L5272" s="14"/>
      <c r="M5272" s="14"/>
      <c r="N5272" s="14"/>
      <c r="O5272" s="14"/>
      <c r="P5272" s="14"/>
    </row>
    <row r="5273" spans="9:16" x14ac:dyDescent="0.25">
      <c r="I5273" s="14"/>
      <c r="J5273" s="14"/>
      <c r="K5273" s="14"/>
      <c r="L5273" s="14"/>
      <c r="M5273" s="14"/>
      <c r="N5273" s="14"/>
      <c r="O5273" s="14"/>
      <c r="P5273" s="14"/>
    </row>
    <row r="5274" spans="9:16" x14ac:dyDescent="0.25">
      <c r="I5274" s="14"/>
      <c r="J5274" s="14"/>
      <c r="K5274" s="14"/>
      <c r="L5274" s="14"/>
      <c r="M5274" s="14"/>
      <c r="N5274" s="14"/>
      <c r="O5274" s="14"/>
      <c r="P5274" s="14"/>
    </row>
    <row r="5275" spans="9:16" x14ac:dyDescent="0.25">
      <c r="I5275" s="14"/>
      <c r="J5275" s="14"/>
      <c r="K5275" s="14"/>
      <c r="L5275" s="14"/>
      <c r="M5275" s="14"/>
      <c r="N5275" s="14"/>
      <c r="O5275" s="14"/>
      <c r="P5275" s="14"/>
    </row>
    <row r="5276" spans="9:16" x14ac:dyDescent="0.25">
      <c r="I5276" s="14"/>
      <c r="J5276" s="14"/>
      <c r="K5276" s="14"/>
      <c r="L5276" s="14"/>
      <c r="M5276" s="14"/>
      <c r="N5276" s="14"/>
      <c r="O5276" s="14"/>
      <c r="P5276" s="14"/>
    </row>
    <row r="5277" spans="9:16" x14ac:dyDescent="0.25">
      <c r="I5277" s="14"/>
      <c r="J5277" s="14"/>
      <c r="K5277" s="14"/>
      <c r="L5277" s="14"/>
      <c r="M5277" s="14"/>
      <c r="N5277" s="14"/>
      <c r="O5277" s="14"/>
      <c r="P5277" s="14"/>
    </row>
    <row r="5278" spans="9:16" x14ac:dyDescent="0.25">
      <c r="I5278" s="14"/>
      <c r="J5278" s="14"/>
      <c r="K5278" s="14"/>
      <c r="L5278" s="14"/>
      <c r="M5278" s="14"/>
      <c r="N5278" s="14"/>
      <c r="O5278" s="14"/>
      <c r="P5278" s="14"/>
    </row>
    <row r="5279" spans="9:16" x14ac:dyDescent="0.25">
      <c r="I5279" s="14"/>
      <c r="J5279" s="14"/>
      <c r="K5279" s="14"/>
      <c r="L5279" s="14"/>
      <c r="M5279" s="14"/>
      <c r="N5279" s="14"/>
      <c r="O5279" s="14"/>
      <c r="P5279" s="14"/>
    </row>
    <row r="5280" spans="9:16" x14ac:dyDescent="0.25">
      <c r="I5280" s="14"/>
      <c r="J5280" s="14"/>
      <c r="K5280" s="14"/>
      <c r="L5280" s="14"/>
      <c r="M5280" s="14"/>
      <c r="N5280" s="14"/>
      <c r="O5280" s="14"/>
      <c r="P5280" s="14"/>
    </row>
    <row r="5281" spans="9:16" x14ac:dyDescent="0.25">
      <c r="I5281" s="14"/>
      <c r="J5281" s="14"/>
      <c r="K5281" s="14"/>
      <c r="L5281" s="14"/>
      <c r="M5281" s="14"/>
      <c r="N5281" s="14"/>
      <c r="O5281" s="14"/>
      <c r="P5281" s="14"/>
    </row>
    <row r="5282" spans="9:16" x14ac:dyDescent="0.25">
      <c r="I5282" s="14"/>
      <c r="J5282" s="14"/>
      <c r="K5282" s="14"/>
      <c r="L5282" s="14"/>
      <c r="M5282" s="14"/>
      <c r="N5282" s="14"/>
      <c r="O5282" s="14"/>
      <c r="P5282" s="14"/>
    </row>
    <row r="5283" spans="9:16" x14ac:dyDescent="0.25">
      <c r="I5283" s="14"/>
      <c r="J5283" s="14"/>
      <c r="K5283" s="14"/>
      <c r="L5283" s="14"/>
      <c r="M5283" s="14"/>
      <c r="N5283" s="14"/>
      <c r="O5283" s="14"/>
      <c r="P5283" s="14"/>
    </row>
    <row r="5284" spans="9:16" x14ac:dyDescent="0.25">
      <c r="I5284" s="14"/>
      <c r="J5284" s="14"/>
      <c r="K5284" s="14"/>
      <c r="L5284" s="14"/>
      <c r="M5284" s="14"/>
      <c r="N5284" s="14"/>
      <c r="O5284" s="14"/>
      <c r="P5284" s="14"/>
    </row>
    <row r="5285" spans="9:16" x14ac:dyDescent="0.25">
      <c r="I5285" s="14"/>
      <c r="J5285" s="14"/>
      <c r="K5285" s="14"/>
      <c r="L5285" s="14"/>
      <c r="M5285" s="14"/>
      <c r="N5285" s="14"/>
      <c r="O5285" s="14"/>
      <c r="P5285" s="14"/>
    </row>
    <row r="5286" spans="9:16" x14ac:dyDescent="0.25">
      <c r="I5286" s="14"/>
      <c r="J5286" s="14"/>
      <c r="K5286" s="14"/>
      <c r="L5286" s="14"/>
      <c r="M5286" s="14"/>
      <c r="N5286" s="14"/>
      <c r="O5286" s="14"/>
      <c r="P5286" s="14"/>
    </row>
    <row r="5287" spans="9:16" x14ac:dyDescent="0.25">
      <c r="I5287" s="14"/>
      <c r="J5287" s="14"/>
      <c r="K5287" s="14"/>
      <c r="L5287" s="14"/>
      <c r="M5287" s="14"/>
      <c r="N5287" s="14"/>
      <c r="O5287" s="14"/>
      <c r="P5287" s="14"/>
    </row>
    <row r="5288" spans="9:16" x14ac:dyDescent="0.25">
      <c r="I5288" s="14"/>
      <c r="J5288" s="14"/>
      <c r="K5288" s="14"/>
      <c r="L5288" s="14"/>
      <c r="M5288" s="14"/>
      <c r="N5288" s="14"/>
      <c r="O5288" s="14"/>
      <c r="P5288" s="14"/>
    </row>
    <row r="5289" spans="9:16" x14ac:dyDescent="0.25">
      <c r="I5289" s="14"/>
      <c r="J5289" s="14"/>
      <c r="K5289" s="14"/>
      <c r="L5289" s="14"/>
      <c r="M5289" s="14"/>
      <c r="N5289" s="14"/>
      <c r="O5289" s="14"/>
      <c r="P5289" s="14"/>
    </row>
    <row r="5290" spans="9:16" x14ac:dyDescent="0.25">
      <c r="I5290" s="14"/>
      <c r="J5290" s="14"/>
      <c r="K5290" s="14"/>
      <c r="L5290" s="14"/>
      <c r="M5290" s="14"/>
      <c r="N5290" s="14"/>
      <c r="O5290" s="14"/>
      <c r="P5290" s="14"/>
    </row>
    <row r="5291" spans="9:16" x14ac:dyDescent="0.25">
      <c r="I5291" s="14"/>
      <c r="J5291" s="14"/>
      <c r="K5291" s="14"/>
      <c r="L5291" s="14"/>
      <c r="M5291" s="14"/>
      <c r="N5291" s="14"/>
      <c r="O5291" s="14"/>
      <c r="P5291" s="14"/>
    </row>
    <row r="5292" spans="9:16" x14ac:dyDescent="0.25">
      <c r="I5292" s="14"/>
      <c r="J5292" s="14"/>
      <c r="K5292" s="14"/>
      <c r="L5292" s="14"/>
      <c r="M5292" s="14"/>
      <c r="N5292" s="14"/>
      <c r="O5292" s="14"/>
      <c r="P5292" s="14"/>
    </row>
    <row r="5293" spans="9:16" x14ac:dyDescent="0.25">
      <c r="I5293" s="14"/>
      <c r="J5293" s="14"/>
      <c r="K5293" s="14"/>
      <c r="L5293" s="14"/>
      <c r="M5293" s="14"/>
      <c r="N5293" s="14"/>
      <c r="O5293" s="14"/>
      <c r="P5293" s="14"/>
    </row>
    <row r="5294" spans="9:16" x14ac:dyDescent="0.25">
      <c r="I5294" s="14"/>
      <c r="J5294" s="14"/>
      <c r="K5294" s="14"/>
      <c r="L5294" s="14"/>
      <c r="M5294" s="14"/>
      <c r="N5294" s="14"/>
      <c r="O5294" s="14"/>
      <c r="P5294" s="14"/>
    </row>
    <row r="5295" spans="9:16" x14ac:dyDescent="0.25">
      <c r="I5295" s="14"/>
      <c r="J5295" s="14"/>
      <c r="K5295" s="14"/>
      <c r="L5295" s="14"/>
      <c r="M5295" s="14"/>
      <c r="N5295" s="14"/>
      <c r="O5295" s="14"/>
      <c r="P5295" s="14"/>
    </row>
    <row r="5296" spans="9:16" x14ac:dyDescent="0.25">
      <c r="I5296" s="14"/>
      <c r="J5296" s="14"/>
      <c r="K5296" s="14"/>
      <c r="L5296" s="14"/>
      <c r="M5296" s="14"/>
      <c r="N5296" s="14"/>
      <c r="O5296" s="14"/>
      <c r="P5296" s="14"/>
    </row>
    <row r="5297" spans="9:16" x14ac:dyDescent="0.25">
      <c r="I5297" s="14"/>
      <c r="J5297" s="14"/>
      <c r="K5297" s="14"/>
      <c r="L5297" s="14"/>
      <c r="M5297" s="14"/>
      <c r="N5297" s="14"/>
      <c r="O5297" s="14"/>
      <c r="P5297" s="14"/>
    </row>
    <row r="5298" spans="9:16" x14ac:dyDescent="0.25">
      <c r="I5298" s="14"/>
      <c r="J5298" s="14"/>
      <c r="K5298" s="14"/>
      <c r="L5298" s="14"/>
      <c r="M5298" s="14"/>
      <c r="N5298" s="14"/>
      <c r="O5298" s="14"/>
      <c r="P5298" s="14"/>
    </row>
    <row r="5299" spans="9:16" x14ac:dyDescent="0.25">
      <c r="I5299" s="14"/>
      <c r="J5299" s="14"/>
      <c r="K5299" s="14"/>
      <c r="L5299" s="14"/>
      <c r="M5299" s="14"/>
      <c r="N5299" s="14"/>
      <c r="O5299" s="14"/>
      <c r="P5299" s="14"/>
    </row>
    <row r="5300" spans="9:16" x14ac:dyDescent="0.25">
      <c r="I5300" s="14"/>
      <c r="J5300" s="14"/>
      <c r="K5300" s="14"/>
      <c r="L5300" s="14"/>
      <c r="M5300" s="14"/>
      <c r="N5300" s="14"/>
      <c r="O5300" s="14"/>
      <c r="P5300" s="14"/>
    </row>
    <row r="5301" spans="9:16" x14ac:dyDescent="0.25">
      <c r="I5301" s="14"/>
      <c r="J5301" s="14"/>
      <c r="K5301" s="14"/>
      <c r="L5301" s="14"/>
      <c r="M5301" s="14"/>
      <c r="N5301" s="14"/>
      <c r="O5301" s="14"/>
      <c r="P5301" s="14"/>
    </row>
    <row r="5302" spans="9:16" x14ac:dyDescent="0.25">
      <c r="I5302" s="14"/>
      <c r="J5302" s="14"/>
      <c r="K5302" s="14"/>
      <c r="L5302" s="14"/>
      <c r="M5302" s="14"/>
      <c r="N5302" s="14"/>
      <c r="O5302" s="14"/>
      <c r="P5302" s="14"/>
    </row>
    <row r="5303" spans="9:16" x14ac:dyDescent="0.25">
      <c r="I5303" s="14"/>
      <c r="J5303" s="14"/>
      <c r="K5303" s="14"/>
      <c r="L5303" s="14"/>
      <c r="M5303" s="14"/>
      <c r="N5303" s="14"/>
      <c r="O5303" s="14"/>
      <c r="P5303" s="14"/>
    </row>
    <row r="5304" spans="9:16" x14ac:dyDescent="0.25">
      <c r="I5304" s="14"/>
      <c r="J5304" s="14"/>
      <c r="K5304" s="14"/>
      <c r="L5304" s="14"/>
      <c r="M5304" s="14"/>
      <c r="N5304" s="14"/>
      <c r="O5304" s="14"/>
      <c r="P5304" s="14"/>
    </row>
    <row r="5305" spans="9:16" x14ac:dyDescent="0.25">
      <c r="I5305" s="14"/>
      <c r="J5305" s="14"/>
      <c r="K5305" s="14"/>
      <c r="L5305" s="14"/>
      <c r="M5305" s="14"/>
      <c r="N5305" s="14"/>
      <c r="O5305" s="14"/>
      <c r="P5305" s="14"/>
    </row>
    <row r="5306" spans="9:16" x14ac:dyDescent="0.25">
      <c r="I5306" s="14"/>
      <c r="J5306" s="14"/>
      <c r="K5306" s="14"/>
      <c r="L5306" s="14"/>
      <c r="M5306" s="14"/>
      <c r="N5306" s="14"/>
      <c r="O5306" s="14"/>
      <c r="P5306" s="14"/>
    </row>
    <row r="5307" spans="9:16" x14ac:dyDescent="0.25">
      <c r="I5307" s="14"/>
      <c r="J5307" s="14"/>
      <c r="K5307" s="14"/>
      <c r="L5307" s="14"/>
      <c r="M5307" s="14"/>
      <c r="N5307" s="14"/>
      <c r="O5307" s="14"/>
      <c r="P5307" s="14"/>
    </row>
    <row r="5308" spans="9:16" x14ac:dyDescent="0.25">
      <c r="I5308" s="14"/>
      <c r="J5308" s="14"/>
      <c r="K5308" s="14"/>
      <c r="L5308" s="14"/>
      <c r="M5308" s="14"/>
      <c r="N5308" s="14"/>
      <c r="O5308" s="14"/>
      <c r="P5308" s="14"/>
    </row>
    <row r="5309" spans="9:16" x14ac:dyDescent="0.25">
      <c r="I5309" s="14"/>
      <c r="J5309" s="14"/>
      <c r="K5309" s="14"/>
      <c r="L5309" s="14"/>
      <c r="M5309" s="14"/>
      <c r="N5309" s="14"/>
      <c r="O5309" s="14"/>
      <c r="P5309" s="14"/>
    </row>
    <row r="5310" spans="9:16" x14ac:dyDescent="0.25">
      <c r="I5310" s="14"/>
      <c r="J5310" s="14"/>
      <c r="K5310" s="14"/>
      <c r="L5310" s="14"/>
      <c r="M5310" s="14"/>
      <c r="N5310" s="14"/>
      <c r="O5310" s="14"/>
      <c r="P5310" s="14"/>
    </row>
    <row r="5311" spans="9:16" x14ac:dyDescent="0.25">
      <c r="I5311" s="14"/>
      <c r="J5311" s="14"/>
      <c r="K5311" s="14"/>
      <c r="L5311" s="14"/>
      <c r="M5311" s="14"/>
      <c r="N5311" s="14"/>
      <c r="O5311" s="14"/>
      <c r="P5311" s="14"/>
    </row>
    <row r="5312" spans="9:16" x14ac:dyDescent="0.25">
      <c r="I5312" s="14"/>
      <c r="J5312" s="14"/>
      <c r="K5312" s="14"/>
      <c r="L5312" s="14"/>
      <c r="M5312" s="14"/>
      <c r="N5312" s="14"/>
      <c r="O5312" s="14"/>
      <c r="P5312" s="14"/>
    </row>
    <row r="5313" spans="9:16" x14ac:dyDescent="0.25">
      <c r="I5313" s="14"/>
      <c r="J5313" s="14"/>
      <c r="K5313" s="14"/>
      <c r="L5313" s="14"/>
      <c r="M5313" s="14"/>
      <c r="N5313" s="14"/>
      <c r="O5313" s="14"/>
      <c r="P5313" s="14"/>
    </row>
    <row r="5314" spans="9:16" x14ac:dyDescent="0.25">
      <c r="I5314" s="14"/>
      <c r="J5314" s="14"/>
      <c r="K5314" s="14"/>
      <c r="L5314" s="14"/>
      <c r="M5314" s="14"/>
      <c r="N5314" s="14"/>
      <c r="O5314" s="14"/>
      <c r="P5314" s="14"/>
    </row>
    <row r="5315" spans="9:16" x14ac:dyDescent="0.25">
      <c r="I5315" s="14"/>
      <c r="J5315" s="14"/>
      <c r="K5315" s="14"/>
      <c r="L5315" s="14"/>
      <c r="M5315" s="14"/>
      <c r="N5315" s="14"/>
      <c r="O5315" s="14"/>
      <c r="P5315" s="14"/>
    </row>
    <row r="5316" spans="9:16" x14ac:dyDescent="0.25">
      <c r="I5316" s="14"/>
      <c r="J5316" s="14"/>
      <c r="K5316" s="14"/>
      <c r="L5316" s="14"/>
      <c r="M5316" s="14"/>
      <c r="N5316" s="14"/>
      <c r="O5316" s="14"/>
      <c r="P5316" s="14"/>
    </row>
    <row r="5317" spans="9:16" x14ac:dyDescent="0.25">
      <c r="I5317" s="14"/>
      <c r="J5317" s="14"/>
      <c r="K5317" s="14"/>
      <c r="L5317" s="14"/>
      <c r="M5317" s="14"/>
      <c r="N5317" s="14"/>
      <c r="O5317" s="14"/>
      <c r="P5317" s="14"/>
    </row>
    <row r="5318" spans="9:16" x14ac:dyDescent="0.25">
      <c r="I5318" s="14"/>
      <c r="J5318" s="14"/>
      <c r="K5318" s="14"/>
      <c r="L5318" s="14"/>
      <c r="M5318" s="14"/>
      <c r="N5318" s="14"/>
      <c r="O5318" s="14"/>
      <c r="P5318" s="14"/>
    </row>
    <row r="5319" spans="9:16" x14ac:dyDescent="0.25">
      <c r="I5319" s="14"/>
      <c r="J5319" s="14"/>
      <c r="K5319" s="14"/>
      <c r="L5319" s="14"/>
      <c r="M5319" s="14"/>
      <c r="N5319" s="14"/>
      <c r="O5319" s="14"/>
      <c r="P5319" s="14"/>
    </row>
    <row r="5320" spans="9:16" x14ac:dyDescent="0.25">
      <c r="I5320" s="14"/>
      <c r="J5320" s="14"/>
      <c r="K5320" s="14"/>
      <c r="L5320" s="14"/>
      <c r="M5320" s="14"/>
      <c r="N5320" s="14"/>
      <c r="O5320" s="14"/>
      <c r="P5320" s="14"/>
    </row>
    <row r="5321" spans="9:16" x14ac:dyDescent="0.25">
      <c r="I5321" s="14"/>
      <c r="J5321" s="14"/>
      <c r="K5321" s="14"/>
      <c r="L5321" s="14"/>
      <c r="M5321" s="14"/>
      <c r="N5321" s="14"/>
      <c r="O5321" s="14"/>
      <c r="P5321" s="14"/>
    </row>
    <row r="5322" spans="9:16" x14ac:dyDescent="0.25">
      <c r="I5322" s="14"/>
      <c r="J5322" s="14"/>
      <c r="K5322" s="14"/>
      <c r="L5322" s="14"/>
      <c r="M5322" s="14"/>
      <c r="N5322" s="14"/>
      <c r="O5322" s="14"/>
      <c r="P5322" s="14"/>
    </row>
    <row r="5323" spans="9:16" x14ac:dyDescent="0.25">
      <c r="I5323" s="14"/>
      <c r="J5323" s="14"/>
      <c r="K5323" s="14"/>
      <c r="L5323" s="14"/>
      <c r="M5323" s="14"/>
      <c r="N5323" s="14"/>
      <c r="O5323" s="14"/>
      <c r="P5323" s="14"/>
    </row>
    <row r="5324" spans="9:16" x14ac:dyDescent="0.25">
      <c r="I5324" s="14"/>
      <c r="J5324" s="14"/>
      <c r="K5324" s="14"/>
      <c r="L5324" s="14"/>
      <c r="M5324" s="14"/>
      <c r="N5324" s="14"/>
      <c r="O5324" s="14"/>
      <c r="P5324" s="14"/>
    </row>
    <row r="5325" spans="9:16" x14ac:dyDescent="0.25">
      <c r="I5325" s="14"/>
      <c r="J5325" s="14"/>
      <c r="K5325" s="14"/>
      <c r="L5325" s="14"/>
      <c r="M5325" s="14"/>
      <c r="N5325" s="14"/>
      <c r="O5325" s="14"/>
      <c r="P5325" s="14"/>
    </row>
    <row r="5326" spans="9:16" x14ac:dyDescent="0.25">
      <c r="I5326" s="14"/>
      <c r="J5326" s="14"/>
      <c r="K5326" s="14"/>
      <c r="L5326" s="14"/>
      <c r="M5326" s="14"/>
      <c r="N5326" s="14"/>
      <c r="O5326" s="14"/>
      <c r="P5326" s="14"/>
    </row>
    <row r="5327" spans="9:16" x14ac:dyDescent="0.25">
      <c r="I5327" s="14"/>
      <c r="J5327" s="14"/>
      <c r="K5327" s="14"/>
      <c r="L5327" s="14"/>
      <c r="M5327" s="14"/>
      <c r="N5327" s="14"/>
      <c r="O5327" s="14"/>
      <c r="P5327" s="14"/>
    </row>
    <row r="5328" spans="9:16" x14ac:dyDescent="0.25">
      <c r="I5328" s="14"/>
      <c r="J5328" s="14"/>
      <c r="K5328" s="14"/>
      <c r="L5328" s="14"/>
      <c r="M5328" s="14"/>
      <c r="N5328" s="14"/>
      <c r="O5328" s="14"/>
      <c r="P5328" s="14"/>
    </row>
    <row r="5329" spans="9:16" x14ac:dyDescent="0.25">
      <c r="I5329" s="14"/>
      <c r="J5329" s="14"/>
      <c r="K5329" s="14"/>
      <c r="L5329" s="14"/>
      <c r="M5329" s="14"/>
      <c r="N5329" s="14"/>
      <c r="O5329" s="14"/>
      <c r="P5329" s="14"/>
    </row>
    <row r="5330" spans="9:16" x14ac:dyDescent="0.25">
      <c r="I5330" s="14"/>
      <c r="J5330" s="14"/>
      <c r="K5330" s="14"/>
      <c r="L5330" s="14"/>
      <c r="M5330" s="14"/>
      <c r="N5330" s="14"/>
      <c r="O5330" s="14"/>
      <c r="P5330" s="14"/>
    </row>
    <row r="5331" spans="9:16" x14ac:dyDescent="0.25">
      <c r="I5331" s="14"/>
      <c r="J5331" s="14"/>
      <c r="K5331" s="14"/>
      <c r="L5331" s="14"/>
      <c r="M5331" s="14"/>
      <c r="N5331" s="14"/>
      <c r="O5331" s="14"/>
      <c r="P5331" s="14"/>
    </row>
    <row r="5332" spans="9:16" x14ac:dyDescent="0.25">
      <c r="I5332" s="14"/>
      <c r="J5332" s="14"/>
      <c r="K5332" s="14"/>
      <c r="L5332" s="14"/>
      <c r="M5332" s="14"/>
      <c r="N5332" s="14"/>
      <c r="O5332" s="14"/>
      <c r="P5332" s="14"/>
    </row>
    <row r="5333" spans="9:16" x14ac:dyDescent="0.25">
      <c r="I5333" s="14"/>
      <c r="J5333" s="14"/>
      <c r="K5333" s="14"/>
      <c r="L5333" s="14"/>
      <c r="M5333" s="14"/>
      <c r="N5333" s="14"/>
      <c r="O5333" s="14"/>
      <c r="P5333" s="14"/>
    </row>
    <row r="5334" spans="9:16" x14ac:dyDescent="0.25">
      <c r="I5334" s="14"/>
      <c r="J5334" s="14"/>
      <c r="K5334" s="14"/>
      <c r="L5334" s="14"/>
      <c r="M5334" s="14"/>
      <c r="N5334" s="14"/>
      <c r="O5334" s="14"/>
      <c r="P5334" s="14"/>
    </row>
    <row r="5335" spans="9:16" x14ac:dyDescent="0.25">
      <c r="I5335" s="14"/>
      <c r="J5335" s="14"/>
      <c r="K5335" s="14"/>
      <c r="L5335" s="14"/>
      <c r="M5335" s="14"/>
      <c r="N5335" s="14"/>
      <c r="O5335" s="14"/>
      <c r="P5335" s="14"/>
    </row>
    <row r="5336" spans="9:16" x14ac:dyDescent="0.25">
      <c r="I5336" s="14"/>
      <c r="J5336" s="14"/>
      <c r="K5336" s="14"/>
      <c r="L5336" s="14"/>
      <c r="M5336" s="14"/>
      <c r="N5336" s="14"/>
      <c r="O5336" s="14"/>
      <c r="P5336" s="14"/>
    </row>
    <row r="5337" spans="9:16" x14ac:dyDescent="0.25">
      <c r="I5337" s="14"/>
      <c r="J5337" s="14"/>
      <c r="K5337" s="14"/>
      <c r="L5337" s="14"/>
      <c r="M5337" s="14"/>
      <c r="N5337" s="14"/>
      <c r="O5337" s="14"/>
      <c r="P5337" s="14"/>
    </row>
    <row r="5338" spans="9:16" x14ac:dyDescent="0.25">
      <c r="I5338" s="14"/>
      <c r="J5338" s="14"/>
      <c r="K5338" s="14"/>
      <c r="L5338" s="14"/>
      <c r="M5338" s="14"/>
      <c r="N5338" s="14"/>
      <c r="O5338" s="14"/>
      <c r="P5338" s="14"/>
    </row>
    <row r="5339" spans="9:16" x14ac:dyDescent="0.25">
      <c r="I5339" s="14"/>
      <c r="J5339" s="14"/>
      <c r="K5339" s="14"/>
      <c r="L5339" s="14"/>
      <c r="M5339" s="14"/>
      <c r="N5339" s="14"/>
      <c r="O5339" s="14"/>
      <c r="P5339" s="14"/>
    </row>
    <row r="5340" spans="9:16" x14ac:dyDescent="0.25">
      <c r="I5340" s="14"/>
      <c r="J5340" s="14"/>
      <c r="K5340" s="14"/>
      <c r="L5340" s="14"/>
      <c r="M5340" s="14"/>
      <c r="N5340" s="14"/>
      <c r="O5340" s="14"/>
      <c r="P5340" s="14"/>
    </row>
    <row r="5341" spans="9:16" x14ac:dyDescent="0.25">
      <c r="I5341" s="14"/>
      <c r="J5341" s="14"/>
      <c r="K5341" s="14"/>
      <c r="L5341" s="14"/>
      <c r="M5341" s="14"/>
      <c r="N5341" s="14"/>
      <c r="O5341" s="14"/>
      <c r="P5341" s="14"/>
    </row>
    <row r="5342" spans="9:16" x14ac:dyDescent="0.25">
      <c r="I5342" s="14"/>
      <c r="J5342" s="14"/>
      <c r="K5342" s="14"/>
      <c r="L5342" s="14"/>
      <c r="M5342" s="14"/>
      <c r="N5342" s="14"/>
      <c r="O5342" s="14"/>
      <c r="P5342" s="14"/>
    </row>
    <row r="5343" spans="9:16" x14ac:dyDescent="0.25">
      <c r="I5343" s="14"/>
      <c r="J5343" s="14"/>
      <c r="K5343" s="14"/>
      <c r="L5343" s="14"/>
      <c r="M5343" s="14"/>
      <c r="N5343" s="14"/>
      <c r="O5343" s="14"/>
      <c r="P5343" s="14"/>
    </row>
    <row r="5344" spans="9:16" x14ac:dyDescent="0.25">
      <c r="I5344" s="14"/>
      <c r="J5344" s="14"/>
      <c r="K5344" s="14"/>
      <c r="L5344" s="14"/>
      <c r="M5344" s="14"/>
      <c r="N5344" s="14"/>
      <c r="O5344" s="14"/>
      <c r="P5344" s="14"/>
    </row>
    <row r="5345" spans="9:16" x14ac:dyDescent="0.25">
      <c r="I5345" s="14"/>
      <c r="J5345" s="14"/>
      <c r="K5345" s="14"/>
      <c r="L5345" s="14"/>
      <c r="M5345" s="14"/>
      <c r="N5345" s="14"/>
      <c r="O5345" s="14"/>
      <c r="P5345" s="14"/>
    </row>
    <row r="5346" spans="9:16" x14ac:dyDescent="0.25">
      <c r="I5346" s="14"/>
      <c r="J5346" s="14"/>
      <c r="K5346" s="14"/>
      <c r="L5346" s="14"/>
      <c r="M5346" s="14"/>
      <c r="N5346" s="14"/>
      <c r="O5346" s="14"/>
      <c r="P5346" s="14"/>
    </row>
    <row r="5347" spans="9:16" x14ac:dyDescent="0.25">
      <c r="I5347" s="14"/>
      <c r="J5347" s="14"/>
      <c r="K5347" s="14"/>
      <c r="L5347" s="14"/>
      <c r="M5347" s="14"/>
      <c r="N5347" s="14"/>
      <c r="O5347" s="14"/>
      <c r="P5347" s="14"/>
    </row>
    <row r="5348" spans="9:16" x14ac:dyDescent="0.25">
      <c r="I5348" s="14"/>
      <c r="J5348" s="14"/>
      <c r="K5348" s="14"/>
      <c r="L5348" s="14"/>
      <c r="M5348" s="14"/>
      <c r="N5348" s="14"/>
      <c r="O5348" s="14"/>
      <c r="P5348" s="14"/>
    </row>
    <row r="5349" spans="9:16" x14ac:dyDescent="0.25">
      <c r="I5349" s="14"/>
      <c r="J5349" s="14"/>
      <c r="K5349" s="14"/>
      <c r="L5349" s="14"/>
      <c r="M5349" s="14"/>
      <c r="N5349" s="14"/>
      <c r="O5349" s="14"/>
      <c r="P5349" s="14"/>
    </row>
    <row r="5350" spans="9:16" x14ac:dyDescent="0.25">
      <c r="I5350" s="14"/>
      <c r="J5350" s="14"/>
      <c r="K5350" s="14"/>
      <c r="L5350" s="14"/>
      <c r="M5350" s="14"/>
      <c r="N5350" s="14"/>
      <c r="O5350" s="14"/>
      <c r="P5350" s="14"/>
    </row>
    <row r="5351" spans="9:16" x14ac:dyDescent="0.25">
      <c r="I5351" s="14"/>
      <c r="J5351" s="14"/>
      <c r="K5351" s="14"/>
      <c r="L5351" s="14"/>
      <c r="M5351" s="14"/>
      <c r="N5351" s="14"/>
      <c r="O5351" s="14"/>
      <c r="P5351" s="14"/>
    </row>
    <row r="5352" spans="9:16" x14ac:dyDescent="0.25">
      <c r="I5352" s="14"/>
      <c r="J5352" s="14"/>
      <c r="K5352" s="14"/>
      <c r="L5352" s="14"/>
      <c r="M5352" s="14"/>
      <c r="N5352" s="14"/>
      <c r="O5352" s="14"/>
      <c r="P5352" s="14"/>
    </row>
    <row r="5353" spans="9:16" x14ac:dyDescent="0.25">
      <c r="I5353" s="14"/>
      <c r="J5353" s="14"/>
      <c r="K5353" s="14"/>
      <c r="L5353" s="14"/>
      <c r="M5353" s="14"/>
      <c r="N5353" s="14"/>
      <c r="O5353" s="14"/>
      <c r="P5353" s="14"/>
    </row>
    <row r="5354" spans="9:16" x14ac:dyDescent="0.25">
      <c r="I5354" s="14"/>
      <c r="J5354" s="14"/>
      <c r="K5354" s="14"/>
      <c r="L5354" s="14"/>
      <c r="M5354" s="14"/>
      <c r="N5354" s="14"/>
      <c r="O5354" s="14"/>
      <c r="P5354" s="14"/>
    </row>
    <row r="5355" spans="9:16" x14ac:dyDescent="0.25">
      <c r="I5355" s="14"/>
      <c r="J5355" s="14"/>
      <c r="K5355" s="14"/>
      <c r="L5355" s="14"/>
      <c r="M5355" s="14"/>
      <c r="N5355" s="14"/>
      <c r="O5355" s="14"/>
      <c r="P5355" s="14"/>
    </row>
    <row r="5356" spans="9:16" x14ac:dyDescent="0.25">
      <c r="I5356" s="14"/>
      <c r="J5356" s="14"/>
      <c r="K5356" s="14"/>
      <c r="L5356" s="14"/>
      <c r="M5356" s="14"/>
      <c r="N5356" s="14"/>
      <c r="O5356" s="14"/>
      <c r="P5356" s="14"/>
    </row>
    <row r="5357" spans="9:16" x14ac:dyDescent="0.25">
      <c r="I5357" s="14"/>
      <c r="J5357" s="14"/>
      <c r="K5357" s="14"/>
      <c r="L5357" s="14"/>
      <c r="M5357" s="14"/>
      <c r="N5357" s="14"/>
      <c r="O5357" s="14"/>
      <c r="P5357" s="14"/>
    </row>
    <row r="5358" spans="9:16" x14ac:dyDescent="0.25">
      <c r="I5358" s="14"/>
      <c r="J5358" s="14"/>
      <c r="K5358" s="14"/>
      <c r="L5358" s="14"/>
      <c r="M5358" s="14"/>
      <c r="N5358" s="14"/>
      <c r="O5358" s="14"/>
      <c r="P5358" s="14"/>
    </row>
    <row r="5359" spans="9:16" x14ac:dyDescent="0.25">
      <c r="I5359" s="14"/>
      <c r="J5359" s="14"/>
      <c r="K5359" s="14"/>
      <c r="L5359" s="14"/>
      <c r="M5359" s="14"/>
      <c r="N5359" s="14"/>
      <c r="O5359" s="14"/>
      <c r="P5359" s="14"/>
    </row>
    <row r="5360" spans="9:16" x14ac:dyDescent="0.25">
      <c r="I5360" s="14"/>
      <c r="J5360" s="14"/>
      <c r="K5360" s="14"/>
      <c r="L5360" s="14"/>
      <c r="M5360" s="14"/>
      <c r="N5360" s="14"/>
      <c r="O5360" s="14"/>
      <c r="P5360" s="14"/>
    </row>
    <row r="5361" spans="9:16" x14ac:dyDescent="0.25">
      <c r="I5361" s="14"/>
      <c r="J5361" s="14"/>
      <c r="K5361" s="14"/>
      <c r="L5361" s="14"/>
      <c r="M5361" s="14"/>
      <c r="N5361" s="14"/>
      <c r="O5361" s="14"/>
      <c r="P5361" s="14"/>
    </row>
    <row r="5362" spans="9:16" x14ac:dyDescent="0.25">
      <c r="I5362" s="14"/>
      <c r="J5362" s="14"/>
      <c r="K5362" s="14"/>
      <c r="L5362" s="14"/>
      <c r="M5362" s="14"/>
      <c r="N5362" s="14"/>
      <c r="O5362" s="14"/>
      <c r="P5362" s="14"/>
    </row>
    <row r="5363" spans="9:16" x14ac:dyDescent="0.25">
      <c r="I5363" s="14"/>
      <c r="J5363" s="14"/>
      <c r="K5363" s="14"/>
      <c r="L5363" s="14"/>
      <c r="M5363" s="14"/>
      <c r="N5363" s="14"/>
      <c r="O5363" s="14"/>
      <c r="P5363" s="14"/>
    </row>
    <row r="5364" spans="9:16" x14ac:dyDescent="0.25">
      <c r="I5364" s="14"/>
      <c r="J5364" s="14"/>
      <c r="K5364" s="14"/>
      <c r="L5364" s="14"/>
      <c r="M5364" s="14"/>
      <c r="N5364" s="14"/>
      <c r="O5364" s="14"/>
      <c r="P5364" s="14"/>
    </row>
    <row r="5365" spans="9:16" x14ac:dyDescent="0.25">
      <c r="I5365" s="14"/>
      <c r="J5365" s="14"/>
      <c r="K5365" s="14"/>
      <c r="L5365" s="14"/>
      <c r="M5365" s="14"/>
      <c r="N5365" s="14"/>
      <c r="O5365" s="14"/>
      <c r="P5365" s="14"/>
    </row>
    <row r="5366" spans="9:16" x14ac:dyDescent="0.25">
      <c r="I5366" s="14"/>
      <c r="J5366" s="14"/>
      <c r="K5366" s="14"/>
      <c r="L5366" s="14"/>
      <c r="M5366" s="14"/>
      <c r="N5366" s="14"/>
      <c r="O5366" s="14"/>
      <c r="P5366" s="14"/>
    </row>
    <row r="5367" spans="9:16" x14ac:dyDescent="0.25">
      <c r="I5367" s="14"/>
      <c r="J5367" s="14"/>
      <c r="K5367" s="14"/>
      <c r="L5367" s="14"/>
      <c r="M5367" s="14"/>
      <c r="N5367" s="14"/>
      <c r="O5367" s="14"/>
      <c r="P5367" s="14"/>
    </row>
    <row r="5368" spans="9:16" x14ac:dyDescent="0.25">
      <c r="I5368" s="14"/>
      <c r="J5368" s="14"/>
      <c r="K5368" s="14"/>
      <c r="L5368" s="14"/>
      <c r="M5368" s="14"/>
      <c r="N5368" s="14"/>
      <c r="O5368" s="14"/>
      <c r="P5368" s="14"/>
    </row>
    <row r="5369" spans="9:16" x14ac:dyDescent="0.25">
      <c r="I5369" s="14"/>
      <c r="J5369" s="14"/>
      <c r="K5369" s="14"/>
      <c r="L5369" s="14"/>
      <c r="M5369" s="14"/>
      <c r="N5369" s="14"/>
      <c r="O5369" s="14"/>
      <c r="P5369" s="14"/>
    </row>
    <row r="5370" spans="9:16" x14ac:dyDescent="0.25">
      <c r="I5370" s="14"/>
      <c r="J5370" s="14"/>
      <c r="K5370" s="14"/>
      <c r="L5370" s="14"/>
      <c r="M5370" s="14"/>
      <c r="N5370" s="14"/>
      <c r="O5370" s="14"/>
      <c r="P5370" s="14"/>
    </row>
    <row r="5371" spans="9:16" x14ac:dyDescent="0.25">
      <c r="I5371" s="14"/>
      <c r="J5371" s="14"/>
      <c r="K5371" s="14"/>
      <c r="L5371" s="14"/>
      <c r="M5371" s="14"/>
      <c r="N5371" s="14"/>
      <c r="O5371" s="14"/>
      <c r="P5371" s="14"/>
    </row>
    <row r="5372" spans="9:16" x14ac:dyDescent="0.25">
      <c r="I5372" s="14"/>
      <c r="J5372" s="14"/>
      <c r="K5372" s="14"/>
      <c r="L5372" s="14"/>
      <c r="M5372" s="14"/>
      <c r="N5372" s="14"/>
      <c r="O5372" s="14"/>
      <c r="P5372" s="14"/>
    </row>
    <row r="5373" spans="9:16" x14ac:dyDescent="0.25">
      <c r="I5373" s="14"/>
      <c r="J5373" s="14"/>
      <c r="K5373" s="14"/>
      <c r="L5373" s="14"/>
      <c r="M5373" s="14"/>
      <c r="N5373" s="14"/>
      <c r="O5373" s="14"/>
      <c r="P5373" s="14"/>
    </row>
    <row r="5374" spans="9:16" x14ac:dyDescent="0.25">
      <c r="I5374" s="14"/>
      <c r="J5374" s="14"/>
      <c r="K5374" s="14"/>
      <c r="L5374" s="14"/>
      <c r="M5374" s="14"/>
      <c r="N5374" s="14"/>
      <c r="O5374" s="14"/>
      <c r="P5374" s="14"/>
    </row>
    <row r="5375" spans="9:16" x14ac:dyDescent="0.25">
      <c r="I5375" s="14"/>
      <c r="J5375" s="14"/>
      <c r="K5375" s="14"/>
      <c r="L5375" s="14"/>
      <c r="M5375" s="14"/>
      <c r="N5375" s="14"/>
      <c r="O5375" s="14"/>
      <c r="P5375" s="14"/>
    </row>
    <row r="5376" spans="9:16" x14ac:dyDescent="0.25">
      <c r="I5376" s="14"/>
      <c r="J5376" s="14"/>
      <c r="K5376" s="14"/>
      <c r="L5376" s="14"/>
      <c r="M5376" s="14"/>
      <c r="N5376" s="14"/>
      <c r="O5376" s="14"/>
      <c r="P5376" s="14"/>
    </row>
    <row r="5377" spans="9:16" x14ac:dyDescent="0.25">
      <c r="I5377" s="14"/>
      <c r="J5377" s="14"/>
      <c r="K5377" s="14"/>
      <c r="L5377" s="14"/>
      <c r="M5377" s="14"/>
      <c r="N5377" s="14"/>
      <c r="O5377" s="14"/>
      <c r="P5377" s="14"/>
    </row>
    <row r="5378" spans="9:16" x14ac:dyDescent="0.25">
      <c r="I5378" s="14"/>
      <c r="J5378" s="14"/>
      <c r="K5378" s="14"/>
      <c r="L5378" s="14"/>
      <c r="M5378" s="14"/>
      <c r="N5378" s="14"/>
      <c r="O5378" s="14"/>
      <c r="P5378" s="14"/>
    </row>
    <row r="5379" spans="9:16" x14ac:dyDescent="0.25">
      <c r="I5379" s="14"/>
      <c r="J5379" s="14"/>
      <c r="K5379" s="14"/>
      <c r="L5379" s="14"/>
      <c r="M5379" s="14"/>
      <c r="N5379" s="14"/>
      <c r="O5379" s="14"/>
      <c r="P5379" s="14"/>
    </row>
    <row r="5380" spans="9:16" x14ac:dyDescent="0.25">
      <c r="I5380" s="14"/>
      <c r="J5380" s="14"/>
      <c r="K5380" s="14"/>
      <c r="L5380" s="14"/>
      <c r="M5380" s="14"/>
      <c r="N5380" s="14"/>
      <c r="O5380" s="14"/>
      <c r="P5380" s="14"/>
    </row>
    <row r="5381" spans="9:16" x14ac:dyDescent="0.25">
      <c r="I5381" s="14"/>
      <c r="J5381" s="14"/>
      <c r="K5381" s="14"/>
      <c r="L5381" s="14"/>
      <c r="M5381" s="14"/>
      <c r="N5381" s="14"/>
      <c r="O5381" s="14"/>
      <c r="P5381" s="14"/>
    </row>
    <row r="5382" spans="9:16" x14ac:dyDescent="0.25">
      <c r="I5382" s="14"/>
      <c r="J5382" s="14"/>
      <c r="K5382" s="14"/>
      <c r="L5382" s="14"/>
      <c r="M5382" s="14"/>
      <c r="N5382" s="14"/>
      <c r="O5382" s="14"/>
      <c r="P5382" s="14"/>
    </row>
    <row r="5383" spans="9:16" x14ac:dyDescent="0.25">
      <c r="I5383" s="14"/>
      <c r="J5383" s="14"/>
      <c r="K5383" s="14"/>
      <c r="L5383" s="14"/>
      <c r="M5383" s="14"/>
      <c r="N5383" s="14"/>
      <c r="O5383" s="14"/>
      <c r="P5383" s="14"/>
    </row>
    <row r="5384" spans="9:16" x14ac:dyDescent="0.25">
      <c r="I5384" s="14"/>
      <c r="J5384" s="14"/>
      <c r="K5384" s="14"/>
      <c r="L5384" s="14"/>
      <c r="M5384" s="14"/>
      <c r="N5384" s="14"/>
      <c r="O5384" s="14"/>
      <c r="P5384" s="14"/>
    </row>
    <row r="5385" spans="9:16" x14ac:dyDescent="0.25">
      <c r="I5385" s="14"/>
      <c r="J5385" s="14"/>
      <c r="K5385" s="14"/>
      <c r="L5385" s="14"/>
      <c r="M5385" s="14"/>
      <c r="N5385" s="14"/>
      <c r="O5385" s="14"/>
      <c r="P5385" s="14"/>
    </row>
    <row r="5386" spans="9:16" x14ac:dyDescent="0.25">
      <c r="I5386" s="14"/>
      <c r="J5386" s="14"/>
      <c r="K5386" s="14"/>
      <c r="L5386" s="14"/>
      <c r="M5386" s="14"/>
      <c r="N5386" s="14"/>
      <c r="O5386" s="14"/>
      <c r="P5386" s="14"/>
    </row>
    <row r="5387" spans="9:16" x14ac:dyDescent="0.25">
      <c r="I5387" s="14"/>
      <c r="J5387" s="14"/>
      <c r="K5387" s="14"/>
      <c r="L5387" s="14"/>
      <c r="M5387" s="14"/>
      <c r="N5387" s="14"/>
      <c r="O5387" s="14"/>
      <c r="P5387" s="14"/>
    </row>
    <row r="5388" spans="9:16" x14ac:dyDescent="0.25">
      <c r="I5388" s="14"/>
      <c r="J5388" s="14"/>
      <c r="K5388" s="14"/>
      <c r="L5388" s="14"/>
      <c r="M5388" s="14"/>
      <c r="N5388" s="14"/>
      <c r="O5388" s="14"/>
      <c r="P5388" s="14"/>
    </row>
    <row r="5389" spans="9:16" x14ac:dyDescent="0.25">
      <c r="I5389" s="14"/>
      <c r="J5389" s="14"/>
      <c r="K5389" s="14"/>
      <c r="L5389" s="14"/>
      <c r="M5389" s="14"/>
      <c r="N5389" s="14"/>
      <c r="O5389" s="14"/>
      <c r="P5389" s="14"/>
    </row>
    <row r="5390" spans="9:16" x14ac:dyDescent="0.25">
      <c r="I5390" s="14"/>
      <c r="J5390" s="14"/>
      <c r="K5390" s="14"/>
      <c r="L5390" s="14"/>
      <c r="M5390" s="14"/>
      <c r="N5390" s="14"/>
      <c r="O5390" s="14"/>
      <c r="P5390" s="14"/>
    </row>
    <row r="5391" spans="9:16" x14ac:dyDescent="0.25">
      <c r="I5391" s="14"/>
      <c r="J5391" s="14"/>
      <c r="K5391" s="14"/>
      <c r="L5391" s="14"/>
      <c r="M5391" s="14"/>
      <c r="N5391" s="14"/>
      <c r="O5391" s="14"/>
      <c r="P5391" s="14"/>
    </row>
    <row r="5392" spans="9:16" x14ac:dyDescent="0.25">
      <c r="I5392" s="14"/>
      <c r="J5392" s="14"/>
      <c r="K5392" s="14"/>
      <c r="L5392" s="14"/>
      <c r="M5392" s="14"/>
      <c r="N5392" s="14"/>
      <c r="O5392" s="14"/>
      <c r="P5392" s="14"/>
    </row>
    <row r="5393" spans="9:16" x14ac:dyDescent="0.25">
      <c r="I5393" s="14"/>
      <c r="J5393" s="14"/>
      <c r="K5393" s="14"/>
      <c r="L5393" s="14"/>
      <c r="M5393" s="14"/>
      <c r="N5393" s="14"/>
      <c r="O5393" s="14"/>
      <c r="P5393" s="14"/>
    </row>
    <row r="5394" spans="9:16" x14ac:dyDescent="0.25">
      <c r="I5394" s="14"/>
      <c r="J5394" s="14"/>
      <c r="K5394" s="14"/>
      <c r="L5394" s="14"/>
      <c r="M5394" s="14"/>
      <c r="N5394" s="14"/>
      <c r="O5394" s="14"/>
      <c r="P5394" s="14"/>
    </row>
    <row r="5395" spans="9:16" x14ac:dyDescent="0.25">
      <c r="I5395" s="14"/>
      <c r="J5395" s="14"/>
      <c r="K5395" s="14"/>
      <c r="L5395" s="14"/>
      <c r="M5395" s="14"/>
      <c r="N5395" s="14"/>
      <c r="O5395" s="14"/>
      <c r="P5395" s="14"/>
    </row>
    <row r="5396" spans="9:16" x14ac:dyDescent="0.25">
      <c r="I5396" s="14"/>
      <c r="J5396" s="14"/>
      <c r="K5396" s="14"/>
      <c r="L5396" s="14"/>
      <c r="M5396" s="14"/>
      <c r="N5396" s="14"/>
      <c r="O5396" s="14"/>
      <c r="P5396" s="14"/>
    </row>
    <row r="5397" spans="9:16" x14ac:dyDescent="0.25">
      <c r="I5397" s="14"/>
      <c r="J5397" s="14"/>
      <c r="K5397" s="14"/>
      <c r="L5397" s="14"/>
      <c r="M5397" s="14"/>
      <c r="N5397" s="14"/>
      <c r="O5397" s="14"/>
      <c r="P5397" s="14"/>
    </row>
    <row r="5398" spans="9:16" x14ac:dyDescent="0.25">
      <c r="I5398" s="14"/>
      <c r="J5398" s="14"/>
      <c r="K5398" s="14"/>
      <c r="L5398" s="14"/>
      <c r="M5398" s="14"/>
      <c r="N5398" s="14"/>
      <c r="O5398" s="14"/>
      <c r="P5398" s="14"/>
    </row>
    <row r="5399" spans="9:16" x14ac:dyDescent="0.25">
      <c r="I5399" s="14"/>
      <c r="J5399" s="14"/>
      <c r="K5399" s="14"/>
      <c r="L5399" s="14"/>
      <c r="M5399" s="14"/>
      <c r="N5399" s="14"/>
      <c r="O5399" s="14"/>
      <c r="P5399" s="14"/>
    </row>
    <row r="5400" spans="9:16" x14ac:dyDescent="0.25">
      <c r="I5400" s="14"/>
      <c r="J5400" s="14"/>
      <c r="K5400" s="14"/>
      <c r="L5400" s="14"/>
      <c r="M5400" s="14"/>
      <c r="N5400" s="14"/>
      <c r="O5400" s="14"/>
      <c r="P5400" s="14"/>
    </row>
    <row r="5401" spans="9:16" x14ac:dyDescent="0.25">
      <c r="I5401" s="14"/>
      <c r="J5401" s="14"/>
      <c r="K5401" s="14"/>
      <c r="L5401" s="14"/>
      <c r="M5401" s="14"/>
      <c r="N5401" s="14"/>
      <c r="O5401" s="14"/>
      <c r="P5401" s="14"/>
    </row>
    <row r="5402" spans="9:16" x14ac:dyDescent="0.25">
      <c r="I5402" s="14"/>
      <c r="J5402" s="14"/>
      <c r="K5402" s="14"/>
      <c r="L5402" s="14"/>
      <c r="M5402" s="14"/>
      <c r="N5402" s="14"/>
      <c r="O5402" s="14"/>
      <c r="P5402" s="14"/>
    </row>
    <row r="5403" spans="9:16" x14ac:dyDescent="0.25">
      <c r="I5403" s="14"/>
      <c r="J5403" s="14"/>
      <c r="K5403" s="14"/>
      <c r="L5403" s="14"/>
      <c r="M5403" s="14"/>
      <c r="N5403" s="14"/>
      <c r="O5403" s="14"/>
      <c r="P5403" s="14"/>
    </row>
    <row r="5404" spans="9:16" x14ac:dyDescent="0.25">
      <c r="I5404" s="14"/>
      <c r="J5404" s="14"/>
      <c r="K5404" s="14"/>
      <c r="L5404" s="14"/>
      <c r="M5404" s="14"/>
      <c r="N5404" s="14"/>
      <c r="O5404" s="14"/>
      <c r="P5404" s="14"/>
    </row>
    <row r="5405" spans="9:16" x14ac:dyDescent="0.25">
      <c r="I5405" s="14"/>
      <c r="J5405" s="14"/>
      <c r="K5405" s="14"/>
      <c r="L5405" s="14"/>
      <c r="M5405" s="14"/>
      <c r="N5405" s="14"/>
      <c r="O5405" s="14"/>
      <c r="P5405" s="14"/>
    </row>
    <row r="5406" spans="9:16" x14ac:dyDescent="0.25">
      <c r="I5406" s="14"/>
      <c r="J5406" s="14"/>
      <c r="K5406" s="14"/>
      <c r="L5406" s="14"/>
      <c r="M5406" s="14"/>
      <c r="N5406" s="14"/>
      <c r="O5406" s="14"/>
      <c r="P5406" s="14"/>
    </row>
    <row r="5407" spans="9:16" x14ac:dyDescent="0.25">
      <c r="I5407" s="14"/>
      <c r="J5407" s="14"/>
      <c r="K5407" s="14"/>
      <c r="L5407" s="14"/>
      <c r="M5407" s="14"/>
      <c r="N5407" s="14"/>
      <c r="O5407" s="14"/>
      <c r="P5407" s="14"/>
    </row>
    <row r="5408" spans="9:16" x14ac:dyDescent="0.25">
      <c r="I5408" s="14"/>
      <c r="J5408" s="14"/>
      <c r="K5408" s="14"/>
      <c r="L5408" s="14"/>
      <c r="M5408" s="14"/>
      <c r="N5408" s="14"/>
      <c r="O5408" s="14"/>
      <c r="P5408" s="14"/>
    </row>
    <row r="5409" spans="9:16" x14ac:dyDescent="0.25">
      <c r="I5409" s="14"/>
      <c r="J5409" s="14"/>
      <c r="K5409" s="14"/>
      <c r="L5409" s="14"/>
      <c r="M5409" s="14"/>
      <c r="N5409" s="14"/>
      <c r="O5409" s="14"/>
      <c r="P5409" s="14"/>
    </row>
    <row r="5410" spans="9:16" x14ac:dyDescent="0.25">
      <c r="I5410" s="14"/>
      <c r="J5410" s="14"/>
      <c r="K5410" s="14"/>
      <c r="L5410" s="14"/>
      <c r="M5410" s="14"/>
      <c r="N5410" s="14"/>
      <c r="O5410" s="14"/>
      <c r="P5410" s="14"/>
    </row>
    <row r="5411" spans="9:16" x14ac:dyDescent="0.25">
      <c r="I5411" s="14"/>
      <c r="J5411" s="14"/>
      <c r="K5411" s="14"/>
      <c r="L5411" s="14"/>
      <c r="M5411" s="14"/>
      <c r="N5411" s="14"/>
      <c r="O5411" s="14"/>
      <c r="P5411" s="14"/>
    </row>
    <row r="5412" spans="9:16" x14ac:dyDescent="0.25">
      <c r="I5412" s="14"/>
      <c r="J5412" s="14"/>
      <c r="K5412" s="14"/>
      <c r="L5412" s="14"/>
      <c r="M5412" s="14"/>
      <c r="N5412" s="14"/>
      <c r="O5412" s="14"/>
      <c r="P5412" s="14"/>
    </row>
    <row r="5413" spans="9:16" x14ac:dyDescent="0.25">
      <c r="I5413" s="14"/>
      <c r="J5413" s="14"/>
      <c r="K5413" s="14"/>
      <c r="L5413" s="14"/>
      <c r="M5413" s="14"/>
      <c r="N5413" s="14"/>
      <c r="O5413" s="14"/>
      <c r="P5413" s="14"/>
    </row>
    <row r="5414" spans="9:16" x14ac:dyDescent="0.25">
      <c r="I5414" s="14"/>
      <c r="J5414" s="14"/>
      <c r="K5414" s="14"/>
      <c r="L5414" s="14"/>
      <c r="M5414" s="14"/>
      <c r="N5414" s="14"/>
      <c r="O5414" s="14"/>
      <c r="P5414" s="14"/>
    </row>
    <row r="5415" spans="9:16" x14ac:dyDescent="0.25">
      <c r="I5415" s="14"/>
      <c r="J5415" s="14"/>
      <c r="K5415" s="14"/>
      <c r="L5415" s="14"/>
      <c r="M5415" s="14"/>
      <c r="N5415" s="14"/>
      <c r="O5415" s="14"/>
      <c r="P5415" s="14"/>
    </row>
    <row r="5416" spans="9:16" x14ac:dyDescent="0.25">
      <c r="I5416" s="14"/>
      <c r="J5416" s="14"/>
      <c r="K5416" s="14"/>
      <c r="L5416" s="14"/>
      <c r="M5416" s="14"/>
      <c r="N5416" s="14"/>
      <c r="O5416" s="14"/>
      <c r="P5416" s="14"/>
    </row>
    <row r="5417" spans="9:16" x14ac:dyDescent="0.25">
      <c r="I5417" s="14"/>
      <c r="J5417" s="14"/>
      <c r="K5417" s="14"/>
      <c r="L5417" s="14"/>
      <c r="M5417" s="14"/>
      <c r="N5417" s="14"/>
      <c r="O5417" s="14"/>
      <c r="P5417" s="14"/>
    </row>
    <row r="5418" spans="9:16" x14ac:dyDescent="0.25">
      <c r="I5418" s="14"/>
      <c r="J5418" s="14"/>
      <c r="K5418" s="14"/>
      <c r="L5418" s="14"/>
      <c r="M5418" s="14"/>
      <c r="N5418" s="14"/>
      <c r="O5418" s="14"/>
      <c r="P5418" s="14"/>
    </row>
    <row r="5419" spans="9:16" x14ac:dyDescent="0.25">
      <c r="I5419" s="14"/>
      <c r="J5419" s="14"/>
      <c r="K5419" s="14"/>
      <c r="L5419" s="14"/>
      <c r="M5419" s="14"/>
      <c r="N5419" s="14"/>
      <c r="O5419" s="14"/>
      <c r="P5419" s="14"/>
    </row>
    <row r="5420" spans="9:16" x14ac:dyDescent="0.25">
      <c r="I5420" s="14"/>
      <c r="J5420" s="14"/>
      <c r="K5420" s="14"/>
      <c r="L5420" s="14"/>
      <c r="M5420" s="14"/>
      <c r="N5420" s="14"/>
      <c r="O5420" s="14"/>
      <c r="P5420" s="14"/>
    </row>
    <row r="5421" spans="9:16" x14ac:dyDescent="0.25">
      <c r="I5421" s="14"/>
      <c r="J5421" s="14"/>
      <c r="K5421" s="14"/>
      <c r="L5421" s="14"/>
      <c r="M5421" s="14"/>
      <c r="N5421" s="14"/>
      <c r="O5421" s="14"/>
      <c r="P5421" s="14"/>
    </row>
    <row r="5422" spans="9:16" x14ac:dyDescent="0.25">
      <c r="I5422" s="14"/>
      <c r="J5422" s="14"/>
      <c r="K5422" s="14"/>
      <c r="L5422" s="14"/>
      <c r="M5422" s="14"/>
      <c r="N5422" s="14"/>
      <c r="O5422" s="14"/>
      <c r="P5422" s="14"/>
    </row>
    <row r="5423" spans="9:16" x14ac:dyDescent="0.25">
      <c r="I5423" s="14"/>
      <c r="J5423" s="14"/>
      <c r="K5423" s="14"/>
      <c r="L5423" s="14"/>
      <c r="M5423" s="14"/>
      <c r="N5423" s="14"/>
      <c r="O5423" s="14"/>
      <c r="P5423" s="14"/>
    </row>
    <row r="5424" spans="9:16" x14ac:dyDescent="0.25">
      <c r="I5424" s="14"/>
      <c r="J5424" s="14"/>
      <c r="K5424" s="14"/>
      <c r="L5424" s="14"/>
      <c r="M5424" s="14"/>
      <c r="N5424" s="14"/>
      <c r="O5424" s="14"/>
      <c r="P5424" s="14"/>
    </row>
    <row r="5425" spans="9:16" x14ac:dyDescent="0.25">
      <c r="I5425" s="14"/>
      <c r="J5425" s="14"/>
      <c r="K5425" s="14"/>
      <c r="L5425" s="14"/>
      <c r="M5425" s="14"/>
      <c r="N5425" s="14"/>
      <c r="O5425" s="14"/>
      <c r="P5425" s="14"/>
    </row>
    <row r="5426" spans="9:16" x14ac:dyDescent="0.25">
      <c r="I5426" s="14"/>
      <c r="J5426" s="14"/>
      <c r="K5426" s="14"/>
      <c r="L5426" s="14"/>
      <c r="M5426" s="14"/>
      <c r="N5426" s="14"/>
      <c r="O5426" s="14"/>
      <c r="P5426" s="14"/>
    </row>
    <row r="5427" spans="9:16" x14ac:dyDescent="0.25">
      <c r="I5427" s="14"/>
      <c r="J5427" s="14"/>
      <c r="K5427" s="14"/>
      <c r="L5427" s="14"/>
      <c r="M5427" s="14"/>
      <c r="N5427" s="14"/>
      <c r="O5427" s="14"/>
      <c r="P5427" s="14"/>
    </row>
    <row r="5428" spans="9:16" x14ac:dyDescent="0.25">
      <c r="I5428" s="14"/>
      <c r="J5428" s="14"/>
      <c r="K5428" s="14"/>
      <c r="L5428" s="14"/>
      <c r="M5428" s="14"/>
      <c r="N5428" s="14"/>
      <c r="O5428" s="14"/>
      <c r="P5428" s="14"/>
    </row>
    <row r="5429" spans="9:16" x14ac:dyDescent="0.25">
      <c r="I5429" s="14"/>
      <c r="J5429" s="14"/>
      <c r="K5429" s="14"/>
      <c r="L5429" s="14"/>
      <c r="M5429" s="14"/>
      <c r="N5429" s="14"/>
      <c r="O5429" s="14"/>
      <c r="P5429" s="14"/>
    </row>
    <row r="5430" spans="9:16" x14ac:dyDescent="0.25">
      <c r="I5430" s="14"/>
      <c r="J5430" s="14"/>
      <c r="K5430" s="14"/>
      <c r="L5430" s="14"/>
      <c r="M5430" s="14"/>
      <c r="N5430" s="14"/>
      <c r="O5430" s="14"/>
      <c r="P5430" s="14"/>
    </row>
    <row r="5431" spans="9:16" x14ac:dyDescent="0.25">
      <c r="I5431" s="14"/>
      <c r="J5431" s="14"/>
      <c r="K5431" s="14"/>
      <c r="L5431" s="14"/>
      <c r="M5431" s="14"/>
      <c r="N5431" s="14"/>
      <c r="O5431" s="14"/>
      <c r="P5431" s="14"/>
    </row>
    <row r="5432" spans="9:16" x14ac:dyDescent="0.25">
      <c r="I5432" s="14"/>
      <c r="J5432" s="14"/>
      <c r="K5432" s="14"/>
      <c r="L5432" s="14"/>
      <c r="M5432" s="14"/>
      <c r="N5432" s="14"/>
      <c r="O5432" s="14"/>
      <c r="P5432" s="14"/>
    </row>
    <row r="5433" spans="9:16" x14ac:dyDescent="0.25">
      <c r="I5433" s="14"/>
      <c r="J5433" s="14"/>
      <c r="K5433" s="14"/>
      <c r="L5433" s="14"/>
      <c r="M5433" s="14"/>
      <c r="N5433" s="14"/>
      <c r="O5433" s="14"/>
      <c r="P5433" s="14"/>
    </row>
    <row r="5434" spans="9:16" x14ac:dyDescent="0.25">
      <c r="I5434" s="14"/>
      <c r="J5434" s="14"/>
      <c r="K5434" s="14"/>
      <c r="L5434" s="14"/>
      <c r="M5434" s="14"/>
      <c r="N5434" s="14"/>
      <c r="O5434" s="14"/>
      <c r="P5434" s="14"/>
    </row>
    <row r="5435" spans="9:16" x14ac:dyDescent="0.25">
      <c r="I5435" s="14"/>
      <c r="J5435" s="14"/>
      <c r="K5435" s="14"/>
      <c r="L5435" s="14"/>
      <c r="M5435" s="14"/>
      <c r="N5435" s="14"/>
      <c r="O5435" s="14"/>
      <c r="P5435" s="14"/>
    </row>
    <row r="5436" spans="9:16" x14ac:dyDescent="0.25">
      <c r="I5436" s="14"/>
      <c r="J5436" s="14"/>
      <c r="K5436" s="14"/>
      <c r="L5436" s="14"/>
      <c r="M5436" s="14"/>
      <c r="N5436" s="14"/>
      <c r="O5436" s="14"/>
      <c r="P5436" s="14"/>
    </row>
    <row r="5437" spans="9:16" x14ac:dyDescent="0.25">
      <c r="I5437" s="14"/>
      <c r="J5437" s="14"/>
      <c r="K5437" s="14"/>
      <c r="L5437" s="14"/>
      <c r="M5437" s="14"/>
      <c r="N5437" s="14"/>
      <c r="O5437" s="14"/>
      <c r="P5437" s="14"/>
    </row>
    <row r="5438" spans="9:16" x14ac:dyDescent="0.25">
      <c r="I5438" s="14"/>
      <c r="J5438" s="14"/>
      <c r="K5438" s="14"/>
      <c r="L5438" s="14"/>
      <c r="M5438" s="14"/>
      <c r="N5438" s="14"/>
      <c r="O5438" s="14"/>
      <c r="P5438" s="14"/>
    </row>
    <row r="5439" spans="9:16" x14ac:dyDescent="0.25">
      <c r="I5439" s="14"/>
      <c r="J5439" s="14"/>
      <c r="K5439" s="14"/>
      <c r="L5439" s="14"/>
      <c r="M5439" s="14"/>
      <c r="N5439" s="14"/>
      <c r="O5439" s="14"/>
      <c r="P5439" s="14"/>
    </row>
    <row r="5440" spans="9:16" x14ac:dyDescent="0.25">
      <c r="I5440" s="14"/>
      <c r="J5440" s="14"/>
      <c r="K5440" s="14"/>
      <c r="L5440" s="14"/>
      <c r="M5440" s="14"/>
      <c r="N5440" s="14"/>
      <c r="O5440" s="14"/>
      <c r="P5440" s="14"/>
    </row>
    <row r="5441" spans="9:16" x14ac:dyDescent="0.25">
      <c r="I5441" s="14"/>
      <c r="J5441" s="14"/>
      <c r="K5441" s="14"/>
      <c r="L5441" s="14"/>
      <c r="M5441" s="14"/>
      <c r="N5441" s="14"/>
      <c r="O5441" s="14"/>
      <c r="P5441" s="14"/>
    </row>
    <row r="5442" spans="9:16" x14ac:dyDescent="0.25">
      <c r="I5442" s="14"/>
      <c r="J5442" s="14"/>
      <c r="K5442" s="14"/>
      <c r="L5442" s="14"/>
      <c r="M5442" s="14"/>
      <c r="N5442" s="14"/>
      <c r="O5442" s="14"/>
      <c r="P5442" s="14"/>
    </row>
    <row r="5443" spans="9:16" x14ac:dyDescent="0.25">
      <c r="I5443" s="14"/>
      <c r="J5443" s="14"/>
      <c r="K5443" s="14"/>
      <c r="L5443" s="14"/>
      <c r="M5443" s="14"/>
      <c r="N5443" s="14"/>
      <c r="O5443" s="14"/>
      <c r="P5443" s="14"/>
    </row>
    <row r="5444" spans="9:16" x14ac:dyDescent="0.25">
      <c r="I5444" s="14"/>
      <c r="J5444" s="14"/>
      <c r="K5444" s="14"/>
      <c r="L5444" s="14"/>
      <c r="M5444" s="14"/>
      <c r="N5444" s="14"/>
      <c r="O5444" s="14"/>
      <c r="P5444" s="14"/>
    </row>
    <row r="5445" spans="9:16" x14ac:dyDescent="0.25">
      <c r="I5445" s="14"/>
      <c r="J5445" s="14"/>
      <c r="K5445" s="14"/>
      <c r="L5445" s="14"/>
      <c r="M5445" s="14"/>
      <c r="N5445" s="14"/>
      <c r="O5445" s="14"/>
      <c r="P5445" s="14"/>
    </row>
    <row r="5446" spans="9:16" x14ac:dyDescent="0.25">
      <c r="I5446" s="14"/>
      <c r="J5446" s="14"/>
      <c r="K5446" s="14"/>
      <c r="L5446" s="14"/>
      <c r="M5446" s="14"/>
      <c r="N5446" s="14"/>
      <c r="O5446" s="14"/>
      <c r="P5446" s="14"/>
    </row>
    <row r="5447" spans="9:16" x14ac:dyDescent="0.25">
      <c r="I5447" s="14"/>
      <c r="J5447" s="14"/>
      <c r="K5447" s="14"/>
      <c r="L5447" s="14"/>
      <c r="M5447" s="14"/>
      <c r="N5447" s="14"/>
      <c r="O5447" s="14"/>
      <c r="P5447" s="14"/>
    </row>
    <row r="5448" spans="9:16" x14ac:dyDescent="0.25">
      <c r="I5448" s="14"/>
      <c r="J5448" s="14"/>
      <c r="K5448" s="14"/>
      <c r="L5448" s="14"/>
      <c r="M5448" s="14"/>
      <c r="N5448" s="14"/>
      <c r="O5448" s="14"/>
      <c r="P5448" s="14"/>
    </row>
    <row r="5449" spans="9:16" x14ac:dyDescent="0.25">
      <c r="I5449" s="14"/>
      <c r="J5449" s="14"/>
      <c r="K5449" s="14"/>
      <c r="L5449" s="14"/>
      <c r="M5449" s="14"/>
      <c r="N5449" s="14"/>
      <c r="O5449" s="14"/>
      <c r="P5449" s="14"/>
    </row>
    <row r="5450" spans="9:16" x14ac:dyDescent="0.25">
      <c r="I5450" s="14"/>
      <c r="J5450" s="14"/>
      <c r="K5450" s="14"/>
      <c r="L5450" s="14"/>
      <c r="M5450" s="14"/>
      <c r="N5450" s="14"/>
      <c r="O5450" s="14"/>
      <c r="P5450" s="14"/>
    </row>
    <row r="5451" spans="9:16" x14ac:dyDescent="0.25">
      <c r="I5451" s="14"/>
      <c r="J5451" s="14"/>
      <c r="K5451" s="14"/>
      <c r="L5451" s="14"/>
      <c r="M5451" s="14"/>
      <c r="N5451" s="14"/>
      <c r="O5451" s="14"/>
      <c r="P5451" s="14"/>
    </row>
    <row r="5452" spans="9:16" x14ac:dyDescent="0.25">
      <c r="I5452" s="14"/>
      <c r="J5452" s="14"/>
      <c r="K5452" s="14"/>
      <c r="L5452" s="14"/>
      <c r="M5452" s="14"/>
      <c r="N5452" s="14"/>
      <c r="O5452" s="14"/>
      <c r="P5452" s="14"/>
    </row>
    <row r="5453" spans="9:16" x14ac:dyDescent="0.25">
      <c r="I5453" s="14"/>
      <c r="J5453" s="14"/>
      <c r="K5453" s="14"/>
      <c r="L5453" s="14"/>
      <c r="M5453" s="14"/>
      <c r="N5453" s="14"/>
      <c r="O5453" s="14"/>
      <c r="P5453" s="14"/>
    </row>
    <row r="5454" spans="9:16" x14ac:dyDescent="0.25">
      <c r="I5454" s="14"/>
      <c r="J5454" s="14"/>
      <c r="K5454" s="14"/>
      <c r="L5454" s="14"/>
      <c r="M5454" s="14"/>
      <c r="N5454" s="14"/>
      <c r="O5454" s="14"/>
      <c r="P5454" s="14"/>
    </row>
    <row r="5455" spans="9:16" x14ac:dyDescent="0.25">
      <c r="I5455" s="14"/>
      <c r="J5455" s="14"/>
      <c r="K5455" s="14"/>
      <c r="L5455" s="14"/>
      <c r="M5455" s="14"/>
      <c r="N5455" s="14"/>
      <c r="O5455" s="14"/>
      <c r="P5455" s="14"/>
    </row>
    <row r="5456" spans="9:16" x14ac:dyDescent="0.25">
      <c r="I5456" s="14"/>
      <c r="J5456" s="14"/>
      <c r="K5456" s="14"/>
      <c r="L5456" s="14"/>
      <c r="M5456" s="14"/>
      <c r="N5456" s="14"/>
      <c r="O5456" s="14"/>
      <c r="P5456" s="14"/>
    </row>
    <row r="5457" spans="9:16" x14ac:dyDescent="0.25">
      <c r="I5457" s="14"/>
      <c r="J5457" s="14"/>
      <c r="K5457" s="14"/>
      <c r="L5457" s="14"/>
      <c r="M5457" s="14"/>
      <c r="N5457" s="14"/>
      <c r="O5457" s="14"/>
      <c r="P5457" s="14"/>
    </row>
    <row r="5458" spans="9:16" x14ac:dyDescent="0.25">
      <c r="I5458" s="14"/>
      <c r="J5458" s="14"/>
      <c r="K5458" s="14"/>
      <c r="L5458" s="14"/>
      <c r="M5458" s="14"/>
      <c r="N5458" s="14"/>
      <c r="O5458" s="14"/>
      <c r="P5458" s="14"/>
    </row>
    <row r="5459" spans="9:16" x14ac:dyDescent="0.25">
      <c r="I5459" s="14"/>
      <c r="J5459" s="14"/>
      <c r="K5459" s="14"/>
      <c r="L5459" s="14"/>
      <c r="M5459" s="14"/>
      <c r="N5459" s="14"/>
      <c r="O5459" s="14"/>
      <c r="P5459" s="14"/>
    </row>
    <row r="5460" spans="9:16" x14ac:dyDescent="0.25">
      <c r="I5460" s="14"/>
      <c r="J5460" s="14"/>
      <c r="K5460" s="14"/>
      <c r="L5460" s="14"/>
      <c r="M5460" s="14"/>
      <c r="N5460" s="14"/>
      <c r="O5460" s="14"/>
      <c r="P5460" s="14"/>
    </row>
    <row r="5461" spans="9:16" x14ac:dyDescent="0.25">
      <c r="I5461" s="14"/>
      <c r="J5461" s="14"/>
      <c r="K5461" s="14"/>
      <c r="L5461" s="14"/>
      <c r="M5461" s="14"/>
      <c r="N5461" s="14"/>
      <c r="O5461" s="14"/>
      <c r="P5461" s="14"/>
    </row>
    <row r="5462" spans="9:16" x14ac:dyDescent="0.25">
      <c r="I5462" s="14"/>
      <c r="J5462" s="14"/>
      <c r="K5462" s="14"/>
      <c r="L5462" s="14"/>
      <c r="M5462" s="14"/>
      <c r="N5462" s="14"/>
      <c r="O5462" s="14"/>
      <c r="P5462" s="14"/>
    </row>
    <row r="5463" spans="9:16" x14ac:dyDescent="0.25">
      <c r="I5463" s="14"/>
      <c r="J5463" s="14"/>
      <c r="K5463" s="14"/>
      <c r="L5463" s="14"/>
      <c r="M5463" s="14"/>
      <c r="N5463" s="14"/>
      <c r="O5463" s="14"/>
      <c r="P5463" s="14"/>
    </row>
    <row r="5464" spans="9:16" x14ac:dyDescent="0.25">
      <c r="I5464" s="14"/>
      <c r="J5464" s="14"/>
      <c r="K5464" s="14"/>
      <c r="L5464" s="14"/>
      <c r="M5464" s="14"/>
      <c r="N5464" s="14"/>
      <c r="O5464" s="14"/>
      <c r="P5464" s="14"/>
    </row>
    <row r="5465" spans="9:16" x14ac:dyDescent="0.25">
      <c r="I5465" s="14"/>
      <c r="J5465" s="14"/>
      <c r="K5465" s="14"/>
      <c r="L5465" s="14"/>
      <c r="M5465" s="14"/>
      <c r="N5465" s="14"/>
      <c r="O5465" s="14"/>
      <c r="P5465" s="14"/>
    </row>
    <row r="5466" spans="9:16" x14ac:dyDescent="0.25">
      <c r="I5466" s="14"/>
      <c r="J5466" s="14"/>
      <c r="K5466" s="14"/>
      <c r="L5466" s="14"/>
      <c r="M5466" s="14"/>
      <c r="N5466" s="14"/>
      <c r="O5466" s="14"/>
      <c r="P5466" s="14"/>
    </row>
    <row r="5467" spans="9:16" x14ac:dyDescent="0.25">
      <c r="I5467" s="14"/>
      <c r="J5467" s="14"/>
      <c r="K5467" s="14"/>
      <c r="L5467" s="14"/>
      <c r="M5467" s="14"/>
      <c r="N5467" s="14"/>
      <c r="O5467" s="14"/>
      <c r="P5467" s="14"/>
    </row>
    <row r="5468" spans="9:16" x14ac:dyDescent="0.25">
      <c r="I5468" s="14"/>
      <c r="J5468" s="14"/>
      <c r="K5468" s="14"/>
      <c r="L5468" s="14"/>
      <c r="M5468" s="14"/>
      <c r="N5468" s="14"/>
      <c r="O5468" s="14"/>
      <c r="P5468" s="14"/>
    </row>
    <row r="5469" spans="9:16" x14ac:dyDescent="0.25">
      <c r="I5469" s="14"/>
      <c r="J5469" s="14"/>
      <c r="K5469" s="14"/>
      <c r="L5469" s="14"/>
      <c r="M5469" s="14"/>
      <c r="N5469" s="14"/>
      <c r="O5469" s="14"/>
      <c r="P5469" s="14"/>
    </row>
    <row r="5470" spans="9:16" x14ac:dyDescent="0.25">
      <c r="I5470" s="14"/>
      <c r="J5470" s="14"/>
      <c r="K5470" s="14"/>
      <c r="L5470" s="14"/>
      <c r="M5470" s="14"/>
      <c r="N5470" s="14"/>
      <c r="O5470" s="14"/>
      <c r="P5470" s="14"/>
    </row>
    <row r="5471" spans="9:16" x14ac:dyDescent="0.25">
      <c r="I5471" s="14"/>
      <c r="J5471" s="14"/>
      <c r="K5471" s="14"/>
      <c r="L5471" s="14"/>
      <c r="M5471" s="14"/>
      <c r="N5471" s="14"/>
      <c r="O5471" s="14"/>
      <c r="P5471" s="14"/>
    </row>
    <row r="5472" spans="9:16" x14ac:dyDescent="0.25">
      <c r="I5472" s="14"/>
      <c r="J5472" s="14"/>
      <c r="K5472" s="14"/>
      <c r="L5472" s="14"/>
      <c r="M5472" s="14"/>
      <c r="N5472" s="14"/>
      <c r="O5472" s="14"/>
      <c r="P5472" s="14"/>
    </row>
    <row r="5473" spans="9:16" x14ac:dyDescent="0.25">
      <c r="I5473" s="14"/>
      <c r="J5473" s="14"/>
      <c r="K5473" s="14"/>
      <c r="L5473" s="14"/>
      <c r="M5473" s="14"/>
      <c r="N5473" s="14"/>
      <c r="O5473" s="14"/>
      <c r="P5473" s="14"/>
    </row>
    <row r="5474" spans="9:16" x14ac:dyDescent="0.25">
      <c r="I5474" s="14"/>
      <c r="J5474" s="14"/>
      <c r="K5474" s="14"/>
      <c r="L5474" s="14"/>
      <c r="M5474" s="14"/>
      <c r="N5474" s="14"/>
      <c r="O5474" s="14"/>
      <c r="P5474" s="14"/>
    </row>
    <row r="5475" spans="9:16" x14ac:dyDescent="0.25">
      <c r="I5475" s="14"/>
      <c r="J5475" s="14"/>
      <c r="K5475" s="14"/>
      <c r="L5475" s="14"/>
      <c r="M5475" s="14"/>
      <c r="N5475" s="14"/>
      <c r="O5475" s="14"/>
      <c r="P5475" s="14"/>
    </row>
    <row r="5476" spans="9:16" x14ac:dyDescent="0.25">
      <c r="I5476" s="14"/>
      <c r="J5476" s="14"/>
      <c r="K5476" s="14"/>
      <c r="L5476" s="14"/>
      <c r="M5476" s="14"/>
      <c r="N5476" s="14"/>
      <c r="O5476" s="14"/>
      <c r="P5476" s="14"/>
    </row>
    <row r="5477" spans="9:16" x14ac:dyDescent="0.25">
      <c r="I5477" s="14"/>
      <c r="J5477" s="14"/>
      <c r="K5477" s="14"/>
      <c r="L5477" s="14"/>
      <c r="M5477" s="14"/>
      <c r="N5477" s="14"/>
      <c r="O5477" s="14"/>
      <c r="P5477" s="14"/>
    </row>
    <row r="5478" spans="9:16" x14ac:dyDescent="0.25">
      <c r="I5478" s="14"/>
      <c r="J5478" s="14"/>
      <c r="K5478" s="14"/>
      <c r="L5478" s="14"/>
      <c r="M5478" s="14"/>
      <c r="N5478" s="14"/>
      <c r="O5478" s="14"/>
      <c r="P5478" s="14"/>
    </row>
    <row r="5479" spans="9:16" x14ac:dyDescent="0.25">
      <c r="I5479" s="14"/>
      <c r="J5479" s="14"/>
      <c r="K5479" s="14"/>
      <c r="L5479" s="14"/>
      <c r="M5479" s="14"/>
      <c r="N5479" s="14"/>
      <c r="O5479" s="14"/>
      <c r="P5479" s="14"/>
    </row>
    <row r="5480" spans="9:16" x14ac:dyDescent="0.25">
      <c r="I5480" s="14"/>
      <c r="J5480" s="14"/>
      <c r="K5480" s="14"/>
      <c r="L5480" s="14"/>
      <c r="M5480" s="14"/>
      <c r="N5480" s="14"/>
      <c r="O5480" s="14"/>
      <c r="P5480" s="14"/>
    </row>
    <row r="5481" spans="9:16" x14ac:dyDescent="0.25">
      <c r="I5481" s="14"/>
      <c r="J5481" s="14"/>
      <c r="K5481" s="14"/>
      <c r="L5481" s="14"/>
      <c r="M5481" s="14"/>
      <c r="N5481" s="14"/>
      <c r="O5481" s="14"/>
      <c r="P5481" s="14"/>
    </row>
    <row r="5482" spans="9:16" x14ac:dyDescent="0.25">
      <c r="I5482" s="14"/>
      <c r="J5482" s="14"/>
      <c r="K5482" s="14"/>
      <c r="L5482" s="14"/>
      <c r="M5482" s="14"/>
      <c r="N5482" s="14"/>
      <c r="O5482" s="14"/>
      <c r="P5482" s="14"/>
    </row>
    <row r="5483" spans="9:16" x14ac:dyDescent="0.25">
      <c r="I5483" s="14"/>
      <c r="J5483" s="14"/>
      <c r="K5483" s="14"/>
      <c r="L5483" s="14"/>
      <c r="M5483" s="14"/>
      <c r="N5483" s="14"/>
      <c r="O5483" s="14"/>
      <c r="P5483" s="14"/>
    </row>
    <row r="5484" spans="9:16" x14ac:dyDescent="0.25">
      <c r="I5484" s="14"/>
      <c r="J5484" s="14"/>
      <c r="K5484" s="14"/>
      <c r="L5484" s="14"/>
      <c r="M5484" s="14"/>
      <c r="N5484" s="14"/>
      <c r="O5484" s="14"/>
      <c r="P5484" s="14"/>
    </row>
    <row r="5485" spans="9:16" x14ac:dyDescent="0.25">
      <c r="I5485" s="14"/>
      <c r="J5485" s="14"/>
      <c r="K5485" s="14"/>
      <c r="L5485" s="14"/>
      <c r="M5485" s="14"/>
      <c r="N5485" s="14"/>
      <c r="O5485" s="14"/>
      <c r="P5485" s="14"/>
    </row>
    <row r="5486" spans="9:16" x14ac:dyDescent="0.25">
      <c r="I5486" s="14"/>
      <c r="J5486" s="14"/>
      <c r="K5486" s="14"/>
      <c r="L5486" s="14"/>
      <c r="M5486" s="14"/>
      <c r="N5486" s="14"/>
      <c r="O5486" s="14"/>
      <c r="P5486" s="14"/>
    </row>
    <row r="5487" spans="9:16" x14ac:dyDescent="0.25">
      <c r="I5487" s="14"/>
      <c r="J5487" s="14"/>
      <c r="K5487" s="14"/>
      <c r="L5487" s="14"/>
      <c r="M5487" s="14"/>
      <c r="N5487" s="14"/>
      <c r="O5487" s="14"/>
      <c r="P5487" s="14"/>
    </row>
    <row r="5488" spans="9:16" x14ac:dyDescent="0.25">
      <c r="I5488" s="14"/>
      <c r="J5488" s="14"/>
      <c r="K5488" s="14"/>
      <c r="L5488" s="14"/>
      <c r="M5488" s="14"/>
      <c r="N5488" s="14"/>
      <c r="O5488" s="14"/>
      <c r="P5488" s="14"/>
    </row>
    <row r="5489" spans="9:16" x14ac:dyDescent="0.25">
      <c r="I5489" s="14"/>
      <c r="J5489" s="14"/>
      <c r="K5489" s="14"/>
      <c r="L5489" s="14"/>
      <c r="M5489" s="14"/>
      <c r="N5489" s="14"/>
      <c r="O5489" s="14"/>
      <c r="P5489" s="14"/>
    </row>
    <row r="5490" spans="9:16" x14ac:dyDescent="0.25">
      <c r="I5490" s="14"/>
      <c r="J5490" s="14"/>
      <c r="K5490" s="14"/>
      <c r="L5490" s="14"/>
      <c r="M5490" s="14"/>
      <c r="N5490" s="14"/>
      <c r="O5490" s="14"/>
      <c r="P5490" s="14"/>
    </row>
    <row r="5491" spans="9:16" x14ac:dyDescent="0.25">
      <c r="I5491" s="14"/>
      <c r="J5491" s="14"/>
      <c r="K5491" s="14"/>
      <c r="L5491" s="14"/>
      <c r="M5491" s="14"/>
      <c r="N5491" s="14"/>
      <c r="O5491" s="14"/>
      <c r="P5491" s="14"/>
    </row>
    <row r="5492" spans="9:16" x14ac:dyDescent="0.25">
      <c r="I5492" s="14"/>
      <c r="J5492" s="14"/>
      <c r="K5492" s="14"/>
      <c r="L5492" s="14"/>
      <c r="M5492" s="14"/>
      <c r="N5492" s="14"/>
      <c r="O5492" s="14"/>
      <c r="P5492" s="14"/>
    </row>
    <row r="5493" spans="9:16" x14ac:dyDescent="0.25">
      <c r="I5493" s="14"/>
      <c r="J5493" s="14"/>
      <c r="K5493" s="14"/>
      <c r="L5493" s="14"/>
      <c r="M5493" s="14"/>
      <c r="N5493" s="14"/>
      <c r="O5493" s="14"/>
      <c r="P5493" s="14"/>
    </row>
    <row r="5494" spans="9:16" x14ac:dyDescent="0.25">
      <c r="I5494" s="14"/>
      <c r="J5494" s="14"/>
      <c r="K5494" s="14"/>
      <c r="L5494" s="14"/>
      <c r="M5494" s="14"/>
      <c r="N5494" s="14"/>
      <c r="O5494" s="14"/>
      <c r="P5494" s="14"/>
    </row>
    <row r="5495" spans="9:16" x14ac:dyDescent="0.25">
      <c r="I5495" s="14"/>
      <c r="J5495" s="14"/>
      <c r="K5495" s="14"/>
      <c r="L5495" s="14"/>
      <c r="M5495" s="14"/>
      <c r="N5495" s="14"/>
      <c r="O5495" s="14"/>
      <c r="P5495" s="14"/>
    </row>
    <row r="5496" spans="9:16" x14ac:dyDescent="0.25">
      <c r="I5496" s="14"/>
      <c r="J5496" s="14"/>
      <c r="K5496" s="14"/>
      <c r="L5496" s="14"/>
      <c r="M5496" s="14"/>
      <c r="N5496" s="14"/>
      <c r="O5496" s="14"/>
      <c r="P5496" s="14"/>
    </row>
    <row r="5497" spans="9:16" x14ac:dyDescent="0.25">
      <c r="I5497" s="14"/>
      <c r="J5497" s="14"/>
      <c r="K5497" s="14"/>
      <c r="L5497" s="14"/>
      <c r="M5497" s="14"/>
      <c r="N5497" s="14"/>
      <c r="O5497" s="14"/>
      <c r="P5497" s="14"/>
    </row>
    <row r="5498" spans="9:16" x14ac:dyDescent="0.25">
      <c r="I5498" s="14"/>
      <c r="J5498" s="14"/>
      <c r="K5498" s="14"/>
      <c r="L5498" s="14"/>
      <c r="M5498" s="14"/>
      <c r="N5498" s="14"/>
      <c r="O5498" s="14"/>
      <c r="P5498" s="14"/>
    </row>
    <row r="5499" spans="9:16" x14ac:dyDescent="0.25">
      <c r="I5499" s="14"/>
      <c r="J5499" s="14"/>
      <c r="K5499" s="14"/>
      <c r="L5499" s="14"/>
      <c r="M5499" s="14"/>
      <c r="N5499" s="14"/>
      <c r="O5499" s="14"/>
      <c r="P5499" s="14"/>
    </row>
    <row r="5500" spans="9:16" x14ac:dyDescent="0.25">
      <c r="I5500" s="14"/>
      <c r="J5500" s="14"/>
      <c r="K5500" s="14"/>
      <c r="L5500" s="14"/>
      <c r="M5500" s="14"/>
      <c r="N5500" s="14"/>
      <c r="O5500" s="14"/>
      <c r="P5500" s="14"/>
    </row>
    <row r="5501" spans="9:16" x14ac:dyDescent="0.25">
      <c r="I5501" s="14"/>
      <c r="J5501" s="14"/>
      <c r="K5501" s="14"/>
      <c r="L5501" s="14"/>
      <c r="M5501" s="14"/>
      <c r="N5501" s="14"/>
      <c r="O5501" s="14"/>
      <c r="P5501" s="14"/>
    </row>
    <row r="5502" spans="9:16" x14ac:dyDescent="0.25">
      <c r="I5502" s="14"/>
      <c r="J5502" s="14"/>
      <c r="K5502" s="14"/>
      <c r="L5502" s="14"/>
      <c r="M5502" s="14"/>
      <c r="N5502" s="14"/>
      <c r="O5502" s="14"/>
      <c r="P5502" s="14"/>
    </row>
    <row r="5503" spans="9:16" x14ac:dyDescent="0.25">
      <c r="I5503" s="14"/>
      <c r="J5503" s="14"/>
      <c r="K5503" s="14"/>
      <c r="L5503" s="14"/>
      <c r="M5503" s="14"/>
      <c r="N5503" s="14"/>
      <c r="O5503" s="14"/>
      <c r="P5503" s="14"/>
    </row>
    <row r="5504" spans="9:16" x14ac:dyDescent="0.25">
      <c r="I5504" s="14"/>
      <c r="J5504" s="14"/>
      <c r="K5504" s="14"/>
      <c r="L5504" s="14"/>
      <c r="M5504" s="14"/>
      <c r="N5504" s="14"/>
      <c r="O5504" s="14"/>
      <c r="P5504" s="14"/>
    </row>
    <row r="5505" spans="9:16" x14ac:dyDescent="0.25">
      <c r="I5505" s="14"/>
      <c r="J5505" s="14"/>
      <c r="K5505" s="14"/>
      <c r="L5505" s="14"/>
      <c r="M5505" s="14"/>
      <c r="N5505" s="14"/>
      <c r="O5505" s="14"/>
      <c r="P5505" s="14"/>
    </row>
    <row r="5506" spans="9:16" x14ac:dyDescent="0.25">
      <c r="I5506" s="14"/>
      <c r="J5506" s="14"/>
      <c r="K5506" s="14"/>
      <c r="L5506" s="14"/>
      <c r="M5506" s="14"/>
      <c r="N5506" s="14"/>
      <c r="O5506" s="14"/>
      <c r="P5506" s="14"/>
    </row>
    <row r="5507" spans="9:16" x14ac:dyDescent="0.25">
      <c r="I5507" s="14"/>
      <c r="J5507" s="14"/>
      <c r="K5507" s="14"/>
      <c r="L5507" s="14"/>
      <c r="M5507" s="14"/>
      <c r="N5507" s="14"/>
      <c r="O5507" s="14"/>
      <c r="P5507" s="14"/>
    </row>
    <row r="5508" spans="9:16" x14ac:dyDescent="0.25">
      <c r="I5508" s="14"/>
      <c r="J5508" s="14"/>
      <c r="K5508" s="14"/>
      <c r="L5508" s="14"/>
      <c r="M5508" s="14"/>
      <c r="N5508" s="14"/>
      <c r="O5508" s="14"/>
      <c r="P5508" s="14"/>
    </row>
    <row r="5509" spans="9:16" x14ac:dyDescent="0.25">
      <c r="I5509" s="14"/>
      <c r="J5509" s="14"/>
      <c r="K5509" s="14"/>
      <c r="L5509" s="14"/>
      <c r="M5509" s="14"/>
      <c r="N5509" s="14"/>
      <c r="O5509" s="14"/>
      <c r="P5509" s="14"/>
    </row>
    <row r="5510" spans="9:16" x14ac:dyDescent="0.25">
      <c r="I5510" s="14"/>
      <c r="J5510" s="14"/>
      <c r="K5510" s="14"/>
      <c r="L5510" s="14"/>
      <c r="M5510" s="14"/>
      <c r="N5510" s="14"/>
      <c r="O5510" s="14"/>
      <c r="P5510" s="14"/>
    </row>
    <row r="5511" spans="9:16" x14ac:dyDescent="0.25">
      <c r="I5511" s="14"/>
      <c r="J5511" s="14"/>
      <c r="K5511" s="14"/>
      <c r="L5511" s="14"/>
      <c r="M5511" s="14"/>
      <c r="N5511" s="14"/>
      <c r="O5511" s="14"/>
      <c r="P5511" s="14"/>
    </row>
    <row r="5512" spans="9:16" x14ac:dyDescent="0.25">
      <c r="I5512" s="14"/>
      <c r="J5512" s="14"/>
      <c r="K5512" s="14"/>
      <c r="L5512" s="14"/>
      <c r="M5512" s="14"/>
      <c r="N5512" s="14"/>
      <c r="O5512" s="14"/>
      <c r="P5512" s="14"/>
    </row>
    <row r="5513" spans="9:16" x14ac:dyDescent="0.25">
      <c r="I5513" s="14"/>
      <c r="J5513" s="14"/>
      <c r="K5513" s="14"/>
      <c r="L5513" s="14"/>
      <c r="M5513" s="14"/>
      <c r="N5513" s="14"/>
      <c r="O5513" s="14"/>
      <c r="P5513" s="14"/>
    </row>
    <row r="5514" spans="9:16" x14ac:dyDescent="0.25">
      <c r="I5514" s="14"/>
      <c r="J5514" s="14"/>
      <c r="K5514" s="14"/>
      <c r="L5514" s="14"/>
      <c r="M5514" s="14"/>
      <c r="N5514" s="14"/>
      <c r="O5514" s="14"/>
      <c r="P5514" s="14"/>
    </row>
    <row r="5515" spans="9:16" x14ac:dyDescent="0.25">
      <c r="I5515" s="14"/>
      <c r="J5515" s="14"/>
      <c r="K5515" s="14"/>
      <c r="L5515" s="14"/>
      <c r="M5515" s="14"/>
      <c r="N5515" s="14"/>
      <c r="O5515" s="14"/>
      <c r="P5515" s="14"/>
    </row>
    <row r="5516" spans="9:16" x14ac:dyDescent="0.25">
      <c r="I5516" s="14"/>
      <c r="J5516" s="14"/>
      <c r="K5516" s="14"/>
      <c r="L5516" s="14"/>
      <c r="M5516" s="14"/>
      <c r="N5516" s="14"/>
      <c r="O5516" s="14"/>
      <c r="P5516" s="14"/>
    </row>
    <row r="5517" spans="9:16" x14ac:dyDescent="0.25">
      <c r="I5517" s="14"/>
      <c r="J5517" s="14"/>
      <c r="K5517" s="14"/>
      <c r="L5517" s="14"/>
      <c r="M5517" s="14"/>
      <c r="N5517" s="14"/>
      <c r="O5517" s="14"/>
      <c r="P5517" s="14"/>
    </row>
    <row r="5518" spans="9:16" x14ac:dyDescent="0.25">
      <c r="I5518" s="14"/>
      <c r="J5518" s="14"/>
      <c r="K5518" s="14"/>
      <c r="L5518" s="14"/>
      <c r="M5518" s="14"/>
      <c r="N5518" s="14"/>
      <c r="O5518" s="14"/>
      <c r="P5518" s="14"/>
    </row>
    <row r="5519" spans="9:16" x14ac:dyDescent="0.25">
      <c r="I5519" s="14"/>
      <c r="J5519" s="14"/>
      <c r="K5519" s="14"/>
      <c r="L5519" s="14"/>
      <c r="M5519" s="14"/>
      <c r="N5519" s="14"/>
      <c r="O5519" s="14"/>
      <c r="P5519" s="14"/>
    </row>
    <row r="5520" spans="9:16" x14ac:dyDescent="0.25">
      <c r="I5520" s="14"/>
      <c r="J5520" s="14"/>
      <c r="K5520" s="14"/>
      <c r="L5520" s="14"/>
      <c r="M5520" s="14"/>
      <c r="N5520" s="14"/>
      <c r="O5520" s="14"/>
      <c r="P5520" s="14"/>
    </row>
    <row r="5521" spans="9:16" x14ac:dyDescent="0.25">
      <c r="I5521" s="14"/>
      <c r="J5521" s="14"/>
      <c r="K5521" s="14"/>
      <c r="L5521" s="14"/>
      <c r="M5521" s="14"/>
      <c r="N5521" s="14"/>
      <c r="O5521" s="14"/>
      <c r="P5521" s="14"/>
    </row>
    <row r="5522" spans="9:16" x14ac:dyDescent="0.25">
      <c r="I5522" s="14"/>
      <c r="J5522" s="14"/>
      <c r="K5522" s="14"/>
      <c r="L5522" s="14"/>
      <c r="M5522" s="14"/>
      <c r="N5522" s="14"/>
      <c r="O5522" s="14"/>
      <c r="P5522" s="14"/>
    </row>
    <row r="5523" spans="9:16" x14ac:dyDescent="0.25">
      <c r="I5523" s="14"/>
      <c r="J5523" s="14"/>
      <c r="K5523" s="14"/>
      <c r="L5523" s="14"/>
      <c r="M5523" s="14"/>
      <c r="N5523" s="14"/>
      <c r="O5523" s="14"/>
      <c r="P5523" s="14"/>
    </row>
    <row r="5524" spans="9:16" x14ac:dyDescent="0.25">
      <c r="I5524" s="14"/>
      <c r="J5524" s="14"/>
      <c r="K5524" s="14"/>
      <c r="L5524" s="14"/>
      <c r="M5524" s="14"/>
      <c r="N5524" s="14"/>
      <c r="O5524" s="14"/>
      <c r="P5524" s="14"/>
    </row>
    <row r="5525" spans="9:16" x14ac:dyDescent="0.25">
      <c r="I5525" s="14"/>
      <c r="J5525" s="14"/>
      <c r="K5525" s="14"/>
      <c r="L5525" s="14"/>
      <c r="M5525" s="14"/>
      <c r="N5525" s="14"/>
      <c r="O5525" s="14"/>
      <c r="P5525" s="14"/>
    </row>
    <row r="5526" spans="9:16" x14ac:dyDescent="0.25">
      <c r="I5526" s="14"/>
      <c r="J5526" s="14"/>
      <c r="K5526" s="14"/>
      <c r="L5526" s="14"/>
      <c r="M5526" s="14"/>
      <c r="N5526" s="14"/>
      <c r="O5526" s="14"/>
      <c r="P5526" s="14"/>
    </row>
    <row r="5527" spans="9:16" x14ac:dyDescent="0.25">
      <c r="I5527" s="14"/>
      <c r="J5527" s="14"/>
      <c r="K5527" s="14"/>
      <c r="L5527" s="14"/>
      <c r="M5527" s="14"/>
      <c r="N5527" s="14"/>
      <c r="O5527" s="14"/>
      <c r="P5527" s="14"/>
    </row>
    <row r="5528" spans="9:16" x14ac:dyDescent="0.25">
      <c r="I5528" s="14"/>
      <c r="J5528" s="14"/>
      <c r="K5528" s="14"/>
      <c r="L5528" s="14"/>
      <c r="M5528" s="14"/>
      <c r="N5528" s="14"/>
      <c r="O5528" s="14"/>
      <c r="P5528" s="14"/>
    </row>
    <row r="5529" spans="9:16" x14ac:dyDescent="0.25">
      <c r="I5529" s="14"/>
      <c r="J5529" s="14"/>
      <c r="K5529" s="14"/>
      <c r="L5529" s="14"/>
      <c r="M5529" s="14"/>
      <c r="N5529" s="14"/>
      <c r="O5529" s="14"/>
      <c r="P5529" s="14"/>
    </row>
    <row r="5530" spans="9:16" x14ac:dyDescent="0.25">
      <c r="I5530" s="14"/>
      <c r="J5530" s="14"/>
      <c r="K5530" s="14"/>
      <c r="L5530" s="14"/>
      <c r="M5530" s="14"/>
      <c r="N5530" s="14"/>
      <c r="O5530" s="14"/>
      <c r="P5530" s="14"/>
    </row>
    <row r="5531" spans="9:16" x14ac:dyDescent="0.25">
      <c r="I5531" s="14"/>
      <c r="J5531" s="14"/>
      <c r="K5531" s="14"/>
      <c r="L5531" s="14"/>
      <c r="M5531" s="14"/>
      <c r="N5531" s="14"/>
      <c r="O5531" s="14"/>
      <c r="P5531" s="14"/>
    </row>
    <row r="5532" spans="9:16" x14ac:dyDescent="0.25">
      <c r="I5532" s="14"/>
      <c r="J5532" s="14"/>
      <c r="K5532" s="14"/>
      <c r="L5532" s="14"/>
      <c r="M5532" s="14"/>
      <c r="N5532" s="14"/>
      <c r="O5532" s="14"/>
      <c r="P5532" s="14"/>
    </row>
    <row r="5533" spans="9:16" x14ac:dyDescent="0.25">
      <c r="I5533" s="14"/>
      <c r="J5533" s="14"/>
      <c r="K5533" s="14"/>
      <c r="L5533" s="14"/>
      <c r="M5533" s="14"/>
      <c r="N5533" s="14"/>
      <c r="O5533" s="14"/>
      <c r="P5533" s="14"/>
    </row>
    <row r="5534" spans="9:16" x14ac:dyDescent="0.25">
      <c r="I5534" s="14"/>
      <c r="J5534" s="14"/>
      <c r="K5534" s="14"/>
      <c r="L5534" s="14"/>
      <c r="M5534" s="14"/>
      <c r="N5534" s="14"/>
      <c r="O5534" s="14"/>
      <c r="P5534" s="14"/>
    </row>
    <row r="5535" spans="9:16" x14ac:dyDescent="0.25">
      <c r="I5535" s="14"/>
      <c r="J5535" s="14"/>
      <c r="K5535" s="14"/>
      <c r="L5535" s="14"/>
      <c r="M5535" s="14"/>
      <c r="N5535" s="14"/>
      <c r="O5535" s="14"/>
      <c r="P5535" s="14"/>
    </row>
    <row r="5536" spans="9:16" x14ac:dyDescent="0.25">
      <c r="I5536" s="14"/>
      <c r="J5536" s="14"/>
      <c r="K5536" s="14"/>
      <c r="L5536" s="14"/>
      <c r="M5536" s="14"/>
      <c r="N5536" s="14"/>
      <c r="O5536" s="14"/>
      <c r="P5536" s="14"/>
    </row>
    <row r="5537" spans="9:16" x14ac:dyDescent="0.25">
      <c r="I5537" s="14"/>
      <c r="J5537" s="14"/>
      <c r="K5537" s="14"/>
      <c r="L5537" s="14"/>
      <c r="M5537" s="14"/>
      <c r="N5537" s="14"/>
      <c r="O5537" s="14"/>
      <c r="P5537" s="14"/>
    </row>
    <row r="5538" spans="9:16" x14ac:dyDescent="0.25">
      <c r="I5538" s="14"/>
      <c r="J5538" s="14"/>
      <c r="K5538" s="14"/>
      <c r="L5538" s="14"/>
      <c r="M5538" s="14"/>
      <c r="N5538" s="14"/>
      <c r="O5538" s="14"/>
      <c r="P5538" s="14"/>
    </row>
    <row r="5539" spans="9:16" x14ac:dyDescent="0.25">
      <c r="I5539" s="14"/>
      <c r="J5539" s="14"/>
      <c r="K5539" s="14"/>
      <c r="L5539" s="14"/>
      <c r="M5539" s="14"/>
      <c r="N5539" s="14"/>
      <c r="O5539" s="14"/>
      <c r="P5539" s="14"/>
    </row>
    <row r="5540" spans="9:16" x14ac:dyDescent="0.25">
      <c r="I5540" s="14"/>
      <c r="J5540" s="14"/>
      <c r="K5540" s="14"/>
      <c r="L5540" s="14"/>
      <c r="M5540" s="14"/>
      <c r="N5540" s="14"/>
      <c r="O5540" s="14"/>
      <c r="P5540" s="14"/>
    </row>
    <row r="5541" spans="9:16" x14ac:dyDescent="0.25">
      <c r="I5541" s="14"/>
      <c r="J5541" s="14"/>
      <c r="K5541" s="14"/>
      <c r="L5541" s="14"/>
      <c r="M5541" s="14"/>
      <c r="N5541" s="14"/>
      <c r="O5541" s="14"/>
      <c r="P5541" s="14"/>
    </row>
    <row r="5542" spans="9:16" x14ac:dyDescent="0.25">
      <c r="I5542" s="14"/>
      <c r="J5542" s="14"/>
      <c r="K5542" s="14"/>
      <c r="L5542" s="14"/>
      <c r="M5542" s="14"/>
      <c r="N5542" s="14"/>
      <c r="O5542" s="14"/>
      <c r="P5542" s="14"/>
    </row>
    <row r="5543" spans="9:16" x14ac:dyDescent="0.25">
      <c r="I5543" s="14"/>
      <c r="J5543" s="14"/>
      <c r="K5543" s="14"/>
      <c r="L5543" s="14"/>
      <c r="M5543" s="14"/>
      <c r="N5543" s="14"/>
      <c r="O5543" s="14"/>
      <c r="P5543" s="14"/>
    </row>
    <row r="5544" spans="9:16" x14ac:dyDescent="0.25">
      <c r="I5544" s="14"/>
      <c r="J5544" s="14"/>
      <c r="K5544" s="14"/>
      <c r="L5544" s="14"/>
      <c r="M5544" s="14"/>
      <c r="N5544" s="14"/>
      <c r="O5544" s="14"/>
      <c r="P5544" s="14"/>
    </row>
    <row r="5545" spans="9:16" x14ac:dyDescent="0.25">
      <c r="I5545" s="14"/>
      <c r="J5545" s="14"/>
      <c r="K5545" s="14"/>
      <c r="L5545" s="14"/>
      <c r="M5545" s="14"/>
      <c r="N5545" s="14"/>
      <c r="O5545" s="14"/>
      <c r="P5545" s="14"/>
    </row>
    <row r="5546" spans="9:16" x14ac:dyDescent="0.25">
      <c r="I5546" s="14"/>
      <c r="J5546" s="14"/>
      <c r="K5546" s="14"/>
      <c r="L5546" s="14"/>
      <c r="M5546" s="14"/>
      <c r="N5546" s="14"/>
      <c r="O5546" s="14"/>
      <c r="P5546" s="14"/>
    </row>
    <row r="5547" spans="9:16" x14ac:dyDescent="0.25">
      <c r="I5547" s="14"/>
      <c r="J5547" s="14"/>
      <c r="K5547" s="14"/>
      <c r="L5547" s="14"/>
      <c r="M5547" s="14"/>
      <c r="N5547" s="14"/>
      <c r="O5547" s="14"/>
      <c r="P5547" s="14"/>
    </row>
    <row r="5548" spans="9:16" x14ac:dyDescent="0.25">
      <c r="I5548" s="14"/>
      <c r="J5548" s="14"/>
      <c r="K5548" s="14"/>
      <c r="L5548" s="14"/>
      <c r="M5548" s="14"/>
      <c r="N5548" s="14"/>
      <c r="O5548" s="14"/>
      <c r="P5548" s="14"/>
    </row>
    <row r="5549" spans="9:16" x14ac:dyDescent="0.25">
      <c r="I5549" s="14"/>
      <c r="J5549" s="14"/>
      <c r="K5549" s="14"/>
      <c r="L5549" s="14"/>
      <c r="M5549" s="14"/>
      <c r="N5549" s="14"/>
      <c r="O5549" s="14"/>
      <c r="P5549" s="14"/>
    </row>
    <row r="5550" spans="9:16" x14ac:dyDescent="0.25">
      <c r="I5550" s="14"/>
      <c r="J5550" s="14"/>
      <c r="K5550" s="14"/>
      <c r="L5550" s="14"/>
      <c r="M5550" s="14"/>
      <c r="N5550" s="14"/>
      <c r="O5550" s="14"/>
      <c r="P5550" s="14"/>
    </row>
    <row r="5551" spans="9:16" x14ac:dyDescent="0.25">
      <c r="I5551" s="14"/>
      <c r="J5551" s="14"/>
      <c r="K5551" s="14"/>
      <c r="L5551" s="14"/>
      <c r="M5551" s="14"/>
      <c r="N5551" s="14"/>
      <c r="O5551" s="14"/>
      <c r="P5551" s="14"/>
    </row>
    <row r="5552" spans="9:16" x14ac:dyDescent="0.25">
      <c r="I5552" s="14"/>
      <c r="J5552" s="14"/>
      <c r="K5552" s="14"/>
      <c r="L5552" s="14"/>
      <c r="M5552" s="14"/>
      <c r="N5552" s="14"/>
      <c r="O5552" s="14"/>
      <c r="P5552" s="14"/>
    </row>
    <row r="5553" spans="9:16" x14ac:dyDescent="0.25">
      <c r="I5553" s="14"/>
      <c r="J5553" s="14"/>
      <c r="K5553" s="14"/>
      <c r="L5553" s="14"/>
      <c r="M5553" s="14"/>
      <c r="N5553" s="14"/>
      <c r="O5553" s="14"/>
      <c r="P5553" s="14"/>
    </row>
    <row r="5554" spans="9:16" x14ac:dyDescent="0.25">
      <c r="I5554" s="14"/>
      <c r="J5554" s="14"/>
      <c r="K5554" s="14"/>
      <c r="L5554" s="14"/>
      <c r="M5554" s="14"/>
      <c r="N5554" s="14"/>
      <c r="O5554" s="14"/>
      <c r="P5554" s="14"/>
    </row>
    <row r="5555" spans="9:16" x14ac:dyDescent="0.25">
      <c r="I5555" s="14"/>
      <c r="J5555" s="14"/>
      <c r="K5555" s="14"/>
      <c r="L5555" s="14"/>
      <c r="M5555" s="14"/>
      <c r="N5555" s="14"/>
      <c r="O5555" s="14"/>
      <c r="P5555" s="14"/>
    </row>
    <row r="5556" spans="9:16" x14ac:dyDescent="0.25">
      <c r="I5556" s="14"/>
      <c r="J5556" s="14"/>
      <c r="K5556" s="14"/>
      <c r="L5556" s="14"/>
      <c r="M5556" s="14"/>
      <c r="N5556" s="14"/>
      <c r="O5556" s="14"/>
      <c r="P5556" s="14"/>
    </row>
    <row r="5557" spans="9:16" x14ac:dyDescent="0.25">
      <c r="I5557" s="14"/>
      <c r="J5557" s="14"/>
      <c r="K5557" s="14"/>
      <c r="L5557" s="14"/>
      <c r="M5557" s="14"/>
      <c r="N5557" s="14"/>
      <c r="O5557" s="14"/>
      <c r="P5557" s="14"/>
    </row>
    <row r="5558" spans="9:16" x14ac:dyDescent="0.25">
      <c r="I5558" s="14"/>
      <c r="J5558" s="14"/>
      <c r="K5558" s="14"/>
      <c r="L5558" s="14"/>
      <c r="M5558" s="14"/>
      <c r="N5558" s="14"/>
      <c r="O5558" s="14"/>
      <c r="P5558" s="14"/>
    </row>
    <row r="5559" spans="9:16" x14ac:dyDescent="0.25">
      <c r="I5559" s="14"/>
      <c r="J5559" s="14"/>
      <c r="K5559" s="14"/>
      <c r="L5559" s="14"/>
      <c r="M5559" s="14"/>
      <c r="N5559" s="14"/>
      <c r="O5559" s="14"/>
      <c r="P5559" s="14"/>
    </row>
    <row r="5560" spans="9:16" x14ac:dyDescent="0.25">
      <c r="I5560" s="14"/>
      <c r="J5560" s="14"/>
      <c r="K5560" s="14"/>
      <c r="L5560" s="14"/>
      <c r="M5560" s="14"/>
      <c r="N5560" s="14"/>
      <c r="O5560" s="14"/>
      <c r="P5560" s="14"/>
    </row>
    <row r="5561" spans="9:16" x14ac:dyDescent="0.25">
      <c r="I5561" s="14"/>
      <c r="J5561" s="14"/>
      <c r="K5561" s="14"/>
      <c r="L5561" s="14"/>
      <c r="M5561" s="14"/>
      <c r="N5561" s="14"/>
      <c r="O5561" s="14"/>
      <c r="P5561" s="14"/>
    </row>
    <row r="5562" spans="9:16" x14ac:dyDescent="0.25">
      <c r="I5562" s="14"/>
      <c r="J5562" s="14"/>
      <c r="K5562" s="14"/>
      <c r="L5562" s="14"/>
      <c r="M5562" s="14"/>
      <c r="N5562" s="14"/>
      <c r="O5562" s="14"/>
      <c r="P5562" s="14"/>
    </row>
    <row r="5563" spans="9:16" x14ac:dyDescent="0.25">
      <c r="I5563" s="14"/>
      <c r="J5563" s="14"/>
      <c r="K5563" s="14"/>
      <c r="L5563" s="14"/>
      <c r="M5563" s="14"/>
      <c r="N5563" s="14"/>
      <c r="O5563" s="14"/>
      <c r="P5563" s="14"/>
    </row>
    <row r="5564" spans="9:16" x14ac:dyDescent="0.25">
      <c r="I5564" s="14"/>
      <c r="J5564" s="14"/>
      <c r="K5564" s="14"/>
      <c r="L5564" s="14"/>
      <c r="M5564" s="14"/>
      <c r="N5564" s="14"/>
      <c r="O5564" s="14"/>
      <c r="P5564" s="14"/>
    </row>
    <row r="5565" spans="9:16" x14ac:dyDescent="0.25">
      <c r="I5565" s="14"/>
      <c r="J5565" s="14"/>
      <c r="K5565" s="14"/>
      <c r="L5565" s="14"/>
      <c r="M5565" s="14"/>
      <c r="N5565" s="14"/>
      <c r="O5565" s="14"/>
      <c r="P5565" s="14"/>
    </row>
    <row r="5566" spans="9:16" x14ac:dyDescent="0.25">
      <c r="I5566" s="14"/>
      <c r="J5566" s="14"/>
      <c r="K5566" s="14"/>
      <c r="L5566" s="14"/>
      <c r="M5566" s="14"/>
      <c r="N5566" s="14"/>
      <c r="O5566" s="14"/>
      <c r="P5566" s="14"/>
    </row>
    <row r="5567" spans="9:16" x14ac:dyDescent="0.25">
      <c r="I5567" s="14"/>
      <c r="J5567" s="14"/>
      <c r="K5567" s="14"/>
      <c r="L5567" s="14"/>
      <c r="M5567" s="14"/>
      <c r="N5567" s="14"/>
      <c r="O5567" s="14"/>
      <c r="P5567" s="14"/>
    </row>
    <row r="5568" spans="9:16" x14ac:dyDescent="0.25">
      <c r="I5568" s="14"/>
      <c r="J5568" s="14"/>
      <c r="K5568" s="14"/>
      <c r="L5568" s="14"/>
      <c r="M5568" s="14"/>
      <c r="N5568" s="14"/>
      <c r="O5568" s="14"/>
      <c r="P5568" s="14"/>
    </row>
    <row r="5569" spans="9:16" x14ac:dyDescent="0.25">
      <c r="I5569" s="14"/>
      <c r="J5569" s="14"/>
      <c r="K5569" s="14"/>
      <c r="L5569" s="14"/>
      <c r="M5569" s="14"/>
      <c r="N5569" s="14"/>
      <c r="O5569" s="14"/>
      <c r="P5569" s="14"/>
    </row>
    <row r="5570" spans="9:16" x14ac:dyDescent="0.25">
      <c r="I5570" s="14"/>
      <c r="J5570" s="14"/>
      <c r="K5570" s="14"/>
      <c r="L5570" s="14"/>
      <c r="M5570" s="14"/>
      <c r="N5570" s="14"/>
      <c r="O5570" s="14"/>
      <c r="P5570" s="14"/>
    </row>
    <row r="5571" spans="9:16" x14ac:dyDescent="0.25">
      <c r="I5571" s="14"/>
      <c r="J5571" s="14"/>
      <c r="K5571" s="14"/>
      <c r="L5571" s="14"/>
      <c r="M5571" s="14"/>
      <c r="N5571" s="14"/>
      <c r="O5571" s="14"/>
      <c r="P5571" s="14"/>
    </row>
    <row r="5572" spans="9:16" x14ac:dyDescent="0.25">
      <c r="I5572" s="14"/>
      <c r="J5572" s="14"/>
      <c r="K5572" s="14"/>
      <c r="L5572" s="14"/>
      <c r="M5572" s="14"/>
      <c r="N5572" s="14"/>
      <c r="O5572" s="14"/>
      <c r="P5572" s="14"/>
    </row>
    <row r="5573" spans="9:16" x14ac:dyDescent="0.25">
      <c r="I5573" s="14"/>
      <c r="J5573" s="14"/>
      <c r="K5573" s="14"/>
      <c r="L5573" s="14"/>
      <c r="M5573" s="14"/>
      <c r="N5573" s="14"/>
      <c r="O5573" s="14"/>
      <c r="P5573" s="14"/>
    </row>
    <row r="5574" spans="9:16" x14ac:dyDescent="0.25">
      <c r="I5574" s="14"/>
      <c r="J5574" s="14"/>
      <c r="K5574" s="14"/>
      <c r="L5574" s="14"/>
      <c r="M5574" s="14"/>
      <c r="N5574" s="14"/>
      <c r="O5574" s="14"/>
      <c r="P5574" s="14"/>
    </row>
    <row r="5575" spans="9:16" x14ac:dyDescent="0.25">
      <c r="I5575" s="14"/>
      <c r="J5575" s="14"/>
      <c r="K5575" s="14"/>
      <c r="L5575" s="14"/>
      <c r="M5575" s="14"/>
      <c r="N5575" s="14"/>
      <c r="O5575" s="14"/>
      <c r="P5575" s="14"/>
    </row>
    <row r="5576" spans="9:16" x14ac:dyDescent="0.25">
      <c r="I5576" s="14"/>
      <c r="J5576" s="14"/>
      <c r="K5576" s="14"/>
      <c r="L5576" s="14"/>
      <c r="M5576" s="14"/>
      <c r="N5576" s="14"/>
      <c r="O5576" s="14"/>
      <c r="P5576" s="14"/>
    </row>
    <row r="5577" spans="9:16" x14ac:dyDescent="0.25">
      <c r="I5577" s="14"/>
      <c r="J5577" s="14"/>
      <c r="K5577" s="14"/>
      <c r="L5577" s="14"/>
      <c r="M5577" s="14"/>
      <c r="N5577" s="14"/>
      <c r="O5577" s="14"/>
      <c r="P5577" s="14"/>
    </row>
    <row r="5578" spans="9:16" x14ac:dyDescent="0.25">
      <c r="I5578" s="14"/>
      <c r="J5578" s="14"/>
      <c r="K5578" s="14"/>
      <c r="L5578" s="14"/>
      <c r="M5578" s="14"/>
      <c r="N5578" s="14"/>
      <c r="O5578" s="14"/>
      <c r="P5578" s="14"/>
    </row>
    <row r="5579" spans="9:16" x14ac:dyDescent="0.25">
      <c r="I5579" s="14"/>
      <c r="J5579" s="14"/>
      <c r="K5579" s="14"/>
      <c r="L5579" s="14"/>
      <c r="M5579" s="14"/>
      <c r="N5579" s="14"/>
      <c r="O5579" s="14"/>
      <c r="P5579" s="14"/>
    </row>
    <row r="5580" spans="9:16" x14ac:dyDescent="0.25">
      <c r="I5580" s="14"/>
      <c r="J5580" s="14"/>
      <c r="K5580" s="14"/>
      <c r="L5580" s="14"/>
      <c r="M5580" s="14"/>
      <c r="N5580" s="14"/>
      <c r="O5580" s="14"/>
      <c r="P5580" s="14"/>
    </row>
    <row r="5581" spans="9:16" x14ac:dyDescent="0.25">
      <c r="I5581" s="14"/>
      <c r="J5581" s="14"/>
      <c r="K5581" s="14"/>
      <c r="L5581" s="14"/>
      <c r="M5581" s="14"/>
      <c r="N5581" s="14"/>
      <c r="O5581" s="14"/>
      <c r="P5581" s="14"/>
    </row>
    <row r="5582" spans="9:16" x14ac:dyDescent="0.25">
      <c r="I5582" s="14"/>
      <c r="J5582" s="14"/>
      <c r="K5582" s="14"/>
      <c r="L5582" s="14"/>
      <c r="M5582" s="14"/>
      <c r="N5582" s="14"/>
      <c r="O5582" s="14"/>
      <c r="P5582" s="14"/>
    </row>
    <row r="5583" spans="9:16" x14ac:dyDescent="0.25">
      <c r="I5583" s="14"/>
      <c r="J5583" s="14"/>
      <c r="K5583" s="14"/>
      <c r="L5583" s="14"/>
      <c r="M5583" s="14"/>
      <c r="N5583" s="14"/>
      <c r="O5583" s="14"/>
      <c r="P5583" s="14"/>
    </row>
    <row r="5584" spans="9:16" x14ac:dyDescent="0.25">
      <c r="I5584" s="14"/>
      <c r="J5584" s="14"/>
      <c r="K5584" s="14"/>
      <c r="L5584" s="14"/>
      <c r="M5584" s="14"/>
      <c r="N5584" s="14"/>
      <c r="O5584" s="14"/>
      <c r="P5584" s="14"/>
    </row>
    <row r="5585" spans="9:16" x14ac:dyDescent="0.25">
      <c r="I5585" s="14"/>
      <c r="J5585" s="14"/>
      <c r="K5585" s="14"/>
      <c r="L5585" s="14"/>
      <c r="M5585" s="14"/>
      <c r="N5585" s="14"/>
      <c r="O5585" s="14"/>
      <c r="P5585" s="14"/>
    </row>
    <row r="5586" spans="9:16" x14ac:dyDescent="0.25">
      <c r="I5586" s="14"/>
      <c r="J5586" s="14"/>
      <c r="K5586" s="14"/>
      <c r="L5586" s="14"/>
      <c r="M5586" s="14"/>
      <c r="N5586" s="14"/>
      <c r="O5586" s="14"/>
      <c r="P5586" s="14"/>
    </row>
    <row r="5587" spans="9:16" x14ac:dyDescent="0.25">
      <c r="I5587" s="14"/>
      <c r="J5587" s="14"/>
      <c r="K5587" s="14"/>
      <c r="L5587" s="14"/>
      <c r="M5587" s="14"/>
      <c r="N5587" s="14"/>
      <c r="O5587" s="14"/>
      <c r="P5587" s="14"/>
    </row>
    <row r="5588" spans="9:16" x14ac:dyDescent="0.25">
      <c r="I5588" s="14"/>
      <c r="J5588" s="14"/>
      <c r="K5588" s="14"/>
      <c r="L5588" s="14"/>
      <c r="M5588" s="14"/>
      <c r="N5588" s="14"/>
      <c r="O5588" s="14"/>
      <c r="P5588" s="14"/>
    </row>
    <row r="5589" spans="9:16" x14ac:dyDescent="0.25">
      <c r="I5589" s="14"/>
      <c r="J5589" s="14"/>
      <c r="K5589" s="14"/>
      <c r="L5589" s="14"/>
      <c r="M5589" s="14"/>
      <c r="N5589" s="14"/>
      <c r="O5589" s="14"/>
      <c r="P5589" s="14"/>
    </row>
    <row r="5590" spans="9:16" x14ac:dyDescent="0.25">
      <c r="I5590" s="14"/>
      <c r="J5590" s="14"/>
      <c r="K5590" s="14"/>
      <c r="L5590" s="14"/>
      <c r="M5590" s="14"/>
      <c r="N5590" s="14"/>
      <c r="O5590" s="14"/>
      <c r="P5590" s="14"/>
    </row>
    <row r="5591" spans="9:16" x14ac:dyDescent="0.25">
      <c r="I5591" s="14"/>
      <c r="J5591" s="14"/>
      <c r="K5591" s="14"/>
      <c r="L5591" s="14"/>
      <c r="M5591" s="14"/>
      <c r="N5591" s="14"/>
      <c r="O5591" s="14"/>
      <c r="P5591" s="14"/>
    </row>
    <row r="5592" spans="9:16" x14ac:dyDescent="0.25">
      <c r="I5592" s="14"/>
      <c r="J5592" s="14"/>
      <c r="K5592" s="14"/>
      <c r="L5592" s="14"/>
      <c r="M5592" s="14"/>
      <c r="N5592" s="14"/>
      <c r="O5592" s="14"/>
      <c r="P5592" s="14"/>
    </row>
    <row r="5593" spans="9:16" x14ac:dyDescent="0.25">
      <c r="I5593" s="14"/>
      <c r="J5593" s="14"/>
      <c r="K5593" s="14"/>
      <c r="L5593" s="14"/>
      <c r="M5593" s="14"/>
      <c r="N5593" s="14"/>
      <c r="O5593" s="14"/>
      <c r="P5593" s="14"/>
    </row>
    <row r="5594" spans="9:16" x14ac:dyDescent="0.25">
      <c r="I5594" s="14"/>
      <c r="J5594" s="14"/>
      <c r="K5594" s="14"/>
      <c r="L5594" s="14"/>
      <c r="M5594" s="14"/>
      <c r="N5594" s="14"/>
      <c r="O5594" s="14"/>
      <c r="P5594" s="14"/>
    </row>
    <row r="5595" spans="9:16" x14ac:dyDescent="0.25">
      <c r="I5595" s="14"/>
      <c r="J5595" s="14"/>
      <c r="K5595" s="14"/>
      <c r="L5595" s="14"/>
      <c r="M5595" s="14"/>
      <c r="N5595" s="14"/>
      <c r="O5595" s="14"/>
      <c r="P5595" s="14"/>
    </row>
    <row r="5596" spans="9:16" x14ac:dyDescent="0.25">
      <c r="I5596" s="14"/>
      <c r="J5596" s="14"/>
      <c r="K5596" s="14"/>
      <c r="L5596" s="14"/>
      <c r="M5596" s="14"/>
      <c r="N5596" s="14"/>
      <c r="O5596" s="14"/>
      <c r="P5596" s="14"/>
    </row>
    <row r="5597" spans="9:16" x14ac:dyDescent="0.25">
      <c r="I5597" s="14"/>
      <c r="J5597" s="14"/>
      <c r="K5597" s="14"/>
      <c r="L5597" s="14"/>
      <c r="M5597" s="14"/>
      <c r="N5597" s="14"/>
      <c r="O5597" s="14"/>
      <c r="P5597" s="14"/>
    </row>
    <row r="5598" spans="9:16" x14ac:dyDescent="0.25">
      <c r="I5598" s="14"/>
      <c r="J5598" s="14"/>
      <c r="K5598" s="14"/>
      <c r="L5598" s="14"/>
      <c r="M5598" s="14"/>
      <c r="N5598" s="14"/>
      <c r="O5598" s="14"/>
      <c r="P5598" s="14"/>
    </row>
    <row r="5599" spans="9:16" x14ac:dyDescent="0.25">
      <c r="I5599" s="14"/>
      <c r="J5599" s="14"/>
      <c r="K5599" s="14"/>
      <c r="L5599" s="14"/>
      <c r="M5599" s="14"/>
      <c r="N5599" s="14"/>
      <c r="O5599" s="14"/>
      <c r="P5599" s="14"/>
    </row>
    <row r="5600" spans="9:16" x14ac:dyDescent="0.25">
      <c r="I5600" s="14"/>
      <c r="J5600" s="14"/>
      <c r="K5600" s="14"/>
      <c r="L5600" s="14"/>
      <c r="M5600" s="14"/>
      <c r="N5600" s="14"/>
      <c r="O5600" s="14"/>
      <c r="P5600" s="14"/>
    </row>
    <row r="5601" spans="9:16" x14ac:dyDescent="0.25">
      <c r="I5601" s="14"/>
      <c r="J5601" s="14"/>
      <c r="K5601" s="14"/>
      <c r="L5601" s="14"/>
      <c r="M5601" s="14"/>
      <c r="N5601" s="14"/>
      <c r="O5601" s="14"/>
      <c r="P5601" s="14"/>
    </row>
    <row r="5602" spans="9:16" x14ac:dyDescent="0.25">
      <c r="I5602" s="14"/>
      <c r="J5602" s="14"/>
      <c r="K5602" s="14"/>
      <c r="L5602" s="14"/>
      <c r="M5602" s="14"/>
      <c r="N5602" s="14"/>
      <c r="O5602" s="14"/>
      <c r="P5602" s="14"/>
    </row>
    <row r="5603" spans="9:16" x14ac:dyDescent="0.25">
      <c r="I5603" s="14"/>
      <c r="J5603" s="14"/>
      <c r="K5603" s="14"/>
      <c r="L5603" s="14"/>
      <c r="M5603" s="14"/>
      <c r="N5603" s="14"/>
      <c r="O5603" s="14"/>
      <c r="P5603" s="14"/>
    </row>
    <row r="5604" spans="9:16" x14ac:dyDescent="0.25">
      <c r="I5604" s="14"/>
      <c r="J5604" s="14"/>
      <c r="K5604" s="14"/>
      <c r="L5604" s="14"/>
      <c r="M5604" s="14"/>
      <c r="N5604" s="14"/>
      <c r="O5604" s="14"/>
      <c r="P5604" s="14"/>
    </row>
    <row r="5605" spans="9:16" x14ac:dyDescent="0.25">
      <c r="I5605" s="14"/>
      <c r="J5605" s="14"/>
      <c r="K5605" s="14"/>
      <c r="L5605" s="14"/>
      <c r="M5605" s="14"/>
      <c r="N5605" s="14"/>
      <c r="O5605" s="14"/>
      <c r="P5605" s="14"/>
    </row>
    <row r="5606" spans="9:16" x14ac:dyDescent="0.25">
      <c r="I5606" s="14"/>
      <c r="J5606" s="14"/>
      <c r="K5606" s="14"/>
      <c r="L5606" s="14"/>
      <c r="M5606" s="14"/>
      <c r="N5606" s="14"/>
      <c r="O5606" s="14"/>
      <c r="P5606" s="14"/>
    </row>
    <row r="5607" spans="9:16" x14ac:dyDescent="0.25">
      <c r="I5607" s="14"/>
      <c r="J5607" s="14"/>
      <c r="K5607" s="14"/>
      <c r="L5607" s="14"/>
      <c r="M5607" s="14"/>
      <c r="N5607" s="14"/>
      <c r="O5607" s="14"/>
      <c r="P5607" s="14"/>
    </row>
    <row r="5608" spans="9:16" x14ac:dyDescent="0.25">
      <c r="I5608" s="14"/>
      <c r="J5608" s="14"/>
      <c r="K5608" s="14"/>
      <c r="L5608" s="14"/>
      <c r="M5608" s="14"/>
      <c r="N5608" s="14"/>
      <c r="O5608" s="14"/>
      <c r="P5608" s="14"/>
    </row>
    <row r="5609" spans="9:16" x14ac:dyDescent="0.25">
      <c r="I5609" s="14"/>
      <c r="J5609" s="14"/>
      <c r="K5609" s="14"/>
      <c r="L5609" s="14"/>
      <c r="M5609" s="14"/>
      <c r="N5609" s="14"/>
      <c r="O5609" s="14"/>
      <c r="P5609" s="14"/>
    </row>
    <row r="5610" spans="9:16" x14ac:dyDescent="0.25">
      <c r="I5610" s="14"/>
      <c r="J5610" s="14"/>
      <c r="K5610" s="14"/>
      <c r="L5610" s="14"/>
      <c r="M5610" s="14"/>
      <c r="N5610" s="14"/>
      <c r="O5610" s="14"/>
      <c r="P5610" s="14"/>
    </row>
    <row r="5611" spans="9:16" x14ac:dyDescent="0.25">
      <c r="I5611" s="14"/>
      <c r="J5611" s="14"/>
      <c r="K5611" s="14"/>
      <c r="L5611" s="14"/>
      <c r="M5611" s="14"/>
      <c r="N5611" s="14"/>
      <c r="O5611" s="14"/>
      <c r="P5611" s="14"/>
    </row>
    <row r="5612" spans="9:16" x14ac:dyDescent="0.25">
      <c r="I5612" s="14"/>
      <c r="J5612" s="14"/>
      <c r="K5612" s="14"/>
      <c r="L5612" s="14"/>
      <c r="M5612" s="14"/>
      <c r="N5612" s="14"/>
      <c r="O5612" s="14"/>
      <c r="P5612" s="14"/>
    </row>
    <row r="5613" spans="9:16" x14ac:dyDescent="0.25">
      <c r="I5613" s="14"/>
      <c r="J5613" s="14"/>
      <c r="K5613" s="14"/>
      <c r="L5613" s="14"/>
      <c r="M5613" s="14"/>
      <c r="N5613" s="14"/>
      <c r="O5613" s="14"/>
      <c r="P5613" s="14"/>
    </row>
    <row r="5614" spans="9:16" x14ac:dyDescent="0.25">
      <c r="I5614" s="14"/>
      <c r="J5614" s="14"/>
      <c r="K5614" s="14"/>
      <c r="L5614" s="14"/>
      <c r="M5614" s="14"/>
      <c r="N5614" s="14"/>
      <c r="O5614" s="14"/>
      <c r="P5614" s="14"/>
    </row>
    <row r="5615" spans="9:16" x14ac:dyDescent="0.25">
      <c r="I5615" s="14"/>
      <c r="J5615" s="14"/>
      <c r="K5615" s="14"/>
      <c r="L5615" s="14"/>
      <c r="M5615" s="14"/>
      <c r="N5615" s="14"/>
      <c r="O5615" s="14"/>
      <c r="P5615" s="14"/>
    </row>
    <row r="5616" spans="9:16" x14ac:dyDescent="0.25">
      <c r="I5616" s="14"/>
      <c r="J5616" s="14"/>
      <c r="K5616" s="14"/>
      <c r="L5616" s="14"/>
      <c r="M5616" s="14"/>
      <c r="N5616" s="14"/>
      <c r="O5616" s="14"/>
      <c r="P5616" s="14"/>
    </row>
    <row r="5617" spans="9:16" x14ac:dyDescent="0.25">
      <c r="I5617" s="14"/>
      <c r="J5617" s="14"/>
      <c r="K5617" s="14"/>
      <c r="L5617" s="14"/>
      <c r="M5617" s="14"/>
      <c r="N5617" s="14"/>
      <c r="O5617" s="14"/>
      <c r="P5617" s="14"/>
    </row>
    <row r="5618" spans="9:16" x14ac:dyDescent="0.25">
      <c r="I5618" s="14"/>
      <c r="J5618" s="14"/>
      <c r="K5618" s="14"/>
      <c r="L5618" s="14"/>
      <c r="M5618" s="14"/>
      <c r="N5618" s="14"/>
      <c r="O5618" s="14"/>
      <c r="P5618" s="14"/>
    </row>
    <row r="5619" spans="9:16" x14ac:dyDescent="0.25">
      <c r="I5619" s="14"/>
      <c r="J5619" s="14"/>
      <c r="K5619" s="14"/>
      <c r="L5619" s="14"/>
      <c r="M5619" s="14"/>
      <c r="N5619" s="14"/>
      <c r="O5619" s="14"/>
      <c r="P5619" s="14"/>
    </row>
    <row r="5620" spans="9:16" x14ac:dyDescent="0.25">
      <c r="I5620" s="14"/>
      <c r="J5620" s="14"/>
      <c r="K5620" s="14"/>
      <c r="L5620" s="14"/>
      <c r="M5620" s="14"/>
      <c r="N5620" s="14"/>
      <c r="O5620" s="14"/>
      <c r="P5620" s="14"/>
    </row>
    <row r="5621" spans="9:16" x14ac:dyDescent="0.25">
      <c r="I5621" s="14"/>
      <c r="J5621" s="14"/>
      <c r="K5621" s="14"/>
      <c r="L5621" s="14"/>
      <c r="M5621" s="14"/>
      <c r="N5621" s="14"/>
      <c r="O5621" s="14"/>
      <c r="P5621" s="14"/>
    </row>
    <row r="5622" spans="9:16" x14ac:dyDescent="0.25">
      <c r="I5622" s="14"/>
      <c r="J5622" s="14"/>
      <c r="K5622" s="14"/>
      <c r="L5622" s="14"/>
      <c r="M5622" s="14"/>
      <c r="N5622" s="14"/>
      <c r="O5622" s="14"/>
      <c r="P5622" s="14"/>
    </row>
    <row r="5623" spans="9:16" x14ac:dyDescent="0.25">
      <c r="I5623" s="14"/>
      <c r="J5623" s="14"/>
      <c r="K5623" s="14"/>
      <c r="L5623" s="14"/>
      <c r="M5623" s="14"/>
      <c r="N5623" s="14"/>
      <c r="O5623" s="14"/>
      <c r="P5623" s="14"/>
    </row>
    <row r="5624" spans="9:16" x14ac:dyDescent="0.25">
      <c r="I5624" s="14"/>
      <c r="J5624" s="14"/>
      <c r="K5624" s="14"/>
      <c r="L5624" s="14"/>
      <c r="M5624" s="14"/>
      <c r="N5624" s="14"/>
      <c r="O5624" s="14"/>
      <c r="P5624" s="14"/>
    </row>
    <row r="5625" spans="9:16" x14ac:dyDescent="0.25">
      <c r="I5625" s="14"/>
      <c r="J5625" s="14"/>
      <c r="K5625" s="14"/>
      <c r="L5625" s="14"/>
      <c r="M5625" s="14"/>
      <c r="N5625" s="14"/>
      <c r="O5625" s="14"/>
      <c r="P5625" s="14"/>
    </row>
    <row r="5626" spans="9:16" x14ac:dyDescent="0.25">
      <c r="I5626" s="14"/>
      <c r="J5626" s="14"/>
      <c r="K5626" s="14"/>
      <c r="L5626" s="14"/>
      <c r="M5626" s="14"/>
      <c r="N5626" s="14"/>
      <c r="O5626" s="14"/>
      <c r="P5626" s="14"/>
    </row>
    <row r="5627" spans="9:16" x14ac:dyDescent="0.25">
      <c r="I5627" s="14"/>
      <c r="J5627" s="14"/>
      <c r="K5627" s="14"/>
      <c r="L5627" s="14"/>
      <c r="M5627" s="14"/>
      <c r="N5627" s="14"/>
      <c r="O5627" s="14"/>
      <c r="P5627" s="14"/>
    </row>
    <row r="5628" spans="9:16" x14ac:dyDescent="0.25">
      <c r="I5628" s="14"/>
      <c r="J5628" s="14"/>
      <c r="K5628" s="14"/>
      <c r="L5628" s="14"/>
      <c r="M5628" s="14"/>
      <c r="N5628" s="14"/>
      <c r="O5628" s="14"/>
      <c r="P5628" s="14"/>
    </row>
    <row r="5629" spans="9:16" x14ac:dyDescent="0.25">
      <c r="I5629" s="14"/>
      <c r="J5629" s="14"/>
      <c r="K5629" s="14"/>
      <c r="L5629" s="14"/>
      <c r="M5629" s="14"/>
      <c r="N5629" s="14"/>
      <c r="O5629" s="14"/>
      <c r="P5629" s="14"/>
    </row>
    <row r="5630" spans="9:16" x14ac:dyDescent="0.25">
      <c r="I5630" s="14"/>
      <c r="J5630" s="14"/>
      <c r="K5630" s="14"/>
      <c r="L5630" s="14"/>
      <c r="M5630" s="14"/>
      <c r="N5630" s="14"/>
      <c r="O5630" s="14"/>
      <c r="P5630" s="14"/>
    </row>
    <row r="5631" spans="9:16" x14ac:dyDescent="0.25">
      <c r="I5631" s="14"/>
      <c r="J5631" s="14"/>
      <c r="K5631" s="14"/>
      <c r="L5631" s="14"/>
      <c r="M5631" s="14"/>
      <c r="N5631" s="14"/>
      <c r="O5631" s="14"/>
      <c r="P5631" s="14"/>
    </row>
    <row r="5632" spans="9:16" x14ac:dyDescent="0.25">
      <c r="I5632" s="14"/>
      <c r="J5632" s="14"/>
      <c r="K5632" s="14"/>
      <c r="L5632" s="14"/>
      <c r="M5632" s="14"/>
      <c r="N5632" s="14"/>
      <c r="O5632" s="14"/>
      <c r="P5632" s="14"/>
    </row>
    <row r="5633" spans="9:16" x14ac:dyDescent="0.25">
      <c r="I5633" s="14"/>
      <c r="J5633" s="14"/>
      <c r="K5633" s="14"/>
      <c r="L5633" s="14"/>
      <c r="M5633" s="14"/>
      <c r="N5633" s="14"/>
      <c r="O5633" s="14"/>
      <c r="P5633" s="14"/>
    </row>
    <row r="5634" spans="9:16" x14ac:dyDescent="0.25">
      <c r="I5634" s="14"/>
      <c r="J5634" s="14"/>
      <c r="K5634" s="14"/>
      <c r="L5634" s="14"/>
      <c r="M5634" s="14"/>
      <c r="N5634" s="14"/>
      <c r="O5634" s="14"/>
      <c r="P5634" s="14"/>
    </row>
    <row r="5635" spans="9:16" x14ac:dyDescent="0.25">
      <c r="I5635" s="14"/>
      <c r="J5635" s="14"/>
      <c r="K5635" s="14"/>
      <c r="L5635" s="14"/>
      <c r="M5635" s="14"/>
      <c r="N5635" s="14"/>
      <c r="O5635" s="14"/>
      <c r="P5635" s="14"/>
    </row>
    <row r="5636" spans="9:16" x14ac:dyDescent="0.25">
      <c r="I5636" s="14"/>
      <c r="J5636" s="14"/>
      <c r="K5636" s="14"/>
      <c r="L5636" s="14"/>
      <c r="M5636" s="14"/>
      <c r="N5636" s="14"/>
      <c r="O5636" s="14"/>
      <c r="P5636" s="14"/>
    </row>
    <row r="5637" spans="9:16" x14ac:dyDescent="0.25">
      <c r="I5637" s="14"/>
      <c r="J5637" s="14"/>
      <c r="K5637" s="14"/>
      <c r="L5637" s="14"/>
      <c r="M5637" s="14"/>
      <c r="N5637" s="14"/>
      <c r="O5637" s="14"/>
      <c r="P5637" s="14"/>
    </row>
    <row r="5638" spans="9:16" x14ac:dyDescent="0.25">
      <c r="I5638" s="14"/>
      <c r="J5638" s="14"/>
      <c r="K5638" s="14"/>
      <c r="L5638" s="14"/>
      <c r="M5638" s="14"/>
      <c r="N5638" s="14"/>
      <c r="O5638" s="14"/>
      <c r="P5638" s="14"/>
    </row>
    <row r="5639" spans="9:16" x14ac:dyDescent="0.25">
      <c r="I5639" s="14"/>
      <c r="J5639" s="14"/>
      <c r="K5639" s="14"/>
      <c r="L5639" s="14"/>
      <c r="M5639" s="14"/>
      <c r="N5639" s="14"/>
      <c r="O5639" s="14"/>
      <c r="P5639" s="14"/>
    </row>
    <row r="5640" spans="9:16" x14ac:dyDescent="0.25">
      <c r="I5640" s="14"/>
      <c r="J5640" s="14"/>
      <c r="K5640" s="14"/>
      <c r="L5640" s="14"/>
      <c r="M5640" s="14"/>
      <c r="N5640" s="14"/>
      <c r="O5640" s="14"/>
      <c r="P5640" s="14"/>
    </row>
    <row r="5641" spans="9:16" x14ac:dyDescent="0.25">
      <c r="I5641" s="14"/>
      <c r="J5641" s="14"/>
      <c r="K5641" s="14"/>
      <c r="L5641" s="14"/>
      <c r="M5641" s="14"/>
      <c r="N5641" s="14"/>
      <c r="O5641" s="14"/>
      <c r="P5641" s="14"/>
    </row>
    <row r="5642" spans="9:16" x14ac:dyDescent="0.25">
      <c r="I5642" s="14"/>
      <c r="J5642" s="14"/>
      <c r="K5642" s="14"/>
      <c r="L5642" s="14"/>
      <c r="M5642" s="14"/>
      <c r="N5642" s="14"/>
      <c r="O5642" s="14"/>
      <c r="P5642" s="14"/>
    </row>
    <row r="5643" spans="9:16" x14ac:dyDescent="0.25">
      <c r="I5643" s="14"/>
      <c r="J5643" s="14"/>
      <c r="K5643" s="14"/>
      <c r="L5643" s="14"/>
      <c r="M5643" s="14"/>
      <c r="N5643" s="14"/>
      <c r="O5643" s="14"/>
      <c r="P5643" s="14"/>
    </row>
    <row r="5644" spans="9:16" x14ac:dyDescent="0.25">
      <c r="I5644" s="14"/>
      <c r="J5644" s="14"/>
      <c r="K5644" s="14"/>
      <c r="L5644" s="14"/>
      <c r="M5644" s="14"/>
      <c r="N5644" s="14"/>
      <c r="O5644" s="14"/>
      <c r="P5644" s="14"/>
    </row>
    <row r="5645" spans="9:16" x14ac:dyDescent="0.25">
      <c r="I5645" s="14"/>
      <c r="J5645" s="14"/>
      <c r="K5645" s="14"/>
      <c r="L5645" s="14"/>
      <c r="M5645" s="14"/>
      <c r="N5645" s="14"/>
      <c r="O5645" s="14"/>
      <c r="P5645" s="14"/>
    </row>
    <row r="5646" spans="9:16" x14ac:dyDescent="0.25">
      <c r="I5646" s="14"/>
      <c r="J5646" s="14"/>
      <c r="K5646" s="14"/>
      <c r="L5646" s="14"/>
      <c r="M5646" s="14"/>
      <c r="N5646" s="14"/>
      <c r="O5646" s="14"/>
      <c r="P5646" s="14"/>
    </row>
    <row r="5647" spans="9:16" x14ac:dyDescent="0.25">
      <c r="I5647" s="14"/>
      <c r="J5647" s="14"/>
      <c r="K5647" s="14"/>
      <c r="L5647" s="14"/>
      <c r="M5647" s="14"/>
      <c r="N5647" s="14"/>
      <c r="O5647" s="14"/>
      <c r="P5647" s="14"/>
    </row>
    <row r="5648" spans="9:16" x14ac:dyDescent="0.25">
      <c r="I5648" s="14"/>
      <c r="J5648" s="14"/>
      <c r="K5648" s="14"/>
      <c r="L5648" s="14"/>
      <c r="M5648" s="14"/>
      <c r="N5648" s="14"/>
      <c r="O5648" s="14"/>
      <c r="P5648" s="14"/>
    </row>
    <row r="5649" spans="9:16" x14ac:dyDescent="0.25">
      <c r="I5649" s="14"/>
      <c r="J5649" s="14"/>
      <c r="K5649" s="14"/>
      <c r="L5649" s="14"/>
      <c r="M5649" s="14"/>
      <c r="N5649" s="14"/>
      <c r="O5649" s="14"/>
      <c r="P5649" s="14"/>
    </row>
    <row r="5650" spans="9:16" x14ac:dyDescent="0.25">
      <c r="I5650" s="14"/>
      <c r="J5650" s="14"/>
      <c r="K5650" s="14"/>
      <c r="L5650" s="14"/>
      <c r="M5650" s="14"/>
      <c r="N5650" s="14"/>
      <c r="O5650" s="14"/>
      <c r="P5650" s="14"/>
    </row>
    <row r="5651" spans="9:16" x14ac:dyDescent="0.25">
      <c r="I5651" s="14"/>
      <c r="J5651" s="14"/>
      <c r="K5651" s="14"/>
      <c r="L5651" s="14"/>
      <c r="M5651" s="14"/>
      <c r="N5651" s="14"/>
      <c r="O5651" s="14"/>
      <c r="P5651" s="14"/>
    </row>
    <row r="5652" spans="9:16" x14ac:dyDescent="0.25">
      <c r="I5652" s="14"/>
      <c r="J5652" s="14"/>
      <c r="K5652" s="14"/>
      <c r="L5652" s="14"/>
      <c r="M5652" s="14"/>
      <c r="N5652" s="14"/>
      <c r="O5652" s="14"/>
      <c r="P5652" s="14"/>
    </row>
    <row r="5653" spans="9:16" x14ac:dyDescent="0.25">
      <c r="I5653" s="14"/>
      <c r="J5653" s="14"/>
      <c r="K5653" s="14"/>
      <c r="L5653" s="14"/>
      <c r="M5653" s="14"/>
      <c r="N5653" s="14"/>
      <c r="O5653" s="14"/>
      <c r="P5653" s="14"/>
    </row>
    <row r="5654" spans="9:16" x14ac:dyDescent="0.25">
      <c r="I5654" s="14"/>
      <c r="J5654" s="14"/>
      <c r="K5654" s="14"/>
      <c r="L5654" s="14"/>
      <c r="M5654" s="14"/>
      <c r="N5654" s="14"/>
      <c r="O5654" s="14"/>
      <c r="P5654" s="14"/>
    </row>
    <row r="5655" spans="9:16" x14ac:dyDescent="0.25">
      <c r="I5655" s="14"/>
      <c r="J5655" s="14"/>
      <c r="K5655" s="14"/>
      <c r="L5655" s="14"/>
      <c r="M5655" s="14"/>
      <c r="N5655" s="14"/>
      <c r="O5655" s="14"/>
      <c r="P5655" s="14"/>
    </row>
    <row r="5656" spans="9:16" x14ac:dyDescent="0.25">
      <c r="I5656" s="14"/>
      <c r="J5656" s="14"/>
      <c r="K5656" s="14"/>
      <c r="L5656" s="14"/>
      <c r="M5656" s="14"/>
      <c r="N5656" s="14"/>
      <c r="O5656" s="14"/>
      <c r="P5656" s="14"/>
    </row>
    <row r="5657" spans="9:16" x14ac:dyDescent="0.25">
      <c r="I5657" s="14"/>
      <c r="J5657" s="14"/>
      <c r="K5657" s="14"/>
      <c r="L5657" s="14"/>
      <c r="M5657" s="14"/>
      <c r="N5657" s="14"/>
      <c r="O5657" s="14"/>
      <c r="P5657" s="14"/>
    </row>
    <row r="5658" spans="9:16" x14ac:dyDescent="0.25">
      <c r="I5658" s="14"/>
      <c r="J5658" s="14"/>
      <c r="K5658" s="14"/>
      <c r="L5658" s="14"/>
      <c r="M5658" s="14"/>
      <c r="N5658" s="14"/>
      <c r="O5658" s="14"/>
      <c r="P5658" s="14"/>
    </row>
    <row r="5659" spans="9:16" x14ac:dyDescent="0.25">
      <c r="I5659" s="14"/>
      <c r="J5659" s="14"/>
      <c r="K5659" s="14"/>
      <c r="L5659" s="14"/>
      <c r="M5659" s="14"/>
      <c r="N5659" s="14"/>
      <c r="O5659" s="14"/>
      <c r="P5659" s="14"/>
    </row>
    <row r="5660" spans="9:16" x14ac:dyDescent="0.25">
      <c r="I5660" s="14"/>
      <c r="J5660" s="14"/>
      <c r="K5660" s="14"/>
      <c r="L5660" s="14"/>
      <c r="M5660" s="14"/>
      <c r="N5660" s="14"/>
      <c r="O5660" s="14"/>
      <c r="P5660" s="14"/>
    </row>
    <row r="5661" spans="9:16" x14ac:dyDescent="0.25">
      <c r="I5661" s="14"/>
      <c r="J5661" s="14"/>
      <c r="K5661" s="14"/>
      <c r="L5661" s="14"/>
      <c r="M5661" s="14"/>
      <c r="N5661" s="14"/>
      <c r="O5661" s="14"/>
      <c r="P5661" s="14"/>
    </row>
    <row r="5662" spans="9:16" x14ac:dyDescent="0.25">
      <c r="I5662" s="14"/>
      <c r="J5662" s="14"/>
      <c r="K5662" s="14"/>
      <c r="L5662" s="14"/>
      <c r="M5662" s="14"/>
      <c r="N5662" s="14"/>
      <c r="O5662" s="14"/>
      <c r="P5662" s="14"/>
    </row>
    <row r="5663" spans="9:16" x14ac:dyDescent="0.25">
      <c r="I5663" s="14"/>
      <c r="J5663" s="14"/>
      <c r="K5663" s="14"/>
      <c r="L5663" s="14"/>
      <c r="M5663" s="14"/>
      <c r="N5663" s="14"/>
      <c r="O5663" s="14"/>
      <c r="P5663" s="14"/>
    </row>
    <row r="5664" spans="9:16" x14ac:dyDescent="0.25">
      <c r="I5664" s="14"/>
      <c r="J5664" s="14"/>
      <c r="K5664" s="14"/>
      <c r="L5664" s="14"/>
      <c r="M5664" s="14"/>
      <c r="N5664" s="14"/>
      <c r="O5664" s="14"/>
      <c r="P5664" s="14"/>
    </row>
    <row r="5665" spans="9:16" x14ac:dyDescent="0.25">
      <c r="I5665" s="14"/>
      <c r="J5665" s="14"/>
      <c r="K5665" s="14"/>
      <c r="L5665" s="14"/>
      <c r="M5665" s="14"/>
      <c r="N5665" s="14"/>
      <c r="O5665" s="14"/>
      <c r="P5665" s="14"/>
    </row>
    <row r="5666" spans="9:16" x14ac:dyDescent="0.25">
      <c r="I5666" s="14"/>
      <c r="J5666" s="14"/>
      <c r="K5666" s="14"/>
      <c r="L5666" s="14"/>
      <c r="M5666" s="14"/>
      <c r="N5666" s="14"/>
      <c r="O5666" s="14"/>
      <c r="P5666" s="14"/>
    </row>
    <row r="5667" spans="9:16" x14ac:dyDescent="0.25">
      <c r="I5667" s="14"/>
      <c r="J5667" s="14"/>
      <c r="K5667" s="14"/>
      <c r="L5667" s="14"/>
      <c r="M5667" s="14"/>
      <c r="N5667" s="14"/>
      <c r="O5667" s="14"/>
      <c r="P5667" s="14"/>
    </row>
    <row r="5668" spans="9:16" x14ac:dyDescent="0.25">
      <c r="I5668" s="14"/>
      <c r="J5668" s="14"/>
      <c r="K5668" s="14"/>
      <c r="L5668" s="14"/>
      <c r="M5668" s="14"/>
      <c r="N5668" s="14"/>
      <c r="O5668" s="14"/>
      <c r="P5668" s="14"/>
    </row>
    <row r="5669" spans="9:16" x14ac:dyDescent="0.25">
      <c r="I5669" s="14"/>
      <c r="J5669" s="14"/>
      <c r="K5669" s="14"/>
      <c r="L5669" s="14"/>
      <c r="M5669" s="14"/>
      <c r="N5669" s="14"/>
      <c r="O5669" s="14"/>
      <c r="P5669" s="14"/>
    </row>
    <row r="5670" spans="9:16" x14ac:dyDescent="0.25">
      <c r="I5670" s="14"/>
      <c r="J5670" s="14"/>
      <c r="K5670" s="14"/>
      <c r="L5670" s="14"/>
      <c r="M5670" s="14"/>
      <c r="N5670" s="14"/>
      <c r="O5670" s="14"/>
      <c r="P5670" s="14"/>
    </row>
    <row r="5671" spans="9:16" x14ac:dyDescent="0.25">
      <c r="I5671" s="14"/>
      <c r="J5671" s="14"/>
      <c r="K5671" s="14"/>
      <c r="L5671" s="14"/>
      <c r="M5671" s="14"/>
      <c r="N5671" s="14"/>
      <c r="O5671" s="14"/>
      <c r="P5671" s="14"/>
    </row>
    <row r="5672" spans="9:16" x14ac:dyDescent="0.25">
      <c r="I5672" s="14"/>
      <c r="J5672" s="14"/>
      <c r="K5672" s="14"/>
      <c r="L5672" s="14"/>
      <c r="M5672" s="14"/>
      <c r="N5672" s="14"/>
      <c r="O5672" s="14"/>
      <c r="P5672" s="14"/>
    </row>
    <row r="5673" spans="9:16" x14ac:dyDescent="0.25">
      <c r="I5673" s="14"/>
      <c r="J5673" s="14"/>
      <c r="K5673" s="14"/>
      <c r="L5673" s="14"/>
      <c r="M5673" s="14"/>
      <c r="N5673" s="14"/>
      <c r="O5673" s="14"/>
      <c r="P5673" s="14"/>
    </row>
    <row r="5674" spans="9:16" x14ac:dyDescent="0.25">
      <c r="I5674" s="14"/>
      <c r="J5674" s="14"/>
      <c r="K5674" s="14"/>
      <c r="L5674" s="14"/>
      <c r="M5674" s="14"/>
      <c r="N5674" s="14"/>
      <c r="O5674" s="14"/>
      <c r="P5674" s="14"/>
    </row>
    <row r="5675" spans="9:16" x14ac:dyDescent="0.25">
      <c r="I5675" s="14"/>
      <c r="J5675" s="14"/>
      <c r="K5675" s="14"/>
      <c r="L5675" s="14"/>
      <c r="M5675" s="14"/>
      <c r="N5675" s="14"/>
      <c r="O5675" s="14"/>
      <c r="P5675" s="14"/>
    </row>
    <row r="5676" spans="9:16" x14ac:dyDescent="0.25">
      <c r="I5676" s="14"/>
      <c r="J5676" s="14"/>
      <c r="K5676" s="14"/>
      <c r="L5676" s="14"/>
      <c r="M5676" s="14"/>
      <c r="N5676" s="14"/>
      <c r="O5676" s="14"/>
      <c r="P5676" s="14"/>
    </row>
    <row r="5677" spans="9:16" x14ac:dyDescent="0.25">
      <c r="I5677" s="14"/>
      <c r="J5677" s="14"/>
      <c r="K5677" s="14"/>
      <c r="L5677" s="14"/>
      <c r="M5677" s="14"/>
      <c r="N5677" s="14"/>
      <c r="O5677" s="14"/>
      <c r="P5677" s="14"/>
    </row>
    <row r="5678" spans="9:16" x14ac:dyDescent="0.25">
      <c r="I5678" s="14"/>
      <c r="J5678" s="14"/>
      <c r="K5678" s="14"/>
      <c r="L5678" s="14"/>
      <c r="M5678" s="14"/>
      <c r="N5678" s="14"/>
      <c r="O5678" s="14"/>
      <c r="P5678" s="14"/>
    </row>
    <row r="5679" spans="9:16" x14ac:dyDescent="0.25">
      <c r="I5679" s="14"/>
      <c r="J5679" s="14"/>
      <c r="K5679" s="14"/>
      <c r="L5679" s="14"/>
      <c r="M5679" s="14"/>
      <c r="N5679" s="14"/>
      <c r="O5679" s="14"/>
      <c r="P5679" s="14"/>
    </row>
    <row r="5680" spans="9:16" x14ac:dyDescent="0.25">
      <c r="I5680" s="14"/>
      <c r="J5680" s="14"/>
      <c r="K5680" s="14"/>
      <c r="L5680" s="14"/>
      <c r="M5680" s="14"/>
      <c r="N5680" s="14"/>
      <c r="O5680" s="14"/>
      <c r="P5680" s="14"/>
    </row>
    <row r="5681" spans="9:16" x14ac:dyDescent="0.25">
      <c r="I5681" s="14"/>
      <c r="J5681" s="14"/>
      <c r="K5681" s="14"/>
      <c r="L5681" s="14"/>
      <c r="M5681" s="14"/>
      <c r="N5681" s="14"/>
      <c r="O5681" s="14"/>
      <c r="P5681" s="14"/>
    </row>
    <row r="5682" spans="9:16" x14ac:dyDescent="0.25">
      <c r="I5682" s="14"/>
      <c r="J5682" s="14"/>
      <c r="K5682" s="14"/>
      <c r="L5682" s="14"/>
      <c r="M5682" s="14"/>
      <c r="N5682" s="14"/>
      <c r="O5682" s="14"/>
      <c r="P5682" s="14"/>
    </row>
    <row r="5683" spans="9:16" x14ac:dyDescent="0.25">
      <c r="I5683" s="14"/>
      <c r="J5683" s="14"/>
      <c r="K5683" s="14"/>
      <c r="L5683" s="14"/>
      <c r="M5683" s="14"/>
      <c r="N5683" s="14"/>
      <c r="O5683" s="14"/>
      <c r="P5683" s="14"/>
    </row>
    <row r="5684" spans="9:16" x14ac:dyDescent="0.25">
      <c r="I5684" s="14"/>
      <c r="J5684" s="14"/>
      <c r="K5684" s="14"/>
      <c r="L5684" s="14"/>
      <c r="M5684" s="14"/>
      <c r="N5684" s="14"/>
      <c r="O5684" s="14"/>
      <c r="P5684" s="14"/>
    </row>
    <row r="5685" spans="9:16" x14ac:dyDescent="0.25">
      <c r="I5685" s="14"/>
      <c r="J5685" s="14"/>
      <c r="K5685" s="14"/>
      <c r="L5685" s="14"/>
      <c r="M5685" s="14"/>
      <c r="N5685" s="14"/>
      <c r="O5685" s="14"/>
      <c r="P5685" s="14"/>
    </row>
    <row r="5686" spans="9:16" x14ac:dyDescent="0.25">
      <c r="I5686" s="14"/>
      <c r="J5686" s="14"/>
      <c r="K5686" s="14"/>
      <c r="L5686" s="14"/>
      <c r="M5686" s="14"/>
      <c r="N5686" s="14"/>
      <c r="O5686" s="14"/>
      <c r="P5686" s="14"/>
    </row>
    <row r="5687" spans="9:16" x14ac:dyDescent="0.25">
      <c r="I5687" s="14"/>
      <c r="J5687" s="14"/>
      <c r="K5687" s="14"/>
      <c r="L5687" s="14"/>
      <c r="M5687" s="14"/>
      <c r="N5687" s="14"/>
      <c r="O5687" s="14"/>
      <c r="P5687" s="14"/>
    </row>
    <row r="5688" spans="9:16" x14ac:dyDescent="0.25">
      <c r="I5688" s="14"/>
      <c r="J5688" s="14"/>
      <c r="K5688" s="14"/>
      <c r="L5688" s="14"/>
      <c r="M5688" s="14"/>
      <c r="N5688" s="14"/>
      <c r="O5688" s="14"/>
      <c r="P5688" s="14"/>
    </row>
    <row r="5689" spans="9:16" x14ac:dyDescent="0.25">
      <c r="I5689" s="14"/>
      <c r="J5689" s="14"/>
      <c r="K5689" s="14"/>
      <c r="L5689" s="14"/>
      <c r="M5689" s="14"/>
      <c r="N5689" s="14"/>
      <c r="O5689" s="14"/>
      <c r="P5689" s="14"/>
    </row>
    <row r="5690" spans="9:16" x14ac:dyDescent="0.25">
      <c r="I5690" s="14"/>
      <c r="J5690" s="14"/>
      <c r="K5690" s="14"/>
      <c r="L5690" s="14"/>
      <c r="M5690" s="14"/>
      <c r="N5690" s="14"/>
      <c r="O5690" s="14"/>
      <c r="P5690" s="14"/>
    </row>
    <row r="5691" spans="9:16" x14ac:dyDescent="0.25">
      <c r="I5691" s="14"/>
      <c r="J5691" s="14"/>
      <c r="K5691" s="14"/>
      <c r="L5691" s="14"/>
      <c r="M5691" s="14"/>
      <c r="N5691" s="14"/>
      <c r="O5691" s="14"/>
      <c r="P5691" s="14"/>
    </row>
    <row r="5692" spans="9:16" x14ac:dyDescent="0.25">
      <c r="I5692" s="14"/>
      <c r="J5692" s="14"/>
      <c r="K5692" s="14"/>
      <c r="L5692" s="14"/>
      <c r="M5692" s="14"/>
      <c r="N5692" s="14"/>
      <c r="O5692" s="14"/>
      <c r="P5692" s="14"/>
    </row>
    <row r="5693" spans="9:16" x14ac:dyDescent="0.25">
      <c r="I5693" s="14"/>
      <c r="J5693" s="14"/>
      <c r="K5693" s="14"/>
      <c r="L5693" s="14"/>
      <c r="M5693" s="14"/>
      <c r="N5693" s="14"/>
      <c r="O5693" s="14"/>
      <c r="P5693" s="14"/>
    </row>
    <row r="5694" spans="9:16" x14ac:dyDescent="0.25">
      <c r="I5694" s="14"/>
      <c r="J5694" s="14"/>
      <c r="K5694" s="14"/>
      <c r="L5694" s="14"/>
      <c r="M5694" s="14"/>
      <c r="N5694" s="14"/>
      <c r="O5694" s="14"/>
      <c r="P5694" s="14"/>
    </row>
    <row r="5695" spans="9:16" x14ac:dyDescent="0.25">
      <c r="I5695" s="14"/>
      <c r="J5695" s="14"/>
      <c r="K5695" s="14"/>
      <c r="L5695" s="14"/>
      <c r="M5695" s="14"/>
      <c r="N5695" s="14"/>
      <c r="O5695" s="14"/>
      <c r="P5695" s="14"/>
    </row>
    <row r="5696" spans="9:16" x14ac:dyDescent="0.25">
      <c r="I5696" s="14"/>
      <c r="J5696" s="14"/>
      <c r="K5696" s="14"/>
      <c r="L5696" s="14"/>
      <c r="M5696" s="14"/>
      <c r="N5696" s="14"/>
      <c r="O5696" s="14"/>
      <c r="P5696" s="14"/>
    </row>
    <row r="5697" spans="9:16" x14ac:dyDescent="0.25">
      <c r="I5697" s="14"/>
      <c r="J5697" s="14"/>
      <c r="K5697" s="14"/>
      <c r="L5697" s="14"/>
      <c r="M5697" s="14"/>
      <c r="N5697" s="14"/>
      <c r="O5697" s="14"/>
      <c r="P5697" s="14"/>
    </row>
    <row r="5698" spans="9:16" x14ac:dyDescent="0.25">
      <c r="I5698" s="14"/>
      <c r="J5698" s="14"/>
      <c r="K5698" s="14"/>
      <c r="L5698" s="14"/>
      <c r="M5698" s="14"/>
      <c r="N5698" s="14"/>
      <c r="O5698" s="14"/>
      <c r="P5698" s="14"/>
    </row>
    <row r="5699" spans="9:16" x14ac:dyDescent="0.25">
      <c r="I5699" s="14"/>
      <c r="J5699" s="14"/>
      <c r="K5699" s="14"/>
      <c r="L5699" s="14"/>
      <c r="M5699" s="14"/>
      <c r="N5699" s="14"/>
      <c r="O5699" s="14"/>
      <c r="P5699" s="14"/>
    </row>
    <row r="5700" spans="9:16" x14ac:dyDescent="0.25">
      <c r="I5700" s="14"/>
      <c r="J5700" s="14"/>
      <c r="K5700" s="14"/>
      <c r="L5700" s="14"/>
      <c r="M5700" s="14"/>
      <c r="N5700" s="14"/>
      <c r="O5700" s="14"/>
      <c r="P5700" s="14"/>
    </row>
    <row r="5701" spans="9:16" x14ac:dyDescent="0.25">
      <c r="I5701" s="14"/>
      <c r="J5701" s="14"/>
      <c r="K5701" s="14"/>
      <c r="L5701" s="14"/>
      <c r="M5701" s="14"/>
      <c r="N5701" s="14"/>
      <c r="O5701" s="14"/>
      <c r="P5701" s="14"/>
    </row>
    <row r="5702" spans="9:16" x14ac:dyDescent="0.25">
      <c r="I5702" s="14"/>
      <c r="J5702" s="14"/>
      <c r="K5702" s="14"/>
      <c r="L5702" s="14"/>
      <c r="M5702" s="14"/>
      <c r="N5702" s="14"/>
      <c r="O5702" s="14"/>
      <c r="P5702" s="14"/>
    </row>
    <row r="5703" spans="9:16" x14ac:dyDescent="0.25">
      <c r="I5703" s="14"/>
      <c r="J5703" s="14"/>
      <c r="K5703" s="14"/>
      <c r="L5703" s="14"/>
      <c r="M5703" s="14"/>
      <c r="N5703" s="14"/>
      <c r="O5703" s="14"/>
      <c r="P5703" s="14"/>
    </row>
    <row r="5704" spans="9:16" x14ac:dyDescent="0.25">
      <c r="I5704" s="14"/>
      <c r="J5704" s="14"/>
      <c r="K5704" s="14"/>
      <c r="L5704" s="14"/>
      <c r="M5704" s="14"/>
      <c r="N5704" s="14"/>
      <c r="O5704" s="14"/>
      <c r="P5704" s="14"/>
    </row>
    <row r="5705" spans="9:16" x14ac:dyDescent="0.25">
      <c r="I5705" s="14"/>
      <c r="J5705" s="14"/>
      <c r="K5705" s="14"/>
      <c r="L5705" s="14"/>
      <c r="M5705" s="14"/>
      <c r="N5705" s="14"/>
      <c r="O5705" s="14"/>
      <c r="P5705" s="14"/>
    </row>
    <row r="5706" spans="9:16" x14ac:dyDescent="0.25">
      <c r="I5706" s="14"/>
      <c r="J5706" s="14"/>
      <c r="K5706" s="14"/>
      <c r="L5706" s="14"/>
      <c r="M5706" s="14"/>
      <c r="N5706" s="14"/>
      <c r="O5706" s="14"/>
      <c r="P5706" s="14"/>
    </row>
    <row r="5707" spans="9:16" x14ac:dyDescent="0.25">
      <c r="I5707" s="14"/>
      <c r="J5707" s="14"/>
      <c r="K5707" s="14"/>
      <c r="L5707" s="14"/>
      <c r="M5707" s="14"/>
      <c r="N5707" s="14"/>
      <c r="O5707" s="14"/>
      <c r="P5707" s="14"/>
    </row>
    <row r="5708" spans="9:16" x14ac:dyDescent="0.25">
      <c r="I5708" s="14"/>
      <c r="J5708" s="14"/>
      <c r="K5708" s="14"/>
      <c r="L5708" s="14"/>
      <c r="M5708" s="14"/>
      <c r="N5708" s="14"/>
      <c r="O5708" s="14"/>
      <c r="P5708" s="14"/>
    </row>
    <row r="5709" spans="9:16" x14ac:dyDescent="0.25">
      <c r="I5709" s="14"/>
      <c r="J5709" s="14"/>
      <c r="K5709" s="14"/>
      <c r="L5709" s="14"/>
      <c r="M5709" s="14"/>
      <c r="N5709" s="14"/>
      <c r="O5709" s="14"/>
      <c r="P5709" s="14"/>
    </row>
    <row r="5710" spans="9:16" x14ac:dyDescent="0.25">
      <c r="I5710" s="14"/>
      <c r="J5710" s="14"/>
      <c r="K5710" s="14"/>
      <c r="L5710" s="14"/>
      <c r="M5710" s="14"/>
      <c r="N5710" s="14"/>
      <c r="O5710" s="14"/>
      <c r="P5710" s="14"/>
    </row>
    <row r="5711" spans="9:16" x14ac:dyDescent="0.25">
      <c r="I5711" s="14"/>
      <c r="J5711" s="14"/>
      <c r="K5711" s="14"/>
      <c r="L5711" s="14"/>
      <c r="M5711" s="14"/>
      <c r="N5711" s="14"/>
      <c r="O5711" s="14"/>
      <c r="P5711" s="14"/>
    </row>
    <row r="5712" spans="9:16" x14ac:dyDescent="0.25">
      <c r="I5712" s="14"/>
      <c r="J5712" s="14"/>
      <c r="K5712" s="14"/>
      <c r="L5712" s="14"/>
      <c r="M5712" s="14"/>
      <c r="N5712" s="14"/>
      <c r="O5712" s="14"/>
      <c r="P5712" s="14"/>
    </row>
    <row r="5713" spans="9:16" x14ac:dyDescent="0.25">
      <c r="I5713" s="14"/>
      <c r="J5713" s="14"/>
      <c r="K5713" s="14"/>
      <c r="L5713" s="14"/>
      <c r="M5713" s="14"/>
      <c r="N5713" s="14"/>
      <c r="O5713" s="14"/>
      <c r="P5713" s="14"/>
    </row>
    <row r="5714" spans="9:16" x14ac:dyDescent="0.25">
      <c r="I5714" s="14"/>
      <c r="J5714" s="14"/>
      <c r="K5714" s="14"/>
      <c r="L5714" s="14"/>
      <c r="M5714" s="14"/>
      <c r="N5714" s="14"/>
      <c r="O5714" s="14"/>
      <c r="P5714" s="14"/>
    </row>
    <row r="5715" spans="9:16" x14ac:dyDescent="0.25">
      <c r="I5715" s="14"/>
      <c r="J5715" s="14"/>
      <c r="K5715" s="14"/>
      <c r="L5715" s="14"/>
      <c r="M5715" s="14"/>
      <c r="N5715" s="14"/>
      <c r="O5715" s="14"/>
      <c r="P5715" s="14"/>
    </row>
    <row r="5716" spans="9:16" x14ac:dyDescent="0.25">
      <c r="I5716" s="14"/>
      <c r="J5716" s="14"/>
      <c r="K5716" s="14"/>
      <c r="L5716" s="14"/>
      <c r="M5716" s="14"/>
      <c r="N5716" s="14"/>
      <c r="O5716" s="14"/>
      <c r="P5716" s="14"/>
    </row>
    <row r="5717" spans="9:16" x14ac:dyDescent="0.25">
      <c r="I5717" s="14"/>
      <c r="J5717" s="14"/>
      <c r="K5717" s="14"/>
      <c r="L5717" s="14"/>
      <c r="M5717" s="14"/>
      <c r="N5717" s="14"/>
      <c r="O5717" s="14"/>
      <c r="P5717" s="14"/>
    </row>
    <row r="5718" spans="9:16" x14ac:dyDescent="0.25">
      <c r="I5718" s="14"/>
      <c r="J5718" s="14"/>
      <c r="K5718" s="14"/>
      <c r="L5718" s="14"/>
      <c r="M5718" s="14"/>
      <c r="N5718" s="14"/>
      <c r="O5718" s="14"/>
      <c r="P5718" s="14"/>
    </row>
    <row r="5719" spans="9:16" x14ac:dyDescent="0.25">
      <c r="I5719" s="14"/>
      <c r="J5719" s="14"/>
      <c r="K5719" s="14"/>
      <c r="L5719" s="14"/>
      <c r="M5719" s="14"/>
      <c r="N5719" s="14"/>
      <c r="O5719" s="14"/>
      <c r="P5719" s="14"/>
    </row>
    <row r="5720" spans="9:16" x14ac:dyDescent="0.25">
      <c r="I5720" s="14"/>
      <c r="J5720" s="14"/>
      <c r="K5720" s="14"/>
      <c r="L5720" s="14"/>
      <c r="M5720" s="14"/>
      <c r="N5720" s="14"/>
      <c r="O5720" s="14"/>
      <c r="P5720" s="14"/>
    </row>
    <row r="5721" spans="9:16" x14ac:dyDescent="0.25">
      <c r="I5721" s="14"/>
      <c r="J5721" s="14"/>
      <c r="K5721" s="14"/>
      <c r="L5721" s="14"/>
      <c r="M5721" s="14"/>
      <c r="N5721" s="14"/>
      <c r="O5721" s="14"/>
      <c r="P5721" s="14"/>
    </row>
    <row r="5722" spans="9:16" x14ac:dyDescent="0.25">
      <c r="I5722" s="14"/>
      <c r="J5722" s="14"/>
      <c r="K5722" s="14"/>
      <c r="L5722" s="14"/>
      <c r="M5722" s="14"/>
      <c r="N5722" s="14"/>
      <c r="O5722" s="14"/>
      <c r="P5722" s="14"/>
    </row>
    <row r="5723" spans="9:16" x14ac:dyDescent="0.25">
      <c r="I5723" s="14"/>
      <c r="J5723" s="14"/>
      <c r="K5723" s="14"/>
      <c r="L5723" s="14"/>
      <c r="M5723" s="14"/>
      <c r="N5723" s="14"/>
      <c r="O5723" s="14"/>
      <c r="P5723" s="14"/>
    </row>
    <row r="5724" spans="9:16" x14ac:dyDescent="0.25">
      <c r="I5724" s="14"/>
      <c r="J5724" s="14"/>
      <c r="K5724" s="14"/>
      <c r="L5724" s="14"/>
      <c r="M5724" s="14"/>
      <c r="N5724" s="14"/>
      <c r="O5724" s="14"/>
      <c r="P5724" s="14"/>
    </row>
    <row r="5725" spans="9:16" x14ac:dyDescent="0.25">
      <c r="I5725" s="14"/>
      <c r="J5725" s="14"/>
      <c r="K5725" s="14"/>
      <c r="L5725" s="14"/>
      <c r="M5725" s="14"/>
      <c r="N5725" s="14"/>
      <c r="O5725" s="14"/>
      <c r="P5725" s="14"/>
    </row>
    <row r="5726" spans="9:16" x14ac:dyDescent="0.25">
      <c r="I5726" s="14"/>
      <c r="J5726" s="14"/>
      <c r="K5726" s="14"/>
      <c r="L5726" s="14"/>
      <c r="M5726" s="14"/>
      <c r="N5726" s="14"/>
      <c r="O5726" s="14"/>
      <c r="P5726" s="14"/>
    </row>
    <row r="5727" spans="9:16" x14ac:dyDescent="0.25">
      <c r="I5727" s="14"/>
      <c r="J5727" s="14"/>
      <c r="K5727" s="14"/>
      <c r="L5727" s="14"/>
      <c r="M5727" s="14"/>
      <c r="N5727" s="14"/>
      <c r="O5727" s="14"/>
      <c r="P5727" s="14"/>
    </row>
    <row r="5728" spans="9:16" x14ac:dyDescent="0.25">
      <c r="I5728" s="14"/>
      <c r="J5728" s="14"/>
      <c r="K5728" s="14"/>
      <c r="L5728" s="14"/>
      <c r="M5728" s="14"/>
      <c r="N5728" s="14"/>
      <c r="O5728" s="14"/>
      <c r="P5728" s="14"/>
    </row>
    <row r="5729" spans="9:16" x14ac:dyDescent="0.25">
      <c r="I5729" s="14"/>
      <c r="J5729" s="14"/>
      <c r="K5729" s="14"/>
      <c r="L5729" s="14"/>
      <c r="M5729" s="14"/>
      <c r="N5729" s="14"/>
      <c r="O5729" s="14"/>
      <c r="P5729" s="14"/>
    </row>
    <row r="5730" spans="9:16" x14ac:dyDescent="0.25">
      <c r="I5730" s="14"/>
      <c r="J5730" s="14"/>
      <c r="K5730" s="14"/>
      <c r="L5730" s="14"/>
      <c r="M5730" s="14"/>
      <c r="N5730" s="14"/>
      <c r="O5730" s="14"/>
      <c r="P5730" s="14"/>
    </row>
    <row r="5731" spans="9:16" x14ac:dyDescent="0.25">
      <c r="I5731" s="14"/>
      <c r="J5731" s="14"/>
      <c r="K5731" s="14"/>
      <c r="L5731" s="14"/>
      <c r="M5731" s="14"/>
      <c r="N5731" s="14"/>
      <c r="O5731" s="14"/>
      <c r="P5731" s="14"/>
    </row>
    <row r="5732" spans="9:16" x14ac:dyDescent="0.25">
      <c r="I5732" s="14"/>
      <c r="J5732" s="14"/>
      <c r="K5732" s="14"/>
      <c r="L5732" s="14"/>
      <c r="M5732" s="14"/>
      <c r="N5732" s="14"/>
      <c r="O5732" s="14"/>
      <c r="P5732" s="14"/>
    </row>
    <row r="5733" spans="9:16" x14ac:dyDescent="0.25">
      <c r="I5733" s="14"/>
      <c r="J5733" s="14"/>
      <c r="K5733" s="14"/>
      <c r="L5733" s="14"/>
      <c r="M5733" s="14"/>
      <c r="N5733" s="14"/>
      <c r="O5733" s="14"/>
      <c r="P5733" s="14"/>
    </row>
    <row r="5734" spans="9:16" x14ac:dyDescent="0.25">
      <c r="I5734" s="14"/>
      <c r="J5734" s="14"/>
      <c r="K5734" s="14"/>
      <c r="L5734" s="14"/>
      <c r="M5734" s="14"/>
      <c r="N5734" s="14"/>
      <c r="O5734" s="14"/>
      <c r="P5734" s="14"/>
    </row>
    <row r="5735" spans="9:16" x14ac:dyDescent="0.25">
      <c r="I5735" s="14"/>
      <c r="J5735" s="14"/>
      <c r="K5735" s="14"/>
      <c r="L5735" s="14"/>
      <c r="M5735" s="14"/>
      <c r="N5735" s="14"/>
      <c r="O5735" s="14"/>
      <c r="P5735" s="14"/>
    </row>
    <row r="5736" spans="9:16" x14ac:dyDescent="0.25">
      <c r="I5736" s="14"/>
      <c r="J5736" s="14"/>
      <c r="K5736" s="14"/>
      <c r="L5736" s="14"/>
      <c r="M5736" s="14"/>
      <c r="N5736" s="14"/>
      <c r="O5736" s="14"/>
      <c r="P5736" s="14"/>
    </row>
    <row r="5737" spans="9:16" x14ac:dyDescent="0.25">
      <c r="I5737" s="14"/>
      <c r="J5737" s="14"/>
      <c r="K5737" s="14"/>
      <c r="L5737" s="14"/>
      <c r="M5737" s="14"/>
      <c r="N5737" s="14"/>
      <c r="O5737" s="14"/>
      <c r="P5737" s="14"/>
    </row>
    <row r="5738" spans="9:16" x14ac:dyDescent="0.25">
      <c r="I5738" s="14"/>
      <c r="J5738" s="14"/>
      <c r="K5738" s="14"/>
      <c r="L5738" s="14"/>
      <c r="M5738" s="14"/>
      <c r="N5738" s="14"/>
      <c r="O5738" s="14"/>
      <c r="P5738" s="14"/>
    </row>
    <row r="5739" spans="9:16" x14ac:dyDescent="0.25">
      <c r="I5739" s="14"/>
      <c r="J5739" s="14"/>
      <c r="K5739" s="14"/>
      <c r="L5739" s="14"/>
      <c r="M5739" s="14"/>
      <c r="N5739" s="14"/>
      <c r="O5739" s="14"/>
      <c r="P5739" s="14"/>
    </row>
    <row r="5740" spans="9:16" x14ac:dyDescent="0.25">
      <c r="I5740" s="14"/>
      <c r="J5740" s="14"/>
      <c r="K5740" s="14"/>
      <c r="L5740" s="14"/>
      <c r="M5740" s="14"/>
      <c r="N5740" s="14"/>
      <c r="O5740" s="14"/>
      <c r="P5740" s="14"/>
    </row>
    <row r="5741" spans="9:16" x14ac:dyDescent="0.25">
      <c r="I5741" s="14"/>
      <c r="J5741" s="14"/>
      <c r="K5741" s="14"/>
      <c r="L5741" s="14"/>
      <c r="M5741" s="14"/>
      <c r="N5741" s="14"/>
      <c r="O5741" s="14"/>
      <c r="P5741" s="14"/>
    </row>
    <row r="5742" spans="9:16" x14ac:dyDescent="0.25">
      <c r="I5742" s="14"/>
      <c r="J5742" s="14"/>
      <c r="K5742" s="14"/>
      <c r="L5742" s="14"/>
      <c r="M5742" s="14"/>
      <c r="N5742" s="14"/>
      <c r="O5742" s="14"/>
      <c r="P5742" s="14"/>
    </row>
    <row r="5743" spans="9:16" x14ac:dyDescent="0.25">
      <c r="I5743" s="14"/>
      <c r="J5743" s="14"/>
      <c r="K5743" s="14"/>
      <c r="L5743" s="14"/>
      <c r="M5743" s="14"/>
      <c r="N5743" s="14"/>
      <c r="O5743" s="14"/>
      <c r="P5743" s="14"/>
    </row>
    <row r="5744" spans="9:16" x14ac:dyDescent="0.25">
      <c r="I5744" s="14"/>
      <c r="J5744" s="14"/>
      <c r="K5744" s="14"/>
      <c r="L5744" s="14"/>
      <c r="M5744" s="14"/>
      <c r="N5744" s="14"/>
      <c r="O5744" s="14"/>
      <c r="P5744" s="14"/>
    </row>
    <row r="5745" spans="9:16" x14ac:dyDescent="0.25">
      <c r="I5745" s="14"/>
      <c r="J5745" s="14"/>
      <c r="K5745" s="14"/>
      <c r="L5745" s="14"/>
      <c r="M5745" s="14"/>
      <c r="N5745" s="14"/>
      <c r="O5745" s="14"/>
      <c r="P5745" s="14"/>
    </row>
    <row r="5746" spans="9:16" x14ac:dyDescent="0.25">
      <c r="I5746" s="14"/>
      <c r="J5746" s="14"/>
      <c r="K5746" s="14"/>
      <c r="L5746" s="14"/>
      <c r="M5746" s="14"/>
      <c r="N5746" s="14"/>
      <c r="O5746" s="14"/>
      <c r="P5746" s="14"/>
    </row>
    <row r="5747" spans="9:16" x14ac:dyDescent="0.25">
      <c r="I5747" s="14"/>
      <c r="J5747" s="14"/>
      <c r="K5747" s="14"/>
      <c r="L5747" s="14"/>
      <c r="M5747" s="14"/>
      <c r="N5747" s="14"/>
      <c r="O5747" s="14"/>
      <c r="P5747" s="14"/>
    </row>
    <row r="5748" spans="9:16" x14ac:dyDescent="0.25">
      <c r="I5748" s="14"/>
      <c r="J5748" s="14"/>
      <c r="K5748" s="14"/>
      <c r="L5748" s="14"/>
      <c r="M5748" s="14"/>
      <c r="N5748" s="14"/>
      <c r="O5748" s="14"/>
      <c r="P5748" s="14"/>
    </row>
    <row r="5749" spans="9:16" x14ac:dyDescent="0.25">
      <c r="I5749" s="14"/>
      <c r="J5749" s="14"/>
      <c r="K5749" s="14"/>
      <c r="L5749" s="14"/>
      <c r="M5749" s="14"/>
      <c r="N5749" s="14"/>
      <c r="O5749" s="14"/>
      <c r="P5749" s="14"/>
    </row>
    <row r="5750" spans="9:16" x14ac:dyDescent="0.25">
      <c r="I5750" s="14"/>
      <c r="J5750" s="14"/>
      <c r="K5750" s="14"/>
      <c r="L5750" s="14"/>
      <c r="M5750" s="14"/>
      <c r="N5750" s="14"/>
      <c r="O5750" s="14"/>
      <c r="P5750" s="14"/>
    </row>
    <row r="5751" spans="9:16" x14ac:dyDescent="0.25">
      <c r="I5751" s="14"/>
      <c r="J5751" s="14"/>
      <c r="K5751" s="14"/>
      <c r="L5751" s="14"/>
      <c r="M5751" s="14"/>
      <c r="N5751" s="14"/>
      <c r="O5751" s="14"/>
      <c r="P5751" s="14"/>
    </row>
    <row r="5752" spans="9:16" x14ac:dyDescent="0.25">
      <c r="I5752" s="14"/>
      <c r="J5752" s="14"/>
      <c r="K5752" s="14"/>
      <c r="L5752" s="14"/>
      <c r="M5752" s="14"/>
      <c r="N5752" s="14"/>
      <c r="O5752" s="14"/>
      <c r="P5752" s="14"/>
    </row>
    <row r="5753" spans="9:16" x14ac:dyDescent="0.25">
      <c r="I5753" s="14"/>
      <c r="J5753" s="14"/>
      <c r="K5753" s="14"/>
      <c r="L5753" s="14"/>
      <c r="M5753" s="14"/>
      <c r="N5753" s="14"/>
      <c r="O5753" s="14"/>
      <c r="P5753" s="14"/>
    </row>
    <row r="5754" spans="9:16" x14ac:dyDescent="0.25">
      <c r="I5754" s="14"/>
      <c r="J5754" s="14"/>
      <c r="K5754" s="14"/>
      <c r="L5754" s="14"/>
      <c r="M5754" s="14"/>
      <c r="N5754" s="14"/>
      <c r="O5754" s="14"/>
      <c r="P5754" s="14"/>
    </row>
    <row r="5755" spans="9:16" x14ac:dyDescent="0.25">
      <c r="I5755" s="14"/>
      <c r="J5755" s="14"/>
      <c r="K5755" s="14"/>
      <c r="L5755" s="14"/>
      <c r="M5755" s="14"/>
      <c r="N5755" s="14"/>
      <c r="O5755" s="14"/>
      <c r="P5755" s="14"/>
    </row>
    <row r="5756" spans="9:16" x14ac:dyDescent="0.25">
      <c r="I5756" s="14"/>
      <c r="J5756" s="14"/>
      <c r="K5756" s="14"/>
      <c r="L5756" s="14"/>
      <c r="M5756" s="14"/>
      <c r="N5756" s="14"/>
      <c r="O5756" s="14"/>
      <c r="P5756" s="14"/>
    </row>
    <row r="5757" spans="9:16" x14ac:dyDescent="0.25">
      <c r="I5757" s="14"/>
      <c r="J5757" s="14"/>
      <c r="K5757" s="14"/>
      <c r="L5757" s="14"/>
      <c r="M5757" s="14"/>
      <c r="N5757" s="14"/>
      <c r="O5757" s="14"/>
      <c r="P5757" s="14"/>
    </row>
    <row r="5758" spans="9:16" x14ac:dyDescent="0.25">
      <c r="I5758" s="14"/>
      <c r="J5758" s="14"/>
      <c r="K5758" s="14"/>
      <c r="L5758" s="14"/>
      <c r="M5758" s="14"/>
      <c r="N5758" s="14"/>
      <c r="O5758" s="14"/>
      <c r="P5758" s="14"/>
    </row>
    <row r="5759" spans="9:16" x14ac:dyDescent="0.25">
      <c r="I5759" s="14"/>
      <c r="J5759" s="14"/>
      <c r="K5759" s="14"/>
      <c r="L5759" s="14"/>
      <c r="M5759" s="14"/>
      <c r="N5759" s="14"/>
      <c r="O5759" s="14"/>
      <c r="P5759" s="14"/>
    </row>
    <row r="5760" spans="9:16" x14ac:dyDescent="0.25">
      <c r="I5760" s="14"/>
      <c r="J5760" s="14"/>
      <c r="K5760" s="14"/>
      <c r="L5760" s="14"/>
      <c r="M5760" s="14"/>
      <c r="N5760" s="14"/>
      <c r="O5760" s="14"/>
      <c r="P5760" s="14"/>
    </row>
    <row r="5761" spans="9:16" x14ac:dyDescent="0.25">
      <c r="I5761" s="14"/>
      <c r="J5761" s="14"/>
      <c r="K5761" s="14"/>
      <c r="L5761" s="14"/>
      <c r="M5761" s="14"/>
      <c r="N5761" s="14"/>
      <c r="O5761" s="14"/>
      <c r="P5761" s="14"/>
    </row>
    <row r="5762" spans="9:16" x14ac:dyDescent="0.25">
      <c r="I5762" s="14"/>
      <c r="J5762" s="14"/>
      <c r="K5762" s="14"/>
      <c r="L5762" s="14"/>
      <c r="M5762" s="14"/>
      <c r="N5762" s="14"/>
      <c r="O5762" s="14"/>
      <c r="P5762" s="14"/>
    </row>
    <row r="5763" spans="9:16" x14ac:dyDescent="0.25">
      <c r="I5763" s="14"/>
      <c r="J5763" s="14"/>
      <c r="K5763" s="14"/>
      <c r="L5763" s="14"/>
      <c r="M5763" s="14"/>
      <c r="N5763" s="14"/>
      <c r="O5763" s="14"/>
      <c r="P5763" s="14"/>
    </row>
    <row r="5764" spans="9:16" x14ac:dyDescent="0.25">
      <c r="I5764" s="14"/>
      <c r="J5764" s="14"/>
      <c r="K5764" s="14"/>
      <c r="L5764" s="14"/>
      <c r="M5764" s="14"/>
      <c r="N5764" s="14"/>
      <c r="O5764" s="14"/>
      <c r="P5764" s="14"/>
    </row>
    <row r="5765" spans="9:16" x14ac:dyDescent="0.25">
      <c r="I5765" s="14"/>
      <c r="J5765" s="14"/>
      <c r="K5765" s="14"/>
      <c r="L5765" s="14"/>
      <c r="M5765" s="14"/>
      <c r="N5765" s="14"/>
      <c r="O5765" s="14"/>
      <c r="P5765" s="14"/>
    </row>
    <row r="5766" spans="9:16" x14ac:dyDescent="0.25">
      <c r="I5766" s="14"/>
      <c r="J5766" s="14"/>
      <c r="K5766" s="14"/>
      <c r="L5766" s="14"/>
      <c r="M5766" s="14"/>
      <c r="N5766" s="14"/>
      <c r="O5766" s="14"/>
      <c r="P5766" s="14"/>
    </row>
    <row r="5767" spans="9:16" x14ac:dyDescent="0.25">
      <c r="I5767" s="14"/>
      <c r="J5767" s="14"/>
      <c r="K5767" s="14"/>
      <c r="L5767" s="14"/>
      <c r="M5767" s="14"/>
      <c r="N5767" s="14"/>
      <c r="O5767" s="14"/>
      <c r="P5767" s="14"/>
    </row>
    <row r="5768" spans="9:16" x14ac:dyDescent="0.25">
      <c r="I5768" s="14"/>
      <c r="J5768" s="14"/>
      <c r="K5768" s="14"/>
      <c r="L5768" s="14"/>
      <c r="M5768" s="14"/>
      <c r="N5768" s="14"/>
      <c r="O5768" s="14"/>
      <c r="P5768" s="14"/>
    </row>
    <row r="5769" spans="9:16" x14ac:dyDescent="0.25">
      <c r="I5769" s="14"/>
      <c r="J5769" s="14"/>
      <c r="K5769" s="14"/>
      <c r="L5769" s="14"/>
      <c r="M5769" s="14"/>
      <c r="N5769" s="14"/>
      <c r="O5769" s="14"/>
      <c r="P5769" s="14"/>
    </row>
    <row r="5770" spans="9:16" x14ac:dyDescent="0.25">
      <c r="I5770" s="14"/>
      <c r="J5770" s="14"/>
      <c r="K5770" s="14"/>
      <c r="L5770" s="14"/>
      <c r="M5770" s="14"/>
      <c r="N5770" s="14"/>
      <c r="O5770" s="14"/>
      <c r="P5770" s="14"/>
    </row>
    <row r="5771" spans="9:16" x14ac:dyDescent="0.25">
      <c r="I5771" s="14"/>
      <c r="J5771" s="14"/>
      <c r="K5771" s="14"/>
      <c r="L5771" s="14"/>
      <c r="M5771" s="14"/>
      <c r="N5771" s="14"/>
      <c r="O5771" s="14"/>
      <c r="P5771" s="14"/>
    </row>
    <row r="5772" spans="9:16" x14ac:dyDescent="0.25">
      <c r="I5772" s="14"/>
      <c r="J5772" s="14"/>
      <c r="K5772" s="14"/>
      <c r="L5772" s="14"/>
      <c r="M5772" s="14"/>
      <c r="N5772" s="14"/>
      <c r="O5772" s="14"/>
      <c r="P5772" s="14"/>
    </row>
    <row r="5773" spans="9:16" x14ac:dyDescent="0.25">
      <c r="I5773" s="14"/>
      <c r="J5773" s="14"/>
      <c r="K5773" s="14"/>
      <c r="L5773" s="14"/>
      <c r="M5773" s="14"/>
      <c r="N5773" s="14"/>
      <c r="O5773" s="14"/>
      <c r="P5773" s="14"/>
    </row>
    <row r="5774" spans="9:16" x14ac:dyDescent="0.25">
      <c r="I5774" s="14"/>
      <c r="J5774" s="14"/>
      <c r="K5774" s="14"/>
      <c r="L5774" s="14"/>
      <c r="M5774" s="14"/>
      <c r="N5774" s="14"/>
      <c r="O5774" s="14"/>
      <c r="P5774" s="14"/>
    </row>
    <row r="5775" spans="9:16" x14ac:dyDescent="0.25">
      <c r="I5775" s="14"/>
      <c r="J5775" s="14"/>
      <c r="K5775" s="14"/>
      <c r="L5775" s="14"/>
      <c r="M5775" s="14"/>
      <c r="N5775" s="14"/>
      <c r="O5775" s="14"/>
      <c r="P5775" s="14"/>
    </row>
    <row r="5776" spans="9:16" x14ac:dyDescent="0.25">
      <c r="I5776" s="14"/>
      <c r="J5776" s="14"/>
      <c r="K5776" s="14"/>
      <c r="L5776" s="14"/>
      <c r="M5776" s="14"/>
      <c r="N5776" s="14"/>
      <c r="O5776" s="14"/>
      <c r="P5776" s="14"/>
    </row>
    <row r="5777" spans="9:16" x14ac:dyDescent="0.25">
      <c r="I5777" s="14"/>
      <c r="J5777" s="14"/>
      <c r="K5777" s="14"/>
      <c r="L5777" s="14"/>
      <c r="M5777" s="14"/>
      <c r="N5777" s="14"/>
      <c r="O5777" s="14"/>
      <c r="P5777" s="14"/>
    </row>
    <row r="5778" spans="9:16" x14ac:dyDescent="0.25">
      <c r="I5778" s="14"/>
      <c r="J5778" s="14"/>
      <c r="K5778" s="14"/>
      <c r="L5778" s="14"/>
      <c r="M5778" s="14"/>
      <c r="N5778" s="14"/>
      <c r="O5778" s="14"/>
      <c r="P5778" s="14"/>
    </row>
    <row r="5779" spans="9:16" x14ac:dyDescent="0.25">
      <c r="I5779" s="14"/>
      <c r="J5779" s="14"/>
      <c r="K5779" s="14"/>
      <c r="L5779" s="14"/>
      <c r="M5779" s="14"/>
      <c r="N5779" s="14"/>
      <c r="O5779" s="14"/>
      <c r="P5779" s="14"/>
    </row>
    <row r="5780" spans="9:16" x14ac:dyDescent="0.25">
      <c r="I5780" s="14"/>
      <c r="J5780" s="14"/>
      <c r="K5780" s="14"/>
      <c r="L5780" s="14"/>
      <c r="M5780" s="14"/>
      <c r="N5780" s="14"/>
      <c r="O5780" s="14"/>
      <c r="P5780" s="14"/>
    </row>
    <row r="5781" spans="9:16" x14ac:dyDescent="0.25">
      <c r="I5781" s="14"/>
      <c r="J5781" s="14"/>
      <c r="K5781" s="14"/>
      <c r="L5781" s="14"/>
      <c r="M5781" s="14"/>
      <c r="N5781" s="14"/>
      <c r="O5781" s="14"/>
      <c r="P5781" s="14"/>
    </row>
    <row r="5782" spans="9:16" x14ac:dyDescent="0.25">
      <c r="I5782" s="14"/>
      <c r="J5782" s="14"/>
      <c r="K5782" s="14"/>
      <c r="L5782" s="14"/>
      <c r="M5782" s="14"/>
      <c r="N5782" s="14"/>
      <c r="O5782" s="14"/>
      <c r="P5782" s="14"/>
    </row>
    <row r="5783" spans="9:16" x14ac:dyDescent="0.25">
      <c r="I5783" s="14"/>
      <c r="J5783" s="14"/>
      <c r="K5783" s="14"/>
      <c r="L5783" s="14"/>
      <c r="M5783" s="14"/>
      <c r="N5783" s="14"/>
      <c r="O5783" s="14"/>
      <c r="P5783" s="14"/>
    </row>
    <row r="5784" spans="9:16" x14ac:dyDescent="0.25">
      <c r="I5784" s="14"/>
      <c r="J5784" s="14"/>
      <c r="K5784" s="14"/>
      <c r="L5784" s="14"/>
      <c r="M5784" s="14"/>
      <c r="N5784" s="14"/>
      <c r="O5784" s="14"/>
      <c r="P5784" s="14"/>
    </row>
    <row r="5785" spans="9:16" x14ac:dyDescent="0.25">
      <c r="I5785" s="14"/>
      <c r="J5785" s="14"/>
      <c r="K5785" s="14"/>
      <c r="L5785" s="14"/>
      <c r="M5785" s="14"/>
      <c r="N5785" s="14"/>
      <c r="O5785" s="14"/>
      <c r="P5785" s="14"/>
    </row>
    <row r="5786" spans="9:16" x14ac:dyDescent="0.25">
      <c r="I5786" s="14"/>
      <c r="J5786" s="14"/>
      <c r="K5786" s="14"/>
      <c r="L5786" s="14"/>
      <c r="M5786" s="14"/>
      <c r="N5786" s="14"/>
      <c r="O5786" s="14"/>
      <c r="P5786" s="14"/>
    </row>
    <row r="5787" spans="9:16" x14ac:dyDescent="0.25">
      <c r="I5787" s="14"/>
      <c r="J5787" s="14"/>
      <c r="K5787" s="14"/>
      <c r="L5787" s="14"/>
      <c r="M5787" s="14"/>
      <c r="N5787" s="14"/>
      <c r="O5787" s="14"/>
      <c r="P5787" s="14"/>
    </row>
    <row r="5788" spans="9:16" x14ac:dyDescent="0.25">
      <c r="I5788" s="14"/>
      <c r="J5788" s="14"/>
      <c r="K5788" s="14"/>
      <c r="L5788" s="14"/>
      <c r="M5788" s="14"/>
      <c r="N5788" s="14"/>
      <c r="O5788" s="14"/>
      <c r="P5788" s="14"/>
    </row>
    <row r="5789" spans="9:16" x14ac:dyDescent="0.25">
      <c r="I5789" s="14"/>
      <c r="J5789" s="14"/>
      <c r="K5789" s="14"/>
      <c r="L5789" s="14"/>
      <c r="M5789" s="14"/>
      <c r="N5789" s="14"/>
      <c r="O5789" s="14"/>
      <c r="P5789" s="14"/>
    </row>
    <row r="5790" spans="9:16" x14ac:dyDescent="0.25">
      <c r="I5790" s="14"/>
      <c r="J5790" s="14"/>
      <c r="K5790" s="14"/>
      <c r="L5790" s="14"/>
      <c r="M5790" s="14"/>
      <c r="N5790" s="14"/>
      <c r="O5790" s="14"/>
      <c r="P5790" s="14"/>
    </row>
    <row r="5791" spans="9:16" x14ac:dyDescent="0.25">
      <c r="I5791" s="14"/>
      <c r="J5791" s="14"/>
      <c r="K5791" s="14"/>
      <c r="L5791" s="14"/>
      <c r="M5791" s="14"/>
      <c r="N5791" s="14"/>
      <c r="O5791" s="14"/>
      <c r="P5791" s="14"/>
    </row>
    <row r="5792" spans="9:16" x14ac:dyDescent="0.25">
      <c r="I5792" s="14"/>
      <c r="J5792" s="14"/>
      <c r="K5792" s="14"/>
      <c r="L5792" s="14"/>
      <c r="M5792" s="14"/>
      <c r="N5792" s="14"/>
      <c r="O5792" s="14"/>
      <c r="P5792" s="14"/>
    </row>
    <row r="5793" spans="9:16" x14ac:dyDescent="0.25">
      <c r="I5793" s="14"/>
      <c r="J5793" s="14"/>
      <c r="K5793" s="14"/>
      <c r="L5793" s="14"/>
      <c r="M5793" s="14"/>
      <c r="N5793" s="14"/>
      <c r="O5793" s="14"/>
      <c r="P5793" s="14"/>
    </row>
    <row r="5794" spans="9:16" x14ac:dyDescent="0.25">
      <c r="I5794" s="14"/>
      <c r="J5794" s="14"/>
      <c r="K5794" s="14"/>
      <c r="L5794" s="14"/>
      <c r="M5794" s="14"/>
      <c r="N5794" s="14"/>
      <c r="O5794" s="14"/>
      <c r="P5794" s="14"/>
    </row>
    <row r="5795" spans="9:16" x14ac:dyDescent="0.25">
      <c r="I5795" s="14"/>
      <c r="J5795" s="14"/>
      <c r="K5795" s="14"/>
      <c r="L5795" s="14"/>
      <c r="M5795" s="14"/>
      <c r="N5795" s="14"/>
      <c r="O5795" s="14"/>
      <c r="P5795" s="14"/>
    </row>
    <row r="5796" spans="9:16" x14ac:dyDescent="0.25">
      <c r="I5796" s="14"/>
      <c r="J5796" s="14"/>
      <c r="K5796" s="14"/>
      <c r="L5796" s="14"/>
      <c r="M5796" s="14"/>
      <c r="N5796" s="14"/>
      <c r="O5796" s="14"/>
      <c r="P5796" s="14"/>
    </row>
    <row r="5797" spans="9:16" x14ac:dyDescent="0.25">
      <c r="I5797" s="14"/>
      <c r="J5797" s="14"/>
      <c r="K5797" s="14"/>
      <c r="L5797" s="14"/>
      <c r="M5797" s="14"/>
      <c r="N5797" s="14"/>
      <c r="O5797" s="14"/>
      <c r="P5797" s="14"/>
    </row>
    <row r="5798" spans="9:16" x14ac:dyDescent="0.25">
      <c r="I5798" s="14"/>
      <c r="J5798" s="14"/>
      <c r="K5798" s="14"/>
      <c r="L5798" s="14"/>
      <c r="M5798" s="14"/>
      <c r="N5798" s="14"/>
      <c r="O5798" s="14"/>
      <c r="P5798" s="14"/>
    </row>
    <row r="5799" spans="9:16" x14ac:dyDescent="0.25">
      <c r="I5799" s="14"/>
      <c r="J5799" s="14"/>
      <c r="K5799" s="14"/>
      <c r="L5799" s="14"/>
      <c r="M5799" s="14"/>
      <c r="N5799" s="14"/>
      <c r="O5799" s="14"/>
      <c r="P5799" s="14"/>
    </row>
    <row r="5800" spans="9:16" x14ac:dyDescent="0.25">
      <c r="I5800" s="14"/>
      <c r="J5800" s="14"/>
      <c r="K5800" s="14"/>
      <c r="L5800" s="14"/>
      <c r="M5800" s="14"/>
      <c r="N5800" s="14"/>
      <c r="O5800" s="14"/>
      <c r="P5800" s="14"/>
    </row>
    <row r="5801" spans="9:16" x14ac:dyDescent="0.25">
      <c r="I5801" s="14"/>
      <c r="J5801" s="14"/>
      <c r="K5801" s="14"/>
      <c r="L5801" s="14"/>
      <c r="M5801" s="14"/>
      <c r="N5801" s="14"/>
      <c r="O5801" s="14"/>
      <c r="P5801" s="14"/>
    </row>
    <row r="5802" spans="9:16" x14ac:dyDescent="0.25">
      <c r="I5802" s="14"/>
      <c r="J5802" s="14"/>
      <c r="K5802" s="14"/>
      <c r="L5802" s="14"/>
      <c r="M5802" s="14"/>
      <c r="N5802" s="14"/>
      <c r="O5802" s="14"/>
      <c r="P5802" s="14"/>
    </row>
    <row r="5803" spans="9:16" x14ac:dyDescent="0.25">
      <c r="I5803" s="14"/>
      <c r="J5803" s="14"/>
      <c r="K5803" s="14"/>
      <c r="L5803" s="14"/>
      <c r="M5803" s="14"/>
      <c r="N5803" s="14"/>
      <c r="O5803" s="14"/>
      <c r="P5803" s="14"/>
    </row>
    <row r="5804" spans="9:16" x14ac:dyDescent="0.25">
      <c r="I5804" s="14"/>
      <c r="J5804" s="14"/>
      <c r="K5804" s="14"/>
      <c r="L5804" s="14"/>
      <c r="M5804" s="14"/>
      <c r="N5804" s="14"/>
      <c r="O5804" s="14"/>
      <c r="P5804" s="14"/>
    </row>
    <row r="5805" spans="9:16" x14ac:dyDescent="0.25">
      <c r="I5805" s="14"/>
      <c r="J5805" s="14"/>
      <c r="K5805" s="14"/>
      <c r="L5805" s="14"/>
      <c r="M5805" s="14"/>
      <c r="N5805" s="14"/>
      <c r="O5805" s="14"/>
      <c r="P5805" s="14"/>
    </row>
    <row r="5806" spans="9:16" x14ac:dyDescent="0.25">
      <c r="I5806" s="14"/>
      <c r="J5806" s="14"/>
      <c r="K5806" s="14"/>
      <c r="L5806" s="14"/>
      <c r="M5806" s="14"/>
      <c r="N5806" s="14"/>
      <c r="O5806" s="14"/>
      <c r="P5806" s="14"/>
    </row>
    <row r="5807" spans="9:16" x14ac:dyDescent="0.25">
      <c r="I5807" s="14"/>
      <c r="J5807" s="14"/>
      <c r="K5807" s="14"/>
      <c r="L5807" s="14"/>
      <c r="M5807" s="14"/>
      <c r="N5807" s="14"/>
      <c r="O5807" s="14"/>
      <c r="P5807" s="14"/>
    </row>
    <row r="5808" spans="9:16" x14ac:dyDescent="0.25">
      <c r="I5808" s="14"/>
      <c r="J5808" s="14"/>
      <c r="K5808" s="14"/>
      <c r="L5808" s="14"/>
      <c r="M5808" s="14"/>
      <c r="N5808" s="14"/>
      <c r="O5808" s="14"/>
      <c r="P5808" s="14"/>
    </row>
    <row r="5809" spans="9:16" x14ac:dyDescent="0.25">
      <c r="I5809" s="14"/>
      <c r="J5809" s="14"/>
      <c r="K5809" s="14"/>
      <c r="L5809" s="14"/>
      <c r="M5809" s="14"/>
      <c r="N5809" s="14"/>
      <c r="O5809" s="14"/>
      <c r="P5809" s="14"/>
    </row>
    <row r="5810" spans="9:16" x14ac:dyDescent="0.25">
      <c r="I5810" s="14"/>
      <c r="J5810" s="14"/>
      <c r="K5810" s="14"/>
      <c r="L5810" s="14"/>
      <c r="M5810" s="14"/>
      <c r="N5810" s="14"/>
      <c r="O5810" s="14"/>
      <c r="P5810" s="14"/>
    </row>
    <row r="5811" spans="9:16" x14ac:dyDescent="0.25">
      <c r="I5811" s="14"/>
      <c r="J5811" s="14"/>
      <c r="K5811" s="14"/>
      <c r="L5811" s="14"/>
      <c r="M5811" s="14"/>
      <c r="N5811" s="14"/>
      <c r="O5811" s="14"/>
      <c r="P5811" s="14"/>
    </row>
    <row r="5812" spans="9:16" x14ac:dyDescent="0.25">
      <c r="I5812" s="14"/>
      <c r="J5812" s="14"/>
      <c r="K5812" s="14"/>
      <c r="L5812" s="14"/>
      <c r="M5812" s="14"/>
      <c r="N5812" s="14"/>
      <c r="O5812" s="14"/>
      <c r="P5812" s="14"/>
    </row>
    <row r="5813" spans="9:16" x14ac:dyDescent="0.25">
      <c r="I5813" s="14"/>
      <c r="J5813" s="14"/>
      <c r="K5813" s="14"/>
      <c r="L5813" s="14"/>
      <c r="M5813" s="14"/>
      <c r="N5813" s="14"/>
      <c r="O5813" s="14"/>
      <c r="P5813" s="14"/>
    </row>
    <row r="5814" spans="9:16" x14ac:dyDescent="0.25">
      <c r="I5814" s="14"/>
      <c r="J5814" s="14"/>
      <c r="K5814" s="14"/>
      <c r="L5814" s="14"/>
      <c r="M5814" s="14"/>
      <c r="N5814" s="14"/>
      <c r="O5814" s="14"/>
      <c r="P5814" s="14"/>
    </row>
    <row r="5815" spans="9:16" x14ac:dyDescent="0.25">
      <c r="I5815" s="14"/>
      <c r="J5815" s="14"/>
      <c r="K5815" s="14"/>
      <c r="L5815" s="14"/>
      <c r="M5815" s="14"/>
      <c r="N5815" s="14"/>
      <c r="O5815" s="14"/>
      <c r="P5815" s="14"/>
    </row>
    <row r="5816" spans="9:16" x14ac:dyDescent="0.25">
      <c r="I5816" s="14"/>
      <c r="J5816" s="14"/>
      <c r="K5816" s="14"/>
      <c r="L5816" s="14"/>
      <c r="M5816" s="14"/>
      <c r="N5816" s="14"/>
      <c r="O5816" s="14"/>
      <c r="P5816" s="14"/>
    </row>
    <row r="5817" spans="9:16" x14ac:dyDescent="0.25">
      <c r="I5817" s="14"/>
      <c r="J5817" s="14"/>
      <c r="K5817" s="14"/>
      <c r="L5817" s="14"/>
      <c r="M5817" s="14"/>
      <c r="N5817" s="14"/>
      <c r="O5817" s="14"/>
      <c r="P5817" s="14"/>
    </row>
    <row r="5818" spans="9:16" x14ac:dyDescent="0.25">
      <c r="I5818" s="14"/>
      <c r="J5818" s="14"/>
      <c r="K5818" s="14"/>
      <c r="L5818" s="14"/>
      <c r="M5818" s="14"/>
      <c r="N5818" s="14"/>
      <c r="O5818" s="14"/>
      <c r="P5818" s="14"/>
    </row>
    <row r="5819" spans="9:16" x14ac:dyDescent="0.25">
      <c r="I5819" s="14"/>
      <c r="J5819" s="14"/>
      <c r="K5819" s="14"/>
      <c r="L5819" s="14"/>
      <c r="M5819" s="14"/>
      <c r="N5819" s="14"/>
      <c r="O5819" s="14"/>
      <c r="P5819" s="14"/>
    </row>
    <row r="5820" spans="9:16" x14ac:dyDescent="0.25">
      <c r="I5820" s="14"/>
      <c r="J5820" s="14"/>
      <c r="K5820" s="14"/>
      <c r="L5820" s="14"/>
      <c r="M5820" s="14"/>
      <c r="N5820" s="14"/>
      <c r="O5820" s="14"/>
      <c r="P5820" s="14"/>
    </row>
    <row r="5821" spans="9:16" x14ac:dyDescent="0.25">
      <c r="I5821" s="14"/>
      <c r="J5821" s="14"/>
      <c r="K5821" s="14"/>
      <c r="L5821" s="14"/>
      <c r="M5821" s="14"/>
      <c r="N5821" s="14"/>
      <c r="O5821" s="14"/>
      <c r="P5821" s="14"/>
    </row>
    <row r="5822" spans="9:16" x14ac:dyDescent="0.25">
      <c r="I5822" s="14"/>
      <c r="J5822" s="14"/>
      <c r="K5822" s="14"/>
      <c r="L5822" s="14"/>
      <c r="M5822" s="14"/>
      <c r="N5822" s="14"/>
      <c r="O5822" s="14"/>
      <c r="P5822" s="14"/>
    </row>
    <row r="5823" spans="9:16" x14ac:dyDescent="0.25">
      <c r="I5823" s="14"/>
      <c r="J5823" s="14"/>
      <c r="K5823" s="14"/>
      <c r="L5823" s="14"/>
      <c r="M5823" s="14"/>
      <c r="N5823" s="14"/>
      <c r="O5823" s="14"/>
      <c r="P5823" s="14"/>
    </row>
    <row r="5824" spans="9:16" x14ac:dyDescent="0.25">
      <c r="I5824" s="14"/>
      <c r="J5824" s="14"/>
      <c r="K5824" s="14"/>
      <c r="L5824" s="14"/>
      <c r="M5824" s="14"/>
      <c r="N5824" s="14"/>
      <c r="O5824" s="14"/>
      <c r="P5824" s="14"/>
    </row>
    <row r="5825" spans="9:16" x14ac:dyDescent="0.25">
      <c r="I5825" s="14"/>
      <c r="J5825" s="14"/>
      <c r="K5825" s="14"/>
      <c r="L5825" s="14"/>
      <c r="M5825" s="14"/>
      <c r="N5825" s="14"/>
      <c r="O5825" s="14"/>
      <c r="P5825" s="14"/>
    </row>
    <row r="5826" spans="9:16" x14ac:dyDescent="0.25">
      <c r="I5826" s="14"/>
      <c r="J5826" s="14"/>
      <c r="K5826" s="14"/>
      <c r="L5826" s="14"/>
      <c r="M5826" s="14"/>
      <c r="N5826" s="14"/>
      <c r="O5826" s="14"/>
      <c r="P5826" s="14"/>
    </row>
    <row r="5827" spans="9:16" x14ac:dyDescent="0.25">
      <c r="I5827" s="14"/>
      <c r="J5827" s="14"/>
      <c r="K5827" s="14"/>
      <c r="L5827" s="14"/>
      <c r="M5827" s="14"/>
      <c r="N5827" s="14"/>
      <c r="O5827" s="14"/>
      <c r="P5827" s="14"/>
    </row>
    <row r="5828" spans="9:16" x14ac:dyDescent="0.25">
      <c r="I5828" s="14"/>
      <c r="J5828" s="14"/>
      <c r="K5828" s="14"/>
      <c r="L5828" s="14"/>
      <c r="M5828" s="14"/>
      <c r="N5828" s="14"/>
      <c r="O5828" s="14"/>
      <c r="P5828" s="14"/>
    </row>
    <row r="5829" spans="9:16" x14ac:dyDescent="0.25">
      <c r="I5829" s="14"/>
      <c r="J5829" s="14"/>
      <c r="K5829" s="14"/>
      <c r="L5829" s="14"/>
      <c r="M5829" s="14"/>
      <c r="N5829" s="14"/>
      <c r="O5829" s="14"/>
      <c r="P5829" s="14"/>
    </row>
    <row r="5830" spans="9:16" x14ac:dyDescent="0.25">
      <c r="I5830" s="14"/>
      <c r="J5830" s="14"/>
      <c r="K5830" s="14"/>
      <c r="L5830" s="14"/>
      <c r="M5830" s="14"/>
      <c r="N5830" s="14"/>
      <c r="O5830" s="14"/>
      <c r="P5830" s="14"/>
    </row>
    <row r="5831" spans="9:16" x14ac:dyDescent="0.25">
      <c r="I5831" s="14"/>
      <c r="J5831" s="14"/>
      <c r="K5831" s="14"/>
      <c r="L5831" s="14"/>
      <c r="M5831" s="14"/>
      <c r="N5831" s="14"/>
      <c r="O5831" s="14"/>
      <c r="P5831" s="14"/>
    </row>
    <row r="5832" spans="9:16" x14ac:dyDescent="0.25">
      <c r="I5832" s="14"/>
      <c r="J5832" s="14"/>
      <c r="K5832" s="14"/>
      <c r="L5832" s="14"/>
      <c r="M5832" s="14"/>
      <c r="N5832" s="14"/>
      <c r="O5832" s="14"/>
      <c r="P5832" s="14"/>
    </row>
    <row r="5833" spans="9:16" x14ac:dyDescent="0.25">
      <c r="I5833" s="14"/>
      <c r="J5833" s="14"/>
      <c r="K5833" s="14"/>
      <c r="L5833" s="14"/>
      <c r="M5833" s="14"/>
      <c r="N5833" s="14"/>
      <c r="O5833" s="14"/>
      <c r="P5833" s="14"/>
    </row>
    <row r="5834" spans="9:16" x14ac:dyDescent="0.25">
      <c r="I5834" s="14"/>
      <c r="J5834" s="14"/>
      <c r="K5834" s="14"/>
      <c r="L5834" s="14"/>
      <c r="M5834" s="14"/>
      <c r="N5834" s="14"/>
      <c r="O5834" s="14"/>
      <c r="P5834" s="14"/>
    </row>
    <row r="5835" spans="9:16" x14ac:dyDescent="0.25">
      <c r="I5835" s="14"/>
      <c r="J5835" s="14"/>
      <c r="K5835" s="14"/>
      <c r="L5835" s="14"/>
      <c r="M5835" s="14"/>
      <c r="N5835" s="14"/>
      <c r="O5835" s="14"/>
      <c r="P5835" s="14"/>
    </row>
    <row r="5836" spans="9:16" x14ac:dyDescent="0.25">
      <c r="I5836" s="14"/>
      <c r="J5836" s="14"/>
      <c r="K5836" s="14"/>
      <c r="L5836" s="14"/>
      <c r="M5836" s="14"/>
      <c r="N5836" s="14"/>
      <c r="O5836" s="14"/>
      <c r="P5836" s="14"/>
    </row>
    <row r="5837" spans="9:16" x14ac:dyDescent="0.25">
      <c r="I5837" s="14"/>
      <c r="J5837" s="14"/>
      <c r="K5837" s="14"/>
      <c r="L5837" s="14"/>
      <c r="M5837" s="14"/>
      <c r="N5837" s="14"/>
      <c r="O5837" s="14"/>
      <c r="P5837" s="14"/>
    </row>
    <row r="5838" spans="9:16" x14ac:dyDescent="0.25">
      <c r="I5838" s="14"/>
      <c r="J5838" s="14"/>
      <c r="K5838" s="14"/>
      <c r="L5838" s="14"/>
      <c r="M5838" s="14"/>
      <c r="N5838" s="14"/>
      <c r="O5838" s="14"/>
      <c r="P5838" s="14"/>
    </row>
    <row r="5839" spans="9:16" x14ac:dyDescent="0.25">
      <c r="I5839" s="14"/>
      <c r="J5839" s="14"/>
      <c r="K5839" s="14"/>
      <c r="L5839" s="14"/>
      <c r="M5839" s="14"/>
      <c r="N5839" s="14"/>
      <c r="O5839" s="14"/>
      <c r="P5839" s="14"/>
    </row>
    <row r="5840" spans="9:16" x14ac:dyDescent="0.25">
      <c r="I5840" s="14"/>
      <c r="J5840" s="14"/>
      <c r="K5840" s="14"/>
      <c r="L5840" s="14"/>
      <c r="M5840" s="14"/>
      <c r="N5840" s="14"/>
      <c r="O5840" s="14"/>
      <c r="P5840" s="14"/>
    </row>
    <row r="5841" spans="9:16" x14ac:dyDescent="0.25">
      <c r="I5841" s="14"/>
      <c r="J5841" s="14"/>
      <c r="K5841" s="14"/>
      <c r="L5841" s="14"/>
      <c r="M5841" s="14"/>
      <c r="N5841" s="14"/>
      <c r="O5841" s="14"/>
      <c r="P5841" s="14"/>
    </row>
    <row r="5842" spans="9:16" x14ac:dyDescent="0.25">
      <c r="I5842" s="14"/>
      <c r="J5842" s="14"/>
      <c r="K5842" s="14"/>
      <c r="L5842" s="14"/>
      <c r="M5842" s="14"/>
      <c r="N5842" s="14"/>
      <c r="O5842" s="14"/>
      <c r="P5842" s="14"/>
    </row>
    <row r="5843" spans="9:16" x14ac:dyDescent="0.25">
      <c r="I5843" s="14"/>
      <c r="J5843" s="14"/>
      <c r="K5843" s="14"/>
      <c r="L5843" s="14"/>
      <c r="M5843" s="14"/>
      <c r="N5843" s="14"/>
      <c r="O5843" s="14"/>
      <c r="P5843" s="14"/>
    </row>
    <row r="5844" spans="9:16" x14ac:dyDescent="0.25">
      <c r="I5844" s="14"/>
      <c r="J5844" s="14"/>
      <c r="K5844" s="14"/>
      <c r="L5844" s="14"/>
      <c r="M5844" s="14"/>
      <c r="N5844" s="14"/>
      <c r="O5844" s="14"/>
      <c r="P5844" s="14"/>
    </row>
    <row r="5845" spans="9:16" x14ac:dyDescent="0.25">
      <c r="I5845" s="14"/>
      <c r="J5845" s="14"/>
      <c r="K5845" s="14"/>
      <c r="L5845" s="14"/>
      <c r="M5845" s="14"/>
      <c r="N5845" s="14"/>
      <c r="O5845" s="14"/>
      <c r="P5845" s="14"/>
    </row>
    <row r="5846" spans="9:16" x14ac:dyDescent="0.25">
      <c r="I5846" s="14"/>
      <c r="J5846" s="14"/>
      <c r="K5846" s="14"/>
      <c r="L5846" s="14"/>
      <c r="M5846" s="14"/>
      <c r="N5846" s="14"/>
      <c r="O5846" s="14"/>
      <c r="P5846" s="14"/>
    </row>
    <row r="5847" spans="9:16" x14ac:dyDescent="0.25">
      <c r="I5847" s="14"/>
      <c r="J5847" s="14"/>
      <c r="K5847" s="14"/>
      <c r="L5847" s="14"/>
      <c r="M5847" s="14"/>
      <c r="N5847" s="14"/>
      <c r="O5847" s="14"/>
      <c r="P5847" s="14"/>
    </row>
    <row r="5848" spans="9:16" x14ac:dyDescent="0.25">
      <c r="I5848" s="14"/>
      <c r="J5848" s="14"/>
      <c r="K5848" s="14"/>
      <c r="L5848" s="14"/>
      <c r="M5848" s="14"/>
      <c r="N5848" s="14"/>
      <c r="O5848" s="14"/>
      <c r="P5848" s="14"/>
    </row>
    <row r="5849" spans="9:16" x14ac:dyDescent="0.25">
      <c r="I5849" s="14"/>
      <c r="J5849" s="14"/>
      <c r="K5849" s="14"/>
      <c r="L5849" s="14"/>
      <c r="M5849" s="14"/>
      <c r="N5849" s="14"/>
      <c r="O5849" s="14"/>
      <c r="P5849" s="14"/>
    </row>
    <row r="5850" spans="9:16" x14ac:dyDescent="0.25">
      <c r="I5850" s="14"/>
      <c r="J5850" s="14"/>
      <c r="K5850" s="14"/>
      <c r="L5850" s="14"/>
      <c r="M5850" s="14"/>
      <c r="N5850" s="14"/>
      <c r="O5850" s="14"/>
      <c r="P5850" s="14"/>
    </row>
    <row r="5851" spans="9:16" x14ac:dyDescent="0.25">
      <c r="I5851" s="14"/>
      <c r="J5851" s="14"/>
      <c r="K5851" s="14"/>
      <c r="L5851" s="14"/>
      <c r="M5851" s="14"/>
      <c r="N5851" s="14"/>
      <c r="O5851" s="14"/>
      <c r="P5851" s="14"/>
    </row>
    <row r="5852" spans="9:16" x14ac:dyDescent="0.25">
      <c r="I5852" s="14"/>
      <c r="J5852" s="14"/>
      <c r="K5852" s="14"/>
      <c r="L5852" s="14"/>
      <c r="M5852" s="14"/>
      <c r="N5852" s="14"/>
      <c r="O5852" s="14"/>
      <c r="P5852" s="14"/>
    </row>
    <row r="5853" spans="9:16" x14ac:dyDescent="0.25">
      <c r="I5853" s="14"/>
      <c r="J5853" s="14"/>
      <c r="K5853" s="14"/>
      <c r="L5853" s="14"/>
      <c r="M5853" s="14"/>
      <c r="N5853" s="14"/>
      <c r="O5853" s="14"/>
      <c r="P5853" s="14"/>
    </row>
    <row r="5854" spans="9:16" x14ac:dyDescent="0.25">
      <c r="I5854" s="14"/>
      <c r="J5854" s="14"/>
      <c r="K5854" s="14"/>
      <c r="L5854" s="14"/>
      <c r="M5854" s="14"/>
      <c r="N5854" s="14"/>
      <c r="O5854" s="14"/>
      <c r="P5854" s="14"/>
    </row>
    <row r="5855" spans="9:16" x14ac:dyDescent="0.25">
      <c r="I5855" s="14"/>
      <c r="J5855" s="14"/>
      <c r="K5855" s="14"/>
      <c r="L5855" s="14"/>
      <c r="M5855" s="14"/>
      <c r="N5855" s="14"/>
      <c r="O5855" s="14"/>
      <c r="P5855" s="14"/>
    </row>
    <row r="5856" spans="9:16" x14ac:dyDescent="0.25">
      <c r="I5856" s="14"/>
      <c r="J5856" s="14"/>
      <c r="K5856" s="14"/>
      <c r="L5856" s="14"/>
      <c r="M5856" s="14"/>
      <c r="N5856" s="14"/>
      <c r="O5856" s="14"/>
      <c r="P5856" s="14"/>
    </row>
    <row r="5857" spans="9:16" x14ac:dyDescent="0.25">
      <c r="I5857" s="14"/>
      <c r="J5857" s="14"/>
      <c r="K5857" s="14"/>
      <c r="L5857" s="14"/>
      <c r="M5857" s="14"/>
      <c r="N5857" s="14"/>
      <c r="O5857" s="14"/>
      <c r="P5857" s="14"/>
    </row>
    <row r="5858" spans="9:16" x14ac:dyDescent="0.25">
      <c r="I5858" s="14"/>
      <c r="J5858" s="14"/>
      <c r="K5858" s="14"/>
      <c r="L5858" s="14"/>
      <c r="M5858" s="14"/>
      <c r="N5858" s="14"/>
      <c r="O5858" s="14"/>
      <c r="P5858" s="14"/>
    </row>
    <row r="5859" spans="9:16" x14ac:dyDescent="0.25">
      <c r="I5859" s="14"/>
      <c r="J5859" s="14"/>
      <c r="K5859" s="14"/>
      <c r="L5859" s="14"/>
      <c r="M5859" s="14"/>
      <c r="N5859" s="14"/>
      <c r="O5859" s="14"/>
      <c r="P5859" s="14"/>
    </row>
    <row r="5860" spans="9:16" x14ac:dyDescent="0.25">
      <c r="I5860" s="14"/>
      <c r="J5860" s="14"/>
      <c r="K5860" s="14"/>
      <c r="L5860" s="14"/>
      <c r="M5860" s="14"/>
      <c r="N5860" s="14"/>
      <c r="O5860" s="14"/>
      <c r="P5860" s="14"/>
    </row>
    <row r="5861" spans="9:16" x14ac:dyDescent="0.25">
      <c r="I5861" s="14"/>
      <c r="J5861" s="14"/>
      <c r="K5861" s="14"/>
      <c r="L5861" s="14"/>
      <c r="M5861" s="14"/>
      <c r="N5861" s="14"/>
      <c r="O5861" s="14"/>
      <c r="P5861" s="14"/>
    </row>
    <row r="5862" spans="9:16" x14ac:dyDescent="0.25">
      <c r="I5862" s="14"/>
      <c r="J5862" s="14"/>
      <c r="K5862" s="14"/>
      <c r="L5862" s="14"/>
      <c r="M5862" s="14"/>
      <c r="N5862" s="14"/>
      <c r="O5862" s="14"/>
      <c r="P5862" s="14"/>
    </row>
    <row r="5863" spans="9:16" x14ac:dyDescent="0.25">
      <c r="I5863" s="14"/>
      <c r="J5863" s="14"/>
      <c r="K5863" s="14"/>
      <c r="L5863" s="14"/>
      <c r="M5863" s="14"/>
      <c r="N5863" s="14"/>
      <c r="O5863" s="14"/>
      <c r="P5863" s="14"/>
    </row>
    <row r="5864" spans="9:16" x14ac:dyDescent="0.25">
      <c r="I5864" s="14"/>
      <c r="J5864" s="14"/>
      <c r="K5864" s="14"/>
      <c r="L5864" s="14"/>
      <c r="M5864" s="14"/>
      <c r="N5864" s="14"/>
      <c r="O5864" s="14"/>
      <c r="P5864" s="14"/>
    </row>
    <row r="5865" spans="9:16" x14ac:dyDescent="0.25">
      <c r="I5865" s="14"/>
      <c r="J5865" s="14"/>
      <c r="K5865" s="14"/>
      <c r="L5865" s="14"/>
      <c r="M5865" s="14"/>
      <c r="N5865" s="14"/>
      <c r="O5865" s="14"/>
      <c r="P5865" s="14"/>
    </row>
    <row r="5866" spans="9:16" x14ac:dyDescent="0.25">
      <c r="I5866" s="14"/>
      <c r="J5866" s="14"/>
      <c r="K5866" s="14"/>
      <c r="L5866" s="14"/>
      <c r="M5866" s="14"/>
      <c r="N5866" s="14"/>
      <c r="O5866" s="14"/>
      <c r="P5866" s="14"/>
    </row>
    <row r="5867" spans="9:16" x14ac:dyDescent="0.25">
      <c r="I5867" s="14"/>
      <c r="J5867" s="14"/>
      <c r="K5867" s="14"/>
      <c r="L5867" s="14"/>
      <c r="M5867" s="14"/>
      <c r="N5867" s="14"/>
      <c r="O5867" s="14"/>
      <c r="P5867" s="14"/>
    </row>
    <row r="5868" spans="9:16" x14ac:dyDescent="0.25">
      <c r="I5868" s="14"/>
      <c r="J5868" s="14"/>
      <c r="K5868" s="14"/>
      <c r="L5868" s="14"/>
      <c r="M5868" s="14"/>
      <c r="N5868" s="14"/>
      <c r="O5868" s="14"/>
      <c r="P5868" s="14"/>
    </row>
    <row r="5869" spans="9:16" x14ac:dyDescent="0.25">
      <c r="I5869" s="14"/>
      <c r="J5869" s="14"/>
      <c r="K5869" s="14"/>
      <c r="L5869" s="14"/>
      <c r="M5869" s="14"/>
      <c r="N5869" s="14"/>
      <c r="O5869" s="14"/>
      <c r="P5869" s="14"/>
    </row>
    <row r="5870" spans="9:16" x14ac:dyDescent="0.25">
      <c r="I5870" s="14"/>
      <c r="J5870" s="14"/>
      <c r="K5870" s="14"/>
      <c r="L5870" s="14"/>
      <c r="M5870" s="14"/>
      <c r="N5870" s="14"/>
      <c r="O5870" s="14"/>
      <c r="P5870" s="14"/>
    </row>
    <row r="5871" spans="9:16" x14ac:dyDescent="0.25">
      <c r="I5871" s="14"/>
      <c r="J5871" s="14"/>
      <c r="K5871" s="14"/>
      <c r="L5871" s="14"/>
      <c r="M5871" s="14"/>
      <c r="N5871" s="14"/>
      <c r="O5871" s="14"/>
      <c r="P5871" s="14"/>
    </row>
    <row r="5872" spans="9:16" x14ac:dyDescent="0.25">
      <c r="I5872" s="14"/>
      <c r="J5872" s="14"/>
      <c r="K5872" s="14"/>
      <c r="L5872" s="14"/>
      <c r="M5872" s="14"/>
      <c r="N5872" s="14"/>
      <c r="O5872" s="14"/>
      <c r="P5872" s="14"/>
    </row>
    <row r="5873" spans="9:16" x14ac:dyDescent="0.25">
      <c r="I5873" s="14"/>
      <c r="J5873" s="14"/>
      <c r="K5873" s="14"/>
      <c r="L5873" s="14"/>
      <c r="M5873" s="14"/>
      <c r="N5873" s="14"/>
      <c r="O5873" s="14"/>
      <c r="P5873" s="14"/>
    </row>
    <row r="5874" spans="9:16" x14ac:dyDescent="0.25">
      <c r="I5874" s="14"/>
      <c r="J5874" s="14"/>
      <c r="K5874" s="14"/>
      <c r="L5874" s="14"/>
      <c r="M5874" s="14"/>
      <c r="N5874" s="14"/>
      <c r="O5874" s="14"/>
      <c r="P5874" s="14"/>
    </row>
    <row r="5875" spans="9:16" x14ac:dyDescent="0.25">
      <c r="I5875" s="14"/>
      <c r="J5875" s="14"/>
      <c r="K5875" s="14"/>
      <c r="L5875" s="14"/>
      <c r="M5875" s="14"/>
      <c r="N5875" s="14"/>
      <c r="O5875" s="14"/>
      <c r="P5875" s="14"/>
    </row>
    <row r="5876" spans="9:16" x14ac:dyDescent="0.25">
      <c r="I5876" s="14"/>
      <c r="J5876" s="14"/>
      <c r="K5876" s="14"/>
      <c r="L5876" s="14"/>
      <c r="M5876" s="14"/>
      <c r="N5876" s="14"/>
      <c r="O5876" s="14"/>
      <c r="P5876" s="14"/>
    </row>
    <row r="5877" spans="9:16" x14ac:dyDescent="0.25">
      <c r="I5877" s="14"/>
      <c r="J5877" s="14"/>
      <c r="K5877" s="14"/>
      <c r="L5877" s="14"/>
      <c r="M5877" s="14"/>
      <c r="N5877" s="14"/>
      <c r="O5877" s="14"/>
      <c r="P5877" s="14"/>
    </row>
    <row r="5878" spans="9:16" x14ac:dyDescent="0.25">
      <c r="I5878" s="14"/>
      <c r="J5878" s="14"/>
      <c r="K5878" s="14"/>
      <c r="L5878" s="14"/>
      <c r="M5878" s="14"/>
      <c r="N5878" s="14"/>
      <c r="O5878" s="14"/>
      <c r="P5878" s="14"/>
    </row>
    <row r="5879" spans="9:16" x14ac:dyDescent="0.25">
      <c r="I5879" s="14"/>
      <c r="J5879" s="14"/>
      <c r="K5879" s="14"/>
      <c r="L5879" s="14"/>
      <c r="M5879" s="14"/>
      <c r="N5879" s="14"/>
      <c r="O5879" s="14"/>
      <c r="P5879" s="14"/>
    </row>
    <row r="5880" spans="9:16" x14ac:dyDescent="0.25">
      <c r="I5880" s="14"/>
      <c r="J5880" s="14"/>
      <c r="K5880" s="14"/>
      <c r="L5880" s="14"/>
      <c r="M5880" s="14"/>
      <c r="N5880" s="14"/>
      <c r="O5880" s="14"/>
      <c r="P5880" s="14"/>
    </row>
    <row r="5881" spans="9:16" x14ac:dyDescent="0.25">
      <c r="I5881" s="14"/>
      <c r="J5881" s="14"/>
      <c r="K5881" s="14"/>
      <c r="L5881" s="14"/>
      <c r="M5881" s="14"/>
      <c r="N5881" s="14"/>
      <c r="O5881" s="14"/>
      <c r="P5881" s="14"/>
    </row>
    <row r="5882" spans="9:16" x14ac:dyDescent="0.25">
      <c r="I5882" s="14"/>
      <c r="J5882" s="14"/>
      <c r="K5882" s="14"/>
      <c r="L5882" s="14"/>
      <c r="M5882" s="14"/>
      <c r="N5882" s="14"/>
      <c r="O5882" s="14"/>
      <c r="P5882" s="14"/>
    </row>
    <row r="5883" spans="9:16" x14ac:dyDescent="0.25">
      <c r="I5883" s="14"/>
      <c r="J5883" s="14"/>
      <c r="K5883" s="14"/>
      <c r="L5883" s="14"/>
      <c r="M5883" s="14"/>
      <c r="N5883" s="14"/>
      <c r="O5883" s="14"/>
      <c r="P5883" s="14"/>
    </row>
    <row r="5884" spans="9:16" x14ac:dyDescent="0.25">
      <c r="I5884" s="14"/>
      <c r="J5884" s="14"/>
      <c r="K5884" s="14"/>
      <c r="L5884" s="14"/>
      <c r="M5884" s="14"/>
      <c r="N5884" s="14"/>
      <c r="O5884" s="14"/>
      <c r="P5884" s="14"/>
    </row>
    <row r="5885" spans="9:16" x14ac:dyDescent="0.25">
      <c r="I5885" s="14"/>
      <c r="J5885" s="14"/>
      <c r="K5885" s="14"/>
      <c r="L5885" s="14"/>
      <c r="M5885" s="14"/>
      <c r="N5885" s="14"/>
      <c r="O5885" s="14"/>
      <c r="P5885" s="14"/>
    </row>
    <row r="5886" spans="9:16" x14ac:dyDescent="0.25">
      <c r="I5886" s="14"/>
      <c r="J5886" s="14"/>
      <c r="K5886" s="14"/>
      <c r="L5886" s="14"/>
      <c r="M5886" s="14"/>
      <c r="N5886" s="14"/>
      <c r="O5886" s="14"/>
      <c r="P5886" s="14"/>
    </row>
    <row r="5887" spans="9:16" x14ac:dyDescent="0.25">
      <c r="I5887" s="14"/>
      <c r="J5887" s="14"/>
      <c r="K5887" s="14"/>
      <c r="L5887" s="14"/>
      <c r="M5887" s="14"/>
      <c r="N5887" s="14"/>
      <c r="O5887" s="14"/>
      <c r="P5887" s="14"/>
    </row>
    <row r="5888" spans="9:16" x14ac:dyDescent="0.25">
      <c r="I5888" s="14"/>
      <c r="J5888" s="14"/>
      <c r="K5888" s="14"/>
      <c r="L5888" s="14"/>
      <c r="M5888" s="14"/>
      <c r="N5888" s="14"/>
      <c r="O5888" s="14"/>
      <c r="P5888" s="14"/>
    </row>
    <row r="5889" spans="9:16" x14ac:dyDescent="0.25">
      <c r="I5889" s="14"/>
      <c r="J5889" s="14"/>
      <c r="K5889" s="14"/>
      <c r="L5889" s="14"/>
      <c r="M5889" s="14"/>
      <c r="N5889" s="14"/>
      <c r="O5889" s="14"/>
      <c r="P5889" s="14"/>
    </row>
    <row r="5890" spans="9:16" x14ac:dyDescent="0.25">
      <c r="I5890" s="14"/>
      <c r="J5890" s="14"/>
      <c r="K5890" s="14"/>
      <c r="L5890" s="14"/>
      <c r="M5890" s="14"/>
      <c r="N5890" s="14"/>
      <c r="O5890" s="14"/>
      <c r="P5890" s="14"/>
    </row>
    <row r="5891" spans="9:16" x14ac:dyDescent="0.25">
      <c r="I5891" s="14"/>
      <c r="J5891" s="14"/>
      <c r="K5891" s="14"/>
      <c r="L5891" s="14"/>
      <c r="M5891" s="14"/>
      <c r="N5891" s="14"/>
      <c r="O5891" s="14"/>
      <c r="P5891" s="14"/>
    </row>
    <row r="5892" spans="9:16" x14ac:dyDescent="0.25">
      <c r="I5892" s="14"/>
      <c r="J5892" s="14"/>
      <c r="K5892" s="14"/>
      <c r="L5892" s="14"/>
      <c r="M5892" s="14"/>
      <c r="N5892" s="14"/>
      <c r="O5892" s="14"/>
      <c r="P5892" s="14"/>
    </row>
    <row r="5893" spans="9:16" x14ac:dyDescent="0.25">
      <c r="I5893" s="14"/>
      <c r="J5893" s="14"/>
      <c r="K5893" s="14"/>
      <c r="L5893" s="14"/>
      <c r="M5893" s="14"/>
      <c r="N5893" s="14"/>
      <c r="O5893" s="14"/>
      <c r="P5893" s="14"/>
    </row>
    <row r="5894" spans="9:16" x14ac:dyDescent="0.25">
      <c r="I5894" s="14"/>
      <c r="J5894" s="14"/>
      <c r="K5894" s="14"/>
      <c r="L5894" s="14"/>
      <c r="M5894" s="14"/>
      <c r="N5894" s="14"/>
      <c r="O5894" s="14"/>
      <c r="P5894" s="14"/>
    </row>
    <row r="5895" spans="9:16" x14ac:dyDescent="0.25">
      <c r="I5895" s="14"/>
      <c r="J5895" s="14"/>
      <c r="K5895" s="14"/>
      <c r="L5895" s="14"/>
      <c r="M5895" s="14"/>
      <c r="N5895" s="14"/>
      <c r="O5895" s="14"/>
      <c r="P5895" s="14"/>
    </row>
    <row r="5896" spans="9:16" x14ac:dyDescent="0.25">
      <c r="I5896" s="14"/>
      <c r="J5896" s="14"/>
      <c r="K5896" s="14"/>
      <c r="L5896" s="14"/>
      <c r="M5896" s="14"/>
      <c r="N5896" s="14"/>
      <c r="O5896" s="14"/>
      <c r="P5896" s="14"/>
    </row>
    <row r="5897" spans="9:16" x14ac:dyDescent="0.25">
      <c r="I5897" s="14"/>
      <c r="J5897" s="14"/>
      <c r="K5897" s="14"/>
      <c r="L5897" s="14"/>
      <c r="M5897" s="14"/>
      <c r="N5897" s="14"/>
      <c r="O5897" s="14"/>
      <c r="P5897" s="14"/>
    </row>
    <row r="5898" spans="9:16" x14ac:dyDescent="0.25">
      <c r="I5898" s="14"/>
      <c r="J5898" s="14"/>
      <c r="K5898" s="14"/>
      <c r="L5898" s="14"/>
      <c r="M5898" s="14"/>
      <c r="N5898" s="14"/>
      <c r="O5898" s="14"/>
      <c r="P5898" s="14"/>
    </row>
    <row r="5899" spans="9:16" x14ac:dyDescent="0.25">
      <c r="I5899" s="14"/>
      <c r="J5899" s="14"/>
      <c r="K5899" s="14"/>
      <c r="L5899" s="14"/>
      <c r="M5899" s="14"/>
      <c r="N5899" s="14"/>
      <c r="O5899" s="14"/>
      <c r="P5899" s="14"/>
    </row>
    <row r="5900" spans="9:16" x14ac:dyDescent="0.25">
      <c r="I5900" s="14"/>
      <c r="J5900" s="14"/>
      <c r="K5900" s="14"/>
      <c r="L5900" s="14"/>
      <c r="M5900" s="14"/>
      <c r="N5900" s="14"/>
      <c r="O5900" s="14"/>
      <c r="P5900" s="14"/>
    </row>
    <row r="5901" spans="9:16" x14ac:dyDescent="0.25">
      <c r="I5901" s="14"/>
      <c r="J5901" s="14"/>
      <c r="K5901" s="14"/>
      <c r="L5901" s="14"/>
      <c r="M5901" s="14"/>
      <c r="N5901" s="14"/>
      <c r="O5901" s="14"/>
      <c r="P5901" s="14"/>
    </row>
    <row r="5902" spans="9:16" x14ac:dyDescent="0.25">
      <c r="I5902" s="14"/>
      <c r="J5902" s="14"/>
      <c r="K5902" s="14"/>
      <c r="L5902" s="14"/>
      <c r="M5902" s="14"/>
      <c r="N5902" s="14"/>
      <c r="O5902" s="14"/>
      <c r="P5902" s="14"/>
    </row>
    <row r="5903" spans="9:16" x14ac:dyDescent="0.25">
      <c r="I5903" s="14"/>
      <c r="J5903" s="14"/>
      <c r="K5903" s="14"/>
      <c r="L5903" s="14"/>
      <c r="M5903" s="14"/>
      <c r="N5903" s="14"/>
      <c r="O5903" s="14"/>
      <c r="P5903" s="14"/>
    </row>
    <row r="5904" spans="9:16" x14ac:dyDescent="0.25">
      <c r="I5904" s="14"/>
      <c r="J5904" s="14"/>
      <c r="K5904" s="14"/>
      <c r="L5904" s="14"/>
      <c r="M5904" s="14"/>
      <c r="N5904" s="14"/>
      <c r="O5904" s="14"/>
      <c r="P5904" s="14"/>
    </row>
    <row r="5905" spans="9:16" x14ac:dyDescent="0.25">
      <c r="I5905" s="14"/>
      <c r="J5905" s="14"/>
      <c r="K5905" s="14"/>
      <c r="L5905" s="14"/>
      <c r="M5905" s="14"/>
      <c r="N5905" s="14"/>
      <c r="O5905" s="14"/>
      <c r="P5905" s="14"/>
    </row>
    <row r="5906" spans="9:16" x14ac:dyDescent="0.25">
      <c r="I5906" s="14"/>
      <c r="J5906" s="14"/>
      <c r="K5906" s="14"/>
      <c r="L5906" s="14"/>
      <c r="M5906" s="14"/>
      <c r="N5906" s="14"/>
      <c r="O5906" s="14"/>
      <c r="P5906" s="14"/>
    </row>
    <row r="5907" spans="9:16" x14ac:dyDescent="0.25">
      <c r="I5907" s="14"/>
      <c r="J5907" s="14"/>
      <c r="K5907" s="14"/>
      <c r="L5907" s="14"/>
      <c r="M5907" s="14"/>
      <c r="N5907" s="14"/>
      <c r="O5907" s="14"/>
      <c r="P5907" s="14"/>
    </row>
    <row r="5908" spans="9:16" x14ac:dyDescent="0.25">
      <c r="I5908" s="14"/>
      <c r="J5908" s="14"/>
      <c r="K5908" s="14"/>
      <c r="L5908" s="14"/>
      <c r="M5908" s="14"/>
      <c r="N5908" s="14"/>
      <c r="O5908" s="14"/>
      <c r="P5908" s="14"/>
    </row>
    <row r="5909" spans="9:16" x14ac:dyDescent="0.25">
      <c r="I5909" s="14"/>
      <c r="J5909" s="14"/>
      <c r="K5909" s="14"/>
      <c r="L5909" s="14"/>
      <c r="M5909" s="14"/>
      <c r="N5909" s="14"/>
      <c r="O5909" s="14"/>
      <c r="P5909" s="14"/>
    </row>
    <row r="5910" spans="9:16" x14ac:dyDescent="0.25">
      <c r="I5910" s="14"/>
      <c r="J5910" s="14"/>
      <c r="K5910" s="14"/>
      <c r="L5910" s="14"/>
      <c r="M5910" s="14"/>
      <c r="N5910" s="14"/>
      <c r="O5910" s="14"/>
      <c r="P5910" s="14"/>
    </row>
    <row r="5911" spans="9:16" x14ac:dyDescent="0.25">
      <c r="I5911" s="14"/>
      <c r="J5911" s="14"/>
      <c r="K5911" s="14"/>
      <c r="L5911" s="14"/>
      <c r="M5911" s="14"/>
      <c r="N5911" s="14"/>
      <c r="O5911" s="14"/>
      <c r="P5911" s="14"/>
    </row>
    <row r="5912" spans="9:16" x14ac:dyDescent="0.25">
      <c r="I5912" s="14"/>
      <c r="J5912" s="14"/>
      <c r="K5912" s="14"/>
      <c r="L5912" s="14"/>
      <c r="M5912" s="14"/>
      <c r="N5912" s="14"/>
      <c r="O5912" s="14"/>
      <c r="P5912" s="14"/>
    </row>
    <row r="5913" spans="9:16" x14ac:dyDescent="0.25">
      <c r="I5913" s="14"/>
      <c r="J5913" s="14"/>
      <c r="K5913" s="14"/>
      <c r="L5913" s="14"/>
      <c r="M5913" s="14"/>
      <c r="N5913" s="14"/>
      <c r="O5913" s="14"/>
      <c r="P5913" s="14"/>
    </row>
    <row r="5914" spans="9:16" x14ac:dyDescent="0.25">
      <c r="I5914" s="14"/>
      <c r="J5914" s="14"/>
      <c r="K5914" s="14"/>
      <c r="L5914" s="14"/>
      <c r="M5914" s="14"/>
      <c r="N5914" s="14"/>
      <c r="O5914" s="14"/>
      <c r="P5914" s="14"/>
    </row>
    <row r="5915" spans="9:16" x14ac:dyDescent="0.25">
      <c r="I5915" s="14"/>
      <c r="J5915" s="14"/>
      <c r="K5915" s="14"/>
      <c r="L5915" s="14"/>
      <c r="M5915" s="14"/>
      <c r="N5915" s="14"/>
      <c r="O5915" s="14"/>
      <c r="P5915" s="14"/>
    </row>
    <row r="5916" spans="9:16" x14ac:dyDescent="0.25">
      <c r="I5916" s="14"/>
      <c r="J5916" s="14"/>
      <c r="K5916" s="14"/>
      <c r="L5916" s="14"/>
      <c r="M5916" s="14"/>
      <c r="N5916" s="14"/>
      <c r="O5916" s="14"/>
      <c r="P5916" s="14"/>
    </row>
    <row r="5917" spans="9:16" x14ac:dyDescent="0.25">
      <c r="I5917" s="14"/>
      <c r="J5917" s="14"/>
      <c r="K5917" s="14"/>
      <c r="L5917" s="14"/>
      <c r="M5917" s="14"/>
      <c r="N5917" s="14"/>
      <c r="O5917" s="14"/>
      <c r="P5917" s="14"/>
    </row>
    <row r="5918" spans="9:16" x14ac:dyDescent="0.25">
      <c r="I5918" s="14"/>
      <c r="J5918" s="14"/>
      <c r="K5918" s="14"/>
      <c r="L5918" s="14"/>
      <c r="M5918" s="14"/>
      <c r="N5918" s="14"/>
      <c r="O5918" s="14"/>
      <c r="P5918" s="14"/>
    </row>
    <row r="5919" spans="9:16" x14ac:dyDescent="0.25">
      <c r="I5919" s="14"/>
      <c r="J5919" s="14"/>
      <c r="K5919" s="14"/>
      <c r="L5919" s="14"/>
      <c r="M5919" s="14"/>
      <c r="N5919" s="14"/>
      <c r="O5919" s="14"/>
      <c r="P5919" s="14"/>
    </row>
    <row r="5920" spans="9:16" x14ac:dyDescent="0.25">
      <c r="I5920" s="14"/>
      <c r="J5920" s="14"/>
      <c r="K5920" s="14"/>
      <c r="L5920" s="14"/>
      <c r="M5920" s="14"/>
      <c r="N5920" s="14"/>
      <c r="O5920" s="14"/>
      <c r="P5920" s="14"/>
    </row>
    <row r="5921" spans="9:16" x14ac:dyDescent="0.25">
      <c r="I5921" s="14"/>
      <c r="J5921" s="14"/>
      <c r="K5921" s="14"/>
      <c r="L5921" s="14"/>
      <c r="M5921" s="14"/>
      <c r="N5921" s="14"/>
      <c r="O5921" s="14"/>
      <c r="P5921" s="14"/>
    </row>
    <row r="5922" spans="9:16" x14ac:dyDescent="0.25">
      <c r="I5922" s="14"/>
      <c r="J5922" s="14"/>
      <c r="K5922" s="14"/>
      <c r="L5922" s="14"/>
      <c r="M5922" s="14"/>
      <c r="N5922" s="14"/>
      <c r="O5922" s="14"/>
      <c r="P5922" s="14"/>
    </row>
    <row r="5923" spans="9:16" x14ac:dyDescent="0.25">
      <c r="I5923" s="14"/>
      <c r="J5923" s="14"/>
      <c r="K5923" s="14"/>
      <c r="L5923" s="14"/>
      <c r="M5923" s="14"/>
      <c r="N5923" s="14"/>
      <c r="O5923" s="14"/>
      <c r="P5923" s="14"/>
    </row>
    <row r="5924" spans="9:16" x14ac:dyDescent="0.25">
      <c r="I5924" s="14"/>
      <c r="J5924" s="14"/>
      <c r="K5924" s="14"/>
      <c r="L5924" s="14"/>
      <c r="M5924" s="14"/>
      <c r="N5924" s="14"/>
      <c r="O5924" s="14"/>
      <c r="P5924" s="14"/>
    </row>
    <row r="5925" spans="9:16" x14ac:dyDescent="0.25">
      <c r="I5925" s="14"/>
      <c r="J5925" s="14"/>
      <c r="K5925" s="14"/>
      <c r="L5925" s="14"/>
      <c r="M5925" s="14"/>
      <c r="N5925" s="14"/>
      <c r="O5925" s="14"/>
      <c r="P5925" s="14"/>
    </row>
    <row r="5926" spans="9:16" x14ac:dyDescent="0.25">
      <c r="I5926" s="14"/>
      <c r="J5926" s="14"/>
      <c r="K5926" s="14"/>
      <c r="L5926" s="14"/>
      <c r="M5926" s="14"/>
      <c r="N5926" s="14"/>
      <c r="O5926" s="14"/>
      <c r="P5926" s="14"/>
    </row>
    <row r="5927" spans="9:16" x14ac:dyDescent="0.25">
      <c r="I5927" s="14"/>
      <c r="J5927" s="14"/>
      <c r="K5927" s="14"/>
      <c r="L5927" s="14"/>
      <c r="M5927" s="14"/>
      <c r="N5927" s="14"/>
      <c r="O5927" s="14"/>
      <c r="P5927" s="14"/>
    </row>
    <row r="5928" spans="9:16" x14ac:dyDescent="0.25">
      <c r="I5928" s="14"/>
      <c r="J5928" s="14"/>
      <c r="K5928" s="14"/>
      <c r="L5928" s="14"/>
      <c r="M5928" s="14"/>
      <c r="N5928" s="14"/>
      <c r="O5928" s="14"/>
      <c r="P5928" s="14"/>
    </row>
    <row r="5929" spans="9:16" x14ac:dyDescent="0.25">
      <c r="I5929" s="14"/>
      <c r="J5929" s="14"/>
      <c r="K5929" s="14"/>
      <c r="L5929" s="14"/>
      <c r="M5929" s="14"/>
      <c r="N5929" s="14"/>
      <c r="O5929" s="14"/>
      <c r="P5929" s="14"/>
    </row>
    <row r="5930" spans="9:16" x14ac:dyDescent="0.25">
      <c r="I5930" s="14"/>
      <c r="J5930" s="14"/>
      <c r="K5930" s="14"/>
      <c r="L5930" s="14"/>
      <c r="M5930" s="14"/>
      <c r="N5930" s="14"/>
      <c r="O5930" s="14"/>
      <c r="P5930" s="14"/>
    </row>
    <row r="5931" spans="9:16" x14ac:dyDescent="0.25">
      <c r="I5931" s="14"/>
      <c r="J5931" s="14"/>
      <c r="K5931" s="14"/>
      <c r="L5931" s="14"/>
      <c r="M5931" s="14"/>
      <c r="N5931" s="14"/>
      <c r="O5931" s="14"/>
      <c r="P5931" s="14"/>
    </row>
    <row r="5932" spans="9:16" x14ac:dyDescent="0.25">
      <c r="I5932" s="14"/>
      <c r="J5932" s="14"/>
      <c r="K5932" s="14"/>
      <c r="L5932" s="14"/>
      <c r="M5932" s="14"/>
      <c r="N5932" s="14"/>
      <c r="O5932" s="14"/>
      <c r="P5932" s="14"/>
    </row>
    <row r="5933" spans="9:16" x14ac:dyDescent="0.25">
      <c r="I5933" s="14"/>
      <c r="J5933" s="14"/>
      <c r="K5933" s="14"/>
      <c r="L5933" s="14"/>
      <c r="M5933" s="14"/>
      <c r="N5933" s="14"/>
      <c r="O5933" s="14"/>
      <c r="P5933" s="14"/>
    </row>
    <row r="5934" spans="9:16" x14ac:dyDescent="0.25">
      <c r="I5934" s="14"/>
      <c r="J5934" s="14"/>
      <c r="K5934" s="14"/>
      <c r="L5934" s="14"/>
      <c r="M5934" s="14"/>
      <c r="N5934" s="14"/>
      <c r="O5934" s="14"/>
      <c r="P5934" s="14"/>
    </row>
    <row r="5935" spans="9:16" x14ac:dyDescent="0.25">
      <c r="I5935" s="14"/>
      <c r="J5935" s="14"/>
      <c r="K5935" s="14"/>
      <c r="L5935" s="14"/>
      <c r="M5935" s="14"/>
      <c r="N5935" s="14"/>
      <c r="O5935" s="14"/>
      <c r="P5935" s="14"/>
    </row>
    <row r="5936" spans="9:16" x14ac:dyDescent="0.25">
      <c r="I5936" s="14"/>
      <c r="J5936" s="14"/>
      <c r="K5936" s="14"/>
      <c r="L5936" s="14"/>
      <c r="M5936" s="14"/>
      <c r="N5936" s="14"/>
      <c r="O5936" s="14"/>
      <c r="P5936" s="14"/>
    </row>
    <row r="5937" spans="9:16" x14ac:dyDescent="0.25">
      <c r="I5937" s="14"/>
      <c r="J5937" s="14"/>
      <c r="K5937" s="14"/>
      <c r="L5937" s="14"/>
      <c r="M5937" s="14"/>
      <c r="N5937" s="14"/>
      <c r="O5937" s="14"/>
      <c r="P5937" s="14"/>
    </row>
    <row r="5938" spans="9:16" x14ac:dyDescent="0.25">
      <c r="I5938" s="14"/>
      <c r="J5938" s="14"/>
      <c r="K5938" s="14"/>
      <c r="L5938" s="14"/>
      <c r="M5938" s="14"/>
      <c r="N5938" s="14"/>
      <c r="O5938" s="14"/>
      <c r="P5938" s="14"/>
    </row>
    <row r="5939" spans="9:16" x14ac:dyDescent="0.25">
      <c r="I5939" s="14"/>
      <c r="J5939" s="14"/>
      <c r="K5939" s="14"/>
      <c r="L5939" s="14"/>
      <c r="M5939" s="14"/>
      <c r="N5939" s="14"/>
      <c r="O5939" s="14"/>
      <c r="P5939" s="14"/>
    </row>
    <row r="5940" spans="9:16" x14ac:dyDescent="0.25">
      <c r="I5940" s="14"/>
      <c r="J5940" s="14"/>
      <c r="K5940" s="14"/>
      <c r="L5940" s="14"/>
      <c r="M5940" s="14"/>
      <c r="N5940" s="14"/>
      <c r="O5940" s="14"/>
      <c r="P5940" s="14"/>
    </row>
    <row r="5941" spans="9:16" x14ac:dyDescent="0.25">
      <c r="I5941" s="14"/>
      <c r="J5941" s="14"/>
      <c r="K5941" s="14"/>
      <c r="L5941" s="14"/>
      <c r="M5941" s="14"/>
      <c r="N5941" s="14"/>
      <c r="O5941" s="14"/>
      <c r="P5941" s="14"/>
    </row>
    <row r="5942" spans="9:16" x14ac:dyDescent="0.25">
      <c r="I5942" s="14"/>
      <c r="J5942" s="14"/>
      <c r="K5942" s="14"/>
      <c r="L5942" s="14"/>
      <c r="M5942" s="14"/>
      <c r="N5942" s="14"/>
      <c r="O5942" s="14"/>
      <c r="P5942" s="14"/>
    </row>
    <row r="5943" spans="9:16" x14ac:dyDescent="0.25">
      <c r="I5943" s="14"/>
      <c r="J5943" s="14"/>
      <c r="K5943" s="14"/>
      <c r="L5943" s="14"/>
      <c r="M5943" s="14"/>
      <c r="N5943" s="14"/>
      <c r="O5943" s="14"/>
      <c r="P5943" s="14"/>
    </row>
    <row r="5944" spans="9:16" x14ac:dyDescent="0.25">
      <c r="I5944" s="14"/>
      <c r="J5944" s="14"/>
      <c r="K5944" s="14"/>
      <c r="L5944" s="14"/>
      <c r="M5944" s="14"/>
      <c r="N5944" s="14"/>
      <c r="O5944" s="14"/>
      <c r="P5944" s="14"/>
    </row>
    <row r="5945" spans="9:16" x14ac:dyDescent="0.25">
      <c r="I5945" s="14"/>
      <c r="J5945" s="14"/>
      <c r="K5945" s="14"/>
      <c r="L5945" s="14"/>
      <c r="M5945" s="14"/>
      <c r="N5945" s="14"/>
      <c r="O5945" s="14"/>
      <c r="P5945" s="14"/>
    </row>
    <row r="5946" spans="9:16" x14ac:dyDescent="0.25">
      <c r="I5946" s="14"/>
      <c r="J5946" s="14"/>
      <c r="K5946" s="14"/>
      <c r="L5946" s="14"/>
      <c r="M5946" s="14"/>
      <c r="N5946" s="14"/>
      <c r="O5946" s="14"/>
      <c r="P5946" s="14"/>
    </row>
    <row r="5947" spans="9:16" x14ac:dyDescent="0.25">
      <c r="I5947" s="14"/>
      <c r="J5947" s="14"/>
      <c r="K5947" s="14"/>
      <c r="L5947" s="14"/>
      <c r="M5947" s="14"/>
      <c r="N5947" s="14"/>
      <c r="O5947" s="14"/>
      <c r="P5947" s="14"/>
    </row>
    <row r="5948" spans="9:16" x14ac:dyDescent="0.25">
      <c r="I5948" s="14"/>
      <c r="J5948" s="14"/>
      <c r="K5948" s="14"/>
      <c r="L5948" s="14"/>
      <c r="M5948" s="14"/>
      <c r="N5948" s="14"/>
      <c r="O5948" s="14"/>
      <c r="P5948" s="14"/>
    </row>
    <row r="5949" spans="9:16" x14ac:dyDescent="0.25">
      <c r="I5949" s="14"/>
      <c r="J5949" s="14"/>
      <c r="K5949" s="14"/>
      <c r="L5949" s="14"/>
      <c r="M5949" s="14"/>
      <c r="N5949" s="14"/>
      <c r="O5949" s="14"/>
      <c r="P5949" s="14"/>
    </row>
    <row r="5950" spans="9:16" x14ac:dyDescent="0.25">
      <c r="I5950" s="14"/>
      <c r="J5950" s="14"/>
      <c r="K5950" s="14"/>
      <c r="L5950" s="14"/>
      <c r="M5950" s="14"/>
      <c r="N5950" s="14"/>
      <c r="O5950" s="14"/>
      <c r="P5950" s="14"/>
    </row>
    <row r="5951" spans="9:16" x14ac:dyDescent="0.25">
      <c r="I5951" s="14"/>
      <c r="J5951" s="14"/>
      <c r="K5951" s="14"/>
      <c r="L5951" s="14"/>
      <c r="M5951" s="14"/>
      <c r="N5951" s="14"/>
      <c r="O5951" s="14"/>
      <c r="P5951" s="14"/>
    </row>
    <row r="5952" spans="9:16" x14ac:dyDescent="0.25">
      <c r="I5952" s="14"/>
      <c r="J5952" s="14"/>
      <c r="K5952" s="14"/>
      <c r="L5952" s="14"/>
      <c r="M5952" s="14"/>
      <c r="N5952" s="14"/>
      <c r="O5952" s="14"/>
      <c r="P5952" s="14"/>
    </row>
    <row r="5953" spans="9:16" x14ac:dyDescent="0.25">
      <c r="I5953" s="14"/>
      <c r="J5953" s="14"/>
      <c r="K5953" s="14"/>
      <c r="L5953" s="14"/>
      <c r="M5953" s="14"/>
      <c r="N5953" s="14"/>
      <c r="O5953" s="14"/>
      <c r="P5953" s="14"/>
    </row>
    <row r="5954" spans="9:16" x14ac:dyDescent="0.25">
      <c r="I5954" s="14"/>
      <c r="J5954" s="14"/>
      <c r="K5954" s="14"/>
      <c r="L5954" s="14"/>
      <c r="M5954" s="14"/>
      <c r="N5954" s="14"/>
      <c r="O5954" s="14"/>
      <c r="P5954" s="14"/>
    </row>
    <row r="5955" spans="9:16" x14ac:dyDescent="0.25">
      <c r="I5955" s="14"/>
      <c r="J5955" s="14"/>
      <c r="K5955" s="14"/>
      <c r="L5955" s="14"/>
      <c r="M5955" s="14"/>
      <c r="N5955" s="14"/>
      <c r="O5955" s="14"/>
      <c r="P5955" s="14"/>
    </row>
    <row r="5956" spans="9:16" x14ac:dyDescent="0.25">
      <c r="I5956" s="14"/>
      <c r="J5956" s="14"/>
      <c r="K5956" s="14"/>
      <c r="L5956" s="14"/>
      <c r="M5956" s="14"/>
      <c r="N5956" s="14"/>
      <c r="O5956" s="14"/>
      <c r="P5956" s="14"/>
    </row>
    <row r="5957" spans="9:16" x14ac:dyDescent="0.25">
      <c r="I5957" s="14"/>
      <c r="J5957" s="14"/>
      <c r="K5957" s="14"/>
      <c r="L5957" s="14"/>
      <c r="M5957" s="14"/>
      <c r="N5957" s="14"/>
      <c r="O5957" s="14"/>
      <c r="P5957" s="14"/>
    </row>
    <row r="5958" spans="9:16" x14ac:dyDescent="0.25">
      <c r="I5958" s="14"/>
      <c r="J5958" s="14"/>
      <c r="K5958" s="14"/>
      <c r="L5958" s="14"/>
      <c r="M5958" s="14"/>
      <c r="N5958" s="14"/>
      <c r="O5958" s="14"/>
      <c r="P5958" s="14"/>
    </row>
    <row r="5959" spans="9:16" x14ac:dyDescent="0.25">
      <c r="I5959" s="14"/>
      <c r="J5959" s="14"/>
      <c r="K5959" s="14"/>
      <c r="L5959" s="14"/>
      <c r="M5959" s="14"/>
      <c r="N5959" s="14"/>
      <c r="O5959" s="14"/>
      <c r="P5959" s="14"/>
    </row>
    <row r="5960" spans="9:16" x14ac:dyDescent="0.25">
      <c r="I5960" s="14"/>
      <c r="J5960" s="14"/>
      <c r="K5960" s="14"/>
      <c r="L5960" s="14"/>
      <c r="M5960" s="14"/>
      <c r="N5960" s="14"/>
      <c r="O5960" s="14"/>
      <c r="P5960" s="14"/>
    </row>
    <row r="5961" spans="9:16" x14ac:dyDescent="0.25">
      <c r="I5961" s="14"/>
      <c r="J5961" s="14"/>
      <c r="K5961" s="14"/>
      <c r="L5961" s="14"/>
      <c r="M5961" s="14"/>
      <c r="N5961" s="14"/>
      <c r="O5961" s="14"/>
      <c r="P5961" s="14"/>
    </row>
    <row r="5962" spans="9:16" x14ac:dyDescent="0.25">
      <c r="I5962" s="14"/>
      <c r="J5962" s="14"/>
      <c r="K5962" s="14"/>
      <c r="L5962" s="14"/>
      <c r="M5962" s="14"/>
      <c r="N5962" s="14"/>
      <c r="O5962" s="14"/>
      <c r="P5962" s="14"/>
    </row>
    <row r="5963" spans="9:16" x14ac:dyDescent="0.25">
      <c r="I5963" s="14"/>
      <c r="J5963" s="14"/>
      <c r="K5963" s="14"/>
      <c r="L5963" s="14"/>
      <c r="M5963" s="14"/>
      <c r="N5963" s="14"/>
      <c r="O5963" s="14"/>
      <c r="P5963" s="14"/>
    </row>
    <row r="5964" spans="9:16" x14ac:dyDescent="0.25">
      <c r="I5964" s="14"/>
      <c r="J5964" s="14"/>
      <c r="K5964" s="14"/>
      <c r="L5964" s="14"/>
      <c r="M5964" s="14"/>
      <c r="N5964" s="14"/>
      <c r="O5964" s="14"/>
      <c r="P5964" s="14"/>
    </row>
    <row r="5965" spans="9:16" x14ac:dyDescent="0.25">
      <c r="I5965" s="14"/>
      <c r="J5965" s="14"/>
      <c r="K5965" s="14"/>
      <c r="L5965" s="14"/>
      <c r="M5965" s="14"/>
      <c r="N5965" s="14"/>
      <c r="O5965" s="14"/>
      <c r="P5965" s="14"/>
    </row>
    <row r="5966" spans="9:16" x14ac:dyDescent="0.25">
      <c r="I5966" s="14"/>
      <c r="J5966" s="14"/>
      <c r="K5966" s="14"/>
      <c r="L5966" s="14"/>
      <c r="M5966" s="14"/>
      <c r="N5966" s="14"/>
      <c r="O5966" s="14"/>
      <c r="P5966" s="14"/>
    </row>
    <row r="5967" spans="9:16" x14ac:dyDescent="0.25">
      <c r="I5967" s="14"/>
      <c r="J5967" s="14"/>
      <c r="K5967" s="14"/>
      <c r="L5967" s="14"/>
      <c r="M5967" s="14"/>
      <c r="N5967" s="14"/>
      <c r="O5967" s="14"/>
      <c r="P5967" s="14"/>
    </row>
    <row r="5968" spans="9:16" x14ac:dyDescent="0.25">
      <c r="I5968" s="14"/>
      <c r="J5968" s="14"/>
      <c r="K5968" s="14"/>
      <c r="L5968" s="14"/>
      <c r="M5968" s="14"/>
      <c r="N5968" s="14"/>
      <c r="O5968" s="14"/>
      <c r="P5968" s="14"/>
    </row>
    <row r="5969" spans="9:16" x14ac:dyDescent="0.25">
      <c r="I5969" s="14"/>
      <c r="J5969" s="14"/>
      <c r="K5969" s="14"/>
      <c r="L5969" s="14"/>
      <c r="M5969" s="14"/>
      <c r="N5969" s="14"/>
      <c r="O5969" s="14"/>
      <c r="P5969" s="14"/>
    </row>
    <row r="5970" spans="9:16" x14ac:dyDescent="0.25">
      <c r="I5970" s="14"/>
      <c r="J5970" s="14"/>
      <c r="K5970" s="14"/>
      <c r="L5970" s="14"/>
      <c r="M5970" s="14"/>
      <c r="N5970" s="14"/>
      <c r="O5970" s="14"/>
      <c r="P5970" s="14"/>
    </row>
    <row r="5971" spans="9:16" x14ac:dyDescent="0.25">
      <c r="I5971" s="14"/>
      <c r="J5971" s="14"/>
      <c r="K5971" s="14"/>
      <c r="L5971" s="14"/>
      <c r="M5971" s="14"/>
      <c r="N5971" s="14"/>
      <c r="O5971" s="14"/>
      <c r="P5971" s="14"/>
    </row>
    <row r="5972" spans="9:16" x14ac:dyDescent="0.25">
      <c r="I5972" s="14"/>
      <c r="J5972" s="14"/>
      <c r="K5972" s="14"/>
      <c r="L5972" s="14"/>
      <c r="M5972" s="14"/>
      <c r="N5972" s="14"/>
      <c r="O5972" s="14"/>
      <c r="P5972" s="14"/>
    </row>
    <row r="5973" spans="9:16" x14ac:dyDescent="0.25">
      <c r="I5973" s="14"/>
      <c r="J5973" s="14"/>
      <c r="K5973" s="14"/>
      <c r="L5973" s="14"/>
      <c r="M5973" s="14"/>
      <c r="N5973" s="14"/>
      <c r="O5973" s="14"/>
      <c r="P5973" s="14"/>
    </row>
    <row r="5974" spans="9:16" x14ac:dyDescent="0.25">
      <c r="I5974" s="14"/>
      <c r="J5974" s="14"/>
      <c r="K5974" s="14"/>
      <c r="L5974" s="14"/>
      <c r="M5974" s="14"/>
      <c r="N5974" s="14"/>
      <c r="O5974" s="14"/>
      <c r="P5974" s="14"/>
    </row>
    <row r="5975" spans="9:16" x14ac:dyDescent="0.25">
      <c r="I5975" s="14"/>
      <c r="J5975" s="14"/>
      <c r="K5975" s="14"/>
      <c r="L5975" s="14"/>
      <c r="M5975" s="14"/>
      <c r="N5975" s="14"/>
      <c r="O5975" s="14"/>
      <c r="P5975" s="14"/>
    </row>
    <row r="5976" spans="9:16" x14ac:dyDescent="0.25">
      <c r="I5976" s="14"/>
      <c r="J5976" s="14"/>
      <c r="K5976" s="14"/>
      <c r="L5976" s="14"/>
      <c r="M5976" s="14"/>
      <c r="N5976" s="14"/>
      <c r="O5976" s="14"/>
      <c r="P5976" s="14"/>
    </row>
    <row r="5977" spans="9:16" x14ac:dyDescent="0.25">
      <c r="I5977" s="14"/>
      <c r="J5977" s="14"/>
      <c r="K5977" s="14"/>
      <c r="L5977" s="14"/>
      <c r="M5977" s="14"/>
      <c r="N5977" s="14"/>
      <c r="O5977" s="14"/>
      <c r="P5977" s="14"/>
    </row>
    <row r="5978" spans="9:16" x14ac:dyDescent="0.25">
      <c r="I5978" s="14"/>
      <c r="J5978" s="14"/>
      <c r="K5978" s="14"/>
      <c r="L5978" s="14"/>
      <c r="M5978" s="14"/>
      <c r="N5978" s="14"/>
      <c r="O5978" s="14"/>
      <c r="P5978" s="14"/>
    </row>
    <row r="5979" spans="9:16" x14ac:dyDescent="0.25">
      <c r="I5979" s="14"/>
      <c r="J5979" s="14"/>
      <c r="K5979" s="14"/>
      <c r="L5979" s="14"/>
      <c r="M5979" s="14"/>
      <c r="N5979" s="14"/>
      <c r="O5979" s="14"/>
      <c r="P5979" s="14"/>
    </row>
    <row r="5980" spans="9:16" x14ac:dyDescent="0.25">
      <c r="I5980" s="14"/>
      <c r="J5980" s="14"/>
      <c r="K5980" s="14"/>
      <c r="L5980" s="14"/>
      <c r="M5980" s="14"/>
      <c r="N5980" s="14"/>
      <c r="O5980" s="14"/>
      <c r="P5980" s="14"/>
    </row>
    <row r="5981" spans="9:16" x14ac:dyDescent="0.25">
      <c r="I5981" s="14"/>
      <c r="J5981" s="14"/>
      <c r="K5981" s="14"/>
      <c r="L5981" s="14"/>
      <c r="M5981" s="14"/>
      <c r="N5981" s="14"/>
      <c r="O5981" s="14"/>
      <c r="P5981" s="14"/>
    </row>
    <row r="5982" spans="9:16" x14ac:dyDescent="0.25">
      <c r="I5982" s="14"/>
      <c r="J5982" s="14"/>
      <c r="K5982" s="14"/>
      <c r="L5982" s="14"/>
      <c r="M5982" s="14"/>
      <c r="N5982" s="14"/>
      <c r="O5982" s="14"/>
      <c r="P5982" s="14"/>
    </row>
    <row r="5983" spans="9:16" x14ac:dyDescent="0.25">
      <c r="I5983" s="14"/>
      <c r="J5983" s="14"/>
      <c r="K5983" s="14"/>
      <c r="L5983" s="14"/>
      <c r="M5983" s="14"/>
      <c r="N5983" s="14"/>
      <c r="O5983" s="14"/>
      <c r="P5983" s="14"/>
    </row>
    <row r="5984" spans="9:16" x14ac:dyDescent="0.25">
      <c r="I5984" s="14"/>
      <c r="J5984" s="14"/>
      <c r="K5984" s="14"/>
      <c r="L5984" s="14"/>
      <c r="M5984" s="14"/>
      <c r="N5984" s="14"/>
      <c r="O5984" s="14"/>
      <c r="P5984" s="14"/>
    </row>
    <row r="5985" spans="9:16" x14ac:dyDescent="0.25">
      <c r="I5985" s="14"/>
      <c r="J5985" s="14"/>
      <c r="K5985" s="14"/>
      <c r="L5985" s="14"/>
      <c r="M5985" s="14"/>
      <c r="N5985" s="14"/>
      <c r="O5985" s="14"/>
      <c r="P5985" s="14"/>
    </row>
    <row r="5986" spans="9:16" x14ac:dyDescent="0.25">
      <c r="I5986" s="14"/>
      <c r="J5986" s="14"/>
      <c r="K5986" s="14"/>
      <c r="L5986" s="14"/>
      <c r="M5986" s="14"/>
      <c r="N5986" s="14"/>
      <c r="O5986" s="14"/>
      <c r="P5986" s="14"/>
    </row>
    <row r="5987" spans="9:16" x14ac:dyDescent="0.25">
      <c r="I5987" s="14"/>
      <c r="J5987" s="14"/>
      <c r="K5987" s="14"/>
      <c r="L5987" s="14"/>
      <c r="M5987" s="14"/>
      <c r="N5987" s="14"/>
      <c r="O5987" s="14"/>
      <c r="P5987" s="14"/>
    </row>
    <row r="5988" spans="9:16" x14ac:dyDescent="0.25">
      <c r="I5988" s="14"/>
      <c r="J5988" s="14"/>
      <c r="K5988" s="14"/>
      <c r="L5988" s="14"/>
      <c r="M5988" s="14"/>
      <c r="N5988" s="14"/>
      <c r="O5988" s="14"/>
      <c r="P5988" s="14"/>
    </row>
    <row r="5989" spans="9:16" x14ac:dyDescent="0.25">
      <c r="I5989" s="14"/>
      <c r="J5989" s="14"/>
      <c r="K5989" s="14"/>
      <c r="L5989" s="14"/>
      <c r="M5989" s="14"/>
      <c r="N5989" s="14"/>
      <c r="O5989" s="14"/>
      <c r="P5989" s="14"/>
    </row>
    <row r="5990" spans="9:16" x14ac:dyDescent="0.25">
      <c r="I5990" s="14"/>
      <c r="J5990" s="14"/>
      <c r="K5990" s="14"/>
      <c r="L5990" s="14"/>
      <c r="M5990" s="14"/>
      <c r="N5990" s="14"/>
      <c r="O5990" s="14"/>
      <c r="P5990" s="14"/>
    </row>
    <row r="5991" spans="9:16" x14ac:dyDescent="0.25">
      <c r="I5991" s="14"/>
      <c r="J5991" s="14"/>
      <c r="K5991" s="14"/>
      <c r="L5991" s="14"/>
      <c r="M5991" s="14"/>
      <c r="N5991" s="14"/>
      <c r="O5991" s="14"/>
      <c r="P5991" s="14"/>
    </row>
    <row r="5992" spans="9:16" x14ac:dyDescent="0.25">
      <c r="I5992" s="14"/>
      <c r="J5992" s="14"/>
      <c r="K5992" s="14"/>
      <c r="L5992" s="14"/>
      <c r="M5992" s="14"/>
      <c r="N5992" s="14"/>
      <c r="O5992" s="14"/>
      <c r="P5992" s="14"/>
    </row>
    <row r="5993" spans="9:16" x14ac:dyDescent="0.25">
      <c r="I5993" s="14"/>
      <c r="J5993" s="14"/>
      <c r="K5993" s="14"/>
      <c r="L5993" s="14"/>
      <c r="M5993" s="14"/>
      <c r="N5993" s="14"/>
      <c r="O5993" s="14"/>
      <c r="P5993" s="14"/>
    </row>
    <row r="5994" spans="9:16" x14ac:dyDescent="0.25">
      <c r="I5994" s="14"/>
      <c r="J5994" s="14"/>
      <c r="K5994" s="14"/>
      <c r="L5994" s="14"/>
      <c r="M5994" s="14"/>
      <c r="N5994" s="14"/>
      <c r="O5994" s="14"/>
      <c r="P5994" s="14"/>
    </row>
    <row r="5995" spans="9:16" x14ac:dyDescent="0.25">
      <c r="I5995" s="14"/>
      <c r="J5995" s="14"/>
      <c r="K5995" s="14"/>
      <c r="L5995" s="14"/>
      <c r="M5995" s="14"/>
      <c r="N5995" s="14"/>
      <c r="O5995" s="14"/>
      <c r="P5995" s="14"/>
    </row>
    <row r="5996" spans="9:16" x14ac:dyDescent="0.25">
      <c r="I5996" s="14"/>
      <c r="J5996" s="14"/>
      <c r="K5996" s="14"/>
      <c r="L5996" s="14"/>
      <c r="M5996" s="14"/>
      <c r="N5996" s="14"/>
      <c r="O5996" s="14"/>
      <c r="P5996" s="14"/>
    </row>
    <row r="5997" spans="9:16" x14ac:dyDescent="0.25">
      <c r="I5997" s="14"/>
      <c r="J5997" s="14"/>
      <c r="K5997" s="14"/>
      <c r="L5997" s="14"/>
      <c r="M5997" s="14"/>
      <c r="N5997" s="14"/>
      <c r="O5997" s="14"/>
      <c r="P5997" s="14"/>
    </row>
    <row r="5998" spans="9:16" x14ac:dyDescent="0.25">
      <c r="I5998" s="14"/>
      <c r="J5998" s="14"/>
      <c r="K5998" s="14"/>
      <c r="L5998" s="14"/>
      <c r="M5998" s="14"/>
      <c r="N5998" s="14"/>
      <c r="O5998" s="14"/>
      <c r="P5998" s="14"/>
    </row>
    <row r="5999" spans="9:16" x14ac:dyDescent="0.25">
      <c r="I5999" s="14"/>
      <c r="J5999" s="14"/>
      <c r="K5999" s="14"/>
      <c r="L5999" s="14"/>
      <c r="M5999" s="14"/>
      <c r="N5999" s="14"/>
      <c r="O5999" s="14"/>
      <c r="P5999" s="14"/>
    </row>
    <row r="6000" spans="9:16" x14ac:dyDescent="0.25">
      <c r="I6000" s="14"/>
      <c r="J6000" s="14"/>
      <c r="K6000" s="14"/>
      <c r="L6000" s="14"/>
      <c r="M6000" s="14"/>
      <c r="N6000" s="14"/>
      <c r="O6000" s="14"/>
      <c r="P6000" s="14"/>
    </row>
    <row r="6001" spans="9:16" x14ac:dyDescent="0.25">
      <c r="I6001" s="14"/>
      <c r="J6001" s="14"/>
      <c r="K6001" s="14"/>
      <c r="L6001" s="14"/>
      <c r="M6001" s="14"/>
      <c r="N6001" s="14"/>
      <c r="O6001" s="14"/>
      <c r="P6001" s="14"/>
    </row>
    <row r="6002" spans="9:16" x14ac:dyDescent="0.25">
      <c r="I6002" s="14"/>
      <c r="J6002" s="14"/>
      <c r="K6002" s="14"/>
      <c r="L6002" s="14"/>
      <c r="M6002" s="14"/>
      <c r="N6002" s="14"/>
      <c r="O6002" s="14"/>
      <c r="P6002" s="14"/>
    </row>
    <row r="6003" spans="9:16" x14ac:dyDescent="0.25">
      <c r="I6003" s="14"/>
      <c r="J6003" s="14"/>
      <c r="K6003" s="14"/>
      <c r="L6003" s="14"/>
      <c r="M6003" s="14"/>
      <c r="N6003" s="14"/>
      <c r="O6003" s="14"/>
      <c r="P6003" s="14"/>
    </row>
    <row r="6004" spans="9:16" x14ac:dyDescent="0.25">
      <c r="I6004" s="14"/>
      <c r="J6004" s="14"/>
      <c r="K6004" s="14"/>
      <c r="L6004" s="14"/>
      <c r="M6004" s="14"/>
      <c r="N6004" s="14"/>
      <c r="O6004" s="14"/>
      <c r="P6004" s="14"/>
    </row>
    <row r="6005" spans="9:16" x14ac:dyDescent="0.25">
      <c r="I6005" s="14"/>
      <c r="J6005" s="14"/>
      <c r="K6005" s="14"/>
      <c r="L6005" s="14"/>
      <c r="M6005" s="14"/>
      <c r="N6005" s="14"/>
      <c r="O6005" s="14"/>
      <c r="P6005" s="14"/>
    </row>
    <row r="6006" spans="9:16" x14ac:dyDescent="0.25">
      <c r="I6006" s="14"/>
      <c r="J6006" s="14"/>
      <c r="K6006" s="14"/>
      <c r="L6006" s="14"/>
      <c r="M6006" s="14"/>
      <c r="N6006" s="14"/>
      <c r="O6006" s="14"/>
      <c r="P6006" s="14"/>
    </row>
    <row r="6007" spans="9:16" x14ac:dyDescent="0.25">
      <c r="I6007" s="14"/>
      <c r="J6007" s="14"/>
      <c r="K6007" s="14"/>
      <c r="L6007" s="14"/>
      <c r="M6007" s="14"/>
      <c r="N6007" s="14"/>
      <c r="O6007" s="14"/>
      <c r="P6007" s="14"/>
    </row>
    <row r="6008" spans="9:16" x14ac:dyDescent="0.25">
      <c r="I6008" s="14"/>
      <c r="J6008" s="14"/>
      <c r="K6008" s="14"/>
      <c r="L6008" s="14"/>
      <c r="M6008" s="14"/>
      <c r="N6008" s="14"/>
      <c r="O6008" s="14"/>
      <c r="P6008" s="14"/>
    </row>
    <row r="6009" spans="9:16" x14ac:dyDescent="0.25">
      <c r="I6009" s="14"/>
      <c r="J6009" s="14"/>
      <c r="K6009" s="14"/>
      <c r="L6009" s="14"/>
      <c r="M6009" s="14"/>
      <c r="N6009" s="14"/>
      <c r="O6009" s="14"/>
      <c r="P6009" s="14"/>
    </row>
    <row r="6010" spans="9:16" x14ac:dyDescent="0.25">
      <c r="I6010" s="14"/>
      <c r="J6010" s="14"/>
      <c r="K6010" s="14"/>
      <c r="L6010" s="14"/>
      <c r="M6010" s="14"/>
      <c r="N6010" s="14"/>
      <c r="O6010" s="14"/>
      <c r="P6010" s="14"/>
    </row>
    <row r="6011" spans="9:16" x14ac:dyDescent="0.25">
      <c r="I6011" s="14"/>
      <c r="J6011" s="14"/>
      <c r="K6011" s="14"/>
      <c r="L6011" s="14"/>
      <c r="M6011" s="14"/>
      <c r="N6011" s="14"/>
      <c r="O6011" s="14"/>
      <c r="P6011" s="14"/>
    </row>
    <row r="6012" spans="9:16" x14ac:dyDescent="0.25">
      <c r="I6012" s="14"/>
      <c r="J6012" s="14"/>
      <c r="K6012" s="14"/>
      <c r="L6012" s="14"/>
      <c r="M6012" s="14"/>
      <c r="N6012" s="14"/>
      <c r="O6012" s="14"/>
      <c r="P6012" s="14"/>
    </row>
    <row r="6013" spans="9:16" x14ac:dyDescent="0.25">
      <c r="I6013" s="14"/>
      <c r="J6013" s="14"/>
      <c r="K6013" s="14"/>
      <c r="L6013" s="14"/>
      <c r="M6013" s="14"/>
      <c r="N6013" s="14"/>
      <c r="O6013" s="14"/>
      <c r="P6013" s="14"/>
    </row>
    <row r="6014" spans="9:16" x14ac:dyDescent="0.25">
      <c r="I6014" s="14"/>
      <c r="J6014" s="14"/>
      <c r="K6014" s="14"/>
      <c r="L6014" s="14"/>
      <c r="M6014" s="14"/>
      <c r="N6014" s="14"/>
      <c r="O6014" s="14"/>
      <c r="P6014" s="14"/>
    </row>
    <row r="6015" spans="9:16" x14ac:dyDescent="0.25">
      <c r="I6015" s="14"/>
      <c r="J6015" s="14"/>
      <c r="K6015" s="14"/>
      <c r="L6015" s="14"/>
      <c r="M6015" s="14"/>
      <c r="N6015" s="14"/>
      <c r="O6015" s="14"/>
      <c r="P6015" s="14"/>
    </row>
    <row r="6016" spans="9:16" x14ac:dyDescent="0.25">
      <c r="I6016" s="14"/>
      <c r="J6016" s="14"/>
      <c r="K6016" s="14"/>
      <c r="L6016" s="14"/>
      <c r="M6016" s="14"/>
      <c r="N6016" s="14"/>
      <c r="O6016" s="14"/>
      <c r="P6016" s="14"/>
    </row>
    <row r="6017" spans="9:16" x14ac:dyDescent="0.25">
      <c r="I6017" s="14"/>
      <c r="J6017" s="14"/>
      <c r="K6017" s="14"/>
      <c r="L6017" s="14"/>
      <c r="M6017" s="14"/>
      <c r="N6017" s="14"/>
      <c r="O6017" s="14"/>
      <c r="P6017" s="14"/>
    </row>
    <row r="6018" spans="9:16" x14ac:dyDescent="0.25">
      <c r="I6018" s="14"/>
      <c r="J6018" s="14"/>
      <c r="K6018" s="14"/>
      <c r="L6018" s="14"/>
      <c r="M6018" s="14"/>
      <c r="N6018" s="14"/>
      <c r="O6018" s="14"/>
      <c r="P6018" s="14"/>
    </row>
    <row r="6019" spans="9:16" x14ac:dyDescent="0.25">
      <c r="I6019" s="14"/>
      <c r="J6019" s="14"/>
      <c r="K6019" s="14"/>
      <c r="L6019" s="14"/>
      <c r="M6019" s="14"/>
      <c r="N6019" s="14"/>
      <c r="O6019" s="14"/>
      <c r="P6019" s="14"/>
    </row>
    <row r="6020" spans="9:16" x14ac:dyDescent="0.25">
      <c r="I6020" s="14"/>
      <c r="J6020" s="14"/>
      <c r="K6020" s="14"/>
      <c r="L6020" s="14"/>
      <c r="M6020" s="14"/>
      <c r="N6020" s="14"/>
      <c r="O6020" s="14"/>
      <c r="P6020" s="14"/>
    </row>
    <row r="6021" spans="9:16" x14ac:dyDescent="0.25">
      <c r="I6021" s="14"/>
      <c r="J6021" s="14"/>
      <c r="K6021" s="14"/>
      <c r="L6021" s="14"/>
      <c r="M6021" s="14"/>
      <c r="N6021" s="14"/>
      <c r="O6021" s="14"/>
      <c r="P6021" s="14"/>
    </row>
    <row r="6022" spans="9:16" x14ac:dyDescent="0.25">
      <c r="I6022" s="14"/>
      <c r="J6022" s="14"/>
      <c r="K6022" s="14"/>
      <c r="L6022" s="14"/>
      <c r="M6022" s="14"/>
      <c r="N6022" s="14"/>
      <c r="O6022" s="14"/>
      <c r="P6022" s="14"/>
    </row>
    <row r="6023" spans="9:16" x14ac:dyDescent="0.25">
      <c r="I6023" s="14"/>
      <c r="J6023" s="14"/>
      <c r="K6023" s="14"/>
      <c r="L6023" s="14"/>
      <c r="M6023" s="14"/>
      <c r="N6023" s="14"/>
      <c r="O6023" s="14"/>
      <c r="P6023" s="14"/>
    </row>
    <row r="6024" spans="9:16" x14ac:dyDescent="0.25">
      <c r="I6024" s="14"/>
      <c r="J6024" s="14"/>
      <c r="K6024" s="14"/>
      <c r="L6024" s="14"/>
      <c r="M6024" s="14"/>
      <c r="N6024" s="14"/>
      <c r="O6024" s="14"/>
      <c r="P6024" s="14"/>
    </row>
    <row r="6025" spans="9:16" x14ac:dyDescent="0.25">
      <c r="I6025" s="14"/>
      <c r="J6025" s="14"/>
      <c r="K6025" s="14"/>
      <c r="L6025" s="14"/>
      <c r="M6025" s="14"/>
      <c r="N6025" s="14"/>
      <c r="O6025" s="14"/>
      <c r="P6025" s="14"/>
    </row>
    <row r="6026" spans="9:16" x14ac:dyDescent="0.25">
      <c r="I6026" s="14"/>
      <c r="J6026" s="14"/>
      <c r="K6026" s="14"/>
      <c r="L6026" s="14"/>
      <c r="M6026" s="14"/>
      <c r="N6026" s="14"/>
      <c r="O6026" s="14"/>
      <c r="P6026" s="14"/>
    </row>
    <row r="6027" spans="9:16" x14ac:dyDescent="0.25">
      <c r="I6027" s="14"/>
      <c r="J6027" s="14"/>
      <c r="K6027" s="14"/>
      <c r="L6027" s="14"/>
      <c r="M6027" s="14"/>
      <c r="N6027" s="14"/>
      <c r="O6027" s="14"/>
      <c r="P6027" s="14"/>
    </row>
    <row r="6028" spans="9:16" x14ac:dyDescent="0.25">
      <c r="I6028" s="14"/>
      <c r="J6028" s="14"/>
      <c r="K6028" s="14"/>
      <c r="L6028" s="14"/>
      <c r="M6028" s="14"/>
      <c r="N6028" s="14"/>
      <c r="O6028" s="14"/>
      <c r="P6028" s="14"/>
    </row>
    <row r="6029" spans="9:16" x14ac:dyDescent="0.25">
      <c r="I6029" s="14"/>
      <c r="J6029" s="14"/>
      <c r="K6029" s="14"/>
      <c r="L6029" s="14"/>
      <c r="M6029" s="14"/>
      <c r="N6029" s="14"/>
      <c r="O6029" s="14"/>
      <c r="P6029" s="14"/>
    </row>
    <row r="6030" spans="9:16" x14ac:dyDescent="0.25">
      <c r="I6030" s="14"/>
      <c r="J6030" s="14"/>
      <c r="K6030" s="14"/>
      <c r="L6030" s="14"/>
      <c r="M6030" s="14"/>
      <c r="N6030" s="14"/>
      <c r="O6030" s="14"/>
      <c r="P6030" s="14"/>
    </row>
    <row r="6031" spans="9:16" x14ac:dyDescent="0.25">
      <c r="I6031" s="14"/>
      <c r="J6031" s="14"/>
      <c r="K6031" s="14"/>
      <c r="L6031" s="14"/>
      <c r="M6031" s="14"/>
      <c r="N6031" s="14"/>
      <c r="O6031" s="14"/>
      <c r="P6031" s="14"/>
    </row>
    <row r="6032" spans="9:16" x14ac:dyDescent="0.25">
      <c r="I6032" s="14"/>
      <c r="J6032" s="14"/>
      <c r="K6032" s="14"/>
      <c r="L6032" s="14"/>
      <c r="M6032" s="14"/>
      <c r="N6032" s="14"/>
      <c r="O6032" s="14"/>
      <c r="P6032" s="14"/>
    </row>
    <row r="6033" spans="9:16" x14ac:dyDescent="0.25">
      <c r="I6033" s="14"/>
      <c r="J6033" s="14"/>
      <c r="K6033" s="14"/>
      <c r="L6033" s="14"/>
      <c r="M6033" s="14"/>
      <c r="N6033" s="14"/>
      <c r="O6033" s="14"/>
      <c r="P6033" s="14"/>
    </row>
    <row r="6034" spans="9:16" x14ac:dyDescent="0.25">
      <c r="I6034" s="14"/>
      <c r="J6034" s="14"/>
      <c r="K6034" s="14"/>
      <c r="L6034" s="14"/>
      <c r="M6034" s="14"/>
      <c r="N6034" s="14"/>
      <c r="O6034" s="14"/>
      <c r="P6034" s="14"/>
    </row>
    <row r="6035" spans="9:16" x14ac:dyDescent="0.25">
      <c r="I6035" s="14"/>
      <c r="J6035" s="14"/>
      <c r="K6035" s="14"/>
      <c r="L6035" s="14"/>
      <c r="M6035" s="14"/>
      <c r="N6035" s="14"/>
      <c r="O6035" s="14"/>
      <c r="P6035" s="14"/>
    </row>
    <row r="6036" spans="9:16" x14ac:dyDescent="0.25">
      <c r="I6036" s="14"/>
      <c r="J6036" s="14"/>
      <c r="K6036" s="14"/>
      <c r="L6036" s="14"/>
      <c r="M6036" s="14"/>
      <c r="N6036" s="14"/>
      <c r="O6036" s="14"/>
      <c r="P6036" s="14"/>
    </row>
    <row r="6037" spans="9:16" x14ac:dyDescent="0.25">
      <c r="I6037" s="14"/>
      <c r="J6037" s="14"/>
      <c r="K6037" s="14"/>
      <c r="L6037" s="14"/>
      <c r="M6037" s="14"/>
      <c r="N6037" s="14"/>
      <c r="O6037" s="14"/>
      <c r="P6037" s="14"/>
    </row>
    <row r="6038" spans="9:16" x14ac:dyDescent="0.25">
      <c r="I6038" s="14"/>
      <c r="J6038" s="14"/>
      <c r="K6038" s="14"/>
      <c r="L6038" s="14"/>
      <c r="M6038" s="14"/>
      <c r="N6038" s="14"/>
      <c r="O6038" s="14"/>
      <c r="P6038" s="14"/>
    </row>
    <row r="6039" spans="9:16" x14ac:dyDescent="0.25">
      <c r="I6039" s="14"/>
      <c r="J6039" s="14"/>
      <c r="K6039" s="14"/>
      <c r="L6039" s="14"/>
      <c r="M6039" s="14"/>
      <c r="N6039" s="14"/>
      <c r="O6039" s="14"/>
      <c r="P6039" s="14"/>
    </row>
    <row r="6040" spans="9:16" x14ac:dyDescent="0.25">
      <c r="I6040" s="14"/>
      <c r="J6040" s="14"/>
      <c r="K6040" s="14"/>
      <c r="L6040" s="14"/>
      <c r="M6040" s="14"/>
      <c r="N6040" s="14"/>
      <c r="O6040" s="14"/>
      <c r="P6040" s="14"/>
    </row>
    <row r="6041" spans="9:16" x14ac:dyDescent="0.25">
      <c r="I6041" s="14"/>
      <c r="J6041" s="14"/>
      <c r="K6041" s="14"/>
      <c r="L6041" s="14"/>
      <c r="M6041" s="14"/>
      <c r="N6041" s="14"/>
      <c r="O6041" s="14"/>
      <c r="P6041" s="14"/>
    </row>
    <row r="6042" spans="9:16" x14ac:dyDescent="0.25">
      <c r="I6042" s="14"/>
      <c r="J6042" s="14"/>
      <c r="K6042" s="14"/>
      <c r="L6042" s="14"/>
      <c r="M6042" s="14"/>
      <c r="N6042" s="14"/>
      <c r="O6042" s="14"/>
      <c r="P6042" s="14"/>
    </row>
    <row r="6043" spans="9:16" x14ac:dyDescent="0.25">
      <c r="I6043" s="14"/>
      <c r="J6043" s="14"/>
      <c r="K6043" s="14"/>
      <c r="L6043" s="14"/>
      <c r="M6043" s="14"/>
      <c r="N6043" s="14"/>
      <c r="O6043" s="14"/>
      <c r="P6043" s="14"/>
    </row>
    <row r="6044" spans="9:16" x14ac:dyDescent="0.25">
      <c r="I6044" s="14"/>
      <c r="J6044" s="14"/>
      <c r="K6044" s="14"/>
      <c r="L6044" s="14"/>
      <c r="M6044" s="14"/>
      <c r="N6044" s="14"/>
      <c r="O6044" s="14"/>
      <c r="P6044" s="14"/>
    </row>
    <row r="6045" spans="9:16" x14ac:dyDescent="0.25">
      <c r="I6045" s="14"/>
      <c r="J6045" s="14"/>
      <c r="K6045" s="14"/>
      <c r="L6045" s="14"/>
      <c r="M6045" s="14"/>
      <c r="N6045" s="14"/>
      <c r="O6045" s="14"/>
      <c r="P6045" s="14"/>
    </row>
    <row r="6046" spans="9:16" x14ac:dyDescent="0.25">
      <c r="I6046" s="14"/>
      <c r="J6046" s="14"/>
      <c r="K6046" s="14"/>
      <c r="L6046" s="14"/>
      <c r="M6046" s="14"/>
      <c r="N6046" s="14"/>
      <c r="O6046" s="14"/>
      <c r="P6046" s="14"/>
    </row>
    <row r="6047" spans="9:16" x14ac:dyDescent="0.25">
      <c r="I6047" s="14"/>
      <c r="J6047" s="14"/>
      <c r="K6047" s="14"/>
      <c r="L6047" s="14"/>
      <c r="M6047" s="14"/>
      <c r="N6047" s="14"/>
      <c r="O6047" s="14"/>
      <c r="P6047" s="14"/>
    </row>
    <row r="6048" spans="9:16" x14ac:dyDescent="0.25">
      <c r="I6048" s="14"/>
      <c r="J6048" s="14"/>
      <c r="K6048" s="14"/>
      <c r="L6048" s="14"/>
      <c r="M6048" s="14"/>
      <c r="N6048" s="14"/>
      <c r="O6048" s="14"/>
      <c r="P6048" s="14"/>
    </row>
    <row r="6049" spans="9:16" x14ac:dyDescent="0.25">
      <c r="I6049" s="14"/>
      <c r="J6049" s="14"/>
      <c r="K6049" s="14"/>
      <c r="L6049" s="14"/>
      <c r="M6049" s="14"/>
      <c r="N6049" s="14"/>
      <c r="O6049" s="14"/>
      <c r="P6049" s="14"/>
    </row>
    <row r="6050" spans="9:16" x14ac:dyDescent="0.25">
      <c r="I6050" s="14"/>
      <c r="J6050" s="14"/>
      <c r="K6050" s="14"/>
      <c r="L6050" s="14"/>
      <c r="M6050" s="14"/>
      <c r="N6050" s="14"/>
      <c r="O6050" s="14"/>
      <c r="P6050" s="14"/>
    </row>
    <row r="6051" spans="9:16" x14ac:dyDescent="0.25">
      <c r="I6051" s="14"/>
      <c r="J6051" s="14"/>
      <c r="K6051" s="14"/>
      <c r="L6051" s="14"/>
      <c r="M6051" s="14"/>
      <c r="N6051" s="14"/>
      <c r="O6051" s="14"/>
      <c r="P6051" s="14"/>
    </row>
    <row r="6052" spans="9:16" x14ac:dyDescent="0.25">
      <c r="I6052" s="14"/>
      <c r="J6052" s="14"/>
      <c r="K6052" s="14"/>
      <c r="L6052" s="14"/>
      <c r="M6052" s="14"/>
      <c r="N6052" s="14"/>
      <c r="O6052" s="14"/>
      <c r="P6052" s="14"/>
    </row>
    <row r="6053" spans="9:16" x14ac:dyDescent="0.25">
      <c r="I6053" s="14"/>
      <c r="J6053" s="14"/>
      <c r="K6053" s="14"/>
      <c r="L6053" s="14"/>
      <c r="M6053" s="14"/>
      <c r="N6053" s="14"/>
      <c r="O6053" s="14"/>
      <c r="P6053" s="14"/>
    </row>
    <row r="6054" spans="9:16" x14ac:dyDescent="0.25">
      <c r="I6054" s="14"/>
      <c r="J6054" s="14"/>
      <c r="K6054" s="14"/>
      <c r="L6054" s="14"/>
      <c r="M6054" s="14"/>
      <c r="N6054" s="14"/>
      <c r="O6054" s="14"/>
      <c r="P6054" s="14"/>
    </row>
    <row r="6055" spans="9:16" x14ac:dyDescent="0.25">
      <c r="I6055" s="14"/>
      <c r="J6055" s="14"/>
      <c r="K6055" s="14"/>
      <c r="L6055" s="14"/>
      <c r="M6055" s="14"/>
      <c r="N6055" s="14"/>
      <c r="O6055" s="14"/>
      <c r="P6055" s="14"/>
    </row>
    <row r="6056" spans="9:16" x14ac:dyDescent="0.25">
      <c r="I6056" s="14"/>
      <c r="J6056" s="14"/>
      <c r="K6056" s="14"/>
      <c r="L6056" s="14"/>
      <c r="M6056" s="14"/>
      <c r="N6056" s="14"/>
      <c r="O6056" s="14"/>
      <c r="P6056" s="14"/>
    </row>
    <row r="6057" spans="9:16" x14ac:dyDescent="0.25">
      <c r="I6057" s="14"/>
      <c r="J6057" s="14"/>
      <c r="K6057" s="14"/>
      <c r="L6057" s="14"/>
      <c r="M6057" s="14"/>
      <c r="N6057" s="14"/>
      <c r="O6057" s="14"/>
      <c r="P6057" s="14"/>
    </row>
    <row r="6058" spans="9:16" x14ac:dyDescent="0.25">
      <c r="I6058" s="14"/>
      <c r="J6058" s="14"/>
      <c r="K6058" s="14"/>
      <c r="L6058" s="14"/>
      <c r="M6058" s="14"/>
      <c r="N6058" s="14"/>
      <c r="O6058" s="14"/>
      <c r="P6058" s="14"/>
    </row>
    <row r="6059" spans="9:16" x14ac:dyDescent="0.25">
      <c r="I6059" s="14"/>
      <c r="J6059" s="14"/>
      <c r="K6059" s="14"/>
      <c r="L6059" s="14"/>
      <c r="M6059" s="14"/>
      <c r="N6059" s="14"/>
      <c r="O6059" s="14"/>
      <c r="P6059" s="14"/>
    </row>
    <row r="6060" spans="9:16" x14ac:dyDescent="0.25">
      <c r="I6060" s="14"/>
      <c r="J6060" s="14"/>
      <c r="K6060" s="14"/>
      <c r="L6060" s="14"/>
      <c r="M6060" s="14"/>
      <c r="N6060" s="14"/>
      <c r="O6060" s="14"/>
      <c r="P6060" s="14"/>
    </row>
    <row r="6061" spans="9:16" x14ac:dyDescent="0.25">
      <c r="I6061" s="14"/>
      <c r="J6061" s="14"/>
      <c r="K6061" s="14"/>
      <c r="L6061" s="14"/>
      <c r="M6061" s="14"/>
      <c r="N6061" s="14"/>
      <c r="O6061" s="14"/>
      <c r="P6061" s="14"/>
    </row>
    <row r="6062" spans="9:16" x14ac:dyDescent="0.25">
      <c r="I6062" s="14"/>
      <c r="J6062" s="14"/>
      <c r="K6062" s="14"/>
      <c r="L6062" s="14"/>
      <c r="M6062" s="14"/>
      <c r="N6062" s="14"/>
      <c r="O6062" s="14"/>
      <c r="P6062" s="14"/>
    </row>
    <row r="6063" spans="9:16" x14ac:dyDescent="0.25">
      <c r="I6063" s="14"/>
      <c r="J6063" s="14"/>
      <c r="K6063" s="14"/>
      <c r="L6063" s="14"/>
      <c r="M6063" s="14"/>
      <c r="N6063" s="14"/>
      <c r="O6063" s="14"/>
      <c r="P6063" s="14"/>
    </row>
    <row r="6064" spans="9:16" x14ac:dyDescent="0.25">
      <c r="I6064" s="14"/>
      <c r="J6064" s="14"/>
      <c r="K6064" s="14"/>
      <c r="L6064" s="14"/>
      <c r="M6064" s="14"/>
      <c r="N6064" s="14"/>
      <c r="O6064" s="14"/>
      <c r="P6064" s="14"/>
    </row>
    <row r="6065" spans="9:16" x14ac:dyDescent="0.25">
      <c r="I6065" s="14"/>
      <c r="J6065" s="14"/>
      <c r="K6065" s="14"/>
      <c r="L6065" s="14"/>
      <c r="M6065" s="14"/>
      <c r="N6065" s="14"/>
      <c r="O6065" s="14"/>
      <c r="P6065" s="14"/>
    </row>
    <row r="6066" spans="9:16" x14ac:dyDescent="0.25">
      <c r="I6066" s="14"/>
      <c r="J6066" s="14"/>
      <c r="K6066" s="14"/>
      <c r="L6066" s="14"/>
      <c r="M6066" s="14"/>
      <c r="N6066" s="14"/>
      <c r="O6066" s="14"/>
      <c r="P6066" s="14"/>
    </row>
    <row r="6067" spans="9:16" x14ac:dyDescent="0.25">
      <c r="I6067" s="14"/>
      <c r="J6067" s="14"/>
      <c r="K6067" s="14"/>
      <c r="L6067" s="14"/>
      <c r="M6067" s="14"/>
      <c r="N6067" s="14"/>
      <c r="O6067" s="14"/>
      <c r="P6067" s="14"/>
    </row>
    <row r="6068" spans="9:16" x14ac:dyDescent="0.25">
      <c r="I6068" s="14"/>
      <c r="J6068" s="14"/>
      <c r="K6068" s="14"/>
      <c r="L6068" s="14"/>
      <c r="M6068" s="14"/>
      <c r="N6068" s="14"/>
      <c r="O6068" s="14"/>
      <c r="P6068" s="14"/>
    </row>
    <row r="6069" spans="9:16" x14ac:dyDescent="0.25">
      <c r="I6069" s="14"/>
      <c r="J6069" s="14"/>
      <c r="K6069" s="14"/>
      <c r="L6069" s="14"/>
      <c r="M6069" s="14"/>
      <c r="N6069" s="14"/>
      <c r="O6069" s="14"/>
      <c r="P6069" s="14"/>
    </row>
    <row r="6070" spans="9:16" x14ac:dyDescent="0.25">
      <c r="I6070" s="14"/>
      <c r="J6070" s="14"/>
      <c r="K6070" s="14"/>
      <c r="L6070" s="14"/>
      <c r="M6070" s="14"/>
      <c r="N6070" s="14"/>
      <c r="O6070" s="14"/>
      <c r="P6070" s="14"/>
    </row>
    <row r="6071" spans="9:16" x14ac:dyDescent="0.25">
      <c r="I6071" s="14"/>
      <c r="J6071" s="14"/>
      <c r="K6071" s="14"/>
      <c r="L6071" s="14"/>
      <c r="M6071" s="14"/>
      <c r="N6071" s="14"/>
      <c r="O6071" s="14"/>
      <c r="P6071" s="14"/>
    </row>
    <row r="6072" spans="9:16" x14ac:dyDescent="0.25">
      <c r="I6072" s="14"/>
      <c r="J6072" s="14"/>
      <c r="K6072" s="14"/>
      <c r="L6072" s="14"/>
      <c r="M6072" s="14"/>
      <c r="N6072" s="14"/>
      <c r="O6072" s="14"/>
      <c r="P6072" s="14"/>
    </row>
    <row r="6073" spans="9:16" x14ac:dyDescent="0.25">
      <c r="I6073" s="14"/>
      <c r="J6073" s="14"/>
      <c r="K6073" s="14"/>
      <c r="L6073" s="14"/>
      <c r="M6073" s="14"/>
      <c r="N6073" s="14"/>
      <c r="O6073" s="14"/>
      <c r="P6073" s="14"/>
    </row>
    <row r="6074" spans="9:16" x14ac:dyDescent="0.25">
      <c r="I6074" s="14"/>
      <c r="J6074" s="14"/>
      <c r="K6074" s="14"/>
      <c r="L6074" s="14"/>
      <c r="M6074" s="14"/>
      <c r="N6074" s="14"/>
      <c r="O6074" s="14"/>
      <c r="P6074" s="14"/>
    </row>
    <row r="6075" spans="9:16" x14ac:dyDescent="0.25">
      <c r="I6075" s="14"/>
      <c r="J6075" s="14"/>
      <c r="K6075" s="14"/>
      <c r="L6075" s="14"/>
      <c r="M6075" s="14"/>
      <c r="N6075" s="14"/>
      <c r="O6075" s="14"/>
      <c r="P6075" s="14"/>
    </row>
    <row r="6076" spans="9:16" x14ac:dyDescent="0.25">
      <c r="I6076" s="14"/>
      <c r="J6076" s="14"/>
      <c r="K6076" s="14"/>
      <c r="L6076" s="14"/>
      <c r="M6076" s="14"/>
      <c r="N6076" s="14"/>
      <c r="O6076" s="14"/>
      <c r="P6076" s="14"/>
    </row>
    <row r="6077" spans="9:16" x14ac:dyDescent="0.25">
      <c r="I6077" s="14"/>
      <c r="J6077" s="14"/>
      <c r="K6077" s="14"/>
      <c r="L6077" s="14"/>
      <c r="M6077" s="14"/>
      <c r="N6077" s="14"/>
      <c r="O6077" s="14"/>
      <c r="P6077" s="14"/>
    </row>
    <row r="6078" spans="9:16" x14ac:dyDescent="0.25">
      <c r="I6078" s="14"/>
      <c r="J6078" s="14"/>
      <c r="K6078" s="14"/>
      <c r="L6078" s="14"/>
      <c r="M6078" s="14"/>
      <c r="N6078" s="14"/>
      <c r="O6078" s="14"/>
      <c r="P6078" s="14"/>
    </row>
    <row r="6079" spans="9:16" x14ac:dyDescent="0.25">
      <c r="I6079" s="14"/>
      <c r="J6079" s="14"/>
      <c r="K6079" s="14"/>
      <c r="L6079" s="14"/>
      <c r="M6079" s="14"/>
      <c r="N6079" s="14"/>
      <c r="O6079" s="14"/>
      <c r="P6079" s="14"/>
    </row>
    <row r="6080" spans="9:16" x14ac:dyDescent="0.25">
      <c r="I6080" s="14"/>
      <c r="J6080" s="14"/>
      <c r="K6080" s="14"/>
      <c r="L6080" s="14"/>
      <c r="M6080" s="14"/>
      <c r="N6080" s="14"/>
      <c r="O6080" s="14"/>
      <c r="P6080" s="14"/>
    </row>
    <row r="6081" spans="9:16" x14ac:dyDescent="0.25">
      <c r="I6081" s="14"/>
      <c r="J6081" s="14"/>
      <c r="K6081" s="14"/>
      <c r="L6081" s="14"/>
      <c r="M6081" s="14"/>
      <c r="N6081" s="14"/>
      <c r="O6081" s="14"/>
      <c r="P6081" s="14"/>
    </row>
    <row r="6082" spans="9:16" x14ac:dyDescent="0.25">
      <c r="I6082" s="14"/>
      <c r="J6082" s="14"/>
      <c r="K6082" s="14"/>
      <c r="L6082" s="14"/>
      <c r="M6082" s="14"/>
      <c r="N6082" s="14"/>
      <c r="O6082" s="14"/>
      <c r="P6082" s="14"/>
    </row>
    <row r="6083" spans="9:16" x14ac:dyDescent="0.25">
      <c r="I6083" s="14"/>
      <c r="J6083" s="14"/>
      <c r="K6083" s="14"/>
      <c r="L6083" s="14"/>
      <c r="M6083" s="14"/>
      <c r="N6083" s="14"/>
      <c r="O6083" s="14"/>
      <c r="P6083" s="14"/>
    </row>
    <row r="6084" spans="9:16" x14ac:dyDescent="0.25">
      <c r="I6084" s="14"/>
      <c r="J6084" s="14"/>
      <c r="K6084" s="14"/>
      <c r="L6084" s="14"/>
      <c r="M6084" s="14"/>
      <c r="N6084" s="14"/>
      <c r="O6084" s="14"/>
      <c r="P6084" s="14"/>
    </row>
    <row r="6085" spans="9:16" x14ac:dyDescent="0.25">
      <c r="I6085" s="14"/>
      <c r="J6085" s="14"/>
      <c r="K6085" s="14"/>
      <c r="L6085" s="14"/>
      <c r="M6085" s="14"/>
      <c r="N6085" s="14"/>
      <c r="O6085" s="14"/>
      <c r="P6085" s="14"/>
    </row>
    <row r="6086" spans="9:16" x14ac:dyDescent="0.25">
      <c r="I6086" s="14"/>
      <c r="J6086" s="14"/>
      <c r="K6086" s="14"/>
      <c r="L6086" s="14"/>
      <c r="M6086" s="14"/>
      <c r="N6086" s="14"/>
      <c r="O6086" s="14"/>
      <c r="P6086" s="14"/>
    </row>
    <row r="6087" spans="9:16" x14ac:dyDescent="0.25">
      <c r="I6087" s="14"/>
      <c r="J6087" s="14"/>
      <c r="K6087" s="14"/>
      <c r="L6087" s="14"/>
      <c r="M6087" s="14"/>
      <c r="N6087" s="14"/>
      <c r="O6087" s="14"/>
      <c r="P6087" s="14"/>
    </row>
    <row r="6088" spans="9:16" x14ac:dyDescent="0.25">
      <c r="I6088" s="14"/>
      <c r="J6088" s="14"/>
      <c r="K6088" s="14"/>
      <c r="L6088" s="14"/>
      <c r="M6088" s="14"/>
      <c r="N6088" s="14"/>
      <c r="O6088" s="14"/>
      <c r="P6088" s="14"/>
    </row>
    <row r="6089" spans="9:16" x14ac:dyDescent="0.25">
      <c r="I6089" s="14"/>
      <c r="J6089" s="14"/>
      <c r="K6089" s="14"/>
      <c r="L6089" s="14"/>
      <c r="M6089" s="14"/>
      <c r="N6089" s="14"/>
      <c r="O6089" s="14"/>
      <c r="P6089" s="14"/>
    </row>
    <row r="6090" spans="9:16" x14ac:dyDescent="0.25">
      <c r="I6090" s="14"/>
      <c r="J6090" s="14"/>
      <c r="K6090" s="14"/>
      <c r="L6090" s="14"/>
      <c r="M6090" s="14"/>
      <c r="N6090" s="14"/>
      <c r="O6090" s="14"/>
      <c r="P6090" s="14"/>
    </row>
    <row r="6091" spans="9:16" x14ac:dyDescent="0.25">
      <c r="I6091" s="14"/>
      <c r="J6091" s="14"/>
      <c r="K6091" s="14"/>
      <c r="L6091" s="14"/>
      <c r="M6091" s="14"/>
      <c r="N6091" s="14"/>
      <c r="O6091" s="14"/>
      <c r="P6091" s="14"/>
    </row>
    <row r="6092" spans="9:16" x14ac:dyDescent="0.25">
      <c r="I6092" s="14"/>
      <c r="J6092" s="14"/>
      <c r="K6092" s="14"/>
      <c r="L6092" s="14"/>
      <c r="M6092" s="14"/>
      <c r="N6092" s="14"/>
      <c r="O6092" s="14"/>
      <c r="P6092" s="14"/>
    </row>
    <row r="6093" spans="9:16" x14ac:dyDescent="0.25">
      <c r="I6093" s="14"/>
      <c r="J6093" s="14"/>
      <c r="K6093" s="14"/>
      <c r="L6093" s="14"/>
      <c r="M6093" s="14"/>
      <c r="N6093" s="14"/>
      <c r="O6093" s="14"/>
      <c r="P6093" s="14"/>
    </row>
    <row r="6094" spans="9:16" x14ac:dyDescent="0.25">
      <c r="I6094" s="14"/>
      <c r="J6094" s="14"/>
      <c r="K6094" s="14"/>
      <c r="L6094" s="14"/>
      <c r="M6094" s="14"/>
      <c r="N6094" s="14"/>
      <c r="O6094" s="14"/>
      <c r="P6094" s="14"/>
    </row>
    <row r="6095" spans="9:16" x14ac:dyDescent="0.25">
      <c r="I6095" s="14"/>
      <c r="J6095" s="14"/>
      <c r="K6095" s="14"/>
      <c r="L6095" s="14"/>
      <c r="M6095" s="14"/>
      <c r="N6095" s="14"/>
      <c r="O6095" s="14"/>
      <c r="P6095" s="14"/>
    </row>
    <row r="6096" spans="9:16" x14ac:dyDescent="0.25">
      <c r="I6096" s="14"/>
      <c r="J6096" s="14"/>
      <c r="K6096" s="14"/>
      <c r="L6096" s="14"/>
      <c r="M6096" s="14"/>
      <c r="N6096" s="14"/>
      <c r="O6096" s="14"/>
      <c r="P6096" s="14"/>
    </row>
    <row r="6097" spans="9:16" x14ac:dyDescent="0.25">
      <c r="I6097" s="14"/>
      <c r="J6097" s="14"/>
      <c r="K6097" s="14"/>
      <c r="L6097" s="14"/>
      <c r="M6097" s="14"/>
      <c r="N6097" s="14"/>
      <c r="O6097" s="14"/>
      <c r="P6097" s="14"/>
    </row>
    <row r="6098" spans="9:16" x14ac:dyDescent="0.25">
      <c r="I6098" s="14"/>
      <c r="J6098" s="14"/>
      <c r="K6098" s="14"/>
      <c r="L6098" s="14"/>
      <c r="M6098" s="14"/>
      <c r="N6098" s="14"/>
      <c r="O6098" s="14"/>
      <c r="P6098" s="14"/>
    </row>
    <row r="6099" spans="9:16" x14ac:dyDescent="0.25">
      <c r="I6099" s="14"/>
      <c r="J6099" s="14"/>
      <c r="K6099" s="14"/>
      <c r="L6099" s="14"/>
      <c r="M6099" s="14"/>
      <c r="N6099" s="14"/>
      <c r="O6099" s="14"/>
      <c r="P6099" s="14"/>
    </row>
    <row r="6100" spans="9:16" x14ac:dyDescent="0.25">
      <c r="I6100" s="14"/>
      <c r="J6100" s="14"/>
      <c r="K6100" s="14"/>
      <c r="L6100" s="14"/>
      <c r="M6100" s="14"/>
      <c r="N6100" s="14"/>
      <c r="O6100" s="14"/>
      <c r="P6100" s="14"/>
    </row>
    <row r="6101" spans="9:16" x14ac:dyDescent="0.25">
      <c r="I6101" s="14"/>
      <c r="J6101" s="14"/>
      <c r="K6101" s="14"/>
      <c r="L6101" s="14"/>
      <c r="M6101" s="14"/>
      <c r="N6101" s="14"/>
      <c r="O6101" s="14"/>
      <c r="P6101" s="14"/>
    </row>
    <row r="6102" spans="9:16" x14ac:dyDescent="0.25">
      <c r="I6102" s="14"/>
      <c r="J6102" s="14"/>
      <c r="K6102" s="14"/>
      <c r="L6102" s="14"/>
      <c r="M6102" s="14"/>
      <c r="N6102" s="14"/>
      <c r="O6102" s="14"/>
      <c r="P6102" s="14"/>
    </row>
    <row r="6103" spans="9:16" x14ac:dyDescent="0.25">
      <c r="I6103" s="14"/>
      <c r="J6103" s="14"/>
      <c r="K6103" s="14"/>
      <c r="L6103" s="14"/>
      <c r="M6103" s="14"/>
      <c r="N6103" s="14"/>
      <c r="O6103" s="14"/>
      <c r="P6103" s="14"/>
    </row>
    <row r="6104" spans="9:16" x14ac:dyDescent="0.25">
      <c r="I6104" s="14"/>
      <c r="J6104" s="14"/>
      <c r="K6104" s="14"/>
      <c r="L6104" s="14"/>
      <c r="M6104" s="14"/>
      <c r="N6104" s="14"/>
      <c r="O6104" s="14"/>
      <c r="P6104" s="14"/>
    </row>
    <row r="6105" spans="9:16" x14ac:dyDescent="0.25">
      <c r="I6105" s="14"/>
      <c r="J6105" s="14"/>
      <c r="K6105" s="14"/>
      <c r="L6105" s="14"/>
      <c r="M6105" s="14"/>
      <c r="N6105" s="14"/>
      <c r="O6105" s="14"/>
      <c r="P6105" s="14"/>
    </row>
    <row r="6106" spans="9:16" x14ac:dyDescent="0.25">
      <c r="I6106" s="14"/>
      <c r="J6106" s="14"/>
      <c r="K6106" s="14"/>
      <c r="L6106" s="14"/>
      <c r="M6106" s="14"/>
      <c r="N6106" s="14"/>
      <c r="O6106" s="14"/>
      <c r="P6106" s="14"/>
    </row>
    <row r="6107" spans="9:16" x14ac:dyDescent="0.25">
      <c r="I6107" s="14"/>
      <c r="J6107" s="14"/>
      <c r="K6107" s="14"/>
      <c r="L6107" s="14"/>
      <c r="M6107" s="14"/>
      <c r="N6107" s="14"/>
      <c r="O6107" s="14"/>
      <c r="P6107" s="14"/>
    </row>
    <row r="6108" spans="9:16" x14ac:dyDescent="0.25">
      <c r="I6108" s="14"/>
      <c r="J6108" s="14"/>
      <c r="K6108" s="14"/>
      <c r="L6108" s="14"/>
      <c r="M6108" s="14"/>
      <c r="N6108" s="14"/>
      <c r="O6108" s="14"/>
      <c r="P6108" s="14"/>
    </row>
    <row r="6109" spans="9:16" x14ac:dyDescent="0.25">
      <c r="I6109" s="14"/>
      <c r="J6109" s="14"/>
      <c r="K6109" s="14"/>
      <c r="L6109" s="14"/>
      <c r="M6109" s="14"/>
      <c r="N6109" s="14"/>
      <c r="O6109" s="14"/>
      <c r="P6109" s="14"/>
    </row>
    <row r="6110" spans="9:16" x14ac:dyDescent="0.25">
      <c r="I6110" s="14"/>
      <c r="J6110" s="14"/>
      <c r="K6110" s="14"/>
      <c r="L6110" s="14"/>
      <c r="M6110" s="14"/>
      <c r="N6110" s="14"/>
      <c r="O6110" s="14"/>
      <c r="P6110" s="14"/>
    </row>
    <row r="6111" spans="9:16" x14ac:dyDescent="0.25">
      <c r="I6111" s="14"/>
      <c r="J6111" s="14"/>
      <c r="K6111" s="14"/>
      <c r="L6111" s="14"/>
      <c r="M6111" s="14"/>
      <c r="N6111" s="14"/>
      <c r="O6111" s="14"/>
      <c r="P6111" s="14"/>
    </row>
    <row r="6112" spans="9:16" x14ac:dyDescent="0.25">
      <c r="I6112" s="14"/>
      <c r="J6112" s="14"/>
      <c r="K6112" s="14"/>
      <c r="L6112" s="14"/>
      <c r="M6112" s="14"/>
      <c r="N6112" s="14"/>
      <c r="O6112" s="14"/>
      <c r="P6112" s="14"/>
    </row>
    <row r="6113" spans="9:16" x14ac:dyDescent="0.25">
      <c r="I6113" s="14"/>
      <c r="J6113" s="14"/>
      <c r="K6113" s="14"/>
      <c r="L6113" s="14"/>
      <c r="M6113" s="14"/>
      <c r="N6113" s="14"/>
      <c r="O6113" s="14"/>
      <c r="P6113" s="14"/>
    </row>
    <row r="6114" spans="9:16" x14ac:dyDescent="0.25">
      <c r="I6114" s="14"/>
      <c r="J6114" s="14"/>
      <c r="K6114" s="14"/>
      <c r="L6114" s="14"/>
      <c r="M6114" s="14"/>
      <c r="N6114" s="14"/>
      <c r="O6114" s="14"/>
      <c r="P6114" s="14"/>
    </row>
    <row r="6115" spans="9:16" x14ac:dyDescent="0.25">
      <c r="I6115" s="14"/>
      <c r="J6115" s="14"/>
      <c r="K6115" s="14"/>
      <c r="L6115" s="14"/>
      <c r="M6115" s="14"/>
      <c r="N6115" s="14"/>
      <c r="O6115" s="14"/>
      <c r="P6115" s="14"/>
    </row>
    <row r="6116" spans="9:16" x14ac:dyDescent="0.25">
      <c r="I6116" s="14"/>
      <c r="J6116" s="14"/>
      <c r="K6116" s="14"/>
      <c r="L6116" s="14"/>
      <c r="M6116" s="14"/>
      <c r="N6116" s="14"/>
      <c r="O6116" s="14"/>
      <c r="P6116" s="14"/>
    </row>
    <row r="6117" spans="9:16" x14ac:dyDescent="0.25">
      <c r="I6117" s="14"/>
      <c r="J6117" s="14"/>
      <c r="K6117" s="14"/>
      <c r="L6117" s="14"/>
      <c r="M6117" s="14"/>
      <c r="N6117" s="14"/>
      <c r="O6117" s="14"/>
      <c r="P6117" s="14"/>
    </row>
    <row r="6118" spans="9:16" x14ac:dyDescent="0.25">
      <c r="I6118" s="14"/>
      <c r="J6118" s="14"/>
      <c r="K6118" s="14"/>
      <c r="L6118" s="14"/>
      <c r="M6118" s="14"/>
      <c r="N6118" s="14"/>
      <c r="O6118" s="14"/>
      <c r="P6118" s="14"/>
    </row>
    <row r="6119" spans="9:16" x14ac:dyDescent="0.25">
      <c r="I6119" s="14"/>
      <c r="J6119" s="14"/>
      <c r="K6119" s="14"/>
      <c r="L6119" s="14"/>
      <c r="M6119" s="14"/>
      <c r="N6119" s="14"/>
      <c r="O6119" s="14"/>
      <c r="P6119" s="14"/>
    </row>
    <row r="6120" spans="9:16" x14ac:dyDescent="0.25">
      <c r="I6120" s="14"/>
      <c r="J6120" s="14"/>
      <c r="K6120" s="14"/>
      <c r="L6120" s="14"/>
      <c r="M6120" s="14"/>
      <c r="N6120" s="14"/>
      <c r="O6120" s="14"/>
      <c r="P6120" s="14"/>
    </row>
    <row r="6121" spans="9:16" x14ac:dyDescent="0.25">
      <c r="I6121" s="14"/>
      <c r="J6121" s="14"/>
      <c r="K6121" s="14"/>
      <c r="L6121" s="14"/>
      <c r="M6121" s="14"/>
      <c r="N6121" s="14"/>
      <c r="O6121" s="14"/>
      <c r="P6121" s="14"/>
    </row>
    <row r="6122" spans="9:16" x14ac:dyDescent="0.25">
      <c r="I6122" s="14"/>
      <c r="J6122" s="14"/>
      <c r="K6122" s="14"/>
      <c r="L6122" s="14"/>
      <c r="M6122" s="14"/>
      <c r="N6122" s="14"/>
      <c r="O6122" s="14"/>
      <c r="P6122" s="14"/>
    </row>
    <row r="6123" spans="9:16" x14ac:dyDescent="0.25">
      <c r="I6123" s="14"/>
      <c r="J6123" s="14"/>
      <c r="K6123" s="14"/>
      <c r="L6123" s="14"/>
      <c r="M6123" s="14"/>
      <c r="N6123" s="14"/>
      <c r="O6123" s="14"/>
      <c r="P6123" s="14"/>
    </row>
    <row r="6124" spans="9:16" x14ac:dyDescent="0.25">
      <c r="I6124" s="14"/>
      <c r="J6124" s="14"/>
      <c r="K6124" s="14"/>
      <c r="L6124" s="14"/>
      <c r="M6124" s="14"/>
      <c r="N6124" s="14"/>
      <c r="O6124" s="14"/>
      <c r="P6124" s="14"/>
    </row>
    <row r="6125" spans="9:16" x14ac:dyDescent="0.25">
      <c r="I6125" s="14"/>
      <c r="J6125" s="14"/>
      <c r="K6125" s="14"/>
      <c r="L6125" s="14"/>
      <c r="M6125" s="14"/>
      <c r="N6125" s="14"/>
      <c r="O6125" s="14"/>
      <c r="P6125" s="14"/>
    </row>
    <row r="6126" spans="9:16" x14ac:dyDescent="0.25">
      <c r="I6126" s="14"/>
      <c r="J6126" s="14"/>
      <c r="K6126" s="14"/>
      <c r="L6126" s="14"/>
      <c r="M6126" s="14"/>
      <c r="N6126" s="14"/>
      <c r="O6126" s="14"/>
      <c r="P6126" s="14"/>
    </row>
    <row r="6127" spans="9:16" x14ac:dyDescent="0.25">
      <c r="I6127" s="14"/>
      <c r="J6127" s="14"/>
      <c r="K6127" s="14"/>
      <c r="L6127" s="14"/>
      <c r="M6127" s="14"/>
      <c r="N6127" s="14"/>
      <c r="O6127" s="14"/>
      <c r="P6127" s="14"/>
    </row>
    <row r="6128" spans="9:16" x14ac:dyDescent="0.25">
      <c r="I6128" s="14"/>
      <c r="J6128" s="14"/>
      <c r="K6128" s="14"/>
      <c r="L6128" s="14"/>
      <c r="M6128" s="14"/>
      <c r="N6128" s="14"/>
      <c r="O6128" s="14"/>
      <c r="P6128" s="14"/>
    </row>
    <row r="6129" spans="9:16" x14ac:dyDescent="0.25">
      <c r="I6129" s="14"/>
      <c r="J6129" s="14"/>
      <c r="K6129" s="14"/>
      <c r="L6129" s="14"/>
      <c r="M6129" s="14"/>
      <c r="N6129" s="14"/>
      <c r="O6129" s="14"/>
      <c r="P6129" s="14"/>
    </row>
    <row r="6130" spans="9:16" x14ac:dyDescent="0.25">
      <c r="I6130" s="14"/>
      <c r="J6130" s="14"/>
      <c r="K6130" s="14"/>
      <c r="L6130" s="14"/>
      <c r="M6130" s="14"/>
      <c r="N6130" s="14"/>
      <c r="O6130" s="14"/>
      <c r="P6130" s="14"/>
    </row>
    <row r="6131" spans="9:16" x14ac:dyDescent="0.25">
      <c r="I6131" s="14"/>
      <c r="J6131" s="14"/>
      <c r="K6131" s="14"/>
      <c r="L6131" s="14"/>
      <c r="M6131" s="14"/>
      <c r="N6131" s="14"/>
      <c r="O6131" s="14"/>
      <c r="P6131" s="14"/>
    </row>
    <row r="6132" spans="9:16" x14ac:dyDescent="0.25">
      <c r="I6132" s="14"/>
      <c r="J6132" s="14"/>
      <c r="K6132" s="14"/>
      <c r="L6132" s="14"/>
      <c r="M6132" s="14"/>
      <c r="N6132" s="14"/>
      <c r="O6132" s="14"/>
      <c r="P6132" s="14"/>
    </row>
    <row r="6133" spans="9:16" x14ac:dyDescent="0.25">
      <c r="I6133" s="14"/>
      <c r="J6133" s="14"/>
      <c r="K6133" s="14"/>
      <c r="L6133" s="14"/>
      <c r="M6133" s="14"/>
      <c r="N6133" s="14"/>
      <c r="O6133" s="14"/>
      <c r="P6133" s="14"/>
    </row>
    <row r="6134" spans="9:16" x14ac:dyDescent="0.25">
      <c r="I6134" s="14"/>
      <c r="J6134" s="14"/>
      <c r="K6134" s="14"/>
      <c r="L6134" s="14"/>
      <c r="M6134" s="14"/>
      <c r="N6134" s="14"/>
      <c r="O6134" s="14"/>
      <c r="P6134" s="14"/>
    </row>
    <row r="6135" spans="9:16" x14ac:dyDescent="0.25">
      <c r="I6135" s="14"/>
      <c r="J6135" s="14"/>
      <c r="K6135" s="14"/>
      <c r="L6135" s="14"/>
      <c r="M6135" s="14"/>
      <c r="N6135" s="14"/>
      <c r="O6135" s="14"/>
      <c r="P6135" s="14"/>
    </row>
    <row r="6136" spans="9:16" x14ac:dyDescent="0.25">
      <c r="I6136" s="14"/>
      <c r="J6136" s="14"/>
      <c r="K6136" s="14"/>
      <c r="L6136" s="14"/>
      <c r="M6136" s="14"/>
      <c r="N6136" s="14"/>
      <c r="O6136" s="14"/>
      <c r="P6136" s="14"/>
    </row>
    <row r="6137" spans="9:16" x14ac:dyDescent="0.25">
      <c r="I6137" s="14"/>
      <c r="J6137" s="14"/>
      <c r="K6137" s="14"/>
      <c r="L6137" s="14"/>
      <c r="M6137" s="14"/>
      <c r="N6137" s="14"/>
      <c r="O6137" s="14"/>
      <c r="P6137" s="14"/>
    </row>
    <row r="6138" spans="9:16" x14ac:dyDescent="0.25">
      <c r="I6138" s="14"/>
      <c r="J6138" s="14"/>
      <c r="K6138" s="14"/>
      <c r="L6138" s="14"/>
      <c r="M6138" s="14"/>
      <c r="N6138" s="14"/>
      <c r="O6138" s="14"/>
      <c r="P6138" s="14"/>
    </row>
    <row r="6139" spans="9:16" x14ac:dyDescent="0.25">
      <c r="I6139" s="14"/>
      <c r="J6139" s="14"/>
      <c r="K6139" s="14"/>
      <c r="L6139" s="14"/>
      <c r="M6139" s="14"/>
      <c r="N6139" s="14"/>
      <c r="O6139" s="14"/>
      <c r="P6139" s="14"/>
    </row>
    <row r="6140" spans="9:16" x14ac:dyDescent="0.25">
      <c r="I6140" s="14"/>
      <c r="J6140" s="14"/>
      <c r="K6140" s="14"/>
      <c r="L6140" s="14"/>
      <c r="M6140" s="14"/>
      <c r="N6140" s="14"/>
      <c r="O6140" s="14"/>
      <c r="P6140" s="14"/>
    </row>
    <row r="6141" spans="9:16" x14ac:dyDescent="0.25">
      <c r="I6141" s="14"/>
      <c r="J6141" s="14"/>
      <c r="K6141" s="14"/>
      <c r="L6141" s="14"/>
      <c r="M6141" s="14"/>
      <c r="N6141" s="14"/>
      <c r="O6141" s="14"/>
      <c r="P6141" s="14"/>
    </row>
    <row r="6142" spans="9:16" x14ac:dyDescent="0.25">
      <c r="I6142" s="14"/>
      <c r="J6142" s="14"/>
      <c r="K6142" s="14"/>
      <c r="L6142" s="14"/>
      <c r="M6142" s="14"/>
      <c r="N6142" s="14"/>
      <c r="O6142" s="14"/>
      <c r="P6142" s="14"/>
    </row>
    <row r="6143" spans="9:16" x14ac:dyDescent="0.25">
      <c r="I6143" s="14"/>
      <c r="J6143" s="14"/>
      <c r="K6143" s="14"/>
      <c r="L6143" s="14"/>
      <c r="M6143" s="14"/>
      <c r="N6143" s="14"/>
      <c r="O6143" s="14"/>
      <c r="P6143" s="14"/>
    </row>
    <row r="6144" spans="9:16" x14ac:dyDescent="0.25">
      <c r="I6144" s="14"/>
      <c r="J6144" s="14"/>
      <c r="K6144" s="14"/>
      <c r="L6144" s="14"/>
      <c r="M6144" s="14"/>
      <c r="N6144" s="14"/>
      <c r="O6144" s="14"/>
      <c r="P6144" s="14"/>
    </row>
    <row r="6145" spans="9:16" x14ac:dyDescent="0.25">
      <c r="I6145" s="14"/>
      <c r="J6145" s="14"/>
      <c r="K6145" s="14"/>
      <c r="L6145" s="14"/>
      <c r="M6145" s="14"/>
      <c r="N6145" s="14"/>
      <c r="O6145" s="14"/>
      <c r="P6145" s="14"/>
    </row>
    <row r="6146" spans="9:16" x14ac:dyDescent="0.25">
      <c r="I6146" s="14"/>
      <c r="J6146" s="14"/>
      <c r="K6146" s="14"/>
      <c r="L6146" s="14"/>
      <c r="M6146" s="14"/>
      <c r="N6146" s="14"/>
      <c r="O6146" s="14"/>
      <c r="P6146" s="14"/>
    </row>
    <row r="6147" spans="9:16" x14ac:dyDescent="0.25">
      <c r="I6147" s="14"/>
      <c r="J6147" s="14"/>
      <c r="K6147" s="14"/>
      <c r="L6147" s="14"/>
      <c r="M6147" s="14"/>
      <c r="N6147" s="14"/>
      <c r="O6147" s="14"/>
      <c r="P6147" s="14"/>
    </row>
    <row r="6148" spans="9:16" x14ac:dyDescent="0.25">
      <c r="I6148" s="14"/>
      <c r="J6148" s="14"/>
      <c r="K6148" s="14"/>
      <c r="L6148" s="14"/>
      <c r="M6148" s="14"/>
      <c r="N6148" s="14"/>
      <c r="O6148" s="14"/>
      <c r="P6148" s="14"/>
    </row>
    <row r="6149" spans="9:16" x14ac:dyDescent="0.25">
      <c r="I6149" s="14"/>
      <c r="J6149" s="14"/>
      <c r="K6149" s="14"/>
      <c r="L6149" s="14"/>
      <c r="M6149" s="14"/>
      <c r="N6149" s="14"/>
      <c r="O6149" s="14"/>
      <c r="P6149" s="14"/>
    </row>
    <row r="6150" spans="9:16" x14ac:dyDescent="0.25">
      <c r="I6150" s="14"/>
      <c r="J6150" s="14"/>
      <c r="K6150" s="14"/>
      <c r="L6150" s="14"/>
      <c r="M6150" s="14"/>
      <c r="N6150" s="14"/>
      <c r="O6150" s="14"/>
      <c r="P6150" s="14"/>
    </row>
    <row r="6151" spans="9:16" x14ac:dyDescent="0.25">
      <c r="I6151" s="14"/>
      <c r="J6151" s="14"/>
      <c r="K6151" s="14"/>
      <c r="L6151" s="14"/>
      <c r="M6151" s="14"/>
      <c r="N6151" s="14"/>
      <c r="O6151" s="14"/>
      <c r="P6151" s="14"/>
    </row>
    <row r="6152" spans="9:16" x14ac:dyDescent="0.25">
      <c r="I6152" s="14"/>
      <c r="J6152" s="14"/>
      <c r="K6152" s="14"/>
      <c r="L6152" s="14"/>
      <c r="M6152" s="14"/>
      <c r="N6152" s="14"/>
      <c r="O6152" s="14"/>
      <c r="P6152" s="14"/>
    </row>
    <row r="6153" spans="9:16" x14ac:dyDescent="0.25">
      <c r="I6153" s="14"/>
      <c r="J6153" s="14"/>
      <c r="K6153" s="14"/>
      <c r="L6153" s="14"/>
      <c r="M6153" s="14"/>
      <c r="N6153" s="14"/>
      <c r="O6153" s="14"/>
      <c r="P6153" s="14"/>
    </row>
    <row r="6154" spans="9:16" x14ac:dyDescent="0.25">
      <c r="I6154" s="14"/>
      <c r="J6154" s="14"/>
      <c r="K6154" s="14"/>
      <c r="L6154" s="14"/>
      <c r="M6154" s="14"/>
      <c r="N6154" s="14"/>
      <c r="O6154" s="14"/>
      <c r="P6154" s="14"/>
    </row>
    <row r="6155" spans="9:16" x14ac:dyDescent="0.25">
      <c r="I6155" s="14"/>
      <c r="J6155" s="14"/>
      <c r="K6155" s="14"/>
      <c r="L6155" s="14"/>
      <c r="M6155" s="14"/>
      <c r="N6155" s="14"/>
      <c r="O6155" s="14"/>
      <c r="P6155" s="14"/>
    </row>
    <row r="6156" spans="9:16" x14ac:dyDescent="0.25">
      <c r="I6156" s="14"/>
      <c r="J6156" s="14"/>
      <c r="K6156" s="14"/>
      <c r="L6156" s="14"/>
      <c r="M6156" s="14"/>
      <c r="N6156" s="14"/>
      <c r="O6156" s="14"/>
      <c r="P6156" s="14"/>
    </row>
    <row r="6157" spans="9:16" x14ac:dyDescent="0.25">
      <c r="I6157" s="14"/>
      <c r="J6157" s="14"/>
      <c r="K6157" s="14"/>
      <c r="L6157" s="14"/>
      <c r="M6157" s="14"/>
      <c r="N6157" s="14"/>
      <c r="O6157" s="14"/>
      <c r="P6157" s="14"/>
    </row>
    <row r="6158" spans="9:16" x14ac:dyDescent="0.25">
      <c r="I6158" s="14"/>
      <c r="J6158" s="14"/>
      <c r="K6158" s="14"/>
      <c r="L6158" s="14"/>
      <c r="M6158" s="14"/>
      <c r="N6158" s="14"/>
      <c r="O6158" s="14"/>
      <c r="P6158" s="14"/>
    </row>
    <row r="6159" spans="9:16" x14ac:dyDescent="0.25">
      <c r="I6159" s="14"/>
      <c r="J6159" s="14"/>
      <c r="K6159" s="14"/>
      <c r="L6159" s="14"/>
      <c r="M6159" s="14"/>
      <c r="N6159" s="14"/>
      <c r="O6159" s="14"/>
      <c r="P6159" s="14"/>
    </row>
    <row r="6160" spans="9:16" x14ac:dyDescent="0.25">
      <c r="I6160" s="14"/>
      <c r="J6160" s="14"/>
      <c r="K6160" s="14"/>
      <c r="L6160" s="14"/>
      <c r="M6160" s="14"/>
      <c r="N6160" s="14"/>
      <c r="O6160" s="14"/>
      <c r="P6160" s="14"/>
    </row>
    <row r="6161" spans="9:16" x14ac:dyDescent="0.25">
      <c r="I6161" s="14"/>
      <c r="J6161" s="14"/>
      <c r="K6161" s="14"/>
      <c r="L6161" s="14"/>
      <c r="M6161" s="14"/>
      <c r="N6161" s="14"/>
      <c r="O6161" s="14"/>
      <c r="P6161" s="14"/>
    </row>
    <row r="6162" spans="9:16" x14ac:dyDescent="0.25">
      <c r="I6162" s="14"/>
      <c r="J6162" s="14"/>
      <c r="K6162" s="14"/>
      <c r="L6162" s="14"/>
      <c r="M6162" s="14"/>
      <c r="N6162" s="14"/>
      <c r="O6162" s="14"/>
      <c r="P6162" s="14"/>
    </row>
    <row r="6163" spans="9:16" x14ac:dyDescent="0.25">
      <c r="I6163" s="14"/>
      <c r="J6163" s="14"/>
      <c r="K6163" s="14"/>
      <c r="L6163" s="14"/>
      <c r="M6163" s="14"/>
      <c r="N6163" s="14"/>
      <c r="O6163" s="14"/>
      <c r="P6163" s="14"/>
    </row>
    <row r="6164" spans="9:16" x14ac:dyDescent="0.25">
      <c r="I6164" s="14"/>
      <c r="J6164" s="14"/>
      <c r="K6164" s="14"/>
      <c r="L6164" s="14"/>
      <c r="M6164" s="14"/>
      <c r="N6164" s="14"/>
      <c r="O6164" s="14"/>
      <c r="P6164" s="14"/>
    </row>
    <row r="6165" spans="9:16" x14ac:dyDescent="0.25">
      <c r="I6165" s="14"/>
      <c r="J6165" s="14"/>
      <c r="K6165" s="14"/>
      <c r="L6165" s="14"/>
      <c r="M6165" s="14"/>
      <c r="N6165" s="14"/>
      <c r="O6165" s="14"/>
      <c r="P6165" s="14"/>
    </row>
    <row r="6166" spans="9:16" x14ac:dyDescent="0.25">
      <c r="I6166" s="14"/>
      <c r="J6166" s="14"/>
      <c r="K6166" s="14"/>
      <c r="L6166" s="14"/>
      <c r="M6166" s="14"/>
      <c r="N6166" s="14"/>
      <c r="O6166" s="14"/>
      <c r="P6166" s="14"/>
    </row>
    <row r="6167" spans="9:16" x14ac:dyDescent="0.25">
      <c r="I6167" s="14"/>
      <c r="J6167" s="14"/>
      <c r="K6167" s="14"/>
      <c r="L6167" s="14"/>
      <c r="M6167" s="14"/>
      <c r="N6167" s="14"/>
      <c r="O6167" s="14"/>
      <c r="P6167" s="14"/>
    </row>
    <row r="6168" spans="9:16" x14ac:dyDescent="0.25">
      <c r="I6168" s="14"/>
      <c r="J6168" s="14"/>
      <c r="K6168" s="14"/>
      <c r="L6168" s="14"/>
      <c r="M6168" s="14"/>
      <c r="N6168" s="14"/>
      <c r="O6168" s="14"/>
      <c r="P6168" s="14"/>
    </row>
    <row r="6169" spans="9:16" x14ac:dyDescent="0.25">
      <c r="I6169" s="14"/>
      <c r="J6169" s="14"/>
      <c r="K6169" s="14"/>
      <c r="L6169" s="14"/>
      <c r="M6169" s="14"/>
      <c r="N6169" s="14"/>
      <c r="O6169" s="14"/>
      <c r="P6169" s="14"/>
    </row>
    <row r="6170" spans="9:16" x14ac:dyDescent="0.25">
      <c r="I6170" s="14"/>
      <c r="J6170" s="14"/>
      <c r="K6170" s="14"/>
      <c r="L6170" s="14"/>
      <c r="M6170" s="14"/>
      <c r="N6170" s="14"/>
      <c r="O6170" s="14"/>
      <c r="P6170" s="14"/>
    </row>
    <row r="6171" spans="9:16" x14ac:dyDescent="0.25">
      <c r="I6171" s="14"/>
      <c r="J6171" s="14"/>
      <c r="K6171" s="14"/>
      <c r="L6171" s="14"/>
      <c r="M6171" s="14"/>
      <c r="N6171" s="14"/>
      <c r="O6171" s="14"/>
      <c r="P6171" s="14"/>
    </row>
    <row r="6172" spans="9:16" x14ac:dyDescent="0.25">
      <c r="I6172" s="14"/>
      <c r="J6172" s="14"/>
      <c r="K6172" s="14"/>
      <c r="L6172" s="14"/>
      <c r="M6172" s="14"/>
      <c r="N6172" s="14"/>
      <c r="O6172" s="14"/>
      <c r="P6172" s="14"/>
    </row>
    <row r="6173" spans="9:16" x14ac:dyDescent="0.25">
      <c r="I6173" s="14"/>
      <c r="J6173" s="14"/>
      <c r="K6173" s="14"/>
      <c r="L6173" s="14"/>
      <c r="M6173" s="14"/>
      <c r="N6173" s="14"/>
      <c r="O6173" s="14"/>
      <c r="P6173" s="14"/>
    </row>
    <row r="6174" spans="9:16" x14ac:dyDescent="0.25">
      <c r="I6174" s="14"/>
      <c r="J6174" s="14"/>
      <c r="K6174" s="14"/>
      <c r="L6174" s="14"/>
      <c r="M6174" s="14"/>
      <c r="N6174" s="14"/>
      <c r="O6174" s="14"/>
      <c r="P6174" s="14"/>
    </row>
    <row r="6175" spans="9:16" x14ac:dyDescent="0.25">
      <c r="I6175" s="14"/>
      <c r="J6175" s="14"/>
      <c r="K6175" s="14"/>
      <c r="L6175" s="14"/>
      <c r="M6175" s="14"/>
      <c r="N6175" s="14"/>
      <c r="O6175" s="14"/>
      <c r="P6175" s="14"/>
    </row>
    <row r="6176" spans="9:16" x14ac:dyDescent="0.25">
      <c r="I6176" s="14"/>
      <c r="J6176" s="14"/>
      <c r="K6176" s="14"/>
      <c r="L6176" s="14"/>
      <c r="M6176" s="14"/>
      <c r="N6176" s="14"/>
      <c r="O6176" s="14"/>
      <c r="P6176" s="14"/>
    </row>
    <row r="6177" spans="9:16" x14ac:dyDescent="0.25">
      <c r="I6177" s="14"/>
      <c r="J6177" s="14"/>
      <c r="K6177" s="14"/>
      <c r="L6177" s="14"/>
      <c r="M6177" s="14"/>
      <c r="N6177" s="14"/>
      <c r="O6177" s="14"/>
      <c r="P6177" s="14"/>
    </row>
    <row r="6178" spans="9:16" x14ac:dyDescent="0.25">
      <c r="I6178" s="14"/>
      <c r="J6178" s="14"/>
      <c r="K6178" s="14"/>
      <c r="L6178" s="14"/>
      <c r="M6178" s="14"/>
      <c r="N6178" s="14"/>
      <c r="O6178" s="14"/>
      <c r="P6178" s="14"/>
    </row>
    <row r="6179" spans="9:16" x14ac:dyDescent="0.25">
      <c r="I6179" s="14"/>
      <c r="J6179" s="14"/>
      <c r="K6179" s="14"/>
      <c r="L6179" s="14"/>
      <c r="M6179" s="14"/>
      <c r="N6179" s="14"/>
      <c r="O6179" s="14"/>
      <c r="P6179" s="14"/>
    </row>
    <row r="6180" spans="9:16" x14ac:dyDescent="0.25">
      <c r="I6180" s="14"/>
      <c r="J6180" s="14"/>
      <c r="K6180" s="14"/>
      <c r="L6180" s="14"/>
      <c r="M6180" s="14"/>
      <c r="N6180" s="14"/>
      <c r="O6180" s="14"/>
      <c r="P6180" s="14"/>
    </row>
    <row r="6181" spans="9:16" x14ac:dyDescent="0.25">
      <c r="I6181" s="14"/>
      <c r="J6181" s="14"/>
      <c r="K6181" s="14"/>
      <c r="L6181" s="14"/>
      <c r="M6181" s="14"/>
      <c r="N6181" s="14"/>
      <c r="O6181" s="14"/>
      <c r="P6181" s="14"/>
    </row>
    <row r="6182" spans="9:16" x14ac:dyDescent="0.25">
      <c r="I6182" s="14"/>
      <c r="J6182" s="14"/>
      <c r="K6182" s="14"/>
      <c r="L6182" s="14"/>
      <c r="M6182" s="14"/>
      <c r="N6182" s="14"/>
      <c r="O6182" s="14"/>
      <c r="P6182" s="14"/>
    </row>
    <row r="6183" spans="9:16" x14ac:dyDescent="0.25">
      <c r="I6183" s="14"/>
      <c r="J6183" s="14"/>
      <c r="K6183" s="14"/>
      <c r="L6183" s="14"/>
      <c r="M6183" s="14"/>
      <c r="N6183" s="14"/>
      <c r="O6183" s="14"/>
      <c r="P6183" s="14"/>
    </row>
    <row r="6184" spans="9:16" x14ac:dyDescent="0.25">
      <c r="I6184" s="14"/>
      <c r="J6184" s="14"/>
      <c r="K6184" s="14"/>
      <c r="L6184" s="14"/>
      <c r="M6184" s="14"/>
      <c r="N6184" s="14"/>
      <c r="O6184" s="14"/>
      <c r="P6184" s="14"/>
    </row>
    <row r="6185" spans="9:16" x14ac:dyDescent="0.25">
      <c r="I6185" s="14"/>
      <c r="J6185" s="14"/>
      <c r="K6185" s="14"/>
      <c r="L6185" s="14"/>
      <c r="M6185" s="14"/>
      <c r="N6185" s="14"/>
      <c r="O6185" s="14"/>
      <c r="P6185" s="14"/>
    </row>
    <row r="6186" spans="9:16" x14ac:dyDescent="0.25">
      <c r="I6186" s="14"/>
      <c r="J6186" s="14"/>
      <c r="K6186" s="14"/>
      <c r="L6186" s="14"/>
      <c r="M6186" s="14"/>
      <c r="N6186" s="14"/>
      <c r="O6186" s="14"/>
      <c r="P6186" s="14"/>
    </row>
    <row r="6187" spans="9:16" x14ac:dyDescent="0.25">
      <c r="I6187" s="14"/>
      <c r="J6187" s="14"/>
      <c r="K6187" s="14"/>
      <c r="L6187" s="14"/>
      <c r="M6187" s="14"/>
      <c r="N6187" s="14"/>
      <c r="O6187" s="14"/>
      <c r="P6187" s="14"/>
    </row>
    <row r="6188" spans="9:16" x14ac:dyDescent="0.25">
      <c r="I6188" s="14"/>
      <c r="J6188" s="14"/>
      <c r="K6188" s="14"/>
      <c r="L6188" s="14"/>
      <c r="M6188" s="14"/>
      <c r="N6188" s="14"/>
      <c r="O6188" s="14"/>
      <c r="P6188" s="14"/>
    </row>
    <row r="6189" spans="9:16" x14ac:dyDescent="0.25">
      <c r="I6189" s="14"/>
      <c r="J6189" s="14"/>
      <c r="K6189" s="14"/>
      <c r="L6189" s="14"/>
      <c r="M6189" s="14"/>
      <c r="N6189" s="14"/>
      <c r="O6189" s="14"/>
      <c r="P6189" s="14"/>
    </row>
    <row r="6190" spans="9:16" x14ac:dyDescent="0.25">
      <c r="I6190" s="14"/>
      <c r="J6190" s="14"/>
      <c r="K6190" s="14"/>
      <c r="L6190" s="14"/>
      <c r="M6190" s="14"/>
      <c r="N6190" s="14"/>
      <c r="O6190" s="14"/>
      <c r="P6190" s="14"/>
    </row>
    <row r="6191" spans="9:16" x14ac:dyDescent="0.25">
      <c r="I6191" s="14"/>
      <c r="J6191" s="14"/>
      <c r="K6191" s="14"/>
      <c r="L6191" s="14"/>
      <c r="M6191" s="14"/>
      <c r="N6191" s="14"/>
      <c r="O6191" s="14"/>
      <c r="P6191" s="14"/>
    </row>
    <row r="6192" spans="9:16" x14ac:dyDescent="0.25">
      <c r="I6192" s="14"/>
      <c r="J6192" s="14"/>
      <c r="K6192" s="14"/>
      <c r="L6192" s="14"/>
      <c r="M6192" s="14"/>
      <c r="N6192" s="14"/>
      <c r="O6192" s="14"/>
      <c r="P6192" s="14"/>
    </row>
    <row r="6193" spans="9:16" x14ac:dyDescent="0.25">
      <c r="I6193" s="14"/>
      <c r="J6193" s="14"/>
      <c r="K6193" s="14"/>
      <c r="L6193" s="14"/>
      <c r="M6193" s="14"/>
      <c r="N6193" s="14"/>
      <c r="O6193" s="14"/>
      <c r="P6193" s="14"/>
    </row>
    <row r="6194" spans="9:16" x14ac:dyDescent="0.25">
      <c r="I6194" s="14"/>
      <c r="J6194" s="14"/>
      <c r="K6194" s="14"/>
      <c r="L6194" s="14"/>
      <c r="M6194" s="14"/>
      <c r="N6194" s="14"/>
      <c r="O6194" s="14"/>
      <c r="P6194" s="14"/>
    </row>
    <row r="6195" spans="9:16" x14ac:dyDescent="0.25">
      <c r="I6195" s="14"/>
      <c r="J6195" s="14"/>
      <c r="K6195" s="14"/>
      <c r="L6195" s="14"/>
      <c r="M6195" s="14"/>
      <c r="N6195" s="14"/>
      <c r="O6195" s="14"/>
      <c r="P6195" s="14"/>
    </row>
    <row r="6196" spans="9:16" x14ac:dyDescent="0.25">
      <c r="I6196" s="14"/>
      <c r="J6196" s="14"/>
      <c r="K6196" s="14"/>
      <c r="L6196" s="14"/>
      <c r="M6196" s="14"/>
      <c r="N6196" s="14"/>
      <c r="O6196" s="14"/>
      <c r="P6196" s="14"/>
    </row>
    <row r="6197" spans="9:16" x14ac:dyDescent="0.25">
      <c r="I6197" s="14"/>
      <c r="J6197" s="14"/>
      <c r="K6197" s="14"/>
      <c r="L6197" s="14"/>
      <c r="M6197" s="14"/>
      <c r="N6197" s="14"/>
      <c r="O6197" s="14"/>
      <c r="P6197" s="14"/>
    </row>
    <row r="6198" spans="9:16" x14ac:dyDescent="0.25">
      <c r="I6198" s="14"/>
      <c r="J6198" s="14"/>
      <c r="K6198" s="14"/>
      <c r="L6198" s="14"/>
      <c r="M6198" s="14"/>
      <c r="N6198" s="14"/>
      <c r="O6198" s="14"/>
      <c r="P6198" s="14"/>
    </row>
    <row r="6199" spans="9:16" x14ac:dyDescent="0.25">
      <c r="I6199" s="14"/>
      <c r="J6199" s="14"/>
      <c r="K6199" s="14"/>
      <c r="L6199" s="14"/>
      <c r="M6199" s="14"/>
      <c r="N6199" s="14"/>
      <c r="O6199" s="14"/>
      <c r="P6199" s="14"/>
    </row>
    <row r="6200" spans="9:16" x14ac:dyDescent="0.25">
      <c r="I6200" s="14"/>
      <c r="J6200" s="14"/>
      <c r="K6200" s="14"/>
      <c r="L6200" s="14"/>
      <c r="M6200" s="14"/>
      <c r="N6200" s="14"/>
      <c r="O6200" s="14"/>
      <c r="P6200" s="14"/>
    </row>
    <row r="6201" spans="9:16" x14ac:dyDescent="0.25">
      <c r="I6201" s="14"/>
      <c r="J6201" s="14"/>
      <c r="K6201" s="14"/>
      <c r="L6201" s="14"/>
      <c r="M6201" s="14"/>
      <c r="N6201" s="14"/>
      <c r="O6201" s="14"/>
      <c r="P6201" s="14"/>
    </row>
    <row r="6202" spans="9:16" x14ac:dyDescent="0.25">
      <c r="I6202" s="14"/>
      <c r="J6202" s="14"/>
      <c r="K6202" s="14"/>
      <c r="L6202" s="14"/>
      <c r="M6202" s="14"/>
      <c r="N6202" s="14"/>
      <c r="O6202" s="14"/>
      <c r="P6202" s="14"/>
    </row>
    <row r="6203" spans="9:16" x14ac:dyDescent="0.25">
      <c r="I6203" s="14"/>
      <c r="J6203" s="14"/>
      <c r="K6203" s="14"/>
      <c r="L6203" s="14"/>
      <c r="M6203" s="14"/>
      <c r="N6203" s="14"/>
      <c r="O6203" s="14"/>
      <c r="P6203" s="14"/>
    </row>
    <row r="6204" spans="9:16" x14ac:dyDescent="0.25">
      <c r="I6204" s="14"/>
      <c r="J6204" s="14"/>
      <c r="K6204" s="14"/>
      <c r="L6204" s="14"/>
      <c r="M6204" s="14"/>
      <c r="N6204" s="14"/>
      <c r="O6204" s="14"/>
      <c r="P6204" s="14"/>
    </row>
    <row r="6205" spans="9:16" x14ac:dyDescent="0.25">
      <c r="I6205" s="14"/>
      <c r="J6205" s="14"/>
      <c r="K6205" s="14"/>
      <c r="L6205" s="14"/>
      <c r="M6205" s="14"/>
      <c r="N6205" s="14"/>
      <c r="O6205" s="14"/>
      <c r="P6205" s="14"/>
    </row>
    <row r="6206" spans="9:16" x14ac:dyDescent="0.25">
      <c r="I6206" s="14"/>
      <c r="J6206" s="14"/>
      <c r="K6206" s="14"/>
      <c r="L6206" s="14"/>
      <c r="M6206" s="14"/>
      <c r="N6206" s="14"/>
      <c r="O6206" s="14"/>
      <c r="P6206" s="14"/>
    </row>
    <row r="6207" spans="9:16" x14ac:dyDescent="0.25">
      <c r="I6207" s="14"/>
      <c r="J6207" s="14"/>
      <c r="K6207" s="14"/>
      <c r="L6207" s="14"/>
      <c r="M6207" s="14"/>
      <c r="N6207" s="14"/>
      <c r="O6207" s="14"/>
      <c r="P6207" s="14"/>
    </row>
    <row r="6208" spans="9:16" x14ac:dyDescent="0.25">
      <c r="I6208" s="14"/>
      <c r="J6208" s="14"/>
      <c r="K6208" s="14"/>
      <c r="L6208" s="14"/>
      <c r="M6208" s="14"/>
      <c r="N6208" s="14"/>
      <c r="O6208" s="14"/>
      <c r="P6208" s="14"/>
    </row>
    <row r="6209" spans="9:16" x14ac:dyDescent="0.25">
      <c r="I6209" s="14"/>
      <c r="J6209" s="14"/>
      <c r="K6209" s="14"/>
      <c r="L6209" s="14"/>
      <c r="M6209" s="14"/>
      <c r="N6209" s="14"/>
      <c r="O6209" s="14"/>
      <c r="P6209" s="14"/>
    </row>
    <row r="6210" spans="9:16" x14ac:dyDescent="0.25">
      <c r="I6210" s="14"/>
      <c r="J6210" s="14"/>
      <c r="K6210" s="14"/>
      <c r="L6210" s="14"/>
      <c r="M6210" s="14"/>
      <c r="N6210" s="14"/>
      <c r="O6210" s="14"/>
      <c r="P6210" s="14"/>
    </row>
    <row r="6211" spans="9:16" x14ac:dyDescent="0.25">
      <c r="I6211" s="14"/>
      <c r="J6211" s="14"/>
      <c r="K6211" s="14"/>
      <c r="L6211" s="14"/>
      <c r="M6211" s="14"/>
      <c r="N6211" s="14"/>
      <c r="O6211" s="14"/>
      <c r="P6211" s="14"/>
    </row>
    <row r="6212" spans="9:16" x14ac:dyDescent="0.25">
      <c r="I6212" s="14"/>
      <c r="J6212" s="14"/>
      <c r="K6212" s="14"/>
      <c r="L6212" s="14"/>
      <c r="M6212" s="14"/>
      <c r="N6212" s="14"/>
      <c r="O6212" s="14"/>
      <c r="P6212" s="14"/>
    </row>
    <row r="6213" spans="9:16" x14ac:dyDescent="0.25">
      <c r="I6213" s="14"/>
      <c r="J6213" s="14"/>
      <c r="K6213" s="14"/>
      <c r="L6213" s="14"/>
      <c r="M6213" s="14"/>
      <c r="N6213" s="14"/>
      <c r="O6213" s="14"/>
      <c r="P6213" s="14"/>
    </row>
    <row r="6214" spans="9:16" x14ac:dyDescent="0.25">
      <c r="I6214" s="14"/>
      <c r="J6214" s="14"/>
      <c r="K6214" s="14"/>
      <c r="L6214" s="14"/>
      <c r="M6214" s="14"/>
      <c r="N6214" s="14"/>
      <c r="O6214" s="14"/>
      <c r="P6214" s="14"/>
    </row>
    <row r="6215" spans="9:16" x14ac:dyDescent="0.25">
      <c r="I6215" s="14"/>
      <c r="J6215" s="14"/>
      <c r="K6215" s="14"/>
      <c r="L6215" s="14"/>
      <c r="M6215" s="14"/>
      <c r="N6215" s="14"/>
      <c r="O6215" s="14"/>
      <c r="P6215" s="14"/>
    </row>
    <row r="6216" spans="9:16" x14ac:dyDescent="0.25">
      <c r="I6216" s="14"/>
      <c r="J6216" s="14"/>
      <c r="K6216" s="14"/>
      <c r="L6216" s="14"/>
      <c r="M6216" s="14"/>
      <c r="N6216" s="14"/>
      <c r="O6216" s="14"/>
      <c r="P6216" s="14"/>
    </row>
    <row r="6217" spans="9:16" x14ac:dyDescent="0.25">
      <c r="I6217" s="14"/>
      <c r="J6217" s="14"/>
      <c r="K6217" s="14"/>
      <c r="L6217" s="14"/>
      <c r="M6217" s="14"/>
      <c r="N6217" s="14"/>
      <c r="O6217" s="14"/>
      <c r="P6217" s="14"/>
    </row>
    <row r="6218" spans="9:16" x14ac:dyDescent="0.25">
      <c r="I6218" s="14"/>
      <c r="J6218" s="14"/>
      <c r="K6218" s="14"/>
      <c r="L6218" s="14"/>
      <c r="M6218" s="14"/>
      <c r="N6218" s="14"/>
      <c r="O6218" s="14"/>
      <c r="P6218" s="14"/>
    </row>
    <row r="6219" spans="9:16" x14ac:dyDescent="0.25">
      <c r="I6219" s="14"/>
      <c r="J6219" s="14"/>
      <c r="K6219" s="14"/>
      <c r="L6219" s="14"/>
      <c r="M6219" s="14"/>
      <c r="N6219" s="14"/>
      <c r="O6219" s="14"/>
      <c r="P6219" s="14"/>
    </row>
    <row r="6220" spans="9:16" x14ac:dyDescent="0.25">
      <c r="I6220" s="14"/>
      <c r="J6220" s="14"/>
      <c r="K6220" s="14"/>
      <c r="L6220" s="14"/>
      <c r="M6220" s="14"/>
      <c r="N6220" s="14"/>
      <c r="O6220" s="14"/>
      <c r="P6220" s="14"/>
    </row>
    <row r="6221" spans="9:16" x14ac:dyDescent="0.25">
      <c r="I6221" s="14"/>
      <c r="J6221" s="14"/>
      <c r="K6221" s="14"/>
      <c r="L6221" s="14"/>
      <c r="M6221" s="14"/>
      <c r="N6221" s="14"/>
      <c r="O6221" s="14"/>
      <c r="P6221" s="14"/>
    </row>
    <row r="6222" spans="9:16" x14ac:dyDescent="0.25">
      <c r="I6222" s="14"/>
      <c r="J6222" s="14"/>
      <c r="K6222" s="14"/>
      <c r="L6222" s="14"/>
      <c r="M6222" s="14"/>
      <c r="N6222" s="14"/>
      <c r="O6222" s="14"/>
      <c r="P6222" s="14"/>
    </row>
    <row r="6223" spans="9:16" x14ac:dyDescent="0.25">
      <c r="I6223" s="14"/>
      <c r="J6223" s="14"/>
      <c r="K6223" s="14"/>
      <c r="L6223" s="14"/>
      <c r="M6223" s="14"/>
      <c r="N6223" s="14"/>
      <c r="O6223" s="14"/>
      <c r="P6223" s="14"/>
    </row>
    <row r="6224" spans="9:16" x14ac:dyDescent="0.25">
      <c r="I6224" s="14"/>
      <c r="J6224" s="14"/>
      <c r="K6224" s="14"/>
      <c r="L6224" s="14"/>
      <c r="M6224" s="14"/>
      <c r="N6224" s="14"/>
      <c r="O6224" s="14"/>
      <c r="P6224" s="14"/>
    </row>
    <row r="6225" spans="9:16" x14ac:dyDescent="0.25">
      <c r="I6225" s="14"/>
      <c r="J6225" s="14"/>
      <c r="K6225" s="14"/>
      <c r="L6225" s="14"/>
      <c r="M6225" s="14"/>
      <c r="N6225" s="14"/>
      <c r="O6225" s="14"/>
      <c r="P6225" s="14"/>
    </row>
    <row r="6226" spans="9:16" x14ac:dyDescent="0.25">
      <c r="I6226" s="14"/>
      <c r="J6226" s="14"/>
      <c r="K6226" s="14"/>
      <c r="L6226" s="14"/>
      <c r="M6226" s="14"/>
      <c r="N6226" s="14"/>
      <c r="O6226" s="14"/>
      <c r="P6226" s="14"/>
    </row>
    <row r="6227" spans="9:16" x14ac:dyDescent="0.25">
      <c r="I6227" s="14"/>
      <c r="J6227" s="14"/>
      <c r="K6227" s="14"/>
      <c r="L6227" s="14"/>
      <c r="M6227" s="14"/>
      <c r="N6227" s="14"/>
      <c r="O6227" s="14"/>
      <c r="P6227" s="14"/>
    </row>
    <row r="6228" spans="9:16" x14ac:dyDescent="0.25">
      <c r="I6228" s="14"/>
      <c r="J6228" s="14"/>
      <c r="K6228" s="14"/>
      <c r="L6228" s="14"/>
      <c r="M6228" s="14"/>
      <c r="N6228" s="14"/>
      <c r="O6228" s="14"/>
      <c r="P6228" s="14"/>
    </row>
    <row r="6229" spans="9:16" x14ac:dyDescent="0.25">
      <c r="I6229" s="14"/>
      <c r="J6229" s="14"/>
      <c r="K6229" s="14"/>
      <c r="L6229" s="14"/>
      <c r="M6229" s="14"/>
      <c r="N6229" s="14"/>
      <c r="O6229" s="14"/>
      <c r="P6229" s="14"/>
    </row>
    <row r="6230" spans="9:16" x14ac:dyDescent="0.25">
      <c r="I6230" s="14"/>
      <c r="J6230" s="14"/>
      <c r="K6230" s="14"/>
      <c r="L6230" s="14"/>
      <c r="M6230" s="14"/>
      <c r="N6230" s="14"/>
      <c r="O6230" s="14"/>
      <c r="P6230" s="14"/>
    </row>
    <row r="6231" spans="9:16" x14ac:dyDescent="0.25">
      <c r="I6231" s="14"/>
      <c r="J6231" s="14"/>
      <c r="K6231" s="14"/>
      <c r="L6231" s="14"/>
      <c r="M6231" s="14"/>
      <c r="N6231" s="14"/>
      <c r="O6231" s="14"/>
      <c r="P6231" s="14"/>
    </row>
    <row r="6232" spans="9:16" x14ac:dyDescent="0.25">
      <c r="I6232" s="14"/>
      <c r="J6232" s="14"/>
      <c r="K6232" s="14"/>
      <c r="L6232" s="14"/>
      <c r="M6232" s="14"/>
      <c r="N6232" s="14"/>
      <c r="O6232" s="14"/>
      <c r="P6232" s="14"/>
    </row>
    <row r="6233" spans="9:16" x14ac:dyDescent="0.25">
      <c r="I6233" s="14"/>
      <c r="J6233" s="14"/>
      <c r="K6233" s="14"/>
      <c r="L6233" s="14"/>
      <c r="M6233" s="14"/>
      <c r="N6233" s="14"/>
      <c r="O6233" s="14"/>
      <c r="P6233" s="14"/>
    </row>
    <row r="6234" spans="9:16" x14ac:dyDescent="0.25">
      <c r="I6234" s="14"/>
      <c r="J6234" s="14"/>
      <c r="K6234" s="14"/>
      <c r="L6234" s="14"/>
      <c r="M6234" s="14"/>
      <c r="N6234" s="14"/>
      <c r="O6234" s="14"/>
      <c r="P6234" s="14"/>
    </row>
    <row r="6235" spans="9:16" x14ac:dyDescent="0.25">
      <c r="I6235" s="14"/>
      <c r="J6235" s="14"/>
      <c r="K6235" s="14"/>
      <c r="L6235" s="14"/>
      <c r="M6235" s="14"/>
      <c r="N6235" s="14"/>
      <c r="O6235" s="14"/>
      <c r="P6235" s="14"/>
    </row>
    <row r="6236" spans="9:16" x14ac:dyDescent="0.25">
      <c r="I6236" s="14"/>
      <c r="J6236" s="14"/>
      <c r="K6236" s="14"/>
      <c r="L6236" s="14"/>
      <c r="M6236" s="14"/>
      <c r="N6236" s="14"/>
      <c r="O6236" s="14"/>
      <c r="P6236" s="14"/>
    </row>
    <row r="6237" spans="9:16" x14ac:dyDescent="0.25">
      <c r="I6237" s="14"/>
      <c r="J6237" s="14"/>
      <c r="K6237" s="14"/>
      <c r="L6237" s="14"/>
      <c r="M6237" s="14"/>
      <c r="N6237" s="14"/>
      <c r="O6237" s="14"/>
      <c r="P6237" s="14"/>
    </row>
    <row r="6238" spans="9:16" x14ac:dyDescent="0.25">
      <c r="I6238" s="14"/>
      <c r="J6238" s="14"/>
      <c r="K6238" s="14"/>
      <c r="L6238" s="14"/>
      <c r="M6238" s="14"/>
      <c r="N6238" s="14"/>
      <c r="O6238" s="14"/>
      <c r="P6238" s="14"/>
    </row>
    <row r="6239" spans="9:16" x14ac:dyDescent="0.25">
      <c r="I6239" s="14"/>
      <c r="J6239" s="14"/>
      <c r="K6239" s="14"/>
      <c r="L6239" s="14"/>
      <c r="M6239" s="14"/>
      <c r="N6239" s="14"/>
      <c r="O6239" s="14"/>
      <c r="P6239" s="14"/>
    </row>
    <row r="6240" spans="9:16" x14ac:dyDescent="0.25">
      <c r="I6240" s="14"/>
      <c r="J6240" s="14"/>
      <c r="K6240" s="14"/>
      <c r="L6240" s="14"/>
      <c r="M6240" s="14"/>
      <c r="N6240" s="14"/>
      <c r="O6240" s="14"/>
      <c r="P6240" s="14"/>
    </row>
    <row r="6241" spans="9:16" x14ac:dyDescent="0.25">
      <c r="I6241" s="14"/>
      <c r="J6241" s="14"/>
      <c r="K6241" s="14"/>
      <c r="L6241" s="14"/>
      <c r="M6241" s="14"/>
      <c r="N6241" s="14"/>
      <c r="O6241" s="14"/>
      <c r="P6241" s="14"/>
    </row>
    <row r="6242" spans="9:16" x14ac:dyDescent="0.25">
      <c r="I6242" s="14"/>
      <c r="J6242" s="14"/>
      <c r="K6242" s="14"/>
      <c r="L6242" s="14"/>
      <c r="M6242" s="14"/>
      <c r="N6242" s="14"/>
      <c r="O6242" s="14"/>
      <c r="P6242" s="14"/>
    </row>
    <row r="6243" spans="9:16" x14ac:dyDescent="0.25">
      <c r="I6243" s="14"/>
      <c r="J6243" s="14"/>
      <c r="K6243" s="14"/>
      <c r="L6243" s="14"/>
      <c r="M6243" s="14"/>
      <c r="N6243" s="14"/>
      <c r="O6243" s="14"/>
      <c r="P6243" s="14"/>
    </row>
    <row r="6244" spans="9:16" x14ac:dyDescent="0.25">
      <c r="I6244" s="14"/>
      <c r="J6244" s="14"/>
      <c r="K6244" s="14"/>
      <c r="L6244" s="14"/>
      <c r="M6244" s="14"/>
      <c r="N6244" s="14"/>
      <c r="O6244" s="14"/>
      <c r="P6244" s="14"/>
    </row>
    <row r="6245" spans="9:16" x14ac:dyDescent="0.25">
      <c r="I6245" s="14"/>
      <c r="J6245" s="14"/>
      <c r="K6245" s="14"/>
      <c r="L6245" s="14"/>
      <c r="M6245" s="14"/>
      <c r="N6245" s="14"/>
      <c r="O6245" s="14"/>
      <c r="P6245" s="14"/>
    </row>
    <row r="6246" spans="9:16" x14ac:dyDescent="0.25">
      <c r="I6246" s="14"/>
      <c r="J6246" s="14"/>
      <c r="K6246" s="14"/>
      <c r="L6246" s="14"/>
      <c r="M6246" s="14"/>
      <c r="N6246" s="14"/>
      <c r="O6246" s="14"/>
      <c r="P6246" s="14"/>
    </row>
    <row r="6247" spans="9:16" x14ac:dyDescent="0.25">
      <c r="I6247" s="14"/>
      <c r="J6247" s="14"/>
      <c r="K6247" s="14"/>
      <c r="L6247" s="14"/>
      <c r="M6247" s="14"/>
      <c r="N6247" s="14"/>
      <c r="O6247" s="14"/>
      <c r="P6247" s="14"/>
    </row>
    <row r="6248" spans="9:16" x14ac:dyDescent="0.25">
      <c r="I6248" s="14"/>
      <c r="J6248" s="14"/>
      <c r="K6248" s="14"/>
      <c r="L6248" s="14"/>
      <c r="M6248" s="14"/>
      <c r="N6248" s="14"/>
      <c r="O6248" s="14"/>
      <c r="P6248" s="14"/>
    </row>
    <row r="6249" spans="9:16" x14ac:dyDescent="0.25">
      <c r="I6249" s="14"/>
      <c r="J6249" s="14"/>
      <c r="K6249" s="14"/>
      <c r="L6249" s="14"/>
      <c r="M6249" s="14"/>
      <c r="N6249" s="14"/>
      <c r="O6249" s="14"/>
      <c r="P6249" s="14"/>
    </row>
    <row r="6250" spans="9:16" x14ac:dyDescent="0.25">
      <c r="I6250" s="14"/>
      <c r="J6250" s="14"/>
      <c r="K6250" s="14"/>
      <c r="L6250" s="14"/>
      <c r="M6250" s="14"/>
      <c r="N6250" s="14"/>
      <c r="O6250" s="14"/>
      <c r="P6250" s="14"/>
    </row>
    <row r="6251" spans="9:16" x14ac:dyDescent="0.25">
      <c r="I6251" s="14"/>
      <c r="J6251" s="14"/>
      <c r="K6251" s="14"/>
      <c r="L6251" s="14"/>
      <c r="M6251" s="14"/>
      <c r="N6251" s="14"/>
      <c r="O6251" s="14"/>
      <c r="P6251" s="14"/>
    </row>
    <row r="6252" spans="9:16" x14ac:dyDescent="0.25">
      <c r="I6252" s="14"/>
      <c r="J6252" s="14"/>
      <c r="K6252" s="14"/>
      <c r="L6252" s="14"/>
      <c r="M6252" s="14"/>
      <c r="N6252" s="14"/>
      <c r="O6252" s="14"/>
      <c r="P6252" s="14"/>
    </row>
    <row r="6253" spans="9:16" x14ac:dyDescent="0.25">
      <c r="I6253" s="14"/>
      <c r="J6253" s="14"/>
      <c r="K6253" s="14"/>
      <c r="L6253" s="14"/>
      <c r="M6253" s="14"/>
      <c r="N6253" s="14"/>
      <c r="O6253" s="14"/>
      <c r="P6253" s="14"/>
    </row>
    <row r="6254" spans="9:16" x14ac:dyDescent="0.25">
      <c r="I6254" s="14"/>
      <c r="J6254" s="14"/>
      <c r="K6254" s="14"/>
      <c r="L6254" s="14"/>
      <c r="M6254" s="14"/>
      <c r="N6254" s="14"/>
      <c r="O6254" s="14"/>
      <c r="P6254" s="14"/>
    </row>
    <row r="6255" spans="9:16" x14ac:dyDescent="0.25">
      <c r="I6255" s="14"/>
      <c r="J6255" s="14"/>
      <c r="K6255" s="14"/>
      <c r="L6255" s="14"/>
      <c r="M6255" s="14"/>
      <c r="N6255" s="14"/>
      <c r="O6255" s="14"/>
      <c r="P6255" s="14"/>
    </row>
    <row r="6256" spans="9:16" x14ac:dyDescent="0.25">
      <c r="I6256" s="14"/>
      <c r="J6256" s="14"/>
      <c r="K6256" s="14"/>
      <c r="L6256" s="14"/>
      <c r="M6256" s="14"/>
      <c r="N6256" s="14"/>
      <c r="O6256" s="14"/>
      <c r="P6256" s="14"/>
    </row>
    <row r="6257" spans="9:16" x14ac:dyDescent="0.25">
      <c r="I6257" s="14"/>
      <c r="J6257" s="14"/>
      <c r="K6257" s="14"/>
      <c r="L6257" s="14"/>
      <c r="M6257" s="14"/>
      <c r="N6257" s="14"/>
      <c r="O6257" s="14"/>
      <c r="P6257" s="14"/>
    </row>
    <row r="6258" spans="9:16" x14ac:dyDescent="0.25">
      <c r="I6258" s="14"/>
      <c r="J6258" s="14"/>
      <c r="K6258" s="14"/>
      <c r="L6258" s="14"/>
      <c r="M6258" s="14"/>
      <c r="N6258" s="14"/>
      <c r="O6258" s="14"/>
      <c r="P6258" s="14"/>
    </row>
    <row r="6259" spans="9:16" x14ac:dyDescent="0.25">
      <c r="I6259" s="14"/>
      <c r="J6259" s="14"/>
      <c r="K6259" s="14"/>
      <c r="L6259" s="14"/>
      <c r="M6259" s="14"/>
      <c r="N6259" s="14"/>
      <c r="O6259" s="14"/>
      <c r="P6259" s="14"/>
    </row>
    <row r="6260" spans="9:16" x14ac:dyDescent="0.25">
      <c r="I6260" s="14"/>
      <c r="J6260" s="14"/>
      <c r="K6260" s="14"/>
      <c r="L6260" s="14"/>
      <c r="M6260" s="14"/>
      <c r="N6260" s="14"/>
      <c r="O6260" s="14"/>
      <c r="P6260" s="14"/>
    </row>
    <row r="6261" spans="9:16" x14ac:dyDescent="0.25">
      <c r="I6261" s="14"/>
      <c r="J6261" s="14"/>
      <c r="K6261" s="14"/>
      <c r="L6261" s="14"/>
      <c r="M6261" s="14"/>
      <c r="N6261" s="14"/>
      <c r="O6261" s="14"/>
      <c r="P6261" s="14"/>
    </row>
    <row r="6262" spans="9:16" x14ac:dyDescent="0.25">
      <c r="I6262" s="14"/>
      <c r="J6262" s="14"/>
      <c r="K6262" s="14"/>
      <c r="L6262" s="14"/>
      <c r="M6262" s="14"/>
      <c r="N6262" s="14"/>
      <c r="O6262" s="14"/>
      <c r="P6262" s="14"/>
    </row>
    <row r="6263" spans="9:16" x14ac:dyDescent="0.25">
      <c r="I6263" s="14"/>
      <c r="J6263" s="14"/>
      <c r="K6263" s="14"/>
      <c r="L6263" s="14"/>
      <c r="M6263" s="14"/>
      <c r="N6263" s="14"/>
      <c r="O6263" s="14"/>
      <c r="P6263" s="14"/>
    </row>
    <row r="6264" spans="9:16" x14ac:dyDescent="0.25">
      <c r="I6264" s="14"/>
      <c r="J6264" s="14"/>
      <c r="K6264" s="14"/>
      <c r="L6264" s="14"/>
      <c r="M6264" s="14"/>
      <c r="N6264" s="14"/>
      <c r="O6264" s="14"/>
      <c r="P6264" s="14"/>
    </row>
    <row r="6265" spans="9:16" x14ac:dyDescent="0.25">
      <c r="I6265" s="14"/>
      <c r="J6265" s="14"/>
      <c r="K6265" s="14"/>
      <c r="L6265" s="14"/>
      <c r="M6265" s="14"/>
      <c r="N6265" s="14"/>
      <c r="O6265" s="14"/>
      <c r="P6265" s="14"/>
    </row>
    <row r="6266" spans="9:16" x14ac:dyDescent="0.25">
      <c r="I6266" s="14"/>
      <c r="J6266" s="14"/>
      <c r="K6266" s="14"/>
      <c r="L6266" s="14"/>
      <c r="M6266" s="14"/>
      <c r="N6266" s="14"/>
      <c r="O6266" s="14"/>
      <c r="P6266" s="14"/>
    </row>
    <row r="6267" spans="9:16" x14ac:dyDescent="0.25">
      <c r="I6267" s="14"/>
      <c r="J6267" s="14"/>
      <c r="K6267" s="14"/>
      <c r="L6267" s="14"/>
      <c r="M6267" s="14"/>
      <c r="N6267" s="14"/>
      <c r="O6267" s="14"/>
      <c r="P6267" s="14"/>
    </row>
    <row r="6268" spans="9:16" x14ac:dyDescent="0.25">
      <c r="I6268" s="14"/>
      <c r="J6268" s="14"/>
      <c r="K6268" s="14"/>
      <c r="L6268" s="14"/>
      <c r="M6268" s="14"/>
      <c r="N6268" s="14"/>
      <c r="O6268" s="14"/>
      <c r="P6268" s="14"/>
    </row>
    <row r="6269" spans="9:16" x14ac:dyDescent="0.25">
      <c r="I6269" s="14"/>
      <c r="J6269" s="14"/>
      <c r="K6269" s="14"/>
      <c r="L6269" s="14"/>
      <c r="M6269" s="14"/>
      <c r="N6269" s="14"/>
      <c r="O6269" s="14"/>
      <c r="P6269" s="14"/>
    </row>
    <row r="6270" spans="9:16" x14ac:dyDescent="0.25">
      <c r="I6270" s="14"/>
      <c r="J6270" s="14"/>
      <c r="K6270" s="14"/>
      <c r="L6270" s="14"/>
      <c r="M6270" s="14"/>
      <c r="N6270" s="14"/>
      <c r="O6270" s="14"/>
      <c r="P6270" s="14"/>
    </row>
    <row r="6271" spans="9:16" x14ac:dyDescent="0.25">
      <c r="I6271" s="14"/>
      <c r="J6271" s="14"/>
      <c r="K6271" s="14"/>
      <c r="L6271" s="14"/>
      <c r="M6271" s="14"/>
      <c r="N6271" s="14"/>
      <c r="O6271" s="14"/>
      <c r="P6271" s="14"/>
    </row>
    <row r="6272" spans="9:16" x14ac:dyDescent="0.25">
      <c r="I6272" s="14"/>
      <c r="J6272" s="14"/>
      <c r="K6272" s="14"/>
      <c r="L6272" s="14"/>
      <c r="M6272" s="14"/>
      <c r="N6272" s="14"/>
      <c r="O6272" s="14"/>
      <c r="P6272" s="14"/>
    </row>
    <row r="6273" spans="9:16" x14ac:dyDescent="0.25">
      <c r="I6273" s="14"/>
      <c r="J6273" s="14"/>
      <c r="K6273" s="14"/>
      <c r="L6273" s="14"/>
      <c r="M6273" s="14"/>
      <c r="N6273" s="14"/>
      <c r="O6273" s="14"/>
      <c r="P6273" s="14"/>
    </row>
    <row r="6274" spans="9:16" x14ac:dyDescent="0.25">
      <c r="I6274" s="14"/>
      <c r="J6274" s="14"/>
      <c r="K6274" s="14"/>
      <c r="L6274" s="14"/>
      <c r="M6274" s="14"/>
      <c r="N6274" s="14"/>
      <c r="O6274" s="14"/>
      <c r="P6274" s="14"/>
    </row>
    <row r="6275" spans="9:16" x14ac:dyDescent="0.25">
      <c r="I6275" s="14"/>
      <c r="J6275" s="14"/>
      <c r="K6275" s="14"/>
      <c r="L6275" s="14"/>
      <c r="M6275" s="14"/>
      <c r="N6275" s="14"/>
      <c r="O6275" s="14"/>
      <c r="P6275" s="14"/>
    </row>
    <row r="6276" spans="9:16" x14ac:dyDescent="0.25">
      <c r="I6276" s="14"/>
      <c r="J6276" s="14"/>
      <c r="K6276" s="14"/>
      <c r="L6276" s="14"/>
      <c r="M6276" s="14"/>
      <c r="N6276" s="14"/>
      <c r="O6276" s="14"/>
      <c r="P6276" s="14"/>
    </row>
    <row r="6277" spans="9:16" x14ac:dyDescent="0.25">
      <c r="I6277" s="14"/>
      <c r="J6277" s="14"/>
      <c r="K6277" s="14"/>
      <c r="L6277" s="14"/>
      <c r="M6277" s="14"/>
      <c r="N6277" s="14"/>
      <c r="O6277" s="14"/>
      <c r="P6277" s="14"/>
    </row>
    <row r="6278" spans="9:16" x14ac:dyDescent="0.25">
      <c r="I6278" s="14"/>
      <c r="J6278" s="14"/>
      <c r="K6278" s="14"/>
      <c r="L6278" s="14"/>
      <c r="M6278" s="14"/>
      <c r="N6278" s="14"/>
      <c r="O6278" s="14"/>
      <c r="P6278" s="14"/>
    </row>
    <row r="6279" spans="9:16" x14ac:dyDescent="0.25">
      <c r="I6279" s="14"/>
      <c r="J6279" s="14"/>
      <c r="K6279" s="14"/>
      <c r="L6279" s="14"/>
      <c r="M6279" s="14"/>
      <c r="N6279" s="14"/>
      <c r="O6279" s="14"/>
      <c r="P6279" s="14"/>
    </row>
    <row r="6280" spans="9:16" x14ac:dyDescent="0.25">
      <c r="I6280" s="14"/>
      <c r="J6280" s="14"/>
      <c r="K6280" s="14"/>
      <c r="L6280" s="14"/>
      <c r="M6280" s="14"/>
      <c r="N6280" s="14"/>
      <c r="O6280" s="14"/>
      <c r="P6280" s="14"/>
    </row>
    <row r="6281" spans="9:16" x14ac:dyDescent="0.25">
      <c r="I6281" s="14"/>
      <c r="J6281" s="14"/>
      <c r="K6281" s="14"/>
      <c r="L6281" s="14"/>
      <c r="M6281" s="14"/>
      <c r="N6281" s="14"/>
      <c r="O6281" s="14"/>
      <c r="P6281" s="14"/>
    </row>
    <row r="6282" spans="9:16" x14ac:dyDescent="0.25">
      <c r="I6282" s="14"/>
      <c r="J6282" s="14"/>
      <c r="K6282" s="14"/>
      <c r="L6282" s="14"/>
      <c r="M6282" s="14"/>
      <c r="N6282" s="14"/>
      <c r="O6282" s="14"/>
      <c r="P6282" s="14"/>
    </row>
    <row r="6283" spans="9:16" x14ac:dyDescent="0.25">
      <c r="I6283" s="14"/>
      <c r="J6283" s="14"/>
      <c r="K6283" s="14"/>
      <c r="L6283" s="14"/>
      <c r="M6283" s="14"/>
      <c r="N6283" s="14"/>
      <c r="O6283" s="14"/>
      <c r="P6283" s="14"/>
    </row>
    <row r="6284" spans="9:16" x14ac:dyDescent="0.25">
      <c r="I6284" s="14"/>
      <c r="J6284" s="14"/>
      <c r="K6284" s="14"/>
      <c r="L6284" s="14"/>
      <c r="M6284" s="14"/>
      <c r="N6284" s="14"/>
      <c r="O6284" s="14"/>
      <c r="P6284" s="14"/>
    </row>
    <row r="6285" spans="9:16" x14ac:dyDescent="0.25">
      <c r="I6285" s="14"/>
      <c r="J6285" s="14"/>
      <c r="K6285" s="14"/>
      <c r="L6285" s="14"/>
      <c r="M6285" s="14"/>
      <c r="N6285" s="14"/>
      <c r="O6285" s="14"/>
      <c r="P6285" s="14"/>
    </row>
    <row r="6286" spans="9:16" x14ac:dyDescent="0.25">
      <c r="I6286" s="14"/>
      <c r="J6286" s="14"/>
      <c r="K6286" s="14"/>
      <c r="L6286" s="14"/>
      <c r="M6286" s="14"/>
      <c r="N6286" s="14"/>
      <c r="O6286" s="14"/>
      <c r="P6286" s="14"/>
    </row>
    <row r="6287" spans="9:16" x14ac:dyDescent="0.25">
      <c r="I6287" s="14"/>
      <c r="J6287" s="14"/>
      <c r="K6287" s="14"/>
      <c r="L6287" s="14"/>
      <c r="M6287" s="14"/>
      <c r="N6287" s="14"/>
      <c r="O6287" s="14"/>
      <c r="P6287" s="14"/>
    </row>
    <row r="6288" spans="9:16" x14ac:dyDescent="0.25">
      <c r="I6288" s="14"/>
      <c r="J6288" s="14"/>
      <c r="K6288" s="14"/>
      <c r="L6288" s="14"/>
      <c r="M6288" s="14"/>
      <c r="N6288" s="14"/>
      <c r="O6288" s="14"/>
      <c r="P6288" s="14"/>
    </row>
    <row r="6289" spans="9:16" x14ac:dyDescent="0.25">
      <c r="I6289" s="14"/>
      <c r="J6289" s="14"/>
      <c r="K6289" s="14"/>
      <c r="L6289" s="14"/>
      <c r="M6289" s="14"/>
      <c r="N6289" s="14"/>
      <c r="O6289" s="14"/>
      <c r="P6289" s="14"/>
    </row>
    <row r="6290" spans="9:16" x14ac:dyDescent="0.25">
      <c r="I6290" s="14"/>
      <c r="J6290" s="14"/>
      <c r="K6290" s="14"/>
      <c r="L6290" s="14"/>
      <c r="M6290" s="14"/>
      <c r="N6290" s="14"/>
      <c r="O6290" s="14"/>
      <c r="P6290" s="14"/>
    </row>
    <row r="6291" spans="9:16" x14ac:dyDescent="0.25">
      <c r="I6291" s="14"/>
      <c r="J6291" s="14"/>
      <c r="K6291" s="14"/>
      <c r="L6291" s="14"/>
      <c r="M6291" s="14"/>
      <c r="N6291" s="14"/>
      <c r="O6291" s="14"/>
      <c r="P6291" s="14"/>
    </row>
    <row r="6292" spans="9:16" x14ac:dyDescent="0.25">
      <c r="I6292" s="14"/>
      <c r="J6292" s="14"/>
      <c r="K6292" s="14"/>
      <c r="L6292" s="14"/>
      <c r="M6292" s="14"/>
      <c r="N6292" s="14"/>
      <c r="O6292" s="14"/>
      <c r="P6292" s="14"/>
    </row>
    <row r="6293" spans="9:16" x14ac:dyDescent="0.25">
      <c r="I6293" s="14"/>
      <c r="J6293" s="14"/>
      <c r="K6293" s="14"/>
      <c r="L6293" s="14"/>
      <c r="M6293" s="14"/>
      <c r="N6293" s="14"/>
      <c r="O6293" s="14"/>
      <c r="P6293" s="14"/>
    </row>
    <row r="6294" spans="9:16" x14ac:dyDescent="0.25">
      <c r="I6294" s="14"/>
      <c r="J6294" s="14"/>
      <c r="K6294" s="14"/>
      <c r="L6294" s="14"/>
      <c r="M6294" s="14"/>
      <c r="N6294" s="14"/>
      <c r="O6294" s="14"/>
      <c r="P6294" s="14"/>
    </row>
    <row r="6295" spans="9:16" x14ac:dyDescent="0.25">
      <c r="I6295" s="14"/>
      <c r="J6295" s="14"/>
      <c r="K6295" s="14"/>
      <c r="L6295" s="14"/>
      <c r="M6295" s="14"/>
      <c r="N6295" s="14"/>
      <c r="O6295" s="14"/>
      <c r="P6295" s="14"/>
    </row>
    <row r="6296" spans="9:16" x14ac:dyDescent="0.25">
      <c r="I6296" s="14"/>
      <c r="J6296" s="14"/>
      <c r="K6296" s="14"/>
      <c r="L6296" s="14"/>
      <c r="M6296" s="14"/>
      <c r="N6296" s="14"/>
      <c r="O6296" s="14"/>
      <c r="P6296" s="14"/>
    </row>
    <row r="6297" spans="9:16" x14ac:dyDescent="0.25">
      <c r="I6297" s="14"/>
      <c r="J6297" s="14"/>
      <c r="K6297" s="14"/>
      <c r="L6297" s="14"/>
      <c r="M6297" s="14"/>
      <c r="N6297" s="14"/>
      <c r="O6297" s="14"/>
      <c r="P6297" s="14"/>
    </row>
    <row r="6298" spans="9:16" x14ac:dyDescent="0.25">
      <c r="I6298" s="14"/>
      <c r="J6298" s="14"/>
      <c r="K6298" s="14"/>
      <c r="L6298" s="14"/>
      <c r="M6298" s="14"/>
      <c r="N6298" s="14"/>
      <c r="O6298" s="14"/>
      <c r="P6298" s="14"/>
    </row>
    <row r="6299" spans="9:16" x14ac:dyDescent="0.25">
      <c r="I6299" s="14"/>
      <c r="J6299" s="14"/>
      <c r="K6299" s="14"/>
      <c r="L6299" s="14"/>
      <c r="M6299" s="14"/>
      <c r="N6299" s="14"/>
      <c r="O6299" s="14"/>
      <c r="P6299" s="14"/>
    </row>
    <row r="6300" spans="9:16" x14ac:dyDescent="0.25">
      <c r="I6300" s="14"/>
      <c r="J6300" s="14"/>
      <c r="K6300" s="14"/>
      <c r="L6300" s="14"/>
      <c r="M6300" s="14"/>
      <c r="N6300" s="14"/>
      <c r="O6300" s="14"/>
      <c r="P6300" s="14"/>
    </row>
    <row r="6301" spans="9:16" x14ac:dyDescent="0.25">
      <c r="I6301" s="14"/>
      <c r="J6301" s="14"/>
      <c r="K6301" s="14"/>
      <c r="L6301" s="14"/>
      <c r="M6301" s="14"/>
      <c r="N6301" s="14"/>
      <c r="O6301" s="14"/>
      <c r="P6301" s="14"/>
    </row>
    <row r="6302" spans="9:16" x14ac:dyDescent="0.25">
      <c r="I6302" s="14"/>
      <c r="J6302" s="14"/>
      <c r="K6302" s="14"/>
      <c r="L6302" s="14"/>
      <c r="M6302" s="14"/>
      <c r="N6302" s="14"/>
      <c r="O6302" s="14"/>
      <c r="P6302" s="14"/>
    </row>
    <row r="6303" spans="9:16" x14ac:dyDescent="0.25">
      <c r="I6303" s="14"/>
      <c r="J6303" s="14"/>
      <c r="K6303" s="14"/>
      <c r="L6303" s="14"/>
      <c r="M6303" s="14"/>
      <c r="N6303" s="14"/>
      <c r="O6303" s="14"/>
      <c r="P6303" s="14"/>
    </row>
    <row r="6304" spans="9:16" x14ac:dyDescent="0.25">
      <c r="I6304" s="14"/>
      <c r="J6304" s="14"/>
      <c r="K6304" s="14"/>
      <c r="L6304" s="14"/>
      <c r="M6304" s="14"/>
      <c r="N6304" s="14"/>
      <c r="O6304" s="14"/>
      <c r="P6304" s="14"/>
    </row>
    <row r="6305" spans="9:16" x14ac:dyDescent="0.25">
      <c r="I6305" s="14"/>
      <c r="J6305" s="14"/>
      <c r="K6305" s="14"/>
      <c r="L6305" s="14"/>
      <c r="M6305" s="14"/>
      <c r="N6305" s="14"/>
      <c r="O6305" s="14"/>
      <c r="P6305" s="14"/>
    </row>
    <row r="6306" spans="9:16" x14ac:dyDescent="0.25">
      <c r="I6306" s="14"/>
      <c r="J6306" s="14"/>
      <c r="K6306" s="14"/>
      <c r="L6306" s="14"/>
      <c r="M6306" s="14"/>
      <c r="N6306" s="14"/>
      <c r="O6306" s="14"/>
      <c r="P6306" s="14"/>
    </row>
    <row r="6307" spans="9:16" x14ac:dyDescent="0.25">
      <c r="I6307" s="14"/>
      <c r="J6307" s="14"/>
      <c r="K6307" s="14"/>
      <c r="L6307" s="14"/>
      <c r="M6307" s="14"/>
      <c r="N6307" s="14"/>
      <c r="O6307" s="14"/>
      <c r="P6307" s="14"/>
    </row>
    <row r="6308" spans="9:16" x14ac:dyDescent="0.25">
      <c r="I6308" s="14"/>
      <c r="J6308" s="14"/>
      <c r="K6308" s="14"/>
      <c r="L6308" s="14"/>
      <c r="M6308" s="14"/>
      <c r="N6308" s="14"/>
      <c r="O6308" s="14"/>
      <c r="P6308" s="14"/>
    </row>
    <row r="6309" spans="9:16" x14ac:dyDescent="0.25">
      <c r="I6309" s="14"/>
      <c r="J6309" s="14"/>
      <c r="K6309" s="14"/>
      <c r="L6309" s="14"/>
      <c r="M6309" s="14"/>
      <c r="N6309" s="14"/>
      <c r="O6309" s="14"/>
      <c r="P6309" s="14"/>
    </row>
    <row r="6310" spans="9:16" x14ac:dyDescent="0.25">
      <c r="I6310" s="14"/>
      <c r="J6310" s="14"/>
      <c r="K6310" s="14"/>
      <c r="L6310" s="14"/>
      <c r="M6310" s="14"/>
      <c r="N6310" s="14"/>
      <c r="O6310" s="14"/>
      <c r="P6310" s="14"/>
    </row>
    <row r="6311" spans="9:16" x14ac:dyDescent="0.25">
      <c r="I6311" s="14"/>
      <c r="J6311" s="14"/>
      <c r="K6311" s="14"/>
      <c r="L6311" s="14"/>
      <c r="M6311" s="14"/>
      <c r="N6311" s="14"/>
      <c r="O6311" s="14"/>
      <c r="P6311" s="14"/>
    </row>
    <row r="6312" spans="9:16" x14ac:dyDescent="0.25">
      <c r="I6312" s="14"/>
      <c r="J6312" s="14"/>
      <c r="K6312" s="14"/>
      <c r="L6312" s="14"/>
      <c r="M6312" s="14"/>
      <c r="N6312" s="14"/>
      <c r="O6312" s="14"/>
      <c r="P6312" s="14"/>
    </row>
    <row r="6313" spans="9:16" x14ac:dyDescent="0.25">
      <c r="I6313" s="14"/>
      <c r="J6313" s="14"/>
      <c r="K6313" s="14"/>
      <c r="L6313" s="14"/>
      <c r="M6313" s="14"/>
      <c r="N6313" s="14"/>
      <c r="O6313" s="14"/>
      <c r="P6313" s="14"/>
    </row>
    <row r="6314" spans="9:16" x14ac:dyDescent="0.25">
      <c r="I6314" s="14"/>
      <c r="J6314" s="14"/>
      <c r="K6314" s="14"/>
      <c r="L6314" s="14"/>
      <c r="M6314" s="14"/>
      <c r="N6314" s="14"/>
      <c r="O6314" s="14"/>
      <c r="P6314" s="14"/>
    </row>
    <row r="6315" spans="9:16" x14ac:dyDescent="0.25">
      <c r="I6315" s="14"/>
      <c r="J6315" s="14"/>
      <c r="K6315" s="14"/>
      <c r="L6315" s="14"/>
      <c r="M6315" s="14"/>
      <c r="N6315" s="14"/>
      <c r="O6315" s="14"/>
      <c r="P6315" s="14"/>
    </row>
    <row r="6316" spans="9:16" x14ac:dyDescent="0.25">
      <c r="I6316" s="14"/>
      <c r="J6316" s="14"/>
      <c r="K6316" s="14"/>
      <c r="L6316" s="14"/>
      <c r="M6316" s="14"/>
      <c r="N6316" s="14"/>
      <c r="O6316" s="14"/>
      <c r="P6316" s="14"/>
    </row>
    <row r="6317" spans="9:16" x14ac:dyDescent="0.25">
      <c r="I6317" s="14"/>
      <c r="J6317" s="14"/>
      <c r="K6317" s="14"/>
      <c r="L6317" s="14"/>
      <c r="M6317" s="14"/>
      <c r="N6317" s="14"/>
      <c r="O6317" s="14"/>
      <c r="P6317" s="14"/>
    </row>
    <row r="6318" spans="9:16" x14ac:dyDescent="0.25">
      <c r="I6318" s="14"/>
      <c r="J6318" s="14"/>
      <c r="K6318" s="14"/>
      <c r="L6318" s="14"/>
      <c r="M6318" s="14"/>
      <c r="N6318" s="14"/>
      <c r="O6318" s="14"/>
      <c r="P6318" s="14"/>
    </row>
    <row r="6319" spans="9:16" x14ac:dyDescent="0.25">
      <c r="I6319" s="14"/>
      <c r="J6319" s="14"/>
      <c r="K6319" s="14"/>
      <c r="L6319" s="14"/>
      <c r="M6319" s="14"/>
      <c r="N6319" s="14"/>
      <c r="O6319" s="14"/>
      <c r="P6319" s="14"/>
    </row>
    <row r="6320" spans="9:16" x14ac:dyDescent="0.25">
      <c r="I6320" s="14"/>
      <c r="J6320" s="14"/>
      <c r="K6320" s="14"/>
      <c r="L6320" s="14"/>
      <c r="M6320" s="14"/>
      <c r="N6320" s="14"/>
      <c r="O6320" s="14"/>
      <c r="P6320" s="14"/>
    </row>
    <row r="6321" spans="9:16" x14ac:dyDescent="0.25">
      <c r="I6321" s="14"/>
      <c r="J6321" s="14"/>
      <c r="K6321" s="14"/>
      <c r="L6321" s="14"/>
      <c r="M6321" s="14"/>
      <c r="N6321" s="14"/>
      <c r="O6321" s="14"/>
      <c r="P6321" s="14"/>
    </row>
    <row r="6322" spans="9:16" x14ac:dyDescent="0.25">
      <c r="I6322" s="14"/>
      <c r="J6322" s="14"/>
      <c r="K6322" s="14"/>
      <c r="L6322" s="14"/>
      <c r="M6322" s="14"/>
      <c r="N6322" s="14"/>
      <c r="O6322" s="14"/>
      <c r="P6322" s="14"/>
    </row>
    <row r="6323" spans="9:16" x14ac:dyDescent="0.25">
      <c r="I6323" s="14"/>
      <c r="J6323" s="14"/>
      <c r="K6323" s="14"/>
      <c r="L6323" s="14"/>
      <c r="M6323" s="14"/>
      <c r="N6323" s="14"/>
      <c r="O6323" s="14"/>
      <c r="P6323" s="14"/>
    </row>
    <row r="6324" spans="9:16" x14ac:dyDescent="0.25">
      <c r="I6324" s="14"/>
      <c r="J6324" s="14"/>
      <c r="K6324" s="14"/>
      <c r="L6324" s="14"/>
      <c r="M6324" s="14"/>
      <c r="N6324" s="14"/>
      <c r="O6324" s="14"/>
      <c r="P6324" s="14"/>
    </row>
    <row r="6325" spans="9:16" x14ac:dyDescent="0.25">
      <c r="I6325" s="14"/>
      <c r="J6325" s="14"/>
      <c r="K6325" s="14"/>
      <c r="L6325" s="14"/>
      <c r="M6325" s="14"/>
      <c r="N6325" s="14"/>
      <c r="O6325" s="14"/>
      <c r="P6325" s="14"/>
    </row>
    <row r="6326" spans="9:16" x14ac:dyDescent="0.25">
      <c r="I6326" s="14"/>
      <c r="J6326" s="14"/>
      <c r="K6326" s="14"/>
      <c r="L6326" s="14"/>
      <c r="M6326" s="14"/>
      <c r="N6326" s="14"/>
      <c r="O6326" s="14"/>
      <c r="P6326" s="14"/>
    </row>
    <row r="6327" spans="9:16" x14ac:dyDescent="0.25">
      <c r="I6327" s="14"/>
      <c r="J6327" s="14"/>
      <c r="K6327" s="14"/>
      <c r="L6327" s="14"/>
      <c r="M6327" s="14"/>
      <c r="N6327" s="14"/>
      <c r="O6327" s="14"/>
      <c r="P6327" s="14"/>
    </row>
    <row r="6328" spans="9:16" x14ac:dyDescent="0.25">
      <c r="I6328" s="14"/>
      <c r="J6328" s="14"/>
      <c r="K6328" s="14"/>
      <c r="L6328" s="14"/>
      <c r="M6328" s="14"/>
      <c r="N6328" s="14"/>
      <c r="O6328" s="14"/>
      <c r="P6328" s="14"/>
    </row>
    <row r="6329" spans="9:16" x14ac:dyDescent="0.25">
      <c r="I6329" s="14"/>
      <c r="J6329" s="14"/>
      <c r="K6329" s="14"/>
      <c r="L6329" s="14"/>
      <c r="M6329" s="14"/>
      <c r="N6329" s="14"/>
      <c r="O6329" s="14"/>
      <c r="P6329" s="14"/>
    </row>
    <row r="6330" spans="9:16" x14ac:dyDescent="0.25">
      <c r="I6330" s="14"/>
      <c r="J6330" s="14"/>
      <c r="K6330" s="14"/>
      <c r="L6330" s="14"/>
      <c r="M6330" s="14"/>
      <c r="N6330" s="14"/>
      <c r="O6330" s="14"/>
      <c r="P6330" s="14"/>
    </row>
    <row r="6331" spans="9:16" x14ac:dyDescent="0.25">
      <c r="I6331" s="14"/>
      <c r="J6331" s="14"/>
      <c r="K6331" s="14"/>
      <c r="L6331" s="14"/>
      <c r="M6331" s="14"/>
      <c r="N6331" s="14"/>
      <c r="O6331" s="14"/>
      <c r="P6331" s="14"/>
    </row>
    <row r="6332" spans="9:16" x14ac:dyDescent="0.25">
      <c r="I6332" s="14"/>
      <c r="J6332" s="14"/>
      <c r="K6332" s="14"/>
      <c r="L6332" s="14"/>
      <c r="M6332" s="14"/>
      <c r="N6332" s="14"/>
      <c r="O6332" s="14"/>
      <c r="P6332" s="14"/>
    </row>
    <row r="6333" spans="9:16" x14ac:dyDescent="0.25">
      <c r="I6333" s="14"/>
      <c r="J6333" s="14"/>
      <c r="K6333" s="14"/>
      <c r="L6333" s="14"/>
      <c r="M6333" s="14"/>
      <c r="N6333" s="14"/>
      <c r="O6333" s="14"/>
      <c r="P6333" s="14"/>
    </row>
    <row r="6334" spans="9:16" x14ac:dyDescent="0.25">
      <c r="I6334" s="14"/>
      <c r="J6334" s="14"/>
      <c r="K6334" s="14"/>
      <c r="L6334" s="14"/>
      <c r="M6334" s="14"/>
      <c r="N6334" s="14"/>
      <c r="O6334" s="14"/>
      <c r="P6334" s="14"/>
    </row>
    <row r="6335" spans="9:16" x14ac:dyDescent="0.25">
      <c r="I6335" s="14"/>
      <c r="J6335" s="14"/>
      <c r="K6335" s="14"/>
      <c r="L6335" s="14"/>
      <c r="M6335" s="14"/>
      <c r="N6335" s="14"/>
      <c r="O6335" s="14"/>
      <c r="P6335" s="14"/>
    </row>
    <row r="6336" spans="9:16" x14ac:dyDescent="0.25">
      <c r="I6336" s="14"/>
      <c r="J6336" s="14"/>
      <c r="K6336" s="14"/>
      <c r="L6336" s="14"/>
      <c r="M6336" s="14"/>
      <c r="N6336" s="14"/>
      <c r="O6336" s="14"/>
      <c r="P6336" s="14"/>
    </row>
    <row r="6337" spans="9:16" x14ac:dyDescent="0.25">
      <c r="I6337" s="14"/>
      <c r="J6337" s="14"/>
      <c r="K6337" s="14"/>
      <c r="L6337" s="14"/>
      <c r="M6337" s="14"/>
      <c r="N6337" s="14"/>
      <c r="O6337" s="14"/>
      <c r="P6337" s="14"/>
    </row>
    <row r="6338" spans="9:16" x14ac:dyDescent="0.25">
      <c r="I6338" s="14"/>
      <c r="J6338" s="14"/>
      <c r="K6338" s="14"/>
      <c r="L6338" s="14"/>
      <c r="M6338" s="14"/>
      <c r="N6338" s="14"/>
      <c r="O6338" s="14"/>
      <c r="P6338" s="14"/>
    </row>
    <row r="6339" spans="9:16" x14ac:dyDescent="0.25">
      <c r="I6339" s="14"/>
      <c r="J6339" s="14"/>
      <c r="K6339" s="14"/>
      <c r="L6339" s="14"/>
      <c r="M6339" s="14"/>
      <c r="N6339" s="14"/>
      <c r="O6339" s="14"/>
      <c r="P6339" s="14"/>
    </row>
    <row r="6340" spans="9:16" x14ac:dyDescent="0.25">
      <c r="I6340" s="14"/>
      <c r="J6340" s="14"/>
      <c r="K6340" s="14"/>
      <c r="L6340" s="14"/>
      <c r="M6340" s="14"/>
      <c r="N6340" s="14"/>
      <c r="O6340" s="14"/>
      <c r="P6340" s="14"/>
    </row>
    <row r="6341" spans="9:16" x14ac:dyDescent="0.25">
      <c r="I6341" s="14"/>
      <c r="J6341" s="14"/>
      <c r="K6341" s="14"/>
      <c r="L6341" s="14"/>
      <c r="M6341" s="14"/>
      <c r="N6341" s="14"/>
      <c r="O6341" s="14"/>
      <c r="P6341" s="14"/>
    </row>
    <row r="6342" spans="9:16" x14ac:dyDescent="0.25">
      <c r="I6342" s="14"/>
      <c r="J6342" s="14"/>
      <c r="K6342" s="14"/>
      <c r="L6342" s="14"/>
      <c r="M6342" s="14"/>
      <c r="N6342" s="14"/>
      <c r="O6342" s="14"/>
      <c r="P6342" s="14"/>
    </row>
    <row r="6343" spans="9:16" x14ac:dyDescent="0.25">
      <c r="I6343" s="14"/>
      <c r="J6343" s="14"/>
      <c r="K6343" s="14"/>
      <c r="L6343" s="14"/>
      <c r="M6343" s="14"/>
      <c r="N6343" s="14"/>
      <c r="O6343" s="14"/>
      <c r="P6343" s="14"/>
    </row>
    <row r="6344" spans="9:16" x14ac:dyDescent="0.25">
      <c r="I6344" s="14"/>
      <c r="J6344" s="14"/>
      <c r="K6344" s="14"/>
      <c r="L6344" s="14"/>
      <c r="M6344" s="14"/>
      <c r="N6344" s="14"/>
      <c r="O6344" s="14"/>
      <c r="P6344" s="14"/>
    </row>
    <row r="6345" spans="9:16" x14ac:dyDescent="0.25">
      <c r="I6345" s="14"/>
      <c r="J6345" s="14"/>
      <c r="K6345" s="14"/>
      <c r="L6345" s="14"/>
      <c r="M6345" s="14"/>
      <c r="N6345" s="14"/>
      <c r="O6345" s="14"/>
      <c r="P6345" s="14"/>
    </row>
    <row r="6346" spans="9:16" x14ac:dyDescent="0.25">
      <c r="I6346" s="14"/>
      <c r="J6346" s="14"/>
      <c r="K6346" s="14"/>
      <c r="L6346" s="14"/>
      <c r="M6346" s="14"/>
      <c r="N6346" s="14"/>
      <c r="O6346" s="14"/>
      <c r="P6346" s="14"/>
    </row>
    <row r="6347" spans="9:16" x14ac:dyDescent="0.25">
      <c r="I6347" s="14"/>
      <c r="J6347" s="14"/>
      <c r="K6347" s="14"/>
      <c r="L6347" s="14"/>
      <c r="M6347" s="14"/>
      <c r="N6347" s="14"/>
      <c r="O6347" s="14"/>
      <c r="P6347" s="14"/>
    </row>
    <row r="6348" spans="9:16" x14ac:dyDescent="0.25">
      <c r="I6348" s="14"/>
      <c r="J6348" s="14"/>
      <c r="K6348" s="14"/>
      <c r="L6348" s="14"/>
      <c r="M6348" s="14"/>
      <c r="N6348" s="14"/>
      <c r="O6348" s="14"/>
      <c r="P6348" s="14"/>
    </row>
    <row r="6349" spans="9:16" x14ac:dyDescent="0.25">
      <c r="I6349" s="14"/>
      <c r="J6349" s="14"/>
      <c r="K6349" s="14"/>
      <c r="L6349" s="14"/>
      <c r="M6349" s="14"/>
      <c r="N6349" s="14"/>
      <c r="O6349" s="14"/>
      <c r="P6349" s="14"/>
    </row>
    <row r="6350" spans="9:16" x14ac:dyDescent="0.25">
      <c r="I6350" s="14"/>
      <c r="J6350" s="14"/>
      <c r="K6350" s="14"/>
      <c r="L6350" s="14"/>
      <c r="M6350" s="14"/>
      <c r="N6350" s="14"/>
      <c r="O6350" s="14"/>
      <c r="P6350" s="14"/>
    </row>
    <row r="6351" spans="9:16" x14ac:dyDescent="0.25">
      <c r="I6351" s="14"/>
      <c r="J6351" s="14"/>
      <c r="K6351" s="14"/>
      <c r="L6351" s="14"/>
      <c r="M6351" s="14"/>
      <c r="N6351" s="14"/>
      <c r="O6351" s="14"/>
      <c r="P6351" s="14"/>
    </row>
    <row r="6352" spans="9:16" x14ac:dyDescent="0.25">
      <c r="I6352" s="14"/>
      <c r="J6352" s="14"/>
      <c r="K6352" s="14"/>
      <c r="L6352" s="14"/>
      <c r="M6352" s="14"/>
      <c r="N6352" s="14"/>
      <c r="O6352" s="14"/>
      <c r="P6352" s="14"/>
    </row>
    <row r="6353" spans="9:16" x14ac:dyDescent="0.25">
      <c r="I6353" s="14"/>
      <c r="J6353" s="14"/>
      <c r="K6353" s="14"/>
      <c r="L6353" s="14"/>
      <c r="M6353" s="14"/>
      <c r="N6353" s="14"/>
      <c r="O6353" s="14"/>
      <c r="P6353" s="14"/>
    </row>
    <row r="6354" spans="9:16" x14ac:dyDescent="0.25">
      <c r="I6354" s="14"/>
      <c r="J6354" s="14"/>
      <c r="K6354" s="14"/>
      <c r="L6354" s="14"/>
      <c r="M6354" s="14"/>
      <c r="N6354" s="14"/>
      <c r="O6354" s="14"/>
      <c r="P6354" s="14"/>
    </row>
    <row r="6355" spans="9:16" x14ac:dyDescent="0.25">
      <c r="I6355" s="14"/>
      <c r="J6355" s="14"/>
      <c r="K6355" s="14"/>
      <c r="L6355" s="14"/>
      <c r="M6355" s="14"/>
      <c r="N6355" s="14"/>
      <c r="O6355" s="14"/>
      <c r="P6355" s="14"/>
    </row>
    <row r="6356" spans="9:16" x14ac:dyDescent="0.25">
      <c r="I6356" s="14"/>
      <c r="J6356" s="14"/>
      <c r="K6356" s="14"/>
      <c r="L6356" s="14"/>
      <c r="M6356" s="14"/>
      <c r="N6356" s="14"/>
      <c r="O6356" s="14"/>
      <c r="P6356" s="14"/>
    </row>
    <row r="6357" spans="9:16" x14ac:dyDescent="0.25">
      <c r="I6357" s="14"/>
      <c r="J6357" s="14"/>
      <c r="K6357" s="14"/>
      <c r="L6357" s="14"/>
      <c r="M6357" s="14"/>
      <c r="N6357" s="14"/>
      <c r="O6357" s="14"/>
      <c r="P6357" s="14"/>
    </row>
    <row r="6358" spans="9:16" x14ac:dyDescent="0.25">
      <c r="I6358" s="14"/>
      <c r="J6358" s="14"/>
      <c r="K6358" s="14"/>
      <c r="L6358" s="14"/>
      <c r="M6358" s="14"/>
      <c r="N6358" s="14"/>
      <c r="O6358" s="14"/>
      <c r="P6358" s="14"/>
    </row>
    <row r="6359" spans="9:16" x14ac:dyDescent="0.25">
      <c r="I6359" s="14"/>
      <c r="J6359" s="14"/>
      <c r="K6359" s="14"/>
      <c r="L6359" s="14"/>
      <c r="M6359" s="14"/>
      <c r="N6359" s="14"/>
      <c r="O6359" s="14"/>
      <c r="P6359" s="14"/>
    </row>
    <row r="6360" spans="9:16" x14ac:dyDescent="0.25">
      <c r="I6360" s="14"/>
      <c r="J6360" s="14"/>
      <c r="K6360" s="14"/>
      <c r="L6360" s="14"/>
      <c r="M6360" s="14"/>
      <c r="N6360" s="14"/>
      <c r="O6360" s="14"/>
      <c r="P6360" s="14"/>
    </row>
    <row r="6361" spans="9:16" x14ac:dyDescent="0.25">
      <c r="I6361" s="14"/>
      <c r="J6361" s="14"/>
      <c r="K6361" s="14"/>
      <c r="L6361" s="14"/>
      <c r="M6361" s="14"/>
      <c r="N6361" s="14"/>
      <c r="O6361" s="14"/>
      <c r="P6361" s="14"/>
    </row>
    <row r="6362" spans="9:16" x14ac:dyDescent="0.25">
      <c r="I6362" s="14"/>
      <c r="J6362" s="14"/>
      <c r="K6362" s="14"/>
      <c r="L6362" s="14"/>
      <c r="M6362" s="14"/>
      <c r="N6362" s="14"/>
      <c r="O6362" s="14"/>
      <c r="P6362" s="14"/>
    </row>
    <row r="6363" spans="9:16" x14ac:dyDescent="0.25">
      <c r="I6363" s="14"/>
      <c r="J6363" s="14"/>
      <c r="K6363" s="14"/>
      <c r="L6363" s="14"/>
      <c r="M6363" s="14"/>
      <c r="N6363" s="14"/>
      <c r="O6363" s="14"/>
      <c r="P6363" s="14"/>
    </row>
    <row r="6364" spans="9:16" x14ac:dyDescent="0.25">
      <c r="I6364" s="14"/>
      <c r="J6364" s="14"/>
      <c r="K6364" s="14"/>
      <c r="L6364" s="14"/>
      <c r="M6364" s="14"/>
      <c r="N6364" s="14"/>
      <c r="O6364" s="14"/>
      <c r="P6364" s="14"/>
    </row>
    <row r="6365" spans="9:16" x14ac:dyDescent="0.25">
      <c r="I6365" s="14"/>
      <c r="J6365" s="14"/>
      <c r="K6365" s="14"/>
      <c r="L6365" s="14"/>
      <c r="M6365" s="14"/>
      <c r="N6365" s="14"/>
      <c r="O6365" s="14"/>
      <c r="P6365" s="14"/>
    </row>
    <row r="6366" spans="9:16" x14ac:dyDescent="0.25">
      <c r="I6366" s="14"/>
      <c r="J6366" s="14"/>
      <c r="K6366" s="14"/>
      <c r="L6366" s="14"/>
      <c r="M6366" s="14"/>
      <c r="N6366" s="14"/>
      <c r="O6366" s="14"/>
      <c r="P6366" s="14"/>
    </row>
    <row r="6367" spans="9:16" x14ac:dyDescent="0.25">
      <c r="I6367" s="14"/>
      <c r="J6367" s="14"/>
      <c r="K6367" s="14"/>
      <c r="L6367" s="14"/>
      <c r="M6367" s="14"/>
      <c r="N6367" s="14"/>
      <c r="O6367" s="14"/>
      <c r="P6367" s="14"/>
    </row>
    <row r="6368" spans="9:16" x14ac:dyDescent="0.25">
      <c r="I6368" s="14"/>
      <c r="J6368" s="14"/>
      <c r="K6368" s="14"/>
      <c r="L6368" s="14"/>
      <c r="M6368" s="14"/>
      <c r="N6368" s="14"/>
      <c r="O6368" s="14"/>
      <c r="P6368" s="14"/>
    </row>
    <row r="6369" spans="9:16" x14ac:dyDescent="0.25">
      <c r="I6369" s="14"/>
      <c r="J6369" s="14"/>
      <c r="K6369" s="14"/>
      <c r="L6369" s="14"/>
      <c r="M6369" s="14"/>
      <c r="N6369" s="14"/>
      <c r="O6369" s="14"/>
      <c r="P6369" s="14"/>
    </row>
    <row r="6370" spans="9:16" x14ac:dyDescent="0.25">
      <c r="I6370" s="14"/>
      <c r="J6370" s="14"/>
      <c r="K6370" s="14"/>
      <c r="L6370" s="14"/>
      <c r="M6370" s="14"/>
      <c r="N6370" s="14"/>
      <c r="O6370" s="14"/>
      <c r="P6370" s="14"/>
    </row>
    <row r="6371" spans="9:16" x14ac:dyDescent="0.25">
      <c r="I6371" s="14"/>
      <c r="J6371" s="14"/>
      <c r="K6371" s="14"/>
      <c r="L6371" s="14"/>
      <c r="M6371" s="14"/>
      <c r="N6371" s="14"/>
      <c r="O6371" s="14"/>
      <c r="P6371" s="14"/>
    </row>
    <row r="6372" spans="9:16" x14ac:dyDescent="0.25">
      <c r="I6372" s="14"/>
      <c r="J6372" s="14"/>
      <c r="K6372" s="14"/>
      <c r="L6372" s="14"/>
      <c r="M6372" s="14"/>
      <c r="N6372" s="14"/>
      <c r="O6372" s="14"/>
      <c r="P6372" s="14"/>
    </row>
    <row r="6373" spans="9:16" x14ac:dyDescent="0.25">
      <c r="I6373" s="14"/>
      <c r="J6373" s="14"/>
      <c r="K6373" s="14"/>
      <c r="L6373" s="14"/>
      <c r="M6373" s="14"/>
      <c r="N6373" s="14"/>
      <c r="O6373" s="14"/>
      <c r="P6373" s="14"/>
    </row>
    <row r="6374" spans="9:16" x14ac:dyDescent="0.25">
      <c r="I6374" s="14"/>
      <c r="J6374" s="14"/>
      <c r="K6374" s="14"/>
      <c r="L6374" s="14"/>
      <c r="M6374" s="14"/>
      <c r="N6374" s="14"/>
      <c r="O6374" s="14"/>
      <c r="P6374" s="14"/>
    </row>
    <row r="6375" spans="9:16" x14ac:dyDescent="0.25">
      <c r="I6375" s="14"/>
      <c r="J6375" s="14"/>
      <c r="K6375" s="14"/>
      <c r="L6375" s="14"/>
      <c r="M6375" s="14"/>
      <c r="N6375" s="14"/>
      <c r="O6375" s="14"/>
      <c r="P6375" s="14"/>
    </row>
    <row r="6376" spans="9:16" x14ac:dyDescent="0.25">
      <c r="I6376" s="14"/>
      <c r="J6376" s="14"/>
      <c r="K6376" s="14"/>
      <c r="L6376" s="14"/>
      <c r="M6376" s="14"/>
      <c r="N6376" s="14"/>
      <c r="O6376" s="14"/>
      <c r="P6376" s="14"/>
    </row>
    <row r="6377" spans="9:16" x14ac:dyDescent="0.25">
      <c r="I6377" s="14"/>
      <c r="J6377" s="14"/>
      <c r="K6377" s="14"/>
      <c r="L6377" s="14"/>
      <c r="M6377" s="14"/>
      <c r="N6377" s="14"/>
      <c r="O6377" s="14"/>
      <c r="P6377" s="14"/>
    </row>
    <row r="6378" spans="9:16" x14ac:dyDescent="0.25">
      <c r="I6378" s="14"/>
      <c r="J6378" s="14"/>
      <c r="K6378" s="14"/>
      <c r="L6378" s="14"/>
      <c r="M6378" s="14"/>
      <c r="N6378" s="14"/>
      <c r="O6378" s="14"/>
      <c r="P6378" s="14"/>
    </row>
    <row r="6379" spans="9:16" x14ac:dyDescent="0.25">
      <c r="I6379" s="14"/>
      <c r="J6379" s="14"/>
      <c r="K6379" s="14"/>
      <c r="L6379" s="14"/>
      <c r="M6379" s="14"/>
      <c r="N6379" s="14"/>
      <c r="O6379" s="14"/>
      <c r="P6379" s="14"/>
    </row>
    <row r="6380" spans="9:16" x14ac:dyDescent="0.25">
      <c r="I6380" s="14"/>
      <c r="J6380" s="14"/>
      <c r="K6380" s="14"/>
      <c r="L6380" s="14"/>
      <c r="M6380" s="14"/>
      <c r="N6380" s="14"/>
      <c r="O6380" s="14"/>
      <c r="P6380" s="14"/>
    </row>
    <row r="6381" spans="9:16" x14ac:dyDescent="0.25">
      <c r="I6381" s="14"/>
      <c r="J6381" s="14"/>
      <c r="K6381" s="14"/>
      <c r="L6381" s="14"/>
      <c r="M6381" s="14"/>
      <c r="N6381" s="14"/>
      <c r="O6381" s="14"/>
      <c r="P6381" s="14"/>
    </row>
    <row r="6382" spans="9:16" x14ac:dyDescent="0.25">
      <c r="I6382" s="14"/>
      <c r="J6382" s="14"/>
      <c r="K6382" s="14"/>
      <c r="L6382" s="14"/>
      <c r="M6382" s="14"/>
      <c r="N6382" s="14"/>
      <c r="O6382" s="14"/>
      <c r="P6382" s="14"/>
    </row>
    <row r="6383" spans="9:16" x14ac:dyDescent="0.25">
      <c r="I6383" s="14"/>
      <c r="J6383" s="14"/>
      <c r="K6383" s="14"/>
      <c r="L6383" s="14"/>
      <c r="M6383" s="14"/>
      <c r="N6383" s="14"/>
      <c r="O6383" s="14"/>
      <c r="P6383" s="14"/>
    </row>
    <row r="6384" spans="9:16" x14ac:dyDescent="0.25">
      <c r="I6384" s="14"/>
      <c r="J6384" s="14"/>
      <c r="K6384" s="14"/>
      <c r="L6384" s="14"/>
      <c r="M6384" s="14"/>
      <c r="N6384" s="14"/>
      <c r="O6384" s="14"/>
      <c r="P6384" s="14"/>
    </row>
    <row r="6385" spans="9:16" x14ac:dyDescent="0.25">
      <c r="I6385" s="14"/>
      <c r="J6385" s="14"/>
      <c r="K6385" s="14"/>
      <c r="L6385" s="14"/>
      <c r="M6385" s="14"/>
      <c r="N6385" s="14"/>
      <c r="O6385" s="14"/>
      <c r="P6385" s="14"/>
    </row>
    <row r="6386" spans="9:16" x14ac:dyDescent="0.25">
      <c r="I6386" s="14"/>
      <c r="J6386" s="14"/>
      <c r="K6386" s="14"/>
      <c r="L6386" s="14"/>
      <c r="M6386" s="14"/>
      <c r="N6386" s="14"/>
      <c r="O6386" s="14"/>
      <c r="P6386" s="14"/>
    </row>
    <row r="6387" spans="9:16" x14ac:dyDescent="0.25">
      <c r="I6387" s="14"/>
      <c r="J6387" s="14"/>
      <c r="K6387" s="14"/>
      <c r="L6387" s="14"/>
      <c r="M6387" s="14"/>
      <c r="N6387" s="14"/>
      <c r="O6387" s="14"/>
      <c r="P6387" s="14"/>
    </row>
    <row r="6388" spans="9:16" x14ac:dyDescent="0.25">
      <c r="I6388" s="14"/>
      <c r="J6388" s="14"/>
      <c r="K6388" s="14"/>
      <c r="L6388" s="14"/>
      <c r="M6388" s="14"/>
      <c r="N6388" s="14"/>
      <c r="O6388" s="14"/>
      <c r="P6388" s="14"/>
    </row>
    <row r="6389" spans="9:16" x14ac:dyDescent="0.25">
      <c r="I6389" s="14"/>
      <c r="J6389" s="14"/>
      <c r="K6389" s="14"/>
      <c r="L6389" s="14"/>
      <c r="M6389" s="14"/>
      <c r="N6389" s="14"/>
      <c r="O6389" s="14"/>
      <c r="P6389" s="14"/>
    </row>
    <row r="6390" spans="9:16" x14ac:dyDescent="0.25">
      <c r="I6390" s="14"/>
      <c r="J6390" s="14"/>
      <c r="K6390" s="14"/>
      <c r="L6390" s="14"/>
      <c r="M6390" s="14"/>
      <c r="N6390" s="14"/>
      <c r="O6390" s="14"/>
      <c r="P6390" s="14"/>
    </row>
    <row r="6391" spans="9:16" x14ac:dyDescent="0.25">
      <c r="I6391" s="14"/>
      <c r="J6391" s="14"/>
      <c r="K6391" s="14"/>
      <c r="L6391" s="14"/>
      <c r="M6391" s="14"/>
      <c r="N6391" s="14"/>
      <c r="O6391" s="14"/>
      <c r="P6391" s="14"/>
    </row>
    <row r="6392" spans="9:16" x14ac:dyDescent="0.25">
      <c r="I6392" s="14"/>
      <c r="J6392" s="14"/>
      <c r="K6392" s="14"/>
      <c r="L6392" s="14"/>
      <c r="M6392" s="14"/>
      <c r="N6392" s="14"/>
      <c r="O6392" s="14"/>
      <c r="P6392" s="14"/>
    </row>
    <row r="6393" spans="9:16" x14ac:dyDescent="0.25">
      <c r="I6393" s="14"/>
      <c r="J6393" s="14"/>
      <c r="K6393" s="14"/>
      <c r="L6393" s="14"/>
      <c r="M6393" s="14"/>
      <c r="N6393" s="14"/>
      <c r="O6393" s="14"/>
      <c r="P6393" s="14"/>
    </row>
    <row r="6394" spans="9:16" x14ac:dyDescent="0.25">
      <c r="I6394" s="14"/>
      <c r="J6394" s="14"/>
      <c r="K6394" s="14"/>
      <c r="L6394" s="14"/>
      <c r="M6394" s="14"/>
      <c r="N6394" s="14"/>
      <c r="O6394" s="14"/>
      <c r="P6394" s="14"/>
    </row>
    <row r="6395" spans="9:16" x14ac:dyDescent="0.25">
      <c r="I6395" s="14"/>
      <c r="J6395" s="14"/>
      <c r="K6395" s="14"/>
      <c r="L6395" s="14"/>
      <c r="M6395" s="14"/>
      <c r="N6395" s="14"/>
      <c r="O6395" s="14"/>
      <c r="P6395" s="14"/>
    </row>
    <row r="6396" spans="9:16" x14ac:dyDescent="0.25">
      <c r="I6396" s="14"/>
      <c r="J6396" s="14"/>
      <c r="K6396" s="14"/>
      <c r="L6396" s="14"/>
      <c r="M6396" s="14"/>
      <c r="N6396" s="14"/>
      <c r="O6396" s="14"/>
      <c r="P6396" s="14"/>
    </row>
    <row r="6397" spans="9:16" x14ac:dyDescent="0.25">
      <c r="I6397" s="14"/>
      <c r="J6397" s="14"/>
      <c r="K6397" s="14"/>
      <c r="L6397" s="14"/>
      <c r="M6397" s="14"/>
      <c r="N6397" s="14"/>
      <c r="O6397" s="14"/>
      <c r="P6397" s="14"/>
    </row>
    <row r="6398" spans="9:16" x14ac:dyDescent="0.25">
      <c r="I6398" s="14"/>
      <c r="J6398" s="14"/>
      <c r="K6398" s="14"/>
      <c r="L6398" s="14"/>
      <c r="M6398" s="14"/>
      <c r="N6398" s="14"/>
      <c r="O6398" s="14"/>
      <c r="P6398" s="14"/>
    </row>
    <row r="6399" spans="9:16" x14ac:dyDescent="0.25">
      <c r="I6399" s="14"/>
      <c r="J6399" s="14"/>
      <c r="K6399" s="14"/>
      <c r="L6399" s="14"/>
      <c r="M6399" s="14"/>
      <c r="N6399" s="14"/>
      <c r="O6399" s="14"/>
      <c r="P6399" s="14"/>
    </row>
    <row r="6400" spans="9:16" x14ac:dyDescent="0.25">
      <c r="I6400" s="14"/>
      <c r="J6400" s="14"/>
      <c r="K6400" s="14"/>
      <c r="L6400" s="14"/>
      <c r="M6400" s="14"/>
      <c r="N6400" s="14"/>
      <c r="O6400" s="14"/>
      <c r="P6400" s="14"/>
    </row>
    <row r="6401" spans="9:16" x14ac:dyDescent="0.25">
      <c r="I6401" s="14"/>
      <c r="J6401" s="14"/>
      <c r="K6401" s="14"/>
      <c r="L6401" s="14"/>
      <c r="M6401" s="14"/>
      <c r="N6401" s="14"/>
      <c r="O6401" s="14"/>
      <c r="P6401" s="14"/>
    </row>
    <row r="6402" spans="9:16" x14ac:dyDescent="0.25">
      <c r="I6402" s="14"/>
      <c r="J6402" s="14"/>
      <c r="K6402" s="14"/>
      <c r="L6402" s="14"/>
      <c r="M6402" s="14"/>
      <c r="N6402" s="14"/>
      <c r="O6402" s="14"/>
      <c r="P6402" s="14"/>
    </row>
    <row r="6403" spans="9:16" x14ac:dyDescent="0.25">
      <c r="I6403" s="14"/>
      <c r="J6403" s="14"/>
      <c r="K6403" s="14"/>
      <c r="L6403" s="14"/>
      <c r="M6403" s="14"/>
      <c r="N6403" s="14"/>
      <c r="O6403" s="14"/>
      <c r="P6403" s="14"/>
    </row>
    <row r="6404" spans="9:16" x14ac:dyDescent="0.25">
      <c r="I6404" s="14"/>
      <c r="J6404" s="14"/>
      <c r="K6404" s="14"/>
      <c r="L6404" s="14"/>
      <c r="M6404" s="14"/>
      <c r="N6404" s="14"/>
      <c r="O6404" s="14"/>
      <c r="P6404" s="14"/>
    </row>
    <row r="6405" spans="9:16" x14ac:dyDescent="0.25">
      <c r="I6405" s="14"/>
      <c r="J6405" s="14"/>
      <c r="K6405" s="14"/>
      <c r="L6405" s="14"/>
      <c r="M6405" s="14"/>
      <c r="N6405" s="14"/>
      <c r="O6405" s="14"/>
      <c r="P6405" s="14"/>
    </row>
    <row r="6406" spans="9:16" x14ac:dyDescent="0.25">
      <c r="I6406" s="14"/>
      <c r="J6406" s="14"/>
      <c r="K6406" s="14"/>
      <c r="L6406" s="14"/>
      <c r="M6406" s="14"/>
      <c r="N6406" s="14"/>
      <c r="O6406" s="14"/>
      <c r="P6406" s="14"/>
    </row>
    <row r="6407" spans="9:16" x14ac:dyDescent="0.25">
      <c r="I6407" s="14"/>
      <c r="J6407" s="14"/>
      <c r="K6407" s="14"/>
      <c r="L6407" s="14"/>
      <c r="M6407" s="14"/>
      <c r="N6407" s="14"/>
      <c r="O6407" s="14"/>
      <c r="P6407" s="14"/>
    </row>
    <row r="6408" spans="9:16" x14ac:dyDescent="0.25">
      <c r="I6408" s="14"/>
      <c r="J6408" s="14"/>
      <c r="K6408" s="14"/>
      <c r="L6408" s="14"/>
      <c r="M6408" s="14"/>
      <c r="N6408" s="14"/>
      <c r="O6408" s="14"/>
      <c r="P6408" s="14"/>
    </row>
    <row r="6409" spans="9:16" x14ac:dyDescent="0.25">
      <c r="I6409" s="14"/>
      <c r="J6409" s="14"/>
      <c r="K6409" s="14"/>
      <c r="L6409" s="14"/>
      <c r="M6409" s="14"/>
      <c r="N6409" s="14"/>
      <c r="O6409" s="14"/>
      <c r="P6409" s="14"/>
    </row>
    <row r="6410" spans="9:16" x14ac:dyDescent="0.25">
      <c r="I6410" s="14"/>
      <c r="J6410" s="14"/>
      <c r="K6410" s="14"/>
      <c r="L6410" s="14"/>
      <c r="M6410" s="14"/>
      <c r="N6410" s="14"/>
      <c r="O6410" s="14"/>
      <c r="P6410" s="14"/>
    </row>
    <row r="6411" spans="9:16" x14ac:dyDescent="0.25">
      <c r="I6411" s="14"/>
      <c r="J6411" s="14"/>
      <c r="K6411" s="14"/>
      <c r="L6411" s="14"/>
      <c r="M6411" s="14"/>
      <c r="N6411" s="14"/>
      <c r="O6411" s="14"/>
      <c r="P6411" s="14"/>
    </row>
    <row r="6412" spans="9:16" x14ac:dyDescent="0.25">
      <c r="I6412" s="14"/>
      <c r="J6412" s="14"/>
      <c r="K6412" s="14"/>
      <c r="L6412" s="14"/>
      <c r="M6412" s="14"/>
      <c r="N6412" s="14"/>
      <c r="O6412" s="14"/>
      <c r="P6412" s="14"/>
    </row>
    <row r="6413" spans="9:16" x14ac:dyDescent="0.25">
      <c r="I6413" s="14"/>
      <c r="J6413" s="14"/>
      <c r="K6413" s="14"/>
      <c r="L6413" s="14"/>
      <c r="M6413" s="14"/>
      <c r="N6413" s="14"/>
      <c r="O6413" s="14"/>
      <c r="P6413" s="14"/>
    </row>
    <row r="6414" spans="9:16" x14ac:dyDescent="0.25">
      <c r="I6414" s="14"/>
      <c r="J6414" s="14"/>
      <c r="K6414" s="14"/>
      <c r="L6414" s="14"/>
      <c r="M6414" s="14"/>
      <c r="N6414" s="14"/>
      <c r="O6414" s="14"/>
      <c r="P6414" s="14"/>
    </row>
    <row r="6415" spans="9:16" x14ac:dyDescent="0.25">
      <c r="I6415" s="14"/>
      <c r="J6415" s="14"/>
      <c r="K6415" s="14"/>
      <c r="L6415" s="14"/>
      <c r="M6415" s="14"/>
      <c r="N6415" s="14"/>
      <c r="O6415" s="14"/>
      <c r="P6415" s="14"/>
    </row>
    <row r="6416" spans="9:16" x14ac:dyDescent="0.25">
      <c r="I6416" s="14"/>
      <c r="J6416" s="14"/>
      <c r="K6416" s="14"/>
      <c r="L6416" s="14"/>
      <c r="M6416" s="14"/>
      <c r="N6416" s="14"/>
      <c r="O6416" s="14"/>
      <c r="P6416" s="14"/>
    </row>
    <row r="6417" spans="9:16" x14ac:dyDescent="0.25">
      <c r="I6417" s="14"/>
      <c r="J6417" s="14"/>
      <c r="K6417" s="14"/>
      <c r="L6417" s="14"/>
      <c r="M6417" s="14"/>
      <c r="N6417" s="14"/>
      <c r="O6417" s="14"/>
      <c r="P6417" s="14"/>
    </row>
    <row r="6418" spans="9:16" x14ac:dyDescent="0.25">
      <c r="I6418" s="14"/>
      <c r="J6418" s="14"/>
      <c r="K6418" s="14"/>
      <c r="L6418" s="14"/>
      <c r="M6418" s="14"/>
      <c r="N6418" s="14"/>
      <c r="O6418" s="14"/>
      <c r="P6418" s="14"/>
    </row>
    <row r="6419" spans="9:16" x14ac:dyDescent="0.25">
      <c r="I6419" s="14"/>
      <c r="J6419" s="14"/>
      <c r="K6419" s="14"/>
      <c r="L6419" s="14"/>
      <c r="M6419" s="14"/>
      <c r="N6419" s="14"/>
      <c r="O6419" s="14"/>
      <c r="P6419" s="14"/>
    </row>
    <row r="6420" spans="9:16" x14ac:dyDescent="0.25">
      <c r="I6420" s="14"/>
      <c r="J6420" s="14"/>
      <c r="K6420" s="14"/>
      <c r="L6420" s="14"/>
      <c r="M6420" s="14"/>
      <c r="N6420" s="14"/>
      <c r="O6420" s="14"/>
      <c r="P6420" s="14"/>
    </row>
    <row r="6421" spans="9:16" x14ac:dyDescent="0.25">
      <c r="I6421" s="14"/>
      <c r="J6421" s="14"/>
      <c r="K6421" s="14"/>
      <c r="L6421" s="14"/>
      <c r="M6421" s="14"/>
      <c r="N6421" s="14"/>
      <c r="O6421" s="14"/>
      <c r="P6421" s="14"/>
    </row>
    <row r="6422" spans="9:16" x14ac:dyDescent="0.25">
      <c r="I6422" s="14"/>
      <c r="J6422" s="14"/>
      <c r="K6422" s="14"/>
      <c r="L6422" s="14"/>
      <c r="M6422" s="14"/>
      <c r="N6422" s="14"/>
      <c r="O6422" s="14"/>
      <c r="P6422" s="14"/>
    </row>
    <row r="6423" spans="9:16" x14ac:dyDescent="0.25">
      <c r="I6423" s="14"/>
      <c r="J6423" s="14"/>
      <c r="K6423" s="14"/>
      <c r="L6423" s="14"/>
      <c r="M6423" s="14"/>
      <c r="N6423" s="14"/>
      <c r="O6423" s="14"/>
      <c r="P6423" s="14"/>
    </row>
    <row r="6424" spans="9:16" x14ac:dyDescent="0.25">
      <c r="I6424" s="14"/>
      <c r="J6424" s="14"/>
      <c r="K6424" s="14"/>
      <c r="L6424" s="14"/>
      <c r="M6424" s="14"/>
      <c r="N6424" s="14"/>
      <c r="O6424" s="14"/>
      <c r="P6424" s="14"/>
    </row>
    <row r="6425" spans="9:16" x14ac:dyDescent="0.25">
      <c r="I6425" s="14"/>
      <c r="J6425" s="14"/>
      <c r="K6425" s="14"/>
      <c r="L6425" s="14"/>
      <c r="M6425" s="14"/>
      <c r="N6425" s="14"/>
      <c r="O6425" s="14"/>
      <c r="P6425" s="14"/>
    </row>
    <row r="6426" spans="9:16" x14ac:dyDescent="0.25">
      <c r="I6426" s="14"/>
      <c r="J6426" s="14"/>
      <c r="K6426" s="14"/>
      <c r="L6426" s="14"/>
      <c r="M6426" s="14"/>
      <c r="N6426" s="14"/>
      <c r="O6426" s="14"/>
      <c r="P6426" s="14"/>
    </row>
    <row r="6427" spans="9:16" x14ac:dyDescent="0.25">
      <c r="I6427" s="14"/>
      <c r="J6427" s="14"/>
      <c r="K6427" s="14"/>
      <c r="L6427" s="14"/>
      <c r="M6427" s="14"/>
      <c r="N6427" s="14"/>
      <c r="O6427" s="14"/>
      <c r="P6427" s="14"/>
    </row>
    <row r="6428" spans="9:16" x14ac:dyDescent="0.25">
      <c r="I6428" s="14"/>
      <c r="J6428" s="14"/>
      <c r="K6428" s="14"/>
      <c r="L6428" s="14"/>
      <c r="M6428" s="14"/>
      <c r="N6428" s="14"/>
      <c r="O6428" s="14"/>
      <c r="P6428" s="14"/>
    </row>
    <row r="6429" spans="9:16" x14ac:dyDescent="0.25">
      <c r="I6429" s="14"/>
      <c r="J6429" s="14"/>
      <c r="K6429" s="14"/>
      <c r="L6429" s="14"/>
      <c r="M6429" s="14"/>
      <c r="N6429" s="14"/>
      <c r="O6429" s="14"/>
      <c r="P6429" s="14"/>
    </row>
    <row r="6430" spans="9:16" x14ac:dyDescent="0.25">
      <c r="I6430" s="14"/>
      <c r="J6430" s="14"/>
      <c r="K6430" s="14"/>
      <c r="L6430" s="14"/>
      <c r="M6430" s="14"/>
      <c r="N6430" s="14"/>
      <c r="O6430" s="14"/>
      <c r="P6430" s="14"/>
    </row>
    <row r="6431" spans="9:16" x14ac:dyDescent="0.25">
      <c r="I6431" s="14"/>
      <c r="J6431" s="14"/>
      <c r="K6431" s="14"/>
      <c r="L6431" s="14"/>
      <c r="M6431" s="14"/>
      <c r="N6431" s="14"/>
      <c r="O6431" s="14"/>
      <c r="P6431" s="14"/>
    </row>
    <row r="6432" spans="9:16" x14ac:dyDescent="0.25">
      <c r="I6432" s="14"/>
      <c r="J6432" s="14"/>
      <c r="K6432" s="14"/>
      <c r="L6432" s="14"/>
      <c r="M6432" s="14"/>
      <c r="N6432" s="14"/>
      <c r="O6432" s="14"/>
      <c r="P6432" s="14"/>
    </row>
    <row r="6433" spans="9:16" x14ac:dyDescent="0.25">
      <c r="I6433" s="14"/>
      <c r="J6433" s="14"/>
      <c r="K6433" s="14"/>
      <c r="L6433" s="14"/>
      <c r="M6433" s="14"/>
      <c r="N6433" s="14"/>
      <c r="O6433" s="14"/>
      <c r="P6433" s="14"/>
    </row>
    <row r="6434" spans="9:16" x14ac:dyDescent="0.25">
      <c r="I6434" s="14"/>
      <c r="J6434" s="14"/>
      <c r="K6434" s="14"/>
      <c r="L6434" s="14"/>
      <c r="M6434" s="14"/>
      <c r="N6434" s="14"/>
      <c r="O6434" s="14"/>
      <c r="P6434" s="14"/>
    </row>
    <row r="6435" spans="9:16" x14ac:dyDescent="0.25">
      <c r="I6435" s="14"/>
      <c r="J6435" s="14"/>
      <c r="K6435" s="14"/>
      <c r="L6435" s="14"/>
      <c r="M6435" s="14"/>
      <c r="N6435" s="14"/>
      <c r="O6435" s="14"/>
      <c r="P6435" s="14"/>
    </row>
    <row r="6436" spans="9:16" x14ac:dyDescent="0.25">
      <c r="I6436" s="14"/>
      <c r="J6436" s="14"/>
      <c r="K6436" s="14"/>
      <c r="L6436" s="14"/>
      <c r="M6436" s="14"/>
      <c r="N6436" s="14"/>
      <c r="O6436" s="14"/>
      <c r="P6436" s="14"/>
    </row>
    <row r="6437" spans="9:16" x14ac:dyDescent="0.25">
      <c r="I6437" s="14"/>
      <c r="J6437" s="14"/>
      <c r="K6437" s="14"/>
      <c r="L6437" s="14"/>
      <c r="M6437" s="14"/>
      <c r="N6437" s="14"/>
      <c r="O6437" s="14"/>
      <c r="P6437" s="14"/>
    </row>
    <row r="6438" spans="9:16" x14ac:dyDescent="0.25">
      <c r="I6438" s="14"/>
      <c r="J6438" s="14"/>
      <c r="K6438" s="14"/>
      <c r="L6438" s="14"/>
      <c r="M6438" s="14"/>
      <c r="N6438" s="14"/>
      <c r="O6438" s="14"/>
      <c r="P6438" s="14"/>
    </row>
    <row r="6439" spans="9:16" x14ac:dyDescent="0.25">
      <c r="I6439" s="14"/>
      <c r="J6439" s="14"/>
      <c r="K6439" s="14"/>
      <c r="L6439" s="14"/>
      <c r="M6439" s="14"/>
      <c r="N6439" s="14"/>
      <c r="O6439" s="14"/>
      <c r="P6439" s="14"/>
    </row>
    <row r="6440" spans="9:16" x14ac:dyDescent="0.25">
      <c r="I6440" s="14"/>
      <c r="J6440" s="14"/>
      <c r="K6440" s="14"/>
      <c r="L6440" s="14"/>
      <c r="M6440" s="14"/>
      <c r="N6440" s="14"/>
      <c r="O6440" s="14"/>
      <c r="P6440" s="14"/>
    </row>
    <row r="6441" spans="9:16" x14ac:dyDescent="0.25">
      <c r="I6441" s="14"/>
      <c r="J6441" s="14"/>
      <c r="K6441" s="14"/>
      <c r="L6441" s="14"/>
      <c r="M6441" s="14"/>
      <c r="N6441" s="14"/>
      <c r="O6441" s="14"/>
      <c r="P6441" s="14"/>
    </row>
    <row r="6442" spans="9:16" x14ac:dyDescent="0.25">
      <c r="I6442" s="14"/>
      <c r="J6442" s="14"/>
      <c r="K6442" s="14"/>
      <c r="L6442" s="14"/>
      <c r="M6442" s="14"/>
      <c r="N6442" s="14"/>
      <c r="O6442" s="14"/>
      <c r="P6442" s="14"/>
    </row>
    <row r="6443" spans="9:16" x14ac:dyDescent="0.25">
      <c r="I6443" s="14"/>
      <c r="J6443" s="14"/>
      <c r="K6443" s="14"/>
      <c r="L6443" s="14"/>
      <c r="M6443" s="14"/>
      <c r="N6443" s="14"/>
      <c r="O6443" s="14"/>
      <c r="P6443" s="14"/>
    </row>
    <row r="6444" spans="9:16" x14ac:dyDescent="0.25">
      <c r="I6444" s="14"/>
      <c r="J6444" s="14"/>
      <c r="K6444" s="14"/>
      <c r="L6444" s="14"/>
      <c r="M6444" s="14"/>
      <c r="N6444" s="14"/>
      <c r="O6444" s="14"/>
      <c r="P6444" s="14"/>
    </row>
    <row r="6445" spans="9:16" x14ac:dyDescent="0.25">
      <c r="I6445" s="14"/>
      <c r="J6445" s="14"/>
      <c r="K6445" s="14"/>
      <c r="L6445" s="14"/>
      <c r="M6445" s="14"/>
      <c r="N6445" s="14"/>
      <c r="O6445" s="14"/>
      <c r="P6445" s="14"/>
    </row>
    <row r="6446" spans="9:16" x14ac:dyDescent="0.25">
      <c r="I6446" s="14"/>
      <c r="J6446" s="14"/>
      <c r="K6446" s="14"/>
      <c r="L6446" s="14"/>
      <c r="M6446" s="14"/>
      <c r="N6446" s="14"/>
      <c r="O6446" s="14"/>
      <c r="P6446" s="14"/>
    </row>
    <row r="6447" spans="9:16" x14ac:dyDescent="0.25">
      <c r="I6447" s="14"/>
      <c r="J6447" s="14"/>
      <c r="K6447" s="14"/>
      <c r="L6447" s="14"/>
      <c r="M6447" s="14"/>
      <c r="N6447" s="14"/>
      <c r="O6447" s="14"/>
      <c r="P6447" s="14"/>
    </row>
    <row r="6448" spans="9:16" x14ac:dyDescent="0.25">
      <c r="I6448" s="14"/>
      <c r="J6448" s="14"/>
      <c r="K6448" s="14"/>
      <c r="L6448" s="14"/>
      <c r="M6448" s="14"/>
      <c r="N6448" s="14"/>
      <c r="O6448" s="14"/>
      <c r="P6448" s="14"/>
    </row>
    <row r="6449" spans="9:16" x14ac:dyDescent="0.25">
      <c r="I6449" s="14"/>
      <c r="J6449" s="14"/>
      <c r="K6449" s="14"/>
      <c r="L6449" s="14"/>
      <c r="M6449" s="14"/>
      <c r="N6449" s="14"/>
      <c r="O6449" s="14"/>
      <c r="P6449" s="14"/>
    </row>
    <row r="6450" spans="9:16" x14ac:dyDescent="0.25">
      <c r="I6450" s="14"/>
      <c r="J6450" s="14"/>
      <c r="K6450" s="14"/>
      <c r="L6450" s="14"/>
      <c r="M6450" s="14"/>
      <c r="N6450" s="14"/>
      <c r="O6450" s="14"/>
      <c r="P6450" s="14"/>
    </row>
    <row r="6451" spans="9:16" x14ac:dyDescent="0.25">
      <c r="I6451" s="14"/>
      <c r="J6451" s="14"/>
      <c r="K6451" s="14"/>
      <c r="L6451" s="14"/>
      <c r="M6451" s="14"/>
      <c r="N6451" s="14"/>
      <c r="O6451" s="14"/>
      <c r="P6451" s="14"/>
    </row>
    <row r="6452" spans="9:16" x14ac:dyDescent="0.25">
      <c r="I6452" s="14"/>
      <c r="J6452" s="14"/>
      <c r="K6452" s="14"/>
      <c r="L6452" s="14"/>
      <c r="M6452" s="14"/>
      <c r="N6452" s="14"/>
      <c r="O6452" s="14"/>
      <c r="P6452" s="14"/>
    </row>
    <row r="6453" spans="9:16" x14ac:dyDescent="0.25">
      <c r="I6453" s="14"/>
      <c r="J6453" s="14"/>
      <c r="K6453" s="14"/>
      <c r="L6453" s="14"/>
      <c r="M6453" s="14"/>
      <c r="N6453" s="14"/>
      <c r="O6453" s="14"/>
      <c r="P6453" s="14"/>
    </row>
    <row r="6454" spans="9:16" x14ac:dyDescent="0.25">
      <c r="I6454" s="14"/>
      <c r="J6454" s="14"/>
      <c r="K6454" s="14"/>
      <c r="L6454" s="14"/>
      <c r="M6454" s="14"/>
      <c r="N6454" s="14"/>
      <c r="O6454" s="14"/>
      <c r="P6454" s="14"/>
    </row>
    <row r="6455" spans="9:16" x14ac:dyDescent="0.25">
      <c r="I6455" s="14"/>
      <c r="J6455" s="14"/>
      <c r="K6455" s="14"/>
      <c r="L6455" s="14"/>
      <c r="M6455" s="14"/>
      <c r="N6455" s="14"/>
      <c r="O6455" s="14"/>
      <c r="P6455" s="14"/>
    </row>
    <row r="6456" spans="9:16" x14ac:dyDescent="0.25">
      <c r="I6456" s="14"/>
      <c r="J6456" s="14"/>
      <c r="K6456" s="14"/>
      <c r="L6456" s="14"/>
      <c r="M6456" s="14"/>
      <c r="N6456" s="14"/>
      <c r="O6456" s="14"/>
      <c r="P6456" s="14"/>
    </row>
    <row r="6457" spans="9:16" x14ac:dyDescent="0.25">
      <c r="I6457" s="14"/>
      <c r="J6457" s="14"/>
      <c r="K6457" s="14"/>
      <c r="L6457" s="14"/>
      <c r="M6457" s="14"/>
      <c r="N6457" s="14"/>
      <c r="O6457" s="14"/>
      <c r="P6457" s="14"/>
    </row>
    <row r="6458" spans="9:16" x14ac:dyDescent="0.25">
      <c r="I6458" s="14"/>
      <c r="J6458" s="14"/>
      <c r="K6458" s="14"/>
      <c r="L6458" s="14"/>
      <c r="M6458" s="14"/>
      <c r="N6458" s="14"/>
      <c r="O6458" s="14"/>
      <c r="P6458" s="14"/>
    </row>
    <row r="6459" spans="9:16" x14ac:dyDescent="0.25">
      <c r="I6459" s="14"/>
      <c r="J6459" s="14"/>
      <c r="K6459" s="14"/>
      <c r="L6459" s="14"/>
      <c r="M6459" s="14"/>
      <c r="N6459" s="14"/>
      <c r="O6459" s="14"/>
      <c r="P6459" s="14"/>
    </row>
    <row r="6460" spans="9:16" x14ac:dyDescent="0.25">
      <c r="I6460" s="14"/>
      <c r="J6460" s="14"/>
      <c r="K6460" s="14"/>
      <c r="L6460" s="14"/>
      <c r="M6460" s="14"/>
      <c r="N6460" s="14"/>
      <c r="O6460" s="14"/>
      <c r="P6460" s="14"/>
    </row>
    <row r="6461" spans="9:16" x14ac:dyDescent="0.25">
      <c r="I6461" s="14"/>
      <c r="J6461" s="14"/>
      <c r="K6461" s="14"/>
      <c r="L6461" s="14"/>
      <c r="M6461" s="14"/>
      <c r="N6461" s="14"/>
      <c r="O6461" s="14"/>
      <c r="P6461" s="14"/>
    </row>
    <row r="6462" spans="9:16" x14ac:dyDescent="0.25">
      <c r="I6462" s="14"/>
      <c r="J6462" s="14"/>
      <c r="K6462" s="14"/>
      <c r="L6462" s="14"/>
      <c r="M6462" s="14"/>
      <c r="N6462" s="14"/>
      <c r="O6462" s="14"/>
      <c r="P6462" s="14"/>
    </row>
    <row r="6463" spans="9:16" x14ac:dyDescent="0.25">
      <c r="I6463" s="14"/>
      <c r="J6463" s="14"/>
      <c r="K6463" s="14"/>
      <c r="L6463" s="14"/>
      <c r="M6463" s="14"/>
      <c r="N6463" s="14"/>
      <c r="O6463" s="14"/>
      <c r="P6463" s="14"/>
    </row>
    <row r="6464" spans="9:16" x14ac:dyDescent="0.25">
      <c r="I6464" s="14"/>
      <c r="J6464" s="14"/>
      <c r="K6464" s="14"/>
      <c r="L6464" s="14"/>
      <c r="M6464" s="14"/>
      <c r="N6464" s="14"/>
      <c r="O6464" s="14"/>
      <c r="P6464" s="14"/>
    </row>
    <row r="6465" spans="9:16" x14ac:dyDescent="0.25">
      <c r="I6465" s="14"/>
      <c r="J6465" s="14"/>
      <c r="K6465" s="14"/>
      <c r="L6465" s="14"/>
      <c r="M6465" s="14"/>
      <c r="N6465" s="14"/>
      <c r="O6465" s="14"/>
      <c r="P6465" s="14"/>
    </row>
    <row r="6466" spans="9:16" x14ac:dyDescent="0.25">
      <c r="I6466" s="14"/>
      <c r="J6466" s="14"/>
      <c r="K6466" s="14"/>
      <c r="L6466" s="14"/>
      <c r="M6466" s="14"/>
      <c r="N6466" s="14"/>
      <c r="O6466" s="14"/>
      <c r="P6466" s="14"/>
    </row>
    <row r="6467" spans="9:16" x14ac:dyDescent="0.25">
      <c r="I6467" s="14"/>
      <c r="J6467" s="14"/>
      <c r="K6467" s="14"/>
      <c r="L6467" s="14"/>
      <c r="M6467" s="14"/>
      <c r="N6467" s="14"/>
      <c r="O6467" s="14"/>
      <c r="P6467" s="14"/>
    </row>
    <row r="6468" spans="9:16" x14ac:dyDescent="0.25">
      <c r="I6468" s="14"/>
      <c r="J6468" s="14"/>
      <c r="K6468" s="14"/>
      <c r="L6468" s="14"/>
      <c r="M6468" s="14"/>
      <c r="N6468" s="14"/>
      <c r="O6468" s="14"/>
      <c r="P6468" s="14"/>
    </row>
    <row r="6469" spans="9:16" x14ac:dyDescent="0.25">
      <c r="I6469" s="14"/>
      <c r="J6469" s="14"/>
      <c r="K6469" s="14"/>
      <c r="L6469" s="14"/>
      <c r="M6469" s="14"/>
      <c r="N6469" s="14"/>
      <c r="O6469" s="14"/>
      <c r="P6469" s="14"/>
    </row>
    <row r="6470" spans="9:16" x14ac:dyDescent="0.25">
      <c r="I6470" s="14"/>
      <c r="J6470" s="14"/>
      <c r="K6470" s="14"/>
      <c r="L6470" s="14"/>
      <c r="M6470" s="14"/>
      <c r="N6470" s="14"/>
      <c r="O6470" s="14"/>
      <c r="P6470" s="14"/>
    </row>
    <row r="6471" spans="9:16" x14ac:dyDescent="0.25">
      <c r="I6471" s="14"/>
      <c r="J6471" s="14"/>
      <c r="K6471" s="14"/>
      <c r="L6471" s="14"/>
      <c r="M6471" s="14"/>
      <c r="N6471" s="14"/>
      <c r="O6471" s="14"/>
      <c r="P6471" s="14"/>
    </row>
    <row r="6472" spans="9:16" x14ac:dyDescent="0.25">
      <c r="I6472" s="14"/>
      <c r="J6472" s="14"/>
      <c r="K6472" s="14"/>
      <c r="L6472" s="14"/>
      <c r="M6472" s="14"/>
      <c r="N6472" s="14"/>
      <c r="O6472" s="14"/>
      <c r="P6472" s="14"/>
    </row>
    <row r="6473" spans="9:16" x14ac:dyDescent="0.25">
      <c r="I6473" s="14"/>
      <c r="J6473" s="14"/>
      <c r="K6473" s="14"/>
      <c r="L6473" s="14"/>
      <c r="M6473" s="14"/>
      <c r="N6473" s="14"/>
      <c r="O6473" s="14"/>
      <c r="P6473" s="14"/>
    </row>
    <row r="6474" spans="9:16" x14ac:dyDescent="0.25">
      <c r="I6474" s="14"/>
      <c r="J6474" s="14"/>
      <c r="K6474" s="14"/>
      <c r="L6474" s="14"/>
      <c r="M6474" s="14"/>
      <c r="N6474" s="14"/>
      <c r="O6474" s="14"/>
      <c r="P6474" s="14"/>
    </row>
    <row r="6475" spans="9:16" x14ac:dyDescent="0.25">
      <c r="I6475" s="14"/>
      <c r="J6475" s="14"/>
      <c r="K6475" s="14"/>
      <c r="L6475" s="14"/>
      <c r="M6475" s="14"/>
      <c r="N6475" s="14"/>
      <c r="O6475" s="14"/>
      <c r="P6475" s="14"/>
    </row>
    <row r="6476" spans="9:16" x14ac:dyDescent="0.25">
      <c r="I6476" s="14"/>
      <c r="J6476" s="14"/>
      <c r="K6476" s="14"/>
      <c r="L6476" s="14"/>
      <c r="M6476" s="14"/>
      <c r="N6476" s="14"/>
      <c r="O6476" s="14"/>
      <c r="P6476" s="14"/>
    </row>
    <row r="6477" spans="9:16" x14ac:dyDescent="0.25">
      <c r="I6477" s="14"/>
      <c r="J6477" s="14"/>
      <c r="K6477" s="14"/>
      <c r="L6477" s="14"/>
      <c r="M6477" s="14"/>
      <c r="N6477" s="14"/>
      <c r="O6477" s="14"/>
      <c r="P6477" s="14"/>
    </row>
    <row r="6478" spans="9:16" x14ac:dyDescent="0.25">
      <c r="I6478" s="14"/>
      <c r="J6478" s="14"/>
      <c r="K6478" s="14"/>
      <c r="L6478" s="14"/>
      <c r="M6478" s="14"/>
      <c r="N6478" s="14"/>
      <c r="O6478" s="14"/>
      <c r="P6478" s="14"/>
    </row>
    <row r="6479" spans="9:16" x14ac:dyDescent="0.25">
      <c r="I6479" s="14"/>
      <c r="J6479" s="14"/>
      <c r="K6479" s="14"/>
      <c r="L6479" s="14"/>
      <c r="M6479" s="14"/>
      <c r="N6479" s="14"/>
      <c r="O6479" s="14"/>
      <c r="P6479" s="14"/>
    </row>
    <row r="6480" spans="9:16" x14ac:dyDescent="0.25">
      <c r="I6480" s="14"/>
      <c r="J6480" s="14"/>
      <c r="K6480" s="14"/>
      <c r="L6480" s="14"/>
      <c r="M6480" s="14"/>
      <c r="N6480" s="14"/>
      <c r="O6480" s="14"/>
      <c r="P6480" s="14"/>
    </row>
    <row r="6481" spans="9:16" x14ac:dyDescent="0.25">
      <c r="I6481" s="14"/>
      <c r="J6481" s="14"/>
      <c r="K6481" s="14"/>
      <c r="L6481" s="14"/>
      <c r="M6481" s="14"/>
      <c r="N6481" s="14"/>
      <c r="O6481" s="14"/>
      <c r="P6481" s="14"/>
    </row>
    <row r="6482" spans="9:16" x14ac:dyDescent="0.25">
      <c r="I6482" s="14"/>
      <c r="J6482" s="14"/>
      <c r="K6482" s="14"/>
      <c r="L6482" s="14"/>
      <c r="M6482" s="14"/>
      <c r="N6482" s="14"/>
      <c r="O6482" s="14"/>
      <c r="P6482" s="14"/>
    </row>
    <row r="6483" spans="9:16" x14ac:dyDescent="0.25">
      <c r="I6483" s="14"/>
      <c r="J6483" s="14"/>
      <c r="K6483" s="14"/>
      <c r="L6483" s="14"/>
      <c r="M6483" s="14"/>
      <c r="N6483" s="14"/>
      <c r="O6483" s="14"/>
      <c r="P6483" s="14"/>
    </row>
    <row r="6484" spans="9:16" x14ac:dyDescent="0.25">
      <c r="I6484" s="14"/>
      <c r="J6484" s="14"/>
      <c r="K6484" s="14"/>
      <c r="L6484" s="14"/>
      <c r="M6484" s="14"/>
      <c r="N6484" s="14"/>
      <c r="O6484" s="14"/>
      <c r="P6484" s="14"/>
    </row>
    <row r="6485" spans="9:16" x14ac:dyDescent="0.25">
      <c r="I6485" s="14"/>
      <c r="J6485" s="14"/>
      <c r="K6485" s="14"/>
      <c r="L6485" s="14"/>
      <c r="M6485" s="14"/>
      <c r="N6485" s="14"/>
      <c r="O6485" s="14"/>
      <c r="P6485" s="14"/>
    </row>
    <row r="6486" spans="9:16" x14ac:dyDescent="0.25">
      <c r="I6486" s="14"/>
      <c r="J6486" s="14"/>
      <c r="K6486" s="14"/>
      <c r="L6486" s="14"/>
      <c r="M6486" s="14"/>
      <c r="N6486" s="14"/>
      <c r="O6486" s="14"/>
      <c r="P6486" s="14"/>
    </row>
    <row r="6487" spans="9:16" x14ac:dyDescent="0.25">
      <c r="I6487" s="14"/>
      <c r="J6487" s="14"/>
      <c r="K6487" s="14"/>
      <c r="L6487" s="14"/>
      <c r="M6487" s="14"/>
      <c r="N6487" s="14"/>
      <c r="O6487" s="14"/>
      <c r="P6487" s="14"/>
    </row>
    <row r="6488" spans="9:16" x14ac:dyDescent="0.25">
      <c r="I6488" s="14"/>
      <c r="J6488" s="14"/>
      <c r="K6488" s="14"/>
      <c r="L6488" s="14"/>
      <c r="M6488" s="14"/>
      <c r="N6488" s="14"/>
      <c r="O6488" s="14"/>
      <c r="P6488" s="14"/>
    </row>
    <row r="6489" spans="9:16" x14ac:dyDescent="0.25">
      <c r="I6489" s="14"/>
      <c r="J6489" s="14"/>
      <c r="K6489" s="14"/>
      <c r="L6489" s="14"/>
      <c r="M6489" s="14"/>
      <c r="N6489" s="14"/>
      <c r="O6489" s="14"/>
      <c r="P6489" s="14"/>
    </row>
    <row r="6490" spans="9:16" x14ac:dyDescent="0.25">
      <c r="I6490" s="14"/>
      <c r="J6490" s="14"/>
      <c r="K6490" s="14"/>
      <c r="L6490" s="14"/>
      <c r="M6490" s="14"/>
      <c r="N6490" s="14"/>
      <c r="O6490" s="14"/>
      <c r="P6490" s="14"/>
    </row>
    <row r="6491" spans="9:16" x14ac:dyDescent="0.25">
      <c r="I6491" s="14"/>
      <c r="J6491" s="14"/>
      <c r="K6491" s="14"/>
      <c r="L6491" s="14"/>
      <c r="M6491" s="14"/>
      <c r="N6491" s="14"/>
      <c r="O6491" s="14"/>
      <c r="P6491" s="14"/>
    </row>
    <row r="6492" spans="9:16" x14ac:dyDescent="0.25">
      <c r="I6492" s="14"/>
      <c r="J6492" s="14"/>
      <c r="K6492" s="14"/>
      <c r="L6492" s="14"/>
      <c r="M6492" s="14"/>
      <c r="N6492" s="14"/>
      <c r="O6492" s="14"/>
      <c r="P6492" s="14"/>
    </row>
    <row r="6493" spans="9:16" x14ac:dyDescent="0.25">
      <c r="I6493" s="14"/>
      <c r="J6493" s="14"/>
      <c r="K6493" s="14"/>
      <c r="L6493" s="14"/>
      <c r="M6493" s="14"/>
      <c r="N6493" s="14"/>
      <c r="O6493" s="14"/>
      <c r="P6493" s="14"/>
    </row>
    <row r="6494" spans="9:16" x14ac:dyDescent="0.25">
      <c r="I6494" s="14"/>
      <c r="J6494" s="14"/>
      <c r="K6494" s="14"/>
      <c r="L6494" s="14"/>
      <c r="M6494" s="14"/>
      <c r="N6494" s="14"/>
      <c r="O6494" s="14"/>
      <c r="P6494" s="14"/>
    </row>
    <row r="6495" spans="9:16" x14ac:dyDescent="0.25">
      <c r="I6495" s="14"/>
      <c r="J6495" s="14"/>
      <c r="K6495" s="14"/>
      <c r="L6495" s="14"/>
      <c r="M6495" s="14"/>
      <c r="N6495" s="14"/>
      <c r="O6495" s="14"/>
      <c r="P6495" s="14"/>
    </row>
    <row r="6496" spans="9:16" x14ac:dyDescent="0.25">
      <c r="I6496" s="14"/>
      <c r="J6496" s="14"/>
      <c r="K6496" s="14"/>
      <c r="L6496" s="14"/>
      <c r="M6496" s="14"/>
      <c r="N6496" s="14"/>
      <c r="O6496" s="14"/>
      <c r="P6496" s="14"/>
    </row>
    <row r="6497" spans="9:16" x14ac:dyDescent="0.25">
      <c r="I6497" s="14"/>
      <c r="J6497" s="14"/>
      <c r="K6497" s="14"/>
      <c r="L6497" s="14"/>
      <c r="M6497" s="14"/>
      <c r="N6497" s="14"/>
      <c r="O6497" s="14"/>
      <c r="P6497" s="14"/>
    </row>
    <row r="6498" spans="9:16" x14ac:dyDescent="0.25">
      <c r="I6498" s="14"/>
      <c r="J6498" s="14"/>
      <c r="K6498" s="14"/>
      <c r="L6498" s="14"/>
      <c r="M6498" s="14"/>
      <c r="N6498" s="14"/>
      <c r="O6498" s="14"/>
      <c r="P6498" s="14"/>
    </row>
    <row r="6499" spans="9:16" x14ac:dyDescent="0.25">
      <c r="I6499" s="14"/>
      <c r="J6499" s="14"/>
      <c r="K6499" s="14"/>
      <c r="L6499" s="14"/>
      <c r="M6499" s="14"/>
      <c r="N6499" s="14"/>
      <c r="O6499" s="14"/>
      <c r="P6499" s="14"/>
    </row>
    <row r="6500" spans="9:16" x14ac:dyDescent="0.25">
      <c r="I6500" s="14"/>
      <c r="J6500" s="14"/>
      <c r="K6500" s="14"/>
      <c r="L6500" s="14"/>
      <c r="M6500" s="14"/>
      <c r="N6500" s="14"/>
      <c r="O6500" s="14"/>
      <c r="P6500" s="14"/>
    </row>
    <row r="6501" spans="9:16" x14ac:dyDescent="0.25">
      <c r="I6501" s="14"/>
      <c r="J6501" s="14"/>
      <c r="K6501" s="14"/>
      <c r="L6501" s="14"/>
      <c r="M6501" s="14"/>
      <c r="N6501" s="14"/>
      <c r="O6501" s="14"/>
      <c r="P6501" s="14"/>
    </row>
    <row r="6502" spans="9:16" x14ac:dyDescent="0.25">
      <c r="I6502" s="14"/>
      <c r="J6502" s="14"/>
      <c r="K6502" s="14"/>
      <c r="L6502" s="14"/>
      <c r="M6502" s="14"/>
      <c r="N6502" s="14"/>
      <c r="O6502" s="14"/>
      <c r="P6502" s="14"/>
    </row>
    <row r="6503" spans="9:16" x14ac:dyDescent="0.25">
      <c r="I6503" s="14"/>
      <c r="J6503" s="14"/>
      <c r="K6503" s="14"/>
      <c r="L6503" s="14"/>
      <c r="M6503" s="14"/>
      <c r="N6503" s="14"/>
      <c r="O6503" s="14"/>
      <c r="P6503" s="14"/>
    </row>
    <row r="6504" spans="9:16" x14ac:dyDescent="0.25">
      <c r="I6504" s="14"/>
      <c r="J6504" s="14"/>
      <c r="K6504" s="14"/>
      <c r="L6504" s="14"/>
      <c r="M6504" s="14"/>
      <c r="N6504" s="14"/>
      <c r="O6504" s="14"/>
      <c r="P6504" s="14"/>
    </row>
    <row r="6505" spans="9:16" x14ac:dyDescent="0.25">
      <c r="I6505" s="14"/>
      <c r="J6505" s="14"/>
      <c r="K6505" s="14"/>
      <c r="L6505" s="14"/>
      <c r="M6505" s="14"/>
      <c r="N6505" s="14"/>
      <c r="O6505" s="14"/>
      <c r="P6505" s="14"/>
    </row>
    <row r="6506" spans="9:16" x14ac:dyDescent="0.25">
      <c r="I6506" s="14"/>
      <c r="J6506" s="14"/>
      <c r="K6506" s="14"/>
      <c r="L6506" s="14"/>
      <c r="M6506" s="14"/>
      <c r="N6506" s="14"/>
      <c r="O6506" s="14"/>
      <c r="P6506" s="14"/>
    </row>
    <row r="6507" spans="9:16" x14ac:dyDescent="0.25">
      <c r="I6507" s="14"/>
      <c r="J6507" s="14"/>
      <c r="K6507" s="14"/>
      <c r="L6507" s="14"/>
      <c r="M6507" s="14"/>
      <c r="N6507" s="14"/>
      <c r="O6507" s="14"/>
      <c r="P6507" s="14"/>
    </row>
    <row r="6508" spans="9:16" x14ac:dyDescent="0.25">
      <c r="I6508" s="14"/>
      <c r="J6508" s="14"/>
      <c r="K6508" s="14"/>
      <c r="L6508" s="14"/>
      <c r="M6508" s="14"/>
      <c r="N6508" s="14"/>
      <c r="O6508" s="14"/>
      <c r="P6508" s="14"/>
    </row>
    <row r="6509" spans="9:16" x14ac:dyDescent="0.25">
      <c r="I6509" s="14"/>
      <c r="J6509" s="14"/>
      <c r="K6509" s="14"/>
      <c r="L6509" s="14"/>
      <c r="M6509" s="14"/>
      <c r="N6509" s="14"/>
      <c r="O6509" s="14"/>
      <c r="P6509" s="14"/>
    </row>
    <row r="6510" spans="9:16" x14ac:dyDescent="0.25">
      <c r="I6510" s="14"/>
      <c r="J6510" s="14"/>
      <c r="K6510" s="14"/>
      <c r="L6510" s="14"/>
      <c r="M6510" s="14"/>
      <c r="N6510" s="14"/>
      <c r="O6510" s="14"/>
      <c r="P6510" s="14"/>
    </row>
    <row r="6511" spans="9:16" x14ac:dyDescent="0.25">
      <c r="I6511" s="14"/>
      <c r="J6511" s="14"/>
      <c r="K6511" s="14"/>
      <c r="L6511" s="14"/>
      <c r="M6511" s="14"/>
      <c r="N6511" s="14"/>
      <c r="O6511" s="14"/>
      <c r="P6511" s="14"/>
    </row>
    <row r="6512" spans="9:16" x14ac:dyDescent="0.25">
      <c r="I6512" s="14"/>
      <c r="J6512" s="14"/>
      <c r="K6512" s="14"/>
      <c r="L6512" s="14"/>
      <c r="M6512" s="14"/>
      <c r="N6512" s="14"/>
      <c r="O6512" s="14"/>
      <c r="P6512" s="14"/>
    </row>
    <row r="6513" spans="9:16" x14ac:dyDescent="0.25">
      <c r="I6513" s="14"/>
      <c r="J6513" s="14"/>
      <c r="K6513" s="14"/>
      <c r="L6513" s="14"/>
      <c r="M6513" s="14"/>
      <c r="N6513" s="14"/>
      <c r="O6513" s="14"/>
      <c r="P6513" s="14"/>
    </row>
    <row r="6514" spans="9:16" x14ac:dyDescent="0.25">
      <c r="I6514" s="14"/>
      <c r="J6514" s="14"/>
      <c r="K6514" s="14"/>
      <c r="L6514" s="14"/>
      <c r="M6514" s="14"/>
      <c r="N6514" s="14"/>
      <c r="O6514" s="14"/>
      <c r="P6514" s="14"/>
    </row>
    <row r="6515" spans="9:16" x14ac:dyDescent="0.25">
      <c r="I6515" s="14"/>
      <c r="J6515" s="14"/>
      <c r="K6515" s="14"/>
      <c r="L6515" s="14"/>
      <c r="M6515" s="14"/>
      <c r="N6515" s="14"/>
      <c r="O6515" s="14"/>
      <c r="P6515" s="14"/>
    </row>
    <row r="6516" spans="9:16" x14ac:dyDescent="0.25">
      <c r="I6516" s="14"/>
      <c r="J6516" s="14"/>
      <c r="K6516" s="14"/>
      <c r="L6516" s="14"/>
      <c r="M6516" s="14"/>
      <c r="N6516" s="14"/>
      <c r="O6516" s="14"/>
      <c r="P6516" s="14"/>
    </row>
    <row r="6517" spans="9:16" x14ac:dyDescent="0.25">
      <c r="I6517" s="14"/>
      <c r="J6517" s="14"/>
      <c r="K6517" s="14"/>
      <c r="L6517" s="14"/>
      <c r="M6517" s="14"/>
      <c r="N6517" s="14"/>
      <c r="O6517" s="14"/>
      <c r="P6517" s="14"/>
    </row>
    <row r="6518" spans="9:16" x14ac:dyDescent="0.25">
      <c r="I6518" s="14"/>
      <c r="J6518" s="14"/>
      <c r="K6518" s="14"/>
      <c r="L6518" s="14"/>
      <c r="M6518" s="14"/>
      <c r="N6518" s="14"/>
      <c r="O6518" s="14"/>
      <c r="P6518" s="14"/>
    </row>
    <row r="6519" spans="9:16" x14ac:dyDescent="0.25">
      <c r="I6519" s="14"/>
      <c r="J6519" s="14"/>
      <c r="K6519" s="14"/>
      <c r="L6519" s="14"/>
      <c r="M6519" s="14"/>
      <c r="N6519" s="14"/>
      <c r="O6519" s="14"/>
      <c r="P6519" s="14"/>
    </row>
    <row r="6520" spans="9:16" x14ac:dyDescent="0.25">
      <c r="I6520" s="14"/>
      <c r="J6520" s="14"/>
      <c r="K6520" s="14"/>
      <c r="L6520" s="14"/>
      <c r="M6520" s="14"/>
      <c r="N6520" s="14"/>
      <c r="O6520" s="14"/>
      <c r="P6520" s="14"/>
    </row>
    <row r="6521" spans="9:16" x14ac:dyDescent="0.25">
      <c r="I6521" s="14"/>
      <c r="J6521" s="14"/>
      <c r="K6521" s="14"/>
      <c r="L6521" s="14"/>
      <c r="M6521" s="14"/>
      <c r="N6521" s="14"/>
      <c r="O6521" s="14"/>
      <c r="P6521" s="14"/>
    </row>
    <row r="6522" spans="9:16" x14ac:dyDescent="0.25">
      <c r="I6522" s="14"/>
      <c r="J6522" s="14"/>
      <c r="K6522" s="14"/>
      <c r="L6522" s="14"/>
      <c r="M6522" s="14"/>
      <c r="N6522" s="14"/>
      <c r="O6522" s="14"/>
      <c r="P6522" s="14"/>
    </row>
    <row r="6523" spans="9:16" x14ac:dyDescent="0.25">
      <c r="I6523" s="14"/>
      <c r="J6523" s="14"/>
      <c r="K6523" s="14"/>
      <c r="L6523" s="14"/>
      <c r="M6523" s="14"/>
      <c r="N6523" s="14"/>
      <c r="O6523" s="14"/>
      <c r="P6523" s="14"/>
    </row>
    <row r="6524" spans="9:16" x14ac:dyDescent="0.25">
      <c r="I6524" s="14"/>
      <c r="J6524" s="14"/>
      <c r="K6524" s="14"/>
      <c r="L6524" s="14"/>
      <c r="M6524" s="14"/>
      <c r="N6524" s="14"/>
      <c r="O6524" s="14"/>
      <c r="P6524" s="14"/>
    </row>
    <row r="6525" spans="9:16" x14ac:dyDescent="0.25">
      <c r="I6525" s="14"/>
      <c r="J6525" s="14"/>
      <c r="K6525" s="14"/>
      <c r="L6525" s="14"/>
      <c r="M6525" s="14"/>
      <c r="N6525" s="14"/>
      <c r="O6525" s="14"/>
      <c r="P6525" s="14"/>
    </row>
    <row r="6526" spans="9:16" x14ac:dyDescent="0.25">
      <c r="I6526" s="14"/>
      <c r="J6526" s="14"/>
      <c r="K6526" s="14"/>
      <c r="L6526" s="14"/>
      <c r="M6526" s="14"/>
      <c r="N6526" s="14"/>
      <c r="O6526" s="14"/>
      <c r="P6526" s="14"/>
    </row>
    <row r="6527" spans="9:16" x14ac:dyDescent="0.25">
      <c r="I6527" s="14"/>
      <c r="J6527" s="14"/>
      <c r="K6527" s="14"/>
      <c r="L6527" s="14"/>
      <c r="M6527" s="14"/>
      <c r="N6527" s="14"/>
      <c r="O6527" s="14"/>
      <c r="P6527" s="14"/>
    </row>
    <row r="6528" spans="9:16" x14ac:dyDescent="0.25">
      <c r="I6528" s="14"/>
      <c r="J6528" s="14"/>
      <c r="K6528" s="14"/>
      <c r="L6528" s="14"/>
      <c r="M6528" s="14"/>
      <c r="N6528" s="14"/>
      <c r="O6528" s="14"/>
      <c r="P6528" s="14"/>
    </row>
    <row r="6529" spans="9:16" x14ac:dyDescent="0.25">
      <c r="I6529" s="14"/>
      <c r="J6529" s="14"/>
      <c r="K6529" s="14"/>
      <c r="L6529" s="14"/>
      <c r="M6529" s="14"/>
      <c r="N6529" s="14"/>
      <c r="O6529" s="14"/>
      <c r="P6529" s="14"/>
    </row>
    <row r="6530" spans="9:16" x14ac:dyDescent="0.25">
      <c r="I6530" s="14"/>
      <c r="J6530" s="14"/>
      <c r="K6530" s="14"/>
      <c r="L6530" s="14"/>
      <c r="M6530" s="14"/>
      <c r="N6530" s="14"/>
      <c r="O6530" s="14"/>
      <c r="P6530" s="14"/>
    </row>
    <row r="6531" spans="9:16" x14ac:dyDescent="0.25">
      <c r="I6531" s="14"/>
      <c r="J6531" s="14"/>
      <c r="K6531" s="14"/>
      <c r="L6531" s="14"/>
      <c r="M6531" s="14"/>
      <c r="N6531" s="14"/>
      <c r="O6531" s="14"/>
      <c r="P6531" s="14"/>
    </row>
    <row r="6532" spans="9:16" x14ac:dyDescent="0.25">
      <c r="I6532" s="14"/>
      <c r="J6532" s="14"/>
      <c r="K6532" s="14"/>
      <c r="L6532" s="14"/>
      <c r="M6532" s="14"/>
      <c r="N6532" s="14"/>
      <c r="O6532" s="14"/>
      <c r="P6532" s="14"/>
    </row>
    <row r="6533" spans="9:16" x14ac:dyDescent="0.25">
      <c r="I6533" s="14"/>
      <c r="J6533" s="14"/>
      <c r="K6533" s="14"/>
      <c r="L6533" s="14"/>
      <c r="M6533" s="14"/>
      <c r="N6533" s="14"/>
      <c r="O6533" s="14"/>
      <c r="P6533" s="14"/>
    </row>
    <row r="6534" spans="9:16" x14ac:dyDescent="0.25">
      <c r="I6534" s="14"/>
      <c r="J6534" s="14"/>
      <c r="K6534" s="14"/>
      <c r="L6534" s="14"/>
      <c r="M6534" s="14"/>
      <c r="N6534" s="14"/>
      <c r="O6534" s="14"/>
      <c r="P6534" s="14"/>
    </row>
    <row r="6535" spans="9:16" x14ac:dyDescent="0.25">
      <c r="I6535" s="14"/>
      <c r="J6535" s="14"/>
      <c r="K6535" s="14"/>
      <c r="L6535" s="14"/>
      <c r="M6535" s="14"/>
      <c r="N6535" s="14"/>
      <c r="O6535" s="14"/>
      <c r="P6535" s="14"/>
    </row>
    <row r="6536" spans="9:16" x14ac:dyDescent="0.25">
      <c r="I6536" s="14"/>
      <c r="J6536" s="14"/>
      <c r="K6536" s="14"/>
      <c r="L6536" s="14"/>
      <c r="M6536" s="14"/>
      <c r="N6536" s="14"/>
      <c r="O6536" s="14"/>
      <c r="P6536" s="14"/>
    </row>
    <row r="6537" spans="9:16" x14ac:dyDescent="0.25">
      <c r="I6537" s="14"/>
      <c r="J6537" s="14"/>
      <c r="K6537" s="14"/>
      <c r="L6537" s="14"/>
      <c r="M6537" s="14"/>
      <c r="N6537" s="14"/>
      <c r="O6537" s="14"/>
      <c r="P6537" s="14"/>
    </row>
    <row r="6538" spans="9:16" x14ac:dyDescent="0.25">
      <c r="I6538" s="14"/>
      <c r="J6538" s="14"/>
      <c r="K6538" s="14"/>
      <c r="L6538" s="14"/>
      <c r="M6538" s="14"/>
      <c r="N6538" s="14"/>
      <c r="O6538" s="14"/>
      <c r="P6538" s="14"/>
    </row>
    <row r="6539" spans="9:16" x14ac:dyDescent="0.25">
      <c r="I6539" s="14"/>
      <c r="J6539" s="14"/>
      <c r="K6539" s="14"/>
      <c r="L6539" s="14"/>
      <c r="M6539" s="14"/>
      <c r="N6539" s="14"/>
      <c r="O6539" s="14"/>
      <c r="P6539" s="14"/>
    </row>
    <row r="6540" spans="9:16" x14ac:dyDescent="0.25">
      <c r="I6540" s="14"/>
      <c r="J6540" s="14"/>
      <c r="K6540" s="14"/>
      <c r="L6540" s="14"/>
      <c r="M6540" s="14"/>
      <c r="N6540" s="14"/>
      <c r="O6540" s="14"/>
      <c r="P6540" s="14"/>
    </row>
    <row r="6541" spans="9:16" x14ac:dyDescent="0.25">
      <c r="I6541" s="14"/>
      <c r="J6541" s="14"/>
      <c r="K6541" s="14"/>
      <c r="L6541" s="14"/>
      <c r="M6541" s="14"/>
      <c r="N6541" s="14"/>
      <c r="O6541" s="14"/>
      <c r="P6541" s="14"/>
    </row>
    <row r="6542" spans="9:16" x14ac:dyDescent="0.25">
      <c r="I6542" s="14"/>
      <c r="J6542" s="14"/>
      <c r="K6542" s="14"/>
      <c r="L6542" s="14"/>
      <c r="M6542" s="14"/>
      <c r="N6542" s="14"/>
      <c r="O6542" s="14"/>
      <c r="P6542" s="14"/>
    </row>
    <row r="6543" spans="9:16" x14ac:dyDescent="0.25">
      <c r="I6543" s="14"/>
      <c r="J6543" s="14"/>
      <c r="K6543" s="14"/>
      <c r="L6543" s="14"/>
      <c r="M6543" s="14"/>
      <c r="N6543" s="14"/>
      <c r="O6543" s="14"/>
      <c r="P6543" s="14"/>
    </row>
    <row r="6544" spans="9:16" x14ac:dyDescent="0.25">
      <c r="I6544" s="14"/>
      <c r="J6544" s="14"/>
      <c r="K6544" s="14"/>
      <c r="L6544" s="14"/>
      <c r="M6544" s="14"/>
      <c r="N6544" s="14"/>
      <c r="O6544" s="14"/>
      <c r="P6544" s="14"/>
    </row>
    <row r="6545" spans="9:16" x14ac:dyDescent="0.25">
      <c r="I6545" s="14"/>
      <c r="J6545" s="14"/>
      <c r="K6545" s="14"/>
      <c r="L6545" s="14"/>
      <c r="M6545" s="14"/>
      <c r="N6545" s="14"/>
      <c r="O6545" s="14"/>
      <c r="P6545" s="14"/>
    </row>
    <row r="6546" spans="9:16" x14ac:dyDescent="0.25">
      <c r="I6546" s="14"/>
      <c r="J6546" s="14"/>
      <c r="K6546" s="14"/>
      <c r="L6546" s="14"/>
      <c r="M6546" s="14"/>
      <c r="N6546" s="14"/>
      <c r="O6546" s="14"/>
      <c r="P6546" s="14"/>
    </row>
    <row r="6547" spans="9:16" x14ac:dyDescent="0.25">
      <c r="I6547" s="14"/>
      <c r="J6547" s="14"/>
      <c r="K6547" s="14"/>
      <c r="L6547" s="14"/>
      <c r="M6547" s="14"/>
      <c r="N6547" s="14"/>
      <c r="O6547" s="14"/>
      <c r="P6547" s="14"/>
    </row>
    <row r="6548" spans="9:16" x14ac:dyDescent="0.25">
      <c r="I6548" s="14"/>
      <c r="J6548" s="14"/>
      <c r="K6548" s="14"/>
      <c r="L6548" s="14"/>
      <c r="M6548" s="14"/>
      <c r="N6548" s="14"/>
      <c r="O6548" s="14"/>
      <c r="P6548" s="14"/>
    </row>
    <row r="6549" spans="9:16" x14ac:dyDescent="0.25">
      <c r="I6549" s="14"/>
      <c r="J6549" s="14"/>
      <c r="K6549" s="14"/>
      <c r="L6549" s="14"/>
      <c r="M6549" s="14"/>
      <c r="N6549" s="14"/>
      <c r="O6549" s="14"/>
      <c r="P6549" s="14"/>
    </row>
    <row r="6550" spans="9:16" x14ac:dyDescent="0.25">
      <c r="I6550" s="14"/>
      <c r="J6550" s="14"/>
      <c r="K6550" s="14"/>
      <c r="L6550" s="14"/>
      <c r="M6550" s="14"/>
      <c r="N6550" s="14"/>
      <c r="O6550" s="14"/>
      <c r="P6550" s="14"/>
    </row>
    <row r="6551" spans="9:16" x14ac:dyDescent="0.25">
      <c r="I6551" s="14"/>
      <c r="J6551" s="14"/>
      <c r="K6551" s="14"/>
      <c r="L6551" s="14"/>
      <c r="M6551" s="14"/>
      <c r="N6551" s="14"/>
      <c r="O6551" s="14"/>
      <c r="P6551" s="14"/>
    </row>
    <row r="6552" spans="9:16" x14ac:dyDescent="0.25">
      <c r="I6552" s="14"/>
      <c r="J6552" s="14"/>
      <c r="K6552" s="14"/>
      <c r="L6552" s="14"/>
      <c r="M6552" s="14"/>
      <c r="N6552" s="14"/>
      <c r="O6552" s="14"/>
      <c r="P6552" s="14"/>
    </row>
    <row r="6553" spans="9:16" x14ac:dyDescent="0.25">
      <c r="I6553" s="14"/>
      <c r="J6553" s="14"/>
      <c r="K6553" s="14"/>
      <c r="L6553" s="14"/>
      <c r="M6553" s="14"/>
      <c r="N6553" s="14"/>
      <c r="O6553" s="14"/>
      <c r="P6553" s="14"/>
    </row>
    <row r="6554" spans="9:16" x14ac:dyDescent="0.25">
      <c r="I6554" s="14"/>
      <c r="J6554" s="14"/>
      <c r="K6554" s="14"/>
      <c r="L6554" s="14"/>
      <c r="M6554" s="14"/>
      <c r="N6554" s="14"/>
      <c r="O6554" s="14"/>
      <c r="P6554" s="14"/>
    </row>
    <row r="6555" spans="9:16" x14ac:dyDescent="0.25">
      <c r="I6555" s="14"/>
      <c r="J6555" s="14"/>
      <c r="K6555" s="14"/>
      <c r="L6555" s="14"/>
      <c r="M6555" s="14"/>
      <c r="N6555" s="14"/>
      <c r="O6555" s="14"/>
      <c r="P6555" s="14"/>
    </row>
    <row r="6556" spans="9:16" x14ac:dyDescent="0.25">
      <c r="I6556" s="14"/>
      <c r="J6556" s="14"/>
      <c r="K6556" s="14"/>
      <c r="L6556" s="14"/>
      <c r="M6556" s="14"/>
      <c r="N6556" s="14"/>
      <c r="O6556" s="14"/>
      <c r="P6556" s="14"/>
    </row>
    <row r="6557" spans="9:16" x14ac:dyDescent="0.25">
      <c r="I6557" s="14"/>
      <c r="J6557" s="14"/>
      <c r="K6557" s="14"/>
      <c r="L6557" s="14"/>
      <c r="M6557" s="14"/>
      <c r="N6557" s="14"/>
      <c r="O6557" s="14"/>
      <c r="P6557" s="14"/>
    </row>
    <row r="6558" spans="9:16" x14ac:dyDescent="0.25">
      <c r="I6558" s="14"/>
      <c r="J6558" s="14"/>
      <c r="K6558" s="14"/>
      <c r="L6558" s="14"/>
      <c r="M6558" s="14"/>
      <c r="N6558" s="14"/>
      <c r="O6558" s="14"/>
      <c r="P6558" s="14"/>
    </row>
    <row r="6559" spans="9:16" x14ac:dyDescent="0.25">
      <c r="I6559" s="14"/>
      <c r="J6559" s="14"/>
      <c r="K6559" s="14"/>
      <c r="L6559" s="14"/>
      <c r="M6559" s="14"/>
      <c r="N6559" s="14"/>
      <c r="O6559" s="14"/>
      <c r="P6559" s="14"/>
    </row>
    <row r="6560" spans="9:16" x14ac:dyDescent="0.25">
      <c r="I6560" s="14"/>
      <c r="J6560" s="14"/>
      <c r="K6560" s="14"/>
      <c r="L6560" s="14"/>
      <c r="M6560" s="14"/>
      <c r="N6560" s="14"/>
      <c r="O6560" s="14"/>
      <c r="P6560" s="14"/>
    </row>
    <row r="6561" spans="9:16" x14ac:dyDescent="0.25">
      <c r="I6561" s="14"/>
      <c r="J6561" s="14"/>
      <c r="K6561" s="14"/>
      <c r="L6561" s="14"/>
      <c r="M6561" s="14"/>
      <c r="N6561" s="14"/>
      <c r="O6561" s="14"/>
      <c r="P6561" s="14"/>
    </row>
    <row r="6562" spans="9:16" x14ac:dyDescent="0.25">
      <c r="I6562" s="14"/>
      <c r="J6562" s="14"/>
      <c r="K6562" s="14"/>
      <c r="L6562" s="14"/>
      <c r="M6562" s="14"/>
      <c r="N6562" s="14"/>
      <c r="O6562" s="14"/>
      <c r="P6562" s="14"/>
    </row>
    <row r="6563" spans="9:16" x14ac:dyDescent="0.25">
      <c r="I6563" s="14"/>
      <c r="J6563" s="14"/>
      <c r="K6563" s="14"/>
      <c r="L6563" s="14"/>
      <c r="M6563" s="14"/>
      <c r="N6563" s="14"/>
      <c r="O6563" s="14"/>
      <c r="P6563" s="14"/>
    </row>
    <row r="6564" spans="9:16" x14ac:dyDescent="0.25">
      <c r="I6564" s="14"/>
      <c r="J6564" s="14"/>
      <c r="K6564" s="14"/>
      <c r="L6564" s="14"/>
      <c r="M6564" s="14"/>
      <c r="N6564" s="14"/>
      <c r="O6564" s="14"/>
      <c r="P6564" s="14"/>
    </row>
    <row r="6565" spans="9:16" x14ac:dyDescent="0.25">
      <c r="I6565" s="14"/>
      <c r="J6565" s="14"/>
      <c r="K6565" s="14"/>
      <c r="L6565" s="14"/>
      <c r="M6565" s="14"/>
      <c r="N6565" s="14"/>
      <c r="O6565" s="14"/>
      <c r="P6565" s="14"/>
    </row>
    <row r="6566" spans="9:16" x14ac:dyDescent="0.25">
      <c r="I6566" s="14"/>
      <c r="J6566" s="14"/>
      <c r="K6566" s="14"/>
      <c r="L6566" s="14"/>
      <c r="M6566" s="14"/>
      <c r="N6566" s="14"/>
      <c r="O6566" s="14"/>
      <c r="P6566" s="14"/>
    </row>
    <row r="6567" spans="9:16" x14ac:dyDescent="0.25">
      <c r="I6567" s="14"/>
      <c r="J6567" s="14"/>
      <c r="K6567" s="14"/>
      <c r="L6567" s="14"/>
      <c r="M6567" s="14"/>
      <c r="N6567" s="14"/>
      <c r="O6567" s="14"/>
      <c r="P6567" s="14"/>
    </row>
    <row r="6568" spans="9:16" x14ac:dyDescent="0.25">
      <c r="I6568" s="14"/>
      <c r="J6568" s="14"/>
      <c r="K6568" s="14"/>
      <c r="L6568" s="14"/>
      <c r="M6568" s="14"/>
      <c r="N6568" s="14"/>
      <c r="O6568" s="14"/>
      <c r="P6568" s="14"/>
    </row>
    <row r="6569" spans="9:16" x14ac:dyDescent="0.25">
      <c r="I6569" s="14"/>
      <c r="J6569" s="14"/>
      <c r="K6569" s="14"/>
      <c r="L6569" s="14"/>
      <c r="M6569" s="14"/>
      <c r="N6569" s="14"/>
      <c r="O6569" s="14"/>
      <c r="P6569" s="14"/>
    </row>
    <row r="6570" spans="9:16" x14ac:dyDescent="0.25">
      <c r="I6570" s="14"/>
      <c r="J6570" s="14"/>
      <c r="K6570" s="14"/>
      <c r="L6570" s="14"/>
      <c r="M6570" s="14"/>
      <c r="N6570" s="14"/>
      <c r="O6570" s="14"/>
      <c r="P6570" s="14"/>
    </row>
    <row r="6571" spans="9:16" x14ac:dyDescent="0.25">
      <c r="I6571" s="14"/>
      <c r="J6571" s="14"/>
      <c r="K6571" s="14"/>
      <c r="L6571" s="14"/>
      <c r="M6571" s="14"/>
      <c r="N6571" s="14"/>
      <c r="O6571" s="14"/>
      <c r="P6571" s="14"/>
    </row>
    <row r="6572" spans="9:16" x14ac:dyDescent="0.25">
      <c r="I6572" s="14"/>
      <c r="J6572" s="14"/>
      <c r="K6572" s="14"/>
      <c r="L6572" s="14"/>
      <c r="M6572" s="14"/>
      <c r="N6572" s="14"/>
      <c r="O6572" s="14"/>
      <c r="P6572" s="14"/>
    </row>
    <row r="6573" spans="9:16" x14ac:dyDescent="0.25">
      <c r="I6573" s="14"/>
      <c r="J6573" s="14"/>
      <c r="K6573" s="14"/>
      <c r="L6573" s="14"/>
      <c r="M6573" s="14"/>
      <c r="N6573" s="14"/>
      <c r="O6573" s="14"/>
      <c r="P6573" s="14"/>
    </row>
    <row r="6574" spans="9:16" x14ac:dyDescent="0.25">
      <c r="I6574" s="14"/>
      <c r="J6574" s="14"/>
      <c r="K6574" s="14"/>
      <c r="L6574" s="14"/>
      <c r="M6574" s="14"/>
      <c r="N6574" s="14"/>
      <c r="O6574" s="14"/>
      <c r="P6574" s="14"/>
    </row>
    <row r="6575" spans="9:16" x14ac:dyDescent="0.25">
      <c r="I6575" s="14"/>
      <c r="J6575" s="14"/>
      <c r="K6575" s="14"/>
      <c r="L6575" s="14"/>
      <c r="M6575" s="14"/>
      <c r="N6575" s="14"/>
      <c r="O6575" s="14"/>
      <c r="P6575" s="14"/>
    </row>
    <row r="6576" spans="9:16" x14ac:dyDescent="0.25">
      <c r="I6576" s="14"/>
      <c r="J6576" s="14"/>
      <c r="K6576" s="14"/>
      <c r="L6576" s="14"/>
      <c r="M6576" s="14"/>
      <c r="N6576" s="14"/>
      <c r="O6576" s="14"/>
      <c r="P6576" s="14"/>
    </row>
    <row r="6577" spans="9:16" x14ac:dyDescent="0.25">
      <c r="I6577" s="14"/>
      <c r="J6577" s="14"/>
      <c r="K6577" s="14"/>
      <c r="L6577" s="14"/>
      <c r="M6577" s="14"/>
      <c r="N6577" s="14"/>
      <c r="O6577" s="14"/>
      <c r="P6577" s="14"/>
    </row>
    <row r="6578" spans="9:16" x14ac:dyDescent="0.25">
      <c r="I6578" s="14"/>
      <c r="J6578" s="14"/>
      <c r="K6578" s="14"/>
      <c r="L6578" s="14"/>
      <c r="M6578" s="14"/>
      <c r="N6578" s="14"/>
      <c r="O6578" s="14"/>
      <c r="P6578" s="14"/>
    </row>
    <row r="6579" spans="9:16" x14ac:dyDescent="0.25">
      <c r="I6579" s="14"/>
      <c r="J6579" s="14"/>
      <c r="K6579" s="14"/>
      <c r="L6579" s="14"/>
      <c r="M6579" s="14"/>
      <c r="N6579" s="14"/>
      <c r="O6579" s="14"/>
      <c r="P6579" s="14"/>
    </row>
    <row r="6580" spans="9:16" x14ac:dyDescent="0.25">
      <c r="I6580" s="14"/>
      <c r="J6580" s="14"/>
      <c r="K6580" s="14"/>
      <c r="L6580" s="14"/>
      <c r="M6580" s="14"/>
      <c r="N6580" s="14"/>
      <c r="O6580" s="14"/>
      <c r="P6580" s="14"/>
    </row>
    <row r="6581" spans="9:16" x14ac:dyDescent="0.25">
      <c r="I6581" s="14"/>
      <c r="J6581" s="14"/>
      <c r="K6581" s="14"/>
      <c r="L6581" s="14"/>
      <c r="M6581" s="14"/>
      <c r="N6581" s="14"/>
      <c r="O6581" s="14"/>
      <c r="P6581" s="14"/>
    </row>
    <row r="6582" spans="9:16" x14ac:dyDescent="0.25">
      <c r="I6582" s="14"/>
      <c r="J6582" s="14"/>
      <c r="K6582" s="14"/>
      <c r="L6582" s="14"/>
      <c r="M6582" s="14"/>
      <c r="N6582" s="14"/>
      <c r="O6582" s="14"/>
      <c r="P6582" s="14"/>
    </row>
    <row r="6583" spans="9:16" x14ac:dyDescent="0.25">
      <c r="I6583" s="14"/>
      <c r="J6583" s="14"/>
      <c r="K6583" s="14"/>
      <c r="L6583" s="14"/>
      <c r="M6583" s="14"/>
      <c r="N6583" s="14"/>
      <c r="O6583" s="14"/>
      <c r="P6583" s="14"/>
    </row>
    <row r="6584" spans="9:16" x14ac:dyDescent="0.25">
      <c r="I6584" s="14"/>
      <c r="J6584" s="14"/>
      <c r="K6584" s="14"/>
      <c r="L6584" s="14"/>
      <c r="M6584" s="14"/>
      <c r="N6584" s="14"/>
      <c r="O6584" s="14"/>
      <c r="P6584" s="14"/>
    </row>
    <row r="6585" spans="9:16" x14ac:dyDescent="0.25">
      <c r="I6585" s="14"/>
      <c r="J6585" s="14"/>
      <c r="K6585" s="14"/>
      <c r="L6585" s="14"/>
      <c r="M6585" s="14"/>
      <c r="N6585" s="14"/>
      <c r="O6585" s="14"/>
      <c r="P6585" s="14"/>
    </row>
    <row r="6586" spans="9:16" x14ac:dyDescent="0.25">
      <c r="I6586" s="14"/>
      <c r="J6586" s="14"/>
      <c r="K6586" s="14"/>
      <c r="L6586" s="14"/>
      <c r="M6586" s="14"/>
      <c r="N6586" s="14"/>
      <c r="O6586" s="14"/>
      <c r="P6586" s="14"/>
    </row>
    <row r="6587" spans="9:16" x14ac:dyDescent="0.25">
      <c r="I6587" s="14"/>
      <c r="J6587" s="14"/>
      <c r="K6587" s="14"/>
      <c r="L6587" s="14"/>
      <c r="M6587" s="14"/>
      <c r="N6587" s="14"/>
      <c r="O6587" s="14"/>
      <c r="P6587" s="14"/>
    </row>
    <row r="6588" spans="9:16" x14ac:dyDescent="0.25">
      <c r="I6588" s="14"/>
      <c r="J6588" s="14"/>
      <c r="K6588" s="14"/>
      <c r="L6588" s="14"/>
      <c r="M6588" s="14"/>
      <c r="N6588" s="14"/>
      <c r="O6588" s="14"/>
      <c r="P6588" s="14"/>
    </row>
    <row r="6589" spans="9:16" x14ac:dyDescent="0.25">
      <c r="I6589" s="14"/>
      <c r="J6589" s="14"/>
      <c r="K6589" s="14"/>
      <c r="L6589" s="14"/>
      <c r="M6589" s="14"/>
      <c r="N6589" s="14"/>
      <c r="O6589" s="14"/>
      <c r="P6589" s="14"/>
    </row>
    <row r="6590" spans="9:16" x14ac:dyDescent="0.25">
      <c r="I6590" s="14"/>
      <c r="J6590" s="14"/>
      <c r="K6590" s="14"/>
      <c r="L6590" s="14"/>
      <c r="M6590" s="14"/>
      <c r="N6590" s="14"/>
      <c r="O6590" s="14"/>
      <c r="P6590" s="14"/>
    </row>
    <row r="6591" spans="9:16" x14ac:dyDescent="0.25">
      <c r="I6591" s="14"/>
      <c r="J6591" s="14"/>
      <c r="K6591" s="14"/>
      <c r="L6591" s="14"/>
      <c r="M6591" s="14"/>
      <c r="N6591" s="14"/>
      <c r="O6591" s="14"/>
      <c r="P6591" s="14"/>
    </row>
    <row r="6592" spans="9:16" x14ac:dyDescent="0.25">
      <c r="I6592" s="14"/>
      <c r="J6592" s="14"/>
      <c r="K6592" s="14"/>
      <c r="L6592" s="14"/>
      <c r="M6592" s="14"/>
      <c r="N6592" s="14"/>
      <c r="O6592" s="14"/>
      <c r="P6592" s="14"/>
    </row>
    <row r="6593" spans="9:16" x14ac:dyDescent="0.25">
      <c r="I6593" s="14"/>
      <c r="J6593" s="14"/>
      <c r="K6593" s="14"/>
      <c r="L6593" s="14"/>
      <c r="M6593" s="14"/>
      <c r="N6593" s="14"/>
      <c r="O6593" s="14"/>
      <c r="P6593" s="14"/>
    </row>
    <row r="6594" spans="9:16" x14ac:dyDescent="0.25">
      <c r="I6594" s="14"/>
      <c r="J6594" s="14"/>
      <c r="K6594" s="14"/>
      <c r="L6594" s="14"/>
      <c r="M6594" s="14"/>
      <c r="N6594" s="14"/>
      <c r="O6594" s="14"/>
      <c r="P6594" s="14"/>
    </row>
    <row r="6595" spans="9:16" x14ac:dyDescent="0.25">
      <c r="I6595" s="14"/>
      <c r="J6595" s="14"/>
      <c r="K6595" s="14"/>
      <c r="L6595" s="14"/>
      <c r="M6595" s="14"/>
      <c r="N6595" s="14"/>
      <c r="O6595" s="14"/>
      <c r="P6595" s="14"/>
    </row>
    <row r="6596" spans="9:16" x14ac:dyDescent="0.25">
      <c r="I6596" s="14"/>
      <c r="J6596" s="14"/>
      <c r="K6596" s="14"/>
      <c r="L6596" s="14"/>
      <c r="M6596" s="14"/>
      <c r="N6596" s="14"/>
      <c r="O6596" s="14"/>
      <c r="P6596" s="14"/>
    </row>
    <row r="6597" spans="9:16" x14ac:dyDescent="0.25">
      <c r="I6597" s="14"/>
      <c r="J6597" s="14"/>
      <c r="K6597" s="14"/>
      <c r="L6597" s="14"/>
      <c r="M6597" s="14"/>
      <c r="N6597" s="14"/>
      <c r="O6597" s="14"/>
      <c r="P6597" s="14"/>
    </row>
    <row r="6598" spans="9:16" x14ac:dyDescent="0.25">
      <c r="I6598" s="14"/>
      <c r="J6598" s="14"/>
      <c r="K6598" s="14"/>
      <c r="L6598" s="14"/>
      <c r="M6598" s="14"/>
      <c r="N6598" s="14"/>
      <c r="O6598" s="14"/>
      <c r="P6598" s="14"/>
    </row>
    <row r="6599" spans="9:16" x14ac:dyDescent="0.25">
      <c r="I6599" s="14"/>
      <c r="J6599" s="14"/>
      <c r="K6599" s="14"/>
      <c r="L6599" s="14"/>
      <c r="M6599" s="14"/>
      <c r="N6599" s="14"/>
      <c r="O6599" s="14"/>
      <c r="P6599" s="14"/>
    </row>
    <row r="6600" spans="9:16" x14ac:dyDescent="0.25">
      <c r="I6600" s="14"/>
      <c r="J6600" s="14"/>
      <c r="K6600" s="14"/>
      <c r="L6600" s="14"/>
      <c r="M6600" s="14"/>
      <c r="N6600" s="14"/>
      <c r="O6600" s="14"/>
      <c r="P6600" s="14"/>
    </row>
    <row r="6601" spans="9:16" x14ac:dyDescent="0.25">
      <c r="I6601" s="14"/>
      <c r="J6601" s="14"/>
      <c r="K6601" s="14"/>
      <c r="L6601" s="14"/>
      <c r="M6601" s="14"/>
      <c r="N6601" s="14"/>
      <c r="O6601" s="14"/>
      <c r="P6601" s="14"/>
    </row>
    <row r="6602" spans="9:16" x14ac:dyDescent="0.25">
      <c r="I6602" s="14"/>
      <c r="J6602" s="14"/>
      <c r="K6602" s="14"/>
      <c r="L6602" s="14"/>
      <c r="M6602" s="14"/>
      <c r="N6602" s="14"/>
      <c r="O6602" s="14"/>
      <c r="P6602" s="14"/>
    </row>
    <row r="6603" spans="9:16" x14ac:dyDescent="0.25">
      <c r="I6603" s="14"/>
      <c r="J6603" s="14"/>
      <c r="K6603" s="14"/>
      <c r="L6603" s="14"/>
      <c r="M6603" s="14"/>
      <c r="N6603" s="14"/>
      <c r="O6603" s="14"/>
      <c r="P6603" s="14"/>
    </row>
    <row r="6604" spans="9:16" x14ac:dyDescent="0.25">
      <c r="I6604" s="14"/>
      <c r="J6604" s="14"/>
      <c r="K6604" s="14"/>
      <c r="L6604" s="14"/>
      <c r="M6604" s="14"/>
      <c r="N6604" s="14"/>
      <c r="O6604" s="14"/>
      <c r="P6604" s="14"/>
    </row>
    <row r="6605" spans="9:16" x14ac:dyDescent="0.25">
      <c r="I6605" s="14"/>
      <c r="J6605" s="14"/>
      <c r="K6605" s="14"/>
      <c r="L6605" s="14"/>
      <c r="M6605" s="14"/>
      <c r="N6605" s="14"/>
      <c r="O6605" s="14"/>
      <c r="P6605" s="14"/>
    </row>
    <row r="6606" spans="9:16" x14ac:dyDescent="0.25">
      <c r="I6606" s="14"/>
      <c r="J6606" s="14"/>
      <c r="K6606" s="14"/>
      <c r="L6606" s="14"/>
      <c r="M6606" s="14"/>
      <c r="N6606" s="14"/>
      <c r="O6606" s="14"/>
      <c r="P6606" s="14"/>
    </row>
    <row r="6607" spans="9:16" x14ac:dyDescent="0.25">
      <c r="I6607" s="14"/>
      <c r="J6607" s="14"/>
      <c r="K6607" s="14"/>
      <c r="L6607" s="14"/>
      <c r="M6607" s="14"/>
      <c r="N6607" s="14"/>
      <c r="O6607" s="14"/>
      <c r="P6607" s="14"/>
    </row>
    <row r="6608" spans="9:16" x14ac:dyDescent="0.25">
      <c r="I6608" s="14"/>
      <c r="J6608" s="14"/>
      <c r="K6608" s="14"/>
      <c r="L6608" s="14"/>
      <c r="M6608" s="14"/>
      <c r="N6608" s="14"/>
      <c r="O6608" s="14"/>
      <c r="P6608" s="14"/>
    </row>
    <row r="6609" spans="9:16" x14ac:dyDescent="0.25">
      <c r="I6609" s="14"/>
      <c r="J6609" s="14"/>
      <c r="K6609" s="14"/>
      <c r="L6609" s="14"/>
      <c r="M6609" s="14"/>
      <c r="N6609" s="14"/>
      <c r="O6609" s="14"/>
      <c r="P6609" s="14"/>
    </row>
    <row r="6610" spans="9:16" x14ac:dyDescent="0.25">
      <c r="I6610" s="14"/>
      <c r="J6610" s="14"/>
      <c r="K6610" s="14"/>
      <c r="L6610" s="14"/>
      <c r="M6610" s="14"/>
      <c r="N6610" s="14"/>
      <c r="O6610" s="14"/>
      <c r="P6610" s="14"/>
    </row>
    <row r="6611" spans="9:16" x14ac:dyDescent="0.25">
      <c r="I6611" s="14"/>
      <c r="J6611" s="14"/>
      <c r="K6611" s="14"/>
      <c r="L6611" s="14"/>
      <c r="M6611" s="14"/>
      <c r="N6611" s="14"/>
      <c r="O6611" s="14"/>
      <c r="P6611" s="14"/>
    </row>
    <row r="6612" spans="9:16" x14ac:dyDescent="0.25">
      <c r="I6612" s="14"/>
      <c r="J6612" s="14"/>
      <c r="K6612" s="14"/>
      <c r="L6612" s="14"/>
      <c r="M6612" s="14"/>
      <c r="N6612" s="14"/>
      <c r="O6612" s="14"/>
      <c r="P6612" s="14"/>
    </row>
    <row r="6613" spans="9:16" x14ac:dyDescent="0.25">
      <c r="I6613" s="14"/>
      <c r="J6613" s="14"/>
      <c r="K6613" s="14"/>
      <c r="L6613" s="14"/>
      <c r="M6613" s="14"/>
      <c r="N6613" s="14"/>
      <c r="O6613" s="14"/>
      <c r="P6613" s="14"/>
    </row>
    <row r="6614" spans="9:16" x14ac:dyDescent="0.25">
      <c r="I6614" s="14"/>
      <c r="J6614" s="14"/>
      <c r="K6614" s="14"/>
      <c r="L6614" s="14"/>
      <c r="M6614" s="14"/>
      <c r="N6614" s="14"/>
      <c r="O6614" s="14"/>
      <c r="P6614" s="14"/>
    </row>
    <row r="6615" spans="9:16" x14ac:dyDescent="0.25">
      <c r="I6615" s="14"/>
      <c r="J6615" s="14"/>
      <c r="K6615" s="14"/>
      <c r="L6615" s="14"/>
      <c r="M6615" s="14"/>
      <c r="N6615" s="14"/>
      <c r="O6615" s="14"/>
      <c r="P6615" s="14"/>
    </row>
    <row r="6616" spans="9:16" x14ac:dyDescent="0.25">
      <c r="I6616" s="14"/>
      <c r="J6616" s="14"/>
      <c r="K6616" s="14"/>
      <c r="L6616" s="14"/>
      <c r="M6616" s="14"/>
      <c r="N6616" s="14"/>
      <c r="O6616" s="14"/>
      <c r="P6616" s="14"/>
    </row>
    <row r="6617" spans="9:16" x14ac:dyDescent="0.25">
      <c r="I6617" s="14"/>
      <c r="J6617" s="14"/>
      <c r="K6617" s="14"/>
      <c r="L6617" s="14"/>
      <c r="M6617" s="14"/>
      <c r="N6617" s="14"/>
      <c r="O6617" s="14"/>
      <c r="P6617" s="14"/>
    </row>
    <row r="6618" spans="9:16" x14ac:dyDescent="0.25">
      <c r="I6618" s="14"/>
      <c r="J6618" s="14"/>
      <c r="K6618" s="14"/>
      <c r="L6618" s="14"/>
      <c r="M6618" s="14"/>
      <c r="N6618" s="14"/>
      <c r="O6618" s="14"/>
      <c r="P6618" s="14"/>
    </row>
    <row r="6619" spans="9:16" x14ac:dyDescent="0.25">
      <c r="I6619" s="14"/>
      <c r="J6619" s="14"/>
      <c r="K6619" s="14"/>
      <c r="L6619" s="14"/>
      <c r="M6619" s="14"/>
      <c r="N6619" s="14"/>
      <c r="O6619" s="14"/>
      <c r="P6619" s="14"/>
    </row>
    <row r="6620" spans="9:16" x14ac:dyDescent="0.25">
      <c r="I6620" s="14"/>
      <c r="J6620" s="14"/>
      <c r="K6620" s="14"/>
      <c r="L6620" s="14"/>
      <c r="M6620" s="14"/>
      <c r="N6620" s="14"/>
      <c r="O6620" s="14"/>
      <c r="P6620" s="14"/>
    </row>
    <row r="6621" spans="9:16" x14ac:dyDescent="0.25">
      <c r="I6621" s="14"/>
      <c r="J6621" s="14"/>
      <c r="K6621" s="14"/>
      <c r="L6621" s="14"/>
      <c r="M6621" s="14"/>
      <c r="N6621" s="14"/>
      <c r="O6621" s="14"/>
      <c r="P6621" s="14"/>
    </row>
    <row r="6622" spans="9:16" x14ac:dyDescent="0.25">
      <c r="I6622" s="14"/>
      <c r="J6622" s="14"/>
      <c r="K6622" s="14"/>
      <c r="L6622" s="14"/>
      <c r="M6622" s="14"/>
      <c r="N6622" s="14"/>
      <c r="O6622" s="14"/>
      <c r="P6622" s="14"/>
    </row>
    <row r="6623" spans="9:16" x14ac:dyDescent="0.25">
      <c r="I6623" s="14"/>
      <c r="J6623" s="14"/>
      <c r="K6623" s="14"/>
      <c r="L6623" s="14"/>
      <c r="M6623" s="14"/>
      <c r="N6623" s="14"/>
      <c r="O6623" s="14"/>
      <c r="P6623" s="14"/>
    </row>
    <row r="6624" spans="9:16" x14ac:dyDescent="0.25">
      <c r="I6624" s="14"/>
      <c r="J6624" s="14"/>
      <c r="K6624" s="14"/>
      <c r="L6624" s="14"/>
      <c r="M6624" s="14"/>
      <c r="N6624" s="14"/>
      <c r="O6624" s="14"/>
      <c r="P6624" s="14"/>
    </row>
    <row r="6625" spans="9:16" x14ac:dyDescent="0.25">
      <c r="I6625" s="14"/>
      <c r="J6625" s="14"/>
      <c r="K6625" s="14"/>
      <c r="L6625" s="14"/>
      <c r="M6625" s="14"/>
      <c r="N6625" s="14"/>
      <c r="O6625" s="14"/>
      <c r="P6625" s="14"/>
    </row>
    <row r="6626" spans="9:16" x14ac:dyDescent="0.25">
      <c r="I6626" s="14"/>
      <c r="J6626" s="14"/>
      <c r="K6626" s="14"/>
      <c r="L6626" s="14"/>
      <c r="M6626" s="14"/>
      <c r="N6626" s="14"/>
      <c r="O6626" s="14"/>
      <c r="P6626" s="14"/>
    </row>
    <row r="6627" spans="9:16" x14ac:dyDescent="0.25">
      <c r="I6627" s="14"/>
      <c r="J6627" s="14"/>
      <c r="K6627" s="14"/>
      <c r="L6627" s="14"/>
      <c r="M6627" s="14"/>
      <c r="N6627" s="14"/>
      <c r="O6627" s="14"/>
      <c r="P6627" s="14"/>
    </row>
    <row r="6628" spans="9:16" x14ac:dyDescent="0.25">
      <c r="I6628" s="14"/>
      <c r="J6628" s="14"/>
      <c r="K6628" s="14"/>
      <c r="L6628" s="14"/>
      <c r="M6628" s="14"/>
      <c r="N6628" s="14"/>
      <c r="O6628" s="14"/>
      <c r="P6628" s="14"/>
    </row>
    <row r="6629" spans="9:16" x14ac:dyDescent="0.25">
      <c r="I6629" s="14"/>
      <c r="J6629" s="14"/>
      <c r="K6629" s="14"/>
      <c r="L6629" s="14"/>
      <c r="M6629" s="14"/>
      <c r="N6629" s="14"/>
      <c r="O6629" s="14"/>
      <c r="P6629" s="14"/>
    </row>
    <row r="6630" spans="9:16" x14ac:dyDescent="0.25">
      <c r="I6630" s="14"/>
      <c r="J6630" s="14"/>
      <c r="K6630" s="14"/>
      <c r="L6630" s="14"/>
      <c r="M6630" s="14"/>
      <c r="N6630" s="14"/>
      <c r="O6630" s="14"/>
      <c r="P6630" s="14"/>
    </row>
    <row r="6631" spans="9:16" x14ac:dyDescent="0.25">
      <c r="I6631" s="14"/>
      <c r="J6631" s="14"/>
      <c r="K6631" s="14"/>
      <c r="L6631" s="14"/>
      <c r="M6631" s="14"/>
      <c r="N6631" s="14"/>
      <c r="O6631" s="14"/>
      <c r="P6631" s="14"/>
    </row>
    <row r="6632" spans="9:16" x14ac:dyDescent="0.25">
      <c r="I6632" s="14"/>
      <c r="J6632" s="14"/>
      <c r="K6632" s="14"/>
      <c r="L6632" s="14"/>
      <c r="M6632" s="14"/>
      <c r="N6632" s="14"/>
      <c r="O6632" s="14"/>
      <c r="P6632" s="14"/>
    </row>
    <row r="6633" spans="9:16" x14ac:dyDescent="0.25">
      <c r="I6633" s="14"/>
      <c r="J6633" s="14"/>
      <c r="K6633" s="14"/>
      <c r="L6633" s="14"/>
      <c r="M6633" s="14"/>
      <c r="N6633" s="14"/>
      <c r="O6633" s="14"/>
      <c r="P6633" s="14"/>
    </row>
    <row r="6634" spans="9:16" x14ac:dyDescent="0.25">
      <c r="I6634" s="14"/>
      <c r="J6634" s="14"/>
      <c r="K6634" s="14"/>
      <c r="L6634" s="14"/>
      <c r="M6634" s="14"/>
      <c r="N6634" s="14"/>
      <c r="O6634" s="14"/>
      <c r="P6634" s="14"/>
    </row>
    <row r="6635" spans="9:16" x14ac:dyDescent="0.25">
      <c r="I6635" s="14"/>
      <c r="J6635" s="14"/>
      <c r="K6635" s="14"/>
      <c r="L6635" s="14"/>
      <c r="M6635" s="14"/>
      <c r="N6635" s="14"/>
      <c r="O6635" s="14"/>
      <c r="P6635" s="14"/>
    </row>
    <row r="6636" spans="9:16" x14ac:dyDescent="0.25">
      <c r="I6636" s="14"/>
      <c r="J6636" s="14"/>
      <c r="K6636" s="14"/>
      <c r="L6636" s="14"/>
      <c r="M6636" s="14"/>
      <c r="N6636" s="14"/>
      <c r="O6636" s="14"/>
      <c r="P6636" s="14"/>
    </row>
    <row r="6637" spans="9:16" x14ac:dyDescent="0.25">
      <c r="I6637" s="14"/>
      <c r="J6637" s="14"/>
      <c r="K6637" s="14"/>
      <c r="L6637" s="14"/>
      <c r="M6637" s="14"/>
      <c r="N6637" s="14"/>
      <c r="O6637" s="14"/>
      <c r="P6637" s="14"/>
    </row>
    <row r="6638" spans="9:16" x14ac:dyDescent="0.25">
      <c r="I6638" s="14"/>
      <c r="J6638" s="14"/>
      <c r="K6638" s="14"/>
      <c r="L6638" s="14"/>
      <c r="M6638" s="14"/>
      <c r="N6638" s="14"/>
      <c r="O6638" s="14"/>
      <c r="P6638" s="14"/>
    </row>
    <row r="6639" spans="9:16" x14ac:dyDescent="0.25">
      <c r="I6639" s="14"/>
      <c r="J6639" s="14"/>
      <c r="K6639" s="14"/>
      <c r="L6639" s="14"/>
      <c r="M6639" s="14"/>
      <c r="N6639" s="14"/>
      <c r="O6639" s="14"/>
      <c r="P6639" s="14"/>
    </row>
    <row r="6640" spans="9:16" x14ac:dyDescent="0.25">
      <c r="I6640" s="14"/>
      <c r="J6640" s="14"/>
      <c r="K6640" s="14"/>
      <c r="L6640" s="14"/>
      <c r="M6640" s="14"/>
      <c r="N6640" s="14"/>
      <c r="O6640" s="14"/>
      <c r="P6640" s="14"/>
    </row>
    <row r="6641" spans="9:16" x14ac:dyDescent="0.25">
      <c r="I6641" s="14"/>
      <c r="J6641" s="14"/>
      <c r="K6641" s="14"/>
      <c r="L6641" s="14"/>
      <c r="M6641" s="14"/>
      <c r="N6641" s="14"/>
      <c r="O6641" s="14"/>
      <c r="P6641" s="14"/>
    </row>
    <row r="6642" spans="9:16" x14ac:dyDescent="0.25">
      <c r="I6642" s="14"/>
      <c r="J6642" s="14"/>
      <c r="K6642" s="14"/>
      <c r="L6642" s="14"/>
      <c r="M6642" s="14"/>
      <c r="N6642" s="14"/>
      <c r="O6642" s="14"/>
      <c r="P6642" s="14"/>
    </row>
    <row r="6643" spans="9:16" x14ac:dyDescent="0.25">
      <c r="I6643" s="14"/>
      <c r="J6643" s="14"/>
      <c r="K6643" s="14"/>
      <c r="L6643" s="14"/>
      <c r="M6643" s="14"/>
      <c r="N6643" s="14"/>
      <c r="O6643" s="14"/>
      <c r="P6643" s="14"/>
    </row>
    <row r="6644" spans="9:16" x14ac:dyDescent="0.25">
      <c r="I6644" s="14"/>
      <c r="J6644" s="14"/>
      <c r="K6644" s="14"/>
      <c r="L6644" s="14"/>
      <c r="M6644" s="14"/>
      <c r="N6644" s="14"/>
      <c r="O6644" s="14"/>
      <c r="P6644" s="14"/>
    </row>
    <row r="6645" spans="9:16" x14ac:dyDescent="0.25">
      <c r="I6645" s="14"/>
      <c r="J6645" s="14"/>
      <c r="K6645" s="14"/>
      <c r="L6645" s="14"/>
      <c r="M6645" s="14"/>
      <c r="N6645" s="14"/>
      <c r="O6645" s="14"/>
      <c r="P6645" s="14"/>
    </row>
    <row r="6646" spans="9:16" x14ac:dyDescent="0.25">
      <c r="I6646" s="14"/>
      <c r="J6646" s="14"/>
      <c r="K6646" s="14"/>
      <c r="L6646" s="14"/>
      <c r="M6646" s="14"/>
      <c r="N6646" s="14"/>
      <c r="O6646" s="14"/>
      <c r="P6646" s="14"/>
    </row>
    <row r="6647" spans="9:16" x14ac:dyDescent="0.25">
      <c r="I6647" s="14"/>
      <c r="J6647" s="14"/>
      <c r="K6647" s="14"/>
      <c r="L6647" s="14"/>
      <c r="M6647" s="14"/>
      <c r="N6647" s="14"/>
      <c r="O6647" s="14"/>
      <c r="P6647" s="14"/>
    </row>
    <row r="6648" spans="9:16" x14ac:dyDescent="0.25">
      <c r="I6648" s="14"/>
      <c r="J6648" s="14"/>
      <c r="K6648" s="14"/>
      <c r="L6648" s="14"/>
      <c r="M6648" s="14"/>
      <c r="N6648" s="14"/>
      <c r="O6648" s="14"/>
      <c r="P6648" s="14"/>
    </row>
    <row r="6649" spans="9:16" x14ac:dyDescent="0.25">
      <c r="I6649" s="14"/>
      <c r="J6649" s="14"/>
      <c r="K6649" s="14"/>
      <c r="L6649" s="14"/>
      <c r="M6649" s="14"/>
      <c r="N6649" s="14"/>
      <c r="O6649" s="14"/>
      <c r="P6649" s="14"/>
    </row>
    <row r="6650" spans="9:16" x14ac:dyDescent="0.25">
      <c r="I6650" s="14"/>
      <c r="J6650" s="14"/>
      <c r="K6650" s="14"/>
      <c r="L6650" s="14"/>
      <c r="M6650" s="14"/>
      <c r="N6650" s="14"/>
      <c r="O6650" s="14"/>
      <c r="P6650" s="14"/>
    </row>
    <row r="6651" spans="9:16" x14ac:dyDescent="0.25">
      <c r="I6651" s="14"/>
      <c r="J6651" s="14"/>
      <c r="K6651" s="14"/>
      <c r="L6651" s="14"/>
      <c r="M6651" s="14"/>
      <c r="N6651" s="14"/>
      <c r="O6651" s="14"/>
      <c r="P6651" s="14"/>
    </row>
    <row r="6652" spans="9:16" x14ac:dyDescent="0.25">
      <c r="I6652" s="14"/>
      <c r="J6652" s="14"/>
      <c r="K6652" s="14"/>
      <c r="L6652" s="14"/>
      <c r="M6652" s="14"/>
      <c r="N6652" s="14"/>
      <c r="O6652" s="14"/>
      <c r="P6652" s="14"/>
    </row>
    <row r="6653" spans="9:16" x14ac:dyDescent="0.25">
      <c r="I6653" s="14"/>
      <c r="J6653" s="14"/>
      <c r="K6653" s="14"/>
      <c r="L6653" s="14"/>
      <c r="M6653" s="14"/>
      <c r="N6653" s="14"/>
      <c r="O6653" s="14"/>
      <c r="P6653" s="14"/>
    </row>
    <row r="6654" spans="9:16" x14ac:dyDescent="0.25">
      <c r="I6654" s="14"/>
      <c r="J6654" s="14"/>
      <c r="K6654" s="14"/>
      <c r="L6654" s="14"/>
      <c r="M6654" s="14"/>
      <c r="N6654" s="14"/>
      <c r="O6654" s="14"/>
      <c r="P6654" s="14"/>
    </row>
    <row r="6655" spans="9:16" x14ac:dyDescent="0.25">
      <c r="I6655" s="14"/>
      <c r="J6655" s="14"/>
      <c r="K6655" s="14"/>
      <c r="L6655" s="14"/>
      <c r="M6655" s="14"/>
      <c r="N6655" s="14"/>
      <c r="O6655" s="14"/>
      <c r="P6655" s="14"/>
    </row>
    <row r="6656" spans="9:16" x14ac:dyDescent="0.25">
      <c r="I6656" s="14"/>
      <c r="J6656" s="14"/>
      <c r="K6656" s="14"/>
      <c r="L6656" s="14"/>
      <c r="M6656" s="14"/>
      <c r="N6656" s="14"/>
      <c r="O6656" s="14"/>
      <c r="P6656" s="14"/>
    </row>
    <row r="6657" spans="9:16" x14ac:dyDescent="0.25">
      <c r="I6657" s="14"/>
      <c r="J6657" s="14"/>
      <c r="K6657" s="14"/>
      <c r="L6657" s="14"/>
      <c r="M6657" s="14"/>
      <c r="N6657" s="14"/>
      <c r="O6657" s="14"/>
      <c r="P6657" s="14"/>
    </row>
    <row r="6658" spans="9:16" x14ac:dyDescent="0.25">
      <c r="I6658" s="14"/>
      <c r="J6658" s="14"/>
      <c r="K6658" s="14"/>
      <c r="L6658" s="14"/>
      <c r="M6658" s="14"/>
      <c r="N6658" s="14"/>
      <c r="O6658" s="14"/>
      <c r="P6658" s="14"/>
    </row>
    <row r="6659" spans="9:16" x14ac:dyDescent="0.25">
      <c r="I6659" s="14"/>
      <c r="J6659" s="14"/>
      <c r="K6659" s="14"/>
      <c r="L6659" s="14"/>
      <c r="M6659" s="14"/>
      <c r="N6659" s="14"/>
      <c r="O6659" s="14"/>
      <c r="P6659" s="14"/>
    </row>
    <row r="6660" spans="9:16" x14ac:dyDescent="0.25">
      <c r="I6660" s="14"/>
      <c r="J6660" s="14"/>
      <c r="K6660" s="14"/>
      <c r="L6660" s="14"/>
      <c r="M6660" s="14"/>
      <c r="N6660" s="14"/>
      <c r="O6660" s="14"/>
      <c r="P6660" s="14"/>
    </row>
    <row r="6661" spans="9:16" x14ac:dyDescent="0.25">
      <c r="I6661" s="14"/>
      <c r="J6661" s="14"/>
      <c r="K6661" s="14"/>
      <c r="L6661" s="14"/>
      <c r="M6661" s="14"/>
      <c r="N6661" s="14"/>
      <c r="O6661" s="14"/>
      <c r="P6661" s="14"/>
    </row>
    <row r="6662" spans="9:16" x14ac:dyDescent="0.25">
      <c r="I6662" s="14"/>
      <c r="J6662" s="14"/>
      <c r="K6662" s="14"/>
      <c r="L6662" s="14"/>
      <c r="M6662" s="14"/>
      <c r="N6662" s="14"/>
      <c r="O6662" s="14"/>
      <c r="P6662" s="14"/>
    </row>
    <row r="6663" spans="9:16" x14ac:dyDescent="0.25">
      <c r="I6663" s="14"/>
      <c r="J6663" s="14"/>
      <c r="K6663" s="14"/>
      <c r="L6663" s="14"/>
      <c r="M6663" s="14"/>
      <c r="N6663" s="14"/>
      <c r="O6663" s="14"/>
      <c r="P6663" s="14"/>
    </row>
    <row r="6664" spans="9:16" x14ac:dyDescent="0.25">
      <c r="I6664" s="14"/>
      <c r="J6664" s="14"/>
      <c r="K6664" s="14"/>
      <c r="L6664" s="14"/>
      <c r="M6664" s="14"/>
      <c r="N6664" s="14"/>
      <c r="O6664" s="14"/>
      <c r="P6664" s="14"/>
    </row>
    <row r="6665" spans="9:16" x14ac:dyDescent="0.25">
      <c r="I6665" s="14"/>
      <c r="J6665" s="14"/>
      <c r="K6665" s="14"/>
      <c r="L6665" s="14"/>
      <c r="M6665" s="14"/>
      <c r="N6665" s="14"/>
      <c r="O6665" s="14"/>
      <c r="P6665" s="14"/>
    </row>
    <row r="6666" spans="9:16" x14ac:dyDescent="0.25">
      <c r="I6666" s="14"/>
      <c r="J6666" s="14"/>
      <c r="K6666" s="14"/>
      <c r="L6666" s="14"/>
      <c r="M6666" s="14"/>
      <c r="N6666" s="14"/>
      <c r="O6666" s="14"/>
      <c r="P6666" s="14"/>
    </row>
    <row r="6667" spans="9:16" x14ac:dyDescent="0.25">
      <c r="I6667" s="14"/>
      <c r="J6667" s="14"/>
      <c r="K6667" s="14"/>
      <c r="L6667" s="14"/>
      <c r="M6667" s="14"/>
      <c r="N6667" s="14"/>
      <c r="O6667" s="14"/>
      <c r="P6667" s="14"/>
    </row>
    <row r="6668" spans="9:16" x14ac:dyDescent="0.25">
      <c r="I6668" s="14"/>
      <c r="J6668" s="14"/>
      <c r="K6668" s="14"/>
      <c r="L6668" s="14"/>
      <c r="M6668" s="14"/>
      <c r="N6668" s="14"/>
      <c r="O6668" s="14"/>
      <c r="P6668" s="14"/>
    </row>
    <row r="6669" spans="9:16" x14ac:dyDescent="0.25">
      <c r="I6669" s="14"/>
      <c r="J6669" s="14"/>
      <c r="K6669" s="14"/>
      <c r="L6669" s="14"/>
      <c r="M6669" s="14"/>
      <c r="N6669" s="14"/>
      <c r="O6669" s="14"/>
      <c r="P6669" s="14"/>
    </row>
    <row r="6670" spans="9:16" x14ac:dyDescent="0.25">
      <c r="I6670" s="14"/>
      <c r="J6670" s="14"/>
      <c r="K6670" s="14"/>
      <c r="L6670" s="14"/>
      <c r="M6670" s="14"/>
      <c r="N6670" s="14"/>
      <c r="O6670" s="14"/>
      <c r="P6670" s="14"/>
    </row>
    <row r="6671" spans="9:16" x14ac:dyDescent="0.25">
      <c r="I6671" s="14"/>
      <c r="J6671" s="14"/>
      <c r="K6671" s="14"/>
      <c r="L6671" s="14"/>
      <c r="M6671" s="14"/>
      <c r="N6671" s="14"/>
      <c r="O6671" s="14"/>
      <c r="P6671" s="14"/>
    </row>
    <row r="6672" spans="9:16" x14ac:dyDescent="0.25">
      <c r="I6672" s="14"/>
      <c r="J6672" s="14"/>
      <c r="K6672" s="14"/>
      <c r="L6672" s="14"/>
      <c r="M6672" s="14"/>
      <c r="N6672" s="14"/>
      <c r="O6672" s="14"/>
      <c r="P6672" s="14"/>
    </row>
    <row r="6673" spans="9:16" x14ac:dyDescent="0.25">
      <c r="I6673" s="14"/>
      <c r="J6673" s="14"/>
      <c r="K6673" s="14"/>
      <c r="L6673" s="14"/>
      <c r="M6673" s="14"/>
      <c r="N6673" s="14"/>
      <c r="O6673" s="14"/>
      <c r="P6673" s="14"/>
    </row>
    <row r="6674" spans="9:16" x14ac:dyDescent="0.25">
      <c r="I6674" s="14"/>
      <c r="J6674" s="14"/>
      <c r="K6674" s="14"/>
      <c r="L6674" s="14"/>
      <c r="M6674" s="14"/>
      <c r="N6674" s="14"/>
      <c r="O6674" s="14"/>
      <c r="P6674" s="14"/>
    </row>
    <row r="6675" spans="9:16" x14ac:dyDescent="0.25">
      <c r="I6675" s="14"/>
      <c r="J6675" s="14"/>
      <c r="K6675" s="14"/>
      <c r="L6675" s="14"/>
      <c r="M6675" s="14"/>
      <c r="N6675" s="14"/>
      <c r="O6675" s="14"/>
      <c r="P6675" s="14"/>
    </row>
    <row r="6676" spans="9:16" x14ac:dyDescent="0.25">
      <c r="I6676" s="14"/>
      <c r="J6676" s="14"/>
      <c r="K6676" s="14"/>
      <c r="L6676" s="14"/>
      <c r="M6676" s="14"/>
      <c r="N6676" s="14"/>
      <c r="O6676" s="14"/>
      <c r="P6676" s="14"/>
    </row>
    <row r="6677" spans="9:16" x14ac:dyDescent="0.25">
      <c r="I6677" s="14"/>
      <c r="J6677" s="14"/>
      <c r="K6677" s="14"/>
      <c r="L6677" s="14"/>
      <c r="M6677" s="14"/>
      <c r="N6677" s="14"/>
      <c r="O6677" s="14"/>
      <c r="P6677" s="14"/>
    </row>
    <row r="6678" spans="9:16" x14ac:dyDescent="0.25">
      <c r="I6678" s="14"/>
      <c r="J6678" s="14"/>
      <c r="K6678" s="14"/>
      <c r="L6678" s="14"/>
      <c r="M6678" s="14"/>
      <c r="N6678" s="14"/>
      <c r="O6678" s="14"/>
      <c r="P6678" s="14"/>
    </row>
    <row r="6679" spans="9:16" x14ac:dyDescent="0.25">
      <c r="I6679" s="14"/>
      <c r="J6679" s="14"/>
      <c r="K6679" s="14"/>
      <c r="L6679" s="14"/>
      <c r="M6679" s="14"/>
      <c r="N6679" s="14"/>
      <c r="O6679" s="14"/>
      <c r="P6679" s="14"/>
    </row>
    <row r="6680" spans="9:16" x14ac:dyDescent="0.25">
      <c r="I6680" s="14"/>
      <c r="J6680" s="14"/>
      <c r="K6680" s="14"/>
      <c r="L6680" s="14"/>
      <c r="M6680" s="14"/>
      <c r="N6680" s="14"/>
      <c r="O6680" s="14"/>
      <c r="P6680" s="14"/>
    </row>
    <row r="6681" spans="9:16" x14ac:dyDescent="0.25">
      <c r="I6681" s="14"/>
      <c r="J6681" s="14"/>
      <c r="K6681" s="14"/>
      <c r="L6681" s="14"/>
      <c r="M6681" s="14"/>
      <c r="N6681" s="14"/>
      <c r="O6681" s="14"/>
      <c r="P6681" s="14"/>
    </row>
    <row r="6682" spans="9:16" x14ac:dyDescent="0.25">
      <c r="I6682" s="14"/>
      <c r="J6682" s="14"/>
      <c r="K6682" s="14"/>
      <c r="L6682" s="14"/>
      <c r="M6682" s="14"/>
      <c r="N6682" s="14"/>
      <c r="O6682" s="14"/>
      <c r="P6682" s="14"/>
    </row>
    <row r="6683" spans="9:16" x14ac:dyDescent="0.25">
      <c r="I6683" s="14"/>
      <c r="J6683" s="14"/>
      <c r="K6683" s="14"/>
      <c r="L6683" s="14"/>
      <c r="M6683" s="14"/>
      <c r="N6683" s="14"/>
      <c r="O6683" s="14"/>
      <c r="P6683" s="14"/>
    </row>
    <row r="6684" spans="9:16" x14ac:dyDescent="0.25">
      <c r="I6684" s="14"/>
      <c r="J6684" s="14"/>
      <c r="K6684" s="14"/>
      <c r="L6684" s="14"/>
      <c r="M6684" s="14"/>
      <c r="N6684" s="14"/>
      <c r="O6684" s="14"/>
      <c r="P6684" s="14"/>
    </row>
    <row r="6685" spans="9:16" x14ac:dyDescent="0.25">
      <c r="I6685" s="14"/>
      <c r="J6685" s="14"/>
      <c r="K6685" s="14"/>
      <c r="L6685" s="14"/>
      <c r="M6685" s="14"/>
      <c r="N6685" s="14"/>
      <c r="O6685" s="14"/>
      <c r="P6685" s="14"/>
    </row>
    <row r="6686" spans="9:16" x14ac:dyDescent="0.25">
      <c r="I6686" s="14"/>
      <c r="J6686" s="14"/>
      <c r="K6686" s="14"/>
      <c r="L6686" s="14"/>
      <c r="M6686" s="14"/>
      <c r="N6686" s="14"/>
      <c r="O6686" s="14"/>
      <c r="P6686" s="14"/>
    </row>
    <row r="6687" spans="9:16" x14ac:dyDescent="0.25">
      <c r="I6687" s="14"/>
      <c r="J6687" s="14"/>
      <c r="K6687" s="14"/>
      <c r="L6687" s="14"/>
      <c r="M6687" s="14"/>
      <c r="N6687" s="14"/>
      <c r="O6687" s="14"/>
      <c r="P6687" s="14"/>
    </row>
    <row r="6688" spans="9:16" x14ac:dyDescent="0.25">
      <c r="I6688" s="14"/>
      <c r="J6688" s="14"/>
      <c r="K6688" s="14"/>
      <c r="L6688" s="14"/>
      <c r="M6688" s="14"/>
      <c r="N6688" s="14"/>
      <c r="O6688" s="14"/>
      <c r="P6688" s="14"/>
    </row>
    <row r="6689" spans="9:16" x14ac:dyDescent="0.25">
      <c r="I6689" s="14"/>
      <c r="J6689" s="14"/>
      <c r="K6689" s="14"/>
      <c r="L6689" s="14"/>
      <c r="M6689" s="14"/>
      <c r="N6689" s="14"/>
      <c r="O6689" s="14"/>
      <c r="P6689" s="14"/>
    </row>
    <row r="6690" spans="9:16" x14ac:dyDescent="0.25">
      <c r="I6690" s="14"/>
      <c r="J6690" s="14"/>
      <c r="K6690" s="14"/>
      <c r="L6690" s="14"/>
      <c r="M6690" s="14"/>
      <c r="N6690" s="14"/>
      <c r="O6690" s="14"/>
      <c r="P6690" s="14"/>
    </row>
    <row r="6691" spans="9:16" x14ac:dyDescent="0.25">
      <c r="I6691" s="14"/>
      <c r="J6691" s="14"/>
      <c r="K6691" s="14"/>
      <c r="L6691" s="14"/>
      <c r="M6691" s="14"/>
      <c r="N6691" s="14"/>
      <c r="O6691" s="14"/>
      <c r="P6691" s="14"/>
    </row>
    <row r="6692" spans="9:16" x14ac:dyDescent="0.25">
      <c r="I6692" s="14"/>
      <c r="J6692" s="14"/>
      <c r="K6692" s="14"/>
      <c r="L6692" s="14"/>
      <c r="M6692" s="14"/>
      <c r="N6692" s="14"/>
      <c r="O6692" s="14"/>
      <c r="P6692" s="14"/>
    </row>
    <row r="6693" spans="9:16" x14ac:dyDescent="0.25">
      <c r="I6693" s="14"/>
      <c r="J6693" s="14"/>
      <c r="K6693" s="14"/>
      <c r="L6693" s="14"/>
      <c r="M6693" s="14"/>
      <c r="N6693" s="14"/>
      <c r="O6693" s="14"/>
      <c r="P6693" s="14"/>
    </row>
    <row r="6694" spans="9:16" x14ac:dyDescent="0.25">
      <c r="I6694" s="14"/>
      <c r="J6694" s="14"/>
      <c r="K6694" s="14"/>
      <c r="L6694" s="14"/>
      <c r="M6694" s="14"/>
      <c r="N6694" s="14"/>
      <c r="O6694" s="14"/>
      <c r="P6694" s="14"/>
    </row>
    <row r="6695" spans="9:16" x14ac:dyDescent="0.25">
      <c r="I6695" s="14"/>
      <c r="J6695" s="14"/>
      <c r="K6695" s="14"/>
      <c r="L6695" s="14"/>
      <c r="M6695" s="14"/>
      <c r="N6695" s="14"/>
      <c r="O6695" s="14"/>
      <c r="P6695" s="14"/>
    </row>
    <row r="6696" spans="9:16" x14ac:dyDescent="0.25">
      <c r="I6696" s="14"/>
      <c r="J6696" s="14"/>
      <c r="K6696" s="14"/>
      <c r="L6696" s="14"/>
      <c r="M6696" s="14"/>
      <c r="N6696" s="14"/>
      <c r="O6696" s="14"/>
      <c r="P6696" s="14"/>
    </row>
    <row r="6697" spans="9:16" x14ac:dyDescent="0.25">
      <c r="I6697" s="14"/>
      <c r="J6697" s="14"/>
      <c r="K6697" s="14"/>
      <c r="L6697" s="14"/>
      <c r="M6697" s="14"/>
      <c r="N6697" s="14"/>
      <c r="O6697" s="14"/>
      <c r="P6697" s="14"/>
    </row>
    <row r="6698" spans="9:16" x14ac:dyDescent="0.25">
      <c r="I6698" s="14"/>
      <c r="J6698" s="14"/>
      <c r="K6698" s="14"/>
      <c r="L6698" s="14"/>
      <c r="M6698" s="14"/>
      <c r="N6698" s="14"/>
      <c r="O6698" s="14"/>
      <c r="P6698" s="14"/>
    </row>
    <row r="6699" spans="9:16" x14ac:dyDescent="0.25">
      <c r="I6699" s="14"/>
      <c r="J6699" s="14"/>
      <c r="K6699" s="14"/>
      <c r="L6699" s="14"/>
      <c r="M6699" s="14"/>
      <c r="N6699" s="14"/>
      <c r="O6699" s="14"/>
      <c r="P6699" s="14"/>
    </row>
    <row r="6700" spans="9:16" x14ac:dyDescent="0.25">
      <c r="I6700" s="14"/>
      <c r="J6700" s="14"/>
      <c r="K6700" s="14"/>
      <c r="L6700" s="14"/>
      <c r="M6700" s="14"/>
      <c r="N6700" s="14"/>
      <c r="O6700" s="14"/>
      <c r="P6700" s="14"/>
    </row>
    <row r="6701" spans="9:16" x14ac:dyDescent="0.25">
      <c r="I6701" s="14"/>
      <c r="J6701" s="14"/>
      <c r="K6701" s="14"/>
      <c r="L6701" s="14"/>
      <c r="M6701" s="14"/>
      <c r="N6701" s="14"/>
      <c r="O6701" s="14"/>
      <c r="P6701" s="14"/>
    </row>
    <row r="6702" spans="9:16" x14ac:dyDescent="0.25">
      <c r="I6702" s="14"/>
      <c r="J6702" s="14"/>
      <c r="K6702" s="14"/>
      <c r="L6702" s="14"/>
      <c r="M6702" s="14"/>
      <c r="N6702" s="14"/>
      <c r="O6702" s="14"/>
      <c r="P6702" s="14"/>
    </row>
    <row r="6703" spans="9:16" x14ac:dyDescent="0.25">
      <c r="I6703" s="14"/>
      <c r="J6703" s="14"/>
      <c r="K6703" s="14"/>
      <c r="L6703" s="14"/>
      <c r="M6703" s="14"/>
      <c r="N6703" s="14"/>
      <c r="O6703" s="14"/>
      <c r="P6703" s="14"/>
    </row>
    <row r="6704" spans="9:16" x14ac:dyDescent="0.25">
      <c r="I6704" s="14"/>
      <c r="J6704" s="14"/>
      <c r="K6704" s="14"/>
      <c r="L6704" s="14"/>
      <c r="M6704" s="14"/>
      <c r="N6704" s="14"/>
      <c r="O6704" s="14"/>
      <c r="P6704" s="14"/>
    </row>
    <row r="6705" spans="9:16" x14ac:dyDescent="0.25">
      <c r="I6705" s="14"/>
      <c r="J6705" s="14"/>
      <c r="K6705" s="14"/>
      <c r="L6705" s="14"/>
      <c r="M6705" s="14"/>
      <c r="N6705" s="14"/>
      <c r="O6705" s="14"/>
      <c r="P6705" s="14"/>
    </row>
    <row r="6706" spans="9:16" x14ac:dyDescent="0.25">
      <c r="I6706" s="14"/>
      <c r="J6706" s="14"/>
      <c r="K6706" s="14"/>
      <c r="L6706" s="14"/>
      <c r="M6706" s="14"/>
      <c r="N6706" s="14"/>
      <c r="O6706" s="14"/>
      <c r="P6706" s="14"/>
    </row>
    <row r="6707" spans="9:16" x14ac:dyDescent="0.25">
      <c r="I6707" s="14"/>
      <c r="J6707" s="14"/>
      <c r="K6707" s="14"/>
      <c r="L6707" s="14"/>
      <c r="M6707" s="14"/>
      <c r="N6707" s="14"/>
      <c r="O6707" s="14"/>
      <c r="P6707" s="14"/>
    </row>
    <row r="6708" spans="9:16" x14ac:dyDescent="0.25">
      <c r="I6708" s="14"/>
      <c r="J6708" s="14"/>
      <c r="K6708" s="14"/>
      <c r="L6708" s="14"/>
      <c r="M6708" s="14"/>
      <c r="N6708" s="14"/>
      <c r="O6708" s="14"/>
      <c r="P6708" s="14"/>
    </row>
    <row r="6709" spans="9:16" x14ac:dyDescent="0.25">
      <c r="I6709" s="14"/>
      <c r="J6709" s="14"/>
      <c r="K6709" s="14"/>
      <c r="L6709" s="14"/>
      <c r="M6709" s="14"/>
      <c r="N6709" s="14"/>
      <c r="O6709" s="14"/>
      <c r="P6709" s="14"/>
    </row>
    <row r="6710" spans="9:16" x14ac:dyDescent="0.25">
      <c r="I6710" s="14"/>
      <c r="J6710" s="14"/>
      <c r="K6710" s="14"/>
      <c r="L6710" s="14"/>
      <c r="M6710" s="14"/>
      <c r="N6710" s="14"/>
      <c r="O6710" s="14"/>
      <c r="P6710" s="14"/>
    </row>
    <row r="6711" spans="9:16" x14ac:dyDescent="0.25">
      <c r="I6711" s="14"/>
      <c r="J6711" s="14"/>
      <c r="K6711" s="14"/>
      <c r="L6711" s="14"/>
      <c r="M6711" s="14"/>
      <c r="N6711" s="14"/>
      <c r="O6711" s="14"/>
      <c r="P6711" s="14"/>
    </row>
    <row r="6712" spans="9:16" x14ac:dyDescent="0.25">
      <c r="I6712" s="14"/>
      <c r="J6712" s="14"/>
      <c r="K6712" s="14"/>
      <c r="L6712" s="14"/>
      <c r="M6712" s="14"/>
      <c r="N6712" s="14"/>
      <c r="O6712" s="14"/>
      <c r="P6712" s="14"/>
    </row>
    <row r="6713" spans="9:16" x14ac:dyDescent="0.25">
      <c r="I6713" s="14"/>
      <c r="J6713" s="14"/>
      <c r="K6713" s="14"/>
      <c r="L6713" s="14"/>
      <c r="M6713" s="14"/>
      <c r="N6713" s="14"/>
      <c r="O6713" s="14"/>
      <c r="P6713" s="14"/>
    </row>
    <row r="6714" spans="9:16" x14ac:dyDescent="0.25">
      <c r="I6714" s="14"/>
      <c r="J6714" s="14"/>
      <c r="K6714" s="14"/>
      <c r="L6714" s="14"/>
      <c r="M6714" s="14"/>
      <c r="N6714" s="14"/>
      <c r="O6714" s="14"/>
      <c r="P6714" s="14"/>
    </row>
    <row r="6715" spans="9:16" x14ac:dyDescent="0.25">
      <c r="I6715" s="14"/>
      <c r="J6715" s="14"/>
      <c r="K6715" s="14"/>
      <c r="L6715" s="14"/>
      <c r="M6715" s="14"/>
      <c r="N6715" s="14"/>
      <c r="O6715" s="14"/>
      <c r="P6715" s="14"/>
    </row>
    <row r="6716" spans="9:16" x14ac:dyDescent="0.25">
      <c r="I6716" s="14"/>
      <c r="J6716" s="14"/>
      <c r="K6716" s="14"/>
      <c r="L6716" s="14"/>
      <c r="M6716" s="14"/>
      <c r="N6716" s="14"/>
      <c r="O6716" s="14"/>
      <c r="P6716" s="14"/>
    </row>
    <row r="6717" spans="9:16" x14ac:dyDescent="0.25">
      <c r="I6717" s="14"/>
      <c r="J6717" s="14"/>
      <c r="K6717" s="14"/>
      <c r="L6717" s="14"/>
      <c r="M6717" s="14"/>
      <c r="N6717" s="14"/>
      <c r="O6717" s="14"/>
      <c r="P6717" s="14"/>
    </row>
    <row r="6718" spans="9:16" x14ac:dyDescent="0.25">
      <c r="I6718" s="14"/>
      <c r="J6718" s="14"/>
      <c r="K6718" s="14"/>
      <c r="L6718" s="14"/>
      <c r="M6718" s="14"/>
      <c r="N6718" s="14"/>
      <c r="O6718" s="14"/>
      <c r="P6718" s="14"/>
    </row>
    <row r="6719" spans="9:16" x14ac:dyDescent="0.25">
      <c r="I6719" s="14"/>
      <c r="J6719" s="14"/>
      <c r="K6719" s="14"/>
      <c r="L6719" s="14"/>
      <c r="M6719" s="14"/>
      <c r="N6719" s="14"/>
      <c r="O6719" s="14"/>
      <c r="P6719" s="14"/>
    </row>
    <row r="6720" spans="9:16" x14ac:dyDescent="0.25">
      <c r="I6720" s="14"/>
      <c r="J6720" s="14"/>
      <c r="K6720" s="14"/>
      <c r="L6720" s="14"/>
      <c r="M6720" s="14"/>
      <c r="N6720" s="14"/>
      <c r="O6720" s="14"/>
      <c r="P6720" s="14"/>
    </row>
    <row r="6721" spans="9:16" x14ac:dyDescent="0.25">
      <c r="I6721" s="14"/>
      <c r="J6721" s="14"/>
      <c r="K6721" s="14"/>
      <c r="L6721" s="14"/>
      <c r="M6721" s="14"/>
      <c r="N6721" s="14"/>
      <c r="O6721" s="14"/>
      <c r="P6721" s="14"/>
    </row>
    <row r="6722" spans="9:16" x14ac:dyDescent="0.25">
      <c r="I6722" s="14"/>
      <c r="J6722" s="14"/>
      <c r="K6722" s="14"/>
      <c r="L6722" s="14"/>
      <c r="M6722" s="14"/>
      <c r="N6722" s="14"/>
      <c r="O6722" s="14"/>
      <c r="P6722" s="14"/>
    </row>
    <row r="6723" spans="9:16" x14ac:dyDescent="0.25">
      <c r="I6723" s="14"/>
      <c r="J6723" s="14"/>
      <c r="K6723" s="14"/>
      <c r="L6723" s="14"/>
      <c r="M6723" s="14"/>
      <c r="N6723" s="14"/>
      <c r="O6723" s="14"/>
      <c r="P6723" s="14"/>
    </row>
    <row r="6724" spans="9:16" x14ac:dyDescent="0.25">
      <c r="I6724" s="14"/>
      <c r="J6724" s="14"/>
      <c r="K6724" s="14"/>
      <c r="L6724" s="14"/>
      <c r="M6724" s="14"/>
      <c r="N6724" s="14"/>
      <c r="O6724" s="14"/>
      <c r="P6724" s="14"/>
    </row>
    <row r="6725" spans="9:16" x14ac:dyDescent="0.25">
      <c r="I6725" s="14"/>
      <c r="J6725" s="14"/>
      <c r="K6725" s="14"/>
      <c r="L6725" s="14"/>
      <c r="M6725" s="14"/>
      <c r="N6725" s="14"/>
      <c r="O6725" s="14"/>
      <c r="P6725" s="14"/>
    </row>
    <row r="6726" spans="9:16" x14ac:dyDescent="0.25">
      <c r="I6726" s="14"/>
      <c r="J6726" s="14"/>
      <c r="K6726" s="14"/>
      <c r="L6726" s="14"/>
      <c r="M6726" s="14"/>
      <c r="N6726" s="14"/>
      <c r="O6726" s="14"/>
      <c r="P6726" s="14"/>
    </row>
    <row r="6727" spans="9:16" x14ac:dyDescent="0.25">
      <c r="I6727" s="14"/>
      <c r="J6727" s="14"/>
      <c r="K6727" s="14"/>
      <c r="L6727" s="14"/>
      <c r="M6727" s="14"/>
      <c r="N6727" s="14"/>
      <c r="O6727" s="14"/>
      <c r="P6727" s="14"/>
    </row>
    <row r="6728" spans="9:16" x14ac:dyDescent="0.25">
      <c r="I6728" s="14"/>
      <c r="J6728" s="14"/>
      <c r="K6728" s="14"/>
      <c r="L6728" s="14"/>
      <c r="M6728" s="14"/>
      <c r="N6728" s="14"/>
      <c r="O6728" s="14"/>
      <c r="P6728" s="14"/>
    </row>
    <row r="6729" spans="9:16" x14ac:dyDescent="0.25">
      <c r="I6729" s="14"/>
      <c r="J6729" s="14"/>
      <c r="K6729" s="14"/>
      <c r="L6729" s="14"/>
      <c r="M6729" s="14"/>
      <c r="N6729" s="14"/>
      <c r="O6729" s="14"/>
      <c r="P6729" s="14"/>
    </row>
    <row r="6730" spans="9:16" x14ac:dyDescent="0.25">
      <c r="I6730" s="14"/>
      <c r="J6730" s="14"/>
      <c r="K6730" s="14"/>
      <c r="L6730" s="14"/>
      <c r="M6730" s="14"/>
      <c r="N6730" s="14"/>
      <c r="O6730" s="14"/>
      <c r="P6730" s="14"/>
    </row>
    <row r="6731" spans="9:16" x14ac:dyDescent="0.25">
      <c r="I6731" s="14"/>
      <c r="J6731" s="14"/>
      <c r="K6731" s="14"/>
      <c r="L6731" s="14"/>
      <c r="M6731" s="14"/>
      <c r="N6731" s="14"/>
      <c r="O6731" s="14"/>
      <c r="P6731" s="14"/>
    </row>
    <row r="6732" spans="9:16" x14ac:dyDescent="0.25">
      <c r="I6732" s="14"/>
      <c r="J6732" s="14"/>
      <c r="K6732" s="14"/>
      <c r="L6732" s="14"/>
      <c r="M6732" s="14"/>
      <c r="N6732" s="14"/>
      <c r="O6732" s="14"/>
      <c r="P6732" s="14"/>
    </row>
    <row r="6733" spans="9:16" x14ac:dyDescent="0.25">
      <c r="I6733" s="14"/>
      <c r="J6733" s="14"/>
      <c r="K6733" s="14"/>
      <c r="L6733" s="14"/>
      <c r="M6733" s="14"/>
      <c r="N6733" s="14"/>
      <c r="O6733" s="14"/>
      <c r="P6733" s="14"/>
    </row>
    <row r="6734" spans="9:16" x14ac:dyDescent="0.25">
      <c r="I6734" s="14"/>
      <c r="J6734" s="14"/>
      <c r="K6734" s="14"/>
      <c r="L6734" s="14"/>
      <c r="M6734" s="14"/>
      <c r="N6734" s="14"/>
      <c r="O6734" s="14"/>
      <c r="P6734" s="14"/>
    </row>
    <row r="6735" spans="9:16" x14ac:dyDescent="0.25">
      <c r="I6735" s="14"/>
      <c r="J6735" s="14"/>
      <c r="K6735" s="14"/>
      <c r="L6735" s="14"/>
      <c r="M6735" s="14"/>
      <c r="N6735" s="14"/>
      <c r="O6735" s="14"/>
      <c r="P6735" s="14"/>
    </row>
    <row r="6736" spans="9:16" x14ac:dyDescent="0.25">
      <c r="I6736" s="14"/>
      <c r="J6736" s="14"/>
      <c r="K6736" s="14"/>
      <c r="L6736" s="14"/>
      <c r="M6736" s="14"/>
      <c r="N6736" s="14"/>
      <c r="O6736" s="14"/>
      <c r="P6736" s="14"/>
    </row>
    <row r="6737" spans="9:16" x14ac:dyDescent="0.25">
      <c r="I6737" s="14"/>
      <c r="J6737" s="14"/>
      <c r="K6737" s="14"/>
      <c r="L6737" s="14"/>
      <c r="M6737" s="14"/>
      <c r="N6737" s="14"/>
      <c r="O6737" s="14"/>
      <c r="P6737" s="14"/>
    </row>
    <row r="6738" spans="9:16" x14ac:dyDescent="0.25">
      <c r="I6738" s="14"/>
      <c r="J6738" s="14"/>
      <c r="K6738" s="14"/>
      <c r="L6738" s="14"/>
      <c r="M6738" s="14"/>
      <c r="N6738" s="14"/>
      <c r="O6738" s="14"/>
      <c r="P6738" s="14"/>
    </row>
    <row r="6739" spans="9:16" x14ac:dyDescent="0.25">
      <c r="I6739" s="14"/>
      <c r="J6739" s="14"/>
      <c r="K6739" s="14"/>
      <c r="L6739" s="14"/>
      <c r="M6739" s="14"/>
      <c r="N6739" s="14"/>
      <c r="O6739" s="14"/>
      <c r="P6739" s="14"/>
    </row>
    <row r="6740" spans="9:16" x14ac:dyDescent="0.25">
      <c r="I6740" s="14"/>
      <c r="J6740" s="14"/>
      <c r="K6740" s="14"/>
      <c r="L6740" s="14"/>
      <c r="M6740" s="14"/>
      <c r="N6740" s="14"/>
      <c r="O6740" s="14"/>
      <c r="P6740" s="14"/>
    </row>
    <row r="6741" spans="9:16" x14ac:dyDescent="0.25">
      <c r="I6741" s="14"/>
      <c r="J6741" s="14"/>
      <c r="K6741" s="14"/>
      <c r="L6741" s="14"/>
      <c r="M6741" s="14"/>
      <c r="N6741" s="14"/>
      <c r="O6741" s="14"/>
      <c r="P6741" s="14"/>
    </row>
    <row r="6742" spans="9:16" x14ac:dyDescent="0.25">
      <c r="I6742" s="14"/>
      <c r="J6742" s="14"/>
      <c r="K6742" s="14"/>
      <c r="L6742" s="14"/>
      <c r="M6742" s="14"/>
      <c r="N6742" s="14"/>
      <c r="O6742" s="14"/>
      <c r="P6742" s="14"/>
    </row>
    <row r="6743" spans="9:16" x14ac:dyDescent="0.25">
      <c r="I6743" s="14"/>
      <c r="J6743" s="14"/>
      <c r="K6743" s="14"/>
      <c r="L6743" s="14"/>
      <c r="M6743" s="14"/>
      <c r="N6743" s="14"/>
      <c r="O6743" s="14"/>
      <c r="P6743" s="14"/>
    </row>
    <row r="6744" spans="9:16" x14ac:dyDescent="0.25">
      <c r="I6744" s="14"/>
      <c r="J6744" s="14"/>
      <c r="K6744" s="14"/>
      <c r="L6744" s="14"/>
      <c r="M6744" s="14"/>
      <c r="N6744" s="14"/>
      <c r="O6744" s="14"/>
      <c r="P6744" s="14"/>
    </row>
    <row r="6745" spans="9:16" x14ac:dyDescent="0.25">
      <c r="I6745" s="14"/>
      <c r="J6745" s="14"/>
      <c r="K6745" s="14"/>
      <c r="L6745" s="14"/>
      <c r="M6745" s="14"/>
      <c r="N6745" s="14"/>
      <c r="O6745" s="14"/>
      <c r="P6745" s="14"/>
    </row>
    <row r="6746" spans="9:16" x14ac:dyDescent="0.25">
      <c r="I6746" s="14"/>
      <c r="J6746" s="14"/>
      <c r="K6746" s="14"/>
      <c r="L6746" s="14"/>
      <c r="M6746" s="14"/>
      <c r="N6746" s="14"/>
      <c r="O6746" s="14"/>
      <c r="P6746" s="14"/>
    </row>
    <row r="6747" spans="9:16" x14ac:dyDescent="0.25">
      <c r="I6747" s="14"/>
      <c r="J6747" s="14"/>
      <c r="K6747" s="14"/>
      <c r="L6747" s="14"/>
      <c r="M6747" s="14"/>
      <c r="N6747" s="14"/>
      <c r="O6747" s="14"/>
      <c r="P6747" s="14"/>
    </row>
    <row r="6748" spans="9:16" x14ac:dyDescent="0.25">
      <c r="I6748" s="14"/>
      <c r="J6748" s="14"/>
      <c r="K6748" s="14"/>
      <c r="L6748" s="14"/>
      <c r="M6748" s="14"/>
      <c r="N6748" s="14"/>
      <c r="O6748" s="14"/>
      <c r="P6748" s="14"/>
    </row>
    <row r="6749" spans="9:16" x14ac:dyDescent="0.25">
      <c r="I6749" s="14"/>
      <c r="J6749" s="14"/>
      <c r="K6749" s="14"/>
      <c r="L6749" s="14"/>
      <c r="M6749" s="14"/>
      <c r="N6749" s="14"/>
      <c r="O6749" s="14"/>
      <c r="P6749" s="14"/>
    </row>
    <row r="6750" spans="9:16" x14ac:dyDescent="0.25">
      <c r="I6750" s="14"/>
      <c r="J6750" s="14"/>
      <c r="K6750" s="14"/>
      <c r="L6750" s="14"/>
      <c r="M6750" s="14"/>
      <c r="N6750" s="14"/>
      <c r="O6750" s="14"/>
      <c r="P6750" s="14"/>
    </row>
    <row r="6751" spans="9:16" x14ac:dyDescent="0.25">
      <c r="I6751" s="14"/>
      <c r="J6751" s="14"/>
      <c r="K6751" s="14"/>
      <c r="L6751" s="14"/>
      <c r="M6751" s="14"/>
      <c r="N6751" s="14"/>
      <c r="O6751" s="14"/>
      <c r="P6751" s="14"/>
    </row>
    <row r="6752" spans="9:16" x14ac:dyDescent="0.25">
      <c r="I6752" s="14"/>
      <c r="J6752" s="14"/>
      <c r="K6752" s="14"/>
      <c r="L6752" s="14"/>
      <c r="M6752" s="14"/>
      <c r="N6752" s="14"/>
      <c r="O6752" s="14"/>
      <c r="P6752" s="14"/>
    </row>
    <row r="6753" spans="9:16" x14ac:dyDescent="0.25">
      <c r="I6753" s="14"/>
      <c r="J6753" s="14"/>
      <c r="K6753" s="14"/>
      <c r="L6753" s="14"/>
      <c r="M6753" s="14"/>
      <c r="N6753" s="14"/>
      <c r="O6753" s="14"/>
      <c r="P6753" s="14"/>
    </row>
    <row r="6754" spans="9:16" x14ac:dyDescent="0.25">
      <c r="I6754" s="14"/>
      <c r="J6754" s="14"/>
      <c r="K6754" s="14"/>
      <c r="L6754" s="14"/>
      <c r="M6754" s="14"/>
      <c r="N6754" s="14"/>
      <c r="O6754" s="14"/>
      <c r="P6754" s="14"/>
    </row>
    <row r="6755" spans="9:16" x14ac:dyDescent="0.25">
      <c r="I6755" s="14"/>
      <c r="J6755" s="14"/>
      <c r="K6755" s="14"/>
      <c r="L6755" s="14"/>
      <c r="M6755" s="14"/>
      <c r="N6755" s="14"/>
      <c r="O6755" s="14"/>
      <c r="P6755" s="14"/>
    </row>
    <row r="6756" spans="9:16" x14ac:dyDescent="0.25">
      <c r="I6756" s="14"/>
      <c r="J6756" s="14"/>
      <c r="K6756" s="14"/>
      <c r="L6756" s="14"/>
      <c r="M6756" s="14"/>
      <c r="N6756" s="14"/>
      <c r="O6756" s="14"/>
      <c r="P6756" s="14"/>
    </row>
    <row r="6757" spans="9:16" x14ac:dyDescent="0.25">
      <c r="I6757" s="14"/>
      <c r="J6757" s="14"/>
      <c r="K6757" s="14"/>
      <c r="L6757" s="14"/>
      <c r="M6757" s="14"/>
      <c r="N6757" s="14"/>
      <c r="O6757" s="14"/>
      <c r="P6757" s="14"/>
    </row>
    <row r="6758" spans="9:16" x14ac:dyDescent="0.25">
      <c r="I6758" s="14"/>
      <c r="J6758" s="14"/>
      <c r="K6758" s="14"/>
      <c r="L6758" s="14"/>
      <c r="M6758" s="14"/>
      <c r="N6758" s="14"/>
      <c r="O6758" s="14"/>
      <c r="P6758" s="14"/>
    </row>
    <row r="6759" spans="9:16" x14ac:dyDescent="0.25">
      <c r="I6759" s="14"/>
      <c r="J6759" s="14"/>
      <c r="K6759" s="14"/>
      <c r="L6759" s="14"/>
      <c r="M6759" s="14"/>
      <c r="N6759" s="14"/>
      <c r="O6759" s="14"/>
      <c r="P6759" s="14"/>
    </row>
    <row r="6760" spans="9:16" x14ac:dyDescent="0.25">
      <c r="I6760" s="14"/>
      <c r="J6760" s="14"/>
      <c r="K6760" s="14"/>
      <c r="L6760" s="14"/>
      <c r="M6760" s="14"/>
      <c r="N6760" s="14"/>
      <c r="O6760" s="14"/>
      <c r="P6760" s="14"/>
    </row>
    <row r="6761" spans="9:16" x14ac:dyDescent="0.25">
      <c r="I6761" s="14"/>
      <c r="J6761" s="14"/>
      <c r="K6761" s="14"/>
      <c r="L6761" s="14"/>
      <c r="M6761" s="14"/>
      <c r="N6761" s="14"/>
      <c r="O6761" s="14"/>
      <c r="P6761" s="14"/>
    </row>
    <row r="6762" spans="9:16" x14ac:dyDescent="0.25">
      <c r="I6762" s="14"/>
      <c r="J6762" s="14"/>
      <c r="K6762" s="14"/>
      <c r="L6762" s="14"/>
      <c r="M6762" s="14"/>
      <c r="N6762" s="14"/>
      <c r="O6762" s="14"/>
      <c r="P6762" s="14"/>
    </row>
    <row r="6763" spans="9:16" x14ac:dyDescent="0.25">
      <c r="I6763" s="14"/>
      <c r="J6763" s="14"/>
      <c r="K6763" s="14"/>
      <c r="L6763" s="14"/>
      <c r="M6763" s="14"/>
      <c r="N6763" s="14"/>
      <c r="O6763" s="14"/>
      <c r="P6763" s="14"/>
    </row>
    <row r="6764" spans="9:16" x14ac:dyDescent="0.25">
      <c r="I6764" s="14"/>
      <c r="J6764" s="14"/>
      <c r="K6764" s="14"/>
      <c r="L6764" s="14"/>
      <c r="M6764" s="14"/>
      <c r="N6764" s="14"/>
      <c r="O6764" s="14"/>
      <c r="P6764" s="14"/>
    </row>
    <row r="6765" spans="9:16" x14ac:dyDescent="0.25">
      <c r="I6765" s="14"/>
      <c r="J6765" s="14"/>
      <c r="K6765" s="14"/>
      <c r="L6765" s="14"/>
      <c r="M6765" s="14"/>
      <c r="N6765" s="14"/>
      <c r="O6765" s="14"/>
      <c r="P6765" s="14"/>
    </row>
    <row r="6766" spans="9:16" x14ac:dyDescent="0.25">
      <c r="I6766" s="14"/>
      <c r="J6766" s="14"/>
      <c r="K6766" s="14"/>
      <c r="L6766" s="14"/>
      <c r="M6766" s="14"/>
      <c r="N6766" s="14"/>
      <c r="O6766" s="14"/>
      <c r="P6766" s="14"/>
    </row>
    <row r="6767" spans="9:16" x14ac:dyDescent="0.25">
      <c r="I6767" s="14"/>
      <c r="J6767" s="14"/>
      <c r="K6767" s="14"/>
      <c r="L6767" s="14"/>
      <c r="M6767" s="14"/>
      <c r="N6767" s="14"/>
      <c r="O6767" s="14"/>
      <c r="P6767" s="14"/>
    </row>
    <row r="6768" spans="9:16" x14ac:dyDescent="0.25">
      <c r="I6768" s="14"/>
      <c r="J6768" s="14"/>
      <c r="K6768" s="14"/>
      <c r="L6768" s="14"/>
      <c r="M6768" s="14"/>
      <c r="N6768" s="14"/>
      <c r="O6768" s="14"/>
      <c r="P6768" s="14"/>
    </row>
    <row r="6769" spans="9:16" x14ac:dyDescent="0.25">
      <c r="I6769" s="14"/>
      <c r="J6769" s="14"/>
      <c r="K6769" s="14"/>
      <c r="L6769" s="14"/>
      <c r="M6769" s="14"/>
      <c r="N6769" s="14"/>
      <c r="O6769" s="14"/>
      <c r="P6769" s="14"/>
    </row>
    <row r="6770" spans="9:16" x14ac:dyDescent="0.25">
      <c r="I6770" s="14"/>
      <c r="J6770" s="14"/>
      <c r="K6770" s="14"/>
      <c r="L6770" s="14"/>
      <c r="M6770" s="14"/>
      <c r="N6770" s="14"/>
      <c r="O6770" s="14"/>
      <c r="P6770" s="14"/>
    </row>
    <row r="6771" spans="9:16" x14ac:dyDescent="0.25">
      <c r="I6771" s="14"/>
      <c r="J6771" s="14"/>
      <c r="K6771" s="14"/>
      <c r="L6771" s="14"/>
      <c r="M6771" s="14"/>
      <c r="N6771" s="14"/>
      <c r="O6771" s="14"/>
      <c r="P6771" s="14"/>
    </row>
    <row r="6772" spans="9:16" x14ac:dyDescent="0.25">
      <c r="I6772" s="14"/>
      <c r="J6772" s="14"/>
      <c r="K6772" s="14"/>
      <c r="L6772" s="14"/>
      <c r="M6772" s="14"/>
      <c r="N6772" s="14"/>
      <c r="O6772" s="14"/>
      <c r="P6772" s="14"/>
    </row>
    <row r="6773" spans="9:16" x14ac:dyDescent="0.25">
      <c r="I6773" s="14"/>
      <c r="J6773" s="14"/>
      <c r="K6773" s="14"/>
      <c r="L6773" s="14"/>
      <c r="M6773" s="14"/>
      <c r="N6773" s="14"/>
      <c r="O6773" s="14"/>
      <c r="P6773" s="14"/>
    </row>
    <row r="6774" spans="9:16" x14ac:dyDescent="0.25">
      <c r="I6774" s="14"/>
      <c r="J6774" s="14"/>
      <c r="K6774" s="14"/>
      <c r="L6774" s="14"/>
      <c r="M6774" s="14"/>
      <c r="N6774" s="14"/>
      <c r="O6774" s="14"/>
      <c r="P6774" s="14"/>
    </row>
    <row r="6775" spans="9:16" x14ac:dyDescent="0.25">
      <c r="I6775" s="14"/>
      <c r="J6775" s="14"/>
      <c r="K6775" s="14"/>
      <c r="L6775" s="14"/>
      <c r="M6775" s="14"/>
      <c r="N6775" s="14"/>
      <c r="O6775" s="14"/>
      <c r="P6775" s="14"/>
    </row>
    <row r="6776" spans="9:16" x14ac:dyDescent="0.25">
      <c r="I6776" s="14"/>
      <c r="J6776" s="14"/>
      <c r="K6776" s="14"/>
      <c r="L6776" s="14"/>
      <c r="M6776" s="14"/>
      <c r="N6776" s="14"/>
      <c r="O6776" s="14"/>
      <c r="P6776" s="14"/>
    </row>
    <row r="6777" spans="9:16" x14ac:dyDescent="0.25">
      <c r="I6777" s="14"/>
      <c r="J6777" s="14"/>
      <c r="K6777" s="14"/>
      <c r="L6777" s="14"/>
      <c r="M6777" s="14"/>
      <c r="N6777" s="14"/>
      <c r="O6777" s="14"/>
      <c r="P6777" s="14"/>
    </row>
    <row r="6778" spans="9:16" x14ac:dyDescent="0.25">
      <c r="I6778" s="14"/>
      <c r="J6778" s="14"/>
      <c r="K6778" s="14"/>
      <c r="L6778" s="14"/>
      <c r="M6778" s="14"/>
      <c r="N6778" s="14"/>
      <c r="O6778" s="14"/>
      <c r="P6778" s="14"/>
    </row>
    <row r="6779" spans="9:16" x14ac:dyDescent="0.25">
      <c r="I6779" s="14"/>
      <c r="J6779" s="14"/>
      <c r="K6779" s="14"/>
      <c r="L6779" s="14"/>
      <c r="M6779" s="14"/>
      <c r="N6779" s="14"/>
      <c r="O6779" s="14"/>
      <c r="P6779" s="14"/>
    </row>
    <row r="6780" spans="9:16" x14ac:dyDescent="0.25">
      <c r="I6780" s="14"/>
      <c r="J6780" s="14"/>
      <c r="K6780" s="14"/>
      <c r="L6780" s="14"/>
      <c r="M6780" s="14"/>
      <c r="N6780" s="14"/>
      <c r="O6780" s="14"/>
      <c r="P6780" s="14"/>
    </row>
    <row r="6781" spans="9:16" x14ac:dyDescent="0.25">
      <c r="I6781" s="14"/>
      <c r="J6781" s="14"/>
      <c r="K6781" s="14"/>
      <c r="L6781" s="14"/>
      <c r="M6781" s="14"/>
      <c r="N6781" s="14"/>
      <c r="O6781" s="14"/>
      <c r="P6781" s="14"/>
    </row>
    <row r="6782" spans="9:16" x14ac:dyDescent="0.25">
      <c r="I6782" s="14"/>
      <c r="J6782" s="14"/>
      <c r="K6782" s="14"/>
      <c r="L6782" s="14"/>
      <c r="M6782" s="14"/>
      <c r="N6782" s="14"/>
      <c r="O6782" s="14"/>
      <c r="P6782" s="14"/>
    </row>
    <row r="6783" spans="9:16" x14ac:dyDescent="0.25">
      <c r="I6783" s="14"/>
      <c r="J6783" s="14"/>
      <c r="K6783" s="14"/>
      <c r="L6783" s="14"/>
      <c r="M6783" s="14"/>
      <c r="N6783" s="14"/>
      <c r="O6783" s="14"/>
      <c r="P6783" s="14"/>
    </row>
    <row r="6784" spans="9:16" x14ac:dyDescent="0.25">
      <c r="I6784" s="14"/>
      <c r="J6784" s="14"/>
      <c r="K6784" s="14"/>
      <c r="L6784" s="14"/>
      <c r="M6784" s="14"/>
      <c r="N6784" s="14"/>
      <c r="O6784" s="14"/>
      <c r="P6784" s="14"/>
    </row>
    <row r="6785" spans="9:16" x14ac:dyDescent="0.25">
      <c r="I6785" s="14"/>
      <c r="J6785" s="14"/>
      <c r="K6785" s="14"/>
      <c r="L6785" s="14"/>
      <c r="M6785" s="14"/>
      <c r="N6785" s="14"/>
      <c r="O6785" s="14"/>
      <c r="P6785" s="14"/>
    </row>
    <row r="6786" spans="9:16" x14ac:dyDescent="0.25">
      <c r="I6786" s="14"/>
      <c r="J6786" s="14"/>
      <c r="K6786" s="14"/>
      <c r="L6786" s="14"/>
      <c r="M6786" s="14"/>
      <c r="N6786" s="14"/>
      <c r="O6786" s="14"/>
      <c r="P6786" s="14"/>
    </row>
    <row r="6787" spans="9:16" x14ac:dyDescent="0.25">
      <c r="I6787" s="14"/>
      <c r="J6787" s="14"/>
      <c r="K6787" s="14"/>
      <c r="L6787" s="14"/>
      <c r="M6787" s="14"/>
      <c r="N6787" s="14"/>
      <c r="O6787" s="14"/>
      <c r="P6787" s="14"/>
    </row>
    <row r="6788" spans="9:16" x14ac:dyDescent="0.25">
      <c r="I6788" s="14"/>
      <c r="J6788" s="14"/>
      <c r="K6788" s="14"/>
      <c r="L6788" s="14"/>
      <c r="M6788" s="14"/>
      <c r="N6788" s="14"/>
      <c r="O6788" s="14"/>
      <c r="P6788" s="14"/>
    </row>
    <row r="6789" spans="9:16" x14ac:dyDescent="0.25">
      <c r="I6789" s="14"/>
      <c r="J6789" s="14"/>
      <c r="K6789" s="14"/>
      <c r="L6789" s="14"/>
      <c r="M6789" s="14"/>
      <c r="N6789" s="14"/>
      <c r="O6789" s="14"/>
      <c r="P6789" s="14"/>
    </row>
    <row r="6790" spans="9:16" x14ac:dyDescent="0.25">
      <c r="I6790" s="14"/>
      <c r="J6790" s="14"/>
      <c r="K6790" s="14"/>
      <c r="L6790" s="14"/>
      <c r="M6790" s="14"/>
      <c r="N6790" s="14"/>
      <c r="O6790" s="14"/>
      <c r="P6790" s="14"/>
    </row>
    <row r="6791" spans="9:16" x14ac:dyDescent="0.25">
      <c r="I6791" s="14"/>
      <c r="J6791" s="14"/>
      <c r="K6791" s="14"/>
      <c r="L6791" s="14"/>
      <c r="M6791" s="14"/>
      <c r="N6791" s="14"/>
      <c r="O6791" s="14"/>
      <c r="P6791" s="14"/>
    </row>
    <row r="6792" spans="9:16" x14ac:dyDescent="0.25">
      <c r="I6792" s="14"/>
      <c r="J6792" s="14"/>
      <c r="K6792" s="14"/>
      <c r="L6792" s="14"/>
      <c r="M6792" s="14"/>
      <c r="N6792" s="14"/>
      <c r="O6792" s="14"/>
      <c r="P6792" s="14"/>
    </row>
    <row r="6793" spans="9:16" x14ac:dyDescent="0.25">
      <c r="I6793" s="14"/>
      <c r="J6793" s="14"/>
      <c r="K6793" s="14"/>
      <c r="L6793" s="14"/>
      <c r="M6793" s="14"/>
      <c r="N6793" s="14"/>
      <c r="O6793" s="14"/>
      <c r="P6793" s="14"/>
    </row>
    <row r="6794" spans="9:16" x14ac:dyDescent="0.25">
      <c r="I6794" s="14"/>
      <c r="J6794" s="14"/>
      <c r="K6794" s="14"/>
      <c r="L6794" s="14"/>
      <c r="M6794" s="14"/>
      <c r="N6794" s="14"/>
      <c r="O6794" s="14"/>
      <c r="P6794" s="14"/>
    </row>
    <row r="6795" spans="9:16" x14ac:dyDescent="0.25">
      <c r="I6795" s="14"/>
      <c r="J6795" s="14"/>
      <c r="K6795" s="14"/>
      <c r="L6795" s="14"/>
      <c r="M6795" s="14"/>
      <c r="N6795" s="14"/>
      <c r="O6795" s="14"/>
      <c r="P6795" s="14"/>
    </row>
    <row r="6796" spans="9:16" x14ac:dyDescent="0.25">
      <c r="I6796" s="14"/>
      <c r="J6796" s="14"/>
      <c r="K6796" s="14"/>
      <c r="L6796" s="14"/>
      <c r="M6796" s="14"/>
      <c r="N6796" s="14"/>
      <c r="O6796" s="14"/>
      <c r="P6796" s="14"/>
    </row>
    <row r="6797" spans="9:16" x14ac:dyDescent="0.25">
      <c r="I6797" s="14"/>
      <c r="J6797" s="14"/>
      <c r="K6797" s="14"/>
      <c r="L6797" s="14"/>
      <c r="M6797" s="14"/>
      <c r="N6797" s="14"/>
      <c r="O6797" s="14"/>
      <c r="P6797" s="14"/>
    </row>
    <row r="6798" spans="9:16" x14ac:dyDescent="0.25">
      <c r="I6798" s="14"/>
      <c r="J6798" s="14"/>
      <c r="K6798" s="14"/>
      <c r="L6798" s="14"/>
      <c r="M6798" s="14"/>
      <c r="N6798" s="14"/>
      <c r="O6798" s="14"/>
      <c r="P6798" s="14"/>
    </row>
    <row r="6799" spans="9:16" x14ac:dyDescent="0.25">
      <c r="I6799" s="14"/>
      <c r="J6799" s="14"/>
      <c r="K6799" s="14"/>
      <c r="L6799" s="14"/>
      <c r="M6799" s="14"/>
      <c r="N6799" s="14"/>
      <c r="O6799" s="14"/>
      <c r="P6799" s="14"/>
    </row>
    <row r="6800" spans="9:16" x14ac:dyDescent="0.25">
      <c r="I6800" s="14"/>
      <c r="J6800" s="14"/>
      <c r="K6800" s="14"/>
      <c r="L6800" s="14"/>
      <c r="M6800" s="14"/>
      <c r="N6800" s="14"/>
      <c r="O6800" s="14"/>
      <c r="P6800" s="14"/>
    </row>
    <row r="6801" spans="9:16" x14ac:dyDescent="0.25">
      <c r="I6801" s="14"/>
      <c r="J6801" s="14"/>
      <c r="K6801" s="14"/>
      <c r="L6801" s="14"/>
      <c r="M6801" s="14"/>
      <c r="N6801" s="14"/>
      <c r="O6801" s="14"/>
      <c r="P6801" s="14"/>
    </row>
    <row r="6802" spans="9:16" x14ac:dyDescent="0.25">
      <c r="I6802" s="14"/>
      <c r="J6802" s="14"/>
      <c r="K6802" s="14"/>
      <c r="L6802" s="14"/>
      <c r="M6802" s="14"/>
      <c r="N6802" s="14"/>
      <c r="O6802" s="14"/>
      <c r="P6802" s="14"/>
    </row>
    <row r="6803" spans="9:16" x14ac:dyDescent="0.25">
      <c r="I6803" s="14"/>
      <c r="J6803" s="14"/>
      <c r="K6803" s="14"/>
      <c r="L6803" s="14"/>
      <c r="M6803" s="14"/>
      <c r="N6803" s="14"/>
      <c r="O6803" s="14"/>
      <c r="P6803" s="14"/>
    </row>
    <row r="6804" spans="9:16" x14ac:dyDescent="0.25">
      <c r="I6804" s="14"/>
      <c r="J6804" s="14"/>
      <c r="K6804" s="14"/>
      <c r="L6804" s="14"/>
      <c r="M6804" s="14"/>
      <c r="N6804" s="14"/>
      <c r="O6804" s="14"/>
      <c r="P6804" s="14"/>
    </row>
    <row r="6805" spans="9:16" x14ac:dyDescent="0.25">
      <c r="I6805" s="14"/>
      <c r="J6805" s="14"/>
      <c r="K6805" s="14"/>
      <c r="L6805" s="14"/>
      <c r="M6805" s="14"/>
      <c r="N6805" s="14"/>
      <c r="O6805" s="14"/>
      <c r="P6805" s="14"/>
    </row>
    <row r="6806" spans="9:16" x14ac:dyDescent="0.25">
      <c r="I6806" s="14"/>
      <c r="J6806" s="14"/>
      <c r="K6806" s="14"/>
      <c r="L6806" s="14"/>
      <c r="M6806" s="14"/>
      <c r="N6806" s="14"/>
      <c r="O6806" s="14"/>
      <c r="P6806" s="14"/>
    </row>
    <row r="6807" spans="9:16" x14ac:dyDescent="0.25">
      <c r="I6807" s="14"/>
      <c r="J6807" s="14"/>
      <c r="K6807" s="14"/>
      <c r="L6807" s="14"/>
      <c r="M6807" s="14"/>
      <c r="N6807" s="14"/>
      <c r="O6807" s="14"/>
      <c r="P6807" s="14"/>
    </row>
    <row r="6808" spans="9:16" x14ac:dyDescent="0.25">
      <c r="I6808" s="14"/>
      <c r="J6808" s="14"/>
      <c r="K6808" s="14"/>
      <c r="L6808" s="14"/>
      <c r="M6808" s="14"/>
      <c r="N6808" s="14"/>
      <c r="O6808" s="14"/>
      <c r="P6808" s="14"/>
    </row>
    <row r="6809" spans="9:16" x14ac:dyDescent="0.25">
      <c r="I6809" s="14"/>
      <c r="J6809" s="14"/>
      <c r="K6809" s="14"/>
      <c r="L6809" s="14"/>
      <c r="M6809" s="14"/>
      <c r="N6809" s="14"/>
      <c r="O6809" s="14"/>
      <c r="P6809" s="14"/>
    </row>
    <row r="6810" spans="9:16" x14ac:dyDescent="0.25">
      <c r="I6810" s="14"/>
      <c r="J6810" s="14"/>
      <c r="K6810" s="14"/>
      <c r="L6810" s="14"/>
      <c r="M6810" s="14"/>
      <c r="N6810" s="14"/>
      <c r="O6810" s="14"/>
      <c r="P6810" s="14"/>
    </row>
    <row r="6811" spans="9:16" x14ac:dyDescent="0.25">
      <c r="I6811" s="14"/>
      <c r="J6811" s="14"/>
      <c r="K6811" s="14"/>
      <c r="L6811" s="14"/>
      <c r="M6811" s="14"/>
      <c r="N6811" s="14"/>
      <c r="O6811" s="14"/>
      <c r="P6811" s="14"/>
    </row>
    <row r="6812" spans="9:16" x14ac:dyDescent="0.25">
      <c r="I6812" s="14"/>
      <c r="J6812" s="14"/>
      <c r="K6812" s="14"/>
      <c r="L6812" s="14"/>
      <c r="M6812" s="14"/>
      <c r="N6812" s="14"/>
      <c r="O6812" s="14"/>
      <c r="P6812" s="14"/>
    </row>
    <row r="6813" spans="9:16" x14ac:dyDescent="0.25">
      <c r="I6813" s="14"/>
      <c r="J6813" s="14"/>
      <c r="K6813" s="14"/>
      <c r="L6813" s="14"/>
      <c r="M6813" s="14"/>
      <c r="N6813" s="14"/>
      <c r="O6813" s="14"/>
      <c r="P6813" s="14"/>
    </row>
    <row r="6814" spans="9:16" x14ac:dyDescent="0.25">
      <c r="I6814" s="14"/>
      <c r="J6814" s="14"/>
      <c r="K6814" s="14"/>
      <c r="L6814" s="14"/>
      <c r="M6814" s="14"/>
      <c r="N6814" s="14"/>
      <c r="O6814" s="14"/>
      <c r="P6814" s="14"/>
    </row>
    <row r="6815" spans="9:16" x14ac:dyDescent="0.25">
      <c r="I6815" s="14"/>
      <c r="J6815" s="14"/>
      <c r="K6815" s="14"/>
      <c r="L6815" s="14"/>
      <c r="M6815" s="14"/>
      <c r="N6815" s="14"/>
      <c r="O6815" s="14"/>
      <c r="P6815" s="14"/>
    </row>
    <row r="6816" spans="9:16" x14ac:dyDescent="0.25">
      <c r="I6816" s="14"/>
      <c r="J6816" s="14"/>
      <c r="K6816" s="14"/>
      <c r="L6816" s="14"/>
      <c r="M6816" s="14"/>
      <c r="N6816" s="14"/>
      <c r="O6816" s="14"/>
      <c r="P6816" s="14"/>
    </row>
    <row r="6817" spans="9:16" x14ac:dyDescent="0.25">
      <c r="I6817" s="14"/>
      <c r="J6817" s="14"/>
      <c r="K6817" s="14"/>
      <c r="L6817" s="14"/>
      <c r="M6817" s="14"/>
      <c r="N6817" s="14"/>
      <c r="O6817" s="14"/>
      <c r="P6817" s="14"/>
    </row>
    <row r="6818" spans="9:16" x14ac:dyDescent="0.25">
      <c r="I6818" s="14"/>
      <c r="J6818" s="14"/>
      <c r="K6818" s="14"/>
      <c r="L6818" s="14"/>
      <c r="M6818" s="14"/>
      <c r="N6818" s="14"/>
      <c r="O6818" s="14"/>
      <c r="P6818" s="14"/>
    </row>
    <row r="6819" spans="9:16" x14ac:dyDescent="0.25">
      <c r="I6819" s="14"/>
      <c r="J6819" s="14"/>
      <c r="K6819" s="14"/>
      <c r="L6819" s="14"/>
      <c r="M6819" s="14"/>
      <c r="N6819" s="14"/>
      <c r="O6819" s="14"/>
      <c r="P6819" s="14"/>
    </row>
    <row r="6820" spans="9:16" x14ac:dyDescent="0.25">
      <c r="I6820" s="14"/>
      <c r="J6820" s="14"/>
      <c r="K6820" s="14"/>
      <c r="L6820" s="14"/>
      <c r="M6820" s="14"/>
      <c r="N6820" s="14"/>
      <c r="O6820" s="14"/>
      <c r="P6820" s="14"/>
    </row>
    <row r="6821" spans="9:16" x14ac:dyDescent="0.25">
      <c r="I6821" s="14"/>
      <c r="J6821" s="14"/>
      <c r="K6821" s="14"/>
      <c r="L6821" s="14"/>
      <c r="M6821" s="14"/>
      <c r="N6821" s="14"/>
      <c r="O6821" s="14"/>
      <c r="P6821" s="14"/>
    </row>
    <row r="6822" spans="9:16" x14ac:dyDescent="0.25">
      <c r="I6822" s="14"/>
      <c r="J6822" s="14"/>
      <c r="K6822" s="14"/>
      <c r="L6822" s="14"/>
      <c r="M6822" s="14"/>
      <c r="N6822" s="14"/>
      <c r="O6822" s="14"/>
      <c r="P6822" s="14"/>
    </row>
    <row r="6823" spans="9:16" x14ac:dyDescent="0.25">
      <c r="I6823" s="14"/>
      <c r="J6823" s="14"/>
      <c r="K6823" s="14"/>
      <c r="L6823" s="14"/>
      <c r="M6823" s="14"/>
      <c r="N6823" s="14"/>
      <c r="O6823" s="14"/>
      <c r="P6823" s="14"/>
    </row>
    <row r="6824" spans="9:16" x14ac:dyDescent="0.25">
      <c r="I6824" s="14"/>
      <c r="J6824" s="14"/>
      <c r="K6824" s="14"/>
      <c r="L6824" s="14"/>
      <c r="M6824" s="14"/>
      <c r="N6824" s="14"/>
      <c r="O6824" s="14"/>
      <c r="P6824" s="14"/>
    </row>
    <row r="6825" spans="9:16" x14ac:dyDescent="0.25">
      <c r="I6825" s="14"/>
      <c r="J6825" s="14"/>
      <c r="K6825" s="14"/>
      <c r="L6825" s="14"/>
      <c r="M6825" s="14"/>
      <c r="N6825" s="14"/>
      <c r="O6825" s="14"/>
      <c r="P6825" s="14"/>
    </row>
    <row r="6826" spans="9:16" x14ac:dyDescent="0.25">
      <c r="I6826" s="14"/>
      <c r="J6826" s="14"/>
      <c r="K6826" s="14"/>
      <c r="L6826" s="14"/>
      <c r="M6826" s="14"/>
      <c r="N6826" s="14"/>
      <c r="O6826" s="14"/>
      <c r="P6826" s="14"/>
    </row>
    <row r="6827" spans="9:16" x14ac:dyDescent="0.25">
      <c r="I6827" s="14"/>
      <c r="J6827" s="14"/>
      <c r="K6827" s="14"/>
      <c r="L6827" s="14"/>
      <c r="M6827" s="14"/>
      <c r="N6827" s="14"/>
      <c r="O6827" s="14"/>
      <c r="P6827" s="14"/>
    </row>
    <row r="6828" spans="9:16" x14ac:dyDescent="0.25">
      <c r="I6828" s="14"/>
      <c r="J6828" s="14"/>
      <c r="K6828" s="14"/>
      <c r="L6828" s="14"/>
      <c r="M6828" s="14"/>
      <c r="N6828" s="14"/>
      <c r="O6828" s="14"/>
      <c r="P6828" s="14"/>
    </row>
    <row r="6829" spans="9:16" x14ac:dyDescent="0.25">
      <c r="I6829" s="14"/>
      <c r="J6829" s="14"/>
      <c r="K6829" s="14"/>
      <c r="L6829" s="14"/>
      <c r="M6829" s="14"/>
      <c r="N6829" s="14"/>
      <c r="O6829" s="14"/>
      <c r="P6829" s="14"/>
    </row>
    <row r="6830" spans="9:16" x14ac:dyDescent="0.25">
      <c r="I6830" s="14"/>
      <c r="J6830" s="14"/>
      <c r="K6830" s="14"/>
      <c r="L6830" s="14"/>
      <c r="M6830" s="14"/>
      <c r="N6830" s="14"/>
      <c r="O6830" s="14"/>
      <c r="P6830" s="14"/>
    </row>
    <row r="6831" spans="9:16" x14ac:dyDescent="0.25">
      <c r="I6831" s="14"/>
      <c r="J6831" s="14"/>
      <c r="K6831" s="14"/>
      <c r="L6831" s="14"/>
      <c r="M6831" s="14"/>
      <c r="N6831" s="14"/>
      <c r="O6831" s="14"/>
      <c r="P6831" s="14"/>
    </row>
    <row r="6832" spans="9:16" x14ac:dyDescent="0.25">
      <c r="I6832" s="14"/>
      <c r="J6832" s="14"/>
      <c r="K6832" s="14"/>
      <c r="L6832" s="14"/>
      <c r="M6832" s="14"/>
      <c r="N6832" s="14"/>
      <c r="O6832" s="14"/>
      <c r="P6832" s="14"/>
    </row>
    <row r="6833" spans="9:16" x14ac:dyDescent="0.25">
      <c r="I6833" s="14"/>
      <c r="J6833" s="14"/>
      <c r="K6833" s="14"/>
      <c r="L6833" s="14"/>
      <c r="M6833" s="14"/>
      <c r="N6833" s="14"/>
      <c r="O6833" s="14"/>
      <c r="P6833" s="14"/>
    </row>
    <row r="6834" spans="9:16" x14ac:dyDescent="0.25">
      <c r="I6834" s="14"/>
      <c r="J6834" s="14"/>
      <c r="K6834" s="14"/>
      <c r="L6834" s="14"/>
      <c r="M6834" s="14"/>
      <c r="N6834" s="14"/>
      <c r="O6834" s="14"/>
      <c r="P6834" s="14"/>
    </row>
    <row r="6835" spans="9:16" x14ac:dyDescent="0.25">
      <c r="I6835" s="14"/>
      <c r="J6835" s="14"/>
      <c r="K6835" s="14"/>
      <c r="L6835" s="14"/>
      <c r="M6835" s="14"/>
      <c r="N6835" s="14"/>
      <c r="O6835" s="14"/>
      <c r="P6835" s="14"/>
    </row>
    <row r="6836" spans="9:16" x14ac:dyDescent="0.25">
      <c r="I6836" s="14"/>
      <c r="J6836" s="14"/>
      <c r="K6836" s="14"/>
      <c r="L6836" s="14"/>
      <c r="M6836" s="14"/>
      <c r="N6836" s="14"/>
      <c r="O6836" s="14"/>
      <c r="P6836" s="14"/>
    </row>
    <row r="6837" spans="9:16" x14ac:dyDescent="0.25">
      <c r="I6837" s="14"/>
      <c r="J6837" s="14"/>
      <c r="K6837" s="14"/>
      <c r="L6837" s="14"/>
      <c r="M6837" s="14"/>
      <c r="N6837" s="14"/>
      <c r="O6837" s="14"/>
      <c r="P6837" s="14"/>
    </row>
    <row r="6838" spans="9:16" x14ac:dyDescent="0.25">
      <c r="I6838" s="14"/>
      <c r="J6838" s="14"/>
      <c r="K6838" s="14"/>
      <c r="L6838" s="14"/>
      <c r="M6838" s="14"/>
      <c r="N6838" s="14"/>
      <c r="O6838" s="14"/>
      <c r="P6838" s="14"/>
    </row>
    <row r="6839" spans="9:16" x14ac:dyDescent="0.25">
      <c r="I6839" s="14"/>
      <c r="J6839" s="14"/>
      <c r="K6839" s="14"/>
      <c r="L6839" s="14"/>
      <c r="M6839" s="14"/>
      <c r="N6839" s="14"/>
      <c r="O6839" s="14"/>
      <c r="P6839" s="14"/>
    </row>
    <row r="6840" spans="9:16" x14ac:dyDescent="0.25">
      <c r="I6840" s="14"/>
      <c r="J6840" s="14"/>
      <c r="K6840" s="14"/>
      <c r="L6840" s="14"/>
      <c r="M6840" s="14"/>
      <c r="N6840" s="14"/>
      <c r="O6840" s="14"/>
      <c r="P6840" s="14"/>
    </row>
    <row r="6841" spans="9:16" x14ac:dyDescent="0.25">
      <c r="I6841" s="14"/>
      <c r="J6841" s="14"/>
      <c r="K6841" s="14"/>
      <c r="L6841" s="14"/>
      <c r="M6841" s="14"/>
      <c r="N6841" s="14"/>
      <c r="O6841" s="14"/>
      <c r="P6841" s="14"/>
    </row>
    <row r="6842" spans="9:16" x14ac:dyDescent="0.25">
      <c r="I6842" s="14"/>
      <c r="J6842" s="14"/>
      <c r="K6842" s="14"/>
      <c r="L6842" s="14"/>
      <c r="M6842" s="14"/>
      <c r="N6842" s="14"/>
      <c r="O6842" s="14"/>
      <c r="P6842" s="14"/>
    </row>
    <row r="6843" spans="9:16" x14ac:dyDescent="0.25">
      <c r="I6843" s="14"/>
      <c r="J6843" s="14"/>
      <c r="K6843" s="14"/>
      <c r="L6843" s="14"/>
      <c r="M6843" s="14"/>
      <c r="N6843" s="14"/>
      <c r="O6843" s="14"/>
      <c r="P6843" s="14"/>
    </row>
    <row r="6844" spans="9:16" x14ac:dyDescent="0.25">
      <c r="I6844" s="14"/>
      <c r="J6844" s="14"/>
      <c r="K6844" s="14"/>
      <c r="L6844" s="14"/>
      <c r="M6844" s="14"/>
      <c r="N6844" s="14"/>
      <c r="O6844" s="14"/>
      <c r="P6844" s="14"/>
    </row>
    <row r="6845" spans="9:16" x14ac:dyDescent="0.25">
      <c r="I6845" s="14"/>
      <c r="J6845" s="14"/>
      <c r="K6845" s="14"/>
      <c r="L6845" s="14"/>
      <c r="M6845" s="14"/>
      <c r="N6845" s="14"/>
      <c r="O6845" s="14"/>
      <c r="P6845" s="14"/>
    </row>
    <row r="6846" spans="9:16" x14ac:dyDescent="0.25">
      <c r="I6846" s="14"/>
      <c r="J6846" s="14"/>
      <c r="K6846" s="14"/>
      <c r="L6846" s="14"/>
      <c r="M6846" s="14"/>
      <c r="N6846" s="14"/>
      <c r="O6846" s="14"/>
      <c r="P6846" s="14"/>
    </row>
    <row r="6847" spans="9:16" x14ac:dyDescent="0.25">
      <c r="I6847" s="14"/>
      <c r="J6847" s="14"/>
      <c r="K6847" s="14"/>
      <c r="L6847" s="14"/>
      <c r="M6847" s="14"/>
      <c r="N6847" s="14"/>
      <c r="O6847" s="14"/>
      <c r="P6847" s="14"/>
    </row>
    <row r="6848" spans="9:16" x14ac:dyDescent="0.25">
      <c r="I6848" s="14"/>
      <c r="J6848" s="14"/>
      <c r="K6848" s="14"/>
      <c r="L6848" s="14"/>
      <c r="M6848" s="14"/>
      <c r="N6848" s="14"/>
      <c r="O6848" s="14"/>
      <c r="P6848" s="14"/>
    </row>
    <row r="6849" spans="9:16" x14ac:dyDescent="0.25">
      <c r="I6849" s="14"/>
      <c r="J6849" s="14"/>
      <c r="K6849" s="14"/>
      <c r="L6849" s="14"/>
      <c r="M6849" s="14"/>
      <c r="N6849" s="14"/>
      <c r="O6849" s="14"/>
      <c r="P6849" s="14"/>
    </row>
    <row r="6850" spans="9:16" x14ac:dyDescent="0.25">
      <c r="I6850" s="14"/>
      <c r="J6850" s="14"/>
      <c r="K6850" s="14"/>
      <c r="L6850" s="14"/>
      <c r="M6850" s="14"/>
      <c r="N6850" s="14"/>
      <c r="O6850" s="14"/>
      <c r="P6850" s="14"/>
    </row>
    <row r="6851" spans="9:16" x14ac:dyDescent="0.25">
      <c r="I6851" s="14"/>
      <c r="J6851" s="14"/>
      <c r="K6851" s="14"/>
      <c r="L6851" s="14"/>
      <c r="M6851" s="14"/>
      <c r="N6851" s="14"/>
      <c r="O6851" s="14"/>
      <c r="P6851" s="14"/>
    </row>
    <row r="6852" spans="9:16" x14ac:dyDescent="0.25">
      <c r="I6852" s="14"/>
      <c r="J6852" s="14"/>
      <c r="K6852" s="14"/>
      <c r="L6852" s="14"/>
      <c r="M6852" s="14"/>
      <c r="N6852" s="14"/>
      <c r="O6852" s="14"/>
      <c r="P6852" s="14"/>
    </row>
    <row r="6853" spans="9:16" x14ac:dyDescent="0.25">
      <c r="I6853" s="14"/>
      <c r="J6853" s="14"/>
      <c r="K6853" s="14"/>
      <c r="L6853" s="14"/>
      <c r="M6853" s="14"/>
      <c r="N6853" s="14"/>
      <c r="O6853" s="14"/>
      <c r="P6853" s="14"/>
    </row>
    <row r="6854" spans="9:16" x14ac:dyDescent="0.25">
      <c r="I6854" s="14"/>
      <c r="J6854" s="14"/>
      <c r="K6854" s="14"/>
      <c r="L6854" s="14"/>
      <c r="M6854" s="14"/>
      <c r="N6854" s="14"/>
      <c r="O6854" s="14"/>
      <c r="P6854" s="14"/>
    </row>
    <row r="6855" spans="9:16" x14ac:dyDescent="0.25">
      <c r="I6855" s="14"/>
      <c r="J6855" s="14"/>
      <c r="K6855" s="14"/>
      <c r="L6855" s="14"/>
      <c r="M6855" s="14"/>
      <c r="N6855" s="14"/>
      <c r="O6855" s="14"/>
      <c r="P6855" s="14"/>
    </row>
    <row r="6856" spans="9:16" x14ac:dyDescent="0.25">
      <c r="I6856" s="14"/>
      <c r="J6856" s="14"/>
      <c r="K6856" s="14"/>
      <c r="L6856" s="14"/>
      <c r="M6856" s="14"/>
      <c r="N6856" s="14"/>
      <c r="O6856" s="14"/>
      <c r="P6856" s="14"/>
    </row>
    <row r="6857" spans="9:16" x14ac:dyDescent="0.25">
      <c r="I6857" s="14"/>
      <c r="J6857" s="14"/>
      <c r="K6857" s="14"/>
      <c r="L6857" s="14"/>
      <c r="M6857" s="14"/>
      <c r="N6857" s="14"/>
      <c r="O6857" s="14"/>
      <c r="P6857" s="14"/>
    </row>
    <row r="6858" spans="9:16" x14ac:dyDescent="0.25">
      <c r="I6858" s="14"/>
      <c r="J6858" s="14"/>
      <c r="K6858" s="14"/>
      <c r="L6858" s="14"/>
      <c r="M6858" s="14"/>
      <c r="N6858" s="14"/>
      <c r="O6858" s="14"/>
      <c r="P6858" s="14"/>
    </row>
    <row r="6859" spans="9:16" x14ac:dyDescent="0.25">
      <c r="I6859" s="14"/>
      <c r="J6859" s="14"/>
      <c r="K6859" s="14"/>
      <c r="L6859" s="14"/>
      <c r="M6859" s="14"/>
      <c r="N6859" s="14"/>
      <c r="O6859" s="14"/>
      <c r="P6859" s="14"/>
    </row>
    <row r="6860" spans="9:16" x14ac:dyDescent="0.25">
      <c r="I6860" s="14"/>
      <c r="J6860" s="14"/>
      <c r="K6860" s="14"/>
      <c r="L6860" s="14"/>
      <c r="M6860" s="14"/>
      <c r="N6860" s="14"/>
      <c r="O6860" s="14"/>
      <c r="P6860" s="14"/>
    </row>
    <row r="6861" spans="9:16" x14ac:dyDescent="0.25">
      <c r="I6861" s="14"/>
      <c r="J6861" s="14"/>
      <c r="K6861" s="14"/>
      <c r="L6861" s="14"/>
      <c r="M6861" s="14"/>
      <c r="N6861" s="14"/>
      <c r="O6861" s="14"/>
      <c r="P6861" s="14"/>
    </row>
    <row r="6862" spans="9:16" x14ac:dyDescent="0.25">
      <c r="I6862" s="14"/>
      <c r="J6862" s="14"/>
      <c r="K6862" s="14"/>
      <c r="L6862" s="14"/>
      <c r="M6862" s="14"/>
      <c r="N6862" s="14"/>
      <c r="O6862" s="14"/>
      <c r="P6862" s="14"/>
    </row>
    <row r="6863" spans="9:16" x14ac:dyDescent="0.25">
      <c r="I6863" s="14"/>
      <c r="J6863" s="14"/>
      <c r="K6863" s="14"/>
      <c r="L6863" s="14"/>
      <c r="M6863" s="14"/>
      <c r="N6863" s="14"/>
      <c r="O6863" s="14"/>
      <c r="P6863" s="14"/>
    </row>
    <row r="6864" spans="9:16" x14ac:dyDescent="0.25">
      <c r="I6864" s="14"/>
      <c r="J6864" s="14"/>
      <c r="K6864" s="14"/>
      <c r="L6864" s="14"/>
      <c r="M6864" s="14"/>
      <c r="N6864" s="14"/>
      <c r="O6864" s="14"/>
      <c r="P6864" s="14"/>
    </row>
    <row r="6865" spans="9:16" x14ac:dyDescent="0.25">
      <c r="I6865" s="14"/>
      <c r="J6865" s="14"/>
      <c r="K6865" s="14"/>
      <c r="L6865" s="14"/>
      <c r="M6865" s="14"/>
      <c r="N6865" s="14"/>
      <c r="O6865" s="14"/>
      <c r="P6865" s="14"/>
    </row>
    <row r="6866" spans="9:16" x14ac:dyDescent="0.25">
      <c r="I6866" s="14"/>
      <c r="J6866" s="14"/>
      <c r="K6866" s="14"/>
      <c r="L6866" s="14"/>
      <c r="M6866" s="14"/>
      <c r="N6866" s="14"/>
      <c r="O6866" s="14"/>
      <c r="P6866" s="14"/>
    </row>
    <row r="6867" spans="9:16" x14ac:dyDescent="0.25">
      <c r="I6867" s="14"/>
      <c r="J6867" s="14"/>
      <c r="K6867" s="14"/>
      <c r="L6867" s="14"/>
      <c r="M6867" s="14"/>
      <c r="N6867" s="14"/>
      <c r="O6867" s="14"/>
      <c r="P6867" s="14"/>
    </row>
    <row r="6868" spans="9:16" x14ac:dyDescent="0.25">
      <c r="I6868" s="14"/>
      <c r="J6868" s="14"/>
      <c r="K6868" s="14"/>
      <c r="L6868" s="14"/>
      <c r="M6868" s="14"/>
      <c r="N6868" s="14"/>
      <c r="O6868" s="14"/>
      <c r="P6868" s="14"/>
    </row>
    <row r="6869" spans="9:16" x14ac:dyDescent="0.25">
      <c r="I6869" s="14"/>
      <c r="J6869" s="14"/>
      <c r="K6869" s="14"/>
      <c r="L6869" s="14"/>
      <c r="M6869" s="14"/>
      <c r="N6869" s="14"/>
      <c r="O6869" s="14"/>
      <c r="P6869" s="14"/>
    </row>
    <row r="6870" spans="9:16" x14ac:dyDescent="0.25">
      <c r="I6870" s="14"/>
      <c r="J6870" s="14"/>
      <c r="K6870" s="14"/>
      <c r="L6870" s="14"/>
      <c r="M6870" s="14"/>
      <c r="N6870" s="14"/>
      <c r="O6870" s="14"/>
      <c r="P6870" s="14"/>
    </row>
    <row r="6871" spans="9:16" x14ac:dyDescent="0.25">
      <c r="I6871" s="14"/>
      <c r="J6871" s="14"/>
      <c r="K6871" s="14"/>
      <c r="L6871" s="14"/>
      <c r="M6871" s="14"/>
      <c r="N6871" s="14"/>
      <c r="O6871" s="14"/>
      <c r="P6871" s="14"/>
    </row>
    <row r="6872" spans="9:16" x14ac:dyDescent="0.25">
      <c r="I6872" s="14"/>
      <c r="J6872" s="14"/>
      <c r="K6872" s="14"/>
      <c r="L6872" s="14"/>
      <c r="M6872" s="14"/>
      <c r="N6872" s="14"/>
      <c r="O6872" s="14"/>
      <c r="P6872" s="14"/>
    </row>
    <row r="6873" spans="9:16" x14ac:dyDescent="0.25">
      <c r="I6873" s="14"/>
      <c r="J6873" s="14"/>
      <c r="K6873" s="14"/>
      <c r="L6873" s="14"/>
      <c r="M6873" s="14"/>
      <c r="N6873" s="14"/>
      <c r="O6873" s="14"/>
      <c r="P6873" s="14"/>
    </row>
    <row r="6874" spans="9:16" x14ac:dyDescent="0.25">
      <c r="I6874" s="14"/>
      <c r="J6874" s="14"/>
      <c r="K6874" s="14"/>
      <c r="L6874" s="14"/>
      <c r="M6874" s="14"/>
      <c r="N6874" s="14"/>
      <c r="O6874" s="14"/>
      <c r="P6874" s="14"/>
    </row>
    <row r="6875" spans="9:16" x14ac:dyDescent="0.25">
      <c r="I6875" s="14"/>
      <c r="J6875" s="14"/>
      <c r="K6875" s="14"/>
      <c r="L6875" s="14"/>
      <c r="M6875" s="14"/>
      <c r="N6875" s="14"/>
      <c r="O6875" s="14"/>
      <c r="P6875" s="14"/>
    </row>
    <row r="6876" spans="9:16" x14ac:dyDescent="0.25">
      <c r="I6876" s="14"/>
      <c r="J6876" s="14"/>
      <c r="K6876" s="14"/>
      <c r="L6876" s="14"/>
      <c r="M6876" s="14"/>
      <c r="N6876" s="14"/>
      <c r="O6876" s="14"/>
      <c r="P6876" s="14"/>
    </row>
    <row r="6877" spans="9:16" x14ac:dyDescent="0.25">
      <c r="I6877" s="14"/>
      <c r="J6877" s="14"/>
      <c r="K6877" s="14"/>
      <c r="L6877" s="14"/>
      <c r="M6877" s="14"/>
      <c r="N6877" s="14"/>
      <c r="O6877" s="14"/>
      <c r="P6877" s="14"/>
    </row>
    <row r="6878" spans="9:16" x14ac:dyDescent="0.25">
      <c r="I6878" s="14"/>
      <c r="J6878" s="14"/>
      <c r="K6878" s="14"/>
      <c r="L6878" s="14"/>
      <c r="M6878" s="14"/>
      <c r="N6878" s="14"/>
      <c r="O6878" s="14"/>
      <c r="P6878" s="14"/>
    </row>
    <row r="6879" spans="9:16" x14ac:dyDescent="0.25">
      <c r="I6879" s="14"/>
      <c r="J6879" s="14"/>
      <c r="K6879" s="14"/>
      <c r="L6879" s="14"/>
      <c r="M6879" s="14"/>
      <c r="N6879" s="14"/>
      <c r="O6879" s="14"/>
      <c r="P6879" s="14"/>
    </row>
    <row r="6880" spans="9:16" x14ac:dyDescent="0.25">
      <c r="I6880" s="14"/>
      <c r="J6880" s="14"/>
      <c r="K6880" s="14"/>
      <c r="L6880" s="14"/>
      <c r="M6880" s="14"/>
      <c r="N6880" s="14"/>
      <c r="O6880" s="14"/>
      <c r="P6880" s="14"/>
    </row>
    <row r="6881" spans="9:16" x14ac:dyDescent="0.25">
      <c r="I6881" s="14"/>
      <c r="J6881" s="14"/>
      <c r="K6881" s="14"/>
      <c r="L6881" s="14"/>
      <c r="M6881" s="14"/>
      <c r="N6881" s="14"/>
      <c r="O6881" s="14"/>
      <c r="P6881" s="14"/>
    </row>
    <row r="6882" spans="9:16" x14ac:dyDescent="0.25">
      <c r="I6882" s="14"/>
      <c r="J6882" s="14"/>
      <c r="K6882" s="14"/>
      <c r="L6882" s="14"/>
      <c r="M6882" s="14"/>
      <c r="N6882" s="14"/>
      <c r="O6882" s="14"/>
      <c r="P6882" s="14"/>
    </row>
    <row r="6883" spans="9:16" x14ac:dyDescent="0.25">
      <c r="I6883" s="14"/>
      <c r="J6883" s="14"/>
      <c r="K6883" s="14"/>
      <c r="L6883" s="14"/>
      <c r="M6883" s="14"/>
      <c r="N6883" s="14"/>
      <c r="O6883" s="14"/>
      <c r="P6883" s="14"/>
    </row>
    <row r="6884" spans="9:16" x14ac:dyDescent="0.25">
      <c r="I6884" s="14"/>
      <c r="J6884" s="14"/>
      <c r="K6884" s="14"/>
      <c r="L6884" s="14"/>
      <c r="M6884" s="14"/>
      <c r="N6884" s="14"/>
      <c r="O6884" s="14"/>
      <c r="P6884" s="14"/>
    </row>
    <row r="6885" spans="9:16" x14ac:dyDescent="0.25">
      <c r="I6885" s="14"/>
      <c r="J6885" s="14"/>
      <c r="K6885" s="14"/>
      <c r="L6885" s="14"/>
      <c r="M6885" s="14"/>
      <c r="N6885" s="14"/>
      <c r="O6885" s="14"/>
      <c r="P6885" s="14"/>
    </row>
    <row r="6886" spans="9:16" x14ac:dyDescent="0.25">
      <c r="I6886" s="14"/>
      <c r="J6886" s="14"/>
      <c r="K6886" s="14"/>
      <c r="L6886" s="14"/>
      <c r="M6886" s="14"/>
      <c r="N6886" s="14"/>
      <c r="O6886" s="14"/>
      <c r="P6886" s="14"/>
    </row>
    <row r="6887" spans="9:16" x14ac:dyDescent="0.25">
      <c r="I6887" s="14"/>
      <c r="J6887" s="14"/>
      <c r="K6887" s="14"/>
      <c r="L6887" s="14"/>
      <c r="M6887" s="14"/>
      <c r="N6887" s="14"/>
      <c r="O6887" s="14"/>
      <c r="P6887" s="14"/>
    </row>
    <row r="6888" spans="9:16" x14ac:dyDescent="0.25">
      <c r="I6888" s="14"/>
      <c r="J6888" s="14"/>
      <c r="K6888" s="14"/>
      <c r="L6888" s="14"/>
      <c r="M6888" s="14"/>
      <c r="N6888" s="14"/>
      <c r="O6888" s="14"/>
      <c r="P6888" s="14"/>
    </row>
    <row r="6889" spans="9:16" x14ac:dyDescent="0.25">
      <c r="I6889" s="14"/>
      <c r="J6889" s="14"/>
      <c r="K6889" s="14"/>
      <c r="L6889" s="14"/>
      <c r="M6889" s="14"/>
      <c r="N6889" s="14"/>
      <c r="O6889" s="14"/>
      <c r="P6889" s="14"/>
    </row>
    <row r="6890" spans="9:16" x14ac:dyDescent="0.25">
      <c r="I6890" s="14"/>
      <c r="J6890" s="14"/>
      <c r="K6890" s="14"/>
      <c r="L6890" s="14"/>
      <c r="M6890" s="14"/>
      <c r="N6890" s="14"/>
      <c r="O6890" s="14"/>
      <c r="P6890" s="14"/>
    </row>
    <row r="6891" spans="9:16" x14ac:dyDescent="0.25">
      <c r="I6891" s="14"/>
      <c r="J6891" s="14"/>
      <c r="K6891" s="14"/>
      <c r="L6891" s="14"/>
      <c r="M6891" s="14"/>
      <c r="N6891" s="14"/>
      <c r="O6891" s="14"/>
      <c r="P6891" s="14"/>
    </row>
    <row r="6892" spans="9:16" x14ac:dyDescent="0.25">
      <c r="I6892" s="14"/>
      <c r="J6892" s="14"/>
      <c r="K6892" s="14"/>
      <c r="L6892" s="14"/>
      <c r="M6892" s="14"/>
      <c r="N6892" s="14"/>
      <c r="O6892" s="14"/>
      <c r="P6892" s="14"/>
    </row>
    <row r="6893" spans="9:16" x14ac:dyDescent="0.25">
      <c r="I6893" s="14"/>
      <c r="J6893" s="14"/>
      <c r="K6893" s="14"/>
      <c r="L6893" s="14"/>
      <c r="M6893" s="14"/>
      <c r="N6893" s="14"/>
      <c r="O6893" s="14"/>
      <c r="P6893" s="14"/>
    </row>
    <row r="6894" spans="9:16" x14ac:dyDescent="0.25">
      <c r="I6894" s="14"/>
      <c r="J6894" s="14"/>
      <c r="K6894" s="14"/>
      <c r="L6894" s="14"/>
      <c r="M6894" s="14"/>
      <c r="N6894" s="14"/>
      <c r="O6894" s="14"/>
      <c r="P6894" s="14"/>
    </row>
    <row r="6895" spans="9:16" x14ac:dyDescent="0.25">
      <c r="I6895" s="14"/>
      <c r="J6895" s="14"/>
      <c r="K6895" s="14"/>
      <c r="L6895" s="14"/>
      <c r="M6895" s="14"/>
      <c r="N6895" s="14"/>
      <c r="O6895" s="14"/>
      <c r="P6895" s="14"/>
    </row>
    <row r="6896" spans="9:16" x14ac:dyDescent="0.25">
      <c r="I6896" s="14"/>
      <c r="J6896" s="14"/>
      <c r="K6896" s="14"/>
      <c r="L6896" s="14"/>
      <c r="M6896" s="14"/>
      <c r="N6896" s="14"/>
      <c r="O6896" s="14"/>
      <c r="P6896" s="14"/>
    </row>
    <row r="6897" spans="9:16" x14ac:dyDescent="0.25">
      <c r="I6897" s="14"/>
      <c r="J6897" s="14"/>
      <c r="K6897" s="14"/>
      <c r="L6897" s="14"/>
      <c r="M6897" s="14"/>
      <c r="N6897" s="14"/>
      <c r="O6897" s="14"/>
      <c r="P6897" s="14"/>
    </row>
    <row r="6898" spans="9:16" x14ac:dyDescent="0.25">
      <c r="I6898" s="14"/>
      <c r="J6898" s="14"/>
      <c r="K6898" s="14"/>
      <c r="L6898" s="14"/>
      <c r="M6898" s="14"/>
      <c r="N6898" s="14"/>
      <c r="O6898" s="14"/>
      <c r="P6898" s="14"/>
    </row>
    <row r="6899" spans="9:16" x14ac:dyDescent="0.25">
      <c r="I6899" s="14"/>
      <c r="J6899" s="14"/>
      <c r="K6899" s="14"/>
      <c r="L6899" s="14"/>
      <c r="M6899" s="14"/>
      <c r="N6899" s="14"/>
      <c r="O6899" s="14"/>
      <c r="P6899" s="14"/>
    </row>
    <row r="6900" spans="9:16" x14ac:dyDescent="0.25">
      <c r="I6900" s="14"/>
      <c r="J6900" s="14"/>
      <c r="K6900" s="14"/>
      <c r="L6900" s="14"/>
      <c r="M6900" s="14"/>
      <c r="N6900" s="14"/>
      <c r="O6900" s="14"/>
      <c r="P6900" s="14"/>
    </row>
    <row r="6901" spans="9:16" x14ac:dyDescent="0.25">
      <c r="I6901" s="14"/>
      <c r="J6901" s="14"/>
      <c r="K6901" s="14"/>
      <c r="L6901" s="14"/>
      <c r="M6901" s="14"/>
      <c r="N6901" s="14"/>
      <c r="O6901" s="14"/>
      <c r="P6901" s="14"/>
    </row>
    <row r="6902" spans="9:16" x14ac:dyDescent="0.25">
      <c r="I6902" s="14"/>
      <c r="J6902" s="14"/>
      <c r="K6902" s="14"/>
      <c r="L6902" s="14"/>
      <c r="M6902" s="14"/>
      <c r="N6902" s="14"/>
      <c r="O6902" s="14"/>
      <c r="P6902" s="14"/>
    </row>
    <row r="6903" spans="9:16" x14ac:dyDescent="0.25">
      <c r="I6903" s="14"/>
      <c r="J6903" s="14"/>
      <c r="K6903" s="14"/>
      <c r="L6903" s="14"/>
      <c r="M6903" s="14"/>
      <c r="N6903" s="14"/>
      <c r="O6903" s="14"/>
      <c r="P6903" s="14"/>
    </row>
    <row r="6904" spans="9:16" x14ac:dyDescent="0.25">
      <c r="I6904" s="14"/>
      <c r="J6904" s="14"/>
      <c r="K6904" s="14"/>
      <c r="L6904" s="14"/>
      <c r="M6904" s="14"/>
      <c r="N6904" s="14"/>
      <c r="O6904" s="14"/>
      <c r="P6904" s="14"/>
    </row>
    <row r="6905" spans="9:16" x14ac:dyDescent="0.25">
      <c r="I6905" s="14"/>
      <c r="J6905" s="14"/>
      <c r="K6905" s="14"/>
      <c r="L6905" s="14"/>
      <c r="M6905" s="14"/>
      <c r="N6905" s="14"/>
      <c r="O6905" s="14"/>
      <c r="P6905" s="14"/>
    </row>
    <row r="6906" spans="9:16" x14ac:dyDescent="0.25">
      <c r="I6906" s="14"/>
      <c r="J6906" s="14"/>
      <c r="K6906" s="14"/>
      <c r="L6906" s="14"/>
      <c r="M6906" s="14"/>
      <c r="N6906" s="14"/>
      <c r="O6906" s="14"/>
      <c r="P6906" s="14"/>
    </row>
    <row r="6907" spans="9:16" x14ac:dyDescent="0.25">
      <c r="I6907" s="14"/>
      <c r="J6907" s="14"/>
      <c r="K6907" s="14"/>
      <c r="L6907" s="14"/>
      <c r="M6907" s="14"/>
      <c r="N6907" s="14"/>
      <c r="O6907" s="14"/>
      <c r="P6907" s="14"/>
    </row>
    <row r="6908" spans="9:16" x14ac:dyDescent="0.25">
      <c r="I6908" s="14"/>
      <c r="J6908" s="14"/>
      <c r="K6908" s="14"/>
      <c r="L6908" s="14"/>
      <c r="M6908" s="14"/>
      <c r="N6908" s="14"/>
      <c r="O6908" s="14"/>
      <c r="P6908" s="14"/>
    </row>
    <row r="6909" spans="9:16" x14ac:dyDescent="0.25">
      <c r="I6909" s="14"/>
      <c r="J6909" s="14"/>
      <c r="K6909" s="14"/>
      <c r="L6909" s="14"/>
      <c r="M6909" s="14"/>
      <c r="N6909" s="14"/>
      <c r="O6909" s="14"/>
      <c r="P6909" s="14"/>
    </row>
    <row r="6910" spans="9:16" x14ac:dyDescent="0.25">
      <c r="I6910" s="14"/>
      <c r="J6910" s="14"/>
      <c r="K6910" s="14"/>
      <c r="L6910" s="14"/>
      <c r="M6910" s="14"/>
      <c r="N6910" s="14"/>
      <c r="O6910" s="14"/>
      <c r="P6910" s="14"/>
    </row>
    <row r="6911" spans="9:16" x14ac:dyDescent="0.25">
      <c r="I6911" s="14"/>
      <c r="J6911" s="14"/>
      <c r="K6911" s="14"/>
      <c r="L6911" s="14"/>
      <c r="M6911" s="14"/>
      <c r="N6911" s="14"/>
      <c r="O6911" s="14"/>
      <c r="P6911" s="14"/>
    </row>
    <row r="6912" spans="9:16" x14ac:dyDescent="0.25">
      <c r="I6912" s="14"/>
      <c r="J6912" s="14"/>
      <c r="K6912" s="14"/>
      <c r="L6912" s="14"/>
      <c r="M6912" s="14"/>
      <c r="N6912" s="14"/>
      <c r="O6912" s="14"/>
      <c r="P6912" s="14"/>
    </row>
    <row r="6913" spans="9:16" x14ac:dyDescent="0.25">
      <c r="I6913" s="14"/>
      <c r="J6913" s="14"/>
      <c r="K6913" s="14"/>
      <c r="L6913" s="14"/>
      <c r="M6913" s="14"/>
      <c r="N6913" s="14"/>
      <c r="O6913" s="14"/>
      <c r="P6913" s="14"/>
    </row>
    <row r="6914" spans="9:16" x14ac:dyDescent="0.25">
      <c r="I6914" s="14"/>
      <c r="J6914" s="14"/>
      <c r="K6914" s="14"/>
      <c r="L6914" s="14"/>
      <c r="M6914" s="14"/>
      <c r="N6914" s="14"/>
      <c r="O6914" s="14"/>
      <c r="P6914" s="14"/>
    </row>
    <row r="6915" spans="9:16" x14ac:dyDescent="0.25">
      <c r="I6915" s="14"/>
      <c r="J6915" s="14"/>
      <c r="K6915" s="14"/>
      <c r="L6915" s="14"/>
      <c r="M6915" s="14"/>
      <c r="N6915" s="14"/>
      <c r="O6915" s="14"/>
      <c r="P6915" s="14"/>
    </row>
    <row r="6916" spans="9:16" x14ac:dyDescent="0.25">
      <c r="I6916" s="14"/>
      <c r="J6916" s="14"/>
      <c r="K6916" s="14"/>
      <c r="L6916" s="14"/>
      <c r="M6916" s="14"/>
      <c r="N6916" s="14"/>
      <c r="O6916" s="14"/>
      <c r="P6916" s="14"/>
    </row>
    <row r="6917" spans="9:16" x14ac:dyDescent="0.25">
      <c r="I6917" s="14"/>
      <c r="J6917" s="14"/>
      <c r="K6917" s="14"/>
      <c r="L6917" s="14"/>
      <c r="M6917" s="14"/>
      <c r="N6917" s="14"/>
      <c r="O6917" s="14"/>
      <c r="P6917" s="14"/>
    </row>
    <row r="6918" spans="9:16" x14ac:dyDescent="0.25">
      <c r="I6918" s="14"/>
      <c r="J6918" s="14"/>
      <c r="K6918" s="14"/>
      <c r="L6918" s="14"/>
      <c r="M6918" s="14"/>
      <c r="N6918" s="14"/>
      <c r="O6918" s="14"/>
      <c r="P6918" s="14"/>
    </row>
    <row r="6919" spans="9:16" x14ac:dyDescent="0.25">
      <c r="I6919" s="14"/>
      <c r="J6919" s="14"/>
      <c r="K6919" s="14"/>
      <c r="L6919" s="14"/>
      <c r="M6919" s="14"/>
      <c r="N6919" s="14"/>
      <c r="O6919" s="14"/>
      <c r="P6919" s="14"/>
    </row>
    <row r="6920" spans="9:16" x14ac:dyDescent="0.25">
      <c r="I6920" s="14"/>
      <c r="J6920" s="14"/>
      <c r="K6920" s="14"/>
      <c r="L6920" s="14"/>
      <c r="M6920" s="14"/>
      <c r="N6920" s="14"/>
      <c r="O6920" s="14"/>
      <c r="P6920" s="14"/>
    </row>
    <row r="6921" spans="9:16" x14ac:dyDescent="0.25">
      <c r="I6921" s="14"/>
      <c r="J6921" s="14"/>
      <c r="K6921" s="14"/>
      <c r="L6921" s="14"/>
      <c r="M6921" s="14"/>
      <c r="N6921" s="14"/>
      <c r="O6921" s="14"/>
      <c r="P6921" s="14"/>
    </row>
    <row r="6922" spans="9:16" x14ac:dyDescent="0.25">
      <c r="I6922" s="14"/>
      <c r="J6922" s="14"/>
      <c r="K6922" s="14"/>
      <c r="L6922" s="14"/>
      <c r="M6922" s="14"/>
      <c r="N6922" s="14"/>
      <c r="O6922" s="14"/>
      <c r="P6922" s="14"/>
    </row>
    <row r="6923" spans="9:16" x14ac:dyDescent="0.25">
      <c r="I6923" s="14"/>
      <c r="J6923" s="14"/>
      <c r="K6923" s="14"/>
      <c r="L6923" s="14"/>
      <c r="M6923" s="14"/>
      <c r="N6923" s="14"/>
      <c r="O6923" s="14"/>
      <c r="P6923" s="14"/>
    </row>
    <row r="6924" spans="9:16" x14ac:dyDescent="0.25">
      <c r="I6924" s="14"/>
      <c r="J6924" s="14"/>
      <c r="K6924" s="14"/>
      <c r="L6924" s="14"/>
      <c r="M6924" s="14"/>
      <c r="N6924" s="14"/>
      <c r="O6924" s="14"/>
      <c r="P6924" s="14"/>
    </row>
    <row r="6925" spans="9:16" x14ac:dyDescent="0.25">
      <c r="I6925" s="14"/>
      <c r="J6925" s="14"/>
      <c r="K6925" s="14"/>
      <c r="L6925" s="14"/>
      <c r="M6925" s="14"/>
      <c r="N6925" s="14"/>
      <c r="O6925" s="14"/>
      <c r="P6925" s="14"/>
    </row>
    <row r="6926" spans="9:16" x14ac:dyDescent="0.25">
      <c r="I6926" s="14"/>
      <c r="J6926" s="14"/>
      <c r="K6926" s="14"/>
      <c r="L6926" s="14"/>
      <c r="M6926" s="14"/>
      <c r="N6926" s="14"/>
      <c r="O6926" s="14"/>
      <c r="P6926" s="14"/>
    </row>
    <row r="6927" spans="9:16" x14ac:dyDescent="0.25">
      <c r="I6927" s="14"/>
      <c r="J6927" s="14"/>
      <c r="K6927" s="14"/>
      <c r="L6927" s="14"/>
      <c r="M6927" s="14"/>
      <c r="N6927" s="14"/>
      <c r="O6927" s="14"/>
      <c r="P6927" s="14"/>
    </row>
    <row r="6928" spans="9:16" x14ac:dyDescent="0.25">
      <c r="I6928" s="14"/>
      <c r="J6928" s="14"/>
      <c r="K6928" s="14"/>
      <c r="L6928" s="14"/>
      <c r="M6928" s="14"/>
      <c r="N6928" s="14"/>
      <c r="O6928" s="14"/>
      <c r="P6928" s="14"/>
    </row>
    <row r="6929" spans="9:16" x14ac:dyDescent="0.25">
      <c r="I6929" s="14"/>
      <c r="J6929" s="14"/>
      <c r="K6929" s="14"/>
      <c r="L6929" s="14"/>
      <c r="M6929" s="14"/>
      <c r="N6929" s="14"/>
      <c r="O6929" s="14"/>
      <c r="P6929" s="14"/>
    </row>
    <row r="6930" spans="9:16" x14ac:dyDescent="0.25">
      <c r="I6930" s="14"/>
      <c r="J6930" s="14"/>
      <c r="K6930" s="14"/>
      <c r="L6930" s="14"/>
      <c r="M6930" s="14"/>
      <c r="N6930" s="14"/>
      <c r="O6930" s="14"/>
      <c r="P6930" s="14"/>
    </row>
    <row r="6931" spans="9:16" x14ac:dyDescent="0.25">
      <c r="I6931" s="14"/>
      <c r="J6931" s="14"/>
      <c r="K6931" s="14"/>
      <c r="L6931" s="14"/>
      <c r="M6931" s="14"/>
      <c r="N6931" s="14"/>
      <c r="O6931" s="14"/>
      <c r="P6931" s="14"/>
    </row>
    <row r="6932" spans="9:16" x14ac:dyDescent="0.25">
      <c r="I6932" s="14"/>
      <c r="J6932" s="14"/>
      <c r="K6932" s="14"/>
      <c r="L6932" s="14"/>
      <c r="M6932" s="14"/>
      <c r="N6932" s="14"/>
      <c r="O6932" s="14"/>
      <c r="P6932" s="14"/>
    </row>
    <row r="6933" spans="9:16" x14ac:dyDescent="0.25">
      <c r="I6933" s="14"/>
      <c r="J6933" s="14"/>
      <c r="K6933" s="14"/>
      <c r="L6933" s="14"/>
      <c r="M6933" s="14"/>
      <c r="N6933" s="14"/>
      <c r="O6933" s="14"/>
      <c r="P6933" s="14"/>
    </row>
    <row r="6934" spans="9:16" x14ac:dyDescent="0.25">
      <c r="I6934" s="14"/>
      <c r="J6934" s="14"/>
      <c r="K6934" s="14"/>
      <c r="L6934" s="14"/>
      <c r="M6934" s="14"/>
      <c r="N6934" s="14"/>
      <c r="O6934" s="14"/>
      <c r="P6934" s="14"/>
    </row>
    <row r="6935" spans="9:16" x14ac:dyDescent="0.25">
      <c r="I6935" s="14"/>
      <c r="J6935" s="14"/>
      <c r="K6935" s="14"/>
      <c r="L6935" s="14"/>
      <c r="M6935" s="14"/>
      <c r="N6935" s="14"/>
      <c r="O6935" s="14"/>
      <c r="P6935" s="14"/>
    </row>
    <row r="6936" spans="9:16" x14ac:dyDescent="0.25">
      <c r="I6936" s="14"/>
      <c r="J6936" s="14"/>
      <c r="K6936" s="14"/>
      <c r="L6936" s="14"/>
      <c r="M6936" s="14"/>
      <c r="N6936" s="14"/>
      <c r="O6936" s="14"/>
      <c r="P6936" s="14"/>
    </row>
    <row r="6937" spans="9:16" x14ac:dyDescent="0.25">
      <c r="I6937" s="14"/>
      <c r="J6937" s="14"/>
      <c r="K6937" s="14"/>
      <c r="L6937" s="14"/>
      <c r="M6937" s="14"/>
      <c r="N6937" s="14"/>
      <c r="O6937" s="14"/>
      <c r="P6937" s="14"/>
    </row>
    <row r="6938" spans="9:16" x14ac:dyDescent="0.25">
      <c r="I6938" s="14"/>
      <c r="J6938" s="14"/>
      <c r="K6938" s="14"/>
      <c r="L6938" s="14"/>
      <c r="M6938" s="14"/>
      <c r="N6938" s="14"/>
      <c r="O6938" s="14"/>
      <c r="P6938" s="14"/>
    </row>
    <row r="6939" spans="9:16" x14ac:dyDescent="0.25">
      <c r="I6939" s="14"/>
      <c r="J6939" s="14"/>
      <c r="K6939" s="14"/>
      <c r="L6939" s="14"/>
      <c r="M6939" s="14"/>
      <c r="N6939" s="14"/>
      <c r="O6939" s="14"/>
      <c r="P6939" s="14"/>
    </row>
    <row r="6940" spans="9:16" x14ac:dyDescent="0.25">
      <c r="I6940" s="14"/>
      <c r="J6940" s="14"/>
      <c r="K6940" s="14"/>
      <c r="L6940" s="14"/>
      <c r="M6940" s="14"/>
      <c r="N6940" s="14"/>
      <c r="O6940" s="14"/>
      <c r="P6940" s="14"/>
    </row>
    <row r="6941" spans="9:16" x14ac:dyDescent="0.25">
      <c r="I6941" s="14"/>
      <c r="J6941" s="14"/>
      <c r="K6941" s="14"/>
      <c r="L6941" s="14"/>
      <c r="M6941" s="14"/>
      <c r="N6941" s="14"/>
      <c r="O6941" s="14"/>
      <c r="P6941" s="14"/>
    </row>
    <row r="6942" spans="9:16" x14ac:dyDescent="0.25">
      <c r="I6942" s="14"/>
      <c r="J6942" s="14"/>
      <c r="K6942" s="14"/>
      <c r="L6942" s="14"/>
      <c r="M6942" s="14"/>
      <c r="N6942" s="14"/>
      <c r="O6942" s="14"/>
      <c r="P6942" s="14"/>
    </row>
    <row r="6943" spans="9:16" x14ac:dyDescent="0.25">
      <c r="I6943" s="14"/>
      <c r="J6943" s="14"/>
      <c r="K6943" s="14"/>
      <c r="L6943" s="14"/>
      <c r="M6943" s="14"/>
      <c r="N6943" s="14"/>
      <c r="O6943" s="14"/>
      <c r="P6943" s="14"/>
    </row>
    <row r="6944" spans="9:16" x14ac:dyDescent="0.25">
      <c r="I6944" s="14"/>
      <c r="J6944" s="14"/>
      <c r="K6944" s="14"/>
      <c r="L6944" s="14"/>
      <c r="M6944" s="14"/>
      <c r="N6944" s="14"/>
      <c r="O6944" s="14"/>
      <c r="P6944" s="14"/>
    </row>
    <row r="6945" spans="9:16" x14ac:dyDescent="0.25">
      <c r="I6945" s="14"/>
      <c r="J6945" s="14"/>
      <c r="K6945" s="14"/>
      <c r="L6945" s="14"/>
      <c r="M6945" s="14"/>
      <c r="N6945" s="14"/>
      <c r="O6945" s="14"/>
      <c r="P6945" s="14"/>
    </row>
    <row r="6946" spans="9:16" x14ac:dyDescent="0.25">
      <c r="I6946" s="14"/>
      <c r="J6946" s="14"/>
      <c r="K6946" s="14"/>
      <c r="L6946" s="14"/>
      <c r="M6946" s="14"/>
      <c r="N6946" s="14"/>
      <c r="O6946" s="14"/>
      <c r="P6946" s="14"/>
    </row>
    <row r="6947" spans="9:16" x14ac:dyDescent="0.25">
      <c r="I6947" s="14"/>
      <c r="J6947" s="14"/>
      <c r="K6947" s="14"/>
      <c r="L6947" s="14"/>
      <c r="M6947" s="14"/>
      <c r="N6947" s="14"/>
      <c r="O6947" s="14"/>
      <c r="P6947" s="14"/>
    </row>
    <row r="6948" spans="9:16" x14ac:dyDescent="0.25">
      <c r="I6948" s="14"/>
      <c r="J6948" s="14"/>
      <c r="K6948" s="14"/>
      <c r="L6948" s="14"/>
      <c r="M6948" s="14"/>
      <c r="N6948" s="14"/>
      <c r="O6948" s="14"/>
      <c r="P6948" s="14"/>
    </row>
    <row r="6949" spans="9:16" x14ac:dyDescent="0.25">
      <c r="I6949" s="14"/>
      <c r="J6949" s="14"/>
      <c r="K6949" s="14"/>
      <c r="L6949" s="14"/>
      <c r="M6949" s="14"/>
      <c r="N6949" s="14"/>
      <c r="O6949" s="14"/>
      <c r="P6949" s="14"/>
    </row>
    <row r="6950" spans="9:16" x14ac:dyDescent="0.25">
      <c r="I6950" s="14"/>
      <c r="J6950" s="14"/>
      <c r="K6950" s="14"/>
      <c r="L6950" s="14"/>
      <c r="M6950" s="14"/>
      <c r="N6950" s="14"/>
      <c r="O6950" s="14"/>
      <c r="P6950" s="14"/>
    </row>
    <row r="6951" spans="9:16" x14ac:dyDescent="0.25">
      <c r="I6951" s="14"/>
      <c r="J6951" s="14"/>
      <c r="K6951" s="14"/>
      <c r="L6951" s="14"/>
      <c r="M6951" s="14"/>
      <c r="N6951" s="14"/>
      <c r="O6951" s="14"/>
      <c r="P6951" s="14"/>
    </row>
    <row r="6952" spans="9:16" x14ac:dyDescent="0.25">
      <c r="I6952" s="14"/>
      <c r="J6952" s="14"/>
      <c r="K6952" s="14"/>
      <c r="L6952" s="14"/>
      <c r="M6952" s="14"/>
      <c r="N6952" s="14"/>
      <c r="O6952" s="14"/>
      <c r="P6952" s="14"/>
    </row>
    <row r="6953" spans="9:16" x14ac:dyDescent="0.25">
      <c r="I6953" s="14"/>
      <c r="J6953" s="14"/>
      <c r="K6953" s="14"/>
      <c r="L6953" s="14"/>
      <c r="M6953" s="14"/>
      <c r="N6953" s="14"/>
      <c r="O6953" s="14"/>
      <c r="P6953" s="14"/>
    </row>
    <row r="6954" spans="9:16" x14ac:dyDescent="0.25">
      <c r="I6954" s="14"/>
      <c r="J6954" s="14"/>
      <c r="K6954" s="14"/>
      <c r="L6954" s="14"/>
      <c r="M6954" s="14"/>
      <c r="N6954" s="14"/>
      <c r="O6954" s="14"/>
      <c r="P6954" s="14"/>
    </row>
    <row r="6955" spans="9:16" x14ac:dyDescent="0.25">
      <c r="I6955" s="14"/>
      <c r="J6955" s="14"/>
      <c r="K6955" s="14"/>
      <c r="L6955" s="14"/>
      <c r="M6955" s="14"/>
      <c r="N6955" s="14"/>
      <c r="O6955" s="14"/>
      <c r="P6955" s="14"/>
    </row>
    <row r="6956" spans="9:16" x14ac:dyDescent="0.25">
      <c r="I6956" s="14"/>
      <c r="J6956" s="14"/>
      <c r="K6956" s="14"/>
      <c r="L6956" s="14"/>
      <c r="M6956" s="14"/>
      <c r="N6956" s="14"/>
      <c r="O6956" s="14"/>
      <c r="P6956" s="14"/>
    </row>
    <row r="6957" spans="9:16" x14ac:dyDescent="0.25">
      <c r="I6957" s="14"/>
      <c r="J6957" s="14"/>
      <c r="K6957" s="14"/>
      <c r="L6957" s="14"/>
      <c r="M6957" s="14"/>
      <c r="N6957" s="14"/>
      <c r="O6957" s="14"/>
      <c r="P6957" s="14"/>
    </row>
    <row r="6958" spans="9:16" x14ac:dyDescent="0.25">
      <c r="I6958" s="14"/>
      <c r="J6958" s="14"/>
      <c r="K6958" s="14"/>
      <c r="L6958" s="14"/>
      <c r="M6958" s="14"/>
      <c r="N6958" s="14"/>
      <c r="O6958" s="14"/>
      <c r="P6958" s="14"/>
    </row>
    <row r="6959" spans="9:16" x14ac:dyDescent="0.25">
      <c r="I6959" s="14"/>
      <c r="J6959" s="14"/>
      <c r="K6959" s="14"/>
      <c r="L6959" s="14"/>
      <c r="M6959" s="14"/>
      <c r="N6959" s="14"/>
      <c r="O6959" s="14"/>
      <c r="P6959" s="14"/>
    </row>
    <row r="6960" spans="9:16" x14ac:dyDescent="0.25">
      <c r="I6960" s="14"/>
      <c r="J6960" s="14"/>
      <c r="K6960" s="14"/>
      <c r="L6960" s="14"/>
      <c r="M6960" s="14"/>
      <c r="N6960" s="14"/>
      <c r="O6960" s="14"/>
      <c r="P6960" s="14"/>
    </row>
    <row r="6961" spans="9:16" x14ac:dyDescent="0.25">
      <c r="I6961" s="14"/>
      <c r="J6961" s="14"/>
      <c r="K6961" s="14"/>
      <c r="L6961" s="14"/>
      <c r="M6961" s="14"/>
      <c r="N6961" s="14"/>
      <c r="O6961" s="14"/>
      <c r="P6961" s="14"/>
    </row>
    <row r="6962" spans="9:16" x14ac:dyDescent="0.25">
      <c r="I6962" s="14"/>
      <c r="J6962" s="14"/>
      <c r="K6962" s="14"/>
      <c r="L6962" s="14"/>
      <c r="M6962" s="14"/>
      <c r="N6962" s="14"/>
      <c r="O6962" s="14"/>
      <c r="P6962" s="14"/>
    </row>
    <row r="6963" spans="9:16" x14ac:dyDescent="0.25">
      <c r="I6963" s="14"/>
      <c r="J6963" s="14"/>
      <c r="K6963" s="14"/>
      <c r="L6963" s="14"/>
      <c r="M6963" s="14"/>
      <c r="N6963" s="14"/>
      <c r="O6963" s="14"/>
      <c r="P6963" s="14"/>
    </row>
    <row r="6964" spans="9:16" x14ac:dyDescent="0.25">
      <c r="I6964" s="14"/>
      <c r="J6964" s="14"/>
      <c r="K6964" s="14"/>
      <c r="L6964" s="14"/>
      <c r="M6964" s="14"/>
      <c r="N6964" s="14"/>
      <c r="O6964" s="14"/>
      <c r="P6964" s="14"/>
    </row>
    <row r="6965" spans="9:16" x14ac:dyDescent="0.25">
      <c r="I6965" s="14"/>
      <c r="J6965" s="14"/>
      <c r="K6965" s="14"/>
      <c r="L6965" s="14"/>
      <c r="M6965" s="14"/>
      <c r="N6965" s="14"/>
      <c r="O6965" s="14"/>
      <c r="P6965" s="14"/>
    </row>
    <row r="6966" spans="9:16" x14ac:dyDescent="0.25">
      <c r="I6966" s="14"/>
      <c r="J6966" s="14"/>
      <c r="K6966" s="14"/>
      <c r="L6966" s="14"/>
      <c r="M6966" s="14"/>
      <c r="N6966" s="14"/>
      <c r="O6966" s="14"/>
      <c r="P6966" s="14"/>
    </row>
    <row r="6967" spans="9:16" x14ac:dyDescent="0.25">
      <c r="I6967" s="14"/>
      <c r="J6967" s="14"/>
      <c r="K6967" s="14"/>
      <c r="L6967" s="14"/>
      <c r="M6967" s="14"/>
      <c r="N6967" s="14"/>
      <c r="O6967" s="14"/>
      <c r="P6967" s="14"/>
    </row>
    <row r="6968" spans="9:16" x14ac:dyDescent="0.25">
      <c r="I6968" s="14"/>
      <c r="J6968" s="14"/>
      <c r="K6968" s="14"/>
      <c r="L6968" s="14"/>
      <c r="M6968" s="14"/>
      <c r="N6968" s="14"/>
      <c r="O6968" s="14"/>
      <c r="P6968" s="14"/>
    </row>
    <row r="6969" spans="9:16" x14ac:dyDescent="0.25">
      <c r="I6969" s="14"/>
      <c r="J6969" s="14"/>
      <c r="K6969" s="14"/>
      <c r="L6969" s="14"/>
      <c r="M6969" s="14"/>
      <c r="N6969" s="14"/>
      <c r="O6969" s="14"/>
      <c r="P6969" s="14"/>
    </row>
    <row r="6970" spans="9:16" x14ac:dyDescent="0.25">
      <c r="I6970" s="14"/>
      <c r="J6970" s="14"/>
      <c r="K6970" s="14"/>
      <c r="L6970" s="14"/>
      <c r="M6970" s="14"/>
      <c r="N6970" s="14"/>
      <c r="O6970" s="14"/>
      <c r="P6970" s="14"/>
    </row>
    <row r="6971" spans="9:16" x14ac:dyDescent="0.25">
      <c r="I6971" s="14"/>
      <c r="J6971" s="14"/>
      <c r="K6971" s="14"/>
      <c r="L6971" s="14"/>
      <c r="M6971" s="14"/>
      <c r="N6971" s="14"/>
      <c r="O6971" s="14"/>
      <c r="P6971" s="14"/>
    </row>
    <row r="6972" spans="9:16" x14ac:dyDescent="0.25">
      <c r="I6972" s="14"/>
      <c r="J6972" s="14"/>
      <c r="K6972" s="14"/>
      <c r="L6972" s="14"/>
      <c r="M6972" s="14"/>
      <c r="N6972" s="14"/>
      <c r="O6972" s="14"/>
      <c r="P6972" s="14"/>
    </row>
    <row r="6973" spans="9:16" x14ac:dyDescent="0.25">
      <c r="I6973" s="14"/>
      <c r="J6973" s="14"/>
      <c r="K6973" s="14"/>
      <c r="L6973" s="14"/>
      <c r="M6973" s="14"/>
      <c r="N6973" s="14"/>
      <c r="O6973" s="14"/>
      <c r="P6973" s="14"/>
    </row>
    <row r="6974" spans="9:16" x14ac:dyDescent="0.25">
      <c r="I6974" s="14"/>
      <c r="J6974" s="14"/>
      <c r="K6974" s="14"/>
      <c r="L6974" s="14"/>
      <c r="M6974" s="14"/>
      <c r="N6974" s="14"/>
      <c r="O6974" s="14"/>
      <c r="P6974" s="14"/>
    </row>
    <row r="6975" spans="9:16" x14ac:dyDescent="0.25">
      <c r="I6975" s="14"/>
      <c r="J6975" s="14"/>
      <c r="K6975" s="14"/>
      <c r="L6975" s="14"/>
      <c r="M6975" s="14"/>
      <c r="N6975" s="14"/>
      <c r="O6975" s="14"/>
      <c r="P6975" s="14"/>
    </row>
    <row r="6976" spans="9:16" x14ac:dyDescent="0.25">
      <c r="I6976" s="14"/>
      <c r="J6976" s="14"/>
      <c r="K6976" s="14"/>
      <c r="L6976" s="14"/>
      <c r="M6976" s="14"/>
      <c r="N6976" s="14"/>
      <c r="O6976" s="14"/>
      <c r="P6976" s="14"/>
    </row>
    <row r="6977" spans="9:16" x14ac:dyDescent="0.25">
      <c r="I6977" s="14"/>
      <c r="J6977" s="14"/>
      <c r="K6977" s="14"/>
      <c r="L6977" s="14"/>
      <c r="M6977" s="14"/>
      <c r="N6977" s="14"/>
      <c r="O6977" s="14"/>
      <c r="P6977" s="14"/>
    </row>
    <row r="6978" spans="9:16" x14ac:dyDescent="0.25">
      <c r="I6978" s="14"/>
      <c r="J6978" s="14"/>
      <c r="K6978" s="14"/>
      <c r="L6978" s="14"/>
      <c r="M6978" s="14"/>
      <c r="N6978" s="14"/>
      <c r="O6978" s="14"/>
      <c r="P6978" s="14"/>
    </row>
    <row r="6979" spans="9:16" x14ac:dyDescent="0.25">
      <c r="I6979" s="14"/>
      <c r="J6979" s="14"/>
      <c r="K6979" s="14"/>
      <c r="L6979" s="14"/>
      <c r="M6979" s="14"/>
      <c r="N6979" s="14"/>
      <c r="O6979" s="14"/>
      <c r="P6979" s="14"/>
    </row>
    <row r="6980" spans="9:16" x14ac:dyDescent="0.25">
      <c r="I6980" s="14"/>
      <c r="J6980" s="14"/>
      <c r="K6980" s="14"/>
      <c r="L6980" s="14"/>
      <c r="M6980" s="14"/>
      <c r="N6980" s="14"/>
      <c r="O6980" s="14"/>
      <c r="P6980" s="14"/>
    </row>
    <row r="6981" spans="9:16" x14ac:dyDescent="0.25">
      <c r="I6981" s="14"/>
      <c r="J6981" s="14"/>
      <c r="K6981" s="14"/>
      <c r="L6981" s="14"/>
      <c r="M6981" s="14"/>
      <c r="N6981" s="14"/>
      <c r="O6981" s="14"/>
      <c r="P6981" s="14"/>
    </row>
    <row r="6982" spans="9:16" x14ac:dyDescent="0.25">
      <c r="I6982" s="14"/>
      <c r="J6982" s="14"/>
      <c r="K6982" s="14"/>
      <c r="L6982" s="14"/>
      <c r="M6982" s="14"/>
      <c r="N6982" s="14"/>
      <c r="O6982" s="14"/>
      <c r="P6982" s="14"/>
    </row>
    <row r="6983" spans="9:16" x14ac:dyDescent="0.25">
      <c r="I6983" s="14"/>
      <c r="J6983" s="14"/>
      <c r="K6983" s="14"/>
      <c r="L6983" s="14"/>
      <c r="M6983" s="14"/>
      <c r="N6983" s="14"/>
      <c r="O6983" s="14"/>
      <c r="P6983" s="14"/>
    </row>
    <row r="6984" spans="9:16" x14ac:dyDescent="0.25">
      <c r="I6984" s="14"/>
      <c r="J6984" s="14"/>
      <c r="K6984" s="14"/>
      <c r="L6984" s="14"/>
      <c r="M6984" s="14"/>
      <c r="N6984" s="14"/>
      <c r="O6984" s="14"/>
      <c r="P6984" s="14"/>
    </row>
    <row r="6985" spans="9:16" x14ac:dyDescent="0.25">
      <c r="I6985" s="14"/>
      <c r="J6985" s="14"/>
      <c r="K6985" s="14"/>
      <c r="L6985" s="14"/>
      <c r="M6985" s="14"/>
      <c r="N6985" s="14"/>
      <c r="O6985" s="14"/>
      <c r="P6985" s="14"/>
    </row>
    <row r="6986" spans="9:16" x14ac:dyDescent="0.25">
      <c r="I6986" s="14"/>
      <c r="J6986" s="14"/>
      <c r="K6986" s="14"/>
      <c r="L6986" s="14"/>
      <c r="M6986" s="14"/>
      <c r="N6986" s="14"/>
      <c r="O6986" s="14"/>
      <c r="P6986" s="14"/>
    </row>
    <row r="6987" spans="9:16" x14ac:dyDescent="0.25">
      <c r="I6987" s="14"/>
      <c r="J6987" s="14"/>
      <c r="K6987" s="14"/>
      <c r="L6987" s="14"/>
      <c r="M6987" s="14"/>
      <c r="N6987" s="14"/>
      <c r="O6987" s="14"/>
      <c r="P6987" s="14"/>
    </row>
    <row r="6988" spans="9:16" x14ac:dyDescent="0.25">
      <c r="I6988" s="14"/>
      <c r="J6988" s="14"/>
      <c r="K6988" s="14"/>
      <c r="L6988" s="14"/>
      <c r="M6988" s="14"/>
      <c r="N6988" s="14"/>
      <c r="O6988" s="14"/>
      <c r="P6988" s="14"/>
    </row>
    <row r="6989" spans="9:16" x14ac:dyDescent="0.25">
      <c r="I6989" s="14"/>
      <c r="J6989" s="14"/>
      <c r="K6989" s="14"/>
      <c r="L6989" s="14"/>
      <c r="M6989" s="14"/>
      <c r="N6989" s="14"/>
      <c r="O6989" s="14"/>
      <c r="P6989" s="14"/>
    </row>
    <row r="6990" spans="9:16" x14ac:dyDescent="0.25">
      <c r="I6990" s="14"/>
      <c r="J6990" s="14"/>
      <c r="K6990" s="14"/>
      <c r="L6990" s="14"/>
      <c r="M6990" s="14"/>
      <c r="N6990" s="14"/>
      <c r="O6990" s="14"/>
      <c r="P6990" s="14"/>
    </row>
    <row r="6991" spans="9:16" x14ac:dyDescent="0.25">
      <c r="I6991" s="14"/>
      <c r="J6991" s="14"/>
      <c r="K6991" s="14"/>
      <c r="L6991" s="14"/>
      <c r="M6991" s="14"/>
      <c r="N6991" s="14"/>
      <c r="O6991" s="14"/>
      <c r="P6991" s="14"/>
    </row>
    <row r="6992" spans="9:16" x14ac:dyDescent="0.25">
      <c r="I6992" s="14"/>
      <c r="J6992" s="14"/>
      <c r="K6992" s="14"/>
      <c r="L6992" s="14"/>
      <c r="M6992" s="14"/>
      <c r="N6992" s="14"/>
      <c r="O6992" s="14"/>
      <c r="P6992" s="14"/>
    </row>
    <row r="6993" spans="9:16" x14ac:dyDescent="0.25">
      <c r="I6993" s="14"/>
      <c r="J6993" s="14"/>
      <c r="K6993" s="14"/>
      <c r="L6993" s="14"/>
      <c r="M6993" s="14"/>
      <c r="N6993" s="14"/>
      <c r="O6993" s="14"/>
      <c r="P6993" s="14"/>
    </row>
    <row r="6994" spans="9:16" x14ac:dyDescent="0.25">
      <c r="I6994" s="14"/>
      <c r="J6994" s="14"/>
      <c r="K6994" s="14"/>
      <c r="L6994" s="14"/>
      <c r="M6994" s="14"/>
      <c r="N6994" s="14"/>
      <c r="O6994" s="14"/>
      <c r="P6994" s="14"/>
    </row>
    <row r="6995" spans="9:16" x14ac:dyDescent="0.25">
      <c r="I6995" s="14"/>
      <c r="J6995" s="14"/>
      <c r="K6995" s="14"/>
      <c r="L6995" s="14"/>
      <c r="M6995" s="14"/>
      <c r="N6995" s="14"/>
      <c r="O6995" s="14"/>
      <c r="P6995" s="14"/>
    </row>
    <row r="6996" spans="9:16" x14ac:dyDescent="0.25">
      <c r="I6996" s="14"/>
      <c r="J6996" s="14"/>
      <c r="K6996" s="14"/>
      <c r="L6996" s="14"/>
      <c r="M6996" s="14"/>
      <c r="N6996" s="14"/>
      <c r="O6996" s="14"/>
      <c r="P6996" s="14"/>
    </row>
    <row r="6997" spans="9:16" x14ac:dyDescent="0.25">
      <c r="I6997" s="14"/>
      <c r="J6997" s="14"/>
      <c r="K6997" s="14"/>
      <c r="L6997" s="14"/>
      <c r="M6997" s="14"/>
      <c r="N6997" s="14"/>
      <c r="O6997" s="14"/>
      <c r="P6997" s="14"/>
    </row>
    <row r="6998" spans="9:16" x14ac:dyDescent="0.25">
      <c r="I6998" s="14"/>
      <c r="J6998" s="14"/>
      <c r="K6998" s="14"/>
      <c r="L6998" s="14"/>
      <c r="M6998" s="14"/>
      <c r="N6998" s="14"/>
      <c r="O6998" s="14"/>
      <c r="P6998" s="14"/>
    </row>
    <row r="6999" spans="9:16" x14ac:dyDescent="0.25">
      <c r="I6999" s="14"/>
      <c r="J6999" s="14"/>
      <c r="K6999" s="14"/>
      <c r="L6999" s="14"/>
      <c r="M6999" s="14"/>
      <c r="N6999" s="14"/>
      <c r="O6999" s="14"/>
      <c r="P6999" s="14"/>
    </row>
    <row r="7000" spans="9:16" x14ac:dyDescent="0.25">
      <c r="I7000" s="14"/>
      <c r="J7000" s="14"/>
      <c r="K7000" s="14"/>
      <c r="L7000" s="14"/>
      <c r="M7000" s="14"/>
      <c r="N7000" s="14"/>
      <c r="O7000" s="14"/>
      <c r="P7000" s="14"/>
    </row>
    <row r="7001" spans="9:16" x14ac:dyDescent="0.25">
      <c r="I7001" s="14"/>
      <c r="J7001" s="14"/>
      <c r="K7001" s="14"/>
      <c r="L7001" s="14"/>
      <c r="M7001" s="14"/>
      <c r="N7001" s="14"/>
      <c r="O7001" s="14"/>
      <c r="P7001" s="14"/>
    </row>
    <row r="7002" spans="9:16" x14ac:dyDescent="0.25">
      <c r="I7002" s="14"/>
      <c r="J7002" s="14"/>
      <c r="K7002" s="14"/>
      <c r="L7002" s="14"/>
      <c r="M7002" s="14"/>
      <c r="N7002" s="14"/>
      <c r="O7002" s="14"/>
      <c r="P7002" s="14"/>
    </row>
    <row r="7003" spans="9:16" x14ac:dyDescent="0.25">
      <c r="I7003" s="14"/>
      <c r="J7003" s="14"/>
      <c r="K7003" s="14"/>
      <c r="L7003" s="14"/>
      <c r="M7003" s="14"/>
      <c r="N7003" s="14"/>
      <c r="O7003" s="14"/>
      <c r="P7003" s="14"/>
    </row>
    <row r="7004" spans="9:16" x14ac:dyDescent="0.25">
      <c r="I7004" s="14"/>
      <c r="J7004" s="14"/>
      <c r="K7004" s="14"/>
      <c r="L7004" s="14"/>
      <c r="M7004" s="14"/>
      <c r="N7004" s="14"/>
      <c r="O7004" s="14"/>
      <c r="P7004" s="14"/>
    </row>
    <row r="7005" spans="9:16" x14ac:dyDescent="0.25">
      <c r="I7005" s="14"/>
      <c r="J7005" s="14"/>
      <c r="K7005" s="14"/>
      <c r="L7005" s="14"/>
      <c r="M7005" s="14"/>
      <c r="N7005" s="14"/>
      <c r="O7005" s="14"/>
      <c r="P7005" s="14"/>
    </row>
    <row r="7006" spans="9:16" x14ac:dyDescent="0.25">
      <c r="I7006" s="14"/>
      <c r="J7006" s="14"/>
      <c r="K7006" s="14"/>
      <c r="L7006" s="14"/>
      <c r="M7006" s="14"/>
      <c r="N7006" s="14"/>
      <c r="O7006" s="14"/>
      <c r="P7006" s="14"/>
    </row>
    <row r="7007" spans="9:16" x14ac:dyDescent="0.25">
      <c r="I7007" s="14"/>
      <c r="J7007" s="14"/>
      <c r="K7007" s="14"/>
      <c r="L7007" s="14"/>
      <c r="M7007" s="14"/>
      <c r="N7007" s="14"/>
      <c r="O7007" s="14"/>
      <c r="P7007" s="14"/>
    </row>
    <row r="7008" spans="9:16" x14ac:dyDescent="0.25">
      <c r="I7008" s="14"/>
      <c r="J7008" s="14"/>
      <c r="K7008" s="14"/>
      <c r="L7008" s="14"/>
      <c r="M7008" s="14"/>
      <c r="N7008" s="14"/>
      <c r="O7008" s="14"/>
      <c r="P7008" s="14"/>
    </row>
    <row r="7009" spans="9:16" x14ac:dyDescent="0.25">
      <c r="I7009" s="14"/>
      <c r="J7009" s="14"/>
      <c r="K7009" s="14"/>
      <c r="L7009" s="14"/>
      <c r="M7009" s="14"/>
      <c r="N7009" s="14"/>
      <c r="O7009" s="14"/>
      <c r="P7009" s="14"/>
    </row>
    <row r="7010" spans="9:16" x14ac:dyDescent="0.25">
      <c r="I7010" s="14"/>
      <c r="J7010" s="14"/>
      <c r="K7010" s="14"/>
      <c r="L7010" s="14"/>
      <c r="M7010" s="14"/>
      <c r="N7010" s="14"/>
      <c r="O7010" s="14"/>
      <c r="P7010" s="14"/>
    </row>
    <row r="7011" spans="9:16" x14ac:dyDescent="0.25">
      <c r="I7011" s="14"/>
      <c r="J7011" s="14"/>
      <c r="K7011" s="14"/>
      <c r="L7011" s="14"/>
      <c r="M7011" s="14"/>
      <c r="N7011" s="14"/>
      <c r="O7011" s="14"/>
      <c r="P7011" s="14"/>
    </row>
    <row r="7012" spans="9:16" x14ac:dyDescent="0.25">
      <c r="I7012" s="14"/>
      <c r="J7012" s="14"/>
      <c r="K7012" s="14"/>
      <c r="L7012" s="14"/>
      <c r="M7012" s="14"/>
      <c r="N7012" s="14"/>
      <c r="O7012" s="14"/>
      <c r="P7012" s="14"/>
    </row>
    <row r="7013" spans="9:16" x14ac:dyDescent="0.25">
      <c r="I7013" s="14"/>
      <c r="J7013" s="14"/>
      <c r="K7013" s="14"/>
      <c r="L7013" s="14"/>
      <c r="M7013" s="14"/>
      <c r="N7013" s="14"/>
      <c r="O7013" s="14"/>
      <c r="P7013" s="14"/>
    </row>
    <row r="7014" spans="9:16" x14ac:dyDescent="0.25">
      <c r="I7014" s="14"/>
      <c r="J7014" s="14"/>
      <c r="K7014" s="14"/>
      <c r="L7014" s="14"/>
      <c r="M7014" s="14"/>
      <c r="N7014" s="14"/>
      <c r="O7014" s="14"/>
      <c r="P7014" s="14"/>
    </row>
    <row r="7015" spans="9:16" x14ac:dyDescent="0.25">
      <c r="I7015" s="14"/>
      <c r="J7015" s="14"/>
      <c r="K7015" s="14"/>
      <c r="L7015" s="14"/>
      <c r="M7015" s="14"/>
      <c r="N7015" s="14"/>
      <c r="O7015" s="14"/>
      <c r="P7015" s="14"/>
    </row>
    <row r="7016" spans="9:16" x14ac:dyDescent="0.25">
      <c r="I7016" s="14"/>
      <c r="J7016" s="14"/>
      <c r="K7016" s="14"/>
      <c r="L7016" s="14"/>
      <c r="M7016" s="14"/>
      <c r="N7016" s="14"/>
      <c r="O7016" s="14"/>
      <c r="P7016" s="14"/>
    </row>
    <row r="7017" spans="9:16" x14ac:dyDescent="0.25">
      <c r="I7017" s="14"/>
      <c r="J7017" s="14"/>
      <c r="K7017" s="14"/>
      <c r="L7017" s="14"/>
      <c r="M7017" s="14"/>
      <c r="N7017" s="14"/>
      <c r="O7017" s="14"/>
      <c r="P7017" s="14"/>
    </row>
    <row r="7018" spans="9:16" x14ac:dyDescent="0.25">
      <c r="I7018" s="14"/>
      <c r="J7018" s="14"/>
      <c r="K7018" s="14"/>
      <c r="L7018" s="14"/>
      <c r="M7018" s="14"/>
      <c r="N7018" s="14"/>
      <c r="O7018" s="14"/>
      <c r="P7018" s="14"/>
    </row>
    <row r="7019" spans="9:16" x14ac:dyDescent="0.25">
      <c r="I7019" s="14"/>
      <c r="J7019" s="14"/>
      <c r="K7019" s="14"/>
      <c r="L7019" s="14"/>
      <c r="M7019" s="14"/>
      <c r="N7019" s="14"/>
      <c r="O7019" s="14"/>
      <c r="P7019" s="14"/>
    </row>
    <row r="7020" spans="9:16" x14ac:dyDescent="0.25">
      <c r="I7020" s="14"/>
      <c r="J7020" s="14"/>
      <c r="K7020" s="14"/>
      <c r="L7020" s="14"/>
      <c r="M7020" s="14"/>
      <c r="N7020" s="14"/>
      <c r="O7020" s="14"/>
      <c r="P7020" s="14"/>
    </row>
    <row r="7021" spans="9:16" x14ac:dyDescent="0.25">
      <c r="I7021" s="14"/>
      <c r="J7021" s="14"/>
      <c r="K7021" s="14"/>
      <c r="L7021" s="14"/>
      <c r="M7021" s="14"/>
      <c r="N7021" s="14"/>
      <c r="O7021" s="14"/>
      <c r="P7021" s="14"/>
    </row>
    <row r="7022" spans="9:16" x14ac:dyDescent="0.25">
      <c r="I7022" s="14"/>
      <c r="J7022" s="14"/>
      <c r="K7022" s="14"/>
      <c r="L7022" s="14"/>
      <c r="M7022" s="14"/>
      <c r="N7022" s="14"/>
      <c r="O7022" s="14"/>
      <c r="P7022" s="14"/>
    </row>
    <row r="7023" spans="9:16" x14ac:dyDescent="0.25">
      <c r="I7023" s="14"/>
      <c r="J7023" s="14"/>
      <c r="K7023" s="14"/>
      <c r="L7023" s="14"/>
      <c r="M7023" s="14"/>
      <c r="N7023" s="14"/>
      <c r="O7023" s="14"/>
      <c r="P7023" s="14"/>
    </row>
    <row r="7024" spans="9:16" x14ac:dyDescent="0.25">
      <c r="I7024" s="14"/>
      <c r="J7024" s="14"/>
      <c r="K7024" s="14"/>
      <c r="L7024" s="14"/>
      <c r="M7024" s="14"/>
      <c r="N7024" s="14"/>
      <c r="O7024" s="14"/>
      <c r="P7024" s="14"/>
    </row>
    <row r="7025" spans="9:16" x14ac:dyDescent="0.25">
      <c r="I7025" s="14"/>
      <c r="J7025" s="14"/>
      <c r="K7025" s="14"/>
      <c r="L7025" s="14"/>
      <c r="M7025" s="14"/>
      <c r="N7025" s="14"/>
      <c r="O7025" s="14"/>
      <c r="P7025" s="14"/>
    </row>
    <row r="7026" spans="9:16" x14ac:dyDescent="0.25">
      <c r="I7026" s="14"/>
      <c r="J7026" s="14"/>
      <c r="K7026" s="14"/>
      <c r="L7026" s="14"/>
      <c r="M7026" s="14"/>
      <c r="N7026" s="14"/>
      <c r="O7026" s="14"/>
      <c r="P7026" s="14"/>
    </row>
    <row r="7027" spans="9:16" x14ac:dyDescent="0.25">
      <c r="I7027" s="14"/>
      <c r="J7027" s="14"/>
      <c r="K7027" s="14"/>
      <c r="L7027" s="14"/>
      <c r="M7027" s="14"/>
      <c r="N7027" s="14"/>
      <c r="O7027" s="14"/>
      <c r="P7027" s="14"/>
    </row>
    <row r="7028" spans="9:16" x14ac:dyDescent="0.25">
      <c r="I7028" s="14"/>
      <c r="J7028" s="14"/>
      <c r="K7028" s="14"/>
      <c r="L7028" s="14"/>
      <c r="M7028" s="14"/>
      <c r="N7028" s="14"/>
      <c r="O7028" s="14"/>
      <c r="P7028" s="14"/>
    </row>
    <row r="7029" spans="9:16" x14ac:dyDescent="0.25">
      <c r="I7029" s="14"/>
      <c r="J7029" s="14"/>
      <c r="K7029" s="14"/>
      <c r="L7029" s="14"/>
      <c r="M7029" s="14"/>
      <c r="N7029" s="14"/>
      <c r="O7029" s="14"/>
      <c r="P7029" s="14"/>
    </row>
    <row r="7030" spans="9:16" x14ac:dyDescent="0.25">
      <c r="I7030" s="14"/>
      <c r="J7030" s="14"/>
      <c r="K7030" s="14"/>
      <c r="L7030" s="14"/>
      <c r="M7030" s="14"/>
      <c r="N7030" s="14"/>
      <c r="O7030" s="14"/>
      <c r="P7030" s="14"/>
    </row>
    <row r="7031" spans="9:16" x14ac:dyDescent="0.25">
      <c r="I7031" s="14"/>
      <c r="J7031" s="14"/>
      <c r="K7031" s="14"/>
      <c r="L7031" s="14"/>
      <c r="M7031" s="14"/>
      <c r="N7031" s="14"/>
      <c r="O7031" s="14"/>
      <c r="P7031" s="14"/>
    </row>
    <row r="7032" spans="9:16" x14ac:dyDescent="0.25">
      <c r="I7032" s="14"/>
      <c r="J7032" s="14"/>
      <c r="K7032" s="14"/>
      <c r="L7032" s="14"/>
      <c r="M7032" s="14"/>
      <c r="N7032" s="14"/>
      <c r="O7032" s="14"/>
      <c r="P7032" s="14"/>
    </row>
    <row r="7033" spans="9:16" x14ac:dyDescent="0.25">
      <c r="I7033" s="14"/>
      <c r="J7033" s="14"/>
      <c r="K7033" s="14"/>
      <c r="L7033" s="14"/>
      <c r="M7033" s="14"/>
      <c r="N7033" s="14"/>
      <c r="O7033" s="14"/>
      <c r="P7033" s="14"/>
    </row>
    <row r="7034" spans="9:16" x14ac:dyDescent="0.25">
      <c r="I7034" s="14"/>
      <c r="J7034" s="14"/>
      <c r="K7034" s="14"/>
      <c r="L7034" s="14"/>
      <c r="M7034" s="14"/>
      <c r="N7034" s="14"/>
      <c r="O7034" s="14"/>
      <c r="P7034" s="14"/>
    </row>
    <row r="7035" spans="9:16" x14ac:dyDescent="0.25">
      <c r="I7035" s="14"/>
      <c r="J7035" s="14"/>
      <c r="K7035" s="14"/>
      <c r="L7035" s="14"/>
      <c r="M7035" s="14"/>
      <c r="N7035" s="14"/>
      <c r="O7035" s="14"/>
      <c r="P7035" s="14"/>
    </row>
    <row r="7036" spans="9:16" x14ac:dyDescent="0.25">
      <c r="I7036" s="14"/>
      <c r="J7036" s="14"/>
      <c r="K7036" s="14"/>
      <c r="L7036" s="14"/>
      <c r="M7036" s="14"/>
      <c r="N7036" s="14"/>
      <c r="O7036" s="14"/>
      <c r="P7036" s="14"/>
    </row>
    <row r="7037" spans="9:16" x14ac:dyDescent="0.25">
      <c r="I7037" s="14"/>
      <c r="J7037" s="14"/>
      <c r="K7037" s="14"/>
      <c r="L7037" s="14"/>
      <c r="M7037" s="14"/>
      <c r="N7037" s="14"/>
      <c r="O7037" s="14"/>
      <c r="P7037" s="14"/>
    </row>
    <row r="7038" spans="9:16" x14ac:dyDescent="0.25">
      <c r="I7038" s="14"/>
      <c r="J7038" s="14"/>
      <c r="K7038" s="14"/>
      <c r="L7038" s="14"/>
      <c r="M7038" s="14"/>
      <c r="N7038" s="14"/>
      <c r="O7038" s="14"/>
      <c r="P7038" s="14"/>
    </row>
    <row r="7039" spans="9:16" x14ac:dyDescent="0.25">
      <c r="I7039" s="14"/>
      <c r="J7039" s="14"/>
      <c r="K7039" s="14"/>
      <c r="L7039" s="14"/>
      <c r="M7039" s="14"/>
      <c r="N7039" s="14"/>
      <c r="O7039" s="14"/>
      <c r="P7039" s="14"/>
    </row>
    <row r="7040" spans="9:16" x14ac:dyDescent="0.25">
      <c r="I7040" s="14"/>
      <c r="J7040" s="14"/>
      <c r="K7040" s="14"/>
      <c r="L7040" s="14"/>
      <c r="M7040" s="14"/>
      <c r="N7040" s="14"/>
      <c r="O7040" s="14"/>
      <c r="P7040" s="14"/>
    </row>
    <row r="7041" spans="9:16" x14ac:dyDescent="0.25">
      <c r="I7041" s="14"/>
      <c r="J7041" s="14"/>
      <c r="K7041" s="14"/>
      <c r="L7041" s="14"/>
      <c r="M7041" s="14"/>
      <c r="N7041" s="14"/>
      <c r="O7041" s="14"/>
      <c r="P7041" s="14"/>
    </row>
    <row r="7042" spans="9:16" x14ac:dyDescent="0.25">
      <c r="I7042" s="14"/>
      <c r="J7042" s="14"/>
      <c r="K7042" s="14"/>
      <c r="L7042" s="14"/>
      <c r="M7042" s="14"/>
      <c r="N7042" s="14"/>
      <c r="O7042" s="14"/>
      <c r="P7042" s="14"/>
    </row>
    <row r="7043" spans="9:16" x14ac:dyDescent="0.25">
      <c r="I7043" s="14"/>
      <c r="J7043" s="14"/>
      <c r="K7043" s="14"/>
      <c r="L7043" s="14"/>
      <c r="M7043" s="14"/>
      <c r="N7043" s="14"/>
      <c r="O7043" s="14"/>
      <c r="P7043" s="14"/>
    </row>
    <row r="7044" spans="9:16" x14ac:dyDescent="0.25">
      <c r="I7044" s="14"/>
      <c r="J7044" s="14"/>
      <c r="K7044" s="14"/>
      <c r="L7044" s="14"/>
      <c r="M7044" s="14"/>
      <c r="N7044" s="14"/>
      <c r="O7044" s="14"/>
      <c r="P7044" s="14"/>
    </row>
    <row r="7045" spans="9:16" x14ac:dyDescent="0.25">
      <c r="I7045" s="14"/>
      <c r="J7045" s="14"/>
      <c r="K7045" s="14"/>
      <c r="L7045" s="14"/>
      <c r="M7045" s="14"/>
      <c r="N7045" s="14"/>
      <c r="O7045" s="14"/>
      <c r="P7045" s="14"/>
    </row>
    <row r="7046" spans="9:16" x14ac:dyDescent="0.25">
      <c r="I7046" s="14"/>
      <c r="J7046" s="14"/>
      <c r="K7046" s="14"/>
      <c r="L7046" s="14"/>
      <c r="M7046" s="14"/>
      <c r="N7046" s="14"/>
      <c r="O7046" s="14"/>
      <c r="P7046" s="14"/>
    </row>
    <row r="7047" spans="9:16" x14ac:dyDescent="0.25">
      <c r="I7047" s="14"/>
      <c r="J7047" s="14"/>
      <c r="K7047" s="14"/>
      <c r="L7047" s="14"/>
      <c r="M7047" s="14"/>
      <c r="N7047" s="14"/>
      <c r="O7047" s="14"/>
      <c r="P7047" s="14"/>
    </row>
    <row r="7048" spans="9:16" x14ac:dyDescent="0.25">
      <c r="I7048" s="14"/>
      <c r="J7048" s="14"/>
      <c r="K7048" s="14"/>
      <c r="L7048" s="14"/>
      <c r="M7048" s="14"/>
      <c r="N7048" s="14"/>
      <c r="O7048" s="14"/>
      <c r="P7048" s="14"/>
    </row>
    <row r="7049" spans="9:16" x14ac:dyDescent="0.25">
      <c r="I7049" s="14"/>
      <c r="J7049" s="14"/>
      <c r="K7049" s="14"/>
      <c r="L7049" s="14"/>
      <c r="M7049" s="14"/>
      <c r="N7049" s="14"/>
      <c r="O7049" s="14"/>
      <c r="P7049" s="14"/>
    </row>
    <row r="7050" spans="9:16" x14ac:dyDescent="0.25">
      <c r="I7050" s="14"/>
      <c r="J7050" s="14"/>
      <c r="K7050" s="14"/>
      <c r="L7050" s="14"/>
      <c r="M7050" s="14"/>
      <c r="N7050" s="14"/>
      <c r="O7050" s="14"/>
      <c r="P7050" s="14"/>
    </row>
    <row r="7051" spans="9:16" x14ac:dyDescent="0.25">
      <c r="I7051" s="14"/>
      <c r="J7051" s="14"/>
      <c r="K7051" s="14"/>
      <c r="L7051" s="14"/>
      <c r="M7051" s="14"/>
      <c r="N7051" s="14"/>
      <c r="O7051" s="14"/>
      <c r="P7051" s="14"/>
    </row>
    <row r="7052" spans="9:16" x14ac:dyDescent="0.25">
      <c r="I7052" s="14"/>
      <c r="J7052" s="14"/>
      <c r="K7052" s="14"/>
      <c r="L7052" s="14"/>
      <c r="M7052" s="14"/>
      <c r="N7052" s="14"/>
      <c r="O7052" s="14"/>
      <c r="P7052" s="14"/>
    </row>
    <row r="7053" spans="9:16" x14ac:dyDescent="0.25">
      <c r="I7053" s="14"/>
      <c r="J7053" s="14"/>
      <c r="K7053" s="14"/>
      <c r="L7053" s="14"/>
      <c r="M7053" s="14"/>
      <c r="N7053" s="14"/>
      <c r="O7053" s="14"/>
      <c r="P7053" s="14"/>
    </row>
    <row r="7054" spans="9:16" x14ac:dyDescent="0.25">
      <c r="I7054" s="14"/>
      <c r="J7054" s="14"/>
      <c r="K7054" s="14"/>
      <c r="L7054" s="14"/>
      <c r="M7054" s="14"/>
      <c r="N7054" s="14"/>
      <c r="O7054" s="14"/>
      <c r="P7054" s="14"/>
    </row>
    <row r="7055" spans="9:16" x14ac:dyDescent="0.25">
      <c r="I7055" s="14"/>
      <c r="J7055" s="14"/>
      <c r="K7055" s="14"/>
      <c r="L7055" s="14"/>
      <c r="M7055" s="14"/>
      <c r="N7055" s="14"/>
      <c r="O7055" s="14"/>
      <c r="P7055" s="14"/>
    </row>
    <row r="7056" spans="9:16" x14ac:dyDescent="0.25">
      <c r="I7056" s="14"/>
      <c r="J7056" s="14"/>
      <c r="K7056" s="14"/>
      <c r="L7056" s="14"/>
      <c r="M7056" s="14"/>
      <c r="N7056" s="14"/>
      <c r="O7056" s="14"/>
      <c r="P7056" s="14"/>
    </row>
    <row r="7057" spans="9:16" x14ac:dyDescent="0.25">
      <c r="I7057" s="14"/>
      <c r="J7057" s="14"/>
      <c r="K7057" s="14"/>
      <c r="L7057" s="14"/>
      <c r="M7057" s="14"/>
      <c r="N7057" s="14"/>
      <c r="O7057" s="14"/>
      <c r="P7057" s="14"/>
    </row>
    <row r="7058" spans="9:16" x14ac:dyDescent="0.25">
      <c r="I7058" s="14"/>
      <c r="J7058" s="14"/>
      <c r="K7058" s="14"/>
      <c r="L7058" s="14"/>
      <c r="M7058" s="14"/>
      <c r="N7058" s="14"/>
      <c r="O7058" s="14"/>
      <c r="P7058" s="14"/>
    </row>
    <row r="7059" spans="9:16" x14ac:dyDescent="0.25">
      <c r="I7059" s="14"/>
      <c r="J7059" s="14"/>
      <c r="K7059" s="14"/>
      <c r="L7059" s="14"/>
      <c r="M7059" s="14"/>
      <c r="N7059" s="14"/>
      <c r="O7059" s="14"/>
      <c r="P7059" s="14"/>
    </row>
    <row r="7060" spans="9:16" x14ac:dyDescent="0.25">
      <c r="I7060" s="14"/>
      <c r="J7060" s="14"/>
      <c r="K7060" s="14"/>
      <c r="L7060" s="14"/>
      <c r="M7060" s="14"/>
      <c r="N7060" s="14"/>
      <c r="O7060" s="14"/>
      <c r="P7060" s="14"/>
    </row>
    <row r="7061" spans="9:16" x14ac:dyDescent="0.25">
      <c r="I7061" s="14"/>
      <c r="J7061" s="14"/>
      <c r="K7061" s="14"/>
      <c r="L7061" s="14"/>
      <c r="M7061" s="14"/>
      <c r="N7061" s="14"/>
      <c r="O7061" s="14"/>
      <c r="P7061" s="14"/>
    </row>
    <row r="7062" spans="9:16" x14ac:dyDescent="0.25">
      <c r="I7062" s="14"/>
      <c r="J7062" s="14"/>
      <c r="K7062" s="14"/>
      <c r="L7062" s="14"/>
      <c r="M7062" s="14"/>
      <c r="N7062" s="14"/>
      <c r="O7062" s="14"/>
      <c r="P7062" s="14"/>
    </row>
    <row r="7063" spans="9:16" x14ac:dyDescent="0.25">
      <c r="I7063" s="14"/>
      <c r="J7063" s="14"/>
      <c r="K7063" s="14"/>
      <c r="L7063" s="14"/>
      <c r="M7063" s="14"/>
      <c r="N7063" s="14"/>
      <c r="O7063" s="14"/>
      <c r="P7063" s="14"/>
    </row>
    <row r="7064" spans="9:16" x14ac:dyDescent="0.25">
      <c r="I7064" s="14"/>
      <c r="J7064" s="14"/>
      <c r="K7064" s="14"/>
      <c r="L7064" s="14"/>
      <c r="M7064" s="14"/>
      <c r="N7064" s="14"/>
      <c r="O7064" s="14"/>
      <c r="P7064" s="14"/>
    </row>
    <row r="7065" spans="9:16" x14ac:dyDescent="0.25">
      <c r="I7065" s="14"/>
      <c r="J7065" s="14"/>
      <c r="K7065" s="14"/>
      <c r="L7065" s="14"/>
      <c r="M7065" s="14"/>
      <c r="N7065" s="14"/>
      <c r="O7065" s="14"/>
      <c r="P7065" s="14"/>
    </row>
    <row r="7066" spans="9:16" x14ac:dyDescent="0.25">
      <c r="I7066" s="14"/>
      <c r="J7066" s="14"/>
      <c r="K7066" s="14"/>
      <c r="L7066" s="14"/>
      <c r="M7066" s="14"/>
      <c r="N7066" s="14"/>
      <c r="O7066" s="14"/>
      <c r="P7066" s="14"/>
    </row>
    <row r="7067" spans="9:16" x14ac:dyDescent="0.25">
      <c r="I7067" s="14"/>
      <c r="J7067" s="14"/>
      <c r="K7067" s="14"/>
      <c r="L7067" s="14"/>
      <c r="M7067" s="14"/>
      <c r="N7067" s="14"/>
      <c r="O7067" s="14"/>
      <c r="P7067" s="14"/>
    </row>
    <row r="7068" spans="9:16" x14ac:dyDescent="0.25">
      <c r="I7068" s="14"/>
      <c r="J7068" s="14"/>
      <c r="K7068" s="14"/>
      <c r="L7068" s="14"/>
      <c r="M7068" s="14"/>
      <c r="N7068" s="14"/>
      <c r="O7068" s="14"/>
      <c r="P7068" s="14"/>
    </row>
    <row r="7069" spans="9:16" x14ac:dyDescent="0.25">
      <c r="I7069" s="14"/>
      <c r="J7069" s="14"/>
      <c r="K7069" s="14"/>
      <c r="L7069" s="14"/>
      <c r="M7069" s="14"/>
      <c r="N7069" s="14"/>
      <c r="O7069" s="14"/>
      <c r="P7069" s="14"/>
    </row>
    <row r="7070" spans="9:16" x14ac:dyDescent="0.25">
      <c r="I7070" s="14"/>
      <c r="J7070" s="14"/>
      <c r="K7070" s="14"/>
      <c r="L7070" s="14"/>
      <c r="M7070" s="14"/>
      <c r="N7070" s="14"/>
      <c r="O7070" s="14"/>
      <c r="P7070" s="14"/>
    </row>
    <row r="7071" spans="9:16" x14ac:dyDescent="0.25">
      <c r="I7071" s="14"/>
      <c r="J7071" s="14"/>
      <c r="K7071" s="14"/>
      <c r="L7071" s="14"/>
      <c r="M7071" s="14"/>
      <c r="N7071" s="14"/>
      <c r="O7071" s="14"/>
      <c r="P7071" s="14"/>
    </row>
    <row r="7072" spans="9:16" x14ac:dyDescent="0.25">
      <c r="I7072" s="14"/>
      <c r="J7072" s="14"/>
      <c r="K7072" s="14"/>
      <c r="L7072" s="14"/>
      <c r="M7072" s="14"/>
      <c r="N7072" s="14"/>
      <c r="O7072" s="14"/>
      <c r="P7072" s="14"/>
    </row>
    <row r="7073" spans="9:16" x14ac:dyDescent="0.25">
      <c r="I7073" s="14"/>
      <c r="J7073" s="14"/>
      <c r="K7073" s="14"/>
      <c r="L7073" s="14"/>
      <c r="M7073" s="14"/>
      <c r="N7073" s="14"/>
      <c r="O7073" s="14"/>
      <c r="P7073" s="14"/>
    </row>
    <row r="7074" spans="9:16" x14ac:dyDescent="0.25">
      <c r="I7074" s="14"/>
      <c r="J7074" s="14"/>
      <c r="K7074" s="14"/>
      <c r="L7074" s="14"/>
      <c r="M7074" s="14"/>
      <c r="N7074" s="14"/>
      <c r="O7074" s="14"/>
      <c r="P7074" s="14"/>
    </row>
    <row r="7075" spans="9:16" x14ac:dyDescent="0.25">
      <c r="I7075" s="14"/>
      <c r="J7075" s="14"/>
      <c r="K7075" s="14"/>
      <c r="L7075" s="14"/>
      <c r="M7075" s="14"/>
      <c r="N7075" s="14"/>
      <c r="O7075" s="14"/>
      <c r="P7075" s="14"/>
    </row>
    <row r="7076" spans="9:16" x14ac:dyDescent="0.25">
      <c r="I7076" s="14"/>
      <c r="J7076" s="14"/>
      <c r="K7076" s="14"/>
      <c r="L7076" s="14"/>
      <c r="M7076" s="14"/>
      <c r="N7076" s="14"/>
      <c r="O7076" s="14"/>
      <c r="P7076" s="14"/>
    </row>
    <row r="7077" spans="9:16" x14ac:dyDescent="0.25">
      <c r="I7077" s="14"/>
      <c r="J7077" s="14"/>
      <c r="K7077" s="14"/>
      <c r="L7077" s="14"/>
      <c r="M7077" s="14"/>
      <c r="N7077" s="14"/>
      <c r="O7077" s="14"/>
      <c r="P7077" s="14"/>
    </row>
    <row r="7078" spans="9:16" x14ac:dyDescent="0.25">
      <c r="I7078" s="14"/>
      <c r="J7078" s="14"/>
      <c r="K7078" s="14"/>
      <c r="L7078" s="14"/>
      <c r="M7078" s="14"/>
      <c r="N7078" s="14"/>
      <c r="O7078" s="14"/>
      <c r="P7078" s="14"/>
    </row>
    <row r="7079" spans="9:16" x14ac:dyDescent="0.25">
      <c r="I7079" s="14"/>
      <c r="J7079" s="14"/>
      <c r="K7079" s="14"/>
      <c r="L7079" s="14"/>
      <c r="M7079" s="14"/>
      <c r="N7079" s="14"/>
      <c r="O7079" s="14"/>
      <c r="P7079" s="14"/>
    </row>
    <row r="7080" spans="9:16" x14ac:dyDescent="0.25">
      <c r="I7080" s="14"/>
      <c r="J7080" s="14"/>
      <c r="K7080" s="14"/>
      <c r="L7080" s="14"/>
      <c r="M7080" s="14"/>
      <c r="N7080" s="14"/>
      <c r="O7080" s="14"/>
      <c r="P7080" s="14"/>
    </row>
    <row r="7081" spans="9:16" x14ac:dyDescent="0.25">
      <c r="I7081" s="14"/>
      <c r="J7081" s="14"/>
      <c r="K7081" s="14"/>
      <c r="L7081" s="14"/>
      <c r="M7081" s="14"/>
      <c r="N7081" s="14"/>
      <c r="O7081" s="14"/>
      <c r="P7081" s="14"/>
    </row>
    <row r="7082" spans="9:16" x14ac:dyDescent="0.25">
      <c r="I7082" s="14"/>
      <c r="J7082" s="14"/>
      <c r="K7082" s="14"/>
      <c r="L7082" s="14"/>
      <c r="M7082" s="14"/>
      <c r="N7082" s="14"/>
      <c r="O7082" s="14"/>
      <c r="P7082" s="14"/>
    </row>
    <row r="7083" spans="9:16" x14ac:dyDescent="0.25">
      <c r="I7083" s="14"/>
      <c r="J7083" s="14"/>
      <c r="K7083" s="14"/>
      <c r="L7083" s="14"/>
      <c r="M7083" s="14"/>
      <c r="N7083" s="14"/>
      <c r="O7083" s="14"/>
      <c r="P7083" s="14"/>
    </row>
    <row r="7084" spans="9:16" x14ac:dyDescent="0.25">
      <c r="I7084" s="14"/>
      <c r="J7084" s="14"/>
      <c r="K7084" s="14"/>
      <c r="L7084" s="14"/>
      <c r="M7084" s="14"/>
      <c r="N7084" s="14"/>
      <c r="O7084" s="14"/>
      <c r="P7084" s="14"/>
    </row>
    <row r="7085" spans="9:16" x14ac:dyDescent="0.25">
      <c r="I7085" s="14"/>
      <c r="J7085" s="14"/>
      <c r="K7085" s="14"/>
      <c r="L7085" s="14"/>
      <c r="M7085" s="14"/>
      <c r="N7085" s="14"/>
      <c r="O7085" s="14"/>
      <c r="P7085" s="14"/>
    </row>
    <row r="7086" spans="9:16" x14ac:dyDescent="0.25">
      <c r="I7086" s="14"/>
      <c r="J7086" s="14"/>
      <c r="K7086" s="14"/>
      <c r="L7086" s="14"/>
      <c r="M7086" s="14"/>
      <c r="N7086" s="14"/>
      <c r="O7086" s="14"/>
      <c r="P7086" s="14"/>
    </row>
    <row r="7087" spans="9:16" x14ac:dyDescent="0.25">
      <c r="I7087" s="14"/>
      <c r="J7087" s="14"/>
      <c r="K7087" s="14"/>
      <c r="L7087" s="14"/>
      <c r="M7087" s="14"/>
      <c r="N7087" s="14"/>
      <c r="O7087" s="14"/>
      <c r="P7087" s="14"/>
    </row>
    <row r="7088" spans="9:16" x14ac:dyDescent="0.25">
      <c r="I7088" s="14"/>
      <c r="J7088" s="14"/>
      <c r="K7088" s="14"/>
      <c r="L7088" s="14"/>
      <c r="M7088" s="14"/>
      <c r="N7088" s="14"/>
      <c r="O7088" s="14"/>
      <c r="P7088" s="14"/>
    </row>
    <row r="7089" spans="9:16" x14ac:dyDescent="0.25">
      <c r="I7089" s="14"/>
      <c r="J7089" s="14"/>
      <c r="K7089" s="14"/>
      <c r="L7089" s="14"/>
      <c r="M7089" s="14"/>
      <c r="N7089" s="14"/>
      <c r="O7089" s="14"/>
      <c r="P7089" s="14"/>
    </row>
    <row r="7090" spans="9:16" x14ac:dyDescent="0.25">
      <c r="I7090" s="14"/>
      <c r="J7090" s="14"/>
      <c r="K7090" s="14"/>
      <c r="L7090" s="14"/>
      <c r="M7090" s="14"/>
      <c r="N7090" s="14"/>
      <c r="O7090" s="14"/>
      <c r="P7090" s="14"/>
    </row>
    <row r="7091" spans="9:16" x14ac:dyDescent="0.25">
      <c r="I7091" s="14"/>
      <c r="J7091" s="14"/>
      <c r="K7091" s="14"/>
      <c r="L7091" s="14"/>
      <c r="M7091" s="14"/>
      <c r="N7091" s="14"/>
      <c r="O7091" s="14"/>
      <c r="P7091" s="14"/>
    </row>
    <row r="7092" spans="9:16" x14ac:dyDescent="0.25">
      <c r="I7092" s="14"/>
      <c r="J7092" s="14"/>
      <c r="K7092" s="14"/>
      <c r="L7092" s="14"/>
      <c r="M7092" s="14"/>
      <c r="N7092" s="14"/>
      <c r="O7092" s="14"/>
      <c r="P7092" s="14"/>
    </row>
    <row r="7093" spans="9:16" x14ac:dyDescent="0.25">
      <c r="I7093" s="14"/>
      <c r="J7093" s="14"/>
      <c r="K7093" s="14"/>
      <c r="L7093" s="14"/>
      <c r="M7093" s="14"/>
      <c r="N7093" s="14"/>
      <c r="O7093" s="14"/>
      <c r="P7093" s="14"/>
    </row>
    <row r="7094" spans="9:16" x14ac:dyDescent="0.25">
      <c r="I7094" s="14"/>
      <c r="J7094" s="14"/>
      <c r="K7094" s="14"/>
      <c r="L7094" s="14"/>
      <c r="M7094" s="14"/>
      <c r="N7094" s="14"/>
      <c r="O7094" s="14"/>
      <c r="P7094" s="14"/>
    </row>
    <row r="7095" spans="9:16" x14ac:dyDescent="0.25">
      <c r="I7095" s="14"/>
      <c r="J7095" s="14"/>
      <c r="K7095" s="14"/>
      <c r="L7095" s="14"/>
      <c r="M7095" s="14"/>
      <c r="N7095" s="14"/>
      <c r="O7095" s="14"/>
      <c r="P7095" s="14"/>
    </row>
    <row r="7096" spans="9:16" x14ac:dyDescent="0.25">
      <c r="I7096" s="14"/>
      <c r="J7096" s="14"/>
      <c r="K7096" s="14"/>
      <c r="L7096" s="14"/>
      <c r="M7096" s="14"/>
      <c r="N7096" s="14"/>
      <c r="O7096" s="14"/>
      <c r="P7096" s="14"/>
    </row>
    <row r="7097" spans="9:16" x14ac:dyDescent="0.25">
      <c r="I7097" s="14"/>
      <c r="J7097" s="14"/>
      <c r="K7097" s="14"/>
      <c r="L7097" s="14"/>
      <c r="M7097" s="14"/>
      <c r="N7097" s="14"/>
      <c r="O7097" s="14"/>
      <c r="P7097" s="14"/>
    </row>
    <row r="7098" spans="9:16" x14ac:dyDescent="0.25">
      <c r="I7098" s="14"/>
      <c r="J7098" s="14"/>
      <c r="K7098" s="14"/>
      <c r="L7098" s="14"/>
      <c r="M7098" s="14"/>
      <c r="N7098" s="14"/>
      <c r="O7098" s="14"/>
      <c r="P7098" s="14"/>
    </row>
    <row r="7099" spans="9:16" x14ac:dyDescent="0.25">
      <c r="I7099" s="14"/>
      <c r="J7099" s="14"/>
      <c r="K7099" s="14"/>
      <c r="L7099" s="14"/>
      <c r="M7099" s="14"/>
      <c r="N7099" s="14"/>
      <c r="O7099" s="14"/>
      <c r="P7099" s="14"/>
    </row>
    <row r="7100" spans="9:16" x14ac:dyDescent="0.25">
      <c r="I7100" s="14"/>
      <c r="J7100" s="14"/>
      <c r="K7100" s="14"/>
      <c r="L7100" s="14"/>
      <c r="M7100" s="14"/>
      <c r="N7100" s="14"/>
      <c r="O7100" s="14"/>
      <c r="P7100" s="14"/>
    </row>
    <row r="7101" spans="9:16" x14ac:dyDescent="0.25">
      <c r="I7101" s="14"/>
      <c r="J7101" s="14"/>
      <c r="K7101" s="14"/>
      <c r="L7101" s="14"/>
      <c r="M7101" s="14"/>
      <c r="N7101" s="14"/>
      <c r="O7101" s="14"/>
      <c r="P7101" s="14"/>
    </row>
    <row r="7102" spans="9:16" x14ac:dyDescent="0.25">
      <c r="I7102" s="14"/>
      <c r="J7102" s="14"/>
      <c r="K7102" s="14"/>
      <c r="L7102" s="14"/>
      <c r="M7102" s="14"/>
      <c r="N7102" s="14"/>
      <c r="O7102" s="14"/>
      <c r="P7102" s="14"/>
    </row>
    <row r="7103" spans="9:16" x14ac:dyDescent="0.25">
      <c r="I7103" s="14"/>
      <c r="J7103" s="14"/>
      <c r="K7103" s="14"/>
      <c r="L7103" s="14"/>
      <c r="M7103" s="14"/>
      <c r="N7103" s="14"/>
      <c r="O7103" s="14"/>
      <c r="P7103" s="14"/>
    </row>
    <row r="7104" spans="9:16" x14ac:dyDescent="0.25">
      <c r="I7104" s="14"/>
      <c r="J7104" s="14"/>
      <c r="K7104" s="14"/>
      <c r="L7104" s="14"/>
      <c r="M7104" s="14"/>
      <c r="N7104" s="14"/>
      <c r="O7104" s="14"/>
      <c r="P7104" s="14"/>
    </row>
    <row r="7105" spans="9:16" x14ac:dyDescent="0.25">
      <c r="I7105" s="14"/>
      <c r="J7105" s="14"/>
      <c r="K7105" s="14"/>
      <c r="L7105" s="14"/>
      <c r="M7105" s="14"/>
      <c r="N7105" s="14"/>
      <c r="O7105" s="14"/>
      <c r="P7105" s="14"/>
    </row>
    <row r="7106" spans="9:16" x14ac:dyDescent="0.25">
      <c r="I7106" s="14"/>
      <c r="J7106" s="14"/>
      <c r="K7106" s="14"/>
      <c r="L7106" s="14"/>
      <c r="M7106" s="14"/>
      <c r="N7106" s="14"/>
      <c r="O7106" s="14"/>
      <c r="P7106" s="14"/>
    </row>
    <row r="7107" spans="9:16" x14ac:dyDescent="0.25">
      <c r="I7107" s="14"/>
      <c r="J7107" s="14"/>
      <c r="K7107" s="14"/>
      <c r="L7107" s="14"/>
      <c r="M7107" s="14"/>
      <c r="N7107" s="14"/>
      <c r="O7107" s="14"/>
      <c r="P7107" s="14"/>
    </row>
    <row r="7108" spans="9:16" x14ac:dyDescent="0.25">
      <c r="I7108" s="14"/>
      <c r="J7108" s="14"/>
      <c r="K7108" s="14"/>
      <c r="L7108" s="14"/>
      <c r="M7108" s="14"/>
      <c r="N7108" s="14"/>
      <c r="O7108" s="14"/>
      <c r="P7108" s="14"/>
    </row>
    <row r="7109" spans="9:16" x14ac:dyDescent="0.25">
      <c r="I7109" s="14"/>
      <c r="J7109" s="14"/>
      <c r="K7109" s="14"/>
      <c r="L7109" s="14"/>
      <c r="M7109" s="14"/>
      <c r="N7109" s="14"/>
      <c r="O7109" s="14"/>
      <c r="P7109" s="14"/>
    </row>
    <row r="7110" spans="9:16" x14ac:dyDescent="0.25">
      <c r="I7110" s="14"/>
      <c r="J7110" s="14"/>
      <c r="K7110" s="14"/>
      <c r="L7110" s="14"/>
      <c r="M7110" s="14"/>
      <c r="N7110" s="14"/>
      <c r="O7110" s="14"/>
      <c r="P7110" s="14"/>
    </row>
    <row r="7111" spans="9:16" x14ac:dyDescent="0.25">
      <c r="I7111" s="14"/>
      <c r="J7111" s="14"/>
      <c r="K7111" s="14"/>
      <c r="L7111" s="14"/>
      <c r="M7111" s="14"/>
      <c r="N7111" s="14"/>
      <c r="O7111" s="14"/>
      <c r="P7111" s="14"/>
    </row>
    <row r="7112" spans="9:16" x14ac:dyDescent="0.25">
      <c r="I7112" s="14"/>
      <c r="J7112" s="14"/>
      <c r="K7112" s="14"/>
      <c r="L7112" s="14"/>
      <c r="M7112" s="14"/>
      <c r="N7112" s="14"/>
      <c r="O7112" s="14"/>
      <c r="P7112" s="14"/>
    </row>
    <row r="7113" spans="9:16" x14ac:dyDescent="0.25">
      <c r="I7113" s="14"/>
      <c r="J7113" s="14"/>
      <c r="K7113" s="14"/>
      <c r="L7113" s="14"/>
      <c r="M7113" s="14"/>
      <c r="N7113" s="14"/>
      <c r="O7113" s="14"/>
      <c r="P7113" s="14"/>
    </row>
    <row r="7114" spans="9:16" x14ac:dyDescent="0.25">
      <c r="I7114" s="14"/>
      <c r="J7114" s="14"/>
      <c r="K7114" s="14"/>
      <c r="L7114" s="14"/>
      <c r="M7114" s="14"/>
      <c r="N7114" s="14"/>
      <c r="O7114" s="14"/>
      <c r="P7114" s="14"/>
    </row>
    <row r="7115" spans="9:16" x14ac:dyDescent="0.25">
      <c r="I7115" s="14"/>
      <c r="J7115" s="14"/>
      <c r="K7115" s="14"/>
      <c r="L7115" s="14"/>
      <c r="M7115" s="14"/>
      <c r="N7115" s="14"/>
      <c r="O7115" s="14"/>
      <c r="P7115" s="14"/>
    </row>
    <row r="7116" spans="9:16" x14ac:dyDescent="0.25">
      <c r="I7116" s="14"/>
      <c r="J7116" s="14"/>
      <c r="K7116" s="14"/>
      <c r="L7116" s="14"/>
      <c r="M7116" s="14"/>
      <c r="N7116" s="14"/>
      <c r="O7116" s="14"/>
      <c r="P7116" s="14"/>
    </row>
    <row r="7117" spans="9:16" x14ac:dyDescent="0.25">
      <c r="I7117" s="14"/>
      <c r="J7117" s="14"/>
      <c r="K7117" s="14"/>
      <c r="L7117" s="14"/>
      <c r="M7117" s="14"/>
      <c r="N7117" s="14"/>
      <c r="O7117" s="14"/>
      <c r="P7117" s="14"/>
    </row>
    <row r="7118" spans="9:16" x14ac:dyDescent="0.25">
      <c r="I7118" s="14"/>
      <c r="J7118" s="14"/>
      <c r="K7118" s="14"/>
      <c r="L7118" s="14"/>
      <c r="M7118" s="14"/>
      <c r="N7118" s="14"/>
      <c r="O7118" s="14"/>
      <c r="P7118" s="14"/>
    </row>
    <row r="7119" spans="9:16" x14ac:dyDescent="0.25">
      <c r="I7119" s="14"/>
      <c r="J7119" s="14"/>
      <c r="K7119" s="14"/>
      <c r="L7119" s="14"/>
      <c r="M7119" s="14"/>
      <c r="N7119" s="14"/>
      <c r="O7119" s="14"/>
      <c r="P7119" s="14"/>
    </row>
    <row r="7120" spans="9:16" x14ac:dyDescent="0.25">
      <c r="I7120" s="14"/>
      <c r="J7120" s="14"/>
      <c r="K7120" s="14"/>
      <c r="L7120" s="14"/>
      <c r="M7120" s="14"/>
      <c r="N7120" s="14"/>
      <c r="O7120" s="14"/>
      <c r="P7120" s="14"/>
    </row>
    <row r="7121" spans="9:16" x14ac:dyDescent="0.25">
      <c r="I7121" s="14"/>
      <c r="J7121" s="14"/>
      <c r="K7121" s="14"/>
      <c r="L7121" s="14"/>
      <c r="M7121" s="14"/>
      <c r="N7121" s="14"/>
      <c r="O7121" s="14"/>
      <c r="P7121" s="14"/>
    </row>
    <row r="7122" spans="9:16" x14ac:dyDescent="0.25">
      <c r="I7122" s="14"/>
      <c r="J7122" s="14"/>
      <c r="K7122" s="14"/>
      <c r="L7122" s="14"/>
      <c r="M7122" s="14"/>
      <c r="N7122" s="14"/>
      <c r="O7122" s="14"/>
      <c r="P7122" s="14"/>
    </row>
    <row r="7123" spans="9:16" x14ac:dyDescent="0.25">
      <c r="I7123" s="14"/>
      <c r="J7123" s="14"/>
      <c r="K7123" s="14"/>
      <c r="L7123" s="14"/>
      <c r="M7123" s="14"/>
      <c r="N7123" s="14"/>
      <c r="O7123" s="14"/>
      <c r="P7123" s="14"/>
    </row>
    <row r="7124" spans="9:16" x14ac:dyDescent="0.25">
      <c r="I7124" s="14"/>
      <c r="J7124" s="14"/>
      <c r="K7124" s="14"/>
      <c r="L7124" s="14"/>
      <c r="M7124" s="14"/>
      <c r="N7124" s="14"/>
      <c r="O7124" s="14"/>
      <c r="P7124" s="14"/>
    </row>
    <row r="7125" spans="9:16" x14ac:dyDescent="0.25">
      <c r="I7125" s="14"/>
      <c r="J7125" s="14"/>
      <c r="K7125" s="14"/>
      <c r="L7125" s="14"/>
      <c r="M7125" s="14"/>
      <c r="N7125" s="14"/>
      <c r="O7125" s="14"/>
      <c r="P7125" s="14"/>
    </row>
    <row r="7126" spans="9:16" x14ac:dyDescent="0.25">
      <c r="I7126" s="14"/>
      <c r="J7126" s="14"/>
      <c r="K7126" s="14"/>
      <c r="L7126" s="14"/>
      <c r="M7126" s="14"/>
      <c r="N7126" s="14"/>
      <c r="O7126" s="14"/>
      <c r="P7126" s="14"/>
    </row>
    <row r="7127" spans="9:16" x14ac:dyDescent="0.25">
      <c r="I7127" s="14"/>
      <c r="J7127" s="14"/>
      <c r="K7127" s="14"/>
      <c r="L7127" s="14"/>
      <c r="M7127" s="14"/>
      <c r="N7127" s="14"/>
      <c r="O7127" s="14"/>
      <c r="P7127" s="14"/>
    </row>
    <row r="7128" spans="9:16" x14ac:dyDescent="0.25">
      <c r="I7128" s="14"/>
      <c r="J7128" s="14"/>
      <c r="K7128" s="14"/>
      <c r="L7128" s="14"/>
      <c r="M7128" s="14"/>
      <c r="N7128" s="14"/>
      <c r="O7128" s="14"/>
      <c r="P7128" s="14"/>
    </row>
    <row r="7129" spans="9:16" x14ac:dyDescent="0.25">
      <c r="I7129" s="14"/>
      <c r="J7129" s="14"/>
      <c r="K7129" s="14"/>
      <c r="L7129" s="14"/>
      <c r="M7129" s="14"/>
      <c r="N7129" s="14"/>
      <c r="O7129" s="14"/>
      <c r="P7129" s="14"/>
    </row>
    <row r="7130" spans="9:16" x14ac:dyDescent="0.25">
      <c r="I7130" s="14"/>
      <c r="J7130" s="14"/>
      <c r="K7130" s="14"/>
      <c r="L7130" s="14"/>
      <c r="M7130" s="14"/>
      <c r="N7130" s="14"/>
      <c r="O7130" s="14"/>
      <c r="P7130" s="14"/>
    </row>
    <row r="7131" spans="9:16" x14ac:dyDescent="0.25">
      <c r="I7131" s="14"/>
      <c r="J7131" s="14"/>
      <c r="K7131" s="14"/>
      <c r="L7131" s="14"/>
      <c r="M7131" s="14"/>
      <c r="N7131" s="14"/>
      <c r="O7131" s="14"/>
      <c r="P7131" s="14"/>
    </row>
    <row r="7132" spans="9:16" x14ac:dyDescent="0.25">
      <c r="I7132" s="14"/>
      <c r="J7132" s="14"/>
      <c r="K7132" s="14"/>
      <c r="L7132" s="14"/>
      <c r="M7132" s="14"/>
      <c r="N7132" s="14"/>
      <c r="O7132" s="14"/>
      <c r="P7132" s="14"/>
    </row>
    <row r="7133" spans="9:16" x14ac:dyDescent="0.25">
      <c r="I7133" s="14"/>
      <c r="J7133" s="14"/>
      <c r="K7133" s="14"/>
      <c r="L7133" s="14"/>
      <c r="M7133" s="14"/>
      <c r="N7133" s="14"/>
      <c r="O7133" s="14"/>
      <c r="P7133" s="14"/>
    </row>
    <row r="7134" spans="9:16" x14ac:dyDescent="0.25">
      <c r="I7134" s="14"/>
      <c r="J7134" s="14"/>
      <c r="K7134" s="14"/>
      <c r="L7134" s="14"/>
      <c r="M7134" s="14"/>
      <c r="N7134" s="14"/>
      <c r="O7134" s="14"/>
      <c r="P7134" s="14"/>
    </row>
    <row r="7135" spans="9:16" x14ac:dyDescent="0.25">
      <c r="I7135" s="14"/>
      <c r="J7135" s="14"/>
      <c r="K7135" s="14"/>
      <c r="L7135" s="14"/>
      <c r="M7135" s="14"/>
      <c r="N7135" s="14"/>
      <c r="O7135" s="14"/>
      <c r="P7135" s="14"/>
    </row>
    <row r="7136" spans="9:16" x14ac:dyDescent="0.25">
      <c r="I7136" s="14"/>
      <c r="J7136" s="14"/>
      <c r="K7136" s="14"/>
      <c r="L7136" s="14"/>
      <c r="M7136" s="14"/>
      <c r="N7136" s="14"/>
      <c r="O7136" s="14"/>
      <c r="P7136" s="14"/>
    </row>
    <row r="7137" spans="9:16" x14ac:dyDescent="0.25">
      <c r="I7137" s="14"/>
      <c r="J7137" s="14"/>
      <c r="K7137" s="14"/>
      <c r="L7137" s="14"/>
      <c r="M7137" s="14"/>
      <c r="N7137" s="14"/>
      <c r="O7137" s="14"/>
      <c r="P7137" s="14"/>
    </row>
    <row r="7138" spans="9:16" x14ac:dyDescent="0.25">
      <c r="I7138" s="14"/>
      <c r="J7138" s="14"/>
      <c r="K7138" s="14"/>
      <c r="L7138" s="14"/>
      <c r="M7138" s="14"/>
      <c r="N7138" s="14"/>
      <c r="O7138" s="14"/>
      <c r="P7138" s="14"/>
    </row>
    <row r="7139" spans="9:16" x14ac:dyDescent="0.25">
      <c r="I7139" s="14"/>
      <c r="J7139" s="14"/>
      <c r="K7139" s="14"/>
      <c r="L7139" s="14"/>
      <c r="M7139" s="14"/>
      <c r="N7139" s="14"/>
      <c r="O7139" s="14"/>
      <c r="P7139" s="14"/>
    </row>
    <row r="7140" spans="9:16" x14ac:dyDescent="0.25">
      <c r="I7140" s="14"/>
      <c r="J7140" s="14"/>
      <c r="K7140" s="14"/>
      <c r="L7140" s="14"/>
      <c r="M7140" s="14"/>
      <c r="N7140" s="14"/>
      <c r="O7140" s="14"/>
      <c r="P7140" s="14"/>
    </row>
    <row r="7141" spans="9:16" x14ac:dyDescent="0.25">
      <c r="I7141" s="14"/>
      <c r="J7141" s="14"/>
      <c r="K7141" s="14"/>
      <c r="L7141" s="14"/>
      <c r="M7141" s="14"/>
      <c r="N7141" s="14"/>
      <c r="O7141" s="14"/>
      <c r="P7141" s="14"/>
    </row>
    <row r="7142" spans="9:16" x14ac:dyDescent="0.25">
      <c r="I7142" s="14"/>
      <c r="J7142" s="14"/>
      <c r="K7142" s="14"/>
      <c r="L7142" s="14"/>
      <c r="M7142" s="14"/>
      <c r="N7142" s="14"/>
      <c r="O7142" s="14"/>
      <c r="P7142" s="14"/>
    </row>
    <row r="7143" spans="9:16" x14ac:dyDescent="0.25">
      <c r="I7143" s="14"/>
      <c r="J7143" s="14"/>
      <c r="K7143" s="14"/>
      <c r="L7143" s="14"/>
      <c r="M7143" s="14"/>
      <c r="N7143" s="14"/>
      <c r="O7143" s="14"/>
      <c r="P7143" s="14"/>
    </row>
    <row r="7144" spans="9:16" x14ac:dyDescent="0.25">
      <c r="I7144" s="14"/>
      <c r="J7144" s="14"/>
      <c r="K7144" s="14"/>
      <c r="L7144" s="14"/>
      <c r="M7144" s="14"/>
      <c r="N7144" s="14"/>
      <c r="O7144" s="14"/>
      <c r="P7144" s="14"/>
    </row>
    <row r="7145" spans="9:16" x14ac:dyDescent="0.25">
      <c r="I7145" s="14"/>
      <c r="J7145" s="14"/>
      <c r="K7145" s="14"/>
      <c r="L7145" s="14"/>
      <c r="M7145" s="14"/>
      <c r="N7145" s="14"/>
      <c r="O7145" s="14"/>
      <c r="P7145" s="14"/>
    </row>
    <row r="7146" spans="9:16" x14ac:dyDescent="0.25">
      <c r="I7146" s="14"/>
      <c r="J7146" s="14"/>
      <c r="K7146" s="14"/>
      <c r="L7146" s="14"/>
      <c r="M7146" s="14"/>
      <c r="N7146" s="14"/>
      <c r="O7146" s="14"/>
      <c r="P7146" s="14"/>
    </row>
    <row r="7147" spans="9:16" x14ac:dyDescent="0.25">
      <c r="I7147" s="14"/>
      <c r="J7147" s="14"/>
      <c r="K7147" s="14"/>
      <c r="L7147" s="14"/>
      <c r="M7147" s="14"/>
      <c r="N7147" s="14"/>
      <c r="O7147" s="14"/>
      <c r="P7147" s="14"/>
    </row>
    <row r="7148" spans="9:16" x14ac:dyDescent="0.25">
      <c r="I7148" s="14"/>
      <c r="J7148" s="14"/>
      <c r="K7148" s="14"/>
      <c r="L7148" s="14"/>
      <c r="M7148" s="14"/>
      <c r="N7148" s="14"/>
      <c r="O7148" s="14"/>
      <c r="P7148" s="14"/>
    </row>
    <row r="7149" spans="9:16" x14ac:dyDescent="0.25">
      <c r="I7149" s="14"/>
      <c r="J7149" s="14"/>
      <c r="K7149" s="14"/>
      <c r="L7149" s="14"/>
      <c r="M7149" s="14"/>
      <c r="N7149" s="14"/>
      <c r="O7149" s="14"/>
      <c r="P7149" s="14"/>
    </row>
    <row r="7150" spans="9:16" x14ac:dyDescent="0.25">
      <c r="I7150" s="14"/>
      <c r="J7150" s="14"/>
      <c r="K7150" s="14"/>
      <c r="L7150" s="14"/>
      <c r="M7150" s="14"/>
      <c r="N7150" s="14"/>
      <c r="O7150" s="14"/>
      <c r="P7150" s="14"/>
    </row>
    <row r="7151" spans="9:16" x14ac:dyDescent="0.25">
      <c r="I7151" s="14"/>
      <c r="J7151" s="14"/>
      <c r="K7151" s="14"/>
      <c r="L7151" s="14"/>
      <c r="M7151" s="14"/>
      <c r="N7151" s="14"/>
      <c r="O7151" s="14"/>
      <c r="P7151" s="14"/>
    </row>
    <row r="7152" spans="9:16" x14ac:dyDescent="0.25">
      <c r="I7152" s="14"/>
      <c r="J7152" s="14"/>
      <c r="K7152" s="14"/>
      <c r="L7152" s="14"/>
      <c r="M7152" s="14"/>
      <c r="N7152" s="14"/>
      <c r="O7152" s="14"/>
      <c r="P7152" s="14"/>
    </row>
    <row r="7153" spans="9:16" x14ac:dyDescent="0.25">
      <c r="I7153" s="14"/>
      <c r="J7153" s="14"/>
      <c r="K7153" s="14"/>
      <c r="L7153" s="14"/>
      <c r="M7153" s="14"/>
      <c r="N7153" s="14"/>
      <c r="O7153" s="14"/>
      <c r="P7153" s="14"/>
    </row>
    <row r="7154" spans="9:16" x14ac:dyDescent="0.25">
      <c r="I7154" s="14"/>
      <c r="J7154" s="14"/>
      <c r="K7154" s="14"/>
      <c r="L7154" s="14"/>
      <c r="M7154" s="14"/>
      <c r="N7154" s="14"/>
      <c r="O7154" s="14"/>
      <c r="P7154" s="14"/>
    </row>
    <row r="7155" spans="9:16" x14ac:dyDescent="0.25">
      <c r="I7155" s="14"/>
      <c r="J7155" s="14"/>
      <c r="K7155" s="14"/>
      <c r="L7155" s="14"/>
      <c r="M7155" s="14"/>
      <c r="N7155" s="14"/>
      <c r="O7155" s="14"/>
      <c r="P7155" s="14"/>
    </row>
    <row r="7156" spans="9:16" x14ac:dyDescent="0.25">
      <c r="I7156" s="14"/>
      <c r="J7156" s="14"/>
      <c r="K7156" s="14"/>
      <c r="L7156" s="14"/>
      <c r="M7156" s="14"/>
      <c r="N7156" s="14"/>
      <c r="O7156" s="14"/>
      <c r="P7156" s="14"/>
    </row>
    <row r="7157" spans="9:16" x14ac:dyDescent="0.25">
      <c r="I7157" s="14"/>
      <c r="J7157" s="14"/>
      <c r="K7157" s="14"/>
      <c r="L7157" s="14"/>
      <c r="M7157" s="14"/>
      <c r="N7157" s="14"/>
      <c r="O7157" s="14"/>
      <c r="P7157" s="14"/>
    </row>
    <row r="7158" spans="9:16" x14ac:dyDescent="0.25">
      <c r="I7158" s="14"/>
      <c r="J7158" s="14"/>
      <c r="K7158" s="14"/>
      <c r="L7158" s="14"/>
      <c r="M7158" s="14"/>
      <c r="N7158" s="14"/>
      <c r="O7158" s="14"/>
      <c r="P7158" s="14"/>
    </row>
    <row r="7159" spans="9:16" x14ac:dyDescent="0.25">
      <c r="I7159" s="14"/>
      <c r="J7159" s="14"/>
      <c r="K7159" s="14"/>
      <c r="L7159" s="14"/>
      <c r="M7159" s="14"/>
      <c r="N7159" s="14"/>
      <c r="O7159" s="14"/>
      <c r="P7159" s="14"/>
    </row>
    <row r="7160" spans="9:16" x14ac:dyDescent="0.25">
      <c r="I7160" s="14"/>
      <c r="J7160" s="14"/>
      <c r="K7160" s="14"/>
      <c r="L7160" s="14"/>
      <c r="M7160" s="14"/>
      <c r="N7160" s="14"/>
      <c r="O7160" s="14"/>
      <c r="P7160" s="14"/>
    </row>
    <row r="7161" spans="9:16" x14ac:dyDescent="0.25">
      <c r="I7161" s="14"/>
      <c r="J7161" s="14"/>
      <c r="K7161" s="14"/>
      <c r="L7161" s="14"/>
      <c r="M7161" s="14"/>
      <c r="N7161" s="14"/>
      <c r="O7161" s="14"/>
      <c r="P7161" s="14"/>
    </row>
    <row r="7162" spans="9:16" x14ac:dyDescent="0.25">
      <c r="I7162" s="14"/>
      <c r="J7162" s="14"/>
      <c r="K7162" s="14"/>
      <c r="L7162" s="14"/>
      <c r="M7162" s="14"/>
      <c r="N7162" s="14"/>
      <c r="O7162" s="14"/>
      <c r="P7162" s="14"/>
    </row>
    <row r="7163" spans="9:16" x14ac:dyDescent="0.25">
      <c r="I7163" s="14"/>
      <c r="J7163" s="14"/>
      <c r="K7163" s="14"/>
      <c r="L7163" s="14"/>
      <c r="M7163" s="14"/>
      <c r="N7163" s="14"/>
      <c r="O7163" s="14"/>
      <c r="P7163" s="14"/>
    </row>
    <row r="7164" spans="9:16" x14ac:dyDescent="0.25">
      <c r="I7164" s="14"/>
      <c r="J7164" s="14"/>
      <c r="K7164" s="14"/>
      <c r="L7164" s="14"/>
      <c r="M7164" s="14"/>
      <c r="N7164" s="14"/>
      <c r="O7164" s="14"/>
      <c r="P7164" s="14"/>
    </row>
    <row r="7165" spans="9:16" x14ac:dyDescent="0.25">
      <c r="I7165" s="14"/>
      <c r="J7165" s="14"/>
      <c r="K7165" s="14"/>
      <c r="L7165" s="14"/>
      <c r="M7165" s="14"/>
      <c r="N7165" s="14"/>
      <c r="O7165" s="14"/>
      <c r="P7165" s="14"/>
    </row>
    <row r="7166" spans="9:16" x14ac:dyDescent="0.25">
      <c r="I7166" s="14"/>
      <c r="J7166" s="14"/>
      <c r="K7166" s="14"/>
      <c r="L7166" s="14"/>
      <c r="M7166" s="14"/>
      <c r="N7166" s="14"/>
      <c r="O7166" s="14"/>
      <c r="P7166" s="14"/>
    </row>
    <row r="7167" spans="9:16" x14ac:dyDescent="0.25">
      <c r="I7167" s="14"/>
      <c r="J7167" s="14"/>
      <c r="K7167" s="14"/>
      <c r="L7167" s="14"/>
      <c r="M7167" s="14"/>
      <c r="N7167" s="14"/>
      <c r="O7167" s="14"/>
      <c r="P7167" s="14"/>
    </row>
    <row r="7168" spans="9:16" x14ac:dyDescent="0.25">
      <c r="I7168" s="14"/>
      <c r="J7168" s="14"/>
      <c r="K7168" s="14"/>
      <c r="L7168" s="14"/>
      <c r="M7168" s="14"/>
      <c r="N7168" s="14"/>
      <c r="O7168" s="14"/>
      <c r="P7168" s="14"/>
    </row>
    <row r="7169" spans="9:16" x14ac:dyDescent="0.25">
      <c r="I7169" s="14"/>
      <c r="J7169" s="14"/>
      <c r="K7169" s="14"/>
      <c r="L7169" s="14"/>
      <c r="M7169" s="14"/>
      <c r="N7169" s="14"/>
      <c r="O7169" s="14"/>
      <c r="P7169" s="14"/>
    </row>
    <row r="7170" spans="9:16" x14ac:dyDescent="0.25">
      <c r="I7170" s="14"/>
      <c r="J7170" s="14"/>
      <c r="K7170" s="14"/>
      <c r="L7170" s="14"/>
      <c r="M7170" s="14"/>
      <c r="N7170" s="14"/>
      <c r="O7170" s="14"/>
      <c r="P7170" s="14"/>
    </row>
    <row r="7171" spans="9:16" x14ac:dyDescent="0.25">
      <c r="I7171" s="14"/>
      <c r="J7171" s="14"/>
      <c r="K7171" s="14"/>
      <c r="L7171" s="14"/>
      <c r="M7171" s="14"/>
      <c r="N7171" s="14"/>
      <c r="O7171" s="14"/>
      <c r="P7171" s="14"/>
    </row>
    <row r="7172" spans="9:16" x14ac:dyDescent="0.25">
      <c r="I7172" s="14"/>
      <c r="J7172" s="14"/>
      <c r="K7172" s="14"/>
      <c r="L7172" s="14"/>
      <c r="M7172" s="14"/>
      <c r="N7172" s="14"/>
      <c r="O7172" s="14"/>
      <c r="P7172" s="14"/>
    </row>
    <row r="7173" spans="9:16" x14ac:dyDescent="0.25">
      <c r="I7173" s="14"/>
      <c r="J7173" s="14"/>
      <c r="K7173" s="14"/>
      <c r="L7173" s="14"/>
      <c r="M7173" s="14"/>
      <c r="N7173" s="14"/>
      <c r="O7173" s="14"/>
      <c r="P7173" s="14"/>
    </row>
    <row r="7174" spans="9:16" x14ac:dyDescent="0.25">
      <c r="I7174" s="14"/>
      <c r="J7174" s="14"/>
      <c r="K7174" s="14"/>
      <c r="L7174" s="14"/>
      <c r="M7174" s="14"/>
      <c r="N7174" s="14"/>
      <c r="O7174" s="14"/>
      <c r="P7174" s="14"/>
    </row>
    <row r="7175" spans="9:16" x14ac:dyDescent="0.25">
      <c r="I7175" s="14"/>
      <c r="J7175" s="14"/>
      <c r="K7175" s="14"/>
      <c r="L7175" s="14"/>
      <c r="M7175" s="14"/>
      <c r="N7175" s="14"/>
      <c r="O7175" s="14"/>
      <c r="P7175" s="14"/>
    </row>
    <row r="7176" spans="9:16" x14ac:dyDescent="0.25">
      <c r="I7176" s="14"/>
      <c r="J7176" s="14"/>
      <c r="K7176" s="14"/>
      <c r="L7176" s="14"/>
      <c r="M7176" s="14"/>
      <c r="N7176" s="14"/>
      <c r="O7176" s="14"/>
      <c r="P7176" s="14"/>
    </row>
    <row r="7177" spans="9:16" x14ac:dyDescent="0.25">
      <c r="I7177" s="14"/>
      <c r="J7177" s="14"/>
      <c r="K7177" s="14"/>
      <c r="L7177" s="14"/>
      <c r="M7177" s="14"/>
      <c r="N7177" s="14"/>
      <c r="O7177" s="14"/>
      <c r="P7177" s="14"/>
    </row>
    <row r="7178" spans="9:16" x14ac:dyDescent="0.25">
      <c r="I7178" s="14"/>
      <c r="J7178" s="14"/>
      <c r="K7178" s="14"/>
      <c r="L7178" s="14"/>
      <c r="M7178" s="14"/>
      <c r="N7178" s="14"/>
      <c r="O7178" s="14"/>
      <c r="P7178" s="14"/>
    </row>
    <row r="7179" spans="9:16" x14ac:dyDescent="0.25">
      <c r="I7179" s="14"/>
      <c r="J7179" s="14"/>
      <c r="K7179" s="14"/>
      <c r="L7179" s="14"/>
      <c r="M7179" s="14"/>
      <c r="N7179" s="14"/>
      <c r="O7179" s="14"/>
      <c r="P7179" s="14"/>
    </row>
    <row r="7180" spans="9:16" x14ac:dyDescent="0.25">
      <c r="I7180" s="14"/>
      <c r="J7180" s="14"/>
      <c r="K7180" s="14"/>
      <c r="L7180" s="14"/>
      <c r="M7180" s="14"/>
      <c r="N7180" s="14"/>
      <c r="O7180" s="14"/>
      <c r="P7180" s="14"/>
    </row>
    <row r="7181" spans="9:16" x14ac:dyDescent="0.25">
      <c r="I7181" s="14"/>
      <c r="J7181" s="14"/>
      <c r="K7181" s="14"/>
      <c r="L7181" s="14"/>
      <c r="M7181" s="14"/>
      <c r="N7181" s="14"/>
      <c r="O7181" s="14"/>
      <c r="P7181" s="14"/>
    </row>
    <row r="7182" spans="9:16" x14ac:dyDescent="0.25">
      <c r="I7182" s="14"/>
      <c r="J7182" s="14"/>
      <c r="K7182" s="14"/>
      <c r="L7182" s="14"/>
      <c r="M7182" s="14"/>
      <c r="N7182" s="14"/>
      <c r="O7182" s="14"/>
      <c r="P7182" s="14"/>
    </row>
    <row r="7183" spans="9:16" x14ac:dyDescent="0.25">
      <c r="I7183" s="14"/>
      <c r="J7183" s="14"/>
      <c r="K7183" s="14"/>
      <c r="L7183" s="14"/>
      <c r="M7183" s="14"/>
      <c r="N7183" s="14"/>
      <c r="O7183" s="14"/>
      <c r="P7183" s="14"/>
    </row>
    <row r="7184" spans="9:16" x14ac:dyDescent="0.25">
      <c r="I7184" s="14"/>
      <c r="J7184" s="14"/>
      <c r="K7184" s="14"/>
      <c r="L7184" s="14"/>
      <c r="M7184" s="14"/>
      <c r="N7184" s="14"/>
      <c r="O7184" s="14"/>
      <c r="P7184" s="14"/>
    </row>
    <row r="7185" spans="9:16" x14ac:dyDescent="0.25">
      <c r="I7185" s="14"/>
      <c r="J7185" s="14"/>
      <c r="K7185" s="14"/>
      <c r="L7185" s="14"/>
      <c r="M7185" s="14"/>
      <c r="N7185" s="14"/>
      <c r="O7185" s="14"/>
      <c r="P7185" s="14"/>
    </row>
    <row r="7186" spans="9:16" x14ac:dyDescent="0.25">
      <c r="I7186" s="14"/>
      <c r="J7186" s="14"/>
      <c r="K7186" s="14"/>
      <c r="L7186" s="14"/>
      <c r="M7186" s="14"/>
      <c r="N7186" s="14"/>
      <c r="O7186" s="14"/>
      <c r="P7186" s="14"/>
    </row>
    <row r="7187" spans="9:16" x14ac:dyDescent="0.25">
      <c r="I7187" s="14"/>
      <c r="J7187" s="14"/>
      <c r="K7187" s="14"/>
      <c r="L7187" s="14"/>
      <c r="M7187" s="14"/>
      <c r="N7187" s="14"/>
      <c r="O7187" s="14"/>
      <c r="P7187" s="14"/>
    </row>
    <row r="7188" spans="9:16" x14ac:dyDescent="0.25">
      <c r="I7188" s="14"/>
      <c r="J7188" s="14"/>
      <c r="K7188" s="14"/>
      <c r="L7188" s="14"/>
      <c r="M7188" s="14"/>
      <c r="N7188" s="14"/>
      <c r="O7188" s="14"/>
      <c r="P7188" s="14"/>
    </row>
    <row r="7189" spans="9:16" x14ac:dyDescent="0.25">
      <c r="I7189" s="14"/>
      <c r="J7189" s="14"/>
      <c r="K7189" s="14"/>
      <c r="L7189" s="14"/>
      <c r="M7189" s="14"/>
      <c r="N7189" s="14"/>
      <c r="O7189" s="14"/>
      <c r="P7189" s="14"/>
    </row>
    <row r="7190" spans="9:16" x14ac:dyDescent="0.25">
      <c r="I7190" s="14"/>
      <c r="J7190" s="14"/>
      <c r="K7190" s="14"/>
      <c r="L7190" s="14"/>
      <c r="M7190" s="14"/>
      <c r="N7190" s="14"/>
      <c r="O7190" s="14"/>
      <c r="P7190" s="14"/>
    </row>
    <row r="7191" spans="9:16" x14ac:dyDescent="0.25">
      <c r="I7191" s="14"/>
      <c r="J7191" s="14"/>
      <c r="K7191" s="14"/>
      <c r="L7191" s="14"/>
      <c r="M7191" s="14"/>
      <c r="N7191" s="14"/>
      <c r="O7191" s="14"/>
      <c r="P7191" s="14"/>
    </row>
    <row r="7192" spans="9:16" x14ac:dyDescent="0.25">
      <c r="I7192" s="14"/>
      <c r="J7192" s="14"/>
      <c r="K7192" s="14"/>
      <c r="L7192" s="14"/>
      <c r="M7192" s="14"/>
      <c r="N7192" s="14"/>
      <c r="O7192" s="14"/>
      <c r="P7192" s="14"/>
    </row>
    <row r="7193" spans="9:16" x14ac:dyDescent="0.25">
      <c r="I7193" s="14"/>
      <c r="J7193" s="14"/>
      <c r="K7193" s="14"/>
      <c r="L7193" s="14"/>
      <c r="M7193" s="14"/>
      <c r="N7193" s="14"/>
      <c r="O7193" s="14"/>
      <c r="P7193" s="14"/>
    </row>
    <row r="7194" spans="9:16" x14ac:dyDescent="0.25">
      <c r="I7194" s="14"/>
      <c r="J7194" s="14"/>
      <c r="K7194" s="14"/>
      <c r="L7194" s="14"/>
      <c r="M7194" s="14"/>
      <c r="N7194" s="14"/>
      <c r="O7194" s="14"/>
      <c r="P7194" s="14"/>
    </row>
    <row r="7195" spans="9:16" x14ac:dyDescent="0.25">
      <c r="I7195" s="14"/>
      <c r="J7195" s="14"/>
      <c r="K7195" s="14"/>
      <c r="L7195" s="14"/>
      <c r="M7195" s="14"/>
      <c r="N7195" s="14"/>
      <c r="O7195" s="14"/>
      <c r="P7195" s="14"/>
    </row>
    <row r="7196" spans="9:16" x14ac:dyDescent="0.25">
      <c r="I7196" s="14"/>
      <c r="J7196" s="14"/>
      <c r="K7196" s="14"/>
      <c r="L7196" s="14"/>
      <c r="M7196" s="14"/>
      <c r="N7196" s="14"/>
      <c r="O7196" s="14"/>
      <c r="P7196" s="14"/>
    </row>
    <row r="7197" spans="9:16" x14ac:dyDescent="0.25">
      <c r="I7197" s="14"/>
      <c r="J7197" s="14"/>
      <c r="K7197" s="14"/>
      <c r="L7197" s="14"/>
      <c r="M7197" s="14"/>
      <c r="N7197" s="14"/>
      <c r="O7197" s="14"/>
      <c r="P7197" s="14"/>
    </row>
    <row r="7198" spans="9:16" x14ac:dyDescent="0.25">
      <c r="I7198" s="14"/>
      <c r="J7198" s="14"/>
      <c r="K7198" s="14"/>
      <c r="L7198" s="14"/>
      <c r="M7198" s="14"/>
      <c r="N7198" s="14"/>
      <c r="O7198" s="14"/>
      <c r="P7198" s="14"/>
    </row>
    <row r="7199" spans="9:16" x14ac:dyDescent="0.25">
      <c r="I7199" s="14"/>
      <c r="J7199" s="14"/>
      <c r="K7199" s="14"/>
      <c r="L7199" s="14"/>
      <c r="M7199" s="14"/>
      <c r="N7199" s="14"/>
      <c r="O7199" s="14"/>
      <c r="P7199" s="14"/>
    </row>
    <row r="7200" spans="9:16" x14ac:dyDescent="0.25">
      <c r="I7200" s="14"/>
      <c r="J7200" s="14"/>
      <c r="K7200" s="14"/>
      <c r="L7200" s="14"/>
      <c r="M7200" s="14"/>
      <c r="N7200" s="14"/>
      <c r="O7200" s="14"/>
      <c r="P7200" s="14"/>
    </row>
    <row r="7201" spans="9:16" x14ac:dyDescent="0.25">
      <c r="I7201" s="14"/>
      <c r="J7201" s="14"/>
      <c r="K7201" s="14"/>
      <c r="L7201" s="14"/>
      <c r="M7201" s="14"/>
      <c r="N7201" s="14"/>
      <c r="O7201" s="14"/>
      <c r="P7201" s="14"/>
    </row>
    <row r="7202" spans="9:16" x14ac:dyDescent="0.25">
      <c r="I7202" s="14"/>
      <c r="J7202" s="14"/>
      <c r="K7202" s="14"/>
      <c r="L7202" s="14"/>
      <c r="M7202" s="14"/>
      <c r="N7202" s="14"/>
      <c r="O7202" s="14"/>
      <c r="P7202" s="14"/>
    </row>
    <row r="7203" spans="9:16" x14ac:dyDescent="0.25">
      <c r="I7203" s="14"/>
      <c r="J7203" s="14"/>
      <c r="K7203" s="14"/>
      <c r="L7203" s="14"/>
      <c r="M7203" s="14"/>
      <c r="N7203" s="14"/>
      <c r="O7203" s="14"/>
      <c r="P7203" s="14"/>
    </row>
    <row r="7204" spans="9:16" x14ac:dyDescent="0.25">
      <c r="I7204" s="14"/>
      <c r="J7204" s="14"/>
      <c r="K7204" s="14"/>
      <c r="L7204" s="14"/>
      <c r="M7204" s="14"/>
      <c r="N7204" s="14"/>
      <c r="O7204" s="14"/>
      <c r="P7204" s="14"/>
    </row>
    <row r="7205" spans="9:16" x14ac:dyDescent="0.25">
      <c r="I7205" s="14"/>
      <c r="J7205" s="14"/>
      <c r="K7205" s="14"/>
      <c r="L7205" s="14"/>
      <c r="M7205" s="14"/>
      <c r="N7205" s="14"/>
      <c r="O7205" s="14"/>
      <c r="P7205" s="14"/>
    </row>
    <row r="7206" spans="9:16" x14ac:dyDescent="0.25">
      <c r="I7206" s="14"/>
      <c r="J7206" s="14"/>
      <c r="K7206" s="14"/>
      <c r="L7206" s="14"/>
      <c r="M7206" s="14"/>
      <c r="N7206" s="14"/>
      <c r="O7206" s="14"/>
      <c r="P7206" s="14"/>
    </row>
    <row r="7207" spans="9:16" x14ac:dyDescent="0.25">
      <c r="I7207" s="14"/>
      <c r="J7207" s="14"/>
      <c r="K7207" s="14"/>
      <c r="L7207" s="14"/>
      <c r="M7207" s="14"/>
      <c r="N7207" s="14"/>
      <c r="O7207" s="14"/>
      <c r="P7207" s="14"/>
    </row>
    <row r="7208" spans="9:16" x14ac:dyDescent="0.25">
      <c r="I7208" s="14"/>
      <c r="J7208" s="14"/>
      <c r="K7208" s="14"/>
      <c r="L7208" s="14"/>
      <c r="M7208" s="14"/>
      <c r="N7208" s="14"/>
      <c r="O7208" s="14"/>
      <c r="P7208" s="14"/>
    </row>
    <row r="7209" spans="9:16" x14ac:dyDescent="0.25">
      <c r="I7209" s="14"/>
      <c r="J7209" s="14"/>
      <c r="K7209" s="14"/>
      <c r="L7209" s="14"/>
      <c r="M7209" s="14"/>
      <c r="N7209" s="14"/>
      <c r="O7209" s="14"/>
      <c r="P7209" s="14"/>
    </row>
    <row r="7210" spans="9:16" x14ac:dyDescent="0.25">
      <c r="I7210" s="14"/>
      <c r="J7210" s="14"/>
      <c r="K7210" s="14"/>
      <c r="L7210" s="14"/>
      <c r="M7210" s="14"/>
      <c r="N7210" s="14"/>
      <c r="O7210" s="14"/>
      <c r="P7210" s="14"/>
    </row>
    <row r="7211" spans="9:16" x14ac:dyDescent="0.25">
      <c r="I7211" s="14"/>
      <c r="J7211" s="14"/>
      <c r="K7211" s="14"/>
      <c r="L7211" s="14"/>
      <c r="M7211" s="14"/>
      <c r="N7211" s="14"/>
      <c r="O7211" s="14"/>
      <c r="P7211" s="14"/>
    </row>
    <row r="7212" spans="9:16" x14ac:dyDescent="0.25">
      <c r="I7212" s="14"/>
      <c r="J7212" s="14"/>
      <c r="K7212" s="14"/>
      <c r="L7212" s="14"/>
      <c r="M7212" s="14"/>
      <c r="N7212" s="14"/>
      <c r="O7212" s="14"/>
      <c r="P7212" s="14"/>
    </row>
    <row r="7213" spans="9:16" x14ac:dyDescent="0.25">
      <c r="I7213" s="14"/>
      <c r="J7213" s="14"/>
      <c r="K7213" s="14"/>
      <c r="L7213" s="14"/>
      <c r="M7213" s="14"/>
      <c r="N7213" s="14"/>
      <c r="O7213" s="14"/>
      <c r="P7213" s="14"/>
    </row>
    <row r="7214" spans="9:16" x14ac:dyDescent="0.25">
      <c r="I7214" s="14"/>
      <c r="J7214" s="14"/>
      <c r="K7214" s="14"/>
      <c r="L7214" s="14"/>
      <c r="M7214" s="14"/>
      <c r="N7214" s="14"/>
      <c r="O7214" s="14"/>
      <c r="P7214" s="14"/>
    </row>
    <row r="7215" spans="9:16" x14ac:dyDescent="0.25">
      <c r="I7215" s="14"/>
      <c r="J7215" s="14"/>
      <c r="K7215" s="14"/>
      <c r="L7215" s="14"/>
      <c r="M7215" s="14"/>
      <c r="N7215" s="14"/>
      <c r="O7215" s="14"/>
      <c r="P7215" s="14"/>
    </row>
    <row r="7216" spans="9:16" x14ac:dyDescent="0.25">
      <c r="I7216" s="14"/>
      <c r="J7216" s="14"/>
      <c r="K7216" s="14"/>
      <c r="L7216" s="14"/>
      <c r="M7216" s="14"/>
      <c r="N7216" s="14"/>
      <c r="O7216" s="14"/>
      <c r="P7216" s="14"/>
    </row>
    <row r="7217" spans="9:16" x14ac:dyDescent="0.25">
      <c r="I7217" s="14"/>
      <c r="J7217" s="14"/>
      <c r="K7217" s="14"/>
      <c r="L7217" s="14"/>
      <c r="M7217" s="14"/>
      <c r="N7217" s="14"/>
      <c r="O7217" s="14"/>
      <c r="P7217" s="14"/>
    </row>
    <row r="7218" spans="9:16" x14ac:dyDescent="0.25">
      <c r="I7218" s="14"/>
      <c r="J7218" s="14"/>
      <c r="K7218" s="14"/>
      <c r="L7218" s="14"/>
      <c r="M7218" s="14"/>
      <c r="N7218" s="14"/>
      <c r="O7218" s="14"/>
      <c r="P7218" s="14"/>
    </row>
    <row r="7219" spans="9:16" x14ac:dyDescent="0.25">
      <c r="I7219" s="14"/>
      <c r="J7219" s="14"/>
      <c r="K7219" s="14"/>
      <c r="L7219" s="14"/>
      <c r="M7219" s="14"/>
      <c r="N7219" s="14"/>
      <c r="O7219" s="14"/>
      <c r="P7219" s="14"/>
    </row>
    <row r="7220" spans="9:16" x14ac:dyDescent="0.25">
      <c r="I7220" s="14"/>
      <c r="J7220" s="14"/>
      <c r="K7220" s="14"/>
      <c r="L7220" s="14"/>
      <c r="M7220" s="14"/>
      <c r="N7220" s="14"/>
      <c r="O7220" s="14"/>
      <c r="P7220" s="14"/>
    </row>
    <row r="7221" spans="9:16" x14ac:dyDescent="0.25">
      <c r="I7221" s="14"/>
      <c r="J7221" s="14"/>
      <c r="K7221" s="14"/>
      <c r="L7221" s="14"/>
      <c r="M7221" s="14"/>
      <c r="N7221" s="14"/>
      <c r="O7221" s="14"/>
      <c r="P7221" s="14"/>
    </row>
    <row r="7222" spans="9:16" x14ac:dyDescent="0.25">
      <c r="I7222" s="14"/>
      <c r="J7222" s="14"/>
      <c r="K7222" s="14"/>
      <c r="L7222" s="14"/>
      <c r="M7222" s="14"/>
      <c r="N7222" s="14"/>
      <c r="O7222" s="14"/>
      <c r="P7222" s="14"/>
    </row>
    <row r="7223" spans="9:16" x14ac:dyDescent="0.25">
      <c r="I7223" s="14"/>
      <c r="J7223" s="14"/>
      <c r="K7223" s="14"/>
      <c r="L7223" s="14"/>
      <c r="M7223" s="14"/>
      <c r="N7223" s="14"/>
      <c r="O7223" s="14"/>
      <c r="P7223" s="14"/>
    </row>
    <row r="7224" spans="9:16" x14ac:dyDescent="0.25">
      <c r="I7224" s="14"/>
      <c r="J7224" s="14"/>
      <c r="K7224" s="14"/>
      <c r="L7224" s="14"/>
      <c r="M7224" s="14"/>
      <c r="N7224" s="14"/>
      <c r="O7224" s="14"/>
      <c r="P7224" s="14"/>
    </row>
    <row r="7225" spans="9:16" x14ac:dyDescent="0.25">
      <c r="I7225" s="14"/>
      <c r="J7225" s="14"/>
      <c r="K7225" s="14"/>
      <c r="L7225" s="14"/>
      <c r="M7225" s="14"/>
      <c r="N7225" s="14"/>
      <c r="O7225" s="14"/>
      <c r="P7225" s="14"/>
    </row>
    <row r="7226" spans="9:16" x14ac:dyDescent="0.25">
      <c r="I7226" s="14"/>
      <c r="J7226" s="14"/>
      <c r="K7226" s="14"/>
      <c r="L7226" s="14"/>
      <c r="M7226" s="14"/>
      <c r="N7226" s="14"/>
      <c r="O7226" s="14"/>
      <c r="P7226" s="14"/>
    </row>
    <row r="7227" spans="9:16" x14ac:dyDescent="0.25">
      <c r="I7227" s="14"/>
      <c r="J7227" s="14"/>
      <c r="K7227" s="14"/>
      <c r="L7227" s="14"/>
      <c r="M7227" s="14"/>
      <c r="N7227" s="14"/>
      <c r="O7227" s="14"/>
      <c r="P7227" s="14"/>
    </row>
    <row r="7228" spans="9:16" x14ac:dyDescent="0.25">
      <c r="I7228" s="14"/>
      <c r="J7228" s="14"/>
      <c r="K7228" s="14"/>
      <c r="L7228" s="14"/>
      <c r="M7228" s="14"/>
      <c r="N7228" s="14"/>
      <c r="O7228" s="14"/>
      <c r="P7228" s="14"/>
    </row>
    <row r="7229" spans="9:16" x14ac:dyDescent="0.25">
      <c r="I7229" s="14"/>
      <c r="J7229" s="14"/>
      <c r="K7229" s="14"/>
      <c r="L7229" s="14"/>
      <c r="M7229" s="14"/>
      <c r="N7229" s="14"/>
      <c r="O7229" s="14"/>
      <c r="P7229" s="14"/>
    </row>
    <row r="7230" spans="9:16" x14ac:dyDescent="0.25">
      <c r="I7230" s="14"/>
      <c r="J7230" s="14"/>
      <c r="K7230" s="14"/>
      <c r="L7230" s="14"/>
      <c r="M7230" s="14"/>
      <c r="N7230" s="14"/>
      <c r="O7230" s="14"/>
      <c r="P7230" s="14"/>
    </row>
    <row r="7231" spans="9:16" x14ac:dyDescent="0.25">
      <c r="I7231" s="14"/>
      <c r="J7231" s="14"/>
      <c r="K7231" s="14"/>
      <c r="L7231" s="14"/>
      <c r="M7231" s="14"/>
      <c r="N7231" s="14"/>
      <c r="O7231" s="14"/>
      <c r="P7231" s="14"/>
    </row>
    <row r="7232" spans="9:16" x14ac:dyDescent="0.25">
      <c r="I7232" s="14"/>
      <c r="J7232" s="14"/>
      <c r="K7232" s="14"/>
      <c r="L7232" s="14"/>
      <c r="M7232" s="14"/>
      <c r="N7232" s="14"/>
      <c r="O7232" s="14"/>
      <c r="P7232" s="14"/>
    </row>
    <row r="7233" spans="9:16" x14ac:dyDescent="0.25">
      <c r="I7233" s="14"/>
      <c r="J7233" s="14"/>
      <c r="K7233" s="14"/>
      <c r="L7233" s="14"/>
      <c r="M7233" s="14"/>
      <c r="N7233" s="14"/>
      <c r="O7233" s="14"/>
      <c r="P7233" s="14"/>
    </row>
    <row r="7234" spans="9:16" x14ac:dyDescent="0.25">
      <c r="I7234" s="14"/>
      <c r="J7234" s="14"/>
      <c r="K7234" s="14"/>
      <c r="L7234" s="14"/>
      <c r="M7234" s="14"/>
      <c r="N7234" s="14"/>
      <c r="O7234" s="14"/>
      <c r="P7234" s="14"/>
    </row>
    <row r="7235" spans="9:16" x14ac:dyDescent="0.25">
      <c r="I7235" s="14"/>
      <c r="J7235" s="14"/>
      <c r="K7235" s="14"/>
      <c r="L7235" s="14"/>
      <c r="M7235" s="14"/>
      <c r="N7235" s="14"/>
      <c r="O7235" s="14"/>
      <c r="P7235" s="14"/>
    </row>
    <row r="7236" spans="9:16" x14ac:dyDescent="0.25">
      <c r="I7236" s="14"/>
      <c r="J7236" s="14"/>
      <c r="K7236" s="14"/>
      <c r="L7236" s="14"/>
      <c r="M7236" s="14"/>
      <c r="N7236" s="14"/>
      <c r="O7236" s="14"/>
      <c r="P7236" s="14"/>
    </row>
    <row r="7237" spans="9:16" x14ac:dyDescent="0.25">
      <c r="I7237" s="14"/>
      <c r="J7237" s="14"/>
      <c r="K7237" s="14"/>
      <c r="L7237" s="14"/>
      <c r="M7237" s="14"/>
      <c r="N7237" s="14"/>
      <c r="O7237" s="14"/>
      <c r="P7237" s="14"/>
    </row>
    <row r="7238" spans="9:16" x14ac:dyDescent="0.25">
      <c r="I7238" s="14"/>
      <c r="J7238" s="14"/>
      <c r="K7238" s="14"/>
      <c r="L7238" s="14"/>
      <c r="M7238" s="14"/>
      <c r="N7238" s="14"/>
      <c r="O7238" s="14"/>
      <c r="P7238" s="14"/>
    </row>
    <row r="7239" spans="9:16" x14ac:dyDescent="0.25">
      <c r="I7239" s="14"/>
      <c r="J7239" s="14"/>
      <c r="K7239" s="14"/>
      <c r="L7239" s="14"/>
      <c r="M7239" s="14"/>
      <c r="N7239" s="14"/>
      <c r="O7239" s="14"/>
      <c r="P7239" s="14"/>
    </row>
    <row r="7240" spans="9:16" x14ac:dyDescent="0.25">
      <c r="I7240" s="14"/>
      <c r="J7240" s="14"/>
      <c r="K7240" s="14"/>
      <c r="L7240" s="14"/>
      <c r="M7240" s="14"/>
      <c r="N7240" s="14"/>
      <c r="O7240" s="14"/>
      <c r="P7240" s="14"/>
    </row>
    <row r="7241" spans="9:16" x14ac:dyDescent="0.25">
      <c r="I7241" s="14"/>
      <c r="J7241" s="14"/>
      <c r="K7241" s="14"/>
      <c r="L7241" s="14"/>
      <c r="M7241" s="14"/>
      <c r="N7241" s="14"/>
      <c r="O7241" s="14"/>
      <c r="P7241" s="14"/>
    </row>
    <row r="7242" spans="9:16" x14ac:dyDescent="0.25">
      <c r="I7242" s="14"/>
      <c r="J7242" s="14"/>
      <c r="K7242" s="14"/>
      <c r="L7242" s="14"/>
      <c r="M7242" s="14"/>
      <c r="N7242" s="14"/>
      <c r="O7242" s="14"/>
      <c r="P7242" s="14"/>
    </row>
    <row r="7243" spans="9:16" x14ac:dyDescent="0.25">
      <c r="I7243" s="14"/>
      <c r="J7243" s="14"/>
      <c r="K7243" s="14"/>
      <c r="L7243" s="14"/>
      <c r="M7243" s="14"/>
      <c r="N7243" s="14"/>
      <c r="O7243" s="14"/>
      <c r="P7243" s="14"/>
    </row>
    <row r="7244" spans="9:16" x14ac:dyDescent="0.25">
      <c r="I7244" s="14"/>
      <c r="J7244" s="14"/>
      <c r="K7244" s="14"/>
      <c r="L7244" s="14"/>
      <c r="M7244" s="14"/>
      <c r="N7244" s="14"/>
      <c r="O7244" s="14"/>
      <c r="P7244" s="14"/>
    </row>
    <row r="7245" spans="9:16" x14ac:dyDescent="0.25">
      <c r="I7245" s="14"/>
      <c r="J7245" s="14"/>
      <c r="K7245" s="14"/>
      <c r="L7245" s="14"/>
      <c r="M7245" s="14"/>
      <c r="N7245" s="14"/>
      <c r="O7245" s="14"/>
      <c r="P7245" s="14"/>
    </row>
    <row r="7246" spans="9:16" x14ac:dyDescent="0.25">
      <c r="I7246" s="14"/>
      <c r="J7246" s="14"/>
      <c r="K7246" s="14"/>
      <c r="L7246" s="14"/>
      <c r="M7246" s="14"/>
      <c r="N7246" s="14"/>
      <c r="O7246" s="14"/>
      <c r="P7246" s="14"/>
    </row>
    <row r="7247" spans="9:16" x14ac:dyDescent="0.25">
      <c r="I7247" s="14"/>
      <c r="J7247" s="14"/>
      <c r="K7247" s="14"/>
      <c r="L7247" s="14"/>
      <c r="M7247" s="14"/>
      <c r="N7247" s="14"/>
      <c r="O7247" s="14"/>
      <c r="P7247" s="14"/>
    </row>
    <row r="7248" spans="9:16" x14ac:dyDescent="0.25">
      <c r="I7248" s="14"/>
      <c r="J7248" s="14"/>
      <c r="K7248" s="14"/>
      <c r="L7248" s="14"/>
      <c r="M7248" s="14"/>
      <c r="N7248" s="14"/>
      <c r="O7248" s="14"/>
      <c r="P7248" s="14"/>
    </row>
    <row r="7249" spans="9:16" x14ac:dyDescent="0.25">
      <c r="I7249" s="14"/>
      <c r="J7249" s="14"/>
      <c r="K7249" s="14"/>
      <c r="L7249" s="14"/>
      <c r="M7249" s="14"/>
      <c r="N7249" s="14"/>
      <c r="O7249" s="14"/>
      <c r="P7249" s="14"/>
    </row>
    <row r="7250" spans="9:16" x14ac:dyDescent="0.25">
      <c r="I7250" s="14"/>
      <c r="J7250" s="14"/>
      <c r="K7250" s="14"/>
      <c r="L7250" s="14"/>
      <c r="M7250" s="14"/>
      <c r="N7250" s="14"/>
      <c r="O7250" s="14"/>
      <c r="P7250" s="14"/>
    </row>
    <row r="7251" spans="9:16" x14ac:dyDescent="0.25">
      <c r="I7251" s="14"/>
      <c r="J7251" s="14"/>
      <c r="K7251" s="14"/>
      <c r="L7251" s="14"/>
      <c r="M7251" s="14"/>
      <c r="N7251" s="14"/>
      <c r="O7251" s="14"/>
      <c r="P7251" s="14"/>
    </row>
    <row r="7252" spans="9:16" x14ac:dyDescent="0.25">
      <c r="I7252" s="14"/>
      <c r="J7252" s="14"/>
      <c r="K7252" s="14"/>
      <c r="L7252" s="14"/>
      <c r="M7252" s="14"/>
      <c r="N7252" s="14"/>
      <c r="O7252" s="14"/>
      <c r="P7252" s="14"/>
    </row>
    <row r="7253" spans="9:16" x14ac:dyDescent="0.25">
      <c r="I7253" s="14"/>
      <c r="J7253" s="14"/>
      <c r="K7253" s="14"/>
      <c r="L7253" s="14"/>
      <c r="M7253" s="14"/>
      <c r="N7253" s="14"/>
      <c r="O7253" s="14"/>
      <c r="P7253" s="14"/>
    </row>
    <row r="7254" spans="9:16" x14ac:dyDescent="0.25">
      <c r="I7254" s="14"/>
      <c r="J7254" s="14"/>
      <c r="K7254" s="14"/>
      <c r="L7254" s="14"/>
      <c r="M7254" s="14"/>
      <c r="N7254" s="14"/>
      <c r="O7254" s="14"/>
      <c r="P7254" s="14"/>
    </row>
    <row r="7255" spans="9:16" x14ac:dyDescent="0.25">
      <c r="I7255" s="14"/>
      <c r="J7255" s="14"/>
      <c r="K7255" s="14"/>
      <c r="L7255" s="14"/>
      <c r="M7255" s="14"/>
      <c r="N7255" s="14"/>
      <c r="O7255" s="14"/>
      <c r="P7255" s="14"/>
    </row>
    <row r="7256" spans="9:16" x14ac:dyDescent="0.25">
      <c r="I7256" s="14"/>
      <c r="J7256" s="14"/>
      <c r="K7256" s="14"/>
      <c r="L7256" s="14"/>
      <c r="M7256" s="14"/>
      <c r="N7256" s="14"/>
      <c r="O7256" s="14"/>
      <c r="P7256" s="14"/>
    </row>
    <row r="7257" spans="9:16" x14ac:dyDescent="0.25">
      <c r="I7257" s="14"/>
      <c r="J7257" s="14"/>
      <c r="K7257" s="14"/>
      <c r="L7257" s="14"/>
      <c r="M7257" s="14"/>
      <c r="N7257" s="14"/>
      <c r="O7257" s="14"/>
      <c r="P7257" s="14"/>
    </row>
    <row r="7258" spans="9:16" x14ac:dyDescent="0.25">
      <c r="I7258" s="14"/>
      <c r="J7258" s="14"/>
      <c r="K7258" s="14"/>
      <c r="L7258" s="14"/>
      <c r="M7258" s="14"/>
      <c r="N7258" s="14"/>
      <c r="O7258" s="14"/>
      <c r="P7258" s="14"/>
    </row>
    <row r="7259" spans="9:16" x14ac:dyDescent="0.25">
      <c r="I7259" s="14"/>
      <c r="J7259" s="14"/>
      <c r="K7259" s="14"/>
      <c r="L7259" s="14"/>
      <c r="M7259" s="14"/>
      <c r="N7259" s="14"/>
      <c r="O7259" s="14"/>
      <c r="P7259" s="14"/>
    </row>
    <row r="7260" spans="9:16" x14ac:dyDescent="0.25">
      <c r="I7260" s="14"/>
      <c r="J7260" s="14"/>
      <c r="K7260" s="14"/>
      <c r="L7260" s="14"/>
      <c r="M7260" s="14"/>
      <c r="N7260" s="14"/>
      <c r="O7260" s="14"/>
      <c r="P7260" s="14"/>
    </row>
    <row r="7261" spans="9:16" x14ac:dyDescent="0.25">
      <c r="I7261" s="14"/>
      <c r="J7261" s="14"/>
      <c r="K7261" s="14"/>
      <c r="L7261" s="14"/>
      <c r="M7261" s="14"/>
      <c r="N7261" s="14"/>
      <c r="O7261" s="14"/>
      <c r="P7261" s="14"/>
    </row>
    <row r="7262" spans="9:16" x14ac:dyDescent="0.25">
      <c r="I7262" s="14"/>
      <c r="J7262" s="14"/>
      <c r="K7262" s="14"/>
      <c r="L7262" s="14"/>
      <c r="M7262" s="14"/>
      <c r="N7262" s="14"/>
      <c r="O7262" s="14"/>
      <c r="P7262" s="14"/>
    </row>
    <row r="7263" spans="9:16" x14ac:dyDescent="0.25">
      <c r="I7263" s="14"/>
      <c r="J7263" s="14"/>
      <c r="K7263" s="14"/>
      <c r="L7263" s="14"/>
      <c r="M7263" s="14"/>
      <c r="N7263" s="14"/>
      <c r="O7263" s="14"/>
      <c r="P7263" s="14"/>
    </row>
    <row r="7264" spans="9:16" x14ac:dyDescent="0.25">
      <c r="I7264" s="14"/>
      <c r="J7264" s="14"/>
      <c r="K7264" s="14"/>
      <c r="L7264" s="14"/>
      <c r="M7264" s="14"/>
      <c r="N7264" s="14"/>
      <c r="O7264" s="14"/>
      <c r="P7264" s="14"/>
    </row>
    <row r="7265" spans="9:16" x14ac:dyDescent="0.25">
      <c r="I7265" s="14"/>
      <c r="J7265" s="14"/>
      <c r="K7265" s="14"/>
      <c r="L7265" s="14"/>
      <c r="M7265" s="14"/>
      <c r="N7265" s="14"/>
      <c r="O7265" s="14"/>
      <c r="P7265" s="14"/>
    </row>
    <row r="7266" spans="9:16" x14ac:dyDescent="0.25">
      <c r="I7266" s="14"/>
      <c r="J7266" s="14"/>
      <c r="K7266" s="14"/>
      <c r="L7266" s="14"/>
      <c r="M7266" s="14"/>
      <c r="N7266" s="14"/>
      <c r="O7266" s="14"/>
      <c r="P7266" s="14"/>
    </row>
    <row r="7267" spans="9:16" x14ac:dyDescent="0.25">
      <c r="I7267" s="14"/>
      <c r="J7267" s="14"/>
      <c r="K7267" s="14"/>
      <c r="L7267" s="14"/>
      <c r="M7267" s="14"/>
      <c r="N7267" s="14"/>
      <c r="O7267" s="14"/>
      <c r="P7267" s="14"/>
    </row>
    <row r="7268" spans="9:16" x14ac:dyDescent="0.25">
      <c r="I7268" s="14"/>
      <c r="J7268" s="14"/>
      <c r="K7268" s="14"/>
      <c r="L7268" s="14"/>
      <c r="M7268" s="14"/>
      <c r="N7268" s="14"/>
      <c r="O7268" s="14"/>
      <c r="P7268" s="14"/>
    </row>
    <row r="7269" spans="9:16" x14ac:dyDescent="0.25">
      <c r="I7269" s="14"/>
      <c r="J7269" s="14"/>
      <c r="K7269" s="14"/>
      <c r="L7269" s="14"/>
      <c r="M7269" s="14"/>
      <c r="N7269" s="14"/>
      <c r="O7269" s="14"/>
      <c r="P7269" s="14"/>
    </row>
    <row r="7270" spans="9:16" x14ac:dyDescent="0.25">
      <c r="I7270" s="14"/>
      <c r="J7270" s="14"/>
      <c r="K7270" s="14"/>
      <c r="L7270" s="14"/>
      <c r="M7270" s="14"/>
      <c r="N7270" s="14"/>
      <c r="O7270" s="14"/>
      <c r="P7270" s="14"/>
    </row>
    <row r="7271" spans="9:16" x14ac:dyDescent="0.25">
      <c r="I7271" s="14"/>
      <c r="J7271" s="14"/>
      <c r="K7271" s="14"/>
      <c r="L7271" s="14"/>
      <c r="M7271" s="14"/>
      <c r="N7271" s="14"/>
      <c r="O7271" s="14"/>
      <c r="P7271" s="14"/>
    </row>
    <row r="7272" spans="9:16" x14ac:dyDescent="0.25">
      <c r="I7272" s="14"/>
      <c r="J7272" s="14"/>
      <c r="K7272" s="14"/>
      <c r="L7272" s="14"/>
      <c r="M7272" s="14"/>
      <c r="N7272" s="14"/>
      <c r="O7272" s="14"/>
      <c r="P7272" s="14"/>
    </row>
    <row r="7273" spans="9:16" x14ac:dyDescent="0.25">
      <c r="I7273" s="14"/>
      <c r="J7273" s="14"/>
      <c r="K7273" s="14"/>
      <c r="L7273" s="14"/>
      <c r="M7273" s="14"/>
      <c r="N7273" s="14"/>
      <c r="O7273" s="14"/>
      <c r="P7273" s="14"/>
    </row>
    <row r="7274" spans="9:16" x14ac:dyDescent="0.25">
      <c r="I7274" s="14"/>
      <c r="J7274" s="14"/>
      <c r="K7274" s="14"/>
      <c r="L7274" s="14"/>
      <c r="M7274" s="14"/>
      <c r="N7274" s="14"/>
      <c r="O7274" s="14"/>
      <c r="P7274" s="14"/>
    </row>
    <row r="7275" spans="9:16" x14ac:dyDescent="0.25">
      <c r="I7275" s="14"/>
      <c r="J7275" s="14"/>
      <c r="K7275" s="14"/>
      <c r="L7275" s="14"/>
      <c r="M7275" s="14"/>
      <c r="N7275" s="14"/>
      <c r="O7275" s="14"/>
      <c r="P7275" s="14"/>
    </row>
    <row r="7276" spans="9:16" x14ac:dyDescent="0.25">
      <c r="I7276" s="14"/>
      <c r="J7276" s="14"/>
      <c r="K7276" s="14"/>
      <c r="L7276" s="14"/>
      <c r="M7276" s="14"/>
      <c r="N7276" s="14"/>
      <c r="O7276" s="14"/>
      <c r="P7276" s="14"/>
    </row>
    <row r="7277" spans="9:16" x14ac:dyDescent="0.25">
      <c r="I7277" s="14"/>
      <c r="J7277" s="14"/>
      <c r="K7277" s="14"/>
      <c r="L7277" s="14"/>
      <c r="M7277" s="14"/>
      <c r="N7277" s="14"/>
      <c r="O7277" s="14"/>
      <c r="P7277" s="14"/>
    </row>
    <row r="7278" spans="9:16" x14ac:dyDescent="0.25">
      <c r="I7278" s="14"/>
      <c r="J7278" s="14"/>
      <c r="K7278" s="14"/>
      <c r="L7278" s="14"/>
      <c r="M7278" s="14"/>
      <c r="N7278" s="14"/>
      <c r="O7278" s="14"/>
      <c r="P7278" s="14"/>
    </row>
    <row r="7279" spans="9:16" x14ac:dyDescent="0.25">
      <c r="I7279" s="14"/>
      <c r="J7279" s="14"/>
      <c r="K7279" s="14"/>
      <c r="L7279" s="14"/>
      <c r="M7279" s="14"/>
      <c r="N7279" s="14"/>
      <c r="O7279" s="14"/>
      <c r="P7279" s="14"/>
    </row>
    <row r="7280" spans="9:16" x14ac:dyDescent="0.25">
      <c r="I7280" s="14"/>
      <c r="J7280" s="14"/>
      <c r="K7280" s="14"/>
      <c r="L7280" s="14"/>
      <c r="M7280" s="14"/>
      <c r="N7280" s="14"/>
      <c r="O7280" s="14"/>
      <c r="P7280" s="14"/>
    </row>
    <row r="7281" spans="9:16" x14ac:dyDescent="0.25">
      <c r="I7281" s="14"/>
      <c r="J7281" s="14"/>
      <c r="K7281" s="14"/>
      <c r="L7281" s="14"/>
      <c r="M7281" s="14"/>
      <c r="N7281" s="14"/>
      <c r="O7281" s="14"/>
      <c r="P7281" s="14"/>
    </row>
    <row r="7282" spans="9:16" x14ac:dyDescent="0.25">
      <c r="I7282" s="14"/>
      <c r="J7282" s="14"/>
      <c r="K7282" s="14"/>
      <c r="L7282" s="14"/>
      <c r="M7282" s="14"/>
      <c r="N7282" s="14"/>
      <c r="O7282" s="14"/>
      <c r="P7282" s="14"/>
    </row>
    <row r="7283" spans="9:16" x14ac:dyDescent="0.25">
      <c r="I7283" s="14"/>
      <c r="J7283" s="14"/>
      <c r="K7283" s="14"/>
      <c r="L7283" s="14"/>
      <c r="M7283" s="14"/>
      <c r="N7283" s="14"/>
      <c r="O7283" s="14"/>
      <c r="P7283" s="14"/>
    </row>
    <row r="7284" spans="9:16" x14ac:dyDescent="0.25">
      <c r="I7284" s="14"/>
      <c r="J7284" s="14"/>
      <c r="K7284" s="14"/>
      <c r="L7284" s="14"/>
      <c r="M7284" s="14"/>
      <c r="N7284" s="14"/>
      <c r="O7284" s="14"/>
      <c r="P7284" s="14"/>
    </row>
    <row r="7285" spans="9:16" x14ac:dyDescent="0.25">
      <c r="I7285" s="14"/>
      <c r="J7285" s="14"/>
      <c r="K7285" s="14"/>
      <c r="L7285" s="14"/>
      <c r="M7285" s="14"/>
      <c r="N7285" s="14"/>
      <c r="O7285" s="14"/>
      <c r="P7285" s="14"/>
    </row>
    <row r="7286" spans="9:16" x14ac:dyDescent="0.25">
      <c r="I7286" s="14"/>
      <c r="J7286" s="14"/>
      <c r="K7286" s="14"/>
      <c r="L7286" s="14"/>
      <c r="M7286" s="14"/>
      <c r="N7286" s="14"/>
      <c r="O7286" s="14"/>
      <c r="P7286" s="14"/>
    </row>
    <row r="7287" spans="9:16" x14ac:dyDescent="0.25">
      <c r="I7287" s="14"/>
      <c r="J7287" s="14"/>
      <c r="K7287" s="14"/>
      <c r="L7287" s="14"/>
      <c r="M7287" s="14"/>
      <c r="N7287" s="14"/>
      <c r="O7287" s="14"/>
      <c r="P7287" s="14"/>
    </row>
    <row r="7288" spans="9:16" x14ac:dyDescent="0.25">
      <c r="I7288" s="14"/>
      <c r="J7288" s="14"/>
      <c r="K7288" s="14"/>
      <c r="L7288" s="14"/>
      <c r="M7288" s="14"/>
      <c r="N7288" s="14"/>
      <c r="O7288" s="14"/>
      <c r="P7288" s="14"/>
    </row>
    <row r="7289" spans="9:16" x14ac:dyDescent="0.25">
      <c r="I7289" s="14"/>
      <c r="J7289" s="14"/>
      <c r="K7289" s="14"/>
      <c r="L7289" s="14"/>
      <c r="M7289" s="14"/>
      <c r="N7289" s="14"/>
      <c r="O7289" s="14"/>
      <c r="P7289" s="14"/>
    </row>
    <row r="7290" spans="9:16" x14ac:dyDescent="0.25">
      <c r="I7290" s="14"/>
      <c r="J7290" s="14"/>
      <c r="K7290" s="14"/>
      <c r="L7290" s="14"/>
      <c r="M7290" s="14"/>
      <c r="N7290" s="14"/>
      <c r="O7290" s="14"/>
      <c r="P7290" s="14"/>
    </row>
    <row r="7291" spans="9:16" x14ac:dyDescent="0.25">
      <c r="I7291" s="14"/>
      <c r="J7291" s="14"/>
      <c r="K7291" s="14"/>
      <c r="L7291" s="14"/>
      <c r="M7291" s="14"/>
      <c r="N7291" s="14"/>
      <c r="O7291" s="14"/>
      <c r="P7291" s="14"/>
    </row>
    <row r="7292" spans="9:16" x14ac:dyDescent="0.25">
      <c r="I7292" s="14"/>
      <c r="J7292" s="14"/>
      <c r="K7292" s="14"/>
      <c r="L7292" s="14"/>
      <c r="M7292" s="14"/>
      <c r="N7292" s="14"/>
      <c r="O7292" s="14"/>
      <c r="P7292" s="14"/>
    </row>
    <row r="7293" spans="9:16" x14ac:dyDescent="0.25">
      <c r="I7293" s="14"/>
      <c r="J7293" s="14"/>
      <c r="K7293" s="14"/>
      <c r="L7293" s="14"/>
      <c r="M7293" s="14"/>
      <c r="N7293" s="14"/>
      <c r="O7293" s="14"/>
      <c r="P7293" s="14"/>
    </row>
    <row r="7294" spans="9:16" x14ac:dyDescent="0.25">
      <c r="I7294" s="14"/>
      <c r="J7294" s="14"/>
      <c r="K7294" s="14"/>
      <c r="L7294" s="14"/>
      <c r="M7294" s="14"/>
      <c r="N7294" s="14"/>
      <c r="O7294" s="14"/>
      <c r="P7294" s="14"/>
    </row>
    <row r="7295" spans="9:16" x14ac:dyDescent="0.25">
      <c r="I7295" s="14"/>
      <c r="J7295" s="14"/>
      <c r="K7295" s="14"/>
      <c r="L7295" s="14"/>
      <c r="M7295" s="14"/>
      <c r="N7295" s="14"/>
      <c r="O7295" s="14"/>
      <c r="P7295" s="14"/>
    </row>
    <row r="7296" spans="9:16" x14ac:dyDescent="0.25">
      <c r="I7296" s="14"/>
      <c r="J7296" s="14"/>
      <c r="K7296" s="14"/>
      <c r="L7296" s="14"/>
      <c r="M7296" s="14"/>
      <c r="N7296" s="14"/>
      <c r="O7296" s="14"/>
      <c r="P7296" s="14"/>
    </row>
    <row r="7297" spans="9:16" x14ac:dyDescent="0.25">
      <c r="I7297" s="14"/>
      <c r="J7297" s="14"/>
      <c r="K7297" s="14"/>
      <c r="L7297" s="14"/>
      <c r="M7297" s="14"/>
      <c r="N7297" s="14"/>
      <c r="O7297" s="14"/>
      <c r="P7297" s="14"/>
    </row>
    <row r="7298" spans="9:16" x14ac:dyDescent="0.25">
      <c r="I7298" s="14"/>
      <c r="J7298" s="14"/>
      <c r="K7298" s="14"/>
      <c r="L7298" s="14"/>
      <c r="M7298" s="14"/>
      <c r="N7298" s="14"/>
      <c r="O7298" s="14"/>
      <c r="P7298" s="14"/>
    </row>
    <row r="7299" spans="9:16" x14ac:dyDescent="0.25">
      <c r="I7299" s="14"/>
      <c r="J7299" s="14"/>
      <c r="K7299" s="14"/>
      <c r="L7299" s="14"/>
      <c r="M7299" s="14"/>
      <c r="N7299" s="14"/>
      <c r="O7299" s="14"/>
      <c r="P7299" s="14"/>
    </row>
    <row r="7300" spans="9:16" x14ac:dyDescent="0.25">
      <c r="I7300" s="14"/>
      <c r="J7300" s="14"/>
      <c r="K7300" s="14"/>
      <c r="L7300" s="14"/>
      <c r="M7300" s="14"/>
      <c r="N7300" s="14"/>
      <c r="O7300" s="14"/>
      <c r="P7300" s="14"/>
    </row>
    <row r="7301" spans="9:16" x14ac:dyDescent="0.25">
      <c r="I7301" s="14"/>
      <c r="J7301" s="14"/>
      <c r="K7301" s="14"/>
      <c r="L7301" s="14"/>
      <c r="M7301" s="14"/>
      <c r="N7301" s="14"/>
      <c r="O7301" s="14"/>
      <c r="P7301" s="14"/>
    </row>
    <row r="7302" spans="9:16" x14ac:dyDescent="0.25">
      <c r="I7302" s="14"/>
      <c r="J7302" s="14"/>
      <c r="K7302" s="14"/>
      <c r="L7302" s="14"/>
      <c r="M7302" s="14"/>
      <c r="N7302" s="14"/>
      <c r="O7302" s="14"/>
      <c r="P7302" s="14"/>
    </row>
    <row r="7303" spans="9:16" x14ac:dyDescent="0.25">
      <c r="I7303" s="14"/>
      <c r="J7303" s="14"/>
      <c r="K7303" s="14"/>
      <c r="L7303" s="14"/>
      <c r="M7303" s="14"/>
      <c r="N7303" s="14"/>
      <c r="O7303" s="14"/>
      <c r="P7303" s="14"/>
    </row>
    <row r="7304" spans="9:16" x14ac:dyDescent="0.25">
      <c r="I7304" s="14"/>
      <c r="J7304" s="14"/>
      <c r="K7304" s="14"/>
      <c r="L7304" s="14"/>
      <c r="M7304" s="14"/>
      <c r="N7304" s="14"/>
      <c r="O7304" s="14"/>
      <c r="P7304" s="14"/>
    </row>
    <row r="7305" spans="9:16" x14ac:dyDescent="0.25">
      <c r="I7305" s="14"/>
      <c r="J7305" s="14"/>
      <c r="K7305" s="14"/>
      <c r="L7305" s="14"/>
      <c r="M7305" s="14"/>
      <c r="N7305" s="14"/>
      <c r="O7305" s="14"/>
      <c r="P7305" s="14"/>
    </row>
    <row r="7306" spans="9:16" x14ac:dyDescent="0.25">
      <c r="I7306" s="14"/>
      <c r="J7306" s="14"/>
      <c r="K7306" s="14"/>
      <c r="L7306" s="14"/>
      <c r="M7306" s="14"/>
      <c r="N7306" s="14"/>
      <c r="O7306" s="14"/>
      <c r="P7306" s="14"/>
    </row>
    <row r="7307" spans="9:16" x14ac:dyDescent="0.25">
      <c r="I7307" s="14"/>
      <c r="J7307" s="14"/>
      <c r="K7307" s="14"/>
      <c r="L7307" s="14"/>
      <c r="M7307" s="14"/>
      <c r="N7307" s="14"/>
      <c r="O7307" s="14"/>
      <c r="P7307" s="14"/>
    </row>
    <row r="7308" spans="9:16" x14ac:dyDescent="0.25">
      <c r="I7308" s="14"/>
      <c r="J7308" s="14"/>
      <c r="K7308" s="14"/>
      <c r="L7308" s="14"/>
      <c r="M7308" s="14"/>
      <c r="N7308" s="14"/>
      <c r="O7308" s="14"/>
      <c r="P7308" s="14"/>
    </row>
    <row r="7309" spans="9:16" x14ac:dyDescent="0.25">
      <c r="I7309" s="14"/>
      <c r="J7309" s="14"/>
      <c r="K7309" s="14"/>
      <c r="L7309" s="14"/>
      <c r="M7309" s="14"/>
      <c r="N7309" s="14"/>
      <c r="O7309" s="14"/>
      <c r="P7309" s="14"/>
    </row>
    <row r="7310" spans="9:16" x14ac:dyDescent="0.25">
      <c r="I7310" s="14"/>
      <c r="J7310" s="14"/>
      <c r="K7310" s="14"/>
      <c r="L7310" s="14"/>
      <c r="M7310" s="14"/>
      <c r="N7310" s="14"/>
      <c r="O7310" s="14"/>
      <c r="P7310" s="14"/>
    </row>
    <row r="7311" spans="9:16" x14ac:dyDescent="0.25">
      <c r="I7311" s="14"/>
      <c r="J7311" s="14"/>
      <c r="K7311" s="14"/>
      <c r="L7311" s="14"/>
      <c r="M7311" s="14"/>
      <c r="N7311" s="14"/>
      <c r="O7311" s="14"/>
      <c r="P7311" s="14"/>
    </row>
    <row r="7312" spans="9:16" x14ac:dyDescent="0.25">
      <c r="I7312" s="14"/>
      <c r="J7312" s="14"/>
      <c r="K7312" s="14"/>
      <c r="L7312" s="14"/>
      <c r="M7312" s="14"/>
      <c r="N7312" s="14"/>
      <c r="O7312" s="14"/>
      <c r="P7312" s="14"/>
    </row>
    <row r="7313" spans="9:16" x14ac:dyDescent="0.25">
      <c r="I7313" s="14"/>
      <c r="J7313" s="14"/>
      <c r="K7313" s="14"/>
      <c r="L7313" s="14"/>
      <c r="M7313" s="14"/>
      <c r="N7313" s="14"/>
      <c r="O7313" s="14"/>
      <c r="P7313" s="14"/>
    </row>
    <row r="7314" spans="9:16" x14ac:dyDescent="0.25">
      <c r="I7314" s="14"/>
      <c r="J7314" s="14"/>
      <c r="K7314" s="14"/>
      <c r="L7314" s="14"/>
      <c r="M7314" s="14"/>
      <c r="N7314" s="14"/>
      <c r="O7314" s="14"/>
      <c r="P7314" s="14"/>
    </row>
    <row r="7315" spans="9:16" x14ac:dyDescent="0.25">
      <c r="I7315" s="14"/>
      <c r="J7315" s="14"/>
      <c r="K7315" s="14"/>
      <c r="L7315" s="14"/>
      <c r="M7315" s="14"/>
      <c r="N7315" s="14"/>
      <c r="O7315" s="14"/>
      <c r="P7315" s="14"/>
    </row>
    <row r="7316" spans="9:16" x14ac:dyDescent="0.25">
      <c r="I7316" s="14"/>
      <c r="J7316" s="14"/>
      <c r="K7316" s="14"/>
      <c r="L7316" s="14"/>
      <c r="M7316" s="14"/>
      <c r="N7316" s="14"/>
      <c r="O7316" s="14"/>
      <c r="P7316" s="14"/>
    </row>
    <row r="7317" spans="9:16" x14ac:dyDescent="0.25">
      <c r="I7317" s="14"/>
      <c r="J7317" s="14"/>
      <c r="K7317" s="14"/>
      <c r="L7317" s="14"/>
      <c r="M7317" s="14"/>
      <c r="N7317" s="14"/>
      <c r="O7317" s="14"/>
      <c r="P7317" s="14"/>
    </row>
    <row r="7318" spans="9:16" x14ac:dyDescent="0.25">
      <c r="I7318" s="14"/>
      <c r="J7318" s="14"/>
      <c r="K7318" s="14"/>
      <c r="L7318" s="14"/>
      <c r="M7318" s="14"/>
      <c r="N7318" s="14"/>
      <c r="O7318" s="14"/>
      <c r="P7318" s="14"/>
    </row>
    <row r="7319" spans="9:16" x14ac:dyDescent="0.25">
      <c r="I7319" s="14"/>
      <c r="J7319" s="14"/>
      <c r="K7319" s="14"/>
      <c r="L7319" s="14"/>
      <c r="M7319" s="14"/>
      <c r="N7319" s="14"/>
      <c r="O7319" s="14"/>
      <c r="P7319" s="14"/>
    </row>
    <row r="7320" spans="9:16" x14ac:dyDescent="0.25">
      <c r="I7320" s="14"/>
      <c r="J7320" s="14"/>
      <c r="K7320" s="14"/>
      <c r="L7320" s="14"/>
      <c r="M7320" s="14"/>
      <c r="N7320" s="14"/>
      <c r="O7320" s="14"/>
      <c r="P7320" s="14"/>
    </row>
    <row r="7321" spans="9:16" x14ac:dyDescent="0.25">
      <c r="I7321" s="14"/>
      <c r="J7321" s="14"/>
      <c r="K7321" s="14"/>
      <c r="L7321" s="14"/>
      <c r="M7321" s="14"/>
      <c r="N7321" s="14"/>
      <c r="O7321" s="14"/>
      <c r="P7321" s="14"/>
    </row>
    <row r="7322" spans="9:16" x14ac:dyDescent="0.25">
      <c r="I7322" s="14"/>
      <c r="J7322" s="14"/>
      <c r="K7322" s="14"/>
      <c r="L7322" s="14"/>
      <c r="M7322" s="14"/>
      <c r="N7322" s="14"/>
      <c r="O7322" s="14"/>
      <c r="P7322" s="14"/>
    </row>
    <row r="7323" spans="9:16" x14ac:dyDescent="0.25">
      <c r="I7323" s="14"/>
      <c r="J7323" s="14"/>
      <c r="K7323" s="14"/>
      <c r="L7323" s="14"/>
      <c r="M7323" s="14"/>
      <c r="N7323" s="14"/>
      <c r="O7323" s="14"/>
      <c r="P7323" s="14"/>
    </row>
    <row r="7324" spans="9:16" x14ac:dyDescent="0.25">
      <c r="I7324" s="14"/>
      <c r="J7324" s="14"/>
      <c r="K7324" s="14"/>
      <c r="L7324" s="14"/>
      <c r="M7324" s="14"/>
      <c r="N7324" s="14"/>
      <c r="O7324" s="14"/>
      <c r="P7324" s="14"/>
    </row>
    <row r="7325" spans="9:16" x14ac:dyDescent="0.25">
      <c r="I7325" s="14"/>
      <c r="J7325" s="14"/>
      <c r="K7325" s="14"/>
      <c r="L7325" s="14"/>
      <c r="M7325" s="14"/>
      <c r="N7325" s="14"/>
      <c r="O7325" s="14"/>
      <c r="P7325" s="14"/>
    </row>
    <row r="7326" spans="9:16" x14ac:dyDescent="0.25">
      <c r="I7326" s="14"/>
      <c r="J7326" s="14"/>
      <c r="K7326" s="14"/>
      <c r="L7326" s="14"/>
      <c r="M7326" s="14"/>
      <c r="N7326" s="14"/>
      <c r="O7326" s="14"/>
      <c r="P7326" s="14"/>
    </row>
    <row r="7327" spans="9:16" x14ac:dyDescent="0.25">
      <c r="I7327" s="14"/>
      <c r="J7327" s="14"/>
      <c r="K7327" s="14"/>
      <c r="L7327" s="14"/>
      <c r="M7327" s="14"/>
      <c r="N7327" s="14"/>
      <c r="O7327" s="14"/>
      <c r="P7327" s="14"/>
    </row>
    <row r="7328" spans="9:16" x14ac:dyDescent="0.25">
      <c r="I7328" s="14"/>
      <c r="J7328" s="14"/>
      <c r="K7328" s="14"/>
      <c r="L7328" s="14"/>
      <c r="M7328" s="14"/>
      <c r="N7328" s="14"/>
      <c r="O7328" s="14"/>
      <c r="P7328" s="14"/>
    </row>
    <row r="7329" spans="9:16" x14ac:dyDescent="0.25">
      <c r="I7329" s="14"/>
      <c r="J7329" s="14"/>
      <c r="K7329" s="14"/>
      <c r="L7329" s="14"/>
      <c r="M7329" s="14"/>
      <c r="N7329" s="14"/>
      <c r="O7329" s="14"/>
      <c r="P7329" s="14"/>
    </row>
    <row r="7330" spans="9:16" x14ac:dyDescent="0.25">
      <c r="I7330" s="14"/>
      <c r="J7330" s="14"/>
      <c r="K7330" s="14"/>
      <c r="L7330" s="14"/>
      <c r="M7330" s="14"/>
      <c r="N7330" s="14"/>
      <c r="O7330" s="14"/>
      <c r="P7330" s="14"/>
    </row>
    <row r="7331" spans="9:16" x14ac:dyDescent="0.25">
      <c r="I7331" s="14"/>
      <c r="J7331" s="14"/>
      <c r="K7331" s="14"/>
      <c r="L7331" s="14"/>
      <c r="M7331" s="14"/>
      <c r="N7331" s="14"/>
      <c r="O7331" s="14"/>
      <c r="P7331" s="14"/>
    </row>
    <row r="7332" spans="9:16" x14ac:dyDescent="0.25">
      <c r="I7332" s="14"/>
      <c r="J7332" s="14"/>
      <c r="K7332" s="14"/>
      <c r="L7332" s="14"/>
      <c r="M7332" s="14"/>
      <c r="N7332" s="14"/>
      <c r="O7332" s="14"/>
      <c r="P7332" s="14"/>
    </row>
    <row r="7333" spans="9:16" x14ac:dyDescent="0.25">
      <c r="I7333" s="14"/>
      <c r="J7333" s="14"/>
      <c r="K7333" s="14"/>
      <c r="L7333" s="14"/>
      <c r="M7333" s="14"/>
      <c r="N7333" s="14"/>
      <c r="O7333" s="14"/>
      <c r="P7333" s="14"/>
    </row>
    <row r="7334" spans="9:16" x14ac:dyDescent="0.25">
      <c r="I7334" s="14"/>
      <c r="J7334" s="14"/>
      <c r="K7334" s="14"/>
      <c r="L7334" s="14"/>
      <c r="M7334" s="14"/>
      <c r="N7334" s="14"/>
      <c r="O7334" s="14"/>
      <c r="P7334" s="14"/>
    </row>
    <row r="7335" spans="9:16" x14ac:dyDescent="0.25">
      <c r="I7335" s="14"/>
      <c r="J7335" s="14"/>
      <c r="K7335" s="14"/>
      <c r="L7335" s="14"/>
      <c r="M7335" s="14"/>
      <c r="N7335" s="14"/>
      <c r="O7335" s="14"/>
      <c r="P7335" s="14"/>
    </row>
    <row r="7336" spans="9:16" x14ac:dyDescent="0.25">
      <c r="I7336" s="14"/>
      <c r="J7336" s="14"/>
      <c r="K7336" s="14"/>
      <c r="L7336" s="14"/>
      <c r="M7336" s="14"/>
      <c r="N7336" s="14"/>
      <c r="O7336" s="14"/>
      <c r="P7336" s="14"/>
    </row>
    <row r="7337" spans="9:16" x14ac:dyDescent="0.25">
      <c r="I7337" s="14"/>
      <c r="J7337" s="14"/>
      <c r="K7337" s="14"/>
      <c r="L7337" s="14"/>
      <c r="M7337" s="14"/>
      <c r="N7337" s="14"/>
      <c r="O7337" s="14"/>
      <c r="P7337" s="14"/>
    </row>
    <row r="7338" spans="9:16" x14ac:dyDescent="0.25">
      <c r="I7338" s="14"/>
      <c r="J7338" s="14"/>
      <c r="K7338" s="14"/>
      <c r="L7338" s="14"/>
      <c r="M7338" s="14"/>
      <c r="N7338" s="14"/>
      <c r="O7338" s="14"/>
      <c r="P7338" s="14"/>
    </row>
    <row r="7339" spans="9:16" x14ac:dyDescent="0.25">
      <c r="I7339" s="14"/>
      <c r="J7339" s="14"/>
      <c r="K7339" s="14"/>
      <c r="L7339" s="14"/>
      <c r="M7339" s="14"/>
      <c r="N7339" s="14"/>
      <c r="O7339" s="14"/>
      <c r="P7339" s="14"/>
    </row>
    <row r="7340" spans="9:16" x14ac:dyDescent="0.25">
      <c r="I7340" s="14"/>
      <c r="J7340" s="14"/>
      <c r="K7340" s="14"/>
      <c r="L7340" s="14"/>
      <c r="M7340" s="14"/>
      <c r="N7340" s="14"/>
      <c r="O7340" s="14"/>
      <c r="P7340" s="14"/>
    </row>
    <row r="7341" spans="9:16" x14ac:dyDescent="0.25">
      <c r="I7341" s="14"/>
      <c r="J7341" s="14"/>
      <c r="K7341" s="14"/>
      <c r="L7341" s="14"/>
      <c r="M7341" s="14"/>
      <c r="N7341" s="14"/>
      <c r="O7341" s="14"/>
      <c r="P7341" s="14"/>
    </row>
    <row r="7342" spans="9:16" x14ac:dyDescent="0.25">
      <c r="I7342" s="14"/>
      <c r="J7342" s="14"/>
      <c r="K7342" s="14"/>
      <c r="L7342" s="14"/>
      <c r="M7342" s="14"/>
      <c r="N7342" s="14"/>
      <c r="O7342" s="14"/>
      <c r="P7342" s="14"/>
    </row>
    <row r="7343" spans="9:16" x14ac:dyDescent="0.25">
      <c r="I7343" s="14"/>
      <c r="J7343" s="14"/>
      <c r="K7343" s="14"/>
      <c r="L7343" s="14"/>
      <c r="M7343" s="14"/>
      <c r="N7343" s="14"/>
      <c r="O7343" s="14"/>
      <c r="P7343" s="14"/>
    </row>
    <row r="7344" spans="9:16" x14ac:dyDescent="0.25">
      <c r="I7344" s="14"/>
      <c r="J7344" s="14"/>
      <c r="K7344" s="14"/>
      <c r="L7344" s="14"/>
      <c r="M7344" s="14"/>
      <c r="N7344" s="14"/>
      <c r="O7344" s="14"/>
      <c r="P7344" s="14"/>
    </row>
    <row r="7345" spans="9:16" x14ac:dyDescent="0.25">
      <c r="I7345" s="14"/>
      <c r="J7345" s="14"/>
      <c r="K7345" s="14"/>
      <c r="L7345" s="14"/>
      <c r="M7345" s="14"/>
      <c r="N7345" s="14"/>
      <c r="O7345" s="14"/>
      <c r="P7345" s="14"/>
    </row>
    <row r="7346" spans="9:16" x14ac:dyDescent="0.25">
      <c r="I7346" s="14"/>
      <c r="J7346" s="14"/>
      <c r="K7346" s="14"/>
      <c r="L7346" s="14"/>
      <c r="M7346" s="14"/>
      <c r="N7346" s="14"/>
      <c r="O7346" s="14"/>
      <c r="P7346" s="14"/>
    </row>
    <row r="7347" spans="9:16" x14ac:dyDescent="0.25">
      <c r="I7347" s="14"/>
      <c r="J7347" s="14"/>
      <c r="K7347" s="14"/>
      <c r="L7347" s="14"/>
      <c r="M7347" s="14"/>
      <c r="N7347" s="14"/>
      <c r="O7347" s="14"/>
      <c r="P7347" s="14"/>
    </row>
    <row r="7348" spans="9:16" x14ac:dyDescent="0.25">
      <c r="I7348" s="14"/>
      <c r="J7348" s="14"/>
      <c r="K7348" s="14"/>
      <c r="L7348" s="14"/>
      <c r="M7348" s="14"/>
      <c r="N7348" s="14"/>
      <c r="O7348" s="14"/>
      <c r="P7348" s="14"/>
    </row>
    <row r="7349" spans="9:16" x14ac:dyDescent="0.25">
      <c r="I7349" s="14"/>
      <c r="J7349" s="14"/>
      <c r="K7349" s="14"/>
      <c r="L7349" s="14"/>
      <c r="M7349" s="14"/>
      <c r="N7349" s="14"/>
      <c r="O7349" s="14"/>
      <c r="P7349" s="14"/>
    </row>
    <row r="7350" spans="9:16" x14ac:dyDescent="0.25">
      <c r="I7350" s="14"/>
      <c r="J7350" s="14"/>
      <c r="K7350" s="14"/>
      <c r="L7350" s="14"/>
      <c r="M7350" s="14"/>
      <c r="N7350" s="14"/>
      <c r="O7350" s="14"/>
      <c r="P7350" s="14"/>
    </row>
    <row r="7351" spans="9:16" x14ac:dyDescent="0.25">
      <c r="I7351" s="14"/>
      <c r="J7351" s="14"/>
      <c r="K7351" s="14"/>
      <c r="L7351" s="14"/>
      <c r="M7351" s="14"/>
      <c r="N7351" s="14"/>
      <c r="O7351" s="14"/>
      <c r="P7351" s="14"/>
    </row>
    <row r="7352" spans="9:16" x14ac:dyDescent="0.25">
      <c r="I7352" s="14"/>
      <c r="J7352" s="14"/>
      <c r="K7352" s="14"/>
      <c r="L7352" s="14"/>
      <c r="M7352" s="14"/>
      <c r="N7352" s="14"/>
      <c r="O7352" s="14"/>
      <c r="P7352" s="14"/>
    </row>
    <row r="7353" spans="9:16" x14ac:dyDescent="0.25">
      <c r="I7353" s="14"/>
      <c r="J7353" s="14"/>
      <c r="K7353" s="14"/>
      <c r="L7353" s="14"/>
      <c r="M7353" s="14"/>
      <c r="N7353" s="14"/>
      <c r="O7353" s="14"/>
      <c r="P7353" s="14"/>
    </row>
    <row r="7354" spans="9:16" x14ac:dyDescent="0.25">
      <c r="I7354" s="14"/>
      <c r="J7354" s="14"/>
      <c r="K7354" s="14"/>
      <c r="L7354" s="14"/>
      <c r="M7354" s="14"/>
      <c r="N7354" s="14"/>
      <c r="O7354" s="14"/>
      <c r="P7354" s="14"/>
    </row>
    <row r="7355" spans="9:16" x14ac:dyDescent="0.25">
      <c r="I7355" s="14"/>
      <c r="J7355" s="14"/>
      <c r="K7355" s="14"/>
      <c r="L7355" s="14"/>
      <c r="M7355" s="14"/>
      <c r="N7355" s="14"/>
      <c r="O7355" s="14"/>
      <c r="P7355" s="14"/>
    </row>
    <row r="7356" spans="9:16" x14ac:dyDescent="0.25">
      <c r="I7356" s="14"/>
      <c r="J7356" s="14"/>
      <c r="K7356" s="14"/>
      <c r="L7356" s="14"/>
      <c r="M7356" s="14"/>
      <c r="N7356" s="14"/>
      <c r="O7356" s="14"/>
      <c r="P7356" s="14"/>
    </row>
    <row r="7357" spans="9:16" x14ac:dyDescent="0.25">
      <c r="I7357" s="14"/>
      <c r="J7357" s="14"/>
      <c r="K7357" s="14"/>
      <c r="L7357" s="14"/>
      <c r="M7357" s="14"/>
      <c r="N7357" s="14"/>
      <c r="O7357" s="14"/>
      <c r="P7357" s="14"/>
    </row>
    <row r="7358" spans="9:16" x14ac:dyDescent="0.25">
      <c r="I7358" s="14"/>
      <c r="J7358" s="14"/>
      <c r="K7358" s="14"/>
      <c r="L7358" s="14"/>
      <c r="M7358" s="14"/>
      <c r="N7358" s="14"/>
      <c r="O7358" s="14"/>
      <c r="P7358" s="14"/>
    </row>
    <row r="7359" spans="9:16" x14ac:dyDescent="0.25">
      <c r="I7359" s="14"/>
      <c r="J7359" s="14"/>
      <c r="K7359" s="14"/>
      <c r="L7359" s="14"/>
      <c r="M7359" s="14"/>
      <c r="N7359" s="14"/>
      <c r="O7359" s="14"/>
      <c r="P7359" s="14"/>
    </row>
    <row r="7360" spans="9:16" x14ac:dyDescent="0.25">
      <c r="I7360" s="14"/>
      <c r="J7360" s="14"/>
      <c r="K7360" s="14"/>
      <c r="L7360" s="14"/>
      <c r="M7360" s="14"/>
      <c r="N7360" s="14"/>
      <c r="O7360" s="14"/>
      <c r="P7360" s="14"/>
    </row>
    <row r="7361" spans="9:16" x14ac:dyDescent="0.25">
      <c r="I7361" s="14"/>
      <c r="J7361" s="14"/>
      <c r="K7361" s="14"/>
      <c r="L7361" s="14"/>
      <c r="M7361" s="14"/>
      <c r="N7361" s="14"/>
      <c r="O7361" s="14"/>
      <c r="P7361" s="14"/>
    </row>
    <row r="7362" spans="9:16" x14ac:dyDescent="0.25">
      <c r="I7362" s="14"/>
      <c r="J7362" s="14"/>
      <c r="K7362" s="14"/>
      <c r="L7362" s="14"/>
      <c r="M7362" s="14"/>
      <c r="N7362" s="14"/>
      <c r="O7362" s="14"/>
      <c r="P7362" s="14"/>
    </row>
    <row r="7363" spans="9:16" x14ac:dyDescent="0.25">
      <c r="I7363" s="14"/>
      <c r="J7363" s="14"/>
      <c r="K7363" s="14"/>
      <c r="L7363" s="14"/>
      <c r="M7363" s="14"/>
      <c r="N7363" s="14"/>
      <c r="O7363" s="14"/>
      <c r="P7363" s="14"/>
    </row>
    <row r="7364" spans="9:16" x14ac:dyDescent="0.25">
      <c r="I7364" s="14"/>
      <c r="J7364" s="14"/>
      <c r="K7364" s="14"/>
      <c r="L7364" s="14"/>
      <c r="M7364" s="14"/>
      <c r="N7364" s="14"/>
      <c r="O7364" s="14"/>
      <c r="P7364" s="14"/>
    </row>
    <row r="7365" spans="9:16" x14ac:dyDescent="0.25">
      <c r="I7365" s="14"/>
      <c r="J7365" s="14"/>
      <c r="K7365" s="14"/>
      <c r="L7365" s="14"/>
      <c r="M7365" s="14"/>
      <c r="N7365" s="14"/>
      <c r="O7365" s="14"/>
      <c r="P7365" s="14"/>
    </row>
    <row r="7366" spans="9:16" x14ac:dyDescent="0.25">
      <c r="I7366" s="14"/>
      <c r="J7366" s="14"/>
      <c r="K7366" s="14"/>
      <c r="L7366" s="14"/>
      <c r="M7366" s="14"/>
      <c r="N7366" s="14"/>
      <c r="O7366" s="14"/>
      <c r="P7366" s="14"/>
    </row>
    <row r="7367" spans="9:16" x14ac:dyDescent="0.25">
      <c r="I7367" s="14"/>
      <c r="J7367" s="14"/>
      <c r="K7367" s="14"/>
      <c r="L7367" s="14"/>
      <c r="M7367" s="14"/>
      <c r="N7367" s="14"/>
      <c r="O7367" s="14"/>
      <c r="P7367" s="14"/>
    </row>
    <row r="7368" spans="9:16" x14ac:dyDescent="0.25">
      <c r="I7368" s="14"/>
      <c r="J7368" s="14"/>
      <c r="K7368" s="14"/>
      <c r="L7368" s="14"/>
      <c r="M7368" s="14"/>
      <c r="N7368" s="14"/>
      <c r="O7368" s="14"/>
      <c r="P7368" s="14"/>
    </row>
    <row r="7369" spans="9:16" x14ac:dyDescent="0.25">
      <c r="I7369" s="14"/>
      <c r="J7369" s="14"/>
      <c r="K7369" s="14"/>
      <c r="L7369" s="14"/>
      <c r="M7369" s="14"/>
      <c r="N7369" s="14"/>
      <c r="O7369" s="14"/>
      <c r="P7369" s="14"/>
    </row>
    <row r="7370" spans="9:16" x14ac:dyDescent="0.25">
      <c r="I7370" s="14"/>
      <c r="J7370" s="14"/>
      <c r="K7370" s="14"/>
      <c r="L7370" s="14"/>
      <c r="M7370" s="14"/>
      <c r="N7370" s="14"/>
      <c r="O7370" s="14"/>
      <c r="P7370" s="14"/>
    </row>
    <row r="7371" spans="9:16" x14ac:dyDescent="0.25">
      <c r="I7371" s="14"/>
      <c r="J7371" s="14"/>
      <c r="K7371" s="14"/>
      <c r="L7371" s="14"/>
      <c r="M7371" s="14"/>
      <c r="N7371" s="14"/>
      <c r="O7371" s="14"/>
      <c r="P7371" s="14"/>
    </row>
    <row r="7372" spans="9:16" x14ac:dyDescent="0.25">
      <c r="I7372" s="14"/>
      <c r="J7372" s="14"/>
      <c r="K7372" s="14"/>
      <c r="L7372" s="14"/>
      <c r="M7372" s="14"/>
      <c r="N7372" s="14"/>
      <c r="O7372" s="14"/>
      <c r="P7372" s="14"/>
    </row>
    <row r="7373" spans="9:16" x14ac:dyDescent="0.25">
      <c r="I7373" s="14"/>
      <c r="J7373" s="14"/>
      <c r="K7373" s="14"/>
      <c r="L7373" s="14"/>
      <c r="M7373" s="14"/>
      <c r="N7373" s="14"/>
      <c r="O7373" s="14"/>
      <c r="P7373" s="14"/>
    </row>
    <row r="7374" spans="9:16" x14ac:dyDescent="0.25">
      <c r="I7374" s="14"/>
      <c r="J7374" s="14"/>
      <c r="K7374" s="14"/>
      <c r="L7374" s="14"/>
      <c r="M7374" s="14"/>
      <c r="N7374" s="14"/>
      <c r="O7374" s="14"/>
      <c r="P7374" s="14"/>
    </row>
    <row r="7375" spans="9:16" x14ac:dyDescent="0.25">
      <c r="I7375" s="14"/>
      <c r="J7375" s="14"/>
      <c r="K7375" s="14"/>
      <c r="L7375" s="14"/>
      <c r="M7375" s="14"/>
      <c r="N7375" s="14"/>
      <c r="O7375" s="14"/>
      <c r="P7375" s="14"/>
    </row>
    <row r="7376" spans="9:16" x14ac:dyDescent="0.25">
      <c r="I7376" s="14"/>
      <c r="J7376" s="14"/>
      <c r="K7376" s="14"/>
      <c r="L7376" s="14"/>
      <c r="M7376" s="14"/>
      <c r="N7376" s="14"/>
      <c r="O7376" s="14"/>
      <c r="P7376" s="14"/>
    </row>
    <row r="7377" spans="9:16" x14ac:dyDescent="0.25">
      <c r="I7377" s="14"/>
      <c r="J7377" s="14"/>
      <c r="K7377" s="14"/>
      <c r="L7377" s="14"/>
      <c r="M7377" s="14"/>
      <c r="N7377" s="14"/>
      <c r="O7377" s="14"/>
      <c r="P7377" s="14"/>
    </row>
    <row r="7378" spans="9:16" x14ac:dyDescent="0.25">
      <c r="I7378" s="14"/>
      <c r="J7378" s="14"/>
      <c r="K7378" s="14"/>
      <c r="L7378" s="14"/>
      <c r="M7378" s="14"/>
      <c r="N7378" s="14"/>
      <c r="O7378" s="14"/>
      <c r="P7378" s="14"/>
    </row>
    <row r="7379" spans="9:16" x14ac:dyDescent="0.25">
      <c r="I7379" s="14"/>
      <c r="J7379" s="14"/>
      <c r="K7379" s="14"/>
      <c r="L7379" s="14"/>
      <c r="M7379" s="14"/>
      <c r="N7379" s="14"/>
      <c r="O7379" s="14"/>
      <c r="P7379" s="14"/>
    </row>
    <row r="7380" spans="9:16" x14ac:dyDescent="0.25">
      <c r="I7380" s="14"/>
      <c r="J7380" s="14"/>
      <c r="K7380" s="14"/>
      <c r="L7380" s="14"/>
      <c r="M7380" s="14"/>
      <c r="N7380" s="14"/>
      <c r="O7380" s="14"/>
      <c r="P7380" s="14"/>
    </row>
    <row r="7381" spans="9:16" x14ac:dyDescent="0.25">
      <c r="I7381" s="14"/>
      <c r="J7381" s="14"/>
      <c r="K7381" s="14"/>
      <c r="L7381" s="14"/>
      <c r="M7381" s="14"/>
      <c r="N7381" s="14"/>
      <c r="O7381" s="14"/>
      <c r="P7381" s="14"/>
    </row>
    <row r="7382" spans="9:16" x14ac:dyDescent="0.25">
      <c r="I7382" s="14"/>
      <c r="J7382" s="14"/>
      <c r="K7382" s="14"/>
      <c r="L7382" s="14"/>
      <c r="M7382" s="14"/>
      <c r="N7382" s="14"/>
      <c r="O7382" s="14"/>
      <c r="P7382" s="14"/>
    </row>
    <row r="7383" spans="9:16" x14ac:dyDescent="0.25">
      <c r="I7383" s="14"/>
      <c r="J7383" s="14"/>
      <c r="K7383" s="14"/>
      <c r="L7383" s="14"/>
      <c r="M7383" s="14"/>
      <c r="N7383" s="14"/>
      <c r="O7383" s="14"/>
      <c r="P7383" s="14"/>
    </row>
    <row r="7384" spans="9:16" x14ac:dyDescent="0.25">
      <c r="I7384" s="14"/>
      <c r="J7384" s="14"/>
      <c r="K7384" s="14"/>
      <c r="L7384" s="14"/>
      <c r="M7384" s="14"/>
      <c r="N7384" s="14"/>
      <c r="O7384" s="14"/>
      <c r="P7384" s="14"/>
    </row>
    <row r="7385" spans="9:16" x14ac:dyDescent="0.25">
      <c r="I7385" s="14"/>
      <c r="J7385" s="14"/>
      <c r="K7385" s="14"/>
      <c r="L7385" s="14"/>
      <c r="M7385" s="14"/>
      <c r="N7385" s="14"/>
      <c r="O7385" s="14"/>
      <c r="P7385" s="14"/>
    </row>
    <row r="7386" spans="9:16" x14ac:dyDescent="0.25">
      <c r="I7386" s="14"/>
      <c r="J7386" s="14"/>
      <c r="K7386" s="14"/>
      <c r="L7386" s="14"/>
      <c r="M7386" s="14"/>
      <c r="N7386" s="14"/>
      <c r="O7386" s="14"/>
      <c r="P7386" s="14"/>
    </row>
    <row r="7387" spans="9:16" x14ac:dyDescent="0.25">
      <c r="I7387" s="14"/>
      <c r="J7387" s="14"/>
      <c r="K7387" s="14"/>
      <c r="L7387" s="14"/>
      <c r="M7387" s="14"/>
      <c r="N7387" s="14"/>
      <c r="O7387" s="14"/>
      <c r="P7387" s="14"/>
    </row>
    <row r="7388" spans="9:16" x14ac:dyDescent="0.25">
      <c r="I7388" s="14"/>
      <c r="J7388" s="14"/>
      <c r="K7388" s="14"/>
      <c r="L7388" s="14"/>
      <c r="M7388" s="14"/>
      <c r="N7388" s="14"/>
      <c r="O7388" s="14"/>
      <c r="P7388" s="14"/>
    </row>
    <row r="7389" spans="9:16" x14ac:dyDescent="0.25">
      <c r="I7389" s="14"/>
      <c r="J7389" s="14"/>
      <c r="K7389" s="14"/>
      <c r="L7389" s="14"/>
      <c r="M7389" s="14"/>
      <c r="N7389" s="14"/>
      <c r="O7389" s="14"/>
      <c r="P7389" s="14"/>
    </row>
    <row r="7390" spans="9:16" x14ac:dyDescent="0.25">
      <c r="I7390" s="14"/>
      <c r="J7390" s="14"/>
      <c r="K7390" s="14"/>
      <c r="L7390" s="14"/>
      <c r="M7390" s="14"/>
      <c r="N7390" s="14"/>
      <c r="O7390" s="14"/>
      <c r="P7390" s="14"/>
    </row>
    <row r="7391" spans="9:16" x14ac:dyDescent="0.25">
      <c r="I7391" s="14"/>
      <c r="J7391" s="14"/>
      <c r="K7391" s="14"/>
      <c r="L7391" s="14"/>
      <c r="M7391" s="14"/>
      <c r="N7391" s="14"/>
      <c r="O7391" s="14"/>
      <c r="P7391" s="14"/>
    </row>
    <row r="7392" spans="9:16" x14ac:dyDescent="0.25">
      <c r="I7392" s="14"/>
      <c r="J7392" s="14"/>
      <c r="K7392" s="14"/>
      <c r="L7392" s="14"/>
      <c r="M7392" s="14"/>
      <c r="N7392" s="14"/>
      <c r="O7392" s="14"/>
      <c r="P7392" s="14"/>
    </row>
    <row r="7393" spans="9:16" x14ac:dyDescent="0.25">
      <c r="I7393" s="14"/>
      <c r="J7393" s="14"/>
      <c r="K7393" s="14"/>
      <c r="L7393" s="14"/>
      <c r="M7393" s="14"/>
      <c r="N7393" s="14"/>
      <c r="O7393" s="14"/>
      <c r="P7393" s="14"/>
    </row>
    <row r="7394" spans="9:16" x14ac:dyDescent="0.25">
      <c r="I7394" s="14"/>
      <c r="J7394" s="14"/>
      <c r="K7394" s="14"/>
      <c r="L7394" s="14"/>
      <c r="M7394" s="14"/>
      <c r="N7394" s="14"/>
      <c r="O7394" s="14"/>
      <c r="P7394" s="14"/>
    </row>
    <row r="7395" spans="9:16" x14ac:dyDescent="0.25">
      <c r="I7395" s="14"/>
      <c r="J7395" s="14"/>
      <c r="K7395" s="14"/>
      <c r="L7395" s="14"/>
      <c r="M7395" s="14"/>
      <c r="N7395" s="14"/>
      <c r="O7395" s="14"/>
      <c r="P7395" s="14"/>
    </row>
    <row r="7396" spans="9:16" x14ac:dyDescent="0.25">
      <c r="I7396" s="14"/>
      <c r="J7396" s="14"/>
      <c r="K7396" s="14"/>
      <c r="L7396" s="14"/>
      <c r="M7396" s="14"/>
      <c r="N7396" s="14"/>
      <c r="O7396" s="14"/>
      <c r="P7396" s="14"/>
    </row>
    <row r="7397" spans="9:16" x14ac:dyDescent="0.25">
      <c r="I7397" s="14"/>
      <c r="J7397" s="14"/>
      <c r="K7397" s="14"/>
      <c r="L7397" s="14"/>
      <c r="M7397" s="14"/>
      <c r="N7397" s="14"/>
      <c r="O7397" s="14"/>
      <c r="P7397" s="14"/>
    </row>
    <row r="7398" spans="9:16" x14ac:dyDescent="0.25">
      <c r="I7398" s="14"/>
      <c r="J7398" s="14"/>
      <c r="K7398" s="14"/>
      <c r="L7398" s="14"/>
      <c r="M7398" s="14"/>
      <c r="N7398" s="14"/>
      <c r="O7398" s="14"/>
      <c r="P7398" s="14"/>
    </row>
    <row r="7399" spans="9:16" x14ac:dyDescent="0.25">
      <c r="I7399" s="14"/>
      <c r="J7399" s="14"/>
      <c r="K7399" s="14"/>
      <c r="L7399" s="14"/>
      <c r="M7399" s="14"/>
      <c r="N7399" s="14"/>
      <c r="O7399" s="14"/>
      <c r="P7399" s="14"/>
    </row>
    <row r="7400" spans="9:16" x14ac:dyDescent="0.25">
      <c r="I7400" s="14"/>
      <c r="J7400" s="14"/>
      <c r="K7400" s="14"/>
      <c r="L7400" s="14"/>
      <c r="M7400" s="14"/>
      <c r="N7400" s="14"/>
      <c r="O7400" s="14"/>
      <c r="P7400" s="14"/>
    </row>
    <row r="7401" spans="9:16" x14ac:dyDescent="0.25">
      <c r="I7401" s="14"/>
      <c r="J7401" s="14"/>
      <c r="K7401" s="14"/>
      <c r="L7401" s="14"/>
      <c r="M7401" s="14"/>
      <c r="N7401" s="14"/>
      <c r="O7401" s="14"/>
      <c r="P7401" s="14"/>
    </row>
    <row r="7402" spans="9:16" x14ac:dyDescent="0.25">
      <c r="I7402" s="14"/>
      <c r="J7402" s="14"/>
      <c r="K7402" s="14"/>
      <c r="L7402" s="14"/>
      <c r="M7402" s="14"/>
      <c r="N7402" s="14"/>
      <c r="O7402" s="14"/>
      <c r="P7402" s="14"/>
    </row>
    <row r="7403" spans="9:16" x14ac:dyDescent="0.25">
      <c r="I7403" s="14"/>
      <c r="J7403" s="14"/>
      <c r="K7403" s="14"/>
      <c r="L7403" s="14"/>
      <c r="M7403" s="14"/>
      <c r="N7403" s="14"/>
      <c r="O7403" s="14"/>
      <c r="P7403" s="14"/>
    </row>
    <row r="7404" spans="9:16" x14ac:dyDescent="0.25">
      <c r="I7404" s="14"/>
      <c r="J7404" s="14"/>
      <c r="K7404" s="14"/>
      <c r="L7404" s="14"/>
      <c r="M7404" s="14"/>
      <c r="N7404" s="14"/>
      <c r="O7404" s="14"/>
      <c r="P7404" s="14"/>
    </row>
    <row r="7405" spans="9:16" x14ac:dyDescent="0.25">
      <c r="I7405" s="14"/>
      <c r="J7405" s="14"/>
      <c r="K7405" s="14"/>
      <c r="L7405" s="14"/>
      <c r="M7405" s="14"/>
      <c r="N7405" s="14"/>
      <c r="O7405" s="14"/>
      <c r="P7405" s="14"/>
    </row>
    <row r="7406" spans="9:16" x14ac:dyDescent="0.25">
      <c r="I7406" s="14"/>
      <c r="J7406" s="14"/>
      <c r="K7406" s="14"/>
      <c r="L7406" s="14"/>
      <c r="M7406" s="14"/>
      <c r="N7406" s="14"/>
      <c r="O7406" s="14"/>
      <c r="P7406" s="14"/>
    </row>
    <row r="7407" spans="9:16" x14ac:dyDescent="0.25">
      <c r="I7407" s="14"/>
      <c r="J7407" s="14"/>
      <c r="K7407" s="14"/>
      <c r="L7407" s="14"/>
      <c r="M7407" s="14"/>
      <c r="N7407" s="14"/>
      <c r="O7407" s="14"/>
      <c r="P7407" s="14"/>
    </row>
    <row r="7408" spans="9:16" x14ac:dyDescent="0.25">
      <c r="I7408" s="14"/>
      <c r="J7408" s="14"/>
      <c r="K7408" s="14"/>
      <c r="L7408" s="14"/>
      <c r="M7408" s="14"/>
      <c r="N7408" s="14"/>
      <c r="O7408" s="14"/>
      <c r="P7408" s="14"/>
    </row>
    <row r="7409" spans="9:16" x14ac:dyDescent="0.25">
      <c r="I7409" s="14"/>
      <c r="J7409" s="14"/>
      <c r="K7409" s="14"/>
      <c r="L7409" s="14"/>
      <c r="M7409" s="14"/>
      <c r="N7409" s="14"/>
      <c r="O7409" s="14"/>
      <c r="P7409" s="14"/>
    </row>
    <row r="7410" spans="9:16" x14ac:dyDescent="0.25">
      <c r="I7410" s="14"/>
      <c r="J7410" s="14"/>
      <c r="K7410" s="14"/>
      <c r="L7410" s="14"/>
      <c r="M7410" s="14"/>
      <c r="N7410" s="14"/>
      <c r="O7410" s="14"/>
      <c r="P7410" s="14"/>
    </row>
    <row r="7411" spans="9:16" x14ac:dyDescent="0.25">
      <c r="I7411" s="14"/>
      <c r="J7411" s="14"/>
      <c r="K7411" s="14"/>
      <c r="L7411" s="14"/>
      <c r="M7411" s="14"/>
      <c r="N7411" s="14"/>
      <c r="O7411" s="14"/>
      <c r="P7411" s="14"/>
    </row>
    <row r="7412" spans="9:16" x14ac:dyDescent="0.25">
      <c r="I7412" s="14"/>
      <c r="J7412" s="14"/>
      <c r="K7412" s="14"/>
      <c r="L7412" s="14"/>
      <c r="M7412" s="14"/>
      <c r="N7412" s="14"/>
      <c r="O7412" s="14"/>
      <c r="P7412" s="14"/>
    </row>
    <row r="7413" spans="9:16" x14ac:dyDescent="0.25">
      <c r="I7413" s="14"/>
      <c r="J7413" s="14"/>
      <c r="K7413" s="14"/>
      <c r="L7413" s="14"/>
      <c r="M7413" s="14"/>
      <c r="N7413" s="14"/>
      <c r="O7413" s="14"/>
      <c r="P7413" s="14"/>
    </row>
    <row r="7414" spans="9:16" x14ac:dyDescent="0.25">
      <c r="I7414" s="14"/>
      <c r="J7414" s="14"/>
      <c r="K7414" s="14"/>
      <c r="L7414" s="14"/>
      <c r="M7414" s="14"/>
      <c r="N7414" s="14"/>
      <c r="O7414" s="14"/>
      <c r="P7414" s="14"/>
    </row>
    <row r="7415" spans="9:16" x14ac:dyDescent="0.25">
      <c r="I7415" s="14"/>
      <c r="J7415" s="14"/>
      <c r="K7415" s="14"/>
      <c r="L7415" s="14"/>
      <c r="M7415" s="14"/>
      <c r="N7415" s="14"/>
      <c r="O7415" s="14"/>
      <c r="P7415" s="14"/>
    </row>
    <row r="7416" spans="9:16" x14ac:dyDescent="0.25">
      <c r="I7416" s="14"/>
      <c r="J7416" s="14"/>
      <c r="K7416" s="14"/>
      <c r="L7416" s="14"/>
      <c r="M7416" s="14"/>
      <c r="N7416" s="14"/>
      <c r="O7416" s="14"/>
      <c r="P7416" s="14"/>
    </row>
    <row r="7417" spans="9:16" x14ac:dyDescent="0.25">
      <c r="I7417" s="14"/>
      <c r="J7417" s="14"/>
      <c r="K7417" s="14"/>
      <c r="L7417" s="14"/>
      <c r="M7417" s="14"/>
      <c r="N7417" s="14"/>
      <c r="O7417" s="14"/>
      <c r="P7417" s="14"/>
    </row>
    <row r="7418" spans="9:16" x14ac:dyDescent="0.25">
      <c r="I7418" s="14"/>
      <c r="J7418" s="14"/>
      <c r="K7418" s="14"/>
      <c r="L7418" s="14"/>
      <c r="M7418" s="14"/>
      <c r="N7418" s="14"/>
      <c r="O7418" s="14"/>
      <c r="P7418" s="14"/>
    </row>
    <row r="7419" spans="9:16" x14ac:dyDescent="0.25">
      <c r="I7419" s="14"/>
      <c r="J7419" s="14"/>
      <c r="K7419" s="14"/>
      <c r="L7419" s="14"/>
      <c r="M7419" s="14"/>
      <c r="N7419" s="14"/>
      <c r="O7419" s="14"/>
      <c r="P7419" s="14"/>
    </row>
    <row r="7420" spans="9:16" x14ac:dyDescent="0.25">
      <c r="I7420" s="14"/>
      <c r="J7420" s="14"/>
      <c r="K7420" s="14"/>
      <c r="L7420" s="14"/>
      <c r="M7420" s="14"/>
      <c r="N7420" s="14"/>
      <c r="O7420" s="14"/>
      <c r="P7420" s="14"/>
    </row>
    <row r="7421" spans="9:16" x14ac:dyDescent="0.25">
      <c r="I7421" s="14"/>
      <c r="J7421" s="14"/>
      <c r="K7421" s="14"/>
      <c r="L7421" s="14"/>
      <c r="M7421" s="14"/>
      <c r="N7421" s="14"/>
      <c r="O7421" s="14"/>
      <c r="P7421" s="14"/>
    </row>
    <row r="7422" spans="9:16" x14ac:dyDescent="0.25">
      <c r="I7422" s="14"/>
      <c r="J7422" s="14"/>
      <c r="K7422" s="14"/>
      <c r="L7422" s="14"/>
      <c r="M7422" s="14"/>
      <c r="N7422" s="14"/>
      <c r="O7422" s="14"/>
      <c r="P7422" s="14"/>
    </row>
    <row r="7423" spans="9:16" x14ac:dyDescent="0.25">
      <c r="I7423" s="14"/>
      <c r="J7423" s="14"/>
      <c r="K7423" s="14"/>
      <c r="L7423" s="14"/>
      <c r="M7423" s="14"/>
      <c r="N7423" s="14"/>
      <c r="O7423" s="14"/>
      <c r="P7423" s="14"/>
    </row>
    <row r="7424" spans="9:16" x14ac:dyDescent="0.25">
      <c r="I7424" s="14"/>
      <c r="J7424" s="14"/>
      <c r="K7424" s="14"/>
      <c r="L7424" s="14"/>
      <c r="M7424" s="14"/>
      <c r="N7424" s="14"/>
      <c r="O7424" s="14"/>
      <c r="P7424" s="14"/>
    </row>
    <row r="7425" spans="9:16" x14ac:dyDescent="0.25">
      <c r="I7425" s="14"/>
      <c r="J7425" s="14"/>
      <c r="K7425" s="14"/>
      <c r="L7425" s="14"/>
      <c r="M7425" s="14"/>
      <c r="N7425" s="14"/>
      <c r="O7425" s="14"/>
      <c r="P7425" s="14"/>
    </row>
    <row r="7426" spans="9:16" x14ac:dyDescent="0.25">
      <c r="I7426" s="14"/>
      <c r="J7426" s="14"/>
      <c r="K7426" s="14"/>
      <c r="L7426" s="14"/>
      <c r="M7426" s="14"/>
      <c r="N7426" s="14"/>
      <c r="O7426" s="14"/>
      <c r="P7426" s="14"/>
    </row>
    <row r="7427" spans="9:16" x14ac:dyDescent="0.25">
      <c r="I7427" s="14"/>
      <c r="J7427" s="14"/>
      <c r="K7427" s="14"/>
      <c r="L7427" s="14"/>
      <c r="M7427" s="14"/>
      <c r="N7427" s="14"/>
      <c r="O7427" s="14"/>
      <c r="P7427" s="14"/>
    </row>
    <row r="7428" spans="9:16" x14ac:dyDescent="0.25">
      <c r="I7428" s="14"/>
      <c r="J7428" s="14"/>
      <c r="K7428" s="14"/>
      <c r="L7428" s="14"/>
      <c r="M7428" s="14"/>
      <c r="N7428" s="14"/>
      <c r="O7428" s="14"/>
      <c r="P7428" s="14"/>
    </row>
    <row r="7429" spans="9:16" x14ac:dyDescent="0.25">
      <c r="I7429" s="14"/>
      <c r="J7429" s="14"/>
      <c r="K7429" s="14"/>
      <c r="L7429" s="14"/>
      <c r="M7429" s="14"/>
      <c r="N7429" s="14"/>
      <c r="O7429" s="14"/>
      <c r="P7429" s="14"/>
    </row>
    <row r="7430" spans="9:16" x14ac:dyDescent="0.25">
      <c r="I7430" s="14"/>
      <c r="J7430" s="14"/>
      <c r="K7430" s="14"/>
      <c r="L7430" s="14"/>
      <c r="M7430" s="14"/>
      <c r="N7430" s="14"/>
      <c r="O7430" s="14"/>
      <c r="P7430" s="14"/>
    </row>
    <row r="7431" spans="9:16" x14ac:dyDescent="0.25">
      <c r="I7431" s="14"/>
      <c r="J7431" s="14"/>
      <c r="K7431" s="14"/>
      <c r="L7431" s="14"/>
      <c r="M7431" s="14"/>
      <c r="N7431" s="14"/>
      <c r="O7431" s="14"/>
      <c r="P7431" s="14"/>
    </row>
    <row r="7432" spans="9:16" x14ac:dyDescent="0.25">
      <c r="I7432" s="14"/>
      <c r="J7432" s="14"/>
      <c r="K7432" s="14"/>
      <c r="L7432" s="14"/>
      <c r="M7432" s="14"/>
      <c r="N7432" s="14"/>
      <c r="O7432" s="14"/>
      <c r="P7432" s="14"/>
    </row>
    <row r="7433" spans="9:16" x14ac:dyDescent="0.25">
      <c r="I7433" s="14"/>
      <c r="J7433" s="14"/>
      <c r="K7433" s="14"/>
      <c r="L7433" s="14"/>
      <c r="M7433" s="14"/>
      <c r="N7433" s="14"/>
      <c r="O7433" s="14"/>
      <c r="P7433" s="14"/>
    </row>
    <row r="7434" spans="9:16" x14ac:dyDescent="0.25">
      <c r="I7434" s="14"/>
      <c r="J7434" s="14"/>
      <c r="K7434" s="14"/>
      <c r="L7434" s="14"/>
      <c r="M7434" s="14"/>
      <c r="N7434" s="14"/>
      <c r="O7434" s="14"/>
      <c r="P7434" s="14"/>
    </row>
    <row r="7435" spans="9:16" x14ac:dyDescent="0.25">
      <c r="I7435" s="14"/>
      <c r="J7435" s="14"/>
      <c r="K7435" s="14"/>
      <c r="L7435" s="14"/>
      <c r="M7435" s="14"/>
      <c r="N7435" s="14"/>
      <c r="O7435" s="14"/>
      <c r="P7435" s="14"/>
    </row>
    <row r="7436" spans="9:16" x14ac:dyDescent="0.25">
      <c r="I7436" s="14"/>
      <c r="J7436" s="14"/>
      <c r="K7436" s="14"/>
      <c r="L7436" s="14"/>
      <c r="M7436" s="14"/>
      <c r="N7436" s="14"/>
      <c r="O7436" s="14"/>
      <c r="P7436" s="14"/>
    </row>
    <row r="7437" spans="9:16" x14ac:dyDescent="0.25">
      <c r="I7437" s="14"/>
      <c r="J7437" s="14"/>
      <c r="K7437" s="14"/>
      <c r="L7437" s="14"/>
      <c r="M7437" s="14"/>
      <c r="N7437" s="14"/>
      <c r="O7437" s="14"/>
      <c r="P7437" s="14"/>
    </row>
    <row r="7438" spans="9:16" x14ac:dyDescent="0.25">
      <c r="I7438" s="14"/>
      <c r="J7438" s="14"/>
      <c r="K7438" s="14"/>
      <c r="L7438" s="14"/>
      <c r="M7438" s="14"/>
      <c r="N7438" s="14"/>
      <c r="O7438" s="14"/>
      <c r="P7438" s="14"/>
    </row>
    <row r="7439" spans="9:16" x14ac:dyDescent="0.25">
      <c r="I7439" s="14"/>
      <c r="J7439" s="14"/>
      <c r="K7439" s="14"/>
      <c r="L7439" s="14"/>
      <c r="M7439" s="14"/>
      <c r="N7439" s="14"/>
      <c r="O7439" s="14"/>
      <c r="P7439" s="14"/>
    </row>
    <row r="7440" spans="9:16" x14ac:dyDescent="0.25">
      <c r="I7440" s="14"/>
      <c r="J7440" s="14"/>
      <c r="K7440" s="14"/>
      <c r="L7440" s="14"/>
      <c r="M7440" s="14"/>
      <c r="N7440" s="14"/>
      <c r="O7440" s="14"/>
      <c r="P7440" s="14"/>
    </row>
    <row r="7441" spans="9:16" x14ac:dyDescent="0.25">
      <c r="I7441" s="14"/>
      <c r="J7441" s="14"/>
      <c r="K7441" s="14"/>
      <c r="L7441" s="14"/>
      <c r="M7441" s="14"/>
      <c r="N7441" s="14"/>
      <c r="O7441" s="14"/>
      <c r="P7441" s="14"/>
    </row>
    <row r="7442" spans="9:16" x14ac:dyDescent="0.25">
      <c r="I7442" s="14"/>
      <c r="J7442" s="14"/>
      <c r="K7442" s="14"/>
      <c r="L7442" s="14"/>
      <c r="M7442" s="14"/>
      <c r="N7442" s="14"/>
      <c r="O7442" s="14"/>
      <c r="P7442" s="14"/>
    </row>
    <row r="7443" spans="9:16" x14ac:dyDescent="0.25">
      <c r="I7443" s="14"/>
      <c r="J7443" s="14"/>
      <c r="K7443" s="14"/>
      <c r="L7443" s="14"/>
      <c r="M7443" s="14"/>
      <c r="N7443" s="14"/>
      <c r="O7443" s="14"/>
      <c r="P7443" s="14"/>
    </row>
    <row r="7444" spans="9:16" x14ac:dyDescent="0.25">
      <c r="I7444" s="14"/>
      <c r="J7444" s="14"/>
      <c r="K7444" s="14"/>
      <c r="L7444" s="14"/>
      <c r="M7444" s="14"/>
      <c r="N7444" s="14"/>
      <c r="O7444" s="14"/>
      <c r="P7444" s="14"/>
    </row>
    <row r="7445" spans="9:16" x14ac:dyDescent="0.25">
      <c r="I7445" s="14"/>
      <c r="J7445" s="14"/>
      <c r="K7445" s="14"/>
      <c r="L7445" s="14"/>
      <c r="M7445" s="14"/>
      <c r="N7445" s="14"/>
      <c r="O7445" s="14"/>
      <c r="P7445" s="14"/>
    </row>
    <row r="7446" spans="9:16" x14ac:dyDescent="0.25">
      <c r="I7446" s="14"/>
      <c r="J7446" s="14"/>
      <c r="K7446" s="14"/>
      <c r="L7446" s="14"/>
      <c r="M7446" s="14"/>
      <c r="N7446" s="14"/>
      <c r="O7446" s="14"/>
      <c r="P7446" s="14"/>
    </row>
    <row r="7447" spans="9:16" x14ac:dyDescent="0.25">
      <c r="I7447" s="14"/>
      <c r="J7447" s="14"/>
      <c r="K7447" s="14"/>
      <c r="L7447" s="14"/>
      <c r="M7447" s="14"/>
      <c r="N7447" s="14"/>
      <c r="O7447" s="14"/>
      <c r="P7447" s="14"/>
    </row>
    <row r="7448" spans="9:16" x14ac:dyDescent="0.25">
      <c r="I7448" s="14"/>
      <c r="J7448" s="14"/>
      <c r="K7448" s="14"/>
      <c r="L7448" s="14"/>
      <c r="M7448" s="14"/>
      <c r="N7448" s="14"/>
      <c r="O7448" s="14"/>
      <c r="P7448" s="14"/>
    </row>
    <row r="7449" spans="9:16" x14ac:dyDescent="0.25">
      <c r="I7449" s="14"/>
      <c r="J7449" s="14"/>
      <c r="K7449" s="14"/>
      <c r="L7449" s="14"/>
      <c r="M7449" s="14"/>
      <c r="N7449" s="14"/>
      <c r="O7449" s="14"/>
      <c r="P7449" s="14"/>
    </row>
    <row r="7450" spans="9:16" x14ac:dyDescent="0.25">
      <c r="I7450" s="14"/>
      <c r="J7450" s="14"/>
      <c r="K7450" s="14"/>
      <c r="L7450" s="14"/>
      <c r="M7450" s="14"/>
      <c r="N7450" s="14"/>
      <c r="O7450" s="14"/>
      <c r="P7450" s="14"/>
    </row>
    <row r="7451" spans="9:16" x14ac:dyDescent="0.25">
      <c r="I7451" s="14"/>
      <c r="J7451" s="14"/>
      <c r="K7451" s="14"/>
      <c r="L7451" s="14"/>
      <c r="M7451" s="14"/>
      <c r="N7451" s="14"/>
      <c r="O7451" s="14"/>
      <c r="P7451" s="14"/>
    </row>
    <row r="7452" spans="9:16" x14ac:dyDescent="0.25">
      <c r="I7452" s="14"/>
      <c r="J7452" s="14"/>
      <c r="K7452" s="14"/>
      <c r="L7452" s="14"/>
      <c r="M7452" s="14"/>
      <c r="N7452" s="14"/>
      <c r="O7452" s="14"/>
      <c r="P7452" s="14"/>
    </row>
    <row r="7453" spans="9:16" x14ac:dyDescent="0.25">
      <c r="I7453" s="14"/>
      <c r="J7453" s="14"/>
      <c r="K7453" s="14"/>
      <c r="L7453" s="14"/>
      <c r="M7453" s="14"/>
      <c r="N7453" s="14"/>
      <c r="O7453" s="14"/>
      <c r="P7453" s="14"/>
    </row>
    <row r="7454" spans="9:16" x14ac:dyDescent="0.25">
      <c r="I7454" s="14"/>
      <c r="J7454" s="14"/>
      <c r="K7454" s="14"/>
      <c r="L7454" s="14"/>
      <c r="M7454" s="14"/>
      <c r="N7454" s="14"/>
      <c r="O7454" s="14"/>
      <c r="P7454" s="14"/>
    </row>
    <row r="7455" spans="9:16" x14ac:dyDescent="0.25">
      <c r="I7455" s="14"/>
      <c r="J7455" s="14"/>
      <c r="K7455" s="14"/>
      <c r="L7455" s="14"/>
      <c r="M7455" s="14"/>
      <c r="N7455" s="14"/>
      <c r="O7455" s="14"/>
      <c r="P7455" s="14"/>
    </row>
    <row r="7456" spans="9:16" x14ac:dyDescent="0.25">
      <c r="I7456" s="14"/>
      <c r="J7456" s="14"/>
      <c r="K7456" s="14"/>
      <c r="L7456" s="14"/>
      <c r="M7456" s="14"/>
      <c r="N7456" s="14"/>
      <c r="O7456" s="14"/>
      <c r="P7456" s="14"/>
    </row>
    <row r="7457" spans="9:16" x14ac:dyDescent="0.25">
      <c r="I7457" s="14"/>
      <c r="J7457" s="14"/>
      <c r="K7457" s="14"/>
      <c r="L7457" s="14"/>
      <c r="M7457" s="14"/>
      <c r="N7457" s="14"/>
      <c r="O7457" s="14"/>
      <c r="P7457" s="14"/>
    </row>
    <row r="7458" spans="9:16" x14ac:dyDescent="0.25">
      <c r="I7458" s="14"/>
      <c r="J7458" s="14"/>
      <c r="K7458" s="14"/>
      <c r="L7458" s="14"/>
      <c r="M7458" s="14"/>
      <c r="N7458" s="14"/>
      <c r="O7458" s="14"/>
      <c r="P7458" s="14"/>
    </row>
    <row r="7459" spans="9:16" x14ac:dyDescent="0.25">
      <c r="I7459" s="14"/>
      <c r="J7459" s="14"/>
      <c r="K7459" s="14"/>
      <c r="L7459" s="14"/>
      <c r="M7459" s="14"/>
      <c r="N7459" s="14"/>
      <c r="O7459" s="14"/>
      <c r="P7459" s="14"/>
    </row>
    <row r="7460" spans="9:16" x14ac:dyDescent="0.25">
      <c r="I7460" s="14"/>
      <c r="J7460" s="14"/>
      <c r="K7460" s="14"/>
      <c r="L7460" s="14"/>
      <c r="M7460" s="14"/>
      <c r="N7460" s="14"/>
      <c r="O7460" s="14"/>
      <c r="P7460" s="14"/>
    </row>
    <row r="7461" spans="9:16" x14ac:dyDescent="0.25">
      <c r="I7461" s="14"/>
      <c r="J7461" s="14"/>
      <c r="K7461" s="14"/>
      <c r="L7461" s="14"/>
      <c r="M7461" s="14"/>
      <c r="N7461" s="14"/>
      <c r="O7461" s="14"/>
      <c r="P7461" s="14"/>
    </row>
    <row r="7462" spans="9:16" x14ac:dyDescent="0.25">
      <c r="I7462" s="14"/>
      <c r="J7462" s="14"/>
      <c r="K7462" s="14"/>
      <c r="L7462" s="14"/>
      <c r="M7462" s="14"/>
      <c r="N7462" s="14"/>
      <c r="O7462" s="14"/>
      <c r="P7462" s="14"/>
    </row>
    <row r="7463" spans="9:16" x14ac:dyDescent="0.25">
      <c r="I7463" s="14"/>
      <c r="J7463" s="14"/>
      <c r="K7463" s="14"/>
      <c r="L7463" s="14"/>
      <c r="M7463" s="14"/>
      <c r="N7463" s="14"/>
      <c r="O7463" s="14"/>
      <c r="P7463" s="14"/>
    </row>
    <row r="7464" spans="9:16" x14ac:dyDescent="0.25">
      <c r="I7464" s="14"/>
      <c r="J7464" s="14"/>
      <c r="K7464" s="14"/>
      <c r="L7464" s="14"/>
      <c r="M7464" s="14"/>
      <c r="N7464" s="14"/>
      <c r="O7464" s="14"/>
      <c r="P7464" s="14"/>
    </row>
    <row r="7465" spans="9:16" x14ac:dyDescent="0.25">
      <c r="I7465" s="14"/>
      <c r="J7465" s="14"/>
      <c r="K7465" s="14"/>
      <c r="L7465" s="14"/>
      <c r="M7465" s="14"/>
      <c r="N7465" s="14"/>
      <c r="O7465" s="14"/>
      <c r="P7465" s="14"/>
    </row>
    <row r="7466" spans="9:16" x14ac:dyDescent="0.25">
      <c r="I7466" s="14"/>
      <c r="J7466" s="14"/>
      <c r="K7466" s="14"/>
      <c r="L7466" s="14"/>
      <c r="M7466" s="14"/>
      <c r="N7466" s="14"/>
      <c r="O7466" s="14"/>
      <c r="P7466" s="14"/>
    </row>
    <row r="7467" spans="9:16" x14ac:dyDescent="0.25">
      <c r="I7467" s="14"/>
      <c r="J7467" s="14"/>
      <c r="K7467" s="14"/>
      <c r="L7467" s="14"/>
      <c r="M7467" s="14"/>
      <c r="N7467" s="14"/>
      <c r="O7467" s="14"/>
      <c r="P7467" s="14"/>
    </row>
    <row r="7468" spans="9:16" x14ac:dyDescent="0.25">
      <c r="I7468" s="14"/>
      <c r="J7468" s="14"/>
      <c r="K7468" s="14"/>
      <c r="L7468" s="14"/>
      <c r="M7468" s="14"/>
      <c r="N7468" s="14"/>
      <c r="O7468" s="14"/>
      <c r="P7468" s="14"/>
    </row>
    <row r="7469" spans="9:16" x14ac:dyDescent="0.25">
      <c r="I7469" s="14"/>
      <c r="J7469" s="14"/>
      <c r="K7469" s="14"/>
      <c r="L7469" s="14"/>
      <c r="M7469" s="14"/>
      <c r="N7469" s="14"/>
      <c r="O7469" s="14"/>
      <c r="P7469" s="14"/>
    </row>
    <row r="7470" spans="9:16" x14ac:dyDescent="0.25">
      <c r="I7470" s="14"/>
      <c r="J7470" s="14"/>
      <c r="K7470" s="14"/>
      <c r="L7470" s="14"/>
      <c r="M7470" s="14"/>
      <c r="N7470" s="14"/>
      <c r="O7470" s="14"/>
      <c r="P7470" s="14"/>
    </row>
    <row r="7471" spans="9:16" x14ac:dyDescent="0.25">
      <c r="I7471" s="14"/>
      <c r="J7471" s="14"/>
      <c r="K7471" s="14"/>
      <c r="L7471" s="14"/>
      <c r="M7471" s="14"/>
      <c r="N7471" s="14"/>
      <c r="O7471" s="14"/>
      <c r="P7471" s="14"/>
    </row>
    <row r="7472" spans="9:16" x14ac:dyDescent="0.25">
      <c r="I7472" s="14"/>
      <c r="J7472" s="14"/>
      <c r="K7472" s="14"/>
      <c r="L7472" s="14"/>
      <c r="M7472" s="14"/>
      <c r="N7472" s="14"/>
      <c r="O7472" s="14"/>
      <c r="P7472" s="14"/>
    </row>
    <row r="7473" spans="9:16" x14ac:dyDescent="0.25">
      <c r="I7473" s="14"/>
      <c r="J7473" s="14"/>
      <c r="K7473" s="14"/>
      <c r="L7473" s="14"/>
      <c r="M7473" s="14"/>
      <c r="N7473" s="14"/>
      <c r="O7473" s="14"/>
      <c r="P7473" s="14"/>
    </row>
    <row r="7474" spans="9:16" x14ac:dyDescent="0.25">
      <c r="I7474" s="14"/>
      <c r="J7474" s="14"/>
      <c r="K7474" s="14"/>
      <c r="L7474" s="14"/>
      <c r="M7474" s="14"/>
      <c r="N7474" s="14"/>
      <c r="O7474" s="14"/>
      <c r="P7474" s="14"/>
    </row>
    <row r="7475" spans="9:16" x14ac:dyDescent="0.25">
      <c r="I7475" s="14"/>
      <c r="J7475" s="14"/>
      <c r="K7475" s="14"/>
      <c r="L7475" s="14"/>
      <c r="M7475" s="14"/>
      <c r="N7475" s="14"/>
      <c r="O7475" s="14"/>
      <c r="P7475" s="14"/>
    </row>
    <row r="7476" spans="9:16" x14ac:dyDescent="0.25">
      <c r="I7476" s="14"/>
      <c r="J7476" s="14"/>
      <c r="K7476" s="14"/>
      <c r="L7476" s="14"/>
      <c r="M7476" s="14"/>
      <c r="N7476" s="14"/>
      <c r="O7476" s="14"/>
      <c r="P7476" s="14"/>
    </row>
    <row r="7477" spans="9:16" x14ac:dyDescent="0.25">
      <c r="I7477" s="14"/>
      <c r="J7477" s="14"/>
      <c r="K7477" s="14"/>
      <c r="L7477" s="14"/>
      <c r="M7477" s="14"/>
      <c r="N7477" s="14"/>
      <c r="O7477" s="14"/>
      <c r="P7477" s="14"/>
    </row>
    <row r="7478" spans="9:16" x14ac:dyDescent="0.25">
      <c r="I7478" s="14"/>
      <c r="J7478" s="14"/>
      <c r="K7478" s="14"/>
      <c r="L7478" s="14"/>
      <c r="M7478" s="14"/>
      <c r="N7478" s="14"/>
      <c r="O7478" s="14"/>
      <c r="P7478" s="14"/>
    </row>
    <row r="7479" spans="9:16" x14ac:dyDescent="0.25">
      <c r="I7479" s="14"/>
      <c r="J7479" s="14"/>
      <c r="K7479" s="14"/>
      <c r="L7479" s="14"/>
      <c r="M7479" s="14"/>
      <c r="N7479" s="14"/>
      <c r="O7479" s="14"/>
      <c r="P7479" s="14"/>
    </row>
    <row r="7480" spans="9:16" x14ac:dyDescent="0.25">
      <c r="I7480" s="14"/>
      <c r="J7480" s="14"/>
      <c r="K7480" s="14"/>
      <c r="L7480" s="14"/>
      <c r="M7480" s="14"/>
      <c r="N7480" s="14"/>
      <c r="O7480" s="14"/>
      <c r="P7480" s="14"/>
    </row>
    <row r="7481" spans="9:16" x14ac:dyDescent="0.25">
      <c r="I7481" s="14"/>
      <c r="J7481" s="14"/>
      <c r="K7481" s="14"/>
      <c r="L7481" s="14"/>
      <c r="M7481" s="14"/>
      <c r="N7481" s="14"/>
      <c r="O7481" s="14"/>
      <c r="P7481" s="14"/>
    </row>
    <row r="7482" spans="9:16" x14ac:dyDescent="0.25">
      <c r="I7482" s="14"/>
      <c r="J7482" s="14"/>
      <c r="K7482" s="14"/>
      <c r="L7482" s="14"/>
      <c r="M7482" s="14"/>
      <c r="N7482" s="14"/>
      <c r="O7482" s="14"/>
      <c r="P7482" s="14"/>
    </row>
    <row r="7483" spans="9:16" x14ac:dyDescent="0.25">
      <c r="I7483" s="14"/>
      <c r="J7483" s="14"/>
      <c r="K7483" s="14"/>
      <c r="L7483" s="14"/>
      <c r="M7483" s="14"/>
      <c r="N7483" s="14"/>
      <c r="O7483" s="14"/>
      <c r="P7483" s="14"/>
    </row>
    <row r="7484" spans="9:16" x14ac:dyDescent="0.25">
      <c r="I7484" s="14"/>
      <c r="J7484" s="14"/>
      <c r="K7484" s="14"/>
      <c r="L7484" s="14"/>
      <c r="M7484" s="14"/>
      <c r="N7484" s="14"/>
      <c r="O7484" s="14"/>
      <c r="P7484" s="14"/>
    </row>
    <row r="7485" spans="9:16" x14ac:dyDescent="0.25">
      <c r="I7485" s="14"/>
      <c r="J7485" s="14"/>
      <c r="K7485" s="14"/>
      <c r="L7485" s="14"/>
      <c r="M7485" s="14"/>
      <c r="N7485" s="14"/>
      <c r="O7485" s="14"/>
      <c r="P7485" s="14"/>
    </row>
    <row r="7486" spans="9:16" x14ac:dyDescent="0.25">
      <c r="I7486" s="14"/>
      <c r="J7486" s="14"/>
      <c r="K7486" s="14"/>
      <c r="L7486" s="14"/>
      <c r="M7486" s="14"/>
      <c r="N7486" s="14"/>
      <c r="O7486" s="14"/>
      <c r="P7486" s="14"/>
    </row>
    <row r="7487" spans="9:16" x14ac:dyDescent="0.25">
      <c r="I7487" s="14"/>
      <c r="J7487" s="14"/>
      <c r="K7487" s="14"/>
      <c r="L7487" s="14"/>
      <c r="M7487" s="14"/>
      <c r="N7487" s="14"/>
      <c r="O7487" s="14"/>
      <c r="P7487" s="14"/>
    </row>
    <row r="7488" spans="9:16" x14ac:dyDescent="0.25">
      <c r="I7488" s="14"/>
      <c r="J7488" s="14"/>
      <c r="K7488" s="14"/>
      <c r="L7488" s="14"/>
      <c r="M7488" s="14"/>
      <c r="N7488" s="14"/>
      <c r="O7488" s="14"/>
      <c r="P7488" s="14"/>
    </row>
    <row r="7489" spans="9:16" x14ac:dyDescent="0.25">
      <c r="I7489" s="14"/>
      <c r="J7489" s="14"/>
      <c r="K7489" s="14"/>
      <c r="L7489" s="14"/>
      <c r="M7489" s="14"/>
      <c r="N7489" s="14"/>
      <c r="O7489" s="14"/>
      <c r="P7489" s="14"/>
    </row>
    <row r="7490" spans="9:16" x14ac:dyDescent="0.25">
      <c r="I7490" s="14"/>
      <c r="J7490" s="14"/>
      <c r="K7490" s="14"/>
      <c r="L7490" s="14"/>
      <c r="M7490" s="14"/>
      <c r="N7490" s="14"/>
      <c r="O7490" s="14"/>
      <c r="P7490" s="14"/>
    </row>
    <row r="7491" spans="9:16" x14ac:dyDescent="0.25">
      <c r="I7491" s="14"/>
      <c r="J7491" s="14"/>
      <c r="K7491" s="14"/>
      <c r="L7491" s="14"/>
      <c r="M7491" s="14"/>
      <c r="N7491" s="14"/>
      <c r="O7491" s="14"/>
      <c r="P7491" s="14"/>
    </row>
    <row r="7492" spans="9:16" x14ac:dyDescent="0.25">
      <c r="I7492" s="14"/>
      <c r="J7492" s="14"/>
      <c r="K7492" s="14"/>
      <c r="L7492" s="14"/>
      <c r="M7492" s="14"/>
      <c r="N7492" s="14"/>
      <c r="O7492" s="14"/>
      <c r="P7492" s="14"/>
    </row>
    <row r="7493" spans="9:16" x14ac:dyDescent="0.25">
      <c r="I7493" s="14"/>
      <c r="J7493" s="14"/>
      <c r="K7493" s="14"/>
      <c r="L7493" s="14"/>
      <c r="M7493" s="14"/>
      <c r="N7493" s="14"/>
      <c r="O7493" s="14"/>
      <c r="P7493" s="14"/>
    </row>
    <row r="7494" spans="9:16" x14ac:dyDescent="0.25">
      <c r="I7494" s="14"/>
      <c r="J7494" s="14"/>
      <c r="K7494" s="14"/>
      <c r="L7494" s="14"/>
      <c r="M7494" s="14"/>
      <c r="N7494" s="14"/>
      <c r="O7494" s="14"/>
      <c r="P7494" s="14"/>
    </row>
    <row r="7495" spans="9:16" x14ac:dyDescent="0.25">
      <c r="I7495" s="14"/>
      <c r="J7495" s="14"/>
      <c r="K7495" s="14"/>
      <c r="L7495" s="14"/>
      <c r="M7495" s="14"/>
      <c r="N7495" s="14"/>
      <c r="O7495" s="14"/>
      <c r="P7495" s="14"/>
    </row>
    <row r="7496" spans="9:16" x14ac:dyDescent="0.25">
      <c r="I7496" s="14"/>
      <c r="J7496" s="14"/>
      <c r="K7496" s="14"/>
      <c r="L7496" s="14"/>
      <c r="M7496" s="14"/>
      <c r="N7496" s="14"/>
      <c r="O7496" s="14"/>
      <c r="P7496" s="14"/>
    </row>
    <row r="7497" spans="9:16" x14ac:dyDescent="0.25">
      <c r="I7497" s="14"/>
      <c r="J7497" s="14"/>
      <c r="K7497" s="14"/>
      <c r="L7497" s="14"/>
      <c r="M7497" s="14"/>
      <c r="N7497" s="14"/>
      <c r="O7497" s="14"/>
      <c r="P7497" s="14"/>
    </row>
    <row r="7498" spans="9:16" x14ac:dyDescent="0.25">
      <c r="I7498" s="14"/>
      <c r="J7498" s="14"/>
      <c r="K7498" s="14"/>
      <c r="L7498" s="14"/>
      <c r="M7498" s="14"/>
      <c r="N7498" s="14"/>
      <c r="O7498" s="14"/>
      <c r="P7498" s="14"/>
    </row>
    <row r="7499" spans="9:16" x14ac:dyDescent="0.25">
      <c r="I7499" s="14"/>
      <c r="J7499" s="14"/>
      <c r="K7499" s="14"/>
      <c r="L7499" s="14"/>
      <c r="M7499" s="14"/>
      <c r="N7499" s="14"/>
      <c r="O7499" s="14"/>
      <c r="P7499" s="14"/>
    </row>
    <row r="7500" spans="9:16" x14ac:dyDescent="0.25">
      <c r="I7500" s="14"/>
      <c r="J7500" s="14"/>
      <c r="K7500" s="14"/>
      <c r="L7500" s="14"/>
      <c r="M7500" s="14"/>
      <c r="N7500" s="14"/>
      <c r="O7500" s="14"/>
      <c r="P7500" s="14"/>
    </row>
    <row r="7501" spans="9:16" x14ac:dyDescent="0.25">
      <c r="I7501" s="14"/>
      <c r="J7501" s="14"/>
      <c r="K7501" s="14"/>
      <c r="L7501" s="14"/>
      <c r="M7501" s="14"/>
      <c r="N7501" s="14"/>
      <c r="O7501" s="14"/>
      <c r="P7501" s="14"/>
    </row>
    <row r="7502" spans="9:16" x14ac:dyDescent="0.25">
      <c r="I7502" s="14"/>
      <c r="J7502" s="14"/>
      <c r="K7502" s="14"/>
      <c r="L7502" s="14"/>
      <c r="M7502" s="14"/>
      <c r="N7502" s="14"/>
      <c r="O7502" s="14"/>
      <c r="P7502" s="14"/>
    </row>
    <row r="7503" spans="9:16" x14ac:dyDescent="0.25">
      <c r="I7503" s="14"/>
      <c r="J7503" s="14"/>
      <c r="K7503" s="14"/>
      <c r="L7503" s="14"/>
      <c r="M7503" s="14"/>
      <c r="N7503" s="14"/>
      <c r="O7503" s="14"/>
      <c r="P7503" s="14"/>
    </row>
    <row r="7504" spans="9:16" x14ac:dyDescent="0.25">
      <c r="I7504" s="14"/>
      <c r="J7504" s="14"/>
      <c r="K7504" s="14"/>
      <c r="L7504" s="14"/>
      <c r="M7504" s="14"/>
      <c r="N7504" s="14"/>
      <c r="O7504" s="14"/>
      <c r="P7504" s="14"/>
    </row>
    <row r="7505" spans="9:16" x14ac:dyDescent="0.25">
      <c r="I7505" s="14"/>
      <c r="J7505" s="14"/>
      <c r="K7505" s="14"/>
      <c r="L7505" s="14"/>
      <c r="M7505" s="14"/>
      <c r="N7505" s="14"/>
      <c r="O7505" s="14"/>
      <c r="P7505" s="14"/>
    </row>
    <row r="7506" spans="9:16" x14ac:dyDescent="0.25">
      <c r="I7506" s="14"/>
      <c r="J7506" s="14"/>
      <c r="K7506" s="14"/>
      <c r="L7506" s="14"/>
      <c r="M7506" s="14"/>
      <c r="N7506" s="14"/>
      <c r="O7506" s="14"/>
      <c r="P7506" s="14"/>
    </row>
    <row r="7507" spans="9:16" x14ac:dyDescent="0.25">
      <c r="I7507" s="14"/>
      <c r="J7507" s="14"/>
      <c r="K7507" s="14"/>
      <c r="L7507" s="14"/>
      <c r="M7507" s="14"/>
      <c r="N7507" s="14"/>
      <c r="O7507" s="14"/>
      <c r="P7507" s="14"/>
    </row>
    <row r="7508" spans="9:16" x14ac:dyDescent="0.25">
      <c r="I7508" s="14"/>
      <c r="J7508" s="14"/>
      <c r="K7508" s="14"/>
      <c r="L7508" s="14"/>
      <c r="M7508" s="14"/>
      <c r="N7508" s="14"/>
      <c r="O7508" s="14"/>
      <c r="P7508" s="14"/>
    </row>
    <row r="7509" spans="9:16" x14ac:dyDescent="0.25">
      <c r="I7509" s="14"/>
      <c r="J7509" s="14"/>
      <c r="K7509" s="14"/>
      <c r="L7509" s="14"/>
      <c r="M7509" s="14"/>
      <c r="N7509" s="14"/>
      <c r="O7509" s="14"/>
      <c r="P7509" s="14"/>
    </row>
    <row r="7510" spans="9:16" x14ac:dyDescent="0.25">
      <c r="I7510" s="14"/>
      <c r="J7510" s="14"/>
      <c r="K7510" s="14"/>
      <c r="L7510" s="14"/>
      <c r="M7510" s="14"/>
      <c r="N7510" s="14"/>
      <c r="O7510" s="14"/>
      <c r="P7510" s="14"/>
    </row>
    <row r="7511" spans="9:16" x14ac:dyDescent="0.25">
      <c r="I7511" s="14"/>
      <c r="J7511" s="14"/>
      <c r="K7511" s="14"/>
      <c r="L7511" s="14"/>
      <c r="M7511" s="14"/>
      <c r="N7511" s="14"/>
      <c r="O7511" s="14"/>
      <c r="P7511" s="14"/>
    </row>
    <row r="7512" spans="9:16" x14ac:dyDescent="0.25">
      <c r="I7512" s="14"/>
      <c r="J7512" s="14"/>
      <c r="K7512" s="14"/>
      <c r="L7512" s="14"/>
      <c r="M7512" s="14"/>
      <c r="N7512" s="14"/>
      <c r="O7512" s="14"/>
      <c r="P7512" s="14"/>
    </row>
    <row r="7513" spans="9:16" x14ac:dyDescent="0.25">
      <c r="I7513" s="14"/>
      <c r="J7513" s="14"/>
      <c r="K7513" s="14"/>
      <c r="L7513" s="14"/>
      <c r="M7513" s="14"/>
      <c r="N7513" s="14"/>
      <c r="O7513" s="14"/>
      <c r="P7513" s="14"/>
    </row>
    <row r="7514" spans="9:16" x14ac:dyDescent="0.25">
      <c r="I7514" s="14"/>
      <c r="J7514" s="14"/>
      <c r="K7514" s="14"/>
      <c r="L7514" s="14"/>
      <c r="M7514" s="14"/>
      <c r="N7514" s="14"/>
      <c r="O7514" s="14"/>
      <c r="P7514" s="14"/>
    </row>
    <row r="7515" spans="9:16" x14ac:dyDescent="0.25">
      <c r="I7515" s="14"/>
      <c r="J7515" s="14"/>
      <c r="K7515" s="14"/>
      <c r="L7515" s="14"/>
      <c r="M7515" s="14"/>
      <c r="N7515" s="14"/>
      <c r="O7515" s="14"/>
      <c r="P7515" s="14"/>
    </row>
    <row r="7516" spans="9:16" x14ac:dyDescent="0.25">
      <c r="I7516" s="14"/>
      <c r="J7516" s="14"/>
      <c r="K7516" s="14"/>
      <c r="L7516" s="14"/>
      <c r="M7516" s="14"/>
      <c r="N7516" s="14"/>
      <c r="O7516" s="14"/>
      <c r="P7516" s="14"/>
    </row>
    <row r="7517" spans="9:16" x14ac:dyDescent="0.25">
      <c r="I7517" s="14"/>
      <c r="J7517" s="14"/>
      <c r="K7517" s="14"/>
      <c r="L7517" s="14"/>
      <c r="M7517" s="14"/>
      <c r="N7517" s="14"/>
      <c r="O7517" s="14"/>
      <c r="P7517" s="14"/>
    </row>
    <row r="7518" spans="9:16" x14ac:dyDescent="0.25">
      <c r="I7518" s="14"/>
      <c r="J7518" s="14"/>
      <c r="K7518" s="14"/>
      <c r="L7518" s="14"/>
      <c r="M7518" s="14"/>
      <c r="N7518" s="14"/>
      <c r="O7518" s="14"/>
      <c r="P7518" s="14"/>
    </row>
    <row r="7519" spans="9:16" x14ac:dyDescent="0.25">
      <c r="I7519" s="14"/>
      <c r="J7519" s="14"/>
      <c r="K7519" s="14"/>
      <c r="L7519" s="14"/>
      <c r="M7519" s="14"/>
      <c r="N7519" s="14"/>
      <c r="O7519" s="14"/>
      <c r="P7519" s="14"/>
    </row>
    <row r="7520" spans="9:16" x14ac:dyDescent="0.25">
      <c r="I7520" s="14"/>
      <c r="J7520" s="14"/>
      <c r="K7520" s="14"/>
      <c r="L7520" s="14"/>
      <c r="M7520" s="14"/>
      <c r="N7520" s="14"/>
      <c r="O7520" s="14"/>
      <c r="P7520" s="14"/>
    </row>
    <row r="7521" spans="9:16" x14ac:dyDescent="0.25">
      <c r="I7521" s="14"/>
      <c r="J7521" s="14"/>
      <c r="K7521" s="14"/>
      <c r="L7521" s="14"/>
      <c r="M7521" s="14"/>
      <c r="N7521" s="14"/>
      <c r="O7521" s="14"/>
      <c r="P7521" s="14"/>
    </row>
    <row r="7522" spans="9:16" x14ac:dyDescent="0.25">
      <c r="I7522" s="14"/>
      <c r="J7522" s="14"/>
      <c r="K7522" s="14"/>
      <c r="L7522" s="14"/>
      <c r="M7522" s="14"/>
      <c r="N7522" s="14"/>
      <c r="O7522" s="14"/>
      <c r="P7522" s="14"/>
    </row>
    <row r="7523" spans="9:16" x14ac:dyDescent="0.25">
      <c r="I7523" s="14"/>
      <c r="J7523" s="14"/>
      <c r="K7523" s="14"/>
      <c r="L7523" s="14"/>
      <c r="M7523" s="14"/>
      <c r="N7523" s="14"/>
      <c r="O7523" s="14"/>
      <c r="P7523" s="14"/>
    </row>
    <row r="7524" spans="9:16" x14ac:dyDescent="0.25">
      <c r="I7524" s="14"/>
      <c r="J7524" s="14"/>
      <c r="K7524" s="14"/>
      <c r="L7524" s="14"/>
      <c r="M7524" s="14"/>
      <c r="N7524" s="14"/>
      <c r="O7524" s="14"/>
      <c r="P7524" s="14"/>
    </row>
    <row r="7525" spans="9:16" x14ac:dyDescent="0.25">
      <c r="I7525" s="14"/>
      <c r="J7525" s="14"/>
      <c r="K7525" s="14"/>
      <c r="L7525" s="14"/>
      <c r="M7525" s="14"/>
      <c r="N7525" s="14"/>
      <c r="O7525" s="14"/>
      <c r="P7525" s="14"/>
    </row>
    <row r="7526" spans="9:16" x14ac:dyDescent="0.25">
      <c r="I7526" s="14"/>
      <c r="J7526" s="14"/>
      <c r="K7526" s="14"/>
      <c r="L7526" s="14"/>
      <c r="M7526" s="14"/>
      <c r="N7526" s="14"/>
      <c r="O7526" s="14"/>
      <c r="P7526" s="14"/>
    </row>
    <row r="7527" spans="9:16" x14ac:dyDescent="0.25">
      <c r="I7527" s="14"/>
      <c r="J7527" s="14"/>
      <c r="K7527" s="14"/>
      <c r="L7527" s="14"/>
      <c r="M7527" s="14"/>
      <c r="N7527" s="14"/>
      <c r="O7527" s="14"/>
      <c r="P7527" s="14"/>
    </row>
    <row r="7528" spans="9:16" x14ac:dyDescent="0.25">
      <c r="I7528" s="14"/>
      <c r="J7528" s="14"/>
      <c r="K7528" s="14"/>
      <c r="L7528" s="14"/>
      <c r="M7528" s="14"/>
      <c r="N7528" s="14"/>
      <c r="O7528" s="14"/>
      <c r="P7528" s="14"/>
    </row>
    <row r="7529" spans="9:16" x14ac:dyDescent="0.25">
      <c r="I7529" s="14"/>
      <c r="J7529" s="14"/>
      <c r="K7529" s="14"/>
      <c r="L7529" s="14"/>
      <c r="M7529" s="14"/>
      <c r="N7529" s="14"/>
      <c r="O7529" s="14"/>
      <c r="P7529" s="14"/>
    </row>
    <row r="7530" spans="9:16" x14ac:dyDescent="0.25">
      <c r="I7530" s="14"/>
      <c r="J7530" s="14"/>
      <c r="K7530" s="14"/>
      <c r="L7530" s="14"/>
      <c r="M7530" s="14"/>
      <c r="N7530" s="14"/>
      <c r="O7530" s="14"/>
      <c r="P7530" s="14"/>
    </row>
    <row r="7531" spans="9:16" x14ac:dyDescent="0.25">
      <c r="I7531" s="14"/>
      <c r="J7531" s="14"/>
      <c r="K7531" s="14"/>
      <c r="L7531" s="14"/>
      <c r="M7531" s="14"/>
      <c r="N7531" s="14"/>
      <c r="O7531" s="14"/>
      <c r="P7531" s="14"/>
    </row>
    <row r="7532" spans="9:16" x14ac:dyDescent="0.25">
      <c r="I7532" s="14"/>
      <c r="J7532" s="14"/>
      <c r="K7532" s="14"/>
      <c r="L7532" s="14"/>
      <c r="M7532" s="14"/>
      <c r="N7532" s="14"/>
      <c r="O7532" s="14"/>
      <c r="P7532" s="14"/>
    </row>
    <row r="7533" spans="9:16" x14ac:dyDescent="0.25">
      <c r="I7533" s="14"/>
      <c r="J7533" s="14"/>
      <c r="K7533" s="14"/>
      <c r="L7533" s="14"/>
      <c r="M7533" s="14"/>
      <c r="N7533" s="14"/>
      <c r="O7533" s="14"/>
      <c r="P7533" s="14"/>
    </row>
    <row r="7534" spans="9:16" x14ac:dyDescent="0.25">
      <c r="I7534" s="14"/>
      <c r="J7534" s="14"/>
      <c r="K7534" s="14"/>
      <c r="L7534" s="14"/>
      <c r="M7534" s="14"/>
      <c r="N7534" s="14"/>
      <c r="O7534" s="14"/>
      <c r="P7534" s="14"/>
    </row>
    <row r="7535" spans="9:16" x14ac:dyDescent="0.25">
      <c r="I7535" s="14"/>
      <c r="J7535" s="14"/>
      <c r="K7535" s="14"/>
      <c r="L7535" s="14"/>
      <c r="M7535" s="14"/>
      <c r="N7535" s="14"/>
      <c r="O7535" s="14"/>
      <c r="P7535" s="14"/>
    </row>
    <row r="7536" spans="9:16" x14ac:dyDescent="0.25">
      <c r="I7536" s="14"/>
      <c r="J7536" s="14"/>
      <c r="K7536" s="14"/>
      <c r="L7536" s="14"/>
      <c r="M7536" s="14"/>
      <c r="N7536" s="14"/>
      <c r="O7536" s="14"/>
      <c r="P7536" s="14"/>
    </row>
    <row r="7537" spans="9:16" x14ac:dyDescent="0.25">
      <c r="I7537" s="14"/>
      <c r="J7537" s="14"/>
      <c r="K7537" s="14"/>
      <c r="L7537" s="14"/>
      <c r="M7537" s="14"/>
      <c r="N7537" s="14"/>
      <c r="O7537" s="14"/>
      <c r="P7537" s="14"/>
    </row>
    <row r="7538" spans="9:16" x14ac:dyDescent="0.25">
      <c r="I7538" s="14"/>
      <c r="J7538" s="14"/>
      <c r="K7538" s="14"/>
      <c r="L7538" s="14"/>
      <c r="M7538" s="14"/>
      <c r="N7538" s="14"/>
      <c r="O7538" s="14"/>
      <c r="P7538" s="14"/>
    </row>
    <row r="7539" spans="9:16" x14ac:dyDescent="0.25">
      <c r="I7539" s="14"/>
      <c r="J7539" s="14"/>
      <c r="K7539" s="14"/>
      <c r="L7539" s="14"/>
      <c r="M7539" s="14"/>
      <c r="N7539" s="14"/>
      <c r="O7539" s="14"/>
      <c r="P7539" s="14"/>
    </row>
    <row r="7540" spans="9:16" x14ac:dyDescent="0.25">
      <c r="I7540" s="14"/>
      <c r="J7540" s="14"/>
      <c r="K7540" s="14"/>
      <c r="L7540" s="14"/>
      <c r="M7540" s="14"/>
      <c r="N7540" s="14"/>
      <c r="O7540" s="14"/>
      <c r="P7540" s="14"/>
    </row>
    <row r="7541" spans="9:16" x14ac:dyDescent="0.25">
      <c r="I7541" s="14"/>
      <c r="J7541" s="14"/>
      <c r="K7541" s="14"/>
      <c r="L7541" s="14"/>
      <c r="M7541" s="14"/>
      <c r="N7541" s="14"/>
      <c r="O7541" s="14"/>
      <c r="P7541" s="14"/>
    </row>
    <row r="7542" spans="9:16" x14ac:dyDescent="0.25">
      <c r="I7542" s="14"/>
      <c r="J7542" s="14"/>
      <c r="K7542" s="14"/>
      <c r="L7542" s="14"/>
      <c r="M7542" s="14"/>
      <c r="N7542" s="14"/>
      <c r="O7542" s="14"/>
      <c r="P7542" s="14"/>
    </row>
    <row r="7543" spans="9:16" x14ac:dyDescent="0.25">
      <c r="I7543" s="14"/>
      <c r="J7543" s="14"/>
      <c r="K7543" s="14"/>
      <c r="L7543" s="14"/>
      <c r="M7543" s="14"/>
      <c r="N7543" s="14"/>
      <c r="O7543" s="14"/>
      <c r="P7543" s="14"/>
    </row>
    <row r="7544" spans="9:16" x14ac:dyDescent="0.25">
      <c r="I7544" s="14"/>
      <c r="J7544" s="14"/>
      <c r="K7544" s="14"/>
      <c r="L7544" s="14"/>
      <c r="M7544" s="14"/>
      <c r="N7544" s="14"/>
      <c r="O7544" s="14"/>
      <c r="P7544" s="14"/>
    </row>
    <row r="7545" spans="9:16" x14ac:dyDescent="0.25">
      <c r="I7545" s="14"/>
      <c r="J7545" s="14"/>
      <c r="K7545" s="14"/>
      <c r="L7545" s="14"/>
      <c r="M7545" s="14"/>
      <c r="N7545" s="14"/>
      <c r="O7545" s="14"/>
      <c r="P7545" s="14"/>
    </row>
    <row r="7546" spans="9:16" x14ac:dyDescent="0.25">
      <c r="I7546" s="14"/>
      <c r="J7546" s="14"/>
      <c r="K7546" s="14"/>
      <c r="L7546" s="14"/>
      <c r="M7546" s="14"/>
      <c r="N7546" s="14"/>
      <c r="O7546" s="14"/>
      <c r="P7546" s="14"/>
    </row>
    <row r="7547" spans="9:16" x14ac:dyDescent="0.25">
      <c r="I7547" s="14"/>
      <c r="J7547" s="14"/>
      <c r="K7547" s="14"/>
      <c r="L7547" s="14"/>
      <c r="M7547" s="14"/>
      <c r="N7547" s="14"/>
      <c r="O7547" s="14"/>
      <c r="P7547" s="14"/>
    </row>
    <row r="7548" spans="9:16" x14ac:dyDescent="0.25">
      <c r="I7548" s="14"/>
      <c r="J7548" s="14"/>
      <c r="K7548" s="14"/>
      <c r="L7548" s="14"/>
      <c r="M7548" s="14"/>
      <c r="N7548" s="14"/>
      <c r="O7548" s="14"/>
      <c r="P7548" s="14"/>
    </row>
    <row r="7549" spans="9:16" x14ac:dyDescent="0.25">
      <c r="I7549" s="14"/>
      <c r="J7549" s="14"/>
      <c r="K7549" s="14"/>
      <c r="L7549" s="14"/>
      <c r="M7549" s="14"/>
      <c r="N7549" s="14"/>
      <c r="O7549" s="14"/>
      <c r="P7549" s="14"/>
    </row>
    <row r="7550" spans="9:16" x14ac:dyDescent="0.25">
      <c r="I7550" s="14"/>
      <c r="J7550" s="14"/>
      <c r="K7550" s="14"/>
      <c r="L7550" s="14"/>
      <c r="M7550" s="14"/>
      <c r="N7550" s="14"/>
      <c r="O7550" s="14"/>
      <c r="P7550" s="14"/>
    </row>
    <row r="7551" spans="9:16" x14ac:dyDescent="0.25">
      <c r="I7551" s="14"/>
      <c r="J7551" s="14"/>
      <c r="K7551" s="14"/>
      <c r="L7551" s="14"/>
      <c r="M7551" s="14"/>
      <c r="N7551" s="14"/>
      <c r="O7551" s="14"/>
      <c r="P7551" s="14"/>
    </row>
    <row r="7552" spans="9:16" x14ac:dyDescent="0.25">
      <c r="I7552" s="14"/>
      <c r="J7552" s="14"/>
      <c r="K7552" s="14"/>
      <c r="L7552" s="14"/>
      <c r="M7552" s="14"/>
      <c r="N7552" s="14"/>
      <c r="O7552" s="14"/>
      <c r="P7552" s="14"/>
    </row>
    <row r="7553" spans="9:16" x14ac:dyDescent="0.25">
      <c r="I7553" s="14"/>
      <c r="J7553" s="14"/>
      <c r="K7553" s="14"/>
      <c r="L7553" s="14"/>
      <c r="M7553" s="14"/>
      <c r="N7553" s="14"/>
      <c r="O7553" s="14"/>
      <c r="P7553" s="14"/>
    </row>
    <row r="7554" spans="9:16" x14ac:dyDescent="0.25">
      <c r="I7554" s="14"/>
      <c r="J7554" s="14"/>
      <c r="K7554" s="14"/>
      <c r="L7554" s="14"/>
      <c r="M7554" s="14"/>
      <c r="N7554" s="14"/>
      <c r="O7554" s="14"/>
      <c r="P7554" s="14"/>
    </row>
    <row r="7555" spans="9:16" x14ac:dyDescent="0.25">
      <c r="I7555" s="14"/>
      <c r="J7555" s="14"/>
      <c r="K7555" s="14"/>
      <c r="L7555" s="14"/>
      <c r="M7555" s="14"/>
      <c r="N7555" s="14"/>
      <c r="O7555" s="14"/>
      <c r="P7555" s="14"/>
    </row>
    <row r="7556" spans="9:16" x14ac:dyDescent="0.25">
      <c r="I7556" s="14"/>
      <c r="J7556" s="14"/>
      <c r="K7556" s="14"/>
      <c r="L7556" s="14"/>
      <c r="M7556" s="14"/>
      <c r="N7556" s="14"/>
      <c r="O7556" s="14"/>
      <c r="P7556" s="14"/>
    </row>
    <row r="7557" spans="9:16" x14ac:dyDescent="0.25">
      <c r="I7557" s="14"/>
      <c r="J7557" s="14"/>
      <c r="K7557" s="14"/>
      <c r="L7557" s="14"/>
      <c r="M7557" s="14"/>
      <c r="N7557" s="14"/>
      <c r="O7557" s="14"/>
      <c r="P7557" s="14"/>
    </row>
    <row r="7558" spans="9:16" x14ac:dyDescent="0.25">
      <c r="I7558" s="14"/>
      <c r="J7558" s="14"/>
      <c r="K7558" s="14"/>
      <c r="L7558" s="14"/>
      <c r="M7558" s="14"/>
      <c r="N7558" s="14"/>
      <c r="O7558" s="14"/>
      <c r="P7558" s="14"/>
    </row>
    <row r="7559" spans="9:16" x14ac:dyDescent="0.25">
      <c r="I7559" s="14"/>
      <c r="J7559" s="14"/>
      <c r="K7559" s="14"/>
      <c r="L7559" s="14"/>
      <c r="M7559" s="14"/>
      <c r="N7559" s="14"/>
      <c r="O7559" s="14"/>
      <c r="P7559" s="14"/>
    </row>
    <row r="7560" spans="9:16" x14ac:dyDescent="0.25">
      <c r="I7560" s="14"/>
      <c r="J7560" s="14"/>
      <c r="K7560" s="14"/>
      <c r="L7560" s="14"/>
      <c r="M7560" s="14"/>
      <c r="N7560" s="14"/>
      <c r="O7560" s="14"/>
      <c r="P7560" s="14"/>
    </row>
    <row r="7561" spans="9:16" x14ac:dyDescent="0.25">
      <c r="I7561" s="14"/>
      <c r="J7561" s="14"/>
      <c r="K7561" s="14"/>
      <c r="L7561" s="14"/>
      <c r="M7561" s="14"/>
      <c r="N7561" s="14"/>
      <c r="O7561" s="14"/>
      <c r="P7561" s="14"/>
    </row>
    <row r="7562" spans="9:16" x14ac:dyDescent="0.25">
      <c r="I7562" s="14"/>
      <c r="J7562" s="14"/>
      <c r="K7562" s="14"/>
      <c r="L7562" s="14"/>
      <c r="M7562" s="14"/>
      <c r="N7562" s="14"/>
      <c r="O7562" s="14"/>
      <c r="P7562" s="14"/>
    </row>
    <row r="7563" spans="9:16" x14ac:dyDescent="0.25">
      <c r="I7563" s="14"/>
      <c r="J7563" s="14"/>
      <c r="K7563" s="14"/>
      <c r="L7563" s="14"/>
      <c r="M7563" s="14"/>
      <c r="N7563" s="14"/>
      <c r="O7563" s="14"/>
      <c r="P7563" s="14"/>
    </row>
    <row r="7564" spans="9:16" x14ac:dyDescent="0.25">
      <c r="I7564" s="14"/>
      <c r="J7564" s="14"/>
      <c r="K7564" s="14"/>
      <c r="L7564" s="14"/>
      <c r="M7564" s="14"/>
      <c r="N7564" s="14"/>
      <c r="O7564" s="14"/>
      <c r="P7564" s="14"/>
    </row>
    <row r="7565" spans="9:16" x14ac:dyDescent="0.25">
      <c r="I7565" s="14"/>
      <c r="J7565" s="14"/>
      <c r="K7565" s="14"/>
      <c r="L7565" s="14"/>
      <c r="M7565" s="14"/>
      <c r="N7565" s="14"/>
      <c r="O7565" s="14"/>
      <c r="P7565" s="14"/>
    </row>
    <row r="7566" spans="9:16" x14ac:dyDescent="0.25">
      <c r="I7566" s="14"/>
      <c r="J7566" s="14"/>
      <c r="K7566" s="14"/>
      <c r="L7566" s="14"/>
      <c r="M7566" s="14"/>
      <c r="N7566" s="14"/>
      <c r="O7566" s="14"/>
      <c r="P7566" s="14"/>
    </row>
    <row r="7567" spans="9:16" x14ac:dyDescent="0.25">
      <c r="I7567" s="14"/>
      <c r="J7567" s="14"/>
      <c r="K7567" s="14"/>
      <c r="L7567" s="14"/>
      <c r="M7567" s="14"/>
      <c r="N7567" s="14"/>
      <c r="O7567" s="14"/>
      <c r="P7567" s="14"/>
    </row>
    <row r="7568" spans="9:16" x14ac:dyDescent="0.25">
      <c r="I7568" s="14"/>
      <c r="J7568" s="14"/>
      <c r="K7568" s="14"/>
      <c r="L7568" s="14"/>
      <c r="M7568" s="14"/>
      <c r="N7568" s="14"/>
      <c r="O7568" s="14"/>
      <c r="P7568" s="14"/>
    </row>
    <row r="7569" spans="9:16" x14ac:dyDescent="0.25">
      <c r="I7569" s="14"/>
      <c r="J7569" s="14"/>
      <c r="K7569" s="14"/>
      <c r="L7569" s="14"/>
      <c r="M7569" s="14"/>
      <c r="N7569" s="14"/>
      <c r="O7569" s="14"/>
      <c r="P7569" s="14"/>
    </row>
    <row r="7570" spans="9:16" x14ac:dyDescent="0.25">
      <c r="I7570" s="14"/>
      <c r="J7570" s="14"/>
      <c r="K7570" s="14"/>
      <c r="L7570" s="14"/>
      <c r="M7570" s="14"/>
      <c r="N7570" s="14"/>
      <c r="O7570" s="14"/>
      <c r="P7570" s="14"/>
    </row>
    <row r="7571" spans="9:16" x14ac:dyDescent="0.25">
      <c r="I7571" s="14"/>
      <c r="J7571" s="14"/>
      <c r="K7571" s="14"/>
      <c r="L7571" s="14"/>
      <c r="M7571" s="14"/>
      <c r="N7571" s="14"/>
      <c r="O7571" s="14"/>
      <c r="P7571" s="14"/>
    </row>
    <row r="7572" spans="9:16" x14ac:dyDescent="0.25">
      <c r="I7572" s="14"/>
      <c r="J7572" s="14"/>
      <c r="K7572" s="14"/>
      <c r="L7572" s="14"/>
      <c r="M7572" s="14"/>
      <c r="N7572" s="14"/>
      <c r="O7572" s="14"/>
      <c r="P7572" s="14"/>
    </row>
    <row r="7573" spans="9:16" x14ac:dyDescent="0.25">
      <c r="I7573" s="14"/>
      <c r="J7573" s="14"/>
      <c r="K7573" s="14"/>
      <c r="L7573" s="14"/>
      <c r="M7573" s="14"/>
      <c r="N7573" s="14"/>
      <c r="O7573" s="14"/>
      <c r="P7573" s="14"/>
    </row>
    <row r="7574" spans="9:16" x14ac:dyDescent="0.25">
      <c r="I7574" s="14"/>
      <c r="J7574" s="14"/>
      <c r="K7574" s="14"/>
      <c r="L7574" s="14"/>
      <c r="M7574" s="14"/>
      <c r="N7574" s="14"/>
      <c r="O7574" s="14"/>
      <c r="P7574" s="14"/>
    </row>
    <row r="7575" spans="9:16" x14ac:dyDescent="0.25">
      <c r="I7575" s="14"/>
      <c r="J7575" s="14"/>
      <c r="K7575" s="14"/>
      <c r="L7575" s="14"/>
      <c r="M7575" s="14"/>
      <c r="N7575" s="14"/>
      <c r="O7575" s="14"/>
      <c r="P7575" s="14"/>
    </row>
    <row r="7576" spans="9:16" x14ac:dyDescent="0.25">
      <c r="I7576" s="14"/>
      <c r="J7576" s="14"/>
      <c r="K7576" s="14"/>
      <c r="L7576" s="14"/>
      <c r="M7576" s="14"/>
      <c r="N7576" s="14"/>
      <c r="O7576" s="14"/>
      <c r="P7576" s="14"/>
    </row>
    <row r="7577" spans="9:16" x14ac:dyDescent="0.25">
      <c r="I7577" s="14"/>
      <c r="J7577" s="14"/>
      <c r="K7577" s="14"/>
      <c r="L7577" s="14"/>
      <c r="M7577" s="14"/>
      <c r="N7577" s="14"/>
      <c r="O7577" s="14"/>
      <c r="P7577" s="14"/>
    </row>
    <row r="7578" spans="9:16" x14ac:dyDescent="0.25">
      <c r="I7578" s="14"/>
      <c r="J7578" s="14"/>
      <c r="K7578" s="14"/>
      <c r="L7578" s="14"/>
      <c r="M7578" s="14"/>
      <c r="N7578" s="14"/>
      <c r="O7578" s="14"/>
      <c r="P7578" s="14"/>
    </row>
    <row r="7579" spans="9:16" x14ac:dyDescent="0.25">
      <c r="I7579" s="14"/>
      <c r="J7579" s="14"/>
      <c r="K7579" s="14"/>
      <c r="L7579" s="14"/>
      <c r="M7579" s="14"/>
      <c r="N7579" s="14"/>
      <c r="O7579" s="14"/>
      <c r="P7579" s="14"/>
    </row>
    <row r="7580" spans="9:16" x14ac:dyDescent="0.25">
      <c r="I7580" s="14"/>
      <c r="J7580" s="14"/>
      <c r="K7580" s="14"/>
      <c r="L7580" s="14"/>
      <c r="M7580" s="14"/>
      <c r="N7580" s="14"/>
      <c r="O7580" s="14"/>
      <c r="P7580" s="14"/>
    </row>
    <row r="7581" spans="9:16" x14ac:dyDescent="0.25">
      <c r="I7581" s="14"/>
      <c r="J7581" s="14"/>
      <c r="K7581" s="14"/>
      <c r="L7581" s="14"/>
      <c r="M7581" s="14"/>
      <c r="N7581" s="14"/>
      <c r="O7581" s="14"/>
      <c r="P7581" s="14"/>
    </row>
    <row r="7582" spans="9:16" x14ac:dyDescent="0.25">
      <c r="I7582" s="14"/>
      <c r="J7582" s="14"/>
      <c r="K7582" s="14"/>
      <c r="L7582" s="14"/>
      <c r="M7582" s="14"/>
      <c r="N7582" s="14"/>
      <c r="O7582" s="14"/>
      <c r="P7582" s="14"/>
    </row>
    <row r="7583" spans="9:16" x14ac:dyDescent="0.25">
      <c r="I7583" s="14"/>
      <c r="J7583" s="14"/>
      <c r="K7583" s="14"/>
      <c r="L7583" s="14"/>
      <c r="M7583" s="14"/>
      <c r="N7583" s="14"/>
      <c r="O7583" s="14"/>
      <c r="P7583" s="14"/>
    </row>
    <row r="7584" spans="9:16" x14ac:dyDescent="0.25">
      <c r="I7584" s="14"/>
      <c r="J7584" s="14"/>
      <c r="K7584" s="14"/>
      <c r="L7584" s="14"/>
      <c r="M7584" s="14"/>
      <c r="N7584" s="14"/>
      <c r="O7584" s="14"/>
      <c r="P7584" s="14"/>
    </row>
    <row r="7585" spans="9:16" x14ac:dyDescent="0.25">
      <c r="I7585" s="14"/>
      <c r="J7585" s="14"/>
      <c r="K7585" s="14"/>
      <c r="L7585" s="14"/>
      <c r="M7585" s="14"/>
      <c r="N7585" s="14"/>
      <c r="O7585" s="14"/>
      <c r="P7585" s="14"/>
    </row>
    <row r="7586" spans="9:16" x14ac:dyDescent="0.25">
      <c r="I7586" s="14"/>
      <c r="J7586" s="14"/>
      <c r="K7586" s="14"/>
      <c r="L7586" s="14"/>
      <c r="M7586" s="14"/>
      <c r="N7586" s="14"/>
      <c r="O7586" s="14"/>
      <c r="P7586" s="14"/>
    </row>
    <row r="7587" spans="9:16" x14ac:dyDescent="0.25">
      <c r="I7587" s="14"/>
      <c r="J7587" s="14"/>
      <c r="K7587" s="14"/>
      <c r="L7587" s="14"/>
      <c r="M7587" s="14"/>
      <c r="N7587" s="14"/>
      <c r="O7587" s="14"/>
      <c r="P7587" s="14"/>
    </row>
    <row r="7588" spans="9:16" x14ac:dyDescent="0.25">
      <c r="I7588" s="14"/>
      <c r="J7588" s="14"/>
      <c r="K7588" s="14"/>
      <c r="L7588" s="14"/>
      <c r="M7588" s="14"/>
      <c r="N7588" s="14"/>
      <c r="O7588" s="14"/>
      <c r="P7588" s="14"/>
    </row>
    <row r="7589" spans="9:16" x14ac:dyDescent="0.25">
      <c r="I7589" s="14"/>
      <c r="J7589" s="14"/>
      <c r="K7589" s="14"/>
      <c r="L7589" s="14"/>
      <c r="M7589" s="14"/>
      <c r="N7589" s="14"/>
      <c r="O7589" s="14"/>
      <c r="P7589" s="14"/>
    </row>
    <row r="7590" spans="9:16" x14ac:dyDescent="0.25">
      <c r="I7590" s="14"/>
      <c r="J7590" s="14"/>
      <c r="K7590" s="14"/>
      <c r="L7590" s="14"/>
      <c r="M7590" s="14"/>
      <c r="N7590" s="14"/>
      <c r="O7590" s="14"/>
      <c r="P7590" s="14"/>
    </row>
    <row r="7591" spans="9:16" x14ac:dyDescent="0.25">
      <c r="I7591" s="14"/>
      <c r="J7591" s="14"/>
      <c r="K7591" s="14"/>
      <c r="L7591" s="14"/>
      <c r="M7591" s="14"/>
      <c r="N7591" s="14"/>
      <c r="O7591" s="14"/>
      <c r="P7591" s="14"/>
    </row>
    <row r="7592" spans="9:16" x14ac:dyDescent="0.25">
      <c r="I7592" s="14"/>
      <c r="J7592" s="14"/>
      <c r="K7592" s="14"/>
      <c r="L7592" s="14"/>
      <c r="M7592" s="14"/>
      <c r="N7592" s="14"/>
      <c r="O7592" s="14"/>
      <c r="P7592" s="14"/>
    </row>
    <row r="7593" spans="9:16" x14ac:dyDescent="0.25">
      <c r="I7593" s="14"/>
      <c r="J7593" s="14"/>
      <c r="K7593" s="14"/>
      <c r="L7593" s="14"/>
      <c r="M7593" s="14"/>
      <c r="N7593" s="14"/>
      <c r="O7593" s="14"/>
      <c r="P7593" s="14"/>
    </row>
    <row r="7594" spans="9:16" x14ac:dyDescent="0.25">
      <c r="I7594" s="14"/>
      <c r="J7594" s="14"/>
      <c r="K7594" s="14"/>
      <c r="L7594" s="14"/>
      <c r="M7594" s="14"/>
      <c r="N7594" s="14"/>
      <c r="O7594" s="14"/>
      <c r="P7594" s="14"/>
    </row>
    <row r="7595" spans="9:16" x14ac:dyDescent="0.25">
      <c r="I7595" s="14"/>
      <c r="J7595" s="14"/>
      <c r="K7595" s="14"/>
      <c r="L7595" s="14"/>
      <c r="M7595" s="14"/>
      <c r="N7595" s="14"/>
      <c r="O7595" s="14"/>
      <c r="P7595" s="14"/>
    </row>
    <row r="7596" spans="9:16" x14ac:dyDescent="0.25">
      <c r="I7596" s="14"/>
      <c r="J7596" s="14"/>
      <c r="K7596" s="14"/>
      <c r="L7596" s="14"/>
      <c r="M7596" s="14"/>
      <c r="N7596" s="14"/>
      <c r="O7596" s="14"/>
      <c r="P7596" s="14"/>
    </row>
    <row r="7597" spans="9:16" x14ac:dyDescent="0.25">
      <c r="I7597" s="14"/>
      <c r="J7597" s="14"/>
      <c r="K7597" s="14"/>
      <c r="L7597" s="14"/>
      <c r="M7597" s="14"/>
      <c r="N7597" s="14"/>
      <c r="O7597" s="14"/>
      <c r="P7597" s="14"/>
    </row>
    <row r="7598" spans="9:16" x14ac:dyDescent="0.25">
      <c r="I7598" s="14"/>
      <c r="J7598" s="14"/>
      <c r="K7598" s="14"/>
      <c r="L7598" s="14"/>
      <c r="M7598" s="14"/>
      <c r="N7598" s="14"/>
      <c r="O7598" s="14"/>
      <c r="P7598" s="14"/>
    </row>
    <row r="7599" spans="9:16" x14ac:dyDescent="0.25">
      <c r="I7599" s="14"/>
      <c r="J7599" s="14"/>
      <c r="K7599" s="14"/>
      <c r="L7599" s="14"/>
      <c r="M7599" s="14"/>
      <c r="N7599" s="14"/>
      <c r="O7599" s="14"/>
      <c r="P7599" s="14"/>
    </row>
    <row r="7600" spans="9:16" x14ac:dyDescent="0.25">
      <c r="I7600" s="14"/>
      <c r="J7600" s="14"/>
      <c r="K7600" s="14"/>
      <c r="L7600" s="14"/>
      <c r="M7600" s="14"/>
      <c r="N7600" s="14"/>
      <c r="O7600" s="14"/>
      <c r="P7600" s="14"/>
    </row>
    <row r="7601" spans="9:16" x14ac:dyDescent="0.25">
      <c r="I7601" s="14"/>
      <c r="J7601" s="14"/>
      <c r="K7601" s="14"/>
      <c r="L7601" s="14"/>
      <c r="M7601" s="14"/>
      <c r="N7601" s="14"/>
      <c r="O7601" s="14"/>
      <c r="P7601" s="14"/>
    </row>
    <row r="7602" spans="9:16" x14ac:dyDescent="0.25">
      <c r="I7602" s="14"/>
      <c r="J7602" s="14"/>
      <c r="K7602" s="14"/>
      <c r="L7602" s="14"/>
      <c r="M7602" s="14"/>
      <c r="N7602" s="14"/>
      <c r="O7602" s="14"/>
      <c r="P7602" s="14"/>
    </row>
    <row r="7603" spans="9:16" x14ac:dyDescent="0.25">
      <c r="I7603" s="14"/>
      <c r="J7603" s="14"/>
      <c r="K7603" s="14"/>
      <c r="L7603" s="14"/>
      <c r="M7603" s="14"/>
      <c r="N7603" s="14"/>
      <c r="O7603" s="14"/>
      <c r="P7603" s="14"/>
    </row>
    <row r="7604" spans="9:16" x14ac:dyDescent="0.25">
      <c r="I7604" s="14"/>
      <c r="J7604" s="14"/>
      <c r="K7604" s="14"/>
      <c r="L7604" s="14"/>
      <c r="M7604" s="14"/>
      <c r="N7604" s="14"/>
      <c r="O7604" s="14"/>
      <c r="P7604" s="14"/>
    </row>
    <row r="7605" spans="9:16" x14ac:dyDescent="0.25">
      <c r="I7605" s="14"/>
      <c r="J7605" s="14"/>
      <c r="K7605" s="14"/>
      <c r="L7605" s="14"/>
      <c r="M7605" s="14"/>
      <c r="N7605" s="14"/>
      <c r="O7605" s="14"/>
      <c r="P7605" s="14"/>
    </row>
    <row r="7606" spans="9:16" x14ac:dyDescent="0.25">
      <c r="I7606" s="14"/>
      <c r="J7606" s="14"/>
      <c r="K7606" s="14"/>
      <c r="L7606" s="14"/>
      <c r="M7606" s="14"/>
      <c r="N7606" s="14"/>
      <c r="O7606" s="14"/>
      <c r="P7606" s="14"/>
    </row>
    <row r="7607" spans="9:16" x14ac:dyDescent="0.25">
      <c r="I7607" s="14"/>
      <c r="J7607" s="14"/>
      <c r="K7607" s="14"/>
      <c r="L7607" s="14"/>
      <c r="M7607" s="14"/>
      <c r="N7607" s="14"/>
      <c r="O7607" s="14"/>
      <c r="P7607" s="14"/>
    </row>
    <row r="7608" spans="9:16" x14ac:dyDescent="0.25">
      <c r="I7608" s="14"/>
      <c r="J7608" s="14"/>
      <c r="K7608" s="14"/>
      <c r="L7608" s="14"/>
      <c r="M7608" s="14"/>
      <c r="N7608" s="14"/>
      <c r="O7608" s="14"/>
      <c r="P7608" s="14"/>
    </row>
    <row r="7609" spans="9:16" x14ac:dyDescent="0.25">
      <c r="I7609" s="14"/>
      <c r="J7609" s="14"/>
      <c r="K7609" s="14"/>
      <c r="L7609" s="14"/>
      <c r="M7609" s="14"/>
      <c r="N7609" s="14"/>
      <c r="O7609" s="14"/>
      <c r="P7609" s="14"/>
    </row>
    <row r="7610" spans="9:16" x14ac:dyDescent="0.25">
      <c r="I7610" s="14"/>
      <c r="J7610" s="14"/>
      <c r="K7610" s="14"/>
      <c r="L7610" s="14"/>
      <c r="M7610" s="14"/>
      <c r="N7610" s="14"/>
      <c r="O7610" s="14"/>
      <c r="P7610" s="14"/>
    </row>
    <row r="7611" spans="9:16" x14ac:dyDescent="0.25">
      <c r="I7611" s="14"/>
      <c r="J7611" s="14"/>
      <c r="K7611" s="14"/>
      <c r="L7611" s="14"/>
      <c r="M7611" s="14"/>
      <c r="N7611" s="14"/>
      <c r="O7611" s="14"/>
      <c r="P7611" s="14"/>
    </row>
    <row r="7612" spans="9:16" x14ac:dyDescent="0.25">
      <c r="I7612" s="14"/>
      <c r="J7612" s="14"/>
      <c r="K7612" s="14"/>
      <c r="L7612" s="14"/>
      <c r="M7612" s="14"/>
      <c r="N7612" s="14"/>
      <c r="O7612" s="14"/>
      <c r="P7612" s="14"/>
    </row>
    <row r="7613" spans="9:16" x14ac:dyDescent="0.25">
      <c r="I7613" s="14"/>
      <c r="J7613" s="14"/>
      <c r="K7613" s="14"/>
      <c r="L7613" s="14"/>
      <c r="M7613" s="14"/>
      <c r="N7613" s="14"/>
      <c r="O7613" s="14"/>
      <c r="P7613" s="14"/>
    </row>
    <row r="7614" spans="9:16" x14ac:dyDescent="0.25">
      <c r="I7614" s="14"/>
      <c r="J7614" s="14"/>
      <c r="K7614" s="14"/>
      <c r="L7614" s="14"/>
      <c r="M7614" s="14"/>
      <c r="N7614" s="14"/>
      <c r="O7614" s="14"/>
      <c r="P7614" s="14"/>
    </row>
    <row r="7615" spans="9:16" x14ac:dyDescent="0.25">
      <c r="I7615" s="14"/>
      <c r="J7615" s="14"/>
      <c r="K7615" s="14"/>
      <c r="L7615" s="14"/>
      <c r="M7615" s="14"/>
      <c r="N7615" s="14"/>
      <c r="O7615" s="14"/>
      <c r="P7615" s="14"/>
    </row>
    <row r="7616" spans="9:16" x14ac:dyDescent="0.25">
      <c r="I7616" s="14"/>
      <c r="J7616" s="14"/>
      <c r="K7616" s="14"/>
      <c r="L7616" s="14"/>
      <c r="M7616" s="14"/>
      <c r="N7616" s="14"/>
      <c r="O7616" s="14"/>
      <c r="P7616" s="14"/>
    </row>
    <row r="7617" spans="9:16" x14ac:dyDescent="0.25">
      <c r="I7617" s="14"/>
      <c r="J7617" s="14"/>
      <c r="K7617" s="14"/>
      <c r="L7617" s="14"/>
      <c r="M7617" s="14"/>
      <c r="N7617" s="14"/>
      <c r="O7617" s="14"/>
      <c r="P7617" s="14"/>
    </row>
    <row r="7618" spans="9:16" x14ac:dyDescent="0.25">
      <c r="I7618" s="14"/>
      <c r="J7618" s="14"/>
      <c r="K7618" s="14"/>
      <c r="L7618" s="14"/>
      <c r="M7618" s="14"/>
      <c r="N7618" s="14"/>
      <c r="O7618" s="14"/>
      <c r="P7618" s="14"/>
    </row>
    <row r="7619" spans="9:16" x14ac:dyDescent="0.25">
      <c r="I7619" s="14"/>
      <c r="J7619" s="14"/>
      <c r="K7619" s="14"/>
      <c r="L7619" s="14"/>
      <c r="M7619" s="14"/>
      <c r="N7619" s="14"/>
      <c r="O7619" s="14"/>
      <c r="P7619" s="14"/>
    </row>
    <row r="7620" spans="9:16" x14ac:dyDescent="0.25">
      <c r="I7620" s="14"/>
      <c r="J7620" s="14"/>
      <c r="K7620" s="14"/>
      <c r="L7620" s="14"/>
      <c r="M7620" s="14"/>
      <c r="N7620" s="14"/>
      <c r="O7620" s="14"/>
      <c r="P7620" s="14"/>
    </row>
    <row r="7621" spans="9:16" x14ac:dyDescent="0.25">
      <c r="I7621" s="14"/>
      <c r="J7621" s="14"/>
      <c r="K7621" s="14"/>
      <c r="L7621" s="14"/>
      <c r="M7621" s="14"/>
      <c r="N7621" s="14"/>
      <c r="O7621" s="14"/>
      <c r="P7621" s="14"/>
    </row>
    <row r="7622" spans="9:16" x14ac:dyDescent="0.25">
      <c r="I7622" s="14"/>
      <c r="J7622" s="14"/>
      <c r="K7622" s="14"/>
      <c r="L7622" s="14"/>
      <c r="M7622" s="14"/>
      <c r="N7622" s="14"/>
      <c r="O7622" s="14"/>
      <c r="P7622" s="14"/>
    </row>
    <row r="7623" spans="9:16" x14ac:dyDescent="0.25">
      <c r="I7623" s="14"/>
      <c r="J7623" s="14"/>
      <c r="K7623" s="14"/>
      <c r="L7623" s="14"/>
      <c r="M7623" s="14"/>
      <c r="N7623" s="14"/>
      <c r="O7623" s="14"/>
      <c r="P7623" s="14"/>
    </row>
    <row r="7624" spans="9:16" x14ac:dyDescent="0.25">
      <c r="I7624" s="14"/>
      <c r="J7624" s="14"/>
      <c r="K7624" s="14"/>
      <c r="L7624" s="14"/>
      <c r="M7624" s="14"/>
      <c r="N7624" s="14"/>
      <c r="O7624" s="14"/>
      <c r="P7624" s="14"/>
    </row>
    <row r="7625" spans="9:16" x14ac:dyDescent="0.25">
      <c r="I7625" s="14"/>
      <c r="J7625" s="14"/>
      <c r="K7625" s="14"/>
      <c r="L7625" s="14"/>
      <c r="M7625" s="14"/>
      <c r="N7625" s="14"/>
      <c r="O7625" s="14"/>
      <c r="P7625" s="14"/>
    </row>
    <row r="7626" spans="9:16" x14ac:dyDescent="0.25">
      <c r="I7626" s="14"/>
      <c r="J7626" s="14"/>
      <c r="K7626" s="14"/>
      <c r="L7626" s="14"/>
      <c r="M7626" s="14"/>
      <c r="N7626" s="14"/>
      <c r="O7626" s="14"/>
      <c r="P7626" s="14"/>
    </row>
    <row r="7627" spans="9:16" x14ac:dyDescent="0.25">
      <c r="I7627" s="14"/>
      <c r="J7627" s="14"/>
      <c r="K7627" s="14"/>
      <c r="L7627" s="14"/>
      <c r="M7627" s="14"/>
      <c r="N7627" s="14"/>
      <c r="O7627" s="14"/>
      <c r="P7627" s="14"/>
    </row>
    <row r="7628" spans="9:16" x14ac:dyDescent="0.25">
      <c r="I7628" s="14"/>
      <c r="J7628" s="14"/>
      <c r="K7628" s="14"/>
      <c r="L7628" s="14"/>
      <c r="M7628" s="14"/>
      <c r="N7628" s="14"/>
      <c r="O7628" s="14"/>
      <c r="P7628" s="14"/>
    </row>
    <row r="7629" spans="9:16" x14ac:dyDescent="0.25">
      <c r="I7629" s="14"/>
      <c r="J7629" s="14"/>
      <c r="K7629" s="14"/>
      <c r="L7629" s="14"/>
      <c r="M7629" s="14"/>
      <c r="N7629" s="14"/>
      <c r="O7629" s="14"/>
      <c r="P7629" s="14"/>
    </row>
    <row r="7630" spans="9:16" x14ac:dyDescent="0.25">
      <c r="I7630" s="14"/>
      <c r="J7630" s="14"/>
      <c r="K7630" s="14"/>
      <c r="L7630" s="14"/>
      <c r="M7630" s="14"/>
      <c r="N7630" s="14"/>
      <c r="O7630" s="14"/>
      <c r="P7630" s="14"/>
    </row>
    <row r="7631" spans="9:16" x14ac:dyDescent="0.25">
      <c r="I7631" s="14"/>
      <c r="J7631" s="14"/>
      <c r="K7631" s="14"/>
      <c r="L7631" s="14"/>
      <c r="M7631" s="14"/>
      <c r="N7631" s="14"/>
      <c r="O7631" s="14"/>
      <c r="P7631" s="14"/>
    </row>
    <row r="7632" spans="9:16" x14ac:dyDescent="0.25">
      <c r="I7632" s="14"/>
      <c r="J7632" s="14"/>
      <c r="K7632" s="14"/>
      <c r="L7632" s="14"/>
      <c r="M7632" s="14"/>
      <c r="N7632" s="14"/>
      <c r="O7632" s="14"/>
      <c r="P7632" s="14"/>
    </row>
    <row r="7633" spans="9:16" x14ac:dyDescent="0.25">
      <c r="I7633" s="14"/>
      <c r="J7633" s="14"/>
      <c r="K7633" s="14"/>
      <c r="L7633" s="14"/>
      <c r="M7633" s="14"/>
      <c r="N7633" s="14"/>
      <c r="O7633" s="14"/>
      <c r="P7633" s="14"/>
    </row>
    <row r="7634" spans="9:16" x14ac:dyDescent="0.25">
      <c r="I7634" s="14"/>
      <c r="J7634" s="14"/>
      <c r="K7634" s="14"/>
      <c r="L7634" s="14"/>
      <c r="M7634" s="14"/>
      <c r="N7634" s="14"/>
      <c r="O7634" s="14"/>
      <c r="P7634" s="14"/>
    </row>
    <row r="7635" spans="9:16" x14ac:dyDescent="0.25">
      <c r="I7635" s="14"/>
      <c r="J7635" s="14"/>
      <c r="K7635" s="14"/>
      <c r="L7635" s="14"/>
      <c r="M7635" s="14"/>
      <c r="N7635" s="14"/>
      <c r="O7635" s="14"/>
      <c r="P7635" s="14"/>
    </row>
    <row r="7636" spans="9:16" x14ac:dyDescent="0.25">
      <c r="I7636" s="14"/>
      <c r="J7636" s="14"/>
      <c r="K7636" s="14"/>
      <c r="L7636" s="14"/>
      <c r="M7636" s="14"/>
      <c r="N7636" s="14"/>
      <c r="O7636" s="14"/>
      <c r="P7636" s="14"/>
    </row>
    <row r="7637" spans="9:16" x14ac:dyDescent="0.25">
      <c r="I7637" s="14"/>
      <c r="J7637" s="14"/>
      <c r="K7637" s="14"/>
      <c r="L7637" s="14"/>
      <c r="M7637" s="14"/>
      <c r="N7637" s="14"/>
      <c r="O7637" s="14"/>
      <c r="P7637" s="14"/>
    </row>
    <row r="7638" spans="9:16" x14ac:dyDescent="0.25">
      <c r="I7638" s="14"/>
      <c r="J7638" s="14"/>
      <c r="K7638" s="14"/>
      <c r="L7638" s="14"/>
      <c r="M7638" s="14"/>
      <c r="N7638" s="14"/>
      <c r="O7638" s="14"/>
      <c r="P7638" s="14"/>
    </row>
    <row r="7639" spans="9:16" x14ac:dyDescent="0.25">
      <c r="I7639" s="14"/>
      <c r="J7639" s="14"/>
      <c r="K7639" s="14"/>
      <c r="L7639" s="14"/>
      <c r="M7639" s="14"/>
      <c r="N7639" s="14"/>
      <c r="O7639" s="14"/>
      <c r="P7639" s="14"/>
    </row>
    <row r="7640" spans="9:16" x14ac:dyDescent="0.25">
      <c r="I7640" s="14"/>
      <c r="J7640" s="14"/>
      <c r="K7640" s="14"/>
      <c r="L7640" s="14"/>
      <c r="M7640" s="14"/>
      <c r="N7640" s="14"/>
      <c r="O7640" s="14"/>
      <c r="P7640" s="14"/>
    </row>
    <row r="7641" spans="9:16" x14ac:dyDescent="0.25">
      <c r="I7641" s="14"/>
      <c r="J7641" s="14"/>
      <c r="K7641" s="14"/>
      <c r="L7641" s="14"/>
      <c r="M7641" s="14"/>
      <c r="N7641" s="14"/>
      <c r="O7641" s="14"/>
      <c r="P7641" s="14"/>
    </row>
    <row r="7642" spans="9:16" x14ac:dyDescent="0.25">
      <c r="I7642" s="14"/>
      <c r="J7642" s="14"/>
      <c r="K7642" s="14"/>
      <c r="L7642" s="14"/>
      <c r="M7642" s="14"/>
      <c r="N7642" s="14"/>
      <c r="O7642" s="14"/>
      <c r="P7642" s="14"/>
    </row>
    <row r="7643" spans="9:16" x14ac:dyDescent="0.25">
      <c r="I7643" s="14"/>
      <c r="J7643" s="14"/>
      <c r="K7643" s="14"/>
      <c r="L7643" s="14"/>
      <c r="M7643" s="14"/>
      <c r="N7643" s="14"/>
      <c r="O7643" s="14"/>
      <c r="P7643" s="14"/>
    </row>
    <row r="7644" spans="9:16" x14ac:dyDescent="0.25">
      <c r="I7644" s="14"/>
      <c r="J7644" s="14"/>
      <c r="K7644" s="14"/>
      <c r="L7644" s="14"/>
      <c r="M7644" s="14"/>
      <c r="N7644" s="14"/>
      <c r="O7644" s="14"/>
      <c r="P7644" s="14"/>
    </row>
    <row r="7645" spans="9:16" x14ac:dyDescent="0.25">
      <c r="I7645" s="14"/>
      <c r="J7645" s="14"/>
      <c r="K7645" s="14"/>
      <c r="L7645" s="14"/>
      <c r="M7645" s="14"/>
      <c r="N7645" s="14"/>
      <c r="O7645" s="14"/>
      <c r="P7645" s="14"/>
    </row>
    <row r="7646" spans="9:16" x14ac:dyDescent="0.25">
      <c r="I7646" s="14"/>
      <c r="J7646" s="14"/>
      <c r="K7646" s="14"/>
      <c r="L7646" s="14"/>
      <c r="M7646" s="14"/>
      <c r="N7646" s="14"/>
      <c r="O7646" s="14"/>
      <c r="P7646" s="14"/>
    </row>
    <row r="7647" spans="9:16" x14ac:dyDescent="0.25">
      <c r="I7647" s="14"/>
      <c r="J7647" s="14"/>
      <c r="K7647" s="14"/>
      <c r="L7647" s="14"/>
      <c r="M7647" s="14"/>
      <c r="N7647" s="14"/>
      <c r="O7647" s="14"/>
      <c r="P7647" s="14"/>
    </row>
    <row r="7648" spans="9:16" x14ac:dyDescent="0.25">
      <c r="I7648" s="14"/>
      <c r="J7648" s="14"/>
      <c r="K7648" s="14"/>
      <c r="L7648" s="14"/>
      <c r="M7648" s="14"/>
      <c r="N7648" s="14"/>
      <c r="O7648" s="14"/>
      <c r="P7648" s="14"/>
    </row>
    <row r="7649" spans="9:16" x14ac:dyDescent="0.25">
      <c r="I7649" s="14"/>
      <c r="J7649" s="14"/>
      <c r="K7649" s="14"/>
      <c r="L7649" s="14"/>
      <c r="M7649" s="14"/>
      <c r="N7649" s="14"/>
      <c r="O7649" s="14"/>
      <c r="P7649" s="14"/>
    </row>
    <row r="7650" spans="9:16" x14ac:dyDescent="0.25">
      <c r="I7650" s="14"/>
      <c r="J7650" s="14"/>
      <c r="K7650" s="14"/>
      <c r="L7650" s="14"/>
      <c r="M7650" s="14"/>
      <c r="N7650" s="14"/>
      <c r="O7650" s="14"/>
      <c r="P7650" s="14"/>
    </row>
    <row r="7651" spans="9:16" x14ac:dyDescent="0.25">
      <c r="I7651" s="14"/>
      <c r="J7651" s="14"/>
      <c r="K7651" s="14"/>
      <c r="L7651" s="14"/>
      <c r="M7651" s="14"/>
      <c r="N7651" s="14"/>
      <c r="O7651" s="14"/>
      <c r="P7651" s="14"/>
    </row>
    <row r="7652" spans="9:16" x14ac:dyDescent="0.25">
      <c r="I7652" s="14"/>
      <c r="J7652" s="14"/>
      <c r="K7652" s="14"/>
      <c r="L7652" s="14"/>
      <c r="M7652" s="14"/>
      <c r="N7652" s="14"/>
      <c r="O7652" s="14"/>
      <c r="P7652" s="14"/>
    </row>
    <row r="7653" spans="9:16" x14ac:dyDescent="0.25">
      <c r="I7653" s="14"/>
      <c r="J7653" s="14"/>
      <c r="K7653" s="14"/>
      <c r="L7653" s="14"/>
      <c r="M7653" s="14"/>
      <c r="N7653" s="14"/>
      <c r="O7653" s="14"/>
      <c r="P7653" s="14"/>
    </row>
    <row r="7654" spans="9:16" x14ac:dyDescent="0.25">
      <c r="I7654" s="14"/>
      <c r="J7654" s="14"/>
      <c r="K7654" s="14"/>
      <c r="L7654" s="14"/>
      <c r="M7654" s="14"/>
      <c r="N7654" s="14"/>
      <c r="O7654" s="14"/>
      <c r="P7654" s="14"/>
    </row>
    <row r="7655" spans="9:16" x14ac:dyDescent="0.25">
      <c r="I7655" s="14"/>
      <c r="J7655" s="14"/>
      <c r="K7655" s="14"/>
      <c r="L7655" s="14"/>
      <c r="M7655" s="14"/>
      <c r="N7655" s="14"/>
      <c r="O7655" s="14"/>
      <c r="P7655" s="14"/>
    </row>
    <row r="7656" spans="9:16" x14ac:dyDescent="0.25">
      <c r="I7656" s="14"/>
      <c r="J7656" s="14"/>
      <c r="K7656" s="14"/>
      <c r="L7656" s="14"/>
      <c r="M7656" s="14"/>
      <c r="N7656" s="14"/>
      <c r="O7656" s="14"/>
      <c r="P7656" s="14"/>
    </row>
    <row r="7657" spans="9:16" x14ac:dyDescent="0.25">
      <c r="I7657" s="14"/>
      <c r="J7657" s="14"/>
      <c r="K7657" s="14"/>
      <c r="L7657" s="14"/>
      <c r="M7657" s="14"/>
      <c r="N7657" s="14"/>
      <c r="O7657" s="14"/>
      <c r="P7657" s="14"/>
    </row>
    <row r="7658" spans="9:16" x14ac:dyDescent="0.25">
      <c r="I7658" s="14"/>
      <c r="J7658" s="14"/>
      <c r="K7658" s="14"/>
      <c r="L7658" s="14"/>
      <c r="M7658" s="14"/>
      <c r="N7658" s="14"/>
      <c r="O7658" s="14"/>
      <c r="P7658" s="14"/>
    </row>
    <row r="7659" spans="9:16" x14ac:dyDescent="0.25">
      <c r="I7659" s="14"/>
      <c r="J7659" s="14"/>
      <c r="K7659" s="14"/>
      <c r="L7659" s="14"/>
      <c r="M7659" s="14"/>
      <c r="N7659" s="14"/>
      <c r="O7659" s="14"/>
      <c r="P7659" s="14"/>
    </row>
    <row r="7660" spans="9:16" x14ac:dyDescent="0.25">
      <c r="I7660" s="14"/>
      <c r="J7660" s="14"/>
      <c r="K7660" s="14"/>
      <c r="L7660" s="14"/>
      <c r="M7660" s="14"/>
      <c r="N7660" s="14"/>
      <c r="O7660" s="14"/>
      <c r="P7660" s="14"/>
    </row>
    <row r="7661" spans="9:16" x14ac:dyDescent="0.25">
      <c r="I7661" s="14"/>
      <c r="J7661" s="14"/>
      <c r="K7661" s="14"/>
      <c r="L7661" s="14"/>
      <c r="M7661" s="14"/>
      <c r="N7661" s="14"/>
      <c r="O7661" s="14"/>
      <c r="P7661" s="14"/>
    </row>
    <row r="7662" spans="9:16" x14ac:dyDescent="0.25">
      <c r="I7662" s="14"/>
      <c r="J7662" s="14"/>
      <c r="K7662" s="14"/>
      <c r="L7662" s="14"/>
      <c r="M7662" s="14"/>
      <c r="N7662" s="14"/>
      <c r="O7662" s="14"/>
      <c r="P7662" s="14"/>
    </row>
    <row r="7663" spans="9:16" x14ac:dyDescent="0.25">
      <c r="I7663" s="14"/>
      <c r="J7663" s="14"/>
      <c r="K7663" s="14"/>
      <c r="L7663" s="14"/>
      <c r="M7663" s="14"/>
      <c r="N7663" s="14"/>
      <c r="O7663" s="14"/>
      <c r="P7663" s="14"/>
    </row>
    <row r="7664" spans="9:16" x14ac:dyDescent="0.25">
      <c r="I7664" s="14"/>
      <c r="J7664" s="14"/>
      <c r="K7664" s="14"/>
      <c r="L7664" s="14"/>
      <c r="M7664" s="14"/>
      <c r="N7664" s="14"/>
      <c r="O7664" s="14"/>
      <c r="P7664" s="14"/>
    </row>
    <row r="7665" spans="9:16" x14ac:dyDescent="0.25">
      <c r="I7665" s="14"/>
      <c r="J7665" s="14"/>
      <c r="K7665" s="14"/>
      <c r="L7665" s="14"/>
      <c r="M7665" s="14"/>
      <c r="N7665" s="14"/>
      <c r="O7665" s="14"/>
      <c r="P7665" s="14"/>
    </row>
    <row r="7666" spans="9:16" x14ac:dyDescent="0.25">
      <c r="I7666" s="14"/>
      <c r="J7666" s="14"/>
      <c r="K7666" s="14"/>
      <c r="L7666" s="14"/>
      <c r="M7666" s="14"/>
      <c r="N7666" s="14"/>
      <c r="O7666" s="14"/>
      <c r="P7666" s="14"/>
    </row>
    <row r="7667" spans="9:16" x14ac:dyDescent="0.25">
      <c r="I7667" s="14"/>
      <c r="J7667" s="14"/>
      <c r="K7667" s="14"/>
      <c r="L7667" s="14"/>
      <c r="M7667" s="14"/>
      <c r="N7667" s="14"/>
      <c r="O7667" s="14"/>
      <c r="P7667" s="14"/>
    </row>
    <row r="7668" spans="9:16" x14ac:dyDescent="0.25">
      <c r="I7668" s="14"/>
      <c r="J7668" s="14"/>
      <c r="K7668" s="14"/>
      <c r="L7668" s="14"/>
      <c r="M7668" s="14"/>
      <c r="N7668" s="14"/>
      <c r="O7668" s="14"/>
      <c r="P7668" s="14"/>
    </row>
    <row r="7669" spans="9:16" x14ac:dyDescent="0.25">
      <c r="I7669" s="14"/>
      <c r="J7669" s="14"/>
      <c r="K7669" s="14"/>
      <c r="L7669" s="14"/>
      <c r="M7669" s="14"/>
      <c r="N7669" s="14"/>
      <c r="O7669" s="14"/>
      <c r="P7669" s="14"/>
    </row>
    <row r="7670" spans="9:16" x14ac:dyDescent="0.25">
      <c r="I7670" s="14"/>
      <c r="J7670" s="14"/>
      <c r="K7670" s="14"/>
      <c r="L7670" s="14"/>
      <c r="M7670" s="14"/>
      <c r="N7670" s="14"/>
      <c r="O7670" s="14"/>
      <c r="P7670" s="14"/>
    </row>
    <row r="7671" spans="9:16" x14ac:dyDescent="0.25">
      <c r="I7671" s="14"/>
      <c r="J7671" s="14"/>
      <c r="K7671" s="14"/>
      <c r="L7671" s="14"/>
      <c r="M7671" s="14"/>
      <c r="N7671" s="14"/>
      <c r="O7671" s="14"/>
      <c r="P7671" s="14"/>
    </row>
    <row r="7672" spans="9:16" x14ac:dyDescent="0.25">
      <c r="I7672" s="14"/>
      <c r="J7672" s="14"/>
      <c r="K7672" s="14"/>
      <c r="L7672" s="14"/>
      <c r="M7672" s="14"/>
      <c r="N7672" s="14"/>
      <c r="O7672" s="14"/>
      <c r="P7672" s="14"/>
    </row>
    <row r="7673" spans="9:16" x14ac:dyDescent="0.25">
      <c r="I7673" s="14"/>
      <c r="J7673" s="14"/>
      <c r="K7673" s="14"/>
      <c r="L7673" s="14"/>
      <c r="M7673" s="14"/>
      <c r="N7673" s="14"/>
      <c r="O7673" s="14"/>
      <c r="P7673" s="14"/>
    </row>
    <row r="7674" spans="9:16" x14ac:dyDescent="0.25">
      <c r="I7674" s="14"/>
      <c r="J7674" s="14"/>
      <c r="K7674" s="14"/>
      <c r="L7674" s="14"/>
      <c r="M7674" s="14"/>
      <c r="N7674" s="14"/>
      <c r="O7674" s="14"/>
      <c r="P7674" s="14"/>
    </row>
    <row r="7675" spans="9:16" x14ac:dyDescent="0.25">
      <c r="I7675" s="14"/>
      <c r="J7675" s="14"/>
      <c r="K7675" s="14"/>
      <c r="L7675" s="14"/>
      <c r="M7675" s="14"/>
      <c r="N7675" s="14"/>
      <c r="O7675" s="14"/>
      <c r="P7675" s="14"/>
    </row>
    <row r="7676" spans="9:16" x14ac:dyDescent="0.25">
      <c r="I7676" s="14"/>
      <c r="J7676" s="14"/>
      <c r="K7676" s="14"/>
      <c r="L7676" s="14"/>
      <c r="M7676" s="14"/>
      <c r="N7676" s="14"/>
      <c r="O7676" s="14"/>
      <c r="P7676" s="14"/>
    </row>
    <row r="7677" spans="9:16" x14ac:dyDescent="0.25">
      <c r="I7677" s="14"/>
      <c r="J7677" s="14"/>
      <c r="K7677" s="14"/>
      <c r="L7677" s="14"/>
      <c r="M7677" s="14"/>
      <c r="N7677" s="14"/>
      <c r="O7677" s="14"/>
      <c r="P7677" s="14"/>
    </row>
    <row r="7678" spans="9:16" x14ac:dyDescent="0.25">
      <c r="I7678" s="14"/>
      <c r="J7678" s="14"/>
      <c r="K7678" s="14"/>
      <c r="L7678" s="14"/>
      <c r="M7678" s="14"/>
      <c r="N7678" s="14"/>
      <c r="O7678" s="14"/>
      <c r="P7678" s="14"/>
    </row>
    <row r="7679" spans="9:16" x14ac:dyDescent="0.25">
      <c r="I7679" s="14"/>
      <c r="J7679" s="14"/>
      <c r="K7679" s="14"/>
      <c r="L7679" s="14"/>
      <c r="M7679" s="14"/>
      <c r="N7679" s="14"/>
      <c r="O7679" s="14"/>
      <c r="P7679" s="14"/>
    </row>
    <row r="7680" spans="9:16" x14ac:dyDescent="0.25">
      <c r="I7680" s="14"/>
      <c r="J7680" s="14"/>
      <c r="K7680" s="14"/>
      <c r="L7680" s="14"/>
      <c r="M7680" s="14"/>
      <c r="N7680" s="14"/>
      <c r="O7680" s="14"/>
      <c r="P7680" s="14"/>
    </row>
    <row r="7681" spans="9:16" x14ac:dyDescent="0.25">
      <c r="I7681" s="14"/>
      <c r="J7681" s="14"/>
      <c r="K7681" s="14"/>
      <c r="L7681" s="14"/>
      <c r="M7681" s="14"/>
      <c r="N7681" s="14"/>
      <c r="O7681" s="14"/>
      <c r="P7681" s="14"/>
    </row>
    <row r="7682" spans="9:16" x14ac:dyDescent="0.25">
      <c r="I7682" s="14"/>
      <c r="J7682" s="14"/>
      <c r="K7682" s="14"/>
      <c r="L7682" s="14"/>
      <c r="M7682" s="14"/>
      <c r="N7682" s="14"/>
      <c r="O7682" s="14"/>
      <c r="P7682" s="14"/>
    </row>
    <row r="7683" spans="9:16" x14ac:dyDescent="0.25">
      <c r="I7683" s="14"/>
      <c r="J7683" s="14"/>
      <c r="K7683" s="14"/>
      <c r="L7683" s="14"/>
      <c r="M7683" s="14"/>
      <c r="N7683" s="14"/>
      <c r="O7683" s="14"/>
      <c r="P7683" s="14"/>
    </row>
    <row r="7684" spans="9:16" x14ac:dyDescent="0.25">
      <c r="I7684" s="14"/>
      <c r="J7684" s="14"/>
      <c r="K7684" s="14"/>
      <c r="L7684" s="14"/>
      <c r="M7684" s="14"/>
      <c r="N7684" s="14"/>
      <c r="O7684" s="14"/>
      <c r="P7684" s="14"/>
    </row>
    <row r="7685" spans="9:16" x14ac:dyDescent="0.25">
      <c r="I7685" s="14"/>
      <c r="J7685" s="14"/>
      <c r="K7685" s="14"/>
      <c r="L7685" s="14"/>
      <c r="M7685" s="14"/>
      <c r="N7685" s="14"/>
      <c r="O7685" s="14"/>
      <c r="P7685" s="14"/>
    </row>
    <row r="7686" spans="9:16" x14ac:dyDescent="0.25">
      <c r="I7686" s="14"/>
      <c r="J7686" s="14"/>
      <c r="K7686" s="14"/>
      <c r="L7686" s="14"/>
      <c r="M7686" s="14"/>
      <c r="N7686" s="14"/>
      <c r="O7686" s="14"/>
      <c r="P7686" s="14"/>
    </row>
    <row r="7687" spans="9:16" x14ac:dyDescent="0.25">
      <c r="I7687" s="14"/>
      <c r="J7687" s="14"/>
      <c r="K7687" s="14"/>
      <c r="L7687" s="14"/>
      <c r="M7687" s="14"/>
      <c r="N7687" s="14"/>
      <c r="O7687" s="14"/>
      <c r="P7687" s="14"/>
    </row>
    <row r="7688" spans="9:16" x14ac:dyDescent="0.25">
      <c r="I7688" s="14"/>
      <c r="J7688" s="14"/>
      <c r="K7688" s="14"/>
      <c r="L7688" s="14"/>
      <c r="M7688" s="14"/>
      <c r="N7688" s="14"/>
      <c r="O7688" s="14"/>
      <c r="P7688" s="14"/>
    </row>
    <row r="7689" spans="9:16" x14ac:dyDescent="0.25">
      <c r="I7689" s="14"/>
      <c r="J7689" s="14"/>
      <c r="K7689" s="14"/>
      <c r="L7689" s="14"/>
      <c r="M7689" s="14"/>
      <c r="N7689" s="14"/>
      <c r="O7689" s="14"/>
      <c r="P7689" s="14"/>
    </row>
    <row r="7690" spans="9:16" x14ac:dyDescent="0.25">
      <c r="I7690" s="14"/>
      <c r="J7690" s="14"/>
      <c r="K7690" s="14"/>
      <c r="L7690" s="14"/>
      <c r="M7690" s="14"/>
      <c r="N7690" s="14"/>
      <c r="O7690" s="14"/>
      <c r="P7690" s="14"/>
    </row>
    <row r="7691" spans="9:16" x14ac:dyDescent="0.25">
      <c r="I7691" s="14"/>
      <c r="J7691" s="14"/>
      <c r="K7691" s="14"/>
      <c r="L7691" s="14"/>
      <c r="M7691" s="14"/>
      <c r="N7691" s="14"/>
      <c r="O7691" s="14"/>
      <c r="P7691" s="14"/>
    </row>
    <row r="7692" spans="9:16" x14ac:dyDescent="0.25">
      <c r="I7692" s="14"/>
      <c r="J7692" s="14"/>
      <c r="K7692" s="14"/>
      <c r="L7692" s="14"/>
      <c r="M7692" s="14"/>
      <c r="N7692" s="14"/>
      <c r="O7692" s="14"/>
      <c r="P7692" s="14"/>
    </row>
    <row r="7693" spans="9:16" x14ac:dyDescent="0.25">
      <c r="I7693" s="14"/>
      <c r="J7693" s="14"/>
      <c r="K7693" s="14"/>
      <c r="L7693" s="14"/>
      <c r="M7693" s="14"/>
      <c r="N7693" s="14"/>
      <c r="O7693" s="14"/>
      <c r="P7693" s="14"/>
    </row>
    <row r="7694" spans="9:16" x14ac:dyDescent="0.25">
      <c r="I7694" s="14"/>
      <c r="J7694" s="14"/>
      <c r="K7694" s="14"/>
      <c r="L7694" s="14"/>
      <c r="M7694" s="14"/>
      <c r="N7694" s="14"/>
      <c r="O7694" s="14"/>
      <c r="P7694" s="14"/>
    </row>
    <row r="7695" spans="9:16" x14ac:dyDescent="0.25">
      <c r="I7695" s="14"/>
      <c r="J7695" s="14"/>
      <c r="K7695" s="14"/>
      <c r="L7695" s="14"/>
      <c r="M7695" s="14"/>
      <c r="N7695" s="14"/>
      <c r="O7695" s="14"/>
      <c r="P7695" s="14"/>
    </row>
    <row r="7696" spans="9:16" x14ac:dyDescent="0.25">
      <c r="I7696" s="14"/>
      <c r="J7696" s="14"/>
      <c r="K7696" s="14"/>
      <c r="L7696" s="14"/>
      <c r="M7696" s="14"/>
      <c r="N7696" s="14"/>
      <c r="O7696" s="14"/>
      <c r="P7696" s="14"/>
    </row>
    <row r="7697" spans="9:16" x14ac:dyDescent="0.25">
      <c r="I7697" s="14"/>
      <c r="J7697" s="14"/>
      <c r="K7697" s="14"/>
      <c r="L7697" s="14"/>
      <c r="M7697" s="14"/>
      <c r="N7697" s="14"/>
      <c r="O7697" s="14"/>
      <c r="P7697" s="14"/>
    </row>
    <row r="7698" spans="9:16" x14ac:dyDescent="0.25">
      <c r="I7698" s="14"/>
      <c r="J7698" s="14"/>
      <c r="K7698" s="14"/>
      <c r="L7698" s="14"/>
      <c r="M7698" s="14"/>
      <c r="N7698" s="14"/>
      <c r="O7698" s="14"/>
      <c r="P7698" s="14"/>
    </row>
    <row r="7699" spans="9:16" x14ac:dyDescent="0.25">
      <c r="I7699" s="14"/>
      <c r="J7699" s="14"/>
      <c r="K7699" s="14"/>
      <c r="L7699" s="14"/>
      <c r="M7699" s="14"/>
      <c r="N7699" s="14"/>
      <c r="O7699" s="14"/>
      <c r="P7699" s="14"/>
    </row>
    <row r="7700" spans="9:16" x14ac:dyDescent="0.25">
      <c r="I7700" s="14"/>
      <c r="J7700" s="14"/>
      <c r="K7700" s="14"/>
      <c r="L7700" s="14"/>
      <c r="M7700" s="14"/>
      <c r="N7700" s="14"/>
      <c r="O7700" s="14"/>
      <c r="P7700" s="14"/>
    </row>
    <row r="7701" spans="9:16" x14ac:dyDescent="0.25">
      <c r="I7701" s="14"/>
      <c r="J7701" s="14"/>
      <c r="K7701" s="14"/>
      <c r="L7701" s="14"/>
      <c r="M7701" s="14"/>
      <c r="N7701" s="14"/>
      <c r="O7701" s="14"/>
      <c r="P7701" s="14"/>
    </row>
    <row r="7702" spans="9:16" x14ac:dyDescent="0.25">
      <c r="I7702" s="14"/>
      <c r="J7702" s="14"/>
      <c r="K7702" s="14"/>
      <c r="L7702" s="14"/>
      <c r="M7702" s="14"/>
      <c r="N7702" s="14"/>
      <c r="O7702" s="14"/>
      <c r="P7702" s="14"/>
    </row>
    <row r="7703" spans="9:16" x14ac:dyDescent="0.25">
      <c r="I7703" s="14"/>
      <c r="J7703" s="14"/>
      <c r="K7703" s="14"/>
      <c r="L7703" s="14"/>
      <c r="M7703" s="14"/>
      <c r="N7703" s="14"/>
      <c r="O7703" s="14"/>
      <c r="P7703" s="14"/>
    </row>
    <row r="7704" spans="9:16" x14ac:dyDescent="0.25">
      <c r="I7704" s="14"/>
      <c r="J7704" s="14"/>
      <c r="K7704" s="14"/>
      <c r="L7704" s="14"/>
      <c r="M7704" s="14"/>
      <c r="N7704" s="14"/>
      <c r="O7704" s="14"/>
      <c r="P7704" s="14"/>
    </row>
    <row r="7705" spans="9:16" x14ac:dyDescent="0.25">
      <c r="I7705" s="14"/>
      <c r="J7705" s="14"/>
      <c r="K7705" s="14"/>
      <c r="L7705" s="14"/>
      <c r="M7705" s="14"/>
      <c r="N7705" s="14"/>
      <c r="O7705" s="14"/>
      <c r="P7705" s="14"/>
    </row>
    <row r="7706" spans="9:16" x14ac:dyDescent="0.25">
      <c r="I7706" s="14"/>
      <c r="J7706" s="14"/>
      <c r="K7706" s="14"/>
      <c r="L7706" s="14"/>
      <c r="M7706" s="14"/>
      <c r="N7706" s="14"/>
      <c r="O7706" s="14"/>
      <c r="P7706" s="14"/>
    </row>
    <row r="7707" spans="9:16" x14ac:dyDescent="0.25">
      <c r="I7707" s="14"/>
      <c r="J7707" s="14"/>
      <c r="K7707" s="14"/>
      <c r="L7707" s="14"/>
      <c r="M7707" s="14"/>
      <c r="N7707" s="14"/>
      <c r="O7707" s="14"/>
      <c r="P7707" s="14"/>
    </row>
    <row r="7708" spans="9:16" x14ac:dyDescent="0.25">
      <c r="I7708" s="14"/>
      <c r="J7708" s="14"/>
      <c r="K7708" s="14"/>
      <c r="L7708" s="14"/>
      <c r="M7708" s="14"/>
      <c r="N7708" s="14"/>
      <c r="O7708" s="14"/>
      <c r="P7708" s="14"/>
    </row>
    <row r="7709" spans="9:16" x14ac:dyDescent="0.25">
      <c r="I7709" s="14"/>
      <c r="J7709" s="14"/>
      <c r="K7709" s="14"/>
      <c r="L7709" s="14"/>
      <c r="M7709" s="14"/>
      <c r="N7709" s="14"/>
      <c r="O7709" s="14"/>
      <c r="P7709" s="14"/>
    </row>
    <row r="7710" spans="9:16" x14ac:dyDescent="0.25">
      <c r="I7710" s="14"/>
      <c r="J7710" s="14"/>
      <c r="K7710" s="14"/>
      <c r="L7710" s="14"/>
      <c r="M7710" s="14"/>
      <c r="N7710" s="14"/>
      <c r="O7710" s="14"/>
      <c r="P7710" s="14"/>
    </row>
    <row r="7711" spans="9:16" x14ac:dyDescent="0.25">
      <c r="I7711" s="14"/>
      <c r="J7711" s="14"/>
      <c r="K7711" s="14"/>
      <c r="L7711" s="14"/>
      <c r="M7711" s="14"/>
      <c r="N7711" s="14"/>
      <c r="O7711" s="14"/>
      <c r="P7711" s="14"/>
    </row>
    <row r="7712" spans="9:16" x14ac:dyDescent="0.25">
      <c r="I7712" s="14"/>
      <c r="J7712" s="14"/>
      <c r="K7712" s="14"/>
      <c r="L7712" s="14"/>
      <c r="M7712" s="14"/>
      <c r="N7712" s="14"/>
      <c r="O7712" s="14"/>
      <c r="P7712" s="14"/>
    </row>
    <row r="7713" spans="9:16" x14ac:dyDescent="0.25">
      <c r="I7713" s="14"/>
      <c r="J7713" s="14"/>
      <c r="K7713" s="14"/>
      <c r="L7713" s="14"/>
      <c r="M7713" s="14"/>
      <c r="N7713" s="14"/>
      <c r="O7713" s="14"/>
      <c r="P7713" s="14"/>
    </row>
    <row r="7714" spans="9:16" x14ac:dyDescent="0.25">
      <c r="I7714" s="14"/>
      <c r="J7714" s="14"/>
      <c r="K7714" s="14"/>
      <c r="L7714" s="14"/>
      <c r="M7714" s="14"/>
      <c r="N7714" s="14"/>
      <c r="O7714" s="14"/>
      <c r="P7714" s="14"/>
    </row>
    <row r="7715" spans="9:16" x14ac:dyDescent="0.25">
      <c r="I7715" s="14"/>
      <c r="J7715" s="14"/>
      <c r="K7715" s="14"/>
      <c r="L7715" s="14"/>
      <c r="M7715" s="14"/>
      <c r="N7715" s="14"/>
      <c r="O7715" s="14"/>
      <c r="P7715" s="14"/>
    </row>
    <row r="7716" spans="9:16" x14ac:dyDescent="0.25">
      <c r="I7716" s="14"/>
      <c r="J7716" s="14"/>
      <c r="K7716" s="14"/>
      <c r="L7716" s="14"/>
      <c r="M7716" s="14"/>
      <c r="N7716" s="14"/>
      <c r="O7716" s="14"/>
      <c r="P7716" s="14"/>
    </row>
    <row r="7717" spans="9:16" x14ac:dyDescent="0.25">
      <c r="I7717" s="14"/>
      <c r="J7717" s="14"/>
      <c r="K7717" s="14"/>
      <c r="L7717" s="14"/>
      <c r="M7717" s="14"/>
      <c r="N7717" s="14"/>
      <c r="O7717" s="14"/>
      <c r="P7717" s="14"/>
    </row>
    <row r="7718" spans="9:16" x14ac:dyDescent="0.25">
      <c r="I7718" s="14"/>
      <c r="J7718" s="14"/>
      <c r="K7718" s="14"/>
      <c r="L7718" s="14"/>
      <c r="M7718" s="14"/>
      <c r="N7718" s="14"/>
      <c r="O7718" s="14"/>
      <c r="P7718" s="14"/>
    </row>
    <row r="7719" spans="9:16" x14ac:dyDescent="0.25">
      <c r="I7719" s="14"/>
      <c r="J7719" s="14"/>
      <c r="K7719" s="14"/>
      <c r="L7719" s="14"/>
      <c r="M7719" s="14"/>
      <c r="N7719" s="14"/>
      <c r="O7719" s="14"/>
      <c r="P7719" s="14"/>
    </row>
    <row r="7720" spans="9:16" x14ac:dyDescent="0.25">
      <c r="I7720" s="14"/>
      <c r="J7720" s="14"/>
      <c r="K7720" s="14"/>
      <c r="L7720" s="14"/>
      <c r="M7720" s="14"/>
      <c r="N7720" s="14"/>
      <c r="O7720" s="14"/>
      <c r="P7720" s="14"/>
    </row>
    <row r="7721" spans="9:16" x14ac:dyDescent="0.25">
      <c r="I7721" s="14"/>
      <c r="J7721" s="14"/>
      <c r="K7721" s="14"/>
      <c r="L7721" s="14"/>
      <c r="M7721" s="14"/>
      <c r="N7721" s="14"/>
      <c r="O7721" s="14"/>
      <c r="P7721" s="14"/>
    </row>
    <row r="7722" spans="9:16" x14ac:dyDescent="0.25">
      <c r="I7722" s="14"/>
      <c r="J7722" s="14"/>
      <c r="K7722" s="14"/>
      <c r="L7722" s="14"/>
      <c r="M7722" s="14"/>
      <c r="N7722" s="14"/>
      <c r="O7722" s="14"/>
      <c r="P7722" s="14"/>
    </row>
    <row r="7723" spans="9:16" x14ac:dyDescent="0.25">
      <c r="I7723" s="14"/>
      <c r="J7723" s="14"/>
      <c r="K7723" s="14"/>
      <c r="L7723" s="14"/>
      <c r="M7723" s="14"/>
      <c r="N7723" s="14"/>
      <c r="O7723" s="14"/>
      <c r="P7723" s="14"/>
    </row>
    <row r="7724" spans="9:16" x14ac:dyDescent="0.25">
      <c r="I7724" s="14"/>
      <c r="J7724" s="14"/>
      <c r="K7724" s="14"/>
      <c r="L7724" s="14"/>
      <c r="M7724" s="14"/>
      <c r="N7724" s="14"/>
      <c r="O7724" s="14"/>
      <c r="P7724" s="14"/>
    </row>
    <row r="7725" spans="9:16" x14ac:dyDescent="0.25">
      <c r="I7725" s="14"/>
      <c r="J7725" s="14"/>
      <c r="K7725" s="14"/>
      <c r="L7725" s="14"/>
      <c r="M7725" s="14"/>
      <c r="N7725" s="14"/>
      <c r="O7725" s="14"/>
      <c r="P7725" s="14"/>
    </row>
    <row r="7726" spans="9:16" x14ac:dyDescent="0.25">
      <c r="I7726" s="14"/>
      <c r="J7726" s="14"/>
      <c r="K7726" s="14"/>
      <c r="L7726" s="14"/>
      <c r="M7726" s="14"/>
      <c r="N7726" s="14"/>
      <c r="O7726" s="14"/>
      <c r="P7726" s="14"/>
    </row>
    <row r="7727" spans="9:16" x14ac:dyDescent="0.25">
      <c r="I7727" s="14"/>
      <c r="J7727" s="14"/>
      <c r="K7727" s="14"/>
      <c r="L7727" s="14"/>
      <c r="M7727" s="14"/>
      <c r="N7727" s="14"/>
      <c r="O7727" s="14"/>
      <c r="P7727" s="14"/>
    </row>
    <row r="7728" spans="9:16" x14ac:dyDescent="0.25">
      <c r="I7728" s="14"/>
      <c r="J7728" s="14"/>
      <c r="K7728" s="14"/>
      <c r="L7728" s="14"/>
      <c r="M7728" s="14"/>
      <c r="N7728" s="14"/>
      <c r="O7728" s="14"/>
      <c r="P7728" s="14"/>
    </row>
    <row r="7729" spans="9:16" x14ac:dyDescent="0.25">
      <c r="I7729" s="14"/>
      <c r="J7729" s="14"/>
      <c r="K7729" s="14"/>
      <c r="L7729" s="14"/>
      <c r="M7729" s="14"/>
      <c r="N7729" s="14"/>
      <c r="O7729" s="14"/>
      <c r="P7729" s="14"/>
    </row>
    <row r="7730" spans="9:16" x14ac:dyDescent="0.25">
      <c r="I7730" s="14"/>
      <c r="J7730" s="14"/>
      <c r="K7730" s="14"/>
      <c r="L7730" s="14"/>
      <c r="M7730" s="14"/>
      <c r="N7730" s="14"/>
      <c r="O7730" s="14"/>
      <c r="P7730" s="14"/>
    </row>
    <row r="7731" spans="9:16" x14ac:dyDescent="0.25">
      <c r="I7731" s="14"/>
      <c r="J7731" s="14"/>
      <c r="K7731" s="14"/>
      <c r="L7731" s="14"/>
      <c r="M7731" s="14"/>
      <c r="N7731" s="14"/>
      <c r="O7731" s="14"/>
      <c r="P7731" s="14"/>
    </row>
    <row r="7732" spans="9:16" x14ac:dyDescent="0.25">
      <c r="I7732" s="14"/>
      <c r="J7732" s="14"/>
      <c r="K7732" s="14"/>
      <c r="L7732" s="14"/>
      <c r="M7732" s="14"/>
      <c r="N7732" s="14"/>
      <c r="O7732" s="14"/>
      <c r="P7732" s="14"/>
    </row>
    <row r="7733" spans="9:16" x14ac:dyDescent="0.25">
      <c r="I7733" s="14"/>
      <c r="J7733" s="14"/>
      <c r="K7733" s="14"/>
      <c r="L7733" s="14"/>
      <c r="M7733" s="14"/>
      <c r="N7733" s="14"/>
      <c r="O7733" s="14"/>
      <c r="P7733" s="14"/>
    </row>
    <row r="7734" spans="9:16" x14ac:dyDescent="0.25">
      <c r="I7734" s="14"/>
      <c r="J7734" s="14"/>
      <c r="K7734" s="14"/>
      <c r="L7734" s="14"/>
      <c r="M7734" s="14"/>
      <c r="N7734" s="14"/>
      <c r="O7734" s="14"/>
      <c r="P7734" s="14"/>
    </row>
    <row r="7735" spans="9:16" x14ac:dyDescent="0.25">
      <c r="I7735" s="14"/>
      <c r="J7735" s="14"/>
      <c r="K7735" s="14"/>
      <c r="L7735" s="14"/>
      <c r="M7735" s="14"/>
      <c r="N7735" s="14"/>
      <c r="O7735" s="14"/>
      <c r="P7735" s="14"/>
    </row>
    <row r="7736" spans="9:16" x14ac:dyDescent="0.25">
      <c r="I7736" s="14"/>
      <c r="J7736" s="14"/>
      <c r="K7736" s="14"/>
      <c r="L7736" s="14"/>
      <c r="M7736" s="14"/>
      <c r="N7736" s="14"/>
      <c r="O7736" s="14"/>
      <c r="P7736" s="14"/>
    </row>
    <row r="7737" spans="9:16" x14ac:dyDescent="0.25">
      <c r="I7737" s="14"/>
      <c r="J7737" s="14"/>
      <c r="K7737" s="14"/>
      <c r="L7737" s="14"/>
      <c r="M7737" s="14"/>
      <c r="N7737" s="14"/>
      <c r="O7737" s="14"/>
      <c r="P7737" s="14"/>
    </row>
    <row r="7738" spans="9:16" x14ac:dyDescent="0.25">
      <c r="I7738" s="14"/>
      <c r="J7738" s="14"/>
      <c r="K7738" s="14"/>
      <c r="L7738" s="14"/>
      <c r="M7738" s="14"/>
      <c r="N7738" s="14"/>
      <c r="O7738" s="14"/>
      <c r="P7738" s="14"/>
    </row>
    <row r="7739" spans="9:16" x14ac:dyDescent="0.25">
      <c r="I7739" s="14"/>
      <c r="J7739" s="14"/>
      <c r="K7739" s="14"/>
      <c r="L7739" s="14"/>
      <c r="M7739" s="14"/>
      <c r="N7739" s="14"/>
      <c r="O7739" s="14"/>
      <c r="P7739" s="14"/>
    </row>
    <row r="7740" spans="9:16" x14ac:dyDescent="0.25">
      <c r="I7740" s="14"/>
      <c r="J7740" s="14"/>
      <c r="K7740" s="14"/>
      <c r="L7740" s="14"/>
      <c r="M7740" s="14"/>
      <c r="N7740" s="14"/>
      <c r="O7740" s="14"/>
      <c r="P7740" s="14"/>
    </row>
    <row r="7741" spans="9:16" x14ac:dyDescent="0.25">
      <c r="I7741" s="14"/>
      <c r="J7741" s="14"/>
      <c r="K7741" s="14"/>
      <c r="L7741" s="14"/>
      <c r="M7741" s="14"/>
      <c r="N7741" s="14"/>
      <c r="O7741" s="14"/>
      <c r="P7741" s="14"/>
    </row>
    <row r="7742" spans="9:16" x14ac:dyDescent="0.25">
      <c r="I7742" s="14"/>
      <c r="J7742" s="14"/>
      <c r="K7742" s="14"/>
      <c r="L7742" s="14"/>
      <c r="M7742" s="14"/>
      <c r="N7742" s="14"/>
      <c r="O7742" s="14"/>
      <c r="P7742" s="14"/>
    </row>
    <row r="7743" spans="9:16" x14ac:dyDescent="0.25">
      <c r="I7743" s="14"/>
      <c r="J7743" s="14"/>
      <c r="K7743" s="14"/>
      <c r="L7743" s="14"/>
      <c r="M7743" s="14"/>
      <c r="N7743" s="14"/>
      <c r="O7743" s="14"/>
      <c r="P7743" s="14"/>
    </row>
    <row r="7744" spans="9:16" x14ac:dyDescent="0.25">
      <c r="I7744" s="14"/>
      <c r="J7744" s="14"/>
      <c r="K7744" s="14"/>
      <c r="L7744" s="14"/>
      <c r="M7744" s="14"/>
      <c r="N7744" s="14"/>
      <c r="O7744" s="14"/>
      <c r="P7744" s="14"/>
    </row>
    <row r="7745" spans="9:16" x14ac:dyDescent="0.25">
      <c r="I7745" s="14"/>
      <c r="J7745" s="14"/>
      <c r="K7745" s="14"/>
      <c r="L7745" s="14"/>
      <c r="M7745" s="14"/>
      <c r="N7745" s="14"/>
      <c r="O7745" s="14"/>
      <c r="P7745" s="14"/>
    </row>
    <row r="7746" spans="9:16" x14ac:dyDescent="0.25">
      <c r="I7746" s="14"/>
      <c r="J7746" s="14"/>
      <c r="K7746" s="14"/>
      <c r="L7746" s="14"/>
      <c r="M7746" s="14"/>
      <c r="N7746" s="14"/>
      <c r="O7746" s="14"/>
      <c r="P7746" s="14"/>
    </row>
    <row r="7747" spans="9:16" x14ac:dyDescent="0.25">
      <c r="I7747" s="14"/>
      <c r="J7747" s="14"/>
      <c r="K7747" s="14"/>
      <c r="L7747" s="14"/>
      <c r="M7747" s="14"/>
      <c r="N7747" s="14"/>
      <c r="O7747" s="14"/>
      <c r="P7747" s="14"/>
    </row>
    <row r="7748" spans="9:16" x14ac:dyDescent="0.25">
      <c r="I7748" s="14"/>
      <c r="J7748" s="14"/>
      <c r="K7748" s="14"/>
      <c r="L7748" s="14"/>
      <c r="M7748" s="14"/>
      <c r="N7748" s="14"/>
      <c r="O7748" s="14"/>
      <c r="P7748" s="14"/>
    </row>
    <row r="7749" spans="9:16" x14ac:dyDescent="0.25">
      <c r="I7749" s="14"/>
      <c r="J7749" s="14"/>
      <c r="K7749" s="14"/>
      <c r="L7749" s="14"/>
      <c r="M7749" s="14"/>
      <c r="N7749" s="14"/>
      <c r="O7749" s="14"/>
      <c r="P7749" s="14"/>
    </row>
    <row r="7750" spans="9:16" x14ac:dyDescent="0.25">
      <c r="I7750" s="14"/>
      <c r="J7750" s="14"/>
      <c r="K7750" s="14"/>
      <c r="L7750" s="14"/>
      <c r="M7750" s="14"/>
      <c r="N7750" s="14"/>
      <c r="O7750" s="14"/>
      <c r="P7750" s="14"/>
    </row>
    <row r="7751" spans="9:16" x14ac:dyDescent="0.25">
      <c r="I7751" s="14"/>
      <c r="J7751" s="14"/>
      <c r="K7751" s="14"/>
      <c r="L7751" s="14"/>
      <c r="M7751" s="14"/>
      <c r="N7751" s="14"/>
      <c r="O7751" s="14"/>
      <c r="P7751" s="14"/>
    </row>
    <row r="7752" spans="9:16" x14ac:dyDescent="0.25">
      <c r="I7752" s="14"/>
      <c r="J7752" s="14"/>
      <c r="K7752" s="14"/>
      <c r="L7752" s="14"/>
      <c r="M7752" s="14"/>
      <c r="N7752" s="14"/>
      <c r="O7752" s="14"/>
      <c r="P7752" s="14"/>
    </row>
    <row r="7753" spans="9:16" x14ac:dyDescent="0.25">
      <c r="I7753" s="14"/>
      <c r="J7753" s="14"/>
      <c r="K7753" s="14"/>
      <c r="L7753" s="14"/>
      <c r="M7753" s="14"/>
      <c r="N7753" s="14"/>
      <c r="O7753" s="14"/>
      <c r="P7753" s="14"/>
    </row>
    <row r="7754" spans="9:16" x14ac:dyDescent="0.25">
      <c r="I7754" s="14"/>
      <c r="J7754" s="14"/>
      <c r="K7754" s="14"/>
      <c r="L7754" s="14"/>
      <c r="M7754" s="14"/>
      <c r="N7754" s="14"/>
      <c r="O7754" s="14"/>
      <c r="P7754" s="14"/>
    </row>
    <row r="7755" spans="9:16" x14ac:dyDescent="0.25">
      <c r="I7755" s="14"/>
      <c r="J7755" s="14"/>
      <c r="K7755" s="14"/>
      <c r="L7755" s="14"/>
      <c r="M7755" s="14"/>
      <c r="N7755" s="14"/>
      <c r="O7755" s="14"/>
      <c r="P7755" s="14"/>
    </row>
    <row r="7756" spans="9:16" x14ac:dyDescent="0.25">
      <c r="I7756" s="14"/>
      <c r="J7756" s="14"/>
      <c r="K7756" s="14"/>
      <c r="L7756" s="14"/>
      <c r="M7756" s="14"/>
      <c r="N7756" s="14"/>
      <c r="O7756" s="14"/>
      <c r="P7756" s="14"/>
    </row>
    <row r="7757" spans="9:16" x14ac:dyDescent="0.25">
      <c r="I7757" s="14"/>
      <c r="J7757" s="14"/>
      <c r="K7757" s="14"/>
      <c r="L7757" s="14"/>
      <c r="M7757" s="14"/>
      <c r="N7757" s="14"/>
      <c r="O7757" s="14"/>
      <c r="P7757" s="14"/>
    </row>
    <row r="7758" spans="9:16" x14ac:dyDescent="0.25">
      <c r="I7758" s="14"/>
      <c r="J7758" s="14"/>
      <c r="K7758" s="14"/>
      <c r="L7758" s="14"/>
      <c r="M7758" s="14"/>
      <c r="N7758" s="14"/>
      <c r="O7758" s="14"/>
      <c r="P7758" s="14"/>
    </row>
    <row r="7759" spans="9:16" x14ac:dyDescent="0.25">
      <c r="I7759" s="14"/>
      <c r="J7759" s="14"/>
      <c r="K7759" s="14"/>
      <c r="L7759" s="14"/>
      <c r="M7759" s="14"/>
      <c r="N7759" s="14"/>
      <c r="O7759" s="14"/>
      <c r="P7759" s="14"/>
    </row>
    <row r="7760" spans="9:16" x14ac:dyDescent="0.25">
      <c r="I7760" s="14"/>
      <c r="J7760" s="14"/>
      <c r="K7760" s="14"/>
      <c r="L7760" s="14"/>
      <c r="M7760" s="14"/>
      <c r="N7760" s="14"/>
      <c r="O7760" s="14"/>
      <c r="P7760" s="14"/>
    </row>
    <row r="7761" spans="9:16" x14ac:dyDescent="0.25">
      <c r="I7761" s="14"/>
      <c r="J7761" s="14"/>
      <c r="K7761" s="14"/>
      <c r="L7761" s="14"/>
      <c r="M7761" s="14"/>
      <c r="N7761" s="14"/>
      <c r="O7761" s="14"/>
      <c r="P7761" s="14"/>
    </row>
    <row r="7762" spans="9:16" x14ac:dyDescent="0.25">
      <c r="I7762" s="14"/>
      <c r="J7762" s="14"/>
      <c r="K7762" s="14"/>
      <c r="L7762" s="14"/>
      <c r="M7762" s="14"/>
      <c r="N7762" s="14"/>
      <c r="O7762" s="14"/>
      <c r="P7762" s="14"/>
    </row>
    <row r="7763" spans="9:16" x14ac:dyDescent="0.25">
      <c r="I7763" s="14"/>
      <c r="J7763" s="14"/>
      <c r="K7763" s="14"/>
      <c r="L7763" s="14"/>
      <c r="M7763" s="14"/>
      <c r="N7763" s="14"/>
      <c r="O7763" s="14"/>
      <c r="P7763" s="14"/>
    </row>
    <row r="7764" spans="9:16" x14ac:dyDescent="0.25">
      <c r="I7764" s="14"/>
      <c r="J7764" s="14"/>
      <c r="K7764" s="14"/>
      <c r="L7764" s="14"/>
      <c r="M7764" s="14"/>
      <c r="N7764" s="14"/>
      <c r="O7764" s="14"/>
      <c r="P7764" s="14"/>
    </row>
    <row r="7765" spans="9:16" x14ac:dyDescent="0.25">
      <c r="I7765" s="14"/>
      <c r="J7765" s="14"/>
      <c r="K7765" s="14"/>
      <c r="L7765" s="14"/>
      <c r="M7765" s="14"/>
      <c r="N7765" s="14"/>
      <c r="O7765" s="14"/>
      <c r="P7765" s="14"/>
    </row>
    <row r="7766" spans="9:16" x14ac:dyDescent="0.25">
      <c r="I7766" s="14"/>
      <c r="J7766" s="14"/>
      <c r="K7766" s="14"/>
      <c r="L7766" s="14"/>
      <c r="M7766" s="14"/>
      <c r="N7766" s="14"/>
      <c r="O7766" s="14"/>
      <c r="P7766" s="14"/>
    </row>
    <row r="7767" spans="9:16" x14ac:dyDescent="0.25">
      <c r="I7767" s="14"/>
      <c r="J7767" s="14"/>
      <c r="K7767" s="14"/>
      <c r="L7767" s="14"/>
      <c r="M7767" s="14"/>
      <c r="N7767" s="14"/>
      <c r="O7767" s="14"/>
      <c r="P7767" s="14"/>
    </row>
    <row r="7768" spans="9:16" x14ac:dyDescent="0.25">
      <c r="I7768" s="14"/>
      <c r="J7768" s="14"/>
      <c r="K7768" s="14"/>
      <c r="L7768" s="14"/>
      <c r="M7768" s="14"/>
      <c r="N7768" s="14"/>
      <c r="O7768" s="14"/>
      <c r="P7768" s="14"/>
    </row>
    <row r="7769" spans="9:16" x14ac:dyDescent="0.25">
      <c r="I7769" s="14"/>
      <c r="J7769" s="14"/>
      <c r="K7769" s="14"/>
      <c r="L7769" s="14"/>
      <c r="M7769" s="14"/>
      <c r="N7769" s="14"/>
      <c r="O7769" s="14"/>
      <c r="P7769" s="14"/>
    </row>
    <row r="7770" spans="9:16" x14ac:dyDescent="0.25">
      <c r="I7770" s="14"/>
      <c r="J7770" s="14"/>
      <c r="K7770" s="14"/>
      <c r="L7770" s="14"/>
      <c r="M7770" s="14"/>
      <c r="N7770" s="14"/>
      <c r="O7770" s="14"/>
      <c r="P7770" s="14"/>
    </row>
    <row r="7771" spans="9:16" x14ac:dyDescent="0.25">
      <c r="I7771" s="14"/>
      <c r="J7771" s="14"/>
      <c r="K7771" s="14"/>
      <c r="L7771" s="14"/>
      <c r="M7771" s="14"/>
      <c r="N7771" s="14"/>
      <c r="O7771" s="14"/>
      <c r="P7771" s="14"/>
    </row>
    <row r="7772" spans="9:16" x14ac:dyDescent="0.25">
      <c r="I7772" s="14"/>
      <c r="J7772" s="14"/>
      <c r="K7772" s="14"/>
      <c r="L7772" s="14"/>
      <c r="M7772" s="14"/>
      <c r="N7772" s="14"/>
      <c r="O7772" s="14"/>
      <c r="P7772" s="14"/>
    </row>
    <row r="7773" spans="9:16" x14ac:dyDescent="0.25">
      <c r="I7773" s="14"/>
      <c r="J7773" s="14"/>
      <c r="K7773" s="14"/>
      <c r="L7773" s="14"/>
      <c r="M7773" s="14"/>
      <c r="N7773" s="14"/>
      <c r="O7773" s="14"/>
      <c r="P7773" s="14"/>
    </row>
    <row r="7774" spans="9:16" x14ac:dyDescent="0.25">
      <c r="I7774" s="14"/>
      <c r="J7774" s="14"/>
      <c r="K7774" s="14"/>
      <c r="L7774" s="14"/>
      <c r="M7774" s="14"/>
      <c r="N7774" s="14"/>
      <c r="O7774" s="14"/>
      <c r="P7774" s="14"/>
    </row>
    <row r="7775" spans="9:16" x14ac:dyDescent="0.25">
      <c r="I7775" s="14"/>
      <c r="J7775" s="14"/>
      <c r="K7775" s="14"/>
      <c r="L7775" s="14"/>
      <c r="M7775" s="14"/>
      <c r="N7775" s="14"/>
      <c r="O7775" s="14"/>
      <c r="P7775" s="14"/>
    </row>
    <row r="7776" spans="9:16" x14ac:dyDescent="0.25">
      <c r="I7776" s="14"/>
      <c r="J7776" s="14"/>
      <c r="K7776" s="14"/>
      <c r="L7776" s="14"/>
      <c r="M7776" s="14"/>
      <c r="N7776" s="14"/>
      <c r="O7776" s="14"/>
      <c r="P7776" s="14"/>
    </row>
    <row r="7777" spans="9:16" x14ac:dyDescent="0.25">
      <c r="I7777" s="14"/>
      <c r="J7777" s="14"/>
      <c r="K7777" s="14"/>
      <c r="L7777" s="14"/>
      <c r="M7777" s="14"/>
      <c r="N7777" s="14"/>
      <c r="O7777" s="14"/>
      <c r="P7777" s="14"/>
    </row>
    <row r="7778" spans="9:16" x14ac:dyDescent="0.25">
      <c r="I7778" s="14"/>
      <c r="J7778" s="14"/>
      <c r="K7778" s="14"/>
      <c r="L7778" s="14"/>
      <c r="M7778" s="14"/>
      <c r="N7778" s="14"/>
      <c r="O7778" s="14"/>
      <c r="P7778" s="14"/>
    </row>
    <row r="7779" spans="9:16" x14ac:dyDescent="0.25">
      <c r="I7779" s="14"/>
      <c r="J7779" s="14"/>
      <c r="K7779" s="14"/>
      <c r="L7779" s="14"/>
      <c r="M7779" s="14"/>
      <c r="N7779" s="14"/>
      <c r="O7779" s="14"/>
      <c r="P7779" s="14"/>
    </row>
    <row r="7780" spans="9:16" x14ac:dyDescent="0.25">
      <c r="I7780" s="14"/>
      <c r="J7780" s="14"/>
      <c r="K7780" s="14"/>
      <c r="L7780" s="14"/>
      <c r="M7780" s="14"/>
      <c r="N7780" s="14"/>
      <c r="O7780" s="14"/>
      <c r="P7780" s="14"/>
    </row>
    <row r="7781" spans="9:16" x14ac:dyDescent="0.25">
      <c r="I7781" s="14"/>
      <c r="J7781" s="14"/>
      <c r="K7781" s="14"/>
      <c r="L7781" s="14"/>
      <c r="M7781" s="14"/>
      <c r="N7781" s="14"/>
      <c r="O7781" s="14"/>
      <c r="P7781" s="14"/>
    </row>
    <row r="7782" spans="9:16" x14ac:dyDescent="0.25">
      <c r="I7782" s="14"/>
      <c r="J7782" s="14"/>
      <c r="K7782" s="14"/>
      <c r="L7782" s="14"/>
      <c r="M7782" s="14"/>
      <c r="N7782" s="14"/>
      <c r="O7782" s="14"/>
      <c r="P7782" s="14"/>
    </row>
    <row r="7783" spans="9:16" x14ac:dyDescent="0.25">
      <c r="I7783" s="14"/>
      <c r="J7783" s="14"/>
      <c r="K7783" s="14"/>
      <c r="L7783" s="14"/>
      <c r="M7783" s="14"/>
      <c r="N7783" s="14"/>
      <c r="O7783" s="14"/>
      <c r="P7783" s="14"/>
    </row>
    <row r="7784" spans="9:16" x14ac:dyDescent="0.25">
      <c r="I7784" s="14"/>
      <c r="J7784" s="14"/>
      <c r="K7784" s="14"/>
      <c r="L7784" s="14"/>
      <c r="M7784" s="14"/>
      <c r="N7784" s="14"/>
      <c r="O7784" s="14"/>
      <c r="P7784" s="14"/>
    </row>
    <row r="7785" spans="9:16" x14ac:dyDescent="0.25">
      <c r="I7785" s="14"/>
      <c r="J7785" s="14"/>
      <c r="K7785" s="14"/>
      <c r="L7785" s="14"/>
      <c r="M7785" s="14"/>
      <c r="N7785" s="14"/>
      <c r="O7785" s="14"/>
      <c r="P7785" s="14"/>
    </row>
    <row r="7786" spans="9:16" x14ac:dyDescent="0.25">
      <c r="I7786" s="14"/>
      <c r="J7786" s="14"/>
      <c r="K7786" s="14"/>
      <c r="L7786" s="14"/>
      <c r="M7786" s="14"/>
      <c r="N7786" s="14"/>
      <c r="O7786" s="14"/>
      <c r="P7786" s="14"/>
    </row>
    <row r="7787" spans="9:16" x14ac:dyDescent="0.25">
      <c r="I7787" s="14"/>
      <c r="J7787" s="14"/>
      <c r="K7787" s="14"/>
      <c r="L7787" s="14"/>
      <c r="M7787" s="14"/>
      <c r="N7787" s="14"/>
      <c r="O7787" s="14"/>
      <c r="P7787" s="14"/>
    </row>
    <row r="7788" spans="9:16" x14ac:dyDescent="0.25">
      <c r="I7788" s="14"/>
      <c r="J7788" s="14"/>
      <c r="K7788" s="14"/>
      <c r="L7788" s="14"/>
      <c r="M7788" s="14"/>
      <c r="N7788" s="14"/>
      <c r="O7788" s="14"/>
      <c r="P7788" s="14"/>
    </row>
    <row r="7789" spans="9:16" x14ac:dyDescent="0.25">
      <c r="I7789" s="14"/>
      <c r="J7789" s="14"/>
      <c r="K7789" s="14"/>
      <c r="L7789" s="14"/>
      <c r="M7789" s="14"/>
      <c r="N7789" s="14"/>
      <c r="O7789" s="14"/>
      <c r="P7789" s="14"/>
    </row>
    <row r="7790" spans="9:16" x14ac:dyDescent="0.25">
      <c r="I7790" s="14"/>
      <c r="J7790" s="14"/>
      <c r="K7790" s="14"/>
      <c r="L7790" s="14"/>
      <c r="M7790" s="14"/>
      <c r="N7790" s="14"/>
      <c r="O7790" s="14"/>
      <c r="P7790" s="14"/>
    </row>
    <row r="7791" spans="9:16" x14ac:dyDescent="0.25">
      <c r="I7791" s="14"/>
      <c r="J7791" s="14"/>
      <c r="K7791" s="14"/>
      <c r="L7791" s="14"/>
      <c r="M7791" s="14"/>
      <c r="N7791" s="14"/>
      <c r="O7791" s="14"/>
      <c r="P7791" s="14"/>
    </row>
    <row r="7792" spans="9:16" x14ac:dyDescent="0.25">
      <c r="I7792" s="14"/>
      <c r="J7792" s="14"/>
      <c r="K7792" s="14"/>
      <c r="L7792" s="14"/>
      <c r="M7792" s="14"/>
      <c r="N7792" s="14"/>
      <c r="O7792" s="14"/>
      <c r="P7792" s="14"/>
    </row>
    <row r="7793" spans="9:16" x14ac:dyDescent="0.25">
      <c r="I7793" s="14"/>
      <c r="J7793" s="14"/>
      <c r="K7793" s="14"/>
      <c r="L7793" s="14"/>
      <c r="M7793" s="14"/>
      <c r="N7793" s="14"/>
      <c r="O7793" s="14"/>
      <c r="P7793" s="14"/>
    </row>
    <row r="7794" spans="9:16" x14ac:dyDescent="0.25">
      <c r="I7794" s="14"/>
      <c r="J7794" s="14"/>
      <c r="K7794" s="14"/>
      <c r="L7794" s="14"/>
      <c r="M7794" s="14"/>
      <c r="N7794" s="14"/>
      <c r="O7794" s="14"/>
      <c r="P7794" s="14"/>
    </row>
    <row r="7795" spans="9:16" x14ac:dyDescent="0.25">
      <c r="I7795" s="14"/>
      <c r="J7795" s="14"/>
      <c r="K7795" s="14"/>
      <c r="L7795" s="14"/>
      <c r="M7795" s="14"/>
      <c r="N7795" s="14"/>
      <c r="O7795" s="14"/>
      <c r="P7795" s="14"/>
    </row>
    <row r="7796" spans="9:16" x14ac:dyDescent="0.25">
      <c r="I7796" s="14"/>
      <c r="J7796" s="14"/>
      <c r="K7796" s="14"/>
      <c r="L7796" s="14"/>
      <c r="M7796" s="14"/>
      <c r="N7796" s="14"/>
      <c r="O7796" s="14"/>
      <c r="P7796" s="14"/>
    </row>
    <row r="7797" spans="9:16" x14ac:dyDescent="0.25">
      <c r="I7797" s="14"/>
      <c r="J7797" s="14"/>
      <c r="K7797" s="14"/>
      <c r="L7797" s="14"/>
      <c r="M7797" s="14"/>
      <c r="N7797" s="14"/>
      <c r="O7797" s="14"/>
      <c r="P7797" s="14"/>
    </row>
    <row r="7798" spans="9:16" x14ac:dyDescent="0.25">
      <c r="I7798" s="14"/>
      <c r="J7798" s="14"/>
      <c r="K7798" s="14"/>
      <c r="L7798" s="14"/>
      <c r="M7798" s="14"/>
      <c r="N7798" s="14"/>
      <c r="O7798" s="14"/>
      <c r="P7798" s="14"/>
    </row>
    <row r="7799" spans="9:16" x14ac:dyDescent="0.25">
      <c r="I7799" s="14"/>
      <c r="J7799" s="14"/>
      <c r="K7799" s="14"/>
      <c r="L7799" s="14"/>
      <c r="M7799" s="14"/>
      <c r="N7799" s="14"/>
      <c r="O7799" s="14"/>
      <c r="P7799" s="14"/>
    </row>
    <row r="7800" spans="9:16" x14ac:dyDescent="0.25">
      <c r="I7800" s="14"/>
      <c r="J7800" s="14"/>
      <c r="K7800" s="14"/>
      <c r="L7800" s="14"/>
      <c r="M7800" s="14"/>
      <c r="N7800" s="14"/>
      <c r="O7800" s="14"/>
      <c r="P7800" s="14"/>
    </row>
    <row r="7801" spans="9:16" x14ac:dyDescent="0.25">
      <c r="I7801" s="14"/>
      <c r="J7801" s="14"/>
      <c r="K7801" s="14"/>
      <c r="L7801" s="14"/>
      <c r="M7801" s="14"/>
      <c r="N7801" s="14"/>
      <c r="O7801" s="14"/>
      <c r="P7801" s="14"/>
    </row>
    <row r="7802" spans="9:16" x14ac:dyDescent="0.25">
      <c r="I7802" s="14"/>
      <c r="J7802" s="14"/>
      <c r="K7802" s="14"/>
      <c r="L7802" s="14"/>
      <c r="M7802" s="14"/>
      <c r="N7802" s="14"/>
      <c r="O7802" s="14"/>
      <c r="P7802" s="14"/>
    </row>
    <row r="7803" spans="9:16" x14ac:dyDescent="0.25">
      <c r="I7803" s="14"/>
      <c r="J7803" s="14"/>
      <c r="K7803" s="14"/>
      <c r="L7803" s="14"/>
      <c r="M7803" s="14"/>
      <c r="N7803" s="14"/>
      <c r="O7803" s="14"/>
      <c r="P7803" s="14"/>
    </row>
    <row r="7804" spans="9:16" x14ac:dyDescent="0.25">
      <c r="I7804" s="14"/>
      <c r="J7804" s="14"/>
      <c r="K7804" s="14"/>
      <c r="L7804" s="14"/>
      <c r="M7804" s="14"/>
      <c r="N7804" s="14"/>
      <c r="O7804" s="14"/>
      <c r="P7804" s="14"/>
    </row>
    <row r="7805" spans="9:16" x14ac:dyDescent="0.25">
      <c r="I7805" s="14"/>
      <c r="J7805" s="14"/>
      <c r="K7805" s="14"/>
      <c r="L7805" s="14"/>
      <c r="M7805" s="14"/>
      <c r="N7805" s="14"/>
      <c r="O7805" s="14"/>
      <c r="P7805" s="14"/>
    </row>
    <row r="7806" spans="9:16" x14ac:dyDescent="0.25">
      <c r="I7806" s="14"/>
      <c r="J7806" s="14"/>
      <c r="K7806" s="14"/>
      <c r="L7806" s="14"/>
      <c r="M7806" s="14"/>
      <c r="N7806" s="14"/>
      <c r="O7806" s="14"/>
      <c r="P7806" s="14"/>
    </row>
    <row r="7807" spans="9:16" x14ac:dyDescent="0.25">
      <c r="I7807" s="14"/>
      <c r="J7807" s="14"/>
      <c r="K7807" s="14"/>
      <c r="L7807" s="14"/>
      <c r="M7807" s="14"/>
      <c r="N7807" s="14"/>
      <c r="O7807" s="14"/>
      <c r="P7807" s="14"/>
    </row>
    <row r="7808" spans="9:16" x14ac:dyDescent="0.25">
      <c r="I7808" s="14"/>
      <c r="J7808" s="14"/>
      <c r="K7808" s="14"/>
      <c r="L7808" s="14"/>
      <c r="M7808" s="14"/>
      <c r="N7808" s="14"/>
      <c r="O7808" s="14"/>
      <c r="P7808" s="14"/>
    </row>
    <row r="7809" spans="9:16" x14ac:dyDescent="0.25">
      <c r="I7809" s="14"/>
      <c r="J7809" s="14"/>
      <c r="K7809" s="14"/>
      <c r="L7809" s="14"/>
      <c r="M7809" s="14"/>
      <c r="N7809" s="14"/>
      <c r="O7809" s="14"/>
      <c r="P7809" s="14"/>
    </row>
    <row r="7810" spans="9:16" x14ac:dyDescent="0.25">
      <c r="I7810" s="14"/>
      <c r="J7810" s="14"/>
      <c r="K7810" s="14"/>
      <c r="L7810" s="14"/>
      <c r="M7810" s="14"/>
      <c r="N7810" s="14"/>
      <c r="O7810" s="14"/>
      <c r="P7810" s="14"/>
    </row>
    <row r="7811" spans="9:16" x14ac:dyDescent="0.25">
      <c r="I7811" s="14"/>
      <c r="J7811" s="14"/>
      <c r="K7811" s="14"/>
      <c r="L7811" s="14"/>
      <c r="M7811" s="14"/>
      <c r="N7811" s="14"/>
      <c r="O7811" s="14"/>
      <c r="P7811" s="14"/>
    </row>
    <row r="7812" spans="9:16" x14ac:dyDescent="0.25">
      <c r="I7812" s="14"/>
      <c r="J7812" s="14"/>
      <c r="K7812" s="14"/>
      <c r="L7812" s="14"/>
      <c r="M7812" s="14"/>
      <c r="N7812" s="14"/>
      <c r="O7812" s="14"/>
      <c r="P7812" s="14"/>
    </row>
    <row r="7813" spans="9:16" x14ac:dyDescent="0.25">
      <c r="I7813" s="14"/>
      <c r="J7813" s="14"/>
      <c r="K7813" s="14"/>
      <c r="L7813" s="14"/>
      <c r="M7813" s="14"/>
      <c r="N7813" s="14"/>
      <c r="O7813" s="14"/>
      <c r="P7813" s="14"/>
    </row>
    <row r="7814" spans="9:16" x14ac:dyDescent="0.25">
      <c r="I7814" s="14"/>
      <c r="J7814" s="14"/>
      <c r="K7814" s="14"/>
      <c r="L7814" s="14"/>
      <c r="M7814" s="14"/>
      <c r="N7814" s="14"/>
      <c r="O7814" s="14"/>
      <c r="P7814" s="14"/>
    </row>
    <row r="7815" spans="9:16" x14ac:dyDescent="0.25">
      <c r="I7815" s="14"/>
      <c r="J7815" s="14"/>
      <c r="K7815" s="14"/>
      <c r="L7815" s="14"/>
      <c r="M7815" s="14"/>
      <c r="N7815" s="14"/>
      <c r="O7815" s="14"/>
      <c r="P7815" s="14"/>
    </row>
    <row r="7816" spans="9:16" x14ac:dyDescent="0.25">
      <c r="I7816" s="14"/>
      <c r="J7816" s="14"/>
      <c r="K7816" s="14"/>
      <c r="L7816" s="14"/>
      <c r="M7816" s="14"/>
      <c r="N7816" s="14"/>
      <c r="O7816" s="14"/>
      <c r="P7816" s="14"/>
    </row>
    <row r="7817" spans="9:16" x14ac:dyDescent="0.25">
      <c r="I7817" s="14"/>
      <c r="J7817" s="14"/>
      <c r="K7817" s="14"/>
      <c r="L7817" s="14"/>
      <c r="M7817" s="14"/>
      <c r="N7817" s="14"/>
      <c r="O7817" s="14"/>
      <c r="P7817" s="14"/>
    </row>
    <row r="7818" spans="9:16" x14ac:dyDescent="0.25">
      <c r="I7818" s="14"/>
      <c r="J7818" s="14"/>
      <c r="K7818" s="14"/>
      <c r="L7818" s="14"/>
      <c r="M7818" s="14"/>
      <c r="N7818" s="14"/>
      <c r="O7818" s="14"/>
      <c r="P7818" s="14"/>
    </row>
    <row r="7819" spans="9:16" x14ac:dyDescent="0.25">
      <c r="I7819" s="14"/>
      <c r="J7819" s="14"/>
      <c r="K7819" s="14"/>
      <c r="L7819" s="14"/>
      <c r="M7819" s="14"/>
      <c r="N7819" s="14"/>
      <c r="O7819" s="14"/>
      <c r="P7819" s="14"/>
    </row>
    <row r="7820" spans="9:16" x14ac:dyDescent="0.25">
      <c r="I7820" s="14"/>
      <c r="J7820" s="14"/>
      <c r="K7820" s="14"/>
      <c r="L7820" s="14"/>
      <c r="M7820" s="14"/>
      <c r="N7820" s="14"/>
      <c r="O7820" s="14"/>
      <c r="P7820" s="14"/>
    </row>
    <row r="7821" spans="9:16" x14ac:dyDescent="0.25">
      <c r="I7821" s="14"/>
      <c r="J7821" s="14"/>
      <c r="K7821" s="14"/>
      <c r="L7821" s="14"/>
      <c r="M7821" s="14"/>
      <c r="N7821" s="14"/>
      <c r="O7821" s="14"/>
      <c r="P7821" s="14"/>
    </row>
    <row r="7822" spans="9:16" x14ac:dyDescent="0.25">
      <c r="I7822" s="14"/>
      <c r="J7822" s="14"/>
      <c r="K7822" s="14"/>
      <c r="L7822" s="14"/>
      <c r="M7822" s="14"/>
      <c r="N7822" s="14"/>
      <c r="O7822" s="14"/>
      <c r="P7822" s="14"/>
    </row>
    <row r="7823" spans="9:16" x14ac:dyDescent="0.25">
      <c r="I7823" s="14"/>
      <c r="J7823" s="14"/>
      <c r="K7823" s="14"/>
      <c r="L7823" s="14"/>
      <c r="M7823" s="14"/>
      <c r="N7823" s="14"/>
      <c r="O7823" s="14"/>
      <c r="P7823" s="14"/>
    </row>
    <row r="7824" spans="9:16" x14ac:dyDescent="0.25">
      <c r="I7824" s="14"/>
      <c r="J7824" s="14"/>
      <c r="K7824" s="14"/>
      <c r="L7824" s="14"/>
      <c r="M7824" s="14"/>
      <c r="N7824" s="14"/>
      <c r="O7824" s="14"/>
      <c r="P7824" s="14"/>
    </row>
    <row r="7825" spans="9:16" x14ac:dyDescent="0.25">
      <c r="I7825" s="14"/>
      <c r="J7825" s="14"/>
      <c r="K7825" s="14"/>
      <c r="L7825" s="14"/>
      <c r="M7825" s="14"/>
      <c r="N7825" s="14"/>
      <c r="O7825" s="14"/>
      <c r="P7825" s="14"/>
    </row>
    <row r="7826" spans="9:16" x14ac:dyDescent="0.25">
      <c r="I7826" s="14"/>
      <c r="J7826" s="14"/>
      <c r="K7826" s="14"/>
      <c r="L7826" s="14"/>
      <c r="M7826" s="14"/>
      <c r="N7826" s="14"/>
      <c r="O7826" s="14"/>
      <c r="P7826" s="14"/>
    </row>
    <row r="7827" spans="9:16" x14ac:dyDescent="0.25">
      <c r="I7827" s="14"/>
      <c r="J7827" s="14"/>
      <c r="K7827" s="14"/>
      <c r="L7827" s="14"/>
      <c r="M7827" s="14"/>
      <c r="N7827" s="14"/>
      <c r="O7827" s="14"/>
      <c r="P7827" s="14"/>
    </row>
    <row r="7828" spans="9:16" x14ac:dyDescent="0.25">
      <c r="I7828" s="14"/>
      <c r="J7828" s="14"/>
      <c r="K7828" s="14"/>
      <c r="L7828" s="14"/>
      <c r="M7828" s="14"/>
      <c r="N7828" s="14"/>
      <c r="O7828" s="14"/>
      <c r="P7828" s="14"/>
    </row>
    <row r="7829" spans="9:16" x14ac:dyDescent="0.25">
      <c r="I7829" s="14"/>
      <c r="J7829" s="14"/>
      <c r="K7829" s="14"/>
      <c r="L7829" s="14"/>
      <c r="M7829" s="14"/>
      <c r="N7829" s="14"/>
      <c r="O7829" s="14"/>
      <c r="P7829" s="14"/>
    </row>
    <row r="7830" spans="9:16" x14ac:dyDescent="0.25">
      <c r="I7830" s="14"/>
      <c r="J7830" s="14"/>
      <c r="K7830" s="14"/>
      <c r="L7830" s="14"/>
      <c r="M7830" s="14"/>
      <c r="N7830" s="14"/>
      <c r="O7830" s="14"/>
      <c r="P7830" s="14"/>
    </row>
    <row r="7831" spans="9:16" x14ac:dyDescent="0.25">
      <c r="I7831" s="14"/>
      <c r="J7831" s="14"/>
      <c r="K7831" s="14"/>
      <c r="L7831" s="14"/>
      <c r="M7831" s="14"/>
      <c r="N7831" s="14"/>
      <c r="O7831" s="14"/>
      <c r="P7831" s="14"/>
    </row>
    <row r="7832" spans="9:16" x14ac:dyDescent="0.25">
      <c r="I7832" s="14"/>
      <c r="J7832" s="14"/>
      <c r="K7832" s="14"/>
      <c r="L7832" s="14"/>
      <c r="M7832" s="14"/>
      <c r="N7832" s="14"/>
      <c r="O7832" s="14"/>
      <c r="P7832" s="14"/>
    </row>
    <row r="7833" spans="9:16" x14ac:dyDescent="0.25">
      <c r="I7833" s="14"/>
      <c r="J7833" s="14"/>
      <c r="K7833" s="14"/>
      <c r="L7833" s="14"/>
      <c r="M7833" s="14"/>
      <c r="N7833" s="14"/>
      <c r="O7833" s="14"/>
      <c r="P7833" s="14"/>
    </row>
    <row r="7834" spans="9:16" x14ac:dyDescent="0.25">
      <c r="I7834" s="14"/>
      <c r="J7834" s="14"/>
      <c r="K7834" s="14"/>
      <c r="L7834" s="14"/>
      <c r="M7834" s="14"/>
      <c r="N7834" s="14"/>
      <c r="O7834" s="14"/>
      <c r="P7834" s="14"/>
    </row>
    <row r="7835" spans="9:16" x14ac:dyDescent="0.25">
      <c r="I7835" s="14"/>
      <c r="J7835" s="14"/>
      <c r="K7835" s="14"/>
      <c r="L7835" s="14"/>
      <c r="M7835" s="14"/>
      <c r="N7835" s="14"/>
      <c r="O7835" s="14"/>
      <c r="P7835" s="14"/>
    </row>
    <row r="7836" spans="9:16" x14ac:dyDescent="0.25">
      <c r="I7836" s="14"/>
      <c r="J7836" s="14"/>
      <c r="K7836" s="14"/>
      <c r="L7836" s="14"/>
      <c r="M7836" s="14"/>
      <c r="N7836" s="14"/>
      <c r="O7836" s="14"/>
      <c r="P7836" s="14"/>
    </row>
    <row r="7837" spans="9:16" x14ac:dyDescent="0.25">
      <c r="I7837" s="14"/>
      <c r="J7837" s="14"/>
      <c r="K7837" s="14"/>
      <c r="L7837" s="14"/>
      <c r="M7837" s="14"/>
      <c r="N7837" s="14"/>
      <c r="O7837" s="14"/>
      <c r="P7837" s="14"/>
    </row>
    <row r="7838" spans="9:16" x14ac:dyDescent="0.25">
      <c r="I7838" s="14"/>
      <c r="J7838" s="14"/>
      <c r="K7838" s="14"/>
      <c r="L7838" s="14"/>
      <c r="M7838" s="14"/>
      <c r="N7838" s="14"/>
      <c r="O7838" s="14"/>
      <c r="P7838" s="14"/>
    </row>
    <row r="7839" spans="9:16" x14ac:dyDescent="0.25">
      <c r="I7839" s="14"/>
      <c r="J7839" s="14"/>
      <c r="K7839" s="14"/>
      <c r="L7839" s="14"/>
      <c r="M7839" s="14"/>
      <c r="N7839" s="14"/>
      <c r="O7839" s="14"/>
      <c r="P7839" s="14"/>
    </row>
    <row r="7840" spans="9:16" x14ac:dyDescent="0.25">
      <c r="I7840" s="14"/>
      <c r="J7840" s="14"/>
      <c r="K7840" s="14"/>
      <c r="L7840" s="14"/>
      <c r="M7840" s="14"/>
      <c r="N7840" s="14"/>
      <c r="O7840" s="14"/>
      <c r="P7840" s="14"/>
    </row>
    <row r="7841" spans="9:16" x14ac:dyDescent="0.25">
      <c r="I7841" s="14"/>
      <c r="J7841" s="14"/>
      <c r="K7841" s="14"/>
      <c r="L7841" s="14"/>
      <c r="M7841" s="14"/>
      <c r="N7841" s="14"/>
      <c r="O7841" s="14"/>
      <c r="P7841" s="14"/>
    </row>
    <row r="7842" spans="9:16" x14ac:dyDescent="0.25">
      <c r="I7842" s="14"/>
      <c r="J7842" s="14"/>
      <c r="K7842" s="14"/>
      <c r="L7842" s="14"/>
      <c r="M7842" s="14"/>
      <c r="N7842" s="14"/>
      <c r="O7842" s="14"/>
      <c r="P7842" s="14"/>
    </row>
    <row r="7843" spans="9:16" x14ac:dyDescent="0.25">
      <c r="I7843" s="14"/>
      <c r="J7843" s="14"/>
      <c r="K7843" s="14"/>
      <c r="L7843" s="14"/>
      <c r="M7843" s="14"/>
      <c r="N7843" s="14"/>
      <c r="O7843" s="14"/>
      <c r="P7843" s="14"/>
    </row>
    <row r="7844" spans="9:16" x14ac:dyDescent="0.25">
      <c r="I7844" s="14"/>
      <c r="J7844" s="14"/>
      <c r="K7844" s="14"/>
      <c r="L7844" s="14"/>
      <c r="M7844" s="14"/>
      <c r="N7844" s="14"/>
      <c r="O7844" s="14"/>
      <c r="P7844" s="14"/>
    </row>
    <row r="7845" spans="9:16" x14ac:dyDescent="0.25">
      <c r="I7845" s="14"/>
      <c r="J7845" s="14"/>
      <c r="K7845" s="14"/>
      <c r="L7845" s="14"/>
      <c r="M7845" s="14"/>
      <c r="N7845" s="14"/>
      <c r="O7845" s="14"/>
      <c r="P7845" s="14"/>
    </row>
    <row r="7846" spans="9:16" x14ac:dyDescent="0.25">
      <c r="I7846" s="14"/>
      <c r="J7846" s="14"/>
      <c r="K7846" s="14"/>
      <c r="L7846" s="14"/>
      <c r="M7846" s="14"/>
      <c r="N7846" s="14"/>
      <c r="O7846" s="14"/>
      <c r="P7846" s="14"/>
    </row>
    <row r="7847" spans="9:16" x14ac:dyDescent="0.25">
      <c r="I7847" s="14"/>
      <c r="J7847" s="14"/>
      <c r="K7847" s="14"/>
      <c r="L7847" s="14"/>
      <c r="M7847" s="14"/>
      <c r="N7847" s="14"/>
      <c r="O7847" s="14"/>
      <c r="P7847" s="14"/>
    </row>
    <row r="7848" spans="9:16" x14ac:dyDescent="0.25">
      <c r="I7848" s="14"/>
      <c r="J7848" s="14"/>
      <c r="K7848" s="14"/>
      <c r="L7848" s="14"/>
      <c r="M7848" s="14"/>
      <c r="N7848" s="14"/>
      <c r="O7848" s="14"/>
      <c r="P7848" s="14"/>
    </row>
    <row r="7849" spans="9:16" x14ac:dyDescent="0.25">
      <c r="I7849" s="14"/>
      <c r="J7849" s="14"/>
      <c r="K7849" s="14"/>
      <c r="L7849" s="14"/>
      <c r="M7849" s="14"/>
      <c r="N7849" s="14"/>
      <c r="O7849" s="14"/>
      <c r="P7849" s="14"/>
    </row>
    <row r="7850" spans="9:16" x14ac:dyDescent="0.25">
      <c r="I7850" s="14"/>
      <c r="J7850" s="14"/>
      <c r="K7850" s="14"/>
      <c r="L7850" s="14"/>
      <c r="M7850" s="14"/>
      <c r="N7850" s="14"/>
      <c r="O7850" s="14"/>
      <c r="P7850" s="14"/>
    </row>
    <row r="7851" spans="9:16" x14ac:dyDescent="0.25">
      <c r="I7851" s="14"/>
      <c r="J7851" s="14"/>
      <c r="K7851" s="14"/>
      <c r="L7851" s="14"/>
      <c r="M7851" s="14"/>
      <c r="N7851" s="14"/>
      <c r="O7851" s="14"/>
      <c r="P7851" s="14"/>
    </row>
    <row r="7852" spans="9:16" x14ac:dyDescent="0.25">
      <c r="I7852" s="14"/>
      <c r="J7852" s="14"/>
      <c r="K7852" s="14"/>
      <c r="L7852" s="14"/>
      <c r="M7852" s="14"/>
      <c r="N7852" s="14"/>
      <c r="O7852" s="14"/>
      <c r="P7852" s="14"/>
    </row>
    <row r="7853" spans="9:16" x14ac:dyDescent="0.25">
      <c r="I7853" s="14"/>
      <c r="J7853" s="14"/>
      <c r="K7853" s="14"/>
      <c r="L7853" s="14"/>
      <c r="M7853" s="14"/>
      <c r="N7853" s="14"/>
      <c r="O7853" s="14"/>
      <c r="P7853" s="14"/>
    </row>
    <row r="7854" spans="9:16" x14ac:dyDescent="0.25">
      <c r="I7854" s="14"/>
      <c r="J7854" s="14"/>
      <c r="K7854" s="14"/>
      <c r="L7854" s="14"/>
      <c r="M7854" s="14"/>
      <c r="N7854" s="14"/>
      <c r="O7854" s="14"/>
      <c r="P7854" s="14"/>
    </row>
    <row r="7855" spans="9:16" x14ac:dyDescent="0.25">
      <c r="I7855" s="14"/>
      <c r="J7855" s="14"/>
      <c r="K7855" s="14"/>
      <c r="L7855" s="14"/>
      <c r="M7855" s="14"/>
      <c r="N7855" s="14"/>
      <c r="O7855" s="14"/>
      <c r="P7855" s="14"/>
    </row>
    <row r="7856" spans="9:16" x14ac:dyDescent="0.25">
      <c r="I7856" s="14"/>
      <c r="J7856" s="14"/>
      <c r="K7856" s="14"/>
      <c r="L7856" s="14"/>
      <c r="M7856" s="14"/>
      <c r="N7856" s="14"/>
      <c r="O7856" s="14"/>
      <c r="P7856" s="14"/>
    </row>
    <row r="7857" spans="9:16" x14ac:dyDescent="0.25">
      <c r="I7857" s="14"/>
      <c r="J7857" s="14"/>
      <c r="K7857" s="14"/>
      <c r="L7857" s="14"/>
      <c r="M7857" s="14"/>
      <c r="N7857" s="14"/>
      <c r="O7857" s="14"/>
      <c r="P7857" s="14"/>
    </row>
    <row r="7858" spans="9:16" x14ac:dyDescent="0.25">
      <c r="I7858" s="14"/>
      <c r="J7858" s="14"/>
      <c r="K7858" s="14"/>
      <c r="L7858" s="14"/>
      <c r="M7858" s="14"/>
      <c r="N7858" s="14"/>
      <c r="O7858" s="14"/>
      <c r="P7858" s="14"/>
    </row>
    <row r="7859" spans="9:16" x14ac:dyDescent="0.25">
      <c r="I7859" s="14"/>
      <c r="J7859" s="14"/>
      <c r="K7859" s="14"/>
      <c r="L7859" s="14"/>
      <c r="M7859" s="14"/>
      <c r="N7859" s="14"/>
      <c r="O7859" s="14"/>
      <c r="P7859" s="14"/>
    </row>
    <row r="7860" spans="9:16" x14ac:dyDescent="0.25">
      <c r="I7860" s="14"/>
      <c r="J7860" s="14"/>
      <c r="K7860" s="14"/>
      <c r="L7860" s="14"/>
      <c r="M7860" s="14"/>
      <c r="N7860" s="14"/>
      <c r="O7860" s="14"/>
      <c r="P7860" s="14"/>
    </row>
    <row r="7861" spans="9:16" x14ac:dyDescent="0.25">
      <c r="I7861" s="14"/>
      <c r="J7861" s="14"/>
      <c r="K7861" s="14"/>
      <c r="L7861" s="14"/>
      <c r="M7861" s="14"/>
      <c r="N7861" s="14"/>
      <c r="O7861" s="14"/>
      <c r="P7861" s="14"/>
    </row>
    <row r="7862" spans="9:16" x14ac:dyDescent="0.25">
      <c r="I7862" s="14"/>
      <c r="J7862" s="14"/>
      <c r="K7862" s="14"/>
      <c r="L7862" s="14"/>
      <c r="M7862" s="14"/>
      <c r="N7862" s="14"/>
      <c r="O7862" s="14"/>
      <c r="P7862" s="14"/>
    </row>
    <row r="7863" spans="9:16" x14ac:dyDescent="0.25">
      <c r="I7863" s="14"/>
      <c r="J7863" s="14"/>
      <c r="K7863" s="14"/>
      <c r="L7863" s="14"/>
      <c r="M7863" s="14"/>
      <c r="N7863" s="14"/>
      <c r="O7863" s="14"/>
      <c r="P7863" s="14"/>
    </row>
    <row r="7864" spans="9:16" x14ac:dyDescent="0.25">
      <c r="I7864" s="14"/>
      <c r="J7864" s="14"/>
      <c r="K7864" s="14"/>
      <c r="L7864" s="14"/>
      <c r="M7864" s="14"/>
      <c r="N7864" s="14"/>
      <c r="O7864" s="14"/>
      <c r="P7864" s="14"/>
    </row>
    <row r="7865" spans="9:16" x14ac:dyDescent="0.25">
      <c r="I7865" s="14"/>
      <c r="J7865" s="14"/>
      <c r="K7865" s="14"/>
      <c r="L7865" s="14"/>
      <c r="M7865" s="14"/>
      <c r="N7865" s="14"/>
      <c r="O7865" s="14"/>
      <c r="P7865" s="14"/>
    </row>
    <row r="7866" spans="9:16" x14ac:dyDescent="0.25">
      <c r="I7866" s="14"/>
      <c r="J7866" s="14"/>
      <c r="K7866" s="14"/>
      <c r="L7866" s="14"/>
      <c r="M7866" s="14"/>
      <c r="N7866" s="14"/>
      <c r="O7866" s="14"/>
      <c r="P7866" s="14"/>
    </row>
    <row r="7867" spans="9:16" x14ac:dyDescent="0.25">
      <c r="I7867" s="14"/>
      <c r="J7867" s="14"/>
      <c r="K7867" s="14"/>
      <c r="L7867" s="14"/>
      <c r="M7867" s="14"/>
      <c r="N7867" s="14"/>
      <c r="O7867" s="14"/>
      <c r="P7867" s="14"/>
    </row>
    <row r="7868" spans="9:16" x14ac:dyDescent="0.25">
      <c r="I7868" s="14"/>
      <c r="J7868" s="14"/>
      <c r="K7868" s="14"/>
      <c r="L7868" s="14"/>
      <c r="M7868" s="14"/>
      <c r="N7868" s="14"/>
      <c r="O7868" s="14"/>
      <c r="P7868" s="14"/>
    </row>
    <row r="7869" spans="9:16" x14ac:dyDescent="0.25">
      <c r="I7869" s="14"/>
      <c r="J7869" s="14"/>
      <c r="K7869" s="14"/>
      <c r="L7869" s="14"/>
      <c r="M7869" s="14"/>
      <c r="N7869" s="14"/>
      <c r="O7869" s="14"/>
      <c r="P7869" s="14"/>
    </row>
    <row r="7870" spans="9:16" x14ac:dyDescent="0.25">
      <c r="I7870" s="14"/>
      <c r="J7870" s="14"/>
      <c r="K7870" s="14"/>
      <c r="L7870" s="14"/>
      <c r="M7870" s="14"/>
      <c r="N7870" s="14"/>
      <c r="O7870" s="14"/>
      <c r="P7870" s="14"/>
    </row>
    <row r="7871" spans="9:16" x14ac:dyDescent="0.25">
      <c r="I7871" s="14"/>
      <c r="J7871" s="14"/>
      <c r="K7871" s="14"/>
      <c r="L7871" s="14"/>
      <c r="M7871" s="14"/>
      <c r="N7871" s="14"/>
      <c r="O7871" s="14"/>
      <c r="P7871" s="14"/>
    </row>
    <row r="7872" spans="9:16" x14ac:dyDescent="0.25">
      <c r="I7872" s="14"/>
      <c r="J7872" s="14"/>
      <c r="K7872" s="14"/>
      <c r="L7872" s="14"/>
      <c r="M7872" s="14"/>
      <c r="N7872" s="14"/>
      <c r="O7872" s="14"/>
      <c r="P7872" s="14"/>
    </row>
    <row r="7873" spans="9:16" x14ac:dyDescent="0.25">
      <c r="I7873" s="14"/>
      <c r="J7873" s="14"/>
      <c r="K7873" s="14"/>
      <c r="L7873" s="14"/>
      <c r="M7873" s="14"/>
      <c r="N7873" s="14"/>
      <c r="O7873" s="14"/>
      <c r="P7873" s="14"/>
    </row>
    <row r="7874" spans="9:16" x14ac:dyDescent="0.25">
      <c r="I7874" s="14"/>
      <c r="J7874" s="14"/>
      <c r="K7874" s="14"/>
      <c r="L7874" s="14"/>
      <c r="M7874" s="14"/>
      <c r="N7874" s="14"/>
      <c r="O7874" s="14"/>
      <c r="P7874" s="14"/>
    </row>
    <row r="7875" spans="9:16" x14ac:dyDescent="0.25">
      <c r="I7875" s="14"/>
      <c r="J7875" s="14"/>
      <c r="K7875" s="14"/>
      <c r="L7875" s="14"/>
      <c r="M7875" s="14"/>
      <c r="N7875" s="14"/>
      <c r="O7875" s="14"/>
      <c r="P7875" s="14"/>
    </row>
    <row r="7876" spans="9:16" x14ac:dyDescent="0.25">
      <c r="I7876" s="14"/>
      <c r="J7876" s="14"/>
      <c r="K7876" s="14"/>
      <c r="L7876" s="14"/>
      <c r="M7876" s="14"/>
      <c r="N7876" s="14"/>
      <c r="O7876" s="14"/>
      <c r="P7876" s="14"/>
    </row>
    <row r="7877" spans="9:16" x14ac:dyDescent="0.25">
      <c r="I7877" s="14"/>
      <c r="J7877" s="14"/>
      <c r="K7877" s="14"/>
      <c r="L7877" s="14"/>
      <c r="M7877" s="14"/>
      <c r="N7877" s="14"/>
      <c r="O7877" s="14"/>
      <c r="P7877" s="14"/>
    </row>
    <row r="7878" spans="9:16" x14ac:dyDescent="0.25">
      <c r="I7878" s="14"/>
      <c r="J7878" s="14"/>
      <c r="K7878" s="14"/>
      <c r="L7878" s="14"/>
      <c r="M7878" s="14"/>
      <c r="N7878" s="14"/>
      <c r="O7878" s="14"/>
      <c r="P7878" s="14"/>
    </row>
    <row r="7879" spans="9:16" x14ac:dyDescent="0.25">
      <c r="I7879" s="14"/>
      <c r="J7879" s="14"/>
      <c r="K7879" s="14"/>
      <c r="L7879" s="14"/>
      <c r="M7879" s="14"/>
      <c r="N7879" s="14"/>
      <c r="O7879" s="14"/>
      <c r="P7879" s="14"/>
    </row>
    <row r="7880" spans="9:16" x14ac:dyDescent="0.25">
      <c r="I7880" s="14"/>
      <c r="J7880" s="14"/>
      <c r="K7880" s="14"/>
      <c r="L7880" s="14"/>
      <c r="M7880" s="14"/>
      <c r="N7880" s="14"/>
      <c r="O7880" s="14"/>
      <c r="P7880" s="14"/>
    </row>
    <row r="7881" spans="9:16" x14ac:dyDescent="0.25">
      <c r="I7881" s="14"/>
      <c r="J7881" s="14"/>
      <c r="K7881" s="14"/>
      <c r="L7881" s="14"/>
      <c r="M7881" s="14"/>
      <c r="N7881" s="14"/>
      <c r="O7881" s="14"/>
      <c r="P7881" s="14"/>
    </row>
    <row r="7882" spans="9:16" x14ac:dyDescent="0.25">
      <c r="I7882" s="14"/>
      <c r="J7882" s="14"/>
      <c r="K7882" s="14"/>
      <c r="L7882" s="14"/>
      <c r="M7882" s="14"/>
      <c r="N7882" s="14"/>
      <c r="O7882" s="14"/>
      <c r="P7882" s="14"/>
    </row>
    <row r="7883" spans="9:16" x14ac:dyDescent="0.25">
      <c r="I7883" s="14"/>
      <c r="J7883" s="14"/>
      <c r="K7883" s="14"/>
      <c r="L7883" s="14"/>
      <c r="M7883" s="14"/>
      <c r="N7883" s="14"/>
      <c r="O7883" s="14"/>
      <c r="P7883" s="14"/>
    </row>
    <row r="7884" spans="9:16" x14ac:dyDescent="0.25">
      <c r="I7884" s="14"/>
      <c r="J7884" s="14"/>
      <c r="K7884" s="14"/>
      <c r="L7884" s="14"/>
      <c r="M7884" s="14"/>
      <c r="N7884" s="14"/>
      <c r="O7884" s="14"/>
      <c r="P7884" s="14"/>
    </row>
    <row r="7885" spans="9:16" x14ac:dyDescent="0.25">
      <c r="I7885" s="14"/>
      <c r="J7885" s="14"/>
      <c r="K7885" s="14"/>
      <c r="L7885" s="14"/>
      <c r="M7885" s="14"/>
      <c r="N7885" s="14"/>
      <c r="O7885" s="14"/>
      <c r="P7885" s="14"/>
    </row>
    <row r="7886" spans="9:16" x14ac:dyDescent="0.25">
      <c r="I7886" s="14"/>
      <c r="J7886" s="14"/>
      <c r="K7886" s="14"/>
      <c r="L7886" s="14"/>
      <c r="M7886" s="14"/>
      <c r="N7886" s="14"/>
      <c r="O7886" s="14"/>
      <c r="P7886" s="14"/>
    </row>
    <row r="7887" spans="9:16" x14ac:dyDescent="0.25">
      <c r="I7887" s="14"/>
      <c r="J7887" s="14"/>
      <c r="K7887" s="14"/>
      <c r="L7887" s="14"/>
      <c r="M7887" s="14"/>
      <c r="N7887" s="14"/>
      <c r="O7887" s="14"/>
      <c r="P7887" s="14"/>
    </row>
    <row r="7888" spans="9:16" x14ac:dyDescent="0.25">
      <c r="I7888" s="14"/>
      <c r="J7888" s="14"/>
      <c r="K7888" s="14"/>
      <c r="L7888" s="14"/>
      <c r="M7888" s="14"/>
      <c r="N7888" s="14"/>
      <c r="O7888" s="14"/>
      <c r="P7888" s="14"/>
    </row>
    <row r="7889" spans="9:16" x14ac:dyDescent="0.25">
      <c r="I7889" s="14"/>
      <c r="J7889" s="14"/>
      <c r="K7889" s="14"/>
      <c r="L7889" s="14"/>
      <c r="M7889" s="14"/>
      <c r="N7889" s="14"/>
      <c r="O7889" s="14"/>
      <c r="P7889" s="14"/>
    </row>
    <row r="7890" spans="9:16" x14ac:dyDescent="0.25">
      <c r="I7890" s="14"/>
      <c r="J7890" s="14"/>
      <c r="K7890" s="14"/>
      <c r="L7890" s="14"/>
      <c r="M7890" s="14"/>
      <c r="N7890" s="14"/>
      <c r="O7890" s="14"/>
      <c r="P7890" s="14"/>
    </row>
    <row r="7891" spans="9:16" x14ac:dyDescent="0.25">
      <c r="I7891" s="14"/>
      <c r="J7891" s="14"/>
      <c r="K7891" s="14"/>
      <c r="L7891" s="14"/>
      <c r="M7891" s="14"/>
      <c r="N7891" s="14"/>
      <c r="O7891" s="14"/>
      <c r="P7891" s="14"/>
    </row>
    <row r="7892" spans="9:16" x14ac:dyDescent="0.25">
      <c r="I7892" s="14"/>
      <c r="J7892" s="14"/>
      <c r="K7892" s="14"/>
      <c r="L7892" s="14"/>
      <c r="M7892" s="14"/>
      <c r="N7892" s="14"/>
      <c r="O7892" s="14"/>
      <c r="P7892" s="14"/>
    </row>
    <row r="7893" spans="9:16" x14ac:dyDescent="0.25">
      <c r="I7893" s="14"/>
      <c r="J7893" s="14"/>
      <c r="K7893" s="14"/>
      <c r="L7893" s="14"/>
      <c r="M7893" s="14"/>
      <c r="N7893" s="14"/>
      <c r="O7893" s="14"/>
      <c r="P7893" s="14"/>
    </row>
    <row r="7894" spans="9:16" x14ac:dyDescent="0.25">
      <c r="I7894" s="14"/>
      <c r="J7894" s="14"/>
      <c r="K7894" s="14"/>
      <c r="L7894" s="14"/>
      <c r="M7894" s="14"/>
      <c r="N7894" s="14"/>
      <c r="O7894" s="14"/>
      <c r="P7894" s="14"/>
    </row>
    <row r="7895" spans="9:16" x14ac:dyDescent="0.25">
      <c r="I7895" s="14"/>
      <c r="J7895" s="14"/>
      <c r="K7895" s="14"/>
      <c r="L7895" s="14"/>
      <c r="M7895" s="14"/>
      <c r="N7895" s="14"/>
      <c r="O7895" s="14"/>
      <c r="P7895" s="14"/>
    </row>
    <row r="7896" spans="9:16" x14ac:dyDescent="0.25">
      <c r="I7896" s="14"/>
      <c r="J7896" s="14"/>
      <c r="K7896" s="14"/>
      <c r="L7896" s="14"/>
      <c r="M7896" s="14"/>
      <c r="N7896" s="14"/>
      <c r="O7896" s="14"/>
      <c r="P7896" s="14"/>
    </row>
    <row r="7897" spans="9:16" x14ac:dyDescent="0.25">
      <c r="I7897" s="14"/>
      <c r="J7897" s="14"/>
      <c r="K7897" s="14"/>
      <c r="L7897" s="14"/>
      <c r="M7897" s="14"/>
      <c r="N7897" s="14"/>
      <c r="O7897" s="14"/>
      <c r="P7897" s="14"/>
    </row>
    <row r="7898" spans="9:16" x14ac:dyDescent="0.25">
      <c r="I7898" s="14"/>
      <c r="J7898" s="14"/>
      <c r="K7898" s="14"/>
      <c r="L7898" s="14"/>
      <c r="M7898" s="14"/>
      <c r="N7898" s="14"/>
      <c r="O7898" s="14"/>
      <c r="P7898" s="14"/>
    </row>
    <row r="7899" spans="9:16" x14ac:dyDescent="0.25">
      <c r="I7899" s="14"/>
      <c r="J7899" s="14"/>
      <c r="K7899" s="14"/>
      <c r="L7899" s="14"/>
      <c r="M7899" s="14"/>
      <c r="N7899" s="14"/>
      <c r="O7899" s="14"/>
      <c r="P7899" s="14"/>
    </row>
    <row r="7900" spans="9:16" x14ac:dyDescent="0.25">
      <c r="I7900" s="14"/>
      <c r="J7900" s="14"/>
      <c r="K7900" s="14"/>
      <c r="L7900" s="14"/>
      <c r="M7900" s="14"/>
      <c r="N7900" s="14"/>
      <c r="O7900" s="14"/>
      <c r="P7900" s="14"/>
    </row>
    <row r="7901" spans="9:16" x14ac:dyDescent="0.25">
      <c r="I7901" s="14"/>
      <c r="J7901" s="14"/>
      <c r="K7901" s="14"/>
      <c r="L7901" s="14"/>
      <c r="M7901" s="14"/>
      <c r="N7901" s="14"/>
      <c r="O7901" s="14"/>
      <c r="P7901" s="14"/>
    </row>
    <row r="7902" spans="9:16" x14ac:dyDescent="0.25">
      <c r="I7902" s="14"/>
      <c r="J7902" s="14"/>
      <c r="K7902" s="14"/>
      <c r="L7902" s="14"/>
      <c r="M7902" s="14"/>
      <c r="N7902" s="14"/>
      <c r="O7902" s="14"/>
      <c r="P7902" s="14"/>
    </row>
    <row r="7903" spans="9:16" x14ac:dyDescent="0.25">
      <c r="I7903" s="14"/>
      <c r="J7903" s="14"/>
      <c r="K7903" s="14"/>
      <c r="L7903" s="14"/>
      <c r="M7903" s="14"/>
      <c r="N7903" s="14"/>
      <c r="O7903" s="14"/>
      <c r="P7903" s="14"/>
    </row>
    <row r="7904" spans="9:16" x14ac:dyDescent="0.25">
      <c r="I7904" s="14"/>
      <c r="J7904" s="14"/>
      <c r="K7904" s="14"/>
      <c r="L7904" s="14"/>
      <c r="M7904" s="14"/>
      <c r="N7904" s="14"/>
      <c r="O7904" s="14"/>
      <c r="P7904" s="14"/>
    </row>
    <row r="7905" spans="9:16" x14ac:dyDescent="0.25">
      <c r="I7905" s="14"/>
      <c r="J7905" s="14"/>
      <c r="K7905" s="14"/>
      <c r="L7905" s="14"/>
      <c r="M7905" s="14"/>
      <c r="N7905" s="14"/>
      <c r="O7905" s="14"/>
      <c r="P7905" s="14"/>
    </row>
    <row r="7906" spans="9:16" x14ac:dyDescent="0.25">
      <c r="I7906" s="14"/>
      <c r="J7906" s="14"/>
      <c r="K7906" s="14"/>
      <c r="L7906" s="14"/>
      <c r="M7906" s="14"/>
      <c r="N7906" s="14"/>
      <c r="O7906" s="14"/>
      <c r="P7906" s="14"/>
    </row>
    <row r="7907" spans="9:16" x14ac:dyDescent="0.25">
      <c r="I7907" s="14"/>
      <c r="J7907" s="14"/>
      <c r="K7907" s="14"/>
      <c r="L7907" s="14"/>
      <c r="M7907" s="14"/>
      <c r="N7907" s="14"/>
      <c r="O7907" s="14"/>
      <c r="P7907" s="14"/>
    </row>
    <row r="7908" spans="9:16" x14ac:dyDescent="0.25">
      <c r="I7908" s="14"/>
      <c r="J7908" s="14"/>
      <c r="K7908" s="14"/>
      <c r="L7908" s="14"/>
      <c r="M7908" s="14"/>
      <c r="N7908" s="14"/>
      <c r="O7908" s="14"/>
      <c r="P7908" s="14"/>
    </row>
    <row r="7909" spans="9:16" x14ac:dyDescent="0.25">
      <c r="I7909" s="14"/>
      <c r="J7909" s="14"/>
      <c r="K7909" s="14"/>
      <c r="L7909" s="14"/>
      <c r="M7909" s="14"/>
      <c r="N7909" s="14"/>
      <c r="O7909" s="14"/>
      <c r="P7909" s="14"/>
    </row>
    <row r="7910" spans="9:16" x14ac:dyDescent="0.25">
      <c r="I7910" s="14"/>
      <c r="J7910" s="14"/>
      <c r="K7910" s="14"/>
      <c r="L7910" s="14"/>
      <c r="M7910" s="14"/>
      <c r="N7910" s="14"/>
      <c r="O7910" s="14"/>
      <c r="P7910" s="14"/>
    </row>
    <row r="7911" spans="9:16" x14ac:dyDescent="0.25">
      <c r="I7911" s="14"/>
      <c r="J7911" s="14"/>
      <c r="K7911" s="14"/>
      <c r="L7911" s="14"/>
      <c r="M7911" s="14"/>
      <c r="N7911" s="14"/>
      <c r="O7911" s="14"/>
      <c r="P7911" s="14"/>
    </row>
    <row r="7912" spans="9:16" x14ac:dyDescent="0.25">
      <c r="I7912" s="14"/>
      <c r="J7912" s="14"/>
      <c r="K7912" s="14"/>
      <c r="L7912" s="14"/>
      <c r="M7912" s="14"/>
      <c r="N7912" s="14"/>
      <c r="O7912" s="14"/>
      <c r="P7912" s="14"/>
    </row>
    <row r="7913" spans="9:16" x14ac:dyDescent="0.25">
      <c r="I7913" s="14"/>
      <c r="J7913" s="14"/>
      <c r="K7913" s="14"/>
      <c r="L7913" s="14"/>
      <c r="M7913" s="14"/>
      <c r="N7913" s="14"/>
      <c r="O7913" s="14"/>
      <c r="P7913" s="14"/>
    </row>
    <row r="7914" spans="9:16" x14ac:dyDescent="0.25">
      <c r="I7914" s="14"/>
      <c r="J7914" s="14"/>
      <c r="K7914" s="14"/>
      <c r="L7914" s="14"/>
      <c r="M7914" s="14"/>
      <c r="N7914" s="14"/>
      <c r="O7914" s="14"/>
      <c r="P7914" s="14"/>
    </row>
    <row r="7915" spans="9:16" x14ac:dyDescent="0.25">
      <c r="I7915" s="14"/>
      <c r="J7915" s="14"/>
      <c r="K7915" s="14"/>
      <c r="L7915" s="14"/>
      <c r="M7915" s="14"/>
      <c r="N7915" s="14"/>
      <c r="O7915" s="14"/>
      <c r="P7915" s="14"/>
    </row>
    <row r="7916" spans="9:16" x14ac:dyDescent="0.25">
      <c r="I7916" s="14"/>
      <c r="J7916" s="14"/>
      <c r="K7916" s="14"/>
      <c r="L7916" s="14"/>
      <c r="M7916" s="14"/>
      <c r="N7916" s="14"/>
      <c r="O7916" s="14"/>
      <c r="P7916" s="14"/>
    </row>
    <row r="7917" spans="9:16" x14ac:dyDescent="0.25">
      <c r="I7917" s="14"/>
      <c r="J7917" s="14"/>
      <c r="K7917" s="14"/>
      <c r="L7917" s="14"/>
      <c r="M7917" s="14"/>
      <c r="N7917" s="14"/>
      <c r="O7917" s="14"/>
      <c r="P7917" s="14"/>
    </row>
    <row r="7918" spans="9:16" x14ac:dyDescent="0.25">
      <c r="I7918" s="14"/>
      <c r="J7918" s="14"/>
      <c r="K7918" s="14"/>
      <c r="L7918" s="14"/>
      <c r="M7918" s="14"/>
      <c r="N7918" s="14"/>
      <c r="O7918" s="14"/>
      <c r="P7918" s="14"/>
    </row>
    <row r="7919" spans="9:16" x14ac:dyDescent="0.25">
      <c r="I7919" s="14"/>
      <c r="J7919" s="14"/>
      <c r="K7919" s="14"/>
      <c r="L7919" s="14"/>
      <c r="M7919" s="14"/>
      <c r="N7919" s="14"/>
      <c r="O7919" s="14"/>
      <c r="P7919" s="14"/>
    </row>
    <row r="7920" spans="9:16" x14ac:dyDescent="0.25">
      <c r="I7920" s="14"/>
      <c r="J7920" s="14"/>
      <c r="K7920" s="14"/>
      <c r="L7920" s="14"/>
      <c r="M7920" s="14"/>
      <c r="N7920" s="14"/>
      <c r="O7920" s="14"/>
      <c r="P7920" s="14"/>
    </row>
    <row r="7921" spans="9:16" x14ac:dyDescent="0.25">
      <c r="I7921" s="14"/>
      <c r="J7921" s="14"/>
      <c r="K7921" s="14"/>
      <c r="L7921" s="14"/>
      <c r="M7921" s="14"/>
      <c r="N7921" s="14"/>
      <c r="O7921" s="14"/>
      <c r="P7921" s="14"/>
    </row>
    <row r="7922" spans="9:16" x14ac:dyDescent="0.25">
      <c r="I7922" s="14"/>
      <c r="J7922" s="14"/>
      <c r="K7922" s="14"/>
      <c r="L7922" s="14"/>
      <c r="M7922" s="14"/>
      <c r="N7922" s="14"/>
      <c r="O7922" s="14"/>
      <c r="P7922" s="14"/>
    </row>
    <row r="7923" spans="9:16" x14ac:dyDescent="0.25">
      <c r="I7923" s="14"/>
      <c r="J7923" s="14"/>
      <c r="K7923" s="14"/>
      <c r="L7923" s="14"/>
      <c r="M7923" s="14"/>
      <c r="N7923" s="14"/>
      <c r="O7923" s="14"/>
      <c r="P7923" s="14"/>
    </row>
    <row r="7924" spans="9:16" x14ac:dyDescent="0.25">
      <c r="I7924" s="14"/>
      <c r="J7924" s="14"/>
      <c r="K7924" s="14"/>
      <c r="L7924" s="14"/>
      <c r="M7924" s="14"/>
      <c r="N7924" s="14"/>
      <c r="O7924" s="14"/>
      <c r="P7924" s="14"/>
    </row>
    <row r="7925" spans="9:16" x14ac:dyDescent="0.25">
      <c r="I7925" s="14"/>
      <c r="J7925" s="14"/>
      <c r="K7925" s="14"/>
      <c r="L7925" s="14"/>
      <c r="M7925" s="14"/>
      <c r="N7925" s="14"/>
      <c r="O7925" s="14"/>
      <c r="P7925" s="14"/>
    </row>
    <row r="7926" spans="9:16" x14ac:dyDescent="0.25">
      <c r="I7926" s="14"/>
      <c r="J7926" s="14"/>
      <c r="K7926" s="14"/>
      <c r="L7926" s="14"/>
      <c r="M7926" s="14"/>
      <c r="N7926" s="14"/>
      <c r="O7926" s="14"/>
      <c r="P7926" s="14"/>
    </row>
    <row r="7927" spans="9:16" x14ac:dyDescent="0.25">
      <c r="I7927" s="14"/>
      <c r="J7927" s="14"/>
      <c r="K7927" s="14"/>
      <c r="L7927" s="14"/>
      <c r="M7927" s="14"/>
      <c r="N7927" s="14"/>
      <c r="O7927" s="14"/>
      <c r="P7927" s="14"/>
    </row>
    <row r="7928" spans="9:16" x14ac:dyDescent="0.25">
      <c r="I7928" s="14"/>
      <c r="J7928" s="14"/>
      <c r="K7928" s="14"/>
      <c r="L7928" s="14"/>
      <c r="M7928" s="14"/>
      <c r="N7928" s="14"/>
      <c r="O7928" s="14"/>
      <c r="P7928" s="14"/>
    </row>
    <row r="7929" spans="9:16" x14ac:dyDescent="0.25">
      <c r="I7929" s="14"/>
      <c r="J7929" s="14"/>
      <c r="K7929" s="14"/>
      <c r="L7929" s="14"/>
      <c r="M7929" s="14"/>
      <c r="N7929" s="14"/>
      <c r="O7929" s="14"/>
      <c r="P7929" s="14"/>
    </row>
    <row r="7930" spans="9:16" x14ac:dyDescent="0.25">
      <c r="I7930" s="14"/>
      <c r="J7930" s="14"/>
      <c r="K7930" s="14"/>
      <c r="L7930" s="14"/>
      <c r="M7930" s="14"/>
      <c r="N7930" s="14"/>
      <c r="O7930" s="14"/>
      <c r="P7930" s="14"/>
    </row>
    <row r="7931" spans="9:16" x14ac:dyDescent="0.25">
      <c r="I7931" s="14"/>
      <c r="J7931" s="14"/>
      <c r="K7931" s="14"/>
      <c r="L7931" s="14"/>
      <c r="M7931" s="14"/>
      <c r="N7931" s="14"/>
      <c r="O7931" s="14"/>
      <c r="P7931" s="14"/>
    </row>
    <row r="7932" spans="9:16" x14ac:dyDescent="0.25">
      <c r="I7932" s="14"/>
      <c r="J7932" s="14"/>
      <c r="K7932" s="14"/>
      <c r="L7932" s="14"/>
      <c r="M7932" s="14"/>
      <c r="N7932" s="14"/>
      <c r="O7932" s="14"/>
      <c r="P7932" s="14"/>
    </row>
    <row r="7933" spans="9:16" x14ac:dyDescent="0.25">
      <c r="I7933" s="14"/>
      <c r="J7933" s="14"/>
      <c r="K7933" s="14"/>
      <c r="L7933" s="14"/>
      <c r="M7933" s="14"/>
      <c r="N7933" s="14"/>
      <c r="O7933" s="14"/>
      <c r="P7933" s="14"/>
    </row>
    <row r="7934" spans="9:16" x14ac:dyDescent="0.25">
      <c r="I7934" s="14"/>
      <c r="J7934" s="14"/>
      <c r="K7934" s="14"/>
      <c r="L7934" s="14"/>
      <c r="M7934" s="14"/>
      <c r="N7934" s="14"/>
      <c r="O7934" s="14"/>
      <c r="P7934" s="14"/>
    </row>
    <row r="7935" spans="9:16" x14ac:dyDescent="0.25">
      <c r="I7935" s="14"/>
      <c r="J7935" s="14"/>
      <c r="K7935" s="14"/>
      <c r="L7935" s="14"/>
      <c r="M7935" s="14"/>
      <c r="N7935" s="14"/>
      <c r="O7935" s="14"/>
      <c r="P7935" s="14"/>
    </row>
    <row r="7936" spans="9:16" x14ac:dyDescent="0.25">
      <c r="I7936" s="14"/>
      <c r="J7936" s="14"/>
      <c r="K7936" s="14"/>
      <c r="L7936" s="14"/>
      <c r="M7936" s="14"/>
      <c r="N7936" s="14"/>
      <c r="O7936" s="14"/>
      <c r="P7936" s="14"/>
    </row>
    <row r="7937" spans="9:16" x14ac:dyDescent="0.25">
      <c r="I7937" s="14"/>
      <c r="J7937" s="14"/>
      <c r="K7937" s="14"/>
      <c r="L7937" s="14"/>
      <c r="M7937" s="14"/>
      <c r="N7937" s="14"/>
      <c r="O7937" s="14"/>
      <c r="P7937" s="14"/>
    </row>
    <row r="7938" spans="9:16" x14ac:dyDescent="0.25">
      <c r="I7938" s="14"/>
      <c r="J7938" s="14"/>
      <c r="K7938" s="14"/>
      <c r="L7938" s="14"/>
      <c r="M7938" s="14"/>
      <c r="N7938" s="14"/>
      <c r="O7938" s="14"/>
      <c r="P7938" s="14"/>
    </row>
    <row r="7939" spans="9:16" x14ac:dyDescent="0.25">
      <c r="I7939" s="14"/>
      <c r="J7939" s="14"/>
      <c r="K7939" s="14"/>
      <c r="L7939" s="14"/>
      <c r="M7939" s="14"/>
      <c r="N7939" s="14"/>
      <c r="O7939" s="14"/>
      <c r="P7939" s="14"/>
    </row>
    <row r="7940" spans="9:16" x14ac:dyDescent="0.25">
      <c r="I7940" s="14"/>
      <c r="J7940" s="14"/>
      <c r="K7940" s="14"/>
      <c r="L7940" s="14"/>
      <c r="M7940" s="14"/>
      <c r="N7940" s="14"/>
      <c r="O7940" s="14"/>
      <c r="P7940" s="14"/>
    </row>
    <row r="7941" spans="9:16" x14ac:dyDescent="0.25">
      <c r="I7941" s="14"/>
      <c r="J7941" s="14"/>
      <c r="K7941" s="14"/>
      <c r="L7941" s="14"/>
      <c r="M7941" s="14"/>
      <c r="N7941" s="14"/>
      <c r="O7941" s="14"/>
      <c r="P7941" s="14"/>
    </row>
    <row r="7942" spans="9:16" x14ac:dyDescent="0.25">
      <c r="I7942" s="14"/>
      <c r="J7942" s="14"/>
      <c r="K7942" s="14"/>
      <c r="L7942" s="14"/>
      <c r="M7942" s="14"/>
      <c r="N7942" s="14"/>
      <c r="O7942" s="14"/>
      <c r="P7942" s="14"/>
    </row>
    <row r="7943" spans="9:16" x14ac:dyDescent="0.25">
      <c r="I7943" s="14"/>
      <c r="J7943" s="14"/>
      <c r="K7943" s="14"/>
      <c r="L7943" s="14"/>
      <c r="M7943" s="14"/>
      <c r="N7943" s="14"/>
      <c r="O7943" s="14"/>
      <c r="P7943" s="14"/>
    </row>
    <row r="7944" spans="9:16" x14ac:dyDescent="0.25">
      <c r="I7944" s="14"/>
      <c r="J7944" s="14"/>
      <c r="K7944" s="14"/>
      <c r="L7944" s="14"/>
      <c r="M7944" s="14"/>
      <c r="N7944" s="14"/>
      <c r="O7944" s="14"/>
      <c r="P7944" s="14"/>
    </row>
    <row r="7945" spans="9:16" x14ac:dyDescent="0.25">
      <c r="I7945" s="14"/>
      <c r="J7945" s="14"/>
      <c r="K7945" s="14"/>
      <c r="L7945" s="14"/>
      <c r="M7945" s="14"/>
      <c r="N7945" s="14"/>
      <c r="O7945" s="14"/>
      <c r="P7945" s="14"/>
    </row>
    <row r="7946" spans="9:16" x14ac:dyDescent="0.25">
      <c r="I7946" s="14"/>
      <c r="J7946" s="14"/>
      <c r="K7946" s="14"/>
      <c r="L7946" s="14"/>
      <c r="M7946" s="14"/>
      <c r="N7946" s="14"/>
      <c r="O7946" s="14"/>
      <c r="P7946" s="14"/>
    </row>
    <row r="7947" spans="9:16" x14ac:dyDescent="0.25">
      <c r="I7947" s="14"/>
      <c r="J7947" s="14"/>
      <c r="K7947" s="14"/>
      <c r="L7947" s="14"/>
      <c r="M7947" s="14"/>
      <c r="N7947" s="14"/>
      <c r="O7947" s="14"/>
      <c r="P7947" s="14"/>
    </row>
    <row r="7948" spans="9:16" x14ac:dyDescent="0.25">
      <c r="I7948" s="14"/>
      <c r="J7948" s="14"/>
      <c r="K7948" s="14"/>
      <c r="L7948" s="14"/>
      <c r="M7948" s="14"/>
      <c r="N7948" s="14"/>
      <c r="O7948" s="14"/>
      <c r="P7948" s="14"/>
    </row>
    <row r="7949" spans="9:16" x14ac:dyDescent="0.25">
      <c r="I7949" s="14"/>
      <c r="J7949" s="14"/>
      <c r="K7949" s="14"/>
      <c r="L7949" s="14"/>
      <c r="M7949" s="14"/>
      <c r="N7949" s="14"/>
      <c r="O7949" s="14"/>
      <c r="P7949" s="14"/>
    </row>
    <row r="7950" spans="9:16" x14ac:dyDescent="0.25">
      <c r="I7950" s="14"/>
      <c r="J7950" s="14"/>
      <c r="K7950" s="14"/>
      <c r="L7950" s="14"/>
      <c r="M7950" s="14"/>
      <c r="N7950" s="14"/>
      <c r="O7950" s="14"/>
      <c r="P7950" s="14"/>
    </row>
    <row r="7951" spans="9:16" x14ac:dyDescent="0.25">
      <c r="I7951" s="14"/>
      <c r="J7951" s="14"/>
      <c r="K7951" s="14"/>
      <c r="L7951" s="14"/>
      <c r="M7951" s="14"/>
      <c r="N7951" s="14"/>
      <c r="O7951" s="14"/>
      <c r="P7951" s="14"/>
    </row>
    <row r="7952" spans="9:16" x14ac:dyDescent="0.25">
      <c r="I7952" s="14"/>
      <c r="J7952" s="14"/>
      <c r="K7952" s="14"/>
      <c r="L7952" s="14"/>
      <c r="M7952" s="14"/>
      <c r="N7952" s="14"/>
      <c r="O7952" s="14"/>
      <c r="P7952" s="14"/>
    </row>
    <row r="7953" spans="9:16" x14ac:dyDescent="0.25">
      <c r="I7953" s="14"/>
      <c r="J7953" s="14"/>
      <c r="K7953" s="14"/>
      <c r="L7953" s="14"/>
      <c r="M7953" s="14"/>
      <c r="N7953" s="14"/>
      <c r="O7953" s="14"/>
      <c r="P7953" s="14"/>
    </row>
    <row r="7954" spans="9:16" x14ac:dyDescent="0.25">
      <c r="I7954" s="14"/>
      <c r="J7954" s="14"/>
      <c r="K7954" s="14"/>
      <c r="L7954" s="14"/>
      <c r="M7954" s="14"/>
      <c r="N7954" s="14"/>
      <c r="O7954" s="14"/>
      <c r="P7954" s="14"/>
    </row>
    <row r="7955" spans="9:16" x14ac:dyDescent="0.25">
      <c r="I7955" s="14"/>
      <c r="J7955" s="14"/>
      <c r="K7955" s="14"/>
      <c r="L7955" s="14"/>
      <c r="M7955" s="14"/>
      <c r="N7955" s="14"/>
      <c r="O7955" s="14"/>
      <c r="P7955" s="14"/>
    </row>
    <row r="7956" spans="9:16" x14ac:dyDescent="0.25">
      <c r="I7956" s="14"/>
      <c r="J7956" s="14"/>
      <c r="K7956" s="14"/>
      <c r="L7956" s="14"/>
      <c r="M7956" s="14"/>
      <c r="N7956" s="14"/>
      <c r="O7956" s="14"/>
      <c r="P7956" s="14"/>
    </row>
    <row r="7957" spans="9:16" x14ac:dyDescent="0.25">
      <c r="I7957" s="14"/>
      <c r="J7957" s="14"/>
      <c r="K7957" s="14"/>
      <c r="L7957" s="14"/>
      <c r="M7957" s="14"/>
      <c r="N7957" s="14"/>
      <c r="O7957" s="14"/>
      <c r="P7957" s="14"/>
    </row>
    <row r="7958" spans="9:16" x14ac:dyDescent="0.25">
      <c r="I7958" s="14"/>
      <c r="J7958" s="14"/>
      <c r="K7958" s="14"/>
      <c r="L7958" s="14"/>
      <c r="M7958" s="14"/>
      <c r="N7958" s="14"/>
      <c r="O7958" s="14"/>
      <c r="P7958" s="14"/>
    </row>
    <row r="7959" spans="9:16" x14ac:dyDescent="0.25">
      <c r="I7959" s="14"/>
      <c r="J7959" s="14"/>
      <c r="K7959" s="14"/>
      <c r="L7959" s="14"/>
      <c r="M7959" s="14"/>
      <c r="N7959" s="14"/>
      <c r="O7959" s="14"/>
      <c r="P7959" s="14"/>
    </row>
    <row r="7960" spans="9:16" x14ac:dyDescent="0.25">
      <c r="I7960" s="14"/>
      <c r="J7960" s="14"/>
      <c r="K7960" s="14"/>
      <c r="L7960" s="14"/>
      <c r="M7960" s="14"/>
      <c r="N7960" s="14"/>
      <c r="O7960" s="14"/>
      <c r="P7960" s="14"/>
    </row>
    <row r="7961" spans="9:16" x14ac:dyDescent="0.25">
      <c r="I7961" s="14"/>
      <c r="J7961" s="14"/>
      <c r="K7961" s="14"/>
      <c r="L7961" s="14"/>
      <c r="M7961" s="14"/>
      <c r="N7961" s="14"/>
      <c r="O7961" s="14"/>
      <c r="P7961" s="14"/>
    </row>
    <row r="7962" spans="9:16" x14ac:dyDescent="0.25">
      <c r="I7962" s="14"/>
      <c r="J7962" s="14"/>
      <c r="K7962" s="14"/>
      <c r="L7962" s="14"/>
      <c r="M7962" s="14"/>
      <c r="N7962" s="14"/>
      <c r="O7962" s="14"/>
      <c r="P7962" s="14"/>
    </row>
    <row r="7963" spans="9:16" x14ac:dyDescent="0.25">
      <c r="I7963" s="14"/>
      <c r="J7963" s="14"/>
      <c r="K7963" s="14"/>
      <c r="L7963" s="14"/>
      <c r="M7963" s="14"/>
      <c r="N7963" s="14"/>
      <c r="O7963" s="14"/>
      <c r="P7963" s="14"/>
    </row>
    <row r="7964" spans="9:16" x14ac:dyDescent="0.25">
      <c r="I7964" s="14"/>
      <c r="J7964" s="14"/>
      <c r="K7964" s="14"/>
      <c r="L7964" s="14"/>
      <c r="M7964" s="14"/>
      <c r="N7964" s="14"/>
      <c r="O7964" s="14"/>
      <c r="P7964" s="14"/>
    </row>
    <row r="7965" spans="9:16" x14ac:dyDescent="0.25">
      <c r="I7965" s="14"/>
      <c r="J7965" s="14"/>
      <c r="K7965" s="14"/>
      <c r="L7965" s="14"/>
      <c r="M7965" s="14"/>
      <c r="N7965" s="14"/>
      <c r="O7965" s="14"/>
      <c r="P7965" s="14"/>
    </row>
    <row r="7966" spans="9:16" x14ac:dyDescent="0.25">
      <c r="I7966" s="14"/>
      <c r="J7966" s="14"/>
      <c r="K7966" s="14"/>
      <c r="L7966" s="14"/>
      <c r="M7966" s="14"/>
      <c r="N7966" s="14"/>
      <c r="O7966" s="14"/>
      <c r="P7966" s="14"/>
    </row>
    <row r="7967" spans="9:16" x14ac:dyDescent="0.25">
      <c r="I7967" s="14"/>
      <c r="J7967" s="14"/>
      <c r="K7967" s="14"/>
      <c r="L7967" s="14"/>
      <c r="M7967" s="14"/>
      <c r="N7967" s="14"/>
      <c r="O7967" s="14"/>
      <c r="P7967" s="14"/>
    </row>
    <row r="7968" spans="9:16" x14ac:dyDescent="0.25">
      <c r="I7968" s="14"/>
      <c r="J7968" s="14"/>
      <c r="K7968" s="14"/>
      <c r="L7968" s="14"/>
      <c r="M7968" s="14"/>
      <c r="N7968" s="14"/>
      <c r="O7968" s="14"/>
      <c r="P7968" s="14"/>
    </row>
    <row r="7969" spans="9:16" x14ac:dyDescent="0.25">
      <c r="I7969" s="14"/>
      <c r="J7969" s="14"/>
      <c r="K7969" s="14"/>
      <c r="L7969" s="14"/>
      <c r="M7969" s="14"/>
      <c r="N7969" s="14"/>
      <c r="O7969" s="14"/>
      <c r="P7969" s="14"/>
    </row>
    <row r="7970" spans="9:16" x14ac:dyDescent="0.25">
      <c r="I7970" s="14"/>
      <c r="J7970" s="14"/>
      <c r="K7970" s="14"/>
      <c r="L7970" s="14"/>
      <c r="M7970" s="14"/>
      <c r="N7970" s="14"/>
      <c r="O7970" s="14"/>
      <c r="P7970" s="14"/>
    </row>
    <row r="7971" spans="9:16" x14ac:dyDescent="0.25">
      <c r="I7971" s="14"/>
      <c r="J7971" s="14"/>
      <c r="K7971" s="14"/>
      <c r="L7971" s="14"/>
      <c r="M7971" s="14"/>
      <c r="N7971" s="14"/>
      <c r="O7971" s="14"/>
      <c r="P7971" s="14"/>
    </row>
    <row r="7972" spans="9:16" x14ac:dyDescent="0.25">
      <c r="I7972" s="14"/>
      <c r="J7972" s="14"/>
      <c r="K7972" s="14"/>
      <c r="L7972" s="14"/>
      <c r="M7972" s="14"/>
      <c r="N7972" s="14"/>
      <c r="O7972" s="14"/>
      <c r="P7972" s="14"/>
    </row>
    <row r="7973" spans="9:16" x14ac:dyDescent="0.25">
      <c r="I7973" s="14"/>
      <c r="J7973" s="14"/>
      <c r="K7973" s="14"/>
      <c r="L7973" s="14"/>
      <c r="M7973" s="14"/>
      <c r="N7973" s="14"/>
      <c r="O7973" s="14"/>
      <c r="P7973" s="14"/>
    </row>
    <row r="7974" spans="9:16" x14ac:dyDescent="0.25">
      <c r="I7974" s="14"/>
      <c r="J7974" s="14"/>
      <c r="K7974" s="14"/>
      <c r="L7974" s="14"/>
      <c r="M7974" s="14"/>
      <c r="N7974" s="14"/>
      <c r="O7974" s="14"/>
      <c r="P7974" s="14"/>
    </row>
    <row r="7975" spans="9:16" x14ac:dyDescent="0.25">
      <c r="I7975" s="14"/>
      <c r="J7975" s="14"/>
      <c r="K7975" s="14"/>
      <c r="L7975" s="14"/>
      <c r="M7975" s="14"/>
      <c r="N7975" s="14"/>
      <c r="O7975" s="14"/>
      <c r="P7975" s="14"/>
    </row>
    <row r="7976" spans="9:16" x14ac:dyDescent="0.25">
      <c r="I7976" s="14"/>
      <c r="J7976" s="14"/>
      <c r="K7976" s="14"/>
      <c r="L7976" s="14"/>
      <c r="M7976" s="14"/>
      <c r="N7976" s="14"/>
      <c r="O7976" s="14"/>
      <c r="P7976" s="14"/>
    </row>
    <row r="7977" spans="9:16" x14ac:dyDescent="0.25">
      <c r="I7977" s="14"/>
      <c r="J7977" s="14"/>
      <c r="K7977" s="14"/>
      <c r="L7977" s="14"/>
      <c r="M7977" s="14"/>
      <c r="N7977" s="14"/>
      <c r="O7977" s="14"/>
      <c r="P7977" s="14"/>
    </row>
    <row r="7978" spans="9:16" x14ac:dyDescent="0.25">
      <c r="I7978" s="14"/>
      <c r="J7978" s="14"/>
      <c r="K7978" s="14"/>
      <c r="L7978" s="14"/>
      <c r="M7978" s="14"/>
      <c r="N7978" s="14"/>
      <c r="O7978" s="14"/>
      <c r="P7978" s="14"/>
    </row>
    <row r="7979" spans="9:16" x14ac:dyDescent="0.25">
      <c r="I7979" s="14"/>
      <c r="J7979" s="14"/>
      <c r="K7979" s="14"/>
      <c r="L7979" s="14"/>
      <c r="M7979" s="14"/>
      <c r="N7979" s="14"/>
      <c r="O7979" s="14"/>
      <c r="P7979" s="14"/>
    </row>
    <row r="7980" spans="9:16" x14ac:dyDescent="0.25">
      <c r="I7980" s="14"/>
      <c r="J7980" s="14"/>
      <c r="K7980" s="14"/>
      <c r="L7980" s="14"/>
      <c r="M7980" s="14"/>
      <c r="N7980" s="14"/>
      <c r="O7980" s="14"/>
      <c r="P7980" s="14"/>
    </row>
    <row r="7981" spans="9:16" x14ac:dyDescent="0.25">
      <c r="I7981" s="14"/>
      <c r="J7981" s="14"/>
      <c r="K7981" s="14"/>
      <c r="L7981" s="14"/>
      <c r="M7981" s="14"/>
      <c r="N7981" s="14"/>
      <c r="O7981" s="14"/>
      <c r="P7981" s="14"/>
    </row>
    <row r="7982" spans="9:16" x14ac:dyDescent="0.25">
      <c r="I7982" s="14"/>
      <c r="J7982" s="14"/>
      <c r="K7982" s="14"/>
      <c r="L7982" s="14"/>
      <c r="M7982" s="14"/>
      <c r="N7982" s="14"/>
      <c r="O7982" s="14"/>
      <c r="P7982" s="14"/>
    </row>
    <row r="7983" spans="9:16" x14ac:dyDescent="0.25">
      <c r="I7983" s="14"/>
      <c r="J7983" s="14"/>
      <c r="K7983" s="14"/>
      <c r="L7983" s="14"/>
      <c r="M7983" s="14"/>
      <c r="N7983" s="14"/>
      <c r="O7983" s="14"/>
      <c r="P7983" s="14"/>
    </row>
    <row r="7984" spans="9:16" x14ac:dyDescent="0.25">
      <c r="I7984" s="14"/>
      <c r="J7984" s="14"/>
      <c r="K7984" s="14"/>
      <c r="L7984" s="14"/>
      <c r="M7984" s="14"/>
      <c r="N7984" s="14"/>
      <c r="O7984" s="14"/>
      <c r="P7984" s="14"/>
    </row>
    <row r="7985" spans="9:16" x14ac:dyDescent="0.25">
      <c r="I7985" s="14"/>
      <c r="J7985" s="14"/>
      <c r="K7985" s="14"/>
      <c r="L7985" s="14"/>
      <c r="M7985" s="14"/>
      <c r="N7985" s="14"/>
      <c r="O7985" s="14"/>
      <c r="P7985" s="14"/>
    </row>
    <row r="7986" spans="9:16" x14ac:dyDescent="0.25">
      <c r="I7986" s="14"/>
      <c r="J7986" s="14"/>
      <c r="K7986" s="14"/>
      <c r="L7986" s="14"/>
      <c r="M7986" s="14"/>
      <c r="N7986" s="14"/>
      <c r="O7986" s="14"/>
      <c r="P7986" s="14"/>
    </row>
    <row r="7987" spans="9:16" x14ac:dyDescent="0.25">
      <c r="I7987" s="14"/>
      <c r="J7987" s="14"/>
      <c r="K7987" s="14"/>
      <c r="L7987" s="14"/>
      <c r="M7987" s="14"/>
      <c r="N7987" s="14"/>
      <c r="O7987" s="14"/>
      <c r="P7987" s="14"/>
    </row>
    <row r="7988" spans="9:16" x14ac:dyDescent="0.25">
      <c r="I7988" s="14"/>
      <c r="J7988" s="14"/>
      <c r="K7988" s="14"/>
      <c r="L7988" s="14"/>
      <c r="M7988" s="14"/>
      <c r="N7988" s="14"/>
      <c r="O7988" s="14"/>
      <c r="P7988" s="14"/>
    </row>
    <row r="7989" spans="9:16" x14ac:dyDescent="0.25">
      <c r="I7989" s="14"/>
      <c r="J7989" s="14"/>
      <c r="K7989" s="14"/>
      <c r="L7989" s="14"/>
      <c r="M7989" s="14"/>
      <c r="N7989" s="14"/>
      <c r="O7989" s="14"/>
      <c r="P7989" s="14"/>
    </row>
    <row r="7990" spans="9:16" x14ac:dyDescent="0.25">
      <c r="I7990" s="14"/>
      <c r="J7990" s="14"/>
      <c r="K7990" s="14"/>
      <c r="L7990" s="14"/>
      <c r="M7990" s="14"/>
      <c r="N7990" s="14"/>
      <c r="O7990" s="14"/>
      <c r="P7990" s="14"/>
    </row>
    <row r="7991" spans="9:16" x14ac:dyDescent="0.25">
      <c r="I7991" s="14"/>
      <c r="J7991" s="14"/>
      <c r="K7991" s="14"/>
      <c r="L7991" s="14"/>
      <c r="M7991" s="14"/>
      <c r="N7991" s="14"/>
      <c r="O7991" s="14"/>
      <c r="P7991" s="14"/>
    </row>
    <row r="7992" spans="9:16" x14ac:dyDescent="0.25">
      <c r="I7992" s="14"/>
      <c r="J7992" s="14"/>
      <c r="K7992" s="14"/>
      <c r="L7992" s="14"/>
      <c r="M7992" s="14"/>
      <c r="N7992" s="14"/>
      <c r="O7992" s="14"/>
      <c r="P7992" s="14"/>
    </row>
    <row r="7993" spans="9:16" x14ac:dyDescent="0.25">
      <c r="I7993" s="14"/>
      <c r="J7993" s="14"/>
      <c r="K7993" s="14"/>
      <c r="L7993" s="14"/>
      <c r="M7993" s="14"/>
      <c r="N7993" s="14"/>
      <c r="O7993" s="14"/>
      <c r="P7993" s="14"/>
    </row>
    <row r="7994" spans="9:16" x14ac:dyDescent="0.25">
      <c r="I7994" s="14"/>
      <c r="J7994" s="14"/>
      <c r="K7994" s="14"/>
      <c r="L7994" s="14"/>
      <c r="M7994" s="14"/>
      <c r="N7994" s="14"/>
      <c r="O7994" s="14"/>
      <c r="P7994" s="14"/>
    </row>
    <row r="7995" spans="9:16" x14ac:dyDescent="0.25">
      <c r="I7995" s="14"/>
      <c r="J7995" s="14"/>
      <c r="K7995" s="14"/>
      <c r="L7995" s="14"/>
      <c r="M7995" s="14"/>
      <c r="N7995" s="14"/>
      <c r="O7995" s="14"/>
      <c r="P7995" s="14"/>
    </row>
    <row r="7996" spans="9:16" x14ac:dyDescent="0.25">
      <c r="I7996" s="14"/>
      <c r="J7996" s="14"/>
      <c r="K7996" s="14"/>
      <c r="L7996" s="14"/>
      <c r="M7996" s="14"/>
      <c r="N7996" s="14"/>
      <c r="O7996" s="14"/>
      <c r="P7996" s="14"/>
    </row>
    <row r="7997" spans="9:16" x14ac:dyDescent="0.25">
      <c r="I7997" s="14"/>
      <c r="J7997" s="14"/>
      <c r="K7997" s="14"/>
      <c r="L7997" s="14"/>
      <c r="M7997" s="14"/>
      <c r="N7997" s="14"/>
      <c r="O7997" s="14"/>
      <c r="P7997" s="14"/>
    </row>
    <row r="7998" spans="9:16" x14ac:dyDescent="0.25">
      <c r="I7998" s="14"/>
      <c r="J7998" s="14"/>
      <c r="K7998" s="14"/>
      <c r="L7998" s="14"/>
      <c r="M7998" s="14"/>
      <c r="N7998" s="14"/>
      <c r="O7998" s="14"/>
      <c r="P7998" s="14"/>
    </row>
    <row r="7999" spans="9:16" x14ac:dyDescent="0.25">
      <c r="I7999" s="14"/>
      <c r="J7999" s="14"/>
      <c r="K7999" s="14"/>
      <c r="L7999" s="14"/>
      <c r="M7999" s="14"/>
      <c r="N7999" s="14"/>
      <c r="O7999" s="14"/>
      <c r="P7999" s="14"/>
    </row>
    <row r="8000" spans="9:16" x14ac:dyDescent="0.25">
      <c r="I8000" s="14"/>
      <c r="J8000" s="14"/>
      <c r="K8000" s="14"/>
      <c r="L8000" s="14"/>
      <c r="M8000" s="14"/>
      <c r="N8000" s="14"/>
      <c r="O8000" s="14"/>
      <c r="P8000" s="14"/>
    </row>
    <row r="8001" spans="9:16" x14ac:dyDescent="0.25">
      <c r="I8001" s="14"/>
      <c r="J8001" s="14"/>
      <c r="K8001" s="14"/>
      <c r="L8001" s="14"/>
      <c r="M8001" s="14"/>
      <c r="N8001" s="14"/>
      <c r="O8001" s="14"/>
      <c r="P8001" s="14"/>
    </row>
    <row r="8002" spans="9:16" x14ac:dyDescent="0.25">
      <c r="I8002" s="14"/>
      <c r="J8002" s="14"/>
      <c r="K8002" s="14"/>
      <c r="L8002" s="14"/>
      <c r="M8002" s="14"/>
      <c r="N8002" s="14"/>
      <c r="O8002" s="14"/>
      <c r="P8002" s="14"/>
    </row>
    <row r="8003" spans="9:16" x14ac:dyDescent="0.25">
      <c r="I8003" s="14"/>
      <c r="J8003" s="14"/>
      <c r="K8003" s="14"/>
      <c r="L8003" s="14"/>
      <c r="M8003" s="14"/>
      <c r="N8003" s="14"/>
      <c r="O8003" s="14"/>
      <c r="P8003" s="14"/>
    </row>
    <row r="8004" spans="9:16" x14ac:dyDescent="0.25">
      <c r="I8004" s="14"/>
      <c r="J8004" s="14"/>
      <c r="K8004" s="14"/>
      <c r="L8004" s="14"/>
      <c r="M8004" s="14"/>
      <c r="N8004" s="14"/>
      <c r="O8004" s="14"/>
      <c r="P8004" s="14"/>
    </row>
    <row r="8005" spans="9:16" x14ac:dyDescent="0.25">
      <c r="I8005" s="14"/>
      <c r="J8005" s="14"/>
      <c r="K8005" s="14"/>
      <c r="L8005" s="14"/>
      <c r="M8005" s="14"/>
      <c r="N8005" s="14"/>
      <c r="O8005" s="14"/>
      <c r="P8005" s="14"/>
    </row>
    <row r="8006" spans="9:16" x14ac:dyDescent="0.25">
      <c r="I8006" s="14"/>
      <c r="J8006" s="14"/>
      <c r="K8006" s="14"/>
      <c r="L8006" s="14"/>
      <c r="M8006" s="14"/>
      <c r="N8006" s="14"/>
      <c r="O8006" s="14"/>
      <c r="P8006" s="14"/>
    </row>
    <row r="8007" spans="9:16" x14ac:dyDescent="0.25">
      <c r="I8007" s="14"/>
      <c r="J8007" s="14"/>
      <c r="K8007" s="14"/>
      <c r="L8007" s="14"/>
      <c r="M8007" s="14"/>
      <c r="N8007" s="14"/>
      <c r="O8007" s="14"/>
      <c r="P8007" s="14"/>
    </row>
    <row r="8008" spans="9:16" x14ac:dyDescent="0.25">
      <c r="I8008" s="14"/>
      <c r="J8008" s="14"/>
      <c r="K8008" s="14"/>
      <c r="L8008" s="14"/>
      <c r="M8008" s="14"/>
      <c r="N8008" s="14"/>
      <c r="O8008" s="14"/>
      <c r="P8008" s="14"/>
    </row>
    <row r="8009" spans="9:16" x14ac:dyDescent="0.25">
      <c r="I8009" s="14"/>
      <c r="J8009" s="14"/>
      <c r="K8009" s="14"/>
      <c r="L8009" s="14"/>
      <c r="M8009" s="14"/>
      <c r="N8009" s="14"/>
      <c r="O8009" s="14"/>
      <c r="P8009" s="14"/>
    </row>
    <row r="8010" spans="9:16" x14ac:dyDescent="0.25">
      <c r="I8010" s="14"/>
      <c r="J8010" s="14"/>
      <c r="K8010" s="14"/>
      <c r="L8010" s="14"/>
      <c r="M8010" s="14"/>
      <c r="N8010" s="14"/>
      <c r="O8010" s="14"/>
      <c r="P8010" s="14"/>
    </row>
    <row r="8011" spans="9:16" x14ac:dyDescent="0.25">
      <c r="I8011" s="14"/>
      <c r="J8011" s="14"/>
      <c r="K8011" s="14"/>
      <c r="L8011" s="14"/>
      <c r="M8011" s="14"/>
      <c r="N8011" s="14"/>
      <c r="O8011" s="14"/>
      <c r="P8011" s="14"/>
    </row>
    <row r="8012" spans="9:16" x14ac:dyDescent="0.25">
      <c r="I8012" s="14"/>
      <c r="J8012" s="14"/>
      <c r="K8012" s="14"/>
      <c r="L8012" s="14"/>
      <c r="M8012" s="14"/>
      <c r="N8012" s="14"/>
      <c r="O8012" s="14"/>
      <c r="P8012" s="14"/>
    </row>
    <row r="8013" spans="9:16" x14ac:dyDescent="0.25">
      <c r="I8013" s="14"/>
      <c r="J8013" s="14"/>
      <c r="K8013" s="14"/>
      <c r="L8013" s="14"/>
      <c r="M8013" s="14"/>
      <c r="N8013" s="14"/>
      <c r="O8013" s="14"/>
      <c r="P8013" s="14"/>
    </row>
    <row r="8014" spans="9:16" x14ac:dyDescent="0.25">
      <c r="I8014" s="14"/>
      <c r="J8014" s="14"/>
      <c r="K8014" s="14"/>
      <c r="L8014" s="14"/>
      <c r="M8014" s="14"/>
      <c r="N8014" s="14"/>
      <c r="O8014" s="14"/>
      <c r="P8014" s="14"/>
    </row>
    <row r="8015" spans="9:16" x14ac:dyDescent="0.25">
      <c r="I8015" s="14"/>
      <c r="J8015" s="14"/>
      <c r="K8015" s="14"/>
      <c r="L8015" s="14"/>
      <c r="M8015" s="14"/>
      <c r="N8015" s="14"/>
      <c r="O8015" s="14"/>
      <c r="P8015" s="14"/>
    </row>
    <row r="8016" spans="9:16" x14ac:dyDescent="0.25">
      <c r="I8016" s="14"/>
      <c r="J8016" s="14"/>
      <c r="K8016" s="14"/>
      <c r="L8016" s="14"/>
      <c r="M8016" s="14"/>
      <c r="N8016" s="14"/>
      <c r="O8016" s="14"/>
      <c r="P8016" s="14"/>
    </row>
    <row r="8017" spans="9:16" x14ac:dyDescent="0.25">
      <c r="I8017" s="14"/>
      <c r="J8017" s="14"/>
      <c r="K8017" s="14"/>
      <c r="L8017" s="14"/>
      <c r="M8017" s="14"/>
      <c r="N8017" s="14"/>
      <c r="O8017" s="14"/>
      <c r="P8017" s="14"/>
    </row>
    <row r="8018" spans="9:16" x14ac:dyDescent="0.25">
      <c r="I8018" s="14"/>
      <c r="J8018" s="14"/>
      <c r="K8018" s="14"/>
      <c r="L8018" s="14"/>
      <c r="M8018" s="14"/>
      <c r="N8018" s="14"/>
      <c r="O8018" s="14"/>
      <c r="P8018" s="14"/>
    </row>
    <row r="8019" spans="9:16" x14ac:dyDescent="0.25">
      <c r="I8019" s="14"/>
      <c r="J8019" s="14"/>
      <c r="K8019" s="14"/>
      <c r="L8019" s="14"/>
      <c r="M8019" s="14"/>
      <c r="N8019" s="14"/>
      <c r="O8019" s="14"/>
      <c r="P8019" s="14"/>
    </row>
    <row r="8020" spans="9:16" x14ac:dyDescent="0.25">
      <c r="I8020" s="14"/>
      <c r="J8020" s="14"/>
      <c r="K8020" s="14"/>
      <c r="L8020" s="14"/>
      <c r="M8020" s="14"/>
      <c r="N8020" s="14"/>
      <c r="O8020" s="14"/>
      <c r="P8020" s="14"/>
    </row>
    <row r="8021" spans="9:16" x14ac:dyDescent="0.25">
      <c r="I8021" s="14"/>
      <c r="J8021" s="14"/>
      <c r="K8021" s="14"/>
      <c r="L8021" s="14"/>
      <c r="M8021" s="14"/>
      <c r="N8021" s="14"/>
      <c r="O8021" s="14"/>
      <c r="P8021" s="14"/>
    </row>
    <row r="8022" spans="9:16" x14ac:dyDescent="0.25">
      <c r="I8022" s="14"/>
      <c r="J8022" s="14"/>
      <c r="K8022" s="14"/>
      <c r="L8022" s="14"/>
      <c r="M8022" s="14"/>
      <c r="N8022" s="14"/>
      <c r="O8022" s="14"/>
      <c r="P8022" s="14"/>
    </row>
    <row r="8023" spans="9:16" x14ac:dyDescent="0.25">
      <c r="I8023" s="14"/>
      <c r="J8023" s="14"/>
      <c r="K8023" s="14"/>
      <c r="L8023" s="14"/>
      <c r="M8023" s="14"/>
      <c r="N8023" s="14"/>
      <c r="O8023" s="14"/>
      <c r="P8023" s="14"/>
    </row>
    <row r="8024" spans="9:16" x14ac:dyDescent="0.25">
      <c r="I8024" s="14"/>
      <c r="J8024" s="14"/>
      <c r="K8024" s="14"/>
      <c r="L8024" s="14"/>
      <c r="M8024" s="14"/>
      <c r="N8024" s="14"/>
      <c r="O8024" s="14"/>
      <c r="P8024" s="14"/>
    </row>
    <row r="8025" spans="9:16" x14ac:dyDescent="0.25">
      <c r="I8025" s="14"/>
      <c r="J8025" s="14"/>
      <c r="K8025" s="14"/>
      <c r="L8025" s="14"/>
      <c r="M8025" s="14"/>
      <c r="N8025" s="14"/>
      <c r="O8025" s="14"/>
      <c r="P8025" s="14"/>
    </row>
    <row r="8026" spans="9:16" x14ac:dyDescent="0.25">
      <c r="I8026" s="14"/>
      <c r="J8026" s="14"/>
      <c r="K8026" s="14"/>
      <c r="L8026" s="14"/>
      <c r="M8026" s="14"/>
      <c r="N8026" s="14"/>
      <c r="O8026" s="14"/>
      <c r="P8026" s="14"/>
    </row>
    <row r="8027" spans="9:16" x14ac:dyDescent="0.25">
      <c r="I8027" s="14"/>
      <c r="J8027" s="14"/>
      <c r="K8027" s="14"/>
      <c r="L8027" s="14"/>
      <c r="M8027" s="14"/>
      <c r="N8027" s="14"/>
      <c r="O8027" s="14"/>
      <c r="P8027" s="14"/>
    </row>
    <row r="8028" spans="9:16" x14ac:dyDescent="0.25">
      <c r="I8028" s="14"/>
      <c r="J8028" s="14"/>
      <c r="K8028" s="14"/>
      <c r="L8028" s="14"/>
      <c r="M8028" s="14"/>
      <c r="N8028" s="14"/>
      <c r="O8028" s="14"/>
      <c r="P8028" s="14"/>
    </row>
    <row r="8029" spans="9:16" x14ac:dyDescent="0.25">
      <c r="I8029" s="14"/>
      <c r="J8029" s="14"/>
      <c r="K8029" s="14"/>
      <c r="L8029" s="14"/>
      <c r="M8029" s="14"/>
      <c r="N8029" s="14"/>
      <c r="O8029" s="14"/>
      <c r="P8029" s="14"/>
    </row>
    <row r="8030" spans="9:16" x14ac:dyDescent="0.25">
      <c r="I8030" s="14"/>
      <c r="J8030" s="14"/>
      <c r="K8030" s="14"/>
      <c r="L8030" s="14"/>
      <c r="M8030" s="14"/>
      <c r="N8030" s="14"/>
      <c r="O8030" s="14"/>
      <c r="P8030" s="14"/>
    </row>
    <row r="8031" spans="9:16" x14ac:dyDescent="0.25">
      <c r="I8031" s="14"/>
      <c r="J8031" s="14"/>
      <c r="K8031" s="14"/>
      <c r="L8031" s="14"/>
      <c r="M8031" s="14"/>
      <c r="N8031" s="14"/>
      <c r="O8031" s="14"/>
      <c r="P8031" s="14"/>
    </row>
    <row r="8032" spans="9:16" x14ac:dyDescent="0.25">
      <c r="I8032" s="14"/>
      <c r="J8032" s="14"/>
      <c r="K8032" s="14"/>
      <c r="L8032" s="14"/>
      <c r="M8032" s="14"/>
      <c r="N8032" s="14"/>
      <c r="O8032" s="14"/>
      <c r="P8032" s="14"/>
    </row>
    <row r="8033" spans="9:16" x14ac:dyDescent="0.25">
      <c r="I8033" s="14"/>
      <c r="J8033" s="14"/>
      <c r="K8033" s="14"/>
      <c r="L8033" s="14"/>
      <c r="M8033" s="14"/>
      <c r="N8033" s="14"/>
      <c r="O8033" s="14"/>
      <c r="P8033" s="14"/>
    </row>
    <row r="8034" spans="9:16" x14ac:dyDescent="0.25">
      <c r="I8034" s="14"/>
      <c r="J8034" s="14"/>
      <c r="K8034" s="14"/>
      <c r="L8034" s="14"/>
      <c r="M8034" s="14"/>
      <c r="N8034" s="14"/>
      <c r="O8034" s="14"/>
      <c r="P8034" s="14"/>
    </row>
    <row r="8035" spans="9:16" x14ac:dyDescent="0.25">
      <c r="I8035" s="14"/>
      <c r="J8035" s="14"/>
      <c r="K8035" s="14"/>
      <c r="L8035" s="14"/>
      <c r="M8035" s="14"/>
      <c r="N8035" s="14"/>
      <c r="O8035" s="14"/>
      <c r="P8035" s="14"/>
    </row>
    <row r="8036" spans="9:16" x14ac:dyDescent="0.25">
      <c r="I8036" s="14"/>
      <c r="J8036" s="14"/>
      <c r="K8036" s="14"/>
      <c r="L8036" s="14"/>
      <c r="M8036" s="14"/>
      <c r="N8036" s="14"/>
      <c r="O8036" s="14"/>
      <c r="P8036" s="14"/>
    </row>
    <row r="8037" spans="9:16" x14ac:dyDescent="0.25">
      <c r="I8037" s="14"/>
      <c r="J8037" s="14"/>
      <c r="K8037" s="14"/>
      <c r="L8037" s="14"/>
      <c r="M8037" s="14"/>
      <c r="N8037" s="14"/>
      <c r="O8037" s="14"/>
      <c r="P8037" s="14"/>
    </row>
    <row r="8038" spans="9:16" x14ac:dyDescent="0.25">
      <c r="I8038" s="14"/>
      <c r="J8038" s="14"/>
      <c r="K8038" s="14"/>
      <c r="L8038" s="14"/>
      <c r="M8038" s="14"/>
      <c r="N8038" s="14"/>
      <c r="O8038" s="14"/>
      <c r="P8038" s="14"/>
    </row>
    <row r="8039" spans="9:16" x14ac:dyDescent="0.25">
      <c r="I8039" s="14"/>
      <c r="J8039" s="14"/>
      <c r="K8039" s="14"/>
      <c r="L8039" s="14"/>
      <c r="M8039" s="14"/>
      <c r="N8039" s="14"/>
      <c r="O8039" s="14"/>
      <c r="P8039" s="14"/>
    </row>
    <row r="8040" spans="9:16" x14ac:dyDescent="0.25">
      <c r="I8040" s="14"/>
      <c r="J8040" s="14"/>
      <c r="K8040" s="14"/>
      <c r="L8040" s="14"/>
      <c r="M8040" s="14"/>
      <c r="N8040" s="14"/>
      <c r="O8040" s="14"/>
      <c r="P8040" s="14"/>
    </row>
    <row r="8041" spans="9:16" x14ac:dyDescent="0.25">
      <c r="I8041" s="14"/>
      <c r="J8041" s="14"/>
      <c r="K8041" s="14"/>
      <c r="L8041" s="14"/>
      <c r="M8041" s="14"/>
      <c r="N8041" s="14"/>
      <c r="O8041" s="14"/>
      <c r="P8041" s="14"/>
    </row>
    <row r="8042" spans="9:16" x14ac:dyDescent="0.25">
      <c r="I8042" s="14"/>
      <c r="J8042" s="14"/>
      <c r="K8042" s="14"/>
      <c r="L8042" s="14"/>
      <c r="M8042" s="14"/>
      <c r="N8042" s="14"/>
      <c r="O8042" s="14"/>
      <c r="P8042" s="14"/>
    </row>
    <row r="8043" spans="9:16" x14ac:dyDescent="0.25">
      <c r="I8043" s="14"/>
      <c r="J8043" s="14"/>
      <c r="K8043" s="14"/>
      <c r="L8043" s="14"/>
      <c r="M8043" s="14"/>
      <c r="N8043" s="14"/>
      <c r="O8043" s="14"/>
      <c r="P8043" s="14"/>
    </row>
    <row r="8044" spans="9:16" x14ac:dyDescent="0.25">
      <c r="I8044" s="14"/>
      <c r="J8044" s="14"/>
      <c r="K8044" s="14"/>
      <c r="L8044" s="14"/>
      <c r="M8044" s="14"/>
      <c r="N8044" s="14"/>
      <c r="O8044" s="14"/>
      <c r="P8044" s="14"/>
    </row>
    <row r="8045" spans="9:16" x14ac:dyDescent="0.25">
      <c r="I8045" s="14"/>
      <c r="J8045" s="14"/>
      <c r="K8045" s="14"/>
      <c r="L8045" s="14"/>
      <c r="M8045" s="14"/>
      <c r="N8045" s="14"/>
      <c r="O8045" s="14"/>
      <c r="P8045" s="14"/>
    </row>
    <row r="8046" spans="9:16" x14ac:dyDescent="0.25">
      <c r="I8046" s="14"/>
      <c r="J8046" s="14"/>
      <c r="K8046" s="14"/>
      <c r="L8046" s="14"/>
      <c r="M8046" s="14"/>
      <c r="N8046" s="14"/>
      <c r="O8046" s="14"/>
      <c r="P8046" s="14"/>
    </row>
    <row r="8047" spans="9:16" x14ac:dyDescent="0.25">
      <c r="I8047" s="14"/>
      <c r="J8047" s="14"/>
      <c r="K8047" s="14"/>
      <c r="L8047" s="14"/>
      <c r="M8047" s="14"/>
      <c r="N8047" s="14"/>
      <c r="O8047" s="14"/>
      <c r="P8047" s="14"/>
    </row>
    <row r="8048" spans="9:16" x14ac:dyDescent="0.25">
      <c r="I8048" s="14"/>
      <c r="J8048" s="14"/>
      <c r="K8048" s="14"/>
      <c r="L8048" s="14"/>
      <c r="M8048" s="14"/>
      <c r="N8048" s="14"/>
      <c r="O8048" s="14"/>
      <c r="P8048" s="14"/>
    </row>
    <row r="8049" spans="9:16" x14ac:dyDescent="0.25">
      <c r="I8049" s="14"/>
      <c r="J8049" s="14"/>
      <c r="K8049" s="14"/>
      <c r="L8049" s="14"/>
      <c r="M8049" s="14"/>
      <c r="N8049" s="14"/>
      <c r="O8049" s="14"/>
      <c r="P8049" s="14"/>
    </row>
    <row r="8050" spans="9:16" x14ac:dyDescent="0.25">
      <c r="I8050" s="14"/>
      <c r="J8050" s="14"/>
      <c r="K8050" s="14"/>
      <c r="L8050" s="14"/>
      <c r="M8050" s="14"/>
      <c r="N8050" s="14"/>
      <c r="O8050" s="14"/>
      <c r="P8050" s="14"/>
    </row>
    <row r="8051" spans="9:16" x14ac:dyDescent="0.25">
      <c r="I8051" s="14"/>
      <c r="J8051" s="14"/>
      <c r="K8051" s="14"/>
      <c r="L8051" s="14"/>
      <c r="M8051" s="14"/>
      <c r="N8051" s="14"/>
      <c r="O8051" s="14"/>
      <c r="P8051" s="14"/>
    </row>
    <row r="8052" spans="9:16" x14ac:dyDescent="0.25">
      <c r="I8052" s="14"/>
      <c r="J8052" s="14"/>
      <c r="K8052" s="14"/>
      <c r="L8052" s="14"/>
      <c r="M8052" s="14"/>
      <c r="N8052" s="14"/>
      <c r="O8052" s="14"/>
      <c r="P8052" s="14"/>
    </row>
    <row r="8053" spans="9:16" x14ac:dyDescent="0.25">
      <c r="I8053" s="14"/>
      <c r="J8053" s="14"/>
      <c r="K8053" s="14"/>
      <c r="L8053" s="14"/>
      <c r="M8053" s="14"/>
      <c r="N8053" s="14"/>
      <c r="O8053" s="14"/>
      <c r="P8053" s="14"/>
    </row>
    <row r="8054" spans="9:16" x14ac:dyDescent="0.25">
      <c r="I8054" s="14"/>
      <c r="J8054" s="14"/>
      <c r="K8054" s="14"/>
      <c r="L8054" s="14"/>
      <c r="M8054" s="14"/>
      <c r="N8054" s="14"/>
      <c r="O8054" s="14"/>
      <c r="P8054" s="14"/>
    </row>
    <row r="8055" spans="9:16" x14ac:dyDescent="0.25">
      <c r="I8055" s="14"/>
      <c r="J8055" s="14"/>
      <c r="K8055" s="14"/>
      <c r="L8055" s="14"/>
      <c r="M8055" s="14"/>
      <c r="N8055" s="14"/>
      <c r="O8055" s="14"/>
      <c r="P8055" s="14"/>
    </row>
    <row r="8056" spans="9:16" x14ac:dyDescent="0.25">
      <c r="I8056" s="14"/>
      <c r="J8056" s="14"/>
      <c r="K8056" s="14"/>
      <c r="L8056" s="14"/>
      <c r="M8056" s="14"/>
      <c r="N8056" s="14"/>
      <c r="O8056" s="14"/>
      <c r="P8056" s="14"/>
    </row>
    <row r="8057" spans="9:16" x14ac:dyDescent="0.25">
      <c r="I8057" s="14"/>
      <c r="J8057" s="14"/>
      <c r="K8057" s="14"/>
      <c r="L8057" s="14"/>
      <c r="M8057" s="14"/>
      <c r="N8057" s="14"/>
      <c r="O8057" s="14"/>
      <c r="P8057" s="14"/>
    </row>
    <row r="8058" spans="9:16" x14ac:dyDescent="0.25">
      <c r="I8058" s="14"/>
      <c r="J8058" s="14"/>
      <c r="K8058" s="14"/>
      <c r="L8058" s="14"/>
      <c r="M8058" s="14"/>
      <c r="N8058" s="14"/>
      <c r="O8058" s="14"/>
      <c r="P8058" s="14"/>
    </row>
    <row r="8059" spans="9:16" x14ac:dyDescent="0.25">
      <c r="I8059" s="14"/>
      <c r="J8059" s="14"/>
      <c r="K8059" s="14"/>
      <c r="L8059" s="14"/>
      <c r="M8059" s="14"/>
      <c r="N8059" s="14"/>
      <c r="O8059" s="14"/>
      <c r="P8059" s="14"/>
    </row>
    <row r="8060" spans="9:16" x14ac:dyDescent="0.25">
      <c r="I8060" s="14"/>
      <c r="J8060" s="14"/>
      <c r="K8060" s="14"/>
      <c r="L8060" s="14"/>
      <c r="M8060" s="14"/>
      <c r="N8060" s="14"/>
      <c r="O8060" s="14"/>
      <c r="P8060" s="14"/>
    </row>
    <row r="8061" spans="9:16" x14ac:dyDescent="0.25">
      <c r="I8061" s="14"/>
      <c r="J8061" s="14"/>
      <c r="K8061" s="14"/>
      <c r="L8061" s="14"/>
      <c r="M8061" s="14"/>
      <c r="N8061" s="14"/>
      <c r="O8061" s="14"/>
      <c r="P8061" s="14"/>
    </row>
    <row r="8062" spans="9:16" x14ac:dyDescent="0.25">
      <c r="I8062" s="14"/>
      <c r="J8062" s="14"/>
      <c r="K8062" s="14"/>
      <c r="L8062" s="14"/>
      <c r="M8062" s="14"/>
      <c r="N8062" s="14"/>
      <c r="O8062" s="14"/>
      <c r="P8062" s="14"/>
    </row>
    <row r="8063" spans="9:16" x14ac:dyDescent="0.25">
      <c r="I8063" s="14"/>
      <c r="J8063" s="14"/>
      <c r="K8063" s="14"/>
      <c r="L8063" s="14"/>
      <c r="M8063" s="14"/>
      <c r="N8063" s="14"/>
      <c r="O8063" s="14"/>
      <c r="P8063" s="14"/>
    </row>
    <row r="8064" spans="9:16" x14ac:dyDescent="0.25">
      <c r="I8064" s="14"/>
      <c r="J8064" s="14"/>
      <c r="K8064" s="14"/>
      <c r="L8064" s="14"/>
      <c r="M8064" s="14"/>
      <c r="N8064" s="14"/>
      <c r="O8064" s="14"/>
      <c r="P8064" s="14"/>
    </row>
    <row r="8065" spans="9:16" x14ac:dyDescent="0.25">
      <c r="I8065" s="14"/>
      <c r="J8065" s="14"/>
      <c r="K8065" s="14"/>
      <c r="L8065" s="14"/>
      <c r="M8065" s="14"/>
      <c r="N8065" s="14"/>
      <c r="O8065" s="14"/>
      <c r="P8065" s="14"/>
    </row>
    <row r="8066" spans="9:16" x14ac:dyDescent="0.25">
      <c r="I8066" s="14"/>
      <c r="J8066" s="14"/>
      <c r="K8066" s="14"/>
      <c r="L8066" s="14"/>
      <c r="M8066" s="14"/>
      <c r="N8066" s="14"/>
      <c r="O8066" s="14"/>
      <c r="P8066" s="14"/>
    </row>
    <row r="8067" spans="9:16" x14ac:dyDescent="0.25">
      <c r="I8067" s="14"/>
      <c r="J8067" s="14"/>
      <c r="K8067" s="14"/>
      <c r="L8067" s="14"/>
      <c r="M8067" s="14"/>
      <c r="N8067" s="14"/>
      <c r="O8067" s="14"/>
      <c r="P8067" s="14"/>
    </row>
    <row r="8068" spans="9:16" x14ac:dyDescent="0.25">
      <c r="I8068" s="14"/>
      <c r="J8068" s="14"/>
      <c r="K8068" s="14"/>
      <c r="L8068" s="14"/>
      <c r="M8068" s="14"/>
      <c r="N8068" s="14"/>
      <c r="O8068" s="14"/>
      <c r="P8068" s="14"/>
    </row>
    <row r="8069" spans="9:16" x14ac:dyDescent="0.25">
      <c r="I8069" s="14"/>
      <c r="J8069" s="14"/>
      <c r="K8069" s="14"/>
      <c r="L8069" s="14"/>
      <c r="M8069" s="14"/>
      <c r="N8069" s="14"/>
      <c r="O8069" s="14"/>
      <c r="P8069" s="14"/>
    </row>
    <row r="8070" spans="9:16" x14ac:dyDescent="0.25">
      <c r="I8070" s="14"/>
      <c r="J8070" s="14"/>
      <c r="K8070" s="14"/>
      <c r="L8070" s="14"/>
      <c r="M8070" s="14"/>
      <c r="N8070" s="14"/>
      <c r="O8070" s="14"/>
      <c r="P8070" s="14"/>
    </row>
    <row r="8071" spans="9:16" x14ac:dyDescent="0.25">
      <c r="I8071" s="14"/>
      <c r="J8071" s="14"/>
      <c r="K8071" s="14"/>
      <c r="L8071" s="14"/>
      <c r="M8071" s="14"/>
      <c r="N8071" s="14"/>
      <c r="O8071" s="14"/>
      <c r="P8071" s="14"/>
    </row>
    <row r="8072" spans="9:16" x14ac:dyDescent="0.25">
      <c r="I8072" s="14"/>
      <c r="J8072" s="14"/>
      <c r="K8072" s="14"/>
      <c r="L8072" s="14"/>
      <c r="M8072" s="14"/>
      <c r="N8072" s="14"/>
      <c r="O8072" s="14"/>
      <c r="P8072" s="14"/>
    </row>
    <row r="8073" spans="9:16" x14ac:dyDescent="0.25">
      <c r="I8073" s="14"/>
      <c r="J8073" s="14"/>
      <c r="K8073" s="14"/>
      <c r="L8073" s="14"/>
      <c r="M8073" s="14"/>
      <c r="N8073" s="14"/>
      <c r="O8073" s="14"/>
      <c r="P8073" s="14"/>
    </row>
    <row r="8074" spans="9:16" x14ac:dyDescent="0.25">
      <c r="I8074" s="14"/>
      <c r="J8074" s="14"/>
      <c r="K8074" s="14"/>
      <c r="L8074" s="14"/>
      <c r="M8074" s="14"/>
      <c r="N8074" s="14"/>
      <c r="O8074" s="14"/>
      <c r="P8074" s="14"/>
    </row>
    <row r="8075" spans="9:16" x14ac:dyDescent="0.25">
      <c r="I8075" s="14"/>
      <c r="J8075" s="14"/>
      <c r="K8075" s="14"/>
      <c r="L8075" s="14"/>
      <c r="M8075" s="14"/>
      <c r="N8075" s="14"/>
      <c r="O8075" s="14"/>
      <c r="P8075" s="14"/>
    </row>
    <row r="8076" spans="9:16" x14ac:dyDescent="0.25">
      <c r="I8076" s="14"/>
      <c r="J8076" s="14"/>
      <c r="K8076" s="14"/>
      <c r="L8076" s="14"/>
      <c r="M8076" s="14"/>
      <c r="N8076" s="14"/>
      <c r="O8076" s="14"/>
      <c r="P8076" s="14"/>
    </row>
    <row r="8077" spans="9:16" x14ac:dyDescent="0.25">
      <c r="I8077" s="14"/>
      <c r="J8077" s="14"/>
      <c r="K8077" s="14"/>
      <c r="L8077" s="14"/>
      <c r="M8077" s="14"/>
      <c r="N8077" s="14"/>
      <c r="O8077" s="14"/>
      <c r="P8077" s="14"/>
    </row>
    <row r="8078" spans="9:16" x14ac:dyDescent="0.25">
      <c r="I8078" s="14"/>
      <c r="J8078" s="14"/>
      <c r="K8078" s="14"/>
      <c r="L8078" s="14"/>
      <c r="M8078" s="14"/>
      <c r="N8078" s="14"/>
      <c r="O8078" s="14"/>
      <c r="P8078" s="14"/>
    </row>
    <row r="8079" spans="9:16" x14ac:dyDescent="0.25">
      <c r="I8079" s="14"/>
      <c r="J8079" s="14"/>
      <c r="K8079" s="14"/>
      <c r="L8079" s="14"/>
      <c r="M8079" s="14"/>
      <c r="N8079" s="14"/>
      <c r="O8079" s="14"/>
      <c r="P8079" s="14"/>
    </row>
    <row r="8080" spans="9:16" x14ac:dyDescent="0.25">
      <c r="I8080" s="14"/>
      <c r="J8080" s="14"/>
      <c r="K8080" s="14"/>
      <c r="L8080" s="14"/>
      <c r="M8080" s="14"/>
      <c r="N8080" s="14"/>
      <c r="O8080" s="14"/>
      <c r="P8080" s="14"/>
    </row>
    <row r="8081" spans="9:16" x14ac:dyDescent="0.25">
      <c r="I8081" s="14"/>
      <c r="J8081" s="14"/>
      <c r="K8081" s="14"/>
      <c r="L8081" s="14"/>
      <c r="M8081" s="14"/>
      <c r="N8081" s="14"/>
      <c r="O8081" s="14"/>
      <c r="P8081" s="14"/>
    </row>
    <row r="8082" spans="9:16" x14ac:dyDescent="0.25">
      <c r="I8082" s="14"/>
      <c r="J8082" s="14"/>
      <c r="K8082" s="14"/>
      <c r="L8082" s="14"/>
      <c r="M8082" s="14"/>
      <c r="N8082" s="14"/>
      <c r="O8082" s="14"/>
      <c r="P8082" s="14"/>
    </row>
    <row r="8083" spans="9:16" x14ac:dyDescent="0.25">
      <c r="I8083" s="14"/>
      <c r="J8083" s="14"/>
      <c r="K8083" s="14"/>
      <c r="L8083" s="14"/>
      <c r="M8083" s="14"/>
      <c r="N8083" s="14"/>
      <c r="O8083" s="14"/>
      <c r="P8083" s="14"/>
    </row>
    <row r="8084" spans="9:16" x14ac:dyDescent="0.25">
      <c r="I8084" s="14"/>
      <c r="J8084" s="14"/>
      <c r="K8084" s="14"/>
      <c r="L8084" s="14"/>
      <c r="M8084" s="14"/>
      <c r="N8084" s="14"/>
      <c r="O8084" s="14"/>
      <c r="P8084" s="14"/>
    </row>
    <row r="8085" spans="9:16" x14ac:dyDescent="0.25">
      <c r="I8085" s="14"/>
      <c r="J8085" s="14"/>
      <c r="K8085" s="14"/>
      <c r="L8085" s="14"/>
      <c r="M8085" s="14"/>
      <c r="N8085" s="14"/>
      <c r="O8085" s="14"/>
      <c r="P8085" s="14"/>
    </row>
    <row r="8086" spans="9:16" x14ac:dyDescent="0.25">
      <c r="I8086" s="14"/>
      <c r="J8086" s="14"/>
      <c r="K8086" s="14"/>
      <c r="L8086" s="14"/>
      <c r="M8086" s="14"/>
      <c r="N8086" s="14"/>
      <c r="O8086" s="14"/>
      <c r="P8086" s="14"/>
    </row>
    <row r="8087" spans="9:16" x14ac:dyDescent="0.25">
      <c r="I8087" s="14"/>
      <c r="J8087" s="14"/>
      <c r="K8087" s="14"/>
      <c r="L8087" s="14"/>
      <c r="M8087" s="14"/>
      <c r="N8087" s="14"/>
      <c r="O8087" s="14"/>
      <c r="P8087" s="14"/>
    </row>
    <row r="8088" spans="9:16" x14ac:dyDescent="0.25">
      <c r="I8088" s="14"/>
      <c r="J8088" s="14"/>
      <c r="K8088" s="14"/>
      <c r="L8088" s="14"/>
      <c r="M8088" s="14"/>
      <c r="N8088" s="14"/>
      <c r="O8088" s="14"/>
      <c r="P8088" s="14"/>
    </row>
    <row r="8089" spans="9:16" x14ac:dyDescent="0.25">
      <c r="I8089" s="14"/>
      <c r="J8089" s="14"/>
      <c r="K8089" s="14"/>
      <c r="L8089" s="14"/>
      <c r="M8089" s="14"/>
      <c r="N8089" s="14"/>
      <c r="O8089" s="14"/>
      <c r="P8089" s="14"/>
    </row>
    <row r="8090" spans="9:16" x14ac:dyDescent="0.25">
      <c r="I8090" s="14"/>
      <c r="J8090" s="14"/>
      <c r="K8090" s="14"/>
      <c r="L8090" s="14"/>
      <c r="M8090" s="14"/>
      <c r="N8090" s="14"/>
      <c r="O8090" s="14"/>
      <c r="P8090" s="14"/>
    </row>
    <row r="8091" spans="9:16" x14ac:dyDescent="0.25">
      <c r="I8091" s="14"/>
      <c r="J8091" s="14"/>
      <c r="K8091" s="14"/>
      <c r="L8091" s="14"/>
      <c r="M8091" s="14"/>
      <c r="N8091" s="14"/>
      <c r="O8091" s="14"/>
      <c r="P8091" s="14"/>
    </row>
    <row r="8092" spans="9:16" x14ac:dyDescent="0.25">
      <c r="I8092" s="14"/>
      <c r="J8092" s="14"/>
      <c r="K8092" s="14"/>
      <c r="L8092" s="14"/>
      <c r="M8092" s="14"/>
      <c r="N8092" s="14"/>
      <c r="O8092" s="14"/>
      <c r="P8092" s="14"/>
    </row>
    <row r="8093" spans="9:16" x14ac:dyDescent="0.25">
      <c r="I8093" s="14"/>
      <c r="J8093" s="14"/>
      <c r="K8093" s="14"/>
      <c r="L8093" s="14"/>
      <c r="M8093" s="14"/>
      <c r="N8093" s="14"/>
      <c r="O8093" s="14"/>
      <c r="P8093" s="14"/>
    </row>
    <row r="8094" spans="9:16" x14ac:dyDescent="0.25">
      <c r="I8094" s="14"/>
      <c r="J8094" s="14"/>
      <c r="K8094" s="14"/>
      <c r="L8094" s="14"/>
      <c r="M8094" s="14"/>
      <c r="N8094" s="14"/>
      <c r="O8094" s="14"/>
      <c r="P8094" s="14"/>
    </row>
    <row r="8095" spans="9:16" x14ac:dyDescent="0.25">
      <c r="I8095" s="14"/>
      <c r="J8095" s="14"/>
      <c r="K8095" s="14"/>
      <c r="L8095" s="14"/>
      <c r="M8095" s="14"/>
      <c r="N8095" s="14"/>
      <c r="O8095" s="14"/>
      <c r="P8095" s="14"/>
    </row>
    <row r="8096" spans="9:16" x14ac:dyDescent="0.25">
      <c r="I8096" s="14"/>
      <c r="J8096" s="14"/>
      <c r="K8096" s="14"/>
      <c r="L8096" s="14"/>
      <c r="M8096" s="14"/>
      <c r="N8096" s="14"/>
      <c r="O8096" s="14"/>
      <c r="P8096" s="14"/>
    </row>
    <row r="8097" spans="9:16" x14ac:dyDescent="0.25">
      <c r="I8097" s="14"/>
      <c r="J8097" s="14"/>
      <c r="K8097" s="14"/>
      <c r="L8097" s="14"/>
      <c r="M8097" s="14"/>
      <c r="N8097" s="14"/>
      <c r="O8097" s="14"/>
      <c r="P8097" s="14"/>
    </row>
    <row r="8098" spans="9:16" x14ac:dyDescent="0.25">
      <c r="I8098" s="14"/>
      <c r="J8098" s="14"/>
      <c r="K8098" s="14"/>
      <c r="L8098" s="14"/>
      <c r="M8098" s="14"/>
      <c r="N8098" s="14"/>
      <c r="O8098" s="14"/>
      <c r="P8098" s="14"/>
    </row>
    <row r="8099" spans="9:16" x14ac:dyDescent="0.25">
      <c r="I8099" s="14"/>
      <c r="J8099" s="14"/>
      <c r="K8099" s="14"/>
      <c r="L8099" s="14"/>
      <c r="M8099" s="14"/>
      <c r="N8099" s="14"/>
      <c r="O8099" s="14"/>
      <c r="P8099" s="14"/>
    </row>
    <row r="8100" spans="9:16" x14ac:dyDescent="0.25">
      <c r="I8100" s="14"/>
      <c r="J8100" s="14"/>
      <c r="K8100" s="14"/>
      <c r="L8100" s="14"/>
      <c r="M8100" s="14"/>
      <c r="N8100" s="14"/>
      <c r="O8100" s="14"/>
      <c r="P8100" s="14"/>
    </row>
    <row r="8101" spans="9:16" x14ac:dyDescent="0.25">
      <c r="I8101" s="14"/>
      <c r="J8101" s="14"/>
      <c r="K8101" s="14"/>
      <c r="L8101" s="14"/>
      <c r="M8101" s="14"/>
      <c r="N8101" s="14"/>
      <c r="O8101" s="14"/>
      <c r="P8101" s="14"/>
    </row>
    <row r="8102" spans="9:16" x14ac:dyDescent="0.25">
      <c r="I8102" s="14"/>
      <c r="J8102" s="14"/>
      <c r="K8102" s="14"/>
      <c r="L8102" s="14"/>
      <c r="M8102" s="14"/>
      <c r="N8102" s="14"/>
      <c r="O8102" s="14"/>
      <c r="P8102" s="14"/>
    </row>
    <row r="8103" spans="9:16" x14ac:dyDescent="0.25">
      <c r="I8103" s="14"/>
      <c r="J8103" s="14"/>
      <c r="K8103" s="14"/>
      <c r="L8103" s="14"/>
      <c r="M8103" s="14"/>
      <c r="N8103" s="14"/>
      <c r="O8103" s="14"/>
      <c r="P8103" s="14"/>
    </row>
    <row r="8104" spans="9:16" x14ac:dyDescent="0.25">
      <c r="I8104" s="14"/>
      <c r="J8104" s="14"/>
      <c r="K8104" s="14"/>
      <c r="L8104" s="14"/>
      <c r="M8104" s="14"/>
      <c r="N8104" s="14"/>
      <c r="O8104" s="14"/>
      <c r="P8104" s="14"/>
    </row>
    <row r="8105" spans="9:16" x14ac:dyDescent="0.25">
      <c r="I8105" s="14"/>
      <c r="J8105" s="14"/>
      <c r="K8105" s="14"/>
      <c r="L8105" s="14"/>
      <c r="M8105" s="14"/>
      <c r="N8105" s="14"/>
      <c r="O8105" s="14"/>
      <c r="P8105" s="14"/>
    </row>
    <row r="8106" spans="9:16" x14ac:dyDescent="0.25">
      <c r="I8106" s="14"/>
      <c r="J8106" s="14"/>
      <c r="K8106" s="14"/>
      <c r="L8106" s="14"/>
      <c r="M8106" s="14"/>
      <c r="N8106" s="14"/>
      <c r="O8106" s="14"/>
      <c r="P8106" s="14"/>
    </row>
    <row r="8107" spans="9:16" x14ac:dyDescent="0.25">
      <c r="I8107" s="14"/>
      <c r="J8107" s="14"/>
      <c r="K8107" s="14"/>
      <c r="L8107" s="14"/>
      <c r="M8107" s="14"/>
      <c r="N8107" s="14"/>
      <c r="O8107" s="14"/>
      <c r="P8107" s="14"/>
    </row>
    <row r="8108" spans="9:16" x14ac:dyDescent="0.25">
      <c r="I8108" s="14"/>
      <c r="J8108" s="14"/>
      <c r="K8108" s="14"/>
      <c r="L8108" s="14"/>
      <c r="M8108" s="14"/>
      <c r="N8108" s="14"/>
      <c r="O8108" s="14"/>
      <c r="P8108" s="14"/>
    </row>
    <row r="8109" spans="9:16" x14ac:dyDescent="0.25">
      <c r="I8109" s="14"/>
      <c r="J8109" s="14"/>
      <c r="K8109" s="14"/>
      <c r="L8109" s="14"/>
      <c r="M8109" s="14"/>
      <c r="N8109" s="14"/>
      <c r="O8109" s="14"/>
      <c r="P8109" s="14"/>
    </row>
    <row r="8110" spans="9:16" x14ac:dyDescent="0.25">
      <c r="I8110" s="14"/>
      <c r="J8110" s="14"/>
      <c r="K8110" s="14"/>
      <c r="L8110" s="14"/>
      <c r="M8110" s="14"/>
      <c r="N8110" s="14"/>
      <c r="O8110" s="14"/>
      <c r="P8110" s="14"/>
    </row>
    <row r="8111" spans="9:16" x14ac:dyDescent="0.25">
      <c r="I8111" s="14"/>
      <c r="J8111" s="14"/>
      <c r="K8111" s="14"/>
      <c r="L8111" s="14"/>
      <c r="M8111" s="14"/>
      <c r="N8111" s="14"/>
      <c r="O8111" s="14"/>
      <c r="P8111" s="14"/>
    </row>
    <row r="8112" spans="9:16" x14ac:dyDescent="0.25">
      <c r="I8112" s="14"/>
      <c r="J8112" s="14"/>
      <c r="K8112" s="14"/>
      <c r="L8112" s="14"/>
      <c r="M8112" s="14"/>
      <c r="N8112" s="14"/>
      <c r="O8112" s="14"/>
      <c r="P8112" s="14"/>
    </row>
    <row r="8113" spans="9:16" x14ac:dyDescent="0.25">
      <c r="I8113" s="14"/>
      <c r="J8113" s="14"/>
      <c r="K8113" s="14"/>
      <c r="L8113" s="14"/>
      <c r="M8113" s="14"/>
      <c r="N8113" s="14"/>
      <c r="O8113" s="14"/>
      <c r="P8113" s="14"/>
    </row>
    <row r="8114" spans="9:16" x14ac:dyDescent="0.25">
      <c r="I8114" s="14"/>
      <c r="J8114" s="14"/>
      <c r="K8114" s="14"/>
      <c r="L8114" s="14"/>
      <c r="M8114" s="14"/>
      <c r="N8114" s="14"/>
      <c r="O8114" s="14"/>
      <c r="P8114" s="14"/>
    </row>
    <row r="8115" spans="9:16" x14ac:dyDescent="0.25">
      <c r="I8115" s="14"/>
      <c r="J8115" s="14"/>
      <c r="K8115" s="14"/>
      <c r="L8115" s="14"/>
      <c r="M8115" s="14"/>
      <c r="N8115" s="14"/>
      <c r="O8115" s="14"/>
      <c r="P8115" s="14"/>
    </row>
    <row r="8116" spans="9:16" x14ac:dyDescent="0.25">
      <c r="I8116" s="14"/>
      <c r="J8116" s="14"/>
      <c r="K8116" s="14"/>
      <c r="L8116" s="14"/>
      <c r="M8116" s="14"/>
      <c r="N8116" s="14"/>
      <c r="O8116" s="14"/>
      <c r="P8116" s="14"/>
    </row>
    <row r="8117" spans="9:16" x14ac:dyDescent="0.25">
      <c r="I8117" s="14"/>
      <c r="J8117" s="14"/>
      <c r="K8117" s="14"/>
      <c r="L8117" s="14"/>
      <c r="M8117" s="14"/>
      <c r="N8117" s="14"/>
      <c r="O8117" s="14"/>
      <c r="P8117" s="14"/>
    </row>
    <row r="8118" spans="9:16" x14ac:dyDescent="0.25">
      <c r="I8118" s="14"/>
      <c r="J8118" s="14"/>
      <c r="K8118" s="14"/>
      <c r="L8118" s="14"/>
      <c r="M8118" s="14"/>
      <c r="N8118" s="14"/>
      <c r="O8118" s="14"/>
      <c r="P8118" s="14"/>
    </row>
    <row r="8119" spans="9:16" x14ac:dyDescent="0.25">
      <c r="I8119" s="14"/>
      <c r="J8119" s="14"/>
      <c r="K8119" s="14"/>
      <c r="L8119" s="14"/>
      <c r="M8119" s="14"/>
      <c r="N8119" s="14"/>
      <c r="O8119" s="14"/>
      <c r="P8119" s="14"/>
    </row>
    <row r="8120" spans="9:16" x14ac:dyDescent="0.25">
      <c r="I8120" s="14"/>
      <c r="J8120" s="14"/>
      <c r="K8120" s="14"/>
      <c r="L8120" s="14"/>
      <c r="M8120" s="14"/>
      <c r="N8120" s="14"/>
      <c r="O8120" s="14"/>
      <c r="P8120" s="14"/>
    </row>
    <row r="8121" spans="9:16" x14ac:dyDescent="0.25">
      <c r="I8121" s="14"/>
      <c r="J8121" s="14"/>
      <c r="K8121" s="14"/>
      <c r="L8121" s="14"/>
      <c r="M8121" s="14"/>
      <c r="N8121" s="14"/>
      <c r="O8121" s="14"/>
      <c r="P8121" s="14"/>
    </row>
    <row r="8122" spans="9:16" x14ac:dyDescent="0.25">
      <c r="I8122" s="14"/>
      <c r="J8122" s="14"/>
      <c r="K8122" s="14"/>
      <c r="L8122" s="14"/>
      <c r="M8122" s="14"/>
      <c r="N8122" s="14"/>
      <c r="O8122" s="14"/>
      <c r="P8122" s="14"/>
    </row>
    <row r="8123" spans="9:16" x14ac:dyDescent="0.25">
      <c r="I8123" s="14"/>
      <c r="J8123" s="14"/>
      <c r="K8123" s="14"/>
      <c r="L8123" s="14"/>
      <c r="M8123" s="14"/>
      <c r="N8123" s="14"/>
      <c r="O8123" s="14"/>
      <c r="P8123" s="14"/>
    </row>
    <row r="8124" spans="9:16" x14ac:dyDescent="0.25">
      <c r="I8124" s="14"/>
      <c r="J8124" s="14"/>
      <c r="K8124" s="14"/>
      <c r="L8124" s="14"/>
      <c r="M8124" s="14"/>
      <c r="N8124" s="14"/>
      <c r="O8124" s="14"/>
      <c r="P8124" s="14"/>
    </row>
    <row r="8125" spans="9:16" x14ac:dyDescent="0.25">
      <c r="I8125" s="14"/>
      <c r="J8125" s="14"/>
      <c r="K8125" s="14"/>
      <c r="L8125" s="14"/>
      <c r="M8125" s="14"/>
      <c r="N8125" s="14"/>
      <c r="O8125" s="14"/>
      <c r="P8125" s="14"/>
    </row>
    <row r="8126" spans="9:16" x14ac:dyDescent="0.25">
      <c r="I8126" s="14"/>
      <c r="J8126" s="14"/>
      <c r="K8126" s="14"/>
      <c r="L8126" s="14"/>
      <c r="M8126" s="14"/>
      <c r="N8126" s="14"/>
      <c r="O8126" s="14"/>
      <c r="P8126" s="14"/>
    </row>
    <row r="8127" spans="9:16" x14ac:dyDescent="0.25">
      <c r="I8127" s="14"/>
      <c r="J8127" s="14"/>
      <c r="K8127" s="14"/>
      <c r="L8127" s="14"/>
      <c r="M8127" s="14"/>
      <c r="N8127" s="14"/>
      <c r="O8127" s="14"/>
      <c r="P8127" s="14"/>
    </row>
    <row r="8128" spans="9:16" x14ac:dyDescent="0.25">
      <c r="I8128" s="14"/>
      <c r="J8128" s="14"/>
      <c r="K8128" s="14"/>
      <c r="L8128" s="14"/>
      <c r="M8128" s="14"/>
      <c r="N8128" s="14"/>
      <c r="O8128" s="14"/>
      <c r="P8128" s="14"/>
    </row>
    <row r="8129" spans="9:16" x14ac:dyDescent="0.25">
      <c r="I8129" s="14"/>
      <c r="J8129" s="14"/>
      <c r="K8129" s="14"/>
      <c r="L8129" s="14"/>
      <c r="M8129" s="14"/>
      <c r="N8129" s="14"/>
      <c r="O8129" s="14"/>
      <c r="P8129" s="14"/>
    </row>
    <row r="8130" spans="9:16" x14ac:dyDescent="0.25">
      <c r="I8130" s="14"/>
      <c r="J8130" s="14"/>
      <c r="K8130" s="14"/>
      <c r="L8130" s="14"/>
      <c r="M8130" s="14"/>
      <c r="N8130" s="14"/>
      <c r="O8130" s="14"/>
      <c r="P8130" s="14"/>
    </row>
    <row r="8131" spans="9:16" x14ac:dyDescent="0.25">
      <c r="I8131" s="14"/>
      <c r="J8131" s="14"/>
      <c r="K8131" s="14"/>
      <c r="L8131" s="14"/>
      <c r="M8131" s="14"/>
      <c r="N8131" s="14"/>
      <c r="O8131" s="14"/>
      <c r="P8131" s="14"/>
    </row>
    <row r="8132" spans="9:16" x14ac:dyDescent="0.25">
      <c r="I8132" s="14"/>
      <c r="J8132" s="14"/>
      <c r="K8132" s="14"/>
      <c r="L8132" s="14"/>
      <c r="M8132" s="14"/>
      <c r="N8132" s="14"/>
      <c r="O8132" s="14"/>
      <c r="P8132" s="14"/>
    </row>
    <row r="8133" spans="9:16" x14ac:dyDescent="0.25">
      <c r="I8133" s="14"/>
      <c r="J8133" s="14"/>
      <c r="K8133" s="14"/>
      <c r="L8133" s="14"/>
      <c r="M8133" s="14"/>
      <c r="N8133" s="14"/>
      <c r="O8133" s="14"/>
      <c r="P8133" s="14"/>
    </row>
    <row r="8134" spans="9:16" x14ac:dyDescent="0.25">
      <c r="I8134" s="14"/>
      <c r="J8134" s="14"/>
      <c r="K8134" s="14"/>
      <c r="L8134" s="14"/>
      <c r="M8134" s="14"/>
      <c r="N8134" s="14"/>
      <c r="O8134" s="14"/>
      <c r="P8134" s="14"/>
    </row>
    <row r="8135" spans="9:16" x14ac:dyDescent="0.25">
      <c r="I8135" s="14"/>
      <c r="J8135" s="14"/>
      <c r="K8135" s="14"/>
      <c r="L8135" s="14"/>
      <c r="M8135" s="14"/>
      <c r="N8135" s="14"/>
      <c r="O8135" s="14"/>
      <c r="P8135" s="14"/>
    </row>
    <row r="8136" spans="9:16" x14ac:dyDescent="0.25">
      <c r="I8136" s="14"/>
      <c r="J8136" s="14"/>
      <c r="K8136" s="14"/>
      <c r="L8136" s="14"/>
      <c r="M8136" s="14"/>
      <c r="N8136" s="14"/>
      <c r="O8136" s="14"/>
      <c r="P8136" s="14"/>
    </row>
    <row r="8137" spans="9:16" x14ac:dyDescent="0.25">
      <c r="I8137" s="14"/>
      <c r="J8137" s="14"/>
      <c r="K8137" s="14"/>
      <c r="L8137" s="14"/>
      <c r="M8137" s="14"/>
      <c r="N8137" s="14"/>
      <c r="O8137" s="14"/>
      <c r="P8137" s="14"/>
    </row>
    <row r="8138" spans="9:16" x14ac:dyDescent="0.25">
      <c r="I8138" s="14"/>
      <c r="J8138" s="14"/>
      <c r="K8138" s="14"/>
      <c r="L8138" s="14"/>
      <c r="M8138" s="14"/>
      <c r="N8138" s="14"/>
      <c r="O8138" s="14"/>
      <c r="P8138" s="14"/>
    </row>
    <row r="8139" spans="9:16" x14ac:dyDescent="0.25">
      <c r="I8139" s="14"/>
      <c r="J8139" s="14"/>
      <c r="K8139" s="14"/>
      <c r="L8139" s="14"/>
      <c r="M8139" s="14"/>
      <c r="N8139" s="14"/>
      <c r="O8139" s="14"/>
      <c r="P8139" s="14"/>
    </row>
    <row r="8140" spans="9:16" x14ac:dyDescent="0.25">
      <c r="I8140" s="14"/>
      <c r="J8140" s="14"/>
      <c r="K8140" s="14"/>
      <c r="L8140" s="14"/>
      <c r="M8140" s="14"/>
      <c r="N8140" s="14"/>
      <c r="O8140" s="14"/>
      <c r="P8140" s="14"/>
    </row>
    <row r="8141" spans="9:16" x14ac:dyDescent="0.25">
      <c r="I8141" s="14"/>
      <c r="J8141" s="14"/>
      <c r="K8141" s="14"/>
      <c r="L8141" s="14"/>
      <c r="M8141" s="14"/>
      <c r="N8141" s="14"/>
      <c r="O8141" s="14"/>
      <c r="P8141" s="14"/>
    </row>
    <row r="8142" spans="9:16" x14ac:dyDescent="0.25">
      <c r="I8142" s="14"/>
      <c r="J8142" s="14"/>
      <c r="K8142" s="14"/>
      <c r="L8142" s="14"/>
      <c r="M8142" s="14"/>
      <c r="N8142" s="14"/>
      <c r="O8142" s="14"/>
      <c r="P8142" s="14"/>
    </row>
    <row r="8143" spans="9:16" x14ac:dyDescent="0.25">
      <c r="I8143" s="14"/>
      <c r="J8143" s="14"/>
      <c r="K8143" s="14"/>
      <c r="L8143" s="14"/>
      <c r="M8143" s="14"/>
      <c r="N8143" s="14"/>
      <c r="O8143" s="14"/>
      <c r="P8143" s="14"/>
    </row>
    <row r="8144" spans="9:16" x14ac:dyDescent="0.25">
      <c r="I8144" s="14"/>
      <c r="J8144" s="14"/>
      <c r="K8144" s="14"/>
      <c r="L8144" s="14"/>
      <c r="M8144" s="14"/>
      <c r="N8144" s="14"/>
      <c r="O8144" s="14"/>
      <c r="P8144" s="14"/>
    </row>
    <row r="8145" spans="9:16" x14ac:dyDescent="0.25">
      <c r="I8145" s="14"/>
      <c r="J8145" s="14"/>
      <c r="K8145" s="14"/>
      <c r="L8145" s="14"/>
      <c r="M8145" s="14"/>
      <c r="N8145" s="14"/>
      <c r="O8145" s="14"/>
      <c r="P8145" s="14"/>
    </row>
    <row r="8146" spans="9:16" x14ac:dyDescent="0.25">
      <c r="I8146" s="14"/>
      <c r="J8146" s="14"/>
      <c r="K8146" s="14"/>
      <c r="L8146" s="14"/>
      <c r="M8146" s="14"/>
      <c r="N8146" s="14"/>
      <c r="O8146" s="14"/>
      <c r="P8146" s="14"/>
    </row>
    <row r="8147" spans="9:16" x14ac:dyDescent="0.25">
      <c r="I8147" s="14"/>
      <c r="J8147" s="14"/>
      <c r="K8147" s="14"/>
      <c r="L8147" s="14"/>
      <c r="M8147" s="14"/>
      <c r="N8147" s="14"/>
      <c r="O8147" s="14"/>
      <c r="P8147" s="14"/>
    </row>
    <row r="8148" spans="9:16" x14ac:dyDescent="0.25">
      <c r="I8148" s="14"/>
      <c r="J8148" s="14"/>
      <c r="K8148" s="14"/>
      <c r="L8148" s="14"/>
      <c r="M8148" s="14"/>
      <c r="N8148" s="14"/>
      <c r="O8148" s="14"/>
      <c r="P8148" s="14"/>
    </row>
    <row r="8149" spans="9:16" x14ac:dyDescent="0.25">
      <c r="I8149" s="14"/>
      <c r="J8149" s="14"/>
      <c r="K8149" s="14"/>
      <c r="L8149" s="14"/>
      <c r="M8149" s="14"/>
      <c r="N8149" s="14"/>
      <c r="O8149" s="14"/>
      <c r="P8149" s="14"/>
    </row>
    <row r="8150" spans="9:16" x14ac:dyDescent="0.25">
      <c r="I8150" s="14"/>
      <c r="J8150" s="14"/>
      <c r="K8150" s="14"/>
      <c r="L8150" s="14"/>
      <c r="M8150" s="14"/>
      <c r="N8150" s="14"/>
      <c r="O8150" s="14"/>
      <c r="P8150" s="14"/>
    </row>
    <row r="8151" spans="9:16" x14ac:dyDescent="0.25">
      <c r="I8151" s="14"/>
      <c r="J8151" s="14"/>
      <c r="K8151" s="14"/>
      <c r="L8151" s="14"/>
      <c r="M8151" s="14"/>
      <c r="N8151" s="14"/>
      <c r="O8151" s="14"/>
      <c r="P8151" s="14"/>
    </row>
    <row r="8152" spans="9:16" x14ac:dyDescent="0.25">
      <c r="I8152" s="14"/>
      <c r="J8152" s="14"/>
      <c r="K8152" s="14"/>
      <c r="L8152" s="14"/>
      <c r="M8152" s="14"/>
      <c r="N8152" s="14"/>
      <c r="O8152" s="14"/>
      <c r="P8152" s="14"/>
    </row>
    <row r="8153" spans="9:16" x14ac:dyDescent="0.25">
      <c r="I8153" s="14"/>
      <c r="J8153" s="14"/>
      <c r="K8153" s="14"/>
      <c r="L8153" s="14"/>
      <c r="M8153" s="14"/>
      <c r="N8153" s="14"/>
      <c r="O8153" s="14"/>
      <c r="P8153" s="14"/>
    </row>
    <row r="8154" spans="9:16" x14ac:dyDescent="0.25">
      <c r="I8154" s="14"/>
      <c r="J8154" s="14"/>
      <c r="K8154" s="14"/>
      <c r="L8154" s="14"/>
      <c r="M8154" s="14"/>
      <c r="N8154" s="14"/>
      <c r="O8154" s="14"/>
      <c r="P8154" s="14"/>
    </row>
    <row r="8155" spans="9:16" x14ac:dyDescent="0.25">
      <c r="I8155" s="14"/>
      <c r="J8155" s="14"/>
      <c r="K8155" s="14"/>
      <c r="L8155" s="14"/>
      <c r="M8155" s="14"/>
      <c r="N8155" s="14"/>
      <c r="O8155" s="14"/>
      <c r="P8155" s="14"/>
    </row>
    <row r="8156" spans="9:16" x14ac:dyDescent="0.25">
      <c r="I8156" s="14"/>
      <c r="J8156" s="14"/>
      <c r="K8156" s="14"/>
      <c r="L8156" s="14"/>
      <c r="M8156" s="14"/>
      <c r="N8156" s="14"/>
      <c r="O8156" s="14"/>
      <c r="P8156" s="14"/>
    </row>
    <row r="8157" spans="9:16" x14ac:dyDescent="0.25">
      <c r="I8157" s="14"/>
      <c r="J8157" s="14"/>
      <c r="K8157" s="14"/>
      <c r="L8157" s="14"/>
      <c r="M8157" s="14"/>
      <c r="N8157" s="14"/>
      <c r="O8157" s="14"/>
      <c r="P8157" s="14"/>
    </row>
    <row r="8158" spans="9:16" x14ac:dyDescent="0.25">
      <c r="I8158" s="14"/>
      <c r="J8158" s="14"/>
      <c r="K8158" s="14"/>
      <c r="L8158" s="14"/>
      <c r="M8158" s="14"/>
      <c r="N8158" s="14"/>
      <c r="O8158" s="14"/>
      <c r="P8158" s="14"/>
    </row>
    <row r="8159" spans="9:16" x14ac:dyDescent="0.25">
      <c r="I8159" s="14"/>
      <c r="J8159" s="14"/>
      <c r="K8159" s="14"/>
      <c r="L8159" s="14"/>
      <c r="M8159" s="14"/>
      <c r="N8159" s="14"/>
      <c r="O8159" s="14"/>
      <c r="P8159" s="14"/>
    </row>
    <row r="8160" spans="9:16" x14ac:dyDescent="0.25">
      <c r="I8160" s="14"/>
      <c r="J8160" s="14"/>
      <c r="K8160" s="14"/>
      <c r="L8160" s="14"/>
      <c r="M8160" s="14"/>
      <c r="N8160" s="14"/>
      <c r="O8160" s="14"/>
      <c r="P8160" s="14"/>
    </row>
    <row r="8161" spans="9:16" x14ac:dyDescent="0.25">
      <c r="I8161" s="14"/>
      <c r="J8161" s="14"/>
      <c r="K8161" s="14"/>
      <c r="L8161" s="14"/>
      <c r="M8161" s="14"/>
      <c r="N8161" s="14"/>
      <c r="O8161" s="14"/>
      <c r="P8161" s="14"/>
    </row>
    <row r="8162" spans="9:16" x14ac:dyDescent="0.25">
      <c r="I8162" s="14"/>
      <c r="J8162" s="14"/>
      <c r="K8162" s="14"/>
      <c r="L8162" s="14"/>
      <c r="M8162" s="14"/>
      <c r="N8162" s="14"/>
      <c r="O8162" s="14"/>
      <c r="P8162" s="14"/>
    </row>
    <row r="8163" spans="9:16" x14ac:dyDescent="0.25">
      <c r="I8163" s="14"/>
      <c r="J8163" s="14"/>
      <c r="K8163" s="14"/>
      <c r="L8163" s="14"/>
      <c r="M8163" s="14"/>
      <c r="N8163" s="14"/>
      <c r="O8163" s="14"/>
      <c r="P8163" s="14"/>
    </row>
    <row r="8164" spans="9:16" x14ac:dyDescent="0.25">
      <c r="I8164" s="14"/>
      <c r="J8164" s="14"/>
      <c r="K8164" s="14"/>
      <c r="L8164" s="14"/>
      <c r="M8164" s="14"/>
      <c r="N8164" s="14"/>
      <c r="O8164" s="14"/>
      <c r="P8164" s="14"/>
    </row>
    <row r="8165" spans="9:16" x14ac:dyDescent="0.25">
      <c r="I8165" s="14"/>
      <c r="J8165" s="14"/>
      <c r="K8165" s="14"/>
      <c r="L8165" s="14"/>
      <c r="M8165" s="14"/>
      <c r="N8165" s="14"/>
      <c r="O8165" s="14"/>
      <c r="P8165" s="14"/>
    </row>
    <row r="8166" spans="9:16" x14ac:dyDescent="0.25">
      <c r="I8166" s="14"/>
      <c r="J8166" s="14"/>
      <c r="K8166" s="14"/>
      <c r="L8166" s="14"/>
      <c r="M8166" s="14"/>
      <c r="N8166" s="14"/>
      <c r="O8166" s="14"/>
      <c r="P8166" s="14"/>
    </row>
    <row r="8167" spans="9:16" x14ac:dyDescent="0.25">
      <c r="I8167" s="14"/>
      <c r="J8167" s="14"/>
      <c r="K8167" s="14"/>
      <c r="L8167" s="14"/>
      <c r="M8167" s="14"/>
      <c r="N8167" s="14"/>
      <c r="O8167" s="14"/>
      <c r="P8167" s="14"/>
    </row>
    <row r="8168" spans="9:16" x14ac:dyDescent="0.25">
      <c r="I8168" s="14"/>
      <c r="J8168" s="14"/>
      <c r="K8168" s="14"/>
      <c r="L8168" s="14"/>
      <c r="M8168" s="14"/>
      <c r="N8168" s="14"/>
      <c r="O8168" s="14"/>
      <c r="P8168" s="14"/>
    </row>
    <row r="8169" spans="9:16" x14ac:dyDescent="0.25">
      <c r="I8169" s="14"/>
      <c r="J8169" s="14"/>
      <c r="K8169" s="14"/>
      <c r="L8169" s="14"/>
      <c r="M8169" s="14"/>
      <c r="N8169" s="14"/>
      <c r="O8169" s="14"/>
      <c r="P8169" s="14"/>
    </row>
    <row r="8170" spans="9:16" x14ac:dyDescent="0.25">
      <c r="I8170" s="14"/>
      <c r="J8170" s="14"/>
      <c r="K8170" s="14"/>
      <c r="L8170" s="14"/>
      <c r="M8170" s="14"/>
      <c r="N8170" s="14"/>
      <c r="O8170" s="14"/>
      <c r="P8170" s="14"/>
    </row>
    <row r="8171" spans="9:16" x14ac:dyDescent="0.25">
      <c r="I8171" s="14"/>
      <c r="J8171" s="14"/>
      <c r="K8171" s="14"/>
      <c r="L8171" s="14"/>
      <c r="M8171" s="14"/>
      <c r="N8171" s="14"/>
      <c r="O8171" s="14"/>
      <c r="P8171" s="14"/>
    </row>
    <row r="8172" spans="9:16" x14ac:dyDescent="0.25">
      <c r="I8172" s="14"/>
      <c r="J8172" s="14"/>
      <c r="K8172" s="14"/>
      <c r="L8172" s="14"/>
      <c r="M8172" s="14"/>
      <c r="N8172" s="14"/>
      <c r="O8172" s="14"/>
      <c r="P8172" s="14"/>
    </row>
    <row r="8173" spans="9:16" x14ac:dyDescent="0.25">
      <c r="I8173" s="14"/>
      <c r="J8173" s="14"/>
      <c r="K8173" s="14"/>
      <c r="L8173" s="14"/>
      <c r="M8173" s="14"/>
      <c r="N8173" s="14"/>
      <c r="O8173" s="14"/>
      <c r="P8173" s="14"/>
    </row>
    <row r="8174" spans="9:16" x14ac:dyDescent="0.25">
      <c r="I8174" s="14"/>
      <c r="J8174" s="14"/>
      <c r="K8174" s="14"/>
      <c r="L8174" s="14"/>
      <c r="M8174" s="14"/>
      <c r="N8174" s="14"/>
      <c r="O8174" s="14"/>
      <c r="P8174" s="14"/>
    </row>
    <row r="8175" spans="9:16" x14ac:dyDescent="0.25">
      <c r="I8175" s="14"/>
      <c r="J8175" s="14"/>
      <c r="K8175" s="14"/>
      <c r="L8175" s="14"/>
      <c r="M8175" s="14"/>
      <c r="N8175" s="14"/>
      <c r="O8175" s="14"/>
      <c r="P8175" s="14"/>
    </row>
    <row r="8176" spans="9:16" x14ac:dyDescent="0.25">
      <c r="I8176" s="14"/>
      <c r="J8176" s="14"/>
      <c r="K8176" s="14"/>
      <c r="L8176" s="14"/>
      <c r="M8176" s="14"/>
      <c r="N8176" s="14"/>
      <c r="O8176" s="14"/>
      <c r="P8176" s="14"/>
    </row>
    <row r="8177" spans="9:16" x14ac:dyDescent="0.25">
      <c r="I8177" s="14"/>
      <c r="J8177" s="14"/>
      <c r="K8177" s="14"/>
      <c r="L8177" s="14"/>
      <c r="M8177" s="14"/>
      <c r="N8177" s="14"/>
      <c r="O8177" s="14"/>
      <c r="P8177" s="14"/>
    </row>
    <row r="8178" spans="9:16" x14ac:dyDescent="0.25">
      <c r="I8178" s="14"/>
      <c r="J8178" s="14"/>
      <c r="K8178" s="14"/>
      <c r="L8178" s="14"/>
      <c r="M8178" s="14"/>
      <c r="N8178" s="14"/>
      <c r="O8178" s="14"/>
      <c r="P8178" s="14"/>
    </row>
    <row r="8179" spans="9:16" x14ac:dyDescent="0.25">
      <c r="I8179" s="14"/>
      <c r="J8179" s="14"/>
      <c r="K8179" s="14"/>
      <c r="L8179" s="14"/>
      <c r="M8179" s="14"/>
      <c r="N8179" s="14"/>
      <c r="O8179" s="14"/>
      <c r="P8179" s="14"/>
    </row>
    <row r="8180" spans="9:16" x14ac:dyDescent="0.25">
      <c r="I8180" s="14"/>
      <c r="J8180" s="14"/>
      <c r="K8180" s="14"/>
      <c r="L8180" s="14"/>
      <c r="M8180" s="14"/>
      <c r="N8180" s="14"/>
      <c r="O8180" s="14"/>
      <c r="P8180" s="14"/>
    </row>
    <row r="8181" spans="9:16" x14ac:dyDescent="0.25">
      <c r="I8181" s="14"/>
      <c r="J8181" s="14"/>
      <c r="K8181" s="14"/>
      <c r="L8181" s="14"/>
      <c r="M8181" s="14"/>
      <c r="N8181" s="14"/>
      <c r="O8181" s="14"/>
      <c r="P8181" s="14"/>
    </row>
    <row r="8182" spans="9:16" x14ac:dyDescent="0.25">
      <c r="I8182" s="14"/>
      <c r="J8182" s="14"/>
      <c r="K8182" s="14"/>
      <c r="L8182" s="14"/>
      <c r="M8182" s="14"/>
      <c r="N8182" s="14"/>
      <c r="O8182" s="14"/>
      <c r="P8182" s="14"/>
    </row>
    <row r="8183" spans="9:16" x14ac:dyDescent="0.25">
      <c r="I8183" s="14"/>
      <c r="J8183" s="14"/>
      <c r="K8183" s="14"/>
      <c r="L8183" s="14"/>
      <c r="M8183" s="14"/>
      <c r="N8183" s="14"/>
      <c r="O8183" s="14"/>
      <c r="P8183" s="14"/>
    </row>
    <row r="8184" spans="9:16" x14ac:dyDescent="0.25">
      <c r="I8184" s="14"/>
      <c r="J8184" s="14"/>
      <c r="K8184" s="14"/>
      <c r="L8184" s="14"/>
      <c r="M8184" s="14"/>
      <c r="N8184" s="14"/>
      <c r="O8184" s="14"/>
      <c r="P8184" s="14"/>
    </row>
    <row r="8185" spans="9:16" x14ac:dyDescent="0.25">
      <c r="I8185" s="14"/>
      <c r="J8185" s="14"/>
      <c r="K8185" s="14"/>
      <c r="L8185" s="14"/>
      <c r="M8185" s="14"/>
      <c r="N8185" s="14"/>
      <c r="O8185" s="14"/>
      <c r="P8185" s="14"/>
    </row>
    <row r="8186" spans="9:16" x14ac:dyDescent="0.25">
      <c r="I8186" s="14"/>
      <c r="J8186" s="14"/>
      <c r="K8186" s="14"/>
      <c r="L8186" s="14"/>
      <c r="M8186" s="14"/>
      <c r="N8186" s="14"/>
      <c r="O8186" s="14"/>
      <c r="P8186" s="14"/>
    </row>
    <row r="8187" spans="9:16" x14ac:dyDescent="0.25">
      <c r="I8187" s="14"/>
      <c r="J8187" s="14"/>
      <c r="K8187" s="14"/>
      <c r="L8187" s="14"/>
      <c r="M8187" s="14"/>
      <c r="N8187" s="14"/>
      <c r="O8187" s="14"/>
      <c r="P8187" s="14"/>
    </row>
    <row r="8188" spans="9:16" x14ac:dyDescent="0.25">
      <c r="I8188" s="14"/>
      <c r="J8188" s="14"/>
      <c r="K8188" s="14"/>
      <c r="L8188" s="14"/>
      <c r="M8188" s="14"/>
      <c r="N8188" s="14"/>
      <c r="O8188" s="14"/>
      <c r="P8188" s="14"/>
    </row>
    <row r="8189" spans="9:16" x14ac:dyDescent="0.25">
      <c r="I8189" s="14"/>
      <c r="J8189" s="14"/>
      <c r="K8189" s="14"/>
      <c r="L8189" s="14"/>
      <c r="M8189" s="14"/>
      <c r="N8189" s="14"/>
      <c r="O8189" s="14"/>
      <c r="P8189" s="14"/>
    </row>
    <row r="8190" spans="9:16" x14ac:dyDescent="0.25">
      <c r="I8190" s="14"/>
      <c r="J8190" s="14"/>
      <c r="K8190" s="14"/>
      <c r="L8190" s="14"/>
      <c r="M8190" s="14"/>
      <c r="N8190" s="14"/>
      <c r="O8190" s="14"/>
      <c r="P8190" s="14"/>
    </row>
    <row r="8191" spans="9:16" x14ac:dyDescent="0.25">
      <c r="I8191" s="14"/>
      <c r="J8191" s="14"/>
      <c r="K8191" s="14"/>
      <c r="L8191" s="14"/>
      <c r="M8191" s="14"/>
      <c r="N8191" s="14"/>
      <c r="O8191" s="14"/>
      <c r="P8191" s="14"/>
    </row>
    <row r="8192" spans="9:16" x14ac:dyDescent="0.25">
      <c r="I8192" s="14"/>
      <c r="J8192" s="14"/>
      <c r="K8192" s="14"/>
      <c r="L8192" s="14"/>
      <c r="M8192" s="14"/>
      <c r="N8192" s="14"/>
      <c r="O8192" s="14"/>
      <c r="P8192" s="14"/>
    </row>
    <row r="8193" spans="9:16" x14ac:dyDescent="0.25">
      <c r="I8193" s="14"/>
      <c r="J8193" s="14"/>
      <c r="K8193" s="14"/>
      <c r="L8193" s="14"/>
      <c r="M8193" s="14"/>
      <c r="N8193" s="14"/>
      <c r="O8193" s="14"/>
      <c r="P8193" s="14"/>
    </row>
    <row r="8194" spans="9:16" x14ac:dyDescent="0.25">
      <c r="I8194" s="14"/>
      <c r="J8194" s="14"/>
      <c r="K8194" s="14"/>
      <c r="L8194" s="14"/>
      <c r="M8194" s="14"/>
      <c r="N8194" s="14"/>
      <c r="O8194" s="14"/>
      <c r="P8194" s="14"/>
    </row>
    <row r="8195" spans="9:16" x14ac:dyDescent="0.25">
      <c r="I8195" s="14"/>
      <c r="J8195" s="14"/>
      <c r="K8195" s="14"/>
      <c r="L8195" s="14"/>
      <c r="M8195" s="14"/>
      <c r="N8195" s="14"/>
      <c r="O8195" s="14"/>
      <c r="P8195" s="14"/>
    </row>
    <row r="8196" spans="9:16" x14ac:dyDescent="0.25">
      <c r="I8196" s="14"/>
      <c r="J8196" s="14"/>
      <c r="K8196" s="14"/>
      <c r="L8196" s="14"/>
      <c r="M8196" s="14"/>
      <c r="N8196" s="14"/>
      <c r="O8196" s="14"/>
      <c r="P8196" s="14"/>
    </row>
    <row r="8197" spans="9:16" x14ac:dyDescent="0.25">
      <c r="I8197" s="14"/>
      <c r="J8197" s="14"/>
      <c r="K8197" s="14"/>
      <c r="L8197" s="14"/>
      <c r="M8197" s="14"/>
      <c r="N8197" s="14"/>
      <c r="O8197" s="14"/>
      <c r="P8197" s="14"/>
    </row>
    <row r="8198" spans="9:16" x14ac:dyDescent="0.25">
      <c r="I8198" s="14"/>
      <c r="J8198" s="14"/>
      <c r="K8198" s="14"/>
      <c r="L8198" s="14"/>
      <c r="M8198" s="14"/>
      <c r="N8198" s="14"/>
      <c r="O8198" s="14"/>
      <c r="P8198" s="14"/>
    </row>
    <row r="8199" spans="9:16" x14ac:dyDescent="0.25">
      <c r="I8199" s="14"/>
      <c r="J8199" s="14"/>
      <c r="K8199" s="14"/>
      <c r="L8199" s="14"/>
      <c r="M8199" s="14"/>
      <c r="N8199" s="14"/>
      <c r="O8199" s="14"/>
      <c r="P8199" s="14"/>
    </row>
    <row r="8200" spans="9:16" x14ac:dyDescent="0.25">
      <c r="I8200" s="14"/>
      <c r="J8200" s="14"/>
      <c r="K8200" s="14"/>
      <c r="L8200" s="14"/>
      <c r="M8200" s="14"/>
      <c r="N8200" s="14"/>
      <c r="O8200" s="14"/>
      <c r="P8200" s="14"/>
    </row>
    <row r="8201" spans="9:16" x14ac:dyDescent="0.25">
      <c r="I8201" s="14"/>
      <c r="J8201" s="14"/>
      <c r="K8201" s="14"/>
      <c r="L8201" s="14"/>
      <c r="M8201" s="14"/>
      <c r="N8201" s="14"/>
      <c r="O8201" s="14"/>
      <c r="P8201" s="14"/>
    </row>
    <row r="8202" spans="9:16" x14ac:dyDescent="0.25">
      <c r="I8202" s="14"/>
      <c r="J8202" s="14"/>
      <c r="K8202" s="14"/>
      <c r="L8202" s="14"/>
      <c r="M8202" s="14"/>
      <c r="N8202" s="14"/>
      <c r="O8202" s="14"/>
      <c r="P8202" s="14"/>
    </row>
    <row r="8203" spans="9:16" x14ac:dyDescent="0.25">
      <c r="I8203" s="14"/>
      <c r="J8203" s="14"/>
      <c r="K8203" s="14"/>
      <c r="L8203" s="14"/>
      <c r="M8203" s="14"/>
      <c r="N8203" s="14"/>
      <c r="O8203" s="14"/>
      <c r="P8203" s="14"/>
    </row>
    <row r="8204" spans="9:16" x14ac:dyDescent="0.25">
      <c r="I8204" s="14"/>
      <c r="J8204" s="14"/>
      <c r="K8204" s="14"/>
      <c r="L8204" s="14"/>
      <c r="M8204" s="14"/>
      <c r="N8204" s="14"/>
      <c r="O8204" s="14"/>
      <c r="P8204" s="14"/>
    </row>
    <row r="8205" spans="9:16" x14ac:dyDescent="0.25">
      <c r="I8205" s="14"/>
      <c r="J8205" s="14"/>
      <c r="K8205" s="14"/>
      <c r="L8205" s="14"/>
      <c r="M8205" s="14"/>
      <c r="N8205" s="14"/>
      <c r="O8205" s="14"/>
      <c r="P8205" s="14"/>
    </row>
    <row r="8206" spans="9:16" x14ac:dyDescent="0.25">
      <c r="I8206" s="14"/>
      <c r="J8206" s="14"/>
      <c r="K8206" s="14"/>
      <c r="L8206" s="14"/>
      <c r="M8206" s="14"/>
      <c r="N8206" s="14"/>
      <c r="O8206" s="14"/>
      <c r="P8206" s="14"/>
    </row>
    <row r="8207" spans="9:16" x14ac:dyDescent="0.25">
      <c r="I8207" s="14"/>
      <c r="J8207" s="14"/>
      <c r="K8207" s="14"/>
      <c r="L8207" s="14"/>
      <c r="M8207" s="14"/>
      <c r="N8207" s="14"/>
      <c r="O8207" s="14"/>
      <c r="P8207" s="14"/>
    </row>
    <row r="8208" spans="9:16" x14ac:dyDescent="0.25">
      <c r="I8208" s="14"/>
      <c r="J8208" s="14"/>
      <c r="K8208" s="14"/>
      <c r="L8208" s="14"/>
      <c r="M8208" s="14"/>
      <c r="N8208" s="14"/>
      <c r="O8208" s="14"/>
      <c r="P8208" s="14"/>
    </row>
    <row r="8209" spans="9:16" x14ac:dyDescent="0.25">
      <c r="I8209" s="14"/>
      <c r="J8209" s="14"/>
      <c r="K8209" s="14"/>
      <c r="L8209" s="14"/>
      <c r="M8209" s="14"/>
      <c r="N8209" s="14"/>
      <c r="O8209" s="14"/>
      <c r="P8209" s="14"/>
    </row>
    <row r="8210" spans="9:16" x14ac:dyDescent="0.25">
      <c r="I8210" s="14"/>
      <c r="J8210" s="14"/>
      <c r="K8210" s="14"/>
      <c r="L8210" s="14"/>
      <c r="M8210" s="14"/>
      <c r="N8210" s="14"/>
      <c r="O8210" s="14"/>
      <c r="P8210" s="14"/>
    </row>
    <row r="8211" spans="9:16" x14ac:dyDescent="0.25">
      <c r="I8211" s="14"/>
      <c r="J8211" s="14"/>
      <c r="K8211" s="14"/>
      <c r="L8211" s="14"/>
      <c r="M8211" s="14"/>
      <c r="N8211" s="14"/>
      <c r="O8211" s="14"/>
      <c r="P8211" s="14"/>
    </row>
    <row r="8212" spans="9:16" x14ac:dyDescent="0.25">
      <c r="I8212" s="14"/>
      <c r="J8212" s="14"/>
      <c r="K8212" s="14"/>
      <c r="L8212" s="14"/>
      <c r="M8212" s="14"/>
      <c r="N8212" s="14"/>
      <c r="O8212" s="14"/>
      <c r="P8212" s="14"/>
    </row>
    <row r="8213" spans="9:16" x14ac:dyDescent="0.25">
      <c r="I8213" s="14"/>
      <c r="J8213" s="14"/>
      <c r="K8213" s="14"/>
      <c r="L8213" s="14"/>
      <c r="M8213" s="14"/>
      <c r="N8213" s="14"/>
      <c r="O8213" s="14"/>
      <c r="P8213" s="14"/>
    </row>
    <row r="8214" spans="9:16" x14ac:dyDescent="0.25">
      <c r="I8214" s="14"/>
      <c r="J8214" s="14"/>
      <c r="K8214" s="14"/>
      <c r="L8214" s="14"/>
      <c r="M8214" s="14"/>
      <c r="N8214" s="14"/>
      <c r="O8214" s="14"/>
      <c r="P8214" s="14"/>
    </row>
    <row r="8215" spans="9:16" x14ac:dyDescent="0.25">
      <c r="I8215" s="14"/>
      <c r="J8215" s="14"/>
      <c r="K8215" s="14"/>
      <c r="L8215" s="14"/>
      <c r="M8215" s="14"/>
      <c r="N8215" s="14"/>
      <c r="O8215" s="14"/>
      <c r="P8215" s="14"/>
    </row>
    <row r="8216" spans="9:16" x14ac:dyDescent="0.25">
      <c r="I8216" s="14"/>
      <c r="J8216" s="14"/>
      <c r="K8216" s="14"/>
      <c r="L8216" s="14"/>
      <c r="M8216" s="14"/>
      <c r="N8216" s="14"/>
      <c r="O8216" s="14"/>
      <c r="P8216" s="14"/>
    </row>
    <row r="8217" spans="9:16" x14ac:dyDescent="0.25">
      <c r="I8217" s="14"/>
      <c r="J8217" s="14"/>
      <c r="K8217" s="14"/>
      <c r="L8217" s="14"/>
      <c r="M8217" s="14"/>
      <c r="N8217" s="14"/>
      <c r="O8217" s="14"/>
      <c r="P8217" s="14"/>
    </row>
    <row r="8218" spans="9:16" x14ac:dyDescent="0.25">
      <c r="I8218" s="14"/>
      <c r="J8218" s="14"/>
      <c r="K8218" s="14"/>
      <c r="L8218" s="14"/>
      <c r="M8218" s="14"/>
      <c r="N8218" s="14"/>
      <c r="O8218" s="14"/>
      <c r="P8218" s="14"/>
    </row>
    <row r="8219" spans="9:16" x14ac:dyDescent="0.25">
      <c r="I8219" s="14"/>
      <c r="J8219" s="14"/>
      <c r="K8219" s="14"/>
      <c r="L8219" s="14"/>
      <c r="M8219" s="14"/>
      <c r="N8219" s="14"/>
      <c r="O8219" s="14"/>
      <c r="P8219" s="14"/>
    </row>
    <row r="8220" spans="9:16" x14ac:dyDescent="0.25">
      <c r="I8220" s="14"/>
      <c r="J8220" s="14"/>
      <c r="K8220" s="14"/>
      <c r="L8220" s="14"/>
      <c r="M8220" s="14"/>
      <c r="N8220" s="14"/>
      <c r="O8220" s="14"/>
      <c r="P8220" s="14"/>
    </row>
    <row r="8221" spans="9:16" x14ac:dyDescent="0.25">
      <c r="I8221" s="14"/>
      <c r="J8221" s="14"/>
      <c r="K8221" s="14"/>
      <c r="L8221" s="14"/>
      <c r="M8221" s="14"/>
      <c r="N8221" s="14"/>
      <c r="O8221" s="14"/>
      <c r="P8221" s="14"/>
    </row>
    <row r="8222" spans="9:16" x14ac:dyDescent="0.25">
      <c r="I8222" s="14"/>
      <c r="J8222" s="14"/>
      <c r="K8222" s="14"/>
      <c r="L8222" s="14"/>
      <c r="M8222" s="14"/>
      <c r="N8222" s="14"/>
      <c r="O8222" s="14"/>
      <c r="P8222" s="14"/>
    </row>
    <row r="8223" spans="9:16" x14ac:dyDescent="0.25">
      <c r="I8223" s="14"/>
      <c r="J8223" s="14"/>
      <c r="K8223" s="14"/>
      <c r="L8223" s="14"/>
      <c r="M8223" s="14"/>
      <c r="N8223" s="14"/>
      <c r="O8223" s="14"/>
      <c r="P8223" s="14"/>
    </row>
    <row r="8224" spans="9:16" x14ac:dyDescent="0.25">
      <c r="I8224" s="14"/>
      <c r="J8224" s="14"/>
      <c r="K8224" s="14"/>
      <c r="L8224" s="14"/>
      <c r="M8224" s="14"/>
      <c r="N8224" s="14"/>
      <c r="O8224" s="14"/>
      <c r="P8224" s="14"/>
    </row>
    <row r="8225" spans="9:16" x14ac:dyDescent="0.25">
      <c r="I8225" s="14"/>
      <c r="J8225" s="14"/>
      <c r="K8225" s="14"/>
      <c r="L8225" s="14"/>
      <c r="M8225" s="14"/>
      <c r="N8225" s="14"/>
      <c r="O8225" s="14"/>
      <c r="P8225" s="14"/>
    </row>
    <row r="8226" spans="9:16" x14ac:dyDescent="0.25">
      <c r="I8226" s="14"/>
      <c r="J8226" s="14"/>
      <c r="K8226" s="14"/>
      <c r="L8226" s="14"/>
      <c r="M8226" s="14"/>
      <c r="N8226" s="14"/>
      <c r="O8226" s="14"/>
      <c r="P8226" s="14"/>
    </row>
    <row r="8227" spans="9:16" x14ac:dyDescent="0.25">
      <c r="I8227" s="14"/>
      <c r="J8227" s="14"/>
      <c r="K8227" s="14"/>
      <c r="L8227" s="14"/>
      <c r="M8227" s="14"/>
      <c r="N8227" s="14"/>
      <c r="O8227" s="14"/>
      <c r="P8227" s="14"/>
    </row>
    <row r="8228" spans="9:16" x14ac:dyDescent="0.25">
      <c r="I8228" s="14"/>
      <c r="J8228" s="14"/>
      <c r="K8228" s="14"/>
      <c r="L8228" s="14"/>
      <c r="M8228" s="14"/>
      <c r="N8228" s="14"/>
      <c r="O8228" s="14"/>
      <c r="P8228" s="14"/>
    </row>
    <row r="8229" spans="9:16" x14ac:dyDescent="0.25">
      <c r="I8229" s="14"/>
      <c r="J8229" s="14"/>
      <c r="K8229" s="14"/>
      <c r="L8229" s="14"/>
      <c r="M8229" s="14"/>
      <c r="N8229" s="14"/>
      <c r="O8229" s="14"/>
      <c r="P8229" s="14"/>
    </row>
    <row r="8230" spans="9:16" x14ac:dyDescent="0.25">
      <c r="I8230" s="14"/>
      <c r="J8230" s="14"/>
      <c r="K8230" s="14"/>
      <c r="L8230" s="14"/>
      <c r="M8230" s="14"/>
      <c r="N8230" s="14"/>
      <c r="O8230" s="14"/>
      <c r="P8230" s="14"/>
    </row>
    <row r="8231" spans="9:16" x14ac:dyDescent="0.25">
      <c r="I8231" s="14"/>
      <c r="J8231" s="14"/>
      <c r="K8231" s="14"/>
      <c r="L8231" s="14"/>
      <c r="M8231" s="14"/>
      <c r="N8231" s="14"/>
      <c r="O8231" s="14"/>
      <c r="P8231" s="14"/>
    </row>
    <row r="8232" spans="9:16" x14ac:dyDescent="0.25">
      <c r="I8232" s="14"/>
      <c r="J8232" s="14"/>
      <c r="K8232" s="14"/>
      <c r="L8232" s="14"/>
      <c r="M8232" s="14"/>
      <c r="N8232" s="14"/>
      <c r="O8232" s="14"/>
      <c r="P8232" s="14"/>
    </row>
    <row r="8233" spans="9:16" x14ac:dyDescent="0.25">
      <c r="I8233" s="14"/>
      <c r="J8233" s="14"/>
      <c r="K8233" s="14"/>
      <c r="L8233" s="14"/>
      <c r="M8233" s="14"/>
      <c r="N8233" s="14"/>
      <c r="O8233" s="14"/>
      <c r="P8233" s="14"/>
    </row>
    <row r="8234" spans="9:16" x14ac:dyDescent="0.25">
      <c r="I8234" s="14"/>
      <c r="J8234" s="14"/>
      <c r="K8234" s="14"/>
      <c r="L8234" s="14"/>
      <c r="M8234" s="14"/>
      <c r="N8234" s="14"/>
      <c r="O8234" s="14"/>
      <c r="P8234" s="14"/>
    </row>
    <row r="8235" spans="9:16" x14ac:dyDescent="0.25">
      <c r="I8235" s="14"/>
      <c r="J8235" s="14"/>
      <c r="K8235" s="14"/>
      <c r="L8235" s="14"/>
      <c r="M8235" s="14"/>
      <c r="N8235" s="14"/>
      <c r="O8235" s="14"/>
      <c r="P8235" s="14"/>
    </row>
    <row r="8236" spans="9:16" x14ac:dyDescent="0.25">
      <c r="I8236" s="14"/>
      <c r="J8236" s="14"/>
      <c r="K8236" s="14"/>
      <c r="L8236" s="14"/>
      <c r="M8236" s="14"/>
      <c r="N8236" s="14"/>
      <c r="O8236" s="14"/>
      <c r="P8236" s="14"/>
    </row>
    <row r="8237" spans="9:16" x14ac:dyDescent="0.25">
      <c r="I8237" s="14"/>
      <c r="J8237" s="14"/>
      <c r="K8237" s="14"/>
      <c r="L8237" s="14"/>
      <c r="M8237" s="14"/>
      <c r="N8237" s="14"/>
      <c r="O8237" s="14"/>
      <c r="P8237" s="14"/>
    </row>
    <row r="8238" spans="9:16" x14ac:dyDescent="0.25">
      <c r="I8238" s="14"/>
      <c r="J8238" s="14"/>
      <c r="K8238" s="14"/>
      <c r="L8238" s="14"/>
      <c r="M8238" s="14"/>
      <c r="N8238" s="14"/>
      <c r="O8238" s="14"/>
      <c r="P8238" s="14"/>
    </row>
    <row r="8239" spans="9:16" x14ac:dyDescent="0.25">
      <c r="I8239" s="14"/>
      <c r="J8239" s="14"/>
      <c r="K8239" s="14"/>
      <c r="L8239" s="14"/>
      <c r="M8239" s="14"/>
      <c r="N8239" s="14"/>
      <c r="O8239" s="14"/>
      <c r="P8239" s="14"/>
    </row>
    <row r="8240" spans="9:16" x14ac:dyDescent="0.25">
      <c r="I8240" s="14"/>
      <c r="J8240" s="14"/>
      <c r="K8240" s="14"/>
      <c r="L8240" s="14"/>
      <c r="M8240" s="14"/>
      <c r="N8240" s="14"/>
      <c r="O8240" s="14"/>
      <c r="P8240" s="14"/>
    </row>
    <row r="8241" spans="9:16" x14ac:dyDescent="0.25">
      <c r="I8241" s="14"/>
      <c r="J8241" s="14"/>
      <c r="K8241" s="14"/>
      <c r="L8241" s="14"/>
      <c r="M8241" s="14"/>
      <c r="N8241" s="14"/>
      <c r="O8241" s="14"/>
      <c r="P8241" s="14"/>
    </row>
    <row r="8242" spans="9:16" x14ac:dyDescent="0.25">
      <c r="I8242" s="14"/>
      <c r="J8242" s="14"/>
      <c r="K8242" s="14"/>
      <c r="L8242" s="14"/>
      <c r="M8242" s="14"/>
      <c r="N8242" s="14"/>
      <c r="O8242" s="14"/>
      <c r="P8242" s="14"/>
    </row>
    <row r="8243" spans="9:16" x14ac:dyDescent="0.25">
      <c r="I8243" s="14"/>
      <c r="J8243" s="14"/>
      <c r="K8243" s="14"/>
      <c r="L8243" s="14"/>
      <c r="M8243" s="14"/>
      <c r="N8243" s="14"/>
      <c r="O8243" s="14"/>
      <c r="P8243" s="14"/>
    </row>
    <row r="8244" spans="9:16" x14ac:dyDescent="0.25">
      <c r="I8244" s="14"/>
      <c r="J8244" s="14"/>
      <c r="K8244" s="14"/>
      <c r="L8244" s="14"/>
      <c r="M8244" s="14"/>
      <c r="N8244" s="14"/>
      <c r="O8244" s="14"/>
      <c r="P8244" s="14"/>
    </row>
    <row r="8245" spans="9:16" x14ac:dyDescent="0.25">
      <c r="I8245" s="14"/>
      <c r="J8245" s="14"/>
      <c r="K8245" s="14"/>
      <c r="L8245" s="14"/>
      <c r="M8245" s="14"/>
      <c r="N8245" s="14"/>
      <c r="O8245" s="14"/>
      <c r="P8245" s="14"/>
    </row>
    <row r="8246" spans="9:16" x14ac:dyDescent="0.25">
      <c r="I8246" s="14"/>
      <c r="J8246" s="14"/>
      <c r="K8246" s="14"/>
      <c r="L8246" s="14"/>
      <c r="M8246" s="14"/>
      <c r="N8246" s="14"/>
      <c r="O8246" s="14"/>
      <c r="P8246" s="14"/>
    </row>
    <row r="8247" spans="9:16" x14ac:dyDescent="0.25">
      <c r="I8247" s="14"/>
      <c r="J8247" s="14"/>
      <c r="K8247" s="14"/>
      <c r="L8247" s="14"/>
      <c r="M8247" s="14"/>
      <c r="N8247" s="14"/>
      <c r="O8247" s="14"/>
      <c r="P8247" s="14"/>
    </row>
    <row r="8248" spans="9:16" x14ac:dyDescent="0.25">
      <c r="I8248" s="14"/>
      <c r="J8248" s="14"/>
      <c r="K8248" s="14"/>
      <c r="L8248" s="14"/>
      <c r="M8248" s="14"/>
      <c r="N8248" s="14"/>
      <c r="O8248" s="14"/>
      <c r="P8248" s="14"/>
    </row>
    <row r="8249" spans="9:16" x14ac:dyDescent="0.25">
      <c r="I8249" s="14"/>
      <c r="J8249" s="14"/>
      <c r="K8249" s="14"/>
      <c r="L8249" s="14"/>
      <c r="M8249" s="14"/>
      <c r="N8249" s="14"/>
      <c r="O8249" s="14"/>
      <c r="P8249" s="14"/>
    </row>
    <row r="8250" spans="9:16" x14ac:dyDescent="0.25">
      <c r="I8250" s="14"/>
      <c r="J8250" s="14"/>
      <c r="K8250" s="14"/>
      <c r="L8250" s="14"/>
      <c r="M8250" s="14"/>
      <c r="N8250" s="14"/>
      <c r="O8250" s="14"/>
      <c r="P8250" s="14"/>
    </row>
    <row r="8251" spans="9:16" x14ac:dyDescent="0.25">
      <c r="I8251" s="14"/>
      <c r="J8251" s="14"/>
      <c r="K8251" s="14"/>
      <c r="L8251" s="14"/>
      <c r="M8251" s="14"/>
      <c r="N8251" s="14"/>
      <c r="O8251" s="14"/>
      <c r="P8251" s="14"/>
    </row>
    <row r="8252" spans="9:16" x14ac:dyDescent="0.25">
      <c r="I8252" s="14"/>
      <c r="J8252" s="14"/>
      <c r="K8252" s="14"/>
      <c r="L8252" s="14"/>
      <c r="M8252" s="14"/>
      <c r="N8252" s="14"/>
      <c r="O8252" s="14"/>
      <c r="P8252" s="14"/>
    </row>
    <row r="8253" spans="9:16" x14ac:dyDescent="0.25">
      <c r="I8253" s="14"/>
      <c r="J8253" s="14"/>
      <c r="K8253" s="14"/>
      <c r="L8253" s="14"/>
      <c r="M8253" s="14"/>
      <c r="N8253" s="14"/>
      <c r="O8253" s="14"/>
      <c r="P8253" s="14"/>
    </row>
    <row r="8254" spans="9:16" x14ac:dyDescent="0.25">
      <c r="I8254" s="14"/>
      <c r="J8254" s="14"/>
      <c r="K8254" s="14"/>
      <c r="L8254" s="14"/>
      <c r="M8254" s="14"/>
      <c r="N8254" s="14"/>
      <c r="O8254" s="14"/>
      <c r="P8254" s="14"/>
    </row>
    <row r="8255" spans="9:16" x14ac:dyDescent="0.25">
      <c r="I8255" s="14"/>
      <c r="J8255" s="14"/>
      <c r="K8255" s="14"/>
      <c r="L8255" s="14"/>
      <c r="M8255" s="14"/>
      <c r="N8255" s="14"/>
      <c r="O8255" s="14"/>
      <c r="P8255" s="14"/>
    </row>
    <row r="8256" spans="9:16" x14ac:dyDescent="0.25">
      <c r="I8256" s="14"/>
      <c r="J8256" s="14"/>
      <c r="K8256" s="14"/>
      <c r="L8256" s="14"/>
      <c r="M8256" s="14"/>
      <c r="N8256" s="14"/>
      <c r="O8256" s="14"/>
      <c r="P8256" s="14"/>
    </row>
    <row r="8257" spans="9:16" x14ac:dyDescent="0.25">
      <c r="I8257" s="14"/>
      <c r="J8257" s="14"/>
      <c r="K8257" s="14"/>
      <c r="L8257" s="14"/>
      <c r="M8257" s="14"/>
      <c r="N8257" s="14"/>
      <c r="O8257" s="14"/>
      <c r="P8257" s="14"/>
    </row>
    <row r="8258" spans="9:16" x14ac:dyDescent="0.25">
      <c r="I8258" s="14"/>
      <c r="J8258" s="14"/>
      <c r="K8258" s="14"/>
      <c r="L8258" s="14"/>
      <c r="M8258" s="14"/>
      <c r="N8258" s="14"/>
      <c r="O8258" s="14"/>
      <c r="P8258" s="14"/>
    </row>
    <row r="8259" spans="9:16" x14ac:dyDescent="0.25">
      <c r="I8259" s="14"/>
      <c r="J8259" s="14"/>
      <c r="K8259" s="14"/>
      <c r="L8259" s="14"/>
      <c r="M8259" s="14"/>
      <c r="N8259" s="14"/>
      <c r="O8259" s="14"/>
      <c r="P8259" s="14"/>
    </row>
    <row r="8260" spans="9:16" x14ac:dyDescent="0.25">
      <c r="I8260" s="14"/>
      <c r="J8260" s="14"/>
      <c r="K8260" s="14"/>
      <c r="L8260" s="14"/>
      <c r="M8260" s="14"/>
      <c r="N8260" s="14"/>
      <c r="O8260" s="14"/>
      <c r="P8260" s="14"/>
    </row>
    <row r="8261" spans="9:16" x14ac:dyDescent="0.25">
      <c r="I8261" s="14"/>
      <c r="J8261" s="14"/>
      <c r="K8261" s="14"/>
      <c r="L8261" s="14"/>
      <c r="M8261" s="14"/>
      <c r="N8261" s="14"/>
      <c r="O8261" s="14"/>
      <c r="P8261" s="14"/>
    </row>
    <row r="8262" spans="9:16" x14ac:dyDescent="0.25">
      <c r="I8262" s="14"/>
      <c r="J8262" s="14"/>
      <c r="K8262" s="14"/>
      <c r="L8262" s="14"/>
      <c r="M8262" s="14"/>
      <c r="N8262" s="14"/>
      <c r="O8262" s="14"/>
      <c r="P8262" s="14"/>
    </row>
    <row r="8263" spans="9:16" x14ac:dyDescent="0.25">
      <c r="I8263" s="14"/>
      <c r="J8263" s="14"/>
      <c r="K8263" s="14"/>
      <c r="L8263" s="14"/>
      <c r="M8263" s="14"/>
      <c r="N8263" s="14"/>
      <c r="O8263" s="14"/>
      <c r="P8263" s="14"/>
    </row>
    <row r="8264" spans="9:16" x14ac:dyDescent="0.25">
      <c r="I8264" s="14"/>
      <c r="J8264" s="14"/>
      <c r="K8264" s="14"/>
      <c r="L8264" s="14"/>
      <c r="M8264" s="14"/>
      <c r="N8264" s="14"/>
      <c r="O8264" s="14"/>
      <c r="P8264" s="14"/>
    </row>
    <row r="8265" spans="9:16" x14ac:dyDescent="0.25">
      <c r="I8265" s="14"/>
      <c r="J8265" s="14"/>
      <c r="K8265" s="14"/>
      <c r="L8265" s="14"/>
      <c r="M8265" s="14"/>
      <c r="N8265" s="14"/>
      <c r="O8265" s="14"/>
      <c r="P8265" s="14"/>
    </row>
    <row r="8266" spans="9:16" x14ac:dyDescent="0.25">
      <c r="I8266" s="14"/>
      <c r="J8266" s="14"/>
      <c r="K8266" s="14"/>
      <c r="L8266" s="14"/>
      <c r="M8266" s="14"/>
      <c r="N8266" s="14"/>
      <c r="O8266" s="14"/>
      <c r="P8266" s="14"/>
    </row>
    <row r="8267" spans="9:16" x14ac:dyDescent="0.25">
      <c r="I8267" s="14"/>
      <c r="J8267" s="14"/>
      <c r="K8267" s="14"/>
      <c r="L8267" s="14"/>
      <c r="M8267" s="14"/>
      <c r="N8267" s="14"/>
      <c r="O8267" s="14"/>
      <c r="P8267" s="14"/>
    </row>
    <row r="8268" spans="9:16" x14ac:dyDescent="0.25">
      <c r="I8268" s="14"/>
      <c r="J8268" s="14"/>
      <c r="K8268" s="14"/>
      <c r="L8268" s="14"/>
      <c r="M8268" s="14"/>
      <c r="N8268" s="14"/>
      <c r="O8268" s="14"/>
      <c r="P8268" s="14"/>
    </row>
    <row r="8269" spans="9:16" x14ac:dyDescent="0.25">
      <c r="I8269" s="14"/>
      <c r="J8269" s="14"/>
      <c r="K8269" s="14"/>
      <c r="L8269" s="14"/>
      <c r="M8269" s="14"/>
      <c r="N8269" s="14"/>
      <c r="O8269" s="14"/>
      <c r="P8269" s="14"/>
    </row>
    <row r="8270" spans="9:16" x14ac:dyDescent="0.25">
      <c r="I8270" s="14"/>
      <c r="J8270" s="14"/>
      <c r="K8270" s="14"/>
      <c r="L8270" s="14"/>
      <c r="M8270" s="14"/>
      <c r="N8270" s="14"/>
      <c r="O8270" s="14"/>
      <c r="P8270" s="14"/>
    </row>
    <row r="8271" spans="9:16" x14ac:dyDescent="0.25">
      <c r="I8271" s="14"/>
      <c r="J8271" s="14"/>
      <c r="K8271" s="14"/>
      <c r="L8271" s="14"/>
      <c r="M8271" s="14"/>
      <c r="N8271" s="14"/>
      <c r="O8271" s="14"/>
      <c r="P8271" s="14"/>
    </row>
    <row r="8272" spans="9:16" x14ac:dyDescent="0.25">
      <c r="I8272" s="14"/>
      <c r="J8272" s="14"/>
      <c r="K8272" s="14"/>
      <c r="L8272" s="14"/>
      <c r="M8272" s="14"/>
      <c r="N8272" s="14"/>
      <c r="O8272" s="14"/>
      <c r="P8272" s="14"/>
    </row>
    <row r="8273" spans="9:16" x14ac:dyDescent="0.25">
      <c r="I8273" s="14"/>
      <c r="J8273" s="14"/>
      <c r="K8273" s="14"/>
      <c r="L8273" s="14"/>
      <c r="M8273" s="14"/>
      <c r="N8273" s="14"/>
      <c r="O8273" s="14"/>
      <c r="P8273" s="14"/>
    </row>
    <row r="8274" spans="9:16" x14ac:dyDescent="0.25">
      <c r="I8274" s="14"/>
      <c r="J8274" s="14"/>
      <c r="K8274" s="14"/>
      <c r="L8274" s="14"/>
      <c r="M8274" s="14"/>
      <c r="N8274" s="14"/>
      <c r="O8274" s="14"/>
      <c r="P8274" s="14"/>
    </row>
    <row r="8275" spans="9:16" x14ac:dyDescent="0.25">
      <c r="I8275" s="14"/>
      <c r="J8275" s="14"/>
      <c r="K8275" s="14"/>
      <c r="L8275" s="14"/>
      <c r="M8275" s="14"/>
      <c r="N8275" s="14"/>
      <c r="O8275" s="14"/>
      <c r="P8275" s="14"/>
    </row>
    <row r="8276" spans="9:16" x14ac:dyDescent="0.25">
      <c r="I8276" s="14"/>
      <c r="J8276" s="14"/>
      <c r="K8276" s="14"/>
      <c r="L8276" s="14"/>
      <c r="M8276" s="14"/>
      <c r="N8276" s="14"/>
      <c r="O8276" s="14"/>
      <c r="P8276" s="14"/>
    </row>
    <row r="8277" spans="9:16" x14ac:dyDescent="0.25">
      <c r="I8277" s="14"/>
      <c r="J8277" s="14"/>
      <c r="K8277" s="14"/>
      <c r="L8277" s="14"/>
      <c r="M8277" s="14"/>
      <c r="N8277" s="14"/>
      <c r="O8277" s="14"/>
      <c r="P8277" s="14"/>
    </row>
    <row r="8278" spans="9:16" x14ac:dyDescent="0.25">
      <c r="I8278" s="14"/>
      <c r="J8278" s="14"/>
      <c r="K8278" s="14"/>
      <c r="L8278" s="14"/>
      <c r="M8278" s="14"/>
      <c r="N8278" s="14"/>
      <c r="O8278" s="14"/>
      <c r="P8278" s="14"/>
    </row>
    <row r="8279" spans="9:16" x14ac:dyDescent="0.25">
      <c r="I8279" s="14"/>
      <c r="J8279" s="14"/>
      <c r="K8279" s="14"/>
      <c r="L8279" s="14"/>
      <c r="M8279" s="14"/>
      <c r="N8279" s="14"/>
      <c r="O8279" s="14"/>
      <c r="P8279" s="14"/>
    </row>
    <row r="8280" spans="9:16" x14ac:dyDescent="0.25">
      <c r="I8280" s="14"/>
      <c r="J8280" s="14"/>
      <c r="K8280" s="14"/>
      <c r="L8280" s="14"/>
      <c r="M8280" s="14"/>
      <c r="N8280" s="14"/>
      <c r="O8280" s="14"/>
      <c r="P8280" s="14"/>
    </row>
    <row r="8281" spans="9:16" x14ac:dyDescent="0.25">
      <c r="I8281" s="14"/>
      <c r="J8281" s="14"/>
      <c r="K8281" s="14"/>
      <c r="L8281" s="14"/>
      <c r="M8281" s="14"/>
      <c r="N8281" s="14"/>
      <c r="O8281" s="14"/>
      <c r="P8281" s="14"/>
    </row>
    <row r="8282" spans="9:16" x14ac:dyDescent="0.25">
      <c r="I8282" s="14"/>
      <c r="J8282" s="14"/>
      <c r="K8282" s="14"/>
      <c r="L8282" s="14"/>
      <c r="M8282" s="14"/>
      <c r="N8282" s="14"/>
      <c r="O8282" s="14"/>
      <c r="P8282" s="14"/>
    </row>
    <row r="8283" spans="9:16" x14ac:dyDescent="0.25">
      <c r="I8283" s="14"/>
      <c r="J8283" s="14"/>
      <c r="K8283" s="14"/>
      <c r="L8283" s="14"/>
      <c r="M8283" s="14"/>
      <c r="N8283" s="14"/>
      <c r="O8283" s="14"/>
      <c r="P8283" s="14"/>
    </row>
    <row r="8284" spans="9:16" x14ac:dyDescent="0.25">
      <c r="I8284" s="14"/>
      <c r="J8284" s="14"/>
      <c r="K8284" s="14"/>
      <c r="L8284" s="14"/>
      <c r="M8284" s="14"/>
      <c r="N8284" s="14"/>
      <c r="O8284" s="14"/>
      <c r="P8284" s="14"/>
    </row>
    <row r="8285" spans="9:16" x14ac:dyDescent="0.25">
      <c r="I8285" s="14"/>
      <c r="J8285" s="14"/>
      <c r="K8285" s="14"/>
      <c r="L8285" s="14"/>
      <c r="M8285" s="14"/>
      <c r="N8285" s="14"/>
      <c r="O8285" s="14"/>
      <c r="P8285" s="14"/>
    </row>
    <row r="8286" spans="9:16" x14ac:dyDescent="0.25">
      <c r="I8286" s="14"/>
      <c r="J8286" s="14"/>
      <c r="K8286" s="14"/>
      <c r="L8286" s="14"/>
      <c r="M8286" s="14"/>
      <c r="N8286" s="14"/>
      <c r="O8286" s="14"/>
      <c r="P8286" s="14"/>
    </row>
    <row r="8287" spans="9:16" x14ac:dyDescent="0.25">
      <c r="I8287" s="14"/>
      <c r="J8287" s="14"/>
      <c r="K8287" s="14"/>
      <c r="L8287" s="14"/>
      <c r="M8287" s="14"/>
      <c r="N8287" s="14"/>
      <c r="O8287" s="14"/>
      <c r="P8287" s="14"/>
    </row>
    <row r="8288" spans="9:16" x14ac:dyDescent="0.25">
      <c r="I8288" s="14"/>
      <c r="J8288" s="14"/>
      <c r="K8288" s="14"/>
      <c r="L8288" s="14"/>
      <c r="M8288" s="14"/>
      <c r="N8288" s="14"/>
      <c r="O8288" s="14"/>
      <c r="P8288" s="14"/>
    </row>
    <row r="8289" spans="9:16" x14ac:dyDescent="0.25">
      <c r="I8289" s="14"/>
      <c r="J8289" s="14"/>
      <c r="K8289" s="14"/>
      <c r="L8289" s="14"/>
      <c r="M8289" s="14"/>
      <c r="N8289" s="14"/>
      <c r="O8289" s="14"/>
      <c r="P8289" s="14"/>
    </row>
    <row r="8290" spans="9:16" x14ac:dyDescent="0.25">
      <c r="I8290" s="14"/>
      <c r="J8290" s="14"/>
      <c r="K8290" s="14"/>
      <c r="L8290" s="14"/>
      <c r="M8290" s="14"/>
      <c r="N8290" s="14"/>
      <c r="O8290" s="14"/>
      <c r="P8290" s="14"/>
    </row>
    <row r="8291" spans="9:16" x14ac:dyDescent="0.25">
      <c r="I8291" s="14"/>
      <c r="J8291" s="14"/>
      <c r="K8291" s="14"/>
      <c r="L8291" s="14"/>
      <c r="M8291" s="14"/>
      <c r="N8291" s="14"/>
      <c r="O8291" s="14"/>
      <c r="P8291" s="14"/>
    </row>
    <row r="8292" spans="9:16" x14ac:dyDescent="0.25">
      <c r="I8292" s="14"/>
      <c r="J8292" s="14"/>
      <c r="K8292" s="14"/>
      <c r="L8292" s="14"/>
      <c r="M8292" s="14"/>
      <c r="N8292" s="14"/>
      <c r="O8292" s="14"/>
      <c r="P8292" s="14"/>
    </row>
    <row r="8293" spans="9:16" x14ac:dyDescent="0.25">
      <c r="I8293" s="14"/>
      <c r="J8293" s="14"/>
      <c r="K8293" s="14"/>
      <c r="L8293" s="14"/>
      <c r="M8293" s="14"/>
      <c r="N8293" s="14"/>
      <c r="O8293" s="14"/>
      <c r="P8293" s="14"/>
    </row>
    <row r="8294" spans="9:16" x14ac:dyDescent="0.25">
      <c r="I8294" s="14"/>
      <c r="J8294" s="14"/>
      <c r="K8294" s="14"/>
      <c r="L8294" s="14"/>
      <c r="M8294" s="14"/>
      <c r="N8294" s="14"/>
      <c r="O8294" s="14"/>
      <c r="P8294" s="14"/>
    </row>
    <row r="8295" spans="9:16" x14ac:dyDescent="0.25">
      <c r="I8295" s="14"/>
      <c r="J8295" s="14"/>
      <c r="K8295" s="14"/>
      <c r="L8295" s="14"/>
      <c r="M8295" s="14"/>
      <c r="N8295" s="14"/>
      <c r="O8295" s="14"/>
      <c r="P8295" s="14"/>
    </row>
    <row r="8296" spans="9:16" x14ac:dyDescent="0.25">
      <c r="I8296" s="14"/>
      <c r="J8296" s="14"/>
      <c r="K8296" s="14"/>
      <c r="L8296" s="14"/>
      <c r="M8296" s="14"/>
      <c r="N8296" s="14"/>
      <c r="O8296" s="14"/>
      <c r="P8296" s="14"/>
    </row>
    <row r="8297" spans="9:16" x14ac:dyDescent="0.25">
      <c r="I8297" s="14"/>
      <c r="J8297" s="14"/>
      <c r="K8297" s="14"/>
      <c r="L8297" s="14"/>
      <c r="M8297" s="14"/>
      <c r="N8297" s="14"/>
      <c r="O8297" s="14"/>
      <c r="P8297" s="14"/>
    </row>
    <row r="8298" spans="9:16" x14ac:dyDescent="0.25">
      <c r="I8298" s="14"/>
      <c r="J8298" s="14"/>
      <c r="K8298" s="14"/>
      <c r="L8298" s="14"/>
      <c r="M8298" s="14"/>
      <c r="N8298" s="14"/>
      <c r="O8298" s="14"/>
      <c r="P8298" s="14"/>
    </row>
    <row r="8299" spans="9:16" x14ac:dyDescent="0.25">
      <c r="I8299" s="14"/>
      <c r="J8299" s="14"/>
      <c r="K8299" s="14"/>
      <c r="L8299" s="14"/>
      <c r="M8299" s="14"/>
      <c r="N8299" s="14"/>
      <c r="O8299" s="14"/>
      <c r="P8299" s="14"/>
    </row>
    <row r="8300" spans="9:16" x14ac:dyDescent="0.25">
      <c r="I8300" s="14"/>
      <c r="J8300" s="14"/>
      <c r="K8300" s="14"/>
      <c r="L8300" s="14"/>
      <c r="M8300" s="14"/>
      <c r="N8300" s="14"/>
      <c r="O8300" s="14"/>
      <c r="P8300" s="14"/>
    </row>
    <row r="8301" spans="9:16" x14ac:dyDescent="0.25">
      <c r="I8301" s="14"/>
      <c r="J8301" s="14"/>
      <c r="K8301" s="14"/>
      <c r="L8301" s="14"/>
      <c r="M8301" s="14"/>
      <c r="N8301" s="14"/>
      <c r="O8301" s="14"/>
      <c r="P8301" s="14"/>
    </row>
    <row r="8302" spans="9:16" x14ac:dyDescent="0.25">
      <c r="I8302" s="14"/>
      <c r="J8302" s="14"/>
      <c r="K8302" s="14"/>
      <c r="L8302" s="14"/>
      <c r="M8302" s="14"/>
      <c r="N8302" s="14"/>
      <c r="O8302" s="14"/>
      <c r="P8302" s="14"/>
    </row>
    <row r="8303" spans="9:16" x14ac:dyDescent="0.25">
      <c r="I8303" s="14"/>
      <c r="J8303" s="14"/>
      <c r="K8303" s="14"/>
      <c r="L8303" s="14"/>
      <c r="M8303" s="14"/>
      <c r="N8303" s="14"/>
      <c r="O8303" s="14"/>
      <c r="P8303" s="14"/>
    </row>
    <row r="8304" spans="9:16" x14ac:dyDescent="0.25">
      <c r="I8304" s="14"/>
      <c r="J8304" s="14"/>
      <c r="K8304" s="14"/>
      <c r="L8304" s="14"/>
      <c r="M8304" s="14"/>
      <c r="N8304" s="14"/>
      <c r="O8304" s="14"/>
      <c r="P8304" s="14"/>
    </row>
    <row r="8305" spans="9:16" x14ac:dyDescent="0.25">
      <c r="I8305" s="14"/>
      <c r="J8305" s="14"/>
      <c r="K8305" s="14"/>
      <c r="L8305" s="14"/>
      <c r="M8305" s="14"/>
      <c r="N8305" s="14"/>
      <c r="O8305" s="14"/>
      <c r="P8305" s="14"/>
    </row>
    <row r="8306" spans="9:16" x14ac:dyDescent="0.25">
      <c r="I8306" s="14"/>
      <c r="J8306" s="14"/>
      <c r="K8306" s="14"/>
      <c r="L8306" s="14"/>
      <c r="M8306" s="14"/>
      <c r="N8306" s="14"/>
      <c r="O8306" s="14"/>
      <c r="P8306" s="14"/>
    </row>
    <row r="8307" spans="9:16" x14ac:dyDescent="0.25">
      <c r="I8307" s="14"/>
      <c r="J8307" s="14"/>
      <c r="K8307" s="14"/>
      <c r="L8307" s="14"/>
      <c r="M8307" s="14"/>
      <c r="N8307" s="14"/>
      <c r="O8307" s="14"/>
      <c r="P8307" s="14"/>
    </row>
    <row r="8308" spans="9:16" x14ac:dyDescent="0.25">
      <c r="I8308" s="14"/>
      <c r="J8308" s="14"/>
      <c r="K8308" s="14"/>
      <c r="L8308" s="14"/>
      <c r="M8308" s="14"/>
      <c r="N8308" s="14"/>
      <c r="O8308" s="14"/>
      <c r="P8308" s="14"/>
    </row>
    <row r="8309" spans="9:16" x14ac:dyDescent="0.25">
      <c r="I8309" s="14"/>
      <c r="J8309" s="14"/>
      <c r="K8309" s="14"/>
      <c r="L8309" s="14"/>
      <c r="M8309" s="14"/>
      <c r="N8309" s="14"/>
      <c r="O8309" s="14"/>
      <c r="P8309" s="14"/>
    </row>
    <row r="8310" spans="9:16" x14ac:dyDescent="0.25">
      <c r="I8310" s="14"/>
      <c r="J8310" s="14"/>
      <c r="K8310" s="14"/>
      <c r="L8310" s="14"/>
      <c r="M8310" s="14"/>
      <c r="N8310" s="14"/>
      <c r="O8310" s="14"/>
      <c r="P8310" s="14"/>
    </row>
    <row r="8311" spans="9:16" x14ac:dyDescent="0.25">
      <c r="I8311" s="14"/>
      <c r="J8311" s="14"/>
      <c r="K8311" s="14"/>
      <c r="L8311" s="14"/>
      <c r="M8311" s="14"/>
      <c r="N8311" s="14"/>
      <c r="O8311" s="14"/>
      <c r="P8311" s="14"/>
    </row>
    <row r="8312" spans="9:16" x14ac:dyDescent="0.25">
      <c r="I8312" s="14"/>
      <c r="J8312" s="14"/>
      <c r="K8312" s="14"/>
      <c r="L8312" s="14"/>
      <c r="M8312" s="14"/>
      <c r="N8312" s="14"/>
      <c r="O8312" s="14"/>
      <c r="P8312" s="14"/>
    </row>
    <row r="8313" spans="9:16" x14ac:dyDescent="0.25">
      <c r="I8313" s="14"/>
      <c r="J8313" s="14"/>
      <c r="K8313" s="14"/>
      <c r="L8313" s="14"/>
      <c r="M8313" s="14"/>
      <c r="N8313" s="14"/>
      <c r="O8313" s="14"/>
      <c r="P8313" s="14"/>
    </row>
    <row r="8314" spans="9:16" x14ac:dyDescent="0.25">
      <c r="I8314" s="14"/>
      <c r="J8314" s="14"/>
      <c r="K8314" s="14"/>
      <c r="L8314" s="14"/>
      <c r="M8314" s="14"/>
      <c r="N8314" s="14"/>
      <c r="O8314" s="14"/>
      <c r="P8314" s="14"/>
    </row>
    <row r="8315" spans="9:16" x14ac:dyDescent="0.25">
      <c r="I8315" s="14"/>
      <c r="J8315" s="14"/>
      <c r="K8315" s="14"/>
      <c r="L8315" s="14"/>
      <c r="M8315" s="14"/>
      <c r="N8315" s="14"/>
      <c r="O8315" s="14"/>
      <c r="P8315" s="14"/>
    </row>
    <row r="8316" spans="9:16" x14ac:dyDescent="0.25">
      <c r="I8316" s="14"/>
      <c r="J8316" s="14"/>
      <c r="K8316" s="14"/>
      <c r="L8316" s="14"/>
      <c r="M8316" s="14"/>
      <c r="N8316" s="14"/>
      <c r="O8316" s="14"/>
      <c r="P8316" s="14"/>
    </row>
    <row r="8317" spans="9:16" x14ac:dyDescent="0.25">
      <c r="I8317" s="14"/>
      <c r="J8317" s="14"/>
      <c r="K8317" s="14"/>
      <c r="L8317" s="14"/>
      <c r="M8317" s="14"/>
      <c r="N8317" s="14"/>
      <c r="O8317" s="14"/>
      <c r="P8317" s="14"/>
    </row>
    <row r="8318" spans="9:16" x14ac:dyDescent="0.25">
      <c r="I8318" s="14"/>
      <c r="J8318" s="14"/>
      <c r="K8318" s="14"/>
      <c r="L8318" s="14"/>
      <c r="M8318" s="14"/>
      <c r="N8318" s="14"/>
      <c r="O8318" s="14"/>
      <c r="P8318" s="14"/>
    </row>
    <row r="8319" spans="9:16" x14ac:dyDescent="0.25">
      <c r="I8319" s="14"/>
      <c r="J8319" s="14"/>
      <c r="K8319" s="14"/>
      <c r="L8319" s="14"/>
      <c r="M8319" s="14"/>
      <c r="N8319" s="14"/>
      <c r="O8319" s="14"/>
      <c r="P8319" s="14"/>
    </row>
    <row r="8320" spans="9:16" x14ac:dyDescent="0.25">
      <c r="I8320" s="14"/>
      <c r="J8320" s="14"/>
      <c r="K8320" s="14"/>
      <c r="L8320" s="14"/>
      <c r="M8320" s="14"/>
      <c r="N8320" s="14"/>
      <c r="O8320" s="14"/>
      <c r="P8320" s="14"/>
    </row>
    <row r="8321" spans="9:16" x14ac:dyDescent="0.25">
      <c r="I8321" s="14"/>
      <c r="J8321" s="14"/>
      <c r="K8321" s="14"/>
      <c r="L8321" s="14"/>
      <c r="M8321" s="14"/>
      <c r="N8321" s="14"/>
      <c r="O8321" s="14"/>
      <c r="P8321" s="14"/>
    </row>
    <row r="8322" spans="9:16" x14ac:dyDescent="0.25">
      <c r="I8322" s="14"/>
      <c r="J8322" s="14"/>
      <c r="K8322" s="14"/>
      <c r="L8322" s="14"/>
      <c r="M8322" s="14"/>
      <c r="N8322" s="14"/>
      <c r="O8322" s="14"/>
      <c r="P8322" s="14"/>
    </row>
    <row r="8323" spans="9:16" x14ac:dyDescent="0.25">
      <c r="I8323" s="14"/>
      <c r="J8323" s="14"/>
      <c r="K8323" s="14"/>
      <c r="L8323" s="14"/>
      <c r="M8323" s="14"/>
      <c r="N8323" s="14"/>
      <c r="O8323" s="14"/>
      <c r="P8323" s="14"/>
    </row>
    <row r="8324" spans="9:16" x14ac:dyDescent="0.25">
      <c r="I8324" s="14"/>
      <c r="J8324" s="14"/>
      <c r="K8324" s="14"/>
      <c r="L8324" s="14"/>
      <c r="M8324" s="14"/>
      <c r="N8324" s="14"/>
      <c r="O8324" s="14"/>
      <c r="P8324" s="14"/>
    </row>
    <row r="8325" spans="9:16" x14ac:dyDescent="0.25">
      <c r="I8325" s="14"/>
      <c r="J8325" s="14"/>
      <c r="K8325" s="14"/>
      <c r="L8325" s="14"/>
      <c r="M8325" s="14"/>
      <c r="N8325" s="14"/>
      <c r="O8325" s="14"/>
      <c r="P8325" s="14"/>
    </row>
    <row r="8326" spans="9:16" x14ac:dyDescent="0.25">
      <c r="I8326" s="14"/>
      <c r="J8326" s="14"/>
      <c r="K8326" s="14"/>
      <c r="L8326" s="14"/>
      <c r="M8326" s="14"/>
      <c r="N8326" s="14"/>
      <c r="O8326" s="14"/>
      <c r="P8326" s="14"/>
    </row>
    <row r="8327" spans="9:16" x14ac:dyDescent="0.25">
      <c r="I8327" s="14"/>
      <c r="J8327" s="14"/>
      <c r="K8327" s="14"/>
      <c r="L8327" s="14"/>
      <c r="M8327" s="14"/>
      <c r="N8327" s="14"/>
      <c r="O8327" s="14"/>
      <c r="P8327" s="14"/>
    </row>
    <row r="8328" spans="9:16" x14ac:dyDescent="0.25">
      <c r="I8328" s="14"/>
      <c r="J8328" s="14"/>
      <c r="K8328" s="14"/>
      <c r="L8328" s="14"/>
      <c r="M8328" s="14"/>
      <c r="N8328" s="14"/>
      <c r="O8328" s="14"/>
      <c r="P8328" s="14"/>
    </row>
    <row r="8329" spans="9:16" x14ac:dyDescent="0.25">
      <c r="I8329" s="14"/>
      <c r="J8329" s="14"/>
      <c r="K8329" s="14"/>
      <c r="L8329" s="14"/>
      <c r="M8329" s="14"/>
      <c r="N8329" s="14"/>
      <c r="O8329" s="14"/>
      <c r="P8329" s="14"/>
    </row>
    <row r="8330" spans="9:16" x14ac:dyDescent="0.25">
      <c r="I8330" s="14"/>
      <c r="J8330" s="14"/>
      <c r="K8330" s="14"/>
      <c r="L8330" s="14"/>
      <c r="M8330" s="14"/>
      <c r="N8330" s="14"/>
      <c r="O8330" s="14"/>
      <c r="P8330" s="14"/>
    </row>
    <row r="8331" spans="9:16" x14ac:dyDescent="0.25">
      <c r="I8331" s="14"/>
      <c r="J8331" s="14"/>
      <c r="K8331" s="14"/>
      <c r="L8331" s="14"/>
      <c r="M8331" s="14"/>
      <c r="N8331" s="14"/>
      <c r="O8331" s="14"/>
      <c r="P8331" s="14"/>
    </row>
    <row r="8332" spans="9:16" x14ac:dyDescent="0.25">
      <c r="I8332" s="14"/>
      <c r="J8332" s="14"/>
      <c r="K8332" s="14"/>
      <c r="L8332" s="14"/>
      <c r="M8332" s="14"/>
      <c r="N8332" s="14"/>
      <c r="O8332" s="14"/>
      <c r="P8332" s="14"/>
    </row>
    <row r="8333" spans="9:16" x14ac:dyDescent="0.25">
      <c r="I8333" s="14"/>
      <c r="J8333" s="14"/>
      <c r="K8333" s="14"/>
      <c r="L8333" s="14"/>
      <c r="M8333" s="14"/>
      <c r="N8333" s="14"/>
      <c r="O8333" s="14"/>
      <c r="P8333" s="14"/>
    </row>
    <row r="8334" spans="9:16" x14ac:dyDescent="0.25">
      <c r="I8334" s="14"/>
      <c r="J8334" s="14"/>
      <c r="K8334" s="14"/>
      <c r="L8334" s="14"/>
      <c r="M8334" s="14"/>
      <c r="N8334" s="14"/>
      <c r="O8334" s="14"/>
      <c r="P8334" s="14"/>
    </row>
    <row r="8335" spans="9:16" x14ac:dyDescent="0.25">
      <c r="I8335" s="14"/>
      <c r="J8335" s="14"/>
      <c r="K8335" s="14"/>
      <c r="L8335" s="14"/>
      <c r="M8335" s="14"/>
      <c r="N8335" s="14"/>
      <c r="O8335" s="14"/>
      <c r="P8335" s="14"/>
    </row>
    <row r="8336" spans="9:16" x14ac:dyDescent="0.25">
      <c r="I8336" s="14"/>
      <c r="J8336" s="14"/>
      <c r="K8336" s="14"/>
      <c r="L8336" s="14"/>
      <c r="M8336" s="14"/>
      <c r="N8336" s="14"/>
      <c r="O8336" s="14"/>
      <c r="P8336" s="14"/>
    </row>
    <row r="8337" spans="9:16" x14ac:dyDescent="0.25">
      <c r="I8337" s="14"/>
      <c r="J8337" s="14"/>
      <c r="K8337" s="14"/>
      <c r="L8337" s="14"/>
      <c r="M8337" s="14"/>
      <c r="N8337" s="14"/>
      <c r="O8337" s="14"/>
      <c r="P8337" s="14"/>
    </row>
    <row r="8338" spans="9:16" x14ac:dyDescent="0.25">
      <c r="I8338" s="14"/>
      <c r="J8338" s="14"/>
      <c r="K8338" s="14"/>
      <c r="L8338" s="14"/>
      <c r="M8338" s="14"/>
      <c r="N8338" s="14"/>
      <c r="O8338" s="14"/>
      <c r="P8338" s="14"/>
    </row>
    <row r="8339" spans="9:16" x14ac:dyDescent="0.25">
      <c r="I8339" s="14"/>
      <c r="J8339" s="14"/>
      <c r="K8339" s="14"/>
      <c r="L8339" s="14"/>
      <c r="M8339" s="14"/>
      <c r="N8339" s="14"/>
      <c r="O8339" s="14"/>
      <c r="P8339" s="14"/>
    </row>
    <row r="8340" spans="9:16" x14ac:dyDescent="0.25">
      <c r="I8340" s="14"/>
      <c r="J8340" s="14"/>
      <c r="K8340" s="14"/>
      <c r="L8340" s="14"/>
      <c r="M8340" s="14"/>
      <c r="N8340" s="14"/>
      <c r="O8340" s="14"/>
      <c r="P8340" s="14"/>
    </row>
    <row r="8341" spans="9:16" x14ac:dyDescent="0.25">
      <c r="I8341" s="14"/>
      <c r="J8341" s="14"/>
      <c r="K8341" s="14"/>
      <c r="L8341" s="14"/>
      <c r="M8341" s="14"/>
      <c r="N8341" s="14"/>
      <c r="O8341" s="14"/>
      <c r="P8341" s="14"/>
    </row>
    <row r="8342" spans="9:16" x14ac:dyDescent="0.25">
      <c r="I8342" s="14"/>
      <c r="J8342" s="14"/>
      <c r="K8342" s="14"/>
      <c r="L8342" s="14"/>
      <c r="M8342" s="14"/>
      <c r="N8342" s="14"/>
      <c r="O8342" s="14"/>
      <c r="P8342" s="14"/>
    </row>
    <row r="8343" spans="9:16" x14ac:dyDescent="0.25">
      <c r="I8343" s="14"/>
      <c r="J8343" s="14"/>
      <c r="K8343" s="14"/>
      <c r="L8343" s="14"/>
      <c r="M8343" s="14"/>
      <c r="N8343" s="14"/>
      <c r="O8343" s="14"/>
      <c r="P8343" s="14"/>
    </row>
    <row r="8344" spans="9:16" x14ac:dyDescent="0.25">
      <c r="I8344" s="14"/>
      <c r="J8344" s="14"/>
      <c r="K8344" s="14"/>
      <c r="L8344" s="14"/>
      <c r="M8344" s="14"/>
      <c r="N8344" s="14"/>
      <c r="O8344" s="14"/>
      <c r="P8344" s="14"/>
    </row>
    <row r="8345" spans="9:16" x14ac:dyDescent="0.25">
      <c r="I8345" s="14"/>
      <c r="J8345" s="14"/>
      <c r="K8345" s="14"/>
      <c r="L8345" s="14"/>
      <c r="M8345" s="14"/>
      <c r="N8345" s="14"/>
      <c r="O8345" s="14"/>
      <c r="P8345" s="14"/>
    </row>
    <row r="8346" spans="9:16" x14ac:dyDescent="0.25">
      <c r="I8346" s="14"/>
      <c r="J8346" s="14"/>
      <c r="K8346" s="14"/>
      <c r="L8346" s="14"/>
      <c r="M8346" s="14"/>
      <c r="N8346" s="14"/>
      <c r="O8346" s="14"/>
      <c r="P8346" s="14"/>
    </row>
    <row r="8347" spans="9:16" x14ac:dyDescent="0.25">
      <c r="I8347" s="14"/>
      <c r="J8347" s="14"/>
      <c r="K8347" s="14"/>
      <c r="L8347" s="14"/>
      <c r="M8347" s="14"/>
      <c r="N8347" s="14"/>
      <c r="O8347" s="14"/>
      <c r="P8347" s="14"/>
    </row>
    <row r="8348" spans="9:16" x14ac:dyDescent="0.25">
      <c r="I8348" s="14"/>
      <c r="J8348" s="14"/>
      <c r="K8348" s="14"/>
      <c r="L8348" s="14"/>
      <c r="M8348" s="14"/>
      <c r="N8348" s="14"/>
      <c r="O8348" s="14"/>
      <c r="P8348" s="14"/>
    </row>
    <row r="8349" spans="9:16" x14ac:dyDescent="0.25">
      <c r="I8349" s="14"/>
      <c r="J8349" s="14"/>
      <c r="K8349" s="14"/>
      <c r="L8349" s="14"/>
      <c r="M8349" s="14"/>
      <c r="N8349" s="14"/>
      <c r="O8349" s="14"/>
      <c r="P8349" s="14"/>
    </row>
    <row r="8350" spans="9:16" x14ac:dyDescent="0.25">
      <c r="I8350" s="14"/>
      <c r="J8350" s="14"/>
      <c r="K8350" s="14"/>
      <c r="L8350" s="14"/>
      <c r="M8350" s="14"/>
      <c r="N8350" s="14"/>
      <c r="O8350" s="14"/>
      <c r="P8350" s="14"/>
    </row>
    <row r="8351" spans="9:16" x14ac:dyDescent="0.25">
      <c r="I8351" s="14"/>
      <c r="J8351" s="14"/>
      <c r="K8351" s="14"/>
      <c r="L8351" s="14"/>
      <c r="M8351" s="14"/>
      <c r="N8351" s="14"/>
      <c r="O8351" s="14"/>
      <c r="P8351" s="14"/>
    </row>
    <row r="8352" spans="9:16" x14ac:dyDescent="0.25">
      <c r="I8352" s="14"/>
      <c r="J8352" s="14"/>
      <c r="K8352" s="14"/>
      <c r="L8352" s="14"/>
      <c r="M8352" s="14"/>
      <c r="N8352" s="14"/>
      <c r="O8352" s="14"/>
      <c r="P8352" s="14"/>
    </row>
    <row r="8353" spans="9:16" x14ac:dyDescent="0.25">
      <c r="I8353" s="14"/>
      <c r="J8353" s="14"/>
      <c r="K8353" s="14"/>
      <c r="L8353" s="14"/>
      <c r="M8353" s="14"/>
      <c r="N8353" s="14"/>
      <c r="O8353" s="14"/>
      <c r="P8353" s="14"/>
    </row>
    <row r="8354" spans="9:16" x14ac:dyDescent="0.25">
      <c r="I8354" s="14"/>
      <c r="J8354" s="14"/>
      <c r="K8354" s="14"/>
      <c r="L8354" s="14"/>
      <c r="M8354" s="14"/>
      <c r="N8354" s="14"/>
      <c r="O8354" s="14"/>
      <c r="P8354" s="14"/>
    </row>
    <row r="8355" spans="9:16" x14ac:dyDescent="0.25">
      <c r="I8355" s="14"/>
      <c r="J8355" s="14"/>
      <c r="K8355" s="14"/>
      <c r="L8355" s="14"/>
      <c r="M8355" s="14"/>
      <c r="N8355" s="14"/>
      <c r="O8355" s="14"/>
      <c r="P8355" s="14"/>
    </row>
    <row r="8356" spans="9:16" x14ac:dyDescent="0.25">
      <c r="I8356" s="14"/>
      <c r="J8356" s="14"/>
      <c r="K8356" s="14"/>
      <c r="L8356" s="14"/>
      <c r="M8356" s="14"/>
      <c r="N8356" s="14"/>
      <c r="O8356" s="14"/>
      <c r="P8356" s="14"/>
    </row>
    <row r="8357" spans="9:16" x14ac:dyDescent="0.25">
      <c r="I8357" s="14"/>
      <c r="J8357" s="14"/>
      <c r="K8357" s="14"/>
      <c r="L8357" s="14"/>
      <c r="M8357" s="14"/>
      <c r="N8357" s="14"/>
      <c r="O8357" s="14"/>
      <c r="P8357" s="14"/>
    </row>
    <row r="8358" spans="9:16" x14ac:dyDescent="0.25">
      <c r="I8358" s="14"/>
      <c r="J8358" s="14"/>
      <c r="K8358" s="14"/>
      <c r="L8358" s="14"/>
      <c r="M8358" s="14"/>
      <c r="N8358" s="14"/>
      <c r="O8358" s="14"/>
      <c r="P8358" s="14"/>
    </row>
    <row r="8359" spans="9:16" x14ac:dyDescent="0.25">
      <c r="I8359" s="14"/>
      <c r="J8359" s="14"/>
      <c r="K8359" s="14"/>
      <c r="L8359" s="14"/>
      <c r="M8359" s="14"/>
      <c r="N8359" s="14"/>
      <c r="O8359" s="14"/>
      <c r="P8359" s="14"/>
    </row>
    <row r="8360" spans="9:16" x14ac:dyDescent="0.25">
      <c r="I8360" s="14"/>
      <c r="J8360" s="14"/>
      <c r="K8360" s="14"/>
      <c r="L8360" s="14"/>
      <c r="M8360" s="14"/>
      <c r="N8360" s="14"/>
      <c r="O8360" s="14"/>
      <c r="P8360" s="14"/>
    </row>
    <row r="8361" spans="9:16" x14ac:dyDescent="0.25">
      <c r="I8361" s="14"/>
      <c r="J8361" s="14"/>
      <c r="K8361" s="14"/>
      <c r="L8361" s="14"/>
      <c r="M8361" s="14"/>
      <c r="N8361" s="14"/>
      <c r="O8361" s="14"/>
      <c r="P8361" s="14"/>
    </row>
    <row r="8362" spans="9:16" x14ac:dyDescent="0.25">
      <c r="I8362" s="14"/>
      <c r="J8362" s="14"/>
      <c r="K8362" s="14"/>
      <c r="L8362" s="14"/>
      <c r="M8362" s="14"/>
      <c r="N8362" s="14"/>
      <c r="O8362" s="14"/>
      <c r="P8362" s="14"/>
    </row>
    <row r="8363" spans="9:16" x14ac:dyDescent="0.25">
      <c r="I8363" s="14"/>
      <c r="J8363" s="14"/>
      <c r="K8363" s="14"/>
      <c r="L8363" s="14"/>
      <c r="M8363" s="14"/>
      <c r="N8363" s="14"/>
      <c r="O8363" s="14"/>
      <c r="P8363" s="14"/>
    </row>
    <row r="8364" spans="9:16" x14ac:dyDescent="0.25">
      <c r="I8364" s="14"/>
      <c r="J8364" s="14"/>
      <c r="K8364" s="14"/>
      <c r="L8364" s="14"/>
      <c r="M8364" s="14"/>
      <c r="N8364" s="14"/>
      <c r="O8364" s="14"/>
      <c r="P8364" s="14"/>
    </row>
    <row r="8365" spans="9:16" x14ac:dyDescent="0.25">
      <c r="I8365" s="14"/>
      <c r="J8365" s="14"/>
      <c r="K8365" s="14"/>
      <c r="L8365" s="14"/>
      <c r="M8365" s="14"/>
      <c r="N8365" s="14"/>
      <c r="O8365" s="14"/>
      <c r="P8365" s="14"/>
    </row>
    <row r="8366" spans="9:16" x14ac:dyDescent="0.25">
      <c r="I8366" s="14"/>
      <c r="J8366" s="14"/>
      <c r="K8366" s="14"/>
      <c r="L8366" s="14"/>
      <c r="M8366" s="14"/>
      <c r="N8366" s="14"/>
      <c r="O8366" s="14"/>
      <c r="P8366" s="14"/>
    </row>
    <row r="8367" spans="9:16" x14ac:dyDescent="0.25">
      <c r="I8367" s="14"/>
      <c r="J8367" s="14"/>
      <c r="K8367" s="14"/>
      <c r="L8367" s="14"/>
      <c r="M8367" s="14"/>
      <c r="N8367" s="14"/>
      <c r="O8367" s="14"/>
      <c r="P8367" s="14"/>
    </row>
    <row r="8368" spans="9:16" x14ac:dyDescent="0.25">
      <c r="I8368" s="14"/>
      <c r="J8368" s="14"/>
      <c r="K8368" s="14"/>
      <c r="L8368" s="14"/>
      <c r="M8368" s="14"/>
      <c r="N8368" s="14"/>
      <c r="O8368" s="14"/>
      <c r="P8368" s="14"/>
    </row>
    <row r="8369" spans="9:16" x14ac:dyDescent="0.25">
      <c r="I8369" s="14"/>
      <c r="J8369" s="14"/>
      <c r="K8369" s="14"/>
      <c r="L8369" s="14"/>
      <c r="M8369" s="14"/>
      <c r="N8369" s="14"/>
      <c r="O8369" s="14"/>
      <c r="P8369" s="14"/>
    </row>
    <row r="8370" spans="9:16" x14ac:dyDescent="0.25">
      <c r="I8370" s="14"/>
      <c r="J8370" s="14"/>
      <c r="K8370" s="14"/>
      <c r="L8370" s="14"/>
      <c r="M8370" s="14"/>
      <c r="N8370" s="14"/>
      <c r="O8370" s="14"/>
      <c r="P8370" s="14"/>
    </row>
    <row r="8371" spans="9:16" x14ac:dyDescent="0.25">
      <c r="I8371" s="14"/>
      <c r="J8371" s="14"/>
      <c r="K8371" s="14"/>
      <c r="L8371" s="14"/>
      <c r="M8371" s="14"/>
      <c r="N8371" s="14"/>
      <c r="O8371" s="14"/>
      <c r="P8371" s="14"/>
    </row>
    <row r="8372" spans="9:16" x14ac:dyDescent="0.25">
      <c r="I8372" s="14"/>
      <c r="J8372" s="14"/>
      <c r="K8372" s="14"/>
      <c r="L8372" s="14"/>
      <c r="M8372" s="14"/>
      <c r="N8372" s="14"/>
      <c r="O8372" s="14"/>
      <c r="P8372" s="14"/>
    </row>
    <row r="8373" spans="9:16" x14ac:dyDescent="0.25">
      <c r="I8373" s="14"/>
      <c r="J8373" s="14"/>
      <c r="K8373" s="14"/>
      <c r="L8373" s="14"/>
      <c r="M8373" s="14"/>
      <c r="N8373" s="14"/>
      <c r="O8373" s="14"/>
      <c r="P8373" s="14"/>
    </row>
    <row r="8374" spans="9:16" x14ac:dyDescent="0.25">
      <c r="I8374" s="14"/>
      <c r="J8374" s="14"/>
      <c r="K8374" s="14"/>
      <c r="L8374" s="14"/>
      <c r="M8374" s="14"/>
      <c r="N8374" s="14"/>
      <c r="O8374" s="14"/>
      <c r="P8374" s="14"/>
    </row>
    <row r="8375" spans="9:16" x14ac:dyDescent="0.25">
      <c r="I8375" s="14"/>
      <c r="J8375" s="14"/>
      <c r="K8375" s="14"/>
      <c r="L8375" s="14"/>
      <c r="M8375" s="14"/>
      <c r="N8375" s="14"/>
      <c r="O8375" s="14"/>
      <c r="P8375" s="14"/>
    </row>
    <row r="8376" spans="9:16" x14ac:dyDescent="0.25">
      <c r="I8376" s="14"/>
      <c r="J8376" s="14"/>
      <c r="K8376" s="14"/>
      <c r="L8376" s="14"/>
      <c r="M8376" s="14"/>
      <c r="N8376" s="14"/>
      <c r="O8376" s="14"/>
      <c r="P8376" s="14"/>
    </row>
    <row r="8377" spans="9:16" x14ac:dyDescent="0.25">
      <c r="I8377" s="14"/>
      <c r="J8377" s="14"/>
      <c r="K8377" s="14"/>
      <c r="L8377" s="14"/>
      <c r="M8377" s="14"/>
      <c r="N8377" s="14"/>
      <c r="O8377" s="14"/>
      <c r="P8377" s="14"/>
    </row>
    <row r="8378" spans="9:16" x14ac:dyDescent="0.25">
      <c r="I8378" s="14"/>
      <c r="J8378" s="14"/>
      <c r="K8378" s="14"/>
      <c r="L8378" s="14"/>
      <c r="M8378" s="14"/>
      <c r="N8378" s="14"/>
      <c r="O8378" s="14"/>
      <c r="P8378" s="14"/>
    </row>
    <row r="8379" spans="9:16" x14ac:dyDescent="0.25">
      <c r="I8379" s="14"/>
      <c r="J8379" s="14"/>
      <c r="K8379" s="14"/>
      <c r="L8379" s="14"/>
      <c r="M8379" s="14"/>
      <c r="N8379" s="14"/>
      <c r="O8379" s="14"/>
      <c r="P8379" s="14"/>
    </row>
    <row r="8380" spans="9:16" x14ac:dyDescent="0.25">
      <c r="I8380" s="14"/>
      <c r="J8380" s="14"/>
      <c r="K8380" s="14"/>
      <c r="L8380" s="14"/>
      <c r="M8380" s="14"/>
      <c r="N8380" s="14"/>
      <c r="O8380" s="14"/>
      <c r="P8380" s="14"/>
    </row>
    <row r="8381" spans="9:16" x14ac:dyDescent="0.25">
      <c r="I8381" s="14"/>
      <c r="J8381" s="14"/>
      <c r="K8381" s="14"/>
      <c r="L8381" s="14"/>
      <c r="M8381" s="14"/>
      <c r="N8381" s="14"/>
      <c r="O8381" s="14"/>
      <c r="P8381" s="14"/>
    </row>
    <row r="8382" spans="9:16" x14ac:dyDescent="0.25">
      <c r="I8382" s="14"/>
      <c r="J8382" s="14"/>
      <c r="K8382" s="14"/>
      <c r="L8382" s="14"/>
      <c r="M8382" s="14"/>
      <c r="N8382" s="14"/>
      <c r="O8382" s="14"/>
      <c r="P8382" s="14"/>
    </row>
    <row r="8383" spans="9:16" x14ac:dyDescent="0.25">
      <c r="I8383" s="14"/>
      <c r="J8383" s="14"/>
      <c r="K8383" s="14"/>
      <c r="L8383" s="14"/>
      <c r="M8383" s="14"/>
      <c r="N8383" s="14"/>
      <c r="O8383" s="14"/>
      <c r="P8383" s="14"/>
    </row>
    <row r="8384" spans="9:16" x14ac:dyDescent="0.25">
      <c r="I8384" s="14"/>
      <c r="J8384" s="14"/>
      <c r="K8384" s="14"/>
      <c r="L8384" s="14"/>
      <c r="M8384" s="14"/>
      <c r="N8384" s="14"/>
      <c r="O8384" s="14"/>
      <c r="P8384" s="14"/>
    </row>
    <row r="8385" spans="9:16" x14ac:dyDescent="0.25">
      <c r="I8385" s="14"/>
      <c r="J8385" s="14"/>
      <c r="K8385" s="14"/>
      <c r="L8385" s="14"/>
      <c r="M8385" s="14"/>
      <c r="N8385" s="14"/>
      <c r="O8385" s="14"/>
      <c r="P8385" s="14"/>
    </row>
    <row r="8386" spans="9:16" x14ac:dyDescent="0.25">
      <c r="I8386" s="14"/>
      <c r="J8386" s="14"/>
      <c r="K8386" s="14"/>
      <c r="L8386" s="14"/>
      <c r="M8386" s="14"/>
      <c r="N8386" s="14"/>
      <c r="O8386" s="14"/>
      <c r="P8386" s="14"/>
    </row>
    <row r="8387" spans="9:16" x14ac:dyDescent="0.25">
      <c r="I8387" s="14"/>
      <c r="J8387" s="14"/>
      <c r="K8387" s="14"/>
      <c r="L8387" s="14"/>
      <c r="M8387" s="14"/>
      <c r="N8387" s="14"/>
      <c r="O8387" s="14"/>
      <c r="P8387" s="14"/>
    </row>
    <row r="8388" spans="9:16" x14ac:dyDescent="0.25">
      <c r="I8388" s="14"/>
      <c r="J8388" s="14"/>
      <c r="K8388" s="14"/>
      <c r="L8388" s="14"/>
      <c r="M8388" s="14"/>
      <c r="N8388" s="14"/>
      <c r="O8388" s="14"/>
      <c r="P8388" s="14"/>
    </row>
    <row r="8389" spans="9:16" x14ac:dyDescent="0.25">
      <c r="I8389" s="14"/>
      <c r="J8389" s="14"/>
      <c r="K8389" s="14"/>
      <c r="L8389" s="14"/>
      <c r="M8389" s="14"/>
      <c r="N8389" s="14"/>
      <c r="O8389" s="14"/>
      <c r="P8389" s="14"/>
    </row>
    <row r="8390" spans="9:16" x14ac:dyDescent="0.25">
      <c r="I8390" s="14"/>
      <c r="J8390" s="14"/>
      <c r="K8390" s="14"/>
      <c r="L8390" s="14"/>
      <c r="M8390" s="14"/>
      <c r="N8390" s="14"/>
      <c r="O8390" s="14"/>
      <c r="P8390" s="14"/>
    </row>
    <row r="8391" spans="9:16" x14ac:dyDescent="0.25">
      <c r="I8391" s="14"/>
      <c r="J8391" s="14"/>
      <c r="K8391" s="14"/>
      <c r="L8391" s="14"/>
      <c r="M8391" s="14"/>
      <c r="N8391" s="14"/>
      <c r="O8391" s="14"/>
      <c r="P8391" s="14"/>
    </row>
    <row r="8392" spans="9:16" x14ac:dyDescent="0.25">
      <c r="I8392" s="14"/>
      <c r="J8392" s="14"/>
      <c r="K8392" s="14"/>
      <c r="L8392" s="14"/>
      <c r="M8392" s="14"/>
      <c r="N8392" s="14"/>
      <c r="O8392" s="14"/>
      <c r="P8392" s="14"/>
    </row>
    <row r="8393" spans="9:16" x14ac:dyDescent="0.25">
      <c r="I8393" s="14"/>
      <c r="J8393" s="14"/>
      <c r="K8393" s="14"/>
      <c r="L8393" s="14"/>
      <c r="M8393" s="14"/>
      <c r="N8393" s="14"/>
      <c r="O8393" s="14"/>
      <c r="P8393" s="14"/>
    </row>
    <row r="8394" spans="9:16" x14ac:dyDescent="0.25">
      <c r="I8394" s="14"/>
      <c r="J8394" s="14"/>
      <c r="K8394" s="14"/>
      <c r="L8394" s="14"/>
      <c r="M8394" s="14"/>
      <c r="N8394" s="14"/>
      <c r="O8394" s="14"/>
      <c r="P8394" s="14"/>
    </row>
    <row r="8395" spans="9:16" x14ac:dyDescent="0.25">
      <c r="I8395" s="14"/>
      <c r="J8395" s="14"/>
      <c r="K8395" s="14"/>
      <c r="L8395" s="14"/>
      <c r="M8395" s="14"/>
      <c r="N8395" s="14"/>
      <c r="O8395" s="14"/>
      <c r="P8395" s="14"/>
    </row>
    <row r="8396" spans="9:16" x14ac:dyDescent="0.25">
      <c r="I8396" s="14"/>
      <c r="J8396" s="14"/>
      <c r="K8396" s="14"/>
      <c r="L8396" s="14"/>
      <c r="M8396" s="14"/>
      <c r="N8396" s="14"/>
      <c r="O8396" s="14"/>
      <c r="P8396" s="14"/>
    </row>
    <row r="8397" spans="9:16" x14ac:dyDescent="0.25">
      <c r="I8397" s="14"/>
      <c r="J8397" s="14"/>
      <c r="K8397" s="14"/>
      <c r="L8397" s="14"/>
      <c r="M8397" s="14"/>
      <c r="N8397" s="14"/>
      <c r="O8397" s="14"/>
      <c r="P8397" s="14"/>
    </row>
    <row r="8398" spans="9:16" x14ac:dyDescent="0.25">
      <c r="I8398" s="14"/>
      <c r="J8398" s="14"/>
      <c r="K8398" s="14"/>
      <c r="L8398" s="14"/>
      <c r="M8398" s="14"/>
      <c r="N8398" s="14"/>
      <c r="O8398" s="14"/>
      <c r="P8398" s="14"/>
    </row>
    <row r="8399" spans="9:16" x14ac:dyDescent="0.25">
      <c r="I8399" s="14"/>
      <c r="J8399" s="14"/>
      <c r="K8399" s="14"/>
      <c r="L8399" s="14"/>
      <c r="M8399" s="14"/>
      <c r="N8399" s="14"/>
      <c r="O8399" s="14"/>
      <c r="P8399" s="14"/>
    </row>
    <row r="8400" spans="9:16" x14ac:dyDescent="0.25">
      <c r="I8400" s="14"/>
      <c r="J8400" s="14"/>
      <c r="K8400" s="14"/>
      <c r="L8400" s="14"/>
      <c r="M8400" s="14"/>
      <c r="N8400" s="14"/>
      <c r="O8400" s="14"/>
      <c r="P8400" s="14"/>
    </row>
    <row r="8401" spans="9:16" x14ac:dyDescent="0.25">
      <c r="I8401" s="14"/>
      <c r="J8401" s="14"/>
      <c r="K8401" s="14"/>
      <c r="L8401" s="14"/>
      <c r="M8401" s="14"/>
      <c r="N8401" s="14"/>
      <c r="O8401" s="14"/>
      <c r="P8401" s="14"/>
    </row>
    <row r="8402" spans="9:16" x14ac:dyDescent="0.25">
      <c r="I8402" s="14"/>
      <c r="J8402" s="14"/>
      <c r="K8402" s="14"/>
      <c r="L8402" s="14"/>
      <c r="M8402" s="14"/>
      <c r="N8402" s="14"/>
      <c r="O8402" s="14"/>
      <c r="P8402" s="14"/>
    </row>
    <row r="8403" spans="9:16" x14ac:dyDescent="0.25">
      <c r="I8403" s="14"/>
      <c r="J8403" s="14"/>
      <c r="K8403" s="14"/>
      <c r="L8403" s="14"/>
      <c r="M8403" s="14"/>
      <c r="N8403" s="14"/>
      <c r="O8403" s="14"/>
      <c r="P8403" s="14"/>
    </row>
    <row r="8404" spans="9:16" x14ac:dyDescent="0.25">
      <c r="I8404" s="14"/>
      <c r="J8404" s="14"/>
      <c r="K8404" s="14"/>
      <c r="L8404" s="14"/>
      <c r="M8404" s="14"/>
      <c r="N8404" s="14"/>
      <c r="O8404" s="14"/>
      <c r="P8404" s="14"/>
    </row>
    <row r="8405" spans="9:16" x14ac:dyDescent="0.25">
      <c r="I8405" s="14"/>
      <c r="J8405" s="14"/>
      <c r="K8405" s="14"/>
      <c r="L8405" s="14"/>
      <c r="M8405" s="14"/>
      <c r="N8405" s="14"/>
      <c r="O8405" s="14"/>
      <c r="P8405" s="14"/>
    </row>
    <row r="8406" spans="9:16" x14ac:dyDescent="0.25">
      <c r="I8406" s="14"/>
      <c r="J8406" s="14"/>
      <c r="K8406" s="14"/>
      <c r="L8406" s="14"/>
      <c r="M8406" s="14"/>
      <c r="N8406" s="14"/>
      <c r="O8406" s="14"/>
      <c r="P8406" s="14"/>
    </row>
    <row r="8407" spans="9:16" x14ac:dyDescent="0.25">
      <c r="I8407" s="14"/>
      <c r="J8407" s="14"/>
      <c r="K8407" s="14"/>
      <c r="L8407" s="14"/>
      <c r="M8407" s="14"/>
      <c r="N8407" s="14"/>
      <c r="O8407" s="14"/>
      <c r="P8407" s="14"/>
    </row>
    <row r="8408" spans="9:16" x14ac:dyDescent="0.25">
      <c r="I8408" s="14"/>
      <c r="J8408" s="14"/>
      <c r="K8408" s="14"/>
      <c r="L8408" s="14"/>
      <c r="M8408" s="14"/>
      <c r="N8408" s="14"/>
      <c r="O8408" s="14"/>
      <c r="P8408" s="14"/>
    </row>
    <row r="8409" spans="9:16" x14ac:dyDescent="0.25">
      <c r="I8409" s="14"/>
      <c r="J8409" s="14"/>
      <c r="K8409" s="14"/>
      <c r="L8409" s="14"/>
      <c r="M8409" s="14"/>
      <c r="N8409" s="14"/>
      <c r="O8409" s="14"/>
      <c r="P8409" s="14"/>
    </row>
    <row r="8410" spans="9:16" x14ac:dyDescent="0.25">
      <c r="I8410" s="14"/>
      <c r="J8410" s="14"/>
      <c r="K8410" s="14"/>
      <c r="L8410" s="14"/>
      <c r="M8410" s="14"/>
      <c r="N8410" s="14"/>
      <c r="O8410" s="14"/>
      <c r="P8410" s="14"/>
    </row>
    <row r="8411" spans="9:16" x14ac:dyDescent="0.25">
      <c r="I8411" s="14"/>
      <c r="J8411" s="14"/>
      <c r="K8411" s="14"/>
      <c r="L8411" s="14"/>
      <c r="M8411" s="14"/>
      <c r="N8411" s="14"/>
      <c r="O8411" s="14"/>
      <c r="P8411" s="14"/>
    </row>
    <row r="8412" spans="9:16" x14ac:dyDescent="0.25">
      <c r="I8412" s="14"/>
      <c r="J8412" s="14"/>
      <c r="K8412" s="14"/>
      <c r="L8412" s="14"/>
      <c r="M8412" s="14"/>
      <c r="N8412" s="14"/>
      <c r="O8412" s="14"/>
      <c r="P8412" s="14"/>
    </row>
    <row r="8413" spans="9:16" x14ac:dyDescent="0.25">
      <c r="I8413" s="14"/>
      <c r="J8413" s="14"/>
      <c r="K8413" s="14"/>
      <c r="L8413" s="14"/>
      <c r="M8413" s="14"/>
      <c r="N8413" s="14"/>
      <c r="O8413" s="14"/>
      <c r="P8413" s="14"/>
    </row>
    <row r="8414" spans="9:16" x14ac:dyDescent="0.25">
      <c r="I8414" s="14"/>
      <c r="J8414" s="14"/>
      <c r="K8414" s="14"/>
      <c r="L8414" s="14"/>
      <c r="M8414" s="14"/>
      <c r="N8414" s="14"/>
      <c r="O8414" s="14"/>
      <c r="P8414" s="14"/>
    </row>
    <row r="8415" spans="9:16" x14ac:dyDescent="0.25">
      <c r="I8415" s="14"/>
      <c r="J8415" s="14"/>
      <c r="K8415" s="14"/>
      <c r="L8415" s="14"/>
      <c r="M8415" s="14"/>
      <c r="N8415" s="14"/>
      <c r="O8415" s="14"/>
      <c r="P8415" s="14"/>
    </row>
    <row r="8416" spans="9:16" x14ac:dyDescent="0.25">
      <c r="I8416" s="14"/>
      <c r="J8416" s="14"/>
      <c r="K8416" s="14"/>
      <c r="L8416" s="14"/>
      <c r="M8416" s="14"/>
      <c r="N8416" s="14"/>
      <c r="O8416" s="14"/>
      <c r="P8416" s="14"/>
    </row>
    <row r="8417" spans="9:16" x14ac:dyDescent="0.25">
      <c r="I8417" s="14"/>
      <c r="J8417" s="14"/>
      <c r="K8417" s="14"/>
      <c r="L8417" s="14"/>
      <c r="M8417" s="14"/>
      <c r="N8417" s="14"/>
      <c r="O8417" s="14"/>
      <c r="P8417" s="14"/>
    </row>
    <row r="8418" spans="9:16" x14ac:dyDescent="0.25">
      <c r="I8418" s="14"/>
      <c r="J8418" s="14"/>
      <c r="K8418" s="14"/>
      <c r="L8418" s="14"/>
      <c r="M8418" s="14"/>
      <c r="N8418" s="14"/>
      <c r="O8418" s="14"/>
      <c r="P8418" s="14"/>
    </row>
    <row r="8419" spans="9:16" x14ac:dyDescent="0.25">
      <c r="I8419" s="14"/>
      <c r="J8419" s="14"/>
      <c r="K8419" s="14"/>
      <c r="L8419" s="14"/>
      <c r="M8419" s="14"/>
      <c r="N8419" s="14"/>
      <c r="O8419" s="14"/>
      <c r="P8419" s="14"/>
    </row>
    <row r="8420" spans="9:16" x14ac:dyDescent="0.25">
      <c r="I8420" s="14"/>
      <c r="J8420" s="14"/>
      <c r="K8420" s="14"/>
      <c r="L8420" s="14"/>
      <c r="M8420" s="14"/>
      <c r="N8420" s="14"/>
      <c r="O8420" s="14"/>
      <c r="P8420" s="14"/>
    </row>
    <row r="8421" spans="9:16" x14ac:dyDescent="0.25">
      <c r="I8421" s="14"/>
      <c r="J8421" s="14"/>
      <c r="K8421" s="14"/>
      <c r="L8421" s="14"/>
      <c r="M8421" s="14"/>
      <c r="N8421" s="14"/>
      <c r="O8421" s="14"/>
      <c r="P8421" s="14"/>
    </row>
    <row r="8422" spans="9:16" x14ac:dyDescent="0.25">
      <c r="I8422" s="14"/>
      <c r="J8422" s="14"/>
      <c r="K8422" s="14"/>
      <c r="L8422" s="14"/>
      <c r="M8422" s="14"/>
      <c r="N8422" s="14"/>
      <c r="O8422" s="14"/>
      <c r="P8422" s="14"/>
    </row>
    <row r="8423" spans="9:16" x14ac:dyDescent="0.25">
      <c r="I8423" s="14"/>
      <c r="J8423" s="14"/>
      <c r="K8423" s="14"/>
      <c r="L8423" s="14"/>
      <c r="M8423" s="14"/>
      <c r="N8423" s="14"/>
      <c r="O8423" s="14"/>
      <c r="P8423" s="14"/>
    </row>
    <row r="8424" spans="9:16" x14ac:dyDescent="0.25">
      <c r="I8424" s="14"/>
      <c r="J8424" s="14"/>
      <c r="K8424" s="14"/>
      <c r="L8424" s="14"/>
      <c r="M8424" s="14"/>
      <c r="N8424" s="14"/>
      <c r="O8424" s="14"/>
      <c r="P8424" s="14"/>
    </row>
    <row r="8425" spans="9:16" x14ac:dyDescent="0.25">
      <c r="I8425" s="14"/>
      <c r="J8425" s="14"/>
      <c r="K8425" s="14"/>
      <c r="L8425" s="14"/>
      <c r="M8425" s="14"/>
      <c r="N8425" s="14"/>
      <c r="O8425" s="14"/>
      <c r="P8425" s="14"/>
    </row>
    <row r="8426" spans="9:16" x14ac:dyDescent="0.25">
      <c r="I8426" s="14"/>
      <c r="J8426" s="14"/>
      <c r="K8426" s="14"/>
      <c r="L8426" s="14"/>
      <c r="M8426" s="14"/>
      <c r="N8426" s="14"/>
      <c r="O8426" s="14"/>
      <c r="P8426" s="14"/>
    </row>
    <row r="8427" spans="9:16" x14ac:dyDescent="0.25">
      <c r="I8427" s="14"/>
      <c r="J8427" s="14"/>
      <c r="K8427" s="14"/>
      <c r="L8427" s="14"/>
      <c r="M8427" s="14"/>
      <c r="N8427" s="14"/>
      <c r="O8427" s="14"/>
      <c r="P8427" s="14"/>
    </row>
    <row r="8428" spans="9:16" x14ac:dyDescent="0.25">
      <c r="I8428" s="14"/>
      <c r="J8428" s="14"/>
      <c r="K8428" s="14"/>
      <c r="L8428" s="14"/>
      <c r="M8428" s="14"/>
      <c r="N8428" s="14"/>
      <c r="O8428" s="14"/>
      <c r="P8428" s="14"/>
    </row>
    <row r="8429" spans="9:16" x14ac:dyDescent="0.25">
      <c r="I8429" s="14"/>
      <c r="J8429" s="14"/>
      <c r="K8429" s="14"/>
      <c r="L8429" s="14"/>
      <c r="M8429" s="14"/>
      <c r="N8429" s="14"/>
      <c r="O8429" s="14"/>
      <c r="P8429" s="14"/>
    </row>
    <row r="8430" spans="9:16" x14ac:dyDescent="0.25">
      <c r="I8430" s="14"/>
      <c r="J8430" s="14"/>
      <c r="K8430" s="14"/>
      <c r="L8430" s="14"/>
      <c r="M8430" s="14"/>
      <c r="N8430" s="14"/>
      <c r="O8430" s="14"/>
      <c r="P8430" s="14"/>
    </row>
    <row r="8431" spans="9:16" x14ac:dyDescent="0.25">
      <c r="I8431" s="14"/>
      <c r="J8431" s="14"/>
      <c r="K8431" s="14"/>
      <c r="L8431" s="14"/>
      <c r="M8431" s="14"/>
      <c r="N8431" s="14"/>
      <c r="O8431" s="14"/>
      <c r="P8431" s="14"/>
    </row>
    <row r="8432" spans="9:16" x14ac:dyDescent="0.25">
      <c r="I8432" s="14"/>
      <c r="J8432" s="14"/>
      <c r="K8432" s="14"/>
      <c r="L8432" s="14"/>
      <c r="M8432" s="14"/>
      <c r="N8432" s="14"/>
      <c r="O8432" s="14"/>
      <c r="P8432" s="14"/>
    </row>
    <row r="8433" spans="9:16" x14ac:dyDescent="0.25">
      <c r="I8433" s="14"/>
      <c r="J8433" s="14"/>
      <c r="K8433" s="14"/>
      <c r="L8433" s="14"/>
      <c r="M8433" s="14"/>
      <c r="N8433" s="14"/>
      <c r="O8433" s="14"/>
      <c r="P8433" s="14"/>
    </row>
    <row r="8434" spans="9:16" x14ac:dyDescent="0.25">
      <c r="I8434" s="14"/>
      <c r="J8434" s="14"/>
      <c r="K8434" s="14"/>
      <c r="L8434" s="14"/>
      <c r="M8434" s="14"/>
      <c r="N8434" s="14"/>
      <c r="O8434" s="14"/>
      <c r="P8434" s="14"/>
    </row>
    <row r="8435" spans="9:16" x14ac:dyDescent="0.25">
      <c r="I8435" s="14"/>
      <c r="J8435" s="14"/>
      <c r="K8435" s="14"/>
      <c r="L8435" s="14"/>
      <c r="M8435" s="14"/>
      <c r="N8435" s="14"/>
      <c r="O8435" s="14"/>
      <c r="P8435" s="14"/>
    </row>
    <row r="8436" spans="9:16" x14ac:dyDescent="0.25">
      <c r="I8436" s="14"/>
      <c r="J8436" s="14"/>
      <c r="K8436" s="14"/>
      <c r="L8436" s="14"/>
      <c r="M8436" s="14"/>
      <c r="N8436" s="14"/>
      <c r="O8436" s="14"/>
      <c r="P8436" s="14"/>
    </row>
    <row r="8437" spans="9:16" x14ac:dyDescent="0.25">
      <c r="I8437" s="14"/>
      <c r="J8437" s="14"/>
      <c r="K8437" s="14"/>
      <c r="L8437" s="14"/>
      <c r="M8437" s="14"/>
      <c r="N8437" s="14"/>
      <c r="O8437" s="14"/>
      <c r="P8437" s="14"/>
    </row>
    <row r="8438" spans="9:16" x14ac:dyDescent="0.25">
      <c r="I8438" s="14"/>
      <c r="J8438" s="14"/>
      <c r="K8438" s="14"/>
      <c r="L8438" s="14"/>
      <c r="M8438" s="14"/>
      <c r="N8438" s="14"/>
      <c r="O8438" s="14"/>
      <c r="P8438" s="14"/>
    </row>
    <row r="8439" spans="9:16" x14ac:dyDescent="0.25">
      <c r="I8439" s="14"/>
      <c r="J8439" s="14"/>
      <c r="K8439" s="14"/>
      <c r="L8439" s="14"/>
      <c r="M8439" s="14"/>
      <c r="N8439" s="14"/>
      <c r="O8439" s="14"/>
      <c r="P8439" s="14"/>
    </row>
    <row r="8440" spans="9:16" x14ac:dyDescent="0.25">
      <c r="I8440" s="14"/>
      <c r="J8440" s="14"/>
      <c r="K8440" s="14"/>
      <c r="L8440" s="14"/>
      <c r="M8440" s="14"/>
      <c r="N8440" s="14"/>
      <c r="O8440" s="14"/>
      <c r="P8440" s="14"/>
    </row>
    <row r="8441" spans="9:16" x14ac:dyDescent="0.25">
      <c r="I8441" s="14"/>
      <c r="J8441" s="14"/>
      <c r="K8441" s="14"/>
      <c r="L8441" s="14"/>
      <c r="M8441" s="14"/>
      <c r="N8441" s="14"/>
      <c r="O8441" s="14"/>
      <c r="P8441" s="14"/>
    </row>
    <row r="8442" spans="9:16" x14ac:dyDescent="0.25">
      <c r="I8442" s="14"/>
      <c r="J8442" s="14"/>
      <c r="K8442" s="14"/>
      <c r="L8442" s="14"/>
      <c r="M8442" s="14"/>
      <c r="N8442" s="14"/>
      <c r="O8442" s="14"/>
      <c r="P8442" s="14"/>
    </row>
    <row r="8443" spans="9:16" x14ac:dyDescent="0.25">
      <c r="I8443" s="14"/>
      <c r="J8443" s="14"/>
      <c r="K8443" s="14"/>
      <c r="L8443" s="14"/>
      <c r="M8443" s="14"/>
      <c r="N8443" s="14"/>
      <c r="O8443" s="14"/>
      <c r="P8443" s="14"/>
    </row>
    <row r="8444" spans="9:16" x14ac:dyDescent="0.25">
      <c r="I8444" s="14"/>
      <c r="J8444" s="14"/>
      <c r="K8444" s="14"/>
      <c r="L8444" s="14"/>
      <c r="M8444" s="14"/>
      <c r="N8444" s="14"/>
      <c r="O8444" s="14"/>
      <c r="P8444" s="14"/>
    </row>
    <row r="8445" spans="9:16" x14ac:dyDescent="0.25">
      <c r="I8445" s="14"/>
      <c r="J8445" s="14"/>
      <c r="K8445" s="14"/>
      <c r="L8445" s="14"/>
      <c r="M8445" s="14"/>
      <c r="N8445" s="14"/>
      <c r="O8445" s="14"/>
      <c r="P8445" s="14"/>
    </row>
    <row r="8446" spans="9:16" x14ac:dyDescent="0.25">
      <c r="I8446" s="14"/>
      <c r="J8446" s="14"/>
      <c r="K8446" s="14"/>
      <c r="L8446" s="14"/>
      <c r="M8446" s="14"/>
      <c r="N8446" s="14"/>
      <c r="O8446" s="14"/>
      <c r="P8446" s="14"/>
    </row>
    <row r="8447" spans="9:16" x14ac:dyDescent="0.25">
      <c r="I8447" s="14"/>
      <c r="J8447" s="14"/>
      <c r="K8447" s="14"/>
      <c r="L8447" s="14"/>
      <c r="M8447" s="14"/>
      <c r="N8447" s="14"/>
      <c r="O8447" s="14"/>
      <c r="P8447" s="14"/>
    </row>
    <row r="8448" spans="9:16" x14ac:dyDescent="0.25">
      <c r="I8448" s="14"/>
      <c r="J8448" s="14"/>
      <c r="K8448" s="14"/>
      <c r="L8448" s="14"/>
      <c r="M8448" s="14"/>
      <c r="N8448" s="14"/>
      <c r="O8448" s="14"/>
      <c r="P8448" s="14"/>
    </row>
    <row r="8449" spans="9:16" x14ac:dyDescent="0.25">
      <c r="I8449" s="14"/>
      <c r="J8449" s="14"/>
      <c r="K8449" s="14"/>
      <c r="L8449" s="14"/>
      <c r="M8449" s="14"/>
      <c r="N8449" s="14"/>
      <c r="O8449" s="14"/>
      <c r="P8449" s="14"/>
    </row>
    <row r="8450" spans="9:16" x14ac:dyDescent="0.25">
      <c r="I8450" s="14"/>
      <c r="J8450" s="14"/>
      <c r="K8450" s="14"/>
      <c r="L8450" s="14"/>
      <c r="M8450" s="14"/>
      <c r="N8450" s="14"/>
      <c r="O8450" s="14"/>
      <c r="P8450" s="14"/>
    </row>
    <row r="8451" spans="9:16" x14ac:dyDescent="0.25">
      <c r="I8451" s="14"/>
      <c r="J8451" s="14"/>
      <c r="K8451" s="14"/>
      <c r="L8451" s="14"/>
      <c r="M8451" s="14"/>
      <c r="N8451" s="14"/>
      <c r="O8451" s="14"/>
      <c r="P8451" s="14"/>
    </row>
    <row r="8452" spans="9:16" x14ac:dyDescent="0.25">
      <c r="I8452" s="14"/>
      <c r="J8452" s="14"/>
      <c r="K8452" s="14"/>
      <c r="L8452" s="14"/>
      <c r="M8452" s="14"/>
      <c r="N8452" s="14"/>
      <c r="O8452" s="14"/>
      <c r="P8452" s="14"/>
    </row>
    <row r="8453" spans="9:16" x14ac:dyDescent="0.25">
      <c r="I8453" s="14"/>
      <c r="J8453" s="14"/>
      <c r="K8453" s="14"/>
      <c r="L8453" s="14"/>
      <c r="M8453" s="14"/>
      <c r="N8453" s="14"/>
      <c r="O8453" s="14"/>
      <c r="P8453" s="14"/>
    </row>
    <row r="8454" spans="9:16" x14ac:dyDescent="0.25">
      <c r="I8454" s="14"/>
      <c r="J8454" s="14"/>
      <c r="K8454" s="14"/>
      <c r="L8454" s="14"/>
      <c r="M8454" s="14"/>
      <c r="N8454" s="14"/>
      <c r="O8454" s="14"/>
      <c r="P8454" s="14"/>
    </row>
    <row r="8455" spans="9:16" x14ac:dyDescent="0.25">
      <c r="I8455" s="14"/>
      <c r="J8455" s="14"/>
      <c r="K8455" s="14"/>
      <c r="L8455" s="14"/>
      <c r="M8455" s="14"/>
      <c r="N8455" s="14"/>
      <c r="O8455" s="14"/>
      <c r="P8455" s="14"/>
    </row>
    <row r="8456" spans="9:16" x14ac:dyDescent="0.25">
      <c r="I8456" s="14"/>
      <c r="J8456" s="14"/>
      <c r="K8456" s="14"/>
      <c r="L8456" s="14"/>
      <c r="M8456" s="14"/>
      <c r="N8456" s="14"/>
      <c r="O8456" s="14"/>
      <c r="P8456" s="14"/>
    </row>
    <row r="8457" spans="9:16" x14ac:dyDescent="0.25">
      <c r="I8457" s="14"/>
      <c r="J8457" s="14"/>
      <c r="K8457" s="14"/>
      <c r="L8457" s="14"/>
      <c r="M8457" s="14"/>
      <c r="N8457" s="14"/>
      <c r="O8457" s="14"/>
      <c r="P8457" s="14"/>
    </row>
    <row r="8458" spans="9:16" x14ac:dyDescent="0.25">
      <c r="I8458" s="14"/>
      <c r="J8458" s="14"/>
      <c r="K8458" s="14"/>
      <c r="L8458" s="14"/>
      <c r="M8458" s="14"/>
      <c r="N8458" s="14"/>
      <c r="O8458" s="14"/>
      <c r="P8458" s="14"/>
    </row>
    <row r="8459" spans="9:16" x14ac:dyDescent="0.25">
      <c r="I8459" s="14"/>
      <c r="J8459" s="14"/>
      <c r="K8459" s="14"/>
      <c r="L8459" s="14"/>
      <c r="M8459" s="14"/>
      <c r="N8459" s="14"/>
      <c r="O8459" s="14"/>
      <c r="P8459" s="14"/>
    </row>
    <row r="8460" spans="9:16" x14ac:dyDescent="0.25">
      <c r="I8460" s="14"/>
      <c r="J8460" s="14"/>
      <c r="K8460" s="14"/>
      <c r="L8460" s="14"/>
      <c r="M8460" s="14"/>
      <c r="N8460" s="14"/>
      <c r="O8460" s="14"/>
      <c r="P8460" s="14"/>
    </row>
    <row r="8461" spans="9:16" x14ac:dyDescent="0.25">
      <c r="I8461" s="14"/>
      <c r="J8461" s="14"/>
      <c r="K8461" s="14"/>
      <c r="L8461" s="14"/>
      <c r="M8461" s="14"/>
      <c r="N8461" s="14"/>
      <c r="O8461" s="14"/>
      <c r="P8461" s="14"/>
    </row>
    <row r="8462" spans="9:16" x14ac:dyDescent="0.25">
      <c r="I8462" s="14"/>
      <c r="J8462" s="14"/>
      <c r="K8462" s="14"/>
      <c r="L8462" s="14"/>
      <c r="M8462" s="14"/>
      <c r="N8462" s="14"/>
      <c r="O8462" s="14"/>
      <c r="P8462" s="14"/>
    </row>
    <row r="8463" spans="9:16" x14ac:dyDescent="0.25">
      <c r="I8463" s="14"/>
      <c r="J8463" s="14"/>
      <c r="K8463" s="14"/>
      <c r="L8463" s="14"/>
      <c r="M8463" s="14"/>
      <c r="N8463" s="14"/>
      <c r="O8463" s="14"/>
      <c r="P8463" s="14"/>
    </row>
    <row r="8464" spans="9:16" x14ac:dyDescent="0.25">
      <c r="I8464" s="14"/>
      <c r="J8464" s="14"/>
      <c r="K8464" s="14"/>
      <c r="L8464" s="14"/>
      <c r="M8464" s="14"/>
      <c r="N8464" s="14"/>
      <c r="O8464" s="14"/>
      <c r="P8464" s="14"/>
    </row>
    <row r="8465" spans="9:16" x14ac:dyDescent="0.25">
      <c r="I8465" s="14"/>
      <c r="J8465" s="14"/>
      <c r="K8465" s="14"/>
      <c r="L8465" s="14"/>
      <c r="M8465" s="14"/>
      <c r="N8465" s="14"/>
      <c r="O8465" s="14"/>
      <c r="P8465" s="14"/>
    </row>
    <row r="8466" spans="9:16" x14ac:dyDescent="0.25">
      <c r="I8466" s="14"/>
      <c r="J8466" s="14"/>
      <c r="K8466" s="14"/>
      <c r="L8466" s="14"/>
      <c r="M8466" s="14"/>
      <c r="N8466" s="14"/>
      <c r="O8466" s="14"/>
      <c r="P8466" s="14"/>
    </row>
    <row r="8467" spans="9:16" x14ac:dyDescent="0.25">
      <c r="I8467" s="14"/>
      <c r="J8467" s="14"/>
      <c r="K8467" s="14"/>
      <c r="L8467" s="14"/>
      <c r="M8467" s="14"/>
      <c r="N8467" s="14"/>
      <c r="O8467" s="14"/>
      <c r="P8467" s="14"/>
    </row>
    <row r="8468" spans="9:16" x14ac:dyDescent="0.25">
      <c r="I8468" s="14"/>
      <c r="J8468" s="14"/>
      <c r="K8468" s="14"/>
      <c r="L8468" s="14"/>
      <c r="M8468" s="14"/>
      <c r="N8468" s="14"/>
      <c r="O8468" s="14"/>
      <c r="P8468" s="14"/>
    </row>
    <row r="8469" spans="9:16" x14ac:dyDescent="0.25">
      <c r="I8469" s="14"/>
      <c r="J8469" s="14"/>
      <c r="K8469" s="14"/>
      <c r="L8469" s="14"/>
      <c r="M8469" s="14"/>
      <c r="N8469" s="14"/>
      <c r="O8469" s="14"/>
      <c r="P8469" s="14"/>
    </row>
    <row r="8470" spans="9:16" x14ac:dyDescent="0.25">
      <c r="I8470" s="14"/>
      <c r="J8470" s="14"/>
      <c r="K8470" s="14"/>
      <c r="L8470" s="14"/>
      <c r="M8470" s="14"/>
      <c r="N8470" s="14"/>
      <c r="O8470" s="14"/>
      <c r="P8470" s="14"/>
    </row>
    <row r="8471" spans="9:16" x14ac:dyDescent="0.25">
      <c r="I8471" s="14"/>
      <c r="J8471" s="14"/>
      <c r="K8471" s="14"/>
      <c r="L8471" s="14"/>
      <c r="M8471" s="14"/>
      <c r="N8471" s="14"/>
      <c r="O8471" s="14"/>
      <c r="P8471" s="14"/>
    </row>
    <row r="8472" spans="9:16" x14ac:dyDescent="0.25">
      <c r="I8472" s="14"/>
      <c r="J8472" s="14"/>
      <c r="K8472" s="14"/>
      <c r="L8472" s="14"/>
      <c r="M8472" s="14"/>
      <c r="N8472" s="14"/>
      <c r="O8472" s="14"/>
      <c r="P8472" s="14"/>
    </row>
    <row r="8473" spans="9:16" x14ac:dyDescent="0.25">
      <c r="I8473" s="14"/>
      <c r="J8473" s="14"/>
      <c r="K8473" s="14"/>
      <c r="L8473" s="14"/>
      <c r="M8473" s="14"/>
      <c r="N8473" s="14"/>
      <c r="O8473" s="14"/>
      <c r="P8473" s="14"/>
    </row>
    <row r="8474" spans="9:16" x14ac:dyDescent="0.25">
      <c r="I8474" s="14"/>
      <c r="J8474" s="14"/>
      <c r="K8474" s="14"/>
      <c r="L8474" s="14"/>
      <c r="M8474" s="14"/>
      <c r="N8474" s="14"/>
      <c r="O8474" s="14"/>
      <c r="P8474" s="14"/>
    </row>
    <row r="8475" spans="9:16" x14ac:dyDescent="0.25">
      <c r="I8475" s="14"/>
      <c r="J8475" s="14"/>
      <c r="K8475" s="14"/>
      <c r="L8475" s="14"/>
      <c r="M8475" s="14"/>
      <c r="N8475" s="14"/>
      <c r="O8475" s="14"/>
      <c r="P8475" s="14"/>
    </row>
    <row r="8476" spans="9:16" x14ac:dyDescent="0.25">
      <c r="I8476" s="14"/>
      <c r="J8476" s="14"/>
      <c r="K8476" s="14"/>
      <c r="L8476" s="14"/>
      <c r="M8476" s="14"/>
      <c r="N8476" s="14"/>
      <c r="O8476" s="14"/>
      <c r="P8476" s="14"/>
    </row>
    <row r="8477" spans="9:16" x14ac:dyDescent="0.25">
      <c r="I8477" s="14"/>
      <c r="J8477" s="14"/>
      <c r="K8477" s="14"/>
      <c r="L8477" s="14"/>
      <c r="M8477" s="14"/>
      <c r="N8477" s="14"/>
      <c r="O8477" s="14"/>
      <c r="P8477" s="14"/>
    </row>
    <row r="8478" spans="9:16" x14ac:dyDescent="0.25">
      <c r="I8478" s="14"/>
      <c r="J8478" s="14"/>
      <c r="K8478" s="14"/>
      <c r="L8478" s="14"/>
      <c r="M8478" s="14"/>
      <c r="N8478" s="14"/>
      <c r="O8478" s="14"/>
      <c r="P8478" s="14"/>
    </row>
    <row r="8479" spans="9:16" x14ac:dyDescent="0.25">
      <c r="I8479" s="14"/>
      <c r="J8479" s="14"/>
      <c r="K8479" s="14"/>
      <c r="L8479" s="14"/>
      <c r="M8479" s="14"/>
      <c r="N8479" s="14"/>
      <c r="O8479" s="14"/>
      <c r="P8479" s="14"/>
    </row>
    <row r="8480" spans="9:16" x14ac:dyDescent="0.25">
      <c r="I8480" s="14"/>
      <c r="J8480" s="14"/>
      <c r="K8480" s="14"/>
      <c r="L8480" s="14"/>
      <c r="M8480" s="14"/>
      <c r="N8480" s="14"/>
      <c r="O8480" s="14"/>
      <c r="P8480" s="14"/>
    </row>
    <row r="8481" spans="9:16" x14ac:dyDescent="0.25">
      <c r="I8481" s="14"/>
      <c r="J8481" s="14"/>
      <c r="K8481" s="14"/>
      <c r="L8481" s="14"/>
      <c r="M8481" s="14"/>
      <c r="N8481" s="14"/>
      <c r="O8481" s="14"/>
      <c r="P8481" s="14"/>
    </row>
    <row r="8482" spans="9:16" x14ac:dyDescent="0.25">
      <c r="I8482" s="14"/>
      <c r="J8482" s="14"/>
      <c r="K8482" s="14"/>
      <c r="L8482" s="14"/>
      <c r="M8482" s="14"/>
      <c r="N8482" s="14"/>
      <c r="O8482" s="14"/>
      <c r="P8482" s="14"/>
    </row>
    <row r="8483" spans="9:16" x14ac:dyDescent="0.25">
      <c r="I8483" s="14"/>
      <c r="J8483" s="14"/>
      <c r="K8483" s="14"/>
      <c r="L8483" s="14"/>
      <c r="M8483" s="14"/>
      <c r="N8483" s="14"/>
      <c r="O8483" s="14"/>
      <c r="P8483" s="14"/>
    </row>
    <row r="8484" spans="9:16" x14ac:dyDescent="0.25">
      <c r="I8484" s="14"/>
      <c r="J8484" s="14"/>
      <c r="K8484" s="14"/>
      <c r="L8484" s="14"/>
      <c r="M8484" s="14"/>
      <c r="N8484" s="14"/>
      <c r="O8484" s="14"/>
      <c r="P8484" s="14"/>
    </row>
    <row r="8485" spans="9:16" x14ac:dyDescent="0.25">
      <c r="I8485" s="14"/>
      <c r="J8485" s="14"/>
      <c r="K8485" s="14"/>
      <c r="L8485" s="14"/>
      <c r="M8485" s="14"/>
      <c r="N8485" s="14"/>
      <c r="O8485" s="14"/>
      <c r="P8485" s="14"/>
    </row>
    <row r="8486" spans="9:16" x14ac:dyDescent="0.25">
      <c r="I8486" s="14"/>
      <c r="J8486" s="14"/>
      <c r="K8486" s="14"/>
      <c r="L8486" s="14"/>
      <c r="M8486" s="14"/>
      <c r="N8486" s="14"/>
      <c r="O8486" s="14"/>
      <c r="P8486" s="14"/>
    </row>
    <row r="8487" spans="9:16" x14ac:dyDescent="0.25">
      <c r="I8487" s="14"/>
      <c r="J8487" s="14"/>
      <c r="K8487" s="14"/>
      <c r="L8487" s="14"/>
      <c r="M8487" s="14"/>
      <c r="N8487" s="14"/>
      <c r="O8487" s="14"/>
      <c r="P8487" s="14"/>
    </row>
    <row r="8488" spans="9:16" x14ac:dyDescent="0.25">
      <c r="I8488" s="14"/>
      <c r="J8488" s="14"/>
      <c r="K8488" s="14"/>
      <c r="L8488" s="14"/>
      <c r="M8488" s="14"/>
      <c r="N8488" s="14"/>
      <c r="O8488" s="14"/>
      <c r="P8488" s="14"/>
    </row>
    <row r="8489" spans="9:16" x14ac:dyDescent="0.25">
      <c r="I8489" s="14"/>
      <c r="J8489" s="14"/>
      <c r="K8489" s="14"/>
      <c r="L8489" s="14"/>
      <c r="M8489" s="14"/>
      <c r="N8489" s="14"/>
      <c r="O8489" s="14"/>
      <c r="P8489" s="14"/>
    </row>
    <row r="8490" spans="9:16" x14ac:dyDescent="0.25">
      <c r="I8490" s="14"/>
      <c r="J8490" s="14"/>
      <c r="K8490" s="14"/>
      <c r="L8490" s="14"/>
      <c r="M8490" s="14"/>
      <c r="N8490" s="14"/>
      <c r="O8490" s="14"/>
      <c r="P8490" s="14"/>
    </row>
    <row r="8491" spans="9:16" x14ac:dyDescent="0.25">
      <c r="I8491" s="14"/>
      <c r="J8491" s="14"/>
      <c r="K8491" s="14"/>
      <c r="L8491" s="14"/>
      <c r="M8491" s="14"/>
      <c r="N8491" s="14"/>
      <c r="O8491" s="14"/>
      <c r="P8491" s="14"/>
    </row>
    <row r="8492" spans="9:16" x14ac:dyDescent="0.25">
      <c r="I8492" s="14"/>
      <c r="J8492" s="14"/>
      <c r="K8492" s="14"/>
      <c r="L8492" s="14"/>
      <c r="M8492" s="14"/>
      <c r="N8492" s="14"/>
      <c r="O8492" s="14"/>
      <c r="P8492" s="14"/>
    </row>
    <row r="8493" spans="9:16" x14ac:dyDescent="0.25">
      <c r="I8493" s="14"/>
      <c r="J8493" s="14"/>
      <c r="K8493" s="14"/>
      <c r="L8493" s="14"/>
      <c r="M8493" s="14"/>
      <c r="N8493" s="14"/>
      <c r="O8493" s="14"/>
      <c r="P8493" s="14"/>
    </row>
    <row r="8494" spans="9:16" x14ac:dyDescent="0.25">
      <c r="I8494" s="14"/>
      <c r="J8494" s="14"/>
      <c r="K8494" s="14"/>
      <c r="L8494" s="14"/>
      <c r="M8494" s="14"/>
      <c r="N8494" s="14"/>
      <c r="O8494" s="14"/>
      <c r="P8494" s="14"/>
    </row>
    <row r="8495" spans="9:16" x14ac:dyDescent="0.25">
      <c r="I8495" s="14"/>
      <c r="J8495" s="14"/>
      <c r="K8495" s="14"/>
      <c r="L8495" s="14"/>
      <c r="M8495" s="14"/>
      <c r="N8495" s="14"/>
      <c r="O8495" s="14"/>
      <c r="P8495" s="14"/>
    </row>
    <row r="8496" spans="9:16" x14ac:dyDescent="0.25">
      <c r="I8496" s="14"/>
      <c r="J8496" s="14"/>
      <c r="K8496" s="14"/>
      <c r="L8496" s="14"/>
      <c r="M8496" s="14"/>
      <c r="N8496" s="14"/>
      <c r="O8496" s="14"/>
      <c r="P8496" s="14"/>
    </row>
    <row r="8497" spans="9:16" x14ac:dyDescent="0.25">
      <c r="I8497" s="14"/>
      <c r="J8497" s="14"/>
      <c r="K8497" s="14"/>
      <c r="L8497" s="14"/>
      <c r="M8497" s="14"/>
      <c r="N8497" s="14"/>
      <c r="O8497" s="14"/>
      <c r="P8497" s="14"/>
    </row>
    <row r="8498" spans="9:16" x14ac:dyDescent="0.25">
      <c r="I8498" s="14"/>
      <c r="J8498" s="14"/>
      <c r="K8498" s="14"/>
      <c r="L8498" s="14"/>
      <c r="M8498" s="14"/>
      <c r="N8498" s="14"/>
      <c r="O8498" s="14"/>
      <c r="P8498" s="14"/>
    </row>
    <row r="8499" spans="9:16" x14ac:dyDescent="0.25">
      <c r="I8499" s="14"/>
      <c r="J8499" s="14"/>
      <c r="K8499" s="14"/>
      <c r="L8499" s="14"/>
      <c r="M8499" s="14"/>
      <c r="N8499" s="14"/>
      <c r="O8499" s="14"/>
      <c r="P8499" s="14"/>
    </row>
    <row r="8500" spans="9:16" x14ac:dyDescent="0.25">
      <c r="I8500" s="14"/>
      <c r="J8500" s="14"/>
      <c r="K8500" s="14"/>
      <c r="L8500" s="14"/>
      <c r="M8500" s="14"/>
      <c r="N8500" s="14"/>
      <c r="O8500" s="14"/>
      <c r="P8500" s="14"/>
    </row>
    <row r="8501" spans="9:16" x14ac:dyDescent="0.25">
      <c r="I8501" s="14"/>
      <c r="J8501" s="14"/>
      <c r="K8501" s="14"/>
      <c r="L8501" s="14"/>
      <c r="M8501" s="14"/>
      <c r="N8501" s="14"/>
      <c r="O8501" s="14"/>
      <c r="P8501" s="14"/>
    </row>
    <row r="8502" spans="9:16" x14ac:dyDescent="0.25">
      <c r="I8502" s="14"/>
      <c r="J8502" s="14"/>
      <c r="K8502" s="14"/>
      <c r="L8502" s="14"/>
      <c r="M8502" s="14"/>
      <c r="N8502" s="14"/>
      <c r="O8502" s="14"/>
      <c r="P8502" s="14"/>
    </row>
    <row r="8503" spans="9:16" x14ac:dyDescent="0.25">
      <c r="I8503" s="14"/>
      <c r="J8503" s="14"/>
      <c r="K8503" s="14"/>
      <c r="L8503" s="14"/>
      <c r="M8503" s="14"/>
      <c r="N8503" s="14"/>
      <c r="O8503" s="14"/>
      <c r="P8503" s="14"/>
    </row>
    <row r="8504" spans="9:16" x14ac:dyDescent="0.25">
      <c r="I8504" s="14"/>
      <c r="J8504" s="14"/>
      <c r="K8504" s="14"/>
      <c r="L8504" s="14"/>
      <c r="M8504" s="14"/>
      <c r="N8504" s="14"/>
      <c r="O8504" s="14"/>
      <c r="P8504" s="14"/>
    </row>
    <row r="8505" spans="9:16" x14ac:dyDescent="0.25">
      <c r="I8505" s="14"/>
      <c r="J8505" s="14"/>
      <c r="K8505" s="14"/>
      <c r="L8505" s="14"/>
      <c r="M8505" s="14"/>
      <c r="N8505" s="14"/>
      <c r="O8505" s="14"/>
      <c r="P8505" s="14"/>
    </row>
    <row r="8506" spans="9:16" x14ac:dyDescent="0.25">
      <c r="I8506" s="14"/>
      <c r="J8506" s="14"/>
      <c r="K8506" s="14"/>
      <c r="L8506" s="14"/>
      <c r="M8506" s="14"/>
      <c r="N8506" s="14"/>
      <c r="O8506" s="14"/>
      <c r="P8506" s="14"/>
    </row>
    <row r="8507" spans="9:16" x14ac:dyDescent="0.25">
      <c r="I8507" s="14"/>
      <c r="J8507" s="14"/>
      <c r="K8507" s="14"/>
      <c r="L8507" s="14"/>
      <c r="M8507" s="14"/>
      <c r="N8507" s="14"/>
      <c r="O8507" s="14"/>
      <c r="P8507" s="14"/>
    </row>
    <row r="8508" spans="9:16" x14ac:dyDescent="0.25">
      <c r="I8508" s="14"/>
      <c r="J8508" s="14"/>
      <c r="K8508" s="14"/>
      <c r="L8508" s="14"/>
      <c r="M8508" s="14"/>
      <c r="N8508" s="14"/>
      <c r="O8508" s="14"/>
      <c r="P8508" s="14"/>
    </row>
    <row r="8509" spans="9:16" x14ac:dyDescent="0.25">
      <c r="I8509" s="14"/>
      <c r="J8509" s="14"/>
      <c r="K8509" s="14"/>
      <c r="L8509" s="14"/>
      <c r="M8509" s="14"/>
      <c r="N8509" s="14"/>
      <c r="O8509" s="14"/>
      <c r="P8509" s="14"/>
    </row>
    <row r="8510" spans="9:16" x14ac:dyDescent="0.25">
      <c r="I8510" s="14"/>
      <c r="J8510" s="14"/>
      <c r="K8510" s="14"/>
      <c r="L8510" s="14"/>
      <c r="M8510" s="14"/>
      <c r="N8510" s="14"/>
      <c r="O8510" s="14"/>
      <c r="P8510" s="14"/>
    </row>
    <row r="8511" spans="9:16" x14ac:dyDescent="0.25">
      <c r="I8511" s="14"/>
      <c r="J8511" s="14"/>
      <c r="K8511" s="14"/>
      <c r="L8511" s="14"/>
      <c r="M8511" s="14"/>
      <c r="N8511" s="14"/>
      <c r="O8511" s="14"/>
      <c r="P8511" s="14"/>
    </row>
    <row r="8512" spans="9:16" x14ac:dyDescent="0.25">
      <c r="I8512" s="14"/>
      <c r="J8512" s="14"/>
      <c r="K8512" s="14"/>
      <c r="L8512" s="14"/>
      <c r="M8512" s="14"/>
      <c r="N8512" s="14"/>
      <c r="O8512" s="14"/>
      <c r="P8512" s="14"/>
    </row>
    <row r="8513" spans="9:16" x14ac:dyDescent="0.25">
      <c r="I8513" s="14"/>
      <c r="J8513" s="14"/>
      <c r="K8513" s="14"/>
      <c r="L8513" s="14"/>
      <c r="M8513" s="14"/>
      <c r="N8513" s="14"/>
      <c r="O8513" s="14"/>
      <c r="P8513" s="14"/>
    </row>
    <row r="8514" spans="9:16" x14ac:dyDescent="0.25">
      <c r="I8514" s="14"/>
      <c r="J8514" s="14"/>
      <c r="K8514" s="14"/>
      <c r="L8514" s="14"/>
      <c r="M8514" s="14"/>
      <c r="N8514" s="14"/>
      <c r="O8514" s="14"/>
      <c r="P8514" s="14"/>
    </row>
    <row r="8515" spans="9:16" x14ac:dyDescent="0.25">
      <c r="I8515" s="14"/>
      <c r="J8515" s="14"/>
      <c r="K8515" s="14"/>
      <c r="L8515" s="14"/>
      <c r="M8515" s="14"/>
      <c r="N8515" s="14"/>
      <c r="O8515" s="14"/>
      <c r="P8515" s="14"/>
    </row>
    <row r="8516" spans="9:16" x14ac:dyDescent="0.25">
      <c r="I8516" s="14"/>
      <c r="J8516" s="14"/>
      <c r="K8516" s="14"/>
      <c r="L8516" s="14"/>
      <c r="M8516" s="14"/>
      <c r="N8516" s="14"/>
      <c r="O8516" s="14"/>
      <c r="P8516" s="14"/>
    </row>
    <row r="8517" spans="9:16" x14ac:dyDescent="0.25">
      <c r="I8517" s="14"/>
      <c r="J8517" s="14"/>
      <c r="K8517" s="14"/>
      <c r="L8517" s="14"/>
      <c r="M8517" s="14"/>
      <c r="N8517" s="14"/>
      <c r="O8517" s="14"/>
      <c r="P8517" s="14"/>
    </row>
    <row r="8518" spans="9:16" x14ac:dyDescent="0.25">
      <c r="I8518" s="14"/>
      <c r="J8518" s="14"/>
      <c r="K8518" s="14"/>
      <c r="L8518" s="14"/>
      <c r="M8518" s="14"/>
      <c r="N8518" s="14"/>
      <c r="O8518" s="14"/>
      <c r="P8518" s="14"/>
    </row>
    <row r="8519" spans="9:16" x14ac:dyDescent="0.25">
      <c r="I8519" s="14"/>
      <c r="J8519" s="14"/>
      <c r="K8519" s="14"/>
      <c r="L8519" s="14"/>
      <c r="M8519" s="14"/>
      <c r="N8519" s="14"/>
      <c r="O8519" s="14"/>
      <c r="P8519" s="14"/>
    </row>
    <row r="8520" spans="9:16" x14ac:dyDescent="0.25">
      <c r="I8520" s="14"/>
      <c r="J8520" s="14"/>
      <c r="K8520" s="14"/>
      <c r="L8520" s="14"/>
      <c r="M8520" s="14"/>
      <c r="N8520" s="14"/>
      <c r="O8520" s="14"/>
      <c r="P8520" s="14"/>
    </row>
    <row r="8521" spans="9:16" x14ac:dyDescent="0.25">
      <c r="I8521" s="14"/>
      <c r="J8521" s="14"/>
      <c r="K8521" s="14"/>
      <c r="L8521" s="14"/>
      <c r="M8521" s="14"/>
      <c r="N8521" s="14"/>
      <c r="O8521" s="14"/>
      <c r="P8521" s="14"/>
    </row>
    <row r="8522" spans="9:16" x14ac:dyDescent="0.25">
      <c r="I8522" s="14"/>
      <c r="J8522" s="14"/>
      <c r="K8522" s="14"/>
      <c r="L8522" s="14"/>
      <c r="M8522" s="14"/>
      <c r="N8522" s="14"/>
      <c r="O8522" s="14"/>
      <c r="P8522" s="14"/>
    </row>
    <row r="8523" spans="9:16" x14ac:dyDescent="0.25">
      <c r="I8523" s="14"/>
      <c r="J8523" s="14"/>
      <c r="K8523" s="14"/>
      <c r="L8523" s="14"/>
      <c r="M8523" s="14"/>
      <c r="N8523" s="14"/>
      <c r="O8523" s="14"/>
      <c r="P8523" s="14"/>
    </row>
    <row r="8524" spans="9:16" x14ac:dyDescent="0.25">
      <c r="I8524" s="14"/>
      <c r="J8524" s="14"/>
      <c r="K8524" s="14"/>
      <c r="L8524" s="14"/>
      <c r="M8524" s="14"/>
      <c r="N8524" s="14"/>
      <c r="O8524" s="14"/>
      <c r="P8524" s="14"/>
    </row>
    <row r="8525" spans="9:16" x14ac:dyDescent="0.25">
      <c r="I8525" s="14"/>
      <c r="J8525" s="14"/>
      <c r="K8525" s="14"/>
      <c r="L8525" s="14"/>
      <c r="M8525" s="14"/>
      <c r="N8525" s="14"/>
      <c r="O8525" s="14"/>
      <c r="P8525" s="14"/>
    </row>
    <row r="8526" spans="9:16" x14ac:dyDescent="0.25">
      <c r="I8526" s="14"/>
      <c r="J8526" s="14"/>
      <c r="K8526" s="14"/>
      <c r="L8526" s="14"/>
      <c r="M8526" s="14"/>
      <c r="N8526" s="14"/>
      <c r="O8526" s="14"/>
      <c r="P8526" s="14"/>
    </row>
    <row r="8527" spans="9:16" x14ac:dyDescent="0.25">
      <c r="I8527" s="14"/>
      <c r="J8527" s="14"/>
      <c r="K8527" s="14"/>
      <c r="L8527" s="14"/>
      <c r="M8527" s="14"/>
      <c r="N8527" s="14"/>
      <c r="O8527" s="14"/>
      <c r="P8527" s="14"/>
    </row>
    <row r="8528" spans="9:16" x14ac:dyDescent="0.25">
      <c r="I8528" s="14"/>
      <c r="J8528" s="14"/>
      <c r="K8528" s="14"/>
      <c r="L8528" s="14"/>
      <c r="M8528" s="14"/>
      <c r="N8528" s="14"/>
      <c r="O8528" s="14"/>
      <c r="P8528" s="14"/>
    </row>
    <row r="8529" spans="9:16" x14ac:dyDescent="0.25">
      <c r="I8529" s="14"/>
      <c r="J8529" s="14"/>
      <c r="K8529" s="14"/>
      <c r="L8529" s="14"/>
      <c r="M8529" s="14"/>
      <c r="N8529" s="14"/>
      <c r="O8529" s="14"/>
      <c r="P8529" s="14"/>
    </row>
    <row r="8530" spans="9:16" x14ac:dyDescent="0.25">
      <c r="I8530" s="14"/>
      <c r="J8530" s="14"/>
      <c r="K8530" s="14"/>
      <c r="L8530" s="14"/>
      <c r="M8530" s="14"/>
      <c r="N8530" s="14"/>
      <c r="O8530" s="14"/>
      <c r="P8530" s="14"/>
    </row>
    <row r="8531" spans="9:16" x14ac:dyDescent="0.25">
      <c r="I8531" s="14"/>
      <c r="J8531" s="14"/>
      <c r="K8531" s="14"/>
      <c r="L8531" s="14"/>
      <c r="M8531" s="14"/>
      <c r="N8531" s="14"/>
      <c r="O8531" s="14"/>
      <c r="P8531" s="14"/>
    </row>
    <row r="8532" spans="9:16" x14ac:dyDescent="0.25">
      <c r="I8532" s="14"/>
      <c r="J8532" s="14"/>
      <c r="K8532" s="14"/>
      <c r="L8532" s="14"/>
      <c r="M8532" s="14"/>
      <c r="N8532" s="14"/>
      <c r="O8532" s="14"/>
      <c r="P8532" s="14"/>
    </row>
    <row r="8533" spans="9:16" x14ac:dyDescent="0.25">
      <c r="I8533" s="14"/>
      <c r="J8533" s="14"/>
      <c r="K8533" s="14"/>
      <c r="L8533" s="14"/>
      <c r="M8533" s="14"/>
      <c r="N8533" s="14"/>
      <c r="O8533" s="14"/>
      <c r="P8533" s="14"/>
    </row>
    <row r="8534" spans="9:16" x14ac:dyDescent="0.25">
      <c r="I8534" s="14"/>
      <c r="J8534" s="14"/>
      <c r="K8534" s="14"/>
      <c r="L8534" s="14"/>
      <c r="M8534" s="14"/>
      <c r="N8534" s="14"/>
      <c r="O8534" s="14"/>
      <c r="P8534" s="14"/>
    </row>
    <row r="8535" spans="9:16" x14ac:dyDescent="0.25">
      <c r="I8535" s="14"/>
      <c r="J8535" s="14"/>
      <c r="K8535" s="14"/>
      <c r="L8535" s="14"/>
      <c r="M8535" s="14"/>
      <c r="N8535" s="14"/>
      <c r="O8535" s="14"/>
      <c r="P8535" s="14"/>
    </row>
    <row r="8536" spans="9:16" x14ac:dyDescent="0.25">
      <c r="I8536" s="14"/>
      <c r="J8536" s="14"/>
      <c r="K8536" s="14"/>
      <c r="L8536" s="14"/>
      <c r="M8536" s="14"/>
      <c r="N8536" s="14"/>
      <c r="O8536" s="14"/>
      <c r="P8536" s="14"/>
    </row>
    <row r="8537" spans="9:16" x14ac:dyDescent="0.25">
      <c r="I8537" s="14"/>
      <c r="J8537" s="14"/>
      <c r="K8537" s="14"/>
      <c r="L8537" s="14"/>
      <c r="M8537" s="14"/>
      <c r="N8537" s="14"/>
      <c r="O8537" s="14"/>
      <c r="P8537" s="14"/>
    </row>
    <row r="8538" spans="9:16" x14ac:dyDescent="0.25">
      <c r="I8538" s="14"/>
      <c r="J8538" s="14"/>
      <c r="K8538" s="14"/>
      <c r="L8538" s="14"/>
      <c r="M8538" s="14"/>
      <c r="N8538" s="14"/>
      <c r="O8538" s="14"/>
      <c r="P8538" s="14"/>
    </row>
    <row r="8539" spans="9:16" x14ac:dyDescent="0.25">
      <c r="I8539" s="14"/>
      <c r="J8539" s="14"/>
      <c r="K8539" s="14"/>
      <c r="L8539" s="14"/>
      <c r="M8539" s="14"/>
      <c r="N8539" s="14"/>
      <c r="O8539" s="14"/>
      <c r="P8539" s="14"/>
    </row>
    <row r="8540" spans="9:16" x14ac:dyDescent="0.25">
      <c r="I8540" s="14"/>
      <c r="J8540" s="14"/>
      <c r="K8540" s="14"/>
      <c r="L8540" s="14"/>
      <c r="M8540" s="14"/>
      <c r="N8540" s="14"/>
      <c r="O8540" s="14"/>
      <c r="P8540" s="14"/>
    </row>
    <row r="8541" spans="9:16" x14ac:dyDescent="0.25">
      <c r="I8541" s="14"/>
      <c r="J8541" s="14"/>
      <c r="K8541" s="14"/>
      <c r="L8541" s="14"/>
      <c r="M8541" s="14"/>
      <c r="N8541" s="14"/>
      <c r="O8541" s="14"/>
      <c r="P8541" s="14"/>
    </row>
    <row r="8542" spans="9:16" x14ac:dyDescent="0.25">
      <c r="I8542" s="14"/>
      <c r="J8542" s="14"/>
      <c r="K8542" s="14"/>
      <c r="L8542" s="14"/>
      <c r="M8542" s="14"/>
      <c r="N8542" s="14"/>
      <c r="O8542" s="14"/>
      <c r="P8542" s="14"/>
    </row>
    <row r="8543" spans="9:16" x14ac:dyDescent="0.25">
      <c r="I8543" s="14"/>
      <c r="J8543" s="14"/>
      <c r="K8543" s="14"/>
      <c r="L8543" s="14"/>
      <c r="M8543" s="14"/>
      <c r="N8543" s="14"/>
      <c r="O8543" s="14"/>
      <c r="P8543" s="14"/>
    </row>
    <row r="8544" spans="9:16" x14ac:dyDescent="0.25">
      <c r="I8544" s="14"/>
      <c r="J8544" s="14"/>
      <c r="K8544" s="14"/>
      <c r="L8544" s="14"/>
      <c r="M8544" s="14"/>
      <c r="N8544" s="14"/>
      <c r="O8544" s="14"/>
      <c r="P8544" s="14"/>
    </row>
    <row r="8545" spans="9:16" x14ac:dyDescent="0.25">
      <c r="I8545" s="14"/>
      <c r="J8545" s="14"/>
      <c r="K8545" s="14"/>
      <c r="L8545" s="14"/>
      <c r="M8545" s="14"/>
      <c r="N8545" s="14"/>
      <c r="O8545" s="14"/>
      <c r="P8545" s="14"/>
    </row>
    <row r="8546" spans="9:16" x14ac:dyDescent="0.25">
      <c r="I8546" s="14"/>
      <c r="J8546" s="14"/>
      <c r="K8546" s="14"/>
      <c r="L8546" s="14"/>
      <c r="M8546" s="14"/>
      <c r="N8546" s="14"/>
      <c r="O8546" s="14"/>
      <c r="P8546" s="14"/>
    </row>
    <row r="8547" spans="9:16" x14ac:dyDescent="0.25">
      <c r="I8547" s="14"/>
      <c r="J8547" s="14"/>
      <c r="K8547" s="14"/>
      <c r="L8547" s="14"/>
      <c r="M8547" s="14"/>
      <c r="N8547" s="14"/>
      <c r="O8547" s="14"/>
      <c r="P8547" s="14"/>
    </row>
    <row r="8548" spans="9:16" x14ac:dyDescent="0.25">
      <c r="I8548" s="14"/>
      <c r="J8548" s="14"/>
      <c r="K8548" s="14"/>
      <c r="L8548" s="14"/>
      <c r="M8548" s="14"/>
      <c r="N8548" s="14"/>
      <c r="O8548" s="14"/>
      <c r="P8548" s="14"/>
    </row>
    <row r="8549" spans="9:16" x14ac:dyDescent="0.25">
      <c r="I8549" s="14"/>
      <c r="J8549" s="14"/>
      <c r="K8549" s="14"/>
      <c r="L8549" s="14"/>
      <c r="M8549" s="14"/>
      <c r="N8549" s="14"/>
      <c r="O8549" s="14"/>
      <c r="P8549" s="14"/>
    </row>
    <row r="8550" spans="9:16" x14ac:dyDescent="0.25">
      <c r="I8550" s="14"/>
      <c r="J8550" s="14"/>
      <c r="K8550" s="14"/>
      <c r="L8550" s="14"/>
      <c r="M8550" s="14"/>
      <c r="N8550" s="14"/>
      <c r="O8550" s="14"/>
      <c r="P8550" s="14"/>
    </row>
    <row r="8551" spans="9:16" x14ac:dyDescent="0.25">
      <c r="I8551" s="14"/>
      <c r="J8551" s="14"/>
      <c r="K8551" s="14"/>
      <c r="L8551" s="14"/>
      <c r="M8551" s="14"/>
      <c r="N8551" s="14"/>
      <c r="O8551" s="14"/>
      <c r="P8551" s="14"/>
    </row>
    <row r="8552" spans="9:16" x14ac:dyDescent="0.25">
      <c r="I8552" s="14"/>
      <c r="J8552" s="14"/>
      <c r="K8552" s="14"/>
      <c r="L8552" s="14"/>
      <c r="M8552" s="14"/>
      <c r="N8552" s="14"/>
      <c r="O8552" s="14"/>
      <c r="P8552" s="14"/>
    </row>
    <row r="8553" spans="9:16" x14ac:dyDescent="0.25">
      <c r="I8553" s="14"/>
      <c r="J8553" s="14"/>
      <c r="K8553" s="14"/>
      <c r="L8553" s="14"/>
      <c r="M8553" s="14"/>
      <c r="N8553" s="14"/>
      <c r="O8553" s="14"/>
      <c r="P8553" s="14"/>
    </row>
    <row r="8554" spans="9:16" x14ac:dyDescent="0.25">
      <c r="I8554" s="14"/>
      <c r="J8554" s="14"/>
      <c r="K8554" s="14"/>
      <c r="L8554" s="14"/>
      <c r="M8554" s="14"/>
      <c r="N8554" s="14"/>
      <c r="O8554" s="14"/>
      <c r="P8554" s="14"/>
    </row>
    <row r="8555" spans="9:16" x14ac:dyDescent="0.25">
      <c r="I8555" s="14"/>
      <c r="J8555" s="14"/>
      <c r="K8555" s="14"/>
      <c r="L8555" s="14"/>
      <c r="M8555" s="14"/>
      <c r="N8555" s="14"/>
      <c r="O8555" s="14"/>
      <c r="P8555" s="14"/>
    </row>
    <row r="8556" spans="9:16" x14ac:dyDescent="0.25">
      <c r="I8556" s="14"/>
      <c r="J8556" s="14"/>
      <c r="K8556" s="14"/>
      <c r="L8556" s="14"/>
      <c r="M8556" s="14"/>
      <c r="N8556" s="14"/>
      <c r="O8556" s="14"/>
      <c r="P8556" s="14"/>
    </row>
    <row r="8557" spans="9:16" x14ac:dyDescent="0.25">
      <c r="I8557" s="14"/>
      <c r="J8557" s="14"/>
      <c r="K8557" s="14"/>
      <c r="L8557" s="14"/>
      <c r="M8557" s="14"/>
      <c r="N8557" s="14"/>
      <c r="O8557" s="14"/>
      <c r="P8557" s="14"/>
    </row>
    <row r="8558" spans="9:16" x14ac:dyDescent="0.25">
      <c r="I8558" s="14"/>
      <c r="J8558" s="14"/>
      <c r="K8558" s="14"/>
      <c r="L8558" s="14"/>
      <c r="M8558" s="14"/>
      <c r="N8558" s="14"/>
      <c r="O8558" s="14"/>
      <c r="P8558" s="14"/>
    </row>
    <row r="8559" spans="9:16" x14ac:dyDescent="0.25">
      <c r="I8559" s="14"/>
      <c r="J8559" s="14"/>
      <c r="K8559" s="14"/>
      <c r="L8559" s="14"/>
      <c r="M8559" s="14"/>
      <c r="N8559" s="14"/>
      <c r="O8559" s="14"/>
      <c r="P8559" s="14"/>
    </row>
    <row r="8560" spans="9:16" x14ac:dyDescent="0.25">
      <c r="I8560" s="14"/>
      <c r="J8560" s="14"/>
      <c r="K8560" s="14"/>
      <c r="L8560" s="14"/>
      <c r="M8560" s="14"/>
      <c r="N8560" s="14"/>
      <c r="O8560" s="14"/>
      <c r="P8560" s="14"/>
    </row>
    <row r="8561" spans="9:16" x14ac:dyDescent="0.25">
      <c r="I8561" s="14"/>
      <c r="J8561" s="14"/>
      <c r="K8561" s="14"/>
      <c r="L8561" s="14"/>
      <c r="M8561" s="14"/>
      <c r="N8561" s="14"/>
      <c r="O8561" s="14"/>
      <c r="P8561" s="14"/>
    </row>
    <row r="8562" spans="9:16" x14ac:dyDescent="0.25">
      <c r="I8562" s="14"/>
      <c r="J8562" s="14"/>
      <c r="K8562" s="14"/>
      <c r="L8562" s="14"/>
      <c r="M8562" s="14"/>
      <c r="N8562" s="14"/>
      <c r="O8562" s="14"/>
      <c r="P8562" s="14"/>
    </row>
    <row r="8563" spans="9:16" x14ac:dyDescent="0.25">
      <c r="I8563" s="14"/>
      <c r="J8563" s="14"/>
      <c r="K8563" s="14"/>
      <c r="L8563" s="14"/>
      <c r="M8563" s="14"/>
      <c r="N8563" s="14"/>
      <c r="O8563" s="14"/>
      <c r="P8563" s="14"/>
    </row>
    <row r="8564" spans="9:16" x14ac:dyDescent="0.25">
      <c r="I8564" s="14"/>
      <c r="J8564" s="14"/>
      <c r="K8564" s="14"/>
      <c r="L8564" s="14"/>
      <c r="M8564" s="14"/>
      <c r="N8564" s="14"/>
      <c r="O8564" s="14"/>
      <c r="P8564" s="14"/>
    </row>
    <row r="8565" spans="9:16" x14ac:dyDescent="0.25">
      <c r="I8565" s="14"/>
      <c r="J8565" s="14"/>
      <c r="K8565" s="14"/>
      <c r="L8565" s="14"/>
      <c r="M8565" s="14"/>
      <c r="N8565" s="14"/>
      <c r="O8565" s="14"/>
      <c r="P8565" s="14"/>
    </row>
    <row r="8566" spans="9:16" x14ac:dyDescent="0.25">
      <c r="I8566" s="14"/>
      <c r="J8566" s="14"/>
      <c r="K8566" s="14"/>
      <c r="L8566" s="14"/>
      <c r="M8566" s="14"/>
      <c r="N8566" s="14"/>
      <c r="O8566" s="14"/>
      <c r="P8566" s="14"/>
    </row>
    <row r="8567" spans="9:16" x14ac:dyDescent="0.25">
      <c r="I8567" s="14"/>
      <c r="J8567" s="14"/>
      <c r="K8567" s="14"/>
      <c r="L8567" s="14"/>
      <c r="M8567" s="14"/>
      <c r="N8567" s="14"/>
      <c r="O8567" s="14"/>
      <c r="P8567" s="14"/>
    </row>
    <row r="8568" spans="9:16" x14ac:dyDescent="0.25">
      <c r="I8568" s="14"/>
      <c r="J8568" s="14"/>
      <c r="K8568" s="14"/>
      <c r="L8568" s="14"/>
      <c r="M8568" s="14"/>
      <c r="N8568" s="14"/>
      <c r="O8568" s="14"/>
      <c r="P8568" s="14"/>
    </row>
    <row r="8569" spans="9:16" x14ac:dyDescent="0.25">
      <c r="I8569" s="14"/>
      <c r="J8569" s="14"/>
      <c r="K8569" s="14"/>
      <c r="L8569" s="14"/>
      <c r="M8569" s="14"/>
      <c r="N8569" s="14"/>
      <c r="O8569" s="14"/>
      <c r="P8569" s="14"/>
    </row>
    <row r="8570" spans="9:16" x14ac:dyDescent="0.25">
      <c r="I8570" s="14"/>
      <c r="J8570" s="14"/>
      <c r="K8570" s="14"/>
      <c r="L8570" s="14"/>
      <c r="M8570" s="14"/>
      <c r="N8570" s="14"/>
      <c r="O8570" s="14"/>
      <c r="P8570" s="14"/>
    </row>
    <row r="8571" spans="9:16" x14ac:dyDescent="0.25">
      <c r="I8571" s="14"/>
      <c r="J8571" s="14"/>
      <c r="K8571" s="14"/>
      <c r="L8571" s="14"/>
      <c r="M8571" s="14"/>
      <c r="N8571" s="14"/>
      <c r="O8571" s="14"/>
      <c r="P8571" s="14"/>
    </row>
    <row r="8572" spans="9:16" x14ac:dyDescent="0.25">
      <c r="I8572" s="14"/>
      <c r="J8572" s="14"/>
      <c r="K8572" s="14"/>
      <c r="L8572" s="14"/>
      <c r="M8572" s="14"/>
      <c r="N8572" s="14"/>
      <c r="O8572" s="14"/>
      <c r="P8572" s="14"/>
    </row>
    <row r="8573" spans="9:16" x14ac:dyDescent="0.25">
      <c r="I8573" s="14"/>
      <c r="J8573" s="14"/>
      <c r="K8573" s="14"/>
      <c r="L8573" s="14"/>
      <c r="M8573" s="14"/>
      <c r="N8573" s="14"/>
      <c r="O8573" s="14"/>
      <c r="P8573" s="14"/>
    </row>
    <row r="8574" spans="9:16" x14ac:dyDescent="0.25">
      <c r="I8574" s="14"/>
      <c r="J8574" s="14"/>
      <c r="K8574" s="14"/>
      <c r="L8574" s="14"/>
      <c r="M8574" s="14"/>
      <c r="N8574" s="14"/>
      <c r="O8574" s="14"/>
      <c r="P8574" s="14"/>
    </row>
    <row r="8575" spans="9:16" x14ac:dyDescent="0.25">
      <c r="I8575" s="14"/>
      <c r="J8575" s="14"/>
      <c r="K8575" s="14"/>
      <c r="L8575" s="14"/>
      <c r="M8575" s="14"/>
      <c r="N8575" s="14"/>
      <c r="O8575" s="14"/>
      <c r="P8575" s="14"/>
    </row>
    <row r="8576" spans="9:16" x14ac:dyDescent="0.25">
      <c r="I8576" s="14"/>
      <c r="J8576" s="14"/>
      <c r="K8576" s="14"/>
      <c r="L8576" s="14"/>
      <c r="M8576" s="14"/>
      <c r="N8576" s="14"/>
      <c r="O8576" s="14"/>
      <c r="P8576" s="14"/>
    </row>
    <row r="8577" spans="9:16" x14ac:dyDescent="0.25">
      <c r="I8577" s="14"/>
      <c r="J8577" s="14"/>
      <c r="K8577" s="14"/>
      <c r="L8577" s="14"/>
      <c r="M8577" s="14"/>
      <c r="N8577" s="14"/>
      <c r="O8577" s="14"/>
      <c r="P8577" s="14"/>
    </row>
    <row r="8578" spans="9:16" x14ac:dyDescent="0.25">
      <c r="I8578" s="14"/>
      <c r="J8578" s="14"/>
      <c r="K8578" s="14"/>
      <c r="L8578" s="14"/>
      <c r="M8578" s="14"/>
      <c r="N8578" s="14"/>
      <c r="O8578" s="14"/>
      <c r="P8578" s="14"/>
    </row>
    <row r="8579" spans="9:16" x14ac:dyDescent="0.25">
      <c r="I8579" s="14"/>
      <c r="J8579" s="14"/>
      <c r="K8579" s="14"/>
      <c r="L8579" s="14"/>
      <c r="M8579" s="14"/>
      <c r="N8579" s="14"/>
      <c r="O8579" s="14"/>
      <c r="P8579" s="14"/>
    </row>
    <row r="8580" spans="9:16" x14ac:dyDescent="0.25">
      <c r="I8580" s="14"/>
      <c r="J8580" s="14"/>
      <c r="K8580" s="14"/>
      <c r="L8580" s="14"/>
      <c r="M8580" s="14"/>
      <c r="N8580" s="14"/>
      <c r="O8580" s="14"/>
      <c r="P8580" s="14"/>
    </row>
    <row r="8581" spans="9:16" x14ac:dyDescent="0.25">
      <c r="I8581" s="14"/>
      <c r="J8581" s="14"/>
      <c r="K8581" s="14"/>
      <c r="L8581" s="14"/>
      <c r="M8581" s="14"/>
      <c r="N8581" s="14"/>
      <c r="O8581" s="14"/>
      <c r="P8581" s="14"/>
    </row>
    <row r="8582" spans="9:16" x14ac:dyDescent="0.25">
      <c r="I8582" s="14"/>
      <c r="J8582" s="14"/>
      <c r="K8582" s="14"/>
      <c r="L8582" s="14"/>
      <c r="M8582" s="14"/>
      <c r="N8582" s="14"/>
      <c r="O8582" s="14"/>
      <c r="P8582" s="14"/>
    </row>
    <row r="8583" spans="9:16" x14ac:dyDescent="0.25">
      <c r="I8583" s="14"/>
      <c r="J8583" s="14"/>
      <c r="K8583" s="14"/>
      <c r="L8583" s="14"/>
      <c r="M8583" s="14"/>
      <c r="N8583" s="14"/>
      <c r="O8583" s="14"/>
      <c r="P8583" s="14"/>
    </row>
    <row r="8584" spans="9:16" x14ac:dyDescent="0.25">
      <c r="I8584" s="14"/>
      <c r="J8584" s="14"/>
      <c r="K8584" s="14"/>
      <c r="L8584" s="14"/>
      <c r="M8584" s="14"/>
      <c r="N8584" s="14"/>
      <c r="O8584" s="14"/>
      <c r="P8584" s="14"/>
    </row>
    <row r="8585" spans="9:16" x14ac:dyDescent="0.25">
      <c r="I8585" s="14"/>
      <c r="J8585" s="14"/>
      <c r="K8585" s="14"/>
      <c r="L8585" s="14"/>
      <c r="M8585" s="14"/>
      <c r="N8585" s="14"/>
      <c r="O8585" s="14"/>
      <c r="P8585" s="14"/>
    </row>
    <row r="8586" spans="9:16" x14ac:dyDescent="0.25">
      <c r="I8586" s="14"/>
      <c r="J8586" s="14"/>
      <c r="K8586" s="14"/>
      <c r="L8586" s="14"/>
      <c r="M8586" s="14"/>
      <c r="N8586" s="14"/>
      <c r="O8586" s="14"/>
      <c r="P8586" s="14"/>
    </row>
    <row r="8587" spans="9:16" x14ac:dyDescent="0.25">
      <c r="I8587" s="14"/>
      <c r="J8587" s="14"/>
      <c r="K8587" s="14"/>
      <c r="L8587" s="14"/>
      <c r="M8587" s="14"/>
      <c r="N8587" s="14"/>
      <c r="O8587" s="14"/>
      <c r="P8587" s="14"/>
    </row>
    <row r="8588" spans="9:16" x14ac:dyDescent="0.25">
      <c r="I8588" s="14"/>
      <c r="J8588" s="14"/>
      <c r="K8588" s="14"/>
      <c r="L8588" s="14"/>
      <c r="M8588" s="14"/>
      <c r="N8588" s="14"/>
      <c r="O8588" s="14"/>
      <c r="P8588" s="14"/>
    </row>
    <row r="8589" spans="9:16" x14ac:dyDescent="0.25">
      <c r="I8589" s="14"/>
      <c r="J8589" s="14"/>
      <c r="K8589" s="14"/>
      <c r="L8589" s="14"/>
      <c r="M8589" s="14"/>
      <c r="N8589" s="14"/>
      <c r="O8589" s="14"/>
      <c r="P8589" s="14"/>
    </row>
    <row r="8590" spans="9:16" x14ac:dyDescent="0.25">
      <c r="I8590" s="14"/>
      <c r="J8590" s="14"/>
      <c r="K8590" s="14"/>
      <c r="L8590" s="14"/>
      <c r="M8590" s="14"/>
      <c r="N8590" s="14"/>
      <c r="O8590" s="14"/>
      <c r="P8590" s="14"/>
    </row>
    <row r="8591" spans="9:16" x14ac:dyDescent="0.25">
      <c r="I8591" s="14"/>
      <c r="J8591" s="14"/>
      <c r="K8591" s="14"/>
      <c r="L8591" s="14"/>
      <c r="M8591" s="14"/>
      <c r="N8591" s="14"/>
      <c r="O8591" s="14"/>
      <c r="P8591" s="14"/>
    </row>
    <row r="8592" spans="9:16" x14ac:dyDescent="0.25">
      <c r="I8592" s="14"/>
      <c r="J8592" s="14"/>
      <c r="K8592" s="14"/>
      <c r="L8592" s="14"/>
      <c r="M8592" s="14"/>
      <c r="N8592" s="14"/>
      <c r="O8592" s="14"/>
      <c r="P8592" s="14"/>
    </row>
    <row r="8593" spans="9:16" x14ac:dyDescent="0.25">
      <c r="I8593" s="14"/>
      <c r="J8593" s="14"/>
      <c r="K8593" s="14"/>
      <c r="L8593" s="14"/>
      <c r="M8593" s="14"/>
      <c r="N8593" s="14"/>
      <c r="O8593" s="14"/>
      <c r="P8593" s="14"/>
    </row>
    <row r="8594" spans="9:16" x14ac:dyDescent="0.25">
      <c r="I8594" s="14"/>
      <c r="J8594" s="14"/>
      <c r="K8594" s="14"/>
      <c r="L8594" s="14"/>
      <c r="M8594" s="14"/>
      <c r="N8594" s="14"/>
      <c r="O8594" s="14"/>
      <c r="P8594" s="14"/>
    </row>
    <row r="8595" spans="9:16" x14ac:dyDescent="0.25">
      <c r="I8595" s="14"/>
      <c r="J8595" s="14"/>
      <c r="K8595" s="14"/>
      <c r="L8595" s="14"/>
      <c r="M8595" s="14"/>
      <c r="N8595" s="14"/>
      <c r="O8595" s="14"/>
      <c r="P8595" s="14"/>
    </row>
    <row r="8596" spans="9:16" x14ac:dyDescent="0.25">
      <c r="I8596" s="14"/>
      <c r="J8596" s="14"/>
      <c r="K8596" s="14"/>
      <c r="L8596" s="14"/>
      <c r="M8596" s="14"/>
      <c r="N8596" s="14"/>
      <c r="O8596" s="14"/>
      <c r="P8596" s="14"/>
    </row>
    <row r="8597" spans="9:16" x14ac:dyDescent="0.25">
      <c r="I8597" s="14"/>
      <c r="J8597" s="14"/>
      <c r="K8597" s="14"/>
      <c r="L8597" s="14"/>
      <c r="M8597" s="14"/>
      <c r="N8597" s="14"/>
      <c r="O8597" s="14"/>
      <c r="P8597" s="14"/>
    </row>
    <row r="8598" spans="9:16" x14ac:dyDescent="0.25">
      <c r="I8598" s="14"/>
      <c r="J8598" s="14"/>
      <c r="K8598" s="14"/>
      <c r="L8598" s="14"/>
      <c r="M8598" s="14"/>
      <c r="N8598" s="14"/>
      <c r="O8598" s="14"/>
      <c r="P8598" s="14"/>
    </row>
    <row r="8599" spans="9:16" x14ac:dyDescent="0.25">
      <c r="I8599" s="14"/>
      <c r="J8599" s="14"/>
      <c r="K8599" s="14"/>
      <c r="L8599" s="14"/>
      <c r="M8599" s="14"/>
      <c r="N8599" s="14"/>
      <c r="O8599" s="14"/>
      <c r="P8599" s="14"/>
    </row>
    <row r="8600" spans="9:16" x14ac:dyDescent="0.25">
      <c r="I8600" s="14"/>
      <c r="J8600" s="14"/>
      <c r="K8600" s="14"/>
      <c r="L8600" s="14"/>
      <c r="M8600" s="14"/>
      <c r="N8600" s="14"/>
      <c r="O8600" s="14"/>
      <c r="P8600" s="14"/>
    </row>
    <row r="8601" spans="9:16" x14ac:dyDescent="0.25">
      <c r="I8601" s="14"/>
      <c r="J8601" s="14"/>
      <c r="K8601" s="14"/>
      <c r="L8601" s="14"/>
      <c r="M8601" s="14"/>
      <c r="N8601" s="14"/>
      <c r="O8601" s="14"/>
      <c r="P8601" s="14"/>
    </row>
    <row r="8602" spans="9:16" x14ac:dyDescent="0.25">
      <c r="I8602" s="14"/>
      <c r="J8602" s="14"/>
      <c r="K8602" s="14"/>
      <c r="L8602" s="14"/>
      <c r="M8602" s="14"/>
      <c r="N8602" s="14"/>
      <c r="O8602" s="14"/>
      <c r="P8602" s="14"/>
    </row>
    <row r="8603" spans="9:16" x14ac:dyDescent="0.25">
      <c r="I8603" s="14"/>
      <c r="J8603" s="14"/>
      <c r="K8603" s="14"/>
      <c r="L8603" s="14"/>
      <c r="M8603" s="14"/>
      <c r="N8603" s="14"/>
      <c r="O8603" s="14"/>
      <c r="P8603" s="14"/>
    </row>
    <row r="8604" spans="9:16" x14ac:dyDescent="0.25">
      <c r="I8604" s="14"/>
      <c r="J8604" s="14"/>
      <c r="K8604" s="14"/>
      <c r="L8604" s="14"/>
      <c r="M8604" s="14"/>
      <c r="N8604" s="14"/>
      <c r="O8604" s="14"/>
      <c r="P8604" s="14"/>
    </row>
    <row r="8605" spans="9:16" x14ac:dyDescent="0.25">
      <c r="I8605" s="14"/>
      <c r="J8605" s="14"/>
      <c r="K8605" s="14"/>
      <c r="L8605" s="14"/>
      <c r="M8605" s="14"/>
      <c r="N8605" s="14"/>
      <c r="O8605" s="14"/>
      <c r="P8605" s="14"/>
    </row>
    <row r="8606" spans="9:16" x14ac:dyDescent="0.25">
      <c r="I8606" s="14"/>
      <c r="J8606" s="14"/>
      <c r="K8606" s="14"/>
      <c r="L8606" s="14"/>
      <c r="M8606" s="14"/>
      <c r="N8606" s="14"/>
      <c r="O8606" s="14"/>
      <c r="P8606" s="14"/>
    </row>
    <row r="8607" spans="9:16" x14ac:dyDescent="0.25">
      <c r="I8607" s="14"/>
      <c r="J8607" s="14"/>
      <c r="K8607" s="14"/>
      <c r="L8607" s="14"/>
      <c r="M8607" s="14"/>
      <c r="N8607" s="14"/>
      <c r="O8607" s="14"/>
      <c r="P8607" s="14"/>
    </row>
    <row r="8608" spans="9:16" x14ac:dyDescent="0.25">
      <c r="I8608" s="14"/>
      <c r="J8608" s="14"/>
      <c r="K8608" s="14"/>
      <c r="L8608" s="14"/>
      <c r="M8608" s="14"/>
      <c r="N8608" s="14"/>
      <c r="O8608" s="14"/>
      <c r="P8608" s="14"/>
    </row>
    <row r="8609" spans="9:16" x14ac:dyDescent="0.25">
      <c r="I8609" s="14"/>
      <c r="J8609" s="14"/>
      <c r="K8609" s="14"/>
      <c r="L8609" s="14"/>
      <c r="M8609" s="14"/>
      <c r="N8609" s="14"/>
      <c r="O8609" s="14"/>
      <c r="P8609" s="14"/>
    </row>
    <row r="8610" spans="9:16" x14ac:dyDescent="0.25">
      <c r="I8610" s="14"/>
      <c r="J8610" s="14"/>
      <c r="K8610" s="14"/>
      <c r="L8610" s="14"/>
      <c r="M8610" s="14"/>
      <c r="N8610" s="14"/>
      <c r="O8610" s="14"/>
      <c r="P8610" s="14"/>
    </row>
    <row r="8611" spans="9:16" x14ac:dyDescent="0.25">
      <c r="I8611" s="14"/>
      <c r="J8611" s="14"/>
      <c r="K8611" s="14"/>
      <c r="L8611" s="14"/>
      <c r="M8611" s="14"/>
      <c r="N8611" s="14"/>
      <c r="O8611" s="14"/>
      <c r="P8611" s="14"/>
    </row>
    <row r="8612" spans="9:16" x14ac:dyDescent="0.25">
      <c r="I8612" s="14"/>
      <c r="J8612" s="14"/>
      <c r="K8612" s="14"/>
      <c r="L8612" s="14"/>
      <c r="M8612" s="14"/>
      <c r="N8612" s="14"/>
      <c r="O8612" s="14"/>
      <c r="P8612" s="14"/>
    </row>
    <row r="8613" spans="9:16" x14ac:dyDescent="0.25">
      <c r="I8613" s="14"/>
      <c r="J8613" s="14"/>
      <c r="K8613" s="14"/>
      <c r="L8613" s="14"/>
      <c r="M8613" s="14"/>
      <c r="N8613" s="14"/>
      <c r="O8613" s="14"/>
      <c r="P8613" s="14"/>
    </row>
    <row r="8614" spans="9:16" x14ac:dyDescent="0.25">
      <c r="I8614" s="14"/>
      <c r="J8614" s="14"/>
      <c r="K8614" s="14"/>
      <c r="L8614" s="14"/>
      <c r="M8614" s="14"/>
      <c r="N8614" s="14"/>
      <c r="O8614" s="14"/>
      <c r="P8614" s="14"/>
    </row>
    <row r="8615" spans="9:16" x14ac:dyDescent="0.25">
      <c r="I8615" s="14"/>
      <c r="J8615" s="14"/>
      <c r="K8615" s="14"/>
      <c r="L8615" s="14"/>
      <c r="M8615" s="14"/>
      <c r="N8615" s="14"/>
      <c r="O8615" s="14"/>
      <c r="P8615" s="14"/>
    </row>
    <row r="8616" spans="9:16" x14ac:dyDescent="0.25">
      <c r="I8616" s="14"/>
      <c r="J8616" s="14"/>
      <c r="K8616" s="14"/>
      <c r="L8616" s="14"/>
      <c r="M8616" s="14"/>
      <c r="N8616" s="14"/>
      <c r="O8616" s="14"/>
      <c r="P8616" s="14"/>
    </row>
    <row r="8617" spans="9:16" x14ac:dyDescent="0.25">
      <c r="I8617" s="14"/>
      <c r="J8617" s="14"/>
      <c r="K8617" s="14"/>
      <c r="L8617" s="14"/>
      <c r="M8617" s="14"/>
      <c r="N8617" s="14"/>
      <c r="O8617" s="14"/>
      <c r="P8617" s="14"/>
    </row>
    <row r="8618" spans="9:16" x14ac:dyDescent="0.25">
      <c r="I8618" s="14"/>
      <c r="J8618" s="14"/>
      <c r="K8618" s="14"/>
      <c r="L8618" s="14"/>
      <c r="M8618" s="14"/>
      <c r="N8618" s="14"/>
      <c r="O8618" s="14"/>
      <c r="P8618" s="14"/>
    </row>
    <row r="8619" spans="9:16" x14ac:dyDescent="0.25">
      <c r="I8619" s="14"/>
      <c r="J8619" s="14"/>
      <c r="K8619" s="14"/>
      <c r="L8619" s="14"/>
      <c r="M8619" s="14"/>
      <c r="N8619" s="14"/>
      <c r="O8619" s="14"/>
      <c r="P8619" s="14"/>
    </row>
    <row r="8620" spans="9:16" x14ac:dyDescent="0.25">
      <c r="I8620" s="14"/>
      <c r="J8620" s="14"/>
      <c r="K8620" s="14"/>
      <c r="L8620" s="14"/>
      <c r="M8620" s="14"/>
      <c r="N8620" s="14"/>
      <c r="O8620" s="14"/>
      <c r="P8620" s="14"/>
    </row>
    <row r="8621" spans="9:16" x14ac:dyDescent="0.25">
      <c r="I8621" s="14"/>
      <c r="J8621" s="14"/>
      <c r="K8621" s="14"/>
      <c r="L8621" s="14"/>
      <c r="M8621" s="14"/>
      <c r="N8621" s="14"/>
      <c r="O8621" s="14"/>
      <c r="P8621" s="14"/>
    </row>
    <row r="8622" spans="9:16" x14ac:dyDescent="0.25">
      <c r="I8622" s="14"/>
      <c r="J8622" s="14"/>
      <c r="K8622" s="14"/>
      <c r="L8622" s="14"/>
      <c r="M8622" s="14"/>
      <c r="N8622" s="14"/>
      <c r="O8622" s="14"/>
      <c r="P8622" s="14"/>
    </row>
    <row r="8623" spans="9:16" x14ac:dyDescent="0.25">
      <c r="I8623" s="14"/>
      <c r="J8623" s="14"/>
      <c r="K8623" s="14"/>
      <c r="L8623" s="14"/>
      <c r="M8623" s="14"/>
      <c r="N8623" s="14"/>
      <c r="O8623" s="14"/>
      <c r="P8623" s="14"/>
    </row>
    <row r="8624" spans="9:16" x14ac:dyDescent="0.25">
      <c r="I8624" s="14"/>
      <c r="J8624" s="14"/>
      <c r="K8624" s="14"/>
      <c r="L8624" s="14"/>
      <c r="M8624" s="14"/>
      <c r="N8624" s="14"/>
      <c r="O8624" s="14"/>
      <c r="P8624" s="14"/>
    </row>
    <row r="8625" spans="9:16" x14ac:dyDescent="0.25">
      <c r="I8625" s="14"/>
      <c r="J8625" s="14"/>
      <c r="K8625" s="14"/>
      <c r="L8625" s="14"/>
      <c r="M8625" s="14"/>
      <c r="N8625" s="14"/>
      <c r="O8625" s="14"/>
      <c r="P8625" s="14"/>
    </row>
    <row r="8626" spans="9:16" x14ac:dyDescent="0.25">
      <c r="I8626" s="14"/>
      <c r="J8626" s="14"/>
      <c r="K8626" s="14"/>
      <c r="L8626" s="14"/>
      <c r="M8626" s="14"/>
      <c r="N8626" s="14"/>
      <c r="O8626" s="14"/>
      <c r="P8626" s="14"/>
    </row>
    <row r="8627" spans="9:16" x14ac:dyDescent="0.25">
      <c r="I8627" s="14"/>
      <c r="J8627" s="14"/>
      <c r="K8627" s="14"/>
      <c r="L8627" s="14"/>
      <c r="M8627" s="14"/>
      <c r="N8627" s="14"/>
      <c r="O8627" s="14"/>
      <c r="P8627" s="14"/>
    </row>
    <row r="8628" spans="9:16" x14ac:dyDescent="0.25">
      <c r="I8628" s="14"/>
      <c r="J8628" s="14"/>
      <c r="K8628" s="14"/>
      <c r="L8628" s="14"/>
      <c r="M8628" s="14"/>
      <c r="N8628" s="14"/>
      <c r="O8628" s="14"/>
      <c r="P8628" s="14"/>
    </row>
    <row r="8629" spans="9:16" x14ac:dyDescent="0.25">
      <c r="I8629" s="14"/>
      <c r="J8629" s="14"/>
      <c r="K8629" s="14"/>
      <c r="L8629" s="14"/>
      <c r="M8629" s="14"/>
      <c r="N8629" s="14"/>
      <c r="O8629" s="14"/>
      <c r="P8629" s="14"/>
    </row>
    <row r="8630" spans="9:16" x14ac:dyDescent="0.25">
      <c r="I8630" s="14"/>
      <c r="J8630" s="14"/>
      <c r="K8630" s="14"/>
      <c r="L8630" s="14"/>
      <c r="M8630" s="14"/>
      <c r="N8630" s="14"/>
      <c r="O8630" s="14"/>
      <c r="P8630" s="14"/>
    </row>
    <row r="8631" spans="9:16" x14ac:dyDescent="0.25">
      <c r="I8631" s="14"/>
      <c r="J8631" s="14"/>
      <c r="K8631" s="14"/>
      <c r="L8631" s="14"/>
      <c r="M8631" s="14"/>
      <c r="N8631" s="14"/>
      <c r="O8631" s="14"/>
      <c r="P8631" s="14"/>
    </row>
    <row r="8632" spans="9:16" x14ac:dyDescent="0.25">
      <c r="I8632" s="14"/>
      <c r="J8632" s="14"/>
      <c r="K8632" s="14"/>
      <c r="L8632" s="14"/>
      <c r="M8632" s="14"/>
      <c r="N8632" s="14"/>
      <c r="O8632" s="14"/>
      <c r="P8632" s="14"/>
    </row>
    <row r="8633" spans="9:16" x14ac:dyDescent="0.25">
      <c r="I8633" s="14"/>
      <c r="J8633" s="14"/>
      <c r="K8633" s="14"/>
      <c r="L8633" s="14"/>
      <c r="M8633" s="14"/>
      <c r="N8633" s="14"/>
      <c r="O8633" s="14"/>
      <c r="P8633" s="14"/>
    </row>
    <row r="8634" spans="9:16" x14ac:dyDescent="0.25">
      <c r="I8634" s="14"/>
      <c r="J8634" s="14"/>
      <c r="K8634" s="14"/>
      <c r="L8634" s="14"/>
      <c r="M8634" s="14"/>
      <c r="N8634" s="14"/>
      <c r="O8634" s="14"/>
      <c r="P8634" s="14"/>
    </row>
    <row r="8635" spans="9:16" x14ac:dyDescent="0.25">
      <c r="I8635" s="14"/>
      <c r="J8635" s="14"/>
      <c r="K8635" s="14"/>
      <c r="L8635" s="14"/>
      <c r="M8635" s="14"/>
      <c r="N8635" s="14"/>
      <c r="O8635" s="14"/>
      <c r="P8635" s="14"/>
    </row>
    <row r="8636" spans="9:16" x14ac:dyDescent="0.25">
      <c r="I8636" s="14"/>
      <c r="J8636" s="14"/>
      <c r="K8636" s="14"/>
      <c r="L8636" s="14"/>
      <c r="M8636" s="14"/>
      <c r="N8636" s="14"/>
      <c r="O8636" s="14"/>
      <c r="P8636" s="14"/>
    </row>
    <row r="8637" spans="9:16" x14ac:dyDescent="0.25">
      <c r="I8637" s="14"/>
      <c r="J8637" s="14"/>
      <c r="K8637" s="14"/>
      <c r="L8637" s="14"/>
      <c r="M8637" s="14"/>
      <c r="N8637" s="14"/>
      <c r="O8637" s="14"/>
      <c r="P8637" s="14"/>
    </row>
    <row r="8638" spans="9:16" x14ac:dyDescent="0.25">
      <c r="I8638" s="14"/>
      <c r="J8638" s="14"/>
      <c r="K8638" s="14"/>
      <c r="L8638" s="14"/>
      <c r="M8638" s="14"/>
      <c r="N8638" s="14"/>
      <c r="O8638" s="14"/>
      <c r="P8638" s="14"/>
    </row>
    <row r="8639" spans="9:16" x14ac:dyDescent="0.25">
      <c r="I8639" s="14"/>
      <c r="J8639" s="14"/>
      <c r="K8639" s="14"/>
      <c r="L8639" s="14"/>
      <c r="M8639" s="14"/>
      <c r="N8639" s="14"/>
      <c r="O8639" s="14"/>
      <c r="P8639" s="14"/>
    </row>
    <row r="8640" spans="9:16" x14ac:dyDescent="0.25">
      <c r="I8640" s="14"/>
      <c r="J8640" s="14"/>
      <c r="K8640" s="14"/>
      <c r="L8640" s="14"/>
      <c r="M8640" s="14"/>
      <c r="N8640" s="14"/>
      <c r="O8640" s="14"/>
      <c r="P8640" s="14"/>
    </row>
    <row r="8641" spans="9:16" x14ac:dyDescent="0.25">
      <c r="I8641" s="14"/>
      <c r="J8641" s="14"/>
      <c r="K8641" s="14"/>
      <c r="L8641" s="14"/>
      <c r="M8641" s="14"/>
      <c r="N8641" s="14"/>
      <c r="O8641" s="14"/>
      <c r="P8641" s="14"/>
    </row>
    <row r="8642" spans="9:16" x14ac:dyDescent="0.25">
      <c r="I8642" s="14"/>
      <c r="J8642" s="14"/>
      <c r="K8642" s="14"/>
      <c r="L8642" s="14"/>
      <c r="M8642" s="14"/>
      <c r="N8642" s="14"/>
      <c r="O8642" s="14"/>
      <c r="P8642" s="14"/>
    </row>
    <row r="8643" spans="9:16" x14ac:dyDescent="0.25">
      <c r="I8643" s="14"/>
      <c r="J8643" s="14"/>
      <c r="K8643" s="14"/>
      <c r="L8643" s="14"/>
      <c r="M8643" s="14"/>
      <c r="N8643" s="14"/>
      <c r="O8643" s="14"/>
      <c r="P8643" s="14"/>
    </row>
    <row r="8644" spans="9:16" x14ac:dyDescent="0.25">
      <c r="I8644" s="14"/>
      <c r="J8644" s="14"/>
      <c r="K8644" s="14"/>
      <c r="L8644" s="14"/>
      <c r="M8644" s="14"/>
      <c r="N8644" s="14"/>
      <c r="O8644" s="14"/>
      <c r="P8644" s="14"/>
    </row>
    <row r="8645" spans="9:16" x14ac:dyDescent="0.25">
      <c r="I8645" s="14"/>
      <c r="J8645" s="14"/>
      <c r="K8645" s="14"/>
      <c r="L8645" s="14"/>
      <c r="M8645" s="14"/>
      <c r="N8645" s="14"/>
      <c r="O8645" s="14"/>
      <c r="P8645" s="14"/>
    </row>
    <row r="8646" spans="9:16" x14ac:dyDescent="0.25">
      <c r="I8646" s="14"/>
      <c r="J8646" s="14"/>
      <c r="K8646" s="14"/>
      <c r="L8646" s="14"/>
      <c r="M8646" s="14"/>
      <c r="N8646" s="14"/>
      <c r="O8646" s="14"/>
      <c r="P8646" s="14"/>
    </row>
    <row r="8647" spans="9:16" x14ac:dyDescent="0.25">
      <c r="I8647" s="14"/>
      <c r="J8647" s="14"/>
      <c r="K8647" s="14"/>
      <c r="L8647" s="14"/>
      <c r="M8647" s="14"/>
      <c r="N8647" s="14"/>
      <c r="O8647" s="14"/>
      <c r="P8647" s="14"/>
    </row>
    <row r="8648" spans="9:16" x14ac:dyDescent="0.25">
      <c r="I8648" s="14"/>
      <c r="J8648" s="14"/>
      <c r="K8648" s="14"/>
      <c r="L8648" s="14"/>
      <c r="M8648" s="14"/>
      <c r="N8648" s="14"/>
      <c r="O8648" s="14"/>
      <c r="P8648" s="14"/>
    </row>
    <row r="8649" spans="9:16" x14ac:dyDescent="0.25">
      <c r="I8649" s="14"/>
      <c r="J8649" s="14"/>
      <c r="K8649" s="14"/>
      <c r="L8649" s="14"/>
      <c r="M8649" s="14"/>
      <c r="N8649" s="14"/>
      <c r="O8649" s="14"/>
      <c r="P8649" s="14"/>
    </row>
    <row r="8650" spans="9:16" x14ac:dyDescent="0.25">
      <c r="I8650" s="14"/>
      <c r="J8650" s="14"/>
      <c r="K8650" s="14"/>
      <c r="L8650" s="14"/>
      <c r="M8650" s="14"/>
      <c r="N8650" s="14"/>
      <c r="O8650" s="14"/>
      <c r="P8650" s="14"/>
    </row>
    <row r="8651" spans="9:16" x14ac:dyDescent="0.25">
      <c r="I8651" s="14"/>
      <c r="J8651" s="14"/>
      <c r="K8651" s="14"/>
      <c r="L8651" s="14"/>
      <c r="M8651" s="14"/>
      <c r="N8651" s="14"/>
      <c r="O8651" s="14"/>
      <c r="P8651" s="14"/>
    </row>
    <row r="8652" spans="9:16" x14ac:dyDescent="0.25">
      <c r="I8652" s="14"/>
      <c r="J8652" s="14"/>
      <c r="K8652" s="14"/>
      <c r="L8652" s="14"/>
      <c r="M8652" s="14"/>
      <c r="N8652" s="14"/>
      <c r="O8652" s="14"/>
      <c r="P8652" s="14"/>
    </row>
    <row r="8653" spans="9:16" x14ac:dyDescent="0.25">
      <c r="I8653" s="14"/>
      <c r="J8653" s="14"/>
      <c r="K8653" s="14"/>
      <c r="L8653" s="14"/>
      <c r="M8653" s="14"/>
      <c r="N8653" s="14"/>
      <c r="O8653" s="14"/>
      <c r="P8653" s="14"/>
    </row>
    <row r="8654" spans="9:16" x14ac:dyDescent="0.25">
      <c r="I8654" s="14"/>
      <c r="J8654" s="14"/>
      <c r="K8654" s="14"/>
      <c r="L8654" s="14"/>
      <c r="M8654" s="14"/>
      <c r="N8654" s="14"/>
      <c r="O8654" s="14"/>
      <c r="P8654" s="14"/>
    </row>
    <row r="8655" spans="9:16" x14ac:dyDescent="0.25">
      <c r="I8655" s="14"/>
      <c r="J8655" s="14"/>
      <c r="K8655" s="14"/>
      <c r="L8655" s="14"/>
      <c r="M8655" s="14"/>
      <c r="N8655" s="14"/>
      <c r="O8655" s="14"/>
      <c r="P8655" s="14"/>
    </row>
    <row r="8656" spans="9:16" x14ac:dyDescent="0.25">
      <c r="I8656" s="14"/>
      <c r="J8656" s="14"/>
      <c r="K8656" s="14"/>
      <c r="L8656" s="14"/>
      <c r="M8656" s="14"/>
      <c r="N8656" s="14"/>
      <c r="O8656" s="14"/>
      <c r="P8656" s="14"/>
    </row>
    <row r="8657" spans="9:16" x14ac:dyDescent="0.25">
      <c r="I8657" s="14"/>
      <c r="J8657" s="14"/>
      <c r="K8657" s="14"/>
      <c r="L8657" s="14"/>
      <c r="M8657" s="14"/>
      <c r="N8657" s="14"/>
      <c r="O8657" s="14"/>
      <c r="P8657" s="14"/>
    </row>
    <row r="8658" spans="9:16" x14ac:dyDescent="0.25">
      <c r="I8658" s="14"/>
      <c r="J8658" s="14"/>
      <c r="K8658" s="14"/>
      <c r="L8658" s="14"/>
      <c r="M8658" s="14"/>
      <c r="N8658" s="14"/>
      <c r="O8658" s="14"/>
      <c r="P8658" s="14"/>
    </row>
    <row r="8659" spans="9:16" x14ac:dyDescent="0.25">
      <c r="I8659" s="14"/>
      <c r="J8659" s="14"/>
      <c r="K8659" s="14"/>
      <c r="L8659" s="14"/>
      <c r="M8659" s="14"/>
      <c r="N8659" s="14"/>
      <c r="O8659" s="14"/>
      <c r="P8659" s="14"/>
    </row>
    <row r="8660" spans="9:16" x14ac:dyDescent="0.25">
      <c r="I8660" s="14"/>
      <c r="J8660" s="14"/>
      <c r="K8660" s="14"/>
      <c r="L8660" s="14"/>
      <c r="M8660" s="14"/>
      <c r="N8660" s="14"/>
      <c r="O8660" s="14"/>
      <c r="P8660" s="14"/>
    </row>
    <row r="8661" spans="9:16" x14ac:dyDescent="0.25">
      <c r="I8661" s="14"/>
      <c r="J8661" s="14"/>
      <c r="K8661" s="14"/>
      <c r="L8661" s="14"/>
      <c r="M8661" s="14"/>
      <c r="N8661" s="14"/>
      <c r="O8661" s="14"/>
      <c r="P8661" s="14"/>
    </row>
    <row r="8662" spans="9:16" x14ac:dyDescent="0.25">
      <c r="I8662" s="14"/>
      <c r="J8662" s="14"/>
      <c r="K8662" s="14"/>
      <c r="L8662" s="14"/>
      <c r="M8662" s="14"/>
      <c r="N8662" s="14"/>
      <c r="O8662" s="14"/>
      <c r="P8662" s="14"/>
    </row>
    <row r="8663" spans="9:16" x14ac:dyDescent="0.25">
      <c r="I8663" s="14"/>
      <c r="J8663" s="14"/>
      <c r="K8663" s="14"/>
      <c r="L8663" s="14"/>
      <c r="M8663" s="14"/>
      <c r="N8663" s="14"/>
      <c r="O8663" s="14"/>
      <c r="P8663" s="14"/>
    </row>
    <row r="8664" spans="9:16" x14ac:dyDescent="0.25">
      <c r="I8664" s="14"/>
      <c r="J8664" s="14"/>
      <c r="K8664" s="14"/>
      <c r="L8664" s="14"/>
      <c r="M8664" s="14"/>
      <c r="N8664" s="14"/>
      <c r="O8664" s="14"/>
      <c r="P8664" s="14"/>
    </row>
    <row r="8665" spans="9:16" x14ac:dyDescent="0.25">
      <c r="I8665" s="14"/>
      <c r="J8665" s="14"/>
      <c r="K8665" s="14"/>
      <c r="L8665" s="14"/>
      <c r="M8665" s="14"/>
      <c r="N8665" s="14"/>
      <c r="O8665" s="14"/>
      <c r="P8665" s="14"/>
    </row>
    <row r="8666" spans="9:16" x14ac:dyDescent="0.25">
      <c r="I8666" s="14"/>
      <c r="J8666" s="14"/>
      <c r="K8666" s="14"/>
      <c r="L8666" s="14"/>
      <c r="M8666" s="14"/>
      <c r="N8666" s="14"/>
      <c r="O8666" s="14"/>
      <c r="P8666" s="14"/>
    </row>
    <row r="8667" spans="9:16" x14ac:dyDescent="0.25">
      <c r="I8667" s="14"/>
      <c r="J8667" s="14"/>
      <c r="K8667" s="14"/>
      <c r="L8667" s="14"/>
      <c r="M8667" s="14"/>
      <c r="N8667" s="14"/>
      <c r="O8667" s="14"/>
      <c r="P8667" s="14"/>
    </row>
    <row r="8668" spans="9:16" x14ac:dyDescent="0.25">
      <c r="I8668" s="14"/>
      <c r="J8668" s="14"/>
      <c r="K8668" s="14"/>
      <c r="L8668" s="14"/>
      <c r="M8668" s="14"/>
      <c r="N8668" s="14"/>
      <c r="O8668" s="14"/>
      <c r="P8668" s="14"/>
    </row>
    <row r="8669" spans="9:16" x14ac:dyDescent="0.25">
      <c r="I8669" s="14"/>
      <c r="J8669" s="14"/>
      <c r="K8669" s="14"/>
      <c r="L8669" s="14"/>
      <c r="M8669" s="14"/>
      <c r="N8669" s="14"/>
      <c r="O8669" s="14"/>
      <c r="P8669" s="14"/>
    </row>
    <row r="8670" spans="9:16" x14ac:dyDescent="0.25">
      <c r="I8670" s="14"/>
      <c r="J8670" s="14"/>
      <c r="K8670" s="14"/>
      <c r="L8670" s="14"/>
      <c r="M8670" s="14"/>
      <c r="N8670" s="14"/>
      <c r="O8670" s="14"/>
      <c r="P8670" s="14"/>
    </row>
    <row r="8671" spans="9:16" x14ac:dyDescent="0.25">
      <c r="I8671" s="14"/>
      <c r="J8671" s="14"/>
      <c r="K8671" s="14"/>
      <c r="L8671" s="14"/>
      <c r="M8671" s="14"/>
      <c r="N8671" s="14"/>
      <c r="O8671" s="14"/>
      <c r="P8671" s="14"/>
    </row>
    <row r="8672" spans="9:16" x14ac:dyDescent="0.25">
      <c r="I8672" s="14"/>
      <c r="J8672" s="14"/>
      <c r="K8672" s="14"/>
      <c r="L8672" s="14"/>
      <c r="M8672" s="14"/>
      <c r="N8672" s="14"/>
      <c r="O8672" s="14"/>
      <c r="P8672" s="14"/>
    </row>
    <row r="8673" spans="9:16" x14ac:dyDescent="0.25">
      <c r="I8673" s="14"/>
      <c r="J8673" s="14"/>
      <c r="K8673" s="14"/>
      <c r="L8673" s="14"/>
      <c r="M8673" s="14"/>
      <c r="N8673" s="14"/>
      <c r="O8673" s="14"/>
      <c r="P8673" s="14"/>
    </row>
    <row r="8674" spans="9:16" x14ac:dyDescent="0.25">
      <c r="I8674" s="14"/>
      <c r="J8674" s="14"/>
      <c r="K8674" s="14"/>
      <c r="L8674" s="14"/>
      <c r="M8674" s="14"/>
      <c r="N8674" s="14"/>
      <c r="O8674" s="14"/>
      <c r="P8674" s="14"/>
    </row>
    <row r="8675" spans="9:16" x14ac:dyDescent="0.25">
      <c r="I8675" s="14"/>
      <c r="J8675" s="14"/>
      <c r="K8675" s="14"/>
      <c r="L8675" s="14"/>
      <c r="M8675" s="14"/>
      <c r="N8675" s="14"/>
      <c r="O8675" s="14"/>
      <c r="P8675" s="14"/>
    </row>
    <row r="8676" spans="9:16" x14ac:dyDescent="0.25">
      <c r="I8676" s="14"/>
      <c r="J8676" s="14"/>
      <c r="K8676" s="14"/>
      <c r="L8676" s="14"/>
      <c r="M8676" s="14"/>
      <c r="N8676" s="14"/>
      <c r="O8676" s="14"/>
      <c r="P8676" s="14"/>
    </row>
    <row r="8677" spans="9:16" x14ac:dyDescent="0.25">
      <c r="I8677" s="14"/>
      <c r="J8677" s="14"/>
      <c r="K8677" s="14"/>
      <c r="L8677" s="14"/>
      <c r="M8677" s="14"/>
      <c r="N8677" s="14"/>
      <c r="O8677" s="14"/>
      <c r="P8677" s="14"/>
    </row>
    <row r="8678" spans="9:16" x14ac:dyDescent="0.25">
      <c r="I8678" s="14"/>
      <c r="J8678" s="14"/>
      <c r="K8678" s="14"/>
      <c r="L8678" s="14"/>
      <c r="M8678" s="14"/>
      <c r="N8678" s="14"/>
      <c r="O8678" s="14"/>
      <c r="P8678" s="14"/>
    </row>
    <row r="8679" spans="9:16" x14ac:dyDescent="0.25">
      <c r="I8679" s="14"/>
      <c r="J8679" s="14"/>
      <c r="K8679" s="14"/>
      <c r="L8679" s="14"/>
      <c r="M8679" s="14"/>
      <c r="N8679" s="14"/>
      <c r="O8679" s="14"/>
      <c r="P8679" s="14"/>
    </row>
    <row r="8680" spans="9:16" x14ac:dyDescent="0.25">
      <c r="I8680" s="14"/>
      <c r="J8680" s="14"/>
      <c r="K8680" s="14"/>
      <c r="L8680" s="14"/>
      <c r="M8680" s="14"/>
      <c r="N8680" s="14"/>
      <c r="O8680" s="14"/>
      <c r="P8680" s="14"/>
    </row>
    <row r="8681" spans="9:16" x14ac:dyDescent="0.25">
      <c r="I8681" s="14"/>
      <c r="J8681" s="14"/>
      <c r="K8681" s="14"/>
      <c r="L8681" s="14"/>
      <c r="M8681" s="14"/>
      <c r="N8681" s="14"/>
      <c r="O8681" s="14"/>
      <c r="P8681" s="14"/>
    </row>
    <row r="8682" spans="9:16" x14ac:dyDescent="0.25">
      <c r="I8682" s="14"/>
      <c r="J8682" s="14"/>
      <c r="K8682" s="14"/>
      <c r="L8682" s="14"/>
      <c r="M8682" s="14"/>
      <c r="N8682" s="14"/>
      <c r="O8682" s="14"/>
      <c r="P8682" s="14"/>
    </row>
    <row r="8683" spans="9:16" x14ac:dyDescent="0.25">
      <c r="I8683" s="14"/>
      <c r="J8683" s="14"/>
      <c r="K8683" s="14"/>
      <c r="L8683" s="14"/>
      <c r="M8683" s="14"/>
      <c r="N8683" s="14"/>
      <c r="O8683" s="14"/>
      <c r="P8683" s="14"/>
    </row>
    <row r="8684" spans="9:16" x14ac:dyDescent="0.25">
      <c r="I8684" s="14"/>
      <c r="J8684" s="14"/>
      <c r="K8684" s="14"/>
      <c r="L8684" s="14"/>
      <c r="M8684" s="14"/>
      <c r="N8684" s="14"/>
      <c r="O8684" s="14"/>
      <c r="P8684" s="14"/>
    </row>
    <row r="8685" spans="9:16" x14ac:dyDescent="0.25">
      <c r="I8685" s="14"/>
      <c r="J8685" s="14"/>
      <c r="K8685" s="14"/>
      <c r="L8685" s="14"/>
      <c r="M8685" s="14"/>
      <c r="N8685" s="14"/>
      <c r="O8685" s="14"/>
      <c r="P8685" s="14"/>
    </row>
    <row r="8686" spans="9:16" x14ac:dyDescent="0.25">
      <c r="I8686" s="14"/>
      <c r="J8686" s="14"/>
      <c r="K8686" s="14"/>
      <c r="L8686" s="14"/>
      <c r="M8686" s="14"/>
      <c r="N8686" s="14"/>
      <c r="O8686" s="14"/>
      <c r="P8686" s="14"/>
    </row>
    <row r="8687" spans="9:16" x14ac:dyDescent="0.25">
      <c r="I8687" s="14"/>
      <c r="J8687" s="14"/>
      <c r="K8687" s="14"/>
      <c r="L8687" s="14"/>
      <c r="M8687" s="14"/>
      <c r="N8687" s="14"/>
      <c r="O8687" s="14"/>
      <c r="P8687" s="14"/>
    </row>
    <row r="8688" spans="9:16" x14ac:dyDescent="0.25">
      <c r="I8688" s="14"/>
      <c r="J8688" s="14"/>
      <c r="K8688" s="14"/>
      <c r="L8688" s="14"/>
      <c r="M8688" s="14"/>
      <c r="N8688" s="14"/>
      <c r="O8688" s="14"/>
      <c r="P8688" s="14"/>
    </row>
    <row r="8689" spans="9:16" x14ac:dyDescent="0.25">
      <c r="I8689" s="14"/>
      <c r="J8689" s="14"/>
      <c r="K8689" s="14"/>
      <c r="L8689" s="14"/>
      <c r="M8689" s="14"/>
      <c r="N8689" s="14"/>
      <c r="O8689" s="14"/>
      <c r="P8689" s="14"/>
    </row>
    <row r="8690" spans="9:16" x14ac:dyDescent="0.25">
      <c r="I8690" s="14"/>
      <c r="J8690" s="14"/>
      <c r="K8690" s="14"/>
      <c r="L8690" s="14"/>
      <c r="M8690" s="14"/>
      <c r="N8690" s="14"/>
      <c r="O8690" s="14"/>
      <c r="P8690" s="14"/>
    </row>
    <row r="8691" spans="9:16" x14ac:dyDescent="0.25">
      <c r="I8691" s="14"/>
      <c r="J8691" s="14"/>
      <c r="K8691" s="14"/>
      <c r="L8691" s="14"/>
      <c r="M8691" s="14"/>
      <c r="N8691" s="14"/>
      <c r="O8691" s="14"/>
      <c r="P8691" s="14"/>
    </row>
    <row r="8692" spans="9:16" x14ac:dyDescent="0.25">
      <c r="I8692" s="14"/>
      <c r="J8692" s="14"/>
      <c r="K8692" s="14"/>
      <c r="L8692" s="14"/>
      <c r="M8692" s="14"/>
      <c r="N8692" s="14"/>
      <c r="O8692" s="14"/>
      <c r="P8692" s="14"/>
    </row>
    <row r="8693" spans="9:16" x14ac:dyDescent="0.25">
      <c r="I8693" s="14"/>
      <c r="J8693" s="14"/>
      <c r="K8693" s="14"/>
      <c r="L8693" s="14"/>
      <c r="M8693" s="14"/>
      <c r="N8693" s="14"/>
      <c r="O8693" s="14"/>
      <c r="P8693" s="14"/>
    </row>
    <row r="8694" spans="9:16" x14ac:dyDescent="0.25">
      <c r="I8694" s="14"/>
      <c r="J8694" s="14"/>
      <c r="K8694" s="14"/>
      <c r="L8694" s="14"/>
      <c r="M8694" s="14"/>
      <c r="N8694" s="14"/>
      <c r="O8694" s="14"/>
      <c r="P8694" s="14"/>
    </row>
    <row r="8695" spans="9:16" x14ac:dyDescent="0.25">
      <c r="I8695" s="14"/>
      <c r="J8695" s="14"/>
      <c r="K8695" s="14"/>
      <c r="L8695" s="14"/>
      <c r="M8695" s="14"/>
      <c r="N8695" s="14"/>
      <c r="O8695" s="14"/>
      <c r="P8695" s="14"/>
    </row>
    <row r="8696" spans="9:16" x14ac:dyDescent="0.25">
      <c r="I8696" s="14"/>
      <c r="J8696" s="14"/>
      <c r="K8696" s="14"/>
      <c r="L8696" s="14"/>
      <c r="M8696" s="14"/>
      <c r="N8696" s="14"/>
      <c r="O8696" s="14"/>
      <c r="P8696" s="14"/>
    </row>
    <row r="8697" spans="9:16" x14ac:dyDescent="0.25">
      <c r="I8697" s="14"/>
      <c r="J8697" s="14"/>
      <c r="K8697" s="14"/>
      <c r="L8697" s="14"/>
      <c r="M8697" s="14"/>
      <c r="N8697" s="14"/>
      <c r="O8697" s="14"/>
      <c r="P8697" s="14"/>
    </row>
    <row r="8698" spans="9:16" x14ac:dyDescent="0.25">
      <c r="I8698" s="14"/>
      <c r="J8698" s="14"/>
      <c r="K8698" s="14"/>
      <c r="L8698" s="14"/>
      <c r="M8698" s="14"/>
      <c r="N8698" s="14"/>
      <c r="O8698" s="14"/>
      <c r="P8698" s="14"/>
    </row>
    <row r="8699" spans="9:16" x14ac:dyDescent="0.25">
      <c r="I8699" s="14"/>
      <c r="J8699" s="14"/>
      <c r="K8699" s="14"/>
      <c r="L8699" s="14"/>
      <c r="M8699" s="14"/>
      <c r="N8699" s="14"/>
      <c r="O8699" s="14"/>
      <c r="P8699" s="14"/>
    </row>
    <row r="8700" spans="9:16" x14ac:dyDescent="0.25">
      <c r="I8700" s="14"/>
      <c r="J8700" s="14"/>
      <c r="K8700" s="14"/>
      <c r="L8700" s="14"/>
      <c r="M8700" s="14"/>
      <c r="N8700" s="14"/>
      <c r="O8700" s="14"/>
      <c r="P8700" s="14"/>
    </row>
    <row r="8701" spans="9:16" x14ac:dyDescent="0.25">
      <c r="I8701" s="14"/>
      <c r="J8701" s="14"/>
      <c r="K8701" s="14"/>
      <c r="L8701" s="14"/>
      <c r="M8701" s="14"/>
      <c r="N8701" s="14"/>
      <c r="O8701" s="14"/>
      <c r="P8701" s="14"/>
    </row>
    <row r="8702" spans="9:16" x14ac:dyDescent="0.25">
      <c r="I8702" s="14"/>
      <c r="J8702" s="14"/>
      <c r="K8702" s="14"/>
      <c r="L8702" s="14"/>
      <c r="M8702" s="14"/>
      <c r="N8702" s="14"/>
      <c r="O8702" s="14"/>
      <c r="P8702" s="14"/>
    </row>
    <row r="8703" spans="9:16" x14ac:dyDescent="0.25">
      <c r="I8703" s="14"/>
      <c r="J8703" s="14"/>
      <c r="K8703" s="14"/>
      <c r="L8703" s="14"/>
      <c r="M8703" s="14"/>
      <c r="N8703" s="14"/>
      <c r="O8703" s="14"/>
      <c r="P8703" s="14"/>
    </row>
    <row r="8704" spans="9:16" x14ac:dyDescent="0.25">
      <c r="I8704" s="14"/>
      <c r="J8704" s="14"/>
      <c r="K8704" s="14"/>
      <c r="L8704" s="14"/>
      <c r="M8704" s="14"/>
      <c r="N8704" s="14"/>
      <c r="O8704" s="14"/>
      <c r="P8704" s="14"/>
    </row>
    <row r="8705" spans="9:16" x14ac:dyDescent="0.25">
      <c r="I8705" s="14"/>
      <c r="J8705" s="14"/>
      <c r="K8705" s="14"/>
      <c r="L8705" s="14"/>
      <c r="M8705" s="14"/>
      <c r="N8705" s="14"/>
      <c r="O8705" s="14"/>
      <c r="P8705" s="14"/>
    </row>
    <row r="8706" spans="9:16" x14ac:dyDescent="0.25">
      <c r="I8706" s="14"/>
      <c r="J8706" s="14"/>
      <c r="K8706" s="14"/>
      <c r="L8706" s="14"/>
      <c r="M8706" s="14"/>
      <c r="N8706" s="14"/>
      <c r="O8706" s="14"/>
      <c r="P8706" s="14"/>
    </row>
    <row r="8707" spans="9:16" x14ac:dyDescent="0.25">
      <c r="I8707" s="14"/>
      <c r="J8707" s="14"/>
      <c r="K8707" s="14"/>
      <c r="L8707" s="14"/>
      <c r="M8707" s="14"/>
      <c r="N8707" s="14"/>
      <c r="O8707" s="14"/>
      <c r="P8707" s="14"/>
    </row>
    <row r="8708" spans="9:16" x14ac:dyDescent="0.25">
      <c r="I8708" s="14"/>
      <c r="J8708" s="14"/>
      <c r="K8708" s="14"/>
      <c r="L8708" s="14"/>
      <c r="M8708" s="14"/>
      <c r="N8708" s="14"/>
      <c r="O8708" s="14"/>
      <c r="P8708" s="14"/>
    </row>
    <row r="8709" spans="9:16" x14ac:dyDescent="0.25">
      <c r="I8709" s="14"/>
      <c r="J8709" s="14"/>
      <c r="K8709" s="14"/>
      <c r="L8709" s="14"/>
      <c r="M8709" s="14"/>
      <c r="N8709" s="14"/>
      <c r="O8709" s="14"/>
      <c r="P8709" s="14"/>
    </row>
    <row r="8710" spans="9:16" x14ac:dyDescent="0.25">
      <c r="I8710" s="14"/>
      <c r="J8710" s="14"/>
      <c r="K8710" s="14"/>
      <c r="L8710" s="14"/>
      <c r="M8710" s="14"/>
      <c r="N8710" s="14"/>
      <c r="O8710" s="14"/>
      <c r="P8710" s="14"/>
    </row>
    <row r="8711" spans="9:16" x14ac:dyDescent="0.25">
      <c r="I8711" s="14"/>
      <c r="J8711" s="14"/>
      <c r="K8711" s="14"/>
      <c r="L8711" s="14"/>
      <c r="M8711" s="14"/>
      <c r="N8711" s="14"/>
      <c r="O8711" s="14"/>
      <c r="P8711" s="14"/>
    </row>
    <row r="8712" spans="9:16" x14ac:dyDescent="0.25">
      <c r="I8712" s="14"/>
      <c r="J8712" s="14"/>
      <c r="K8712" s="14"/>
      <c r="L8712" s="14"/>
      <c r="M8712" s="14"/>
      <c r="N8712" s="14"/>
      <c r="O8712" s="14"/>
      <c r="P8712" s="14"/>
    </row>
    <row r="8713" spans="9:16" x14ac:dyDescent="0.25">
      <c r="I8713" s="14"/>
      <c r="J8713" s="14"/>
      <c r="K8713" s="14"/>
      <c r="L8713" s="14"/>
      <c r="M8713" s="14"/>
      <c r="N8713" s="14"/>
      <c r="O8713" s="14"/>
      <c r="P8713" s="14"/>
    </row>
    <row r="8714" spans="9:16" x14ac:dyDescent="0.25">
      <c r="I8714" s="14"/>
      <c r="J8714" s="14"/>
      <c r="K8714" s="14"/>
      <c r="L8714" s="14"/>
      <c r="M8714" s="14"/>
      <c r="N8714" s="14"/>
      <c r="O8714" s="14"/>
      <c r="P8714" s="14"/>
    </row>
    <row r="8715" spans="9:16" x14ac:dyDescent="0.25">
      <c r="I8715" s="14"/>
      <c r="J8715" s="14"/>
      <c r="K8715" s="14"/>
      <c r="L8715" s="14"/>
      <c r="M8715" s="14"/>
      <c r="N8715" s="14"/>
      <c r="O8715" s="14"/>
      <c r="P8715" s="14"/>
    </row>
    <row r="8716" spans="9:16" x14ac:dyDescent="0.25">
      <c r="I8716" s="14"/>
      <c r="J8716" s="14"/>
      <c r="K8716" s="14"/>
      <c r="L8716" s="14"/>
      <c r="M8716" s="14"/>
      <c r="N8716" s="14"/>
      <c r="O8716" s="14"/>
      <c r="P8716" s="14"/>
    </row>
    <row r="8717" spans="9:16" x14ac:dyDescent="0.25">
      <c r="I8717" s="14"/>
      <c r="J8717" s="14"/>
      <c r="K8717" s="14"/>
      <c r="L8717" s="14"/>
      <c r="M8717" s="14"/>
      <c r="N8717" s="14"/>
      <c r="O8717" s="14"/>
      <c r="P8717" s="14"/>
    </row>
    <row r="8718" spans="9:16" x14ac:dyDescent="0.25">
      <c r="I8718" s="14"/>
      <c r="J8718" s="14"/>
      <c r="K8718" s="14"/>
      <c r="L8718" s="14"/>
      <c r="M8718" s="14"/>
      <c r="N8718" s="14"/>
      <c r="O8718" s="14"/>
      <c r="P8718" s="14"/>
    </row>
    <row r="8719" spans="9:16" x14ac:dyDescent="0.25">
      <c r="I8719" s="14"/>
      <c r="J8719" s="14"/>
      <c r="K8719" s="14"/>
      <c r="L8719" s="14"/>
      <c r="M8719" s="14"/>
      <c r="N8719" s="14"/>
      <c r="O8719" s="14"/>
      <c r="P8719" s="14"/>
    </row>
    <row r="8720" spans="9:16" x14ac:dyDescent="0.25">
      <c r="I8720" s="14"/>
      <c r="J8720" s="14"/>
      <c r="K8720" s="14"/>
      <c r="L8720" s="14"/>
      <c r="M8720" s="14"/>
      <c r="N8720" s="14"/>
      <c r="O8720" s="14"/>
      <c r="P8720" s="14"/>
    </row>
    <row r="8721" spans="9:16" x14ac:dyDescent="0.25">
      <c r="I8721" s="14"/>
      <c r="J8721" s="14"/>
      <c r="K8721" s="14"/>
      <c r="L8721" s="14"/>
      <c r="M8721" s="14"/>
      <c r="N8721" s="14"/>
      <c r="O8721" s="14"/>
      <c r="P8721" s="14"/>
    </row>
    <row r="8722" spans="9:16" x14ac:dyDescent="0.25">
      <c r="I8722" s="14"/>
      <c r="J8722" s="14"/>
      <c r="K8722" s="14"/>
      <c r="L8722" s="14"/>
      <c r="M8722" s="14"/>
      <c r="N8722" s="14"/>
      <c r="O8722" s="14"/>
      <c r="P8722" s="14"/>
    </row>
    <row r="8723" spans="9:16" x14ac:dyDescent="0.25">
      <c r="I8723" s="14"/>
      <c r="J8723" s="14"/>
      <c r="K8723" s="14"/>
      <c r="L8723" s="14"/>
      <c r="M8723" s="14"/>
      <c r="N8723" s="14"/>
      <c r="O8723" s="14"/>
      <c r="P8723" s="14"/>
    </row>
    <row r="8724" spans="9:16" x14ac:dyDescent="0.25">
      <c r="I8724" s="14"/>
      <c r="J8724" s="14"/>
      <c r="K8724" s="14"/>
      <c r="L8724" s="14"/>
      <c r="M8724" s="14"/>
      <c r="N8724" s="14"/>
      <c r="O8724" s="14"/>
      <c r="P8724" s="14"/>
    </row>
    <row r="8725" spans="9:16" x14ac:dyDescent="0.25">
      <c r="I8725" s="14"/>
      <c r="J8725" s="14"/>
      <c r="K8725" s="14"/>
      <c r="L8725" s="14"/>
      <c r="M8725" s="14"/>
      <c r="N8725" s="14"/>
      <c r="O8725" s="14"/>
      <c r="P8725" s="14"/>
    </row>
    <row r="8726" spans="9:16" x14ac:dyDescent="0.25">
      <c r="I8726" s="14"/>
      <c r="J8726" s="14"/>
      <c r="K8726" s="14"/>
      <c r="L8726" s="14"/>
      <c r="M8726" s="14"/>
      <c r="N8726" s="14"/>
      <c r="O8726" s="14"/>
      <c r="P8726" s="14"/>
    </row>
    <row r="8727" spans="9:16" x14ac:dyDescent="0.25">
      <c r="I8727" s="14"/>
      <c r="J8727" s="14"/>
      <c r="K8727" s="14"/>
      <c r="L8727" s="14"/>
      <c r="M8727" s="14"/>
      <c r="N8727" s="14"/>
      <c r="O8727" s="14"/>
      <c r="P8727" s="14"/>
    </row>
    <row r="8728" spans="9:16" x14ac:dyDescent="0.25">
      <c r="I8728" s="14"/>
      <c r="J8728" s="14"/>
      <c r="K8728" s="14"/>
      <c r="L8728" s="14"/>
      <c r="M8728" s="14"/>
      <c r="N8728" s="14"/>
      <c r="O8728" s="14"/>
      <c r="P8728" s="14"/>
    </row>
    <row r="8729" spans="9:16" x14ac:dyDescent="0.25">
      <c r="I8729" s="14"/>
      <c r="J8729" s="14"/>
      <c r="K8729" s="14"/>
      <c r="L8729" s="14"/>
      <c r="M8729" s="14"/>
      <c r="N8729" s="14"/>
      <c r="O8729" s="14"/>
      <c r="P8729" s="14"/>
    </row>
    <row r="8730" spans="9:16" x14ac:dyDescent="0.25">
      <c r="I8730" s="14"/>
      <c r="J8730" s="14"/>
      <c r="K8730" s="14"/>
      <c r="L8730" s="14"/>
      <c r="M8730" s="14"/>
      <c r="N8730" s="14"/>
      <c r="O8730" s="14"/>
      <c r="P8730" s="14"/>
    </row>
    <row r="8731" spans="9:16" x14ac:dyDescent="0.25">
      <c r="I8731" s="14"/>
      <c r="J8731" s="14"/>
      <c r="K8731" s="14"/>
      <c r="L8731" s="14"/>
      <c r="M8731" s="14"/>
      <c r="N8731" s="14"/>
      <c r="O8731" s="14"/>
      <c r="P8731" s="14"/>
    </row>
    <row r="8732" spans="9:16" x14ac:dyDescent="0.25">
      <c r="I8732" s="14"/>
      <c r="J8732" s="14"/>
      <c r="K8732" s="14"/>
      <c r="L8732" s="14"/>
      <c r="M8732" s="14"/>
      <c r="N8732" s="14"/>
      <c r="O8732" s="14"/>
      <c r="P8732" s="14"/>
    </row>
    <row r="8733" spans="9:16" x14ac:dyDescent="0.25">
      <c r="I8733" s="14"/>
      <c r="J8733" s="14"/>
      <c r="K8733" s="14"/>
      <c r="L8733" s="14"/>
      <c r="M8733" s="14"/>
      <c r="N8733" s="14"/>
      <c r="O8733" s="14"/>
      <c r="P8733" s="14"/>
    </row>
    <row r="8734" spans="9:16" x14ac:dyDescent="0.25">
      <c r="I8734" s="14"/>
      <c r="J8734" s="14"/>
      <c r="K8734" s="14"/>
      <c r="L8734" s="14"/>
      <c r="M8734" s="14"/>
      <c r="N8734" s="14"/>
      <c r="O8734" s="14"/>
      <c r="P8734" s="14"/>
    </row>
    <row r="8735" spans="9:16" x14ac:dyDescent="0.25">
      <c r="I8735" s="14"/>
      <c r="J8735" s="14"/>
      <c r="K8735" s="14"/>
      <c r="L8735" s="14"/>
      <c r="M8735" s="14"/>
      <c r="N8735" s="14"/>
      <c r="O8735" s="14"/>
      <c r="P8735" s="14"/>
    </row>
    <row r="8736" spans="9:16" x14ac:dyDescent="0.25">
      <c r="I8736" s="14"/>
      <c r="J8736" s="14"/>
      <c r="K8736" s="14"/>
      <c r="L8736" s="14"/>
      <c r="M8736" s="14"/>
      <c r="N8736" s="14"/>
      <c r="O8736" s="14"/>
      <c r="P8736" s="14"/>
    </row>
    <row r="8737" spans="9:16" x14ac:dyDescent="0.25">
      <c r="I8737" s="14"/>
      <c r="J8737" s="14"/>
      <c r="K8737" s="14"/>
      <c r="L8737" s="14"/>
      <c r="M8737" s="14"/>
      <c r="N8737" s="14"/>
      <c r="O8737" s="14"/>
      <c r="P8737" s="14"/>
    </row>
    <row r="8738" spans="9:16" x14ac:dyDescent="0.25">
      <c r="I8738" s="14"/>
      <c r="J8738" s="14"/>
      <c r="K8738" s="14"/>
      <c r="L8738" s="14"/>
      <c r="M8738" s="14"/>
      <c r="N8738" s="14"/>
      <c r="O8738" s="14"/>
      <c r="P8738" s="14"/>
    </row>
    <row r="8739" spans="9:16" x14ac:dyDescent="0.25">
      <c r="I8739" s="14"/>
      <c r="J8739" s="14"/>
      <c r="K8739" s="14"/>
      <c r="L8739" s="14"/>
      <c r="M8739" s="14"/>
      <c r="N8739" s="14"/>
      <c r="O8739" s="14"/>
      <c r="P8739" s="14"/>
    </row>
    <row r="8740" spans="9:16" x14ac:dyDescent="0.25">
      <c r="I8740" s="14"/>
      <c r="J8740" s="14"/>
      <c r="K8740" s="14"/>
      <c r="L8740" s="14"/>
      <c r="M8740" s="14"/>
      <c r="N8740" s="14"/>
      <c r="O8740" s="14"/>
      <c r="P8740" s="14"/>
    </row>
    <row r="8741" spans="9:16" x14ac:dyDescent="0.25">
      <c r="I8741" s="14"/>
      <c r="J8741" s="14"/>
      <c r="K8741" s="14"/>
      <c r="L8741" s="14"/>
      <c r="M8741" s="14"/>
      <c r="N8741" s="14"/>
      <c r="O8741" s="14"/>
      <c r="P8741" s="14"/>
    </row>
    <row r="8742" spans="9:16" x14ac:dyDescent="0.25">
      <c r="I8742" s="14"/>
      <c r="J8742" s="14"/>
      <c r="K8742" s="14"/>
      <c r="L8742" s="14"/>
      <c r="M8742" s="14"/>
      <c r="N8742" s="14"/>
      <c r="O8742" s="14"/>
      <c r="P8742" s="14"/>
    </row>
    <row r="8743" spans="9:16" x14ac:dyDescent="0.25">
      <c r="I8743" s="14"/>
      <c r="J8743" s="14"/>
      <c r="K8743" s="14"/>
      <c r="L8743" s="14"/>
      <c r="M8743" s="14"/>
      <c r="N8743" s="14"/>
      <c r="O8743" s="14"/>
      <c r="P8743" s="14"/>
    </row>
    <row r="8744" spans="9:16" x14ac:dyDescent="0.25">
      <c r="I8744" s="14"/>
      <c r="J8744" s="14"/>
      <c r="K8744" s="14"/>
      <c r="L8744" s="14"/>
      <c r="M8744" s="14"/>
      <c r="N8744" s="14"/>
      <c r="O8744" s="14"/>
      <c r="P8744" s="14"/>
    </row>
    <row r="8745" spans="9:16" x14ac:dyDescent="0.25">
      <c r="I8745" s="14"/>
      <c r="J8745" s="14"/>
      <c r="K8745" s="14"/>
      <c r="L8745" s="14"/>
      <c r="M8745" s="14"/>
      <c r="N8745" s="14"/>
      <c r="O8745" s="14"/>
      <c r="P8745" s="14"/>
    </row>
    <row r="8746" spans="9:16" x14ac:dyDescent="0.25">
      <c r="I8746" s="14"/>
      <c r="J8746" s="14"/>
      <c r="K8746" s="14"/>
      <c r="L8746" s="14"/>
      <c r="M8746" s="14"/>
      <c r="N8746" s="14"/>
      <c r="O8746" s="14"/>
      <c r="P8746" s="14"/>
    </row>
    <row r="8747" spans="9:16" x14ac:dyDescent="0.25">
      <c r="I8747" s="14"/>
      <c r="J8747" s="14"/>
      <c r="K8747" s="14"/>
      <c r="L8747" s="14"/>
      <c r="M8747" s="14"/>
      <c r="N8747" s="14"/>
      <c r="O8747" s="14"/>
      <c r="P8747" s="14"/>
    </row>
    <row r="8748" spans="9:16" x14ac:dyDescent="0.25">
      <c r="I8748" s="14"/>
      <c r="J8748" s="14"/>
      <c r="K8748" s="14"/>
      <c r="L8748" s="14"/>
      <c r="M8748" s="14"/>
      <c r="N8748" s="14"/>
      <c r="O8748" s="14"/>
      <c r="P8748" s="14"/>
    </row>
    <row r="8749" spans="9:16" x14ac:dyDescent="0.25">
      <c r="I8749" s="14"/>
      <c r="J8749" s="14"/>
      <c r="K8749" s="14"/>
      <c r="L8749" s="14"/>
      <c r="M8749" s="14"/>
      <c r="N8749" s="14"/>
      <c r="O8749" s="14"/>
      <c r="P8749" s="14"/>
    </row>
    <row r="8750" spans="9:16" x14ac:dyDescent="0.25">
      <c r="I8750" s="14"/>
      <c r="J8750" s="14"/>
      <c r="K8750" s="14"/>
      <c r="L8750" s="14"/>
      <c r="M8750" s="14"/>
      <c r="N8750" s="14"/>
      <c r="O8750" s="14"/>
      <c r="P8750" s="14"/>
    </row>
    <row r="8751" spans="9:16" x14ac:dyDescent="0.25">
      <c r="I8751" s="14"/>
      <c r="J8751" s="14"/>
      <c r="K8751" s="14"/>
      <c r="L8751" s="14"/>
      <c r="M8751" s="14"/>
      <c r="N8751" s="14"/>
      <c r="O8751" s="14"/>
      <c r="P8751" s="14"/>
    </row>
    <row r="8752" spans="9:16" x14ac:dyDescent="0.25">
      <c r="I8752" s="14"/>
      <c r="J8752" s="14"/>
      <c r="K8752" s="14"/>
      <c r="L8752" s="14"/>
      <c r="M8752" s="14"/>
      <c r="N8752" s="14"/>
      <c r="O8752" s="14"/>
      <c r="P8752" s="14"/>
    </row>
    <row r="8753" spans="9:16" x14ac:dyDescent="0.25">
      <c r="I8753" s="14"/>
      <c r="J8753" s="14"/>
      <c r="K8753" s="14"/>
      <c r="L8753" s="14"/>
      <c r="M8753" s="14"/>
      <c r="N8753" s="14"/>
      <c r="O8753" s="14"/>
      <c r="P8753" s="14"/>
    </row>
    <row r="8754" spans="9:16" x14ac:dyDescent="0.25">
      <c r="I8754" s="14"/>
      <c r="J8754" s="14"/>
      <c r="K8754" s="14"/>
      <c r="L8754" s="14"/>
      <c r="M8754" s="14"/>
      <c r="N8754" s="14"/>
      <c r="O8754" s="14"/>
      <c r="P8754" s="14"/>
    </row>
    <row r="8755" spans="9:16" x14ac:dyDescent="0.25">
      <c r="I8755" s="14"/>
      <c r="J8755" s="14"/>
      <c r="K8755" s="14"/>
      <c r="L8755" s="14"/>
      <c r="M8755" s="14"/>
      <c r="N8755" s="14"/>
      <c r="O8755" s="14"/>
      <c r="P8755" s="14"/>
    </row>
    <row r="8756" spans="9:16" x14ac:dyDescent="0.25">
      <c r="I8756" s="14"/>
      <c r="J8756" s="14"/>
      <c r="K8756" s="14"/>
      <c r="L8756" s="14"/>
      <c r="M8756" s="14"/>
      <c r="N8756" s="14"/>
      <c r="O8756" s="14"/>
      <c r="P8756" s="14"/>
    </row>
    <row r="8757" spans="9:16" x14ac:dyDescent="0.25">
      <c r="I8757" s="14"/>
      <c r="J8757" s="14"/>
      <c r="K8757" s="14"/>
      <c r="L8757" s="14"/>
      <c r="M8757" s="14"/>
      <c r="N8757" s="14"/>
      <c r="O8757" s="14"/>
      <c r="P8757" s="14"/>
    </row>
    <row r="8758" spans="9:16" x14ac:dyDescent="0.25">
      <c r="I8758" s="14"/>
      <c r="J8758" s="14"/>
      <c r="K8758" s="14"/>
      <c r="L8758" s="14"/>
      <c r="M8758" s="14"/>
      <c r="N8758" s="14"/>
      <c r="O8758" s="14"/>
      <c r="P8758" s="14"/>
    </row>
    <row r="8759" spans="9:16" x14ac:dyDescent="0.25">
      <c r="I8759" s="14"/>
      <c r="J8759" s="14"/>
      <c r="K8759" s="14"/>
      <c r="L8759" s="14"/>
      <c r="M8759" s="14"/>
      <c r="N8759" s="14"/>
      <c r="O8759" s="14"/>
      <c r="P8759" s="14"/>
    </row>
    <row r="8760" spans="9:16" x14ac:dyDescent="0.25">
      <c r="I8760" s="14"/>
      <c r="J8760" s="14"/>
      <c r="K8760" s="14"/>
      <c r="L8760" s="14"/>
      <c r="M8760" s="14"/>
      <c r="N8760" s="14"/>
      <c r="O8760" s="14"/>
      <c r="P8760" s="14"/>
    </row>
    <row r="8761" spans="9:16" x14ac:dyDescent="0.25">
      <c r="I8761" s="14"/>
      <c r="J8761" s="14"/>
      <c r="K8761" s="14"/>
      <c r="L8761" s="14"/>
      <c r="M8761" s="14"/>
      <c r="N8761" s="14"/>
      <c r="O8761" s="14"/>
      <c r="P8761" s="14"/>
    </row>
    <row r="8762" spans="9:16" x14ac:dyDescent="0.25">
      <c r="I8762" s="14"/>
      <c r="J8762" s="14"/>
      <c r="K8762" s="14"/>
      <c r="L8762" s="14"/>
      <c r="M8762" s="14"/>
      <c r="N8762" s="14"/>
      <c r="O8762" s="14"/>
      <c r="P8762" s="14"/>
    </row>
    <row r="8763" spans="9:16" x14ac:dyDescent="0.25">
      <c r="I8763" s="14"/>
      <c r="J8763" s="14"/>
      <c r="K8763" s="14"/>
      <c r="L8763" s="14"/>
      <c r="M8763" s="14"/>
      <c r="N8763" s="14"/>
      <c r="O8763" s="14"/>
      <c r="P8763" s="14"/>
    </row>
    <row r="8764" spans="9:16" x14ac:dyDescent="0.25">
      <c r="I8764" s="14"/>
      <c r="J8764" s="14"/>
      <c r="K8764" s="14"/>
      <c r="L8764" s="14"/>
      <c r="M8764" s="14"/>
      <c r="N8764" s="14"/>
      <c r="O8764" s="14"/>
      <c r="P8764" s="14"/>
    </row>
    <row r="8765" spans="9:16" x14ac:dyDescent="0.25">
      <c r="I8765" s="14"/>
      <c r="J8765" s="14"/>
      <c r="K8765" s="14"/>
      <c r="L8765" s="14"/>
      <c r="M8765" s="14"/>
      <c r="N8765" s="14"/>
      <c r="O8765" s="14"/>
      <c r="P8765" s="14"/>
    </row>
    <row r="8766" spans="9:16" x14ac:dyDescent="0.25">
      <c r="I8766" s="14"/>
      <c r="J8766" s="14"/>
      <c r="K8766" s="14"/>
      <c r="L8766" s="14"/>
      <c r="M8766" s="14"/>
      <c r="N8766" s="14"/>
      <c r="O8766" s="14"/>
      <c r="P8766" s="14"/>
    </row>
    <row r="8767" spans="9:16" x14ac:dyDescent="0.25">
      <c r="I8767" s="14"/>
      <c r="J8767" s="14"/>
      <c r="K8767" s="14"/>
      <c r="L8767" s="14"/>
      <c r="M8767" s="14"/>
      <c r="N8767" s="14"/>
      <c r="O8767" s="14"/>
      <c r="P8767" s="14"/>
    </row>
    <row r="8768" spans="9:16" x14ac:dyDescent="0.25">
      <c r="I8768" s="14"/>
      <c r="J8768" s="14"/>
      <c r="K8768" s="14"/>
      <c r="L8768" s="14"/>
      <c r="M8768" s="14"/>
      <c r="N8768" s="14"/>
      <c r="O8768" s="14"/>
      <c r="P8768" s="14"/>
    </row>
    <row r="8769" spans="9:16" x14ac:dyDescent="0.25">
      <c r="I8769" s="14"/>
      <c r="J8769" s="14"/>
      <c r="K8769" s="14"/>
      <c r="L8769" s="14"/>
      <c r="M8769" s="14"/>
      <c r="N8769" s="14"/>
      <c r="O8769" s="14"/>
      <c r="P8769" s="14"/>
    </row>
    <row r="8770" spans="9:16" x14ac:dyDescent="0.25">
      <c r="I8770" s="14"/>
      <c r="J8770" s="14"/>
      <c r="K8770" s="14"/>
      <c r="L8770" s="14"/>
      <c r="M8770" s="14"/>
      <c r="N8770" s="14"/>
      <c r="O8770" s="14"/>
      <c r="P8770" s="14"/>
    </row>
    <row r="8771" spans="9:16" x14ac:dyDescent="0.25">
      <c r="I8771" s="14"/>
      <c r="J8771" s="14"/>
      <c r="K8771" s="14"/>
      <c r="L8771" s="14"/>
      <c r="M8771" s="14"/>
      <c r="N8771" s="14"/>
      <c r="O8771" s="14"/>
      <c r="P8771" s="14"/>
    </row>
    <row r="8772" spans="9:16" x14ac:dyDescent="0.25">
      <c r="I8772" s="14"/>
      <c r="J8772" s="14"/>
      <c r="K8772" s="14"/>
      <c r="L8772" s="14"/>
      <c r="M8772" s="14"/>
      <c r="N8772" s="14"/>
      <c r="O8772" s="14"/>
      <c r="P8772" s="14"/>
    </row>
    <row r="8773" spans="9:16" x14ac:dyDescent="0.25">
      <c r="I8773" s="14"/>
      <c r="J8773" s="14"/>
      <c r="K8773" s="14"/>
      <c r="L8773" s="14"/>
      <c r="M8773" s="14"/>
      <c r="N8773" s="14"/>
      <c r="O8773" s="14"/>
      <c r="P8773" s="14"/>
    </row>
    <row r="8774" spans="9:16" x14ac:dyDescent="0.25">
      <c r="I8774" s="14"/>
      <c r="J8774" s="14"/>
      <c r="K8774" s="14"/>
      <c r="L8774" s="14"/>
      <c r="M8774" s="14"/>
      <c r="N8774" s="14"/>
      <c r="O8774" s="14"/>
      <c r="P8774" s="14"/>
    </row>
    <row r="8775" spans="9:16" x14ac:dyDescent="0.25">
      <c r="I8775" s="14"/>
      <c r="J8775" s="14"/>
      <c r="K8775" s="14"/>
      <c r="L8775" s="14"/>
      <c r="M8775" s="14"/>
      <c r="N8775" s="14"/>
      <c r="O8775" s="14"/>
      <c r="P8775" s="14"/>
    </row>
    <row r="8776" spans="9:16" x14ac:dyDescent="0.25">
      <c r="I8776" s="14"/>
      <c r="J8776" s="14"/>
      <c r="K8776" s="14"/>
      <c r="L8776" s="14"/>
      <c r="M8776" s="14"/>
      <c r="N8776" s="14"/>
      <c r="O8776" s="14"/>
      <c r="P8776" s="14"/>
    </row>
    <row r="8777" spans="9:16" x14ac:dyDescent="0.25">
      <c r="I8777" s="14"/>
      <c r="J8777" s="14"/>
      <c r="K8777" s="14"/>
      <c r="L8777" s="14"/>
      <c r="M8777" s="14"/>
      <c r="N8777" s="14"/>
      <c r="O8777" s="14"/>
      <c r="P8777" s="14"/>
    </row>
    <row r="8778" spans="9:16" x14ac:dyDescent="0.25">
      <c r="I8778" s="14"/>
      <c r="J8778" s="14"/>
      <c r="K8778" s="14"/>
      <c r="L8778" s="14"/>
      <c r="M8778" s="14"/>
      <c r="N8778" s="14"/>
      <c r="O8778" s="14"/>
      <c r="P8778" s="14"/>
    </row>
    <row r="8779" spans="9:16" x14ac:dyDescent="0.25">
      <c r="I8779" s="14"/>
      <c r="J8779" s="14"/>
      <c r="K8779" s="14"/>
      <c r="L8779" s="14"/>
      <c r="M8779" s="14"/>
      <c r="N8779" s="14"/>
      <c r="O8779" s="14"/>
      <c r="P8779" s="14"/>
    </row>
    <row r="8780" spans="9:16" x14ac:dyDescent="0.25">
      <c r="I8780" s="14"/>
      <c r="J8780" s="14"/>
      <c r="K8780" s="14"/>
      <c r="L8780" s="14"/>
      <c r="M8780" s="14"/>
      <c r="N8780" s="14"/>
      <c r="O8780" s="14"/>
      <c r="P8780" s="14"/>
    </row>
    <row r="8781" spans="9:16" x14ac:dyDescent="0.25">
      <c r="I8781" s="14"/>
      <c r="J8781" s="14"/>
      <c r="K8781" s="14"/>
      <c r="L8781" s="14"/>
      <c r="M8781" s="14"/>
      <c r="N8781" s="14"/>
      <c r="O8781" s="14"/>
      <c r="P8781" s="14"/>
    </row>
    <row r="8782" spans="9:16" x14ac:dyDescent="0.25">
      <c r="I8782" s="14"/>
      <c r="J8782" s="14"/>
      <c r="K8782" s="14"/>
      <c r="L8782" s="14"/>
      <c r="M8782" s="14"/>
      <c r="N8782" s="14"/>
      <c r="O8782" s="14"/>
      <c r="P8782" s="14"/>
    </row>
    <row r="8783" spans="9:16" x14ac:dyDescent="0.25">
      <c r="I8783" s="14"/>
      <c r="J8783" s="14"/>
      <c r="K8783" s="14"/>
      <c r="L8783" s="14"/>
      <c r="M8783" s="14"/>
      <c r="N8783" s="14"/>
      <c r="O8783" s="14"/>
      <c r="P8783" s="14"/>
    </row>
    <row r="8784" spans="9:16" x14ac:dyDescent="0.25">
      <c r="I8784" s="14"/>
      <c r="J8784" s="14"/>
      <c r="K8784" s="14"/>
      <c r="L8784" s="14"/>
      <c r="M8784" s="14"/>
      <c r="N8784" s="14"/>
      <c r="O8784" s="14"/>
      <c r="P8784" s="14"/>
    </row>
    <row r="8785" spans="9:16" x14ac:dyDescent="0.25">
      <c r="I8785" s="14"/>
      <c r="J8785" s="14"/>
      <c r="K8785" s="14"/>
      <c r="L8785" s="14"/>
      <c r="M8785" s="14"/>
      <c r="N8785" s="14"/>
      <c r="O8785" s="14"/>
      <c r="P8785" s="14"/>
    </row>
    <row r="8786" spans="9:16" x14ac:dyDescent="0.25">
      <c r="I8786" s="14"/>
      <c r="J8786" s="14"/>
      <c r="K8786" s="14"/>
      <c r="L8786" s="14"/>
      <c r="M8786" s="14"/>
      <c r="N8786" s="14"/>
      <c r="O8786" s="14"/>
      <c r="P8786" s="14"/>
    </row>
    <row r="8787" spans="9:16" x14ac:dyDescent="0.25">
      <c r="I8787" s="14"/>
      <c r="J8787" s="14"/>
      <c r="K8787" s="14"/>
      <c r="L8787" s="14"/>
      <c r="M8787" s="14"/>
      <c r="N8787" s="14"/>
      <c r="O8787" s="14"/>
      <c r="P8787" s="14"/>
    </row>
    <row r="8788" spans="9:16" x14ac:dyDescent="0.25">
      <c r="I8788" s="14"/>
      <c r="J8788" s="14"/>
      <c r="K8788" s="14"/>
      <c r="L8788" s="14"/>
      <c r="M8788" s="14"/>
      <c r="N8788" s="14"/>
      <c r="O8788" s="14"/>
      <c r="P8788" s="14"/>
    </row>
    <row r="8789" spans="9:16" x14ac:dyDescent="0.25">
      <c r="I8789" s="14"/>
      <c r="J8789" s="14"/>
      <c r="K8789" s="14"/>
      <c r="L8789" s="14"/>
      <c r="M8789" s="14"/>
      <c r="N8789" s="14"/>
      <c r="O8789" s="14"/>
      <c r="P8789" s="14"/>
    </row>
    <row r="8790" spans="9:16" x14ac:dyDescent="0.25">
      <c r="I8790" s="14"/>
      <c r="J8790" s="14"/>
      <c r="K8790" s="14"/>
      <c r="L8790" s="14"/>
      <c r="M8790" s="14"/>
      <c r="N8790" s="14"/>
      <c r="O8790" s="14"/>
      <c r="P8790" s="14"/>
    </row>
    <row r="8791" spans="9:16" x14ac:dyDescent="0.25">
      <c r="I8791" s="14"/>
      <c r="J8791" s="14"/>
      <c r="K8791" s="14"/>
      <c r="L8791" s="14"/>
      <c r="M8791" s="14"/>
      <c r="N8791" s="14"/>
      <c r="O8791" s="14"/>
      <c r="P8791" s="14"/>
    </row>
    <row r="8792" spans="9:16" x14ac:dyDescent="0.25">
      <c r="I8792" s="14"/>
      <c r="J8792" s="14"/>
      <c r="K8792" s="14"/>
      <c r="L8792" s="14"/>
      <c r="M8792" s="14"/>
      <c r="N8792" s="14"/>
      <c r="O8792" s="14"/>
      <c r="P8792" s="14"/>
    </row>
    <row r="8793" spans="9:16" x14ac:dyDescent="0.25">
      <c r="I8793" s="14"/>
      <c r="J8793" s="14"/>
      <c r="K8793" s="14"/>
      <c r="L8793" s="14"/>
      <c r="M8793" s="14"/>
      <c r="N8793" s="14"/>
      <c r="O8793" s="14"/>
      <c r="P8793" s="14"/>
    </row>
    <row r="8794" spans="9:16" x14ac:dyDescent="0.25">
      <c r="I8794" s="14"/>
      <c r="J8794" s="14"/>
      <c r="K8794" s="14"/>
      <c r="L8794" s="14"/>
      <c r="M8794" s="14"/>
      <c r="N8794" s="14"/>
      <c r="O8794" s="14"/>
      <c r="P8794" s="14"/>
    </row>
    <row r="8795" spans="9:16" x14ac:dyDescent="0.25">
      <c r="I8795" s="14"/>
      <c r="J8795" s="14"/>
      <c r="K8795" s="14"/>
      <c r="L8795" s="14"/>
      <c r="M8795" s="14"/>
      <c r="N8795" s="14"/>
      <c r="O8795" s="14"/>
      <c r="P8795" s="14"/>
    </row>
    <row r="8796" spans="9:16" x14ac:dyDescent="0.25">
      <c r="I8796" s="14"/>
      <c r="J8796" s="14"/>
      <c r="K8796" s="14"/>
      <c r="L8796" s="14"/>
      <c r="M8796" s="14"/>
      <c r="N8796" s="14"/>
      <c r="O8796" s="14"/>
      <c r="P8796" s="14"/>
    </row>
    <row r="8797" spans="9:16" x14ac:dyDescent="0.25">
      <c r="I8797" s="14"/>
      <c r="J8797" s="14"/>
      <c r="K8797" s="14"/>
      <c r="L8797" s="14"/>
      <c r="M8797" s="14"/>
      <c r="N8797" s="14"/>
      <c r="O8797" s="14"/>
      <c r="P8797" s="14"/>
    </row>
    <row r="8798" spans="9:16" x14ac:dyDescent="0.25">
      <c r="I8798" s="14"/>
      <c r="J8798" s="14"/>
      <c r="K8798" s="14"/>
      <c r="L8798" s="14"/>
      <c r="M8798" s="14"/>
      <c r="N8798" s="14"/>
      <c r="O8798" s="14"/>
      <c r="P8798" s="14"/>
    </row>
    <row r="8799" spans="9:16" x14ac:dyDescent="0.25">
      <c r="I8799" s="14"/>
      <c r="J8799" s="14"/>
      <c r="K8799" s="14"/>
      <c r="L8799" s="14"/>
      <c r="M8799" s="14"/>
      <c r="N8799" s="14"/>
      <c r="O8799" s="14"/>
      <c r="P8799" s="14"/>
    </row>
    <row r="8800" spans="9:16" x14ac:dyDescent="0.25">
      <c r="I8800" s="14"/>
      <c r="J8800" s="14"/>
      <c r="K8800" s="14"/>
      <c r="L8800" s="14"/>
      <c r="M8800" s="14"/>
      <c r="N8800" s="14"/>
      <c r="O8800" s="14"/>
      <c r="P8800" s="14"/>
    </row>
    <row r="8801" spans="9:16" x14ac:dyDescent="0.25">
      <c r="I8801" s="14"/>
      <c r="J8801" s="14"/>
      <c r="K8801" s="14"/>
      <c r="L8801" s="14"/>
      <c r="M8801" s="14"/>
      <c r="N8801" s="14"/>
      <c r="O8801" s="14"/>
      <c r="P8801" s="14"/>
    </row>
    <row r="8802" spans="9:16" x14ac:dyDescent="0.25">
      <c r="I8802" s="14"/>
      <c r="J8802" s="14"/>
      <c r="K8802" s="14"/>
      <c r="L8802" s="14"/>
      <c r="M8802" s="14"/>
      <c r="N8802" s="14"/>
      <c r="O8802" s="14"/>
      <c r="P8802" s="14"/>
    </row>
    <row r="8803" spans="9:16" x14ac:dyDescent="0.25">
      <c r="I8803" s="14"/>
      <c r="J8803" s="14"/>
      <c r="K8803" s="14"/>
      <c r="L8803" s="14"/>
      <c r="M8803" s="14"/>
      <c r="N8803" s="14"/>
      <c r="O8803" s="14"/>
      <c r="P8803" s="14"/>
    </row>
    <row r="8804" spans="9:16" x14ac:dyDescent="0.25">
      <c r="I8804" s="14"/>
      <c r="J8804" s="14"/>
      <c r="K8804" s="14"/>
      <c r="L8804" s="14"/>
      <c r="M8804" s="14"/>
      <c r="N8804" s="14"/>
      <c r="O8804" s="14"/>
      <c r="P8804" s="14"/>
    </row>
    <row r="8805" spans="9:16" x14ac:dyDescent="0.25">
      <c r="I8805" s="14"/>
      <c r="J8805" s="14"/>
      <c r="K8805" s="14"/>
      <c r="L8805" s="14"/>
      <c r="M8805" s="14"/>
      <c r="N8805" s="14"/>
      <c r="O8805" s="14"/>
      <c r="P8805" s="14"/>
    </row>
    <row r="8806" spans="9:16" x14ac:dyDescent="0.25">
      <c r="I8806" s="14"/>
      <c r="J8806" s="14"/>
      <c r="K8806" s="14"/>
      <c r="L8806" s="14"/>
      <c r="M8806" s="14"/>
      <c r="N8806" s="14"/>
      <c r="O8806" s="14"/>
      <c r="P8806" s="14"/>
    </row>
    <row r="8807" spans="9:16" x14ac:dyDescent="0.25">
      <c r="I8807" s="14"/>
      <c r="J8807" s="14"/>
      <c r="K8807" s="14"/>
      <c r="L8807" s="14"/>
      <c r="M8807" s="14"/>
      <c r="N8807" s="14"/>
      <c r="O8807" s="14"/>
      <c r="P8807" s="14"/>
    </row>
    <row r="8808" spans="9:16" x14ac:dyDescent="0.25">
      <c r="I8808" s="14"/>
      <c r="J8808" s="14"/>
      <c r="K8808" s="14"/>
      <c r="L8808" s="14"/>
      <c r="M8808" s="14"/>
      <c r="N8808" s="14"/>
      <c r="O8808" s="14"/>
      <c r="P8808" s="14"/>
    </row>
    <row r="8809" spans="9:16" x14ac:dyDescent="0.25">
      <c r="I8809" s="14"/>
      <c r="J8809" s="14"/>
      <c r="K8809" s="14"/>
      <c r="L8809" s="14"/>
      <c r="M8809" s="14"/>
      <c r="N8809" s="14"/>
      <c r="O8809" s="14"/>
      <c r="P8809" s="14"/>
    </row>
    <row r="8810" spans="9:16" x14ac:dyDescent="0.25">
      <c r="I8810" s="14"/>
      <c r="J8810" s="14"/>
      <c r="K8810" s="14"/>
      <c r="L8810" s="14"/>
      <c r="M8810" s="14"/>
      <c r="N8810" s="14"/>
      <c r="O8810" s="14"/>
      <c r="P8810" s="14"/>
    </row>
    <row r="8811" spans="9:16" x14ac:dyDescent="0.25">
      <c r="I8811" s="14"/>
      <c r="J8811" s="14"/>
      <c r="K8811" s="14"/>
      <c r="L8811" s="14"/>
      <c r="M8811" s="14"/>
      <c r="N8811" s="14"/>
      <c r="O8811" s="14"/>
      <c r="P8811" s="14"/>
    </row>
    <row r="8812" spans="9:16" x14ac:dyDescent="0.25">
      <c r="I8812" s="14"/>
      <c r="J8812" s="14"/>
      <c r="K8812" s="14"/>
      <c r="L8812" s="14"/>
      <c r="M8812" s="14"/>
      <c r="N8812" s="14"/>
      <c r="O8812" s="14"/>
      <c r="P8812" s="14"/>
    </row>
    <row r="8813" spans="9:16" x14ac:dyDescent="0.25">
      <c r="I8813" s="14"/>
      <c r="J8813" s="14"/>
      <c r="K8813" s="14"/>
      <c r="L8813" s="14"/>
      <c r="M8813" s="14"/>
      <c r="N8813" s="14"/>
      <c r="O8813" s="14"/>
      <c r="P8813" s="14"/>
    </row>
    <row r="8814" spans="9:16" x14ac:dyDescent="0.25">
      <c r="I8814" s="14"/>
      <c r="J8814" s="14"/>
      <c r="K8814" s="14"/>
      <c r="L8814" s="14"/>
      <c r="M8814" s="14"/>
      <c r="N8814" s="14"/>
      <c r="O8814" s="14"/>
      <c r="P8814" s="14"/>
    </row>
    <row r="8815" spans="9:16" x14ac:dyDescent="0.25">
      <c r="I8815" s="14"/>
      <c r="J8815" s="14"/>
      <c r="K8815" s="14"/>
      <c r="L8815" s="14"/>
      <c r="M8815" s="14"/>
      <c r="N8815" s="14"/>
      <c r="O8815" s="14"/>
      <c r="P8815" s="14"/>
    </row>
    <row r="8816" spans="9:16" x14ac:dyDescent="0.25">
      <c r="I8816" s="14"/>
      <c r="J8816" s="14"/>
      <c r="K8816" s="14"/>
      <c r="L8816" s="14"/>
      <c r="M8816" s="14"/>
      <c r="N8816" s="14"/>
      <c r="O8816" s="14"/>
      <c r="P8816" s="14"/>
    </row>
    <row r="8817" spans="9:16" x14ac:dyDescent="0.25">
      <c r="I8817" s="14"/>
      <c r="J8817" s="14"/>
      <c r="K8817" s="14"/>
      <c r="L8817" s="14"/>
      <c r="M8817" s="14"/>
      <c r="N8817" s="14"/>
      <c r="O8817" s="14"/>
      <c r="P8817" s="14"/>
    </row>
    <row r="8818" spans="9:16" x14ac:dyDescent="0.25">
      <c r="I8818" s="14"/>
      <c r="J8818" s="14"/>
      <c r="K8818" s="14"/>
      <c r="L8818" s="14"/>
      <c r="M8818" s="14"/>
      <c r="N8818" s="14"/>
      <c r="O8818" s="14"/>
      <c r="P8818" s="14"/>
    </row>
    <row r="8819" spans="9:16" x14ac:dyDescent="0.25">
      <c r="I8819" s="14"/>
      <c r="J8819" s="14"/>
      <c r="K8819" s="14"/>
      <c r="L8819" s="14"/>
      <c r="M8819" s="14"/>
      <c r="N8819" s="14"/>
      <c r="O8819" s="14"/>
      <c r="P8819" s="14"/>
    </row>
    <row r="8820" spans="9:16" x14ac:dyDescent="0.25">
      <c r="I8820" s="14"/>
      <c r="J8820" s="14"/>
      <c r="K8820" s="14"/>
      <c r="L8820" s="14"/>
      <c r="M8820" s="14"/>
      <c r="N8820" s="14"/>
      <c r="O8820" s="14"/>
      <c r="P8820" s="14"/>
    </row>
    <row r="8821" spans="9:16" x14ac:dyDescent="0.25">
      <c r="I8821" s="14"/>
      <c r="J8821" s="14"/>
      <c r="K8821" s="14"/>
      <c r="L8821" s="14"/>
      <c r="M8821" s="14"/>
      <c r="N8821" s="14"/>
      <c r="O8821" s="14"/>
      <c r="P8821" s="14"/>
    </row>
    <row r="8822" spans="9:16" x14ac:dyDescent="0.25">
      <c r="I8822" s="14"/>
      <c r="J8822" s="14"/>
      <c r="K8822" s="14"/>
      <c r="L8822" s="14"/>
      <c r="M8822" s="14"/>
      <c r="N8822" s="14"/>
      <c r="O8822" s="14"/>
      <c r="P8822" s="14"/>
    </row>
    <row r="8823" spans="9:16" x14ac:dyDescent="0.25">
      <c r="I8823" s="14"/>
      <c r="J8823" s="14"/>
      <c r="K8823" s="14"/>
      <c r="L8823" s="14"/>
      <c r="M8823" s="14"/>
      <c r="N8823" s="14"/>
      <c r="O8823" s="14"/>
      <c r="P8823" s="14"/>
    </row>
    <row r="8824" spans="9:16" x14ac:dyDescent="0.25">
      <c r="I8824" s="14"/>
      <c r="J8824" s="14"/>
      <c r="K8824" s="14"/>
      <c r="L8824" s="14"/>
      <c r="M8824" s="14"/>
      <c r="N8824" s="14"/>
      <c r="O8824" s="14"/>
      <c r="P8824" s="14"/>
    </row>
    <row r="8825" spans="9:16" x14ac:dyDescent="0.25">
      <c r="I8825" s="14"/>
      <c r="J8825" s="14"/>
      <c r="K8825" s="14"/>
      <c r="L8825" s="14"/>
      <c r="M8825" s="14"/>
      <c r="N8825" s="14"/>
      <c r="O8825" s="14"/>
      <c r="P8825" s="14"/>
    </row>
    <row r="8826" spans="9:16" x14ac:dyDescent="0.25">
      <c r="I8826" s="14"/>
      <c r="J8826" s="14"/>
      <c r="K8826" s="14"/>
      <c r="L8826" s="14"/>
      <c r="M8826" s="14"/>
      <c r="N8826" s="14"/>
      <c r="O8826" s="14"/>
      <c r="P8826" s="14"/>
    </row>
    <row r="8827" spans="9:16" x14ac:dyDescent="0.25">
      <c r="I8827" s="14"/>
      <c r="J8827" s="14"/>
      <c r="K8827" s="14"/>
      <c r="L8827" s="14"/>
      <c r="M8827" s="14"/>
      <c r="N8827" s="14"/>
      <c r="O8827" s="14"/>
      <c r="P8827" s="14"/>
    </row>
    <row r="8828" spans="9:16" x14ac:dyDescent="0.25">
      <c r="I8828" s="14"/>
      <c r="J8828" s="14"/>
      <c r="K8828" s="14"/>
      <c r="L8828" s="14"/>
      <c r="M8828" s="14"/>
      <c r="N8828" s="14"/>
      <c r="O8828" s="14"/>
      <c r="P8828" s="14"/>
    </row>
    <row r="8829" spans="9:16" x14ac:dyDescent="0.25">
      <c r="I8829" s="14"/>
      <c r="J8829" s="14"/>
      <c r="K8829" s="14"/>
      <c r="L8829" s="14"/>
      <c r="M8829" s="14"/>
      <c r="N8829" s="14"/>
      <c r="O8829" s="14"/>
      <c r="P8829" s="14"/>
    </row>
    <row r="8830" spans="9:16" x14ac:dyDescent="0.25">
      <c r="I8830" s="14"/>
      <c r="J8830" s="14"/>
      <c r="K8830" s="14"/>
      <c r="L8830" s="14"/>
      <c r="M8830" s="14"/>
      <c r="N8830" s="14"/>
      <c r="O8830" s="14"/>
      <c r="P8830" s="14"/>
    </row>
    <row r="8831" spans="9:16" x14ac:dyDescent="0.25">
      <c r="I8831" s="14"/>
      <c r="J8831" s="14"/>
      <c r="K8831" s="14"/>
      <c r="L8831" s="14"/>
      <c r="M8831" s="14"/>
      <c r="N8831" s="14"/>
      <c r="O8831" s="14"/>
      <c r="P8831" s="14"/>
    </row>
    <row r="8832" spans="9:16" x14ac:dyDescent="0.25">
      <c r="I8832" s="14"/>
      <c r="J8832" s="14"/>
      <c r="K8832" s="14"/>
      <c r="L8832" s="14"/>
      <c r="M8832" s="14"/>
      <c r="N8832" s="14"/>
      <c r="O8832" s="14"/>
      <c r="P8832" s="14"/>
    </row>
    <row r="8833" spans="9:16" x14ac:dyDescent="0.25">
      <c r="I8833" s="14"/>
      <c r="J8833" s="14"/>
      <c r="K8833" s="14"/>
      <c r="L8833" s="14"/>
      <c r="M8833" s="14"/>
      <c r="N8833" s="14"/>
      <c r="O8833" s="14"/>
      <c r="P8833" s="14"/>
    </row>
    <row r="8834" spans="9:16" x14ac:dyDescent="0.25">
      <c r="I8834" s="14"/>
      <c r="J8834" s="14"/>
      <c r="K8834" s="14"/>
      <c r="L8834" s="14"/>
      <c r="M8834" s="14"/>
      <c r="N8834" s="14"/>
      <c r="O8834" s="14"/>
      <c r="P8834" s="14"/>
    </row>
    <row r="8835" spans="9:16" x14ac:dyDescent="0.25">
      <c r="I8835" s="14"/>
      <c r="J8835" s="14"/>
      <c r="K8835" s="14"/>
      <c r="L8835" s="14"/>
      <c r="M8835" s="14"/>
      <c r="N8835" s="14"/>
      <c r="O8835" s="14"/>
      <c r="P8835" s="14"/>
    </row>
    <row r="8836" spans="9:16" x14ac:dyDescent="0.25">
      <c r="I8836" s="14"/>
      <c r="J8836" s="14"/>
      <c r="K8836" s="14"/>
      <c r="L8836" s="14"/>
      <c r="M8836" s="14"/>
      <c r="N8836" s="14"/>
      <c r="O8836" s="14"/>
      <c r="P8836" s="14"/>
    </row>
    <row r="8837" spans="9:16" x14ac:dyDescent="0.25">
      <c r="I8837" s="14"/>
      <c r="J8837" s="14"/>
      <c r="K8837" s="14"/>
      <c r="L8837" s="14"/>
      <c r="M8837" s="14"/>
      <c r="N8837" s="14"/>
      <c r="O8837" s="14"/>
      <c r="P8837" s="14"/>
    </row>
    <row r="8838" spans="9:16" x14ac:dyDescent="0.25">
      <c r="I8838" s="14"/>
      <c r="J8838" s="14"/>
      <c r="K8838" s="14"/>
      <c r="L8838" s="14"/>
      <c r="M8838" s="14"/>
      <c r="N8838" s="14"/>
      <c r="O8838" s="14"/>
      <c r="P8838" s="14"/>
    </row>
    <row r="8839" spans="9:16" x14ac:dyDescent="0.25">
      <c r="I8839" s="14"/>
      <c r="J8839" s="14"/>
      <c r="K8839" s="14"/>
      <c r="L8839" s="14"/>
      <c r="M8839" s="14"/>
      <c r="N8839" s="14"/>
      <c r="O8839" s="14"/>
      <c r="P8839" s="14"/>
    </row>
    <row r="8840" spans="9:16" x14ac:dyDescent="0.25">
      <c r="I8840" s="14"/>
      <c r="J8840" s="14"/>
      <c r="K8840" s="14"/>
      <c r="L8840" s="14"/>
      <c r="M8840" s="14"/>
      <c r="N8840" s="14"/>
      <c r="O8840" s="14"/>
      <c r="P8840" s="14"/>
    </row>
    <row r="8841" spans="9:16" x14ac:dyDescent="0.25">
      <c r="I8841" s="14"/>
      <c r="J8841" s="14"/>
      <c r="K8841" s="14"/>
      <c r="L8841" s="14"/>
      <c r="M8841" s="14"/>
      <c r="N8841" s="14"/>
      <c r="O8841" s="14"/>
      <c r="P8841" s="14"/>
    </row>
    <row r="8842" spans="9:16" x14ac:dyDescent="0.25">
      <c r="I8842" s="14"/>
      <c r="J8842" s="14"/>
      <c r="K8842" s="14"/>
      <c r="L8842" s="14"/>
      <c r="M8842" s="14"/>
      <c r="N8842" s="14"/>
      <c r="O8842" s="14"/>
      <c r="P8842" s="14"/>
    </row>
    <row r="8843" spans="9:16" x14ac:dyDescent="0.25">
      <c r="I8843" s="14"/>
      <c r="J8843" s="14"/>
      <c r="K8843" s="14"/>
      <c r="L8843" s="14"/>
      <c r="M8843" s="14"/>
      <c r="N8843" s="14"/>
      <c r="O8843" s="14"/>
      <c r="P8843" s="14"/>
    </row>
    <row r="8844" spans="9:16" x14ac:dyDescent="0.25">
      <c r="I8844" s="14"/>
      <c r="J8844" s="14"/>
      <c r="K8844" s="14"/>
      <c r="L8844" s="14"/>
      <c r="M8844" s="14"/>
      <c r="N8844" s="14"/>
      <c r="O8844" s="14"/>
      <c r="P8844" s="14"/>
    </row>
    <row r="8845" spans="9:16" x14ac:dyDescent="0.25">
      <c r="I8845" s="14"/>
      <c r="J8845" s="14"/>
      <c r="K8845" s="14"/>
      <c r="L8845" s="14"/>
      <c r="M8845" s="14"/>
      <c r="N8845" s="14"/>
      <c r="O8845" s="14"/>
      <c r="P8845" s="14"/>
    </row>
    <row r="8846" spans="9:16" x14ac:dyDescent="0.25">
      <c r="I8846" s="14"/>
      <c r="J8846" s="14"/>
      <c r="K8846" s="14"/>
      <c r="L8846" s="14"/>
      <c r="M8846" s="14"/>
      <c r="N8846" s="14"/>
      <c r="O8846" s="14"/>
      <c r="P8846" s="14"/>
    </row>
    <row r="8847" spans="9:16" x14ac:dyDescent="0.25">
      <c r="I8847" s="14"/>
      <c r="J8847" s="14"/>
      <c r="K8847" s="14"/>
      <c r="L8847" s="14"/>
      <c r="M8847" s="14"/>
      <c r="N8847" s="14"/>
      <c r="O8847" s="14"/>
      <c r="P8847" s="14"/>
    </row>
    <row r="8848" spans="9:16" x14ac:dyDescent="0.25">
      <c r="I8848" s="14"/>
      <c r="J8848" s="14"/>
      <c r="K8848" s="14"/>
      <c r="L8848" s="14"/>
      <c r="M8848" s="14"/>
      <c r="N8848" s="14"/>
      <c r="O8848" s="14"/>
      <c r="P8848" s="14"/>
    </row>
    <row r="8849" spans="9:16" x14ac:dyDescent="0.25">
      <c r="I8849" s="14"/>
      <c r="J8849" s="14"/>
      <c r="K8849" s="14"/>
      <c r="L8849" s="14"/>
      <c r="M8849" s="14"/>
      <c r="N8849" s="14"/>
      <c r="O8849" s="14"/>
      <c r="P8849" s="14"/>
    </row>
    <row r="8850" spans="9:16" x14ac:dyDescent="0.25">
      <c r="I8850" s="14"/>
      <c r="J8850" s="14"/>
      <c r="K8850" s="14"/>
      <c r="L8850" s="14"/>
      <c r="M8850" s="14"/>
      <c r="N8850" s="14"/>
      <c r="O8850" s="14"/>
      <c r="P8850" s="14"/>
    </row>
    <row r="8851" spans="9:16" x14ac:dyDescent="0.25">
      <c r="I8851" s="14"/>
      <c r="J8851" s="14"/>
      <c r="K8851" s="14"/>
      <c r="L8851" s="14"/>
      <c r="M8851" s="14"/>
      <c r="N8851" s="14"/>
      <c r="O8851" s="14"/>
      <c r="P8851" s="14"/>
    </row>
    <row r="8852" spans="9:16" x14ac:dyDescent="0.25">
      <c r="I8852" s="14"/>
      <c r="J8852" s="14"/>
      <c r="K8852" s="14"/>
      <c r="L8852" s="14"/>
      <c r="M8852" s="14"/>
      <c r="N8852" s="14"/>
      <c r="O8852" s="14"/>
      <c r="P8852" s="14"/>
    </row>
    <row r="8853" spans="9:16" x14ac:dyDescent="0.25">
      <c r="I8853" s="14"/>
      <c r="J8853" s="14"/>
      <c r="K8853" s="14"/>
      <c r="L8853" s="14"/>
      <c r="M8853" s="14"/>
      <c r="N8853" s="14"/>
      <c r="O8853" s="14"/>
      <c r="P8853" s="14"/>
    </row>
    <row r="8854" spans="9:16" x14ac:dyDescent="0.25">
      <c r="I8854" s="14"/>
      <c r="J8854" s="14"/>
      <c r="K8854" s="14"/>
      <c r="L8854" s="14"/>
      <c r="M8854" s="14"/>
      <c r="N8854" s="14"/>
      <c r="O8854" s="14"/>
      <c r="P8854" s="14"/>
    </row>
    <row r="8855" spans="9:16" x14ac:dyDescent="0.25">
      <c r="I8855" s="14"/>
      <c r="J8855" s="14"/>
      <c r="K8855" s="14"/>
      <c r="L8855" s="14"/>
      <c r="M8855" s="14"/>
      <c r="N8855" s="14"/>
      <c r="O8855" s="14"/>
      <c r="P8855" s="14"/>
    </row>
    <row r="8856" spans="9:16" x14ac:dyDescent="0.25">
      <c r="I8856" s="14"/>
      <c r="J8856" s="14"/>
      <c r="K8856" s="14"/>
      <c r="L8856" s="14"/>
      <c r="M8856" s="14"/>
      <c r="N8856" s="14"/>
      <c r="O8856" s="14"/>
      <c r="P8856" s="14"/>
    </row>
    <row r="8857" spans="9:16" x14ac:dyDescent="0.25">
      <c r="I8857" s="14"/>
      <c r="J8857" s="14"/>
      <c r="K8857" s="14"/>
      <c r="L8857" s="14"/>
      <c r="M8857" s="14"/>
      <c r="N8857" s="14"/>
      <c r="O8857" s="14"/>
      <c r="P8857" s="14"/>
    </row>
    <row r="8858" spans="9:16" x14ac:dyDescent="0.25">
      <c r="I8858" s="14"/>
      <c r="J8858" s="14"/>
      <c r="K8858" s="14"/>
      <c r="L8858" s="14"/>
      <c r="M8858" s="14"/>
      <c r="N8858" s="14"/>
      <c r="O8858" s="14"/>
      <c r="P8858" s="14"/>
    </row>
    <row r="8859" spans="9:16" x14ac:dyDescent="0.25">
      <c r="I8859" s="14"/>
      <c r="J8859" s="14"/>
      <c r="K8859" s="14"/>
      <c r="L8859" s="14"/>
      <c r="M8859" s="14"/>
      <c r="N8859" s="14"/>
      <c r="O8859" s="14"/>
      <c r="P8859" s="14"/>
    </row>
    <row r="8860" spans="9:16" x14ac:dyDescent="0.25">
      <c r="I8860" s="14"/>
      <c r="J8860" s="14"/>
      <c r="K8860" s="14"/>
      <c r="L8860" s="14"/>
      <c r="M8860" s="14"/>
      <c r="N8860" s="14"/>
      <c r="O8860" s="14"/>
      <c r="P8860" s="14"/>
    </row>
    <row r="8861" spans="9:16" x14ac:dyDescent="0.25">
      <c r="I8861" s="14"/>
      <c r="J8861" s="14"/>
      <c r="K8861" s="14"/>
      <c r="L8861" s="14"/>
      <c r="M8861" s="14"/>
      <c r="N8861" s="14"/>
      <c r="O8861" s="14"/>
      <c r="P8861" s="14"/>
    </row>
    <row r="8862" spans="9:16" x14ac:dyDescent="0.25">
      <c r="I8862" s="14"/>
      <c r="J8862" s="14"/>
      <c r="K8862" s="14"/>
      <c r="L8862" s="14"/>
      <c r="M8862" s="14"/>
      <c r="N8862" s="14"/>
      <c r="O8862" s="14"/>
      <c r="P8862" s="14"/>
    </row>
    <row r="8863" spans="9:16" x14ac:dyDescent="0.25">
      <c r="I8863" s="14"/>
      <c r="J8863" s="14"/>
      <c r="K8863" s="14"/>
      <c r="L8863" s="14"/>
      <c r="M8863" s="14"/>
      <c r="N8863" s="14"/>
      <c r="O8863" s="14"/>
      <c r="P8863" s="14"/>
    </row>
    <row r="8864" spans="9:16" x14ac:dyDescent="0.25">
      <c r="I8864" s="14"/>
      <c r="J8864" s="14"/>
      <c r="K8864" s="14"/>
      <c r="L8864" s="14"/>
      <c r="M8864" s="14"/>
      <c r="N8864" s="14"/>
      <c r="O8864" s="14"/>
      <c r="P8864" s="14"/>
    </row>
    <row r="8865" spans="9:16" x14ac:dyDescent="0.25">
      <c r="I8865" s="14"/>
      <c r="J8865" s="14"/>
      <c r="K8865" s="14"/>
      <c r="L8865" s="14"/>
      <c r="M8865" s="14"/>
      <c r="N8865" s="14"/>
      <c r="O8865" s="14"/>
      <c r="P8865" s="14"/>
    </row>
    <row r="8866" spans="9:16" x14ac:dyDescent="0.25">
      <c r="I8866" s="14"/>
      <c r="J8866" s="14"/>
      <c r="K8866" s="14"/>
      <c r="L8866" s="14"/>
      <c r="M8866" s="14"/>
      <c r="N8866" s="14"/>
      <c r="O8866" s="14"/>
      <c r="P8866" s="14"/>
    </row>
    <row r="8867" spans="9:16" x14ac:dyDescent="0.25">
      <c r="I8867" s="14"/>
      <c r="J8867" s="14"/>
      <c r="K8867" s="14"/>
      <c r="L8867" s="14"/>
      <c r="M8867" s="14"/>
      <c r="N8867" s="14"/>
      <c r="O8867" s="14"/>
      <c r="P8867" s="14"/>
    </row>
    <row r="8868" spans="9:16" x14ac:dyDescent="0.25">
      <c r="I8868" s="14"/>
      <c r="J8868" s="14"/>
      <c r="K8868" s="14"/>
      <c r="L8868" s="14"/>
      <c r="M8868" s="14"/>
      <c r="N8868" s="14"/>
      <c r="O8868" s="14"/>
      <c r="P8868" s="14"/>
    </row>
    <row r="8869" spans="9:16" x14ac:dyDescent="0.25">
      <c r="I8869" s="14"/>
      <c r="J8869" s="14"/>
      <c r="K8869" s="14"/>
      <c r="L8869" s="14"/>
      <c r="M8869" s="14"/>
      <c r="N8869" s="14"/>
      <c r="O8869" s="14"/>
      <c r="P8869" s="14"/>
    </row>
    <row r="8870" spans="9:16" x14ac:dyDescent="0.25">
      <c r="I8870" s="14"/>
      <c r="J8870" s="14"/>
      <c r="K8870" s="14"/>
      <c r="L8870" s="14"/>
      <c r="M8870" s="14"/>
      <c r="N8870" s="14"/>
      <c r="O8870" s="14"/>
      <c r="P8870" s="14"/>
    </row>
    <row r="8871" spans="9:16" x14ac:dyDescent="0.25">
      <c r="I8871" s="14"/>
      <c r="J8871" s="14"/>
      <c r="K8871" s="14"/>
      <c r="L8871" s="14"/>
      <c r="M8871" s="14"/>
      <c r="N8871" s="14"/>
      <c r="O8871" s="14"/>
      <c r="P8871" s="14"/>
    </row>
    <row r="8872" spans="9:16" x14ac:dyDescent="0.25">
      <c r="I8872" s="14"/>
      <c r="J8872" s="14"/>
      <c r="K8872" s="14"/>
      <c r="L8872" s="14"/>
      <c r="M8872" s="14"/>
      <c r="N8872" s="14"/>
      <c r="O8872" s="14"/>
      <c r="P8872" s="14"/>
    </row>
    <row r="8873" spans="9:16" x14ac:dyDescent="0.25">
      <c r="I8873" s="14"/>
      <c r="J8873" s="14"/>
      <c r="K8873" s="14"/>
      <c r="L8873" s="14"/>
      <c r="M8873" s="14"/>
      <c r="N8873" s="14"/>
      <c r="O8873" s="14"/>
      <c r="P8873" s="14"/>
    </row>
    <row r="8874" spans="9:16" x14ac:dyDescent="0.25">
      <c r="I8874" s="14"/>
      <c r="J8874" s="14"/>
      <c r="K8874" s="14"/>
      <c r="L8874" s="14"/>
      <c r="M8874" s="14"/>
      <c r="N8874" s="14"/>
      <c r="O8874" s="14"/>
      <c r="P8874" s="14"/>
    </row>
    <row r="8875" spans="9:16" x14ac:dyDescent="0.25">
      <c r="I8875" s="14"/>
      <c r="J8875" s="14"/>
      <c r="K8875" s="14"/>
      <c r="L8875" s="14"/>
      <c r="M8875" s="14"/>
      <c r="N8875" s="14"/>
      <c r="O8875" s="14"/>
      <c r="P8875" s="14"/>
    </row>
    <row r="8876" spans="9:16" x14ac:dyDescent="0.25">
      <c r="I8876" s="14"/>
      <c r="J8876" s="14"/>
      <c r="K8876" s="14"/>
      <c r="L8876" s="14"/>
      <c r="M8876" s="14"/>
      <c r="N8876" s="14"/>
      <c r="O8876" s="14"/>
      <c r="P8876" s="14"/>
    </row>
    <row r="8877" spans="9:16" x14ac:dyDescent="0.25">
      <c r="I8877" s="14"/>
      <c r="J8877" s="14"/>
      <c r="K8877" s="14"/>
      <c r="L8877" s="14"/>
      <c r="M8877" s="14"/>
      <c r="N8877" s="14"/>
      <c r="O8877" s="14"/>
      <c r="P8877" s="14"/>
    </row>
    <row r="8878" spans="9:16" x14ac:dyDescent="0.25">
      <c r="I8878" s="14"/>
      <c r="J8878" s="14"/>
      <c r="K8878" s="14"/>
      <c r="L8878" s="14"/>
      <c r="M8878" s="14"/>
      <c r="N8878" s="14"/>
      <c r="O8878" s="14"/>
      <c r="P8878" s="14"/>
    </row>
    <row r="8879" spans="9:16" x14ac:dyDescent="0.25">
      <c r="I8879" s="14"/>
      <c r="J8879" s="14"/>
      <c r="K8879" s="14"/>
      <c r="L8879" s="14"/>
      <c r="M8879" s="14"/>
      <c r="N8879" s="14"/>
      <c r="O8879" s="14"/>
      <c r="P8879" s="14"/>
    </row>
    <row r="8880" spans="9:16" x14ac:dyDescent="0.25">
      <c r="I8880" s="14"/>
      <c r="J8880" s="14"/>
      <c r="K8880" s="14"/>
      <c r="L8880" s="14"/>
      <c r="M8880" s="14"/>
      <c r="N8880" s="14"/>
      <c r="O8880" s="14"/>
      <c r="P8880" s="14"/>
    </row>
    <row r="8881" spans="9:16" x14ac:dyDescent="0.25">
      <c r="I8881" s="14"/>
      <c r="J8881" s="14"/>
      <c r="K8881" s="14"/>
      <c r="L8881" s="14"/>
      <c r="M8881" s="14"/>
      <c r="N8881" s="14"/>
      <c r="O8881" s="14"/>
      <c r="P8881" s="14"/>
    </row>
    <row r="8882" spans="9:16" x14ac:dyDescent="0.25">
      <c r="I8882" s="14"/>
      <c r="J8882" s="14"/>
      <c r="K8882" s="14"/>
      <c r="L8882" s="14"/>
      <c r="M8882" s="14"/>
      <c r="N8882" s="14"/>
      <c r="O8882" s="14"/>
      <c r="P8882" s="14"/>
    </row>
    <row r="8883" spans="9:16" x14ac:dyDescent="0.25">
      <c r="I8883" s="14"/>
      <c r="J8883" s="14"/>
      <c r="K8883" s="14"/>
      <c r="L8883" s="14"/>
      <c r="M8883" s="14"/>
      <c r="N8883" s="14"/>
      <c r="O8883" s="14"/>
      <c r="P8883" s="14"/>
    </row>
    <row r="8884" spans="9:16" x14ac:dyDescent="0.25">
      <c r="I8884" s="14"/>
      <c r="J8884" s="14"/>
      <c r="K8884" s="14"/>
      <c r="L8884" s="14"/>
      <c r="M8884" s="14"/>
      <c r="N8884" s="14"/>
      <c r="O8884" s="14"/>
      <c r="P8884" s="14"/>
    </row>
    <row r="8885" spans="9:16" x14ac:dyDescent="0.25">
      <c r="I8885" s="14"/>
      <c r="J8885" s="14"/>
      <c r="K8885" s="14"/>
      <c r="L8885" s="14"/>
      <c r="M8885" s="14"/>
      <c r="N8885" s="14"/>
      <c r="O8885" s="14"/>
      <c r="P8885" s="14"/>
    </row>
    <row r="8886" spans="9:16" x14ac:dyDescent="0.25">
      <c r="I8886" s="14"/>
      <c r="J8886" s="14"/>
      <c r="K8886" s="14"/>
      <c r="L8886" s="14"/>
      <c r="M8886" s="14"/>
      <c r="N8886" s="14"/>
      <c r="O8886" s="14"/>
      <c r="P8886" s="14"/>
    </row>
    <row r="8887" spans="9:16" x14ac:dyDescent="0.25">
      <c r="I8887" s="14"/>
      <c r="J8887" s="14"/>
      <c r="K8887" s="14"/>
      <c r="L8887" s="14"/>
      <c r="M8887" s="14"/>
      <c r="N8887" s="14"/>
      <c r="O8887" s="14"/>
      <c r="P8887" s="14"/>
    </row>
    <row r="8888" spans="9:16" x14ac:dyDescent="0.25">
      <c r="I8888" s="14"/>
      <c r="J8888" s="14"/>
      <c r="K8888" s="14"/>
      <c r="L8888" s="14"/>
      <c r="M8888" s="14"/>
      <c r="N8888" s="14"/>
      <c r="O8888" s="14"/>
      <c r="P8888" s="14"/>
    </row>
    <row r="8889" spans="9:16" x14ac:dyDescent="0.25">
      <c r="I8889" s="14"/>
      <c r="J8889" s="14"/>
      <c r="K8889" s="14"/>
      <c r="L8889" s="14"/>
      <c r="M8889" s="14"/>
      <c r="N8889" s="14"/>
      <c r="O8889" s="14"/>
      <c r="P8889" s="14"/>
    </row>
    <row r="8890" spans="9:16" x14ac:dyDescent="0.25">
      <c r="I8890" s="14"/>
      <c r="J8890" s="14"/>
      <c r="K8890" s="14"/>
      <c r="L8890" s="14"/>
      <c r="M8890" s="14"/>
      <c r="N8890" s="14"/>
      <c r="O8890" s="14"/>
      <c r="P8890" s="14"/>
    </row>
    <row r="8891" spans="9:16" x14ac:dyDescent="0.25">
      <c r="I8891" s="14"/>
      <c r="J8891" s="14"/>
      <c r="K8891" s="14"/>
      <c r="L8891" s="14"/>
      <c r="M8891" s="14"/>
      <c r="N8891" s="14"/>
      <c r="O8891" s="14"/>
      <c r="P8891" s="14"/>
    </row>
    <row r="8892" spans="9:16" x14ac:dyDescent="0.25">
      <c r="I8892" s="14"/>
      <c r="J8892" s="14"/>
      <c r="K8892" s="14"/>
      <c r="L8892" s="14"/>
      <c r="M8892" s="14"/>
      <c r="N8892" s="14"/>
      <c r="O8892" s="14"/>
      <c r="P8892" s="14"/>
    </row>
    <row r="8893" spans="9:16" x14ac:dyDescent="0.25">
      <c r="I8893" s="14"/>
      <c r="J8893" s="14"/>
      <c r="K8893" s="14"/>
      <c r="L8893" s="14"/>
      <c r="M8893" s="14"/>
      <c r="N8893" s="14"/>
      <c r="O8893" s="14"/>
      <c r="P8893" s="14"/>
    </row>
    <row r="8894" spans="9:16" x14ac:dyDescent="0.25">
      <c r="I8894" s="14"/>
      <c r="J8894" s="14"/>
      <c r="K8894" s="14"/>
      <c r="L8894" s="14"/>
      <c r="M8894" s="14"/>
      <c r="N8894" s="14"/>
      <c r="O8894" s="14"/>
      <c r="P8894" s="14"/>
    </row>
    <row r="8895" spans="9:16" x14ac:dyDescent="0.25">
      <c r="I8895" s="14"/>
      <c r="J8895" s="14"/>
      <c r="K8895" s="14"/>
      <c r="L8895" s="14"/>
      <c r="M8895" s="14"/>
      <c r="N8895" s="14"/>
      <c r="O8895" s="14"/>
      <c r="P8895" s="14"/>
    </row>
    <row r="8896" spans="9:16" x14ac:dyDescent="0.25">
      <c r="I8896" s="14"/>
      <c r="J8896" s="14"/>
      <c r="K8896" s="14"/>
      <c r="L8896" s="14"/>
      <c r="M8896" s="14"/>
      <c r="N8896" s="14"/>
      <c r="O8896" s="14"/>
      <c r="P8896" s="14"/>
    </row>
    <row r="8897" spans="9:16" x14ac:dyDescent="0.25">
      <c r="I8897" s="14"/>
      <c r="J8897" s="14"/>
      <c r="K8897" s="14"/>
      <c r="L8897" s="14"/>
      <c r="M8897" s="14"/>
      <c r="N8897" s="14"/>
      <c r="O8897" s="14"/>
      <c r="P8897" s="14"/>
    </row>
    <row r="8898" spans="9:16" x14ac:dyDescent="0.25">
      <c r="I8898" s="14"/>
      <c r="J8898" s="14"/>
      <c r="K8898" s="14"/>
      <c r="L8898" s="14"/>
      <c r="M8898" s="14"/>
      <c r="N8898" s="14"/>
      <c r="O8898" s="14"/>
      <c r="P8898" s="14"/>
    </row>
    <row r="8899" spans="9:16" x14ac:dyDescent="0.25">
      <c r="I8899" s="14"/>
      <c r="J8899" s="14"/>
      <c r="K8899" s="14"/>
      <c r="L8899" s="14"/>
      <c r="M8899" s="14"/>
      <c r="N8899" s="14"/>
      <c r="O8899" s="14"/>
      <c r="P8899" s="14"/>
    </row>
    <row r="8900" spans="9:16" x14ac:dyDescent="0.25">
      <c r="I8900" s="14"/>
      <c r="J8900" s="14"/>
      <c r="K8900" s="14"/>
      <c r="L8900" s="14"/>
      <c r="M8900" s="14"/>
      <c r="N8900" s="14"/>
      <c r="O8900" s="14"/>
      <c r="P8900" s="14"/>
    </row>
    <row r="8901" spans="9:16" x14ac:dyDescent="0.25">
      <c r="I8901" s="14"/>
      <c r="J8901" s="14"/>
      <c r="K8901" s="14"/>
      <c r="L8901" s="14"/>
      <c r="M8901" s="14"/>
      <c r="N8901" s="14"/>
      <c r="O8901" s="14"/>
      <c r="P8901" s="14"/>
    </row>
    <row r="8902" spans="9:16" x14ac:dyDescent="0.25">
      <c r="I8902" s="14"/>
      <c r="J8902" s="14"/>
      <c r="K8902" s="14"/>
      <c r="L8902" s="14"/>
      <c r="M8902" s="14"/>
      <c r="N8902" s="14"/>
      <c r="O8902" s="14"/>
      <c r="P8902" s="14"/>
    </row>
    <row r="8903" spans="9:16" x14ac:dyDescent="0.25">
      <c r="I8903" s="14"/>
      <c r="J8903" s="14"/>
      <c r="K8903" s="14"/>
      <c r="L8903" s="14"/>
      <c r="M8903" s="14"/>
      <c r="N8903" s="14"/>
      <c r="O8903" s="14"/>
      <c r="P8903" s="14"/>
    </row>
    <row r="8904" spans="9:16" x14ac:dyDescent="0.25">
      <c r="I8904" s="14"/>
      <c r="J8904" s="14"/>
      <c r="K8904" s="14"/>
      <c r="L8904" s="14"/>
      <c r="M8904" s="14"/>
      <c r="N8904" s="14"/>
      <c r="O8904" s="14"/>
      <c r="P8904" s="14"/>
    </row>
    <row r="8905" spans="9:16" x14ac:dyDescent="0.25">
      <c r="I8905" s="14"/>
      <c r="J8905" s="14"/>
      <c r="K8905" s="14"/>
      <c r="L8905" s="14"/>
      <c r="M8905" s="14"/>
      <c r="N8905" s="14"/>
      <c r="O8905" s="14"/>
      <c r="P8905" s="14"/>
    </row>
    <row r="8906" spans="9:16" x14ac:dyDescent="0.25">
      <c r="I8906" s="14"/>
      <c r="J8906" s="14"/>
      <c r="K8906" s="14"/>
      <c r="L8906" s="14"/>
      <c r="M8906" s="14"/>
      <c r="N8906" s="14"/>
      <c r="O8906" s="14"/>
      <c r="P8906" s="14"/>
    </row>
    <row r="8907" spans="9:16" x14ac:dyDescent="0.25">
      <c r="I8907" s="14"/>
      <c r="J8907" s="14"/>
      <c r="K8907" s="14"/>
      <c r="L8907" s="14"/>
      <c r="M8907" s="14"/>
      <c r="N8907" s="14"/>
      <c r="O8907" s="14"/>
      <c r="P8907" s="14"/>
    </row>
    <row r="8908" spans="9:16" x14ac:dyDescent="0.25">
      <c r="I8908" s="14"/>
      <c r="J8908" s="14"/>
      <c r="K8908" s="14"/>
      <c r="L8908" s="14"/>
      <c r="M8908" s="14"/>
      <c r="N8908" s="14"/>
      <c r="O8908" s="14"/>
      <c r="P8908" s="14"/>
    </row>
    <row r="8909" spans="9:16" x14ac:dyDescent="0.25">
      <c r="I8909" s="14"/>
      <c r="J8909" s="14"/>
      <c r="K8909" s="14"/>
      <c r="L8909" s="14"/>
      <c r="M8909" s="14"/>
      <c r="N8909" s="14"/>
      <c r="O8909" s="14"/>
      <c r="P8909" s="14"/>
    </row>
    <row r="8910" spans="9:16" x14ac:dyDescent="0.25">
      <c r="I8910" s="14"/>
      <c r="J8910" s="14"/>
      <c r="K8910" s="14"/>
      <c r="L8910" s="14"/>
      <c r="M8910" s="14"/>
      <c r="N8910" s="14"/>
      <c r="O8910" s="14"/>
      <c r="P8910" s="14"/>
    </row>
    <row r="8911" spans="9:16" x14ac:dyDescent="0.25">
      <c r="I8911" s="14"/>
      <c r="J8911" s="14"/>
      <c r="K8911" s="14"/>
      <c r="L8911" s="14"/>
      <c r="M8911" s="14"/>
      <c r="N8911" s="14"/>
      <c r="O8911" s="14"/>
      <c r="P8911" s="14"/>
    </row>
    <row r="8912" spans="9:16" x14ac:dyDescent="0.25">
      <c r="I8912" s="14"/>
      <c r="J8912" s="14"/>
      <c r="K8912" s="14"/>
      <c r="L8912" s="14"/>
      <c r="M8912" s="14"/>
      <c r="N8912" s="14"/>
      <c r="O8912" s="14"/>
      <c r="P8912" s="14"/>
    </row>
    <row r="8913" spans="9:16" x14ac:dyDescent="0.25">
      <c r="I8913" s="14"/>
      <c r="J8913" s="14"/>
      <c r="K8913" s="14"/>
      <c r="L8913" s="14"/>
      <c r="M8913" s="14"/>
      <c r="N8913" s="14"/>
      <c r="O8913" s="14"/>
      <c r="P8913" s="14"/>
    </row>
    <row r="8914" spans="9:16" x14ac:dyDescent="0.25">
      <c r="I8914" s="14"/>
      <c r="J8914" s="14"/>
      <c r="K8914" s="14"/>
      <c r="L8914" s="14"/>
      <c r="M8914" s="14"/>
      <c r="N8914" s="14"/>
      <c r="O8914" s="14"/>
      <c r="P8914" s="14"/>
    </row>
    <row r="8915" spans="9:16" x14ac:dyDescent="0.25">
      <c r="I8915" s="14"/>
      <c r="J8915" s="14"/>
      <c r="K8915" s="14"/>
      <c r="L8915" s="14"/>
      <c r="M8915" s="14"/>
      <c r="N8915" s="14"/>
      <c r="O8915" s="14"/>
      <c r="P8915" s="14"/>
    </row>
    <row r="8916" spans="9:16" x14ac:dyDescent="0.25">
      <c r="I8916" s="14"/>
      <c r="J8916" s="14"/>
      <c r="K8916" s="14"/>
      <c r="L8916" s="14"/>
      <c r="M8916" s="14"/>
      <c r="N8916" s="14"/>
      <c r="O8916" s="14"/>
      <c r="P8916" s="14"/>
    </row>
    <row r="8917" spans="9:16" x14ac:dyDescent="0.25">
      <c r="I8917" s="14"/>
      <c r="J8917" s="14"/>
      <c r="K8917" s="14"/>
      <c r="L8917" s="14"/>
      <c r="M8917" s="14"/>
      <c r="N8917" s="14"/>
      <c r="O8917" s="14"/>
      <c r="P8917" s="14"/>
    </row>
    <row r="8918" spans="9:16" x14ac:dyDescent="0.25">
      <c r="I8918" s="14"/>
      <c r="J8918" s="14"/>
      <c r="K8918" s="14"/>
      <c r="L8918" s="14"/>
      <c r="M8918" s="14"/>
      <c r="N8918" s="14"/>
      <c r="O8918" s="14"/>
      <c r="P8918" s="14"/>
    </row>
    <row r="8919" spans="9:16" x14ac:dyDescent="0.25">
      <c r="I8919" s="14"/>
      <c r="J8919" s="14"/>
      <c r="K8919" s="14"/>
      <c r="L8919" s="14"/>
      <c r="M8919" s="14"/>
      <c r="N8919" s="14"/>
      <c r="O8919" s="14"/>
      <c r="P8919" s="14"/>
    </row>
    <row r="8920" spans="9:16" x14ac:dyDescent="0.25">
      <c r="I8920" s="14"/>
      <c r="J8920" s="14"/>
      <c r="K8920" s="14"/>
      <c r="L8920" s="14"/>
      <c r="M8920" s="14"/>
      <c r="N8920" s="14"/>
      <c r="O8920" s="14"/>
      <c r="P8920" s="14"/>
    </row>
    <row r="8921" spans="9:16" x14ac:dyDescent="0.25">
      <c r="I8921" s="14"/>
      <c r="J8921" s="14"/>
      <c r="K8921" s="14"/>
      <c r="L8921" s="14"/>
      <c r="M8921" s="14"/>
      <c r="N8921" s="14"/>
      <c r="O8921" s="14"/>
      <c r="P8921" s="14"/>
    </row>
    <row r="8922" spans="9:16" x14ac:dyDescent="0.25">
      <c r="I8922" s="14"/>
      <c r="J8922" s="14"/>
      <c r="K8922" s="14"/>
      <c r="L8922" s="14"/>
      <c r="M8922" s="14"/>
      <c r="N8922" s="14"/>
      <c r="O8922" s="14"/>
      <c r="P8922" s="14"/>
    </row>
    <row r="8923" spans="9:16" x14ac:dyDescent="0.25">
      <c r="I8923" s="14"/>
      <c r="J8923" s="14"/>
      <c r="K8923" s="14"/>
      <c r="L8923" s="14"/>
      <c r="M8923" s="14"/>
      <c r="N8923" s="14"/>
      <c r="O8923" s="14"/>
      <c r="P8923" s="14"/>
    </row>
    <row r="8924" spans="9:16" x14ac:dyDescent="0.25">
      <c r="I8924" s="14"/>
      <c r="J8924" s="14"/>
      <c r="K8924" s="14"/>
      <c r="L8924" s="14"/>
      <c r="M8924" s="14"/>
      <c r="N8924" s="14"/>
      <c r="O8924" s="14"/>
      <c r="P8924" s="14"/>
    </row>
    <row r="8925" spans="9:16" x14ac:dyDescent="0.25">
      <c r="I8925" s="14"/>
      <c r="J8925" s="14"/>
      <c r="K8925" s="14"/>
      <c r="L8925" s="14"/>
      <c r="M8925" s="14"/>
      <c r="N8925" s="14"/>
      <c r="O8925" s="14"/>
      <c r="P8925" s="14"/>
    </row>
    <row r="8926" spans="9:16" x14ac:dyDescent="0.25">
      <c r="I8926" s="14"/>
      <c r="J8926" s="14"/>
      <c r="K8926" s="14"/>
      <c r="L8926" s="14"/>
      <c r="M8926" s="14"/>
      <c r="N8926" s="14"/>
      <c r="O8926" s="14"/>
      <c r="P8926" s="14"/>
    </row>
    <row r="8927" spans="9:16" x14ac:dyDescent="0.25">
      <c r="I8927" s="14"/>
      <c r="J8927" s="14"/>
      <c r="K8927" s="14"/>
      <c r="L8927" s="14"/>
      <c r="M8927" s="14"/>
      <c r="N8927" s="14"/>
      <c r="O8927" s="14"/>
      <c r="P8927" s="14"/>
    </row>
    <row r="8928" spans="9:16" x14ac:dyDescent="0.25">
      <c r="I8928" s="14"/>
      <c r="J8928" s="14"/>
      <c r="K8928" s="14"/>
      <c r="L8928" s="14"/>
      <c r="M8928" s="14"/>
      <c r="N8928" s="14"/>
      <c r="O8928" s="14"/>
      <c r="P8928" s="14"/>
    </row>
    <row r="8929" spans="9:16" x14ac:dyDescent="0.25">
      <c r="I8929" s="14"/>
      <c r="J8929" s="14"/>
      <c r="K8929" s="14"/>
      <c r="L8929" s="14"/>
      <c r="M8929" s="14"/>
      <c r="N8929" s="14"/>
      <c r="O8929" s="14"/>
      <c r="P8929" s="14"/>
    </row>
    <row r="8930" spans="9:16" x14ac:dyDescent="0.25">
      <c r="I8930" s="14"/>
      <c r="J8930" s="14"/>
      <c r="K8930" s="14"/>
      <c r="L8930" s="14"/>
      <c r="M8930" s="14"/>
      <c r="N8930" s="14"/>
      <c r="O8930" s="14"/>
      <c r="P8930" s="14"/>
    </row>
    <row r="8931" spans="9:16" x14ac:dyDescent="0.25">
      <c r="I8931" s="14"/>
      <c r="J8931" s="14"/>
      <c r="K8931" s="14"/>
      <c r="L8931" s="14"/>
      <c r="M8931" s="14"/>
      <c r="N8931" s="14"/>
      <c r="O8931" s="14"/>
      <c r="P8931" s="14"/>
    </row>
    <row r="8932" spans="9:16" x14ac:dyDescent="0.25">
      <c r="I8932" s="14"/>
      <c r="J8932" s="14"/>
      <c r="K8932" s="14"/>
      <c r="L8932" s="14"/>
      <c r="M8932" s="14"/>
      <c r="N8932" s="14"/>
      <c r="O8932" s="14"/>
      <c r="P8932" s="14"/>
    </row>
    <row r="8933" spans="9:16" x14ac:dyDescent="0.25">
      <c r="I8933" s="14"/>
      <c r="J8933" s="14"/>
      <c r="K8933" s="14"/>
      <c r="L8933" s="14"/>
      <c r="M8933" s="14"/>
      <c r="N8933" s="14"/>
      <c r="O8933" s="14"/>
      <c r="P8933" s="14"/>
    </row>
    <row r="8934" spans="9:16" x14ac:dyDescent="0.25">
      <c r="I8934" s="14"/>
      <c r="J8934" s="14"/>
      <c r="K8934" s="14"/>
      <c r="L8934" s="14"/>
      <c r="M8934" s="14"/>
      <c r="N8934" s="14"/>
      <c r="O8934" s="14"/>
      <c r="P8934" s="14"/>
    </row>
    <row r="8935" spans="9:16" x14ac:dyDescent="0.25">
      <c r="I8935" s="14"/>
      <c r="J8935" s="14"/>
      <c r="K8935" s="14"/>
      <c r="L8935" s="14"/>
      <c r="M8935" s="14"/>
      <c r="N8935" s="14"/>
      <c r="O8935" s="14"/>
      <c r="P8935" s="14"/>
    </row>
    <row r="8936" spans="9:16" x14ac:dyDescent="0.25">
      <c r="I8936" s="14"/>
      <c r="J8936" s="14"/>
      <c r="K8936" s="14"/>
      <c r="L8936" s="14"/>
      <c r="M8936" s="14"/>
      <c r="N8936" s="14"/>
      <c r="O8936" s="14"/>
      <c r="P8936" s="14"/>
    </row>
    <row r="8937" spans="9:16" x14ac:dyDescent="0.25">
      <c r="I8937" s="14"/>
      <c r="J8937" s="14"/>
      <c r="K8937" s="14"/>
      <c r="L8937" s="14"/>
      <c r="M8937" s="14"/>
      <c r="N8937" s="14"/>
      <c r="O8937" s="14"/>
      <c r="P8937" s="14"/>
    </row>
    <row r="8938" spans="9:16" x14ac:dyDescent="0.25">
      <c r="I8938" s="14"/>
      <c r="J8938" s="14"/>
      <c r="K8938" s="14"/>
      <c r="L8938" s="14"/>
      <c r="M8938" s="14"/>
      <c r="N8938" s="14"/>
      <c r="O8938" s="14"/>
      <c r="P8938" s="14"/>
    </row>
    <row r="8939" spans="9:16" x14ac:dyDescent="0.25">
      <c r="I8939" s="14"/>
      <c r="J8939" s="14"/>
      <c r="K8939" s="14"/>
      <c r="L8939" s="14"/>
      <c r="M8939" s="14"/>
      <c r="N8939" s="14"/>
      <c r="O8939" s="14"/>
      <c r="P8939" s="14"/>
    </row>
    <row r="8940" spans="9:16" x14ac:dyDescent="0.25">
      <c r="I8940" s="14"/>
      <c r="J8940" s="14"/>
      <c r="K8940" s="14"/>
      <c r="L8940" s="14"/>
      <c r="M8940" s="14"/>
      <c r="N8940" s="14"/>
      <c r="O8940" s="14"/>
      <c r="P8940" s="14"/>
    </row>
    <row r="8941" spans="9:16" x14ac:dyDescent="0.25">
      <c r="I8941" s="14"/>
      <c r="J8941" s="14"/>
      <c r="K8941" s="14"/>
      <c r="L8941" s="14"/>
      <c r="M8941" s="14"/>
      <c r="N8941" s="14"/>
      <c r="O8941" s="14"/>
      <c r="P8941" s="14"/>
    </row>
    <row r="8942" spans="9:16" x14ac:dyDescent="0.25">
      <c r="I8942" s="14"/>
      <c r="J8942" s="14"/>
      <c r="K8942" s="14"/>
      <c r="L8942" s="14"/>
      <c r="M8942" s="14"/>
      <c r="N8942" s="14"/>
      <c r="O8942" s="14"/>
      <c r="P8942" s="14"/>
    </row>
    <row r="8943" spans="9:16" x14ac:dyDescent="0.25">
      <c r="I8943" s="14"/>
      <c r="J8943" s="14"/>
      <c r="K8943" s="14"/>
      <c r="L8943" s="14"/>
      <c r="M8943" s="14"/>
      <c r="N8943" s="14"/>
      <c r="O8943" s="14"/>
      <c r="P8943" s="14"/>
    </row>
    <row r="8944" spans="9:16" x14ac:dyDescent="0.25">
      <c r="I8944" s="14"/>
      <c r="J8944" s="14"/>
      <c r="K8944" s="14"/>
      <c r="L8944" s="14"/>
      <c r="M8944" s="14"/>
      <c r="N8944" s="14"/>
      <c r="O8944" s="14"/>
      <c r="P8944" s="14"/>
    </row>
    <row r="8945" spans="9:16" x14ac:dyDescent="0.25">
      <c r="I8945" s="14"/>
      <c r="J8945" s="14"/>
      <c r="K8945" s="14"/>
      <c r="L8945" s="14"/>
      <c r="M8945" s="14"/>
      <c r="N8945" s="14"/>
      <c r="O8945" s="14"/>
      <c r="P8945" s="14"/>
    </row>
    <row r="8946" spans="9:16" x14ac:dyDescent="0.25">
      <c r="I8946" s="14"/>
      <c r="J8946" s="14"/>
      <c r="K8946" s="14"/>
      <c r="L8946" s="14"/>
      <c r="M8946" s="14"/>
      <c r="N8946" s="14"/>
      <c r="O8946" s="14"/>
      <c r="P8946" s="14"/>
    </row>
    <row r="8947" spans="9:16" x14ac:dyDescent="0.25">
      <c r="I8947" s="14"/>
      <c r="J8947" s="14"/>
      <c r="K8947" s="14"/>
      <c r="L8947" s="14"/>
      <c r="M8947" s="14"/>
      <c r="N8947" s="14"/>
      <c r="O8947" s="14"/>
      <c r="P8947" s="14"/>
    </row>
    <row r="8948" spans="9:16" x14ac:dyDescent="0.25">
      <c r="I8948" s="14"/>
      <c r="J8948" s="14"/>
      <c r="K8948" s="14"/>
      <c r="L8948" s="14"/>
      <c r="M8948" s="14"/>
      <c r="N8948" s="14"/>
      <c r="O8948" s="14"/>
      <c r="P8948" s="14"/>
    </row>
    <row r="8949" spans="9:16" x14ac:dyDescent="0.25">
      <c r="I8949" s="14"/>
      <c r="J8949" s="14"/>
      <c r="K8949" s="14"/>
      <c r="L8949" s="14"/>
      <c r="M8949" s="14"/>
      <c r="N8949" s="14"/>
      <c r="O8949" s="14"/>
      <c r="P8949" s="14"/>
    </row>
    <row r="8950" spans="9:16" x14ac:dyDescent="0.25">
      <c r="I8950" s="14"/>
      <c r="J8950" s="14"/>
      <c r="K8950" s="14"/>
      <c r="L8950" s="14"/>
      <c r="M8950" s="14"/>
      <c r="N8950" s="14"/>
      <c r="O8950" s="14"/>
      <c r="P8950" s="14"/>
    </row>
    <row r="8951" spans="9:16" x14ac:dyDescent="0.25">
      <c r="I8951" s="14"/>
      <c r="J8951" s="14"/>
      <c r="K8951" s="14"/>
      <c r="L8951" s="14"/>
      <c r="M8951" s="14"/>
      <c r="N8951" s="14"/>
      <c r="O8951" s="14"/>
      <c r="P8951" s="14"/>
    </row>
    <row r="8952" spans="9:16" x14ac:dyDescent="0.25">
      <c r="I8952" s="14"/>
      <c r="J8952" s="14"/>
      <c r="K8952" s="14"/>
      <c r="L8952" s="14"/>
      <c r="M8952" s="14"/>
      <c r="N8952" s="14"/>
      <c r="O8952" s="14"/>
      <c r="P8952" s="14"/>
    </row>
    <row r="8953" spans="9:16" x14ac:dyDescent="0.25">
      <c r="I8953" s="14"/>
      <c r="J8953" s="14"/>
      <c r="K8953" s="14"/>
      <c r="L8953" s="14"/>
      <c r="M8953" s="14"/>
      <c r="N8953" s="14"/>
      <c r="O8953" s="14"/>
      <c r="P8953" s="14"/>
    </row>
    <row r="8954" spans="9:16" x14ac:dyDescent="0.25">
      <c r="I8954" s="14"/>
      <c r="J8954" s="14"/>
      <c r="K8954" s="14"/>
      <c r="L8954" s="14"/>
      <c r="M8954" s="14"/>
      <c r="N8954" s="14"/>
      <c r="O8954" s="14"/>
      <c r="P8954" s="14"/>
    </row>
    <row r="8955" spans="9:16" x14ac:dyDescent="0.25">
      <c r="I8955" s="14"/>
      <c r="J8955" s="14"/>
      <c r="K8955" s="14"/>
      <c r="L8955" s="14"/>
      <c r="M8955" s="14"/>
      <c r="N8955" s="14"/>
      <c r="O8955" s="14"/>
      <c r="P8955" s="14"/>
    </row>
    <row r="8956" spans="9:16" x14ac:dyDescent="0.25">
      <c r="I8956" s="14"/>
      <c r="J8956" s="14"/>
      <c r="K8956" s="14"/>
      <c r="L8956" s="14"/>
      <c r="M8956" s="14"/>
      <c r="N8956" s="14"/>
      <c r="O8956" s="14"/>
      <c r="P8956" s="14"/>
    </row>
    <row r="8957" spans="9:16" x14ac:dyDescent="0.25">
      <c r="I8957" s="14"/>
      <c r="J8957" s="14"/>
      <c r="K8957" s="14"/>
      <c r="L8957" s="14"/>
      <c r="M8957" s="14"/>
      <c r="N8957" s="14"/>
      <c r="O8957" s="14"/>
      <c r="P8957" s="14"/>
    </row>
    <row r="8958" spans="9:16" x14ac:dyDescent="0.25">
      <c r="I8958" s="14"/>
      <c r="J8958" s="14"/>
      <c r="K8958" s="14"/>
      <c r="L8958" s="14"/>
      <c r="M8958" s="14"/>
      <c r="N8958" s="14"/>
      <c r="O8958" s="14"/>
      <c r="P8958" s="14"/>
    </row>
    <row r="8959" spans="9:16" x14ac:dyDescent="0.25">
      <c r="I8959" s="14"/>
      <c r="J8959" s="14"/>
      <c r="K8959" s="14"/>
      <c r="L8959" s="14"/>
      <c r="M8959" s="14"/>
      <c r="N8959" s="14"/>
      <c r="O8959" s="14"/>
      <c r="P8959" s="14"/>
    </row>
    <row r="8960" spans="9:16" x14ac:dyDescent="0.25">
      <c r="I8960" s="14"/>
      <c r="J8960" s="14"/>
      <c r="K8960" s="14"/>
      <c r="L8960" s="14"/>
      <c r="M8960" s="14"/>
      <c r="N8960" s="14"/>
      <c r="O8960" s="14"/>
      <c r="P8960" s="14"/>
    </row>
    <row r="8961" spans="9:16" x14ac:dyDescent="0.25">
      <c r="I8961" s="14"/>
      <c r="J8961" s="14"/>
      <c r="K8961" s="14"/>
      <c r="L8961" s="14"/>
      <c r="M8961" s="14"/>
      <c r="N8961" s="14"/>
      <c r="O8961" s="14"/>
      <c r="P8961" s="14"/>
    </row>
    <row r="8962" spans="9:16" x14ac:dyDescent="0.25">
      <c r="I8962" s="14"/>
      <c r="J8962" s="14"/>
      <c r="K8962" s="14"/>
      <c r="L8962" s="14"/>
      <c r="M8962" s="14"/>
      <c r="N8962" s="14"/>
      <c r="O8962" s="14"/>
      <c r="P8962" s="14"/>
    </row>
    <row r="8963" spans="9:16" x14ac:dyDescent="0.25">
      <c r="I8963" s="14"/>
      <c r="J8963" s="14"/>
      <c r="K8963" s="14"/>
      <c r="L8963" s="14"/>
      <c r="M8963" s="14"/>
      <c r="N8963" s="14"/>
      <c r="O8963" s="14"/>
      <c r="P8963" s="14"/>
    </row>
    <row r="8964" spans="9:16" x14ac:dyDescent="0.25">
      <c r="I8964" s="14"/>
      <c r="J8964" s="14"/>
      <c r="K8964" s="14"/>
      <c r="L8964" s="14"/>
      <c r="M8964" s="14"/>
      <c r="N8964" s="14"/>
      <c r="O8964" s="14"/>
      <c r="P8964" s="14"/>
    </row>
    <row r="8965" spans="9:16" x14ac:dyDescent="0.25">
      <c r="I8965" s="14"/>
      <c r="J8965" s="14"/>
      <c r="K8965" s="14"/>
      <c r="L8965" s="14"/>
      <c r="M8965" s="14"/>
      <c r="N8965" s="14"/>
      <c r="O8965" s="14"/>
      <c r="P8965" s="14"/>
    </row>
    <row r="8966" spans="9:16" x14ac:dyDescent="0.25">
      <c r="I8966" s="14"/>
      <c r="J8966" s="14"/>
      <c r="K8966" s="14"/>
      <c r="L8966" s="14"/>
      <c r="M8966" s="14"/>
      <c r="N8966" s="14"/>
      <c r="O8966" s="14"/>
      <c r="P8966" s="14"/>
    </row>
    <row r="8967" spans="9:16" x14ac:dyDescent="0.25">
      <c r="I8967" s="14"/>
      <c r="J8967" s="14"/>
      <c r="K8967" s="14"/>
      <c r="L8967" s="14"/>
      <c r="M8967" s="14"/>
      <c r="N8967" s="14"/>
      <c r="O8967" s="14"/>
      <c r="P8967" s="14"/>
    </row>
    <row r="8968" spans="9:16" x14ac:dyDescent="0.25">
      <c r="I8968" s="14"/>
      <c r="J8968" s="14"/>
      <c r="K8968" s="14"/>
      <c r="L8968" s="14"/>
      <c r="M8968" s="14"/>
      <c r="N8968" s="14"/>
      <c r="O8968" s="14"/>
      <c r="P8968" s="14"/>
    </row>
    <row r="8969" spans="9:16" x14ac:dyDescent="0.25">
      <c r="I8969" s="14"/>
      <c r="J8969" s="14"/>
      <c r="K8969" s="14"/>
      <c r="L8969" s="14"/>
      <c r="M8969" s="14"/>
      <c r="N8969" s="14"/>
      <c r="O8969" s="14"/>
      <c r="P8969" s="14"/>
    </row>
    <row r="8970" spans="9:16" x14ac:dyDescent="0.25">
      <c r="I8970" s="14"/>
      <c r="J8970" s="14"/>
      <c r="K8970" s="14"/>
      <c r="L8970" s="14"/>
      <c r="M8970" s="14"/>
      <c r="N8970" s="14"/>
      <c r="O8970" s="14"/>
      <c r="P8970" s="14"/>
    </row>
    <row r="8971" spans="9:16" x14ac:dyDescent="0.25">
      <c r="I8971" s="14"/>
      <c r="J8971" s="14"/>
      <c r="K8971" s="14"/>
      <c r="L8971" s="14"/>
      <c r="M8971" s="14"/>
      <c r="N8971" s="14"/>
      <c r="O8971" s="14"/>
      <c r="P8971" s="14"/>
    </row>
    <row r="8972" spans="9:16" x14ac:dyDescent="0.25">
      <c r="I8972" s="14"/>
      <c r="J8972" s="14"/>
      <c r="K8972" s="14"/>
      <c r="L8972" s="14"/>
      <c r="M8972" s="14"/>
      <c r="N8972" s="14"/>
      <c r="O8972" s="14"/>
      <c r="P8972" s="14"/>
    </row>
    <row r="8973" spans="9:16" x14ac:dyDescent="0.25">
      <c r="I8973" s="14"/>
      <c r="J8973" s="14"/>
      <c r="K8973" s="14"/>
      <c r="L8973" s="14"/>
      <c r="M8973" s="14"/>
      <c r="N8973" s="14"/>
      <c r="O8973" s="14"/>
      <c r="P8973" s="14"/>
    </row>
    <row r="8974" spans="9:16" x14ac:dyDescent="0.25">
      <c r="I8974" s="14"/>
      <c r="J8974" s="14"/>
      <c r="K8974" s="14"/>
      <c r="L8974" s="14"/>
      <c r="M8974" s="14"/>
      <c r="N8974" s="14"/>
      <c r="O8974" s="14"/>
      <c r="P8974" s="14"/>
    </row>
    <row r="8975" spans="9:16" x14ac:dyDescent="0.25">
      <c r="I8975" s="14"/>
      <c r="J8975" s="14"/>
      <c r="K8975" s="14"/>
      <c r="L8975" s="14"/>
      <c r="M8975" s="14"/>
      <c r="N8975" s="14"/>
      <c r="O8975" s="14"/>
      <c r="P8975" s="14"/>
    </row>
    <row r="8976" spans="9:16" x14ac:dyDescent="0.25">
      <c r="I8976" s="14"/>
      <c r="J8976" s="14"/>
      <c r="K8976" s="14"/>
      <c r="L8976" s="14"/>
      <c r="M8976" s="14"/>
      <c r="N8976" s="14"/>
      <c r="O8976" s="14"/>
      <c r="P8976" s="14"/>
    </row>
    <row r="8977" spans="9:16" x14ac:dyDescent="0.25">
      <c r="I8977" s="14"/>
      <c r="J8977" s="14"/>
      <c r="K8977" s="14"/>
      <c r="L8977" s="14"/>
      <c r="M8977" s="14"/>
      <c r="N8977" s="14"/>
      <c r="O8977" s="14"/>
      <c r="P8977" s="14"/>
    </row>
    <row r="8978" spans="9:16" x14ac:dyDescent="0.25">
      <c r="I8978" s="14"/>
      <c r="J8978" s="14"/>
      <c r="K8978" s="14"/>
      <c r="L8978" s="14"/>
      <c r="M8978" s="14"/>
      <c r="N8978" s="14"/>
      <c r="O8978" s="14"/>
      <c r="P8978" s="14"/>
    </row>
    <row r="8979" spans="9:16" x14ac:dyDescent="0.25">
      <c r="I8979" s="14"/>
      <c r="J8979" s="14"/>
      <c r="K8979" s="14"/>
      <c r="L8979" s="14"/>
      <c r="M8979" s="14"/>
      <c r="N8979" s="14"/>
      <c r="O8979" s="14"/>
      <c r="P8979" s="14"/>
    </row>
    <row r="8980" spans="9:16" x14ac:dyDescent="0.25">
      <c r="I8980" s="14"/>
      <c r="J8980" s="14"/>
      <c r="K8980" s="14"/>
      <c r="L8980" s="14"/>
      <c r="M8980" s="14"/>
      <c r="N8980" s="14"/>
      <c r="O8980" s="14"/>
      <c r="P8980" s="14"/>
    </row>
    <row r="8981" spans="9:16" x14ac:dyDescent="0.25">
      <c r="I8981" s="14"/>
      <c r="J8981" s="14"/>
      <c r="K8981" s="14"/>
      <c r="L8981" s="14"/>
      <c r="M8981" s="14"/>
      <c r="N8981" s="14"/>
      <c r="O8981" s="14"/>
      <c r="P8981" s="14"/>
    </row>
    <row r="8982" spans="9:16" x14ac:dyDescent="0.25">
      <c r="I8982" s="14"/>
      <c r="J8982" s="14"/>
      <c r="K8982" s="14"/>
      <c r="L8982" s="14"/>
      <c r="M8982" s="14"/>
      <c r="N8982" s="14"/>
      <c r="O8982" s="14"/>
      <c r="P8982" s="14"/>
    </row>
    <row r="8983" spans="9:16" x14ac:dyDescent="0.25">
      <c r="I8983" s="14"/>
      <c r="J8983" s="14"/>
      <c r="K8983" s="14"/>
      <c r="L8983" s="14"/>
      <c r="M8983" s="14"/>
      <c r="N8983" s="14"/>
      <c r="O8983" s="14"/>
      <c r="P8983" s="14"/>
    </row>
    <row r="8984" spans="9:16" x14ac:dyDescent="0.25">
      <c r="I8984" s="14"/>
      <c r="J8984" s="14"/>
      <c r="K8984" s="14"/>
      <c r="L8984" s="14"/>
      <c r="M8984" s="14"/>
      <c r="N8984" s="14"/>
      <c r="O8984" s="14"/>
      <c r="P8984" s="14"/>
    </row>
    <row r="8985" spans="9:16" x14ac:dyDescent="0.25">
      <c r="I8985" s="14"/>
      <c r="J8985" s="14"/>
      <c r="K8985" s="14"/>
      <c r="L8985" s="14"/>
      <c r="M8985" s="14"/>
      <c r="N8985" s="14"/>
      <c r="O8985" s="14"/>
      <c r="P8985" s="14"/>
    </row>
    <row r="8986" spans="9:16" x14ac:dyDescent="0.25">
      <c r="I8986" s="14"/>
      <c r="J8986" s="14"/>
      <c r="K8986" s="14"/>
      <c r="L8986" s="14"/>
      <c r="M8986" s="14"/>
      <c r="N8986" s="14"/>
      <c r="O8986" s="14"/>
      <c r="P8986" s="14"/>
    </row>
    <row r="8987" spans="9:16" x14ac:dyDescent="0.25">
      <c r="I8987" s="14"/>
      <c r="J8987" s="14"/>
      <c r="K8987" s="14"/>
      <c r="L8987" s="14"/>
      <c r="M8987" s="14"/>
      <c r="N8987" s="14"/>
      <c r="O8987" s="14"/>
      <c r="P8987" s="14"/>
    </row>
    <row r="8988" spans="9:16" x14ac:dyDescent="0.25">
      <c r="I8988" s="14"/>
      <c r="J8988" s="14"/>
      <c r="K8988" s="14"/>
      <c r="L8988" s="14"/>
      <c r="M8988" s="14"/>
      <c r="N8988" s="14"/>
      <c r="O8988" s="14"/>
      <c r="P8988" s="14"/>
    </row>
    <row r="8989" spans="9:16" x14ac:dyDescent="0.25">
      <c r="I8989" s="14"/>
      <c r="J8989" s="14"/>
      <c r="K8989" s="14"/>
      <c r="L8989" s="14"/>
      <c r="M8989" s="14"/>
      <c r="N8989" s="14"/>
      <c r="O8989" s="14"/>
      <c r="P8989" s="14"/>
    </row>
    <row r="8990" spans="9:16" x14ac:dyDescent="0.25">
      <c r="I8990" s="14"/>
      <c r="J8990" s="14"/>
      <c r="K8990" s="14"/>
      <c r="L8990" s="14"/>
      <c r="M8990" s="14"/>
      <c r="N8990" s="14"/>
      <c r="O8990" s="14"/>
      <c r="P8990" s="14"/>
    </row>
    <row r="8991" spans="9:16" x14ac:dyDescent="0.25">
      <c r="I8991" s="14"/>
      <c r="J8991" s="14"/>
      <c r="K8991" s="14"/>
      <c r="L8991" s="14"/>
      <c r="M8991" s="14"/>
      <c r="N8991" s="14"/>
      <c r="O8991" s="14"/>
      <c r="P8991" s="14"/>
    </row>
    <row r="8992" spans="9:16" x14ac:dyDescent="0.25">
      <c r="I8992" s="14"/>
      <c r="J8992" s="14"/>
      <c r="K8992" s="14"/>
      <c r="L8992" s="14"/>
      <c r="M8992" s="14"/>
      <c r="N8992" s="14"/>
      <c r="O8992" s="14"/>
      <c r="P8992" s="14"/>
    </row>
    <row r="8993" spans="9:16" x14ac:dyDescent="0.25">
      <c r="I8993" s="14"/>
      <c r="J8993" s="14"/>
      <c r="K8993" s="14"/>
      <c r="L8993" s="14"/>
      <c r="M8993" s="14"/>
      <c r="N8993" s="14"/>
      <c r="O8993" s="14"/>
      <c r="P8993" s="14"/>
    </row>
    <row r="8994" spans="9:16" x14ac:dyDescent="0.25">
      <c r="I8994" s="14"/>
      <c r="J8994" s="14"/>
      <c r="K8994" s="14"/>
      <c r="L8994" s="14"/>
      <c r="M8994" s="14"/>
      <c r="N8994" s="14"/>
      <c r="O8994" s="14"/>
      <c r="P8994" s="14"/>
    </row>
    <row r="8995" spans="9:16" x14ac:dyDescent="0.25">
      <c r="I8995" s="14"/>
      <c r="J8995" s="14"/>
      <c r="K8995" s="14"/>
      <c r="L8995" s="14"/>
      <c r="M8995" s="14"/>
      <c r="N8995" s="14"/>
      <c r="O8995" s="14"/>
      <c r="P8995" s="14"/>
    </row>
    <row r="8996" spans="9:16" x14ac:dyDescent="0.25">
      <c r="I8996" s="14"/>
      <c r="J8996" s="14"/>
      <c r="K8996" s="14"/>
      <c r="L8996" s="14"/>
      <c r="M8996" s="14"/>
      <c r="N8996" s="14"/>
      <c r="O8996" s="14"/>
      <c r="P8996" s="14"/>
    </row>
    <row r="8997" spans="9:16" x14ac:dyDescent="0.25">
      <c r="I8997" s="14"/>
      <c r="J8997" s="14"/>
      <c r="K8997" s="14"/>
      <c r="L8997" s="14"/>
      <c r="M8997" s="14"/>
      <c r="N8997" s="14"/>
      <c r="O8997" s="14"/>
      <c r="P8997" s="14"/>
    </row>
    <row r="8998" spans="9:16" x14ac:dyDescent="0.25">
      <c r="I8998" s="14"/>
      <c r="J8998" s="14"/>
      <c r="K8998" s="14"/>
      <c r="L8998" s="14"/>
      <c r="M8998" s="14"/>
      <c r="N8998" s="14"/>
      <c r="O8998" s="14"/>
      <c r="P8998" s="14"/>
    </row>
    <row r="8999" spans="9:16" x14ac:dyDescent="0.25">
      <c r="I8999" s="14"/>
      <c r="J8999" s="14"/>
      <c r="K8999" s="14"/>
      <c r="L8999" s="14"/>
      <c r="M8999" s="14"/>
      <c r="N8999" s="14"/>
      <c r="O8999" s="14"/>
      <c r="P8999" s="14"/>
    </row>
    <row r="9000" spans="9:16" x14ac:dyDescent="0.25">
      <c r="I9000" s="14"/>
      <c r="J9000" s="14"/>
      <c r="K9000" s="14"/>
      <c r="L9000" s="14"/>
      <c r="M9000" s="14"/>
      <c r="N9000" s="14"/>
      <c r="O9000" s="14"/>
      <c r="P9000" s="14"/>
    </row>
    <row r="9001" spans="9:16" x14ac:dyDescent="0.25">
      <c r="I9001" s="14"/>
      <c r="J9001" s="14"/>
      <c r="K9001" s="14"/>
      <c r="L9001" s="14"/>
      <c r="M9001" s="14"/>
      <c r="N9001" s="14"/>
      <c r="O9001" s="14"/>
      <c r="P9001" s="14"/>
    </row>
    <row r="9002" spans="9:16" x14ac:dyDescent="0.25">
      <c r="I9002" s="14"/>
      <c r="J9002" s="14"/>
      <c r="K9002" s="14"/>
      <c r="L9002" s="14"/>
      <c r="M9002" s="14"/>
      <c r="N9002" s="14"/>
      <c r="O9002" s="14"/>
      <c r="P9002" s="14"/>
    </row>
    <row r="9003" spans="9:16" x14ac:dyDescent="0.25">
      <c r="I9003" s="14"/>
      <c r="J9003" s="14"/>
      <c r="K9003" s="14"/>
      <c r="L9003" s="14"/>
      <c r="M9003" s="14"/>
      <c r="N9003" s="14"/>
      <c r="O9003" s="14"/>
      <c r="P9003" s="14"/>
    </row>
    <row r="9004" spans="9:16" x14ac:dyDescent="0.25">
      <c r="I9004" s="14"/>
      <c r="J9004" s="14"/>
      <c r="K9004" s="14"/>
      <c r="L9004" s="14"/>
      <c r="M9004" s="14"/>
      <c r="N9004" s="14"/>
      <c r="O9004" s="14"/>
      <c r="P9004" s="14"/>
    </row>
    <row r="9005" spans="9:16" x14ac:dyDescent="0.25">
      <c r="I9005" s="14"/>
      <c r="J9005" s="14"/>
      <c r="K9005" s="14"/>
      <c r="L9005" s="14"/>
      <c r="M9005" s="14"/>
      <c r="N9005" s="14"/>
      <c r="O9005" s="14"/>
      <c r="P9005" s="14"/>
    </row>
    <row r="9006" spans="9:16" x14ac:dyDescent="0.25">
      <c r="I9006" s="14"/>
      <c r="J9006" s="14"/>
      <c r="K9006" s="14"/>
      <c r="L9006" s="14"/>
      <c r="M9006" s="14"/>
      <c r="N9006" s="14"/>
      <c r="O9006" s="14"/>
      <c r="P9006" s="14"/>
    </row>
    <row r="9007" spans="9:16" x14ac:dyDescent="0.25">
      <c r="I9007" s="14"/>
      <c r="J9007" s="14"/>
      <c r="K9007" s="14"/>
      <c r="L9007" s="14"/>
      <c r="M9007" s="14"/>
      <c r="N9007" s="14"/>
      <c r="O9007" s="14"/>
      <c r="P9007" s="14"/>
    </row>
    <row r="9008" spans="9:16" x14ac:dyDescent="0.25">
      <c r="I9008" s="14"/>
      <c r="J9008" s="14"/>
      <c r="K9008" s="14"/>
      <c r="L9008" s="14"/>
      <c r="M9008" s="14"/>
      <c r="N9008" s="14"/>
      <c r="O9008" s="14"/>
      <c r="P9008" s="14"/>
    </row>
    <row r="9009" spans="9:16" x14ac:dyDescent="0.25">
      <c r="I9009" s="14"/>
      <c r="J9009" s="14"/>
      <c r="K9009" s="14"/>
      <c r="L9009" s="14"/>
      <c r="M9009" s="14"/>
      <c r="N9009" s="14"/>
      <c r="O9009" s="14"/>
      <c r="P9009" s="14"/>
    </row>
    <row r="9010" spans="9:16" x14ac:dyDescent="0.25">
      <c r="I9010" s="14"/>
      <c r="J9010" s="14"/>
      <c r="K9010" s="14"/>
      <c r="L9010" s="14"/>
      <c r="M9010" s="14"/>
      <c r="N9010" s="14"/>
      <c r="O9010" s="14"/>
      <c r="P9010" s="14"/>
    </row>
    <row r="9011" spans="9:16" x14ac:dyDescent="0.25">
      <c r="I9011" s="14"/>
      <c r="J9011" s="14"/>
      <c r="K9011" s="14"/>
      <c r="L9011" s="14"/>
      <c r="M9011" s="14"/>
      <c r="N9011" s="14"/>
      <c r="O9011" s="14"/>
      <c r="P9011" s="14"/>
    </row>
    <row r="9012" spans="9:16" x14ac:dyDescent="0.25">
      <c r="I9012" s="14"/>
      <c r="J9012" s="14"/>
      <c r="K9012" s="14"/>
      <c r="L9012" s="14"/>
      <c r="M9012" s="14"/>
      <c r="N9012" s="14"/>
      <c r="O9012" s="14"/>
      <c r="P9012" s="14"/>
    </row>
    <row r="9013" spans="9:16" x14ac:dyDescent="0.25">
      <c r="I9013" s="14"/>
      <c r="J9013" s="14"/>
      <c r="K9013" s="14"/>
      <c r="L9013" s="14"/>
      <c r="M9013" s="14"/>
      <c r="N9013" s="14"/>
      <c r="O9013" s="14"/>
      <c r="P9013" s="14"/>
    </row>
    <row r="9014" spans="9:16" x14ac:dyDescent="0.25">
      <c r="I9014" s="14"/>
      <c r="J9014" s="14"/>
      <c r="K9014" s="14"/>
      <c r="L9014" s="14"/>
      <c r="M9014" s="14"/>
      <c r="N9014" s="14"/>
      <c r="O9014" s="14"/>
      <c r="P9014" s="14"/>
    </row>
    <row r="9015" spans="9:16" x14ac:dyDescent="0.25">
      <c r="I9015" s="14"/>
      <c r="J9015" s="14"/>
      <c r="K9015" s="14"/>
      <c r="L9015" s="14"/>
      <c r="M9015" s="14"/>
      <c r="N9015" s="14"/>
      <c r="O9015" s="14"/>
      <c r="P9015" s="14"/>
    </row>
    <row r="9016" spans="9:16" x14ac:dyDescent="0.25">
      <c r="I9016" s="14"/>
      <c r="J9016" s="14"/>
      <c r="K9016" s="14"/>
      <c r="L9016" s="14"/>
      <c r="M9016" s="14"/>
      <c r="N9016" s="14"/>
      <c r="O9016" s="14"/>
      <c r="P9016" s="14"/>
    </row>
    <row r="9017" spans="9:16" x14ac:dyDescent="0.25">
      <c r="I9017" s="14"/>
      <c r="J9017" s="14"/>
      <c r="K9017" s="14"/>
      <c r="L9017" s="14"/>
      <c r="M9017" s="14"/>
      <c r="N9017" s="14"/>
      <c r="O9017" s="14"/>
      <c r="P9017" s="14"/>
    </row>
    <row r="9018" spans="9:16" x14ac:dyDescent="0.25">
      <c r="I9018" s="14"/>
      <c r="J9018" s="14"/>
      <c r="K9018" s="14"/>
      <c r="L9018" s="14"/>
      <c r="M9018" s="14"/>
      <c r="N9018" s="14"/>
      <c r="O9018" s="14"/>
      <c r="P9018" s="14"/>
    </row>
    <row r="9019" spans="9:16" x14ac:dyDescent="0.25">
      <c r="I9019" s="14"/>
      <c r="J9019" s="14"/>
      <c r="K9019" s="14"/>
      <c r="L9019" s="14"/>
      <c r="M9019" s="14"/>
      <c r="N9019" s="14"/>
      <c r="O9019" s="14"/>
      <c r="P9019" s="14"/>
    </row>
    <row r="9020" spans="9:16" x14ac:dyDescent="0.25">
      <c r="I9020" s="14"/>
      <c r="J9020" s="14"/>
      <c r="K9020" s="14"/>
      <c r="L9020" s="14"/>
      <c r="M9020" s="14"/>
      <c r="N9020" s="14"/>
      <c r="O9020" s="14"/>
      <c r="P9020" s="14"/>
    </row>
    <row r="9021" spans="9:16" x14ac:dyDescent="0.25">
      <c r="I9021" s="14"/>
      <c r="J9021" s="14"/>
      <c r="K9021" s="14"/>
      <c r="L9021" s="14"/>
      <c r="M9021" s="14"/>
      <c r="N9021" s="14"/>
      <c r="O9021" s="14"/>
      <c r="P9021" s="14"/>
    </row>
    <row r="9022" spans="9:16" x14ac:dyDescent="0.25">
      <c r="I9022" s="14"/>
      <c r="J9022" s="14"/>
      <c r="K9022" s="14"/>
      <c r="L9022" s="14"/>
      <c r="M9022" s="14"/>
      <c r="N9022" s="14"/>
      <c r="O9022" s="14"/>
      <c r="P9022" s="14"/>
    </row>
    <row r="9023" spans="9:16" x14ac:dyDescent="0.25">
      <c r="I9023" s="14"/>
      <c r="J9023" s="14"/>
      <c r="K9023" s="14"/>
      <c r="L9023" s="14"/>
      <c r="M9023" s="14"/>
      <c r="N9023" s="14"/>
      <c r="O9023" s="14"/>
      <c r="P9023" s="14"/>
    </row>
    <row r="9024" spans="9:16" x14ac:dyDescent="0.25">
      <c r="I9024" s="14"/>
      <c r="J9024" s="14"/>
      <c r="K9024" s="14"/>
      <c r="L9024" s="14"/>
      <c r="M9024" s="14"/>
      <c r="N9024" s="14"/>
      <c r="O9024" s="14"/>
      <c r="P9024" s="14"/>
    </row>
    <row r="9025" spans="9:16" x14ac:dyDescent="0.25">
      <c r="I9025" s="14"/>
      <c r="J9025" s="14"/>
      <c r="K9025" s="14"/>
      <c r="L9025" s="14"/>
      <c r="M9025" s="14"/>
      <c r="N9025" s="14"/>
      <c r="O9025" s="14"/>
      <c r="P9025" s="14"/>
    </row>
    <row r="9026" spans="9:16" x14ac:dyDescent="0.25">
      <c r="I9026" s="14"/>
      <c r="J9026" s="14"/>
      <c r="K9026" s="14"/>
      <c r="L9026" s="14"/>
      <c r="M9026" s="14"/>
      <c r="N9026" s="14"/>
      <c r="O9026" s="14"/>
      <c r="P9026" s="14"/>
    </row>
    <row r="9027" spans="9:16" x14ac:dyDescent="0.25">
      <c r="I9027" s="14"/>
      <c r="J9027" s="14"/>
      <c r="K9027" s="14"/>
      <c r="L9027" s="14"/>
      <c r="M9027" s="14"/>
      <c r="N9027" s="14"/>
      <c r="O9027" s="14"/>
      <c r="P9027" s="14"/>
    </row>
    <row r="9028" spans="9:16" x14ac:dyDescent="0.25">
      <c r="I9028" s="14"/>
      <c r="J9028" s="14"/>
      <c r="K9028" s="14"/>
      <c r="L9028" s="14"/>
      <c r="M9028" s="14"/>
      <c r="N9028" s="14"/>
      <c r="O9028" s="14"/>
      <c r="P9028" s="14"/>
    </row>
    <row r="9029" spans="9:16" x14ac:dyDescent="0.25">
      <c r="I9029" s="14"/>
      <c r="J9029" s="14"/>
      <c r="K9029" s="14"/>
      <c r="L9029" s="14"/>
      <c r="M9029" s="14"/>
      <c r="N9029" s="14"/>
      <c r="O9029" s="14"/>
      <c r="P9029" s="14"/>
    </row>
    <row r="9030" spans="9:16" x14ac:dyDescent="0.25">
      <c r="I9030" s="14"/>
      <c r="J9030" s="14"/>
      <c r="K9030" s="14"/>
      <c r="L9030" s="14"/>
      <c r="M9030" s="14"/>
      <c r="N9030" s="14"/>
      <c r="O9030" s="14"/>
      <c r="P9030" s="14"/>
    </row>
    <row r="9031" spans="9:16" x14ac:dyDescent="0.25">
      <c r="I9031" s="14"/>
      <c r="J9031" s="14"/>
      <c r="K9031" s="14"/>
      <c r="L9031" s="14"/>
      <c r="M9031" s="14"/>
      <c r="N9031" s="14"/>
      <c r="O9031" s="14"/>
      <c r="P9031" s="14"/>
    </row>
    <row r="9032" spans="9:16" x14ac:dyDescent="0.25">
      <c r="I9032" s="14"/>
      <c r="J9032" s="14"/>
      <c r="K9032" s="14"/>
      <c r="L9032" s="14"/>
      <c r="M9032" s="14"/>
      <c r="N9032" s="14"/>
      <c r="O9032" s="14"/>
      <c r="P9032" s="14"/>
    </row>
    <row r="9033" spans="9:16" x14ac:dyDescent="0.25">
      <c r="I9033" s="14"/>
      <c r="J9033" s="14"/>
      <c r="K9033" s="14"/>
      <c r="L9033" s="14"/>
      <c r="M9033" s="14"/>
      <c r="N9033" s="14"/>
      <c r="O9033" s="14"/>
      <c r="P9033" s="14"/>
    </row>
    <row r="9034" spans="9:16" x14ac:dyDescent="0.25">
      <c r="I9034" s="14"/>
      <c r="J9034" s="14"/>
      <c r="K9034" s="14"/>
      <c r="L9034" s="14"/>
      <c r="M9034" s="14"/>
      <c r="N9034" s="14"/>
      <c r="O9034" s="14"/>
      <c r="P9034" s="14"/>
    </row>
    <row r="9035" spans="9:16" x14ac:dyDescent="0.25">
      <c r="I9035" s="14"/>
      <c r="J9035" s="14"/>
      <c r="K9035" s="14"/>
      <c r="L9035" s="14"/>
      <c r="M9035" s="14"/>
      <c r="N9035" s="14"/>
      <c r="O9035" s="14"/>
      <c r="P9035" s="14"/>
    </row>
    <row r="9036" spans="9:16" x14ac:dyDescent="0.25">
      <c r="I9036" s="14"/>
      <c r="J9036" s="14"/>
      <c r="K9036" s="14"/>
      <c r="L9036" s="14"/>
      <c r="M9036" s="14"/>
      <c r="N9036" s="14"/>
      <c r="O9036" s="14"/>
      <c r="P9036" s="14"/>
    </row>
    <row r="9037" spans="9:16" x14ac:dyDescent="0.25">
      <c r="I9037" s="14"/>
      <c r="J9037" s="14"/>
      <c r="K9037" s="14"/>
      <c r="L9037" s="14"/>
      <c r="M9037" s="14"/>
      <c r="N9037" s="14"/>
      <c r="O9037" s="14"/>
      <c r="P9037" s="14"/>
    </row>
    <row r="9038" spans="9:16" x14ac:dyDescent="0.25">
      <c r="I9038" s="14"/>
      <c r="J9038" s="14"/>
      <c r="K9038" s="14"/>
      <c r="L9038" s="14"/>
      <c r="M9038" s="14"/>
      <c r="N9038" s="14"/>
      <c r="O9038" s="14"/>
      <c r="P9038" s="14"/>
    </row>
    <row r="9039" spans="9:16" x14ac:dyDescent="0.25">
      <c r="I9039" s="14"/>
      <c r="J9039" s="14"/>
      <c r="K9039" s="14"/>
      <c r="L9039" s="14"/>
      <c r="M9039" s="14"/>
      <c r="N9039" s="14"/>
      <c r="O9039" s="14"/>
      <c r="P9039" s="14"/>
    </row>
    <row r="9040" spans="9:16" x14ac:dyDescent="0.25">
      <c r="I9040" s="14"/>
      <c r="J9040" s="14"/>
      <c r="K9040" s="14"/>
      <c r="L9040" s="14"/>
      <c r="M9040" s="14"/>
      <c r="N9040" s="14"/>
      <c r="O9040" s="14"/>
      <c r="P9040" s="14"/>
    </row>
    <row r="9041" spans="9:16" x14ac:dyDescent="0.25">
      <c r="I9041" s="14"/>
      <c r="J9041" s="14"/>
      <c r="K9041" s="14"/>
      <c r="L9041" s="14"/>
      <c r="M9041" s="14"/>
      <c r="N9041" s="14"/>
      <c r="O9041" s="14"/>
      <c r="P9041" s="14"/>
    </row>
    <row r="9042" spans="9:16" x14ac:dyDescent="0.25">
      <c r="I9042" s="14"/>
      <c r="J9042" s="14"/>
      <c r="K9042" s="14"/>
      <c r="L9042" s="14"/>
      <c r="M9042" s="14"/>
      <c r="N9042" s="14"/>
      <c r="O9042" s="14"/>
      <c r="P9042" s="14"/>
    </row>
    <row r="9043" spans="9:16" x14ac:dyDescent="0.25">
      <c r="I9043" s="14"/>
      <c r="J9043" s="14"/>
      <c r="K9043" s="14"/>
      <c r="L9043" s="14"/>
      <c r="M9043" s="14"/>
      <c r="N9043" s="14"/>
      <c r="O9043" s="14"/>
      <c r="P9043" s="14"/>
    </row>
    <row r="9044" spans="9:16" x14ac:dyDescent="0.25">
      <c r="I9044" s="14"/>
      <c r="J9044" s="14"/>
      <c r="K9044" s="14"/>
      <c r="L9044" s="14"/>
      <c r="M9044" s="14"/>
      <c r="N9044" s="14"/>
      <c r="O9044" s="14"/>
      <c r="P9044" s="14"/>
    </row>
    <row r="9045" spans="9:16" x14ac:dyDescent="0.25">
      <c r="I9045" s="14"/>
      <c r="J9045" s="14"/>
      <c r="K9045" s="14"/>
      <c r="L9045" s="14"/>
      <c r="M9045" s="14"/>
      <c r="N9045" s="14"/>
      <c r="O9045" s="14"/>
      <c r="P9045" s="14"/>
    </row>
    <row r="9046" spans="9:16" x14ac:dyDescent="0.25">
      <c r="I9046" s="14"/>
      <c r="J9046" s="14"/>
      <c r="K9046" s="14"/>
      <c r="L9046" s="14"/>
      <c r="M9046" s="14"/>
      <c r="N9046" s="14"/>
      <c r="O9046" s="14"/>
      <c r="P9046" s="14"/>
    </row>
    <row r="9047" spans="9:16" x14ac:dyDescent="0.25">
      <c r="I9047" s="14"/>
      <c r="J9047" s="14"/>
      <c r="K9047" s="14"/>
      <c r="L9047" s="14"/>
      <c r="M9047" s="14"/>
      <c r="N9047" s="14"/>
      <c r="O9047" s="14"/>
      <c r="P9047" s="14"/>
    </row>
    <row r="9048" spans="9:16" x14ac:dyDescent="0.25">
      <c r="I9048" s="14"/>
      <c r="J9048" s="14"/>
      <c r="K9048" s="14"/>
      <c r="L9048" s="14"/>
      <c r="M9048" s="14"/>
      <c r="N9048" s="14"/>
      <c r="O9048" s="14"/>
      <c r="P9048" s="14"/>
    </row>
    <row r="9049" spans="9:16" x14ac:dyDescent="0.25">
      <c r="I9049" s="14"/>
      <c r="J9049" s="14"/>
      <c r="K9049" s="14"/>
      <c r="L9049" s="14"/>
      <c r="M9049" s="14"/>
      <c r="N9049" s="14"/>
      <c r="O9049" s="14"/>
      <c r="P9049" s="14"/>
    </row>
    <row r="9050" spans="9:16" x14ac:dyDescent="0.25">
      <c r="I9050" s="14"/>
      <c r="J9050" s="14"/>
      <c r="K9050" s="14"/>
      <c r="L9050" s="14"/>
      <c r="M9050" s="14"/>
      <c r="N9050" s="14"/>
      <c r="O9050" s="14"/>
      <c r="P9050" s="14"/>
    </row>
    <row r="9051" spans="9:16" x14ac:dyDescent="0.25">
      <c r="I9051" s="14"/>
      <c r="J9051" s="14"/>
      <c r="K9051" s="14"/>
      <c r="L9051" s="14"/>
      <c r="M9051" s="14"/>
      <c r="N9051" s="14"/>
      <c r="O9051" s="14"/>
      <c r="P9051" s="14"/>
    </row>
    <row r="9052" spans="9:16" x14ac:dyDescent="0.25">
      <c r="I9052" s="14"/>
      <c r="J9052" s="14"/>
      <c r="K9052" s="14"/>
      <c r="L9052" s="14"/>
      <c r="M9052" s="14"/>
      <c r="N9052" s="14"/>
      <c r="O9052" s="14"/>
      <c r="P9052" s="14"/>
    </row>
    <row r="9053" spans="9:16" x14ac:dyDescent="0.25">
      <c r="I9053" s="14"/>
      <c r="J9053" s="14"/>
      <c r="K9053" s="14"/>
      <c r="L9053" s="14"/>
      <c r="M9053" s="14"/>
      <c r="N9053" s="14"/>
      <c r="O9053" s="14"/>
      <c r="P9053" s="14"/>
    </row>
    <row r="9054" spans="9:16" x14ac:dyDescent="0.25">
      <c r="I9054" s="14"/>
      <c r="J9054" s="14"/>
      <c r="K9054" s="14"/>
      <c r="L9054" s="14"/>
      <c r="M9054" s="14"/>
      <c r="N9054" s="14"/>
      <c r="O9054" s="14"/>
      <c r="P9054" s="14"/>
    </row>
    <row r="9055" spans="9:16" x14ac:dyDescent="0.25">
      <c r="I9055" s="14"/>
      <c r="J9055" s="14"/>
      <c r="K9055" s="14"/>
      <c r="L9055" s="14"/>
      <c r="M9055" s="14"/>
      <c r="N9055" s="14"/>
      <c r="O9055" s="14"/>
      <c r="P9055" s="14"/>
    </row>
    <row r="9056" spans="9:16" x14ac:dyDescent="0.25">
      <c r="I9056" s="14"/>
      <c r="J9056" s="14"/>
      <c r="K9056" s="14"/>
      <c r="L9056" s="14"/>
      <c r="M9056" s="14"/>
      <c r="N9056" s="14"/>
      <c r="O9056" s="14"/>
      <c r="P9056" s="14"/>
    </row>
    <row r="9057" spans="9:16" x14ac:dyDescent="0.25">
      <c r="I9057" s="14"/>
      <c r="J9057" s="14"/>
      <c r="K9057" s="14"/>
      <c r="L9057" s="14"/>
      <c r="M9057" s="14"/>
      <c r="N9057" s="14"/>
      <c r="O9057" s="14"/>
      <c r="P9057" s="14"/>
    </row>
    <row r="9058" spans="9:16" x14ac:dyDescent="0.25">
      <c r="I9058" s="14"/>
      <c r="J9058" s="14"/>
      <c r="K9058" s="14"/>
      <c r="L9058" s="14"/>
      <c r="M9058" s="14"/>
      <c r="N9058" s="14"/>
      <c r="O9058" s="14"/>
      <c r="P9058" s="14"/>
    </row>
    <row r="9059" spans="9:16" x14ac:dyDescent="0.25">
      <c r="I9059" s="14"/>
      <c r="J9059" s="14"/>
      <c r="K9059" s="14"/>
      <c r="L9059" s="14"/>
      <c r="M9059" s="14"/>
      <c r="N9059" s="14"/>
      <c r="O9059" s="14"/>
      <c r="P9059" s="14"/>
    </row>
    <row r="9060" spans="9:16" x14ac:dyDescent="0.25">
      <c r="I9060" s="14"/>
      <c r="J9060" s="14"/>
      <c r="K9060" s="14"/>
      <c r="L9060" s="14"/>
      <c r="M9060" s="14"/>
      <c r="N9060" s="14"/>
      <c r="O9060" s="14"/>
      <c r="P9060" s="14"/>
    </row>
    <row r="9061" spans="9:16" x14ac:dyDescent="0.25">
      <c r="I9061" s="14"/>
      <c r="J9061" s="14"/>
      <c r="K9061" s="14"/>
      <c r="L9061" s="14"/>
      <c r="M9061" s="14"/>
      <c r="N9061" s="14"/>
      <c r="O9061" s="14"/>
      <c r="P9061" s="14"/>
    </row>
    <row r="9062" spans="9:16" x14ac:dyDescent="0.25">
      <c r="I9062" s="14"/>
      <c r="J9062" s="14"/>
      <c r="K9062" s="14"/>
      <c r="L9062" s="14"/>
      <c r="M9062" s="14"/>
      <c r="N9062" s="14"/>
      <c r="O9062" s="14"/>
      <c r="P9062" s="14"/>
    </row>
    <row r="9063" spans="9:16" x14ac:dyDescent="0.25">
      <c r="I9063" s="14"/>
      <c r="J9063" s="14"/>
      <c r="K9063" s="14"/>
      <c r="L9063" s="14"/>
      <c r="M9063" s="14"/>
      <c r="N9063" s="14"/>
      <c r="O9063" s="14"/>
      <c r="P9063" s="14"/>
    </row>
    <row r="9064" spans="9:16" x14ac:dyDescent="0.25">
      <c r="I9064" s="14"/>
      <c r="J9064" s="14"/>
      <c r="K9064" s="14"/>
      <c r="L9064" s="14"/>
      <c r="M9064" s="14"/>
      <c r="N9064" s="14"/>
      <c r="O9064" s="14"/>
      <c r="P9064" s="14"/>
    </row>
    <row r="9065" spans="9:16" x14ac:dyDescent="0.25">
      <c r="I9065" s="14"/>
      <c r="J9065" s="14"/>
      <c r="K9065" s="14"/>
      <c r="L9065" s="14"/>
      <c r="M9065" s="14"/>
      <c r="N9065" s="14"/>
      <c r="O9065" s="14"/>
      <c r="P9065" s="14"/>
    </row>
    <row r="9066" spans="9:16" x14ac:dyDescent="0.25">
      <c r="I9066" s="14"/>
      <c r="J9066" s="14"/>
      <c r="K9066" s="14"/>
      <c r="L9066" s="14"/>
      <c r="M9066" s="14"/>
      <c r="N9066" s="14"/>
      <c r="O9066" s="14"/>
      <c r="P9066" s="14"/>
    </row>
    <row r="9067" spans="9:16" x14ac:dyDescent="0.25">
      <c r="I9067" s="14"/>
      <c r="J9067" s="14"/>
      <c r="K9067" s="14"/>
      <c r="L9067" s="14"/>
      <c r="M9067" s="14"/>
      <c r="N9067" s="14"/>
      <c r="O9067" s="14"/>
      <c r="P9067" s="14"/>
    </row>
    <row r="9068" spans="9:16" x14ac:dyDescent="0.25">
      <c r="I9068" s="14"/>
      <c r="J9068" s="14"/>
      <c r="K9068" s="14"/>
      <c r="L9068" s="14"/>
      <c r="M9068" s="14"/>
      <c r="N9068" s="14"/>
      <c r="O9068" s="14"/>
      <c r="P9068" s="14"/>
    </row>
    <row r="9069" spans="9:16" x14ac:dyDescent="0.25">
      <c r="I9069" s="14"/>
      <c r="J9069" s="14"/>
      <c r="K9069" s="14"/>
      <c r="L9069" s="14"/>
      <c r="M9069" s="14"/>
      <c r="N9069" s="14"/>
      <c r="O9069" s="14"/>
      <c r="P9069" s="14"/>
    </row>
    <row r="9070" spans="9:16" x14ac:dyDescent="0.25">
      <c r="I9070" s="14"/>
      <c r="J9070" s="14"/>
      <c r="K9070" s="14"/>
      <c r="L9070" s="14"/>
      <c r="M9070" s="14"/>
      <c r="N9070" s="14"/>
      <c r="O9070" s="14"/>
      <c r="P9070" s="14"/>
    </row>
    <row r="9071" spans="9:16" x14ac:dyDescent="0.25">
      <c r="I9071" s="14"/>
      <c r="J9071" s="14"/>
      <c r="K9071" s="14"/>
      <c r="L9071" s="14"/>
      <c r="M9071" s="14"/>
      <c r="N9071" s="14"/>
      <c r="O9071" s="14"/>
      <c r="P9071" s="14"/>
    </row>
    <row r="9072" spans="9:16" x14ac:dyDescent="0.25">
      <c r="I9072" s="14"/>
      <c r="J9072" s="14"/>
      <c r="K9072" s="14"/>
      <c r="L9072" s="14"/>
      <c r="M9072" s="14"/>
      <c r="N9072" s="14"/>
      <c r="O9072" s="14"/>
      <c r="P9072" s="14"/>
    </row>
    <row r="9073" spans="9:16" x14ac:dyDescent="0.25">
      <c r="I9073" s="14"/>
      <c r="J9073" s="14"/>
      <c r="K9073" s="14"/>
      <c r="L9073" s="14"/>
      <c r="M9073" s="14"/>
      <c r="N9073" s="14"/>
      <c r="O9073" s="14"/>
      <c r="P9073" s="14"/>
    </row>
    <row r="9074" spans="9:16" x14ac:dyDescent="0.25">
      <c r="I9074" s="14"/>
      <c r="J9074" s="14"/>
      <c r="K9074" s="14"/>
      <c r="L9074" s="14"/>
      <c r="M9074" s="14"/>
      <c r="N9074" s="14"/>
      <c r="O9074" s="14"/>
      <c r="P9074" s="14"/>
    </row>
    <row r="9075" spans="9:16" x14ac:dyDescent="0.25">
      <c r="I9075" s="14"/>
      <c r="J9075" s="14"/>
      <c r="K9075" s="14"/>
      <c r="L9075" s="14"/>
      <c r="M9075" s="14"/>
      <c r="N9075" s="14"/>
      <c r="O9075" s="14"/>
      <c r="P9075" s="14"/>
    </row>
    <row r="9076" spans="9:16" x14ac:dyDescent="0.25">
      <c r="I9076" s="14"/>
      <c r="J9076" s="14"/>
      <c r="K9076" s="14"/>
      <c r="L9076" s="14"/>
      <c r="M9076" s="14"/>
      <c r="N9076" s="14"/>
      <c r="O9076" s="14"/>
      <c r="P9076" s="14"/>
    </row>
    <row r="9077" spans="9:16" x14ac:dyDescent="0.25">
      <c r="I9077" s="14"/>
      <c r="J9077" s="14"/>
      <c r="K9077" s="14"/>
      <c r="L9077" s="14"/>
      <c r="M9077" s="14"/>
      <c r="N9077" s="14"/>
      <c r="O9077" s="14"/>
      <c r="P9077" s="14"/>
    </row>
    <row r="9078" spans="9:16" x14ac:dyDescent="0.25">
      <c r="I9078" s="14"/>
      <c r="J9078" s="14"/>
      <c r="K9078" s="14"/>
      <c r="L9078" s="14"/>
      <c r="M9078" s="14"/>
      <c r="N9078" s="14"/>
      <c r="O9078" s="14"/>
      <c r="P9078" s="14"/>
    </row>
    <row r="9079" spans="9:16" x14ac:dyDescent="0.25">
      <c r="I9079" s="14"/>
      <c r="J9079" s="14"/>
      <c r="K9079" s="14"/>
      <c r="L9079" s="14"/>
      <c r="M9079" s="14"/>
      <c r="N9079" s="14"/>
      <c r="O9079" s="14"/>
      <c r="P9079" s="14"/>
    </row>
    <row r="9080" spans="9:16" x14ac:dyDescent="0.25">
      <c r="I9080" s="14"/>
      <c r="J9080" s="14"/>
      <c r="K9080" s="14"/>
      <c r="L9080" s="14"/>
      <c r="M9080" s="14"/>
      <c r="N9080" s="14"/>
      <c r="O9080" s="14"/>
      <c r="P9080" s="14"/>
    </row>
    <row r="9081" spans="9:16" x14ac:dyDescent="0.25">
      <c r="I9081" s="14"/>
      <c r="J9081" s="14"/>
      <c r="K9081" s="14"/>
      <c r="L9081" s="14"/>
      <c r="M9081" s="14"/>
      <c r="N9081" s="14"/>
      <c r="O9081" s="14"/>
      <c r="P9081" s="14"/>
    </row>
    <row r="9082" spans="9:16" x14ac:dyDescent="0.25">
      <c r="I9082" s="14"/>
      <c r="J9082" s="14"/>
      <c r="K9082" s="14"/>
      <c r="L9082" s="14"/>
      <c r="M9082" s="14"/>
      <c r="N9082" s="14"/>
      <c r="O9082" s="14"/>
      <c r="P9082" s="14"/>
    </row>
    <row r="9083" spans="9:16" x14ac:dyDescent="0.25">
      <c r="I9083" s="14"/>
      <c r="J9083" s="14"/>
      <c r="K9083" s="14"/>
      <c r="L9083" s="14"/>
      <c r="M9083" s="14"/>
      <c r="N9083" s="14"/>
      <c r="O9083" s="14"/>
      <c r="P9083" s="14"/>
    </row>
    <row r="9084" spans="9:16" x14ac:dyDescent="0.25">
      <c r="I9084" s="14"/>
      <c r="J9084" s="14"/>
      <c r="K9084" s="14"/>
      <c r="L9084" s="14"/>
      <c r="M9084" s="14"/>
      <c r="N9084" s="14"/>
      <c r="O9084" s="14"/>
      <c r="P9084" s="14"/>
    </row>
    <row r="9085" spans="9:16" x14ac:dyDescent="0.25">
      <c r="I9085" s="14"/>
      <c r="J9085" s="14"/>
      <c r="K9085" s="14"/>
      <c r="L9085" s="14"/>
      <c r="M9085" s="14"/>
      <c r="N9085" s="14"/>
      <c r="O9085" s="14"/>
      <c r="P9085" s="14"/>
    </row>
    <row r="9086" spans="9:16" x14ac:dyDescent="0.25">
      <c r="I9086" s="14"/>
      <c r="J9086" s="14"/>
      <c r="K9086" s="14"/>
      <c r="L9086" s="14"/>
      <c r="M9086" s="14"/>
      <c r="N9086" s="14"/>
      <c r="O9086" s="14"/>
      <c r="P9086" s="14"/>
    </row>
    <row r="9087" spans="9:16" x14ac:dyDescent="0.25">
      <c r="I9087" s="14"/>
      <c r="J9087" s="14"/>
      <c r="K9087" s="14"/>
      <c r="L9087" s="14"/>
      <c r="M9087" s="14"/>
      <c r="N9087" s="14"/>
      <c r="O9087" s="14"/>
      <c r="P9087" s="14"/>
    </row>
    <row r="9088" spans="9:16" x14ac:dyDescent="0.25">
      <c r="I9088" s="14"/>
      <c r="J9088" s="14"/>
      <c r="K9088" s="14"/>
      <c r="L9088" s="14"/>
      <c r="M9088" s="14"/>
      <c r="N9088" s="14"/>
      <c r="O9088" s="14"/>
      <c r="P9088" s="14"/>
    </row>
    <row r="9089" spans="9:16" x14ac:dyDescent="0.25">
      <c r="I9089" s="14"/>
      <c r="J9089" s="14"/>
      <c r="K9089" s="14"/>
      <c r="L9089" s="14"/>
      <c r="M9089" s="14"/>
      <c r="N9089" s="14"/>
      <c r="O9089" s="14"/>
      <c r="P9089" s="14"/>
    </row>
    <row r="9090" spans="9:16" x14ac:dyDescent="0.25">
      <c r="I9090" s="14"/>
      <c r="J9090" s="14"/>
      <c r="K9090" s="14"/>
      <c r="L9090" s="14"/>
      <c r="M9090" s="14"/>
      <c r="N9090" s="14"/>
      <c r="O9090" s="14"/>
      <c r="P9090" s="14"/>
    </row>
    <row r="9091" spans="9:16" x14ac:dyDescent="0.25">
      <c r="I9091" s="14"/>
      <c r="J9091" s="14"/>
      <c r="K9091" s="14"/>
      <c r="L9091" s="14"/>
      <c r="M9091" s="14"/>
      <c r="N9091" s="14"/>
      <c r="O9091" s="14"/>
      <c r="P9091" s="14"/>
    </row>
    <row r="9092" spans="9:16" x14ac:dyDescent="0.25">
      <c r="I9092" s="14"/>
      <c r="J9092" s="14"/>
      <c r="K9092" s="14"/>
      <c r="L9092" s="14"/>
      <c r="M9092" s="14"/>
      <c r="N9092" s="14"/>
      <c r="O9092" s="14"/>
      <c r="P9092" s="14"/>
    </row>
    <row r="9093" spans="9:16" x14ac:dyDescent="0.25">
      <c r="I9093" s="14"/>
      <c r="J9093" s="14"/>
      <c r="K9093" s="14"/>
      <c r="L9093" s="14"/>
      <c r="M9093" s="14"/>
      <c r="N9093" s="14"/>
      <c r="O9093" s="14"/>
      <c r="P9093" s="14"/>
    </row>
    <row r="9094" spans="9:16" x14ac:dyDescent="0.25">
      <c r="I9094" s="14"/>
      <c r="J9094" s="14"/>
      <c r="K9094" s="14"/>
      <c r="L9094" s="14"/>
      <c r="M9094" s="14"/>
      <c r="N9094" s="14"/>
      <c r="O9094" s="14"/>
      <c r="P9094" s="14"/>
    </row>
    <row r="9095" spans="9:16" x14ac:dyDescent="0.25">
      <c r="I9095" s="14"/>
      <c r="J9095" s="14"/>
      <c r="K9095" s="14"/>
      <c r="L9095" s="14"/>
      <c r="M9095" s="14"/>
      <c r="N9095" s="14"/>
      <c r="O9095" s="14"/>
      <c r="P9095" s="14"/>
    </row>
    <row r="9096" spans="9:16" x14ac:dyDescent="0.25">
      <c r="I9096" s="14"/>
      <c r="J9096" s="14"/>
      <c r="K9096" s="14"/>
      <c r="L9096" s="14"/>
      <c r="M9096" s="14"/>
      <c r="N9096" s="14"/>
      <c r="O9096" s="14"/>
      <c r="P9096" s="14"/>
    </row>
    <row r="9097" spans="9:16" x14ac:dyDescent="0.25">
      <c r="I9097" s="14"/>
      <c r="J9097" s="14"/>
      <c r="K9097" s="14"/>
      <c r="L9097" s="14"/>
      <c r="M9097" s="14"/>
      <c r="N9097" s="14"/>
      <c r="O9097" s="14"/>
      <c r="P9097" s="14"/>
    </row>
    <row r="9098" spans="9:16" x14ac:dyDescent="0.25">
      <c r="I9098" s="14"/>
      <c r="J9098" s="14"/>
      <c r="K9098" s="14"/>
      <c r="L9098" s="14"/>
      <c r="M9098" s="14"/>
      <c r="N9098" s="14"/>
      <c r="O9098" s="14"/>
      <c r="P9098" s="14"/>
    </row>
    <row r="9099" spans="9:16" x14ac:dyDescent="0.25">
      <c r="I9099" s="14"/>
      <c r="J9099" s="14"/>
      <c r="K9099" s="14"/>
      <c r="L9099" s="14"/>
      <c r="M9099" s="14"/>
      <c r="N9099" s="14"/>
      <c r="O9099" s="14"/>
      <c r="P9099" s="14"/>
    </row>
    <row r="9100" spans="9:16" x14ac:dyDescent="0.25">
      <c r="I9100" s="14"/>
      <c r="J9100" s="14"/>
      <c r="K9100" s="14"/>
      <c r="L9100" s="14"/>
      <c r="M9100" s="14"/>
      <c r="N9100" s="14"/>
      <c r="O9100" s="14"/>
      <c r="P9100" s="14"/>
    </row>
    <row r="9101" spans="9:16" x14ac:dyDescent="0.25">
      <c r="I9101" s="14"/>
      <c r="J9101" s="14"/>
      <c r="K9101" s="14"/>
      <c r="L9101" s="14"/>
      <c r="M9101" s="14"/>
      <c r="N9101" s="14"/>
      <c r="O9101" s="14"/>
      <c r="P9101" s="14"/>
    </row>
    <row r="9102" spans="9:16" x14ac:dyDescent="0.25">
      <c r="I9102" s="14"/>
      <c r="J9102" s="14"/>
      <c r="K9102" s="14"/>
      <c r="L9102" s="14"/>
      <c r="M9102" s="14"/>
      <c r="N9102" s="14"/>
      <c r="O9102" s="14"/>
      <c r="P9102" s="14"/>
    </row>
    <row r="9103" spans="9:16" x14ac:dyDescent="0.25">
      <c r="I9103" s="14"/>
      <c r="J9103" s="14"/>
      <c r="K9103" s="14"/>
      <c r="L9103" s="14"/>
      <c r="M9103" s="14"/>
      <c r="N9103" s="14"/>
      <c r="O9103" s="14"/>
      <c r="P9103" s="14"/>
    </row>
    <row r="9104" spans="9:16" x14ac:dyDescent="0.25">
      <c r="I9104" s="14"/>
      <c r="J9104" s="14"/>
      <c r="K9104" s="14"/>
      <c r="L9104" s="14"/>
      <c r="M9104" s="14"/>
      <c r="N9104" s="14"/>
      <c r="O9104" s="14"/>
      <c r="P9104" s="14"/>
    </row>
    <row r="9105" spans="9:16" x14ac:dyDescent="0.25">
      <c r="I9105" s="14"/>
      <c r="J9105" s="14"/>
      <c r="K9105" s="14"/>
      <c r="L9105" s="14"/>
      <c r="M9105" s="14"/>
      <c r="N9105" s="14"/>
      <c r="O9105" s="14"/>
      <c r="P9105" s="14"/>
    </row>
    <row r="9106" spans="9:16" x14ac:dyDescent="0.25">
      <c r="I9106" s="14"/>
      <c r="J9106" s="14"/>
      <c r="K9106" s="14"/>
      <c r="L9106" s="14"/>
      <c r="M9106" s="14"/>
      <c r="N9106" s="14"/>
      <c r="O9106" s="14"/>
      <c r="P9106" s="14"/>
    </row>
    <row r="9107" spans="9:16" x14ac:dyDescent="0.25">
      <c r="I9107" s="14"/>
      <c r="J9107" s="14"/>
      <c r="K9107" s="14"/>
      <c r="L9107" s="14"/>
      <c r="M9107" s="14"/>
      <c r="N9107" s="14"/>
      <c r="O9107" s="14"/>
      <c r="P9107" s="14"/>
    </row>
    <row r="9108" spans="9:16" x14ac:dyDescent="0.25">
      <c r="I9108" s="14"/>
      <c r="J9108" s="14"/>
      <c r="K9108" s="14"/>
      <c r="L9108" s="14"/>
      <c r="M9108" s="14"/>
      <c r="N9108" s="14"/>
      <c r="O9108" s="14"/>
      <c r="P9108" s="14"/>
    </row>
    <row r="9109" spans="9:16" x14ac:dyDescent="0.25">
      <c r="I9109" s="14"/>
      <c r="J9109" s="14"/>
      <c r="K9109" s="14"/>
      <c r="L9109" s="14"/>
      <c r="M9109" s="14"/>
      <c r="N9109" s="14"/>
      <c r="O9109" s="14"/>
      <c r="P9109" s="14"/>
    </row>
    <row r="9110" spans="9:16" x14ac:dyDescent="0.25">
      <c r="I9110" s="14"/>
      <c r="J9110" s="14"/>
      <c r="K9110" s="14"/>
      <c r="L9110" s="14"/>
      <c r="M9110" s="14"/>
      <c r="N9110" s="14"/>
      <c r="O9110" s="14"/>
      <c r="P9110" s="14"/>
    </row>
    <row r="9111" spans="9:16" x14ac:dyDescent="0.25">
      <c r="I9111" s="14"/>
      <c r="J9111" s="14"/>
      <c r="K9111" s="14"/>
      <c r="L9111" s="14"/>
      <c r="M9111" s="14"/>
      <c r="N9111" s="14"/>
      <c r="O9111" s="14"/>
      <c r="P9111" s="14"/>
    </row>
    <row r="9112" spans="9:16" x14ac:dyDescent="0.25">
      <c r="I9112" s="14"/>
      <c r="J9112" s="14"/>
      <c r="K9112" s="14"/>
      <c r="L9112" s="14"/>
      <c r="M9112" s="14"/>
      <c r="N9112" s="14"/>
      <c r="O9112" s="14"/>
      <c r="P9112" s="14"/>
    </row>
    <row r="9113" spans="9:16" x14ac:dyDescent="0.25">
      <c r="I9113" s="14"/>
      <c r="J9113" s="14"/>
      <c r="K9113" s="14"/>
      <c r="L9113" s="14"/>
      <c r="M9113" s="14"/>
      <c r="N9113" s="14"/>
      <c r="O9113" s="14"/>
      <c r="P9113" s="14"/>
    </row>
    <row r="9114" spans="9:16" x14ac:dyDescent="0.25">
      <c r="I9114" s="14"/>
      <c r="J9114" s="14"/>
      <c r="K9114" s="14"/>
      <c r="L9114" s="14"/>
      <c r="M9114" s="14"/>
      <c r="N9114" s="14"/>
      <c r="O9114" s="14"/>
      <c r="P9114" s="14"/>
    </row>
    <row r="9115" spans="9:16" x14ac:dyDescent="0.25">
      <c r="I9115" s="14"/>
      <c r="J9115" s="14"/>
      <c r="K9115" s="14"/>
      <c r="L9115" s="14"/>
      <c r="M9115" s="14"/>
      <c r="N9115" s="14"/>
      <c r="O9115" s="14"/>
      <c r="P9115" s="14"/>
    </row>
    <row r="9116" spans="9:16" x14ac:dyDescent="0.25">
      <c r="I9116" s="14"/>
      <c r="J9116" s="14"/>
      <c r="K9116" s="14"/>
      <c r="L9116" s="14"/>
      <c r="M9116" s="14"/>
      <c r="N9116" s="14"/>
      <c r="O9116" s="14"/>
      <c r="P9116" s="14"/>
    </row>
    <row r="9117" spans="9:16" x14ac:dyDescent="0.25">
      <c r="I9117" s="14"/>
      <c r="J9117" s="14"/>
      <c r="K9117" s="14"/>
      <c r="L9117" s="14"/>
      <c r="M9117" s="14"/>
      <c r="N9117" s="14"/>
      <c r="O9117" s="14"/>
      <c r="P9117" s="14"/>
    </row>
    <row r="9118" spans="9:16" x14ac:dyDescent="0.25">
      <c r="I9118" s="14"/>
      <c r="J9118" s="14"/>
      <c r="K9118" s="14"/>
      <c r="L9118" s="14"/>
      <c r="M9118" s="14"/>
      <c r="N9118" s="14"/>
      <c r="O9118" s="14"/>
      <c r="P9118" s="14"/>
    </row>
    <row r="9119" spans="9:16" x14ac:dyDescent="0.25">
      <c r="I9119" s="14"/>
      <c r="J9119" s="14"/>
      <c r="K9119" s="14"/>
      <c r="L9119" s="14"/>
      <c r="M9119" s="14"/>
      <c r="N9119" s="14"/>
      <c r="O9119" s="14"/>
      <c r="P9119" s="14"/>
    </row>
    <row r="9120" spans="9:16" x14ac:dyDescent="0.25">
      <c r="I9120" s="14"/>
      <c r="J9120" s="14"/>
      <c r="K9120" s="14"/>
      <c r="L9120" s="14"/>
      <c r="M9120" s="14"/>
      <c r="N9120" s="14"/>
      <c r="O9120" s="14"/>
      <c r="P9120" s="14"/>
    </row>
    <row r="9121" spans="9:16" x14ac:dyDescent="0.25">
      <c r="I9121" s="14"/>
      <c r="J9121" s="14"/>
      <c r="K9121" s="14"/>
      <c r="L9121" s="14"/>
      <c r="M9121" s="14"/>
      <c r="N9121" s="14"/>
      <c r="O9121" s="14"/>
      <c r="P9121" s="14"/>
    </row>
    <row r="9122" spans="9:16" x14ac:dyDescent="0.25">
      <c r="I9122" s="14"/>
      <c r="J9122" s="14"/>
      <c r="K9122" s="14"/>
      <c r="L9122" s="14"/>
      <c r="M9122" s="14"/>
      <c r="N9122" s="14"/>
      <c r="O9122" s="14"/>
      <c r="P9122" s="14"/>
    </row>
    <row r="9123" spans="9:16" x14ac:dyDescent="0.25">
      <c r="I9123" s="14"/>
      <c r="J9123" s="14"/>
      <c r="K9123" s="14"/>
      <c r="L9123" s="14"/>
      <c r="M9123" s="14"/>
      <c r="N9123" s="14"/>
      <c r="O9123" s="14"/>
      <c r="P9123" s="14"/>
    </row>
    <row r="9124" spans="9:16" x14ac:dyDescent="0.25">
      <c r="I9124" s="14"/>
      <c r="J9124" s="14"/>
      <c r="K9124" s="14"/>
      <c r="L9124" s="14"/>
      <c r="M9124" s="14"/>
      <c r="N9124" s="14"/>
      <c r="O9124" s="14"/>
      <c r="P9124" s="14"/>
    </row>
    <row r="9125" spans="9:16" x14ac:dyDescent="0.25">
      <c r="I9125" s="14"/>
      <c r="J9125" s="14"/>
      <c r="K9125" s="14"/>
      <c r="L9125" s="14"/>
      <c r="M9125" s="14"/>
      <c r="N9125" s="14"/>
      <c r="O9125" s="14"/>
      <c r="P9125" s="14"/>
    </row>
    <row r="9126" spans="9:16" x14ac:dyDescent="0.25">
      <c r="I9126" s="14"/>
      <c r="J9126" s="14"/>
      <c r="K9126" s="14"/>
      <c r="L9126" s="14"/>
      <c r="M9126" s="14"/>
      <c r="N9126" s="14"/>
      <c r="O9126" s="14"/>
      <c r="P9126" s="14"/>
    </row>
    <row r="9127" spans="9:16" x14ac:dyDescent="0.25">
      <c r="I9127" s="14"/>
      <c r="J9127" s="14"/>
      <c r="K9127" s="14"/>
      <c r="L9127" s="14"/>
      <c r="M9127" s="14"/>
      <c r="N9127" s="14"/>
      <c r="O9127" s="14"/>
      <c r="P9127" s="14"/>
    </row>
    <row r="9128" spans="9:16" x14ac:dyDescent="0.25">
      <c r="I9128" s="14"/>
      <c r="J9128" s="14"/>
      <c r="K9128" s="14"/>
      <c r="L9128" s="14"/>
      <c r="M9128" s="14"/>
      <c r="N9128" s="14"/>
      <c r="O9128" s="14"/>
      <c r="P9128" s="14"/>
    </row>
    <row r="9129" spans="9:16" x14ac:dyDescent="0.25">
      <c r="I9129" s="14"/>
      <c r="J9129" s="14"/>
      <c r="K9129" s="14"/>
      <c r="L9129" s="14"/>
      <c r="M9129" s="14"/>
      <c r="N9129" s="14"/>
      <c r="O9129" s="14"/>
      <c r="P9129" s="14"/>
    </row>
    <row r="9130" spans="9:16" x14ac:dyDescent="0.25">
      <c r="I9130" s="14"/>
      <c r="J9130" s="14"/>
      <c r="K9130" s="14"/>
      <c r="L9130" s="14"/>
      <c r="M9130" s="14"/>
      <c r="N9130" s="14"/>
      <c r="O9130" s="14"/>
      <c r="P9130" s="14"/>
    </row>
    <row r="9131" spans="9:16" x14ac:dyDescent="0.25">
      <c r="I9131" s="14"/>
      <c r="J9131" s="14"/>
      <c r="K9131" s="14"/>
      <c r="L9131" s="14"/>
      <c r="M9131" s="14"/>
      <c r="N9131" s="14"/>
      <c r="O9131" s="14"/>
      <c r="P9131" s="14"/>
    </row>
    <row r="9132" spans="9:16" x14ac:dyDescent="0.25">
      <c r="I9132" s="14"/>
      <c r="J9132" s="14"/>
      <c r="K9132" s="14"/>
      <c r="L9132" s="14"/>
      <c r="M9132" s="14"/>
      <c r="N9132" s="14"/>
      <c r="O9132" s="14"/>
      <c r="P9132" s="14"/>
    </row>
    <row r="9133" spans="9:16" x14ac:dyDescent="0.25">
      <c r="I9133" s="14"/>
      <c r="J9133" s="14"/>
      <c r="K9133" s="14"/>
      <c r="L9133" s="14"/>
      <c r="M9133" s="14"/>
      <c r="N9133" s="14"/>
      <c r="O9133" s="14"/>
      <c r="P9133" s="14"/>
    </row>
    <row r="9134" spans="9:16" x14ac:dyDescent="0.25">
      <c r="I9134" s="14"/>
      <c r="J9134" s="14"/>
      <c r="K9134" s="14"/>
      <c r="L9134" s="14"/>
      <c r="M9134" s="14"/>
      <c r="N9134" s="14"/>
      <c r="O9134" s="14"/>
      <c r="P9134" s="14"/>
    </row>
    <row r="9135" spans="9:16" x14ac:dyDescent="0.25">
      <c r="I9135" s="14"/>
      <c r="J9135" s="14"/>
      <c r="K9135" s="14"/>
      <c r="L9135" s="14"/>
      <c r="M9135" s="14"/>
      <c r="N9135" s="14"/>
      <c r="O9135" s="14"/>
      <c r="P9135" s="14"/>
    </row>
    <row r="9136" spans="9:16" x14ac:dyDescent="0.25">
      <c r="I9136" s="14"/>
      <c r="J9136" s="14"/>
      <c r="K9136" s="14"/>
      <c r="L9136" s="14"/>
      <c r="M9136" s="14"/>
      <c r="N9136" s="14"/>
      <c r="O9136" s="14"/>
      <c r="P9136" s="14"/>
    </row>
    <row r="9137" spans="9:16" x14ac:dyDescent="0.25">
      <c r="I9137" s="14"/>
      <c r="J9137" s="14"/>
      <c r="K9137" s="14"/>
      <c r="L9137" s="14"/>
      <c r="M9137" s="14"/>
      <c r="N9137" s="14"/>
      <c r="O9137" s="14"/>
      <c r="P9137" s="14"/>
    </row>
    <row r="9138" spans="9:16" x14ac:dyDescent="0.25">
      <c r="I9138" s="14"/>
      <c r="J9138" s="14"/>
      <c r="K9138" s="14"/>
      <c r="L9138" s="14"/>
      <c r="M9138" s="14"/>
      <c r="N9138" s="14"/>
      <c r="O9138" s="14"/>
      <c r="P9138" s="14"/>
    </row>
    <row r="9139" spans="9:16" x14ac:dyDescent="0.25">
      <c r="I9139" s="14"/>
      <c r="J9139" s="14"/>
      <c r="K9139" s="14"/>
      <c r="L9139" s="14"/>
      <c r="M9139" s="14"/>
      <c r="N9139" s="14"/>
      <c r="O9139" s="14"/>
      <c r="P9139" s="14"/>
    </row>
    <row r="9140" spans="9:16" x14ac:dyDescent="0.25">
      <c r="I9140" s="14"/>
      <c r="J9140" s="14"/>
      <c r="K9140" s="14"/>
      <c r="L9140" s="14"/>
      <c r="M9140" s="14"/>
      <c r="N9140" s="14"/>
      <c r="O9140" s="14"/>
      <c r="P9140" s="14"/>
    </row>
    <row r="9141" spans="9:16" x14ac:dyDescent="0.25">
      <c r="I9141" s="14"/>
      <c r="J9141" s="14"/>
      <c r="K9141" s="14"/>
      <c r="L9141" s="14"/>
      <c r="M9141" s="14"/>
      <c r="N9141" s="14"/>
      <c r="O9141" s="14"/>
      <c r="P9141" s="14"/>
    </row>
    <row r="9142" spans="9:16" x14ac:dyDescent="0.25">
      <c r="I9142" s="14"/>
      <c r="J9142" s="14"/>
      <c r="K9142" s="14"/>
      <c r="L9142" s="14"/>
      <c r="M9142" s="14"/>
      <c r="N9142" s="14"/>
      <c r="O9142" s="14"/>
      <c r="P9142" s="14"/>
    </row>
    <row r="9143" spans="9:16" x14ac:dyDescent="0.25">
      <c r="I9143" s="14"/>
      <c r="J9143" s="14"/>
      <c r="K9143" s="14"/>
      <c r="L9143" s="14"/>
      <c r="M9143" s="14"/>
      <c r="N9143" s="14"/>
      <c r="O9143" s="14"/>
      <c r="P9143" s="14"/>
    </row>
    <row r="9144" spans="9:16" x14ac:dyDescent="0.25">
      <c r="I9144" s="14"/>
      <c r="J9144" s="14"/>
      <c r="K9144" s="14"/>
      <c r="L9144" s="14"/>
      <c r="M9144" s="14"/>
      <c r="N9144" s="14"/>
      <c r="O9144" s="14"/>
      <c r="P9144" s="14"/>
    </row>
    <row r="9145" spans="9:16" x14ac:dyDescent="0.25">
      <c r="I9145" s="14"/>
      <c r="J9145" s="14"/>
      <c r="K9145" s="14"/>
      <c r="L9145" s="14"/>
      <c r="M9145" s="14"/>
      <c r="N9145" s="14"/>
      <c r="O9145" s="14"/>
      <c r="P9145" s="14"/>
    </row>
    <row r="9146" spans="9:16" x14ac:dyDescent="0.25">
      <c r="I9146" s="14"/>
      <c r="J9146" s="14"/>
      <c r="K9146" s="14"/>
      <c r="L9146" s="14"/>
      <c r="M9146" s="14"/>
      <c r="N9146" s="14"/>
      <c r="O9146" s="14"/>
      <c r="P9146" s="14"/>
    </row>
    <row r="9147" spans="9:16" x14ac:dyDescent="0.25">
      <c r="I9147" s="14"/>
      <c r="J9147" s="14"/>
      <c r="K9147" s="14"/>
      <c r="L9147" s="14"/>
      <c r="M9147" s="14"/>
      <c r="N9147" s="14"/>
      <c r="O9147" s="14"/>
      <c r="P9147" s="14"/>
    </row>
    <row r="9148" spans="9:16" x14ac:dyDescent="0.25">
      <c r="I9148" s="14"/>
      <c r="J9148" s="14"/>
      <c r="K9148" s="14"/>
      <c r="L9148" s="14"/>
      <c r="M9148" s="14"/>
      <c r="N9148" s="14"/>
      <c r="O9148" s="14"/>
      <c r="P9148" s="14"/>
    </row>
    <row r="9149" spans="9:16" x14ac:dyDescent="0.25">
      <c r="I9149" s="14"/>
      <c r="J9149" s="14"/>
      <c r="K9149" s="14"/>
      <c r="L9149" s="14"/>
      <c r="M9149" s="14"/>
      <c r="N9149" s="14"/>
      <c r="O9149" s="14"/>
      <c r="P9149" s="14"/>
    </row>
    <row r="9150" spans="9:16" x14ac:dyDescent="0.25">
      <c r="I9150" s="14"/>
      <c r="J9150" s="14"/>
      <c r="K9150" s="14"/>
      <c r="L9150" s="14"/>
      <c r="M9150" s="14"/>
      <c r="N9150" s="14"/>
      <c r="O9150" s="14"/>
      <c r="P9150" s="14"/>
    </row>
    <row r="9151" spans="9:16" x14ac:dyDescent="0.25">
      <c r="I9151" s="14"/>
      <c r="J9151" s="14"/>
      <c r="K9151" s="14"/>
      <c r="L9151" s="14"/>
      <c r="M9151" s="14"/>
      <c r="N9151" s="14"/>
      <c r="O9151" s="14"/>
      <c r="P9151" s="14"/>
    </row>
    <row r="9152" spans="9:16" x14ac:dyDescent="0.25">
      <c r="I9152" s="14"/>
      <c r="J9152" s="14"/>
      <c r="K9152" s="14"/>
      <c r="L9152" s="14"/>
      <c r="M9152" s="14"/>
      <c r="N9152" s="14"/>
      <c r="O9152" s="14"/>
      <c r="P9152" s="14"/>
    </row>
    <row r="9153" spans="9:16" x14ac:dyDescent="0.25">
      <c r="I9153" s="14"/>
      <c r="J9153" s="14"/>
      <c r="K9153" s="14"/>
      <c r="L9153" s="14"/>
      <c r="M9153" s="14"/>
      <c r="N9153" s="14"/>
      <c r="O9153" s="14"/>
      <c r="P9153" s="14"/>
    </row>
    <row r="9154" spans="9:16" x14ac:dyDescent="0.25">
      <c r="I9154" s="14"/>
      <c r="J9154" s="14"/>
      <c r="K9154" s="14"/>
      <c r="L9154" s="14"/>
      <c r="M9154" s="14"/>
      <c r="N9154" s="14"/>
      <c r="O9154" s="14"/>
      <c r="P9154" s="14"/>
    </row>
    <row r="9155" spans="9:16" x14ac:dyDescent="0.25">
      <c r="I9155" s="14"/>
      <c r="J9155" s="14"/>
      <c r="K9155" s="14"/>
      <c r="L9155" s="14"/>
      <c r="M9155" s="14"/>
      <c r="N9155" s="14"/>
      <c r="O9155" s="14"/>
      <c r="P9155" s="14"/>
    </row>
    <row r="9156" spans="9:16" x14ac:dyDescent="0.25">
      <c r="I9156" s="14"/>
      <c r="J9156" s="14"/>
      <c r="K9156" s="14"/>
      <c r="L9156" s="14"/>
      <c r="M9156" s="14"/>
      <c r="N9156" s="14"/>
      <c r="O9156" s="14"/>
      <c r="P9156" s="14"/>
    </row>
    <row r="9157" spans="9:16" x14ac:dyDescent="0.25">
      <c r="I9157" s="14"/>
      <c r="J9157" s="14"/>
      <c r="K9157" s="14"/>
      <c r="L9157" s="14"/>
      <c r="M9157" s="14"/>
      <c r="N9157" s="14"/>
      <c r="O9157" s="14"/>
      <c r="P9157" s="14"/>
    </row>
    <row r="9158" spans="9:16" x14ac:dyDescent="0.25">
      <c r="I9158" s="14"/>
      <c r="J9158" s="14"/>
      <c r="K9158" s="14"/>
      <c r="L9158" s="14"/>
      <c r="M9158" s="14"/>
      <c r="N9158" s="14"/>
      <c r="O9158" s="14"/>
      <c r="P9158" s="14"/>
    </row>
    <row r="9159" spans="9:16" x14ac:dyDescent="0.25">
      <c r="I9159" s="14"/>
      <c r="J9159" s="14"/>
      <c r="K9159" s="14"/>
      <c r="L9159" s="14"/>
      <c r="M9159" s="14"/>
      <c r="N9159" s="14"/>
      <c r="O9159" s="14"/>
      <c r="P9159" s="14"/>
    </row>
    <row r="9160" spans="9:16" x14ac:dyDescent="0.25">
      <c r="I9160" s="14"/>
      <c r="J9160" s="14"/>
      <c r="K9160" s="14"/>
      <c r="L9160" s="14"/>
      <c r="M9160" s="14"/>
      <c r="N9160" s="14"/>
      <c r="O9160" s="14"/>
      <c r="P9160" s="14"/>
    </row>
    <row r="9161" spans="9:16" x14ac:dyDescent="0.25">
      <c r="I9161" s="14"/>
      <c r="J9161" s="14"/>
      <c r="K9161" s="14"/>
      <c r="L9161" s="14"/>
      <c r="M9161" s="14"/>
      <c r="N9161" s="14"/>
      <c r="O9161" s="14"/>
      <c r="P9161" s="14"/>
    </row>
    <row r="9162" spans="9:16" x14ac:dyDescent="0.25">
      <c r="I9162" s="14"/>
      <c r="J9162" s="14"/>
      <c r="K9162" s="14"/>
      <c r="L9162" s="14"/>
      <c r="M9162" s="14"/>
      <c r="N9162" s="14"/>
      <c r="O9162" s="14"/>
      <c r="P9162" s="14"/>
    </row>
    <row r="9163" spans="9:16" x14ac:dyDescent="0.25">
      <c r="I9163" s="14"/>
      <c r="J9163" s="14"/>
      <c r="K9163" s="14"/>
      <c r="L9163" s="14"/>
      <c r="M9163" s="14"/>
      <c r="N9163" s="14"/>
      <c r="O9163" s="14"/>
      <c r="P9163" s="14"/>
    </row>
    <row r="9164" spans="9:16" x14ac:dyDescent="0.25">
      <c r="I9164" s="14"/>
      <c r="J9164" s="14"/>
      <c r="K9164" s="14"/>
      <c r="L9164" s="14"/>
      <c r="M9164" s="14"/>
      <c r="N9164" s="14"/>
      <c r="O9164" s="14"/>
      <c r="P9164" s="14"/>
    </row>
    <row r="9165" spans="9:16" x14ac:dyDescent="0.25">
      <c r="I9165" s="14"/>
      <c r="J9165" s="14"/>
      <c r="K9165" s="14"/>
      <c r="L9165" s="14"/>
      <c r="M9165" s="14"/>
      <c r="N9165" s="14"/>
      <c r="O9165" s="14"/>
      <c r="P9165" s="14"/>
    </row>
    <row r="9166" spans="9:16" x14ac:dyDescent="0.25">
      <c r="I9166" s="14"/>
      <c r="J9166" s="14"/>
      <c r="K9166" s="14"/>
      <c r="L9166" s="14"/>
      <c r="M9166" s="14"/>
      <c r="N9166" s="14"/>
      <c r="O9166" s="14"/>
      <c r="P9166" s="14"/>
    </row>
    <row r="9167" spans="9:16" x14ac:dyDescent="0.25">
      <c r="I9167" s="14"/>
      <c r="J9167" s="14"/>
      <c r="K9167" s="14"/>
      <c r="L9167" s="14"/>
      <c r="M9167" s="14"/>
      <c r="N9167" s="14"/>
      <c r="O9167" s="14"/>
      <c r="P9167" s="14"/>
    </row>
    <row r="9168" spans="9:16" x14ac:dyDescent="0.25">
      <c r="I9168" s="14"/>
      <c r="J9168" s="14"/>
      <c r="K9168" s="14"/>
      <c r="L9168" s="14"/>
      <c r="M9168" s="14"/>
      <c r="N9168" s="14"/>
      <c r="O9168" s="14"/>
      <c r="P9168" s="14"/>
    </row>
    <row r="9169" spans="9:16" x14ac:dyDescent="0.25">
      <c r="I9169" s="14"/>
      <c r="J9169" s="14"/>
      <c r="K9169" s="14"/>
      <c r="L9169" s="14"/>
      <c r="M9169" s="14"/>
      <c r="N9169" s="14"/>
      <c r="O9169" s="14"/>
      <c r="P9169" s="14"/>
    </row>
    <row r="9170" spans="9:16" x14ac:dyDescent="0.25">
      <c r="I9170" s="14"/>
      <c r="J9170" s="14"/>
      <c r="K9170" s="14"/>
      <c r="L9170" s="14"/>
      <c r="M9170" s="14"/>
      <c r="N9170" s="14"/>
      <c r="O9170" s="14"/>
      <c r="P9170" s="14"/>
    </row>
    <row r="9171" spans="9:16" x14ac:dyDescent="0.25">
      <c r="I9171" s="14"/>
      <c r="J9171" s="14"/>
      <c r="K9171" s="14"/>
      <c r="L9171" s="14"/>
      <c r="M9171" s="14"/>
      <c r="N9171" s="14"/>
      <c r="O9171" s="14"/>
      <c r="P9171" s="14"/>
    </row>
    <row r="9172" spans="9:16" x14ac:dyDescent="0.25">
      <c r="I9172" s="14"/>
      <c r="J9172" s="14"/>
      <c r="K9172" s="14"/>
      <c r="L9172" s="14"/>
      <c r="M9172" s="14"/>
      <c r="N9172" s="14"/>
      <c r="O9172" s="14"/>
      <c r="P9172" s="14"/>
    </row>
    <row r="9173" spans="9:16" x14ac:dyDescent="0.25">
      <c r="I9173" s="14"/>
      <c r="J9173" s="14"/>
      <c r="K9173" s="14"/>
      <c r="L9173" s="14"/>
      <c r="M9173" s="14"/>
      <c r="N9173" s="14"/>
      <c r="O9173" s="14"/>
      <c r="P9173" s="14"/>
    </row>
    <row r="9174" spans="9:16" x14ac:dyDescent="0.25">
      <c r="I9174" s="14"/>
      <c r="J9174" s="14"/>
      <c r="K9174" s="14"/>
      <c r="L9174" s="14"/>
      <c r="M9174" s="14"/>
      <c r="N9174" s="14"/>
      <c r="O9174" s="14"/>
      <c r="P9174" s="14"/>
    </row>
    <row r="9175" spans="9:16" x14ac:dyDescent="0.25">
      <c r="I9175" s="14"/>
      <c r="J9175" s="14"/>
      <c r="K9175" s="14"/>
      <c r="L9175" s="14"/>
      <c r="M9175" s="14"/>
      <c r="N9175" s="14"/>
      <c r="O9175" s="14"/>
      <c r="P9175" s="14"/>
    </row>
    <row r="9176" spans="9:16" x14ac:dyDescent="0.25">
      <c r="I9176" s="14"/>
      <c r="J9176" s="14"/>
      <c r="K9176" s="14"/>
      <c r="L9176" s="14"/>
      <c r="M9176" s="14"/>
      <c r="N9176" s="14"/>
      <c r="O9176" s="14"/>
      <c r="P9176" s="14"/>
    </row>
    <row r="9177" spans="9:16" x14ac:dyDescent="0.25">
      <c r="I9177" s="14"/>
      <c r="J9177" s="14"/>
      <c r="K9177" s="14"/>
      <c r="L9177" s="14"/>
      <c r="M9177" s="14"/>
      <c r="N9177" s="14"/>
      <c r="O9177" s="14"/>
      <c r="P9177" s="14"/>
    </row>
    <row r="9178" spans="9:16" x14ac:dyDescent="0.25">
      <c r="I9178" s="14"/>
      <c r="J9178" s="14"/>
      <c r="K9178" s="14"/>
      <c r="L9178" s="14"/>
      <c r="M9178" s="14"/>
      <c r="N9178" s="14"/>
      <c r="O9178" s="14"/>
      <c r="P9178" s="14"/>
    </row>
    <row r="9179" spans="9:16" x14ac:dyDescent="0.25">
      <c r="I9179" s="14"/>
      <c r="J9179" s="14"/>
      <c r="K9179" s="14"/>
      <c r="L9179" s="14"/>
      <c r="M9179" s="14"/>
      <c r="N9179" s="14"/>
      <c r="O9179" s="14"/>
      <c r="P9179" s="14"/>
    </row>
    <row r="9180" spans="9:16" x14ac:dyDescent="0.25">
      <c r="I9180" s="14"/>
      <c r="J9180" s="14"/>
      <c r="K9180" s="14"/>
      <c r="L9180" s="14"/>
      <c r="M9180" s="14"/>
      <c r="N9180" s="14"/>
      <c r="O9180" s="14"/>
      <c r="P9180" s="14"/>
    </row>
    <row r="9181" spans="9:16" x14ac:dyDescent="0.25">
      <c r="I9181" s="14"/>
      <c r="J9181" s="14"/>
      <c r="K9181" s="14"/>
      <c r="L9181" s="14"/>
      <c r="M9181" s="14"/>
      <c r="N9181" s="14"/>
      <c r="O9181" s="14"/>
      <c r="P9181" s="14"/>
    </row>
    <row r="9182" spans="9:16" x14ac:dyDescent="0.25">
      <c r="I9182" s="14"/>
      <c r="J9182" s="14"/>
      <c r="K9182" s="14"/>
      <c r="L9182" s="14"/>
      <c r="M9182" s="14"/>
      <c r="N9182" s="14"/>
      <c r="O9182" s="14"/>
      <c r="P9182" s="14"/>
    </row>
    <row r="9183" spans="9:16" x14ac:dyDescent="0.25">
      <c r="I9183" s="14"/>
      <c r="J9183" s="14"/>
      <c r="K9183" s="14"/>
      <c r="L9183" s="14"/>
      <c r="M9183" s="14"/>
      <c r="N9183" s="14"/>
      <c r="O9183" s="14"/>
      <c r="P9183" s="14"/>
    </row>
    <row r="9184" spans="9:16" x14ac:dyDescent="0.25">
      <c r="I9184" s="14"/>
      <c r="J9184" s="14"/>
      <c r="K9184" s="14"/>
      <c r="L9184" s="14"/>
      <c r="M9184" s="14"/>
      <c r="N9184" s="14"/>
      <c r="O9184" s="14"/>
      <c r="P9184" s="14"/>
    </row>
    <row r="9185" spans="9:16" x14ac:dyDescent="0.25">
      <c r="I9185" s="14"/>
      <c r="J9185" s="14"/>
      <c r="K9185" s="14"/>
      <c r="L9185" s="14"/>
      <c r="M9185" s="14"/>
      <c r="N9185" s="14"/>
      <c r="O9185" s="14"/>
      <c r="P9185" s="14"/>
    </row>
    <row r="9186" spans="9:16" x14ac:dyDescent="0.25">
      <c r="I9186" s="14"/>
      <c r="J9186" s="14"/>
      <c r="K9186" s="14"/>
      <c r="L9186" s="14"/>
      <c r="M9186" s="14"/>
      <c r="N9186" s="14"/>
      <c r="O9186" s="14"/>
      <c r="P9186" s="14"/>
    </row>
    <row r="9187" spans="9:16" x14ac:dyDescent="0.25">
      <c r="I9187" s="14"/>
      <c r="J9187" s="14"/>
      <c r="K9187" s="14"/>
      <c r="L9187" s="14"/>
      <c r="M9187" s="14"/>
      <c r="N9187" s="14"/>
      <c r="O9187" s="14"/>
      <c r="P9187" s="14"/>
    </row>
    <row r="9188" spans="9:16" x14ac:dyDescent="0.25">
      <c r="I9188" s="14"/>
      <c r="J9188" s="14"/>
      <c r="K9188" s="14"/>
      <c r="L9188" s="14"/>
      <c r="M9188" s="14"/>
      <c r="N9188" s="14"/>
      <c r="O9188" s="14"/>
      <c r="P9188" s="14"/>
    </row>
    <row r="9189" spans="9:16" x14ac:dyDescent="0.25">
      <c r="I9189" s="14"/>
      <c r="J9189" s="14"/>
      <c r="K9189" s="14"/>
      <c r="L9189" s="14"/>
      <c r="M9189" s="14"/>
      <c r="N9189" s="14"/>
      <c r="O9189" s="14"/>
      <c r="P9189" s="14"/>
    </row>
    <row r="9190" spans="9:16" x14ac:dyDescent="0.25">
      <c r="I9190" s="14"/>
      <c r="J9190" s="14"/>
      <c r="K9190" s="14"/>
      <c r="L9190" s="14"/>
      <c r="M9190" s="14"/>
      <c r="N9190" s="14"/>
      <c r="O9190" s="14"/>
      <c r="P9190" s="14"/>
    </row>
    <row r="9191" spans="9:16" x14ac:dyDescent="0.25">
      <c r="I9191" s="14"/>
      <c r="J9191" s="14"/>
      <c r="K9191" s="14"/>
      <c r="L9191" s="14"/>
      <c r="M9191" s="14"/>
      <c r="N9191" s="14"/>
      <c r="O9191" s="14"/>
      <c r="P9191" s="14"/>
    </row>
    <row r="9192" spans="9:16" x14ac:dyDescent="0.25">
      <c r="I9192" s="14"/>
      <c r="J9192" s="14"/>
      <c r="K9192" s="14"/>
      <c r="L9192" s="14"/>
      <c r="M9192" s="14"/>
      <c r="N9192" s="14"/>
      <c r="O9192" s="14"/>
      <c r="P9192" s="14"/>
    </row>
    <row r="9193" spans="9:16" x14ac:dyDescent="0.25">
      <c r="I9193" s="14"/>
      <c r="J9193" s="14"/>
      <c r="K9193" s="14"/>
      <c r="L9193" s="14"/>
      <c r="M9193" s="14"/>
      <c r="N9193" s="14"/>
      <c r="O9193" s="14"/>
      <c r="P9193" s="14"/>
    </row>
    <row r="9194" spans="9:16" x14ac:dyDescent="0.25">
      <c r="I9194" s="14"/>
      <c r="J9194" s="14"/>
      <c r="K9194" s="14"/>
      <c r="L9194" s="14"/>
      <c r="M9194" s="14"/>
      <c r="N9194" s="14"/>
      <c r="O9194" s="14"/>
      <c r="P9194" s="14"/>
    </row>
    <row r="9195" spans="9:16" x14ac:dyDescent="0.25">
      <c r="I9195" s="14"/>
      <c r="J9195" s="14"/>
      <c r="K9195" s="14"/>
      <c r="L9195" s="14"/>
      <c r="M9195" s="14"/>
      <c r="N9195" s="14"/>
      <c r="O9195" s="14"/>
      <c r="P9195" s="14"/>
    </row>
    <row r="9196" spans="9:16" x14ac:dyDescent="0.25">
      <c r="I9196" s="14"/>
      <c r="J9196" s="14"/>
      <c r="K9196" s="14"/>
      <c r="L9196" s="14"/>
      <c r="M9196" s="14"/>
      <c r="N9196" s="14"/>
      <c r="O9196" s="14"/>
      <c r="P9196" s="14"/>
    </row>
    <row r="9197" spans="9:16" x14ac:dyDescent="0.25">
      <c r="I9197" s="14"/>
      <c r="J9197" s="14"/>
      <c r="K9197" s="14"/>
      <c r="L9197" s="14"/>
      <c r="M9197" s="14"/>
      <c r="N9197" s="14"/>
      <c r="O9197" s="14"/>
      <c r="P9197" s="14"/>
    </row>
    <row r="9198" spans="9:16" x14ac:dyDescent="0.25">
      <c r="I9198" s="14"/>
      <c r="J9198" s="14"/>
      <c r="K9198" s="14"/>
      <c r="L9198" s="14"/>
      <c r="M9198" s="14"/>
      <c r="N9198" s="14"/>
      <c r="O9198" s="14"/>
      <c r="P9198" s="14"/>
    </row>
    <row r="9199" spans="9:16" x14ac:dyDescent="0.25">
      <c r="I9199" s="14"/>
      <c r="J9199" s="14"/>
      <c r="K9199" s="14"/>
      <c r="L9199" s="14"/>
      <c r="M9199" s="14"/>
      <c r="N9199" s="14"/>
      <c r="O9199" s="14"/>
      <c r="P9199" s="14"/>
    </row>
    <row r="9200" spans="9:16" x14ac:dyDescent="0.25">
      <c r="I9200" s="14"/>
      <c r="J9200" s="14"/>
      <c r="K9200" s="14"/>
      <c r="L9200" s="14"/>
      <c r="M9200" s="14"/>
      <c r="N9200" s="14"/>
      <c r="O9200" s="14"/>
      <c r="P9200" s="14"/>
    </row>
    <row r="9201" spans="9:16" x14ac:dyDescent="0.25">
      <c r="I9201" s="14"/>
      <c r="J9201" s="14"/>
      <c r="K9201" s="14"/>
      <c r="L9201" s="14"/>
      <c r="M9201" s="14"/>
      <c r="N9201" s="14"/>
      <c r="O9201" s="14"/>
      <c r="P9201" s="14"/>
    </row>
    <row r="9202" spans="9:16" x14ac:dyDescent="0.25">
      <c r="I9202" s="14"/>
      <c r="J9202" s="14"/>
      <c r="K9202" s="14"/>
      <c r="L9202" s="14"/>
      <c r="M9202" s="14"/>
      <c r="N9202" s="14"/>
      <c r="O9202" s="14"/>
      <c r="P9202" s="14"/>
    </row>
    <row r="9203" spans="9:16" x14ac:dyDescent="0.25">
      <c r="I9203" s="14"/>
      <c r="J9203" s="14"/>
      <c r="K9203" s="14"/>
      <c r="L9203" s="14"/>
      <c r="M9203" s="14"/>
      <c r="N9203" s="14"/>
      <c r="O9203" s="14"/>
      <c r="P9203" s="14"/>
    </row>
    <row r="9204" spans="9:16" x14ac:dyDescent="0.25">
      <c r="I9204" s="14"/>
      <c r="J9204" s="14"/>
      <c r="K9204" s="14"/>
      <c r="L9204" s="14"/>
      <c r="M9204" s="14"/>
      <c r="N9204" s="14"/>
      <c r="O9204" s="14"/>
      <c r="P9204" s="14"/>
    </row>
    <row r="9205" spans="9:16" x14ac:dyDescent="0.25">
      <c r="I9205" s="14"/>
      <c r="J9205" s="14"/>
      <c r="K9205" s="14"/>
      <c r="L9205" s="14"/>
      <c r="M9205" s="14"/>
      <c r="N9205" s="14"/>
      <c r="O9205" s="14"/>
      <c r="P9205" s="14"/>
    </row>
    <row r="9206" spans="9:16" x14ac:dyDescent="0.25">
      <c r="I9206" s="14"/>
      <c r="J9206" s="14"/>
      <c r="K9206" s="14"/>
      <c r="L9206" s="14"/>
      <c r="M9206" s="14"/>
      <c r="N9206" s="14"/>
      <c r="O9206" s="14"/>
      <c r="P9206" s="14"/>
    </row>
    <row r="9207" spans="9:16" x14ac:dyDescent="0.25">
      <c r="I9207" s="14"/>
      <c r="J9207" s="14"/>
      <c r="K9207" s="14"/>
      <c r="L9207" s="14"/>
      <c r="M9207" s="14"/>
      <c r="N9207" s="14"/>
      <c r="O9207" s="14"/>
      <c r="P9207" s="14"/>
    </row>
    <row r="9208" spans="9:16" x14ac:dyDescent="0.25">
      <c r="I9208" s="14"/>
      <c r="J9208" s="14"/>
      <c r="K9208" s="14"/>
      <c r="L9208" s="14"/>
      <c r="M9208" s="14"/>
      <c r="N9208" s="14"/>
      <c r="O9208" s="14"/>
      <c r="P9208" s="14"/>
    </row>
    <row r="9209" spans="9:16" x14ac:dyDescent="0.25">
      <c r="I9209" s="14"/>
      <c r="J9209" s="14"/>
      <c r="K9209" s="14"/>
      <c r="L9209" s="14"/>
      <c r="M9209" s="14"/>
      <c r="N9209" s="14"/>
      <c r="O9209" s="14"/>
      <c r="P9209" s="14"/>
    </row>
    <row r="9210" spans="9:16" x14ac:dyDescent="0.25">
      <c r="I9210" s="14"/>
      <c r="J9210" s="14"/>
      <c r="K9210" s="14"/>
      <c r="L9210" s="14"/>
      <c r="M9210" s="14"/>
      <c r="N9210" s="14"/>
      <c r="O9210" s="14"/>
      <c r="P9210" s="14"/>
    </row>
    <row r="9211" spans="9:16" x14ac:dyDescent="0.25">
      <c r="I9211" s="14"/>
      <c r="J9211" s="14"/>
      <c r="K9211" s="14"/>
      <c r="L9211" s="14"/>
      <c r="M9211" s="14"/>
      <c r="N9211" s="14"/>
      <c r="O9211" s="14"/>
      <c r="P9211" s="14"/>
    </row>
    <row r="9212" spans="9:16" x14ac:dyDescent="0.25">
      <c r="I9212" s="14"/>
      <c r="J9212" s="14"/>
      <c r="K9212" s="14"/>
      <c r="L9212" s="14"/>
      <c r="M9212" s="14"/>
      <c r="N9212" s="14"/>
      <c r="O9212" s="14"/>
      <c r="P9212" s="14"/>
    </row>
    <row r="9213" spans="9:16" x14ac:dyDescent="0.25">
      <c r="I9213" s="14"/>
      <c r="J9213" s="14"/>
      <c r="K9213" s="14"/>
      <c r="L9213" s="14"/>
      <c r="M9213" s="14"/>
      <c r="N9213" s="14"/>
      <c r="O9213" s="14"/>
      <c r="P9213" s="14"/>
    </row>
    <row r="9214" spans="9:16" x14ac:dyDescent="0.25">
      <c r="I9214" s="14"/>
      <c r="J9214" s="14"/>
      <c r="K9214" s="14"/>
      <c r="L9214" s="14"/>
      <c r="M9214" s="14"/>
      <c r="N9214" s="14"/>
      <c r="O9214" s="14"/>
      <c r="P9214" s="14"/>
    </row>
    <row r="9215" spans="9:16" x14ac:dyDescent="0.25">
      <c r="I9215" s="14"/>
      <c r="J9215" s="14"/>
      <c r="K9215" s="14"/>
      <c r="L9215" s="14"/>
      <c r="M9215" s="14"/>
      <c r="N9215" s="14"/>
      <c r="O9215" s="14"/>
      <c r="P9215" s="14"/>
    </row>
    <row r="9216" spans="9:16" x14ac:dyDescent="0.25">
      <c r="I9216" s="14"/>
      <c r="J9216" s="14"/>
      <c r="K9216" s="14"/>
      <c r="L9216" s="14"/>
      <c r="M9216" s="14"/>
      <c r="N9216" s="14"/>
      <c r="O9216" s="14"/>
      <c r="P9216" s="14"/>
    </row>
    <row r="9217" spans="9:16" x14ac:dyDescent="0.25">
      <c r="I9217" s="14"/>
      <c r="J9217" s="14"/>
      <c r="K9217" s="14"/>
      <c r="L9217" s="14"/>
      <c r="M9217" s="14"/>
      <c r="N9217" s="14"/>
      <c r="O9217" s="14"/>
      <c r="P9217" s="14"/>
    </row>
    <row r="9218" spans="9:16" x14ac:dyDescent="0.25">
      <c r="I9218" s="14"/>
      <c r="J9218" s="14"/>
      <c r="K9218" s="14"/>
      <c r="L9218" s="14"/>
      <c r="M9218" s="14"/>
      <c r="N9218" s="14"/>
      <c r="O9218" s="14"/>
      <c r="P9218" s="14"/>
    </row>
    <row r="9219" spans="9:16" x14ac:dyDescent="0.25">
      <c r="I9219" s="14"/>
      <c r="J9219" s="14"/>
      <c r="K9219" s="14"/>
      <c r="L9219" s="14"/>
      <c r="M9219" s="14"/>
      <c r="N9219" s="14"/>
      <c r="O9219" s="14"/>
      <c r="P9219" s="14"/>
    </row>
    <row r="9220" spans="9:16" x14ac:dyDescent="0.25">
      <c r="I9220" s="14"/>
      <c r="J9220" s="14"/>
      <c r="K9220" s="14"/>
      <c r="L9220" s="14"/>
      <c r="M9220" s="14"/>
      <c r="N9220" s="14"/>
      <c r="O9220" s="14"/>
      <c r="P9220" s="14"/>
    </row>
    <row r="9221" spans="9:16" x14ac:dyDescent="0.25">
      <c r="I9221" s="14"/>
      <c r="J9221" s="14"/>
      <c r="K9221" s="14"/>
      <c r="L9221" s="14"/>
      <c r="M9221" s="14"/>
      <c r="N9221" s="14"/>
      <c r="O9221" s="14"/>
      <c r="P9221" s="14"/>
    </row>
    <row r="9222" spans="9:16" x14ac:dyDescent="0.25">
      <c r="I9222" s="14"/>
      <c r="J9222" s="14"/>
      <c r="K9222" s="14"/>
      <c r="L9222" s="14"/>
      <c r="M9222" s="14"/>
      <c r="N9222" s="14"/>
      <c r="O9222" s="14"/>
      <c r="P9222" s="14"/>
    </row>
    <row r="9223" spans="9:16" x14ac:dyDescent="0.25">
      <c r="I9223" s="14"/>
      <c r="J9223" s="14"/>
      <c r="K9223" s="14"/>
      <c r="L9223" s="14"/>
      <c r="M9223" s="14"/>
      <c r="N9223" s="14"/>
      <c r="O9223" s="14"/>
      <c r="P9223" s="14"/>
    </row>
    <row r="9224" spans="9:16" x14ac:dyDescent="0.25">
      <c r="I9224" s="14"/>
      <c r="J9224" s="14"/>
      <c r="K9224" s="14"/>
      <c r="L9224" s="14"/>
      <c r="M9224" s="14"/>
      <c r="N9224" s="14"/>
      <c r="O9224" s="14"/>
      <c r="P9224" s="14"/>
    </row>
    <row r="9225" spans="9:16" x14ac:dyDescent="0.25">
      <c r="I9225" s="14"/>
      <c r="J9225" s="14"/>
      <c r="K9225" s="14"/>
      <c r="L9225" s="14"/>
      <c r="M9225" s="14"/>
      <c r="N9225" s="14"/>
      <c r="O9225" s="14"/>
      <c r="P9225" s="14"/>
    </row>
    <row r="9226" spans="9:16" x14ac:dyDescent="0.25">
      <c r="I9226" s="14"/>
      <c r="J9226" s="14"/>
      <c r="K9226" s="14"/>
      <c r="L9226" s="14"/>
      <c r="M9226" s="14"/>
      <c r="N9226" s="14"/>
      <c r="O9226" s="14"/>
      <c r="P9226" s="14"/>
    </row>
    <row r="9227" spans="9:16" x14ac:dyDescent="0.25">
      <c r="I9227" s="14"/>
      <c r="J9227" s="14"/>
      <c r="K9227" s="14"/>
      <c r="L9227" s="14"/>
      <c r="M9227" s="14"/>
      <c r="N9227" s="14"/>
      <c r="O9227" s="14"/>
      <c r="P9227" s="14"/>
    </row>
    <row r="9228" spans="9:16" x14ac:dyDescent="0.25">
      <c r="I9228" s="14"/>
      <c r="J9228" s="14"/>
      <c r="K9228" s="14"/>
      <c r="L9228" s="14"/>
      <c r="M9228" s="14"/>
      <c r="N9228" s="14"/>
      <c r="O9228" s="14"/>
      <c r="P9228" s="14"/>
    </row>
    <row r="9229" spans="9:16" x14ac:dyDescent="0.25">
      <c r="I9229" s="14"/>
      <c r="J9229" s="14"/>
      <c r="K9229" s="14"/>
      <c r="L9229" s="14"/>
      <c r="M9229" s="14"/>
      <c r="N9229" s="14"/>
      <c r="O9229" s="14"/>
      <c r="P9229" s="14"/>
    </row>
    <row r="9230" spans="9:16" x14ac:dyDescent="0.25">
      <c r="I9230" s="14"/>
      <c r="J9230" s="14"/>
      <c r="K9230" s="14"/>
      <c r="L9230" s="14"/>
      <c r="M9230" s="14"/>
      <c r="N9230" s="14"/>
      <c r="O9230" s="14"/>
      <c r="P9230" s="14"/>
    </row>
    <row r="9231" spans="9:16" x14ac:dyDescent="0.25">
      <c r="I9231" s="14"/>
      <c r="J9231" s="14"/>
      <c r="K9231" s="14"/>
      <c r="L9231" s="14"/>
      <c r="M9231" s="14"/>
      <c r="N9231" s="14"/>
      <c r="O9231" s="14"/>
      <c r="P9231" s="14"/>
    </row>
    <row r="9232" spans="9:16" x14ac:dyDescent="0.25">
      <c r="I9232" s="14"/>
      <c r="J9232" s="14"/>
      <c r="K9232" s="14"/>
      <c r="L9232" s="14"/>
      <c r="M9232" s="14"/>
      <c r="N9232" s="14"/>
      <c r="O9232" s="14"/>
      <c r="P9232" s="14"/>
    </row>
    <row r="9233" spans="9:16" x14ac:dyDescent="0.25">
      <c r="I9233" s="14"/>
      <c r="J9233" s="14"/>
      <c r="K9233" s="14"/>
      <c r="L9233" s="14"/>
      <c r="M9233" s="14"/>
      <c r="N9233" s="14"/>
      <c r="O9233" s="14"/>
      <c r="P9233" s="14"/>
    </row>
    <row r="9234" spans="9:16" x14ac:dyDescent="0.25">
      <c r="I9234" s="14"/>
      <c r="J9234" s="14"/>
      <c r="K9234" s="14"/>
      <c r="L9234" s="14"/>
      <c r="M9234" s="14"/>
      <c r="N9234" s="14"/>
      <c r="O9234" s="14"/>
      <c r="P9234" s="14"/>
    </row>
    <row r="9235" spans="9:16" x14ac:dyDescent="0.25">
      <c r="I9235" s="14"/>
      <c r="J9235" s="14"/>
      <c r="K9235" s="14"/>
      <c r="L9235" s="14"/>
      <c r="M9235" s="14"/>
      <c r="N9235" s="14"/>
      <c r="O9235" s="14"/>
      <c r="P9235" s="14"/>
    </row>
    <row r="9236" spans="9:16" x14ac:dyDescent="0.25">
      <c r="I9236" s="14"/>
      <c r="J9236" s="14"/>
      <c r="K9236" s="14"/>
      <c r="L9236" s="14"/>
      <c r="M9236" s="14"/>
      <c r="N9236" s="14"/>
      <c r="O9236" s="14"/>
      <c r="P9236" s="14"/>
    </row>
    <row r="9237" spans="9:16" x14ac:dyDescent="0.25">
      <c r="I9237" s="14"/>
      <c r="J9237" s="14"/>
      <c r="K9237" s="14"/>
      <c r="L9237" s="14"/>
      <c r="M9237" s="14"/>
      <c r="N9237" s="14"/>
      <c r="O9237" s="14"/>
      <c r="P9237" s="14"/>
    </row>
    <row r="9238" spans="9:16" x14ac:dyDescent="0.25">
      <c r="I9238" s="14"/>
      <c r="J9238" s="14"/>
      <c r="K9238" s="14"/>
      <c r="L9238" s="14"/>
      <c r="M9238" s="14"/>
      <c r="N9238" s="14"/>
      <c r="O9238" s="14"/>
      <c r="P9238" s="14"/>
    </row>
    <row r="9239" spans="9:16" x14ac:dyDescent="0.25">
      <c r="I9239" s="14"/>
      <c r="J9239" s="14"/>
      <c r="K9239" s="14"/>
      <c r="L9239" s="14"/>
      <c r="M9239" s="14"/>
      <c r="N9239" s="14"/>
      <c r="O9239" s="14"/>
      <c r="P9239" s="14"/>
    </row>
    <row r="9240" spans="9:16" x14ac:dyDescent="0.25">
      <c r="I9240" s="14"/>
      <c r="J9240" s="14"/>
      <c r="K9240" s="14"/>
      <c r="L9240" s="14"/>
      <c r="M9240" s="14"/>
      <c r="N9240" s="14"/>
      <c r="O9240" s="14"/>
      <c r="P9240" s="14"/>
    </row>
    <row r="9241" spans="9:16" x14ac:dyDescent="0.25">
      <c r="I9241" s="14"/>
      <c r="J9241" s="14"/>
      <c r="K9241" s="14"/>
      <c r="L9241" s="14"/>
      <c r="M9241" s="14"/>
      <c r="N9241" s="14"/>
      <c r="O9241" s="14"/>
      <c r="P9241" s="14"/>
    </row>
    <row r="9242" spans="9:16" x14ac:dyDescent="0.25">
      <c r="I9242" s="14"/>
      <c r="J9242" s="14"/>
      <c r="K9242" s="14"/>
      <c r="L9242" s="14"/>
      <c r="M9242" s="14"/>
      <c r="N9242" s="14"/>
      <c r="O9242" s="14"/>
      <c r="P9242" s="14"/>
    </row>
    <row r="9243" spans="9:16" x14ac:dyDescent="0.25">
      <c r="I9243" s="14"/>
      <c r="J9243" s="14"/>
      <c r="K9243" s="14"/>
      <c r="L9243" s="14"/>
      <c r="M9243" s="14"/>
      <c r="N9243" s="14"/>
      <c r="O9243" s="14"/>
      <c r="P9243" s="14"/>
    </row>
    <row r="9244" spans="9:16" x14ac:dyDescent="0.25">
      <c r="I9244" s="14"/>
      <c r="J9244" s="14"/>
      <c r="K9244" s="14"/>
      <c r="L9244" s="14"/>
      <c r="M9244" s="14"/>
      <c r="N9244" s="14"/>
      <c r="O9244" s="14"/>
      <c r="P9244" s="14"/>
    </row>
    <row r="9245" spans="9:16" x14ac:dyDescent="0.25">
      <c r="I9245" s="14"/>
      <c r="J9245" s="14"/>
      <c r="K9245" s="14"/>
      <c r="L9245" s="14"/>
      <c r="M9245" s="14"/>
      <c r="N9245" s="14"/>
      <c r="O9245" s="14"/>
      <c r="P9245" s="14"/>
    </row>
    <row r="9246" spans="9:16" x14ac:dyDescent="0.25">
      <c r="I9246" s="14"/>
      <c r="J9246" s="14"/>
      <c r="K9246" s="14"/>
      <c r="L9246" s="14"/>
      <c r="M9246" s="14"/>
      <c r="N9246" s="14"/>
      <c r="O9246" s="14"/>
      <c r="P9246" s="14"/>
    </row>
    <row r="9247" spans="9:16" x14ac:dyDescent="0.25">
      <c r="I9247" s="14"/>
      <c r="J9247" s="14"/>
      <c r="K9247" s="14"/>
      <c r="L9247" s="14"/>
      <c r="M9247" s="14"/>
      <c r="N9247" s="14"/>
      <c r="O9247" s="14"/>
      <c r="P9247" s="14"/>
    </row>
    <row r="9248" spans="9:16" x14ac:dyDescent="0.25">
      <c r="I9248" s="14"/>
      <c r="J9248" s="14"/>
      <c r="K9248" s="14"/>
      <c r="L9248" s="14"/>
      <c r="M9248" s="14"/>
      <c r="N9248" s="14"/>
      <c r="O9248" s="14"/>
      <c r="P9248" s="14"/>
    </row>
    <row r="9249" spans="9:16" x14ac:dyDescent="0.25">
      <c r="I9249" s="14"/>
      <c r="J9249" s="14"/>
      <c r="K9249" s="14"/>
      <c r="L9249" s="14"/>
      <c r="M9249" s="14"/>
      <c r="N9249" s="14"/>
      <c r="O9249" s="14"/>
      <c r="P9249" s="14"/>
    </row>
    <row r="9250" spans="9:16" x14ac:dyDescent="0.25">
      <c r="I9250" s="14"/>
      <c r="J9250" s="14"/>
      <c r="K9250" s="14"/>
      <c r="L9250" s="14"/>
      <c r="M9250" s="14"/>
      <c r="N9250" s="14"/>
      <c r="O9250" s="14"/>
      <c r="P9250" s="14"/>
    </row>
    <row r="9251" spans="9:16" x14ac:dyDescent="0.25">
      <c r="I9251" s="14"/>
      <c r="J9251" s="14"/>
      <c r="K9251" s="14"/>
      <c r="L9251" s="14"/>
      <c r="M9251" s="14"/>
      <c r="N9251" s="14"/>
      <c r="O9251" s="14"/>
      <c r="P9251" s="14"/>
    </row>
    <row r="9252" spans="9:16" x14ac:dyDescent="0.25">
      <c r="I9252" s="14"/>
      <c r="J9252" s="14"/>
      <c r="K9252" s="14"/>
      <c r="L9252" s="14"/>
      <c r="M9252" s="14"/>
      <c r="N9252" s="14"/>
      <c r="O9252" s="14"/>
      <c r="P9252" s="14"/>
    </row>
    <row r="9253" spans="9:16" x14ac:dyDescent="0.25">
      <c r="I9253" s="14"/>
      <c r="J9253" s="14"/>
      <c r="K9253" s="14"/>
      <c r="L9253" s="14"/>
      <c r="M9253" s="14"/>
      <c r="N9253" s="14"/>
      <c r="O9253" s="14"/>
      <c r="P9253" s="14"/>
    </row>
    <row r="9254" spans="9:16" x14ac:dyDescent="0.25">
      <c r="I9254" s="14"/>
      <c r="J9254" s="14"/>
      <c r="K9254" s="14"/>
      <c r="L9254" s="14"/>
      <c r="M9254" s="14"/>
      <c r="N9254" s="14"/>
      <c r="O9254" s="14"/>
      <c r="P9254" s="14"/>
    </row>
    <row r="9255" spans="9:16" x14ac:dyDescent="0.25">
      <c r="I9255" s="14"/>
      <c r="J9255" s="14"/>
      <c r="K9255" s="14"/>
      <c r="L9255" s="14"/>
      <c r="M9255" s="14"/>
      <c r="N9255" s="14"/>
      <c r="O9255" s="14"/>
      <c r="P9255" s="14"/>
    </row>
    <row r="9256" spans="9:16" x14ac:dyDescent="0.25">
      <c r="I9256" s="14"/>
      <c r="J9256" s="14"/>
      <c r="K9256" s="14"/>
      <c r="L9256" s="14"/>
      <c r="M9256" s="14"/>
      <c r="N9256" s="14"/>
      <c r="O9256" s="14"/>
      <c r="P9256" s="14"/>
    </row>
    <row r="9257" spans="9:16" x14ac:dyDescent="0.25">
      <c r="I9257" s="14"/>
      <c r="J9257" s="14"/>
      <c r="K9257" s="14"/>
      <c r="L9257" s="14"/>
      <c r="M9257" s="14"/>
      <c r="N9257" s="14"/>
      <c r="O9257" s="14"/>
      <c r="P9257" s="14"/>
    </row>
    <row r="9258" spans="9:16" x14ac:dyDescent="0.25">
      <c r="I9258" s="14"/>
      <c r="J9258" s="14"/>
      <c r="K9258" s="14"/>
      <c r="L9258" s="14"/>
      <c r="M9258" s="14"/>
      <c r="N9258" s="14"/>
      <c r="O9258" s="14"/>
      <c r="P9258" s="14"/>
    </row>
    <row r="9259" spans="9:16" x14ac:dyDescent="0.25">
      <c r="I9259" s="14"/>
      <c r="J9259" s="14"/>
      <c r="K9259" s="14"/>
      <c r="L9259" s="14"/>
      <c r="M9259" s="14"/>
      <c r="N9259" s="14"/>
      <c r="O9259" s="14"/>
      <c r="P9259" s="14"/>
    </row>
    <row r="9260" spans="9:16" x14ac:dyDescent="0.25">
      <c r="I9260" s="14"/>
      <c r="J9260" s="14"/>
      <c r="K9260" s="14"/>
      <c r="L9260" s="14"/>
      <c r="M9260" s="14"/>
      <c r="N9260" s="14"/>
      <c r="O9260" s="14"/>
      <c r="P9260" s="14"/>
    </row>
    <row r="9261" spans="9:16" x14ac:dyDescent="0.25">
      <c r="I9261" s="14"/>
      <c r="J9261" s="14"/>
      <c r="K9261" s="14"/>
      <c r="L9261" s="14"/>
      <c r="M9261" s="14"/>
      <c r="N9261" s="14"/>
      <c r="O9261" s="14"/>
      <c r="P9261" s="14"/>
    </row>
    <row r="9262" spans="9:16" x14ac:dyDescent="0.25">
      <c r="I9262" s="14"/>
      <c r="J9262" s="14"/>
      <c r="K9262" s="14"/>
      <c r="L9262" s="14"/>
      <c r="M9262" s="14"/>
      <c r="N9262" s="14"/>
      <c r="O9262" s="14"/>
      <c r="P9262" s="14"/>
    </row>
    <row r="9263" spans="9:16" x14ac:dyDescent="0.25">
      <c r="I9263" s="14"/>
      <c r="J9263" s="14"/>
      <c r="K9263" s="14"/>
      <c r="L9263" s="14"/>
      <c r="M9263" s="14"/>
      <c r="N9263" s="14"/>
      <c r="O9263" s="14"/>
      <c r="P9263" s="14"/>
    </row>
    <row r="9264" spans="9:16" x14ac:dyDescent="0.25">
      <c r="I9264" s="14"/>
      <c r="J9264" s="14"/>
      <c r="K9264" s="14"/>
      <c r="L9264" s="14"/>
      <c r="M9264" s="14"/>
      <c r="N9264" s="14"/>
      <c r="O9264" s="14"/>
      <c r="P9264" s="14"/>
    </row>
    <row r="9265" spans="9:16" x14ac:dyDescent="0.25">
      <c r="I9265" s="14"/>
      <c r="J9265" s="14"/>
      <c r="K9265" s="14"/>
      <c r="L9265" s="14"/>
      <c r="M9265" s="14"/>
      <c r="N9265" s="14"/>
      <c r="O9265" s="14"/>
      <c r="P9265" s="14"/>
    </row>
    <row r="9266" spans="9:16" x14ac:dyDescent="0.25">
      <c r="I9266" s="14"/>
      <c r="J9266" s="14"/>
      <c r="K9266" s="14"/>
      <c r="L9266" s="14"/>
      <c r="M9266" s="14"/>
      <c r="N9266" s="14"/>
      <c r="O9266" s="14"/>
      <c r="P9266" s="14"/>
    </row>
    <row r="9267" spans="9:16" x14ac:dyDescent="0.25">
      <c r="I9267" s="14"/>
      <c r="J9267" s="14"/>
      <c r="K9267" s="14"/>
      <c r="L9267" s="14"/>
      <c r="M9267" s="14"/>
      <c r="N9267" s="14"/>
      <c r="O9267" s="14"/>
      <c r="P9267" s="14"/>
    </row>
    <row r="9268" spans="9:16" x14ac:dyDescent="0.25">
      <c r="I9268" s="14"/>
      <c r="J9268" s="14"/>
      <c r="K9268" s="14"/>
      <c r="L9268" s="14"/>
      <c r="M9268" s="14"/>
      <c r="N9268" s="14"/>
      <c r="O9268" s="14"/>
      <c r="P9268" s="14"/>
    </row>
    <row r="9269" spans="9:16" x14ac:dyDescent="0.25">
      <c r="I9269" s="14"/>
      <c r="J9269" s="14"/>
      <c r="K9269" s="14"/>
      <c r="L9269" s="14"/>
      <c r="M9269" s="14"/>
      <c r="N9269" s="14"/>
      <c r="O9269" s="14"/>
      <c r="P9269" s="14"/>
    </row>
    <row r="9270" spans="9:16" x14ac:dyDescent="0.25">
      <c r="I9270" s="14"/>
      <c r="J9270" s="14"/>
      <c r="K9270" s="14"/>
      <c r="L9270" s="14"/>
      <c r="M9270" s="14"/>
      <c r="N9270" s="14"/>
      <c r="O9270" s="14"/>
      <c r="P9270" s="14"/>
    </row>
    <row r="9271" spans="9:16" x14ac:dyDescent="0.25">
      <c r="I9271" s="14"/>
      <c r="J9271" s="14"/>
      <c r="K9271" s="14"/>
      <c r="L9271" s="14"/>
      <c r="M9271" s="14"/>
      <c r="N9271" s="14"/>
      <c r="O9271" s="14"/>
      <c r="P9271" s="14"/>
    </row>
    <row r="9272" spans="9:16" x14ac:dyDescent="0.25">
      <c r="I9272" s="14"/>
      <c r="J9272" s="14"/>
      <c r="K9272" s="14"/>
      <c r="L9272" s="14"/>
      <c r="M9272" s="14"/>
      <c r="N9272" s="14"/>
      <c r="O9272" s="14"/>
      <c r="P9272" s="14"/>
    </row>
    <row r="9273" spans="9:16" x14ac:dyDescent="0.25">
      <c r="I9273" s="14"/>
      <c r="J9273" s="14"/>
      <c r="K9273" s="14"/>
      <c r="L9273" s="14"/>
      <c r="M9273" s="14"/>
      <c r="N9273" s="14"/>
      <c r="O9273" s="14"/>
      <c r="P9273" s="14"/>
    </row>
    <row r="9274" spans="9:16" x14ac:dyDescent="0.25">
      <c r="I9274" s="14"/>
      <c r="J9274" s="14"/>
      <c r="K9274" s="14"/>
      <c r="L9274" s="14"/>
      <c r="M9274" s="14"/>
      <c r="N9274" s="14"/>
      <c r="O9274" s="14"/>
      <c r="P9274" s="14"/>
    </row>
    <row r="9275" spans="9:16" x14ac:dyDescent="0.25">
      <c r="I9275" s="14"/>
      <c r="J9275" s="14"/>
      <c r="K9275" s="14"/>
      <c r="L9275" s="14"/>
      <c r="M9275" s="14"/>
      <c r="N9275" s="14"/>
      <c r="O9275" s="14"/>
      <c r="P9275" s="14"/>
    </row>
    <row r="9276" spans="9:16" x14ac:dyDescent="0.25">
      <c r="I9276" s="14"/>
      <c r="J9276" s="14"/>
      <c r="K9276" s="14"/>
      <c r="L9276" s="14"/>
      <c r="M9276" s="14"/>
      <c r="N9276" s="14"/>
      <c r="O9276" s="14"/>
      <c r="P9276" s="14"/>
    </row>
    <row r="9277" spans="9:16" x14ac:dyDescent="0.25">
      <c r="I9277" s="14"/>
      <c r="J9277" s="14"/>
      <c r="K9277" s="14"/>
      <c r="L9277" s="14"/>
      <c r="M9277" s="14"/>
      <c r="N9277" s="14"/>
      <c r="O9277" s="14"/>
      <c r="P9277" s="14"/>
    </row>
    <row r="9278" spans="9:16" x14ac:dyDescent="0.25">
      <c r="I9278" s="14"/>
      <c r="J9278" s="14"/>
      <c r="K9278" s="14"/>
      <c r="L9278" s="14"/>
      <c r="M9278" s="14"/>
      <c r="N9278" s="14"/>
      <c r="O9278" s="14"/>
      <c r="P9278" s="14"/>
    </row>
    <row r="9279" spans="9:16" x14ac:dyDescent="0.25">
      <c r="I9279" s="14"/>
      <c r="J9279" s="14"/>
      <c r="K9279" s="14"/>
      <c r="L9279" s="14"/>
      <c r="M9279" s="14"/>
      <c r="N9279" s="14"/>
      <c r="O9279" s="14"/>
      <c r="P9279" s="14"/>
    </row>
    <row r="9280" spans="9:16" x14ac:dyDescent="0.25">
      <c r="I9280" s="14"/>
      <c r="J9280" s="14"/>
      <c r="K9280" s="14"/>
      <c r="L9280" s="14"/>
      <c r="M9280" s="14"/>
      <c r="N9280" s="14"/>
      <c r="O9280" s="14"/>
      <c r="P9280" s="14"/>
    </row>
    <row r="9281" spans="9:16" x14ac:dyDescent="0.25">
      <c r="I9281" s="14"/>
      <c r="J9281" s="14"/>
      <c r="K9281" s="14"/>
      <c r="L9281" s="14"/>
      <c r="M9281" s="14"/>
      <c r="N9281" s="14"/>
      <c r="O9281" s="14"/>
      <c r="P9281" s="14"/>
    </row>
    <row r="9282" spans="9:16" x14ac:dyDescent="0.25">
      <c r="I9282" s="14"/>
      <c r="J9282" s="14"/>
      <c r="K9282" s="14"/>
      <c r="L9282" s="14"/>
      <c r="M9282" s="14"/>
      <c r="N9282" s="14"/>
      <c r="O9282" s="14"/>
      <c r="P9282" s="14"/>
    </row>
    <row r="9283" spans="9:16" x14ac:dyDescent="0.25">
      <c r="I9283" s="14"/>
      <c r="J9283" s="14"/>
      <c r="K9283" s="14"/>
      <c r="L9283" s="14"/>
      <c r="M9283" s="14"/>
      <c r="N9283" s="14"/>
      <c r="O9283" s="14"/>
      <c r="P9283" s="14"/>
    </row>
    <row r="9284" spans="9:16" x14ac:dyDescent="0.25">
      <c r="I9284" s="14"/>
      <c r="J9284" s="14"/>
      <c r="K9284" s="14"/>
      <c r="L9284" s="14"/>
      <c r="M9284" s="14"/>
      <c r="N9284" s="14"/>
      <c r="O9284" s="14"/>
      <c r="P9284" s="14"/>
    </row>
    <row r="9285" spans="9:16" x14ac:dyDescent="0.25">
      <c r="I9285" s="14"/>
      <c r="J9285" s="14"/>
      <c r="K9285" s="14"/>
      <c r="L9285" s="14"/>
      <c r="M9285" s="14"/>
      <c r="N9285" s="14"/>
      <c r="O9285" s="14"/>
      <c r="P9285" s="14"/>
    </row>
    <row r="9286" spans="9:16" x14ac:dyDescent="0.25">
      <c r="I9286" s="14"/>
      <c r="J9286" s="14"/>
      <c r="K9286" s="14"/>
      <c r="L9286" s="14"/>
      <c r="M9286" s="14"/>
      <c r="N9286" s="14"/>
      <c r="O9286" s="14"/>
      <c r="P9286" s="14"/>
    </row>
    <row r="9287" spans="9:16" x14ac:dyDescent="0.25">
      <c r="I9287" s="14"/>
      <c r="J9287" s="14"/>
      <c r="K9287" s="14"/>
      <c r="L9287" s="14"/>
      <c r="M9287" s="14"/>
      <c r="N9287" s="14"/>
      <c r="O9287" s="14"/>
      <c r="P9287" s="14"/>
    </row>
    <row r="9288" spans="9:16" x14ac:dyDescent="0.25">
      <c r="I9288" s="14"/>
      <c r="J9288" s="14"/>
      <c r="K9288" s="14"/>
      <c r="L9288" s="14"/>
      <c r="M9288" s="14"/>
      <c r="N9288" s="14"/>
      <c r="O9288" s="14"/>
      <c r="P9288" s="14"/>
    </row>
    <row r="9289" spans="9:16" x14ac:dyDescent="0.25">
      <c r="I9289" s="14"/>
      <c r="J9289" s="14"/>
      <c r="K9289" s="14"/>
      <c r="L9289" s="14"/>
      <c r="M9289" s="14"/>
      <c r="N9289" s="14"/>
      <c r="O9289" s="14"/>
      <c r="P9289" s="14"/>
    </row>
    <row r="9290" spans="9:16" x14ac:dyDescent="0.25">
      <c r="I9290" s="14"/>
      <c r="J9290" s="14"/>
      <c r="K9290" s="14"/>
      <c r="L9290" s="14"/>
      <c r="M9290" s="14"/>
      <c r="N9290" s="14"/>
      <c r="O9290" s="14"/>
      <c r="P9290" s="14"/>
    </row>
    <row r="9291" spans="9:16" x14ac:dyDescent="0.25">
      <c r="I9291" s="14"/>
      <c r="J9291" s="14"/>
      <c r="K9291" s="14"/>
      <c r="L9291" s="14"/>
      <c r="M9291" s="14"/>
      <c r="N9291" s="14"/>
      <c r="O9291" s="14"/>
      <c r="P9291" s="14"/>
    </row>
    <row r="9292" spans="9:16" x14ac:dyDescent="0.25">
      <c r="I9292" s="14"/>
      <c r="J9292" s="14"/>
      <c r="K9292" s="14"/>
      <c r="L9292" s="14"/>
      <c r="M9292" s="14"/>
      <c r="N9292" s="14"/>
      <c r="O9292" s="14"/>
      <c r="P9292" s="14"/>
    </row>
    <row r="9293" spans="9:16" x14ac:dyDescent="0.25">
      <c r="I9293" s="14"/>
      <c r="J9293" s="14"/>
      <c r="K9293" s="14"/>
      <c r="L9293" s="14"/>
      <c r="M9293" s="14"/>
      <c r="N9293" s="14"/>
      <c r="O9293" s="14"/>
      <c r="P9293" s="14"/>
    </row>
    <row r="9294" spans="9:16" x14ac:dyDescent="0.25">
      <c r="I9294" s="14"/>
      <c r="J9294" s="14"/>
      <c r="K9294" s="14"/>
      <c r="L9294" s="14"/>
      <c r="M9294" s="14"/>
      <c r="N9294" s="14"/>
      <c r="O9294" s="14"/>
      <c r="P9294" s="14"/>
    </row>
    <row r="9295" spans="9:16" x14ac:dyDescent="0.25">
      <c r="I9295" s="14"/>
      <c r="J9295" s="14"/>
      <c r="K9295" s="14"/>
      <c r="L9295" s="14"/>
      <c r="M9295" s="14"/>
      <c r="N9295" s="14"/>
      <c r="O9295" s="14"/>
      <c r="P9295" s="14"/>
    </row>
    <row r="9296" spans="9:16" x14ac:dyDescent="0.25">
      <c r="I9296" s="14"/>
      <c r="J9296" s="14"/>
      <c r="K9296" s="14"/>
      <c r="L9296" s="14"/>
      <c r="M9296" s="14"/>
      <c r="N9296" s="14"/>
      <c r="O9296" s="14"/>
      <c r="P9296" s="14"/>
    </row>
    <row r="9297" spans="9:16" x14ac:dyDescent="0.25">
      <c r="I9297" s="14"/>
      <c r="J9297" s="14"/>
      <c r="K9297" s="14"/>
      <c r="L9297" s="14"/>
      <c r="M9297" s="14"/>
      <c r="N9297" s="14"/>
      <c r="O9297" s="14"/>
      <c r="P9297" s="14"/>
    </row>
    <row r="9298" spans="9:16" x14ac:dyDescent="0.25">
      <c r="I9298" s="14"/>
      <c r="J9298" s="14"/>
      <c r="K9298" s="14"/>
      <c r="L9298" s="14"/>
      <c r="M9298" s="14"/>
      <c r="N9298" s="14"/>
      <c r="O9298" s="14"/>
      <c r="P9298" s="14"/>
    </row>
    <row r="9299" spans="9:16" x14ac:dyDescent="0.25">
      <c r="I9299" s="14"/>
      <c r="J9299" s="14"/>
      <c r="K9299" s="14"/>
      <c r="L9299" s="14"/>
      <c r="M9299" s="14"/>
      <c r="N9299" s="14"/>
      <c r="O9299" s="14"/>
      <c r="P9299" s="14"/>
    </row>
    <row r="9300" spans="9:16" x14ac:dyDescent="0.25">
      <c r="I9300" s="14"/>
      <c r="J9300" s="14"/>
      <c r="K9300" s="14"/>
      <c r="L9300" s="14"/>
      <c r="M9300" s="14"/>
      <c r="N9300" s="14"/>
      <c r="O9300" s="14"/>
      <c r="P9300" s="14"/>
    </row>
    <row r="9301" spans="9:16" x14ac:dyDescent="0.25">
      <c r="I9301" s="14"/>
      <c r="J9301" s="14"/>
      <c r="K9301" s="14"/>
      <c r="L9301" s="14"/>
      <c r="M9301" s="14"/>
      <c r="N9301" s="14"/>
      <c r="O9301" s="14"/>
      <c r="P9301" s="14"/>
    </row>
    <row r="9302" spans="9:16" x14ac:dyDescent="0.25">
      <c r="I9302" s="14"/>
      <c r="J9302" s="14"/>
      <c r="K9302" s="14"/>
      <c r="L9302" s="14"/>
      <c r="M9302" s="14"/>
      <c r="N9302" s="14"/>
      <c r="O9302" s="14"/>
      <c r="P9302" s="14"/>
    </row>
    <row r="9303" spans="9:16" x14ac:dyDescent="0.25">
      <c r="I9303" s="14"/>
      <c r="J9303" s="14"/>
      <c r="K9303" s="14"/>
      <c r="L9303" s="14"/>
      <c r="M9303" s="14"/>
      <c r="N9303" s="14"/>
      <c r="O9303" s="14"/>
      <c r="P9303" s="14"/>
    </row>
    <row r="9304" spans="9:16" x14ac:dyDescent="0.25">
      <c r="I9304" s="14"/>
      <c r="J9304" s="14"/>
      <c r="K9304" s="14"/>
      <c r="L9304" s="14"/>
      <c r="M9304" s="14"/>
      <c r="N9304" s="14"/>
      <c r="O9304" s="14"/>
      <c r="P9304" s="14"/>
    </row>
    <row r="9305" spans="9:16" x14ac:dyDescent="0.25">
      <c r="I9305" s="14"/>
      <c r="J9305" s="14"/>
      <c r="K9305" s="14"/>
      <c r="L9305" s="14"/>
      <c r="M9305" s="14"/>
      <c r="N9305" s="14"/>
      <c r="O9305" s="14"/>
      <c r="P9305" s="14"/>
    </row>
    <row r="9306" spans="9:16" x14ac:dyDescent="0.25">
      <c r="I9306" s="14"/>
      <c r="J9306" s="14"/>
      <c r="K9306" s="14"/>
      <c r="L9306" s="14"/>
      <c r="M9306" s="14"/>
      <c r="N9306" s="14"/>
      <c r="O9306" s="14"/>
      <c r="P9306" s="14"/>
    </row>
    <row r="9307" spans="9:16" x14ac:dyDescent="0.25">
      <c r="I9307" s="14"/>
      <c r="J9307" s="14"/>
      <c r="K9307" s="14"/>
      <c r="L9307" s="14"/>
      <c r="M9307" s="14"/>
      <c r="N9307" s="14"/>
      <c r="O9307" s="14"/>
      <c r="P9307" s="14"/>
    </row>
    <row r="9308" spans="9:16" x14ac:dyDescent="0.25">
      <c r="I9308" s="14"/>
      <c r="J9308" s="14"/>
      <c r="K9308" s="14"/>
      <c r="L9308" s="14"/>
      <c r="M9308" s="14"/>
      <c r="N9308" s="14"/>
      <c r="O9308" s="14"/>
      <c r="P9308" s="14"/>
    </row>
    <row r="9309" spans="9:16" x14ac:dyDescent="0.25">
      <c r="I9309" s="14"/>
      <c r="J9309" s="14"/>
      <c r="K9309" s="14"/>
      <c r="L9309" s="14"/>
      <c r="M9309" s="14"/>
      <c r="N9309" s="14"/>
      <c r="O9309" s="14"/>
      <c r="P9309" s="14"/>
    </row>
    <row r="9310" spans="9:16" x14ac:dyDescent="0.25">
      <c r="I9310" s="14"/>
      <c r="J9310" s="14"/>
      <c r="K9310" s="14"/>
      <c r="L9310" s="14"/>
      <c r="M9310" s="14"/>
      <c r="N9310" s="14"/>
      <c r="O9310" s="14"/>
      <c r="P9310" s="14"/>
    </row>
    <row r="9311" spans="9:16" x14ac:dyDescent="0.25">
      <c r="I9311" s="14"/>
      <c r="J9311" s="14"/>
      <c r="K9311" s="14"/>
      <c r="L9311" s="14"/>
      <c r="M9311" s="14"/>
      <c r="N9311" s="14"/>
      <c r="O9311" s="14"/>
      <c r="P9311" s="14"/>
    </row>
    <row r="9312" spans="9:16" x14ac:dyDescent="0.25">
      <c r="I9312" s="14"/>
      <c r="J9312" s="14"/>
      <c r="K9312" s="14"/>
      <c r="L9312" s="14"/>
      <c r="M9312" s="14"/>
      <c r="N9312" s="14"/>
      <c r="O9312" s="14"/>
      <c r="P9312" s="14"/>
    </row>
    <row r="9313" spans="9:16" x14ac:dyDescent="0.25">
      <c r="I9313" s="14"/>
      <c r="J9313" s="14"/>
      <c r="K9313" s="14"/>
      <c r="L9313" s="14"/>
      <c r="M9313" s="14"/>
      <c r="N9313" s="14"/>
      <c r="O9313" s="14"/>
      <c r="P9313" s="14"/>
    </row>
    <row r="9314" spans="9:16" x14ac:dyDescent="0.25">
      <c r="I9314" s="14"/>
      <c r="J9314" s="14"/>
      <c r="K9314" s="14"/>
      <c r="L9314" s="14"/>
      <c r="M9314" s="14"/>
      <c r="N9314" s="14"/>
      <c r="O9314" s="14"/>
      <c r="P9314" s="14"/>
    </row>
    <row r="9315" spans="9:16" x14ac:dyDescent="0.25">
      <c r="I9315" s="14"/>
      <c r="J9315" s="14"/>
      <c r="K9315" s="14"/>
      <c r="L9315" s="14"/>
      <c r="M9315" s="14"/>
      <c r="N9315" s="14"/>
      <c r="O9315" s="14"/>
      <c r="P9315" s="14"/>
    </row>
    <row r="9316" spans="9:16" x14ac:dyDescent="0.25">
      <c r="I9316" s="14"/>
      <c r="J9316" s="14"/>
      <c r="K9316" s="14"/>
      <c r="L9316" s="14"/>
      <c r="M9316" s="14"/>
      <c r="N9316" s="14"/>
      <c r="O9316" s="14"/>
      <c r="P9316" s="14"/>
    </row>
    <row r="9317" spans="9:16" x14ac:dyDescent="0.25">
      <c r="I9317" s="14"/>
      <c r="J9317" s="14"/>
      <c r="K9317" s="14"/>
      <c r="L9317" s="14"/>
      <c r="M9317" s="14"/>
      <c r="N9317" s="14"/>
      <c r="O9317" s="14"/>
      <c r="P9317" s="14"/>
    </row>
    <row r="9318" spans="9:16" x14ac:dyDescent="0.25">
      <c r="I9318" s="14"/>
      <c r="J9318" s="14"/>
      <c r="K9318" s="14"/>
      <c r="L9318" s="14"/>
      <c r="M9318" s="14"/>
      <c r="N9318" s="14"/>
      <c r="O9318" s="14"/>
      <c r="P9318" s="14"/>
    </row>
    <row r="9319" spans="9:16" x14ac:dyDescent="0.25">
      <c r="I9319" s="14"/>
      <c r="J9319" s="14"/>
      <c r="K9319" s="14"/>
      <c r="L9319" s="14"/>
      <c r="M9319" s="14"/>
      <c r="N9319" s="14"/>
      <c r="O9319" s="14"/>
      <c r="P9319" s="14"/>
    </row>
    <row r="9320" spans="9:16" x14ac:dyDescent="0.25">
      <c r="I9320" s="14"/>
      <c r="J9320" s="14"/>
      <c r="K9320" s="14"/>
      <c r="L9320" s="14"/>
      <c r="M9320" s="14"/>
      <c r="N9320" s="14"/>
      <c r="O9320" s="14"/>
      <c r="P9320" s="14"/>
    </row>
    <row r="9321" spans="9:16" x14ac:dyDescent="0.25">
      <c r="I9321" s="14"/>
      <c r="J9321" s="14"/>
      <c r="K9321" s="14"/>
      <c r="L9321" s="14"/>
      <c r="M9321" s="14"/>
      <c r="N9321" s="14"/>
      <c r="O9321" s="14"/>
      <c r="P9321" s="14"/>
    </row>
    <row r="9322" spans="9:16" x14ac:dyDescent="0.25">
      <c r="I9322" s="14"/>
      <c r="J9322" s="14"/>
      <c r="K9322" s="14"/>
      <c r="L9322" s="14"/>
      <c r="M9322" s="14"/>
      <c r="N9322" s="14"/>
      <c r="O9322" s="14"/>
      <c r="P9322" s="14"/>
    </row>
    <row r="9323" spans="9:16" x14ac:dyDescent="0.25">
      <c r="I9323" s="14"/>
      <c r="J9323" s="14"/>
      <c r="K9323" s="14"/>
      <c r="L9323" s="14"/>
      <c r="M9323" s="14"/>
      <c r="N9323" s="14"/>
      <c r="O9323" s="14"/>
      <c r="P9323" s="14"/>
    </row>
    <row r="9324" spans="9:16" x14ac:dyDescent="0.25">
      <c r="I9324" s="14"/>
      <c r="J9324" s="14"/>
      <c r="K9324" s="14"/>
      <c r="L9324" s="14"/>
      <c r="M9324" s="14"/>
      <c r="N9324" s="14"/>
      <c r="O9324" s="14"/>
      <c r="P9324" s="14"/>
    </row>
    <row r="9325" spans="9:16" x14ac:dyDescent="0.25">
      <c r="I9325" s="14"/>
      <c r="J9325" s="14"/>
      <c r="K9325" s="14"/>
      <c r="L9325" s="14"/>
      <c r="M9325" s="14"/>
      <c r="N9325" s="14"/>
      <c r="O9325" s="14"/>
      <c r="P9325" s="14"/>
    </row>
    <row r="9326" spans="9:16" x14ac:dyDescent="0.25">
      <c r="I9326" s="14"/>
      <c r="J9326" s="14"/>
      <c r="K9326" s="14"/>
      <c r="L9326" s="14"/>
      <c r="M9326" s="14"/>
      <c r="N9326" s="14"/>
      <c r="O9326" s="14"/>
      <c r="P9326" s="14"/>
    </row>
    <row r="9327" spans="9:16" x14ac:dyDescent="0.25">
      <c r="I9327" s="14"/>
      <c r="J9327" s="14"/>
      <c r="K9327" s="14"/>
      <c r="L9327" s="14"/>
      <c r="M9327" s="14"/>
      <c r="N9327" s="14"/>
      <c r="O9327" s="14"/>
      <c r="P9327" s="14"/>
    </row>
    <row r="9328" spans="9:16" x14ac:dyDescent="0.25">
      <c r="I9328" s="14"/>
      <c r="J9328" s="14"/>
      <c r="K9328" s="14"/>
      <c r="L9328" s="14"/>
      <c r="M9328" s="14"/>
      <c r="N9328" s="14"/>
      <c r="O9328" s="14"/>
      <c r="P9328" s="14"/>
    </row>
    <row r="9329" spans="9:16" x14ac:dyDescent="0.25">
      <c r="I9329" s="14"/>
      <c r="J9329" s="14"/>
      <c r="K9329" s="14"/>
      <c r="L9329" s="14"/>
      <c r="M9329" s="14"/>
      <c r="N9329" s="14"/>
      <c r="O9329" s="14"/>
      <c r="P9329" s="14"/>
    </row>
    <row r="9330" spans="9:16" x14ac:dyDescent="0.25">
      <c r="I9330" s="14"/>
      <c r="J9330" s="14"/>
      <c r="K9330" s="14"/>
      <c r="L9330" s="14"/>
      <c r="M9330" s="14"/>
      <c r="N9330" s="14"/>
      <c r="O9330" s="14"/>
      <c r="P9330" s="14"/>
    </row>
    <row r="9331" spans="9:16" x14ac:dyDescent="0.25">
      <c r="I9331" s="14"/>
      <c r="J9331" s="14"/>
      <c r="K9331" s="14"/>
      <c r="L9331" s="14"/>
      <c r="M9331" s="14"/>
      <c r="N9331" s="14"/>
      <c r="O9331" s="14"/>
      <c r="P9331" s="14"/>
    </row>
    <row r="9332" spans="9:16" x14ac:dyDescent="0.25">
      <c r="I9332" s="14"/>
      <c r="J9332" s="14"/>
      <c r="K9332" s="14"/>
      <c r="L9332" s="14"/>
      <c r="M9332" s="14"/>
      <c r="N9332" s="14"/>
      <c r="O9332" s="14"/>
      <c r="P9332" s="14"/>
    </row>
    <row r="9333" spans="9:16" x14ac:dyDescent="0.25">
      <c r="I9333" s="14"/>
      <c r="J9333" s="14"/>
      <c r="K9333" s="14"/>
      <c r="L9333" s="14"/>
      <c r="M9333" s="14"/>
      <c r="N9333" s="14"/>
      <c r="O9333" s="14"/>
      <c r="P9333" s="14"/>
    </row>
    <row r="9334" spans="9:16" x14ac:dyDescent="0.25">
      <c r="I9334" s="14"/>
      <c r="J9334" s="14"/>
      <c r="K9334" s="14"/>
      <c r="L9334" s="14"/>
      <c r="M9334" s="14"/>
      <c r="N9334" s="14"/>
      <c r="O9334" s="14"/>
      <c r="P9334" s="14"/>
    </row>
    <row r="9335" spans="9:16" x14ac:dyDescent="0.25">
      <c r="I9335" s="14"/>
      <c r="J9335" s="14"/>
      <c r="K9335" s="14"/>
      <c r="L9335" s="14"/>
      <c r="M9335" s="14"/>
      <c r="N9335" s="14"/>
      <c r="O9335" s="14"/>
      <c r="P9335" s="14"/>
    </row>
    <row r="9336" spans="9:16" x14ac:dyDescent="0.25">
      <c r="I9336" s="14"/>
      <c r="J9336" s="14"/>
      <c r="K9336" s="14"/>
      <c r="L9336" s="14"/>
      <c r="M9336" s="14"/>
      <c r="N9336" s="14"/>
      <c r="O9336" s="14"/>
      <c r="P9336" s="14"/>
    </row>
    <row r="9337" spans="9:16" x14ac:dyDescent="0.25">
      <c r="I9337" s="14"/>
      <c r="J9337" s="14"/>
      <c r="K9337" s="14"/>
      <c r="L9337" s="14"/>
      <c r="M9337" s="14"/>
      <c r="N9337" s="14"/>
      <c r="O9337" s="14"/>
      <c r="P9337" s="14"/>
    </row>
    <row r="9338" spans="9:16" x14ac:dyDescent="0.25">
      <c r="I9338" s="14"/>
      <c r="J9338" s="14"/>
      <c r="K9338" s="14"/>
      <c r="L9338" s="14"/>
      <c r="M9338" s="14"/>
      <c r="N9338" s="14"/>
      <c r="O9338" s="14"/>
      <c r="P9338" s="14"/>
    </row>
    <row r="9339" spans="9:16" x14ac:dyDescent="0.25">
      <c r="I9339" s="14"/>
      <c r="J9339" s="14"/>
      <c r="K9339" s="14"/>
      <c r="L9339" s="14"/>
      <c r="M9339" s="14"/>
      <c r="N9339" s="14"/>
      <c r="O9339" s="14"/>
      <c r="P9339" s="14"/>
    </row>
    <row r="9340" spans="9:16" x14ac:dyDescent="0.25">
      <c r="I9340" s="14"/>
      <c r="J9340" s="14"/>
      <c r="K9340" s="14"/>
      <c r="L9340" s="14"/>
      <c r="M9340" s="14"/>
      <c r="N9340" s="14"/>
      <c r="O9340" s="14"/>
      <c r="P9340" s="14"/>
    </row>
    <row r="9341" spans="9:16" x14ac:dyDescent="0.25">
      <c r="I9341" s="14"/>
      <c r="J9341" s="14"/>
      <c r="K9341" s="14"/>
      <c r="L9341" s="14"/>
      <c r="M9341" s="14"/>
      <c r="N9341" s="14"/>
      <c r="O9341" s="14"/>
      <c r="P9341" s="14"/>
    </row>
    <row r="9342" spans="9:16" x14ac:dyDescent="0.25">
      <c r="I9342" s="14"/>
      <c r="J9342" s="14"/>
      <c r="K9342" s="14"/>
      <c r="L9342" s="14"/>
      <c r="M9342" s="14"/>
      <c r="N9342" s="14"/>
      <c r="O9342" s="14"/>
      <c r="P9342" s="14"/>
    </row>
    <row r="9343" spans="9:16" x14ac:dyDescent="0.25">
      <c r="I9343" s="14"/>
      <c r="J9343" s="14"/>
      <c r="K9343" s="14"/>
      <c r="L9343" s="14"/>
      <c r="M9343" s="14"/>
      <c r="N9343" s="14"/>
      <c r="O9343" s="14"/>
      <c r="P9343" s="14"/>
    </row>
    <row r="9344" spans="9:16" x14ac:dyDescent="0.25">
      <c r="I9344" s="14"/>
      <c r="J9344" s="14"/>
      <c r="K9344" s="14"/>
      <c r="L9344" s="14"/>
      <c r="M9344" s="14"/>
      <c r="N9344" s="14"/>
      <c r="O9344" s="14"/>
      <c r="P9344" s="14"/>
    </row>
    <row r="9345" spans="9:16" x14ac:dyDescent="0.25">
      <c r="I9345" s="14"/>
      <c r="J9345" s="14"/>
      <c r="K9345" s="14"/>
      <c r="L9345" s="14"/>
      <c r="M9345" s="14"/>
      <c r="N9345" s="14"/>
      <c r="O9345" s="14"/>
      <c r="P9345" s="14"/>
    </row>
    <row r="9346" spans="9:16" x14ac:dyDescent="0.25">
      <c r="I9346" s="14"/>
      <c r="J9346" s="14"/>
      <c r="K9346" s="14"/>
      <c r="L9346" s="14"/>
      <c r="M9346" s="14"/>
      <c r="N9346" s="14"/>
      <c r="O9346" s="14"/>
      <c r="P9346" s="14"/>
    </row>
    <row r="9347" spans="9:16" x14ac:dyDescent="0.25">
      <c r="I9347" s="14"/>
      <c r="J9347" s="14"/>
      <c r="K9347" s="14"/>
      <c r="L9347" s="14"/>
      <c r="M9347" s="14"/>
      <c r="N9347" s="14"/>
      <c r="O9347" s="14"/>
      <c r="P9347" s="14"/>
    </row>
    <row r="9348" spans="9:16" x14ac:dyDescent="0.25">
      <c r="I9348" s="14"/>
      <c r="J9348" s="14"/>
      <c r="K9348" s="14"/>
      <c r="L9348" s="14"/>
      <c r="M9348" s="14"/>
      <c r="N9348" s="14"/>
      <c r="O9348" s="14"/>
      <c r="P9348" s="14"/>
    </row>
    <row r="9349" spans="9:16" x14ac:dyDescent="0.25">
      <c r="I9349" s="14"/>
      <c r="J9349" s="14"/>
      <c r="K9349" s="14"/>
      <c r="L9349" s="14"/>
      <c r="M9349" s="14"/>
      <c r="N9349" s="14"/>
      <c r="O9349" s="14"/>
      <c r="P9349" s="14"/>
    </row>
    <row r="9350" spans="9:16" x14ac:dyDescent="0.25">
      <c r="I9350" s="14"/>
      <c r="J9350" s="14"/>
      <c r="K9350" s="14"/>
      <c r="L9350" s="14"/>
      <c r="M9350" s="14"/>
      <c r="N9350" s="14"/>
      <c r="O9350" s="14"/>
      <c r="P9350" s="14"/>
    </row>
    <row r="9351" spans="9:16" x14ac:dyDescent="0.25">
      <c r="I9351" s="14"/>
      <c r="J9351" s="14"/>
      <c r="K9351" s="14"/>
      <c r="L9351" s="14"/>
      <c r="M9351" s="14"/>
      <c r="N9351" s="14"/>
      <c r="O9351" s="14"/>
      <c r="P9351" s="14"/>
    </row>
    <row r="9352" spans="9:16" x14ac:dyDescent="0.25">
      <c r="I9352" s="14"/>
      <c r="J9352" s="14"/>
      <c r="K9352" s="14"/>
      <c r="L9352" s="14"/>
      <c r="M9352" s="14"/>
      <c r="N9352" s="14"/>
      <c r="O9352" s="14"/>
      <c r="P9352" s="14"/>
    </row>
    <row r="9353" spans="9:16" x14ac:dyDescent="0.25">
      <c r="I9353" s="14"/>
      <c r="J9353" s="14"/>
      <c r="K9353" s="14"/>
      <c r="L9353" s="14"/>
      <c r="M9353" s="14"/>
      <c r="N9353" s="14"/>
      <c r="O9353" s="14"/>
      <c r="P9353" s="14"/>
    </row>
    <row r="9354" spans="9:16" x14ac:dyDescent="0.25">
      <c r="I9354" s="14"/>
      <c r="J9354" s="14"/>
      <c r="K9354" s="14"/>
      <c r="L9354" s="14"/>
      <c r="M9354" s="14"/>
      <c r="N9354" s="14"/>
      <c r="O9354" s="14"/>
      <c r="P9354" s="14"/>
    </row>
    <row r="9355" spans="9:16" x14ac:dyDescent="0.25">
      <c r="I9355" s="14"/>
      <c r="J9355" s="14"/>
      <c r="K9355" s="14"/>
      <c r="L9355" s="14"/>
      <c r="M9355" s="14"/>
      <c r="N9355" s="14"/>
      <c r="O9355" s="14"/>
      <c r="P9355" s="14"/>
    </row>
    <row r="9356" spans="9:16" x14ac:dyDescent="0.25">
      <c r="I9356" s="14"/>
      <c r="J9356" s="14"/>
      <c r="K9356" s="14"/>
      <c r="L9356" s="14"/>
      <c r="M9356" s="14"/>
      <c r="N9356" s="14"/>
      <c r="O9356" s="14"/>
      <c r="P9356" s="14"/>
    </row>
    <row r="9357" spans="9:16" x14ac:dyDescent="0.25">
      <c r="I9357" s="14"/>
      <c r="J9357" s="14"/>
      <c r="K9357" s="14"/>
      <c r="L9357" s="14"/>
      <c r="M9357" s="14"/>
      <c r="N9357" s="14"/>
      <c r="O9357" s="14"/>
      <c r="P9357" s="14"/>
    </row>
    <row r="9358" spans="9:16" x14ac:dyDescent="0.25">
      <c r="I9358" s="14"/>
      <c r="J9358" s="14"/>
      <c r="K9358" s="14"/>
      <c r="L9358" s="14"/>
      <c r="M9358" s="14"/>
      <c r="N9358" s="14"/>
      <c r="O9358" s="14"/>
      <c r="P9358" s="14"/>
    </row>
    <row r="9359" spans="9:16" x14ac:dyDescent="0.25">
      <c r="I9359" s="14"/>
      <c r="J9359" s="14"/>
      <c r="K9359" s="14"/>
      <c r="L9359" s="14"/>
      <c r="M9359" s="14"/>
      <c r="N9359" s="14"/>
      <c r="O9359" s="14"/>
      <c r="P9359" s="14"/>
    </row>
    <row r="9360" spans="9:16" x14ac:dyDescent="0.25">
      <c r="I9360" s="14"/>
      <c r="J9360" s="14"/>
      <c r="K9360" s="14"/>
      <c r="L9360" s="14"/>
      <c r="M9360" s="14"/>
      <c r="N9360" s="14"/>
      <c r="O9360" s="14"/>
      <c r="P9360" s="14"/>
    </row>
    <row r="9361" spans="9:16" x14ac:dyDescent="0.25">
      <c r="I9361" s="14"/>
      <c r="J9361" s="14"/>
      <c r="K9361" s="14"/>
      <c r="L9361" s="14"/>
      <c r="M9361" s="14"/>
      <c r="N9361" s="14"/>
      <c r="O9361" s="14"/>
      <c r="P9361" s="14"/>
    </row>
    <row r="9362" spans="9:16" x14ac:dyDescent="0.25">
      <c r="I9362" s="14"/>
      <c r="J9362" s="14"/>
      <c r="K9362" s="14"/>
      <c r="L9362" s="14"/>
      <c r="M9362" s="14"/>
      <c r="N9362" s="14"/>
      <c r="O9362" s="14"/>
      <c r="P9362" s="14"/>
    </row>
    <row r="9363" spans="9:16" x14ac:dyDescent="0.25">
      <c r="I9363" s="14"/>
      <c r="J9363" s="14"/>
      <c r="K9363" s="14"/>
      <c r="L9363" s="14"/>
      <c r="M9363" s="14"/>
      <c r="N9363" s="14"/>
      <c r="O9363" s="14"/>
      <c r="P9363" s="14"/>
    </row>
    <row r="9364" spans="9:16" x14ac:dyDescent="0.25">
      <c r="I9364" s="14"/>
      <c r="J9364" s="14"/>
      <c r="K9364" s="14"/>
      <c r="L9364" s="14"/>
      <c r="M9364" s="14"/>
      <c r="N9364" s="14"/>
      <c r="O9364" s="14"/>
      <c r="P9364" s="14"/>
    </row>
    <row r="9365" spans="9:16" x14ac:dyDescent="0.25">
      <c r="I9365" s="14"/>
      <c r="J9365" s="14"/>
      <c r="K9365" s="14"/>
      <c r="L9365" s="14"/>
      <c r="M9365" s="14"/>
      <c r="N9365" s="14"/>
      <c r="O9365" s="14"/>
      <c r="P9365" s="14"/>
    </row>
    <row r="9366" spans="9:16" x14ac:dyDescent="0.25">
      <c r="I9366" s="14"/>
      <c r="J9366" s="14"/>
      <c r="K9366" s="14"/>
      <c r="L9366" s="14"/>
      <c r="M9366" s="14"/>
      <c r="N9366" s="14"/>
      <c r="O9366" s="14"/>
      <c r="P9366" s="14"/>
    </row>
    <row r="9367" spans="9:16" x14ac:dyDescent="0.25">
      <c r="I9367" s="14"/>
      <c r="J9367" s="14"/>
      <c r="K9367" s="14"/>
      <c r="L9367" s="14"/>
      <c r="M9367" s="14"/>
      <c r="N9367" s="14"/>
      <c r="O9367" s="14"/>
      <c r="P9367" s="14"/>
    </row>
    <row r="9368" spans="9:16" x14ac:dyDescent="0.25">
      <c r="I9368" s="14"/>
      <c r="J9368" s="14"/>
      <c r="K9368" s="14"/>
      <c r="L9368" s="14"/>
      <c r="M9368" s="14"/>
      <c r="N9368" s="14"/>
      <c r="O9368" s="14"/>
      <c r="P9368" s="14"/>
    </row>
    <row r="9369" spans="9:16" x14ac:dyDescent="0.25">
      <c r="I9369" s="14"/>
      <c r="J9369" s="14"/>
      <c r="K9369" s="14"/>
      <c r="L9369" s="14"/>
      <c r="M9369" s="14"/>
      <c r="N9369" s="14"/>
      <c r="O9369" s="14"/>
      <c r="P9369" s="14"/>
    </row>
    <row r="9370" spans="9:16" x14ac:dyDescent="0.25">
      <c r="I9370" s="14"/>
      <c r="J9370" s="14"/>
      <c r="K9370" s="14"/>
      <c r="L9370" s="14"/>
      <c r="M9370" s="14"/>
      <c r="N9370" s="14"/>
      <c r="O9370" s="14"/>
      <c r="P9370" s="14"/>
    </row>
    <row r="9371" spans="9:16" x14ac:dyDescent="0.25">
      <c r="I9371" s="14"/>
      <c r="J9371" s="14"/>
      <c r="K9371" s="14"/>
      <c r="L9371" s="14"/>
      <c r="M9371" s="14"/>
      <c r="N9371" s="14"/>
      <c r="O9371" s="14"/>
      <c r="P9371" s="14"/>
    </row>
    <row r="9372" spans="9:16" x14ac:dyDescent="0.25">
      <c r="I9372" s="14"/>
      <c r="J9372" s="14"/>
      <c r="K9372" s="14"/>
      <c r="L9372" s="14"/>
      <c r="M9372" s="14"/>
      <c r="N9372" s="14"/>
      <c r="O9372" s="14"/>
      <c r="P9372" s="14"/>
    </row>
    <row r="9373" spans="9:16" x14ac:dyDescent="0.25">
      <c r="I9373" s="14"/>
      <c r="J9373" s="14"/>
      <c r="K9373" s="14"/>
      <c r="L9373" s="14"/>
      <c r="M9373" s="14"/>
      <c r="N9373" s="14"/>
      <c r="O9373" s="14"/>
      <c r="P9373" s="14"/>
    </row>
    <row r="9374" spans="9:16" x14ac:dyDescent="0.25">
      <c r="I9374" s="14"/>
      <c r="J9374" s="14"/>
      <c r="K9374" s="14"/>
      <c r="L9374" s="14"/>
      <c r="M9374" s="14"/>
      <c r="N9374" s="14"/>
      <c r="O9374" s="14"/>
      <c r="P9374" s="14"/>
    </row>
    <row r="9375" spans="9:16" x14ac:dyDescent="0.25">
      <c r="I9375" s="14"/>
      <c r="J9375" s="14"/>
      <c r="K9375" s="14"/>
      <c r="L9375" s="14"/>
      <c r="M9375" s="14"/>
      <c r="N9375" s="14"/>
      <c r="O9375" s="14"/>
      <c r="P9375" s="14"/>
    </row>
    <row r="9376" spans="9:16" x14ac:dyDescent="0.25">
      <c r="I9376" s="14"/>
      <c r="J9376" s="14"/>
      <c r="K9376" s="14"/>
      <c r="L9376" s="14"/>
      <c r="M9376" s="14"/>
      <c r="N9376" s="14"/>
      <c r="O9376" s="14"/>
      <c r="P9376" s="14"/>
    </row>
    <row r="9377" spans="9:16" x14ac:dyDescent="0.25">
      <c r="I9377" s="14"/>
      <c r="J9377" s="14"/>
      <c r="K9377" s="14"/>
      <c r="L9377" s="14"/>
      <c r="M9377" s="14"/>
      <c r="N9377" s="14"/>
      <c r="O9377" s="14"/>
      <c r="P9377" s="14"/>
    </row>
    <row r="9378" spans="9:16" x14ac:dyDescent="0.25">
      <c r="I9378" s="14"/>
      <c r="J9378" s="14"/>
      <c r="K9378" s="14"/>
      <c r="L9378" s="14"/>
      <c r="M9378" s="14"/>
      <c r="N9378" s="14"/>
      <c r="O9378" s="14"/>
      <c r="P9378" s="14"/>
    </row>
    <row r="9379" spans="9:16" x14ac:dyDescent="0.25">
      <c r="I9379" s="14"/>
      <c r="J9379" s="14"/>
      <c r="K9379" s="14"/>
      <c r="L9379" s="14"/>
      <c r="M9379" s="14"/>
      <c r="N9379" s="14"/>
      <c r="O9379" s="14"/>
      <c r="P9379" s="14"/>
    </row>
    <row r="9380" spans="9:16" x14ac:dyDescent="0.25">
      <c r="I9380" s="14"/>
      <c r="J9380" s="14"/>
      <c r="K9380" s="14"/>
      <c r="L9380" s="14"/>
      <c r="M9380" s="14"/>
      <c r="N9380" s="14"/>
      <c r="O9380" s="14"/>
      <c r="P9380" s="14"/>
    </row>
    <row r="9381" spans="9:16" x14ac:dyDescent="0.25">
      <c r="I9381" s="14"/>
      <c r="J9381" s="14"/>
      <c r="K9381" s="14"/>
      <c r="L9381" s="14"/>
      <c r="M9381" s="14"/>
      <c r="N9381" s="14"/>
      <c r="O9381" s="14"/>
      <c r="P9381" s="14"/>
    </row>
    <row r="9382" spans="9:16" x14ac:dyDescent="0.25">
      <c r="I9382" s="14"/>
      <c r="J9382" s="14"/>
      <c r="K9382" s="14"/>
      <c r="L9382" s="14"/>
      <c r="M9382" s="14"/>
      <c r="N9382" s="14"/>
      <c r="O9382" s="14"/>
      <c r="P9382" s="14"/>
    </row>
    <row r="9383" spans="9:16" x14ac:dyDescent="0.25">
      <c r="I9383" s="14"/>
      <c r="J9383" s="14"/>
      <c r="K9383" s="14"/>
      <c r="L9383" s="14"/>
      <c r="M9383" s="14"/>
      <c r="N9383" s="14"/>
      <c r="O9383" s="14"/>
      <c r="P9383" s="14"/>
    </row>
    <row r="9384" spans="9:16" x14ac:dyDescent="0.25">
      <c r="I9384" s="14"/>
      <c r="J9384" s="14"/>
      <c r="K9384" s="14"/>
      <c r="L9384" s="14"/>
      <c r="M9384" s="14"/>
      <c r="N9384" s="14"/>
      <c r="O9384" s="14"/>
      <c r="P9384" s="14"/>
    </row>
    <row r="9385" spans="9:16" x14ac:dyDescent="0.25">
      <c r="I9385" s="14"/>
      <c r="J9385" s="14"/>
      <c r="K9385" s="14"/>
      <c r="L9385" s="14"/>
      <c r="M9385" s="14"/>
      <c r="N9385" s="14"/>
      <c r="O9385" s="14"/>
      <c r="P9385" s="14"/>
    </row>
    <row r="9386" spans="9:16" x14ac:dyDescent="0.25">
      <c r="I9386" s="14"/>
      <c r="J9386" s="14"/>
      <c r="K9386" s="14"/>
      <c r="L9386" s="14"/>
      <c r="M9386" s="14"/>
      <c r="N9386" s="14"/>
      <c r="O9386" s="14"/>
      <c r="P9386" s="14"/>
    </row>
    <row r="9387" spans="9:16" x14ac:dyDescent="0.25">
      <c r="I9387" s="14"/>
      <c r="J9387" s="14"/>
      <c r="K9387" s="14"/>
      <c r="L9387" s="14"/>
      <c r="M9387" s="14"/>
      <c r="N9387" s="14"/>
      <c r="O9387" s="14"/>
      <c r="P9387" s="14"/>
    </row>
    <row r="9388" spans="9:16" x14ac:dyDescent="0.25">
      <c r="I9388" s="14"/>
      <c r="J9388" s="14"/>
      <c r="K9388" s="14"/>
      <c r="L9388" s="14"/>
      <c r="M9388" s="14"/>
      <c r="N9388" s="14"/>
      <c r="O9388" s="14"/>
      <c r="P9388" s="14"/>
    </row>
    <row r="9389" spans="9:16" x14ac:dyDescent="0.25">
      <c r="I9389" s="14"/>
      <c r="J9389" s="14"/>
      <c r="K9389" s="14"/>
      <c r="L9389" s="14"/>
      <c r="M9389" s="14"/>
      <c r="N9389" s="14"/>
      <c r="O9389" s="14"/>
      <c r="P9389" s="14"/>
    </row>
    <row r="9390" spans="9:16" x14ac:dyDescent="0.25">
      <c r="I9390" s="14"/>
      <c r="J9390" s="14"/>
      <c r="K9390" s="14"/>
      <c r="L9390" s="14"/>
      <c r="M9390" s="14"/>
      <c r="N9390" s="14"/>
      <c r="O9390" s="14"/>
      <c r="P9390" s="14"/>
    </row>
    <row r="9391" spans="9:16" x14ac:dyDescent="0.25">
      <c r="I9391" s="14"/>
      <c r="J9391" s="14"/>
      <c r="K9391" s="14"/>
      <c r="L9391" s="14"/>
      <c r="M9391" s="14"/>
      <c r="N9391" s="14"/>
      <c r="O9391" s="14"/>
      <c r="P9391" s="14"/>
    </row>
    <row r="9392" spans="9:16" x14ac:dyDescent="0.25">
      <c r="I9392" s="14"/>
      <c r="J9392" s="14"/>
      <c r="K9392" s="14"/>
      <c r="L9392" s="14"/>
      <c r="M9392" s="14"/>
      <c r="N9392" s="14"/>
      <c r="O9392" s="14"/>
      <c r="P9392" s="14"/>
    </row>
    <row r="9393" spans="9:16" x14ac:dyDescent="0.25">
      <c r="I9393" s="14"/>
      <c r="J9393" s="14"/>
      <c r="K9393" s="14"/>
      <c r="L9393" s="14"/>
      <c r="M9393" s="14"/>
      <c r="N9393" s="14"/>
      <c r="O9393" s="14"/>
      <c r="P9393" s="14"/>
    </row>
    <row r="9394" spans="9:16" x14ac:dyDescent="0.25">
      <c r="I9394" s="14"/>
      <c r="J9394" s="14"/>
      <c r="K9394" s="14"/>
      <c r="L9394" s="14"/>
      <c r="M9394" s="14"/>
      <c r="N9394" s="14"/>
      <c r="O9394" s="14"/>
      <c r="P9394" s="14"/>
    </row>
    <row r="9395" spans="9:16" x14ac:dyDescent="0.25">
      <c r="I9395" s="14"/>
      <c r="J9395" s="14"/>
      <c r="K9395" s="14"/>
      <c r="L9395" s="14"/>
      <c r="M9395" s="14"/>
      <c r="N9395" s="14"/>
      <c r="O9395" s="14"/>
      <c r="P9395" s="14"/>
    </row>
    <row r="9396" spans="9:16" x14ac:dyDescent="0.25">
      <c r="I9396" s="14"/>
      <c r="J9396" s="14"/>
      <c r="K9396" s="14"/>
      <c r="L9396" s="14"/>
      <c r="M9396" s="14"/>
      <c r="N9396" s="14"/>
      <c r="O9396" s="14"/>
      <c r="P9396" s="14"/>
    </row>
    <row r="9397" spans="9:16" x14ac:dyDescent="0.25">
      <c r="I9397" s="14"/>
      <c r="J9397" s="14"/>
      <c r="K9397" s="14"/>
      <c r="L9397" s="14"/>
      <c r="M9397" s="14"/>
      <c r="N9397" s="14"/>
      <c r="O9397" s="14"/>
      <c r="P9397" s="14"/>
    </row>
    <row r="9398" spans="9:16" x14ac:dyDescent="0.25">
      <c r="I9398" s="14"/>
      <c r="J9398" s="14"/>
      <c r="K9398" s="14"/>
      <c r="L9398" s="14"/>
      <c r="M9398" s="14"/>
      <c r="N9398" s="14"/>
      <c r="O9398" s="14"/>
      <c r="P9398" s="14"/>
    </row>
    <row r="9399" spans="9:16" x14ac:dyDescent="0.25">
      <c r="I9399" s="14"/>
      <c r="J9399" s="14"/>
      <c r="K9399" s="14"/>
      <c r="L9399" s="14"/>
      <c r="M9399" s="14"/>
      <c r="N9399" s="14"/>
      <c r="O9399" s="14"/>
      <c r="P9399" s="14"/>
    </row>
    <row r="9400" spans="9:16" x14ac:dyDescent="0.25">
      <c r="I9400" s="14"/>
      <c r="J9400" s="14"/>
      <c r="K9400" s="14"/>
      <c r="L9400" s="14"/>
      <c r="M9400" s="14"/>
      <c r="N9400" s="14"/>
      <c r="O9400" s="14"/>
      <c r="P9400" s="14"/>
    </row>
    <row r="9401" spans="9:16" x14ac:dyDescent="0.25">
      <c r="I9401" s="14"/>
      <c r="J9401" s="14"/>
      <c r="K9401" s="14"/>
      <c r="L9401" s="14"/>
      <c r="M9401" s="14"/>
      <c r="N9401" s="14"/>
      <c r="O9401" s="14"/>
      <c r="P9401" s="14"/>
    </row>
    <row r="9402" spans="9:16" x14ac:dyDescent="0.25">
      <c r="I9402" s="14"/>
      <c r="J9402" s="14"/>
      <c r="K9402" s="14"/>
      <c r="L9402" s="14"/>
      <c r="M9402" s="14"/>
      <c r="N9402" s="14"/>
      <c r="O9402" s="14"/>
      <c r="P9402" s="14"/>
    </row>
    <row r="9403" spans="9:16" x14ac:dyDescent="0.25">
      <c r="I9403" s="14"/>
      <c r="J9403" s="14"/>
      <c r="K9403" s="14"/>
      <c r="L9403" s="14"/>
      <c r="M9403" s="14"/>
      <c r="N9403" s="14"/>
      <c r="O9403" s="14"/>
      <c r="P9403" s="14"/>
    </row>
    <row r="9404" spans="9:16" x14ac:dyDescent="0.25">
      <c r="I9404" s="14"/>
      <c r="J9404" s="14"/>
      <c r="K9404" s="14"/>
      <c r="L9404" s="14"/>
      <c r="M9404" s="14"/>
      <c r="N9404" s="14"/>
      <c r="O9404" s="14"/>
      <c r="P9404" s="14"/>
    </row>
    <row r="9405" spans="9:16" x14ac:dyDescent="0.25">
      <c r="I9405" s="14"/>
      <c r="J9405" s="14"/>
      <c r="K9405" s="14"/>
      <c r="L9405" s="14"/>
      <c r="M9405" s="14"/>
      <c r="N9405" s="14"/>
      <c r="O9405" s="14"/>
      <c r="P9405" s="14"/>
    </row>
    <row r="9406" spans="9:16" x14ac:dyDescent="0.25">
      <c r="I9406" s="14"/>
      <c r="J9406" s="14"/>
      <c r="K9406" s="14"/>
      <c r="L9406" s="14"/>
      <c r="M9406" s="14"/>
      <c r="N9406" s="14"/>
      <c r="O9406" s="14"/>
      <c r="P9406" s="14"/>
    </row>
    <row r="9407" spans="9:16" x14ac:dyDescent="0.25">
      <c r="I9407" s="14"/>
      <c r="J9407" s="14"/>
      <c r="K9407" s="14"/>
      <c r="L9407" s="14"/>
      <c r="M9407" s="14"/>
      <c r="N9407" s="14"/>
      <c r="O9407" s="14"/>
      <c r="P9407" s="14"/>
    </row>
    <row r="9408" spans="9:16" x14ac:dyDescent="0.25">
      <c r="I9408" s="14"/>
      <c r="J9408" s="14"/>
      <c r="K9408" s="14"/>
      <c r="L9408" s="14"/>
      <c r="M9408" s="14"/>
      <c r="N9408" s="14"/>
      <c r="O9408" s="14"/>
      <c r="P9408" s="14"/>
    </row>
    <row r="9409" spans="9:16" x14ac:dyDescent="0.25">
      <c r="I9409" s="14"/>
      <c r="J9409" s="14"/>
      <c r="K9409" s="14"/>
      <c r="L9409" s="14"/>
      <c r="M9409" s="14"/>
      <c r="N9409" s="14"/>
      <c r="O9409" s="14"/>
      <c r="P9409" s="14"/>
    </row>
    <row r="9410" spans="9:16" x14ac:dyDescent="0.25">
      <c r="I9410" s="14"/>
      <c r="J9410" s="14"/>
      <c r="K9410" s="14"/>
      <c r="L9410" s="14"/>
      <c r="M9410" s="14"/>
      <c r="N9410" s="14"/>
      <c r="O9410" s="14"/>
      <c r="P9410" s="14"/>
    </row>
    <row r="9411" spans="9:16" x14ac:dyDescent="0.25">
      <c r="I9411" s="14"/>
      <c r="J9411" s="14"/>
      <c r="K9411" s="14"/>
      <c r="L9411" s="14"/>
      <c r="M9411" s="14"/>
      <c r="N9411" s="14"/>
      <c r="O9411" s="14"/>
      <c r="P9411" s="14"/>
    </row>
    <row r="9412" spans="9:16" x14ac:dyDescent="0.25">
      <c r="I9412" s="14"/>
      <c r="J9412" s="14"/>
      <c r="K9412" s="14"/>
      <c r="L9412" s="14"/>
      <c r="M9412" s="14"/>
      <c r="N9412" s="14"/>
      <c r="O9412" s="14"/>
      <c r="P9412" s="14"/>
    </row>
    <row r="9413" spans="9:16" x14ac:dyDescent="0.25">
      <c r="I9413" s="14"/>
      <c r="J9413" s="14"/>
      <c r="K9413" s="14"/>
      <c r="L9413" s="14"/>
      <c r="M9413" s="14"/>
      <c r="N9413" s="14"/>
      <c r="O9413" s="14"/>
      <c r="P9413" s="14"/>
    </row>
    <row r="9414" spans="9:16" x14ac:dyDescent="0.25">
      <c r="I9414" s="14"/>
      <c r="J9414" s="14"/>
      <c r="K9414" s="14"/>
      <c r="L9414" s="14"/>
      <c r="M9414" s="14"/>
      <c r="N9414" s="14"/>
      <c r="O9414" s="14"/>
      <c r="P9414" s="14"/>
    </row>
    <row r="9415" spans="9:16" x14ac:dyDescent="0.25">
      <c r="I9415" s="14"/>
      <c r="J9415" s="14"/>
      <c r="K9415" s="14"/>
      <c r="L9415" s="14"/>
      <c r="M9415" s="14"/>
      <c r="N9415" s="14"/>
      <c r="O9415" s="14"/>
      <c r="P9415" s="14"/>
    </row>
    <row r="9416" spans="9:16" x14ac:dyDescent="0.25">
      <c r="I9416" s="14"/>
      <c r="J9416" s="14"/>
      <c r="K9416" s="14"/>
      <c r="L9416" s="14"/>
      <c r="M9416" s="14"/>
      <c r="N9416" s="14"/>
      <c r="O9416" s="14"/>
      <c r="P9416" s="14"/>
    </row>
    <row r="9417" spans="9:16" x14ac:dyDescent="0.25">
      <c r="I9417" s="14"/>
      <c r="J9417" s="14"/>
      <c r="K9417" s="14"/>
      <c r="L9417" s="14"/>
      <c r="M9417" s="14"/>
      <c r="N9417" s="14"/>
      <c r="O9417" s="14"/>
      <c r="P9417" s="14"/>
    </row>
    <row r="9418" spans="9:16" x14ac:dyDescent="0.25">
      <c r="I9418" s="14"/>
      <c r="J9418" s="14"/>
      <c r="K9418" s="14"/>
      <c r="L9418" s="14"/>
      <c r="M9418" s="14"/>
      <c r="N9418" s="14"/>
      <c r="O9418" s="14"/>
      <c r="P9418" s="14"/>
    </row>
    <row r="9419" spans="9:16" x14ac:dyDescent="0.25">
      <c r="I9419" s="14"/>
      <c r="J9419" s="14"/>
      <c r="K9419" s="14"/>
      <c r="L9419" s="14"/>
      <c r="M9419" s="14"/>
      <c r="N9419" s="14"/>
      <c r="O9419" s="14"/>
      <c r="P9419" s="14"/>
    </row>
    <row r="9420" spans="9:16" x14ac:dyDescent="0.25">
      <c r="I9420" s="14"/>
      <c r="J9420" s="14"/>
      <c r="K9420" s="14"/>
      <c r="L9420" s="14"/>
      <c r="M9420" s="14"/>
      <c r="N9420" s="14"/>
      <c r="O9420" s="14"/>
      <c r="P9420" s="14"/>
    </row>
    <row r="9421" spans="9:16" x14ac:dyDescent="0.25">
      <c r="I9421" s="14"/>
      <c r="J9421" s="14"/>
      <c r="K9421" s="14"/>
      <c r="L9421" s="14"/>
      <c r="M9421" s="14"/>
      <c r="N9421" s="14"/>
      <c r="O9421" s="14"/>
      <c r="P9421" s="14"/>
    </row>
    <row r="9422" spans="9:16" x14ac:dyDescent="0.25">
      <c r="I9422" s="14"/>
      <c r="J9422" s="14"/>
      <c r="K9422" s="14"/>
      <c r="L9422" s="14"/>
      <c r="M9422" s="14"/>
      <c r="N9422" s="14"/>
      <c r="O9422" s="14"/>
      <c r="P9422" s="14"/>
    </row>
    <row r="9423" spans="9:16" x14ac:dyDescent="0.25">
      <c r="I9423" s="14"/>
      <c r="J9423" s="14"/>
      <c r="K9423" s="14"/>
      <c r="L9423" s="14"/>
      <c r="M9423" s="14"/>
      <c r="N9423" s="14"/>
      <c r="O9423" s="14"/>
      <c r="P9423" s="14"/>
    </row>
    <row r="9424" spans="9:16" x14ac:dyDescent="0.25">
      <c r="I9424" s="14"/>
      <c r="J9424" s="14"/>
      <c r="K9424" s="14"/>
      <c r="L9424" s="14"/>
      <c r="M9424" s="14"/>
      <c r="N9424" s="14"/>
      <c r="O9424" s="14"/>
      <c r="P9424" s="14"/>
    </row>
    <row r="9425" spans="9:16" x14ac:dyDescent="0.25">
      <c r="I9425" s="14"/>
      <c r="J9425" s="14"/>
      <c r="K9425" s="14"/>
      <c r="L9425" s="14"/>
      <c r="M9425" s="14"/>
      <c r="N9425" s="14"/>
      <c r="O9425" s="14"/>
      <c r="P9425" s="14"/>
    </row>
    <row r="9426" spans="9:16" x14ac:dyDescent="0.25">
      <c r="I9426" s="14"/>
      <c r="J9426" s="14"/>
      <c r="K9426" s="14"/>
      <c r="L9426" s="14"/>
      <c r="M9426" s="14"/>
      <c r="N9426" s="14"/>
      <c r="O9426" s="14"/>
      <c r="P9426" s="14"/>
    </row>
    <row r="9427" spans="9:16" x14ac:dyDescent="0.25">
      <c r="I9427" s="14"/>
      <c r="J9427" s="14"/>
      <c r="K9427" s="14"/>
      <c r="L9427" s="14"/>
      <c r="M9427" s="14"/>
      <c r="N9427" s="14"/>
      <c r="O9427" s="14"/>
      <c r="P9427" s="14"/>
    </row>
    <row r="9428" spans="9:16" x14ac:dyDescent="0.25">
      <c r="I9428" s="14"/>
      <c r="J9428" s="14"/>
      <c r="K9428" s="14"/>
      <c r="L9428" s="14"/>
      <c r="M9428" s="14"/>
      <c r="N9428" s="14"/>
      <c r="O9428" s="14"/>
      <c r="P9428" s="14"/>
    </row>
    <row r="9429" spans="9:16" x14ac:dyDescent="0.25">
      <c r="I9429" s="14"/>
      <c r="J9429" s="14"/>
      <c r="K9429" s="14"/>
      <c r="L9429" s="14"/>
      <c r="M9429" s="14"/>
      <c r="N9429" s="14"/>
      <c r="O9429" s="14"/>
      <c r="P9429" s="14"/>
    </row>
    <row r="9430" spans="9:16" x14ac:dyDescent="0.25">
      <c r="I9430" s="14"/>
      <c r="J9430" s="14"/>
      <c r="K9430" s="14"/>
      <c r="L9430" s="14"/>
      <c r="M9430" s="14"/>
      <c r="N9430" s="14"/>
      <c r="O9430" s="14"/>
      <c r="P9430" s="14"/>
    </row>
    <row r="9431" spans="9:16" x14ac:dyDescent="0.25">
      <c r="I9431" s="14"/>
      <c r="J9431" s="14"/>
      <c r="K9431" s="14"/>
      <c r="L9431" s="14"/>
      <c r="M9431" s="14"/>
      <c r="N9431" s="14"/>
      <c r="O9431" s="14"/>
      <c r="P9431" s="14"/>
    </row>
    <row r="9432" spans="9:16" x14ac:dyDescent="0.25">
      <c r="I9432" s="14"/>
      <c r="J9432" s="14"/>
      <c r="K9432" s="14"/>
      <c r="L9432" s="14"/>
      <c r="M9432" s="14"/>
      <c r="N9432" s="14"/>
      <c r="O9432" s="14"/>
      <c r="P9432" s="14"/>
    </row>
    <row r="9433" spans="9:16" x14ac:dyDescent="0.25">
      <c r="I9433" s="14"/>
      <c r="J9433" s="14"/>
      <c r="K9433" s="14"/>
      <c r="L9433" s="14"/>
      <c r="M9433" s="14"/>
      <c r="N9433" s="14"/>
      <c r="O9433" s="14"/>
      <c r="P9433" s="14"/>
    </row>
    <row r="9434" spans="9:16" x14ac:dyDescent="0.25">
      <c r="I9434" s="14"/>
      <c r="J9434" s="14"/>
      <c r="K9434" s="14"/>
      <c r="L9434" s="14"/>
      <c r="M9434" s="14"/>
      <c r="N9434" s="14"/>
      <c r="O9434" s="14"/>
      <c r="P9434" s="14"/>
    </row>
    <row r="9435" spans="9:16" x14ac:dyDescent="0.25">
      <c r="I9435" s="14"/>
      <c r="J9435" s="14"/>
      <c r="K9435" s="14"/>
      <c r="L9435" s="14"/>
      <c r="M9435" s="14"/>
      <c r="N9435" s="14"/>
      <c r="O9435" s="14"/>
      <c r="P9435" s="14"/>
    </row>
    <row r="9436" spans="9:16" x14ac:dyDescent="0.25">
      <c r="I9436" s="14"/>
      <c r="J9436" s="14"/>
      <c r="K9436" s="14"/>
      <c r="L9436" s="14"/>
      <c r="M9436" s="14"/>
      <c r="N9436" s="14"/>
      <c r="O9436" s="14"/>
      <c r="P9436" s="14"/>
    </row>
    <row r="9437" spans="9:16" x14ac:dyDescent="0.25">
      <c r="I9437" s="14"/>
      <c r="J9437" s="14"/>
      <c r="K9437" s="14"/>
      <c r="L9437" s="14"/>
      <c r="M9437" s="14"/>
      <c r="N9437" s="14"/>
      <c r="O9437" s="14"/>
      <c r="P9437" s="14"/>
    </row>
    <row r="9438" spans="9:16" x14ac:dyDescent="0.25">
      <c r="I9438" s="14"/>
      <c r="J9438" s="14"/>
      <c r="K9438" s="14"/>
      <c r="L9438" s="14"/>
      <c r="M9438" s="14"/>
      <c r="N9438" s="14"/>
      <c r="O9438" s="14"/>
      <c r="P9438" s="14"/>
    </row>
    <row r="9439" spans="9:16" x14ac:dyDescent="0.25">
      <c r="I9439" s="14"/>
      <c r="J9439" s="14"/>
      <c r="K9439" s="14"/>
      <c r="L9439" s="14"/>
      <c r="M9439" s="14"/>
      <c r="N9439" s="14"/>
      <c r="O9439" s="14"/>
      <c r="P9439" s="14"/>
    </row>
    <row r="9440" spans="9:16" x14ac:dyDescent="0.25">
      <c r="I9440" s="14"/>
      <c r="J9440" s="14"/>
      <c r="K9440" s="14"/>
      <c r="L9440" s="14"/>
      <c r="M9440" s="14"/>
      <c r="N9440" s="14"/>
      <c r="O9440" s="14"/>
      <c r="P9440" s="14"/>
    </row>
    <row r="9441" spans="9:16" x14ac:dyDescent="0.25">
      <c r="I9441" s="14"/>
      <c r="J9441" s="14"/>
      <c r="K9441" s="14"/>
      <c r="L9441" s="14"/>
      <c r="M9441" s="14"/>
      <c r="N9441" s="14"/>
      <c r="O9441" s="14"/>
      <c r="P9441" s="14"/>
    </row>
    <row r="9442" spans="9:16" x14ac:dyDescent="0.25">
      <c r="I9442" s="14"/>
      <c r="J9442" s="14"/>
      <c r="K9442" s="14"/>
      <c r="L9442" s="14"/>
      <c r="M9442" s="14"/>
      <c r="N9442" s="14"/>
      <c r="O9442" s="14"/>
      <c r="P9442" s="14"/>
    </row>
    <row r="9443" spans="9:16" x14ac:dyDescent="0.25">
      <c r="I9443" s="14"/>
      <c r="J9443" s="14"/>
      <c r="K9443" s="14"/>
      <c r="L9443" s="14"/>
      <c r="M9443" s="14"/>
      <c r="N9443" s="14"/>
      <c r="O9443" s="14"/>
      <c r="P9443" s="14"/>
    </row>
    <row r="9444" spans="9:16" x14ac:dyDescent="0.25">
      <c r="I9444" s="14"/>
      <c r="J9444" s="14"/>
      <c r="K9444" s="14"/>
      <c r="L9444" s="14"/>
      <c r="M9444" s="14"/>
      <c r="N9444" s="14"/>
      <c r="O9444" s="14"/>
      <c r="P9444" s="14"/>
    </row>
    <row r="9445" spans="9:16" x14ac:dyDescent="0.25">
      <c r="I9445" s="14"/>
      <c r="J9445" s="14"/>
      <c r="K9445" s="14"/>
      <c r="L9445" s="14"/>
      <c r="M9445" s="14"/>
      <c r="N9445" s="14"/>
      <c r="O9445" s="14"/>
      <c r="P9445" s="14"/>
    </row>
    <row r="9446" spans="9:16" x14ac:dyDescent="0.25">
      <c r="I9446" s="14"/>
      <c r="J9446" s="14"/>
      <c r="K9446" s="14"/>
      <c r="L9446" s="14"/>
      <c r="M9446" s="14"/>
      <c r="N9446" s="14"/>
      <c r="O9446" s="14"/>
      <c r="P9446" s="14"/>
    </row>
    <row r="9447" spans="9:16" x14ac:dyDescent="0.25">
      <c r="I9447" s="14"/>
      <c r="J9447" s="14"/>
      <c r="K9447" s="14"/>
      <c r="L9447" s="14"/>
      <c r="M9447" s="14"/>
      <c r="N9447" s="14"/>
      <c r="O9447" s="14"/>
      <c r="P9447" s="14"/>
    </row>
    <row r="9448" spans="9:16" x14ac:dyDescent="0.25">
      <c r="I9448" s="14"/>
      <c r="J9448" s="14"/>
      <c r="K9448" s="14"/>
      <c r="L9448" s="14"/>
      <c r="M9448" s="14"/>
      <c r="N9448" s="14"/>
      <c r="O9448" s="14"/>
      <c r="P9448" s="14"/>
    </row>
    <row r="9449" spans="9:16" x14ac:dyDescent="0.25">
      <c r="I9449" s="14"/>
      <c r="J9449" s="14"/>
      <c r="K9449" s="14"/>
      <c r="L9449" s="14"/>
      <c r="M9449" s="14"/>
      <c r="N9449" s="14"/>
      <c r="O9449" s="14"/>
      <c r="P9449" s="14"/>
    </row>
    <row r="9450" spans="9:16" x14ac:dyDescent="0.25">
      <c r="I9450" s="14"/>
      <c r="J9450" s="14"/>
      <c r="K9450" s="14"/>
      <c r="L9450" s="14"/>
      <c r="M9450" s="14"/>
      <c r="N9450" s="14"/>
      <c r="O9450" s="14"/>
      <c r="P9450" s="14"/>
    </row>
    <row r="9451" spans="9:16" x14ac:dyDescent="0.25">
      <c r="I9451" s="14"/>
      <c r="J9451" s="14"/>
      <c r="K9451" s="14"/>
      <c r="L9451" s="14"/>
      <c r="M9451" s="14"/>
      <c r="N9451" s="14"/>
      <c r="O9451" s="14"/>
      <c r="P9451" s="14"/>
    </row>
    <row r="9452" spans="9:16" x14ac:dyDescent="0.25">
      <c r="I9452" s="14"/>
      <c r="J9452" s="14"/>
      <c r="K9452" s="14"/>
      <c r="L9452" s="14"/>
      <c r="M9452" s="14"/>
      <c r="N9452" s="14"/>
      <c r="O9452" s="14"/>
      <c r="P9452" s="14"/>
    </row>
    <row r="9453" spans="9:16" x14ac:dyDescent="0.25">
      <c r="I9453" s="14"/>
      <c r="J9453" s="14"/>
      <c r="K9453" s="14"/>
      <c r="L9453" s="14"/>
      <c r="M9453" s="14"/>
      <c r="N9453" s="14"/>
      <c r="O9453" s="14"/>
      <c r="P9453" s="14"/>
    </row>
    <row r="9454" spans="9:16" x14ac:dyDescent="0.25">
      <c r="I9454" s="14"/>
      <c r="J9454" s="14"/>
      <c r="K9454" s="14"/>
      <c r="L9454" s="14"/>
      <c r="M9454" s="14"/>
      <c r="N9454" s="14"/>
      <c r="O9454" s="14"/>
      <c r="P9454" s="14"/>
    </row>
    <row r="9455" spans="9:16" x14ac:dyDescent="0.25">
      <c r="I9455" s="14"/>
      <c r="J9455" s="14"/>
      <c r="K9455" s="14"/>
      <c r="L9455" s="14"/>
      <c r="M9455" s="14"/>
      <c r="N9455" s="14"/>
      <c r="O9455" s="14"/>
      <c r="P9455" s="14"/>
    </row>
    <row r="9456" spans="9:16" x14ac:dyDescent="0.25">
      <c r="I9456" s="14"/>
      <c r="J9456" s="14"/>
      <c r="K9456" s="14"/>
      <c r="L9456" s="14"/>
      <c r="M9456" s="14"/>
      <c r="N9456" s="14"/>
      <c r="O9456" s="14"/>
      <c r="P9456" s="14"/>
    </row>
    <row r="9457" spans="9:16" x14ac:dyDescent="0.25">
      <c r="I9457" s="14"/>
      <c r="J9457" s="14"/>
      <c r="K9457" s="14"/>
      <c r="L9457" s="14"/>
      <c r="M9457" s="14"/>
      <c r="N9457" s="14"/>
      <c r="O9457" s="14"/>
      <c r="P9457" s="14"/>
    </row>
    <row r="9458" spans="9:16" x14ac:dyDescent="0.25">
      <c r="I9458" s="14"/>
      <c r="J9458" s="14"/>
      <c r="K9458" s="14"/>
      <c r="L9458" s="14"/>
      <c r="M9458" s="14"/>
      <c r="N9458" s="14"/>
      <c r="O9458" s="14"/>
      <c r="P9458" s="14"/>
    </row>
    <row r="9459" spans="9:16" x14ac:dyDescent="0.25">
      <c r="I9459" s="14"/>
      <c r="J9459" s="14"/>
      <c r="K9459" s="14"/>
      <c r="L9459" s="14"/>
      <c r="M9459" s="14"/>
      <c r="N9459" s="14"/>
      <c r="O9459" s="14"/>
      <c r="P9459" s="14"/>
    </row>
    <row r="9460" spans="9:16" x14ac:dyDescent="0.25">
      <c r="I9460" s="14"/>
      <c r="J9460" s="14"/>
      <c r="K9460" s="14"/>
      <c r="L9460" s="14"/>
      <c r="M9460" s="14"/>
      <c r="N9460" s="14"/>
      <c r="O9460" s="14"/>
      <c r="P9460" s="14"/>
    </row>
    <row r="9461" spans="9:16" x14ac:dyDescent="0.25">
      <c r="I9461" s="14"/>
      <c r="J9461" s="14"/>
      <c r="K9461" s="14"/>
      <c r="L9461" s="14"/>
      <c r="M9461" s="14"/>
      <c r="N9461" s="14"/>
      <c r="O9461" s="14"/>
      <c r="P9461" s="14"/>
    </row>
    <row r="9462" spans="9:16" x14ac:dyDescent="0.25">
      <c r="I9462" s="14"/>
      <c r="J9462" s="14"/>
      <c r="K9462" s="14"/>
      <c r="L9462" s="14"/>
      <c r="M9462" s="14"/>
      <c r="N9462" s="14"/>
      <c r="O9462" s="14"/>
      <c r="P9462" s="14"/>
    </row>
    <row r="9463" spans="9:16" x14ac:dyDescent="0.25">
      <c r="I9463" s="14"/>
      <c r="J9463" s="14"/>
      <c r="K9463" s="14"/>
      <c r="L9463" s="14"/>
      <c r="M9463" s="14"/>
      <c r="N9463" s="14"/>
      <c r="O9463" s="14"/>
      <c r="P9463" s="14"/>
    </row>
    <row r="9464" spans="9:16" x14ac:dyDescent="0.25">
      <c r="I9464" s="14"/>
      <c r="J9464" s="14"/>
      <c r="K9464" s="14"/>
      <c r="L9464" s="14"/>
      <c r="M9464" s="14"/>
      <c r="N9464" s="14"/>
      <c r="O9464" s="14"/>
      <c r="P9464" s="14"/>
    </row>
    <row r="9465" spans="9:16" x14ac:dyDescent="0.25">
      <c r="I9465" s="14"/>
      <c r="J9465" s="14"/>
      <c r="K9465" s="14"/>
      <c r="L9465" s="14"/>
      <c r="M9465" s="14"/>
      <c r="N9465" s="14"/>
      <c r="O9465" s="14"/>
      <c r="P9465" s="14"/>
    </row>
    <row r="9466" spans="9:16" x14ac:dyDescent="0.25">
      <c r="I9466" s="14"/>
      <c r="J9466" s="14"/>
      <c r="K9466" s="14"/>
      <c r="L9466" s="14"/>
      <c r="M9466" s="14"/>
      <c r="N9466" s="14"/>
      <c r="O9466" s="14"/>
      <c r="P9466" s="14"/>
    </row>
    <row r="9467" spans="9:16" x14ac:dyDescent="0.25">
      <c r="I9467" s="14"/>
      <c r="J9467" s="14"/>
      <c r="K9467" s="14"/>
      <c r="L9467" s="14"/>
      <c r="M9467" s="14"/>
      <c r="N9467" s="14"/>
      <c r="O9467" s="14"/>
      <c r="P9467" s="14"/>
    </row>
    <row r="9468" spans="9:16" x14ac:dyDescent="0.25">
      <c r="I9468" s="14"/>
      <c r="J9468" s="14"/>
      <c r="K9468" s="14"/>
      <c r="L9468" s="14"/>
      <c r="M9468" s="14"/>
      <c r="N9468" s="14"/>
      <c r="O9468" s="14"/>
      <c r="P9468" s="14"/>
    </row>
    <row r="9469" spans="9:16" x14ac:dyDescent="0.25">
      <c r="I9469" s="14"/>
      <c r="J9469" s="14"/>
      <c r="K9469" s="14"/>
      <c r="L9469" s="14"/>
      <c r="M9469" s="14"/>
      <c r="N9469" s="14"/>
      <c r="O9469" s="14"/>
      <c r="P9469" s="14"/>
    </row>
    <row r="9470" spans="9:16" x14ac:dyDescent="0.25">
      <c r="I9470" s="14"/>
      <c r="J9470" s="14"/>
      <c r="K9470" s="14"/>
      <c r="L9470" s="14"/>
      <c r="M9470" s="14"/>
      <c r="N9470" s="14"/>
      <c r="O9470" s="14"/>
      <c r="P9470" s="14"/>
    </row>
    <row r="9471" spans="9:16" x14ac:dyDescent="0.25">
      <c r="I9471" s="14"/>
      <c r="J9471" s="14"/>
      <c r="K9471" s="14"/>
      <c r="L9471" s="14"/>
      <c r="M9471" s="14"/>
      <c r="N9471" s="14"/>
      <c r="O9471" s="14"/>
      <c r="P9471" s="14"/>
    </row>
    <row r="9472" spans="9:16" x14ac:dyDescent="0.25">
      <c r="I9472" s="14"/>
      <c r="J9472" s="14"/>
      <c r="K9472" s="14"/>
      <c r="L9472" s="14"/>
      <c r="M9472" s="14"/>
      <c r="N9472" s="14"/>
      <c r="O9472" s="14"/>
      <c r="P9472" s="14"/>
    </row>
    <row r="9473" spans="9:16" x14ac:dyDescent="0.25">
      <c r="I9473" s="14"/>
      <c r="J9473" s="14"/>
      <c r="K9473" s="14"/>
      <c r="L9473" s="14"/>
      <c r="M9473" s="14"/>
      <c r="N9473" s="14"/>
      <c r="O9473" s="14"/>
      <c r="P9473" s="14"/>
    </row>
    <row r="9474" spans="9:16" x14ac:dyDescent="0.25">
      <c r="I9474" s="14"/>
      <c r="J9474" s="14"/>
      <c r="K9474" s="14"/>
      <c r="L9474" s="14"/>
      <c r="M9474" s="14"/>
      <c r="N9474" s="14"/>
      <c r="O9474" s="14"/>
      <c r="P9474" s="14"/>
    </row>
    <row r="9475" spans="9:16" x14ac:dyDescent="0.25">
      <c r="I9475" s="14"/>
      <c r="J9475" s="14"/>
      <c r="K9475" s="14"/>
      <c r="L9475" s="14"/>
      <c r="M9475" s="14"/>
      <c r="N9475" s="14"/>
      <c r="O9475" s="14"/>
      <c r="P9475" s="14"/>
    </row>
    <row r="9476" spans="9:16" x14ac:dyDescent="0.25">
      <c r="I9476" s="14"/>
      <c r="J9476" s="14"/>
      <c r="K9476" s="14"/>
      <c r="L9476" s="14"/>
      <c r="M9476" s="14"/>
      <c r="N9476" s="14"/>
      <c r="O9476" s="14"/>
      <c r="P9476" s="14"/>
    </row>
    <row r="9477" spans="9:16" x14ac:dyDescent="0.25">
      <c r="I9477" s="14"/>
      <c r="J9477" s="14"/>
      <c r="K9477" s="14"/>
      <c r="L9477" s="14"/>
      <c r="M9477" s="14"/>
      <c r="N9477" s="14"/>
      <c r="O9477" s="14"/>
      <c r="P9477" s="14"/>
    </row>
    <row r="9478" spans="9:16" x14ac:dyDescent="0.25">
      <c r="I9478" s="14"/>
      <c r="J9478" s="14"/>
      <c r="K9478" s="14"/>
      <c r="L9478" s="14"/>
      <c r="M9478" s="14"/>
      <c r="N9478" s="14"/>
      <c r="O9478" s="14"/>
      <c r="P9478" s="14"/>
    </row>
    <row r="9479" spans="9:16" x14ac:dyDescent="0.25">
      <c r="I9479" s="14"/>
      <c r="J9479" s="14"/>
      <c r="K9479" s="14"/>
      <c r="L9479" s="14"/>
      <c r="M9479" s="14"/>
      <c r="N9479" s="14"/>
      <c r="O9479" s="14"/>
      <c r="P9479" s="14"/>
    </row>
    <row r="9480" spans="9:16" x14ac:dyDescent="0.25">
      <c r="I9480" s="14"/>
      <c r="J9480" s="14"/>
      <c r="K9480" s="14"/>
      <c r="L9480" s="14"/>
      <c r="M9480" s="14"/>
      <c r="N9480" s="14"/>
      <c r="O9480" s="14"/>
      <c r="P9480" s="14"/>
    </row>
    <row r="9481" spans="9:16" x14ac:dyDescent="0.25">
      <c r="I9481" s="14"/>
      <c r="J9481" s="14"/>
      <c r="K9481" s="14"/>
      <c r="L9481" s="14"/>
      <c r="M9481" s="14"/>
      <c r="N9481" s="14"/>
      <c r="O9481" s="14"/>
      <c r="P9481" s="14"/>
    </row>
    <row r="9482" spans="9:16" x14ac:dyDescent="0.25">
      <c r="I9482" s="14"/>
      <c r="J9482" s="14"/>
      <c r="K9482" s="14"/>
      <c r="L9482" s="14"/>
      <c r="M9482" s="14"/>
      <c r="N9482" s="14"/>
      <c r="O9482" s="14"/>
      <c r="P9482" s="14"/>
    </row>
    <row r="9483" spans="9:16" x14ac:dyDescent="0.25">
      <c r="I9483" s="14"/>
      <c r="J9483" s="14"/>
      <c r="K9483" s="14"/>
      <c r="L9483" s="14"/>
      <c r="M9483" s="14"/>
      <c r="N9483" s="14"/>
      <c r="O9483" s="14"/>
      <c r="P9483" s="14"/>
    </row>
    <row r="9484" spans="9:16" x14ac:dyDescent="0.25">
      <c r="I9484" s="14"/>
      <c r="J9484" s="14"/>
      <c r="K9484" s="14"/>
      <c r="L9484" s="14"/>
      <c r="M9484" s="14"/>
      <c r="N9484" s="14"/>
      <c r="O9484" s="14"/>
      <c r="P9484" s="14"/>
    </row>
    <row r="9485" spans="9:16" x14ac:dyDescent="0.25">
      <c r="I9485" s="14"/>
      <c r="J9485" s="14"/>
      <c r="K9485" s="14"/>
      <c r="L9485" s="14"/>
      <c r="M9485" s="14"/>
      <c r="N9485" s="14"/>
      <c r="O9485" s="14"/>
      <c r="P9485" s="14"/>
    </row>
    <row r="9486" spans="9:16" x14ac:dyDescent="0.25">
      <c r="I9486" s="14"/>
      <c r="J9486" s="14"/>
      <c r="K9486" s="14"/>
      <c r="L9486" s="14"/>
      <c r="M9486" s="14"/>
      <c r="N9486" s="14"/>
      <c r="O9486" s="14"/>
      <c r="P9486" s="14"/>
    </row>
    <row r="9487" spans="9:16" x14ac:dyDescent="0.25">
      <c r="I9487" s="14"/>
      <c r="J9487" s="14"/>
      <c r="K9487" s="14"/>
      <c r="L9487" s="14"/>
      <c r="M9487" s="14"/>
      <c r="N9487" s="14"/>
      <c r="O9487" s="14"/>
      <c r="P9487" s="14"/>
    </row>
    <row r="9488" spans="9:16" x14ac:dyDescent="0.25">
      <c r="I9488" s="14"/>
      <c r="J9488" s="14"/>
      <c r="K9488" s="14"/>
      <c r="L9488" s="14"/>
      <c r="M9488" s="14"/>
      <c r="N9488" s="14"/>
      <c r="O9488" s="14"/>
      <c r="P9488" s="14"/>
    </row>
    <row r="9489" spans="9:16" x14ac:dyDescent="0.25">
      <c r="I9489" s="14"/>
      <c r="J9489" s="14"/>
      <c r="K9489" s="14"/>
      <c r="L9489" s="14"/>
      <c r="M9489" s="14"/>
      <c r="N9489" s="14"/>
      <c r="O9489" s="14"/>
      <c r="P9489" s="14"/>
    </row>
    <row r="9490" spans="9:16" x14ac:dyDescent="0.25">
      <c r="I9490" s="14"/>
      <c r="J9490" s="14"/>
      <c r="K9490" s="14"/>
      <c r="L9490" s="14"/>
      <c r="M9490" s="14"/>
      <c r="N9490" s="14"/>
      <c r="O9490" s="14"/>
      <c r="P9490" s="14"/>
    </row>
    <row r="9491" spans="9:16" x14ac:dyDescent="0.25">
      <c r="I9491" s="14"/>
      <c r="J9491" s="14"/>
      <c r="K9491" s="14"/>
      <c r="L9491" s="14"/>
      <c r="M9491" s="14"/>
      <c r="N9491" s="14"/>
      <c r="O9491" s="14"/>
      <c r="P9491" s="14"/>
    </row>
    <row r="9492" spans="9:16" x14ac:dyDescent="0.25">
      <c r="I9492" s="14"/>
      <c r="J9492" s="14"/>
      <c r="K9492" s="14"/>
      <c r="L9492" s="14"/>
      <c r="M9492" s="14"/>
      <c r="N9492" s="14"/>
      <c r="O9492" s="14"/>
      <c r="P9492" s="14"/>
    </row>
    <row r="9493" spans="9:16" x14ac:dyDescent="0.25">
      <c r="I9493" s="14"/>
      <c r="J9493" s="14"/>
      <c r="K9493" s="14"/>
      <c r="L9493" s="14"/>
      <c r="M9493" s="14"/>
      <c r="N9493" s="14"/>
      <c r="O9493" s="14"/>
      <c r="P9493" s="14"/>
    </row>
    <row r="9494" spans="9:16" x14ac:dyDescent="0.25">
      <c r="I9494" s="14"/>
      <c r="J9494" s="14"/>
      <c r="K9494" s="14"/>
      <c r="L9494" s="14"/>
      <c r="M9494" s="14"/>
      <c r="N9494" s="14"/>
      <c r="O9494" s="14"/>
      <c r="P9494" s="14"/>
    </row>
    <row r="9495" spans="9:16" x14ac:dyDescent="0.25">
      <c r="I9495" s="14"/>
      <c r="J9495" s="14"/>
      <c r="K9495" s="14"/>
      <c r="L9495" s="14"/>
      <c r="M9495" s="14"/>
      <c r="N9495" s="14"/>
      <c r="O9495" s="14"/>
      <c r="P9495" s="14"/>
    </row>
    <row r="9496" spans="9:16" x14ac:dyDescent="0.25">
      <c r="I9496" s="14"/>
      <c r="J9496" s="14"/>
      <c r="K9496" s="14"/>
      <c r="L9496" s="14"/>
      <c r="M9496" s="14"/>
      <c r="N9496" s="14"/>
      <c r="O9496" s="14"/>
      <c r="P9496" s="14"/>
    </row>
    <row r="9497" spans="9:16" x14ac:dyDescent="0.25">
      <c r="I9497" s="14"/>
      <c r="J9497" s="14"/>
      <c r="K9497" s="14"/>
      <c r="L9497" s="14"/>
      <c r="M9497" s="14"/>
      <c r="N9497" s="14"/>
      <c r="O9497" s="14"/>
      <c r="P9497" s="14"/>
    </row>
    <row r="9498" spans="9:16" x14ac:dyDescent="0.25">
      <c r="I9498" s="14"/>
      <c r="J9498" s="14"/>
      <c r="K9498" s="14"/>
      <c r="L9498" s="14"/>
      <c r="M9498" s="14"/>
      <c r="N9498" s="14"/>
      <c r="O9498" s="14"/>
      <c r="P9498" s="14"/>
    </row>
    <row r="9499" spans="9:16" x14ac:dyDescent="0.25">
      <c r="I9499" s="14"/>
      <c r="J9499" s="14"/>
      <c r="K9499" s="14"/>
      <c r="L9499" s="14"/>
      <c r="M9499" s="14"/>
      <c r="N9499" s="14"/>
      <c r="O9499" s="14"/>
      <c r="P9499" s="14"/>
    </row>
    <row r="9500" spans="9:16" x14ac:dyDescent="0.25">
      <c r="I9500" s="14"/>
      <c r="J9500" s="14"/>
      <c r="K9500" s="14"/>
      <c r="L9500" s="14"/>
      <c r="M9500" s="14"/>
      <c r="N9500" s="14"/>
      <c r="O9500" s="14"/>
      <c r="P9500" s="14"/>
    </row>
    <row r="9501" spans="9:16" x14ac:dyDescent="0.25">
      <c r="I9501" s="14"/>
      <c r="J9501" s="14"/>
      <c r="K9501" s="14"/>
      <c r="L9501" s="14"/>
      <c r="M9501" s="14"/>
      <c r="N9501" s="14"/>
      <c r="O9501" s="14"/>
      <c r="P9501" s="14"/>
    </row>
    <row r="9502" spans="9:16" x14ac:dyDescent="0.25">
      <c r="I9502" s="14"/>
      <c r="J9502" s="14"/>
      <c r="K9502" s="14"/>
      <c r="L9502" s="14"/>
      <c r="M9502" s="14"/>
      <c r="N9502" s="14"/>
      <c r="O9502" s="14"/>
      <c r="P9502" s="14"/>
    </row>
    <row r="9503" spans="9:16" x14ac:dyDescent="0.25">
      <c r="I9503" s="14"/>
      <c r="J9503" s="14"/>
      <c r="K9503" s="14"/>
      <c r="L9503" s="14"/>
      <c r="M9503" s="14"/>
      <c r="N9503" s="14"/>
      <c r="O9503" s="14"/>
      <c r="P9503" s="14"/>
    </row>
    <row r="9504" spans="9:16" x14ac:dyDescent="0.25">
      <c r="I9504" s="14"/>
      <c r="J9504" s="14"/>
      <c r="K9504" s="14"/>
      <c r="L9504" s="14"/>
      <c r="M9504" s="14"/>
      <c r="N9504" s="14"/>
      <c r="O9504" s="14"/>
      <c r="P9504" s="14"/>
    </row>
    <row r="9505" spans="9:16" x14ac:dyDescent="0.25">
      <c r="I9505" s="14"/>
      <c r="J9505" s="14"/>
      <c r="K9505" s="14"/>
      <c r="L9505" s="14"/>
      <c r="M9505" s="14"/>
      <c r="N9505" s="14"/>
      <c r="O9505" s="14"/>
      <c r="P9505" s="14"/>
    </row>
    <row r="9506" spans="9:16" x14ac:dyDescent="0.25">
      <c r="I9506" s="14"/>
      <c r="J9506" s="14"/>
      <c r="K9506" s="14"/>
      <c r="L9506" s="14"/>
      <c r="M9506" s="14"/>
      <c r="N9506" s="14"/>
      <c r="O9506" s="14"/>
      <c r="P9506" s="14"/>
    </row>
    <row r="9507" spans="9:16" x14ac:dyDescent="0.25">
      <c r="I9507" s="14"/>
      <c r="J9507" s="14"/>
      <c r="K9507" s="14"/>
      <c r="L9507" s="14"/>
      <c r="M9507" s="14"/>
      <c r="N9507" s="14"/>
      <c r="O9507" s="14"/>
      <c r="P9507" s="14"/>
    </row>
    <row r="9508" spans="9:16" x14ac:dyDescent="0.25">
      <c r="I9508" s="14"/>
      <c r="J9508" s="14"/>
      <c r="K9508" s="14"/>
      <c r="L9508" s="14"/>
      <c r="M9508" s="14"/>
      <c r="N9508" s="14"/>
      <c r="O9508" s="14"/>
      <c r="P9508" s="14"/>
    </row>
    <row r="9509" spans="9:16" x14ac:dyDescent="0.25">
      <c r="I9509" s="14"/>
      <c r="J9509" s="14"/>
      <c r="K9509" s="14"/>
      <c r="L9509" s="14"/>
      <c r="M9509" s="14"/>
      <c r="N9509" s="14"/>
      <c r="O9509" s="14"/>
      <c r="P9509" s="14"/>
    </row>
    <row r="9510" spans="9:16" x14ac:dyDescent="0.25">
      <c r="I9510" s="14"/>
      <c r="J9510" s="14"/>
      <c r="K9510" s="14"/>
      <c r="L9510" s="14"/>
      <c r="M9510" s="14"/>
      <c r="N9510" s="14"/>
      <c r="O9510" s="14"/>
      <c r="P9510" s="14"/>
    </row>
    <row r="9511" spans="9:16" x14ac:dyDescent="0.25">
      <c r="I9511" s="14"/>
      <c r="J9511" s="14"/>
      <c r="K9511" s="14"/>
      <c r="L9511" s="14"/>
      <c r="M9511" s="14"/>
      <c r="N9511" s="14"/>
      <c r="O9511" s="14"/>
      <c r="P9511" s="14"/>
    </row>
    <row r="9512" spans="9:16" x14ac:dyDescent="0.25">
      <c r="I9512" s="14"/>
      <c r="J9512" s="14"/>
      <c r="K9512" s="14"/>
      <c r="L9512" s="14"/>
      <c r="M9512" s="14"/>
      <c r="N9512" s="14"/>
      <c r="O9512" s="14"/>
      <c r="P9512" s="14"/>
    </row>
    <row r="9513" spans="9:16" x14ac:dyDescent="0.25">
      <c r="I9513" s="14"/>
      <c r="J9513" s="14"/>
      <c r="K9513" s="14"/>
      <c r="L9513" s="14"/>
      <c r="M9513" s="14"/>
      <c r="N9513" s="14"/>
      <c r="O9513" s="14"/>
      <c r="P9513" s="14"/>
    </row>
    <row r="9514" spans="9:16" x14ac:dyDescent="0.25">
      <c r="I9514" s="14"/>
      <c r="J9514" s="14"/>
      <c r="K9514" s="14"/>
      <c r="L9514" s="14"/>
      <c r="M9514" s="14"/>
      <c r="N9514" s="14"/>
      <c r="O9514" s="14"/>
      <c r="P9514" s="14"/>
    </row>
    <row r="9515" spans="9:16" x14ac:dyDescent="0.25">
      <c r="I9515" s="14"/>
      <c r="J9515" s="14"/>
      <c r="K9515" s="14"/>
      <c r="L9515" s="14"/>
      <c r="M9515" s="14"/>
      <c r="N9515" s="14"/>
      <c r="O9515" s="14"/>
      <c r="P9515" s="14"/>
    </row>
    <row r="9516" spans="9:16" x14ac:dyDescent="0.25">
      <c r="I9516" s="14"/>
      <c r="J9516" s="14"/>
      <c r="K9516" s="14"/>
      <c r="L9516" s="14"/>
      <c r="M9516" s="14"/>
      <c r="N9516" s="14"/>
      <c r="O9516" s="14"/>
      <c r="P9516" s="14"/>
    </row>
    <row r="9517" spans="9:16" x14ac:dyDescent="0.25">
      <c r="I9517" s="14"/>
      <c r="J9517" s="14"/>
      <c r="K9517" s="14"/>
      <c r="L9517" s="14"/>
      <c r="M9517" s="14"/>
      <c r="N9517" s="14"/>
      <c r="O9517" s="14"/>
      <c r="P9517" s="14"/>
    </row>
    <row r="9518" spans="9:16" x14ac:dyDescent="0.25">
      <c r="I9518" s="14"/>
      <c r="J9518" s="14"/>
      <c r="K9518" s="14"/>
      <c r="L9518" s="14"/>
      <c r="M9518" s="14"/>
      <c r="N9518" s="14"/>
      <c r="O9518" s="14"/>
      <c r="P9518" s="14"/>
    </row>
    <row r="9519" spans="9:16" x14ac:dyDescent="0.25">
      <c r="I9519" s="14"/>
      <c r="J9519" s="14"/>
      <c r="K9519" s="14"/>
      <c r="L9519" s="14"/>
      <c r="M9519" s="14"/>
      <c r="N9519" s="14"/>
      <c r="O9519" s="14"/>
      <c r="P9519" s="14"/>
    </row>
    <row r="9520" spans="9:16" x14ac:dyDescent="0.25">
      <c r="I9520" s="14"/>
      <c r="J9520" s="14"/>
      <c r="K9520" s="14"/>
      <c r="L9520" s="14"/>
      <c r="M9520" s="14"/>
      <c r="N9520" s="14"/>
      <c r="O9520" s="14"/>
      <c r="P9520" s="14"/>
    </row>
    <row r="9521" spans="9:16" x14ac:dyDescent="0.25">
      <c r="I9521" s="14"/>
      <c r="J9521" s="14"/>
      <c r="K9521" s="14"/>
      <c r="L9521" s="14"/>
      <c r="M9521" s="14"/>
      <c r="N9521" s="14"/>
      <c r="O9521" s="14"/>
      <c r="P9521" s="14"/>
    </row>
    <row r="9522" spans="9:16" x14ac:dyDescent="0.25">
      <c r="I9522" s="14"/>
      <c r="J9522" s="14"/>
      <c r="K9522" s="14"/>
      <c r="L9522" s="14"/>
      <c r="M9522" s="14"/>
      <c r="N9522" s="14"/>
      <c r="O9522" s="14"/>
      <c r="P9522" s="14"/>
    </row>
    <row r="9523" spans="9:16" x14ac:dyDescent="0.25">
      <c r="I9523" s="14"/>
      <c r="J9523" s="14"/>
      <c r="K9523" s="14"/>
      <c r="L9523" s="14"/>
      <c r="M9523" s="14"/>
      <c r="N9523" s="14"/>
      <c r="O9523" s="14"/>
      <c r="P9523" s="14"/>
    </row>
    <row r="9524" spans="9:16" x14ac:dyDescent="0.25">
      <c r="I9524" s="14"/>
      <c r="J9524" s="14"/>
      <c r="K9524" s="14"/>
      <c r="L9524" s="14"/>
      <c r="M9524" s="14"/>
      <c r="N9524" s="14"/>
      <c r="O9524" s="14"/>
      <c r="P9524" s="14"/>
    </row>
    <row r="9525" spans="9:16" x14ac:dyDescent="0.25">
      <c r="I9525" s="14"/>
      <c r="J9525" s="14"/>
      <c r="K9525" s="14"/>
      <c r="L9525" s="14"/>
      <c r="M9525" s="14"/>
      <c r="N9525" s="14"/>
      <c r="O9525" s="14"/>
      <c r="P9525" s="14"/>
    </row>
    <row r="9526" spans="9:16" x14ac:dyDescent="0.25">
      <c r="I9526" s="14"/>
      <c r="J9526" s="14"/>
      <c r="K9526" s="14"/>
      <c r="L9526" s="14"/>
      <c r="M9526" s="14"/>
      <c r="N9526" s="14"/>
      <c r="O9526" s="14"/>
      <c r="P9526" s="14"/>
    </row>
    <row r="9527" spans="9:16" x14ac:dyDescent="0.25">
      <c r="I9527" s="14"/>
      <c r="J9527" s="14"/>
      <c r="K9527" s="14"/>
      <c r="L9527" s="14"/>
      <c r="M9527" s="14"/>
      <c r="N9527" s="14"/>
      <c r="O9527" s="14"/>
      <c r="P9527" s="14"/>
    </row>
    <row r="9528" spans="9:16" x14ac:dyDescent="0.25">
      <c r="I9528" s="14"/>
      <c r="J9528" s="14"/>
      <c r="K9528" s="14"/>
      <c r="L9528" s="14"/>
      <c r="M9528" s="14"/>
      <c r="N9528" s="14"/>
      <c r="O9528" s="14"/>
      <c r="P9528" s="14"/>
    </row>
    <row r="9529" spans="9:16" x14ac:dyDescent="0.25">
      <c r="I9529" s="14"/>
      <c r="J9529" s="14"/>
      <c r="K9529" s="14"/>
      <c r="L9529" s="14"/>
      <c r="M9529" s="14"/>
      <c r="N9529" s="14"/>
      <c r="O9529" s="14"/>
      <c r="P9529" s="14"/>
    </row>
    <row r="9530" spans="9:16" x14ac:dyDescent="0.25">
      <c r="I9530" s="14"/>
      <c r="J9530" s="14"/>
      <c r="K9530" s="14"/>
      <c r="L9530" s="14"/>
      <c r="M9530" s="14"/>
      <c r="N9530" s="14"/>
      <c r="O9530" s="14"/>
      <c r="P9530" s="14"/>
    </row>
    <row r="9531" spans="9:16" x14ac:dyDescent="0.25">
      <c r="I9531" s="14"/>
      <c r="J9531" s="14"/>
      <c r="K9531" s="14"/>
      <c r="L9531" s="14"/>
      <c r="M9531" s="14"/>
      <c r="N9531" s="14"/>
      <c r="O9531" s="14"/>
      <c r="P9531" s="14"/>
    </row>
    <row r="9532" spans="9:16" x14ac:dyDescent="0.25">
      <c r="I9532" s="14"/>
      <c r="J9532" s="14"/>
      <c r="K9532" s="14"/>
      <c r="L9532" s="14"/>
      <c r="M9532" s="14"/>
      <c r="N9532" s="14"/>
      <c r="O9532" s="14"/>
      <c r="P9532" s="14"/>
    </row>
    <row r="9533" spans="9:16" x14ac:dyDescent="0.25">
      <c r="I9533" s="14"/>
      <c r="J9533" s="14"/>
      <c r="K9533" s="14"/>
      <c r="L9533" s="14"/>
      <c r="M9533" s="14"/>
      <c r="N9533" s="14"/>
      <c r="O9533" s="14"/>
      <c r="P9533" s="14"/>
    </row>
    <row r="9534" spans="9:16" x14ac:dyDescent="0.25">
      <c r="I9534" s="14"/>
      <c r="J9534" s="14"/>
      <c r="K9534" s="14"/>
      <c r="L9534" s="14"/>
      <c r="M9534" s="14"/>
      <c r="N9534" s="14"/>
      <c r="O9534" s="14"/>
      <c r="P9534" s="14"/>
    </row>
    <row r="9535" spans="9:16" x14ac:dyDescent="0.25">
      <c r="I9535" s="14"/>
      <c r="J9535" s="14"/>
      <c r="K9535" s="14"/>
      <c r="L9535" s="14"/>
      <c r="M9535" s="14"/>
      <c r="N9535" s="14"/>
      <c r="O9535" s="14"/>
      <c r="P9535" s="14"/>
    </row>
    <row r="9536" spans="9:16" x14ac:dyDescent="0.25">
      <c r="I9536" s="14"/>
      <c r="J9536" s="14"/>
      <c r="K9536" s="14"/>
      <c r="L9536" s="14"/>
      <c r="M9536" s="14"/>
      <c r="N9536" s="14"/>
      <c r="O9536" s="14"/>
      <c r="P9536" s="14"/>
    </row>
    <row r="9537" spans="9:16" x14ac:dyDescent="0.25">
      <c r="I9537" s="14"/>
      <c r="J9537" s="14"/>
      <c r="K9537" s="14"/>
      <c r="L9537" s="14"/>
      <c r="M9537" s="14"/>
      <c r="N9537" s="14"/>
      <c r="O9537" s="14"/>
      <c r="P9537" s="14"/>
    </row>
    <row r="9538" spans="9:16" x14ac:dyDescent="0.25">
      <c r="I9538" s="14"/>
      <c r="J9538" s="14"/>
      <c r="K9538" s="14"/>
      <c r="L9538" s="14"/>
      <c r="M9538" s="14"/>
      <c r="N9538" s="14"/>
      <c r="O9538" s="14"/>
      <c r="P9538" s="14"/>
    </row>
    <row r="9539" spans="9:16" x14ac:dyDescent="0.25">
      <c r="I9539" s="14"/>
      <c r="J9539" s="14"/>
      <c r="K9539" s="14"/>
      <c r="L9539" s="14"/>
      <c r="M9539" s="14"/>
      <c r="N9539" s="14"/>
      <c r="O9539" s="14"/>
      <c r="P9539" s="14"/>
    </row>
    <row r="9540" spans="9:16" x14ac:dyDescent="0.25">
      <c r="I9540" s="14"/>
      <c r="J9540" s="14"/>
      <c r="K9540" s="14"/>
      <c r="L9540" s="14"/>
      <c r="M9540" s="14"/>
      <c r="N9540" s="14"/>
      <c r="O9540" s="14"/>
      <c r="P9540" s="14"/>
    </row>
    <row r="9541" spans="9:16" x14ac:dyDescent="0.25">
      <c r="I9541" s="14"/>
      <c r="J9541" s="14"/>
      <c r="K9541" s="14"/>
      <c r="L9541" s="14"/>
      <c r="M9541" s="14"/>
      <c r="N9541" s="14"/>
      <c r="O9541" s="14"/>
      <c r="P9541" s="14"/>
    </row>
    <row r="9542" spans="9:16" x14ac:dyDescent="0.25">
      <c r="I9542" s="14"/>
      <c r="J9542" s="14"/>
      <c r="K9542" s="14"/>
      <c r="L9542" s="14"/>
      <c r="M9542" s="14"/>
      <c r="N9542" s="14"/>
      <c r="O9542" s="14"/>
      <c r="P9542" s="14"/>
    </row>
    <row r="9543" spans="9:16" x14ac:dyDescent="0.25">
      <c r="I9543" s="14"/>
      <c r="J9543" s="14"/>
      <c r="K9543" s="14"/>
      <c r="L9543" s="14"/>
      <c r="M9543" s="14"/>
      <c r="N9543" s="14"/>
      <c r="O9543" s="14"/>
      <c r="P9543" s="14"/>
    </row>
    <row r="9544" spans="9:16" x14ac:dyDescent="0.25">
      <c r="I9544" s="14"/>
      <c r="J9544" s="14"/>
      <c r="K9544" s="14"/>
      <c r="L9544" s="14"/>
      <c r="M9544" s="14"/>
      <c r="N9544" s="14"/>
      <c r="O9544" s="14"/>
      <c r="P9544" s="14"/>
    </row>
    <row r="9545" spans="9:16" x14ac:dyDescent="0.25">
      <c r="I9545" s="14"/>
      <c r="J9545" s="14"/>
      <c r="K9545" s="14"/>
      <c r="L9545" s="14"/>
      <c r="M9545" s="14"/>
      <c r="N9545" s="14"/>
      <c r="O9545" s="14"/>
      <c r="P9545" s="14"/>
    </row>
    <row r="9546" spans="9:16" x14ac:dyDescent="0.25">
      <c r="I9546" s="14"/>
      <c r="J9546" s="14"/>
      <c r="K9546" s="14"/>
      <c r="L9546" s="14"/>
      <c r="M9546" s="14"/>
      <c r="N9546" s="14"/>
      <c r="O9546" s="14"/>
      <c r="P9546" s="14"/>
    </row>
    <row r="9547" spans="9:16" x14ac:dyDescent="0.25">
      <c r="I9547" s="14"/>
      <c r="J9547" s="14"/>
      <c r="K9547" s="14"/>
      <c r="L9547" s="14"/>
      <c r="M9547" s="14"/>
      <c r="N9547" s="14"/>
      <c r="O9547" s="14"/>
      <c r="P9547" s="14"/>
    </row>
    <row r="9548" spans="9:16" x14ac:dyDescent="0.25">
      <c r="I9548" s="14"/>
      <c r="J9548" s="14"/>
      <c r="K9548" s="14"/>
      <c r="L9548" s="14"/>
      <c r="M9548" s="14"/>
      <c r="N9548" s="14"/>
      <c r="O9548" s="14"/>
      <c r="P9548" s="14"/>
    </row>
    <row r="9549" spans="9:16" x14ac:dyDescent="0.25">
      <c r="I9549" s="14"/>
      <c r="J9549" s="14"/>
      <c r="K9549" s="14"/>
      <c r="L9549" s="14"/>
      <c r="M9549" s="14"/>
      <c r="N9549" s="14"/>
      <c r="O9549" s="14"/>
      <c r="P9549" s="14"/>
    </row>
    <row r="9550" spans="9:16" x14ac:dyDescent="0.25">
      <c r="I9550" s="14"/>
      <c r="J9550" s="14"/>
      <c r="K9550" s="14"/>
      <c r="L9550" s="14"/>
      <c r="M9550" s="14"/>
      <c r="N9550" s="14"/>
      <c r="O9550" s="14"/>
      <c r="P9550" s="14"/>
    </row>
    <row r="9551" spans="9:16" x14ac:dyDescent="0.25">
      <c r="I9551" s="14"/>
      <c r="J9551" s="14"/>
      <c r="K9551" s="14"/>
      <c r="L9551" s="14"/>
      <c r="M9551" s="14"/>
      <c r="N9551" s="14"/>
      <c r="O9551" s="14"/>
      <c r="P9551" s="14"/>
    </row>
    <row r="9552" spans="9:16" x14ac:dyDescent="0.25">
      <c r="I9552" s="14"/>
      <c r="J9552" s="14"/>
      <c r="K9552" s="14"/>
      <c r="L9552" s="14"/>
      <c r="M9552" s="14"/>
      <c r="N9552" s="14"/>
      <c r="O9552" s="14"/>
      <c r="P9552" s="14"/>
    </row>
    <row r="9553" spans="9:16" x14ac:dyDescent="0.25">
      <c r="I9553" s="14"/>
      <c r="J9553" s="14"/>
      <c r="K9553" s="14"/>
      <c r="L9553" s="14"/>
      <c r="M9553" s="14"/>
      <c r="N9553" s="14"/>
      <c r="O9553" s="14"/>
      <c r="P9553" s="14"/>
    </row>
    <row r="9554" spans="9:16" x14ac:dyDescent="0.25">
      <c r="I9554" s="14"/>
      <c r="J9554" s="14"/>
      <c r="K9554" s="14"/>
      <c r="L9554" s="14"/>
      <c r="M9554" s="14"/>
      <c r="N9554" s="14"/>
      <c r="O9554" s="14"/>
      <c r="P9554" s="14"/>
    </row>
    <row r="9555" spans="9:16" x14ac:dyDescent="0.25">
      <c r="I9555" s="14"/>
      <c r="J9555" s="14"/>
      <c r="K9555" s="14"/>
      <c r="L9555" s="14"/>
      <c r="M9555" s="14"/>
      <c r="N9555" s="14"/>
      <c r="O9555" s="14"/>
      <c r="P9555" s="14"/>
    </row>
    <row r="9556" spans="9:16" x14ac:dyDescent="0.25">
      <c r="I9556" s="14"/>
      <c r="J9556" s="14"/>
      <c r="K9556" s="14"/>
      <c r="L9556" s="14"/>
      <c r="M9556" s="14"/>
      <c r="N9556" s="14"/>
      <c r="O9556" s="14"/>
      <c r="P9556" s="14"/>
    </row>
    <row r="9557" spans="9:16" x14ac:dyDescent="0.25">
      <c r="I9557" s="14"/>
      <c r="J9557" s="14"/>
      <c r="K9557" s="14"/>
      <c r="L9557" s="14"/>
      <c r="M9557" s="14"/>
      <c r="N9557" s="14"/>
      <c r="O9557" s="14"/>
      <c r="P9557" s="14"/>
    </row>
    <row r="9558" spans="9:16" x14ac:dyDescent="0.25">
      <c r="I9558" s="14"/>
      <c r="J9558" s="14"/>
      <c r="K9558" s="14"/>
      <c r="L9558" s="14"/>
      <c r="M9558" s="14"/>
      <c r="N9558" s="14"/>
      <c r="O9558" s="14"/>
      <c r="P9558" s="14"/>
    </row>
    <row r="9559" spans="9:16" x14ac:dyDescent="0.25">
      <c r="I9559" s="14"/>
      <c r="J9559" s="14"/>
      <c r="K9559" s="14"/>
      <c r="L9559" s="14"/>
      <c r="M9559" s="14"/>
      <c r="N9559" s="14"/>
      <c r="O9559" s="14"/>
      <c r="P9559" s="14"/>
    </row>
    <row r="9560" spans="9:16" x14ac:dyDescent="0.25">
      <c r="I9560" s="14"/>
      <c r="J9560" s="14"/>
      <c r="K9560" s="14"/>
      <c r="L9560" s="14"/>
      <c r="M9560" s="14"/>
      <c r="N9560" s="14"/>
      <c r="O9560" s="14"/>
      <c r="P9560" s="14"/>
    </row>
    <row r="9561" spans="9:16" x14ac:dyDescent="0.25">
      <c r="I9561" s="14"/>
      <c r="J9561" s="14"/>
      <c r="K9561" s="14"/>
      <c r="L9561" s="14"/>
      <c r="M9561" s="14"/>
      <c r="N9561" s="14"/>
      <c r="O9561" s="14"/>
      <c r="P9561" s="14"/>
    </row>
    <row r="9562" spans="9:16" x14ac:dyDescent="0.25">
      <c r="I9562" s="14"/>
      <c r="J9562" s="14"/>
      <c r="K9562" s="14"/>
      <c r="L9562" s="14"/>
      <c r="M9562" s="14"/>
      <c r="N9562" s="14"/>
      <c r="O9562" s="14"/>
      <c r="P9562" s="14"/>
    </row>
    <row r="9563" spans="9:16" x14ac:dyDescent="0.25">
      <c r="I9563" s="14"/>
      <c r="J9563" s="14"/>
      <c r="K9563" s="14"/>
      <c r="L9563" s="14"/>
      <c r="M9563" s="14"/>
      <c r="N9563" s="14"/>
      <c r="O9563" s="14"/>
      <c r="P9563" s="14"/>
    </row>
    <row r="9564" spans="9:16" x14ac:dyDescent="0.25">
      <c r="I9564" s="14"/>
      <c r="J9564" s="14"/>
      <c r="K9564" s="14"/>
      <c r="L9564" s="14"/>
      <c r="M9564" s="14"/>
      <c r="N9564" s="14"/>
      <c r="O9564" s="14"/>
      <c r="P9564" s="14"/>
    </row>
    <row r="9565" spans="9:16" x14ac:dyDescent="0.25">
      <c r="I9565" s="14"/>
      <c r="J9565" s="14"/>
      <c r="K9565" s="14"/>
      <c r="L9565" s="14"/>
      <c r="M9565" s="14"/>
      <c r="N9565" s="14"/>
      <c r="O9565" s="14"/>
      <c r="P9565" s="14"/>
    </row>
    <row r="9566" spans="9:16" x14ac:dyDescent="0.25">
      <c r="I9566" s="14"/>
      <c r="J9566" s="14"/>
      <c r="K9566" s="14"/>
      <c r="L9566" s="14"/>
      <c r="M9566" s="14"/>
      <c r="N9566" s="14"/>
      <c r="O9566" s="14"/>
      <c r="P9566" s="14"/>
    </row>
    <row r="9567" spans="9:16" x14ac:dyDescent="0.25">
      <c r="I9567" s="14"/>
      <c r="J9567" s="14"/>
      <c r="K9567" s="14"/>
      <c r="L9567" s="14"/>
      <c r="M9567" s="14"/>
      <c r="N9567" s="14"/>
      <c r="O9567" s="14"/>
      <c r="P9567" s="14"/>
    </row>
    <row r="9568" spans="9:16" x14ac:dyDescent="0.25">
      <c r="I9568" s="14"/>
      <c r="J9568" s="14"/>
      <c r="K9568" s="14"/>
      <c r="L9568" s="14"/>
      <c r="M9568" s="14"/>
      <c r="N9568" s="14"/>
      <c r="O9568" s="14"/>
      <c r="P9568" s="14"/>
    </row>
    <row r="9569" spans="9:16" x14ac:dyDescent="0.25">
      <c r="I9569" s="14"/>
      <c r="J9569" s="14"/>
      <c r="K9569" s="14"/>
      <c r="L9569" s="14"/>
      <c r="M9569" s="14"/>
      <c r="N9569" s="14"/>
      <c r="O9569" s="14"/>
      <c r="P9569" s="14"/>
    </row>
    <row r="9570" spans="9:16" x14ac:dyDescent="0.25">
      <c r="I9570" s="14"/>
      <c r="J9570" s="14"/>
      <c r="K9570" s="14"/>
      <c r="L9570" s="14"/>
      <c r="M9570" s="14"/>
      <c r="N9570" s="14"/>
      <c r="O9570" s="14"/>
      <c r="P9570" s="14"/>
    </row>
    <row r="9571" spans="9:16" x14ac:dyDescent="0.25">
      <c r="I9571" s="14"/>
      <c r="J9571" s="14"/>
      <c r="K9571" s="14"/>
      <c r="L9571" s="14"/>
      <c r="M9571" s="14"/>
      <c r="N9571" s="14"/>
      <c r="O9571" s="14"/>
      <c r="P9571" s="14"/>
    </row>
    <row r="9572" spans="9:16" x14ac:dyDescent="0.25">
      <c r="I9572" s="14"/>
      <c r="J9572" s="14"/>
      <c r="K9572" s="14"/>
      <c r="L9572" s="14"/>
      <c r="M9572" s="14"/>
      <c r="N9572" s="14"/>
      <c r="O9572" s="14"/>
      <c r="P9572" s="14"/>
    </row>
    <row r="9573" spans="9:16" x14ac:dyDescent="0.25">
      <c r="I9573" s="14"/>
      <c r="J9573" s="14"/>
      <c r="K9573" s="14"/>
      <c r="L9573" s="14"/>
      <c r="M9573" s="14"/>
      <c r="N9573" s="14"/>
      <c r="O9573" s="14"/>
      <c r="P9573" s="14"/>
    </row>
    <row r="9574" spans="9:16" x14ac:dyDescent="0.25">
      <c r="I9574" s="14"/>
      <c r="J9574" s="14"/>
      <c r="K9574" s="14"/>
      <c r="L9574" s="14"/>
      <c r="M9574" s="14"/>
      <c r="N9574" s="14"/>
      <c r="O9574" s="14"/>
      <c r="P9574" s="14"/>
    </row>
    <row r="9575" spans="9:16" x14ac:dyDescent="0.25">
      <c r="I9575" s="14"/>
      <c r="J9575" s="14"/>
      <c r="K9575" s="14"/>
      <c r="L9575" s="14"/>
      <c r="M9575" s="14"/>
      <c r="N9575" s="14"/>
      <c r="O9575" s="14"/>
      <c r="P9575" s="14"/>
    </row>
    <row r="9576" spans="9:16" x14ac:dyDescent="0.25">
      <c r="I9576" s="14"/>
      <c r="J9576" s="14"/>
      <c r="K9576" s="14"/>
      <c r="L9576" s="14"/>
      <c r="M9576" s="14"/>
      <c r="N9576" s="14"/>
      <c r="O9576" s="14"/>
      <c r="P9576" s="14"/>
    </row>
    <row r="9577" spans="9:16" x14ac:dyDescent="0.25">
      <c r="I9577" s="14"/>
      <c r="J9577" s="14"/>
      <c r="K9577" s="14"/>
      <c r="L9577" s="14"/>
      <c r="M9577" s="14"/>
      <c r="N9577" s="14"/>
      <c r="O9577" s="14"/>
      <c r="P9577" s="14"/>
    </row>
    <row r="9578" spans="9:16" x14ac:dyDescent="0.25">
      <c r="I9578" s="14"/>
      <c r="J9578" s="14"/>
      <c r="K9578" s="14"/>
      <c r="L9578" s="14"/>
      <c r="M9578" s="14"/>
      <c r="N9578" s="14"/>
      <c r="O9578" s="14"/>
      <c r="P9578" s="14"/>
    </row>
    <row r="9579" spans="9:16" x14ac:dyDescent="0.25">
      <c r="I9579" s="14"/>
      <c r="J9579" s="14"/>
      <c r="K9579" s="14"/>
      <c r="L9579" s="14"/>
      <c r="M9579" s="14"/>
      <c r="N9579" s="14"/>
      <c r="O9579" s="14"/>
      <c r="P9579" s="14"/>
    </row>
    <row r="9580" spans="9:16" x14ac:dyDescent="0.25">
      <c r="I9580" s="14"/>
      <c r="J9580" s="14"/>
      <c r="K9580" s="14"/>
      <c r="L9580" s="14"/>
      <c r="M9580" s="14"/>
      <c r="N9580" s="14"/>
      <c r="O9580" s="14"/>
      <c r="P9580" s="14"/>
    </row>
    <row r="9581" spans="9:16" x14ac:dyDescent="0.25">
      <c r="I9581" s="14"/>
      <c r="J9581" s="14"/>
      <c r="K9581" s="14"/>
      <c r="L9581" s="14"/>
      <c r="M9581" s="14"/>
      <c r="N9581" s="14"/>
      <c r="O9581" s="14"/>
      <c r="P9581" s="14"/>
    </row>
    <row r="9582" spans="9:16" x14ac:dyDescent="0.25">
      <c r="I9582" s="14"/>
      <c r="J9582" s="14"/>
      <c r="K9582" s="14"/>
      <c r="L9582" s="14"/>
      <c r="M9582" s="14"/>
      <c r="N9582" s="14"/>
      <c r="O9582" s="14"/>
      <c r="P9582" s="14"/>
    </row>
    <row r="9583" spans="9:16" x14ac:dyDescent="0.25">
      <c r="I9583" s="14"/>
      <c r="J9583" s="14"/>
      <c r="K9583" s="14"/>
      <c r="L9583" s="14"/>
      <c r="M9583" s="14"/>
      <c r="N9583" s="14"/>
      <c r="O9583" s="14"/>
      <c r="P9583" s="14"/>
    </row>
    <row r="9584" spans="9:16" x14ac:dyDescent="0.25">
      <c r="I9584" s="14"/>
      <c r="J9584" s="14"/>
      <c r="K9584" s="14"/>
      <c r="L9584" s="14"/>
      <c r="M9584" s="14"/>
      <c r="N9584" s="14"/>
      <c r="O9584" s="14"/>
      <c r="P9584" s="14"/>
    </row>
    <row r="9585" spans="9:16" x14ac:dyDescent="0.25">
      <c r="I9585" s="14"/>
      <c r="J9585" s="14"/>
      <c r="K9585" s="14"/>
      <c r="L9585" s="14"/>
      <c r="M9585" s="14"/>
      <c r="N9585" s="14"/>
      <c r="O9585" s="14"/>
      <c r="P9585" s="14"/>
    </row>
    <row r="9586" spans="9:16" x14ac:dyDescent="0.25">
      <c r="I9586" s="14"/>
      <c r="J9586" s="14"/>
      <c r="K9586" s="14"/>
      <c r="L9586" s="14"/>
      <c r="M9586" s="14"/>
      <c r="N9586" s="14"/>
      <c r="O9586" s="14"/>
      <c r="P9586" s="14"/>
    </row>
    <row r="9587" spans="9:16" x14ac:dyDescent="0.25">
      <c r="I9587" s="14"/>
      <c r="J9587" s="14"/>
      <c r="K9587" s="14"/>
      <c r="L9587" s="14"/>
      <c r="M9587" s="14"/>
      <c r="N9587" s="14"/>
      <c r="O9587" s="14"/>
      <c r="P9587" s="14"/>
    </row>
    <row r="9588" spans="9:16" x14ac:dyDescent="0.25">
      <c r="I9588" s="14"/>
      <c r="J9588" s="14"/>
      <c r="K9588" s="14"/>
      <c r="L9588" s="14"/>
      <c r="M9588" s="14"/>
      <c r="N9588" s="14"/>
      <c r="O9588" s="14"/>
      <c r="P9588" s="14"/>
    </row>
    <row r="9589" spans="9:16" x14ac:dyDescent="0.25">
      <c r="I9589" s="14"/>
      <c r="J9589" s="14"/>
      <c r="K9589" s="14"/>
      <c r="L9589" s="14"/>
      <c r="M9589" s="14"/>
      <c r="N9589" s="14"/>
      <c r="O9589" s="14"/>
      <c r="P9589" s="14"/>
    </row>
    <row r="9590" spans="9:16" x14ac:dyDescent="0.25">
      <c r="I9590" s="14"/>
      <c r="J9590" s="14"/>
      <c r="K9590" s="14"/>
      <c r="L9590" s="14"/>
      <c r="M9590" s="14"/>
      <c r="N9590" s="14"/>
      <c r="O9590" s="14"/>
      <c r="P9590" s="14"/>
    </row>
    <row r="9591" spans="9:16" x14ac:dyDescent="0.25">
      <c r="I9591" s="14"/>
      <c r="J9591" s="14"/>
      <c r="K9591" s="14"/>
      <c r="L9591" s="14"/>
      <c r="M9591" s="14"/>
      <c r="N9591" s="14"/>
      <c r="O9591" s="14"/>
      <c r="P9591" s="14"/>
    </row>
    <row r="9592" spans="9:16" x14ac:dyDescent="0.25">
      <c r="I9592" s="14"/>
      <c r="J9592" s="14"/>
      <c r="K9592" s="14"/>
      <c r="L9592" s="14"/>
      <c r="M9592" s="14"/>
      <c r="N9592" s="14"/>
      <c r="O9592" s="14"/>
      <c r="P9592" s="14"/>
    </row>
    <row r="9593" spans="9:16" x14ac:dyDescent="0.25">
      <c r="I9593" s="14"/>
      <c r="J9593" s="14"/>
      <c r="K9593" s="14"/>
      <c r="L9593" s="14"/>
      <c r="M9593" s="14"/>
      <c r="N9593" s="14"/>
      <c r="O9593" s="14"/>
      <c r="P9593" s="14"/>
    </row>
    <row r="9594" spans="9:16" x14ac:dyDescent="0.25">
      <c r="I9594" s="14"/>
      <c r="J9594" s="14"/>
      <c r="K9594" s="14"/>
      <c r="L9594" s="14"/>
      <c r="M9594" s="14"/>
      <c r="N9594" s="14"/>
      <c r="O9594" s="14"/>
      <c r="P9594" s="14"/>
    </row>
    <row r="9595" spans="9:16" x14ac:dyDescent="0.25">
      <c r="I9595" s="14"/>
      <c r="J9595" s="14"/>
      <c r="K9595" s="14"/>
      <c r="L9595" s="14"/>
      <c r="M9595" s="14"/>
      <c r="N9595" s="14"/>
      <c r="O9595" s="14"/>
      <c r="P9595" s="14"/>
    </row>
    <row r="9596" spans="9:16" x14ac:dyDescent="0.25">
      <c r="I9596" s="14"/>
      <c r="J9596" s="14"/>
      <c r="K9596" s="14"/>
      <c r="L9596" s="14"/>
      <c r="M9596" s="14"/>
      <c r="N9596" s="14"/>
      <c r="O9596" s="14"/>
      <c r="P9596" s="14"/>
    </row>
    <row r="9597" spans="9:16" x14ac:dyDescent="0.25">
      <c r="I9597" s="14"/>
      <c r="J9597" s="14"/>
      <c r="K9597" s="14"/>
      <c r="L9597" s="14"/>
      <c r="M9597" s="14"/>
      <c r="N9597" s="14"/>
      <c r="O9597" s="14"/>
      <c r="P9597" s="14"/>
    </row>
    <row r="9598" spans="9:16" x14ac:dyDescent="0.25">
      <c r="I9598" s="14"/>
      <c r="J9598" s="14"/>
      <c r="K9598" s="14"/>
      <c r="L9598" s="14"/>
      <c r="M9598" s="14"/>
      <c r="N9598" s="14"/>
      <c r="O9598" s="14"/>
      <c r="P9598" s="14"/>
    </row>
    <row r="9599" spans="9:16" x14ac:dyDescent="0.25">
      <c r="I9599" s="14"/>
      <c r="J9599" s="14"/>
      <c r="K9599" s="14"/>
      <c r="L9599" s="14"/>
      <c r="M9599" s="14"/>
      <c r="N9599" s="14"/>
      <c r="O9599" s="14"/>
      <c r="P9599" s="14"/>
    </row>
    <row r="9600" spans="9:16" x14ac:dyDescent="0.25">
      <c r="I9600" s="14"/>
      <c r="J9600" s="14"/>
      <c r="K9600" s="14"/>
      <c r="L9600" s="14"/>
      <c r="M9600" s="14"/>
      <c r="N9600" s="14"/>
      <c r="O9600" s="14"/>
      <c r="P9600" s="14"/>
    </row>
    <row r="9601" spans="9:16" x14ac:dyDescent="0.25">
      <c r="I9601" s="14"/>
      <c r="J9601" s="14"/>
      <c r="K9601" s="14"/>
      <c r="L9601" s="14"/>
      <c r="M9601" s="14"/>
      <c r="N9601" s="14"/>
      <c r="O9601" s="14"/>
      <c r="P9601" s="14"/>
    </row>
    <row r="9602" spans="9:16" x14ac:dyDescent="0.25">
      <c r="I9602" s="14"/>
      <c r="J9602" s="14"/>
      <c r="K9602" s="14"/>
      <c r="L9602" s="14"/>
      <c r="M9602" s="14"/>
      <c r="N9602" s="14"/>
      <c r="O9602" s="14"/>
      <c r="P9602" s="14"/>
    </row>
    <row r="9603" spans="9:16" x14ac:dyDescent="0.25">
      <c r="I9603" s="14"/>
      <c r="J9603" s="14"/>
      <c r="K9603" s="14"/>
      <c r="L9603" s="14"/>
      <c r="M9603" s="14"/>
      <c r="N9603" s="14"/>
      <c r="O9603" s="14"/>
      <c r="P9603" s="14"/>
    </row>
    <row r="9604" spans="9:16" x14ac:dyDescent="0.25">
      <c r="I9604" s="14"/>
      <c r="J9604" s="14"/>
      <c r="K9604" s="14"/>
      <c r="L9604" s="14"/>
      <c r="M9604" s="14"/>
      <c r="N9604" s="14"/>
      <c r="O9604" s="14"/>
      <c r="P9604" s="14"/>
    </row>
    <row r="9605" spans="9:16" x14ac:dyDescent="0.25">
      <c r="I9605" s="14"/>
      <c r="J9605" s="14"/>
      <c r="K9605" s="14"/>
      <c r="L9605" s="14"/>
      <c r="M9605" s="14"/>
      <c r="N9605" s="14"/>
      <c r="O9605" s="14"/>
      <c r="P9605" s="14"/>
    </row>
    <row r="9606" spans="9:16" x14ac:dyDescent="0.25">
      <c r="I9606" s="14"/>
      <c r="J9606" s="14"/>
      <c r="K9606" s="14"/>
      <c r="L9606" s="14"/>
      <c r="M9606" s="14"/>
      <c r="N9606" s="14"/>
      <c r="O9606" s="14"/>
      <c r="P9606" s="14"/>
    </row>
    <row r="9607" spans="9:16" x14ac:dyDescent="0.25">
      <c r="I9607" s="14"/>
      <c r="J9607" s="14"/>
      <c r="K9607" s="14"/>
      <c r="L9607" s="14"/>
      <c r="M9607" s="14"/>
      <c r="N9607" s="14"/>
      <c r="O9607" s="14"/>
      <c r="P9607" s="14"/>
    </row>
    <row r="9608" spans="9:16" x14ac:dyDescent="0.25">
      <c r="I9608" s="14"/>
      <c r="J9608" s="14"/>
      <c r="K9608" s="14"/>
      <c r="L9608" s="14"/>
      <c r="M9608" s="14"/>
      <c r="N9608" s="14"/>
      <c r="O9608" s="14"/>
      <c r="P9608" s="14"/>
    </row>
    <row r="9609" spans="9:16" x14ac:dyDescent="0.25">
      <c r="I9609" s="14"/>
      <c r="J9609" s="14"/>
      <c r="K9609" s="14"/>
      <c r="L9609" s="14"/>
      <c r="M9609" s="14"/>
      <c r="N9609" s="14"/>
      <c r="O9609" s="14"/>
      <c r="P9609" s="14"/>
    </row>
    <row r="9610" spans="9:16" x14ac:dyDescent="0.25">
      <c r="I9610" s="14"/>
      <c r="J9610" s="14"/>
      <c r="K9610" s="14"/>
      <c r="L9610" s="14"/>
      <c r="M9610" s="14"/>
      <c r="N9610" s="14"/>
      <c r="O9610" s="14"/>
      <c r="P9610" s="14"/>
    </row>
    <row r="9611" spans="9:16" x14ac:dyDescent="0.25">
      <c r="I9611" s="14"/>
      <c r="J9611" s="14"/>
      <c r="K9611" s="14"/>
      <c r="L9611" s="14"/>
      <c r="M9611" s="14"/>
      <c r="N9611" s="14"/>
      <c r="O9611" s="14"/>
      <c r="P9611" s="14"/>
    </row>
    <row r="9612" spans="9:16" x14ac:dyDescent="0.25">
      <c r="I9612" s="14"/>
      <c r="J9612" s="14"/>
      <c r="K9612" s="14"/>
      <c r="L9612" s="14"/>
      <c r="M9612" s="14"/>
      <c r="N9612" s="14"/>
      <c r="O9612" s="14"/>
      <c r="P9612" s="14"/>
    </row>
    <row r="9613" spans="9:16" x14ac:dyDescent="0.25">
      <c r="I9613" s="14"/>
      <c r="J9613" s="14"/>
      <c r="K9613" s="14"/>
      <c r="L9613" s="14"/>
      <c r="M9613" s="14"/>
      <c r="N9613" s="14"/>
      <c r="O9613" s="14"/>
      <c r="P9613" s="14"/>
    </row>
    <row r="9614" spans="9:16" x14ac:dyDescent="0.25">
      <c r="I9614" s="14"/>
      <c r="J9614" s="14"/>
      <c r="K9614" s="14"/>
      <c r="L9614" s="14"/>
      <c r="M9614" s="14"/>
      <c r="N9614" s="14"/>
      <c r="O9614" s="14"/>
      <c r="P9614" s="14"/>
    </row>
    <row r="9615" spans="9:16" x14ac:dyDescent="0.25">
      <c r="I9615" s="14"/>
      <c r="J9615" s="14"/>
      <c r="K9615" s="14"/>
      <c r="L9615" s="14"/>
      <c r="M9615" s="14"/>
      <c r="N9615" s="14"/>
      <c r="O9615" s="14"/>
      <c r="P9615" s="14"/>
    </row>
    <row r="9616" spans="9:16" x14ac:dyDescent="0.25">
      <c r="I9616" s="14"/>
      <c r="J9616" s="14"/>
      <c r="K9616" s="14"/>
      <c r="L9616" s="14"/>
      <c r="M9616" s="14"/>
      <c r="N9616" s="14"/>
      <c r="O9616" s="14"/>
      <c r="P9616" s="14"/>
    </row>
    <row r="9617" spans="9:16" x14ac:dyDescent="0.25">
      <c r="I9617" s="14"/>
      <c r="J9617" s="14"/>
      <c r="K9617" s="14"/>
      <c r="L9617" s="14"/>
      <c r="M9617" s="14"/>
      <c r="N9617" s="14"/>
      <c r="O9617" s="14"/>
      <c r="P9617" s="14"/>
    </row>
    <row r="9618" spans="9:16" x14ac:dyDescent="0.25">
      <c r="I9618" s="14"/>
      <c r="J9618" s="14"/>
      <c r="K9618" s="14"/>
      <c r="L9618" s="14"/>
      <c r="M9618" s="14"/>
      <c r="N9618" s="14"/>
      <c r="O9618" s="14"/>
      <c r="P9618" s="14"/>
    </row>
    <row r="9619" spans="9:16" x14ac:dyDescent="0.25">
      <c r="I9619" s="14"/>
      <c r="J9619" s="14"/>
      <c r="K9619" s="14"/>
      <c r="L9619" s="14"/>
      <c r="M9619" s="14"/>
      <c r="N9619" s="14"/>
      <c r="O9619" s="14"/>
      <c r="P9619" s="14"/>
    </row>
    <row r="9620" spans="9:16" x14ac:dyDescent="0.25">
      <c r="I9620" s="14"/>
      <c r="J9620" s="14"/>
      <c r="K9620" s="14"/>
      <c r="L9620" s="14"/>
      <c r="M9620" s="14"/>
      <c r="N9620" s="14"/>
      <c r="O9620" s="14"/>
      <c r="P9620" s="14"/>
    </row>
    <row r="9621" spans="9:16" x14ac:dyDescent="0.25">
      <c r="I9621" s="14"/>
      <c r="J9621" s="14"/>
      <c r="K9621" s="14"/>
      <c r="L9621" s="14"/>
      <c r="M9621" s="14"/>
      <c r="N9621" s="14"/>
      <c r="O9621" s="14"/>
      <c r="P9621" s="14"/>
    </row>
    <row r="9622" spans="9:16" x14ac:dyDescent="0.25">
      <c r="I9622" s="14"/>
      <c r="J9622" s="14"/>
      <c r="K9622" s="14"/>
      <c r="L9622" s="14"/>
      <c r="M9622" s="14"/>
      <c r="N9622" s="14"/>
      <c r="O9622" s="14"/>
      <c r="P9622" s="14"/>
    </row>
    <row r="9623" spans="9:16" x14ac:dyDescent="0.25">
      <c r="I9623" s="14"/>
      <c r="J9623" s="14"/>
      <c r="K9623" s="14"/>
      <c r="L9623" s="14"/>
      <c r="M9623" s="14"/>
      <c r="N9623" s="14"/>
      <c r="O9623" s="14"/>
      <c r="P9623" s="14"/>
    </row>
    <row r="9624" spans="9:16" x14ac:dyDescent="0.25">
      <c r="I9624" s="14"/>
      <c r="J9624" s="14"/>
      <c r="K9624" s="14"/>
      <c r="L9624" s="14"/>
      <c r="M9624" s="14"/>
      <c r="N9624" s="14"/>
      <c r="O9624" s="14"/>
      <c r="P9624" s="14"/>
    </row>
    <row r="9625" spans="9:16" x14ac:dyDescent="0.25">
      <c r="I9625" s="14"/>
      <c r="J9625" s="14"/>
      <c r="K9625" s="14"/>
      <c r="L9625" s="14"/>
      <c r="M9625" s="14"/>
      <c r="N9625" s="14"/>
      <c r="O9625" s="14"/>
      <c r="P9625" s="14"/>
    </row>
    <row r="9626" spans="9:16" x14ac:dyDescent="0.25">
      <c r="I9626" s="14"/>
      <c r="J9626" s="14"/>
      <c r="K9626" s="14"/>
      <c r="L9626" s="14"/>
      <c r="M9626" s="14"/>
      <c r="N9626" s="14"/>
      <c r="O9626" s="14"/>
      <c r="P9626" s="14"/>
    </row>
    <row r="9627" spans="9:16" x14ac:dyDescent="0.25">
      <c r="I9627" s="14"/>
      <c r="J9627" s="14"/>
      <c r="K9627" s="14"/>
      <c r="L9627" s="14"/>
      <c r="M9627" s="14"/>
      <c r="N9627" s="14"/>
      <c r="O9627" s="14"/>
      <c r="P9627" s="14"/>
    </row>
    <row r="9628" spans="9:16" x14ac:dyDescent="0.25">
      <c r="I9628" s="14"/>
      <c r="J9628" s="14"/>
      <c r="K9628" s="14"/>
      <c r="L9628" s="14"/>
      <c r="M9628" s="14"/>
      <c r="N9628" s="14"/>
      <c r="O9628" s="14"/>
      <c r="P9628" s="14"/>
    </row>
    <row r="9629" spans="9:16" x14ac:dyDescent="0.25">
      <c r="I9629" s="14"/>
      <c r="J9629" s="14"/>
      <c r="K9629" s="14"/>
      <c r="L9629" s="14"/>
      <c r="M9629" s="14"/>
      <c r="N9629" s="14"/>
      <c r="O9629" s="14"/>
      <c r="P9629" s="14"/>
    </row>
    <row r="9630" spans="9:16" x14ac:dyDescent="0.25">
      <c r="I9630" s="14"/>
      <c r="J9630" s="14"/>
      <c r="K9630" s="14"/>
      <c r="L9630" s="14"/>
      <c r="M9630" s="14"/>
      <c r="N9630" s="14"/>
      <c r="O9630" s="14"/>
      <c r="P9630" s="14"/>
    </row>
    <row r="9631" spans="9:16" x14ac:dyDescent="0.25">
      <c r="I9631" s="14"/>
      <c r="J9631" s="14"/>
      <c r="K9631" s="14"/>
      <c r="L9631" s="14"/>
      <c r="M9631" s="14"/>
      <c r="N9631" s="14"/>
      <c r="O9631" s="14"/>
      <c r="P9631" s="14"/>
    </row>
    <row r="9632" spans="9:16" x14ac:dyDescent="0.25">
      <c r="I9632" s="14"/>
      <c r="J9632" s="14"/>
      <c r="K9632" s="14"/>
      <c r="L9632" s="14"/>
      <c r="M9632" s="14"/>
      <c r="N9632" s="14"/>
      <c r="O9632" s="14"/>
      <c r="P9632" s="14"/>
    </row>
    <row r="9633" spans="9:16" x14ac:dyDescent="0.25">
      <c r="I9633" s="14"/>
      <c r="J9633" s="14"/>
      <c r="K9633" s="14"/>
      <c r="L9633" s="14"/>
      <c r="M9633" s="14"/>
      <c r="N9633" s="14"/>
      <c r="O9633" s="14"/>
      <c r="P9633" s="14"/>
    </row>
    <row r="9634" spans="9:16" x14ac:dyDescent="0.25">
      <c r="I9634" s="14"/>
      <c r="J9634" s="14"/>
      <c r="K9634" s="14"/>
      <c r="L9634" s="14"/>
      <c r="M9634" s="14"/>
      <c r="N9634" s="14"/>
      <c r="O9634" s="14"/>
      <c r="P9634" s="14"/>
    </row>
    <row r="9635" spans="9:16" x14ac:dyDescent="0.25">
      <c r="I9635" s="14"/>
      <c r="J9635" s="14"/>
      <c r="K9635" s="14"/>
      <c r="L9635" s="14"/>
      <c r="M9635" s="14"/>
      <c r="N9635" s="14"/>
      <c r="O9635" s="14"/>
      <c r="P9635" s="14"/>
    </row>
    <row r="9636" spans="9:16" x14ac:dyDescent="0.25">
      <c r="I9636" s="14"/>
      <c r="J9636" s="14"/>
      <c r="K9636" s="14"/>
      <c r="L9636" s="14"/>
      <c r="M9636" s="14"/>
      <c r="N9636" s="14"/>
      <c r="O9636" s="14"/>
      <c r="P9636" s="14"/>
    </row>
    <row r="9637" spans="9:16" x14ac:dyDescent="0.25">
      <c r="I9637" s="14"/>
      <c r="J9637" s="14"/>
      <c r="K9637" s="14"/>
      <c r="L9637" s="14"/>
      <c r="M9637" s="14"/>
      <c r="N9637" s="14"/>
      <c r="O9637" s="14"/>
      <c r="P9637" s="14"/>
    </row>
    <row r="9638" spans="9:16" x14ac:dyDescent="0.25">
      <c r="I9638" s="14"/>
      <c r="J9638" s="14"/>
      <c r="K9638" s="14"/>
      <c r="L9638" s="14"/>
      <c r="M9638" s="14"/>
      <c r="N9638" s="14"/>
      <c r="O9638" s="14"/>
      <c r="P9638" s="14"/>
    </row>
    <row r="9639" spans="9:16" x14ac:dyDescent="0.25">
      <c r="I9639" s="14"/>
      <c r="J9639" s="14"/>
      <c r="K9639" s="14"/>
      <c r="L9639" s="14"/>
      <c r="M9639" s="14"/>
      <c r="N9639" s="14"/>
      <c r="O9639" s="14"/>
      <c r="P9639" s="14"/>
    </row>
    <row r="9640" spans="9:16" x14ac:dyDescent="0.25">
      <c r="I9640" s="14"/>
      <c r="J9640" s="14"/>
      <c r="K9640" s="14"/>
      <c r="L9640" s="14"/>
      <c r="M9640" s="14"/>
      <c r="N9640" s="14"/>
      <c r="O9640" s="14"/>
      <c r="P9640" s="14"/>
    </row>
    <row r="9641" spans="9:16" x14ac:dyDescent="0.25">
      <c r="I9641" s="14"/>
      <c r="J9641" s="14"/>
      <c r="K9641" s="14"/>
      <c r="L9641" s="14"/>
      <c r="M9641" s="14"/>
      <c r="N9641" s="14"/>
      <c r="O9641" s="14"/>
      <c r="P9641" s="14"/>
    </row>
    <row r="9642" spans="9:16" x14ac:dyDescent="0.25">
      <c r="I9642" s="14"/>
      <c r="J9642" s="14"/>
      <c r="K9642" s="14"/>
      <c r="L9642" s="14"/>
      <c r="M9642" s="14"/>
      <c r="N9642" s="14"/>
      <c r="O9642" s="14"/>
      <c r="P9642" s="14"/>
    </row>
    <row r="9643" spans="9:16" x14ac:dyDescent="0.25">
      <c r="I9643" s="14"/>
      <c r="J9643" s="14"/>
      <c r="K9643" s="14"/>
      <c r="L9643" s="14"/>
      <c r="M9643" s="14"/>
      <c r="N9643" s="14"/>
      <c r="O9643" s="14"/>
      <c r="P9643" s="14"/>
    </row>
    <row r="9644" spans="9:16" x14ac:dyDescent="0.25">
      <c r="I9644" s="14"/>
      <c r="J9644" s="14"/>
      <c r="K9644" s="14"/>
      <c r="L9644" s="14"/>
      <c r="M9644" s="14"/>
      <c r="N9644" s="14"/>
      <c r="O9644" s="14"/>
      <c r="P9644" s="14"/>
    </row>
    <row r="9645" spans="9:16" x14ac:dyDescent="0.25">
      <c r="I9645" s="14"/>
      <c r="J9645" s="14"/>
      <c r="K9645" s="14"/>
      <c r="L9645" s="14"/>
      <c r="M9645" s="14"/>
      <c r="N9645" s="14"/>
      <c r="O9645" s="14"/>
      <c r="P9645" s="14"/>
    </row>
    <row r="9646" spans="9:16" x14ac:dyDescent="0.25">
      <c r="I9646" s="14"/>
      <c r="J9646" s="14"/>
      <c r="K9646" s="14"/>
      <c r="L9646" s="14"/>
      <c r="M9646" s="14"/>
      <c r="N9646" s="14"/>
      <c r="O9646" s="14"/>
      <c r="P9646" s="14"/>
    </row>
    <row r="9647" spans="9:16" x14ac:dyDescent="0.25">
      <c r="I9647" s="14"/>
      <c r="J9647" s="14"/>
      <c r="K9647" s="14"/>
      <c r="L9647" s="14"/>
      <c r="M9647" s="14"/>
      <c r="N9647" s="14"/>
      <c r="O9647" s="14"/>
      <c r="P9647" s="14"/>
    </row>
    <row r="9648" spans="9:16" x14ac:dyDescent="0.25">
      <c r="I9648" s="14"/>
      <c r="J9648" s="14"/>
      <c r="K9648" s="14"/>
      <c r="L9648" s="14"/>
      <c r="M9648" s="14"/>
      <c r="N9648" s="14"/>
      <c r="O9648" s="14"/>
      <c r="P9648" s="14"/>
    </row>
    <row r="9649" spans="9:16" x14ac:dyDescent="0.25">
      <c r="I9649" s="14"/>
      <c r="J9649" s="14"/>
      <c r="K9649" s="14"/>
      <c r="L9649" s="14"/>
      <c r="M9649" s="14"/>
      <c r="N9649" s="14"/>
      <c r="O9649" s="14"/>
      <c r="P9649" s="14"/>
    </row>
    <row r="9650" spans="9:16" x14ac:dyDescent="0.25">
      <c r="I9650" s="14"/>
      <c r="J9650" s="14"/>
      <c r="K9650" s="14"/>
      <c r="L9650" s="14"/>
      <c r="M9650" s="14"/>
      <c r="N9650" s="14"/>
      <c r="O9650" s="14"/>
      <c r="P9650" s="14"/>
    </row>
    <row r="9651" spans="9:16" x14ac:dyDescent="0.25">
      <c r="I9651" s="14"/>
      <c r="J9651" s="14"/>
      <c r="K9651" s="14"/>
      <c r="L9651" s="14"/>
      <c r="M9651" s="14"/>
      <c r="N9651" s="14"/>
      <c r="O9651" s="14"/>
      <c r="P9651" s="14"/>
    </row>
    <row r="9652" spans="9:16" x14ac:dyDescent="0.25">
      <c r="I9652" s="14"/>
      <c r="J9652" s="14"/>
      <c r="K9652" s="14"/>
      <c r="L9652" s="14"/>
      <c r="M9652" s="14"/>
      <c r="N9652" s="14"/>
      <c r="O9652" s="14"/>
      <c r="P9652" s="14"/>
    </row>
    <row r="9653" spans="9:16" x14ac:dyDescent="0.25">
      <c r="I9653" s="14"/>
      <c r="J9653" s="14"/>
      <c r="K9653" s="14"/>
      <c r="L9653" s="14"/>
      <c r="M9653" s="14"/>
      <c r="N9653" s="14"/>
      <c r="O9653" s="14"/>
      <c r="P9653" s="14"/>
    </row>
    <row r="9654" spans="9:16" x14ac:dyDescent="0.25">
      <c r="I9654" s="14"/>
      <c r="J9654" s="14"/>
      <c r="K9654" s="14"/>
      <c r="L9654" s="14"/>
      <c r="M9654" s="14"/>
      <c r="N9654" s="14"/>
      <c r="O9654" s="14"/>
      <c r="P9654" s="14"/>
    </row>
    <row r="9655" spans="9:16" x14ac:dyDescent="0.25">
      <c r="I9655" s="14"/>
      <c r="J9655" s="14"/>
      <c r="K9655" s="14"/>
      <c r="L9655" s="14"/>
      <c r="M9655" s="14"/>
      <c r="N9655" s="14"/>
      <c r="O9655" s="14"/>
      <c r="P9655" s="14"/>
    </row>
    <row r="9656" spans="9:16" x14ac:dyDescent="0.25">
      <c r="I9656" s="14"/>
      <c r="J9656" s="14"/>
      <c r="K9656" s="14"/>
      <c r="L9656" s="14"/>
      <c r="M9656" s="14"/>
      <c r="N9656" s="14"/>
      <c r="O9656" s="14"/>
      <c r="P9656" s="14"/>
    </row>
    <row r="9657" spans="9:16" x14ac:dyDescent="0.25">
      <c r="I9657" s="14"/>
      <c r="J9657" s="14"/>
      <c r="K9657" s="14"/>
      <c r="L9657" s="14"/>
      <c r="M9657" s="14"/>
      <c r="N9657" s="14"/>
      <c r="O9657" s="14"/>
      <c r="P9657" s="14"/>
    </row>
    <row r="9658" spans="9:16" x14ac:dyDescent="0.25">
      <c r="I9658" s="14"/>
      <c r="J9658" s="14"/>
      <c r="K9658" s="14"/>
      <c r="L9658" s="14"/>
      <c r="M9658" s="14"/>
      <c r="N9658" s="14"/>
      <c r="O9658" s="14"/>
      <c r="P9658" s="14"/>
    </row>
    <row r="9659" spans="9:16" x14ac:dyDescent="0.25">
      <c r="I9659" s="14"/>
      <c r="J9659" s="14"/>
      <c r="K9659" s="14"/>
      <c r="L9659" s="14"/>
      <c r="M9659" s="14"/>
      <c r="N9659" s="14"/>
      <c r="O9659" s="14"/>
      <c r="P9659" s="14"/>
    </row>
    <row r="9660" spans="9:16" x14ac:dyDescent="0.25">
      <c r="I9660" s="14"/>
      <c r="J9660" s="14"/>
      <c r="K9660" s="14"/>
      <c r="L9660" s="14"/>
      <c r="M9660" s="14"/>
      <c r="N9660" s="14"/>
      <c r="O9660" s="14"/>
      <c r="P9660" s="14"/>
    </row>
    <row r="9661" spans="9:16" x14ac:dyDescent="0.25">
      <c r="I9661" s="14"/>
      <c r="J9661" s="14"/>
      <c r="K9661" s="14"/>
      <c r="L9661" s="14"/>
      <c r="M9661" s="14"/>
      <c r="N9661" s="14"/>
      <c r="O9661" s="14"/>
      <c r="P9661" s="14"/>
    </row>
    <row r="9662" spans="9:16" x14ac:dyDescent="0.25">
      <c r="I9662" s="14"/>
      <c r="J9662" s="14"/>
      <c r="K9662" s="14"/>
      <c r="L9662" s="14"/>
      <c r="M9662" s="14"/>
      <c r="N9662" s="14"/>
      <c r="O9662" s="14"/>
      <c r="P9662" s="14"/>
    </row>
    <row r="9663" spans="9:16" x14ac:dyDescent="0.25">
      <c r="I9663" s="14"/>
      <c r="J9663" s="14"/>
      <c r="K9663" s="14"/>
      <c r="L9663" s="14"/>
      <c r="M9663" s="14"/>
      <c r="N9663" s="14"/>
      <c r="O9663" s="14"/>
      <c r="P9663" s="14"/>
    </row>
    <row r="9664" spans="9:16" x14ac:dyDescent="0.25">
      <c r="I9664" s="14"/>
      <c r="J9664" s="14"/>
      <c r="K9664" s="14"/>
      <c r="L9664" s="14"/>
      <c r="M9664" s="14"/>
      <c r="N9664" s="14"/>
      <c r="O9664" s="14"/>
      <c r="P9664" s="14"/>
    </row>
    <row r="9665" spans="9:16" x14ac:dyDescent="0.25">
      <c r="I9665" s="14"/>
      <c r="J9665" s="14"/>
      <c r="K9665" s="14"/>
      <c r="L9665" s="14"/>
      <c r="M9665" s="14"/>
      <c r="N9665" s="14"/>
      <c r="O9665" s="14"/>
      <c r="P9665" s="14"/>
    </row>
    <row r="9666" spans="9:16" x14ac:dyDescent="0.25">
      <c r="I9666" s="14"/>
      <c r="J9666" s="14"/>
      <c r="K9666" s="14"/>
      <c r="L9666" s="14"/>
      <c r="M9666" s="14"/>
      <c r="N9666" s="14"/>
      <c r="O9666" s="14"/>
      <c r="P9666" s="14"/>
    </row>
    <row r="9667" spans="9:16" x14ac:dyDescent="0.25">
      <c r="I9667" s="14"/>
      <c r="J9667" s="14"/>
      <c r="K9667" s="14"/>
      <c r="L9667" s="14"/>
      <c r="M9667" s="14"/>
      <c r="N9667" s="14"/>
      <c r="O9667" s="14"/>
      <c r="P9667" s="14"/>
    </row>
    <row r="9668" spans="9:16" x14ac:dyDescent="0.25">
      <c r="I9668" s="14"/>
      <c r="J9668" s="14"/>
      <c r="K9668" s="14"/>
      <c r="L9668" s="14"/>
      <c r="M9668" s="14"/>
      <c r="N9668" s="14"/>
      <c r="O9668" s="14"/>
      <c r="P9668" s="14"/>
    </row>
    <row r="9669" spans="9:16" x14ac:dyDescent="0.25">
      <c r="I9669" s="14"/>
      <c r="J9669" s="14"/>
      <c r="K9669" s="14"/>
      <c r="L9669" s="14"/>
      <c r="M9669" s="14"/>
      <c r="N9669" s="14"/>
      <c r="O9669" s="14"/>
      <c r="P9669" s="14"/>
    </row>
    <row r="9670" spans="9:16" x14ac:dyDescent="0.25">
      <c r="I9670" s="14"/>
      <c r="J9670" s="14"/>
      <c r="K9670" s="14"/>
      <c r="L9670" s="14"/>
      <c r="M9670" s="14"/>
      <c r="N9670" s="14"/>
      <c r="O9670" s="14"/>
      <c r="P9670" s="14"/>
    </row>
    <row r="9671" spans="9:16" x14ac:dyDescent="0.25">
      <c r="I9671" s="14"/>
      <c r="J9671" s="14"/>
      <c r="K9671" s="14"/>
      <c r="L9671" s="14"/>
      <c r="M9671" s="14"/>
      <c r="N9671" s="14"/>
      <c r="O9671" s="14"/>
      <c r="P9671" s="14"/>
    </row>
    <row r="9672" spans="9:16" x14ac:dyDescent="0.25">
      <c r="I9672" s="14"/>
      <c r="J9672" s="14"/>
      <c r="K9672" s="14"/>
      <c r="L9672" s="14"/>
      <c r="M9672" s="14"/>
      <c r="N9672" s="14"/>
      <c r="O9672" s="14"/>
      <c r="P9672" s="14"/>
    </row>
    <row r="9673" spans="9:16" x14ac:dyDescent="0.25">
      <c r="I9673" s="14"/>
      <c r="J9673" s="14"/>
      <c r="K9673" s="14"/>
      <c r="L9673" s="14"/>
      <c r="M9673" s="14"/>
      <c r="N9673" s="14"/>
      <c r="O9673" s="14"/>
      <c r="P9673" s="14"/>
    </row>
    <row r="9674" spans="9:16" x14ac:dyDescent="0.25">
      <c r="I9674" s="14"/>
      <c r="J9674" s="14"/>
      <c r="K9674" s="14"/>
      <c r="L9674" s="14"/>
      <c r="M9674" s="14"/>
      <c r="N9674" s="14"/>
      <c r="O9674" s="14"/>
      <c r="P9674" s="14"/>
    </row>
    <row r="9675" spans="9:16" x14ac:dyDescent="0.25">
      <c r="I9675" s="14"/>
      <c r="J9675" s="14"/>
      <c r="K9675" s="14"/>
      <c r="L9675" s="14"/>
      <c r="M9675" s="14"/>
      <c r="N9675" s="14"/>
      <c r="O9675" s="14"/>
      <c r="P9675" s="14"/>
    </row>
    <row r="9676" spans="9:16" x14ac:dyDescent="0.25">
      <c r="I9676" s="14"/>
      <c r="J9676" s="14"/>
      <c r="K9676" s="14"/>
      <c r="L9676" s="14"/>
      <c r="M9676" s="14"/>
      <c r="N9676" s="14"/>
      <c r="O9676" s="14"/>
      <c r="P9676" s="14"/>
    </row>
    <row r="9677" spans="9:16" x14ac:dyDescent="0.25">
      <c r="I9677" s="14"/>
      <c r="J9677" s="14"/>
      <c r="K9677" s="14"/>
      <c r="L9677" s="14"/>
      <c r="M9677" s="14"/>
      <c r="N9677" s="14"/>
      <c r="O9677" s="14"/>
      <c r="P9677" s="14"/>
    </row>
    <row r="9678" spans="9:16" x14ac:dyDescent="0.25">
      <c r="I9678" s="14"/>
      <c r="J9678" s="14"/>
      <c r="K9678" s="14"/>
      <c r="L9678" s="14"/>
      <c r="M9678" s="14"/>
      <c r="N9678" s="14"/>
      <c r="O9678" s="14"/>
      <c r="P9678" s="14"/>
    </row>
    <row r="9679" spans="9:16" x14ac:dyDescent="0.25">
      <c r="I9679" s="14"/>
      <c r="J9679" s="14"/>
      <c r="K9679" s="14"/>
      <c r="L9679" s="14"/>
      <c r="M9679" s="14"/>
      <c r="N9679" s="14"/>
      <c r="O9679" s="14"/>
      <c r="P9679" s="14"/>
    </row>
    <row r="9680" spans="9:16" x14ac:dyDescent="0.25">
      <c r="I9680" s="14"/>
      <c r="J9680" s="14"/>
      <c r="K9680" s="14"/>
      <c r="L9680" s="14"/>
      <c r="M9680" s="14"/>
      <c r="N9680" s="14"/>
      <c r="O9680" s="14"/>
      <c r="P9680" s="14"/>
    </row>
    <row r="9681" spans="9:16" x14ac:dyDescent="0.25">
      <c r="I9681" s="14"/>
      <c r="J9681" s="14"/>
      <c r="K9681" s="14"/>
      <c r="L9681" s="14"/>
      <c r="M9681" s="14"/>
      <c r="N9681" s="14"/>
      <c r="O9681" s="14"/>
      <c r="P9681" s="14"/>
    </row>
    <row r="9682" spans="9:16" x14ac:dyDescent="0.25">
      <c r="I9682" s="14"/>
      <c r="J9682" s="14"/>
      <c r="K9682" s="14"/>
      <c r="L9682" s="14"/>
      <c r="M9682" s="14"/>
      <c r="N9682" s="14"/>
      <c r="O9682" s="14"/>
      <c r="P9682" s="14"/>
    </row>
    <row r="9683" spans="9:16" x14ac:dyDescent="0.25">
      <c r="I9683" s="14"/>
      <c r="J9683" s="14"/>
      <c r="K9683" s="14"/>
      <c r="L9683" s="14"/>
      <c r="M9683" s="14"/>
      <c r="N9683" s="14"/>
      <c r="O9683" s="14"/>
      <c r="P9683" s="14"/>
    </row>
    <row r="9684" spans="9:16" x14ac:dyDescent="0.25">
      <c r="I9684" s="14"/>
      <c r="J9684" s="14"/>
      <c r="K9684" s="14"/>
      <c r="L9684" s="14"/>
      <c r="M9684" s="14"/>
      <c r="N9684" s="14"/>
      <c r="O9684" s="14"/>
      <c r="P9684" s="14"/>
    </row>
    <row r="9685" spans="9:16" x14ac:dyDescent="0.25">
      <c r="I9685" s="14"/>
      <c r="J9685" s="14"/>
      <c r="K9685" s="14"/>
      <c r="L9685" s="14"/>
      <c r="M9685" s="14"/>
      <c r="N9685" s="14"/>
      <c r="O9685" s="14"/>
      <c r="P9685" s="14"/>
    </row>
    <row r="9686" spans="9:16" x14ac:dyDescent="0.25">
      <c r="I9686" s="14"/>
      <c r="J9686" s="14"/>
      <c r="K9686" s="14"/>
      <c r="L9686" s="14"/>
      <c r="M9686" s="14"/>
      <c r="N9686" s="14"/>
      <c r="O9686" s="14"/>
      <c r="P9686" s="14"/>
    </row>
    <row r="9687" spans="9:16" x14ac:dyDescent="0.25">
      <c r="I9687" s="14"/>
      <c r="J9687" s="14"/>
      <c r="K9687" s="14"/>
      <c r="L9687" s="14"/>
      <c r="M9687" s="14"/>
      <c r="N9687" s="14"/>
      <c r="O9687" s="14"/>
      <c r="P9687" s="14"/>
    </row>
    <row r="9688" spans="9:16" x14ac:dyDescent="0.25">
      <c r="I9688" s="14"/>
      <c r="J9688" s="14"/>
      <c r="K9688" s="14"/>
      <c r="L9688" s="14"/>
      <c r="M9688" s="14"/>
      <c r="N9688" s="14"/>
      <c r="O9688" s="14"/>
      <c r="P9688" s="14"/>
    </row>
    <row r="9689" spans="9:16" x14ac:dyDescent="0.25">
      <c r="I9689" s="14"/>
      <c r="J9689" s="14"/>
      <c r="K9689" s="14"/>
      <c r="L9689" s="14"/>
      <c r="M9689" s="14"/>
      <c r="N9689" s="14"/>
      <c r="O9689" s="14"/>
      <c r="P9689" s="14"/>
    </row>
    <row r="9690" spans="9:16" x14ac:dyDescent="0.25">
      <c r="I9690" s="14"/>
      <c r="J9690" s="14"/>
      <c r="K9690" s="14"/>
      <c r="L9690" s="14"/>
      <c r="M9690" s="14"/>
      <c r="N9690" s="14"/>
      <c r="O9690" s="14"/>
      <c r="P9690" s="14"/>
    </row>
    <row r="9691" spans="9:16" x14ac:dyDescent="0.25">
      <c r="I9691" s="14"/>
      <c r="J9691" s="14"/>
      <c r="K9691" s="14"/>
      <c r="L9691" s="14"/>
      <c r="M9691" s="14"/>
      <c r="N9691" s="14"/>
      <c r="O9691" s="14"/>
      <c r="P9691" s="14"/>
    </row>
    <row r="9692" spans="9:16" x14ac:dyDescent="0.25">
      <c r="I9692" s="14"/>
      <c r="J9692" s="14"/>
      <c r="K9692" s="14"/>
      <c r="L9692" s="14"/>
      <c r="M9692" s="14"/>
      <c r="N9692" s="14"/>
      <c r="O9692" s="14"/>
      <c r="P9692" s="14"/>
    </row>
    <row r="9693" spans="9:16" x14ac:dyDescent="0.25">
      <c r="I9693" s="14"/>
      <c r="J9693" s="14"/>
      <c r="K9693" s="14"/>
      <c r="L9693" s="14"/>
      <c r="M9693" s="14"/>
      <c r="N9693" s="14"/>
      <c r="O9693" s="14"/>
      <c r="P9693" s="14"/>
    </row>
    <row r="9694" spans="9:16" x14ac:dyDescent="0.25">
      <c r="I9694" s="14"/>
      <c r="J9694" s="14"/>
      <c r="K9694" s="14"/>
      <c r="L9694" s="14"/>
      <c r="M9694" s="14"/>
      <c r="N9694" s="14"/>
      <c r="O9694" s="14"/>
      <c r="P9694" s="14"/>
    </row>
    <row r="9695" spans="9:16" x14ac:dyDescent="0.25">
      <c r="I9695" s="14"/>
      <c r="J9695" s="14"/>
      <c r="K9695" s="14"/>
      <c r="L9695" s="14"/>
      <c r="M9695" s="14"/>
      <c r="N9695" s="14"/>
      <c r="O9695" s="14"/>
      <c r="P9695" s="14"/>
    </row>
    <row r="9696" spans="9:16" x14ac:dyDescent="0.25">
      <c r="I9696" s="14"/>
      <c r="J9696" s="14"/>
      <c r="K9696" s="14"/>
      <c r="L9696" s="14"/>
      <c r="M9696" s="14"/>
      <c r="N9696" s="14"/>
      <c r="O9696" s="14"/>
      <c r="P9696" s="14"/>
    </row>
    <row r="9697" spans="9:16" x14ac:dyDescent="0.25">
      <c r="I9697" s="14"/>
      <c r="J9697" s="14"/>
      <c r="K9697" s="14"/>
      <c r="L9697" s="14"/>
      <c r="M9697" s="14"/>
      <c r="N9697" s="14"/>
      <c r="O9697" s="14"/>
      <c r="P9697" s="14"/>
    </row>
    <row r="9698" spans="9:16" x14ac:dyDescent="0.25">
      <c r="I9698" s="14"/>
      <c r="J9698" s="14"/>
      <c r="K9698" s="14"/>
      <c r="L9698" s="14"/>
      <c r="M9698" s="14"/>
      <c r="N9698" s="14"/>
      <c r="O9698" s="14"/>
      <c r="P9698" s="14"/>
    </row>
    <row r="9699" spans="9:16" x14ac:dyDescent="0.25">
      <c r="I9699" s="14"/>
      <c r="J9699" s="14"/>
      <c r="K9699" s="14"/>
      <c r="L9699" s="14"/>
      <c r="M9699" s="14"/>
      <c r="N9699" s="14"/>
      <c r="O9699" s="14"/>
      <c r="P9699" s="14"/>
    </row>
    <row r="9700" spans="9:16" x14ac:dyDescent="0.25">
      <c r="I9700" s="14"/>
      <c r="J9700" s="14"/>
      <c r="K9700" s="14"/>
      <c r="L9700" s="14"/>
      <c r="M9700" s="14"/>
      <c r="N9700" s="14"/>
      <c r="O9700" s="14"/>
      <c r="P9700" s="14"/>
    </row>
    <row r="9701" spans="9:16" x14ac:dyDescent="0.25">
      <c r="I9701" s="14"/>
      <c r="J9701" s="14"/>
      <c r="K9701" s="14"/>
      <c r="L9701" s="14"/>
      <c r="M9701" s="14"/>
      <c r="N9701" s="14"/>
      <c r="O9701" s="14"/>
      <c r="P9701" s="14"/>
    </row>
    <row r="9702" spans="9:16" x14ac:dyDescent="0.25">
      <c r="I9702" s="14"/>
      <c r="J9702" s="14"/>
      <c r="K9702" s="14"/>
      <c r="L9702" s="14"/>
      <c r="M9702" s="14"/>
      <c r="N9702" s="14"/>
      <c r="O9702" s="14"/>
      <c r="P9702" s="14"/>
    </row>
    <row r="9703" spans="9:16" x14ac:dyDescent="0.25">
      <c r="I9703" s="14"/>
      <c r="J9703" s="14"/>
      <c r="K9703" s="14"/>
      <c r="L9703" s="14"/>
      <c r="M9703" s="14"/>
      <c r="N9703" s="14"/>
      <c r="O9703" s="14"/>
      <c r="P9703" s="14"/>
    </row>
    <row r="9704" spans="9:16" x14ac:dyDescent="0.25">
      <c r="I9704" s="14"/>
      <c r="J9704" s="14"/>
      <c r="K9704" s="14"/>
      <c r="L9704" s="14"/>
      <c r="M9704" s="14"/>
      <c r="N9704" s="14"/>
      <c r="O9704" s="14"/>
      <c r="P9704" s="14"/>
    </row>
    <row r="9705" spans="9:16" x14ac:dyDescent="0.25">
      <c r="I9705" s="14"/>
      <c r="J9705" s="14"/>
      <c r="K9705" s="14"/>
      <c r="L9705" s="14"/>
      <c r="M9705" s="14"/>
      <c r="N9705" s="14"/>
      <c r="O9705" s="14"/>
      <c r="P9705" s="14"/>
    </row>
    <row r="9706" spans="9:16" x14ac:dyDescent="0.25">
      <c r="I9706" s="14"/>
      <c r="J9706" s="14"/>
      <c r="K9706" s="14"/>
      <c r="L9706" s="14"/>
      <c r="M9706" s="14"/>
      <c r="N9706" s="14"/>
      <c r="O9706" s="14"/>
      <c r="P9706" s="14"/>
    </row>
    <row r="9707" spans="9:16" x14ac:dyDescent="0.25">
      <c r="I9707" s="14"/>
      <c r="J9707" s="14"/>
      <c r="K9707" s="14"/>
      <c r="L9707" s="14"/>
      <c r="M9707" s="14"/>
      <c r="N9707" s="14"/>
      <c r="O9707" s="14"/>
      <c r="P9707" s="14"/>
    </row>
    <row r="9708" spans="9:16" x14ac:dyDescent="0.25">
      <c r="I9708" s="14"/>
      <c r="J9708" s="14"/>
      <c r="K9708" s="14"/>
      <c r="L9708" s="14"/>
      <c r="M9708" s="14"/>
      <c r="N9708" s="14"/>
      <c r="O9708" s="14"/>
      <c r="P9708" s="14"/>
    </row>
    <row r="9709" spans="9:16" x14ac:dyDescent="0.25">
      <c r="I9709" s="14"/>
      <c r="J9709" s="14"/>
      <c r="K9709" s="14"/>
      <c r="L9709" s="14"/>
      <c r="M9709" s="14"/>
      <c r="N9709" s="14"/>
      <c r="O9709" s="14"/>
      <c r="P9709" s="14"/>
    </row>
    <row r="9710" spans="9:16" x14ac:dyDescent="0.25">
      <c r="I9710" s="14"/>
      <c r="J9710" s="14"/>
      <c r="K9710" s="14"/>
      <c r="L9710" s="14"/>
      <c r="M9710" s="14"/>
      <c r="N9710" s="14"/>
      <c r="O9710" s="14"/>
      <c r="P9710" s="14"/>
    </row>
    <row r="9711" spans="9:16" x14ac:dyDescent="0.25">
      <c r="I9711" s="14"/>
      <c r="J9711" s="14"/>
      <c r="K9711" s="14"/>
      <c r="L9711" s="14"/>
      <c r="M9711" s="14"/>
      <c r="N9711" s="14"/>
      <c r="O9711" s="14"/>
      <c r="P9711" s="14"/>
    </row>
    <row r="9712" spans="9:16" x14ac:dyDescent="0.25">
      <c r="I9712" s="14"/>
      <c r="J9712" s="14"/>
      <c r="K9712" s="14"/>
      <c r="L9712" s="14"/>
      <c r="M9712" s="14"/>
      <c r="N9712" s="14"/>
      <c r="O9712" s="14"/>
      <c r="P9712" s="14"/>
    </row>
    <row r="9713" spans="9:16" x14ac:dyDescent="0.25">
      <c r="I9713" s="14"/>
      <c r="J9713" s="14"/>
      <c r="K9713" s="14"/>
      <c r="L9713" s="14"/>
      <c r="M9713" s="14"/>
      <c r="N9713" s="14"/>
      <c r="O9713" s="14"/>
      <c r="P9713" s="14"/>
    </row>
    <row r="9714" spans="9:16" x14ac:dyDescent="0.25">
      <c r="I9714" s="14"/>
      <c r="J9714" s="14"/>
      <c r="K9714" s="14"/>
      <c r="L9714" s="14"/>
      <c r="M9714" s="14"/>
      <c r="N9714" s="14"/>
      <c r="O9714" s="14"/>
      <c r="P9714" s="14"/>
    </row>
    <row r="9715" spans="9:16" x14ac:dyDescent="0.25">
      <c r="I9715" s="14"/>
      <c r="J9715" s="14"/>
      <c r="K9715" s="14"/>
      <c r="L9715" s="14"/>
      <c r="M9715" s="14"/>
      <c r="N9715" s="14"/>
      <c r="O9715" s="14"/>
      <c r="P9715" s="14"/>
    </row>
    <row r="9716" spans="9:16" x14ac:dyDescent="0.25">
      <c r="I9716" s="14"/>
      <c r="J9716" s="14"/>
      <c r="K9716" s="14"/>
      <c r="L9716" s="14"/>
      <c r="M9716" s="14"/>
      <c r="N9716" s="14"/>
      <c r="O9716" s="14"/>
      <c r="P9716" s="14"/>
    </row>
    <row r="9717" spans="9:16" x14ac:dyDescent="0.25">
      <c r="I9717" s="14"/>
      <c r="J9717" s="14"/>
      <c r="K9717" s="14"/>
      <c r="L9717" s="14"/>
      <c r="M9717" s="14"/>
      <c r="N9717" s="14"/>
      <c r="O9717" s="14"/>
      <c r="P9717" s="14"/>
    </row>
    <row r="9718" spans="9:16" x14ac:dyDescent="0.25">
      <c r="I9718" s="14"/>
      <c r="J9718" s="14"/>
      <c r="K9718" s="14"/>
      <c r="L9718" s="14"/>
      <c r="M9718" s="14"/>
      <c r="N9718" s="14"/>
      <c r="O9718" s="14"/>
      <c r="P9718" s="14"/>
    </row>
    <row r="9719" spans="9:16" x14ac:dyDescent="0.25">
      <c r="I9719" s="14"/>
      <c r="J9719" s="14"/>
      <c r="K9719" s="14"/>
      <c r="L9719" s="14"/>
      <c r="M9719" s="14"/>
      <c r="N9719" s="14"/>
      <c r="O9719" s="14"/>
      <c r="P9719" s="14"/>
    </row>
    <row r="9720" spans="9:16" x14ac:dyDescent="0.25">
      <c r="I9720" s="14"/>
      <c r="J9720" s="14"/>
      <c r="K9720" s="14"/>
      <c r="L9720" s="14"/>
      <c r="M9720" s="14"/>
      <c r="N9720" s="14"/>
      <c r="O9720" s="14"/>
      <c r="P9720" s="14"/>
    </row>
    <row r="9721" spans="9:16" x14ac:dyDescent="0.25">
      <c r="I9721" s="14"/>
      <c r="J9721" s="14"/>
      <c r="K9721" s="14"/>
      <c r="L9721" s="14"/>
      <c r="M9721" s="14"/>
      <c r="N9721" s="14"/>
      <c r="O9721" s="14"/>
      <c r="P9721" s="14"/>
    </row>
    <row r="9722" spans="9:16" x14ac:dyDescent="0.25">
      <c r="I9722" s="14"/>
      <c r="J9722" s="14"/>
      <c r="K9722" s="14"/>
      <c r="L9722" s="14"/>
      <c r="M9722" s="14"/>
      <c r="N9722" s="14"/>
      <c r="O9722" s="14"/>
      <c r="P9722" s="14"/>
    </row>
    <row r="9723" spans="9:16" x14ac:dyDescent="0.25">
      <c r="I9723" s="14"/>
      <c r="J9723" s="14"/>
      <c r="K9723" s="14"/>
      <c r="L9723" s="14"/>
      <c r="M9723" s="14"/>
      <c r="N9723" s="14"/>
      <c r="O9723" s="14"/>
      <c r="P9723" s="14"/>
    </row>
    <row r="9724" spans="9:16" x14ac:dyDescent="0.25">
      <c r="I9724" s="14"/>
      <c r="J9724" s="14"/>
      <c r="K9724" s="14"/>
      <c r="L9724" s="14"/>
      <c r="M9724" s="14"/>
      <c r="N9724" s="14"/>
      <c r="O9724" s="14"/>
      <c r="P9724" s="14"/>
    </row>
    <row r="9725" spans="9:16" x14ac:dyDescent="0.25">
      <c r="I9725" s="14"/>
      <c r="J9725" s="14"/>
      <c r="K9725" s="14"/>
      <c r="L9725" s="14"/>
      <c r="M9725" s="14"/>
      <c r="N9725" s="14"/>
      <c r="O9725" s="14"/>
      <c r="P9725" s="14"/>
    </row>
    <row r="9726" spans="9:16" x14ac:dyDescent="0.25">
      <c r="I9726" s="14"/>
      <c r="J9726" s="14"/>
      <c r="K9726" s="14"/>
      <c r="L9726" s="14"/>
      <c r="M9726" s="14"/>
      <c r="N9726" s="14"/>
      <c r="O9726" s="14"/>
      <c r="P9726" s="14"/>
    </row>
    <row r="9727" spans="9:16" x14ac:dyDescent="0.25">
      <c r="I9727" s="14"/>
      <c r="J9727" s="14"/>
      <c r="K9727" s="14"/>
      <c r="L9727" s="14"/>
      <c r="M9727" s="14"/>
      <c r="N9727" s="14"/>
      <c r="O9727" s="14"/>
      <c r="P9727" s="14"/>
    </row>
    <row r="9728" spans="9:16" x14ac:dyDescent="0.25">
      <c r="I9728" s="14"/>
      <c r="J9728" s="14"/>
      <c r="K9728" s="14"/>
      <c r="L9728" s="14"/>
      <c r="M9728" s="14"/>
      <c r="N9728" s="14"/>
      <c r="O9728" s="14"/>
      <c r="P9728" s="14"/>
    </row>
    <row r="9729" spans="9:16" x14ac:dyDescent="0.25">
      <c r="I9729" s="14"/>
      <c r="J9729" s="14"/>
      <c r="K9729" s="14"/>
      <c r="L9729" s="14"/>
      <c r="M9729" s="14"/>
      <c r="N9729" s="14"/>
      <c r="O9729" s="14"/>
      <c r="P9729" s="14"/>
    </row>
    <row r="9730" spans="9:16" x14ac:dyDescent="0.25">
      <c r="I9730" s="14"/>
      <c r="J9730" s="14"/>
      <c r="K9730" s="14"/>
      <c r="L9730" s="14"/>
      <c r="M9730" s="14"/>
      <c r="N9730" s="14"/>
      <c r="O9730" s="14"/>
      <c r="P9730" s="14"/>
    </row>
    <row r="9731" spans="9:16" x14ac:dyDescent="0.25">
      <c r="I9731" s="14"/>
      <c r="J9731" s="14"/>
      <c r="K9731" s="14"/>
      <c r="L9731" s="14"/>
      <c r="M9731" s="14"/>
      <c r="N9731" s="14"/>
      <c r="O9731" s="14"/>
      <c r="P9731" s="14"/>
    </row>
    <row r="9732" spans="9:16" x14ac:dyDescent="0.25">
      <c r="I9732" s="14"/>
      <c r="J9732" s="14"/>
      <c r="K9732" s="14"/>
      <c r="L9732" s="14"/>
      <c r="M9732" s="14"/>
      <c r="N9732" s="14"/>
      <c r="O9732" s="14"/>
      <c r="P9732" s="14"/>
    </row>
    <row r="9733" spans="9:16" x14ac:dyDescent="0.25">
      <c r="I9733" s="14"/>
      <c r="J9733" s="14"/>
      <c r="K9733" s="14"/>
      <c r="L9733" s="14"/>
      <c r="M9733" s="14"/>
      <c r="N9733" s="14"/>
      <c r="O9733" s="14"/>
      <c r="P9733" s="14"/>
    </row>
    <row r="9734" spans="9:16" x14ac:dyDescent="0.25">
      <c r="I9734" s="14"/>
      <c r="J9734" s="14"/>
      <c r="K9734" s="14"/>
      <c r="L9734" s="14"/>
      <c r="M9734" s="14"/>
      <c r="N9734" s="14"/>
      <c r="O9734" s="14"/>
      <c r="P9734" s="14"/>
    </row>
    <row r="9735" spans="9:16" x14ac:dyDescent="0.25">
      <c r="I9735" s="14"/>
      <c r="J9735" s="14"/>
      <c r="K9735" s="14"/>
      <c r="L9735" s="14"/>
      <c r="M9735" s="14"/>
      <c r="N9735" s="14"/>
      <c r="O9735" s="14"/>
      <c r="P9735" s="14"/>
    </row>
    <row r="9736" spans="9:16" x14ac:dyDescent="0.25">
      <c r="I9736" s="14"/>
      <c r="J9736" s="14"/>
      <c r="K9736" s="14"/>
      <c r="L9736" s="14"/>
      <c r="M9736" s="14"/>
      <c r="N9736" s="14"/>
      <c r="O9736" s="14"/>
      <c r="P9736" s="14"/>
    </row>
    <row r="9737" spans="9:16" x14ac:dyDescent="0.25">
      <c r="I9737" s="14"/>
      <c r="J9737" s="14"/>
      <c r="K9737" s="14"/>
      <c r="L9737" s="14"/>
      <c r="M9737" s="14"/>
      <c r="N9737" s="14"/>
      <c r="O9737" s="14"/>
      <c r="P9737" s="14"/>
    </row>
    <row r="9738" spans="9:16" x14ac:dyDescent="0.25">
      <c r="I9738" s="14"/>
      <c r="J9738" s="14"/>
      <c r="K9738" s="14"/>
      <c r="L9738" s="14"/>
      <c r="M9738" s="14"/>
      <c r="N9738" s="14"/>
      <c r="O9738" s="14"/>
      <c r="P9738" s="14"/>
    </row>
    <row r="9739" spans="9:16" x14ac:dyDescent="0.25">
      <c r="I9739" s="14"/>
      <c r="J9739" s="14"/>
      <c r="K9739" s="14"/>
      <c r="L9739" s="14"/>
      <c r="M9739" s="14"/>
      <c r="N9739" s="14"/>
      <c r="O9739" s="14"/>
      <c r="P9739" s="14"/>
    </row>
    <row r="9740" spans="9:16" x14ac:dyDescent="0.25">
      <c r="I9740" s="14"/>
      <c r="J9740" s="14"/>
      <c r="K9740" s="14"/>
      <c r="L9740" s="14"/>
      <c r="M9740" s="14"/>
      <c r="N9740" s="14"/>
      <c r="O9740" s="14"/>
      <c r="P9740" s="14"/>
    </row>
    <row r="9741" spans="9:16" x14ac:dyDescent="0.25">
      <c r="I9741" s="14"/>
      <c r="J9741" s="14"/>
      <c r="K9741" s="14"/>
      <c r="L9741" s="14"/>
      <c r="M9741" s="14"/>
      <c r="N9741" s="14"/>
      <c r="O9741" s="14"/>
      <c r="P9741" s="14"/>
    </row>
    <row r="9742" spans="9:16" x14ac:dyDescent="0.25">
      <c r="I9742" s="14"/>
      <c r="J9742" s="14"/>
      <c r="K9742" s="14"/>
      <c r="L9742" s="14"/>
      <c r="M9742" s="14"/>
      <c r="N9742" s="14"/>
      <c r="O9742" s="14"/>
      <c r="P9742" s="14"/>
    </row>
    <row r="9743" spans="9:16" x14ac:dyDescent="0.25">
      <c r="I9743" s="14"/>
      <c r="J9743" s="14"/>
      <c r="K9743" s="14"/>
      <c r="L9743" s="14"/>
      <c r="M9743" s="14"/>
      <c r="N9743" s="14"/>
      <c r="O9743" s="14"/>
      <c r="P9743" s="14"/>
    </row>
    <row r="9744" spans="9:16" x14ac:dyDescent="0.25">
      <c r="I9744" s="14"/>
      <c r="J9744" s="14"/>
      <c r="K9744" s="14"/>
      <c r="L9744" s="14"/>
      <c r="M9744" s="14"/>
      <c r="N9744" s="14"/>
      <c r="O9744" s="14"/>
      <c r="P9744" s="14"/>
    </row>
    <row r="9745" spans="9:16" x14ac:dyDescent="0.25">
      <c r="I9745" s="14"/>
      <c r="J9745" s="14"/>
      <c r="K9745" s="14"/>
      <c r="L9745" s="14"/>
      <c r="M9745" s="14"/>
      <c r="N9745" s="14"/>
      <c r="O9745" s="14"/>
      <c r="P9745" s="14"/>
    </row>
    <row r="9746" spans="9:16" x14ac:dyDescent="0.25">
      <c r="I9746" s="14"/>
      <c r="J9746" s="14"/>
      <c r="K9746" s="14"/>
      <c r="L9746" s="14"/>
      <c r="M9746" s="14"/>
      <c r="N9746" s="14"/>
      <c r="O9746" s="14"/>
      <c r="P9746" s="14"/>
    </row>
    <row r="9747" spans="9:16" x14ac:dyDescent="0.25">
      <c r="I9747" s="14"/>
      <c r="J9747" s="14"/>
      <c r="K9747" s="14"/>
      <c r="L9747" s="14"/>
      <c r="M9747" s="14"/>
      <c r="N9747" s="14"/>
      <c r="O9747" s="14"/>
      <c r="P9747" s="14"/>
    </row>
    <row r="9748" spans="9:16" x14ac:dyDescent="0.25">
      <c r="I9748" s="14"/>
      <c r="J9748" s="14"/>
      <c r="K9748" s="14"/>
      <c r="L9748" s="14"/>
      <c r="M9748" s="14"/>
      <c r="N9748" s="14"/>
      <c r="O9748" s="14"/>
      <c r="P9748" s="14"/>
    </row>
    <row r="9749" spans="9:16" x14ac:dyDescent="0.25">
      <c r="I9749" s="14"/>
      <c r="J9749" s="14"/>
      <c r="K9749" s="14"/>
      <c r="L9749" s="14"/>
      <c r="M9749" s="14"/>
      <c r="N9749" s="14"/>
      <c r="O9749" s="14"/>
      <c r="P9749" s="14"/>
    </row>
    <row r="9750" spans="9:16" x14ac:dyDescent="0.25">
      <c r="I9750" s="14"/>
      <c r="J9750" s="14"/>
      <c r="K9750" s="14"/>
      <c r="L9750" s="14"/>
      <c r="M9750" s="14"/>
      <c r="N9750" s="14"/>
      <c r="O9750" s="14"/>
      <c r="P9750" s="14"/>
    </row>
    <row r="9751" spans="9:16" x14ac:dyDescent="0.25">
      <c r="I9751" s="14"/>
      <c r="J9751" s="14"/>
      <c r="K9751" s="14"/>
      <c r="L9751" s="14"/>
      <c r="M9751" s="14"/>
      <c r="N9751" s="14"/>
      <c r="O9751" s="14"/>
      <c r="P9751" s="14"/>
    </row>
    <row r="9752" spans="9:16" x14ac:dyDescent="0.25">
      <c r="I9752" s="14"/>
      <c r="J9752" s="14"/>
      <c r="K9752" s="14"/>
      <c r="L9752" s="14"/>
      <c r="M9752" s="14"/>
      <c r="N9752" s="14"/>
      <c r="O9752" s="14"/>
      <c r="P9752" s="14"/>
    </row>
    <row r="9753" spans="9:16" x14ac:dyDescent="0.25">
      <c r="I9753" s="14"/>
      <c r="J9753" s="14"/>
      <c r="K9753" s="14"/>
      <c r="L9753" s="14"/>
      <c r="M9753" s="14"/>
      <c r="N9753" s="14"/>
      <c r="O9753" s="14"/>
      <c r="P9753" s="14"/>
    </row>
    <row r="9754" spans="9:16" x14ac:dyDescent="0.25">
      <c r="I9754" s="14"/>
      <c r="J9754" s="14"/>
      <c r="K9754" s="14"/>
      <c r="L9754" s="14"/>
      <c r="M9754" s="14"/>
      <c r="N9754" s="14"/>
      <c r="O9754" s="14"/>
      <c r="P9754" s="14"/>
    </row>
    <row r="9755" spans="9:16" x14ac:dyDescent="0.25">
      <c r="I9755" s="14"/>
      <c r="J9755" s="14"/>
      <c r="K9755" s="14"/>
      <c r="L9755" s="14"/>
      <c r="M9755" s="14"/>
      <c r="N9755" s="14"/>
      <c r="O9755" s="14"/>
      <c r="P9755" s="14"/>
    </row>
    <row r="9756" spans="9:16" x14ac:dyDescent="0.25">
      <c r="I9756" s="14"/>
      <c r="J9756" s="14"/>
      <c r="K9756" s="14"/>
      <c r="L9756" s="14"/>
      <c r="M9756" s="14"/>
      <c r="N9756" s="14"/>
      <c r="O9756" s="14"/>
      <c r="P9756" s="14"/>
    </row>
    <row r="9757" spans="9:16" x14ac:dyDescent="0.25">
      <c r="I9757" s="14"/>
      <c r="J9757" s="14"/>
      <c r="K9757" s="14"/>
      <c r="L9757" s="14"/>
      <c r="M9757" s="14"/>
      <c r="N9757" s="14"/>
      <c r="O9757" s="14"/>
      <c r="P9757" s="14"/>
    </row>
    <row r="9758" spans="9:16" x14ac:dyDescent="0.25">
      <c r="I9758" s="14"/>
      <c r="J9758" s="14"/>
      <c r="K9758" s="14"/>
      <c r="L9758" s="14"/>
      <c r="M9758" s="14"/>
      <c r="N9758" s="14"/>
      <c r="O9758" s="14"/>
      <c r="P9758" s="14"/>
    </row>
    <row r="9759" spans="9:16" x14ac:dyDescent="0.25">
      <c r="I9759" s="14"/>
      <c r="J9759" s="14"/>
      <c r="K9759" s="14"/>
      <c r="L9759" s="14"/>
      <c r="M9759" s="14"/>
      <c r="N9759" s="14"/>
      <c r="O9759" s="14"/>
      <c r="P9759" s="14"/>
    </row>
    <row r="9760" spans="9:16" x14ac:dyDescent="0.25">
      <c r="I9760" s="14"/>
      <c r="J9760" s="14"/>
      <c r="K9760" s="14"/>
      <c r="L9760" s="14"/>
      <c r="M9760" s="14"/>
      <c r="N9760" s="14"/>
      <c r="O9760" s="14"/>
      <c r="P9760" s="14"/>
    </row>
    <row r="9761" spans="9:16" x14ac:dyDescent="0.25">
      <c r="I9761" s="14"/>
      <c r="J9761" s="14"/>
      <c r="K9761" s="14"/>
      <c r="L9761" s="14"/>
      <c r="M9761" s="14"/>
      <c r="N9761" s="14"/>
      <c r="O9761" s="14"/>
      <c r="P9761" s="14"/>
    </row>
    <row r="9762" spans="9:16" x14ac:dyDescent="0.25">
      <c r="I9762" s="14"/>
      <c r="J9762" s="14"/>
      <c r="K9762" s="14"/>
      <c r="L9762" s="14"/>
      <c r="M9762" s="14"/>
      <c r="N9762" s="14"/>
      <c r="O9762" s="14"/>
      <c r="P9762" s="14"/>
    </row>
    <row r="9763" spans="9:16" x14ac:dyDescent="0.25">
      <c r="I9763" s="14"/>
      <c r="J9763" s="14"/>
      <c r="K9763" s="14"/>
      <c r="L9763" s="14"/>
      <c r="M9763" s="14"/>
      <c r="N9763" s="14"/>
      <c r="O9763" s="14"/>
      <c r="P9763" s="14"/>
    </row>
    <row r="9764" spans="9:16" x14ac:dyDescent="0.25">
      <c r="I9764" s="14"/>
      <c r="J9764" s="14"/>
      <c r="K9764" s="14"/>
      <c r="L9764" s="14"/>
      <c r="M9764" s="14"/>
      <c r="N9764" s="14"/>
      <c r="O9764" s="14"/>
      <c r="P9764" s="14"/>
    </row>
    <row r="9765" spans="9:16" x14ac:dyDescent="0.25">
      <c r="I9765" s="14"/>
      <c r="J9765" s="14"/>
      <c r="K9765" s="14"/>
      <c r="L9765" s="14"/>
      <c r="M9765" s="14"/>
      <c r="N9765" s="14"/>
      <c r="O9765" s="14"/>
      <c r="P9765" s="14"/>
    </row>
    <row r="9766" spans="9:16" x14ac:dyDescent="0.25">
      <c r="I9766" s="14"/>
      <c r="J9766" s="14"/>
      <c r="K9766" s="14"/>
      <c r="L9766" s="14"/>
      <c r="M9766" s="14"/>
      <c r="N9766" s="14"/>
      <c r="O9766" s="14"/>
      <c r="P9766" s="14"/>
    </row>
    <row r="9767" spans="9:16" x14ac:dyDescent="0.25">
      <c r="I9767" s="14"/>
      <c r="J9767" s="14"/>
      <c r="K9767" s="14"/>
      <c r="L9767" s="14"/>
      <c r="M9767" s="14"/>
      <c r="N9767" s="14"/>
      <c r="O9767" s="14"/>
      <c r="P9767" s="14"/>
    </row>
    <row r="9768" spans="9:16" x14ac:dyDescent="0.25">
      <c r="I9768" s="14"/>
      <c r="J9768" s="14"/>
      <c r="K9768" s="14"/>
      <c r="L9768" s="14"/>
      <c r="M9768" s="14"/>
      <c r="N9768" s="14"/>
      <c r="O9768" s="14"/>
      <c r="P9768" s="14"/>
    </row>
    <row r="9769" spans="9:16" x14ac:dyDescent="0.25">
      <c r="I9769" s="14"/>
      <c r="J9769" s="14"/>
      <c r="K9769" s="14"/>
      <c r="L9769" s="14"/>
      <c r="M9769" s="14"/>
      <c r="N9769" s="14"/>
      <c r="O9769" s="14"/>
      <c r="P9769" s="14"/>
    </row>
    <row r="9770" spans="9:16" x14ac:dyDescent="0.25">
      <c r="I9770" s="14"/>
      <c r="J9770" s="14"/>
      <c r="K9770" s="14"/>
      <c r="L9770" s="14"/>
      <c r="M9770" s="14"/>
      <c r="N9770" s="14"/>
      <c r="O9770" s="14"/>
      <c r="P9770" s="14"/>
    </row>
    <row r="9771" spans="9:16" x14ac:dyDescent="0.25">
      <c r="I9771" s="14"/>
      <c r="J9771" s="14"/>
      <c r="K9771" s="14"/>
      <c r="L9771" s="14"/>
      <c r="M9771" s="14"/>
      <c r="N9771" s="14"/>
      <c r="O9771" s="14"/>
      <c r="P9771" s="14"/>
    </row>
    <row r="9772" spans="9:16" x14ac:dyDescent="0.25">
      <c r="I9772" s="14"/>
      <c r="J9772" s="14"/>
      <c r="K9772" s="14"/>
      <c r="L9772" s="14"/>
      <c r="M9772" s="14"/>
      <c r="N9772" s="14"/>
      <c r="O9772" s="14"/>
      <c r="P9772" s="14"/>
    </row>
    <row r="9773" spans="9:16" x14ac:dyDescent="0.25">
      <c r="I9773" s="14"/>
      <c r="J9773" s="14"/>
      <c r="K9773" s="14"/>
      <c r="L9773" s="14"/>
      <c r="M9773" s="14"/>
      <c r="N9773" s="14"/>
      <c r="O9773" s="14"/>
      <c r="P9773" s="14"/>
    </row>
    <row r="9774" spans="9:16" x14ac:dyDescent="0.25">
      <c r="I9774" s="14"/>
      <c r="J9774" s="14"/>
      <c r="K9774" s="14"/>
      <c r="L9774" s="14"/>
      <c r="M9774" s="14"/>
      <c r="N9774" s="14"/>
      <c r="O9774" s="14"/>
      <c r="P9774" s="14"/>
    </row>
    <row r="9775" spans="9:16" x14ac:dyDescent="0.25">
      <c r="I9775" s="14"/>
      <c r="J9775" s="14"/>
      <c r="K9775" s="14"/>
      <c r="L9775" s="14"/>
      <c r="M9775" s="14"/>
      <c r="N9775" s="14"/>
      <c r="O9775" s="14"/>
      <c r="P9775" s="14"/>
    </row>
    <row r="9776" spans="9:16" x14ac:dyDescent="0.25">
      <c r="I9776" s="14"/>
      <c r="J9776" s="14"/>
      <c r="K9776" s="14"/>
      <c r="L9776" s="14"/>
      <c r="M9776" s="14"/>
      <c r="N9776" s="14"/>
      <c r="O9776" s="14"/>
      <c r="P9776" s="14"/>
    </row>
    <row r="9777" spans="9:16" x14ac:dyDescent="0.25">
      <c r="I9777" s="14"/>
      <c r="J9777" s="14"/>
      <c r="K9777" s="14"/>
      <c r="L9777" s="14"/>
      <c r="M9777" s="14"/>
      <c r="N9777" s="14"/>
      <c r="O9777" s="14"/>
      <c r="P9777" s="14"/>
    </row>
    <row r="9778" spans="9:16" x14ac:dyDescent="0.25">
      <c r="I9778" s="14"/>
      <c r="J9778" s="14"/>
      <c r="K9778" s="14"/>
      <c r="L9778" s="14"/>
      <c r="M9778" s="14"/>
      <c r="N9778" s="14"/>
      <c r="O9778" s="14"/>
      <c r="P9778" s="14"/>
    </row>
    <row r="9779" spans="9:16" x14ac:dyDescent="0.25">
      <c r="I9779" s="14"/>
      <c r="J9779" s="14"/>
      <c r="K9779" s="14"/>
      <c r="L9779" s="14"/>
      <c r="M9779" s="14"/>
      <c r="N9779" s="14"/>
      <c r="O9779" s="14"/>
      <c r="P9779" s="14"/>
    </row>
    <row r="9780" spans="9:16" x14ac:dyDescent="0.25">
      <c r="I9780" s="14"/>
      <c r="J9780" s="14"/>
      <c r="K9780" s="14"/>
      <c r="L9780" s="14"/>
      <c r="M9780" s="14"/>
      <c r="N9780" s="14"/>
      <c r="O9780" s="14"/>
      <c r="P9780" s="14"/>
    </row>
    <row r="9781" spans="9:16" x14ac:dyDescent="0.25">
      <c r="I9781" s="14"/>
      <c r="J9781" s="14"/>
      <c r="K9781" s="14"/>
      <c r="L9781" s="14"/>
      <c r="M9781" s="14"/>
      <c r="N9781" s="14"/>
      <c r="O9781" s="14"/>
      <c r="P9781" s="14"/>
    </row>
    <row r="9782" spans="9:16" x14ac:dyDescent="0.25">
      <c r="I9782" s="14"/>
      <c r="J9782" s="14"/>
      <c r="K9782" s="14"/>
      <c r="L9782" s="14"/>
      <c r="M9782" s="14"/>
      <c r="N9782" s="14"/>
      <c r="O9782" s="14"/>
      <c r="P9782" s="14"/>
    </row>
    <row r="9783" spans="9:16" x14ac:dyDescent="0.25">
      <c r="I9783" s="14"/>
      <c r="J9783" s="14"/>
      <c r="K9783" s="14"/>
      <c r="L9783" s="14"/>
      <c r="M9783" s="14"/>
      <c r="N9783" s="14"/>
      <c r="O9783" s="14"/>
      <c r="P9783" s="14"/>
    </row>
    <row r="9784" spans="9:16" x14ac:dyDescent="0.25">
      <c r="I9784" s="14"/>
      <c r="J9784" s="14"/>
      <c r="K9784" s="14"/>
      <c r="L9784" s="14"/>
      <c r="M9784" s="14"/>
      <c r="N9784" s="14"/>
      <c r="O9784" s="14"/>
      <c r="P9784" s="14"/>
    </row>
    <row r="9785" spans="9:16" x14ac:dyDescent="0.25">
      <c r="I9785" s="14"/>
      <c r="J9785" s="14"/>
      <c r="K9785" s="14"/>
      <c r="L9785" s="14"/>
      <c r="M9785" s="14"/>
      <c r="N9785" s="14"/>
      <c r="O9785" s="14"/>
      <c r="P9785" s="14"/>
    </row>
    <row r="9786" spans="9:16" x14ac:dyDescent="0.25">
      <c r="I9786" s="14"/>
      <c r="J9786" s="14"/>
      <c r="K9786" s="14"/>
      <c r="L9786" s="14"/>
      <c r="M9786" s="14"/>
      <c r="N9786" s="14"/>
      <c r="O9786" s="14"/>
      <c r="P9786" s="14"/>
    </row>
    <row r="9787" spans="9:16" x14ac:dyDescent="0.25">
      <c r="I9787" s="14"/>
      <c r="J9787" s="14"/>
      <c r="K9787" s="14"/>
      <c r="L9787" s="14"/>
      <c r="M9787" s="14"/>
      <c r="N9787" s="14"/>
      <c r="O9787" s="14"/>
      <c r="P9787" s="14"/>
    </row>
    <row r="9788" spans="9:16" x14ac:dyDescent="0.25">
      <c r="I9788" s="14"/>
      <c r="J9788" s="14"/>
      <c r="K9788" s="14"/>
      <c r="L9788" s="14"/>
      <c r="M9788" s="14"/>
      <c r="N9788" s="14"/>
      <c r="O9788" s="14"/>
      <c r="P9788" s="14"/>
    </row>
    <row r="9789" spans="9:16" x14ac:dyDescent="0.25">
      <c r="I9789" s="14"/>
      <c r="J9789" s="14"/>
      <c r="K9789" s="14"/>
      <c r="L9789" s="14"/>
      <c r="M9789" s="14"/>
      <c r="N9789" s="14"/>
      <c r="O9789" s="14"/>
      <c r="P9789" s="14"/>
    </row>
    <row r="9790" spans="9:16" x14ac:dyDescent="0.25">
      <c r="I9790" s="14"/>
      <c r="J9790" s="14"/>
      <c r="K9790" s="14"/>
      <c r="L9790" s="14"/>
      <c r="M9790" s="14"/>
      <c r="N9790" s="14"/>
      <c r="O9790" s="14"/>
      <c r="P9790" s="14"/>
    </row>
    <row r="9791" spans="9:16" x14ac:dyDescent="0.25">
      <c r="I9791" s="14"/>
      <c r="J9791" s="14"/>
      <c r="K9791" s="14"/>
      <c r="L9791" s="14"/>
      <c r="M9791" s="14"/>
      <c r="N9791" s="14"/>
      <c r="O9791" s="14"/>
      <c r="P9791" s="14"/>
    </row>
    <row r="9792" spans="9:16" x14ac:dyDescent="0.25">
      <c r="I9792" s="14"/>
      <c r="J9792" s="14"/>
      <c r="K9792" s="14"/>
      <c r="L9792" s="14"/>
      <c r="M9792" s="14"/>
      <c r="N9792" s="14"/>
      <c r="O9792" s="14"/>
      <c r="P9792" s="14"/>
    </row>
    <row r="9793" spans="9:16" x14ac:dyDescent="0.25">
      <c r="I9793" s="14"/>
      <c r="J9793" s="14"/>
      <c r="K9793" s="14"/>
      <c r="L9793" s="14"/>
      <c r="M9793" s="14"/>
      <c r="N9793" s="14"/>
      <c r="O9793" s="14"/>
      <c r="P9793" s="14"/>
    </row>
    <row r="9794" spans="9:16" x14ac:dyDescent="0.25">
      <c r="I9794" s="14"/>
      <c r="J9794" s="14"/>
      <c r="K9794" s="14"/>
      <c r="L9794" s="14"/>
      <c r="M9794" s="14"/>
      <c r="N9794" s="14"/>
      <c r="O9794" s="14"/>
      <c r="P9794" s="14"/>
    </row>
    <row r="9795" spans="9:16" x14ac:dyDescent="0.25">
      <c r="I9795" s="14"/>
      <c r="J9795" s="14"/>
      <c r="K9795" s="14"/>
      <c r="L9795" s="14"/>
      <c r="M9795" s="14"/>
      <c r="N9795" s="14"/>
      <c r="O9795" s="14"/>
      <c r="P9795" s="14"/>
    </row>
    <row r="9796" spans="9:16" x14ac:dyDescent="0.25">
      <c r="I9796" s="14"/>
      <c r="J9796" s="14"/>
      <c r="K9796" s="14"/>
      <c r="L9796" s="14"/>
      <c r="M9796" s="14"/>
      <c r="N9796" s="14"/>
      <c r="O9796" s="14"/>
      <c r="P9796" s="14"/>
    </row>
    <row r="9797" spans="9:16" x14ac:dyDescent="0.25">
      <c r="I9797" s="14"/>
      <c r="J9797" s="14"/>
      <c r="K9797" s="14"/>
      <c r="L9797" s="14"/>
      <c r="M9797" s="14"/>
      <c r="N9797" s="14"/>
      <c r="O9797" s="14"/>
      <c r="P9797" s="14"/>
    </row>
    <row r="9798" spans="9:16" x14ac:dyDescent="0.25">
      <c r="I9798" s="14"/>
      <c r="J9798" s="14"/>
      <c r="K9798" s="14"/>
      <c r="L9798" s="14"/>
      <c r="M9798" s="14"/>
      <c r="N9798" s="14"/>
      <c r="O9798" s="14"/>
      <c r="P9798" s="14"/>
    </row>
    <row r="9799" spans="9:16" x14ac:dyDescent="0.25">
      <c r="I9799" s="14"/>
      <c r="J9799" s="14"/>
      <c r="K9799" s="14"/>
      <c r="L9799" s="14"/>
      <c r="M9799" s="14"/>
      <c r="N9799" s="14"/>
      <c r="O9799" s="14"/>
      <c r="P9799" s="14"/>
    </row>
    <row r="9800" spans="9:16" x14ac:dyDescent="0.25">
      <c r="I9800" s="14"/>
      <c r="J9800" s="14"/>
      <c r="K9800" s="14"/>
      <c r="L9800" s="14"/>
      <c r="M9800" s="14"/>
      <c r="N9800" s="14"/>
      <c r="O9800" s="14"/>
      <c r="P9800" s="14"/>
    </row>
    <row r="9801" spans="9:16" x14ac:dyDescent="0.25">
      <c r="I9801" s="14"/>
      <c r="J9801" s="14"/>
      <c r="K9801" s="14"/>
      <c r="L9801" s="14"/>
      <c r="M9801" s="14"/>
      <c r="N9801" s="14"/>
      <c r="O9801" s="14"/>
      <c r="P9801" s="14"/>
    </row>
    <row r="9802" spans="9:16" x14ac:dyDescent="0.25">
      <c r="I9802" s="14"/>
      <c r="J9802" s="14"/>
      <c r="K9802" s="14"/>
      <c r="L9802" s="14"/>
      <c r="M9802" s="14"/>
      <c r="N9802" s="14"/>
      <c r="O9802" s="14"/>
      <c r="P9802" s="14"/>
    </row>
    <row r="9803" spans="9:16" x14ac:dyDescent="0.25">
      <c r="I9803" s="14"/>
      <c r="J9803" s="14"/>
      <c r="K9803" s="14"/>
      <c r="L9803" s="14"/>
      <c r="M9803" s="14"/>
      <c r="N9803" s="14"/>
      <c r="O9803" s="14"/>
      <c r="P9803" s="14"/>
    </row>
    <row r="9804" spans="9:16" x14ac:dyDescent="0.25">
      <c r="I9804" s="14"/>
      <c r="J9804" s="14"/>
      <c r="K9804" s="14"/>
      <c r="L9804" s="14"/>
      <c r="M9804" s="14"/>
      <c r="N9804" s="14"/>
      <c r="O9804" s="14"/>
      <c r="P9804" s="14"/>
    </row>
    <row r="9805" spans="9:16" x14ac:dyDescent="0.25">
      <c r="I9805" s="14"/>
      <c r="J9805" s="14"/>
      <c r="K9805" s="14"/>
      <c r="L9805" s="14"/>
      <c r="M9805" s="14"/>
      <c r="N9805" s="14"/>
      <c r="O9805" s="14"/>
      <c r="P9805" s="14"/>
    </row>
    <row r="9806" spans="9:16" x14ac:dyDescent="0.25">
      <c r="I9806" s="14"/>
      <c r="J9806" s="14"/>
      <c r="K9806" s="14"/>
      <c r="L9806" s="14"/>
      <c r="M9806" s="14"/>
      <c r="N9806" s="14"/>
      <c r="O9806" s="14"/>
      <c r="P9806" s="14"/>
    </row>
    <row r="9807" spans="9:16" x14ac:dyDescent="0.25">
      <c r="I9807" s="14"/>
      <c r="J9807" s="14"/>
      <c r="K9807" s="14"/>
      <c r="L9807" s="14"/>
      <c r="M9807" s="14"/>
      <c r="N9807" s="14"/>
      <c r="O9807" s="14"/>
      <c r="P9807" s="14"/>
    </row>
    <row r="9808" spans="9:16" x14ac:dyDescent="0.25">
      <c r="I9808" s="14"/>
      <c r="J9808" s="14"/>
      <c r="K9808" s="14"/>
      <c r="L9808" s="14"/>
      <c r="M9808" s="14"/>
      <c r="N9808" s="14"/>
      <c r="O9808" s="14"/>
      <c r="P9808" s="14"/>
    </row>
    <row r="9809" spans="9:16" x14ac:dyDescent="0.25">
      <c r="I9809" s="14"/>
      <c r="J9809" s="14"/>
      <c r="K9809" s="14"/>
      <c r="L9809" s="14"/>
      <c r="M9809" s="14"/>
      <c r="N9809" s="14"/>
      <c r="O9809" s="14"/>
      <c r="P9809" s="14"/>
    </row>
    <row r="9810" spans="9:16" x14ac:dyDescent="0.25">
      <c r="I9810" s="14"/>
      <c r="J9810" s="14"/>
      <c r="K9810" s="14"/>
      <c r="L9810" s="14"/>
      <c r="M9810" s="14"/>
      <c r="N9810" s="14"/>
      <c r="O9810" s="14"/>
      <c r="P9810" s="14"/>
    </row>
    <row r="9811" spans="9:16" x14ac:dyDescent="0.25">
      <c r="I9811" s="14"/>
      <c r="J9811" s="14"/>
      <c r="K9811" s="14"/>
      <c r="L9811" s="14"/>
      <c r="M9811" s="14"/>
      <c r="N9811" s="14"/>
      <c r="O9811" s="14"/>
      <c r="P9811" s="14"/>
    </row>
    <row r="9812" spans="9:16" x14ac:dyDescent="0.25">
      <c r="I9812" s="14"/>
      <c r="J9812" s="14"/>
      <c r="K9812" s="14"/>
      <c r="L9812" s="14"/>
      <c r="M9812" s="14"/>
      <c r="N9812" s="14"/>
      <c r="O9812" s="14"/>
      <c r="P9812" s="14"/>
    </row>
    <row r="9813" spans="9:16" x14ac:dyDescent="0.25">
      <c r="I9813" s="14"/>
      <c r="J9813" s="14"/>
      <c r="K9813" s="14"/>
      <c r="L9813" s="14"/>
      <c r="M9813" s="14"/>
      <c r="N9813" s="14"/>
      <c r="O9813" s="14"/>
      <c r="P9813" s="14"/>
    </row>
    <row r="9814" spans="9:16" x14ac:dyDescent="0.25">
      <c r="I9814" s="14"/>
      <c r="J9814" s="14"/>
      <c r="K9814" s="14"/>
      <c r="L9814" s="14"/>
      <c r="M9814" s="14"/>
      <c r="N9814" s="14"/>
      <c r="O9814" s="14"/>
      <c r="P9814" s="14"/>
    </row>
    <row r="9815" spans="9:16" x14ac:dyDescent="0.25">
      <c r="I9815" s="14"/>
      <c r="J9815" s="14"/>
      <c r="K9815" s="14"/>
      <c r="L9815" s="14"/>
      <c r="M9815" s="14"/>
      <c r="N9815" s="14"/>
      <c r="O9815" s="14"/>
      <c r="P9815" s="14"/>
    </row>
    <row r="9816" spans="9:16" x14ac:dyDescent="0.25">
      <c r="I9816" s="14"/>
      <c r="J9816" s="14"/>
      <c r="K9816" s="14"/>
      <c r="L9816" s="14"/>
      <c r="M9816" s="14"/>
      <c r="N9816" s="14"/>
      <c r="O9816" s="14"/>
      <c r="P9816" s="14"/>
    </row>
    <row r="9817" spans="9:16" x14ac:dyDescent="0.25">
      <c r="I9817" s="14"/>
      <c r="J9817" s="14"/>
      <c r="K9817" s="14"/>
      <c r="L9817" s="14"/>
      <c r="M9817" s="14"/>
      <c r="N9817" s="14"/>
      <c r="O9817" s="14"/>
      <c r="P9817" s="14"/>
    </row>
    <row r="9818" spans="9:16" x14ac:dyDescent="0.25">
      <c r="I9818" s="14"/>
      <c r="J9818" s="14"/>
      <c r="K9818" s="14"/>
      <c r="L9818" s="14"/>
      <c r="M9818" s="14"/>
      <c r="N9818" s="14"/>
      <c r="O9818" s="14"/>
      <c r="P9818" s="14"/>
    </row>
    <row r="9819" spans="9:16" x14ac:dyDescent="0.25">
      <c r="I9819" s="14"/>
      <c r="J9819" s="14"/>
      <c r="K9819" s="14"/>
      <c r="L9819" s="14"/>
      <c r="M9819" s="14"/>
      <c r="N9819" s="14"/>
      <c r="O9819" s="14"/>
      <c r="P9819" s="14"/>
    </row>
    <row r="9820" spans="9:16" x14ac:dyDescent="0.25">
      <c r="I9820" s="14"/>
      <c r="J9820" s="14"/>
      <c r="K9820" s="14"/>
      <c r="L9820" s="14"/>
      <c r="M9820" s="14"/>
      <c r="N9820" s="14"/>
      <c r="O9820" s="14"/>
      <c r="P9820" s="14"/>
    </row>
    <row r="9821" spans="9:16" x14ac:dyDescent="0.25">
      <c r="I9821" s="14"/>
      <c r="J9821" s="14"/>
      <c r="K9821" s="14"/>
      <c r="L9821" s="14"/>
      <c r="M9821" s="14"/>
      <c r="N9821" s="14"/>
      <c r="O9821" s="14"/>
      <c r="P9821" s="14"/>
    </row>
    <row r="9822" spans="9:16" x14ac:dyDescent="0.25">
      <c r="I9822" s="14"/>
      <c r="J9822" s="14"/>
      <c r="K9822" s="14"/>
      <c r="L9822" s="14"/>
      <c r="M9822" s="14"/>
      <c r="N9822" s="14"/>
      <c r="O9822" s="14"/>
      <c r="P9822" s="14"/>
    </row>
    <row r="9823" spans="9:16" x14ac:dyDescent="0.25">
      <c r="I9823" s="14"/>
      <c r="J9823" s="14"/>
      <c r="K9823" s="14"/>
      <c r="L9823" s="14"/>
      <c r="M9823" s="14"/>
      <c r="N9823" s="14"/>
      <c r="O9823" s="14"/>
      <c r="P9823" s="14"/>
    </row>
    <row r="9824" spans="9:16" x14ac:dyDescent="0.25">
      <c r="I9824" s="14"/>
      <c r="J9824" s="14"/>
      <c r="K9824" s="14"/>
      <c r="L9824" s="14"/>
      <c r="M9824" s="14"/>
      <c r="N9824" s="14"/>
      <c r="O9824" s="14"/>
      <c r="P9824" s="14"/>
    </row>
    <row r="9825" spans="9:16" x14ac:dyDescent="0.25">
      <c r="I9825" s="14"/>
      <c r="J9825" s="14"/>
      <c r="K9825" s="14"/>
      <c r="L9825" s="14"/>
      <c r="M9825" s="14"/>
      <c r="N9825" s="14"/>
      <c r="O9825" s="14"/>
      <c r="P9825" s="14"/>
    </row>
    <row r="9826" spans="9:16" x14ac:dyDescent="0.25">
      <c r="I9826" s="14"/>
      <c r="J9826" s="14"/>
      <c r="K9826" s="14"/>
      <c r="L9826" s="14"/>
      <c r="M9826" s="14"/>
      <c r="N9826" s="14"/>
      <c r="O9826" s="14"/>
      <c r="P9826" s="14"/>
    </row>
    <row r="9827" spans="9:16" x14ac:dyDescent="0.25">
      <c r="I9827" s="14"/>
      <c r="J9827" s="14"/>
      <c r="K9827" s="14"/>
      <c r="L9827" s="14"/>
      <c r="M9827" s="14"/>
      <c r="N9827" s="14"/>
      <c r="O9827" s="14"/>
      <c r="P9827" s="14"/>
    </row>
    <row r="9828" spans="9:16" x14ac:dyDescent="0.25">
      <c r="I9828" s="14"/>
      <c r="J9828" s="14"/>
      <c r="K9828" s="14"/>
      <c r="L9828" s="14"/>
      <c r="M9828" s="14"/>
      <c r="N9828" s="14"/>
      <c r="O9828" s="14"/>
      <c r="P9828" s="14"/>
    </row>
    <row r="9829" spans="9:16" x14ac:dyDescent="0.25">
      <c r="I9829" s="14"/>
      <c r="J9829" s="14"/>
      <c r="K9829" s="14"/>
      <c r="L9829" s="14"/>
      <c r="M9829" s="14"/>
      <c r="N9829" s="14"/>
      <c r="O9829" s="14"/>
      <c r="P9829" s="14"/>
    </row>
    <row r="9830" spans="9:16" x14ac:dyDescent="0.25">
      <c r="I9830" s="14"/>
      <c r="J9830" s="14"/>
      <c r="K9830" s="14"/>
      <c r="L9830" s="14"/>
      <c r="M9830" s="14"/>
      <c r="N9830" s="14"/>
      <c r="O9830" s="14"/>
      <c r="P9830" s="14"/>
    </row>
    <row r="9831" spans="9:16" x14ac:dyDescent="0.25">
      <c r="I9831" s="14"/>
      <c r="J9831" s="14"/>
      <c r="K9831" s="14"/>
      <c r="L9831" s="14"/>
      <c r="M9831" s="14"/>
      <c r="N9831" s="14"/>
      <c r="O9831" s="14"/>
      <c r="P9831" s="14"/>
    </row>
    <row r="9832" spans="9:16" x14ac:dyDescent="0.25">
      <c r="I9832" s="14"/>
      <c r="J9832" s="14"/>
      <c r="K9832" s="14"/>
      <c r="L9832" s="14"/>
      <c r="M9832" s="14"/>
      <c r="N9832" s="14"/>
      <c r="O9832" s="14"/>
      <c r="P9832" s="14"/>
    </row>
    <row r="9833" spans="9:16" x14ac:dyDescent="0.25">
      <c r="I9833" s="14"/>
      <c r="J9833" s="14"/>
      <c r="K9833" s="14"/>
      <c r="L9833" s="14"/>
      <c r="M9833" s="14"/>
      <c r="N9833" s="14"/>
      <c r="O9833" s="14"/>
      <c r="P9833" s="14"/>
    </row>
    <row r="9834" spans="9:16" x14ac:dyDescent="0.25">
      <c r="I9834" s="14"/>
      <c r="J9834" s="14"/>
      <c r="K9834" s="14"/>
      <c r="L9834" s="14"/>
      <c r="M9834" s="14"/>
      <c r="N9834" s="14"/>
      <c r="O9834" s="14"/>
      <c r="P9834" s="14"/>
    </row>
    <row r="9835" spans="9:16" x14ac:dyDescent="0.25">
      <c r="I9835" s="14"/>
      <c r="J9835" s="14"/>
      <c r="K9835" s="14"/>
      <c r="L9835" s="14"/>
      <c r="M9835" s="14"/>
      <c r="N9835" s="14"/>
      <c r="O9835" s="14"/>
      <c r="P9835" s="14"/>
    </row>
    <row r="9836" spans="9:16" x14ac:dyDescent="0.25">
      <c r="I9836" s="14"/>
      <c r="J9836" s="14"/>
      <c r="K9836" s="14"/>
      <c r="L9836" s="14"/>
      <c r="M9836" s="14"/>
      <c r="N9836" s="14"/>
      <c r="O9836" s="14"/>
      <c r="P9836" s="14"/>
    </row>
    <row r="9837" spans="9:16" x14ac:dyDescent="0.25">
      <c r="I9837" s="14"/>
      <c r="J9837" s="14"/>
      <c r="K9837" s="14"/>
      <c r="L9837" s="14"/>
      <c r="M9837" s="14"/>
      <c r="N9837" s="14"/>
      <c r="O9837" s="14"/>
      <c r="P9837" s="14"/>
    </row>
    <row r="9838" spans="9:16" x14ac:dyDescent="0.25">
      <c r="I9838" s="14"/>
      <c r="J9838" s="14"/>
      <c r="K9838" s="14"/>
      <c r="L9838" s="14"/>
      <c r="M9838" s="14"/>
      <c r="N9838" s="14"/>
      <c r="O9838" s="14"/>
      <c r="P9838" s="14"/>
    </row>
    <row r="9839" spans="9:16" x14ac:dyDescent="0.25">
      <c r="I9839" s="14"/>
      <c r="J9839" s="14"/>
      <c r="K9839" s="14"/>
      <c r="L9839" s="14"/>
      <c r="M9839" s="14"/>
      <c r="N9839" s="14"/>
      <c r="O9839" s="14"/>
      <c r="P9839" s="14"/>
    </row>
    <row r="9840" spans="9:16" x14ac:dyDescent="0.25">
      <c r="I9840" s="14"/>
      <c r="J9840" s="14"/>
      <c r="K9840" s="14"/>
      <c r="L9840" s="14"/>
      <c r="M9840" s="14"/>
      <c r="N9840" s="14"/>
      <c r="O9840" s="14"/>
      <c r="P9840" s="14"/>
    </row>
    <row r="9841" spans="9:16" x14ac:dyDescent="0.25">
      <c r="I9841" s="14"/>
      <c r="J9841" s="14"/>
      <c r="K9841" s="14"/>
      <c r="L9841" s="14"/>
      <c r="M9841" s="14"/>
      <c r="N9841" s="14"/>
      <c r="O9841" s="14"/>
      <c r="P9841" s="14"/>
    </row>
    <row r="9842" spans="9:16" x14ac:dyDescent="0.25">
      <c r="I9842" s="14"/>
      <c r="J9842" s="14"/>
      <c r="K9842" s="14"/>
      <c r="L9842" s="14"/>
      <c r="M9842" s="14"/>
      <c r="N9842" s="14"/>
      <c r="O9842" s="14"/>
      <c r="P9842" s="14"/>
    </row>
    <row r="9843" spans="9:16" x14ac:dyDescent="0.25">
      <c r="I9843" s="14"/>
      <c r="J9843" s="14"/>
      <c r="K9843" s="14"/>
      <c r="L9843" s="14"/>
      <c r="M9843" s="14"/>
      <c r="N9843" s="14"/>
      <c r="O9843" s="14"/>
      <c r="P9843" s="14"/>
    </row>
    <row r="9844" spans="9:16" x14ac:dyDescent="0.25">
      <c r="I9844" s="14"/>
      <c r="J9844" s="14"/>
      <c r="K9844" s="14"/>
      <c r="L9844" s="14"/>
      <c r="M9844" s="14"/>
      <c r="N9844" s="14"/>
      <c r="O9844" s="14"/>
      <c r="P9844" s="14"/>
    </row>
    <row r="9845" spans="9:16" x14ac:dyDescent="0.25">
      <c r="I9845" s="14"/>
      <c r="J9845" s="14"/>
      <c r="K9845" s="14"/>
      <c r="L9845" s="14"/>
      <c r="M9845" s="14"/>
      <c r="N9845" s="14"/>
      <c r="O9845" s="14"/>
      <c r="P9845" s="14"/>
    </row>
    <row r="9846" spans="9:16" x14ac:dyDescent="0.25">
      <c r="I9846" s="14"/>
      <c r="J9846" s="14"/>
      <c r="K9846" s="14"/>
      <c r="L9846" s="14"/>
      <c r="M9846" s="14"/>
      <c r="N9846" s="14"/>
      <c r="O9846" s="14"/>
      <c r="P9846" s="14"/>
    </row>
    <row r="9847" spans="9:16" x14ac:dyDescent="0.25">
      <c r="I9847" s="14"/>
      <c r="J9847" s="14"/>
      <c r="K9847" s="14"/>
      <c r="L9847" s="14"/>
      <c r="M9847" s="14"/>
      <c r="N9847" s="14"/>
      <c r="O9847" s="14"/>
      <c r="P9847" s="14"/>
    </row>
    <row r="9848" spans="9:16" x14ac:dyDescent="0.25">
      <c r="I9848" s="14"/>
      <c r="J9848" s="14"/>
      <c r="K9848" s="14"/>
      <c r="L9848" s="14"/>
      <c r="M9848" s="14"/>
      <c r="N9848" s="14"/>
      <c r="O9848" s="14"/>
      <c r="P9848" s="14"/>
    </row>
    <row r="9849" spans="9:16" x14ac:dyDescent="0.25">
      <c r="I9849" s="14"/>
      <c r="J9849" s="14"/>
      <c r="K9849" s="14"/>
      <c r="L9849" s="14"/>
      <c r="M9849" s="14"/>
      <c r="N9849" s="14"/>
      <c r="O9849" s="14"/>
      <c r="P9849" s="14"/>
    </row>
    <row r="9850" spans="9:16" x14ac:dyDescent="0.25">
      <c r="I9850" s="14"/>
      <c r="J9850" s="14"/>
      <c r="K9850" s="14"/>
      <c r="L9850" s="14"/>
      <c r="M9850" s="14"/>
      <c r="N9850" s="14"/>
      <c r="O9850" s="14"/>
      <c r="P9850" s="14"/>
    </row>
    <row r="9851" spans="9:16" x14ac:dyDescent="0.25">
      <c r="I9851" s="14"/>
      <c r="J9851" s="14"/>
      <c r="K9851" s="14"/>
      <c r="L9851" s="14"/>
      <c r="M9851" s="14"/>
      <c r="N9851" s="14"/>
      <c r="O9851" s="14"/>
      <c r="P9851" s="14"/>
    </row>
    <row r="9852" spans="9:16" x14ac:dyDescent="0.25">
      <c r="I9852" s="14"/>
      <c r="J9852" s="14"/>
      <c r="K9852" s="14"/>
      <c r="L9852" s="14"/>
      <c r="M9852" s="14"/>
      <c r="N9852" s="14"/>
      <c r="O9852" s="14"/>
      <c r="P9852" s="14"/>
    </row>
    <row r="9853" spans="9:16" x14ac:dyDescent="0.25">
      <c r="I9853" s="14"/>
      <c r="J9853" s="14"/>
      <c r="K9853" s="14"/>
      <c r="L9853" s="14"/>
      <c r="M9853" s="14"/>
      <c r="N9853" s="14"/>
      <c r="O9853" s="14"/>
      <c r="P9853" s="14"/>
    </row>
    <row r="9854" spans="9:16" x14ac:dyDescent="0.25">
      <c r="I9854" s="14"/>
      <c r="J9854" s="14"/>
      <c r="K9854" s="14"/>
      <c r="L9854" s="14"/>
      <c r="M9854" s="14"/>
      <c r="N9854" s="14"/>
      <c r="O9854" s="14"/>
      <c r="P9854" s="14"/>
    </row>
    <row r="9855" spans="9:16" x14ac:dyDescent="0.25">
      <c r="I9855" s="14"/>
      <c r="J9855" s="14"/>
      <c r="K9855" s="14"/>
      <c r="L9855" s="14"/>
      <c r="M9855" s="14"/>
      <c r="N9855" s="14"/>
      <c r="O9855" s="14"/>
      <c r="P9855" s="14"/>
    </row>
    <row r="9856" spans="9:16" x14ac:dyDescent="0.25">
      <c r="I9856" s="14"/>
      <c r="J9856" s="14"/>
      <c r="K9856" s="14"/>
      <c r="L9856" s="14"/>
      <c r="M9856" s="14"/>
      <c r="N9856" s="14"/>
      <c r="O9856" s="14"/>
      <c r="P9856" s="14"/>
    </row>
    <row r="9857" spans="9:16" x14ac:dyDescent="0.25">
      <c r="I9857" s="14"/>
      <c r="J9857" s="14"/>
      <c r="K9857" s="14"/>
      <c r="L9857" s="14"/>
      <c r="M9857" s="14"/>
      <c r="N9857" s="14"/>
      <c r="O9857" s="14"/>
      <c r="P9857" s="14"/>
    </row>
    <row r="9858" spans="9:16" x14ac:dyDescent="0.25">
      <c r="I9858" s="14"/>
      <c r="J9858" s="14"/>
      <c r="K9858" s="14"/>
      <c r="L9858" s="14"/>
      <c r="M9858" s="14"/>
      <c r="N9858" s="14"/>
      <c r="O9858" s="14"/>
      <c r="P9858" s="14"/>
    </row>
    <row r="9859" spans="9:16" x14ac:dyDescent="0.25">
      <c r="I9859" s="14"/>
      <c r="J9859" s="14"/>
      <c r="K9859" s="14"/>
      <c r="L9859" s="14"/>
      <c r="M9859" s="14"/>
      <c r="N9859" s="14"/>
      <c r="O9859" s="14"/>
      <c r="P9859" s="14"/>
    </row>
    <row r="9860" spans="9:16" x14ac:dyDescent="0.25">
      <c r="I9860" s="14"/>
      <c r="J9860" s="14"/>
      <c r="K9860" s="14"/>
      <c r="L9860" s="14"/>
      <c r="M9860" s="14"/>
      <c r="N9860" s="14"/>
      <c r="O9860" s="14"/>
      <c r="P9860" s="14"/>
    </row>
    <row r="9861" spans="9:16" x14ac:dyDescent="0.25">
      <c r="I9861" s="14"/>
      <c r="J9861" s="14"/>
      <c r="K9861" s="14"/>
      <c r="L9861" s="14"/>
      <c r="M9861" s="14"/>
      <c r="N9861" s="14"/>
      <c r="O9861" s="14"/>
      <c r="P9861" s="14"/>
    </row>
    <row r="9862" spans="9:16" x14ac:dyDescent="0.25">
      <c r="I9862" s="14"/>
      <c r="J9862" s="14"/>
      <c r="K9862" s="14"/>
      <c r="L9862" s="14"/>
      <c r="M9862" s="14"/>
      <c r="N9862" s="14"/>
      <c r="O9862" s="14"/>
      <c r="P9862" s="14"/>
    </row>
    <row r="9863" spans="9:16" x14ac:dyDescent="0.25">
      <c r="I9863" s="14"/>
      <c r="J9863" s="14"/>
      <c r="K9863" s="14"/>
      <c r="L9863" s="14"/>
      <c r="M9863" s="14"/>
      <c r="N9863" s="14"/>
      <c r="O9863" s="14"/>
      <c r="P9863" s="14"/>
    </row>
    <row r="9864" spans="9:16" x14ac:dyDescent="0.25">
      <c r="I9864" s="14"/>
      <c r="J9864" s="14"/>
      <c r="K9864" s="14"/>
      <c r="L9864" s="14"/>
      <c r="M9864" s="14"/>
      <c r="N9864" s="14"/>
      <c r="O9864" s="14"/>
      <c r="P9864" s="14"/>
    </row>
    <row r="9865" spans="9:16" x14ac:dyDescent="0.25">
      <c r="I9865" s="14"/>
      <c r="J9865" s="14"/>
      <c r="K9865" s="14"/>
      <c r="L9865" s="14"/>
      <c r="M9865" s="14"/>
      <c r="N9865" s="14"/>
      <c r="O9865" s="14"/>
      <c r="P9865" s="14"/>
    </row>
    <row r="9866" spans="9:16" x14ac:dyDescent="0.25">
      <c r="I9866" s="14"/>
      <c r="J9866" s="14"/>
      <c r="K9866" s="14"/>
      <c r="L9866" s="14"/>
      <c r="M9866" s="14"/>
      <c r="N9866" s="14"/>
      <c r="O9866" s="14"/>
      <c r="P9866" s="14"/>
    </row>
    <row r="9867" spans="9:16" x14ac:dyDescent="0.25">
      <c r="I9867" s="14"/>
      <c r="J9867" s="14"/>
      <c r="K9867" s="14"/>
      <c r="L9867" s="14"/>
      <c r="M9867" s="14"/>
      <c r="N9867" s="14"/>
      <c r="O9867" s="14"/>
      <c r="P9867" s="14"/>
    </row>
    <row r="9868" spans="9:16" x14ac:dyDescent="0.25">
      <c r="I9868" s="14"/>
      <c r="J9868" s="14"/>
      <c r="K9868" s="14"/>
      <c r="L9868" s="14"/>
      <c r="M9868" s="14"/>
      <c r="N9868" s="14"/>
      <c r="O9868" s="14"/>
      <c r="P9868" s="14"/>
    </row>
    <row r="9869" spans="9:16" x14ac:dyDescent="0.25">
      <c r="I9869" s="14"/>
      <c r="J9869" s="14"/>
      <c r="K9869" s="14"/>
      <c r="L9869" s="14"/>
      <c r="M9869" s="14"/>
      <c r="N9869" s="14"/>
      <c r="O9869" s="14"/>
      <c r="P9869" s="14"/>
    </row>
    <row r="9870" spans="9:16" x14ac:dyDescent="0.25">
      <c r="I9870" s="14"/>
      <c r="J9870" s="14"/>
      <c r="K9870" s="14"/>
      <c r="L9870" s="14"/>
      <c r="M9870" s="14"/>
      <c r="N9870" s="14"/>
      <c r="O9870" s="14"/>
      <c r="P9870" s="14"/>
    </row>
    <row r="9871" spans="9:16" x14ac:dyDescent="0.25">
      <c r="I9871" s="14"/>
      <c r="J9871" s="14"/>
      <c r="K9871" s="14"/>
      <c r="L9871" s="14"/>
      <c r="M9871" s="14"/>
      <c r="N9871" s="14"/>
      <c r="O9871" s="14"/>
      <c r="P9871" s="14"/>
    </row>
    <row r="9872" spans="9:16" x14ac:dyDescent="0.25">
      <c r="I9872" s="14"/>
      <c r="J9872" s="14"/>
      <c r="K9872" s="14"/>
      <c r="L9872" s="14"/>
      <c r="M9872" s="14"/>
      <c r="N9872" s="14"/>
      <c r="O9872" s="14"/>
      <c r="P9872" s="14"/>
    </row>
    <row r="9873" spans="9:16" x14ac:dyDescent="0.25">
      <c r="I9873" s="14"/>
      <c r="J9873" s="14"/>
      <c r="K9873" s="14"/>
      <c r="L9873" s="14"/>
      <c r="M9873" s="14"/>
      <c r="N9873" s="14"/>
      <c r="O9873" s="14"/>
      <c r="P9873" s="14"/>
    </row>
    <row r="9874" spans="9:16" x14ac:dyDescent="0.25">
      <c r="I9874" s="14"/>
      <c r="J9874" s="14"/>
      <c r="K9874" s="14"/>
      <c r="L9874" s="14"/>
      <c r="M9874" s="14"/>
      <c r="N9874" s="14"/>
      <c r="O9874" s="14"/>
      <c r="P9874" s="14"/>
    </row>
    <row r="9875" spans="9:16" x14ac:dyDescent="0.25">
      <c r="I9875" s="14"/>
      <c r="J9875" s="14"/>
      <c r="K9875" s="14"/>
      <c r="L9875" s="14"/>
      <c r="M9875" s="14"/>
      <c r="N9875" s="14"/>
      <c r="O9875" s="14"/>
      <c r="P9875" s="14"/>
    </row>
    <row r="9876" spans="9:16" x14ac:dyDescent="0.25">
      <c r="I9876" s="14"/>
      <c r="J9876" s="14"/>
      <c r="K9876" s="14"/>
      <c r="L9876" s="14"/>
      <c r="M9876" s="14"/>
      <c r="N9876" s="14"/>
      <c r="O9876" s="14"/>
      <c r="P9876" s="14"/>
    </row>
    <row r="9877" spans="9:16" x14ac:dyDescent="0.25">
      <c r="I9877" s="14"/>
      <c r="J9877" s="14"/>
      <c r="K9877" s="14"/>
      <c r="L9877" s="14"/>
      <c r="M9877" s="14"/>
      <c r="N9877" s="14"/>
      <c r="O9877" s="14"/>
      <c r="P9877" s="14"/>
    </row>
    <row r="9878" spans="9:16" x14ac:dyDescent="0.25">
      <c r="I9878" s="14"/>
      <c r="J9878" s="14"/>
      <c r="K9878" s="14"/>
      <c r="L9878" s="14"/>
      <c r="M9878" s="14"/>
      <c r="N9878" s="14"/>
      <c r="O9878" s="14"/>
      <c r="P9878" s="14"/>
    </row>
    <row r="9879" spans="9:16" x14ac:dyDescent="0.25">
      <c r="I9879" s="14"/>
      <c r="J9879" s="14"/>
      <c r="K9879" s="14"/>
      <c r="L9879" s="14"/>
      <c r="M9879" s="14"/>
      <c r="N9879" s="14"/>
      <c r="O9879" s="14"/>
      <c r="P9879" s="14"/>
    </row>
    <row r="9880" spans="9:16" x14ac:dyDescent="0.25">
      <c r="I9880" s="14"/>
      <c r="J9880" s="14"/>
      <c r="K9880" s="14"/>
      <c r="L9880" s="14"/>
      <c r="M9880" s="14"/>
      <c r="N9880" s="14"/>
      <c r="O9880" s="14"/>
      <c r="P9880" s="14"/>
    </row>
    <row r="9881" spans="9:16" x14ac:dyDescent="0.25">
      <c r="I9881" s="14"/>
      <c r="J9881" s="14"/>
      <c r="K9881" s="14"/>
      <c r="L9881" s="14"/>
      <c r="M9881" s="14"/>
      <c r="N9881" s="14"/>
      <c r="O9881" s="14"/>
      <c r="P9881" s="14"/>
    </row>
    <row r="9882" spans="9:16" x14ac:dyDescent="0.25">
      <c r="I9882" s="14"/>
      <c r="J9882" s="14"/>
      <c r="K9882" s="14"/>
      <c r="L9882" s="14"/>
      <c r="M9882" s="14"/>
      <c r="N9882" s="14"/>
      <c r="O9882" s="14"/>
      <c r="P9882" s="14"/>
    </row>
    <row r="9883" spans="9:16" x14ac:dyDescent="0.25">
      <c r="I9883" s="14"/>
      <c r="J9883" s="14"/>
      <c r="K9883" s="14"/>
      <c r="L9883" s="14"/>
      <c r="M9883" s="14"/>
      <c r="N9883" s="14"/>
      <c r="O9883" s="14"/>
      <c r="P9883" s="14"/>
    </row>
    <row r="9884" spans="9:16" x14ac:dyDescent="0.25">
      <c r="I9884" s="14"/>
      <c r="J9884" s="14"/>
      <c r="K9884" s="14"/>
      <c r="L9884" s="14"/>
      <c r="M9884" s="14"/>
      <c r="N9884" s="14"/>
      <c r="O9884" s="14"/>
      <c r="P9884" s="14"/>
    </row>
    <row r="9885" spans="9:16" x14ac:dyDescent="0.25">
      <c r="I9885" s="14"/>
      <c r="J9885" s="14"/>
      <c r="K9885" s="14"/>
      <c r="L9885" s="14"/>
      <c r="M9885" s="14"/>
      <c r="N9885" s="14"/>
      <c r="O9885" s="14"/>
      <c r="P9885" s="14"/>
    </row>
    <row r="9886" spans="9:16" x14ac:dyDescent="0.25">
      <c r="I9886" s="14"/>
      <c r="J9886" s="14"/>
      <c r="K9886" s="14"/>
      <c r="L9886" s="14"/>
      <c r="M9886" s="14"/>
      <c r="N9886" s="14"/>
      <c r="O9886" s="14"/>
      <c r="P9886" s="14"/>
    </row>
    <row r="9887" spans="9:16" x14ac:dyDescent="0.25">
      <c r="I9887" s="14"/>
      <c r="J9887" s="14"/>
      <c r="K9887" s="14"/>
      <c r="L9887" s="14"/>
      <c r="M9887" s="14"/>
      <c r="N9887" s="14"/>
      <c r="O9887" s="14"/>
      <c r="P9887" s="14"/>
    </row>
    <row r="9888" spans="9:16" x14ac:dyDescent="0.25">
      <c r="I9888" s="14"/>
      <c r="J9888" s="14"/>
      <c r="K9888" s="14"/>
      <c r="L9888" s="14"/>
      <c r="M9888" s="14"/>
      <c r="N9888" s="14"/>
      <c r="O9888" s="14"/>
      <c r="P9888" s="14"/>
    </row>
    <row r="9889" spans="9:16" x14ac:dyDescent="0.25">
      <c r="I9889" s="14"/>
      <c r="J9889" s="14"/>
      <c r="K9889" s="14"/>
      <c r="L9889" s="14"/>
      <c r="M9889" s="14"/>
      <c r="N9889" s="14"/>
      <c r="O9889" s="14"/>
      <c r="P9889" s="14"/>
    </row>
    <row r="9890" spans="9:16" x14ac:dyDescent="0.25">
      <c r="I9890" s="14"/>
      <c r="J9890" s="14"/>
      <c r="K9890" s="14"/>
      <c r="L9890" s="14"/>
      <c r="M9890" s="14"/>
      <c r="N9890" s="14"/>
      <c r="O9890" s="14"/>
      <c r="P9890" s="14"/>
    </row>
    <row r="9891" spans="9:16" x14ac:dyDescent="0.25">
      <c r="I9891" s="14"/>
      <c r="J9891" s="14"/>
      <c r="K9891" s="14"/>
      <c r="L9891" s="14"/>
      <c r="M9891" s="14"/>
      <c r="N9891" s="14"/>
      <c r="O9891" s="14"/>
      <c r="P9891" s="14"/>
    </row>
    <row r="9892" spans="9:16" x14ac:dyDescent="0.25">
      <c r="I9892" s="14"/>
      <c r="J9892" s="14"/>
      <c r="K9892" s="14"/>
      <c r="L9892" s="14"/>
      <c r="M9892" s="14"/>
      <c r="N9892" s="14"/>
      <c r="O9892" s="14"/>
      <c r="P9892" s="14"/>
    </row>
    <row r="9893" spans="9:16" x14ac:dyDescent="0.25">
      <c r="I9893" s="14"/>
      <c r="J9893" s="14"/>
      <c r="K9893" s="14"/>
      <c r="L9893" s="14"/>
      <c r="M9893" s="14"/>
      <c r="N9893" s="14"/>
      <c r="O9893" s="14"/>
      <c r="P9893" s="14"/>
    </row>
    <row r="9894" spans="9:16" x14ac:dyDescent="0.25">
      <c r="I9894" s="14"/>
      <c r="J9894" s="14"/>
      <c r="K9894" s="14"/>
      <c r="L9894" s="14"/>
      <c r="M9894" s="14"/>
      <c r="N9894" s="14"/>
      <c r="O9894" s="14"/>
      <c r="P9894" s="14"/>
    </row>
    <row r="9895" spans="9:16" x14ac:dyDescent="0.25">
      <c r="I9895" s="14"/>
      <c r="J9895" s="14"/>
      <c r="K9895" s="14"/>
      <c r="L9895" s="14"/>
      <c r="M9895" s="14"/>
      <c r="N9895" s="14"/>
      <c r="O9895" s="14"/>
      <c r="P9895" s="14"/>
    </row>
    <row r="9896" spans="9:16" x14ac:dyDescent="0.25">
      <c r="I9896" s="14"/>
      <c r="J9896" s="14"/>
      <c r="K9896" s="14"/>
      <c r="L9896" s="14"/>
      <c r="M9896" s="14"/>
      <c r="N9896" s="14"/>
      <c r="O9896" s="14"/>
      <c r="P9896" s="14"/>
    </row>
    <row r="9897" spans="9:16" x14ac:dyDescent="0.25">
      <c r="I9897" s="14"/>
      <c r="J9897" s="14"/>
      <c r="K9897" s="14"/>
      <c r="L9897" s="14"/>
      <c r="M9897" s="14"/>
      <c r="N9897" s="14"/>
      <c r="O9897" s="14"/>
      <c r="P9897" s="14"/>
    </row>
    <row r="9898" spans="9:16" x14ac:dyDescent="0.25">
      <c r="I9898" s="14"/>
      <c r="J9898" s="14"/>
      <c r="K9898" s="14"/>
      <c r="L9898" s="14"/>
      <c r="M9898" s="14"/>
      <c r="N9898" s="14"/>
      <c r="O9898" s="14"/>
      <c r="P9898" s="14"/>
    </row>
    <row r="9899" spans="9:16" x14ac:dyDescent="0.25">
      <c r="I9899" s="14"/>
      <c r="J9899" s="14"/>
      <c r="K9899" s="14"/>
      <c r="L9899" s="14"/>
      <c r="M9899" s="14"/>
      <c r="N9899" s="14"/>
      <c r="O9899" s="14"/>
      <c r="P9899" s="14"/>
    </row>
    <row r="9900" spans="9:16" x14ac:dyDescent="0.25">
      <c r="I9900" s="14"/>
      <c r="J9900" s="14"/>
      <c r="K9900" s="14"/>
      <c r="L9900" s="14"/>
      <c r="M9900" s="14"/>
      <c r="N9900" s="14"/>
      <c r="O9900" s="14"/>
      <c r="P9900" s="14"/>
    </row>
    <row r="9901" spans="9:16" x14ac:dyDescent="0.25">
      <c r="I9901" s="14"/>
      <c r="J9901" s="14"/>
      <c r="K9901" s="14"/>
      <c r="L9901" s="14"/>
      <c r="M9901" s="14"/>
      <c r="N9901" s="14"/>
      <c r="O9901" s="14"/>
      <c r="P9901" s="14"/>
    </row>
    <row r="9902" spans="9:16" x14ac:dyDescent="0.25">
      <c r="I9902" s="14"/>
      <c r="J9902" s="14"/>
      <c r="K9902" s="14"/>
      <c r="L9902" s="14"/>
      <c r="M9902" s="14"/>
      <c r="N9902" s="14"/>
      <c r="O9902" s="14"/>
      <c r="P9902" s="14"/>
    </row>
    <row r="9903" spans="9:16" x14ac:dyDescent="0.25">
      <c r="I9903" s="14"/>
      <c r="J9903" s="14"/>
      <c r="K9903" s="14"/>
      <c r="L9903" s="14"/>
      <c r="M9903" s="14"/>
      <c r="N9903" s="14"/>
      <c r="O9903" s="14"/>
      <c r="P9903" s="14"/>
    </row>
    <row r="9904" spans="9:16" x14ac:dyDescent="0.25">
      <c r="I9904" s="14"/>
      <c r="J9904" s="14"/>
      <c r="K9904" s="14"/>
      <c r="L9904" s="14"/>
      <c r="M9904" s="14"/>
      <c r="N9904" s="14"/>
      <c r="O9904" s="14"/>
      <c r="P9904" s="14"/>
    </row>
    <row r="9905" spans="9:16" x14ac:dyDescent="0.25">
      <c r="I9905" s="14"/>
      <c r="J9905" s="14"/>
      <c r="K9905" s="14"/>
      <c r="L9905" s="14"/>
      <c r="M9905" s="14"/>
      <c r="N9905" s="14"/>
      <c r="O9905" s="14"/>
      <c r="P9905" s="14"/>
    </row>
    <row r="9906" spans="9:16" x14ac:dyDescent="0.25">
      <c r="I9906" s="14"/>
      <c r="J9906" s="14"/>
      <c r="K9906" s="14"/>
      <c r="L9906" s="14"/>
      <c r="M9906" s="14"/>
      <c r="N9906" s="14"/>
      <c r="O9906" s="14"/>
      <c r="P9906" s="14"/>
    </row>
    <row r="9907" spans="9:16" x14ac:dyDescent="0.25">
      <c r="I9907" s="14"/>
      <c r="J9907" s="14"/>
      <c r="K9907" s="14"/>
      <c r="L9907" s="14"/>
      <c r="M9907" s="14"/>
      <c r="N9907" s="14"/>
      <c r="O9907" s="14"/>
      <c r="P9907" s="14"/>
    </row>
    <row r="9908" spans="9:16" x14ac:dyDescent="0.25">
      <c r="I9908" s="14"/>
      <c r="J9908" s="14"/>
      <c r="K9908" s="14"/>
      <c r="L9908" s="14"/>
      <c r="M9908" s="14"/>
      <c r="N9908" s="14"/>
      <c r="O9908" s="14"/>
      <c r="P9908" s="14"/>
    </row>
    <row r="9909" spans="9:16" x14ac:dyDescent="0.25">
      <c r="I9909" s="14"/>
      <c r="J9909" s="14"/>
      <c r="K9909" s="14"/>
      <c r="L9909" s="14"/>
      <c r="M9909" s="14"/>
      <c r="N9909" s="14"/>
      <c r="O9909" s="14"/>
      <c r="P9909" s="14"/>
    </row>
    <row r="9910" spans="9:16" x14ac:dyDescent="0.25">
      <c r="I9910" s="14"/>
      <c r="J9910" s="14"/>
      <c r="K9910" s="14"/>
      <c r="L9910" s="14"/>
      <c r="M9910" s="14"/>
      <c r="N9910" s="14"/>
      <c r="O9910" s="14"/>
      <c r="P9910" s="14"/>
    </row>
    <row r="9911" spans="9:16" x14ac:dyDescent="0.25">
      <c r="I9911" s="14"/>
      <c r="J9911" s="14"/>
      <c r="K9911" s="14"/>
      <c r="L9911" s="14"/>
      <c r="M9911" s="14"/>
      <c r="N9911" s="14"/>
      <c r="O9911" s="14"/>
      <c r="P9911" s="14"/>
    </row>
    <row r="9912" spans="9:16" x14ac:dyDescent="0.25">
      <c r="I9912" s="14"/>
      <c r="J9912" s="14"/>
      <c r="K9912" s="14"/>
      <c r="L9912" s="14"/>
      <c r="M9912" s="14"/>
      <c r="N9912" s="14"/>
      <c r="O9912" s="14"/>
      <c r="P9912" s="14"/>
    </row>
    <row r="9913" spans="9:16" x14ac:dyDescent="0.25">
      <c r="I9913" s="14"/>
      <c r="J9913" s="14"/>
      <c r="K9913" s="14"/>
      <c r="L9913" s="14"/>
      <c r="M9913" s="14"/>
      <c r="N9913" s="14"/>
      <c r="O9913" s="14"/>
      <c r="P9913" s="14"/>
    </row>
    <row r="9914" spans="9:16" x14ac:dyDescent="0.25">
      <c r="I9914" s="14"/>
      <c r="J9914" s="14"/>
      <c r="K9914" s="14"/>
      <c r="L9914" s="14"/>
      <c r="M9914" s="14"/>
      <c r="N9914" s="14"/>
      <c r="O9914" s="14"/>
      <c r="P9914" s="14"/>
    </row>
    <row r="9915" spans="9:16" x14ac:dyDescent="0.25">
      <c r="I9915" s="14"/>
      <c r="J9915" s="14"/>
      <c r="K9915" s="14"/>
      <c r="L9915" s="14"/>
      <c r="M9915" s="14"/>
      <c r="N9915" s="14"/>
      <c r="O9915" s="14"/>
      <c r="P9915" s="14"/>
    </row>
    <row r="9916" spans="9:16" x14ac:dyDescent="0.25">
      <c r="I9916" s="14"/>
      <c r="J9916" s="14"/>
      <c r="K9916" s="14"/>
      <c r="L9916" s="14"/>
      <c r="M9916" s="14"/>
      <c r="N9916" s="14"/>
      <c r="O9916" s="14"/>
      <c r="P9916" s="14"/>
    </row>
    <row r="9917" spans="9:16" x14ac:dyDescent="0.25">
      <c r="I9917" s="14"/>
      <c r="J9917" s="14"/>
      <c r="K9917" s="14"/>
      <c r="L9917" s="14"/>
      <c r="M9917" s="14"/>
      <c r="N9917" s="14"/>
      <c r="O9917" s="14"/>
      <c r="P9917" s="14"/>
    </row>
    <row r="9918" spans="9:16" x14ac:dyDescent="0.25">
      <c r="I9918" s="14"/>
      <c r="J9918" s="14"/>
      <c r="K9918" s="14"/>
      <c r="L9918" s="14"/>
      <c r="M9918" s="14"/>
      <c r="N9918" s="14"/>
      <c r="O9918" s="14"/>
      <c r="P9918" s="14"/>
    </row>
    <row r="9919" spans="9:16" x14ac:dyDescent="0.25">
      <c r="I9919" s="14"/>
      <c r="J9919" s="14"/>
      <c r="K9919" s="14"/>
      <c r="L9919" s="14"/>
      <c r="M9919" s="14"/>
      <c r="N9919" s="14"/>
      <c r="O9919" s="14"/>
      <c r="P9919" s="14"/>
    </row>
    <row r="9920" spans="9:16" x14ac:dyDescent="0.25">
      <c r="I9920" s="14"/>
      <c r="J9920" s="14"/>
      <c r="K9920" s="14"/>
      <c r="L9920" s="14"/>
      <c r="M9920" s="14"/>
      <c r="N9920" s="14"/>
      <c r="O9920" s="14"/>
      <c r="P9920" s="14"/>
    </row>
    <row r="9921" spans="9:16" x14ac:dyDescent="0.25">
      <c r="I9921" s="14"/>
      <c r="J9921" s="14"/>
      <c r="K9921" s="14"/>
      <c r="L9921" s="14"/>
      <c r="M9921" s="14"/>
      <c r="N9921" s="14"/>
      <c r="O9921" s="14"/>
      <c r="P9921" s="14"/>
    </row>
    <row r="9922" spans="9:16" x14ac:dyDescent="0.25">
      <c r="I9922" s="14"/>
      <c r="J9922" s="14"/>
      <c r="K9922" s="14"/>
      <c r="L9922" s="14"/>
      <c r="M9922" s="14"/>
      <c r="N9922" s="14"/>
      <c r="O9922" s="14"/>
      <c r="P9922" s="14"/>
    </row>
    <row r="9923" spans="9:16" x14ac:dyDescent="0.25">
      <c r="I9923" s="14"/>
      <c r="J9923" s="14"/>
      <c r="K9923" s="14"/>
      <c r="L9923" s="14"/>
      <c r="M9923" s="14"/>
      <c r="N9923" s="14"/>
      <c r="O9923" s="14"/>
      <c r="P9923" s="14"/>
    </row>
    <row r="9924" spans="9:16" x14ac:dyDescent="0.25">
      <c r="I9924" s="14"/>
      <c r="J9924" s="14"/>
      <c r="K9924" s="14"/>
      <c r="L9924" s="14"/>
      <c r="M9924" s="14"/>
      <c r="N9924" s="14"/>
      <c r="O9924" s="14"/>
      <c r="P9924" s="14"/>
    </row>
    <row r="9925" spans="9:16" x14ac:dyDescent="0.25">
      <c r="I9925" s="14"/>
      <c r="J9925" s="14"/>
      <c r="K9925" s="14"/>
      <c r="L9925" s="14"/>
      <c r="M9925" s="14"/>
      <c r="N9925" s="14"/>
      <c r="O9925" s="14"/>
      <c r="P9925" s="14"/>
    </row>
    <row r="9926" spans="9:16" x14ac:dyDescent="0.25">
      <c r="I9926" s="14"/>
      <c r="J9926" s="14"/>
      <c r="K9926" s="14"/>
      <c r="L9926" s="14"/>
      <c r="M9926" s="14"/>
      <c r="N9926" s="14"/>
      <c r="O9926" s="14"/>
      <c r="P9926" s="14"/>
    </row>
    <row r="9927" spans="9:16" x14ac:dyDescent="0.25">
      <c r="I9927" s="14"/>
      <c r="J9927" s="14"/>
      <c r="K9927" s="14"/>
      <c r="L9927" s="14"/>
      <c r="M9927" s="14"/>
      <c r="N9927" s="14"/>
      <c r="O9927" s="14"/>
      <c r="P9927" s="14"/>
    </row>
    <row r="9928" spans="9:16" x14ac:dyDescent="0.25">
      <c r="I9928" s="14"/>
      <c r="J9928" s="14"/>
      <c r="K9928" s="14"/>
      <c r="L9928" s="14"/>
      <c r="M9928" s="14"/>
      <c r="N9928" s="14"/>
      <c r="O9928" s="14"/>
      <c r="P9928" s="14"/>
    </row>
    <row r="9929" spans="9:16" x14ac:dyDescent="0.25">
      <c r="I9929" s="14"/>
      <c r="J9929" s="14"/>
      <c r="K9929" s="14"/>
      <c r="L9929" s="14"/>
      <c r="M9929" s="14"/>
      <c r="N9929" s="14"/>
      <c r="O9929" s="14"/>
      <c r="P9929" s="14"/>
    </row>
    <row r="9930" spans="9:16" x14ac:dyDescent="0.25">
      <c r="I9930" s="14"/>
      <c r="J9930" s="14"/>
      <c r="K9930" s="14"/>
      <c r="L9930" s="14"/>
      <c r="M9930" s="14"/>
      <c r="N9930" s="14"/>
      <c r="O9930" s="14"/>
      <c r="P9930" s="14"/>
    </row>
    <row r="9931" spans="9:16" x14ac:dyDescent="0.25">
      <c r="I9931" s="14"/>
      <c r="J9931" s="14"/>
      <c r="K9931" s="14"/>
      <c r="L9931" s="14"/>
      <c r="M9931" s="14"/>
      <c r="N9931" s="14"/>
      <c r="O9931" s="14"/>
      <c r="P9931" s="14"/>
    </row>
    <row r="9932" spans="9:16" x14ac:dyDescent="0.25">
      <c r="I9932" s="14"/>
      <c r="J9932" s="14"/>
      <c r="K9932" s="14"/>
      <c r="L9932" s="14"/>
      <c r="M9932" s="14"/>
      <c r="N9932" s="14"/>
      <c r="O9932" s="14"/>
      <c r="P9932" s="14"/>
    </row>
    <row r="9933" spans="9:16" x14ac:dyDescent="0.25">
      <c r="I9933" s="14"/>
      <c r="J9933" s="14"/>
      <c r="K9933" s="14"/>
      <c r="L9933" s="14"/>
      <c r="M9933" s="14"/>
      <c r="N9933" s="14"/>
      <c r="O9933" s="14"/>
      <c r="P9933" s="14"/>
    </row>
    <row r="9934" spans="9:16" x14ac:dyDescent="0.25">
      <c r="I9934" s="14"/>
      <c r="J9934" s="14"/>
      <c r="K9934" s="14"/>
      <c r="L9934" s="14"/>
      <c r="M9934" s="14"/>
      <c r="N9934" s="14"/>
      <c r="O9934" s="14"/>
      <c r="P9934" s="14"/>
    </row>
    <row r="9935" spans="9:16" x14ac:dyDescent="0.25">
      <c r="I9935" s="14"/>
      <c r="J9935" s="14"/>
      <c r="K9935" s="14"/>
      <c r="L9935" s="14"/>
      <c r="M9935" s="14"/>
      <c r="N9935" s="14"/>
      <c r="O9935" s="14"/>
      <c r="P9935" s="14"/>
    </row>
    <row r="9936" spans="9:16" x14ac:dyDescent="0.25">
      <c r="I9936" s="14"/>
      <c r="J9936" s="14"/>
      <c r="K9936" s="14"/>
      <c r="L9936" s="14"/>
      <c r="M9936" s="14"/>
      <c r="N9936" s="14"/>
      <c r="O9936" s="14"/>
      <c r="P9936" s="14"/>
    </row>
    <row r="9937" spans="9:16" x14ac:dyDescent="0.25">
      <c r="I9937" s="14"/>
      <c r="J9937" s="14"/>
      <c r="K9937" s="14"/>
      <c r="L9937" s="14"/>
      <c r="M9937" s="14"/>
      <c r="N9937" s="14"/>
      <c r="O9937" s="14"/>
      <c r="P9937" s="14"/>
    </row>
    <row r="9938" spans="9:16" x14ac:dyDescent="0.25">
      <c r="I9938" s="14"/>
      <c r="J9938" s="14"/>
      <c r="K9938" s="14"/>
      <c r="L9938" s="14"/>
      <c r="M9938" s="14"/>
      <c r="N9938" s="14"/>
      <c r="O9938" s="14"/>
      <c r="P9938" s="14"/>
    </row>
    <row r="9939" spans="9:16" x14ac:dyDescent="0.25">
      <c r="I9939" s="14"/>
      <c r="J9939" s="14"/>
      <c r="K9939" s="14"/>
      <c r="L9939" s="14"/>
      <c r="M9939" s="14"/>
      <c r="N9939" s="14"/>
      <c r="O9939" s="14"/>
      <c r="P9939" s="14"/>
    </row>
    <row r="9940" spans="9:16" x14ac:dyDescent="0.25">
      <c r="I9940" s="14"/>
      <c r="J9940" s="14"/>
      <c r="K9940" s="14"/>
      <c r="L9940" s="14"/>
      <c r="M9940" s="14"/>
      <c r="N9940" s="14"/>
      <c r="O9940" s="14"/>
      <c r="P9940" s="14"/>
    </row>
    <row r="9941" spans="9:16" x14ac:dyDescent="0.25">
      <c r="I9941" s="14"/>
      <c r="J9941" s="14"/>
      <c r="K9941" s="14"/>
      <c r="L9941" s="14"/>
      <c r="M9941" s="14"/>
      <c r="N9941" s="14"/>
      <c r="O9941" s="14"/>
      <c r="P9941" s="14"/>
    </row>
    <row r="9942" spans="9:16" x14ac:dyDescent="0.25">
      <c r="I9942" s="14"/>
      <c r="J9942" s="14"/>
      <c r="K9942" s="14"/>
      <c r="L9942" s="14"/>
      <c r="M9942" s="14"/>
      <c r="N9942" s="14"/>
      <c r="O9942" s="14"/>
      <c r="P9942" s="14"/>
    </row>
    <row r="9943" spans="9:16" x14ac:dyDescent="0.25">
      <c r="I9943" s="14"/>
      <c r="J9943" s="14"/>
      <c r="K9943" s="14"/>
      <c r="L9943" s="14"/>
      <c r="M9943" s="14"/>
      <c r="N9943" s="14"/>
      <c r="O9943" s="14"/>
      <c r="P9943" s="14"/>
    </row>
    <row r="9944" spans="9:16" x14ac:dyDescent="0.25">
      <c r="I9944" s="14"/>
      <c r="J9944" s="14"/>
      <c r="K9944" s="14"/>
      <c r="L9944" s="14"/>
      <c r="M9944" s="14"/>
      <c r="N9944" s="14"/>
      <c r="O9944" s="14"/>
      <c r="P9944" s="14"/>
    </row>
    <row r="9945" spans="9:16" x14ac:dyDescent="0.25">
      <c r="I9945" s="14"/>
      <c r="J9945" s="14"/>
      <c r="K9945" s="14"/>
      <c r="L9945" s="14"/>
      <c r="M9945" s="14"/>
      <c r="N9945" s="14"/>
      <c r="O9945" s="14"/>
      <c r="P9945" s="14"/>
    </row>
    <row r="9946" spans="9:16" x14ac:dyDescent="0.25">
      <c r="I9946" s="14"/>
      <c r="J9946" s="14"/>
      <c r="K9946" s="14"/>
      <c r="L9946" s="14"/>
      <c r="M9946" s="14"/>
      <c r="N9946" s="14"/>
      <c r="O9946" s="14"/>
      <c r="P9946" s="14"/>
    </row>
    <row r="9947" spans="9:16" x14ac:dyDescent="0.25">
      <c r="I9947" s="14"/>
      <c r="J9947" s="14"/>
      <c r="K9947" s="14"/>
      <c r="L9947" s="14"/>
      <c r="M9947" s="14"/>
      <c r="N9947" s="14"/>
      <c r="O9947" s="14"/>
      <c r="P9947" s="14"/>
    </row>
    <row r="9948" spans="9:16" x14ac:dyDescent="0.25">
      <c r="I9948" s="14"/>
      <c r="J9948" s="14"/>
      <c r="K9948" s="14"/>
      <c r="L9948" s="14"/>
      <c r="M9948" s="14"/>
      <c r="N9948" s="14"/>
      <c r="O9948" s="14"/>
      <c r="P9948" s="14"/>
    </row>
    <row r="9949" spans="9:16" x14ac:dyDescent="0.25">
      <c r="I9949" s="14"/>
      <c r="J9949" s="14"/>
      <c r="K9949" s="14"/>
      <c r="L9949" s="14"/>
      <c r="M9949" s="14"/>
      <c r="N9949" s="14"/>
      <c r="O9949" s="14"/>
      <c r="P9949" s="14"/>
    </row>
    <row r="9950" spans="9:16" x14ac:dyDescent="0.25">
      <c r="I9950" s="14"/>
      <c r="J9950" s="14"/>
      <c r="K9950" s="14"/>
      <c r="L9950" s="14"/>
      <c r="M9950" s="14"/>
      <c r="N9950" s="14"/>
      <c r="O9950" s="14"/>
      <c r="P9950" s="14"/>
    </row>
    <row r="9951" spans="9:16" x14ac:dyDescent="0.25">
      <c r="I9951" s="14"/>
      <c r="J9951" s="14"/>
      <c r="K9951" s="14"/>
      <c r="L9951" s="14"/>
      <c r="M9951" s="14"/>
      <c r="N9951" s="14"/>
      <c r="O9951" s="14"/>
      <c r="P9951" s="14"/>
    </row>
    <row r="9952" spans="9:16" x14ac:dyDescent="0.25">
      <c r="I9952" s="14"/>
      <c r="J9952" s="14"/>
      <c r="K9952" s="14"/>
      <c r="L9952" s="14"/>
      <c r="M9952" s="14"/>
      <c r="N9952" s="14"/>
      <c r="O9952" s="14"/>
      <c r="P9952" s="14"/>
    </row>
    <row r="9953" spans="9:16" x14ac:dyDescent="0.25">
      <c r="I9953" s="14"/>
      <c r="J9953" s="14"/>
      <c r="K9953" s="14"/>
      <c r="L9953" s="14"/>
      <c r="M9953" s="14"/>
      <c r="N9953" s="14"/>
      <c r="O9953" s="14"/>
      <c r="P9953" s="14"/>
    </row>
    <row r="9954" spans="9:16" x14ac:dyDescent="0.25">
      <c r="I9954" s="14"/>
      <c r="J9954" s="14"/>
      <c r="K9954" s="14"/>
      <c r="L9954" s="14"/>
      <c r="M9954" s="14"/>
      <c r="N9954" s="14"/>
      <c r="O9954" s="14"/>
      <c r="P9954" s="14"/>
    </row>
    <row r="9955" spans="9:16" x14ac:dyDescent="0.25">
      <c r="I9955" s="14"/>
      <c r="J9955" s="14"/>
      <c r="K9955" s="14"/>
      <c r="L9955" s="14"/>
      <c r="M9955" s="14"/>
      <c r="N9955" s="14"/>
      <c r="O9955" s="14"/>
      <c r="P9955" s="14"/>
    </row>
    <row r="9956" spans="9:16" x14ac:dyDescent="0.25">
      <c r="I9956" s="14"/>
      <c r="J9956" s="14"/>
      <c r="K9956" s="14"/>
      <c r="L9956" s="14"/>
      <c r="M9956" s="14"/>
      <c r="N9956" s="14"/>
      <c r="O9956" s="14"/>
      <c r="P9956" s="14"/>
    </row>
    <row r="9957" spans="9:16" x14ac:dyDescent="0.25">
      <c r="I9957" s="14"/>
      <c r="J9957" s="14"/>
      <c r="K9957" s="14"/>
      <c r="L9957" s="14"/>
      <c r="M9957" s="14"/>
      <c r="N9957" s="14"/>
      <c r="O9957" s="14"/>
      <c r="P9957" s="14"/>
    </row>
    <row r="9958" spans="9:16" x14ac:dyDescent="0.25">
      <c r="I9958" s="14"/>
      <c r="J9958" s="14"/>
      <c r="K9958" s="14"/>
      <c r="L9958" s="14"/>
      <c r="M9958" s="14"/>
      <c r="N9958" s="14"/>
      <c r="O9958" s="14"/>
      <c r="P9958" s="14"/>
    </row>
    <row r="9959" spans="9:16" x14ac:dyDescent="0.25">
      <c r="I9959" s="14"/>
      <c r="J9959" s="14"/>
      <c r="K9959" s="14"/>
      <c r="L9959" s="14"/>
      <c r="M9959" s="14"/>
      <c r="N9959" s="14"/>
      <c r="O9959" s="14"/>
      <c r="P9959" s="14"/>
    </row>
    <row r="9960" spans="9:16" x14ac:dyDescent="0.25">
      <c r="I9960" s="14"/>
      <c r="J9960" s="14"/>
      <c r="K9960" s="14"/>
      <c r="L9960" s="14"/>
      <c r="M9960" s="14"/>
      <c r="N9960" s="14"/>
      <c r="O9960" s="14"/>
      <c r="P9960" s="14"/>
    </row>
    <row r="9961" spans="9:16" x14ac:dyDescent="0.25">
      <c r="I9961" s="14"/>
      <c r="J9961" s="14"/>
      <c r="K9961" s="14"/>
      <c r="L9961" s="14"/>
      <c r="M9961" s="14"/>
      <c r="N9961" s="14"/>
      <c r="O9961" s="14"/>
      <c r="P9961" s="14"/>
    </row>
    <row r="9962" spans="9:16" x14ac:dyDescent="0.25">
      <c r="I9962" s="14"/>
      <c r="J9962" s="14"/>
      <c r="K9962" s="14"/>
      <c r="L9962" s="14"/>
      <c r="M9962" s="14"/>
      <c r="N9962" s="14"/>
      <c r="O9962" s="14"/>
      <c r="P9962" s="14"/>
    </row>
    <row r="9963" spans="9:16" x14ac:dyDescent="0.25">
      <c r="I9963" s="14"/>
      <c r="J9963" s="14"/>
      <c r="K9963" s="14"/>
      <c r="L9963" s="14"/>
      <c r="M9963" s="14"/>
      <c r="N9963" s="14"/>
      <c r="O9963" s="14"/>
      <c r="P9963" s="14"/>
    </row>
    <row r="9964" spans="9:16" x14ac:dyDescent="0.25">
      <c r="I9964" s="14"/>
      <c r="J9964" s="14"/>
      <c r="K9964" s="14"/>
      <c r="L9964" s="14"/>
      <c r="M9964" s="14"/>
      <c r="N9964" s="14"/>
      <c r="O9964" s="14"/>
      <c r="P9964" s="14"/>
    </row>
    <row r="9965" spans="9:16" x14ac:dyDescent="0.25">
      <c r="I9965" s="14"/>
      <c r="J9965" s="14"/>
      <c r="K9965" s="14"/>
      <c r="L9965" s="14"/>
      <c r="M9965" s="14"/>
      <c r="N9965" s="14"/>
      <c r="O9965" s="14"/>
      <c r="P9965" s="14"/>
    </row>
    <row r="9966" spans="9:16" x14ac:dyDescent="0.25">
      <c r="I9966" s="14"/>
      <c r="J9966" s="14"/>
      <c r="K9966" s="14"/>
      <c r="L9966" s="14"/>
      <c r="M9966" s="14"/>
      <c r="N9966" s="14"/>
      <c r="O9966" s="14"/>
      <c r="P9966" s="14"/>
    </row>
    <row r="9967" spans="9:16" x14ac:dyDescent="0.25">
      <c r="I9967" s="14"/>
      <c r="J9967" s="14"/>
      <c r="K9967" s="14"/>
      <c r="L9967" s="14"/>
      <c r="M9967" s="14"/>
      <c r="N9967" s="14"/>
      <c r="O9967" s="14"/>
      <c r="P9967" s="14"/>
    </row>
    <row r="9968" spans="9:16" x14ac:dyDescent="0.25">
      <c r="I9968" s="14"/>
      <c r="J9968" s="14"/>
      <c r="K9968" s="14"/>
      <c r="L9968" s="14"/>
      <c r="M9968" s="14"/>
      <c r="N9968" s="14"/>
      <c r="O9968" s="14"/>
      <c r="P9968" s="14"/>
    </row>
    <row r="9969" spans="9:16" x14ac:dyDescent="0.25">
      <c r="I9969" s="14"/>
      <c r="J9969" s="14"/>
      <c r="K9969" s="14"/>
      <c r="L9969" s="14"/>
      <c r="M9969" s="14"/>
      <c r="N9969" s="14"/>
      <c r="O9969" s="14"/>
      <c r="P9969" s="14"/>
    </row>
    <row r="9970" spans="9:16" x14ac:dyDescent="0.25">
      <c r="I9970" s="14"/>
      <c r="J9970" s="14"/>
      <c r="K9970" s="14"/>
      <c r="L9970" s="14"/>
      <c r="M9970" s="14"/>
      <c r="N9970" s="14"/>
      <c r="O9970" s="14"/>
      <c r="P9970" s="14"/>
    </row>
    <row r="9971" spans="9:16" x14ac:dyDescent="0.25">
      <c r="I9971" s="14"/>
      <c r="J9971" s="14"/>
      <c r="K9971" s="14"/>
      <c r="L9971" s="14"/>
      <c r="M9971" s="14"/>
      <c r="N9971" s="14"/>
      <c r="O9971" s="14"/>
      <c r="P9971" s="14"/>
    </row>
    <row r="9972" spans="9:16" x14ac:dyDescent="0.25">
      <c r="I9972" s="14"/>
      <c r="J9972" s="14"/>
      <c r="K9972" s="14"/>
      <c r="L9972" s="14"/>
      <c r="M9972" s="14"/>
      <c r="N9972" s="14"/>
      <c r="O9972" s="14"/>
      <c r="P9972" s="14"/>
    </row>
    <row r="9973" spans="9:16" x14ac:dyDescent="0.25">
      <c r="I9973" s="14"/>
      <c r="J9973" s="14"/>
      <c r="K9973" s="14"/>
      <c r="L9973" s="14"/>
      <c r="M9973" s="14"/>
      <c r="N9973" s="14"/>
      <c r="O9973" s="14"/>
      <c r="P9973" s="14"/>
    </row>
    <row r="9974" spans="9:16" x14ac:dyDescent="0.25">
      <c r="I9974" s="14"/>
      <c r="J9974" s="14"/>
      <c r="K9974" s="14"/>
      <c r="L9974" s="14"/>
      <c r="M9974" s="14"/>
      <c r="N9974" s="14"/>
      <c r="O9974" s="14"/>
      <c r="P9974" s="14"/>
    </row>
    <row r="9975" spans="9:16" x14ac:dyDescent="0.25">
      <c r="I9975" s="14"/>
      <c r="J9975" s="14"/>
      <c r="K9975" s="14"/>
      <c r="L9975" s="14"/>
      <c r="M9975" s="14"/>
      <c r="N9975" s="14"/>
      <c r="O9975" s="14"/>
      <c r="P9975" s="14"/>
    </row>
    <row r="9976" spans="9:16" x14ac:dyDescent="0.25">
      <c r="I9976" s="14"/>
      <c r="J9976" s="14"/>
      <c r="K9976" s="14"/>
      <c r="L9976" s="14"/>
      <c r="M9976" s="14"/>
      <c r="N9976" s="14"/>
      <c r="O9976" s="14"/>
      <c r="P9976" s="14"/>
    </row>
    <row r="9977" spans="9:16" x14ac:dyDescent="0.25">
      <c r="I9977" s="14"/>
      <c r="J9977" s="14"/>
      <c r="K9977" s="14"/>
      <c r="L9977" s="14"/>
      <c r="M9977" s="14"/>
      <c r="N9977" s="14"/>
      <c r="O9977" s="14"/>
      <c r="P9977" s="14"/>
    </row>
    <row r="9978" spans="9:16" x14ac:dyDescent="0.25">
      <c r="I9978" s="14"/>
      <c r="J9978" s="14"/>
      <c r="K9978" s="14"/>
      <c r="L9978" s="14"/>
      <c r="M9978" s="14"/>
      <c r="N9978" s="14"/>
      <c r="O9978" s="14"/>
      <c r="P9978" s="14"/>
    </row>
    <row r="9979" spans="9:16" x14ac:dyDescent="0.25">
      <c r="I9979" s="14"/>
      <c r="J9979" s="14"/>
      <c r="K9979" s="14"/>
      <c r="L9979" s="14"/>
      <c r="M9979" s="14"/>
      <c r="N9979" s="14"/>
      <c r="O9979" s="14"/>
      <c r="P9979" s="14"/>
    </row>
    <row r="9980" spans="9:16" x14ac:dyDescent="0.25">
      <c r="I9980" s="14"/>
      <c r="J9980" s="14"/>
      <c r="K9980" s="14"/>
      <c r="L9980" s="14"/>
      <c r="M9980" s="14"/>
      <c r="N9980" s="14"/>
      <c r="O9980" s="14"/>
      <c r="P9980" s="14"/>
    </row>
    <row r="9981" spans="9:16" x14ac:dyDescent="0.25">
      <c r="I9981" s="14"/>
      <c r="J9981" s="14"/>
      <c r="K9981" s="14"/>
      <c r="L9981" s="14"/>
      <c r="M9981" s="14"/>
      <c r="N9981" s="14"/>
      <c r="O9981" s="14"/>
      <c r="P9981" s="14"/>
    </row>
    <row r="9982" spans="9:16" x14ac:dyDescent="0.25">
      <c r="I9982" s="14"/>
      <c r="J9982" s="14"/>
      <c r="K9982" s="14"/>
      <c r="L9982" s="14"/>
      <c r="M9982" s="14"/>
      <c r="N9982" s="14"/>
      <c r="O9982" s="14"/>
      <c r="P9982" s="14"/>
    </row>
    <row r="9983" spans="9:16" x14ac:dyDescent="0.25">
      <c r="I9983" s="14"/>
      <c r="J9983" s="14"/>
      <c r="K9983" s="14"/>
      <c r="L9983" s="14"/>
      <c r="M9983" s="14"/>
      <c r="N9983" s="14"/>
      <c r="O9983" s="14"/>
      <c r="P9983" s="14"/>
    </row>
    <row r="9984" spans="9:16" x14ac:dyDescent="0.25">
      <c r="I9984" s="14"/>
      <c r="J9984" s="14"/>
      <c r="K9984" s="14"/>
      <c r="L9984" s="14"/>
      <c r="M9984" s="14"/>
      <c r="N9984" s="14"/>
      <c r="O9984" s="14"/>
      <c r="P9984" s="14"/>
    </row>
    <row r="9985" spans="9:16" x14ac:dyDescent="0.25">
      <c r="I9985" s="14"/>
      <c r="J9985" s="14"/>
      <c r="K9985" s="14"/>
      <c r="L9985" s="14"/>
      <c r="M9985" s="14"/>
      <c r="N9985" s="14"/>
      <c r="O9985" s="14"/>
      <c r="P9985" s="14"/>
    </row>
    <row r="9986" spans="9:16" x14ac:dyDescent="0.25">
      <c r="I9986" s="14"/>
      <c r="J9986" s="14"/>
      <c r="K9986" s="14"/>
      <c r="L9986" s="14"/>
      <c r="M9986" s="14"/>
      <c r="N9986" s="14"/>
      <c r="O9986" s="14"/>
      <c r="P9986" s="14"/>
    </row>
    <row r="9987" spans="9:16" x14ac:dyDescent="0.25">
      <c r="I9987" s="14"/>
      <c r="J9987" s="14"/>
      <c r="K9987" s="14"/>
      <c r="L9987" s="14"/>
      <c r="M9987" s="14"/>
      <c r="N9987" s="14"/>
      <c r="O9987" s="14"/>
      <c r="P9987" s="14"/>
    </row>
    <row r="9988" spans="9:16" x14ac:dyDescent="0.25">
      <c r="I9988" s="14"/>
      <c r="J9988" s="14"/>
      <c r="K9988" s="14"/>
      <c r="L9988" s="14"/>
      <c r="M9988" s="14"/>
      <c r="N9988" s="14"/>
      <c r="O9988" s="14"/>
      <c r="P9988" s="14"/>
    </row>
    <row r="9989" spans="9:16" x14ac:dyDescent="0.25">
      <c r="I9989" s="14"/>
      <c r="J9989" s="14"/>
      <c r="K9989" s="14"/>
      <c r="L9989" s="14"/>
      <c r="M9989" s="14"/>
      <c r="N9989" s="14"/>
      <c r="O9989" s="14"/>
      <c r="P9989" s="14"/>
    </row>
    <row r="9990" spans="9:16" x14ac:dyDescent="0.25">
      <c r="I9990" s="14"/>
      <c r="J9990" s="14"/>
      <c r="K9990" s="14"/>
      <c r="L9990" s="14"/>
      <c r="M9990" s="14"/>
      <c r="N9990" s="14"/>
      <c r="O9990" s="14"/>
      <c r="P9990" s="14"/>
    </row>
    <row r="9991" spans="9:16" x14ac:dyDescent="0.25">
      <c r="I9991" s="14"/>
      <c r="J9991" s="14"/>
      <c r="K9991" s="14"/>
      <c r="L9991" s="14"/>
      <c r="M9991" s="14"/>
      <c r="N9991" s="14"/>
      <c r="O9991" s="14"/>
      <c r="P9991" s="14"/>
    </row>
    <row r="9992" spans="9:16" x14ac:dyDescent="0.25">
      <c r="I9992" s="14"/>
      <c r="J9992" s="14"/>
      <c r="K9992" s="14"/>
      <c r="L9992" s="14"/>
      <c r="M9992" s="14"/>
      <c r="N9992" s="14"/>
      <c r="O9992" s="14"/>
      <c r="P9992" s="14"/>
    </row>
    <row r="9993" spans="9:16" x14ac:dyDescent="0.25">
      <c r="I9993" s="14"/>
      <c r="J9993" s="14"/>
      <c r="K9993" s="14"/>
      <c r="L9993" s="14"/>
      <c r="M9993" s="14"/>
      <c r="N9993" s="14"/>
      <c r="O9993" s="14"/>
      <c r="P9993" s="14"/>
    </row>
    <row r="9994" spans="9:16" x14ac:dyDescent="0.25">
      <c r="I9994" s="14"/>
      <c r="J9994" s="14"/>
      <c r="K9994" s="14"/>
      <c r="L9994" s="14"/>
      <c r="M9994" s="14"/>
      <c r="N9994" s="14"/>
      <c r="O9994" s="14"/>
      <c r="P9994" s="14"/>
    </row>
    <row r="9995" spans="9:16" x14ac:dyDescent="0.25">
      <c r="I9995" s="14"/>
      <c r="J9995" s="14"/>
      <c r="K9995" s="14"/>
      <c r="L9995" s="14"/>
      <c r="M9995" s="14"/>
      <c r="N9995" s="14"/>
      <c r="O9995" s="14"/>
      <c r="P9995" s="14"/>
    </row>
    <row r="9996" spans="9:16" x14ac:dyDescent="0.25">
      <c r="I9996" s="14"/>
      <c r="J9996" s="14"/>
      <c r="K9996" s="14"/>
      <c r="L9996" s="14"/>
      <c r="M9996" s="14"/>
      <c r="N9996" s="14"/>
      <c r="O9996" s="14"/>
      <c r="P9996" s="14"/>
    </row>
    <row r="9997" spans="9:16" x14ac:dyDescent="0.25">
      <c r="I9997" s="14"/>
      <c r="J9997" s="14"/>
      <c r="K9997" s="14"/>
      <c r="L9997" s="14"/>
      <c r="M9997" s="14"/>
      <c r="N9997" s="14"/>
      <c r="O9997" s="14"/>
      <c r="P9997" s="14"/>
    </row>
    <row r="9998" spans="9:16" x14ac:dyDescent="0.25">
      <c r="I9998" s="14"/>
      <c r="J9998" s="14"/>
      <c r="K9998" s="14"/>
      <c r="L9998" s="14"/>
      <c r="M9998" s="14"/>
      <c r="N9998" s="14"/>
      <c r="O9998" s="14"/>
      <c r="P9998" s="14"/>
    </row>
    <row r="9999" spans="9:16" x14ac:dyDescent="0.25">
      <c r="I9999" s="14"/>
      <c r="J9999" s="14"/>
      <c r="K9999" s="14"/>
      <c r="L9999" s="14"/>
      <c r="M9999" s="14"/>
      <c r="N9999" s="14"/>
      <c r="O9999" s="14"/>
      <c r="P9999" s="14"/>
    </row>
    <row r="10000" spans="9:16" x14ac:dyDescent="0.25">
      <c r="I10000" s="14"/>
      <c r="J10000" s="14"/>
      <c r="K10000" s="14"/>
      <c r="L10000" s="14"/>
      <c r="M10000" s="14"/>
      <c r="N10000" s="14"/>
      <c r="O10000" s="14"/>
      <c r="P10000" s="14"/>
    </row>
    <row r="10001" spans="9:16" x14ac:dyDescent="0.25">
      <c r="I10001" s="14"/>
      <c r="J10001" s="14"/>
      <c r="K10001" s="14"/>
      <c r="L10001" s="14"/>
      <c r="M10001" s="14"/>
      <c r="N10001" s="14"/>
      <c r="O10001" s="14"/>
      <c r="P10001" s="14"/>
    </row>
    <row r="10002" spans="9:16" x14ac:dyDescent="0.25">
      <c r="I10002" s="14"/>
      <c r="J10002" s="14"/>
      <c r="K10002" s="14"/>
      <c r="L10002" s="14"/>
      <c r="M10002" s="14"/>
      <c r="N10002" s="14"/>
      <c r="O10002" s="14"/>
      <c r="P10002" s="14"/>
    </row>
    <row r="10003" spans="9:16" x14ac:dyDescent="0.25">
      <c r="I10003" s="14"/>
      <c r="J10003" s="14"/>
      <c r="K10003" s="14"/>
      <c r="L10003" s="14"/>
      <c r="M10003" s="14"/>
      <c r="N10003" s="14"/>
      <c r="O10003" s="14"/>
      <c r="P10003" s="14"/>
    </row>
    <row r="10004" spans="9:16" x14ac:dyDescent="0.25">
      <c r="I10004" s="14"/>
      <c r="J10004" s="14"/>
      <c r="K10004" s="14"/>
      <c r="L10004" s="14"/>
      <c r="M10004" s="14"/>
      <c r="N10004" s="14"/>
      <c r="O10004" s="14"/>
      <c r="P10004" s="14"/>
    </row>
    <row r="10005" spans="9:16" x14ac:dyDescent="0.25">
      <c r="I10005" s="14"/>
      <c r="J10005" s="14"/>
      <c r="K10005" s="14"/>
      <c r="L10005" s="14"/>
      <c r="M10005" s="14"/>
      <c r="N10005" s="14"/>
      <c r="O10005" s="14"/>
      <c r="P10005" s="14"/>
    </row>
    <row r="10006" spans="9:16" x14ac:dyDescent="0.25">
      <c r="I10006" s="14"/>
      <c r="J10006" s="14"/>
      <c r="K10006" s="14"/>
      <c r="L10006" s="14"/>
      <c r="M10006" s="14"/>
      <c r="N10006" s="14"/>
      <c r="O10006" s="14"/>
      <c r="P10006" s="14"/>
    </row>
    <row r="10007" spans="9:16" x14ac:dyDescent="0.25">
      <c r="I10007" s="14"/>
      <c r="J10007" s="14"/>
      <c r="K10007" s="14"/>
      <c r="L10007" s="14"/>
      <c r="M10007" s="14"/>
      <c r="N10007" s="14"/>
      <c r="O10007" s="14"/>
      <c r="P10007" s="14"/>
    </row>
    <row r="10008" spans="9:16" x14ac:dyDescent="0.25">
      <c r="I10008" s="14"/>
      <c r="J10008" s="14"/>
      <c r="K10008" s="14"/>
      <c r="L10008" s="14"/>
      <c r="M10008" s="14"/>
      <c r="N10008" s="14"/>
      <c r="O10008" s="14"/>
      <c r="P10008" s="14"/>
    </row>
    <row r="10009" spans="9:16" x14ac:dyDescent="0.25">
      <c r="I10009" s="14"/>
      <c r="J10009" s="14"/>
      <c r="K10009" s="14"/>
      <c r="L10009" s="14"/>
      <c r="M10009" s="14"/>
      <c r="N10009" s="14"/>
      <c r="O10009" s="14"/>
      <c r="P10009" s="14"/>
    </row>
    <row r="10010" spans="9:16" x14ac:dyDescent="0.25">
      <c r="I10010" s="14"/>
      <c r="J10010" s="14"/>
      <c r="K10010" s="14"/>
      <c r="L10010" s="14"/>
      <c r="M10010" s="14"/>
      <c r="N10010" s="14"/>
      <c r="O10010" s="14"/>
      <c r="P10010" s="14"/>
    </row>
    <row r="10011" spans="9:16" x14ac:dyDescent="0.25">
      <c r="I10011" s="14"/>
      <c r="J10011" s="14"/>
      <c r="K10011" s="14"/>
      <c r="L10011" s="14"/>
      <c r="M10011" s="14"/>
      <c r="N10011" s="14"/>
      <c r="O10011" s="14"/>
      <c r="P10011" s="14"/>
    </row>
    <row r="10012" spans="9:16" x14ac:dyDescent="0.25">
      <c r="I10012" s="14"/>
      <c r="J10012" s="14"/>
      <c r="K10012" s="14"/>
      <c r="L10012" s="14"/>
      <c r="M10012" s="14"/>
      <c r="N10012" s="14"/>
      <c r="O10012" s="14"/>
      <c r="P10012" s="14"/>
    </row>
    <row r="10013" spans="9:16" x14ac:dyDescent="0.25">
      <c r="I10013" s="14"/>
      <c r="J10013" s="14"/>
      <c r="K10013" s="14"/>
      <c r="L10013" s="14"/>
      <c r="M10013" s="14"/>
      <c r="N10013" s="14"/>
      <c r="O10013" s="14"/>
      <c r="P10013" s="14"/>
    </row>
    <row r="10014" spans="9:16" x14ac:dyDescent="0.25">
      <c r="I10014" s="14"/>
      <c r="J10014" s="14"/>
      <c r="K10014" s="14"/>
      <c r="L10014" s="14"/>
      <c r="M10014" s="14"/>
      <c r="N10014" s="14"/>
      <c r="O10014" s="14"/>
      <c r="P10014" s="14"/>
    </row>
    <row r="10015" spans="9:16" x14ac:dyDescent="0.25">
      <c r="I10015" s="14"/>
      <c r="J10015" s="14"/>
      <c r="K10015" s="14"/>
      <c r="L10015" s="14"/>
      <c r="M10015" s="14"/>
      <c r="N10015" s="14"/>
      <c r="O10015" s="14"/>
      <c r="P10015" s="14"/>
    </row>
    <row r="10016" spans="9:16" x14ac:dyDescent="0.25">
      <c r="I10016" s="14"/>
      <c r="J10016" s="14"/>
      <c r="K10016" s="14"/>
      <c r="L10016" s="14"/>
      <c r="M10016" s="14"/>
      <c r="N10016" s="14"/>
      <c r="O10016" s="14"/>
      <c r="P10016" s="14"/>
    </row>
    <row r="10017" spans="9:16" x14ac:dyDescent="0.25">
      <c r="I10017" s="14"/>
      <c r="J10017" s="14"/>
      <c r="K10017" s="14"/>
      <c r="L10017" s="14"/>
      <c r="M10017" s="14"/>
      <c r="N10017" s="14"/>
      <c r="O10017" s="14"/>
      <c r="P10017" s="14"/>
    </row>
    <row r="10018" spans="9:16" x14ac:dyDescent="0.25">
      <c r="I10018" s="14"/>
      <c r="J10018" s="14"/>
      <c r="K10018" s="14"/>
      <c r="L10018" s="14"/>
      <c r="M10018" s="14"/>
      <c r="N10018" s="14"/>
      <c r="O10018" s="14"/>
      <c r="P10018" s="14"/>
    </row>
    <row r="10019" spans="9:16" x14ac:dyDescent="0.25">
      <c r="I10019" s="14"/>
      <c r="J10019" s="14"/>
      <c r="K10019" s="14"/>
      <c r="L10019" s="14"/>
      <c r="M10019" s="14"/>
      <c r="N10019" s="14"/>
      <c r="O10019" s="14"/>
      <c r="P10019" s="14"/>
    </row>
    <row r="10020" spans="9:16" x14ac:dyDescent="0.25">
      <c r="I10020" s="14"/>
      <c r="J10020" s="14"/>
      <c r="K10020" s="14"/>
      <c r="L10020" s="14"/>
      <c r="M10020" s="14"/>
      <c r="N10020" s="14"/>
      <c r="O10020" s="14"/>
      <c r="P10020" s="14"/>
    </row>
    <row r="10021" spans="9:16" x14ac:dyDescent="0.25">
      <c r="I10021" s="14"/>
      <c r="J10021" s="14"/>
      <c r="K10021" s="14"/>
      <c r="L10021" s="14"/>
      <c r="M10021" s="14"/>
      <c r="N10021" s="14"/>
      <c r="O10021" s="14"/>
      <c r="P10021" s="14"/>
    </row>
    <row r="10022" spans="9:16" x14ac:dyDescent="0.25">
      <c r="I10022" s="14"/>
      <c r="J10022" s="14"/>
      <c r="K10022" s="14"/>
      <c r="L10022" s="14"/>
      <c r="M10022" s="14"/>
      <c r="N10022" s="14"/>
      <c r="O10022" s="14"/>
      <c r="P10022" s="14"/>
    </row>
    <row r="10023" spans="9:16" x14ac:dyDescent="0.25">
      <c r="I10023" s="14"/>
      <c r="J10023" s="14"/>
      <c r="K10023" s="14"/>
      <c r="L10023" s="14"/>
      <c r="M10023" s="14"/>
      <c r="N10023" s="14"/>
      <c r="O10023" s="14"/>
      <c r="P10023" s="14"/>
    </row>
    <row r="10024" spans="9:16" x14ac:dyDescent="0.25">
      <c r="I10024" s="14"/>
      <c r="J10024" s="14"/>
      <c r="K10024" s="14"/>
      <c r="L10024" s="14"/>
      <c r="M10024" s="14"/>
      <c r="N10024" s="14"/>
      <c r="O10024" s="14"/>
      <c r="P10024" s="14"/>
    </row>
    <row r="10025" spans="9:16" x14ac:dyDescent="0.25">
      <c r="I10025" s="14"/>
      <c r="J10025" s="14"/>
      <c r="K10025" s="14"/>
      <c r="L10025" s="14"/>
      <c r="M10025" s="14"/>
      <c r="N10025" s="14"/>
      <c r="O10025" s="14"/>
      <c r="P10025" s="14"/>
    </row>
    <row r="10026" spans="9:16" x14ac:dyDescent="0.25">
      <c r="I10026" s="14"/>
      <c r="J10026" s="14"/>
      <c r="K10026" s="14"/>
      <c r="L10026" s="14"/>
      <c r="M10026" s="14"/>
      <c r="N10026" s="14"/>
      <c r="O10026" s="14"/>
      <c r="P10026" s="14"/>
    </row>
    <row r="10027" spans="9:16" x14ac:dyDescent="0.25">
      <c r="I10027" s="14"/>
      <c r="J10027" s="14"/>
      <c r="K10027" s="14"/>
      <c r="L10027" s="14"/>
      <c r="M10027" s="14"/>
      <c r="N10027" s="14"/>
      <c r="O10027" s="14"/>
      <c r="P10027" s="14"/>
    </row>
    <row r="10028" spans="9:16" x14ac:dyDescent="0.25">
      <c r="I10028" s="14"/>
      <c r="J10028" s="14"/>
      <c r="K10028" s="14"/>
      <c r="L10028" s="14"/>
      <c r="M10028" s="14"/>
      <c r="N10028" s="14"/>
      <c r="O10028" s="14"/>
      <c r="P10028" s="14"/>
    </row>
    <row r="10029" spans="9:16" x14ac:dyDescent="0.25">
      <c r="I10029" s="14"/>
      <c r="J10029" s="14"/>
      <c r="K10029" s="14"/>
      <c r="L10029" s="14"/>
      <c r="M10029" s="14"/>
      <c r="N10029" s="14"/>
      <c r="O10029" s="14"/>
      <c r="P10029" s="14"/>
    </row>
    <row r="10030" spans="9:16" x14ac:dyDescent="0.25">
      <c r="I10030" s="14"/>
      <c r="J10030" s="14"/>
      <c r="K10030" s="14"/>
      <c r="L10030" s="14"/>
      <c r="M10030" s="14"/>
      <c r="N10030" s="14"/>
      <c r="O10030" s="14"/>
      <c r="P10030" s="14"/>
    </row>
    <row r="10031" spans="9:16" x14ac:dyDescent="0.25">
      <c r="I10031" s="14"/>
      <c r="J10031" s="14"/>
      <c r="K10031" s="14"/>
      <c r="L10031" s="14"/>
      <c r="M10031" s="14"/>
      <c r="N10031" s="14"/>
      <c r="O10031" s="14"/>
      <c r="P10031" s="14"/>
    </row>
    <row r="10032" spans="9:16" x14ac:dyDescent="0.25">
      <c r="I10032" s="14"/>
      <c r="J10032" s="14"/>
      <c r="K10032" s="14"/>
      <c r="L10032" s="14"/>
      <c r="M10032" s="14"/>
      <c r="N10032" s="14"/>
      <c r="O10032" s="14"/>
      <c r="P10032" s="14"/>
    </row>
    <row r="10033" spans="9:16" x14ac:dyDescent="0.25">
      <c r="I10033" s="14"/>
      <c r="J10033" s="14"/>
      <c r="K10033" s="14"/>
      <c r="L10033" s="14"/>
      <c r="M10033" s="14"/>
      <c r="N10033" s="14"/>
      <c r="O10033" s="14"/>
      <c r="P10033" s="14"/>
    </row>
    <row r="10034" spans="9:16" x14ac:dyDescent="0.25">
      <c r="I10034" s="14"/>
      <c r="J10034" s="14"/>
      <c r="K10034" s="14"/>
      <c r="L10034" s="14"/>
      <c r="M10034" s="14"/>
      <c r="N10034" s="14"/>
      <c r="O10034" s="14"/>
      <c r="P10034" s="14"/>
    </row>
    <row r="10035" spans="9:16" x14ac:dyDescent="0.25">
      <c r="I10035" s="14"/>
      <c r="J10035" s="14"/>
      <c r="K10035" s="14"/>
      <c r="L10035" s="14"/>
      <c r="M10035" s="14"/>
      <c r="N10035" s="14"/>
      <c r="O10035" s="14"/>
      <c r="P10035" s="14"/>
    </row>
    <row r="10036" spans="9:16" x14ac:dyDescent="0.25">
      <c r="I10036" s="14"/>
      <c r="J10036" s="14"/>
      <c r="K10036" s="14"/>
      <c r="L10036" s="14"/>
      <c r="M10036" s="14"/>
      <c r="N10036" s="14"/>
      <c r="O10036" s="14"/>
      <c r="P10036" s="14"/>
    </row>
    <row r="10037" spans="9:16" x14ac:dyDescent="0.25">
      <c r="I10037" s="14"/>
      <c r="J10037" s="14"/>
      <c r="K10037" s="14"/>
      <c r="L10037" s="14"/>
      <c r="M10037" s="14"/>
      <c r="N10037" s="14"/>
      <c r="O10037" s="14"/>
      <c r="P10037" s="14"/>
    </row>
    <row r="10038" spans="9:16" x14ac:dyDescent="0.25">
      <c r="I10038" s="14"/>
      <c r="J10038" s="14"/>
      <c r="K10038" s="14"/>
      <c r="L10038" s="14"/>
      <c r="M10038" s="14"/>
      <c r="N10038" s="14"/>
      <c r="O10038" s="14"/>
      <c r="P10038" s="14"/>
    </row>
    <row r="10039" spans="9:16" x14ac:dyDescent="0.25">
      <c r="I10039" s="14"/>
      <c r="J10039" s="14"/>
      <c r="K10039" s="14"/>
      <c r="L10039" s="14"/>
      <c r="M10039" s="14"/>
      <c r="N10039" s="14"/>
      <c r="O10039" s="14"/>
      <c r="P10039" s="14"/>
    </row>
    <row r="10040" spans="9:16" x14ac:dyDescent="0.25">
      <c r="I10040" s="14"/>
      <c r="J10040" s="14"/>
      <c r="K10040" s="14"/>
      <c r="L10040" s="14"/>
      <c r="M10040" s="14"/>
      <c r="N10040" s="14"/>
      <c r="O10040" s="14"/>
      <c r="P10040" s="14"/>
    </row>
    <row r="10041" spans="9:16" x14ac:dyDescent="0.25">
      <c r="I10041" s="14"/>
      <c r="J10041" s="14"/>
      <c r="K10041" s="14"/>
      <c r="L10041" s="14"/>
      <c r="M10041" s="14"/>
      <c r="N10041" s="14"/>
      <c r="O10041" s="14"/>
      <c r="P10041" s="14"/>
    </row>
    <row r="10042" spans="9:16" x14ac:dyDescent="0.25">
      <c r="I10042" s="14"/>
      <c r="J10042" s="14"/>
      <c r="K10042" s="14"/>
      <c r="L10042" s="14"/>
      <c r="M10042" s="14"/>
      <c r="N10042" s="14"/>
      <c r="O10042" s="14"/>
      <c r="P10042" s="14"/>
    </row>
    <row r="10043" spans="9:16" x14ac:dyDescent="0.25">
      <c r="I10043" s="14"/>
      <c r="J10043" s="14"/>
      <c r="K10043" s="14"/>
      <c r="L10043" s="14"/>
      <c r="M10043" s="14"/>
      <c r="N10043" s="14"/>
      <c r="O10043" s="14"/>
      <c r="P10043" s="14"/>
    </row>
    <row r="10044" spans="9:16" x14ac:dyDescent="0.25">
      <c r="I10044" s="14"/>
      <c r="J10044" s="14"/>
      <c r="K10044" s="14"/>
      <c r="L10044" s="14"/>
      <c r="M10044" s="14"/>
      <c r="N10044" s="14"/>
      <c r="O10044" s="14"/>
      <c r="P10044" s="14"/>
    </row>
    <row r="10045" spans="9:16" x14ac:dyDescent="0.25">
      <c r="I10045" s="14"/>
      <c r="J10045" s="14"/>
      <c r="K10045" s="14"/>
      <c r="L10045" s="14"/>
      <c r="M10045" s="14"/>
      <c r="N10045" s="14"/>
      <c r="O10045" s="14"/>
      <c r="P10045" s="14"/>
    </row>
    <row r="10046" spans="9:16" x14ac:dyDescent="0.25">
      <c r="I10046" s="14"/>
      <c r="J10046" s="14"/>
      <c r="K10046" s="14"/>
      <c r="L10046" s="14"/>
      <c r="M10046" s="14"/>
      <c r="N10046" s="14"/>
      <c r="O10046" s="14"/>
      <c r="P10046" s="14"/>
    </row>
    <row r="10047" spans="9:16" x14ac:dyDescent="0.25">
      <c r="I10047" s="14"/>
      <c r="J10047" s="14"/>
      <c r="K10047" s="14"/>
      <c r="L10047" s="14"/>
      <c r="M10047" s="14"/>
      <c r="N10047" s="14"/>
      <c r="O10047" s="14"/>
      <c r="P10047" s="14"/>
    </row>
    <row r="10048" spans="9:16" x14ac:dyDescent="0.25">
      <c r="I10048" s="14"/>
      <c r="J10048" s="14"/>
      <c r="K10048" s="14"/>
      <c r="L10048" s="14"/>
      <c r="M10048" s="14"/>
      <c r="N10048" s="14"/>
      <c r="O10048" s="14"/>
      <c r="P10048" s="14"/>
    </row>
    <row r="10049" spans="9:16" x14ac:dyDescent="0.25">
      <c r="I10049" s="14"/>
      <c r="J10049" s="14"/>
      <c r="K10049" s="14"/>
      <c r="L10049" s="14"/>
      <c r="M10049" s="14"/>
      <c r="N10049" s="14"/>
      <c r="O10049" s="14"/>
      <c r="P10049" s="14"/>
    </row>
    <row r="10050" spans="9:16" x14ac:dyDescent="0.25">
      <c r="I10050" s="14"/>
      <c r="J10050" s="14"/>
      <c r="K10050" s="14"/>
      <c r="L10050" s="14"/>
      <c r="M10050" s="14"/>
      <c r="N10050" s="14"/>
      <c r="O10050" s="14"/>
      <c r="P10050" s="14"/>
    </row>
    <row r="10051" spans="9:16" x14ac:dyDescent="0.25">
      <c r="I10051" s="14"/>
      <c r="J10051" s="14"/>
      <c r="K10051" s="14"/>
      <c r="L10051" s="14"/>
      <c r="M10051" s="14"/>
      <c r="N10051" s="14"/>
      <c r="O10051" s="14"/>
      <c r="P10051" s="14"/>
    </row>
    <row r="10052" spans="9:16" x14ac:dyDescent="0.25">
      <c r="I10052" s="14"/>
      <c r="J10052" s="14"/>
      <c r="K10052" s="14"/>
      <c r="L10052" s="14"/>
      <c r="M10052" s="14"/>
      <c r="N10052" s="14"/>
      <c r="O10052" s="14"/>
      <c r="P10052" s="14"/>
    </row>
    <row r="10053" spans="9:16" x14ac:dyDescent="0.25">
      <c r="I10053" s="14"/>
      <c r="J10053" s="14"/>
      <c r="K10053" s="14"/>
      <c r="L10053" s="14"/>
      <c r="M10053" s="14"/>
      <c r="N10053" s="14"/>
      <c r="O10053" s="14"/>
      <c r="P10053" s="14"/>
    </row>
    <row r="10054" spans="9:16" x14ac:dyDescent="0.25">
      <c r="I10054" s="14"/>
      <c r="J10054" s="14"/>
      <c r="K10054" s="14"/>
      <c r="L10054" s="14"/>
      <c r="M10054" s="14"/>
      <c r="N10054" s="14"/>
      <c r="O10054" s="14"/>
      <c r="P10054" s="14"/>
    </row>
    <row r="10055" spans="9:16" x14ac:dyDescent="0.25">
      <c r="I10055" s="14"/>
      <c r="J10055" s="14"/>
      <c r="K10055" s="14"/>
      <c r="L10055" s="14"/>
      <c r="M10055" s="14"/>
      <c r="N10055" s="14"/>
      <c r="O10055" s="14"/>
      <c r="P10055" s="14"/>
    </row>
    <row r="10056" spans="9:16" x14ac:dyDescent="0.25">
      <c r="I10056" s="14"/>
      <c r="J10056" s="14"/>
      <c r="K10056" s="14"/>
      <c r="L10056" s="14"/>
      <c r="M10056" s="14"/>
      <c r="N10056" s="14"/>
      <c r="O10056" s="14"/>
      <c r="P10056" s="14"/>
    </row>
    <row r="10057" spans="9:16" x14ac:dyDescent="0.25">
      <c r="I10057" s="14"/>
      <c r="J10057" s="14"/>
      <c r="K10057" s="14"/>
      <c r="L10057" s="14"/>
      <c r="M10057" s="14"/>
      <c r="N10057" s="14"/>
      <c r="O10057" s="14"/>
      <c r="P10057" s="14"/>
    </row>
    <row r="10058" spans="9:16" x14ac:dyDescent="0.25">
      <c r="I10058" s="14"/>
      <c r="J10058" s="14"/>
      <c r="K10058" s="14"/>
      <c r="L10058" s="14"/>
      <c r="M10058" s="14"/>
      <c r="N10058" s="14"/>
      <c r="O10058" s="14"/>
      <c r="P10058" s="14"/>
    </row>
    <row r="10059" spans="9:16" x14ac:dyDescent="0.25">
      <c r="I10059" s="14"/>
      <c r="J10059" s="14"/>
      <c r="K10059" s="14"/>
      <c r="L10059" s="14"/>
      <c r="M10059" s="14"/>
      <c r="N10059" s="14"/>
      <c r="O10059" s="14"/>
      <c r="P10059" s="14"/>
    </row>
    <row r="10060" spans="9:16" x14ac:dyDescent="0.25">
      <c r="I10060" s="14"/>
      <c r="J10060" s="14"/>
      <c r="K10060" s="14"/>
      <c r="L10060" s="14"/>
      <c r="M10060" s="14"/>
      <c r="N10060" s="14"/>
      <c r="O10060" s="14"/>
      <c r="P10060" s="14"/>
    </row>
    <row r="10061" spans="9:16" x14ac:dyDescent="0.25">
      <c r="I10061" s="14"/>
      <c r="J10061" s="14"/>
      <c r="K10061" s="14"/>
      <c r="L10061" s="14"/>
      <c r="M10061" s="14"/>
      <c r="N10061" s="14"/>
      <c r="O10061" s="14"/>
      <c r="P10061" s="14"/>
    </row>
    <row r="10062" spans="9:16" x14ac:dyDescent="0.25">
      <c r="I10062" s="14"/>
      <c r="J10062" s="14"/>
      <c r="K10062" s="14"/>
      <c r="L10062" s="14"/>
      <c r="M10062" s="14"/>
      <c r="N10062" s="14"/>
      <c r="O10062" s="14"/>
      <c r="P10062" s="14"/>
    </row>
    <row r="10063" spans="9:16" x14ac:dyDescent="0.25">
      <c r="I10063" s="14"/>
      <c r="J10063" s="14"/>
      <c r="K10063" s="14"/>
      <c r="L10063" s="14"/>
      <c r="M10063" s="14"/>
      <c r="N10063" s="14"/>
      <c r="O10063" s="14"/>
      <c r="P10063" s="14"/>
    </row>
    <row r="10064" spans="9:16" x14ac:dyDescent="0.25">
      <c r="I10064" s="14"/>
      <c r="J10064" s="14"/>
      <c r="K10064" s="14"/>
      <c r="L10064" s="14"/>
      <c r="M10064" s="14"/>
      <c r="N10064" s="14"/>
      <c r="O10064" s="14"/>
      <c r="P10064" s="14"/>
    </row>
    <row r="10065" spans="9:16" x14ac:dyDescent="0.25">
      <c r="I10065" s="14"/>
      <c r="J10065" s="14"/>
      <c r="K10065" s="14"/>
      <c r="L10065" s="14"/>
      <c r="M10065" s="14"/>
      <c r="N10065" s="14"/>
      <c r="O10065" s="14"/>
      <c r="P10065" s="14"/>
    </row>
    <row r="10066" spans="9:16" x14ac:dyDescent="0.25">
      <c r="I10066" s="14"/>
      <c r="J10066" s="14"/>
      <c r="K10066" s="14"/>
      <c r="L10066" s="14"/>
      <c r="M10066" s="14"/>
      <c r="N10066" s="14"/>
      <c r="O10066" s="14"/>
      <c r="P10066" s="14"/>
    </row>
    <row r="10067" spans="9:16" x14ac:dyDescent="0.25">
      <c r="I10067" s="14"/>
      <c r="J10067" s="14"/>
      <c r="K10067" s="14"/>
      <c r="L10067" s="14"/>
      <c r="M10067" s="14"/>
      <c r="N10067" s="14"/>
      <c r="O10067" s="14"/>
      <c r="P10067" s="14"/>
    </row>
    <row r="10068" spans="9:16" x14ac:dyDescent="0.25">
      <c r="I10068" s="14"/>
      <c r="J10068" s="14"/>
      <c r="K10068" s="14"/>
      <c r="L10068" s="14"/>
      <c r="M10068" s="14"/>
      <c r="N10068" s="14"/>
      <c r="O10068" s="14"/>
      <c r="P10068" s="14"/>
    </row>
    <row r="10069" spans="9:16" x14ac:dyDescent="0.25">
      <c r="I10069" s="14"/>
      <c r="J10069" s="14"/>
      <c r="K10069" s="14"/>
      <c r="L10069" s="14"/>
      <c r="M10069" s="14"/>
      <c r="N10069" s="14"/>
      <c r="O10069" s="14"/>
      <c r="P10069" s="14"/>
    </row>
    <row r="10070" spans="9:16" x14ac:dyDescent="0.25">
      <c r="I10070" s="14"/>
      <c r="J10070" s="14"/>
      <c r="K10070" s="14"/>
      <c r="L10070" s="14"/>
      <c r="M10070" s="14"/>
      <c r="N10070" s="14"/>
      <c r="O10070" s="14"/>
      <c r="P10070" s="14"/>
    </row>
    <row r="10071" spans="9:16" x14ac:dyDescent="0.25">
      <c r="I10071" s="14"/>
      <c r="J10071" s="14"/>
      <c r="K10071" s="14"/>
      <c r="L10071" s="14"/>
      <c r="M10071" s="14"/>
      <c r="N10071" s="14"/>
      <c r="O10071" s="14"/>
      <c r="P10071" s="14"/>
    </row>
    <row r="10072" spans="9:16" x14ac:dyDescent="0.25">
      <c r="I10072" s="14"/>
      <c r="J10072" s="14"/>
      <c r="K10072" s="14"/>
      <c r="L10072" s="14"/>
      <c r="M10072" s="14"/>
      <c r="N10072" s="14"/>
      <c r="O10072" s="14"/>
      <c r="P10072" s="14"/>
    </row>
    <row r="10073" spans="9:16" x14ac:dyDescent="0.25">
      <c r="I10073" s="14"/>
      <c r="J10073" s="14"/>
      <c r="K10073" s="14"/>
      <c r="L10073" s="14"/>
      <c r="M10073" s="14"/>
      <c r="N10073" s="14"/>
      <c r="O10073" s="14"/>
      <c r="P10073" s="14"/>
    </row>
    <row r="10074" spans="9:16" x14ac:dyDescent="0.25">
      <c r="I10074" s="14"/>
      <c r="J10074" s="14"/>
      <c r="K10074" s="14"/>
      <c r="L10074" s="14"/>
      <c r="M10074" s="14"/>
      <c r="N10074" s="14"/>
      <c r="O10074" s="14"/>
      <c r="P10074" s="14"/>
    </row>
    <row r="10075" spans="9:16" x14ac:dyDescent="0.25">
      <c r="I10075" s="14"/>
      <c r="J10075" s="14"/>
      <c r="K10075" s="14"/>
      <c r="L10075" s="14"/>
      <c r="M10075" s="14"/>
      <c r="N10075" s="14"/>
      <c r="O10075" s="14"/>
      <c r="P10075" s="14"/>
    </row>
    <row r="10076" spans="9:16" x14ac:dyDescent="0.25">
      <c r="I10076" s="14"/>
      <c r="J10076" s="14"/>
      <c r="K10076" s="14"/>
      <c r="L10076" s="14"/>
      <c r="M10076" s="14"/>
      <c r="N10076" s="14"/>
      <c r="O10076" s="14"/>
      <c r="P10076" s="14"/>
    </row>
    <row r="10077" spans="9:16" x14ac:dyDescent="0.25">
      <c r="I10077" s="14"/>
      <c r="J10077" s="14"/>
      <c r="K10077" s="14"/>
      <c r="L10077" s="14"/>
      <c r="M10077" s="14"/>
      <c r="N10077" s="14"/>
      <c r="O10077" s="14"/>
      <c r="P10077" s="14"/>
    </row>
    <row r="10078" spans="9:16" x14ac:dyDescent="0.25">
      <c r="I10078" s="14"/>
      <c r="J10078" s="14"/>
      <c r="K10078" s="14"/>
      <c r="L10078" s="14"/>
      <c r="M10078" s="14"/>
      <c r="N10078" s="14"/>
      <c r="O10078" s="14"/>
      <c r="P10078" s="14"/>
    </row>
    <row r="10079" spans="9:16" x14ac:dyDescent="0.25">
      <c r="I10079" s="14"/>
      <c r="J10079" s="14"/>
      <c r="K10079" s="14"/>
      <c r="L10079" s="14"/>
      <c r="M10079" s="14"/>
      <c r="N10079" s="14"/>
      <c r="O10079" s="14"/>
      <c r="P10079" s="14"/>
    </row>
    <row r="10080" spans="9:16" x14ac:dyDescent="0.25">
      <c r="I10080" s="14"/>
      <c r="J10080" s="14"/>
      <c r="K10080" s="14"/>
      <c r="L10080" s="14"/>
      <c r="M10080" s="14"/>
      <c r="N10080" s="14"/>
      <c r="O10080" s="14"/>
      <c r="P10080" s="14"/>
    </row>
    <row r="10081" spans="9:16" x14ac:dyDescent="0.25">
      <c r="I10081" s="14"/>
      <c r="J10081" s="14"/>
      <c r="K10081" s="14"/>
      <c r="L10081" s="14"/>
      <c r="M10081" s="14"/>
      <c r="N10081" s="14"/>
      <c r="O10081" s="14"/>
      <c r="P10081" s="14"/>
    </row>
    <row r="10082" spans="9:16" x14ac:dyDescent="0.25">
      <c r="I10082" s="14"/>
      <c r="J10082" s="14"/>
      <c r="K10082" s="14"/>
      <c r="L10082" s="14"/>
      <c r="M10082" s="14"/>
      <c r="N10082" s="14"/>
      <c r="O10082" s="14"/>
      <c r="P10082" s="14"/>
    </row>
    <row r="10083" spans="9:16" x14ac:dyDescent="0.25">
      <c r="I10083" s="14"/>
      <c r="J10083" s="14"/>
      <c r="K10083" s="14"/>
      <c r="L10083" s="14"/>
      <c r="M10083" s="14"/>
      <c r="N10083" s="14"/>
      <c r="O10083" s="14"/>
      <c r="P10083" s="14"/>
    </row>
    <row r="10084" spans="9:16" x14ac:dyDescent="0.25">
      <c r="I10084" s="14"/>
      <c r="J10084" s="14"/>
      <c r="K10084" s="14"/>
      <c r="L10084" s="14"/>
      <c r="M10084" s="14"/>
      <c r="N10084" s="14"/>
      <c r="O10084" s="14"/>
      <c r="P10084" s="14"/>
    </row>
    <row r="10085" spans="9:16" x14ac:dyDescent="0.25">
      <c r="I10085" s="14"/>
      <c r="J10085" s="14"/>
      <c r="K10085" s="14"/>
      <c r="L10085" s="14"/>
      <c r="M10085" s="14"/>
      <c r="N10085" s="14"/>
      <c r="O10085" s="14"/>
      <c r="P10085" s="14"/>
    </row>
    <row r="10086" spans="9:16" x14ac:dyDescent="0.25">
      <c r="I10086" s="14"/>
      <c r="J10086" s="14"/>
      <c r="K10086" s="14"/>
      <c r="L10086" s="14"/>
      <c r="M10086" s="14"/>
      <c r="N10086" s="14"/>
      <c r="O10086" s="14"/>
      <c r="P10086" s="14"/>
    </row>
    <row r="10087" spans="9:16" x14ac:dyDescent="0.25">
      <c r="I10087" s="14"/>
      <c r="J10087" s="14"/>
      <c r="K10087" s="14"/>
      <c r="L10087" s="14"/>
      <c r="M10087" s="14"/>
      <c r="N10087" s="14"/>
      <c r="O10087" s="14"/>
      <c r="P10087" s="14"/>
    </row>
    <row r="10088" spans="9:16" x14ac:dyDescent="0.25">
      <c r="I10088" s="14"/>
      <c r="J10088" s="14"/>
      <c r="K10088" s="14"/>
      <c r="L10088" s="14"/>
      <c r="M10088" s="14"/>
      <c r="N10088" s="14"/>
      <c r="O10088" s="14"/>
      <c r="P10088" s="14"/>
    </row>
    <row r="10089" spans="9:16" x14ac:dyDescent="0.25">
      <c r="I10089" s="14"/>
      <c r="J10089" s="14"/>
      <c r="K10089" s="14"/>
      <c r="L10089" s="14"/>
      <c r="M10089" s="14"/>
      <c r="N10089" s="14"/>
      <c r="O10089" s="14"/>
      <c r="P10089" s="14"/>
    </row>
    <row r="10090" spans="9:16" x14ac:dyDescent="0.25">
      <c r="I10090" s="14"/>
      <c r="J10090" s="14"/>
      <c r="K10090" s="14"/>
      <c r="L10090" s="14"/>
      <c r="M10090" s="14"/>
      <c r="N10090" s="14"/>
      <c r="O10090" s="14"/>
      <c r="P10090" s="14"/>
    </row>
    <row r="10091" spans="9:16" x14ac:dyDescent="0.25">
      <c r="I10091" s="14"/>
      <c r="J10091" s="14"/>
      <c r="K10091" s="14"/>
      <c r="L10091" s="14"/>
      <c r="M10091" s="14"/>
      <c r="N10091" s="14"/>
      <c r="O10091" s="14"/>
      <c r="P10091" s="14"/>
    </row>
    <row r="10092" spans="9:16" x14ac:dyDescent="0.25">
      <c r="I10092" s="14"/>
      <c r="J10092" s="14"/>
      <c r="K10092" s="14"/>
      <c r="L10092" s="14"/>
      <c r="M10092" s="14"/>
      <c r="N10092" s="14"/>
      <c r="O10092" s="14"/>
      <c r="P10092" s="14"/>
    </row>
    <row r="10093" spans="9:16" x14ac:dyDescent="0.25">
      <c r="I10093" s="14"/>
      <c r="J10093" s="14"/>
      <c r="K10093" s="14"/>
      <c r="L10093" s="14"/>
      <c r="M10093" s="14"/>
      <c r="N10093" s="14"/>
      <c r="O10093" s="14"/>
      <c r="P10093" s="14"/>
    </row>
    <row r="10094" spans="9:16" x14ac:dyDescent="0.25">
      <c r="I10094" s="14"/>
      <c r="J10094" s="14"/>
      <c r="K10094" s="14"/>
      <c r="L10094" s="14"/>
      <c r="M10094" s="14"/>
      <c r="N10094" s="14"/>
      <c r="O10094" s="14"/>
      <c r="P10094" s="14"/>
    </row>
    <row r="10095" spans="9:16" x14ac:dyDescent="0.25">
      <c r="I10095" s="14"/>
      <c r="J10095" s="14"/>
      <c r="K10095" s="14"/>
      <c r="L10095" s="14"/>
      <c r="M10095" s="14"/>
      <c r="N10095" s="14"/>
      <c r="O10095" s="14"/>
      <c r="P10095" s="14"/>
    </row>
    <row r="10096" spans="9:16" x14ac:dyDescent="0.25">
      <c r="I10096" s="14"/>
      <c r="J10096" s="14"/>
      <c r="K10096" s="14"/>
      <c r="L10096" s="14"/>
      <c r="M10096" s="14"/>
      <c r="N10096" s="14"/>
      <c r="O10096" s="14"/>
      <c r="P10096" s="14"/>
    </row>
    <row r="10097" spans="9:16" x14ac:dyDescent="0.25">
      <c r="I10097" s="14"/>
      <c r="J10097" s="14"/>
      <c r="K10097" s="14"/>
      <c r="L10097" s="14"/>
      <c r="M10097" s="14"/>
      <c r="N10097" s="14"/>
      <c r="O10097" s="14"/>
      <c r="P10097" s="14"/>
    </row>
    <row r="10098" spans="9:16" x14ac:dyDescent="0.25">
      <c r="I10098" s="14"/>
      <c r="J10098" s="14"/>
      <c r="K10098" s="14"/>
      <c r="L10098" s="14"/>
      <c r="M10098" s="14"/>
      <c r="N10098" s="14"/>
      <c r="O10098" s="14"/>
      <c r="P10098" s="14"/>
    </row>
    <row r="10099" spans="9:16" x14ac:dyDescent="0.25">
      <c r="I10099" s="14"/>
      <c r="J10099" s="14"/>
      <c r="K10099" s="14"/>
      <c r="L10099" s="14"/>
      <c r="M10099" s="14"/>
      <c r="N10099" s="14"/>
      <c r="O10099" s="14"/>
      <c r="P10099" s="14"/>
    </row>
    <row r="10100" spans="9:16" x14ac:dyDescent="0.25">
      <c r="I10100" s="14"/>
      <c r="J10100" s="14"/>
      <c r="K10100" s="14"/>
      <c r="L10100" s="14"/>
      <c r="M10100" s="14"/>
      <c r="N10100" s="14"/>
      <c r="O10100" s="14"/>
      <c r="P10100" s="14"/>
    </row>
    <row r="10101" spans="9:16" x14ac:dyDescent="0.25">
      <c r="I10101" s="14"/>
      <c r="J10101" s="14"/>
      <c r="K10101" s="14"/>
      <c r="L10101" s="14"/>
      <c r="M10101" s="14"/>
      <c r="N10101" s="14"/>
      <c r="O10101" s="14"/>
      <c r="P10101" s="14"/>
    </row>
    <row r="10102" spans="9:16" x14ac:dyDescent="0.25">
      <c r="I10102" s="14"/>
      <c r="J10102" s="14"/>
      <c r="K10102" s="14"/>
      <c r="L10102" s="14"/>
      <c r="M10102" s="14"/>
      <c r="N10102" s="14"/>
      <c r="O10102" s="14"/>
      <c r="P10102" s="14"/>
    </row>
    <row r="10103" spans="9:16" x14ac:dyDescent="0.25">
      <c r="I10103" s="14"/>
      <c r="J10103" s="14"/>
      <c r="K10103" s="14"/>
      <c r="L10103" s="14"/>
      <c r="M10103" s="14"/>
      <c r="N10103" s="14"/>
      <c r="O10103" s="14"/>
      <c r="P10103" s="14"/>
    </row>
    <row r="10104" spans="9:16" x14ac:dyDescent="0.25">
      <c r="I10104" s="14"/>
      <c r="J10104" s="14"/>
      <c r="K10104" s="14"/>
      <c r="L10104" s="14"/>
      <c r="M10104" s="14"/>
      <c r="N10104" s="14"/>
      <c r="O10104" s="14"/>
      <c r="P10104" s="14"/>
    </row>
    <row r="10105" spans="9:16" x14ac:dyDescent="0.25">
      <c r="I10105" s="14"/>
      <c r="J10105" s="14"/>
      <c r="K10105" s="14"/>
      <c r="L10105" s="14"/>
      <c r="M10105" s="14"/>
      <c r="N10105" s="14"/>
      <c r="O10105" s="14"/>
      <c r="P10105" s="14"/>
    </row>
    <row r="10106" spans="9:16" x14ac:dyDescent="0.25">
      <c r="I10106" s="14"/>
      <c r="J10106" s="14"/>
      <c r="K10106" s="14"/>
      <c r="L10106" s="14"/>
      <c r="M10106" s="14"/>
      <c r="N10106" s="14"/>
      <c r="O10106" s="14"/>
      <c r="P10106" s="14"/>
    </row>
    <row r="10107" spans="9:16" x14ac:dyDescent="0.25">
      <c r="I10107" s="14"/>
      <c r="J10107" s="14"/>
      <c r="K10107" s="14"/>
      <c r="L10107" s="14"/>
      <c r="M10107" s="14"/>
      <c r="N10107" s="14"/>
      <c r="O10107" s="14"/>
      <c r="P10107" s="14"/>
    </row>
    <row r="10108" spans="9:16" x14ac:dyDescent="0.25">
      <c r="I10108" s="14"/>
      <c r="J10108" s="14"/>
      <c r="K10108" s="14"/>
      <c r="L10108" s="14"/>
      <c r="M10108" s="14"/>
      <c r="N10108" s="14"/>
      <c r="O10108" s="14"/>
      <c r="P10108" s="14"/>
    </row>
    <row r="10109" spans="9:16" x14ac:dyDescent="0.25">
      <c r="I10109" s="14"/>
      <c r="J10109" s="14"/>
      <c r="K10109" s="14"/>
      <c r="L10109" s="14"/>
      <c r="M10109" s="14"/>
      <c r="N10109" s="14"/>
      <c r="O10109" s="14"/>
      <c r="P10109" s="14"/>
    </row>
    <row r="10110" spans="9:16" x14ac:dyDescent="0.25">
      <c r="I10110" s="14"/>
      <c r="J10110" s="14"/>
      <c r="K10110" s="14"/>
      <c r="L10110" s="14"/>
      <c r="M10110" s="14"/>
      <c r="N10110" s="14"/>
      <c r="O10110" s="14"/>
      <c r="P10110" s="14"/>
    </row>
    <row r="10111" spans="9:16" x14ac:dyDescent="0.25">
      <c r="I10111" s="14"/>
      <c r="J10111" s="14"/>
      <c r="K10111" s="14"/>
      <c r="L10111" s="14"/>
      <c r="M10111" s="14"/>
      <c r="N10111" s="14"/>
      <c r="O10111" s="14"/>
      <c r="P10111" s="14"/>
    </row>
    <row r="10112" spans="9:16" x14ac:dyDescent="0.25">
      <c r="I10112" s="14"/>
      <c r="J10112" s="14"/>
      <c r="K10112" s="14"/>
      <c r="L10112" s="14"/>
      <c r="M10112" s="14"/>
      <c r="N10112" s="14"/>
      <c r="O10112" s="14"/>
      <c r="P10112" s="14"/>
    </row>
    <row r="10113" spans="9:16" x14ac:dyDescent="0.25">
      <c r="I10113" s="14"/>
      <c r="J10113" s="14"/>
      <c r="K10113" s="14"/>
      <c r="L10113" s="14"/>
      <c r="M10113" s="14"/>
      <c r="N10113" s="14"/>
      <c r="O10113" s="14"/>
      <c r="P10113" s="14"/>
    </row>
    <row r="10114" spans="9:16" x14ac:dyDescent="0.25">
      <c r="I10114" s="14"/>
      <c r="J10114" s="14"/>
      <c r="K10114" s="14"/>
      <c r="L10114" s="14"/>
      <c r="M10114" s="14"/>
      <c r="N10114" s="14"/>
      <c r="O10114" s="14"/>
      <c r="P10114" s="14"/>
    </row>
    <row r="10115" spans="9:16" x14ac:dyDescent="0.25">
      <c r="I10115" s="14"/>
      <c r="J10115" s="14"/>
      <c r="K10115" s="14"/>
      <c r="L10115" s="14"/>
      <c r="M10115" s="14"/>
      <c r="N10115" s="14"/>
      <c r="O10115" s="14"/>
      <c r="P10115" s="14"/>
    </row>
    <row r="10116" spans="9:16" x14ac:dyDescent="0.25">
      <c r="I10116" s="14"/>
      <c r="J10116" s="14"/>
      <c r="K10116" s="14"/>
      <c r="L10116" s="14"/>
      <c r="M10116" s="14"/>
      <c r="N10116" s="14"/>
      <c r="O10116" s="14"/>
      <c r="P10116" s="14"/>
    </row>
    <row r="10117" spans="9:16" x14ac:dyDescent="0.25">
      <c r="I10117" s="14"/>
      <c r="J10117" s="14"/>
      <c r="K10117" s="14"/>
      <c r="L10117" s="14"/>
      <c r="M10117" s="14"/>
      <c r="N10117" s="14"/>
      <c r="O10117" s="14"/>
      <c r="P10117" s="14"/>
    </row>
    <row r="10118" spans="9:16" x14ac:dyDescent="0.25">
      <c r="I10118" s="14"/>
      <c r="J10118" s="14"/>
      <c r="K10118" s="14"/>
      <c r="L10118" s="14"/>
      <c r="M10118" s="14"/>
      <c r="N10118" s="14"/>
      <c r="O10118" s="14"/>
      <c r="P10118" s="14"/>
    </row>
    <row r="10119" spans="9:16" x14ac:dyDescent="0.25">
      <c r="I10119" s="14"/>
      <c r="J10119" s="14"/>
      <c r="K10119" s="14"/>
      <c r="L10119" s="14"/>
      <c r="M10119" s="14"/>
      <c r="N10119" s="14"/>
      <c r="O10119" s="14"/>
      <c r="P10119" s="14"/>
    </row>
    <row r="10120" spans="9:16" x14ac:dyDescent="0.25">
      <c r="I10120" s="14"/>
      <c r="J10120" s="14"/>
      <c r="K10120" s="14"/>
      <c r="L10120" s="14"/>
      <c r="M10120" s="14"/>
      <c r="N10120" s="14"/>
      <c r="O10120" s="14"/>
      <c r="P10120" s="14"/>
    </row>
    <row r="10121" spans="9:16" x14ac:dyDescent="0.25">
      <c r="I10121" s="14"/>
      <c r="J10121" s="14"/>
      <c r="K10121" s="14"/>
      <c r="L10121" s="14"/>
      <c r="M10121" s="14"/>
      <c r="N10121" s="14"/>
      <c r="O10121" s="14"/>
      <c r="P10121" s="14"/>
    </row>
    <row r="10122" spans="9:16" x14ac:dyDescent="0.25">
      <c r="I10122" s="14"/>
      <c r="J10122" s="14"/>
      <c r="K10122" s="14"/>
      <c r="L10122" s="14"/>
      <c r="M10122" s="14"/>
      <c r="N10122" s="14"/>
      <c r="O10122" s="14"/>
      <c r="P10122" s="14"/>
    </row>
    <row r="10123" spans="9:16" x14ac:dyDescent="0.25">
      <c r="I10123" s="14"/>
      <c r="J10123" s="14"/>
      <c r="K10123" s="14"/>
      <c r="L10123" s="14"/>
      <c r="M10123" s="14"/>
      <c r="N10123" s="14"/>
      <c r="O10123" s="14"/>
      <c r="P10123" s="14"/>
    </row>
    <row r="10124" spans="9:16" x14ac:dyDescent="0.25">
      <c r="I10124" s="14"/>
      <c r="J10124" s="14"/>
      <c r="K10124" s="14"/>
      <c r="L10124" s="14"/>
      <c r="M10124" s="14"/>
      <c r="N10124" s="14"/>
      <c r="O10124" s="14"/>
      <c r="P10124" s="14"/>
    </row>
    <row r="10125" spans="9:16" x14ac:dyDescent="0.25">
      <c r="I10125" s="14"/>
      <c r="J10125" s="14"/>
      <c r="K10125" s="14"/>
      <c r="L10125" s="14"/>
      <c r="M10125" s="14"/>
      <c r="N10125" s="14"/>
      <c r="O10125" s="14"/>
      <c r="P10125" s="14"/>
    </row>
    <row r="10126" spans="9:16" x14ac:dyDescent="0.25">
      <c r="I10126" s="14"/>
      <c r="J10126" s="14"/>
      <c r="K10126" s="14"/>
      <c r="L10126" s="14"/>
      <c r="M10126" s="14"/>
      <c r="N10126" s="14"/>
      <c r="O10126" s="14"/>
      <c r="P10126" s="14"/>
    </row>
    <row r="10127" spans="9:16" x14ac:dyDescent="0.25">
      <c r="I10127" s="14"/>
      <c r="J10127" s="14"/>
      <c r="K10127" s="14"/>
      <c r="L10127" s="14"/>
      <c r="M10127" s="14"/>
      <c r="N10127" s="14"/>
      <c r="O10127" s="14"/>
      <c r="P10127" s="14"/>
    </row>
    <row r="10128" spans="9:16" x14ac:dyDescent="0.25">
      <c r="I10128" s="14"/>
      <c r="J10128" s="14"/>
      <c r="K10128" s="14"/>
      <c r="L10128" s="14"/>
      <c r="M10128" s="14"/>
      <c r="N10128" s="14"/>
      <c r="O10128" s="14"/>
      <c r="P10128" s="14"/>
    </row>
    <row r="10129" spans="9:16" x14ac:dyDescent="0.25">
      <c r="I10129" s="14"/>
      <c r="J10129" s="14"/>
      <c r="K10129" s="14"/>
      <c r="L10129" s="14"/>
      <c r="M10129" s="14"/>
      <c r="N10129" s="14"/>
      <c r="O10129" s="14"/>
      <c r="P10129" s="14"/>
    </row>
    <row r="10130" spans="9:16" x14ac:dyDescent="0.25">
      <c r="I10130" s="14"/>
      <c r="J10130" s="14"/>
      <c r="K10130" s="14"/>
      <c r="L10130" s="14"/>
      <c r="M10130" s="14"/>
      <c r="N10130" s="14"/>
      <c r="O10130" s="14"/>
      <c r="P10130" s="14"/>
    </row>
    <row r="10131" spans="9:16" x14ac:dyDescent="0.25">
      <c r="I10131" s="14"/>
      <c r="J10131" s="14"/>
      <c r="K10131" s="14"/>
      <c r="L10131" s="14"/>
      <c r="M10131" s="14"/>
      <c r="N10131" s="14"/>
      <c r="O10131" s="14"/>
      <c r="P10131" s="14"/>
    </row>
    <row r="10132" spans="9:16" x14ac:dyDescent="0.25">
      <c r="I10132" s="14"/>
      <c r="J10132" s="14"/>
      <c r="K10132" s="14"/>
      <c r="L10132" s="14"/>
      <c r="M10132" s="14"/>
      <c r="N10132" s="14"/>
      <c r="O10132" s="14"/>
      <c r="P10132" s="14"/>
    </row>
    <row r="10133" spans="9:16" x14ac:dyDescent="0.25">
      <c r="I10133" s="14"/>
      <c r="J10133" s="14"/>
      <c r="K10133" s="14"/>
      <c r="L10133" s="14"/>
      <c r="M10133" s="14"/>
      <c r="N10133" s="14"/>
      <c r="O10133" s="14"/>
      <c r="P10133" s="14"/>
    </row>
    <row r="10134" spans="9:16" x14ac:dyDescent="0.25">
      <c r="I10134" s="14"/>
      <c r="J10134" s="14"/>
      <c r="K10134" s="14"/>
      <c r="L10134" s="14"/>
      <c r="M10134" s="14"/>
      <c r="N10134" s="14"/>
      <c r="O10134" s="14"/>
      <c r="P10134" s="14"/>
    </row>
    <row r="10135" spans="9:16" x14ac:dyDescent="0.25">
      <c r="I10135" s="14"/>
      <c r="J10135" s="14"/>
      <c r="K10135" s="14"/>
      <c r="L10135" s="14"/>
      <c r="M10135" s="14"/>
      <c r="N10135" s="14"/>
      <c r="O10135" s="14"/>
      <c r="P10135" s="14"/>
    </row>
    <row r="10136" spans="9:16" x14ac:dyDescent="0.25">
      <c r="I10136" s="14"/>
      <c r="J10136" s="14"/>
      <c r="K10136" s="14"/>
      <c r="L10136" s="14"/>
      <c r="M10136" s="14"/>
      <c r="N10136" s="14"/>
      <c r="O10136" s="14"/>
      <c r="P10136" s="14"/>
    </row>
    <row r="10137" spans="9:16" x14ac:dyDescent="0.25">
      <c r="I10137" s="14"/>
      <c r="J10137" s="14"/>
      <c r="K10137" s="14"/>
      <c r="L10137" s="14"/>
      <c r="M10137" s="14"/>
      <c r="N10137" s="14"/>
      <c r="O10137" s="14"/>
      <c r="P10137" s="14"/>
    </row>
    <row r="10138" spans="9:16" x14ac:dyDescent="0.25">
      <c r="I10138" s="14"/>
      <c r="J10138" s="14"/>
      <c r="K10138" s="14"/>
      <c r="L10138" s="14"/>
      <c r="M10138" s="14"/>
      <c r="N10138" s="14"/>
      <c r="O10138" s="14"/>
      <c r="P10138" s="14"/>
    </row>
    <row r="10139" spans="9:16" x14ac:dyDescent="0.25">
      <c r="I10139" s="14"/>
      <c r="J10139" s="14"/>
      <c r="K10139" s="14"/>
      <c r="L10139" s="14"/>
      <c r="M10139" s="14"/>
      <c r="N10139" s="14"/>
      <c r="O10139" s="14"/>
      <c r="P10139" s="14"/>
    </row>
    <row r="10140" spans="9:16" x14ac:dyDescent="0.25">
      <c r="I10140" s="14"/>
      <c r="J10140" s="14"/>
      <c r="K10140" s="14"/>
      <c r="L10140" s="14"/>
      <c r="M10140" s="14"/>
      <c r="N10140" s="14"/>
      <c r="O10140" s="14"/>
      <c r="P10140" s="14"/>
    </row>
    <row r="10141" spans="9:16" x14ac:dyDescent="0.25">
      <c r="I10141" s="14"/>
      <c r="J10141" s="14"/>
      <c r="K10141" s="14"/>
      <c r="L10141" s="14"/>
      <c r="M10141" s="14"/>
      <c r="N10141" s="14"/>
      <c r="O10141" s="14"/>
      <c r="P10141" s="14"/>
    </row>
    <row r="10142" spans="9:16" x14ac:dyDescent="0.25">
      <c r="I10142" s="14"/>
      <c r="J10142" s="14"/>
      <c r="K10142" s="14"/>
      <c r="L10142" s="14"/>
      <c r="M10142" s="14"/>
      <c r="N10142" s="14"/>
      <c r="O10142" s="14"/>
      <c r="P10142" s="14"/>
    </row>
    <row r="10143" spans="9:16" x14ac:dyDescent="0.25">
      <c r="I10143" s="14"/>
      <c r="J10143" s="14"/>
      <c r="K10143" s="14"/>
      <c r="L10143" s="14"/>
      <c r="M10143" s="14"/>
      <c r="N10143" s="14"/>
      <c r="O10143" s="14"/>
      <c r="P10143" s="14"/>
    </row>
    <row r="10144" spans="9:16" x14ac:dyDescent="0.25">
      <c r="I10144" s="14"/>
      <c r="J10144" s="14"/>
      <c r="K10144" s="14"/>
      <c r="L10144" s="14"/>
      <c r="M10144" s="14"/>
      <c r="N10144" s="14"/>
      <c r="O10144" s="14"/>
      <c r="P10144" s="14"/>
    </row>
    <row r="10145" spans="9:16" x14ac:dyDescent="0.25">
      <c r="I10145" s="14"/>
      <c r="J10145" s="14"/>
      <c r="K10145" s="14"/>
      <c r="L10145" s="14"/>
      <c r="M10145" s="14"/>
      <c r="N10145" s="14"/>
      <c r="O10145" s="14"/>
      <c r="P10145" s="14"/>
    </row>
    <row r="10146" spans="9:16" x14ac:dyDescent="0.25">
      <c r="I10146" s="14"/>
      <c r="J10146" s="14"/>
      <c r="K10146" s="14"/>
      <c r="L10146" s="14"/>
      <c r="M10146" s="14"/>
      <c r="N10146" s="14"/>
      <c r="O10146" s="14"/>
      <c r="P10146" s="14"/>
    </row>
    <row r="10147" spans="9:16" x14ac:dyDescent="0.25">
      <c r="I10147" s="14"/>
      <c r="J10147" s="14"/>
      <c r="K10147" s="14"/>
      <c r="L10147" s="14"/>
      <c r="M10147" s="14"/>
      <c r="N10147" s="14"/>
      <c r="O10147" s="14"/>
      <c r="P10147" s="14"/>
    </row>
    <row r="10148" spans="9:16" x14ac:dyDescent="0.25">
      <c r="I10148" s="14"/>
      <c r="J10148" s="14"/>
      <c r="K10148" s="14"/>
      <c r="L10148" s="14"/>
      <c r="M10148" s="14"/>
      <c r="N10148" s="14"/>
      <c r="O10148" s="14"/>
      <c r="P10148" s="14"/>
    </row>
    <row r="10149" spans="9:16" x14ac:dyDescent="0.25">
      <c r="I10149" s="14"/>
      <c r="J10149" s="14"/>
      <c r="K10149" s="14"/>
      <c r="L10149" s="14"/>
      <c r="M10149" s="14"/>
      <c r="N10149" s="14"/>
      <c r="O10149" s="14"/>
      <c r="P10149" s="14"/>
    </row>
    <row r="10150" spans="9:16" x14ac:dyDescent="0.25">
      <c r="I10150" s="14"/>
      <c r="J10150" s="14"/>
      <c r="K10150" s="14"/>
      <c r="L10150" s="14"/>
      <c r="M10150" s="14"/>
      <c r="N10150" s="14"/>
      <c r="O10150" s="14"/>
      <c r="P10150" s="14"/>
    </row>
    <row r="10151" spans="9:16" x14ac:dyDescent="0.25">
      <c r="I10151" s="14"/>
      <c r="J10151" s="14"/>
      <c r="K10151" s="14"/>
      <c r="L10151" s="14"/>
      <c r="M10151" s="14"/>
      <c r="N10151" s="14"/>
      <c r="O10151" s="14"/>
      <c r="P10151" s="14"/>
    </row>
    <row r="10152" spans="9:16" x14ac:dyDescent="0.25">
      <c r="I10152" s="14"/>
      <c r="J10152" s="14"/>
      <c r="K10152" s="14"/>
      <c r="L10152" s="14"/>
      <c r="M10152" s="14"/>
      <c r="N10152" s="14"/>
      <c r="O10152" s="14"/>
      <c r="P10152" s="14"/>
    </row>
    <row r="10153" spans="9:16" x14ac:dyDescent="0.25">
      <c r="I10153" s="14"/>
      <c r="J10153" s="14"/>
      <c r="K10153" s="14"/>
      <c r="L10153" s="14"/>
      <c r="M10153" s="14"/>
      <c r="N10153" s="14"/>
      <c r="O10153" s="14"/>
      <c r="P10153" s="14"/>
    </row>
    <row r="10154" spans="9:16" x14ac:dyDescent="0.25">
      <c r="I10154" s="14"/>
      <c r="J10154" s="14"/>
      <c r="K10154" s="14"/>
      <c r="L10154" s="14"/>
      <c r="M10154" s="14"/>
      <c r="N10154" s="14"/>
      <c r="O10154" s="14"/>
      <c r="P10154" s="14"/>
    </row>
    <row r="10155" spans="9:16" x14ac:dyDescent="0.25">
      <c r="I10155" s="14"/>
      <c r="J10155" s="14"/>
      <c r="K10155" s="14"/>
      <c r="L10155" s="14"/>
      <c r="M10155" s="14"/>
      <c r="N10155" s="14"/>
      <c r="O10155" s="14"/>
      <c r="P10155" s="14"/>
    </row>
    <row r="10156" spans="9:16" x14ac:dyDescent="0.25">
      <c r="I10156" s="14"/>
      <c r="J10156" s="14"/>
      <c r="K10156" s="14"/>
      <c r="L10156" s="14"/>
      <c r="M10156" s="14"/>
      <c r="N10156" s="14"/>
      <c r="O10156" s="14"/>
      <c r="P10156" s="14"/>
    </row>
    <row r="10157" spans="9:16" x14ac:dyDescent="0.25">
      <c r="I10157" s="14"/>
      <c r="J10157" s="14"/>
      <c r="K10157" s="14"/>
      <c r="L10157" s="14"/>
      <c r="M10157" s="14"/>
      <c r="N10157" s="14"/>
      <c r="O10157" s="14"/>
      <c r="P10157" s="14"/>
    </row>
    <row r="10158" spans="9:16" x14ac:dyDescent="0.25">
      <c r="I10158" s="14"/>
      <c r="J10158" s="14"/>
      <c r="K10158" s="14"/>
      <c r="L10158" s="14"/>
      <c r="M10158" s="14"/>
      <c r="N10158" s="14"/>
      <c r="O10158" s="14"/>
      <c r="P10158" s="14"/>
    </row>
    <row r="10159" spans="9:16" x14ac:dyDescent="0.25">
      <c r="I10159" s="14"/>
      <c r="J10159" s="14"/>
      <c r="K10159" s="14"/>
      <c r="L10159" s="14"/>
      <c r="M10159" s="14"/>
      <c r="N10159" s="14"/>
      <c r="O10159" s="14"/>
      <c r="P10159" s="14"/>
    </row>
    <row r="10160" spans="9:16" x14ac:dyDescent="0.25">
      <c r="I10160" s="14"/>
      <c r="J10160" s="14"/>
      <c r="K10160" s="14"/>
      <c r="L10160" s="14"/>
      <c r="M10160" s="14"/>
      <c r="N10160" s="14"/>
      <c r="O10160" s="14"/>
      <c r="P10160" s="14"/>
    </row>
    <row r="10161" spans="9:16" x14ac:dyDescent="0.25">
      <c r="I10161" s="14"/>
      <c r="J10161" s="14"/>
      <c r="K10161" s="14"/>
      <c r="L10161" s="14"/>
      <c r="M10161" s="14"/>
      <c r="N10161" s="14"/>
      <c r="O10161" s="14"/>
      <c r="P10161" s="14"/>
    </row>
    <row r="10162" spans="9:16" x14ac:dyDescent="0.25">
      <c r="I10162" s="14"/>
      <c r="J10162" s="14"/>
      <c r="K10162" s="14"/>
      <c r="L10162" s="14"/>
      <c r="M10162" s="14"/>
      <c r="N10162" s="14"/>
      <c r="O10162" s="14"/>
      <c r="P10162" s="14"/>
    </row>
    <row r="10163" spans="9:16" x14ac:dyDescent="0.25">
      <c r="I10163" s="14"/>
      <c r="J10163" s="14"/>
      <c r="K10163" s="14"/>
      <c r="L10163" s="14"/>
      <c r="M10163" s="14"/>
      <c r="N10163" s="14"/>
      <c r="O10163" s="14"/>
      <c r="P10163" s="14"/>
    </row>
    <row r="10164" spans="9:16" x14ac:dyDescent="0.25">
      <c r="I10164" s="14"/>
      <c r="J10164" s="14"/>
      <c r="K10164" s="14"/>
      <c r="L10164" s="14"/>
      <c r="M10164" s="14"/>
      <c r="N10164" s="14"/>
      <c r="O10164" s="14"/>
      <c r="P10164" s="14"/>
    </row>
    <row r="10165" spans="9:16" x14ac:dyDescent="0.25">
      <c r="I10165" s="14"/>
      <c r="J10165" s="14"/>
      <c r="K10165" s="14"/>
      <c r="L10165" s="14"/>
      <c r="M10165" s="14"/>
      <c r="N10165" s="14"/>
      <c r="O10165" s="14"/>
      <c r="P10165" s="14"/>
    </row>
    <row r="10166" spans="9:16" x14ac:dyDescent="0.25">
      <c r="I10166" s="14"/>
      <c r="J10166" s="14"/>
      <c r="K10166" s="14"/>
      <c r="L10166" s="14"/>
      <c r="M10166" s="14"/>
      <c r="N10166" s="14"/>
      <c r="O10166" s="14"/>
      <c r="P10166" s="14"/>
    </row>
    <row r="10167" spans="9:16" x14ac:dyDescent="0.25">
      <c r="I10167" s="14"/>
      <c r="J10167" s="14"/>
      <c r="K10167" s="14"/>
      <c r="L10167" s="14"/>
      <c r="M10167" s="14"/>
      <c r="N10167" s="14"/>
      <c r="O10167" s="14"/>
      <c r="P10167" s="14"/>
    </row>
    <row r="10168" spans="9:16" x14ac:dyDescent="0.25">
      <c r="I10168" s="14"/>
      <c r="J10168" s="14"/>
      <c r="K10168" s="14"/>
      <c r="L10168" s="14"/>
      <c r="M10168" s="14"/>
      <c r="N10168" s="14"/>
      <c r="O10168" s="14"/>
      <c r="P10168" s="14"/>
    </row>
    <row r="10169" spans="9:16" x14ac:dyDescent="0.25">
      <c r="I10169" s="14"/>
      <c r="J10169" s="14"/>
      <c r="K10169" s="14"/>
      <c r="L10169" s="14"/>
      <c r="M10169" s="14"/>
      <c r="N10169" s="14"/>
      <c r="O10169" s="14"/>
      <c r="P10169" s="14"/>
    </row>
    <row r="10170" spans="9:16" x14ac:dyDescent="0.25">
      <c r="I10170" s="14"/>
      <c r="J10170" s="14"/>
      <c r="K10170" s="14"/>
      <c r="L10170" s="14"/>
      <c r="M10170" s="14"/>
      <c r="N10170" s="14"/>
      <c r="O10170" s="14"/>
      <c r="P10170" s="14"/>
    </row>
    <row r="10171" spans="9:16" x14ac:dyDescent="0.25">
      <c r="I10171" s="14"/>
      <c r="J10171" s="14"/>
      <c r="K10171" s="14"/>
      <c r="L10171" s="14"/>
      <c r="M10171" s="14"/>
      <c r="N10171" s="14"/>
      <c r="O10171" s="14"/>
      <c r="P10171" s="14"/>
    </row>
    <row r="10172" spans="9:16" x14ac:dyDescent="0.25">
      <c r="I10172" s="14"/>
      <c r="J10172" s="14"/>
      <c r="K10172" s="14"/>
      <c r="L10172" s="14"/>
      <c r="M10172" s="14"/>
      <c r="N10172" s="14"/>
      <c r="O10172" s="14"/>
      <c r="P10172" s="14"/>
    </row>
    <row r="10173" spans="9:16" x14ac:dyDescent="0.25">
      <c r="I10173" s="14"/>
      <c r="J10173" s="14"/>
      <c r="K10173" s="14"/>
      <c r="L10173" s="14"/>
      <c r="M10173" s="14"/>
      <c r="N10173" s="14"/>
      <c r="O10173" s="14"/>
      <c r="P10173" s="14"/>
    </row>
    <row r="10174" spans="9:16" x14ac:dyDescent="0.25">
      <c r="I10174" s="14"/>
      <c r="J10174" s="14"/>
      <c r="K10174" s="14"/>
      <c r="L10174" s="14"/>
      <c r="M10174" s="14"/>
      <c r="N10174" s="14"/>
      <c r="O10174" s="14"/>
      <c r="P10174" s="14"/>
    </row>
    <row r="10175" spans="9:16" x14ac:dyDescent="0.25">
      <c r="I10175" s="14"/>
      <c r="J10175" s="14"/>
      <c r="K10175" s="14"/>
      <c r="L10175" s="14"/>
      <c r="M10175" s="14"/>
      <c r="N10175" s="14"/>
      <c r="O10175" s="14"/>
      <c r="P10175" s="14"/>
    </row>
    <row r="10176" spans="9:16" x14ac:dyDescent="0.25">
      <c r="I10176" s="14"/>
      <c r="J10176" s="14"/>
      <c r="K10176" s="14"/>
      <c r="L10176" s="14"/>
      <c r="M10176" s="14"/>
      <c r="N10176" s="14"/>
      <c r="O10176" s="14"/>
      <c r="P10176" s="14"/>
    </row>
    <row r="10177" spans="9:16" x14ac:dyDescent="0.25">
      <c r="I10177" s="14"/>
      <c r="J10177" s="14"/>
      <c r="K10177" s="14"/>
      <c r="L10177" s="14"/>
      <c r="M10177" s="14"/>
      <c r="N10177" s="14"/>
      <c r="O10177" s="14"/>
      <c r="P10177" s="14"/>
    </row>
    <row r="10178" spans="9:16" x14ac:dyDescent="0.25">
      <c r="I10178" s="14"/>
      <c r="J10178" s="14"/>
      <c r="K10178" s="14"/>
      <c r="L10178" s="14"/>
      <c r="M10178" s="14"/>
      <c r="N10178" s="14"/>
      <c r="O10178" s="14"/>
      <c r="P10178" s="14"/>
    </row>
    <row r="10179" spans="9:16" x14ac:dyDescent="0.25">
      <c r="I10179" s="14"/>
      <c r="J10179" s="14"/>
      <c r="K10179" s="14"/>
      <c r="L10179" s="14"/>
      <c r="M10179" s="14"/>
      <c r="N10179" s="14"/>
      <c r="O10179" s="14"/>
      <c r="P10179" s="14"/>
    </row>
    <row r="10180" spans="9:16" x14ac:dyDescent="0.25">
      <c r="I10180" s="14"/>
      <c r="J10180" s="14"/>
      <c r="K10180" s="14"/>
      <c r="L10180" s="14"/>
      <c r="M10180" s="14"/>
      <c r="N10180" s="14"/>
      <c r="O10180" s="14"/>
      <c r="P10180" s="14"/>
    </row>
    <row r="10181" spans="9:16" x14ac:dyDescent="0.25">
      <c r="I10181" s="14"/>
      <c r="J10181" s="14"/>
      <c r="K10181" s="14"/>
      <c r="L10181" s="14"/>
      <c r="M10181" s="14"/>
      <c r="N10181" s="14"/>
      <c r="O10181" s="14"/>
      <c r="P10181" s="14"/>
    </row>
    <row r="10182" spans="9:16" x14ac:dyDescent="0.25">
      <c r="I10182" s="14"/>
      <c r="J10182" s="14"/>
      <c r="K10182" s="14"/>
      <c r="L10182" s="14"/>
      <c r="M10182" s="14"/>
      <c r="N10182" s="14"/>
      <c r="O10182" s="14"/>
      <c r="P10182" s="14"/>
    </row>
    <row r="10183" spans="9:16" x14ac:dyDescent="0.25">
      <c r="I10183" s="14"/>
      <c r="J10183" s="14"/>
      <c r="K10183" s="14"/>
      <c r="L10183" s="14"/>
      <c r="M10183" s="14"/>
      <c r="N10183" s="14"/>
      <c r="O10183" s="14"/>
      <c r="P10183" s="14"/>
    </row>
    <row r="10184" spans="9:16" x14ac:dyDescent="0.25">
      <c r="I10184" s="14"/>
      <c r="J10184" s="14"/>
      <c r="K10184" s="14"/>
      <c r="L10184" s="14"/>
      <c r="M10184" s="14"/>
      <c r="N10184" s="14"/>
      <c r="O10184" s="14"/>
      <c r="P10184" s="14"/>
    </row>
    <row r="10185" spans="9:16" x14ac:dyDescent="0.25">
      <c r="I10185" s="14"/>
      <c r="J10185" s="14"/>
      <c r="K10185" s="14"/>
      <c r="L10185" s="14"/>
      <c r="M10185" s="14"/>
      <c r="N10185" s="14"/>
      <c r="O10185" s="14"/>
      <c r="P10185" s="14"/>
    </row>
    <row r="10186" spans="9:16" x14ac:dyDescent="0.25">
      <c r="I10186" s="14"/>
      <c r="J10186" s="14"/>
      <c r="K10186" s="14"/>
      <c r="L10186" s="14"/>
      <c r="M10186" s="14"/>
      <c r="N10186" s="14"/>
      <c r="O10186" s="14"/>
      <c r="P10186" s="14"/>
    </row>
    <row r="10187" spans="9:16" x14ac:dyDescent="0.25">
      <c r="I10187" s="14"/>
      <c r="J10187" s="14"/>
      <c r="K10187" s="14"/>
      <c r="L10187" s="14"/>
      <c r="M10187" s="14"/>
      <c r="N10187" s="14"/>
      <c r="O10187" s="14"/>
      <c r="P10187" s="14"/>
    </row>
    <row r="10188" spans="9:16" x14ac:dyDescent="0.25">
      <c r="I10188" s="14"/>
      <c r="J10188" s="14"/>
      <c r="K10188" s="14"/>
      <c r="L10188" s="14"/>
      <c r="M10188" s="14"/>
      <c r="N10188" s="14"/>
      <c r="O10188" s="14"/>
      <c r="P10188" s="14"/>
    </row>
    <row r="10189" spans="9:16" x14ac:dyDescent="0.25">
      <c r="I10189" s="14"/>
      <c r="J10189" s="14"/>
      <c r="K10189" s="14"/>
      <c r="L10189" s="14"/>
      <c r="M10189" s="14"/>
      <c r="N10189" s="14"/>
      <c r="O10189" s="14"/>
      <c r="P10189" s="14"/>
    </row>
    <row r="10190" spans="9:16" x14ac:dyDescent="0.25">
      <c r="I10190" s="14"/>
      <c r="J10190" s="14"/>
      <c r="K10190" s="14"/>
      <c r="L10190" s="14"/>
      <c r="M10190" s="14"/>
      <c r="N10190" s="14"/>
      <c r="O10190" s="14"/>
      <c r="P10190" s="14"/>
    </row>
    <row r="10191" spans="9:16" x14ac:dyDescent="0.25">
      <c r="I10191" s="14"/>
      <c r="J10191" s="14"/>
      <c r="K10191" s="14"/>
      <c r="L10191" s="14"/>
      <c r="M10191" s="14"/>
      <c r="N10191" s="14"/>
      <c r="O10191" s="14"/>
      <c r="P10191" s="14"/>
    </row>
    <row r="10192" spans="9:16" x14ac:dyDescent="0.25">
      <c r="I10192" s="14"/>
      <c r="J10192" s="14"/>
      <c r="K10192" s="14"/>
      <c r="L10192" s="14"/>
      <c r="M10192" s="14"/>
      <c r="N10192" s="14"/>
      <c r="O10192" s="14"/>
      <c r="P10192" s="14"/>
    </row>
    <row r="10193" spans="9:16" x14ac:dyDescent="0.25">
      <c r="I10193" s="14"/>
      <c r="J10193" s="14"/>
      <c r="K10193" s="14"/>
      <c r="L10193" s="14"/>
      <c r="M10193" s="14"/>
      <c r="N10193" s="14"/>
      <c r="O10193" s="14"/>
      <c r="P10193" s="14"/>
    </row>
    <row r="10194" spans="9:16" x14ac:dyDescent="0.25">
      <c r="I10194" s="14"/>
      <c r="J10194" s="14"/>
      <c r="K10194" s="14"/>
      <c r="L10194" s="14"/>
      <c r="M10194" s="14"/>
      <c r="N10194" s="14"/>
      <c r="O10194" s="14"/>
      <c r="P10194" s="14"/>
    </row>
    <row r="10195" spans="9:16" x14ac:dyDescent="0.25">
      <c r="I10195" s="14"/>
      <c r="J10195" s="14"/>
      <c r="K10195" s="14"/>
      <c r="L10195" s="14"/>
      <c r="M10195" s="14"/>
      <c r="N10195" s="14"/>
      <c r="O10195" s="14"/>
      <c r="P10195" s="14"/>
    </row>
    <row r="10196" spans="9:16" x14ac:dyDescent="0.25">
      <c r="I10196" s="14"/>
      <c r="J10196" s="14"/>
      <c r="K10196" s="14"/>
      <c r="L10196" s="14"/>
      <c r="M10196" s="14"/>
      <c r="N10196" s="14"/>
      <c r="O10196" s="14"/>
      <c r="P10196" s="14"/>
    </row>
    <row r="10197" spans="9:16" x14ac:dyDescent="0.25">
      <c r="I10197" s="14"/>
      <c r="J10197" s="14"/>
      <c r="K10197" s="14"/>
      <c r="L10197" s="14"/>
      <c r="M10197" s="14"/>
      <c r="N10197" s="14"/>
      <c r="O10197" s="14"/>
      <c r="P10197" s="14"/>
    </row>
    <row r="10198" spans="9:16" x14ac:dyDescent="0.25">
      <c r="I10198" s="14"/>
      <c r="J10198" s="14"/>
      <c r="K10198" s="14"/>
      <c r="L10198" s="14"/>
      <c r="M10198" s="14"/>
      <c r="N10198" s="14"/>
      <c r="O10198" s="14"/>
      <c r="P10198" s="14"/>
    </row>
    <row r="10199" spans="9:16" x14ac:dyDescent="0.25">
      <c r="I10199" s="14"/>
      <c r="J10199" s="14"/>
      <c r="K10199" s="14"/>
      <c r="L10199" s="14"/>
      <c r="M10199" s="14"/>
      <c r="N10199" s="14"/>
      <c r="O10199" s="14"/>
      <c r="P10199" s="14"/>
    </row>
    <row r="10200" spans="9:16" x14ac:dyDescent="0.25">
      <c r="I10200" s="14"/>
      <c r="J10200" s="14"/>
      <c r="K10200" s="14"/>
      <c r="L10200" s="14"/>
      <c r="M10200" s="14"/>
      <c r="N10200" s="14"/>
      <c r="O10200" s="14"/>
      <c r="P10200" s="14"/>
    </row>
    <row r="10201" spans="9:16" x14ac:dyDescent="0.25">
      <c r="I10201" s="14"/>
      <c r="J10201" s="14"/>
      <c r="K10201" s="14"/>
      <c r="L10201" s="14"/>
      <c r="M10201" s="14"/>
      <c r="N10201" s="14"/>
      <c r="O10201" s="14"/>
      <c r="P10201" s="14"/>
    </row>
    <row r="10202" spans="9:16" x14ac:dyDescent="0.25">
      <c r="I10202" s="14"/>
      <c r="J10202" s="14"/>
      <c r="K10202" s="14"/>
      <c r="L10202" s="14"/>
      <c r="M10202" s="14"/>
      <c r="N10202" s="14"/>
      <c r="O10202" s="14"/>
      <c r="P10202" s="14"/>
    </row>
    <row r="10203" spans="9:16" x14ac:dyDescent="0.25">
      <c r="I10203" s="14"/>
      <c r="J10203" s="14"/>
      <c r="K10203" s="14"/>
      <c r="L10203" s="14"/>
      <c r="M10203" s="14"/>
      <c r="N10203" s="14"/>
      <c r="O10203" s="14"/>
      <c r="P10203" s="14"/>
    </row>
    <row r="10204" spans="9:16" x14ac:dyDescent="0.25">
      <c r="I10204" s="14"/>
      <c r="J10204" s="14"/>
      <c r="K10204" s="14"/>
      <c r="L10204" s="14"/>
      <c r="M10204" s="14"/>
      <c r="N10204" s="14"/>
      <c r="O10204" s="14"/>
      <c r="P10204" s="14"/>
    </row>
    <row r="10205" spans="9:16" x14ac:dyDescent="0.25">
      <c r="I10205" s="14"/>
      <c r="J10205" s="14"/>
      <c r="K10205" s="14"/>
      <c r="L10205" s="14"/>
      <c r="M10205" s="14"/>
      <c r="N10205" s="14"/>
      <c r="O10205" s="14"/>
      <c r="P10205" s="14"/>
    </row>
    <row r="10206" spans="9:16" x14ac:dyDescent="0.25">
      <c r="I10206" s="14"/>
      <c r="J10206" s="14"/>
      <c r="K10206" s="14"/>
      <c r="L10206" s="14"/>
      <c r="M10206" s="14"/>
      <c r="N10206" s="14"/>
      <c r="O10206" s="14"/>
      <c r="P10206" s="14"/>
    </row>
    <row r="10207" spans="9:16" x14ac:dyDescent="0.25">
      <c r="I10207" s="14"/>
      <c r="J10207" s="14"/>
      <c r="K10207" s="14"/>
      <c r="L10207" s="14"/>
      <c r="M10207" s="14"/>
      <c r="N10207" s="14"/>
      <c r="O10207" s="14"/>
      <c r="P10207" s="14"/>
    </row>
    <row r="10208" spans="9:16" x14ac:dyDescent="0.25">
      <c r="I10208" s="14"/>
      <c r="J10208" s="14"/>
      <c r="K10208" s="14"/>
      <c r="L10208" s="14"/>
      <c r="M10208" s="14"/>
      <c r="N10208" s="14"/>
      <c r="O10208" s="14"/>
      <c r="P10208" s="14"/>
    </row>
    <row r="10209" spans="9:16" x14ac:dyDescent="0.25">
      <c r="I10209" s="14"/>
      <c r="J10209" s="14"/>
      <c r="K10209" s="14"/>
      <c r="L10209" s="14"/>
      <c r="M10209" s="14"/>
      <c r="N10209" s="14"/>
      <c r="O10209" s="14"/>
      <c r="P10209" s="14"/>
    </row>
    <row r="10210" spans="9:16" x14ac:dyDescent="0.25">
      <c r="I10210" s="14"/>
      <c r="J10210" s="14"/>
      <c r="K10210" s="14"/>
      <c r="L10210" s="14"/>
      <c r="M10210" s="14"/>
      <c r="N10210" s="14"/>
      <c r="O10210" s="14"/>
      <c r="P10210" s="14"/>
    </row>
    <row r="10211" spans="9:16" x14ac:dyDescent="0.25">
      <c r="I10211" s="14"/>
      <c r="J10211" s="14"/>
      <c r="K10211" s="14"/>
      <c r="L10211" s="14"/>
      <c r="M10211" s="14"/>
      <c r="N10211" s="14"/>
      <c r="O10211" s="14"/>
      <c r="P10211" s="14"/>
    </row>
    <row r="10212" spans="9:16" x14ac:dyDescent="0.25">
      <c r="I10212" s="14"/>
      <c r="J10212" s="14"/>
      <c r="K10212" s="14"/>
      <c r="L10212" s="14"/>
      <c r="M10212" s="14"/>
      <c r="N10212" s="14"/>
      <c r="O10212" s="14"/>
      <c r="P10212" s="14"/>
    </row>
    <row r="10213" spans="9:16" x14ac:dyDescent="0.25">
      <c r="I10213" s="14"/>
      <c r="J10213" s="14"/>
      <c r="K10213" s="14"/>
      <c r="L10213" s="14"/>
      <c r="M10213" s="14"/>
      <c r="N10213" s="14"/>
      <c r="O10213" s="14"/>
      <c r="P10213" s="14"/>
    </row>
    <row r="10214" spans="9:16" x14ac:dyDescent="0.25">
      <c r="I10214" s="14"/>
      <c r="J10214" s="14"/>
      <c r="K10214" s="14"/>
      <c r="L10214" s="14"/>
      <c r="M10214" s="14"/>
      <c r="N10214" s="14"/>
      <c r="O10214" s="14"/>
      <c r="P10214" s="14"/>
    </row>
    <row r="10215" spans="9:16" x14ac:dyDescent="0.25">
      <c r="I10215" s="14"/>
      <c r="J10215" s="14"/>
      <c r="K10215" s="14"/>
      <c r="L10215" s="14"/>
      <c r="M10215" s="14"/>
      <c r="N10215" s="14"/>
      <c r="O10215" s="14"/>
      <c r="P10215" s="14"/>
    </row>
    <row r="10216" spans="9:16" x14ac:dyDescent="0.25">
      <c r="I10216" s="14"/>
      <c r="J10216" s="14"/>
      <c r="K10216" s="14"/>
      <c r="L10216" s="14"/>
      <c r="M10216" s="14"/>
      <c r="N10216" s="14"/>
      <c r="O10216" s="14"/>
      <c r="P10216" s="14"/>
    </row>
    <row r="10217" spans="9:16" x14ac:dyDescent="0.25">
      <c r="I10217" s="14"/>
      <c r="J10217" s="14"/>
      <c r="K10217" s="14"/>
      <c r="L10217" s="14"/>
      <c r="M10217" s="14"/>
      <c r="N10217" s="14"/>
      <c r="O10217" s="14"/>
      <c r="P10217" s="14"/>
    </row>
    <row r="10218" spans="9:16" x14ac:dyDescent="0.25">
      <c r="I10218" s="14"/>
      <c r="J10218" s="14"/>
      <c r="K10218" s="14"/>
      <c r="L10218" s="14"/>
      <c r="M10218" s="14"/>
      <c r="N10218" s="14"/>
      <c r="O10218" s="14"/>
      <c r="P10218" s="14"/>
    </row>
    <row r="10219" spans="9:16" x14ac:dyDescent="0.25">
      <c r="I10219" s="14"/>
      <c r="J10219" s="14"/>
      <c r="K10219" s="14"/>
      <c r="L10219" s="14"/>
      <c r="M10219" s="14"/>
      <c r="N10219" s="14"/>
      <c r="O10219" s="14"/>
      <c r="P10219" s="14"/>
    </row>
    <row r="10220" spans="9:16" x14ac:dyDescent="0.25">
      <c r="I10220" s="14"/>
      <c r="J10220" s="14"/>
      <c r="K10220" s="14"/>
      <c r="L10220" s="14"/>
      <c r="M10220" s="14"/>
      <c r="N10220" s="14"/>
      <c r="O10220" s="14"/>
      <c r="P10220" s="14"/>
    </row>
    <row r="10221" spans="9:16" x14ac:dyDescent="0.25">
      <c r="I10221" s="14"/>
      <c r="J10221" s="14"/>
      <c r="K10221" s="14"/>
      <c r="L10221" s="14"/>
      <c r="M10221" s="14"/>
      <c r="N10221" s="14"/>
      <c r="O10221" s="14"/>
      <c r="P10221" s="14"/>
    </row>
    <row r="10222" spans="9:16" x14ac:dyDescent="0.25">
      <c r="I10222" s="14"/>
      <c r="J10222" s="14"/>
      <c r="K10222" s="14"/>
      <c r="L10222" s="14"/>
      <c r="M10222" s="14"/>
      <c r="N10222" s="14"/>
      <c r="O10222" s="14"/>
      <c r="P10222" s="14"/>
    </row>
    <row r="10223" spans="9:16" x14ac:dyDescent="0.25">
      <c r="I10223" s="14"/>
      <c r="J10223" s="14"/>
      <c r="K10223" s="14"/>
      <c r="L10223" s="14"/>
      <c r="M10223" s="14"/>
      <c r="N10223" s="14"/>
      <c r="O10223" s="14"/>
      <c r="P10223" s="14"/>
    </row>
    <row r="10224" spans="9:16" x14ac:dyDescent="0.25">
      <c r="I10224" s="14"/>
      <c r="J10224" s="14"/>
      <c r="K10224" s="14"/>
      <c r="L10224" s="14"/>
      <c r="M10224" s="14"/>
      <c r="N10224" s="14"/>
      <c r="O10224" s="14"/>
      <c r="P10224" s="14"/>
    </row>
    <row r="10225" spans="9:16" x14ac:dyDescent="0.25">
      <c r="I10225" s="14"/>
      <c r="J10225" s="14"/>
      <c r="K10225" s="14"/>
      <c r="L10225" s="14"/>
      <c r="M10225" s="14"/>
      <c r="N10225" s="14"/>
      <c r="O10225" s="14"/>
      <c r="P10225" s="14"/>
    </row>
    <row r="10226" spans="9:16" x14ac:dyDescent="0.25">
      <c r="I10226" s="14"/>
      <c r="J10226" s="14"/>
      <c r="K10226" s="14"/>
      <c r="L10226" s="14"/>
      <c r="M10226" s="14"/>
      <c r="N10226" s="14"/>
      <c r="O10226" s="14"/>
      <c r="P10226" s="14"/>
    </row>
    <row r="10227" spans="9:16" x14ac:dyDescent="0.25">
      <c r="I10227" s="14"/>
      <c r="J10227" s="14"/>
      <c r="K10227" s="14"/>
      <c r="L10227" s="14"/>
      <c r="M10227" s="14"/>
      <c r="N10227" s="14"/>
      <c r="O10227" s="14"/>
      <c r="P10227" s="14"/>
    </row>
    <row r="10228" spans="9:16" x14ac:dyDescent="0.25">
      <c r="I10228" s="14"/>
      <c r="J10228" s="14"/>
      <c r="K10228" s="14"/>
      <c r="L10228" s="14"/>
      <c r="M10228" s="14"/>
      <c r="N10228" s="14"/>
      <c r="O10228" s="14"/>
      <c r="P10228" s="14"/>
    </row>
    <row r="10229" spans="9:16" x14ac:dyDescent="0.25">
      <c r="I10229" s="14"/>
      <c r="J10229" s="14"/>
      <c r="K10229" s="14"/>
      <c r="L10229" s="14"/>
      <c r="M10229" s="14"/>
      <c r="N10229" s="14"/>
      <c r="O10229" s="14"/>
      <c r="P10229" s="14"/>
    </row>
    <row r="10230" spans="9:16" x14ac:dyDescent="0.25">
      <c r="I10230" s="14"/>
      <c r="J10230" s="14"/>
      <c r="K10230" s="14"/>
      <c r="L10230" s="14"/>
      <c r="M10230" s="14"/>
      <c r="N10230" s="14"/>
      <c r="O10230" s="14"/>
      <c r="P10230" s="14"/>
    </row>
    <row r="10231" spans="9:16" x14ac:dyDescent="0.25">
      <c r="I10231" s="14"/>
      <c r="J10231" s="14"/>
      <c r="K10231" s="14"/>
      <c r="L10231" s="14"/>
      <c r="M10231" s="14"/>
      <c r="N10231" s="14"/>
      <c r="O10231" s="14"/>
      <c r="P10231" s="14"/>
    </row>
    <row r="10232" spans="9:16" x14ac:dyDescent="0.25">
      <c r="I10232" s="14"/>
      <c r="J10232" s="14"/>
      <c r="K10232" s="14"/>
      <c r="L10232" s="14"/>
      <c r="M10232" s="14"/>
      <c r="N10232" s="14"/>
      <c r="O10232" s="14"/>
      <c r="P10232" s="14"/>
    </row>
    <row r="10233" spans="9:16" x14ac:dyDescent="0.25">
      <c r="I10233" s="14"/>
      <c r="J10233" s="14"/>
      <c r="K10233" s="14"/>
      <c r="L10233" s="14"/>
      <c r="M10233" s="14"/>
      <c r="N10233" s="14"/>
      <c r="O10233" s="14"/>
      <c r="P10233" s="14"/>
    </row>
    <row r="10234" spans="9:16" x14ac:dyDescent="0.25">
      <c r="I10234" s="14"/>
      <c r="J10234" s="14"/>
      <c r="K10234" s="14"/>
      <c r="L10234" s="14"/>
      <c r="M10234" s="14"/>
      <c r="N10234" s="14"/>
      <c r="O10234" s="14"/>
      <c r="P10234" s="14"/>
    </row>
    <row r="10235" spans="9:16" x14ac:dyDescent="0.25">
      <c r="I10235" s="14"/>
      <c r="J10235" s="14"/>
      <c r="K10235" s="14"/>
      <c r="L10235" s="14"/>
      <c r="M10235" s="14"/>
      <c r="N10235" s="14"/>
      <c r="O10235" s="14"/>
      <c r="P10235" s="14"/>
    </row>
    <row r="10236" spans="9:16" x14ac:dyDescent="0.25">
      <c r="I10236" s="14"/>
      <c r="J10236" s="14"/>
      <c r="K10236" s="14"/>
      <c r="L10236" s="14"/>
      <c r="M10236" s="14"/>
      <c r="N10236" s="14"/>
      <c r="O10236" s="14"/>
      <c r="P10236" s="14"/>
    </row>
    <row r="10237" spans="9:16" x14ac:dyDescent="0.25">
      <c r="I10237" s="14"/>
      <c r="J10237" s="14"/>
      <c r="K10237" s="14"/>
      <c r="L10237" s="14"/>
      <c r="M10237" s="14"/>
      <c r="N10237" s="14"/>
      <c r="O10237" s="14"/>
      <c r="P10237" s="14"/>
    </row>
    <row r="10238" spans="9:16" x14ac:dyDescent="0.25">
      <c r="I10238" s="14"/>
      <c r="J10238" s="14"/>
      <c r="K10238" s="14"/>
      <c r="L10238" s="14"/>
      <c r="M10238" s="14"/>
      <c r="N10238" s="14"/>
      <c r="O10238" s="14"/>
      <c r="P10238" s="14"/>
    </row>
    <row r="10239" spans="9:16" x14ac:dyDescent="0.25">
      <c r="I10239" s="14"/>
      <c r="J10239" s="14"/>
      <c r="K10239" s="14"/>
      <c r="L10239" s="14"/>
      <c r="M10239" s="14"/>
      <c r="N10239" s="14"/>
      <c r="O10239" s="14"/>
      <c r="P10239" s="14"/>
    </row>
    <row r="10240" spans="9:16" x14ac:dyDescent="0.25">
      <c r="I10240" s="14"/>
      <c r="J10240" s="14"/>
      <c r="K10240" s="14"/>
      <c r="L10240" s="14"/>
      <c r="M10240" s="14"/>
      <c r="N10240" s="14"/>
      <c r="O10240" s="14"/>
      <c r="P10240" s="14"/>
    </row>
    <row r="10241" spans="9:16" x14ac:dyDescent="0.25">
      <c r="I10241" s="14"/>
      <c r="J10241" s="14"/>
      <c r="K10241" s="14"/>
      <c r="L10241" s="14"/>
      <c r="M10241" s="14"/>
      <c r="N10241" s="14"/>
      <c r="O10241" s="14"/>
      <c r="P10241" s="14"/>
    </row>
    <row r="10242" spans="9:16" x14ac:dyDescent="0.25">
      <c r="I10242" s="14"/>
      <c r="J10242" s="14"/>
      <c r="K10242" s="14"/>
      <c r="L10242" s="14"/>
      <c r="M10242" s="14"/>
      <c r="N10242" s="14"/>
      <c r="O10242" s="14"/>
      <c r="P10242" s="14"/>
    </row>
    <row r="10243" spans="9:16" x14ac:dyDescent="0.25">
      <c r="I10243" s="14"/>
      <c r="J10243" s="14"/>
      <c r="K10243" s="14"/>
      <c r="L10243" s="14"/>
      <c r="M10243" s="14"/>
      <c r="N10243" s="14"/>
      <c r="O10243" s="14"/>
      <c r="P10243" s="14"/>
    </row>
    <row r="10244" spans="9:16" x14ac:dyDescent="0.25">
      <c r="I10244" s="14"/>
      <c r="J10244" s="14"/>
      <c r="K10244" s="14"/>
      <c r="L10244" s="14"/>
      <c r="M10244" s="14"/>
      <c r="N10244" s="14"/>
      <c r="O10244" s="14"/>
      <c r="P10244" s="14"/>
    </row>
    <row r="10245" spans="9:16" x14ac:dyDescent="0.25">
      <c r="I10245" s="14"/>
      <c r="J10245" s="14"/>
      <c r="K10245" s="14"/>
      <c r="L10245" s="14"/>
      <c r="M10245" s="14"/>
      <c r="N10245" s="14"/>
      <c r="O10245" s="14"/>
      <c r="P10245" s="14"/>
    </row>
    <row r="10246" spans="9:16" x14ac:dyDescent="0.25">
      <c r="I10246" s="14"/>
      <c r="J10246" s="14"/>
      <c r="K10246" s="14"/>
      <c r="L10246" s="14"/>
      <c r="M10246" s="14"/>
      <c r="N10246" s="14"/>
      <c r="O10246" s="14"/>
      <c r="P10246" s="14"/>
    </row>
    <row r="10247" spans="9:16" x14ac:dyDescent="0.25">
      <c r="I10247" s="14"/>
      <c r="J10247" s="14"/>
      <c r="K10247" s="14"/>
      <c r="L10247" s="14"/>
      <c r="M10247" s="14"/>
      <c r="N10247" s="14"/>
      <c r="O10247" s="14"/>
      <c r="P10247" s="14"/>
    </row>
    <row r="10248" spans="9:16" x14ac:dyDescent="0.25">
      <c r="I10248" s="14"/>
      <c r="J10248" s="14"/>
      <c r="K10248" s="14"/>
      <c r="L10248" s="14"/>
      <c r="M10248" s="14"/>
      <c r="N10248" s="14"/>
      <c r="O10248" s="14"/>
      <c r="P10248" s="14"/>
    </row>
    <row r="10249" spans="9:16" x14ac:dyDescent="0.25">
      <c r="I10249" s="14"/>
      <c r="J10249" s="14"/>
      <c r="K10249" s="14"/>
      <c r="L10249" s="14"/>
      <c r="M10249" s="14"/>
      <c r="N10249" s="14"/>
      <c r="O10249" s="14"/>
      <c r="P10249" s="14"/>
    </row>
    <row r="10250" spans="9:16" x14ac:dyDescent="0.25">
      <c r="I10250" s="14"/>
      <c r="J10250" s="14"/>
      <c r="K10250" s="14"/>
      <c r="L10250" s="14"/>
      <c r="M10250" s="14"/>
      <c r="N10250" s="14"/>
      <c r="O10250" s="14"/>
      <c r="P10250" s="14"/>
    </row>
    <row r="10251" spans="9:16" x14ac:dyDescent="0.25">
      <c r="I10251" s="14"/>
      <c r="J10251" s="14"/>
      <c r="K10251" s="14"/>
      <c r="L10251" s="14"/>
      <c r="M10251" s="14"/>
      <c r="N10251" s="14"/>
      <c r="O10251" s="14"/>
      <c r="P10251" s="14"/>
    </row>
    <row r="10252" spans="9:16" x14ac:dyDescent="0.25">
      <c r="I10252" s="14"/>
      <c r="J10252" s="14"/>
      <c r="K10252" s="14"/>
      <c r="L10252" s="14"/>
      <c r="M10252" s="14"/>
      <c r="N10252" s="14"/>
      <c r="O10252" s="14"/>
      <c r="P10252" s="14"/>
    </row>
    <row r="10253" spans="9:16" x14ac:dyDescent="0.25">
      <c r="I10253" s="14"/>
      <c r="J10253" s="14"/>
      <c r="K10253" s="14"/>
      <c r="L10253" s="14"/>
      <c r="M10253" s="14"/>
      <c r="N10253" s="14"/>
      <c r="O10253" s="14"/>
      <c r="P10253" s="14"/>
    </row>
    <row r="10254" spans="9:16" x14ac:dyDescent="0.25">
      <c r="I10254" s="14"/>
      <c r="J10254" s="14"/>
      <c r="K10254" s="14"/>
      <c r="L10254" s="14"/>
      <c r="M10254" s="14"/>
      <c r="N10254" s="14"/>
      <c r="O10254" s="14"/>
      <c r="P10254" s="14"/>
    </row>
    <row r="10255" spans="9:16" x14ac:dyDescent="0.25">
      <c r="I10255" s="14"/>
      <c r="J10255" s="14"/>
      <c r="K10255" s="14"/>
      <c r="L10255" s="14"/>
      <c r="M10255" s="14"/>
      <c r="N10255" s="14"/>
      <c r="O10255" s="14"/>
      <c r="P10255" s="14"/>
    </row>
    <row r="10256" spans="9:16" x14ac:dyDescent="0.25">
      <c r="I10256" s="14"/>
      <c r="J10256" s="14"/>
      <c r="K10256" s="14"/>
      <c r="L10256" s="14"/>
      <c r="M10256" s="14"/>
      <c r="N10256" s="14"/>
      <c r="O10256" s="14"/>
      <c r="P10256" s="14"/>
    </row>
    <row r="10257" spans="9:16" x14ac:dyDescent="0.25">
      <c r="I10257" s="14"/>
      <c r="J10257" s="14"/>
      <c r="K10257" s="14"/>
      <c r="L10257" s="14"/>
      <c r="M10257" s="14"/>
      <c r="N10257" s="14"/>
      <c r="O10257" s="14"/>
      <c r="P10257" s="14"/>
    </row>
    <row r="10258" spans="9:16" x14ac:dyDescent="0.25">
      <c r="I10258" s="14"/>
      <c r="J10258" s="14"/>
      <c r="K10258" s="14"/>
      <c r="L10258" s="14"/>
      <c r="M10258" s="14"/>
      <c r="N10258" s="14"/>
      <c r="O10258" s="14"/>
      <c r="P10258" s="14"/>
    </row>
    <row r="10259" spans="9:16" x14ac:dyDescent="0.25">
      <c r="I10259" s="14"/>
      <c r="J10259" s="14"/>
      <c r="K10259" s="14"/>
      <c r="L10259" s="14"/>
      <c r="M10259" s="14"/>
      <c r="N10259" s="14"/>
      <c r="O10259" s="14"/>
      <c r="P10259" s="14"/>
    </row>
    <row r="10260" spans="9:16" x14ac:dyDescent="0.25">
      <c r="I10260" s="14"/>
      <c r="J10260" s="14"/>
      <c r="K10260" s="14"/>
      <c r="L10260" s="14"/>
      <c r="M10260" s="14"/>
      <c r="N10260" s="14"/>
      <c r="O10260" s="14"/>
      <c r="P10260" s="14"/>
    </row>
    <row r="10261" spans="9:16" x14ac:dyDescent="0.25">
      <c r="I10261" s="14"/>
      <c r="J10261" s="14"/>
      <c r="K10261" s="14"/>
      <c r="L10261" s="14"/>
      <c r="M10261" s="14"/>
      <c r="N10261" s="14"/>
      <c r="O10261" s="14"/>
      <c r="P10261" s="14"/>
    </row>
    <row r="10262" spans="9:16" x14ac:dyDescent="0.25">
      <c r="I10262" s="14"/>
      <c r="J10262" s="14"/>
      <c r="K10262" s="14"/>
      <c r="L10262" s="14"/>
      <c r="M10262" s="14"/>
      <c r="N10262" s="14"/>
      <c r="O10262" s="14"/>
      <c r="P10262" s="14"/>
    </row>
    <row r="10263" spans="9:16" x14ac:dyDescent="0.25">
      <c r="I10263" s="14"/>
      <c r="J10263" s="14"/>
      <c r="K10263" s="14"/>
      <c r="L10263" s="14"/>
      <c r="M10263" s="14"/>
      <c r="N10263" s="14"/>
      <c r="O10263" s="14"/>
      <c r="P10263" s="14"/>
    </row>
    <row r="10264" spans="9:16" x14ac:dyDescent="0.25">
      <c r="I10264" s="14"/>
      <c r="J10264" s="14"/>
      <c r="K10264" s="14"/>
      <c r="L10264" s="14"/>
      <c r="M10264" s="14"/>
      <c r="N10264" s="14"/>
      <c r="O10264" s="14"/>
      <c r="P10264" s="14"/>
    </row>
    <row r="10265" spans="9:16" x14ac:dyDescent="0.25">
      <c r="I10265" s="14"/>
      <c r="J10265" s="14"/>
      <c r="K10265" s="14"/>
      <c r="L10265" s="14"/>
      <c r="M10265" s="14"/>
      <c r="N10265" s="14"/>
      <c r="O10265" s="14"/>
      <c r="P10265" s="14"/>
    </row>
    <row r="10266" spans="9:16" x14ac:dyDescent="0.25">
      <c r="I10266" s="14"/>
      <c r="J10266" s="14"/>
      <c r="K10266" s="14"/>
      <c r="L10266" s="14"/>
      <c r="M10266" s="14"/>
      <c r="N10266" s="14"/>
      <c r="O10266" s="14"/>
      <c r="P10266" s="14"/>
    </row>
    <row r="10267" spans="9:16" x14ac:dyDescent="0.25">
      <c r="I10267" s="14"/>
      <c r="J10267" s="14"/>
      <c r="K10267" s="14"/>
      <c r="L10267" s="14"/>
      <c r="M10267" s="14"/>
      <c r="N10267" s="14"/>
      <c r="O10267" s="14"/>
      <c r="P10267" s="14"/>
    </row>
    <row r="10268" spans="9:16" x14ac:dyDescent="0.25">
      <c r="I10268" s="14"/>
      <c r="J10268" s="14"/>
      <c r="K10268" s="14"/>
      <c r="L10268" s="14"/>
      <c r="M10268" s="14"/>
      <c r="N10268" s="14"/>
      <c r="O10268" s="14"/>
      <c r="P10268" s="14"/>
    </row>
    <row r="10269" spans="9:16" x14ac:dyDescent="0.25">
      <c r="I10269" s="14"/>
      <c r="J10269" s="14"/>
      <c r="K10269" s="14"/>
      <c r="L10269" s="14"/>
      <c r="M10269" s="14"/>
      <c r="N10269" s="14"/>
      <c r="O10269" s="14"/>
      <c r="P10269" s="14"/>
    </row>
    <row r="10270" spans="9:16" x14ac:dyDescent="0.25">
      <c r="I10270" s="14"/>
      <c r="J10270" s="14"/>
      <c r="K10270" s="14"/>
      <c r="L10270" s="14"/>
      <c r="M10270" s="14"/>
      <c r="N10270" s="14"/>
      <c r="O10270" s="14"/>
      <c r="P10270" s="14"/>
    </row>
    <row r="10271" spans="9:16" x14ac:dyDescent="0.25">
      <c r="I10271" s="14"/>
      <c r="J10271" s="14"/>
      <c r="K10271" s="14"/>
      <c r="L10271" s="14"/>
      <c r="M10271" s="14"/>
      <c r="N10271" s="14"/>
      <c r="O10271" s="14"/>
      <c r="P10271" s="14"/>
    </row>
    <row r="10272" spans="9:16" x14ac:dyDescent="0.25">
      <c r="I10272" s="14"/>
      <c r="J10272" s="14"/>
      <c r="K10272" s="14"/>
      <c r="L10272" s="14"/>
      <c r="M10272" s="14"/>
      <c r="N10272" s="14"/>
      <c r="O10272" s="14"/>
      <c r="P10272" s="14"/>
    </row>
    <row r="10273" spans="9:16" x14ac:dyDescent="0.25">
      <c r="I10273" s="14"/>
      <c r="J10273" s="14"/>
      <c r="K10273" s="14"/>
      <c r="L10273" s="14"/>
      <c r="M10273" s="14"/>
      <c r="N10273" s="14"/>
      <c r="O10273" s="14"/>
      <c r="P10273" s="14"/>
    </row>
    <row r="10274" spans="9:16" x14ac:dyDescent="0.25">
      <c r="I10274" s="14"/>
      <c r="J10274" s="14"/>
      <c r="K10274" s="14"/>
      <c r="L10274" s="14"/>
      <c r="M10274" s="14"/>
      <c r="N10274" s="14"/>
      <c r="O10274" s="14"/>
      <c r="P10274" s="14"/>
    </row>
    <row r="10275" spans="9:16" x14ac:dyDescent="0.25">
      <c r="I10275" s="14"/>
      <c r="J10275" s="14"/>
      <c r="K10275" s="14"/>
      <c r="L10275" s="14"/>
      <c r="M10275" s="14"/>
      <c r="N10275" s="14"/>
      <c r="O10275" s="14"/>
      <c r="P10275" s="14"/>
    </row>
    <row r="10276" spans="9:16" x14ac:dyDescent="0.25">
      <c r="I10276" s="14"/>
      <c r="J10276" s="14"/>
      <c r="K10276" s="14"/>
      <c r="L10276" s="14"/>
      <c r="M10276" s="14"/>
      <c r="N10276" s="14"/>
      <c r="O10276" s="14"/>
      <c r="P10276" s="14"/>
    </row>
    <row r="10277" spans="9:16" x14ac:dyDescent="0.25">
      <c r="I10277" s="14"/>
      <c r="J10277" s="14"/>
      <c r="K10277" s="14"/>
      <c r="L10277" s="14"/>
      <c r="M10277" s="14"/>
      <c r="N10277" s="14"/>
      <c r="O10277" s="14"/>
      <c r="P10277" s="14"/>
    </row>
    <row r="10278" spans="9:16" x14ac:dyDescent="0.25">
      <c r="I10278" s="14"/>
      <c r="J10278" s="14"/>
      <c r="K10278" s="14"/>
      <c r="L10278" s="14"/>
      <c r="M10278" s="14"/>
      <c r="N10278" s="14"/>
      <c r="O10278" s="14"/>
      <c r="P10278" s="14"/>
    </row>
    <row r="10279" spans="9:16" x14ac:dyDescent="0.25">
      <c r="I10279" s="14"/>
      <c r="J10279" s="14"/>
      <c r="K10279" s="14"/>
      <c r="L10279" s="14"/>
      <c r="M10279" s="14"/>
      <c r="N10279" s="14"/>
      <c r="O10279" s="14"/>
      <c r="P10279" s="14"/>
    </row>
    <row r="10280" spans="9:16" x14ac:dyDescent="0.25">
      <c r="I10280" s="14"/>
      <c r="J10280" s="14"/>
      <c r="K10280" s="14"/>
      <c r="L10280" s="14"/>
      <c r="M10280" s="14"/>
      <c r="N10280" s="14"/>
      <c r="O10280" s="14"/>
      <c r="P10280" s="14"/>
    </row>
    <row r="10281" spans="9:16" x14ac:dyDescent="0.25">
      <c r="I10281" s="14"/>
      <c r="J10281" s="14"/>
      <c r="K10281" s="14"/>
      <c r="L10281" s="14"/>
      <c r="M10281" s="14"/>
      <c r="N10281" s="14"/>
      <c r="O10281" s="14"/>
      <c r="P10281" s="14"/>
    </row>
    <row r="10282" spans="9:16" x14ac:dyDescent="0.25">
      <c r="I10282" s="14"/>
      <c r="J10282" s="14"/>
      <c r="K10282" s="14"/>
      <c r="L10282" s="14"/>
      <c r="M10282" s="14"/>
      <c r="N10282" s="14"/>
      <c r="O10282" s="14"/>
      <c r="P10282" s="14"/>
    </row>
    <row r="10283" spans="9:16" x14ac:dyDescent="0.25">
      <c r="I10283" s="14"/>
      <c r="J10283" s="14"/>
      <c r="K10283" s="14"/>
      <c r="L10283" s="14"/>
      <c r="M10283" s="14"/>
      <c r="N10283" s="14"/>
      <c r="O10283" s="14"/>
      <c r="P10283" s="14"/>
    </row>
    <row r="10284" spans="9:16" x14ac:dyDescent="0.25">
      <c r="I10284" s="14"/>
      <c r="J10284" s="14"/>
      <c r="K10284" s="14"/>
      <c r="L10284" s="14"/>
      <c r="M10284" s="14"/>
      <c r="N10284" s="14"/>
      <c r="O10284" s="14"/>
      <c r="P10284" s="14"/>
    </row>
    <row r="10285" spans="9:16" x14ac:dyDescent="0.25">
      <c r="I10285" s="14"/>
      <c r="J10285" s="14"/>
      <c r="K10285" s="14"/>
      <c r="L10285" s="14"/>
      <c r="M10285" s="14"/>
      <c r="N10285" s="14"/>
      <c r="O10285" s="14"/>
      <c r="P10285" s="14"/>
    </row>
    <row r="10286" spans="9:16" x14ac:dyDescent="0.25">
      <c r="I10286" s="14"/>
      <c r="J10286" s="14"/>
      <c r="K10286" s="14"/>
      <c r="L10286" s="14"/>
      <c r="M10286" s="14"/>
      <c r="N10286" s="14"/>
      <c r="O10286" s="14"/>
      <c r="P10286" s="14"/>
    </row>
    <row r="10287" spans="9:16" x14ac:dyDescent="0.25">
      <c r="I10287" s="14"/>
      <c r="J10287" s="14"/>
      <c r="K10287" s="14"/>
      <c r="L10287" s="14"/>
      <c r="M10287" s="14"/>
      <c r="N10287" s="14"/>
      <c r="O10287" s="14"/>
      <c r="P10287" s="14"/>
    </row>
    <row r="10288" spans="9:16" x14ac:dyDescent="0.25">
      <c r="I10288" s="14"/>
      <c r="J10288" s="14"/>
      <c r="K10288" s="14"/>
      <c r="L10288" s="14"/>
      <c r="M10288" s="14"/>
      <c r="N10288" s="14"/>
      <c r="O10288" s="14"/>
      <c r="P10288" s="14"/>
    </row>
    <row r="10289" spans="9:16" x14ac:dyDescent="0.25">
      <c r="I10289" s="14"/>
      <c r="J10289" s="14"/>
      <c r="K10289" s="14"/>
      <c r="L10289" s="14"/>
      <c r="M10289" s="14"/>
      <c r="N10289" s="14"/>
      <c r="O10289" s="14"/>
      <c r="P10289" s="14"/>
    </row>
    <row r="10290" spans="9:16" x14ac:dyDescent="0.25">
      <c r="I10290" s="14"/>
      <c r="J10290" s="14"/>
      <c r="K10290" s="14"/>
      <c r="L10290" s="14"/>
      <c r="M10290" s="14"/>
      <c r="N10290" s="14"/>
      <c r="O10290" s="14"/>
      <c r="P10290" s="14"/>
    </row>
    <row r="10291" spans="9:16" x14ac:dyDescent="0.25">
      <c r="I10291" s="14"/>
      <c r="J10291" s="14"/>
      <c r="K10291" s="14"/>
      <c r="L10291" s="14"/>
      <c r="M10291" s="14"/>
      <c r="N10291" s="14"/>
      <c r="O10291" s="14"/>
      <c r="P10291" s="14"/>
    </row>
    <row r="10292" spans="9:16" x14ac:dyDescent="0.25">
      <c r="I10292" s="14"/>
      <c r="J10292" s="14"/>
      <c r="K10292" s="14"/>
      <c r="L10292" s="14"/>
      <c r="M10292" s="14"/>
      <c r="N10292" s="14"/>
      <c r="O10292" s="14"/>
      <c r="P10292" s="14"/>
    </row>
    <row r="10293" spans="9:16" x14ac:dyDescent="0.25">
      <c r="I10293" s="14"/>
      <c r="J10293" s="14"/>
      <c r="K10293" s="14"/>
      <c r="L10293" s="14"/>
      <c r="M10293" s="14"/>
      <c r="N10293" s="14"/>
      <c r="O10293" s="14"/>
      <c r="P10293" s="14"/>
    </row>
    <row r="10294" spans="9:16" x14ac:dyDescent="0.25">
      <c r="I10294" s="14"/>
      <c r="J10294" s="14"/>
      <c r="K10294" s="14"/>
      <c r="L10294" s="14"/>
      <c r="M10294" s="14"/>
      <c r="N10294" s="14"/>
      <c r="O10294" s="14"/>
      <c r="P10294" s="14"/>
    </row>
    <row r="10295" spans="9:16" x14ac:dyDescent="0.25">
      <c r="I10295" s="14"/>
      <c r="J10295" s="14"/>
      <c r="K10295" s="14"/>
      <c r="L10295" s="14"/>
      <c r="M10295" s="14"/>
      <c r="N10295" s="14"/>
      <c r="O10295" s="14"/>
      <c r="P10295" s="14"/>
    </row>
    <row r="10296" spans="9:16" x14ac:dyDescent="0.25">
      <c r="I10296" s="14"/>
      <c r="J10296" s="14"/>
      <c r="K10296" s="14"/>
      <c r="L10296" s="14"/>
      <c r="M10296" s="14"/>
      <c r="N10296" s="14"/>
      <c r="O10296" s="14"/>
      <c r="P10296" s="14"/>
    </row>
    <row r="10297" spans="9:16" x14ac:dyDescent="0.25">
      <c r="I10297" s="14"/>
      <c r="J10297" s="14"/>
      <c r="K10297" s="14"/>
      <c r="L10297" s="14"/>
      <c r="M10297" s="14"/>
      <c r="N10297" s="14"/>
      <c r="O10297" s="14"/>
      <c r="P10297" s="14"/>
    </row>
    <row r="10298" spans="9:16" x14ac:dyDescent="0.25">
      <c r="I10298" s="14"/>
      <c r="J10298" s="14"/>
      <c r="K10298" s="14"/>
      <c r="L10298" s="14"/>
      <c r="M10298" s="14"/>
      <c r="N10298" s="14"/>
      <c r="O10298" s="14"/>
      <c r="P10298" s="14"/>
    </row>
    <row r="10299" spans="9:16" x14ac:dyDescent="0.25">
      <c r="I10299" s="14"/>
      <c r="J10299" s="14"/>
      <c r="K10299" s="14"/>
      <c r="L10299" s="14"/>
      <c r="M10299" s="14"/>
      <c r="N10299" s="14"/>
      <c r="O10299" s="14"/>
      <c r="P10299" s="14"/>
    </row>
    <row r="10300" spans="9:16" x14ac:dyDescent="0.25">
      <c r="I10300" s="14"/>
      <c r="J10300" s="14"/>
      <c r="K10300" s="14"/>
      <c r="L10300" s="14"/>
      <c r="M10300" s="14"/>
      <c r="N10300" s="14"/>
      <c r="O10300" s="14"/>
      <c r="P10300" s="14"/>
    </row>
    <row r="10301" spans="9:16" x14ac:dyDescent="0.25">
      <c r="I10301" s="14"/>
      <c r="J10301" s="14"/>
      <c r="K10301" s="14"/>
      <c r="L10301" s="14"/>
      <c r="M10301" s="14"/>
      <c r="N10301" s="14"/>
      <c r="O10301" s="14"/>
      <c r="P10301" s="14"/>
    </row>
    <row r="10302" spans="9:16" x14ac:dyDescent="0.25">
      <c r="I10302" s="14"/>
      <c r="J10302" s="14"/>
      <c r="K10302" s="14"/>
      <c r="L10302" s="14"/>
      <c r="M10302" s="14"/>
      <c r="N10302" s="14"/>
      <c r="O10302" s="14"/>
      <c r="P10302" s="14"/>
    </row>
    <row r="10303" spans="9:16" x14ac:dyDescent="0.25">
      <c r="I10303" s="14"/>
      <c r="J10303" s="14"/>
      <c r="K10303" s="14"/>
      <c r="L10303" s="14"/>
      <c r="M10303" s="14"/>
      <c r="N10303" s="14"/>
      <c r="O10303" s="14"/>
      <c r="P10303" s="14"/>
    </row>
    <row r="10304" spans="9:16" x14ac:dyDescent="0.25">
      <c r="I10304" s="14"/>
      <c r="J10304" s="14"/>
      <c r="K10304" s="14"/>
      <c r="L10304" s="14"/>
      <c r="M10304" s="14"/>
      <c r="N10304" s="14"/>
      <c r="O10304" s="14"/>
      <c r="P10304" s="14"/>
    </row>
    <row r="10305" spans="9:16" x14ac:dyDescent="0.25">
      <c r="I10305" s="14"/>
      <c r="J10305" s="14"/>
      <c r="K10305" s="14"/>
      <c r="L10305" s="14"/>
      <c r="M10305" s="14"/>
      <c r="N10305" s="14"/>
      <c r="O10305" s="14"/>
      <c r="P10305" s="14"/>
    </row>
    <row r="10306" spans="9:16" x14ac:dyDescent="0.25">
      <c r="I10306" s="14"/>
      <c r="J10306" s="14"/>
      <c r="K10306" s="14"/>
      <c r="L10306" s="14"/>
      <c r="M10306" s="14"/>
      <c r="N10306" s="14"/>
      <c r="O10306" s="14"/>
      <c r="P10306" s="14"/>
    </row>
    <row r="10307" spans="9:16" x14ac:dyDescent="0.25">
      <c r="I10307" s="14"/>
      <c r="J10307" s="14"/>
      <c r="K10307" s="14"/>
      <c r="L10307" s="14"/>
      <c r="M10307" s="14"/>
      <c r="N10307" s="14"/>
      <c r="O10307" s="14"/>
      <c r="P10307" s="14"/>
    </row>
    <row r="10308" spans="9:16" x14ac:dyDescent="0.25">
      <c r="I10308" s="14"/>
      <c r="J10308" s="14"/>
      <c r="K10308" s="14"/>
      <c r="L10308" s="14"/>
      <c r="M10308" s="14"/>
      <c r="N10308" s="14"/>
      <c r="O10308" s="14"/>
      <c r="P10308" s="14"/>
    </row>
    <row r="10309" spans="9:16" x14ac:dyDescent="0.25">
      <c r="I10309" s="14"/>
      <c r="J10309" s="14"/>
      <c r="K10309" s="14"/>
      <c r="L10309" s="14"/>
      <c r="M10309" s="14"/>
      <c r="N10309" s="14"/>
      <c r="O10309" s="14"/>
      <c r="P10309" s="14"/>
    </row>
    <row r="10310" spans="9:16" x14ac:dyDescent="0.25">
      <c r="I10310" s="14"/>
      <c r="J10310" s="14"/>
      <c r="K10310" s="14"/>
      <c r="L10310" s="14"/>
      <c r="M10310" s="14"/>
      <c r="N10310" s="14"/>
      <c r="O10310" s="14"/>
      <c r="P10310" s="14"/>
    </row>
    <row r="10311" spans="9:16" x14ac:dyDescent="0.25">
      <c r="I10311" s="14"/>
      <c r="J10311" s="14"/>
      <c r="K10311" s="14"/>
      <c r="L10311" s="14"/>
      <c r="M10311" s="14"/>
      <c r="N10311" s="14"/>
      <c r="O10311" s="14"/>
      <c r="P10311" s="14"/>
    </row>
    <row r="10312" spans="9:16" x14ac:dyDescent="0.25">
      <c r="I10312" s="14"/>
      <c r="J10312" s="14"/>
      <c r="K10312" s="14"/>
      <c r="L10312" s="14"/>
      <c r="M10312" s="14"/>
      <c r="N10312" s="14"/>
      <c r="O10312" s="14"/>
      <c r="P10312" s="14"/>
    </row>
    <row r="10313" spans="9:16" x14ac:dyDescent="0.25">
      <c r="I10313" s="14"/>
      <c r="J10313" s="14"/>
      <c r="K10313" s="14"/>
      <c r="L10313" s="14"/>
      <c r="M10313" s="14"/>
      <c r="N10313" s="14"/>
      <c r="O10313" s="14"/>
      <c r="P10313" s="14"/>
    </row>
    <row r="10314" spans="9:16" x14ac:dyDescent="0.25">
      <c r="I10314" s="14"/>
      <c r="J10314" s="14"/>
      <c r="K10314" s="14"/>
      <c r="L10314" s="14"/>
      <c r="M10314" s="14"/>
      <c r="N10314" s="14"/>
      <c r="O10314" s="14"/>
      <c r="P10314" s="14"/>
    </row>
    <row r="10315" spans="9:16" x14ac:dyDescent="0.25">
      <c r="I10315" s="14"/>
      <c r="J10315" s="14"/>
      <c r="K10315" s="14"/>
      <c r="L10315" s="14"/>
      <c r="M10315" s="14"/>
      <c r="N10315" s="14"/>
      <c r="O10315" s="14"/>
      <c r="P10315" s="14"/>
    </row>
    <row r="10316" spans="9:16" x14ac:dyDescent="0.25">
      <c r="I10316" s="14"/>
      <c r="J10316" s="14"/>
      <c r="K10316" s="14"/>
      <c r="L10316" s="14"/>
      <c r="M10316" s="14"/>
      <c r="N10316" s="14"/>
      <c r="O10316" s="14"/>
      <c r="P10316" s="14"/>
    </row>
    <row r="10317" spans="9:16" x14ac:dyDescent="0.25">
      <c r="I10317" s="14"/>
      <c r="J10317" s="14"/>
      <c r="K10317" s="14"/>
      <c r="L10317" s="14"/>
      <c r="M10317" s="14"/>
      <c r="N10317" s="14"/>
      <c r="O10317" s="14"/>
      <c r="P10317" s="14"/>
    </row>
    <row r="10318" spans="9:16" x14ac:dyDescent="0.25">
      <c r="I10318" s="14"/>
      <c r="J10318" s="14"/>
      <c r="K10318" s="14"/>
      <c r="L10318" s="14"/>
      <c r="M10318" s="14"/>
      <c r="N10318" s="14"/>
      <c r="O10318" s="14"/>
      <c r="P10318" s="14"/>
    </row>
    <row r="10319" spans="9:16" x14ac:dyDescent="0.25">
      <c r="I10319" s="14"/>
      <c r="J10319" s="14"/>
      <c r="K10319" s="14"/>
      <c r="L10319" s="14"/>
      <c r="M10319" s="14"/>
      <c r="N10319" s="14"/>
      <c r="O10319" s="14"/>
      <c r="P10319" s="14"/>
    </row>
    <row r="10320" spans="9:16" x14ac:dyDescent="0.25">
      <c r="I10320" s="14"/>
      <c r="J10320" s="14"/>
      <c r="K10320" s="14"/>
      <c r="L10320" s="14"/>
      <c r="M10320" s="14"/>
      <c r="N10320" s="14"/>
      <c r="O10320" s="14"/>
      <c r="P10320" s="14"/>
    </row>
    <row r="10321" spans="9:16" x14ac:dyDescent="0.25">
      <c r="I10321" s="14"/>
      <c r="J10321" s="14"/>
      <c r="K10321" s="14"/>
      <c r="L10321" s="14"/>
      <c r="M10321" s="14"/>
      <c r="N10321" s="14"/>
      <c r="O10321" s="14"/>
      <c r="P10321" s="14"/>
    </row>
    <row r="10322" spans="9:16" x14ac:dyDescent="0.25">
      <c r="I10322" s="14"/>
      <c r="J10322" s="14"/>
      <c r="K10322" s="14"/>
      <c r="L10322" s="14"/>
      <c r="M10322" s="14"/>
      <c r="N10322" s="14"/>
      <c r="O10322" s="14"/>
      <c r="P10322" s="14"/>
    </row>
    <row r="10323" spans="9:16" x14ac:dyDescent="0.25">
      <c r="I10323" s="14"/>
      <c r="J10323" s="14"/>
      <c r="K10323" s="14"/>
      <c r="L10323" s="14"/>
      <c r="M10323" s="14"/>
      <c r="N10323" s="14"/>
      <c r="O10323" s="14"/>
      <c r="P10323" s="14"/>
    </row>
    <row r="10324" spans="9:16" x14ac:dyDescent="0.25">
      <c r="I10324" s="14"/>
      <c r="J10324" s="14"/>
      <c r="K10324" s="14"/>
      <c r="L10324" s="14"/>
      <c r="M10324" s="14"/>
      <c r="N10324" s="14"/>
      <c r="O10324" s="14"/>
      <c r="P10324" s="14"/>
    </row>
    <row r="10325" spans="9:16" x14ac:dyDescent="0.25">
      <c r="I10325" s="14"/>
      <c r="J10325" s="14"/>
      <c r="K10325" s="14"/>
      <c r="L10325" s="14"/>
      <c r="M10325" s="14"/>
      <c r="N10325" s="14"/>
      <c r="O10325" s="14"/>
      <c r="P10325" s="14"/>
    </row>
    <row r="10326" spans="9:16" x14ac:dyDescent="0.25">
      <c r="I10326" s="14"/>
      <c r="J10326" s="14"/>
      <c r="K10326" s="14"/>
      <c r="L10326" s="14"/>
      <c r="M10326" s="14"/>
      <c r="N10326" s="14"/>
      <c r="O10326" s="14"/>
      <c r="P10326" s="14"/>
    </row>
    <row r="10327" spans="9:16" x14ac:dyDescent="0.25">
      <c r="I10327" s="14"/>
      <c r="J10327" s="14"/>
      <c r="K10327" s="14"/>
      <c r="L10327" s="14"/>
      <c r="M10327" s="14"/>
      <c r="N10327" s="14"/>
      <c r="O10327" s="14"/>
      <c r="P10327" s="14"/>
    </row>
    <row r="10328" spans="9:16" x14ac:dyDescent="0.25">
      <c r="I10328" s="14"/>
      <c r="J10328" s="14"/>
      <c r="K10328" s="14"/>
      <c r="L10328" s="14"/>
      <c r="M10328" s="14"/>
      <c r="N10328" s="14"/>
      <c r="O10328" s="14"/>
      <c r="P10328" s="14"/>
    </row>
    <row r="10329" spans="9:16" x14ac:dyDescent="0.25">
      <c r="I10329" s="14"/>
      <c r="J10329" s="14"/>
      <c r="K10329" s="14"/>
      <c r="L10329" s="14"/>
      <c r="M10329" s="14"/>
      <c r="N10329" s="14"/>
      <c r="O10329" s="14"/>
      <c r="P10329" s="14"/>
    </row>
    <row r="10330" spans="9:16" x14ac:dyDescent="0.25">
      <c r="I10330" s="14"/>
      <c r="J10330" s="14"/>
      <c r="K10330" s="14"/>
      <c r="L10330" s="14"/>
      <c r="M10330" s="14"/>
      <c r="N10330" s="14"/>
      <c r="O10330" s="14"/>
      <c r="P10330" s="14"/>
    </row>
    <row r="10331" spans="9:16" x14ac:dyDescent="0.25">
      <c r="I10331" s="14"/>
      <c r="J10331" s="14"/>
      <c r="K10331" s="14"/>
      <c r="L10331" s="14"/>
      <c r="M10331" s="14"/>
      <c r="N10331" s="14"/>
      <c r="O10331" s="14"/>
      <c r="P10331" s="14"/>
    </row>
    <row r="10332" spans="9:16" x14ac:dyDescent="0.25">
      <c r="I10332" s="14"/>
      <c r="J10332" s="14"/>
      <c r="K10332" s="14"/>
      <c r="L10332" s="14"/>
      <c r="M10332" s="14"/>
      <c r="N10332" s="14"/>
      <c r="O10332" s="14"/>
      <c r="P10332" s="14"/>
    </row>
    <row r="10333" spans="9:16" x14ac:dyDescent="0.25">
      <c r="I10333" s="14"/>
      <c r="J10333" s="14"/>
      <c r="K10333" s="14"/>
      <c r="L10333" s="14"/>
      <c r="M10333" s="14"/>
      <c r="N10333" s="14"/>
      <c r="O10333" s="14"/>
      <c r="P10333" s="14"/>
    </row>
    <row r="10334" spans="9:16" x14ac:dyDescent="0.25">
      <c r="I10334" s="14"/>
      <c r="J10334" s="14"/>
      <c r="K10334" s="14"/>
      <c r="L10334" s="14"/>
      <c r="M10334" s="14"/>
      <c r="N10334" s="14"/>
      <c r="O10334" s="14"/>
      <c r="P10334" s="14"/>
    </row>
    <row r="10335" spans="9:16" x14ac:dyDescent="0.25">
      <c r="I10335" s="14"/>
      <c r="J10335" s="14"/>
      <c r="K10335" s="14"/>
      <c r="L10335" s="14"/>
      <c r="M10335" s="14"/>
      <c r="N10335" s="14"/>
      <c r="O10335" s="14"/>
      <c r="P10335" s="14"/>
    </row>
    <row r="10336" spans="9:16" x14ac:dyDescent="0.25">
      <c r="I10336" s="14"/>
      <c r="J10336" s="14"/>
      <c r="K10336" s="14"/>
      <c r="L10336" s="14"/>
      <c r="M10336" s="14"/>
      <c r="N10336" s="14"/>
      <c r="O10336" s="14"/>
      <c r="P10336" s="14"/>
    </row>
    <row r="10337" spans="9:16" x14ac:dyDescent="0.25">
      <c r="I10337" s="14"/>
      <c r="J10337" s="14"/>
      <c r="K10337" s="14"/>
      <c r="L10337" s="14"/>
      <c r="M10337" s="14"/>
      <c r="N10337" s="14"/>
      <c r="O10337" s="14"/>
      <c r="P10337" s="14"/>
    </row>
    <row r="10338" spans="9:16" x14ac:dyDescent="0.25">
      <c r="I10338" s="14"/>
      <c r="J10338" s="14"/>
      <c r="K10338" s="14"/>
      <c r="L10338" s="14"/>
      <c r="M10338" s="14"/>
      <c r="N10338" s="14"/>
      <c r="O10338" s="14"/>
      <c r="P10338" s="14"/>
    </row>
    <row r="10339" spans="9:16" x14ac:dyDescent="0.25">
      <c r="I10339" s="14"/>
      <c r="J10339" s="14"/>
      <c r="K10339" s="14"/>
      <c r="L10339" s="14"/>
      <c r="M10339" s="14"/>
      <c r="N10339" s="14"/>
      <c r="O10339" s="14"/>
      <c r="P10339" s="14"/>
    </row>
    <row r="10340" spans="9:16" x14ac:dyDescent="0.25">
      <c r="I10340" s="14"/>
      <c r="J10340" s="14"/>
      <c r="K10340" s="14"/>
      <c r="L10340" s="14"/>
      <c r="M10340" s="14"/>
      <c r="N10340" s="14"/>
      <c r="O10340" s="14"/>
      <c r="P10340" s="14"/>
    </row>
    <row r="10341" spans="9:16" x14ac:dyDescent="0.25">
      <c r="I10341" s="14"/>
      <c r="J10341" s="14"/>
      <c r="K10341" s="14"/>
      <c r="L10341" s="14"/>
      <c r="M10341" s="14"/>
      <c r="N10341" s="14"/>
      <c r="O10341" s="14"/>
      <c r="P10341" s="14"/>
    </row>
    <row r="10342" spans="9:16" x14ac:dyDescent="0.25">
      <c r="I10342" s="14"/>
      <c r="J10342" s="14"/>
      <c r="K10342" s="14"/>
      <c r="L10342" s="14"/>
      <c r="M10342" s="14"/>
      <c r="N10342" s="14"/>
      <c r="O10342" s="14"/>
      <c r="P10342" s="14"/>
    </row>
    <row r="10343" spans="9:16" x14ac:dyDescent="0.25">
      <c r="I10343" s="14"/>
      <c r="J10343" s="14"/>
      <c r="K10343" s="14"/>
      <c r="L10343" s="14"/>
      <c r="M10343" s="14"/>
      <c r="N10343" s="14"/>
      <c r="O10343" s="14"/>
      <c r="P10343" s="14"/>
    </row>
    <row r="10344" spans="9:16" x14ac:dyDescent="0.25">
      <c r="I10344" s="14"/>
      <c r="J10344" s="14"/>
      <c r="K10344" s="14"/>
      <c r="L10344" s="14"/>
      <c r="M10344" s="14"/>
      <c r="N10344" s="14"/>
      <c r="O10344" s="14"/>
      <c r="P10344" s="14"/>
    </row>
    <row r="10345" spans="9:16" x14ac:dyDescent="0.25">
      <c r="I10345" s="14"/>
      <c r="J10345" s="14"/>
      <c r="K10345" s="14"/>
      <c r="L10345" s="14"/>
      <c r="M10345" s="14"/>
      <c r="N10345" s="14"/>
      <c r="O10345" s="14"/>
      <c r="P10345" s="14"/>
    </row>
    <row r="10346" spans="9:16" x14ac:dyDescent="0.25">
      <c r="I10346" s="14"/>
      <c r="J10346" s="14"/>
      <c r="K10346" s="14"/>
      <c r="L10346" s="14"/>
      <c r="M10346" s="14"/>
      <c r="N10346" s="14"/>
      <c r="O10346" s="14"/>
      <c r="P10346" s="14"/>
    </row>
    <row r="10347" spans="9:16" x14ac:dyDescent="0.25">
      <c r="I10347" s="14"/>
      <c r="J10347" s="14"/>
      <c r="K10347" s="14"/>
      <c r="L10347" s="14"/>
      <c r="M10347" s="14"/>
      <c r="N10347" s="14"/>
      <c r="O10347" s="14"/>
      <c r="P10347" s="14"/>
    </row>
    <row r="10348" spans="9:16" x14ac:dyDescent="0.25">
      <c r="I10348" s="14"/>
      <c r="J10348" s="14"/>
      <c r="K10348" s="14"/>
      <c r="L10348" s="14"/>
      <c r="M10348" s="14"/>
      <c r="N10348" s="14"/>
      <c r="O10348" s="14"/>
      <c r="P10348" s="14"/>
    </row>
    <row r="10349" spans="9:16" x14ac:dyDescent="0.25">
      <c r="I10349" s="14"/>
      <c r="J10349" s="14"/>
      <c r="K10349" s="14"/>
      <c r="L10349" s="14"/>
      <c r="M10349" s="14"/>
      <c r="N10349" s="14"/>
      <c r="O10349" s="14"/>
      <c r="P10349" s="14"/>
    </row>
    <row r="10350" spans="9:16" x14ac:dyDescent="0.25">
      <c r="I10350" s="14"/>
      <c r="J10350" s="14"/>
      <c r="K10350" s="14"/>
      <c r="L10350" s="14"/>
      <c r="M10350" s="14"/>
      <c r="N10350" s="14"/>
      <c r="O10350" s="14"/>
      <c r="P10350" s="14"/>
    </row>
    <row r="10351" spans="9:16" x14ac:dyDescent="0.25">
      <c r="I10351" s="14"/>
      <c r="J10351" s="14"/>
      <c r="K10351" s="14"/>
      <c r="L10351" s="14"/>
      <c r="M10351" s="14"/>
      <c r="N10351" s="14"/>
      <c r="O10351" s="14"/>
      <c r="P10351" s="14"/>
    </row>
    <row r="10352" spans="9:16" x14ac:dyDescent="0.25">
      <c r="I10352" s="14"/>
      <c r="J10352" s="14"/>
      <c r="K10352" s="14"/>
      <c r="L10352" s="14"/>
      <c r="M10352" s="14"/>
      <c r="N10352" s="14"/>
      <c r="O10352" s="14"/>
      <c r="P10352" s="14"/>
    </row>
    <row r="10353" spans="9:16" x14ac:dyDescent="0.25">
      <c r="I10353" s="14"/>
      <c r="J10353" s="14"/>
      <c r="K10353" s="14"/>
      <c r="L10353" s="14"/>
      <c r="M10353" s="14"/>
      <c r="N10353" s="14"/>
      <c r="O10353" s="14"/>
      <c r="P10353" s="14"/>
    </row>
    <row r="10354" spans="9:16" x14ac:dyDescent="0.25">
      <c r="I10354" s="14"/>
      <c r="J10354" s="14"/>
      <c r="K10354" s="14"/>
      <c r="L10354" s="14"/>
      <c r="M10354" s="14"/>
      <c r="N10354" s="14"/>
      <c r="O10354" s="14"/>
      <c r="P10354" s="14"/>
    </row>
    <row r="10355" spans="9:16" x14ac:dyDescent="0.25">
      <c r="I10355" s="14"/>
      <c r="J10355" s="14"/>
      <c r="K10355" s="14"/>
      <c r="L10355" s="14"/>
      <c r="M10355" s="14"/>
      <c r="N10355" s="14"/>
      <c r="O10355" s="14"/>
      <c r="P10355" s="14"/>
    </row>
    <row r="10356" spans="9:16" x14ac:dyDescent="0.25">
      <c r="I10356" s="14"/>
      <c r="J10356" s="14"/>
      <c r="K10356" s="14"/>
      <c r="L10356" s="14"/>
      <c r="M10356" s="14"/>
      <c r="N10356" s="14"/>
      <c r="O10356" s="14"/>
      <c r="P10356" s="14"/>
    </row>
    <row r="10357" spans="9:16" x14ac:dyDescent="0.25">
      <c r="I10357" s="14"/>
      <c r="J10357" s="14"/>
      <c r="K10357" s="14"/>
      <c r="L10357" s="14"/>
      <c r="M10357" s="14"/>
      <c r="N10357" s="14"/>
      <c r="O10357" s="14"/>
      <c r="P10357" s="14"/>
    </row>
    <row r="10358" spans="9:16" x14ac:dyDescent="0.25">
      <c r="I10358" s="14"/>
      <c r="J10358" s="14"/>
      <c r="K10358" s="14"/>
      <c r="L10358" s="14"/>
      <c r="M10358" s="14"/>
      <c r="N10358" s="14"/>
      <c r="O10358" s="14"/>
      <c r="P10358" s="14"/>
    </row>
    <row r="10359" spans="9:16" x14ac:dyDescent="0.25">
      <c r="I10359" s="14"/>
      <c r="J10359" s="14"/>
      <c r="K10359" s="14"/>
      <c r="L10359" s="14"/>
      <c r="M10359" s="14"/>
      <c r="N10359" s="14"/>
      <c r="O10359" s="14"/>
      <c r="P10359" s="14"/>
    </row>
    <row r="10360" spans="9:16" x14ac:dyDescent="0.25">
      <c r="I10360" s="14"/>
      <c r="J10360" s="14"/>
      <c r="K10360" s="14"/>
      <c r="L10360" s="14"/>
      <c r="M10360" s="14"/>
      <c r="N10360" s="14"/>
      <c r="O10360" s="14"/>
      <c r="P10360" s="14"/>
    </row>
    <row r="10361" spans="9:16" x14ac:dyDescent="0.25">
      <c r="I10361" s="14"/>
      <c r="J10361" s="14"/>
      <c r="K10361" s="14"/>
      <c r="L10361" s="14"/>
      <c r="M10361" s="14"/>
      <c r="N10361" s="14"/>
      <c r="O10361" s="14"/>
      <c r="P10361" s="14"/>
    </row>
    <row r="10362" spans="9:16" x14ac:dyDescent="0.25">
      <c r="I10362" s="14"/>
      <c r="J10362" s="14"/>
      <c r="K10362" s="14"/>
      <c r="L10362" s="14"/>
      <c r="M10362" s="14"/>
      <c r="N10362" s="14"/>
      <c r="O10362" s="14"/>
      <c r="P10362" s="14"/>
    </row>
    <row r="10363" spans="9:16" x14ac:dyDescent="0.25">
      <c r="I10363" s="14"/>
      <c r="J10363" s="14"/>
      <c r="K10363" s="14"/>
      <c r="L10363" s="14"/>
      <c r="M10363" s="14"/>
      <c r="N10363" s="14"/>
      <c r="O10363" s="14"/>
      <c r="P10363" s="14"/>
    </row>
    <row r="10364" spans="9:16" x14ac:dyDescent="0.25">
      <c r="I10364" s="14"/>
      <c r="J10364" s="14"/>
      <c r="K10364" s="14"/>
      <c r="L10364" s="14"/>
      <c r="M10364" s="14"/>
      <c r="N10364" s="14"/>
      <c r="O10364" s="14"/>
      <c r="P10364" s="14"/>
    </row>
    <row r="10365" spans="9:16" x14ac:dyDescent="0.25">
      <c r="I10365" s="14"/>
      <c r="J10365" s="14"/>
      <c r="K10365" s="14"/>
      <c r="L10365" s="14"/>
      <c r="M10365" s="14"/>
      <c r="N10365" s="14"/>
      <c r="O10365" s="14"/>
      <c r="P10365" s="14"/>
    </row>
    <row r="10366" spans="9:16" x14ac:dyDescent="0.25">
      <c r="I10366" s="14"/>
      <c r="J10366" s="14"/>
      <c r="K10366" s="14"/>
      <c r="L10366" s="14"/>
      <c r="M10366" s="14"/>
      <c r="N10366" s="14"/>
      <c r="O10366" s="14"/>
      <c r="P10366" s="14"/>
    </row>
    <row r="10367" spans="9:16" x14ac:dyDescent="0.25">
      <c r="I10367" s="14"/>
      <c r="J10367" s="14"/>
      <c r="K10367" s="14"/>
      <c r="L10367" s="14"/>
      <c r="M10367" s="14"/>
      <c r="N10367" s="14"/>
      <c r="O10367" s="14"/>
      <c r="P10367" s="14"/>
    </row>
    <row r="10368" spans="9:16" x14ac:dyDescent="0.25">
      <c r="I10368" s="14"/>
      <c r="J10368" s="14"/>
      <c r="K10368" s="14"/>
      <c r="L10368" s="14"/>
      <c r="M10368" s="14"/>
      <c r="N10368" s="14"/>
      <c r="O10368" s="14"/>
      <c r="P10368" s="14"/>
    </row>
    <row r="10369" spans="9:16" x14ac:dyDescent="0.25">
      <c r="I10369" s="14"/>
      <c r="J10369" s="14"/>
      <c r="K10369" s="14"/>
      <c r="L10369" s="14"/>
      <c r="M10369" s="14"/>
      <c r="N10369" s="14"/>
      <c r="O10369" s="14"/>
      <c r="P10369" s="14"/>
    </row>
    <row r="10370" spans="9:16" x14ac:dyDescent="0.25">
      <c r="I10370" s="14"/>
      <c r="J10370" s="14"/>
      <c r="K10370" s="14"/>
      <c r="L10370" s="14"/>
      <c r="M10370" s="14"/>
      <c r="N10370" s="14"/>
      <c r="O10370" s="14"/>
      <c r="P10370" s="14"/>
    </row>
    <row r="10371" spans="9:16" x14ac:dyDescent="0.25">
      <c r="I10371" s="14"/>
      <c r="J10371" s="14"/>
      <c r="K10371" s="14"/>
      <c r="L10371" s="14"/>
      <c r="M10371" s="14"/>
      <c r="N10371" s="14"/>
      <c r="O10371" s="14"/>
      <c r="P10371" s="14"/>
    </row>
    <row r="10372" spans="9:16" x14ac:dyDescent="0.25">
      <c r="I10372" s="14"/>
      <c r="J10372" s="14"/>
      <c r="K10372" s="14"/>
      <c r="L10372" s="14"/>
      <c r="M10372" s="14"/>
      <c r="N10372" s="14"/>
      <c r="O10372" s="14"/>
      <c r="P10372" s="14"/>
    </row>
    <row r="10373" spans="9:16" x14ac:dyDescent="0.25">
      <c r="I10373" s="14"/>
      <c r="J10373" s="14"/>
      <c r="K10373" s="14"/>
      <c r="L10373" s="14"/>
      <c r="M10373" s="14"/>
      <c r="N10373" s="14"/>
      <c r="O10373" s="14"/>
      <c r="P10373" s="14"/>
    </row>
    <row r="10374" spans="9:16" x14ac:dyDescent="0.25">
      <c r="I10374" s="14"/>
      <c r="J10374" s="14"/>
      <c r="K10374" s="14"/>
      <c r="L10374" s="14"/>
      <c r="M10374" s="14"/>
      <c r="N10374" s="14"/>
      <c r="O10374" s="14"/>
      <c r="P10374" s="14"/>
    </row>
    <row r="10375" spans="9:16" x14ac:dyDescent="0.25">
      <c r="I10375" s="14"/>
      <c r="J10375" s="14"/>
      <c r="K10375" s="14"/>
      <c r="L10375" s="14"/>
      <c r="M10375" s="14"/>
      <c r="N10375" s="14"/>
      <c r="O10375" s="14"/>
      <c r="P10375" s="14"/>
    </row>
    <row r="10376" spans="9:16" x14ac:dyDescent="0.25">
      <c r="I10376" s="14"/>
      <c r="J10376" s="14"/>
      <c r="K10376" s="14"/>
      <c r="L10376" s="14"/>
      <c r="M10376" s="14"/>
      <c r="N10376" s="14"/>
      <c r="O10376" s="14"/>
      <c r="P10376" s="14"/>
    </row>
    <row r="10377" spans="9:16" x14ac:dyDescent="0.25">
      <c r="I10377" s="14"/>
      <c r="J10377" s="14"/>
      <c r="K10377" s="14"/>
      <c r="L10377" s="14"/>
      <c r="M10377" s="14"/>
      <c r="N10377" s="14"/>
      <c r="O10377" s="14"/>
      <c r="P10377" s="14"/>
    </row>
    <row r="10378" spans="9:16" x14ac:dyDescent="0.25">
      <c r="I10378" s="14"/>
      <c r="J10378" s="14"/>
      <c r="K10378" s="14"/>
      <c r="L10378" s="14"/>
      <c r="M10378" s="14"/>
      <c r="N10378" s="14"/>
      <c r="O10378" s="14"/>
      <c r="P10378" s="14"/>
    </row>
    <row r="10379" spans="9:16" x14ac:dyDescent="0.25">
      <c r="I10379" s="14"/>
      <c r="J10379" s="14"/>
      <c r="K10379" s="14"/>
      <c r="L10379" s="14"/>
      <c r="M10379" s="14"/>
      <c r="N10379" s="14"/>
      <c r="O10379" s="14"/>
      <c r="P10379" s="14"/>
    </row>
    <row r="10380" spans="9:16" x14ac:dyDescent="0.25">
      <c r="I10380" s="14"/>
      <c r="J10380" s="14"/>
      <c r="K10380" s="14"/>
      <c r="L10380" s="14"/>
      <c r="M10380" s="14"/>
      <c r="N10380" s="14"/>
      <c r="O10380" s="14"/>
      <c r="P10380" s="14"/>
    </row>
    <row r="10381" spans="9:16" x14ac:dyDescent="0.25">
      <c r="I10381" s="14"/>
      <c r="J10381" s="14"/>
      <c r="K10381" s="14"/>
      <c r="L10381" s="14"/>
      <c r="M10381" s="14"/>
      <c r="N10381" s="14"/>
      <c r="O10381" s="14"/>
      <c r="P10381" s="14"/>
    </row>
    <row r="10382" spans="9:16" x14ac:dyDescent="0.25">
      <c r="I10382" s="14"/>
      <c r="J10382" s="14"/>
      <c r="K10382" s="14"/>
      <c r="L10382" s="14"/>
      <c r="M10382" s="14"/>
      <c r="N10382" s="14"/>
      <c r="O10382" s="14"/>
      <c r="P10382" s="14"/>
    </row>
    <row r="10383" spans="9:16" x14ac:dyDescent="0.25">
      <c r="I10383" s="14"/>
      <c r="J10383" s="14"/>
      <c r="K10383" s="14"/>
      <c r="L10383" s="14"/>
      <c r="M10383" s="14"/>
      <c r="N10383" s="14"/>
      <c r="O10383" s="14"/>
      <c r="P10383" s="14"/>
    </row>
    <row r="10384" spans="9:16" x14ac:dyDescent="0.25">
      <c r="I10384" s="14"/>
      <c r="J10384" s="14"/>
      <c r="K10384" s="14"/>
      <c r="L10384" s="14"/>
      <c r="M10384" s="14"/>
      <c r="N10384" s="14"/>
      <c r="O10384" s="14"/>
      <c r="P10384" s="14"/>
    </row>
    <row r="10385" spans="9:16" x14ac:dyDescent="0.25">
      <c r="I10385" s="14"/>
      <c r="J10385" s="14"/>
      <c r="K10385" s="14"/>
      <c r="L10385" s="14"/>
      <c r="M10385" s="14"/>
      <c r="N10385" s="14"/>
      <c r="O10385" s="14"/>
      <c r="P10385" s="14"/>
    </row>
    <row r="10386" spans="9:16" x14ac:dyDescent="0.25">
      <c r="I10386" s="14"/>
      <c r="J10386" s="14"/>
      <c r="K10386" s="14"/>
      <c r="L10386" s="14"/>
      <c r="M10386" s="14"/>
      <c r="N10386" s="14"/>
      <c r="O10386" s="14"/>
      <c r="P10386" s="14"/>
    </row>
    <row r="10387" spans="9:16" x14ac:dyDescent="0.25">
      <c r="I10387" s="14"/>
      <c r="J10387" s="14"/>
      <c r="K10387" s="14"/>
      <c r="L10387" s="14"/>
      <c r="M10387" s="14"/>
      <c r="N10387" s="14"/>
      <c r="O10387" s="14"/>
      <c r="P10387" s="14"/>
    </row>
    <row r="10388" spans="9:16" x14ac:dyDescent="0.25">
      <c r="I10388" s="14"/>
      <c r="J10388" s="14"/>
      <c r="K10388" s="14"/>
      <c r="L10388" s="14"/>
      <c r="M10388" s="14"/>
      <c r="N10388" s="14"/>
      <c r="O10388" s="14"/>
      <c r="P10388" s="14"/>
    </row>
    <row r="10389" spans="9:16" x14ac:dyDescent="0.25">
      <c r="I10389" s="14"/>
      <c r="J10389" s="14"/>
      <c r="K10389" s="14"/>
      <c r="L10389" s="14"/>
      <c r="M10389" s="14"/>
      <c r="N10389" s="14"/>
      <c r="O10389" s="14"/>
      <c r="P10389" s="14"/>
    </row>
    <row r="10390" spans="9:16" x14ac:dyDescent="0.25">
      <c r="I10390" s="14"/>
      <c r="J10390" s="14"/>
      <c r="K10390" s="14"/>
      <c r="L10390" s="14"/>
      <c r="M10390" s="14"/>
      <c r="N10390" s="14"/>
      <c r="O10390" s="14"/>
      <c r="P10390" s="14"/>
    </row>
    <row r="10391" spans="9:16" x14ac:dyDescent="0.25">
      <c r="I10391" s="14"/>
      <c r="J10391" s="14"/>
      <c r="K10391" s="14"/>
      <c r="L10391" s="14"/>
      <c r="M10391" s="14"/>
      <c r="N10391" s="14"/>
      <c r="O10391" s="14"/>
      <c r="P10391" s="14"/>
    </row>
    <row r="10392" spans="9:16" x14ac:dyDescent="0.25">
      <c r="I10392" s="14"/>
      <c r="J10392" s="14"/>
      <c r="K10392" s="14"/>
      <c r="L10392" s="14"/>
      <c r="M10392" s="14"/>
      <c r="N10392" s="14"/>
      <c r="O10392" s="14"/>
      <c r="P10392" s="14"/>
    </row>
    <row r="10393" spans="9:16" x14ac:dyDescent="0.25">
      <c r="I10393" s="14"/>
      <c r="J10393" s="14"/>
      <c r="K10393" s="14"/>
      <c r="L10393" s="14"/>
      <c r="M10393" s="14"/>
      <c r="N10393" s="14"/>
      <c r="O10393" s="14"/>
      <c r="P10393" s="14"/>
    </row>
    <row r="10394" spans="9:16" x14ac:dyDescent="0.25">
      <c r="I10394" s="14"/>
      <c r="J10394" s="14"/>
      <c r="K10394" s="14"/>
      <c r="L10394" s="14"/>
      <c r="M10394" s="14"/>
      <c r="N10394" s="14"/>
      <c r="O10394" s="14"/>
      <c r="P10394" s="14"/>
    </row>
    <row r="10395" spans="9:16" x14ac:dyDescent="0.25">
      <c r="I10395" s="14"/>
      <c r="J10395" s="14"/>
      <c r="K10395" s="14"/>
      <c r="L10395" s="14"/>
      <c r="M10395" s="14"/>
      <c r="N10395" s="14"/>
      <c r="O10395" s="14"/>
      <c r="P10395" s="14"/>
    </row>
    <row r="10396" spans="9:16" x14ac:dyDescent="0.25">
      <c r="I10396" s="14"/>
      <c r="J10396" s="14"/>
      <c r="K10396" s="14"/>
      <c r="L10396" s="14"/>
      <c r="M10396" s="14"/>
      <c r="N10396" s="14"/>
      <c r="O10396" s="14"/>
      <c r="P10396" s="14"/>
    </row>
    <row r="10397" spans="9:16" x14ac:dyDescent="0.25">
      <c r="I10397" s="14"/>
      <c r="J10397" s="14"/>
      <c r="K10397" s="14"/>
      <c r="L10397" s="14"/>
      <c r="M10397" s="14"/>
      <c r="N10397" s="14"/>
      <c r="O10397" s="14"/>
      <c r="P10397" s="14"/>
    </row>
    <row r="10398" spans="9:16" x14ac:dyDescent="0.25">
      <c r="I10398" s="14"/>
      <c r="J10398" s="14"/>
      <c r="K10398" s="14"/>
      <c r="L10398" s="14"/>
      <c r="M10398" s="14"/>
      <c r="N10398" s="14"/>
      <c r="O10398" s="14"/>
      <c r="P10398" s="14"/>
    </row>
    <row r="10399" spans="9:16" x14ac:dyDescent="0.25">
      <c r="I10399" s="14"/>
      <c r="J10399" s="14"/>
      <c r="K10399" s="14"/>
      <c r="L10399" s="14"/>
      <c r="M10399" s="14"/>
      <c r="N10399" s="14"/>
      <c r="O10399" s="14"/>
      <c r="P10399" s="14"/>
    </row>
    <row r="10400" spans="9:16" x14ac:dyDescent="0.25">
      <c r="I10400" s="14"/>
      <c r="J10400" s="14"/>
      <c r="K10400" s="14"/>
      <c r="L10400" s="14"/>
      <c r="M10400" s="14"/>
      <c r="N10400" s="14"/>
      <c r="O10400" s="14"/>
      <c r="P10400" s="14"/>
    </row>
    <row r="10401" spans="9:16" x14ac:dyDescent="0.25">
      <c r="I10401" s="14"/>
      <c r="J10401" s="14"/>
      <c r="K10401" s="14"/>
      <c r="L10401" s="14"/>
      <c r="M10401" s="14"/>
      <c r="N10401" s="14"/>
      <c r="O10401" s="14"/>
      <c r="P10401" s="14"/>
    </row>
    <row r="10402" spans="9:16" x14ac:dyDescent="0.25">
      <c r="I10402" s="14"/>
      <c r="J10402" s="14"/>
      <c r="K10402" s="14"/>
      <c r="L10402" s="14"/>
      <c r="M10402" s="14"/>
      <c r="N10402" s="14"/>
      <c r="O10402" s="14"/>
      <c r="P10402" s="14"/>
    </row>
    <row r="10403" spans="9:16" x14ac:dyDescent="0.25">
      <c r="I10403" s="14"/>
      <c r="J10403" s="14"/>
      <c r="K10403" s="14"/>
      <c r="L10403" s="14"/>
      <c r="M10403" s="14"/>
      <c r="N10403" s="14"/>
      <c r="O10403" s="14"/>
      <c r="P10403" s="14"/>
    </row>
    <row r="10404" spans="9:16" x14ac:dyDescent="0.25">
      <c r="I10404" s="14"/>
      <c r="J10404" s="14"/>
      <c r="K10404" s="14"/>
      <c r="L10404" s="14"/>
      <c r="M10404" s="14"/>
      <c r="N10404" s="14"/>
      <c r="O10404" s="14"/>
      <c r="P10404" s="14"/>
    </row>
    <row r="10405" spans="9:16" x14ac:dyDescent="0.25">
      <c r="I10405" s="14"/>
      <c r="J10405" s="14"/>
      <c r="K10405" s="14"/>
      <c r="L10405" s="14"/>
      <c r="M10405" s="14"/>
      <c r="N10405" s="14"/>
      <c r="O10405" s="14"/>
      <c r="P10405" s="14"/>
    </row>
    <row r="10406" spans="9:16" x14ac:dyDescent="0.25">
      <c r="I10406" s="14"/>
      <c r="J10406" s="14"/>
      <c r="K10406" s="14"/>
      <c r="L10406" s="14"/>
      <c r="M10406" s="14"/>
      <c r="N10406" s="14"/>
      <c r="O10406" s="14"/>
      <c r="P10406" s="14"/>
    </row>
    <row r="10407" spans="9:16" x14ac:dyDescent="0.25">
      <c r="I10407" s="14"/>
      <c r="J10407" s="14"/>
      <c r="K10407" s="14"/>
      <c r="L10407" s="14"/>
      <c r="M10407" s="14"/>
      <c r="N10407" s="14"/>
      <c r="O10407" s="14"/>
      <c r="P10407" s="14"/>
    </row>
    <row r="10408" spans="9:16" x14ac:dyDescent="0.25">
      <c r="I10408" s="14"/>
      <c r="J10408" s="14"/>
      <c r="K10408" s="14"/>
      <c r="L10408" s="14"/>
      <c r="M10408" s="14"/>
      <c r="N10408" s="14"/>
      <c r="O10408" s="14"/>
      <c r="P10408" s="14"/>
    </row>
    <row r="10409" spans="9:16" x14ac:dyDescent="0.25">
      <c r="I10409" s="14"/>
      <c r="J10409" s="14"/>
      <c r="K10409" s="14"/>
      <c r="L10409" s="14"/>
      <c r="M10409" s="14"/>
      <c r="N10409" s="14"/>
      <c r="O10409" s="14"/>
      <c r="P10409" s="14"/>
    </row>
    <row r="10410" spans="9:16" x14ac:dyDescent="0.25">
      <c r="I10410" s="14"/>
      <c r="J10410" s="14"/>
      <c r="K10410" s="14"/>
      <c r="L10410" s="14"/>
      <c r="M10410" s="14"/>
      <c r="N10410" s="14"/>
      <c r="O10410" s="14"/>
      <c r="P10410" s="14"/>
    </row>
    <row r="10411" spans="9:16" x14ac:dyDescent="0.25">
      <c r="I10411" s="14"/>
      <c r="J10411" s="14"/>
      <c r="K10411" s="14"/>
      <c r="L10411" s="14"/>
      <c r="M10411" s="14"/>
      <c r="N10411" s="14"/>
      <c r="O10411" s="14"/>
      <c r="P10411" s="14"/>
    </row>
    <row r="10412" spans="9:16" x14ac:dyDescent="0.25">
      <c r="I10412" s="14"/>
      <c r="J10412" s="14"/>
      <c r="K10412" s="14"/>
      <c r="L10412" s="14"/>
      <c r="M10412" s="14"/>
      <c r="N10412" s="14"/>
      <c r="O10412" s="14"/>
      <c r="P10412" s="14"/>
    </row>
    <row r="10413" spans="9:16" x14ac:dyDescent="0.25">
      <c r="I10413" s="14"/>
      <c r="J10413" s="14"/>
      <c r="K10413" s="14"/>
      <c r="L10413" s="14"/>
      <c r="M10413" s="14"/>
      <c r="N10413" s="14"/>
      <c r="O10413" s="14"/>
      <c r="P10413" s="14"/>
    </row>
    <row r="10414" spans="9:16" x14ac:dyDescent="0.25">
      <c r="I10414" s="14"/>
      <c r="J10414" s="14"/>
      <c r="K10414" s="14"/>
      <c r="L10414" s="14"/>
      <c r="M10414" s="14"/>
      <c r="N10414" s="14"/>
      <c r="O10414" s="14"/>
      <c r="P10414" s="14"/>
    </row>
    <row r="10415" spans="9:16" x14ac:dyDescent="0.25">
      <c r="I10415" s="14"/>
      <c r="J10415" s="14"/>
      <c r="K10415" s="14"/>
      <c r="L10415" s="14"/>
      <c r="M10415" s="14"/>
      <c r="N10415" s="14"/>
      <c r="O10415" s="14"/>
      <c r="P10415" s="14"/>
    </row>
    <row r="10416" spans="9:16" x14ac:dyDescent="0.25">
      <c r="I10416" s="14"/>
      <c r="J10416" s="14"/>
      <c r="K10416" s="14"/>
      <c r="L10416" s="14"/>
      <c r="M10416" s="14"/>
      <c r="N10416" s="14"/>
      <c r="O10416" s="14"/>
      <c r="P10416" s="14"/>
    </row>
    <row r="10417" spans="9:16" x14ac:dyDescent="0.25">
      <c r="I10417" s="14"/>
      <c r="J10417" s="14"/>
      <c r="K10417" s="14"/>
      <c r="L10417" s="14"/>
      <c r="M10417" s="14"/>
      <c r="N10417" s="14"/>
      <c r="O10417" s="14"/>
      <c r="P10417" s="14"/>
    </row>
    <row r="10418" spans="9:16" x14ac:dyDescent="0.25">
      <c r="I10418" s="14"/>
      <c r="J10418" s="14"/>
      <c r="K10418" s="14"/>
      <c r="L10418" s="14"/>
      <c r="M10418" s="14"/>
      <c r="N10418" s="14"/>
      <c r="O10418" s="14"/>
      <c r="P10418" s="14"/>
    </row>
    <row r="10419" spans="9:16" x14ac:dyDescent="0.25">
      <c r="I10419" s="14"/>
      <c r="J10419" s="14"/>
      <c r="K10419" s="14"/>
      <c r="L10419" s="14"/>
      <c r="M10419" s="14"/>
      <c r="N10419" s="14"/>
      <c r="O10419" s="14"/>
      <c r="P10419" s="14"/>
    </row>
    <row r="10420" spans="9:16" x14ac:dyDescent="0.25">
      <c r="I10420" s="14"/>
      <c r="J10420" s="14"/>
      <c r="K10420" s="14"/>
      <c r="L10420" s="14"/>
      <c r="M10420" s="14"/>
      <c r="N10420" s="14"/>
      <c r="O10420" s="14"/>
      <c r="P10420" s="14"/>
    </row>
    <row r="10421" spans="9:16" x14ac:dyDescent="0.25">
      <c r="I10421" s="14"/>
      <c r="J10421" s="14"/>
      <c r="K10421" s="14"/>
      <c r="L10421" s="14"/>
      <c r="M10421" s="14"/>
      <c r="N10421" s="14"/>
      <c r="O10421" s="14"/>
      <c r="P10421" s="14"/>
    </row>
    <row r="10422" spans="9:16" x14ac:dyDescent="0.25">
      <c r="I10422" s="14"/>
      <c r="J10422" s="14"/>
      <c r="K10422" s="14"/>
      <c r="L10422" s="14"/>
      <c r="M10422" s="14"/>
      <c r="N10422" s="14"/>
      <c r="O10422" s="14"/>
      <c r="P10422" s="14"/>
    </row>
    <row r="10423" spans="9:16" x14ac:dyDescent="0.25">
      <c r="I10423" s="14"/>
      <c r="J10423" s="14"/>
      <c r="K10423" s="14"/>
      <c r="L10423" s="14"/>
      <c r="M10423" s="14"/>
      <c r="N10423" s="14"/>
      <c r="O10423" s="14"/>
      <c r="P10423" s="14"/>
    </row>
    <row r="10424" spans="9:16" x14ac:dyDescent="0.25">
      <c r="I10424" s="14"/>
      <c r="J10424" s="14"/>
      <c r="K10424" s="14"/>
      <c r="L10424" s="14"/>
      <c r="M10424" s="14"/>
      <c r="N10424" s="14"/>
      <c r="O10424" s="14"/>
      <c r="P10424" s="14"/>
    </row>
    <row r="10425" spans="9:16" x14ac:dyDescent="0.25">
      <c r="I10425" s="14"/>
      <c r="J10425" s="14"/>
      <c r="K10425" s="14"/>
      <c r="L10425" s="14"/>
      <c r="M10425" s="14"/>
      <c r="N10425" s="14"/>
      <c r="O10425" s="14"/>
      <c r="P10425" s="14"/>
    </row>
    <row r="10426" spans="9:16" x14ac:dyDescent="0.25">
      <c r="I10426" s="14"/>
      <c r="J10426" s="14"/>
      <c r="K10426" s="14"/>
      <c r="L10426" s="14"/>
      <c r="M10426" s="14"/>
      <c r="N10426" s="14"/>
      <c r="O10426" s="14"/>
      <c r="P10426" s="14"/>
    </row>
    <row r="10427" spans="9:16" x14ac:dyDescent="0.25">
      <c r="I10427" s="14"/>
      <c r="J10427" s="14"/>
      <c r="K10427" s="14"/>
      <c r="L10427" s="14"/>
      <c r="M10427" s="14"/>
      <c r="N10427" s="14"/>
      <c r="O10427" s="14"/>
      <c r="P10427" s="14"/>
    </row>
    <row r="10428" spans="9:16" x14ac:dyDescent="0.25">
      <c r="I10428" s="14"/>
      <c r="J10428" s="14"/>
      <c r="K10428" s="14"/>
      <c r="L10428" s="14"/>
      <c r="M10428" s="14"/>
      <c r="N10428" s="14"/>
      <c r="O10428" s="14"/>
      <c r="P10428" s="14"/>
    </row>
    <row r="10429" spans="9:16" x14ac:dyDescent="0.25">
      <c r="I10429" s="14"/>
      <c r="J10429" s="14"/>
      <c r="K10429" s="14"/>
      <c r="L10429" s="14"/>
      <c r="M10429" s="14"/>
      <c r="N10429" s="14"/>
      <c r="O10429" s="14"/>
      <c r="P10429" s="14"/>
    </row>
    <row r="10430" spans="9:16" x14ac:dyDescent="0.25">
      <c r="I10430" s="14"/>
      <c r="J10430" s="14"/>
      <c r="K10430" s="14"/>
      <c r="L10430" s="14"/>
      <c r="M10430" s="14"/>
      <c r="N10430" s="14"/>
      <c r="O10430" s="14"/>
      <c r="P10430" s="14"/>
    </row>
    <row r="10431" spans="9:16" x14ac:dyDescent="0.25">
      <c r="I10431" s="14"/>
      <c r="J10431" s="14"/>
      <c r="K10431" s="14"/>
      <c r="L10431" s="14"/>
      <c r="M10431" s="14"/>
      <c r="N10431" s="14"/>
      <c r="O10431" s="14"/>
      <c r="P10431" s="14"/>
    </row>
    <row r="10432" spans="9:16" x14ac:dyDescent="0.25">
      <c r="I10432" s="14"/>
      <c r="J10432" s="14"/>
      <c r="K10432" s="14"/>
      <c r="L10432" s="14"/>
      <c r="M10432" s="14"/>
      <c r="N10432" s="14"/>
      <c r="O10432" s="14"/>
      <c r="P10432" s="14"/>
    </row>
    <row r="10433" spans="9:16" x14ac:dyDescent="0.25">
      <c r="I10433" s="14"/>
      <c r="J10433" s="14"/>
      <c r="K10433" s="14"/>
      <c r="L10433" s="14"/>
      <c r="M10433" s="14"/>
      <c r="N10433" s="14"/>
      <c r="O10433" s="14"/>
      <c r="P10433" s="14"/>
    </row>
    <row r="10434" spans="9:16" x14ac:dyDescent="0.25">
      <c r="I10434" s="14"/>
      <c r="J10434" s="14"/>
      <c r="K10434" s="14"/>
      <c r="L10434" s="14"/>
      <c r="M10434" s="14"/>
      <c r="N10434" s="14"/>
      <c r="O10434" s="14"/>
      <c r="P10434" s="14"/>
    </row>
    <row r="10435" spans="9:16" x14ac:dyDescent="0.25">
      <c r="I10435" s="14"/>
      <c r="J10435" s="14"/>
      <c r="K10435" s="14"/>
      <c r="L10435" s="14"/>
      <c r="M10435" s="14"/>
      <c r="N10435" s="14"/>
      <c r="O10435" s="14"/>
      <c r="P10435" s="14"/>
    </row>
    <row r="10436" spans="9:16" x14ac:dyDescent="0.25">
      <c r="I10436" s="14"/>
      <c r="J10436" s="14"/>
      <c r="K10436" s="14"/>
      <c r="L10436" s="14"/>
      <c r="M10436" s="14"/>
      <c r="N10436" s="14"/>
      <c r="O10436" s="14"/>
      <c r="P10436" s="14"/>
    </row>
    <row r="10437" spans="9:16" x14ac:dyDescent="0.25">
      <c r="I10437" s="14"/>
      <c r="J10437" s="14"/>
      <c r="K10437" s="14"/>
      <c r="L10437" s="14"/>
      <c r="M10437" s="14"/>
      <c r="N10437" s="14"/>
      <c r="O10437" s="14"/>
      <c r="P10437" s="14"/>
    </row>
    <row r="10438" spans="9:16" x14ac:dyDescent="0.25">
      <c r="I10438" s="14"/>
      <c r="J10438" s="14"/>
      <c r="K10438" s="14"/>
      <c r="L10438" s="14"/>
      <c r="M10438" s="14"/>
      <c r="N10438" s="14"/>
      <c r="O10438" s="14"/>
      <c r="P10438" s="14"/>
    </row>
    <row r="10439" spans="9:16" x14ac:dyDescent="0.25">
      <c r="I10439" s="14"/>
      <c r="J10439" s="14"/>
      <c r="K10439" s="14"/>
      <c r="L10439" s="14"/>
      <c r="M10439" s="14"/>
      <c r="N10439" s="14"/>
      <c r="O10439" s="14"/>
      <c r="P10439" s="14"/>
    </row>
    <row r="10440" spans="9:16" x14ac:dyDescent="0.25">
      <c r="I10440" s="14"/>
      <c r="J10440" s="14"/>
      <c r="K10440" s="14"/>
      <c r="L10440" s="14"/>
      <c r="M10440" s="14"/>
      <c r="N10440" s="14"/>
      <c r="O10440" s="14"/>
      <c r="P10440" s="14"/>
    </row>
    <row r="10441" spans="9:16" x14ac:dyDescent="0.25">
      <c r="I10441" s="14"/>
      <c r="J10441" s="14"/>
      <c r="K10441" s="14"/>
      <c r="L10441" s="14"/>
      <c r="M10441" s="14"/>
      <c r="N10441" s="14"/>
      <c r="O10441" s="14"/>
      <c r="P10441" s="14"/>
    </row>
    <row r="10442" spans="9:16" x14ac:dyDescent="0.25">
      <c r="I10442" s="14"/>
      <c r="J10442" s="14"/>
      <c r="K10442" s="14"/>
      <c r="L10442" s="14"/>
      <c r="M10442" s="14"/>
      <c r="N10442" s="14"/>
      <c r="O10442" s="14"/>
      <c r="P10442" s="14"/>
    </row>
    <row r="10443" spans="9:16" x14ac:dyDescent="0.25">
      <c r="I10443" s="14"/>
      <c r="J10443" s="14"/>
      <c r="K10443" s="14"/>
      <c r="L10443" s="14"/>
      <c r="M10443" s="14"/>
      <c r="N10443" s="14"/>
      <c r="O10443" s="14"/>
      <c r="P10443" s="14"/>
    </row>
    <row r="10444" spans="9:16" x14ac:dyDescent="0.25">
      <c r="I10444" s="14"/>
      <c r="J10444" s="14"/>
      <c r="K10444" s="14"/>
      <c r="L10444" s="14"/>
      <c r="M10444" s="14"/>
      <c r="N10444" s="14"/>
      <c r="O10444" s="14"/>
      <c r="P10444" s="14"/>
    </row>
    <row r="10445" spans="9:16" x14ac:dyDescent="0.25">
      <c r="I10445" s="14"/>
      <c r="J10445" s="14"/>
      <c r="K10445" s="14"/>
      <c r="L10445" s="14"/>
      <c r="M10445" s="14"/>
      <c r="N10445" s="14"/>
      <c r="O10445" s="14"/>
      <c r="P10445" s="14"/>
    </row>
    <row r="10446" spans="9:16" x14ac:dyDescent="0.25">
      <c r="I10446" s="14"/>
      <c r="J10446" s="14"/>
      <c r="K10446" s="14"/>
      <c r="L10446" s="14"/>
      <c r="M10446" s="14"/>
      <c r="N10446" s="14"/>
      <c r="O10446" s="14"/>
      <c r="P10446" s="14"/>
    </row>
    <row r="10447" spans="9:16" x14ac:dyDescent="0.25">
      <c r="I10447" s="14"/>
      <c r="J10447" s="14"/>
      <c r="K10447" s="14"/>
      <c r="L10447" s="14"/>
      <c r="M10447" s="14"/>
      <c r="N10447" s="14"/>
      <c r="O10447" s="14"/>
      <c r="P10447" s="14"/>
    </row>
    <row r="10448" spans="9:16" x14ac:dyDescent="0.25">
      <c r="I10448" s="14"/>
      <c r="J10448" s="14"/>
      <c r="K10448" s="14"/>
      <c r="L10448" s="14"/>
      <c r="M10448" s="14"/>
      <c r="N10448" s="14"/>
      <c r="O10448" s="14"/>
      <c r="P10448" s="14"/>
    </row>
    <row r="10449" spans="9:16" x14ac:dyDescent="0.25">
      <c r="I10449" s="14"/>
      <c r="J10449" s="14"/>
      <c r="K10449" s="14"/>
      <c r="L10449" s="14"/>
      <c r="M10449" s="14"/>
      <c r="N10449" s="14"/>
      <c r="O10449" s="14"/>
      <c r="P10449" s="14"/>
    </row>
    <row r="10450" spans="9:16" x14ac:dyDescent="0.25">
      <c r="I10450" s="14"/>
      <c r="J10450" s="14"/>
      <c r="K10450" s="14"/>
      <c r="L10450" s="14"/>
      <c r="M10450" s="14"/>
      <c r="N10450" s="14"/>
      <c r="O10450" s="14"/>
      <c r="P10450" s="14"/>
    </row>
    <row r="10451" spans="9:16" x14ac:dyDescent="0.25">
      <c r="I10451" s="14"/>
      <c r="J10451" s="14"/>
      <c r="K10451" s="14"/>
      <c r="L10451" s="14"/>
      <c r="M10451" s="14"/>
      <c r="N10451" s="14"/>
      <c r="O10451" s="14"/>
      <c r="P10451" s="14"/>
    </row>
    <row r="10452" spans="9:16" x14ac:dyDescent="0.25">
      <c r="I10452" s="14"/>
      <c r="J10452" s="14"/>
      <c r="K10452" s="14"/>
      <c r="L10452" s="14"/>
      <c r="M10452" s="14"/>
      <c r="N10452" s="14"/>
      <c r="O10452" s="14"/>
      <c r="P10452" s="14"/>
    </row>
    <row r="10453" spans="9:16" x14ac:dyDescent="0.25">
      <c r="I10453" s="14"/>
      <c r="J10453" s="14"/>
      <c r="K10453" s="14"/>
      <c r="L10453" s="14"/>
      <c r="M10453" s="14"/>
      <c r="N10453" s="14"/>
      <c r="O10453" s="14"/>
      <c r="P10453" s="14"/>
    </row>
    <row r="10454" spans="9:16" x14ac:dyDescent="0.25">
      <c r="I10454" s="14"/>
      <c r="J10454" s="14"/>
      <c r="K10454" s="14"/>
      <c r="L10454" s="14"/>
      <c r="M10454" s="14"/>
      <c r="N10454" s="14"/>
      <c r="O10454" s="14"/>
      <c r="P10454" s="14"/>
    </row>
    <row r="10455" spans="9:16" x14ac:dyDescent="0.25">
      <c r="I10455" s="14"/>
      <c r="J10455" s="14"/>
      <c r="K10455" s="14"/>
      <c r="L10455" s="14"/>
      <c r="M10455" s="14"/>
      <c r="N10455" s="14"/>
      <c r="O10455" s="14"/>
      <c r="P10455" s="14"/>
    </row>
    <row r="10456" spans="9:16" x14ac:dyDescent="0.25">
      <c r="I10456" s="14"/>
      <c r="J10456" s="14"/>
      <c r="K10456" s="14"/>
      <c r="L10456" s="14"/>
      <c r="M10456" s="14"/>
      <c r="N10456" s="14"/>
      <c r="O10456" s="14"/>
      <c r="P10456" s="14"/>
    </row>
    <row r="10457" spans="9:16" x14ac:dyDescent="0.25">
      <c r="I10457" s="14"/>
      <c r="J10457" s="14"/>
      <c r="K10457" s="14"/>
      <c r="L10457" s="14"/>
      <c r="M10457" s="14"/>
      <c r="N10457" s="14"/>
      <c r="O10457" s="14"/>
      <c r="P10457" s="14"/>
    </row>
    <row r="10458" spans="9:16" x14ac:dyDescent="0.25">
      <c r="I10458" s="14"/>
      <c r="J10458" s="14"/>
      <c r="K10458" s="14"/>
      <c r="L10458" s="14"/>
      <c r="M10458" s="14"/>
      <c r="N10458" s="14"/>
      <c r="O10458" s="14"/>
      <c r="P10458" s="14"/>
    </row>
    <row r="10459" spans="9:16" x14ac:dyDescent="0.25">
      <c r="I10459" s="14"/>
      <c r="J10459" s="14"/>
      <c r="K10459" s="14"/>
      <c r="L10459" s="14"/>
      <c r="M10459" s="14"/>
      <c r="N10459" s="14"/>
      <c r="O10459" s="14"/>
      <c r="P10459" s="14"/>
    </row>
    <row r="10460" spans="9:16" x14ac:dyDescent="0.25">
      <c r="I10460" s="14"/>
      <c r="J10460" s="14"/>
      <c r="K10460" s="14"/>
      <c r="L10460" s="14"/>
      <c r="M10460" s="14"/>
      <c r="N10460" s="14"/>
      <c r="O10460" s="14"/>
      <c r="P10460" s="14"/>
    </row>
    <row r="10461" spans="9:16" x14ac:dyDescent="0.25">
      <c r="I10461" s="14"/>
      <c r="J10461" s="14"/>
      <c r="K10461" s="14"/>
      <c r="L10461" s="14"/>
      <c r="M10461" s="14"/>
      <c r="N10461" s="14"/>
      <c r="O10461" s="14"/>
      <c r="P10461" s="14"/>
    </row>
    <row r="10462" spans="9:16" x14ac:dyDescent="0.25">
      <c r="I10462" s="14"/>
      <c r="J10462" s="14"/>
      <c r="K10462" s="14"/>
      <c r="L10462" s="14"/>
      <c r="M10462" s="14"/>
      <c r="N10462" s="14"/>
      <c r="O10462" s="14"/>
      <c r="P10462" s="14"/>
    </row>
    <row r="10463" spans="9:16" x14ac:dyDescent="0.25">
      <c r="I10463" s="14"/>
      <c r="J10463" s="14"/>
      <c r="K10463" s="14"/>
      <c r="L10463" s="14"/>
      <c r="M10463" s="14"/>
      <c r="N10463" s="14"/>
      <c r="O10463" s="14"/>
      <c r="P10463" s="14"/>
    </row>
    <row r="10464" spans="9:16" x14ac:dyDescent="0.25">
      <c r="I10464" s="14"/>
      <c r="J10464" s="14"/>
      <c r="K10464" s="14"/>
      <c r="L10464" s="14"/>
      <c r="M10464" s="14"/>
      <c r="N10464" s="14"/>
      <c r="O10464" s="14"/>
      <c r="P10464" s="14"/>
    </row>
    <row r="10465" spans="9:16" x14ac:dyDescent="0.25">
      <c r="I10465" s="14"/>
      <c r="J10465" s="14"/>
      <c r="K10465" s="14"/>
      <c r="L10465" s="14"/>
      <c r="M10465" s="14"/>
      <c r="N10465" s="14"/>
      <c r="O10465" s="14"/>
      <c r="P10465" s="14"/>
    </row>
    <row r="10466" spans="9:16" x14ac:dyDescent="0.25">
      <c r="I10466" s="14"/>
      <c r="J10466" s="14"/>
      <c r="K10466" s="14"/>
      <c r="L10466" s="14"/>
      <c r="M10466" s="14"/>
      <c r="N10466" s="14"/>
      <c r="O10466" s="14"/>
      <c r="P10466" s="14"/>
    </row>
    <row r="10467" spans="9:16" x14ac:dyDescent="0.25">
      <c r="I10467" s="14"/>
      <c r="J10467" s="14"/>
      <c r="K10467" s="14"/>
      <c r="L10467" s="14"/>
      <c r="M10467" s="14"/>
      <c r="N10467" s="14"/>
      <c r="O10467" s="14"/>
      <c r="P10467" s="14"/>
    </row>
    <row r="10468" spans="9:16" x14ac:dyDescent="0.25">
      <c r="I10468" s="14"/>
      <c r="J10468" s="14"/>
      <c r="K10468" s="14"/>
      <c r="L10468" s="14"/>
      <c r="M10468" s="14"/>
      <c r="N10468" s="14"/>
      <c r="O10468" s="14"/>
      <c r="P10468" s="14"/>
    </row>
    <row r="10469" spans="9:16" x14ac:dyDescent="0.25">
      <c r="I10469" s="14"/>
      <c r="J10469" s="14"/>
      <c r="K10469" s="14"/>
      <c r="L10469" s="14"/>
      <c r="M10469" s="14"/>
      <c r="N10469" s="14"/>
      <c r="O10469" s="14"/>
      <c r="P10469" s="14"/>
    </row>
    <row r="10470" spans="9:16" x14ac:dyDescent="0.25">
      <c r="I10470" s="14"/>
      <c r="J10470" s="14"/>
      <c r="K10470" s="14"/>
      <c r="L10470" s="14"/>
      <c r="M10470" s="14"/>
      <c r="N10470" s="14"/>
      <c r="O10470" s="14"/>
      <c r="P10470" s="14"/>
    </row>
    <row r="10471" spans="9:16" x14ac:dyDescent="0.25">
      <c r="I10471" s="14"/>
      <c r="J10471" s="14"/>
      <c r="K10471" s="14"/>
      <c r="L10471" s="14"/>
      <c r="M10471" s="14"/>
      <c r="N10471" s="14"/>
      <c r="O10471" s="14"/>
      <c r="P10471" s="14"/>
    </row>
    <row r="10472" spans="9:16" x14ac:dyDescent="0.25">
      <c r="I10472" s="14"/>
      <c r="J10472" s="14"/>
      <c r="K10472" s="14"/>
      <c r="L10472" s="14"/>
      <c r="M10472" s="14"/>
      <c r="N10472" s="14"/>
      <c r="O10472" s="14"/>
      <c r="P10472" s="14"/>
    </row>
    <row r="10473" spans="9:16" x14ac:dyDescent="0.25">
      <c r="I10473" s="14"/>
      <c r="J10473" s="14"/>
      <c r="K10473" s="14"/>
      <c r="L10473" s="14"/>
      <c r="M10473" s="14"/>
      <c r="N10473" s="14"/>
      <c r="O10473" s="14"/>
      <c r="P10473" s="14"/>
    </row>
    <row r="10474" spans="9:16" x14ac:dyDescent="0.25">
      <c r="I10474" s="14"/>
      <c r="J10474" s="14"/>
      <c r="K10474" s="14"/>
      <c r="L10474" s="14"/>
      <c r="M10474" s="14"/>
      <c r="N10474" s="14"/>
      <c r="O10474" s="14"/>
      <c r="P10474" s="14"/>
    </row>
    <row r="10475" spans="9:16" x14ac:dyDescent="0.25">
      <c r="I10475" s="14"/>
      <c r="J10475" s="14"/>
      <c r="K10475" s="14"/>
      <c r="L10475" s="14"/>
      <c r="M10475" s="14"/>
      <c r="N10475" s="14"/>
      <c r="O10475" s="14"/>
      <c r="P10475" s="14"/>
    </row>
    <row r="10476" spans="9:16" x14ac:dyDescent="0.25">
      <c r="I10476" s="14"/>
      <c r="J10476" s="14"/>
      <c r="K10476" s="14"/>
      <c r="L10476" s="14"/>
      <c r="M10476" s="14"/>
      <c r="N10476" s="14"/>
      <c r="O10476" s="14"/>
      <c r="P10476" s="14"/>
    </row>
    <row r="10477" spans="9:16" x14ac:dyDescent="0.25">
      <c r="I10477" s="14"/>
      <c r="J10477" s="14"/>
      <c r="K10477" s="14"/>
      <c r="L10477" s="14"/>
      <c r="M10477" s="14"/>
      <c r="N10477" s="14"/>
      <c r="O10477" s="14"/>
      <c r="P10477" s="14"/>
    </row>
    <row r="10478" spans="9:16" x14ac:dyDescent="0.25">
      <c r="I10478" s="14"/>
      <c r="J10478" s="14"/>
      <c r="K10478" s="14"/>
      <c r="L10478" s="14"/>
      <c r="M10478" s="14"/>
      <c r="N10478" s="14"/>
      <c r="O10478" s="14"/>
      <c r="P10478" s="14"/>
    </row>
    <row r="10479" spans="9:16" x14ac:dyDescent="0.25">
      <c r="I10479" s="14"/>
      <c r="J10479" s="14"/>
      <c r="K10479" s="14"/>
      <c r="L10479" s="14"/>
      <c r="M10479" s="14"/>
      <c r="N10479" s="14"/>
      <c r="O10479" s="14"/>
      <c r="P10479" s="14"/>
    </row>
    <row r="10480" spans="9:16" x14ac:dyDescent="0.25">
      <c r="I10480" s="14"/>
      <c r="J10480" s="14"/>
      <c r="K10480" s="14"/>
      <c r="L10480" s="14"/>
      <c r="M10480" s="14"/>
      <c r="N10480" s="14"/>
      <c r="O10480" s="14"/>
      <c r="P10480" s="14"/>
    </row>
    <row r="10481" spans="9:16" x14ac:dyDescent="0.25">
      <c r="I10481" s="14"/>
      <c r="J10481" s="14"/>
      <c r="K10481" s="14"/>
      <c r="L10481" s="14"/>
      <c r="M10481" s="14"/>
      <c r="N10481" s="14"/>
      <c r="O10481" s="14"/>
      <c r="P10481" s="14"/>
    </row>
    <row r="10482" spans="9:16" x14ac:dyDescent="0.25">
      <c r="I10482" s="14"/>
      <c r="J10482" s="14"/>
      <c r="K10482" s="14"/>
      <c r="L10482" s="14"/>
      <c r="M10482" s="14"/>
      <c r="N10482" s="14"/>
      <c r="O10482" s="14"/>
      <c r="P10482" s="14"/>
    </row>
    <row r="10483" spans="9:16" x14ac:dyDescent="0.25">
      <c r="I10483" s="14"/>
      <c r="J10483" s="14"/>
      <c r="K10483" s="14"/>
      <c r="L10483" s="14"/>
      <c r="M10483" s="14"/>
      <c r="N10483" s="14"/>
      <c r="O10483" s="14"/>
      <c r="P10483" s="14"/>
    </row>
    <row r="10484" spans="9:16" x14ac:dyDescent="0.25">
      <c r="I10484" s="14"/>
      <c r="J10484" s="14"/>
      <c r="K10484" s="14"/>
      <c r="L10484" s="14"/>
      <c r="M10484" s="14"/>
      <c r="N10484" s="14"/>
      <c r="O10484" s="14"/>
      <c r="P10484" s="14"/>
    </row>
    <row r="10485" spans="9:16" x14ac:dyDescent="0.25">
      <c r="I10485" s="14"/>
      <c r="J10485" s="14"/>
      <c r="K10485" s="14"/>
      <c r="L10485" s="14"/>
      <c r="M10485" s="14"/>
      <c r="N10485" s="14"/>
      <c r="O10485" s="14"/>
      <c r="P10485" s="14"/>
    </row>
    <row r="10486" spans="9:16" x14ac:dyDescent="0.25">
      <c r="I10486" s="14"/>
      <c r="J10486" s="14"/>
      <c r="K10486" s="14"/>
      <c r="L10486" s="14"/>
      <c r="M10486" s="14"/>
      <c r="N10486" s="14"/>
      <c r="O10486" s="14"/>
      <c r="P10486" s="14"/>
    </row>
    <row r="10487" spans="9:16" x14ac:dyDescent="0.25">
      <c r="I10487" s="14"/>
      <c r="J10487" s="14"/>
      <c r="K10487" s="14"/>
      <c r="L10487" s="14"/>
      <c r="M10487" s="14"/>
      <c r="N10487" s="14"/>
      <c r="O10487" s="14"/>
      <c r="P10487" s="14"/>
    </row>
    <row r="10488" spans="9:16" x14ac:dyDescent="0.25">
      <c r="I10488" s="14"/>
      <c r="J10488" s="14"/>
      <c r="K10488" s="14"/>
      <c r="L10488" s="14"/>
      <c r="M10488" s="14"/>
      <c r="N10488" s="14"/>
      <c r="O10488" s="14"/>
      <c r="P10488" s="14"/>
    </row>
    <row r="10489" spans="9:16" x14ac:dyDescent="0.25">
      <c r="I10489" s="14"/>
      <c r="J10489" s="14"/>
      <c r="K10489" s="14"/>
      <c r="L10489" s="14"/>
      <c r="M10489" s="14"/>
      <c r="N10489" s="14"/>
      <c r="O10489" s="14"/>
      <c r="P10489" s="14"/>
    </row>
    <row r="10490" spans="9:16" x14ac:dyDescent="0.25">
      <c r="I10490" s="14"/>
      <c r="J10490" s="14"/>
      <c r="K10490" s="14"/>
      <c r="L10490" s="14"/>
      <c r="M10490" s="14"/>
      <c r="N10490" s="14"/>
      <c r="O10490" s="14"/>
      <c r="P10490" s="14"/>
    </row>
    <row r="10491" spans="9:16" x14ac:dyDescent="0.25">
      <c r="I10491" s="14"/>
      <c r="J10491" s="14"/>
      <c r="K10491" s="14"/>
      <c r="L10491" s="14"/>
      <c r="M10491" s="14"/>
      <c r="N10491" s="14"/>
      <c r="O10491" s="14"/>
      <c r="P10491" s="14"/>
    </row>
    <row r="10492" spans="9:16" x14ac:dyDescent="0.25">
      <c r="I10492" s="14"/>
      <c r="J10492" s="14"/>
      <c r="K10492" s="14"/>
      <c r="L10492" s="14"/>
      <c r="M10492" s="14"/>
      <c r="N10492" s="14"/>
      <c r="O10492" s="14"/>
      <c r="P10492" s="14"/>
    </row>
    <row r="10493" spans="9:16" x14ac:dyDescent="0.25">
      <c r="I10493" s="14"/>
      <c r="J10493" s="14"/>
      <c r="K10493" s="14"/>
      <c r="L10493" s="14"/>
      <c r="M10493" s="14"/>
      <c r="N10493" s="14"/>
      <c r="O10493" s="14"/>
      <c r="P10493" s="14"/>
    </row>
    <row r="10494" spans="9:16" x14ac:dyDescent="0.25">
      <c r="I10494" s="14"/>
      <c r="J10494" s="14"/>
      <c r="K10494" s="14"/>
      <c r="L10494" s="14"/>
      <c r="M10494" s="14"/>
      <c r="N10494" s="14"/>
      <c r="O10494" s="14"/>
      <c r="P10494" s="14"/>
    </row>
    <row r="10495" spans="9:16" x14ac:dyDescent="0.25">
      <c r="I10495" s="14"/>
      <c r="J10495" s="14"/>
      <c r="K10495" s="14"/>
      <c r="L10495" s="14"/>
      <c r="M10495" s="14"/>
      <c r="N10495" s="14"/>
      <c r="O10495" s="14"/>
      <c r="P10495" s="14"/>
    </row>
    <row r="10496" spans="9:16" x14ac:dyDescent="0.25">
      <c r="I10496" s="14"/>
      <c r="J10496" s="14"/>
      <c r="K10496" s="14"/>
      <c r="L10496" s="14"/>
      <c r="M10496" s="14"/>
      <c r="N10496" s="14"/>
      <c r="O10496" s="14"/>
      <c r="P10496" s="14"/>
    </row>
    <row r="10497" spans="9:16" x14ac:dyDescent="0.25">
      <c r="I10497" s="14"/>
      <c r="J10497" s="14"/>
      <c r="K10497" s="14"/>
      <c r="L10497" s="14"/>
      <c r="M10497" s="14"/>
      <c r="N10497" s="14"/>
      <c r="O10497" s="14"/>
      <c r="P10497" s="14"/>
    </row>
    <row r="10498" spans="9:16" x14ac:dyDescent="0.25">
      <c r="I10498" s="14"/>
      <c r="J10498" s="14"/>
      <c r="K10498" s="14"/>
      <c r="L10498" s="14"/>
      <c r="M10498" s="14"/>
      <c r="N10498" s="14"/>
      <c r="O10498" s="14"/>
      <c r="P10498" s="14"/>
    </row>
    <row r="10499" spans="9:16" x14ac:dyDescent="0.25">
      <c r="I10499" s="14"/>
      <c r="J10499" s="14"/>
      <c r="K10499" s="14"/>
      <c r="L10499" s="14"/>
      <c r="M10499" s="14"/>
      <c r="N10499" s="14"/>
      <c r="O10499" s="14"/>
      <c r="P10499" s="14"/>
    </row>
    <row r="10500" spans="9:16" x14ac:dyDescent="0.25">
      <c r="I10500" s="14"/>
      <c r="J10500" s="14"/>
      <c r="K10500" s="14"/>
      <c r="L10500" s="14"/>
      <c r="M10500" s="14"/>
      <c r="N10500" s="14"/>
      <c r="O10500" s="14"/>
      <c r="P10500" s="14"/>
    </row>
    <row r="10501" spans="9:16" x14ac:dyDescent="0.25">
      <c r="I10501" s="14"/>
      <c r="J10501" s="14"/>
      <c r="K10501" s="14"/>
      <c r="L10501" s="14"/>
      <c r="M10501" s="14"/>
      <c r="N10501" s="14"/>
      <c r="O10501" s="14"/>
      <c r="P10501" s="14"/>
    </row>
    <row r="10502" spans="9:16" x14ac:dyDescent="0.25">
      <c r="I10502" s="14"/>
      <c r="J10502" s="14"/>
      <c r="K10502" s="14"/>
      <c r="L10502" s="14"/>
      <c r="M10502" s="14"/>
      <c r="N10502" s="14"/>
      <c r="O10502" s="14"/>
      <c r="P10502" s="14"/>
    </row>
    <row r="10503" spans="9:16" x14ac:dyDescent="0.25">
      <c r="I10503" s="14"/>
      <c r="J10503" s="14"/>
      <c r="K10503" s="14"/>
      <c r="L10503" s="14"/>
      <c r="M10503" s="14"/>
      <c r="N10503" s="14"/>
      <c r="O10503" s="14"/>
      <c r="P10503" s="14"/>
    </row>
    <row r="10504" spans="9:16" x14ac:dyDescent="0.25">
      <c r="I10504" s="14"/>
      <c r="J10504" s="14"/>
      <c r="K10504" s="14"/>
      <c r="L10504" s="14"/>
      <c r="M10504" s="14"/>
      <c r="N10504" s="14"/>
      <c r="O10504" s="14"/>
      <c r="P10504" s="14"/>
    </row>
    <row r="10505" spans="9:16" x14ac:dyDescent="0.25">
      <c r="I10505" s="14"/>
      <c r="J10505" s="14"/>
      <c r="K10505" s="14"/>
      <c r="L10505" s="14"/>
      <c r="M10505" s="14"/>
      <c r="N10505" s="14"/>
      <c r="O10505" s="14"/>
      <c r="P10505" s="14"/>
    </row>
    <row r="10506" spans="9:16" x14ac:dyDescent="0.25">
      <c r="I10506" s="14"/>
      <c r="J10506" s="14"/>
      <c r="K10506" s="14"/>
      <c r="L10506" s="14"/>
      <c r="M10506" s="14"/>
      <c r="N10506" s="14"/>
      <c r="O10506" s="14"/>
      <c r="P10506" s="14"/>
    </row>
    <row r="10507" spans="9:16" x14ac:dyDescent="0.25">
      <c r="I10507" s="14"/>
      <c r="J10507" s="14"/>
      <c r="K10507" s="14"/>
      <c r="L10507" s="14"/>
      <c r="M10507" s="14"/>
      <c r="N10507" s="14"/>
      <c r="O10507" s="14"/>
      <c r="P10507" s="14"/>
    </row>
    <row r="10508" spans="9:16" x14ac:dyDescent="0.25">
      <c r="I10508" s="14"/>
      <c r="J10508" s="14"/>
      <c r="K10508" s="14"/>
      <c r="L10508" s="14"/>
      <c r="M10508" s="14"/>
      <c r="N10508" s="14"/>
      <c r="O10508" s="14"/>
      <c r="P10508" s="14"/>
    </row>
    <row r="10509" spans="9:16" x14ac:dyDescent="0.25">
      <c r="I10509" s="14"/>
      <c r="J10509" s="14"/>
      <c r="K10509" s="14"/>
      <c r="L10509" s="14"/>
      <c r="M10509" s="14"/>
      <c r="N10509" s="14"/>
      <c r="O10509" s="14"/>
      <c r="P10509" s="14"/>
    </row>
    <row r="10510" spans="9:16" x14ac:dyDescent="0.25">
      <c r="I10510" s="14"/>
      <c r="J10510" s="14"/>
      <c r="K10510" s="14"/>
      <c r="L10510" s="14"/>
      <c r="M10510" s="14"/>
      <c r="N10510" s="14"/>
      <c r="O10510" s="14"/>
      <c r="P10510" s="14"/>
    </row>
    <row r="10511" spans="9:16" x14ac:dyDescent="0.25">
      <c r="I10511" s="14"/>
      <c r="J10511" s="14"/>
      <c r="K10511" s="14"/>
      <c r="L10511" s="14"/>
      <c r="M10511" s="14"/>
      <c r="N10511" s="14"/>
      <c r="O10511" s="14"/>
      <c r="P10511" s="14"/>
    </row>
    <row r="10512" spans="9:16" x14ac:dyDescent="0.25">
      <c r="I10512" s="14"/>
      <c r="J10512" s="14"/>
      <c r="K10512" s="14"/>
      <c r="L10512" s="14"/>
      <c r="M10512" s="14"/>
      <c r="N10512" s="14"/>
      <c r="O10512" s="14"/>
      <c r="P10512" s="14"/>
    </row>
    <row r="10513" spans="9:16" x14ac:dyDescent="0.25">
      <c r="I10513" s="14"/>
      <c r="J10513" s="14"/>
      <c r="K10513" s="14"/>
      <c r="L10513" s="14"/>
      <c r="M10513" s="14"/>
      <c r="N10513" s="14"/>
      <c r="O10513" s="14"/>
      <c r="P10513" s="14"/>
    </row>
    <row r="10514" spans="9:16" x14ac:dyDescent="0.25">
      <c r="I10514" s="14"/>
      <c r="J10514" s="14"/>
      <c r="K10514" s="14"/>
      <c r="L10514" s="14"/>
      <c r="M10514" s="14"/>
      <c r="N10514" s="14"/>
      <c r="O10514" s="14"/>
      <c r="P10514" s="14"/>
    </row>
    <row r="10515" spans="9:16" x14ac:dyDescent="0.25">
      <c r="I10515" s="14"/>
      <c r="J10515" s="14"/>
      <c r="K10515" s="14"/>
      <c r="L10515" s="14"/>
      <c r="M10515" s="14"/>
      <c r="N10515" s="14"/>
      <c r="O10515" s="14"/>
      <c r="P10515" s="14"/>
    </row>
    <row r="10516" spans="9:16" x14ac:dyDescent="0.25">
      <c r="I10516" s="14"/>
      <c r="J10516" s="14"/>
      <c r="K10516" s="14"/>
      <c r="L10516" s="14"/>
      <c r="M10516" s="14"/>
      <c r="N10516" s="14"/>
      <c r="O10516" s="14"/>
      <c r="P10516" s="14"/>
    </row>
    <row r="10517" spans="9:16" x14ac:dyDescent="0.25">
      <c r="I10517" s="14"/>
      <c r="J10517" s="14"/>
      <c r="K10517" s="14"/>
      <c r="L10517" s="14"/>
      <c r="M10517" s="14"/>
      <c r="N10517" s="14"/>
      <c r="O10517" s="14"/>
      <c r="P10517" s="14"/>
    </row>
    <row r="10518" spans="9:16" x14ac:dyDescent="0.25">
      <c r="I10518" s="14"/>
      <c r="J10518" s="14"/>
      <c r="K10518" s="14"/>
      <c r="L10518" s="14"/>
      <c r="M10518" s="14"/>
      <c r="N10518" s="14"/>
      <c r="O10518" s="14"/>
      <c r="P10518" s="14"/>
    </row>
    <row r="10519" spans="9:16" x14ac:dyDescent="0.25">
      <c r="I10519" s="14"/>
      <c r="J10519" s="14"/>
      <c r="K10519" s="14"/>
      <c r="L10519" s="14"/>
      <c r="M10519" s="14"/>
      <c r="N10519" s="14"/>
      <c r="O10519" s="14"/>
      <c r="P10519" s="14"/>
    </row>
    <row r="10520" spans="9:16" x14ac:dyDescent="0.25">
      <c r="I10520" s="14"/>
      <c r="J10520" s="14"/>
      <c r="K10520" s="14"/>
      <c r="L10520" s="14"/>
      <c r="M10520" s="14"/>
      <c r="N10520" s="14"/>
      <c r="O10520" s="14"/>
      <c r="P10520" s="14"/>
    </row>
    <row r="10521" spans="9:16" x14ac:dyDescent="0.25">
      <c r="I10521" s="14"/>
      <c r="J10521" s="14"/>
      <c r="K10521" s="14"/>
      <c r="L10521" s="14"/>
      <c r="M10521" s="14"/>
      <c r="N10521" s="14"/>
      <c r="O10521" s="14"/>
      <c r="P10521" s="14"/>
    </row>
    <row r="10522" spans="9:16" x14ac:dyDescent="0.25">
      <c r="I10522" s="14"/>
      <c r="J10522" s="14"/>
      <c r="K10522" s="14"/>
      <c r="L10522" s="14"/>
      <c r="M10522" s="14"/>
      <c r="N10522" s="14"/>
      <c r="O10522" s="14"/>
      <c r="P10522" s="14"/>
    </row>
    <row r="10523" spans="9:16" x14ac:dyDescent="0.25">
      <c r="I10523" s="14"/>
      <c r="J10523" s="14"/>
      <c r="K10523" s="14"/>
      <c r="L10523" s="14"/>
      <c r="M10523" s="14"/>
      <c r="N10523" s="14"/>
      <c r="O10523" s="14"/>
      <c r="P10523" s="14"/>
    </row>
    <row r="10524" spans="9:16" x14ac:dyDescent="0.25">
      <c r="I10524" s="14"/>
      <c r="J10524" s="14"/>
      <c r="K10524" s="14"/>
      <c r="L10524" s="14"/>
      <c r="M10524" s="14"/>
      <c r="N10524" s="14"/>
      <c r="O10524" s="14"/>
      <c r="P10524" s="14"/>
    </row>
    <row r="10525" spans="9:16" x14ac:dyDescent="0.25">
      <c r="I10525" s="14"/>
      <c r="J10525" s="14"/>
      <c r="K10525" s="14"/>
      <c r="L10525" s="14"/>
      <c r="M10525" s="14"/>
      <c r="N10525" s="14"/>
      <c r="O10525" s="14"/>
      <c r="P10525" s="14"/>
    </row>
    <row r="10526" spans="9:16" x14ac:dyDescent="0.25">
      <c r="I10526" s="14"/>
      <c r="J10526" s="14"/>
      <c r="K10526" s="14"/>
      <c r="L10526" s="14"/>
      <c r="M10526" s="14"/>
      <c r="N10526" s="14"/>
      <c r="O10526" s="14"/>
      <c r="P10526" s="14"/>
    </row>
    <row r="10527" spans="9:16" x14ac:dyDescent="0.25">
      <c r="I10527" s="14"/>
      <c r="J10527" s="14"/>
      <c r="K10527" s="14"/>
      <c r="L10527" s="14"/>
      <c r="M10527" s="14"/>
      <c r="N10527" s="14"/>
      <c r="O10527" s="14"/>
      <c r="P10527" s="14"/>
    </row>
    <row r="10528" spans="9:16" x14ac:dyDescent="0.25">
      <c r="I10528" s="14"/>
      <c r="J10528" s="14"/>
      <c r="K10528" s="14"/>
      <c r="L10528" s="14"/>
      <c r="M10528" s="14"/>
      <c r="N10528" s="14"/>
      <c r="O10528" s="14"/>
      <c r="P10528" s="14"/>
    </row>
    <row r="10529" spans="9:16" x14ac:dyDescent="0.25">
      <c r="I10529" s="14"/>
      <c r="J10529" s="14"/>
      <c r="K10529" s="14"/>
      <c r="L10529" s="14"/>
      <c r="M10529" s="14"/>
      <c r="N10529" s="14"/>
      <c r="O10529" s="14"/>
      <c r="P10529" s="14"/>
    </row>
    <row r="10530" spans="9:16" x14ac:dyDescent="0.25">
      <c r="I10530" s="14"/>
      <c r="J10530" s="14"/>
      <c r="K10530" s="14"/>
      <c r="L10530" s="14"/>
      <c r="M10530" s="14"/>
      <c r="N10530" s="14"/>
      <c r="O10530" s="14"/>
      <c r="P10530" s="14"/>
    </row>
    <row r="10531" spans="9:16" x14ac:dyDescent="0.25">
      <c r="I10531" s="14"/>
      <c r="J10531" s="14"/>
      <c r="K10531" s="14"/>
      <c r="L10531" s="14"/>
      <c r="M10531" s="14"/>
      <c r="N10531" s="14"/>
      <c r="O10531" s="14"/>
      <c r="P10531" s="14"/>
    </row>
    <row r="10532" spans="9:16" x14ac:dyDescent="0.25">
      <c r="I10532" s="14"/>
      <c r="J10532" s="14"/>
      <c r="K10532" s="14"/>
      <c r="L10532" s="14"/>
      <c r="M10532" s="14"/>
      <c r="N10532" s="14"/>
      <c r="O10532" s="14"/>
      <c r="P10532" s="14"/>
    </row>
    <row r="10533" spans="9:16" x14ac:dyDescent="0.25">
      <c r="I10533" s="14"/>
      <c r="J10533" s="14"/>
      <c r="K10533" s="14"/>
      <c r="L10533" s="14"/>
      <c r="M10533" s="14"/>
      <c r="N10533" s="14"/>
      <c r="O10533" s="14"/>
      <c r="P10533" s="14"/>
    </row>
    <row r="10534" spans="9:16" x14ac:dyDescent="0.25">
      <c r="I10534" s="14"/>
      <c r="J10534" s="14"/>
      <c r="K10534" s="14"/>
      <c r="L10534" s="14"/>
      <c r="M10534" s="14"/>
      <c r="N10534" s="14"/>
      <c r="O10534" s="14"/>
      <c r="P10534" s="14"/>
    </row>
    <row r="10535" spans="9:16" x14ac:dyDescent="0.25">
      <c r="I10535" s="14"/>
      <c r="J10535" s="14"/>
      <c r="K10535" s="14"/>
      <c r="L10535" s="14"/>
      <c r="M10535" s="14"/>
      <c r="N10535" s="14"/>
      <c r="O10535" s="14"/>
      <c r="P10535" s="14"/>
    </row>
    <row r="10536" spans="9:16" x14ac:dyDescent="0.25">
      <c r="I10536" s="14"/>
      <c r="J10536" s="14"/>
      <c r="K10536" s="14"/>
      <c r="L10536" s="14"/>
      <c r="M10536" s="14"/>
      <c r="N10536" s="14"/>
      <c r="O10536" s="14"/>
      <c r="P10536" s="14"/>
    </row>
    <row r="10537" spans="9:16" x14ac:dyDescent="0.25">
      <c r="I10537" s="14"/>
      <c r="J10537" s="14"/>
      <c r="K10537" s="14"/>
      <c r="L10537" s="14"/>
      <c r="M10537" s="14"/>
      <c r="N10537" s="14"/>
      <c r="O10537" s="14"/>
      <c r="P10537" s="14"/>
    </row>
    <row r="10538" spans="9:16" x14ac:dyDescent="0.25">
      <c r="I10538" s="14"/>
      <c r="J10538" s="14"/>
      <c r="K10538" s="14"/>
      <c r="L10538" s="14"/>
      <c r="M10538" s="14"/>
      <c r="N10538" s="14"/>
      <c r="O10538" s="14"/>
      <c r="P10538" s="14"/>
    </row>
    <row r="10539" spans="9:16" x14ac:dyDescent="0.25">
      <c r="I10539" s="14"/>
      <c r="J10539" s="14"/>
      <c r="K10539" s="14"/>
      <c r="L10539" s="14"/>
      <c r="M10539" s="14"/>
      <c r="N10539" s="14"/>
      <c r="O10539" s="14"/>
      <c r="P10539" s="14"/>
    </row>
    <row r="10540" spans="9:16" x14ac:dyDescent="0.25">
      <c r="I10540" s="14"/>
      <c r="J10540" s="14"/>
      <c r="K10540" s="14"/>
      <c r="L10540" s="14"/>
      <c r="M10540" s="14"/>
      <c r="N10540" s="14"/>
      <c r="O10540" s="14"/>
      <c r="P10540" s="14"/>
    </row>
    <row r="10541" spans="9:16" x14ac:dyDescent="0.25">
      <c r="I10541" s="14"/>
      <c r="J10541" s="14"/>
      <c r="K10541" s="14"/>
      <c r="L10541" s="14"/>
      <c r="M10541" s="14"/>
      <c r="N10541" s="14"/>
      <c r="O10541" s="14"/>
      <c r="P10541" s="14"/>
    </row>
    <row r="10542" spans="9:16" x14ac:dyDescent="0.25">
      <c r="I10542" s="14"/>
      <c r="J10542" s="14"/>
      <c r="K10542" s="14"/>
      <c r="L10542" s="14"/>
      <c r="M10542" s="14"/>
      <c r="N10542" s="14"/>
      <c r="O10542" s="14"/>
      <c r="P10542" s="14"/>
    </row>
    <row r="10543" spans="9:16" x14ac:dyDescent="0.25">
      <c r="I10543" s="14"/>
      <c r="J10543" s="14"/>
      <c r="K10543" s="14"/>
      <c r="L10543" s="14"/>
      <c r="M10543" s="14"/>
      <c r="N10543" s="14"/>
      <c r="O10543" s="14"/>
      <c r="P10543" s="14"/>
    </row>
    <row r="10544" spans="9:16" x14ac:dyDescent="0.25">
      <c r="I10544" s="14"/>
      <c r="J10544" s="14"/>
      <c r="K10544" s="14"/>
      <c r="L10544" s="14"/>
      <c r="M10544" s="14"/>
      <c r="N10544" s="14"/>
      <c r="O10544" s="14"/>
      <c r="P10544" s="14"/>
    </row>
    <row r="10545" spans="9:16" x14ac:dyDescent="0.25">
      <c r="I10545" s="14"/>
      <c r="J10545" s="14"/>
      <c r="K10545" s="14"/>
      <c r="L10545" s="14"/>
      <c r="M10545" s="14"/>
      <c r="N10545" s="14"/>
      <c r="O10545" s="14"/>
      <c r="P10545" s="14"/>
    </row>
    <row r="10546" spans="9:16" x14ac:dyDescent="0.25">
      <c r="I10546" s="14"/>
      <c r="J10546" s="14"/>
      <c r="K10546" s="14"/>
      <c r="L10546" s="14"/>
      <c r="M10546" s="14"/>
      <c r="N10546" s="14"/>
      <c r="O10546" s="14"/>
      <c r="P10546" s="14"/>
    </row>
    <row r="10547" spans="9:16" x14ac:dyDescent="0.25">
      <c r="I10547" s="14"/>
      <c r="J10547" s="14"/>
      <c r="K10547" s="14"/>
      <c r="L10547" s="14"/>
      <c r="M10547" s="14"/>
      <c r="N10547" s="14"/>
      <c r="O10547" s="14"/>
      <c r="P10547" s="14"/>
    </row>
    <row r="10548" spans="9:16" x14ac:dyDescent="0.25">
      <c r="I10548" s="14"/>
      <c r="J10548" s="14"/>
      <c r="K10548" s="14"/>
      <c r="L10548" s="14"/>
      <c r="M10548" s="14"/>
      <c r="N10548" s="14"/>
      <c r="O10548" s="14"/>
      <c r="P10548" s="14"/>
    </row>
    <row r="10549" spans="9:16" x14ac:dyDescent="0.25">
      <c r="I10549" s="14"/>
      <c r="J10549" s="14"/>
      <c r="K10549" s="14"/>
      <c r="L10549" s="14"/>
      <c r="M10549" s="14"/>
      <c r="N10549" s="14"/>
      <c r="O10549" s="14"/>
      <c r="P10549" s="14"/>
    </row>
    <row r="10550" spans="9:16" x14ac:dyDescent="0.25">
      <c r="I10550" s="14"/>
      <c r="J10550" s="14"/>
      <c r="K10550" s="14"/>
      <c r="L10550" s="14"/>
      <c r="M10550" s="14"/>
      <c r="N10550" s="14"/>
      <c r="O10550" s="14"/>
      <c r="P10550" s="14"/>
    </row>
    <row r="10551" spans="9:16" x14ac:dyDescent="0.25">
      <c r="I10551" s="14"/>
      <c r="J10551" s="14"/>
      <c r="K10551" s="14"/>
      <c r="L10551" s="14"/>
      <c r="M10551" s="14"/>
      <c r="N10551" s="14"/>
      <c r="O10551" s="14"/>
      <c r="P10551" s="14"/>
    </row>
    <row r="10552" spans="9:16" x14ac:dyDescent="0.25">
      <c r="I10552" s="14"/>
      <c r="J10552" s="14"/>
      <c r="K10552" s="14"/>
      <c r="L10552" s="14"/>
      <c r="M10552" s="14"/>
      <c r="N10552" s="14"/>
      <c r="O10552" s="14"/>
      <c r="P10552" s="14"/>
    </row>
    <row r="10553" spans="9:16" x14ac:dyDescent="0.25">
      <c r="I10553" s="14"/>
      <c r="J10553" s="14"/>
      <c r="K10553" s="14"/>
      <c r="L10553" s="14"/>
      <c r="M10553" s="14"/>
      <c r="N10553" s="14"/>
      <c r="O10553" s="14"/>
      <c r="P10553" s="14"/>
    </row>
    <row r="10554" spans="9:16" x14ac:dyDescent="0.25">
      <c r="I10554" s="14"/>
      <c r="J10554" s="14"/>
      <c r="K10554" s="14"/>
      <c r="L10554" s="14"/>
      <c r="M10554" s="14"/>
      <c r="N10554" s="14"/>
      <c r="O10554" s="14"/>
      <c r="P10554" s="14"/>
    </row>
    <row r="10555" spans="9:16" x14ac:dyDescent="0.25">
      <c r="I10555" s="14"/>
      <c r="J10555" s="14"/>
      <c r="K10555" s="14"/>
      <c r="L10555" s="14"/>
      <c r="M10555" s="14"/>
      <c r="N10555" s="14"/>
      <c r="O10555" s="14"/>
      <c r="P10555" s="14"/>
    </row>
    <row r="10556" spans="9:16" x14ac:dyDescent="0.25">
      <c r="I10556" s="14"/>
      <c r="J10556" s="14"/>
      <c r="K10556" s="14"/>
      <c r="L10556" s="14"/>
      <c r="M10556" s="14"/>
      <c r="N10556" s="14"/>
      <c r="O10556" s="14"/>
      <c r="P10556" s="14"/>
    </row>
    <row r="10557" spans="9:16" x14ac:dyDescent="0.25">
      <c r="I10557" s="14"/>
      <c r="J10557" s="14"/>
      <c r="K10557" s="14"/>
      <c r="L10557" s="14"/>
      <c r="M10557" s="14"/>
      <c r="N10557" s="14"/>
      <c r="O10557" s="14"/>
      <c r="P10557" s="14"/>
    </row>
    <row r="10558" spans="9:16" x14ac:dyDescent="0.25">
      <c r="I10558" s="14"/>
      <c r="J10558" s="14"/>
      <c r="K10558" s="14"/>
      <c r="L10558" s="14"/>
      <c r="M10558" s="14"/>
      <c r="N10558" s="14"/>
      <c r="O10558" s="14"/>
      <c r="P10558" s="14"/>
    </row>
    <row r="10559" spans="9:16" x14ac:dyDescent="0.25">
      <c r="I10559" s="14"/>
      <c r="J10559" s="14"/>
      <c r="K10559" s="14"/>
      <c r="L10559" s="14"/>
      <c r="M10559" s="14"/>
      <c r="N10559" s="14"/>
      <c r="O10559" s="14"/>
      <c r="P10559" s="14"/>
    </row>
    <row r="10560" spans="9:16" x14ac:dyDescent="0.25">
      <c r="I10560" s="14"/>
      <c r="J10560" s="14"/>
      <c r="K10560" s="14"/>
      <c r="L10560" s="14"/>
      <c r="M10560" s="14"/>
      <c r="N10560" s="14"/>
      <c r="O10560" s="14"/>
      <c r="P10560" s="14"/>
    </row>
    <row r="10561" spans="9:16" x14ac:dyDescent="0.25">
      <c r="I10561" s="14"/>
      <c r="J10561" s="14"/>
      <c r="K10561" s="14"/>
      <c r="L10561" s="14"/>
      <c r="M10561" s="14"/>
      <c r="N10561" s="14"/>
      <c r="O10561" s="14"/>
      <c r="P10561" s="14"/>
    </row>
    <row r="10562" spans="9:16" x14ac:dyDescent="0.25">
      <c r="I10562" s="14"/>
      <c r="J10562" s="14"/>
      <c r="K10562" s="14"/>
      <c r="L10562" s="14"/>
      <c r="M10562" s="14"/>
      <c r="N10562" s="14"/>
      <c r="O10562" s="14"/>
      <c r="P10562" s="14"/>
    </row>
    <row r="10563" spans="9:16" x14ac:dyDescent="0.25">
      <c r="I10563" s="14"/>
      <c r="J10563" s="14"/>
      <c r="K10563" s="14"/>
      <c r="L10563" s="14"/>
      <c r="M10563" s="14"/>
      <c r="N10563" s="14"/>
      <c r="O10563" s="14"/>
      <c r="P10563" s="14"/>
    </row>
    <row r="10564" spans="9:16" x14ac:dyDescent="0.25">
      <c r="I10564" s="14"/>
      <c r="J10564" s="14"/>
      <c r="K10564" s="14"/>
      <c r="L10564" s="14"/>
      <c r="M10564" s="14"/>
      <c r="N10564" s="14"/>
      <c r="O10564" s="14"/>
      <c r="P10564" s="14"/>
    </row>
    <row r="10565" spans="9:16" x14ac:dyDescent="0.25">
      <c r="I10565" s="14"/>
      <c r="J10565" s="14"/>
      <c r="K10565" s="14"/>
      <c r="L10565" s="14"/>
      <c r="M10565" s="14"/>
      <c r="N10565" s="14"/>
      <c r="O10565" s="14"/>
      <c r="P10565" s="14"/>
    </row>
    <row r="10566" spans="9:16" x14ac:dyDescent="0.25">
      <c r="I10566" s="14"/>
      <c r="J10566" s="14"/>
      <c r="K10566" s="14"/>
      <c r="L10566" s="14"/>
      <c r="M10566" s="14"/>
      <c r="N10566" s="14"/>
      <c r="O10566" s="14"/>
      <c r="P10566" s="14"/>
    </row>
    <row r="10567" spans="9:16" x14ac:dyDescent="0.25">
      <c r="I10567" s="14"/>
      <c r="J10567" s="14"/>
      <c r="K10567" s="14"/>
      <c r="L10567" s="14"/>
      <c r="M10567" s="14"/>
      <c r="N10567" s="14"/>
      <c r="O10567" s="14"/>
      <c r="P10567" s="14"/>
    </row>
    <row r="10568" spans="9:16" x14ac:dyDescent="0.25">
      <c r="I10568" s="14"/>
      <c r="J10568" s="14"/>
      <c r="K10568" s="14"/>
      <c r="L10568" s="14"/>
      <c r="M10568" s="14"/>
      <c r="N10568" s="14"/>
      <c r="O10568" s="14"/>
      <c r="P10568" s="14"/>
    </row>
    <row r="10569" spans="9:16" x14ac:dyDescent="0.25">
      <c r="I10569" s="14"/>
      <c r="J10569" s="14"/>
      <c r="K10569" s="14"/>
      <c r="L10569" s="14"/>
      <c r="M10569" s="14"/>
      <c r="N10569" s="14"/>
      <c r="O10569" s="14"/>
      <c r="P10569" s="14"/>
    </row>
    <row r="10570" spans="9:16" x14ac:dyDescent="0.25">
      <c r="I10570" s="14"/>
      <c r="J10570" s="14"/>
      <c r="K10570" s="14"/>
      <c r="L10570" s="14"/>
      <c r="M10570" s="14"/>
      <c r="N10570" s="14"/>
      <c r="O10570" s="14"/>
      <c r="P10570" s="14"/>
    </row>
    <row r="10571" spans="9:16" x14ac:dyDescent="0.25">
      <c r="I10571" s="14"/>
      <c r="J10571" s="14"/>
      <c r="K10571" s="14"/>
      <c r="L10571" s="14"/>
      <c r="M10571" s="14"/>
      <c r="N10571" s="14"/>
      <c r="O10571" s="14"/>
      <c r="P10571" s="14"/>
    </row>
    <row r="10572" spans="9:16" x14ac:dyDescent="0.25">
      <c r="I10572" s="14"/>
      <c r="J10572" s="14"/>
      <c r="K10572" s="14"/>
      <c r="L10572" s="14"/>
      <c r="M10572" s="14"/>
      <c r="N10572" s="14"/>
      <c r="O10572" s="14"/>
      <c r="P10572" s="14"/>
    </row>
    <row r="10573" spans="9:16" x14ac:dyDescent="0.25">
      <c r="I10573" s="14"/>
      <c r="J10573" s="14"/>
      <c r="K10573" s="14"/>
      <c r="L10573" s="14"/>
      <c r="M10573" s="14"/>
      <c r="N10573" s="14"/>
      <c r="O10573" s="14"/>
      <c r="P10573" s="14"/>
    </row>
    <row r="10574" spans="9:16" x14ac:dyDescent="0.25">
      <c r="I10574" s="14"/>
      <c r="J10574" s="14"/>
      <c r="K10574" s="14"/>
      <c r="L10574" s="14"/>
      <c r="M10574" s="14"/>
      <c r="N10574" s="14"/>
      <c r="O10574" s="14"/>
      <c r="P10574" s="14"/>
    </row>
    <row r="10575" spans="9:16" x14ac:dyDescent="0.25">
      <c r="I10575" s="14"/>
      <c r="J10575" s="14"/>
      <c r="K10575" s="14"/>
      <c r="L10575" s="14"/>
      <c r="M10575" s="14"/>
      <c r="N10575" s="14"/>
      <c r="O10575" s="14"/>
      <c r="P10575" s="14"/>
    </row>
    <row r="10576" spans="9:16" x14ac:dyDescent="0.25">
      <c r="I10576" s="14"/>
      <c r="J10576" s="14"/>
      <c r="K10576" s="14"/>
      <c r="L10576" s="14"/>
      <c r="M10576" s="14"/>
      <c r="N10576" s="14"/>
      <c r="O10576" s="14"/>
      <c r="P10576" s="14"/>
    </row>
    <row r="10577" spans="9:16" x14ac:dyDescent="0.25">
      <c r="I10577" s="14"/>
      <c r="J10577" s="14"/>
      <c r="K10577" s="14"/>
      <c r="L10577" s="14"/>
      <c r="M10577" s="14"/>
      <c r="N10577" s="14"/>
      <c r="O10577" s="14"/>
      <c r="P10577" s="14"/>
    </row>
    <row r="10578" spans="9:16" x14ac:dyDescent="0.25">
      <c r="I10578" s="14"/>
      <c r="J10578" s="14"/>
      <c r="K10578" s="14"/>
      <c r="L10578" s="14"/>
      <c r="M10578" s="14"/>
      <c r="N10578" s="14"/>
      <c r="O10578" s="14"/>
      <c r="P10578" s="14"/>
    </row>
    <row r="10579" spans="9:16" x14ac:dyDescent="0.25">
      <c r="I10579" s="14"/>
      <c r="J10579" s="14"/>
      <c r="K10579" s="14"/>
      <c r="L10579" s="14"/>
      <c r="M10579" s="14"/>
      <c r="N10579" s="14"/>
      <c r="O10579" s="14"/>
      <c r="P10579" s="14"/>
    </row>
    <row r="10580" spans="9:16" x14ac:dyDescent="0.25">
      <c r="I10580" s="14"/>
      <c r="J10580" s="14"/>
      <c r="K10580" s="14"/>
      <c r="L10580" s="14"/>
      <c r="M10580" s="14"/>
      <c r="N10580" s="14"/>
      <c r="O10580" s="14"/>
      <c r="P10580" s="14"/>
    </row>
    <row r="10581" spans="9:16" x14ac:dyDescent="0.25">
      <c r="I10581" s="14"/>
      <c r="J10581" s="14"/>
      <c r="K10581" s="14"/>
      <c r="L10581" s="14"/>
      <c r="M10581" s="14"/>
      <c r="N10581" s="14"/>
      <c r="O10581" s="14"/>
      <c r="P10581" s="14"/>
    </row>
    <row r="10582" spans="9:16" x14ac:dyDescent="0.25">
      <c r="I10582" s="14"/>
      <c r="J10582" s="14"/>
      <c r="K10582" s="14"/>
      <c r="L10582" s="14"/>
      <c r="M10582" s="14"/>
      <c r="N10582" s="14"/>
      <c r="O10582" s="14"/>
      <c r="P10582" s="14"/>
    </row>
    <row r="10583" spans="9:16" x14ac:dyDescent="0.25">
      <c r="I10583" s="14"/>
      <c r="J10583" s="14"/>
      <c r="K10583" s="14"/>
      <c r="L10583" s="14"/>
      <c r="M10583" s="14"/>
      <c r="N10583" s="14"/>
      <c r="O10583" s="14"/>
      <c r="P10583" s="14"/>
    </row>
    <row r="10584" spans="9:16" x14ac:dyDescent="0.25">
      <c r="I10584" s="14"/>
      <c r="J10584" s="14"/>
      <c r="K10584" s="14"/>
      <c r="L10584" s="14"/>
      <c r="M10584" s="14"/>
      <c r="N10584" s="14"/>
      <c r="O10584" s="14"/>
      <c r="P10584" s="14"/>
    </row>
    <row r="10585" spans="9:16" x14ac:dyDescent="0.25">
      <c r="I10585" s="14"/>
      <c r="J10585" s="14"/>
      <c r="K10585" s="14"/>
      <c r="L10585" s="14"/>
      <c r="M10585" s="14"/>
      <c r="N10585" s="14"/>
      <c r="O10585" s="14"/>
      <c r="P10585" s="14"/>
    </row>
    <row r="10586" spans="9:16" x14ac:dyDescent="0.25">
      <c r="I10586" s="14"/>
      <c r="J10586" s="14"/>
      <c r="K10586" s="14"/>
      <c r="L10586" s="14"/>
      <c r="M10586" s="14"/>
      <c r="N10586" s="14"/>
      <c r="O10586" s="14"/>
      <c r="P10586" s="14"/>
    </row>
    <row r="10587" spans="9:16" x14ac:dyDescent="0.25">
      <c r="I10587" s="14"/>
      <c r="J10587" s="14"/>
      <c r="K10587" s="14"/>
      <c r="L10587" s="14"/>
      <c r="M10587" s="14"/>
      <c r="N10587" s="14"/>
      <c r="O10587" s="14"/>
      <c r="P10587" s="14"/>
    </row>
    <row r="10588" spans="9:16" x14ac:dyDescent="0.25">
      <c r="I10588" s="14"/>
      <c r="J10588" s="14"/>
      <c r="K10588" s="14"/>
      <c r="L10588" s="14"/>
      <c r="M10588" s="14"/>
      <c r="N10588" s="14"/>
      <c r="O10588" s="14"/>
      <c r="P10588" s="14"/>
    </row>
    <row r="10589" spans="9:16" x14ac:dyDescent="0.25">
      <c r="I10589" s="14"/>
      <c r="J10589" s="14"/>
      <c r="K10589" s="14"/>
      <c r="L10589" s="14"/>
      <c r="M10589" s="14"/>
      <c r="N10589" s="14"/>
      <c r="O10589" s="14"/>
      <c r="P10589" s="14"/>
    </row>
    <row r="10590" spans="9:16" x14ac:dyDescent="0.25">
      <c r="I10590" s="14"/>
      <c r="J10590" s="14"/>
      <c r="K10590" s="14"/>
      <c r="L10590" s="14"/>
      <c r="M10590" s="14"/>
      <c r="N10590" s="14"/>
      <c r="O10590" s="14"/>
      <c r="P10590" s="14"/>
    </row>
    <row r="10591" spans="9:16" x14ac:dyDescent="0.25">
      <c r="I10591" s="14"/>
      <c r="J10591" s="14"/>
      <c r="K10591" s="14"/>
      <c r="L10591" s="14"/>
      <c r="M10591" s="14"/>
      <c r="N10591" s="14"/>
      <c r="O10591" s="14"/>
      <c r="P10591" s="14"/>
    </row>
    <row r="10592" spans="9:16" x14ac:dyDescent="0.25">
      <c r="I10592" s="14"/>
      <c r="J10592" s="14"/>
      <c r="K10592" s="14"/>
      <c r="L10592" s="14"/>
      <c r="M10592" s="14"/>
      <c r="N10592" s="14"/>
      <c r="O10592" s="14"/>
      <c r="P10592" s="14"/>
    </row>
    <row r="10593" spans="9:16" x14ac:dyDescent="0.25">
      <c r="I10593" s="14"/>
      <c r="J10593" s="14"/>
      <c r="K10593" s="14"/>
      <c r="L10593" s="14"/>
      <c r="M10593" s="14"/>
      <c r="N10593" s="14"/>
      <c r="O10593" s="14"/>
      <c r="P10593" s="14"/>
    </row>
    <row r="10594" spans="9:16" x14ac:dyDescent="0.25">
      <c r="I10594" s="14"/>
      <c r="J10594" s="14"/>
      <c r="K10594" s="14"/>
      <c r="L10594" s="14"/>
      <c r="M10594" s="14"/>
      <c r="N10594" s="14"/>
      <c r="O10594" s="14"/>
      <c r="P10594" s="14"/>
    </row>
    <row r="10595" spans="9:16" x14ac:dyDescent="0.25">
      <c r="I10595" s="14"/>
      <c r="J10595" s="14"/>
      <c r="K10595" s="14"/>
      <c r="L10595" s="14"/>
      <c r="M10595" s="14"/>
      <c r="N10595" s="14"/>
      <c r="O10595" s="14"/>
      <c r="P10595" s="14"/>
    </row>
    <row r="10596" spans="9:16" x14ac:dyDescent="0.25">
      <c r="I10596" s="14"/>
      <c r="J10596" s="14"/>
      <c r="K10596" s="14"/>
      <c r="L10596" s="14"/>
      <c r="M10596" s="14"/>
      <c r="N10596" s="14"/>
      <c r="O10596" s="14"/>
      <c r="P10596" s="14"/>
    </row>
    <row r="10597" spans="9:16" x14ac:dyDescent="0.25">
      <c r="I10597" s="14"/>
      <c r="J10597" s="14"/>
      <c r="K10597" s="14"/>
      <c r="L10597" s="14"/>
      <c r="M10597" s="14"/>
      <c r="N10597" s="14"/>
      <c r="O10597" s="14"/>
      <c r="P10597" s="14"/>
    </row>
    <row r="10598" spans="9:16" x14ac:dyDescent="0.25">
      <c r="I10598" s="14"/>
      <c r="J10598" s="14"/>
      <c r="K10598" s="14"/>
      <c r="L10598" s="14"/>
      <c r="M10598" s="14"/>
      <c r="N10598" s="14"/>
      <c r="O10598" s="14"/>
      <c r="P10598" s="14"/>
    </row>
    <row r="10599" spans="9:16" x14ac:dyDescent="0.25">
      <c r="I10599" s="14"/>
      <c r="J10599" s="14"/>
      <c r="K10599" s="14"/>
      <c r="L10599" s="14"/>
      <c r="M10599" s="14"/>
      <c r="N10599" s="14"/>
      <c r="O10599" s="14"/>
      <c r="P10599" s="14"/>
    </row>
    <row r="10600" spans="9:16" x14ac:dyDescent="0.25">
      <c r="I10600" s="14"/>
      <c r="J10600" s="14"/>
      <c r="K10600" s="14"/>
      <c r="L10600" s="14"/>
      <c r="M10600" s="14"/>
      <c r="N10600" s="14"/>
      <c r="O10600" s="14"/>
      <c r="P10600" s="14"/>
    </row>
    <row r="10601" spans="9:16" x14ac:dyDescent="0.25">
      <c r="I10601" s="14"/>
      <c r="J10601" s="14"/>
      <c r="K10601" s="14"/>
      <c r="L10601" s="14"/>
      <c r="M10601" s="14"/>
      <c r="N10601" s="14"/>
      <c r="O10601" s="14"/>
      <c r="P10601" s="14"/>
    </row>
    <row r="10602" spans="9:16" x14ac:dyDescent="0.25">
      <c r="I10602" s="14"/>
      <c r="J10602" s="14"/>
      <c r="K10602" s="14"/>
      <c r="L10602" s="14"/>
      <c r="M10602" s="14"/>
      <c r="N10602" s="14"/>
      <c r="O10602" s="14"/>
      <c r="P10602" s="14"/>
    </row>
    <row r="10603" spans="9:16" x14ac:dyDescent="0.25">
      <c r="I10603" s="14"/>
      <c r="J10603" s="14"/>
      <c r="K10603" s="14"/>
      <c r="L10603" s="14"/>
      <c r="M10603" s="14"/>
      <c r="N10603" s="14"/>
      <c r="O10603" s="14"/>
      <c r="P10603" s="14"/>
    </row>
    <row r="10604" spans="9:16" x14ac:dyDescent="0.25">
      <c r="I10604" s="14"/>
      <c r="J10604" s="14"/>
      <c r="K10604" s="14"/>
      <c r="L10604" s="14"/>
      <c r="M10604" s="14"/>
      <c r="N10604" s="14"/>
      <c r="O10604" s="14"/>
      <c r="P10604" s="14"/>
    </row>
    <row r="10605" spans="9:16" x14ac:dyDescent="0.25">
      <c r="I10605" s="14"/>
      <c r="J10605" s="14"/>
      <c r="K10605" s="14"/>
      <c r="L10605" s="14"/>
      <c r="M10605" s="14"/>
      <c r="N10605" s="14"/>
      <c r="O10605" s="14"/>
      <c r="P10605" s="14"/>
    </row>
    <row r="10606" spans="9:16" x14ac:dyDescent="0.25">
      <c r="I10606" s="14"/>
      <c r="J10606" s="14"/>
      <c r="K10606" s="14"/>
      <c r="L10606" s="14"/>
      <c r="M10606" s="14"/>
      <c r="N10606" s="14"/>
      <c r="O10606" s="14"/>
      <c r="P10606" s="14"/>
    </row>
    <row r="10607" spans="9:16" x14ac:dyDescent="0.25">
      <c r="I10607" s="14"/>
      <c r="J10607" s="14"/>
      <c r="K10607" s="14"/>
      <c r="L10607" s="14"/>
      <c r="M10607" s="14"/>
      <c r="N10607" s="14"/>
      <c r="O10607" s="14"/>
      <c r="P10607" s="14"/>
    </row>
    <row r="10608" spans="9:16" x14ac:dyDescent="0.25">
      <c r="I10608" s="14"/>
      <c r="J10608" s="14"/>
      <c r="K10608" s="14"/>
      <c r="L10608" s="14"/>
      <c r="M10608" s="14"/>
      <c r="N10608" s="14"/>
      <c r="O10608" s="14"/>
      <c r="P10608" s="14"/>
    </row>
    <row r="10609" spans="9:16" x14ac:dyDescent="0.25">
      <c r="I10609" s="14"/>
      <c r="J10609" s="14"/>
      <c r="K10609" s="14"/>
      <c r="L10609" s="14"/>
      <c r="M10609" s="14"/>
      <c r="N10609" s="14"/>
      <c r="O10609" s="14"/>
      <c r="P10609" s="14"/>
    </row>
    <row r="10610" spans="9:16" x14ac:dyDescent="0.25">
      <c r="I10610" s="14"/>
      <c r="J10610" s="14"/>
      <c r="K10610" s="14"/>
      <c r="L10610" s="14"/>
      <c r="M10610" s="14"/>
      <c r="N10610" s="14"/>
      <c r="O10610" s="14"/>
      <c r="P10610" s="14"/>
    </row>
    <row r="10611" spans="9:16" x14ac:dyDescent="0.25">
      <c r="I10611" s="14"/>
      <c r="J10611" s="14"/>
      <c r="K10611" s="14"/>
      <c r="L10611" s="14"/>
      <c r="M10611" s="14"/>
      <c r="N10611" s="14"/>
      <c r="O10611" s="14"/>
      <c r="P10611" s="14"/>
    </row>
    <row r="10612" spans="9:16" x14ac:dyDescent="0.25">
      <c r="I10612" s="14"/>
      <c r="J10612" s="14"/>
      <c r="K10612" s="14"/>
      <c r="L10612" s="14"/>
      <c r="M10612" s="14"/>
      <c r="N10612" s="14"/>
      <c r="O10612" s="14"/>
      <c r="P10612" s="14"/>
    </row>
    <row r="10613" spans="9:16" x14ac:dyDescent="0.25">
      <c r="I10613" s="14"/>
      <c r="J10613" s="14"/>
      <c r="K10613" s="14"/>
      <c r="L10613" s="14"/>
      <c r="M10613" s="14"/>
      <c r="N10613" s="14"/>
      <c r="O10613" s="14"/>
      <c r="P10613" s="14"/>
    </row>
    <row r="10614" spans="9:16" x14ac:dyDescent="0.25">
      <c r="I10614" s="14"/>
      <c r="J10614" s="14"/>
      <c r="K10614" s="14"/>
      <c r="L10614" s="14"/>
      <c r="M10614" s="14"/>
      <c r="N10614" s="14"/>
      <c r="O10614" s="14"/>
      <c r="P10614" s="14"/>
    </row>
    <row r="10615" spans="9:16" x14ac:dyDescent="0.25">
      <c r="I10615" s="14"/>
      <c r="J10615" s="14"/>
      <c r="K10615" s="14"/>
      <c r="L10615" s="14"/>
      <c r="M10615" s="14"/>
      <c r="N10615" s="14"/>
      <c r="O10615" s="14"/>
      <c r="P10615" s="14"/>
    </row>
    <row r="10616" spans="9:16" x14ac:dyDescent="0.25">
      <c r="I10616" s="14"/>
      <c r="J10616" s="14"/>
      <c r="K10616" s="14"/>
      <c r="L10616" s="14"/>
      <c r="M10616" s="14"/>
      <c r="N10616" s="14"/>
      <c r="O10616" s="14"/>
      <c r="P10616" s="14"/>
    </row>
    <row r="10617" spans="9:16" x14ac:dyDescent="0.25">
      <c r="I10617" s="14"/>
      <c r="J10617" s="14"/>
      <c r="K10617" s="14"/>
      <c r="L10617" s="14"/>
      <c r="M10617" s="14"/>
      <c r="N10617" s="14"/>
      <c r="O10617" s="14"/>
      <c r="P10617" s="14"/>
    </row>
    <row r="10618" spans="9:16" x14ac:dyDescent="0.25">
      <c r="I10618" s="14"/>
      <c r="J10618" s="14"/>
      <c r="K10618" s="14"/>
      <c r="L10618" s="14"/>
      <c r="M10618" s="14"/>
      <c r="N10618" s="14"/>
      <c r="O10618" s="14"/>
      <c r="P10618" s="14"/>
    </row>
    <row r="10619" spans="9:16" x14ac:dyDescent="0.25">
      <c r="I10619" s="14"/>
      <c r="J10619" s="14"/>
      <c r="K10619" s="14"/>
      <c r="L10619" s="14"/>
      <c r="M10619" s="14"/>
      <c r="N10619" s="14"/>
      <c r="O10619" s="14"/>
      <c r="P10619" s="14"/>
    </row>
    <row r="10620" spans="9:16" x14ac:dyDescent="0.25">
      <c r="I10620" s="14"/>
      <c r="J10620" s="14"/>
      <c r="K10620" s="14"/>
      <c r="L10620" s="14"/>
      <c r="M10620" s="14"/>
      <c r="N10620" s="14"/>
      <c r="O10620" s="14"/>
      <c r="P10620" s="14"/>
    </row>
    <row r="10621" spans="9:16" x14ac:dyDescent="0.25">
      <c r="I10621" s="14"/>
      <c r="J10621" s="14"/>
      <c r="K10621" s="14"/>
      <c r="L10621" s="14"/>
      <c r="M10621" s="14"/>
      <c r="N10621" s="14"/>
      <c r="O10621" s="14"/>
      <c r="P10621" s="14"/>
    </row>
    <row r="10622" spans="9:16" x14ac:dyDescent="0.25">
      <c r="I10622" s="14"/>
      <c r="J10622" s="14"/>
      <c r="K10622" s="14"/>
      <c r="L10622" s="14"/>
      <c r="M10622" s="14"/>
      <c r="N10622" s="14"/>
      <c r="O10622" s="14"/>
      <c r="P10622" s="14"/>
    </row>
    <row r="10623" spans="9:16" x14ac:dyDescent="0.25">
      <c r="I10623" s="14"/>
      <c r="J10623" s="14"/>
      <c r="K10623" s="14"/>
      <c r="L10623" s="14"/>
      <c r="M10623" s="14"/>
      <c r="N10623" s="14"/>
      <c r="O10623" s="14"/>
      <c r="P10623" s="14"/>
    </row>
    <row r="10624" spans="9:16" x14ac:dyDescent="0.25">
      <c r="I10624" s="14"/>
      <c r="J10624" s="14"/>
      <c r="K10624" s="14"/>
      <c r="L10624" s="14"/>
      <c r="M10624" s="14"/>
      <c r="N10624" s="14"/>
      <c r="O10624" s="14"/>
      <c r="P10624" s="14"/>
    </row>
    <row r="10625" spans="9:16" x14ac:dyDescent="0.25">
      <c r="I10625" s="14"/>
      <c r="J10625" s="14"/>
      <c r="K10625" s="14"/>
      <c r="L10625" s="14"/>
      <c r="M10625" s="14"/>
      <c r="N10625" s="14"/>
      <c r="O10625" s="14"/>
      <c r="P10625" s="14"/>
    </row>
    <row r="10626" spans="9:16" x14ac:dyDescent="0.25">
      <c r="I10626" s="14"/>
      <c r="J10626" s="14"/>
      <c r="K10626" s="14"/>
      <c r="L10626" s="14"/>
      <c r="M10626" s="14"/>
      <c r="N10626" s="14"/>
      <c r="O10626" s="14"/>
      <c r="P10626" s="14"/>
    </row>
    <row r="10627" spans="9:16" x14ac:dyDescent="0.25">
      <c r="I10627" s="14"/>
      <c r="J10627" s="14"/>
      <c r="K10627" s="14"/>
      <c r="L10627" s="14"/>
      <c r="M10627" s="14"/>
      <c r="N10627" s="14"/>
      <c r="O10627" s="14"/>
      <c r="P10627" s="14"/>
    </row>
    <row r="10628" spans="9:16" x14ac:dyDescent="0.25">
      <c r="I10628" s="14"/>
      <c r="J10628" s="14"/>
      <c r="K10628" s="14"/>
      <c r="L10628" s="14"/>
      <c r="M10628" s="14"/>
      <c r="N10628" s="14"/>
      <c r="O10628" s="14"/>
      <c r="P10628" s="14"/>
    </row>
    <row r="10629" spans="9:16" x14ac:dyDescent="0.25">
      <c r="I10629" s="14"/>
      <c r="J10629" s="14"/>
      <c r="K10629" s="14"/>
      <c r="L10629" s="14"/>
      <c r="M10629" s="14"/>
      <c r="N10629" s="14"/>
      <c r="O10629" s="14"/>
      <c r="P10629" s="14"/>
    </row>
    <row r="10630" spans="9:16" x14ac:dyDescent="0.25">
      <c r="I10630" s="14"/>
      <c r="J10630" s="14"/>
      <c r="K10630" s="14"/>
      <c r="L10630" s="14"/>
      <c r="M10630" s="14"/>
      <c r="N10630" s="14"/>
      <c r="O10630" s="14"/>
      <c r="P10630" s="14"/>
    </row>
    <row r="10631" spans="9:16" x14ac:dyDescent="0.25">
      <c r="I10631" s="14"/>
      <c r="J10631" s="14"/>
      <c r="K10631" s="14"/>
      <c r="L10631" s="14"/>
      <c r="M10631" s="14"/>
      <c r="N10631" s="14"/>
      <c r="O10631" s="14"/>
      <c r="P10631" s="14"/>
    </row>
    <row r="10632" spans="9:16" x14ac:dyDescent="0.25">
      <c r="I10632" s="14"/>
      <c r="J10632" s="14"/>
      <c r="K10632" s="14"/>
      <c r="L10632" s="14"/>
      <c r="M10632" s="14"/>
      <c r="N10632" s="14"/>
      <c r="O10632" s="14"/>
      <c r="P10632" s="14"/>
    </row>
    <row r="10633" spans="9:16" x14ac:dyDescent="0.25">
      <c r="I10633" s="14"/>
      <c r="J10633" s="14"/>
      <c r="K10633" s="14"/>
      <c r="L10633" s="14"/>
      <c r="M10633" s="14"/>
      <c r="N10633" s="14"/>
      <c r="O10633" s="14"/>
      <c r="P10633" s="14"/>
    </row>
    <row r="10634" spans="9:16" x14ac:dyDescent="0.25">
      <c r="I10634" s="14"/>
      <c r="J10634" s="14"/>
      <c r="K10634" s="14"/>
      <c r="L10634" s="14"/>
      <c r="M10634" s="14"/>
      <c r="N10634" s="14"/>
      <c r="O10634" s="14"/>
      <c r="P10634" s="14"/>
    </row>
    <row r="10635" spans="9:16" x14ac:dyDescent="0.25">
      <c r="I10635" s="14"/>
      <c r="J10635" s="14"/>
      <c r="K10635" s="14"/>
      <c r="L10635" s="14"/>
      <c r="M10635" s="14"/>
      <c r="N10635" s="14"/>
      <c r="O10635" s="14"/>
      <c r="P10635" s="14"/>
    </row>
    <row r="10636" spans="9:16" x14ac:dyDescent="0.25">
      <c r="I10636" s="14"/>
      <c r="J10636" s="14"/>
      <c r="K10636" s="14"/>
      <c r="L10636" s="14"/>
      <c r="M10636" s="14"/>
      <c r="N10636" s="14"/>
      <c r="O10636" s="14"/>
      <c r="P10636" s="14"/>
    </row>
    <row r="10637" spans="9:16" x14ac:dyDescent="0.25">
      <c r="I10637" s="14"/>
      <c r="J10637" s="14"/>
      <c r="K10637" s="14"/>
      <c r="L10637" s="14"/>
      <c r="M10637" s="14"/>
      <c r="N10637" s="14"/>
      <c r="O10637" s="14"/>
      <c r="P10637" s="14"/>
    </row>
    <row r="10638" spans="9:16" x14ac:dyDescent="0.25">
      <c r="I10638" s="14"/>
      <c r="J10638" s="14"/>
      <c r="K10638" s="14"/>
      <c r="L10638" s="14"/>
      <c r="M10638" s="14"/>
      <c r="N10638" s="14"/>
      <c r="O10638" s="14"/>
      <c r="P10638" s="14"/>
    </row>
    <row r="10639" spans="9:16" x14ac:dyDescent="0.25">
      <c r="I10639" s="14"/>
      <c r="J10639" s="14"/>
      <c r="K10639" s="14"/>
      <c r="L10639" s="14"/>
      <c r="M10639" s="14"/>
      <c r="N10639" s="14"/>
      <c r="O10639" s="14"/>
      <c r="P10639" s="14"/>
    </row>
    <row r="10640" spans="9:16" x14ac:dyDescent="0.25">
      <c r="I10640" s="14"/>
      <c r="J10640" s="14"/>
      <c r="K10640" s="14"/>
      <c r="L10640" s="14"/>
      <c r="M10640" s="14"/>
      <c r="N10640" s="14"/>
      <c r="O10640" s="14"/>
      <c r="P10640" s="14"/>
    </row>
    <row r="10641" spans="9:16" x14ac:dyDescent="0.25">
      <c r="I10641" s="14"/>
      <c r="J10641" s="14"/>
      <c r="K10641" s="14"/>
      <c r="L10641" s="14"/>
      <c r="M10641" s="14"/>
      <c r="N10641" s="14"/>
      <c r="O10641" s="14"/>
      <c r="P10641" s="14"/>
    </row>
    <row r="10642" spans="9:16" x14ac:dyDescent="0.25">
      <c r="I10642" s="14"/>
      <c r="J10642" s="14"/>
      <c r="K10642" s="14"/>
      <c r="L10642" s="14"/>
      <c r="M10642" s="14"/>
      <c r="N10642" s="14"/>
      <c r="O10642" s="14"/>
      <c r="P10642" s="14"/>
    </row>
    <row r="10643" spans="9:16" x14ac:dyDescent="0.25">
      <c r="I10643" s="14"/>
      <c r="J10643" s="14"/>
      <c r="K10643" s="14"/>
      <c r="L10643" s="14"/>
      <c r="M10643" s="14"/>
      <c r="N10643" s="14"/>
      <c r="O10643" s="14"/>
      <c r="P10643" s="14"/>
    </row>
    <row r="10644" spans="9:16" x14ac:dyDescent="0.25">
      <c r="I10644" s="14"/>
      <c r="J10644" s="14"/>
      <c r="K10644" s="14"/>
      <c r="L10644" s="14"/>
      <c r="M10644" s="14"/>
      <c r="N10644" s="14"/>
      <c r="O10644" s="14"/>
      <c r="P10644" s="14"/>
    </row>
    <row r="10645" spans="9:16" x14ac:dyDescent="0.25">
      <c r="I10645" s="14"/>
      <c r="J10645" s="14"/>
      <c r="K10645" s="14"/>
      <c r="L10645" s="14"/>
      <c r="M10645" s="14"/>
      <c r="N10645" s="14"/>
      <c r="O10645" s="14"/>
      <c r="P10645" s="14"/>
    </row>
    <row r="10646" spans="9:16" x14ac:dyDescent="0.25">
      <c r="I10646" s="14"/>
      <c r="J10646" s="14"/>
      <c r="K10646" s="14"/>
      <c r="L10646" s="14"/>
      <c r="M10646" s="14"/>
      <c r="N10646" s="14"/>
      <c r="O10646" s="14"/>
      <c r="P10646" s="14"/>
    </row>
    <row r="10647" spans="9:16" x14ac:dyDescent="0.25">
      <c r="I10647" s="14"/>
      <c r="J10647" s="14"/>
      <c r="K10647" s="14"/>
      <c r="L10647" s="14"/>
      <c r="M10647" s="14"/>
      <c r="N10647" s="14"/>
      <c r="O10647" s="14"/>
      <c r="P10647" s="14"/>
    </row>
    <row r="10648" spans="9:16" x14ac:dyDescent="0.25">
      <c r="I10648" s="14"/>
      <c r="J10648" s="14"/>
      <c r="K10648" s="14"/>
      <c r="L10648" s="14"/>
      <c r="M10648" s="14"/>
      <c r="N10648" s="14"/>
      <c r="O10648" s="14"/>
      <c r="P10648" s="14"/>
    </row>
    <row r="10649" spans="9:16" x14ac:dyDescent="0.25">
      <c r="I10649" s="14"/>
      <c r="J10649" s="14"/>
      <c r="K10649" s="14"/>
      <c r="L10649" s="14"/>
      <c r="M10649" s="14"/>
      <c r="N10649" s="14"/>
      <c r="O10649" s="14"/>
      <c r="P10649" s="14"/>
    </row>
    <row r="10650" spans="9:16" x14ac:dyDescent="0.25">
      <c r="I10650" s="14"/>
      <c r="J10650" s="14"/>
      <c r="K10650" s="14"/>
      <c r="L10650" s="14"/>
      <c r="M10650" s="14"/>
      <c r="N10650" s="14"/>
      <c r="O10650" s="14"/>
      <c r="P10650" s="14"/>
    </row>
    <row r="10651" spans="9:16" x14ac:dyDescent="0.25">
      <c r="I10651" s="14"/>
      <c r="J10651" s="14"/>
      <c r="K10651" s="14"/>
      <c r="L10651" s="14"/>
      <c r="M10651" s="14"/>
      <c r="N10651" s="14"/>
      <c r="O10651" s="14"/>
      <c r="P10651" s="14"/>
    </row>
    <row r="10652" spans="9:16" x14ac:dyDescent="0.25">
      <c r="I10652" s="14"/>
      <c r="J10652" s="14"/>
      <c r="K10652" s="14"/>
      <c r="L10652" s="14"/>
      <c r="M10652" s="14"/>
      <c r="N10652" s="14"/>
      <c r="O10652" s="14"/>
      <c r="P10652" s="14"/>
    </row>
    <row r="10653" spans="9:16" x14ac:dyDescent="0.25">
      <c r="I10653" s="14"/>
      <c r="J10653" s="14"/>
      <c r="K10653" s="14"/>
      <c r="L10653" s="14"/>
      <c r="M10653" s="14"/>
      <c r="N10653" s="14"/>
      <c r="O10653" s="14"/>
      <c r="P10653" s="14"/>
    </row>
    <row r="10654" spans="9:16" x14ac:dyDescent="0.25">
      <c r="I10654" s="14"/>
      <c r="J10654" s="14"/>
      <c r="K10654" s="14"/>
      <c r="L10654" s="14"/>
      <c r="M10654" s="14"/>
      <c r="N10654" s="14"/>
      <c r="O10654" s="14"/>
      <c r="P10654" s="14"/>
    </row>
    <row r="10655" spans="9:16" x14ac:dyDescent="0.25">
      <c r="I10655" s="14"/>
      <c r="J10655" s="14"/>
      <c r="K10655" s="14"/>
      <c r="L10655" s="14"/>
      <c r="M10655" s="14"/>
      <c r="N10655" s="14"/>
      <c r="O10655" s="14"/>
      <c r="P10655" s="14"/>
    </row>
    <row r="10656" spans="9:16" x14ac:dyDescent="0.25">
      <c r="I10656" s="14"/>
      <c r="J10656" s="14"/>
      <c r="K10656" s="14"/>
      <c r="L10656" s="14"/>
      <c r="M10656" s="14"/>
      <c r="N10656" s="14"/>
      <c r="O10656" s="14"/>
      <c r="P10656" s="14"/>
    </row>
    <row r="10657" spans="9:16" x14ac:dyDescent="0.25">
      <c r="I10657" s="14"/>
      <c r="J10657" s="14"/>
      <c r="K10657" s="14"/>
      <c r="L10657" s="14"/>
      <c r="M10657" s="14"/>
      <c r="N10657" s="14"/>
      <c r="O10657" s="14"/>
      <c r="P10657" s="14"/>
    </row>
    <row r="10658" spans="9:16" x14ac:dyDescent="0.25">
      <c r="I10658" s="14"/>
      <c r="J10658" s="14"/>
      <c r="K10658" s="14"/>
      <c r="L10658" s="14"/>
      <c r="M10658" s="14"/>
      <c r="N10658" s="14"/>
      <c r="O10658" s="14"/>
      <c r="P10658" s="14"/>
    </row>
    <row r="10659" spans="9:16" x14ac:dyDescent="0.25">
      <c r="I10659" s="14"/>
      <c r="J10659" s="14"/>
      <c r="K10659" s="14"/>
      <c r="L10659" s="14"/>
      <c r="M10659" s="14"/>
      <c r="N10659" s="14"/>
      <c r="O10659" s="14"/>
      <c r="P10659" s="14"/>
    </row>
    <row r="10660" spans="9:16" x14ac:dyDescent="0.25">
      <c r="I10660" s="14"/>
      <c r="J10660" s="14"/>
      <c r="K10660" s="14"/>
      <c r="L10660" s="14"/>
      <c r="M10660" s="14"/>
      <c r="N10660" s="14"/>
      <c r="O10660" s="14"/>
      <c r="P10660" s="14"/>
    </row>
    <row r="10661" spans="9:16" x14ac:dyDescent="0.25">
      <c r="I10661" s="14"/>
      <c r="J10661" s="14"/>
      <c r="K10661" s="14"/>
      <c r="L10661" s="14"/>
      <c r="M10661" s="14"/>
      <c r="N10661" s="14"/>
      <c r="O10661" s="14"/>
      <c r="P10661" s="14"/>
    </row>
    <row r="10662" spans="9:16" x14ac:dyDescent="0.25">
      <c r="I10662" s="14"/>
      <c r="J10662" s="14"/>
      <c r="K10662" s="14"/>
      <c r="L10662" s="14"/>
      <c r="M10662" s="14"/>
      <c r="N10662" s="14"/>
      <c r="O10662" s="14"/>
      <c r="P10662" s="14"/>
    </row>
    <row r="10663" spans="9:16" x14ac:dyDescent="0.25">
      <c r="I10663" s="14"/>
      <c r="J10663" s="14"/>
      <c r="K10663" s="14"/>
      <c r="L10663" s="14"/>
      <c r="M10663" s="14"/>
      <c r="N10663" s="14"/>
      <c r="O10663" s="14"/>
      <c r="P10663" s="14"/>
    </row>
    <row r="10664" spans="9:16" x14ac:dyDescent="0.25">
      <c r="I10664" s="14"/>
      <c r="J10664" s="14"/>
      <c r="K10664" s="14"/>
      <c r="L10664" s="14"/>
      <c r="M10664" s="14"/>
      <c r="N10664" s="14"/>
      <c r="O10664" s="14"/>
      <c r="P10664" s="14"/>
    </row>
    <row r="10665" spans="9:16" x14ac:dyDescent="0.25">
      <c r="I10665" s="14"/>
      <c r="J10665" s="14"/>
      <c r="K10665" s="14"/>
      <c r="L10665" s="14"/>
      <c r="M10665" s="14"/>
      <c r="N10665" s="14"/>
      <c r="O10665" s="14"/>
      <c r="P10665" s="14"/>
    </row>
    <row r="10666" spans="9:16" x14ac:dyDescent="0.25">
      <c r="I10666" s="14"/>
      <c r="J10666" s="14"/>
      <c r="K10666" s="14"/>
      <c r="L10666" s="14"/>
      <c r="M10666" s="14"/>
      <c r="N10666" s="14"/>
      <c r="O10666" s="14"/>
      <c r="P10666" s="14"/>
    </row>
    <row r="10667" spans="9:16" x14ac:dyDescent="0.25">
      <c r="I10667" s="14"/>
      <c r="J10667" s="14"/>
      <c r="K10667" s="14"/>
      <c r="L10667" s="14"/>
      <c r="M10667" s="14"/>
      <c r="N10667" s="14"/>
      <c r="O10667" s="14"/>
      <c r="P10667" s="14"/>
    </row>
    <row r="10668" spans="9:16" x14ac:dyDescent="0.25">
      <c r="I10668" s="14"/>
      <c r="J10668" s="14"/>
      <c r="K10668" s="14"/>
      <c r="L10668" s="14"/>
      <c r="M10668" s="14"/>
      <c r="N10668" s="14"/>
      <c r="O10668" s="14"/>
      <c r="P10668" s="14"/>
    </row>
    <row r="10669" spans="9:16" x14ac:dyDescent="0.25">
      <c r="I10669" s="14"/>
      <c r="J10669" s="14"/>
      <c r="K10669" s="14"/>
      <c r="L10669" s="14"/>
      <c r="M10669" s="14"/>
      <c r="N10669" s="14"/>
      <c r="O10669" s="14"/>
      <c r="P10669" s="14"/>
    </row>
    <row r="10670" spans="9:16" x14ac:dyDescent="0.25">
      <c r="I10670" s="14"/>
      <c r="J10670" s="14"/>
      <c r="K10670" s="14"/>
      <c r="L10670" s="14"/>
      <c r="M10670" s="14"/>
      <c r="N10670" s="14"/>
      <c r="O10670" s="14"/>
      <c r="P10670" s="14"/>
    </row>
    <row r="10671" spans="9:16" x14ac:dyDescent="0.25">
      <c r="I10671" s="14"/>
      <c r="J10671" s="14"/>
      <c r="K10671" s="14"/>
      <c r="L10671" s="14"/>
      <c r="M10671" s="14"/>
      <c r="N10671" s="14"/>
      <c r="O10671" s="14"/>
      <c r="P10671" s="14"/>
    </row>
    <row r="10672" spans="9:16" x14ac:dyDescent="0.25">
      <c r="I10672" s="14"/>
      <c r="J10672" s="14"/>
      <c r="K10672" s="14"/>
      <c r="L10672" s="14"/>
      <c r="M10672" s="14"/>
      <c r="N10672" s="14"/>
      <c r="O10672" s="14"/>
      <c r="P10672" s="14"/>
    </row>
    <row r="10673" spans="9:16" x14ac:dyDescent="0.25">
      <c r="I10673" s="14"/>
      <c r="J10673" s="14"/>
      <c r="K10673" s="14"/>
      <c r="L10673" s="14"/>
      <c r="M10673" s="14"/>
      <c r="N10673" s="14"/>
      <c r="O10673" s="14"/>
      <c r="P10673" s="14"/>
    </row>
    <row r="10674" spans="9:16" x14ac:dyDescent="0.25">
      <c r="I10674" s="14"/>
      <c r="J10674" s="14"/>
      <c r="K10674" s="14"/>
      <c r="L10674" s="14"/>
      <c r="M10674" s="14"/>
      <c r="N10674" s="14"/>
      <c r="O10674" s="14"/>
      <c r="P10674" s="14"/>
    </row>
    <row r="10675" spans="9:16" x14ac:dyDescent="0.25">
      <c r="I10675" s="14"/>
      <c r="J10675" s="14"/>
      <c r="K10675" s="14"/>
      <c r="L10675" s="14"/>
      <c r="M10675" s="14"/>
      <c r="N10675" s="14"/>
      <c r="O10675" s="14"/>
      <c r="P10675" s="14"/>
    </row>
    <row r="10676" spans="9:16" x14ac:dyDescent="0.25">
      <c r="I10676" s="14"/>
      <c r="J10676" s="14"/>
      <c r="K10676" s="14"/>
      <c r="L10676" s="14"/>
      <c r="M10676" s="14"/>
      <c r="N10676" s="14"/>
      <c r="O10676" s="14"/>
      <c r="P10676" s="14"/>
    </row>
    <row r="10677" spans="9:16" x14ac:dyDescent="0.25">
      <c r="I10677" s="14"/>
      <c r="J10677" s="14"/>
      <c r="K10677" s="14"/>
      <c r="L10677" s="14"/>
      <c r="M10677" s="14"/>
      <c r="N10677" s="14"/>
      <c r="O10677" s="14"/>
      <c r="P10677" s="14"/>
    </row>
    <row r="10678" spans="9:16" x14ac:dyDescent="0.25">
      <c r="I10678" s="14"/>
      <c r="J10678" s="14"/>
      <c r="K10678" s="14"/>
      <c r="L10678" s="14"/>
      <c r="M10678" s="14"/>
      <c r="N10678" s="14"/>
      <c r="O10678" s="14"/>
      <c r="P10678" s="14"/>
    </row>
    <row r="10679" spans="9:16" x14ac:dyDescent="0.25">
      <c r="I10679" s="14"/>
      <c r="J10679" s="14"/>
      <c r="K10679" s="14"/>
      <c r="L10679" s="14"/>
      <c r="M10679" s="14"/>
      <c r="N10679" s="14"/>
      <c r="O10679" s="14"/>
      <c r="P10679" s="14"/>
    </row>
    <row r="10680" spans="9:16" x14ac:dyDescent="0.25">
      <c r="I10680" s="14"/>
      <c r="J10680" s="14"/>
      <c r="K10680" s="14"/>
      <c r="L10680" s="14"/>
      <c r="M10680" s="14"/>
      <c r="N10680" s="14"/>
      <c r="O10680" s="14"/>
      <c r="P10680" s="14"/>
    </row>
    <row r="10681" spans="9:16" x14ac:dyDescent="0.25">
      <c r="I10681" s="14"/>
      <c r="J10681" s="14"/>
      <c r="K10681" s="14"/>
      <c r="L10681" s="14"/>
      <c r="M10681" s="14"/>
      <c r="N10681" s="14"/>
      <c r="O10681" s="14"/>
      <c r="P10681" s="14"/>
    </row>
    <row r="10682" spans="9:16" x14ac:dyDescent="0.25">
      <c r="I10682" s="14"/>
      <c r="J10682" s="14"/>
      <c r="K10682" s="14"/>
      <c r="L10682" s="14"/>
      <c r="M10682" s="14"/>
      <c r="N10682" s="14"/>
      <c r="O10682" s="14"/>
      <c r="P10682" s="14"/>
    </row>
    <row r="10683" spans="9:16" x14ac:dyDescent="0.25">
      <c r="I10683" s="14"/>
      <c r="J10683" s="14"/>
      <c r="K10683" s="14"/>
      <c r="L10683" s="14"/>
      <c r="M10683" s="14"/>
      <c r="N10683" s="14"/>
      <c r="O10683" s="14"/>
      <c r="P10683" s="14"/>
    </row>
    <row r="10684" spans="9:16" x14ac:dyDescent="0.25">
      <c r="I10684" s="14"/>
      <c r="J10684" s="14"/>
      <c r="K10684" s="14"/>
      <c r="L10684" s="14"/>
      <c r="M10684" s="14"/>
      <c r="N10684" s="14"/>
      <c r="O10684" s="14"/>
      <c r="P10684" s="14"/>
    </row>
    <row r="10685" spans="9:16" x14ac:dyDescent="0.25">
      <c r="I10685" s="14"/>
      <c r="J10685" s="14"/>
      <c r="K10685" s="14"/>
      <c r="L10685" s="14"/>
      <c r="M10685" s="14"/>
      <c r="N10685" s="14"/>
      <c r="O10685" s="14"/>
      <c r="P10685" s="14"/>
    </row>
    <row r="10686" spans="9:16" x14ac:dyDescent="0.25">
      <c r="I10686" s="14"/>
      <c r="J10686" s="14"/>
      <c r="K10686" s="14"/>
      <c r="L10686" s="14"/>
      <c r="M10686" s="14"/>
      <c r="N10686" s="14"/>
      <c r="O10686" s="14"/>
      <c r="P10686" s="14"/>
    </row>
    <row r="10687" spans="9:16" x14ac:dyDescent="0.25">
      <c r="I10687" s="14"/>
      <c r="J10687" s="14"/>
      <c r="K10687" s="14"/>
      <c r="L10687" s="14"/>
      <c r="M10687" s="14"/>
      <c r="N10687" s="14"/>
      <c r="O10687" s="14"/>
      <c r="P10687" s="14"/>
    </row>
    <row r="10688" spans="9:16" x14ac:dyDescent="0.25">
      <c r="I10688" s="14"/>
      <c r="J10688" s="14"/>
      <c r="K10688" s="14"/>
      <c r="L10688" s="14"/>
      <c r="M10688" s="14"/>
      <c r="N10688" s="14"/>
      <c r="O10688" s="14"/>
      <c r="P10688" s="14"/>
    </row>
    <row r="10689" spans="9:16" x14ac:dyDescent="0.25">
      <c r="I10689" s="14"/>
      <c r="J10689" s="14"/>
      <c r="K10689" s="14"/>
      <c r="L10689" s="14"/>
      <c r="M10689" s="14"/>
      <c r="N10689" s="14"/>
      <c r="O10689" s="14"/>
      <c r="P10689" s="14"/>
    </row>
    <row r="10690" spans="9:16" x14ac:dyDescent="0.25">
      <c r="I10690" s="14"/>
      <c r="J10690" s="14"/>
      <c r="K10690" s="14"/>
      <c r="L10690" s="14"/>
      <c r="M10690" s="14"/>
      <c r="N10690" s="14"/>
      <c r="O10690" s="14"/>
      <c r="P10690" s="14"/>
    </row>
    <row r="10691" spans="9:16" x14ac:dyDescent="0.25">
      <c r="I10691" s="14"/>
      <c r="J10691" s="14"/>
      <c r="K10691" s="14"/>
      <c r="L10691" s="14"/>
      <c r="M10691" s="14"/>
      <c r="N10691" s="14"/>
      <c r="O10691" s="14"/>
      <c r="P10691" s="14"/>
    </row>
    <row r="10692" spans="9:16" x14ac:dyDescent="0.25">
      <c r="I10692" s="14"/>
      <c r="J10692" s="14"/>
      <c r="K10692" s="14"/>
      <c r="L10692" s="14"/>
      <c r="M10692" s="14"/>
      <c r="N10692" s="14"/>
      <c r="O10692" s="14"/>
      <c r="P10692" s="14"/>
    </row>
    <row r="10693" spans="9:16" x14ac:dyDescent="0.25">
      <c r="I10693" s="14"/>
      <c r="J10693" s="14"/>
      <c r="K10693" s="14"/>
      <c r="L10693" s="14"/>
      <c r="M10693" s="14"/>
      <c r="N10693" s="14"/>
      <c r="O10693" s="14"/>
      <c r="P10693" s="14"/>
    </row>
    <row r="10694" spans="9:16" x14ac:dyDescent="0.25">
      <c r="I10694" s="14"/>
      <c r="J10694" s="14"/>
      <c r="K10694" s="14"/>
      <c r="L10694" s="14"/>
      <c r="M10694" s="14"/>
      <c r="N10694" s="14"/>
      <c r="O10694" s="14"/>
      <c r="P10694" s="14"/>
    </row>
    <row r="10695" spans="9:16" x14ac:dyDescent="0.25">
      <c r="I10695" s="14"/>
      <c r="J10695" s="14"/>
      <c r="K10695" s="14"/>
      <c r="L10695" s="14"/>
      <c r="M10695" s="14"/>
      <c r="N10695" s="14"/>
      <c r="O10695" s="14"/>
      <c r="P10695" s="14"/>
    </row>
    <row r="10696" spans="9:16" x14ac:dyDescent="0.25">
      <c r="I10696" s="14"/>
      <c r="J10696" s="14"/>
      <c r="K10696" s="14"/>
      <c r="L10696" s="14"/>
      <c r="M10696" s="14"/>
      <c r="N10696" s="14"/>
      <c r="O10696" s="14"/>
      <c r="P10696" s="14"/>
    </row>
    <row r="10697" spans="9:16" x14ac:dyDescent="0.25">
      <c r="I10697" s="14"/>
      <c r="J10697" s="14"/>
      <c r="K10697" s="14"/>
      <c r="L10697" s="14"/>
      <c r="M10697" s="14"/>
      <c r="N10697" s="14"/>
      <c r="O10697" s="14"/>
      <c r="P10697" s="14"/>
    </row>
    <row r="10698" spans="9:16" x14ac:dyDescent="0.25">
      <c r="I10698" s="14"/>
      <c r="J10698" s="14"/>
      <c r="K10698" s="14"/>
      <c r="L10698" s="14"/>
      <c r="M10698" s="14"/>
      <c r="N10698" s="14"/>
      <c r="O10698" s="14"/>
      <c r="P10698" s="14"/>
    </row>
    <row r="10699" spans="9:16" x14ac:dyDescent="0.25">
      <c r="I10699" s="14"/>
      <c r="J10699" s="14"/>
      <c r="K10699" s="14"/>
      <c r="L10699" s="14"/>
      <c r="M10699" s="14"/>
      <c r="N10699" s="14"/>
      <c r="O10699" s="14"/>
      <c r="P10699" s="14"/>
    </row>
    <row r="10700" spans="9:16" x14ac:dyDescent="0.25">
      <c r="I10700" s="14"/>
      <c r="J10700" s="14"/>
      <c r="K10700" s="14"/>
      <c r="L10700" s="14"/>
      <c r="M10700" s="14"/>
      <c r="N10700" s="14"/>
      <c r="O10700" s="14"/>
      <c r="P10700" s="14"/>
    </row>
    <row r="10701" spans="9:16" x14ac:dyDescent="0.25">
      <c r="I10701" s="14"/>
      <c r="J10701" s="14"/>
      <c r="K10701" s="14"/>
      <c r="L10701" s="14"/>
      <c r="M10701" s="14"/>
      <c r="N10701" s="14"/>
      <c r="O10701" s="14"/>
      <c r="P10701" s="14"/>
    </row>
    <row r="10702" spans="9:16" x14ac:dyDescent="0.25">
      <c r="I10702" s="14"/>
      <c r="J10702" s="14"/>
      <c r="K10702" s="14"/>
      <c r="L10702" s="14"/>
      <c r="M10702" s="14"/>
      <c r="N10702" s="14"/>
      <c r="O10702" s="14"/>
      <c r="P10702" s="14"/>
    </row>
    <row r="10703" spans="9:16" x14ac:dyDescent="0.25">
      <c r="I10703" s="14"/>
      <c r="J10703" s="14"/>
      <c r="K10703" s="14"/>
      <c r="L10703" s="14"/>
      <c r="M10703" s="14"/>
      <c r="N10703" s="14"/>
      <c r="O10703" s="14"/>
      <c r="P10703" s="14"/>
    </row>
    <row r="10704" spans="9:16" x14ac:dyDescent="0.25">
      <c r="I10704" s="14"/>
      <c r="J10704" s="14"/>
      <c r="K10704" s="14"/>
      <c r="L10704" s="14"/>
      <c r="M10704" s="14"/>
      <c r="N10704" s="14"/>
      <c r="O10704" s="14"/>
      <c r="P10704" s="14"/>
    </row>
    <row r="10705" spans="9:16" x14ac:dyDescent="0.25">
      <c r="I10705" s="14"/>
      <c r="J10705" s="14"/>
      <c r="K10705" s="14"/>
      <c r="L10705" s="14"/>
      <c r="M10705" s="14"/>
      <c r="N10705" s="14"/>
      <c r="O10705" s="14"/>
      <c r="P10705" s="14"/>
    </row>
    <row r="10706" spans="9:16" x14ac:dyDescent="0.25">
      <c r="I10706" s="14"/>
      <c r="J10706" s="14"/>
      <c r="K10706" s="14"/>
      <c r="L10706" s="14"/>
      <c r="M10706" s="14"/>
      <c r="N10706" s="14"/>
      <c r="O10706" s="14"/>
      <c r="P10706" s="14"/>
    </row>
    <row r="10707" spans="9:16" x14ac:dyDescent="0.25">
      <c r="I10707" s="14"/>
      <c r="J10707" s="14"/>
      <c r="K10707" s="14"/>
      <c r="L10707" s="14"/>
      <c r="M10707" s="14"/>
      <c r="N10707" s="14"/>
      <c r="O10707" s="14"/>
      <c r="P10707" s="14"/>
    </row>
    <row r="10708" spans="9:16" x14ac:dyDescent="0.25">
      <c r="I10708" s="14"/>
      <c r="J10708" s="14"/>
      <c r="K10708" s="14"/>
      <c r="L10708" s="14"/>
      <c r="M10708" s="14"/>
      <c r="N10708" s="14"/>
      <c r="O10708" s="14"/>
      <c r="P10708" s="14"/>
    </row>
    <row r="10709" spans="9:16" x14ac:dyDescent="0.25">
      <c r="I10709" s="14"/>
      <c r="J10709" s="14"/>
      <c r="K10709" s="14"/>
      <c r="L10709" s="14"/>
      <c r="M10709" s="14"/>
      <c r="N10709" s="14"/>
      <c r="O10709" s="14"/>
      <c r="P10709" s="14"/>
    </row>
    <row r="10710" spans="9:16" x14ac:dyDescent="0.25">
      <c r="I10710" s="14"/>
      <c r="J10710" s="14"/>
      <c r="K10710" s="14"/>
      <c r="L10710" s="14"/>
      <c r="M10710" s="14"/>
      <c r="N10710" s="14"/>
      <c r="O10710" s="14"/>
      <c r="P10710" s="14"/>
    </row>
    <row r="10711" spans="9:16" x14ac:dyDescent="0.25">
      <c r="I10711" s="14"/>
      <c r="J10711" s="14"/>
      <c r="K10711" s="14"/>
      <c r="L10711" s="14"/>
      <c r="M10711" s="14"/>
      <c r="N10711" s="14"/>
      <c r="O10711" s="14"/>
      <c r="P10711" s="14"/>
    </row>
    <row r="10712" spans="9:16" x14ac:dyDescent="0.25">
      <c r="I10712" s="14"/>
      <c r="J10712" s="14"/>
      <c r="K10712" s="14"/>
      <c r="L10712" s="14"/>
      <c r="M10712" s="14"/>
      <c r="N10712" s="14"/>
      <c r="O10712" s="14"/>
      <c r="P10712" s="14"/>
    </row>
    <row r="10713" spans="9:16" x14ac:dyDescent="0.25">
      <c r="I10713" s="14"/>
      <c r="J10713" s="14"/>
      <c r="K10713" s="14"/>
      <c r="L10713" s="14"/>
      <c r="M10713" s="14"/>
      <c r="N10713" s="14"/>
      <c r="O10713" s="14"/>
      <c r="P10713" s="14"/>
    </row>
    <row r="10714" spans="9:16" x14ac:dyDescent="0.25">
      <c r="I10714" s="14"/>
      <c r="J10714" s="14"/>
      <c r="K10714" s="14"/>
      <c r="L10714" s="14"/>
      <c r="M10714" s="14"/>
      <c r="N10714" s="14"/>
      <c r="O10714" s="14"/>
      <c r="P10714" s="14"/>
    </row>
    <row r="10715" spans="9:16" x14ac:dyDescent="0.25">
      <c r="I10715" s="14"/>
      <c r="J10715" s="14"/>
      <c r="K10715" s="14"/>
      <c r="L10715" s="14"/>
      <c r="M10715" s="14"/>
      <c r="N10715" s="14"/>
      <c r="O10715" s="14"/>
      <c r="P10715" s="14"/>
    </row>
    <row r="10716" spans="9:16" x14ac:dyDescent="0.25">
      <c r="I10716" s="14"/>
      <c r="J10716" s="14"/>
      <c r="K10716" s="14"/>
      <c r="L10716" s="14"/>
      <c r="M10716" s="14"/>
      <c r="N10716" s="14"/>
      <c r="O10716" s="14"/>
      <c r="P10716" s="14"/>
    </row>
    <row r="10717" spans="9:16" x14ac:dyDescent="0.25">
      <c r="I10717" s="14"/>
      <c r="J10717" s="14"/>
      <c r="K10717" s="14"/>
      <c r="L10717" s="14"/>
      <c r="M10717" s="14"/>
      <c r="N10717" s="14"/>
      <c r="O10717" s="14"/>
      <c r="P10717" s="14"/>
    </row>
    <row r="10718" spans="9:16" x14ac:dyDescent="0.25">
      <c r="I10718" s="14"/>
      <c r="J10718" s="14"/>
      <c r="K10718" s="14"/>
      <c r="L10718" s="14"/>
      <c r="M10718" s="14"/>
      <c r="N10718" s="14"/>
      <c r="O10718" s="14"/>
      <c r="P10718" s="14"/>
    </row>
    <row r="10719" spans="9:16" x14ac:dyDescent="0.25">
      <c r="I10719" s="14"/>
      <c r="J10719" s="14"/>
      <c r="K10719" s="14"/>
      <c r="L10719" s="14"/>
      <c r="M10719" s="14"/>
      <c r="N10719" s="14"/>
      <c r="O10719" s="14"/>
      <c r="P10719" s="14"/>
    </row>
    <row r="10720" spans="9:16" x14ac:dyDescent="0.25">
      <c r="I10720" s="14"/>
      <c r="J10720" s="14"/>
      <c r="K10720" s="14"/>
      <c r="L10720" s="14"/>
      <c r="M10720" s="14"/>
      <c r="N10720" s="14"/>
      <c r="O10720" s="14"/>
      <c r="P10720" s="14"/>
    </row>
    <row r="10721" spans="9:16" x14ac:dyDescent="0.25">
      <c r="I10721" s="14"/>
      <c r="J10721" s="14"/>
      <c r="K10721" s="14"/>
      <c r="L10721" s="14"/>
      <c r="M10721" s="14"/>
      <c r="N10721" s="14"/>
      <c r="O10721" s="14"/>
      <c r="P10721" s="14"/>
    </row>
    <row r="10722" spans="9:16" x14ac:dyDescent="0.25">
      <c r="I10722" s="14"/>
      <c r="J10722" s="14"/>
      <c r="K10722" s="14"/>
      <c r="L10722" s="14"/>
      <c r="M10722" s="14"/>
      <c r="N10722" s="14"/>
      <c r="O10722" s="14"/>
      <c r="P10722" s="14"/>
    </row>
    <row r="10723" spans="9:16" x14ac:dyDescent="0.25">
      <c r="I10723" s="14"/>
      <c r="J10723" s="14"/>
      <c r="K10723" s="14"/>
      <c r="L10723" s="14"/>
      <c r="M10723" s="14"/>
      <c r="N10723" s="14"/>
      <c r="O10723" s="14"/>
      <c r="P10723" s="14"/>
    </row>
    <row r="10724" spans="9:16" x14ac:dyDescent="0.25">
      <c r="I10724" s="14"/>
      <c r="J10724" s="14"/>
      <c r="K10724" s="14"/>
      <c r="L10724" s="14"/>
      <c r="M10724" s="14"/>
      <c r="N10724" s="14"/>
      <c r="O10724" s="14"/>
      <c r="P10724" s="14"/>
    </row>
    <row r="10725" spans="9:16" x14ac:dyDescent="0.25">
      <c r="I10725" s="14"/>
      <c r="J10725" s="14"/>
      <c r="K10725" s="14"/>
      <c r="L10725" s="14"/>
      <c r="M10725" s="14"/>
      <c r="N10725" s="14"/>
      <c r="O10725" s="14"/>
      <c r="P10725" s="14"/>
    </row>
    <row r="10726" spans="9:16" x14ac:dyDescent="0.25">
      <c r="I10726" s="14"/>
      <c r="J10726" s="14"/>
      <c r="K10726" s="14"/>
      <c r="L10726" s="14"/>
      <c r="M10726" s="14"/>
      <c r="N10726" s="14"/>
      <c r="O10726" s="14"/>
      <c r="P10726" s="14"/>
    </row>
    <row r="10727" spans="9:16" x14ac:dyDescent="0.25">
      <c r="I10727" s="14"/>
      <c r="J10727" s="14"/>
      <c r="K10727" s="14"/>
      <c r="L10727" s="14"/>
      <c r="M10727" s="14"/>
      <c r="N10727" s="14"/>
      <c r="O10727" s="14"/>
      <c r="P10727" s="14"/>
    </row>
    <row r="10728" spans="9:16" x14ac:dyDescent="0.25">
      <c r="I10728" s="14"/>
      <c r="J10728" s="14"/>
      <c r="K10728" s="14"/>
      <c r="L10728" s="14"/>
      <c r="M10728" s="14"/>
      <c r="N10728" s="14"/>
      <c r="O10728" s="14"/>
      <c r="P10728" s="14"/>
    </row>
    <row r="10729" spans="9:16" x14ac:dyDescent="0.25">
      <c r="I10729" s="14"/>
      <c r="J10729" s="14"/>
      <c r="K10729" s="14"/>
      <c r="L10729" s="14"/>
      <c r="M10729" s="14"/>
      <c r="N10729" s="14"/>
      <c r="O10729" s="14"/>
      <c r="P10729" s="14"/>
    </row>
    <row r="10730" spans="9:16" x14ac:dyDescent="0.25">
      <c r="I10730" s="14"/>
      <c r="J10730" s="14"/>
      <c r="K10730" s="14"/>
      <c r="L10730" s="14"/>
      <c r="M10730" s="14"/>
      <c r="N10730" s="14"/>
      <c r="O10730" s="14"/>
      <c r="P10730" s="14"/>
    </row>
    <row r="10731" spans="9:16" x14ac:dyDescent="0.25">
      <c r="I10731" s="14"/>
      <c r="J10731" s="14"/>
      <c r="K10731" s="14"/>
      <c r="L10731" s="14"/>
      <c r="M10731" s="14"/>
      <c r="N10731" s="14"/>
      <c r="O10731" s="14"/>
      <c r="P10731" s="14"/>
    </row>
    <row r="10732" spans="9:16" x14ac:dyDescent="0.25">
      <c r="I10732" s="14"/>
      <c r="J10732" s="14"/>
      <c r="K10732" s="14"/>
      <c r="L10732" s="14"/>
      <c r="M10732" s="14"/>
      <c r="N10732" s="14"/>
      <c r="O10732" s="14"/>
      <c r="P10732" s="14"/>
    </row>
    <row r="10733" spans="9:16" x14ac:dyDescent="0.25">
      <c r="I10733" s="14"/>
      <c r="J10733" s="14"/>
      <c r="K10733" s="14"/>
      <c r="L10733" s="14"/>
      <c r="M10733" s="14"/>
      <c r="N10733" s="14"/>
      <c r="O10733" s="14"/>
      <c r="P10733" s="14"/>
    </row>
    <row r="10734" spans="9:16" x14ac:dyDescent="0.25">
      <c r="I10734" s="14"/>
      <c r="J10734" s="14"/>
      <c r="K10734" s="14"/>
      <c r="L10734" s="14"/>
      <c r="M10734" s="14"/>
      <c r="N10734" s="14"/>
      <c r="O10734" s="14"/>
      <c r="P10734" s="14"/>
    </row>
    <row r="10735" spans="9:16" x14ac:dyDescent="0.25">
      <c r="I10735" s="14"/>
      <c r="J10735" s="14"/>
      <c r="K10735" s="14"/>
      <c r="L10735" s="14"/>
      <c r="M10735" s="14"/>
      <c r="N10735" s="14"/>
      <c r="O10735" s="14"/>
      <c r="P10735" s="14"/>
    </row>
    <row r="10736" spans="9:16" x14ac:dyDescent="0.25">
      <c r="I10736" s="14"/>
      <c r="J10736" s="14"/>
      <c r="K10736" s="14"/>
      <c r="L10736" s="14"/>
      <c r="M10736" s="14"/>
      <c r="N10736" s="14"/>
      <c r="O10736" s="14"/>
      <c r="P10736" s="14"/>
    </row>
    <row r="10737" spans="9:16" x14ac:dyDescent="0.25">
      <c r="I10737" s="14"/>
      <c r="J10737" s="14"/>
      <c r="K10737" s="14"/>
      <c r="L10737" s="14"/>
      <c r="M10737" s="14"/>
      <c r="N10737" s="14"/>
      <c r="O10737" s="14"/>
      <c r="P10737" s="14"/>
    </row>
    <row r="10738" spans="9:16" x14ac:dyDescent="0.25">
      <c r="I10738" s="14"/>
      <c r="J10738" s="14"/>
      <c r="K10738" s="14"/>
      <c r="L10738" s="14"/>
      <c r="M10738" s="14"/>
      <c r="N10738" s="14"/>
      <c r="O10738" s="14"/>
      <c r="P10738" s="14"/>
    </row>
    <row r="10739" spans="9:16" x14ac:dyDescent="0.25">
      <c r="I10739" s="14"/>
      <c r="J10739" s="14"/>
      <c r="K10739" s="14"/>
      <c r="L10739" s="14"/>
      <c r="M10739" s="14"/>
      <c r="N10739" s="14"/>
      <c r="O10739" s="14"/>
      <c r="P10739" s="14"/>
    </row>
    <row r="10740" spans="9:16" x14ac:dyDescent="0.25">
      <c r="I10740" s="14"/>
      <c r="J10740" s="14"/>
      <c r="K10740" s="14"/>
      <c r="L10740" s="14"/>
      <c r="M10740" s="14"/>
      <c r="N10740" s="14"/>
      <c r="O10740" s="14"/>
      <c r="P10740" s="14"/>
    </row>
    <row r="10741" spans="9:16" x14ac:dyDescent="0.25">
      <c r="I10741" s="14"/>
      <c r="J10741" s="14"/>
      <c r="K10741" s="14"/>
      <c r="L10741" s="14"/>
      <c r="M10741" s="14"/>
      <c r="N10741" s="14"/>
      <c r="O10741" s="14"/>
      <c r="P10741" s="14"/>
    </row>
    <row r="10742" spans="9:16" x14ac:dyDescent="0.25">
      <c r="I10742" s="14"/>
      <c r="J10742" s="14"/>
      <c r="K10742" s="14"/>
      <c r="L10742" s="14"/>
      <c r="M10742" s="14"/>
      <c r="N10742" s="14"/>
      <c r="O10742" s="14"/>
      <c r="P10742" s="14"/>
    </row>
    <row r="10743" spans="9:16" x14ac:dyDescent="0.25">
      <c r="I10743" s="14"/>
      <c r="J10743" s="14"/>
      <c r="K10743" s="14"/>
      <c r="L10743" s="14"/>
      <c r="M10743" s="14"/>
      <c r="N10743" s="14"/>
      <c r="O10743" s="14"/>
      <c r="P10743" s="14"/>
    </row>
    <row r="10744" spans="9:16" x14ac:dyDescent="0.25">
      <c r="I10744" s="14"/>
      <c r="J10744" s="14"/>
      <c r="K10744" s="14"/>
      <c r="L10744" s="14"/>
      <c r="M10744" s="14"/>
      <c r="N10744" s="14"/>
      <c r="O10744" s="14"/>
      <c r="P10744" s="14"/>
    </row>
    <row r="10745" spans="9:16" x14ac:dyDescent="0.25">
      <c r="I10745" s="14"/>
      <c r="J10745" s="14"/>
      <c r="K10745" s="14"/>
      <c r="L10745" s="14"/>
      <c r="M10745" s="14"/>
      <c r="N10745" s="14"/>
      <c r="O10745" s="14"/>
      <c r="P10745" s="14"/>
    </row>
    <row r="10746" spans="9:16" x14ac:dyDescent="0.25">
      <c r="I10746" s="14"/>
      <c r="J10746" s="14"/>
      <c r="K10746" s="14"/>
      <c r="L10746" s="14"/>
      <c r="M10746" s="14"/>
      <c r="N10746" s="14"/>
      <c r="O10746" s="14"/>
      <c r="P10746" s="14"/>
    </row>
    <row r="10747" spans="9:16" x14ac:dyDescent="0.25">
      <c r="I10747" s="14"/>
      <c r="J10747" s="14"/>
      <c r="K10747" s="14"/>
      <c r="L10747" s="14"/>
      <c r="M10747" s="14"/>
      <c r="N10747" s="14"/>
      <c r="O10747" s="14"/>
      <c r="P10747" s="14"/>
    </row>
    <row r="10748" spans="9:16" x14ac:dyDescent="0.25">
      <c r="I10748" s="14"/>
      <c r="J10748" s="14"/>
      <c r="K10748" s="14"/>
      <c r="L10748" s="14"/>
      <c r="M10748" s="14"/>
      <c r="N10748" s="14"/>
      <c r="O10748" s="14"/>
      <c r="P10748" s="14"/>
    </row>
    <row r="10749" spans="9:16" x14ac:dyDescent="0.25">
      <c r="I10749" s="14"/>
      <c r="J10749" s="14"/>
      <c r="K10749" s="14"/>
      <c r="L10749" s="14"/>
      <c r="M10749" s="14"/>
      <c r="N10749" s="14"/>
      <c r="O10749" s="14"/>
      <c r="P10749" s="14"/>
    </row>
    <row r="10750" spans="9:16" x14ac:dyDescent="0.25">
      <c r="I10750" s="14"/>
      <c r="J10750" s="14"/>
      <c r="K10750" s="14"/>
      <c r="L10750" s="14"/>
      <c r="M10750" s="14"/>
      <c r="N10750" s="14"/>
      <c r="O10750" s="14"/>
      <c r="P10750" s="14"/>
    </row>
    <row r="10751" spans="9:16" x14ac:dyDescent="0.25">
      <c r="I10751" s="14"/>
      <c r="J10751" s="14"/>
      <c r="K10751" s="14"/>
      <c r="L10751" s="14"/>
      <c r="M10751" s="14"/>
      <c r="N10751" s="14"/>
      <c r="O10751" s="14"/>
      <c r="P10751" s="14"/>
    </row>
    <row r="10752" spans="9:16" x14ac:dyDescent="0.25">
      <c r="I10752" s="14"/>
      <c r="J10752" s="14"/>
      <c r="K10752" s="14"/>
      <c r="L10752" s="14"/>
      <c r="M10752" s="14"/>
      <c r="N10752" s="14"/>
      <c r="O10752" s="14"/>
      <c r="P10752" s="14"/>
    </row>
    <row r="10753" spans="9:16" x14ac:dyDescent="0.25">
      <c r="I10753" s="14"/>
      <c r="J10753" s="14"/>
      <c r="K10753" s="14"/>
      <c r="L10753" s="14"/>
      <c r="M10753" s="14"/>
      <c r="N10753" s="14"/>
      <c r="O10753" s="14"/>
      <c r="P10753" s="14"/>
    </row>
    <row r="10754" spans="9:16" x14ac:dyDescent="0.25">
      <c r="I10754" s="14"/>
      <c r="J10754" s="14"/>
      <c r="K10754" s="14"/>
      <c r="L10754" s="14"/>
      <c r="M10754" s="14"/>
      <c r="N10754" s="14"/>
      <c r="O10754" s="14"/>
      <c r="P10754" s="14"/>
    </row>
    <row r="10755" spans="9:16" x14ac:dyDescent="0.25">
      <c r="I10755" s="14"/>
      <c r="J10755" s="14"/>
      <c r="K10755" s="14"/>
      <c r="L10755" s="14"/>
      <c r="M10755" s="14"/>
      <c r="N10755" s="14"/>
      <c r="O10755" s="14"/>
      <c r="P10755" s="14"/>
    </row>
    <row r="10756" spans="9:16" x14ac:dyDescent="0.25">
      <c r="I10756" s="14"/>
      <c r="J10756" s="14"/>
      <c r="K10756" s="14"/>
      <c r="L10756" s="14"/>
      <c r="M10756" s="14"/>
      <c r="N10756" s="14"/>
      <c r="O10756" s="14"/>
      <c r="P10756" s="14"/>
    </row>
    <row r="10757" spans="9:16" x14ac:dyDescent="0.25">
      <c r="I10757" s="14"/>
      <c r="J10757" s="14"/>
      <c r="K10757" s="14"/>
      <c r="L10757" s="14"/>
      <c r="M10757" s="14"/>
      <c r="N10757" s="14"/>
      <c r="O10757" s="14"/>
      <c r="P10757" s="14"/>
    </row>
    <row r="10758" spans="9:16" x14ac:dyDescent="0.25">
      <c r="I10758" s="14"/>
      <c r="J10758" s="14"/>
      <c r="K10758" s="14"/>
      <c r="L10758" s="14"/>
      <c r="M10758" s="14"/>
      <c r="N10758" s="14"/>
      <c r="O10758" s="14"/>
      <c r="P10758" s="14"/>
    </row>
    <row r="10759" spans="9:16" x14ac:dyDescent="0.25">
      <c r="I10759" s="14"/>
      <c r="J10759" s="14"/>
      <c r="K10759" s="14"/>
      <c r="L10759" s="14"/>
      <c r="M10759" s="14"/>
      <c r="N10759" s="14"/>
      <c r="O10759" s="14"/>
      <c r="P10759" s="14"/>
    </row>
    <row r="10760" spans="9:16" x14ac:dyDescent="0.25">
      <c r="I10760" s="14"/>
      <c r="J10760" s="14"/>
      <c r="K10760" s="14"/>
      <c r="L10760" s="14"/>
      <c r="M10760" s="14"/>
      <c r="N10760" s="14"/>
      <c r="O10760" s="14"/>
      <c r="P10760" s="14"/>
    </row>
    <row r="10761" spans="9:16" x14ac:dyDescent="0.25">
      <c r="I10761" s="14"/>
      <c r="J10761" s="14"/>
      <c r="K10761" s="14"/>
      <c r="L10761" s="14"/>
      <c r="M10761" s="14"/>
      <c r="N10761" s="14"/>
      <c r="O10761" s="14"/>
      <c r="P10761" s="14"/>
    </row>
    <row r="10762" spans="9:16" x14ac:dyDescent="0.25">
      <c r="I10762" s="14"/>
      <c r="J10762" s="14"/>
      <c r="K10762" s="14"/>
      <c r="L10762" s="14"/>
      <c r="M10762" s="14"/>
      <c r="N10762" s="14"/>
      <c r="O10762" s="14"/>
      <c r="P10762" s="14"/>
    </row>
    <row r="10763" spans="9:16" x14ac:dyDescent="0.25">
      <c r="I10763" s="14"/>
      <c r="J10763" s="14"/>
      <c r="K10763" s="14"/>
      <c r="L10763" s="14"/>
      <c r="M10763" s="14"/>
      <c r="N10763" s="14"/>
      <c r="O10763" s="14"/>
      <c r="P10763" s="14"/>
    </row>
    <row r="10764" spans="9:16" x14ac:dyDescent="0.25">
      <c r="I10764" s="14"/>
      <c r="J10764" s="14"/>
      <c r="K10764" s="14"/>
      <c r="L10764" s="14"/>
      <c r="M10764" s="14"/>
      <c r="N10764" s="14"/>
      <c r="O10764" s="14"/>
      <c r="P10764" s="14"/>
    </row>
    <row r="10765" spans="9:16" x14ac:dyDescent="0.25">
      <c r="I10765" s="14"/>
      <c r="J10765" s="14"/>
      <c r="K10765" s="14"/>
      <c r="L10765" s="14"/>
      <c r="M10765" s="14"/>
      <c r="N10765" s="14"/>
      <c r="O10765" s="14"/>
      <c r="P10765" s="14"/>
    </row>
    <row r="10766" spans="9:16" x14ac:dyDescent="0.25">
      <c r="I10766" s="14"/>
      <c r="J10766" s="14"/>
      <c r="K10766" s="14"/>
      <c r="L10766" s="14"/>
      <c r="M10766" s="14"/>
      <c r="N10766" s="14"/>
      <c r="O10766" s="14"/>
      <c r="P10766" s="14"/>
    </row>
    <row r="10767" spans="9:16" x14ac:dyDescent="0.25">
      <c r="I10767" s="14"/>
      <c r="J10767" s="14"/>
      <c r="K10767" s="14"/>
      <c r="L10767" s="14"/>
      <c r="M10767" s="14"/>
      <c r="N10767" s="14"/>
      <c r="O10767" s="14"/>
      <c r="P10767" s="14"/>
    </row>
    <row r="10768" spans="9:16" x14ac:dyDescent="0.25">
      <c r="I10768" s="14"/>
      <c r="J10768" s="14"/>
      <c r="K10768" s="14"/>
      <c r="L10768" s="14"/>
      <c r="M10768" s="14"/>
      <c r="N10768" s="14"/>
      <c r="O10768" s="14"/>
      <c r="P10768" s="14"/>
    </row>
    <row r="10769" spans="9:16" x14ac:dyDescent="0.25">
      <c r="I10769" s="14"/>
      <c r="J10769" s="14"/>
      <c r="K10769" s="14"/>
      <c r="L10769" s="14"/>
      <c r="M10769" s="14"/>
      <c r="N10769" s="14"/>
      <c r="O10769" s="14"/>
      <c r="P10769" s="14"/>
    </row>
    <row r="10770" spans="9:16" x14ac:dyDescent="0.25">
      <c r="I10770" s="14"/>
      <c r="J10770" s="14"/>
      <c r="K10770" s="14"/>
      <c r="L10770" s="14"/>
      <c r="M10770" s="14"/>
      <c r="N10770" s="14"/>
      <c r="O10770" s="14"/>
      <c r="P10770" s="14"/>
    </row>
    <row r="10771" spans="9:16" x14ac:dyDescent="0.25">
      <c r="I10771" s="14"/>
      <c r="J10771" s="14"/>
      <c r="K10771" s="14"/>
      <c r="L10771" s="14"/>
      <c r="M10771" s="14"/>
      <c r="N10771" s="14"/>
      <c r="O10771" s="14"/>
      <c r="P10771" s="14"/>
    </row>
    <row r="10772" spans="9:16" x14ac:dyDescent="0.25">
      <c r="I10772" s="14"/>
      <c r="J10772" s="14"/>
      <c r="K10772" s="14"/>
      <c r="L10772" s="14"/>
      <c r="M10772" s="14"/>
      <c r="N10772" s="14"/>
      <c r="O10772" s="14"/>
      <c r="P10772" s="14"/>
    </row>
    <row r="10773" spans="9:16" x14ac:dyDescent="0.25">
      <c r="I10773" s="14"/>
      <c r="J10773" s="14"/>
      <c r="K10773" s="14"/>
      <c r="L10773" s="14"/>
      <c r="M10773" s="14"/>
      <c r="N10773" s="14"/>
      <c r="O10773" s="14"/>
      <c r="P10773" s="14"/>
    </row>
    <row r="10774" spans="9:16" x14ac:dyDescent="0.25">
      <c r="I10774" s="14"/>
      <c r="J10774" s="14"/>
      <c r="K10774" s="14"/>
      <c r="L10774" s="14"/>
      <c r="M10774" s="14"/>
      <c r="N10774" s="14"/>
      <c r="O10774" s="14"/>
      <c r="P10774" s="14"/>
    </row>
    <row r="10775" spans="9:16" x14ac:dyDescent="0.25">
      <c r="I10775" s="14"/>
      <c r="J10775" s="14"/>
      <c r="K10775" s="14"/>
      <c r="L10775" s="14"/>
      <c r="M10775" s="14"/>
      <c r="N10775" s="14"/>
      <c r="O10775" s="14"/>
      <c r="P10775" s="14"/>
    </row>
    <row r="10776" spans="9:16" x14ac:dyDescent="0.25">
      <c r="I10776" s="14"/>
      <c r="J10776" s="14"/>
      <c r="K10776" s="14"/>
      <c r="L10776" s="14"/>
      <c r="M10776" s="14"/>
      <c r="N10776" s="14"/>
      <c r="O10776" s="14"/>
      <c r="P10776" s="14"/>
    </row>
    <row r="10777" spans="9:16" x14ac:dyDescent="0.25">
      <c r="I10777" s="14"/>
      <c r="J10777" s="14"/>
      <c r="K10777" s="14"/>
      <c r="L10777" s="14"/>
      <c r="M10777" s="14"/>
      <c r="N10777" s="14"/>
      <c r="O10777" s="14"/>
      <c r="P10777" s="14"/>
    </row>
    <row r="10778" spans="9:16" x14ac:dyDescent="0.25">
      <c r="I10778" s="14"/>
      <c r="J10778" s="14"/>
      <c r="K10778" s="14"/>
      <c r="L10778" s="14"/>
      <c r="M10778" s="14"/>
      <c r="N10778" s="14"/>
      <c r="O10778" s="14"/>
      <c r="P10778" s="14"/>
    </row>
    <row r="10779" spans="9:16" x14ac:dyDescent="0.25">
      <c r="I10779" s="14"/>
      <c r="J10779" s="14"/>
      <c r="K10779" s="14"/>
      <c r="L10779" s="14"/>
      <c r="M10779" s="14"/>
      <c r="N10779" s="14"/>
      <c r="O10779" s="14"/>
      <c r="P10779" s="14"/>
    </row>
    <row r="10780" spans="9:16" x14ac:dyDescent="0.25">
      <c r="I10780" s="14"/>
      <c r="J10780" s="14"/>
      <c r="K10780" s="14"/>
      <c r="L10780" s="14"/>
      <c r="M10780" s="14"/>
      <c r="N10780" s="14"/>
      <c r="O10780" s="14"/>
      <c r="P10780" s="14"/>
    </row>
    <row r="10781" spans="9:16" x14ac:dyDescent="0.25">
      <c r="I10781" s="14"/>
      <c r="J10781" s="14"/>
      <c r="K10781" s="14"/>
      <c r="L10781" s="14"/>
      <c r="M10781" s="14"/>
      <c r="N10781" s="14"/>
      <c r="O10781" s="14"/>
      <c r="P10781" s="14"/>
    </row>
    <row r="10782" spans="9:16" x14ac:dyDescent="0.25">
      <c r="I10782" s="14"/>
      <c r="J10782" s="14"/>
      <c r="K10782" s="14"/>
      <c r="L10782" s="14"/>
      <c r="M10782" s="14"/>
      <c r="N10782" s="14"/>
      <c r="O10782" s="14"/>
      <c r="P10782" s="14"/>
    </row>
    <row r="10783" spans="9:16" x14ac:dyDescent="0.25">
      <c r="I10783" s="14"/>
      <c r="J10783" s="14"/>
      <c r="K10783" s="14"/>
      <c r="L10783" s="14"/>
      <c r="M10783" s="14"/>
      <c r="N10783" s="14"/>
      <c r="O10783" s="14"/>
      <c r="P10783" s="14"/>
    </row>
    <row r="10784" spans="9:16" x14ac:dyDescent="0.25">
      <c r="I10784" s="14"/>
      <c r="J10784" s="14"/>
      <c r="K10784" s="14"/>
      <c r="L10784" s="14"/>
      <c r="M10784" s="14"/>
      <c r="N10784" s="14"/>
      <c r="O10784" s="14"/>
      <c r="P10784" s="14"/>
    </row>
    <row r="10785" spans="9:16" x14ac:dyDescent="0.25">
      <c r="I10785" s="14"/>
      <c r="J10785" s="14"/>
      <c r="K10785" s="14"/>
      <c r="L10785" s="14"/>
      <c r="M10785" s="14"/>
      <c r="N10785" s="14"/>
      <c r="O10785" s="14"/>
      <c r="P10785" s="14"/>
    </row>
    <row r="10786" spans="9:16" x14ac:dyDescent="0.25">
      <c r="I10786" s="14"/>
      <c r="J10786" s="14"/>
      <c r="K10786" s="14"/>
      <c r="L10786" s="14"/>
      <c r="M10786" s="14"/>
      <c r="N10786" s="14"/>
      <c r="O10786" s="14"/>
      <c r="P10786" s="14"/>
    </row>
    <row r="10787" spans="9:16" x14ac:dyDescent="0.25">
      <c r="I10787" s="14"/>
      <c r="J10787" s="14"/>
      <c r="K10787" s="14"/>
      <c r="L10787" s="14"/>
      <c r="M10787" s="14"/>
      <c r="N10787" s="14"/>
      <c r="O10787" s="14"/>
      <c r="P10787" s="14"/>
    </row>
    <row r="10788" spans="9:16" x14ac:dyDescent="0.25">
      <c r="I10788" s="14"/>
      <c r="J10788" s="14"/>
      <c r="K10788" s="14"/>
      <c r="L10788" s="14"/>
      <c r="M10788" s="14"/>
      <c r="N10788" s="14"/>
      <c r="O10788" s="14"/>
      <c r="P10788" s="14"/>
    </row>
    <row r="10789" spans="9:16" x14ac:dyDescent="0.25">
      <c r="I10789" s="14"/>
      <c r="J10789" s="14"/>
      <c r="K10789" s="14"/>
      <c r="L10789" s="14"/>
      <c r="M10789" s="14"/>
      <c r="N10789" s="14"/>
      <c r="O10789" s="14"/>
      <c r="P10789" s="14"/>
    </row>
    <row r="10790" spans="9:16" x14ac:dyDescent="0.25">
      <c r="I10790" s="14"/>
      <c r="J10790" s="14"/>
      <c r="K10790" s="14"/>
      <c r="L10790" s="14"/>
      <c r="M10790" s="14"/>
      <c r="N10790" s="14"/>
      <c r="O10790" s="14"/>
      <c r="P10790" s="14"/>
    </row>
    <row r="10791" spans="9:16" x14ac:dyDescent="0.25">
      <c r="I10791" s="14"/>
      <c r="J10791" s="14"/>
      <c r="K10791" s="14"/>
      <c r="L10791" s="14"/>
      <c r="M10791" s="14"/>
      <c r="N10791" s="14"/>
      <c r="O10791" s="14"/>
      <c r="P10791" s="14"/>
    </row>
    <row r="10792" spans="9:16" x14ac:dyDescent="0.25">
      <c r="I10792" s="14"/>
      <c r="J10792" s="14"/>
      <c r="K10792" s="14"/>
      <c r="L10792" s="14"/>
      <c r="M10792" s="14"/>
      <c r="N10792" s="14"/>
      <c r="O10792" s="14"/>
      <c r="P10792" s="14"/>
    </row>
    <row r="10793" spans="9:16" x14ac:dyDescent="0.25">
      <c r="I10793" s="14"/>
      <c r="J10793" s="14"/>
      <c r="K10793" s="14"/>
      <c r="L10793" s="14"/>
      <c r="M10793" s="14"/>
      <c r="N10793" s="14"/>
      <c r="O10793" s="14"/>
      <c r="P10793" s="14"/>
    </row>
    <row r="10794" spans="9:16" x14ac:dyDescent="0.25">
      <c r="I10794" s="14"/>
      <c r="J10794" s="14"/>
      <c r="K10794" s="14"/>
      <c r="L10794" s="14"/>
      <c r="M10794" s="14"/>
      <c r="N10794" s="14"/>
      <c r="O10794" s="14"/>
      <c r="P10794" s="14"/>
    </row>
    <row r="10795" spans="9:16" x14ac:dyDescent="0.25">
      <c r="I10795" s="14"/>
      <c r="J10795" s="14"/>
      <c r="K10795" s="14"/>
      <c r="L10795" s="14"/>
      <c r="M10795" s="14"/>
      <c r="N10795" s="14"/>
      <c r="O10795" s="14"/>
      <c r="P10795" s="14"/>
    </row>
    <row r="10796" spans="9:16" x14ac:dyDescent="0.25">
      <c r="I10796" s="14"/>
      <c r="J10796" s="14"/>
      <c r="K10796" s="14"/>
      <c r="L10796" s="14"/>
      <c r="M10796" s="14"/>
      <c r="N10796" s="14"/>
      <c r="O10796" s="14"/>
      <c r="P10796" s="14"/>
    </row>
    <row r="10797" spans="9:16" x14ac:dyDescent="0.25">
      <c r="I10797" s="14"/>
      <c r="J10797" s="14"/>
      <c r="K10797" s="14"/>
      <c r="L10797" s="14"/>
      <c r="M10797" s="14"/>
      <c r="N10797" s="14"/>
      <c r="O10797" s="14"/>
      <c r="P10797" s="14"/>
    </row>
    <row r="10798" spans="9:16" x14ac:dyDescent="0.25">
      <c r="I10798" s="14"/>
      <c r="J10798" s="14"/>
      <c r="K10798" s="14"/>
      <c r="L10798" s="14"/>
      <c r="M10798" s="14"/>
      <c r="N10798" s="14"/>
      <c r="O10798" s="14"/>
      <c r="P10798" s="14"/>
    </row>
    <row r="10799" spans="9:16" x14ac:dyDescent="0.25">
      <c r="I10799" s="14"/>
      <c r="J10799" s="14"/>
      <c r="K10799" s="14"/>
      <c r="L10799" s="14"/>
      <c r="M10799" s="14"/>
      <c r="N10799" s="14"/>
      <c r="O10799" s="14"/>
      <c r="P10799" s="14"/>
    </row>
    <row r="10800" spans="9:16" x14ac:dyDescent="0.25">
      <c r="I10800" s="14"/>
      <c r="J10800" s="14"/>
      <c r="K10800" s="14"/>
      <c r="L10800" s="14"/>
      <c r="M10800" s="14"/>
      <c r="N10800" s="14"/>
      <c r="O10800" s="14"/>
      <c r="P10800" s="14"/>
    </row>
    <row r="10801" spans="9:16" x14ac:dyDescent="0.25">
      <c r="I10801" s="14"/>
      <c r="J10801" s="14"/>
      <c r="K10801" s="14"/>
      <c r="L10801" s="14"/>
      <c r="M10801" s="14"/>
      <c r="N10801" s="14"/>
      <c r="O10801" s="14"/>
      <c r="P10801" s="14"/>
    </row>
    <row r="10802" spans="9:16" x14ac:dyDescent="0.25">
      <c r="I10802" s="14"/>
      <c r="J10802" s="14"/>
      <c r="K10802" s="14"/>
      <c r="L10802" s="14"/>
      <c r="M10802" s="14"/>
      <c r="N10802" s="14"/>
      <c r="O10802" s="14"/>
      <c r="P10802" s="14"/>
    </row>
    <row r="10803" spans="9:16" x14ac:dyDescent="0.25">
      <c r="I10803" s="14"/>
      <c r="J10803" s="14"/>
      <c r="K10803" s="14"/>
      <c r="L10803" s="14"/>
      <c r="M10803" s="14"/>
      <c r="N10803" s="14"/>
      <c r="O10803" s="14"/>
      <c r="P10803" s="14"/>
    </row>
    <row r="10804" spans="9:16" x14ac:dyDescent="0.25">
      <c r="I10804" s="14"/>
      <c r="J10804" s="14"/>
      <c r="K10804" s="14"/>
      <c r="L10804" s="14"/>
      <c r="M10804" s="14"/>
      <c r="N10804" s="14"/>
      <c r="O10804" s="14"/>
      <c r="P10804" s="14"/>
    </row>
    <row r="10805" spans="9:16" x14ac:dyDescent="0.25">
      <c r="I10805" s="14"/>
      <c r="J10805" s="14"/>
      <c r="K10805" s="14"/>
      <c r="L10805" s="14"/>
      <c r="M10805" s="14"/>
      <c r="N10805" s="14"/>
      <c r="O10805" s="14"/>
      <c r="P10805" s="14"/>
    </row>
    <row r="10806" spans="9:16" x14ac:dyDescent="0.25">
      <c r="I10806" s="14"/>
      <c r="J10806" s="14"/>
      <c r="K10806" s="14"/>
      <c r="L10806" s="14"/>
      <c r="M10806" s="14"/>
      <c r="N10806" s="14"/>
      <c r="O10806" s="14"/>
      <c r="P10806" s="14"/>
    </row>
    <row r="10807" spans="9:16" x14ac:dyDescent="0.25">
      <c r="I10807" s="14"/>
      <c r="J10807" s="14"/>
      <c r="K10807" s="14"/>
      <c r="L10807" s="14"/>
      <c r="M10807" s="14"/>
      <c r="N10807" s="14"/>
      <c r="O10807" s="14"/>
      <c r="P10807" s="14"/>
    </row>
    <row r="10808" spans="9:16" x14ac:dyDescent="0.25">
      <c r="I10808" s="14"/>
      <c r="J10808" s="14"/>
      <c r="K10808" s="14"/>
      <c r="L10808" s="14"/>
      <c r="M10808" s="14"/>
      <c r="N10808" s="14"/>
      <c r="O10808" s="14"/>
      <c r="P10808" s="14"/>
    </row>
    <row r="10809" spans="9:16" x14ac:dyDescent="0.25">
      <c r="I10809" s="14"/>
      <c r="J10809" s="14"/>
      <c r="K10809" s="14"/>
      <c r="L10809" s="14"/>
      <c r="M10809" s="14"/>
      <c r="N10809" s="14"/>
      <c r="O10809" s="14"/>
      <c r="P10809" s="14"/>
    </row>
    <row r="10810" spans="9:16" x14ac:dyDescent="0.25">
      <c r="I10810" s="14"/>
      <c r="J10810" s="14"/>
      <c r="K10810" s="14"/>
      <c r="L10810" s="14"/>
      <c r="M10810" s="14"/>
      <c r="N10810" s="14"/>
      <c r="O10810" s="14"/>
      <c r="P10810" s="14"/>
    </row>
    <row r="10811" spans="9:16" x14ac:dyDescent="0.25">
      <c r="I10811" s="14"/>
      <c r="J10811" s="14"/>
      <c r="K10811" s="14"/>
      <c r="L10811" s="14"/>
      <c r="M10811" s="14"/>
      <c r="N10811" s="14"/>
      <c r="O10811" s="14"/>
      <c r="P10811" s="14"/>
    </row>
    <row r="10812" spans="9:16" x14ac:dyDescent="0.25">
      <c r="I10812" s="14"/>
      <c r="J10812" s="14"/>
      <c r="K10812" s="14"/>
      <c r="L10812" s="14"/>
      <c r="M10812" s="14"/>
      <c r="N10812" s="14"/>
      <c r="O10812" s="14"/>
      <c r="P10812" s="14"/>
    </row>
    <row r="10813" spans="9:16" x14ac:dyDescent="0.25">
      <c r="I10813" s="14"/>
      <c r="J10813" s="14"/>
      <c r="K10813" s="14"/>
      <c r="L10813" s="14"/>
      <c r="M10813" s="14"/>
      <c r="N10813" s="14"/>
      <c r="O10813" s="14"/>
      <c r="P10813" s="14"/>
    </row>
    <row r="10814" spans="9:16" x14ac:dyDescent="0.25">
      <c r="I10814" s="14"/>
      <c r="J10814" s="14"/>
      <c r="K10814" s="14"/>
      <c r="L10814" s="14"/>
      <c r="M10814" s="14"/>
      <c r="N10814" s="14"/>
      <c r="O10814" s="14"/>
      <c r="P10814" s="14"/>
    </row>
    <row r="10815" spans="9:16" x14ac:dyDescent="0.25">
      <c r="I10815" s="14"/>
      <c r="J10815" s="14"/>
      <c r="K10815" s="14"/>
      <c r="L10815" s="14"/>
      <c r="M10815" s="14"/>
      <c r="N10815" s="14"/>
      <c r="O10815" s="14"/>
      <c r="P10815" s="14"/>
    </row>
    <row r="10816" spans="9:16" x14ac:dyDescent="0.25">
      <c r="I10816" s="14"/>
      <c r="J10816" s="14"/>
      <c r="K10816" s="14"/>
      <c r="L10816" s="14"/>
      <c r="M10816" s="14"/>
      <c r="N10816" s="14"/>
      <c r="O10816" s="14"/>
      <c r="P10816" s="14"/>
    </row>
    <row r="10817" spans="9:16" x14ac:dyDescent="0.25">
      <c r="I10817" s="14"/>
      <c r="J10817" s="14"/>
      <c r="K10817" s="14"/>
      <c r="L10817" s="14"/>
      <c r="M10817" s="14"/>
      <c r="N10817" s="14"/>
      <c r="O10817" s="14"/>
      <c r="P10817" s="14"/>
    </row>
    <row r="10818" spans="9:16" x14ac:dyDescent="0.25">
      <c r="I10818" s="14"/>
      <c r="J10818" s="14"/>
      <c r="K10818" s="14"/>
      <c r="L10818" s="14"/>
      <c r="M10818" s="14"/>
      <c r="N10818" s="14"/>
      <c r="O10818" s="14"/>
      <c r="P10818" s="14"/>
    </row>
    <row r="10819" spans="9:16" x14ac:dyDescent="0.25">
      <c r="I10819" s="14"/>
      <c r="J10819" s="14"/>
      <c r="K10819" s="14"/>
      <c r="L10819" s="14"/>
      <c r="M10819" s="14"/>
      <c r="N10819" s="14"/>
      <c r="O10819" s="14"/>
      <c r="P10819" s="14"/>
    </row>
    <row r="10820" spans="9:16" x14ac:dyDescent="0.25">
      <c r="I10820" s="14"/>
      <c r="J10820" s="14"/>
      <c r="K10820" s="14"/>
      <c r="L10820" s="14"/>
      <c r="M10820" s="14"/>
      <c r="N10820" s="14"/>
      <c r="O10820" s="14"/>
      <c r="P10820" s="14"/>
    </row>
    <row r="10821" spans="9:16" x14ac:dyDescent="0.25">
      <c r="I10821" s="14"/>
      <c r="J10821" s="14"/>
      <c r="K10821" s="14"/>
      <c r="L10821" s="14"/>
      <c r="M10821" s="14"/>
      <c r="N10821" s="14"/>
      <c r="O10821" s="14"/>
      <c r="P10821" s="14"/>
    </row>
    <row r="10822" spans="9:16" x14ac:dyDescent="0.25">
      <c r="I10822" s="14"/>
      <c r="J10822" s="14"/>
      <c r="K10822" s="14"/>
      <c r="L10822" s="14"/>
      <c r="M10822" s="14"/>
      <c r="N10822" s="14"/>
      <c r="O10822" s="14"/>
      <c r="P10822" s="14"/>
    </row>
    <row r="10823" spans="9:16" x14ac:dyDescent="0.25">
      <c r="I10823" s="14"/>
      <c r="J10823" s="14"/>
      <c r="K10823" s="14"/>
      <c r="L10823" s="14"/>
      <c r="M10823" s="14"/>
      <c r="N10823" s="14"/>
      <c r="O10823" s="14"/>
      <c r="P10823" s="14"/>
    </row>
    <row r="10824" spans="9:16" x14ac:dyDescent="0.25">
      <c r="I10824" s="14"/>
      <c r="J10824" s="14"/>
      <c r="K10824" s="14"/>
      <c r="L10824" s="14"/>
      <c r="M10824" s="14"/>
      <c r="N10824" s="14"/>
      <c r="O10824" s="14"/>
      <c r="P10824" s="14"/>
    </row>
    <row r="10825" spans="9:16" x14ac:dyDescent="0.25">
      <c r="I10825" s="14"/>
      <c r="J10825" s="14"/>
      <c r="K10825" s="14"/>
      <c r="L10825" s="14"/>
      <c r="M10825" s="14"/>
      <c r="N10825" s="14"/>
      <c r="O10825" s="14"/>
      <c r="P10825" s="14"/>
    </row>
    <row r="10826" spans="9:16" x14ac:dyDescent="0.25">
      <c r="I10826" s="14"/>
      <c r="J10826" s="14"/>
      <c r="K10826" s="14"/>
      <c r="L10826" s="14"/>
      <c r="M10826" s="14"/>
      <c r="N10826" s="14"/>
      <c r="O10826" s="14"/>
      <c r="P10826" s="14"/>
    </row>
    <row r="10827" spans="9:16" x14ac:dyDescent="0.25">
      <c r="I10827" s="14"/>
      <c r="J10827" s="14"/>
      <c r="K10827" s="14"/>
      <c r="L10827" s="14"/>
      <c r="M10827" s="14"/>
      <c r="N10827" s="14"/>
      <c r="O10827" s="14"/>
      <c r="P10827" s="14"/>
    </row>
    <row r="10828" spans="9:16" x14ac:dyDescent="0.25">
      <c r="I10828" s="14"/>
      <c r="J10828" s="14"/>
      <c r="K10828" s="14"/>
      <c r="L10828" s="14"/>
      <c r="M10828" s="14"/>
      <c r="N10828" s="14"/>
      <c r="O10828" s="14"/>
      <c r="P10828" s="14"/>
    </row>
    <row r="10829" spans="9:16" x14ac:dyDescent="0.25">
      <c r="I10829" s="14"/>
      <c r="J10829" s="14"/>
      <c r="K10829" s="14"/>
      <c r="L10829" s="14"/>
      <c r="M10829" s="14"/>
      <c r="N10829" s="14"/>
      <c r="O10829" s="14"/>
      <c r="P10829" s="14"/>
    </row>
    <row r="10830" spans="9:16" x14ac:dyDescent="0.25">
      <c r="I10830" s="14"/>
      <c r="J10830" s="14"/>
      <c r="K10830" s="14"/>
      <c r="L10830" s="14"/>
      <c r="M10830" s="14"/>
      <c r="N10830" s="14"/>
      <c r="O10830" s="14"/>
      <c r="P10830" s="14"/>
    </row>
    <row r="10831" spans="9:16" x14ac:dyDescent="0.25">
      <c r="I10831" s="14"/>
      <c r="J10831" s="14"/>
      <c r="K10831" s="14"/>
      <c r="L10831" s="14"/>
      <c r="M10831" s="14"/>
      <c r="N10831" s="14"/>
      <c r="O10831" s="14"/>
      <c r="P10831" s="14"/>
    </row>
    <row r="10832" spans="9:16" x14ac:dyDescent="0.25">
      <c r="I10832" s="14"/>
      <c r="J10832" s="14"/>
      <c r="K10832" s="14"/>
      <c r="L10832" s="14"/>
      <c r="M10832" s="14"/>
      <c r="N10832" s="14"/>
      <c r="O10832" s="14"/>
      <c r="P10832" s="14"/>
    </row>
    <row r="10833" spans="9:16" x14ac:dyDescent="0.25">
      <c r="I10833" s="14"/>
      <c r="J10833" s="14"/>
      <c r="K10833" s="14"/>
      <c r="L10833" s="14"/>
      <c r="M10833" s="14"/>
      <c r="N10833" s="14"/>
      <c r="O10833" s="14"/>
      <c r="P10833" s="14"/>
    </row>
    <row r="10834" spans="9:16" x14ac:dyDescent="0.25">
      <c r="I10834" s="14"/>
      <c r="J10834" s="14"/>
      <c r="K10834" s="14"/>
      <c r="L10834" s="14"/>
      <c r="M10834" s="14"/>
      <c r="N10834" s="14"/>
      <c r="O10834" s="14"/>
      <c r="P10834" s="14"/>
    </row>
    <row r="10835" spans="9:16" x14ac:dyDescent="0.25">
      <c r="I10835" s="14"/>
      <c r="J10835" s="14"/>
      <c r="K10835" s="14"/>
      <c r="L10835" s="14"/>
      <c r="M10835" s="14"/>
      <c r="N10835" s="14"/>
      <c r="O10835" s="14"/>
      <c r="P10835" s="14"/>
    </row>
    <row r="10836" spans="9:16" x14ac:dyDescent="0.25">
      <c r="I10836" s="14"/>
      <c r="J10836" s="14"/>
      <c r="K10836" s="14"/>
      <c r="L10836" s="14"/>
      <c r="M10836" s="14"/>
      <c r="N10836" s="14"/>
      <c r="O10836" s="14"/>
      <c r="P10836" s="14"/>
    </row>
    <row r="10837" spans="9:16" x14ac:dyDescent="0.25">
      <c r="I10837" s="14"/>
      <c r="J10837" s="14"/>
      <c r="K10837" s="14"/>
      <c r="L10837" s="14"/>
      <c r="M10837" s="14"/>
      <c r="N10837" s="14"/>
      <c r="O10837" s="14"/>
      <c r="P10837" s="14"/>
    </row>
    <row r="10838" spans="9:16" x14ac:dyDescent="0.25">
      <c r="I10838" s="14"/>
      <c r="J10838" s="14"/>
      <c r="K10838" s="14"/>
      <c r="L10838" s="14"/>
      <c r="M10838" s="14"/>
      <c r="N10838" s="14"/>
      <c r="O10838" s="14"/>
      <c r="P10838" s="14"/>
    </row>
    <row r="10839" spans="9:16" x14ac:dyDescent="0.25">
      <c r="I10839" s="14"/>
      <c r="J10839" s="14"/>
      <c r="K10839" s="14"/>
      <c r="L10839" s="14"/>
      <c r="M10839" s="14"/>
      <c r="N10839" s="14"/>
      <c r="O10839" s="14"/>
      <c r="P10839" s="14"/>
    </row>
    <row r="10840" spans="9:16" x14ac:dyDescent="0.25">
      <c r="I10840" s="14"/>
      <c r="J10840" s="14"/>
      <c r="K10840" s="14"/>
      <c r="L10840" s="14"/>
      <c r="M10840" s="14"/>
      <c r="N10840" s="14"/>
      <c r="O10840" s="14"/>
      <c r="P10840" s="14"/>
    </row>
    <row r="10841" spans="9:16" x14ac:dyDescent="0.25">
      <c r="I10841" s="14"/>
      <c r="J10841" s="14"/>
      <c r="K10841" s="14"/>
      <c r="L10841" s="14"/>
      <c r="M10841" s="14"/>
      <c r="N10841" s="14"/>
      <c r="O10841" s="14"/>
      <c r="P10841" s="14"/>
    </row>
    <row r="10842" spans="9:16" x14ac:dyDescent="0.25">
      <c r="I10842" s="14"/>
      <c r="J10842" s="14"/>
      <c r="K10842" s="14"/>
      <c r="L10842" s="14"/>
      <c r="M10842" s="14"/>
      <c r="N10842" s="14"/>
      <c r="O10842" s="14"/>
      <c r="P10842" s="14"/>
    </row>
    <row r="10843" spans="9:16" x14ac:dyDescent="0.25">
      <c r="I10843" s="14"/>
      <c r="J10843" s="14"/>
      <c r="K10843" s="14"/>
      <c r="L10843" s="14"/>
      <c r="M10843" s="14"/>
      <c r="N10843" s="14"/>
      <c r="O10843" s="14"/>
      <c r="P10843" s="14"/>
    </row>
    <row r="10844" spans="9:16" x14ac:dyDescent="0.25">
      <c r="I10844" s="14"/>
      <c r="J10844" s="14"/>
      <c r="K10844" s="14"/>
      <c r="L10844" s="14"/>
      <c r="M10844" s="14"/>
      <c r="N10844" s="14"/>
      <c r="O10844" s="14"/>
      <c r="P10844" s="14"/>
    </row>
    <row r="10845" spans="9:16" x14ac:dyDescent="0.25">
      <c r="I10845" s="14"/>
      <c r="J10845" s="14"/>
      <c r="K10845" s="14"/>
      <c r="L10845" s="14"/>
      <c r="M10845" s="14"/>
      <c r="N10845" s="14"/>
      <c r="O10845" s="14"/>
      <c r="P10845" s="14"/>
    </row>
    <row r="10846" spans="9:16" x14ac:dyDescent="0.25">
      <c r="I10846" s="14"/>
      <c r="J10846" s="14"/>
      <c r="K10846" s="14"/>
      <c r="L10846" s="14"/>
      <c r="M10846" s="14"/>
      <c r="N10846" s="14"/>
      <c r="O10846" s="14"/>
      <c r="P10846" s="14"/>
    </row>
    <row r="10847" spans="9:16" x14ac:dyDescent="0.25">
      <c r="I10847" s="14"/>
      <c r="J10847" s="14"/>
      <c r="K10847" s="14"/>
      <c r="L10847" s="14"/>
      <c r="M10847" s="14"/>
      <c r="N10847" s="14"/>
      <c r="O10847" s="14"/>
      <c r="P10847" s="14"/>
    </row>
    <row r="10848" spans="9:16" x14ac:dyDescent="0.25">
      <c r="I10848" s="14"/>
      <c r="J10848" s="14"/>
      <c r="K10848" s="14"/>
      <c r="L10848" s="14"/>
      <c r="M10848" s="14"/>
      <c r="N10848" s="14"/>
      <c r="O10848" s="14"/>
      <c r="P10848" s="14"/>
    </row>
    <row r="10849" spans="9:16" x14ac:dyDescent="0.25">
      <c r="I10849" s="14"/>
      <c r="J10849" s="14"/>
      <c r="K10849" s="14"/>
      <c r="L10849" s="14"/>
      <c r="M10849" s="14"/>
      <c r="N10849" s="14"/>
      <c r="O10849" s="14"/>
      <c r="P10849" s="14"/>
    </row>
    <row r="10850" spans="9:16" x14ac:dyDescent="0.25">
      <c r="I10850" s="14"/>
      <c r="J10850" s="14"/>
      <c r="K10850" s="14"/>
      <c r="L10850" s="14"/>
      <c r="M10850" s="14"/>
      <c r="N10850" s="14"/>
      <c r="O10850" s="14"/>
      <c r="P10850" s="14"/>
    </row>
    <row r="10851" spans="9:16" x14ac:dyDescent="0.25">
      <c r="I10851" s="14"/>
      <c r="J10851" s="14"/>
      <c r="K10851" s="14"/>
      <c r="L10851" s="14"/>
      <c r="M10851" s="14"/>
      <c r="N10851" s="14"/>
      <c r="O10851" s="14"/>
      <c r="P10851" s="14"/>
    </row>
    <row r="10852" spans="9:16" x14ac:dyDescent="0.25">
      <c r="I10852" s="14"/>
      <c r="J10852" s="14"/>
      <c r="K10852" s="14"/>
      <c r="L10852" s="14"/>
      <c r="M10852" s="14"/>
      <c r="N10852" s="14"/>
      <c r="O10852" s="14"/>
      <c r="P10852" s="14"/>
    </row>
    <row r="10853" spans="9:16" x14ac:dyDescent="0.25">
      <c r="I10853" s="14"/>
      <c r="J10853" s="14"/>
      <c r="K10853" s="14"/>
      <c r="L10853" s="14"/>
      <c r="M10853" s="14"/>
      <c r="N10853" s="14"/>
      <c r="O10853" s="14"/>
      <c r="P10853" s="14"/>
    </row>
    <row r="10854" spans="9:16" x14ac:dyDescent="0.25">
      <c r="I10854" s="14"/>
      <c r="J10854" s="14"/>
      <c r="K10854" s="14"/>
      <c r="L10854" s="14"/>
      <c r="M10854" s="14"/>
      <c r="N10854" s="14"/>
      <c r="O10854" s="14"/>
      <c r="P10854" s="14"/>
    </row>
    <row r="10855" spans="9:16" x14ac:dyDescent="0.25">
      <c r="I10855" s="14"/>
      <c r="J10855" s="14"/>
      <c r="K10855" s="14"/>
      <c r="L10855" s="14"/>
      <c r="M10855" s="14"/>
      <c r="N10855" s="14"/>
      <c r="O10855" s="14"/>
      <c r="P10855" s="14"/>
    </row>
    <row r="10856" spans="9:16" x14ac:dyDescent="0.25">
      <c r="I10856" s="14"/>
      <c r="J10856" s="14"/>
      <c r="K10856" s="14"/>
      <c r="L10856" s="14"/>
      <c r="M10856" s="14"/>
      <c r="N10856" s="14"/>
      <c r="O10856" s="14"/>
      <c r="P10856" s="14"/>
    </row>
    <row r="10857" spans="9:16" x14ac:dyDescent="0.25">
      <c r="I10857" s="14"/>
      <c r="J10857" s="14"/>
      <c r="K10857" s="14"/>
      <c r="L10857" s="14"/>
      <c r="M10857" s="14"/>
      <c r="N10857" s="14"/>
      <c r="O10857" s="14"/>
      <c r="P10857" s="14"/>
    </row>
    <row r="10858" spans="9:16" x14ac:dyDescent="0.25">
      <c r="I10858" s="14"/>
      <c r="J10858" s="14"/>
      <c r="K10858" s="14"/>
      <c r="L10858" s="14"/>
      <c r="M10858" s="14"/>
      <c r="N10858" s="14"/>
      <c r="O10858" s="14"/>
      <c r="P10858" s="14"/>
    </row>
    <row r="10859" spans="9:16" x14ac:dyDescent="0.25">
      <c r="I10859" s="14"/>
      <c r="J10859" s="14"/>
      <c r="K10859" s="14"/>
      <c r="L10859" s="14"/>
      <c r="M10859" s="14"/>
      <c r="N10859" s="14"/>
      <c r="O10859" s="14"/>
      <c r="P10859" s="14"/>
    </row>
    <row r="10860" spans="9:16" x14ac:dyDescent="0.25">
      <c r="I10860" s="14"/>
      <c r="J10860" s="14"/>
      <c r="K10860" s="14"/>
      <c r="L10860" s="14"/>
      <c r="M10860" s="14"/>
      <c r="N10860" s="14"/>
      <c r="O10860" s="14"/>
      <c r="P10860" s="14"/>
    </row>
    <row r="10861" spans="9:16" x14ac:dyDescent="0.25">
      <c r="I10861" s="14"/>
      <c r="J10861" s="14"/>
      <c r="K10861" s="14"/>
      <c r="L10861" s="14"/>
      <c r="M10861" s="14"/>
      <c r="N10861" s="14"/>
      <c r="O10861" s="14"/>
      <c r="P10861" s="14"/>
    </row>
    <row r="10862" spans="9:16" x14ac:dyDescent="0.25">
      <c r="I10862" s="14"/>
      <c r="J10862" s="14"/>
      <c r="K10862" s="14"/>
      <c r="L10862" s="14"/>
      <c r="M10862" s="14"/>
      <c r="N10862" s="14"/>
      <c r="O10862" s="14"/>
      <c r="P10862" s="14"/>
    </row>
    <row r="10863" spans="9:16" x14ac:dyDescent="0.25">
      <c r="I10863" s="14"/>
      <c r="J10863" s="14"/>
      <c r="K10863" s="14"/>
      <c r="L10863" s="14"/>
      <c r="M10863" s="14"/>
      <c r="N10863" s="14"/>
      <c r="O10863" s="14"/>
      <c r="P10863" s="14"/>
    </row>
    <row r="10864" spans="9:16" x14ac:dyDescent="0.25">
      <c r="I10864" s="14"/>
      <c r="J10864" s="14"/>
      <c r="K10864" s="14"/>
      <c r="L10864" s="14"/>
      <c r="M10864" s="14"/>
      <c r="N10864" s="14"/>
      <c r="O10864" s="14"/>
      <c r="P10864" s="14"/>
    </row>
    <row r="10865" spans="9:16" x14ac:dyDescent="0.25">
      <c r="I10865" s="14"/>
      <c r="J10865" s="14"/>
      <c r="K10865" s="14"/>
      <c r="L10865" s="14"/>
      <c r="M10865" s="14"/>
      <c r="N10865" s="14"/>
      <c r="O10865" s="14"/>
      <c r="P10865" s="14"/>
    </row>
    <row r="10866" spans="9:16" x14ac:dyDescent="0.25">
      <c r="I10866" s="14"/>
      <c r="J10866" s="14"/>
      <c r="K10866" s="14"/>
      <c r="L10866" s="14"/>
      <c r="M10866" s="14"/>
      <c r="N10866" s="14"/>
      <c r="O10866" s="14"/>
      <c r="P10866" s="14"/>
    </row>
    <row r="10867" spans="9:16" x14ac:dyDescent="0.25">
      <c r="I10867" s="14"/>
      <c r="J10867" s="14"/>
      <c r="K10867" s="14"/>
      <c r="L10867" s="14"/>
      <c r="M10867" s="14"/>
      <c r="N10867" s="14"/>
      <c r="O10867" s="14"/>
      <c r="P10867" s="14"/>
    </row>
    <row r="10868" spans="9:16" x14ac:dyDescent="0.25">
      <c r="I10868" s="14"/>
      <c r="J10868" s="14"/>
      <c r="K10868" s="14"/>
      <c r="L10868" s="14"/>
      <c r="M10868" s="14"/>
      <c r="N10868" s="14"/>
      <c r="O10868" s="14"/>
      <c r="P10868" s="14"/>
    </row>
    <row r="10869" spans="9:16" x14ac:dyDescent="0.25">
      <c r="I10869" s="14"/>
      <c r="J10869" s="14"/>
      <c r="K10869" s="14"/>
      <c r="L10869" s="14"/>
      <c r="M10869" s="14"/>
      <c r="N10869" s="14"/>
      <c r="O10869" s="14"/>
      <c r="P10869" s="14"/>
    </row>
    <row r="10870" spans="9:16" x14ac:dyDescent="0.25">
      <c r="I10870" s="14"/>
      <c r="J10870" s="14"/>
      <c r="K10870" s="14"/>
      <c r="L10870" s="14"/>
      <c r="M10870" s="14"/>
      <c r="N10870" s="14"/>
      <c r="O10870" s="14"/>
      <c r="P10870" s="14"/>
    </row>
    <row r="10871" spans="9:16" x14ac:dyDescent="0.25">
      <c r="I10871" s="14"/>
      <c r="J10871" s="14"/>
      <c r="K10871" s="14"/>
      <c r="L10871" s="14"/>
      <c r="M10871" s="14"/>
      <c r="N10871" s="14"/>
      <c r="O10871" s="14"/>
      <c r="P10871" s="14"/>
    </row>
    <row r="10872" spans="9:16" x14ac:dyDescent="0.25">
      <c r="I10872" s="14"/>
      <c r="J10872" s="14"/>
      <c r="K10872" s="14"/>
      <c r="L10872" s="14"/>
      <c r="M10872" s="14"/>
      <c r="N10872" s="14"/>
      <c r="O10872" s="14"/>
      <c r="P10872" s="14"/>
    </row>
    <row r="10873" spans="9:16" x14ac:dyDescent="0.25">
      <c r="I10873" s="14"/>
      <c r="J10873" s="14"/>
      <c r="K10873" s="14"/>
      <c r="L10873" s="14"/>
      <c r="M10873" s="14"/>
      <c r="N10873" s="14"/>
      <c r="O10873" s="14"/>
      <c r="P10873" s="14"/>
    </row>
    <row r="10874" spans="9:16" x14ac:dyDescent="0.25">
      <c r="I10874" s="14"/>
      <c r="J10874" s="14"/>
      <c r="K10874" s="14"/>
      <c r="L10874" s="14"/>
      <c r="M10874" s="14"/>
      <c r="N10874" s="14"/>
      <c r="O10874" s="14"/>
      <c r="P10874" s="14"/>
    </row>
    <row r="10875" spans="9:16" x14ac:dyDescent="0.25">
      <c r="I10875" s="14"/>
      <c r="J10875" s="14"/>
      <c r="K10875" s="14"/>
      <c r="L10875" s="14"/>
      <c r="M10875" s="14"/>
      <c r="N10875" s="14"/>
      <c r="O10875" s="14"/>
      <c r="P10875" s="14"/>
    </row>
    <row r="10876" spans="9:16" x14ac:dyDescent="0.25">
      <c r="I10876" s="14"/>
      <c r="J10876" s="14"/>
      <c r="K10876" s="14"/>
      <c r="L10876" s="14"/>
      <c r="M10876" s="14"/>
      <c r="N10876" s="14"/>
      <c r="O10876" s="14"/>
      <c r="P10876" s="14"/>
    </row>
    <row r="10877" spans="9:16" x14ac:dyDescent="0.25">
      <c r="I10877" s="14"/>
      <c r="J10877" s="14"/>
      <c r="K10877" s="14"/>
      <c r="L10877" s="14"/>
      <c r="M10877" s="14"/>
      <c r="N10877" s="14"/>
      <c r="O10877" s="14"/>
      <c r="P10877" s="14"/>
    </row>
    <row r="10878" spans="9:16" x14ac:dyDescent="0.25">
      <c r="I10878" s="14"/>
      <c r="J10878" s="14"/>
      <c r="K10878" s="14"/>
      <c r="L10878" s="14"/>
      <c r="M10878" s="14"/>
      <c r="N10878" s="14"/>
      <c r="O10878" s="14"/>
      <c r="P10878" s="14"/>
    </row>
    <row r="10879" spans="9:16" x14ac:dyDescent="0.25">
      <c r="I10879" s="14"/>
      <c r="J10879" s="14"/>
      <c r="K10879" s="14"/>
      <c r="L10879" s="14"/>
      <c r="M10879" s="14"/>
      <c r="N10879" s="14"/>
      <c r="O10879" s="14"/>
      <c r="P10879" s="14"/>
    </row>
    <row r="10880" spans="9:16" x14ac:dyDescent="0.25">
      <c r="I10880" s="14"/>
      <c r="J10880" s="14"/>
      <c r="K10880" s="14"/>
      <c r="L10880" s="14"/>
      <c r="M10880" s="14"/>
      <c r="N10880" s="14"/>
      <c r="O10880" s="14"/>
      <c r="P10880" s="14"/>
    </row>
    <row r="10881" spans="9:16" x14ac:dyDescent="0.25">
      <c r="I10881" s="14"/>
      <c r="J10881" s="14"/>
      <c r="K10881" s="14"/>
      <c r="L10881" s="14"/>
      <c r="M10881" s="14"/>
      <c r="N10881" s="14"/>
      <c r="O10881" s="14"/>
      <c r="P10881" s="14"/>
    </row>
    <row r="10882" spans="9:16" x14ac:dyDescent="0.25">
      <c r="I10882" s="14"/>
      <c r="J10882" s="14"/>
      <c r="K10882" s="14"/>
      <c r="L10882" s="14"/>
      <c r="M10882" s="14"/>
      <c r="N10882" s="14"/>
      <c r="O10882" s="14"/>
      <c r="P10882" s="14"/>
    </row>
    <row r="10883" spans="9:16" x14ac:dyDescent="0.25">
      <c r="I10883" s="14"/>
      <c r="J10883" s="14"/>
      <c r="K10883" s="14"/>
      <c r="L10883" s="14"/>
      <c r="M10883" s="14"/>
      <c r="N10883" s="14"/>
      <c r="O10883" s="14"/>
      <c r="P10883" s="14"/>
    </row>
    <row r="10884" spans="9:16" x14ac:dyDescent="0.25">
      <c r="I10884" s="14"/>
      <c r="J10884" s="14"/>
      <c r="K10884" s="14"/>
      <c r="L10884" s="14"/>
      <c r="M10884" s="14"/>
      <c r="N10884" s="14"/>
      <c r="O10884" s="14"/>
      <c r="P10884" s="14"/>
    </row>
    <row r="10885" spans="9:16" x14ac:dyDescent="0.25">
      <c r="I10885" s="14"/>
      <c r="J10885" s="14"/>
      <c r="K10885" s="14"/>
      <c r="L10885" s="14"/>
      <c r="M10885" s="14"/>
      <c r="N10885" s="14"/>
      <c r="O10885" s="14"/>
      <c r="P10885" s="14"/>
    </row>
    <row r="10886" spans="9:16" x14ac:dyDescent="0.25">
      <c r="I10886" s="14"/>
      <c r="J10886" s="14"/>
      <c r="K10886" s="14"/>
      <c r="L10886" s="14"/>
      <c r="M10886" s="14"/>
      <c r="N10886" s="14"/>
      <c r="O10886" s="14"/>
      <c r="P10886" s="14"/>
    </row>
    <row r="10887" spans="9:16" x14ac:dyDescent="0.25">
      <c r="I10887" s="14"/>
      <c r="J10887" s="14"/>
      <c r="K10887" s="14"/>
      <c r="L10887" s="14"/>
      <c r="M10887" s="14"/>
      <c r="N10887" s="14"/>
      <c r="O10887" s="14"/>
      <c r="P10887" s="14"/>
    </row>
    <row r="10888" spans="9:16" x14ac:dyDescent="0.25">
      <c r="I10888" s="14"/>
      <c r="J10888" s="14"/>
      <c r="K10888" s="14"/>
      <c r="L10888" s="14"/>
      <c r="M10888" s="14"/>
      <c r="N10888" s="14"/>
      <c r="O10888" s="14"/>
      <c r="P10888" s="14"/>
    </row>
    <row r="10889" spans="9:16" x14ac:dyDescent="0.25">
      <c r="I10889" s="14"/>
      <c r="J10889" s="14"/>
      <c r="K10889" s="14"/>
      <c r="L10889" s="14"/>
      <c r="M10889" s="14"/>
      <c r="N10889" s="14"/>
      <c r="O10889" s="14"/>
      <c r="P10889" s="14"/>
    </row>
    <row r="10890" spans="9:16" x14ac:dyDescent="0.25">
      <c r="I10890" s="14"/>
      <c r="J10890" s="14"/>
      <c r="K10890" s="14"/>
      <c r="L10890" s="14"/>
      <c r="M10890" s="14"/>
      <c r="N10890" s="14"/>
      <c r="O10890" s="14"/>
      <c r="P10890" s="14"/>
    </row>
    <row r="10891" spans="9:16" x14ac:dyDescent="0.25">
      <c r="I10891" s="14"/>
      <c r="J10891" s="14"/>
      <c r="K10891" s="14"/>
      <c r="L10891" s="14"/>
      <c r="M10891" s="14"/>
      <c r="N10891" s="14"/>
      <c r="O10891" s="14"/>
      <c r="P10891" s="14"/>
    </row>
    <row r="10892" spans="9:16" x14ac:dyDescent="0.25">
      <c r="I10892" s="14"/>
      <c r="J10892" s="14"/>
      <c r="K10892" s="14"/>
      <c r="L10892" s="14"/>
      <c r="M10892" s="14"/>
      <c r="N10892" s="14"/>
      <c r="O10892" s="14"/>
      <c r="P10892" s="14"/>
    </row>
    <row r="10893" spans="9:16" x14ac:dyDescent="0.25">
      <c r="I10893" s="14"/>
      <c r="J10893" s="14"/>
      <c r="K10893" s="14"/>
      <c r="L10893" s="14"/>
      <c r="M10893" s="14"/>
      <c r="N10893" s="14"/>
      <c r="O10893" s="14"/>
      <c r="P10893" s="14"/>
    </row>
    <row r="10894" spans="9:16" x14ac:dyDescent="0.25">
      <c r="I10894" s="14"/>
      <c r="J10894" s="14"/>
      <c r="K10894" s="14"/>
      <c r="L10894" s="14"/>
      <c r="M10894" s="14"/>
      <c r="N10894" s="14"/>
      <c r="O10894" s="14"/>
      <c r="P10894" s="14"/>
    </row>
    <row r="10895" spans="9:16" x14ac:dyDescent="0.25">
      <c r="I10895" s="14"/>
      <c r="J10895" s="14"/>
      <c r="K10895" s="14"/>
      <c r="L10895" s="14"/>
      <c r="M10895" s="14"/>
      <c r="N10895" s="14"/>
      <c r="O10895" s="14"/>
      <c r="P10895" s="14"/>
    </row>
    <row r="10896" spans="9:16" x14ac:dyDescent="0.25">
      <c r="I10896" s="14"/>
      <c r="J10896" s="14"/>
      <c r="K10896" s="14"/>
      <c r="L10896" s="14"/>
      <c r="M10896" s="14"/>
      <c r="N10896" s="14"/>
      <c r="O10896" s="14"/>
      <c r="P10896" s="14"/>
    </row>
    <row r="10897" spans="9:16" x14ac:dyDescent="0.25">
      <c r="I10897" s="14"/>
      <c r="J10897" s="14"/>
      <c r="K10897" s="14"/>
      <c r="L10897" s="14"/>
      <c r="M10897" s="14"/>
      <c r="N10897" s="14"/>
      <c r="O10897" s="14"/>
      <c r="P10897" s="14"/>
    </row>
    <row r="10898" spans="9:16" x14ac:dyDescent="0.25">
      <c r="I10898" s="14"/>
      <c r="J10898" s="14"/>
      <c r="K10898" s="14"/>
      <c r="L10898" s="14"/>
      <c r="M10898" s="14"/>
      <c r="N10898" s="14"/>
      <c r="O10898" s="14"/>
      <c r="P10898" s="14"/>
    </row>
    <row r="10899" spans="9:16" x14ac:dyDescent="0.25">
      <c r="I10899" s="14"/>
      <c r="J10899" s="14"/>
      <c r="K10899" s="14"/>
      <c r="L10899" s="14"/>
      <c r="M10899" s="14"/>
      <c r="N10899" s="14"/>
      <c r="O10899" s="14"/>
      <c r="P10899" s="14"/>
    </row>
    <row r="10900" spans="9:16" x14ac:dyDescent="0.25">
      <c r="I10900" s="14"/>
      <c r="J10900" s="14"/>
      <c r="K10900" s="14"/>
      <c r="L10900" s="14"/>
      <c r="M10900" s="14"/>
      <c r="N10900" s="14"/>
      <c r="O10900" s="14"/>
      <c r="P10900" s="14"/>
    </row>
    <row r="10901" spans="9:16" x14ac:dyDescent="0.25">
      <c r="I10901" s="14"/>
      <c r="J10901" s="14"/>
      <c r="K10901" s="14"/>
      <c r="L10901" s="14"/>
      <c r="M10901" s="14"/>
      <c r="N10901" s="14"/>
      <c r="O10901" s="14"/>
      <c r="P10901" s="14"/>
    </row>
    <row r="10902" spans="9:16" x14ac:dyDescent="0.25">
      <c r="I10902" s="14"/>
      <c r="J10902" s="14"/>
      <c r="K10902" s="14"/>
      <c r="L10902" s="14"/>
      <c r="M10902" s="14"/>
      <c r="N10902" s="14"/>
      <c r="O10902" s="14"/>
      <c r="P10902" s="14"/>
    </row>
    <row r="10903" spans="9:16" x14ac:dyDescent="0.25">
      <c r="I10903" s="14"/>
      <c r="J10903" s="14"/>
      <c r="K10903" s="14"/>
      <c r="L10903" s="14"/>
      <c r="M10903" s="14"/>
      <c r="N10903" s="14"/>
      <c r="O10903" s="14"/>
      <c r="P10903" s="14"/>
    </row>
    <row r="10904" spans="9:16" x14ac:dyDescent="0.25">
      <c r="I10904" s="14"/>
      <c r="J10904" s="14"/>
      <c r="K10904" s="14"/>
      <c r="L10904" s="14"/>
      <c r="M10904" s="14"/>
      <c r="N10904" s="14"/>
      <c r="O10904" s="14"/>
      <c r="P10904" s="14"/>
    </row>
    <row r="10905" spans="9:16" x14ac:dyDescent="0.25">
      <c r="I10905" s="14"/>
      <c r="J10905" s="14"/>
      <c r="K10905" s="14"/>
      <c r="L10905" s="14"/>
      <c r="M10905" s="14"/>
      <c r="N10905" s="14"/>
      <c r="O10905" s="14"/>
      <c r="P10905" s="14"/>
    </row>
    <row r="10906" spans="9:16" x14ac:dyDescent="0.25">
      <c r="I10906" s="14"/>
      <c r="J10906" s="14"/>
      <c r="K10906" s="14"/>
      <c r="L10906" s="14"/>
      <c r="M10906" s="14"/>
      <c r="N10906" s="14"/>
      <c r="O10906" s="14"/>
      <c r="P10906" s="14"/>
    </row>
    <row r="10907" spans="9:16" x14ac:dyDescent="0.25">
      <c r="I10907" s="14"/>
      <c r="J10907" s="14"/>
      <c r="K10907" s="14"/>
      <c r="L10907" s="14"/>
      <c r="M10907" s="14"/>
      <c r="N10907" s="14"/>
      <c r="O10907" s="14"/>
      <c r="P10907" s="14"/>
    </row>
    <row r="10908" spans="9:16" x14ac:dyDescent="0.25">
      <c r="I10908" s="14"/>
      <c r="J10908" s="14"/>
      <c r="K10908" s="14"/>
      <c r="L10908" s="14"/>
      <c r="M10908" s="14"/>
      <c r="N10908" s="14"/>
      <c r="O10908" s="14"/>
      <c r="P10908" s="14"/>
    </row>
    <row r="10909" spans="9:16" x14ac:dyDescent="0.25">
      <c r="I10909" s="14"/>
      <c r="J10909" s="14"/>
      <c r="K10909" s="14"/>
      <c r="L10909" s="14"/>
      <c r="M10909" s="14"/>
      <c r="N10909" s="14"/>
      <c r="O10909" s="14"/>
      <c r="P10909" s="14"/>
    </row>
    <row r="10910" spans="9:16" x14ac:dyDescent="0.25">
      <c r="I10910" s="14"/>
      <c r="J10910" s="14"/>
      <c r="K10910" s="14"/>
      <c r="L10910" s="14"/>
      <c r="M10910" s="14"/>
      <c r="N10910" s="14"/>
      <c r="O10910" s="14"/>
      <c r="P10910" s="14"/>
    </row>
    <row r="10911" spans="9:16" x14ac:dyDescent="0.25">
      <c r="I10911" s="14"/>
      <c r="J10911" s="14"/>
      <c r="K10911" s="14"/>
      <c r="L10911" s="14"/>
      <c r="M10911" s="14"/>
      <c r="N10911" s="14"/>
      <c r="O10911" s="14"/>
      <c r="P10911" s="14"/>
    </row>
    <row r="10912" spans="9:16" x14ac:dyDescent="0.25">
      <c r="I10912" s="14"/>
      <c r="J10912" s="14"/>
      <c r="K10912" s="14"/>
      <c r="L10912" s="14"/>
      <c r="M10912" s="14"/>
      <c r="N10912" s="14"/>
      <c r="O10912" s="14"/>
      <c r="P10912" s="14"/>
    </row>
    <row r="10913" spans="9:16" x14ac:dyDescent="0.25">
      <c r="I10913" s="14"/>
      <c r="J10913" s="14"/>
      <c r="K10913" s="14"/>
      <c r="L10913" s="14"/>
      <c r="M10913" s="14"/>
      <c r="N10913" s="14"/>
      <c r="O10913" s="14"/>
      <c r="P10913" s="14"/>
    </row>
    <row r="10914" spans="9:16" x14ac:dyDescent="0.25">
      <c r="I10914" s="14"/>
      <c r="J10914" s="14"/>
      <c r="K10914" s="14"/>
      <c r="L10914" s="14"/>
      <c r="M10914" s="14"/>
      <c r="N10914" s="14"/>
      <c r="O10914" s="14"/>
      <c r="P10914" s="14"/>
    </row>
    <row r="10915" spans="9:16" x14ac:dyDescent="0.25">
      <c r="I10915" s="14"/>
      <c r="J10915" s="14"/>
      <c r="K10915" s="14"/>
      <c r="L10915" s="14"/>
      <c r="M10915" s="14"/>
      <c r="N10915" s="14"/>
      <c r="O10915" s="14"/>
      <c r="P10915" s="14"/>
    </row>
    <row r="10916" spans="9:16" x14ac:dyDescent="0.25">
      <c r="I10916" s="14"/>
      <c r="J10916" s="14"/>
      <c r="K10916" s="14"/>
      <c r="L10916" s="14"/>
      <c r="M10916" s="14"/>
      <c r="N10916" s="14"/>
      <c r="O10916" s="14"/>
      <c r="P10916" s="14"/>
    </row>
    <row r="10917" spans="9:16" x14ac:dyDescent="0.25">
      <c r="I10917" s="14"/>
      <c r="J10917" s="14"/>
      <c r="K10917" s="14"/>
      <c r="L10917" s="14"/>
      <c r="M10917" s="14"/>
      <c r="N10917" s="14"/>
      <c r="O10917" s="14"/>
      <c r="P10917" s="14"/>
    </row>
    <row r="10918" spans="9:16" x14ac:dyDescent="0.25">
      <c r="I10918" s="14"/>
      <c r="J10918" s="14"/>
      <c r="K10918" s="14"/>
      <c r="L10918" s="14"/>
      <c r="M10918" s="14"/>
      <c r="N10918" s="14"/>
      <c r="O10918" s="14"/>
      <c r="P10918" s="14"/>
    </row>
    <row r="10919" spans="9:16" x14ac:dyDescent="0.25">
      <c r="I10919" s="14"/>
      <c r="J10919" s="14"/>
      <c r="K10919" s="14"/>
      <c r="L10919" s="14"/>
      <c r="M10919" s="14"/>
      <c r="N10919" s="14"/>
      <c r="O10919" s="14"/>
      <c r="P10919" s="14"/>
    </row>
    <row r="10920" spans="9:16" x14ac:dyDescent="0.25">
      <c r="I10920" s="14"/>
      <c r="J10920" s="14"/>
      <c r="K10920" s="14"/>
      <c r="L10920" s="14"/>
      <c r="M10920" s="14"/>
      <c r="N10920" s="14"/>
      <c r="O10920" s="14"/>
      <c r="P10920" s="14"/>
    </row>
    <row r="10921" spans="9:16" x14ac:dyDescent="0.25">
      <c r="I10921" s="14"/>
      <c r="J10921" s="14"/>
      <c r="K10921" s="14"/>
      <c r="L10921" s="14"/>
      <c r="M10921" s="14"/>
      <c r="N10921" s="14"/>
      <c r="O10921" s="14"/>
      <c r="P10921" s="14"/>
    </row>
    <row r="10922" spans="9:16" x14ac:dyDescent="0.25">
      <c r="I10922" s="14"/>
      <c r="J10922" s="14"/>
      <c r="K10922" s="14"/>
      <c r="L10922" s="14"/>
      <c r="M10922" s="14"/>
      <c r="N10922" s="14"/>
      <c r="O10922" s="14"/>
      <c r="P10922" s="14"/>
    </row>
    <row r="10923" spans="9:16" x14ac:dyDescent="0.25">
      <c r="I10923" s="14"/>
      <c r="J10923" s="14"/>
      <c r="K10923" s="14"/>
      <c r="L10923" s="14"/>
      <c r="M10923" s="14"/>
      <c r="N10923" s="14"/>
      <c r="O10923" s="14"/>
      <c r="P10923" s="14"/>
    </row>
    <row r="10924" spans="9:16" x14ac:dyDescent="0.25">
      <c r="I10924" s="14"/>
      <c r="J10924" s="14"/>
      <c r="K10924" s="14"/>
      <c r="L10924" s="14"/>
      <c r="M10924" s="14"/>
      <c r="N10924" s="14"/>
      <c r="O10924" s="14"/>
      <c r="P10924" s="14"/>
    </row>
    <row r="10925" spans="9:16" x14ac:dyDescent="0.25">
      <c r="I10925" s="14"/>
      <c r="J10925" s="14"/>
      <c r="K10925" s="14"/>
      <c r="L10925" s="14"/>
      <c r="M10925" s="14"/>
      <c r="N10925" s="14"/>
      <c r="O10925" s="14"/>
      <c r="P10925" s="14"/>
    </row>
    <row r="10926" spans="9:16" x14ac:dyDescent="0.25">
      <c r="I10926" s="14"/>
      <c r="J10926" s="14"/>
      <c r="K10926" s="14"/>
      <c r="L10926" s="14"/>
      <c r="M10926" s="14"/>
      <c r="N10926" s="14"/>
      <c r="O10926" s="14"/>
      <c r="P10926" s="14"/>
    </row>
    <row r="10927" spans="9:16" x14ac:dyDescent="0.25">
      <c r="I10927" s="14"/>
      <c r="J10927" s="14"/>
      <c r="K10927" s="14"/>
      <c r="L10927" s="14"/>
      <c r="M10927" s="14"/>
      <c r="N10927" s="14"/>
      <c r="O10927" s="14"/>
      <c r="P10927" s="14"/>
    </row>
    <row r="10928" spans="9:16" x14ac:dyDescent="0.25">
      <c r="I10928" s="14"/>
      <c r="J10928" s="14"/>
      <c r="K10928" s="14"/>
      <c r="L10928" s="14"/>
      <c r="M10928" s="14"/>
      <c r="N10928" s="14"/>
      <c r="O10928" s="14"/>
      <c r="P10928" s="14"/>
    </row>
    <row r="10929" spans="9:16" x14ac:dyDescent="0.25">
      <c r="I10929" s="14"/>
      <c r="J10929" s="14"/>
      <c r="K10929" s="14"/>
      <c r="L10929" s="14"/>
      <c r="M10929" s="14"/>
      <c r="N10929" s="14"/>
      <c r="O10929" s="14"/>
      <c r="P10929" s="14"/>
    </row>
    <row r="10930" spans="9:16" x14ac:dyDescent="0.25">
      <c r="I10930" s="14"/>
      <c r="J10930" s="14"/>
      <c r="K10930" s="14"/>
      <c r="L10930" s="14"/>
      <c r="M10930" s="14"/>
      <c r="N10930" s="14"/>
      <c r="O10930" s="14"/>
      <c r="P10930" s="14"/>
    </row>
    <row r="10931" spans="9:16" x14ac:dyDescent="0.25">
      <c r="I10931" s="14"/>
      <c r="J10931" s="14"/>
      <c r="K10931" s="14"/>
      <c r="L10931" s="14"/>
      <c r="M10931" s="14"/>
      <c r="N10931" s="14"/>
      <c r="O10931" s="14"/>
      <c r="P10931" s="14"/>
    </row>
    <row r="10932" spans="9:16" x14ac:dyDescent="0.25">
      <c r="I10932" s="14"/>
      <c r="J10932" s="14"/>
      <c r="K10932" s="14"/>
      <c r="L10932" s="14"/>
      <c r="M10932" s="14"/>
      <c r="N10932" s="14"/>
      <c r="O10932" s="14"/>
      <c r="P10932" s="14"/>
    </row>
    <row r="10933" spans="9:16" x14ac:dyDescent="0.25">
      <c r="I10933" s="14"/>
      <c r="J10933" s="14"/>
      <c r="K10933" s="14"/>
      <c r="L10933" s="14"/>
      <c r="M10933" s="14"/>
      <c r="N10933" s="14"/>
      <c r="O10933" s="14"/>
      <c r="P10933" s="14"/>
    </row>
    <row r="10934" spans="9:16" x14ac:dyDescent="0.25">
      <c r="I10934" s="14"/>
      <c r="J10934" s="14"/>
      <c r="K10934" s="14"/>
      <c r="L10934" s="14"/>
      <c r="M10934" s="14"/>
      <c r="N10934" s="14"/>
      <c r="O10934" s="14"/>
      <c r="P10934" s="14"/>
    </row>
    <row r="10935" spans="9:16" x14ac:dyDescent="0.25">
      <c r="I10935" s="14"/>
      <c r="J10935" s="14"/>
      <c r="K10935" s="14"/>
      <c r="L10935" s="14"/>
      <c r="M10935" s="14"/>
      <c r="N10935" s="14"/>
      <c r="O10935" s="14"/>
      <c r="P10935" s="14"/>
    </row>
    <row r="10936" spans="9:16" x14ac:dyDescent="0.25">
      <c r="I10936" s="14"/>
      <c r="J10936" s="14"/>
      <c r="K10936" s="14"/>
      <c r="L10936" s="14"/>
      <c r="M10936" s="14"/>
      <c r="N10936" s="14"/>
      <c r="O10936" s="14"/>
      <c r="P10936" s="14"/>
    </row>
    <row r="10937" spans="9:16" x14ac:dyDescent="0.25">
      <c r="I10937" s="14"/>
      <c r="J10937" s="14"/>
      <c r="K10937" s="14"/>
      <c r="L10937" s="14"/>
      <c r="M10937" s="14"/>
      <c r="N10937" s="14"/>
      <c r="O10937" s="14"/>
      <c r="P10937" s="14"/>
    </row>
    <row r="10938" spans="9:16" x14ac:dyDescent="0.25">
      <c r="I10938" s="14"/>
      <c r="J10938" s="14"/>
      <c r="K10938" s="14"/>
      <c r="L10938" s="14"/>
      <c r="M10938" s="14"/>
      <c r="N10938" s="14"/>
      <c r="O10938" s="14"/>
      <c r="P10938" s="14"/>
    </row>
    <row r="10939" spans="9:16" x14ac:dyDescent="0.25">
      <c r="I10939" s="14"/>
      <c r="J10939" s="14"/>
      <c r="K10939" s="14"/>
      <c r="L10939" s="14"/>
      <c r="M10939" s="14"/>
      <c r="N10939" s="14"/>
      <c r="O10939" s="14"/>
      <c r="P10939" s="14"/>
    </row>
    <row r="10940" spans="9:16" x14ac:dyDescent="0.25">
      <c r="I10940" s="14"/>
      <c r="J10940" s="14"/>
      <c r="K10940" s="14"/>
      <c r="L10940" s="14"/>
      <c r="M10940" s="14"/>
      <c r="N10940" s="14"/>
      <c r="O10940" s="14"/>
      <c r="P10940" s="14"/>
    </row>
    <row r="10941" spans="9:16" x14ac:dyDescent="0.25">
      <c r="I10941" s="14"/>
      <c r="J10941" s="14"/>
      <c r="K10941" s="14"/>
      <c r="L10941" s="14"/>
      <c r="M10941" s="14"/>
      <c r="N10941" s="14"/>
      <c r="O10941" s="14"/>
      <c r="P10941" s="14"/>
    </row>
    <row r="10942" spans="9:16" x14ac:dyDescent="0.25">
      <c r="I10942" s="14"/>
      <c r="J10942" s="14"/>
      <c r="K10942" s="14"/>
      <c r="L10942" s="14"/>
      <c r="M10942" s="14"/>
      <c r="N10942" s="14"/>
      <c r="O10942" s="14"/>
      <c r="P10942" s="14"/>
    </row>
    <row r="10943" spans="9:16" x14ac:dyDescent="0.25">
      <c r="I10943" s="14"/>
      <c r="J10943" s="14"/>
      <c r="K10943" s="14"/>
      <c r="L10943" s="14"/>
      <c r="M10943" s="14"/>
      <c r="N10943" s="14"/>
      <c r="O10943" s="14"/>
      <c r="P10943" s="14"/>
    </row>
    <row r="10944" spans="9:16" x14ac:dyDescent="0.25">
      <c r="I10944" s="14"/>
      <c r="J10944" s="14"/>
      <c r="K10944" s="14"/>
      <c r="L10944" s="14"/>
      <c r="M10944" s="14"/>
      <c r="N10944" s="14"/>
      <c r="O10944" s="14"/>
      <c r="P10944" s="14"/>
    </row>
    <row r="10945" spans="9:16" x14ac:dyDescent="0.25">
      <c r="I10945" s="14"/>
      <c r="J10945" s="14"/>
      <c r="K10945" s="14"/>
      <c r="L10945" s="14"/>
      <c r="M10945" s="14"/>
      <c r="N10945" s="14"/>
      <c r="O10945" s="14"/>
      <c r="P10945" s="14"/>
    </row>
    <row r="10946" spans="9:16" x14ac:dyDescent="0.25">
      <c r="I10946" s="14"/>
      <c r="J10946" s="14"/>
      <c r="K10946" s="14"/>
      <c r="L10946" s="14"/>
      <c r="M10946" s="14"/>
      <c r="N10946" s="14"/>
      <c r="O10946" s="14"/>
      <c r="P10946" s="14"/>
    </row>
    <row r="10947" spans="9:16" x14ac:dyDescent="0.25">
      <c r="I10947" s="14"/>
      <c r="J10947" s="14"/>
      <c r="K10947" s="14"/>
      <c r="L10947" s="14"/>
      <c r="M10947" s="14"/>
      <c r="N10947" s="14"/>
      <c r="O10947" s="14"/>
      <c r="P10947" s="14"/>
    </row>
    <row r="10948" spans="9:16" x14ac:dyDescent="0.25">
      <c r="I10948" s="14"/>
      <c r="J10948" s="14"/>
      <c r="K10948" s="14"/>
      <c r="L10948" s="14"/>
      <c r="M10948" s="14"/>
      <c r="N10948" s="14"/>
      <c r="O10948" s="14"/>
      <c r="P10948" s="14"/>
    </row>
    <row r="10949" spans="9:16" x14ac:dyDescent="0.25">
      <c r="I10949" s="14"/>
      <c r="J10949" s="14"/>
      <c r="K10949" s="14"/>
      <c r="L10949" s="14"/>
      <c r="M10949" s="14"/>
      <c r="N10949" s="14"/>
      <c r="O10949" s="14"/>
      <c r="P10949" s="14"/>
    </row>
    <row r="10950" spans="9:16" x14ac:dyDescent="0.25">
      <c r="I10950" s="14"/>
      <c r="J10950" s="14"/>
      <c r="K10950" s="14"/>
      <c r="L10950" s="14"/>
      <c r="M10950" s="14"/>
      <c r="N10950" s="14"/>
      <c r="O10950" s="14"/>
      <c r="P10950" s="14"/>
    </row>
    <row r="10951" spans="9:16" x14ac:dyDescent="0.25">
      <c r="I10951" s="14"/>
      <c r="J10951" s="14"/>
      <c r="K10951" s="14"/>
      <c r="L10951" s="14"/>
      <c r="M10951" s="14"/>
      <c r="N10951" s="14"/>
      <c r="O10951" s="14"/>
      <c r="P10951" s="14"/>
    </row>
    <row r="10952" spans="9:16" x14ac:dyDescent="0.25">
      <c r="I10952" s="14"/>
      <c r="J10952" s="14"/>
      <c r="K10952" s="14"/>
      <c r="L10952" s="14"/>
      <c r="M10952" s="14"/>
      <c r="N10952" s="14"/>
      <c r="O10952" s="14"/>
      <c r="P10952" s="14"/>
    </row>
    <row r="10953" spans="9:16" x14ac:dyDescent="0.25">
      <c r="I10953" s="14"/>
      <c r="J10953" s="14"/>
      <c r="K10953" s="14"/>
      <c r="L10953" s="14"/>
      <c r="M10953" s="14"/>
      <c r="N10953" s="14"/>
      <c r="O10953" s="14"/>
      <c r="P10953" s="14"/>
    </row>
    <row r="10954" spans="9:16" x14ac:dyDescent="0.25">
      <c r="I10954" s="14"/>
      <c r="J10954" s="14"/>
      <c r="K10954" s="14"/>
      <c r="L10954" s="14"/>
      <c r="M10954" s="14"/>
      <c r="N10954" s="14"/>
      <c r="O10954" s="14"/>
      <c r="P10954" s="14"/>
    </row>
    <row r="10955" spans="9:16" x14ac:dyDescent="0.25">
      <c r="I10955" s="14"/>
      <c r="J10955" s="14"/>
      <c r="K10955" s="14"/>
      <c r="L10955" s="14"/>
      <c r="M10955" s="14"/>
      <c r="N10955" s="14"/>
      <c r="O10955" s="14"/>
      <c r="P10955" s="14"/>
    </row>
    <row r="10956" spans="9:16" x14ac:dyDescent="0.25">
      <c r="I10956" s="14"/>
      <c r="J10956" s="14"/>
      <c r="K10956" s="14"/>
      <c r="L10956" s="14"/>
      <c r="M10956" s="14"/>
      <c r="N10956" s="14"/>
      <c r="O10956" s="14"/>
      <c r="P10956" s="14"/>
    </row>
    <row r="10957" spans="9:16" x14ac:dyDescent="0.25">
      <c r="I10957" s="14"/>
      <c r="J10957" s="14"/>
      <c r="K10957" s="14"/>
      <c r="L10957" s="14"/>
      <c r="M10957" s="14"/>
      <c r="N10957" s="14"/>
      <c r="O10957" s="14"/>
      <c r="P10957" s="14"/>
    </row>
    <row r="10958" spans="9:16" x14ac:dyDescent="0.25">
      <c r="I10958" s="14"/>
      <c r="J10958" s="14"/>
      <c r="K10958" s="14"/>
      <c r="L10958" s="14"/>
      <c r="M10958" s="14"/>
      <c r="N10958" s="14"/>
      <c r="O10958" s="14"/>
      <c r="P10958" s="14"/>
    </row>
    <row r="10959" spans="9:16" x14ac:dyDescent="0.25">
      <c r="I10959" s="14"/>
      <c r="J10959" s="14"/>
      <c r="K10959" s="14"/>
      <c r="L10959" s="14"/>
      <c r="M10959" s="14"/>
      <c r="N10959" s="14"/>
      <c r="O10959" s="14"/>
      <c r="P10959" s="14"/>
    </row>
    <row r="10960" spans="9:16" x14ac:dyDescent="0.25">
      <c r="I10960" s="14"/>
      <c r="J10960" s="14"/>
      <c r="K10960" s="14"/>
      <c r="L10960" s="14"/>
      <c r="M10960" s="14"/>
      <c r="N10960" s="14"/>
      <c r="O10960" s="14"/>
      <c r="P10960" s="14"/>
    </row>
    <row r="10961" spans="9:16" x14ac:dyDescent="0.25">
      <c r="I10961" s="14"/>
      <c r="J10961" s="14"/>
      <c r="K10961" s="14"/>
      <c r="L10961" s="14"/>
      <c r="M10961" s="14"/>
      <c r="N10961" s="14"/>
      <c r="O10961" s="14"/>
      <c r="P10961" s="14"/>
    </row>
    <row r="10962" spans="9:16" x14ac:dyDescent="0.25">
      <c r="I10962" s="14"/>
      <c r="J10962" s="14"/>
      <c r="K10962" s="14"/>
      <c r="L10962" s="14"/>
      <c r="M10962" s="14"/>
      <c r="N10962" s="14"/>
      <c r="O10962" s="14"/>
      <c r="P10962" s="14"/>
    </row>
    <row r="10963" spans="9:16" x14ac:dyDescent="0.25">
      <c r="I10963" s="14"/>
      <c r="J10963" s="14"/>
      <c r="K10963" s="14"/>
      <c r="L10963" s="14"/>
      <c r="M10963" s="14"/>
      <c r="N10963" s="14"/>
      <c r="O10963" s="14"/>
      <c r="P10963" s="14"/>
    </row>
    <row r="10964" spans="9:16" x14ac:dyDescent="0.25">
      <c r="I10964" s="14"/>
      <c r="J10964" s="14"/>
      <c r="K10964" s="14"/>
      <c r="L10964" s="14"/>
      <c r="M10964" s="14"/>
      <c r="N10964" s="14"/>
      <c r="O10964" s="14"/>
      <c r="P10964" s="14"/>
    </row>
    <row r="10965" spans="9:16" x14ac:dyDescent="0.25">
      <c r="I10965" s="14"/>
      <c r="J10965" s="14"/>
      <c r="K10965" s="14"/>
      <c r="L10965" s="14"/>
      <c r="M10965" s="14"/>
      <c r="N10965" s="14"/>
      <c r="O10965" s="14"/>
      <c r="P10965" s="14"/>
    </row>
    <row r="10966" spans="9:16" x14ac:dyDescent="0.25">
      <c r="I10966" s="14"/>
      <c r="J10966" s="14"/>
      <c r="K10966" s="14"/>
      <c r="L10966" s="14"/>
      <c r="M10966" s="14"/>
      <c r="N10966" s="14"/>
      <c r="O10966" s="14"/>
      <c r="P10966" s="14"/>
    </row>
    <row r="10967" spans="9:16" x14ac:dyDescent="0.25">
      <c r="I10967" s="14"/>
      <c r="J10967" s="14"/>
      <c r="K10967" s="14"/>
      <c r="L10967" s="14"/>
      <c r="M10967" s="14"/>
      <c r="N10967" s="14"/>
      <c r="O10967" s="14"/>
      <c r="P10967" s="14"/>
    </row>
    <row r="10968" spans="9:16" x14ac:dyDescent="0.25">
      <c r="I10968" s="14"/>
      <c r="J10968" s="14"/>
      <c r="K10968" s="14"/>
      <c r="L10968" s="14"/>
      <c r="M10968" s="14"/>
      <c r="N10968" s="14"/>
      <c r="O10968" s="14"/>
      <c r="P10968" s="14"/>
    </row>
    <row r="10969" spans="9:16" x14ac:dyDescent="0.25">
      <c r="I10969" s="14"/>
      <c r="J10969" s="14"/>
      <c r="K10969" s="14"/>
      <c r="L10969" s="14"/>
      <c r="M10969" s="14"/>
      <c r="N10969" s="14"/>
      <c r="O10969" s="14"/>
      <c r="P10969" s="14"/>
    </row>
    <row r="10970" spans="9:16" x14ac:dyDescent="0.25">
      <c r="I10970" s="14"/>
      <c r="J10970" s="14"/>
      <c r="K10970" s="14"/>
      <c r="L10970" s="14"/>
      <c r="M10970" s="14"/>
      <c r="N10970" s="14"/>
      <c r="O10970" s="14"/>
      <c r="P10970" s="14"/>
    </row>
    <row r="10971" spans="9:16" x14ac:dyDescent="0.25">
      <c r="I10971" s="14"/>
      <c r="J10971" s="14"/>
      <c r="K10971" s="14"/>
      <c r="L10971" s="14"/>
      <c r="M10971" s="14"/>
      <c r="N10971" s="14"/>
      <c r="O10971" s="14"/>
      <c r="P10971" s="14"/>
    </row>
    <row r="10972" spans="9:16" x14ac:dyDescent="0.25">
      <c r="I10972" s="14"/>
      <c r="J10972" s="14"/>
      <c r="K10972" s="14"/>
      <c r="L10972" s="14"/>
      <c r="M10972" s="14"/>
      <c r="N10972" s="14"/>
      <c r="O10972" s="14"/>
      <c r="P10972" s="14"/>
    </row>
    <row r="10973" spans="9:16" x14ac:dyDescent="0.25">
      <c r="I10973" s="14"/>
      <c r="J10973" s="14"/>
      <c r="K10973" s="14"/>
      <c r="L10973" s="14"/>
      <c r="M10973" s="14"/>
      <c r="N10973" s="14"/>
      <c r="O10973" s="14"/>
      <c r="P10973" s="14"/>
    </row>
    <row r="10974" spans="9:16" x14ac:dyDescent="0.25">
      <c r="I10974" s="14"/>
      <c r="J10974" s="14"/>
      <c r="K10974" s="14"/>
      <c r="L10974" s="14"/>
      <c r="M10974" s="14"/>
      <c r="N10974" s="14"/>
      <c r="O10974" s="14"/>
      <c r="P10974" s="14"/>
    </row>
    <row r="10975" spans="9:16" x14ac:dyDescent="0.25">
      <c r="I10975" s="14"/>
      <c r="J10975" s="14"/>
      <c r="K10975" s="14"/>
      <c r="L10975" s="14"/>
      <c r="M10975" s="14"/>
      <c r="N10975" s="14"/>
      <c r="O10975" s="14"/>
      <c r="P10975" s="14"/>
    </row>
    <row r="10976" spans="9:16" x14ac:dyDescent="0.25">
      <c r="I10976" s="14"/>
      <c r="J10976" s="14"/>
      <c r="K10976" s="14"/>
      <c r="L10976" s="14"/>
      <c r="M10976" s="14"/>
      <c r="N10976" s="14"/>
      <c r="O10976" s="14"/>
      <c r="P10976" s="14"/>
    </row>
    <row r="10977" spans="9:16" x14ac:dyDescent="0.25">
      <c r="I10977" s="14"/>
      <c r="J10977" s="14"/>
      <c r="K10977" s="14"/>
      <c r="L10977" s="14"/>
      <c r="M10977" s="14"/>
      <c r="N10977" s="14"/>
      <c r="O10977" s="14"/>
      <c r="P10977" s="14"/>
    </row>
    <row r="10978" spans="9:16" x14ac:dyDescent="0.25">
      <c r="I10978" s="14"/>
      <c r="J10978" s="14"/>
      <c r="K10978" s="14"/>
      <c r="L10978" s="14"/>
      <c r="M10978" s="14"/>
      <c r="N10978" s="14"/>
      <c r="O10978" s="14"/>
      <c r="P10978" s="14"/>
    </row>
    <row r="10979" spans="9:16" x14ac:dyDescent="0.25">
      <c r="I10979" s="14"/>
      <c r="J10979" s="14"/>
      <c r="K10979" s="14"/>
      <c r="L10979" s="14"/>
      <c r="M10979" s="14"/>
      <c r="N10979" s="14"/>
      <c r="O10979" s="14"/>
      <c r="P10979" s="14"/>
    </row>
    <row r="10980" spans="9:16" x14ac:dyDescent="0.25">
      <c r="I10980" s="14"/>
      <c r="J10980" s="14"/>
      <c r="K10980" s="14"/>
      <c r="L10980" s="14"/>
      <c r="M10980" s="14"/>
      <c r="N10980" s="14"/>
      <c r="O10980" s="14"/>
      <c r="P10980" s="14"/>
    </row>
    <row r="10981" spans="9:16" x14ac:dyDescent="0.25">
      <c r="I10981" s="14"/>
      <c r="J10981" s="14"/>
      <c r="K10981" s="14"/>
      <c r="L10981" s="14"/>
      <c r="M10981" s="14"/>
      <c r="N10981" s="14"/>
      <c r="O10981" s="14"/>
      <c r="P10981" s="14"/>
    </row>
    <row r="10982" spans="9:16" x14ac:dyDescent="0.25">
      <c r="I10982" s="14"/>
      <c r="J10982" s="14"/>
      <c r="K10982" s="14"/>
      <c r="L10982" s="14"/>
      <c r="M10982" s="14"/>
      <c r="N10982" s="14"/>
      <c r="O10982" s="14"/>
      <c r="P10982" s="14"/>
    </row>
    <row r="10983" spans="9:16" x14ac:dyDescent="0.25">
      <c r="I10983" s="14"/>
      <c r="J10983" s="14"/>
      <c r="K10983" s="14"/>
      <c r="L10983" s="14"/>
      <c r="M10983" s="14"/>
      <c r="N10983" s="14"/>
      <c r="O10983" s="14"/>
      <c r="P10983" s="14"/>
    </row>
    <row r="10984" spans="9:16" x14ac:dyDescent="0.25">
      <c r="I10984" s="14"/>
      <c r="J10984" s="14"/>
      <c r="K10984" s="14"/>
      <c r="L10984" s="14"/>
      <c r="M10984" s="14"/>
      <c r="N10984" s="14"/>
      <c r="O10984" s="14"/>
      <c r="P10984" s="14"/>
    </row>
    <row r="10985" spans="9:16" x14ac:dyDescent="0.25">
      <c r="I10985" s="14"/>
      <c r="J10985" s="14"/>
      <c r="K10985" s="14"/>
      <c r="L10985" s="14"/>
      <c r="M10985" s="14"/>
      <c r="N10985" s="14"/>
      <c r="O10985" s="14"/>
      <c r="P10985" s="14"/>
    </row>
    <row r="10986" spans="9:16" x14ac:dyDescent="0.25">
      <c r="I10986" s="14"/>
      <c r="J10986" s="14"/>
      <c r="K10986" s="14"/>
      <c r="L10986" s="14"/>
      <c r="M10986" s="14"/>
      <c r="N10986" s="14"/>
      <c r="O10986" s="14"/>
      <c r="P10986" s="14"/>
    </row>
    <row r="10987" spans="9:16" x14ac:dyDescent="0.25">
      <c r="I10987" s="14"/>
      <c r="J10987" s="14"/>
      <c r="K10987" s="14"/>
      <c r="L10987" s="14"/>
      <c r="M10987" s="14"/>
      <c r="N10987" s="14"/>
      <c r="O10987" s="14"/>
      <c r="P10987" s="14"/>
    </row>
    <row r="10988" spans="9:16" x14ac:dyDescent="0.25">
      <c r="I10988" s="14"/>
      <c r="J10988" s="14"/>
      <c r="K10988" s="14"/>
      <c r="L10988" s="14"/>
      <c r="M10988" s="14"/>
      <c r="N10988" s="14"/>
      <c r="O10988" s="14"/>
      <c r="P10988" s="14"/>
    </row>
    <row r="10989" spans="9:16" x14ac:dyDescent="0.25">
      <c r="I10989" s="14"/>
      <c r="J10989" s="14"/>
      <c r="K10989" s="14"/>
      <c r="L10989" s="14"/>
      <c r="M10989" s="14"/>
      <c r="N10989" s="14"/>
      <c r="O10989" s="14"/>
      <c r="P10989" s="14"/>
    </row>
    <row r="10990" spans="9:16" x14ac:dyDescent="0.25">
      <c r="I10990" s="14"/>
      <c r="J10990" s="14"/>
      <c r="K10990" s="14"/>
      <c r="L10990" s="14"/>
      <c r="M10990" s="14"/>
      <c r="N10990" s="14"/>
      <c r="O10990" s="14"/>
      <c r="P10990" s="14"/>
    </row>
    <row r="10991" spans="9:16" x14ac:dyDescent="0.25">
      <c r="I10991" s="14"/>
      <c r="J10991" s="14"/>
      <c r="K10991" s="14"/>
      <c r="L10991" s="14"/>
      <c r="M10991" s="14"/>
      <c r="N10991" s="14"/>
      <c r="O10991" s="14"/>
      <c r="P10991" s="14"/>
    </row>
    <row r="10992" spans="9:16" x14ac:dyDescent="0.25">
      <c r="I10992" s="14"/>
      <c r="J10992" s="14"/>
      <c r="K10992" s="14"/>
      <c r="L10992" s="14"/>
      <c r="M10992" s="14"/>
      <c r="N10992" s="14"/>
      <c r="O10992" s="14"/>
      <c r="P10992" s="14"/>
    </row>
    <row r="10993" spans="9:16" x14ac:dyDescent="0.25">
      <c r="I10993" s="14"/>
      <c r="J10993" s="14"/>
      <c r="K10993" s="14"/>
      <c r="L10993" s="14"/>
      <c r="M10993" s="14"/>
      <c r="N10993" s="14"/>
      <c r="O10993" s="14"/>
      <c r="P10993" s="14"/>
    </row>
    <row r="10994" spans="9:16" x14ac:dyDescent="0.25">
      <c r="I10994" s="14"/>
      <c r="J10994" s="14"/>
      <c r="K10994" s="14"/>
      <c r="L10994" s="14"/>
      <c r="M10994" s="14"/>
      <c r="N10994" s="14"/>
      <c r="O10994" s="14"/>
      <c r="P10994" s="14"/>
    </row>
    <row r="10995" spans="9:16" x14ac:dyDescent="0.25">
      <c r="I10995" s="14"/>
      <c r="J10995" s="14"/>
      <c r="K10995" s="14"/>
      <c r="L10995" s="14"/>
      <c r="M10995" s="14"/>
      <c r="N10995" s="14"/>
      <c r="O10995" s="14"/>
      <c r="P10995" s="14"/>
    </row>
    <row r="10996" spans="9:16" x14ac:dyDescent="0.25">
      <c r="I10996" s="14"/>
      <c r="J10996" s="14"/>
      <c r="K10996" s="14"/>
      <c r="L10996" s="14"/>
      <c r="M10996" s="14"/>
      <c r="N10996" s="14"/>
      <c r="O10996" s="14"/>
      <c r="P10996" s="14"/>
    </row>
    <row r="10997" spans="9:16" x14ac:dyDescent="0.25">
      <c r="I10997" s="14"/>
      <c r="J10997" s="14"/>
      <c r="K10997" s="14"/>
      <c r="L10997" s="14"/>
      <c r="M10997" s="14"/>
      <c r="N10997" s="14"/>
      <c r="O10997" s="14"/>
      <c r="P10997" s="14"/>
    </row>
    <row r="10998" spans="9:16" x14ac:dyDescent="0.25">
      <c r="I10998" s="14"/>
      <c r="J10998" s="14"/>
      <c r="K10998" s="14"/>
      <c r="L10998" s="14"/>
      <c r="M10998" s="14"/>
      <c r="N10998" s="14"/>
      <c r="O10998" s="14"/>
      <c r="P10998" s="14"/>
    </row>
    <row r="10999" spans="9:16" x14ac:dyDescent="0.25">
      <c r="I10999" s="14"/>
      <c r="J10999" s="14"/>
      <c r="K10999" s="14"/>
      <c r="L10999" s="14"/>
      <c r="M10999" s="14"/>
      <c r="N10999" s="14"/>
      <c r="O10999" s="14"/>
      <c r="P10999" s="14"/>
    </row>
    <row r="11000" spans="9:16" x14ac:dyDescent="0.25">
      <c r="I11000" s="14"/>
      <c r="J11000" s="14"/>
      <c r="K11000" s="14"/>
      <c r="L11000" s="14"/>
      <c r="M11000" s="14"/>
      <c r="N11000" s="14"/>
      <c r="O11000" s="14"/>
      <c r="P11000" s="14"/>
    </row>
    <row r="11001" spans="9:16" x14ac:dyDescent="0.25">
      <c r="I11001" s="14"/>
      <c r="J11001" s="14"/>
      <c r="K11001" s="14"/>
      <c r="L11001" s="14"/>
      <c r="M11001" s="14"/>
      <c r="N11001" s="14"/>
      <c r="O11001" s="14"/>
      <c r="P11001" s="14"/>
    </row>
    <row r="11002" spans="9:16" x14ac:dyDescent="0.25">
      <c r="I11002" s="14"/>
      <c r="J11002" s="14"/>
      <c r="K11002" s="14"/>
      <c r="L11002" s="14"/>
      <c r="M11002" s="14"/>
      <c r="N11002" s="14"/>
      <c r="O11002" s="14"/>
      <c r="P11002" s="14"/>
    </row>
    <row r="11003" spans="9:16" x14ac:dyDescent="0.25">
      <c r="I11003" s="14"/>
      <c r="J11003" s="14"/>
      <c r="K11003" s="14"/>
      <c r="L11003" s="14"/>
      <c r="M11003" s="14"/>
      <c r="N11003" s="14"/>
      <c r="O11003" s="14"/>
      <c r="P11003" s="14"/>
    </row>
    <row r="11004" spans="9:16" x14ac:dyDescent="0.25">
      <c r="I11004" s="14"/>
      <c r="J11004" s="14"/>
      <c r="K11004" s="14"/>
      <c r="L11004" s="14"/>
      <c r="M11004" s="14"/>
      <c r="N11004" s="14"/>
      <c r="O11004" s="14"/>
      <c r="P11004" s="14"/>
    </row>
    <row r="11005" spans="9:16" x14ac:dyDescent="0.25">
      <c r="I11005" s="14"/>
      <c r="J11005" s="14"/>
      <c r="K11005" s="14"/>
      <c r="L11005" s="14"/>
      <c r="M11005" s="14"/>
      <c r="N11005" s="14"/>
      <c r="O11005" s="14"/>
      <c r="P11005" s="14"/>
    </row>
    <row r="11006" spans="9:16" x14ac:dyDescent="0.25">
      <c r="I11006" s="14"/>
      <c r="J11006" s="14"/>
      <c r="K11006" s="14"/>
      <c r="L11006" s="14"/>
      <c r="M11006" s="14"/>
      <c r="N11006" s="14"/>
      <c r="O11006" s="14"/>
      <c r="P11006" s="14"/>
    </row>
    <row r="11007" spans="9:16" x14ac:dyDescent="0.25">
      <c r="I11007" s="14"/>
      <c r="J11007" s="14"/>
      <c r="K11007" s="14"/>
      <c r="L11007" s="14"/>
      <c r="M11007" s="14"/>
      <c r="N11007" s="14"/>
      <c r="O11007" s="14"/>
      <c r="P11007" s="14"/>
    </row>
    <row r="11008" spans="9:16" x14ac:dyDescent="0.25">
      <c r="I11008" s="14"/>
      <c r="J11008" s="14"/>
      <c r="K11008" s="14"/>
      <c r="L11008" s="14"/>
      <c r="M11008" s="14"/>
      <c r="N11008" s="14"/>
      <c r="O11008" s="14"/>
      <c r="P11008" s="14"/>
    </row>
    <row r="11009" spans="9:16" x14ac:dyDescent="0.25">
      <c r="I11009" s="14"/>
      <c r="J11009" s="14"/>
      <c r="K11009" s="14"/>
      <c r="L11009" s="14"/>
      <c r="M11009" s="14"/>
      <c r="N11009" s="14"/>
      <c r="O11009" s="14"/>
      <c r="P11009" s="14"/>
    </row>
    <row r="11010" spans="9:16" x14ac:dyDescent="0.25">
      <c r="I11010" s="14"/>
      <c r="J11010" s="14"/>
      <c r="K11010" s="14"/>
      <c r="L11010" s="14"/>
      <c r="M11010" s="14"/>
      <c r="N11010" s="14"/>
      <c r="O11010" s="14"/>
      <c r="P11010" s="14"/>
    </row>
    <row r="11011" spans="9:16" x14ac:dyDescent="0.25">
      <c r="I11011" s="14"/>
      <c r="J11011" s="14"/>
      <c r="K11011" s="14"/>
      <c r="L11011" s="14"/>
      <c r="M11011" s="14"/>
      <c r="N11011" s="14"/>
      <c r="O11011" s="14"/>
      <c r="P11011" s="14"/>
    </row>
    <row r="11012" spans="9:16" x14ac:dyDescent="0.25">
      <c r="I11012" s="14"/>
      <c r="J11012" s="14"/>
      <c r="K11012" s="14"/>
      <c r="L11012" s="14"/>
      <c r="M11012" s="14"/>
      <c r="N11012" s="14"/>
      <c r="O11012" s="14"/>
      <c r="P11012" s="14"/>
    </row>
    <row r="11013" spans="9:16" x14ac:dyDescent="0.25">
      <c r="I11013" s="14"/>
      <c r="J11013" s="14"/>
      <c r="K11013" s="14"/>
      <c r="L11013" s="14"/>
      <c r="M11013" s="14"/>
      <c r="N11013" s="14"/>
      <c r="O11013" s="14"/>
      <c r="P11013" s="14"/>
    </row>
    <row r="11014" spans="9:16" x14ac:dyDescent="0.25">
      <c r="I11014" s="14"/>
      <c r="J11014" s="14"/>
      <c r="K11014" s="14"/>
      <c r="L11014" s="14"/>
      <c r="M11014" s="14"/>
      <c r="N11014" s="14"/>
      <c r="O11014" s="14"/>
      <c r="P11014" s="14"/>
    </row>
    <row r="11015" spans="9:16" x14ac:dyDescent="0.25">
      <c r="I11015" s="14"/>
      <c r="J11015" s="14"/>
      <c r="K11015" s="14"/>
      <c r="L11015" s="14"/>
      <c r="M11015" s="14"/>
      <c r="N11015" s="14"/>
      <c r="O11015" s="14"/>
      <c r="P11015" s="14"/>
    </row>
    <row r="11016" spans="9:16" x14ac:dyDescent="0.25">
      <c r="I11016" s="14"/>
      <c r="J11016" s="14"/>
      <c r="K11016" s="14"/>
      <c r="L11016" s="14"/>
      <c r="M11016" s="14"/>
      <c r="N11016" s="14"/>
      <c r="O11016" s="14"/>
      <c r="P11016" s="14"/>
    </row>
    <row r="11017" spans="9:16" x14ac:dyDescent="0.25">
      <c r="I11017" s="14"/>
      <c r="J11017" s="14"/>
      <c r="K11017" s="14"/>
      <c r="L11017" s="14"/>
      <c r="M11017" s="14"/>
      <c r="N11017" s="14"/>
      <c r="O11017" s="14"/>
      <c r="P11017" s="14"/>
    </row>
    <row r="11018" spans="9:16" x14ac:dyDescent="0.25">
      <c r="I11018" s="14"/>
      <c r="J11018" s="14"/>
      <c r="K11018" s="14"/>
      <c r="L11018" s="14"/>
      <c r="M11018" s="14"/>
      <c r="N11018" s="14"/>
      <c r="O11018" s="14"/>
      <c r="P11018" s="14"/>
    </row>
    <row r="11019" spans="9:16" x14ac:dyDescent="0.25">
      <c r="I11019" s="14"/>
      <c r="J11019" s="14"/>
      <c r="K11019" s="14"/>
      <c r="L11019" s="14"/>
      <c r="M11019" s="14"/>
      <c r="N11019" s="14"/>
      <c r="O11019" s="14"/>
      <c r="P11019" s="14"/>
    </row>
    <row r="11020" spans="9:16" x14ac:dyDescent="0.25">
      <c r="I11020" s="14"/>
      <c r="J11020" s="14"/>
      <c r="K11020" s="14"/>
      <c r="L11020" s="14"/>
      <c r="M11020" s="14"/>
      <c r="N11020" s="14"/>
      <c r="O11020" s="14"/>
      <c r="P11020" s="14"/>
    </row>
    <row r="11021" spans="9:16" x14ac:dyDescent="0.25">
      <c r="I11021" s="14"/>
      <c r="J11021" s="14"/>
      <c r="K11021" s="14"/>
      <c r="L11021" s="14"/>
      <c r="M11021" s="14"/>
      <c r="N11021" s="14"/>
      <c r="O11021" s="14"/>
      <c r="P11021" s="14"/>
    </row>
    <row r="11022" spans="9:16" x14ac:dyDescent="0.25">
      <c r="I11022" s="14"/>
      <c r="J11022" s="14"/>
      <c r="K11022" s="14"/>
      <c r="L11022" s="14"/>
      <c r="M11022" s="14"/>
      <c r="N11022" s="14"/>
      <c r="O11022" s="14"/>
      <c r="P11022" s="14"/>
    </row>
    <row r="11023" spans="9:16" x14ac:dyDescent="0.25">
      <c r="I11023" s="14"/>
      <c r="J11023" s="14"/>
      <c r="K11023" s="14"/>
      <c r="L11023" s="14"/>
      <c r="M11023" s="14"/>
      <c r="N11023" s="14"/>
      <c r="O11023" s="14"/>
      <c r="P11023" s="14"/>
    </row>
    <row r="11024" spans="9:16" x14ac:dyDescent="0.25">
      <c r="I11024" s="14"/>
      <c r="J11024" s="14"/>
      <c r="K11024" s="14"/>
      <c r="L11024" s="14"/>
      <c r="M11024" s="14"/>
      <c r="N11024" s="14"/>
      <c r="O11024" s="14"/>
      <c r="P11024" s="14"/>
    </row>
    <row r="11025" spans="9:16" x14ac:dyDescent="0.25">
      <c r="I11025" s="14"/>
      <c r="J11025" s="14"/>
      <c r="K11025" s="14"/>
      <c r="L11025" s="14"/>
      <c r="M11025" s="14"/>
      <c r="N11025" s="14"/>
      <c r="O11025" s="14"/>
      <c r="P11025" s="14"/>
    </row>
    <row r="11026" spans="9:16" x14ac:dyDescent="0.25">
      <c r="I11026" s="14"/>
      <c r="J11026" s="14"/>
      <c r="K11026" s="14"/>
      <c r="L11026" s="14"/>
      <c r="M11026" s="14"/>
      <c r="N11026" s="14"/>
      <c r="O11026" s="14"/>
      <c r="P11026" s="14"/>
    </row>
    <row r="11027" spans="9:16" x14ac:dyDescent="0.25">
      <c r="I11027" s="14"/>
      <c r="J11027" s="14"/>
      <c r="K11027" s="14"/>
      <c r="L11027" s="14"/>
      <c r="M11027" s="14"/>
      <c r="N11027" s="14"/>
      <c r="O11027" s="14"/>
      <c r="P11027" s="14"/>
    </row>
    <row r="11028" spans="9:16" x14ac:dyDescent="0.25">
      <c r="I11028" s="14"/>
      <c r="J11028" s="14"/>
      <c r="K11028" s="14"/>
      <c r="L11028" s="14"/>
      <c r="M11028" s="14"/>
      <c r="N11028" s="14"/>
      <c r="O11028" s="14"/>
      <c r="P11028" s="14"/>
    </row>
    <row r="11029" spans="9:16" x14ac:dyDescent="0.25">
      <c r="I11029" s="14"/>
      <c r="J11029" s="14"/>
      <c r="K11029" s="14"/>
      <c r="L11029" s="14"/>
      <c r="M11029" s="14"/>
      <c r="N11029" s="14"/>
      <c r="O11029" s="14"/>
      <c r="P11029" s="14"/>
    </row>
    <row r="11030" spans="9:16" x14ac:dyDescent="0.25">
      <c r="I11030" s="14"/>
      <c r="J11030" s="14"/>
      <c r="K11030" s="14"/>
      <c r="L11030" s="14"/>
      <c r="M11030" s="14"/>
      <c r="N11030" s="14"/>
      <c r="O11030" s="14"/>
      <c r="P11030" s="14"/>
    </row>
    <row r="11031" spans="9:16" x14ac:dyDescent="0.25">
      <c r="I11031" s="14"/>
      <c r="J11031" s="14"/>
      <c r="K11031" s="14"/>
      <c r="L11031" s="14"/>
      <c r="M11031" s="14"/>
      <c r="N11031" s="14"/>
      <c r="O11031" s="14"/>
      <c r="P11031" s="14"/>
    </row>
    <row r="11032" spans="9:16" x14ac:dyDescent="0.25">
      <c r="I11032" s="14"/>
      <c r="J11032" s="14"/>
      <c r="K11032" s="14"/>
      <c r="L11032" s="14"/>
      <c r="M11032" s="14"/>
      <c r="N11032" s="14"/>
      <c r="O11032" s="14"/>
      <c r="P11032" s="14"/>
    </row>
    <row r="11033" spans="9:16" x14ac:dyDescent="0.25">
      <c r="I11033" s="14"/>
      <c r="J11033" s="14"/>
      <c r="K11033" s="14"/>
      <c r="L11033" s="14"/>
      <c r="M11033" s="14"/>
      <c r="N11033" s="14"/>
      <c r="O11033" s="14"/>
      <c r="P11033" s="14"/>
    </row>
    <row r="11034" spans="9:16" x14ac:dyDescent="0.25">
      <c r="I11034" s="14"/>
      <c r="J11034" s="14"/>
      <c r="K11034" s="14"/>
      <c r="L11034" s="14"/>
      <c r="M11034" s="14"/>
      <c r="N11034" s="14"/>
      <c r="O11034" s="14"/>
      <c r="P11034" s="14"/>
    </row>
    <row r="11035" spans="9:16" x14ac:dyDescent="0.25">
      <c r="I11035" s="14"/>
      <c r="J11035" s="14"/>
      <c r="K11035" s="14"/>
      <c r="L11035" s="14"/>
      <c r="M11035" s="14"/>
      <c r="N11035" s="14"/>
      <c r="O11035" s="14"/>
      <c r="P11035" s="14"/>
    </row>
    <row r="11036" spans="9:16" x14ac:dyDescent="0.25">
      <c r="I11036" s="14"/>
      <c r="J11036" s="14"/>
      <c r="K11036" s="14"/>
      <c r="L11036" s="14"/>
      <c r="M11036" s="14"/>
      <c r="N11036" s="14"/>
      <c r="O11036" s="14"/>
      <c r="P11036" s="14"/>
    </row>
    <row r="11037" spans="9:16" x14ac:dyDescent="0.25">
      <c r="I11037" s="14"/>
      <c r="J11037" s="14"/>
      <c r="K11037" s="14"/>
      <c r="L11037" s="14"/>
      <c r="M11037" s="14"/>
      <c r="N11037" s="14"/>
      <c r="O11037" s="14"/>
      <c r="P11037" s="14"/>
    </row>
    <row r="11038" spans="9:16" x14ac:dyDescent="0.25">
      <c r="I11038" s="14"/>
      <c r="J11038" s="14"/>
      <c r="K11038" s="14"/>
      <c r="L11038" s="14"/>
      <c r="M11038" s="14"/>
      <c r="N11038" s="14"/>
      <c r="O11038" s="14"/>
      <c r="P11038" s="14"/>
    </row>
    <row r="11039" spans="9:16" x14ac:dyDescent="0.25">
      <c r="I11039" s="14"/>
      <c r="J11039" s="14"/>
      <c r="K11039" s="14"/>
      <c r="L11039" s="14"/>
      <c r="M11039" s="14"/>
      <c r="N11039" s="14"/>
      <c r="O11039" s="14"/>
      <c r="P11039" s="14"/>
    </row>
    <row r="11040" spans="9:16" x14ac:dyDescent="0.25">
      <c r="I11040" s="14"/>
      <c r="J11040" s="14"/>
      <c r="K11040" s="14"/>
      <c r="L11040" s="14"/>
      <c r="M11040" s="14"/>
      <c r="N11040" s="14"/>
      <c r="O11040" s="14"/>
      <c r="P11040" s="14"/>
    </row>
    <row r="11041" spans="9:16" x14ac:dyDescent="0.25">
      <c r="I11041" s="14"/>
      <c r="J11041" s="14"/>
      <c r="K11041" s="14"/>
      <c r="L11041" s="14"/>
      <c r="M11041" s="14"/>
      <c r="N11041" s="14"/>
      <c r="O11041" s="14"/>
      <c r="P11041" s="14"/>
    </row>
    <row r="11042" spans="9:16" x14ac:dyDescent="0.25">
      <c r="I11042" s="14"/>
      <c r="J11042" s="14"/>
      <c r="K11042" s="14"/>
      <c r="L11042" s="14"/>
      <c r="M11042" s="14"/>
      <c r="N11042" s="14"/>
      <c r="O11042" s="14"/>
      <c r="P11042" s="14"/>
    </row>
    <row r="11043" spans="9:16" x14ac:dyDescent="0.25">
      <c r="I11043" s="14"/>
      <c r="J11043" s="14"/>
      <c r="K11043" s="14"/>
      <c r="L11043" s="14"/>
      <c r="M11043" s="14"/>
      <c r="N11043" s="14"/>
      <c r="O11043" s="14"/>
      <c r="P11043" s="14"/>
    </row>
    <row r="11044" spans="9:16" x14ac:dyDescent="0.25">
      <c r="I11044" s="14"/>
      <c r="J11044" s="14"/>
      <c r="K11044" s="14"/>
      <c r="L11044" s="14"/>
      <c r="M11044" s="14"/>
      <c r="N11044" s="14"/>
      <c r="O11044" s="14"/>
      <c r="P11044" s="14"/>
    </row>
    <row r="11045" spans="9:16" x14ac:dyDescent="0.25">
      <c r="I11045" s="14"/>
      <c r="J11045" s="14"/>
      <c r="K11045" s="14"/>
      <c r="L11045" s="14"/>
      <c r="M11045" s="14"/>
      <c r="N11045" s="14"/>
      <c r="O11045" s="14"/>
      <c r="P11045" s="14"/>
    </row>
    <row r="11046" spans="9:16" x14ac:dyDescent="0.25">
      <c r="I11046" s="14"/>
      <c r="J11046" s="14"/>
      <c r="K11046" s="14"/>
      <c r="L11046" s="14"/>
      <c r="M11046" s="14"/>
      <c r="N11046" s="14"/>
      <c r="O11046" s="14"/>
      <c r="P11046" s="14"/>
    </row>
    <row r="11047" spans="9:16" x14ac:dyDescent="0.25">
      <c r="I11047" s="14"/>
      <c r="J11047" s="14"/>
      <c r="K11047" s="14"/>
      <c r="L11047" s="14"/>
      <c r="M11047" s="14"/>
      <c r="N11047" s="14"/>
      <c r="O11047" s="14"/>
      <c r="P11047" s="14"/>
    </row>
    <row r="11048" spans="9:16" x14ac:dyDescent="0.25">
      <c r="I11048" s="14"/>
      <c r="J11048" s="14"/>
      <c r="K11048" s="14"/>
      <c r="L11048" s="14"/>
      <c r="M11048" s="14"/>
      <c r="N11048" s="14"/>
      <c r="O11048" s="14"/>
      <c r="P11048" s="14"/>
    </row>
    <row r="11049" spans="9:16" x14ac:dyDescent="0.25">
      <c r="I11049" s="14"/>
      <c r="J11049" s="14"/>
      <c r="K11049" s="14"/>
      <c r="L11049" s="14"/>
      <c r="M11049" s="14"/>
      <c r="N11049" s="14"/>
      <c r="O11049" s="14"/>
      <c r="P11049" s="14"/>
    </row>
    <row r="11050" spans="9:16" x14ac:dyDescent="0.25">
      <c r="I11050" s="14"/>
      <c r="J11050" s="14"/>
      <c r="K11050" s="14"/>
      <c r="L11050" s="14"/>
      <c r="M11050" s="14"/>
      <c r="N11050" s="14"/>
      <c r="O11050" s="14"/>
      <c r="P11050" s="14"/>
    </row>
    <row r="11051" spans="9:16" x14ac:dyDescent="0.25">
      <c r="I11051" s="14"/>
      <c r="J11051" s="14"/>
      <c r="K11051" s="14"/>
      <c r="L11051" s="14"/>
      <c r="M11051" s="14"/>
      <c r="N11051" s="14"/>
      <c r="O11051" s="14"/>
      <c r="P11051" s="14"/>
    </row>
    <row r="11052" spans="9:16" x14ac:dyDescent="0.25">
      <c r="I11052" s="14"/>
      <c r="J11052" s="14"/>
      <c r="K11052" s="14"/>
      <c r="L11052" s="14"/>
      <c r="M11052" s="14"/>
      <c r="N11052" s="14"/>
      <c r="O11052" s="14"/>
      <c r="P11052" s="14"/>
    </row>
    <row r="11053" spans="9:16" x14ac:dyDescent="0.25">
      <c r="I11053" s="14"/>
      <c r="J11053" s="14"/>
      <c r="K11053" s="14"/>
      <c r="L11053" s="14"/>
      <c r="M11053" s="14"/>
      <c r="N11053" s="14"/>
      <c r="O11053" s="14"/>
      <c r="P11053" s="14"/>
    </row>
    <row r="11054" spans="9:16" x14ac:dyDescent="0.25">
      <c r="I11054" s="14"/>
      <c r="J11054" s="14"/>
      <c r="K11054" s="14"/>
      <c r="L11054" s="14"/>
      <c r="M11054" s="14"/>
      <c r="N11054" s="14"/>
      <c r="O11054" s="14"/>
      <c r="P11054" s="14"/>
    </row>
    <row r="11055" spans="9:16" x14ac:dyDescent="0.25">
      <c r="I11055" s="14"/>
      <c r="J11055" s="14"/>
      <c r="K11055" s="14"/>
      <c r="L11055" s="14"/>
      <c r="M11055" s="14"/>
      <c r="N11055" s="14"/>
      <c r="O11055" s="14"/>
      <c r="P11055" s="14"/>
    </row>
    <row r="11056" spans="9:16" x14ac:dyDescent="0.25">
      <c r="I11056" s="14"/>
      <c r="J11056" s="14"/>
      <c r="K11056" s="14"/>
      <c r="L11056" s="14"/>
      <c r="M11056" s="14"/>
      <c r="N11056" s="14"/>
      <c r="O11056" s="14"/>
      <c r="P11056" s="14"/>
    </row>
    <row r="11057" spans="9:16" x14ac:dyDescent="0.25">
      <c r="I11057" s="14"/>
      <c r="J11057" s="14"/>
      <c r="K11057" s="14"/>
      <c r="L11057" s="14"/>
      <c r="M11057" s="14"/>
      <c r="N11057" s="14"/>
      <c r="O11057" s="14"/>
      <c r="P11057" s="14"/>
    </row>
    <row r="11058" spans="9:16" x14ac:dyDescent="0.25">
      <c r="I11058" s="14"/>
      <c r="J11058" s="14"/>
      <c r="K11058" s="14"/>
      <c r="L11058" s="14"/>
      <c r="M11058" s="14"/>
      <c r="N11058" s="14"/>
      <c r="O11058" s="14"/>
      <c r="P11058" s="14"/>
    </row>
    <row r="11059" spans="9:16" x14ac:dyDescent="0.25">
      <c r="I11059" s="14"/>
      <c r="J11059" s="14"/>
      <c r="K11059" s="14"/>
      <c r="L11059" s="14"/>
      <c r="M11059" s="14"/>
      <c r="N11059" s="14"/>
      <c r="O11059" s="14"/>
      <c r="P11059" s="14"/>
    </row>
    <row r="11060" spans="9:16" x14ac:dyDescent="0.25">
      <c r="I11060" s="14"/>
      <c r="J11060" s="14"/>
      <c r="K11060" s="14"/>
      <c r="L11060" s="14"/>
      <c r="M11060" s="14"/>
      <c r="N11060" s="14"/>
      <c r="O11060" s="14"/>
      <c r="P11060" s="14"/>
    </row>
    <row r="11061" spans="9:16" x14ac:dyDescent="0.25">
      <c r="I11061" s="14"/>
      <c r="J11061" s="14"/>
      <c r="K11061" s="14"/>
      <c r="L11061" s="14"/>
      <c r="M11061" s="14"/>
      <c r="N11061" s="14"/>
      <c r="O11061" s="14"/>
      <c r="P11061" s="14"/>
    </row>
    <row r="11062" spans="9:16" x14ac:dyDescent="0.25">
      <c r="I11062" s="14"/>
      <c r="J11062" s="14"/>
      <c r="K11062" s="14"/>
      <c r="L11062" s="14"/>
      <c r="M11062" s="14"/>
      <c r="N11062" s="14"/>
      <c r="O11062" s="14"/>
      <c r="P11062" s="14"/>
    </row>
    <row r="11063" spans="9:16" x14ac:dyDescent="0.25">
      <c r="I11063" s="14"/>
      <c r="J11063" s="14"/>
      <c r="K11063" s="14"/>
      <c r="L11063" s="14"/>
      <c r="M11063" s="14"/>
      <c r="N11063" s="14"/>
      <c r="O11063" s="14"/>
      <c r="P11063" s="14"/>
    </row>
    <row r="11064" spans="9:16" x14ac:dyDescent="0.25">
      <c r="I11064" s="14"/>
      <c r="J11064" s="14"/>
      <c r="K11064" s="14"/>
      <c r="L11064" s="14"/>
      <c r="M11064" s="14"/>
      <c r="N11064" s="14"/>
      <c r="O11064" s="14"/>
      <c r="P11064" s="14"/>
    </row>
    <row r="11065" spans="9:16" x14ac:dyDescent="0.25">
      <c r="I11065" s="14"/>
      <c r="J11065" s="14"/>
      <c r="K11065" s="14"/>
      <c r="L11065" s="14"/>
      <c r="M11065" s="14"/>
      <c r="N11065" s="14"/>
      <c r="O11065" s="14"/>
      <c r="P11065" s="14"/>
    </row>
    <row r="11066" spans="9:16" x14ac:dyDescent="0.25">
      <c r="I11066" s="14"/>
      <c r="J11066" s="14"/>
      <c r="K11066" s="14"/>
      <c r="L11066" s="14"/>
      <c r="M11066" s="14"/>
      <c r="N11066" s="14"/>
      <c r="O11066" s="14"/>
      <c r="P11066" s="14"/>
    </row>
    <row r="11067" spans="9:16" x14ac:dyDescent="0.25">
      <c r="I11067" s="14"/>
      <c r="J11067" s="14"/>
      <c r="K11067" s="14"/>
      <c r="L11067" s="14"/>
      <c r="M11067" s="14"/>
      <c r="N11067" s="14"/>
      <c r="O11067" s="14"/>
      <c r="P11067" s="14"/>
    </row>
    <row r="11068" spans="9:16" x14ac:dyDescent="0.25">
      <c r="I11068" s="14"/>
      <c r="J11068" s="14"/>
      <c r="K11068" s="14"/>
      <c r="L11068" s="14"/>
      <c r="M11068" s="14"/>
      <c r="N11068" s="14"/>
      <c r="O11068" s="14"/>
      <c r="P11068" s="14"/>
    </row>
    <row r="11069" spans="9:16" x14ac:dyDescent="0.25">
      <c r="I11069" s="14"/>
      <c r="J11069" s="14"/>
      <c r="K11069" s="14"/>
      <c r="L11069" s="14"/>
      <c r="M11069" s="14"/>
      <c r="N11069" s="14"/>
      <c r="O11069" s="14"/>
      <c r="P11069" s="14"/>
    </row>
    <row r="11070" spans="9:16" x14ac:dyDescent="0.25">
      <c r="I11070" s="14"/>
      <c r="J11070" s="14"/>
      <c r="K11070" s="14"/>
      <c r="L11070" s="14"/>
      <c r="M11070" s="14"/>
      <c r="N11070" s="14"/>
      <c r="O11070" s="14"/>
      <c r="P11070" s="14"/>
    </row>
    <row r="11071" spans="9:16" x14ac:dyDescent="0.25">
      <c r="I11071" s="14"/>
      <c r="J11071" s="14"/>
      <c r="K11071" s="14"/>
      <c r="L11071" s="14"/>
      <c r="M11071" s="14"/>
      <c r="N11071" s="14"/>
      <c r="O11071" s="14"/>
      <c r="P11071" s="14"/>
    </row>
    <row r="11072" spans="9:16" x14ac:dyDescent="0.25">
      <c r="I11072" s="14"/>
      <c r="J11072" s="14"/>
      <c r="K11072" s="14"/>
      <c r="L11072" s="14"/>
      <c r="M11072" s="14"/>
      <c r="N11072" s="14"/>
      <c r="O11072" s="14"/>
      <c r="P11072" s="14"/>
    </row>
    <row r="11073" spans="9:16" x14ac:dyDescent="0.25">
      <c r="I11073" s="14"/>
      <c r="J11073" s="14"/>
      <c r="K11073" s="14"/>
      <c r="L11073" s="14"/>
      <c r="M11073" s="14"/>
      <c r="N11073" s="14"/>
      <c r="O11073" s="14"/>
      <c r="P11073" s="14"/>
    </row>
    <row r="11074" spans="9:16" x14ac:dyDescent="0.25">
      <c r="I11074" s="14"/>
      <c r="J11074" s="14"/>
      <c r="K11074" s="14"/>
      <c r="L11074" s="14"/>
      <c r="M11074" s="14"/>
      <c r="N11074" s="14"/>
      <c r="O11074" s="14"/>
      <c r="P11074" s="14"/>
    </row>
    <row r="11075" spans="9:16" x14ac:dyDescent="0.25">
      <c r="I11075" s="14"/>
      <c r="J11075" s="14"/>
      <c r="K11075" s="14"/>
      <c r="L11075" s="14"/>
      <c r="M11075" s="14"/>
      <c r="N11075" s="14"/>
      <c r="O11075" s="14"/>
      <c r="P11075" s="14"/>
    </row>
    <row r="11076" spans="9:16" x14ac:dyDescent="0.25">
      <c r="I11076" s="14"/>
      <c r="J11076" s="14"/>
      <c r="K11076" s="14"/>
      <c r="L11076" s="14"/>
      <c r="M11076" s="14"/>
      <c r="N11076" s="14"/>
      <c r="O11076" s="14"/>
      <c r="P11076" s="14"/>
    </row>
    <row r="11077" spans="9:16" x14ac:dyDescent="0.25">
      <c r="I11077" s="14"/>
      <c r="J11077" s="14"/>
      <c r="K11077" s="14"/>
      <c r="L11077" s="14"/>
      <c r="M11077" s="14"/>
      <c r="N11077" s="14"/>
      <c r="O11077" s="14"/>
      <c r="P11077" s="14"/>
    </row>
    <row r="11078" spans="9:16" x14ac:dyDescent="0.25">
      <c r="I11078" s="14"/>
      <c r="J11078" s="14"/>
      <c r="K11078" s="14"/>
      <c r="L11078" s="14"/>
      <c r="M11078" s="14"/>
      <c r="N11078" s="14"/>
      <c r="O11078" s="14"/>
      <c r="P11078" s="14"/>
    </row>
    <row r="11079" spans="9:16" x14ac:dyDescent="0.25">
      <c r="I11079" s="14"/>
      <c r="J11079" s="14"/>
      <c r="K11079" s="14"/>
      <c r="L11079" s="14"/>
      <c r="M11079" s="14"/>
      <c r="N11079" s="14"/>
      <c r="O11079" s="14"/>
      <c r="P11079" s="14"/>
    </row>
    <row r="11080" spans="9:16" x14ac:dyDescent="0.25">
      <c r="I11080" s="14"/>
      <c r="J11080" s="14"/>
      <c r="K11080" s="14"/>
      <c r="L11080" s="14"/>
      <c r="M11080" s="14"/>
      <c r="N11080" s="14"/>
      <c r="O11080" s="14"/>
      <c r="P11080" s="14"/>
    </row>
    <row r="11081" spans="9:16" x14ac:dyDescent="0.25">
      <c r="I11081" s="14"/>
      <c r="J11081" s="14"/>
      <c r="K11081" s="14"/>
      <c r="L11081" s="14"/>
      <c r="M11081" s="14"/>
      <c r="N11081" s="14"/>
      <c r="O11081" s="14"/>
      <c r="P11081" s="14"/>
    </row>
    <row r="11082" spans="9:16" x14ac:dyDescent="0.25">
      <c r="I11082" s="14"/>
      <c r="J11082" s="14"/>
      <c r="K11082" s="14"/>
      <c r="L11082" s="14"/>
      <c r="M11082" s="14"/>
      <c r="N11082" s="14"/>
      <c r="O11082" s="14"/>
      <c r="P11082" s="14"/>
    </row>
    <row r="11083" spans="9:16" x14ac:dyDescent="0.25">
      <c r="I11083" s="14"/>
      <c r="J11083" s="14"/>
      <c r="K11083" s="14"/>
      <c r="L11083" s="14"/>
      <c r="M11083" s="14"/>
      <c r="N11083" s="14"/>
      <c r="O11083" s="14"/>
      <c r="P11083" s="14"/>
    </row>
    <row r="11084" spans="9:16" x14ac:dyDescent="0.25">
      <c r="I11084" s="14"/>
      <c r="J11084" s="14"/>
      <c r="K11084" s="14"/>
      <c r="L11084" s="14"/>
      <c r="M11084" s="14"/>
      <c r="N11084" s="14"/>
      <c r="O11084" s="14"/>
      <c r="P11084" s="14"/>
    </row>
    <row r="11085" spans="9:16" x14ac:dyDescent="0.25">
      <c r="I11085" s="14"/>
      <c r="J11085" s="14"/>
      <c r="K11085" s="14"/>
      <c r="L11085" s="14"/>
      <c r="M11085" s="14"/>
      <c r="N11085" s="14"/>
      <c r="O11085" s="14"/>
      <c r="P11085" s="14"/>
    </row>
    <row r="11086" spans="9:16" x14ac:dyDescent="0.25">
      <c r="I11086" s="14"/>
      <c r="J11086" s="14"/>
      <c r="K11086" s="14"/>
      <c r="L11086" s="14"/>
      <c r="M11086" s="14"/>
      <c r="N11086" s="14"/>
      <c r="O11086" s="14"/>
      <c r="P11086" s="14"/>
    </row>
    <row r="11087" spans="9:16" x14ac:dyDescent="0.25">
      <c r="I11087" s="14"/>
      <c r="J11087" s="14"/>
      <c r="K11087" s="14"/>
      <c r="L11087" s="14"/>
      <c r="M11087" s="14"/>
      <c r="N11087" s="14"/>
      <c r="O11087" s="14"/>
      <c r="P11087" s="14"/>
    </row>
    <row r="11088" spans="9:16" x14ac:dyDescent="0.25">
      <c r="I11088" s="14"/>
      <c r="J11088" s="14"/>
      <c r="K11088" s="14"/>
      <c r="L11088" s="14"/>
      <c r="M11088" s="14"/>
      <c r="N11088" s="14"/>
      <c r="O11088" s="14"/>
      <c r="P11088" s="14"/>
    </row>
    <row r="11089" spans="9:16" x14ac:dyDescent="0.25">
      <c r="I11089" s="14"/>
      <c r="J11089" s="14"/>
      <c r="K11089" s="14"/>
      <c r="L11089" s="14"/>
      <c r="M11089" s="14"/>
      <c r="N11089" s="14"/>
      <c r="O11089" s="14"/>
      <c r="P11089" s="14"/>
    </row>
    <row r="11090" spans="9:16" x14ac:dyDescent="0.25">
      <c r="I11090" s="14"/>
      <c r="J11090" s="14"/>
      <c r="K11090" s="14"/>
      <c r="L11090" s="14"/>
      <c r="M11090" s="14"/>
      <c r="N11090" s="14"/>
      <c r="O11090" s="14"/>
      <c r="P11090" s="14"/>
    </row>
    <row r="11091" spans="9:16" x14ac:dyDescent="0.25">
      <c r="I11091" s="14"/>
      <c r="J11091" s="14"/>
      <c r="K11091" s="14"/>
      <c r="L11091" s="14"/>
      <c r="M11091" s="14"/>
      <c r="N11091" s="14"/>
      <c r="O11091" s="14"/>
      <c r="P11091" s="14"/>
    </row>
    <row r="11092" spans="9:16" x14ac:dyDescent="0.25">
      <c r="I11092" s="14"/>
      <c r="J11092" s="14"/>
      <c r="K11092" s="14"/>
      <c r="L11092" s="14"/>
      <c r="M11092" s="14"/>
      <c r="N11092" s="14"/>
      <c r="O11092" s="14"/>
      <c r="P11092" s="14"/>
    </row>
    <row r="11093" spans="9:16" x14ac:dyDescent="0.25">
      <c r="I11093" s="14"/>
      <c r="J11093" s="14"/>
      <c r="K11093" s="14"/>
      <c r="L11093" s="14"/>
      <c r="M11093" s="14"/>
      <c r="N11093" s="14"/>
      <c r="O11093" s="14"/>
      <c r="P11093" s="14"/>
    </row>
    <row r="11094" spans="9:16" x14ac:dyDescent="0.25">
      <c r="I11094" s="14"/>
      <c r="J11094" s="14"/>
      <c r="K11094" s="14"/>
      <c r="L11094" s="14"/>
      <c r="M11094" s="14"/>
      <c r="N11094" s="14"/>
      <c r="O11094" s="14"/>
      <c r="P11094" s="14"/>
    </row>
    <row r="11095" spans="9:16" x14ac:dyDescent="0.25">
      <c r="I11095" s="14"/>
      <c r="J11095" s="14"/>
      <c r="K11095" s="14"/>
      <c r="L11095" s="14"/>
      <c r="M11095" s="14"/>
      <c r="N11095" s="14"/>
      <c r="O11095" s="14"/>
      <c r="P11095" s="14"/>
    </row>
    <row r="11096" spans="9:16" x14ac:dyDescent="0.25">
      <c r="I11096" s="14"/>
      <c r="J11096" s="14"/>
      <c r="K11096" s="14"/>
      <c r="L11096" s="14"/>
      <c r="M11096" s="14"/>
      <c r="N11096" s="14"/>
      <c r="O11096" s="14"/>
      <c r="P11096" s="14"/>
    </row>
    <row r="11097" spans="9:16" x14ac:dyDescent="0.25">
      <c r="I11097" s="14"/>
      <c r="J11097" s="14"/>
      <c r="K11097" s="14"/>
      <c r="L11097" s="14"/>
      <c r="M11097" s="14"/>
      <c r="N11097" s="14"/>
      <c r="O11097" s="14"/>
      <c r="P11097" s="14"/>
    </row>
    <row r="11098" spans="9:16" x14ac:dyDescent="0.25">
      <c r="I11098" s="14"/>
      <c r="J11098" s="14"/>
      <c r="K11098" s="14"/>
      <c r="L11098" s="14"/>
      <c r="M11098" s="14"/>
      <c r="N11098" s="14"/>
      <c r="O11098" s="14"/>
      <c r="P11098" s="14"/>
    </row>
    <row r="11099" spans="9:16" x14ac:dyDescent="0.25">
      <c r="I11099" s="14"/>
      <c r="J11099" s="14"/>
      <c r="K11099" s="14"/>
      <c r="L11099" s="14"/>
      <c r="M11099" s="14"/>
      <c r="N11099" s="14"/>
      <c r="O11099" s="14"/>
      <c r="P11099" s="14"/>
    </row>
    <row r="11100" spans="9:16" x14ac:dyDescent="0.25">
      <c r="I11100" s="14"/>
      <c r="J11100" s="14"/>
      <c r="K11100" s="14"/>
      <c r="L11100" s="14"/>
      <c r="M11100" s="14"/>
      <c r="N11100" s="14"/>
      <c r="O11100" s="14"/>
      <c r="P11100" s="14"/>
    </row>
    <row r="11101" spans="9:16" x14ac:dyDescent="0.25">
      <c r="I11101" s="14"/>
      <c r="J11101" s="14"/>
      <c r="K11101" s="14"/>
      <c r="L11101" s="14"/>
      <c r="M11101" s="14"/>
      <c r="N11101" s="14"/>
      <c r="O11101" s="14"/>
      <c r="P11101" s="14"/>
    </row>
    <row r="11102" spans="9:16" x14ac:dyDescent="0.25">
      <c r="I11102" s="14"/>
      <c r="J11102" s="14"/>
      <c r="K11102" s="14"/>
      <c r="L11102" s="14"/>
      <c r="M11102" s="14"/>
      <c r="N11102" s="14"/>
      <c r="O11102" s="14"/>
      <c r="P11102" s="14"/>
    </row>
    <row r="11103" spans="9:16" x14ac:dyDescent="0.25">
      <c r="I11103" s="14"/>
      <c r="J11103" s="14"/>
      <c r="K11103" s="14"/>
      <c r="L11103" s="14"/>
      <c r="M11103" s="14"/>
      <c r="N11103" s="14"/>
      <c r="O11103" s="14"/>
      <c r="P11103" s="14"/>
    </row>
    <row r="11104" spans="9:16" x14ac:dyDescent="0.25">
      <c r="I11104" s="14"/>
      <c r="J11104" s="14"/>
      <c r="K11104" s="14"/>
      <c r="L11104" s="14"/>
      <c r="M11104" s="14"/>
      <c r="N11104" s="14"/>
      <c r="O11104" s="14"/>
      <c r="P11104" s="14"/>
    </row>
    <row r="11105" spans="9:16" x14ac:dyDescent="0.25">
      <c r="I11105" s="14"/>
      <c r="J11105" s="14"/>
      <c r="K11105" s="14"/>
      <c r="L11105" s="14"/>
      <c r="M11105" s="14"/>
      <c r="N11105" s="14"/>
      <c r="O11105" s="14"/>
      <c r="P11105" s="14"/>
    </row>
    <row r="11106" spans="9:16" x14ac:dyDescent="0.25">
      <c r="I11106" s="14"/>
      <c r="J11106" s="14"/>
      <c r="K11106" s="14"/>
      <c r="L11106" s="14"/>
      <c r="M11106" s="14"/>
      <c r="N11106" s="14"/>
      <c r="O11106" s="14"/>
      <c r="P11106" s="14"/>
    </row>
    <row r="11107" spans="9:16" x14ac:dyDescent="0.25">
      <c r="I11107" s="14"/>
      <c r="J11107" s="14"/>
      <c r="K11107" s="14"/>
      <c r="L11107" s="14"/>
      <c r="M11107" s="14"/>
      <c r="N11107" s="14"/>
      <c r="O11107" s="14"/>
      <c r="P11107" s="14"/>
    </row>
    <row r="11108" spans="9:16" x14ac:dyDescent="0.25">
      <c r="I11108" s="14"/>
      <c r="J11108" s="14"/>
      <c r="K11108" s="14"/>
      <c r="L11108" s="14"/>
      <c r="M11108" s="14"/>
      <c r="N11108" s="14"/>
      <c r="O11108" s="14"/>
      <c r="P11108" s="14"/>
    </row>
    <row r="11109" spans="9:16" x14ac:dyDescent="0.25">
      <c r="I11109" s="14"/>
      <c r="J11109" s="14"/>
      <c r="K11109" s="14"/>
      <c r="L11109" s="14"/>
      <c r="M11109" s="14"/>
      <c r="N11109" s="14"/>
      <c r="O11109" s="14"/>
      <c r="P11109" s="14"/>
    </row>
    <row r="11110" spans="9:16" x14ac:dyDescent="0.25">
      <c r="I11110" s="14"/>
      <c r="J11110" s="14"/>
      <c r="K11110" s="14"/>
      <c r="L11110" s="14"/>
      <c r="M11110" s="14"/>
      <c r="N11110" s="14"/>
      <c r="O11110" s="14"/>
      <c r="P11110" s="14"/>
    </row>
    <row r="11111" spans="9:16" x14ac:dyDescent="0.25">
      <c r="I11111" s="14"/>
      <c r="J11111" s="14"/>
      <c r="K11111" s="14"/>
      <c r="L11111" s="14"/>
      <c r="M11111" s="14"/>
      <c r="N11111" s="14"/>
      <c r="O11111" s="14"/>
      <c r="P11111" s="14"/>
    </row>
    <row r="11112" spans="9:16" x14ac:dyDescent="0.25">
      <c r="I11112" s="14"/>
      <c r="J11112" s="14"/>
      <c r="K11112" s="14"/>
      <c r="L11112" s="14"/>
      <c r="M11112" s="14"/>
      <c r="N11112" s="14"/>
      <c r="O11112" s="14"/>
      <c r="P11112" s="14"/>
    </row>
    <row r="11113" spans="9:16" x14ac:dyDescent="0.25">
      <c r="I11113" s="14"/>
      <c r="J11113" s="14"/>
      <c r="K11113" s="14"/>
      <c r="L11113" s="14"/>
      <c r="M11113" s="14"/>
      <c r="N11113" s="14"/>
      <c r="O11113" s="14"/>
      <c r="P11113" s="14"/>
    </row>
    <row r="11114" spans="9:16" x14ac:dyDescent="0.25">
      <c r="I11114" s="14"/>
      <c r="J11114" s="14"/>
      <c r="K11114" s="14"/>
      <c r="L11114" s="14"/>
      <c r="M11114" s="14"/>
      <c r="N11114" s="14"/>
      <c r="O11114" s="14"/>
      <c r="P11114" s="14"/>
    </row>
    <row r="11115" spans="9:16" x14ac:dyDescent="0.25">
      <c r="I11115" s="14"/>
      <c r="J11115" s="14"/>
      <c r="K11115" s="14"/>
      <c r="L11115" s="14"/>
      <c r="M11115" s="14"/>
      <c r="N11115" s="14"/>
      <c r="O11115" s="14"/>
      <c r="P11115" s="14"/>
    </row>
    <row r="11116" spans="9:16" x14ac:dyDescent="0.25">
      <c r="I11116" s="14"/>
      <c r="J11116" s="14"/>
      <c r="K11116" s="14"/>
      <c r="L11116" s="14"/>
      <c r="M11116" s="14"/>
      <c r="N11116" s="14"/>
      <c r="O11116" s="14"/>
      <c r="P11116" s="14"/>
    </row>
    <row r="11117" spans="9:16" x14ac:dyDescent="0.25">
      <c r="I11117" s="14"/>
      <c r="J11117" s="14"/>
      <c r="K11117" s="14"/>
      <c r="L11117" s="14"/>
      <c r="M11117" s="14"/>
      <c r="N11117" s="14"/>
      <c r="O11117" s="14"/>
      <c r="P11117" s="14"/>
    </row>
    <row r="11118" spans="9:16" x14ac:dyDescent="0.25">
      <c r="I11118" s="14"/>
      <c r="J11118" s="14"/>
      <c r="K11118" s="14"/>
      <c r="L11118" s="14"/>
      <c r="M11118" s="14"/>
      <c r="N11118" s="14"/>
      <c r="O11118" s="14"/>
      <c r="P11118" s="14"/>
    </row>
    <row r="11119" spans="9:16" x14ac:dyDescent="0.25">
      <c r="I11119" s="14"/>
      <c r="J11119" s="14"/>
      <c r="K11119" s="14"/>
      <c r="L11119" s="14"/>
      <c r="M11119" s="14"/>
      <c r="N11119" s="14"/>
      <c r="O11119" s="14"/>
      <c r="P11119" s="14"/>
    </row>
    <row r="11120" spans="9:16" x14ac:dyDescent="0.25">
      <c r="I11120" s="14"/>
      <c r="J11120" s="14"/>
      <c r="K11120" s="14"/>
      <c r="L11120" s="14"/>
      <c r="M11120" s="14"/>
      <c r="N11120" s="14"/>
      <c r="O11120" s="14"/>
      <c r="P11120" s="14"/>
    </row>
    <row r="11121" spans="9:16" x14ac:dyDescent="0.25">
      <c r="I11121" s="14"/>
      <c r="J11121" s="14"/>
      <c r="K11121" s="14"/>
      <c r="L11121" s="14"/>
      <c r="M11121" s="14"/>
      <c r="N11121" s="14"/>
      <c r="O11121" s="14"/>
      <c r="P11121" s="14"/>
    </row>
    <row r="11122" spans="9:16" x14ac:dyDescent="0.25">
      <c r="I11122" s="14"/>
      <c r="J11122" s="14"/>
      <c r="K11122" s="14"/>
      <c r="L11122" s="14"/>
      <c r="M11122" s="14"/>
      <c r="N11122" s="14"/>
      <c r="O11122" s="14"/>
      <c r="P11122" s="14"/>
    </row>
    <row r="11123" spans="9:16" x14ac:dyDescent="0.25">
      <c r="I11123" s="14"/>
      <c r="J11123" s="14"/>
      <c r="K11123" s="14"/>
      <c r="L11123" s="14"/>
      <c r="M11123" s="14"/>
      <c r="N11123" s="14"/>
      <c r="O11123" s="14"/>
      <c r="P11123" s="14"/>
    </row>
    <row r="11124" spans="9:16" x14ac:dyDescent="0.25">
      <c r="I11124" s="14"/>
      <c r="J11124" s="14"/>
      <c r="K11124" s="14"/>
      <c r="L11124" s="14"/>
      <c r="M11124" s="14"/>
      <c r="N11124" s="14"/>
      <c r="O11124" s="14"/>
      <c r="P11124" s="14"/>
    </row>
    <row r="11125" spans="9:16" x14ac:dyDescent="0.25">
      <c r="I11125" s="14"/>
      <c r="J11125" s="14"/>
      <c r="K11125" s="14"/>
      <c r="L11125" s="14"/>
      <c r="M11125" s="14"/>
      <c r="N11125" s="14"/>
      <c r="O11125" s="14"/>
      <c r="P11125" s="14"/>
    </row>
    <row r="11126" spans="9:16" x14ac:dyDescent="0.25">
      <c r="I11126" s="14"/>
      <c r="J11126" s="14"/>
      <c r="K11126" s="14"/>
      <c r="L11126" s="14"/>
      <c r="M11126" s="14"/>
      <c r="N11126" s="14"/>
      <c r="O11126" s="14"/>
      <c r="P11126" s="14"/>
    </row>
    <row r="11127" spans="9:16" x14ac:dyDescent="0.25">
      <c r="I11127" s="14"/>
      <c r="J11127" s="14"/>
      <c r="K11127" s="14"/>
      <c r="L11127" s="14"/>
      <c r="M11127" s="14"/>
      <c r="N11127" s="14"/>
      <c r="O11127" s="14"/>
      <c r="P11127" s="14"/>
    </row>
    <row r="11128" spans="9:16" x14ac:dyDescent="0.25">
      <c r="I11128" s="14"/>
      <c r="J11128" s="14"/>
      <c r="K11128" s="14"/>
      <c r="L11128" s="14"/>
      <c r="M11128" s="14"/>
      <c r="N11128" s="14"/>
      <c r="O11128" s="14"/>
      <c r="P11128" s="14"/>
    </row>
    <row r="11129" spans="9:16" x14ac:dyDescent="0.25">
      <c r="I11129" s="14"/>
      <c r="J11129" s="14"/>
      <c r="K11129" s="14"/>
      <c r="L11129" s="14"/>
      <c r="M11129" s="14"/>
      <c r="N11129" s="14"/>
      <c r="O11129" s="14"/>
      <c r="P11129" s="14"/>
    </row>
    <row r="11130" spans="9:16" x14ac:dyDescent="0.25">
      <c r="I11130" s="14"/>
      <c r="J11130" s="14"/>
      <c r="K11130" s="14"/>
      <c r="L11130" s="14"/>
      <c r="M11130" s="14"/>
      <c r="N11130" s="14"/>
      <c r="O11130" s="14"/>
      <c r="P11130" s="14"/>
    </row>
    <row r="11131" spans="9:16" x14ac:dyDescent="0.25">
      <c r="I11131" s="14"/>
      <c r="J11131" s="14"/>
      <c r="K11131" s="14"/>
      <c r="L11131" s="14"/>
      <c r="M11131" s="14"/>
      <c r="N11131" s="14"/>
      <c r="O11131" s="14"/>
      <c r="P11131" s="14"/>
    </row>
    <row r="11132" spans="9:16" x14ac:dyDescent="0.25">
      <c r="I11132" s="14"/>
      <c r="J11132" s="14"/>
      <c r="K11132" s="14"/>
      <c r="L11132" s="14"/>
      <c r="M11132" s="14"/>
      <c r="N11132" s="14"/>
      <c r="O11132" s="14"/>
      <c r="P11132" s="14"/>
    </row>
    <row r="11133" spans="9:16" x14ac:dyDescent="0.25">
      <c r="I11133" s="14"/>
      <c r="J11133" s="14"/>
      <c r="K11133" s="14"/>
      <c r="L11133" s="14"/>
      <c r="M11133" s="14"/>
      <c r="N11133" s="14"/>
      <c r="O11133" s="14"/>
      <c r="P11133" s="14"/>
    </row>
    <row r="11134" spans="9:16" x14ac:dyDescent="0.25">
      <c r="I11134" s="14"/>
      <c r="J11134" s="14"/>
      <c r="K11134" s="14"/>
      <c r="L11134" s="14"/>
      <c r="M11134" s="14"/>
      <c r="N11134" s="14"/>
      <c r="O11134" s="14"/>
      <c r="P11134" s="14"/>
    </row>
    <row r="11135" spans="9:16" x14ac:dyDescent="0.25">
      <c r="I11135" s="14"/>
      <c r="J11135" s="14"/>
      <c r="K11135" s="14"/>
      <c r="L11135" s="14"/>
      <c r="M11135" s="14"/>
      <c r="N11135" s="14"/>
      <c r="O11135" s="14"/>
      <c r="P11135" s="14"/>
    </row>
    <row r="11136" spans="9:16" x14ac:dyDescent="0.25">
      <c r="I11136" s="14"/>
      <c r="J11136" s="14"/>
      <c r="K11136" s="14"/>
      <c r="L11136" s="14"/>
      <c r="M11136" s="14"/>
      <c r="N11136" s="14"/>
      <c r="O11136" s="14"/>
      <c r="P11136" s="14"/>
    </row>
    <row r="11137" spans="9:16" x14ac:dyDescent="0.25">
      <c r="I11137" s="14"/>
      <c r="J11137" s="14"/>
      <c r="K11137" s="14"/>
      <c r="L11137" s="14"/>
      <c r="M11137" s="14"/>
      <c r="N11137" s="14"/>
      <c r="O11137" s="14"/>
      <c r="P11137" s="14"/>
    </row>
    <row r="11138" spans="9:16" x14ac:dyDescent="0.25">
      <c r="I11138" s="14"/>
      <c r="J11138" s="14"/>
      <c r="K11138" s="14"/>
      <c r="L11138" s="14"/>
      <c r="M11138" s="14"/>
      <c r="N11138" s="14"/>
      <c r="O11138" s="14"/>
      <c r="P11138" s="14"/>
    </row>
    <row r="11139" spans="9:16" x14ac:dyDescent="0.25">
      <c r="I11139" s="14"/>
      <c r="J11139" s="14"/>
      <c r="K11139" s="14"/>
      <c r="L11139" s="14"/>
      <c r="M11139" s="14"/>
      <c r="N11139" s="14"/>
      <c r="O11139" s="14"/>
      <c r="P11139" s="14"/>
    </row>
    <row r="11140" spans="9:16" x14ac:dyDescent="0.25">
      <c r="I11140" s="14"/>
      <c r="J11140" s="14"/>
      <c r="K11140" s="14"/>
      <c r="L11140" s="14"/>
      <c r="M11140" s="14"/>
      <c r="N11140" s="14"/>
      <c r="O11140" s="14"/>
      <c r="P11140" s="14"/>
    </row>
    <row r="11141" spans="9:16" x14ac:dyDescent="0.25">
      <c r="I11141" s="14"/>
      <c r="J11141" s="14"/>
      <c r="K11141" s="14"/>
      <c r="L11141" s="14"/>
      <c r="M11141" s="14"/>
      <c r="N11141" s="14"/>
      <c r="O11141" s="14"/>
      <c r="P11141" s="14"/>
    </row>
    <row r="11142" spans="9:16" x14ac:dyDescent="0.25">
      <c r="I11142" s="14"/>
      <c r="J11142" s="14"/>
      <c r="K11142" s="14"/>
      <c r="L11142" s="14"/>
      <c r="M11142" s="14"/>
      <c r="N11142" s="14"/>
      <c r="O11142" s="14"/>
      <c r="P11142" s="14"/>
    </row>
    <row r="11143" spans="9:16" x14ac:dyDescent="0.25">
      <c r="I11143" s="14"/>
      <c r="J11143" s="14"/>
      <c r="K11143" s="14"/>
      <c r="L11143" s="14"/>
      <c r="M11143" s="14"/>
      <c r="N11143" s="14"/>
      <c r="O11143" s="14"/>
      <c r="P11143" s="14"/>
    </row>
    <row r="11144" spans="9:16" x14ac:dyDescent="0.25">
      <c r="I11144" s="14"/>
      <c r="J11144" s="14"/>
      <c r="K11144" s="14"/>
      <c r="L11144" s="14"/>
      <c r="M11144" s="14"/>
      <c r="N11144" s="14"/>
      <c r="O11144" s="14"/>
      <c r="P11144" s="14"/>
    </row>
    <row r="11145" spans="9:16" x14ac:dyDescent="0.25">
      <c r="I11145" s="14"/>
      <c r="J11145" s="14"/>
      <c r="K11145" s="14"/>
      <c r="L11145" s="14"/>
      <c r="M11145" s="14"/>
      <c r="N11145" s="14"/>
      <c r="O11145" s="14"/>
      <c r="P11145" s="14"/>
    </row>
    <row r="11146" spans="9:16" x14ac:dyDescent="0.25">
      <c r="I11146" s="14"/>
      <c r="J11146" s="14"/>
      <c r="K11146" s="14"/>
      <c r="L11146" s="14"/>
      <c r="M11146" s="14"/>
      <c r="N11146" s="14"/>
      <c r="O11146" s="14"/>
      <c r="P11146" s="14"/>
    </row>
    <row r="11147" spans="9:16" x14ac:dyDescent="0.25">
      <c r="I11147" s="14"/>
      <c r="J11147" s="14"/>
      <c r="K11147" s="14"/>
      <c r="L11147" s="14"/>
      <c r="M11147" s="14"/>
      <c r="N11147" s="14"/>
      <c r="O11147" s="14"/>
      <c r="P11147" s="14"/>
    </row>
    <row r="11148" spans="9:16" x14ac:dyDescent="0.25">
      <c r="I11148" s="14"/>
      <c r="J11148" s="14"/>
      <c r="K11148" s="14"/>
      <c r="L11148" s="14"/>
      <c r="M11148" s="14"/>
      <c r="N11148" s="14"/>
      <c r="O11148" s="14"/>
      <c r="P11148" s="14"/>
    </row>
    <row r="11149" spans="9:16" x14ac:dyDescent="0.25">
      <c r="I11149" s="14"/>
      <c r="J11149" s="14"/>
      <c r="K11149" s="14"/>
      <c r="L11149" s="14"/>
      <c r="M11149" s="14"/>
      <c r="N11149" s="14"/>
      <c r="O11149" s="14"/>
      <c r="P11149" s="14"/>
    </row>
    <row r="11150" spans="9:16" x14ac:dyDescent="0.25">
      <c r="I11150" s="14"/>
      <c r="J11150" s="14"/>
      <c r="K11150" s="14"/>
      <c r="L11150" s="14"/>
      <c r="M11150" s="14"/>
      <c r="N11150" s="14"/>
      <c r="O11150" s="14"/>
      <c r="P11150" s="14"/>
    </row>
    <row r="11151" spans="9:16" x14ac:dyDescent="0.25">
      <c r="I11151" s="14"/>
      <c r="J11151" s="14"/>
      <c r="K11151" s="14"/>
      <c r="L11151" s="14"/>
      <c r="M11151" s="14"/>
      <c r="N11151" s="14"/>
      <c r="O11151" s="14"/>
      <c r="P11151" s="14"/>
    </row>
    <row r="11152" spans="9:16" x14ac:dyDescent="0.25">
      <c r="I11152" s="14"/>
      <c r="J11152" s="14"/>
      <c r="K11152" s="14"/>
      <c r="L11152" s="14"/>
      <c r="M11152" s="14"/>
      <c r="N11152" s="14"/>
      <c r="O11152" s="14"/>
      <c r="P11152" s="14"/>
    </row>
    <row r="11153" spans="9:16" x14ac:dyDescent="0.25">
      <c r="I11153" s="14"/>
      <c r="J11153" s="14"/>
      <c r="K11153" s="14"/>
      <c r="L11153" s="14"/>
      <c r="M11153" s="14"/>
      <c r="N11153" s="14"/>
      <c r="O11153" s="14"/>
      <c r="P11153" s="14"/>
    </row>
    <row r="11154" spans="9:16" x14ac:dyDescent="0.25">
      <c r="I11154" s="14"/>
      <c r="J11154" s="14"/>
      <c r="K11154" s="14"/>
      <c r="L11154" s="14"/>
      <c r="M11154" s="14"/>
      <c r="N11154" s="14"/>
      <c r="O11154" s="14"/>
      <c r="P11154" s="14"/>
    </row>
    <row r="11155" spans="9:16" x14ac:dyDescent="0.25">
      <c r="I11155" s="14"/>
      <c r="J11155" s="14"/>
      <c r="K11155" s="14"/>
      <c r="L11155" s="14"/>
      <c r="M11155" s="14"/>
      <c r="N11155" s="14"/>
      <c r="O11155" s="14"/>
      <c r="P11155" s="14"/>
    </row>
    <row r="11156" spans="9:16" x14ac:dyDescent="0.25">
      <c r="I11156" s="14"/>
      <c r="J11156" s="14"/>
      <c r="K11156" s="14"/>
      <c r="L11156" s="14"/>
      <c r="M11156" s="14"/>
      <c r="N11156" s="14"/>
      <c r="O11156" s="14"/>
      <c r="P11156" s="14"/>
    </row>
    <row r="11157" spans="9:16" x14ac:dyDescent="0.25">
      <c r="I11157" s="14"/>
      <c r="J11157" s="14"/>
      <c r="K11157" s="14"/>
      <c r="L11157" s="14"/>
      <c r="M11157" s="14"/>
      <c r="N11157" s="14"/>
      <c r="O11157" s="14"/>
      <c r="P11157" s="14"/>
    </row>
    <row r="11158" spans="9:16" x14ac:dyDescent="0.25">
      <c r="I11158" s="14"/>
      <c r="J11158" s="14"/>
      <c r="K11158" s="14"/>
      <c r="L11158" s="14"/>
      <c r="M11158" s="14"/>
      <c r="N11158" s="14"/>
      <c r="O11158" s="14"/>
      <c r="P11158" s="14"/>
    </row>
    <row r="11159" spans="9:16" x14ac:dyDescent="0.25">
      <c r="I11159" s="14"/>
      <c r="J11159" s="14"/>
      <c r="K11159" s="14"/>
      <c r="L11159" s="14"/>
      <c r="M11159" s="14"/>
      <c r="N11159" s="14"/>
      <c r="O11159" s="14"/>
      <c r="P11159" s="14"/>
    </row>
    <row r="11160" spans="9:16" x14ac:dyDescent="0.25">
      <c r="I11160" s="14"/>
      <c r="J11160" s="14"/>
      <c r="K11160" s="14"/>
      <c r="L11160" s="14"/>
      <c r="M11160" s="14"/>
      <c r="N11160" s="14"/>
      <c r="O11160" s="14"/>
      <c r="P11160" s="14"/>
    </row>
    <row r="11161" spans="9:16" x14ac:dyDescent="0.25">
      <c r="I11161" s="14"/>
      <c r="J11161" s="14"/>
      <c r="K11161" s="14"/>
      <c r="L11161" s="14"/>
      <c r="M11161" s="14"/>
      <c r="N11161" s="14"/>
      <c r="O11161" s="14"/>
      <c r="P11161" s="14"/>
    </row>
    <row r="11162" spans="9:16" x14ac:dyDescent="0.25">
      <c r="I11162" s="14"/>
      <c r="J11162" s="14"/>
      <c r="K11162" s="14"/>
      <c r="L11162" s="14"/>
      <c r="M11162" s="14"/>
      <c r="N11162" s="14"/>
      <c r="O11162" s="14"/>
      <c r="P11162" s="14"/>
    </row>
    <row r="11163" spans="9:16" x14ac:dyDescent="0.25">
      <c r="I11163" s="14"/>
      <c r="J11163" s="14"/>
      <c r="K11163" s="14"/>
      <c r="L11163" s="14"/>
      <c r="M11163" s="14"/>
      <c r="N11163" s="14"/>
      <c r="O11163" s="14"/>
      <c r="P11163" s="14"/>
    </row>
    <row r="11164" spans="9:16" x14ac:dyDescent="0.25">
      <c r="I11164" s="14"/>
      <c r="J11164" s="14"/>
      <c r="K11164" s="14"/>
      <c r="L11164" s="14"/>
      <c r="M11164" s="14"/>
      <c r="N11164" s="14"/>
      <c r="O11164" s="14"/>
      <c r="P11164" s="14"/>
    </row>
    <row r="11165" spans="9:16" x14ac:dyDescent="0.25">
      <c r="I11165" s="14"/>
      <c r="J11165" s="14"/>
      <c r="K11165" s="14"/>
      <c r="L11165" s="14"/>
      <c r="M11165" s="14"/>
      <c r="N11165" s="14"/>
      <c r="O11165" s="14"/>
      <c r="P11165" s="14"/>
    </row>
    <row r="11166" spans="9:16" x14ac:dyDescent="0.25">
      <c r="I11166" s="14"/>
      <c r="J11166" s="14"/>
      <c r="K11166" s="14"/>
      <c r="L11166" s="14"/>
      <c r="M11166" s="14"/>
      <c r="N11166" s="14"/>
      <c r="O11166" s="14"/>
      <c r="P11166" s="14"/>
    </row>
    <row r="11167" spans="9:16" x14ac:dyDescent="0.25">
      <c r="I11167" s="14"/>
      <c r="J11167" s="14"/>
      <c r="K11167" s="14"/>
      <c r="L11167" s="14"/>
      <c r="M11167" s="14"/>
      <c r="N11167" s="14"/>
      <c r="O11167" s="14"/>
      <c r="P11167" s="14"/>
    </row>
    <row r="11168" spans="9:16" x14ac:dyDescent="0.25">
      <c r="I11168" s="14"/>
      <c r="J11168" s="14"/>
      <c r="K11168" s="14"/>
      <c r="L11168" s="14"/>
      <c r="M11168" s="14"/>
      <c r="N11168" s="14"/>
      <c r="O11168" s="14"/>
      <c r="P11168" s="14"/>
    </row>
    <row r="11169" spans="9:16" x14ac:dyDescent="0.25">
      <c r="I11169" s="14"/>
      <c r="J11169" s="14"/>
      <c r="K11169" s="14"/>
      <c r="L11169" s="14"/>
      <c r="M11169" s="14"/>
      <c r="N11169" s="14"/>
      <c r="O11169" s="14"/>
      <c r="P11169" s="14"/>
    </row>
    <row r="11170" spans="9:16" x14ac:dyDescent="0.25">
      <c r="I11170" s="14"/>
      <c r="J11170" s="14"/>
      <c r="K11170" s="14"/>
      <c r="L11170" s="14"/>
      <c r="M11170" s="14"/>
      <c r="N11170" s="14"/>
      <c r="O11170" s="14"/>
      <c r="P11170" s="14"/>
    </row>
    <row r="11171" spans="9:16" x14ac:dyDescent="0.25">
      <c r="I11171" s="14"/>
      <c r="J11171" s="14"/>
      <c r="K11171" s="14"/>
      <c r="L11171" s="14"/>
      <c r="M11171" s="14"/>
      <c r="N11171" s="14"/>
      <c r="O11171" s="14"/>
      <c r="P11171" s="14"/>
    </row>
    <row r="11172" spans="9:16" x14ac:dyDescent="0.25">
      <c r="I11172" s="14"/>
      <c r="J11172" s="14"/>
      <c r="K11172" s="14"/>
      <c r="L11172" s="14"/>
      <c r="M11172" s="14"/>
      <c r="N11172" s="14"/>
      <c r="O11172" s="14"/>
      <c r="P11172" s="14"/>
    </row>
    <row r="11173" spans="9:16" x14ac:dyDescent="0.25">
      <c r="I11173" s="14"/>
      <c r="J11173" s="14"/>
      <c r="K11173" s="14"/>
      <c r="L11173" s="14"/>
      <c r="M11173" s="14"/>
      <c r="N11173" s="14"/>
      <c r="O11173" s="14"/>
      <c r="P11173" s="14"/>
    </row>
    <row r="11174" spans="9:16" x14ac:dyDescent="0.25">
      <c r="I11174" s="14"/>
      <c r="J11174" s="14"/>
      <c r="K11174" s="14"/>
      <c r="L11174" s="14"/>
      <c r="M11174" s="14"/>
      <c r="N11174" s="14"/>
      <c r="O11174" s="14"/>
      <c r="P11174" s="14"/>
    </row>
    <row r="11175" spans="9:16" x14ac:dyDescent="0.25">
      <c r="I11175" s="14"/>
      <c r="J11175" s="14"/>
      <c r="K11175" s="14"/>
      <c r="L11175" s="14"/>
      <c r="M11175" s="14"/>
      <c r="N11175" s="14"/>
      <c r="O11175" s="14"/>
      <c r="P11175" s="14"/>
    </row>
    <row r="11176" spans="9:16" x14ac:dyDescent="0.25">
      <c r="I11176" s="14"/>
      <c r="J11176" s="14"/>
      <c r="K11176" s="14"/>
      <c r="L11176" s="14"/>
      <c r="M11176" s="14"/>
      <c r="N11176" s="14"/>
      <c r="O11176" s="14"/>
      <c r="P11176" s="14"/>
    </row>
    <row r="11177" spans="9:16" x14ac:dyDescent="0.25">
      <c r="I11177" s="14"/>
      <c r="J11177" s="14"/>
      <c r="K11177" s="14"/>
      <c r="L11177" s="14"/>
      <c r="M11177" s="14"/>
      <c r="N11177" s="14"/>
      <c r="O11177" s="14"/>
      <c r="P11177" s="14"/>
    </row>
    <row r="11178" spans="9:16" x14ac:dyDescent="0.25">
      <c r="I11178" s="14"/>
      <c r="J11178" s="14"/>
      <c r="K11178" s="14"/>
      <c r="L11178" s="14"/>
      <c r="M11178" s="14"/>
      <c r="N11178" s="14"/>
      <c r="O11178" s="14"/>
      <c r="P11178" s="14"/>
    </row>
    <row r="11179" spans="9:16" x14ac:dyDescent="0.25">
      <c r="I11179" s="14"/>
      <c r="J11179" s="14"/>
      <c r="K11179" s="14"/>
      <c r="L11179" s="14"/>
      <c r="M11179" s="14"/>
      <c r="N11179" s="14"/>
      <c r="O11179" s="14"/>
      <c r="P11179" s="14"/>
    </row>
    <row r="11180" spans="9:16" x14ac:dyDescent="0.25">
      <c r="I11180" s="14"/>
      <c r="J11180" s="14"/>
      <c r="K11180" s="14"/>
      <c r="L11180" s="14"/>
      <c r="M11180" s="14"/>
      <c r="N11180" s="14"/>
      <c r="O11180" s="14"/>
      <c r="P11180" s="14"/>
    </row>
    <row r="11181" spans="9:16" x14ac:dyDescent="0.25">
      <c r="I11181" s="14"/>
      <c r="J11181" s="14"/>
      <c r="K11181" s="14"/>
      <c r="L11181" s="14"/>
      <c r="M11181" s="14"/>
      <c r="N11181" s="14"/>
      <c r="O11181" s="14"/>
      <c r="P11181" s="14"/>
    </row>
    <row r="11182" spans="9:16" x14ac:dyDescent="0.25">
      <c r="I11182" s="14"/>
      <c r="J11182" s="14"/>
      <c r="K11182" s="14"/>
      <c r="L11182" s="14"/>
      <c r="M11182" s="14"/>
      <c r="N11182" s="14"/>
      <c r="O11182" s="14"/>
      <c r="P11182" s="14"/>
    </row>
    <row r="11183" spans="9:16" x14ac:dyDescent="0.25">
      <c r="I11183" s="14"/>
      <c r="J11183" s="14"/>
      <c r="K11183" s="14"/>
      <c r="L11183" s="14"/>
      <c r="M11183" s="14"/>
      <c r="N11183" s="14"/>
      <c r="O11183" s="14"/>
      <c r="P11183" s="14"/>
    </row>
    <row r="11184" spans="9:16" x14ac:dyDescent="0.25">
      <c r="I11184" s="14"/>
      <c r="J11184" s="14"/>
      <c r="K11184" s="14"/>
      <c r="L11184" s="14"/>
      <c r="M11184" s="14"/>
      <c r="N11184" s="14"/>
      <c r="O11184" s="14"/>
      <c r="P11184" s="14"/>
    </row>
    <row r="11185" spans="9:16" x14ac:dyDescent="0.25">
      <c r="I11185" s="14"/>
      <c r="J11185" s="14"/>
      <c r="K11185" s="14"/>
      <c r="L11185" s="14"/>
      <c r="M11185" s="14"/>
      <c r="N11185" s="14"/>
      <c r="O11185" s="14"/>
      <c r="P11185" s="14"/>
    </row>
    <row r="11186" spans="9:16" x14ac:dyDescent="0.25">
      <c r="I11186" s="14"/>
      <c r="J11186" s="14"/>
      <c r="K11186" s="14"/>
      <c r="L11186" s="14"/>
      <c r="M11186" s="14"/>
      <c r="N11186" s="14"/>
      <c r="O11186" s="14"/>
      <c r="P11186" s="14"/>
    </row>
    <row r="11187" spans="9:16" x14ac:dyDescent="0.25">
      <c r="I11187" s="14"/>
      <c r="J11187" s="14"/>
      <c r="K11187" s="14"/>
      <c r="L11187" s="14"/>
      <c r="M11187" s="14"/>
      <c r="N11187" s="14"/>
      <c r="O11187" s="14"/>
      <c r="P11187" s="14"/>
    </row>
    <row r="11188" spans="9:16" x14ac:dyDescent="0.25">
      <c r="I11188" s="14"/>
      <c r="J11188" s="14"/>
      <c r="K11188" s="14"/>
      <c r="L11188" s="14"/>
      <c r="M11188" s="14"/>
      <c r="N11188" s="14"/>
      <c r="O11188" s="14"/>
      <c r="P11188" s="14"/>
    </row>
    <row r="11189" spans="9:16" x14ac:dyDescent="0.25">
      <c r="I11189" s="14"/>
      <c r="J11189" s="14"/>
      <c r="K11189" s="14"/>
      <c r="L11189" s="14"/>
      <c r="M11189" s="14"/>
      <c r="N11189" s="14"/>
      <c r="O11189" s="14"/>
      <c r="P11189" s="14"/>
    </row>
    <row r="11190" spans="9:16" x14ac:dyDescent="0.25">
      <c r="I11190" s="14"/>
      <c r="J11190" s="14"/>
      <c r="K11190" s="14"/>
      <c r="L11190" s="14"/>
      <c r="M11190" s="14"/>
      <c r="N11190" s="14"/>
      <c r="O11190" s="14"/>
      <c r="P11190" s="14"/>
    </row>
    <row r="11191" spans="9:16" x14ac:dyDescent="0.25">
      <c r="I11191" s="14"/>
      <c r="J11191" s="14"/>
      <c r="K11191" s="14"/>
      <c r="L11191" s="14"/>
      <c r="M11191" s="14"/>
      <c r="N11191" s="14"/>
      <c r="O11191" s="14"/>
      <c r="P11191" s="14"/>
    </row>
    <row r="11192" spans="9:16" x14ac:dyDescent="0.25">
      <c r="I11192" s="14"/>
      <c r="J11192" s="14"/>
      <c r="K11192" s="14"/>
      <c r="L11192" s="14"/>
      <c r="M11192" s="14"/>
      <c r="N11192" s="14"/>
      <c r="O11192" s="14"/>
      <c r="P11192" s="14"/>
    </row>
    <row r="11193" spans="9:16" x14ac:dyDescent="0.25">
      <c r="I11193" s="14"/>
      <c r="J11193" s="14"/>
      <c r="K11193" s="14"/>
      <c r="L11193" s="14"/>
      <c r="M11193" s="14"/>
      <c r="N11193" s="14"/>
      <c r="O11193" s="14"/>
      <c r="P11193" s="14"/>
    </row>
    <row r="11194" spans="9:16" x14ac:dyDescent="0.25">
      <c r="I11194" s="14"/>
      <c r="J11194" s="14"/>
      <c r="K11194" s="14"/>
      <c r="L11194" s="14"/>
      <c r="M11194" s="14"/>
      <c r="N11194" s="14"/>
      <c r="O11194" s="14"/>
      <c r="P11194" s="14"/>
    </row>
    <row r="11195" spans="9:16" x14ac:dyDescent="0.25">
      <c r="I11195" s="14"/>
      <c r="J11195" s="14"/>
      <c r="K11195" s="14"/>
      <c r="L11195" s="14"/>
      <c r="M11195" s="14"/>
      <c r="N11195" s="14"/>
      <c r="O11195" s="14"/>
      <c r="P11195" s="14"/>
    </row>
    <row r="11196" spans="9:16" x14ac:dyDescent="0.25">
      <c r="I11196" s="14"/>
      <c r="J11196" s="14"/>
      <c r="K11196" s="14"/>
      <c r="L11196" s="14"/>
      <c r="M11196" s="14"/>
      <c r="N11196" s="14"/>
      <c r="O11196" s="14"/>
      <c r="P11196" s="14"/>
    </row>
    <row r="11197" spans="9:16" x14ac:dyDescent="0.25">
      <c r="I11197" s="14"/>
      <c r="J11197" s="14"/>
      <c r="K11197" s="14"/>
      <c r="L11197" s="14"/>
      <c r="M11197" s="14"/>
      <c r="N11197" s="14"/>
      <c r="O11197" s="14"/>
      <c r="P11197" s="14"/>
    </row>
    <row r="11198" spans="9:16" x14ac:dyDescent="0.25">
      <c r="I11198" s="14"/>
      <c r="J11198" s="14"/>
      <c r="K11198" s="14"/>
      <c r="L11198" s="14"/>
      <c r="M11198" s="14"/>
      <c r="N11198" s="14"/>
      <c r="O11198" s="14"/>
      <c r="P11198" s="14"/>
    </row>
    <row r="11199" spans="9:16" x14ac:dyDescent="0.25">
      <c r="I11199" s="14"/>
      <c r="J11199" s="14"/>
      <c r="K11199" s="14"/>
      <c r="L11199" s="14"/>
      <c r="M11199" s="14"/>
      <c r="N11199" s="14"/>
      <c r="O11199" s="14"/>
      <c r="P11199" s="14"/>
    </row>
    <row r="11200" spans="9:16" x14ac:dyDescent="0.25">
      <c r="I11200" s="14"/>
      <c r="J11200" s="14"/>
      <c r="K11200" s="14"/>
      <c r="L11200" s="14"/>
      <c r="M11200" s="14"/>
      <c r="N11200" s="14"/>
      <c r="O11200" s="14"/>
      <c r="P11200" s="14"/>
    </row>
    <row r="11201" spans="9:16" x14ac:dyDescent="0.25">
      <c r="I11201" s="14"/>
      <c r="J11201" s="14"/>
      <c r="K11201" s="14"/>
      <c r="L11201" s="14"/>
      <c r="M11201" s="14"/>
      <c r="N11201" s="14"/>
      <c r="O11201" s="14"/>
      <c r="P11201" s="14"/>
    </row>
    <row r="11202" spans="9:16" x14ac:dyDescent="0.25">
      <c r="I11202" s="14"/>
      <c r="J11202" s="14"/>
      <c r="K11202" s="14"/>
      <c r="L11202" s="14"/>
      <c r="M11202" s="14"/>
      <c r="N11202" s="14"/>
      <c r="O11202" s="14"/>
      <c r="P11202" s="14"/>
    </row>
    <row r="11203" spans="9:16" x14ac:dyDescent="0.25">
      <c r="I11203" s="14"/>
      <c r="J11203" s="14"/>
      <c r="K11203" s="14"/>
      <c r="L11203" s="14"/>
      <c r="M11203" s="14"/>
      <c r="N11203" s="14"/>
      <c r="O11203" s="14"/>
      <c r="P11203" s="14"/>
    </row>
    <row r="11204" spans="9:16" x14ac:dyDescent="0.25">
      <c r="I11204" s="14"/>
      <c r="J11204" s="14"/>
      <c r="K11204" s="14"/>
      <c r="L11204" s="14"/>
      <c r="M11204" s="14"/>
      <c r="N11204" s="14"/>
      <c r="O11204" s="14"/>
      <c r="P11204" s="14"/>
    </row>
    <row r="11205" spans="9:16" x14ac:dyDescent="0.25">
      <c r="I11205" s="14"/>
      <c r="J11205" s="14"/>
      <c r="K11205" s="14"/>
      <c r="L11205" s="14"/>
      <c r="M11205" s="14"/>
      <c r="N11205" s="14"/>
      <c r="O11205" s="14"/>
      <c r="P11205" s="14"/>
    </row>
    <row r="11206" spans="9:16" x14ac:dyDescent="0.25">
      <c r="I11206" s="14"/>
      <c r="J11206" s="14"/>
      <c r="K11206" s="14"/>
      <c r="L11206" s="14"/>
      <c r="M11206" s="14"/>
      <c r="N11206" s="14"/>
      <c r="O11206" s="14"/>
      <c r="P11206" s="14"/>
    </row>
    <row r="11207" spans="9:16" x14ac:dyDescent="0.25">
      <c r="I11207" s="14"/>
      <c r="J11207" s="14"/>
      <c r="K11207" s="14"/>
      <c r="L11207" s="14"/>
      <c r="M11207" s="14"/>
      <c r="N11207" s="14"/>
      <c r="O11207" s="14"/>
      <c r="P11207" s="14"/>
    </row>
    <row r="11208" spans="9:16" x14ac:dyDescent="0.25">
      <c r="I11208" s="14"/>
      <c r="J11208" s="14"/>
      <c r="K11208" s="14"/>
      <c r="L11208" s="14"/>
      <c r="M11208" s="14"/>
      <c r="N11208" s="14"/>
      <c r="O11208" s="14"/>
      <c r="P11208" s="14"/>
    </row>
    <row r="11209" spans="9:16" x14ac:dyDescent="0.25">
      <c r="I11209" s="14"/>
      <c r="J11209" s="14"/>
      <c r="K11209" s="14"/>
      <c r="L11209" s="14"/>
      <c r="M11209" s="14"/>
      <c r="N11209" s="14"/>
      <c r="O11209" s="14"/>
      <c r="P11209" s="14"/>
    </row>
    <row r="11210" spans="9:16" x14ac:dyDescent="0.25">
      <c r="I11210" s="14"/>
      <c r="J11210" s="14"/>
      <c r="K11210" s="14"/>
      <c r="L11210" s="14"/>
      <c r="M11210" s="14"/>
      <c r="N11210" s="14"/>
      <c r="O11210" s="14"/>
      <c r="P11210" s="14"/>
    </row>
    <row r="11211" spans="9:16" x14ac:dyDescent="0.25">
      <c r="I11211" s="14"/>
      <c r="J11211" s="14"/>
      <c r="K11211" s="14"/>
      <c r="L11211" s="14"/>
      <c r="M11211" s="14"/>
      <c r="N11211" s="14"/>
      <c r="O11211" s="14"/>
      <c r="P11211" s="14"/>
    </row>
    <row r="11212" spans="9:16" x14ac:dyDescent="0.25">
      <c r="I11212" s="14"/>
      <c r="J11212" s="14"/>
      <c r="K11212" s="14"/>
      <c r="L11212" s="14"/>
      <c r="M11212" s="14"/>
      <c r="N11212" s="14"/>
      <c r="O11212" s="14"/>
      <c r="P11212" s="14"/>
    </row>
    <row r="11213" spans="9:16" x14ac:dyDescent="0.25">
      <c r="I11213" s="14"/>
      <c r="J11213" s="14"/>
      <c r="K11213" s="14"/>
      <c r="L11213" s="14"/>
      <c r="M11213" s="14"/>
      <c r="N11213" s="14"/>
      <c r="O11213" s="14"/>
      <c r="P11213" s="14"/>
    </row>
    <row r="11214" spans="9:16" x14ac:dyDescent="0.25">
      <c r="I11214" s="14"/>
      <c r="J11214" s="14"/>
      <c r="K11214" s="14"/>
      <c r="L11214" s="14"/>
      <c r="M11214" s="14"/>
      <c r="N11214" s="14"/>
      <c r="O11214" s="14"/>
      <c r="P11214" s="14"/>
    </row>
    <row r="11215" spans="9:16" x14ac:dyDescent="0.25">
      <c r="I11215" s="14"/>
      <c r="J11215" s="14"/>
      <c r="K11215" s="14"/>
      <c r="L11215" s="14"/>
      <c r="M11215" s="14"/>
      <c r="N11215" s="14"/>
      <c r="O11215" s="14"/>
      <c r="P11215" s="14"/>
    </row>
    <row r="11216" spans="9:16" x14ac:dyDescent="0.25">
      <c r="I11216" s="14"/>
      <c r="J11216" s="14"/>
      <c r="K11216" s="14"/>
      <c r="L11216" s="14"/>
      <c r="M11216" s="14"/>
      <c r="N11216" s="14"/>
      <c r="O11216" s="14"/>
      <c r="P11216" s="14"/>
    </row>
    <row r="11217" spans="9:16" x14ac:dyDescent="0.25">
      <c r="I11217" s="14"/>
      <c r="J11217" s="14"/>
      <c r="K11217" s="14"/>
      <c r="L11217" s="14"/>
      <c r="M11217" s="14"/>
      <c r="N11217" s="14"/>
      <c r="O11217" s="14"/>
      <c r="P11217" s="14"/>
    </row>
    <row r="11218" spans="9:16" x14ac:dyDescent="0.25">
      <c r="I11218" s="14"/>
      <c r="J11218" s="14"/>
      <c r="K11218" s="14"/>
      <c r="L11218" s="14"/>
      <c r="M11218" s="14"/>
      <c r="N11218" s="14"/>
      <c r="O11218" s="14"/>
      <c r="P11218" s="14"/>
    </row>
    <row r="11219" spans="9:16" x14ac:dyDescent="0.25">
      <c r="I11219" s="14"/>
      <c r="J11219" s="14"/>
      <c r="K11219" s="14"/>
      <c r="L11219" s="14"/>
      <c r="M11219" s="14"/>
      <c r="N11219" s="14"/>
      <c r="O11219" s="14"/>
      <c r="P11219" s="14"/>
    </row>
    <row r="11220" spans="9:16" x14ac:dyDescent="0.25">
      <c r="I11220" s="14"/>
      <c r="J11220" s="14"/>
      <c r="K11220" s="14"/>
      <c r="L11220" s="14"/>
      <c r="M11220" s="14"/>
      <c r="N11220" s="14"/>
      <c r="O11220" s="14"/>
      <c r="P11220" s="14"/>
    </row>
    <row r="11221" spans="9:16" x14ac:dyDescent="0.25">
      <c r="I11221" s="14"/>
      <c r="J11221" s="14"/>
      <c r="K11221" s="14"/>
      <c r="L11221" s="14"/>
      <c r="M11221" s="14"/>
      <c r="N11221" s="14"/>
      <c r="O11221" s="14"/>
      <c r="P11221" s="14"/>
    </row>
    <row r="11222" spans="9:16" x14ac:dyDescent="0.25">
      <c r="I11222" s="14"/>
      <c r="J11222" s="14"/>
      <c r="K11222" s="14"/>
      <c r="L11222" s="14"/>
      <c r="M11222" s="14"/>
      <c r="N11222" s="14"/>
      <c r="O11222" s="14"/>
      <c r="P11222" s="14"/>
    </row>
    <row r="11223" spans="9:16" x14ac:dyDescent="0.25">
      <c r="I11223" s="14"/>
      <c r="J11223" s="14"/>
      <c r="K11223" s="14"/>
      <c r="L11223" s="14"/>
      <c r="M11223" s="14"/>
      <c r="N11223" s="14"/>
      <c r="O11223" s="14"/>
      <c r="P11223" s="14"/>
    </row>
    <row r="11224" spans="9:16" x14ac:dyDescent="0.25">
      <c r="I11224" s="14"/>
      <c r="J11224" s="14"/>
      <c r="K11224" s="14"/>
      <c r="L11224" s="14"/>
      <c r="M11224" s="14"/>
      <c r="N11224" s="14"/>
      <c r="O11224" s="14"/>
      <c r="P11224" s="14"/>
    </row>
    <row r="11225" spans="9:16" x14ac:dyDescent="0.25">
      <c r="I11225" s="14"/>
      <c r="J11225" s="14"/>
      <c r="K11225" s="14"/>
      <c r="L11225" s="14"/>
      <c r="M11225" s="14"/>
      <c r="N11225" s="14"/>
      <c r="O11225" s="14"/>
      <c r="P11225" s="14"/>
    </row>
    <row r="11226" spans="9:16" x14ac:dyDescent="0.25">
      <c r="I11226" s="14"/>
      <c r="J11226" s="14"/>
      <c r="K11226" s="14"/>
      <c r="L11226" s="14"/>
      <c r="M11226" s="14"/>
      <c r="N11226" s="14"/>
      <c r="O11226" s="14"/>
      <c r="P11226" s="14"/>
    </row>
    <row r="11227" spans="9:16" x14ac:dyDescent="0.25">
      <c r="I11227" s="14"/>
      <c r="J11227" s="14"/>
      <c r="K11227" s="14"/>
      <c r="L11227" s="14"/>
      <c r="M11227" s="14"/>
      <c r="N11227" s="14"/>
      <c r="O11227" s="14"/>
      <c r="P11227" s="14"/>
    </row>
    <row r="11228" spans="9:16" x14ac:dyDescent="0.25">
      <c r="I11228" s="14"/>
      <c r="J11228" s="14"/>
      <c r="K11228" s="14"/>
      <c r="L11228" s="14"/>
      <c r="M11228" s="14"/>
      <c r="N11228" s="14"/>
      <c r="O11228" s="14"/>
      <c r="P11228" s="14"/>
    </row>
    <row r="11229" spans="9:16" x14ac:dyDescent="0.25">
      <c r="I11229" s="14"/>
      <c r="J11229" s="14"/>
      <c r="K11229" s="14"/>
      <c r="L11229" s="14"/>
      <c r="M11229" s="14"/>
      <c r="N11229" s="14"/>
      <c r="O11229" s="14"/>
      <c r="P11229" s="14"/>
    </row>
    <row r="11230" spans="9:16" x14ac:dyDescent="0.25">
      <c r="I11230" s="14"/>
      <c r="J11230" s="14"/>
      <c r="K11230" s="14"/>
      <c r="L11230" s="14"/>
      <c r="M11230" s="14"/>
      <c r="N11230" s="14"/>
      <c r="O11230" s="14"/>
      <c r="P11230" s="14"/>
    </row>
    <row r="11231" spans="9:16" x14ac:dyDescent="0.25">
      <c r="I11231" s="14"/>
      <c r="J11231" s="14"/>
      <c r="K11231" s="14"/>
      <c r="L11231" s="14"/>
      <c r="M11231" s="14"/>
      <c r="N11231" s="14"/>
      <c r="O11231" s="14"/>
      <c r="P11231" s="14"/>
    </row>
    <row r="11232" spans="9:16" x14ac:dyDescent="0.25">
      <c r="I11232" s="14"/>
      <c r="J11232" s="14"/>
      <c r="K11232" s="14"/>
      <c r="L11232" s="14"/>
      <c r="M11232" s="14"/>
      <c r="N11232" s="14"/>
      <c r="O11232" s="14"/>
      <c r="P11232" s="14"/>
    </row>
    <row r="11233" spans="9:16" x14ac:dyDescent="0.25">
      <c r="I11233" s="14"/>
      <c r="J11233" s="14"/>
      <c r="K11233" s="14"/>
      <c r="L11233" s="14"/>
      <c r="M11233" s="14"/>
      <c r="N11233" s="14"/>
      <c r="O11233" s="14"/>
      <c r="P11233" s="14"/>
    </row>
    <row r="11234" spans="9:16" x14ac:dyDescent="0.25">
      <c r="I11234" s="14"/>
      <c r="J11234" s="14"/>
      <c r="K11234" s="14"/>
      <c r="L11234" s="14"/>
      <c r="M11234" s="14"/>
      <c r="N11234" s="14"/>
      <c r="O11234" s="14"/>
      <c r="P11234" s="14"/>
    </row>
    <row r="11235" spans="9:16" x14ac:dyDescent="0.25">
      <c r="I11235" s="14"/>
      <c r="J11235" s="14"/>
      <c r="K11235" s="14"/>
      <c r="L11235" s="14"/>
      <c r="M11235" s="14"/>
      <c r="N11235" s="14"/>
      <c r="O11235" s="14"/>
      <c r="P11235" s="14"/>
    </row>
    <row r="11236" spans="9:16" x14ac:dyDescent="0.25">
      <c r="I11236" s="14"/>
      <c r="J11236" s="14"/>
      <c r="K11236" s="14"/>
      <c r="L11236" s="14"/>
      <c r="M11236" s="14"/>
      <c r="N11236" s="14"/>
      <c r="O11236" s="14"/>
      <c r="P11236" s="14"/>
    </row>
    <row r="11237" spans="9:16" x14ac:dyDescent="0.25">
      <c r="I11237" s="14"/>
      <c r="J11237" s="14"/>
      <c r="K11237" s="14"/>
      <c r="L11237" s="14"/>
      <c r="M11237" s="14"/>
      <c r="N11237" s="14"/>
      <c r="O11237" s="14"/>
      <c r="P11237" s="14"/>
    </row>
    <row r="11238" spans="9:16" x14ac:dyDescent="0.25">
      <c r="I11238" s="14"/>
      <c r="J11238" s="14"/>
      <c r="K11238" s="14"/>
      <c r="L11238" s="14"/>
      <c r="M11238" s="14"/>
      <c r="N11238" s="14"/>
      <c r="O11238" s="14"/>
      <c r="P11238" s="14"/>
    </row>
    <row r="11239" spans="9:16" x14ac:dyDescent="0.25">
      <c r="I11239" s="14"/>
      <c r="J11239" s="14"/>
      <c r="K11239" s="14"/>
      <c r="L11239" s="14"/>
      <c r="M11239" s="14"/>
      <c r="N11239" s="14"/>
      <c r="O11239" s="14"/>
      <c r="P11239" s="14"/>
    </row>
    <row r="11240" spans="9:16" x14ac:dyDescent="0.25">
      <c r="I11240" s="14"/>
      <c r="J11240" s="14"/>
      <c r="K11240" s="14"/>
      <c r="L11240" s="14"/>
      <c r="M11240" s="14"/>
      <c r="N11240" s="14"/>
      <c r="O11240" s="14"/>
      <c r="P11240" s="14"/>
    </row>
    <row r="11241" spans="9:16" x14ac:dyDescent="0.25">
      <c r="I11241" s="14"/>
      <c r="J11241" s="14"/>
      <c r="K11241" s="14"/>
      <c r="L11241" s="14"/>
      <c r="M11241" s="14"/>
      <c r="N11241" s="14"/>
      <c r="O11241" s="14"/>
      <c r="P11241" s="14"/>
    </row>
    <row r="11242" spans="9:16" x14ac:dyDescent="0.25">
      <c r="I11242" s="14"/>
      <c r="J11242" s="14"/>
      <c r="K11242" s="14"/>
      <c r="L11242" s="14"/>
      <c r="M11242" s="14"/>
      <c r="N11242" s="14"/>
      <c r="O11242" s="14"/>
      <c r="P11242" s="14"/>
    </row>
    <row r="11243" spans="9:16" x14ac:dyDescent="0.25">
      <c r="I11243" s="14"/>
      <c r="J11243" s="14"/>
      <c r="K11243" s="14"/>
      <c r="L11243" s="14"/>
      <c r="M11243" s="14"/>
      <c r="N11243" s="14"/>
      <c r="O11243" s="14"/>
      <c r="P11243" s="14"/>
    </row>
    <row r="11244" spans="9:16" x14ac:dyDescent="0.25">
      <c r="I11244" s="14"/>
      <c r="J11244" s="14"/>
      <c r="K11244" s="14"/>
      <c r="L11244" s="14"/>
      <c r="M11244" s="14"/>
      <c r="N11244" s="14"/>
      <c r="O11244" s="14"/>
      <c r="P11244" s="14"/>
    </row>
    <row r="11245" spans="9:16" x14ac:dyDescent="0.25">
      <c r="I11245" s="14"/>
      <c r="J11245" s="14"/>
      <c r="K11245" s="14"/>
      <c r="L11245" s="14"/>
      <c r="M11245" s="14"/>
      <c r="N11245" s="14"/>
      <c r="O11245" s="14"/>
      <c r="P11245" s="14"/>
    </row>
    <row r="11246" spans="9:16" x14ac:dyDescent="0.25">
      <c r="I11246" s="14"/>
      <c r="J11246" s="14"/>
      <c r="K11246" s="14"/>
      <c r="L11246" s="14"/>
      <c r="M11246" s="14"/>
      <c r="N11246" s="14"/>
      <c r="O11246" s="14"/>
      <c r="P11246" s="14"/>
    </row>
    <row r="11247" spans="9:16" x14ac:dyDescent="0.25">
      <c r="I11247" s="14"/>
      <c r="J11247" s="14"/>
      <c r="K11247" s="14"/>
      <c r="L11247" s="14"/>
      <c r="M11247" s="14"/>
      <c r="N11247" s="14"/>
      <c r="O11247" s="14"/>
      <c r="P11247" s="14"/>
    </row>
    <row r="11248" spans="9:16" x14ac:dyDescent="0.25">
      <c r="I11248" s="14"/>
      <c r="J11248" s="14"/>
      <c r="K11248" s="14"/>
      <c r="L11248" s="14"/>
      <c r="M11248" s="14"/>
      <c r="N11248" s="14"/>
      <c r="O11248" s="14"/>
      <c r="P11248" s="14"/>
    </row>
    <row r="11249" spans="9:16" x14ac:dyDescent="0.25">
      <c r="I11249" s="14"/>
      <c r="J11249" s="14"/>
      <c r="K11249" s="14"/>
      <c r="L11249" s="14"/>
      <c r="M11249" s="14"/>
      <c r="N11249" s="14"/>
      <c r="O11249" s="14"/>
      <c r="P11249" s="14"/>
    </row>
    <row r="11250" spans="9:16" x14ac:dyDescent="0.25">
      <c r="I11250" s="14"/>
      <c r="J11250" s="14"/>
      <c r="K11250" s="14"/>
      <c r="L11250" s="14"/>
      <c r="M11250" s="14"/>
      <c r="N11250" s="14"/>
      <c r="O11250" s="14"/>
      <c r="P11250" s="14"/>
    </row>
    <row r="11251" spans="9:16" x14ac:dyDescent="0.25">
      <c r="I11251" s="14"/>
      <c r="J11251" s="14"/>
      <c r="K11251" s="14"/>
      <c r="L11251" s="14"/>
      <c r="M11251" s="14"/>
      <c r="N11251" s="14"/>
      <c r="O11251" s="14"/>
      <c r="P11251" s="14"/>
    </row>
    <row r="11252" spans="9:16" x14ac:dyDescent="0.25">
      <c r="I11252" s="14"/>
      <c r="J11252" s="14"/>
      <c r="K11252" s="14"/>
      <c r="L11252" s="14"/>
      <c r="M11252" s="14"/>
      <c r="N11252" s="14"/>
      <c r="O11252" s="14"/>
      <c r="P11252" s="14"/>
    </row>
    <row r="11253" spans="9:16" x14ac:dyDescent="0.25">
      <c r="I11253" s="14"/>
      <c r="J11253" s="14"/>
      <c r="K11253" s="14"/>
      <c r="L11253" s="14"/>
      <c r="M11253" s="14"/>
      <c r="N11253" s="14"/>
      <c r="O11253" s="14"/>
      <c r="P11253" s="14"/>
    </row>
    <row r="11254" spans="9:16" x14ac:dyDescent="0.25">
      <c r="I11254" s="14"/>
      <c r="J11254" s="14"/>
      <c r="K11254" s="14"/>
      <c r="L11254" s="14"/>
      <c r="M11254" s="14"/>
      <c r="N11254" s="14"/>
      <c r="O11254" s="14"/>
      <c r="P11254" s="14"/>
    </row>
    <row r="11255" spans="9:16" x14ac:dyDescent="0.25">
      <c r="I11255" s="14"/>
      <c r="J11255" s="14"/>
      <c r="K11255" s="14"/>
      <c r="L11255" s="14"/>
      <c r="M11255" s="14"/>
      <c r="N11255" s="14"/>
      <c r="O11255" s="14"/>
      <c r="P11255" s="14"/>
    </row>
    <row r="11256" spans="9:16" x14ac:dyDescent="0.25">
      <c r="I11256" s="14"/>
      <c r="J11256" s="14"/>
      <c r="K11256" s="14"/>
      <c r="L11256" s="14"/>
      <c r="M11256" s="14"/>
      <c r="N11256" s="14"/>
      <c r="O11256" s="14"/>
      <c r="P11256" s="14"/>
    </row>
    <row r="11257" spans="9:16" x14ac:dyDescent="0.25">
      <c r="I11257" s="14"/>
      <c r="J11257" s="14"/>
      <c r="K11257" s="14"/>
      <c r="L11257" s="14"/>
      <c r="M11257" s="14"/>
      <c r="N11257" s="14"/>
      <c r="O11257" s="14"/>
      <c r="P11257" s="14"/>
    </row>
    <row r="11258" spans="9:16" x14ac:dyDescent="0.25">
      <c r="I11258" s="14"/>
      <c r="J11258" s="14"/>
      <c r="K11258" s="14"/>
      <c r="L11258" s="14"/>
      <c r="M11258" s="14"/>
      <c r="N11258" s="14"/>
      <c r="O11258" s="14"/>
      <c r="P11258" s="14"/>
    </row>
    <row r="11259" spans="9:16" x14ac:dyDescent="0.25">
      <c r="I11259" s="14"/>
      <c r="J11259" s="14"/>
      <c r="K11259" s="14"/>
      <c r="L11259" s="14"/>
      <c r="M11259" s="14"/>
      <c r="N11259" s="14"/>
      <c r="O11259" s="14"/>
      <c r="P11259" s="14"/>
    </row>
    <row r="11260" spans="9:16" x14ac:dyDescent="0.25">
      <c r="I11260" s="14"/>
      <c r="J11260" s="14"/>
      <c r="K11260" s="14"/>
      <c r="L11260" s="14"/>
      <c r="M11260" s="14"/>
      <c r="N11260" s="14"/>
      <c r="O11260" s="14"/>
      <c r="P11260" s="14"/>
    </row>
    <row r="11261" spans="9:16" x14ac:dyDescent="0.25">
      <c r="I11261" s="14"/>
      <c r="J11261" s="14"/>
      <c r="K11261" s="14"/>
      <c r="L11261" s="14"/>
      <c r="M11261" s="14"/>
      <c r="N11261" s="14"/>
      <c r="O11261" s="14"/>
      <c r="P11261" s="14"/>
    </row>
    <row r="11262" spans="9:16" x14ac:dyDescent="0.25">
      <c r="I11262" s="14"/>
      <c r="J11262" s="14"/>
      <c r="K11262" s="14"/>
      <c r="L11262" s="14"/>
      <c r="M11262" s="14"/>
      <c r="N11262" s="14"/>
      <c r="O11262" s="14"/>
      <c r="P11262" s="14"/>
    </row>
    <row r="11263" spans="9:16" x14ac:dyDescent="0.25">
      <c r="I11263" s="14"/>
      <c r="J11263" s="14"/>
      <c r="K11263" s="14"/>
      <c r="L11263" s="14"/>
      <c r="M11263" s="14"/>
      <c r="N11263" s="14"/>
      <c r="O11263" s="14"/>
      <c r="P11263" s="14"/>
    </row>
    <row r="11264" spans="9:16" x14ac:dyDescent="0.25">
      <c r="I11264" s="14"/>
      <c r="J11264" s="14"/>
      <c r="K11264" s="14"/>
      <c r="L11264" s="14"/>
      <c r="M11264" s="14"/>
      <c r="N11264" s="14"/>
      <c r="O11264" s="14"/>
      <c r="P11264" s="14"/>
    </row>
    <row r="11265" spans="9:16" x14ac:dyDescent="0.25">
      <c r="I11265" s="14"/>
      <c r="J11265" s="14"/>
      <c r="K11265" s="14"/>
      <c r="L11265" s="14"/>
      <c r="M11265" s="14"/>
      <c r="N11265" s="14"/>
      <c r="O11265" s="14"/>
      <c r="P11265" s="14"/>
    </row>
    <row r="11266" spans="9:16" x14ac:dyDescent="0.25">
      <c r="I11266" s="14"/>
      <c r="J11266" s="14"/>
      <c r="K11266" s="14"/>
      <c r="L11266" s="14"/>
      <c r="M11266" s="14"/>
      <c r="N11266" s="14"/>
      <c r="O11266" s="14"/>
      <c r="P11266" s="14"/>
    </row>
    <row r="11267" spans="9:16" x14ac:dyDescent="0.25">
      <c r="I11267" s="14"/>
      <c r="J11267" s="14"/>
      <c r="K11267" s="14"/>
      <c r="L11267" s="14"/>
      <c r="M11267" s="14"/>
      <c r="N11267" s="14"/>
      <c r="O11267" s="14"/>
      <c r="P11267" s="14"/>
    </row>
    <row r="11268" spans="9:16" x14ac:dyDescent="0.25">
      <c r="I11268" s="14"/>
      <c r="J11268" s="14"/>
      <c r="K11268" s="14"/>
      <c r="L11268" s="14"/>
      <c r="M11268" s="14"/>
      <c r="N11268" s="14"/>
      <c r="O11268" s="14"/>
      <c r="P11268" s="14"/>
    </row>
    <row r="11269" spans="9:16" x14ac:dyDescent="0.25">
      <c r="I11269" s="14"/>
      <c r="J11269" s="14"/>
      <c r="K11269" s="14"/>
      <c r="L11269" s="14"/>
      <c r="M11269" s="14"/>
      <c r="N11269" s="14"/>
      <c r="O11269" s="14"/>
      <c r="P11269" s="14"/>
    </row>
    <row r="11270" spans="9:16" x14ac:dyDescent="0.25">
      <c r="I11270" s="14"/>
      <c r="J11270" s="14"/>
      <c r="K11270" s="14"/>
      <c r="L11270" s="14"/>
      <c r="M11270" s="14"/>
      <c r="N11270" s="14"/>
      <c r="O11270" s="14"/>
      <c r="P11270" s="14"/>
    </row>
    <row r="11271" spans="9:16" x14ac:dyDescent="0.25">
      <c r="I11271" s="14"/>
      <c r="J11271" s="14"/>
      <c r="K11271" s="14"/>
      <c r="L11271" s="14"/>
      <c r="M11271" s="14"/>
      <c r="N11271" s="14"/>
      <c r="O11271" s="14"/>
      <c r="P11271" s="14"/>
    </row>
    <row r="11272" spans="9:16" x14ac:dyDescent="0.25">
      <c r="I11272" s="14"/>
      <c r="J11272" s="14"/>
      <c r="K11272" s="14"/>
      <c r="L11272" s="14"/>
      <c r="M11272" s="14"/>
      <c r="N11272" s="14"/>
      <c r="O11272" s="14"/>
      <c r="P11272" s="14"/>
    </row>
    <row r="11273" spans="9:16" x14ac:dyDescent="0.25">
      <c r="I11273" s="14"/>
      <c r="J11273" s="14"/>
      <c r="K11273" s="14"/>
      <c r="L11273" s="14"/>
      <c r="M11273" s="14"/>
      <c r="N11273" s="14"/>
      <c r="O11273" s="14"/>
      <c r="P11273" s="14"/>
    </row>
    <row r="11274" spans="9:16" x14ac:dyDescent="0.25">
      <c r="I11274" s="14"/>
      <c r="J11274" s="14"/>
      <c r="K11274" s="14"/>
      <c r="L11274" s="14"/>
      <c r="M11274" s="14"/>
      <c r="N11274" s="14"/>
      <c r="O11274" s="14"/>
      <c r="P11274" s="14"/>
    </row>
    <row r="11275" spans="9:16" x14ac:dyDescent="0.25">
      <c r="I11275" s="14"/>
      <c r="J11275" s="14"/>
      <c r="K11275" s="14"/>
      <c r="L11275" s="14"/>
      <c r="M11275" s="14"/>
      <c r="N11275" s="14"/>
      <c r="O11275" s="14"/>
      <c r="P11275" s="14"/>
    </row>
    <row r="11276" spans="9:16" x14ac:dyDescent="0.25">
      <c r="I11276" s="14"/>
      <c r="J11276" s="14"/>
      <c r="K11276" s="14"/>
      <c r="L11276" s="14"/>
      <c r="M11276" s="14"/>
      <c r="N11276" s="14"/>
      <c r="O11276" s="14"/>
      <c r="P11276" s="14"/>
    </row>
    <row r="11277" spans="9:16" x14ac:dyDescent="0.25">
      <c r="I11277" s="14"/>
      <c r="J11277" s="14"/>
      <c r="K11277" s="14"/>
      <c r="L11277" s="14"/>
      <c r="M11277" s="14"/>
      <c r="N11277" s="14"/>
      <c r="O11277" s="14"/>
      <c r="P11277" s="14"/>
    </row>
    <row r="11278" spans="9:16" x14ac:dyDescent="0.25">
      <c r="I11278" s="14"/>
      <c r="J11278" s="14"/>
      <c r="K11278" s="14"/>
      <c r="L11278" s="14"/>
      <c r="M11278" s="14"/>
      <c r="N11278" s="14"/>
      <c r="O11278" s="14"/>
      <c r="P11278" s="14"/>
    </row>
    <row r="11279" spans="9:16" x14ac:dyDescent="0.25">
      <c r="I11279" s="14"/>
      <c r="J11279" s="14"/>
      <c r="K11279" s="14"/>
      <c r="L11279" s="14"/>
      <c r="M11279" s="14"/>
      <c r="N11279" s="14"/>
      <c r="O11279" s="14"/>
      <c r="P11279" s="14"/>
    </row>
    <row r="11280" spans="9:16" x14ac:dyDescent="0.25">
      <c r="I11280" s="14"/>
      <c r="J11280" s="14"/>
      <c r="K11280" s="14"/>
      <c r="L11280" s="14"/>
      <c r="M11280" s="14"/>
      <c r="N11280" s="14"/>
      <c r="O11280" s="14"/>
      <c r="P11280" s="14"/>
    </row>
    <row r="11281" spans="9:16" x14ac:dyDescent="0.25">
      <c r="I11281" s="14"/>
      <c r="J11281" s="14"/>
      <c r="K11281" s="14"/>
      <c r="L11281" s="14"/>
      <c r="M11281" s="14"/>
      <c r="N11281" s="14"/>
      <c r="O11281" s="14"/>
      <c r="P11281" s="14"/>
    </row>
    <row r="11282" spans="9:16" x14ac:dyDescent="0.25">
      <c r="I11282" s="14"/>
      <c r="J11282" s="14"/>
      <c r="K11282" s="14"/>
      <c r="L11282" s="14"/>
      <c r="M11282" s="14"/>
      <c r="N11282" s="14"/>
      <c r="O11282" s="14"/>
      <c r="P11282" s="14"/>
    </row>
    <row r="11283" spans="9:16" x14ac:dyDescent="0.25">
      <c r="I11283" s="14"/>
      <c r="J11283" s="14"/>
      <c r="K11283" s="14"/>
      <c r="L11283" s="14"/>
      <c r="M11283" s="14"/>
      <c r="N11283" s="14"/>
      <c r="O11283" s="14"/>
      <c r="P11283" s="14"/>
    </row>
    <row r="11284" spans="9:16" x14ac:dyDescent="0.25">
      <c r="I11284" s="14"/>
      <c r="J11284" s="14"/>
      <c r="K11284" s="14"/>
      <c r="L11284" s="14"/>
      <c r="M11284" s="14"/>
      <c r="N11284" s="14"/>
      <c r="O11284" s="14"/>
      <c r="P11284" s="14"/>
    </row>
    <row r="11285" spans="9:16" x14ac:dyDescent="0.25">
      <c r="I11285" s="14"/>
      <c r="J11285" s="14"/>
      <c r="K11285" s="14"/>
      <c r="L11285" s="14"/>
      <c r="M11285" s="14"/>
      <c r="N11285" s="14"/>
      <c r="O11285" s="14"/>
      <c r="P11285" s="14"/>
    </row>
    <row r="11286" spans="9:16" x14ac:dyDescent="0.25">
      <c r="I11286" s="14"/>
      <c r="J11286" s="14"/>
      <c r="K11286" s="14"/>
      <c r="L11286" s="14"/>
      <c r="M11286" s="14"/>
      <c r="N11286" s="14"/>
      <c r="O11286" s="14"/>
      <c r="P11286" s="14"/>
    </row>
    <row r="11287" spans="9:16" x14ac:dyDescent="0.25">
      <c r="I11287" s="14"/>
      <c r="J11287" s="14"/>
      <c r="K11287" s="14"/>
      <c r="L11287" s="14"/>
      <c r="M11287" s="14"/>
      <c r="N11287" s="14"/>
      <c r="O11287" s="14"/>
      <c r="P11287" s="14"/>
    </row>
    <row r="11288" spans="9:16" x14ac:dyDescent="0.25">
      <c r="I11288" s="14"/>
      <c r="J11288" s="14"/>
      <c r="K11288" s="14"/>
      <c r="L11288" s="14"/>
      <c r="M11288" s="14"/>
      <c r="N11288" s="14"/>
      <c r="O11288" s="14"/>
      <c r="P11288" s="14"/>
    </row>
    <row r="11289" spans="9:16" x14ac:dyDescent="0.25">
      <c r="I11289" s="14"/>
      <c r="J11289" s="14"/>
      <c r="K11289" s="14"/>
      <c r="L11289" s="14"/>
      <c r="M11289" s="14"/>
      <c r="N11289" s="14"/>
      <c r="O11289" s="14"/>
      <c r="P11289" s="14"/>
    </row>
    <row r="11290" spans="9:16" x14ac:dyDescent="0.25">
      <c r="I11290" s="14"/>
      <c r="J11290" s="14"/>
      <c r="K11290" s="14"/>
      <c r="L11290" s="14"/>
      <c r="M11290" s="14"/>
      <c r="N11290" s="14"/>
      <c r="O11290" s="14"/>
      <c r="P11290" s="14"/>
    </row>
    <row r="11291" spans="9:16" x14ac:dyDescent="0.25">
      <c r="I11291" s="14"/>
      <c r="J11291" s="14"/>
      <c r="K11291" s="14"/>
      <c r="L11291" s="14"/>
      <c r="M11291" s="14"/>
      <c r="N11291" s="14"/>
      <c r="O11291" s="14"/>
      <c r="P11291" s="14"/>
    </row>
    <row r="11292" spans="9:16" x14ac:dyDescent="0.25">
      <c r="I11292" s="14"/>
      <c r="J11292" s="14"/>
      <c r="K11292" s="14"/>
      <c r="L11292" s="14"/>
      <c r="M11292" s="14"/>
      <c r="N11292" s="14"/>
      <c r="O11292" s="14"/>
      <c r="P11292" s="14"/>
    </row>
    <row r="11293" spans="9:16" x14ac:dyDescent="0.25">
      <c r="I11293" s="14"/>
      <c r="J11293" s="14"/>
      <c r="K11293" s="14"/>
      <c r="L11293" s="14"/>
      <c r="M11293" s="14"/>
      <c r="N11293" s="14"/>
      <c r="O11293" s="14"/>
      <c r="P11293" s="14"/>
    </row>
    <row r="11294" spans="9:16" x14ac:dyDescent="0.25">
      <c r="I11294" s="14"/>
      <c r="J11294" s="14"/>
      <c r="K11294" s="14"/>
      <c r="L11294" s="14"/>
      <c r="M11294" s="14"/>
      <c r="N11294" s="14"/>
      <c r="O11294" s="14"/>
      <c r="P11294" s="14"/>
    </row>
    <row r="11295" spans="9:16" x14ac:dyDescent="0.25">
      <c r="I11295" s="14"/>
      <c r="J11295" s="14"/>
      <c r="K11295" s="14"/>
      <c r="L11295" s="14"/>
      <c r="M11295" s="14"/>
      <c r="N11295" s="14"/>
      <c r="O11295" s="14"/>
      <c r="P11295" s="14"/>
    </row>
    <row r="11296" spans="9:16" x14ac:dyDescent="0.25">
      <c r="I11296" s="14"/>
      <c r="J11296" s="14"/>
      <c r="K11296" s="14"/>
      <c r="L11296" s="14"/>
      <c r="M11296" s="14"/>
      <c r="N11296" s="14"/>
      <c r="O11296" s="14"/>
      <c r="P11296" s="14"/>
    </row>
    <row r="11297" spans="9:16" x14ac:dyDescent="0.25">
      <c r="I11297" s="14"/>
      <c r="J11297" s="14"/>
      <c r="K11297" s="14"/>
      <c r="L11297" s="14"/>
      <c r="M11297" s="14"/>
      <c r="N11297" s="14"/>
      <c r="O11297" s="14"/>
      <c r="P11297" s="14"/>
    </row>
    <row r="11298" spans="9:16" x14ac:dyDescent="0.25">
      <c r="I11298" s="14"/>
      <c r="J11298" s="14"/>
      <c r="K11298" s="14"/>
      <c r="L11298" s="14"/>
      <c r="M11298" s="14"/>
      <c r="N11298" s="14"/>
      <c r="O11298" s="14"/>
      <c r="P11298" s="14"/>
    </row>
    <row r="11299" spans="9:16" x14ac:dyDescent="0.25">
      <c r="I11299" s="14"/>
      <c r="J11299" s="14"/>
      <c r="K11299" s="14"/>
      <c r="L11299" s="14"/>
      <c r="M11299" s="14"/>
      <c r="N11299" s="14"/>
      <c r="O11299" s="14"/>
      <c r="P11299" s="14"/>
    </row>
    <row r="11300" spans="9:16" x14ac:dyDescent="0.25">
      <c r="I11300" s="14"/>
      <c r="J11300" s="14"/>
      <c r="K11300" s="14"/>
      <c r="L11300" s="14"/>
      <c r="M11300" s="14"/>
      <c r="N11300" s="14"/>
      <c r="O11300" s="14"/>
      <c r="P11300" s="14"/>
    </row>
    <row r="11301" spans="9:16" x14ac:dyDescent="0.25">
      <c r="I11301" s="14"/>
      <c r="J11301" s="14"/>
      <c r="K11301" s="14"/>
      <c r="L11301" s="14"/>
      <c r="M11301" s="14"/>
      <c r="N11301" s="14"/>
      <c r="O11301" s="14"/>
      <c r="P11301" s="14"/>
    </row>
    <row r="11302" spans="9:16" x14ac:dyDescent="0.25">
      <c r="I11302" s="14"/>
      <c r="J11302" s="14"/>
      <c r="K11302" s="14"/>
      <c r="L11302" s="14"/>
      <c r="M11302" s="14"/>
      <c r="N11302" s="14"/>
      <c r="O11302" s="14"/>
      <c r="P11302" s="14"/>
    </row>
    <row r="11303" spans="9:16" x14ac:dyDescent="0.25">
      <c r="I11303" s="14"/>
      <c r="J11303" s="14"/>
      <c r="K11303" s="14"/>
      <c r="L11303" s="14"/>
      <c r="M11303" s="14"/>
      <c r="N11303" s="14"/>
      <c r="O11303" s="14"/>
      <c r="P11303" s="14"/>
    </row>
    <row r="11304" spans="9:16" x14ac:dyDescent="0.25">
      <c r="I11304" s="14"/>
      <c r="J11304" s="14"/>
      <c r="K11304" s="14"/>
      <c r="L11304" s="14"/>
      <c r="M11304" s="14"/>
      <c r="N11304" s="14"/>
      <c r="O11304" s="14"/>
      <c r="P11304" s="14"/>
    </row>
    <row r="11305" spans="9:16" x14ac:dyDescent="0.25">
      <c r="I11305" s="14"/>
      <c r="J11305" s="14"/>
      <c r="K11305" s="14"/>
      <c r="L11305" s="14"/>
      <c r="M11305" s="14"/>
      <c r="N11305" s="14"/>
      <c r="O11305" s="14"/>
      <c r="P11305" s="14"/>
    </row>
    <row r="11306" spans="9:16" x14ac:dyDescent="0.25">
      <c r="I11306" s="14"/>
      <c r="J11306" s="14"/>
      <c r="K11306" s="14"/>
      <c r="L11306" s="14"/>
      <c r="M11306" s="14"/>
      <c r="N11306" s="14"/>
      <c r="O11306" s="14"/>
      <c r="P11306" s="14"/>
    </row>
    <row r="11307" spans="9:16" x14ac:dyDescent="0.25">
      <c r="I11307" s="14"/>
      <c r="J11307" s="14"/>
      <c r="K11307" s="14"/>
      <c r="L11307" s="14"/>
      <c r="M11307" s="14"/>
      <c r="N11307" s="14"/>
      <c r="O11307" s="14"/>
      <c r="P11307" s="14"/>
    </row>
    <row r="11308" spans="9:16" x14ac:dyDescent="0.25">
      <c r="I11308" s="14"/>
      <c r="J11308" s="14"/>
      <c r="K11308" s="14"/>
      <c r="L11308" s="14"/>
      <c r="M11308" s="14"/>
      <c r="N11308" s="14"/>
      <c r="O11308" s="14"/>
      <c r="P11308" s="14"/>
    </row>
    <row r="11309" spans="9:16" x14ac:dyDescent="0.25">
      <c r="I11309" s="14"/>
      <c r="J11309" s="14"/>
      <c r="K11309" s="14"/>
      <c r="L11309" s="14"/>
      <c r="M11309" s="14"/>
      <c r="N11309" s="14"/>
      <c r="O11309" s="14"/>
      <c r="P11309" s="14"/>
    </row>
    <row r="11310" spans="9:16" x14ac:dyDescent="0.25">
      <c r="I11310" s="14"/>
      <c r="J11310" s="14"/>
      <c r="K11310" s="14"/>
      <c r="L11310" s="14"/>
      <c r="M11310" s="14"/>
      <c r="N11310" s="14"/>
      <c r="O11310" s="14"/>
      <c r="P11310" s="14"/>
    </row>
    <row r="11311" spans="9:16" x14ac:dyDescent="0.25">
      <c r="I11311" s="14"/>
      <c r="J11311" s="14"/>
      <c r="K11311" s="14"/>
      <c r="L11311" s="14"/>
      <c r="M11311" s="14"/>
      <c r="N11311" s="14"/>
      <c r="O11311" s="14"/>
      <c r="P11311" s="14"/>
    </row>
    <row r="11312" spans="9:16" x14ac:dyDescent="0.25">
      <c r="I11312" s="14"/>
      <c r="J11312" s="14"/>
      <c r="K11312" s="14"/>
      <c r="L11312" s="14"/>
      <c r="M11312" s="14"/>
      <c r="N11312" s="14"/>
      <c r="O11312" s="14"/>
      <c r="P11312" s="14"/>
    </row>
    <row r="11313" spans="9:16" x14ac:dyDescent="0.25">
      <c r="I11313" s="14"/>
      <c r="J11313" s="14"/>
      <c r="K11313" s="14"/>
      <c r="L11313" s="14"/>
      <c r="M11313" s="14"/>
      <c r="N11313" s="14"/>
      <c r="O11313" s="14"/>
      <c r="P11313" s="14"/>
    </row>
    <row r="11314" spans="9:16" x14ac:dyDescent="0.25">
      <c r="I11314" s="14"/>
      <c r="J11314" s="14"/>
      <c r="K11314" s="14"/>
      <c r="L11314" s="14"/>
      <c r="M11314" s="14"/>
      <c r="N11314" s="14"/>
      <c r="O11314" s="14"/>
      <c r="P11314" s="14"/>
    </row>
    <row r="11315" spans="9:16" x14ac:dyDescent="0.25">
      <c r="I11315" s="14"/>
      <c r="J11315" s="14"/>
      <c r="K11315" s="14"/>
      <c r="L11315" s="14"/>
      <c r="M11315" s="14"/>
      <c r="N11315" s="14"/>
      <c r="O11315" s="14"/>
      <c r="P11315" s="14"/>
    </row>
    <row r="11316" spans="9:16" x14ac:dyDescent="0.25">
      <c r="I11316" s="14"/>
      <c r="J11316" s="14"/>
      <c r="K11316" s="14"/>
      <c r="L11316" s="14"/>
      <c r="M11316" s="14"/>
      <c r="N11316" s="14"/>
      <c r="O11316" s="14"/>
      <c r="P11316" s="14"/>
    </row>
    <row r="11317" spans="9:16" x14ac:dyDescent="0.25">
      <c r="I11317" s="14"/>
      <c r="J11317" s="14"/>
      <c r="K11317" s="14"/>
      <c r="L11317" s="14"/>
      <c r="M11317" s="14"/>
      <c r="N11317" s="14"/>
      <c r="O11317" s="14"/>
      <c r="P11317" s="14"/>
    </row>
    <row r="11318" spans="9:16" x14ac:dyDescent="0.25">
      <c r="I11318" s="14"/>
      <c r="J11318" s="14"/>
      <c r="K11318" s="14"/>
      <c r="L11318" s="14"/>
      <c r="M11318" s="14"/>
      <c r="N11318" s="14"/>
      <c r="O11318" s="14"/>
      <c r="P11318" s="14"/>
    </row>
    <row r="11319" spans="9:16" x14ac:dyDescent="0.25">
      <c r="I11319" s="14"/>
      <c r="J11319" s="14"/>
      <c r="K11319" s="14"/>
      <c r="L11319" s="14"/>
      <c r="M11319" s="14"/>
      <c r="N11319" s="14"/>
      <c r="O11319" s="14"/>
      <c r="P11319" s="14"/>
    </row>
    <row r="11320" spans="9:16" x14ac:dyDescent="0.25">
      <c r="I11320" s="14"/>
      <c r="J11320" s="14"/>
      <c r="K11320" s="14"/>
      <c r="L11320" s="14"/>
      <c r="M11320" s="14"/>
      <c r="N11320" s="14"/>
      <c r="O11320" s="14"/>
      <c r="P11320" s="14"/>
    </row>
    <row r="11321" spans="9:16" x14ac:dyDescent="0.25">
      <c r="I11321" s="14"/>
      <c r="J11321" s="14"/>
      <c r="K11321" s="14"/>
      <c r="L11321" s="14"/>
      <c r="M11321" s="14"/>
      <c r="N11321" s="14"/>
      <c r="O11321" s="14"/>
      <c r="P11321" s="14"/>
    </row>
    <row r="11322" spans="9:16" x14ac:dyDescent="0.25">
      <c r="I11322" s="14"/>
      <c r="J11322" s="14"/>
      <c r="K11322" s="14"/>
      <c r="L11322" s="14"/>
      <c r="M11322" s="14"/>
      <c r="N11322" s="14"/>
      <c r="O11322" s="14"/>
      <c r="P11322" s="14"/>
    </row>
    <row r="11323" spans="9:16" x14ac:dyDescent="0.25">
      <c r="I11323" s="14"/>
      <c r="J11323" s="14"/>
      <c r="K11323" s="14"/>
      <c r="L11323" s="14"/>
      <c r="M11323" s="14"/>
      <c r="N11323" s="14"/>
      <c r="O11323" s="14"/>
      <c r="P11323" s="14"/>
    </row>
    <row r="11324" spans="9:16" x14ac:dyDescent="0.25">
      <c r="I11324" s="14"/>
      <c r="J11324" s="14"/>
      <c r="K11324" s="14"/>
      <c r="L11324" s="14"/>
      <c r="M11324" s="14"/>
      <c r="N11324" s="14"/>
      <c r="O11324" s="14"/>
      <c r="P11324" s="14"/>
    </row>
    <row r="11325" spans="9:16" x14ac:dyDescent="0.25">
      <c r="I11325" s="14"/>
      <c r="J11325" s="14"/>
      <c r="K11325" s="14"/>
      <c r="L11325" s="14"/>
      <c r="M11325" s="14"/>
      <c r="N11325" s="14"/>
      <c r="O11325" s="14"/>
      <c r="P11325" s="14"/>
    </row>
    <row r="11326" spans="9:16" x14ac:dyDescent="0.25">
      <c r="I11326" s="14"/>
      <c r="J11326" s="14"/>
      <c r="K11326" s="14"/>
      <c r="L11326" s="14"/>
      <c r="M11326" s="14"/>
      <c r="N11326" s="14"/>
      <c r="O11326" s="14"/>
      <c r="P11326" s="14"/>
    </row>
    <row r="11327" spans="9:16" x14ac:dyDescent="0.25">
      <c r="I11327" s="14"/>
      <c r="J11327" s="14"/>
      <c r="K11327" s="14"/>
      <c r="L11327" s="14"/>
      <c r="M11327" s="14"/>
      <c r="N11327" s="14"/>
      <c r="O11327" s="14"/>
      <c r="P11327" s="14"/>
    </row>
    <row r="11328" spans="9:16" x14ac:dyDescent="0.25">
      <c r="I11328" s="14"/>
      <c r="J11328" s="14"/>
      <c r="K11328" s="14"/>
      <c r="L11328" s="14"/>
      <c r="M11328" s="14"/>
      <c r="N11328" s="14"/>
      <c r="O11328" s="14"/>
      <c r="P11328" s="14"/>
    </row>
    <row r="11329" spans="9:16" x14ac:dyDescent="0.25">
      <c r="I11329" s="14"/>
      <c r="J11329" s="14"/>
      <c r="K11329" s="14"/>
      <c r="L11329" s="14"/>
      <c r="M11329" s="14"/>
      <c r="N11329" s="14"/>
      <c r="O11329" s="14"/>
      <c r="P11329" s="14"/>
    </row>
    <row r="11330" spans="9:16" x14ac:dyDescent="0.25">
      <c r="I11330" s="14"/>
      <c r="J11330" s="14"/>
      <c r="K11330" s="14"/>
      <c r="L11330" s="14"/>
      <c r="M11330" s="14"/>
      <c r="N11330" s="14"/>
      <c r="O11330" s="14"/>
      <c r="P11330" s="14"/>
    </row>
    <row r="11331" spans="9:16" x14ac:dyDescent="0.25">
      <c r="I11331" s="14"/>
      <c r="J11331" s="14"/>
      <c r="K11331" s="14"/>
      <c r="L11331" s="14"/>
      <c r="M11331" s="14"/>
      <c r="N11331" s="14"/>
      <c r="O11331" s="14"/>
      <c r="P11331" s="14"/>
    </row>
    <row r="11332" spans="9:16" x14ac:dyDescent="0.25">
      <c r="I11332" s="14"/>
      <c r="J11332" s="14"/>
      <c r="K11332" s="14"/>
      <c r="L11332" s="14"/>
      <c r="M11332" s="14"/>
      <c r="N11332" s="14"/>
      <c r="O11332" s="14"/>
      <c r="P11332" s="14"/>
    </row>
    <row r="11333" spans="9:16" x14ac:dyDescent="0.25">
      <c r="I11333" s="14"/>
      <c r="J11333" s="14"/>
      <c r="K11333" s="14"/>
      <c r="L11333" s="14"/>
      <c r="M11333" s="14"/>
      <c r="N11333" s="14"/>
      <c r="O11333" s="14"/>
      <c r="P11333" s="14"/>
    </row>
    <row r="11334" spans="9:16" x14ac:dyDescent="0.25">
      <c r="I11334" s="14"/>
      <c r="J11334" s="14"/>
      <c r="K11334" s="14"/>
      <c r="L11334" s="14"/>
      <c r="M11334" s="14"/>
      <c r="N11334" s="14"/>
      <c r="O11334" s="14"/>
      <c r="P11334" s="14"/>
    </row>
    <row r="11335" spans="9:16" x14ac:dyDescent="0.25">
      <c r="I11335" s="14"/>
      <c r="J11335" s="14"/>
      <c r="K11335" s="14"/>
      <c r="L11335" s="14"/>
      <c r="M11335" s="14"/>
      <c r="N11335" s="14"/>
      <c r="O11335" s="14"/>
      <c r="P11335" s="14"/>
    </row>
    <row r="11336" spans="9:16" x14ac:dyDescent="0.25">
      <c r="I11336" s="14"/>
      <c r="J11336" s="14"/>
      <c r="K11336" s="14"/>
      <c r="L11336" s="14"/>
      <c r="M11336" s="14"/>
      <c r="N11336" s="14"/>
      <c r="O11336" s="14"/>
      <c r="P11336" s="14"/>
    </row>
    <row r="11337" spans="9:16" x14ac:dyDescent="0.25">
      <c r="I11337" s="14"/>
      <c r="J11337" s="14"/>
      <c r="K11337" s="14"/>
      <c r="L11337" s="14"/>
      <c r="M11337" s="14"/>
      <c r="N11337" s="14"/>
      <c r="O11337" s="14"/>
      <c r="P11337" s="14"/>
    </row>
    <row r="11338" spans="9:16" x14ac:dyDescent="0.25">
      <c r="I11338" s="14"/>
      <c r="J11338" s="14"/>
      <c r="K11338" s="14"/>
      <c r="L11338" s="14"/>
      <c r="M11338" s="14"/>
      <c r="N11338" s="14"/>
      <c r="O11338" s="14"/>
      <c r="P11338" s="14"/>
    </row>
    <row r="11339" spans="9:16" x14ac:dyDescent="0.25">
      <c r="I11339" s="14"/>
      <c r="J11339" s="14"/>
      <c r="K11339" s="14"/>
      <c r="L11339" s="14"/>
      <c r="M11339" s="14"/>
      <c r="N11339" s="14"/>
      <c r="O11339" s="14"/>
      <c r="P11339" s="14"/>
    </row>
    <row r="11340" spans="9:16" x14ac:dyDescent="0.25">
      <c r="I11340" s="14"/>
      <c r="J11340" s="14"/>
      <c r="K11340" s="14"/>
      <c r="L11340" s="14"/>
      <c r="M11340" s="14"/>
      <c r="N11340" s="14"/>
      <c r="O11340" s="14"/>
      <c r="P11340" s="14"/>
    </row>
    <row r="11341" spans="9:16" x14ac:dyDescent="0.25">
      <c r="I11341" s="14"/>
      <c r="J11341" s="14"/>
      <c r="K11341" s="14"/>
      <c r="L11341" s="14"/>
      <c r="M11341" s="14"/>
      <c r="N11341" s="14"/>
      <c r="O11341" s="14"/>
      <c r="P11341" s="14"/>
    </row>
    <row r="11342" spans="9:16" x14ac:dyDescent="0.25">
      <c r="I11342" s="14"/>
      <c r="J11342" s="14"/>
      <c r="K11342" s="14"/>
      <c r="L11342" s="14"/>
      <c r="M11342" s="14"/>
      <c r="N11342" s="14"/>
      <c r="O11342" s="14"/>
      <c r="P11342" s="14"/>
    </row>
    <row r="11343" spans="9:16" x14ac:dyDescent="0.25">
      <c r="I11343" s="14"/>
      <c r="J11343" s="14"/>
      <c r="K11343" s="14"/>
      <c r="L11343" s="14"/>
      <c r="M11343" s="14"/>
      <c r="N11343" s="14"/>
      <c r="O11343" s="14"/>
      <c r="P11343" s="14"/>
    </row>
    <row r="11344" spans="9:16" x14ac:dyDescent="0.25">
      <c r="I11344" s="14"/>
      <c r="J11344" s="14"/>
      <c r="K11344" s="14"/>
      <c r="L11344" s="14"/>
      <c r="M11344" s="14"/>
      <c r="N11344" s="14"/>
      <c r="O11344" s="14"/>
      <c r="P11344" s="14"/>
    </row>
    <row r="11345" spans="9:16" x14ac:dyDescent="0.25">
      <c r="I11345" s="14"/>
      <c r="J11345" s="14"/>
      <c r="K11345" s="14"/>
      <c r="L11345" s="14"/>
      <c r="M11345" s="14"/>
      <c r="N11345" s="14"/>
      <c r="O11345" s="14"/>
      <c r="P11345" s="14"/>
    </row>
    <row r="11346" spans="9:16" x14ac:dyDescent="0.25">
      <c r="I11346" s="14"/>
      <c r="J11346" s="14"/>
      <c r="K11346" s="14"/>
      <c r="L11346" s="14"/>
      <c r="M11346" s="14"/>
      <c r="N11346" s="14"/>
      <c r="O11346" s="14"/>
      <c r="P11346" s="14"/>
    </row>
    <row r="11347" spans="9:16" x14ac:dyDescent="0.25">
      <c r="I11347" s="14"/>
      <c r="J11347" s="14"/>
      <c r="K11347" s="14"/>
      <c r="L11347" s="14"/>
      <c r="M11347" s="14"/>
      <c r="N11347" s="14"/>
      <c r="O11347" s="14"/>
      <c r="P11347" s="14"/>
    </row>
    <row r="11348" spans="9:16" x14ac:dyDescent="0.25">
      <c r="I11348" s="14"/>
      <c r="J11348" s="14"/>
      <c r="K11348" s="14"/>
      <c r="L11348" s="14"/>
      <c r="M11348" s="14"/>
      <c r="N11348" s="14"/>
      <c r="O11348" s="14"/>
      <c r="P11348" s="14"/>
    </row>
    <row r="11349" spans="9:16" x14ac:dyDescent="0.25">
      <c r="I11349" s="14"/>
      <c r="J11349" s="14"/>
      <c r="K11349" s="14"/>
      <c r="L11349" s="14"/>
      <c r="M11349" s="14"/>
      <c r="N11349" s="14"/>
      <c r="O11349" s="14"/>
      <c r="P11349" s="14"/>
    </row>
    <row r="11350" spans="9:16" x14ac:dyDescent="0.25">
      <c r="I11350" s="14"/>
      <c r="J11350" s="14"/>
      <c r="K11350" s="14"/>
      <c r="L11350" s="14"/>
      <c r="M11350" s="14"/>
      <c r="N11350" s="14"/>
      <c r="O11350" s="14"/>
      <c r="P11350" s="14"/>
    </row>
    <row r="11351" spans="9:16" x14ac:dyDescent="0.25">
      <c r="I11351" s="14"/>
      <c r="J11351" s="14"/>
      <c r="K11351" s="14"/>
      <c r="L11351" s="14"/>
      <c r="M11351" s="14"/>
      <c r="N11351" s="14"/>
      <c r="O11351" s="14"/>
      <c r="P11351" s="14"/>
    </row>
    <row r="11352" spans="9:16" x14ac:dyDescent="0.25">
      <c r="I11352" s="14"/>
      <c r="J11352" s="14"/>
      <c r="K11352" s="14"/>
      <c r="L11352" s="14"/>
      <c r="M11352" s="14"/>
      <c r="N11352" s="14"/>
      <c r="O11352" s="14"/>
      <c r="P11352" s="14"/>
    </row>
    <row r="11353" spans="9:16" x14ac:dyDescent="0.25">
      <c r="I11353" s="14"/>
      <c r="J11353" s="14"/>
      <c r="K11353" s="14"/>
      <c r="L11353" s="14"/>
      <c r="M11353" s="14"/>
      <c r="N11353" s="14"/>
      <c r="O11353" s="14"/>
      <c r="P11353" s="14"/>
    </row>
    <row r="11354" spans="9:16" x14ac:dyDescent="0.25">
      <c r="I11354" s="14"/>
      <c r="J11354" s="14"/>
      <c r="K11354" s="14"/>
      <c r="L11354" s="14"/>
      <c r="M11354" s="14"/>
      <c r="N11354" s="14"/>
      <c r="O11354" s="14"/>
      <c r="P11354" s="14"/>
    </row>
    <row r="11355" spans="9:16" x14ac:dyDescent="0.25">
      <c r="I11355" s="14"/>
      <c r="J11355" s="14"/>
      <c r="K11355" s="14"/>
      <c r="L11355" s="14"/>
      <c r="M11355" s="14"/>
      <c r="N11355" s="14"/>
      <c r="O11355" s="14"/>
      <c r="P11355" s="14"/>
    </row>
    <row r="11356" spans="9:16" x14ac:dyDescent="0.25">
      <c r="I11356" s="14"/>
      <c r="J11356" s="14"/>
      <c r="K11356" s="14"/>
      <c r="L11356" s="14"/>
      <c r="M11356" s="14"/>
      <c r="N11356" s="14"/>
      <c r="O11356" s="14"/>
      <c r="P11356" s="14"/>
    </row>
    <row r="11357" spans="9:16" x14ac:dyDescent="0.25">
      <c r="I11357" s="14"/>
      <c r="J11357" s="14"/>
      <c r="K11357" s="14"/>
      <c r="L11357" s="14"/>
      <c r="M11357" s="14"/>
      <c r="N11357" s="14"/>
      <c r="O11357" s="14"/>
      <c r="P11357" s="14"/>
    </row>
    <row r="11358" spans="9:16" x14ac:dyDescent="0.25">
      <c r="I11358" s="14"/>
      <c r="J11358" s="14"/>
      <c r="K11358" s="14"/>
      <c r="L11358" s="14"/>
      <c r="M11358" s="14"/>
      <c r="N11358" s="14"/>
      <c r="O11358" s="14"/>
      <c r="P11358" s="14"/>
    </row>
    <row r="11359" spans="9:16" x14ac:dyDescent="0.25">
      <c r="I11359" s="14"/>
      <c r="J11359" s="14"/>
      <c r="K11359" s="14"/>
      <c r="L11359" s="14"/>
      <c r="M11359" s="14"/>
      <c r="N11359" s="14"/>
      <c r="O11359" s="14"/>
      <c r="P11359" s="14"/>
    </row>
    <row r="11360" spans="9:16" x14ac:dyDescent="0.25">
      <c r="I11360" s="14"/>
      <c r="J11360" s="14"/>
      <c r="K11360" s="14"/>
      <c r="L11360" s="14"/>
      <c r="M11360" s="14"/>
      <c r="N11360" s="14"/>
      <c r="O11360" s="14"/>
      <c r="P11360" s="14"/>
    </row>
    <row r="11361" spans="9:16" x14ac:dyDescent="0.25">
      <c r="I11361" s="14"/>
      <c r="J11361" s="14"/>
      <c r="K11361" s="14"/>
      <c r="L11361" s="14"/>
      <c r="M11361" s="14"/>
      <c r="N11361" s="14"/>
      <c r="O11361" s="14"/>
      <c r="P11361" s="14"/>
    </row>
    <row r="11362" spans="9:16" x14ac:dyDescent="0.25">
      <c r="I11362" s="14"/>
      <c r="J11362" s="14"/>
      <c r="K11362" s="14"/>
      <c r="L11362" s="14"/>
      <c r="M11362" s="14"/>
      <c r="N11362" s="14"/>
      <c r="O11362" s="14"/>
      <c r="P11362" s="14"/>
    </row>
    <row r="11363" spans="9:16" x14ac:dyDescent="0.25">
      <c r="I11363" s="14"/>
      <c r="J11363" s="14"/>
      <c r="K11363" s="14"/>
      <c r="L11363" s="14"/>
      <c r="M11363" s="14"/>
      <c r="N11363" s="14"/>
      <c r="O11363" s="14"/>
      <c r="P11363" s="14"/>
    </row>
    <row r="11364" spans="9:16" x14ac:dyDescent="0.25">
      <c r="I11364" s="14"/>
      <c r="J11364" s="14"/>
      <c r="K11364" s="14"/>
      <c r="L11364" s="14"/>
      <c r="M11364" s="14"/>
      <c r="N11364" s="14"/>
      <c r="O11364" s="14"/>
      <c r="P11364" s="14"/>
    </row>
    <row r="11365" spans="9:16" x14ac:dyDescent="0.25">
      <c r="I11365" s="14"/>
      <c r="J11365" s="14"/>
      <c r="K11365" s="14"/>
      <c r="L11365" s="14"/>
      <c r="M11365" s="14"/>
      <c r="N11365" s="14"/>
      <c r="O11365" s="14"/>
      <c r="P11365" s="14"/>
    </row>
    <row r="11366" spans="9:16" x14ac:dyDescent="0.25">
      <c r="I11366" s="14"/>
      <c r="J11366" s="14"/>
      <c r="K11366" s="14"/>
      <c r="L11366" s="14"/>
      <c r="M11366" s="14"/>
      <c r="N11366" s="14"/>
      <c r="O11366" s="14"/>
      <c r="P11366" s="14"/>
    </row>
    <row r="11367" spans="9:16" x14ac:dyDescent="0.25">
      <c r="I11367" s="14"/>
      <c r="J11367" s="14"/>
      <c r="K11367" s="14"/>
      <c r="L11367" s="14"/>
      <c r="M11367" s="14"/>
      <c r="N11367" s="14"/>
      <c r="O11367" s="14"/>
      <c r="P11367" s="14"/>
    </row>
    <row r="11368" spans="9:16" x14ac:dyDescent="0.25">
      <c r="I11368" s="14"/>
      <c r="J11368" s="14"/>
      <c r="K11368" s="14"/>
      <c r="L11368" s="14"/>
      <c r="M11368" s="14"/>
      <c r="N11368" s="14"/>
      <c r="O11368" s="14"/>
      <c r="P11368" s="14"/>
    </row>
    <row r="11369" spans="9:16" x14ac:dyDescent="0.25">
      <c r="I11369" s="14"/>
      <c r="J11369" s="14"/>
      <c r="K11369" s="14"/>
      <c r="L11369" s="14"/>
      <c r="M11369" s="14"/>
      <c r="N11369" s="14"/>
      <c r="O11369" s="14"/>
      <c r="P11369" s="14"/>
    </row>
    <row r="11370" spans="9:16" x14ac:dyDescent="0.25">
      <c r="I11370" s="14"/>
      <c r="J11370" s="14"/>
      <c r="K11370" s="14"/>
      <c r="L11370" s="14"/>
      <c r="M11370" s="14"/>
      <c r="N11370" s="14"/>
      <c r="O11370" s="14"/>
      <c r="P11370" s="14"/>
    </row>
    <row r="11371" spans="9:16" x14ac:dyDescent="0.25">
      <c r="I11371" s="14"/>
      <c r="J11371" s="14"/>
      <c r="K11371" s="14"/>
      <c r="L11371" s="14"/>
      <c r="M11371" s="14"/>
      <c r="N11371" s="14"/>
      <c r="O11371" s="14"/>
      <c r="P11371" s="14"/>
    </row>
    <row r="11372" spans="9:16" x14ac:dyDescent="0.25">
      <c r="I11372" s="14"/>
      <c r="J11372" s="14"/>
      <c r="K11372" s="14"/>
      <c r="L11372" s="14"/>
      <c r="M11372" s="14"/>
      <c r="N11372" s="14"/>
      <c r="O11372" s="14"/>
      <c r="P11372" s="14"/>
    </row>
    <row r="11373" spans="9:16" x14ac:dyDescent="0.25">
      <c r="I11373" s="14"/>
      <c r="J11373" s="14"/>
      <c r="K11373" s="14"/>
      <c r="L11373" s="14"/>
      <c r="M11373" s="14"/>
      <c r="N11373" s="14"/>
      <c r="O11373" s="14"/>
      <c r="P11373" s="14"/>
    </row>
    <row r="11374" spans="9:16" x14ac:dyDescent="0.25">
      <c r="I11374" s="14"/>
      <c r="J11374" s="14"/>
      <c r="K11374" s="14"/>
      <c r="L11374" s="14"/>
      <c r="M11374" s="14"/>
      <c r="N11374" s="14"/>
      <c r="O11374" s="14"/>
      <c r="P11374" s="14"/>
    </row>
    <row r="11375" spans="9:16" x14ac:dyDescent="0.25">
      <c r="I11375" s="14"/>
      <c r="J11375" s="14"/>
      <c r="K11375" s="14"/>
      <c r="L11375" s="14"/>
      <c r="M11375" s="14"/>
      <c r="N11375" s="14"/>
      <c r="O11375" s="14"/>
      <c r="P11375" s="14"/>
    </row>
    <row r="11376" spans="9:16" x14ac:dyDescent="0.25">
      <c r="I11376" s="14"/>
      <c r="J11376" s="14"/>
      <c r="K11376" s="14"/>
      <c r="L11376" s="14"/>
      <c r="M11376" s="14"/>
      <c r="N11376" s="14"/>
      <c r="O11376" s="14"/>
      <c r="P11376" s="14"/>
    </row>
    <row r="11377" spans="9:16" x14ac:dyDescent="0.25">
      <c r="I11377" s="14"/>
      <c r="J11377" s="14"/>
      <c r="K11377" s="14"/>
      <c r="L11377" s="14"/>
      <c r="M11377" s="14"/>
      <c r="N11377" s="14"/>
      <c r="O11377" s="14"/>
      <c r="P11377" s="14"/>
    </row>
    <row r="11378" spans="9:16" x14ac:dyDescent="0.25">
      <c r="I11378" s="14"/>
      <c r="J11378" s="14"/>
      <c r="K11378" s="14"/>
      <c r="L11378" s="14"/>
      <c r="M11378" s="14"/>
      <c r="N11378" s="14"/>
      <c r="O11378" s="14"/>
      <c r="P11378" s="14"/>
    </row>
    <row r="11379" spans="9:16" x14ac:dyDescent="0.25">
      <c r="I11379" s="14"/>
      <c r="J11379" s="14"/>
      <c r="K11379" s="14"/>
      <c r="L11379" s="14"/>
      <c r="M11379" s="14"/>
      <c r="N11379" s="14"/>
      <c r="O11379" s="14"/>
      <c r="P11379" s="14"/>
    </row>
    <row r="11380" spans="9:16" x14ac:dyDescent="0.25">
      <c r="I11380" s="14"/>
      <c r="J11380" s="14"/>
      <c r="K11380" s="14"/>
      <c r="L11380" s="14"/>
      <c r="M11380" s="14"/>
      <c r="N11380" s="14"/>
      <c r="O11380" s="14"/>
      <c r="P11380" s="14"/>
    </row>
    <row r="11381" spans="9:16" x14ac:dyDescent="0.25">
      <c r="I11381" s="14"/>
      <c r="J11381" s="14"/>
      <c r="K11381" s="14"/>
      <c r="L11381" s="14"/>
      <c r="M11381" s="14"/>
      <c r="N11381" s="14"/>
      <c r="O11381" s="14"/>
      <c r="P11381" s="14"/>
    </row>
    <row r="11382" spans="9:16" x14ac:dyDescent="0.25">
      <c r="I11382" s="14"/>
      <c r="J11382" s="14"/>
      <c r="K11382" s="14"/>
      <c r="L11382" s="14"/>
      <c r="M11382" s="14"/>
      <c r="N11382" s="14"/>
      <c r="O11382" s="14"/>
      <c r="P11382" s="14"/>
    </row>
    <row r="11383" spans="9:16" x14ac:dyDescent="0.25">
      <c r="I11383" s="14"/>
      <c r="J11383" s="14"/>
      <c r="K11383" s="14"/>
      <c r="L11383" s="14"/>
      <c r="M11383" s="14"/>
      <c r="N11383" s="14"/>
      <c r="O11383" s="14"/>
      <c r="P11383" s="14"/>
    </row>
    <row r="11384" spans="9:16" x14ac:dyDescent="0.25">
      <c r="I11384" s="14"/>
      <c r="J11384" s="14"/>
      <c r="K11384" s="14"/>
      <c r="L11384" s="14"/>
      <c r="M11384" s="14"/>
      <c r="N11384" s="14"/>
      <c r="O11384" s="14"/>
      <c r="P11384" s="14"/>
    </row>
    <row r="11385" spans="9:16" x14ac:dyDescent="0.25">
      <c r="I11385" s="14"/>
      <c r="J11385" s="14"/>
      <c r="K11385" s="14"/>
      <c r="L11385" s="14"/>
      <c r="M11385" s="14"/>
      <c r="N11385" s="14"/>
      <c r="O11385" s="14"/>
      <c r="P11385" s="14"/>
    </row>
    <row r="11386" spans="9:16" x14ac:dyDescent="0.25">
      <c r="I11386" s="14"/>
      <c r="J11386" s="14"/>
      <c r="K11386" s="14"/>
      <c r="L11386" s="14"/>
      <c r="M11386" s="14"/>
      <c r="N11386" s="14"/>
      <c r="O11386" s="14"/>
      <c r="P11386" s="14"/>
    </row>
    <row r="11387" spans="9:16" x14ac:dyDescent="0.25">
      <c r="I11387" s="14"/>
      <c r="J11387" s="14"/>
      <c r="K11387" s="14"/>
      <c r="L11387" s="14"/>
      <c r="M11387" s="14"/>
      <c r="N11387" s="14"/>
      <c r="O11387" s="14"/>
      <c r="P11387" s="14"/>
    </row>
    <row r="11388" spans="9:16" x14ac:dyDescent="0.25">
      <c r="I11388" s="14"/>
      <c r="J11388" s="14"/>
      <c r="K11388" s="14"/>
      <c r="L11388" s="14"/>
      <c r="M11388" s="14"/>
      <c r="N11388" s="14"/>
      <c r="O11388" s="14"/>
      <c r="P11388" s="14"/>
    </row>
    <row r="11389" spans="9:16" x14ac:dyDescent="0.25">
      <c r="I11389" s="14"/>
      <c r="J11389" s="14"/>
      <c r="K11389" s="14"/>
      <c r="L11389" s="14"/>
      <c r="M11389" s="14"/>
      <c r="N11389" s="14"/>
      <c r="O11389" s="14"/>
      <c r="P11389" s="14"/>
    </row>
    <row r="11390" spans="9:16" x14ac:dyDescent="0.25">
      <c r="I11390" s="14"/>
      <c r="J11390" s="14"/>
      <c r="K11390" s="14"/>
      <c r="L11390" s="14"/>
      <c r="M11390" s="14"/>
      <c r="N11390" s="14"/>
      <c r="O11390" s="14"/>
      <c r="P11390" s="14"/>
    </row>
    <row r="11391" spans="9:16" x14ac:dyDescent="0.25">
      <c r="I11391" s="14"/>
      <c r="J11391" s="14"/>
      <c r="K11391" s="14"/>
      <c r="L11391" s="14"/>
      <c r="M11391" s="14"/>
      <c r="N11391" s="14"/>
      <c r="O11391" s="14"/>
      <c r="P11391" s="14"/>
    </row>
    <row r="11392" spans="9:16" x14ac:dyDescent="0.25">
      <c r="I11392" s="14"/>
      <c r="J11392" s="14"/>
      <c r="K11392" s="14"/>
      <c r="L11392" s="14"/>
      <c r="M11392" s="14"/>
      <c r="N11392" s="14"/>
      <c r="O11392" s="14"/>
      <c r="P11392" s="14"/>
    </row>
    <row r="11393" spans="9:16" x14ac:dyDescent="0.25">
      <c r="I11393" s="14"/>
      <c r="J11393" s="14"/>
      <c r="K11393" s="14"/>
      <c r="L11393" s="14"/>
      <c r="M11393" s="14"/>
      <c r="N11393" s="14"/>
      <c r="O11393" s="14"/>
      <c r="P11393" s="14"/>
    </row>
    <row r="11394" spans="9:16" x14ac:dyDescent="0.25">
      <c r="I11394" s="14"/>
      <c r="J11394" s="14"/>
      <c r="K11394" s="14"/>
      <c r="L11394" s="14"/>
      <c r="M11394" s="14"/>
      <c r="N11394" s="14"/>
      <c r="O11394" s="14"/>
      <c r="P11394" s="14"/>
    </row>
    <row r="11395" spans="9:16" x14ac:dyDescent="0.25">
      <c r="I11395" s="14"/>
      <c r="J11395" s="14"/>
      <c r="K11395" s="14"/>
      <c r="L11395" s="14"/>
      <c r="M11395" s="14"/>
      <c r="N11395" s="14"/>
      <c r="O11395" s="14"/>
      <c r="P11395" s="14"/>
    </row>
    <row r="11396" spans="9:16" x14ac:dyDescent="0.25">
      <c r="I11396" s="14"/>
      <c r="J11396" s="14"/>
      <c r="K11396" s="14"/>
      <c r="L11396" s="14"/>
      <c r="M11396" s="14"/>
      <c r="N11396" s="14"/>
      <c r="O11396" s="14"/>
      <c r="P11396" s="14"/>
    </row>
    <row r="11397" spans="9:16" x14ac:dyDescent="0.25">
      <c r="I11397" s="14"/>
      <c r="J11397" s="14"/>
      <c r="K11397" s="14"/>
      <c r="L11397" s="14"/>
      <c r="M11397" s="14"/>
      <c r="N11397" s="14"/>
      <c r="O11397" s="14"/>
      <c r="P11397" s="14"/>
    </row>
    <row r="11398" spans="9:16" x14ac:dyDescent="0.25">
      <c r="I11398" s="14"/>
      <c r="J11398" s="14"/>
      <c r="K11398" s="14"/>
      <c r="L11398" s="14"/>
      <c r="M11398" s="14"/>
      <c r="N11398" s="14"/>
      <c r="O11398" s="14"/>
      <c r="P11398" s="14"/>
    </row>
    <row r="11399" spans="9:16" x14ac:dyDescent="0.25">
      <c r="I11399" s="14"/>
      <c r="J11399" s="14"/>
      <c r="K11399" s="14"/>
      <c r="L11399" s="14"/>
      <c r="M11399" s="14"/>
      <c r="N11399" s="14"/>
      <c r="O11399" s="14"/>
      <c r="P11399" s="14"/>
    </row>
    <row r="11400" spans="9:16" x14ac:dyDescent="0.25">
      <c r="I11400" s="14"/>
      <c r="J11400" s="14"/>
      <c r="K11400" s="14"/>
      <c r="L11400" s="14"/>
      <c r="M11400" s="14"/>
      <c r="N11400" s="14"/>
      <c r="O11400" s="14"/>
      <c r="P11400" s="14"/>
    </row>
    <row r="11401" spans="9:16" x14ac:dyDescent="0.25">
      <c r="I11401" s="14"/>
      <c r="J11401" s="14"/>
      <c r="K11401" s="14"/>
      <c r="L11401" s="14"/>
      <c r="M11401" s="14"/>
      <c r="N11401" s="14"/>
      <c r="O11401" s="14"/>
      <c r="P11401" s="14"/>
    </row>
    <row r="11402" spans="9:16" x14ac:dyDescent="0.25">
      <c r="I11402" s="14"/>
      <c r="J11402" s="14"/>
      <c r="K11402" s="14"/>
      <c r="L11402" s="14"/>
      <c r="M11402" s="14"/>
      <c r="N11402" s="14"/>
      <c r="O11402" s="14"/>
      <c r="P11402" s="14"/>
    </row>
    <row r="11403" spans="9:16" x14ac:dyDescent="0.25">
      <c r="I11403" s="14"/>
      <c r="J11403" s="14"/>
      <c r="K11403" s="14"/>
      <c r="L11403" s="14"/>
      <c r="M11403" s="14"/>
      <c r="N11403" s="14"/>
      <c r="O11403" s="14"/>
      <c r="P11403" s="14"/>
    </row>
    <row r="11404" spans="9:16" x14ac:dyDescent="0.25">
      <c r="I11404" s="14"/>
      <c r="J11404" s="14"/>
      <c r="K11404" s="14"/>
      <c r="L11404" s="14"/>
      <c r="M11404" s="14"/>
      <c r="N11404" s="14"/>
      <c r="O11404" s="14"/>
      <c r="P11404" s="14"/>
    </row>
    <row r="11405" spans="9:16" x14ac:dyDescent="0.25">
      <c r="I11405" s="14"/>
      <c r="J11405" s="14"/>
      <c r="K11405" s="14"/>
      <c r="L11405" s="14"/>
      <c r="M11405" s="14"/>
      <c r="N11405" s="14"/>
      <c r="O11405" s="14"/>
      <c r="P11405" s="14"/>
    </row>
    <row r="11406" spans="9:16" x14ac:dyDescent="0.25">
      <c r="I11406" s="14"/>
      <c r="J11406" s="14"/>
      <c r="K11406" s="14"/>
      <c r="L11406" s="14"/>
      <c r="M11406" s="14"/>
      <c r="N11406" s="14"/>
      <c r="O11406" s="14"/>
      <c r="P11406" s="14"/>
    </row>
    <row r="11407" spans="9:16" x14ac:dyDescent="0.25">
      <c r="I11407" s="14"/>
      <c r="J11407" s="14"/>
      <c r="K11407" s="14"/>
      <c r="L11407" s="14"/>
      <c r="M11407" s="14"/>
      <c r="N11407" s="14"/>
      <c r="O11407" s="14"/>
      <c r="P11407" s="14"/>
    </row>
    <row r="11408" spans="9:16" x14ac:dyDescent="0.25">
      <c r="I11408" s="14"/>
      <c r="J11408" s="14"/>
      <c r="K11408" s="14"/>
      <c r="L11408" s="14"/>
      <c r="M11408" s="14"/>
      <c r="N11408" s="14"/>
      <c r="O11408" s="14"/>
      <c r="P11408" s="14"/>
    </row>
    <row r="11409" spans="9:16" x14ac:dyDescent="0.25">
      <c r="I11409" s="14"/>
      <c r="J11409" s="14"/>
      <c r="K11409" s="14"/>
      <c r="L11409" s="14"/>
      <c r="M11409" s="14"/>
      <c r="N11409" s="14"/>
      <c r="O11409" s="14"/>
      <c r="P11409" s="14"/>
    </row>
    <row r="11410" spans="9:16" x14ac:dyDescent="0.25">
      <c r="I11410" s="14"/>
      <c r="J11410" s="14"/>
      <c r="K11410" s="14"/>
      <c r="L11410" s="14"/>
      <c r="M11410" s="14"/>
      <c r="N11410" s="14"/>
      <c r="O11410" s="14"/>
      <c r="P11410" s="14"/>
    </row>
    <row r="11411" spans="9:16" x14ac:dyDescent="0.25">
      <c r="I11411" s="14"/>
      <c r="J11411" s="14"/>
      <c r="K11411" s="14"/>
      <c r="L11411" s="14"/>
      <c r="M11411" s="14"/>
      <c r="N11411" s="14"/>
      <c r="O11411" s="14"/>
      <c r="P11411" s="14"/>
    </row>
    <row r="11412" spans="9:16" x14ac:dyDescent="0.25">
      <c r="I11412" s="14"/>
      <c r="J11412" s="14"/>
      <c r="K11412" s="14"/>
      <c r="L11412" s="14"/>
      <c r="M11412" s="14"/>
      <c r="N11412" s="14"/>
      <c r="O11412" s="14"/>
      <c r="P11412" s="14"/>
    </row>
    <row r="11413" spans="9:16" x14ac:dyDescent="0.25">
      <c r="I11413" s="14"/>
      <c r="J11413" s="14"/>
      <c r="K11413" s="14"/>
      <c r="L11413" s="14"/>
      <c r="M11413" s="14"/>
      <c r="N11413" s="14"/>
      <c r="O11413" s="14"/>
      <c r="P11413" s="14"/>
    </row>
    <row r="11414" spans="9:16" x14ac:dyDescent="0.25">
      <c r="I11414" s="14"/>
      <c r="J11414" s="14"/>
      <c r="K11414" s="14"/>
      <c r="L11414" s="14"/>
      <c r="M11414" s="14"/>
      <c r="N11414" s="14"/>
      <c r="O11414" s="14"/>
      <c r="P11414" s="14"/>
    </row>
    <row r="11415" spans="9:16" x14ac:dyDescent="0.25">
      <c r="I11415" s="14"/>
      <c r="J11415" s="14"/>
      <c r="K11415" s="14"/>
      <c r="L11415" s="14"/>
      <c r="M11415" s="14"/>
      <c r="N11415" s="14"/>
      <c r="O11415" s="14"/>
      <c r="P11415" s="14"/>
    </row>
    <row r="11416" spans="9:16" x14ac:dyDescent="0.25">
      <c r="I11416" s="14"/>
      <c r="J11416" s="14"/>
      <c r="K11416" s="14"/>
      <c r="L11416" s="14"/>
      <c r="M11416" s="14"/>
      <c r="N11416" s="14"/>
      <c r="O11416" s="14"/>
      <c r="P11416" s="14"/>
    </row>
    <row r="11417" spans="9:16" x14ac:dyDescent="0.25">
      <c r="I11417" s="14"/>
      <c r="J11417" s="14"/>
      <c r="K11417" s="14"/>
      <c r="L11417" s="14"/>
      <c r="M11417" s="14"/>
      <c r="N11417" s="14"/>
      <c r="O11417" s="14"/>
      <c r="P11417" s="14"/>
    </row>
    <row r="11418" spans="9:16" x14ac:dyDescent="0.25">
      <c r="I11418" s="14"/>
      <c r="J11418" s="14"/>
      <c r="K11418" s="14"/>
      <c r="L11418" s="14"/>
      <c r="M11418" s="14"/>
      <c r="N11418" s="14"/>
      <c r="O11418" s="14"/>
      <c r="P11418" s="14"/>
    </row>
    <row r="11419" spans="9:16" x14ac:dyDescent="0.25">
      <c r="I11419" s="14"/>
      <c r="J11419" s="14"/>
      <c r="K11419" s="14"/>
      <c r="L11419" s="14"/>
      <c r="M11419" s="14"/>
      <c r="N11419" s="14"/>
      <c r="O11419" s="14"/>
      <c r="P11419" s="14"/>
    </row>
    <row r="11420" spans="9:16" x14ac:dyDescent="0.25">
      <c r="I11420" s="14"/>
      <c r="J11420" s="14"/>
      <c r="K11420" s="14"/>
      <c r="L11420" s="14"/>
      <c r="M11420" s="14"/>
      <c r="N11420" s="14"/>
      <c r="O11420" s="14"/>
      <c r="P11420" s="14"/>
    </row>
    <row r="11421" spans="9:16" x14ac:dyDescent="0.25">
      <c r="I11421" s="14"/>
      <c r="J11421" s="14"/>
      <c r="K11421" s="14"/>
      <c r="L11421" s="14"/>
      <c r="M11421" s="14"/>
      <c r="N11421" s="14"/>
      <c r="O11421" s="14"/>
      <c r="P11421" s="14"/>
    </row>
    <row r="11422" spans="9:16" x14ac:dyDescent="0.25">
      <c r="I11422" s="14"/>
      <c r="J11422" s="14"/>
      <c r="K11422" s="14"/>
      <c r="L11422" s="14"/>
      <c r="M11422" s="14"/>
      <c r="N11422" s="14"/>
      <c r="O11422" s="14"/>
      <c r="P11422" s="14"/>
    </row>
    <row r="11423" spans="9:16" x14ac:dyDescent="0.25">
      <c r="I11423" s="14"/>
      <c r="J11423" s="14"/>
      <c r="K11423" s="14"/>
      <c r="L11423" s="14"/>
      <c r="M11423" s="14"/>
      <c r="N11423" s="14"/>
      <c r="O11423" s="14"/>
      <c r="P11423" s="14"/>
    </row>
    <row r="11424" spans="9:16" x14ac:dyDescent="0.25">
      <c r="I11424" s="14"/>
      <c r="J11424" s="14"/>
      <c r="K11424" s="14"/>
      <c r="L11424" s="14"/>
      <c r="M11424" s="14"/>
      <c r="N11424" s="14"/>
      <c r="O11424" s="14"/>
      <c r="P11424" s="14"/>
    </row>
    <row r="11425" spans="9:16" x14ac:dyDescent="0.25">
      <c r="I11425" s="14"/>
      <c r="J11425" s="14"/>
      <c r="K11425" s="14"/>
      <c r="L11425" s="14"/>
      <c r="M11425" s="14"/>
      <c r="N11425" s="14"/>
      <c r="O11425" s="14"/>
      <c r="P11425" s="14"/>
    </row>
    <row r="11426" spans="9:16" x14ac:dyDescent="0.25">
      <c r="I11426" s="14"/>
      <c r="J11426" s="14"/>
      <c r="K11426" s="14"/>
      <c r="L11426" s="14"/>
      <c r="M11426" s="14"/>
      <c r="N11426" s="14"/>
      <c r="O11426" s="14"/>
      <c r="P11426" s="14"/>
    </row>
    <row r="11427" spans="9:16" x14ac:dyDescent="0.25">
      <c r="I11427" s="14"/>
      <c r="J11427" s="14"/>
      <c r="K11427" s="14"/>
      <c r="L11427" s="14"/>
      <c r="M11427" s="14"/>
      <c r="N11427" s="14"/>
      <c r="O11427" s="14"/>
      <c r="P11427" s="14"/>
    </row>
    <row r="11428" spans="9:16" x14ac:dyDescent="0.25">
      <c r="I11428" s="14"/>
      <c r="J11428" s="14"/>
      <c r="K11428" s="14"/>
      <c r="L11428" s="14"/>
      <c r="M11428" s="14"/>
      <c r="N11428" s="14"/>
      <c r="O11428" s="14"/>
      <c r="P11428" s="14"/>
    </row>
    <row r="11429" spans="9:16" x14ac:dyDescent="0.25">
      <c r="I11429" s="14"/>
      <c r="J11429" s="14"/>
      <c r="K11429" s="14"/>
      <c r="L11429" s="14"/>
      <c r="M11429" s="14"/>
      <c r="N11429" s="14"/>
      <c r="O11429" s="14"/>
      <c r="P11429" s="14"/>
    </row>
    <row r="11430" spans="9:16" x14ac:dyDescent="0.25">
      <c r="I11430" s="14"/>
      <c r="J11430" s="14"/>
      <c r="K11430" s="14"/>
      <c r="L11430" s="14"/>
      <c r="M11430" s="14"/>
      <c r="N11430" s="14"/>
      <c r="O11430" s="14"/>
      <c r="P11430" s="14"/>
    </row>
    <row r="11431" spans="9:16" x14ac:dyDescent="0.25">
      <c r="I11431" s="14"/>
      <c r="J11431" s="14"/>
      <c r="K11431" s="14"/>
      <c r="L11431" s="14"/>
      <c r="M11431" s="14"/>
      <c r="N11431" s="14"/>
      <c r="O11431" s="14"/>
      <c r="P11431" s="14"/>
    </row>
    <row r="11432" spans="9:16" x14ac:dyDescent="0.25">
      <c r="I11432" s="14"/>
      <c r="J11432" s="14"/>
      <c r="K11432" s="14"/>
      <c r="L11432" s="14"/>
      <c r="M11432" s="14"/>
      <c r="N11432" s="14"/>
      <c r="O11432" s="14"/>
      <c r="P11432" s="14"/>
    </row>
    <row r="11433" spans="9:16" x14ac:dyDescent="0.25">
      <c r="I11433" s="14"/>
      <c r="J11433" s="14"/>
      <c r="K11433" s="14"/>
      <c r="L11433" s="14"/>
      <c r="M11433" s="14"/>
      <c r="N11433" s="14"/>
      <c r="O11433" s="14"/>
      <c r="P11433" s="14"/>
    </row>
    <row r="11434" spans="9:16" x14ac:dyDescent="0.25">
      <c r="I11434" s="14"/>
      <c r="J11434" s="14"/>
      <c r="K11434" s="14"/>
      <c r="L11434" s="14"/>
      <c r="M11434" s="14"/>
      <c r="N11434" s="14"/>
      <c r="O11434" s="14"/>
      <c r="P11434" s="14"/>
    </row>
    <row r="11435" spans="9:16" x14ac:dyDescent="0.25">
      <c r="I11435" s="14"/>
      <c r="J11435" s="14"/>
      <c r="K11435" s="14"/>
      <c r="L11435" s="14"/>
      <c r="M11435" s="14"/>
      <c r="N11435" s="14"/>
      <c r="O11435" s="14"/>
      <c r="P11435" s="14"/>
    </row>
    <row r="11436" spans="9:16" x14ac:dyDescent="0.25">
      <c r="I11436" s="14"/>
      <c r="J11436" s="14"/>
      <c r="K11436" s="14"/>
      <c r="L11436" s="14"/>
      <c r="M11436" s="14"/>
      <c r="N11436" s="14"/>
      <c r="O11436" s="14"/>
      <c r="P11436" s="14"/>
    </row>
    <row r="11437" spans="9:16" x14ac:dyDescent="0.25">
      <c r="I11437" s="14"/>
      <c r="J11437" s="14"/>
      <c r="K11437" s="14"/>
      <c r="L11437" s="14"/>
      <c r="M11437" s="14"/>
      <c r="N11437" s="14"/>
      <c r="O11437" s="14"/>
      <c r="P11437" s="14"/>
    </row>
    <row r="11438" spans="9:16" x14ac:dyDescent="0.25">
      <c r="I11438" s="14"/>
      <c r="J11438" s="14"/>
      <c r="K11438" s="14"/>
      <c r="L11438" s="14"/>
      <c r="M11438" s="14"/>
      <c r="N11438" s="14"/>
      <c r="O11438" s="14"/>
      <c r="P11438" s="14"/>
    </row>
    <row r="11439" spans="9:16" x14ac:dyDescent="0.25">
      <c r="I11439" s="14"/>
      <c r="J11439" s="14"/>
      <c r="K11439" s="14"/>
      <c r="L11439" s="14"/>
      <c r="M11439" s="14"/>
      <c r="N11439" s="14"/>
      <c r="O11439" s="14"/>
      <c r="P11439" s="14"/>
    </row>
    <row r="11440" spans="9:16" x14ac:dyDescent="0.25">
      <c r="I11440" s="14"/>
      <c r="J11440" s="14"/>
      <c r="K11440" s="14"/>
      <c r="L11440" s="14"/>
      <c r="M11440" s="14"/>
      <c r="N11440" s="14"/>
      <c r="O11440" s="14"/>
      <c r="P11440" s="14"/>
    </row>
    <row r="11441" spans="9:16" x14ac:dyDescent="0.25">
      <c r="I11441" s="14"/>
      <c r="J11441" s="14"/>
      <c r="K11441" s="14"/>
      <c r="L11441" s="14"/>
      <c r="M11441" s="14"/>
      <c r="N11441" s="14"/>
      <c r="O11441" s="14"/>
      <c r="P11441" s="14"/>
    </row>
    <row r="11442" spans="9:16" x14ac:dyDescent="0.25">
      <c r="I11442" s="14"/>
      <c r="J11442" s="14"/>
      <c r="K11442" s="14"/>
      <c r="L11442" s="14"/>
      <c r="M11442" s="14"/>
      <c r="N11442" s="14"/>
      <c r="O11442" s="14"/>
      <c r="P11442" s="14"/>
    </row>
    <row r="11443" spans="9:16" x14ac:dyDescent="0.25">
      <c r="I11443" s="14"/>
      <c r="J11443" s="14"/>
      <c r="K11443" s="14"/>
      <c r="L11443" s="14"/>
      <c r="M11443" s="14"/>
      <c r="N11443" s="14"/>
      <c r="O11443" s="14"/>
      <c r="P11443" s="14"/>
    </row>
    <row r="11444" spans="9:16" x14ac:dyDescent="0.25">
      <c r="I11444" s="14"/>
      <c r="J11444" s="14"/>
      <c r="K11444" s="14"/>
      <c r="L11444" s="14"/>
      <c r="M11444" s="14"/>
      <c r="N11444" s="14"/>
      <c r="O11444" s="14"/>
      <c r="P11444" s="14"/>
    </row>
    <row r="11445" spans="9:16" x14ac:dyDescent="0.25">
      <c r="I11445" s="14"/>
      <c r="J11445" s="14"/>
      <c r="K11445" s="14"/>
      <c r="L11445" s="14"/>
      <c r="M11445" s="14"/>
      <c r="N11445" s="14"/>
      <c r="O11445" s="14"/>
      <c r="P11445" s="14"/>
    </row>
    <row r="11446" spans="9:16" x14ac:dyDescent="0.25">
      <c r="I11446" s="14"/>
      <c r="J11446" s="14"/>
      <c r="K11446" s="14"/>
      <c r="L11446" s="14"/>
      <c r="M11446" s="14"/>
      <c r="N11446" s="14"/>
      <c r="O11446" s="14"/>
      <c r="P11446" s="14"/>
    </row>
    <row r="11447" spans="9:16" x14ac:dyDescent="0.25">
      <c r="I11447" s="14"/>
      <c r="J11447" s="14"/>
      <c r="K11447" s="14"/>
      <c r="L11447" s="14"/>
      <c r="M11447" s="14"/>
      <c r="N11447" s="14"/>
      <c r="O11447" s="14"/>
      <c r="P11447" s="14"/>
    </row>
    <row r="11448" spans="9:16" x14ac:dyDescent="0.25">
      <c r="I11448" s="14"/>
      <c r="J11448" s="14"/>
      <c r="K11448" s="14"/>
      <c r="L11448" s="14"/>
      <c r="M11448" s="14"/>
      <c r="N11448" s="14"/>
      <c r="O11448" s="14"/>
      <c r="P11448" s="14"/>
    </row>
    <row r="11449" spans="9:16" x14ac:dyDescent="0.25">
      <c r="I11449" s="14"/>
      <c r="J11449" s="14"/>
      <c r="K11449" s="14"/>
      <c r="L11449" s="14"/>
      <c r="M11449" s="14"/>
      <c r="N11449" s="14"/>
      <c r="O11449" s="14"/>
      <c r="P11449" s="14"/>
    </row>
    <row r="11450" spans="9:16" x14ac:dyDescent="0.25">
      <c r="I11450" s="14"/>
      <c r="J11450" s="14"/>
      <c r="K11450" s="14"/>
      <c r="L11450" s="14"/>
      <c r="M11450" s="14"/>
      <c r="N11450" s="14"/>
      <c r="O11450" s="14"/>
      <c r="P11450" s="14"/>
    </row>
    <row r="11451" spans="9:16" x14ac:dyDescent="0.25">
      <c r="I11451" s="14"/>
      <c r="J11451" s="14"/>
      <c r="K11451" s="14"/>
      <c r="L11451" s="14"/>
      <c r="M11451" s="14"/>
      <c r="N11451" s="14"/>
      <c r="O11451" s="14"/>
      <c r="P11451" s="14"/>
    </row>
    <row r="11452" spans="9:16" x14ac:dyDescent="0.25">
      <c r="I11452" s="14"/>
      <c r="J11452" s="14"/>
      <c r="K11452" s="14"/>
      <c r="L11452" s="14"/>
      <c r="M11452" s="14"/>
      <c r="N11452" s="14"/>
      <c r="O11452" s="14"/>
      <c r="P11452" s="14"/>
    </row>
    <row r="11453" spans="9:16" x14ac:dyDescent="0.25">
      <c r="I11453" s="14"/>
      <c r="J11453" s="14"/>
      <c r="K11453" s="14"/>
      <c r="L11453" s="14"/>
      <c r="M11453" s="14"/>
      <c r="N11453" s="14"/>
      <c r="O11453" s="14"/>
      <c r="P11453" s="14"/>
    </row>
    <row r="11454" spans="9:16" x14ac:dyDescent="0.25">
      <c r="I11454" s="14"/>
      <c r="J11454" s="14"/>
      <c r="K11454" s="14"/>
      <c r="L11454" s="14"/>
      <c r="M11454" s="14"/>
      <c r="N11454" s="14"/>
      <c r="O11454" s="14"/>
      <c r="P11454" s="14"/>
    </row>
    <row r="11455" spans="9:16" x14ac:dyDescent="0.25">
      <c r="I11455" s="14"/>
      <c r="J11455" s="14"/>
      <c r="K11455" s="14"/>
      <c r="L11455" s="14"/>
      <c r="M11455" s="14"/>
      <c r="N11455" s="14"/>
      <c r="O11455" s="14"/>
      <c r="P11455" s="14"/>
    </row>
    <row r="11456" spans="9:16" x14ac:dyDescent="0.25">
      <c r="I11456" s="14"/>
      <c r="J11456" s="14"/>
      <c r="K11456" s="14"/>
      <c r="L11456" s="14"/>
      <c r="M11456" s="14"/>
      <c r="N11456" s="14"/>
      <c r="O11456" s="14"/>
      <c r="P11456" s="14"/>
    </row>
    <row r="11457" spans="9:16" x14ac:dyDescent="0.25">
      <c r="I11457" s="14"/>
      <c r="J11457" s="14"/>
      <c r="K11457" s="14"/>
      <c r="L11457" s="14"/>
      <c r="M11457" s="14"/>
      <c r="N11457" s="14"/>
      <c r="O11457" s="14"/>
      <c r="P11457" s="14"/>
    </row>
    <row r="11458" spans="9:16" x14ac:dyDescent="0.25">
      <c r="I11458" s="14"/>
      <c r="J11458" s="14"/>
      <c r="K11458" s="14"/>
      <c r="L11458" s="14"/>
      <c r="M11458" s="14"/>
      <c r="N11458" s="14"/>
      <c r="O11458" s="14"/>
      <c r="P11458" s="14"/>
    </row>
    <row r="11459" spans="9:16" x14ac:dyDescent="0.25">
      <c r="I11459" s="14"/>
      <c r="J11459" s="14"/>
      <c r="K11459" s="14"/>
      <c r="L11459" s="14"/>
      <c r="M11459" s="14"/>
      <c r="N11459" s="14"/>
      <c r="O11459" s="14"/>
      <c r="P11459" s="14"/>
    </row>
    <row r="11460" spans="9:16" x14ac:dyDescent="0.25">
      <c r="I11460" s="14"/>
      <c r="J11460" s="14"/>
      <c r="K11460" s="14"/>
      <c r="L11460" s="14"/>
      <c r="M11460" s="14"/>
      <c r="N11460" s="14"/>
      <c r="O11460" s="14"/>
      <c r="P11460" s="14"/>
    </row>
    <row r="11461" spans="9:16" x14ac:dyDescent="0.25">
      <c r="I11461" s="14"/>
      <c r="J11461" s="14"/>
      <c r="K11461" s="14"/>
      <c r="L11461" s="14"/>
      <c r="M11461" s="14"/>
      <c r="N11461" s="14"/>
      <c r="O11461" s="14"/>
      <c r="P11461" s="14"/>
    </row>
    <row r="11462" spans="9:16" x14ac:dyDescent="0.25">
      <c r="I11462" s="14"/>
      <c r="J11462" s="14"/>
      <c r="K11462" s="14"/>
      <c r="L11462" s="14"/>
      <c r="M11462" s="14"/>
      <c r="N11462" s="14"/>
      <c r="O11462" s="14"/>
      <c r="P11462" s="14"/>
    </row>
    <row r="11463" spans="9:16" x14ac:dyDescent="0.25">
      <c r="I11463" s="14"/>
      <c r="J11463" s="14"/>
      <c r="K11463" s="14"/>
      <c r="L11463" s="14"/>
      <c r="M11463" s="14"/>
      <c r="N11463" s="14"/>
      <c r="O11463" s="14"/>
      <c r="P11463" s="14"/>
    </row>
    <row r="11464" spans="9:16" x14ac:dyDescent="0.25">
      <c r="I11464" s="14"/>
      <c r="J11464" s="14"/>
      <c r="K11464" s="14"/>
      <c r="L11464" s="14"/>
      <c r="M11464" s="14"/>
      <c r="N11464" s="14"/>
      <c r="O11464" s="14"/>
      <c r="P11464" s="14"/>
    </row>
    <row r="11465" spans="9:16" x14ac:dyDescent="0.25">
      <c r="I11465" s="14"/>
      <c r="J11465" s="14"/>
      <c r="K11465" s="14"/>
      <c r="L11465" s="14"/>
      <c r="M11465" s="14"/>
      <c r="N11465" s="14"/>
      <c r="O11465" s="14"/>
      <c r="P11465" s="14"/>
    </row>
    <row r="11466" spans="9:16" x14ac:dyDescent="0.25">
      <c r="I11466" s="14"/>
      <c r="J11466" s="14"/>
      <c r="K11466" s="14"/>
      <c r="L11466" s="14"/>
      <c r="M11466" s="14"/>
      <c r="N11466" s="14"/>
      <c r="O11466" s="14"/>
      <c r="P11466" s="14"/>
    </row>
    <row r="11467" spans="9:16" x14ac:dyDescent="0.25">
      <c r="I11467" s="14"/>
      <c r="J11467" s="14"/>
      <c r="K11467" s="14"/>
      <c r="L11467" s="14"/>
      <c r="M11467" s="14"/>
      <c r="N11467" s="14"/>
      <c r="O11467" s="14"/>
      <c r="P11467" s="14"/>
    </row>
    <row r="11468" spans="9:16" x14ac:dyDescent="0.25">
      <c r="I11468" s="14"/>
      <c r="J11468" s="14"/>
      <c r="K11468" s="14"/>
      <c r="L11468" s="14"/>
      <c r="M11468" s="14"/>
      <c r="N11468" s="14"/>
      <c r="O11468" s="14"/>
      <c r="P11468" s="14"/>
    </row>
    <row r="11469" spans="9:16" x14ac:dyDescent="0.25">
      <c r="I11469" s="14"/>
      <c r="J11469" s="14"/>
      <c r="K11469" s="14"/>
      <c r="L11469" s="14"/>
      <c r="M11469" s="14"/>
      <c r="N11469" s="14"/>
      <c r="O11469" s="14"/>
      <c r="P11469" s="14"/>
    </row>
    <row r="11470" spans="9:16" x14ac:dyDescent="0.25">
      <c r="I11470" s="14"/>
      <c r="J11470" s="14"/>
      <c r="K11470" s="14"/>
      <c r="L11470" s="14"/>
      <c r="M11470" s="14"/>
      <c r="N11470" s="14"/>
      <c r="O11470" s="14"/>
      <c r="P11470" s="14"/>
    </row>
    <row r="11471" spans="9:16" x14ac:dyDescent="0.25">
      <c r="I11471" s="14"/>
      <c r="J11471" s="14"/>
      <c r="K11471" s="14"/>
      <c r="L11471" s="14"/>
      <c r="M11471" s="14"/>
      <c r="N11471" s="14"/>
      <c r="O11471" s="14"/>
      <c r="P11471" s="14"/>
    </row>
    <row r="11472" spans="9:16" x14ac:dyDescent="0.25">
      <c r="I11472" s="14"/>
      <c r="J11472" s="14"/>
      <c r="K11472" s="14"/>
      <c r="L11472" s="14"/>
      <c r="M11472" s="14"/>
      <c r="N11472" s="14"/>
      <c r="O11472" s="14"/>
      <c r="P11472" s="14"/>
    </row>
    <row r="11473" spans="9:16" x14ac:dyDescent="0.25">
      <c r="I11473" s="14"/>
      <c r="J11473" s="14"/>
      <c r="K11473" s="14"/>
      <c r="L11473" s="14"/>
      <c r="M11473" s="14"/>
      <c r="N11473" s="14"/>
      <c r="O11473" s="14"/>
      <c r="P11473" s="14"/>
    </row>
    <row r="11474" spans="9:16" x14ac:dyDescent="0.25">
      <c r="I11474" s="14"/>
      <c r="J11474" s="14"/>
      <c r="K11474" s="14"/>
      <c r="L11474" s="14"/>
      <c r="M11474" s="14"/>
      <c r="N11474" s="14"/>
      <c r="O11474" s="14"/>
      <c r="P11474" s="14"/>
    </row>
    <row r="11475" spans="9:16" x14ac:dyDescent="0.25">
      <c r="I11475" s="14"/>
      <c r="J11475" s="14"/>
      <c r="K11475" s="14"/>
      <c r="L11475" s="14"/>
      <c r="M11475" s="14"/>
      <c r="N11475" s="14"/>
      <c r="O11475" s="14"/>
      <c r="P11475" s="14"/>
    </row>
    <row r="11476" spans="9:16" x14ac:dyDescent="0.25">
      <c r="I11476" s="14"/>
      <c r="J11476" s="14"/>
      <c r="K11476" s="14"/>
      <c r="L11476" s="14"/>
      <c r="M11476" s="14"/>
      <c r="N11476" s="14"/>
      <c r="O11476" s="14"/>
      <c r="P11476" s="14"/>
    </row>
    <row r="11477" spans="9:16" x14ac:dyDescent="0.25">
      <c r="I11477" s="14"/>
      <c r="J11477" s="14"/>
      <c r="K11477" s="14"/>
      <c r="L11477" s="14"/>
      <c r="M11477" s="14"/>
      <c r="N11477" s="14"/>
      <c r="O11477" s="14"/>
      <c r="P11477" s="14"/>
    </row>
    <row r="11478" spans="9:16" x14ac:dyDescent="0.25">
      <c r="I11478" s="14"/>
      <c r="J11478" s="14"/>
      <c r="K11478" s="14"/>
      <c r="L11478" s="14"/>
      <c r="M11478" s="14"/>
      <c r="N11478" s="14"/>
      <c r="O11478" s="14"/>
      <c r="P11478" s="14"/>
    </row>
    <row r="11479" spans="9:16" x14ac:dyDescent="0.25">
      <c r="I11479" s="14"/>
      <c r="J11479" s="14"/>
      <c r="K11479" s="14"/>
      <c r="L11479" s="14"/>
      <c r="M11479" s="14"/>
      <c r="N11479" s="14"/>
      <c r="O11479" s="14"/>
      <c r="P11479" s="14"/>
    </row>
    <row r="11480" spans="9:16" x14ac:dyDescent="0.25">
      <c r="I11480" s="14"/>
      <c r="J11480" s="14"/>
      <c r="K11480" s="14"/>
      <c r="L11480" s="14"/>
      <c r="M11480" s="14"/>
      <c r="N11480" s="14"/>
      <c r="O11480" s="14"/>
      <c r="P11480" s="14"/>
    </row>
    <row r="11481" spans="9:16" x14ac:dyDescent="0.25">
      <c r="I11481" s="14"/>
      <c r="J11481" s="14"/>
      <c r="K11481" s="14"/>
      <c r="L11481" s="14"/>
      <c r="M11481" s="14"/>
      <c r="N11481" s="14"/>
      <c r="O11481" s="14"/>
      <c r="P11481" s="14"/>
    </row>
    <row r="11482" spans="9:16" x14ac:dyDescent="0.25">
      <c r="I11482" s="14"/>
      <c r="J11482" s="14"/>
      <c r="K11482" s="14"/>
      <c r="L11482" s="14"/>
      <c r="M11482" s="14"/>
      <c r="N11482" s="14"/>
      <c r="O11482" s="14"/>
      <c r="P11482" s="14"/>
    </row>
    <row r="11483" spans="9:16" x14ac:dyDescent="0.25">
      <c r="I11483" s="14"/>
      <c r="J11483" s="14"/>
      <c r="K11483" s="14"/>
      <c r="L11483" s="14"/>
      <c r="M11483" s="14"/>
      <c r="N11483" s="14"/>
      <c r="O11483" s="14"/>
      <c r="P11483" s="14"/>
    </row>
    <row r="11484" spans="9:16" x14ac:dyDescent="0.25">
      <c r="I11484" s="14"/>
      <c r="J11484" s="14"/>
      <c r="K11484" s="14"/>
      <c r="L11484" s="14"/>
      <c r="M11484" s="14"/>
      <c r="N11484" s="14"/>
      <c r="O11484" s="14"/>
      <c r="P11484" s="14"/>
    </row>
    <row r="11485" spans="9:16" x14ac:dyDescent="0.25">
      <c r="I11485" s="14"/>
      <c r="J11485" s="14"/>
      <c r="K11485" s="14"/>
      <c r="L11485" s="14"/>
      <c r="M11485" s="14"/>
      <c r="N11485" s="14"/>
      <c r="O11485" s="14"/>
      <c r="P11485" s="14"/>
    </row>
    <row r="11486" spans="9:16" x14ac:dyDescent="0.25">
      <c r="I11486" s="14"/>
      <c r="J11486" s="14"/>
      <c r="K11486" s="14"/>
      <c r="L11486" s="14"/>
      <c r="M11486" s="14"/>
      <c r="N11486" s="14"/>
      <c r="O11486" s="14"/>
      <c r="P11486" s="14"/>
    </row>
    <row r="11487" spans="9:16" x14ac:dyDescent="0.25">
      <c r="I11487" s="14"/>
      <c r="J11487" s="14"/>
      <c r="K11487" s="14"/>
      <c r="L11487" s="14"/>
      <c r="M11487" s="14"/>
      <c r="N11487" s="14"/>
      <c r="O11487" s="14"/>
      <c r="P11487" s="14"/>
    </row>
    <row r="11488" spans="9:16" x14ac:dyDescent="0.25">
      <c r="I11488" s="14"/>
      <c r="J11488" s="14"/>
      <c r="K11488" s="14"/>
      <c r="L11488" s="14"/>
      <c r="M11488" s="14"/>
      <c r="N11488" s="14"/>
      <c r="O11488" s="14"/>
      <c r="P11488" s="14"/>
    </row>
    <row r="11489" spans="9:16" x14ac:dyDescent="0.25">
      <c r="I11489" s="14"/>
      <c r="J11489" s="14"/>
      <c r="K11489" s="14"/>
      <c r="L11489" s="14"/>
      <c r="M11489" s="14"/>
      <c r="N11489" s="14"/>
      <c r="O11489" s="14"/>
      <c r="P11489" s="14"/>
    </row>
    <row r="11490" spans="9:16" x14ac:dyDescent="0.25">
      <c r="I11490" s="14"/>
      <c r="J11490" s="14"/>
      <c r="K11490" s="14"/>
      <c r="L11490" s="14"/>
      <c r="M11490" s="14"/>
      <c r="N11490" s="14"/>
      <c r="O11490" s="14"/>
      <c r="P11490" s="14"/>
    </row>
    <row r="11491" spans="9:16" x14ac:dyDescent="0.25">
      <c r="I11491" s="14"/>
      <c r="J11491" s="14"/>
      <c r="K11491" s="14"/>
      <c r="L11491" s="14"/>
      <c r="M11491" s="14"/>
      <c r="N11491" s="14"/>
      <c r="O11491" s="14"/>
      <c r="P11491" s="14"/>
    </row>
    <row r="11492" spans="9:16" x14ac:dyDescent="0.25">
      <c r="I11492" s="14"/>
      <c r="J11492" s="14"/>
      <c r="K11492" s="14"/>
      <c r="L11492" s="14"/>
      <c r="M11492" s="14"/>
      <c r="N11492" s="14"/>
      <c r="O11492" s="14"/>
      <c r="P11492" s="14"/>
    </row>
    <row r="11493" spans="9:16" x14ac:dyDescent="0.25">
      <c r="I11493" s="14"/>
      <c r="J11493" s="14"/>
      <c r="K11493" s="14"/>
      <c r="L11493" s="14"/>
      <c r="M11493" s="14"/>
      <c r="N11493" s="14"/>
      <c r="O11493" s="14"/>
      <c r="P11493" s="14"/>
    </row>
    <row r="11494" spans="9:16" x14ac:dyDescent="0.25">
      <c r="I11494" s="14"/>
      <c r="J11494" s="14"/>
      <c r="K11494" s="14"/>
      <c r="L11494" s="14"/>
      <c r="M11494" s="14"/>
      <c r="N11494" s="14"/>
      <c r="O11494" s="14"/>
      <c r="P11494" s="14"/>
    </row>
    <row r="11495" spans="9:16" x14ac:dyDescent="0.25">
      <c r="I11495" s="14"/>
      <c r="J11495" s="14"/>
      <c r="K11495" s="14"/>
      <c r="L11495" s="14"/>
      <c r="M11495" s="14"/>
      <c r="N11495" s="14"/>
      <c r="O11495" s="14"/>
      <c r="P11495" s="14"/>
    </row>
    <row r="11496" spans="9:16" x14ac:dyDescent="0.25">
      <c r="I11496" s="14"/>
      <c r="J11496" s="14"/>
      <c r="K11496" s="14"/>
      <c r="L11496" s="14"/>
      <c r="M11496" s="14"/>
      <c r="N11496" s="14"/>
      <c r="O11496" s="14"/>
      <c r="P11496" s="14"/>
    </row>
    <row r="11497" spans="9:16" x14ac:dyDescent="0.25">
      <c r="I11497" s="14"/>
      <c r="J11497" s="14"/>
      <c r="K11497" s="14"/>
      <c r="L11497" s="14"/>
      <c r="M11497" s="14"/>
      <c r="N11497" s="14"/>
      <c r="O11497" s="14"/>
      <c r="P11497" s="14"/>
    </row>
    <row r="11498" spans="9:16" x14ac:dyDescent="0.25">
      <c r="I11498" s="14"/>
      <c r="J11498" s="14"/>
      <c r="K11498" s="14"/>
      <c r="L11498" s="14"/>
      <c r="M11498" s="14"/>
      <c r="N11498" s="14"/>
      <c r="O11498" s="14"/>
      <c r="P11498" s="14"/>
    </row>
    <row r="11499" spans="9:16" x14ac:dyDescent="0.25">
      <c r="I11499" s="14"/>
      <c r="J11499" s="14"/>
      <c r="K11499" s="14"/>
      <c r="L11499" s="14"/>
      <c r="M11499" s="14"/>
      <c r="N11499" s="14"/>
      <c r="O11499" s="14"/>
      <c r="P11499" s="14"/>
    </row>
    <row r="11500" spans="9:16" x14ac:dyDescent="0.25">
      <c r="I11500" s="14"/>
      <c r="J11500" s="14"/>
      <c r="K11500" s="14"/>
      <c r="L11500" s="14"/>
      <c r="M11500" s="14"/>
      <c r="N11500" s="14"/>
      <c r="O11500" s="14"/>
      <c r="P11500" s="14"/>
    </row>
    <row r="11501" spans="9:16" x14ac:dyDescent="0.25">
      <c r="I11501" s="14"/>
      <c r="J11501" s="14"/>
      <c r="K11501" s="14"/>
      <c r="L11501" s="14"/>
      <c r="M11501" s="14"/>
      <c r="N11501" s="14"/>
      <c r="O11501" s="14"/>
      <c r="P11501" s="14"/>
    </row>
    <row r="11502" spans="9:16" x14ac:dyDescent="0.25">
      <c r="I11502" s="14"/>
      <c r="J11502" s="14"/>
      <c r="K11502" s="14"/>
      <c r="L11502" s="14"/>
      <c r="M11502" s="14"/>
      <c r="N11502" s="14"/>
      <c r="O11502" s="14"/>
      <c r="P11502" s="14"/>
    </row>
    <row r="11503" spans="9:16" x14ac:dyDescent="0.25">
      <c r="I11503" s="14"/>
      <c r="J11503" s="14"/>
      <c r="K11503" s="14"/>
      <c r="L11503" s="14"/>
      <c r="M11503" s="14"/>
      <c r="N11503" s="14"/>
      <c r="O11503" s="14"/>
      <c r="P11503" s="14"/>
    </row>
    <row r="11504" spans="9:16" x14ac:dyDescent="0.25">
      <c r="I11504" s="14"/>
      <c r="J11504" s="14"/>
      <c r="K11504" s="14"/>
      <c r="L11504" s="14"/>
      <c r="M11504" s="14"/>
      <c r="N11504" s="14"/>
      <c r="O11504" s="14"/>
      <c r="P11504" s="14"/>
    </row>
    <row r="11505" spans="9:16" x14ac:dyDescent="0.25">
      <c r="I11505" s="14"/>
      <c r="J11505" s="14"/>
      <c r="K11505" s="14"/>
      <c r="L11505" s="14"/>
      <c r="M11505" s="14"/>
      <c r="N11505" s="14"/>
      <c r="O11505" s="14"/>
      <c r="P11505" s="14"/>
    </row>
    <row r="11506" spans="9:16" x14ac:dyDescent="0.25">
      <c r="I11506" s="14"/>
      <c r="J11506" s="14"/>
      <c r="K11506" s="14"/>
      <c r="L11506" s="14"/>
      <c r="M11506" s="14"/>
      <c r="N11506" s="14"/>
      <c r="O11506" s="14"/>
      <c r="P11506" s="14"/>
    </row>
    <row r="11507" spans="9:16" x14ac:dyDescent="0.25">
      <c r="I11507" s="14"/>
      <c r="J11507" s="14"/>
      <c r="K11507" s="14"/>
      <c r="L11507" s="14"/>
      <c r="M11507" s="14"/>
      <c r="N11507" s="14"/>
      <c r="O11507" s="14"/>
      <c r="P11507" s="14"/>
    </row>
    <row r="11508" spans="9:16" x14ac:dyDescent="0.25">
      <c r="I11508" s="14"/>
      <c r="J11508" s="14"/>
      <c r="K11508" s="14"/>
      <c r="L11508" s="14"/>
      <c r="M11508" s="14"/>
      <c r="N11508" s="14"/>
      <c r="O11508" s="14"/>
      <c r="P11508" s="14"/>
    </row>
    <row r="11509" spans="9:16" x14ac:dyDescent="0.25">
      <c r="I11509" s="14"/>
      <c r="J11509" s="14"/>
      <c r="K11509" s="14"/>
      <c r="L11509" s="14"/>
      <c r="M11509" s="14"/>
      <c r="N11509" s="14"/>
      <c r="O11509" s="14"/>
      <c r="P11509" s="14"/>
    </row>
    <row r="11510" spans="9:16" x14ac:dyDescent="0.25">
      <c r="I11510" s="14"/>
      <c r="J11510" s="14"/>
      <c r="K11510" s="14"/>
      <c r="L11510" s="14"/>
      <c r="M11510" s="14"/>
      <c r="N11510" s="14"/>
      <c r="O11510" s="14"/>
      <c r="P11510" s="14"/>
    </row>
    <row r="11511" spans="9:16" x14ac:dyDescent="0.25">
      <c r="I11511" s="14"/>
      <c r="J11511" s="14"/>
      <c r="K11511" s="14"/>
      <c r="L11511" s="14"/>
      <c r="M11511" s="14"/>
      <c r="N11511" s="14"/>
      <c r="O11511" s="14"/>
      <c r="P11511" s="14"/>
    </row>
    <row r="11512" spans="9:16" x14ac:dyDescent="0.25">
      <c r="I11512" s="14"/>
      <c r="J11512" s="14"/>
      <c r="K11512" s="14"/>
      <c r="L11512" s="14"/>
      <c r="M11512" s="14"/>
      <c r="N11512" s="14"/>
      <c r="O11512" s="14"/>
      <c r="P11512" s="14"/>
    </row>
    <row r="11513" spans="9:16" x14ac:dyDescent="0.25">
      <c r="I11513" s="14"/>
      <c r="J11513" s="14"/>
      <c r="K11513" s="14"/>
      <c r="L11513" s="14"/>
      <c r="M11513" s="14"/>
      <c r="N11513" s="14"/>
      <c r="O11513" s="14"/>
      <c r="P11513" s="14"/>
    </row>
    <row r="11514" spans="9:16" x14ac:dyDescent="0.25">
      <c r="I11514" s="14"/>
      <c r="J11514" s="14"/>
      <c r="K11514" s="14"/>
      <c r="L11514" s="14"/>
      <c r="M11514" s="14"/>
      <c r="N11514" s="14"/>
      <c r="O11514" s="14"/>
      <c r="P11514" s="14"/>
    </row>
    <row r="11515" spans="9:16" x14ac:dyDescent="0.25">
      <c r="I11515" s="14"/>
      <c r="J11515" s="14"/>
      <c r="K11515" s="14"/>
      <c r="L11515" s="14"/>
      <c r="M11515" s="14"/>
      <c r="N11515" s="14"/>
      <c r="O11515" s="14"/>
      <c r="P11515" s="14"/>
    </row>
    <row r="11516" spans="9:16" x14ac:dyDescent="0.25">
      <c r="I11516" s="14"/>
      <c r="J11516" s="14"/>
      <c r="K11516" s="14"/>
      <c r="L11516" s="14"/>
      <c r="M11516" s="14"/>
      <c r="N11516" s="14"/>
      <c r="O11516" s="14"/>
      <c r="P11516" s="14"/>
    </row>
    <row r="11517" spans="9:16" x14ac:dyDescent="0.25">
      <c r="I11517" s="14"/>
      <c r="J11517" s="14"/>
      <c r="K11517" s="14"/>
      <c r="L11517" s="14"/>
      <c r="M11517" s="14"/>
      <c r="N11517" s="14"/>
      <c r="O11517" s="14"/>
      <c r="P11517" s="14"/>
    </row>
    <row r="11518" spans="9:16" x14ac:dyDescent="0.25">
      <c r="I11518" s="14"/>
      <c r="J11518" s="14"/>
      <c r="K11518" s="14"/>
      <c r="L11518" s="14"/>
      <c r="M11518" s="14"/>
      <c r="N11518" s="14"/>
      <c r="O11518" s="14"/>
      <c r="P11518" s="14"/>
    </row>
    <row r="11519" spans="9:16" x14ac:dyDescent="0.25">
      <c r="I11519" s="14"/>
      <c r="J11519" s="14"/>
      <c r="K11519" s="14"/>
      <c r="L11519" s="14"/>
      <c r="M11519" s="14"/>
      <c r="N11519" s="14"/>
      <c r="O11519" s="14"/>
      <c r="P11519" s="14"/>
    </row>
    <row r="11520" spans="9:16" x14ac:dyDescent="0.25">
      <c r="I11520" s="14"/>
      <c r="J11520" s="14"/>
      <c r="K11520" s="14"/>
      <c r="L11520" s="14"/>
      <c r="M11520" s="14"/>
      <c r="N11520" s="14"/>
      <c r="O11520" s="14"/>
      <c r="P11520" s="14"/>
    </row>
    <row r="11521" spans="9:16" x14ac:dyDescent="0.25">
      <c r="I11521" s="14"/>
      <c r="J11521" s="14"/>
      <c r="K11521" s="14"/>
      <c r="L11521" s="14"/>
      <c r="M11521" s="14"/>
      <c r="N11521" s="14"/>
      <c r="O11521" s="14"/>
      <c r="P11521" s="14"/>
    </row>
    <row r="11522" spans="9:16" x14ac:dyDescent="0.25">
      <c r="I11522" s="14"/>
      <c r="J11522" s="14"/>
      <c r="K11522" s="14"/>
      <c r="L11522" s="14"/>
      <c r="M11522" s="14"/>
      <c r="N11522" s="14"/>
      <c r="O11522" s="14"/>
      <c r="P11522" s="14"/>
    </row>
    <row r="11523" spans="9:16" x14ac:dyDescent="0.25">
      <c r="I11523" s="14"/>
      <c r="J11523" s="14"/>
      <c r="K11523" s="14"/>
      <c r="L11523" s="14"/>
      <c r="M11523" s="14"/>
      <c r="N11523" s="14"/>
      <c r="O11523" s="14"/>
      <c r="P11523" s="14"/>
    </row>
    <row r="11524" spans="9:16" x14ac:dyDescent="0.25">
      <c r="I11524" s="14"/>
      <c r="J11524" s="14"/>
      <c r="K11524" s="14"/>
      <c r="L11524" s="14"/>
      <c r="M11524" s="14"/>
      <c r="N11524" s="14"/>
      <c r="O11524" s="14"/>
      <c r="P11524" s="14"/>
    </row>
    <row r="11525" spans="9:16" x14ac:dyDescent="0.25">
      <c r="I11525" s="14"/>
      <c r="J11525" s="14"/>
      <c r="K11525" s="14"/>
      <c r="L11525" s="14"/>
      <c r="M11525" s="14"/>
      <c r="N11525" s="14"/>
      <c r="O11525" s="14"/>
      <c r="P11525" s="14"/>
    </row>
    <row r="11526" spans="9:16" x14ac:dyDescent="0.25">
      <c r="I11526" s="14"/>
      <c r="J11526" s="14"/>
      <c r="K11526" s="14"/>
      <c r="L11526" s="14"/>
      <c r="M11526" s="14"/>
      <c r="N11526" s="14"/>
      <c r="O11526" s="14"/>
      <c r="P11526" s="14"/>
    </row>
    <row r="11527" spans="9:16" x14ac:dyDescent="0.25">
      <c r="I11527" s="14"/>
      <c r="J11527" s="14"/>
      <c r="K11527" s="14"/>
      <c r="L11527" s="14"/>
      <c r="M11527" s="14"/>
      <c r="N11527" s="14"/>
      <c r="O11527" s="14"/>
      <c r="P11527" s="14"/>
    </row>
    <row r="11528" spans="9:16" x14ac:dyDescent="0.25">
      <c r="I11528" s="14"/>
      <c r="J11528" s="14"/>
      <c r="K11528" s="14"/>
      <c r="L11528" s="14"/>
      <c r="M11528" s="14"/>
      <c r="N11528" s="14"/>
      <c r="O11528" s="14"/>
      <c r="P11528" s="14"/>
    </row>
    <row r="11529" spans="9:16" x14ac:dyDescent="0.25">
      <c r="I11529" s="14"/>
      <c r="J11529" s="14"/>
      <c r="K11529" s="14"/>
      <c r="L11529" s="14"/>
      <c r="M11529" s="14"/>
      <c r="N11529" s="14"/>
      <c r="O11529" s="14"/>
      <c r="P11529" s="14"/>
    </row>
    <row r="11530" spans="9:16" x14ac:dyDescent="0.25">
      <c r="I11530" s="14"/>
      <c r="J11530" s="14"/>
      <c r="K11530" s="14"/>
      <c r="L11530" s="14"/>
      <c r="M11530" s="14"/>
      <c r="N11530" s="14"/>
      <c r="O11530" s="14"/>
      <c r="P11530" s="14"/>
    </row>
    <row r="11531" spans="9:16" x14ac:dyDescent="0.25">
      <c r="I11531" s="14"/>
      <c r="J11531" s="14"/>
      <c r="K11531" s="14"/>
      <c r="L11531" s="14"/>
      <c r="M11531" s="14"/>
      <c r="N11531" s="14"/>
      <c r="O11531" s="14"/>
      <c r="P11531" s="14"/>
    </row>
    <row r="11532" spans="9:16" x14ac:dyDescent="0.25">
      <c r="I11532" s="14"/>
      <c r="J11532" s="14"/>
      <c r="K11532" s="14"/>
      <c r="L11532" s="14"/>
      <c r="M11532" s="14"/>
      <c r="N11532" s="14"/>
      <c r="O11532" s="14"/>
      <c r="P11532" s="14"/>
    </row>
    <row r="11533" spans="9:16" x14ac:dyDescent="0.25">
      <c r="I11533" s="14"/>
      <c r="J11533" s="14"/>
      <c r="K11533" s="14"/>
      <c r="L11533" s="14"/>
      <c r="M11533" s="14"/>
      <c r="N11533" s="14"/>
      <c r="O11533" s="14"/>
      <c r="P11533" s="14"/>
    </row>
    <row r="11534" spans="9:16" x14ac:dyDescent="0.25">
      <c r="I11534" s="14"/>
      <c r="J11534" s="14"/>
      <c r="K11534" s="14"/>
      <c r="L11534" s="14"/>
      <c r="M11534" s="14"/>
      <c r="N11534" s="14"/>
      <c r="O11534" s="14"/>
      <c r="P11534" s="14"/>
    </row>
    <row r="11535" spans="9:16" x14ac:dyDescent="0.25">
      <c r="I11535" s="14"/>
      <c r="J11535" s="14"/>
      <c r="K11535" s="14"/>
      <c r="L11535" s="14"/>
      <c r="M11535" s="14"/>
      <c r="N11535" s="14"/>
      <c r="O11535" s="14"/>
      <c r="P11535" s="14"/>
    </row>
    <row r="11536" spans="9:16" x14ac:dyDescent="0.25">
      <c r="I11536" s="14"/>
      <c r="J11536" s="14"/>
      <c r="K11536" s="14"/>
      <c r="L11536" s="14"/>
      <c r="M11536" s="14"/>
      <c r="N11536" s="14"/>
      <c r="O11536" s="14"/>
      <c r="P11536" s="14"/>
    </row>
    <row r="11537" spans="9:16" x14ac:dyDescent="0.25">
      <c r="I11537" s="14"/>
      <c r="J11537" s="14"/>
      <c r="K11537" s="14"/>
      <c r="L11537" s="14"/>
      <c r="M11537" s="14"/>
      <c r="N11537" s="14"/>
      <c r="O11537" s="14"/>
      <c r="P11537" s="14"/>
    </row>
    <row r="11538" spans="9:16" x14ac:dyDescent="0.25">
      <c r="I11538" s="14"/>
      <c r="J11538" s="14"/>
      <c r="K11538" s="14"/>
      <c r="L11538" s="14"/>
      <c r="M11538" s="14"/>
      <c r="N11538" s="14"/>
      <c r="O11538" s="14"/>
      <c r="P11538" s="14"/>
    </row>
    <row r="11539" spans="9:16" x14ac:dyDescent="0.25">
      <c r="I11539" s="14"/>
      <c r="J11539" s="14"/>
      <c r="K11539" s="14"/>
      <c r="L11539" s="14"/>
      <c r="M11539" s="14"/>
      <c r="N11539" s="14"/>
      <c r="O11539" s="14"/>
      <c r="P11539" s="14"/>
    </row>
    <row r="11540" spans="9:16" x14ac:dyDescent="0.25">
      <c r="I11540" s="14"/>
      <c r="J11540" s="14"/>
      <c r="K11540" s="14"/>
      <c r="L11540" s="14"/>
      <c r="M11540" s="14"/>
      <c r="N11540" s="14"/>
      <c r="O11540" s="14"/>
      <c r="P11540" s="14"/>
    </row>
    <row r="11541" spans="9:16" x14ac:dyDescent="0.25">
      <c r="I11541" s="14"/>
      <c r="J11541" s="14"/>
      <c r="K11541" s="14"/>
      <c r="L11541" s="14"/>
      <c r="M11541" s="14"/>
      <c r="N11541" s="14"/>
      <c r="O11541" s="14"/>
      <c r="P11541" s="14"/>
    </row>
    <row r="11542" spans="9:16" x14ac:dyDescent="0.25">
      <c r="I11542" s="14"/>
      <c r="J11542" s="14"/>
      <c r="K11542" s="14"/>
      <c r="L11542" s="14"/>
      <c r="M11542" s="14"/>
      <c r="N11542" s="14"/>
      <c r="O11542" s="14"/>
      <c r="P11542" s="14"/>
    </row>
    <row r="11543" spans="9:16" x14ac:dyDescent="0.25">
      <c r="I11543" s="14"/>
      <c r="J11543" s="14"/>
      <c r="K11543" s="14"/>
      <c r="L11543" s="14"/>
      <c r="M11543" s="14"/>
      <c r="N11543" s="14"/>
      <c r="O11543" s="14"/>
      <c r="P11543" s="14"/>
    </row>
    <row r="11544" spans="9:16" x14ac:dyDescent="0.25">
      <c r="I11544" s="14"/>
      <c r="J11544" s="14"/>
      <c r="K11544" s="14"/>
      <c r="L11544" s="14"/>
      <c r="M11544" s="14"/>
      <c r="N11544" s="14"/>
      <c r="O11544" s="14"/>
      <c r="P11544" s="14"/>
    </row>
    <row r="11545" spans="9:16" x14ac:dyDescent="0.25">
      <c r="I11545" s="14"/>
      <c r="J11545" s="14"/>
      <c r="K11545" s="14"/>
      <c r="L11545" s="14"/>
      <c r="M11545" s="14"/>
      <c r="N11545" s="14"/>
      <c r="O11545" s="14"/>
      <c r="P11545" s="14"/>
    </row>
    <row r="11546" spans="9:16" x14ac:dyDescent="0.25">
      <c r="I11546" s="14"/>
      <c r="J11546" s="14"/>
      <c r="K11546" s="14"/>
      <c r="L11546" s="14"/>
      <c r="M11546" s="14"/>
      <c r="N11546" s="14"/>
      <c r="O11546" s="14"/>
      <c r="P11546" s="14"/>
    </row>
    <row r="11547" spans="9:16" x14ac:dyDescent="0.25">
      <c r="I11547" s="14"/>
      <c r="J11547" s="14"/>
      <c r="K11547" s="14"/>
      <c r="L11547" s="14"/>
      <c r="M11547" s="14"/>
      <c r="N11547" s="14"/>
      <c r="O11547" s="14"/>
      <c r="P11547" s="14"/>
    </row>
    <row r="11548" spans="9:16" x14ac:dyDescent="0.25">
      <c r="I11548" s="14"/>
      <c r="J11548" s="14"/>
      <c r="K11548" s="14"/>
      <c r="L11548" s="14"/>
      <c r="M11548" s="14"/>
      <c r="N11548" s="14"/>
      <c r="O11548" s="14"/>
      <c r="P11548" s="14"/>
    </row>
    <row r="11549" spans="9:16" x14ac:dyDescent="0.25">
      <c r="I11549" s="14"/>
      <c r="J11549" s="14"/>
      <c r="K11549" s="14"/>
      <c r="L11549" s="14"/>
      <c r="M11549" s="14"/>
      <c r="N11549" s="14"/>
      <c r="O11549" s="14"/>
      <c r="P11549" s="14"/>
    </row>
    <row r="11550" spans="9:16" x14ac:dyDescent="0.25">
      <c r="I11550" s="14"/>
      <c r="J11550" s="14"/>
      <c r="K11550" s="14"/>
      <c r="L11550" s="14"/>
      <c r="M11550" s="14"/>
      <c r="N11550" s="14"/>
      <c r="O11550" s="14"/>
      <c r="P11550" s="14"/>
    </row>
    <row r="11551" spans="9:16" x14ac:dyDescent="0.25">
      <c r="I11551" s="14"/>
      <c r="J11551" s="14"/>
      <c r="K11551" s="14"/>
      <c r="L11551" s="14"/>
      <c r="M11551" s="14"/>
      <c r="N11551" s="14"/>
      <c r="O11551" s="14"/>
      <c r="P11551" s="14"/>
    </row>
    <row r="11552" spans="9:16" x14ac:dyDescent="0.25">
      <c r="I11552" s="14"/>
      <c r="J11552" s="14"/>
      <c r="K11552" s="14"/>
      <c r="L11552" s="14"/>
      <c r="M11552" s="14"/>
      <c r="N11552" s="14"/>
      <c r="O11552" s="14"/>
      <c r="P11552" s="14"/>
    </row>
    <row r="11553" spans="9:16" x14ac:dyDescent="0.25">
      <c r="I11553" s="14"/>
      <c r="J11553" s="14"/>
      <c r="K11553" s="14"/>
      <c r="L11553" s="14"/>
      <c r="M11553" s="14"/>
      <c r="N11553" s="14"/>
      <c r="O11553" s="14"/>
      <c r="P11553" s="14"/>
    </row>
    <row r="11554" spans="9:16" x14ac:dyDescent="0.25">
      <c r="I11554" s="14"/>
      <c r="J11554" s="14"/>
      <c r="K11554" s="14"/>
      <c r="L11554" s="14"/>
      <c r="M11554" s="14"/>
      <c r="N11554" s="14"/>
      <c r="O11554" s="14"/>
      <c r="P11554" s="14"/>
    </row>
    <row r="11555" spans="9:16" x14ac:dyDescent="0.25">
      <c r="I11555" s="14"/>
      <c r="J11555" s="14"/>
      <c r="K11555" s="14"/>
      <c r="L11555" s="14"/>
      <c r="M11555" s="14"/>
      <c r="N11555" s="14"/>
      <c r="O11555" s="14"/>
      <c r="P11555" s="14"/>
    </row>
    <row r="11556" spans="9:16" x14ac:dyDescent="0.25">
      <c r="I11556" s="14"/>
      <c r="J11556" s="14"/>
      <c r="K11556" s="14"/>
      <c r="L11556" s="14"/>
      <c r="M11556" s="14"/>
      <c r="N11556" s="14"/>
      <c r="O11556" s="14"/>
      <c r="P11556" s="14"/>
    </row>
    <row r="11557" spans="9:16" x14ac:dyDescent="0.25">
      <c r="I11557" s="14"/>
      <c r="J11557" s="14"/>
      <c r="K11557" s="14"/>
      <c r="L11557" s="14"/>
      <c r="M11557" s="14"/>
      <c r="N11557" s="14"/>
      <c r="O11557" s="14"/>
      <c r="P11557" s="14"/>
    </row>
    <row r="11558" spans="9:16" x14ac:dyDescent="0.25">
      <c r="I11558" s="14"/>
      <c r="J11558" s="14"/>
      <c r="K11558" s="14"/>
      <c r="L11558" s="14"/>
      <c r="M11558" s="14"/>
      <c r="N11558" s="14"/>
      <c r="O11558" s="14"/>
      <c r="P11558" s="14"/>
    </row>
    <row r="11559" spans="9:16" x14ac:dyDescent="0.25">
      <c r="I11559" s="14"/>
      <c r="J11559" s="14"/>
      <c r="K11559" s="14"/>
      <c r="L11559" s="14"/>
      <c r="M11559" s="14"/>
      <c r="N11559" s="14"/>
      <c r="O11559" s="14"/>
      <c r="P11559" s="14"/>
    </row>
    <row r="11560" spans="9:16" x14ac:dyDescent="0.25">
      <c r="I11560" s="14"/>
      <c r="J11560" s="14"/>
      <c r="K11560" s="14"/>
      <c r="L11560" s="14"/>
      <c r="M11560" s="14"/>
      <c r="N11560" s="14"/>
      <c r="O11560" s="14"/>
      <c r="P11560" s="14"/>
    </row>
    <row r="11561" spans="9:16" x14ac:dyDescent="0.25">
      <c r="I11561" s="14"/>
      <c r="J11561" s="14"/>
      <c r="K11561" s="14"/>
      <c r="L11561" s="14"/>
      <c r="M11561" s="14"/>
      <c r="N11561" s="14"/>
      <c r="O11561" s="14"/>
      <c r="P11561" s="14"/>
    </row>
    <row r="11562" spans="9:16" x14ac:dyDescent="0.25">
      <c r="I11562" s="14"/>
      <c r="J11562" s="14"/>
      <c r="K11562" s="14"/>
      <c r="L11562" s="14"/>
      <c r="M11562" s="14"/>
      <c r="N11562" s="14"/>
      <c r="O11562" s="14"/>
      <c r="P11562" s="14"/>
    </row>
    <row r="11563" spans="9:16" x14ac:dyDescent="0.25">
      <c r="I11563" s="14"/>
      <c r="J11563" s="14"/>
      <c r="K11563" s="14"/>
      <c r="L11563" s="14"/>
      <c r="M11563" s="14"/>
      <c r="N11563" s="14"/>
      <c r="O11563" s="14"/>
      <c r="P11563" s="14"/>
    </row>
    <row r="11564" spans="9:16" x14ac:dyDescent="0.25">
      <c r="I11564" s="14"/>
      <c r="J11564" s="14"/>
      <c r="K11564" s="14"/>
      <c r="L11564" s="14"/>
      <c r="M11564" s="14"/>
      <c r="N11564" s="14"/>
      <c r="O11564" s="14"/>
      <c r="P11564" s="14"/>
    </row>
    <row r="11565" spans="9:16" x14ac:dyDescent="0.25">
      <c r="I11565" s="14"/>
      <c r="J11565" s="14"/>
      <c r="K11565" s="14"/>
      <c r="L11565" s="14"/>
      <c r="M11565" s="14"/>
      <c r="N11565" s="14"/>
      <c r="O11565" s="14"/>
      <c r="P11565" s="14"/>
    </row>
    <row r="11566" spans="9:16" x14ac:dyDescent="0.25">
      <c r="I11566" s="14"/>
      <c r="J11566" s="14"/>
      <c r="K11566" s="14"/>
      <c r="L11566" s="14"/>
      <c r="M11566" s="14"/>
      <c r="N11566" s="14"/>
      <c r="O11566" s="14"/>
      <c r="P11566" s="14"/>
    </row>
    <row r="11567" spans="9:16" x14ac:dyDescent="0.25">
      <c r="I11567" s="14"/>
      <c r="J11567" s="14"/>
      <c r="K11567" s="14"/>
      <c r="L11567" s="14"/>
      <c r="M11567" s="14"/>
      <c r="N11567" s="14"/>
      <c r="O11567" s="14"/>
      <c r="P11567" s="14"/>
    </row>
    <row r="11568" spans="9:16" x14ac:dyDescent="0.25">
      <c r="I11568" s="14"/>
      <c r="J11568" s="14"/>
      <c r="K11568" s="14"/>
      <c r="L11568" s="14"/>
      <c r="M11568" s="14"/>
      <c r="N11568" s="14"/>
      <c r="O11568" s="14"/>
      <c r="P11568" s="14"/>
    </row>
    <row r="11569" spans="9:16" x14ac:dyDescent="0.25">
      <c r="I11569" s="14"/>
      <c r="J11569" s="14"/>
      <c r="K11569" s="14"/>
      <c r="L11569" s="14"/>
      <c r="M11569" s="14"/>
      <c r="N11569" s="14"/>
      <c r="O11569" s="14"/>
      <c r="P11569" s="14"/>
    </row>
    <row r="11570" spans="9:16" x14ac:dyDescent="0.25">
      <c r="I11570" s="14"/>
      <c r="J11570" s="14"/>
      <c r="K11570" s="14"/>
      <c r="L11570" s="14"/>
      <c r="M11570" s="14"/>
      <c r="N11570" s="14"/>
      <c r="O11570" s="14"/>
      <c r="P11570" s="14"/>
    </row>
    <row r="11571" spans="9:16" x14ac:dyDescent="0.25">
      <c r="I11571" s="14"/>
      <c r="J11571" s="14"/>
      <c r="K11571" s="14"/>
      <c r="L11571" s="14"/>
      <c r="M11571" s="14"/>
      <c r="N11571" s="14"/>
      <c r="O11571" s="14"/>
      <c r="P11571" s="14"/>
    </row>
    <row r="11572" spans="9:16" x14ac:dyDescent="0.25">
      <c r="I11572" s="14"/>
      <c r="J11572" s="14"/>
      <c r="K11572" s="14"/>
      <c r="L11572" s="14"/>
      <c r="M11572" s="14"/>
      <c r="N11572" s="14"/>
      <c r="O11572" s="14"/>
      <c r="P11572" s="14"/>
    </row>
    <row r="11573" spans="9:16" x14ac:dyDescent="0.25">
      <c r="I11573" s="14"/>
      <c r="J11573" s="14"/>
      <c r="K11573" s="14"/>
      <c r="L11573" s="14"/>
      <c r="M11573" s="14"/>
      <c r="N11573" s="14"/>
      <c r="O11573" s="14"/>
      <c r="P11573" s="14"/>
    </row>
    <row r="11574" spans="9:16" x14ac:dyDescent="0.25">
      <c r="I11574" s="14"/>
      <c r="J11574" s="14"/>
      <c r="K11574" s="14"/>
      <c r="L11574" s="14"/>
      <c r="M11574" s="14"/>
      <c r="N11574" s="14"/>
      <c r="O11574" s="14"/>
      <c r="P11574" s="14"/>
    </row>
    <row r="11575" spans="9:16" x14ac:dyDescent="0.25">
      <c r="I11575" s="14"/>
      <c r="J11575" s="14"/>
      <c r="K11575" s="14"/>
      <c r="L11575" s="14"/>
      <c r="M11575" s="14"/>
      <c r="N11575" s="14"/>
      <c r="O11575" s="14"/>
      <c r="P11575" s="14"/>
    </row>
    <row r="11576" spans="9:16" x14ac:dyDescent="0.25">
      <c r="I11576" s="14"/>
      <c r="J11576" s="14"/>
      <c r="K11576" s="14"/>
      <c r="L11576" s="14"/>
      <c r="M11576" s="14"/>
      <c r="N11576" s="14"/>
      <c r="O11576" s="14"/>
      <c r="P11576" s="14"/>
    </row>
    <row r="11577" spans="9:16" x14ac:dyDescent="0.25">
      <c r="I11577" s="14"/>
      <c r="J11577" s="14"/>
      <c r="K11577" s="14"/>
      <c r="L11577" s="14"/>
      <c r="M11577" s="14"/>
      <c r="N11577" s="14"/>
      <c r="O11577" s="14"/>
      <c r="P11577" s="14"/>
    </row>
    <row r="11578" spans="9:16" x14ac:dyDescent="0.25">
      <c r="I11578" s="14"/>
      <c r="J11578" s="14"/>
      <c r="K11578" s="14"/>
      <c r="L11578" s="14"/>
      <c r="M11578" s="14"/>
      <c r="N11578" s="14"/>
      <c r="O11578" s="14"/>
      <c r="P11578" s="14"/>
    </row>
    <row r="11579" spans="9:16" x14ac:dyDescent="0.25">
      <c r="I11579" s="14"/>
      <c r="J11579" s="14"/>
      <c r="K11579" s="14"/>
      <c r="L11579" s="14"/>
      <c r="M11579" s="14"/>
      <c r="N11579" s="14"/>
      <c r="O11579" s="14"/>
      <c r="P11579" s="14"/>
    </row>
    <row r="11580" spans="9:16" x14ac:dyDescent="0.25">
      <c r="I11580" s="14"/>
      <c r="J11580" s="14"/>
      <c r="K11580" s="14"/>
      <c r="L11580" s="14"/>
      <c r="M11580" s="14"/>
      <c r="N11580" s="14"/>
      <c r="O11580" s="14"/>
      <c r="P11580" s="14"/>
    </row>
    <row r="11581" spans="9:16" x14ac:dyDescent="0.25">
      <c r="I11581" s="14"/>
      <c r="J11581" s="14"/>
      <c r="K11581" s="14"/>
      <c r="L11581" s="14"/>
      <c r="M11581" s="14"/>
      <c r="N11581" s="14"/>
      <c r="O11581" s="14"/>
      <c r="P11581" s="14"/>
    </row>
    <row r="11582" spans="9:16" x14ac:dyDescent="0.25">
      <c r="I11582" s="14"/>
      <c r="J11582" s="14"/>
      <c r="K11582" s="14"/>
      <c r="L11582" s="14"/>
      <c r="M11582" s="14"/>
      <c r="N11582" s="14"/>
      <c r="O11582" s="14"/>
      <c r="P11582" s="14"/>
    </row>
    <row r="11583" spans="9:16" x14ac:dyDescent="0.25">
      <c r="I11583" s="14"/>
      <c r="J11583" s="14"/>
      <c r="K11583" s="14"/>
      <c r="L11583" s="14"/>
      <c r="M11583" s="14"/>
      <c r="N11583" s="14"/>
      <c r="O11583" s="14"/>
      <c r="P11583" s="14"/>
    </row>
    <row r="11584" spans="9:16" x14ac:dyDescent="0.25">
      <c r="I11584" s="14"/>
      <c r="J11584" s="14"/>
      <c r="K11584" s="14"/>
      <c r="L11584" s="14"/>
      <c r="M11584" s="14"/>
      <c r="N11584" s="14"/>
      <c r="O11584" s="14"/>
      <c r="P11584" s="14"/>
    </row>
    <row r="11585" spans="9:16" x14ac:dyDescent="0.25">
      <c r="I11585" s="14"/>
      <c r="J11585" s="14"/>
      <c r="K11585" s="14"/>
      <c r="L11585" s="14"/>
      <c r="M11585" s="14"/>
      <c r="N11585" s="14"/>
      <c r="O11585" s="14"/>
      <c r="P11585" s="14"/>
    </row>
    <row r="11586" spans="9:16" x14ac:dyDescent="0.25">
      <c r="I11586" s="14"/>
      <c r="J11586" s="14"/>
      <c r="K11586" s="14"/>
      <c r="L11586" s="14"/>
      <c r="M11586" s="14"/>
      <c r="N11586" s="14"/>
      <c r="O11586" s="14"/>
      <c r="P11586" s="14"/>
    </row>
    <row r="11587" spans="9:16" x14ac:dyDescent="0.25">
      <c r="I11587" s="14"/>
      <c r="J11587" s="14"/>
      <c r="K11587" s="14"/>
      <c r="L11587" s="14"/>
      <c r="M11587" s="14"/>
      <c r="N11587" s="14"/>
      <c r="O11587" s="14"/>
      <c r="P11587" s="14"/>
    </row>
    <row r="11588" spans="9:16" x14ac:dyDescent="0.25">
      <c r="I11588" s="14"/>
      <c r="J11588" s="14"/>
      <c r="K11588" s="14"/>
      <c r="L11588" s="14"/>
      <c r="M11588" s="14"/>
      <c r="N11588" s="14"/>
      <c r="O11588" s="14"/>
      <c r="P11588" s="14"/>
    </row>
    <row r="11589" spans="9:16" x14ac:dyDescent="0.25">
      <c r="I11589" s="14"/>
      <c r="J11589" s="14"/>
      <c r="K11589" s="14"/>
      <c r="L11589" s="14"/>
      <c r="M11589" s="14"/>
      <c r="N11589" s="14"/>
      <c r="O11589" s="14"/>
      <c r="P11589" s="14"/>
    </row>
    <row r="11590" spans="9:16" x14ac:dyDescent="0.25">
      <c r="I11590" s="14"/>
      <c r="J11590" s="14"/>
      <c r="K11590" s="14"/>
      <c r="L11590" s="14"/>
      <c r="M11590" s="14"/>
      <c r="N11590" s="14"/>
      <c r="O11590" s="14"/>
      <c r="P11590" s="14"/>
    </row>
    <row r="11591" spans="9:16" x14ac:dyDescent="0.25">
      <c r="I11591" s="14"/>
      <c r="J11591" s="14"/>
      <c r="K11591" s="14"/>
      <c r="L11591" s="14"/>
      <c r="M11591" s="14"/>
      <c r="N11591" s="14"/>
      <c r="O11591" s="14"/>
      <c r="P11591" s="14"/>
    </row>
    <row r="11592" spans="9:16" x14ac:dyDescent="0.25">
      <c r="I11592" s="14"/>
      <c r="J11592" s="14"/>
      <c r="K11592" s="14"/>
      <c r="L11592" s="14"/>
      <c r="M11592" s="14"/>
      <c r="N11592" s="14"/>
      <c r="O11592" s="14"/>
      <c r="P11592" s="14"/>
    </row>
    <row r="11593" spans="9:16" x14ac:dyDescent="0.25">
      <c r="I11593" s="14"/>
      <c r="J11593" s="14"/>
      <c r="K11593" s="14"/>
      <c r="L11593" s="14"/>
      <c r="M11593" s="14"/>
      <c r="N11593" s="14"/>
      <c r="O11593" s="14"/>
      <c r="P11593" s="14"/>
    </row>
    <row r="11594" spans="9:16" x14ac:dyDescent="0.25">
      <c r="I11594" s="14"/>
      <c r="J11594" s="14"/>
      <c r="K11594" s="14"/>
      <c r="L11594" s="14"/>
      <c r="M11594" s="14"/>
      <c r="N11594" s="14"/>
      <c r="O11594" s="14"/>
      <c r="P11594" s="14"/>
    </row>
    <row r="11595" spans="9:16" x14ac:dyDescent="0.25">
      <c r="I11595" s="14"/>
      <c r="J11595" s="14"/>
      <c r="K11595" s="14"/>
      <c r="L11595" s="14"/>
      <c r="M11595" s="14"/>
      <c r="N11595" s="14"/>
      <c r="O11595" s="14"/>
      <c r="P11595" s="14"/>
    </row>
    <row r="11596" spans="9:16" x14ac:dyDescent="0.25">
      <c r="I11596" s="14"/>
      <c r="J11596" s="14"/>
      <c r="K11596" s="14"/>
      <c r="L11596" s="14"/>
      <c r="M11596" s="14"/>
      <c r="N11596" s="14"/>
      <c r="O11596" s="14"/>
      <c r="P11596" s="14"/>
    </row>
    <row r="11597" spans="9:16" x14ac:dyDescent="0.25">
      <c r="I11597" s="14"/>
      <c r="J11597" s="14"/>
      <c r="K11597" s="14"/>
      <c r="L11597" s="14"/>
      <c r="M11597" s="14"/>
      <c r="N11597" s="14"/>
      <c r="O11597" s="14"/>
      <c r="P11597" s="14"/>
    </row>
    <row r="11598" spans="9:16" x14ac:dyDescent="0.25">
      <c r="I11598" s="14"/>
      <c r="J11598" s="14"/>
      <c r="K11598" s="14"/>
      <c r="L11598" s="14"/>
      <c r="M11598" s="14"/>
      <c r="N11598" s="14"/>
      <c r="O11598" s="14"/>
      <c r="P11598" s="14"/>
    </row>
    <row r="11599" spans="9:16" x14ac:dyDescent="0.25">
      <c r="I11599" s="14"/>
      <c r="J11599" s="14"/>
      <c r="K11599" s="14"/>
      <c r="L11599" s="14"/>
      <c r="M11599" s="14"/>
      <c r="N11599" s="14"/>
      <c r="O11599" s="14"/>
      <c r="P11599" s="14"/>
    </row>
    <row r="11600" spans="9:16" x14ac:dyDescent="0.25">
      <c r="I11600" s="14"/>
      <c r="J11600" s="14"/>
      <c r="K11600" s="14"/>
      <c r="L11600" s="14"/>
      <c r="M11600" s="14"/>
      <c r="N11600" s="14"/>
      <c r="O11600" s="14"/>
      <c r="P11600" s="14"/>
    </row>
    <row r="11601" spans="9:16" x14ac:dyDescent="0.25">
      <c r="I11601" s="14"/>
      <c r="J11601" s="14"/>
      <c r="K11601" s="14"/>
      <c r="L11601" s="14"/>
      <c r="M11601" s="14"/>
      <c r="N11601" s="14"/>
      <c r="O11601" s="14"/>
      <c r="P11601" s="14"/>
    </row>
    <row r="11602" spans="9:16" x14ac:dyDescent="0.25">
      <c r="I11602" s="14"/>
      <c r="J11602" s="14"/>
      <c r="K11602" s="14"/>
      <c r="L11602" s="14"/>
      <c r="M11602" s="14"/>
      <c r="N11602" s="14"/>
      <c r="O11602" s="14"/>
      <c r="P11602" s="14"/>
    </row>
    <row r="11603" spans="9:16" x14ac:dyDescent="0.25">
      <c r="I11603" s="14"/>
      <c r="J11603" s="14"/>
      <c r="K11603" s="14"/>
      <c r="L11603" s="14"/>
      <c r="M11603" s="14"/>
      <c r="N11603" s="14"/>
      <c r="O11603" s="14"/>
      <c r="P11603" s="14"/>
    </row>
    <row r="11604" spans="9:16" x14ac:dyDescent="0.25">
      <c r="I11604" s="14"/>
      <c r="J11604" s="14"/>
      <c r="K11604" s="14"/>
      <c r="L11604" s="14"/>
      <c r="M11604" s="14"/>
      <c r="N11604" s="14"/>
      <c r="O11604" s="14"/>
      <c r="P11604" s="14"/>
    </row>
    <row r="11605" spans="9:16" x14ac:dyDescent="0.25">
      <c r="I11605" s="14"/>
      <c r="J11605" s="14"/>
      <c r="K11605" s="14"/>
      <c r="L11605" s="14"/>
      <c r="M11605" s="14"/>
      <c r="N11605" s="14"/>
      <c r="O11605" s="14"/>
      <c r="P11605" s="14"/>
    </row>
    <row r="11606" spans="9:16" x14ac:dyDescent="0.25">
      <c r="I11606" s="14"/>
      <c r="J11606" s="14"/>
      <c r="K11606" s="14"/>
      <c r="L11606" s="14"/>
      <c r="M11606" s="14"/>
      <c r="N11606" s="14"/>
      <c r="O11606" s="14"/>
      <c r="P11606" s="14"/>
    </row>
    <row r="11607" spans="9:16" x14ac:dyDescent="0.25">
      <c r="I11607" s="14"/>
      <c r="J11607" s="14"/>
      <c r="K11607" s="14"/>
      <c r="L11607" s="14"/>
      <c r="M11607" s="14"/>
      <c r="N11607" s="14"/>
      <c r="O11607" s="14"/>
      <c r="P11607" s="14"/>
    </row>
    <row r="11608" spans="9:16" x14ac:dyDescent="0.25">
      <c r="I11608" s="14"/>
      <c r="J11608" s="14"/>
      <c r="K11608" s="14"/>
      <c r="L11608" s="14"/>
      <c r="M11608" s="14"/>
      <c r="N11608" s="14"/>
      <c r="O11608" s="14"/>
      <c r="P11608" s="14"/>
    </row>
    <row r="11609" spans="9:16" x14ac:dyDescent="0.25">
      <c r="I11609" s="14"/>
      <c r="J11609" s="14"/>
      <c r="K11609" s="14"/>
      <c r="L11609" s="14"/>
      <c r="M11609" s="14"/>
      <c r="N11609" s="14"/>
      <c r="O11609" s="14"/>
      <c r="P11609" s="14"/>
    </row>
    <row r="11610" spans="9:16" x14ac:dyDescent="0.25">
      <c r="I11610" s="14"/>
      <c r="J11610" s="14"/>
      <c r="K11610" s="14"/>
      <c r="L11610" s="14"/>
      <c r="M11610" s="14"/>
      <c r="N11610" s="14"/>
      <c r="O11610" s="14"/>
      <c r="P11610" s="14"/>
    </row>
    <row r="11611" spans="9:16" x14ac:dyDescent="0.25">
      <c r="I11611" s="14"/>
      <c r="J11611" s="14"/>
      <c r="K11611" s="14"/>
      <c r="L11611" s="14"/>
      <c r="M11611" s="14"/>
      <c r="N11611" s="14"/>
      <c r="O11611" s="14"/>
      <c r="P11611" s="14"/>
    </row>
    <row r="11612" spans="9:16" x14ac:dyDescent="0.25">
      <c r="I11612" s="14"/>
      <c r="J11612" s="14"/>
      <c r="K11612" s="14"/>
      <c r="L11612" s="14"/>
      <c r="M11612" s="14"/>
      <c r="N11612" s="14"/>
      <c r="O11612" s="14"/>
      <c r="P11612" s="14"/>
    </row>
    <row r="11613" spans="9:16" x14ac:dyDescent="0.25">
      <c r="I11613" s="14"/>
      <c r="J11613" s="14"/>
      <c r="K11613" s="14"/>
      <c r="L11613" s="14"/>
      <c r="M11613" s="14"/>
      <c r="N11613" s="14"/>
      <c r="O11613" s="14"/>
      <c r="P11613" s="14"/>
    </row>
    <row r="11614" spans="9:16" x14ac:dyDescent="0.25">
      <c r="I11614" s="14"/>
      <c r="J11614" s="14"/>
      <c r="K11614" s="14"/>
      <c r="L11614" s="14"/>
      <c r="M11614" s="14"/>
      <c r="N11614" s="14"/>
      <c r="O11614" s="14"/>
      <c r="P11614" s="14"/>
    </row>
    <row r="11615" spans="9:16" x14ac:dyDescent="0.25">
      <c r="I11615" s="14"/>
      <c r="J11615" s="14"/>
      <c r="K11615" s="14"/>
      <c r="L11615" s="14"/>
      <c r="M11615" s="14"/>
      <c r="N11615" s="14"/>
      <c r="O11615" s="14"/>
      <c r="P11615" s="14"/>
    </row>
    <row r="11616" spans="9:16" x14ac:dyDescent="0.25">
      <c r="I11616" s="14"/>
      <c r="J11616" s="14"/>
      <c r="K11616" s="14"/>
      <c r="L11616" s="14"/>
      <c r="M11616" s="14"/>
      <c r="N11616" s="14"/>
      <c r="O11616" s="14"/>
      <c r="P11616" s="14"/>
    </row>
    <row r="11617" spans="9:16" x14ac:dyDescent="0.25">
      <c r="I11617" s="14"/>
      <c r="J11617" s="14"/>
      <c r="K11617" s="14"/>
      <c r="L11617" s="14"/>
      <c r="M11617" s="14"/>
      <c r="N11617" s="14"/>
      <c r="O11617" s="14"/>
      <c r="P11617" s="14"/>
    </row>
    <row r="11618" spans="9:16" x14ac:dyDescent="0.25">
      <c r="I11618" s="14"/>
      <c r="J11618" s="14"/>
      <c r="K11618" s="14"/>
      <c r="L11618" s="14"/>
      <c r="M11618" s="14"/>
      <c r="N11618" s="14"/>
      <c r="O11618" s="14"/>
      <c r="P11618" s="14"/>
    </row>
    <row r="11619" spans="9:16" x14ac:dyDescent="0.25">
      <c r="I11619" s="14"/>
      <c r="J11619" s="14"/>
      <c r="K11619" s="14"/>
      <c r="L11619" s="14"/>
      <c r="M11619" s="14"/>
      <c r="N11619" s="14"/>
      <c r="O11619" s="14"/>
      <c r="P11619" s="14"/>
    </row>
    <row r="11620" spans="9:16" x14ac:dyDescent="0.25">
      <c r="I11620" s="14"/>
      <c r="J11620" s="14"/>
      <c r="K11620" s="14"/>
      <c r="L11620" s="14"/>
      <c r="M11620" s="14"/>
      <c r="N11620" s="14"/>
      <c r="O11620" s="14"/>
      <c r="P11620" s="14"/>
    </row>
    <row r="11621" spans="9:16" x14ac:dyDescent="0.25">
      <c r="I11621" s="14"/>
      <c r="J11621" s="14"/>
      <c r="K11621" s="14"/>
      <c r="L11621" s="14"/>
      <c r="M11621" s="14"/>
      <c r="N11621" s="14"/>
      <c r="O11621" s="14"/>
      <c r="P11621" s="14"/>
    </row>
    <row r="11622" spans="9:16" x14ac:dyDescent="0.25">
      <c r="I11622" s="14"/>
      <c r="J11622" s="14"/>
      <c r="K11622" s="14"/>
      <c r="L11622" s="14"/>
      <c r="M11622" s="14"/>
      <c r="N11622" s="14"/>
      <c r="O11622" s="14"/>
      <c r="P11622" s="14"/>
    </row>
    <row r="11623" spans="9:16" x14ac:dyDescent="0.25">
      <c r="I11623" s="14"/>
      <c r="J11623" s="14"/>
      <c r="K11623" s="14"/>
      <c r="L11623" s="14"/>
      <c r="M11623" s="14"/>
      <c r="N11623" s="14"/>
      <c r="O11623" s="14"/>
      <c r="P11623" s="14"/>
    </row>
    <row r="11624" spans="9:16" x14ac:dyDescent="0.25">
      <c r="I11624" s="14"/>
      <c r="J11624" s="14"/>
      <c r="K11624" s="14"/>
      <c r="L11624" s="14"/>
      <c r="M11624" s="14"/>
      <c r="N11624" s="14"/>
      <c r="O11624" s="14"/>
      <c r="P11624" s="14"/>
    </row>
    <row r="11625" spans="9:16" x14ac:dyDescent="0.25">
      <c r="I11625" s="14"/>
      <c r="J11625" s="14"/>
      <c r="K11625" s="14"/>
      <c r="L11625" s="14"/>
      <c r="M11625" s="14"/>
      <c r="N11625" s="14"/>
      <c r="O11625" s="14"/>
      <c r="P11625" s="14"/>
    </row>
    <row r="11626" spans="9:16" x14ac:dyDescent="0.25">
      <c r="I11626" s="14"/>
      <c r="J11626" s="14"/>
      <c r="K11626" s="14"/>
      <c r="L11626" s="14"/>
      <c r="M11626" s="14"/>
      <c r="N11626" s="14"/>
      <c r="O11626" s="14"/>
      <c r="P11626" s="14"/>
    </row>
    <row r="11627" spans="9:16" x14ac:dyDescent="0.25">
      <c r="I11627" s="14"/>
      <c r="J11627" s="14"/>
      <c r="K11627" s="14"/>
      <c r="L11627" s="14"/>
      <c r="M11627" s="14"/>
      <c r="N11627" s="14"/>
      <c r="O11627" s="14"/>
      <c r="P11627" s="14"/>
    </row>
    <row r="11628" spans="9:16" x14ac:dyDescent="0.25">
      <c r="I11628" s="14"/>
      <c r="J11628" s="14"/>
      <c r="K11628" s="14"/>
      <c r="L11628" s="14"/>
      <c r="M11628" s="14"/>
      <c r="N11628" s="14"/>
      <c r="O11628" s="14"/>
      <c r="P11628" s="14"/>
    </row>
    <row r="11629" spans="9:16" x14ac:dyDescent="0.25">
      <c r="I11629" s="14"/>
      <c r="J11629" s="14"/>
      <c r="K11629" s="14"/>
      <c r="L11629" s="14"/>
      <c r="M11629" s="14"/>
      <c r="N11629" s="14"/>
      <c r="O11629" s="14"/>
      <c r="P11629" s="14"/>
    </row>
    <row r="11630" spans="9:16" x14ac:dyDescent="0.25">
      <c r="I11630" s="14"/>
      <c r="J11630" s="14"/>
      <c r="K11630" s="14"/>
      <c r="L11630" s="14"/>
      <c r="M11630" s="14"/>
      <c r="N11630" s="14"/>
      <c r="O11630" s="14"/>
      <c r="P11630" s="14"/>
    </row>
    <row r="11631" spans="9:16" x14ac:dyDescent="0.25">
      <c r="I11631" s="14"/>
      <c r="J11631" s="14"/>
      <c r="K11631" s="14"/>
      <c r="L11631" s="14"/>
      <c r="M11631" s="14"/>
      <c r="N11631" s="14"/>
      <c r="O11631" s="14"/>
      <c r="P11631" s="14"/>
    </row>
    <row r="11632" spans="9:16" x14ac:dyDescent="0.25">
      <c r="I11632" s="14"/>
      <c r="J11632" s="14"/>
      <c r="K11632" s="14"/>
      <c r="L11632" s="14"/>
      <c r="M11632" s="14"/>
      <c r="N11632" s="14"/>
      <c r="O11632" s="14"/>
      <c r="P11632" s="14"/>
    </row>
    <row r="11633" spans="9:16" x14ac:dyDescent="0.25">
      <c r="I11633" s="14"/>
      <c r="J11633" s="14"/>
      <c r="K11633" s="14"/>
      <c r="L11633" s="14"/>
      <c r="M11633" s="14"/>
      <c r="N11633" s="14"/>
      <c r="O11633" s="14"/>
      <c r="P11633" s="14"/>
    </row>
    <row r="11634" spans="9:16" x14ac:dyDescent="0.25">
      <c r="I11634" s="14"/>
      <c r="J11634" s="14"/>
      <c r="K11634" s="14"/>
      <c r="L11634" s="14"/>
      <c r="M11634" s="14"/>
      <c r="N11634" s="14"/>
      <c r="O11634" s="14"/>
      <c r="P11634" s="14"/>
    </row>
    <row r="11635" spans="9:16" x14ac:dyDescent="0.25">
      <c r="I11635" s="14"/>
      <c r="J11635" s="14"/>
      <c r="K11635" s="14"/>
      <c r="L11635" s="14"/>
      <c r="M11635" s="14"/>
      <c r="N11635" s="14"/>
      <c r="O11635" s="14"/>
      <c r="P11635" s="14"/>
    </row>
    <row r="11636" spans="9:16" x14ac:dyDescent="0.25">
      <c r="I11636" s="14"/>
      <c r="J11636" s="14"/>
      <c r="K11636" s="14"/>
      <c r="L11636" s="14"/>
      <c r="M11636" s="14"/>
      <c r="N11636" s="14"/>
      <c r="O11636" s="14"/>
      <c r="P11636" s="14"/>
    </row>
    <row r="11637" spans="9:16" x14ac:dyDescent="0.25">
      <c r="I11637" s="14"/>
      <c r="J11637" s="14"/>
      <c r="K11637" s="14"/>
      <c r="L11637" s="14"/>
      <c r="M11637" s="14"/>
      <c r="N11637" s="14"/>
      <c r="O11637" s="14"/>
      <c r="P11637" s="14"/>
    </row>
    <row r="11638" spans="9:16" x14ac:dyDescent="0.25">
      <c r="I11638" s="14"/>
      <c r="J11638" s="14"/>
      <c r="K11638" s="14"/>
      <c r="L11638" s="14"/>
      <c r="M11638" s="14"/>
      <c r="N11638" s="14"/>
      <c r="O11638" s="14"/>
      <c r="P11638" s="14"/>
    </row>
    <row r="11639" spans="9:16" x14ac:dyDescent="0.25">
      <c r="I11639" s="14"/>
      <c r="J11639" s="14"/>
      <c r="K11639" s="14"/>
      <c r="L11639" s="14"/>
      <c r="M11639" s="14"/>
      <c r="N11639" s="14"/>
      <c r="O11639" s="14"/>
      <c r="P11639" s="14"/>
    </row>
    <row r="11640" spans="9:16" x14ac:dyDescent="0.25">
      <c r="I11640" s="14"/>
      <c r="J11640" s="14"/>
      <c r="K11640" s="14"/>
      <c r="L11640" s="14"/>
      <c r="M11640" s="14"/>
      <c r="N11640" s="14"/>
      <c r="O11640" s="14"/>
      <c r="P11640" s="14"/>
    </row>
    <row r="11641" spans="9:16" x14ac:dyDescent="0.25">
      <c r="I11641" s="14"/>
      <c r="J11641" s="14"/>
      <c r="K11641" s="14"/>
      <c r="L11641" s="14"/>
      <c r="M11641" s="14"/>
      <c r="N11641" s="14"/>
      <c r="O11641" s="14"/>
      <c r="P11641" s="14"/>
    </row>
    <row r="11642" spans="9:16" x14ac:dyDescent="0.25">
      <c r="I11642" s="14"/>
      <c r="J11642" s="14"/>
      <c r="K11642" s="14"/>
      <c r="L11642" s="14"/>
      <c r="M11642" s="14"/>
      <c r="N11642" s="14"/>
      <c r="O11642" s="14"/>
      <c r="P11642" s="14"/>
    </row>
    <row r="11643" spans="9:16" x14ac:dyDescent="0.25">
      <c r="I11643" s="14"/>
      <c r="J11643" s="14"/>
      <c r="K11643" s="14"/>
      <c r="L11643" s="14"/>
      <c r="M11643" s="14"/>
      <c r="N11643" s="14"/>
      <c r="O11643" s="14"/>
      <c r="P11643" s="14"/>
    </row>
    <row r="11644" spans="9:16" x14ac:dyDescent="0.25">
      <c r="I11644" s="14"/>
      <c r="J11644" s="14"/>
      <c r="K11644" s="14"/>
      <c r="L11644" s="14"/>
      <c r="M11644" s="14"/>
      <c r="N11644" s="14"/>
      <c r="O11644" s="14"/>
      <c r="P11644" s="14"/>
    </row>
    <row r="11645" spans="9:16" x14ac:dyDescent="0.25">
      <c r="I11645" s="14"/>
      <c r="J11645" s="14"/>
      <c r="K11645" s="14"/>
      <c r="L11645" s="14"/>
      <c r="M11645" s="14"/>
      <c r="N11645" s="14"/>
      <c r="O11645" s="14"/>
      <c r="P11645" s="14"/>
    </row>
    <row r="11646" spans="9:16" x14ac:dyDescent="0.25">
      <c r="I11646" s="14"/>
      <c r="J11646" s="14"/>
      <c r="K11646" s="14"/>
      <c r="L11646" s="14"/>
      <c r="M11646" s="14"/>
      <c r="N11646" s="14"/>
      <c r="O11646" s="14"/>
      <c r="P11646" s="14"/>
    </row>
    <row r="11647" spans="9:16" x14ac:dyDescent="0.25">
      <c r="I11647" s="14"/>
      <c r="J11647" s="14"/>
      <c r="K11647" s="14"/>
      <c r="L11647" s="14"/>
      <c r="M11647" s="14"/>
      <c r="N11647" s="14"/>
      <c r="O11647" s="14"/>
      <c r="P11647" s="14"/>
    </row>
    <row r="11648" spans="9:16" x14ac:dyDescent="0.25">
      <c r="I11648" s="14"/>
      <c r="J11648" s="14"/>
      <c r="K11648" s="14"/>
      <c r="L11648" s="14"/>
      <c r="M11648" s="14"/>
      <c r="N11648" s="14"/>
      <c r="O11648" s="14"/>
      <c r="P11648" s="14"/>
    </row>
    <row r="11649" spans="9:16" x14ac:dyDescent="0.25">
      <c r="I11649" s="14"/>
      <c r="J11649" s="14"/>
      <c r="K11649" s="14"/>
      <c r="L11649" s="14"/>
      <c r="M11649" s="14"/>
      <c r="N11649" s="14"/>
      <c r="O11649" s="14"/>
      <c r="P11649" s="14"/>
    </row>
    <row r="11650" spans="9:16" x14ac:dyDescent="0.25">
      <c r="I11650" s="14"/>
      <c r="J11650" s="14"/>
      <c r="K11650" s="14"/>
      <c r="L11650" s="14"/>
      <c r="M11650" s="14"/>
      <c r="N11650" s="14"/>
      <c r="O11650" s="14"/>
      <c r="P11650" s="14"/>
    </row>
    <row r="11651" spans="9:16" x14ac:dyDescent="0.25">
      <c r="I11651" s="14"/>
      <c r="J11651" s="14"/>
      <c r="K11651" s="14"/>
      <c r="L11651" s="14"/>
      <c r="M11651" s="14"/>
      <c r="N11651" s="14"/>
      <c r="O11651" s="14"/>
      <c r="P11651" s="14"/>
    </row>
    <row r="11652" spans="9:16" x14ac:dyDescent="0.25">
      <c r="I11652" s="14"/>
      <c r="J11652" s="14"/>
      <c r="K11652" s="14"/>
      <c r="L11652" s="14"/>
      <c r="M11652" s="14"/>
      <c r="N11652" s="14"/>
      <c r="O11652" s="14"/>
      <c r="P11652" s="14"/>
    </row>
    <row r="11653" spans="9:16" x14ac:dyDescent="0.25">
      <c r="I11653" s="14"/>
      <c r="J11653" s="14"/>
      <c r="K11653" s="14"/>
      <c r="L11653" s="14"/>
      <c r="M11653" s="14"/>
      <c r="N11653" s="14"/>
      <c r="O11653" s="14"/>
      <c r="P11653" s="14"/>
    </row>
    <row r="11654" spans="9:16" x14ac:dyDescent="0.25">
      <c r="I11654" s="14"/>
      <c r="J11654" s="14"/>
      <c r="K11654" s="14"/>
      <c r="L11654" s="14"/>
      <c r="M11654" s="14"/>
      <c r="N11654" s="14"/>
      <c r="O11654" s="14"/>
      <c r="P11654" s="14"/>
    </row>
    <row r="11655" spans="9:16" x14ac:dyDescent="0.25">
      <c r="I11655" s="14"/>
      <c r="J11655" s="14"/>
      <c r="K11655" s="14"/>
      <c r="L11655" s="14"/>
      <c r="M11655" s="14"/>
      <c r="N11655" s="14"/>
      <c r="O11655" s="14"/>
      <c r="P11655" s="14"/>
    </row>
    <row r="11656" spans="9:16" x14ac:dyDescent="0.25">
      <c r="I11656" s="14"/>
      <c r="J11656" s="14"/>
      <c r="K11656" s="14"/>
      <c r="L11656" s="14"/>
      <c r="M11656" s="14"/>
      <c r="N11656" s="14"/>
      <c r="O11656" s="14"/>
      <c r="P11656" s="14"/>
    </row>
    <row r="11657" spans="9:16" x14ac:dyDescent="0.25">
      <c r="I11657" s="14"/>
      <c r="J11657" s="14"/>
      <c r="K11657" s="14"/>
      <c r="L11657" s="14"/>
      <c r="M11657" s="14"/>
      <c r="N11657" s="14"/>
      <c r="O11657" s="14"/>
      <c r="P11657" s="14"/>
    </row>
    <row r="11658" spans="9:16" x14ac:dyDescent="0.25">
      <c r="I11658" s="14"/>
      <c r="J11658" s="14"/>
      <c r="K11658" s="14"/>
      <c r="L11658" s="14"/>
      <c r="M11658" s="14"/>
      <c r="N11658" s="14"/>
      <c r="O11658" s="14"/>
      <c r="P11658" s="14"/>
    </row>
    <row r="11659" spans="9:16" x14ac:dyDescent="0.25">
      <c r="I11659" s="14"/>
      <c r="J11659" s="14"/>
      <c r="K11659" s="14"/>
      <c r="L11659" s="14"/>
      <c r="M11659" s="14"/>
      <c r="N11659" s="14"/>
      <c r="O11659" s="14"/>
      <c r="P11659" s="14"/>
    </row>
    <row r="11660" spans="9:16" x14ac:dyDescent="0.25">
      <c r="I11660" s="14"/>
      <c r="J11660" s="14"/>
      <c r="K11660" s="14"/>
      <c r="L11660" s="14"/>
      <c r="M11660" s="14"/>
      <c r="N11660" s="14"/>
      <c r="O11660" s="14"/>
      <c r="P11660" s="14"/>
    </row>
    <row r="11661" spans="9:16" x14ac:dyDescent="0.25">
      <c r="I11661" s="14"/>
      <c r="J11661" s="14"/>
      <c r="K11661" s="14"/>
      <c r="L11661" s="14"/>
      <c r="M11661" s="14"/>
      <c r="N11661" s="14"/>
      <c r="O11661" s="14"/>
      <c r="P11661" s="14"/>
    </row>
    <row r="11662" spans="9:16" x14ac:dyDescent="0.25">
      <c r="I11662" s="14"/>
      <c r="J11662" s="14"/>
      <c r="K11662" s="14"/>
      <c r="L11662" s="14"/>
      <c r="M11662" s="14"/>
      <c r="N11662" s="14"/>
      <c r="O11662" s="14"/>
      <c r="P11662" s="14"/>
    </row>
    <row r="11663" spans="9:16" x14ac:dyDescent="0.25">
      <c r="I11663" s="14"/>
      <c r="J11663" s="14"/>
      <c r="K11663" s="14"/>
      <c r="L11663" s="14"/>
      <c r="M11663" s="14"/>
      <c r="N11663" s="14"/>
      <c r="O11663" s="14"/>
      <c r="P11663" s="14"/>
    </row>
    <row r="11664" spans="9:16" x14ac:dyDescent="0.25">
      <c r="I11664" s="14"/>
      <c r="J11664" s="14"/>
      <c r="K11664" s="14"/>
      <c r="L11664" s="14"/>
      <c r="M11664" s="14"/>
      <c r="N11664" s="14"/>
      <c r="O11664" s="14"/>
      <c r="P11664" s="14"/>
    </row>
    <row r="11665" spans="9:16" x14ac:dyDescent="0.25">
      <c r="I11665" s="14"/>
      <c r="J11665" s="14"/>
      <c r="K11665" s="14"/>
      <c r="L11665" s="14"/>
      <c r="M11665" s="14"/>
      <c r="N11665" s="14"/>
      <c r="O11665" s="14"/>
      <c r="P11665" s="14"/>
    </row>
    <row r="11666" spans="9:16" x14ac:dyDescent="0.25">
      <c r="I11666" s="14"/>
      <c r="J11666" s="14"/>
      <c r="K11666" s="14"/>
      <c r="L11666" s="14"/>
      <c r="M11666" s="14"/>
      <c r="N11666" s="14"/>
      <c r="O11666" s="14"/>
      <c r="P11666" s="14"/>
    </row>
    <row r="11667" spans="9:16" x14ac:dyDescent="0.25">
      <c r="I11667" s="14"/>
      <c r="J11667" s="14"/>
      <c r="K11667" s="14"/>
      <c r="L11667" s="14"/>
      <c r="M11667" s="14"/>
      <c r="N11667" s="14"/>
      <c r="O11667" s="14"/>
      <c r="P11667" s="14"/>
    </row>
    <row r="11668" spans="9:16" x14ac:dyDescent="0.25">
      <c r="I11668" s="14"/>
      <c r="J11668" s="14"/>
      <c r="K11668" s="14"/>
      <c r="L11668" s="14"/>
      <c r="M11668" s="14"/>
      <c r="N11668" s="14"/>
      <c r="O11668" s="14"/>
      <c r="P11668" s="14"/>
    </row>
    <row r="11669" spans="9:16" x14ac:dyDescent="0.25">
      <c r="I11669" s="14"/>
      <c r="J11669" s="14"/>
      <c r="K11669" s="14"/>
      <c r="L11669" s="14"/>
      <c r="M11669" s="14"/>
      <c r="N11669" s="14"/>
      <c r="O11669" s="14"/>
      <c r="P11669" s="14"/>
    </row>
    <row r="11670" spans="9:16" x14ac:dyDescent="0.25">
      <c r="I11670" s="14"/>
      <c r="J11670" s="14"/>
      <c r="K11670" s="14"/>
      <c r="L11670" s="14"/>
      <c r="M11670" s="14"/>
      <c r="N11670" s="14"/>
      <c r="O11670" s="14"/>
      <c r="P11670" s="14"/>
    </row>
    <row r="11671" spans="9:16" x14ac:dyDescent="0.25">
      <c r="I11671" s="14"/>
      <c r="J11671" s="14"/>
      <c r="K11671" s="14"/>
      <c r="L11671" s="14"/>
      <c r="M11671" s="14"/>
      <c r="N11671" s="14"/>
      <c r="O11671" s="14"/>
      <c r="P11671" s="14"/>
    </row>
    <row r="11672" spans="9:16" x14ac:dyDescent="0.25">
      <c r="I11672" s="14"/>
      <c r="J11672" s="14"/>
      <c r="K11672" s="14"/>
      <c r="L11672" s="14"/>
      <c r="M11672" s="14"/>
      <c r="N11672" s="14"/>
      <c r="O11672" s="14"/>
      <c r="P11672" s="14"/>
    </row>
    <row r="11673" spans="9:16" x14ac:dyDescent="0.25">
      <c r="I11673" s="14"/>
      <c r="J11673" s="14"/>
      <c r="K11673" s="14"/>
      <c r="L11673" s="14"/>
      <c r="M11673" s="14"/>
      <c r="N11673" s="14"/>
      <c r="O11673" s="14"/>
      <c r="P11673" s="14"/>
    </row>
    <row r="11674" spans="9:16" x14ac:dyDescent="0.25">
      <c r="I11674" s="14"/>
      <c r="J11674" s="14"/>
      <c r="K11674" s="14"/>
      <c r="L11674" s="14"/>
      <c r="M11674" s="14"/>
      <c r="N11674" s="14"/>
      <c r="O11674" s="14"/>
      <c r="P11674" s="14"/>
    </row>
    <row r="11675" spans="9:16" x14ac:dyDescent="0.25">
      <c r="I11675" s="14"/>
      <c r="J11675" s="14"/>
      <c r="K11675" s="14"/>
      <c r="L11675" s="14"/>
      <c r="M11675" s="14"/>
      <c r="N11675" s="14"/>
      <c r="O11675" s="14"/>
      <c r="P11675" s="14"/>
    </row>
    <row r="11676" spans="9:16" x14ac:dyDescent="0.25">
      <c r="I11676" s="14"/>
      <c r="J11676" s="14"/>
      <c r="K11676" s="14"/>
      <c r="L11676" s="14"/>
      <c r="M11676" s="14"/>
      <c r="N11676" s="14"/>
      <c r="O11676" s="14"/>
      <c r="P11676" s="14"/>
    </row>
    <row r="11677" spans="9:16" x14ac:dyDescent="0.25">
      <c r="I11677" s="14"/>
      <c r="J11677" s="14"/>
      <c r="K11677" s="14"/>
      <c r="L11677" s="14"/>
      <c r="M11677" s="14"/>
      <c r="N11677" s="14"/>
      <c r="O11677" s="14"/>
      <c r="P11677" s="14"/>
    </row>
    <row r="11678" spans="9:16" x14ac:dyDescent="0.25">
      <c r="I11678" s="14"/>
      <c r="J11678" s="14"/>
      <c r="K11678" s="14"/>
      <c r="L11678" s="14"/>
      <c r="M11678" s="14"/>
      <c r="N11678" s="14"/>
      <c r="O11678" s="14"/>
      <c r="P11678" s="14"/>
    </row>
    <row r="11679" spans="9:16" x14ac:dyDescent="0.25">
      <c r="I11679" s="14"/>
      <c r="J11679" s="14"/>
      <c r="K11679" s="14"/>
      <c r="L11679" s="14"/>
      <c r="M11679" s="14"/>
      <c r="N11679" s="14"/>
      <c r="O11679" s="14"/>
      <c r="P11679" s="14"/>
    </row>
    <row r="11680" spans="9:16" x14ac:dyDescent="0.25">
      <c r="I11680" s="14"/>
      <c r="J11680" s="14"/>
      <c r="K11680" s="14"/>
      <c r="L11680" s="14"/>
      <c r="M11680" s="14"/>
      <c r="N11680" s="14"/>
      <c r="O11680" s="14"/>
      <c r="P11680" s="14"/>
    </row>
    <row r="11681" spans="9:16" x14ac:dyDescent="0.25">
      <c r="I11681" s="14"/>
      <c r="J11681" s="14"/>
      <c r="K11681" s="14"/>
      <c r="L11681" s="14"/>
      <c r="M11681" s="14"/>
      <c r="N11681" s="14"/>
      <c r="O11681" s="14"/>
      <c r="P11681" s="14"/>
    </row>
    <row r="11682" spans="9:16" x14ac:dyDescent="0.25">
      <c r="I11682" s="14"/>
      <c r="J11682" s="14"/>
      <c r="K11682" s="14"/>
      <c r="L11682" s="14"/>
      <c r="M11682" s="14"/>
      <c r="N11682" s="14"/>
      <c r="O11682" s="14"/>
      <c r="P11682" s="14"/>
    </row>
    <row r="11683" spans="9:16" x14ac:dyDescent="0.25">
      <c r="I11683" s="14"/>
      <c r="J11683" s="14"/>
      <c r="K11683" s="14"/>
      <c r="L11683" s="14"/>
      <c r="M11683" s="14"/>
      <c r="N11683" s="14"/>
      <c r="O11683" s="14"/>
      <c r="P11683" s="14"/>
    </row>
    <row r="11684" spans="9:16" x14ac:dyDescent="0.25">
      <c r="I11684" s="14"/>
      <c r="J11684" s="14"/>
      <c r="K11684" s="14"/>
      <c r="L11684" s="14"/>
      <c r="M11684" s="14"/>
      <c r="N11684" s="14"/>
      <c r="O11684" s="14"/>
      <c r="P11684" s="14"/>
    </row>
    <row r="11685" spans="9:16" x14ac:dyDescent="0.25">
      <c r="I11685" s="14"/>
      <c r="J11685" s="14"/>
      <c r="K11685" s="14"/>
      <c r="L11685" s="14"/>
      <c r="M11685" s="14"/>
      <c r="N11685" s="14"/>
      <c r="O11685" s="14"/>
      <c r="P11685" s="14"/>
    </row>
    <row r="11686" spans="9:16" x14ac:dyDescent="0.25">
      <c r="I11686" s="14"/>
      <c r="J11686" s="14"/>
      <c r="K11686" s="14"/>
      <c r="L11686" s="14"/>
      <c r="M11686" s="14"/>
      <c r="N11686" s="14"/>
      <c r="O11686" s="14"/>
      <c r="P11686" s="14"/>
    </row>
    <row r="11687" spans="9:16" x14ac:dyDescent="0.25">
      <c r="I11687" s="14"/>
      <c r="J11687" s="14"/>
      <c r="K11687" s="14"/>
      <c r="L11687" s="14"/>
      <c r="M11687" s="14"/>
      <c r="N11687" s="14"/>
      <c r="O11687" s="14"/>
      <c r="P11687" s="14"/>
    </row>
    <row r="11688" spans="9:16" x14ac:dyDescent="0.25">
      <c r="I11688" s="14"/>
      <c r="J11688" s="14"/>
      <c r="K11688" s="14"/>
      <c r="L11688" s="14"/>
      <c r="M11688" s="14"/>
      <c r="N11688" s="14"/>
      <c r="O11688" s="14"/>
      <c r="P11688" s="14"/>
    </row>
    <row r="11689" spans="9:16" x14ac:dyDescent="0.25">
      <c r="I11689" s="14"/>
      <c r="J11689" s="14"/>
      <c r="K11689" s="14"/>
      <c r="L11689" s="14"/>
      <c r="M11689" s="14"/>
      <c r="N11689" s="14"/>
      <c r="O11689" s="14"/>
      <c r="P11689" s="14"/>
    </row>
    <row r="11690" spans="9:16" x14ac:dyDescent="0.25">
      <c r="I11690" s="14"/>
      <c r="J11690" s="14"/>
      <c r="K11690" s="14"/>
      <c r="L11690" s="14"/>
      <c r="M11690" s="14"/>
      <c r="N11690" s="14"/>
      <c r="O11690" s="14"/>
      <c r="P11690" s="14"/>
    </row>
    <row r="11691" spans="9:16" x14ac:dyDescent="0.25">
      <c r="I11691" s="14"/>
      <c r="J11691" s="14"/>
      <c r="K11691" s="14"/>
      <c r="L11691" s="14"/>
      <c r="M11691" s="14"/>
      <c r="N11691" s="14"/>
      <c r="O11691" s="14"/>
      <c r="P11691" s="14"/>
    </row>
    <row r="11692" spans="9:16" x14ac:dyDescent="0.25">
      <c r="I11692" s="14"/>
      <c r="J11692" s="14"/>
      <c r="K11692" s="14"/>
      <c r="L11692" s="14"/>
      <c r="M11692" s="14"/>
      <c r="N11692" s="14"/>
      <c r="O11692" s="14"/>
      <c r="P11692" s="14"/>
    </row>
    <row r="11693" spans="9:16" x14ac:dyDescent="0.25">
      <c r="I11693" s="14"/>
      <c r="J11693" s="14"/>
      <c r="K11693" s="14"/>
      <c r="L11693" s="14"/>
      <c r="M11693" s="14"/>
      <c r="N11693" s="14"/>
      <c r="O11693" s="14"/>
      <c r="P11693" s="14"/>
    </row>
    <row r="11694" spans="9:16" x14ac:dyDescent="0.25">
      <c r="I11694" s="14"/>
      <c r="J11694" s="14"/>
      <c r="K11694" s="14"/>
      <c r="L11694" s="14"/>
      <c r="M11694" s="14"/>
      <c r="N11694" s="14"/>
      <c r="O11694" s="14"/>
      <c r="P11694" s="14"/>
    </row>
    <row r="11695" spans="9:16" x14ac:dyDescent="0.25">
      <c r="I11695" s="14"/>
      <c r="J11695" s="14"/>
      <c r="K11695" s="14"/>
      <c r="L11695" s="14"/>
      <c r="M11695" s="14"/>
      <c r="N11695" s="14"/>
      <c r="O11695" s="14"/>
      <c r="P11695" s="14"/>
    </row>
    <row r="11696" spans="9:16" x14ac:dyDescent="0.25">
      <c r="I11696" s="14"/>
      <c r="J11696" s="14"/>
      <c r="K11696" s="14"/>
      <c r="L11696" s="14"/>
      <c r="M11696" s="14"/>
      <c r="N11696" s="14"/>
      <c r="O11696" s="14"/>
      <c r="P11696" s="14"/>
    </row>
    <row r="11697" spans="9:16" x14ac:dyDescent="0.25">
      <c r="I11697" s="14"/>
      <c r="J11697" s="14"/>
      <c r="K11697" s="14"/>
      <c r="L11697" s="14"/>
      <c r="M11697" s="14"/>
      <c r="N11697" s="14"/>
      <c r="O11697" s="14"/>
      <c r="P11697" s="14"/>
    </row>
    <row r="11698" spans="9:16" x14ac:dyDescent="0.25">
      <c r="I11698" s="14"/>
      <c r="J11698" s="14"/>
      <c r="K11698" s="14"/>
      <c r="L11698" s="14"/>
      <c r="M11698" s="14"/>
      <c r="N11698" s="14"/>
      <c r="O11698" s="14"/>
      <c r="P11698" s="14"/>
    </row>
    <row r="11699" spans="9:16" x14ac:dyDescent="0.25">
      <c r="I11699" s="14"/>
      <c r="J11699" s="14"/>
      <c r="K11699" s="14"/>
      <c r="L11699" s="14"/>
      <c r="M11699" s="14"/>
      <c r="N11699" s="14"/>
      <c r="O11699" s="14"/>
      <c r="P11699" s="14"/>
    </row>
    <row r="11700" spans="9:16" x14ac:dyDescent="0.25">
      <c r="I11700" s="14"/>
      <c r="J11700" s="14"/>
      <c r="K11700" s="14"/>
      <c r="L11700" s="14"/>
      <c r="M11700" s="14"/>
      <c r="N11700" s="14"/>
      <c r="O11700" s="14"/>
      <c r="P11700" s="14"/>
    </row>
    <row r="11701" spans="9:16" x14ac:dyDescent="0.25">
      <c r="I11701" s="14"/>
      <c r="J11701" s="14"/>
      <c r="K11701" s="14"/>
      <c r="L11701" s="14"/>
      <c r="M11701" s="14"/>
      <c r="N11701" s="14"/>
      <c r="O11701" s="14"/>
      <c r="P11701" s="14"/>
    </row>
    <row r="11702" spans="9:16" x14ac:dyDescent="0.25">
      <c r="I11702" s="14"/>
      <c r="J11702" s="14"/>
      <c r="K11702" s="14"/>
      <c r="L11702" s="14"/>
      <c r="M11702" s="14"/>
      <c r="N11702" s="14"/>
      <c r="O11702" s="14"/>
      <c r="P11702" s="14"/>
    </row>
    <row r="11703" spans="9:16" x14ac:dyDescent="0.25">
      <c r="I11703" s="14"/>
      <c r="J11703" s="14"/>
      <c r="K11703" s="14"/>
      <c r="L11703" s="14"/>
      <c r="M11703" s="14"/>
      <c r="N11703" s="14"/>
      <c r="O11703" s="14"/>
      <c r="P11703" s="14"/>
    </row>
    <row r="11704" spans="9:16" x14ac:dyDescent="0.25">
      <c r="I11704" s="14"/>
      <c r="J11704" s="14"/>
      <c r="K11704" s="14"/>
      <c r="L11704" s="14"/>
      <c r="M11704" s="14"/>
      <c r="N11704" s="14"/>
      <c r="O11704" s="14"/>
      <c r="P11704" s="14"/>
    </row>
    <row r="11705" spans="9:16" x14ac:dyDescent="0.25">
      <c r="I11705" s="14"/>
      <c r="J11705" s="14"/>
      <c r="K11705" s="14"/>
      <c r="L11705" s="14"/>
      <c r="M11705" s="14"/>
      <c r="N11705" s="14"/>
      <c r="O11705" s="14"/>
      <c r="P11705" s="14"/>
    </row>
    <row r="11706" spans="9:16" x14ac:dyDescent="0.25">
      <c r="I11706" s="14"/>
      <c r="J11706" s="14"/>
      <c r="K11706" s="14"/>
      <c r="L11706" s="14"/>
      <c r="M11706" s="14"/>
      <c r="N11706" s="14"/>
      <c r="O11706" s="14"/>
      <c r="P11706" s="14"/>
    </row>
    <row r="11707" spans="9:16" x14ac:dyDescent="0.25">
      <c r="I11707" s="14"/>
      <c r="J11707" s="14"/>
      <c r="K11707" s="14"/>
      <c r="L11707" s="14"/>
      <c r="M11707" s="14"/>
      <c r="N11707" s="14"/>
      <c r="O11707" s="14"/>
      <c r="P11707" s="14"/>
    </row>
    <row r="11708" spans="9:16" x14ac:dyDescent="0.25">
      <c r="I11708" s="14"/>
      <c r="J11708" s="14"/>
      <c r="K11708" s="14"/>
      <c r="L11708" s="14"/>
      <c r="M11708" s="14"/>
      <c r="N11708" s="14"/>
      <c r="O11708" s="14"/>
      <c r="P11708" s="14"/>
    </row>
    <row r="11709" spans="9:16" x14ac:dyDescent="0.25">
      <c r="I11709" s="14"/>
      <c r="J11709" s="14"/>
      <c r="K11709" s="14"/>
      <c r="L11709" s="14"/>
      <c r="M11709" s="14"/>
      <c r="N11709" s="14"/>
      <c r="O11709" s="14"/>
      <c r="P11709" s="14"/>
    </row>
    <row r="11710" spans="9:16" x14ac:dyDescent="0.25">
      <c r="I11710" s="14"/>
      <c r="J11710" s="14"/>
      <c r="K11710" s="14"/>
      <c r="L11710" s="14"/>
      <c r="M11710" s="14"/>
      <c r="N11710" s="14"/>
      <c r="O11710" s="14"/>
      <c r="P11710" s="14"/>
    </row>
    <row r="11711" spans="9:16" x14ac:dyDescent="0.25">
      <c r="I11711" s="14"/>
      <c r="J11711" s="14"/>
      <c r="K11711" s="14"/>
      <c r="L11711" s="14"/>
      <c r="M11711" s="14"/>
      <c r="N11711" s="14"/>
      <c r="O11711" s="14"/>
      <c r="P11711" s="14"/>
    </row>
    <row r="11712" spans="9:16" x14ac:dyDescent="0.25">
      <c r="I11712" s="14"/>
      <c r="J11712" s="14"/>
      <c r="K11712" s="14"/>
      <c r="L11712" s="14"/>
      <c r="M11712" s="14"/>
      <c r="N11712" s="14"/>
      <c r="O11712" s="14"/>
      <c r="P11712" s="14"/>
    </row>
    <row r="11713" spans="9:16" x14ac:dyDescent="0.25">
      <c r="I11713" s="14"/>
      <c r="J11713" s="14"/>
      <c r="K11713" s="14"/>
      <c r="L11713" s="14"/>
      <c r="M11713" s="14"/>
      <c r="N11713" s="14"/>
      <c r="O11713" s="14"/>
      <c r="P11713" s="14"/>
    </row>
    <row r="11714" spans="9:16" x14ac:dyDescent="0.25">
      <c r="I11714" s="14"/>
      <c r="J11714" s="14"/>
      <c r="K11714" s="14"/>
      <c r="L11714" s="14"/>
      <c r="M11714" s="14"/>
      <c r="N11714" s="14"/>
      <c r="O11714" s="14"/>
      <c r="P11714" s="14"/>
    </row>
    <row r="11715" spans="9:16" x14ac:dyDescent="0.25">
      <c r="I11715" s="14"/>
      <c r="J11715" s="14"/>
      <c r="K11715" s="14"/>
      <c r="L11715" s="14"/>
      <c r="M11715" s="14"/>
      <c r="N11715" s="14"/>
      <c r="O11715" s="14"/>
      <c r="P11715" s="14"/>
    </row>
    <row r="11716" spans="9:16" x14ac:dyDescent="0.25">
      <c r="I11716" s="14"/>
      <c r="J11716" s="14"/>
      <c r="K11716" s="14"/>
      <c r="L11716" s="14"/>
      <c r="M11716" s="14"/>
      <c r="N11716" s="14"/>
      <c r="O11716" s="14"/>
      <c r="P11716" s="14"/>
    </row>
    <row r="11717" spans="9:16" x14ac:dyDescent="0.25">
      <c r="I11717" s="14"/>
      <c r="J11717" s="14"/>
      <c r="K11717" s="14"/>
      <c r="L11717" s="14"/>
      <c r="M11717" s="14"/>
      <c r="N11717" s="14"/>
      <c r="O11717" s="14"/>
      <c r="P11717" s="14"/>
    </row>
    <row r="11718" spans="9:16" x14ac:dyDescent="0.25">
      <c r="I11718" s="14"/>
      <c r="J11718" s="14"/>
      <c r="K11718" s="14"/>
      <c r="L11718" s="14"/>
      <c r="M11718" s="14"/>
      <c r="N11718" s="14"/>
      <c r="O11718" s="14"/>
      <c r="P11718" s="14"/>
    </row>
    <row r="11719" spans="9:16" x14ac:dyDescent="0.25">
      <c r="I11719" s="14"/>
      <c r="J11719" s="14"/>
      <c r="K11719" s="14"/>
      <c r="L11719" s="14"/>
      <c r="M11719" s="14"/>
      <c r="N11719" s="14"/>
      <c r="O11719" s="14"/>
      <c r="P11719" s="14"/>
    </row>
    <row r="11720" spans="9:16" x14ac:dyDescent="0.25">
      <c r="I11720" s="14"/>
      <c r="J11720" s="14"/>
      <c r="K11720" s="14"/>
      <c r="L11720" s="14"/>
      <c r="M11720" s="14"/>
      <c r="N11720" s="14"/>
      <c r="O11720" s="14"/>
      <c r="P11720" s="14"/>
    </row>
    <row r="11721" spans="9:16" x14ac:dyDescent="0.25">
      <c r="I11721" s="14"/>
      <c r="J11721" s="14"/>
      <c r="K11721" s="14"/>
      <c r="L11721" s="14"/>
      <c r="M11721" s="14"/>
      <c r="N11721" s="14"/>
      <c r="O11721" s="14"/>
      <c r="P11721" s="14"/>
    </row>
    <row r="11722" spans="9:16" x14ac:dyDescent="0.25">
      <c r="I11722" s="14"/>
      <c r="J11722" s="14"/>
      <c r="K11722" s="14"/>
      <c r="L11722" s="14"/>
      <c r="M11722" s="14"/>
      <c r="N11722" s="14"/>
      <c r="O11722" s="14"/>
      <c r="P11722" s="14"/>
    </row>
    <row r="11723" spans="9:16" x14ac:dyDescent="0.25">
      <c r="I11723" s="14"/>
      <c r="J11723" s="14"/>
      <c r="K11723" s="14"/>
      <c r="L11723" s="14"/>
      <c r="M11723" s="14"/>
      <c r="N11723" s="14"/>
      <c r="O11723" s="14"/>
      <c r="P11723" s="14"/>
    </row>
    <row r="11724" spans="9:16" x14ac:dyDescent="0.25">
      <c r="I11724" s="14"/>
      <c r="J11724" s="14"/>
      <c r="K11724" s="14"/>
      <c r="L11724" s="14"/>
      <c r="M11724" s="14"/>
      <c r="N11724" s="14"/>
      <c r="O11724" s="14"/>
      <c r="P11724" s="14"/>
    </row>
    <row r="11725" spans="9:16" x14ac:dyDescent="0.25">
      <c r="I11725" s="14"/>
      <c r="J11725" s="14"/>
      <c r="K11725" s="14"/>
      <c r="L11725" s="14"/>
      <c r="M11725" s="14"/>
      <c r="N11725" s="14"/>
      <c r="O11725" s="14"/>
      <c r="P11725" s="14"/>
    </row>
    <row r="11726" spans="9:16" x14ac:dyDescent="0.25">
      <c r="I11726" s="14"/>
      <c r="J11726" s="14"/>
      <c r="K11726" s="14"/>
      <c r="L11726" s="14"/>
      <c r="M11726" s="14"/>
      <c r="N11726" s="14"/>
      <c r="O11726" s="14"/>
      <c r="P11726" s="14"/>
    </row>
    <row r="11727" spans="9:16" x14ac:dyDescent="0.25">
      <c r="I11727" s="14"/>
      <c r="J11727" s="14"/>
      <c r="K11727" s="14"/>
      <c r="L11727" s="14"/>
      <c r="M11727" s="14"/>
      <c r="N11727" s="14"/>
      <c r="O11727" s="14"/>
      <c r="P11727" s="14"/>
    </row>
    <row r="11728" spans="9:16" x14ac:dyDescent="0.25">
      <c r="I11728" s="14"/>
      <c r="J11728" s="14"/>
      <c r="K11728" s="14"/>
      <c r="L11728" s="14"/>
      <c r="M11728" s="14"/>
      <c r="N11728" s="14"/>
      <c r="O11728" s="14"/>
      <c r="P11728" s="14"/>
    </row>
    <row r="11729" spans="9:16" x14ac:dyDescent="0.25">
      <c r="I11729" s="14"/>
      <c r="J11729" s="14"/>
      <c r="K11729" s="14"/>
      <c r="L11729" s="14"/>
      <c r="M11729" s="14"/>
      <c r="N11729" s="14"/>
      <c r="O11729" s="14"/>
      <c r="P11729" s="14"/>
    </row>
    <row r="11730" spans="9:16" x14ac:dyDescent="0.25">
      <c r="I11730" s="14"/>
      <c r="J11730" s="14"/>
      <c r="K11730" s="14"/>
      <c r="L11730" s="14"/>
      <c r="M11730" s="14"/>
      <c r="N11730" s="14"/>
      <c r="O11730" s="14"/>
      <c r="P11730" s="14"/>
    </row>
    <row r="11731" spans="9:16" x14ac:dyDescent="0.25">
      <c r="I11731" s="14"/>
      <c r="J11731" s="14"/>
      <c r="K11731" s="14"/>
      <c r="L11731" s="14"/>
      <c r="M11731" s="14"/>
      <c r="N11731" s="14"/>
      <c r="O11731" s="14"/>
      <c r="P11731" s="14"/>
    </row>
    <row r="11732" spans="9:16" x14ac:dyDescent="0.25">
      <c r="I11732" s="14"/>
      <c r="J11732" s="14"/>
      <c r="K11732" s="14"/>
      <c r="L11732" s="14"/>
      <c r="M11732" s="14"/>
      <c r="N11732" s="14"/>
      <c r="O11732" s="14"/>
      <c r="P11732" s="14"/>
    </row>
    <row r="11733" spans="9:16" x14ac:dyDescent="0.25">
      <c r="I11733" s="14"/>
      <c r="J11733" s="14"/>
      <c r="K11733" s="14"/>
      <c r="L11733" s="14"/>
      <c r="M11733" s="14"/>
      <c r="N11733" s="14"/>
      <c r="O11733" s="14"/>
      <c r="P11733" s="14"/>
    </row>
    <row r="11734" spans="9:16" x14ac:dyDescent="0.25">
      <c r="I11734" s="14"/>
      <c r="J11734" s="14"/>
      <c r="K11734" s="14"/>
      <c r="L11734" s="14"/>
      <c r="M11734" s="14"/>
      <c r="N11734" s="14"/>
      <c r="O11734" s="14"/>
      <c r="P11734" s="14"/>
    </row>
    <row r="11735" spans="9:16" x14ac:dyDescent="0.25">
      <c r="I11735" s="14"/>
      <c r="J11735" s="14"/>
      <c r="K11735" s="14"/>
      <c r="L11735" s="14"/>
      <c r="M11735" s="14"/>
      <c r="N11735" s="14"/>
      <c r="O11735" s="14"/>
      <c r="P11735" s="14"/>
    </row>
    <row r="11736" spans="9:16" x14ac:dyDescent="0.25">
      <c r="I11736" s="14"/>
      <c r="J11736" s="14"/>
      <c r="K11736" s="14"/>
      <c r="L11736" s="14"/>
      <c r="M11736" s="14"/>
      <c r="N11736" s="14"/>
      <c r="O11736" s="14"/>
      <c r="P11736" s="14"/>
    </row>
    <row r="11737" spans="9:16" x14ac:dyDescent="0.25">
      <c r="I11737" s="14"/>
      <c r="J11737" s="14"/>
      <c r="K11737" s="14"/>
      <c r="L11737" s="14"/>
      <c r="M11737" s="14"/>
      <c r="N11737" s="14"/>
      <c r="O11737" s="14"/>
      <c r="P11737" s="14"/>
    </row>
    <row r="11738" spans="9:16" x14ac:dyDescent="0.25">
      <c r="I11738" s="14"/>
      <c r="J11738" s="14"/>
      <c r="K11738" s="14"/>
      <c r="L11738" s="14"/>
      <c r="M11738" s="14"/>
      <c r="N11738" s="14"/>
      <c r="O11738" s="14"/>
      <c r="P11738" s="14"/>
    </row>
    <row r="11739" spans="9:16" x14ac:dyDescent="0.25">
      <c r="I11739" s="14"/>
      <c r="J11739" s="14"/>
      <c r="K11739" s="14"/>
      <c r="L11739" s="14"/>
      <c r="M11739" s="14"/>
      <c r="N11739" s="14"/>
      <c r="O11739" s="14"/>
      <c r="P11739" s="14"/>
    </row>
    <row r="11740" spans="9:16" x14ac:dyDescent="0.25">
      <c r="I11740" s="14"/>
      <c r="J11740" s="14"/>
      <c r="K11740" s="14"/>
      <c r="L11740" s="14"/>
      <c r="M11740" s="14"/>
      <c r="N11740" s="14"/>
      <c r="O11740" s="14"/>
      <c r="P11740" s="14"/>
    </row>
    <row r="11741" spans="9:16" x14ac:dyDescent="0.25">
      <c r="I11741" s="14"/>
      <c r="J11741" s="14"/>
      <c r="K11741" s="14"/>
      <c r="L11741" s="14"/>
      <c r="M11741" s="14"/>
      <c r="N11741" s="14"/>
      <c r="O11741" s="14"/>
      <c r="P11741" s="14"/>
    </row>
    <row r="11742" spans="9:16" x14ac:dyDescent="0.25">
      <c r="I11742" s="14"/>
      <c r="J11742" s="14"/>
      <c r="K11742" s="14"/>
      <c r="L11742" s="14"/>
      <c r="M11742" s="14"/>
      <c r="N11742" s="14"/>
      <c r="O11742" s="14"/>
      <c r="P11742" s="14"/>
    </row>
    <row r="11743" spans="9:16" x14ac:dyDescent="0.25">
      <c r="I11743" s="14"/>
      <c r="J11743" s="14"/>
      <c r="K11743" s="14"/>
      <c r="L11743" s="14"/>
      <c r="M11743" s="14"/>
      <c r="N11743" s="14"/>
      <c r="O11743" s="14"/>
      <c r="P11743" s="14"/>
    </row>
    <row r="11744" spans="9:16" x14ac:dyDescent="0.25">
      <c r="I11744" s="14"/>
      <c r="J11744" s="14"/>
      <c r="K11744" s="14"/>
      <c r="L11744" s="14"/>
      <c r="M11744" s="14"/>
      <c r="N11744" s="14"/>
      <c r="O11744" s="14"/>
      <c r="P11744" s="14"/>
    </row>
    <row r="11745" spans="9:16" x14ac:dyDescent="0.25">
      <c r="I11745" s="14"/>
      <c r="J11745" s="14"/>
      <c r="K11745" s="14"/>
      <c r="L11745" s="14"/>
      <c r="M11745" s="14"/>
      <c r="N11745" s="14"/>
      <c r="O11745" s="14"/>
      <c r="P11745" s="14"/>
    </row>
    <row r="11746" spans="9:16" x14ac:dyDescent="0.25">
      <c r="I11746" s="14"/>
      <c r="J11746" s="14"/>
      <c r="K11746" s="14"/>
      <c r="L11746" s="14"/>
      <c r="M11746" s="14"/>
      <c r="N11746" s="14"/>
      <c r="O11746" s="14"/>
      <c r="P11746" s="14"/>
    </row>
    <row r="11747" spans="9:16" x14ac:dyDescent="0.25">
      <c r="I11747" s="14"/>
      <c r="J11747" s="14"/>
      <c r="K11747" s="14"/>
      <c r="L11747" s="14"/>
      <c r="M11747" s="14"/>
      <c r="N11747" s="14"/>
      <c r="O11747" s="14"/>
      <c r="P11747" s="14"/>
    </row>
    <row r="11748" spans="9:16" x14ac:dyDescent="0.25">
      <c r="I11748" s="14"/>
      <c r="J11748" s="14"/>
      <c r="K11748" s="14"/>
      <c r="L11748" s="14"/>
      <c r="M11748" s="14"/>
      <c r="N11748" s="14"/>
      <c r="O11748" s="14"/>
      <c r="P11748" s="14"/>
    </row>
    <row r="11749" spans="9:16" x14ac:dyDescent="0.25">
      <c r="I11749" s="14"/>
      <c r="J11749" s="14"/>
      <c r="K11749" s="14"/>
      <c r="L11749" s="14"/>
      <c r="M11749" s="14"/>
      <c r="N11749" s="14"/>
      <c r="O11749" s="14"/>
      <c r="P11749" s="14"/>
    </row>
    <row r="11750" spans="9:16" x14ac:dyDescent="0.25">
      <c r="I11750" s="14"/>
      <c r="J11750" s="14"/>
      <c r="K11750" s="14"/>
      <c r="L11750" s="14"/>
      <c r="M11750" s="14"/>
      <c r="N11750" s="14"/>
      <c r="O11750" s="14"/>
      <c r="P11750" s="14"/>
    </row>
    <row r="11751" spans="9:16" x14ac:dyDescent="0.25">
      <c r="I11751" s="14"/>
      <c r="J11751" s="14"/>
      <c r="K11751" s="14"/>
      <c r="L11751" s="14"/>
      <c r="M11751" s="14"/>
      <c r="N11751" s="14"/>
      <c r="O11751" s="14"/>
      <c r="P11751" s="14"/>
    </row>
    <row r="11752" spans="9:16" x14ac:dyDescent="0.25">
      <c r="I11752" s="14"/>
      <c r="J11752" s="14"/>
      <c r="K11752" s="14"/>
      <c r="L11752" s="14"/>
      <c r="M11752" s="14"/>
      <c r="N11752" s="14"/>
      <c r="O11752" s="14"/>
      <c r="P11752" s="14"/>
    </row>
    <row r="11753" spans="9:16" x14ac:dyDescent="0.25">
      <c r="I11753" s="14"/>
      <c r="J11753" s="14"/>
      <c r="K11753" s="14"/>
      <c r="L11753" s="14"/>
      <c r="M11753" s="14"/>
      <c r="N11753" s="14"/>
      <c r="O11753" s="14"/>
      <c r="P11753" s="14"/>
    </row>
    <row r="11754" spans="9:16" x14ac:dyDescent="0.25">
      <c r="I11754" s="14"/>
      <c r="J11754" s="14"/>
      <c r="K11754" s="14"/>
      <c r="L11754" s="14"/>
      <c r="M11754" s="14"/>
      <c r="N11754" s="14"/>
      <c r="O11754" s="14"/>
      <c r="P11754" s="14"/>
    </row>
    <row r="11755" spans="9:16" x14ac:dyDescent="0.25">
      <c r="I11755" s="14"/>
      <c r="J11755" s="14"/>
      <c r="K11755" s="14"/>
      <c r="L11755" s="14"/>
      <c r="M11755" s="14"/>
      <c r="N11755" s="14"/>
      <c r="O11755" s="14"/>
      <c r="P11755" s="14"/>
    </row>
    <row r="11756" spans="9:16" x14ac:dyDescent="0.25">
      <c r="I11756" s="14"/>
      <c r="J11756" s="14"/>
      <c r="K11756" s="14"/>
      <c r="L11756" s="14"/>
      <c r="M11756" s="14"/>
      <c r="N11756" s="14"/>
      <c r="O11756" s="14"/>
      <c r="P11756" s="14"/>
    </row>
    <row r="11757" spans="9:16" x14ac:dyDescent="0.25">
      <c r="I11757" s="14"/>
      <c r="J11757" s="14"/>
      <c r="K11757" s="14"/>
      <c r="L11757" s="14"/>
      <c r="M11757" s="14"/>
      <c r="N11757" s="14"/>
      <c r="O11757" s="14"/>
      <c r="P11757" s="14"/>
    </row>
    <row r="11758" spans="9:16" x14ac:dyDescent="0.25">
      <c r="I11758" s="14"/>
      <c r="J11758" s="14"/>
      <c r="K11758" s="14"/>
      <c r="L11758" s="14"/>
      <c r="M11758" s="14"/>
      <c r="N11758" s="14"/>
      <c r="O11758" s="14"/>
      <c r="P11758" s="14"/>
    </row>
    <row r="11759" spans="9:16" x14ac:dyDescent="0.25">
      <c r="I11759" s="14"/>
      <c r="J11759" s="14"/>
      <c r="K11759" s="14"/>
      <c r="L11759" s="14"/>
      <c r="M11759" s="14"/>
      <c r="N11759" s="14"/>
      <c r="O11759" s="14"/>
      <c r="P11759" s="14"/>
    </row>
    <row r="11760" spans="9:16" x14ac:dyDescent="0.25">
      <c r="I11760" s="14"/>
      <c r="J11760" s="14"/>
      <c r="K11760" s="14"/>
      <c r="L11760" s="14"/>
      <c r="M11760" s="14"/>
      <c r="N11760" s="14"/>
      <c r="O11760" s="14"/>
      <c r="P11760" s="14"/>
    </row>
    <row r="11761" spans="9:16" x14ac:dyDescent="0.25">
      <c r="I11761" s="14"/>
      <c r="J11761" s="14"/>
      <c r="K11761" s="14"/>
      <c r="L11761" s="14"/>
      <c r="M11761" s="14"/>
      <c r="N11761" s="14"/>
      <c r="O11761" s="14"/>
      <c r="P11761" s="14"/>
    </row>
    <row r="11762" spans="9:16" x14ac:dyDescent="0.25">
      <c r="I11762" s="14"/>
      <c r="J11762" s="14"/>
      <c r="K11762" s="14"/>
      <c r="L11762" s="14"/>
      <c r="M11762" s="14"/>
      <c r="N11762" s="14"/>
      <c r="O11762" s="14"/>
      <c r="P11762" s="14"/>
    </row>
    <row r="11763" spans="9:16" x14ac:dyDescent="0.25">
      <c r="I11763" s="14"/>
      <c r="J11763" s="14"/>
      <c r="K11763" s="14"/>
      <c r="L11763" s="14"/>
      <c r="M11763" s="14"/>
      <c r="N11763" s="14"/>
      <c r="O11763" s="14"/>
      <c r="P11763" s="14"/>
    </row>
    <row r="11764" spans="9:16" x14ac:dyDescent="0.25">
      <c r="I11764" s="14"/>
      <c r="J11764" s="14"/>
      <c r="K11764" s="14"/>
      <c r="L11764" s="14"/>
      <c r="M11764" s="14"/>
      <c r="N11764" s="14"/>
      <c r="O11764" s="14"/>
      <c r="P11764" s="14"/>
    </row>
    <row r="11765" spans="9:16" x14ac:dyDescent="0.25">
      <c r="I11765" s="14"/>
      <c r="J11765" s="14"/>
      <c r="K11765" s="14"/>
      <c r="L11765" s="14"/>
      <c r="M11765" s="14"/>
      <c r="N11765" s="14"/>
      <c r="O11765" s="14"/>
      <c r="P11765" s="14"/>
    </row>
    <row r="11766" spans="9:16" x14ac:dyDescent="0.25">
      <c r="I11766" s="14"/>
      <c r="J11766" s="14"/>
      <c r="K11766" s="14"/>
      <c r="L11766" s="14"/>
      <c r="M11766" s="14"/>
      <c r="N11766" s="14"/>
      <c r="O11766" s="14"/>
      <c r="P11766" s="14"/>
    </row>
    <row r="11767" spans="9:16" x14ac:dyDescent="0.25">
      <c r="I11767" s="14"/>
      <c r="J11767" s="14"/>
      <c r="K11767" s="14"/>
      <c r="L11767" s="14"/>
      <c r="M11767" s="14"/>
      <c r="N11767" s="14"/>
      <c r="O11767" s="14"/>
      <c r="P11767" s="14"/>
    </row>
    <row r="11768" spans="9:16" x14ac:dyDescent="0.25">
      <c r="I11768" s="14"/>
      <c r="J11768" s="14"/>
      <c r="K11768" s="14"/>
      <c r="L11768" s="14"/>
      <c r="M11768" s="14"/>
      <c r="N11768" s="14"/>
      <c r="O11768" s="14"/>
      <c r="P11768" s="14"/>
    </row>
    <row r="11769" spans="9:16" x14ac:dyDescent="0.25">
      <c r="I11769" s="14"/>
      <c r="J11769" s="14"/>
      <c r="K11769" s="14"/>
      <c r="L11769" s="14"/>
      <c r="M11769" s="14"/>
      <c r="N11769" s="14"/>
      <c r="O11769" s="14"/>
      <c r="P11769" s="14"/>
    </row>
    <row r="11770" spans="9:16" x14ac:dyDescent="0.25">
      <c r="I11770" s="14"/>
      <c r="J11770" s="14"/>
      <c r="K11770" s="14"/>
      <c r="L11770" s="14"/>
      <c r="M11770" s="14"/>
      <c r="N11770" s="14"/>
      <c r="O11770" s="14"/>
      <c r="P11770" s="14"/>
    </row>
    <row r="11771" spans="9:16" x14ac:dyDescent="0.25">
      <c r="I11771" s="14"/>
      <c r="J11771" s="14"/>
      <c r="K11771" s="14"/>
      <c r="L11771" s="14"/>
      <c r="M11771" s="14"/>
      <c r="N11771" s="14"/>
      <c r="O11771" s="14"/>
      <c r="P11771" s="14"/>
    </row>
    <row r="11772" spans="9:16" x14ac:dyDescent="0.25">
      <c r="I11772" s="14"/>
      <c r="J11772" s="14"/>
      <c r="K11772" s="14"/>
      <c r="L11772" s="14"/>
      <c r="M11772" s="14"/>
      <c r="N11772" s="14"/>
      <c r="O11772" s="14"/>
      <c r="P11772" s="14"/>
    </row>
    <row r="11773" spans="9:16" x14ac:dyDescent="0.25">
      <c r="I11773" s="14"/>
      <c r="J11773" s="14"/>
      <c r="K11773" s="14"/>
      <c r="L11773" s="14"/>
      <c r="M11773" s="14"/>
      <c r="N11773" s="14"/>
      <c r="O11773" s="14"/>
      <c r="P11773" s="14"/>
    </row>
    <row r="11774" spans="9:16" x14ac:dyDescent="0.25">
      <c r="I11774" s="14"/>
      <c r="J11774" s="14"/>
      <c r="K11774" s="14"/>
      <c r="L11774" s="14"/>
      <c r="M11774" s="14"/>
      <c r="N11774" s="14"/>
      <c r="O11774" s="14"/>
      <c r="P11774" s="14"/>
    </row>
    <row r="11775" spans="9:16" x14ac:dyDescent="0.25">
      <c r="I11775" s="14"/>
      <c r="J11775" s="14"/>
      <c r="K11775" s="14"/>
      <c r="L11775" s="14"/>
      <c r="M11775" s="14"/>
      <c r="N11775" s="14"/>
      <c r="O11775" s="14"/>
      <c r="P11775" s="14"/>
    </row>
    <row r="11776" spans="9:16" x14ac:dyDescent="0.25">
      <c r="I11776" s="14"/>
      <c r="J11776" s="14"/>
      <c r="K11776" s="14"/>
      <c r="L11776" s="14"/>
      <c r="M11776" s="14"/>
      <c r="N11776" s="14"/>
      <c r="O11776" s="14"/>
      <c r="P11776" s="14"/>
    </row>
    <row r="11777" spans="9:16" x14ac:dyDescent="0.25">
      <c r="I11777" s="14"/>
      <c r="J11777" s="14"/>
      <c r="K11777" s="14"/>
      <c r="L11777" s="14"/>
      <c r="M11777" s="14"/>
      <c r="N11777" s="14"/>
      <c r="O11777" s="14"/>
      <c r="P11777" s="14"/>
    </row>
    <row r="11778" spans="9:16" x14ac:dyDescent="0.25">
      <c r="I11778" s="14"/>
      <c r="J11778" s="14"/>
      <c r="K11778" s="14"/>
      <c r="L11778" s="14"/>
      <c r="M11778" s="14"/>
      <c r="N11778" s="14"/>
      <c r="O11778" s="14"/>
      <c r="P11778" s="14"/>
    </row>
    <row r="11779" spans="9:16" x14ac:dyDescent="0.25">
      <c r="I11779" s="14"/>
      <c r="J11779" s="14"/>
      <c r="K11779" s="14"/>
      <c r="L11779" s="14"/>
      <c r="M11779" s="14"/>
      <c r="N11779" s="14"/>
      <c r="O11779" s="14"/>
      <c r="P11779" s="14"/>
    </row>
    <row r="11780" spans="9:16" x14ac:dyDescent="0.25">
      <c r="I11780" s="14"/>
      <c r="J11780" s="14"/>
      <c r="K11780" s="14"/>
      <c r="L11780" s="14"/>
      <c r="M11780" s="14"/>
      <c r="N11780" s="14"/>
      <c r="O11780" s="14"/>
      <c r="P11780" s="14"/>
    </row>
    <row r="11781" spans="9:16" x14ac:dyDescent="0.25">
      <c r="I11781" s="14"/>
      <c r="J11781" s="14"/>
      <c r="K11781" s="14"/>
      <c r="L11781" s="14"/>
      <c r="M11781" s="14"/>
      <c r="N11781" s="14"/>
      <c r="O11781" s="14"/>
      <c r="P11781" s="14"/>
    </row>
    <row r="11782" spans="9:16" x14ac:dyDescent="0.25">
      <c r="I11782" s="14"/>
      <c r="J11782" s="14"/>
      <c r="K11782" s="14"/>
      <c r="L11782" s="14"/>
      <c r="M11782" s="14"/>
      <c r="N11782" s="14"/>
      <c r="O11782" s="14"/>
      <c r="P11782" s="14"/>
    </row>
    <row r="11783" spans="9:16" x14ac:dyDescent="0.25">
      <c r="I11783" s="14"/>
      <c r="J11783" s="14"/>
      <c r="K11783" s="14"/>
      <c r="L11783" s="14"/>
      <c r="M11783" s="14"/>
      <c r="N11783" s="14"/>
      <c r="O11783" s="14"/>
      <c r="P11783" s="14"/>
    </row>
    <row r="11784" spans="9:16" x14ac:dyDescent="0.25">
      <c r="I11784" s="14"/>
      <c r="J11784" s="14"/>
      <c r="K11784" s="14"/>
      <c r="L11784" s="14"/>
      <c r="M11784" s="14"/>
      <c r="N11784" s="14"/>
      <c r="O11784" s="14"/>
      <c r="P11784" s="14"/>
    </row>
    <row r="11785" spans="9:16" x14ac:dyDescent="0.25">
      <c r="I11785" s="14"/>
      <c r="J11785" s="14"/>
      <c r="K11785" s="14"/>
      <c r="L11785" s="14"/>
      <c r="M11785" s="14"/>
      <c r="N11785" s="14"/>
      <c r="O11785" s="14"/>
      <c r="P11785" s="14"/>
    </row>
    <row r="11786" spans="9:16" x14ac:dyDescent="0.25">
      <c r="I11786" s="14"/>
      <c r="J11786" s="14"/>
      <c r="K11786" s="14"/>
      <c r="L11786" s="14"/>
      <c r="M11786" s="14"/>
      <c r="N11786" s="14"/>
      <c r="O11786" s="14"/>
      <c r="P11786" s="14"/>
    </row>
    <row r="11787" spans="9:16" x14ac:dyDescent="0.25">
      <c r="I11787" s="14"/>
      <c r="J11787" s="14"/>
      <c r="K11787" s="14"/>
      <c r="L11787" s="14"/>
      <c r="M11787" s="14"/>
      <c r="N11787" s="14"/>
      <c r="O11787" s="14"/>
      <c r="P11787" s="14"/>
    </row>
    <row r="11788" spans="9:16" x14ac:dyDescent="0.25">
      <c r="I11788" s="14"/>
      <c r="J11788" s="14"/>
      <c r="K11788" s="14"/>
      <c r="L11788" s="14"/>
      <c r="M11788" s="14"/>
      <c r="N11788" s="14"/>
      <c r="O11788" s="14"/>
      <c r="P11788" s="14"/>
    </row>
    <row r="11789" spans="9:16" x14ac:dyDescent="0.25">
      <c r="I11789" s="14"/>
      <c r="J11789" s="14"/>
      <c r="K11789" s="14"/>
      <c r="L11789" s="14"/>
      <c r="M11789" s="14"/>
      <c r="N11789" s="14"/>
      <c r="O11789" s="14"/>
      <c r="P11789" s="14"/>
    </row>
    <row r="11790" spans="9:16" x14ac:dyDescent="0.25">
      <c r="I11790" s="14"/>
      <c r="J11790" s="14"/>
      <c r="K11790" s="14"/>
      <c r="L11790" s="14"/>
      <c r="M11790" s="14"/>
      <c r="N11790" s="14"/>
      <c r="O11790" s="14"/>
      <c r="P11790" s="14"/>
    </row>
    <row r="11791" spans="9:16" x14ac:dyDescent="0.25">
      <c r="I11791" s="14"/>
      <c r="J11791" s="14"/>
      <c r="K11791" s="14"/>
      <c r="L11791" s="14"/>
      <c r="M11791" s="14"/>
      <c r="N11791" s="14"/>
      <c r="O11791" s="14"/>
      <c r="P11791" s="14"/>
    </row>
    <row r="11792" spans="9:16" x14ac:dyDescent="0.25">
      <c r="I11792" s="14"/>
      <c r="J11792" s="14"/>
      <c r="K11792" s="14"/>
      <c r="L11792" s="14"/>
      <c r="M11792" s="14"/>
      <c r="N11792" s="14"/>
      <c r="O11792" s="14"/>
      <c r="P11792" s="14"/>
    </row>
    <row r="11793" spans="9:16" x14ac:dyDescent="0.25">
      <c r="I11793" s="14"/>
      <c r="J11793" s="14"/>
      <c r="K11793" s="14"/>
      <c r="L11793" s="14"/>
      <c r="M11793" s="14"/>
      <c r="N11793" s="14"/>
      <c r="O11793" s="14"/>
      <c r="P11793" s="14"/>
    </row>
    <row r="11794" spans="9:16" x14ac:dyDescent="0.25">
      <c r="I11794" s="14"/>
      <c r="J11794" s="14"/>
      <c r="K11794" s="14"/>
      <c r="L11794" s="14"/>
      <c r="M11794" s="14"/>
      <c r="N11794" s="14"/>
      <c r="O11794" s="14"/>
      <c r="P11794" s="14"/>
    </row>
    <row r="11795" spans="9:16" x14ac:dyDescent="0.25">
      <c r="I11795" s="14"/>
      <c r="J11795" s="14"/>
      <c r="K11795" s="14"/>
      <c r="L11795" s="14"/>
      <c r="M11795" s="14"/>
      <c r="N11795" s="14"/>
      <c r="O11795" s="14"/>
      <c r="P11795" s="14"/>
    </row>
    <row r="11796" spans="9:16" x14ac:dyDescent="0.25">
      <c r="I11796" s="14"/>
      <c r="J11796" s="14"/>
      <c r="K11796" s="14"/>
      <c r="L11796" s="14"/>
      <c r="M11796" s="14"/>
      <c r="N11796" s="14"/>
      <c r="O11796" s="14"/>
      <c r="P11796" s="14"/>
    </row>
    <row r="11797" spans="9:16" x14ac:dyDescent="0.25">
      <c r="I11797" s="14"/>
      <c r="J11797" s="14"/>
      <c r="K11797" s="14"/>
      <c r="L11797" s="14"/>
      <c r="M11797" s="14"/>
      <c r="N11797" s="14"/>
      <c r="O11797" s="14"/>
      <c r="P11797" s="14"/>
    </row>
    <row r="11798" spans="9:16" x14ac:dyDescent="0.25">
      <c r="I11798" s="14"/>
      <c r="J11798" s="14"/>
      <c r="K11798" s="14"/>
      <c r="L11798" s="14"/>
      <c r="M11798" s="14"/>
      <c r="N11798" s="14"/>
      <c r="O11798" s="14"/>
      <c r="P11798" s="14"/>
    </row>
    <row r="11799" spans="9:16" x14ac:dyDescent="0.25">
      <c r="I11799" s="14"/>
      <c r="J11799" s="14"/>
      <c r="K11799" s="14"/>
      <c r="L11799" s="14"/>
      <c r="M11799" s="14"/>
      <c r="N11799" s="14"/>
      <c r="O11799" s="14"/>
      <c r="P11799" s="14"/>
    </row>
    <row r="11800" spans="9:16" x14ac:dyDescent="0.25">
      <c r="I11800" s="14"/>
      <c r="J11800" s="14"/>
      <c r="K11800" s="14"/>
      <c r="L11800" s="14"/>
      <c r="M11800" s="14"/>
      <c r="N11800" s="14"/>
      <c r="O11800" s="14"/>
      <c r="P11800" s="14"/>
    </row>
    <row r="11801" spans="9:16" x14ac:dyDescent="0.25">
      <c r="I11801" s="14"/>
      <c r="J11801" s="14"/>
      <c r="K11801" s="14"/>
      <c r="L11801" s="14"/>
      <c r="M11801" s="14"/>
      <c r="N11801" s="14"/>
      <c r="O11801" s="14"/>
      <c r="P11801" s="14"/>
    </row>
    <row r="11802" spans="9:16" x14ac:dyDescent="0.25">
      <c r="I11802" s="14"/>
      <c r="J11802" s="14"/>
      <c r="K11802" s="14"/>
      <c r="L11802" s="14"/>
      <c r="M11802" s="14"/>
      <c r="N11802" s="14"/>
      <c r="O11802" s="14"/>
      <c r="P11802" s="14"/>
    </row>
    <row r="11803" spans="9:16" x14ac:dyDescent="0.25">
      <c r="I11803" s="14"/>
      <c r="J11803" s="14"/>
      <c r="K11803" s="14"/>
      <c r="L11803" s="14"/>
      <c r="M11803" s="14"/>
      <c r="N11803" s="14"/>
      <c r="O11803" s="14"/>
      <c r="P11803" s="14"/>
    </row>
    <row r="11804" spans="9:16" x14ac:dyDescent="0.25">
      <c r="I11804" s="14"/>
      <c r="J11804" s="14"/>
      <c r="K11804" s="14"/>
      <c r="L11804" s="14"/>
      <c r="M11804" s="14"/>
      <c r="N11804" s="14"/>
      <c r="O11804" s="14"/>
      <c r="P11804" s="14"/>
    </row>
    <row r="11805" spans="9:16" x14ac:dyDescent="0.25">
      <c r="I11805" s="14"/>
      <c r="J11805" s="14"/>
      <c r="K11805" s="14"/>
      <c r="L11805" s="14"/>
      <c r="M11805" s="14"/>
      <c r="N11805" s="14"/>
      <c r="O11805" s="14"/>
      <c r="P11805" s="14"/>
    </row>
    <row r="11806" spans="9:16" x14ac:dyDescent="0.25">
      <c r="I11806" s="14"/>
      <c r="J11806" s="14"/>
      <c r="K11806" s="14"/>
      <c r="L11806" s="14"/>
      <c r="M11806" s="14"/>
      <c r="N11806" s="14"/>
      <c r="O11806" s="14"/>
      <c r="P11806" s="14"/>
    </row>
    <row r="11807" spans="9:16" x14ac:dyDescent="0.25">
      <c r="I11807" s="14"/>
      <c r="J11807" s="14"/>
      <c r="K11807" s="14"/>
      <c r="L11807" s="14"/>
      <c r="M11807" s="14"/>
      <c r="N11807" s="14"/>
      <c r="O11807" s="14"/>
      <c r="P11807" s="14"/>
    </row>
    <row r="11808" spans="9:16" x14ac:dyDescent="0.25">
      <c r="I11808" s="14"/>
      <c r="J11808" s="14"/>
      <c r="K11808" s="14"/>
      <c r="L11808" s="14"/>
      <c r="M11808" s="14"/>
      <c r="N11808" s="14"/>
      <c r="O11808" s="14"/>
      <c r="P11808" s="14"/>
    </row>
    <row r="11809" spans="9:16" x14ac:dyDescent="0.25">
      <c r="I11809" s="14"/>
      <c r="J11809" s="14"/>
      <c r="K11809" s="14"/>
      <c r="L11809" s="14"/>
      <c r="M11809" s="14"/>
      <c r="N11809" s="14"/>
      <c r="O11809" s="14"/>
      <c r="P11809" s="14"/>
    </row>
    <row r="11810" spans="9:16" x14ac:dyDescent="0.25">
      <c r="I11810" s="14"/>
      <c r="J11810" s="14"/>
      <c r="K11810" s="14"/>
      <c r="L11810" s="14"/>
      <c r="M11810" s="14"/>
      <c r="N11810" s="14"/>
      <c r="O11810" s="14"/>
      <c r="P11810" s="14"/>
    </row>
    <row r="11811" spans="9:16" x14ac:dyDescent="0.25">
      <c r="I11811" s="14"/>
      <c r="J11811" s="14"/>
      <c r="K11811" s="14"/>
      <c r="L11811" s="14"/>
      <c r="M11811" s="14"/>
      <c r="N11811" s="14"/>
      <c r="O11811" s="14"/>
      <c r="P11811" s="14"/>
    </row>
    <row r="11812" spans="9:16" x14ac:dyDescent="0.25">
      <c r="I11812" s="14"/>
      <c r="J11812" s="14"/>
      <c r="K11812" s="14"/>
      <c r="L11812" s="14"/>
      <c r="M11812" s="14"/>
      <c r="N11812" s="14"/>
      <c r="O11812" s="14"/>
      <c r="P11812" s="14"/>
    </row>
    <row r="11813" spans="9:16" x14ac:dyDescent="0.25">
      <c r="I11813" s="14"/>
      <c r="J11813" s="14"/>
      <c r="K11813" s="14"/>
      <c r="L11813" s="14"/>
      <c r="M11813" s="14"/>
      <c r="N11813" s="14"/>
      <c r="O11813" s="14"/>
      <c r="P11813" s="14"/>
    </row>
    <row r="11814" spans="9:16" x14ac:dyDescent="0.25">
      <c r="I11814" s="14"/>
      <c r="J11814" s="14"/>
      <c r="K11814" s="14"/>
      <c r="L11814" s="14"/>
      <c r="M11814" s="14"/>
      <c r="N11814" s="14"/>
      <c r="O11814" s="14"/>
      <c r="P11814" s="14"/>
    </row>
    <row r="11815" spans="9:16" x14ac:dyDescent="0.25">
      <c r="I11815" s="14"/>
      <c r="J11815" s="14"/>
      <c r="K11815" s="14"/>
      <c r="L11815" s="14"/>
      <c r="M11815" s="14"/>
      <c r="N11815" s="14"/>
      <c r="O11815" s="14"/>
      <c r="P11815" s="14"/>
    </row>
    <row r="11816" spans="9:16" x14ac:dyDescent="0.25">
      <c r="I11816" s="14"/>
      <c r="J11816" s="14"/>
      <c r="K11816" s="14"/>
      <c r="L11816" s="14"/>
      <c r="M11816" s="14"/>
      <c r="N11816" s="14"/>
      <c r="O11816" s="14"/>
      <c r="P11816" s="14"/>
    </row>
    <row r="11817" spans="9:16" x14ac:dyDescent="0.25">
      <c r="I11817" s="14"/>
      <c r="J11817" s="14"/>
      <c r="K11817" s="14"/>
      <c r="L11817" s="14"/>
      <c r="M11817" s="14"/>
      <c r="N11817" s="14"/>
      <c r="O11817" s="14"/>
      <c r="P11817" s="14"/>
    </row>
    <row r="11818" spans="9:16" x14ac:dyDescent="0.25">
      <c r="I11818" s="14"/>
      <c r="J11818" s="14"/>
      <c r="K11818" s="14"/>
      <c r="L11818" s="14"/>
      <c r="M11818" s="14"/>
      <c r="N11818" s="14"/>
      <c r="O11818" s="14"/>
      <c r="P11818" s="14"/>
    </row>
    <row r="11819" spans="9:16" x14ac:dyDescent="0.25">
      <c r="I11819" s="14"/>
      <c r="J11819" s="14"/>
      <c r="K11819" s="14"/>
      <c r="L11819" s="14"/>
      <c r="M11819" s="14"/>
      <c r="N11819" s="14"/>
      <c r="O11819" s="14"/>
      <c r="P11819" s="14"/>
    </row>
    <row r="11820" spans="9:16" x14ac:dyDescent="0.25">
      <c r="I11820" s="14"/>
      <c r="J11820" s="14"/>
      <c r="K11820" s="14"/>
      <c r="L11820" s="14"/>
      <c r="M11820" s="14"/>
      <c r="N11820" s="14"/>
      <c r="O11820" s="14"/>
      <c r="P11820" s="14"/>
    </row>
    <row r="11821" spans="9:16" x14ac:dyDescent="0.25">
      <c r="I11821" s="14"/>
      <c r="J11821" s="14"/>
      <c r="K11821" s="14"/>
      <c r="L11821" s="14"/>
      <c r="M11821" s="14"/>
      <c r="N11821" s="14"/>
      <c r="O11821" s="14"/>
      <c r="P11821" s="14"/>
    </row>
    <row r="11822" spans="9:16" x14ac:dyDescent="0.25">
      <c r="I11822" s="14"/>
      <c r="J11822" s="14"/>
      <c r="K11822" s="14"/>
      <c r="L11822" s="14"/>
      <c r="M11822" s="14"/>
      <c r="N11822" s="14"/>
      <c r="O11822" s="14"/>
      <c r="P11822" s="14"/>
    </row>
    <row r="11823" spans="9:16" x14ac:dyDescent="0.25">
      <c r="I11823" s="14"/>
      <c r="J11823" s="14"/>
      <c r="K11823" s="14"/>
      <c r="L11823" s="14"/>
      <c r="M11823" s="14"/>
      <c r="N11823" s="14"/>
      <c r="O11823" s="14"/>
      <c r="P11823" s="14"/>
    </row>
    <row r="11824" spans="9:16" x14ac:dyDescent="0.25">
      <c r="I11824" s="14"/>
      <c r="J11824" s="14"/>
      <c r="K11824" s="14"/>
      <c r="L11824" s="14"/>
      <c r="M11824" s="14"/>
      <c r="N11824" s="14"/>
      <c r="O11824" s="14"/>
      <c r="P11824" s="14"/>
    </row>
    <row r="11825" spans="9:16" x14ac:dyDescent="0.25">
      <c r="I11825" s="14"/>
      <c r="J11825" s="14"/>
      <c r="K11825" s="14"/>
      <c r="L11825" s="14"/>
      <c r="M11825" s="14"/>
      <c r="N11825" s="14"/>
      <c r="O11825" s="14"/>
      <c r="P11825" s="14"/>
    </row>
    <row r="11826" spans="9:16" x14ac:dyDescent="0.25">
      <c r="I11826" s="14"/>
      <c r="J11826" s="14"/>
      <c r="K11826" s="14"/>
      <c r="L11826" s="14"/>
      <c r="M11826" s="14"/>
      <c r="N11826" s="14"/>
      <c r="O11826" s="14"/>
      <c r="P11826" s="14"/>
    </row>
    <row r="11827" spans="9:16" x14ac:dyDescent="0.25">
      <c r="I11827" s="14"/>
      <c r="J11827" s="14"/>
      <c r="K11827" s="14"/>
      <c r="L11827" s="14"/>
      <c r="M11827" s="14"/>
      <c r="N11827" s="14"/>
      <c r="O11827" s="14"/>
      <c r="P11827" s="14"/>
    </row>
    <row r="11828" spans="9:16" x14ac:dyDescent="0.25">
      <c r="I11828" s="14"/>
      <c r="J11828" s="14"/>
      <c r="K11828" s="14"/>
      <c r="L11828" s="14"/>
      <c r="M11828" s="14"/>
      <c r="N11828" s="14"/>
      <c r="O11828" s="14"/>
      <c r="P11828" s="14"/>
    </row>
    <row r="11829" spans="9:16" x14ac:dyDescent="0.25">
      <c r="I11829" s="14"/>
      <c r="J11829" s="14"/>
      <c r="K11829" s="14"/>
      <c r="L11829" s="14"/>
      <c r="M11829" s="14"/>
      <c r="N11829" s="14"/>
      <c r="O11829" s="14"/>
      <c r="P11829" s="14"/>
    </row>
    <row r="11830" spans="9:16" x14ac:dyDescent="0.25">
      <c r="I11830" s="14"/>
      <c r="J11830" s="14"/>
      <c r="K11830" s="14"/>
      <c r="L11830" s="14"/>
      <c r="M11830" s="14"/>
      <c r="N11830" s="14"/>
      <c r="O11830" s="14"/>
      <c r="P11830" s="14"/>
    </row>
    <row r="11831" spans="9:16" x14ac:dyDescent="0.25">
      <c r="I11831" s="14"/>
      <c r="J11831" s="14"/>
      <c r="K11831" s="14"/>
      <c r="L11831" s="14"/>
      <c r="M11831" s="14"/>
      <c r="N11831" s="14"/>
      <c r="O11831" s="14"/>
      <c r="P11831" s="14"/>
    </row>
    <row r="11832" spans="9:16" x14ac:dyDescent="0.25">
      <c r="I11832" s="14"/>
      <c r="J11832" s="14"/>
      <c r="K11832" s="14"/>
      <c r="L11832" s="14"/>
      <c r="M11832" s="14"/>
      <c r="N11832" s="14"/>
      <c r="O11832" s="14"/>
      <c r="P11832" s="14"/>
    </row>
    <row r="11833" spans="9:16" x14ac:dyDescent="0.25">
      <c r="I11833" s="14"/>
      <c r="J11833" s="14"/>
      <c r="K11833" s="14"/>
      <c r="L11833" s="14"/>
      <c r="M11833" s="14"/>
      <c r="N11833" s="14"/>
      <c r="O11833" s="14"/>
      <c r="P11833" s="14"/>
    </row>
    <row r="11834" spans="9:16" x14ac:dyDescent="0.25">
      <c r="I11834" s="14"/>
      <c r="J11834" s="14"/>
      <c r="K11834" s="14"/>
      <c r="L11834" s="14"/>
      <c r="M11834" s="14"/>
      <c r="N11834" s="14"/>
      <c r="O11834" s="14"/>
      <c r="P11834" s="14"/>
    </row>
    <row r="11835" spans="9:16" x14ac:dyDescent="0.25">
      <c r="I11835" s="14"/>
      <c r="J11835" s="14"/>
      <c r="K11835" s="14"/>
      <c r="L11835" s="14"/>
      <c r="M11835" s="14"/>
      <c r="N11835" s="14"/>
      <c r="O11835" s="14"/>
      <c r="P11835" s="14"/>
    </row>
    <row r="11836" spans="9:16" x14ac:dyDescent="0.25">
      <c r="I11836" s="14"/>
      <c r="J11836" s="14"/>
      <c r="K11836" s="14"/>
      <c r="L11836" s="14"/>
      <c r="M11836" s="14"/>
      <c r="N11836" s="14"/>
      <c r="O11836" s="14"/>
      <c r="P11836" s="14"/>
    </row>
    <row r="11837" spans="9:16" x14ac:dyDescent="0.25">
      <c r="I11837" s="14"/>
      <c r="J11837" s="14"/>
      <c r="K11837" s="14"/>
      <c r="L11837" s="14"/>
      <c r="M11837" s="14"/>
      <c r="N11837" s="14"/>
      <c r="O11837" s="14"/>
      <c r="P11837" s="14"/>
    </row>
    <row r="11838" spans="9:16" x14ac:dyDescent="0.25">
      <c r="I11838" s="14"/>
      <c r="J11838" s="14"/>
      <c r="K11838" s="14"/>
      <c r="L11838" s="14"/>
      <c r="M11838" s="14"/>
      <c r="N11838" s="14"/>
      <c r="O11838" s="14"/>
      <c r="P11838" s="14"/>
    </row>
    <row r="11839" spans="9:16" x14ac:dyDescent="0.25">
      <c r="I11839" s="14"/>
      <c r="J11839" s="14"/>
      <c r="K11839" s="14"/>
      <c r="L11839" s="14"/>
      <c r="M11839" s="14"/>
      <c r="N11839" s="14"/>
      <c r="O11839" s="14"/>
      <c r="P11839" s="14"/>
    </row>
    <row r="11840" spans="9:16" x14ac:dyDescent="0.25">
      <c r="I11840" s="14"/>
      <c r="J11840" s="14"/>
      <c r="K11840" s="14"/>
      <c r="L11840" s="14"/>
      <c r="M11840" s="14"/>
      <c r="N11840" s="14"/>
      <c r="O11840" s="14"/>
      <c r="P11840" s="14"/>
    </row>
    <row r="11841" spans="9:16" x14ac:dyDescent="0.25">
      <c r="I11841" s="14"/>
      <c r="J11841" s="14"/>
      <c r="K11841" s="14"/>
      <c r="L11841" s="14"/>
      <c r="M11841" s="14"/>
      <c r="N11841" s="14"/>
      <c r="O11841" s="14"/>
      <c r="P11841" s="14"/>
    </row>
    <row r="11842" spans="9:16" x14ac:dyDescent="0.25">
      <c r="I11842" s="14"/>
      <c r="J11842" s="14"/>
      <c r="K11842" s="14"/>
      <c r="L11842" s="14"/>
      <c r="M11842" s="14"/>
      <c r="N11842" s="14"/>
      <c r="O11842" s="14"/>
      <c r="P11842" s="14"/>
    </row>
    <row r="11843" spans="9:16" x14ac:dyDescent="0.25">
      <c r="I11843" s="14"/>
      <c r="J11843" s="14"/>
      <c r="K11843" s="14"/>
      <c r="L11843" s="14"/>
      <c r="M11843" s="14"/>
      <c r="N11843" s="14"/>
      <c r="O11843" s="14"/>
      <c r="P11843" s="14"/>
    </row>
    <row r="11844" spans="9:16" x14ac:dyDescent="0.25">
      <c r="I11844" s="14"/>
      <c r="J11844" s="14"/>
      <c r="K11844" s="14"/>
      <c r="L11844" s="14"/>
      <c r="M11844" s="14"/>
      <c r="N11844" s="14"/>
      <c r="O11844" s="14"/>
      <c r="P11844" s="14"/>
    </row>
    <row r="11845" spans="9:16" x14ac:dyDescent="0.25">
      <c r="I11845" s="14"/>
      <c r="J11845" s="14"/>
      <c r="K11845" s="14"/>
      <c r="L11845" s="14"/>
      <c r="M11845" s="14"/>
      <c r="N11845" s="14"/>
      <c r="O11845" s="14"/>
      <c r="P11845" s="14"/>
    </row>
    <row r="11846" spans="9:16" x14ac:dyDescent="0.25">
      <c r="I11846" s="14"/>
      <c r="J11846" s="14"/>
      <c r="K11846" s="14"/>
      <c r="L11846" s="14"/>
      <c r="M11846" s="14"/>
      <c r="N11846" s="14"/>
      <c r="O11846" s="14"/>
      <c r="P11846" s="14"/>
    </row>
    <row r="11847" spans="9:16" x14ac:dyDescent="0.25">
      <c r="I11847" s="14"/>
      <c r="J11847" s="14"/>
      <c r="K11847" s="14"/>
      <c r="L11847" s="14"/>
      <c r="M11847" s="14"/>
      <c r="N11847" s="14"/>
      <c r="O11847" s="14"/>
      <c r="P11847" s="14"/>
    </row>
    <row r="11848" spans="9:16" x14ac:dyDescent="0.25">
      <c r="I11848" s="14"/>
      <c r="J11848" s="14"/>
      <c r="K11848" s="14"/>
      <c r="L11848" s="14"/>
      <c r="M11848" s="14"/>
      <c r="N11848" s="14"/>
      <c r="O11848" s="14"/>
      <c r="P11848" s="14"/>
    </row>
    <row r="11849" spans="9:16" x14ac:dyDescent="0.25">
      <c r="I11849" s="14"/>
      <c r="J11849" s="14"/>
      <c r="K11849" s="14"/>
      <c r="L11849" s="14"/>
      <c r="M11849" s="14"/>
      <c r="N11849" s="14"/>
      <c r="O11849" s="14"/>
      <c r="P11849" s="14"/>
    </row>
    <row r="11850" spans="9:16" x14ac:dyDescent="0.25">
      <c r="I11850" s="14"/>
      <c r="J11850" s="14"/>
      <c r="K11850" s="14"/>
      <c r="L11850" s="14"/>
      <c r="M11850" s="14"/>
      <c r="N11850" s="14"/>
      <c r="O11850" s="14"/>
      <c r="P11850" s="14"/>
    </row>
    <row r="11851" spans="9:16" x14ac:dyDescent="0.25">
      <c r="I11851" s="14"/>
      <c r="J11851" s="14"/>
      <c r="K11851" s="14"/>
      <c r="L11851" s="14"/>
      <c r="M11851" s="14"/>
      <c r="N11851" s="14"/>
      <c r="O11851" s="14"/>
      <c r="P11851" s="14"/>
    </row>
    <row r="11852" spans="9:16" x14ac:dyDescent="0.25">
      <c r="I11852" s="14"/>
      <c r="J11852" s="14"/>
      <c r="K11852" s="14"/>
      <c r="L11852" s="14"/>
      <c r="M11852" s="14"/>
      <c r="N11852" s="14"/>
      <c r="O11852" s="14"/>
      <c r="P11852" s="14"/>
    </row>
    <row r="11853" spans="9:16" x14ac:dyDescent="0.25">
      <c r="I11853" s="14"/>
      <c r="J11853" s="14"/>
      <c r="K11853" s="14"/>
      <c r="L11853" s="14"/>
      <c r="M11853" s="14"/>
      <c r="N11853" s="14"/>
      <c r="O11853" s="14"/>
      <c r="P11853" s="14"/>
    </row>
    <row r="11854" spans="9:16" x14ac:dyDescent="0.25">
      <c r="I11854" s="14"/>
      <c r="J11854" s="14"/>
      <c r="K11854" s="14"/>
      <c r="L11854" s="14"/>
      <c r="M11854" s="14"/>
      <c r="N11854" s="14"/>
      <c r="O11854" s="14"/>
      <c r="P11854" s="14"/>
    </row>
    <row r="11855" spans="9:16" x14ac:dyDescent="0.25">
      <c r="I11855" s="14"/>
      <c r="J11855" s="14"/>
      <c r="K11855" s="14"/>
      <c r="L11855" s="14"/>
      <c r="M11855" s="14"/>
      <c r="N11855" s="14"/>
      <c r="O11855" s="14"/>
      <c r="P11855" s="14"/>
    </row>
    <row r="11856" spans="9:16" x14ac:dyDescent="0.25">
      <c r="I11856" s="14"/>
      <c r="J11856" s="14"/>
      <c r="K11856" s="14"/>
      <c r="L11856" s="14"/>
      <c r="M11856" s="14"/>
      <c r="N11856" s="14"/>
      <c r="O11856" s="14"/>
      <c r="P11856" s="14"/>
    </row>
    <row r="11857" spans="9:16" x14ac:dyDescent="0.25">
      <c r="I11857" s="14"/>
      <c r="J11857" s="14"/>
      <c r="K11857" s="14"/>
      <c r="L11857" s="14"/>
      <c r="M11857" s="14"/>
      <c r="N11857" s="14"/>
      <c r="O11857" s="14"/>
      <c r="P11857" s="14"/>
    </row>
    <row r="11858" spans="9:16" x14ac:dyDescent="0.25">
      <c r="I11858" s="14"/>
      <c r="J11858" s="14"/>
      <c r="K11858" s="14"/>
      <c r="L11858" s="14"/>
      <c r="M11858" s="14"/>
      <c r="N11858" s="14"/>
      <c r="O11858" s="14"/>
      <c r="P11858" s="14"/>
    </row>
    <row r="11859" spans="9:16" x14ac:dyDescent="0.25">
      <c r="I11859" s="14"/>
      <c r="J11859" s="14"/>
      <c r="K11859" s="14"/>
      <c r="L11859" s="14"/>
      <c r="M11859" s="14"/>
      <c r="N11859" s="14"/>
      <c r="O11859" s="14"/>
      <c r="P11859" s="14"/>
    </row>
    <row r="11860" spans="9:16" x14ac:dyDescent="0.25">
      <c r="I11860" s="14"/>
      <c r="J11860" s="14"/>
      <c r="K11860" s="14"/>
      <c r="L11860" s="14"/>
      <c r="M11860" s="14"/>
      <c r="N11860" s="14"/>
      <c r="O11860" s="14"/>
      <c r="P11860" s="14"/>
    </row>
    <row r="11861" spans="9:16" x14ac:dyDescent="0.25">
      <c r="I11861" s="14"/>
      <c r="J11861" s="14"/>
      <c r="K11861" s="14"/>
      <c r="L11861" s="14"/>
      <c r="M11861" s="14"/>
      <c r="N11861" s="14"/>
      <c r="O11861" s="14"/>
      <c r="P11861" s="14"/>
    </row>
    <row r="11862" spans="9:16" x14ac:dyDescent="0.25">
      <c r="I11862" s="14"/>
      <c r="J11862" s="14"/>
      <c r="K11862" s="14"/>
      <c r="L11862" s="14"/>
      <c r="M11862" s="14"/>
      <c r="N11862" s="14"/>
      <c r="O11862" s="14"/>
      <c r="P11862" s="14"/>
    </row>
    <row r="11863" spans="9:16" x14ac:dyDescent="0.25">
      <c r="I11863" s="14"/>
      <c r="J11863" s="14"/>
      <c r="K11863" s="14"/>
      <c r="L11863" s="14"/>
      <c r="M11863" s="14"/>
      <c r="N11863" s="14"/>
      <c r="O11863" s="14"/>
      <c r="P11863" s="14"/>
    </row>
    <row r="11864" spans="9:16" x14ac:dyDescent="0.25">
      <c r="I11864" s="14"/>
      <c r="J11864" s="14"/>
      <c r="K11864" s="14"/>
      <c r="L11864" s="14"/>
      <c r="M11864" s="14"/>
      <c r="N11864" s="14"/>
      <c r="O11864" s="14"/>
      <c r="P11864" s="14"/>
    </row>
    <row r="11865" spans="9:16" x14ac:dyDescent="0.25">
      <c r="I11865" s="14"/>
      <c r="J11865" s="14"/>
      <c r="K11865" s="14"/>
      <c r="L11865" s="14"/>
      <c r="M11865" s="14"/>
      <c r="N11865" s="14"/>
      <c r="O11865" s="14"/>
      <c r="P11865" s="14"/>
    </row>
    <row r="11866" spans="9:16" x14ac:dyDescent="0.25">
      <c r="I11866" s="14"/>
      <c r="J11866" s="14"/>
      <c r="K11866" s="14"/>
      <c r="L11866" s="14"/>
      <c r="M11866" s="14"/>
      <c r="N11866" s="14"/>
      <c r="O11866" s="14"/>
      <c r="P11866" s="14"/>
    </row>
    <row r="11867" spans="9:16" x14ac:dyDescent="0.25">
      <c r="I11867" s="14"/>
      <c r="J11867" s="14"/>
      <c r="K11867" s="14"/>
      <c r="L11867" s="14"/>
      <c r="M11867" s="14"/>
      <c r="N11867" s="14"/>
      <c r="O11867" s="14"/>
      <c r="P11867" s="14"/>
    </row>
    <row r="11868" spans="9:16" x14ac:dyDescent="0.25">
      <c r="I11868" s="14"/>
      <c r="J11868" s="14"/>
      <c r="K11868" s="14"/>
      <c r="L11868" s="14"/>
      <c r="M11868" s="14"/>
      <c r="N11868" s="14"/>
      <c r="O11868" s="14"/>
      <c r="P11868" s="14"/>
    </row>
    <row r="11869" spans="9:16" x14ac:dyDescent="0.25">
      <c r="I11869" s="14"/>
      <c r="J11869" s="14"/>
      <c r="K11869" s="14"/>
      <c r="L11869" s="14"/>
      <c r="M11869" s="14"/>
      <c r="N11869" s="14"/>
      <c r="O11869" s="14"/>
      <c r="P11869" s="14"/>
    </row>
    <row r="11870" spans="9:16" x14ac:dyDescent="0.25">
      <c r="I11870" s="14"/>
      <c r="J11870" s="14"/>
      <c r="K11870" s="14"/>
      <c r="L11870" s="14"/>
      <c r="M11870" s="14"/>
      <c r="N11870" s="14"/>
      <c r="O11870" s="14"/>
      <c r="P11870" s="14"/>
    </row>
    <row r="11871" spans="9:16" x14ac:dyDescent="0.25">
      <c r="I11871" s="14"/>
      <c r="J11871" s="14"/>
      <c r="K11871" s="14"/>
      <c r="L11871" s="14"/>
      <c r="M11871" s="14"/>
      <c r="N11871" s="14"/>
      <c r="O11871" s="14"/>
      <c r="P11871" s="14"/>
    </row>
    <row r="11872" spans="9:16" x14ac:dyDescent="0.25">
      <c r="I11872" s="14"/>
      <c r="J11872" s="14"/>
      <c r="K11872" s="14"/>
      <c r="L11872" s="14"/>
      <c r="M11872" s="14"/>
      <c r="N11872" s="14"/>
      <c r="O11872" s="14"/>
      <c r="P11872" s="14"/>
    </row>
    <row r="11873" spans="9:16" x14ac:dyDescent="0.25">
      <c r="I11873" s="14"/>
      <c r="J11873" s="14"/>
      <c r="K11873" s="14"/>
      <c r="L11873" s="14"/>
      <c r="M11873" s="14"/>
      <c r="N11873" s="14"/>
      <c r="O11873" s="14"/>
      <c r="P11873" s="14"/>
    </row>
    <row r="11874" spans="9:16" x14ac:dyDescent="0.25">
      <c r="I11874" s="14"/>
      <c r="J11874" s="14"/>
      <c r="K11874" s="14"/>
      <c r="L11874" s="14"/>
      <c r="M11874" s="14"/>
      <c r="N11874" s="14"/>
      <c r="O11874" s="14"/>
      <c r="P11874" s="14"/>
    </row>
    <row r="11875" spans="9:16" x14ac:dyDescent="0.25">
      <c r="I11875" s="14"/>
      <c r="J11875" s="14"/>
      <c r="K11875" s="14"/>
      <c r="L11875" s="14"/>
      <c r="M11875" s="14"/>
      <c r="N11875" s="14"/>
      <c r="O11875" s="14"/>
      <c r="P11875" s="14"/>
    </row>
    <row r="11876" spans="9:16" x14ac:dyDescent="0.25">
      <c r="I11876" s="14"/>
      <c r="J11876" s="14"/>
      <c r="K11876" s="14"/>
      <c r="L11876" s="14"/>
      <c r="M11876" s="14"/>
      <c r="N11876" s="14"/>
      <c r="O11876" s="14"/>
      <c r="P11876" s="14"/>
    </row>
    <row r="11877" spans="9:16" x14ac:dyDescent="0.25">
      <c r="I11877" s="14"/>
      <c r="J11877" s="14"/>
      <c r="K11877" s="14"/>
      <c r="L11877" s="14"/>
      <c r="M11877" s="14"/>
      <c r="N11877" s="14"/>
      <c r="O11877" s="14"/>
      <c r="P11877" s="14"/>
    </row>
    <row r="11878" spans="9:16" x14ac:dyDescent="0.25">
      <c r="I11878" s="14"/>
      <c r="J11878" s="14"/>
      <c r="K11878" s="14"/>
      <c r="L11878" s="14"/>
      <c r="M11878" s="14"/>
      <c r="N11878" s="14"/>
      <c r="O11878" s="14"/>
      <c r="P11878" s="14"/>
    </row>
    <row r="11879" spans="9:16" x14ac:dyDescent="0.25">
      <c r="I11879" s="14"/>
      <c r="J11879" s="14"/>
      <c r="K11879" s="14"/>
      <c r="L11879" s="14"/>
      <c r="M11879" s="14"/>
      <c r="N11879" s="14"/>
      <c r="O11879" s="14"/>
      <c r="P11879" s="14"/>
    </row>
    <row r="11880" spans="9:16" x14ac:dyDescent="0.25">
      <c r="I11880" s="14"/>
      <c r="J11880" s="14"/>
      <c r="K11880" s="14"/>
      <c r="L11880" s="14"/>
      <c r="M11880" s="14"/>
      <c r="N11880" s="14"/>
      <c r="O11880" s="14"/>
      <c r="P11880" s="14"/>
    </row>
    <row r="11881" spans="9:16" x14ac:dyDescent="0.25">
      <c r="I11881" s="14"/>
      <c r="J11881" s="14"/>
      <c r="K11881" s="14"/>
      <c r="L11881" s="14"/>
      <c r="M11881" s="14"/>
      <c r="N11881" s="14"/>
      <c r="O11881" s="14"/>
      <c r="P11881" s="14"/>
    </row>
    <row r="11882" spans="9:16" x14ac:dyDescent="0.25">
      <c r="I11882" s="14"/>
      <c r="J11882" s="14"/>
      <c r="K11882" s="14"/>
      <c r="L11882" s="14"/>
      <c r="M11882" s="14"/>
      <c r="N11882" s="14"/>
      <c r="O11882" s="14"/>
      <c r="P11882" s="14"/>
    </row>
    <row r="11883" spans="9:16" x14ac:dyDescent="0.25">
      <c r="I11883" s="14"/>
      <c r="J11883" s="14"/>
      <c r="K11883" s="14"/>
      <c r="L11883" s="14"/>
      <c r="M11883" s="14"/>
      <c r="N11883" s="14"/>
      <c r="O11883" s="14"/>
      <c r="P11883" s="14"/>
    </row>
    <row r="11884" spans="9:16" x14ac:dyDescent="0.25">
      <c r="I11884" s="14"/>
      <c r="J11884" s="14"/>
      <c r="K11884" s="14"/>
      <c r="L11884" s="14"/>
      <c r="M11884" s="14"/>
      <c r="N11884" s="14"/>
      <c r="O11884" s="14"/>
      <c r="P11884" s="14"/>
    </row>
    <row r="11885" spans="9:16" x14ac:dyDescent="0.25">
      <c r="I11885" s="14"/>
      <c r="J11885" s="14"/>
      <c r="K11885" s="14"/>
      <c r="L11885" s="14"/>
      <c r="M11885" s="14"/>
      <c r="N11885" s="14"/>
      <c r="O11885" s="14"/>
      <c r="P11885" s="14"/>
    </row>
    <row r="11886" spans="9:16" x14ac:dyDescent="0.25">
      <c r="I11886" s="14"/>
      <c r="J11886" s="14"/>
      <c r="K11886" s="14"/>
      <c r="L11886" s="14"/>
      <c r="M11886" s="14"/>
      <c r="N11886" s="14"/>
      <c r="O11886" s="14"/>
      <c r="P11886" s="14"/>
    </row>
    <row r="11887" spans="9:16" x14ac:dyDescent="0.25">
      <c r="I11887" s="14"/>
      <c r="J11887" s="14"/>
      <c r="K11887" s="14"/>
      <c r="L11887" s="14"/>
      <c r="M11887" s="14"/>
      <c r="N11887" s="14"/>
      <c r="O11887" s="14"/>
      <c r="P11887" s="14"/>
    </row>
    <row r="11888" spans="9:16" x14ac:dyDescent="0.25">
      <c r="I11888" s="14"/>
      <c r="J11888" s="14"/>
      <c r="K11888" s="14"/>
      <c r="L11888" s="14"/>
      <c r="M11888" s="14"/>
      <c r="N11888" s="14"/>
      <c r="O11888" s="14"/>
      <c r="P11888" s="14"/>
    </row>
    <row r="11889" spans="9:16" x14ac:dyDescent="0.25">
      <c r="I11889" s="14"/>
      <c r="J11889" s="14"/>
      <c r="K11889" s="14"/>
      <c r="L11889" s="14"/>
      <c r="M11889" s="14"/>
      <c r="N11889" s="14"/>
      <c r="O11889" s="14"/>
      <c r="P11889" s="14"/>
    </row>
    <row r="11890" spans="9:16" x14ac:dyDescent="0.25">
      <c r="I11890" s="14"/>
      <c r="J11890" s="14"/>
      <c r="K11890" s="14"/>
      <c r="L11890" s="14"/>
      <c r="M11890" s="14"/>
      <c r="N11890" s="14"/>
      <c r="O11890" s="14"/>
      <c r="P11890" s="14"/>
    </row>
    <row r="11891" spans="9:16" x14ac:dyDescent="0.25">
      <c r="I11891" s="14"/>
      <c r="J11891" s="14"/>
      <c r="K11891" s="14"/>
      <c r="L11891" s="14"/>
      <c r="M11891" s="14"/>
      <c r="N11891" s="14"/>
      <c r="O11891" s="14"/>
      <c r="P11891" s="14"/>
    </row>
    <row r="11892" spans="9:16" x14ac:dyDescent="0.25">
      <c r="I11892" s="14"/>
      <c r="J11892" s="14"/>
      <c r="K11892" s="14"/>
      <c r="L11892" s="14"/>
      <c r="M11892" s="14"/>
      <c r="N11892" s="14"/>
      <c r="O11892" s="14"/>
      <c r="P11892" s="14"/>
    </row>
    <row r="11893" spans="9:16" x14ac:dyDescent="0.25">
      <c r="I11893" s="14"/>
      <c r="J11893" s="14"/>
      <c r="K11893" s="14"/>
      <c r="L11893" s="14"/>
      <c r="M11893" s="14"/>
      <c r="N11893" s="14"/>
      <c r="O11893" s="14"/>
      <c r="P11893" s="14"/>
    </row>
    <row r="11894" spans="9:16" x14ac:dyDescent="0.25">
      <c r="I11894" s="14"/>
      <c r="J11894" s="14"/>
      <c r="K11894" s="14"/>
      <c r="L11894" s="14"/>
      <c r="M11894" s="14"/>
      <c r="N11894" s="14"/>
      <c r="O11894" s="14"/>
      <c r="P11894" s="14"/>
    </row>
    <row r="11895" spans="9:16" x14ac:dyDescent="0.25">
      <c r="I11895" s="14"/>
      <c r="J11895" s="14"/>
      <c r="K11895" s="14"/>
      <c r="L11895" s="14"/>
      <c r="M11895" s="14"/>
      <c r="N11895" s="14"/>
      <c r="O11895" s="14"/>
      <c r="P11895" s="14"/>
    </row>
    <row r="11896" spans="9:16" x14ac:dyDescent="0.25">
      <c r="I11896" s="14"/>
      <c r="J11896" s="14"/>
      <c r="K11896" s="14"/>
      <c r="L11896" s="14"/>
      <c r="M11896" s="14"/>
      <c r="N11896" s="14"/>
      <c r="O11896" s="14"/>
      <c r="P11896" s="14"/>
    </row>
    <row r="11897" spans="9:16" x14ac:dyDescent="0.25">
      <c r="I11897" s="14"/>
      <c r="J11897" s="14"/>
      <c r="K11897" s="14"/>
      <c r="L11897" s="14"/>
      <c r="M11897" s="14"/>
      <c r="N11897" s="14"/>
      <c r="O11897" s="14"/>
      <c r="P11897" s="14"/>
    </row>
    <row r="11898" spans="9:16" x14ac:dyDescent="0.25">
      <c r="I11898" s="14"/>
      <c r="J11898" s="14"/>
      <c r="K11898" s="14"/>
      <c r="L11898" s="14"/>
      <c r="M11898" s="14"/>
      <c r="N11898" s="14"/>
      <c r="O11898" s="14"/>
      <c r="P11898" s="14"/>
    </row>
    <row r="11899" spans="9:16" x14ac:dyDescent="0.25">
      <c r="I11899" s="14"/>
      <c r="J11899" s="14"/>
      <c r="K11899" s="14"/>
      <c r="L11899" s="14"/>
      <c r="M11899" s="14"/>
      <c r="N11899" s="14"/>
      <c r="O11899" s="14"/>
      <c r="P11899" s="14"/>
    </row>
    <row r="11900" spans="9:16" x14ac:dyDescent="0.25">
      <c r="I11900" s="14"/>
      <c r="J11900" s="14"/>
      <c r="K11900" s="14"/>
      <c r="L11900" s="14"/>
      <c r="M11900" s="14"/>
      <c r="N11900" s="14"/>
      <c r="O11900" s="14"/>
      <c r="P11900" s="14"/>
    </row>
    <row r="11901" spans="9:16" x14ac:dyDescent="0.25">
      <c r="I11901" s="14"/>
      <c r="J11901" s="14"/>
      <c r="K11901" s="14"/>
      <c r="L11901" s="14"/>
      <c r="M11901" s="14"/>
      <c r="N11901" s="14"/>
      <c r="O11901" s="14"/>
      <c r="P11901" s="14"/>
    </row>
    <row r="11902" spans="9:16" x14ac:dyDescent="0.25">
      <c r="I11902" s="14"/>
      <c r="J11902" s="14"/>
      <c r="K11902" s="14"/>
      <c r="L11902" s="14"/>
      <c r="M11902" s="14"/>
      <c r="N11902" s="14"/>
      <c r="O11902" s="14"/>
      <c r="P11902" s="14"/>
    </row>
    <row r="11903" spans="9:16" x14ac:dyDescent="0.25">
      <c r="I11903" s="14"/>
      <c r="J11903" s="14"/>
      <c r="K11903" s="14"/>
      <c r="L11903" s="14"/>
      <c r="M11903" s="14"/>
      <c r="N11903" s="14"/>
      <c r="O11903" s="14"/>
      <c r="P11903" s="14"/>
    </row>
    <row r="11904" spans="9:16" x14ac:dyDescent="0.25">
      <c r="I11904" s="14"/>
      <c r="J11904" s="14"/>
      <c r="K11904" s="14"/>
      <c r="L11904" s="14"/>
      <c r="M11904" s="14"/>
      <c r="N11904" s="14"/>
      <c r="O11904" s="14"/>
      <c r="P11904" s="14"/>
    </row>
    <row r="11905" spans="9:16" x14ac:dyDescent="0.25">
      <c r="I11905" s="14"/>
      <c r="J11905" s="14"/>
      <c r="K11905" s="14"/>
      <c r="L11905" s="14"/>
      <c r="M11905" s="14"/>
      <c r="N11905" s="14"/>
      <c r="O11905" s="14"/>
      <c r="P11905" s="14"/>
    </row>
    <row r="11906" spans="9:16" x14ac:dyDescent="0.25">
      <c r="I11906" s="14"/>
      <c r="J11906" s="14"/>
      <c r="K11906" s="14"/>
      <c r="L11906" s="14"/>
      <c r="M11906" s="14"/>
      <c r="N11906" s="14"/>
      <c r="O11906" s="14"/>
      <c r="P11906" s="14"/>
    </row>
    <row r="11907" spans="9:16" x14ac:dyDescent="0.25">
      <c r="I11907" s="14"/>
      <c r="J11907" s="14"/>
      <c r="K11907" s="14"/>
      <c r="L11907" s="14"/>
      <c r="M11907" s="14"/>
      <c r="N11907" s="14"/>
      <c r="O11907" s="14"/>
      <c r="P11907" s="14"/>
    </row>
    <row r="11908" spans="9:16" x14ac:dyDescent="0.25">
      <c r="I11908" s="14"/>
      <c r="J11908" s="14"/>
      <c r="K11908" s="14"/>
      <c r="L11908" s="14"/>
      <c r="M11908" s="14"/>
      <c r="N11908" s="14"/>
      <c r="O11908" s="14"/>
      <c r="P11908" s="14"/>
    </row>
    <row r="11909" spans="9:16" x14ac:dyDescent="0.25">
      <c r="I11909" s="14"/>
      <c r="J11909" s="14"/>
      <c r="K11909" s="14"/>
      <c r="L11909" s="14"/>
      <c r="M11909" s="14"/>
      <c r="N11909" s="14"/>
      <c r="O11909" s="14"/>
      <c r="P11909" s="14"/>
    </row>
    <row r="11910" spans="9:16" x14ac:dyDescent="0.25">
      <c r="I11910" s="14"/>
      <c r="J11910" s="14"/>
      <c r="K11910" s="14"/>
      <c r="L11910" s="14"/>
      <c r="M11910" s="14"/>
      <c r="N11910" s="14"/>
      <c r="O11910" s="14"/>
      <c r="P11910" s="14"/>
    </row>
    <row r="11911" spans="9:16" x14ac:dyDescent="0.25">
      <c r="I11911" s="14"/>
      <c r="J11911" s="14"/>
      <c r="K11911" s="14"/>
      <c r="L11911" s="14"/>
      <c r="M11911" s="14"/>
      <c r="N11911" s="14"/>
      <c r="O11911" s="14"/>
      <c r="P11911" s="14"/>
    </row>
    <row r="11912" spans="9:16" x14ac:dyDescent="0.25">
      <c r="I11912" s="14"/>
      <c r="J11912" s="14"/>
      <c r="K11912" s="14"/>
      <c r="L11912" s="14"/>
      <c r="M11912" s="14"/>
      <c r="N11912" s="14"/>
      <c r="O11912" s="14"/>
      <c r="P11912" s="14"/>
    </row>
    <row r="11913" spans="9:16" x14ac:dyDescent="0.25">
      <c r="I11913" s="14"/>
      <c r="J11913" s="14"/>
      <c r="K11913" s="14"/>
      <c r="L11913" s="14"/>
      <c r="M11913" s="14"/>
      <c r="N11913" s="14"/>
      <c r="O11913" s="14"/>
      <c r="P11913" s="14"/>
    </row>
    <row r="11914" spans="9:16" x14ac:dyDescent="0.25">
      <c r="I11914" s="14"/>
      <c r="J11914" s="14"/>
      <c r="K11914" s="14"/>
      <c r="L11914" s="14"/>
      <c r="M11914" s="14"/>
      <c r="N11914" s="14"/>
      <c r="O11914" s="14"/>
      <c r="P11914" s="14"/>
    </row>
    <row r="11915" spans="9:16" x14ac:dyDescent="0.25">
      <c r="I11915" s="14"/>
      <c r="J11915" s="14"/>
      <c r="K11915" s="14"/>
      <c r="L11915" s="14"/>
      <c r="M11915" s="14"/>
      <c r="N11915" s="14"/>
      <c r="O11915" s="14"/>
      <c r="P11915" s="14"/>
    </row>
    <row r="11916" spans="9:16" x14ac:dyDescent="0.25">
      <c r="I11916" s="14"/>
      <c r="J11916" s="14"/>
      <c r="K11916" s="14"/>
      <c r="L11916" s="14"/>
      <c r="M11916" s="14"/>
      <c r="N11916" s="14"/>
      <c r="O11916" s="14"/>
      <c r="P11916" s="14"/>
    </row>
    <row r="11917" spans="9:16" x14ac:dyDescent="0.25">
      <c r="I11917" s="14"/>
      <c r="J11917" s="14"/>
      <c r="K11917" s="14"/>
      <c r="L11917" s="14"/>
      <c r="M11917" s="14"/>
      <c r="N11917" s="14"/>
      <c r="O11917" s="14"/>
      <c r="P11917" s="14"/>
    </row>
    <row r="11918" spans="9:16" x14ac:dyDescent="0.25">
      <c r="I11918" s="14"/>
      <c r="J11918" s="14"/>
      <c r="K11918" s="14"/>
      <c r="L11918" s="14"/>
      <c r="M11918" s="14"/>
      <c r="N11918" s="14"/>
      <c r="O11918" s="14"/>
      <c r="P11918" s="14"/>
    </row>
    <row r="11919" spans="9:16" x14ac:dyDescent="0.25">
      <c r="I11919" s="14"/>
      <c r="J11919" s="14"/>
      <c r="K11919" s="14"/>
      <c r="L11919" s="14"/>
      <c r="M11919" s="14"/>
      <c r="N11919" s="14"/>
      <c r="O11919" s="14"/>
      <c r="P11919" s="14"/>
    </row>
    <row r="11920" spans="9:16" x14ac:dyDescent="0.25">
      <c r="I11920" s="14"/>
      <c r="J11920" s="14"/>
      <c r="K11920" s="14"/>
      <c r="L11920" s="14"/>
      <c r="M11920" s="14"/>
      <c r="N11920" s="14"/>
      <c r="O11920" s="14"/>
      <c r="P11920" s="14"/>
    </row>
    <row r="11921" spans="9:16" x14ac:dyDescent="0.25">
      <c r="I11921" s="14"/>
      <c r="J11921" s="14"/>
      <c r="K11921" s="14"/>
      <c r="L11921" s="14"/>
      <c r="M11921" s="14"/>
      <c r="N11921" s="14"/>
      <c r="O11921" s="14"/>
      <c r="P11921" s="14"/>
    </row>
    <row r="11922" spans="9:16" x14ac:dyDescent="0.25">
      <c r="I11922" s="14"/>
      <c r="J11922" s="14"/>
      <c r="K11922" s="14"/>
      <c r="L11922" s="14"/>
      <c r="M11922" s="14"/>
      <c r="N11922" s="14"/>
      <c r="O11922" s="14"/>
      <c r="P11922" s="14"/>
    </row>
    <row r="11923" spans="9:16" x14ac:dyDescent="0.25">
      <c r="I11923" s="14"/>
      <c r="J11923" s="14"/>
      <c r="K11923" s="14"/>
      <c r="L11923" s="14"/>
      <c r="M11923" s="14"/>
      <c r="N11923" s="14"/>
      <c r="O11923" s="14"/>
      <c r="P11923" s="14"/>
    </row>
    <row r="11924" spans="9:16" x14ac:dyDescent="0.25">
      <c r="I11924" s="14"/>
      <c r="J11924" s="14"/>
      <c r="K11924" s="14"/>
      <c r="L11924" s="14"/>
      <c r="M11924" s="14"/>
      <c r="N11924" s="14"/>
      <c r="O11924" s="14"/>
      <c r="P11924" s="14"/>
    </row>
    <row r="11925" spans="9:16" x14ac:dyDescent="0.25">
      <c r="I11925" s="14"/>
      <c r="J11925" s="14"/>
      <c r="K11925" s="14"/>
      <c r="L11925" s="14"/>
      <c r="M11925" s="14"/>
      <c r="N11925" s="14"/>
      <c r="O11925" s="14"/>
      <c r="P11925" s="14"/>
    </row>
    <row r="11926" spans="9:16" x14ac:dyDescent="0.25">
      <c r="I11926" s="14"/>
      <c r="J11926" s="14"/>
      <c r="K11926" s="14"/>
      <c r="L11926" s="14"/>
      <c r="M11926" s="14"/>
      <c r="N11926" s="14"/>
      <c r="O11926" s="14"/>
      <c r="P11926" s="14"/>
    </row>
    <row r="11927" spans="9:16" x14ac:dyDescent="0.25">
      <c r="I11927" s="14"/>
      <c r="J11927" s="14"/>
      <c r="K11927" s="14"/>
      <c r="L11927" s="14"/>
      <c r="M11927" s="14"/>
      <c r="N11927" s="14"/>
      <c r="O11927" s="14"/>
      <c r="P11927" s="14"/>
    </row>
    <row r="11928" spans="9:16" x14ac:dyDescent="0.25">
      <c r="I11928" s="14"/>
      <c r="J11928" s="14"/>
      <c r="K11928" s="14"/>
      <c r="L11928" s="14"/>
      <c r="M11928" s="14"/>
      <c r="N11928" s="14"/>
      <c r="O11928" s="14"/>
      <c r="P11928" s="14"/>
    </row>
    <row r="11929" spans="9:16" x14ac:dyDescent="0.25">
      <c r="I11929" s="14"/>
      <c r="J11929" s="14"/>
      <c r="K11929" s="14"/>
      <c r="L11929" s="14"/>
      <c r="M11929" s="14"/>
      <c r="N11929" s="14"/>
      <c r="O11929" s="14"/>
      <c r="P11929" s="14"/>
    </row>
    <row r="11930" spans="9:16" x14ac:dyDescent="0.25">
      <c r="I11930" s="14"/>
      <c r="J11930" s="14"/>
      <c r="K11930" s="14"/>
      <c r="L11930" s="14"/>
      <c r="M11930" s="14"/>
      <c r="N11930" s="14"/>
      <c r="O11930" s="14"/>
      <c r="P11930" s="14"/>
    </row>
    <row r="11931" spans="9:16" x14ac:dyDescent="0.25">
      <c r="I11931" s="14"/>
      <c r="J11931" s="14"/>
      <c r="K11931" s="14"/>
      <c r="L11931" s="14"/>
      <c r="M11931" s="14"/>
      <c r="N11931" s="14"/>
      <c r="O11931" s="14"/>
      <c r="P11931" s="14"/>
    </row>
    <row r="11932" spans="9:16" x14ac:dyDescent="0.25">
      <c r="I11932" s="14"/>
      <c r="J11932" s="14"/>
      <c r="K11932" s="14"/>
      <c r="L11932" s="14"/>
      <c r="M11932" s="14"/>
      <c r="N11932" s="14"/>
      <c r="O11932" s="14"/>
      <c r="P11932" s="14"/>
    </row>
    <row r="11933" spans="9:16" x14ac:dyDescent="0.25">
      <c r="I11933" s="14"/>
      <c r="J11933" s="14"/>
      <c r="K11933" s="14"/>
      <c r="L11933" s="14"/>
      <c r="M11933" s="14"/>
      <c r="N11933" s="14"/>
      <c r="O11933" s="14"/>
      <c r="P11933" s="14"/>
    </row>
    <row r="11934" spans="9:16" x14ac:dyDescent="0.25">
      <c r="I11934" s="14"/>
      <c r="J11934" s="14"/>
      <c r="K11934" s="14"/>
      <c r="L11934" s="14"/>
      <c r="M11934" s="14"/>
      <c r="N11934" s="14"/>
      <c r="O11934" s="14"/>
      <c r="P11934" s="14"/>
    </row>
    <row r="11935" spans="9:16" x14ac:dyDescent="0.25">
      <c r="I11935" s="14"/>
      <c r="J11935" s="14"/>
      <c r="K11935" s="14"/>
      <c r="L11935" s="14"/>
      <c r="M11935" s="14"/>
      <c r="N11935" s="14"/>
      <c r="O11935" s="14"/>
      <c r="P11935" s="14"/>
    </row>
    <row r="11936" spans="9:16" x14ac:dyDescent="0.25">
      <c r="I11936" s="14"/>
      <c r="J11936" s="14"/>
      <c r="K11936" s="14"/>
      <c r="L11936" s="14"/>
      <c r="M11936" s="14"/>
      <c r="N11936" s="14"/>
      <c r="O11936" s="14"/>
      <c r="P11936" s="14"/>
    </row>
    <row r="11937" spans="9:16" x14ac:dyDescent="0.25">
      <c r="I11937" s="14"/>
      <c r="J11937" s="14"/>
      <c r="K11937" s="14"/>
      <c r="L11937" s="14"/>
      <c r="M11937" s="14"/>
      <c r="N11937" s="14"/>
      <c r="O11937" s="14"/>
      <c r="P11937" s="14"/>
    </row>
    <row r="11938" spans="9:16" x14ac:dyDescent="0.25">
      <c r="I11938" s="14"/>
      <c r="J11938" s="14"/>
      <c r="K11938" s="14"/>
      <c r="L11938" s="14"/>
      <c r="M11938" s="14"/>
      <c r="N11938" s="14"/>
      <c r="O11938" s="14"/>
      <c r="P11938" s="14"/>
    </row>
    <row r="11939" spans="9:16" x14ac:dyDescent="0.25">
      <c r="I11939" s="14"/>
      <c r="J11939" s="14"/>
      <c r="K11939" s="14"/>
      <c r="L11939" s="14"/>
      <c r="M11939" s="14"/>
      <c r="N11939" s="14"/>
      <c r="O11939" s="14"/>
      <c r="P11939" s="14"/>
    </row>
    <row r="11940" spans="9:16" x14ac:dyDescent="0.25">
      <c r="I11940" s="14"/>
      <c r="J11940" s="14"/>
      <c r="K11940" s="14"/>
      <c r="L11940" s="14"/>
      <c r="M11940" s="14"/>
      <c r="N11940" s="14"/>
      <c r="O11940" s="14"/>
      <c r="P11940" s="14"/>
    </row>
    <row r="11941" spans="9:16" x14ac:dyDescent="0.25">
      <c r="I11941" s="14"/>
      <c r="J11941" s="14"/>
      <c r="K11941" s="14"/>
      <c r="L11941" s="14"/>
      <c r="M11941" s="14"/>
      <c r="N11941" s="14"/>
      <c r="O11941" s="14"/>
      <c r="P11941" s="14"/>
    </row>
    <row r="11942" spans="9:16" x14ac:dyDescent="0.25">
      <c r="I11942" s="14"/>
      <c r="J11942" s="14"/>
      <c r="K11942" s="14"/>
      <c r="L11942" s="14"/>
      <c r="M11942" s="14"/>
      <c r="N11942" s="14"/>
      <c r="O11942" s="14"/>
      <c r="P11942" s="14"/>
    </row>
    <row r="11943" spans="9:16" x14ac:dyDescent="0.25">
      <c r="I11943" s="14"/>
      <c r="J11943" s="14"/>
      <c r="K11943" s="14"/>
      <c r="L11943" s="14"/>
      <c r="M11943" s="14"/>
      <c r="N11943" s="14"/>
      <c r="O11943" s="14"/>
      <c r="P11943" s="14"/>
    </row>
    <row r="11944" spans="9:16" x14ac:dyDescent="0.25">
      <c r="I11944" s="14"/>
      <c r="J11944" s="14"/>
      <c r="K11944" s="14"/>
      <c r="L11944" s="14"/>
      <c r="M11944" s="14"/>
      <c r="N11944" s="14"/>
      <c r="O11944" s="14"/>
      <c r="P11944" s="14"/>
    </row>
    <row r="11945" spans="9:16" x14ac:dyDescent="0.25">
      <c r="I11945" s="14"/>
      <c r="J11945" s="14"/>
      <c r="K11945" s="14"/>
      <c r="L11945" s="14"/>
      <c r="M11945" s="14"/>
      <c r="N11945" s="14"/>
      <c r="O11945" s="14"/>
      <c r="P11945" s="14"/>
    </row>
    <row r="11946" spans="9:16" x14ac:dyDescent="0.25">
      <c r="I11946" s="14"/>
      <c r="J11946" s="14"/>
      <c r="K11946" s="14"/>
      <c r="L11946" s="14"/>
      <c r="M11946" s="14"/>
      <c r="N11946" s="14"/>
      <c r="O11946" s="14"/>
      <c r="P11946" s="14"/>
    </row>
    <row r="11947" spans="9:16" x14ac:dyDescent="0.25">
      <c r="I11947" s="14"/>
      <c r="J11947" s="14"/>
      <c r="K11947" s="14"/>
      <c r="L11947" s="14"/>
      <c r="M11947" s="14"/>
      <c r="N11947" s="14"/>
      <c r="O11947" s="14"/>
      <c r="P11947" s="14"/>
    </row>
    <row r="11948" spans="9:16" x14ac:dyDescent="0.25">
      <c r="I11948" s="14"/>
      <c r="J11948" s="14"/>
      <c r="K11948" s="14"/>
      <c r="L11948" s="14"/>
      <c r="M11948" s="14"/>
      <c r="N11948" s="14"/>
      <c r="O11948" s="14"/>
      <c r="P11948" s="14"/>
    </row>
    <row r="11949" spans="9:16" x14ac:dyDescent="0.25">
      <c r="I11949" s="14"/>
      <c r="J11949" s="14"/>
      <c r="K11949" s="14"/>
      <c r="L11949" s="14"/>
      <c r="M11949" s="14"/>
      <c r="N11949" s="14"/>
      <c r="O11949" s="14"/>
      <c r="P11949" s="14"/>
    </row>
    <row r="11950" spans="9:16" x14ac:dyDescent="0.25">
      <c r="I11950" s="14"/>
      <c r="J11950" s="14"/>
      <c r="K11950" s="14"/>
      <c r="L11950" s="14"/>
      <c r="M11950" s="14"/>
      <c r="N11950" s="14"/>
      <c r="O11950" s="14"/>
      <c r="P11950" s="14"/>
    </row>
    <row r="11951" spans="9:16" x14ac:dyDescent="0.25">
      <c r="I11951" s="14"/>
      <c r="J11951" s="14"/>
      <c r="K11951" s="14"/>
      <c r="L11951" s="14"/>
      <c r="M11951" s="14"/>
      <c r="N11951" s="14"/>
      <c r="O11951" s="14"/>
      <c r="P11951" s="14"/>
    </row>
    <row r="11952" spans="9:16" x14ac:dyDescent="0.25">
      <c r="I11952" s="14"/>
      <c r="J11952" s="14"/>
      <c r="K11952" s="14"/>
      <c r="L11952" s="14"/>
      <c r="M11952" s="14"/>
      <c r="N11952" s="14"/>
      <c r="O11952" s="14"/>
      <c r="P11952" s="14"/>
    </row>
    <row r="11953" spans="9:16" x14ac:dyDescent="0.25">
      <c r="I11953" s="14"/>
      <c r="J11953" s="14"/>
      <c r="K11953" s="14"/>
      <c r="L11953" s="14"/>
      <c r="M11953" s="14"/>
      <c r="N11953" s="14"/>
      <c r="O11953" s="14"/>
      <c r="P11953" s="14"/>
    </row>
    <row r="11954" spans="9:16" x14ac:dyDescent="0.25">
      <c r="I11954" s="14"/>
      <c r="J11954" s="14"/>
      <c r="K11954" s="14"/>
      <c r="L11954" s="14"/>
      <c r="M11954" s="14"/>
      <c r="N11954" s="14"/>
      <c r="O11954" s="14"/>
      <c r="P11954" s="14"/>
    </row>
    <row r="11955" spans="9:16" x14ac:dyDescent="0.25">
      <c r="I11955" s="14"/>
      <c r="J11955" s="14"/>
      <c r="K11955" s="14"/>
      <c r="L11955" s="14"/>
      <c r="M11955" s="14"/>
      <c r="N11955" s="14"/>
      <c r="O11955" s="14"/>
      <c r="P11955" s="14"/>
    </row>
    <row r="11956" spans="9:16" x14ac:dyDescent="0.25">
      <c r="I11956" s="14"/>
      <c r="J11956" s="14"/>
      <c r="K11956" s="14"/>
      <c r="L11956" s="14"/>
      <c r="M11956" s="14"/>
      <c r="N11956" s="14"/>
      <c r="O11956" s="14"/>
      <c r="P11956" s="14"/>
    </row>
    <row r="11957" spans="9:16" x14ac:dyDescent="0.25">
      <c r="I11957" s="14"/>
      <c r="J11957" s="14"/>
      <c r="K11957" s="14"/>
      <c r="L11957" s="14"/>
      <c r="M11957" s="14"/>
      <c r="N11957" s="14"/>
      <c r="O11957" s="14"/>
      <c r="P11957" s="14"/>
    </row>
    <row r="11958" spans="9:16" x14ac:dyDescent="0.25">
      <c r="I11958" s="14"/>
      <c r="J11958" s="14"/>
      <c r="K11958" s="14"/>
      <c r="L11958" s="14"/>
      <c r="M11958" s="14"/>
      <c r="N11958" s="14"/>
      <c r="O11958" s="14"/>
      <c r="P11958" s="14"/>
    </row>
    <row r="11959" spans="9:16" x14ac:dyDescent="0.25">
      <c r="I11959" s="14"/>
      <c r="J11959" s="14"/>
      <c r="K11959" s="14"/>
      <c r="L11959" s="14"/>
      <c r="M11959" s="14"/>
      <c r="N11959" s="14"/>
      <c r="O11959" s="14"/>
      <c r="P11959" s="14"/>
    </row>
    <row r="11960" spans="9:16" x14ac:dyDescent="0.25">
      <c r="I11960" s="14"/>
      <c r="J11960" s="14"/>
      <c r="K11960" s="14"/>
      <c r="L11960" s="14"/>
      <c r="M11960" s="14"/>
      <c r="N11960" s="14"/>
      <c r="O11960" s="14"/>
      <c r="P11960" s="14"/>
    </row>
    <row r="11961" spans="9:16" x14ac:dyDescent="0.25">
      <c r="I11961" s="14"/>
      <c r="J11961" s="14"/>
      <c r="K11961" s="14"/>
      <c r="L11961" s="14"/>
      <c r="M11961" s="14"/>
      <c r="N11961" s="14"/>
      <c r="O11961" s="14"/>
      <c r="P11961" s="14"/>
    </row>
    <row r="11962" spans="9:16" x14ac:dyDescent="0.25">
      <c r="I11962" s="14"/>
      <c r="J11962" s="14"/>
      <c r="K11962" s="14"/>
      <c r="L11962" s="14"/>
      <c r="M11962" s="14"/>
      <c r="N11962" s="14"/>
      <c r="O11962" s="14"/>
      <c r="P11962" s="14"/>
    </row>
    <row r="11963" spans="9:16" x14ac:dyDescent="0.25">
      <c r="I11963" s="14"/>
      <c r="J11963" s="14"/>
      <c r="K11963" s="14"/>
      <c r="L11963" s="14"/>
      <c r="M11963" s="14"/>
      <c r="N11963" s="14"/>
      <c r="O11963" s="14"/>
      <c r="P11963" s="14"/>
    </row>
    <row r="11964" spans="9:16" x14ac:dyDescent="0.25">
      <c r="I11964" s="14"/>
      <c r="J11964" s="14"/>
      <c r="K11964" s="14"/>
      <c r="L11964" s="14"/>
      <c r="M11964" s="14"/>
      <c r="N11964" s="14"/>
      <c r="O11964" s="14"/>
      <c r="P11964" s="14"/>
    </row>
    <row r="11965" spans="9:16" x14ac:dyDescent="0.25">
      <c r="I11965" s="14"/>
      <c r="J11965" s="14"/>
      <c r="K11965" s="14"/>
      <c r="L11965" s="14"/>
      <c r="M11965" s="14"/>
      <c r="N11965" s="14"/>
      <c r="O11965" s="14"/>
      <c r="P11965" s="14"/>
    </row>
    <row r="11966" spans="9:16" x14ac:dyDescent="0.25">
      <c r="I11966" s="14"/>
      <c r="J11966" s="14"/>
      <c r="K11966" s="14"/>
      <c r="L11966" s="14"/>
      <c r="M11966" s="14"/>
      <c r="N11966" s="14"/>
      <c r="O11966" s="14"/>
      <c r="P11966" s="14"/>
    </row>
    <row r="11967" spans="9:16" x14ac:dyDescent="0.25">
      <c r="I11967" s="14"/>
      <c r="J11967" s="14"/>
      <c r="K11967" s="14"/>
      <c r="L11967" s="14"/>
      <c r="M11967" s="14"/>
      <c r="N11967" s="14"/>
      <c r="O11967" s="14"/>
      <c r="P11967" s="14"/>
    </row>
    <row r="11968" spans="9:16" x14ac:dyDescent="0.25">
      <c r="I11968" s="14"/>
      <c r="J11968" s="14"/>
      <c r="K11968" s="14"/>
      <c r="L11968" s="14"/>
      <c r="M11968" s="14"/>
      <c r="N11968" s="14"/>
      <c r="O11968" s="14"/>
      <c r="P11968" s="14"/>
    </row>
    <row r="11969" spans="9:16" x14ac:dyDescent="0.25">
      <c r="I11969" s="14"/>
      <c r="J11969" s="14"/>
      <c r="K11969" s="14"/>
      <c r="L11969" s="14"/>
      <c r="M11969" s="14"/>
      <c r="N11969" s="14"/>
      <c r="O11969" s="14"/>
      <c r="P11969" s="14"/>
    </row>
    <row r="11970" spans="9:16" x14ac:dyDescent="0.25">
      <c r="I11970" s="14"/>
      <c r="J11970" s="14"/>
      <c r="K11970" s="14"/>
      <c r="L11970" s="14"/>
      <c r="M11970" s="14"/>
      <c r="N11970" s="14"/>
      <c r="O11970" s="14"/>
      <c r="P11970" s="14"/>
    </row>
    <row r="11971" spans="9:16" x14ac:dyDescent="0.25">
      <c r="I11971" s="14"/>
      <c r="J11971" s="14"/>
      <c r="K11971" s="14"/>
      <c r="L11971" s="14"/>
      <c r="M11971" s="14"/>
      <c r="N11971" s="14"/>
      <c r="O11971" s="14"/>
      <c r="P11971" s="14"/>
    </row>
    <row r="11972" spans="9:16" x14ac:dyDescent="0.25">
      <c r="I11972" s="14"/>
      <c r="J11972" s="14"/>
      <c r="K11972" s="14"/>
      <c r="L11972" s="14"/>
      <c r="M11972" s="14"/>
      <c r="N11972" s="14"/>
      <c r="O11972" s="14"/>
      <c r="P11972" s="14"/>
    </row>
    <row r="11973" spans="9:16" x14ac:dyDescent="0.25">
      <c r="I11973" s="14"/>
      <c r="J11973" s="14"/>
      <c r="K11973" s="14"/>
      <c r="L11973" s="14"/>
      <c r="M11973" s="14"/>
      <c r="N11973" s="14"/>
      <c r="O11973" s="14"/>
      <c r="P11973" s="14"/>
    </row>
    <row r="11974" spans="9:16" x14ac:dyDescent="0.25">
      <c r="I11974" s="14"/>
      <c r="J11974" s="14"/>
      <c r="K11974" s="14"/>
      <c r="L11974" s="14"/>
      <c r="M11974" s="14"/>
      <c r="N11974" s="14"/>
      <c r="O11974" s="14"/>
      <c r="P11974" s="14"/>
    </row>
    <row r="11975" spans="9:16" x14ac:dyDescent="0.25">
      <c r="I11975" s="14"/>
      <c r="J11975" s="14"/>
      <c r="K11975" s="14"/>
      <c r="L11975" s="14"/>
      <c r="M11975" s="14"/>
      <c r="N11975" s="14"/>
      <c r="O11975" s="14"/>
      <c r="P11975" s="14"/>
    </row>
    <row r="11976" spans="9:16" x14ac:dyDescent="0.25">
      <c r="I11976" s="14"/>
      <c r="J11976" s="14"/>
      <c r="K11976" s="14"/>
      <c r="L11976" s="14"/>
      <c r="M11976" s="14"/>
      <c r="N11976" s="14"/>
      <c r="O11976" s="14"/>
      <c r="P11976" s="14"/>
    </row>
    <row r="11977" spans="9:16" x14ac:dyDescent="0.25">
      <c r="I11977" s="14"/>
      <c r="J11977" s="14"/>
      <c r="K11977" s="14"/>
      <c r="L11977" s="14"/>
      <c r="M11977" s="14"/>
      <c r="N11977" s="14"/>
      <c r="O11977" s="14"/>
      <c r="P11977" s="14"/>
    </row>
    <row r="11978" spans="9:16" x14ac:dyDescent="0.25">
      <c r="I11978" s="14"/>
      <c r="J11978" s="14"/>
      <c r="K11978" s="14"/>
      <c r="L11978" s="14"/>
      <c r="M11978" s="14"/>
      <c r="N11978" s="14"/>
      <c r="O11978" s="14"/>
      <c r="P11978" s="14"/>
    </row>
    <row r="11979" spans="9:16" x14ac:dyDescent="0.25">
      <c r="I11979" s="14"/>
      <c r="J11979" s="14"/>
      <c r="K11979" s="14"/>
      <c r="L11979" s="14"/>
      <c r="M11979" s="14"/>
      <c r="N11979" s="14"/>
      <c r="O11979" s="14"/>
      <c r="P11979" s="14"/>
    </row>
    <row r="11980" spans="9:16" x14ac:dyDescent="0.25">
      <c r="I11980" s="14"/>
      <c r="J11980" s="14"/>
      <c r="K11980" s="14"/>
      <c r="L11980" s="14"/>
      <c r="M11980" s="14"/>
      <c r="N11980" s="14"/>
      <c r="O11980" s="14"/>
      <c r="P11980" s="14"/>
    </row>
    <row r="11981" spans="9:16" x14ac:dyDescent="0.25">
      <c r="I11981" s="14"/>
      <c r="J11981" s="14"/>
      <c r="K11981" s="14"/>
      <c r="L11981" s="14"/>
      <c r="M11981" s="14"/>
      <c r="N11981" s="14"/>
      <c r="O11981" s="14"/>
      <c r="P11981" s="14"/>
    </row>
    <row r="11982" spans="9:16" x14ac:dyDescent="0.25">
      <c r="I11982" s="14"/>
      <c r="J11982" s="14"/>
      <c r="K11982" s="14"/>
      <c r="L11982" s="14"/>
      <c r="M11982" s="14"/>
      <c r="N11982" s="14"/>
      <c r="O11982" s="14"/>
      <c r="P11982" s="14"/>
    </row>
    <row r="11983" spans="9:16" x14ac:dyDescent="0.25">
      <c r="I11983" s="14"/>
      <c r="J11983" s="14"/>
      <c r="K11983" s="14"/>
      <c r="L11983" s="14"/>
      <c r="M11983" s="14"/>
      <c r="N11983" s="14"/>
      <c r="O11983" s="14"/>
      <c r="P11983" s="14"/>
    </row>
    <row r="11984" spans="9:16" x14ac:dyDescent="0.25">
      <c r="I11984" s="14"/>
      <c r="J11984" s="14"/>
      <c r="K11984" s="14"/>
      <c r="L11984" s="14"/>
      <c r="M11984" s="14"/>
      <c r="N11984" s="14"/>
      <c r="O11984" s="14"/>
      <c r="P11984" s="14"/>
    </row>
    <row r="11985" spans="9:16" x14ac:dyDescent="0.25">
      <c r="I11985" s="14"/>
      <c r="J11985" s="14"/>
      <c r="K11985" s="14"/>
      <c r="L11985" s="14"/>
      <c r="M11985" s="14"/>
      <c r="N11985" s="14"/>
      <c r="O11985" s="14"/>
      <c r="P11985" s="14"/>
    </row>
    <row r="11986" spans="9:16" x14ac:dyDescent="0.25">
      <c r="I11986" s="14"/>
      <c r="J11986" s="14"/>
      <c r="K11986" s="14"/>
      <c r="L11986" s="14"/>
      <c r="M11986" s="14"/>
      <c r="N11986" s="14"/>
      <c r="O11986" s="14"/>
      <c r="P11986" s="14"/>
    </row>
    <row r="11987" spans="9:16" x14ac:dyDescent="0.25">
      <c r="I11987" s="14"/>
      <c r="J11987" s="14"/>
      <c r="K11987" s="14"/>
      <c r="L11987" s="14"/>
      <c r="M11987" s="14"/>
      <c r="N11987" s="14"/>
      <c r="O11987" s="14"/>
      <c r="P11987" s="14"/>
    </row>
    <row r="11988" spans="9:16" x14ac:dyDescent="0.25">
      <c r="I11988" s="14"/>
      <c r="J11988" s="14"/>
      <c r="K11988" s="14"/>
      <c r="L11988" s="14"/>
      <c r="M11988" s="14"/>
      <c r="N11988" s="14"/>
      <c r="O11988" s="14"/>
      <c r="P11988" s="14"/>
    </row>
    <row r="11989" spans="9:16" x14ac:dyDescent="0.25">
      <c r="I11989" s="14"/>
      <c r="J11989" s="14"/>
      <c r="K11989" s="14"/>
      <c r="L11989" s="14"/>
      <c r="M11989" s="14"/>
      <c r="N11989" s="14"/>
      <c r="O11989" s="14"/>
      <c r="P11989" s="14"/>
    </row>
    <row r="11990" spans="9:16" x14ac:dyDescent="0.25">
      <c r="I11990" s="14"/>
      <c r="J11990" s="14"/>
      <c r="K11990" s="14"/>
      <c r="L11990" s="14"/>
      <c r="M11990" s="14"/>
      <c r="N11990" s="14"/>
      <c r="O11990" s="14"/>
      <c r="P11990" s="14"/>
    </row>
    <row r="11991" spans="9:16" x14ac:dyDescent="0.25">
      <c r="I11991" s="14"/>
      <c r="J11991" s="14"/>
      <c r="K11991" s="14"/>
      <c r="L11991" s="14"/>
      <c r="M11991" s="14"/>
      <c r="N11991" s="14"/>
      <c r="O11991" s="14"/>
      <c r="P11991" s="14"/>
    </row>
    <row r="11992" spans="9:16" x14ac:dyDescent="0.25">
      <c r="I11992" s="14"/>
      <c r="J11992" s="14"/>
      <c r="K11992" s="14"/>
      <c r="L11992" s="14"/>
      <c r="M11992" s="14"/>
      <c r="N11992" s="14"/>
      <c r="O11992" s="14"/>
      <c r="P11992" s="14"/>
    </row>
    <row r="11993" spans="9:16" x14ac:dyDescent="0.25">
      <c r="I11993" s="14"/>
      <c r="J11993" s="14"/>
      <c r="K11993" s="14"/>
      <c r="L11993" s="14"/>
      <c r="M11993" s="14"/>
      <c r="N11993" s="14"/>
      <c r="O11993" s="14"/>
      <c r="P11993" s="14"/>
    </row>
    <row r="11994" spans="9:16" x14ac:dyDescent="0.25">
      <c r="I11994" s="14"/>
      <c r="J11994" s="14"/>
      <c r="K11994" s="14"/>
      <c r="L11994" s="14"/>
      <c r="M11994" s="14"/>
      <c r="N11994" s="14"/>
      <c r="O11994" s="14"/>
      <c r="P11994" s="14"/>
    </row>
    <row r="11995" spans="9:16" x14ac:dyDescent="0.25">
      <c r="I11995" s="14"/>
      <c r="J11995" s="14"/>
      <c r="K11995" s="14"/>
      <c r="L11995" s="14"/>
      <c r="M11995" s="14"/>
      <c r="N11995" s="14"/>
      <c r="O11995" s="14"/>
      <c r="P11995" s="14"/>
    </row>
    <row r="11996" spans="9:16" x14ac:dyDescent="0.25">
      <c r="I11996" s="14"/>
      <c r="J11996" s="14"/>
      <c r="K11996" s="14"/>
      <c r="L11996" s="14"/>
      <c r="M11996" s="14"/>
      <c r="N11996" s="14"/>
      <c r="O11996" s="14"/>
      <c r="P11996" s="14"/>
    </row>
    <row r="11997" spans="9:16" x14ac:dyDescent="0.25">
      <c r="I11997" s="14"/>
      <c r="J11997" s="14"/>
      <c r="K11997" s="14"/>
      <c r="L11997" s="14"/>
      <c r="M11997" s="14"/>
      <c r="N11997" s="14"/>
      <c r="O11997" s="14"/>
      <c r="P11997" s="14"/>
    </row>
    <row r="11998" spans="9:16" x14ac:dyDescent="0.25">
      <c r="I11998" s="14"/>
      <c r="J11998" s="14"/>
      <c r="K11998" s="14"/>
      <c r="L11998" s="14"/>
      <c r="M11998" s="14"/>
      <c r="N11998" s="14"/>
      <c r="O11998" s="14"/>
      <c r="P11998" s="14"/>
    </row>
    <row r="11999" spans="9:16" x14ac:dyDescent="0.25">
      <c r="I11999" s="14"/>
      <c r="J11999" s="14"/>
      <c r="K11999" s="14"/>
      <c r="L11999" s="14"/>
      <c r="M11999" s="14"/>
      <c r="N11999" s="14"/>
      <c r="O11999" s="14"/>
      <c r="P11999" s="14"/>
    </row>
    <row r="12000" spans="9:16" x14ac:dyDescent="0.25">
      <c r="I12000" s="14"/>
      <c r="J12000" s="14"/>
      <c r="K12000" s="14"/>
      <c r="L12000" s="14"/>
      <c r="M12000" s="14"/>
      <c r="N12000" s="14"/>
      <c r="O12000" s="14"/>
      <c r="P12000" s="14"/>
    </row>
    <row r="12001" spans="9:16" x14ac:dyDescent="0.25">
      <c r="I12001" s="14"/>
      <c r="J12001" s="14"/>
      <c r="K12001" s="14"/>
      <c r="L12001" s="14"/>
      <c r="M12001" s="14"/>
      <c r="N12001" s="14"/>
      <c r="O12001" s="14"/>
      <c r="P12001" s="14"/>
    </row>
    <row r="12002" spans="9:16" x14ac:dyDescent="0.25">
      <c r="I12002" s="14"/>
      <c r="J12002" s="14"/>
      <c r="K12002" s="14"/>
      <c r="L12002" s="14"/>
      <c r="M12002" s="14"/>
      <c r="N12002" s="14"/>
      <c r="O12002" s="14"/>
      <c r="P12002" s="14"/>
    </row>
    <row r="12003" spans="9:16" x14ac:dyDescent="0.25">
      <c r="I12003" s="14"/>
      <c r="J12003" s="14"/>
      <c r="K12003" s="14"/>
      <c r="L12003" s="14"/>
      <c r="M12003" s="14"/>
      <c r="N12003" s="14"/>
      <c r="O12003" s="14"/>
      <c r="P12003" s="14"/>
    </row>
    <row r="12004" spans="9:16" x14ac:dyDescent="0.25">
      <c r="I12004" s="14"/>
      <c r="J12004" s="14"/>
      <c r="K12004" s="14"/>
      <c r="L12004" s="14"/>
      <c r="M12004" s="14"/>
      <c r="N12004" s="14"/>
      <c r="O12004" s="14"/>
      <c r="P12004" s="14"/>
    </row>
    <row r="12005" spans="9:16" x14ac:dyDescent="0.25">
      <c r="I12005" s="14"/>
      <c r="J12005" s="14"/>
      <c r="K12005" s="14"/>
      <c r="L12005" s="14"/>
      <c r="M12005" s="14"/>
      <c r="N12005" s="14"/>
      <c r="O12005" s="14"/>
      <c r="P12005" s="14"/>
    </row>
    <row r="12006" spans="9:16" x14ac:dyDescent="0.25">
      <c r="I12006" s="14"/>
      <c r="J12006" s="14"/>
      <c r="K12006" s="14"/>
      <c r="L12006" s="14"/>
      <c r="M12006" s="14"/>
      <c r="N12006" s="14"/>
      <c r="O12006" s="14"/>
      <c r="P12006" s="14"/>
    </row>
    <row r="12007" spans="9:16" x14ac:dyDescent="0.25">
      <c r="I12007" s="14"/>
      <c r="J12007" s="14"/>
      <c r="K12007" s="14"/>
      <c r="L12007" s="14"/>
      <c r="M12007" s="14"/>
      <c r="N12007" s="14"/>
      <c r="O12007" s="14"/>
      <c r="P12007" s="14"/>
    </row>
    <row r="12008" spans="9:16" x14ac:dyDescent="0.25">
      <c r="I12008" s="14"/>
      <c r="J12008" s="14"/>
      <c r="K12008" s="14"/>
      <c r="L12008" s="14"/>
      <c r="M12008" s="14"/>
      <c r="N12008" s="14"/>
      <c r="O12008" s="14"/>
      <c r="P12008" s="14"/>
    </row>
    <row r="12009" spans="9:16" x14ac:dyDescent="0.25">
      <c r="I12009" s="14"/>
      <c r="J12009" s="14"/>
      <c r="K12009" s="14"/>
      <c r="L12009" s="14"/>
      <c r="M12009" s="14"/>
      <c r="N12009" s="14"/>
      <c r="O12009" s="14"/>
      <c r="P12009" s="14"/>
    </row>
    <row r="12010" spans="9:16" x14ac:dyDescent="0.25">
      <c r="I12010" s="14"/>
      <c r="J12010" s="14"/>
      <c r="K12010" s="14"/>
      <c r="L12010" s="14"/>
      <c r="M12010" s="14"/>
      <c r="N12010" s="14"/>
      <c r="O12010" s="14"/>
      <c r="P12010" s="14"/>
    </row>
    <row r="12011" spans="9:16" x14ac:dyDescent="0.25">
      <c r="I12011" s="14"/>
      <c r="J12011" s="14"/>
      <c r="K12011" s="14"/>
      <c r="L12011" s="14"/>
      <c r="M12011" s="14"/>
      <c r="N12011" s="14"/>
      <c r="O12011" s="14"/>
      <c r="P12011" s="14"/>
    </row>
    <row r="12012" spans="9:16" x14ac:dyDescent="0.25">
      <c r="I12012" s="14"/>
      <c r="J12012" s="14"/>
      <c r="K12012" s="14"/>
      <c r="L12012" s="14"/>
      <c r="M12012" s="14"/>
      <c r="N12012" s="14"/>
      <c r="O12012" s="14"/>
      <c r="P12012" s="14"/>
    </row>
    <row r="12013" spans="9:16" x14ac:dyDescent="0.25">
      <c r="I12013" s="14"/>
      <c r="J12013" s="14"/>
      <c r="K12013" s="14"/>
      <c r="L12013" s="14"/>
      <c r="M12013" s="14"/>
      <c r="N12013" s="14"/>
      <c r="O12013" s="14"/>
      <c r="P12013" s="14"/>
    </row>
    <row r="12014" spans="9:16" x14ac:dyDescent="0.25">
      <c r="I12014" s="14"/>
      <c r="J12014" s="14"/>
      <c r="K12014" s="14"/>
      <c r="L12014" s="14"/>
      <c r="M12014" s="14"/>
      <c r="N12014" s="14"/>
      <c r="O12014" s="14"/>
      <c r="P12014" s="14"/>
    </row>
    <row r="12015" spans="9:16" x14ac:dyDescent="0.25">
      <c r="I12015" s="14"/>
      <c r="J12015" s="14"/>
      <c r="K12015" s="14"/>
      <c r="L12015" s="14"/>
      <c r="M12015" s="14"/>
      <c r="N12015" s="14"/>
      <c r="O12015" s="14"/>
      <c r="P12015" s="14"/>
    </row>
    <row r="12016" spans="9:16" x14ac:dyDescent="0.25">
      <c r="I12016" s="14"/>
      <c r="J12016" s="14"/>
      <c r="K12016" s="14"/>
      <c r="L12016" s="14"/>
      <c r="M12016" s="14"/>
      <c r="N12016" s="14"/>
      <c r="O12016" s="14"/>
      <c r="P12016" s="14"/>
    </row>
    <row r="12017" spans="9:16" x14ac:dyDescent="0.25">
      <c r="I12017" s="14"/>
      <c r="J12017" s="14"/>
      <c r="K12017" s="14"/>
      <c r="L12017" s="14"/>
      <c r="M12017" s="14"/>
      <c r="N12017" s="14"/>
      <c r="O12017" s="14"/>
      <c r="P12017" s="14"/>
    </row>
    <row r="12018" spans="9:16" x14ac:dyDescent="0.25">
      <c r="I12018" s="14"/>
      <c r="J12018" s="14"/>
      <c r="K12018" s="14"/>
      <c r="L12018" s="14"/>
      <c r="M12018" s="14"/>
      <c r="N12018" s="14"/>
      <c r="O12018" s="14"/>
      <c r="P12018" s="14"/>
    </row>
    <row r="12019" spans="9:16" x14ac:dyDescent="0.25">
      <c r="I12019" s="14"/>
      <c r="J12019" s="14"/>
      <c r="K12019" s="14"/>
      <c r="L12019" s="14"/>
      <c r="M12019" s="14"/>
      <c r="N12019" s="14"/>
      <c r="O12019" s="14"/>
      <c r="P12019" s="14"/>
    </row>
    <row r="12020" spans="9:16" x14ac:dyDescent="0.25">
      <c r="I12020" s="14"/>
      <c r="J12020" s="14"/>
      <c r="K12020" s="14"/>
      <c r="L12020" s="14"/>
      <c r="M12020" s="14"/>
      <c r="N12020" s="14"/>
      <c r="O12020" s="14"/>
      <c r="P12020" s="14"/>
    </row>
    <row r="12021" spans="9:16" x14ac:dyDescent="0.25">
      <c r="I12021" s="14"/>
      <c r="J12021" s="14"/>
      <c r="K12021" s="14"/>
      <c r="L12021" s="14"/>
      <c r="M12021" s="14"/>
      <c r="N12021" s="14"/>
      <c r="O12021" s="14"/>
      <c r="P12021" s="14"/>
    </row>
    <row r="12022" spans="9:16" x14ac:dyDescent="0.25">
      <c r="I12022" s="14"/>
      <c r="J12022" s="14"/>
      <c r="K12022" s="14"/>
      <c r="L12022" s="14"/>
      <c r="M12022" s="14"/>
      <c r="N12022" s="14"/>
      <c r="O12022" s="14"/>
      <c r="P12022" s="14"/>
    </row>
    <row r="12023" spans="9:16" x14ac:dyDescent="0.25">
      <c r="I12023" s="14"/>
      <c r="J12023" s="14"/>
      <c r="K12023" s="14"/>
      <c r="L12023" s="14"/>
      <c r="M12023" s="14"/>
      <c r="N12023" s="14"/>
      <c r="O12023" s="14"/>
      <c r="P12023" s="14"/>
    </row>
    <row r="12024" spans="9:16" x14ac:dyDescent="0.25">
      <c r="I12024" s="14"/>
      <c r="J12024" s="14"/>
      <c r="K12024" s="14"/>
      <c r="L12024" s="14"/>
      <c r="M12024" s="14"/>
      <c r="N12024" s="14"/>
      <c r="O12024" s="14"/>
      <c r="P12024" s="14"/>
    </row>
    <row r="12025" spans="9:16" x14ac:dyDescent="0.25">
      <c r="I12025" s="14"/>
      <c r="J12025" s="14"/>
      <c r="K12025" s="14"/>
      <c r="L12025" s="14"/>
      <c r="M12025" s="14"/>
      <c r="N12025" s="14"/>
      <c r="O12025" s="14"/>
      <c r="P12025" s="14"/>
    </row>
    <row r="12026" spans="9:16" x14ac:dyDescent="0.25">
      <c r="I12026" s="14"/>
      <c r="J12026" s="14"/>
      <c r="K12026" s="14"/>
      <c r="L12026" s="14"/>
      <c r="M12026" s="14"/>
      <c r="N12026" s="14"/>
      <c r="O12026" s="14"/>
      <c r="P12026" s="14"/>
    </row>
    <row r="12027" spans="9:16" x14ac:dyDescent="0.25">
      <c r="I12027" s="14"/>
      <c r="J12027" s="14"/>
      <c r="K12027" s="14"/>
      <c r="L12027" s="14"/>
      <c r="M12027" s="14"/>
      <c r="N12027" s="14"/>
      <c r="O12027" s="14"/>
      <c r="P12027" s="14"/>
    </row>
    <row r="12028" spans="9:16" x14ac:dyDescent="0.25">
      <c r="I12028" s="14"/>
      <c r="J12028" s="14"/>
      <c r="K12028" s="14"/>
      <c r="L12028" s="14"/>
      <c r="M12028" s="14"/>
      <c r="N12028" s="14"/>
      <c r="O12028" s="14"/>
      <c r="P12028" s="14"/>
    </row>
    <row r="12029" spans="9:16" x14ac:dyDescent="0.25">
      <c r="I12029" s="14"/>
      <c r="J12029" s="14"/>
      <c r="K12029" s="14"/>
      <c r="L12029" s="14"/>
      <c r="M12029" s="14"/>
      <c r="N12029" s="14"/>
      <c r="O12029" s="14"/>
      <c r="P12029" s="14"/>
    </row>
    <row r="12030" spans="9:16" x14ac:dyDescent="0.25">
      <c r="I12030" s="14"/>
      <c r="J12030" s="14"/>
      <c r="K12030" s="14"/>
      <c r="L12030" s="14"/>
      <c r="M12030" s="14"/>
      <c r="N12030" s="14"/>
      <c r="O12030" s="14"/>
      <c r="P12030" s="14"/>
    </row>
    <row r="12031" spans="9:16" x14ac:dyDescent="0.25">
      <c r="I12031" s="14"/>
      <c r="J12031" s="14"/>
      <c r="K12031" s="14"/>
      <c r="L12031" s="14"/>
      <c r="M12031" s="14"/>
      <c r="N12031" s="14"/>
      <c r="O12031" s="14"/>
      <c r="P12031" s="14"/>
    </row>
    <row r="12032" spans="9:16" x14ac:dyDescent="0.25">
      <c r="I12032" s="14"/>
      <c r="J12032" s="14"/>
      <c r="K12032" s="14"/>
      <c r="L12032" s="14"/>
      <c r="M12032" s="14"/>
      <c r="N12032" s="14"/>
      <c r="O12032" s="14"/>
      <c r="P12032" s="14"/>
    </row>
    <row r="12033" spans="9:16" x14ac:dyDescent="0.25">
      <c r="I12033" s="14"/>
      <c r="J12033" s="14"/>
      <c r="K12033" s="14"/>
      <c r="L12033" s="14"/>
      <c r="M12033" s="14"/>
      <c r="N12033" s="14"/>
      <c r="O12033" s="14"/>
      <c r="P12033" s="14"/>
    </row>
    <row r="12034" spans="9:16" x14ac:dyDescent="0.25">
      <c r="I12034" s="14"/>
      <c r="J12034" s="14"/>
      <c r="K12034" s="14"/>
      <c r="L12034" s="14"/>
      <c r="M12034" s="14"/>
      <c r="N12034" s="14"/>
      <c r="O12034" s="14"/>
      <c r="P12034" s="14"/>
    </row>
    <row r="12035" spans="9:16" x14ac:dyDescent="0.25">
      <c r="I12035" s="14"/>
      <c r="J12035" s="14"/>
      <c r="K12035" s="14"/>
      <c r="L12035" s="14"/>
      <c r="M12035" s="14"/>
      <c r="N12035" s="14"/>
      <c r="O12035" s="14"/>
      <c r="P12035" s="14"/>
    </row>
    <row r="12036" spans="9:16" x14ac:dyDescent="0.25">
      <c r="I12036" s="14"/>
      <c r="J12036" s="14"/>
      <c r="K12036" s="14"/>
      <c r="L12036" s="14"/>
      <c r="M12036" s="14"/>
      <c r="N12036" s="14"/>
      <c r="O12036" s="14"/>
      <c r="P12036" s="14"/>
    </row>
    <row r="12037" spans="9:16" x14ac:dyDescent="0.25">
      <c r="I12037" s="14"/>
      <c r="J12037" s="14"/>
      <c r="K12037" s="14"/>
      <c r="L12037" s="14"/>
      <c r="M12037" s="14"/>
      <c r="N12037" s="14"/>
      <c r="O12037" s="14"/>
      <c r="P12037" s="14"/>
    </row>
    <row r="12038" spans="9:16" x14ac:dyDescent="0.25">
      <c r="I12038" s="14"/>
      <c r="J12038" s="14"/>
      <c r="K12038" s="14"/>
      <c r="L12038" s="14"/>
      <c r="M12038" s="14"/>
      <c r="N12038" s="14"/>
      <c r="O12038" s="14"/>
      <c r="P12038" s="14"/>
    </row>
    <row r="12039" spans="9:16" x14ac:dyDescent="0.25">
      <c r="I12039" s="14"/>
      <c r="J12039" s="14"/>
      <c r="K12039" s="14"/>
      <c r="L12039" s="14"/>
      <c r="M12039" s="14"/>
      <c r="N12039" s="14"/>
      <c r="O12039" s="14"/>
      <c r="P12039" s="14"/>
    </row>
    <row r="12040" spans="9:16" x14ac:dyDescent="0.25">
      <c r="I12040" s="14"/>
      <c r="J12040" s="14"/>
      <c r="K12040" s="14"/>
      <c r="L12040" s="14"/>
      <c r="M12040" s="14"/>
      <c r="N12040" s="14"/>
      <c r="O12040" s="14"/>
      <c r="P12040" s="14"/>
    </row>
    <row r="12041" spans="9:16" x14ac:dyDescent="0.25">
      <c r="I12041" s="14"/>
      <c r="J12041" s="14"/>
      <c r="K12041" s="14"/>
      <c r="L12041" s="14"/>
      <c r="M12041" s="14"/>
      <c r="N12041" s="14"/>
      <c r="O12041" s="14"/>
      <c r="P12041" s="14"/>
    </row>
    <row r="12042" spans="9:16" x14ac:dyDescent="0.25">
      <c r="I12042" s="14"/>
      <c r="J12042" s="14"/>
      <c r="K12042" s="14"/>
      <c r="L12042" s="14"/>
      <c r="M12042" s="14"/>
      <c r="N12042" s="14"/>
      <c r="O12042" s="14"/>
      <c r="P12042" s="14"/>
    </row>
    <row r="12043" spans="9:16" x14ac:dyDescent="0.25">
      <c r="I12043" s="14"/>
      <c r="J12043" s="14"/>
      <c r="K12043" s="14"/>
      <c r="L12043" s="14"/>
      <c r="M12043" s="14"/>
      <c r="N12043" s="14"/>
      <c r="O12043" s="14"/>
      <c r="P12043" s="14"/>
    </row>
    <row r="12044" spans="9:16" x14ac:dyDescent="0.25">
      <c r="I12044" s="14"/>
      <c r="J12044" s="14"/>
      <c r="K12044" s="14"/>
      <c r="L12044" s="14"/>
      <c r="M12044" s="14"/>
      <c r="N12044" s="14"/>
      <c r="O12044" s="14"/>
      <c r="P12044" s="14"/>
    </row>
    <row r="12045" spans="9:16" x14ac:dyDescent="0.25">
      <c r="I12045" s="14"/>
      <c r="J12045" s="14"/>
      <c r="K12045" s="14"/>
      <c r="L12045" s="14"/>
      <c r="M12045" s="14"/>
      <c r="N12045" s="14"/>
      <c r="O12045" s="14"/>
      <c r="P12045" s="14"/>
    </row>
    <row r="12046" spans="9:16" x14ac:dyDescent="0.25">
      <c r="I12046" s="14"/>
      <c r="J12046" s="14"/>
      <c r="K12046" s="14"/>
      <c r="L12046" s="14"/>
      <c r="M12046" s="14"/>
      <c r="N12046" s="14"/>
      <c r="O12046" s="14"/>
      <c r="P12046" s="14"/>
    </row>
    <row r="12047" spans="9:16" x14ac:dyDescent="0.25">
      <c r="I12047" s="14"/>
      <c r="J12047" s="14"/>
      <c r="K12047" s="14"/>
      <c r="L12047" s="14"/>
      <c r="M12047" s="14"/>
      <c r="N12047" s="14"/>
      <c r="O12047" s="14"/>
      <c r="P12047" s="14"/>
    </row>
    <row r="12048" spans="9:16" x14ac:dyDescent="0.25">
      <c r="I12048" s="14"/>
      <c r="J12048" s="14"/>
      <c r="K12048" s="14"/>
      <c r="L12048" s="14"/>
      <c r="M12048" s="14"/>
      <c r="N12048" s="14"/>
      <c r="O12048" s="14"/>
      <c r="P12048" s="14"/>
    </row>
    <row r="12049" spans="9:16" x14ac:dyDescent="0.25">
      <c r="I12049" s="14"/>
      <c r="J12049" s="14"/>
      <c r="K12049" s="14"/>
      <c r="L12049" s="14"/>
      <c r="M12049" s="14"/>
      <c r="N12049" s="14"/>
      <c r="O12049" s="14"/>
      <c r="P12049" s="14"/>
    </row>
    <row r="12050" spans="9:16" x14ac:dyDescent="0.25">
      <c r="I12050" s="14"/>
      <c r="J12050" s="14"/>
      <c r="K12050" s="14"/>
      <c r="L12050" s="14"/>
      <c r="M12050" s="14"/>
      <c r="N12050" s="14"/>
      <c r="O12050" s="14"/>
      <c r="P12050" s="14"/>
    </row>
    <row r="12051" spans="9:16" x14ac:dyDescent="0.25">
      <c r="I12051" s="14"/>
      <c r="J12051" s="14"/>
      <c r="K12051" s="14"/>
      <c r="L12051" s="14"/>
      <c r="M12051" s="14"/>
      <c r="N12051" s="14"/>
      <c r="O12051" s="14"/>
      <c r="P12051" s="14"/>
    </row>
    <row r="12052" spans="9:16" x14ac:dyDescent="0.25">
      <c r="I12052" s="14"/>
      <c r="J12052" s="14"/>
      <c r="K12052" s="14"/>
      <c r="L12052" s="14"/>
      <c r="M12052" s="14"/>
      <c r="N12052" s="14"/>
      <c r="O12052" s="14"/>
      <c r="P12052" s="14"/>
    </row>
    <row r="12053" spans="9:16" x14ac:dyDescent="0.25">
      <c r="I12053" s="14"/>
      <c r="J12053" s="14"/>
      <c r="K12053" s="14"/>
      <c r="L12053" s="14"/>
      <c r="M12053" s="14"/>
      <c r="N12053" s="14"/>
      <c r="O12053" s="14"/>
      <c r="P12053" s="14"/>
    </row>
    <row r="12054" spans="9:16" x14ac:dyDescent="0.25">
      <c r="I12054" s="14"/>
      <c r="J12054" s="14"/>
      <c r="K12054" s="14"/>
      <c r="L12054" s="14"/>
      <c r="M12054" s="14"/>
      <c r="N12054" s="14"/>
      <c r="O12054" s="14"/>
      <c r="P12054" s="14"/>
    </row>
    <row r="12055" spans="9:16" x14ac:dyDescent="0.25">
      <c r="I12055" s="14"/>
      <c r="J12055" s="14"/>
      <c r="K12055" s="14"/>
      <c r="L12055" s="14"/>
      <c r="M12055" s="14"/>
      <c r="N12055" s="14"/>
      <c r="O12055" s="14"/>
      <c r="P12055" s="14"/>
    </row>
    <row r="12056" spans="9:16" x14ac:dyDescent="0.25">
      <c r="I12056" s="14"/>
      <c r="J12056" s="14"/>
      <c r="K12056" s="14"/>
      <c r="L12056" s="14"/>
      <c r="M12056" s="14"/>
      <c r="N12056" s="14"/>
      <c r="O12056" s="14"/>
      <c r="P12056" s="14"/>
    </row>
    <row r="12057" spans="9:16" x14ac:dyDescent="0.25">
      <c r="I12057" s="14"/>
      <c r="J12057" s="14"/>
      <c r="K12057" s="14"/>
      <c r="L12057" s="14"/>
      <c r="M12057" s="14"/>
      <c r="N12057" s="14"/>
      <c r="O12057" s="14"/>
      <c r="P12057" s="14"/>
    </row>
    <row r="12058" spans="9:16" x14ac:dyDescent="0.25">
      <c r="I12058" s="14"/>
      <c r="J12058" s="14"/>
      <c r="K12058" s="14"/>
      <c r="L12058" s="14"/>
      <c r="M12058" s="14"/>
      <c r="N12058" s="14"/>
      <c r="O12058" s="14"/>
      <c r="P12058" s="14"/>
    </row>
    <row r="12059" spans="9:16" x14ac:dyDescent="0.25">
      <c r="I12059" s="14"/>
      <c r="J12059" s="14"/>
      <c r="K12059" s="14"/>
      <c r="L12059" s="14"/>
      <c r="M12059" s="14"/>
      <c r="N12059" s="14"/>
      <c r="O12059" s="14"/>
      <c r="P12059" s="14"/>
    </row>
    <row r="12060" spans="9:16" x14ac:dyDescent="0.25">
      <c r="I12060" s="14"/>
      <c r="J12060" s="14"/>
      <c r="K12060" s="14"/>
      <c r="L12060" s="14"/>
      <c r="M12060" s="14"/>
      <c r="N12060" s="14"/>
      <c r="O12060" s="14"/>
      <c r="P12060" s="14"/>
    </row>
    <row r="12061" spans="9:16" x14ac:dyDescent="0.25">
      <c r="I12061" s="14"/>
      <c r="J12061" s="14"/>
      <c r="K12061" s="14"/>
      <c r="L12061" s="14"/>
      <c r="M12061" s="14"/>
      <c r="N12061" s="14"/>
      <c r="O12061" s="14"/>
      <c r="P12061" s="14"/>
    </row>
    <row r="12062" spans="9:16" x14ac:dyDescent="0.25">
      <c r="I12062" s="14"/>
      <c r="J12062" s="14"/>
      <c r="K12062" s="14"/>
      <c r="L12062" s="14"/>
      <c r="M12062" s="14"/>
      <c r="N12062" s="14"/>
      <c r="O12062" s="14"/>
      <c r="P12062" s="14"/>
    </row>
    <row r="12063" spans="9:16" x14ac:dyDescent="0.25">
      <c r="I12063" s="14"/>
      <c r="J12063" s="14"/>
      <c r="K12063" s="14"/>
      <c r="L12063" s="14"/>
      <c r="M12063" s="14"/>
      <c r="N12063" s="14"/>
      <c r="O12063" s="14"/>
      <c r="P12063" s="14"/>
    </row>
    <row r="12064" spans="9:16" x14ac:dyDescent="0.25">
      <c r="I12064" s="14"/>
      <c r="J12064" s="14"/>
      <c r="K12064" s="14"/>
      <c r="L12064" s="14"/>
      <c r="M12064" s="14"/>
      <c r="N12064" s="14"/>
      <c r="O12064" s="14"/>
      <c r="P12064" s="14"/>
    </row>
    <row r="12065" spans="9:16" x14ac:dyDescent="0.25">
      <c r="I12065" s="14"/>
      <c r="J12065" s="14"/>
      <c r="K12065" s="14"/>
      <c r="L12065" s="14"/>
      <c r="M12065" s="14"/>
      <c r="N12065" s="14"/>
      <c r="O12065" s="14"/>
      <c r="P12065" s="14"/>
    </row>
    <row r="12066" spans="9:16" x14ac:dyDescent="0.25">
      <c r="I12066" s="14"/>
      <c r="J12066" s="14"/>
      <c r="K12066" s="14"/>
      <c r="L12066" s="14"/>
      <c r="M12066" s="14"/>
      <c r="N12066" s="14"/>
      <c r="O12066" s="14"/>
      <c r="P12066" s="14"/>
    </row>
    <row r="12067" spans="9:16" x14ac:dyDescent="0.25">
      <c r="I12067" s="14"/>
      <c r="J12067" s="14"/>
      <c r="K12067" s="14"/>
      <c r="L12067" s="14"/>
      <c r="M12067" s="14"/>
      <c r="N12067" s="14"/>
      <c r="O12067" s="14"/>
      <c r="P12067" s="14"/>
    </row>
    <row r="12068" spans="9:16" x14ac:dyDescent="0.25">
      <c r="I12068" s="14"/>
      <c r="J12068" s="14"/>
      <c r="K12068" s="14"/>
      <c r="L12068" s="14"/>
      <c r="M12068" s="14"/>
      <c r="N12068" s="14"/>
      <c r="O12068" s="14"/>
      <c r="P12068" s="14"/>
    </row>
    <row r="12069" spans="9:16" x14ac:dyDescent="0.25">
      <c r="I12069" s="14"/>
      <c r="J12069" s="14"/>
      <c r="K12069" s="14"/>
      <c r="L12069" s="14"/>
      <c r="M12069" s="14"/>
      <c r="N12069" s="14"/>
      <c r="O12069" s="14"/>
      <c r="P12069" s="14"/>
    </row>
    <row r="12070" spans="9:16" x14ac:dyDescent="0.25">
      <c r="I12070" s="14"/>
      <c r="J12070" s="14"/>
      <c r="K12070" s="14"/>
      <c r="L12070" s="14"/>
      <c r="M12070" s="14"/>
      <c r="N12070" s="14"/>
      <c r="O12070" s="14"/>
      <c r="P12070" s="14"/>
    </row>
    <row r="12071" spans="9:16" x14ac:dyDescent="0.25">
      <c r="I12071" s="14"/>
      <c r="J12071" s="14"/>
      <c r="K12071" s="14"/>
      <c r="L12071" s="14"/>
      <c r="M12071" s="14"/>
      <c r="N12071" s="14"/>
      <c r="O12071" s="14"/>
      <c r="P12071" s="14"/>
    </row>
    <row r="12072" spans="9:16" x14ac:dyDescent="0.25">
      <c r="I12072" s="14"/>
      <c r="J12072" s="14"/>
      <c r="K12072" s="14"/>
      <c r="L12072" s="14"/>
      <c r="M12072" s="14"/>
      <c r="N12072" s="14"/>
      <c r="O12072" s="14"/>
      <c r="P12072" s="14"/>
    </row>
    <row r="12073" spans="9:16" x14ac:dyDescent="0.25">
      <c r="I12073" s="14"/>
      <c r="J12073" s="14"/>
      <c r="K12073" s="14"/>
      <c r="L12073" s="14"/>
      <c r="M12073" s="14"/>
      <c r="N12073" s="14"/>
      <c r="O12073" s="14"/>
      <c r="P12073" s="14"/>
    </row>
    <row r="12074" spans="9:16" x14ac:dyDescent="0.25">
      <c r="I12074" s="14"/>
      <c r="J12074" s="14"/>
      <c r="K12074" s="14"/>
      <c r="L12074" s="14"/>
      <c r="M12074" s="14"/>
      <c r="N12074" s="14"/>
      <c r="O12074" s="14"/>
      <c r="P12074" s="14"/>
    </row>
    <row r="12075" spans="9:16" x14ac:dyDescent="0.25">
      <c r="I12075" s="14"/>
      <c r="J12075" s="14"/>
      <c r="K12075" s="14"/>
      <c r="L12075" s="14"/>
      <c r="M12075" s="14"/>
      <c r="N12075" s="14"/>
      <c r="O12075" s="14"/>
      <c r="P12075" s="14"/>
    </row>
    <row r="12076" spans="9:16" x14ac:dyDescent="0.25">
      <c r="I12076" s="14"/>
      <c r="J12076" s="14"/>
      <c r="K12076" s="14"/>
      <c r="L12076" s="14"/>
      <c r="M12076" s="14"/>
      <c r="N12076" s="14"/>
      <c r="O12076" s="14"/>
      <c r="P12076" s="14"/>
    </row>
    <row r="12077" spans="9:16" x14ac:dyDescent="0.25">
      <c r="I12077" s="14"/>
      <c r="J12077" s="14"/>
      <c r="K12077" s="14"/>
      <c r="L12077" s="14"/>
      <c r="M12077" s="14"/>
      <c r="N12077" s="14"/>
      <c r="O12077" s="14"/>
      <c r="P12077" s="14"/>
    </row>
    <row r="12078" spans="9:16" x14ac:dyDescent="0.25">
      <c r="I12078" s="14"/>
      <c r="J12078" s="14"/>
      <c r="K12078" s="14"/>
      <c r="L12078" s="14"/>
      <c r="M12078" s="14"/>
      <c r="N12078" s="14"/>
      <c r="O12078" s="14"/>
      <c r="P12078" s="14"/>
    </row>
    <row r="12079" spans="9:16" x14ac:dyDescent="0.25">
      <c r="I12079" s="14"/>
      <c r="J12079" s="14"/>
      <c r="K12079" s="14"/>
      <c r="L12079" s="14"/>
      <c r="M12079" s="14"/>
      <c r="N12079" s="14"/>
      <c r="O12079" s="14"/>
      <c r="P12079" s="14"/>
    </row>
    <row r="12080" spans="9:16" x14ac:dyDescent="0.25">
      <c r="I12080" s="14"/>
      <c r="J12080" s="14"/>
      <c r="K12080" s="14"/>
      <c r="L12080" s="14"/>
      <c r="M12080" s="14"/>
      <c r="N12080" s="14"/>
      <c r="O12080" s="14"/>
      <c r="P12080" s="14"/>
    </row>
    <row r="12081" spans="9:16" x14ac:dyDescent="0.25">
      <c r="I12081" s="14"/>
      <c r="J12081" s="14"/>
      <c r="K12081" s="14"/>
      <c r="L12081" s="14"/>
      <c r="M12081" s="14"/>
      <c r="N12081" s="14"/>
      <c r="O12081" s="14"/>
      <c r="P12081" s="14"/>
    </row>
    <row r="12082" spans="9:16" x14ac:dyDescent="0.25">
      <c r="I12082" s="14"/>
      <c r="J12082" s="14"/>
      <c r="K12082" s="14"/>
      <c r="L12082" s="14"/>
      <c r="M12082" s="14"/>
      <c r="N12082" s="14"/>
      <c r="O12082" s="14"/>
      <c r="P12082" s="14"/>
    </row>
    <row r="12083" spans="9:16" x14ac:dyDescent="0.25">
      <c r="I12083" s="14"/>
      <c r="J12083" s="14"/>
      <c r="K12083" s="14"/>
      <c r="L12083" s="14"/>
      <c r="M12083" s="14"/>
      <c r="N12083" s="14"/>
      <c r="O12083" s="14"/>
      <c r="P12083" s="14"/>
    </row>
    <row r="12084" spans="9:16" x14ac:dyDescent="0.25">
      <c r="I12084" s="14"/>
      <c r="J12084" s="14"/>
      <c r="K12084" s="14"/>
      <c r="L12084" s="14"/>
      <c r="M12084" s="14"/>
      <c r="N12084" s="14"/>
      <c r="O12084" s="14"/>
      <c r="P12084" s="14"/>
    </row>
    <row r="12085" spans="9:16" x14ac:dyDescent="0.25">
      <c r="I12085" s="14"/>
      <c r="J12085" s="14"/>
      <c r="K12085" s="14"/>
      <c r="L12085" s="14"/>
      <c r="M12085" s="14"/>
      <c r="N12085" s="14"/>
      <c r="O12085" s="14"/>
      <c r="P12085" s="14"/>
    </row>
    <row r="12086" spans="9:16" x14ac:dyDescent="0.25">
      <c r="I12086" s="14"/>
      <c r="J12086" s="14"/>
      <c r="K12086" s="14"/>
      <c r="L12086" s="14"/>
      <c r="M12086" s="14"/>
      <c r="N12086" s="14"/>
      <c r="O12086" s="14"/>
      <c r="P12086" s="14"/>
    </row>
    <row r="12087" spans="9:16" x14ac:dyDescent="0.25">
      <c r="I12087" s="14"/>
      <c r="J12087" s="14"/>
      <c r="K12087" s="14"/>
      <c r="L12087" s="14"/>
      <c r="M12087" s="14"/>
      <c r="N12087" s="14"/>
      <c r="O12087" s="14"/>
      <c r="P12087" s="14"/>
    </row>
    <row r="12088" spans="9:16" x14ac:dyDescent="0.25">
      <c r="I12088" s="14"/>
      <c r="J12088" s="14"/>
      <c r="K12088" s="14"/>
      <c r="L12088" s="14"/>
      <c r="M12088" s="14"/>
      <c r="N12088" s="14"/>
      <c r="O12088" s="14"/>
      <c r="P12088" s="14"/>
    </row>
    <row r="12089" spans="9:16" x14ac:dyDescent="0.25">
      <c r="I12089" s="14"/>
      <c r="J12089" s="14"/>
      <c r="K12089" s="14"/>
      <c r="L12089" s="14"/>
      <c r="M12089" s="14"/>
      <c r="N12089" s="14"/>
      <c r="O12089" s="14"/>
      <c r="P12089" s="14"/>
    </row>
    <row r="12090" spans="9:16" x14ac:dyDescent="0.25">
      <c r="I12090" s="14"/>
      <c r="J12090" s="14"/>
      <c r="K12090" s="14"/>
      <c r="L12090" s="14"/>
      <c r="M12090" s="14"/>
      <c r="N12090" s="14"/>
      <c r="O12090" s="14"/>
      <c r="P12090" s="14"/>
    </row>
    <row r="12091" spans="9:16" x14ac:dyDescent="0.25">
      <c r="I12091" s="14"/>
      <c r="J12091" s="14"/>
      <c r="K12091" s="14"/>
      <c r="L12091" s="14"/>
      <c r="M12091" s="14"/>
      <c r="N12091" s="14"/>
      <c r="O12091" s="14"/>
      <c r="P12091" s="14"/>
    </row>
    <row r="12092" spans="9:16" x14ac:dyDescent="0.25">
      <c r="I12092" s="14"/>
      <c r="J12092" s="14"/>
      <c r="K12092" s="14"/>
      <c r="L12092" s="14"/>
      <c r="M12092" s="14"/>
      <c r="N12092" s="14"/>
      <c r="O12092" s="14"/>
      <c r="P12092" s="14"/>
    </row>
    <row r="12093" spans="9:16" x14ac:dyDescent="0.25">
      <c r="I12093" s="14"/>
      <c r="J12093" s="14"/>
      <c r="K12093" s="14"/>
      <c r="L12093" s="14"/>
      <c r="M12093" s="14"/>
      <c r="N12093" s="14"/>
      <c r="O12093" s="14"/>
      <c r="P12093" s="14"/>
    </row>
    <row r="12094" spans="9:16" x14ac:dyDescent="0.25">
      <c r="I12094" s="14"/>
      <c r="J12094" s="14"/>
      <c r="K12094" s="14"/>
      <c r="L12094" s="14"/>
      <c r="M12094" s="14"/>
      <c r="N12094" s="14"/>
      <c r="O12094" s="14"/>
      <c r="P12094" s="14"/>
    </row>
    <row r="12095" spans="9:16" x14ac:dyDescent="0.25">
      <c r="I12095" s="14"/>
      <c r="J12095" s="14"/>
      <c r="K12095" s="14"/>
      <c r="L12095" s="14"/>
      <c r="M12095" s="14"/>
      <c r="N12095" s="14"/>
      <c r="O12095" s="14"/>
      <c r="P12095" s="14"/>
    </row>
    <row r="12096" spans="9:16" x14ac:dyDescent="0.25">
      <c r="I12096" s="14"/>
      <c r="J12096" s="14"/>
      <c r="K12096" s="14"/>
      <c r="L12096" s="14"/>
      <c r="M12096" s="14"/>
      <c r="N12096" s="14"/>
      <c r="O12096" s="14"/>
      <c r="P12096" s="14"/>
    </row>
    <row r="12097" spans="9:16" x14ac:dyDescent="0.25">
      <c r="I12097" s="14"/>
      <c r="J12097" s="14"/>
      <c r="K12097" s="14"/>
      <c r="L12097" s="14"/>
      <c r="M12097" s="14"/>
      <c r="N12097" s="14"/>
      <c r="O12097" s="14"/>
      <c r="P12097" s="14"/>
    </row>
    <row r="12098" spans="9:16" x14ac:dyDescent="0.25">
      <c r="I12098" s="14"/>
      <c r="J12098" s="14"/>
      <c r="K12098" s="14"/>
      <c r="L12098" s="14"/>
      <c r="M12098" s="14"/>
      <c r="N12098" s="14"/>
      <c r="O12098" s="14"/>
      <c r="P12098" s="14"/>
    </row>
    <row r="12099" spans="9:16" x14ac:dyDescent="0.25">
      <c r="I12099" s="14"/>
      <c r="J12099" s="14"/>
      <c r="K12099" s="14"/>
      <c r="L12099" s="14"/>
      <c r="M12099" s="14"/>
      <c r="N12099" s="14"/>
      <c r="O12099" s="14"/>
      <c r="P12099" s="14"/>
    </row>
    <row r="12100" spans="9:16" x14ac:dyDescent="0.25">
      <c r="I12100" s="14"/>
      <c r="J12100" s="14"/>
      <c r="K12100" s="14"/>
      <c r="L12100" s="14"/>
      <c r="M12100" s="14"/>
      <c r="N12100" s="14"/>
      <c r="O12100" s="14"/>
      <c r="P12100" s="14"/>
    </row>
    <row r="12101" spans="9:16" x14ac:dyDescent="0.25">
      <c r="I12101" s="14"/>
      <c r="J12101" s="14"/>
      <c r="K12101" s="14"/>
      <c r="L12101" s="14"/>
      <c r="M12101" s="14"/>
      <c r="N12101" s="14"/>
      <c r="O12101" s="14"/>
      <c r="P12101" s="14"/>
    </row>
    <row r="12102" spans="9:16" x14ac:dyDescent="0.25">
      <c r="I12102" s="14"/>
      <c r="J12102" s="14"/>
      <c r="K12102" s="14"/>
      <c r="L12102" s="14"/>
      <c r="M12102" s="14"/>
      <c r="N12102" s="14"/>
      <c r="O12102" s="14"/>
      <c r="P12102" s="14"/>
    </row>
    <row r="12103" spans="9:16" x14ac:dyDescent="0.25">
      <c r="I12103" s="14"/>
      <c r="J12103" s="14"/>
      <c r="K12103" s="14"/>
      <c r="L12103" s="14"/>
      <c r="M12103" s="14"/>
      <c r="N12103" s="14"/>
      <c r="O12103" s="14"/>
      <c r="P12103" s="14"/>
    </row>
    <row r="12104" spans="9:16" x14ac:dyDescent="0.25">
      <c r="I12104" s="14"/>
      <c r="J12104" s="14"/>
      <c r="K12104" s="14"/>
      <c r="L12104" s="14"/>
      <c r="M12104" s="14"/>
      <c r="N12104" s="14"/>
      <c r="O12104" s="14"/>
      <c r="P12104" s="14"/>
    </row>
    <row r="12105" spans="9:16" x14ac:dyDescent="0.25">
      <c r="I12105" s="14"/>
      <c r="J12105" s="14"/>
      <c r="K12105" s="14"/>
      <c r="L12105" s="14"/>
      <c r="M12105" s="14"/>
      <c r="N12105" s="14"/>
      <c r="O12105" s="14"/>
      <c r="P12105" s="14"/>
    </row>
    <row r="12106" spans="9:16" x14ac:dyDescent="0.25">
      <c r="I12106" s="14"/>
      <c r="J12106" s="14"/>
      <c r="K12106" s="14"/>
      <c r="L12106" s="14"/>
      <c r="M12106" s="14"/>
      <c r="N12106" s="14"/>
      <c r="O12106" s="14"/>
      <c r="P12106" s="14"/>
    </row>
    <row r="12107" spans="9:16" x14ac:dyDescent="0.25">
      <c r="I12107" s="14"/>
      <c r="J12107" s="14"/>
      <c r="K12107" s="14"/>
      <c r="L12107" s="14"/>
      <c r="M12107" s="14"/>
      <c r="N12107" s="14"/>
      <c r="O12107" s="14"/>
      <c r="P12107" s="14"/>
    </row>
    <row r="12108" spans="9:16" x14ac:dyDescent="0.25">
      <c r="I12108" s="14"/>
      <c r="J12108" s="14"/>
      <c r="K12108" s="14"/>
      <c r="L12108" s="14"/>
      <c r="M12108" s="14"/>
      <c r="N12108" s="14"/>
      <c r="O12108" s="14"/>
      <c r="P12108" s="14"/>
    </row>
    <row r="12109" spans="9:16" x14ac:dyDescent="0.25">
      <c r="I12109" s="14"/>
      <c r="J12109" s="14"/>
      <c r="K12109" s="14"/>
      <c r="L12109" s="14"/>
      <c r="M12109" s="14"/>
      <c r="N12109" s="14"/>
      <c r="O12109" s="14"/>
      <c r="P12109" s="14"/>
    </row>
    <row r="12110" spans="9:16" x14ac:dyDescent="0.25">
      <c r="I12110" s="14"/>
      <c r="J12110" s="14"/>
      <c r="K12110" s="14"/>
      <c r="L12110" s="14"/>
      <c r="M12110" s="14"/>
      <c r="N12110" s="14"/>
      <c r="O12110" s="14"/>
      <c r="P12110" s="14"/>
    </row>
    <row r="12111" spans="9:16" x14ac:dyDescent="0.25">
      <c r="I12111" s="14"/>
      <c r="J12111" s="14"/>
      <c r="K12111" s="14"/>
      <c r="L12111" s="14"/>
      <c r="M12111" s="14"/>
      <c r="N12111" s="14"/>
      <c r="O12111" s="14"/>
      <c r="P12111" s="14"/>
    </row>
    <row r="12112" spans="9:16" x14ac:dyDescent="0.25">
      <c r="I12112" s="14"/>
      <c r="J12112" s="14"/>
      <c r="K12112" s="14"/>
      <c r="L12112" s="14"/>
      <c r="M12112" s="14"/>
      <c r="N12112" s="14"/>
      <c r="O12112" s="14"/>
      <c r="P12112" s="14"/>
    </row>
    <row r="12113" spans="9:16" x14ac:dyDescent="0.25">
      <c r="I12113" s="14"/>
      <c r="J12113" s="14"/>
      <c r="K12113" s="14"/>
      <c r="L12113" s="14"/>
      <c r="M12113" s="14"/>
      <c r="N12113" s="14"/>
      <c r="O12113" s="14"/>
      <c r="P12113" s="14"/>
    </row>
    <row r="12114" spans="9:16" x14ac:dyDescent="0.25">
      <c r="I12114" s="14"/>
      <c r="J12114" s="14"/>
      <c r="K12114" s="14"/>
      <c r="L12114" s="14"/>
      <c r="M12114" s="14"/>
      <c r="N12114" s="14"/>
      <c r="O12114" s="14"/>
      <c r="P12114" s="14"/>
    </row>
    <row r="12115" spans="9:16" x14ac:dyDescent="0.25">
      <c r="I12115" s="14"/>
      <c r="J12115" s="14"/>
      <c r="K12115" s="14"/>
      <c r="L12115" s="14"/>
      <c r="M12115" s="14"/>
      <c r="N12115" s="14"/>
      <c r="O12115" s="14"/>
      <c r="P12115" s="14"/>
    </row>
    <row r="12116" spans="9:16" x14ac:dyDescent="0.25">
      <c r="I12116" s="14"/>
      <c r="J12116" s="14"/>
      <c r="K12116" s="14"/>
      <c r="L12116" s="14"/>
      <c r="M12116" s="14"/>
      <c r="N12116" s="14"/>
      <c r="O12116" s="14"/>
      <c r="P12116" s="14"/>
    </row>
    <row r="12117" spans="9:16" x14ac:dyDescent="0.25">
      <c r="I12117" s="14"/>
      <c r="J12117" s="14"/>
      <c r="K12117" s="14"/>
      <c r="L12117" s="14"/>
      <c r="M12117" s="14"/>
      <c r="N12117" s="14"/>
      <c r="O12117" s="14"/>
      <c r="P12117" s="14"/>
    </row>
    <row r="12118" spans="9:16" x14ac:dyDescent="0.25">
      <c r="I12118" s="14"/>
      <c r="J12118" s="14"/>
      <c r="K12118" s="14"/>
      <c r="L12118" s="14"/>
      <c r="M12118" s="14"/>
      <c r="N12118" s="14"/>
      <c r="O12118" s="14"/>
      <c r="P12118" s="14"/>
    </row>
    <row r="12119" spans="9:16" x14ac:dyDescent="0.25">
      <c r="I12119" s="14"/>
      <c r="J12119" s="14"/>
      <c r="K12119" s="14"/>
      <c r="L12119" s="14"/>
      <c r="M12119" s="14"/>
      <c r="N12119" s="14"/>
      <c r="O12119" s="14"/>
      <c r="P12119" s="14"/>
    </row>
    <row r="12120" spans="9:16" x14ac:dyDescent="0.25">
      <c r="I12120" s="14"/>
      <c r="J12120" s="14"/>
      <c r="K12120" s="14"/>
      <c r="L12120" s="14"/>
      <c r="M12120" s="14"/>
      <c r="N12120" s="14"/>
      <c r="O12120" s="14"/>
      <c r="P12120" s="14"/>
    </row>
    <row r="12121" spans="9:16" x14ac:dyDescent="0.25">
      <c r="I12121" s="14"/>
      <c r="J12121" s="14"/>
      <c r="K12121" s="14"/>
      <c r="L12121" s="14"/>
      <c r="M12121" s="14"/>
      <c r="N12121" s="14"/>
      <c r="O12121" s="14"/>
      <c r="P12121" s="14"/>
    </row>
    <row r="12122" spans="9:16" x14ac:dyDescent="0.25">
      <c r="I12122" s="14"/>
      <c r="J12122" s="14"/>
      <c r="K12122" s="14"/>
      <c r="L12122" s="14"/>
      <c r="M12122" s="14"/>
      <c r="N12122" s="14"/>
      <c r="O12122" s="14"/>
      <c r="P12122" s="14"/>
    </row>
    <row r="12123" spans="9:16" x14ac:dyDescent="0.25">
      <c r="I12123" s="14"/>
      <c r="J12123" s="14"/>
      <c r="K12123" s="14"/>
      <c r="L12123" s="14"/>
      <c r="M12123" s="14"/>
      <c r="N12123" s="14"/>
      <c r="O12123" s="14"/>
      <c r="P12123" s="14"/>
    </row>
    <row r="12124" spans="9:16" x14ac:dyDescent="0.25">
      <c r="I12124" s="14"/>
      <c r="J12124" s="14"/>
      <c r="K12124" s="14"/>
      <c r="L12124" s="14"/>
      <c r="M12124" s="14"/>
      <c r="N12124" s="14"/>
      <c r="O12124" s="14"/>
      <c r="P12124" s="14"/>
    </row>
    <row r="12125" spans="9:16" x14ac:dyDescent="0.25">
      <c r="I12125" s="14"/>
      <c r="J12125" s="14"/>
      <c r="K12125" s="14"/>
      <c r="L12125" s="14"/>
      <c r="M12125" s="14"/>
      <c r="N12125" s="14"/>
      <c r="O12125" s="14"/>
      <c r="P12125" s="14"/>
    </row>
    <row r="12126" spans="9:16" x14ac:dyDescent="0.25">
      <c r="I12126" s="14"/>
      <c r="J12126" s="14"/>
      <c r="K12126" s="14"/>
      <c r="L12126" s="14"/>
      <c r="M12126" s="14"/>
      <c r="N12126" s="14"/>
      <c r="O12126" s="14"/>
      <c r="P12126" s="14"/>
    </row>
    <row r="12127" spans="9:16" x14ac:dyDescent="0.25">
      <c r="I12127" s="14"/>
      <c r="J12127" s="14"/>
      <c r="K12127" s="14"/>
      <c r="L12127" s="14"/>
      <c r="M12127" s="14"/>
      <c r="N12127" s="14"/>
      <c r="O12127" s="14"/>
      <c r="P12127" s="14"/>
    </row>
    <row r="12128" spans="9:16" x14ac:dyDescent="0.25">
      <c r="I12128" s="14"/>
      <c r="J12128" s="14"/>
      <c r="K12128" s="14"/>
      <c r="L12128" s="14"/>
      <c r="M12128" s="14"/>
      <c r="N12128" s="14"/>
      <c r="O12128" s="14"/>
      <c r="P12128" s="14"/>
    </row>
    <row r="12129" spans="9:16" x14ac:dyDescent="0.25">
      <c r="I12129" s="14"/>
      <c r="J12129" s="14"/>
      <c r="K12129" s="14"/>
      <c r="L12129" s="14"/>
      <c r="M12129" s="14"/>
      <c r="N12129" s="14"/>
      <c r="O12129" s="14"/>
      <c r="P12129" s="14"/>
    </row>
    <row r="12130" spans="9:16" x14ac:dyDescent="0.25">
      <c r="I12130" s="14"/>
      <c r="J12130" s="14"/>
      <c r="K12130" s="14"/>
      <c r="L12130" s="14"/>
      <c r="M12130" s="14"/>
      <c r="N12130" s="14"/>
      <c r="O12130" s="14"/>
      <c r="P12130" s="14"/>
    </row>
    <row r="12131" spans="9:16" x14ac:dyDescent="0.25">
      <c r="I12131" s="14"/>
      <c r="J12131" s="14"/>
      <c r="K12131" s="14"/>
      <c r="L12131" s="14"/>
      <c r="M12131" s="14"/>
      <c r="N12131" s="14"/>
      <c r="O12131" s="14"/>
      <c r="P12131" s="14"/>
    </row>
    <row r="12132" spans="9:16" x14ac:dyDescent="0.25">
      <c r="I12132" s="14"/>
      <c r="J12132" s="14"/>
      <c r="K12132" s="14"/>
      <c r="L12132" s="14"/>
      <c r="M12132" s="14"/>
      <c r="N12132" s="14"/>
      <c r="O12132" s="14"/>
      <c r="P12132" s="14"/>
    </row>
    <row r="12133" spans="9:16" x14ac:dyDescent="0.25">
      <c r="I12133" s="14"/>
      <c r="J12133" s="14"/>
      <c r="K12133" s="14"/>
      <c r="L12133" s="14"/>
      <c r="M12133" s="14"/>
      <c r="N12133" s="14"/>
      <c r="O12133" s="14"/>
      <c r="P12133" s="14"/>
    </row>
    <row r="12134" spans="9:16" x14ac:dyDescent="0.25">
      <c r="I12134" s="14"/>
      <c r="J12134" s="14"/>
      <c r="K12134" s="14"/>
      <c r="L12134" s="14"/>
      <c r="M12134" s="14"/>
      <c r="N12134" s="14"/>
      <c r="O12134" s="14"/>
      <c r="P12134" s="14"/>
    </row>
    <row r="12135" spans="9:16" x14ac:dyDescent="0.25">
      <c r="I12135" s="14"/>
      <c r="J12135" s="14"/>
      <c r="K12135" s="14"/>
      <c r="L12135" s="14"/>
      <c r="M12135" s="14"/>
      <c r="N12135" s="14"/>
      <c r="O12135" s="14"/>
      <c r="P12135" s="14"/>
    </row>
    <row r="12136" spans="9:16" x14ac:dyDescent="0.25">
      <c r="I12136" s="14"/>
      <c r="J12136" s="14"/>
      <c r="K12136" s="14"/>
      <c r="L12136" s="14"/>
      <c r="M12136" s="14"/>
      <c r="N12136" s="14"/>
      <c r="O12136" s="14"/>
      <c r="P12136" s="14"/>
    </row>
    <row r="12137" spans="9:16" x14ac:dyDescent="0.25">
      <c r="I12137" s="14"/>
      <c r="J12137" s="14"/>
      <c r="K12137" s="14"/>
      <c r="L12137" s="14"/>
      <c r="M12137" s="14"/>
      <c r="N12137" s="14"/>
      <c r="O12137" s="14"/>
      <c r="P12137" s="14"/>
    </row>
    <row r="12138" spans="9:16" x14ac:dyDescent="0.25">
      <c r="I12138" s="14"/>
      <c r="J12138" s="14"/>
      <c r="K12138" s="14"/>
      <c r="L12138" s="14"/>
      <c r="M12138" s="14"/>
      <c r="N12138" s="14"/>
      <c r="O12138" s="14"/>
      <c r="P12138" s="14"/>
    </row>
    <row r="12139" spans="9:16" x14ac:dyDescent="0.25">
      <c r="I12139" s="14"/>
      <c r="J12139" s="14"/>
      <c r="K12139" s="14"/>
      <c r="L12139" s="14"/>
      <c r="M12139" s="14"/>
      <c r="N12139" s="14"/>
      <c r="O12139" s="14"/>
      <c r="P12139" s="14"/>
    </row>
    <row r="12140" spans="9:16" x14ac:dyDescent="0.25">
      <c r="I12140" s="14"/>
      <c r="J12140" s="14"/>
      <c r="K12140" s="14"/>
      <c r="L12140" s="14"/>
      <c r="M12140" s="14"/>
      <c r="N12140" s="14"/>
      <c r="O12140" s="14"/>
      <c r="P12140" s="14"/>
    </row>
    <row r="12141" spans="9:16" x14ac:dyDescent="0.25">
      <c r="I12141" s="14"/>
      <c r="J12141" s="14"/>
      <c r="K12141" s="14"/>
      <c r="L12141" s="14"/>
      <c r="M12141" s="14"/>
      <c r="N12141" s="14"/>
      <c r="O12141" s="14"/>
      <c r="P12141" s="14"/>
    </row>
    <row r="12142" spans="9:16" x14ac:dyDescent="0.25">
      <c r="I12142" s="14"/>
      <c r="J12142" s="14"/>
      <c r="K12142" s="14"/>
      <c r="L12142" s="14"/>
      <c r="M12142" s="14"/>
      <c r="N12142" s="14"/>
      <c r="O12142" s="14"/>
      <c r="P12142" s="14"/>
    </row>
    <row r="12143" spans="9:16" x14ac:dyDescent="0.25">
      <c r="I12143" s="14"/>
      <c r="J12143" s="14"/>
      <c r="K12143" s="14"/>
      <c r="L12143" s="14"/>
      <c r="M12143" s="14"/>
      <c r="N12143" s="14"/>
      <c r="O12143" s="14"/>
      <c r="P12143" s="14"/>
    </row>
    <row r="12144" spans="9:16" x14ac:dyDescent="0.25">
      <c r="I12144" s="14"/>
      <c r="J12144" s="14"/>
      <c r="K12144" s="14"/>
      <c r="L12144" s="14"/>
      <c r="M12144" s="14"/>
      <c r="N12144" s="14"/>
      <c r="O12144" s="14"/>
      <c r="P12144" s="14"/>
    </row>
    <row r="12145" spans="9:16" x14ac:dyDescent="0.25">
      <c r="I12145" s="14"/>
      <c r="J12145" s="14"/>
      <c r="K12145" s="14"/>
      <c r="L12145" s="14"/>
      <c r="M12145" s="14"/>
      <c r="N12145" s="14"/>
      <c r="O12145" s="14"/>
      <c r="P12145" s="14"/>
    </row>
    <row r="12146" spans="9:16" x14ac:dyDescent="0.25">
      <c r="I12146" s="14"/>
      <c r="J12146" s="14"/>
      <c r="K12146" s="14"/>
      <c r="L12146" s="14"/>
      <c r="M12146" s="14"/>
      <c r="N12146" s="14"/>
      <c r="O12146" s="14"/>
      <c r="P12146" s="14"/>
    </row>
    <row r="12147" spans="9:16" x14ac:dyDescent="0.25">
      <c r="I12147" s="14"/>
      <c r="J12147" s="14"/>
      <c r="K12147" s="14"/>
      <c r="L12147" s="14"/>
      <c r="M12147" s="14"/>
      <c r="N12147" s="14"/>
      <c r="O12147" s="14"/>
      <c r="P12147" s="14"/>
    </row>
    <row r="12148" spans="9:16" x14ac:dyDescent="0.25">
      <c r="I12148" s="14"/>
      <c r="J12148" s="14"/>
      <c r="K12148" s="14"/>
      <c r="L12148" s="14"/>
      <c r="M12148" s="14"/>
      <c r="N12148" s="14"/>
      <c r="O12148" s="14"/>
      <c r="P12148" s="14"/>
    </row>
    <row r="12149" spans="9:16" x14ac:dyDescent="0.25">
      <c r="I12149" s="14"/>
      <c r="J12149" s="14"/>
      <c r="K12149" s="14"/>
      <c r="L12149" s="14"/>
      <c r="M12149" s="14"/>
      <c r="N12149" s="14"/>
      <c r="O12149" s="14"/>
      <c r="P12149" s="14"/>
    </row>
    <row r="12150" spans="9:16" x14ac:dyDescent="0.25">
      <c r="I12150" s="14"/>
      <c r="J12150" s="14"/>
      <c r="K12150" s="14"/>
      <c r="L12150" s="14"/>
      <c r="M12150" s="14"/>
      <c r="N12150" s="14"/>
      <c r="O12150" s="14"/>
      <c r="P12150" s="14"/>
    </row>
    <row r="12151" spans="9:16" x14ac:dyDescent="0.25">
      <c r="I12151" s="14"/>
      <c r="J12151" s="14"/>
      <c r="K12151" s="14"/>
      <c r="L12151" s="14"/>
      <c r="M12151" s="14"/>
      <c r="N12151" s="14"/>
      <c r="O12151" s="14"/>
      <c r="P12151" s="14"/>
    </row>
    <row r="12152" spans="9:16" x14ac:dyDescent="0.25">
      <c r="I12152" s="14"/>
      <c r="J12152" s="14"/>
      <c r="K12152" s="14"/>
      <c r="L12152" s="14"/>
      <c r="M12152" s="14"/>
      <c r="N12152" s="14"/>
      <c r="O12152" s="14"/>
      <c r="P12152" s="14"/>
    </row>
    <row r="12153" spans="9:16" x14ac:dyDescent="0.25">
      <c r="I12153" s="14"/>
      <c r="J12153" s="14"/>
      <c r="K12153" s="14"/>
      <c r="L12153" s="14"/>
      <c r="M12153" s="14"/>
      <c r="N12153" s="14"/>
      <c r="O12153" s="14"/>
      <c r="P12153" s="14"/>
    </row>
    <row r="12154" spans="9:16" x14ac:dyDescent="0.25">
      <c r="I12154" s="14"/>
      <c r="J12154" s="14"/>
      <c r="K12154" s="14"/>
      <c r="L12154" s="14"/>
      <c r="M12154" s="14"/>
      <c r="N12154" s="14"/>
      <c r="O12154" s="14"/>
      <c r="P12154" s="14"/>
    </row>
    <row r="12155" spans="9:16" x14ac:dyDescent="0.25">
      <c r="I12155" s="14"/>
      <c r="J12155" s="14"/>
      <c r="K12155" s="14"/>
      <c r="L12155" s="14"/>
      <c r="M12155" s="14"/>
      <c r="N12155" s="14"/>
      <c r="O12155" s="14"/>
      <c r="P12155" s="14"/>
    </row>
    <row r="12156" spans="9:16" x14ac:dyDescent="0.25">
      <c r="I12156" s="14"/>
      <c r="J12156" s="14"/>
      <c r="K12156" s="14"/>
      <c r="L12156" s="14"/>
      <c r="M12156" s="14"/>
      <c r="N12156" s="14"/>
      <c r="O12156" s="14"/>
      <c r="P12156" s="14"/>
    </row>
    <row r="12157" spans="9:16" x14ac:dyDescent="0.25">
      <c r="I12157" s="14"/>
      <c r="J12157" s="14"/>
      <c r="K12157" s="14"/>
      <c r="L12157" s="14"/>
      <c r="M12157" s="14"/>
      <c r="N12157" s="14"/>
      <c r="O12157" s="14"/>
      <c r="P12157" s="14"/>
    </row>
    <row r="12158" spans="9:16" x14ac:dyDescent="0.25">
      <c r="I12158" s="14"/>
      <c r="J12158" s="14"/>
      <c r="K12158" s="14"/>
      <c r="L12158" s="14"/>
      <c r="M12158" s="14"/>
      <c r="N12158" s="14"/>
      <c r="O12158" s="14"/>
      <c r="P12158" s="14"/>
    </row>
    <row r="12159" spans="9:16" x14ac:dyDescent="0.25">
      <c r="I12159" s="14"/>
      <c r="J12159" s="14"/>
      <c r="K12159" s="14"/>
      <c r="L12159" s="14"/>
      <c r="M12159" s="14"/>
      <c r="N12159" s="14"/>
      <c r="O12159" s="14"/>
      <c r="P12159" s="14"/>
    </row>
    <row r="12160" spans="9:16" x14ac:dyDescent="0.25">
      <c r="I12160" s="14"/>
      <c r="J12160" s="14"/>
      <c r="K12160" s="14"/>
      <c r="L12160" s="14"/>
      <c r="M12160" s="14"/>
      <c r="N12160" s="14"/>
      <c r="O12160" s="14"/>
      <c r="P12160" s="14"/>
    </row>
    <row r="12161" spans="9:16" x14ac:dyDescent="0.25">
      <c r="I12161" s="14"/>
      <c r="J12161" s="14"/>
      <c r="K12161" s="14"/>
      <c r="L12161" s="14"/>
      <c r="M12161" s="14"/>
      <c r="N12161" s="14"/>
      <c r="O12161" s="14"/>
      <c r="P12161" s="14"/>
    </row>
    <row r="12162" spans="9:16" x14ac:dyDescent="0.25">
      <c r="I12162" s="14"/>
      <c r="J12162" s="14"/>
      <c r="K12162" s="14"/>
      <c r="L12162" s="14"/>
      <c r="M12162" s="14"/>
      <c r="N12162" s="14"/>
      <c r="O12162" s="14"/>
      <c r="P12162" s="14"/>
    </row>
    <row r="12163" spans="9:16" x14ac:dyDescent="0.25">
      <c r="I12163" s="14"/>
      <c r="J12163" s="14"/>
      <c r="K12163" s="14"/>
      <c r="L12163" s="14"/>
      <c r="M12163" s="14"/>
      <c r="N12163" s="14"/>
      <c r="O12163" s="14"/>
      <c r="P12163" s="14"/>
    </row>
    <row r="12164" spans="9:16" x14ac:dyDescent="0.25">
      <c r="I12164" s="14"/>
      <c r="J12164" s="14"/>
      <c r="K12164" s="14"/>
      <c r="L12164" s="14"/>
      <c r="M12164" s="14"/>
      <c r="N12164" s="14"/>
      <c r="O12164" s="14"/>
      <c r="P12164" s="14"/>
    </row>
    <row r="12165" spans="9:16" x14ac:dyDescent="0.25">
      <c r="I12165" s="14"/>
      <c r="J12165" s="14"/>
      <c r="K12165" s="14"/>
      <c r="L12165" s="14"/>
      <c r="M12165" s="14"/>
      <c r="N12165" s="14"/>
      <c r="O12165" s="14"/>
      <c r="P12165" s="14"/>
    </row>
    <row r="12166" spans="9:16" x14ac:dyDescent="0.25">
      <c r="I12166" s="14"/>
      <c r="J12166" s="14"/>
      <c r="K12166" s="14"/>
      <c r="L12166" s="14"/>
      <c r="M12166" s="14"/>
      <c r="N12166" s="14"/>
      <c r="O12166" s="14"/>
      <c r="P12166" s="14"/>
    </row>
    <row r="12167" spans="9:16" x14ac:dyDescent="0.25">
      <c r="I12167" s="14"/>
      <c r="J12167" s="14"/>
      <c r="K12167" s="14"/>
      <c r="L12167" s="14"/>
      <c r="M12167" s="14"/>
      <c r="N12167" s="14"/>
      <c r="O12167" s="14"/>
      <c r="P12167" s="14"/>
    </row>
    <row r="12168" spans="9:16" x14ac:dyDescent="0.25">
      <c r="I12168" s="14"/>
      <c r="J12168" s="14"/>
      <c r="K12168" s="14"/>
      <c r="L12168" s="14"/>
      <c r="M12168" s="14"/>
      <c r="N12168" s="14"/>
      <c r="O12168" s="14"/>
      <c r="P12168" s="14"/>
    </row>
    <row r="12169" spans="9:16" x14ac:dyDescent="0.25">
      <c r="I12169" s="14"/>
      <c r="J12169" s="14"/>
      <c r="K12169" s="14"/>
      <c r="L12169" s="14"/>
      <c r="M12169" s="14"/>
      <c r="N12169" s="14"/>
      <c r="O12169" s="14"/>
      <c r="P12169" s="14"/>
    </row>
    <row r="12170" spans="9:16" x14ac:dyDescent="0.25">
      <c r="I12170" s="14"/>
      <c r="J12170" s="14"/>
      <c r="K12170" s="14"/>
      <c r="L12170" s="14"/>
      <c r="M12170" s="14"/>
      <c r="N12170" s="14"/>
      <c r="O12170" s="14"/>
      <c r="P12170" s="14"/>
    </row>
    <row r="12171" spans="9:16" x14ac:dyDescent="0.25">
      <c r="I12171" s="14"/>
      <c r="J12171" s="14"/>
      <c r="K12171" s="14"/>
      <c r="L12171" s="14"/>
      <c r="M12171" s="14"/>
      <c r="N12171" s="14"/>
      <c r="O12171" s="14"/>
      <c r="P12171" s="14"/>
    </row>
    <row r="12172" spans="9:16" x14ac:dyDescent="0.25">
      <c r="I12172" s="14"/>
      <c r="J12172" s="14"/>
      <c r="K12172" s="14"/>
      <c r="L12172" s="14"/>
      <c r="M12172" s="14"/>
      <c r="N12172" s="14"/>
      <c r="O12172" s="14"/>
      <c r="P12172" s="14"/>
    </row>
    <row r="12173" spans="9:16" x14ac:dyDescent="0.25">
      <c r="I12173" s="14"/>
      <c r="J12173" s="14"/>
      <c r="K12173" s="14"/>
      <c r="L12173" s="14"/>
      <c r="M12173" s="14"/>
      <c r="N12173" s="14"/>
      <c r="O12173" s="14"/>
      <c r="P12173" s="14"/>
    </row>
    <row r="12174" spans="9:16" x14ac:dyDescent="0.25">
      <c r="I12174" s="14"/>
      <c r="J12174" s="14"/>
      <c r="K12174" s="14"/>
      <c r="L12174" s="14"/>
      <c r="M12174" s="14"/>
      <c r="N12174" s="14"/>
      <c r="O12174" s="14"/>
      <c r="P12174" s="14"/>
    </row>
    <row r="12175" spans="9:16" x14ac:dyDescent="0.25">
      <c r="I12175" s="14"/>
      <c r="J12175" s="14"/>
      <c r="K12175" s="14"/>
      <c r="L12175" s="14"/>
      <c r="M12175" s="14"/>
      <c r="N12175" s="14"/>
      <c r="O12175" s="14"/>
      <c r="P12175" s="14"/>
    </row>
    <row r="12176" spans="9:16" x14ac:dyDescent="0.25">
      <c r="I12176" s="14"/>
      <c r="J12176" s="14"/>
      <c r="K12176" s="14"/>
      <c r="L12176" s="14"/>
      <c r="M12176" s="14"/>
      <c r="N12176" s="14"/>
      <c r="O12176" s="14"/>
      <c r="P12176" s="14"/>
    </row>
    <row r="12177" spans="9:16" x14ac:dyDescent="0.25">
      <c r="I12177" s="14"/>
      <c r="J12177" s="14"/>
      <c r="K12177" s="14"/>
      <c r="L12177" s="14"/>
      <c r="M12177" s="14"/>
      <c r="N12177" s="14"/>
      <c r="O12177" s="14"/>
      <c r="P12177" s="14"/>
    </row>
    <row r="12178" spans="9:16" x14ac:dyDescent="0.25">
      <c r="I12178" s="14"/>
      <c r="J12178" s="14"/>
      <c r="K12178" s="14"/>
      <c r="L12178" s="14"/>
      <c r="M12178" s="14"/>
      <c r="N12178" s="14"/>
      <c r="O12178" s="14"/>
      <c r="P12178" s="14"/>
    </row>
    <row r="12179" spans="9:16" x14ac:dyDescent="0.25">
      <c r="I12179" s="14"/>
      <c r="J12179" s="14"/>
      <c r="K12179" s="14"/>
      <c r="L12179" s="14"/>
      <c r="M12179" s="14"/>
      <c r="N12179" s="14"/>
      <c r="O12179" s="14"/>
      <c r="P12179" s="14"/>
    </row>
    <row r="12180" spans="9:16" x14ac:dyDescent="0.25">
      <c r="I12180" s="14"/>
      <c r="J12180" s="14"/>
      <c r="K12180" s="14"/>
      <c r="L12180" s="14"/>
      <c r="M12180" s="14"/>
      <c r="N12180" s="14"/>
      <c r="O12180" s="14"/>
      <c r="P12180" s="14"/>
    </row>
    <row r="12181" spans="9:16" x14ac:dyDescent="0.25">
      <c r="I12181" s="14"/>
      <c r="J12181" s="14"/>
      <c r="K12181" s="14"/>
      <c r="L12181" s="14"/>
      <c r="M12181" s="14"/>
      <c r="N12181" s="14"/>
      <c r="O12181" s="14"/>
      <c r="P12181" s="14"/>
    </row>
    <row r="12182" spans="9:16" x14ac:dyDescent="0.25">
      <c r="I12182" s="14"/>
      <c r="J12182" s="14"/>
      <c r="K12182" s="14"/>
      <c r="L12182" s="14"/>
      <c r="M12182" s="14"/>
      <c r="N12182" s="14"/>
      <c r="O12182" s="14"/>
      <c r="P12182" s="14"/>
    </row>
    <row r="12183" spans="9:16" x14ac:dyDescent="0.25">
      <c r="I12183" s="14"/>
      <c r="J12183" s="14"/>
      <c r="K12183" s="14"/>
      <c r="L12183" s="14"/>
      <c r="M12183" s="14"/>
      <c r="N12183" s="14"/>
      <c r="O12183" s="14"/>
      <c r="P12183" s="14"/>
    </row>
    <row r="12184" spans="9:16" x14ac:dyDescent="0.25">
      <c r="I12184" s="14"/>
      <c r="J12184" s="14"/>
      <c r="K12184" s="14"/>
      <c r="L12184" s="14"/>
      <c r="M12184" s="14"/>
      <c r="N12184" s="14"/>
      <c r="O12184" s="14"/>
      <c r="P12184" s="14"/>
    </row>
    <row r="12185" spans="9:16" x14ac:dyDescent="0.25">
      <c r="I12185" s="14"/>
      <c r="J12185" s="14"/>
      <c r="K12185" s="14"/>
      <c r="L12185" s="14"/>
      <c r="M12185" s="14"/>
      <c r="N12185" s="14"/>
      <c r="O12185" s="14"/>
      <c r="P12185" s="14"/>
    </row>
    <row r="12186" spans="9:16" x14ac:dyDescent="0.25">
      <c r="I12186" s="14"/>
      <c r="J12186" s="14"/>
      <c r="K12186" s="14"/>
      <c r="L12186" s="14"/>
      <c r="M12186" s="14"/>
      <c r="N12186" s="14"/>
      <c r="O12186" s="14"/>
      <c r="P12186" s="14"/>
    </row>
    <row r="12187" spans="9:16" x14ac:dyDescent="0.25">
      <c r="I12187" s="14"/>
      <c r="J12187" s="14"/>
      <c r="K12187" s="14"/>
      <c r="L12187" s="14"/>
      <c r="M12187" s="14"/>
      <c r="N12187" s="14"/>
      <c r="O12187" s="14"/>
      <c r="P12187" s="14"/>
    </row>
    <row r="12188" spans="9:16" x14ac:dyDescent="0.25">
      <c r="I12188" s="14"/>
      <c r="J12188" s="14"/>
      <c r="K12188" s="14"/>
      <c r="L12188" s="14"/>
      <c r="M12188" s="14"/>
      <c r="N12188" s="14"/>
      <c r="O12188" s="14"/>
      <c r="P12188" s="14"/>
    </row>
    <row r="12189" spans="9:16" x14ac:dyDescent="0.25">
      <c r="I12189" s="14"/>
      <c r="J12189" s="14"/>
      <c r="K12189" s="14"/>
      <c r="L12189" s="14"/>
      <c r="M12189" s="14"/>
      <c r="N12189" s="14"/>
      <c r="O12189" s="14"/>
      <c r="P12189" s="14"/>
    </row>
    <row r="12190" spans="9:16" x14ac:dyDescent="0.25">
      <c r="I12190" s="14"/>
      <c r="J12190" s="14"/>
      <c r="K12190" s="14"/>
      <c r="L12190" s="14"/>
      <c r="M12190" s="14"/>
      <c r="N12190" s="14"/>
      <c r="O12190" s="14"/>
      <c r="P12190" s="14"/>
    </row>
    <row r="12191" spans="9:16" x14ac:dyDescent="0.25">
      <c r="I12191" s="14"/>
      <c r="J12191" s="14"/>
      <c r="K12191" s="14"/>
      <c r="L12191" s="14"/>
      <c r="M12191" s="14"/>
      <c r="N12191" s="14"/>
      <c r="O12191" s="14"/>
      <c r="P12191" s="14"/>
    </row>
    <row r="12192" spans="9:16" x14ac:dyDescent="0.25">
      <c r="I12192" s="14"/>
      <c r="J12192" s="14"/>
      <c r="K12192" s="14"/>
      <c r="L12192" s="14"/>
      <c r="M12192" s="14"/>
      <c r="N12192" s="14"/>
      <c r="O12192" s="14"/>
      <c r="P12192" s="14"/>
    </row>
    <row r="12193" spans="9:16" x14ac:dyDescent="0.25">
      <c r="I12193" s="14"/>
      <c r="J12193" s="14"/>
      <c r="K12193" s="14"/>
      <c r="L12193" s="14"/>
      <c r="M12193" s="14"/>
      <c r="N12193" s="14"/>
      <c r="O12193" s="14"/>
      <c r="P12193" s="14"/>
    </row>
    <row r="12194" spans="9:16" x14ac:dyDescent="0.25">
      <c r="I12194" s="14"/>
      <c r="J12194" s="14"/>
      <c r="K12194" s="14"/>
      <c r="L12194" s="14"/>
      <c r="M12194" s="14"/>
      <c r="N12194" s="14"/>
      <c r="O12194" s="14"/>
      <c r="P12194" s="14"/>
    </row>
    <row r="12195" spans="9:16" x14ac:dyDescent="0.25">
      <c r="I12195" s="14"/>
      <c r="J12195" s="14"/>
      <c r="K12195" s="14"/>
      <c r="L12195" s="14"/>
      <c r="M12195" s="14"/>
      <c r="N12195" s="14"/>
      <c r="O12195" s="14"/>
      <c r="P12195" s="14"/>
    </row>
    <row r="12196" spans="9:16" x14ac:dyDescent="0.25">
      <c r="I12196" s="14"/>
      <c r="J12196" s="14"/>
      <c r="K12196" s="14"/>
      <c r="L12196" s="14"/>
      <c r="M12196" s="14"/>
      <c r="N12196" s="14"/>
      <c r="O12196" s="14"/>
      <c r="P12196" s="14"/>
    </row>
    <row r="12197" spans="9:16" x14ac:dyDescent="0.25">
      <c r="I12197" s="14"/>
      <c r="J12197" s="14"/>
      <c r="K12197" s="14"/>
      <c r="L12197" s="14"/>
      <c r="M12197" s="14"/>
      <c r="N12197" s="14"/>
      <c r="O12197" s="14"/>
      <c r="P12197" s="14"/>
    </row>
    <row r="12198" spans="9:16" x14ac:dyDescent="0.25">
      <c r="I12198" s="14"/>
      <c r="J12198" s="14"/>
      <c r="K12198" s="14"/>
      <c r="L12198" s="14"/>
      <c r="M12198" s="14"/>
      <c r="N12198" s="14"/>
      <c r="O12198" s="14"/>
      <c r="P12198" s="14"/>
    </row>
    <row r="12199" spans="9:16" x14ac:dyDescent="0.25">
      <c r="I12199" s="14"/>
      <c r="J12199" s="14"/>
      <c r="K12199" s="14"/>
      <c r="L12199" s="14"/>
      <c r="M12199" s="14"/>
      <c r="N12199" s="14"/>
      <c r="O12199" s="14"/>
      <c r="P12199" s="14"/>
    </row>
    <row r="12200" spans="9:16" x14ac:dyDescent="0.25">
      <c r="I12200" s="14"/>
      <c r="J12200" s="14"/>
      <c r="K12200" s="14"/>
      <c r="L12200" s="14"/>
      <c r="M12200" s="14"/>
      <c r="N12200" s="14"/>
      <c r="O12200" s="14"/>
      <c r="P12200" s="14"/>
    </row>
    <row r="12201" spans="9:16" x14ac:dyDescent="0.25">
      <c r="I12201" s="14"/>
      <c r="J12201" s="14"/>
      <c r="K12201" s="14"/>
      <c r="L12201" s="14"/>
      <c r="M12201" s="14"/>
      <c r="N12201" s="14"/>
      <c r="O12201" s="14"/>
      <c r="P12201" s="14"/>
    </row>
    <row r="12202" spans="9:16" x14ac:dyDescent="0.25">
      <c r="I12202" s="14"/>
      <c r="J12202" s="14"/>
      <c r="K12202" s="14"/>
      <c r="L12202" s="14"/>
      <c r="M12202" s="14"/>
      <c r="N12202" s="14"/>
      <c r="O12202" s="14"/>
      <c r="P12202" s="14"/>
    </row>
    <row r="12203" spans="9:16" x14ac:dyDescent="0.25">
      <c r="I12203" s="14"/>
      <c r="J12203" s="14"/>
      <c r="K12203" s="14"/>
      <c r="L12203" s="14"/>
      <c r="M12203" s="14"/>
      <c r="N12203" s="14"/>
      <c r="O12203" s="14"/>
      <c r="P12203" s="14"/>
    </row>
    <row r="12204" spans="9:16" x14ac:dyDescent="0.25">
      <c r="I12204" s="14"/>
      <c r="J12204" s="14"/>
      <c r="K12204" s="14"/>
      <c r="L12204" s="14"/>
      <c r="M12204" s="14"/>
      <c r="N12204" s="14"/>
      <c r="O12204" s="14"/>
      <c r="P12204" s="14"/>
    </row>
    <row r="12205" spans="9:16" x14ac:dyDescent="0.25">
      <c r="I12205" s="14"/>
      <c r="J12205" s="14"/>
      <c r="K12205" s="14"/>
      <c r="L12205" s="14"/>
      <c r="M12205" s="14"/>
      <c r="N12205" s="14"/>
      <c r="O12205" s="14"/>
      <c r="P12205" s="14"/>
    </row>
    <row r="12206" spans="9:16" x14ac:dyDescent="0.25">
      <c r="I12206" s="14"/>
      <c r="J12206" s="14"/>
      <c r="K12206" s="14"/>
      <c r="L12206" s="14"/>
      <c r="M12206" s="14"/>
      <c r="N12206" s="14"/>
      <c r="O12206" s="14"/>
      <c r="P12206" s="14"/>
    </row>
    <row r="12207" spans="9:16" x14ac:dyDescent="0.25">
      <c r="I12207" s="14"/>
      <c r="J12207" s="14"/>
      <c r="K12207" s="14"/>
      <c r="L12207" s="14"/>
      <c r="M12207" s="14"/>
      <c r="N12207" s="14"/>
      <c r="O12207" s="14"/>
      <c r="P12207" s="14"/>
    </row>
    <row r="12208" spans="9:16" x14ac:dyDescent="0.25">
      <c r="I12208" s="14"/>
      <c r="J12208" s="14"/>
      <c r="K12208" s="14"/>
      <c r="L12208" s="14"/>
      <c r="M12208" s="14"/>
      <c r="N12208" s="14"/>
      <c r="O12208" s="14"/>
      <c r="P12208" s="14"/>
    </row>
    <row r="12209" spans="9:16" x14ac:dyDescent="0.25">
      <c r="I12209" s="14"/>
      <c r="J12209" s="14"/>
      <c r="K12209" s="14"/>
      <c r="L12209" s="14"/>
      <c r="M12209" s="14"/>
      <c r="N12209" s="14"/>
      <c r="O12209" s="14"/>
      <c r="P12209" s="14"/>
    </row>
    <row r="12210" spans="9:16" x14ac:dyDescent="0.25">
      <c r="I12210" s="14"/>
      <c r="J12210" s="14"/>
      <c r="K12210" s="14"/>
      <c r="L12210" s="14"/>
      <c r="M12210" s="14"/>
      <c r="N12210" s="14"/>
      <c r="O12210" s="14"/>
      <c r="P12210" s="14"/>
    </row>
    <row r="12211" spans="9:16" x14ac:dyDescent="0.25">
      <c r="I12211" s="14"/>
      <c r="J12211" s="14"/>
      <c r="K12211" s="14"/>
      <c r="L12211" s="14"/>
      <c r="M12211" s="14"/>
      <c r="N12211" s="14"/>
      <c r="O12211" s="14"/>
      <c r="P12211" s="14"/>
    </row>
    <row r="12212" spans="9:16" x14ac:dyDescent="0.25">
      <c r="I12212" s="14"/>
      <c r="J12212" s="14"/>
      <c r="K12212" s="14"/>
      <c r="L12212" s="14"/>
      <c r="M12212" s="14"/>
      <c r="N12212" s="14"/>
      <c r="O12212" s="14"/>
      <c r="P12212" s="14"/>
    </row>
    <row r="12213" spans="9:16" x14ac:dyDescent="0.25">
      <c r="I12213" s="14"/>
      <c r="J12213" s="14"/>
      <c r="K12213" s="14"/>
      <c r="L12213" s="14"/>
      <c r="M12213" s="14"/>
      <c r="N12213" s="14"/>
      <c r="O12213" s="14"/>
      <c r="P12213" s="14"/>
    </row>
    <row r="12214" spans="9:16" x14ac:dyDescent="0.25">
      <c r="I12214" s="14"/>
      <c r="J12214" s="14"/>
      <c r="K12214" s="14"/>
      <c r="L12214" s="14"/>
      <c r="M12214" s="14"/>
      <c r="N12214" s="14"/>
      <c r="O12214" s="14"/>
      <c r="P12214" s="14"/>
    </row>
    <row r="12215" spans="9:16" x14ac:dyDescent="0.25">
      <c r="I12215" s="14"/>
      <c r="J12215" s="14"/>
      <c r="K12215" s="14"/>
      <c r="L12215" s="14"/>
      <c r="M12215" s="14"/>
      <c r="N12215" s="14"/>
      <c r="O12215" s="14"/>
      <c r="P12215" s="14"/>
    </row>
    <row r="12216" spans="9:16" x14ac:dyDescent="0.25">
      <c r="I12216" s="14"/>
      <c r="J12216" s="14"/>
      <c r="K12216" s="14"/>
      <c r="L12216" s="14"/>
      <c r="M12216" s="14"/>
      <c r="N12216" s="14"/>
      <c r="O12216" s="14"/>
      <c r="P12216" s="14"/>
    </row>
    <row r="12217" spans="9:16" x14ac:dyDescent="0.25">
      <c r="I12217" s="14"/>
      <c r="J12217" s="14"/>
      <c r="K12217" s="14"/>
      <c r="L12217" s="14"/>
      <c r="M12217" s="14"/>
      <c r="N12217" s="14"/>
      <c r="O12217" s="14"/>
      <c r="P12217" s="14"/>
    </row>
    <row r="12218" spans="9:16" x14ac:dyDescent="0.25">
      <c r="I12218" s="14"/>
      <c r="J12218" s="14"/>
      <c r="K12218" s="14"/>
      <c r="L12218" s="14"/>
      <c r="M12218" s="14"/>
      <c r="N12218" s="14"/>
      <c r="O12218" s="14"/>
      <c r="P12218" s="14"/>
    </row>
    <row r="12219" spans="9:16" x14ac:dyDescent="0.25">
      <c r="I12219" s="14"/>
      <c r="J12219" s="14"/>
      <c r="K12219" s="14"/>
      <c r="L12219" s="14"/>
      <c r="M12219" s="14"/>
      <c r="N12219" s="14"/>
      <c r="O12219" s="14"/>
      <c r="P12219" s="14"/>
    </row>
    <row r="12220" spans="9:16" x14ac:dyDescent="0.25">
      <c r="I12220" s="14"/>
      <c r="J12220" s="14"/>
      <c r="K12220" s="14"/>
      <c r="L12220" s="14"/>
      <c r="M12220" s="14"/>
      <c r="N12220" s="14"/>
      <c r="O12220" s="14"/>
      <c r="P12220" s="14"/>
    </row>
    <row r="12221" spans="9:16" x14ac:dyDescent="0.25">
      <c r="I12221" s="14"/>
      <c r="J12221" s="14"/>
      <c r="K12221" s="14"/>
      <c r="L12221" s="14"/>
      <c r="M12221" s="14"/>
      <c r="N12221" s="14"/>
      <c r="O12221" s="14"/>
      <c r="P12221" s="14"/>
    </row>
    <row r="12222" spans="9:16" x14ac:dyDescent="0.25">
      <c r="I12222" s="14"/>
      <c r="J12222" s="14"/>
      <c r="K12222" s="14"/>
      <c r="L12222" s="14"/>
      <c r="M12222" s="14"/>
      <c r="N12222" s="14"/>
      <c r="O12222" s="14"/>
      <c r="P12222" s="14"/>
    </row>
    <row r="12223" spans="9:16" x14ac:dyDescent="0.25">
      <c r="I12223" s="14"/>
      <c r="J12223" s="14"/>
      <c r="K12223" s="14"/>
      <c r="L12223" s="14"/>
      <c r="M12223" s="14"/>
      <c r="N12223" s="14"/>
      <c r="O12223" s="14"/>
      <c r="P12223" s="14"/>
    </row>
    <row r="12224" spans="9:16" x14ac:dyDescent="0.25">
      <c r="I12224" s="14"/>
      <c r="J12224" s="14"/>
      <c r="K12224" s="14"/>
      <c r="L12224" s="14"/>
      <c r="M12224" s="14"/>
      <c r="N12224" s="14"/>
      <c r="O12224" s="14"/>
      <c r="P12224" s="14"/>
    </row>
    <row r="12225" spans="9:16" x14ac:dyDescent="0.25">
      <c r="I12225" s="14"/>
      <c r="J12225" s="14"/>
      <c r="K12225" s="14"/>
      <c r="L12225" s="14"/>
      <c r="M12225" s="14"/>
      <c r="N12225" s="14"/>
      <c r="O12225" s="14"/>
      <c r="P12225" s="14"/>
    </row>
    <row r="12226" spans="9:16" x14ac:dyDescent="0.25">
      <c r="I12226" s="14"/>
      <c r="J12226" s="14"/>
      <c r="K12226" s="14"/>
      <c r="L12226" s="14"/>
      <c r="M12226" s="14"/>
      <c r="N12226" s="14"/>
      <c r="O12226" s="14"/>
      <c r="P12226" s="14"/>
    </row>
    <row r="12227" spans="9:16" x14ac:dyDescent="0.25">
      <c r="I12227" s="14"/>
      <c r="J12227" s="14"/>
      <c r="K12227" s="14"/>
      <c r="L12227" s="14"/>
      <c r="M12227" s="14"/>
      <c r="N12227" s="14"/>
      <c r="O12227" s="14"/>
      <c r="P12227" s="14"/>
    </row>
    <row r="12228" spans="9:16" x14ac:dyDescent="0.25">
      <c r="I12228" s="14"/>
      <c r="J12228" s="14"/>
      <c r="K12228" s="14"/>
      <c r="L12228" s="14"/>
      <c r="M12228" s="14"/>
      <c r="N12228" s="14"/>
      <c r="O12228" s="14"/>
      <c r="P12228" s="14"/>
    </row>
    <row r="12229" spans="9:16" x14ac:dyDescent="0.25">
      <c r="I12229" s="14"/>
      <c r="J12229" s="14"/>
      <c r="K12229" s="14"/>
      <c r="L12229" s="14"/>
      <c r="M12229" s="14"/>
      <c r="N12229" s="14"/>
      <c r="O12229" s="14"/>
      <c r="P12229" s="14"/>
    </row>
    <row r="12230" spans="9:16" x14ac:dyDescent="0.25">
      <c r="I12230" s="14"/>
      <c r="J12230" s="14"/>
      <c r="K12230" s="14"/>
      <c r="L12230" s="14"/>
      <c r="M12230" s="14"/>
      <c r="N12230" s="14"/>
      <c r="O12230" s="14"/>
      <c r="P12230" s="14"/>
    </row>
    <row r="12231" spans="9:16" x14ac:dyDescent="0.25">
      <c r="I12231" s="14"/>
      <c r="J12231" s="14"/>
      <c r="K12231" s="14"/>
      <c r="L12231" s="14"/>
      <c r="M12231" s="14"/>
      <c r="N12231" s="14"/>
      <c r="O12231" s="14"/>
      <c r="P12231" s="14"/>
    </row>
    <row r="12232" spans="9:16" x14ac:dyDescent="0.25">
      <c r="I12232" s="14"/>
      <c r="J12232" s="14"/>
      <c r="K12232" s="14"/>
      <c r="L12232" s="14"/>
      <c r="M12232" s="14"/>
      <c r="N12232" s="14"/>
      <c r="O12232" s="14"/>
      <c r="P12232" s="14"/>
    </row>
    <row r="12233" spans="9:16" x14ac:dyDescent="0.25">
      <c r="I12233" s="14"/>
      <c r="J12233" s="14"/>
      <c r="K12233" s="14"/>
      <c r="L12233" s="14"/>
      <c r="M12233" s="14"/>
      <c r="N12233" s="14"/>
      <c r="O12233" s="14"/>
      <c r="P12233" s="14"/>
    </row>
    <row r="12234" spans="9:16" x14ac:dyDescent="0.25">
      <c r="I12234" s="14"/>
      <c r="J12234" s="14"/>
      <c r="K12234" s="14"/>
      <c r="L12234" s="14"/>
      <c r="M12234" s="14"/>
      <c r="N12234" s="14"/>
      <c r="O12234" s="14"/>
      <c r="P12234" s="14"/>
    </row>
    <row r="12235" spans="9:16" x14ac:dyDescent="0.25">
      <c r="I12235" s="14"/>
      <c r="J12235" s="14"/>
      <c r="K12235" s="14"/>
      <c r="L12235" s="14"/>
      <c r="M12235" s="14"/>
      <c r="N12235" s="14"/>
      <c r="O12235" s="14"/>
      <c r="P12235" s="14"/>
    </row>
    <row r="12236" spans="9:16" x14ac:dyDescent="0.25">
      <c r="I12236" s="14"/>
      <c r="J12236" s="14"/>
      <c r="K12236" s="14"/>
      <c r="L12236" s="14"/>
      <c r="M12236" s="14"/>
      <c r="N12236" s="14"/>
      <c r="O12236" s="14"/>
      <c r="P12236" s="14"/>
    </row>
    <row r="12237" spans="9:16" x14ac:dyDescent="0.25">
      <c r="I12237" s="14"/>
      <c r="J12237" s="14"/>
      <c r="K12237" s="14"/>
      <c r="L12237" s="14"/>
      <c r="M12237" s="14"/>
      <c r="N12237" s="14"/>
      <c r="O12237" s="14"/>
      <c r="P12237" s="14"/>
    </row>
    <row r="12238" spans="9:16" x14ac:dyDescent="0.25">
      <c r="I12238" s="14"/>
      <c r="J12238" s="14"/>
      <c r="K12238" s="14"/>
      <c r="L12238" s="14"/>
      <c r="M12238" s="14"/>
      <c r="N12238" s="14"/>
      <c r="O12238" s="14"/>
      <c r="P12238" s="14"/>
    </row>
    <row r="12239" spans="9:16" x14ac:dyDescent="0.25">
      <c r="I12239" s="14"/>
      <c r="J12239" s="14"/>
      <c r="K12239" s="14"/>
      <c r="L12239" s="14"/>
      <c r="M12239" s="14"/>
      <c r="N12239" s="14"/>
      <c r="O12239" s="14"/>
      <c r="P12239" s="14"/>
    </row>
    <row r="12240" spans="9:16" x14ac:dyDescent="0.25">
      <c r="I12240" s="14"/>
      <c r="J12240" s="14"/>
      <c r="K12240" s="14"/>
      <c r="L12240" s="14"/>
      <c r="M12240" s="14"/>
      <c r="N12240" s="14"/>
      <c r="O12240" s="14"/>
      <c r="P12240" s="14"/>
    </row>
    <row r="12241" spans="9:16" x14ac:dyDescent="0.25">
      <c r="I12241" s="14"/>
      <c r="J12241" s="14"/>
      <c r="K12241" s="14"/>
      <c r="L12241" s="14"/>
      <c r="M12241" s="14"/>
      <c r="N12241" s="14"/>
      <c r="O12241" s="14"/>
      <c r="P12241" s="14"/>
    </row>
    <row r="12242" spans="9:16" x14ac:dyDescent="0.25">
      <c r="I12242" s="14"/>
      <c r="J12242" s="14"/>
      <c r="K12242" s="14"/>
      <c r="L12242" s="14"/>
      <c r="M12242" s="14"/>
      <c r="N12242" s="14"/>
      <c r="O12242" s="14"/>
      <c r="P12242" s="14"/>
    </row>
    <row r="12243" spans="9:16" x14ac:dyDescent="0.25">
      <c r="I12243" s="14"/>
      <c r="J12243" s="14"/>
      <c r="K12243" s="14"/>
      <c r="L12243" s="14"/>
      <c r="M12243" s="14"/>
      <c r="N12243" s="14"/>
      <c r="O12243" s="14"/>
      <c r="P12243" s="14"/>
    </row>
    <row r="12244" spans="9:16" x14ac:dyDescent="0.25">
      <c r="I12244" s="14"/>
      <c r="J12244" s="14"/>
      <c r="K12244" s="14"/>
      <c r="L12244" s="14"/>
      <c r="M12244" s="14"/>
      <c r="N12244" s="14"/>
      <c r="O12244" s="14"/>
      <c r="P12244" s="14"/>
    </row>
    <row r="12245" spans="9:16" x14ac:dyDescent="0.25">
      <c r="I12245" s="14"/>
      <c r="J12245" s="14"/>
      <c r="K12245" s="14"/>
      <c r="L12245" s="14"/>
      <c r="M12245" s="14"/>
      <c r="N12245" s="14"/>
      <c r="O12245" s="14"/>
      <c r="P12245" s="14"/>
    </row>
    <row r="12246" spans="9:16" x14ac:dyDescent="0.25">
      <c r="I12246" s="14"/>
      <c r="J12246" s="14"/>
      <c r="K12246" s="14"/>
      <c r="L12246" s="14"/>
      <c r="M12246" s="14"/>
      <c r="N12246" s="14"/>
      <c r="O12246" s="14"/>
      <c r="P12246" s="14"/>
    </row>
    <row r="12247" spans="9:16" x14ac:dyDescent="0.25">
      <c r="I12247" s="14"/>
      <c r="J12247" s="14"/>
      <c r="K12247" s="14"/>
      <c r="L12247" s="14"/>
      <c r="M12247" s="14"/>
      <c r="N12247" s="14"/>
      <c r="O12247" s="14"/>
      <c r="P12247" s="14"/>
    </row>
    <row r="12248" spans="9:16" x14ac:dyDescent="0.25">
      <c r="I12248" s="14"/>
      <c r="J12248" s="14"/>
      <c r="K12248" s="14"/>
      <c r="L12248" s="14"/>
      <c r="M12248" s="14"/>
      <c r="N12248" s="14"/>
      <c r="O12248" s="14"/>
      <c r="P12248" s="14"/>
    </row>
    <row r="12249" spans="9:16" x14ac:dyDescent="0.25">
      <c r="I12249" s="14"/>
      <c r="J12249" s="14"/>
      <c r="K12249" s="14"/>
      <c r="L12249" s="14"/>
      <c r="M12249" s="14"/>
      <c r="N12249" s="14"/>
      <c r="O12249" s="14"/>
      <c r="P12249" s="14"/>
    </row>
    <row r="12250" spans="9:16" x14ac:dyDescent="0.25">
      <c r="I12250" s="14"/>
      <c r="J12250" s="14"/>
      <c r="K12250" s="14"/>
      <c r="L12250" s="14"/>
      <c r="M12250" s="14"/>
      <c r="N12250" s="14"/>
      <c r="O12250" s="14"/>
      <c r="P12250" s="14"/>
    </row>
    <row r="12251" spans="9:16" x14ac:dyDescent="0.25">
      <c r="I12251" s="14"/>
      <c r="J12251" s="14"/>
      <c r="K12251" s="14"/>
      <c r="L12251" s="14"/>
      <c r="M12251" s="14"/>
      <c r="N12251" s="14"/>
      <c r="O12251" s="14"/>
      <c r="P12251" s="14"/>
    </row>
    <row r="12252" spans="9:16" x14ac:dyDescent="0.25">
      <c r="I12252" s="14"/>
      <c r="J12252" s="14"/>
      <c r="K12252" s="14"/>
      <c r="L12252" s="14"/>
      <c r="M12252" s="14"/>
      <c r="N12252" s="14"/>
      <c r="O12252" s="14"/>
      <c r="P12252" s="14"/>
    </row>
    <row r="12253" spans="9:16" x14ac:dyDescent="0.25">
      <c r="I12253" s="14"/>
      <c r="J12253" s="14"/>
      <c r="K12253" s="14"/>
      <c r="L12253" s="14"/>
      <c r="M12253" s="14"/>
      <c r="N12253" s="14"/>
      <c r="O12253" s="14"/>
      <c r="P12253" s="14"/>
    </row>
    <row r="12254" spans="9:16" x14ac:dyDescent="0.25">
      <c r="I12254" s="14"/>
      <c r="J12254" s="14"/>
      <c r="K12254" s="14"/>
      <c r="L12254" s="14"/>
      <c r="M12254" s="14"/>
      <c r="N12254" s="14"/>
      <c r="O12254" s="14"/>
      <c r="P12254" s="14"/>
    </row>
    <row r="12255" spans="9:16" x14ac:dyDescent="0.25">
      <c r="I12255" s="14"/>
      <c r="J12255" s="14"/>
      <c r="K12255" s="14"/>
      <c r="L12255" s="14"/>
      <c r="M12255" s="14"/>
      <c r="N12255" s="14"/>
      <c r="O12255" s="14"/>
      <c r="P12255" s="14"/>
    </row>
    <row r="12256" spans="9:16" x14ac:dyDescent="0.25">
      <c r="I12256" s="14"/>
      <c r="J12256" s="14"/>
      <c r="K12256" s="14"/>
      <c r="L12256" s="14"/>
      <c r="M12256" s="14"/>
      <c r="N12256" s="14"/>
      <c r="O12256" s="14"/>
      <c r="P12256" s="14"/>
    </row>
    <row r="12257" spans="9:16" x14ac:dyDescent="0.25">
      <c r="I12257" s="14"/>
      <c r="J12257" s="14"/>
      <c r="K12257" s="14"/>
      <c r="L12257" s="14"/>
      <c r="M12257" s="14"/>
      <c r="N12257" s="14"/>
      <c r="O12257" s="14"/>
      <c r="P12257" s="14"/>
    </row>
    <row r="12258" spans="9:16" x14ac:dyDescent="0.25">
      <c r="I12258" s="14"/>
      <c r="J12258" s="14"/>
      <c r="K12258" s="14"/>
      <c r="L12258" s="14"/>
      <c r="M12258" s="14"/>
      <c r="N12258" s="14"/>
      <c r="O12258" s="14"/>
      <c r="P12258" s="14"/>
    </row>
    <row r="12259" spans="9:16" x14ac:dyDescent="0.25">
      <c r="I12259" s="14"/>
      <c r="J12259" s="14"/>
      <c r="K12259" s="14"/>
      <c r="L12259" s="14"/>
      <c r="M12259" s="14"/>
      <c r="N12259" s="14"/>
      <c r="O12259" s="14"/>
      <c r="P12259" s="14"/>
    </row>
    <row r="12260" spans="9:16" x14ac:dyDescent="0.25">
      <c r="I12260" s="14"/>
      <c r="J12260" s="14"/>
      <c r="K12260" s="14"/>
      <c r="L12260" s="14"/>
      <c r="M12260" s="14"/>
      <c r="N12260" s="14"/>
      <c r="O12260" s="14"/>
      <c r="P12260" s="14"/>
    </row>
    <row r="12261" spans="9:16" x14ac:dyDescent="0.25">
      <c r="I12261" s="14"/>
      <c r="J12261" s="14"/>
      <c r="K12261" s="14"/>
      <c r="L12261" s="14"/>
      <c r="M12261" s="14"/>
      <c r="N12261" s="14"/>
      <c r="O12261" s="14"/>
      <c r="P12261" s="14"/>
    </row>
    <row r="12262" spans="9:16" x14ac:dyDescent="0.25">
      <c r="I12262" s="14"/>
      <c r="J12262" s="14"/>
      <c r="K12262" s="14"/>
      <c r="L12262" s="14"/>
      <c r="M12262" s="14"/>
      <c r="N12262" s="14"/>
      <c r="O12262" s="14"/>
      <c r="P12262" s="14"/>
    </row>
    <row r="12263" spans="9:16" x14ac:dyDescent="0.25">
      <c r="I12263" s="14"/>
      <c r="J12263" s="14"/>
      <c r="K12263" s="14"/>
      <c r="L12263" s="14"/>
      <c r="M12263" s="14"/>
      <c r="N12263" s="14"/>
      <c r="O12263" s="14"/>
      <c r="P12263" s="14"/>
    </row>
    <row r="12264" spans="9:16" x14ac:dyDescent="0.25">
      <c r="I12264" s="14"/>
      <c r="J12264" s="14"/>
      <c r="K12264" s="14"/>
      <c r="L12264" s="14"/>
      <c r="M12264" s="14"/>
      <c r="N12264" s="14"/>
      <c r="O12264" s="14"/>
      <c r="P12264" s="14"/>
    </row>
    <row r="12265" spans="9:16" x14ac:dyDescent="0.25">
      <c r="I12265" s="14"/>
      <c r="J12265" s="14"/>
      <c r="K12265" s="14"/>
      <c r="L12265" s="14"/>
      <c r="M12265" s="14"/>
      <c r="N12265" s="14"/>
      <c r="O12265" s="14"/>
      <c r="P12265" s="14"/>
    </row>
    <row r="12266" spans="9:16" x14ac:dyDescent="0.25">
      <c r="I12266" s="14"/>
      <c r="J12266" s="14"/>
      <c r="K12266" s="14"/>
      <c r="L12266" s="14"/>
      <c r="M12266" s="14"/>
      <c r="N12266" s="14"/>
      <c r="O12266" s="14"/>
      <c r="P12266" s="14"/>
    </row>
    <row r="12267" spans="9:16" x14ac:dyDescent="0.25">
      <c r="I12267" s="14"/>
      <c r="J12267" s="14"/>
      <c r="K12267" s="14"/>
      <c r="L12267" s="14"/>
      <c r="M12267" s="14"/>
      <c r="N12267" s="14"/>
      <c r="O12267" s="14"/>
      <c r="P12267" s="14"/>
    </row>
    <row r="12268" spans="9:16" x14ac:dyDescent="0.25">
      <c r="I12268" s="14"/>
      <c r="J12268" s="14"/>
      <c r="K12268" s="14"/>
      <c r="L12268" s="14"/>
      <c r="M12268" s="14"/>
      <c r="N12268" s="14"/>
      <c r="O12268" s="14"/>
      <c r="P12268" s="14"/>
    </row>
    <row r="12269" spans="9:16" x14ac:dyDescent="0.25">
      <c r="I12269" s="14"/>
      <c r="J12269" s="14"/>
      <c r="K12269" s="14"/>
      <c r="L12269" s="14"/>
      <c r="M12269" s="14"/>
      <c r="N12269" s="14"/>
      <c r="O12269" s="14"/>
      <c r="P12269" s="14"/>
    </row>
    <row r="12270" spans="9:16" x14ac:dyDescent="0.25">
      <c r="I12270" s="14"/>
      <c r="J12270" s="14"/>
      <c r="K12270" s="14"/>
      <c r="L12270" s="14"/>
      <c r="M12270" s="14"/>
      <c r="N12270" s="14"/>
      <c r="O12270" s="14"/>
      <c r="P12270" s="14"/>
    </row>
    <row r="12271" spans="9:16" x14ac:dyDescent="0.25">
      <c r="I12271" s="14"/>
      <c r="J12271" s="14"/>
      <c r="K12271" s="14"/>
      <c r="L12271" s="14"/>
      <c r="M12271" s="14"/>
      <c r="N12271" s="14"/>
      <c r="O12271" s="14"/>
      <c r="P12271" s="14"/>
    </row>
    <row r="12272" spans="9:16" x14ac:dyDescent="0.25">
      <c r="I12272" s="14"/>
      <c r="J12272" s="14"/>
      <c r="K12272" s="14"/>
      <c r="L12272" s="14"/>
      <c r="M12272" s="14"/>
      <c r="N12272" s="14"/>
      <c r="O12272" s="14"/>
      <c r="P12272" s="14"/>
    </row>
    <row r="12273" spans="9:16" x14ac:dyDescent="0.25">
      <c r="I12273" s="14"/>
      <c r="J12273" s="14"/>
      <c r="K12273" s="14"/>
      <c r="L12273" s="14"/>
      <c r="M12273" s="14"/>
      <c r="N12273" s="14"/>
      <c r="O12273" s="14"/>
      <c r="P12273" s="14"/>
    </row>
    <row r="12274" spans="9:16" x14ac:dyDescent="0.25">
      <c r="I12274" s="14"/>
      <c r="J12274" s="14"/>
      <c r="K12274" s="14"/>
      <c r="L12274" s="14"/>
      <c r="M12274" s="14"/>
      <c r="N12274" s="14"/>
      <c r="O12274" s="14"/>
      <c r="P12274" s="14"/>
    </row>
    <row r="12275" spans="9:16" x14ac:dyDescent="0.25">
      <c r="I12275" s="14"/>
      <c r="J12275" s="14"/>
      <c r="K12275" s="14"/>
      <c r="L12275" s="14"/>
      <c r="M12275" s="14"/>
      <c r="N12275" s="14"/>
      <c r="O12275" s="14"/>
      <c r="P12275" s="14"/>
    </row>
    <row r="12276" spans="9:16" x14ac:dyDescent="0.25">
      <c r="I12276" s="14"/>
      <c r="J12276" s="14"/>
      <c r="K12276" s="14"/>
      <c r="L12276" s="14"/>
      <c r="M12276" s="14"/>
      <c r="N12276" s="14"/>
      <c r="O12276" s="14"/>
      <c r="P12276" s="14"/>
    </row>
    <row r="12277" spans="9:16" x14ac:dyDescent="0.25">
      <c r="I12277" s="14"/>
      <c r="J12277" s="14"/>
      <c r="K12277" s="14"/>
      <c r="L12277" s="14"/>
      <c r="M12277" s="14"/>
      <c r="N12277" s="14"/>
      <c r="O12277" s="14"/>
      <c r="P12277" s="14"/>
    </row>
    <row r="12278" spans="9:16" x14ac:dyDescent="0.25">
      <c r="I12278" s="14"/>
      <c r="J12278" s="14"/>
      <c r="K12278" s="14"/>
      <c r="L12278" s="14"/>
      <c r="M12278" s="14"/>
      <c r="N12278" s="14"/>
      <c r="O12278" s="14"/>
      <c r="P12278" s="14"/>
    </row>
    <row r="12279" spans="9:16" x14ac:dyDescent="0.25">
      <c r="I12279" s="14"/>
      <c r="J12279" s="14"/>
      <c r="K12279" s="14"/>
      <c r="L12279" s="14"/>
      <c r="M12279" s="14"/>
      <c r="N12279" s="14"/>
      <c r="O12279" s="14"/>
      <c r="P12279" s="14"/>
    </row>
    <row r="12280" spans="9:16" x14ac:dyDescent="0.25">
      <c r="I12280" s="14"/>
      <c r="J12280" s="14"/>
      <c r="K12280" s="14"/>
      <c r="L12280" s="14"/>
      <c r="M12280" s="14"/>
      <c r="N12280" s="14"/>
      <c r="O12280" s="14"/>
      <c r="P12280" s="14"/>
    </row>
    <row r="12281" spans="9:16" x14ac:dyDescent="0.25">
      <c r="I12281" s="14"/>
      <c r="J12281" s="14"/>
      <c r="K12281" s="14"/>
      <c r="L12281" s="14"/>
      <c r="M12281" s="14"/>
      <c r="N12281" s="14"/>
      <c r="O12281" s="14"/>
      <c r="P12281" s="14"/>
    </row>
    <row r="12282" spans="9:16" x14ac:dyDescent="0.25">
      <c r="I12282" s="14"/>
      <c r="J12282" s="14"/>
      <c r="K12282" s="14"/>
      <c r="L12282" s="14"/>
      <c r="M12282" s="14"/>
      <c r="N12282" s="14"/>
      <c r="O12282" s="14"/>
      <c r="P12282" s="14"/>
    </row>
    <row r="12283" spans="9:16" x14ac:dyDescent="0.25">
      <c r="I12283" s="14"/>
      <c r="J12283" s="14"/>
      <c r="K12283" s="14"/>
      <c r="L12283" s="14"/>
      <c r="M12283" s="14"/>
      <c r="N12283" s="14"/>
      <c r="O12283" s="14"/>
      <c r="P12283" s="14"/>
    </row>
    <row r="12284" spans="9:16" x14ac:dyDescent="0.25">
      <c r="I12284" s="14"/>
      <c r="J12284" s="14"/>
      <c r="K12284" s="14"/>
      <c r="L12284" s="14"/>
      <c r="M12284" s="14"/>
      <c r="N12284" s="14"/>
      <c r="O12284" s="14"/>
      <c r="P12284" s="14"/>
    </row>
    <row r="12285" spans="9:16" x14ac:dyDescent="0.25">
      <c r="I12285" s="14"/>
      <c r="J12285" s="14"/>
      <c r="K12285" s="14"/>
      <c r="L12285" s="14"/>
      <c r="M12285" s="14"/>
      <c r="N12285" s="14"/>
      <c r="O12285" s="14"/>
      <c r="P12285" s="14"/>
    </row>
    <row r="12286" spans="9:16" x14ac:dyDescent="0.25">
      <c r="I12286" s="14"/>
      <c r="J12286" s="14"/>
      <c r="K12286" s="14"/>
      <c r="L12286" s="14"/>
      <c r="M12286" s="14"/>
      <c r="N12286" s="14"/>
      <c r="O12286" s="14"/>
      <c r="P12286" s="14"/>
    </row>
    <row r="12287" spans="9:16" x14ac:dyDescent="0.25">
      <c r="I12287" s="14"/>
      <c r="J12287" s="14"/>
      <c r="K12287" s="14"/>
      <c r="L12287" s="14"/>
      <c r="M12287" s="14"/>
      <c r="N12287" s="14"/>
      <c r="O12287" s="14"/>
      <c r="P12287" s="14"/>
    </row>
    <row r="12288" spans="9:16" x14ac:dyDescent="0.25">
      <c r="I12288" s="14"/>
      <c r="J12288" s="14"/>
      <c r="K12288" s="14"/>
      <c r="L12288" s="14"/>
      <c r="M12288" s="14"/>
      <c r="N12288" s="14"/>
      <c r="O12288" s="14"/>
      <c r="P12288" s="14"/>
    </row>
    <row r="12289" spans="9:16" x14ac:dyDescent="0.25">
      <c r="I12289" s="14"/>
      <c r="J12289" s="14"/>
      <c r="K12289" s="14"/>
      <c r="L12289" s="14"/>
      <c r="M12289" s="14"/>
      <c r="N12289" s="14"/>
      <c r="O12289" s="14"/>
      <c r="P12289" s="14"/>
    </row>
    <row r="12290" spans="9:16" x14ac:dyDescent="0.25">
      <c r="I12290" s="14"/>
      <c r="J12290" s="14"/>
      <c r="K12290" s="14"/>
      <c r="L12290" s="14"/>
      <c r="M12290" s="14"/>
      <c r="N12290" s="14"/>
      <c r="O12290" s="14"/>
      <c r="P12290" s="14"/>
    </row>
    <row r="12291" spans="9:16" x14ac:dyDescent="0.25">
      <c r="I12291" s="14"/>
      <c r="J12291" s="14"/>
      <c r="K12291" s="14"/>
      <c r="L12291" s="14"/>
      <c r="M12291" s="14"/>
      <c r="N12291" s="14"/>
      <c r="O12291" s="14"/>
      <c r="P12291" s="14"/>
    </row>
    <row r="12292" spans="9:16" x14ac:dyDescent="0.25">
      <c r="I12292" s="14"/>
      <c r="J12292" s="14"/>
      <c r="K12292" s="14"/>
      <c r="L12292" s="14"/>
      <c r="M12292" s="14"/>
      <c r="N12292" s="14"/>
      <c r="O12292" s="14"/>
      <c r="P12292" s="14"/>
    </row>
    <row r="12293" spans="9:16" x14ac:dyDescent="0.25">
      <c r="I12293" s="14"/>
      <c r="J12293" s="14"/>
      <c r="K12293" s="14"/>
      <c r="L12293" s="14"/>
      <c r="M12293" s="14"/>
      <c r="N12293" s="14"/>
      <c r="O12293" s="14"/>
      <c r="P12293" s="14"/>
    </row>
    <row r="12294" spans="9:16" x14ac:dyDescent="0.25">
      <c r="I12294" s="14"/>
      <c r="J12294" s="14"/>
      <c r="K12294" s="14"/>
      <c r="L12294" s="14"/>
      <c r="M12294" s="14"/>
      <c r="N12294" s="14"/>
      <c r="O12294" s="14"/>
      <c r="P12294" s="14"/>
    </row>
    <row r="12295" spans="9:16" x14ac:dyDescent="0.25">
      <c r="I12295" s="14"/>
      <c r="J12295" s="14"/>
      <c r="K12295" s="14"/>
      <c r="L12295" s="14"/>
      <c r="M12295" s="14"/>
      <c r="N12295" s="14"/>
      <c r="O12295" s="14"/>
      <c r="P12295" s="14"/>
    </row>
    <row r="12296" spans="9:16" x14ac:dyDescent="0.25">
      <c r="I12296" s="14"/>
      <c r="J12296" s="14"/>
      <c r="K12296" s="14"/>
      <c r="L12296" s="14"/>
      <c r="M12296" s="14"/>
      <c r="N12296" s="14"/>
      <c r="O12296" s="14"/>
      <c r="P12296" s="14"/>
    </row>
    <row r="12297" spans="9:16" x14ac:dyDescent="0.25">
      <c r="I12297" s="14"/>
      <c r="J12297" s="14"/>
      <c r="K12297" s="14"/>
      <c r="L12297" s="14"/>
      <c r="M12297" s="14"/>
      <c r="N12297" s="14"/>
      <c r="O12297" s="14"/>
      <c r="P12297" s="14"/>
    </row>
    <row r="12298" spans="9:16" x14ac:dyDescent="0.25">
      <c r="I12298" s="14"/>
      <c r="J12298" s="14"/>
      <c r="K12298" s="14"/>
      <c r="L12298" s="14"/>
      <c r="M12298" s="14"/>
      <c r="N12298" s="14"/>
      <c r="O12298" s="14"/>
      <c r="P12298" s="14"/>
    </row>
    <row r="12299" spans="9:16" x14ac:dyDescent="0.25">
      <c r="I12299" s="14"/>
      <c r="J12299" s="14"/>
      <c r="K12299" s="14"/>
      <c r="L12299" s="14"/>
      <c r="M12299" s="14"/>
      <c r="N12299" s="14"/>
      <c r="O12299" s="14"/>
      <c r="P12299" s="14"/>
    </row>
    <row r="12300" spans="9:16" x14ac:dyDescent="0.25">
      <c r="I12300" s="14"/>
      <c r="J12300" s="14"/>
      <c r="K12300" s="14"/>
      <c r="L12300" s="14"/>
      <c r="M12300" s="14"/>
      <c r="N12300" s="14"/>
      <c r="O12300" s="14"/>
      <c r="P12300" s="14"/>
    </row>
    <row r="12301" spans="9:16" x14ac:dyDescent="0.25">
      <c r="I12301" s="14"/>
      <c r="J12301" s="14"/>
      <c r="K12301" s="14"/>
      <c r="L12301" s="14"/>
      <c r="M12301" s="14"/>
      <c r="N12301" s="14"/>
      <c r="O12301" s="14"/>
      <c r="P12301" s="14"/>
    </row>
    <row r="12302" spans="9:16" x14ac:dyDescent="0.25">
      <c r="I12302" s="14"/>
      <c r="J12302" s="14"/>
      <c r="K12302" s="14"/>
      <c r="L12302" s="14"/>
      <c r="M12302" s="14"/>
      <c r="N12302" s="14"/>
      <c r="O12302" s="14"/>
      <c r="P12302" s="14"/>
    </row>
    <row r="12303" spans="9:16" x14ac:dyDescent="0.25">
      <c r="I12303" s="14"/>
      <c r="J12303" s="14"/>
      <c r="K12303" s="14"/>
      <c r="L12303" s="14"/>
      <c r="M12303" s="14"/>
      <c r="N12303" s="14"/>
      <c r="O12303" s="14"/>
      <c r="P12303" s="14"/>
    </row>
    <row r="12304" spans="9:16" x14ac:dyDescent="0.25">
      <c r="I12304" s="14"/>
      <c r="J12304" s="14"/>
      <c r="K12304" s="14"/>
      <c r="L12304" s="14"/>
      <c r="M12304" s="14"/>
      <c r="N12304" s="14"/>
      <c r="O12304" s="14"/>
      <c r="P12304" s="14"/>
    </row>
    <row r="12305" spans="9:16" x14ac:dyDescent="0.25">
      <c r="I12305" s="14"/>
      <c r="J12305" s="14"/>
      <c r="K12305" s="14"/>
      <c r="L12305" s="14"/>
      <c r="M12305" s="14"/>
      <c r="N12305" s="14"/>
      <c r="O12305" s="14"/>
      <c r="P12305" s="14"/>
    </row>
    <row r="12306" spans="9:16" x14ac:dyDescent="0.25">
      <c r="I12306" s="14"/>
      <c r="J12306" s="14"/>
      <c r="K12306" s="14"/>
      <c r="L12306" s="14"/>
      <c r="M12306" s="14"/>
      <c r="N12306" s="14"/>
      <c r="O12306" s="14"/>
      <c r="P12306" s="14"/>
    </row>
    <row r="12307" spans="9:16" x14ac:dyDescent="0.25">
      <c r="I12307" s="14"/>
      <c r="J12307" s="14"/>
      <c r="K12307" s="14"/>
      <c r="L12307" s="14"/>
      <c r="M12307" s="14"/>
      <c r="N12307" s="14"/>
      <c r="O12307" s="14"/>
      <c r="P12307" s="14"/>
    </row>
    <row r="12308" spans="9:16" x14ac:dyDescent="0.25">
      <c r="I12308" s="14"/>
      <c r="J12308" s="14"/>
      <c r="K12308" s="14"/>
      <c r="L12308" s="14"/>
      <c r="M12308" s="14"/>
      <c r="N12308" s="14"/>
      <c r="O12308" s="14"/>
      <c r="P12308" s="14"/>
    </row>
    <row r="12309" spans="9:16" x14ac:dyDescent="0.25">
      <c r="I12309" s="14"/>
      <c r="J12309" s="14"/>
      <c r="K12309" s="14"/>
      <c r="L12309" s="14"/>
      <c r="M12309" s="14"/>
      <c r="N12309" s="14"/>
      <c r="O12309" s="14"/>
      <c r="P12309" s="14"/>
    </row>
    <row r="12310" spans="9:16" x14ac:dyDescent="0.25">
      <c r="I12310" s="14"/>
      <c r="J12310" s="14"/>
      <c r="K12310" s="14"/>
      <c r="L12310" s="14"/>
      <c r="M12310" s="14"/>
      <c r="N12310" s="14"/>
      <c r="O12310" s="14"/>
      <c r="P12310" s="14"/>
    </row>
    <row r="12311" spans="9:16" x14ac:dyDescent="0.25">
      <c r="I12311" s="14"/>
      <c r="J12311" s="14"/>
      <c r="K12311" s="14"/>
      <c r="L12311" s="14"/>
      <c r="M12311" s="14"/>
      <c r="N12311" s="14"/>
      <c r="O12311" s="14"/>
      <c r="P12311" s="14"/>
    </row>
    <row r="12312" spans="9:16" x14ac:dyDescent="0.25">
      <c r="I12312" s="14"/>
      <c r="J12312" s="14"/>
      <c r="K12312" s="14"/>
      <c r="L12312" s="14"/>
      <c r="M12312" s="14"/>
      <c r="N12312" s="14"/>
      <c r="O12312" s="14"/>
      <c r="P12312" s="14"/>
    </row>
    <row r="12313" spans="9:16" x14ac:dyDescent="0.25">
      <c r="I12313" s="14"/>
      <c r="J12313" s="14"/>
      <c r="K12313" s="14"/>
      <c r="L12313" s="14"/>
      <c r="M12313" s="14"/>
      <c r="N12313" s="14"/>
      <c r="O12313" s="14"/>
      <c r="P12313" s="14"/>
    </row>
    <row r="12314" spans="9:16" x14ac:dyDescent="0.25">
      <c r="I12314" s="14"/>
      <c r="J12314" s="14"/>
      <c r="K12314" s="14"/>
      <c r="L12314" s="14"/>
      <c r="M12314" s="14"/>
      <c r="N12314" s="14"/>
      <c r="O12314" s="14"/>
      <c r="P12314" s="14"/>
    </row>
    <row r="12315" spans="9:16" x14ac:dyDescent="0.25">
      <c r="I12315" s="14"/>
      <c r="J12315" s="14"/>
      <c r="K12315" s="14"/>
      <c r="L12315" s="14"/>
      <c r="M12315" s="14"/>
      <c r="N12315" s="14"/>
      <c r="O12315" s="14"/>
      <c r="P12315" s="14"/>
    </row>
    <row r="12316" spans="9:16" x14ac:dyDescent="0.25">
      <c r="I12316" s="14"/>
      <c r="J12316" s="14"/>
      <c r="K12316" s="14"/>
      <c r="L12316" s="14"/>
      <c r="M12316" s="14"/>
      <c r="N12316" s="14"/>
      <c r="O12316" s="14"/>
      <c r="P12316" s="14"/>
    </row>
    <row r="12317" spans="9:16" x14ac:dyDescent="0.25">
      <c r="I12317" s="14"/>
      <c r="J12317" s="14"/>
      <c r="K12317" s="14"/>
      <c r="L12317" s="14"/>
      <c r="M12317" s="14"/>
      <c r="N12317" s="14"/>
      <c r="O12317" s="14"/>
      <c r="P12317" s="14"/>
    </row>
    <row r="12318" spans="9:16" x14ac:dyDescent="0.25">
      <c r="I12318" s="14"/>
      <c r="J12318" s="14"/>
      <c r="K12318" s="14"/>
      <c r="L12318" s="14"/>
      <c r="M12318" s="14"/>
      <c r="N12318" s="14"/>
      <c r="O12318" s="14"/>
      <c r="P12318" s="14"/>
    </row>
    <row r="12319" spans="9:16" x14ac:dyDescent="0.25">
      <c r="I12319" s="14"/>
      <c r="J12319" s="14"/>
      <c r="K12319" s="14"/>
      <c r="L12319" s="14"/>
      <c r="M12319" s="14"/>
      <c r="N12319" s="14"/>
      <c r="O12319" s="14"/>
      <c r="P12319" s="14"/>
    </row>
    <row r="12320" spans="9:16" x14ac:dyDescent="0.25">
      <c r="I12320" s="14"/>
      <c r="J12320" s="14"/>
      <c r="K12320" s="14"/>
      <c r="L12320" s="14"/>
      <c r="M12320" s="14"/>
      <c r="N12320" s="14"/>
      <c r="O12320" s="14"/>
      <c r="P12320" s="14"/>
    </row>
    <row r="12321" spans="9:16" x14ac:dyDescent="0.25">
      <c r="I12321" s="14"/>
      <c r="J12321" s="14"/>
      <c r="K12321" s="14"/>
      <c r="L12321" s="14"/>
      <c r="M12321" s="14"/>
      <c r="N12321" s="14"/>
      <c r="O12321" s="14"/>
      <c r="P12321" s="14"/>
    </row>
    <row r="12322" spans="9:16" x14ac:dyDescent="0.25">
      <c r="I12322" s="14"/>
      <c r="J12322" s="14"/>
      <c r="K12322" s="14"/>
      <c r="L12322" s="14"/>
      <c r="M12322" s="14"/>
      <c r="N12322" s="14"/>
      <c r="O12322" s="14"/>
      <c r="P12322" s="14"/>
    </row>
    <row r="12323" spans="9:16" x14ac:dyDescent="0.25">
      <c r="I12323" s="14"/>
      <c r="J12323" s="14"/>
      <c r="K12323" s="14"/>
      <c r="L12323" s="14"/>
      <c r="M12323" s="14"/>
      <c r="N12323" s="14"/>
      <c r="O12323" s="14"/>
      <c r="P12323" s="14"/>
    </row>
    <row r="12324" spans="9:16" x14ac:dyDescent="0.25">
      <c r="I12324" s="14"/>
      <c r="J12324" s="14"/>
      <c r="K12324" s="14"/>
      <c r="L12324" s="14"/>
      <c r="M12324" s="14"/>
      <c r="N12324" s="14"/>
      <c r="O12324" s="14"/>
      <c r="P12324" s="14"/>
    </row>
    <row r="12325" spans="9:16" x14ac:dyDescent="0.25">
      <c r="I12325" s="14"/>
      <c r="J12325" s="14"/>
      <c r="K12325" s="14"/>
      <c r="L12325" s="14"/>
      <c r="M12325" s="14"/>
      <c r="N12325" s="14"/>
      <c r="O12325" s="14"/>
      <c r="P12325" s="14"/>
    </row>
    <row r="12326" spans="9:16" x14ac:dyDescent="0.25">
      <c r="I12326" s="14"/>
      <c r="J12326" s="14"/>
      <c r="K12326" s="14"/>
      <c r="L12326" s="14"/>
      <c r="M12326" s="14"/>
      <c r="N12326" s="14"/>
      <c r="O12326" s="14"/>
      <c r="P12326" s="14"/>
    </row>
    <row r="12327" spans="9:16" x14ac:dyDescent="0.25">
      <c r="I12327" s="14"/>
      <c r="J12327" s="14"/>
      <c r="K12327" s="14"/>
      <c r="L12327" s="14"/>
      <c r="M12327" s="14"/>
      <c r="N12327" s="14"/>
      <c r="O12327" s="14"/>
      <c r="P12327" s="14"/>
    </row>
    <row r="12328" spans="9:16" x14ac:dyDescent="0.25">
      <c r="I12328" s="14"/>
      <c r="J12328" s="14"/>
      <c r="K12328" s="14"/>
      <c r="L12328" s="14"/>
      <c r="M12328" s="14"/>
      <c r="N12328" s="14"/>
      <c r="O12328" s="14"/>
      <c r="P12328" s="14"/>
    </row>
    <row r="12329" spans="9:16" x14ac:dyDescent="0.25">
      <c r="I12329" s="14"/>
      <c r="J12329" s="14"/>
      <c r="K12329" s="14"/>
      <c r="L12329" s="14"/>
      <c r="M12329" s="14"/>
      <c r="N12329" s="14"/>
      <c r="O12329" s="14"/>
      <c r="P12329" s="14"/>
    </row>
    <row r="12330" spans="9:16" x14ac:dyDescent="0.25">
      <c r="I12330" s="14"/>
      <c r="J12330" s="14"/>
      <c r="K12330" s="14"/>
      <c r="L12330" s="14"/>
      <c r="M12330" s="14"/>
      <c r="N12330" s="14"/>
      <c r="O12330" s="14"/>
      <c r="P12330" s="14"/>
    </row>
    <row r="12331" spans="9:16" x14ac:dyDescent="0.25">
      <c r="I12331" s="14"/>
      <c r="J12331" s="14"/>
      <c r="K12331" s="14"/>
      <c r="L12331" s="14"/>
      <c r="M12331" s="14"/>
      <c r="N12331" s="14"/>
      <c r="O12331" s="14"/>
      <c r="P12331" s="14"/>
    </row>
    <row r="12332" spans="9:16" x14ac:dyDescent="0.25">
      <c r="I12332" s="14"/>
      <c r="J12332" s="14"/>
      <c r="K12332" s="14"/>
      <c r="L12332" s="14"/>
      <c r="M12332" s="14"/>
      <c r="N12332" s="14"/>
      <c r="O12332" s="14"/>
      <c r="P12332" s="14"/>
    </row>
    <row r="12333" spans="9:16" x14ac:dyDescent="0.25">
      <c r="I12333" s="14"/>
      <c r="J12333" s="14"/>
      <c r="K12333" s="14"/>
      <c r="L12333" s="14"/>
      <c r="M12333" s="14"/>
      <c r="N12333" s="14"/>
      <c r="O12333" s="14"/>
      <c r="P12333" s="14"/>
    </row>
    <row r="12334" spans="9:16" x14ac:dyDescent="0.25">
      <c r="I12334" s="14"/>
      <c r="J12334" s="14"/>
      <c r="K12334" s="14"/>
      <c r="L12334" s="14"/>
      <c r="M12334" s="14"/>
      <c r="N12334" s="14"/>
      <c r="O12334" s="14"/>
      <c r="P12334" s="14"/>
    </row>
    <row r="12335" spans="9:16" x14ac:dyDescent="0.25">
      <c r="I12335" s="14"/>
      <c r="J12335" s="14"/>
      <c r="K12335" s="14"/>
      <c r="L12335" s="14"/>
      <c r="M12335" s="14"/>
      <c r="N12335" s="14"/>
      <c r="O12335" s="14"/>
      <c r="P12335" s="14"/>
    </row>
    <row r="12336" spans="9:16" x14ac:dyDescent="0.25">
      <c r="I12336" s="14"/>
      <c r="J12336" s="14"/>
      <c r="K12336" s="14"/>
      <c r="L12336" s="14"/>
      <c r="M12336" s="14"/>
      <c r="N12336" s="14"/>
      <c r="O12336" s="14"/>
      <c r="P12336" s="14"/>
    </row>
    <row r="12337" spans="9:16" x14ac:dyDescent="0.25">
      <c r="I12337" s="14"/>
      <c r="J12337" s="14"/>
      <c r="K12337" s="14"/>
      <c r="L12337" s="14"/>
      <c r="M12337" s="14"/>
      <c r="N12337" s="14"/>
      <c r="O12337" s="14"/>
      <c r="P12337" s="14"/>
    </row>
    <row r="12338" spans="9:16" x14ac:dyDescent="0.25">
      <c r="I12338" s="14"/>
      <c r="J12338" s="14"/>
      <c r="K12338" s="14"/>
      <c r="L12338" s="14"/>
      <c r="M12338" s="14"/>
      <c r="N12338" s="14"/>
      <c r="O12338" s="14"/>
      <c r="P12338" s="14"/>
    </row>
    <row r="12339" spans="9:16" x14ac:dyDescent="0.25">
      <c r="I12339" s="14"/>
      <c r="J12339" s="14"/>
      <c r="K12339" s="14"/>
      <c r="L12339" s="14"/>
      <c r="M12339" s="14"/>
      <c r="N12339" s="14"/>
      <c r="O12339" s="14"/>
      <c r="P12339" s="14"/>
    </row>
    <row r="12340" spans="9:16" x14ac:dyDescent="0.25">
      <c r="I12340" s="14"/>
      <c r="J12340" s="14"/>
      <c r="K12340" s="14"/>
      <c r="L12340" s="14"/>
      <c r="M12340" s="14"/>
      <c r="N12340" s="14"/>
      <c r="O12340" s="14"/>
      <c r="P12340" s="14"/>
    </row>
    <row r="12341" spans="9:16" x14ac:dyDescent="0.25">
      <c r="I12341" s="14"/>
      <c r="J12341" s="14"/>
      <c r="K12341" s="14"/>
      <c r="L12341" s="14"/>
      <c r="M12341" s="14"/>
      <c r="N12341" s="14"/>
      <c r="O12341" s="14"/>
      <c r="P12341" s="14"/>
    </row>
    <row r="12342" spans="9:16" x14ac:dyDescent="0.25">
      <c r="I12342" s="14"/>
      <c r="J12342" s="14"/>
      <c r="K12342" s="14"/>
      <c r="L12342" s="14"/>
      <c r="M12342" s="14"/>
      <c r="N12342" s="14"/>
      <c r="O12342" s="14"/>
      <c r="P12342" s="14"/>
    </row>
    <row r="12343" spans="9:16" x14ac:dyDescent="0.25">
      <c r="I12343" s="14"/>
      <c r="J12343" s="14"/>
      <c r="K12343" s="14"/>
      <c r="L12343" s="14"/>
      <c r="M12343" s="14"/>
      <c r="N12343" s="14"/>
      <c r="O12343" s="14"/>
      <c r="P12343" s="14"/>
    </row>
    <row r="12344" spans="9:16" x14ac:dyDescent="0.25">
      <c r="I12344" s="14"/>
      <c r="J12344" s="14"/>
      <c r="K12344" s="14"/>
      <c r="L12344" s="14"/>
      <c r="M12344" s="14"/>
      <c r="N12344" s="14"/>
      <c r="O12344" s="14"/>
      <c r="P12344" s="14"/>
    </row>
    <row r="12345" spans="9:16" x14ac:dyDescent="0.25">
      <c r="I12345" s="14"/>
      <c r="J12345" s="14"/>
      <c r="K12345" s="14"/>
      <c r="L12345" s="14"/>
      <c r="M12345" s="14"/>
      <c r="N12345" s="14"/>
      <c r="O12345" s="14"/>
      <c r="P12345" s="14"/>
    </row>
    <row r="12346" spans="9:16" x14ac:dyDescent="0.25">
      <c r="I12346" s="14"/>
      <c r="J12346" s="14"/>
      <c r="K12346" s="14"/>
      <c r="L12346" s="14"/>
      <c r="M12346" s="14"/>
      <c r="N12346" s="14"/>
      <c r="O12346" s="14"/>
      <c r="P12346" s="14"/>
    </row>
    <row r="12347" spans="9:16" x14ac:dyDescent="0.25">
      <c r="I12347" s="14"/>
      <c r="J12347" s="14"/>
      <c r="K12347" s="14"/>
      <c r="L12347" s="14"/>
      <c r="M12347" s="14"/>
      <c r="N12347" s="14"/>
      <c r="O12347" s="14"/>
      <c r="P12347" s="14"/>
    </row>
    <row r="12348" spans="9:16" x14ac:dyDescent="0.25">
      <c r="I12348" s="14"/>
      <c r="J12348" s="14"/>
      <c r="K12348" s="14"/>
      <c r="L12348" s="14"/>
      <c r="M12348" s="14"/>
      <c r="N12348" s="14"/>
      <c r="O12348" s="14"/>
      <c r="P12348" s="14"/>
    </row>
    <row r="12349" spans="9:16" x14ac:dyDescent="0.25">
      <c r="I12349" s="14"/>
      <c r="J12349" s="14"/>
      <c r="K12349" s="14"/>
      <c r="L12349" s="14"/>
      <c r="M12349" s="14"/>
      <c r="N12349" s="14"/>
      <c r="O12349" s="14"/>
      <c r="P12349" s="14"/>
    </row>
    <row r="12350" spans="9:16" x14ac:dyDescent="0.25">
      <c r="I12350" s="14"/>
      <c r="J12350" s="14"/>
      <c r="K12350" s="14"/>
      <c r="L12350" s="14"/>
      <c r="M12350" s="14"/>
      <c r="N12350" s="14"/>
      <c r="O12350" s="14"/>
      <c r="P12350" s="14"/>
    </row>
    <row r="12351" spans="9:16" x14ac:dyDescent="0.25">
      <c r="I12351" s="14"/>
      <c r="J12351" s="14"/>
      <c r="K12351" s="14"/>
      <c r="L12351" s="14"/>
      <c r="M12351" s="14"/>
      <c r="N12351" s="14"/>
      <c r="O12351" s="14"/>
      <c r="P12351" s="14"/>
    </row>
    <row r="12352" spans="9:16" x14ac:dyDescent="0.25">
      <c r="I12352" s="14"/>
      <c r="J12352" s="14"/>
      <c r="K12352" s="14"/>
      <c r="L12352" s="14"/>
      <c r="M12352" s="14"/>
      <c r="N12352" s="14"/>
      <c r="O12352" s="14"/>
      <c r="P12352" s="14"/>
    </row>
    <row r="12353" spans="9:16" x14ac:dyDescent="0.25">
      <c r="I12353" s="14"/>
      <c r="J12353" s="14"/>
      <c r="K12353" s="14"/>
      <c r="L12353" s="14"/>
      <c r="M12353" s="14"/>
      <c r="N12353" s="14"/>
      <c r="O12353" s="14"/>
      <c r="P12353" s="14"/>
    </row>
    <row r="12354" spans="9:16" x14ac:dyDescent="0.25">
      <c r="I12354" s="14"/>
      <c r="J12354" s="14"/>
      <c r="K12354" s="14"/>
      <c r="L12354" s="14"/>
      <c r="M12354" s="14"/>
      <c r="N12354" s="14"/>
      <c r="O12354" s="14"/>
      <c r="P12354" s="14"/>
    </row>
    <row r="12355" spans="9:16" x14ac:dyDescent="0.25">
      <c r="I12355" s="14"/>
      <c r="J12355" s="14"/>
      <c r="K12355" s="14"/>
      <c r="L12355" s="14"/>
      <c r="M12355" s="14"/>
      <c r="N12355" s="14"/>
      <c r="O12355" s="14"/>
      <c r="P12355" s="14"/>
    </row>
    <row r="12356" spans="9:16" x14ac:dyDescent="0.25">
      <c r="I12356" s="14"/>
      <c r="J12356" s="14"/>
      <c r="K12356" s="14"/>
      <c r="L12356" s="14"/>
      <c r="M12356" s="14"/>
      <c r="N12356" s="14"/>
      <c r="O12356" s="14"/>
      <c r="P12356" s="14"/>
    </row>
    <row r="12357" spans="9:16" x14ac:dyDescent="0.25">
      <c r="I12357" s="14"/>
      <c r="J12357" s="14"/>
      <c r="K12357" s="14"/>
      <c r="L12357" s="14"/>
      <c r="M12357" s="14"/>
      <c r="N12357" s="14"/>
      <c r="O12357" s="14"/>
      <c r="P12357" s="14"/>
    </row>
    <row r="12358" spans="9:16" x14ac:dyDescent="0.25">
      <c r="I12358" s="14"/>
      <c r="J12358" s="14"/>
      <c r="K12358" s="14"/>
      <c r="L12358" s="14"/>
      <c r="M12358" s="14"/>
      <c r="N12358" s="14"/>
      <c r="O12358" s="14"/>
      <c r="P12358" s="14"/>
    </row>
    <row r="12359" spans="9:16" x14ac:dyDescent="0.25">
      <c r="I12359" s="14"/>
      <c r="J12359" s="14"/>
      <c r="K12359" s="14"/>
      <c r="L12359" s="14"/>
      <c r="M12359" s="14"/>
      <c r="N12359" s="14"/>
      <c r="O12359" s="14"/>
      <c r="P12359" s="14"/>
    </row>
    <row r="12360" spans="9:16" x14ac:dyDescent="0.25">
      <c r="I12360" s="14"/>
      <c r="J12360" s="14"/>
      <c r="K12360" s="14"/>
      <c r="L12360" s="14"/>
      <c r="M12360" s="14"/>
      <c r="N12360" s="14"/>
      <c r="O12360" s="14"/>
      <c r="P12360" s="14"/>
    </row>
    <row r="12361" spans="9:16" x14ac:dyDescent="0.25">
      <c r="I12361" s="14"/>
      <c r="J12361" s="14"/>
      <c r="K12361" s="14"/>
      <c r="L12361" s="14"/>
      <c r="M12361" s="14"/>
      <c r="N12361" s="14"/>
      <c r="O12361" s="14"/>
      <c r="P12361" s="14"/>
    </row>
    <row r="12362" spans="9:16" x14ac:dyDescent="0.25">
      <c r="I12362" s="14"/>
      <c r="J12362" s="14"/>
      <c r="K12362" s="14"/>
      <c r="L12362" s="14"/>
      <c r="M12362" s="14"/>
      <c r="N12362" s="14"/>
      <c r="O12362" s="14"/>
      <c r="P12362" s="14"/>
    </row>
    <row r="12363" spans="9:16" x14ac:dyDescent="0.25">
      <c r="I12363" s="14"/>
      <c r="J12363" s="14"/>
      <c r="K12363" s="14"/>
      <c r="L12363" s="14"/>
      <c r="M12363" s="14"/>
      <c r="N12363" s="14"/>
      <c r="O12363" s="14"/>
      <c r="P12363" s="14"/>
    </row>
    <row r="12364" spans="9:16" x14ac:dyDescent="0.25">
      <c r="I12364" s="14"/>
      <c r="J12364" s="14"/>
      <c r="K12364" s="14"/>
      <c r="L12364" s="14"/>
      <c r="M12364" s="14"/>
      <c r="N12364" s="14"/>
      <c r="O12364" s="14"/>
      <c r="P12364" s="14"/>
    </row>
    <row r="12365" spans="9:16" x14ac:dyDescent="0.25">
      <c r="I12365" s="14"/>
      <c r="J12365" s="14"/>
      <c r="K12365" s="14"/>
      <c r="L12365" s="14"/>
      <c r="M12365" s="14"/>
      <c r="N12365" s="14"/>
      <c r="O12365" s="14"/>
      <c r="P12365" s="14"/>
    </row>
    <row r="12366" spans="9:16" x14ac:dyDescent="0.25">
      <c r="I12366" s="14"/>
      <c r="J12366" s="14"/>
      <c r="K12366" s="14"/>
      <c r="L12366" s="14"/>
      <c r="M12366" s="14"/>
      <c r="N12366" s="14"/>
      <c r="O12366" s="14"/>
      <c r="P12366" s="14"/>
    </row>
    <row r="12367" spans="9:16" x14ac:dyDescent="0.25">
      <c r="I12367" s="14"/>
      <c r="J12367" s="14"/>
      <c r="K12367" s="14"/>
      <c r="L12367" s="14"/>
      <c r="M12367" s="14"/>
      <c r="N12367" s="14"/>
      <c r="O12367" s="14"/>
      <c r="P12367" s="14"/>
    </row>
    <row r="12368" spans="9:16" x14ac:dyDescent="0.25">
      <c r="I12368" s="14"/>
      <c r="J12368" s="14"/>
      <c r="K12368" s="14"/>
      <c r="L12368" s="14"/>
      <c r="M12368" s="14"/>
      <c r="N12368" s="14"/>
      <c r="O12368" s="14"/>
      <c r="P12368" s="14"/>
    </row>
    <row r="12369" spans="9:16" x14ac:dyDescent="0.25">
      <c r="I12369" s="14"/>
      <c r="J12369" s="14"/>
      <c r="K12369" s="14"/>
      <c r="L12369" s="14"/>
      <c r="M12369" s="14"/>
      <c r="N12369" s="14"/>
      <c r="O12369" s="14"/>
      <c r="P12369" s="14"/>
    </row>
    <row r="12370" spans="9:16" x14ac:dyDescent="0.25">
      <c r="I12370" s="14"/>
      <c r="J12370" s="14"/>
      <c r="K12370" s="14"/>
      <c r="L12370" s="14"/>
      <c r="M12370" s="14"/>
      <c r="N12370" s="14"/>
      <c r="O12370" s="14"/>
      <c r="P12370" s="14"/>
    </row>
    <row r="12371" spans="9:16" x14ac:dyDescent="0.25">
      <c r="I12371" s="14"/>
      <c r="J12371" s="14"/>
      <c r="K12371" s="14"/>
      <c r="L12371" s="14"/>
      <c r="M12371" s="14"/>
      <c r="N12371" s="14"/>
      <c r="O12371" s="14"/>
      <c r="P12371" s="14"/>
    </row>
    <row r="12372" spans="9:16" x14ac:dyDescent="0.25">
      <c r="I12372" s="14"/>
      <c r="J12372" s="14"/>
      <c r="K12372" s="14"/>
      <c r="L12372" s="14"/>
      <c r="M12372" s="14"/>
      <c r="N12372" s="14"/>
      <c r="O12372" s="14"/>
      <c r="P12372" s="14"/>
    </row>
    <row r="12373" spans="9:16" x14ac:dyDescent="0.25">
      <c r="I12373" s="14"/>
      <c r="J12373" s="14"/>
      <c r="K12373" s="14"/>
      <c r="L12373" s="14"/>
      <c r="M12373" s="14"/>
      <c r="N12373" s="14"/>
      <c r="O12373" s="14"/>
      <c r="P12373" s="14"/>
    </row>
    <row r="12374" spans="9:16" x14ac:dyDescent="0.25">
      <c r="I12374" s="14"/>
      <c r="J12374" s="14"/>
      <c r="K12374" s="14"/>
      <c r="L12374" s="14"/>
      <c r="M12374" s="14"/>
      <c r="N12374" s="14"/>
      <c r="O12374" s="14"/>
      <c r="P12374" s="14"/>
    </row>
    <row r="12375" spans="9:16" x14ac:dyDescent="0.25">
      <c r="I12375" s="14"/>
      <c r="J12375" s="14"/>
      <c r="K12375" s="14"/>
      <c r="L12375" s="14"/>
      <c r="M12375" s="14"/>
      <c r="N12375" s="14"/>
      <c r="O12375" s="14"/>
      <c r="P12375" s="14"/>
    </row>
    <row r="12376" spans="9:16" x14ac:dyDescent="0.25">
      <c r="I12376" s="14"/>
      <c r="J12376" s="14"/>
      <c r="K12376" s="14"/>
      <c r="L12376" s="14"/>
      <c r="M12376" s="14"/>
      <c r="N12376" s="14"/>
      <c r="O12376" s="14"/>
      <c r="P12376" s="14"/>
    </row>
    <row r="12377" spans="9:16" x14ac:dyDescent="0.25">
      <c r="I12377" s="14"/>
      <c r="J12377" s="14"/>
      <c r="K12377" s="14"/>
      <c r="L12377" s="14"/>
      <c r="M12377" s="14"/>
      <c r="N12377" s="14"/>
      <c r="O12377" s="14"/>
      <c r="P12377" s="14"/>
    </row>
    <row r="12378" spans="9:16" x14ac:dyDescent="0.25">
      <c r="I12378" s="14"/>
      <c r="J12378" s="14"/>
      <c r="K12378" s="14"/>
      <c r="L12378" s="14"/>
      <c r="M12378" s="14"/>
      <c r="N12378" s="14"/>
      <c r="O12378" s="14"/>
      <c r="P12378" s="14"/>
    </row>
    <row r="12379" spans="9:16" x14ac:dyDescent="0.25">
      <c r="I12379" s="14"/>
      <c r="J12379" s="14"/>
      <c r="K12379" s="14"/>
      <c r="L12379" s="14"/>
      <c r="M12379" s="14"/>
      <c r="N12379" s="14"/>
      <c r="O12379" s="14"/>
      <c r="P12379" s="14"/>
    </row>
    <row r="12380" spans="9:16" x14ac:dyDescent="0.25">
      <c r="I12380" s="14"/>
      <c r="J12380" s="14"/>
      <c r="K12380" s="14"/>
      <c r="L12380" s="14"/>
      <c r="M12380" s="14"/>
      <c r="N12380" s="14"/>
      <c r="O12380" s="14"/>
      <c r="P12380" s="14"/>
    </row>
    <row r="12381" spans="9:16" x14ac:dyDescent="0.25">
      <c r="I12381" s="14"/>
      <c r="J12381" s="14"/>
      <c r="K12381" s="14"/>
      <c r="L12381" s="14"/>
      <c r="M12381" s="14"/>
      <c r="N12381" s="14"/>
      <c r="O12381" s="14"/>
      <c r="P12381" s="14"/>
    </row>
    <row r="12382" spans="9:16" x14ac:dyDescent="0.25">
      <c r="I12382" s="14"/>
      <c r="J12382" s="14"/>
      <c r="K12382" s="14"/>
      <c r="L12382" s="14"/>
      <c r="M12382" s="14"/>
      <c r="N12382" s="14"/>
      <c r="O12382" s="14"/>
      <c r="P12382" s="14"/>
    </row>
    <row r="12383" spans="9:16" x14ac:dyDescent="0.25">
      <c r="I12383" s="14"/>
      <c r="J12383" s="14"/>
      <c r="K12383" s="14"/>
      <c r="L12383" s="14"/>
      <c r="M12383" s="14"/>
      <c r="N12383" s="14"/>
      <c r="O12383" s="14"/>
      <c r="P12383" s="14"/>
    </row>
    <row r="12384" spans="9:16" x14ac:dyDescent="0.25">
      <c r="I12384" s="14"/>
      <c r="J12384" s="14"/>
      <c r="K12384" s="14"/>
      <c r="L12384" s="14"/>
      <c r="M12384" s="14"/>
      <c r="N12384" s="14"/>
      <c r="O12384" s="14"/>
      <c r="P12384" s="14"/>
    </row>
    <row r="12385" spans="9:16" x14ac:dyDescent="0.25">
      <c r="I12385" s="14"/>
      <c r="J12385" s="14"/>
      <c r="K12385" s="14"/>
      <c r="L12385" s="14"/>
      <c r="M12385" s="14"/>
      <c r="N12385" s="14"/>
      <c r="O12385" s="14"/>
      <c r="P12385" s="14"/>
    </row>
    <row r="12386" spans="9:16" x14ac:dyDescent="0.25">
      <c r="I12386" s="14"/>
      <c r="J12386" s="14"/>
      <c r="K12386" s="14"/>
      <c r="L12386" s="14"/>
      <c r="M12386" s="14"/>
      <c r="N12386" s="14"/>
      <c r="O12386" s="14"/>
      <c r="P12386" s="14"/>
    </row>
    <row r="12387" spans="9:16" x14ac:dyDescent="0.25">
      <c r="I12387" s="14"/>
      <c r="J12387" s="14"/>
      <c r="K12387" s="14"/>
      <c r="L12387" s="14"/>
      <c r="M12387" s="14"/>
      <c r="N12387" s="14"/>
      <c r="O12387" s="14"/>
      <c r="P12387" s="14"/>
    </row>
    <row r="12388" spans="9:16" x14ac:dyDescent="0.25">
      <c r="I12388" s="14"/>
      <c r="J12388" s="14"/>
      <c r="K12388" s="14"/>
      <c r="L12388" s="14"/>
      <c r="M12388" s="14"/>
      <c r="N12388" s="14"/>
      <c r="O12388" s="14"/>
      <c r="P12388" s="14"/>
    </row>
    <row r="12389" spans="9:16" x14ac:dyDescent="0.25">
      <c r="I12389" s="14"/>
      <c r="J12389" s="14"/>
      <c r="K12389" s="14"/>
      <c r="L12389" s="14"/>
      <c r="M12389" s="14"/>
      <c r="N12389" s="14"/>
      <c r="O12389" s="14"/>
      <c r="P12389" s="14"/>
    </row>
    <row r="12390" spans="9:16" x14ac:dyDescent="0.25">
      <c r="I12390" s="14"/>
      <c r="J12390" s="14"/>
      <c r="K12390" s="14"/>
      <c r="L12390" s="14"/>
      <c r="M12390" s="14"/>
      <c r="N12390" s="14"/>
      <c r="O12390" s="14"/>
      <c r="P12390" s="14"/>
    </row>
    <row r="12391" spans="9:16" x14ac:dyDescent="0.25">
      <c r="I12391" s="14"/>
      <c r="J12391" s="14"/>
      <c r="K12391" s="14"/>
      <c r="L12391" s="14"/>
      <c r="M12391" s="14"/>
      <c r="N12391" s="14"/>
      <c r="O12391" s="14"/>
      <c r="P12391" s="14"/>
    </row>
    <row r="12392" spans="9:16" x14ac:dyDescent="0.25">
      <c r="I12392" s="14"/>
      <c r="J12392" s="14"/>
      <c r="K12392" s="14"/>
      <c r="L12392" s="14"/>
      <c r="M12392" s="14"/>
      <c r="N12392" s="14"/>
      <c r="O12392" s="14"/>
      <c r="P12392" s="14"/>
    </row>
    <row r="12393" spans="9:16" x14ac:dyDescent="0.25">
      <c r="I12393" s="14"/>
      <c r="J12393" s="14"/>
      <c r="K12393" s="14"/>
      <c r="L12393" s="14"/>
      <c r="M12393" s="14"/>
      <c r="N12393" s="14"/>
      <c r="O12393" s="14"/>
      <c r="P12393" s="14"/>
    </row>
    <row r="12394" spans="9:16" x14ac:dyDescent="0.25">
      <c r="I12394" s="14"/>
      <c r="J12394" s="14"/>
      <c r="K12394" s="14"/>
      <c r="L12394" s="14"/>
      <c r="M12394" s="14"/>
      <c r="N12394" s="14"/>
      <c r="O12394" s="14"/>
      <c r="P12394" s="14"/>
    </row>
    <row r="12395" spans="9:16" x14ac:dyDescent="0.25">
      <c r="I12395" s="14"/>
      <c r="J12395" s="14"/>
      <c r="K12395" s="14"/>
      <c r="L12395" s="14"/>
      <c r="M12395" s="14"/>
      <c r="N12395" s="14"/>
      <c r="O12395" s="14"/>
      <c r="P12395" s="14"/>
    </row>
    <row r="12396" spans="9:16" x14ac:dyDescent="0.25">
      <c r="I12396" s="14"/>
      <c r="J12396" s="14"/>
      <c r="K12396" s="14"/>
      <c r="L12396" s="14"/>
      <c r="M12396" s="14"/>
      <c r="N12396" s="14"/>
      <c r="O12396" s="14"/>
      <c r="P12396" s="14"/>
    </row>
    <row r="12397" spans="9:16" x14ac:dyDescent="0.25">
      <c r="I12397" s="14"/>
      <c r="J12397" s="14"/>
      <c r="K12397" s="14"/>
      <c r="L12397" s="14"/>
      <c r="M12397" s="14"/>
      <c r="N12397" s="14"/>
      <c r="O12397" s="14"/>
      <c r="P12397" s="14"/>
    </row>
    <row r="12398" spans="9:16" x14ac:dyDescent="0.25">
      <c r="I12398" s="14"/>
      <c r="J12398" s="14"/>
      <c r="K12398" s="14"/>
      <c r="L12398" s="14"/>
      <c r="M12398" s="14"/>
      <c r="N12398" s="14"/>
      <c r="O12398" s="14"/>
      <c r="P12398" s="14"/>
    </row>
    <row r="12399" spans="9:16" x14ac:dyDescent="0.25">
      <c r="I12399" s="14"/>
      <c r="J12399" s="14"/>
      <c r="K12399" s="14"/>
      <c r="L12399" s="14"/>
      <c r="M12399" s="14"/>
      <c r="N12399" s="14"/>
      <c r="O12399" s="14"/>
      <c r="P12399" s="14"/>
    </row>
    <row r="12400" spans="9:16" x14ac:dyDescent="0.25">
      <c r="I12400" s="14"/>
      <c r="J12400" s="14"/>
      <c r="K12400" s="14"/>
      <c r="L12400" s="14"/>
      <c r="M12400" s="14"/>
      <c r="N12400" s="14"/>
      <c r="O12400" s="14"/>
      <c r="P12400" s="14"/>
    </row>
    <row r="12401" spans="9:16" x14ac:dyDescent="0.25">
      <c r="I12401" s="14"/>
      <c r="J12401" s="14"/>
      <c r="K12401" s="14"/>
      <c r="L12401" s="14"/>
      <c r="M12401" s="14"/>
      <c r="N12401" s="14"/>
      <c r="O12401" s="14"/>
      <c r="P12401" s="14"/>
    </row>
    <row r="12402" spans="9:16" x14ac:dyDescent="0.25">
      <c r="I12402" s="14"/>
      <c r="J12402" s="14"/>
      <c r="K12402" s="14"/>
      <c r="L12402" s="14"/>
      <c r="M12402" s="14"/>
      <c r="N12402" s="14"/>
      <c r="O12402" s="14"/>
      <c r="P12402" s="14"/>
    </row>
    <row r="12403" spans="9:16" x14ac:dyDescent="0.25">
      <c r="I12403" s="14"/>
      <c r="J12403" s="14"/>
      <c r="K12403" s="14"/>
      <c r="L12403" s="14"/>
      <c r="M12403" s="14"/>
      <c r="N12403" s="14"/>
      <c r="O12403" s="14"/>
      <c r="P12403" s="14"/>
    </row>
    <row r="12404" spans="9:16" x14ac:dyDescent="0.25">
      <c r="I12404" s="14"/>
      <c r="J12404" s="14"/>
      <c r="K12404" s="14"/>
      <c r="L12404" s="14"/>
      <c r="M12404" s="14"/>
      <c r="N12404" s="14"/>
      <c r="O12404" s="14"/>
      <c r="P12404" s="14"/>
    </row>
    <row r="12405" spans="9:16" x14ac:dyDescent="0.25">
      <c r="I12405" s="14"/>
      <c r="J12405" s="14"/>
      <c r="K12405" s="14"/>
      <c r="L12405" s="14"/>
      <c r="M12405" s="14"/>
      <c r="N12405" s="14"/>
      <c r="O12405" s="14"/>
      <c r="P12405" s="14"/>
    </row>
    <row r="12406" spans="9:16" x14ac:dyDescent="0.25">
      <c r="I12406" s="14"/>
      <c r="J12406" s="14"/>
      <c r="K12406" s="14"/>
      <c r="L12406" s="14"/>
      <c r="M12406" s="14"/>
      <c r="N12406" s="14"/>
      <c r="O12406" s="14"/>
      <c r="P12406" s="14"/>
    </row>
    <row r="12407" spans="9:16" x14ac:dyDescent="0.25">
      <c r="I12407" s="14"/>
      <c r="J12407" s="14"/>
      <c r="K12407" s="14"/>
      <c r="L12407" s="14"/>
      <c r="M12407" s="14"/>
      <c r="N12407" s="14"/>
      <c r="O12407" s="14"/>
      <c r="P12407" s="14"/>
    </row>
    <row r="12408" spans="9:16" x14ac:dyDescent="0.25">
      <c r="I12408" s="14"/>
      <c r="J12408" s="14"/>
      <c r="K12408" s="14"/>
      <c r="L12408" s="14"/>
      <c r="M12408" s="14"/>
      <c r="N12408" s="14"/>
      <c r="O12408" s="14"/>
      <c r="P12408" s="14"/>
    </row>
    <row r="12409" spans="9:16" x14ac:dyDescent="0.25">
      <c r="I12409" s="14"/>
      <c r="J12409" s="14"/>
      <c r="K12409" s="14"/>
      <c r="L12409" s="14"/>
      <c r="M12409" s="14"/>
      <c r="N12409" s="14"/>
      <c r="O12409" s="14"/>
      <c r="P12409" s="14"/>
    </row>
    <row r="12410" spans="9:16" x14ac:dyDescent="0.25">
      <c r="I12410" s="14"/>
      <c r="J12410" s="14"/>
      <c r="K12410" s="14"/>
      <c r="L12410" s="14"/>
      <c r="M12410" s="14"/>
      <c r="N12410" s="14"/>
      <c r="O12410" s="14"/>
      <c r="P12410" s="14"/>
    </row>
    <row r="12411" spans="9:16" x14ac:dyDescent="0.25">
      <c r="I12411" s="14"/>
      <c r="J12411" s="14"/>
      <c r="K12411" s="14"/>
      <c r="L12411" s="14"/>
      <c r="M12411" s="14"/>
      <c r="N12411" s="14"/>
      <c r="O12411" s="14"/>
      <c r="P12411" s="14"/>
    </row>
    <row r="12412" spans="9:16" x14ac:dyDescent="0.25">
      <c r="I12412" s="14"/>
      <c r="J12412" s="14"/>
      <c r="K12412" s="14"/>
      <c r="L12412" s="14"/>
      <c r="M12412" s="14"/>
      <c r="N12412" s="14"/>
      <c r="O12412" s="14"/>
      <c r="P12412" s="14"/>
    </row>
    <row r="12413" spans="9:16" x14ac:dyDescent="0.25">
      <c r="I12413" s="14"/>
      <c r="J12413" s="14"/>
      <c r="K12413" s="14"/>
      <c r="L12413" s="14"/>
      <c r="M12413" s="14"/>
      <c r="N12413" s="14"/>
      <c r="O12413" s="14"/>
      <c r="P12413" s="14"/>
    </row>
    <row r="12414" spans="9:16" x14ac:dyDescent="0.25">
      <c r="I12414" s="14"/>
      <c r="J12414" s="14"/>
      <c r="K12414" s="14"/>
      <c r="L12414" s="14"/>
      <c r="M12414" s="14"/>
      <c r="N12414" s="14"/>
      <c r="O12414" s="14"/>
      <c r="P12414" s="14"/>
    </row>
    <row r="12415" spans="9:16" x14ac:dyDescent="0.25">
      <c r="I12415" s="14"/>
      <c r="J12415" s="14"/>
      <c r="K12415" s="14"/>
      <c r="L12415" s="14"/>
      <c r="M12415" s="14"/>
      <c r="N12415" s="14"/>
      <c r="O12415" s="14"/>
      <c r="P12415" s="14"/>
    </row>
    <row r="12416" spans="9:16" x14ac:dyDescent="0.25">
      <c r="I12416" s="14"/>
      <c r="J12416" s="14"/>
      <c r="K12416" s="14"/>
      <c r="L12416" s="14"/>
      <c r="M12416" s="14"/>
      <c r="N12416" s="14"/>
      <c r="O12416" s="14"/>
      <c r="P12416" s="14"/>
    </row>
    <row r="12417" spans="9:16" x14ac:dyDescent="0.25">
      <c r="I12417" s="14"/>
      <c r="J12417" s="14"/>
      <c r="K12417" s="14"/>
      <c r="L12417" s="14"/>
      <c r="M12417" s="14"/>
      <c r="N12417" s="14"/>
      <c r="O12417" s="14"/>
      <c r="P12417" s="14"/>
    </row>
    <row r="12418" spans="9:16" x14ac:dyDescent="0.25">
      <c r="I12418" s="14"/>
      <c r="J12418" s="14"/>
      <c r="K12418" s="14"/>
      <c r="L12418" s="14"/>
      <c r="M12418" s="14"/>
      <c r="N12418" s="14"/>
      <c r="O12418" s="14"/>
      <c r="P12418" s="14"/>
    </row>
    <row r="12419" spans="9:16" x14ac:dyDescent="0.25">
      <c r="I12419" s="14"/>
      <c r="J12419" s="14"/>
      <c r="K12419" s="14"/>
      <c r="L12419" s="14"/>
      <c r="M12419" s="14"/>
      <c r="N12419" s="14"/>
      <c r="O12419" s="14"/>
      <c r="P12419" s="14"/>
    </row>
    <row r="12420" spans="9:16" x14ac:dyDescent="0.25">
      <c r="I12420" s="14"/>
      <c r="J12420" s="14"/>
      <c r="K12420" s="14"/>
      <c r="L12420" s="14"/>
      <c r="M12420" s="14"/>
      <c r="N12420" s="14"/>
      <c r="O12420" s="14"/>
      <c r="P12420" s="14"/>
    </row>
    <row r="12421" spans="9:16" x14ac:dyDescent="0.25">
      <c r="I12421" s="14"/>
      <c r="J12421" s="14"/>
      <c r="K12421" s="14"/>
      <c r="L12421" s="14"/>
      <c r="M12421" s="14"/>
      <c r="N12421" s="14"/>
      <c r="O12421" s="14"/>
      <c r="P12421" s="14"/>
    </row>
    <row r="12422" spans="9:16" x14ac:dyDescent="0.25">
      <c r="I12422" s="14"/>
      <c r="J12422" s="14"/>
      <c r="K12422" s="14"/>
      <c r="L12422" s="14"/>
      <c r="M12422" s="14"/>
      <c r="N12422" s="14"/>
      <c r="O12422" s="14"/>
      <c r="P12422" s="14"/>
    </row>
    <row r="12423" spans="9:16" x14ac:dyDescent="0.25">
      <c r="I12423" s="14"/>
      <c r="J12423" s="14"/>
      <c r="K12423" s="14"/>
      <c r="L12423" s="14"/>
      <c r="M12423" s="14"/>
      <c r="N12423" s="14"/>
      <c r="O12423" s="14"/>
      <c r="P12423" s="14"/>
    </row>
    <row r="12424" spans="9:16" x14ac:dyDescent="0.25">
      <c r="I12424" s="14"/>
      <c r="J12424" s="14"/>
      <c r="K12424" s="14"/>
      <c r="L12424" s="14"/>
      <c r="M12424" s="14"/>
      <c r="N12424" s="14"/>
      <c r="O12424" s="14"/>
      <c r="P12424" s="14"/>
    </row>
    <row r="12425" spans="9:16" x14ac:dyDescent="0.25">
      <c r="I12425" s="14"/>
      <c r="J12425" s="14"/>
      <c r="K12425" s="14"/>
      <c r="L12425" s="14"/>
      <c r="M12425" s="14"/>
      <c r="N12425" s="14"/>
      <c r="O12425" s="14"/>
      <c r="P12425" s="14"/>
    </row>
    <row r="12426" spans="9:16" x14ac:dyDescent="0.25">
      <c r="I12426" s="14"/>
      <c r="J12426" s="14"/>
      <c r="K12426" s="14"/>
      <c r="L12426" s="14"/>
      <c r="M12426" s="14"/>
      <c r="N12426" s="14"/>
      <c r="O12426" s="14"/>
      <c r="P12426" s="14"/>
    </row>
    <row r="12427" spans="9:16" x14ac:dyDescent="0.25">
      <c r="I12427" s="14"/>
      <c r="J12427" s="14"/>
      <c r="K12427" s="14"/>
      <c r="L12427" s="14"/>
      <c r="M12427" s="14"/>
      <c r="N12427" s="14"/>
      <c r="O12427" s="14"/>
      <c r="P12427" s="14"/>
    </row>
    <row r="12428" spans="9:16" x14ac:dyDescent="0.25">
      <c r="I12428" s="14"/>
      <c r="J12428" s="14"/>
      <c r="K12428" s="14"/>
      <c r="L12428" s="14"/>
      <c r="M12428" s="14"/>
      <c r="N12428" s="14"/>
      <c r="O12428" s="14"/>
      <c r="P12428" s="14"/>
    </row>
    <row r="12429" spans="9:16" x14ac:dyDescent="0.25">
      <c r="I12429" s="14"/>
      <c r="J12429" s="14"/>
      <c r="K12429" s="14"/>
      <c r="L12429" s="14"/>
      <c r="M12429" s="14"/>
      <c r="N12429" s="14"/>
      <c r="O12429" s="14"/>
      <c r="P12429" s="14"/>
    </row>
    <row r="12430" spans="9:16" x14ac:dyDescent="0.25">
      <c r="I12430" s="14"/>
      <c r="J12430" s="14"/>
      <c r="K12430" s="14"/>
      <c r="L12430" s="14"/>
      <c r="M12430" s="14"/>
      <c r="N12430" s="14"/>
      <c r="O12430" s="14"/>
      <c r="P12430" s="14"/>
    </row>
    <row r="12431" spans="9:16" x14ac:dyDescent="0.25">
      <c r="I12431" s="14"/>
      <c r="J12431" s="14"/>
      <c r="K12431" s="14"/>
      <c r="L12431" s="14"/>
      <c r="M12431" s="14"/>
      <c r="N12431" s="14"/>
      <c r="O12431" s="14"/>
      <c r="P12431" s="14"/>
    </row>
    <row r="12432" spans="9:16" x14ac:dyDescent="0.25">
      <c r="I12432" s="14"/>
      <c r="J12432" s="14"/>
      <c r="K12432" s="14"/>
      <c r="L12432" s="14"/>
      <c r="M12432" s="14"/>
      <c r="N12432" s="14"/>
      <c r="O12432" s="14"/>
      <c r="P12432" s="14"/>
    </row>
    <row r="12433" spans="9:16" x14ac:dyDescent="0.25">
      <c r="I12433" s="14"/>
      <c r="J12433" s="14"/>
      <c r="K12433" s="14"/>
      <c r="L12433" s="14"/>
      <c r="M12433" s="14"/>
      <c r="N12433" s="14"/>
      <c r="O12433" s="14"/>
      <c r="P12433" s="14"/>
    </row>
    <row r="12434" spans="9:16" x14ac:dyDescent="0.25">
      <c r="I12434" s="14"/>
      <c r="J12434" s="14"/>
      <c r="K12434" s="14"/>
      <c r="L12434" s="14"/>
      <c r="M12434" s="14"/>
      <c r="N12434" s="14"/>
      <c r="O12434" s="14"/>
      <c r="P12434" s="14"/>
    </row>
    <row r="12435" spans="9:16" x14ac:dyDescent="0.25">
      <c r="I12435" s="14"/>
      <c r="J12435" s="14"/>
      <c r="K12435" s="14"/>
      <c r="L12435" s="14"/>
      <c r="M12435" s="14"/>
      <c r="N12435" s="14"/>
      <c r="O12435" s="14"/>
      <c r="P12435" s="14"/>
    </row>
    <row r="12436" spans="9:16" x14ac:dyDescent="0.25">
      <c r="I12436" s="14"/>
      <c r="J12436" s="14"/>
      <c r="K12436" s="14"/>
      <c r="L12436" s="14"/>
      <c r="M12436" s="14"/>
      <c r="N12436" s="14"/>
      <c r="O12436" s="14"/>
      <c r="P12436" s="14"/>
    </row>
    <row r="12437" spans="9:16" x14ac:dyDescent="0.25">
      <c r="I12437" s="14"/>
      <c r="J12437" s="14"/>
      <c r="K12437" s="14"/>
      <c r="L12437" s="14"/>
      <c r="M12437" s="14"/>
      <c r="N12437" s="14"/>
      <c r="O12437" s="14"/>
      <c r="P12437" s="14"/>
    </row>
    <row r="12438" spans="9:16" x14ac:dyDescent="0.25">
      <c r="I12438" s="14"/>
      <c r="J12438" s="14"/>
      <c r="K12438" s="14"/>
      <c r="L12438" s="14"/>
      <c r="M12438" s="14"/>
      <c r="N12438" s="14"/>
      <c r="O12438" s="14"/>
      <c r="P12438" s="14"/>
    </row>
    <row r="12439" spans="9:16" x14ac:dyDescent="0.25">
      <c r="I12439" s="14"/>
      <c r="J12439" s="14"/>
      <c r="K12439" s="14"/>
      <c r="L12439" s="14"/>
      <c r="M12439" s="14"/>
      <c r="N12439" s="14"/>
      <c r="O12439" s="14"/>
      <c r="P12439" s="14"/>
    </row>
    <row r="12440" spans="9:16" x14ac:dyDescent="0.25">
      <c r="I12440" s="14"/>
      <c r="J12440" s="14"/>
      <c r="K12440" s="14"/>
      <c r="L12440" s="14"/>
      <c r="M12440" s="14"/>
      <c r="N12440" s="14"/>
      <c r="O12440" s="14"/>
      <c r="P12440" s="14"/>
    </row>
    <row r="12441" spans="9:16" x14ac:dyDescent="0.25">
      <c r="I12441" s="14"/>
      <c r="J12441" s="14"/>
      <c r="K12441" s="14"/>
      <c r="L12441" s="14"/>
      <c r="M12441" s="14"/>
      <c r="N12441" s="14"/>
      <c r="O12441" s="14"/>
      <c r="P12441" s="14"/>
    </row>
    <row r="12442" spans="9:16" x14ac:dyDescent="0.25">
      <c r="I12442" s="14"/>
      <c r="J12442" s="14"/>
      <c r="K12442" s="14"/>
      <c r="L12442" s="14"/>
      <c r="M12442" s="14"/>
      <c r="N12442" s="14"/>
      <c r="O12442" s="14"/>
      <c r="P12442" s="14"/>
    </row>
    <row r="12443" spans="9:16" x14ac:dyDescent="0.25">
      <c r="I12443" s="14"/>
      <c r="J12443" s="14"/>
      <c r="K12443" s="14"/>
      <c r="L12443" s="14"/>
      <c r="M12443" s="14"/>
      <c r="N12443" s="14"/>
      <c r="O12443" s="14"/>
      <c r="P12443" s="14"/>
    </row>
    <row r="12444" spans="9:16" x14ac:dyDescent="0.25">
      <c r="I12444" s="14"/>
      <c r="J12444" s="14"/>
      <c r="K12444" s="14"/>
      <c r="L12444" s="14"/>
      <c r="M12444" s="14"/>
      <c r="N12444" s="14"/>
      <c r="O12444" s="14"/>
      <c r="P12444" s="14"/>
    </row>
    <row r="12445" spans="9:16" x14ac:dyDescent="0.25">
      <c r="I12445" s="14"/>
      <c r="J12445" s="14"/>
      <c r="K12445" s="14"/>
      <c r="L12445" s="14"/>
      <c r="M12445" s="14"/>
      <c r="N12445" s="14"/>
      <c r="O12445" s="14"/>
      <c r="P12445" s="14"/>
    </row>
    <row r="12446" spans="9:16" x14ac:dyDescent="0.25">
      <c r="I12446" s="14"/>
      <c r="J12446" s="14"/>
      <c r="K12446" s="14"/>
      <c r="L12446" s="14"/>
      <c r="M12446" s="14"/>
      <c r="N12446" s="14"/>
      <c r="O12446" s="14"/>
      <c r="P12446" s="14"/>
    </row>
    <row r="12447" spans="9:16" x14ac:dyDescent="0.25">
      <c r="I12447" s="14"/>
      <c r="J12447" s="14"/>
      <c r="K12447" s="14"/>
      <c r="L12447" s="14"/>
      <c r="M12447" s="14"/>
      <c r="N12447" s="14"/>
      <c r="O12447" s="14"/>
      <c r="P12447" s="14"/>
    </row>
    <row r="12448" spans="9:16" x14ac:dyDescent="0.25">
      <c r="I12448" s="14"/>
      <c r="J12448" s="14"/>
      <c r="K12448" s="14"/>
      <c r="L12448" s="14"/>
      <c r="M12448" s="14"/>
      <c r="N12448" s="14"/>
      <c r="O12448" s="14"/>
      <c r="P12448" s="14"/>
    </row>
    <row r="12449" spans="9:16" x14ac:dyDescent="0.25">
      <c r="I12449" s="14"/>
      <c r="J12449" s="14"/>
      <c r="K12449" s="14"/>
      <c r="L12449" s="14"/>
      <c r="M12449" s="14"/>
      <c r="N12449" s="14"/>
      <c r="O12449" s="14"/>
      <c r="P12449" s="14"/>
    </row>
    <row r="12450" spans="9:16" x14ac:dyDescent="0.25">
      <c r="I12450" s="14"/>
      <c r="J12450" s="14"/>
      <c r="K12450" s="14"/>
      <c r="L12450" s="14"/>
      <c r="M12450" s="14"/>
      <c r="N12450" s="14"/>
      <c r="O12450" s="14"/>
      <c r="P12450" s="14"/>
    </row>
    <row r="12451" spans="9:16" x14ac:dyDescent="0.25">
      <c r="I12451" s="14"/>
      <c r="J12451" s="14"/>
      <c r="K12451" s="14"/>
      <c r="L12451" s="14"/>
      <c r="M12451" s="14"/>
      <c r="N12451" s="14"/>
      <c r="O12451" s="14"/>
      <c r="P12451" s="14"/>
    </row>
    <row r="12452" spans="9:16" x14ac:dyDescent="0.25">
      <c r="I12452" s="14"/>
      <c r="J12452" s="14"/>
      <c r="K12452" s="14"/>
      <c r="L12452" s="14"/>
      <c r="M12452" s="14"/>
      <c r="N12452" s="14"/>
      <c r="O12452" s="14"/>
      <c r="P12452" s="14"/>
    </row>
    <row r="12453" spans="9:16" x14ac:dyDescent="0.25">
      <c r="I12453" s="14"/>
      <c r="J12453" s="14"/>
      <c r="K12453" s="14"/>
      <c r="L12453" s="14"/>
      <c r="M12453" s="14"/>
      <c r="N12453" s="14"/>
      <c r="O12453" s="14"/>
      <c r="P12453" s="14"/>
    </row>
    <row r="12454" spans="9:16" x14ac:dyDescent="0.25">
      <c r="I12454" s="14"/>
      <c r="J12454" s="14"/>
      <c r="K12454" s="14"/>
      <c r="L12454" s="14"/>
      <c r="M12454" s="14"/>
      <c r="N12454" s="14"/>
      <c r="O12454" s="14"/>
      <c r="P12454" s="14"/>
    </row>
    <row r="12455" spans="9:16" x14ac:dyDescent="0.25">
      <c r="I12455" s="14"/>
      <c r="J12455" s="14"/>
      <c r="K12455" s="14"/>
      <c r="L12455" s="14"/>
      <c r="M12455" s="14"/>
      <c r="N12455" s="14"/>
      <c r="O12455" s="14"/>
      <c r="P12455" s="14"/>
    </row>
    <row r="12456" spans="9:16" x14ac:dyDescent="0.25">
      <c r="I12456" s="14"/>
      <c r="J12456" s="14"/>
      <c r="K12456" s="14"/>
      <c r="L12456" s="14"/>
      <c r="M12456" s="14"/>
      <c r="N12456" s="14"/>
      <c r="O12456" s="14"/>
      <c r="P12456" s="14"/>
    </row>
    <row r="12457" spans="9:16" x14ac:dyDescent="0.25">
      <c r="I12457" s="14"/>
      <c r="J12457" s="14"/>
      <c r="K12457" s="14"/>
      <c r="L12457" s="14"/>
      <c r="M12457" s="14"/>
      <c r="N12457" s="14"/>
      <c r="O12457" s="14"/>
      <c r="P12457" s="14"/>
    </row>
    <row r="12458" spans="9:16" x14ac:dyDescent="0.25">
      <c r="I12458" s="14"/>
      <c r="J12458" s="14"/>
      <c r="K12458" s="14"/>
      <c r="L12458" s="14"/>
      <c r="M12458" s="14"/>
      <c r="N12458" s="14"/>
      <c r="O12458" s="14"/>
      <c r="P12458" s="14"/>
    </row>
    <row r="12459" spans="9:16" x14ac:dyDescent="0.25">
      <c r="I12459" s="14"/>
      <c r="J12459" s="14"/>
      <c r="K12459" s="14"/>
      <c r="L12459" s="14"/>
      <c r="M12459" s="14"/>
      <c r="N12459" s="14"/>
      <c r="O12459" s="14"/>
      <c r="P12459" s="14"/>
    </row>
    <row r="12460" spans="9:16" x14ac:dyDescent="0.25">
      <c r="I12460" s="14"/>
      <c r="J12460" s="14"/>
      <c r="K12460" s="14"/>
      <c r="L12460" s="14"/>
      <c r="M12460" s="14"/>
      <c r="N12460" s="14"/>
      <c r="O12460" s="14"/>
      <c r="P12460" s="14"/>
    </row>
    <row r="12461" spans="9:16" x14ac:dyDescent="0.25">
      <c r="I12461" s="14"/>
      <c r="J12461" s="14"/>
      <c r="K12461" s="14"/>
      <c r="L12461" s="14"/>
      <c r="M12461" s="14"/>
      <c r="N12461" s="14"/>
      <c r="O12461" s="14"/>
      <c r="P12461" s="14"/>
    </row>
    <row r="12462" spans="9:16" x14ac:dyDescent="0.25">
      <c r="I12462" s="14"/>
      <c r="J12462" s="14"/>
      <c r="K12462" s="14"/>
      <c r="L12462" s="14"/>
      <c r="M12462" s="14"/>
      <c r="N12462" s="14"/>
      <c r="O12462" s="14"/>
      <c r="P12462" s="14"/>
    </row>
    <row r="12463" spans="9:16" x14ac:dyDescent="0.25">
      <c r="I12463" s="14"/>
      <c r="J12463" s="14"/>
      <c r="K12463" s="14"/>
      <c r="L12463" s="14"/>
      <c r="M12463" s="14"/>
      <c r="N12463" s="14"/>
      <c r="O12463" s="14"/>
      <c r="P12463" s="14"/>
    </row>
    <row r="12464" spans="9:16" x14ac:dyDescent="0.25">
      <c r="I12464" s="14"/>
      <c r="J12464" s="14"/>
      <c r="K12464" s="14"/>
      <c r="L12464" s="14"/>
      <c r="M12464" s="14"/>
      <c r="N12464" s="14"/>
      <c r="O12464" s="14"/>
      <c r="P12464" s="14"/>
    </row>
    <row r="12465" spans="9:16" x14ac:dyDescent="0.25">
      <c r="I12465" s="14"/>
      <c r="J12465" s="14"/>
      <c r="K12465" s="14"/>
      <c r="L12465" s="14"/>
      <c r="M12465" s="14"/>
      <c r="N12465" s="14"/>
      <c r="O12465" s="14"/>
      <c r="P12465" s="14"/>
    </row>
    <row r="12466" spans="9:16" x14ac:dyDescent="0.25">
      <c r="I12466" s="14"/>
      <c r="J12466" s="14"/>
      <c r="K12466" s="14"/>
      <c r="L12466" s="14"/>
      <c r="M12466" s="14"/>
      <c r="N12466" s="14"/>
      <c r="O12466" s="14"/>
      <c r="P12466" s="14"/>
    </row>
    <row r="12467" spans="9:16" x14ac:dyDescent="0.25">
      <c r="I12467" s="14"/>
      <c r="J12467" s="14"/>
      <c r="K12467" s="14"/>
      <c r="L12467" s="14"/>
      <c r="M12467" s="14"/>
      <c r="N12467" s="14"/>
      <c r="O12467" s="14"/>
      <c r="P12467" s="14"/>
    </row>
    <row r="12468" spans="9:16" x14ac:dyDescent="0.25">
      <c r="I12468" s="14"/>
      <c r="J12468" s="14"/>
      <c r="K12468" s="14"/>
      <c r="L12468" s="14"/>
      <c r="M12468" s="14"/>
      <c r="N12468" s="14"/>
      <c r="O12468" s="14"/>
      <c r="P12468" s="14"/>
    </row>
    <row r="12469" spans="9:16" x14ac:dyDescent="0.25">
      <c r="I12469" s="14"/>
      <c r="J12469" s="14"/>
      <c r="K12469" s="14"/>
      <c r="L12469" s="14"/>
      <c r="M12469" s="14"/>
      <c r="N12469" s="14"/>
      <c r="O12469" s="14"/>
      <c r="P12469" s="14"/>
    </row>
    <row r="12470" spans="9:16" x14ac:dyDescent="0.25">
      <c r="I12470" s="14"/>
      <c r="J12470" s="14"/>
      <c r="K12470" s="14"/>
      <c r="L12470" s="14"/>
      <c r="M12470" s="14"/>
      <c r="N12470" s="14"/>
      <c r="O12470" s="14"/>
      <c r="P12470" s="14"/>
    </row>
    <row r="12471" spans="9:16" x14ac:dyDescent="0.25">
      <c r="I12471" s="14"/>
      <c r="J12471" s="14"/>
      <c r="K12471" s="14"/>
      <c r="L12471" s="14"/>
      <c r="M12471" s="14"/>
      <c r="N12471" s="14"/>
      <c r="O12471" s="14"/>
      <c r="P12471" s="14"/>
    </row>
    <row r="12472" spans="9:16" x14ac:dyDescent="0.25">
      <c r="I12472" s="14"/>
      <c r="J12472" s="14"/>
      <c r="K12472" s="14"/>
      <c r="L12472" s="14"/>
      <c r="M12472" s="14"/>
      <c r="N12472" s="14"/>
      <c r="O12472" s="14"/>
      <c r="P12472" s="14"/>
    </row>
    <row r="12473" spans="9:16" x14ac:dyDescent="0.25">
      <c r="I12473" s="14"/>
      <c r="J12473" s="14"/>
      <c r="K12473" s="14"/>
      <c r="L12473" s="14"/>
      <c r="M12473" s="14"/>
      <c r="N12473" s="14"/>
      <c r="O12473" s="14"/>
      <c r="P12473" s="14"/>
    </row>
    <row r="12474" spans="9:16" x14ac:dyDescent="0.25">
      <c r="I12474" s="14"/>
      <c r="J12474" s="14"/>
      <c r="K12474" s="14"/>
      <c r="L12474" s="14"/>
      <c r="M12474" s="14"/>
      <c r="N12474" s="14"/>
      <c r="O12474" s="14"/>
      <c r="P12474" s="14"/>
    </row>
    <row r="12475" spans="9:16" x14ac:dyDescent="0.25">
      <c r="I12475" s="14"/>
      <c r="J12475" s="14"/>
      <c r="K12475" s="14"/>
      <c r="L12475" s="14"/>
      <c r="M12475" s="14"/>
      <c r="N12475" s="14"/>
      <c r="O12475" s="14"/>
      <c r="P12475" s="14"/>
    </row>
    <row r="12476" spans="9:16" x14ac:dyDescent="0.25">
      <c r="I12476" s="14"/>
      <c r="J12476" s="14"/>
      <c r="K12476" s="14"/>
      <c r="L12476" s="14"/>
      <c r="M12476" s="14"/>
      <c r="N12476" s="14"/>
      <c r="O12476" s="14"/>
      <c r="P12476" s="14"/>
    </row>
    <row r="12477" spans="9:16" x14ac:dyDescent="0.25">
      <c r="I12477" s="14"/>
      <c r="J12477" s="14"/>
      <c r="K12477" s="14"/>
      <c r="L12477" s="14"/>
      <c r="M12477" s="14"/>
      <c r="N12477" s="14"/>
      <c r="O12477" s="14"/>
      <c r="P12477" s="14"/>
    </row>
    <row r="12478" spans="9:16" x14ac:dyDescent="0.25">
      <c r="I12478" s="14"/>
      <c r="J12478" s="14"/>
      <c r="K12478" s="14"/>
      <c r="L12478" s="14"/>
      <c r="M12478" s="14"/>
      <c r="N12478" s="14"/>
      <c r="O12478" s="14"/>
      <c r="P12478" s="14"/>
    </row>
    <row r="12479" spans="9:16" x14ac:dyDescent="0.25">
      <c r="I12479" s="14"/>
      <c r="J12479" s="14"/>
      <c r="K12479" s="14"/>
      <c r="L12479" s="14"/>
      <c r="M12479" s="14"/>
      <c r="N12479" s="14"/>
      <c r="O12479" s="14"/>
      <c r="P12479" s="14"/>
    </row>
    <row r="12480" spans="9:16" x14ac:dyDescent="0.25">
      <c r="I12480" s="14"/>
      <c r="J12480" s="14"/>
      <c r="K12480" s="14"/>
      <c r="L12480" s="14"/>
      <c r="M12480" s="14"/>
      <c r="N12480" s="14"/>
      <c r="O12480" s="14"/>
      <c r="P12480" s="14"/>
    </row>
    <row r="12481" spans="9:16" x14ac:dyDescent="0.25">
      <c r="I12481" s="14"/>
      <c r="J12481" s="14"/>
      <c r="K12481" s="14"/>
      <c r="L12481" s="14"/>
      <c r="M12481" s="14"/>
      <c r="N12481" s="14"/>
      <c r="O12481" s="14"/>
      <c r="P12481" s="14"/>
    </row>
    <row r="12482" spans="9:16" x14ac:dyDescent="0.25">
      <c r="I12482" s="14"/>
      <c r="J12482" s="14"/>
      <c r="K12482" s="14"/>
      <c r="L12482" s="14"/>
      <c r="M12482" s="14"/>
      <c r="N12482" s="14"/>
      <c r="O12482" s="14"/>
      <c r="P12482" s="14"/>
    </row>
    <row r="12483" spans="9:16" x14ac:dyDescent="0.25">
      <c r="I12483" s="14"/>
      <c r="J12483" s="14"/>
      <c r="K12483" s="14"/>
      <c r="L12483" s="14"/>
      <c r="M12483" s="14"/>
      <c r="N12483" s="14"/>
      <c r="O12483" s="14"/>
      <c r="P12483" s="14"/>
    </row>
    <row r="12484" spans="9:16" x14ac:dyDescent="0.25">
      <c r="I12484" s="14"/>
      <c r="J12484" s="14"/>
      <c r="K12484" s="14"/>
      <c r="L12484" s="14"/>
      <c r="M12484" s="14"/>
      <c r="N12484" s="14"/>
      <c r="O12484" s="14"/>
      <c r="P12484" s="14"/>
    </row>
    <row r="12485" spans="9:16" x14ac:dyDescent="0.25">
      <c r="I12485" s="14"/>
      <c r="J12485" s="14"/>
      <c r="K12485" s="14"/>
      <c r="L12485" s="14"/>
      <c r="M12485" s="14"/>
      <c r="N12485" s="14"/>
      <c r="O12485" s="14"/>
      <c r="P12485" s="14"/>
    </row>
    <row r="12486" spans="9:16" x14ac:dyDescent="0.25">
      <c r="I12486" s="14"/>
      <c r="J12486" s="14"/>
      <c r="K12486" s="14"/>
      <c r="L12486" s="14"/>
      <c r="M12486" s="14"/>
      <c r="N12486" s="14"/>
      <c r="O12486" s="14"/>
      <c r="P12486" s="14"/>
    </row>
    <row r="12487" spans="9:16" x14ac:dyDescent="0.25">
      <c r="I12487" s="14"/>
      <c r="J12487" s="14"/>
      <c r="K12487" s="14"/>
      <c r="L12487" s="14"/>
      <c r="M12487" s="14"/>
      <c r="N12487" s="14"/>
      <c r="O12487" s="14"/>
      <c r="P12487" s="14"/>
    </row>
    <row r="12488" spans="9:16" x14ac:dyDescent="0.25">
      <c r="I12488" s="14"/>
      <c r="J12488" s="14"/>
      <c r="K12488" s="14"/>
      <c r="L12488" s="14"/>
      <c r="M12488" s="14"/>
      <c r="N12488" s="14"/>
      <c r="O12488" s="14"/>
      <c r="P12488" s="14"/>
    </row>
    <row r="12489" spans="9:16" x14ac:dyDescent="0.25">
      <c r="I12489" s="14"/>
      <c r="J12489" s="14"/>
      <c r="K12489" s="14"/>
      <c r="L12489" s="14"/>
      <c r="M12489" s="14"/>
      <c r="N12489" s="14"/>
      <c r="O12489" s="14"/>
      <c r="P12489" s="14"/>
    </row>
    <row r="12490" spans="9:16" x14ac:dyDescent="0.25">
      <c r="I12490" s="14"/>
      <c r="J12490" s="14"/>
      <c r="K12490" s="14"/>
      <c r="L12490" s="14"/>
      <c r="M12490" s="14"/>
      <c r="N12490" s="14"/>
      <c r="O12490" s="14"/>
      <c r="P12490" s="14"/>
    </row>
    <row r="12491" spans="9:16" x14ac:dyDescent="0.25">
      <c r="I12491" s="14"/>
      <c r="J12491" s="14"/>
      <c r="K12491" s="14"/>
      <c r="L12491" s="14"/>
      <c r="M12491" s="14"/>
      <c r="N12491" s="14"/>
      <c r="O12491" s="14"/>
      <c r="P12491" s="14"/>
    </row>
    <row r="12492" spans="9:16" x14ac:dyDescent="0.25">
      <c r="I12492" s="14"/>
      <c r="J12492" s="14"/>
      <c r="K12492" s="14"/>
      <c r="L12492" s="14"/>
      <c r="M12492" s="14"/>
      <c r="N12492" s="14"/>
      <c r="O12492" s="14"/>
      <c r="P12492" s="14"/>
    </row>
    <row r="12493" spans="9:16" x14ac:dyDescent="0.25">
      <c r="I12493" s="14"/>
      <c r="J12493" s="14"/>
      <c r="K12493" s="14"/>
      <c r="L12493" s="14"/>
      <c r="M12493" s="14"/>
      <c r="N12493" s="14"/>
      <c r="O12493" s="14"/>
      <c r="P12493" s="14"/>
    </row>
    <row r="12494" spans="9:16" x14ac:dyDescent="0.25">
      <c r="I12494" s="14"/>
      <c r="J12494" s="14"/>
      <c r="K12494" s="14"/>
      <c r="L12494" s="14"/>
      <c r="M12494" s="14"/>
      <c r="N12494" s="14"/>
      <c r="O12494" s="14"/>
      <c r="P12494" s="14"/>
    </row>
    <row r="12495" spans="9:16" x14ac:dyDescent="0.25">
      <c r="I12495" s="14"/>
      <c r="J12495" s="14"/>
      <c r="K12495" s="14"/>
      <c r="L12495" s="14"/>
      <c r="M12495" s="14"/>
      <c r="N12495" s="14"/>
      <c r="O12495" s="14"/>
      <c r="P12495" s="14"/>
    </row>
    <row r="12496" spans="9:16" x14ac:dyDescent="0.25">
      <c r="I12496" s="14"/>
      <c r="J12496" s="14"/>
      <c r="K12496" s="14"/>
      <c r="L12496" s="14"/>
      <c r="M12496" s="14"/>
      <c r="N12496" s="14"/>
      <c r="O12496" s="14"/>
      <c r="P12496" s="14"/>
    </row>
    <row r="12497" spans="9:16" x14ac:dyDescent="0.25">
      <c r="I12497" s="14"/>
      <c r="J12497" s="14"/>
      <c r="K12497" s="14"/>
      <c r="L12497" s="14"/>
      <c r="M12497" s="14"/>
      <c r="N12497" s="14"/>
      <c r="O12497" s="14"/>
      <c r="P12497" s="14"/>
    </row>
    <row r="12498" spans="9:16" x14ac:dyDescent="0.25">
      <c r="I12498" s="14"/>
      <c r="J12498" s="14"/>
      <c r="K12498" s="14"/>
      <c r="L12498" s="14"/>
      <c r="M12498" s="14"/>
      <c r="N12498" s="14"/>
      <c r="O12498" s="14"/>
      <c r="P12498" s="14"/>
    </row>
    <row r="12499" spans="9:16" x14ac:dyDescent="0.25">
      <c r="I12499" s="14"/>
      <c r="J12499" s="14"/>
      <c r="K12499" s="14"/>
      <c r="L12499" s="14"/>
      <c r="M12499" s="14"/>
      <c r="N12499" s="14"/>
      <c r="O12499" s="14"/>
      <c r="P12499" s="14"/>
    </row>
    <row r="12500" spans="9:16" x14ac:dyDescent="0.25">
      <c r="I12500" s="14"/>
      <c r="J12500" s="14"/>
      <c r="K12500" s="14"/>
      <c r="L12500" s="14"/>
      <c r="M12500" s="14"/>
      <c r="N12500" s="14"/>
      <c r="O12500" s="14"/>
      <c r="P12500" s="14"/>
    </row>
    <row r="12501" spans="9:16" x14ac:dyDescent="0.25">
      <c r="I12501" s="14"/>
      <c r="J12501" s="14"/>
      <c r="K12501" s="14"/>
      <c r="L12501" s="14"/>
      <c r="M12501" s="14"/>
      <c r="N12501" s="14"/>
      <c r="O12501" s="14"/>
      <c r="P12501" s="14"/>
    </row>
    <row r="12502" spans="9:16" x14ac:dyDescent="0.25">
      <c r="I12502" s="14"/>
      <c r="J12502" s="14"/>
      <c r="K12502" s="14"/>
      <c r="L12502" s="14"/>
      <c r="M12502" s="14"/>
      <c r="N12502" s="14"/>
      <c r="O12502" s="14"/>
      <c r="P12502" s="14"/>
    </row>
    <row r="12503" spans="9:16" x14ac:dyDescent="0.25">
      <c r="I12503" s="14"/>
      <c r="J12503" s="14"/>
      <c r="K12503" s="14"/>
      <c r="L12503" s="14"/>
      <c r="M12503" s="14"/>
      <c r="N12503" s="14"/>
      <c r="O12503" s="14"/>
      <c r="P12503" s="14"/>
    </row>
    <row r="12504" spans="9:16" x14ac:dyDescent="0.25">
      <c r="I12504" s="14"/>
      <c r="J12504" s="14"/>
      <c r="K12504" s="14"/>
      <c r="L12504" s="14"/>
      <c r="M12504" s="14"/>
      <c r="N12504" s="14"/>
      <c r="O12504" s="14"/>
      <c r="P12504" s="14"/>
    </row>
    <row r="12505" spans="9:16" x14ac:dyDescent="0.25">
      <c r="I12505" s="14"/>
      <c r="J12505" s="14"/>
      <c r="K12505" s="14"/>
      <c r="L12505" s="14"/>
      <c r="M12505" s="14"/>
      <c r="N12505" s="14"/>
      <c r="O12505" s="14"/>
      <c r="P12505" s="14"/>
    </row>
    <row r="12506" spans="9:16" x14ac:dyDescent="0.25">
      <c r="I12506" s="14"/>
      <c r="J12506" s="14"/>
      <c r="K12506" s="14"/>
      <c r="L12506" s="14"/>
      <c r="M12506" s="14"/>
      <c r="N12506" s="14"/>
      <c r="O12506" s="14"/>
      <c r="P12506" s="14"/>
    </row>
    <row r="12507" spans="9:16" x14ac:dyDescent="0.25">
      <c r="I12507" s="14"/>
      <c r="J12507" s="14"/>
      <c r="K12507" s="14"/>
      <c r="L12507" s="14"/>
      <c r="M12507" s="14"/>
      <c r="N12507" s="14"/>
      <c r="O12507" s="14"/>
      <c r="P12507" s="14"/>
    </row>
    <row r="12508" spans="9:16" x14ac:dyDescent="0.25">
      <c r="I12508" s="14"/>
      <c r="J12508" s="14"/>
      <c r="K12508" s="14"/>
      <c r="L12508" s="14"/>
      <c r="M12508" s="14"/>
      <c r="N12508" s="14"/>
      <c r="O12508" s="14"/>
      <c r="P12508" s="14"/>
    </row>
    <row r="12509" spans="9:16" x14ac:dyDescent="0.25">
      <c r="I12509" s="14"/>
      <c r="J12509" s="14"/>
      <c r="K12509" s="14"/>
      <c r="L12509" s="14"/>
      <c r="M12509" s="14"/>
      <c r="N12509" s="14"/>
      <c r="O12509" s="14"/>
      <c r="P12509" s="14"/>
    </row>
    <row r="12510" spans="9:16" x14ac:dyDescent="0.25">
      <c r="I12510" s="14"/>
      <c r="J12510" s="14"/>
      <c r="K12510" s="14"/>
      <c r="L12510" s="14"/>
      <c r="M12510" s="14"/>
      <c r="N12510" s="14"/>
      <c r="O12510" s="14"/>
      <c r="P12510" s="14"/>
    </row>
    <row r="12511" spans="9:16" x14ac:dyDescent="0.25">
      <c r="I12511" s="14"/>
      <c r="J12511" s="14"/>
      <c r="K12511" s="14"/>
      <c r="L12511" s="14"/>
      <c r="M12511" s="14"/>
      <c r="N12511" s="14"/>
      <c r="O12511" s="14"/>
      <c r="P12511" s="14"/>
    </row>
    <row r="12512" spans="9:16" x14ac:dyDescent="0.25">
      <c r="I12512" s="14"/>
      <c r="J12512" s="14"/>
      <c r="K12512" s="14"/>
      <c r="L12512" s="14"/>
      <c r="M12512" s="14"/>
      <c r="N12512" s="14"/>
      <c r="O12512" s="14"/>
      <c r="P12512" s="14"/>
    </row>
    <row r="12513" spans="9:16" x14ac:dyDescent="0.25">
      <c r="I12513" s="14"/>
      <c r="J12513" s="14"/>
      <c r="K12513" s="14"/>
      <c r="L12513" s="14"/>
      <c r="M12513" s="14"/>
      <c r="N12513" s="14"/>
      <c r="O12513" s="14"/>
      <c r="P12513" s="14"/>
    </row>
    <row r="12514" spans="9:16" x14ac:dyDescent="0.25">
      <c r="I12514" s="14"/>
      <c r="J12514" s="14"/>
      <c r="K12514" s="14"/>
      <c r="L12514" s="14"/>
      <c r="M12514" s="14"/>
      <c r="N12514" s="14"/>
      <c r="O12514" s="14"/>
      <c r="P12514" s="14"/>
    </row>
    <row r="12515" spans="9:16" x14ac:dyDescent="0.25">
      <c r="I12515" s="14"/>
      <c r="J12515" s="14"/>
      <c r="K12515" s="14"/>
      <c r="L12515" s="14"/>
      <c r="M12515" s="14"/>
      <c r="N12515" s="14"/>
      <c r="O12515" s="14"/>
      <c r="P12515" s="14"/>
    </row>
    <row r="12516" spans="9:16" x14ac:dyDescent="0.25">
      <c r="I12516" s="14"/>
      <c r="J12516" s="14"/>
      <c r="K12516" s="14"/>
      <c r="L12516" s="14"/>
      <c r="M12516" s="14"/>
      <c r="N12516" s="14"/>
      <c r="O12516" s="14"/>
      <c r="P12516" s="14"/>
    </row>
    <row r="12517" spans="9:16" x14ac:dyDescent="0.25">
      <c r="I12517" s="14"/>
      <c r="J12517" s="14"/>
      <c r="K12517" s="14"/>
      <c r="L12517" s="14"/>
      <c r="M12517" s="14"/>
      <c r="N12517" s="14"/>
      <c r="O12517" s="14"/>
      <c r="P12517" s="14"/>
    </row>
    <row r="12518" spans="9:16" x14ac:dyDescent="0.25">
      <c r="I12518" s="14"/>
      <c r="J12518" s="14"/>
      <c r="K12518" s="14"/>
      <c r="L12518" s="14"/>
      <c r="M12518" s="14"/>
      <c r="N12518" s="14"/>
      <c r="O12518" s="14"/>
      <c r="P12518" s="14"/>
    </row>
    <row r="12519" spans="9:16" x14ac:dyDescent="0.25">
      <c r="I12519" s="14"/>
      <c r="J12519" s="14"/>
      <c r="K12519" s="14"/>
      <c r="L12519" s="14"/>
      <c r="M12519" s="14"/>
      <c r="N12519" s="14"/>
      <c r="O12519" s="14"/>
      <c r="P12519" s="14"/>
    </row>
    <row r="12520" spans="9:16" x14ac:dyDescent="0.25">
      <c r="I12520" s="14"/>
      <c r="J12520" s="14"/>
      <c r="K12520" s="14"/>
      <c r="L12520" s="14"/>
      <c r="M12520" s="14"/>
      <c r="N12520" s="14"/>
      <c r="O12520" s="14"/>
      <c r="P12520" s="14"/>
    </row>
    <row r="12521" spans="9:16" x14ac:dyDescent="0.25">
      <c r="I12521" s="14"/>
      <c r="J12521" s="14"/>
      <c r="K12521" s="14"/>
      <c r="L12521" s="14"/>
      <c r="M12521" s="14"/>
      <c r="N12521" s="14"/>
      <c r="O12521" s="14"/>
      <c r="P12521" s="14"/>
    </row>
    <row r="12522" spans="9:16" x14ac:dyDescent="0.25">
      <c r="I12522" s="14"/>
      <c r="J12522" s="14"/>
      <c r="K12522" s="14"/>
      <c r="L12522" s="14"/>
      <c r="M12522" s="14"/>
      <c r="N12522" s="14"/>
      <c r="O12522" s="14"/>
      <c r="P12522" s="14"/>
    </row>
    <row r="12523" spans="9:16" x14ac:dyDescent="0.25">
      <c r="I12523" s="14"/>
      <c r="J12523" s="14"/>
      <c r="K12523" s="14"/>
      <c r="L12523" s="14"/>
      <c r="M12523" s="14"/>
      <c r="N12523" s="14"/>
      <c r="O12523" s="14"/>
      <c r="P12523" s="14"/>
    </row>
    <row r="12524" spans="9:16" x14ac:dyDescent="0.25">
      <c r="I12524" s="14"/>
      <c r="J12524" s="14"/>
      <c r="K12524" s="14"/>
      <c r="L12524" s="14"/>
      <c r="M12524" s="14"/>
      <c r="N12524" s="14"/>
      <c r="O12524" s="14"/>
      <c r="P12524" s="14"/>
    </row>
    <row r="12525" spans="9:16" x14ac:dyDescent="0.25">
      <c r="I12525" s="14"/>
      <c r="J12525" s="14"/>
      <c r="K12525" s="14"/>
      <c r="L12525" s="14"/>
      <c r="M12525" s="14"/>
      <c r="N12525" s="14"/>
      <c r="O12525" s="14"/>
      <c r="P12525" s="14"/>
    </row>
    <row r="12526" spans="9:16" x14ac:dyDescent="0.25">
      <c r="I12526" s="14"/>
      <c r="J12526" s="14"/>
      <c r="K12526" s="14"/>
      <c r="L12526" s="14"/>
      <c r="M12526" s="14"/>
      <c r="N12526" s="14"/>
      <c r="O12526" s="14"/>
      <c r="P12526" s="14"/>
    </row>
    <row r="12527" spans="9:16" x14ac:dyDescent="0.25">
      <c r="I12527" s="14"/>
      <c r="J12527" s="14"/>
      <c r="K12527" s="14"/>
      <c r="L12527" s="14"/>
      <c r="M12527" s="14"/>
      <c r="N12527" s="14"/>
      <c r="O12527" s="14"/>
      <c r="P12527" s="14"/>
    </row>
    <row r="12528" spans="9:16" x14ac:dyDescent="0.25">
      <c r="I12528" s="14"/>
      <c r="J12528" s="14"/>
      <c r="K12528" s="14"/>
      <c r="L12528" s="14"/>
      <c r="M12528" s="14"/>
      <c r="N12528" s="14"/>
      <c r="O12528" s="14"/>
      <c r="P12528" s="14"/>
    </row>
    <row r="12529" spans="9:16" x14ac:dyDescent="0.25">
      <c r="I12529" s="14"/>
      <c r="J12529" s="14"/>
      <c r="K12529" s="14"/>
      <c r="L12529" s="14"/>
      <c r="M12529" s="14"/>
      <c r="N12529" s="14"/>
      <c r="O12529" s="14"/>
      <c r="P12529" s="14"/>
    </row>
    <row r="12530" spans="9:16" x14ac:dyDescent="0.25">
      <c r="I12530" s="14"/>
      <c r="J12530" s="14"/>
      <c r="K12530" s="14"/>
      <c r="L12530" s="14"/>
      <c r="M12530" s="14"/>
      <c r="N12530" s="14"/>
      <c r="O12530" s="14"/>
      <c r="P12530" s="14"/>
    </row>
    <row r="12531" spans="9:16" x14ac:dyDescent="0.25">
      <c r="I12531" s="14"/>
      <c r="J12531" s="14"/>
      <c r="K12531" s="14"/>
      <c r="L12531" s="14"/>
      <c r="M12531" s="14"/>
      <c r="N12531" s="14"/>
      <c r="O12531" s="14"/>
      <c r="P12531" s="14"/>
    </row>
    <row r="12532" spans="9:16" x14ac:dyDescent="0.25">
      <c r="I12532" s="14"/>
      <c r="J12532" s="14"/>
      <c r="K12532" s="14"/>
      <c r="L12532" s="14"/>
      <c r="M12532" s="14"/>
      <c r="N12532" s="14"/>
      <c r="O12532" s="14"/>
      <c r="P12532" s="14"/>
    </row>
    <row r="12533" spans="9:16" x14ac:dyDescent="0.25">
      <c r="I12533" s="14"/>
      <c r="J12533" s="14"/>
      <c r="K12533" s="14"/>
      <c r="L12533" s="14"/>
      <c r="M12533" s="14"/>
      <c r="N12533" s="14"/>
      <c r="O12533" s="14"/>
      <c r="P12533" s="14"/>
    </row>
    <row r="12534" spans="9:16" x14ac:dyDescent="0.25">
      <c r="I12534" s="14"/>
      <c r="J12534" s="14"/>
      <c r="K12534" s="14"/>
      <c r="L12534" s="14"/>
      <c r="M12534" s="14"/>
      <c r="N12534" s="14"/>
      <c r="O12534" s="14"/>
      <c r="P12534" s="14"/>
    </row>
    <row r="12535" spans="9:16" x14ac:dyDescent="0.25">
      <c r="I12535" s="14"/>
      <c r="J12535" s="14"/>
      <c r="K12535" s="14"/>
      <c r="L12535" s="14"/>
      <c r="M12535" s="14"/>
      <c r="N12535" s="14"/>
      <c r="O12535" s="14"/>
      <c r="P12535" s="14"/>
    </row>
    <row r="12536" spans="9:16" x14ac:dyDescent="0.25">
      <c r="I12536" s="14"/>
      <c r="J12536" s="14"/>
      <c r="K12536" s="14"/>
      <c r="L12536" s="14"/>
      <c r="M12536" s="14"/>
      <c r="N12536" s="14"/>
      <c r="O12536" s="14"/>
      <c r="P12536" s="14"/>
    </row>
    <row r="12537" spans="9:16" x14ac:dyDescent="0.25">
      <c r="I12537" s="14"/>
      <c r="J12537" s="14"/>
      <c r="K12537" s="14"/>
      <c r="L12537" s="14"/>
      <c r="M12537" s="14"/>
      <c r="N12537" s="14"/>
      <c r="O12537" s="14"/>
      <c r="P12537" s="14"/>
    </row>
    <row r="12538" spans="9:16" x14ac:dyDescent="0.25">
      <c r="I12538" s="14"/>
      <c r="J12538" s="14"/>
      <c r="K12538" s="14"/>
      <c r="L12538" s="14"/>
      <c r="M12538" s="14"/>
      <c r="N12538" s="14"/>
      <c r="O12538" s="14"/>
      <c r="P12538" s="14"/>
    </row>
    <row r="12539" spans="9:16" x14ac:dyDescent="0.25">
      <c r="I12539" s="14"/>
      <c r="J12539" s="14"/>
      <c r="K12539" s="14"/>
      <c r="L12539" s="14"/>
      <c r="M12539" s="14"/>
      <c r="N12539" s="14"/>
      <c r="O12539" s="14"/>
      <c r="P12539" s="14"/>
    </row>
    <row r="12540" spans="9:16" x14ac:dyDescent="0.25">
      <c r="I12540" s="14"/>
      <c r="J12540" s="14"/>
      <c r="K12540" s="14"/>
      <c r="L12540" s="14"/>
      <c r="M12540" s="14"/>
      <c r="N12540" s="14"/>
      <c r="O12540" s="14"/>
      <c r="P12540" s="14"/>
    </row>
    <row r="12541" spans="9:16" x14ac:dyDescent="0.25">
      <c r="I12541" s="14"/>
      <c r="J12541" s="14"/>
      <c r="K12541" s="14"/>
      <c r="L12541" s="14"/>
      <c r="M12541" s="14"/>
      <c r="N12541" s="14"/>
      <c r="O12541" s="14"/>
      <c r="P12541" s="14"/>
    </row>
    <row r="12542" spans="9:16" x14ac:dyDescent="0.25">
      <c r="I12542" s="14"/>
      <c r="J12542" s="14"/>
      <c r="K12542" s="14"/>
      <c r="L12542" s="14"/>
      <c r="M12542" s="14"/>
      <c r="N12542" s="14"/>
      <c r="O12542" s="14"/>
      <c r="P12542" s="14"/>
    </row>
    <row r="12543" spans="9:16" x14ac:dyDescent="0.25">
      <c r="I12543" s="14"/>
      <c r="J12543" s="14"/>
      <c r="K12543" s="14"/>
      <c r="L12543" s="14"/>
      <c r="M12543" s="14"/>
      <c r="N12543" s="14"/>
      <c r="O12543" s="14"/>
      <c r="P12543" s="14"/>
    </row>
    <row r="12544" spans="9:16" x14ac:dyDescent="0.25">
      <c r="I12544" s="14"/>
      <c r="J12544" s="14"/>
      <c r="K12544" s="14"/>
      <c r="L12544" s="14"/>
      <c r="M12544" s="14"/>
      <c r="N12544" s="14"/>
      <c r="O12544" s="14"/>
      <c r="P12544" s="14"/>
    </row>
    <row r="12545" spans="9:16" x14ac:dyDescent="0.25">
      <c r="I12545" s="14"/>
      <c r="J12545" s="14"/>
      <c r="K12545" s="14"/>
      <c r="L12545" s="14"/>
      <c r="M12545" s="14"/>
      <c r="N12545" s="14"/>
      <c r="O12545" s="14"/>
      <c r="P12545" s="14"/>
    </row>
    <row r="12546" spans="9:16" x14ac:dyDescent="0.25">
      <c r="I12546" s="14"/>
      <c r="J12546" s="14"/>
      <c r="K12546" s="14"/>
      <c r="L12546" s="14"/>
      <c r="M12546" s="14"/>
      <c r="N12546" s="14"/>
      <c r="O12546" s="14"/>
      <c r="P12546" s="14"/>
    </row>
    <row r="12547" spans="9:16" x14ac:dyDescent="0.25">
      <c r="I12547" s="14"/>
      <c r="J12547" s="14"/>
      <c r="K12547" s="14"/>
      <c r="L12547" s="14"/>
      <c r="M12547" s="14"/>
      <c r="N12547" s="14"/>
      <c r="O12547" s="14"/>
      <c r="P12547" s="14"/>
    </row>
    <row r="12548" spans="9:16" x14ac:dyDescent="0.25">
      <c r="I12548" s="14"/>
      <c r="J12548" s="14"/>
      <c r="K12548" s="14"/>
      <c r="L12548" s="14"/>
      <c r="M12548" s="14"/>
      <c r="N12548" s="14"/>
      <c r="O12548" s="14"/>
      <c r="P12548" s="14"/>
    </row>
    <row r="12549" spans="9:16" x14ac:dyDescent="0.25">
      <c r="I12549" s="14"/>
      <c r="J12549" s="14"/>
      <c r="K12549" s="14"/>
      <c r="L12549" s="14"/>
      <c r="M12549" s="14"/>
      <c r="N12549" s="14"/>
      <c r="O12549" s="14"/>
      <c r="P12549" s="14"/>
    </row>
    <row r="12550" spans="9:16" x14ac:dyDescent="0.25">
      <c r="I12550" s="14"/>
      <c r="J12550" s="14"/>
      <c r="K12550" s="14"/>
      <c r="L12550" s="14"/>
      <c r="M12550" s="14"/>
      <c r="N12550" s="14"/>
      <c r="O12550" s="14"/>
      <c r="P12550" s="14"/>
    </row>
    <row r="12551" spans="9:16" x14ac:dyDescent="0.25">
      <c r="I12551" s="14"/>
      <c r="J12551" s="14"/>
      <c r="K12551" s="14"/>
      <c r="L12551" s="14"/>
      <c r="M12551" s="14"/>
      <c r="N12551" s="14"/>
      <c r="O12551" s="14"/>
      <c r="P12551" s="14"/>
    </row>
    <row r="12552" spans="9:16" x14ac:dyDescent="0.25">
      <c r="I12552" s="14"/>
      <c r="J12552" s="14"/>
      <c r="K12552" s="14"/>
      <c r="L12552" s="14"/>
      <c r="M12552" s="14"/>
      <c r="N12552" s="14"/>
      <c r="O12552" s="14"/>
      <c r="P12552" s="14"/>
    </row>
    <row r="12553" spans="9:16" x14ac:dyDescent="0.25">
      <c r="I12553" s="14"/>
      <c r="J12553" s="14"/>
      <c r="K12553" s="14"/>
      <c r="L12553" s="14"/>
      <c r="M12553" s="14"/>
      <c r="N12553" s="14"/>
      <c r="O12553" s="14"/>
      <c r="P12553" s="14"/>
    </row>
    <row r="12554" spans="9:16" x14ac:dyDescent="0.25">
      <c r="I12554" s="14"/>
      <c r="J12554" s="14"/>
      <c r="K12554" s="14"/>
      <c r="L12554" s="14"/>
      <c r="M12554" s="14"/>
      <c r="N12554" s="14"/>
      <c r="O12554" s="14"/>
      <c r="P12554" s="14"/>
    </row>
    <row r="12555" spans="9:16" x14ac:dyDescent="0.25">
      <c r="I12555" s="14"/>
      <c r="J12555" s="14"/>
      <c r="K12555" s="14"/>
      <c r="L12555" s="14"/>
      <c r="M12555" s="14"/>
      <c r="N12555" s="14"/>
      <c r="O12555" s="14"/>
      <c r="P12555" s="14"/>
    </row>
    <row r="12556" spans="9:16" x14ac:dyDescent="0.25">
      <c r="I12556" s="14"/>
      <c r="J12556" s="14"/>
      <c r="K12556" s="14"/>
      <c r="L12556" s="14"/>
      <c r="M12556" s="14"/>
      <c r="N12556" s="14"/>
      <c r="O12556" s="14"/>
      <c r="P12556" s="14"/>
    </row>
    <row r="12557" spans="9:16" x14ac:dyDescent="0.25">
      <c r="I12557" s="14"/>
      <c r="J12557" s="14"/>
      <c r="K12557" s="14"/>
      <c r="L12557" s="14"/>
      <c r="M12557" s="14"/>
      <c r="N12557" s="14"/>
      <c r="O12557" s="14"/>
      <c r="P12557" s="14"/>
    </row>
    <row r="12558" spans="9:16" x14ac:dyDescent="0.25">
      <c r="I12558" s="14"/>
      <c r="J12558" s="14"/>
      <c r="K12558" s="14"/>
      <c r="L12558" s="14"/>
      <c r="M12558" s="14"/>
      <c r="N12558" s="14"/>
      <c r="O12558" s="14"/>
      <c r="P12558" s="14"/>
    </row>
    <row r="12559" spans="9:16" x14ac:dyDescent="0.25">
      <c r="I12559" s="14"/>
      <c r="J12559" s="14"/>
      <c r="K12559" s="14"/>
      <c r="L12559" s="14"/>
      <c r="M12559" s="14"/>
      <c r="N12559" s="14"/>
      <c r="O12559" s="14"/>
      <c r="P12559" s="14"/>
    </row>
    <row r="12560" spans="9:16" x14ac:dyDescent="0.25">
      <c r="I12560" s="14"/>
      <c r="J12560" s="14"/>
      <c r="K12560" s="14"/>
      <c r="L12560" s="14"/>
      <c r="M12560" s="14"/>
      <c r="N12560" s="14"/>
      <c r="O12560" s="14"/>
      <c r="P12560" s="14"/>
    </row>
    <row r="12561" spans="9:16" x14ac:dyDescent="0.25">
      <c r="I12561" s="14"/>
      <c r="J12561" s="14"/>
      <c r="K12561" s="14"/>
      <c r="L12561" s="14"/>
      <c r="M12561" s="14"/>
      <c r="N12561" s="14"/>
      <c r="O12561" s="14"/>
      <c r="P12561" s="14"/>
    </row>
    <row r="12562" spans="9:16" x14ac:dyDescent="0.25">
      <c r="I12562" s="14"/>
      <c r="J12562" s="14"/>
      <c r="K12562" s="14"/>
      <c r="L12562" s="14"/>
      <c r="M12562" s="14"/>
      <c r="N12562" s="14"/>
      <c r="O12562" s="14"/>
      <c r="P12562" s="14"/>
    </row>
    <row r="12563" spans="9:16" x14ac:dyDescent="0.25">
      <c r="I12563" s="14"/>
      <c r="J12563" s="14"/>
      <c r="K12563" s="14"/>
      <c r="L12563" s="14"/>
      <c r="M12563" s="14"/>
      <c r="N12563" s="14"/>
      <c r="O12563" s="14"/>
      <c r="P12563" s="14"/>
    </row>
    <row r="12564" spans="9:16" x14ac:dyDescent="0.25">
      <c r="I12564" s="14"/>
      <c r="J12564" s="14"/>
      <c r="K12564" s="14"/>
      <c r="L12564" s="14"/>
      <c r="M12564" s="14"/>
      <c r="N12564" s="14"/>
      <c r="O12564" s="14"/>
      <c r="P12564" s="14"/>
    </row>
    <row r="12565" spans="9:16" x14ac:dyDescent="0.25">
      <c r="I12565" s="14"/>
      <c r="J12565" s="14"/>
      <c r="K12565" s="14"/>
      <c r="L12565" s="14"/>
      <c r="M12565" s="14"/>
      <c r="N12565" s="14"/>
      <c r="O12565" s="14"/>
      <c r="P12565" s="14"/>
    </row>
    <row r="12566" spans="9:16" x14ac:dyDescent="0.25">
      <c r="I12566" s="14"/>
      <c r="J12566" s="14"/>
      <c r="K12566" s="14"/>
      <c r="L12566" s="14"/>
      <c r="M12566" s="14"/>
      <c r="N12566" s="14"/>
      <c r="O12566" s="14"/>
      <c r="P12566" s="14"/>
    </row>
    <row r="12567" spans="9:16" x14ac:dyDescent="0.25">
      <c r="I12567" s="14"/>
      <c r="J12567" s="14"/>
      <c r="K12567" s="14"/>
      <c r="L12567" s="14"/>
      <c r="M12567" s="14"/>
      <c r="N12567" s="14"/>
      <c r="O12567" s="14"/>
      <c r="P12567" s="14"/>
    </row>
    <row r="12568" spans="9:16" x14ac:dyDescent="0.25">
      <c r="I12568" s="14"/>
      <c r="J12568" s="14"/>
      <c r="K12568" s="14"/>
      <c r="L12568" s="14"/>
      <c r="M12568" s="14"/>
      <c r="N12568" s="14"/>
      <c r="O12568" s="14"/>
      <c r="P12568" s="14"/>
    </row>
    <row r="12569" spans="9:16" x14ac:dyDescent="0.25">
      <c r="I12569" s="14"/>
      <c r="J12569" s="14"/>
      <c r="K12569" s="14"/>
      <c r="L12569" s="14"/>
      <c r="M12569" s="14"/>
      <c r="N12569" s="14"/>
      <c r="O12569" s="14"/>
      <c r="P12569" s="14"/>
    </row>
    <row r="12570" spans="9:16" x14ac:dyDescent="0.25">
      <c r="I12570" s="14"/>
      <c r="J12570" s="14"/>
      <c r="K12570" s="14"/>
      <c r="L12570" s="14"/>
      <c r="M12570" s="14"/>
      <c r="N12570" s="14"/>
      <c r="O12570" s="14"/>
      <c r="P12570" s="14"/>
    </row>
    <row r="12571" spans="9:16" x14ac:dyDescent="0.25">
      <c r="I12571" s="14"/>
      <c r="J12571" s="14"/>
      <c r="K12571" s="14"/>
      <c r="L12571" s="14"/>
      <c r="M12571" s="14"/>
      <c r="N12571" s="14"/>
      <c r="O12571" s="14"/>
      <c r="P12571" s="14"/>
    </row>
    <row r="12572" spans="9:16" x14ac:dyDescent="0.25">
      <c r="I12572" s="14"/>
      <c r="J12572" s="14"/>
      <c r="K12572" s="14"/>
      <c r="L12572" s="14"/>
      <c r="M12572" s="14"/>
      <c r="N12572" s="14"/>
      <c r="O12572" s="14"/>
      <c r="P12572" s="14"/>
    </row>
    <row r="12573" spans="9:16" x14ac:dyDescent="0.25">
      <c r="I12573" s="14"/>
      <c r="J12573" s="14"/>
      <c r="K12573" s="14"/>
      <c r="L12573" s="14"/>
      <c r="M12573" s="14"/>
      <c r="N12573" s="14"/>
      <c r="O12573" s="14"/>
      <c r="P12573" s="14"/>
    </row>
    <row r="12574" spans="9:16" x14ac:dyDescent="0.25">
      <c r="I12574" s="14"/>
      <c r="J12574" s="14"/>
      <c r="K12574" s="14"/>
      <c r="L12574" s="14"/>
      <c r="M12574" s="14"/>
      <c r="N12574" s="14"/>
      <c r="O12574" s="14"/>
      <c r="P12574" s="14"/>
    </row>
    <row r="12575" spans="9:16" x14ac:dyDescent="0.25">
      <c r="I12575" s="14"/>
      <c r="J12575" s="14"/>
      <c r="K12575" s="14"/>
      <c r="L12575" s="14"/>
      <c r="M12575" s="14"/>
      <c r="N12575" s="14"/>
      <c r="O12575" s="14"/>
      <c r="P12575" s="14"/>
    </row>
    <row r="12576" spans="9:16" x14ac:dyDescent="0.25">
      <c r="I12576" s="14"/>
      <c r="J12576" s="14"/>
      <c r="K12576" s="14"/>
      <c r="L12576" s="14"/>
      <c r="M12576" s="14"/>
      <c r="N12576" s="14"/>
      <c r="O12576" s="14"/>
      <c r="P12576" s="14"/>
    </row>
    <row r="12577" spans="9:16" x14ac:dyDescent="0.25">
      <c r="I12577" s="14"/>
      <c r="J12577" s="14"/>
      <c r="K12577" s="14"/>
      <c r="L12577" s="14"/>
      <c r="M12577" s="14"/>
      <c r="N12577" s="14"/>
      <c r="O12577" s="14"/>
      <c r="P12577" s="14"/>
    </row>
    <row r="12578" spans="9:16" x14ac:dyDescent="0.25">
      <c r="I12578" s="14"/>
      <c r="J12578" s="14"/>
      <c r="K12578" s="14"/>
      <c r="L12578" s="14"/>
      <c r="M12578" s="14"/>
      <c r="N12578" s="14"/>
      <c r="O12578" s="14"/>
      <c r="P12578" s="14"/>
    </row>
    <row r="12579" spans="9:16" x14ac:dyDescent="0.25">
      <c r="I12579" s="14"/>
      <c r="J12579" s="14"/>
      <c r="K12579" s="14"/>
      <c r="L12579" s="14"/>
      <c r="M12579" s="14"/>
      <c r="N12579" s="14"/>
      <c r="O12579" s="14"/>
      <c r="P12579" s="14"/>
    </row>
    <row r="12580" spans="9:16" x14ac:dyDescent="0.25">
      <c r="I12580" s="14"/>
      <c r="J12580" s="14"/>
      <c r="K12580" s="14"/>
      <c r="L12580" s="14"/>
      <c r="M12580" s="14"/>
      <c r="N12580" s="14"/>
      <c r="O12580" s="14"/>
      <c r="P12580" s="14"/>
    </row>
    <row r="12581" spans="9:16" x14ac:dyDescent="0.25">
      <c r="I12581" s="14"/>
      <c r="J12581" s="14"/>
      <c r="K12581" s="14"/>
      <c r="L12581" s="14"/>
      <c r="M12581" s="14"/>
      <c r="N12581" s="14"/>
      <c r="O12581" s="14"/>
      <c r="P12581" s="14"/>
    </row>
    <row r="12582" spans="9:16" x14ac:dyDescent="0.25">
      <c r="I12582" s="14"/>
      <c r="J12582" s="14"/>
      <c r="K12582" s="14"/>
      <c r="L12582" s="14"/>
      <c r="M12582" s="14"/>
      <c r="N12582" s="14"/>
      <c r="O12582" s="14"/>
      <c r="P12582" s="14"/>
    </row>
    <row r="12583" spans="9:16" x14ac:dyDescent="0.25">
      <c r="I12583" s="14"/>
      <c r="J12583" s="14"/>
      <c r="K12583" s="14"/>
      <c r="L12583" s="14"/>
      <c r="M12583" s="14"/>
      <c r="N12583" s="14"/>
      <c r="O12583" s="14"/>
      <c r="P12583" s="14"/>
    </row>
    <row r="12584" spans="9:16" x14ac:dyDescent="0.25">
      <c r="I12584" s="14"/>
      <c r="J12584" s="14"/>
      <c r="K12584" s="14"/>
      <c r="L12584" s="14"/>
      <c r="M12584" s="14"/>
      <c r="N12584" s="14"/>
      <c r="O12584" s="14"/>
      <c r="P12584" s="14"/>
    </row>
    <row r="12585" spans="9:16" x14ac:dyDescent="0.25">
      <c r="I12585" s="14"/>
      <c r="J12585" s="14"/>
      <c r="K12585" s="14"/>
      <c r="L12585" s="14"/>
      <c r="M12585" s="14"/>
      <c r="N12585" s="14"/>
      <c r="O12585" s="14"/>
      <c r="P12585" s="14"/>
    </row>
    <row r="12586" spans="9:16" x14ac:dyDescent="0.25">
      <c r="I12586" s="14"/>
      <c r="J12586" s="14"/>
      <c r="K12586" s="14"/>
      <c r="L12586" s="14"/>
      <c r="M12586" s="14"/>
      <c r="N12586" s="14"/>
      <c r="O12586" s="14"/>
      <c r="P12586" s="14"/>
    </row>
    <row r="12587" spans="9:16" x14ac:dyDescent="0.25">
      <c r="I12587" s="14"/>
      <c r="J12587" s="14"/>
      <c r="K12587" s="14"/>
      <c r="L12587" s="14"/>
      <c r="M12587" s="14"/>
      <c r="N12587" s="14"/>
      <c r="O12587" s="14"/>
      <c r="P12587" s="14"/>
    </row>
    <row r="12588" spans="9:16" x14ac:dyDescent="0.25">
      <c r="I12588" s="14"/>
      <c r="J12588" s="14"/>
      <c r="K12588" s="14"/>
      <c r="L12588" s="14"/>
      <c r="M12588" s="14"/>
      <c r="N12588" s="14"/>
      <c r="O12588" s="14"/>
      <c r="P12588" s="14"/>
    </row>
    <row r="12589" spans="9:16" x14ac:dyDescent="0.25">
      <c r="I12589" s="14"/>
      <c r="J12589" s="14"/>
      <c r="K12589" s="14"/>
      <c r="L12589" s="14"/>
      <c r="M12589" s="14"/>
      <c r="N12589" s="14"/>
      <c r="O12589" s="14"/>
      <c r="P12589" s="14"/>
    </row>
    <row r="12590" spans="9:16" x14ac:dyDescent="0.25">
      <c r="I12590" s="14"/>
      <c r="J12590" s="14"/>
      <c r="K12590" s="14"/>
      <c r="L12590" s="14"/>
      <c r="M12590" s="14"/>
      <c r="N12590" s="14"/>
      <c r="O12590" s="14"/>
      <c r="P12590" s="14"/>
    </row>
    <row r="12591" spans="9:16" x14ac:dyDescent="0.25">
      <c r="I12591" s="14"/>
      <c r="J12591" s="14"/>
      <c r="K12591" s="14"/>
      <c r="L12591" s="14"/>
      <c r="M12591" s="14"/>
      <c r="N12591" s="14"/>
      <c r="O12591" s="14"/>
      <c r="P12591" s="14"/>
    </row>
    <row r="12592" spans="9:16" x14ac:dyDescent="0.25">
      <c r="I12592" s="14"/>
      <c r="J12592" s="14"/>
      <c r="K12592" s="14"/>
      <c r="L12592" s="14"/>
      <c r="M12592" s="14"/>
      <c r="N12592" s="14"/>
      <c r="O12592" s="14"/>
      <c r="P12592" s="14"/>
    </row>
    <row r="12593" spans="9:16" x14ac:dyDescent="0.25">
      <c r="I12593" s="14"/>
      <c r="J12593" s="14"/>
      <c r="K12593" s="14"/>
      <c r="L12593" s="14"/>
      <c r="M12593" s="14"/>
      <c r="N12593" s="14"/>
      <c r="O12593" s="14"/>
      <c r="P12593" s="14"/>
    </row>
    <row r="12594" spans="9:16" x14ac:dyDescent="0.25">
      <c r="I12594" s="14"/>
      <c r="J12594" s="14"/>
      <c r="K12594" s="14"/>
      <c r="L12594" s="14"/>
      <c r="M12594" s="14"/>
      <c r="N12594" s="14"/>
      <c r="O12594" s="14"/>
      <c r="P12594" s="14"/>
    </row>
    <row r="12595" spans="9:16" x14ac:dyDescent="0.25">
      <c r="I12595" s="14"/>
      <c r="J12595" s="14"/>
      <c r="K12595" s="14"/>
      <c r="L12595" s="14"/>
      <c r="M12595" s="14"/>
      <c r="N12595" s="14"/>
      <c r="O12595" s="14"/>
      <c r="P12595" s="14"/>
    </row>
    <row r="12596" spans="9:16" x14ac:dyDescent="0.25">
      <c r="I12596" s="14"/>
      <c r="J12596" s="14"/>
      <c r="K12596" s="14"/>
      <c r="L12596" s="14"/>
      <c r="M12596" s="14"/>
      <c r="N12596" s="14"/>
      <c r="O12596" s="14"/>
      <c r="P12596" s="14"/>
    </row>
    <row r="12597" spans="9:16" x14ac:dyDescent="0.25">
      <c r="I12597" s="14"/>
      <c r="J12597" s="14"/>
      <c r="K12597" s="14"/>
      <c r="L12597" s="14"/>
      <c r="M12597" s="14"/>
      <c r="N12597" s="14"/>
      <c r="O12597" s="14"/>
      <c r="P12597" s="14"/>
    </row>
    <row r="12598" spans="9:16" x14ac:dyDescent="0.25">
      <c r="I12598" s="14"/>
      <c r="J12598" s="14"/>
      <c r="K12598" s="14"/>
      <c r="L12598" s="14"/>
      <c r="M12598" s="14"/>
      <c r="N12598" s="14"/>
      <c r="O12598" s="14"/>
      <c r="P12598" s="14"/>
    </row>
    <row r="12599" spans="9:16" x14ac:dyDescent="0.25">
      <c r="I12599" s="14"/>
      <c r="J12599" s="14"/>
      <c r="K12599" s="14"/>
      <c r="L12599" s="14"/>
      <c r="M12599" s="14"/>
      <c r="N12599" s="14"/>
      <c r="O12599" s="14"/>
      <c r="P12599" s="14"/>
    </row>
    <row r="12600" spans="9:16" x14ac:dyDescent="0.25">
      <c r="I12600" s="14"/>
      <c r="J12600" s="14"/>
      <c r="K12600" s="14"/>
      <c r="L12600" s="14"/>
      <c r="M12600" s="14"/>
      <c r="N12600" s="14"/>
      <c r="O12600" s="14"/>
      <c r="P12600" s="14"/>
    </row>
    <row r="12601" spans="9:16" x14ac:dyDescent="0.25">
      <c r="I12601" s="14"/>
      <c r="J12601" s="14"/>
      <c r="K12601" s="14"/>
      <c r="L12601" s="14"/>
      <c r="M12601" s="14"/>
      <c r="N12601" s="14"/>
      <c r="O12601" s="14"/>
      <c r="P12601" s="14"/>
    </row>
    <row r="12602" spans="9:16" x14ac:dyDescent="0.25">
      <c r="I12602" s="14"/>
      <c r="J12602" s="14"/>
      <c r="K12602" s="14"/>
      <c r="L12602" s="14"/>
      <c r="M12602" s="14"/>
      <c r="N12602" s="14"/>
      <c r="O12602" s="14"/>
      <c r="P12602" s="14"/>
    </row>
    <row r="12603" spans="9:16" x14ac:dyDescent="0.25">
      <c r="I12603" s="14"/>
      <c r="J12603" s="14"/>
      <c r="K12603" s="14"/>
      <c r="L12603" s="14"/>
      <c r="M12603" s="14"/>
      <c r="N12603" s="14"/>
      <c r="O12603" s="14"/>
      <c r="P12603" s="14"/>
    </row>
    <row r="12604" spans="9:16" x14ac:dyDescent="0.25">
      <c r="I12604" s="14"/>
      <c r="J12604" s="14"/>
      <c r="K12604" s="14"/>
      <c r="L12604" s="14"/>
      <c r="M12604" s="14"/>
      <c r="N12604" s="14"/>
      <c r="O12604" s="14"/>
      <c r="P12604" s="14"/>
    </row>
    <row r="12605" spans="9:16" x14ac:dyDescent="0.25">
      <c r="I12605" s="14"/>
      <c r="J12605" s="14"/>
      <c r="K12605" s="14"/>
      <c r="L12605" s="14"/>
      <c r="M12605" s="14"/>
      <c r="N12605" s="14"/>
      <c r="O12605" s="14"/>
      <c r="P12605" s="14"/>
    </row>
    <row r="12606" spans="9:16" x14ac:dyDescent="0.25">
      <c r="I12606" s="14"/>
      <c r="J12606" s="14"/>
      <c r="K12606" s="14"/>
      <c r="L12606" s="14"/>
      <c r="M12606" s="14"/>
      <c r="N12606" s="14"/>
      <c r="O12606" s="14"/>
      <c r="P12606" s="14"/>
    </row>
    <row r="12607" spans="9:16" x14ac:dyDescent="0.25">
      <c r="I12607" s="14"/>
      <c r="J12607" s="14"/>
      <c r="K12607" s="14"/>
      <c r="L12607" s="14"/>
      <c r="M12607" s="14"/>
      <c r="N12607" s="14"/>
      <c r="O12607" s="14"/>
      <c r="P12607" s="14"/>
    </row>
    <row r="12608" spans="9:16" x14ac:dyDescent="0.25">
      <c r="I12608" s="14"/>
      <c r="J12608" s="14"/>
      <c r="K12608" s="14"/>
      <c r="L12608" s="14"/>
      <c r="M12608" s="14"/>
      <c r="N12608" s="14"/>
      <c r="O12608" s="14"/>
      <c r="P12608" s="14"/>
    </row>
    <row r="12609" spans="9:16" x14ac:dyDescent="0.25">
      <c r="I12609" s="14"/>
      <c r="J12609" s="14"/>
      <c r="K12609" s="14"/>
      <c r="L12609" s="14"/>
      <c r="M12609" s="14"/>
      <c r="N12609" s="14"/>
      <c r="O12609" s="14"/>
      <c r="P12609" s="14"/>
    </row>
    <row r="12610" spans="9:16" x14ac:dyDescent="0.25">
      <c r="I12610" s="14"/>
      <c r="J12610" s="14"/>
      <c r="K12610" s="14"/>
      <c r="L12610" s="14"/>
      <c r="M12610" s="14"/>
      <c r="N12610" s="14"/>
      <c r="O12610" s="14"/>
      <c r="P12610" s="14"/>
    </row>
    <row r="12611" spans="9:16" x14ac:dyDescent="0.25">
      <c r="I12611" s="14"/>
      <c r="J12611" s="14"/>
      <c r="K12611" s="14"/>
      <c r="L12611" s="14"/>
      <c r="M12611" s="14"/>
      <c r="N12611" s="14"/>
      <c r="O12611" s="14"/>
      <c r="P12611" s="14"/>
    </row>
    <row r="12612" spans="9:16" x14ac:dyDescent="0.25">
      <c r="I12612" s="14"/>
      <c r="J12612" s="14"/>
      <c r="K12612" s="14"/>
      <c r="L12612" s="14"/>
      <c r="M12612" s="14"/>
      <c r="N12612" s="14"/>
      <c r="O12612" s="14"/>
      <c r="P12612" s="14"/>
    </row>
    <row r="12613" spans="9:16" x14ac:dyDescent="0.25">
      <c r="I12613" s="14"/>
      <c r="J12613" s="14"/>
      <c r="K12613" s="14"/>
      <c r="L12613" s="14"/>
      <c r="M12613" s="14"/>
      <c r="N12613" s="14"/>
      <c r="O12613" s="14"/>
      <c r="P12613" s="14"/>
    </row>
    <row r="12614" spans="9:16" x14ac:dyDescent="0.25">
      <c r="I12614" s="14"/>
      <c r="J12614" s="14"/>
      <c r="K12614" s="14"/>
      <c r="L12614" s="14"/>
      <c r="M12614" s="14"/>
      <c r="N12614" s="14"/>
      <c r="O12614" s="14"/>
      <c r="P12614" s="14"/>
    </row>
    <row r="12615" spans="9:16" x14ac:dyDescent="0.25">
      <c r="I12615" s="14"/>
      <c r="J12615" s="14"/>
      <c r="K12615" s="14"/>
      <c r="L12615" s="14"/>
      <c r="M12615" s="14"/>
      <c r="N12615" s="14"/>
      <c r="O12615" s="14"/>
      <c r="P12615" s="14"/>
    </row>
    <row r="12616" spans="9:16" x14ac:dyDescent="0.25">
      <c r="I12616" s="14"/>
      <c r="J12616" s="14"/>
      <c r="K12616" s="14"/>
      <c r="L12616" s="14"/>
      <c r="M12616" s="14"/>
      <c r="N12616" s="14"/>
      <c r="O12616" s="14"/>
      <c r="P12616" s="14"/>
    </row>
    <row r="12617" spans="9:16" x14ac:dyDescent="0.25">
      <c r="I12617" s="14"/>
      <c r="J12617" s="14"/>
      <c r="K12617" s="14"/>
      <c r="L12617" s="14"/>
      <c r="M12617" s="14"/>
      <c r="N12617" s="14"/>
      <c r="O12617" s="14"/>
      <c r="P12617" s="14"/>
    </row>
    <row r="12618" spans="9:16" x14ac:dyDescent="0.25">
      <c r="I12618" s="14"/>
      <c r="J12618" s="14"/>
      <c r="K12618" s="14"/>
      <c r="L12618" s="14"/>
      <c r="M12618" s="14"/>
      <c r="N12618" s="14"/>
      <c r="O12618" s="14"/>
      <c r="P12618" s="14"/>
    </row>
    <row r="12619" spans="9:16" x14ac:dyDescent="0.25">
      <c r="I12619" s="14"/>
      <c r="J12619" s="14"/>
      <c r="K12619" s="14"/>
      <c r="L12619" s="14"/>
      <c r="M12619" s="14"/>
      <c r="N12619" s="14"/>
      <c r="O12619" s="14"/>
      <c r="P12619" s="14"/>
    </row>
    <row r="12620" spans="9:16" x14ac:dyDescent="0.25">
      <c r="I12620" s="14"/>
      <c r="J12620" s="14"/>
      <c r="K12620" s="14"/>
      <c r="L12620" s="14"/>
      <c r="M12620" s="14"/>
      <c r="N12620" s="14"/>
      <c r="O12620" s="14"/>
      <c r="P12620" s="14"/>
    </row>
    <row r="12621" spans="9:16" x14ac:dyDescent="0.25">
      <c r="I12621" s="14"/>
      <c r="J12621" s="14"/>
      <c r="K12621" s="14"/>
      <c r="L12621" s="14"/>
      <c r="M12621" s="14"/>
      <c r="N12621" s="14"/>
      <c r="O12621" s="14"/>
      <c r="P12621" s="14"/>
    </row>
    <row r="12622" spans="9:16" x14ac:dyDescent="0.25">
      <c r="I12622" s="14"/>
      <c r="J12622" s="14"/>
      <c r="K12622" s="14"/>
      <c r="L12622" s="14"/>
      <c r="M12622" s="14"/>
      <c r="N12622" s="14"/>
      <c r="O12622" s="14"/>
      <c r="P12622" s="14"/>
    </row>
    <row r="12623" spans="9:16" x14ac:dyDescent="0.25">
      <c r="I12623" s="14"/>
      <c r="J12623" s="14"/>
      <c r="K12623" s="14"/>
      <c r="L12623" s="14"/>
      <c r="M12623" s="14"/>
      <c r="N12623" s="14"/>
      <c r="O12623" s="14"/>
      <c r="P12623" s="14"/>
    </row>
    <row r="12624" spans="9:16" x14ac:dyDescent="0.25">
      <c r="I12624" s="14"/>
      <c r="J12624" s="14"/>
      <c r="K12624" s="14"/>
      <c r="L12624" s="14"/>
      <c r="M12624" s="14"/>
      <c r="N12624" s="14"/>
      <c r="O12624" s="14"/>
      <c r="P12624" s="14"/>
    </row>
    <row r="12625" spans="9:16" x14ac:dyDescent="0.25">
      <c r="I12625" s="14"/>
      <c r="J12625" s="14"/>
      <c r="K12625" s="14"/>
      <c r="L12625" s="14"/>
      <c r="M12625" s="14"/>
      <c r="N12625" s="14"/>
      <c r="O12625" s="14"/>
      <c r="P12625" s="14"/>
    </row>
    <row r="12626" spans="9:16" x14ac:dyDescent="0.25">
      <c r="I12626" s="14"/>
      <c r="J12626" s="14"/>
      <c r="K12626" s="14"/>
      <c r="L12626" s="14"/>
      <c r="M12626" s="14"/>
      <c r="N12626" s="14"/>
      <c r="O12626" s="14"/>
      <c r="P12626" s="14"/>
    </row>
    <row r="12627" spans="9:16" x14ac:dyDescent="0.25">
      <c r="I12627" s="14"/>
      <c r="J12627" s="14"/>
      <c r="K12627" s="14"/>
      <c r="L12627" s="14"/>
      <c r="M12627" s="14"/>
      <c r="N12627" s="14"/>
      <c r="O12627" s="14"/>
      <c r="P12627" s="14"/>
    </row>
    <row r="12628" spans="9:16" x14ac:dyDescent="0.25">
      <c r="I12628" s="14"/>
      <c r="J12628" s="14"/>
      <c r="K12628" s="14"/>
      <c r="L12628" s="14"/>
      <c r="M12628" s="14"/>
      <c r="N12628" s="14"/>
      <c r="O12628" s="14"/>
      <c r="P12628" s="14"/>
    </row>
    <row r="12629" spans="9:16" x14ac:dyDescent="0.25">
      <c r="I12629" s="14"/>
      <c r="J12629" s="14"/>
      <c r="K12629" s="14"/>
      <c r="L12629" s="14"/>
      <c r="M12629" s="14"/>
      <c r="N12629" s="14"/>
      <c r="O12629" s="14"/>
      <c r="P12629" s="14"/>
    </row>
    <row r="12630" spans="9:16" x14ac:dyDescent="0.25">
      <c r="I12630" s="14"/>
      <c r="J12630" s="14"/>
      <c r="K12630" s="14"/>
      <c r="L12630" s="14"/>
      <c r="M12630" s="14"/>
      <c r="N12630" s="14"/>
      <c r="O12630" s="14"/>
      <c r="P12630" s="14"/>
    </row>
    <row r="12631" spans="9:16" x14ac:dyDescent="0.25">
      <c r="I12631" s="14"/>
      <c r="J12631" s="14"/>
      <c r="K12631" s="14"/>
      <c r="L12631" s="14"/>
      <c r="M12631" s="14"/>
      <c r="N12631" s="14"/>
      <c r="O12631" s="14"/>
      <c r="P12631" s="14"/>
    </row>
    <row r="12632" spans="9:16" x14ac:dyDescent="0.25">
      <c r="I12632" s="14"/>
      <c r="J12632" s="14"/>
      <c r="K12632" s="14"/>
      <c r="L12632" s="14"/>
      <c r="M12632" s="14"/>
      <c r="N12632" s="14"/>
      <c r="O12632" s="14"/>
      <c r="P12632" s="14"/>
    </row>
    <row r="12633" spans="9:16" x14ac:dyDescent="0.25">
      <c r="I12633" s="14"/>
      <c r="J12633" s="14"/>
      <c r="K12633" s="14"/>
      <c r="L12633" s="14"/>
      <c r="M12633" s="14"/>
      <c r="N12633" s="14"/>
      <c r="O12633" s="14"/>
      <c r="P12633" s="14"/>
    </row>
    <row r="12634" spans="9:16" x14ac:dyDescent="0.25">
      <c r="I12634" s="14"/>
      <c r="J12634" s="14"/>
      <c r="K12634" s="14"/>
      <c r="L12634" s="14"/>
      <c r="M12634" s="14"/>
      <c r="N12634" s="14"/>
      <c r="O12634" s="14"/>
      <c r="P12634" s="14"/>
    </row>
    <row r="12635" spans="9:16" x14ac:dyDescent="0.25">
      <c r="I12635" s="14"/>
      <c r="J12635" s="14"/>
      <c r="K12635" s="14"/>
      <c r="L12635" s="14"/>
      <c r="M12635" s="14"/>
      <c r="N12635" s="14"/>
      <c r="O12635" s="14"/>
      <c r="P12635" s="14"/>
    </row>
    <row r="12636" spans="9:16" x14ac:dyDescent="0.25">
      <c r="I12636" s="14"/>
      <c r="J12636" s="14"/>
      <c r="K12636" s="14"/>
      <c r="L12636" s="14"/>
      <c r="M12636" s="14"/>
      <c r="N12636" s="14"/>
      <c r="O12636" s="14"/>
      <c r="P12636" s="14"/>
    </row>
    <row r="12637" spans="9:16" x14ac:dyDescent="0.25">
      <c r="I12637" s="14"/>
      <c r="J12637" s="14"/>
      <c r="K12637" s="14"/>
      <c r="L12637" s="14"/>
      <c r="M12637" s="14"/>
      <c r="N12637" s="14"/>
      <c r="O12637" s="14"/>
      <c r="P12637" s="14"/>
    </row>
    <row r="12638" spans="9:16" x14ac:dyDescent="0.25">
      <c r="I12638" s="14"/>
      <c r="J12638" s="14"/>
      <c r="K12638" s="14"/>
      <c r="L12638" s="14"/>
      <c r="M12638" s="14"/>
      <c r="N12638" s="14"/>
      <c r="O12638" s="14"/>
      <c r="P12638" s="14"/>
    </row>
    <row r="12639" spans="9:16" x14ac:dyDescent="0.25">
      <c r="I12639" s="14"/>
      <c r="J12639" s="14"/>
      <c r="K12639" s="14"/>
      <c r="L12639" s="14"/>
      <c r="M12639" s="14"/>
      <c r="N12639" s="14"/>
      <c r="O12639" s="14"/>
      <c r="P12639" s="14"/>
    </row>
    <row r="12640" spans="9:16" x14ac:dyDescent="0.25">
      <c r="I12640" s="14"/>
      <c r="J12640" s="14"/>
      <c r="K12640" s="14"/>
      <c r="L12640" s="14"/>
      <c r="M12640" s="14"/>
      <c r="N12640" s="14"/>
      <c r="O12640" s="14"/>
      <c r="P12640" s="14"/>
    </row>
    <row r="12641" spans="9:16" x14ac:dyDescent="0.25">
      <c r="I12641" s="14"/>
      <c r="J12641" s="14"/>
      <c r="K12641" s="14"/>
      <c r="L12641" s="14"/>
      <c r="M12641" s="14"/>
      <c r="N12641" s="14"/>
      <c r="O12641" s="14"/>
      <c r="P12641" s="14"/>
    </row>
    <row r="12642" spans="9:16" x14ac:dyDescent="0.25">
      <c r="I12642" s="14"/>
      <c r="J12642" s="14"/>
      <c r="K12642" s="14"/>
      <c r="L12642" s="14"/>
      <c r="M12642" s="14"/>
      <c r="N12642" s="14"/>
      <c r="O12642" s="14"/>
      <c r="P12642" s="14"/>
    </row>
    <row r="12643" spans="9:16" x14ac:dyDescent="0.25">
      <c r="I12643" s="14"/>
      <c r="J12643" s="14"/>
      <c r="K12643" s="14"/>
      <c r="L12643" s="14"/>
      <c r="M12643" s="14"/>
      <c r="N12643" s="14"/>
      <c r="O12643" s="14"/>
      <c r="P12643" s="14"/>
    </row>
    <row r="12644" spans="9:16" x14ac:dyDescent="0.25">
      <c r="I12644" s="14"/>
      <c r="J12644" s="14"/>
      <c r="K12644" s="14"/>
      <c r="L12644" s="14"/>
      <c r="M12644" s="14"/>
      <c r="N12644" s="14"/>
      <c r="O12644" s="14"/>
      <c r="P12644" s="14"/>
    </row>
    <row r="12645" spans="9:16" x14ac:dyDescent="0.25">
      <c r="I12645" s="14"/>
      <c r="J12645" s="14"/>
      <c r="K12645" s="14"/>
      <c r="L12645" s="14"/>
      <c r="M12645" s="14"/>
      <c r="N12645" s="14"/>
      <c r="O12645" s="14"/>
      <c r="P12645" s="14"/>
    </row>
    <row r="12646" spans="9:16" x14ac:dyDescent="0.25">
      <c r="I12646" s="14"/>
      <c r="J12646" s="14"/>
      <c r="K12646" s="14"/>
      <c r="L12646" s="14"/>
      <c r="M12646" s="14"/>
      <c r="N12646" s="14"/>
      <c r="O12646" s="14"/>
      <c r="P12646" s="14"/>
    </row>
    <row r="12647" spans="9:16" x14ac:dyDescent="0.25">
      <c r="I12647" s="14"/>
      <c r="J12647" s="14"/>
      <c r="K12647" s="14"/>
      <c r="L12647" s="14"/>
      <c r="M12647" s="14"/>
      <c r="N12647" s="14"/>
      <c r="O12647" s="14"/>
      <c r="P12647" s="14"/>
    </row>
    <row r="12648" spans="9:16" x14ac:dyDescent="0.25">
      <c r="I12648" s="14"/>
      <c r="J12648" s="14"/>
      <c r="K12648" s="14"/>
      <c r="L12648" s="14"/>
      <c r="M12648" s="14"/>
      <c r="N12648" s="14"/>
      <c r="O12648" s="14"/>
      <c r="P12648" s="14"/>
    </row>
    <row r="12649" spans="9:16" x14ac:dyDescent="0.25">
      <c r="I12649" s="14"/>
      <c r="J12649" s="14"/>
      <c r="K12649" s="14"/>
      <c r="L12649" s="14"/>
      <c r="M12649" s="14"/>
      <c r="N12649" s="14"/>
      <c r="O12649" s="14"/>
      <c r="P12649" s="14"/>
    </row>
    <row r="12650" spans="9:16" x14ac:dyDescent="0.25">
      <c r="I12650" s="14"/>
      <c r="J12650" s="14"/>
      <c r="K12650" s="14"/>
      <c r="L12650" s="14"/>
      <c r="M12650" s="14"/>
      <c r="N12650" s="14"/>
      <c r="O12650" s="14"/>
      <c r="P12650" s="14"/>
    </row>
    <row r="12651" spans="9:16" x14ac:dyDescent="0.25">
      <c r="I12651" s="14"/>
      <c r="J12651" s="14"/>
      <c r="K12651" s="14"/>
      <c r="L12651" s="14"/>
      <c r="M12651" s="14"/>
      <c r="N12651" s="14"/>
      <c r="O12651" s="14"/>
      <c r="P12651" s="14"/>
    </row>
    <row r="12652" spans="9:16" x14ac:dyDescent="0.25">
      <c r="I12652" s="14"/>
      <c r="J12652" s="14"/>
      <c r="K12652" s="14"/>
      <c r="L12652" s="14"/>
      <c r="M12652" s="14"/>
      <c r="N12652" s="14"/>
      <c r="O12652" s="14"/>
      <c r="P12652" s="14"/>
    </row>
    <row r="12653" spans="9:16" x14ac:dyDescent="0.25">
      <c r="I12653" s="14"/>
      <c r="J12653" s="14"/>
      <c r="K12653" s="14"/>
      <c r="L12653" s="14"/>
      <c r="M12653" s="14"/>
      <c r="N12653" s="14"/>
      <c r="O12653" s="14"/>
      <c r="P12653" s="14"/>
    </row>
    <row r="12654" spans="9:16" x14ac:dyDescent="0.25">
      <c r="I12654" s="14"/>
      <c r="J12654" s="14"/>
      <c r="K12654" s="14"/>
      <c r="L12654" s="14"/>
      <c r="M12654" s="14"/>
      <c r="N12654" s="14"/>
      <c r="O12654" s="14"/>
      <c r="P12654" s="14"/>
    </row>
    <row r="12655" spans="9:16" x14ac:dyDescent="0.25">
      <c r="I12655" s="14"/>
      <c r="J12655" s="14"/>
      <c r="K12655" s="14"/>
      <c r="L12655" s="14"/>
      <c r="M12655" s="14"/>
      <c r="N12655" s="14"/>
      <c r="O12655" s="14"/>
      <c r="P12655" s="14"/>
    </row>
    <row r="12656" spans="9:16" x14ac:dyDescent="0.25">
      <c r="I12656" s="14"/>
      <c r="J12656" s="14"/>
      <c r="K12656" s="14"/>
      <c r="L12656" s="14"/>
      <c r="M12656" s="14"/>
      <c r="N12656" s="14"/>
      <c r="O12656" s="14"/>
      <c r="P12656" s="14"/>
    </row>
    <row r="12657" spans="9:16" x14ac:dyDescent="0.25">
      <c r="I12657" s="14"/>
      <c r="J12657" s="14"/>
      <c r="K12657" s="14"/>
      <c r="L12657" s="14"/>
      <c r="M12657" s="14"/>
      <c r="N12657" s="14"/>
      <c r="O12657" s="14"/>
      <c r="P12657" s="14"/>
    </row>
    <row r="12658" spans="9:16" x14ac:dyDescent="0.25">
      <c r="I12658" s="14"/>
      <c r="J12658" s="14"/>
      <c r="K12658" s="14"/>
      <c r="L12658" s="14"/>
      <c r="M12658" s="14"/>
      <c r="N12658" s="14"/>
      <c r="O12658" s="14"/>
      <c r="P12658" s="14"/>
    </row>
    <row r="12659" spans="9:16" x14ac:dyDescent="0.25">
      <c r="I12659" s="14"/>
      <c r="J12659" s="14"/>
      <c r="K12659" s="14"/>
      <c r="L12659" s="14"/>
      <c r="M12659" s="14"/>
      <c r="N12659" s="14"/>
      <c r="O12659" s="14"/>
      <c r="P12659" s="14"/>
    </row>
    <row r="12660" spans="9:16" x14ac:dyDescent="0.25">
      <c r="I12660" s="14"/>
      <c r="J12660" s="14"/>
      <c r="K12660" s="14"/>
      <c r="L12660" s="14"/>
      <c r="M12660" s="14"/>
      <c r="N12660" s="14"/>
      <c r="O12660" s="14"/>
      <c r="P12660" s="14"/>
    </row>
    <row r="12661" spans="9:16" x14ac:dyDescent="0.25">
      <c r="I12661" s="14"/>
      <c r="J12661" s="14"/>
      <c r="K12661" s="14"/>
      <c r="L12661" s="14"/>
      <c r="M12661" s="14"/>
      <c r="N12661" s="14"/>
      <c r="O12661" s="14"/>
      <c r="P12661" s="14"/>
    </row>
    <row r="12662" spans="9:16" x14ac:dyDescent="0.25">
      <c r="I12662" s="14"/>
      <c r="J12662" s="14"/>
      <c r="K12662" s="14"/>
      <c r="L12662" s="14"/>
      <c r="M12662" s="14"/>
      <c r="N12662" s="14"/>
      <c r="O12662" s="14"/>
      <c r="P12662" s="14"/>
    </row>
    <row r="12663" spans="9:16" x14ac:dyDescent="0.25">
      <c r="I12663" s="14"/>
      <c r="J12663" s="14"/>
      <c r="K12663" s="14"/>
      <c r="L12663" s="14"/>
      <c r="M12663" s="14"/>
      <c r="N12663" s="14"/>
      <c r="O12663" s="14"/>
      <c r="P12663" s="14"/>
    </row>
    <row r="12664" spans="9:16" x14ac:dyDescent="0.25">
      <c r="I12664" s="14"/>
      <c r="J12664" s="14"/>
      <c r="K12664" s="14"/>
      <c r="L12664" s="14"/>
      <c r="M12664" s="14"/>
      <c r="N12664" s="14"/>
      <c r="O12664" s="14"/>
      <c r="P12664" s="14"/>
    </row>
    <row r="12665" spans="9:16" x14ac:dyDescent="0.25">
      <c r="I12665" s="14"/>
      <c r="J12665" s="14"/>
      <c r="K12665" s="14"/>
      <c r="L12665" s="14"/>
      <c r="M12665" s="14"/>
      <c r="N12665" s="14"/>
      <c r="O12665" s="14"/>
      <c r="P12665" s="14"/>
    </row>
    <row r="12666" spans="9:16" x14ac:dyDescent="0.25">
      <c r="I12666" s="14"/>
      <c r="J12666" s="14"/>
      <c r="K12666" s="14"/>
      <c r="L12666" s="14"/>
      <c r="M12666" s="14"/>
      <c r="N12666" s="14"/>
      <c r="O12666" s="14"/>
      <c r="P12666" s="14"/>
    </row>
    <row r="12667" spans="9:16" x14ac:dyDescent="0.25">
      <c r="I12667" s="14"/>
      <c r="J12667" s="14"/>
      <c r="K12667" s="14"/>
      <c r="L12667" s="14"/>
      <c r="M12667" s="14"/>
      <c r="N12667" s="14"/>
      <c r="O12667" s="14"/>
      <c r="P12667" s="14"/>
    </row>
    <row r="12668" spans="9:16" x14ac:dyDescent="0.25">
      <c r="I12668" s="14"/>
      <c r="J12668" s="14"/>
      <c r="K12668" s="14"/>
      <c r="L12668" s="14"/>
      <c r="M12668" s="14"/>
      <c r="N12668" s="14"/>
      <c r="O12668" s="14"/>
      <c r="P12668" s="14"/>
    </row>
    <row r="12669" spans="9:16" x14ac:dyDescent="0.25">
      <c r="I12669" s="14"/>
      <c r="J12669" s="14"/>
      <c r="K12669" s="14"/>
      <c r="L12669" s="14"/>
      <c r="M12669" s="14"/>
      <c r="N12669" s="14"/>
      <c r="O12669" s="14"/>
      <c r="P12669" s="14"/>
    </row>
    <row r="12670" spans="9:16" x14ac:dyDescent="0.25">
      <c r="I12670" s="14"/>
      <c r="J12670" s="14"/>
      <c r="K12670" s="14"/>
      <c r="L12670" s="14"/>
      <c r="M12670" s="14"/>
      <c r="N12670" s="14"/>
      <c r="O12670" s="14"/>
      <c r="P12670" s="14"/>
    </row>
    <row r="12671" spans="9:16" x14ac:dyDescent="0.25">
      <c r="I12671" s="14"/>
      <c r="J12671" s="14"/>
      <c r="K12671" s="14"/>
      <c r="L12671" s="14"/>
      <c r="M12671" s="14"/>
      <c r="N12671" s="14"/>
      <c r="O12671" s="14"/>
      <c r="P12671" s="14"/>
    </row>
    <row r="12672" spans="9:16" x14ac:dyDescent="0.25">
      <c r="I12672" s="14"/>
      <c r="J12672" s="14"/>
      <c r="K12672" s="14"/>
      <c r="L12672" s="14"/>
      <c r="M12672" s="14"/>
      <c r="N12672" s="14"/>
      <c r="O12672" s="14"/>
      <c r="P12672" s="14"/>
    </row>
    <row r="12673" spans="9:16" x14ac:dyDescent="0.25">
      <c r="I12673" s="14"/>
      <c r="J12673" s="14"/>
      <c r="K12673" s="14"/>
      <c r="L12673" s="14"/>
      <c r="M12673" s="14"/>
      <c r="N12673" s="14"/>
      <c r="O12673" s="14"/>
      <c r="P12673" s="14"/>
    </row>
    <row r="12674" spans="9:16" x14ac:dyDescent="0.25">
      <c r="I12674" s="14"/>
      <c r="J12674" s="14"/>
      <c r="K12674" s="14"/>
      <c r="L12674" s="14"/>
      <c r="M12674" s="14"/>
      <c r="N12674" s="14"/>
      <c r="O12674" s="14"/>
      <c r="P12674" s="14"/>
    </row>
    <row r="12675" spans="9:16" x14ac:dyDescent="0.25">
      <c r="I12675" s="14"/>
      <c r="J12675" s="14"/>
      <c r="K12675" s="14"/>
      <c r="L12675" s="14"/>
      <c r="M12675" s="14"/>
      <c r="N12675" s="14"/>
      <c r="O12675" s="14"/>
      <c r="P12675" s="14"/>
    </row>
    <row r="12676" spans="9:16" x14ac:dyDescent="0.25">
      <c r="I12676" s="14"/>
      <c r="J12676" s="14"/>
      <c r="K12676" s="14"/>
      <c r="L12676" s="14"/>
      <c r="M12676" s="14"/>
      <c r="N12676" s="14"/>
      <c r="O12676" s="14"/>
      <c r="P12676" s="14"/>
    </row>
    <row r="12677" spans="9:16" x14ac:dyDescent="0.25">
      <c r="I12677" s="14"/>
      <c r="J12677" s="14"/>
      <c r="K12677" s="14"/>
      <c r="L12677" s="14"/>
      <c r="M12677" s="14"/>
      <c r="N12677" s="14"/>
      <c r="O12677" s="14"/>
      <c r="P12677" s="14"/>
    </row>
    <row r="12678" spans="9:16" x14ac:dyDescent="0.25">
      <c r="I12678" s="14"/>
      <c r="J12678" s="14"/>
      <c r="K12678" s="14"/>
      <c r="L12678" s="14"/>
      <c r="M12678" s="14"/>
      <c r="N12678" s="14"/>
      <c r="O12678" s="14"/>
      <c r="P12678" s="14"/>
    </row>
    <row r="12679" spans="9:16" x14ac:dyDescent="0.25">
      <c r="I12679" s="14"/>
      <c r="J12679" s="14"/>
      <c r="K12679" s="14"/>
      <c r="L12679" s="14"/>
      <c r="M12679" s="14"/>
      <c r="N12679" s="14"/>
      <c r="O12679" s="14"/>
      <c r="P12679" s="14"/>
    </row>
    <row r="12680" spans="9:16" x14ac:dyDescent="0.25">
      <c r="I12680" s="14"/>
      <c r="J12680" s="14"/>
      <c r="K12680" s="14"/>
      <c r="L12680" s="14"/>
      <c r="M12680" s="14"/>
      <c r="N12680" s="14"/>
      <c r="O12680" s="14"/>
      <c r="P12680" s="14"/>
    </row>
    <row r="12681" spans="9:16" x14ac:dyDescent="0.25">
      <c r="I12681" s="14"/>
      <c r="J12681" s="14"/>
      <c r="K12681" s="14"/>
      <c r="L12681" s="14"/>
      <c r="M12681" s="14"/>
      <c r="N12681" s="14"/>
      <c r="O12681" s="14"/>
      <c r="P12681" s="14"/>
    </row>
    <row r="12682" spans="9:16" x14ac:dyDescent="0.25">
      <c r="I12682" s="14"/>
      <c r="J12682" s="14"/>
      <c r="K12682" s="14"/>
      <c r="L12682" s="14"/>
      <c r="M12682" s="14"/>
      <c r="N12682" s="14"/>
      <c r="O12682" s="14"/>
      <c r="P12682" s="14"/>
    </row>
    <row r="12683" spans="9:16" x14ac:dyDescent="0.25">
      <c r="I12683" s="14"/>
      <c r="J12683" s="14"/>
      <c r="K12683" s="14"/>
      <c r="L12683" s="14"/>
      <c r="M12683" s="14"/>
      <c r="N12683" s="14"/>
      <c r="O12683" s="14"/>
      <c r="P12683" s="14"/>
    </row>
    <row r="12684" spans="9:16" x14ac:dyDescent="0.25">
      <c r="I12684" s="14"/>
      <c r="J12684" s="14"/>
      <c r="K12684" s="14"/>
      <c r="L12684" s="14"/>
      <c r="M12684" s="14"/>
      <c r="N12684" s="14"/>
      <c r="O12684" s="14"/>
      <c r="P12684" s="14"/>
    </row>
    <row r="12685" spans="9:16" x14ac:dyDescent="0.25">
      <c r="I12685" s="14"/>
      <c r="J12685" s="14"/>
      <c r="K12685" s="14"/>
      <c r="L12685" s="14"/>
      <c r="M12685" s="14"/>
      <c r="N12685" s="14"/>
      <c r="O12685" s="14"/>
      <c r="P12685" s="14"/>
    </row>
    <row r="12686" spans="9:16" x14ac:dyDescent="0.25">
      <c r="I12686" s="14"/>
      <c r="J12686" s="14"/>
      <c r="K12686" s="14"/>
      <c r="L12686" s="14"/>
      <c r="M12686" s="14"/>
      <c r="N12686" s="14"/>
      <c r="O12686" s="14"/>
      <c r="P12686" s="14"/>
    </row>
    <row r="12687" spans="9:16" x14ac:dyDescent="0.25">
      <c r="I12687" s="14"/>
      <c r="J12687" s="14"/>
      <c r="K12687" s="14"/>
      <c r="L12687" s="14"/>
      <c r="M12687" s="14"/>
      <c r="N12687" s="14"/>
      <c r="O12687" s="14"/>
      <c r="P12687" s="14"/>
    </row>
    <row r="12688" spans="9:16" x14ac:dyDescent="0.25">
      <c r="I12688" s="14"/>
      <c r="J12688" s="14"/>
      <c r="K12688" s="14"/>
      <c r="L12688" s="14"/>
      <c r="M12688" s="14"/>
      <c r="N12688" s="14"/>
      <c r="O12688" s="14"/>
      <c r="P12688" s="14"/>
    </row>
    <row r="12689" spans="9:16" x14ac:dyDescent="0.25">
      <c r="I12689" s="14"/>
      <c r="J12689" s="14"/>
      <c r="K12689" s="14"/>
      <c r="L12689" s="14"/>
      <c r="M12689" s="14"/>
      <c r="N12689" s="14"/>
      <c r="O12689" s="14"/>
      <c r="P12689" s="14"/>
    </row>
    <row r="12690" spans="9:16" x14ac:dyDescent="0.25">
      <c r="I12690" s="14"/>
      <c r="J12690" s="14"/>
      <c r="K12690" s="14"/>
      <c r="L12690" s="14"/>
      <c r="M12690" s="14"/>
      <c r="N12690" s="14"/>
      <c r="O12690" s="14"/>
      <c r="P12690" s="14"/>
    </row>
    <row r="12691" spans="9:16" x14ac:dyDescent="0.25">
      <c r="I12691" s="14"/>
      <c r="J12691" s="14"/>
      <c r="K12691" s="14"/>
      <c r="L12691" s="14"/>
      <c r="M12691" s="14"/>
      <c r="N12691" s="14"/>
      <c r="O12691" s="14"/>
      <c r="P12691" s="14"/>
    </row>
    <row r="12692" spans="9:16" x14ac:dyDescent="0.25">
      <c r="I12692" s="14"/>
      <c r="J12692" s="14"/>
      <c r="K12692" s="14"/>
      <c r="L12692" s="14"/>
      <c r="M12692" s="14"/>
      <c r="N12692" s="14"/>
      <c r="O12692" s="14"/>
      <c r="P12692" s="14"/>
    </row>
    <row r="12693" spans="9:16" x14ac:dyDescent="0.25">
      <c r="I12693" s="14"/>
      <c r="J12693" s="14"/>
      <c r="K12693" s="14"/>
      <c r="L12693" s="14"/>
      <c r="M12693" s="14"/>
      <c r="N12693" s="14"/>
      <c r="O12693" s="14"/>
      <c r="P12693" s="14"/>
    </row>
    <row r="12694" spans="9:16" x14ac:dyDescent="0.25">
      <c r="I12694" s="14"/>
      <c r="J12694" s="14"/>
      <c r="K12694" s="14"/>
      <c r="L12694" s="14"/>
      <c r="M12694" s="14"/>
      <c r="N12694" s="14"/>
      <c r="O12694" s="14"/>
      <c r="P12694" s="14"/>
    </row>
    <row r="12695" spans="9:16" x14ac:dyDescent="0.25">
      <c r="I12695" s="14"/>
      <c r="J12695" s="14"/>
      <c r="K12695" s="14"/>
      <c r="L12695" s="14"/>
      <c r="M12695" s="14"/>
      <c r="N12695" s="14"/>
      <c r="O12695" s="14"/>
      <c r="P12695" s="14"/>
    </row>
    <row r="12696" spans="9:16" x14ac:dyDescent="0.25">
      <c r="I12696" s="14"/>
      <c r="J12696" s="14"/>
      <c r="K12696" s="14"/>
      <c r="L12696" s="14"/>
      <c r="M12696" s="14"/>
      <c r="N12696" s="14"/>
      <c r="O12696" s="14"/>
      <c r="P12696" s="14"/>
    </row>
    <row r="12697" spans="9:16" x14ac:dyDescent="0.25">
      <c r="I12697" s="14"/>
      <c r="J12697" s="14"/>
      <c r="K12697" s="14"/>
      <c r="L12697" s="14"/>
      <c r="M12697" s="14"/>
      <c r="N12697" s="14"/>
      <c r="O12697" s="14"/>
      <c r="P12697" s="14"/>
    </row>
    <row r="12698" spans="9:16" x14ac:dyDescent="0.25">
      <c r="I12698" s="14"/>
      <c r="J12698" s="14"/>
      <c r="K12698" s="14"/>
      <c r="L12698" s="14"/>
      <c r="M12698" s="14"/>
      <c r="N12698" s="14"/>
      <c r="O12698" s="14"/>
      <c r="P12698" s="14"/>
    </row>
    <row r="12699" spans="9:16" x14ac:dyDescent="0.25">
      <c r="I12699" s="14"/>
      <c r="J12699" s="14"/>
      <c r="K12699" s="14"/>
      <c r="L12699" s="14"/>
      <c r="M12699" s="14"/>
      <c r="N12699" s="14"/>
      <c r="O12699" s="14"/>
      <c r="P12699" s="14"/>
    </row>
    <row r="12700" spans="9:16" x14ac:dyDescent="0.25">
      <c r="I12700" s="14"/>
      <c r="J12700" s="14"/>
      <c r="K12700" s="14"/>
      <c r="L12700" s="14"/>
      <c r="M12700" s="14"/>
      <c r="N12700" s="14"/>
      <c r="O12700" s="14"/>
      <c r="P12700" s="14"/>
    </row>
    <row r="12701" spans="9:16" x14ac:dyDescent="0.25">
      <c r="I12701" s="14"/>
      <c r="J12701" s="14"/>
      <c r="K12701" s="14"/>
      <c r="L12701" s="14"/>
      <c r="M12701" s="14"/>
      <c r="N12701" s="14"/>
      <c r="O12701" s="14"/>
      <c r="P12701" s="14"/>
    </row>
    <row r="12702" spans="9:16" x14ac:dyDescent="0.25">
      <c r="I12702" s="14"/>
      <c r="J12702" s="14"/>
      <c r="K12702" s="14"/>
      <c r="L12702" s="14"/>
      <c r="M12702" s="14"/>
      <c r="N12702" s="14"/>
      <c r="O12702" s="14"/>
      <c r="P12702" s="14"/>
    </row>
    <row r="12703" spans="9:16" x14ac:dyDescent="0.25">
      <c r="I12703" s="14"/>
      <c r="J12703" s="14"/>
      <c r="K12703" s="14"/>
      <c r="L12703" s="14"/>
      <c r="M12703" s="14"/>
      <c r="N12703" s="14"/>
      <c r="O12703" s="14"/>
      <c r="P12703" s="14"/>
    </row>
    <row r="12704" spans="9:16" x14ac:dyDescent="0.25">
      <c r="I12704" s="14"/>
      <c r="J12704" s="14"/>
      <c r="K12704" s="14"/>
      <c r="L12704" s="14"/>
      <c r="M12704" s="14"/>
      <c r="N12704" s="14"/>
      <c r="O12704" s="14"/>
      <c r="P12704" s="14"/>
    </row>
    <row r="12705" spans="9:16" x14ac:dyDescent="0.25">
      <c r="I12705" s="14"/>
      <c r="J12705" s="14"/>
      <c r="K12705" s="14"/>
      <c r="L12705" s="14"/>
      <c r="M12705" s="14"/>
      <c r="N12705" s="14"/>
      <c r="O12705" s="14"/>
      <c r="P12705" s="14"/>
    </row>
    <row r="12706" spans="9:16" x14ac:dyDescent="0.25">
      <c r="I12706" s="14"/>
      <c r="J12706" s="14"/>
      <c r="K12706" s="14"/>
      <c r="L12706" s="14"/>
      <c r="M12706" s="14"/>
      <c r="N12706" s="14"/>
      <c r="O12706" s="14"/>
      <c r="P12706" s="14"/>
    </row>
    <row r="12707" spans="9:16" x14ac:dyDescent="0.25">
      <c r="I12707" s="14"/>
      <c r="J12707" s="14"/>
      <c r="K12707" s="14"/>
      <c r="L12707" s="14"/>
      <c r="M12707" s="14"/>
      <c r="N12707" s="14"/>
      <c r="O12707" s="14"/>
      <c r="P12707" s="14"/>
    </row>
    <row r="12708" spans="9:16" x14ac:dyDescent="0.25">
      <c r="I12708" s="14"/>
      <c r="J12708" s="14"/>
      <c r="K12708" s="14"/>
      <c r="L12708" s="14"/>
      <c r="M12708" s="14"/>
      <c r="N12708" s="14"/>
      <c r="O12708" s="14"/>
      <c r="P12708" s="14"/>
    </row>
    <row r="12709" spans="9:16" x14ac:dyDescent="0.25">
      <c r="I12709" s="14"/>
      <c r="J12709" s="14"/>
      <c r="K12709" s="14"/>
      <c r="L12709" s="14"/>
      <c r="M12709" s="14"/>
      <c r="N12709" s="14"/>
      <c r="O12709" s="14"/>
      <c r="P12709" s="14"/>
    </row>
    <row r="12710" spans="9:16" x14ac:dyDescent="0.25">
      <c r="I12710" s="14"/>
      <c r="J12710" s="14"/>
      <c r="K12710" s="14"/>
      <c r="L12710" s="14"/>
      <c r="M12710" s="14"/>
      <c r="N12710" s="14"/>
      <c r="O12710" s="14"/>
      <c r="P12710" s="14"/>
    </row>
    <row r="12711" spans="9:16" x14ac:dyDescent="0.25">
      <c r="I12711" s="14"/>
      <c r="J12711" s="14"/>
      <c r="K12711" s="14"/>
      <c r="L12711" s="14"/>
      <c r="M12711" s="14"/>
      <c r="N12711" s="14"/>
      <c r="O12711" s="14"/>
      <c r="P12711" s="14"/>
    </row>
    <row r="12712" spans="9:16" x14ac:dyDescent="0.25">
      <c r="I12712" s="14"/>
      <c r="J12712" s="14"/>
      <c r="K12712" s="14"/>
      <c r="L12712" s="14"/>
      <c r="M12712" s="14"/>
      <c r="N12712" s="14"/>
      <c r="O12712" s="14"/>
      <c r="P12712" s="14"/>
    </row>
    <row r="12713" spans="9:16" x14ac:dyDescent="0.25">
      <c r="I12713" s="14"/>
      <c r="J12713" s="14"/>
      <c r="K12713" s="14"/>
      <c r="L12713" s="14"/>
      <c r="M12713" s="14"/>
      <c r="N12713" s="14"/>
      <c r="O12713" s="14"/>
      <c r="P12713" s="14"/>
    </row>
    <row r="12714" spans="9:16" x14ac:dyDescent="0.25">
      <c r="I12714" s="14"/>
      <c r="J12714" s="14"/>
      <c r="K12714" s="14"/>
      <c r="L12714" s="14"/>
      <c r="M12714" s="14"/>
      <c r="N12714" s="14"/>
      <c r="O12714" s="14"/>
      <c r="P12714" s="14"/>
    </row>
    <row r="12715" spans="9:16" x14ac:dyDescent="0.25">
      <c r="I12715" s="14"/>
      <c r="J12715" s="14"/>
      <c r="K12715" s="14"/>
      <c r="L12715" s="14"/>
      <c r="M12715" s="14"/>
      <c r="N12715" s="14"/>
      <c r="O12715" s="14"/>
      <c r="P12715" s="14"/>
    </row>
    <row r="12716" spans="9:16" x14ac:dyDescent="0.25">
      <c r="I12716" s="14"/>
      <c r="J12716" s="14"/>
      <c r="K12716" s="14"/>
      <c r="L12716" s="14"/>
      <c r="M12716" s="14"/>
      <c r="N12716" s="14"/>
      <c r="O12716" s="14"/>
      <c r="P12716" s="14"/>
    </row>
    <row r="12717" spans="9:16" x14ac:dyDescent="0.25">
      <c r="I12717" s="14"/>
      <c r="J12717" s="14"/>
      <c r="K12717" s="14"/>
      <c r="L12717" s="14"/>
      <c r="M12717" s="14"/>
      <c r="N12717" s="14"/>
      <c r="O12717" s="14"/>
      <c r="P12717" s="14"/>
    </row>
    <row r="12718" spans="9:16" x14ac:dyDescent="0.25">
      <c r="I12718" s="14"/>
      <c r="J12718" s="14"/>
      <c r="K12718" s="14"/>
      <c r="L12718" s="14"/>
      <c r="M12718" s="14"/>
      <c r="N12718" s="14"/>
      <c r="O12718" s="14"/>
      <c r="P12718" s="14"/>
    </row>
    <row r="12719" spans="9:16" x14ac:dyDescent="0.25">
      <c r="I12719" s="14"/>
      <c r="J12719" s="14"/>
      <c r="K12719" s="14"/>
      <c r="L12719" s="14"/>
      <c r="M12719" s="14"/>
      <c r="N12719" s="14"/>
      <c r="O12719" s="14"/>
      <c r="P12719" s="14"/>
    </row>
    <row r="12720" spans="9:16" x14ac:dyDescent="0.25">
      <c r="I12720" s="14"/>
      <c r="J12720" s="14"/>
      <c r="K12720" s="14"/>
      <c r="L12720" s="14"/>
      <c r="M12720" s="14"/>
      <c r="N12720" s="14"/>
      <c r="O12720" s="14"/>
      <c r="P12720" s="14"/>
    </row>
    <row r="12721" spans="9:16" x14ac:dyDescent="0.25">
      <c r="I12721" s="14"/>
      <c r="J12721" s="14"/>
      <c r="K12721" s="14"/>
      <c r="L12721" s="14"/>
      <c r="M12721" s="14"/>
      <c r="N12721" s="14"/>
      <c r="O12721" s="14"/>
      <c r="P12721" s="14"/>
    </row>
    <row r="12722" spans="9:16" x14ac:dyDescent="0.25">
      <c r="I12722" s="14"/>
      <c r="J12722" s="14"/>
      <c r="K12722" s="14"/>
      <c r="L12722" s="14"/>
      <c r="M12722" s="14"/>
      <c r="N12722" s="14"/>
      <c r="O12722" s="14"/>
      <c r="P12722" s="14"/>
    </row>
    <row r="12723" spans="9:16" x14ac:dyDescent="0.25">
      <c r="I12723" s="14"/>
      <c r="J12723" s="14"/>
      <c r="K12723" s="14"/>
      <c r="L12723" s="14"/>
      <c r="M12723" s="14"/>
      <c r="N12723" s="14"/>
      <c r="O12723" s="14"/>
      <c r="P12723" s="14"/>
    </row>
    <row r="12724" spans="9:16" x14ac:dyDescent="0.25">
      <c r="I12724" s="14"/>
      <c r="J12724" s="14"/>
      <c r="K12724" s="14"/>
      <c r="L12724" s="14"/>
      <c r="M12724" s="14"/>
      <c r="N12724" s="14"/>
      <c r="O12724" s="14"/>
      <c r="P12724" s="14"/>
    </row>
    <row r="12725" spans="9:16" x14ac:dyDescent="0.25">
      <c r="I12725" s="14"/>
      <c r="J12725" s="14"/>
      <c r="K12725" s="14"/>
      <c r="L12725" s="14"/>
      <c r="M12725" s="14"/>
      <c r="N12725" s="14"/>
      <c r="O12725" s="14"/>
      <c r="P12725" s="14"/>
    </row>
    <row r="12726" spans="9:16" x14ac:dyDescent="0.25">
      <c r="I12726" s="14"/>
      <c r="J12726" s="14"/>
      <c r="K12726" s="14"/>
      <c r="L12726" s="14"/>
      <c r="M12726" s="14"/>
      <c r="N12726" s="14"/>
      <c r="O12726" s="14"/>
      <c r="P12726" s="14"/>
    </row>
    <row r="12727" spans="9:16" x14ac:dyDescent="0.25">
      <c r="I12727" s="14"/>
      <c r="J12727" s="14"/>
      <c r="K12727" s="14"/>
      <c r="L12727" s="14"/>
      <c r="M12727" s="14"/>
      <c r="N12727" s="14"/>
      <c r="O12727" s="14"/>
      <c r="P12727" s="14"/>
    </row>
    <row r="12728" spans="9:16" x14ac:dyDescent="0.25">
      <c r="I12728" s="14"/>
      <c r="J12728" s="14"/>
      <c r="K12728" s="14"/>
      <c r="L12728" s="14"/>
      <c r="M12728" s="14"/>
      <c r="N12728" s="14"/>
      <c r="O12728" s="14"/>
      <c r="P12728" s="14"/>
    </row>
    <row r="12729" spans="9:16" x14ac:dyDescent="0.25">
      <c r="I12729" s="14"/>
      <c r="J12729" s="14"/>
      <c r="K12729" s="14"/>
      <c r="L12729" s="14"/>
      <c r="M12729" s="14"/>
      <c r="N12729" s="14"/>
      <c r="O12729" s="14"/>
      <c r="P12729" s="14"/>
    </row>
    <row r="12730" spans="9:16" x14ac:dyDescent="0.25">
      <c r="I12730" s="14"/>
      <c r="J12730" s="14"/>
      <c r="K12730" s="14"/>
      <c r="L12730" s="14"/>
      <c r="M12730" s="14"/>
      <c r="N12730" s="14"/>
      <c r="O12730" s="14"/>
      <c r="P12730" s="14"/>
    </row>
    <row r="12731" spans="9:16" x14ac:dyDescent="0.25">
      <c r="I12731" s="14"/>
      <c r="J12731" s="14"/>
      <c r="K12731" s="14"/>
      <c r="L12731" s="14"/>
      <c r="M12731" s="14"/>
      <c r="N12731" s="14"/>
      <c r="O12731" s="14"/>
      <c r="P12731" s="14"/>
    </row>
    <row r="12732" spans="9:16" x14ac:dyDescent="0.25">
      <c r="I12732" s="14"/>
      <c r="J12732" s="14"/>
      <c r="K12732" s="14"/>
      <c r="L12732" s="14"/>
      <c r="M12732" s="14"/>
      <c r="N12732" s="14"/>
      <c r="O12732" s="14"/>
      <c r="P12732" s="14"/>
    </row>
    <row r="12733" spans="9:16" x14ac:dyDescent="0.25">
      <c r="I12733" s="14"/>
      <c r="J12733" s="14"/>
      <c r="K12733" s="14"/>
      <c r="L12733" s="14"/>
      <c r="M12733" s="14"/>
      <c r="N12733" s="14"/>
      <c r="O12733" s="14"/>
      <c r="P12733" s="14"/>
    </row>
    <row r="12734" spans="9:16" x14ac:dyDescent="0.25">
      <c r="I12734" s="14"/>
      <c r="J12734" s="14"/>
      <c r="K12734" s="14"/>
      <c r="L12734" s="14"/>
      <c r="M12734" s="14"/>
      <c r="N12734" s="14"/>
      <c r="O12734" s="14"/>
      <c r="P12734" s="14"/>
    </row>
    <row r="12735" spans="9:16" x14ac:dyDescent="0.25">
      <c r="I12735" s="14"/>
      <c r="J12735" s="14"/>
      <c r="K12735" s="14"/>
      <c r="L12735" s="14"/>
      <c r="M12735" s="14"/>
      <c r="N12735" s="14"/>
      <c r="O12735" s="14"/>
      <c r="P12735" s="14"/>
    </row>
    <row r="12736" spans="9:16" x14ac:dyDescent="0.25">
      <c r="I12736" s="14"/>
      <c r="J12736" s="14"/>
      <c r="K12736" s="14"/>
      <c r="L12736" s="14"/>
      <c r="M12736" s="14"/>
      <c r="N12736" s="14"/>
      <c r="O12736" s="14"/>
      <c r="P12736" s="14"/>
    </row>
    <row r="12737" spans="9:16" x14ac:dyDescent="0.25">
      <c r="I12737" s="14"/>
      <c r="J12737" s="14"/>
      <c r="K12737" s="14"/>
      <c r="L12737" s="14"/>
      <c r="M12737" s="14"/>
      <c r="N12737" s="14"/>
      <c r="O12737" s="14"/>
      <c r="P12737" s="14"/>
    </row>
    <row r="12738" spans="9:16" x14ac:dyDescent="0.25">
      <c r="I12738" s="14"/>
      <c r="J12738" s="14"/>
      <c r="K12738" s="14"/>
      <c r="L12738" s="14"/>
      <c r="M12738" s="14"/>
      <c r="N12738" s="14"/>
      <c r="O12738" s="14"/>
      <c r="P12738" s="14"/>
    </row>
    <row r="12739" spans="9:16" x14ac:dyDescent="0.25">
      <c r="I12739" s="14"/>
      <c r="J12739" s="14"/>
      <c r="K12739" s="14"/>
      <c r="L12739" s="14"/>
      <c r="M12739" s="14"/>
      <c r="N12739" s="14"/>
      <c r="O12739" s="14"/>
      <c r="P12739" s="14"/>
    </row>
    <row r="12740" spans="9:16" x14ac:dyDescent="0.25">
      <c r="I12740" s="14"/>
      <c r="J12740" s="14"/>
      <c r="K12740" s="14"/>
      <c r="L12740" s="14"/>
      <c r="M12740" s="14"/>
      <c r="N12740" s="14"/>
      <c r="O12740" s="14"/>
      <c r="P12740" s="14"/>
    </row>
    <row r="12741" spans="9:16" x14ac:dyDescent="0.25">
      <c r="I12741" s="14"/>
      <c r="J12741" s="14"/>
      <c r="K12741" s="14"/>
      <c r="L12741" s="14"/>
      <c r="M12741" s="14"/>
      <c r="N12741" s="14"/>
      <c r="O12741" s="14"/>
      <c r="P12741" s="14"/>
    </row>
    <row r="12742" spans="9:16" x14ac:dyDescent="0.25">
      <c r="I12742" s="14"/>
      <c r="J12742" s="14"/>
      <c r="K12742" s="14"/>
      <c r="L12742" s="14"/>
      <c r="M12742" s="14"/>
      <c r="N12742" s="14"/>
      <c r="O12742" s="14"/>
      <c r="P12742" s="14"/>
    </row>
    <row r="12743" spans="9:16" x14ac:dyDescent="0.25">
      <c r="I12743" s="14"/>
      <c r="J12743" s="14"/>
      <c r="K12743" s="14"/>
      <c r="L12743" s="14"/>
      <c r="M12743" s="14"/>
      <c r="N12743" s="14"/>
      <c r="O12743" s="14"/>
      <c r="P12743" s="14"/>
    </row>
    <row r="12744" spans="9:16" x14ac:dyDescent="0.25">
      <c r="I12744" s="14"/>
      <c r="J12744" s="14"/>
      <c r="K12744" s="14"/>
      <c r="L12744" s="14"/>
      <c r="M12744" s="14"/>
      <c r="N12744" s="14"/>
      <c r="O12744" s="14"/>
      <c r="P12744" s="14"/>
    </row>
    <row r="12745" spans="9:16" x14ac:dyDescent="0.25">
      <c r="I12745" s="14"/>
      <c r="J12745" s="14"/>
      <c r="K12745" s="14"/>
      <c r="L12745" s="14"/>
      <c r="M12745" s="14"/>
      <c r="N12745" s="14"/>
      <c r="O12745" s="14"/>
      <c r="P12745" s="14"/>
    </row>
    <row r="12746" spans="9:16" x14ac:dyDescent="0.25">
      <c r="I12746" s="14"/>
      <c r="J12746" s="14"/>
      <c r="K12746" s="14"/>
      <c r="L12746" s="14"/>
      <c r="M12746" s="14"/>
      <c r="N12746" s="14"/>
      <c r="O12746" s="14"/>
      <c r="P12746" s="14"/>
    </row>
    <row r="12747" spans="9:16" x14ac:dyDescent="0.25">
      <c r="I12747" s="14"/>
      <c r="J12747" s="14"/>
      <c r="K12747" s="14"/>
      <c r="L12747" s="14"/>
      <c r="M12747" s="14"/>
      <c r="N12747" s="14"/>
      <c r="O12747" s="14"/>
      <c r="P12747" s="14"/>
    </row>
    <row r="12748" spans="9:16" x14ac:dyDescent="0.25">
      <c r="I12748" s="14"/>
      <c r="J12748" s="14"/>
      <c r="K12748" s="14"/>
      <c r="L12748" s="14"/>
      <c r="M12748" s="14"/>
      <c r="N12748" s="14"/>
      <c r="O12748" s="14"/>
      <c r="P12748" s="14"/>
    </row>
    <row r="12749" spans="9:16" x14ac:dyDescent="0.25">
      <c r="I12749" s="14"/>
      <c r="J12749" s="14"/>
      <c r="K12749" s="14"/>
      <c r="L12749" s="14"/>
      <c r="M12749" s="14"/>
      <c r="N12749" s="14"/>
      <c r="O12749" s="14"/>
      <c r="P12749" s="14"/>
    </row>
    <row r="12750" spans="9:16" x14ac:dyDescent="0.25">
      <c r="I12750" s="14"/>
      <c r="J12750" s="14"/>
      <c r="K12750" s="14"/>
      <c r="L12750" s="14"/>
      <c r="M12750" s="14"/>
      <c r="N12750" s="14"/>
      <c r="O12750" s="14"/>
      <c r="P12750" s="14"/>
    </row>
    <row r="12751" spans="9:16" x14ac:dyDescent="0.25">
      <c r="I12751" s="14"/>
      <c r="J12751" s="14"/>
      <c r="K12751" s="14"/>
      <c r="L12751" s="14"/>
      <c r="M12751" s="14"/>
      <c r="N12751" s="14"/>
      <c r="O12751" s="14"/>
      <c r="P12751" s="14"/>
    </row>
    <row r="12752" spans="9:16" x14ac:dyDescent="0.25">
      <c r="I12752" s="14"/>
      <c r="J12752" s="14"/>
      <c r="K12752" s="14"/>
      <c r="L12752" s="14"/>
      <c r="M12752" s="14"/>
      <c r="N12752" s="14"/>
      <c r="O12752" s="14"/>
      <c r="P12752" s="14"/>
    </row>
    <row r="12753" spans="9:16" x14ac:dyDescent="0.25">
      <c r="I12753" s="14"/>
      <c r="J12753" s="14"/>
      <c r="K12753" s="14"/>
      <c r="L12753" s="14"/>
      <c r="M12753" s="14"/>
      <c r="N12753" s="14"/>
      <c r="O12753" s="14"/>
      <c r="P12753" s="14"/>
    </row>
    <row r="12754" spans="9:16" x14ac:dyDescent="0.25">
      <c r="I12754" s="14"/>
      <c r="J12754" s="14"/>
      <c r="K12754" s="14"/>
      <c r="L12754" s="14"/>
      <c r="M12754" s="14"/>
      <c r="N12754" s="14"/>
      <c r="O12754" s="14"/>
      <c r="P12754" s="14"/>
    </row>
    <row r="12755" spans="9:16" x14ac:dyDescent="0.25">
      <c r="I12755" s="14"/>
      <c r="J12755" s="14"/>
      <c r="K12755" s="14"/>
      <c r="L12755" s="14"/>
      <c r="M12755" s="14"/>
      <c r="N12755" s="14"/>
      <c r="O12755" s="14"/>
      <c r="P12755" s="14"/>
    </row>
    <row r="12756" spans="9:16" x14ac:dyDescent="0.25">
      <c r="I12756" s="14"/>
      <c r="J12756" s="14"/>
      <c r="K12756" s="14"/>
      <c r="L12756" s="14"/>
      <c r="M12756" s="14"/>
      <c r="N12756" s="14"/>
      <c r="O12756" s="14"/>
      <c r="P12756" s="14"/>
    </row>
    <row r="12757" spans="9:16" x14ac:dyDescent="0.25">
      <c r="I12757" s="14"/>
      <c r="J12757" s="14"/>
      <c r="K12757" s="14"/>
      <c r="L12757" s="14"/>
      <c r="M12757" s="14"/>
      <c r="N12757" s="14"/>
      <c r="O12757" s="14"/>
      <c r="P12757" s="14"/>
    </row>
    <row r="12758" spans="9:16" x14ac:dyDescent="0.25">
      <c r="I12758" s="14"/>
      <c r="J12758" s="14"/>
      <c r="K12758" s="14"/>
      <c r="L12758" s="14"/>
      <c r="M12758" s="14"/>
      <c r="N12758" s="14"/>
      <c r="O12758" s="14"/>
      <c r="P12758" s="14"/>
    </row>
    <row r="12759" spans="9:16" x14ac:dyDescent="0.25">
      <c r="I12759" s="14"/>
      <c r="J12759" s="14"/>
      <c r="K12759" s="14"/>
      <c r="L12759" s="14"/>
      <c r="M12759" s="14"/>
      <c r="N12759" s="14"/>
      <c r="O12759" s="14"/>
      <c r="P12759" s="14"/>
    </row>
    <row r="12760" spans="9:16" x14ac:dyDescent="0.25">
      <c r="I12760" s="14"/>
      <c r="J12760" s="14"/>
      <c r="K12760" s="14"/>
      <c r="L12760" s="14"/>
      <c r="M12760" s="14"/>
      <c r="N12760" s="14"/>
      <c r="O12760" s="14"/>
      <c r="P12760" s="14"/>
    </row>
    <row r="12761" spans="9:16" x14ac:dyDescent="0.25">
      <c r="I12761" s="14"/>
      <c r="J12761" s="14"/>
      <c r="K12761" s="14"/>
      <c r="L12761" s="14"/>
      <c r="M12761" s="14"/>
      <c r="N12761" s="14"/>
      <c r="O12761" s="14"/>
      <c r="P12761" s="14"/>
    </row>
    <row r="12762" spans="9:16" x14ac:dyDescent="0.25">
      <c r="I12762" s="14"/>
      <c r="J12762" s="14"/>
      <c r="K12762" s="14"/>
      <c r="L12762" s="14"/>
      <c r="M12762" s="14"/>
      <c r="N12762" s="14"/>
      <c r="O12762" s="14"/>
      <c r="P12762" s="14"/>
    </row>
    <row r="12763" spans="9:16" x14ac:dyDescent="0.25">
      <c r="I12763" s="14"/>
      <c r="J12763" s="14"/>
      <c r="K12763" s="14"/>
      <c r="L12763" s="14"/>
      <c r="M12763" s="14"/>
      <c r="N12763" s="14"/>
      <c r="O12763" s="14"/>
      <c r="P12763" s="14"/>
    </row>
    <row r="12764" spans="9:16" x14ac:dyDescent="0.25">
      <c r="I12764" s="14"/>
      <c r="J12764" s="14"/>
      <c r="K12764" s="14"/>
      <c r="L12764" s="14"/>
      <c r="M12764" s="14"/>
      <c r="N12764" s="14"/>
      <c r="O12764" s="14"/>
      <c r="P12764" s="14"/>
    </row>
    <row r="12765" spans="9:16" x14ac:dyDescent="0.25">
      <c r="I12765" s="14"/>
      <c r="J12765" s="14"/>
      <c r="K12765" s="14"/>
      <c r="L12765" s="14"/>
      <c r="M12765" s="14"/>
      <c r="N12765" s="14"/>
      <c r="O12765" s="14"/>
      <c r="P12765" s="14"/>
    </row>
    <row r="12766" spans="9:16" x14ac:dyDescent="0.25">
      <c r="I12766" s="14"/>
      <c r="J12766" s="14"/>
      <c r="K12766" s="14"/>
      <c r="L12766" s="14"/>
      <c r="M12766" s="14"/>
      <c r="N12766" s="14"/>
      <c r="O12766" s="14"/>
      <c r="P12766" s="14"/>
    </row>
    <row r="12767" spans="9:16" x14ac:dyDescent="0.25">
      <c r="I12767" s="14"/>
      <c r="J12767" s="14"/>
      <c r="K12767" s="14"/>
      <c r="L12767" s="14"/>
      <c r="M12767" s="14"/>
      <c r="N12767" s="14"/>
      <c r="O12767" s="14"/>
      <c r="P12767" s="14"/>
    </row>
    <row r="12768" spans="9:16" x14ac:dyDescent="0.25">
      <c r="I12768" s="14"/>
      <c r="J12768" s="14"/>
      <c r="K12768" s="14"/>
      <c r="L12768" s="14"/>
      <c r="M12768" s="14"/>
      <c r="N12768" s="14"/>
      <c r="O12768" s="14"/>
      <c r="P12768" s="14"/>
    </row>
    <row r="12769" spans="9:16" x14ac:dyDescent="0.25">
      <c r="I12769" s="14"/>
      <c r="J12769" s="14"/>
      <c r="K12769" s="14"/>
      <c r="L12769" s="14"/>
      <c r="M12769" s="14"/>
      <c r="N12769" s="14"/>
      <c r="O12769" s="14"/>
      <c r="P12769" s="14"/>
    </row>
    <row r="12770" spans="9:16" x14ac:dyDescent="0.25">
      <c r="I12770" s="14"/>
      <c r="J12770" s="14"/>
      <c r="K12770" s="14"/>
      <c r="L12770" s="14"/>
      <c r="M12770" s="14"/>
      <c r="N12770" s="14"/>
      <c r="O12770" s="14"/>
      <c r="P12770" s="14"/>
    </row>
    <row r="12771" spans="9:16" x14ac:dyDescent="0.25">
      <c r="I12771" s="14"/>
      <c r="J12771" s="14"/>
      <c r="K12771" s="14"/>
      <c r="L12771" s="14"/>
      <c r="M12771" s="14"/>
      <c r="N12771" s="14"/>
      <c r="O12771" s="14"/>
      <c r="P12771" s="14"/>
    </row>
    <row r="12772" spans="9:16" x14ac:dyDescent="0.25">
      <c r="I12772" s="14"/>
      <c r="J12772" s="14"/>
      <c r="K12772" s="14"/>
      <c r="L12772" s="14"/>
      <c r="M12772" s="14"/>
      <c r="N12772" s="14"/>
      <c r="O12772" s="14"/>
      <c r="P12772" s="14"/>
    </row>
    <row r="12773" spans="9:16" x14ac:dyDescent="0.25">
      <c r="I12773" s="14"/>
      <c r="J12773" s="14"/>
      <c r="K12773" s="14"/>
      <c r="L12773" s="14"/>
      <c r="M12773" s="14"/>
      <c r="N12773" s="14"/>
      <c r="O12773" s="14"/>
      <c r="P12773" s="14"/>
    </row>
    <row r="12774" spans="9:16" x14ac:dyDescent="0.25">
      <c r="I12774" s="14"/>
      <c r="J12774" s="14"/>
      <c r="K12774" s="14"/>
      <c r="L12774" s="14"/>
      <c r="M12774" s="14"/>
      <c r="N12774" s="14"/>
      <c r="O12774" s="14"/>
      <c r="P12774" s="14"/>
    </row>
    <row r="12775" spans="9:16" x14ac:dyDescent="0.25">
      <c r="I12775" s="14"/>
      <c r="J12775" s="14"/>
      <c r="K12775" s="14"/>
      <c r="L12775" s="14"/>
      <c r="M12775" s="14"/>
      <c r="N12775" s="14"/>
      <c r="O12775" s="14"/>
      <c r="P12775" s="14"/>
    </row>
    <row r="12776" spans="9:16" x14ac:dyDescent="0.25">
      <c r="I12776" s="14"/>
      <c r="J12776" s="14"/>
      <c r="K12776" s="14"/>
      <c r="L12776" s="14"/>
      <c r="M12776" s="14"/>
      <c r="N12776" s="14"/>
      <c r="O12776" s="14"/>
      <c r="P12776" s="14"/>
    </row>
    <row r="12777" spans="9:16" x14ac:dyDescent="0.25">
      <c r="I12777" s="14"/>
      <c r="J12777" s="14"/>
      <c r="K12777" s="14"/>
      <c r="L12777" s="14"/>
      <c r="M12777" s="14"/>
      <c r="N12777" s="14"/>
      <c r="O12777" s="14"/>
      <c r="P12777" s="14"/>
    </row>
    <row r="12778" spans="9:16" x14ac:dyDescent="0.25">
      <c r="I12778" s="14"/>
      <c r="J12778" s="14"/>
      <c r="K12778" s="14"/>
      <c r="L12778" s="14"/>
      <c r="M12778" s="14"/>
      <c r="N12778" s="14"/>
      <c r="O12778" s="14"/>
      <c r="P12778" s="14"/>
    </row>
    <row r="12779" spans="9:16" x14ac:dyDescent="0.25">
      <c r="I12779" s="14"/>
      <c r="J12779" s="14"/>
      <c r="K12779" s="14"/>
      <c r="L12779" s="14"/>
      <c r="M12779" s="14"/>
      <c r="N12779" s="14"/>
      <c r="O12779" s="14"/>
      <c r="P12779" s="14"/>
    </row>
    <row r="12780" spans="9:16" x14ac:dyDescent="0.25">
      <c r="I12780" s="14"/>
      <c r="J12780" s="14"/>
      <c r="K12780" s="14"/>
      <c r="L12780" s="14"/>
      <c r="M12780" s="14"/>
      <c r="N12780" s="14"/>
      <c r="O12780" s="14"/>
      <c r="P12780" s="14"/>
    </row>
    <row r="12781" spans="9:16" x14ac:dyDescent="0.25">
      <c r="I12781" s="14"/>
      <c r="J12781" s="14"/>
      <c r="K12781" s="14"/>
      <c r="L12781" s="14"/>
      <c r="M12781" s="14"/>
      <c r="N12781" s="14"/>
      <c r="O12781" s="14"/>
      <c r="P12781" s="14"/>
    </row>
    <row r="12782" spans="9:16" x14ac:dyDescent="0.25">
      <c r="I12782" s="14"/>
      <c r="J12782" s="14"/>
      <c r="K12782" s="14"/>
      <c r="L12782" s="14"/>
      <c r="M12782" s="14"/>
      <c r="N12782" s="14"/>
      <c r="O12782" s="14"/>
      <c r="P12782" s="14"/>
    </row>
    <row r="12783" spans="9:16" x14ac:dyDescent="0.25">
      <c r="I12783" s="14"/>
      <c r="J12783" s="14"/>
      <c r="K12783" s="14"/>
      <c r="L12783" s="14"/>
      <c r="M12783" s="14"/>
      <c r="N12783" s="14"/>
      <c r="O12783" s="14"/>
      <c r="P12783" s="14"/>
    </row>
    <row r="12784" spans="9:16" x14ac:dyDescent="0.25">
      <c r="I12784" s="14"/>
      <c r="J12784" s="14"/>
      <c r="K12784" s="14"/>
      <c r="L12784" s="14"/>
      <c r="M12784" s="14"/>
      <c r="N12784" s="14"/>
      <c r="O12784" s="14"/>
      <c r="P12784" s="14"/>
    </row>
    <row r="12785" spans="9:16" x14ac:dyDescent="0.25">
      <c r="I12785" s="14"/>
      <c r="J12785" s="14"/>
      <c r="K12785" s="14"/>
      <c r="L12785" s="14"/>
      <c r="M12785" s="14"/>
      <c r="N12785" s="14"/>
      <c r="O12785" s="14"/>
      <c r="P12785" s="14"/>
    </row>
    <row r="12786" spans="9:16" x14ac:dyDescent="0.25">
      <c r="I12786" s="14"/>
      <c r="J12786" s="14"/>
      <c r="K12786" s="14"/>
      <c r="L12786" s="14"/>
      <c r="M12786" s="14"/>
      <c r="N12786" s="14"/>
      <c r="O12786" s="14"/>
      <c r="P12786" s="14"/>
    </row>
    <row r="12787" spans="9:16" x14ac:dyDescent="0.25">
      <c r="I12787" s="14"/>
      <c r="J12787" s="14"/>
      <c r="K12787" s="14"/>
      <c r="L12787" s="14"/>
      <c r="M12787" s="14"/>
      <c r="N12787" s="14"/>
      <c r="O12787" s="14"/>
      <c r="P12787" s="14"/>
    </row>
    <row r="12788" spans="9:16" x14ac:dyDescent="0.25">
      <c r="I12788" s="14"/>
      <c r="J12788" s="14"/>
      <c r="K12788" s="14"/>
      <c r="L12788" s="14"/>
      <c r="M12788" s="14"/>
      <c r="N12788" s="14"/>
      <c r="O12788" s="14"/>
      <c r="P12788" s="14"/>
    </row>
    <row r="12789" spans="9:16" x14ac:dyDescent="0.25">
      <c r="I12789" s="14"/>
      <c r="J12789" s="14"/>
      <c r="K12789" s="14"/>
      <c r="L12789" s="14"/>
      <c r="M12789" s="14"/>
      <c r="N12789" s="14"/>
      <c r="O12789" s="14"/>
      <c r="P12789" s="14"/>
    </row>
    <row r="12790" spans="9:16" x14ac:dyDescent="0.25">
      <c r="I12790" s="14"/>
      <c r="J12790" s="14"/>
      <c r="K12790" s="14"/>
      <c r="L12790" s="14"/>
      <c r="M12790" s="14"/>
      <c r="N12790" s="14"/>
      <c r="O12790" s="14"/>
      <c r="P12790" s="14"/>
    </row>
    <row r="12791" spans="9:16" x14ac:dyDescent="0.25">
      <c r="I12791" s="14"/>
      <c r="J12791" s="14"/>
      <c r="K12791" s="14"/>
      <c r="L12791" s="14"/>
      <c r="M12791" s="14"/>
      <c r="N12791" s="14"/>
      <c r="O12791" s="14"/>
      <c r="P12791" s="14"/>
    </row>
    <row r="12792" spans="9:16" x14ac:dyDescent="0.25">
      <c r="I12792" s="14"/>
      <c r="J12792" s="14"/>
      <c r="K12792" s="14"/>
      <c r="L12792" s="14"/>
      <c r="M12792" s="14"/>
      <c r="N12792" s="14"/>
      <c r="O12792" s="14"/>
      <c r="P12792" s="14"/>
    </row>
    <row r="12793" spans="9:16" x14ac:dyDescent="0.25">
      <c r="I12793" s="14"/>
      <c r="J12793" s="14"/>
      <c r="K12793" s="14"/>
      <c r="L12793" s="14"/>
      <c r="M12793" s="14"/>
      <c r="N12793" s="14"/>
      <c r="O12793" s="14"/>
      <c r="P12793" s="14"/>
    </row>
    <row r="12794" spans="9:16" x14ac:dyDescent="0.25">
      <c r="I12794" s="14"/>
      <c r="J12794" s="14"/>
      <c r="K12794" s="14"/>
      <c r="L12794" s="14"/>
      <c r="M12794" s="14"/>
      <c r="N12794" s="14"/>
      <c r="O12794" s="14"/>
      <c r="P12794" s="14"/>
    </row>
    <row r="12795" spans="9:16" x14ac:dyDescent="0.25">
      <c r="I12795" s="14"/>
      <c r="J12795" s="14"/>
      <c r="K12795" s="14"/>
      <c r="L12795" s="14"/>
      <c r="M12795" s="14"/>
      <c r="N12795" s="14"/>
      <c r="O12795" s="14"/>
      <c r="P12795" s="14"/>
    </row>
    <row r="12796" spans="9:16" x14ac:dyDescent="0.25">
      <c r="I12796" s="14"/>
      <c r="J12796" s="14"/>
      <c r="K12796" s="14"/>
      <c r="L12796" s="14"/>
      <c r="M12796" s="14"/>
      <c r="N12796" s="14"/>
      <c r="O12796" s="14"/>
      <c r="P12796" s="14"/>
    </row>
    <row r="12797" spans="9:16" x14ac:dyDescent="0.25">
      <c r="I12797" s="14"/>
      <c r="J12797" s="14"/>
      <c r="K12797" s="14"/>
      <c r="L12797" s="14"/>
      <c r="M12797" s="14"/>
      <c r="N12797" s="14"/>
      <c r="O12797" s="14"/>
      <c r="P12797" s="14"/>
    </row>
    <row r="12798" spans="9:16" x14ac:dyDescent="0.25">
      <c r="I12798" s="14"/>
      <c r="J12798" s="14"/>
      <c r="K12798" s="14"/>
      <c r="L12798" s="14"/>
      <c r="M12798" s="14"/>
      <c r="N12798" s="14"/>
      <c r="O12798" s="14"/>
      <c r="P12798" s="14"/>
    </row>
    <row r="12799" spans="9:16" x14ac:dyDescent="0.25">
      <c r="I12799" s="14"/>
      <c r="J12799" s="14"/>
      <c r="K12799" s="14"/>
      <c r="L12799" s="14"/>
      <c r="M12799" s="14"/>
      <c r="N12799" s="14"/>
      <c r="O12799" s="14"/>
      <c r="P12799" s="14"/>
    </row>
    <row r="12800" spans="9:16" x14ac:dyDescent="0.25">
      <c r="I12800" s="14"/>
      <c r="J12800" s="14"/>
      <c r="K12800" s="14"/>
      <c r="L12800" s="14"/>
      <c r="M12800" s="14"/>
      <c r="N12800" s="14"/>
      <c r="O12800" s="14"/>
      <c r="P12800" s="14"/>
    </row>
    <row r="12801" spans="9:16" x14ac:dyDescent="0.25">
      <c r="I12801" s="14"/>
      <c r="J12801" s="14"/>
      <c r="K12801" s="14"/>
      <c r="L12801" s="14"/>
      <c r="M12801" s="14"/>
      <c r="N12801" s="14"/>
      <c r="O12801" s="14"/>
      <c r="P12801" s="14"/>
    </row>
    <row r="12802" spans="9:16" x14ac:dyDescent="0.25">
      <c r="I12802" s="14"/>
      <c r="J12802" s="14"/>
      <c r="K12802" s="14"/>
      <c r="L12802" s="14"/>
      <c r="M12802" s="14"/>
      <c r="N12802" s="14"/>
      <c r="O12802" s="14"/>
      <c r="P12802" s="14"/>
    </row>
    <row r="12803" spans="9:16" x14ac:dyDescent="0.25">
      <c r="I12803" s="14"/>
      <c r="J12803" s="14"/>
      <c r="K12803" s="14"/>
      <c r="L12803" s="14"/>
      <c r="M12803" s="14"/>
      <c r="N12803" s="14"/>
      <c r="O12803" s="14"/>
      <c r="P12803" s="14"/>
    </row>
    <row r="12804" spans="9:16" x14ac:dyDescent="0.25">
      <c r="I12804" s="14"/>
      <c r="J12804" s="14"/>
      <c r="K12804" s="14"/>
      <c r="L12804" s="14"/>
      <c r="M12804" s="14"/>
      <c r="N12804" s="14"/>
      <c r="O12804" s="14"/>
      <c r="P12804" s="14"/>
    </row>
    <row r="12805" spans="9:16" x14ac:dyDescent="0.25">
      <c r="I12805" s="14"/>
      <c r="J12805" s="14"/>
      <c r="K12805" s="14"/>
      <c r="L12805" s="14"/>
      <c r="M12805" s="14"/>
      <c r="N12805" s="14"/>
      <c r="O12805" s="14"/>
      <c r="P12805" s="14"/>
    </row>
    <row r="12806" spans="9:16" x14ac:dyDescent="0.25">
      <c r="I12806" s="14"/>
      <c r="J12806" s="14"/>
      <c r="K12806" s="14"/>
      <c r="L12806" s="14"/>
      <c r="M12806" s="14"/>
      <c r="N12806" s="14"/>
      <c r="O12806" s="14"/>
      <c r="P12806" s="14"/>
    </row>
    <row r="12807" spans="9:16" x14ac:dyDescent="0.25">
      <c r="I12807" s="14"/>
      <c r="J12807" s="14"/>
      <c r="K12807" s="14"/>
      <c r="L12807" s="14"/>
      <c r="M12807" s="14"/>
      <c r="N12807" s="14"/>
      <c r="O12807" s="14"/>
      <c r="P12807" s="14"/>
    </row>
    <row r="12808" spans="9:16" x14ac:dyDescent="0.25">
      <c r="I12808" s="14"/>
      <c r="J12808" s="14"/>
      <c r="K12808" s="14"/>
      <c r="L12808" s="14"/>
      <c r="M12808" s="14"/>
      <c r="N12808" s="14"/>
      <c r="O12808" s="14"/>
      <c r="P12808" s="14"/>
    </row>
    <row r="12809" spans="9:16" x14ac:dyDescent="0.25">
      <c r="I12809" s="14"/>
      <c r="J12809" s="14"/>
      <c r="K12809" s="14"/>
      <c r="L12809" s="14"/>
      <c r="M12809" s="14"/>
      <c r="N12809" s="14"/>
      <c r="O12809" s="14"/>
      <c r="P12809" s="14"/>
    </row>
    <row r="12810" spans="9:16" x14ac:dyDescent="0.25">
      <c r="I12810" s="14"/>
      <c r="J12810" s="14"/>
      <c r="K12810" s="14"/>
      <c r="L12810" s="14"/>
      <c r="M12810" s="14"/>
      <c r="N12810" s="14"/>
      <c r="O12810" s="14"/>
      <c r="P12810" s="14"/>
    </row>
    <row r="12811" spans="9:16" x14ac:dyDescent="0.25">
      <c r="I12811" s="14"/>
      <c r="J12811" s="14"/>
      <c r="K12811" s="14"/>
      <c r="L12811" s="14"/>
      <c r="M12811" s="14"/>
      <c r="N12811" s="14"/>
      <c r="O12811" s="14"/>
      <c r="P12811" s="14"/>
    </row>
    <row r="12812" spans="9:16" x14ac:dyDescent="0.25">
      <c r="I12812" s="14"/>
      <c r="J12812" s="14"/>
      <c r="K12812" s="14"/>
      <c r="L12812" s="14"/>
      <c r="M12812" s="14"/>
      <c r="N12812" s="14"/>
      <c r="O12812" s="14"/>
      <c r="P12812" s="14"/>
    </row>
    <row r="12813" spans="9:16" x14ac:dyDescent="0.25">
      <c r="I12813" s="14"/>
      <c r="J12813" s="14"/>
      <c r="K12813" s="14"/>
      <c r="L12813" s="14"/>
      <c r="M12813" s="14"/>
      <c r="N12813" s="14"/>
      <c r="O12813" s="14"/>
      <c r="P12813" s="14"/>
    </row>
    <row r="12814" spans="9:16" x14ac:dyDescent="0.25">
      <c r="I12814" s="14"/>
      <c r="J12814" s="14"/>
      <c r="K12814" s="14"/>
      <c r="L12814" s="14"/>
      <c r="M12814" s="14"/>
      <c r="N12814" s="14"/>
      <c r="O12814" s="14"/>
      <c r="P12814" s="14"/>
    </row>
    <row r="12815" spans="9:16" x14ac:dyDescent="0.25">
      <c r="I12815" s="14"/>
      <c r="J12815" s="14"/>
      <c r="K12815" s="14"/>
      <c r="L12815" s="14"/>
      <c r="M12815" s="14"/>
      <c r="N12815" s="14"/>
      <c r="O12815" s="14"/>
      <c r="P12815" s="14"/>
    </row>
    <row r="12816" spans="9:16" x14ac:dyDescent="0.25">
      <c r="I12816" s="14"/>
      <c r="J12816" s="14"/>
      <c r="K12816" s="14"/>
      <c r="L12816" s="14"/>
      <c r="M12816" s="14"/>
      <c r="N12816" s="14"/>
      <c r="O12816" s="14"/>
      <c r="P12816" s="14"/>
    </row>
    <row r="12817" spans="9:16" x14ac:dyDescent="0.25">
      <c r="I12817" s="14"/>
      <c r="J12817" s="14"/>
      <c r="K12817" s="14"/>
      <c r="L12817" s="14"/>
      <c r="M12817" s="14"/>
      <c r="N12817" s="14"/>
      <c r="O12817" s="14"/>
      <c r="P12817" s="14"/>
    </row>
    <row r="12818" spans="9:16" x14ac:dyDescent="0.25">
      <c r="I12818" s="14"/>
      <c r="J12818" s="14"/>
      <c r="K12818" s="14"/>
      <c r="L12818" s="14"/>
      <c r="M12818" s="14"/>
      <c r="N12818" s="14"/>
      <c r="O12818" s="14"/>
      <c r="P12818" s="14"/>
    </row>
    <row r="12819" spans="9:16" x14ac:dyDescent="0.25">
      <c r="I12819" s="14"/>
      <c r="J12819" s="14"/>
      <c r="K12819" s="14"/>
      <c r="L12819" s="14"/>
      <c r="M12819" s="14"/>
      <c r="N12819" s="14"/>
      <c r="O12819" s="14"/>
      <c r="P12819" s="14"/>
    </row>
    <row r="12820" spans="9:16" x14ac:dyDescent="0.25">
      <c r="I12820" s="14"/>
      <c r="J12820" s="14"/>
      <c r="K12820" s="14"/>
      <c r="L12820" s="14"/>
      <c r="M12820" s="14"/>
      <c r="N12820" s="14"/>
      <c r="O12820" s="14"/>
      <c r="P12820" s="14"/>
    </row>
    <row r="12821" spans="9:16" x14ac:dyDescent="0.25">
      <c r="I12821" s="14"/>
      <c r="J12821" s="14"/>
      <c r="K12821" s="14"/>
      <c r="L12821" s="14"/>
      <c r="M12821" s="14"/>
      <c r="N12821" s="14"/>
      <c r="O12821" s="14"/>
      <c r="P12821" s="14"/>
    </row>
    <row r="12822" spans="9:16" x14ac:dyDescent="0.25">
      <c r="I12822" s="14"/>
      <c r="J12822" s="14"/>
      <c r="K12822" s="14"/>
      <c r="L12822" s="14"/>
      <c r="M12822" s="14"/>
      <c r="N12822" s="14"/>
      <c r="O12822" s="14"/>
      <c r="P12822" s="14"/>
    </row>
    <row r="12823" spans="9:16" x14ac:dyDescent="0.25">
      <c r="I12823" s="14"/>
      <c r="J12823" s="14"/>
      <c r="K12823" s="14"/>
      <c r="L12823" s="14"/>
      <c r="M12823" s="14"/>
      <c r="N12823" s="14"/>
      <c r="O12823" s="14"/>
      <c r="P12823" s="14"/>
    </row>
    <row r="12824" spans="9:16" x14ac:dyDescent="0.25">
      <c r="I12824" s="14"/>
      <c r="J12824" s="14"/>
      <c r="K12824" s="14"/>
      <c r="L12824" s="14"/>
      <c r="M12824" s="14"/>
      <c r="N12824" s="14"/>
      <c r="O12824" s="14"/>
      <c r="P12824" s="14"/>
    </row>
    <row r="12825" spans="9:16" x14ac:dyDescent="0.25">
      <c r="I12825" s="14"/>
      <c r="J12825" s="14"/>
      <c r="K12825" s="14"/>
      <c r="L12825" s="14"/>
      <c r="M12825" s="14"/>
      <c r="N12825" s="14"/>
      <c r="O12825" s="14"/>
      <c r="P12825" s="14"/>
    </row>
    <row r="12826" spans="9:16" x14ac:dyDescent="0.25">
      <c r="I12826" s="14"/>
      <c r="J12826" s="14"/>
      <c r="K12826" s="14"/>
      <c r="L12826" s="14"/>
      <c r="M12826" s="14"/>
      <c r="N12826" s="14"/>
      <c r="O12826" s="14"/>
      <c r="P12826" s="14"/>
    </row>
    <row r="12827" spans="9:16" x14ac:dyDescent="0.25">
      <c r="I12827" s="14"/>
      <c r="J12827" s="14"/>
      <c r="K12827" s="14"/>
      <c r="L12827" s="14"/>
      <c r="M12827" s="14"/>
      <c r="N12827" s="14"/>
      <c r="O12827" s="14"/>
      <c r="P12827" s="14"/>
    </row>
    <row r="12828" spans="9:16" x14ac:dyDescent="0.25">
      <c r="I12828" s="14"/>
      <c r="J12828" s="14"/>
      <c r="K12828" s="14"/>
      <c r="L12828" s="14"/>
      <c r="M12828" s="14"/>
      <c r="N12828" s="14"/>
      <c r="O12828" s="14"/>
      <c r="P12828" s="14"/>
    </row>
    <row r="12829" spans="9:16" x14ac:dyDescent="0.25">
      <c r="I12829" s="14"/>
      <c r="J12829" s="14"/>
      <c r="K12829" s="14"/>
      <c r="L12829" s="14"/>
      <c r="M12829" s="14"/>
      <c r="N12829" s="14"/>
      <c r="O12829" s="14"/>
      <c r="P12829" s="14"/>
    </row>
    <row r="12830" spans="9:16" x14ac:dyDescent="0.25">
      <c r="I12830" s="14"/>
      <c r="J12830" s="14"/>
      <c r="K12830" s="14"/>
      <c r="L12830" s="14"/>
      <c r="M12830" s="14"/>
      <c r="N12830" s="14"/>
      <c r="O12830" s="14"/>
      <c r="P12830" s="14"/>
    </row>
    <row r="12831" spans="9:16" x14ac:dyDescent="0.25">
      <c r="I12831" s="14"/>
      <c r="J12831" s="14"/>
      <c r="K12831" s="14"/>
      <c r="L12831" s="14"/>
      <c r="M12831" s="14"/>
      <c r="N12831" s="14"/>
      <c r="O12831" s="14"/>
      <c r="P12831" s="14"/>
    </row>
    <row r="12832" spans="9:16" x14ac:dyDescent="0.25">
      <c r="I12832" s="14"/>
      <c r="J12832" s="14"/>
      <c r="K12832" s="14"/>
      <c r="L12832" s="14"/>
      <c r="M12832" s="14"/>
      <c r="N12832" s="14"/>
      <c r="O12832" s="14"/>
      <c r="P12832" s="14"/>
    </row>
    <row r="12833" spans="9:16" x14ac:dyDescent="0.25">
      <c r="I12833" s="14"/>
      <c r="J12833" s="14"/>
      <c r="K12833" s="14"/>
      <c r="L12833" s="14"/>
      <c r="M12833" s="14"/>
      <c r="N12833" s="14"/>
      <c r="O12833" s="14"/>
      <c r="P12833" s="14"/>
    </row>
    <row r="12834" spans="9:16" x14ac:dyDescent="0.25">
      <c r="I12834" s="14"/>
      <c r="J12834" s="14"/>
      <c r="K12834" s="14"/>
      <c r="L12834" s="14"/>
      <c r="M12834" s="14"/>
      <c r="N12834" s="14"/>
      <c r="O12834" s="14"/>
      <c r="P12834" s="14"/>
    </row>
    <row r="12835" spans="9:16" x14ac:dyDescent="0.25">
      <c r="I12835" s="14"/>
      <c r="J12835" s="14"/>
      <c r="K12835" s="14"/>
      <c r="L12835" s="14"/>
      <c r="M12835" s="14"/>
      <c r="N12835" s="14"/>
      <c r="O12835" s="14"/>
      <c r="P12835" s="14"/>
    </row>
    <row r="12836" spans="9:16" x14ac:dyDescent="0.25">
      <c r="I12836" s="14"/>
      <c r="J12836" s="14"/>
      <c r="K12836" s="14"/>
      <c r="L12836" s="14"/>
      <c r="M12836" s="14"/>
      <c r="N12836" s="14"/>
      <c r="O12836" s="14"/>
      <c r="P12836" s="14"/>
    </row>
    <row r="12837" spans="9:16" x14ac:dyDescent="0.25">
      <c r="I12837" s="14"/>
      <c r="J12837" s="14"/>
      <c r="K12837" s="14"/>
      <c r="L12837" s="14"/>
      <c r="M12837" s="14"/>
      <c r="N12837" s="14"/>
      <c r="O12837" s="14"/>
      <c r="P12837" s="14"/>
    </row>
    <row r="12838" spans="9:16" x14ac:dyDescent="0.25">
      <c r="I12838" s="14"/>
      <c r="J12838" s="14"/>
      <c r="K12838" s="14"/>
      <c r="L12838" s="14"/>
      <c r="M12838" s="14"/>
      <c r="N12838" s="14"/>
      <c r="O12838" s="14"/>
      <c r="P12838" s="14"/>
    </row>
    <row r="12839" spans="9:16" x14ac:dyDescent="0.25">
      <c r="I12839" s="14"/>
      <c r="J12839" s="14"/>
      <c r="K12839" s="14"/>
      <c r="L12839" s="14"/>
      <c r="M12839" s="14"/>
      <c r="N12839" s="14"/>
      <c r="O12839" s="14"/>
      <c r="P12839" s="14"/>
    </row>
    <row r="12840" spans="9:16" x14ac:dyDescent="0.25">
      <c r="I12840" s="14"/>
      <c r="J12840" s="14"/>
      <c r="K12840" s="14"/>
      <c r="L12840" s="14"/>
      <c r="M12840" s="14"/>
      <c r="N12840" s="14"/>
      <c r="O12840" s="14"/>
      <c r="P12840" s="14"/>
    </row>
    <row r="12841" spans="9:16" x14ac:dyDescent="0.25">
      <c r="I12841" s="14"/>
      <c r="J12841" s="14"/>
      <c r="K12841" s="14"/>
      <c r="L12841" s="14"/>
      <c r="M12841" s="14"/>
      <c r="N12841" s="14"/>
      <c r="O12841" s="14"/>
      <c r="P12841" s="14"/>
    </row>
    <row r="12842" spans="9:16" x14ac:dyDescent="0.25">
      <c r="I12842" s="14"/>
      <c r="J12842" s="14"/>
      <c r="K12842" s="14"/>
      <c r="L12842" s="14"/>
      <c r="M12842" s="14"/>
      <c r="N12842" s="14"/>
      <c r="O12842" s="14"/>
      <c r="P12842" s="14"/>
    </row>
    <row r="12843" spans="9:16" x14ac:dyDescent="0.25">
      <c r="I12843" s="14"/>
      <c r="J12843" s="14"/>
      <c r="K12843" s="14"/>
      <c r="L12843" s="14"/>
      <c r="M12843" s="14"/>
      <c r="N12843" s="14"/>
      <c r="O12843" s="14"/>
      <c r="P12843" s="14"/>
    </row>
    <row r="12844" spans="9:16" x14ac:dyDescent="0.25">
      <c r="I12844" s="14"/>
      <c r="J12844" s="14"/>
      <c r="K12844" s="14"/>
      <c r="L12844" s="14"/>
      <c r="M12844" s="14"/>
      <c r="N12844" s="14"/>
      <c r="O12844" s="14"/>
      <c r="P12844" s="14"/>
    </row>
    <row r="12845" spans="9:16" x14ac:dyDescent="0.25">
      <c r="I12845" s="14"/>
      <c r="J12845" s="14"/>
      <c r="K12845" s="14"/>
      <c r="L12845" s="14"/>
      <c r="M12845" s="14"/>
      <c r="N12845" s="14"/>
      <c r="O12845" s="14"/>
      <c r="P12845" s="14"/>
    </row>
    <row r="12846" spans="9:16" x14ac:dyDescent="0.25">
      <c r="I12846" s="14"/>
      <c r="J12846" s="14"/>
      <c r="K12846" s="14"/>
      <c r="L12846" s="14"/>
      <c r="M12846" s="14"/>
      <c r="N12846" s="14"/>
      <c r="O12846" s="14"/>
      <c r="P12846" s="14"/>
    </row>
    <row r="12847" spans="9:16" x14ac:dyDescent="0.25">
      <c r="I12847" s="14"/>
      <c r="J12847" s="14"/>
      <c r="K12847" s="14"/>
      <c r="L12847" s="14"/>
      <c r="M12847" s="14"/>
      <c r="N12847" s="14"/>
      <c r="O12847" s="14"/>
      <c r="P12847" s="14"/>
    </row>
    <row r="12848" spans="9:16" x14ac:dyDescent="0.25">
      <c r="I12848" s="14"/>
      <c r="J12848" s="14"/>
      <c r="K12848" s="14"/>
      <c r="L12848" s="14"/>
      <c r="M12848" s="14"/>
      <c r="N12848" s="14"/>
      <c r="O12848" s="14"/>
      <c r="P12848" s="14"/>
    </row>
    <row r="12849" spans="9:16" x14ac:dyDescent="0.25">
      <c r="I12849" s="14"/>
      <c r="J12849" s="14"/>
      <c r="K12849" s="14"/>
      <c r="L12849" s="14"/>
      <c r="M12849" s="14"/>
      <c r="N12849" s="14"/>
      <c r="O12849" s="14"/>
      <c r="P12849" s="14"/>
    </row>
    <row r="12850" spans="9:16" x14ac:dyDescent="0.25">
      <c r="I12850" s="14"/>
      <c r="J12850" s="14"/>
      <c r="K12850" s="14"/>
      <c r="L12850" s="14"/>
      <c r="M12850" s="14"/>
      <c r="N12850" s="14"/>
      <c r="O12850" s="14"/>
      <c r="P12850" s="14"/>
    </row>
    <row r="12851" spans="9:16" x14ac:dyDescent="0.25">
      <c r="I12851" s="14"/>
      <c r="J12851" s="14"/>
      <c r="K12851" s="14"/>
      <c r="L12851" s="14"/>
      <c r="M12851" s="14"/>
      <c r="N12851" s="14"/>
      <c r="O12851" s="14"/>
      <c r="P12851" s="14"/>
    </row>
    <row r="12852" spans="9:16" x14ac:dyDescent="0.25">
      <c r="I12852" s="14"/>
      <c r="J12852" s="14"/>
      <c r="K12852" s="14"/>
      <c r="L12852" s="14"/>
      <c r="M12852" s="14"/>
      <c r="N12852" s="14"/>
      <c r="O12852" s="14"/>
      <c r="P12852" s="14"/>
    </row>
    <row r="12853" spans="9:16" x14ac:dyDescent="0.25">
      <c r="I12853" s="14"/>
      <c r="J12853" s="14"/>
      <c r="K12853" s="14"/>
      <c r="L12853" s="14"/>
      <c r="M12853" s="14"/>
      <c r="N12853" s="14"/>
      <c r="O12853" s="14"/>
      <c r="P12853" s="14"/>
    </row>
    <row r="12854" spans="9:16" x14ac:dyDescent="0.25">
      <c r="I12854" s="14"/>
      <c r="J12854" s="14"/>
      <c r="K12854" s="14"/>
      <c r="L12854" s="14"/>
      <c r="M12854" s="14"/>
      <c r="N12854" s="14"/>
      <c r="O12854" s="14"/>
      <c r="P12854" s="14"/>
    </row>
    <row r="12855" spans="9:16" x14ac:dyDescent="0.25">
      <c r="I12855" s="14"/>
      <c r="J12855" s="14"/>
      <c r="K12855" s="14"/>
      <c r="L12855" s="14"/>
      <c r="M12855" s="14"/>
      <c r="N12855" s="14"/>
      <c r="O12855" s="14"/>
      <c r="P12855" s="14"/>
    </row>
    <row r="12856" spans="9:16" x14ac:dyDescent="0.25">
      <c r="I12856" s="14"/>
      <c r="J12856" s="14"/>
      <c r="K12856" s="14"/>
      <c r="L12856" s="14"/>
      <c r="M12856" s="14"/>
      <c r="N12856" s="14"/>
      <c r="O12856" s="14"/>
      <c r="P12856" s="14"/>
    </row>
    <row r="12857" spans="9:16" x14ac:dyDescent="0.25">
      <c r="I12857" s="14"/>
      <c r="J12857" s="14"/>
      <c r="K12857" s="14"/>
      <c r="L12857" s="14"/>
      <c r="M12857" s="14"/>
      <c r="N12857" s="14"/>
      <c r="O12857" s="14"/>
      <c r="P12857" s="14"/>
    </row>
    <row r="12858" spans="9:16" x14ac:dyDescent="0.25">
      <c r="I12858" s="14"/>
      <c r="J12858" s="14"/>
      <c r="K12858" s="14"/>
      <c r="L12858" s="14"/>
      <c r="M12858" s="14"/>
      <c r="N12858" s="14"/>
      <c r="O12858" s="14"/>
      <c r="P12858" s="14"/>
    </row>
    <row r="12859" spans="9:16" x14ac:dyDescent="0.25">
      <c r="I12859" s="14"/>
      <c r="J12859" s="14"/>
      <c r="K12859" s="14"/>
      <c r="L12859" s="14"/>
      <c r="M12859" s="14"/>
      <c r="N12859" s="14"/>
      <c r="O12859" s="14"/>
      <c r="P12859" s="14"/>
    </row>
    <row r="12860" spans="9:16" x14ac:dyDescent="0.25">
      <c r="I12860" s="14"/>
      <c r="J12860" s="14"/>
      <c r="K12860" s="14"/>
      <c r="L12860" s="14"/>
      <c r="M12860" s="14"/>
      <c r="N12860" s="14"/>
      <c r="O12860" s="14"/>
      <c r="P12860" s="14"/>
    </row>
    <row r="12861" spans="9:16" x14ac:dyDescent="0.25">
      <c r="I12861" s="14"/>
      <c r="J12861" s="14"/>
      <c r="K12861" s="14"/>
      <c r="L12861" s="14"/>
      <c r="M12861" s="14"/>
      <c r="N12861" s="14"/>
      <c r="O12861" s="14"/>
      <c r="P12861" s="14"/>
    </row>
    <row r="12862" spans="9:16" x14ac:dyDescent="0.25">
      <c r="I12862" s="14"/>
      <c r="J12862" s="14"/>
      <c r="K12862" s="14"/>
      <c r="L12862" s="14"/>
      <c r="M12862" s="14"/>
      <c r="N12862" s="14"/>
      <c r="O12862" s="14"/>
      <c r="P12862" s="14"/>
    </row>
    <row r="12863" spans="9:16" x14ac:dyDescent="0.25">
      <c r="I12863" s="14"/>
      <c r="J12863" s="14"/>
      <c r="K12863" s="14"/>
      <c r="L12863" s="14"/>
      <c r="M12863" s="14"/>
      <c r="N12863" s="14"/>
      <c r="O12863" s="14"/>
      <c r="P12863" s="14"/>
    </row>
    <row r="12864" spans="9:16" x14ac:dyDescent="0.25">
      <c r="I12864" s="14"/>
      <c r="J12864" s="14"/>
      <c r="K12864" s="14"/>
      <c r="L12864" s="14"/>
      <c r="M12864" s="14"/>
      <c r="N12864" s="14"/>
      <c r="O12864" s="14"/>
      <c r="P12864" s="14"/>
    </row>
    <row r="12865" spans="9:16" x14ac:dyDescent="0.25">
      <c r="I12865" s="14"/>
      <c r="J12865" s="14"/>
      <c r="K12865" s="14"/>
      <c r="L12865" s="14"/>
      <c r="M12865" s="14"/>
      <c r="N12865" s="14"/>
      <c r="O12865" s="14"/>
      <c r="P12865" s="14"/>
    </row>
    <row r="12866" spans="9:16" x14ac:dyDescent="0.25">
      <c r="I12866" s="14"/>
      <c r="J12866" s="14"/>
      <c r="K12866" s="14"/>
      <c r="L12866" s="14"/>
      <c r="M12866" s="14"/>
      <c r="N12866" s="14"/>
      <c r="O12866" s="14"/>
      <c r="P12866" s="14"/>
    </row>
    <row r="12867" spans="9:16" x14ac:dyDescent="0.25">
      <c r="I12867" s="14"/>
      <c r="J12867" s="14"/>
      <c r="K12867" s="14"/>
      <c r="L12867" s="14"/>
      <c r="M12867" s="14"/>
      <c r="N12867" s="14"/>
      <c r="O12867" s="14"/>
      <c r="P12867" s="14"/>
    </row>
    <row r="12868" spans="9:16" x14ac:dyDescent="0.25">
      <c r="I12868" s="14"/>
      <c r="J12868" s="14"/>
      <c r="K12868" s="14"/>
      <c r="L12868" s="14"/>
      <c r="M12868" s="14"/>
      <c r="N12868" s="14"/>
      <c r="O12868" s="14"/>
      <c r="P12868" s="14"/>
    </row>
    <row r="12869" spans="9:16" x14ac:dyDescent="0.25">
      <c r="I12869" s="14"/>
      <c r="J12869" s="14"/>
      <c r="K12869" s="14"/>
      <c r="L12869" s="14"/>
      <c r="M12869" s="14"/>
      <c r="N12869" s="14"/>
      <c r="O12869" s="14"/>
      <c r="P12869" s="14"/>
    </row>
    <row r="12870" spans="9:16" x14ac:dyDescent="0.25">
      <c r="I12870" s="14"/>
      <c r="J12870" s="14"/>
      <c r="K12870" s="14"/>
      <c r="L12870" s="14"/>
      <c r="M12870" s="14"/>
      <c r="N12870" s="14"/>
      <c r="O12870" s="14"/>
      <c r="P12870" s="14"/>
    </row>
    <row r="12871" spans="9:16" x14ac:dyDescent="0.25">
      <c r="I12871" s="14"/>
      <c r="J12871" s="14"/>
      <c r="K12871" s="14"/>
      <c r="L12871" s="14"/>
      <c r="M12871" s="14"/>
      <c r="N12871" s="14"/>
      <c r="O12871" s="14"/>
      <c r="P12871" s="14"/>
    </row>
    <row r="12872" spans="9:16" x14ac:dyDescent="0.25">
      <c r="I12872" s="14"/>
      <c r="J12872" s="14"/>
      <c r="K12872" s="14"/>
      <c r="L12872" s="14"/>
      <c r="M12872" s="14"/>
      <c r="N12872" s="14"/>
      <c r="O12872" s="14"/>
      <c r="P12872" s="14"/>
    </row>
    <row r="12873" spans="9:16" x14ac:dyDescent="0.25">
      <c r="I12873" s="14"/>
      <c r="J12873" s="14"/>
      <c r="K12873" s="14"/>
      <c r="L12873" s="14"/>
      <c r="M12873" s="14"/>
      <c r="N12873" s="14"/>
      <c r="O12873" s="14"/>
      <c r="P12873" s="14"/>
    </row>
    <row r="12874" spans="9:16" x14ac:dyDescent="0.25">
      <c r="I12874" s="14"/>
      <c r="J12874" s="14"/>
      <c r="K12874" s="14"/>
      <c r="L12874" s="14"/>
      <c r="M12874" s="14"/>
      <c r="N12874" s="14"/>
      <c r="O12874" s="14"/>
      <c r="P12874" s="14"/>
    </row>
    <row r="12875" spans="9:16" x14ac:dyDescent="0.25">
      <c r="I12875" s="14"/>
      <c r="J12875" s="14"/>
      <c r="K12875" s="14"/>
      <c r="L12875" s="14"/>
      <c r="M12875" s="14"/>
      <c r="N12875" s="14"/>
      <c r="O12875" s="14"/>
      <c r="P12875" s="14"/>
    </row>
    <row r="12876" spans="9:16" x14ac:dyDescent="0.25">
      <c r="I12876" s="14"/>
      <c r="J12876" s="14"/>
      <c r="K12876" s="14"/>
      <c r="L12876" s="14"/>
      <c r="M12876" s="14"/>
      <c r="N12876" s="14"/>
      <c r="O12876" s="14"/>
      <c r="P12876" s="14"/>
    </row>
    <row r="12877" spans="9:16" x14ac:dyDescent="0.25">
      <c r="I12877" s="14"/>
      <c r="J12877" s="14"/>
      <c r="K12877" s="14"/>
      <c r="L12877" s="14"/>
      <c r="M12877" s="14"/>
      <c r="N12877" s="14"/>
      <c r="O12877" s="14"/>
      <c r="P12877" s="14"/>
    </row>
    <row r="12878" spans="9:16" x14ac:dyDescent="0.25">
      <c r="I12878" s="14"/>
      <c r="J12878" s="14"/>
      <c r="K12878" s="14"/>
      <c r="L12878" s="14"/>
      <c r="M12878" s="14"/>
      <c r="N12878" s="14"/>
      <c r="O12878" s="14"/>
      <c r="P12878" s="14"/>
    </row>
    <row r="12879" spans="9:16" x14ac:dyDescent="0.25">
      <c r="I12879" s="14"/>
      <c r="J12879" s="14"/>
      <c r="K12879" s="14"/>
      <c r="L12879" s="14"/>
      <c r="M12879" s="14"/>
      <c r="N12879" s="14"/>
      <c r="O12879" s="14"/>
      <c r="P12879" s="14"/>
    </row>
    <row r="12880" spans="9:16" x14ac:dyDescent="0.25">
      <c r="I12880" s="14"/>
      <c r="J12880" s="14"/>
      <c r="K12880" s="14"/>
      <c r="L12880" s="14"/>
      <c r="M12880" s="14"/>
      <c r="N12880" s="14"/>
      <c r="O12880" s="14"/>
      <c r="P12880" s="14"/>
    </row>
    <row r="12881" spans="9:16" x14ac:dyDescent="0.25">
      <c r="I12881" s="14"/>
      <c r="J12881" s="14"/>
      <c r="K12881" s="14"/>
      <c r="L12881" s="14"/>
      <c r="M12881" s="14"/>
      <c r="N12881" s="14"/>
      <c r="O12881" s="14"/>
      <c r="P12881" s="14"/>
    </row>
    <row r="12882" spans="9:16" x14ac:dyDescent="0.25">
      <c r="I12882" s="14"/>
      <c r="J12882" s="14"/>
      <c r="K12882" s="14"/>
      <c r="L12882" s="14"/>
      <c r="M12882" s="14"/>
      <c r="N12882" s="14"/>
      <c r="O12882" s="14"/>
      <c r="P12882" s="14"/>
    </row>
    <row r="12883" spans="9:16" x14ac:dyDescent="0.25">
      <c r="I12883" s="14"/>
      <c r="J12883" s="14"/>
      <c r="K12883" s="14"/>
      <c r="L12883" s="14"/>
      <c r="M12883" s="14"/>
      <c r="N12883" s="14"/>
      <c r="O12883" s="14"/>
      <c r="P12883" s="14"/>
    </row>
    <row r="12884" spans="9:16" x14ac:dyDescent="0.25">
      <c r="I12884" s="14"/>
      <c r="J12884" s="14"/>
      <c r="K12884" s="14"/>
      <c r="L12884" s="14"/>
      <c r="M12884" s="14"/>
      <c r="N12884" s="14"/>
      <c r="O12884" s="14"/>
      <c r="P12884" s="14"/>
    </row>
    <row r="12885" spans="9:16" x14ac:dyDescent="0.25">
      <c r="I12885" s="14"/>
      <c r="J12885" s="14"/>
      <c r="K12885" s="14"/>
      <c r="L12885" s="14"/>
      <c r="M12885" s="14"/>
      <c r="N12885" s="14"/>
      <c r="O12885" s="14"/>
      <c r="P12885" s="14"/>
    </row>
    <row r="12886" spans="9:16" x14ac:dyDescent="0.25">
      <c r="I12886" s="14"/>
      <c r="J12886" s="14"/>
      <c r="K12886" s="14"/>
      <c r="L12886" s="14"/>
      <c r="M12886" s="14"/>
      <c r="N12886" s="14"/>
      <c r="O12886" s="14"/>
      <c r="P12886" s="14"/>
    </row>
    <row r="12887" spans="9:16" x14ac:dyDescent="0.25">
      <c r="I12887" s="14"/>
      <c r="J12887" s="14"/>
      <c r="K12887" s="14"/>
      <c r="L12887" s="14"/>
      <c r="M12887" s="14"/>
      <c r="N12887" s="14"/>
      <c r="O12887" s="14"/>
      <c r="P12887" s="14"/>
    </row>
    <row r="12888" spans="9:16" x14ac:dyDescent="0.25">
      <c r="I12888" s="14"/>
      <c r="J12888" s="14"/>
      <c r="K12888" s="14"/>
      <c r="L12888" s="14"/>
      <c r="M12888" s="14"/>
      <c r="N12888" s="14"/>
      <c r="O12888" s="14"/>
      <c r="P12888" s="14"/>
    </row>
    <row r="12889" spans="9:16" x14ac:dyDescent="0.25">
      <c r="I12889" s="14"/>
      <c r="J12889" s="14"/>
      <c r="K12889" s="14"/>
      <c r="L12889" s="14"/>
      <c r="M12889" s="14"/>
      <c r="N12889" s="14"/>
      <c r="O12889" s="14"/>
      <c r="P12889" s="14"/>
    </row>
    <row r="12890" spans="9:16" x14ac:dyDescent="0.25">
      <c r="I12890" s="14"/>
      <c r="J12890" s="14"/>
      <c r="K12890" s="14"/>
      <c r="L12890" s="14"/>
      <c r="M12890" s="14"/>
      <c r="N12890" s="14"/>
      <c r="O12890" s="14"/>
      <c r="P12890" s="14"/>
    </row>
    <row r="12891" spans="9:16" x14ac:dyDescent="0.25">
      <c r="I12891" s="14"/>
      <c r="J12891" s="14"/>
      <c r="K12891" s="14"/>
      <c r="L12891" s="14"/>
      <c r="M12891" s="14"/>
      <c r="N12891" s="14"/>
      <c r="O12891" s="14"/>
      <c r="P12891" s="14"/>
    </row>
    <row r="12892" spans="9:16" x14ac:dyDescent="0.25">
      <c r="I12892" s="14"/>
      <c r="J12892" s="14"/>
      <c r="K12892" s="14"/>
      <c r="L12892" s="14"/>
      <c r="M12892" s="14"/>
      <c r="N12892" s="14"/>
      <c r="O12892" s="14"/>
      <c r="P12892" s="14"/>
    </row>
    <row r="12893" spans="9:16" x14ac:dyDescent="0.25">
      <c r="I12893" s="14"/>
      <c r="J12893" s="14"/>
      <c r="K12893" s="14"/>
      <c r="L12893" s="14"/>
      <c r="M12893" s="14"/>
      <c r="N12893" s="14"/>
      <c r="O12893" s="14"/>
      <c r="P12893" s="14"/>
    </row>
    <row r="12894" spans="9:16" x14ac:dyDescent="0.25">
      <c r="I12894" s="14"/>
      <c r="J12894" s="14"/>
      <c r="K12894" s="14"/>
      <c r="L12894" s="14"/>
      <c r="M12894" s="14"/>
      <c r="N12894" s="14"/>
      <c r="O12894" s="14"/>
      <c r="P12894" s="14"/>
    </row>
    <row r="12895" spans="9:16" x14ac:dyDescent="0.25">
      <c r="I12895" s="14"/>
      <c r="J12895" s="14"/>
      <c r="K12895" s="14"/>
      <c r="L12895" s="14"/>
      <c r="M12895" s="14"/>
      <c r="N12895" s="14"/>
      <c r="O12895" s="14"/>
      <c r="P12895" s="14"/>
    </row>
    <row r="12896" spans="9:16" x14ac:dyDescent="0.25">
      <c r="I12896" s="14"/>
      <c r="J12896" s="14"/>
      <c r="K12896" s="14"/>
      <c r="L12896" s="14"/>
      <c r="M12896" s="14"/>
      <c r="N12896" s="14"/>
      <c r="O12896" s="14"/>
      <c r="P12896" s="14"/>
    </row>
    <row r="12897" spans="9:16" x14ac:dyDescent="0.25">
      <c r="I12897" s="14"/>
      <c r="J12897" s="14"/>
      <c r="K12897" s="14"/>
      <c r="L12897" s="14"/>
      <c r="M12897" s="14"/>
      <c r="N12897" s="14"/>
      <c r="O12897" s="14"/>
      <c r="P12897" s="14"/>
    </row>
    <row r="12898" spans="9:16" x14ac:dyDescent="0.25">
      <c r="I12898" s="14"/>
      <c r="J12898" s="14"/>
      <c r="K12898" s="14"/>
      <c r="L12898" s="14"/>
      <c r="M12898" s="14"/>
      <c r="N12898" s="14"/>
      <c r="O12898" s="14"/>
      <c r="P12898" s="14"/>
    </row>
    <row r="12899" spans="9:16" x14ac:dyDescent="0.25">
      <c r="I12899" s="14"/>
      <c r="J12899" s="14"/>
      <c r="K12899" s="14"/>
      <c r="L12899" s="14"/>
      <c r="M12899" s="14"/>
      <c r="N12899" s="14"/>
      <c r="O12899" s="14"/>
      <c r="P12899" s="14"/>
    </row>
    <row r="12900" spans="9:16" x14ac:dyDescent="0.25">
      <c r="I12900" s="14"/>
      <c r="J12900" s="14"/>
      <c r="K12900" s="14"/>
      <c r="L12900" s="14"/>
      <c r="M12900" s="14"/>
      <c r="N12900" s="14"/>
      <c r="O12900" s="14"/>
      <c r="P12900" s="14"/>
    </row>
    <row r="12901" spans="9:16" x14ac:dyDescent="0.25">
      <c r="I12901" s="14"/>
      <c r="J12901" s="14"/>
      <c r="K12901" s="14"/>
      <c r="L12901" s="14"/>
      <c r="M12901" s="14"/>
      <c r="N12901" s="14"/>
      <c r="O12901" s="14"/>
      <c r="P12901" s="14"/>
    </row>
    <row r="12902" spans="9:16" x14ac:dyDescent="0.25">
      <c r="I12902" s="14"/>
      <c r="J12902" s="14"/>
      <c r="K12902" s="14"/>
      <c r="L12902" s="14"/>
      <c r="M12902" s="14"/>
      <c r="N12902" s="14"/>
      <c r="O12902" s="14"/>
      <c r="P12902" s="14"/>
    </row>
    <row r="12903" spans="9:16" x14ac:dyDescent="0.25">
      <c r="I12903" s="14"/>
      <c r="J12903" s="14"/>
      <c r="K12903" s="14"/>
      <c r="L12903" s="14"/>
      <c r="M12903" s="14"/>
      <c r="N12903" s="14"/>
      <c r="O12903" s="14"/>
      <c r="P12903" s="14"/>
    </row>
    <row r="12904" spans="9:16" x14ac:dyDescent="0.25">
      <c r="I12904" s="14"/>
      <c r="J12904" s="14"/>
      <c r="K12904" s="14"/>
      <c r="L12904" s="14"/>
      <c r="M12904" s="14"/>
      <c r="N12904" s="14"/>
      <c r="O12904" s="14"/>
      <c r="P12904" s="14"/>
    </row>
    <row r="12905" spans="9:16" x14ac:dyDescent="0.25">
      <c r="I12905" s="14"/>
      <c r="J12905" s="14"/>
      <c r="K12905" s="14"/>
      <c r="L12905" s="14"/>
      <c r="M12905" s="14"/>
      <c r="N12905" s="14"/>
      <c r="O12905" s="14"/>
      <c r="P12905" s="14"/>
    </row>
    <row r="12906" spans="9:16" x14ac:dyDescent="0.25">
      <c r="I12906" s="14"/>
      <c r="J12906" s="14"/>
      <c r="K12906" s="14"/>
      <c r="L12906" s="14"/>
      <c r="M12906" s="14"/>
      <c r="N12906" s="14"/>
      <c r="O12906" s="14"/>
      <c r="P12906" s="14"/>
    </row>
    <row r="12907" spans="9:16" x14ac:dyDescent="0.25">
      <c r="I12907" s="14"/>
      <c r="J12907" s="14"/>
      <c r="K12907" s="14"/>
      <c r="L12907" s="14"/>
      <c r="M12907" s="14"/>
      <c r="N12907" s="14"/>
      <c r="O12907" s="14"/>
      <c r="P12907" s="14"/>
    </row>
    <row r="12908" spans="9:16" x14ac:dyDescent="0.25">
      <c r="I12908" s="14"/>
      <c r="J12908" s="14"/>
      <c r="K12908" s="14"/>
      <c r="L12908" s="14"/>
      <c r="M12908" s="14"/>
      <c r="N12908" s="14"/>
      <c r="O12908" s="14"/>
      <c r="P12908" s="14"/>
    </row>
    <row r="12909" spans="9:16" x14ac:dyDescent="0.25">
      <c r="I12909" s="14"/>
      <c r="J12909" s="14"/>
      <c r="K12909" s="14"/>
      <c r="L12909" s="14"/>
      <c r="M12909" s="14"/>
      <c r="N12909" s="14"/>
      <c r="O12909" s="14"/>
      <c r="P12909" s="14"/>
    </row>
    <row r="12910" spans="9:16" x14ac:dyDescent="0.25">
      <c r="I12910" s="14"/>
      <c r="J12910" s="14"/>
      <c r="K12910" s="14"/>
      <c r="L12910" s="14"/>
      <c r="M12910" s="14"/>
      <c r="N12910" s="14"/>
      <c r="O12910" s="14"/>
      <c r="P12910" s="14"/>
    </row>
    <row r="12911" spans="9:16" x14ac:dyDescent="0.25">
      <c r="I12911" s="14"/>
      <c r="J12911" s="14"/>
      <c r="K12911" s="14"/>
      <c r="L12911" s="14"/>
      <c r="M12911" s="14"/>
      <c r="N12911" s="14"/>
      <c r="O12911" s="14"/>
      <c r="P12911" s="14"/>
    </row>
    <row r="12912" spans="9:16" x14ac:dyDescent="0.25">
      <c r="I12912" s="14"/>
      <c r="J12912" s="14"/>
      <c r="K12912" s="14"/>
      <c r="L12912" s="14"/>
      <c r="M12912" s="14"/>
      <c r="N12912" s="14"/>
      <c r="O12912" s="14"/>
      <c r="P12912" s="14"/>
    </row>
    <row r="12913" spans="9:16" x14ac:dyDescent="0.25">
      <c r="I12913" s="14"/>
      <c r="J12913" s="14"/>
      <c r="K12913" s="14"/>
      <c r="L12913" s="14"/>
      <c r="M12913" s="14"/>
      <c r="N12913" s="14"/>
      <c r="O12913" s="14"/>
      <c r="P12913" s="14"/>
    </row>
    <row r="12914" spans="9:16" x14ac:dyDescent="0.25">
      <c r="I12914" s="14"/>
      <c r="J12914" s="14"/>
      <c r="K12914" s="14"/>
      <c r="L12914" s="14"/>
      <c r="M12914" s="14"/>
      <c r="N12914" s="14"/>
      <c r="O12914" s="14"/>
      <c r="P12914" s="14"/>
    </row>
    <row r="12915" spans="9:16" x14ac:dyDescent="0.25">
      <c r="I12915" s="14"/>
      <c r="J12915" s="14"/>
      <c r="K12915" s="14"/>
      <c r="L12915" s="14"/>
      <c r="M12915" s="14"/>
      <c r="N12915" s="14"/>
      <c r="O12915" s="14"/>
      <c r="P12915" s="14"/>
    </row>
    <row r="12916" spans="9:16" x14ac:dyDescent="0.25">
      <c r="I12916" s="14"/>
      <c r="J12916" s="14"/>
      <c r="K12916" s="14"/>
      <c r="L12916" s="14"/>
      <c r="M12916" s="14"/>
      <c r="N12916" s="14"/>
      <c r="O12916" s="14"/>
      <c r="P12916" s="14"/>
    </row>
    <row r="12917" spans="9:16" x14ac:dyDescent="0.25">
      <c r="I12917" s="14"/>
      <c r="J12917" s="14"/>
      <c r="K12917" s="14"/>
      <c r="L12917" s="14"/>
      <c r="M12917" s="14"/>
      <c r="N12917" s="14"/>
      <c r="O12917" s="14"/>
      <c r="P12917" s="14"/>
    </row>
    <row r="12918" spans="9:16" x14ac:dyDescent="0.25">
      <c r="I12918" s="14"/>
      <c r="J12918" s="14"/>
      <c r="K12918" s="14"/>
      <c r="L12918" s="14"/>
      <c r="M12918" s="14"/>
      <c r="N12918" s="14"/>
      <c r="O12918" s="14"/>
      <c r="P12918" s="14"/>
    </row>
    <row r="12919" spans="9:16" x14ac:dyDescent="0.25">
      <c r="I12919" s="14"/>
      <c r="J12919" s="14"/>
      <c r="K12919" s="14"/>
      <c r="L12919" s="14"/>
      <c r="M12919" s="14"/>
      <c r="N12919" s="14"/>
      <c r="O12919" s="14"/>
      <c r="P12919" s="14"/>
    </row>
    <row r="12920" spans="9:16" x14ac:dyDescent="0.25">
      <c r="I12920" s="14"/>
      <c r="J12920" s="14"/>
      <c r="K12920" s="14"/>
      <c r="L12920" s="14"/>
      <c r="M12920" s="14"/>
      <c r="N12920" s="14"/>
      <c r="O12920" s="14"/>
      <c r="P12920" s="14"/>
    </row>
    <row r="12921" spans="9:16" x14ac:dyDescent="0.25">
      <c r="I12921" s="14"/>
      <c r="J12921" s="14"/>
      <c r="K12921" s="14"/>
      <c r="L12921" s="14"/>
      <c r="M12921" s="14"/>
      <c r="N12921" s="14"/>
      <c r="O12921" s="14"/>
      <c r="P12921" s="14"/>
    </row>
    <row r="12922" spans="9:16" x14ac:dyDescent="0.25">
      <c r="I12922" s="14"/>
      <c r="J12922" s="14"/>
      <c r="K12922" s="14"/>
      <c r="L12922" s="14"/>
      <c r="M12922" s="14"/>
      <c r="N12922" s="14"/>
      <c r="O12922" s="14"/>
      <c r="P12922" s="14"/>
    </row>
    <row r="12923" spans="9:16" x14ac:dyDescent="0.25">
      <c r="I12923" s="14"/>
      <c r="J12923" s="14"/>
      <c r="K12923" s="14"/>
      <c r="L12923" s="14"/>
      <c r="M12923" s="14"/>
      <c r="N12923" s="14"/>
      <c r="O12923" s="14"/>
      <c r="P12923" s="14"/>
    </row>
    <row r="12924" spans="9:16" x14ac:dyDescent="0.25">
      <c r="I12924" s="14"/>
      <c r="J12924" s="14"/>
      <c r="K12924" s="14"/>
      <c r="L12924" s="14"/>
      <c r="M12924" s="14"/>
      <c r="N12924" s="14"/>
      <c r="O12924" s="14"/>
      <c r="P12924" s="14"/>
    </row>
    <row r="12925" spans="9:16" x14ac:dyDescent="0.25">
      <c r="I12925" s="14"/>
      <c r="J12925" s="14"/>
      <c r="K12925" s="14"/>
      <c r="L12925" s="14"/>
      <c r="M12925" s="14"/>
      <c r="N12925" s="14"/>
      <c r="O12925" s="14"/>
      <c r="P12925" s="14"/>
    </row>
    <row r="12926" spans="9:16" x14ac:dyDescent="0.25">
      <c r="I12926" s="14"/>
      <c r="J12926" s="14"/>
      <c r="K12926" s="14"/>
      <c r="L12926" s="14"/>
      <c r="M12926" s="14"/>
      <c r="N12926" s="14"/>
      <c r="O12926" s="14"/>
      <c r="P12926" s="14"/>
    </row>
    <row r="12927" spans="9:16" x14ac:dyDescent="0.25">
      <c r="I12927" s="14"/>
      <c r="J12927" s="14"/>
      <c r="K12927" s="14"/>
      <c r="L12927" s="14"/>
      <c r="M12927" s="14"/>
      <c r="N12927" s="14"/>
      <c r="O12927" s="14"/>
      <c r="P12927" s="14"/>
    </row>
    <row r="12928" spans="9:16" x14ac:dyDescent="0.25">
      <c r="I12928" s="14"/>
      <c r="J12928" s="14"/>
      <c r="K12928" s="14"/>
      <c r="L12928" s="14"/>
      <c r="M12928" s="14"/>
      <c r="N12928" s="14"/>
      <c r="O12928" s="14"/>
      <c r="P12928" s="14"/>
    </row>
    <row r="12929" spans="9:16" x14ac:dyDescent="0.25">
      <c r="I12929" s="14"/>
      <c r="J12929" s="14"/>
      <c r="K12929" s="14"/>
      <c r="L12929" s="14"/>
      <c r="M12929" s="14"/>
      <c r="N12929" s="14"/>
      <c r="O12929" s="14"/>
      <c r="P12929" s="14"/>
    </row>
    <row r="12930" spans="9:16" x14ac:dyDescent="0.25">
      <c r="I12930" s="14"/>
      <c r="J12930" s="14"/>
      <c r="K12930" s="14"/>
      <c r="L12930" s="14"/>
      <c r="M12930" s="14"/>
      <c r="N12930" s="14"/>
      <c r="O12930" s="14"/>
      <c r="P12930" s="14"/>
    </row>
    <row r="12931" spans="9:16" x14ac:dyDescent="0.25">
      <c r="I12931" s="14"/>
      <c r="J12931" s="14"/>
      <c r="K12931" s="14"/>
      <c r="L12931" s="14"/>
      <c r="M12931" s="14"/>
      <c r="N12931" s="14"/>
      <c r="O12931" s="14"/>
      <c r="P12931" s="14"/>
    </row>
    <row r="12932" spans="9:16" x14ac:dyDescent="0.25">
      <c r="I12932" s="14"/>
      <c r="J12932" s="14"/>
      <c r="K12932" s="14"/>
      <c r="L12932" s="14"/>
      <c r="M12932" s="14"/>
      <c r="N12932" s="14"/>
      <c r="O12932" s="14"/>
      <c r="P12932" s="14"/>
    </row>
    <row r="12933" spans="9:16" x14ac:dyDescent="0.25">
      <c r="I12933" s="14"/>
      <c r="J12933" s="14"/>
      <c r="K12933" s="14"/>
      <c r="L12933" s="14"/>
      <c r="M12933" s="14"/>
      <c r="N12933" s="14"/>
      <c r="O12933" s="14"/>
      <c r="P12933" s="14"/>
    </row>
    <row r="12934" spans="9:16" x14ac:dyDescent="0.25">
      <c r="I12934" s="14"/>
      <c r="J12934" s="14"/>
      <c r="K12934" s="14"/>
      <c r="L12934" s="14"/>
      <c r="M12934" s="14"/>
      <c r="N12934" s="14"/>
      <c r="O12934" s="14"/>
      <c r="P12934" s="14"/>
    </row>
    <row r="12935" spans="9:16" x14ac:dyDescent="0.25">
      <c r="I12935" s="14"/>
      <c r="J12935" s="14"/>
      <c r="K12935" s="14"/>
      <c r="L12935" s="14"/>
      <c r="M12935" s="14"/>
      <c r="N12935" s="14"/>
      <c r="O12935" s="14"/>
      <c r="P12935" s="14"/>
    </row>
    <row r="12936" spans="9:16" x14ac:dyDescent="0.25">
      <c r="I12936" s="14"/>
      <c r="J12936" s="14"/>
      <c r="K12936" s="14"/>
      <c r="L12936" s="14"/>
      <c r="M12936" s="14"/>
      <c r="N12936" s="14"/>
      <c r="O12936" s="14"/>
      <c r="P12936" s="14"/>
    </row>
    <row r="12937" spans="9:16" x14ac:dyDescent="0.25">
      <c r="I12937" s="14"/>
      <c r="J12937" s="14"/>
      <c r="K12937" s="14"/>
      <c r="L12937" s="14"/>
      <c r="M12937" s="14"/>
      <c r="N12937" s="14"/>
      <c r="O12937" s="14"/>
      <c r="P12937" s="14"/>
    </row>
    <row r="12938" spans="9:16" x14ac:dyDescent="0.25">
      <c r="I12938" s="14"/>
      <c r="J12938" s="14"/>
      <c r="K12938" s="14"/>
      <c r="L12938" s="14"/>
      <c r="M12938" s="14"/>
      <c r="N12938" s="14"/>
      <c r="O12938" s="14"/>
      <c r="P12938" s="14"/>
    </row>
    <row r="12939" spans="9:16" x14ac:dyDescent="0.25">
      <c r="I12939" s="14"/>
      <c r="J12939" s="14"/>
      <c r="K12939" s="14"/>
      <c r="L12939" s="14"/>
      <c r="M12939" s="14"/>
      <c r="N12939" s="14"/>
      <c r="O12939" s="14"/>
      <c r="P12939" s="14"/>
    </row>
    <row r="12940" spans="9:16" x14ac:dyDescent="0.25">
      <c r="I12940" s="14"/>
      <c r="J12940" s="14"/>
      <c r="K12940" s="14"/>
      <c r="L12940" s="14"/>
      <c r="M12940" s="14"/>
      <c r="N12940" s="14"/>
      <c r="O12940" s="14"/>
      <c r="P12940" s="14"/>
    </row>
    <row r="12941" spans="9:16" x14ac:dyDescent="0.25">
      <c r="I12941" s="14"/>
      <c r="J12941" s="14"/>
      <c r="K12941" s="14"/>
      <c r="L12941" s="14"/>
      <c r="M12941" s="14"/>
      <c r="N12941" s="14"/>
      <c r="O12941" s="14"/>
      <c r="P12941" s="14"/>
    </row>
    <row r="12942" spans="9:16" x14ac:dyDescent="0.25">
      <c r="I12942" s="14"/>
      <c r="J12942" s="14"/>
      <c r="K12942" s="14"/>
      <c r="L12942" s="14"/>
      <c r="M12942" s="14"/>
      <c r="N12942" s="14"/>
      <c r="O12942" s="14"/>
      <c r="P12942" s="14"/>
    </row>
    <row r="12943" spans="9:16" x14ac:dyDescent="0.25">
      <c r="I12943" s="14"/>
      <c r="J12943" s="14"/>
      <c r="K12943" s="14"/>
      <c r="L12943" s="14"/>
      <c r="M12943" s="14"/>
      <c r="N12943" s="14"/>
      <c r="O12943" s="14"/>
      <c r="P12943" s="14"/>
    </row>
    <row r="12944" spans="9:16" x14ac:dyDescent="0.25">
      <c r="I12944" s="14"/>
      <c r="J12944" s="14"/>
      <c r="K12944" s="14"/>
      <c r="L12944" s="14"/>
      <c r="M12944" s="14"/>
      <c r="N12944" s="14"/>
      <c r="O12944" s="14"/>
      <c r="P12944" s="14"/>
    </row>
    <row r="12945" spans="9:16" x14ac:dyDescent="0.25">
      <c r="I12945" s="14"/>
      <c r="J12945" s="14"/>
      <c r="K12945" s="14"/>
      <c r="L12945" s="14"/>
      <c r="M12945" s="14"/>
      <c r="N12945" s="14"/>
      <c r="O12945" s="14"/>
      <c r="P12945" s="14"/>
    </row>
    <row r="12946" spans="9:16" x14ac:dyDescent="0.25">
      <c r="I12946" s="14"/>
      <c r="J12946" s="14"/>
      <c r="K12946" s="14"/>
      <c r="L12946" s="14"/>
      <c r="M12946" s="14"/>
      <c r="N12946" s="14"/>
      <c r="O12946" s="14"/>
      <c r="P12946" s="14"/>
    </row>
    <row r="12947" spans="9:16" x14ac:dyDescent="0.25">
      <c r="I12947" s="14"/>
      <c r="J12947" s="14"/>
      <c r="K12947" s="14"/>
      <c r="L12947" s="14"/>
      <c r="M12947" s="14"/>
      <c r="N12947" s="14"/>
      <c r="O12947" s="14"/>
      <c r="P12947" s="14"/>
    </row>
    <row r="12948" spans="9:16" x14ac:dyDescent="0.25">
      <c r="I12948" s="14"/>
      <c r="J12948" s="14"/>
      <c r="K12948" s="14"/>
      <c r="L12948" s="14"/>
      <c r="M12948" s="14"/>
      <c r="N12948" s="14"/>
      <c r="O12948" s="14"/>
      <c r="P12948" s="14"/>
    </row>
    <row r="12949" spans="9:16" x14ac:dyDescent="0.25">
      <c r="I12949" s="14"/>
      <c r="J12949" s="14"/>
      <c r="K12949" s="14"/>
      <c r="L12949" s="14"/>
      <c r="M12949" s="14"/>
      <c r="N12949" s="14"/>
      <c r="O12949" s="14"/>
      <c r="P12949" s="14"/>
    </row>
    <row r="12950" spans="9:16" x14ac:dyDescent="0.25">
      <c r="I12950" s="14"/>
      <c r="J12950" s="14"/>
      <c r="K12950" s="14"/>
      <c r="L12950" s="14"/>
      <c r="M12950" s="14"/>
      <c r="N12950" s="14"/>
      <c r="O12950" s="14"/>
      <c r="P12950" s="14"/>
    </row>
    <row r="12951" spans="9:16" x14ac:dyDescent="0.25">
      <c r="I12951" s="14"/>
      <c r="J12951" s="14"/>
      <c r="K12951" s="14"/>
      <c r="L12951" s="14"/>
      <c r="M12951" s="14"/>
      <c r="N12951" s="14"/>
      <c r="O12951" s="14"/>
      <c r="P12951" s="14"/>
    </row>
    <row r="12952" spans="9:16" x14ac:dyDescent="0.25">
      <c r="I12952" s="14"/>
      <c r="J12952" s="14"/>
      <c r="K12952" s="14"/>
      <c r="L12952" s="14"/>
      <c r="M12952" s="14"/>
      <c r="N12952" s="14"/>
      <c r="O12952" s="14"/>
      <c r="P12952" s="14"/>
    </row>
    <row r="12953" spans="9:16" x14ac:dyDescent="0.25">
      <c r="I12953" s="14"/>
      <c r="J12953" s="14"/>
      <c r="K12953" s="14"/>
      <c r="L12953" s="14"/>
      <c r="M12953" s="14"/>
      <c r="N12953" s="14"/>
      <c r="O12953" s="14"/>
      <c r="P12953" s="14"/>
    </row>
    <row r="12954" spans="9:16" x14ac:dyDescent="0.25">
      <c r="I12954" s="14"/>
      <c r="J12954" s="14"/>
      <c r="K12954" s="14"/>
      <c r="L12954" s="14"/>
      <c r="M12954" s="14"/>
      <c r="N12954" s="14"/>
      <c r="O12954" s="14"/>
      <c r="P12954" s="14"/>
    </row>
    <row r="12955" spans="9:16" x14ac:dyDescent="0.25">
      <c r="I12955" s="14"/>
      <c r="J12955" s="14"/>
      <c r="K12955" s="14"/>
      <c r="L12955" s="14"/>
      <c r="M12955" s="14"/>
      <c r="N12955" s="14"/>
      <c r="O12955" s="14"/>
      <c r="P12955" s="14"/>
    </row>
    <row r="12956" spans="9:16" x14ac:dyDescent="0.25">
      <c r="I12956" s="14"/>
      <c r="J12956" s="14"/>
      <c r="K12956" s="14"/>
      <c r="L12956" s="14"/>
      <c r="M12956" s="14"/>
      <c r="N12956" s="14"/>
      <c r="O12956" s="14"/>
      <c r="P12956" s="14"/>
    </row>
    <row r="12957" spans="9:16" x14ac:dyDescent="0.25">
      <c r="I12957" s="14"/>
      <c r="J12957" s="14"/>
      <c r="K12957" s="14"/>
      <c r="L12957" s="14"/>
      <c r="M12957" s="14"/>
      <c r="N12957" s="14"/>
      <c r="O12957" s="14"/>
      <c r="P12957" s="14"/>
    </row>
    <row r="12958" spans="9:16" x14ac:dyDescent="0.25">
      <c r="I12958" s="14"/>
      <c r="J12958" s="14"/>
      <c r="K12958" s="14"/>
      <c r="L12958" s="14"/>
      <c r="M12958" s="14"/>
      <c r="N12958" s="14"/>
      <c r="O12958" s="14"/>
      <c r="P12958" s="14"/>
    </row>
    <row r="12959" spans="9:16" x14ac:dyDescent="0.25">
      <c r="I12959" s="14"/>
      <c r="J12959" s="14"/>
      <c r="K12959" s="14"/>
      <c r="L12959" s="14"/>
      <c r="M12959" s="14"/>
      <c r="N12959" s="14"/>
      <c r="O12959" s="14"/>
      <c r="P12959" s="14"/>
    </row>
    <row r="12960" spans="9:16" x14ac:dyDescent="0.25">
      <c r="I12960" s="14"/>
      <c r="J12960" s="14"/>
      <c r="K12960" s="14"/>
      <c r="L12960" s="14"/>
      <c r="M12960" s="14"/>
      <c r="N12960" s="14"/>
      <c r="O12960" s="14"/>
      <c r="P12960" s="14"/>
    </row>
    <row r="12961" spans="9:16" x14ac:dyDescent="0.25">
      <c r="I12961" s="14"/>
      <c r="J12961" s="14"/>
      <c r="K12961" s="14"/>
      <c r="L12961" s="14"/>
      <c r="M12961" s="14"/>
      <c r="N12961" s="14"/>
      <c r="O12961" s="14"/>
      <c r="P12961" s="14"/>
    </row>
    <row r="12962" spans="9:16" x14ac:dyDescent="0.25">
      <c r="I12962" s="14"/>
      <c r="J12962" s="14"/>
      <c r="K12962" s="14"/>
      <c r="L12962" s="14"/>
      <c r="M12962" s="14"/>
      <c r="N12962" s="14"/>
      <c r="O12962" s="14"/>
      <c r="P12962" s="14"/>
    </row>
    <row r="12963" spans="9:16" x14ac:dyDescent="0.25">
      <c r="I12963" s="14"/>
      <c r="J12963" s="14"/>
      <c r="K12963" s="14"/>
      <c r="L12963" s="14"/>
      <c r="M12963" s="14"/>
      <c r="N12963" s="14"/>
      <c r="O12963" s="14"/>
      <c r="P12963" s="14"/>
    </row>
    <row r="12964" spans="9:16" x14ac:dyDescent="0.25">
      <c r="I12964" s="14"/>
      <c r="J12964" s="14"/>
      <c r="K12964" s="14"/>
      <c r="L12964" s="14"/>
      <c r="M12964" s="14"/>
      <c r="N12964" s="14"/>
      <c r="O12964" s="14"/>
      <c r="P12964" s="14"/>
    </row>
    <row r="12965" spans="9:16" x14ac:dyDescent="0.25">
      <c r="I12965" s="14"/>
      <c r="J12965" s="14"/>
      <c r="K12965" s="14"/>
      <c r="L12965" s="14"/>
      <c r="M12965" s="14"/>
      <c r="N12965" s="14"/>
      <c r="O12965" s="14"/>
      <c r="P12965" s="14"/>
    </row>
    <row r="12966" spans="9:16" x14ac:dyDescent="0.25">
      <c r="I12966" s="14"/>
      <c r="J12966" s="14"/>
      <c r="K12966" s="14"/>
      <c r="L12966" s="14"/>
      <c r="M12966" s="14"/>
      <c r="N12966" s="14"/>
      <c r="O12966" s="14"/>
      <c r="P12966" s="14"/>
    </row>
    <row r="12967" spans="9:16" x14ac:dyDescent="0.25">
      <c r="I12967" s="14"/>
      <c r="J12967" s="14"/>
      <c r="K12967" s="14"/>
      <c r="L12967" s="14"/>
      <c r="M12967" s="14"/>
      <c r="N12967" s="14"/>
      <c r="O12967" s="14"/>
      <c r="P12967" s="14"/>
    </row>
    <row r="12968" spans="9:16" x14ac:dyDescent="0.25">
      <c r="I12968" s="14"/>
      <c r="J12968" s="14"/>
      <c r="K12968" s="14"/>
      <c r="L12968" s="14"/>
      <c r="M12968" s="14"/>
      <c r="N12968" s="14"/>
      <c r="O12968" s="14"/>
      <c r="P12968" s="14"/>
    </row>
    <row r="12969" spans="9:16" x14ac:dyDescent="0.25">
      <c r="I12969" s="14"/>
      <c r="J12969" s="14"/>
      <c r="K12969" s="14"/>
      <c r="L12969" s="14"/>
      <c r="M12969" s="14"/>
      <c r="N12969" s="14"/>
      <c r="O12969" s="14"/>
      <c r="P12969" s="14"/>
    </row>
    <row r="12970" spans="9:16" x14ac:dyDescent="0.25">
      <c r="I12970" s="14"/>
      <c r="J12970" s="14"/>
      <c r="K12970" s="14"/>
      <c r="L12970" s="14"/>
      <c r="M12970" s="14"/>
      <c r="N12970" s="14"/>
      <c r="O12970" s="14"/>
      <c r="P12970" s="14"/>
    </row>
    <row r="12971" spans="9:16" x14ac:dyDescent="0.25">
      <c r="I12971" s="14"/>
      <c r="J12971" s="14"/>
      <c r="K12971" s="14"/>
      <c r="L12971" s="14"/>
      <c r="M12971" s="14"/>
      <c r="N12971" s="14"/>
      <c r="O12971" s="14"/>
      <c r="P12971" s="14"/>
    </row>
    <row r="12972" spans="9:16" x14ac:dyDescent="0.25">
      <c r="I12972" s="14"/>
      <c r="J12972" s="14"/>
      <c r="K12972" s="14"/>
      <c r="L12972" s="14"/>
      <c r="M12972" s="14"/>
      <c r="N12972" s="14"/>
      <c r="O12972" s="14"/>
      <c r="P12972" s="14"/>
    </row>
    <row r="12973" spans="9:16" x14ac:dyDescent="0.25">
      <c r="I12973" s="14"/>
      <c r="J12973" s="14"/>
      <c r="K12973" s="14"/>
      <c r="L12973" s="14"/>
      <c r="M12973" s="14"/>
      <c r="N12973" s="14"/>
      <c r="O12973" s="14"/>
      <c r="P12973" s="14"/>
    </row>
    <row r="12974" spans="9:16" x14ac:dyDescent="0.25">
      <c r="I12974" s="14"/>
      <c r="J12974" s="14"/>
      <c r="K12974" s="14"/>
      <c r="L12974" s="14"/>
      <c r="M12974" s="14"/>
      <c r="N12974" s="14"/>
      <c r="O12974" s="14"/>
      <c r="P12974" s="14"/>
    </row>
    <row r="12975" spans="9:16" x14ac:dyDescent="0.25">
      <c r="I12975" s="14"/>
      <c r="J12975" s="14"/>
      <c r="K12975" s="14"/>
      <c r="L12975" s="14"/>
      <c r="M12975" s="14"/>
      <c r="N12975" s="14"/>
      <c r="O12975" s="14"/>
      <c r="P12975" s="14"/>
    </row>
    <row r="12976" spans="9:16" x14ac:dyDescent="0.25">
      <c r="I12976" s="14"/>
      <c r="J12976" s="14"/>
      <c r="K12976" s="14"/>
      <c r="L12976" s="14"/>
      <c r="M12976" s="14"/>
      <c r="N12976" s="14"/>
      <c r="O12976" s="14"/>
      <c r="P12976" s="14"/>
    </row>
    <row r="12977" spans="9:16" x14ac:dyDescent="0.25">
      <c r="I12977" s="14"/>
      <c r="J12977" s="14"/>
      <c r="K12977" s="14"/>
      <c r="L12977" s="14"/>
      <c r="M12977" s="14"/>
      <c r="N12977" s="14"/>
      <c r="O12977" s="14"/>
      <c r="P12977" s="14"/>
    </row>
    <row r="12978" spans="9:16" x14ac:dyDescent="0.25">
      <c r="I12978" s="14"/>
      <c r="J12978" s="14"/>
      <c r="K12978" s="14"/>
      <c r="L12978" s="14"/>
      <c r="M12978" s="14"/>
      <c r="N12978" s="14"/>
      <c r="O12978" s="14"/>
      <c r="P12978" s="14"/>
    </row>
    <row r="12979" spans="9:16" x14ac:dyDescent="0.25">
      <c r="I12979" s="14"/>
      <c r="J12979" s="14"/>
      <c r="K12979" s="14"/>
      <c r="L12979" s="14"/>
      <c r="M12979" s="14"/>
      <c r="N12979" s="14"/>
      <c r="O12979" s="14"/>
      <c r="P12979" s="14"/>
    </row>
    <row r="12980" spans="9:16" x14ac:dyDescent="0.25">
      <c r="I12980" s="14"/>
      <c r="J12980" s="14"/>
      <c r="K12980" s="14"/>
      <c r="L12980" s="14"/>
      <c r="M12980" s="14"/>
      <c r="N12980" s="14"/>
      <c r="O12980" s="14"/>
      <c r="P12980" s="14"/>
    </row>
    <row r="12981" spans="9:16" x14ac:dyDescent="0.25">
      <c r="I12981" s="14"/>
      <c r="J12981" s="14"/>
      <c r="K12981" s="14"/>
      <c r="L12981" s="14"/>
      <c r="M12981" s="14"/>
      <c r="N12981" s="14"/>
      <c r="O12981" s="14"/>
      <c r="P12981" s="14"/>
    </row>
    <row r="12982" spans="9:16" x14ac:dyDescent="0.25">
      <c r="I12982" s="14"/>
      <c r="J12982" s="14"/>
      <c r="K12982" s="14"/>
      <c r="L12982" s="14"/>
      <c r="M12982" s="14"/>
      <c r="N12982" s="14"/>
      <c r="O12982" s="14"/>
      <c r="P12982" s="14"/>
    </row>
    <row r="12983" spans="9:16" x14ac:dyDescent="0.25">
      <c r="I12983" s="14"/>
      <c r="J12983" s="14"/>
      <c r="K12983" s="14"/>
      <c r="L12983" s="14"/>
      <c r="M12983" s="14"/>
      <c r="N12983" s="14"/>
      <c r="O12983" s="14"/>
      <c r="P12983" s="14"/>
    </row>
    <row r="12984" spans="9:16" x14ac:dyDescent="0.25">
      <c r="I12984" s="14"/>
      <c r="J12984" s="14"/>
      <c r="K12984" s="14"/>
      <c r="L12984" s="14"/>
      <c r="M12984" s="14"/>
      <c r="N12984" s="14"/>
      <c r="O12984" s="14"/>
      <c r="P12984" s="14"/>
    </row>
    <row r="12985" spans="9:16" x14ac:dyDescent="0.25">
      <c r="I12985" s="14"/>
      <c r="J12985" s="14"/>
      <c r="K12985" s="14"/>
      <c r="L12985" s="14"/>
      <c r="M12985" s="14"/>
      <c r="N12985" s="14"/>
      <c r="O12985" s="14"/>
      <c r="P12985" s="14"/>
    </row>
    <row r="12986" spans="9:16" x14ac:dyDescent="0.25">
      <c r="I12986" s="14"/>
      <c r="J12986" s="14"/>
      <c r="K12986" s="14"/>
      <c r="L12986" s="14"/>
      <c r="M12986" s="14"/>
      <c r="N12986" s="14"/>
      <c r="O12986" s="14"/>
      <c r="P12986" s="14"/>
    </row>
    <row r="12987" spans="9:16" x14ac:dyDescent="0.25">
      <c r="I12987" s="14"/>
      <c r="J12987" s="14"/>
      <c r="K12987" s="14"/>
      <c r="L12987" s="14"/>
      <c r="M12987" s="14"/>
      <c r="N12987" s="14"/>
      <c r="O12987" s="14"/>
      <c r="P12987" s="14"/>
    </row>
    <row r="12988" spans="9:16" x14ac:dyDescent="0.25">
      <c r="I12988" s="14"/>
      <c r="J12988" s="14"/>
      <c r="K12988" s="14"/>
      <c r="L12988" s="14"/>
      <c r="M12988" s="14"/>
      <c r="N12988" s="14"/>
      <c r="O12988" s="14"/>
      <c r="P12988" s="14"/>
    </row>
    <row r="12989" spans="9:16" x14ac:dyDescent="0.25">
      <c r="I12989" s="14"/>
      <c r="J12989" s="14"/>
      <c r="K12989" s="14"/>
      <c r="L12989" s="14"/>
      <c r="M12989" s="14"/>
      <c r="N12989" s="14"/>
      <c r="O12989" s="14"/>
      <c r="P12989" s="14"/>
    </row>
    <row r="12990" spans="9:16" x14ac:dyDescent="0.25">
      <c r="I12990" s="14"/>
      <c r="J12990" s="14"/>
      <c r="K12990" s="14"/>
      <c r="L12990" s="14"/>
      <c r="M12990" s="14"/>
      <c r="N12990" s="14"/>
      <c r="O12990" s="14"/>
      <c r="P12990" s="14"/>
    </row>
    <row r="12991" spans="9:16" x14ac:dyDescent="0.25">
      <c r="I12991" s="14"/>
      <c r="J12991" s="14"/>
      <c r="K12991" s="14"/>
      <c r="L12991" s="14"/>
      <c r="M12991" s="14"/>
      <c r="N12991" s="14"/>
      <c r="O12991" s="14"/>
      <c r="P12991" s="14"/>
    </row>
    <row r="12992" spans="9:16" x14ac:dyDescent="0.25">
      <c r="I12992" s="14"/>
      <c r="J12992" s="14"/>
      <c r="K12992" s="14"/>
      <c r="L12992" s="14"/>
      <c r="M12992" s="14"/>
      <c r="N12992" s="14"/>
      <c r="O12992" s="14"/>
      <c r="P12992" s="14"/>
    </row>
    <row r="12993" spans="9:16" x14ac:dyDescent="0.25">
      <c r="I12993" s="14"/>
      <c r="J12993" s="14"/>
      <c r="K12993" s="14"/>
      <c r="L12993" s="14"/>
      <c r="M12993" s="14"/>
      <c r="N12993" s="14"/>
      <c r="O12993" s="14"/>
      <c r="P12993" s="14"/>
    </row>
    <row r="12994" spans="9:16" x14ac:dyDescent="0.25">
      <c r="I12994" s="14"/>
      <c r="J12994" s="14"/>
      <c r="K12994" s="14"/>
      <c r="L12994" s="14"/>
      <c r="M12994" s="14"/>
      <c r="N12994" s="14"/>
      <c r="O12994" s="14"/>
      <c r="P12994" s="14"/>
    </row>
    <row r="12995" spans="9:16" x14ac:dyDescent="0.25">
      <c r="I12995" s="14"/>
      <c r="J12995" s="14"/>
      <c r="K12995" s="14"/>
      <c r="L12995" s="14"/>
      <c r="M12995" s="14"/>
      <c r="N12995" s="14"/>
      <c r="O12995" s="14"/>
      <c r="P12995" s="14"/>
    </row>
    <row r="12996" spans="9:16" x14ac:dyDescent="0.25">
      <c r="I12996" s="14"/>
      <c r="J12996" s="14"/>
      <c r="K12996" s="14"/>
      <c r="L12996" s="14"/>
      <c r="M12996" s="14"/>
      <c r="N12996" s="14"/>
      <c r="O12996" s="14"/>
      <c r="P12996" s="14"/>
    </row>
    <row r="12997" spans="9:16" x14ac:dyDescent="0.25">
      <c r="I12997" s="14"/>
      <c r="J12997" s="14"/>
      <c r="K12997" s="14"/>
      <c r="L12997" s="14"/>
      <c r="M12997" s="14"/>
      <c r="N12997" s="14"/>
      <c r="O12997" s="14"/>
      <c r="P12997" s="14"/>
    </row>
    <row r="12998" spans="9:16" x14ac:dyDescent="0.25">
      <c r="I12998" s="14"/>
      <c r="J12998" s="14"/>
      <c r="K12998" s="14"/>
      <c r="L12998" s="14"/>
      <c r="M12998" s="14"/>
      <c r="N12998" s="14"/>
      <c r="O12998" s="14"/>
      <c r="P12998" s="14"/>
    </row>
    <row r="12999" spans="9:16" x14ac:dyDescent="0.25">
      <c r="I12999" s="14"/>
      <c r="J12999" s="14"/>
      <c r="K12999" s="14"/>
      <c r="L12999" s="14"/>
      <c r="M12999" s="14"/>
      <c r="N12999" s="14"/>
      <c r="O12999" s="14"/>
      <c r="P12999" s="14"/>
    </row>
    <row r="13000" spans="9:16" x14ac:dyDescent="0.25">
      <c r="I13000" s="14"/>
      <c r="J13000" s="14"/>
      <c r="K13000" s="14"/>
      <c r="L13000" s="14"/>
      <c r="M13000" s="14"/>
      <c r="N13000" s="14"/>
      <c r="O13000" s="14"/>
      <c r="P13000" s="14"/>
    </row>
    <row r="13001" spans="9:16" x14ac:dyDescent="0.25">
      <c r="I13001" s="14"/>
      <c r="J13001" s="14"/>
      <c r="K13001" s="14"/>
      <c r="L13001" s="14"/>
      <c r="M13001" s="14"/>
      <c r="N13001" s="14"/>
      <c r="O13001" s="14"/>
      <c r="P13001" s="14"/>
    </row>
    <row r="13002" spans="9:16" x14ac:dyDescent="0.25">
      <c r="I13002" s="14"/>
      <c r="J13002" s="14"/>
      <c r="K13002" s="14"/>
      <c r="L13002" s="14"/>
      <c r="M13002" s="14"/>
      <c r="N13002" s="14"/>
      <c r="O13002" s="14"/>
      <c r="P13002" s="14"/>
    </row>
    <row r="13003" spans="9:16" x14ac:dyDescent="0.25">
      <c r="I13003" s="14"/>
      <c r="J13003" s="14"/>
      <c r="K13003" s="14"/>
      <c r="L13003" s="14"/>
      <c r="M13003" s="14"/>
      <c r="N13003" s="14"/>
      <c r="O13003" s="14"/>
      <c r="P13003" s="14"/>
    </row>
    <row r="13004" spans="9:16" x14ac:dyDescent="0.25">
      <c r="I13004" s="14"/>
      <c r="J13004" s="14"/>
      <c r="K13004" s="14"/>
      <c r="L13004" s="14"/>
      <c r="M13004" s="14"/>
      <c r="N13004" s="14"/>
      <c r="O13004" s="14"/>
      <c r="P13004" s="14"/>
    </row>
    <row r="13005" spans="9:16" x14ac:dyDescent="0.25">
      <c r="I13005" s="14"/>
      <c r="J13005" s="14"/>
      <c r="K13005" s="14"/>
      <c r="L13005" s="14"/>
      <c r="M13005" s="14"/>
      <c r="N13005" s="14"/>
      <c r="O13005" s="14"/>
      <c r="P13005" s="14"/>
    </row>
    <row r="13006" spans="9:16" x14ac:dyDescent="0.25">
      <c r="I13006" s="14"/>
      <c r="J13006" s="14"/>
      <c r="K13006" s="14"/>
      <c r="L13006" s="14"/>
      <c r="M13006" s="14"/>
      <c r="N13006" s="14"/>
      <c r="O13006" s="14"/>
      <c r="P13006" s="14"/>
    </row>
    <row r="13007" spans="9:16" x14ac:dyDescent="0.25">
      <c r="I13007" s="14"/>
      <c r="J13007" s="14"/>
      <c r="K13007" s="14"/>
      <c r="L13007" s="14"/>
      <c r="M13007" s="14"/>
      <c r="N13007" s="14"/>
      <c r="O13007" s="14"/>
      <c r="P13007" s="14"/>
    </row>
    <row r="13008" spans="9:16" x14ac:dyDescent="0.25">
      <c r="I13008" s="14"/>
      <c r="J13008" s="14"/>
      <c r="K13008" s="14"/>
      <c r="L13008" s="14"/>
      <c r="M13008" s="14"/>
      <c r="N13008" s="14"/>
      <c r="O13008" s="14"/>
      <c r="P13008" s="14"/>
    </row>
    <row r="13009" spans="9:16" x14ac:dyDescent="0.25">
      <c r="I13009" s="14"/>
      <c r="J13009" s="14"/>
      <c r="K13009" s="14"/>
      <c r="L13009" s="14"/>
      <c r="M13009" s="14"/>
      <c r="N13009" s="14"/>
      <c r="O13009" s="14"/>
      <c r="P13009" s="14"/>
    </row>
    <row r="13010" spans="9:16" x14ac:dyDescent="0.25">
      <c r="I13010" s="14"/>
      <c r="J13010" s="14"/>
      <c r="K13010" s="14"/>
      <c r="L13010" s="14"/>
      <c r="M13010" s="14"/>
      <c r="N13010" s="14"/>
      <c r="O13010" s="14"/>
      <c r="P13010" s="14"/>
    </row>
    <row r="13011" spans="9:16" x14ac:dyDescent="0.25">
      <c r="I13011" s="14"/>
      <c r="J13011" s="14"/>
      <c r="K13011" s="14"/>
      <c r="L13011" s="14"/>
      <c r="M13011" s="14"/>
      <c r="N13011" s="14"/>
      <c r="O13011" s="14"/>
      <c r="P13011" s="14"/>
    </row>
    <row r="13012" spans="9:16" x14ac:dyDescent="0.25">
      <c r="I13012" s="14"/>
      <c r="J13012" s="14"/>
      <c r="K13012" s="14"/>
      <c r="L13012" s="14"/>
      <c r="M13012" s="14"/>
      <c r="N13012" s="14"/>
      <c r="O13012" s="14"/>
      <c r="P13012" s="14"/>
    </row>
    <row r="13013" spans="9:16" x14ac:dyDescent="0.25">
      <c r="I13013" s="14"/>
      <c r="J13013" s="14"/>
      <c r="K13013" s="14"/>
      <c r="L13013" s="14"/>
      <c r="M13013" s="14"/>
      <c r="N13013" s="14"/>
      <c r="O13013" s="14"/>
      <c r="P13013" s="14"/>
    </row>
    <row r="13014" spans="9:16" x14ac:dyDescent="0.25">
      <c r="I13014" s="14"/>
      <c r="J13014" s="14"/>
      <c r="K13014" s="14"/>
      <c r="L13014" s="14"/>
      <c r="M13014" s="14"/>
      <c r="N13014" s="14"/>
      <c r="O13014" s="14"/>
      <c r="P13014" s="14"/>
    </row>
    <row r="13015" spans="9:16" x14ac:dyDescent="0.25">
      <c r="I13015" s="14"/>
      <c r="J13015" s="14"/>
      <c r="K13015" s="14"/>
      <c r="L13015" s="14"/>
      <c r="M13015" s="14"/>
      <c r="N13015" s="14"/>
      <c r="O13015" s="14"/>
      <c r="P13015" s="14"/>
    </row>
    <row r="13016" spans="9:16" x14ac:dyDescent="0.25">
      <c r="I13016" s="14"/>
      <c r="J13016" s="14"/>
      <c r="K13016" s="14"/>
      <c r="L13016" s="14"/>
      <c r="M13016" s="14"/>
      <c r="N13016" s="14"/>
      <c r="O13016" s="14"/>
      <c r="P13016" s="14"/>
    </row>
    <row r="13017" spans="9:16" x14ac:dyDescent="0.25">
      <c r="I13017" s="14"/>
      <c r="J13017" s="14"/>
      <c r="K13017" s="14"/>
      <c r="L13017" s="14"/>
      <c r="M13017" s="14"/>
      <c r="N13017" s="14"/>
      <c r="O13017" s="14"/>
      <c r="P13017" s="14"/>
    </row>
    <row r="13018" spans="9:16" x14ac:dyDescent="0.25">
      <c r="I13018" s="14"/>
      <c r="J13018" s="14"/>
      <c r="K13018" s="14"/>
      <c r="L13018" s="14"/>
      <c r="M13018" s="14"/>
      <c r="N13018" s="14"/>
      <c r="O13018" s="14"/>
      <c r="P13018" s="14"/>
    </row>
    <row r="13019" spans="9:16" x14ac:dyDescent="0.25">
      <c r="I13019" s="14"/>
      <c r="J13019" s="14"/>
      <c r="K13019" s="14"/>
      <c r="L13019" s="14"/>
      <c r="M13019" s="14"/>
      <c r="N13019" s="14"/>
      <c r="O13019" s="14"/>
      <c r="P13019" s="14"/>
    </row>
    <row r="13020" spans="9:16" x14ac:dyDescent="0.25">
      <c r="I13020" s="14"/>
      <c r="J13020" s="14"/>
      <c r="K13020" s="14"/>
      <c r="L13020" s="14"/>
      <c r="M13020" s="14"/>
      <c r="N13020" s="14"/>
      <c r="O13020" s="14"/>
      <c r="P13020" s="14"/>
    </row>
    <row r="13021" spans="9:16" x14ac:dyDescent="0.25">
      <c r="I13021" s="14"/>
      <c r="J13021" s="14"/>
      <c r="K13021" s="14"/>
      <c r="L13021" s="14"/>
      <c r="M13021" s="14"/>
      <c r="N13021" s="14"/>
      <c r="O13021" s="14"/>
      <c r="P13021" s="14"/>
    </row>
    <row r="13022" spans="9:16" x14ac:dyDescent="0.25">
      <c r="I13022" s="14"/>
      <c r="J13022" s="14"/>
      <c r="K13022" s="14"/>
      <c r="L13022" s="14"/>
      <c r="M13022" s="14"/>
      <c r="N13022" s="14"/>
      <c r="O13022" s="14"/>
      <c r="P13022" s="14"/>
    </row>
    <row r="13023" spans="9:16" x14ac:dyDescent="0.25">
      <c r="I13023" s="14"/>
      <c r="J13023" s="14"/>
      <c r="K13023" s="14"/>
      <c r="L13023" s="14"/>
      <c r="M13023" s="14"/>
      <c r="N13023" s="14"/>
      <c r="O13023" s="14"/>
      <c r="P13023" s="14"/>
    </row>
    <row r="13024" spans="9:16" x14ac:dyDescent="0.25">
      <c r="I13024" s="14"/>
      <c r="J13024" s="14"/>
      <c r="K13024" s="14"/>
      <c r="L13024" s="14"/>
      <c r="M13024" s="14"/>
      <c r="N13024" s="14"/>
      <c r="O13024" s="14"/>
      <c r="P13024" s="14"/>
    </row>
    <row r="13025" spans="9:16" x14ac:dyDescent="0.25">
      <c r="I13025" s="14"/>
      <c r="J13025" s="14"/>
      <c r="K13025" s="14"/>
      <c r="L13025" s="14"/>
      <c r="M13025" s="14"/>
      <c r="N13025" s="14"/>
      <c r="O13025" s="14"/>
      <c r="P13025" s="14"/>
    </row>
    <row r="13026" spans="9:16" x14ac:dyDescent="0.25">
      <c r="I13026" s="14"/>
      <c r="J13026" s="14"/>
      <c r="K13026" s="14"/>
      <c r="L13026" s="14"/>
      <c r="M13026" s="14"/>
      <c r="N13026" s="14"/>
      <c r="O13026" s="14"/>
      <c r="P13026" s="14"/>
    </row>
    <row r="13027" spans="9:16" x14ac:dyDescent="0.25">
      <c r="I13027" s="14"/>
      <c r="J13027" s="14"/>
      <c r="K13027" s="14"/>
      <c r="L13027" s="14"/>
      <c r="M13027" s="14"/>
      <c r="N13027" s="14"/>
      <c r="O13027" s="14"/>
      <c r="P13027" s="14"/>
    </row>
    <row r="13028" spans="9:16" x14ac:dyDescent="0.25">
      <c r="I13028" s="14"/>
      <c r="J13028" s="14"/>
      <c r="K13028" s="14"/>
      <c r="L13028" s="14"/>
      <c r="M13028" s="14"/>
      <c r="N13028" s="14"/>
      <c r="O13028" s="14"/>
      <c r="P13028" s="14"/>
    </row>
    <row r="13029" spans="9:16" x14ac:dyDescent="0.25">
      <c r="I13029" s="14"/>
      <c r="J13029" s="14"/>
      <c r="K13029" s="14"/>
      <c r="L13029" s="14"/>
      <c r="M13029" s="14"/>
      <c r="N13029" s="14"/>
      <c r="O13029" s="14"/>
      <c r="P13029" s="14"/>
    </row>
    <row r="13030" spans="9:16" x14ac:dyDescent="0.25">
      <c r="I13030" s="14"/>
      <c r="J13030" s="14"/>
      <c r="K13030" s="14"/>
      <c r="L13030" s="14"/>
      <c r="M13030" s="14"/>
      <c r="N13030" s="14"/>
      <c r="O13030" s="14"/>
      <c r="P13030" s="14"/>
    </row>
    <row r="13031" spans="9:16" x14ac:dyDescent="0.25">
      <c r="I13031" s="14"/>
      <c r="J13031" s="14"/>
      <c r="K13031" s="14"/>
      <c r="L13031" s="14"/>
      <c r="M13031" s="14"/>
      <c r="N13031" s="14"/>
      <c r="O13031" s="14"/>
      <c r="P13031" s="14"/>
    </row>
    <row r="13032" spans="9:16" x14ac:dyDescent="0.25">
      <c r="I13032" s="14"/>
      <c r="J13032" s="14"/>
      <c r="K13032" s="14"/>
      <c r="L13032" s="14"/>
      <c r="M13032" s="14"/>
      <c r="N13032" s="14"/>
      <c r="O13032" s="14"/>
      <c r="P13032" s="14"/>
    </row>
    <row r="13033" spans="9:16" x14ac:dyDescent="0.25">
      <c r="I13033" s="14"/>
      <c r="J13033" s="14"/>
      <c r="K13033" s="14"/>
      <c r="L13033" s="14"/>
      <c r="M13033" s="14"/>
      <c r="N13033" s="14"/>
      <c r="O13033" s="14"/>
      <c r="P13033" s="14"/>
    </row>
    <row r="13034" spans="9:16" x14ac:dyDescent="0.25">
      <c r="I13034" s="14"/>
      <c r="J13034" s="14"/>
      <c r="K13034" s="14"/>
      <c r="L13034" s="14"/>
      <c r="M13034" s="14"/>
      <c r="N13034" s="14"/>
      <c r="O13034" s="14"/>
      <c r="P13034" s="14"/>
    </row>
    <row r="13035" spans="9:16" x14ac:dyDescent="0.25">
      <c r="I13035" s="14"/>
      <c r="J13035" s="14"/>
      <c r="K13035" s="14"/>
      <c r="L13035" s="14"/>
      <c r="M13035" s="14"/>
      <c r="N13035" s="14"/>
      <c r="O13035" s="14"/>
      <c r="P13035" s="14"/>
    </row>
    <row r="13036" spans="9:16" x14ac:dyDescent="0.25">
      <c r="I13036" s="14"/>
      <c r="J13036" s="14"/>
      <c r="K13036" s="14"/>
      <c r="L13036" s="14"/>
      <c r="M13036" s="14"/>
      <c r="N13036" s="14"/>
      <c r="O13036" s="14"/>
      <c r="P13036" s="14"/>
    </row>
    <row r="13037" spans="9:16" x14ac:dyDescent="0.25">
      <c r="I13037" s="14"/>
      <c r="J13037" s="14"/>
      <c r="K13037" s="14"/>
      <c r="L13037" s="14"/>
      <c r="M13037" s="14"/>
      <c r="N13037" s="14"/>
      <c r="O13037" s="14"/>
      <c r="P13037" s="14"/>
    </row>
    <row r="13038" spans="9:16" x14ac:dyDescent="0.25">
      <c r="I13038" s="14"/>
      <c r="J13038" s="14"/>
      <c r="K13038" s="14"/>
      <c r="L13038" s="14"/>
      <c r="M13038" s="14"/>
      <c r="N13038" s="14"/>
      <c r="O13038" s="14"/>
      <c r="P13038" s="14"/>
    </row>
    <row r="13039" spans="9:16" x14ac:dyDescent="0.25">
      <c r="I13039" s="14"/>
      <c r="J13039" s="14"/>
      <c r="K13039" s="14"/>
      <c r="L13039" s="14"/>
      <c r="M13039" s="14"/>
      <c r="N13039" s="14"/>
      <c r="O13039" s="14"/>
      <c r="P13039" s="14"/>
    </row>
    <row r="13040" spans="9:16" x14ac:dyDescent="0.25">
      <c r="I13040" s="14"/>
      <c r="J13040" s="14"/>
      <c r="K13040" s="14"/>
      <c r="L13040" s="14"/>
      <c r="M13040" s="14"/>
      <c r="N13040" s="14"/>
      <c r="O13040" s="14"/>
      <c r="P13040" s="14"/>
    </row>
    <row r="13041" spans="9:16" x14ac:dyDescent="0.25">
      <c r="I13041" s="14"/>
      <c r="J13041" s="14"/>
      <c r="K13041" s="14"/>
      <c r="L13041" s="14"/>
      <c r="M13041" s="14"/>
      <c r="N13041" s="14"/>
      <c r="O13041" s="14"/>
      <c r="P13041" s="14"/>
    </row>
    <row r="13042" spans="9:16" x14ac:dyDescent="0.25">
      <c r="I13042" s="14"/>
      <c r="J13042" s="14"/>
      <c r="K13042" s="14"/>
      <c r="L13042" s="14"/>
      <c r="M13042" s="14"/>
      <c r="N13042" s="14"/>
      <c r="O13042" s="14"/>
      <c r="P13042" s="14"/>
    </row>
    <row r="13043" spans="9:16" x14ac:dyDescent="0.25">
      <c r="I13043" s="14"/>
      <c r="J13043" s="14"/>
      <c r="K13043" s="14"/>
      <c r="L13043" s="14"/>
      <c r="M13043" s="14"/>
      <c r="N13043" s="14"/>
      <c r="O13043" s="14"/>
      <c r="P13043" s="14"/>
    </row>
    <row r="13044" spans="9:16" x14ac:dyDescent="0.25">
      <c r="I13044" s="14"/>
      <c r="J13044" s="14"/>
      <c r="K13044" s="14"/>
      <c r="L13044" s="14"/>
      <c r="M13044" s="14"/>
      <c r="N13044" s="14"/>
      <c r="O13044" s="14"/>
      <c r="P13044" s="14"/>
    </row>
    <row r="13045" spans="9:16" x14ac:dyDescent="0.25">
      <c r="I13045" s="14"/>
      <c r="J13045" s="14"/>
      <c r="K13045" s="14"/>
      <c r="L13045" s="14"/>
      <c r="M13045" s="14"/>
      <c r="N13045" s="14"/>
      <c r="O13045" s="14"/>
      <c r="P13045" s="14"/>
    </row>
    <row r="13046" spans="9:16" x14ac:dyDescent="0.25">
      <c r="I13046" s="14"/>
      <c r="J13046" s="14"/>
      <c r="K13046" s="14"/>
      <c r="L13046" s="14"/>
      <c r="M13046" s="14"/>
      <c r="N13046" s="14"/>
      <c r="O13046" s="14"/>
      <c r="P13046" s="14"/>
    </row>
    <row r="13047" spans="9:16" x14ac:dyDescent="0.25">
      <c r="I13047" s="14"/>
      <c r="J13047" s="14"/>
      <c r="K13047" s="14"/>
      <c r="L13047" s="14"/>
      <c r="M13047" s="14"/>
      <c r="N13047" s="14"/>
      <c r="O13047" s="14"/>
      <c r="P13047" s="14"/>
    </row>
    <row r="13048" spans="9:16" x14ac:dyDescent="0.25">
      <c r="I13048" s="14"/>
      <c r="J13048" s="14"/>
      <c r="K13048" s="14"/>
      <c r="L13048" s="14"/>
      <c r="M13048" s="14"/>
      <c r="N13048" s="14"/>
      <c r="O13048" s="14"/>
      <c r="P13048" s="14"/>
    </row>
    <row r="13049" spans="9:16" x14ac:dyDescent="0.25">
      <c r="I13049" s="14"/>
      <c r="J13049" s="14"/>
      <c r="K13049" s="14"/>
      <c r="L13049" s="14"/>
      <c r="M13049" s="14"/>
      <c r="N13049" s="14"/>
      <c r="O13049" s="14"/>
      <c r="P13049" s="14"/>
    </row>
    <row r="13050" spans="9:16" x14ac:dyDescent="0.25">
      <c r="I13050" s="14"/>
      <c r="J13050" s="14"/>
      <c r="K13050" s="14"/>
      <c r="L13050" s="14"/>
      <c r="M13050" s="14"/>
      <c r="N13050" s="14"/>
      <c r="O13050" s="14"/>
      <c r="P13050" s="14"/>
    </row>
    <row r="13051" spans="9:16" x14ac:dyDescent="0.25">
      <c r="I13051" s="14"/>
      <c r="J13051" s="14"/>
      <c r="K13051" s="14"/>
      <c r="L13051" s="14"/>
      <c r="M13051" s="14"/>
      <c r="N13051" s="14"/>
      <c r="O13051" s="14"/>
      <c r="P13051" s="14"/>
    </row>
    <row r="13052" spans="9:16" x14ac:dyDescent="0.25">
      <c r="I13052" s="14"/>
      <c r="J13052" s="14"/>
      <c r="K13052" s="14"/>
      <c r="L13052" s="14"/>
      <c r="M13052" s="14"/>
      <c r="N13052" s="14"/>
      <c r="O13052" s="14"/>
      <c r="P13052" s="14"/>
    </row>
    <row r="13053" spans="9:16" x14ac:dyDescent="0.25">
      <c r="I13053" s="14"/>
      <c r="J13053" s="14"/>
      <c r="K13053" s="14"/>
      <c r="L13053" s="14"/>
      <c r="M13053" s="14"/>
      <c r="N13053" s="14"/>
      <c r="O13053" s="14"/>
      <c r="P13053" s="14"/>
    </row>
    <row r="13054" spans="9:16" x14ac:dyDescent="0.25">
      <c r="I13054" s="14"/>
      <c r="J13054" s="14"/>
      <c r="K13054" s="14"/>
      <c r="L13054" s="14"/>
      <c r="M13054" s="14"/>
      <c r="N13054" s="14"/>
      <c r="O13054" s="14"/>
      <c r="P13054" s="14"/>
    </row>
    <row r="13055" spans="9:16" x14ac:dyDescent="0.25">
      <c r="I13055" s="14"/>
      <c r="J13055" s="14"/>
      <c r="K13055" s="14"/>
      <c r="L13055" s="14"/>
      <c r="M13055" s="14"/>
      <c r="N13055" s="14"/>
      <c r="O13055" s="14"/>
      <c r="P13055" s="14"/>
    </row>
    <row r="13056" spans="9:16" x14ac:dyDescent="0.25">
      <c r="I13056" s="14"/>
      <c r="J13056" s="14"/>
      <c r="K13056" s="14"/>
      <c r="L13056" s="14"/>
      <c r="M13056" s="14"/>
      <c r="N13056" s="14"/>
      <c r="O13056" s="14"/>
      <c r="P13056" s="14"/>
    </row>
    <row r="13057" spans="9:16" x14ac:dyDescent="0.25">
      <c r="I13057" s="14"/>
      <c r="J13057" s="14"/>
      <c r="K13057" s="14"/>
      <c r="L13057" s="14"/>
      <c r="M13057" s="14"/>
      <c r="N13057" s="14"/>
      <c r="O13057" s="14"/>
      <c r="P13057" s="14"/>
    </row>
    <row r="13058" spans="9:16" x14ac:dyDescent="0.25">
      <c r="I13058" s="14"/>
      <c r="J13058" s="14"/>
      <c r="K13058" s="14"/>
      <c r="L13058" s="14"/>
      <c r="M13058" s="14"/>
      <c r="N13058" s="14"/>
      <c r="O13058" s="14"/>
      <c r="P13058" s="14"/>
    </row>
    <row r="13059" spans="9:16" x14ac:dyDescent="0.25">
      <c r="I13059" s="14"/>
      <c r="J13059" s="14"/>
      <c r="K13059" s="14"/>
      <c r="L13059" s="14"/>
      <c r="M13059" s="14"/>
      <c r="N13059" s="14"/>
      <c r="O13059" s="14"/>
      <c r="P13059" s="14"/>
    </row>
    <row r="13060" spans="9:16" x14ac:dyDescent="0.25">
      <c r="I13060" s="14"/>
      <c r="J13060" s="14"/>
      <c r="K13060" s="14"/>
      <c r="L13060" s="14"/>
      <c r="M13060" s="14"/>
      <c r="N13060" s="14"/>
      <c r="O13060" s="14"/>
      <c r="P13060" s="14"/>
    </row>
    <row r="13061" spans="9:16" x14ac:dyDescent="0.25">
      <c r="I13061" s="14"/>
      <c r="J13061" s="14"/>
      <c r="K13061" s="14"/>
      <c r="L13061" s="14"/>
      <c r="M13061" s="14"/>
      <c r="N13061" s="14"/>
      <c r="O13061" s="14"/>
      <c r="P13061" s="14"/>
    </row>
    <row r="13062" spans="9:16" x14ac:dyDescent="0.25">
      <c r="I13062" s="14"/>
      <c r="J13062" s="14"/>
      <c r="K13062" s="14"/>
      <c r="L13062" s="14"/>
      <c r="M13062" s="14"/>
      <c r="N13062" s="14"/>
      <c r="O13062" s="14"/>
      <c r="P13062" s="14"/>
    </row>
    <row r="13063" spans="9:16" x14ac:dyDescent="0.25">
      <c r="I13063" s="14"/>
      <c r="J13063" s="14"/>
      <c r="K13063" s="14"/>
      <c r="L13063" s="14"/>
      <c r="M13063" s="14"/>
      <c r="N13063" s="14"/>
      <c r="O13063" s="14"/>
      <c r="P13063" s="14"/>
    </row>
    <row r="13064" spans="9:16" x14ac:dyDescent="0.25">
      <c r="I13064" s="14"/>
      <c r="J13064" s="14"/>
      <c r="K13064" s="14"/>
      <c r="L13064" s="14"/>
      <c r="M13064" s="14"/>
      <c r="N13064" s="14"/>
      <c r="O13064" s="14"/>
      <c r="P13064" s="14"/>
    </row>
    <row r="13065" spans="9:16" x14ac:dyDescent="0.25">
      <c r="I13065" s="14"/>
      <c r="J13065" s="14"/>
      <c r="K13065" s="14"/>
      <c r="L13065" s="14"/>
      <c r="M13065" s="14"/>
      <c r="N13065" s="14"/>
      <c r="O13065" s="14"/>
      <c r="P13065" s="14"/>
    </row>
    <row r="13066" spans="9:16" x14ac:dyDescent="0.25">
      <c r="I13066" s="14"/>
      <c r="J13066" s="14"/>
      <c r="K13066" s="14"/>
      <c r="L13066" s="14"/>
      <c r="M13066" s="14"/>
      <c r="N13066" s="14"/>
      <c r="O13066" s="14"/>
      <c r="P13066" s="14"/>
    </row>
    <row r="13067" spans="9:16" x14ac:dyDescent="0.25">
      <c r="I13067" s="14"/>
      <c r="J13067" s="14"/>
      <c r="K13067" s="14"/>
      <c r="L13067" s="14"/>
      <c r="M13067" s="14"/>
      <c r="N13067" s="14"/>
      <c r="O13067" s="14"/>
      <c r="P13067" s="14"/>
    </row>
    <row r="13068" spans="9:16" x14ac:dyDescent="0.25">
      <c r="I13068" s="14"/>
      <c r="J13068" s="14"/>
      <c r="K13068" s="14"/>
      <c r="L13068" s="14"/>
      <c r="M13068" s="14"/>
      <c r="N13068" s="14"/>
      <c r="O13068" s="14"/>
      <c r="P13068" s="14"/>
    </row>
    <row r="13069" spans="9:16" x14ac:dyDescent="0.25">
      <c r="I13069" s="14"/>
      <c r="J13069" s="14"/>
      <c r="K13069" s="14"/>
      <c r="L13069" s="14"/>
      <c r="M13069" s="14"/>
      <c r="N13069" s="14"/>
      <c r="O13069" s="14"/>
      <c r="P13069" s="14"/>
    </row>
    <row r="13070" spans="9:16" x14ac:dyDescent="0.25">
      <c r="I13070" s="14"/>
      <c r="J13070" s="14"/>
      <c r="K13070" s="14"/>
      <c r="L13070" s="14"/>
      <c r="M13070" s="14"/>
      <c r="N13070" s="14"/>
      <c r="O13070" s="14"/>
      <c r="P13070" s="14"/>
    </row>
    <row r="13071" spans="9:16" x14ac:dyDescent="0.25">
      <c r="I13071" s="14"/>
      <c r="J13071" s="14"/>
      <c r="K13071" s="14"/>
      <c r="L13071" s="14"/>
      <c r="M13071" s="14"/>
      <c r="N13071" s="14"/>
      <c r="O13071" s="14"/>
      <c r="P13071" s="14"/>
    </row>
    <row r="13072" spans="9:16" x14ac:dyDescent="0.25">
      <c r="I13072" s="14"/>
      <c r="J13072" s="14"/>
      <c r="K13072" s="14"/>
      <c r="L13072" s="14"/>
      <c r="M13072" s="14"/>
      <c r="N13072" s="14"/>
      <c r="O13072" s="14"/>
      <c r="P13072" s="14"/>
    </row>
    <row r="13073" spans="9:16" x14ac:dyDescent="0.25">
      <c r="I13073" s="14"/>
      <c r="J13073" s="14"/>
      <c r="K13073" s="14"/>
      <c r="L13073" s="14"/>
      <c r="M13073" s="14"/>
      <c r="N13073" s="14"/>
      <c r="O13073" s="14"/>
      <c r="P13073" s="14"/>
    </row>
    <row r="13074" spans="9:16" x14ac:dyDescent="0.25">
      <c r="I13074" s="14"/>
      <c r="J13074" s="14"/>
      <c r="K13074" s="14"/>
      <c r="L13074" s="14"/>
      <c r="M13074" s="14"/>
      <c r="N13074" s="14"/>
      <c r="O13074" s="14"/>
      <c r="P13074" s="14"/>
    </row>
    <row r="13075" spans="9:16" x14ac:dyDescent="0.25">
      <c r="I13075" s="14"/>
      <c r="J13075" s="14"/>
      <c r="K13075" s="14"/>
      <c r="L13075" s="14"/>
      <c r="M13075" s="14"/>
      <c r="N13075" s="14"/>
      <c r="O13075" s="14"/>
      <c r="P13075" s="14"/>
    </row>
    <row r="13076" spans="9:16" x14ac:dyDescent="0.25">
      <c r="I13076" s="14"/>
      <c r="J13076" s="14"/>
      <c r="K13076" s="14"/>
      <c r="L13076" s="14"/>
      <c r="M13076" s="14"/>
      <c r="N13076" s="14"/>
      <c r="O13076" s="14"/>
      <c r="P13076" s="14"/>
    </row>
    <row r="13077" spans="9:16" x14ac:dyDescent="0.25">
      <c r="I13077" s="14"/>
      <c r="J13077" s="14"/>
      <c r="K13077" s="14"/>
      <c r="L13077" s="14"/>
      <c r="M13077" s="14"/>
      <c r="N13077" s="14"/>
      <c r="O13077" s="14"/>
      <c r="P13077" s="14"/>
    </row>
    <row r="13078" spans="9:16" x14ac:dyDescent="0.25">
      <c r="I13078" s="14"/>
      <c r="J13078" s="14"/>
      <c r="K13078" s="14"/>
      <c r="L13078" s="14"/>
      <c r="M13078" s="14"/>
      <c r="N13078" s="14"/>
      <c r="O13078" s="14"/>
      <c r="P13078" s="14"/>
    </row>
    <row r="13079" spans="9:16" x14ac:dyDescent="0.25">
      <c r="I13079" s="14"/>
      <c r="J13079" s="14"/>
      <c r="K13079" s="14"/>
      <c r="L13079" s="14"/>
      <c r="M13079" s="14"/>
      <c r="N13079" s="14"/>
      <c r="O13079" s="14"/>
      <c r="P13079" s="14"/>
    </row>
    <row r="13080" spans="9:16" x14ac:dyDescent="0.25">
      <c r="I13080" s="14"/>
      <c r="J13080" s="14"/>
      <c r="K13080" s="14"/>
      <c r="L13080" s="14"/>
      <c r="M13080" s="14"/>
      <c r="N13080" s="14"/>
      <c r="O13080" s="14"/>
      <c r="P13080" s="14"/>
    </row>
    <row r="13081" spans="9:16" x14ac:dyDescent="0.25">
      <c r="I13081" s="14"/>
      <c r="J13081" s="14"/>
      <c r="K13081" s="14"/>
      <c r="L13081" s="14"/>
      <c r="M13081" s="14"/>
      <c r="N13081" s="14"/>
      <c r="O13081" s="14"/>
      <c r="P13081" s="14"/>
    </row>
    <row r="13082" spans="9:16" x14ac:dyDescent="0.25">
      <c r="I13082" s="14"/>
      <c r="J13082" s="14"/>
      <c r="K13082" s="14"/>
      <c r="L13082" s="14"/>
      <c r="M13082" s="14"/>
      <c r="N13082" s="14"/>
      <c r="O13082" s="14"/>
      <c r="P13082" s="14"/>
    </row>
    <row r="13083" spans="9:16" x14ac:dyDescent="0.25">
      <c r="I13083" s="14"/>
      <c r="J13083" s="14"/>
      <c r="K13083" s="14"/>
      <c r="L13083" s="14"/>
      <c r="M13083" s="14"/>
      <c r="N13083" s="14"/>
      <c r="O13083" s="14"/>
      <c r="P13083" s="14"/>
    </row>
    <row r="13084" spans="9:16" x14ac:dyDescent="0.25">
      <c r="I13084" s="14"/>
      <c r="J13084" s="14"/>
      <c r="K13084" s="14"/>
      <c r="L13084" s="14"/>
      <c r="M13084" s="14"/>
      <c r="N13084" s="14"/>
      <c r="O13084" s="14"/>
      <c r="P13084" s="14"/>
    </row>
    <row r="13085" spans="9:16" x14ac:dyDescent="0.25">
      <c r="I13085" s="14"/>
      <c r="J13085" s="14"/>
      <c r="K13085" s="14"/>
      <c r="L13085" s="14"/>
      <c r="M13085" s="14"/>
      <c r="N13085" s="14"/>
      <c r="O13085" s="14"/>
      <c r="P13085" s="14"/>
    </row>
    <row r="13086" spans="9:16" x14ac:dyDescent="0.25">
      <c r="I13086" s="14"/>
      <c r="J13086" s="14"/>
      <c r="K13086" s="14"/>
      <c r="L13086" s="14"/>
      <c r="M13086" s="14"/>
      <c r="N13086" s="14"/>
      <c r="O13086" s="14"/>
      <c r="P13086" s="14"/>
    </row>
    <row r="13087" spans="9:16" x14ac:dyDescent="0.25">
      <c r="I13087" s="14"/>
      <c r="J13087" s="14"/>
      <c r="K13087" s="14"/>
      <c r="L13087" s="14"/>
      <c r="M13087" s="14"/>
      <c r="N13087" s="14"/>
      <c r="O13087" s="14"/>
      <c r="P13087" s="14"/>
    </row>
    <row r="13088" spans="9:16" x14ac:dyDescent="0.25">
      <c r="I13088" s="14"/>
      <c r="J13088" s="14"/>
      <c r="K13088" s="14"/>
      <c r="L13088" s="14"/>
      <c r="M13088" s="14"/>
      <c r="N13088" s="14"/>
      <c r="O13088" s="14"/>
      <c r="P13088" s="14"/>
    </row>
    <row r="13089" spans="9:16" x14ac:dyDescent="0.25">
      <c r="I13089" s="14"/>
      <c r="J13089" s="14"/>
      <c r="K13089" s="14"/>
      <c r="L13089" s="14"/>
      <c r="M13089" s="14"/>
      <c r="N13089" s="14"/>
      <c r="O13089" s="14"/>
      <c r="P13089" s="14"/>
    </row>
    <row r="13090" spans="9:16" x14ac:dyDescent="0.25">
      <c r="I13090" s="14"/>
      <c r="J13090" s="14"/>
      <c r="K13090" s="14"/>
      <c r="L13090" s="14"/>
      <c r="M13090" s="14"/>
      <c r="N13090" s="14"/>
      <c r="O13090" s="14"/>
      <c r="P13090" s="14"/>
    </row>
    <row r="13091" spans="9:16" x14ac:dyDescent="0.25">
      <c r="I13091" s="14"/>
      <c r="J13091" s="14"/>
      <c r="K13091" s="14"/>
      <c r="L13091" s="14"/>
      <c r="M13091" s="14"/>
      <c r="N13091" s="14"/>
      <c r="O13091" s="14"/>
      <c r="P13091" s="14"/>
    </row>
    <row r="13092" spans="9:16" x14ac:dyDescent="0.25">
      <c r="I13092" s="14"/>
      <c r="J13092" s="14"/>
      <c r="K13092" s="14"/>
      <c r="L13092" s="14"/>
      <c r="M13092" s="14"/>
      <c r="N13092" s="14"/>
      <c r="O13092" s="14"/>
      <c r="P13092" s="14"/>
    </row>
    <row r="13093" spans="9:16" x14ac:dyDescent="0.25">
      <c r="I13093" s="14"/>
      <c r="J13093" s="14"/>
      <c r="K13093" s="14"/>
      <c r="L13093" s="14"/>
      <c r="M13093" s="14"/>
      <c r="N13093" s="14"/>
      <c r="O13093" s="14"/>
      <c r="P13093" s="14"/>
    </row>
    <row r="13094" spans="9:16" x14ac:dyDescent="0.25">
      <c r="I13094" s="14"/>
      <c r="J13094" s="14"/>
      <c r="K13094" s="14"/>
      <c r="L13094" s="14"/>
      <c r="M13094" s="14"/>
      <c r="N13094" s="14"/>
      <c r="O13094" s="14"/>
      <c r="P13094" s="14"/>
    </row>
    <row r="13095" spans="9:16" x14ac:dyDescent="0.25">
      <c r="I13095" s="14"/>
      <c r="J13095" s="14"/>
      <c r="K13095" s="14"/>
      <c r="L13095" s="14"/>
      <c r="M13095" s="14"/>
      <c r="N13095" s="14"/>
      <c r="O13095" s="14"/>
      <c r="P13095" s="14"/>
    </row>
    <row r="13096" spans="9:16" x14ac:dyDescent="0.25">
      <c r="I13096" s="14"/>
      <c r="J13096" s="14"/>
      <c r="K13096" s="14"/>
      <c r="L13096" s="14"/>
      <c r="M13096" s="14"/>
      <c r="N13096" s="14"/>
      <c r="O13096" s="14"/>
      <c r="P13096" s="14"/>
    </row>
    <row r="13097" spans="9:16" x14ac:dyDescent="0.25">
      <c r="I13097" s="14"/>
      <c r="J13097" s="14"/>
      <c r="K13097" s="14"/>
      <c r="L13097" s="14"/>
      <c r="M13097" s="14"/>
      <c r="N13097" s="14"/>
      <c r="O13097" s="14"/>
      <c r="P13097" s="14"/>
    </row>
    <row r="13098" spans="9:16" x14ac:dyDescent="0.25">
      <c r="I13098" s="14"/>
      <c r="J13098" s="14"/>
      <c r="K13098" s="14"/>
      <c r="L13098" s="14"/>
      <c r="M13098" s="14"/>
      <c r="N13098" s="14"/>
      <c r="O13098" s="14"/>
      <c r="P13098" s="14"/>
    </row>
    <row r="13099" spans="9:16" x14ac:dyDescent="0.25">
      <c r="I13099" s="14"/>
      <c r="J13099" s="14"/>
      <c r="K13099" s="14"/>
      <c r="L13099" s="14"/>
      <c r="M13099" s="14"/>
      <c r="N13099" s="14"/>
      <c r="O13099" s="14"/>
      <c r="P13099" s="14"/>
    </row>
    <row r="13100" spans="9:16" x14ac:dyDescent="0.25">
      <c r="I13100" s="14"/>
      <c r="J13100" s="14"/>
      <c r="K13100" s="14"/>
      <c r="L13100" s="14"/>
      <c r="M13100" s="14"/>
      <c r="N13100" s="14"/>
      <c r="O13100" s="14"/>
      <c r="P13100" s="14"/>
    </row>
    <row r="13101" spans="9:16" x14ac:dyDescent="0.25">
      <c r="I13101" s="14"/>
      <c r="J13101" s="14"/>
      <c r="K13101" s="14"/>
      <c r="L13101" s="14"/>
      <c r="M13101" s="14"/>
      <c r="N13101" s="14"/>
      <c r="O13101" s="14"/>
      <c r="P13101" s="14"/>
    </row>
    <row r="13102" spans="9:16" x14ac:dyDescent="0.25">
      <c r="I13102" s="14"/>
      <c r="J13102" s="14"/>
      <c r="K13102" s="14"/>
      <c r="L13102" s="14"/>
      <c r="M13102" s="14"/>
      <c r="N13102" s="14"/>
      <c r="O13102" s="14"/>
      <c r="P13102" s="14"/>
    </row>
    <row r="13103" spans="9:16" x14ac:dyDescent="0.25">
      <c r="I13103" s="14"/>
      <c r="J13103" s="14"/>
      <c r="K13103" s="14"/>
      <c r="L13103" s="14"/>
      <c r="M13103" s="14"/>
      <c r="N13103" s="14"/>
      <c r="O13103" s="14"/>
      <c r="P13103" s="14"/>
    </row>
    <row r="13104" spans="9:16" x14ac:dyDescent="0.25">
      <c r="I13104" s="14"/>
      <c r="J13104" s="14"/>
      <c r="K13104" s="14"/>
      <c r="L13104" s="14"/>
      <c r="M13104" s="14"/>
      <c r="N13104" s="14"/>
      <c r="O13104" s="14"/>
      <c r="P13104" s="14"/>
    </row>
    <row r="13105" spans="9:16" x14ac:dyDescent="0.25">
      <c r="I13105" s="14"/>
      <c r="J13105" s="14"/>
      <c r="K13105" s="14"/>
      <c r="L13105" s="14"/>
      <c r="M13105" s="14"/>
      <c r="N13105" s="14"/>
      <c r="O13105" s="14"/>
      <c r="P13105" s="14"/>
    </row>
    <row r="13106" spans="9:16" x14ac:dyDescent="0.25">
      <c r="I13106" s="14"/>
      <c r="J13106" s="14"/>
      <c r="K13106" s="14"/>
      <c r="L13106" s="14"/>
      <c r="M13106" s="14"/>
      <c r="N13106" s="14"/>
      <c r="O13106" s="14"/>
      <c r="P13106" s="14"/>
    </row>
    <row r="13107" spans="9:16" x14ac:dyDescent="0.25">
      <c r="I13107" s="14"/>
      <c r="J13107" s="14"/>
      <c r="K13107" s="14"/>
      <c r="L13107" s="14"/>
      <c r="M13107" s="14"/>
      <c r="N13107" s="14"/>
      <c r="O13107" s="14"/>
      <c r="P13107" s="14"/>
    </row>
    <row r="13108" spans="9:16" x14ac:dyDescent="0.25">
      <c r="I13108" s="14"/>
      <c r="J13108" s="14"/>
      <c r="K13108" s="14"/>
      <c r="L13108" s="14"/>
      <c r="M13108" s="14"/>
      <c r="N13108" s="14"/>
      <c r="O13108" s="14"/>
      <c r="P13108" s="14"/>
    </row>
    <row r="13109" spans="9:16" x14ac:dyDescent="0.25">
      <c r="I13109" s="14"/>
      <c r="J13109" s="14"/>
      <c r="K13109" s="14"/>
      <c r="L13109" s="14"/>
      <c r="M13109" s="14"/>
      <c r="N13109" s="14"/>
      <c r="O13109" s="14"/>
      <c r="P13109" s="14"/>
    </row>
    <row r="13110" spans="9:16" x14ac:dyDescent="0.25">
      <c r="I13110" s="14"/>
      <c r="J13110" s="14"/>
      <c r="K13110" s="14"/>
      <c r="L13110" s="14"/>
      <c r="M13110" s="14"/>
      <c r="N13110" s="14"/>
      <c r="O13110" s="14"/>
      <c r="P13110" s="14"/>
    </row>
    <row r="13111" spans="9:16" x14ac:dyDescent="0.25">
      <c r="I13111" s="14"/>
      <c r="J13111" s="14"/>
      <c r="K13111" s="14"/>
      <c r="L13111" s="14"/>
      <c r="M13111" s="14"/>
      <c r="N13111" s="14"/>
      <c r="O13111" s="14"/>
      <c r="P13111" s="14"/>
    </row>
    <row r="13112" spans="9:16" x14ac:dyDescent="0.25">
      <c r="I13112" s="14"/>
      <c r="J13112" s="14"/>
      <c r="K13112" s="14"/>
      <c r="L13112" s="14"/>
      <c r="M13112" s="14"/>
      <c r="N13112" s="14"/>
      <c r="O13112" s="14"/>
      <c r="P13112" s="14"/>
    </row>
    <row r="13113" spans="9:16" x14ac:dyDescent="0.25">
      <c r="I13113" s="14"/>
      <c r="J13113" s="14"/>
      <c r="K13113" s="14"/>
      <c r="L13113" s="14"/>
      <c r="M13113" s="14"/>
      <c r="N13113" s="14"/>
      <c r="O13113" s="14"/>
      <c r="P13113" s="14"/>
    </row>
    <row r="13114" spans="9:16" x14ac:dyDescent="0.25">
      <c r="I13114" s="14"/>
      <c r="J13114" s="14"/>
      <c r="K13114" s="14"/>
      <c r="L13114" s="14"/>
      <c r="M13114" s="14"/>
      <c r="N13114" s="14"/>
      <c r="O13114" s="14"/>
      <c r="P13114" s="14"/>
    </row>
    <row r="13115" spans="9:16" x14ac:dyDescent="0.25">
      <c r="I13115" s="14"/>
      <c r="J13115" s="14"/>
      <c r="K13115" s="14"/>
      <c r="L13115" s="14"/>
      <c r="M13115" s="14"/>
      <c r="N13115" s="14"/>
      <c r="O13115" s="14"/>
      <c r="P13115" s="14"/>
    </row>
    <row r="13116" spans="9:16" x14ac:dyDescent="0.25">
      <c r="I13116" s="14"/>
      <c r="J13116" s="14"/>
      <c r="K13116" s="14"/>
      <c r="L13116" s="14"/>
      <c r="M13116" s="14"/>
      <c r="N13116" s="14"/>
      <c r="O13116" s="14"/>
      <c r="P13116" s="14"/>
    </row>
    <row r="13117" spans="9:16" x14ac:dyDescent="0.25">
      <c r="I13117" s="14"/>
      <c r="J13117" s="14"/>
      <c r="K13117" s="14"/>
      <c r="L13117" s="14"/>
      <c r="M13117" s="14"/>
      <c r="N13117" s="14"/>
      <c r="O13117" s="14"/>
      <c r="P13117" s="14"/>
    </row>
    <row r="13118" spans="9:16" x14ac:dyDescent="0.25">
      <c r="I13118" s="14"/>
      <c r="J13118" s="14"/>
      <c r="K13118" s="14"/>
      <c r="L13118" s="14"/>
      <c r="M13118" s="14"/>
      <c r="N13118" s="14"/>
      <c r="O13118" s="14"/>
      <c r="P13118" s="14"/>
    </row>
    <row r="13119" spans="9:16" x14ac:dyDescent="0.25">
      <c r="I13119" s="14"/>
      <c r="J13119" s="14"/>
      <c r="K13119" s="14"/>
      <c r="L13119" s="14"/>
      <c r="M13119" s="14"/>
      <c r="N13119" s="14"/>
      <c r="O13119" s="14"/>
      <c r="P13119" s="14"/>
    </row>
    <row r="13120" spans="9:16" x14ac:dyDescent="0.25">
      <c r="I13120" s="14"/>
      <c r="J13120" s="14"/>
      <c r="K13120" s="14"/>
      <c r="L13120" s="14"/>
      <c r="M13120" s="14"/>
      <c r="N13120" s="14"/>
      <c r="O13120" s="14"/>
      <c r="P13120" s="14"/>
    </row>
    <row r="13121" spans="9:16" x14ac:dyDescent="0.25">
      <c r="I13121" s="14"/>
      <c r="J13121" s="14"/>
      <c r="K13121" s="14"/>
      <c r="L13121" s="14"/>
      <c r="M13121" s="14"/>
      <c r="N13121" s="14"/>
      <c r="O13121" s="14"/>
      <c r="P13121" s="14"/>
    </row>
    <row r="13122" spans="9:16" x14ac:dyDescent="0.25">
      <c r="I13122" s="14"/>
      <c r="J13122" s="14"/>
      <c r="K13122" s="14"/>
      <c r="L13122" s="14"/>
      <c r="M13122" s="14"/>
      <c r="N13122" s="14"/>
      <c r="O13122" s="14"/>
      <c r="P13122" s="14"/>
    </row>
    <row r="13123" spans="9:16" x14ac:dyDescent="0.25">
      <c r="I13123" s="14"/>
      <c r="J13123" s="14"/>
      <c r="K13123" s="14"/>
      <c r="L13123" s="14"/>
      <c r="M13123" s="14"/>
      <c r="N13123" s="14"/>
      <c r="O13123" s="14"/>
      <c r="P13123" s="14"/>
    </row>
    <row r="13124" spans="9:16" x14ac:dyDescent="0.25">
      <c r="I13124" s="14"/>
      <c r="J13124" s="14"/>
      <c r="K13124" s="14"/>
      <c r="L13124" s="14"/>
      <c r="M13124" s="14"/>
      <c r="N13124" s="14"/>
      <c r="O13124" s="14"/>
      <c r="P13124" s="14"/>
    </row>
    <row r="13125" spans="9:16" x14ac:dyDescent="0.25">
      <c r="I13125" s="14"/>
      <c r="J13125" s="14"/>
      <c r="K13125" s="14"/>
      <c r="L13125" s="14"/>
      <c r="M13125" s="14"/>
      <c r="N13125" s="14"/>
      <c r="O13125" s="14"/>
      <c r="P13125" s="14"/>
    </row>
    <row r="13126" spans="9:16" x14ac:dyDescent="0.25">
      <c r="I13126" s="14"/>
      <c r="J13126" s="14"/>
      <c r="K13126" s="14"/>
      <c r="L13126" s="14"/>
      <c r="M13126" s="14"/>
      <c r="N13126" s="14"/>
      <c r="O13126" s="14"/>
      <c r="P13126" s="14"/>
    </row>
    <row r="13127" spans="9:16" x14ac:dyDescent="0.25">
      <c r="I13127" s="14"/>
      <c r="J13127" s="14"/>
      <c r="K13127" s="14"/>
      <c r="L13127" s="14"/>
      <c r="M13127" s="14"/>
      <c r="N13127" s="14"/>
      <c r="O13127" s="14"/>
      <c r="P13127" s="14"/>
    </row>
    <row r="13128" spans="9:16" x14ac:dyDescent="0.25">
      <c r="I13128" s="14"/>
      <c r="J13128" s="14"/>
      <c r="K13128" s="14"/>
      <c r="L13128" s="14"/>
      <c r="M13128" s="14"/>
      <c r="N13128" s="14"/>
      <c r="O13128" s="14"/>
      <c r="P13128" s="14"/>
    </row>
    <row r="13129" spans="9:16" x14ac:dyDescent="0.25">
      <c r="I13129" s="14"/>
      <c r="J13129" s="14"/>
      <c r="K13129" s="14"/>
      <c r="L13129" s="14"/>
      <c r="M13129" s="14"/>
      <c r="N13129" s="14"/>
      <c r="O13129" s="14"/>
      <c r="P13129" s="14"/>
    </row>
    <row r="13130" spans="9:16" x14ac:dyDescent="0.25">
      <c r="I13130" s="14"/>
      <c r="J13130" s="14"/>
      <c r="K13130" s="14"/>
      <c r="L13130" s="14"/>
      <c r="M13130" s="14"/>
      <c r="N13130" s="14"/>
      <c r="O13130" s="14"/>
      <c r="P13130" s="14"/>
    </row>
    <row r="13131" spans="9:16" x14ac:dyDescent="0.25">
      <c r="I13131" s="14"/>
      <c r="J13131" s="14"/>
      <c r="K13131" s="14"/>
      <c r="L13131" s="14"/>
      <c r="M13131" s="14"/>
      <c r="N13131" s="14"/>
      <c r="O13131" s="14"/>
      <c r="P13131" s="14"/>
    </row>
    <row r="13132" spans="9:16" x14ac:dyDescent="0.25">
      <c r="I13132" s="14"/>
      <c r="J13132" s="14"/>
      <c r="K13132" s="14"/>
      <c r="L13132" s="14"/>
      <c r="M13132" s="14"/>
      <c r="N13132" s="14"/>
      <c r="O13132" s="14"/>
      <c r="P13132" s="14"/>
    </row>
    <row r="13133" spans="9:16" x14ac:dyDescent="0.25">
      <c r="I13133" s="14"/>
      <c r="J13133" s="14"/>
      <c r="K13133" s="14"/>
      <c r="L13133" s="14"/>
      <c r="M13133" s="14"/>
      <c r="N13133" s="14"/>
      <c r="O13133" s="14"/>
      <c r="P13133" s="14"/>
    </row>
    <row r="13134" spans="9:16" x14ac:dyDescent="0.25">
      <c r="I13134" s="14"/>
      <c r="J13134" s="14"/>
      <c r="K13134" s="14"/>
      <c r="L13134" s="14"/>
      <c r="M13134" s="14"/>
      <c r="N13134" s="14"/>
      <c r="O13134" s="14"/>
      <c r="P13134" s="14"/>
    </row>
    <row r="13135" spans="9:16" x14ac:dyDescent="0.25">
      <c r="I13135" s="14"/>
      <c r="J13135" s="14"/>
      <c r="K13135" s="14"/>
      <c r="L13135" s="14"/>
      <c r="M13135" s="14"/>
      <c r="N13135" s="14"/>
      <c r="O13135" s="14"/>
      <c r="P13135" s="14"/>
    </row>
    <row r="13136" spans="9:16" x14ac:dyDescent="0.25">
      <c r="I13136" s="14"/>
      <c r="J13136" s="14"/>
      <c r="K13136" s="14"/>
      <c r="L13136" s="14"/>
      <c r="M13136" s="14"/>
      <c r="N13136" s="14"/>
      <c r="O13136" s="14"/>
      <c r="P13136" s="14"/>
    </row>
    <row r="13137" spans="9:16" x14ac:dyDescent="0.25">
      <c r="I13137" s="14"/>
      <c r="J13137" s="14"/>
      <c r="K13137" s="14"/>
      <c r="L13137" s="14"/>
      <c r="M13137" s="14"/>
      <c r="N13137" s="14"/>
      <c r="O13137" s="14"/>
      <c r="P13137" s="14"/>
    </row>
    <row r="13138" spans="9:16" x14ac:dyDescent="0.25">
      <c r="I13138" s="14"/>
      <c r="J13138" s="14"/>
      <c r="K13138" s="14"/>
      <c r="L13138" s="14"/>
      <c r="M13138" s="14"/>
      <c r="N13138" s="14"/>
      <c r="O13138" s="14"/>
      <c r="P13138" s="14"/>
    </row>
    <row r="13139" spans="9:16" x14ac:dyDescent="0.25">
      <c r="I13139" s="14"/>
      <c r="J13139" s="14"/>
      <c r="K13139" s="14"/>
      <c r="L13139" s="14"/>
      <c r="M13139" s="14"/>
      <c r="N13139" s="14"/>
      <c r="O13139" s="14"/>
      <c r="P13139" s="14"/>
    </row>
    <row r="13140" spans="9:16" x14ac:dyDescent="0.25">
      <c r="I13140" s="14"/>
      <c r="J13140" s="14"/>
      <c r="K13140" s="14"/>
      <c r="L13140" s="14"/>
      <c r="M13140" s="14"/>
      <c r="N13140" s="14"/>
      <c r="O13140" s="14"/>
      <c r="P13140" s="14"/>
    </row>
    <row r="13141" spans="9:16" x14ac:dyDescent="0.25">
      <c r="I13141" s="14"/>
      <c r="J13141" s="14"/>
      <c r="K13141" s="14"/>
      <c r="L13141" s="14"/>
      <c r="M13141" s="14"/>
      <c r="N13141" s="14"/>
      <c r="O13141" s="14"/>
      <c r="P13141" s="14"/>
    </row>
    <row r="13142" spans="9:16" x14ac:dyDescent="0.25">
      <c r="I13142" s="14"/>
      <c r="J13142" s="14"/>
      <c r="K13142" s="14"/>
      <c r="L13142" s="14"/>
      <c r="M13142" s="14"/>
      <c r="N13142" s="14"/>
      <c r="O13142" s="14"/>
      <c r="P13142" s="14"/>
    </row>
    <row r="13143" spans="9:16" x14ac:dyDescent="0.25">
      <c r="I13143" s="14"/>
      <c r="J13143" s="14"/>
      <c r="K13143" s="14"/>
      <c r="L13143" s="14"/>
      <c r="M13143" s="14"/>
      <c r="N13143" s="14"/>
      <c r="O13143" s="14"/>
      <c r="P13143" s="14"/>
    </row>
    <row r="13144" spans="9:16" x14ac:dyDescent="0.25">
      <c r="I13144" s="14"/>
      <c r="J13144" s="14"/>
      <c r="K13144" s="14"/>
      <c r="L13144" s="14"/>
      <c r="M13144" s="14"/>
      <c r="N13144" s="14"/>
      <c r="O13144" s="14"/>
      <c r="P13144" s="14"/>
    </row>
    <row r="13145" spans="9:16" x14ac:dyDescent="0.25">
      <c r="I13145" s="14"/>
      <c r="J13145" s="14"/>
      <c r="K13145" s="14"/>
      <c r="L13145" s="14"/>
      <c r="M13145" s="14"/>
      <c r="N13145" s="14"/>
      <c r="O13145" s="14"/>
      <c r="P13145" s="14"/>
    </row>
    <row r="13146" spans="9:16" x14ac:dyDescent="0.25">
      <c r="I13146" s="14"/>
      <c r="J13146" s="14"/>
      <c r="K13146" s="14"/>
      <c r="L13146" s="14"/>
      <c r="M13146" s="14"/>
      <c r="N13146" s="14"/>
      <c r="O13146" s="14"/>
      <c r="P13146" s="14"/>
    </row>
    <row r="13147" spans="9:16" x14ac:dyDescent="0.25">
      <c r="I13147" s="14"/>
      <c r="J13147" s="14"/>
      <c r="K13147" s="14"/>
      <c r="L13147" s="14"/>
      <c r="M13147" s="14"/>
      <c r="N13147" s="14"/>
      <c r="O13147" s="14"/>
      <c r="P13147" s="14"/>
    </row>
    <row r="13148" spans="9:16" x14ac:dyDescent="0.25">
      <c r="I13148" s="14"/>
      <c r="J13148" s="14"/>
      <c r="K13148" s="14"/>
      <c r="L13148" s="14"/>
      <c r="M13148" s="14"/>
      <c r="N13148" s="14"/>
      <c r="O13148" s="14"/>
      <c r="P13148" s="14"/>
    </row>
    <row r="13149" spans="9:16" x14ac:dyDescent="0.25">
      <c r="I13149" s="14"/>
      <c r="J13149" s="14"/>
      <c r="K13149" s="14"/>
      <c r="L13149" s="14"/>
      <c r="M13149" s="14"/>
      <c r="N13149" s="14"/>
      <c r="O13149" s="14"/>
      <c r="P13149" s="14"/>
    </row>
    <row r="13150" spans="9:16" x14ac:dyDescent="0.25">
      <c r="I13150" s="14"/>
      <c r="J13150" s="14"/>
      <c r="K13150" s="14"/>
      <c r="L13150" s="14"/>
      <c r="M13150" s="14"/>
      <c r="N13150" s="14"/>
      <c r="O13150" s="14"/>
      <c r="P13150" s="14"/>
    </row>
    <row r="13151" spans="9:16" x14ac:dyDescent="0.25">
      <c r="I13151" s="14"/>
      <c r="J13151" s="14"/>
      <c r="K13151" s="14"/>
      <c r="L13151" s="14"/>
      <c r="M13151" s="14"/>
      <c r="N13151" s="14"/>
      <c r="O13151" s="14"/>
      <c r="P13151" s="14"/>
    </row>
    <row r="13152" spans="9:16" x14ac:dyDescent="0.25">
      <c r="I13152" s="14"/>
      <c r="J13152" s="14"/>
      <c r="K13152" s="14"/>
      <c r="L13152" s="14"/>
      <c r="M13152" s="14"/>
      <c r="N13152" s="14"/>
      <c r="O13152" s="14"/>
      <c r="P13152" s="14"/>
    </row>
    <row r="13153" spans="9:16" x14ac:dyDescent="0.25">
      <c r="I13153" s="14"/>
      <c r="J13153" s="14"/>
      <c r="K13153" s="14"/>
      <c r="L13153" s="14"/>
      <c r="M13153" s="14"/>
      <c r="N13153" s="14"/>
      <c r="O13153" s="14"/>
      <c r="P13153" s="14"/>
    </row>
    <row r="13154" spans="9:16" x14ac:dyDescent="0.25">
      <c r="I13154" s="14"/>
      <c r="J13154" s="14"/>
      <c r="K13154" s="14"/>
      <c r="L13154" s="14"/>
      <c r="M13154" s="14"/>
      <c r="N13154" s="14"/>
      <c r="O13154" s="14"/>
      <c r="P13154" s="14"/>
    </row>
    <row r="13155" spans="9:16" x14ac:dyDescent="0.25">
      <c r="I13155" s="14"/>
      <c r="J13155" s="14"/>
      <c r="K13155" s="14"/>
      <c r="L13155" s="14"/>
      <c r="M13155" s="14"/>
      <c r="N13155" s="14"/>
      <c r="O13155" s="14"/>
      <c r="P13155" s="14"/>
    </row>
    <row r="13156" spans="9:16" x14ac:dyDescent="0.25">
      <c r="I13156" s="14"/>
      <c r="J13156" s="14"/>
      <c r="K13156" s="14"/>
      <c r="L13156" s="14"/>
      <c r="M13156" s="14"/>
      <c r="N13156" s="14"/>
      <c r="O13156" s="14"/>
      <c r="P13156" s="14"/>
    </row>
    <row r="13157" spans="9:16" x14ac:dyDescent="0.25">
      <c r="I13157" s="14"/>
      <c r="J13157" s="14"/>
      <c r="K13157" s="14"/>
      <c r="L13157" s="14"/>
      <c r="M13157" s="14"/>
      <c r="N13157" s="14"/>
      <c r="O13157" s="14"/>
      <c r="P13157" s="14"/>
    </row>
    <row r="13158" spans="9:16" x14ac:dyDescent="0.25">
      <c r="I13158" s="14"/>
      <c r="J13158" s="14"/>
      <c r="K13158" s="14"/>
      <c r="L13158" s="14"/>
      <c r="M13158" s="14"/>
      <c r="N13158" s="14"/>
      <c r="O13158" s="14"/>
      <c r="P13158" s="14"/>
    </row>
    <row r="13159" spans="9:16" x14ac:dyDescent="0.25">
      <c r="I13159" s="14"/>
      <c r="J13159" s="14"/>
      <c r="K13159" s="14"/>
      <c r="L13159" s="14"/>
      <c r="M13159" s="14"/>
      <c r="N13159" s="14"/>
      <c r="O13159" s="14"/>
      <c r="P13159" s="14"/>
    </row>
    <row r="13160" spans="9:16" x14ac:dyDescent="0.25">
      <c r="I13160" s="14"/>
      <c r="J13160" s="14"/>
      <c r="K13160" s="14"/>
      <c r="L13160" s="14"/>
      <c r="M13160" s="14"/>
      <c r="N13160" s="14"/>
      <c r="O13160" s="14"/>
      <c r="P13160" s="14"/>
    </row>
    <row r="13161" spans="9:16" x14ac:dyDescent="0.25">
      <c r="I13161" s="14"/>
      <c r="J13161" s="14"/>
      <c r="K13161" s="14"/>
      <c r="L13161" s="14"/>
      <c r="M13161" s="14"/>
      <c r="N13161" s="14"/>
      <c r="O13161" s="14"/>
      <c r="P13161" s="14"/>
    </row>
    <row r="13162" spans="9:16" x14ac:dyDescent="0.25">
      <c r="I13162" s="14"/>
      <c r="J13162" s="14"/>
      <c r="K13162" s="14"/>
      <c r="L13162" s="14"/>
      <c r="M13162" s="14"/>
      <c r="N13162" s="14"/>
      <c r="O13162" s="14"/>
      <c r="P13162" s="14"/>
    </row>
    <row r="13163" spans="9:16" x14ac:dyDescent="0.25">
      <c r="I13163" s="14"/>
      <c r="J13163" s="14"/>
      <c r="K13163" s="14"/>
      <c r="L13163" s="14"/>
      <c r="M13163" s="14"/>
      <c r="N13163" s="14"/>
      <c r="O13163" s="14"/>
      <c r="P13163" s="14"/>
    </row>
    <row r="13164" spans="9:16" x14ac:dyDescent="0.25">
      <c r="I13164" s="14"/>
      <c r="J13164" s="14"/>
      <c r="K13164" s="14"/>
      <c r="L13164" s="14"/>
      <c r="M13164" s="14"/>
      <c r="N13164" s="14"/>
      <c r="O13164" s="14"/>
      <c r="P13164" s="14"/>
    </row>
    <row r="13165" spans="9:16" x14ac:dyDescent="0.25">
      <c r="I13165" s="14"/>
      <c r="J13165" s="14"/>
      <c r="K13165" s="14"/>
      <c r="L13165" s="14"/>
      <c r="M13165" s="14"/>
      <c r="N13165" s="14"/>
      <c r="O13165" s="14"/>
      <c r="P13165" s="14"/>
    </row>
    <row r="13166" spans="9:16" x14ac:dyDescent="0.25">
      <c r="I13166" s="14"/>
      <c r="J13166" s="14"/>
      <c r="K13166" s="14"/>
      <c r="L13166" s="14"/>
      <c r="M13166" s="14"/>
      <c r="N13166" s="14"/>
      <c r="O13166" s="14"/>
      <c r="P13166" s="14"/>
    </row>
    <row r="13167" spans="9:16" x14ac:dyDescent="0.25">
      <c r="I13167" s="14"/>
      <c r="J13167" s="14"/>
      <c r="K13167" s="14"/>
      <c r="L13167" s="14"/>
      <c r="M13167" s="14"/>
      <c r="N13167" s="14"/>
      <c r="O13167" s="14"/>
      <c r="P13167" s="14"/>
    </row>
    <row r="13168" spans="9:16" x14ac:dyDescent="0.25">
      <c r="I13168" s="14"/>
      <c r="J13168" s="14"/>
      <c r="K13168" s="14"/>
      <c r="L13168" s="14"/>
      <c r="M13168" s="14"/>
      <c r="N13168" s="14"/>
      <c r="O13168" s="14"/>
      <c r="P13168" s="14"/>
    </row>
    <row r="13169" spans="9:16" x14ac:dyDescent="0.25">
      <c r="I13169" s="14"/>
      <c r="J13169" s="14"/>
      <c r="K13169" s="14"/>
      <c r="L13169" s="14"/>
      <c r="M13169" s="14"/>
      <c r="N13169" s="14"/>
      <c r="O13169" s="14"/>
      <c r="P13169" s="14"/>
    </row>
    <row r="13170" spans="9:16" x14ac:dyDescent="0.25">
      <c r="I13170" s="14"/>
      <c r="J13170" s="14"/>
      <c r="K13170" s="14"/>
      <c r="L13170" s="14"/>
      <c r="M13170" s="14"/>
      <c r="N13170" s="14"/>
      <c r="O13170" s="14"/>
      <c r="P13170" s="14"/>
    </row>
    <row r="13171" spans="9:16" x14ac:dyDescent="0.25">
      <c r="I13171" s="14"/>
      <c r="J13171" s="14"/>
      <c r="K13171" s="14"/>
      <c r="L13171" s="14"/>
      <c r="M13171" s="14"/>
      <c r="N13171" s="14"/>
      <c r="O13171" s="14"/>
      <c r="P13171" s="14"/>
    </row>
    <row r="13172" spans="9:16" x14ac:dyDescent="0.25">
      <c r="I13172" s="14"/>
      <c r="J13172" s="14"/>
      <c r="K13172" s="14"/>
      <c r="L13172" s="14"/>
      <c r="M13172" s="14"/>
      <c r="N13172" s="14"/>
      <c r="O13172" s="14"/>
      <c r="P13172" s="14"/>
    </row>
    <row r="13173" spans="9:16" x14ac:dyDescent="0.25">
      <c r="I13173" s="14"/>
      <c r="J13173" s="14"/>
      <c r="K13173" s="14"/>
      <c r="L13173" s="14"/>
      <c r="M13173" s="14"/>
      <c r="N13173" s="14"/>
      <c r="O13173" s="14"/>
      <c r="P13173" s="14"/>
    </row>
    <row r="13174" spans="9:16" x14ac:dyDescent="0.25">
      <c r="I13174" s="14"/>
      <c r="J13174" s="14"/>
      <c r="K13174" s="14"/>
      <c r="L13174" s="14"/>
      <c r="M13174" s="14"/>
      <c r="N13174" s="14"/>
      <c r="O13174" s="14"/>
      <c r="P13174" s="14"/>
    </row>
    <row r="13175" spans="9:16" x14ac:dyDescent="0.25">
      <c r="I13175" s="14"/>
      <c r="J13175" s="14"/>
      <c r="K13175" s="14"/>
      <c r="L13175" s="14"/>
      <c r="M13175" s="14"/>
      <c r="N13175" s="14"/>
      <c r="O13175" s="14"/>
      <c r="P13175" s="14"/>
    </row>
    <row r="13176" spans="9:16" x14ac:dyDescent="0.25">
      <c r="I13176" s="14"/>
      <c r="J13176" s="14"/>
      <c r="K13176" s="14"/>
      <c r="L13176" s="14"/>
      <c r="M13176" s="14"/>
      <c r="N13176" s="14"/>
      <c r="O13176" s="14"/>
      <c r="P13176" s="14"/>
    </row>
    <row r="13177" spans="9:16" x14ac:dyDescent="0.25">
      <c r="I13177" s="14"/>
      <c r="J13177" s="14"/>
      <c r="K13177" s="14"/>
      <c r="L13177" s="14"/>
      <c r="M13177" s="14"/>
      <c r="N13177" s="14"/>
      <c r="O13177" s="14"/>
      <c r="P13177" s="14"/>
    </row>
    <row r="13178" spans="9:16" x14ac:dyDescent="0.25">
      <c r="I13178" s="14"/>
      <c r="J13178" s="14"/>
      <c r="K13178" s="14"/>
      <c r="L13178" s="14"/>
      <c r="M13178" s="14"/>
      <c r="N13178" s="14"/>
      <c r="O13178" s="14"/>
      <c r="P13178" s="14"/>
    </row>
    <row r="13179" spans="9:16" x14ac:dyDescent="0.25">
      <c r="I13179" s="14"/>
      <c r="J13179" s="14"/>
      <c r="K13179" s="14"/>
      <c r="L13179" s="14"/>
      <c r="M13179" s="14"/>
      <c r="N13179" s="14"/>
      <c r="O13179" s="14"/>
      <c r="P13179" s="14"/>
    </row>
    <row r="13180" spans="9:16" x14ac:dyDescent="0.25">
      <c r="I13180" s="14"/>
      <c r="J13180" s="14"/>
      <c r="K13180" s="14"/>
      <c r="L13180" s="14"/>
      <c r="M13180" s="14"/>
      <c r="N13180" s="14"/>
      <c r="O13180" s="14"/>
      <c r="P13180" s="14"/>
    </row>
    <row r="13181" spans="9:16" x14ac:dyDescent="0.25">
      <c r="I13181" s="14"/>
      <c r="J13181" s="14"/>
      <c r="K13181" s="14"/>
      <c r="L13181" s="14"/>
      <c r="M13181" s="14"/>
      <c r="N13181" s="14"/>
      <c r="O13181" s="14"/>
      <c r="P13181" s="14"/>
    </row>
    <row r="13182" spans="9:16" x14ac:dyDescent="0.25">
      <c r="I13182" s="14"/>
      <c r="J13182" s="14"/>
      <c r="K13182" s="14"/>
      <c r="L13182" s="14"/>
      <c r="M13182" s="14"/>
      <c r="N13182" s="14"/>
      <c r="O13182" s="14"/>
      <c r="P13182" s="14"/>
    </row>
    <row r="13183" spans="9:16" x14ac:dyDescent="0.25">
      <c r="I13183" s="14"/>
      <c r="J13183" s="14"/>
      <c r="K13183" s="14"/>
      <c r="L13183" s="14"/>
      <c r="M13183" s="14"/>
      <c r="N13183" s="14"/>
      <c r="O13183" s="14"/>
      <c r="P13183" s="14"/>
    </row>
    <row r="13184" spans="9:16" x14ac:dyDescent="0.25">
      <c r="I13184" s="14"/>
      <c r="J13184" s="14"/>
      <c r="K13184" s="14"/>
      <c r="L13184" s="14"/>
      <c r="M13184" s="14"/>
      <c r="N13184" s="14"/>
      <c r="O13184" s="14"/>
      <c r="P13184" s="14"/>
    </row>
    <row r="13185" spans="9:16" x14ac:dyDescent="0.25">
      <c r="I13185" s="14"/>
      <c r="J13185" s="14"/>
      <c r="K13185" s="14"/>
      <c r="L13185" s="14"/>
      <c r="M13185" s="14"/>
      <c r="N13185" s="14"/>
      <c r="O13185" s="14"/>
      <c r="P13185" s="14"/>
    </row>
    <row r="13186" spans="9:16" x14ac:dyDescent="0.25">
      <c r="I13186" s="14"/>
      <c r="J13186" s="14"/>
      <c r="K13186" s="14"/>
      <c r="L13186" s="14"/>
      <c r="M13186" s="14"/>
      <c r="N13186" s="14"/>
      <c r="O13186" s="14"/>
      <c r="P13186" s="14"/>
    </row>
    <row r="13187" spans="9:16" x14ac:dyDescent="0.25">
      <c r="I13187" s="14"/>
      <c r="J13187" s="14"/>
      <c r="K13187" s="14"/>
      <c r="L13187" s="14"/>
      <c r="M13187" s="14"/>
      <c r="N13187" s="14"/>
      <c r="O13187" s="14"/>
      <c r="P13187" s="14"/>
    </row>
    <row r="13188" spans="9:16" x14ac:dyDescent="0.25">
      <c r="I13188" s="14"/>
      <c r="J13188" s="14"/>
      <c r="K13188" s="14"/>
      <c r="L13188" s="14"/>
      <c r="M13188" s="14"/>
      <c r="N13188" s="14"/>
      <c r="O13188" s="14"/>
      <c r="P13188" s="14"/>
    </row>
    <row r="13189" spans="9:16" x14ac:dyDescent="0.25">
      <c r="I13189" s="14"/>
      <c r="J13189" s="14"/>
      <c r="K13189" s="14"/>
      <c r="L13189" s="14"/>
      <c r="M13189" s="14"/>
      <c r="N13189" s="14"/>
      <c r="O13189" s="14"/>
      <c r="P13189" s="14"/>
    </row>
    <row r="13190" spans="9:16" x14ac:dyDescent="0.25">
      <c r="I13190" s="14"/>
      <c r="J13190" s="14"/>
      <c r="K13190" s="14"/>
      <c r="L13190" s="14"/>
      <c r="M13190" s="14"/>
      <c r="N13190" s="14"/>
      <c r="O13190" s="14"/>
      <c r="P13190" s="14"/>
    </row>
    <row r="13191" spans="9:16" x14ac:dyDescent="0.25">
      <c r="I13191" s="14"/>
      <c r="J13191" s="14"/>
      <c r="K13191" s="14"/>
      <c r="L13191" s="14"/>
      <c r="M13191" s="14"/>
      <c r="N13191" s="14"/>
      <c r="O13191" s="14"/>
      <c r="P13191" s="14"/>
    </row>
    <row r="13192" spans="9:16" x14ac:dyDescent="0.25">
      <c r="I13192" s="14"/>
      <c r="J13192" s="14"/>
      <c r="K13192" s="14"/>
      <c r="L13192" s="14"/>
      <c r="M13192" s="14"/>
      <c r="N13192" s="14"/>
      <c r="O13192" s="14"/>
      <c r="P13192" s="14"/>
    </row>
    <row r="13193" spans="9:16" x14ac:dyDescent="0.25">
      <c r="I13193" s="14"/>
      <c r="J13193" s="14"/>
      <c r="K13193" s="14"/>
      <c r="L13193" s="14"/>
      <c r="M13193" s="14"/>
      <c r="N13193" s="14"/>
      <c r="O13193" s="14"/>
      <c r="P13193" s="14"/>
    </row>
    <row r="13194" spans="9:16" x14ac:dyDescent="0.25">
      <c r="I13194" s="14"/>
      <c r="J13194" s="14"/>
      <c r="K13194" s="14"/>
      <c r="L13194" s="14"/>
      <c r="M13194" s="14"/>
      <c r="N13194" s="14"/>
      <c r="O13194" s="14"/>
      <c r="P13194" s="14"/>
    </row>
    <row r="13195" spans="9:16" x14ac:dyDescent="0.25">
      <c r="I13195" s="14"/>
      <c r="J13195" s="14"/>
      <c r="K13195" s="14"/>
      <c r="L13195" s="14"/>
      <c r="M13195" s="14"/>
      <c r="N13195" s="14"/>
      <c r="O13195" s="14"/>
      <c r="P13195" s="14"/>
    </row>
    <row r="13196" spans="9:16" x14ac:dyDescent="0.25">
      <c r="I13196" s="14"/>
      <c r="J13196" s="14"/>
      <c r="K13196" s="14"/>
      <c r="L13196" s="14"/>
      <c r="M13196" s="14"/>
      <c r="N13196" s="14"/>
      <c r="O13196" s="14"/>
      <c r="P13196" s="14"/>
    </row>
    <row r="13197" spans="9:16" x14ac:dyDescent="0.25">
      <c r="I13197" s="14"/>
      <c r="J13197" s="14"/>
      <c r="K13197" s="14"/>
      <c r="L13197" s="14"/>
      <c r="M13197" s="14"/>
      <c r="N13197" s="14"/>
      <c r="O13197" s="14"/>
      <c r="P13197" s="14"/>
    </row>
    <row r="13198" spans="9:16" x14ac:dyDescent="0.25">
      <c r="I13198" s="14"/>
      <c r="J13198" s="14"/>
      <c r="K13198" s="14"/>
      <c r="L13198" s="14"/>
      <c r="M13198" s="14"/>
      <c r="N13198" s="14"/>
      <c r="O13198" s="14"/>
      <c r="P13198" s="14"/>
    </row>
    <row r="13199" spans="9:16" x14ac:dyDescent="0.25">
      <c r="I13199" s="14"/>
      <c r="J13199" s="14"/>
      <c r="K13199" s="14"/>
      <c r="L13199" s="14"/>
      <c r="M13199" s="14"/>
      <c r="N13199" s="14"/>
      <c r="O13199" s="14"/>
      <c r="P13199" s="14"/>
    </row>
    <row r="13200" spans="9:16" x14ac:dyDescent="0.25">
      <c r="I13200" s="14"/>
      <c r="J13200" s="14"/>
      <c r="K13200" s="14"/>
      <c r="L13200" s="14"/>
      <c r="M13200" s="14"/>
      <c r="N13200" s="14"/>
      <c r="O13200" s="14"/>
      <c r="P13200" s="14"/>
    </row>
    <row r="13201" spans="9:16" x14ac:dyDescent="0.25">
      <c r="I13201" s="14"/>
      <c r="J13201" s="14"/>
      <c r="K13201" s="14"/>
      <c r="L13201" s="14"/>
      <c r="M13201" s="14"/>
      <c r="N13201" s="14"/>
      <c r="O13201" s="14"/>
      <c r="P13201" s="14"/>
    </row>
    <row r="13202" spans="9:16" x14ac:dyDescent="0.25">
      <c r="I13202" s="14"/>
      <c r="J13202" s="14"/>
      <c r="K13202" s="14"/>
      <c r="L13202" s="14"/>
      <c r="M13202" s="14"/>
      <c r="N13202" s="14"/>
      <c r="O13202" s="14"/>
      <c r="P13202" s="14"/>
    </row>
    <row r="13203" spans="9:16" x14ac:dyDescent="0.25">
      <c r="I13203" s="14"/>
      <c r="J13203" s="14"/>
      <c r="K13203" s="14"/>
      <c r="L13203" s="14"/>
      <c r="M13203" s="14"/>
      <c r="N13203" s="14"/>
      <c r="O13203" s="14"/>
      <c r="P13203" s="14"/>
    </row>
    <row r="13204" spans="9:16" x14ac:dyDescent="0.25">
      <c r="I13204" s="14"/>
      <c r="J13204" s="14"/>
      <c r="K13204" s="14"/>
      <c r="L13204" s="14"/>
      <c r="M13204" s="14"/>
      <c r="N13204" s="14"/>
      <c r="O13204" s="14"/>
      <c r="P13204" s="14"/>
    </row>
    <row r="13205" spans="9:16" x14ac:dyDescent="0.25">
      <c r="I13205" s="14"/>
      <c r="J13205" s="14"/>
      <c r="K13205" s="14"/>
      <c r="L13205" s="14"/>
      <c r="M13205" s="14"/>
      <c r="N13205" s="14"/>
      <c r="O13205" s="14"/>
      <c r="P13205" s="14"/>
    </row>
    <row r="13206" spans="9:16" x14ac:dyDescent="0.25">
      <c r="I13206" s="14"/>
      <c r="J13206" s="14"/>
      <c r="K13206" s="14"/>
      <c r="L13206" s="14"/>
      <c r="M13206" s="14"/>
      <c r="N13206" s="14"/>
      <c r="O13206" s="14"/>
      <c r="P13206" s="14"/>
    </row>
    <row r="13207" spans="9:16" x14ac:dyDescent="0.25">
      <c r="I13207" s="14"/>
      <c r="J13207" s="14"/>
      <c r="K13207" s="14"/>
      <c r="L13207" s="14"/>
      <c r="M13207" s="14"/>
      <c r="N13207" s="14"/>
      <c r="O13207" s="14"/>
      <c r="P13207" s="14"/>
    </row>
    <row r="13208" spans="9:16" x14ac:dyDescent="0.25">
      <c r="I13208" s="14"/>
      <c r="J13208" s="14"/>
      <c r="K13208" s="14"/>
      <c r="L13208" s="14"/>
      <c r="M13208" s="14"/>
      <c r="N13208" s="14"/>
      <c r="O13208" s="14"/>
      <c r="P13208" s="14"/>
    </row>
    <row r="13209" spans="9:16" x14ac:dyDescent="0.25">
      <c r="I13209" s="14"/>
      <c r="J13209" s="14"/>
      <c r="K13209" s="14"/>
      <c r="L13209" s="14"/>
      <c r="M13209" s="14"/>
      <c r="N13209" s="14"/>
      <c r="O13209" s="14"/>
      <c r="P13209" s="14"/>
    </row>
    <row r="13210" spans="9:16" x14ac:dyDescent="0.25">
      <c r="I13210" s="14"/>
      <c r="J13210" s="14"/>
      <c r="K13210" s="14"/>
      <c r="L13210" s="14"/>
      <c r="M13210" s="14"/>
      <c r="N13210" s="14"/>
      <c r="O13210" s="14"/>
      <c r="P13210" s="14"/>
    </row>
    <row r="13211" spans="9:16" x14ac:dyDescent="0.25">
      <c r="I13211" s="14"/>
      <c r="J13211" s="14"/>
      <c r="K13211" s="14"/>
      <c r="L13211" s="14"/>
      <c r="M13211" s="14"/>
      <c r="N13211" s="14"/>
      <c r="O13211" s="14"/>
      <c r="P13211" s="14"/>
    </row>
    <row r="13212" spans="9:16" x14ac:dyDescent="0.25">
      <c r="I13212" s="14"/>
      <c r="J13212" s="14"/>
      <c r="K13212" s="14"/>
      <c r="L13212" s="14"/>
      <c r="M13212" s="14"/>
      <c r="N13212" s="14"/>
      <c r="O13212" s="14"/>
      <c r="P13212" s="14"/>
    </row>
    <row r="13213" spans="9:16" x14ac:dyDescent="0.25">
      <c r="I13213" s="14"/>
      <c r="J13213" s="14"/>
      <c r="K13213" s="14"/>
      <c r="L13213" s="14"/>
      <c r="M13213" s="14"/>
      <c r="N13213" s="14"/>
      <c r="O13213" s="14"/>
      <c r="P13213" s="14"/>
    </row>
    <row r="13214" spans="9:16" x14ac:dyDescent="0.25">
      <c r="I13214" s="14"/>
      <c r="J13214" s="14"/>
      <c r="K13214" s="14"/>
      <c r="L13214" s="14"/>
      <c r="M13214" s="14"/>
      <c r="N13214" s="14"/>
      <c r="O13214" s="14"/>
      <c r="P13214" s="14"/>
    </row>
    <row r="13215" spans="9:16" x14ac:dyDescent="0.25">
      <c r="I13215" s="14"/>
      <c r="J13215" s="14"/>
      <c r="K13215" s="14"/>
      <c r="L13215" s="14"/>
      <c r="M13215" s="14"/>
      <c r="N13215" s="14"/>
      <c r="O13215" s="14"/>
      <c r="P13215" s="14"/>
    </row>
    <row r="13216" spans="9:16" x14ac:dyDescent="0.25">
      <c r="I13216" s="14"/>
      <c r="J13216" s="14"/>
      <c r="K13216" s="14"/>
      <c r="L13216" s="14"/>
      <c r="M13216" s="14"/>
      <c r="N13216" s="14"/>
      <c r="O13216" s="14"/>
      <c r="P13216" s="14"/>
    </row>
    <row r="13217" spans="9:16" x14ac:dyDescent="0.25">
      <c r="I13217" s="14"/>
      <c r="J13217" s="14"/>
      <c r="K13217" s="14"/>
      <c r="L13217" s="14"/>
      <c r="M13217" s="14"/>
      <c r="N13217" s="14"/>
      <c r="O13217" s="14"/>
      <c r="P13217" s="14"/>
    </row>
    <row r="13218" spans="9:16" x14ac:dyDescent="0.25">
      <c r="I13218" s="14"/>
      <c r="J13218" s="14"/>
      <c r="K13218" s="14"/>
      <c r="L13218" s="14"/>
      <c r="M13218" s="14"/>
      <c r="N13218" s="14"/>
      <c r="O13218" s="14"/>
      <c r="P13218" s="14"/>
    </row>
    <row r="13219" spans="9:16" x14ac:dyDescent="0.25">
      <c r="I13219" s="14"/>
      <c r="J13219" s="14"/>
      <c r="K13219" s="14"/>
      <c r="L13219" s="14"/>
      <c r="M13219" s="14"/>
      <c r="N13219" s="14"/>
      <c r="O13219" s="14"/>
      <c r="P13219" s="14"/>
    </row>
    <row r="13220" spans="9:16" x14ac:dyDescent="0.25">
      <c r="I13220" s="14"/>
      <c r="J13220" s="14"/>
      <c r="K13220" s="14"/>
      <c r="L13220" s="14"/>
      <c r="M13220" s="14"/>
      <c r="N13220" s="14"/>
      <c r="O13220" s="14"/>
      <c r="P13220" s="14"/>
    </row>
    <row r="13221" spans="9:16" x14ac:dyDescent="0.25">
      <c r="I13221" s="14"/>
      <c r="J13221" s="14"/>
      <c r="K13221" s="14"/>
      <c r="L13221" s="14"/>
      <c r="M13221" s="14"/>
      <c r="N13221" s="14"/>
      <c r="O13221" s="14"/>
      <c r="P13221" s="14"/>
    </row>
    <row r="13222" spans="9:16" x14ac:dyDescent="0.25">
      <c r="I13222" s="14"/>
      <c r="J13222" s="14"/>
      <c r="K13222" s="14"/>
      <c r="L13222" s="14"/>
      <c r="M13222" s="14"/>
      <c r="N13222" s="14"/>
      <c r="O13222" s="14"/>
      <c r="P13222" s="14"/>
    </row>
    <row r="13223" spans="9:16" x14ac:dyDescent="0.25">
      <c r="I13223" s="14"/>
      <c r="J13223" s="14"/>
      <c r="K13223" s="14"/>
      <c r="L13223" s="14"/>
      <c r="M13223" s="14"/>
      <c r="N13223" s="14"/>
      <c r="O13223" s="14"/>
      <c r="P13223" s="14"/>
    </row>
    <row r="13224" spans="9:16" x14ac:dyDescent="0.25">
      <c r="I13224" s="14"/>
      <c r="J13224" s="14"/>
      <c r="K13224" s="14"/>
      <c r="L13224" s="14"/>
      <c r="M13224" s="14"/>
      <c r="N13224" s="14"/>
      <c r="O13224" s="14"/>
      <c r="P13224" s="14"/>
    </row>
    <row r="13225" spans="9:16" x14ac:dyDescent="0.25">
      <c r="I13225" s="14"/>
      <c r="J13225" s="14"/>
      <c r="K13225" s="14"/>
      <c r="L13225" s="14"/>
      <c r="M13225" s="14"/>
      <c r="N13225" s="14"/>
      <c r="O13225" s="14"/>
      <c r="P13225" s="14"/>
    </row>
    <row r="13226" spans="9:16" x14ac:dyDescent="0.25">
      <c r="I13226" s="14"/>
      <c r="J13226" s="14"/>
      <c r="K13226" s="14"/>
      <c r="L13226" s="14"/>
      <c r="M13226" s="14"/>
      <c r="N13226" s="14"/>
      <c r="O13226" s="14"/>
      <c r="P13226" s="14"/>
    </row>
    <row r="13227" spans="9:16" x14ac:dyDescent="0.25">
      <c r="I13227" s="14"/>
      <c r="J13227" s="14"/>
      <c r="K13227" s="14"/>
      <c r="L13227" s="14"/>
      <c r="M13227" s="14"/>
      <c r="N13227" s="14"/>
      <c r="O13227" s="14"/>
      <c r="P13227" s="14"/>
    </row>
    <row r="13228" spans="9:16" x14ac:dyDescent="0.25">
      <c r="I13228" s="14"/>
      <c r="J13228" s="14"/>
      <c r="K13228" s="14"/>
      <c r="L13228" s="14"/>
      <c r="M13228" s="14"/>
      <c r="N13228" s="14"/>
      <c r="O13228" s="14"/>
      <c r="P13228" s="14"/>
    </row>
    <row r="13229" spans="9:16" x14ac:dyDescent="0.25">
      <c r="I13229" s="14"/>
      <c r="J13229" s="14"/>
      <c r="K13229" s="14"/>
      <c r="L13229" s="14"/>
      <c r="M13229" s="14"/>
      <c r="N13229" s="14"/>
      <c r="O13229" s="14"/>
      <c r="P13229" s="14"/>
    </row>
    <row r="13230" spans="9:16" x14ac:dyDescent="0.25">
      <c r="I13230" s="14"/>
      <c r="J13230" s="14"/>
      <c r="K13230" s="14"/>
      <c r="L13230" s="14"/>
      <c r="M13230" s="14"/>
      <c r="N13230" s="14"/>
      <c r="O13230" s="14"/>
      <c r="P13230" s="14"/>
    </row>
    <row r="13231" spans="9:16" x14ac:dyDescent="0.25">
      <c r="I13231" s="14"/>
      <c r="J13231" s="14"/>
      <c r="K13231" s="14"/>
      <c r="L13231" s="14"/>
      <c r="M13231" s="14"/>
      <c r="N13231" s="14"/>
      <c r="O13231" s="14"/>
      <c r="P13231" s="14"/>
    </row>
    <row r="13232" spans="9:16" x14ac:dyDescent="0.25">
      <c r="I13232" s="14"/>
      <c r="J13232" s="14"/>
      <c r="K13232" s="14"/>
      <c r="L13232" s="14"/>
      <c r="M13232" s="14"/>
      <c r="N13232" s="14"/>
      <c r="O13232" s="14"/>
      <c r="P13232" s="14"/>
    </row>
    <row r="13233" spans="9:16" x14ac:dyDescent="0.25">
      <c r="I13233" s="14"/>
      <c r="J13233" s="14"/>
      <c r="K13233" s="14"/>
      <c r="L13233" s="14"/>
      <c r="M13233" s="14"/>
      <c r="N13233" s="14"/>
      <c r="O13233" s="14"/>
      <c r="P13233" s="14"/>
    </row>
    <row r="13234" spans="9:16" x14ac:dyDescent="0.25">
      <c r="I13234" s="14"/>
      <c r="J13234" s="14"/>
      <c r="K13234" s="14"/>
      <c r="L13234" s="14"/>
      <c r="M13234" s="14"/>
      <c r="N13234" s="14"/>
      <c r="O13234" s="14"/>
      <c r="P13234" s="14"/>
    </row>
    <row r="13235" spans="9:16" x14ac:dyDescent="0.25">
      <c r="I13235" s="14"/>
      <c r="J13235" s="14"/>
      <c r="K13235" s="14"/>
      <c r="L13235" s="14"/>
      <c r="M13235" s="14"/>
      <c r="N13235" s="14"/>
      <c r="O13235" s="14"/>
      <c r="P13235" s="14"/>
    </row>
    <row r="13236" spans="9:16" x14ac:dyDescent="0.25">
      <c r="I13236" s="14"/>
      <c r="J13236" s="14"/>
      <c r="K13236" s="14"/>
      <c r="L13236" s="14"/>
      <c r="M13236" s="14"/>
      <c r="N13236" s="14"/>
      <c r="O13236" s="14"/>
      <c r="P13236" s="14"/>
    </row>
    <row r="13237" spans="9:16" x14ac:dyDescent="0.25">
      <c r="I13237" s="14"/>
      <c r="J13237" s="14"/>
      <c r="K13237" s="14"/>
      <c r="L13237" s="14"/>
      <c r="M13237" s="14"/>
      <c r="N13237" s="14"/>
      <c r="O13237" s="14"/>
      <c r="P13237" s="14"/>
    </row>
    <row r="13238" spans="9:16" x14ac:dyDescent="0.25">
      <c r="I13238" s="14"/>
      <c r="J13238" s="14"/>
      <c r="K13238" s="14"/>
      <c r="L13238" s="14"/>
      <c r="M13238" s="14"/>
      <c r="N13238" s="14"/>
      <c r="O13238" s="14"/>
      <c r="P13238" s="14"/>
    </row>
    <row r="13239" spans="9:16" x14ac:dyDescent="0.25">
      <c r="I13239" s="14"/>
      <c r="J13239" s="14"/>
      <c r="K13239" s="14"/>
      <c r="L13239" s="14"/>
      <c r="M13239" s="14"/>
      <c r="N13239" s="14"/>
      <c r="O13239" s="14"/>
      <c r="P13239" s="14"/>
    </row>
    <row r="13240" spans="9:16" x14ac:dyDescent="0.25">
      <c r="I13240" s="14"/>
      <c r="J13240" s="14"/>
      <c r="K13240" s="14"/>
      <c r="L13240" s="14"/>
      <c r="M13240" s="14"/>
      <c r="N13240" s="14"/>
      <c r="O13240" s="14"/>
      <c r="P13240" s="14"/>
    </row>
    <row r="13241" spans="9:16" x14ac:dyDescent="0.25">
      <c r="I13241" s="14"/>
      <c r="J13241" s="14"/>
      <c r="K13241" s="14"/>
      <c r="L13241" s="14"/>
      <c r="M13241" s="14"/>
      <c r="N13241" s="14"/>
      <c r="O13241" s="14"/>
      <c r="P13241" s="14"/>
    </row>
    <row r="13242" spans="9:16" x14ac:dyDescent="0.25">
      <c r="I13242" s="14"/>
      <c r="J13242" s="14"/>
      <c r="K13242" s="14"/>
      <c r="L13242" s="14"/>
      <c r="M13242" s="14"/>
      <c r="N13242" s="14"/>
      <c r="O13242" s="14"/>
      <c r="P13242" s="14"/>
    </row>
    <row r="13243" spans="9:16" x14ac:dyDescent="0.25">
      <c r="I13243" s="14"/>
      <c r="J13243" s="14"/>
      <c r="K13243" s="14"/>
      <c r="L13243" s="14"/>
      <c r="M13243" s="14"/>
      <c r="N13243" s="14"/>
      <c r="O13243" s="14"/>
      <c r="P13243" s="14"/>
    </row>
    <row r="13244" spans="9:16" x14ac:dyDescent="0.25">
      <c r="I13244" s="14"/>
      <c r="J13244" s="14"/>
      <c r="K13244" s="14"/>
      <c r="L13244" s="14"/>
      <c r="M13244" s="14"/>
      <c r="N13244" s="14"/>
      <c r="O13244" s="14"/>
      <c r="P13244" s="14"/>
    </row>
    <row r="13245" spans="9:16" x14ac:dyDescent="0.25">
      <c r="I13245" s="14"/>
      <c r="J13245" s="14"/>
      <c r="K13245" s="14"/>
      <c r="L13245" s="14"/>
      <c r="M13245" s="14"/>
      <c r="N13245" s="14"/>
      <c r="O13245" s="14"/>
      <c r="P13245" s="14"/>
    </row>
    <row r="13246" spans="9:16" x14ac:dyDescent="0.25">
      <c r="I13246" s="14"/>
      <c r="J13246" s="14"/>
      <c r="K13246" s="14"/>
      <c r="L13246" s="14"/>
      <c r="M13246" s="14"/>
      <c r="N13246" s="14"/>
      <c r="O13246" s="14"/>
      <c r="P13246" s="14"/>
    </row>
    <row r="13247" spans="9:16" x14ac:dyDescent="0.25">
      <c r="I13247" s="14"/>
      <c r="J13247" s="14"/>
      <c r="K13247" s="14"/>
      <c r="L13247" s="14"/>
      <c r="M13247" s="14"/>
      <c r="N13247" s="14"/>
      <c r="O13247" s="14"/>
      <c r="P13247" s="14"/>
    </row>
    <row r="13248" spans="9:16" x14ac:dyDescent="0.25">
      <c r="I13248" s="14"/>
      <c r="J13248" s="14"/>
      <c r="K13248" s="14"/>
      <c r="L13248" s="14"/>
      <c r="M13248" s="14"/>
      <c r="N13248" s="14"/>
      <c r="O13248" s="14"/>
      <c r="P13248" s="14"/>
    </row>
    <row r="13249" spans="9:16" x14ac:dyDescent="0.25">
      <c r="I13249" s="14"/>
      <c r="J13249" s="14"/>
      <c r="K13249" s="14"/>
      <c r="L13249" s="14"/>
      <c r="M13249" s="14"/>
      <c r="N13249" s="14"/>
      <c r="O13249" s="14"/>
      <c r="P13249" s="14"/>
    </row>
    <row r="13250" spans="9:16" x14ac:dyDescent="0.25">
      <c r="I13250" s="14"/>
      <c r="J13250" s="14"/>
      <c r="K13250" s="14"/>
      <c r="L13250" s="14"/>
      <c r="M13250" s="14"/>
      <c r="N13250" s="14"/>
      <c r="O13250" s="14"/>
      <c r="P13250" s="14"/>
    </row>
    <row r="13251" spans="9:16" x14ac:dyDescent="0.25">
      <c r="I13251" s="14"/>
      <c r="J13251" s="14"/>
      <c r="K13251" s="14"/>
      <c r="L13251" s="14"/>
      <c r="M13251" s="14"/>
      <c r="N13251" s="14"/>
      <c r="O13251" s="14"/>
      <c r="P13251" s="14"/>
    </row>
    <row r="13252" spans="9:16" x14ac:dyDescent="0.25">
      <c r="I13252" s="14"/>
      <c r="J13252" s="14"/>
      <c r="K13252" s="14"/>
      <c r="L13252" s="14"/>
      <c r="M13252" s="14"/>
      <c r="N13252" s="14"/>
      <c r="O13252" s="14"/>
      <c r="P13252" s="14"/>
    </row>
    <row r="13253" spans="9:16" x14ac:dyDescent="0.25">
      <c r="I13253" s="14"/>
      <c r="J13253" s="14"/>
      <c r="K13253" s="14"/>
      <c r="L13253" s="14"/>
      <c r="M13253" s="14"/>
      <c r="N13253" s="14"/>
      <c r="O13253" s="14"/>
      <c r="P13253" s="14"/>
    </row>
    <row r="13254" spans="9:16" x14ac:dyDescent="0.25">
      <c r="I13254" s="14"/>
      <c r="J13254" s="14"/>
      <c r="K13254" s="14"/>
      <c r="L13254" s="14"/>
      <c r="M13254" s="14"/>
      <c r="N13254" s="14"/>
      <c r="O13254" s="14"/>
      <c r="P13254" s="14"/>
    </row>
    <row r="13255" spans="9:16" x14ac:dyDescent="0.25">
      <c r="I13255" s="14"/>
      <c r="J13255" s="14"/>
      <c r="K13255" s="14"/>
      <c r="L13255" s="14"/>
      <c r="M13255" s="14"/>
      <c r="N13255" s="14"/>
      <c r="O13255" s="14"/>
      <c r="P13255" s="14"/>
    </row>
    <row r="13256" spans="9:16" x14ac:dyDescent="0.25">
      <c r="I13256" s="14"/>
      <c r="J13256" s="14"/>
      <c r="K13256" s="14"/>
      <c r="L13256" s="14"/>
      <c r="M13256" s="14"/>
      <c r="N13256" s="14"/>
      <c r="O13256" s="14"/>
      <c r="P13256" s="14"/>
    </row>
    <row r="13257" spans="9:16" x14ac:dyDescent="0.25">
      <c r="I13257" s="14"/>
      <c r="J13257" s="14"/>
      <c r="K13257" s="14"/>
      <c r="L13257" s="14"/>
      <c r="M13257" s="14"/>
      <c r="N13257" s="14"/>
      <c r="O13257" s="14"/>
      <c r="P13257" s="14"/>
    </row>
    <row r="13258" spans="9:16" x14ac:dyDescent="0.25">
      <c r="I13258" s="14"/>
      <c r="J13258" s="14"/>
      <c r="K13258" s="14"/>
      <c r="L13258" s="14"/>
      <c r="M13258" s="14"/>
      <c r="N13258" s="14"/>
      <c r="O13258" s="14"/>
      <c r="P13258" s="14"/>
    </row>
    <row r="13259" spans="9:16" x14ac:dyDescent="0.25">
      <c r="I13259" s="14"/>
      <c r="J13259" s="14"/>
      <c r="K13259" s="14"/>
      <c r="L13259" s="14"/>
      <c r="M13259" s="14"/>
      <c r="N13259" s="14"/>
      <c r="O13259" s="14"/>
      <c r="P13259" s="14"/>
    </row>
    <row r="13260" spans="9:16" x14ac:dyDescent="0.25">
      <c r="I13260" s="14"/>
      <c r="J13260" s="14"/>
      <c r="K13260" s="14"/>
      <c r="L13260" s="14"/>
      <c r="M13260" s="14"/>
      <c r="N13260" s="14"/>
      <c r="O13260" s="14"/>
      <c r="P13260" s="14"/>
    </row>
    <row r="13261" spans="9:16" x14ac:dyDescent="0.25">
      <c r="I13261" s="14"/>
      <c r="J13261" s="14"/>
      <c r="K13261" s="14"/>
      <c r="L13261" s="14"/>
      <c r="M13261" s="14"/>
      <c r="N13261" s="14"/>
      <c r="O13261" s="14"/>
      <c r="P13261" s="14"/>
    </row>
    <row r="13262" spans="9:16" x14ac:dyDescent="0.25">
      <c r="I13262" s="14"/>
      <c r="J13262" s="14"/>
      <c r="K13262" s="14"/>
      <c r="L13262" s="14"/>
      <c r="M13262" s="14"/>
      <c r="N13262" s="14"/>
      <c r="O13262" s="14"/>
      <c r="P13262" s="14"/>
    </row>
    <row r="13263" spans="9:16" x14ac:dyDescent="0.25">
      <c r="I13263" s="14"/>
      <c r="J13263" s="14"/>
      <c r="K13263" s="14"/>
      <c r="L13263" s="14"/>
      <c r="M13263" s="14"/>
      <c r="N13263" s="14"/>
      <c r="O13263" s="14"/>
      <c r="P13263" s="14"/>
    </row>
    <row r="13264" spans="9:16" x14ac:dyDescent="0.25">
      <c r="I13264" s="14"/>
      <c r="J13264" s="14"/>
      <c r="K13264" s="14"/>
      <c r="L13264" s="14"/>
      <c r="M13264" s="14"/>
      <c r="N13264" s="14"/>
      <c r="O13264" s="14"/>
      <c r="P13264" s="14"/>
    </row>
    <row r="13265" spans="9:16" x14ac:dyDescent="0.25">
      <c r="I13265" s="14"/>
      <c r="J13265" s="14"/>
      <c r="K13265" s="14"/>
      <c r="L13265" s="14"/>
      <c r="M13265" s="14"/>
      <c r="N13265" s="14"/>
      <c r="O13265" s="14"/>
      <c r="P13265" s="14"/>
    </row>
    <row r="13266" spans="9:16" x14ac:dyDescent="0.25">
      <c r="I13266" s="14"/>
      <c r="J13266" s="14"/>
      <c r="K13266" s="14"/>
      <c r="L13266" s="14"/>
      <c r="M13266" s="14"/>
      <c r="N13266" s="14"/>
      <c r="O13266" s="14"/>
      <c r="P13266" s="14"/>
    </row>
    <row r="13267" spans="9:16" x14ac:dyDescent="0.25">
      <c r="I13267" s="14"/>
      <c r="J13267" s="14"/>
      <c r="K13267" s="14"/>
      <c r="L13267" s="14"/>
      <c r="M13267" s="14"/>
      <c r="N13267" s="14"/>
      <c r="O13267" s="14"/>
      <c r="P13267" s="14"/>
    </row>
    <row r="13268" spans="9:16" x14ac:dyDescent="0.25">
      <c r="I13268" s="14"/>
      <c r="J13268" s="14"/>
      <c r="K13268" s="14"/>
      <c r="L13268" s="14"/>
      <c r="M13268" s="14"/>
      <c r="N13268" s="14"/>
      <c r="O13268" s="14"/>
      <c r="P13268" s="14"/>
    </row>
    <row r="13269" spans="9:16" x14ac:dyDescent="0.25">
      <c r="I13269" s="14"/>
      <c r="J13269" s="14"/>
      <c r="K13269" s="14"/>
      <c r="L13269" s="14"/>
      <c r="M13269" s="14"/>
      <c r="N13269" s="14"/>
      <c r="O13269" s="14"/>
      <c r="P13269" s="14"/>
    </row>
    <row r="13270" spans="9:16" x14ac:dyDescent="0.25">
      <c r="I13270" s="14"/>
      <c r="J13270" s="14"/>
      <c r="K13270" s="14"/>
      <c r="L13270" s="14"/>
      <c r="M13270" s="14"/>
      <c r="N13270" s="14"/>
      <c r="O13270" s="14"/>
      <c r="P13270" s="14"/>
    </row>
    <row r="13271" spans="9:16" x14ac:dyDescent="0.25">
      <c r="I13271" s="14"/>
      <c r="J13271" s="14"/>
      <c r="K13271" s="14"/>
      <c r="L13271" s="14"/>
      <c r="M13271" s="14"/>
      <c r="N13271" s="14"/>
      <c r="O13271" s="14"/>
      <c r="P13271" s="14"/>
    </row>
    <row r="13272" spans="9:16" x14ac:dyDescent="0.25">
      <c r="I13272" s="14"/>
      <c r="J13272" s="14"/>
      <c r="K13272" s="14"/>
      <c r="L13272" s="14"/>
      <c r="M13272" s="14"/>
      <c r="N13272" s="14"/>
      <c r="O13272" s="14"/>
      <c r="P13272" s="14"/>
    </row>
    <row r="13273" spans="9:16" x14ac:dyDescent="0.25">
      <c r="I13273" s="14"/>
      <c r="J13273" s="14"/>
      <c r="K13273" s="14"/>
      <c r="L13273" s="14"/>
      <c r="M13273" s="14"/>
      <c r="N13273" s="14"/>
      <c r="O13273" s="14"/>
      <c r="P13273" s="14"/>
    </row>
    <row r="13274" spans="9:16" x14ac:dyDescent="0.25">
      <c r="I13274" s="14"/>
      <c r="J13274" s="14"/>
      <c r="K13274" s="14"/>
      <c r="L13274" s="14"/>
      <c r="M13274" s="14"/>
      <c r="N13274" s="14"/>
      <c r="O13274" s="14"/>
      <c r="P13274" s="14"/>
    </row>
    <row r="13275" spans="9:16" x14ac:dyDescent="0.25">
      <c r="I13275" s="14"/>
      <c r="J13275" s="14"/>
      <c r="K13275" s="14"/>
      <c r="L13275" s="14"/>
      <c r="M13275" s="14"/>
      <c r="N13275" s="14"/>
      <c r="O13275" s="14"/>
      <c r="P13275" s="14"/>
    </row>
    <row r="13276" spans="9:16" x14ac:dyDescent="0.25">
      <c r="I13276" s="14"/>
      <c r="J13276" s="14"/>
      <c r="K13276" s="14"/>
      <c r="L13276" s="14"/>
      <c r="M13276" s="14"/>
      <c r="N13276" s="14"/>
      <c r="O13276" s="14"/>
      <c r="P13276" s="14"/>
    </row>
    <row r="13277" spans="9:16" x14ac:dyDescent="0.25">
      <c r="I13277" s="14"/>
      <c r="J13277" s="14"/>
      <c r="K13277" s="14"/>
      <c r="L13277" s="14"/>
      <c r="M13277" s="14"/>
      <c r="N13277" s="14"/>
      <c r="O13277" s="14"/>
      <c r="P13277" s="14"/>
    </row>
    <row r="13278" spans="9:16" x14ac:dyDescent="0.25">
      <c r="I13278" s="14"/>
      <c r="J13278" s="14"/>
      <c r="K13278" s="14"/>
      <c r="L13278" s="14"/>
      <c r="M13278" s="14"/>
      <c r="N13278" s="14"/>
      <c r="O13278" s="14"/>
      <c r="P13278" s="14"/>
    </row>
    <row r="13279" spans="9:16" x14ac:dyDescent="0.25">
      <c r="I13279" s="14"/>
      <c r="J13279" s="14"/>
      <c r="K13279" s="14"/>
      <c r="L13279" s="14"/>
      <c r="M13279" s="14"/>
      <c r="N13279" s="14"/>
      <c r="O13279" s="14"/>
      <c r="P13279" s="14"/>
    </row>
    <row r="13280" spans="9:16" x14ac:dyDescent="0.25">
      <c r="I13280" s="14"/>
      <c r="J13280" s="14"/>
      <c r="K13280" s="14"/>
      <c r="L13280" s="14"/>
      <c r="M13280" s="14"/>
      <c r="N13280" s="14"/>
      <c r="O13280" s="14"/>
      <c r="P13280" s="14"/>
    </row>
    <row r="13281" spans="9:16" x14ac:dyDescent="0.25">
      <c r="I13281" s="14"/>
      <c r="J13281" s="14"/>
      <c r="K13281" s="14"/>
      <c r="L13281" s="14"/>
      <c r="M13281" s="14"/>
      <c r="N13281" s="14"/>
      <c r="O13281" s="14"/>
      <c r="P13281" s="14"/>
    </row>
    <row r="13282" spans="9:16" x14ac:dyDescent="0.25">
      <c r="I13282" s="14"/>
      <c r="J13282" s="14"/>
      <c r="K13282" s="14"/>
      <c r="L13282" s="14"/>
      <c r="M13282" s="14"/>
      <c r="N13282" s="14"/>
      <c r="O13282" s="14"/>
      <c r="P13282" s="14"/>
    </row>
    <row r="13283" spans="9:16" x14ac:dyDescent="0.25">
      <c r="I13283" s="14"/>
      <c r="J13283" s="14"/>
      <c r="K13283" s="14"/>
      <c r="L13283" s="14"/>
      <c r="M13283" s="14"/>
      <c r="N13283" s="14"/>
      <c r="O13283" s="14"/>
      <c r="P13283" s="14"/>
    </row>
    <row r="13284" spans="9:16" x14ac:dyDescent="0.25">
      <c r="I13284" s="14"/>
      <c r="J13284" s="14"/>
      <c r="K13284" s="14"/>
      <c r="L13284" s="14"/>
      <c r="M13284" s="14"/>
      <c r="N13284" s="14"/>
      <c r="O13284" s="14"/>
      <c r="P13284" s="14"/>
    </row>
    <row r="13285" spans="9:16" x14ac:dyDescent="0.25">
      <c r="I13285" s="14"/>
      <c r="J13285" s="14"/>
      <c r="K13285" s="14"/>
      <c r="L13285" s="14"/>
      <c r="M13285" s="14"/>
      <c r="N13285" s="14"/>
      <c r="O13285" s="14"/>
      <c r="P13285" s="14"/>
    </row>
    <row r="13286" spans="9:16" x14ac:dyDescent="0.25">
      <c r="I13286" s="14"/>
      <c r="J13286" s="14"/>
      <c r="K13286" s="14"/>
      <c r="L13286" s="14"/>
      <c r="M13286" s="14"/>
      <c r="N13286" s="14"/>
      <c r="O13286" s="14"/>
      <c r="P13286" s="14"/>
    </row>
    <row r="13287" spans="9:16" x14ac:dyDescent="0.25">
      <c r="I13287" s="14"/>
      <c r="J13287" s="14"/>
      <c r="K13287" s="14"/>
      <c r="L13287" s="14"/>
      <c r="M13287" s="14"/>
      <c r="N13287" s="14"/>
      <c r="O13287" s="14"/>
      <c r="P13287" s="14"/>
    </row>
    <row r="13288" spans="9:16" x14ac:dyDescent="0.25">
      <c r="I13288" s="14"/>
      <c r="J13288" s="14"/>
      <c r="K13288" s="14"/>
      <c r="L13288" s="14"/>
      <c r="M13288" s="14"/>
      <c r="N13288" s="14"/>
      <c r="O13288" s="14"/>
      <c r="P13288" s="14"/>
    </row>
    <row r="13289" spans="9:16" x14ac:dyDescent="0.25">
      <c r="I13289" s="14"/>
      <c r="J13289" s="14"/>
      <c r="K13289" s="14"/>
      <c r="L13289" s="14"/>
      <c r="M13289" s="14"/>
      <c r="N13289" s="14"/>
      <c r="O13289" s="14"/>
      <c r="P13289" s="14"/>
    </row>
    <row r="13290" spans="9:16" x14ac:dyDescent="0.25">
      <c r="I13290" s="14"/>
      <c r="J13290" s="14"/>
      <c r="K13290" s="14"/>
      <c r="L13290" s="14"/>
      <c r="M13290" s="14"/>
      <c r="N13290" s="14"/>
      <c r="O13290" s="14"/>
      <c r="P13290" s="14"/>
    </row>
    <row r="13291" spans="9:16" x14ac:dyDescent="0.25">
      <c r="I13291" s="14"/>
      <c r="J13291" s="14"/>
      <c r="K13291" s="14"/>
      <c r="L13291" s="14"/>
      <c r="M13291" s="14"/>
      <c r="N13291" s="14"/>
      <c r="O13291" s="14"/>
      <c r="P13291" s="14"/>
    </row>
    <row r="13292" spans="9:16" x14ac:dyDescent="0.25">
      <c r="I13292" s="14"/>
      <c r="J13292" s="14"/>
      <c r="K13292" s="14"/>
      <c r="L13292" s="14"/>
      <c r="M13292" s="14"/>
      <c r="N13292" s="14"/>
      <c r="O13292" s="14"/>
      <c r="P13292" s="14"/>
    </row>
    <row r="13293" spans="9:16" x14ac:dyDescent="0.25">
      <c r="I13293" s="14"/>
      <c r="J13293" s="14"/>
      <c r="K13293" s="14"/>
      <c r="L13293" s="14"/>
      <c r="M13293" s="14"/>
      <c r="N13293" s="14"/>
      <c r="O13293" s="14"/>
      <c r="P13293" s="14"/>
    </row>
    <row r="13294" spans="9:16" x14ac:dyDescent="0.25">
      <c r="I13294" s="14"/>
      <c r="J13294" s="14"/>
      <c r="K13294" s="14"/>
      <c r="L13294" s="14"/>
      <c r="M13294" s="14"/>
      <c r="N13294" s="14"/>
      <c r="O13294" s="14"/>
      <c r="P13294" s="14"/>
    </row>
    <row r="13295" spans="9:16" x14ac:dyDescent="0.25">
      <c r="I13295" s="14"/>
      <c r="J13295" s="14"/>
      <c r="K13295" s="14"/>
      <c r="L13295" s="14"/>
      <c r="M13295" s="14"/>
      <c r="N13295" s="14"/>
      <c r="O13295" s="14"/>
      <c r="P13295" s="14"/>
    </row>
    <row r="13296" spans="9:16" x14ac:dyDescent="0.25">
      <c r="I13296" s="14"/>
      <c r="J13296" s="14"/>
      <c r="K13296" s="14"/>
      <c r="L13296" s="14"/>
      <c r="M13296" s="14"/>
      <c r="N13296" s="14"/>
      <c r="O13296" s="14"/>
      <c r="P13296" s="14"/>
    </row>
    <row r="13297" spans="9:16" x14ac:dyDescent="0.25">
      <c r="I13297" s="14"/>
      <c r="J13297" s="14"/>
      <c r="K13297" s="14"/>
      <c r="L13297" s="14"/>
      <c r="M13297" s="14"/>
      <c r="N13297" s="14"/>
      <c r="O13297" s="14"/>
      <c r="P13297" s="14"/>
    </row>
    <row r="13298" spans="9:16" x14ac:dyDescent="0.25">
      <c r="I13298" s="14"/>
      <c r="J13298" s="14"/>
      <c r="K13298" s="14"/>
      <c r="L13298" s="14"/>
      <c r="M13298" s="14"/>
      <c r="N13298" s="14"/>
      <c r="O13298" s="14"/>
      <c r="P13298" s="14"/>
    </row>
    <row r="13299" spans="9:16" x14ac:dyDescent="0.25">
      <c r="I13299" s="14"/>
      <c r="J13299" s="14"/>
      <c r="K13299" s="14"/>
      <c r="L13299" s="14"/>
      <c r="M13299" s="14"/>
      <c r="N13299" s="14"/>
      <c r="O13299" s="14"/>
      <c r="P13299" s="14"/>
    </row>
    <row r="13300" spans="9:16" x14ac:dyDescent="0.25">
      <c r="I13300" s="14"/>
      <c r="J13300" s="14"/>
      <c r="K13300" s="14"/>
      <c r="L13300" s="14"/>
      <c r="M13300" s="14"/>
      <c r="N13300" s="14"/>
      <c r="O13300" s="14"/>
      <c r="P13300" s="14"/>
    </row>
    <row r="13301" spans="9:16" x14ac:dyDescent="0.25">
      <c r="I13301" s="14"/>
      <c r="J13301" s="14"/>
      <c r="K13301" s="14"/>
      <c r="L13301" s="14"/>
      <c r="M13301" s="14"/>
      <c r="N13301" s="14"/>
      <c r="O13301" s="14"/>
      <c r="P13301" s="14"/>
    </row>
    <row r="13302" spans="9:16" x14ac:dyDescent="0.25">
      <c r="I13302" s="14"/>
      <c r="J13302" s="14"/>
      <c r="K13302" s="14"/>
      <c r="L13302" s="14"/>
      <c r="M13302" s="14"/>
      <c r="N13302" s="14"/>
      <c r="O13302" s="14"/>
      <c r="P13302" s="14"/>
    </row>
    <row r="13303" spans="9:16" x14ac:dyDescent="0.25">
      <c r="I13303" s="14"/>
      <c r="J13303" s="14"/>
      <c r="K13303" s="14"/>
      <c r="L13303" s="14"/>
      <c r="M13303" s="14"/>
      <c r="N13303" s="14"/>
      <c r="O13303" s="14"/>
      <c r="P13303" s="14"/>
    </row>
    <row r="13304" spans="9:16" x14ac:dyDescent="0.25">
      <c r="I13304" s="14"/>
      <c r="J13304" s="14"/>
      <c r="K13304" s="14"/>
      <c r="L13304" s="14"/>
      <c r="M13304" s="14"/>
      <c r="N13304" s="14"/>
      <c r="O13304" s="14"/>
      <c r="P13304" s="14"/>
    </row>
    <row r="13305" spans="9:16" x14ac:dyDescent="0.25">
      <c r="I13305" s="14"/>
      <c r="J13305" s="14"/>
      <c r="K13305" s="14"/>
      <c r="L13305" s="14"/>
      <c r="M13305" s="14"/>
      <c r="N13305" s="14"/>
      <c r="O13305" s="14"/>
      <c r="P13305" s="14"/>
    </row>
    <row r="13306" spans="9:16" x14ac:dyDescent="0.25">
      <c r="I13306" s="14"/>
      <c r="J13306" s="14"/>
      <c r="K13306" s="14"/>
      <c r="L13306" s="14"/>
      <c r="M13306" s="14"/>
      <c r="N13306" s="14"/>
      <c r="O13306" s="14"/>
      <c r="P13306" s="14"/>
    </row>
    <row r="13307" spans="9:16" x14ac:dyDescent="0.25">
      <c r="I13307" s="14"/>
      <c r="J13307" s="14"/>
      <c r="K13307" s="14"/>
      <c r="L13307" s="14"/>
      <c r="M13307" s="14"/>
      <c r="N13307" s="14"/>
      <c r="O13307" s="14"/>
      <c r="P13307" s="14"/>
    </row>
    <row r="13308" spans="9:16" x14ac:dyDescent="0.25">
      <c r="I13308" s="14"/>
      <c r="J13308" s="14"/>
      <c r="K13308" s="14"/>
      <c r="L13308" s="14"/>
      <c r="M13308" s="14"/>
      <c r="N13308" s="14"/>
      <c r="O13308" s="14"/>
      <c r="P13308" s="14"/>
    </row>
    <row r="13309" spans="9:16" x14ac:dyDescent="0.25">
      <c r="I13309" s="14"/>
      <c r="J13309" s="14"/>
      <c r="K13309" s="14"/>
      <c r="L13309" s="14"/>
      <c r="M13309" s="14"/>
      <c r="N13309" s="14"/>
      <c r="O13309" s="14"/>
      <c r="P13309" s="14"/>
    </row>
    <row r="13310" spans="9:16" x14ac:dyDescent="0.25">
      <c r="I13310" s="14"/>
      <c r="J13310" s="14"/>
      <c r="K13310" s="14"/>
      <c r="L13310" s="14"/>
      <c r="M13310" s="14"/>
      <c r="N13310" s="14"/>
      <c r="O13310" s="14"/>
      <c r="P13310" s="14"/>
    </row>
    <row r="13311" spans="9:16" x14ac:dyDescent="0.25">
      <c r="I13311" s="14"/>
      <c r="J13311" s="14"/>
      <c r="K13311" s="14"/>
      <c r="L13311" s="14"/>
      <c r="M13311" s="14"/>
      <c r="N13311" s="14"/>
      <c r="O13311" s="14"/>
      <c r="P13311" s="14"/>
    </row>
    <row r="13312" spans="9:16" x14ac:dyDescent="0.25">
      <c r="I13312" s="14"/>
      <c r="J13312" s="14"/>
      <c r="K13312" s="14"/>
      <c r="L13312" s="14"/>
      <c r="M13312" s="14"/>
      <c r="N13312" s="14"/>
      <c r="O13312" s="14"/>
      <c r="P13312" s="14"/>
    </row>
    <row r="13313" spans="9:16" x14ac:dyDescent="0.25">
      <c r="I13313" s="14"/>
      <c r="J13313" s="14"/>
      <c r="K13313" s="14"/>
      <c r="L13313" s="14"/>
      <c r="M13313" s="14"/>
      <c r="N13313" s="14"/>
      <c r="O13313" s="14"/>
      <c r="P13313" s="14"/>
    </row>
    <row r="13314" spans="9:16" x14ac:dyDescent="0.25">
      <c r="I13314" s="14"/>
      <c r="J13314" s="14"/>
      <c r="K13314" s="14"/>
      <c r="L13314" s="14"/>
      <c r="M13314" s="14"/>
      <c r="N13314" s="14"/>
      <c r="O13314" s="14"/>
      <c r="P13314" s="14"/>
    </row>
    <row r="13315" spans="9:16" x14ac:dyDescent="0.25">
      <c r="I13315" s="14"/>
      <c r="J13315" s="14"/>
      <c r="K13315" s="14"/>
      <c r="L13315" s="14"/>
      <c r="M13315" s="14"/>
      <c r="N13315" s="14"/>
      <c r="O13315" s="14"/>
      <c r="P13315" s="14"/>
    </row>
    <row r="13316" spans="9:16" x14ac:dyDescent="0.25">
      <c r="I13316" s="14"/>
      <c r="J13316" s="14"/>
      <c r="K13316" s="14"/>
      <c r="L13316" s="14"/>
      <c r="M13316" s="14"/>
      <c r="N13316" s="14"/>
      <c r="O13316" s="14"/>
      <c r="P13316" s="14"/>
    </row>
    <row r="13317" spans="9:16" x14ac:dyDescent="0.25">
      <c r="I13317" s="14"/>
      <c r="J13317" s="14"/>
      <c r="K13317" s="14"/>
      <c r="L13317" s="14"/>
      <c r="M13317" s="14"/>
      <c r="N13317" s="14"/>
      <c r="O13317" s="14"/>
      <c r="P13317" s="14"/>
    </row>
    <row r="13318" spans="9:16" x14ac:dyDescent="0.25">
      <c r="I13318" s="14"/>
      <c r="J13318" s="14"/>
      <c r="K13318" s="14"/>
      <c r="L13318" s="14"/>
      <c r="M13318" s="14"/>
      <c r="N13318" s="14"/>
      <c r="O13318" s="14"/>
      <c r="P13318" s="14"/>
    </row>
    <row r="13319" spans="9:16" x14ac:dyDescent="0.25">
      <c r="I13319" s="14"/>
      <c r="J13319" s="14"/>
      <c r="K13319" s="14"/>
      <c r="L13319" s="14"/>
      <c r="M13319" s="14"/>
      <c r="N13319" s="14"/>
      <c r="O13319" s="14"/>
      <c r="P13319" s="14"/>
    </row>
    <row r="13320" spans="9:16" x14ac:dyDescent="0.25">
      <c r="I13320" s="14"/>
      <c r="J13320" s="14"/>
      <c r="K13320" s="14"/>
      <c r="L13320" s="14"/>
      <c r="M13320" s="14"/>
      <c r="N13320" s="14"/>
      <c r="O13320" s="14"/>
      <c r="P13320" s="14"/>
    </row>
    <row r="13321" spans="9:16" x14ac:dyDescent="0.25">
      <c r="I13321" s="14"/>
      <c r="J13321" s="14"/>
      <c r="K13321" s="14"/>
      <c r="L13321" s="14"/>
      <c r="M13321" s="14"/>
      <c r="N13321" s="14"/>
      <c r="O13321" s="14"/>
      <c r="P13321" s="14"/>
    </row>
    <row r="13322" spans="9:16" x14ac:dyDescent="0.25">
      <c r="I13322" s="14"/>
      <c r="J13322" s="14"/>
      <c r="K13322" s="14"/>
      <c r="L13322" s="14"/>
      <c r="M13322" s="14"/>
      <c r="N13322" s="14"/>
      <c r="O13322" s="14"/>
      <c r="P13322" s="14"/>
    </row>
    <row r="13323" spans="9:16" x14ac:dyDescent="0.25">
      <c r="I13323" s="14"/>
      <c r="J13323" s="14"/>
      <c r="K13323" s="14"/>
      <c r="L13323" s="14"/>
      <c r="M13323" s="14"/>
      <c r="N13323" s="14"/>
      <c r="O13323" s="14"/>
      <c r="P13323" s="14"/>
    </row>
    <row r="13324" spans="9:16" x14ac:dyDescent="0.25">
      <c r="I13324" s="14"/>
      <c r="J13324" s="14"/>
      <c r="K13324" s="14"/>
      <c r="L13324" s="14"/>
      <c r="M13324" s="14"/>
      <c r="N13324" s="14"/>
      <c r="O13324" s="14"/>
      <c r="P13324" s="14"/>
    </row>
    <row r="13325" spans="9:16" x14ac:dyDescent="0.25">
      <c r="I13325" s="14"/>
      <c r="J13325" s="14"/>
      <c r="K13325" s="14"/>
      <c r="L13325" s="14"/>
      <c r="M13325" s="14"/>
      <c r="N13325" s="14"/>
      <c r="O13325" s="14"/>
      <c r="P13325" s="14"/>
    </row>
    <row r="13326" spans="9:16" x14ac:dyDescent="0.25">
      <c r="I13326" s="14"/>
      <c r="J13326" s="14"/>
      <c r="K13326" s="14"/>
      <c r="L13326" s="14"/>
      <c r="M13326" s="14"/>
      <c r="N13326" s="14"/>
      <c r="O13326" s="14"/>
      <c r="P13326" s="14"/>
    </row>
    <row r="13327" spans="9:16" x14ac:dyDescent="0.25">
      <c r="I13327" s="14"/>
      <c r="J13327" s="14"/>
      <c r="K13327" s="14"/>
      <c r="L13327" s="14"/>
      <c r="M13327" s="14"/>
      <c r="N13327" s="14"/>
      <c r="O13327" s="14"/>
      <c r="P13327" s="14"/>
    </row>
    <row r="13328" spans="9:16" x14ac:dyDescent="0.25">
      <c r="I13328" s="14"/>
      <c r="J13328" s="14"/>
      <c r="K13328" s="14"/>
      <c r="L13328" s="14"/>
      <c r="M13328" s="14"/>
      <c r="N13328" s="14"/>
      <c r="O13328" s="14"/>
      <c r="P13328" s="14"/>
    </row>
    <row r="13329" spans="9:16" x14ac:dyDescent="0.25">
      <c r="I13329" s="14"/>
      <c r="J13329" s="14"/>
      <c r="K13329" s="14"/>
      <c r="L13329" s="14"/>
      <c r="M13329" s="14"/>
      <c r="N13329" s="14"/>
      <c r="O13329" s="14"/>
      <c r="P13329" s="14"/>
    </row>
    <row r="13330" spans="9:16" x14ac:dyDescent="0.25">
      <c r="I13330" s="14"/>
      <c r="J13330" s="14"/>
      <c r="K13330" s="14"/>
      <c r="L13330" s="14"/>
      <c r="M13330" s="14"/>
      <c r="N13330" s="14"/>
      <c r="O13330" s="14"/>
      <c r="P13330" s="14"/>
    </row>
    <row r="13331" spans="9:16" x14ac:dyDescent="0.25">
      <c r="I13331" s="14"/>
      <c r="J13331" s="14"/>
      <c r="K13331" s="14"/>
      <c r="L13331" s="14"/>
      <c r="M13331" s="14"/>
      <c r="N13331" s="14"/>
      <c r="O13331" s="14"/>
      <c r="P13331" s="14"/>
    </row>
    <row r="13332" spans="9:16" x14ac:dyDescent="0.25">
      <c r="I13332" s="14"/>
      <c r="J13332" s="14"/>
      <c r="K13332" s="14"/>
      <c r="L13332" s="14"/>
      <c r="M13332" s="14"/>
      <c r="N13332" s="14"/>
      <c r="O13332" s="14"/>
      <c r="P13332" s="14"/>
    </row>
    <row r="13333" spans="9:16" x14ac:dyDescent="0.25">
      <c r="I13333" s="14"/>
      <c r="J13333" s="14"/>
      <c r="K13333" s="14"/>
      <c r="L13333" s="14"/>
      <c r="M13333" s="14"/>
      <c r="N13333" s="14"/>
      <c r="O13333" s="14"/>
      <c r="P13333" s="14"/>
    </row>
    <row r="13334" spans="9:16" x14ac:dyDescent="0.25">
      <c r="I13334" s="14"/>
      <c r="J13334" s="14"/>
      <c r="K13334" s="14"/>
      <c r="L13334" s="14"/>
      <c r="M13334" s="14"/>
      <c r="N13334" s="14"/>
      <c r="O13334" s="14"/>
      <c r="P13334" s="14"/>
    </row>
    <row r="13335" spans="9:16" x14ac:dyDescent="0.25">
      <c r="I13335" s="14"/>
      <c r="J13335" s="14"/>
      <c r="K13335" s="14"/>
      <c r="L13335" s="14"/>
      <c r="M13335" s="14"/>
      <c r="N13335" s="14"/>
      <c r="O13335" s="14"/>
      <c r="P13335" s="14"/>
    </row>
    <row r="13336" spans="9:16" x14ac:dyDescent="0.25">
      <c r="I13336" s="14"/>
      <c r="J13336" s="14"/>
      <c r="K13336" s="14"/>
      <c r="L13336" s="14"/>
      <c r="M13336" s="14"/>
      <c r="N13336" s="14"/>
      <c r="O13336" s="14"/>
      <c r="P13336" s="14"/>
    </row>
    <row r="13337" spans="9:16" x14ac:dyDescent="0.25">
      <c r="I13337" s="14"/>
      <c r="J13337" s="14"/>
      <c r="K13337" s="14"/>
      <c r="L13337" s="14"/>
      <c r="M13337" s="14"/>
      <c r="N13337" s="14"/>
      <c r="O13337" s="14"/>
      <c r="P13337" s="14"/>
    </row>
    <row r="13338" spans="9:16" x14ac:dyDescent="0.25">
      <c r="I13338" s="14"/>
      <c r="J13338" s="14"/>
      <c r="K13338" s="14"/>
      <c r="L13338" s="14"/>
      <c r="M13338" s="14"/>
      <c r="N13338" s="14"/>
      <c r="O13338" s="14"/>
      <c r="P13338" s="14"/>
    </row>
    <row r="13339" spans="9:16" x14ac:dyDescent="0.25">
      <c r="I13339" s="14"/>
      <c r="J13339" s="14"/>
      <c r="K13339" s="14"/>
      <c r="L13339" s="14"/>
      <c r="M13339" s="14"/>
      <c r="N13339" s="14"/>
      <c r="O13339" s="14"/>
      <c r="P13339" s="14"/>
    </row>
    <row r="13340" spans="9:16" x14ac:dyDescent="0.25">
      <c r="I13340" s="14"/>
      <c r="J13340" s="14"/>
      <c r="K13340" s="14"/>
      <c r="L13340" s="14"/>
      <c r="M13340" s="14"/>
      <c r="N13340" s="14"/>
      <c r="O13340" s="14"/>
      <c r="P13340" s="14"/>
    </row>
    <row r="13341" spans="9:16" x14ac:dyDescent="0.25">
      <c r="I13341" s="14"/>
      <c r="J13341" s="14"/>
      <c r="K13341" s="14"/>
      <c r="L13341" s="14"/>
      <c r="M13341" s="14"/>
      <c r="N13341" s="14"/>
      <c r="O13341" s="14"/>
      <c r="P13341" s="14"/>
    </row>
    <row r="13342" spans="9:16" x14ac:dyDescent="0.25">
      <c r="I13342" s="14"/>
      <c r="J13342" s="14"/>
      <c r="K13342" s="14"/>
      <c r="L13342" s="14"/>
      <c r="M13342" s="14"/>
      <c r="N13342" s="14"/>
      <c r="O13342" s="14"/>
      <c r="P13342" s="14"/>
    </row>
    <row r="13343" spans="9:16" x14ac:dyDescent="0.25">
      <c r="I13343" s="14"/>
      <c r="J13343" s="14"/>
      <c r="K13343" s="14"/>
      <c r="L13343" s="14"/>
      <c r="M13343" s="14"/>
      <c r="N13343" s="14"/>
      <c r="O13343" s="14"/>
      <c r="P13343" s="14"/>
    </row>
    <row r="13344" spans="9:16" x14ac:dyDescent="0.25">
      <c r="I13344" s="14"/>
      <c r="J13344" s="14"/>
      <c r="K13344" s="14"/>
      <c r="L13344" s="14"/>
      <c r="M13344" s="14"/>
      <c r="N13344" s="14"/>
      <c r="O13344" s="14"/>
      <c r="P13344" s="14"/>
    </row>
    <row r="13345" spans="9:16" x14ac:dyDescent="0.25">
      <c r="I13345" s="14"/>
      <c r="J13345" s="14"/>
      <c r="K13345" s="14"/>
      <c r="L13345" s="14"/>
      <c r="M13345" s="14"/>
      <c r="N13345" s="14"/>
      <c r="O13345" s="14"/>
      <c r="P13345" s="14"/>
    </row>
    <row r="13346" spans="9:16" x14ac:dyDescent="0.25">
      <c r="I13346" s="14"/>
      <c r="J13346" s="14"/>
      <c r="K13346" s="14"/>
      <c r="L13346" s="14"/>
      <c r="M13346" s="14"/>
      <c r="N13346" s="14"/>
      <c r="O13346" s="14"/>
      <c r="P13346" s="14"/>
    </row>
    <row r="13347" spans="9:16" x14ac:dyDescent="0.25">
      <c r="I13347" s="14"/>
      <c r="J13347" s="14"/>
      <c r="K13347" s="14"/>
      <c r="L13347" s="14"/>
      <c r="M13347" s="14"/>
      <c r="N13347" s="14"/>
      <c r="O13347" s="14"/>
      <c r="P13347" s="14"/>
    </row>
    <row r="13348" spans="9:16" x14ac:dyDescent="0.25">
      <c r="I13348" s="14"/>
      <c r="J13348" s="14"/>
      <c r="K13348" s="14"/>
      <c r="L13348" s="14"/>
      <c r="M13348" s="14"/>
      <c r="N13348" s="14"/>
      <c r="O13348" s="14"/>
      <c r="P13348" s="14"/>
    </row>
    <row r="13349" spans="9:16" x14ac:dyDescent="0.25">
      <c r="I13349" s="14"/>
      <c r="J13349" s="14"/>
      <c r="K13349" s="14"/>
      <c r="L13349" s="14"/>
      <c r="M13349" s="14"/>
      <c r="N13349" s="14"/>
      <c r="O13349" s="14"/>
      <c r="P13349" s="14"/>
    </row>
    <row r="13350" spans="9:16" x14ac:dyDescent="0.25">
      <c r="I13350" s="14"/>
      <c r="J13350" s="14"/>
      <c r="K13350" s="14"/>
      <c r="L13350" s="14"/>
      <c r="M13350" s="14"/>
      <c r="N13350" s="14"/>
      <c r="O13350" s="14"/>
      <c r="P13350" s="14"/>
    </row>
    <row r="13351" spans="9:16" x14ac:dyDescent="0.25">
      <c r="I13351" s="14"/>
      <c r="J13351" s="14"/>
      <c r="K13351" s="14"/>
      <c r="L13351" s="14"/>
      <c r="M13351" s="14"/>
      <c r="N13351" s="14"/>
      <c r="O13351" s="14"/>
      <c r="P13351" s="14"/>
    </row>
    <row r="13352" spans="9:16" x14ac:dyDescent="0.25">
      <c r="I13352" s="14"/>
      <c r="J13352" s="14"/>
      <c r="K13352" s="14"/>
      <c r="L13352" s="14"/>
      <c r="M13352" s="14"/>
      <c r="N13352" s="14"/>
      <c r="O13352" s="14"/>
      <c r="P13352" s="14"/>
    </row>
    <row r="13353" spans="9:16" x14ac:dyDescent="0.25">
      <c r="I13353" s="14"/>
      <c r="J13353" s="14"/>
      <c r="K13353" s="14"/>
      <c r="L13353" s="14"/>
      <c r="M13353" s="14"/>
      <c r="N13353" s="14"/>
      <c r="O13353" s="14"/>
      <c r="P13353" s="14"/>
    </row>
    <row r="13354" spans="9:16" x14ac:dyDescent="0.25">
      <c r="I13354" s="14"/>
      <c r="J13354" s="14"/>
      <c r="K13354" s="14"/>
      <c r="L13354" s="14"/>
      <c r="M13354" s="14"/>
      <c r="N13354" s="14"/>
      <c r="O13354" s="14"/>
      <c r="P13354" s="14"/>
    </row>
    <row r="13355" spans="9:16" x14ac:dyDescent="0.25">
      <c r="I13355" s="14"/>
      <c r="J13355" s="14"/>
      <c r="K13355" s="14"/>
      <c r="L13355" s="14"/>
      <c r="M13355" s="14"/>
      <c r="N13355" s="14"/>
      <c r="O13355" s="14"/>
      <c r="P13355" s="14"/>
    </row>
    <row r="13356" spans="9:16" x14ac:dyDescent="0.25">
      <c r="I13356" s="14"/>
      <c r="J13356" s="14"/>
      <c r="K13356" s="14"/>
      <c r="L13356" s="14"/>
      <c r="M13356" s="14"/>
      <c r="N13356" s="14"/>
      <c r="O13356" s="14"/>
      <c r="P13356" s="14"/>
    </row>
    <row r="13357" spans="9:16" x14ac:dyDescent="0.25">
      <c r="I13357" s="14"/>
      <c r="J13357" s="14"/>
      <c r="K13357" s="14"/>
      <c r="L13357" s="14"/>
      <c r="M13357" s="14"/>
      <c r="N13357" s="14"/>
      <c r="O13357" s="14"/>
      <c r="P13357" s="14"/>
    </row>
    <row r="13358" spans="9:16" x14ac:dyDescent="0.25">
      <c r="I13358" s="14"/>
      <c r="J13358" s="14"/>
      <c r="K13358" s="14"/>
      <c r="L13358" s="14"/>
      <c r="M13358" s="14"/>
      <c r="N13358" s="14"/>
      <c r="O13358" s="14"/>
      <c r="P13358" s="14"/>
    </row>
    <row r="13359" spans="9:16" x14ac:dyDescent="0.25">
      <c r="I13359" s="14"/>
      <c r="J13359" s="14"/>
      <c r="K13359" s="14"/>
      <c r="L13359" s="14"/>
      <c r="M13359" s="14"/>
      <c r="N13359" s="14"/>
      <c r="O13359" s="14"/>
      <c r="P13359" s="14"/>
    </row>
    <row r="13360" spans="9:16" x14ac:dyDescent="0.25">
      <c r="I13360" s="14"/>
      <c r="J13360" s="14"/>
      <c r="K13360" s="14"/>
      <c r="L13360" s="14"/>
      <c r="M13360" s="14"/>
      <c r="N13360" s="14"/>
      <c r="O13360" s="14"/>
      <c r="P13360" s="14"/>
    </row>
    <row r="13361" spans="9:16" x14ac:dyDescent="0.25">
      <c r="I13361" s="14"/>
      <c r="J13361" s="14"/>
      <c r="K13361" s="14"/>
      <c r="L13361" s="14"/>
      <c r="M13361" s="14"/>
      <c r="N13361" s="14"/>
      <c r="O13361" s="14"/>
      <c r="P13361" s="14"/>
    </row>
    <row r="13362" spans="9:16" x14ac:dyDescent="0.25">
      <c r="I13362" s="14"/>
      <c r="J13362" s="14"/>
      <c r="K13362" s="14"/>
      <c r="L13362" s="14"/>
      <c r="M13362" s="14"/>
      <c r="N13362" s="14"/>
      <c r="O13362" s="14"/>
      <c r="P13362" s="14"/>
    </row>
    <row r="13363" spans="9:16" x14ac:dyDescent="0.25">
      <c r="I13363" s="14"/>
      <c r="J13363" s="14"/>
      <c r="K13363" s="14"/>
      <c r="L13363" s="14"/>
      <c r="M13363" s="14"/>
      <c r="N13363" s="14"/>
      <c r="O13363" s="14"/>
      <c r="P13363" s="14"/>
    </row>
    <row r="13364" spans="9:16" x14ac:dyDescent="0.25">
      <c r="I13364" s="14"/>
      <c r="J13364" s="14"/>
      <c r="K13364" s="14"/>
      <c r="L13364" s="14"/>
      <c r="M13364" s="14"/>
      <c r="N13364" s="14"/>
      <c r="O13364" s="14"/>
      <c r="P13364" s="14"/>
    </row>
    <row r="13365" spans="9:16" x14ac:dyDescent="0.25">
      <c r="I13365" s="14"/>
      <c r="J13365" s="14"/>
      <c r="K13365" s="14"/>
      <c r="L13365" s="14"/>
      <c r="M13365" s="14"/>
      <c r="N13365" s="14"/>
      <c r="O13365" s="14"/>
      <c r="P13365" s="14"/>
    </row>
    <row r="13366" spans="9:16" x14ac:dyDescent="0.25">
      <c r="I13366" s="14"/>
      <c r="J13366" s="14"/>
      <c r="K13366" s="14"/>
      <c r="L13366" s="14"/>
      <c r="M13366" s="14"/>
      <c r="N13366" s="14"/>
      <c r="O13366" s="14"/>
      <c r="P13366" s="14"/>
    </row>
    <row r="13367" spans="9:16" x14ac:dyDescent="0.25">
      <c r="I13367" s="14"/>
      <c r="J13367" s="14"/>
      <c r="K13367" s="14"/>
      <c r="L13367" s="14"/>
      <c r="M13367" s="14"/>
      <c r="N13367" s="14"/>
      <c r="O13367" s="14"/>
      <c r="P13367" s="14"/>
    </row>
    <row r="13368" spans="9:16" x14ac:dyDescent="0.25">
      <c r="I13368" s="14"/>
      <c r="J13368" s="14"/>
      <c r="K13368" s="14"/>
      <c r="L13368" s="14"/>
      <c r="M13368" s="14"/>
      <c r="N13368" s="14"/>
      <c r="O13368" s="14"/>
      <c r="P13368" s="14"/>
    </row>
    <row r="13369" spans="9:16" x14ac:dyDescent="0.25">
      <c r="I13369" s="14"/>
      <c r="J13369" s="14"/>
      <c r="K13369" s="14"/>
      <c r="L13369" s="14"/>
      <c r="M13369" s="14"/>
      <c r="N13369" s="14"/>
      <c r="O13369" s="14"/>
      <c r="P13369" s="14"/>
    </row>
    <row r="13370" spans="9:16" x14ac:dyDescent="0.25">
      <c r="I13370" s="14"/>
      <c r="J13370" s="14"/>
      <c r="K13370" s="14"/>
      <c r="L13370" s="14"/>
      <c r="M13370" s="14"/>
      <c r="N13370" s="14"/>
      <c r="O13370" s="14"/>
      <c r="P13370" s="14"/>
    </row>
    <row r="13371" spans="9:16" x14ac:dyDescent="0.25">
      <c r="I13371" s="14"/>
      <c r="J13371" s="14"/>
      <c r="K13371" s="14"/>
      <c r="L13371" s="14"/>
      <c r="M13371" s="14"/>
      <c r="N13371" s="14"/>
      <c r="O13371" s="14"/>
      <c r="P13371" s="14"/>
    </row>
    <row r="13372" spans="9:16" x14ac:dyDescent="0.25">
      <c r="I13372" s="14"/>
      <c r="J13372" s="14"/>
      <c r="K13372" s="14"/>
      <c r="L13372" s="14"/>
      <c r="M13372" s="14"/>
      <c r="N13372" s="14"/>
      <c r="O13372" s="14"/>
      <c r="P13372" s="14"/>
    </row>
    <row r="13373" spans="9:16" x14ac:dyDescent="0.25">
      <c r="I13373" s="14"/>
      <c r="J13373" s="14"/>
      <c r="K13373" s="14"/>
      <c r="L13373" s="14"/>
      <c r="M13373" s="14"/>
      <c r="N13373" s="14"/>
      <c r="O13373" s="14"/>
      <c r="P13373" s="14"/>
    </row>
    <row r="13374" spans="9:16" x14ac:dyDescent="0.25">
      <c r="I13374" s="14"/>
      <c r="J13374" s="14"/>
      <c r="K13374" s="14"/>
      <c r="L13374" s="14"/>
      <c r="M13374" s="14"/>
      <c r="N13374" s="14"/>
      <c r="O13374" s="14"/>
      <c r="P13374" s="14"/>
    </row>
    <row r="13375" spans="9:16" x14ac:dyDescent="0.25">
      <c r="I13375" s="14"/>
      <c r="J13375" s="14"/>
      <c r="K13375" s="14"/>
      <c r="L13375" s="14"/>
      <c r="M13375" s="14"/>
      <c r="N13375" s="14"/>
      <c r="O13375" s="14"/>
      <c r="P13375" s="14"/>
    </row>
    <row r="13376" spans="9:16" x14ac:dyDescent="0.25">
      <c r="I13376" s="14"/>
      <c r="J13376" s="14"/>
      <c r="K13376" s="14"/>
      <c r="L13376" s="14"/>
      <c r="M13376" s="14"/>
      <c r="N13376" s="14"/>
      <c r="O13376" s="14"/>
      <c r="P13376" s="14"/>
    </row>
    <row r="13377" spans="9:16" x14ac:dyDescent="0.25">
      <c r="I13377" s="14"/>
      <c r="J13377" s="14"/>
      <c r="K13377" s="14"/>
      <c r="L13377" s="14"/>
      <c r="M13377" s="14"/>
      <c r="N13377" s="14"/>
      <c r="O13377" s="14"/>
      <c r="P13377" s="14"/>
    </row>
    <row r="13378" spans="9:16" x14ac:dyDescent="0.25">
      <c r="I13378" s="14"/>
      <c r="J13378" s="14"/>
      <c r="K13378" s="14"/>
      <c r="L13378" s="14"/>
      <c r="M13378" s="14"/>
      <c r="N13378" s="14"/>
      <c r="O13378" s="14"/>
      <c r="P13378" s="14"/>
    </row>
    <row r="13379" spans="9:16" x14ac:dyDescent="0.25">
      <c r="I13379" s="14"/>
      <c r="J13379" s="14"/>
      <c r="K13379" s="14"/>
      <c r="L13379" s="14"/>
      <c r="M13379" s="14"/>
      <c r="N13379" s="14"/>
      <c r="O13379" s="14"/>
      <c r="P13379" s="14"/>
    </row>
    <row r="13380" spans="9:16" x14ac:dyDescent="0.25">
      <c r="I13380" s="14"/>
      <c r="J13380" s="14"/>
      <c r="K13380" s="14"/>
      <c r="L13380" s="14"/>
      <c r="M13380" s="14"/>
      <c r="N13380" s="14"/>
      <c r="O13380" s="14"/>
      <c r="P13380" s="14"/>
    </row>
    <row r="13381" spans="9:16" x14ac:dyDescent="0.25">
      <c r="I13381" s="14"/>
      <c r="J13381" s="14"/>
      <c r="K13381" s="14"/>
      <c r="L13381" s="14"/>
      <c r="M13381" s="14"/>
      <c r="N13381" s="14"/>
      <c r="O13381" s="14"/>
      <c r="P13381" s="14"/>
    </row>
    <row r="13382" spans="9:16" x14ac:dyDescent="0.25">
      <c r="I13382" s="14"/>
      <c r="J13382" s="14"/>
      <c r="K13382" s="14"/>
      <c r="L13382" s="14"/>
      <c r="M13382" s="14"/>
      <c r="N13382" s="14"/>
      <c r="O13382" s="14"/>
      <c r="P13382" s="14"/>
    </row>
    <row r="13383" spans="9:16" x14ac:dyDescent="0.25">
      <c r="I13383" s="14"/>
      <c r="J13383" s="14"/>
      <c r="K13383" s="14"/>
      <c r="L13383" s="14"/>
      <c r="M13383" s="14"/>
      <c r="N13383" s="14"/>
      <c r="O13383" s="14"/>
      <c r="P13383" s="14"/>
    </row>
    <row r="13384" spans="9:16" x14ac:dyDescent="0.25">
      <c r="I13384" s="14"/>
      <c r="J13384" s="14"/>
      <c r="K13384" s="14"/>
      <c r="L13384" s="14"/>
      <c r="M13384" s="14"/>
      <c r="N13384" s="14"/>
      <c r="O13384" s="14"/>
      <c r="P13384" s="14"/>
    </row>
    <row r="13385" spans="9:16" x14ac:dyDescent="0.25">
      <c r="I13385" s="14"/>
      <c r="J13385" s="14"/>
      <c r="K13385" s="14"/>
      <c r="L13385" s="14"/>
      <c r="M13385" s="14"/>
      <c r="N13385" s="14"/>
      <c r="O13385" s="14"/>
      <c r="P13385" s="14"/>
    </row>
    <row r="13386" spans="9:16" x14ac:dyDescent="0.25">
      <c r="I13386" s="14"/>
      <c r="J13386" s="14"/>
      <c r="K13386" s="14"/>
      <c r="L13386" s="14"/>
      <c r="M13386" s="14"/>
      <c r="N13386" s="14"/>
      <c r="O13386" s="14"/>
      <c r="P13386" s="14"/>
    </row>
    <row r="13387" spans="9:16" x14ac:dyDescent="0.25">
      <c r="I13387" s="14"/>
      <c r="J13387" s="14"/>
      <c r="K13387" s="14"/>
      <c r="L13387" s="14"/>
      <c r="M13387" s="14"/>
      <c r="N13387" s="14"/>
      <c r="O13387" s="14"/>
      <c r="P13387" s="14"/>
    </row>
    <row r="13388" spans="9:16" x14ac:dyDescent="0.25">
      <c r="I13388" s="14"/>
      <c r="J13388" s="14"/>
      <c r="K13388" s="14"/>
      <c r="L13388" s="14"/>
      <c r="M13388" s="14"/>
      <c r="N13388" s="14"/>
      <c r="O13388" s="14"/>
      <c r="P13388" s="14"/>
    </row>
    <row r="13389" spans="9:16" x14ac:dyDescent="0.25">
      <c r="I13389" s="14"/>
      <c r="J13389" s="14"/>
      <c r="K13389" s="14"/>
      <c r="L13389" s="14"/>
      <c r="M13389" s="14"/>
      <c r="N13389" s="14"/>
      <c r="O13389" s="14"/>
      <c r="P13389" s="14"/>
    </row>
    <row r="13390" spans="9:16" x14ac:dyDescent="0.25">
      <c r="I13390" s="14"/>
      <c r="J13390" s="14"/>
      <c r="K13390" s="14"/>
      <c r="L13390" s="14"/>
      <c r="M13390" s="14"/>
      <c r="N13390" s="14"/>
      <c r="O13390" s="14"/>
      <c r="P13390" s="14"/>
    </row>
    <row r="13391" spans="9:16" x14ac:dyDescent="0.25">
      <c r="I13391" s="14"/>
      <c r="J13391" s="14"/>
      <c r="K13391" s="14"/>
      <c r="L13391" s="14"/>
      <c r="M13391" s="14"/>
      <c r="N13391" s="14"/>
      <c r="O13391" s="14"/>
      <c r="P13391" s="14"/>
    </row>
    <row r="13392" spans="9:16" x14ac:dyDescent="0.25">
      <c r="I13392" s="14"/>
      <c r="J13392" s="14"/>
      <c r="K13392" s="14"/>
      <c r="L13392" s="14"/>
      <c r="M13392" s="14"/>
      <c r="N13392" s="14"/>
      <c r="O13392" s="14"/>
      <c r="P13392" s="14"/>
    </row>
    <row r="13393" spans="9:16" x14ac:dyDescent="0.25">
      <c r="I13393" s="14"/>
      <c r="J13393" s="14"/>
      <c r="K13393" s="14"/>
      <c r="L13393" s="14"/>
      <c r="M13393" s="14"/>
      <c r="N13393" s="14"/>
      <c r="O13393" s="14"/>
      <c r="P13393" s="14"/>
    </row>
    <row r="13394" spans="9:16" x14ac:dyDescent="0.25">
      <c r="I13394" s="14"/>
      <c r="J13394" s="14"/>
      <c r="K13394" s="14"/>
      <c r="L13394" s="14"/>
      <c r="M13394" s="14"/>
      <c r="N13394" s="14"/>
      <c r="O13394" s="14"/>
      <c r="P13394" s="14"/>
    </row>
    <row r="13395" spans="9:16" x14ac:dyDescent="0.25">
      <c r="I13395" s="14"/>
      <c r="J13395" s="14"/>
      <c r="K13395" s="14"/>
      <c r="L13395" s="14"/>
      <c r="M13395" s="14"/>
      <c r="N13395" s="14"/>
      <c r="O13395" s="14"/>
      <c r="P13395" s="14"/>
    </row>
    <row r="13396" spans="9:16" x14ac:dyDescent="0.25">
      <c r="I13396" s="14"/>
      <c r="J13396" s="14"/>
      <c r="K13396" s="14"/>
      <c r="L13396" s="14"/>
      <c r="M13396" s="14"/>
      <c r="N13396" s="14"/>
      <c r="O13396" s="14"/>
      <c r="P13396" s="14"/>
    </row>
    <row r="13397" spans="9:16" x14ac:dyDescent="0.25">
      <c r="I13397" s="14"/>
      <c r="J13397" s="14"/>
      <c r="K13397" s="14"/>
      <c r="L13397" s="14"/>
      <c r="M13397" s="14"/>
      <c r="N13397" s="14"/>
      <c r="O13397" s="14"/>
      <c r="P13397" s="14"/>
    </row>
    <row r="13398" spans="9:16" x14ac:dyDescent="0.25">
      <c r="I13398" s="14"/>
      <c r="J13398" s="14"/>
      <c r="K13398" s="14"/>
      <c r="L13398" s="14"/>
      <c r="M13398" s="14"/>
      <c r="N13398" s="14"/>
      <c r="O13398" s="14"/>
      <c r="P13398" s="14"/>
    </row>
    <row r="13399" spans="9:16" x14ac:dyDescent="0.25">
      <c r="I13399" s="14"/>
      <c r="J13399" s="14"/>
      <c r="K13399" s="14"/>
      <c r="L13399" s="14"/>
      <c r="M13399" s="14"/>
      <c r="N13399" s="14"/>
      <c r="O13399" s="14"/>
      <c r="P13399" s="14"/>
    </row>
    <row r="13400" spans="9:16" x14ac:dyDescent="0.25">
      <c r="I13400" s="14"/>
      <c r="J13400" s="14"/>
      <c r="K13400" s="14"/>
      <c r="L13400" s="14"/>
      <c r="M13400" s="14"/>
      <c r="N13400" s="14"/>
      <c r="O13400" s="14"/>
      <c r="P13400" s="14"/>
    </row>
    <row r="13401" spans="9:16" x14ac:dyDescent="0.25">
      <c r="I13401" s="14"/>
      <c r="J13401" s="14"/>
      <c r="K13401" s="14"/>
      <c r="L13401" s="14"/>
      <c r="M13401" s="14"/>
      <c r="N13401" s="14"/>
      <c r="O13401" s="14"/>
      <c r="P13401" s="14"/>
    </row>
    <row r="13402" spans="9:16" x14ac:dyDescent="0.25">
      <c r="I13402" s="14"/>
      <c r="J13402" s="14"/>
      <c r="K13402" s="14"/>
      <c r="L13402" s="14"/>
      <c r="M13402" s="14"/>
      <c r="N13402" s="14"/>
      <c r="O13402" s="14"/>
      <c r="P13402" s="14"/>
    </row>
    <row r="13403" spans="9:16" x14ac:dyDescent="0.25">
      <c r="I13403" s="14"/>
      <c r="J13403" s="14"/>
      <c r="K13403" s="14"/>
      <c r="L13403" s="14"/>
      <c r="M13403" s="14"/>
      <c r="N13403" s="14"/>
      <c r="O13403" s="14"/>
      <c r="P13403" s="14"/>
    </row>
    <row r="13404" spans="9:16" x14ac:dyDescent="0.25">
      <c r="I13404" s="14"/>
      <c r="J13404" s="14"/>
      <c r="K13404" s="14"/>
      <c r="L13404" s="14"/>
      <c r="M13404" s="14"/>
      <c r="N13404" s="14"/>
      <c r="O13404" s="14"/>
      <c r="P13404" s="14"/>
    </row>
    <row r="13405" spans="9:16" x14ac:dyDescent="0.25">
      <c r="I13405" s="14"/>
      <c r="J13405" s="14"/>
      <c r="K13405" s="14"/>
      <c r="L13405" s="14"/>
      <c r="M13405" s="14"/>
      <c r="N13405" s="14"/>
      <c r="O13405" s="14"/>
      <c r="P13405" s="14"/>
    </row>
    <row r="13406" spans="9:16" x14ac:dyDescent="0.25">
      <c r="I13406" s="14"/>
      <c r="J13406" s="14"/>
      <c r="K13406" s="14"/>
      <c r="L13406" s="14"/>
      <c r="M13406" s="14"/>
      <c r="N13406" s="14"/>
      <c r="O13406" s="14"/>
      <c r="P13406" s="14"/>
    </row>
    <row r="13407" spans="9:16" x14ac:dyDescent="0.25">
      <c r="I13407" s="14"/>
      <c r="J13407" s="14"/>
      <c r="K13407" s="14"/>
      <c r="L13407" s="14"/>
      <c r="M13407" s="14"/>
      <c r="N13407" s="14"/>
      <c r="O13407" s="14"/>
      <c r="P13407" s="14"/>
    </row>
    <row r="13408" spans="9:16" x14ac:dyDescent="0.25">
      <c r="I13408" s="14"/>
      <c r="J13408" s="14"/>
      <c r="K13408" s="14"/>
      <c r="L13408" s="14"/>
      <c r="M13408" s="14"/>
      <c r="N13408" s="14"/>
      <c r="O13408" s="14"/>
      <c r="P13408" s="14"/>
    </row>
    <row r="13409" spans="9:16" x14ac:dyDescent="0.25">
      <c r="I13409" s="14"/>
      <c r="J13409" s="14"/>
      <c r="K13409" s="14"/>
      <c r="L13409" s="14"/>
      <c r="M13409" s="14"/>
      <c r="N13409" s="14"/>
      <c r="O13409" s="14"/>
      <c r="P13409" s="14"/>
    </row>
    <row r="13410" spans="9:16" x14ac:dyDescent="0.25">
      <c r="I13410" s="14"/>
      <c r="J13410" s="14"/>
      <c r="K13410" s="14"/>
      <c r="L13410" s="14"/>
      <c r="M13410" s="14"/>
      <c r="N13410" s="14"/>
      <c r="O13410" s="14"/>
      <c r="P13410" s="14"/>
    </row>
    <row r="13411" spans="9:16" x14ac:dyDescent="0.25">
      <c r="I13411" s="14"/>
      <c r="J13411" s="14"/>
      <c r="K13411" s="14"/>
      <c r="L13411" s="14"/>
      <c r="M13411" s="14"/>
      <c r="N13411" s="14"/>
      <c r="O13411" s="14"/>
      <c r="P13411" s="14"/>
    </row>
    <row r="13412" spans="9:16" x14ac:dyDescent="0.25">
      <c r="I13412" s="14"/>
      <c r="J13412" s="14"/>
      <c r="K13412" s="14"/>
      <c r="L13412" s="14"/>
      <c r="M13412" s="14"/>
      <c r="N13412" s="14"/>
      <c r="O13412" s="14"/>
      <c r="P13412" s="14"/>
    </row>
    <row r="13413" spans="9:16" x14ac:dyDescent="0.25">
      <c r="I13413" s="14"/>
      <c r="J13413" s="14"/>
      <c r="K13413" s="14"/>
      <c r="L13413" s="14"/>
      <c r="M13413" s="14"/>
      <c r="N13413" s="14"/>
      <c r="O13413" s="14"/>
      <c r="P13413" s="14"/>
    </row>
    <row r="13414" spans="9:16" x14ac:dyDescent="0.25">
      <c r="I13414" s="14"/>
      <c r="J13414" s="14"/>
      <c r="K13414" s="14"/>
      <c r="L13414" s="14"/>
      <c r="M13414" s="14"/>
      <c r="N13414" s="14"/>
      <c r="O13414" s="14"/>
      <c r="P13414" s="14"/>
    </row>
    <row r="13415" spans="9:16" x14ac:dyDescent="0.25">
      <c r="I13415" s="14"/>
      <c r="J13415" s="14"/>
      <c r="K13415" s="14"/>
      <c r="L13415" s="14"/>
      <c r="M13415" s="14"/>
      <c r="N13415" s="14"/>
      <c r="O13415" s="14"/>
      <c r="P13415" s="14"/>
    </row>
    <row r="13416" spans="9:16" x14ac:dyDescent="0.25">
      <c r="I13416" s="14"/>
      <c r="J13416" s="14"/>
      <c r="K13416" s="14"/>
      <c r="L13416" s="14"/>
      <c r="M13416" s="14"/>
      <c r="N13416" s="14"/>
      <c r="O13416" s="14"/>
      <c r="P13416" s="14"/>
    </row>
    <row r="13417" spans="9:16" x14ac:dyDescent="0.25">
      <c r="I13417" s="14"/>
      <c r="J13417" s="14"/>
      <c r="K13417" s="14"/>
      <c r="L13417" s="14"/>
      <c r="M13417" s="14"/>
      <c r="N13417" s="14"/>
      <c r="O13417" s="14"/>
      <c r="P13417" s="14"/>
    </row>
    <row r="13418" spans="9:16" x14ac:dyDescent="0.25">
      <c r="I13418" s="14"/>
      <c r="J13418" s="14"/>
      <c r="K13418" s="14"/>
      <c r="L13418" s="14"/>
      <c r="M13418" s="14"/>
      <c r="N13418" s="14"/>
      <c r="O13418" s="14"/>
      <c r="P13418" s="14"/>
    </row>
    <row r="13419" spans="9:16" x14ac:dyDescent="0.25">
      <c r="I13419" s="14"/>
      <c r="J13419" s="14"/>
      <c r="K13419" s="14"/>
      <c r="L13419" s="14"/>
      <c r="M13419" s="14"/>
      <c r="N13419" s="14"/>
      <c r="O13419" s="14"/>
      <c r="P13419" s="14"/>
    </row>
    <row r="13420" spans="9:16" x14ac:dyDescent="0.25">
      <c r="I13420" s="14"/>
      <c r="J13420" s="14"/>
      <c r="K13420" s="14"/>
      <c r="L13420" s="14"/>
      <c r="M13420" s="14"/>
      <c r="N13420" s="14"/>
      <c r="O13420" s="14"/>
      <c r="P13420" s="14"/>
    </row>
    <row r="13421" spans="9:16" x14ac:dyDescent="0.25">
      <c r="I13421" s="14"/>
      <c r="J13421" s="14"/>
      <c r="K13421" s="14"/>
      <c r="L13421" s="14"/>
      <c r="M13421" s="14"/>
      <c r="N13421" s="14"/>
      <c r="O13421" s="14"/>
      <c r="P13421" s="14"/>
    </row>
    <row r="13422" spans="9:16" x14ac:dyDescent="0.25">
      <c r="I13422" s="14"/>
      <c r="J13422" s="14"/>
      <c r="K13422" s="14"/>
      <c r="L13422" s="14"/>
      <c r="M13422" s="14"/>
      <c r="N13422" s="14"/>
      <c r="O13422" s="14"/>
      <c r="P13422" s="14"/>
    </row>
    <row r="13423" spans="9:16" x14ac:dyDescent="0.25">
      <c r="I13423" s="14"/>
      <c r="J13423" s="14"/>
      <c r="K13423" s="14"/>
      <c r="L13423" s="14"/>
      <c r="M13423" s="14"/>
      <c r="N13423" s="14"/>
      <c r="O13423" s="14"/>
      <c r="P13423" s="14"/>
    </row>
    <row r="13424" spans="9:16" x14ac:dyDescent="0.25">
      <c r="I13424" s="14"/>
      <c r="J13424" s="14"/>
      <c r="K13424" s="14"/>
      <c r="L13424" s="14"/>
      <c r="M13424" s="14"/>
      <c r="N13424" s="14"/>
      <c r="O13424" s="14"/>
      <c r="P13424" s="14"/>
    </row>
    <row r="13425" spans="9:16" x14ac:dyDescent="0.25">
      <c r="I13425" s="14"/>
      <c r="J13425" s="14"/>
      <c r="K13425" s="14"/>
      <c r="L13425" s="14"/>
      <c r="M13425" s="14"/>
      <c r="N13425" s="14"/>
      <c r="O13425" s="14"/>
      <c r="P13425" s="14"/>
    </row>
    <row r="13426" spans="9:16" x14ac:dyDescent="0.25">
      <c r="I13426" s="14"/>
      <c r="J13426" s="14"/>
      <c r="K13426" s="14"/>
      <c r="L13426" s="14"/>
      <c r="M13426" s="14"/>
      <c r="N13426" s="14"/>
      <c r="O13426" s="14"/>
      <c r="P13426" s="14"/>
    </row>
    <row r="13427" spans="9:16" x14ac:dyDescent="0.25">
      <c r="I13427" s="14"/>
      <c r="J13427" s="14"/>
      <c r="K13427" s="14"/>
      <c r="L13427" s="14"/>
      <c r="M13427" s="14"/>
      <c r="N13427" s="14"/>
      <c r="O13427" s="14"/>
      <c r="P13427" s="14"/>
    </row>
    <row r="13428" spans="9:16" x14ac:dyDescent="0.25">
      <c r="I13428" s="14"/>
      <c r="J13428" s="14"/>
      <c r="K13428" s="14"/>
      <c r="L13428" s="14"/>
      <c r="M13428" s="14"/>
      <c r="N13428" s="14"/>
      <c r="O13428" s="14"/>
      <c r="P13428" s="14"/>
    </row>
    <row r="13429" spans="9:16" x14ac:dyDescent="0.25">
      <c r="I13429" s="14"/>
      <c r="J13429" s="14"/>
      <c r="K13429" s="14"/>
      <c r="L13429" s="14"/>
      <c r="M13429" s="14"/>
      <c r="N13429" s="14"/>
      <c r="O13429" s="14"/>
      <c r="P13429" s="14"/>
    </row>
    <row r="13430" spans="9:16" x14ac:dyDescent="0.25">
      <c r="I13430" s="14"/>
      <c r="J13430" s="14"/>
      <c r="K13430" s="14"/>
      <c r="L13430" s="14"/>
      <c r="M13430" s="14"/>
      <c r="N13430" s="14"/>
      <c r="O13430" s="14"/>
      <c r="P13430" s="14"/>
    </row>
    <row r="13431" spans="9:16" x14ac:dyDescent="0.25">
      <c r="I13431" s="14"/>
      <c r="J13431" s="14"/>
      <c r="K13431" s="14"/>
      <c r="L13431" s="14"/>
      <c r="M13431" s="14"/>
      <c r="N13431" s="14"/>
      <c r="O13431" s="14"/>
      <c r="P13431" s="14"/>
    </row>
    <row r="13432" spans="9:16" x14ac:dyDescent="0.25">
      <c r="I13432" s="14"/>
      <c r="J13432" s="14"/>
      <c r="K13432" s="14"/>
      <c r="L13432" s="14"/>
      <c r="M13432" s="14"/>
      <c r="N13432" s="14"/>
      <c r="O13432" s="14"/>
      <c r="P13432" s="14"/>
    </row>
    <row r="13433" spans="9:16" x14ac:dyDescent="0.25">
      <c r="I13433" s="14"/>
      <c r="J13433" s="14"/>
      <c r="K13433" s="14"/>
      <c r="L13433" s="14"/>
      <c r="M13433" s="14"/>
      <c r="N13433" s="14"/>
      <c r="O13433" s="14"/>
      <c r="P13433" s="14"/>
    </row>
    <row r="13434" spans="9:16" x14ac:dyDescent="0.25">
      <c r="I13434" s="14"/>
      <c r="J13434" s="14"/>
      <c r="K13434" s="14"/>
      <c r="L13434" s="14"/>
      <c r="M13434" s="14"/>
      <c r="N13434" s="14"/>
      <c r="O13434" s="14"/>
      <c r="P13434" s="14"/>
    </row>
    <row r="13435" spans="9:16" x14ac:dyDescent="0.25">
      <c r="I13435" s="14"/>
      <c r="J13435" s="14"/>
      <c r="K13435" s="14"/>
      <c r="L13435" s="14"/>
      <c r="M13435" s="14"/>
      <c r="N13435" s="14"/>
      <c r="O13435" s="14"/>
      <c r="P13435" s="14"/>
    </row>
    <row r="13436" spans="9:16" x14ac:dyDescent="0.25">
      <c r="I13436" s="14"/>
      <c r="J13436" s="14"/>
      <c r="K13436" s="14"/>
      <c r="L13436" s="14"/>
      <c r="M13436" s="14"/>
      <c r="N13436" s="14"/>
      <c r="O13436" s="14"/>
      <c r="P13436" s="14"/>
    </row>
    <row r="13437" spans="9:16" x14ac:dyDescent="0.25">
      <c r="I13437" s="14"/>
      <c r="J13437" s="14"/>
      <c r="K13437" s="14"/>
      <c r="L13437" s="14"/>
      <c r="M13437" s="14"/>
      <c r="N13437" s="14"/>
      <c r="O13437" s="14"/>
      <c r="P13437" s="14"/>
    </row>
    <row r="13438" spans="9:16" x14ac:dyDescent="0.25">
      <c r="I13438" s="14"/>
      <c r="J13438" s="14"/>
      <c r="K13438" s="14"/>
      <c r="L13438" s="14"/>
      <c r="M13438" s="14"/>
      <c r="N13438" s="14"/>
      <c r="O13438" s="14"/>
      <c r="P13438" s="14"/>
    </row>
    <row r="13439" spans="9:16" x14ac:dyDescent="0.25">
      <c r="I13439" s="14"/>
      <c r="J13439" s="14"/>
      <c r="K13439" s="14"/>
      <c r="L13439" s="14"/>
      <c r="M13439" s="14"/>
      <c r="N13439" s="14"/>
      <c r="O13439" s="14"/>
      <c r="P13439" s="14"/>
    </row>
    <row r="13440" spans="9:16" x14ac:dyDescent="0.25">
      <c r="I13440" s="14"/>
      <c r="J13440" s="14"/>
      <c r="K13440" s="14"/>
      <c r="L13440" s="14"/>
      <c r="M13440" s="14"/>
      <c r="N13440" s="14"/>
      <c r="O13440" s="14"/>
      <c r="P13440" s="14"/>
    </row>
    <row r="13441" spans="9:16" x14ac:dyDescent="0.25">
      <c r="I13441" s="14"/>
      <c r="J13441" s="14"/>
      <c r="K13441" s="14"/>
      <c r="L13441" s="14"/>
      <c r="M13441" s="14"/>
      <c r="N13441" s="14"/>
      <c r="O13441" s="14"/>
      <c r="P13441" s="14"/>
    </row>
    <row r="13442" spans="9:16" x14ac:dyDescent="0.25">
      <c r="I13442" s="14"/>
      <c r="J13442" s="14"/>
      <c r="K13442" s="14"/>
      <c r="L13442" s="14"/>
      <c r="M13442" s="14"/>
      <c r="N13442" s="14"/>
      <c r="O13442" s="14"/>
      <c r="P13442" s="14"/>
    </row>
    <row r="13443" spans="9:16" x14ac:dyDescent="0.25">
      <c r="I13443" s="14"/>
      <c r="J13443" s="14"/>
      <c r="K13443" s="14"/>
      <c r="L13443" s="14"/>
      <c r="M13443" s="14"/>
      <c r="N13443" s="14"/>
      <c r="O13443" s="14"/>
      <c r="P13443" s="14"/>
    </row>
    <row r="13444" spans="9:16" x14ac:dyDescent="0.25">
      <c r="I13444" s="14"/>
      <c r="J13444" s="14"/>
      <c r="K13444" s="14"/>
      <c r="L13444" s="14"/>
      <c r="M13444" s="14"/>
      <c r="N13444" s="14"/>
      <c r="O13444" s="14"/>
      <c r="P13444" s="14"/>
    </row>
    <row r="13445" spans="9:16" x14ac:dyDescent="0.25">
      <c r="I13445" s="14"/>
      <c r="J13445" s="14"/>
      <c r="K13445" s="14"/>
      <c r="L13445" s="14"/>
      <c r="M13445" s="14"/>
      <c r="N13445" s="14"/>
      <c r="O13445" s="14"/>
      <c r="P13445" s="14"/>
    </row>
    <row r="13446" spans="9:16" x14ac:dyDescent="0.25">
      <c r="I13446" s="14"/>
      <c r="J13446" s="14"/>
      <c r="K13446" s="14"/>
      <c r="L13446" s="14"/>
      <c r="M13446" s="14"/>
      <c r="N13446" s="14"/>
      <c r="O13446" s="14"/>
      <c r="P13446" s="14"/>
    </row>
    <row r="13447" spans="9:16" x14ac:dyDescent="0.25">
      <c r="I13447" s="14"/>
      <c r="J13447" s="14"/>
      <c r="K13447" s="14"/>
      <c r="L13447" s="14"/>
      <c r="M13447" s="14"/>
      <c r="N13447" s="14"/>
      <c r="O13447" s="14"/>
      <c r="P13447" s="14"/>
    </row>
    <row r="13448" spans="9:16" x14ac:dyDescent="0.25">
      <c r="I13448" s="14"/>
      <c r="J13448" s="14"/>
      <c r="K13448" s="14"/>
      <c r="L13448" s="14"/>
      <c r="M13448" s="14"/>
      <c r="N13448" s="14"/>
      <c r="O13448" s="14"/>
      <c r="P13448" s="14"/>
    </row>
    <row r="13449" spans="9:16" x14ac:dyDescent="0.25">
      <c r="I13449" s="14"/>
      <c r="J13449" s="14"/>
      <c r="K13449" s="14"/>
      <c r="L13449" s="14"/>
      <c r="M13449" s="14"/>
      <c r="N13449" s="14"/>
      <c r="O13449" s="14"/>
      <c r="P13449" s="14"/>
    </row>
    <row r="13450" spans="9:16" x14ac:dyDescent="0.25">
      <c r="I13450" s="14"/>
      <c r="J13450" s="14"/>
      <c r="K13450" s="14"/>
      <c r="L13450" s="14"/>
      <c r="M13450" s="14"/>
      <c r="N13450" s="14"/>
      <c r="O13450" s="14"/>
      <c r="P13450" s="14"/>
    </row>
    <row r="13451" spans="9:16" x14ac:dyDescent="0.25">
      <c r="I13451" s="14"/>
      <c r="J13451" s="14"/>
      <c r="K13451" s="14"/>
      <c r="L13451" s="14"/>
      <c r="M13451" s="14"/>
      <c r="N13451" s="14"/>
      <c r="O13451" s="14"/>
      <c r="P13451" s="14"/>
    </row>
    <row r="13452" spans="9:16" x14ac:dyDescent="0.25">
      <c r="I13452" s="14"/>
      <c r="J13452" s="14"/>
      <c r="K13452" s="14"/>
      <c r="L13452" s="14"/>
      <c r="M13452" s="14"/>
      <c r="N13452" s="14"/>
      <c r="O13452" s="14"/>
      <c r="P13452" s="14"/>
    </row>
    <row r="13453" spans="9:16" x14ac:dyDescent="0.25">
      <c r="I13453" s="14"/>
      <c r="J13453" s="14"/>
      <c r="K13453" s="14"/>
      <c r="L13453" s="14"/>
      <c r="M13453" s="14"/>
      <c r="N13453" s="14"/>
      <c r="O13453" s="14"/>
      <c r="P13453" s="14"/>
    </row>
    <row r="13454" spans="9:16" x14ac:dyDescent="0.25">
      <c r="I13454" s="14"/>
      <c r="J13454" s="14"/>
      <c r="K13454" s="14"/>
      <c r="L13454" s="14"/>
      <c r="M13454" s="14"/>
      <c r="N13454" s="14"/>
      <c r="O13454" s="14"/>
      <c r="P13454" s="14"/>
    </row>
    <row r="13455" spans="9:16" x14ac:dyDescent="0.25">
      <c r="I13455" s="14"/>
      <c r="J13455" s="14"/>
      <c r="K13455" s="14"/>
      <c r="L13455" s="14"/>
      <c r="M13455" s="14"/>
      <c r="N13455" s="14"/>
      <c r="O13455" s="14"/>
      <c r="P13455" s="14"/>
    </row>
    <row r="13456" spans="9:16" x14ac:dyDescent="0.25">
      <c r="I13456" s="14"/>
      <c r="J13456" s="14"/>
      <c r="K13456" s="14"/>
      <c r="L13456" s="14"/>
      <c r="M13456" s="14"/>
      <c r="N13456" s="14"/>
      <c r="O13456" s="14"/>
      <c r="P13456" s="14"/>
    </row>
    <row r="13457" spans="9:16" x14ac:dyDescent="0.25">
      <c r="I13457" s="14"/>
      <c r="J13457" s="14"/>
      <c r="K13457" s="14"/>
      <c r="L13457" s="14"/>
      <c r="M13457" s="14"/>
      <c r="N13457" s="14"/>
      <c r="O13457" s="14"/>
      <c r="P13457" s="14"/>
    </row>
    <row r="13458" spans="9:16" x14ac:dyDescent="0.25">
      <c r="I13458" s="14"/>
      <c r="J13458" s="14"/>
      <c r="K13458" s="14"/>
      <c r="L13458" s="14"/>
      <c r="M13458" s="14"/>
      <c r="N13458" s="14"/>
      <c r="O13458" s="14"/>
      <c r="P13458" s="14"/>
    </row>
    <row r="13459" spans="9:16" x14ac:dyDescent="0.25">
      <c r="I13459" s="14"/>
      <c r="J13459" s="14"/>
      <c r="K13459" s="14"/>
      <c r="L13459" s="14"/>
      <c r="M13459" s="14"/>
      <c r="N13459" s="14"/>
      <c r="O13459" s="14"/>
      <c r="P13459" s="14"/>
    </row>
    <row r="13460" spans="9:16" x14ac:dyDescent="0.25">
      <c r="I13460" s="14"/>
      <c r="J13460" s="14"/>
      <c r="K13460" s="14"/>
      <c r="L13460" s="14"/>
      <c r="M13460" s="14"/>
      <c r="N13460" s="14"/>
      <c r="O13460" s="14"/>
      <c r="P13460" s="14"/>
    </row>
    <row r="13461" spans="9:16" x14ac:dyDescent="0.25">
      <c r="I13461" s="14"/>
      <c r="J13461" s="14"/>
      <c r="K13461" s="14"/>
      <c r="L13461" s="14"/>
      <c r="M13461" s="14"/>
      <c r="N13461" s="14"/>
      <c r="O13461" s="14"/>
      <c r="P13461" s="14"/>
    </row>
    <row r="13462" spans="9:16" x14ac:dyDescent="0.25">
      <c r="I13462" s="14"/>
      <c r="J13462" s="14"/>
      <c r="K13462" s="14"/>
      <c r="L13462" s="14"/>
      <c r="M13462" s="14"/>
      <c r="N13462" s="14"/>
      <c r="O13462" s="14"/>
      <c r="P13462" s="14"/>
    </row>
    <row r="13463" spans="9:16" x14ac:dyDescent="0.25">
      <c r="I13463" s="14"/>
      <c r="J13463" s="14"/>
      <c r="K13463" s="14"/>
      <c r="L13463" s="14"/>
      <c r="M13463" s="14"/>
      <c r="N13463" s="14"/>
      <c r="O13463" s="14"/>
      <c r="P13463" s="14"/>
    </row>
    <row r="13464" spans="9:16" x14ac:dyDescent="0.25">
      <c r="I13464" s="14"/>
      <c r="J13464" s="14"/>
      <c r="K13464" s="14"/>
      <c r="L13464" s="14"/>
      <c r="M13464" s="14"/>
      <c r="N13464" s="14"/>
      <c r="O13464" s="14"/>
      <c r="P13464" s="14"/>
    </row>
    <row r="13465" spans="9:16" x14ac:dyDescent="0.25">
      <c r="I13465" s="14"/>
      <c r="J13465" s="14"/>
      <c r="K13465" s="14"/>
      <c r="L13465" s="14"/>
      <c r="M13465" s="14"/>
      <c r="N13465" s="14"/>
      <c r="O13465" s="14"/>
      <c r="P13465" s="14"/>
    </row>
    <row r="13466" spans="9:16" x14ac:dyDescent="0.25">
      <c r="I13466" s="14"/>
      <c r="J13466" s="14"/>
      <c r="K13466" s="14"/>
      <c r="L13466" s="14"/>
      <c r="M13466" s="14"/>
      <c r="N13466" s="14"/>
      <c r="O13466" s="14"/>
      <c r="P13466" s="14"/>
    </row>
    <row r="13467" spans="9:16" x14ac:dyDescent="0.25">
      <c r="I13467" s="14"/>
      <c r="J13467" s="14"/>
      <c r="K13467" s="14"/>
      <c r="L13467" s="14"/>
      <c r="M13467" s="14"/>
      <c r="N13467" s="14"/>
      <c r="O13467" s="14"/>
      <c r="P13467" s="14"/>
    </row>
    <row r="13468" spans="9:16" x14ac:dyDescent="0.25">
      <c r="I13468" s="14"/>
      <c r="J13468" s="14"/>
      <c r="K13468" s="14"/>
      <c r="L13468" s="14"/>
      <c r="M13468" s="14"/>
      <c r="N13468" s="14"/>
      <c r="O13468" s="14"/>
      <c r="P13468" s="14"/>
    </row>
    <row r="13469" spans="9:16" x14ac:dyDescent="0.25">
      <c r="I13469" s="14"/>
      <c r="J13469" s="14"/>
      <c r="K13469" s="14"/>
      <c r="L13469" s="14"/>
      <c r="M13469" s="14"/>
      <c r="N13469" s="14"/>
      <c r="O13469" s="14"/>
      <c r="P13469" s="14"/>
    </row>
    <row r="13470" spans="9:16" x14ac:dyDescent="0.25">
      <c r="I13470" s="14"/>
      <c r="J13470" s="14"/>
      <c r="K13470" s="14"/>
      <c r="L13470" s="14"/>
      <c r="M13470" s="14"/>
      <c r="N13470" s="14"/>
      <c r="O13470" s="14"/>
      <c r="P13470" s="14"/>
    </row>
    <row r="13471" spans="9:16" x14ac:dyDescent="0.25">
      <c r="I13471" s="14"/>
      <c r="J13471" s="14"/>
      <c r="K13471" s="14"/>
      <c r="L13471" s="14"/>
      <c r="M13471" s="14"/>
      <c r="N13471" s="14"/>
      <c r="O13471" s="14"/>
      <c r="P13471" s="14"/>
    </row>
    <row r="13472" spans="9:16" x14ac:dyDescent="0.25">
      <c r="I13472" s="14"/>
      <c r="J13472" s="14"/>
      <c r="K13472" s="14"/>
      <c r="L13472" s="14"/>
      <c r="M13472" s="14"/>
      <c r="N13472" s="14"/>
      <c r="O13472" s="14"/>
      <c r="P13472" s="14"/>
    </row>
    <row r="13473" spans="9:16" x14ac:dyDescent="0.25">
      <c r="I13473" s="14"/>
      <c r="J13473" s="14"/>
      <c r="K13473" s="14"/>
      <c r="L13473" s="14"/>
      <c r="M13473" s="14"/>
      <c r="N13473" s="14"/>
      <c r="O13473" s="14"/>
      <c r="P13473" s="14"/>
    </row>
    <row r="13474" spans="9:16" x14ac:dyDescent="0.25">
      <c r="I13474" s="14"/>
      <c r="J13474" s="14"/>
      <c r="K13474" s="14"/>
      <c r="L13474" s="14"/>
      <c r="M13474" s="14"/>
      <c r="N13474" s="14"/>
      <c r="O13474" s="14"/>
      <c r="P13474" s="14"/>
    </row>
    <row r="13475" spans="9:16" x14ac:dyDescent="0.25">
      <c r="I13475" s="14"/>
      <c r="J13475" s="14"/>
      <c r="K13475" s="14"/>
      <c r="L13475" s="14"/>
      <c r="M13475" s="14"/>
      <c r="N13475" s="14"/>
      <c r="O13475" s="14"/>
      <c r="P13475" s="14"/>
    </row>
    <row r="13476" spans="9:16" x14ac:dyDescent="0.25">
      <c r="I13476" s="14"/>
      <c r="J13476" s="14"/>
      <c r="K13476" s="14"/>
      <c r="L13476" s="14"/>
      <c r="M13476" s="14"/>
      <c r="N13476" s="14"/>
      <c r="O13476" s="14"/>
      <c r="P13476" s="14"/>
    </row>
    <row r="13477" spans="9:16" x14ac:dyDescent="0.25">
      <c r="I13477" s="14"/>
      <c r="J13477" s="14"/>
      <c r="K13477" s="14"/>
      <c r="L13477" s="14"/>
      <c r="M13477" s="14"/>
      <c r="N13477" s="14"/>
      <c r="O13477" s="14"/>
      <c r="P13477" s="14"/>
    </row>
    <row r="13478" spans="9:16" x14ac:dyDescent="0.25">
      <c r="I13478" s="14"/>
      <c r="J13478" s="14"/>
      <c r="K13478" s="14"/>
      <c r="L13478" s="14"/>
      <c r="M13478" s="14"/>
      <c r="N13478" s="14"/>
      <c r="O13478" s="14"/>
      <c r="P13478" s="14"/>
    </row>
    <row r="13479" spans="9:16" x14ac:dyDescent="0.25">
      <c r="I13479" s="14"/>
      <c r="J13479" s="14"/>
      <c r="K13479" s="14"/>
      <c r="L13479" s="14"/>
      <c r="M13479" s="14"/>
      <c r="N13479" s="14"/>
      <c r="O13479" s="14"/>
      <c r="P13479" s="14"/>
    </row>
    <row r="13480" spans="9:16" x14ac:dyDescent="0.25">
      <c r="I13480" s="14"/>
      <c r="J13480" s="14"/>
      <c r="K13480" s="14"/>
      <c r="L13480" s="14"/>
      <c r="M13480" s="14"/>
      <c r="N13480" s="14"/>
      <c r="O13480" s="14"/>
      <c r="P13480" s="14"/>
    </row>
    <row r="13481" spans="9:16" x14ac:dyDescent="0.25">
      <c r="I13481" s="14"/>
      <c r="J13481" s="14"/>
      <c r="K13481" s="14"/>
      <c r="L13481" s="14"/>
      <c r="M13481" s="14"/>
      <c r="N13481" s="14"/>
      <c r="O13481" s="14"/>
      <c r="P13481" s="14"/>
    </row>
    <row r="13482" spans="9:16" x14ac:dyDescent="0.25">
      <c r="I13482" s="14"/>
      <c r="J13482" s="14"/>
      <c r="K13482" s="14"/>
      <c r="L13482" s="14"/>
      <c r="M13482" s="14"/>
      <c r="N13482" s="14"/>
      <c r="O13482" s="14"/>
      <c r="P13482" s="14"/>
    </row>
    <row r="13483" spans="9:16" x14ac:dyDescent="0.25">
      <c r="I13483" s="14"/>
      <c r="J13483" s="14"/>
      <c r="K13483" s="14"/>
      <c r="L13483" s="14"/>
      <c r="M13483" s="14"/>
      <c r="N13483" s="14"/>
      <c r="O13483" s="14"/>
      <c r="P13483" s="14"/>
    </row>
    <row r="13484" spans="9:16" x14ac:dyDescent="0.25">
      <c r="I13484" s="14"/>
      <c r="J13484" s="14"/>
      <c r="K13484" s="14"/>
      <c r="L13484" s="14"/>
      <c r="M13484" s="14"/>
      <c r="N13484" s="14"/>
      <c r="O13484" s="14"/>
      <c r="P13484" s="14"/>
    </row>
    <row r="13485" spans="9:16" x14ac:dyDescent="0.25">
      <c r="I13485" s="14"/>
      <c r="J13485" s="14"/>
      <c r="K13485" s="14"/>
      <c r="L13485" s="14"/>
      <c r="M13485" s="14"/>
      <c r="N13485" s="14"/>
      <c r="O13485" s="14"/>
      <c r="P13485" s="14"/>
    </row>
    <row r="13486" spans="9:16" x14ac:dyDescent="0.25">
      <c r="I13486" s="14"/>
      <c r="J13486" s="14"/>
      <c r="K13486" s="14"/>
      <c r="L13486" s="14"/>
      <c r="M13486" s="14"/>
      <c r="N13486" s="14"/>
      <c r="O13486" s="14"/>
      <c r="P13486" s="14"/>
    </row>
    <row r="13487" spans="9:16" x14ac:dyDescent="0.25">
      <c r="I13487" s="14"/>
      <c r="J13487" s="14"/>
      <c r="K13487" s="14"/>
      <c r="L13487" s="14"/>
      <c r="M13487" s="14"/>
      <c r="N13487" s="14"/>
      <c r="O13487" s="14"/>
      <c r="P13487" s="14"/>
    </row>
    <row r="13488" spans="9:16" x14ac:dyDescent="0.25">
      <c r="I13488" s="14"/>
      <c r="J13488" s="14"/>
      <c r="K13488" s="14"/>
      <c r="L13488" s="14"/>
      <c r="M13488" s="14"/>
      <c r="N13488" s="14"/>
      <c r="O13488" s="14"/>
      <c r="P13488" s="14"/>
    </row>
    <row r="13489" spans="9:16" x14ac:dyDescent="0.25">
      <c r="I13489" s="14"/>
      <c r="J13489" s="14"/>
      <c r="K13489" s="14"/>
      <c r="L13489" s="14"/>
      <c r="M13489" s="14"/>
      <c r="N13489" s="14"/>
      <c r="O13489" s="14"/>
      <c r="P13489" s="14"/>
    </row>
    <row r="13490" spans="9:16" x14ac:dyDescent="0.25">
      <c r="I13490" s="14"/>
      <c r="J13490" s="14"/>
      <c r="K13490" s="14"/>
      <c r="L13490" s="14"/>
      <c r="M13490" s="14"/>
      <c r="N13490" s="14"/>
      <c r="O13490" s="14"/>
      <c r="P13490" s="14"/>
    </row>
    <row r="13491" spans="9:16" x14ac:dyDescent="0.25">
      <c r="I13491" s="14"/>
      <c r="J13491" s="14"/>
      <c r="K13491" s="14"/>
      <c r="L13491" s="14"/>
      <c r="M13491" s="14"/>
      <c r="N13491" s="14"/>
      <c r="O13491" s="14"/>
      <c r="P13491" s="14"/>
    </row>
    <row r="13492" spans="9:16" x14ac:dyDescent="0.25">
      <c r="I13492" s="14"/>
      <c r="J13492" s="14"/>
      <c r="K13492" s="14"/>
      <c r="L13492" s="14"/>
      <c r="M13492" s="14"/>
      <c r="N13492" s="14"/>
      <c r="O13492" s="14"/>
      <c r="P13492" s="14"/>
    </row>
    <row r="13493" spans="9:16" x14ac:dyDescent="0.25">
      <c r="I13493" s="14"/>
      <c r="J13493" s="14"/>
      <c r="K13493" s="14"/>
      <c r="L13493" s="14"/>
      <c r="M13493" s="14"/>
      <c r="N13493" s="14"/>
      <c r="O13493" s="14"/>
      <c r="P13493" s="14"/>
    </row>
    <row r="13494" spans="9:16" x14ac:dyDescent="0.25">
      <c r="I13494" s="14"/>
      <c r="J13494" s="14"/>
      <c r="K13494" s="14"/>
      <c r="L13494" s="14"/>
      <c r="M13494" s="14"/>
      <c r="N13494" s="14"/>
      <c r="O13494" s="14"/>
      <c r="P13494" s="14"/>
    </row>
    <row r="13495" spans="9:16" x14ac:dyDescent="0.25">
      <c r="I13495" s="14"/>
      <c r="J13495" s="14"/>
      <c r="K13495" s="14"/>
      <c r="L13495" s="14"/>
      <c r="M13495" s="14"/>
      <c r="N13495" s="14"/>
      <c r="O13495" s="14"/>
      <c r="P13495" s="14"/>
    </row>
    <row r="13496" spans="9:16" x14ac:dyDescent="0.25">
      <c r="I13496" s="14"/>
      <c r="J13496" s="14"/>
      <c r="K13496" s="14"/>
      <c r="L13496" s="14"/>
      <c r="M13496" s="14"/>
      <c r="N13496" s="14"/>
      <c r="O13496" s="14"/>
      <c r="P13496" s="14"/>
    </row>
    <row r="13497" spans="9:16" x14ac:dyDescent="0.25">
      <c r="I13497" s="14"/>
      <c r="J13497" s="14"/>
      <c r="K13497" s="14"/>
      <c r="L13497" s="14"/>
      <c r="M13497" s="14"/>
      <c r="N13497" s="14"/>
      <c r="O13497" s="14"/>
      <c r="P13497" s="14"/>
    </row>
    <row r="13498" spans="9:16" x14ac:dyDescent="0.25">
      <c r="I13498" s="14"/>
      <c r="J13498" s="14"/>
      <c r="K13498" s="14"/>
      <c r="L13498" s="14"/>
      <c r="M13498" s="14"/>
      <c r="N13498" s="14"/>
      <c r="O13498" s="14"/>
      <c r="P13498" s="14"/>
    </row>
    <row r="13499" spans="9:16" x14ac:dyDescent="0.25">
      <c r="I13499" s="14"/>
      <c r="J13499" s="14"/>
      <c r="K13499" s="14"/>
      <c r="L13499" s="14"/>
      <c r="M13499" s="14"/>
      <c r="N13499" s="14"/>
      <c r="O13499" s="14"/>
      <c r="P13499" s="14"/>
    </row>
    <row r="13500" spans="9:16" x14ac:dyDescent="0.25">
      <c r="I13500" s="14"/>
      <c r="J13500" s="14"/>
      <c r="K13500" s="14"/>
      <c r="L13500" s="14"/>
      <c r="M13500" s="14"/>
      <c r="N13500" s="14"/>
      <c r="O13500" s="14"/>
      <c r="P13500" s="14"/>
    </row>
    <row r="13501" spans="9:16" x14ac:dyDescent="0.25">
      <c r="I13501" s="14"/>
      <c r="J13501" s="14"/>
      <c r="K13501" s="14"/>
      <c r="L13501" s="14"/>
      <c r="M13501" s="14"/>
      <c r="N13501" s="14"/>
      <c r="O13501" s="14"/>
      <c r="P13501" s="14"/>
    </row>
    <row r="13502" spans="9:16" x14ac:dyDescent="0.25">
      <c r="I13502" s="14"/>
      <c r="J13502" s="14"/>
      <c r="K13502" s="14"/>
      <c r="L13502" s="14"/>
      <c r="M13502" s="14"/>
      <c r="N13502" s="14"/>
      <c r="O13502" s="14"/>
      <c r="P13502" s="14"/>
    </row>
    <row r="13503" spans="9:16" x14ac:dyDescent="0.25">
      <c r="I13503" s="14"/>
      <c r="J13503" s="14"/>
      <c r="K13503" s="14"/>
      <c r="L13503" s="14"/>
      <c r="M13503" s="14"/>
      <c r="N13503" s="14"/>
      <c r="O13503" s="14"/>
      <c r="P13503" s="14"/>
    </row>
    <row r="13504" spans="9:16" x14ac:dyDescent="0.25">
      <c r="I13504" s="14"/>
      <c r="J13504" s="14"/>
      <c r="K13504" s="14"/>
      <c r="L13504" s="14"/>
      <c r="M13504" s="14"/>
      <c r="N13504" s="14"/>
      <c r="O13504" s="14"/>
      <c r="P13504" s="14"/>
    </row>
    <row r="13505" spans="9:16" x14ac:dyDescent="0.25">
      <c r="I13505" s="14"/>
      <c r="J13505" s="14"/>
      <c r="K13505" s="14"/>
      <c r="L13505" s="14"/>
      <c r="M13505" s="14"/>
      <c r="N13505" s="14"/>
      <c r="O13505" s="14"/>
      <c r="P13505" s="14"/>
    </row>
    <row r="13506" spans="9:16" x14ac:dyDescent="0.25">
      <c r="I13506" s="14"/>
      <c r="J13506" s="14"/>
      <c r="K13506" s="14"/>
      <c r="L13506" s="14"/>
      <c r="M13506" s="14"/>
      <c r="N13506" s="14"/>
      <c r="O13506" s="14"/>
      <c r="P13506" s="14"/>
    </row>
    <row r="13507" spans="9:16" x14ac:dyDescent="0.25">
      <c r="I13507" s="14"/>
      <c r="J13507" s="14"/>
      <c r="K13507" s="14"/>
      <c r="L13507" s="14"/>
      <c r="M13507" s="14"/>
      <c r="N13507" s="14"/>
      <c r="O13507" s="14"/>
      <c r="P13507" s="14"/>
    </row>
    <row r="13508" spans="9:16" x14ac:dyDescent="0.25">
      <c r="I13508" s="14"/>
      <c r="J13508" s="14"/>
      <c r="K13508" s="14"/>
      <c r="L13508" s="14"/>
      <c r="M13508" s="14"/>
      <c r="N13508" s="14"/>
      <c r="O13508" s="14"/>
      <c r="P13508" s="14"/>
    </row>
    <row r="13509" spans="9:16" x14ac:dyDescent="0.25">
      <c r="I13509" s="14"/>
      <c r="J13509" s="14"/>
      <c r="K13509" s="14"/>
      <c r="L13509" s="14"/>
      <c r="M13509" s="14"/>
      <c r="N13509" s="14"/>
      <c r="O13509" s="14"/>
      <c r="P13509" s="14"/>
    </row>
    <row r="13510" spans="9:16" x14ac:dyDescent="0.25">
      <c r="I13510" s="14"/>
      <c r="J13510" s="14"/>
      <c r="K13510" s="14"/>
      <c r="L13510" s="14"/>
      <c r="M13510" s="14"/>
      <c r="N13510" s="14"/>
      <c r="O13510" s="14"/>
      <c r="P13510" s="14"/>
    </row>
    <row r="13511" spans="9:16" x14ac:dyDescent="0.25">
      <c r="I13511" s="14"/>
      <c r="J13511" s="14"/>
      <c r="K13511" s="14"/>
      <c r="L13511" s="14"/>
      <c r="M13511" s="14"/>
      <c r="N13511" s="14"/>
      <c r="O13511" s="14"/>
      <c r="P13511" s="14"/>
    </row>
    <row r="13512" spans="9:16" x14ac:dyDescent="0.25">
      <c r="I13512" s="14"/>
      <c r="J13512" s="14"/>
      <c r="K13512" s="14"/>
      <c r="L13512" s="14"/>
      <c r="M13512" s="14"/>
      <c r="N13512" s="14"/>
      <c r="O13512" s="14"/>
      <c r="P13512" s="14"/>
    </row>
    <row r="13513" spans="9:16" x14ac:dyDescent="0.25">
      <c r="I13513" s="14"/>
      <c r="J13513" s="14"/>
      <c r="K13513" s="14"/>
      <c r="L13513" s="14"/>
      <c r="M13513" s="14"/>
      <c r="N13513" s="14"/>
      <c r="O13513" s="14"/>
      <c r="P13513" s="14"/>
    </row>
    <row r="13514" spans="9:16" x14ac:dyDescent="0.25">
      <c r="I13514" s="14"/>
      <c r="J13514" s="14"/>
      <c r="K13514" s="14"/>
      <c r="L13514" s="14"/>
      <c r="M13514" s="14"/>
      <c r="N13514" s="14"/>
      <c r="O13514" s="14"/>
      <c r="P13514" s="14"/>
    </row>
    <row r="13515" spans="9:16" x14ac:dyDescent="0.25">
      <c r="I13515" s="14"/>
      <c r="J13515" s="14"/>
      <c r="K13515" s="14"/>
      <c r="L13515" s="14"/>
      <c r="M13515" s="14"/>
      <c r="N13515" s="14"/>
      <c r="O13515" s="14"/>
      <c r="P13515" s="14"/>
    </row>
    <row r="13516" spans="9:16" x14ac:dyDescent="0.25">
      <c r="I13516" s="14"/>
      <c r="J13516" s="14"/>
      <c r="K13516" s="14"/>
      <c r="L13516" s="14"/>
      <c r="M13516" s="14"/>
      <c r="N13516" s="14"/>
      <c r="O13516" s="14"/>
      <c r="P13516" s="14"/>
    </row>
    <row r="13517" spans="9:16" x14ac:dyDescent="0.25">
      <c r="I13517" s="14"/>
      <c r="J13517" s="14"/>
      <c r="K13517" s="14"/>
      <c r="L13517" s="14"/>
      <c r="M13517" s="14"/>
      <c r="N13517" s="14"/>
      <c r="O13517" s="14"/>
      <c r="P13517" s="14"/>
    </row>
    <row r="13518" spans="9:16" x14ac:dyDescent="0.25">
      <c r="I13518" s="14"/>
      <c r="J13518" s="14"/>
      <c r="K13518" s="14"/>
      <c r="L13518" s="14"/>
      <c r="M13518" s="14"/>
      <c r="N13518" s="14"/>
      <c r="O13518" s="14"/>
      <c r="P13518" s="14"/>
    </row>
    <row r="13519" spans="9:16" x14ac:dyDescent="0.25">
      <c r="I13519" s="14"/>
      <c r="J13519" s="14"/>
      <c r="K13519" s="14"/>
      <c r="L13519" s="14"/>
      <c r="M13519" s="14"/>
      <c r="N13519" s="14"/>
      <c r="O13519" s="14"/>
      <c r="P13519" s="14"/>
    </row>
    <row r="13520" spans="9:16" x14ac:dyDescent="0.25">
      <c r="I13520" s="14"/>
      <c r="J13520" s="14"/>
      <c r="K13520" s="14"/>
      <c r="L13520" s="14"/>
      <c r="M13520" s="14"/>
      <c r="N13520" s="14"/>
      <c r="O13520" s="14"/>
      <c r="P13520" s="14"/>
    </row>
    <row r="13521" spans="9:16" x14ac:dyDescent="0.25">
      <c r="I13521" s="14"/>
      <c r="J13521" s="14"/>
      <c r="K13521" s="14"/>
      <c r="L13521" s="14"/>
      <c r="M13521" s="14"/>
      <c r="N13521" s="14"/>
      <c r="O13521" s="14"/>
      <c r="P13521" s="14"/>
    </row>
    <row r="13522" spans="9:16" x14ac:dyDescent="0.25">
      <c r="I13522" s="14"/>
      <c r="J13522" s="14"/>
      <c r="K13522" s="14"/>
      <c r="L13522" s="14"/>
      <c r="M13522" s="14"/>
      <c r="N13522" s="14"/>
      <c r="O13522" s="14"/>
      <c r="P13522" s="14"/>
    </row>
    <row r="13523" spans="9:16" x14ac:dyDescent="0.25">
      <c r="I13523" s="14"/>
      <c r="J13523" s="14"/>
      <c r="K13523" s="14"/>
      <c r="L13523" s="14"/>
      <c r="M13523" s="14"/>
      <c r="N13523" s="14"/>
      <c r="O13523" s="14"/>
      <c r="P13523" s="14"/>
    </row>
    <row r="13524" spans="9:16" x14ac:dyDescent="0.25">
      <c r="I13524" s="14"/>
      <c r="J13524" s="14"/>
      <c r="K13524" s="14"/>
      <c r="L13524" s="14"/>
      <c r="M13524" s="14"/>
      <c r="N13524" s="14"/>
      <c r="O13524" s="14"/>
      <c r="P13524" s="14"/>
    </row>
    <row r="13525" spans="9:16" x14ac:dyDescent="0.25">
      <c r="I13525" s="14"/>
      <c r="J13525" s="14"/>
      <c r="K13525" s="14"/>
      <c r="L13525" s="14"/>
      <c r="M13525" s="14"/>
      <c r="N13525" s="14"/>
      <c r="O13525" s="14"/>
      <c r="P13525" s="14"/>
    </row>
    <row r="13526" spans="9:16" x14ac:dyDescent="0.25">
      <c r="I13526" s="14"/>
      <c r="J13526" s="14"/>
      <c r="K13526" s="14"/>
      <c r="L13526" s="14"/>
      <c r="M13526" s="14"/>
      <c r="N13526" s="14"/>
      <c r="O13526" s="14"/>
      <c r="P13526" s="14"/>
    </row>
    <row r="13527" spans="9:16" x14ac:dyDescent="0.25">
      <c r="I13527" s="14"/>
      <c r="J13527" s="14"/>
      <c r="K13527" s="14"/>
      <c r="L13527" s="14"/>
      <c r="M13527" s="14"/>
      <c r="N13527" s="14"/>
      <c r="O13527" s="14"/>
      <c r="P13527" s="14"/>
    </row>
    <row r="13528" spans="9:16" x14ac:dyDescent="0.25">
      <c r="I13528" s="14"/>
      <c r="J13528" s="14"/>
      <c r="K13528" s="14"/>
      <c r="L13528" s="14"/>
      <c r="M13528" s="14"/>
      <c r="N13528" s="14"/>
      <c r="O13528" s="14"/>
      <c r="P13528" s="14"/>
    </row>
    <row r="13529" spans="9:16" x14ac:dyDescent="0.25">
      <c r="I13529" s="14"/>
      <c r="J13529" s="14"/>
      <c r="K13529" s="14"/>
      <c r="L13529" s="14"/>
      <c r="M13529" s="14"/>
      <c r="N13529" s="14"/>
      <c r="O13529" s="14"/>
      <c r="P13529" s="14"/>
    </row>
    <row r="13530" spans="9:16" x14ac:dyDescent="0.25">
      <c r="I13530" s="14"/>
      <c r="J13530" s="14"/>
      <c r="K13530" s="14"/>
      <c r="L13530" s="14"/>
      <c r="M13530" s="14"/>
      <c r="N13530" s="14"/>
      <c r="O13530" s="14"/>
      <c r="P13530" s="14"/>
    </row>
    <row r="13531" spans="9:16" x14ac:dyDescent="0.25">
      <c r="I13531" s="14"/>
      <c r="J13531" s="14"/>
      <c r="K13531" s="14"/>
      <c r="L13531" s="14"/>
      <c r="M13531" s="14"/>
      <c r="N13531" s="14"/>
      <c r="O13531" s="14"/>
      <c r="P13531" s="14"/>
    </row>
    <row r="13532" spans="9:16" x14ac:dyDescent="0.25">
      <c r="I13532" s="14"/>
      <c r="J13532" s="14"/>
      <c r="K13532" s="14"/>
      <c r="L13532" s="14"/>
      <c r="M13532" s="14"/>
      <c r="N13532" s="14"/>
      <c r="O13532" s="14"/>
      <c r="P13532" s="14"/>
    </row>
    <row r="13533" spans="9:16" x14ac:dyDescent="0.25">
      <c r="I13533" s="14"/>
      <c r="J13533" s="14"/>
      <c r="K13533" s="14"/>
      <c r="L13533" s="14"/>
      <c r="M13533" s="14"/>
      <c r="N13533" s="14"/>
      <c r="O13533" s="14"/>
      <c r="P13533" s="14"/>
    </row>
    <row r="13534" spans="9:16" x14ac:dyDescent="0.25">
      <c r="I13534" s="14"/>
      <c r="J13534" s="14"/>
      <c r="K13534" s="14"/>
      <c r="L13534" s="14"/>
      <c r="M13534" s="14"/>
      <c r="N13534" s="14"/>
      <c r="O13534" s="14"/>
      <c r="P13534" s="14"/>
    </row>
    <row r="13535" spans="9:16" x14ac:dyDescent="0.25">
      <c r="I13535" s="14"/>
      <c r="J13535" s="14"/>
      <c r="K13535" s="14"/>
      <c r="L13535" s="14"/>
      <c r="M13535" s="14"/>
      <c r="N13535" s="14"/>
      <c r="O13535" s="14"/>
      <c r="P13535" s="14"/>
    </row>
    <row r="13536" spans="9:16" x14ac:dyDescent="0.25">
      <c r="I13536" s="14"/>
      <c r="J13536" s="14"/>
      <c r="K13536" s="14"/>
      <c r="L13536" s="14"/>
      <c r="M13536" s="14"/>
      <c r="N13536" s="14"/>
      <c r="O13536" s="14"/>
      <c r="P13536" s="14"/>
    </row>
    <row r="13537" spans="9:16" x14ac:dyDescent="0.25">
      <c r="I13537" s="14"/>
      <c r="J13537" s="14"/>
      <c r="K13537" s="14"/>
      <c r="L13537" s="14"/>
      <c r="M13537" s="14"/>
      <c r="N13537" s="14"/>
      <c r="O13537" s="14"/>
      <c r="P13537" s="14"/>
    </row>
    <row r="13538" spans="9:16" x14ac:dyDescent="0.25">
      <c r="I13538" s="14"/>
      <c r="J13538" s="14"/>
      <c r="K13538" s="14"/>
      <c r="L13538" s="14"/>
      <c r="M13538" s="14"/>
      <c r="N13538" s="14"/>
      <c r="O13538" s="14"/>
      <c r="P13538" s="14"/>
    </row>
    <row r="13539" spans="9:16" x14ac:dyDescent="0.25">
      <c r="I13539" s="14"/>
      <c r="J13539" s="14"/>
      <c r="K13539" s="14"/>
      <c r="L13539" s="14"/>
      <c r="M13539" s="14"/>
      <c r="N13539" s="14"/>
      <c r="O13539" s="14"/>
      <c r="P13539" s="14"/>
    </row>
    <row r="13540" spans="9:16" x14ac:dyDescent="0.25">
      <c r="I13540" s="14"/>
      <c r="J13540" s="14"/>
      <c r="K13540" s="14"/>
      <c r="L13540" s="14"/>
      <c r="M13540" s="14"/>
      <c r="N13540" s="14"/>
      <c r="O13540" s="14"/>
      <c r="P13540" s="14"/>
    </row>
    <row r="13541" spans="9:16" x14ac:dyDescent="0.25">
      <c r="I13541" s="14"/>
      <c r="J13541" s="14"/>
      <c r="K13541" s="14"/>
      <c r="L13541" s="14"/>
      <c r="M13541" s="14"/>
      <c r="N13541" s="14"/>
      <c r="O13541" s="14"/>
      <c r="P13541" s="14"/>
    </row>
    <row r="13542" spans="9:16" x14ac:dyDescent="0.25">
      <c r="I13542" s="14"/>
      <c r="J13542" s="14"/>
      <c r="K13542" s="14"/>
      <c r="L13542" s="14"/>
      <c r="M13542" s="14"/>
      <c r="N13542" s="14"/>
      <c r="O13542" s="14"/>
      <c r="P13542" s="14"/>
    </row>
    <row r="13543" spans="9:16" x14ac:dyDescent="0.25">
      <c r="I13543" s="14"/>
      <c r="J13543" s="14"/>
      <c r="K13543" s="14"/>
      <c r="L13543" s="14"/>
      <c r="M13543" s="14"/>
      <c r="N13543" s="14"/>
      <c r="O13543" s="14"/>
      <c r="P13543" s="14"/>
    </row>
    <row r="13544" spans="9:16" x14ac:dyDescent="0.25">
      <c r="I13544" s="14"/>
      <c r="J13544" s="14"/>
      <c r="K13544" s="14"/>
      <c r="L13544" s="14"/>
      <c r="M13544" s="14"/>
      <c r="N13544" s="14"/>
      <c r="O13544" s="14"/>
      <c r="P13544" s="14"/>
    </row>
    <row r="13545" spans="9:16" x14ac:dyDescent="0.25">
      <c r="I13545" s="14"/>
      <c r="J13545" s="14"/>
      <c r="K13545" s="14"/>
      <c r="L13545" s="14"/>
      <c r="M13545" s="14"/>
      <c r="N13545" s="14"/>
      <c r="O13545" s="14"/>
      <c r="P13545" s="14"/>
    </row>
    <row r="13546" spans="9:16" x14ac:dyDescent="0.25">
      <c r="I13546" s="14"/>
      <c r="J13546" s="14"/>
      <c r="K13546" s="14"/>
      <c r="L13546" s="14"/>
      <c r="M13546" s="14"/>
      <c r="N13546" s="14"/>
      <c r="O13546" s="14"/>
      <c r="P13546" s="14"/>
    </row>
    <row r="13547" spans="9:16" x14ac:dyDescent="0.25">
      <c r="I13547" s="14"/>
      <c r="J13547" s="14"/>
      <c r="K13547" s="14"/>
      <c r="L13547" s="14"/>
      <c r="M13547" s="14"/>
      <c r="N13547" s="14"/>
      <c r="O13547" s="14"/>
      <c r="P13547" s="14"/>
    </row>
    <row r="13548" spans="9:16" x14ac:dyDescent="0.25">
      <c r="I13548" s="14"/>
      <c r="J13548" s="14"/>
      <c r="K13548" s="14"/>
      <c r="L13548" s="14"/>
      <c r="M13548" s="14"/>
      <c r="N13548" s="14"/>
      <c r="O13548" s="14"/>
      <c r="P13548" s="14"/>
    </row>
    <row r="13549" spans="9:16" x14ac:dyDescent="0.25">
      <c r="I13549" s="14"/>
      <c r="J13549" s="14"/>
      <c r="K13549" s="14"/>
      <c r="L13549" s="14"/>
      <c r="M13549" s="14"/>
      <c r="N13549" s="14"/>
      <c r="O13549" s="14"/>
      <c r="P13549" s="14"/>
    </row>
    <row r="13550" spans="9:16" x14ac:dyDescent="0.25">
      <c r="I13550" s="14"/>
      <c r="J13550" s="14"/>
      <c r="K13550" s="14"/>
      <c r="L13550" s="14"/>
      <c r="M13550" s="14"/>
      <c r="N13550" s="14"/>
      <c r="O13550" s="14"/>
      <c r="P13550" s="14"/>
    </row>
    <row r="13551" spans="9:16" x14ac:dyDescent="0.25">
      <c r="I13551" s="14"/>
      <c r="J13551" s="14"/>
      <c r="K13551" s="14"/>
      <c r="L13551" s="14"/>
      <c r="M13551" s="14"/>
      <c r="N13551" s="14"/>
      <c r="O13551" s="14"/>
      <c r="P13551" s="14"/>
    </row>
    <row r="13552" spans="9:16" x14ac:dyDescent="0.25">
      <c r="I13552" s="14"/>
      <c r="J13552" s="14"/>
      <c r="K13552" s="14"/>
      <c r="L13552" s="14"/>
      <c r="M13552" s="14"/>
      <c r="N13552" s="14"/>
      <c r="O13552" s="14"/>
      <c r="P13552" s="14"/>
    </row>
    <row r="13553" spans="9:16" x14ac:dyDescent="0.25">
      <c r="I13553" s="14"/>
      <c r="J13553" s="14"/>
      <c r="K13553" s="14"/>
      <c r="L13553" s="14"/>
      <c r="M13553" s="14"/>
      <c r="N13553" s="14"/>
      <c r="O13553" s="14"/>
      <c r="P13553" s="14"/>
    </row>
    <row r="13554" spans="9:16" x14ac:dyDescent="0.25">
      <c r="I13554" s="14"/>
      <c r="J13554" s="14"/>
      <c r="K13554" s="14"/>
      <c r="L13554" s="14"/>
      <c r="M13554" s="14"/>
      <c r="N13554" s="14"/>
      <c r="O13554" s="14"/>
      <c r="P13554" s="14"/>
    </row>
    <row r="13555" spans="9:16" x14ac:dyDescent="0.25">
      <c r="I13555" s="14"/>
      <c r="J13555" s="14"/>
      <c r="K13555" s="14"/>
      <c r="L13555" s="14"/>
      <c r="M13555" s="14"/>
      <c r="N13555" s="14"/>
      <c r="O13555" s="14"/>
      <c r="P13555" s="14"/>
    </row>
    <row r="13556" spans="9:16" x14ac:dyDescent="0.25">
      <c r="I13556" s="14"/>
      <c r="J13556" s="14"/>
      <c r="K13556" s="14"/>
      <c r="L13556" s="14"/>
      <c r="M13556" s="14"/>
      <c r="N13556" s="14"/>
      <c r="O13556" s="14"/>
      <c r="P13556" s="14"/>
    </row>
    <row r="13557" spans="9:16" x14ac:dyDescent="0.25">
      <c r="I13557" s="14"/>
      <c r="J13557" s="14"/>
      <c r="K13557" s="14"/>
      <c r="L13557" s="14"/>
      <c r="M13557" s="14"/>
      <c r="N13557" s="14"/>
      <c r="O13557" s="14"/>
      <c r="P13557" s="14"/>
    </row>
    <row r="13558" spans="9:16" x14ac:dyDescent="0.25">
      <c r="I13558" s="14"/>
      <c r="J13558" s="14"/>
      <c r="K13558" s="14"/>
      <c r="L13558" s="14"/>
      <c r="M13558" s="14"/>
      <c r="N13558" s="14"/>
      <c r="O13558" s="14"/>
      <c r="P13558" s="14"/>
    </row>
    <row r="13559" spans="9:16" x14ac:dyDescent="0.25">
      <c r="I13559" s="14"/>
      <c r="J13559" s="14"/>
      <c r="K13559" s="14"/>
      <c r="L13559" s="14"/>
      <c r="M13559" s="14"/>
      <c r="N13559" s="14"/>
      <c r="O13559" s="14"/>
      <c r="P13559" s="14"/>
    </row>
    <row r="13560" spans="9:16" x14ac:dyDescent="0.25">
      <c r="I13560" s="14"/>
      <c r="J13560" s="14"/>
      <c r="K13560" s="14"/>
      <c r="L13560" s="14"/>
      <c r="M13560" s="14"/>
      <c r="N13560" s="14"/>
      <c r="O13560" s="14"/>
      <c r="P13560" s="14"/>
    </row>
    <row r="13561" spans="9:16" x14ac:dyDescent="0.25">
      <c r="I13561" s="14"/>
      <c r="J13561" s="14"/>
      <c r="K13561" s="14"/>
      <c r="L13561" s="14"/>
      <c r="M13561" s="14"/>
      <c r="N13561" s="14"/>
      <c r="O13561" s="14"/>
      <c r="P13561" s="14"/>
    </row>
    <row r="13562" spans="9:16" x14ac:dyDescent="0.25">
      <c r="I13562" s="14"/>
      <c r="J13562" s="14"/>
      <c r="K13562" s="14"/>
      <c r="L13562" s="14"/>
      <c r="M13562" s="14"/>
      <c r="N13562" s="14"/>
      <c r="O13562" s="14"/>
      <c r="P13562" s="14"/>
    </row>
    <row r="13563" spans="9:16" x14ac:dyDescent="0.25">
      <c r="I13563" s="14"/>
      <c r="J13563" s="14"/>
      <c r="K13563" s="14"/>
      <c r="L13563" s="14"/>
      <c r="M13563" s="14"/>
      <c r="N13563" s="14"/>
      <c r="O13563" s="14"/>
      <c r="P13563" s="14"/>
    </row>
    <row r="13564" spans="9:16" x14ac:dyDescent="0.25">
      <c r="I13564" s="14"/>
      <c r="J13564" s="14"/>
      <c r="K13564" s="14"/>
      <c r="L13564" s="14"/>
      <c r="M13564" s="14"/>
      <c r="N13564" s="14"/>
      <c r="O13564" s="14"/>
      <c r="P13564" s="14"/>
    </row>
    <row r="13565" spans="9:16" x14ac:dyDescent="0.25">
      <c r="I13565" s="14"/>
      <c r="J13565" s="14"/>
      <c r="K13565" s="14"/>
      <c r="L13565" s="14"/>
      <c r="M13565" s="14"/>
      <c r="N13565" s="14"/>
      <c r="O13565" s="14"/>
      <c r="P13565" s="14"/>
    </row>
    <row r="13566" spans="9:16" x14ac:dyDescent="0.25">
      <c r="I13566" s="14"/>
      <c r="J13566" s="14"/>
      <c r="K13566" s="14"/>
      <c r="L13566" s="14"/>
      <c r="M13566" s="14"/>
      <c r="N13566" s="14"/>
      <c r="O13566" s="14"/>
      <c r="P13566" s="14"/>
    </row>
    <row r="13567" spans="9:16" x14ac:dyDescent="0.25">
      <c r="I13567" s="14"/>
      <c r="J13567" s="14"/>
      <c r="K13567" s="14"/>
      <c r="L13567" s="14"/>
      <c r="M13567" s="14"/>
      <c r="N13567" s="14"/>
      <c r="O13567" s="14"/>
      <c r="P13567" s="14"/>
    </row>
    <row r="13568" spans="9:16" x14ac:dyDescent="0.25">
      <c r="I13568" s="14"/>
      <c r="J13568" s="14"/>
      <c r="K13568" s="14"/>
      <c r="L13568" s="14"/>
      <c r="M13568" s="14"/>
      <c r="N13568" s="14"/>
      <c r="O13568" s="14"/>
      <c r="P13568" s="14"/>
    </row>
    <row r="13569" spans="9:16" x14ac:dyDescent="0.25">
      <c r="I13569" s="14"/>
      <c r="J13569" s="14"/>
      <c r="K13569" s="14"/>
      <c r="L13569" s="14"/>
      <c r="M13569" s="14"/>
      <c r="N13569" s="14"/>
      <c r="O13569" s="14"/>
      <c r="P13569" s="14"/>
    </row>
    <row r="13570" spans="9:16" x14ac:dyDescent="0.25">
      <c r="I13570" s="14"/>
      <c r="J13570" s="14"/>
      <c r="K13570" s="14"/>
      <c r="L13570" s="14"/>
      <c r="M13570" s="14"/>
      <c r="N13570" s="14"/>
      <c r="O13570" s="14"/>
      <c r="P13570" s="14"/>
    </row>
    <row r="13571" spans="9:16" x14ac:dyDescent="0.25">
      <c r="I13571" s="14"/>
      <c r="J13571" s="14"/>
      <c r="K13571" s="14"/>
      <c r="L13571" s="14"/>
      <c r="M13571" s="14"/>
      <c r="N13571" s="14"/>
      <c r="O13571" s="14"/>
      <c r="P13571" s="14"/>
    </row>
    <row r="13572" spans="9:16" x14ac:dyDescent="0.25">
      <c r="I13572" s="14"/>
      <c r="J13572" s="14"/>
      <c r="K13572" s="14"/>
      <c r="L13572" s="14"/>
      <c r="M13572" s="14"/>
      <c r="N13572" s="14"/>
      <c r="O13572" s="14"/>
      <c r="P13572" s="14"/>
    </row>
    <row r="13573" spans="9:16" x14ac:dyDescent="0.25">
      <c r="I13573" s="14"/>
      <c r="J13573" s="14"/>
      <c r="K13573" s="14"/>
      <c r="L13573" s="14"/>
      <c r="M13573" s="14"/>
      <c r="N13573" s="14"/>
      <c r="O13573" s="14"/>
      <c r="P13573" s="14"/>
    </row>
    <row r="13574" spans="9:16" x14ac:dyDescent="0.25">
      <c r="I13574" s="14"/>
      <c r="J13574" s="14"/>
      <c r="K13574" s="14"/>
      <c r="L13574" s="14"/>
      <c r="M13574" s="14"/>
      <c r="N13574" s="14"/>
      <c r="O13574" s="14"/>
      <c r="P13574" s="14"/>
    </row>
    <row r="13575" spans="9:16" x14ac:dyDescent="0.25">
      <c r="I13575" s="14"/>
      <c r="J13575" s="14"/>
      <c r="K13575" s="14"/>
      <c r="L13575" s="14"/>
      <c r="M13575" s="14"/>
      <c r="N13575" s="14"/>
      <c r="O13575" s="14"/>
      <c r="P13575" s="14"/>
    </row>
    <row r="13576" spans="9:16" x14ac:dyDescent="0.25">
      <c r="I13576" s="14"/>
      <c r="J13576" s="14"/>
      <c r="K13576" s="14"/>
      <c r="L13576" s="14"/>
      <c r="M13576" s="14"/>
      <c r="N13576" s="14"/>
      <c r="O13576" s="14"/>
      <c r="P13576" s="14"/>
    </row>
    <row r="13577" spans="9:16" x14ac:dyDescent="0.25">
      <c r="I13577" s="14"/>
      <c r="J13577" s="14"/>
      <c r="K13577" s="14"/>
      <c r="L13577" s="14"/>
      <c r="M13577" s="14"/>
      <c r="N13577" s="14"/>
      <c r="O13577" s="14"/>
      <c r="P13577" s="14"/>
    </row>
    <row r="13578" spans="9:16" x14ac:dyDescent="0.25">
      <c r="I13578" s="14"/>
      <c r="J13578" s="14"/>
      <c r="K13578" s="14"/>
      <c r="L13578" s="14"/>
      <c r="M13578" s="14"/>
      <c r="N13578" s="14"/>
      <c r="O13578" s="14"/>
      <c r="P13578" s="14"/>
    </row>
    <row r="13579" spans="9:16" x14ac:dyDescent="0.25">
      <c r="I13579" s="14"/>
      <c r="J13579" s="14"/>
      <c r="K13579" s="14"/>
      <c r="L13579" s="14"/>
      <c r="M13579" s="14"/>
      <c r="N13579" s="14"/>
      <c r="O13579" s="14"/>
      <c r="P13579" s="14"/>
    </row>
    <row r="13580" spans="9:16" x14ac:dyDescent="0.25">
      <c r="I13580" s="14"/>
      <c r="J13580" s="14"/>
      <c r="K13580" s="14"/>
      <c r="L13580" s="14"/>
      <c r="M13580" s="14"/>
      <c r="N13580" s="14"/>
      <c r="O13580" s="14"/>
      <c r="P13580" s="14"/>
    </row>
    <row r="13581" spans="9:16" x14ac:dyDescent="0.25">
      <c r="I13581" s="14"/>
      <c r="J13581" s="14"/>
      <c r="K13581" s="14"/>
      <c r="L13581" s="14"/>
      <c r="M13581" s="14"/>
      <c r="N13581" s="14"/>
      <c r="O13581" s="14"/>
      <c r="P13581" s="14"/>
    </row>
    <row r="13582" spans="9:16" x14ac:dyDescent="0.25">
      <c r="I13582" s="14"/>
      <c r="J13582" s="14"/>
      <c r="K13582" s="14"/>
      <c r="L13582" s="14"/>
      <c r="M13582" s="14"/>
      <c r="N13582" s="14"/>
      <c r="O13582" s="14"/>
      <c r="P13582" s="14"/>
    </row>
    <row r="13583" spans="9:16" x14ac:dyDescent="0.25">
      <c r="I13583" s="14"/>
      <c r="J13583" s="14"/>
      <c r="K13583" s="14"/>
      <c r="L13583" s="14"/>
      <c r="M13583" s="14"/>
      <c r="N13583" s="14"/>
      <c r="O13583" s="14"/>
      <c r="P13583" s="14"/>
    </row>
    <row r="13584" spans="9:16" x14ac:dyDescent="0.25">
      <c r="I13584" s="14"/>
      <c r="J13584" s="14"/>
      <c r="K13584" s="14"/>
      <c r="L13584" s="14"/>
      <c r="M13584" s="14"/>
      <c r="N13584" s="14"/>
      <c r="O13584" s="14"/>
      <c r="P13584" s="14"/>
    </row>
    <row r="13585" spans="9:16" x14ac:dyDescent="0.25">
      <c r="I13585" s="14"/>
      <c r="J13585" s="14"/>
      <c r="K13585" s="14"/>
      <c r="L13585" s="14"/>
      <c r="M13585" s="14"/>
      <c r="N13585" s="14"/>
      <c r="O13585" s="14"/>
      <c r="P13585" s="14"/>
    </row>
    <row r="13586" spans="9:16" x14ac:dyDescent="0.25">
      <c r="I13586" s="14"/>
      <c r="J13586" s="14"/>
      <c r="K13586" s="14"/>
      <c r="L13586" s="14"/>
      <c r="M13586" s="14"/>
      <c r="N13586" s="14"/>
      <c r="O13586" s="14"/>
      <c r="P13586" s="14"/>
    </row>
    <row r="13587" spans="9:16" x14ac:dyDescent="0.25">
      <c r="I13587" s="14"/>
      <c r="J13587" s="14"/>
      <c r="K13587" s="14"/>
      <c r="L13587" s="14"/>
      <c r="M13587" s="14"/>
      <c r="N13587" s="14"/>
      <c r="O13587" s="14"/>
      <c r="P13587" s="14"/>
    </row>
    <row r="13588" spans="9:16" x14ac:dyDescent="0.25">
      <c r="I13588" s="14"/>
      <c r="J13588" s="14"/>
      <c r="K13588" s="14"/>
      <c r="L13588" s="14"/>
      <c r="M13588" s="14"/>
      <c r="N13588" s="14"/>
      <c r="O13588" s="14"/>
      <c r="P13588" s="14"/>
    </row>
    <row r="13589" spans="9:16" x14ac:dyDescent="0.25">
      <c r="I13589" s="14"/>
      <c r="J13589" s="14"/>
      <c r="K13589" s="14"/>
      <c r="L13589" s="14"/>
      <c r="M13589" s="14"/>
      <c r="N13589" s="14"/>
      <c r="O13589" s="14"/>
      <c r="P13589" s="14"/>
    </row>
    <row r="13590" spans="9:16" x14ac:dyDescent="0.25">
      <c r="I13590" s="14"/>
      <c r="J13590" s="14"/>
      <c r="K13590" s="14"/>
      <c r="L13590" s="14"/>
      <c r="M13590" s="14"/>
      <c r="N13590" s="14"/>
      <c r="O13590" s="14"/>
      <c r="P13590" s="14"/>
    </row>
    <row r="13591" spans="9:16" x14ac:dyDescent="0.25">
      <c r="I13591" s="14"/>
      <c r="J13591" s="14"/>
      <c r="K13591" s="14"/>
      <c r="L13591" s="14"/>
      <c r="M13591" s="14"/>
      <c r="N13591" s="14"/>
      <c r="O13591" s="14"/>
      <c r="P13591" s="14"/>
    </row>
    <row r="13592" spans="9:16" x14ac:dyDescent="0.25">
      <c r="I13592" s="14"/>
      <c r="J13592" s="14"/>
      <c r="K13592" s="14"/>
      <c r="L13592" s="14"/>
      <c r="M13592" s="14"/>
      <c r="N13592" s="14"/>
      <c r="O13592" s="14"/>
      <c r="P13592" s="14"/>
    </row>
    <row r="13593" spans="9:16" x14ac:dyDescent="0.25">
      <c r="I13593" s="14"/>
      <c r="J13593" s="14"/>
      <c r="K13593" s="14"/>
      <c r="L13593" s="14"/>
      <c r="M13593" s="14"/>
      <c r="N13593" s="14"/>
      <c r="O13593" s="14"/>
      <c r="P13593" s="14"/>
    </row>
    <row r="13594" spans="9:16" x14ac:dyDescent="0.25">
      <c r="I13594" s="14"/>
      <c r="J13594" s="14"/>
      <c r="K13594" s="14"/>
      <c r="L13594" s="14"/>
      <c r="M13594" s="14"/>
      <c r="N13594" s="14"/>
      <c r="O13594" s="14"/>
      <c r="P13594" s="14"/>
    </row>
    <row r="13595" spans="9:16" x14ac:dyDescent="0.25">
      <c r="I13595" s="14"/>
      <c r="J13595" s="14"/>
      <c r="K13595" s="14"/>
      <c r="L13595" s="14"/>
      <c r="M13595" s="14"/>
      <c r="N13595" s="14"/>
      <c r="O13595" s="14"/>
      <c r="P13595" s="14"/>
    </row>
    <row r="13596" spans="9:16" x14ac:dyDescent="0.25">
      <c r="I13596" s="14"/>
      <c r="J13596" s="14"/>
      <c r="K13596" s="14"/>
      <c r="L13596" s="14"/>
      <c r="M13596" s="14"/>
      <c r="N13596" s="14"/>
      <c r="O13596" s="14"/>
      <c r="P13596" s="14"/>
    </row>
    <row r="13597" spans="9:16" x14ac:dyDescent="0.25">
      <c r="I13597" s="14"/>
      <c r="J13597" s="14"/>
      <c r="K13597" s="14"/>
      <c r="L13597" s="14"/>
      <c r="M13597" s="14"/>
      <c r="N13597" s="14"/>
      <c r="O13597" s="14"/>
      <c r="P13597" s="14"/>
    </row>
    <row r="13598" spans="9:16" x14ac:dyDescent="0.25">
      <c r="I13598" s="14"/>
      <c r="J13598" s="14"/>
      <c r="K13598" s="14"/>
      <c r="L13598" s="14"/>
      <c r="M13598" s="14"/>
      <c r="N13598" s="14"/>
      <c r="O13598" s="14"/>
      <c r="P13598" s="14"/>
    </row>
    <row r="13599" spans="9:16" x14ac:dyDescent="0.25">
      <c r="I13599" s="14"/>
      <c r="J13599" s="14"/>
      <c r="K13599" s="14"/>
      <c r="L13599" s="14"/>
      <c r="M13599" s="14"/>
      <c r="N13599" s="14"/>
      <c r="O13599" s="14"/>
      <c r="P13599" s="14"/>
    </row>
    <row r="13600" spans="9:16" x14ac:dyDescent="0.25">
      <c r="I13600" s="14"/>
      <c r="J13600" s="14"/>
      <c r="K13600" s="14"/>
      <c r="L13600" s="14"/>
      <c r="M13600" s="14"/>
      <c r="N13600" s="14"/>
      <c r="O13600" s="14"/>
      <c r="P13600" s="14"/>
    </row>
    <row r="13601" spans="9:16" x14ac:dyDescent="0.25">
      <c r="I13601" s="14"/>
      <c r="J13601" s="14"/>
      <c r="K13601" s="14"/>
      <c r="L13601" s="14"/>
      <c r="M13601" s="14"/>
      <c r="N13601" s="14"/>
      <c r="O13601" s="14"/>
      <c r="P13601" s="14"/>
    </row>
    <row r="13602" spans="9:16" x14ac:dyDescent="0.25">
      <c r="I13602" s="14"/>
      <c r="J13602" s="14"/>
      <c r="K13602" s="14"/>
      <c r="L13602" s="14"/>
      <c r="M13602" s="14"/>
      <c r="N13602" s="14"/>
      <c r="O13602" s="14"/>
      <c r="P13602" s="14"/>
    </row>
    <row r="13603" spans="9:16" x14ac:dyDescent="0.25">
      <c r="I13603" s="14"/>
      <c r="J13603" s="14"/>
      <c r="K13603" s="14"/>
      <c r="L13603" s="14"/>
      <c r="M13603" s="14"/>
      <c r="N13603" s="14"/>
      <c r="O13603" s="14"/>
      <c r="P13603" s="14"/>
    </row>
    <row r="13604" spans="9:16" x14ac:dyDescent="0.25">
      <c r="I13604" s="14"/>
      <c r="J13604" s="14"/>
      <c r="K13604" s="14"/>
      <c r="L13604" s="14"/>
      <c r="M13604" s="14"/>
      <c r="N13604" s="14"/>
      <c r="O13604" s="14"/>
      <c r="P13604" s="14"/>
    </row>
    <row r="13605" spans="9:16" x14ac:dyDescent="0.25">
      <c r="I13605" s="14"/>
      <c r="J13605" s="14"/>
      <c r="K13605" s="14"/>
      <c r="L13605" s="14"/>
      <c r="M13605" s="14"/>
      <c r="N13605" s="14"/>
      <c r="O13605" s="14"/>
      <c r="P13605" s="14"/>
    </row>
    <row r="13606" spans="9:16" x14ac:dyDescent="0.25">
      <c r="I13606" s="14"/>
      <c r="J13606" s="14"/>
      <c r="K13606" s="14"/>
      <c r="L13606" s="14"/>
      <c r="M13606" s="14"/>
      <c r="N13606" s="14"/>
      <c r="O13606" s="14"/>
      <c r="P13606" s="14"/>
    </row>
    <row r="13607" spans="9:16" x14ac:dyDescent="0.25">
      <c r="I13607" s="14"/>
      <c r="J13607" s="14"/>
      <c r="K13607" s="14"/>
      <c r="L13607" s="14"/>
      <c r="M13607" s="14"/>
      <c r="N13607" s="14"/>
      <c r="O13607" s="14"/>
      <c r="P13607" s="14"/>
    </row>
    <row r="13608" spans="9:16" x14ac:dyDescent="0.25">
      <c r="I13608" s="14"/>
      <c r="J13608" s="14"/>
      <c r="K13608" s="14"/>
      <c r="L13608" s="14"/>
      <c r="M13608" s="14"/>
      <c r="N13608" s="14"/>
      <c r="O13608" s="14"/>
      <c r="P13608" s="14"/>
    </row>
    <row r="13609" spans="9:16" x14ac:dyDescent="0.25">
      <c r="I13609" s="14"/>
      <c r="J13609" s="14"/>
      <c r="K13609" s="14"/>
      <c r="L13609" s="14"/>
      <c r="M13609" s="14"/>
      <c r="N13609" s="14"/>
      <c r="O13609" s="14"/>
      <c r="P13609" s="14"/>
    </row>
    <row r="13610" spans="9:16" x14ac:dyDescent="0.25">
      <c r="I13610" s="14"/>
      <c r="J13610" s="14"/>
      <c r="K13610" s="14"/>
      <c r="L13610" s="14"/>
      <c r="M13610" s="14"/>
      <c r="N13610" s="14"/>
      <c r="O13610" s="14"/>
      <c r="P13610" s="14"/>
    </row>
    <row r="13611" spans="9:16" x14ac:dyDescent="0.25">
      <c r="I13611" s="14"/>
      <c r="J13611" s="14"/>
      <c r="K13611" s="14"/>
      <c r="L13611" s="14"/>
      <c r="M13611" s="14"/>
      <c r="N13611" s="14"/>
      <c r="O13611" s="14"/>
      <c r="P13611" s="14"/>
    </row>
    <row r="13612" spans="9:16" x14ac:dyDescent="0.25">
      <c r="I13612" s="14"/>
      <c r="J13612" s="14"/>
      <c r="K13612" s="14"/>
      <c r="L13612" s="14"/>
      <c r="M13612" s="14"/>
      <c r="N13612" s="14"/>
      <c r="O13612" s="14"/>
      <c r="P13612" s="14"/>
    </row>
    <row r="13613" spans="9:16" x14ac:dyDescent="0.25">
      <c r="I13613" s="14"/>
      <c r="J13613" s="14"/>
      <c r="K13613" s="14"/>
      <c r="L13613" s="14"/>
      <c r="M13613" s="14"/>
      <c r="N13613" s="14"/>
      <c r="O13613" s="14"/>
      <c r="P13613" s="14"/>
    </row>
    <row r="13614" spans="9:16" x14ac:dyDescent="0.25">
      <c r="I13614" s="14"/>
      <c r="J13614" s="14"/>
      <c r="K13614" s="14"/>
      <c r="L13614" s="14"/>
      <c r="M13614" s="14"/>
      <c r="N13614" s="14"/>
      <c r="O13614" s="14"/>
      <c r="P13614" s="14"/>
    </row>
    <row r="13615" spans="9:16" x14ac:dyDescent="0.25">
      <c r="I13615" s="14"/>
      <c r="J13615" s="14"/>
      <c r="K13615" s="14"/>
      <c r="L13615" s="14"/>
      <c r="M13615" s="14"/>
      <c r="N13615" s="14"/>
      <c r="O13615" s="14"/>
      <c r="P13615" s="14"/>
    </row>
    <row r="13616" spans="9:16" x14ac:dyDescent="0.25">
      <c r="I13616" s="14"/>
      <c r="J13616" s="14"/>
      <c r="K13616" s="14"/>
      <c r="L13616" s="14"/>
      <c r="M13616" s="14"/>
      <c r="N13616" s="14"/>
      <c r="O13616" s="14"/>
      <c r="P13616" s="14"/>
    </row>
    <row r="13617" spans="9:16" x14ac:dyDescent="0.25">
      <c r="I13617" s="14"/>
      <c r="J13617" s="14"/>
      <c r="K13617" s="14"/>
      <c r="L13617" s="14"/>
      <c r="M13617" s="14"/>
      <c r="N13617" s="14"/>
      <c r="O13617" s="14"/>
      <c r="P13617" s="14"/>
    </row>
    <row r="13618" spans="9:16" x14ac:dyDescent="0.25">
      <c r="I13618" s="14"/>
      <c r="J13618" s="14"/>
      <c r="K13618" s="14"/>
      <c r="L13618" s="14"/>
      <c r="M13618" s="14"/>
      <c r="N13618" s="14"/>
      <c r="O13618" s="14"/>
      <c r="P13618" s="14"/>
    </row>
    <row r="13619" spans="9:16" x14ac:dyDescent="0.25">
      <c r="I13619" s="14"/>
      <c r="J13619" s="14"/>
      <c r="K13619" s="14"/>
      <c r="L13619" s="14"/>
      <c r="M13619" s="14"/>
      <c r="N13619" s="14"/>
      <c r="O13619" s="14"/>
      <c r="P13619" s="14"/>
    </row>
    <row r="13620" spans="9:16" x14ac:dyDescent="0.25">
      <c r="I13620" s="14"/>
      <c r="J13620" s="14"/>
      <c r="K13620" s="14"/>
      <c r="L13620" s="14"/>
      <c r="M13620" s="14"/>
      <c r="N13620" s="14"/>
      <c r="O13620" s="14"/>
      <c r="P13620" s="14"/>
    </row>
    <row r="13621" spans="9:16" x14ac:dyDescent="0.25">
      <c r="I13621" s="14"/>
      <c r="J13621" s="14"/>
      <c r="K13621" s="14"/>
      <c r="L13621" s="14"/>
      <c r="M13621" s="14"/>
      <c r="N13621" s="14"/>
      <c r="O13621" s="14"/>
      <c r="P13621" s="14"/>
    </row>
    <row r="13622" spans="9:16" x14ac:dyDescent="0.25">
      <c r="I13622" s="14"/>
      <c r="J13622" s="14"/>
      <c r="K13622" s="14"/>
      <c r="L13622" s="14"/>
      <c r="M13622" s="14"/>
      <c r="N13622" s="14"/>
      <c r="O13622" s="14"/>
      <c r="P13622" s="14"/>
    </row>
    <row r="13623" spans="9:16" x14ac:dyDescent="0.25">
      <c r="I13623" s="14"/>
      <c r="J13623" s="14"/>
      <c r="K13623" s="14"/>
      <c r="L13623" s="14"/>
      <c r="M13623" s="14"/>
      <c r="N13623" s="14"/>
      <c r="O13623" s="14"/>
      <c r="P13623" s="14"/>
    </row>
    <row r="13624" spans="9:16" x14ac:dyDescent="0.25">
      <c r="I13624" s="14"/>
      <c r="J13624" s="14"/>
      <c r="K13624" s="14"/>
      <c r="L13624" s="14"/>
      <c r="M13624" s="14"/>
      <c r="N13624" s="14"/>
      <c r="O13624" s="14"/>
      <c r="P13624" s="14"/>
    </row>
    <row r="13625" spans="9:16" x14ac:dyDescent="0.25">
      <c r="I13625" s="14"/>
      <c r="J13625" s="14"/>
      <c r="K13625" s="14"/>
      <c r="L13625" s="14"/>
      <c r="M13625" s="14"/>
      <c r="N13625" s="14"/>
      <c r="O13625" s="14"/>
      <c r="P13625" s="14"/>
    </row>
    <row r="13626" spans="9:16" x14ac:dyDescent="0.25">
      <c r="I13626" s="14"/>
      <c r="J13626" s="14"/>
      <c r="K13626" s="14"/>
      <c r="L13626" s="14"/>
      <c r="M13626" s="14"/>
      <c r="N13626" s="14"/>
      <c r="O13626" s="14"/>
      <c r="P13626" s="14"/>
    </row>
    <row r="13627" spans="9:16" x14ac:dyDescent="0.25">
      <c r="I13627" s="14"/>
      <c r="J13627" s="14"/>
      <c r="K13627" s="14"/>
      <c r="L13627" s="14"/>
      <c r="M13627" s="14"/>
      <c r="N13627" s="14"/>
      <c r="O13627" s="14"/>
      <c r="P13627" s="14"/>
    </row>
    <row r="13628" spans="9:16" x14ac:dyDescent="0.25">
      <c r="I13628" s="14"/>
      <c r="J13628" s="14"/>
      <c r="K13628" s="14"/>
      <c r="L13628" s="14"/>
      <c r="M13628" s="14"/>
      <c r="N13628" s="14"/>
      <c r="O13628" s="14"/>
      <c r="P13628" s="14"/>
    </row>
    <row r="13629" spans="9:16" x14ac:dyDescent="0.25">
      <c r="I13629" s="14"/>
      <c r="J13629" s="14"/>
      <c r="K13629" s="14"/>
      <c r="L13629" s="14"/>
      <c r="M13629" s="14"/>
      <c r="N13629" s="14"/>
      <c r="O13629" s="14"/>
      <c r="P13629" s="14"/>
    </row>
    <row r="13630" spans="9:16" x14ac:dyDescent="0.25">
      <c r="I13630" s="14"/>
      <c r="J13630" s="14"/>
      <c r="K13630" s="14"/>
      <c r="L13630" s="14"/>
      <c r="M13630" s="14"/>
      <c r="N13630" s="14"/>
      <c r="O13630" s="14"/>
      <c r="P13630" s="14"/>
    </row>
    <row r="13631" spans="9:16" x14ac:dyDescent="0.25">
      <c r="I13631" s="14"/>
      <c r="J13631" s="14"/>
      <c r="K13631" s="14"/>
      <c r="L13631" s="14"/>
      <c r="M13631" s="14"/>
      <c r="N13631" s="14"/>
      <c r="O13631" s="14"/>
      <c r="P13631" s="14"/>
    </row>
    <row r="13632" spans="9:16" x14ac:dyDescent="0.25">
      <c r="I13632" s="14"/>
      <c r="J13632" s="14"/>
      <c r="K13632" s="14"/>
      <c r="L13632" s="14"/>
      <c r="M13632" s="14"/>
      <c r="N13632" s="14"/>
      <c r="O13632" s="14"/>
      <c r="P13632" s="14"/>
    </row>
    <row r="13633" spans="9:16" x14ac:dyDescent="0.25">
      <c r="I13633" s="14"/>
      <c r="J13633" s="14"/>
      <c r="K13633" s="14"/>
      <c r="L13633" s="14"/>
      <c r="M13633" s="14"/>
      <c r="N13633" s="14"/>
      <c r="O13633" s="14"/>
      <c r="P13633" s="14"/>
    </row>
    <row r="13634" spans="9:16" x14ac:dyDescent="0.25">
      <c r="I13634" s="14"/>
      <c r="J13634" s="14"/>
      <c r="K13634" s="14"/>
      <c r="L13634" s="14"/>
      <c r="M13634" s="14"/>
      <c r="N13634" s="14"/>
      <c r="O13634" s="14"/>
      <c r="P13634" s="14"/>
    </row>
    <row r="13635" spans="9:16" x14ac:dyDescent="0.25">
      <c r="I13635" s="14"/>
      <c r="J13635" s="14"/>
      <c r="K13635" s="14"/>
      <c r="L13635" s="14"/>
      <c r="M13635" s="14"/>
      <c r="N13635" s="14"/>
      <c r="O13635" s="14"/>
      <c r="P13635" s="14"/>
    </row>
    <row r="13636" spans="9:16" x14ac:dyDescent="0.25">
      <c r="I13636" s="14"/>
      <c r="J13636" s="14"/>
      <c r="K13636" s="14"/>
      <c r="L13636" s="14"/>
      <c r="M13636" s="14"/>
      <c r="N13636" s="14"/>
      <c r="O13636" s="14"/>
      <c r="P13636" s="14"/>
    </row>
    <row r="13637" spans="9:16" x14ac:dyDescent="0.25">
      <c r="I13637" s="14"/>
      <c r="J13637" s="14"/>
      <c r="K13637" s="14"/>
      <c r="L13637" s="14"/>
      <c r="M13637" s="14"/>
      <c r="N13637" s="14"/>
      <c r="O13637" s="14"/>
      <c r="P13637" s="14"/>
    </row>
    <row r="13638" spans="9:16" x14ac:dyDescent="0.25">
      <c r="I13638" s="14"/>
      <c r="J13638" s="14"/>
      <c r="K13638" s="14"/>
      <c r="L13638" s="14"/>
      <c r="M13638" s="14"/>
      <c r="N13638" s="14"/>
      <c r="O13638" s="14"/>
      <c r="P13638" s="14"/>
    </row>
    <row r="13639" spans="9:16" x14ac:dyDescent="0.25">
      <c r="I13639" s="14"/>
      <c r="J13639" s="14"/>
      <c r="K13639" s="14"/>
      <c r="L13639" s="14"/>
      <c r="M13639" s="14"/>
      <c r="N13639" s="14"/>
      <c r="O13639" s="14"/>
      <c r="P13639" s="14"/>
    </row>
    <row r="13640" spans="9:16" x14ac:dyDescent="0.25">
      <c r="I13640" s="14"/>
      <c r="J13640" s="14"/>
      <c r="K13640" s="14"/>
      <c r="L13640" s="14"/>
      <c r="M13640" s="14"/>
      <c r="N13640" s="14"/>
      <c r="O13640" s="14"/>
      <c r="P13640" s="14"/>
    </row>
    <row r="13641" spans="9:16" x14ac:dyDescent="0.25">
      <c r="I13641" s="14"/>
      <c r="J13641" s="14"/>
      <c r="K13641" s="14"/>
      <c r="L13641" s="14"/>
      <c r="M13641" s="14"/>
      <c r="N13641" s="14"/>
      <c r="O13641" s="14"/>
      <c r="P13641" s="14"/>
    </row>
    <row r="13642" spans="9:16" x14ac:dyDescent="0.25">
      <c r="I13642" s="14"/>
      <c r="J13642" s="14"/>
      <c r="K13642" s="14"/>
      <c r="L13642" s="14"/>
      <c r="M13642" s="14"/>
      <c r="N13642" s="14"/>
      <c r="O13642" s="14"/>
      <c r="P13642" s="14"/>
    </row>
    <row r="13643" spans="9:16" x14ac:dyDescent="0.25">
      <c r="I13643" s="14"/>
      <c r="J13643" s="14"/>
      <c r="K13643" s="14"/>
      <c r="L13643" s="14"/>
      <c r="M13643" s="14"/>
      <c r="N13643" s="14"/>
      <c r="O13643" s="14"/>
      <c r="P13643" s="14"/>
    </row>
    <row r="13644" spans="9:16" x14ac:dyDescent="0.25">
      <c r="I13644" s="14"/>
      <c r="J13644" s="14"/>
      <c r="K13644" s="14"/>
      <c r="L13644" s="14"/>
      <c r="M13644" s="14"/>
      <c r="N13644" s="14"/>
      <c r="O13644" s="14"/>
      <c r="P13644" s="14"/>
    </row>
    <row r="13645" spans="9:16" x14ac:dyDescent="0.25">
      <c r="I13645" s="14"/>
      <c r="J13645" s="14"/>
      <c r="K13645" s="14"/>
      <c r="L13645" s="14"/>
      <c r="M13645" s="14"/>
      <c r="N13645" s="14"/>
      <c r="O13645" s="14"/>
      <c r="P13645" s="14"/>
    </row>
    <row r="13646" spans="9:16" x14ac:dyDescent="0.25">
      <c r="I13646" s="14"/>
      <c r="J13646" s="14"/>
      <c r="K13646" s="14"/>
      <c r="L13646" s="14"/>
      <c r="M13646" s="14"/>
      <c r="N13646" s="14"/>
      <c r="O13646" s="14"/>
      <c r="P13646" s="14"/>
    </row>
    <row r="13647" spans="9:16" x14ac:dyDescent="0.25">
      <c r="I13647" s="14"/>
      <c r="J13647" s="14"/>
      <c r="K13647" s="14"/>
      <c r="L13647" s="14"/>
      <c r="M13647" s="14"/>
      <c r="N13647" s="14"/>
      <c r="O13647" s="14"/>
      <c r="P13647" s="14"/>
    </row>
    <row r="13648" spans="9:16" x14ac:dyDescent="0.25">
      <c r="I13648" s="14"/>
      <c r="J13648" s="14"/>
      <c r="K13648" s="14"/>
      <c r="L13648" s="14"/>
      <c r="M13648" s="14"/>
      <c r="N13648" s="14"/>
      <c r="O13648" s="14"/>
      <c r="P13648" s="14"/>
    </row>
    <row r="13649" spans="9:16" x14ac:dyDescent="0.25">
      <c r="I13649" s="14"/>
      <c r="J13649" s="14"/>
      <c r="K13649" s="14"/>
      <c r="L13649" s="14"/>
      <c r="M13649" s="14"/>
      <c r="N13649" s="14"/>
      <c r="O13649" s="14"/>
      <c r="P13649" s="14"/>
    </row>
    <row r="13650" spans="9:16" x14ac:dyDescent="0.25">
      <c r="I13650" s="14"/>
      <c r="J13650" s="14"/>
      <c r="K13650" s="14"/>
      <c r="L13650" s="14"/>
      <c r="M13650" s="14"/>
      <c r="N13650" s="14"/>
      <c r="O13650" s="14"/>
      <c r="P13650" s="14"/>
    </row>
    <row r="13651" spans="9:16" x14ac:dyDescent="0.25">
      <c r="I13651" s="14"/>
      <c r="J13651" s="14"/>
      <c r="K13651" s="14"/>
      <c r="L13651" s="14"/>
      <c r="M13651" s="14"/>
      <c r="N13651" s="14"/>
      <c r="O13651" s="14"/>
      <c r="P13651" s="14"/>
    </row>
    <row r="13652" spans="9:16" x14ac:dyDescent="0.25">
      <c r="I13652" s="14"/>
      <c r="J13652" s="14"/>
      <c r="K13652" s="14"/>
      <c r="L13652" s="14"/>
      <c r="M13652" s="14"/>
      <c r="N13652" s="14"/>
      <c r="O13652" s="14"/>
      <c r="P13652" s="14"/>
    </row>
    <row r="13653" spans="9:16" x14ac:dyDescent="0.25">
      <c r="I13653" s="14"/>
      <c r="J13653" s="14"/>
      <c r="K13653" s="14"/>
      <c r="L13653" s="14"/>
      <c r="M13653" s="14"/>
      <c r="N13653" s="14"/>
      <c r="O13653" s="14"/>
      <c r="P13653" s="14"/>
    </row>
    <row r="13654" spans="9:16" x14ac:dyDescent="0.25">
      <c r="I13654" s="14"/>
      <c r="J13654" s="14"/>
      <c r="K13654" s="14"/>
      <c r="L13654" s="14"/>
      <c r="M13654" s="14"/>
      <c r="N13654" s="14"/>
      <c r="O13654" s="14"/>
      <c r="P13654" s="14"/>
    </row>
    <row r="13655" spans="9:16" x14ac:dyDescent="0.25">
      <c r="I13655" s="14"/>
      <c r="J13655" s="14"/>
      <c r="K13655" s="14"/>
      <c r="L13655" s="14"/>
      <c r="M13655" s="14"/>
      <c r="N13655" s="14"/>
      <c r="O13655" s="14"/>
      <c r="P13655" s="14"/>
    </row>
    <row r="13656" spans="9:16" x14ac:dyDescent="0.25">
      <c r="I13656" s="14"/>
      <c r="J13656" s="14"/>
      <c r="K13656" s="14"/>
      <c r="L13656" s="14"/>
      <c r="M13656" s="14"/>
      <c r="N13656" s="14"/>
      <c r="O13656" s="14"/>
      <c r="P13656" s="14"/>
    </row>
    <row r="13657" spans="9:16" x14ac:dyDescent="0.25">
      <c r="I13657" s="14"/>
      <c r="J13657" s="14"/>
      <c r="K13657" s="14"/>
      <c r="L13657" s="14"/>
      <c r="M13657" s="14"/>
      <c r="N13657" s="14"/>
      <c r="O13657" s="14"/>
      <c r="P13657" s="14"/>
    </row>
    <row r="13658" spans="9:16" x14ac:dyDescent="0.25">
      <c r="I13658" s="14"/>
      <c r="J13658" s="14"/>
      <c r="K13658" s="14"/>
      <c r="L13658" s="14"/>
      <c r="M13658" s="14"/>
      <c r="N13658" s="14"/>
      <c r="O13658" s="14"/>
      <c r="P13658" s="14"/>
    </row>
    <row r="13659" spans="9:16" x14ac:dyDescent="0.25">
      <c r="I13659" s="14"/>
      <c r="J13659" s="14"/>
      <c r="K13659" s="14"/>
      <c r="L13659" s="14"/>
      <c r="M13659" s="14"/>
      <c r="N13659" s="14"/>
      <c r="O13659" s="14"/>
      <c r="P13659" s="14"/>
    </row>
    <row r="13660" spans="9:16" x14ac:dyDescent="0.25">
      <c r="I13660" s="14"/>
      <c r="J13660" s="14"/>
      <c r="K13660" s="14"/>
      <c r="L13660" s="14"/>
      <c r="M13660" s="14"/>
      <c r="N13660" s="14"/>
      <c r="O13660" s="14"/>
      <c r="P13660" s="14"/>
    </row>
    <row r="13661" spans="9:16" x14ac:dyDescent="0.25">
      <c r="I13661" s="14"/>
      <c r="J13661" s="14"/>
      <c r="K13661" s="14"/>
      <c r="L13661" s="14"/>
      <c r="M13661" s="14"/>
      <c r="N13661" s="14"/>
      <c r="O13661" s="14"/>
      <c r="P13661" s="14"/>
    </row>
    <row r="13662" spans="9:16" x14ac:dyDescent="0.25">
      <c r="I13662" s="14"/>
      <c r="J13662" s="14"/>
      <c r="K13662" s="14"/>
      <c r="L13662" s="14"/>
      <c r="M13662" s="14"/>
      <c r="N13662" s="14"/>
      <c r="O13662" s="14"/>
      <c r="P13662" s="14"/>
    </row>
    <row r="13663" spans="9:16" x14ac:dyDescent="0.25">
      <c r="I13663" s="14"/>
      <c r="J13663" s="14"/>
      <c r="K13663" s="14"/>
      <c r="L13663" s="14"/>
      <c r="M13663" s="14"/>
      <c r="N13663" s="14"/>
      <c r="O13663" s="14"/>
      <c r="P13663" s="14"/>
    </row>
    <row r="13664" spans="9:16" x14ac:dyDescent="0.25">
      <c r="I13664" s="14"/>
      <c r="J13664" s="14"/>
      <c r="K13664" s="14"/>
      <c r="L13664" s="14"/>
      <c r="M13664" s="14"/>
      <c r="N13664" s="14"/>
      <c r="O13664" s="14"/>
      <c r="P13664" s="14"/>
    </row>
    <row r="13665" spans="9:16" x14ac:dyDescent="0.25">
      <c r="I13665" s="14"/>
      <c r="J13665" s="14"/>
      <c r="K13665" s="14"/>
      <c r="L13665" s="14"/>
      <c r="M13665" s="14"/>
      <c r="N13665" s="14"/>
      <c r="O13665" s="14"/>
      <c r="P13665" s="14"/>
    </row>
    <row r="13666" spans="9:16" x14ac:dyDescent="0.25">
      <c r="I13666" s="14"/>
      <c r="J13666" s="14"/>
      <c r="K13666" s="14"/>
      <c r="L13666" s="14"/>
      <c r="M13666" s="14"/>
      <c r="N13666" s="14"/>
      <c r="O13666" s="14"/>
      <c r="P13666" s="14"/>
    </row>
    <row r="13667" spans="9:16" x14ac:dyDescent="0.25">
      <c r="I13667" s="14"/>
      <c r="J13667" s="14"/>
      <c r="K13667" s="14"/>
      <c r="L13667" s="14"/>
      <c r="M13667" s="14"/>
      <c r="N13667" s="14"/>
      <c r="O13667" s="14"/>
      <c r="P13667" s="14"/>
    </row>
    <row r="13668" spans="9:16" x14ac:dyDescent="0.25">
      <c r="I13668" s="14"/>
      <c r="J13668" s="14"/>
      <c r="K13668" s="14"/>
      <c r="L13668" s="14"/>
      <c r="M13668" s="14"/>
      <c r="N13668" s="14"/>
      <c r="O13668" s="14"/>
      <c r="P13668" s="14"/>
    </row>
    <row r="13669" spans="9:16" x14ac:dyDescent="0.25">
      <c r="I13669" s="14"/>
      <c r="J13669" s="14"/>
      <c r="K13669" s="14"/>
      <c r="L13669" s="14"/>
      <c r="M13669" s="14"/>
      <c r="N13669" s="14"/>
      <c r="O13669" s="14"/>
      <c r="P13669" s="14"/>
    </row>
    <row r="13670" spans="9:16" x14ac:dyDescent="0.25">
      <c r="I13670" s="14"/>
      <c r="J13670" s="14"/>
      <c r="K13670" s="14"/>
      <c r="L13670" s="14"/>
      <c r="M13670" s="14"/>
      <c r="N13670" s="14"/>
      <c r="O13670" s="14"/>
      <c r="P13670" s="14"/>
    </row>
    <row r="13671" spans="9:16" x14ac:dyDescent="0.25">
      <c r="I13671" s="14"/>
      <c r="J13671" s="14"/>
      <c r="K13671" s="14"/>
      <c r="L13671" s="14"/>
      <c r="M13671" s="14"/>
      <c r="N13671" s="14"/>
      <c r="O13671" s="14"/>
      <c r="P13671" s="14"/>
    </row>
    <row r="13672" spans="9:16" x14ac:dyDescent="0.25">
      <c r="I13672" s="14"/>
      <c r="J13672" s="14"/>
      <c r="K13672" s="14"/>
      <c r="L13672" s="14"/>
      <c r="M13672" s="14"/>
      <c r="N13672" s="14"/>
      <c r="O13672" s="14"/>
      <c r="P13672" s="14"/>
    </row>
    <row r="13673" spans="9:16" x14ac:dyDescent="0.25">
      <c r="I13673" s="14"/>
      <c r="J13673" s="14"/>
      <c r="K13673" s="14"/>
      <c r="L13673" s="14"/>
      <c r="M13673" s="14"/>
      <c r="N13673" s="14"/>
      <c r="O13673" s="14"/>
      <c r="P13673" s="14"/>
    </row>
    <row r="13674" spans="9:16" x14ac:dyDescent="0.25">
      <c r="I13674" s="14"/>
      <c r="J13674" s="14"/>
      <c r="K13674" s="14"/>
      <c r="L13674" s="14"/>
      <c r="M13674" s="14"/>
      <c r="N13674" s="14"/>
      <c r="O13674" s="14"/>
      <c r="P13674" s="14"/>
    </row>
    <row r="13675" spans="9:16" x14ac:dyDescent="0.25">
      <c r="I13675" s="14"/>
      <c r="J13675" s="14"/>
      <c r="K13675" s="14"/>
      <c r="L13675" s="14"/>
      <c r="M13675" s="14"/>
      <c r="N13675" s="14"/>
      <c r="O13675" s="14"/>
      <c r="P13675" s="14"/>
    </row>
    <row r="13676" spans="9:16" x14ac:dyDescent="0.25">
      <c r="I13676" s="14"/>
      <c r="J13676" s="14"/>
      <c r="K13676" s="14"/>
      <c r="L13676" s="14"/>
      <c r="M13676" s="14"/>
      <c r="N13676" s="14"/>
      <c r="O13676" s="14"/>
      <c r="P13676" s="14"/>
    </row>
    <row r="13677" spans="9:16" x14ac:dyDescent="0.25">
      <c r="I13677" s="14"/>
      <c r="J13677" s="14"/>
      <c r="K13677" s="14"/>
      <c r="L13677" s="14"/>
      <c r="M13677" s="14"/>
      <c r="N13677" s="14"/>
      <c r="O13677" s="14"/>
      <c r="P13677" s="14"/>
    </row>
    <row r="13678" spans="9:16" x14ac:dyDescent="0.25">
      <c r="I13678" s="14"/>
      <c r="J13678" s="14"/>
      <c r="K13678" s="14"/>
      <c r="L13678" s="14"/>
      <c r="M13678" s="14"/>
      <c r="N13678" s="14"/>
      <c r="O13678" s="14"/>
      <c r="P13678" s="14"/>
    </row>
    <row r="13679" spans="9:16" x14ac:dyDescent="0.25">
      <c r="I13679" s="14"/>
      <c r="J13679" s="14"/>
      <c r="K13679" s="14"/>
      <c r="L13679" s="14"/>
      <c r="M13679" s="14"/>
      <c r="N13679" s="14"/>
      <c r="O13679" s="14"/>
      <c r="P13679" s="14"/>
    </row>
    <row r="13680" spans="9:16" x14ac:dyDescent="0.25">
      <c r="I13680" s="14"/>
      <c r="J13680" s="14"/>
      <c r="K13680" s="14"/>
      <c r="L13680" s="14"/>
      <c r="M13680" s="14"/>
      <c r="N13680" s="14"/>
      <c r="O13680" s="14"/>
      <c r="P13680" s="14"/>
    </row>
    <row r="13681" spans="9:16" x14ac:dyDescent="0.25">
      <c r="I13681" s="14"/>
      <c r="J13681" s="14"/>
      <c r="K13681" s="14"/>
      <c r="L13681" s="14"/>
      <c r="M13681" s="14"/>
      <c r="N13681" s="14"/>
      <c r="O13681" s="14"/>
      <c r="P13681" s="14"/>
    </row>
    <row r="13682" spans="9:16" x14ac:dyDescent="0.25">
      <c r="I13682" s="14"/>
      <c r="J13682" s="14"/>
      <c r="K13682" s="14"/>
      <c r="L13682" s="14"/>
      <c r="M13682" s="14"/>
      <c r="N13682" s="14"/>
      <c r="O13682" s="14"/>
      <c r="P13682" s="14"/>
    </row>
    <row r="13683" spans="9:16" x14ac:dyDescent="0.25">
      <c r="I13683" s="14"/>
      <c r="J13683" s="14"/>
      <c r="K13683" s="14"/>
      <c r="L13683" s="14"/>
      <c r="M13683" s="14"/>
      <c r="N13683" s="14"/>
      <c r="O13683" s="14"/>
      <c r="P13683" s="14"/>
    </row>
    <row r="13684" spans="9:16" x14ac:dyDescent="0.25">
      <c r="I13684" s="14"/>
      <c r="J13684" s="14"/>
      <c r="K13684" s="14"/>
      <c r="L13684" s="14"/>
      <c r="M13684" s="14"/>
      <c r="N13684" s="14"/>
      <c r="O13684" s="14"/>
      <c r="P13684" s="14"/>
    </row>
    <row r="13685" spans="9:16" x14ac:dyDescent="0.25">
      <c r="I13685" s="14"/>
      <c r="J13685" s="14"/>
      <c r="K13685" s="14"/>
      <c r="L13685" s="14"/>
      <c r="M13685" s="14"/>
      <c r="N13685" s="14"/>
      <c r="O13685" s="14"/>
      <c r="P13685" s="14"/>
    </row>
    <row r="13686" spans="9:16" x14ac:dyDescent="0.25">
      <c r="I13686" s="14"/>
      <c r="J13686" s="14"/>
      <c r="K13686" s="14"/>
      <c r="L13686" s="14"/>
      <c r="M13686" s="14"/>
      <c r="N13686" s="14"/>
      <c r="O13686" s="14"/>
      <c r="P13686" s="14"/>
    </row>
    <row r="13687" spans="9:16" x14ac:dyDescent="0.25">
      <c r="I13687" s="14"/>
      <c r="J13687" s="14"/>
      <c r="K13687" s="14"/>
      <c r="L13687" s="14"/>
      <c r="M13687" s="14"/>
      <c r="N13687" s="14"/>
      <c r="O13687" s="14"/>
      <c r="P13687" s="14"/>
    </row>
    <row r="13688" spans="9:16" x14ac:dyDescent="0.25">
      <c r="I13688" s="14"/>
      <c r="J13688" s="14"/>
      <c r="K13688" s="14"/>
      <c r="L13688" s="14"/>
      <c r="M13688" s="14"/>
      <c r="N13688" s="14"/>
      <c r="O13688" s="14"/>
      <c r="P13688" s="14"/>
    </row>
    <row r="13689" spans="9:16" x14ac:dyDescent="0.25">
      <c r="I13689" s="14"/>
      <c r="J13689" s="14"/>
      <c r="K13689" s="14"/>
      <c r="L13689" s="14"/>
      <c r="M13689" s="14"/>
      <c r="N13689" s="14"/>
      <c r="O13689" s="14"/>
      <c r="P13689" s="14"/>
    </row>
    <row r="13690" spans="9:16" x14ac:dyDescent="0.25">
      <c r="I13690" s="14"/>
      <c r="J13690" s="14"/>
      <c r="K13690" s="14"/>
      <c r="L13690" s="14"/>
      <c r="M13690" s="14"/>
      <c r="N13690" s="14"/>
      <c r="O13690" s="14"/>
      <c r="P13690" s="14"/>
    </row>
    <row r="13691" spans="9:16" x14ac:dyDescent="0.25">
      <c r="I13691" s="14"/>
      <c r="J13691" s="14"/>
      <c r="K13691" s="14"/>
      <c r="L13691" s="14"/>
      <c r="M13691" s="14"/>
      <c r="N13691" s="14"/>
      <c r="O13691" s="14"/>
      <c r="P13691" s="14"/>
    </row>
    <row r="13692" spans="9:16" x14ac:dyDescent="0.25">
      <c r="I13692" s="14"/>
      <c r="J13692" s="14"/>
      <c r="K13692" s="14"/>
      <c r="L13692" s="14"/>
      <c r="M13692" s="14"/>
      <c r="N13692" s="14"/>
      <c r="O13692" s="14"/>
      <c r="P13692" s="14"/>
    </row>
    <row r="13693" spans="9:16" x14ac:dyDescent="0.25">
      <c r="I13693" s="14"/>
      <c r="J13693" s="14"/>
      <c r="K13693" s="14"/>
      <c r="L13693" s="14"/>
      <c r="M13693" s="14"/>
      <c r="N13693" s="14"/>
      <c r="O13693" s="14"/>
      <c r="P13693" s="14"/>
    </row>
    <row r="13694" spans="9:16" x14ac:dyDescent="0.25">
      <c r="I13694" s="14"/>
      <c r="J13694" s="14"/>
      <c r="K13694" s="14"/>
      <c r="L13694" s="14"/>
      <c r="M13694" s="14"/>
      <c r="N13694" s="14"/>
      <c r="O13694" s="14"/>
      <c r="P13694" s="14"/>
    </row>
    <row r="13695" spans="9:16" x14ac:dyDescent="0.25">
      <c r="I13695" s="14"/>
      <c r="J13695" s="14"/>
      <c r="K13695" s="14"/>
      <c r="L13695" s="14"/>
      <c r="M13695" s="14"/>
      <c r="N13695" s="14"/>
      <c r="O13695" s="14"/>
      <c r="P13695" s="14"/>
    </row>
    <row r="13696" spans="9:16" x14ac:dyDescent="0.25">
      <c r="I13696" s="14"/>
      <c r="J13696" s="14"/>
      <c r="K13696" s="14"/>
      <c r="L13696" s="14"/>
      <c r="M13696" s="14"/>
      <c r="N13696" s="14"/>
      <c r="O13696" s="14"/>
      <c r="P13696" s="14"/>
    </row>
    <row r="13697" spans="9:16" x14ac:dyDescent="0.25">
      <c r="I13697" s="14"/>
      <c r="J13697" s="14"/>
      <c r="K13697" s="14"/>
      <c r="L13697" s="14"/>
      <c r="M13697" s="14"/>
      <c r="N13697" s="14"/>
      <c r="O13697" s="14"/>
      <c r="P13697" s="14"/>
    </row>
    <row r="13698" spans="9:16" x14ac:dyDescent="0.25">
      <c r="I13698" s="14"/>
      <c r="J13698" s="14"/>
      <c r="K13698" s="14"/>
      <c r="L13698" s="14"/>
      <c r="M13698" s="14"/>
      <c r="N13698" s="14"/>
      <c r="O13698" s="14"/>
      <c r="P13698" s="14"/>
    </row>
    <row r="13699" spans="9:16" x14ac:dyDescent="0.25">
      <c r="I13699" s="14"/>
      <c r="J13699" s="14"/>
      <c r="K13699" s="14"/>
      <c r="L13699" s="14"/>
      <c r="M13699" s="14"/>
      <c r="N13699" s="14"/>
      <c r="O13699" s="14"/>
      <c r="P13699" s="14"/>
    </row>
    <row r="13700" spans="9:16" x14ac:dyDescent="0.25">
      <c r="I13700" s="14"/>
      <c r="J13700" s="14"/>
      <c r="K13700" s="14"/>
      <c r="L13700" s="14"/>
      <c r="M13700" s="14"/>
      <c r="N13700" s="14"/>
      <c r="O13700" s="14"/>
      <c r="P13700" s="14"/>
    </row>
    <row r="13701" spans="9:16" x14ac:dyDescent="0.25">
      <c r="I13701" s="14"/>
      <c r="J13701" s="14"/>
      <c r="K13701" s="14"/>
      <c r="L13701" s="14"/>
      <c r="M13701" s="14"/>
      <c r="N13701" s="14"/>
      <c r="O13701" s="14"/>
      <c r="P13701" s="14"/>
    </row>
    <row r="13702" spans="9:16" x14ac:dyDescent="0.25">
      <c r="I13702" s="14"/>
      <c r="J13702" s="14"/>
      <c r="K13702" s="14"/>
      <c r="L13702" s="14"/>
      <c r="M13702" s="14"/>
      <c r="N13702" s="14"/>
      <c r="O13702" s="14"/>
      <c r="P13702" s="14"/>
    </row>
    <row r="13703" spans="9:16" x14ac:dyDescent="0.25">
      <c r="I13703" s="14"/>
      <c r="J13703" s="14"/>
      <c r="K13703" s="14"/>
      <c r="L13703" s="14"/>
      <c r="M13703" s="14"/>
      <c r="N13703" s="14"/>
      <c r="O13703" s="14"/>
      <c r="P13703" s="14"/>
    </row>
    <row r="13704" spans="9:16" x14ac:dyDescent="0.25">
      <c r="I13704" s="14"/>
      <c r="J13704" s="14"/>
      <c r="K13704" s="14"/>
      <c r="L13704" s="14"/>
      <c r="M13704" s="14"/>
      <c r="N13704" s="14"/>
      <c r="O13704" s="14"/>
      <c r="P13704" s="14"/>
    </row>
    <row r="13705" spans="9:16" x14ac:dyDescent="0.25">
      <c r="I13705" s="14"/>
      <c r="J13705" s="14"/>
      <c r="K13705" s="14"/>
      <c r="L13705" s="14"/>
      <c r="M13705" s="14"/>
      <c r="N13705" s="14"/>
      <c r="O13705" s="14"/>
      <c r="P13705" s="14"/>
    </row>
    <row r="13706" spans="9:16" x14ac:dyDescent="0.25">
      <c r="I13706" s="14"/>
      <c r="J13706" s="14"/>
      <c r="K13706" s="14"/>
      <c r="L13706" s="14"/>
      <c r="M13706" s="14"/>
      <c r="N13706" s="14"/>
      <c r="O13706" s="14"/>
      <c r="P13706" s="14"/>
    </row>
    <row r="13707" spans="9:16" x14ac:dyDescent="0.25">
      <c r="I13707" s="14"/>
      <c r="J13707" s="14"/>
      <c r="K13707" s="14"/>
      <c r="L13707" s="14"/>
      <c r="M13707" s="14"/>
      <c r="N13707" s="14"/>
      <c r="O13707" s="14"/>
      <c r="P13707" s="14"/>
    </row>
    <row r="13708" spans="9:16" x14ac:dyDescent="0.25">
      <c r="I13708" s="14"/>
      <c r="J13708" s="14"/>
      <c r="K13708" s="14"/>
      <c r="L13708" s="14"/>
      <c r="M13708" s="14"/>
      <c r="N13708" s="14"/>
      <c r="O13708" s="14"/>
      <c r="P13708" s="14"/>
    </row>
    <row r="13709" spans="9:16" x14ac:dyDescent="0.25">
      <c r="I13709" s="14"/>
      <c r="J13709" s="14"/>
      <c r="K13709" s="14"/>
      <c r="L13709" s="14"/>
      <c r="M13709" s="14"/>
      <c r="N13709" s="14"/>
      <c r="O13709" s="14"/>
      <c r="P13709" s="14"/>
    </row>
    <row r="13710" spans="9:16" x14ac:dyDescent="0.25">
      <c r="I13710" s="14"/>
      <c r="J13710" s="14"/>
      <c r="K13710" s="14"/>
      <c r="L13710" s="14"/>
      <c r="M13710" s="14"/>
      <c r="N13710" s="14"/>
      <c r="O13710" s="14"/>
      <c r="P13710" s="14"/>
    </row>
    <row r="13711" spans="9:16" x14ac:dyDescent="0.25">
      <c r="I13711" s="14"/>
      <c r="J13711" s="14"/>
      <c r="K13711" s="14"/>
      <c r="L13711" s="14"/>
      <c r="M13711" s="14"/>
      <c r="N13711" s="14"/>
      <c r="O13711" s="14"/>
      <c r="P13711" s="14"/>
    </row>
    <row r="13712" spans="9:16" x14ac:dyDescent="0.25">
      <c r="I13712" s="14"/>
      <c r="J13712" s="14"/>
      <c r="K13712" s="14"/>
      <c r="L13712" s="14"/>
      <c r="M13712" s="14"/>
      <c r="N13712" s="14"/>
      <c r="O13712" s="14"/>
      <c r="P13712" s="14"/>
    </row>
    <row r="13713" spans="9:16" x14ac:dyDescent="0.25">
      <c r="I13713" s="14"/>
      <c r="J13713" s="14"/>
      <c r="K13713" s="14"/>
      <c r="L13713" s="14"/>
      <c r="M13713" s="14"/>
      <c r="N13713" s="14"/>
      <c r="O13713" s="14"/>
      <c r="P13713" s="14"/>
    </row>
    <row r="13714" spans="9:16" x14ac:dyDescent="0.25">
      <c r="I13714" s="14"/>
      <c r="J13714" s="14"/>
      <c r="K13714" s="14"/>
      <c r="L13714" s="14"/>
      <c r="M13714" s="14"/>
      <c r="N13714" s="14"/>
      <c r="O13714" s="14"/>
      <c r="P13714" s="14"/>
    </row>
    <row r="13715" spans="9:16" x14ac:dyDescent="0.25">
      <c r="I13715" s="14"/>
      <c r="J13715" s="14"/>
      <c r="K13715" s="14"/>
      <c r="L13715" s="14"/>
      <c r="M13715" s="14"/>
      <c r="N13715" s="14"/>
      <c r="O13715" s="14"/>
      <c r="P13715" s="14"/>
    </row>
    <row r="13716" spans="9:16" x14ac:dyDescent="0.25">
      <c r="I13716" s="14"/>
      <c r="J13716" s="14"/>
      <c r="K13716" s="14"/>
      <c r="L13716" s="14"/>
      <c r="M13716" s="14"/>
      <c r="N13716" s="14"/>
      <c r="O13716" s="14"/>
      <c r="P13716" s="14"/>
    </row>
    <row r="13717" spans="9:16" x14ac:dyDescent="0.25">
      <c r="I13717" s="14"/>
      <c r="J13717" s="14"/>
      <c r="K13717" s="14"/>
      <c r="L13717" s="14"/>
      <c r="M13717" s="14"/>
      <c r="N13717" s="14"/>
      <c r="O13717" s="14"/>
      <c r="P13717" s="14"/>
    </row>
    <row r="13718" spans="9:16" x14ac:dyDescent="0.25">
      <c r="I13718" s="14"/>
      <c r="J13718" s="14"/>
      <c r="K13718" s="14"/>
      <c r="L13718" s="14"/>
      <c r="M13718" s="14"/>
      <c r="N13718" s="14"/>
      <c r="O13718" s="14"/>
      <c r="P13718" s="14"/>
    </row>
    <row r="13719" spans="9:16" x14ac:dyDescent="0.25">
      <c r="I13719" s="14"/>
      <c r="J13719" s="14"/>
      <c r="K13719" s="14"/>
      <c r="L13719" s="14"/>
      <c r="M13719" s="14"/>
      <c r="N13719" s="14"/>
      <c r="O13719" s="14"/>
      <c r="P13719" s="14"/>
    </row>
    <row r="13720" spans="9:16" x14ac:dyDescent="0.25">
      <c r="I13720" s="14"/>
      <c r="J13720" s="14"/>
      <c r="K13720" s="14"/>
      <c r="L13720" s="14"/>
      <c r="M13720" s="14"/>
      <c r="N13720" s="14"/>
      <c r="O13720" s="14"/>
      <c r="P13720" s="14"/>
    </row>
    <row r="13721" spans="9:16" x14ac:dyDescent="0.25">
      <c r="I13721" s="14"/>
      <c r="J13721" s="14"/>
      <c r="K13721" s="14"/>
      <c r="L13721" s="14"/>
      <c r="M13721" s="14"/>
      <c r="N13721" s="14"/>
      <c r="O13721" s="14"/>
      <c r="P13721" s="14"/>
    </row>
    <row r="13722" spans="9:16" x14ac:dyDescent="0.25">
      <c r="I13722" s="14"/>
      <c r="J13722" s="14"/>
      <c r="K13722" s="14"/>
      <c r="L13722" s="14"/>
      <c r="M13722" s="14"/>
      <c r="N13722" s="14"/>
      <c r="O13722" s="14"/>
      <c r="P13722" s="14"/>
    </row>
    <row r="13723" spans="9:16" x14ac:dyDescent="0.25">
      <c r="I13723" s="14"/>
      <c r="J13723" s="14"/>
      <c r="K13723" s="14"/>
      <c r="L13723" s="14"/>
      <c r="M13723" s="14"/>
      <c r="N13723" s="14"/>
      <c r="O13723" s="14"/>
      <c r="P13723" s="14"/>
    </row>
    <row r="13724" spans="9:16" x14ac:dyDescent="0.25">
      <c r="I13724" s="14"/>
      <c r="J13724" s="14"/>
      <c r="K13724" s="14"/>
      <c r="L13724" s="14"/>
      <c r="M13724" s="14"/>
      <c r="N13724" s="14"/>
      <c r="O13724" s="14"/>
      <c r="P13724" s="14"/>
    </row>
    <row r="13725" spans="9:16" x14ac:dyDescent="0.25">
      <c r="I13725" s="14"/>
      <c r="J13725" s="14"/>
      <c r="K13725" s="14"/>
      <c r="L13725" s="14"/>
      <c r="M13725" s="14"/>
      <c r="N13725" s="14"/>
      <c r="O13725" s="14"/>
      <c r="P13725" s="14"/>
    </row>
    <row r="13726" spans="9:16" x14ac:dyDescent="0.25">
      <c r="I13726" s="14"/>
      <c r="J13726" s="14"/>
      <c r="K13726" s="14"/>
      <c r="L13726" s="14"/>
      <c r="M13726" s="14"/>
      <c r="N13726" s="14"/>
      <c r="O13726" s="14"/>
      <c r="P13726" s="14"/>
    </row>
    <row r="13727" spans="9:16" x14ac:dyDescent="0.25">
      <c r="I13727" s="14"/>
      <c r="J13727" s="14"/>
      <c r="K13727" s="14"/>
      <c r="L13727" s="14"/>
      <c r="M13727" s="14"/>
      <c r="N13727" s="14"/>
      <c r="O13727" s="14"/>
      <c r="P13727" s="14"/>
    </row>
    <row r="13728" spans="9:16" x14ac:dyDescent="0.25">
      <c r="I13728" s="14"/>
      <c r="J13728" s="14"/>
      <c r="K13728" s="14"/>
      <c r="L13728" s="14"/>
      <c r="M13728" s="14"/>
      <c r="N13728" s="14"/>
      <c r="O13728" s="14"/>
      <c r="P13728" s="14"/>
    </row>
    <row r="13729" spans="9:16" x14ac:dyDescent="0.25">
      <c r="I13729" s="14"/>
      <c r="J13729" s="14"/>
      <c r="K13729" s="14"/>
      <c r="L13729" s="14"/>
      <c r="M13729" s="14"/>
      <c r="N13729" s="14"/>
      <c r="O13729" s="14"/>
      <c r="P13729" s="14"/>
    </row>
    <row r="13730" spans="9:16" x14ac:dyDescent="0.25">
      <c r="I13730" s="14"/>
      <c r="J13730" s="14"/>
      <c r="K13730" s="14"/>
      <c r="L13730" s="14"/>
      <c r="M13730" s="14"/>
      <c r="N13730" s="14"/>
      <c r="O13730" s="14"/>
      <c r="P13730" s="14"/>
    </row>
    <row r="13731" spans="9:16" x14ac:dyDescent="0.25">
      <c r="I13731" s="14"/>
      <c r="J13731" s="14"/>
      <c r="K13731" s="14"/>
      <c r="L13731" s="14"/>
      <c r="M13731" s="14"/>
      <c r="N13731" s="14"/>
      <c r="O13731" s="14"/>
      <c r="P13731" s="14"/>
    </row>
    <row r="13732" spans="9:16" x14ac:dyDescent="0.25">
      <c r="I13732" s="14"/>
      <c r="J13732" s="14"/>
      <c r="K13732" s="14"/>
      <c r="L13732" s="14"/>
      <c r="M13732" s="14"/>
      <c r="N13732" s="14"/>
      <c r="O13732" s="14"/>
      <c r="P13732" s="14"/>
    </row>
    <row r="13733" spans="9:16" x14ac:dyDescent="0.25">
      <c r="I13733" s="14"/>
      <c r="J13733" s="14"/>
      <c r="K13733" s="14"/>
      <c r="L13733" s="14"/>
      <c r="M13733" s="14"/>
      <c r="N13733" s="14"/>
      <c r="O13733" s="14"/>
      <c r="P13733" s="14"/>
    </row>
    <row r="13734" spans="9:16" x14ac:dyDescent="0.25">
      <c r="I13734" s="14"/>
      <c r="J13734" s="14"/>
      <c r="K13734" s="14"/>
      <c r="L13734" s="14"/>
      <c r="M13734" s="14"/>
      <c r="N13734" s="14"/>
      <c r="O13734" s="14"/>
      <c r="P13734" s="14"/>
    </row>
    <row r="13735" spans="9:16" x14ac:dyDescent="0.25">
      <c r="I13735" s="14"/>
      <c r="J13735" s="14"/>
      <c r="K13735" s="14"/>
      <c r="L13735" s="14"/>
      <c r="M13735" s="14"/>
      <c r="N13735" s="14"/>
      <c r="O13735" s="14"/>
      <c r="P13735" s="14"/>
    </row>
    <row r="13736" spans="9:16" x14ac:dyDescent="0.25">
      <c r="I13736" s="14"/>
      <c r="J13736" s="14"/>
      <c r="K13736" s="14"/>
      <c r="L13736" s="14"/>
      <c r="M13736" s="14"/>
      <c r="N13736" s="14"/>
      <c r="O13736" s="14"/>
      <c r="P13736" s="14"/>
    </row>
    <row r="13737" spans="9:16" x14ac:dyDescent="0.25">
      <c r="I13737" s="14"/>
      <c r="J13737" s="14"/>
      <c r="K13737" s="14"/>
      <c r="L13737" s="14"/>
      <c r="M13737" s="14"/>
      <c r="N13737" s="14"/>
      <c r="O13737" s="14"/>
      <c r="P13737" s="14"/>
    </row>
    <row r="13738" spans="9:16" x14ac:dyDescent="0.25">
      <c r="I13738" s="14"/>
      <c r="J13738" s="14"/>
      <c r="K13738" s="14"/>
      <c r="L13738" s="14"/>
      <c r="M13738" s="14"/>
      <c r="N13738" s="14"/>
      <c r="O13738" s="14"/>
      <c r="P13738" s="14"/>
    </row>
    <row r="13739" spans="9:16" x14ac:dyDescent="0.25">
      <c r="I13739" s="14"/>
      <c r="J13739" s="14"/>
      <c r="K13739" s="14"/>
      <c r="L13739" s="14"/>
      <c r="M13739" s="14"/>
      <c r="N13739" s="14"/>
      <c r="O13739" s="14"/>
      <c r="P13739" s="14"/>
    </row>
    <row r="13740" spans="9:16" x14ac:dyDescent="0.25">
      <c r="I13740" s="14"/>
      <c r="J13740" s="14"/>
      <c r="K13740" s="14"/>
      <c r="L13740" s="14"/>
      <c r="M13740" s="14"/>
      <c r="N13740" s="14"/>
      <c r="O13740" s="14"/>
      <c r="P13740" s="14"/>
    </row>
    <row r="13741" spans="9:16" x14ac:dyDescent="0.25">
      <c r="I13741" s="14"/>
      <c r="J13741" s="14"/>
      <c r="K13741" s="14"/>
      <c r="L13741" s="14"/>
      <c r="M13741" s="14"/>
      <c r="N13741" s="14"/>
      <c r="O13741" s="14"/>
      <c r="P13741" s="14"/>
    </row>
    <row r="13742" spans="9:16" x14ac:dyDescent="0.25">
      <c r="I13742" s="14"/>
      <c r="J13742" s="14"/>
      <c r="K13742" s="14"/>
      <c r="L13742" s="14"/>
      <c r="M13742" s="14"/>
      <c r="N13742" s="14"/>
      <c r="O13742" s="14"/>
      <c r="P13742" s="14"/>
    </row>
    <row r="13743" spans="9:16" x14ac:dyDescent="0.25">
      <c r="I13743" s="14"/>
      <c r="J13743" s="14"/>
      <c r="K13743" s="14"/>
      <c r="L13743" s="14"/>
      <c r="M13743" s="14"/>
      <c r="N13743" s="14"/>
      <c r="O13743" s="14"/>
      <c r="P13743" s="14"/>
    </row>
    <row r="13744" spans="9:16" x14ac:dyDescent="0.25">
      <c r="I13744" s="14"/>
      <c r="J13744" s="14"/>
      <c r="K13744" s="14"/>
      <c r="L13744" s="14"/>
      <c r="M13744" s="14"/>
      <c r="N13744" s="14"/>
      <c r="O13744" s="14"/>
      <c r="P13744" s="14"/>
    </row>
    <row r="13745" spans="9:16" x14ac:dyDescent="0.25">
      <c r="I13745" s="14"/>
      <c r="J13745" s="14"/>
      <c r="K13745" s="14"/>
      <c r="L13745" s="14"/>
      <c r="M13745" s="14"/>
      <c r="N13745" s="14"/>
      <c r="O13745" s="14"/>
      <c r="P13745" s="14"/>
    </row>
    <row r="13746" spans="9:16" x14ac:dyDescent="0.25">
      <c r="I13746" s="14"/>
      <c r="J13746" s="14"/>
      <c r="K13746" s="14"/>
      <c r="L13746" s="14"/>
      <c r="M13746" s="14"/>
      <c r="N13746" s="14"/>
      <c r="O13746" s="14"/>
      <c r="P13746" s="14"/>
    </row>
    <row r="13747" spans="9:16" x14ac:dyDescent="0.25">
      <c r="I13747" s="14"/>
      <c r="J13747" s="14"/>
      <c r="K13747" s="14"/>
      <c r="L13747" s="14"/>
      <c r="M13747" s="14"/>
      <c r="N13747" s="14"/>
      <c r="O13747" s="14"/>
      <c r="P13747" s="14"/>
    </row>
    <row r="13748" spans="9:16" x14ac:dyDescent="0.25">
      <c r="I13748" s="14"/>
      <c r="J13748" s="14"/>
      <c r="K13748" s="14"/>
      <c r="L13748" s="14"/>
      <c r="M13748" s="14"/>
      <c r="N13748" s="14"/>
      <c r="O13748" s="14"/>
      <c r="P13748" s="14"/>
    </row>
    <row r="13749" spans="9:16" x14ac:dyDescent="0.25">
      <c r="I13749" s="14"/>
      <c r="J13749" s="14"/>
      <c r="K13749" s="14"/>
      <c r="L13749" s="14"/>
      <c r="M13749" s="14"/>
      <c r="N13749" s="14"/>
      <c r="O13749" s="14"/>
      <c r="P13749" s="14"/>
    </row>
    <row r="13750" spans="9:16" x14ac:dyDescent="0.25">
      <c r="I13750" s="14"/>
      <c r="J13750" s="14"/>
      <c r="K13750" s="14"/>
      <c r="L13750" s="14"/>
      <c r="M13750" s="14"/>
      <c r="N13750" s="14"/>
      <c r="O13750" s="14"/>
      <c r="P13750" s="14"/>
    </row>
    <row r="13751" spans="9:16" x14ac:dyDescent="0.25">
      <c r="I13751" s="14"/>
      <c r="J13751" s="14"/>
      <c r="K13751" s="14"/>
      <c r="L13751" s="14"/>
      <c r="M13751" s="14"/>
      <c r="N13751" s="14"/>
      <c r="O13751" s="14"/>
      <c r="P13751" s="14"/>
    </row>
    <row r="13752" spans="9:16" x14ac:dyDescent="0.25">
      <c r="I13752" s="14"/>
      <c r="J13752" s="14"/>
      <c r="K13752" s="14"/>
      <c r="L13752" s="14"/>
      <c r="M13752" s="14"/>
      <c r="N13752" s="14"/>
      <c r="O13752" s="14"/>
      <c r="P13752" s="14"/>
    </row>
    <row r="13753" spans="9:16" x14ac:dyDescent="0.25">
      <c r="I13753" s="14"/>
      <c r="J13753" s="14"/>
      <c r="K13753" s="14"/>
      <c r="L13753" s="14"/>
      <c r="M13753" s="14"/>
      <c r="N13753" s="14"/>
      <c r="O13753" s="14"/>
      <c r="P13753" s="14"/>
    </row>
    <row r="13754" spans="9:16" x14ac:dyDescent="0.25">
      <c r="I13754" s="14"/>
      <c r="J13754" s="14"/>
      <c r="K13754" s="14"/>
      <c r="L13754" s="14"/>
      <c r="M13754" s="14"/>
      <c r="N13754" s="14"/>
      <c r="O13754" s="14"/>
      <c r="P13754" s="14"/>
    </row>
    <row r="13755" spans="9:16" x14ac:dyDescent="0.25">
      <c r="I13755" s="14"/>
      <c r="J13755" s="14"/>
      <c r="K13755" s="14"/>
      <c r="L13755" s="14"/>
      <c r="M13755" s="14"/>
      <c r="N13755" s="14"/>
      <c r="O13755" s="14"/>
      <c r="P13755" s="14"/>
    </row>
    <row r="13756" spans="9:16" x14ac:dyDescent="0.25">
      <c r="I13756" s="14"/>
      <c r="J13756" s="14"/>
      <c r="K13756" s="14"/>
      <c r="L13756" s="14"/>
      <c r="M13756" s="14"/>
      <c r="N13756" s="14"/>
      <c r="O13756" s="14"/>
      <c r="P13756" s="14"/>
    </row>
    <row r="13757" spans="9:16" x14ac:dyDescent="0.25">
      <c r="I13757" s="14"/>
      <c r="J13757" s="14"/>
      <c r="K13757" s="14"/>
      <c r="L13757" s="14"/>
      <c r="M13757" s="14"/>
      <c r="N13757" s="14"/>
      <c r="O13757" s="14"/>
      <c r="P13757" s="14"/>
    </row>
    <row r="13758" spans="9:16" x14ac:dyDescent="0.25">
      <c r="I13758" s="14"/>
      <c r="J13758" s="14"/>
      <c r="K13758" s="14"/>
      <c r="L13758" s="14"/>
      <c r="M13758" s="14"/>
      <c r="N13758" s="14"/>
      <c r="O13758" s="14"/>
      <c r="P13758" s="14"/>
    </row>
    <row r="13759" spans="9:16" x14ac:dyDescent="0.25">
      <c r="I13759" s="14"/>
      <c r="J13759" s="14"/>
      <c r="K13759" s="14"/>
      <c r="L13759" s="14"/>
      <c r="M13759" s="14"/>
      <c r="N13759" s="14"/>
      <c r="O13759" s="14"/>
      <c r="P13759" s="14"/>
    </row>
    <row r="13760" spans="9:16" x14ac:dyDescent="0.25">
      <c r="I13760" s="14"/>
      <c r="J13760" s="14"/>
      <c r="K13760" s="14"/>
      <c r="L13760" s="14"/>
      <c r="M13760" s="14"/>
      <c r="N13760" s="14"/>
      <c r="O13760" s="14"/>
      <c r="P13760" s="14"/>
    </row>
    <row r="13761" spans="9:16" x14ac:dyDescent="0.25">
      <c r="I13761" s="14"/>
      <c r="J13761" s="14"/>
      <c r="K13761" s="14"/>
      <c r="L13761" s="14"/>
      <c r="M13761" s="14"/>
      <c r="N13761" s="14"/>
      <c r="O13761" s="14"/>
      <c r="P13761" s="14"/>
    </row>
    <row r="13762" spans="9:16" x14ac:dyDescent="0.25">
      <c r="I13762" s="14"/>
      <c r="J13762" s="14"/>
      <c r="K13762" s="14"/>
      <c r="L13762" s="14"/>
      <c r="M13762" s="14"/>
      <c r="N13762" s="14"/>
      <c r="O13762" s="14"/>
      <c r="P13762" s="14"/>
    </row>
    <row r="13763" spans="9:16" x14ac:dyDescent="0.25">
      <c r="I13763" s="14"/>
      <c r="J13763" s="14"/>
      <c r="K13763" s="14"/>
      <c r="L13763" s="14"/>
      <c r="M13763" s="14"/>
      <c r="N13763" s="14"/>
      <c r="O13763" s="14"/>
      <c r="P13763" s="14"/>
    </row>
    <row r="13764" spans="9:16" x14ac:dyDescent="0.25">
      <c r="I13764" s="14"/>
      <c r="J13764" s="14"/>
      <c r="K13764" s="14"/>
      <c r="L13764" s="14"/>
      <c r="M13764" s="14"/>
      <c r="N13764" s="14"/>
      <c r="O13764" s="14"/>
      <c r="P13764" s="14"/>
    </row>
    <row r="13765" spans="9:16" x14ac:dyDescent="0.25">
      <c r="I13765" s="14"/>
      <c r="J13765" s="14"/>
      <c r="K13765" s="14"/>
      <c r="L13765" s="14"/>
      <c r="M13765" s="14"/>
      <c r="N13765" s="14"/>
      <c r="O13765" s="14"/>
      <c r="P13765" s="14"/>
    </row>
    <row r="13766" spans="9:16" x14ac:dyDescent="0.25">
      <c r="I13766" s="14"/>
      <c r="J13766" s="14"/>
      <c r="K13766" s="14"/>
      <c r="L13766" s="14"/>
      <c r="M13766" s="14"/>
      <c r="N13766" s="14"/>
      <c r="O13766" s="14"/>
      <c r="P13766" s="14"/>
    </row>
    <row r="13767" spans="9:16" x14ac:dyDescent="0.25">
      <c r="I13767" s="14"/>
      <c r="J13767" s="14"/>
      <c r="K13767" s="14"/>
      <c r="L13767" s="14"/>
      <c r="M13767" s="14"/>
      <c r="N13767" s="14"/>
      <c r="O13767" s="14"/>
      <c r="P13767" s="14"/>
    </row>
    <row r="13768" spans="9:16" x14ac:dyDescent="0.25">
      <c r="I13768" s="14"/>
      <c r="J13768" s="14"/>
      <c r="K13768" s="14"/>
      <c r="L13768" s="14"/>
      <c r="M13768" s="14"/>
      <c r="N13768" s="14"/>
      <c r="O13768" s="14"/>
      <c r="P13768" s="14"/>
    </row>
    <row r="13769" spans="9:16" x14ac:dyDescent="0.25">
      <c r="I13769" s="14"/>
      <c r="J13769" s="14"/>
      <c r="K13769" s="14"/>
      <c r="L13769" s="14"/>
      <c r="M13769" s="14"/>
      <c r="N13769" s="14"/>
      <c r="O13769" s="14"/>
      <c r="P13769" s="14"/>
    </row>
    <row r="13770" spans="9:16" x14ac:dyDescent="0.25">
      <c r="I13770" s="14"/>
      <c r="J13770" s="14"/>
      <c r="K13770" s="14"/>
      <c r="L13770" s="14"/>
      <c r="M13770" s="14"/>
      <c r="N13770" s="14"/>
      <c r="O13770" s="14"/>
      <c r="P13770" s="14"/>
    </row>
    <row r="13771" spans="9:16" x14ac:dyDescent="0.25">
      <c r="I13771" s="14"/>
      <c r="J13771" s="14"/>
      <c r="K13771" s="14"/>
      <c r="L13771" s="14"/>
      <c r="M13771" s="14"/>
      <c r="N13771" s="14"/>
      <c r="O13771" s="14"/>
      <c r="P13771" s="14"/>
    </row>
    <row r="13772" spans="9:16" x14ac:dyDescent="0.25">
      <c r="I13772" s="14"/>
      <c r="J13772" s="14"/>
      <c r="K13772" s="14"/>
      <c r="L13772" s="14"/>
      <c r="M13772" s="14"/>
      <c r="N13772" s="14"/>
      <c r="O13772" s="14"/>
      <c r="P13772" s="14"/>
    </row>
    <row r="13773" spans="9:16" x14ac:dyDescent="0.25">
      <c r="I13773" s="14"/>
      <c r="J13773" s="14"/>
      <c r="K13773" s="14"/>
      <c r="L13773" s="14"/>
      <c r="M13773" s="14"/>
      <c r="N13773" s="14"/>
      <c r="O13773" s="14"/>
      <c r="P13773" s="14"/>
    </row>
    <row r="13774" spans="9:16" x14ac:dyDescent="0.25">
      <c r="I13774" s="14"/>
      <c r="J13774" s="14"/>
      <c r="K13774" s="14"/>
      <c r="L13774" s="14"/>
      <c r="M13774" s="14"/>
      <c r="N13774" s="14"/>
      <c r="O13774" s="14"/>
      <c r="P13774" s="14"/>
    </row>
    <row r="13775" spans="9:16" x14ac:dyDescent="0.25">
      <c r="I13775" s="14"/>
      <c r="J13775" s="14"/>
      <c r="K13775" s="14"/>
      <c r="L13775" s="14"/>
      <c r="M13775" s="14"/>
      <c r="N13775" s="14"/>
      <c r="O13775" s="14"/>
      <c r="P13775" s="14"/>
    </row>
    <row r="13776" spans="9:16" x14ac:dyDescent="0.25">
      <c r="I13776" s="14"/>
      <c r="J13776" s="14"/>
      <c r="K13776" s="14"/>
      <c r="L13776" s="14"/>
      <c r="M13776" s="14"/>
      <c r="N13776" s="14"/>
      <c r="O13776" s="14"/>
      <c r="P13776" s="14"/>
    </row>
    <row r="13777" spans="9:16" x14ac:dyDescent="0.25">
      <c r="I13777" s="14"/>
      <c r="J13777" s="14"/>
      <c r="K13777" s="14"/>
      <c r="L13777" s="14"/>
      <c r="M13777" s="14"/>
      <c r="N13777" s="14"/>
      <c r="O13777" s="14"/>
      <c r="P13777" s="14"/>
    </row>
    <row r="13778" spans="9:16" x14ac:dyDescent="0.25">
      <c r="I13778" s="14"/>
      <c r="J13778" s="14"/>
      <c r="K13778" s="14"/>
      <c r="L13778" s="14"/>
      <c r="M13778" s="14"/>
      <c r="N13778" s="14"/>
      <c r="O13778" s="14"/>
      <c r="P13778" s="14"/>
    </row>
    <row r="13779" spans="9:16" x14ac:dyDescent="0.25">
      <c r="I13779" s="14"/>
      <c r="J13779" s="14"/>
      <c r="K13779" s="14"/>
      <c r="L13779" s="14"/>
      <c r="M13779" s="14"/>
      <c r="N13779" s="14"/>
      <c r="O13779" s="14"/>
      <c r="P13779" s="14"/>
    </row>
    <row r="13780" spans="9:16" x14ac:dyDescent="0.25">
      <c r="I13780" s="14"/>
      <c r="J13780" s="14"/>
      <c r="K13780" s="14"/>
      <c r="L13780" s="14"/>
      <c r="M13780" s="14"/>
      <c r="N13780" s="14"/>
      <c r="O13780" s="14"/>
      <c r="P13780" s="14"/>
    </row>
    <row r="13781" spans="9:16" x14ac:dyDescent="0.25">
      <c r="I13781" s="14"/>
      <c r="J13781" s="14"/>
      <c r="K13781" s="14"/>
      <c r="L13781" s="14"/>
      <c r="M13781" s="14"/>
      <c r="N13781" s="14"/>
      <c r="O13781" s="14"/>
      <c r="P13781" s="14"/>
    </row>
    <row r="13782" spans="9:16" x14ac:dyDescent="0.25">
      <c r="I13782" s="14"/>
      <c r="J13782" s="14"/>
      <c r="K13782" s="14"/>
      <c r="L13782" s="14"/>
      <c r="M13782" s="14"/>
      <c r="N13782" s="14"/>
      <c r="O13782" s="14"/>
      <c r="P13782" s="14"/>
    </row>
    <row r="13783" spans="9:16" x14ac:dyDescent="0.25">
      <c r="I13783" s="14"/>
      <c r="J13783" s="14"/>
      <c r="K13783" s="14"/>
      <c r="L13783" s="14"/>
      <c r="M13783" s="14"/>
      <c r="N13783" s="14"/>
      <c r="O13783" s="14"/>
      <c r="P13783" s="14"/>
    </row>
    <row r="13784" spans="9:16" x14ac:dyDescent="0.25">
      <c r="I13784" s="14"/>
      <c r="J13784" s="14"/>
      <c r="K13784" s="14"/>
      <c r="L13784" s="14"/>
      <c r="M13784" s="14"/>
      <c r="N13784" s="14"/>
      <c r="O13784" s="14"/>
      <c r="P13784" s="14"/>
    </row>
    <row r="13785" spans="9:16" x14ac:dyDescent="0.25">
      <c r="I13785" s="14"/>
      <c r="J13785" s="14"/>
      <c r="K13785" s="14"/>
      <c r="L13785" s="14"/>
      <c r="M13785" s="14"/>
      <c r="N13785" s="14"/>
      <c r="O13785" s="14"/>
      <c r="P13785" s="14"/>
    </row>
    <row r="13786" spans="9:16" x14ac:dyDescent="0.25">
      <c r="I13786" s="14"/>
      <c r="J13786" s="14"/>
      <c r="K13786" s="14"/>
      <c r="L13786" s="14"/>
      <c r="M13786" s="14"/>
      <c r="N13786" s="14"/>
      <c r="O13786" s="14"/>
      <c r="P13786" s="14"/>
    </row>
    <row r="13787" spans="9:16" x14ac:dyDescent="0.25">
      <c r="I13787" s="14"/>
      <c r="J13787" s="14"/>
      <c r="K13787" s="14"/>
      <c r="L13787" s="14"/>
      <c r="M13787" s="14"/>
      <c r="N13787" s="14"/>
      <c r="O13787" s="14"/>
      <c r="P13787" s="14"/>
    </row>
    <row r="13788" spans="9:16" x14ac:dyDescent="0.25">
      <c r="I13788" s="14"/>
      <c r="J13788" s="14"/>
      <c r="K13788" s="14"/>
      <c r="L13788" s="14"/>
      <c r="M13788" s="14"/>
      <c r="N13788" s="14"/>
      <c r="O13788" s="14"/>
      <c r="P13788" s="14"/>
    </row>
    <row r="13789" spans="9:16" x14ac:dyDescent="0.25">
      <c r="I13789" s="14"/>
      <c r="J13789" s="14"/>
      <c r="K13789" s="14"/>
      <c r="L13789" s="14"/>
      <c r="M13789" s="14"/>
      <c r="N13789" s="14"/>
      <c r="O13789" s="14"/>
      <c r="P13789" s="14"/>
    </row>
    <row r="13790" spans="9:16" x14ac:dyDescent="0.25">
      <c r="I13790" s="14"/>
      <c r="J13790" s="14"/>
      <c r="K13790" s="14"/>
      <c r="L13790" s="14"/>
      <c r="M13790" s="14"/>
      <c r="N13790" s="14"/>
      <c r="O13790" s="14"/>
      <c r="P13790" s="14"/>
    </row>
    <row r="13791" spans="9:16" x14ac:dyDescent="0.25">
      <c r="I13791" s="14"/>
      <c r="J13791" s="14"/>
      <c r="K13791" s="14"/>
      <c r="L13791" s="14"/>
      <c r="M13791" s="14"/>
      <c r="N13791" s="14"/>
      <c r="O13791" s="14"/>
      <c r="P13791" s="14"/>
    </row>
    <row r="13792" spans="9:16" x14ac:dyDescent="0.25">
      <c r="I13792" s="14"/>
      <c r="J13792" s="14"/>
      <c r="K13792" s="14"/>
      <c r="L13792" s="14"/>
      <c r="M13792" s="14"/>
      <c r="N13792" s="14"/>
      <c r="O13792" s="14"/>
      <c r="P13792" s="14"/>
    </row>
    <row r="13793" spans="9:16" x14ac:dyDescent="0.25">
      <c r="I13793" s="14"/>
      <c r="J13793" s="14"/>
      <c r="K13793" s="14"/>
      <c r="L13793" s="14"/>
      <c r="M13793" s="14"/>
      <c r="N13793" s="14"/>
      <c r="O13793" s="14"/>
      <c r="P13793" s="14"/>
    </row>
    <row r="13794" spans="9:16" x14ac:dyDescent="0.25">
      <c r="I13794" s="14"/>
      <c r="J13794" s="14"/>
      <c r="K13794" s="14"/>
      <c r="L13794" s="14"/>
      <c r="M13794" s="14"/>
      <c r="N13794" s="14"/>
      <c r="O13794" s="14"/>
      <c r="P13794" s="14"/>
    </row>
    <row r="13795" spans="9:16" x14ac:dyDescent="0.25">
      <c r="I13795" s="14"/>
      <c r="J13795" s="14"/>
      <c r="K13795" s="14"/>
      <c r="L13795" s="14"/>
      <c r="M13795" s="14"/>
      <c r="N13795" s="14"/>
      <c r="O13795" s="14"/>
      <c r="P13795" s="14"/>
    </row>
    <row r="13796" spans="9:16" x14ac:dyDescent="0.25">
      <c r="I13796" s="14"/>
      <c r="J13796" s="14"/>
      <c r="K13796" s="14"/>
      <c r="L13796" s="14"/>
      <c r="M13796" s="14"/>
      <c r="N13796" s="14"/>
      <c r="O13796" s="14"/>
      <c r="P13796" s="14"/>
    </row>
    <row r="13797" spans="9:16" x14ac:dyDescent="0.25">
      <c r="I13797" s="14"/>
      <c r="J13797" s="14"/>
      <c r="K13797" s="14"/>
      <c r="L13797" s="14"/>
      <c r="M13797" s="14"/>
      <c r="N13797" s="14"/>
      <c r="O13797" s="14"/>
      <c r="P13797" s="14"/>
    </row>
    <row r="13798" spans="9:16" x14ac:dyDescent="0.25">
      <c r="I13798" s="14"/>
      <c r="J13798" s="14"/>
      <c r="K13798" s="14"/>
      <c r="L13798" s="14"/>
      <c r="M13798" s="14"/>
      <c r="N13798" s="14"/>
      <c r="O13798" s="14"/>
      <c r="P13798" s="14"/>
    </row>
    <row r="13799" spans="9:16" x14ac:dyDescent="0.25">
      <c r="I13799" s="14"/>
      <c r="J13799" s="14"/>
      <c r="K13799" s="14"/>
      <c r="L13799" s="14"/>
      <c r="M13799" s="14"/>
      <c r="N13799" s="14"/>
      <c r="O13799" s="14"/>
      <c r="P13799" s="14"/>
    </row>
    <row r="13800" spans="9:16" x14ac:dyDescent="0.25">
      <c r="I13800" s="14"/>
      <c r="J13800" s="14"/>
      <c r="K13800" s="14"/>
      <c r="L13800" s="14"/>
      <c r="M13800" s="14"/>
      <c r="N13800" s="14"/>
      <c r="O13800" s="14"/>
      <c r="P13800" s="14"/>
    </row>
    <row r="13801" spans="9:16" x14ac:dyDescent="0.25">
      <c r="I13801" s="14"/>
      <c r="J13801" s="14"/>
      <c r="K13801" s="14"/>
      <c r="L13801" s="14"/>
      <c r="M13801" s="14"/>
      <c r="N13801" s="14"/>
      <c r="O13801" s="14"/>
      <c r="P13801" s="14"/>
    </row>
    <row r="13802" spans="9:16" x14ac:dyDescent="0.25">
      <c r="I13802" s="14"/>
      <c r="J13802" s="14"/>
      <c r="K13802" s="14"/>
      <c r="L13802" s="14"/>
      <c r="M13802" s="14"/>
      <c r="N13802" s="14"/>
      <c r="O13802" s="14"/>
      <c r="P13802" s="14"/>
    </row>
    <row r="13803" spans="9:16" x14ac:dyDescent="0.25">
      <c r="I13803" s="14"/>
      <c r="J13803" s="14"/>
      <c r="K13803" s="14"/>
      <c r="L13803" s="14"/>
      <c r="M13803" s="14"/>
      <c r="N13803" s="14"/>
      <c r="O13803" s="14"/>
      <c r="P13803" s="14"/>
    </row>
    <row r="13804" spans="9:16" x14ac:dyDescent="0.25">
      <c r="I13804" s="14"/>
      <c r="J13804" s="14"/>
      <c r="K13804" s="14"/>
      <c r="L13804" s="14"/>
      <c r="M13804" s="14"/>
      <c r="N13804" s="14"/>
      <c r="O13804" s="14"/>
      <c r="P13804" s="14"/>
    </row>
    <row r="13805" spans="9:16" x14ac:dyDescent="0.25">
      <c r="I13805" s="14"/>
      <c r="J13805" s="14"/>
      <c r="K13805" s="14"/>
      <c r="L13805" s="14"/>
      <c r="M13805" s="14"/>
      <c r="N13805" s="14"/>
      <c r="O13805" s="14"/>
      <c r="P13805" s="14"/>
    </row>
    <row r="13806" spans="9:16" x14ac:dyDescent="0.25">
      <c r="I13806" s="14"/>
      <c r="J13806" s="14"/>
      <c r="K13806" s="14"/>
      <c r="L13806" s="14"/>
      <c r="M13806" s="14"/>
      <c r="N13806" s="14"/>
      <c r="O13806" s="14"/>
      <c r="P13806" s="14"/>
    </row>
    <row r="13807" spans="9:16" x14ac:dyDescent="0.25">
      <c r="I13807" s="14"/>
      <c r="J13807" s="14"/>
      <c r="K13807" s="14"/>
      <c r="L13807" s="14"/>
      <c r="M13807" s="14"/>
      <c r="N13807" s="14"/>
      <c r="O13807" s="14"/>
      <c r="P13807" s="14"/>
    </row>
    <row r="13808" spans="9:16" x14ac:dyDescent="0.25">
      <c r="I13808" s="14"/>
      <c r="J13808" s="14"/>
      <c r="K13808" s="14"/>
      <c r="L13808" s="14"/>
      <c r="M13808" s="14"/>
      <c r="N13808" s="14"/>
      <c r="O13808" s="14"/>
      <c r="P13808" s="14"/>
    </row>
    <row r="13809" spans="9:16" x14ac:dyDescent="0.25">
      <c r="I13809" s="14"/>
      <c r="J13809" s="14"/>
      <c r="K13809" s="14"/>
      <c r="L13809" s="14"/>
      <c r="M13809" s="14"/>
      <c r="N13809" s="14"/>
      <c r="O13809" s="14"/>
      <c r="P13809" s="14"/>
    </row>
    <row r="13810" spans="9:16" x14ac:dyDescent="0.25">
      <c r="I13810" s="14"/>
      <c r="J13810" s="14"/>
      <c r="K13810" s="14"/>
      <c r="L13810" s="14"/>
      <c r="M13810" s="14"/>
      <c r="N13810" s="14"/>
      <c r="O13810" s="14"/>
      <c r="P13810" s="14"/>
    </row>
    <row r="13811" spans="9:16" x14ac:dyDescent="0.25">
      <c r="I13811" s="14"/>
      <c r="J13811" s="14"/>
      <c r="K13811" s="14"/>
      <c r="L13811" s="14"/>
      <c r="M13811" s="14"/>
      <c r="N13811" s="14"/>
      <c r="O13811" s="14"/>
      <c r="P13811" s="14"/>
    </row>
    <row r="13812" spans="9:16" x14ac:dyDescent="0.25">
      <c r="I13812" s="14"/>
      <c r="J13812" s="14"/>
      <c r="K13812" s="14"/>
      <c r="L13812" s="14"/>
      <c r="M13812" s="14"/>
      <c r="N13812" s="14"/>
      <c r="O13812" s="14"/>
      <c r="P13812" s="14"/>
    </row>
    <row r="13813" spans="9:16" x14ac:dyDescent="0.25">
      <c r="I13813" s="14"/>
      <c r="J13813" s="14"/>
      <c r="K13813" s="14"/>
      <c r="L13813" s="14"/>
      <c r="M13813" s="14"/>
      <c r="N13813" s="14"/>
      <c r="O13813" s="14"/>
      <c r="P13813" s="14"/>
    </row>
    <row r="13814" spans="9:16" x14ac:dyDescent="0.25">
      <c r="I13814" s="14"/>
      <c r="J13814" s="14"/>
      <c r="K13814" s="14"/>
      <c r="L13814" s="14"/>
      <c r="M13814" s="14"/>
      <c r="N13814" s="14"/>
      <c r="O13814" s="14"/>
      <c r="P13814" s="14"/>
    </row>
    <row r="13815" spans="9:16" x14ac:dyDescent="0.25">
      <c r="I13815" s="14"/>
      <c r="J13815" s="14"/>
      <c r="K13815" s="14"/>
      <c r="L13815" s="14"/>
      <c r="M13815" s="14"/>
      <c r="N13815" s="14"/>
      <c r="O13815" s="14"/>
      <c r="P13815" s="14"/>
    </row>
    <row r="13816" spans="9:16" x14ac:dyDescent="0.25">
      <c r="I13816" s="14"/>
      <c r="J13816" s="14"/>
      <c r="K13816" s="14"/>
      <c r="L13816" s="14"/>
      <c r="M13816" s="14"/>
      <c r="N13816" s="14"/>
      <c r="O13816" s="14"/>
      <c r="P13816" s="14"/>
    </row>
    <row r="13817" spans="9:16" x14ac:dyDescent="0.25">
      <c r="I13817" s="14"/>
      <c r="J13817" s="14"/>
      <c r="K13817" s="14"/>
      <c r="L13817" s="14"/>
      <c r="M13817" s="14"/>
      <c r="N13817" s="14"/>
      <c r="O13817" s="14"/>
      <c r="P13817" s="14"/>
    </row>
    <row r="13818" spans="9:16" x14ac:dyDescent="0.25">
      <c r="I13818" s="14"/>
      <c r="J13818" s="14"/>
      <c r="K13818" s="14"/>
      <c r="L13818" s="14"/>
      <c r="M13818" s="14"/>
      <c r="N13818" s="14"/>
      <c r="O13818" s="14"/>
      <c r="P13818" s="14"/>
    </row>
    <row r="13819" spans="9:16" x14ac:dyDescent="0.25">
      <c r="I13819" s="14"/>
      <c r="J13819" s="14"/>
      <c r="K13819" s="14"/>
      <c r="L13819" s="14"/>
      <c r="M13819" s="14"/>
      <c r="N13819" s="14"/>
      <c r="O13819" s="14"/>
      <c r="P13819" s="14"/>
    </row>
    <row r="13820" spans="9:16" x14ac:dyDescent="0.25">
      <c r="I13820" s="14"/>
      <c r="J13820" s="14"/>
      <c r="K13820" s="14"/>
      <c r="L13820" s="14"/>
      <c r="M13820" s="14"/>
      <c r="N13820" s="14"/>
      <c r="O13820" s="14"/>
      <c r="P13820" s="14"/>
    </row>
    <row r="13821" spans="9:16" x14ac:dyDescent="0.25">
      <c r="I13821" s="14"/>
      <c r="J13821" s="14"/>
      <c r="K13821" s="14"/>
      <c r="L13821" s="14"/>
      <c r="M13821" s="14"/>
      <c r="N13821" s="14"/>
      <c r="O13821" s="14"/>
      <c r="P13821" s="14"/>
    </row>
    <row r="13822" spans="9:16" x14ac:dyDescent="0.25">
      <c r="I13822" s="14"/>
      <c r="J13822" s="14"/>
      <c r="K13822" s="14"/>
      <c r="L13822" s="14"/>
      <c r="M13822" s="14"/>
      <c r="N13822" s="14"/>
      <c r="O13822" s="14"/>
      <c r="P13822" s="14"/>
    </row>
    <row r="13823" spans="9:16" x14ac:dyDescent="0.25">
      <c r="I13823" s="14"/>
      <c r="J13823" s="14"/>
      <c r="K13823" s="14"/>
      <c r="L13823" s="14"/>
      <c r="M13823" s="14"/>
      <c r="N13823" s="14"/>
      <c r="O13823" s="14"/>
      <c r="P13823" s="14"/>
    </row>
    <row r="13824" spans="9:16" x14ac:dyDescent="0.25">
      <c r="I13824" s="14"/>
      <c r="J13824" s="14"/>
      <c r="K13824" s="14"/>
      <c r="L13824" s="14"/>
      <c r="M13824" s="14"/>
      <c r="N13824" s="14"/>
      <c r="O13824" s="14"/>
      <c r="P13824" s="14"/>
    </row>
    <row r="13825" spans="9:16" x14ac:dyDescent="0.25">
      <c r="I13825" s="14"/>
      <c r="J13825" s="14"/>
      <c r="K13825" s="14"/>
      <c r="L13825" s="14"/>
      <c r="M13825" s="14"/>
      <c r="N13825" s="14"/>
      <c r="O13825" s="14"/>
      <c r="P13825" s="14"/>
    </row>
    <row r="13826" spans="9:16" x14ac:dyDescent="0.25">
      <c r="I13826" s="14"/>
      <c r="J13826" s="14"/>
      <c r="K13826" s="14"/>
      <c r="L13826" s="14"/>
      <c r="M13826" s="14"/>
      <c r="N13826" s="14"/>
      <c r="O13826" s="14"/>
      <c r="P13826" s="14"/>
    </row>
    <row r="13827" spans="9:16" x14ac:dyDescent="0.25">
      <c r="I13827" s="14"/>
      <c r="J13827" s="14"/>
      <c r="K13827" s="14"/>
      <c r="L13827" s="14"/>
      <c r="M13827" s="14"/>
      <c r="N13827" s="14"/>
      <c r="O13827" s="14"/>
      <c r="P13827" s="14"/>
    </row>
    <row r="13828" spans="9:16" x14ac:dyDescent="0.25">
      <c r="I13828" s="14"/>
      <c r="J13828" s="14"/>
      <c r="K13828" s="14"/>
      <c r="L13828" s="14"/>
      <c r="M13828" s="14"/>
      <c r="N13828" s="14"/>
      <c r="O13828" s="14"/>
      <c r="P13828" s="14"/>
    </row>
    <row r="13829" spans="9:16" x14ac:dyDescent="0.25">
      <c r="I13829" s="14"/>
      <c r="J13829" s="14"/>
      <c r="K13829" s="14"/>
      <c r="L13829" s="14"/>
      <c r="M13829" s="14"/>
      <c r="N13829" s="14"/>
      <c r="O13829" s="14"/>
      <c r="P13829" s="14"/>
    </row>
    <row r="13830" spans="9:16" x14ac:dyDescent="0.25">
      <c r="I13830" s="14"/>
      <c r="J13830" s="14"/>
      <c r="K13830" s="14"/>
      <c r="L13830" s="14"/>
      <c r="M13830" s="14"/>
      <c r="N13830" s="14"/>
      <c r="O13830" s="14"/>
      <c r="P13830" s="14"/>
    </row>
    <row r="13831" spans="9:16" x14ac:dyDescent="0.25">
      <c r="I13831" s="14"/>
      <c r="J13831" s="14"/>
      <c r="K13831" s="14"/>
      <c r="L13831" s="14"/>
      <c r="M13831" s="14"/>
      <c r="N13831" s="14"/>
      <c r="O13831" s="14"/>
      <c r="P13831" s="14"/>
    </row>
    <row r="13832" spans="9:16" x14ac:dyDescent="0.25">
      <c r="I13832" s="14"/>
      <c r="J13832" s="14"/>
      <c r="K13832" s="14"/>
      <c r="L13832" s="14"/>
      <c r="M13832" s="14"/>
      <c r="N13832" s="14"/>
      <c r="O13832" s="14"/>
      <c r="P13832" s="14"/>
    </row>
    <row r="13833" spans="9:16" x14ac:dyDescent="0.25">
      <c r="I13833" s="14"/>
      <c r="J13833" s="14"/>
      <c r="K13833" s="14"/>
      <c r="L13833" s="14"/>
      <c r="M13833" s="14"/>
      <c r="N13833" s="14"/>
      <c r="O13833" s="14"/>
      <c r="P13833" s="14"/>
    </row>
    <row r="13834" spans="9:16" x14ac:dyDescent="0.25">
      <c r="I13834" s="14"/>
      <c r="J13834" s="14"/>
      <c r="K13834" s="14"/>
      <c r="L13834" s="14"/>
      <c r="M13834" s="14"/>
      <c r="N13834" s="14"/>
      <c r="O13834" s="14"/>
      <c r="P13834" s="14"/>
    </row>
    <row r="13835" spans="9:16" x14ac:dyDescent="0.25">
      <c r="I13835" s="14"/>
      <c r="J13835" s="14"/>
      <c r="K13835" s="14"/>
      <c r="L13835" s="14"/>
      <c r="M13835" s="14"/>
      <c r="N13835" s="14"/>
      <c r="O13835" s="14"/>
      <c r="P13835" s="14"/>
    </row>
    <row r="13836" spans="9:16" x14ac:dyDescent="0.25">
      <c r="I13836" s="14"/>
      <c r="J13836" s="14"/>
      <c r="K13836" s="14"/>
      <c r="L13836" s="14"/>
      <c r="M13836" s="14"/>
      <c r="N13836" s="14"/>
      <c r="O13836" s="14"/>
      <c r="P13836" s="14"/>
    </row>
    <row r="13837" spans="9:16" x14ac:dyDescent="0.25">
      <c r="I13837" s="14"/>
      <c r="J13837" s="14"/>
      <c r="K13837" s="14"/>
      <c r="L13837" s="14"/>
      <c r="M13837" s="14"/>
      <c r="N13837" s="14"/>
      <c r="O13837" s="14"/>
      <c r="P13837" s="14"/>
    </row>
    <row r="13838" spans="9:16" x14ac:dyDescent="0.25">
      <c r="I13838" s="14"/>
      <c r="J13838" s="14"/>
      <c r="K13838" s="14"/>
      <c r="L13838" s="14"/>
      <c r="M13838" s="14"/>
      <c r="N13838" s="14"/>
      <c r="O13838" s="14"/>
      <c r="P13838" s="14"/>
    </row>
    <row r="13839" spans="9:16" x14ac:dyDescent="0.25">
      <c r="I13839" s="14"/>
      <c r="J13839" s="14"/>
      <c r="K13839" s="14"/>
      <c r="L13839" s="14"/>
      <c r="M13839" s="14"/>
      <c r="N13839" s="14"/>
      <c r="O13839" s="14"/>
      <c r="P13839" s="14"/>
    </row>
    <row r="13840" spans="9:16" x14ac:dyDescent="0.25">
      <c r="I13840" s="14"/>
      <c r="J13840" s="14"/>
      <c r="K13840" s="14"/>
      <c r="L13840" s="14"/>
      <c r="M13840" s="14"/>
      <c r="N13840" s="14"/>
      <c r="O13840" s="14"/>
      <c r="P13840" s="14"/>
    </row>
    <row r="13841" spans="9:16" x14ac:dyDescent="0.25">
      <c r="I13841" s="14"/>
      <c r="J13841" s="14"/>
      <c r="K13841" s="14"/>
      <c r="L13841" s="14"/>
      <c r="M13841" s="14"/>
      <c r="N13841" s="14"/>
      <c r="O13841" s="14"/>
      <c r="P13841" s="14"/>
    </row>
    <row r="13842" spans="9:16" x14ac:dyDescent="0.25">
      <c r="I13842" s="14"/>
      <c r="J13842" s="14"/>
      <c r="K13842" s="14"/>
      <c r="L13842" s="14"/>
      <c r="M13842" s="14"/>
      <c r="N13842" s="14"/>
      <c r="O13842" s="14"/>
      <c r="P13842" s="14"/>
    </row>
    <row r="13843" spans="9:16" x14ac:dyDescent="0.25">
      <c r="I13843" s="14"/>
      <c r="J13843" s="14"/>
      <c r="K13843" s="14"/>
      <c r="L13843" s="14"/>
      <c r="M13843" s="14"/>
      <c r="N13843" s="14"/>
      <c r="O13843" s="14"/>
      <c r="P13843" s="14"/>
    </row>
    <row r="13844" spans="9:16" x14ac:dyDescent="0.25">
      <c r="I13844" s="14"/>
      <c r="J13844" s="14"/>
      <c r="K13844" s="14"/>
      <c r="L13844" s="14"/>
      <c r="M13844" s="14"/>
      <c r="N13844" s="14"/>
      <c r="O13844" s="14"/>
      <c r="P13844" s="14"/>
    </row>
    <row r="13845" spans="9:16" x14ac:dyDescent="0.25">
      <c r="I13845" s="14"/>
      <c r="J13845" s="14"/>
      <c r="K13845" s="14"/>
      <c r="L13845" s="14"/>
      <c r="M13845" s="14"/>
      <c r="N13845" s="14"/>
      <c r="O13845" s="14"/>
      <c r="P13845" s="14"/>
    </row>
    <row r="13846" spans="9:16" x14ac:dyDescent="0.25">
      <c r="I13846" s="14"/>
      <c r="J13846" s="14"/>
      <c r="K13846" s="14"/>
      <c r="L13846" s="14"/>
      <c r="M13846" s="14"/>
      <c r="N13846" s="14"/>
      <c r="O13846" s="14"/>
      <c r="P13846" s="14"/>
    </row>
    <row r="13847" spans="9:16" x14ac:dyDescent="0.25">
      <c r="I13847" s="14"/>
      <c r="J13847" s="14"/>
      <c r="K13847" s="14"/>
      <c r="L13847" s="14"/>
      <c r="M13847" s="14"/>
      <c r="N13847" s="14"/>
      <c r="O13847" s="14"/>
      <c r="P13847" s="14"/>
    </row>
    <row r="13848" spans="9:16" x14ac:dyDescent="0.25">
      <c r="I13848" s="14"/>
      <c r="J13848" s="14"/>
      <c r="K13848" s="14"/>
      <c r="L13848" s="14"/>
      <c r="M13848" s="14"/>
      <c r="N13848" s="14"/>
      <c r="O13848" s="14"/>
      <c r="P13848" s="14"/>
    </row>
    <row r="13849" spans="9:16" x14ac:dyDescent="0.25">
      <c r="I13849" s="14"/>
      <c r="J13849" s="14"/>
      <c r="K13849" s="14"/>
      <c r="L13849" s="14"/>
      <c r="M13849" s="14"/>
      <c r="N13849" s="14"/>
      <c r="O13849" s="14"/>
      <c r="P13849" s="14"/>
    </row>
    <row r="13850" spans="9:16" x14ac:dyDescent="0.25">
      <c r="I13850" s="14"/>
      <c r="J13850" s="14"/>
      <c r="K13850" s="14"/>
      <c r="L13850" s="14"/>
      <c r="M13850" s="14"/>
      <c r="N13850" s="14"/>
      <c r="O13850" s="14"/>
      <c r="P13850" s="14"/>
    </row>
    <row r="13851" spans="9:16" x14ac:dyDescent="0.25">
      <c r="I13851" s="14"/>
      <c r="J13851" s="14"/>
      <c r="K13851" s="14"/>
      <c r="L13851" s="14"/>
      <c r="M13851" s="14"/>
      <c r="N13851" s="14"/>
      <c r="O13851" s="14"/>
      <c r="P13851" s="14"/>
    </row>
    <row r="13852" spans="9:16" x14ac:dyDescent="0.25">
      <c r="I13852" s="14"/>
      <c r="J13852" s="14"/>
      <c r="K13852" s="14"/>
      <c r="L13852" s="14"/>
      <c r="M13852" s="14"/>
      <c r="N13852" s="14"/>
      <c r="O13852" s="14"/>
      <c r="P13852" s="14"/>
    </row>
    <row r="13853" spans="9:16" x14ac:dyDescent="0.25">
      <c r="I13853" s="14"/>
      <c r="J13853" s="14"/>
      <c r="K13853" s="14"/>
      <c r="L13853" s="14"/>
      <c r="M13853" s="14"/>
      <c r="N13853" s="14"/>
      <c r="O13853" s="14"/>
      <c r="P13853" s="14"/>
    </row>
    <row r="13854" spans="9:16" x14ac:dyDescent="0.25">
      <c r="I13854" s="14"/>
      <c r="J13854" s="14"/>
      <c r="K13854" s="14"/>
      <c r="L13854" s="14"/>
      <c r="M13854" s="14"/>
      <c r="N13854" s="14"/>
      <c r="O13854" s="14"/>
      <c r="P13854" s="14"/>
    </row>
    <row r="13855" spans="9:16" x14ac:dyDescent="0.25">
      <c r="I13855" s="14"/>
      <c r="J13855" s="14"/>
      <c r="K13855" s="14"/>
      <c r="L13855" s="14"/>
      <c r="M13855" s="14"/>
      <c r="N13855" s="14"/>
      <c r="O13855" s="14"/>
      <c r="P13855" s="14"/>
    </row>
    <row r="13856" spans="9:16" x14ac:dyDescent="0.25">
      <c r="I13856" s="14"/>
      <c r="J13856" s="14"/>
      <c r="K13856" s="14"/>
      <c r="L13856" s="14"/>
      <c r="M13856" s="14"/>
      <c r="N13856" s="14"/>
      <c r="O13856" s="14"/>
      <c r="P13856" s="14"/>
    </row>
    <row r="13857" spans="9:16" x14ac:dyDescent="0.25">
      <c r="I13857" s="14"/>
      <c r="J13857" s="14"/>
      <c r="K13857" s="14"/>
      <c r="L13857" s="14"/>
      <c r="M13857" s="14"/>
      <c r="N13857" s="14"/>
      <c r="O13857" s="14"/>
      <c r="P13857" s="14"/>
    </row>
    <row r="13858" spans="9:16" x14ac:dyDescent="0.25">
      <c r="I13858" s="14"/>
      <c r="J13858" s="14"/>
      <c r="K13858" s="14"/>
      <c r="L13858" s="14"/>
      <c r="M13858" s="14"/>
      <c r="N13858" s="14"/>
      <c r="O13858" s="14"/>
      <c r="P13858" s="14"/>
    </row>
    <row r="13859" spans="9:16" x14ac:dyDescent="0.25">
      <c r="I13859" s="14"/>
      <c r="J13859" s="14"/>
      <c r="K13859" s="14"/>
      <c r="L13859" s="14"/>
      <c r="M13859" s="14"/>
      <c r="N13859" s="14"/>
      <c r="O13859" s="14"/>
      <c r="P13859" s="14"/>
    </row>
    <row r="13860" spans="9:16" x14ac:dyDescent="0.25">
      <c r="I13860" s="14"/>
      <c r="J13860" s="14"/>
      <c r="K13860" s="14"/>
      <c r="L13860" s="14"/>
      <c r="M13860" s="14"/>
      <c r="N13860" s="14"/>
      <c r="O13860" s="14"/>
      <c r="P13860" s="14"/>
    </row>
    <row r="13861" spans="9:16" x14ac:dyDescent="0.25">
      <c r="I13861" s="14"/>
      <c r="J13861" s="14"/>
      <c r="K13861" s="14"/>
      <c r="L13861" s="14"/>
      <c r="M13861" s="14"/>
      <c r="N13861" s="14"/>
      <c r="O13861" s="14"/>
      <c r="P13861" s="14"/>
    </row>
    <row r="13862" spans="9:16" x14ac:dyDescent="0.25">
      <c r="I13862" s="14"/>
      <c r="J13862" s="14"/>
      <c r="K13862" s="14"/>
      <c r="L13862" s="14"/>
      <c r="M13862" s="14"/>
      <c r="N13862" s="14"/>
      <c r="O13862" s="14"/>
      <c r="P13862" s="14"/>
    </row>
    <row r="13863" spans="9:16" x14ac:dyDescent="0.25">
      <c r="I13863" s="14"/>
      <c r="J13863" s="14"/>
      <c r="K13863" s="14"/>
      <c r="L13863" s="14"/>
      <c r="M13863" s="14"/>
      <c r="N13863" s="14"/>
      <c r="O13863" s="14"/>
      <c r="P13863" s="14"/>
    </row>
    <row r="13864" spans="9:16" x14ac:dyDescent="0.25">
      <c r="I13864" s="14"/>
      <c r="J13864" s="14"/>
      <c r="K13864" s="14"/>
      <c r="L13864" s="14"/>
      <c r="M13864" s="14"/>
      <c r="N13864" s="14"/>
      <c r="O13864" s="14"/>
      <c r="P13864" s="14"/>
    </row>
    <row r="13865" spans="9:16" x14ac:dyDescent="0.25">
      <c r="I13865" s="14"/>
      <c r="J13865" s="14"/>
      <c r="K13865" s="14"/>
      <c r="L13865" s="14"/>
      <c r="M13865" s="14"/>
      <c r="N13865" s="14"/>
      <c r="O13865" s="14"/>
      <c r="P13865" s="14"/>
    </row>
    <row r="13866" spans="9:16" x14ac:dyDescent="0.25">
      <c r="I13866" s="14"/>
      <c r="J13866" s="14"/>
      <c r="K13866" s="14"/>
      <c r="L13866" s="14"/>
      <c r="M13866" s="14"/>
      <c r="N13866" s="14"/>
      <c r="O13866" s="14"/>
      <c r="P13866" s="14"/>
    </row>
    <row r="13867" spans="9:16" x14ac:dyDescent="0.25">
      <c r="I13867" s="14"/>
      <c r="J13867" s="14"/>
      <c r="K13867" s="14"/>
      <c r="L13867" s="14"/>
      <c r="M13867" s="14"/>
      <c r="N13867" s="14"/>
      <c r="O13867" s="14"/>
      <c r="P13867" s="14"/>
    </row>
    <row r="13868" spans="9:16" x14ac:dyDescent="0.25">
      <c r="I13868" s="14"/>
      <c r="J13868" s="14"/>
      <c r="K13868" s="14"/>
      <c r="L13868" s="14"/>
      <c r="M13868" s="14"/>
      <c r="N13868" s="14"/>
      <c r="O13868" s="14"/>
      <c r="P13868" s="14"/>
    </row>
    <row r="13869" spans="9:16" x14ac:dyDescent="0.25">
      <c r="I13869" s="14"/>
      <c r="J13869" s="14"/>
      <c r="K13869" s="14"/>
      <c r="L13869" s="14"/>
      <c r="M13869" s="14"/>
      <c r="N13869" s="14"/>
      <c r="O13869" s="14"/>
      <c r="P13869" s="14"/>
    </row>
    <row r="13870" spans="9:16" x14ac:dyDescent="0.25">
      <c r="I13870" s="14"/>
      <c r="J13870" s="14"/>
      <c r="K13870" s="14"/>
      <c r="L13870" s="14"/>
      <c r="M13870" s="14"/>
      <c r="N13870" s="14"/>
      <c r="O13870" s="14"/>
      <c r="P13870" s="14"/>
    </row>
    <row r="13871" spans="9:16" x14ac:dyDescent="0.25">
      <c r="I13871" s="14"/>
      <c r="J13871" s="14"/>
      <c r="K13871" s="14"/>
      <c r="L13871" s="14"/>
      <c r="M13871" s="14"/>
      <c r="N13871" s="14"/>
      <c r="O13871" s="14"/>
      <c r="P13871" s="14"/>
    </row>
    <row r="13872" spans="9:16" x14ac:dyDescent="0.25">
      <c r="I13872" s="14"/>
      <c r="J13872" s="14"/>
      <c r="K13872" s="14"/>
      <c r="L13872" s="14"/>
      <c r="M13872" s="14"/>
      <c r="N13872" s="14"/>
      <c r="O13872" s="14"/>
      <c r="P13872" s="14"/>
    </row>
    <row r="13873" spans="9:16" x14ac:dyDescent="0.25">
      <c r="I13873" s="14"/>
      <c r="J13873" s="14"/>
      <c r="K13873" s="14"/>
      <c r="L13873" s="14"/>
      <c r="M13873" s="14"/>
      <c r="N13873" s="14"/>
      <c r="O13873" s="14"/>
      <c r="P13873" s="14"/>
    </row>
    <row r="13874" spans="9:16" x14ac:dyDescent="0.25">
      <c r="I13874" s="14"/>
      <c r="J13874" s="14"/>
      <c r="K13874" s="14"/>
      <c r="L13874" s="14"/>
      <c r="M13874" s="14"/>
      <c r="N13874" s="14"/>
      <c r="O13874" s="14"/>
      <c r="P13874" s="14"/>
    </row>
    <row r="13875" spans="9:16" x14ac:dyDescent="0.25">
      <c r="I13875" s="14"/>
      <c r="J13875" s="14"/>
      <c r="K13875" s="14"/>
      <c r="L13875" s="14"/>
      <c r="M13875" s="14"/>
      <c r="N13875" s="14"/>
      <c r="O13875" s="14"/>
      <c r="P13875" s="14"/>
    </row>
    <row r="13876" spans="9:16" x14ac:dyDescent="0.25">
      <c r="I13876" s="14"/>
      <c r="J13876" s="14"/>
      <c r="K13876" s="14"/>
      <c r="L13876" s="14"/>
      <c r="M13876" s="14"/>
      <c r="N13876" s="14"/>
      <c r="O13876" s="14"/>
      <c r="P13876" s="14"/>
    </row>
    <row r="13877" spans="9:16" x14ac:dyDescent="0.25">
      <c r="I13877" s="14"/>
      <c r="J13877" s="14"/>
      <c r="K13877" s="14"/>
      <c r="L13877" s="14"/>
      <c r="M13877" s="14"/>
      <c r="N13877" s="14"/>
      <c r="O13877" s="14"/>
      <c r="P13877" s="14"/>
    </row>
    <row r="13878" spans="9:16" x14ac:dyDescent="0.25">
      <c r="I13878" s="14"/>
      <c r="J13878" s="14"/>
      <c r="K13878" s="14"/>
      <c r="L13878" s="14"/>
      <c r="M13878" s="14"/>
      <c r="N13878" s="14"/>
      <c r="O13878" s="14"/>
      <c r="P13878" s="14"/>
    </row>
    <row r="13879" spans="9:16" x14ac:dyDescent="0.25">
      <c r="I13879" s="14"/>
      <c r="J13879" s="14"/>
      <c r="K13879" s="14"/>
      <c r="L13879" s="14"/>
      <c r="M13879" s="14"/>
      <c r="N13879" s="14"/>
      <c r="O13879" s="14"/>
      <c r="P13879" s="14"/>
    </row>
    <row r="13880" spans="9:16" x14ac:dyDescent="0.25">
      <c r="I13880" s="14"/>
      <c r="J13880" s="14"/>
      <c r="K13880" s="14"/>
      <c r="L13880" s="14"/>
      <c r="M13880" s="14"/>
      <c r="N13880" s="14"/>
      <c r="O13880" s="14"/>
      <c r="P13880" s="14"/>
    </row>
    <row r="13881" spans="9:16" x14ac:dyDescent="0.25">
      <c r="I13881" s="14"/>
      <c r="J13881" s="14"/>
      <c r="K13881" s="14"/>
      <c r="L13881" s="14"/>
      <c r="M13881" s="14"/>
      <c r="N13881" s="14"/>
      <c r="O13881" s="14"/>
      <c r="P13881" s="14"/>
    </row>
    <row r="13882" spans="9:16" x14ac:dyDescent="0.25">
      <c r="I13882" s="14"/>
      <c r="J13882" s="14"/>
      <c r="K13882" s="14"/>
      <c r="L13882" s="14"/>
      <c r="M13882" s="14"/>
      <c r="N13882" s="14"/>
      <c r="O13882" s="14"/>
      <c r="P13882" s="14"/>
    </row>
    <row r="13883" spans="9:16" x14ac:dyDescent="0.25">
      <c r="I13883" s="14"/>
      <c r="J13883" s="14"/>
      <c r="K13883" s="14"/>
      <c r="L13883" s="14"/>
      <c r="M13883" s="14"/>
      <c r="N13883" s="14"/>
      <c r="O13883" s="14"/>
      <c r="P13883" s="14"/>
    </row>
    <row r="13884" spans="9:16" x14ac:dyDescent="0.25">
      <c r="I13884" s="14"/>
      <c r="J13884" s="14"/>
      <c r="K13884" s="14"/>
      <c r="L13884" s="14"/>
      <c r="M13884" s="14"/>
      <c r="N13884" s="14"/>
      <c r="O13884" s="14"/>
      <c r="P13884" s="14"/>
    </row>
    <row r="13885" spans="9:16" x14ac:dyDescent="0.25">
      <c r="I13885" s="14"/>
      <c r="J13885" s="14"/>
      <c r="K13885" s="14"/>
      <c r="L13885" s="14"/>
      <c r="M13885" s="14"/>
      <c r="N13885" s="14"/>
      <c r="O13885" s="14"/>
      <c r="P13885" s="14"/>
    </row>
    <row r="13886" spans="9:16" x14ac:dyDescent="0.25">
      <c r="I13886" s="14"/>
      <c r="J13886" s="14"/>
      <c r="K13886" s="14"/>
      <c r="L13886" s="14"/>
      <c r="M13886" s="14"/>
      <c r="N13886" s="14"/>
      <c r="O13886" s="14"/>
      <c r="P13886" s="14"/>
    </row>
    <row r="13887" spans="9:16" x14ac:dyDescent="0.25">
      <c r="I13887" s="14"/>
      <c r="J13887" s="14"/>
      <c r="K13887" s="14"/>
      <c r="L13887" s="14"/>
      <c r="M13887" s="14"/>
      <c r="N13887" s="14"/>
      <c r="O13887" s="14"/>
      <c r="P13887" s="14"/>
    </row>
    <row r="13888" spans="9:16" x14ac:dyDescent="0.25">
      <c r="I13888" s="14"/>
      <c r="J13888" s="14"/>
      <c r="K13888" s="14"/>
      <c r="L13888" s="14"/>
      <c r="M13888" s="14"/>
      <c r="N13888" s="14"/>
      <c r="O13888" s="14"/>
      <c r="P13888" s="14"/>
    </row>
    <row r="13889" spans="9:16" x14ac:dyDescent="0.25">
      <c r="I13889" s="14"/>
      <c r="J13889" s="14"/>
      <c r="K13889" s="14"/>
      <c r="L13889" s="14"/>
      <c r="M13889" s="14"/>
      <c r="N13889" s="14"/>
      <c r="O13889" s="14"/>
      <c r="P13889" s="14"/>
    </row>
    <row r="13890" spans="9:16" x14ac:dyDescent="0.25">
      <c r="I13890" s="14"/>
      <c r="J13890" s="14"/>
      <c r="K13890" s="14"/>
      <c r="L13890" s="14"/>
      <c r="M13890" s="14"/>
      <c r="N13890" s="14"/>
      <c r="O13890" s="14"/>
      <c r="P13890" s="14"/>
    </row>
    <row r="13891" spans="9:16" x14ac:dyDescent="0.25">
      <c r="I13891" s="14"/>
      <c r="J13891" s="14"/>
      <c r="K13891" s="14"/>
      <c r="L13891" s="14"/>
      <c r="M13891" s="14"/>
      <c r="N13891" s="14"/>
      <c r="O13891" s="14"/>
      <c r="P13891" s="14"/>
    </row>
    <row r="13892" spans="9:16" x14ac:dyDescent="0.25">
      <c r="I13892" s="14"/>
      <c r="J13892" s="14"/>
      <c r="K13892" s="14"/>
      <c r="L13892" s="14"/>
      <c r="M13892" s="14"/>
      <c r="N13892" s="14"/>
      <c r="O13892" s="14"/>
      <c r="P13892" s="14"/>
    </row>
    <row r="13893" spans="9:16" x14ac:dyDescent="0.25">
      <c r="I13893" s="14"/>
      <c r="J13893" s="14"/>
      <c r="K13893" s="14"/>
      <c r="L13893" s="14"/>
      <c r="M13893" s="14"/>
      <c r="N13893" s="14"/>
      <c r="O13893" s="14"/>
      <c r="P13893" s="14"/>
    </row>
    <row r="13894" spans="9:16" x14ac:dyDescent="0.25">
      <c r="I13894" s="14"/>
      <c r="J13894" s="14"/>
      <c r="K13894" s="14"/>
      <c r="L13894" s="14"/>
      <c r="M13894" s="14"/>
      <c r="N13894" s="14"/>
      <c r="O13894" s="14"/>
      <c r="P13894" s="14"/>
    </row>
    <row r="13895" spans="9:16" x14ac:dyDescent="0.25">
      <c r="I13895" s="14"/>
      <c r="J13895" s="14"/>
      <c r="K13895" s="14"/>
      <c r="L13895" s="14"/>
      <c r="M13895" s="14"/>
      <c r="N13895" s="14"/>
      <c r="O13895" s="14"/>
      <c r="P13895" s="14"/>
    </row>
    <row r="13896" spans="9:16" x14ac:dyDescent="0.25">
      <c r="I13896" s="14"/>
      <c r="J13896" s="14"/>
      <c r="K13896" s="14"/>
      <c r="L13896" s="14"/>
      <c r="M13896" s="14"/>
      <c r="N13896" s="14"/>
      <c r="O13896" s="14"/>
      <c r="P13896" s="14"/>
    </row>
    <row r="13897" spans="9:16" x14ac:dyDescent="0.25">
      <c r="I13897" s="14"/>
      <c r="J13897" s="14"/>
      <c r="K13897" s="14"/>
      <c r="L13897" s="14"/>
      <c r="M13897" s="14"/>
      <c r="N13897" s="14"/>
      <c r="O13897" s="14"/>
      <c r="P13897" s="14"/>
    </row>
    <row r="13898" spans="9:16" x14ac:dyDescent="0.25">
      <c r="I13898" s="14"/>
      <c r="J13898" s="14"/>
      <c r="K13898" s="14"/>
      <c r="L13898" s="14"/>
      <c r="M13898" s="14"/>
      <c r="N13898" s="14"/>
      <c r="O13898" s="14"/>
      <c r="P13898" s="14"/>
    </row>
    <row r="13899" spans="9:16" x14ac:dyDescent="0.25">
      <c r="I13899" s="14"/>
      <c r="J13899" s="14"/>
      <c r="K13899" s="14"/>
      <c r="L13899" s="14"/>
      <c r="M13899" s="14"/>
      <c r="N13899" s="14"/>
      <c r="O13899" s="14"/>
      <c r="P13899" s="14"/>
    </row>
    <row r="13900" spans="9:16" x14ac:dyDescent="0.25">
      <c r="I13900" s="14"/>
      <c r="J13900" s="14"/>
      <c r="K13900" s="14"/>
      <c r="L13900" s="14"/>
      <c r="M13900" s="14"/>
      <c r="N13900" s="14"/>
      <c r="O13900" s="14"/>
      <c r="P13900" s="14"/>
    </row>
    <row r="13901" spans="9:16" x14ac:dyDescent="0.25">
      <c r="I13901" s="14"/>
      <c r="J13901" s="14"/>
      <c r="K13901" s="14"/>
      <c r="L13901" s="14"/>
      <c r="M13901" s="14"/>
      <c r="N13901" s="14"/>
      <c r="O13901" s="14"/>
      <c r="P13901" s="14"/>
    </row>
    <row r="13902" spans="9:16" x14ac:dyDescent="0.25">
      <c r="I13902" s="14"/>
      <c r="J13902" s="14"/>
      <c r="K13902" s="14"/>
      <c r="L13902" s="14"/>
      <c r="M13902" s="14"/>
      <c r="N13902" s="14"/>
      <c r="O13902" s="14"/>
      <c r="P13902" s="14"/>
    </row>
    <row r="13903" spans="9:16" x14ac:dyDescent="0.25">
      <c r="I13903" s="14"/>
      <c r="J13903" s="14"/>
      <c r="K13903" s="14"/>
      <c r="L13903" s="14"/>
      <c r="M13903" s="14"/>
      <c r="N13903" s="14"/>
      <c r="O13903" s="14"/>
      <c r="P13903" s="14"/>
    </row>
    <row r="13904" spans="9:16" x14ac:dyDescent="0.25">
      <c r="I13904" s="14"/>
      <c r="J13904" s="14"/>
      <c r="K13904" s="14"/>
      <c r="L13904" s="14"/>
      <c r="M13904" s="14"/>
      <c r="N13904" s="14"/>
      <c r="O13904" s="14"/>
      <c r="P13904" s="14"/>
    </row>
    <row r="13905" spans="9:16" x14ac:dyDescent="0.25">
      <c r="I13905" s="14"/>
      <c r="J13905" s="14"/>
      <c r="K13905" s="14"/>
      <c r="L13905" s="14"/>
      <c r="M13905" s="14"/>
      <c r="N13905" s="14"/>
      <c r="O13905" s="14"/>
      <c r="P13905" s="14"/>
    </row>
    <row r="13906" spans="9:16" x14ac:dyDescent="0.25">
      <c r="I13906" s="14"/>
      <c r="J13906" s="14"/>
      <c r="K13906" s="14"/>
      <c r="L13906" s="14"/>
      <c r="M13906" s="14"/>
      <c r="N13906" s="14"/>
      <c r="O13906" s="14"/>
      <c r="P13906" s="14"/>
    </row>
    <row r="13907" spans="9:16" x14ac:dyDescent="0.25">
      <c r="I13907" s="14"/>
      <c r="J13907" s="14"/>
      <c r="K13907" s="14"/>
      <c r="L13907" s="14"/>
      <c r="M13907" s="14"/>
      <c r="N13907" s="14"/>
      <c r="O13907" s="14"/>
      <c r="P13907" s="14"/>
    </row>
    <row r="13908" spans="9:16" x14ac:dyDescent="0.25">
      <c r="I13908" s="14"/>
      <c r="J13908" s="14"/>
      <c r="K13908" s="14"/>
      <c r="L13908" s="14"/>
      <c r="M13908" s="14"/>
      <c r="N13908" s="14"/>
      <c r="O13908" s="14"/>
      <c r="P13908" s="14"/>
    </row>
    <row r="13909" spans="9:16" x14ac:dyDescent="0.25">
      <c r="I13909" s="14"/>
      <c r="J13909" s="14"/>
      <c r="K13909" s="14"/>
      <c r="L13909" s="14"/>
      <c r="M13909" s="14"/>
      <c r="N13909" s="14"/>
      <c r="O13909" s="14"/>
      <c r="P13909" s="14"/>
    </row>
    <row r="13910" spans="9:16" x14ac:dyDescent="0.25">
      <c r="I13910" s="14"/>
      <c r="J13910" s="14"/>
      <c r="K13910" s="14"/>
      <c r="L13910" s="14"/>
      <c r="M13910" s="14"/>
      <c r="N13910" s="14"/>
      <c r="O13910" s="14"/>
      <c r="P13910" s="14"/>
    </row>
    <row r="13911" spans="9:16" x14ac:dyDescent="0.25">
      <c r="I13911" s="14"/>
      <c r="J13911" s="14"/>
      <c r="K13911" s="14"/>
      <c r="L13911" s="14"/>
      <c r="M13911" s="14"/>
      <c r="N13911" s="14"/>
      <c r="O13911" s="14"/>
      <c r="P13911" s="14"/>
    </row>
    <row r="13912" spans="9:16" x14ac:dyDescent="0.25">
      <c r="I13912" s="14"/>
      <c r="J13912" s="14"/>
      <c r="K13912" s="14"/>
      <c r="L13912" s="14"/>
      <c r="M13912" s="14"/>
      <c r="N13912" s="14"/>
      <c r="O13912" s="14"/>
      <c r="P13912" s="14"/>
    </row>
    <row r="13913" spans="9:16" x14ac:dyDescent="0.25">
      <c r="I13913" s="14"/>
      <c r="J13913" s="14"/>
      <c r="K13913" s="14"/>
      <c r="L13913" s="14"/>
      <c r="M13913" s="14"/>
      <c r="N13913" s="14"/>
      <c r="O13913" s="14"/>
      <c r="P13913" s="14"/>
    </row>
    <row r="13914" spans="9:16" x14ac:dyDescent="0.25">
      <c r="I13914" s="14"/>
      <c r="J13914" s="14"/>
      <c r="K13914" s="14"/>
      <c r="L13914" s="14"/>
      <c r="M13914" s="14"/>
      <c r="N13914" s="14"/>
      <c r="O13914" s="14"/>
      <c r="P13914" s="14"/>
    </row>
    <row r="13915" spans="9:16" x14ac:dyDescent="0.25">
      <c r="I13915" s="14"/>
      <c r="J13915" s="14"/>
      <c r="K13915" s="14"/>
      <c r="L13915" s="14"/>
      <c r="M13915" s="14"/>
      <c r="N13915" s="14"/>
      <c r="O13915" s="14"/>
      <c r="P13915" s="14"/>
    </row>
    <row r="13916" spans="9:16" x14ac:dyDescent="0.25">
      <c r="I13916" s="14"/>
      <c r="J13916" s="14"/>
      <c r="K13916" s="14"/>
      <c r="L13916" s="14"/>
      <c r="M13916" s="14"/>
      <c r="N13916" s="14"/>
      <c r="O13916" s="14"/>
      <c r="P13916" s="14"/>
    </row>
    <row r="13917" spans="9:16" x14ac:dyDescent="0.25">
      <c r="I13917" s="14"/>
      <c r="J13917" s="14"/>
      <c r="K13917" s="14"/>
      <c r="L13917" s="14"/>
      <c r="M13917" s="14"/>
      <c r="N13917" s="14"/>
      <c r="O13917" s="14"/>
      <c r="P13917" s="14"/>
    </row>
    <row r="13918" spans="9:16" x14ac:dyDescent="0.25">
      <c r="I13918" s="14"/>
      <c r="J13918" s="14"/>
      <c r="K13918" s="14"/>
      <c r="L13918" s="14"/>
      <c r="M13918" s="14"/>
      <c r="N13918" s="14"/>
      <c r="O13918" s="14"/>
      <c r="P13918" s="14"/>
    </row>
    <row r="13919" spans="9:16" x14ac:dyDescent="0.25">
      <c r="I13919" s="14"/>
      <c r="J13919" s="14"/>
      <c r="K13919" s="14"/>
      <c r="L13919" s="14"/>
      <c r="M13919" s="14"/>
      <c r="N13919" s="14"/>
      <c r="O13919" s="14"/>
      <c r="P13919" s="14"/>
    </row>
    <row r="13920" spans="9:16" x14ac:dyDescent="0.25">
      <c r="I13920" s="14"/>
      <c r="J13920" s="14"/>
      <c r="K13920" s="14"/>
      <c r="L13920" s="14"/>
      <c r="M13920" s="14"/>
      <c r="N13920" s="14"/>
      <c r="O13920" s="14"/>
      <c r="P13920" s="14"/>
    </row>
    <row r="13921" spans="9:16" x14ac:dyDescent="0.25">
      <c r="I13921" s="14"/>
      <c r="J13921" s="14"/>
      <c r="K13921" s="14"/>
      <c r="L13921" s="14"/>
      <c r="M13921" s="14"/>
      <c r="N13921" s="14"/>
      <c r="O13921" s="14"/>
      <c r="P13921" s="14"/>
    </row>
    <row r="13922" spans="9:16" x14ac:dyDescent="0.25">
      <c r="I13922" s="14"/>
      <c r="J13922" s="14"/>
      <c r="K13922" s="14"/>
      <c r="L13922" s="14"/>
      <c r="M13922" s="14"/>
      <c r="N13922" s="14"/>
      <c r="O13922" s="14"/>
      <c r="P13922" s="14"/>
    </row>
    <row r="13923" spans="9:16" x14ac:dyDescent="0.25">
      <c r="I13923" s="14"/>
      <c r="J13923" s="14"/>
      <c r="K13923" s="14"/>
      <c r="L13923" s="14"/>
      <c r="M13923" s="14"/>
      <c r="N13923" s="14"/>
      <c r="O13923" s="14"/>
      <c r="P13923" s="14"/>
    </row>
    <row r="13924" spans="9:16" x14ac:dyDescent="0.25">
      <c r="I13924" s="14"/>
      <c r="J13924" s="14"/>
      <c r="K13924" s="14"/>
      <c r="L13924" s="14"/>
      <c r="M13924" s="14"/>
      <c r="N13924" s="14"/>
      <c r="O13924" s="14"/>
      <c r="P13924" s="14"/>
    </row>
    <row r="13925" spans="9:16" x14ac:dyDescent="0.25">
      <c r="I13925" s="14"/>
      <c r="J13925" s="14"/>
      <c r="K13925" s="14"/>
      <c r="L13925" s="14"/>
      <c r="M13925" s="14"/>
      <c r="N13925" s="14"/>
      <c r="O13925" s="14"/>
      <c r="P13925" s="14"/>
    </row>
    <row r="13926" spans="9:16" x14ac:dyDescent="0.25">
      <c r="I13926" s="14"/>
      <c r="J13926" s="14"/>
      <c r="K13926" s="14"/>
      <c r="L13926" s="14"/>
      <c r="M13926" s="14"/>
      <c r="N13926" s="14"/>
      <c r="O13926" s="14"/>
      <c r="P13926" s="14"/>
    </row>
    <row r="13927" spans="9:16" x14ac:dyDescent="0.25">
      <c r="I13927" s="14"/>
      <c r="J13927" s="14"/>
      <c r="K13927" s="14"/>
      <c r="L13927" s="14"/>
      <c r="M13927" s="14"/>
      <c r="N13927" s="14"/>
      <c r="O13927" s="14"/>
      <c r="P13927" s="14"/>
    </row>
    <row r="13928" spans="9:16" x14ac:dyDescent="0.25">
      <c r="I13928" s="14"/>
      <c r="J13928" s="14"/>
      <c r="K13928" s="14"/>
      <c r="L13928" s="14"/>
      <c r="M13928" s="14"/>
      <c r="N13928" s="14"/>
      <c r="O13928" s="14"/>
      <c r="P13928" s="14"/>
    </row>
    <row r="13929" spans="9:16" x14ac:dyDescent="0.25">
      <c r="I13929" s="14"/>
      <c r="J13929" s="14"/>
      <c r="K13929" s="14"/>
      <c r="L13929" s="14"/>
      <c r="M13929" s="14"/>
      <c r="N13929" s="14"/>
      <c r="O13929" s="14"/>
      <c r="P13929" s="14"/>
    </row>
    <row r="13930" spans="9:16" x14ac:dyDescent="0.25">
      <c r="I13930" s="14"/>
      <c r="J13930" s="14"/>
      <c r="K13930" s="14"/>
      <c r="L13930" s="14"/>
      <c r="M13930" s="14"/>
      <c r="N13930" s="14"/>
      <c r="O13930" s="14"/>
      <c r="P13930" s="14"/>
    </row>
    <row r="13931" spans="9:16" x14ac:dyDescent="0.25">
      <c r="I13931" s="14"/>
      <c r="J13931" s="14"/>
      <c r="K13931" s="14"/>
      <c r="L13931" s="14"/>
      <c r="M13931" s="14"/>
      <c r="N13931" s="14"/>
      <c r="O13931" s="14"/>
      <c r="P13931" s="14"/>
    </row>
    <row r="13932" spans="9:16" x14ac:dyDescent="0.25">
      <c r="I13932" s="14"/>
      <c r="J13932" s="14"/>
      <c r="K13932" s="14"/>
      <c r="L13932" s="14"/>
      <c r="M13932" s="14"/>
      <c r="N13932" s="14"/>
      <c r="O13932" s="14"/>
      <c r="P13932" s="14"/>
    </row>
    <row r="13933" spans="9:16" x14ac:dyDescent="0.25">
      <c r="I13933" s="14"/>
      <c r="J13933" s="14"/>
      <c r="K13933" s="14"/>
      <c r="L13933" s="14"/>
      <c r="M13933" s="14"/>
      <c r="N13933" s="14"/>
      <c r="O13933" s="14"/>
      <c r="P13933" s="14"/>
    </row>
    <row r="13934" spans="9:16" x14ac:dyDescent="0.25">
      <c r="I13934" s="14"/>
      <c r="J13934" s="14"/>
      <c r="K13934" s="14"/>
      <c r="L13934" s="14"/>
      <c r="M13934" s="14"/>
      <c r="N13934" s="14"/>
      <c r="O13934" s="14"/>
      <c r="P13934" s="14"/>
    </row>
    <row r="13935" spans="9:16" x14ac:dyDescent="0.25">
      <c r="I13935" s="14"/>
      <c r="J13935" s="14"/>
      <c r="K13935" s="14"/>
      <c r="L13935" s="14"/>
      <c r="M13935" s="14"/>
      <c r="N13935" s="14"/>
      <c r="O13935" s="14"/>
      <c r="P13935" s="14"/>
    </row>
    <row r="13936" spans="9:16" x14ac:dyDescent="0.25">
      <c r="I13936" s="14"/>
      <c r="J13936" s="14"/>
      <c r="K13936" s="14"/>
      <c r="L13936" s="14"/>
      <c r="M13936" s="14"/>
      <c r="N13936" s="14"/>
      <c r="O13936" s="14"/>
      <c r="P13936" s="14"/>
    </row>
    <row r="13937" spans="9:16" x14ac:dyDescent="0.25">
      <c r="I13937" s="14"/>
      <c r="J13937" s="14"/>
      <c r="K13937" s="14"/>
      <c r="L13937" s="14"/>
      <c r="M13937" s="14"/>
      <c r="N13937" s="14"/>
      <c r="O13937" s="14"/>
      <c r="P13937" s="14"/>
    </row>
    <row r="13938" spans="9:16" x14ac:dyDescent="0.25">
      <c r="I13938" s="14"/>
      <c r="J13938" s="14"/>
      <c r="K13938" s="14"/>
      <c r="L13938" s="14"/>
      <c r="M13938" s="14"/>
      <c r="N13938" s="14"/>
      <c r="O13938" s="14"/>
      <c r="P13938" s="14"/>
    </row>
    <row r="13939" spans="9:16" x14ac:dyDescent="0.25">
      <c r="I13939" s="14"/>
      <c r="J13939" s="14"/>
      <c r="K13939" s="14"/>
      <c r="L13939" s="14"/>
      <c r="M13939" s="14"/>
      <c r="N13939" s="14"/>
      <c r="O13939" s="14"/>
      <c r="P13939" s="14"/>
    </row>
    <row r="13940" spans="9:16" x14ac:dyDescent="0.25">
      <c r="I13940" s="14"/>
      <c r="J13940" s="14"/>
      <c r="K13940" s="14"/>
      <c r="L13940" s="14"/>
      <c r="M13940" s="14"/>
      <c r="N13940" s="14"/>
      <c r="O13940" s="14"/>
      <c r="P13940" s="14"/>
    </row>
    <row r="13941" spans="9:16" x14ac:dyDescent="0.25">
      <c r="I13941" s="14"/>
      <c r="J13941" s="14"/>
      <c r="K13941" s="14"/>
      <c r="L13941" s="14"/>
      <c r="M13941" s="14"/>
      <c r="N13941" s="14"/>
      <c r="O13941" s="14"/>
      <c r="P13941" s="14"/>
    </row>
    <row r="13942" spans="9:16" x14ac:dyDescent="0.25">
      <c r="I13942" s="14"/>
      <c r="J13942" s="14"/>
      <c r="K13942" s="14"/>
      <c r="L13942" s="14"/>
      <c r="M13942" s="14"/>
      <c r="N13942" s="14"/>
      <c r="O13942" s="14"/>
      <c r="P13942" s="14"/>
    </row>
    <row r="13943" spans="9:16" x14ac:dyDescent="0.25">
      <c r="I13943" s="14"/>
      <c r="J13943" s="14"/>
      <c r="K13943" s="14"/>
      <c r="L13943" s="14"/>
      <c r="M13943" s="14"/>
      <c r="N13943" s="14"/>
      <c r="O13943" s="14"/>
      <c r="P13943" s="14"/>
    </row>
    <row r="13944" spans="9:16" x14ac:dyDescent="0.25">
      <c r="I13944" s="14"/>
      <c r="J13944" s="14"/>
      <c r="K13944" s="14"/>
      <c r="L13944" s="14"/>
      <c r="M13944" s="14"/>
      <c r="N13944" s="14"/>
      <c r="O13944" s="14"/>
      <c r="P13944" s="14"/>
    </row>
    <row r="13945" spans="9:16" x14ac:dyDescent="0.25">
      <c r="I13945" s="14"/>
      <c r="J13945" s="14"/>
      <c r="K13945" s="14"/>
      <c r="L13945" s="14"/>
      <c r="M13945" s="14"/>
      <c r="N13945" s="14"/>
      <c r="O13945" s="14"/>
      <c r="P13945" s="14"/>
    </row>
    <row r="13946" spans="9:16" x14ac:dyDescent="0.25">
      <c r="I13946" s="14"/>
      <c r="J13946" s="14"/>
      <c r="K13946" s="14"/>
      <c r="L13946" s="14"/>
      <c r="M13946" s="14"/>
      <c r="N13946" s="14"/>
      <c r="O13946" s="14"/>
      <c r="P13946" s="14"/>
    </row>
    <row r="13947" spans="9:16" x14ac:dyDescent="0.25">
      <c r="I13947" s="14"/>
      <c r="J13947" s="14"/>
      <c r="K13947" s="14"/>
      <c r="L13947" s="14"/>
      <c r="M13947" s="14"/>
      <c r="N13947" s="14"/>
      <c r="O13947" s="14"/>
      <c r="P13947" s="14"/>
    </row>
    <row r="13948" spans="9:16" x14ac:dyDescent="0.25">
      <c r="I13948" s="14"/>
      <c r="J13948" s="14"/>
      <c r="K13948" s="14"/>
      <c r="L13948" s="14"/>
      <c r="M13948" s="14"/>
      <c r="N13948" s="14"/>
      <c r="O13948" s="14"/>
      <c r="P13948" s="14"/>
    </row>
    <row r="13949" spans="9:16" x14ac:dyDescent="0.25">
      <c r="I13949" s="14"/>
      <c r="J13949" s="14"/>
      <c r="K13949" s="14"/>
      <c r="L13949" s="14"/>
      <c r="M13949" s="14"/>
      <c r="N13949" s="14"/>
      <c r="O13949" s="14"/>
      <c r="P13949" s="14"/>
    </row>
    <row r="13950" spans="9:16" x14ac:dyDescent="0.25">
      <c r="I13950" s="14"/>
      <c r="J13950" s="14"/>
      <c r="K13950" s="14"/>
      <c r="L13950" s="14"/>
      <c r="M13950" s="14"/>
      <c r="N13950" s="14"/>
      <c r="O13950" s="14"/>
      <c r="P13950" s="14"/>
    </row>
    <row r="13951" spans="9:16" x14ac:dyDescent="0.25">
      <c r="I13951" s="14"/>
      <c r="J13951" s="14"/>
      <c r="K13951" s="14"/>
      <c r="L13951" s="14"/>
      <c r="M13951" s="14"/>
      <c r="N13951" s="14"/>
      <c r="O13951" s="14"/>
      <c r="P13951" s="14"/>
    </row>
    <row r="13952" spans="9:16" x14ac:dyDescent="0.25">
      <c r="I13952" s="14"/>
      <c r="J13952" s="14"/>
      <c r="K13952" s="14"/>
      <c r="L13952" s="14"/>
      <c r="M13952" s="14"/>
      <c r="N13952" s="14"/>
      <c r="O13952" s="14"/>
      <c r="P13952" s="14"/>
    </row>
    <row r="13953" spans="9:16" x14ac:dyDescent="0.25">
      <c r="I13953" s="14"/>
      <c r="J13953" s="14"/>
      <c r="K13953" s="14"/>
      <c r="L13953" s="14"/>
      <c r="M13953" s="14"/>
      <c r="N13953" s="14"/>
      <c r="O13953" s="14"/>
      <c r="P13953" s="14"/>
    </row>
    <row r="13954" spans="9:16" x14ac:dyDescent="0.25">
      <c r="I13954" s="14"/>
      <c r="J13954" s="14"/>
      <c r="K13954" s="14"/>
      <c r="L13954" s="14"/>
      <c r="M13954" s="14"/>
      <c r="N13954" s="14"/>
      <c r="O13954" s="14"/>
      <c r="P13954" s="14"/>
    </row>
    <row r="13955" spans="9:16" x14ac:dyDescent="0.25">
      <c r="I13955" s="14"/>
      <c r="J13955" s="14"/>
      <c r="K13955" s="14"/>
      <c r="L13955" s="14"/>
      <c r="M13955" s="14"/>
      <c r="N13955" s="14"/>
      <c r="O13955" s="14"/>
      <c r="P13955" s="14"/>
    </row>
    <row r="13956" spans="9:16" x14ac:dyDescent="0.25">
      <c r="I13956" s="14"/>
      <c r="J13956" s="14"/>
      <c r="K13956" s="14"/>
      <c r="L13956" s="14"/>
      <c r="M13956" s="14"/>
      <c r="N13956" s="14"/>
      <c r="O13956" s="14"/>
      <c r="P13956" s="14"/>
    </row>
    <row r="13957" spans="9:16" x14ac:dyDescent="0.25">
      <c r="I13957" s="14"/>
      <c r="J13957" s="14"/>
      <c r="K13957" s="14"/>
      <c r="L13957" s="14"/>
      <c r="M13957" s="14"/>
      <c r="N13957" s="14"/>
      <c r="O13957" s="14"/>
      <c r="P13957" s="14"/>
    </row>
    <row r="13958" spans="9:16" x14ac:dyDescent="0.25">
      <c r="I13958" s="14"/>
      <c r="J13958" s="14"/>
      <c r="K13958" s="14"/>
      <c r="L13958" s="14"/>
      <c r="M13958" s="14"/>
      <c r="N13958" s="14"/>
      <c r="O13958" s="14"/>
      <c r="P13958" s="14"/>
    </row>
    <row r="13959" spans="9:16" x14ac:dyDescent="0.25">
      <c r="I13959" s="14"/>
      <c r="J13959" s="14"/>
      <c r="K13959" s="14"/>
      <c r="L13959" s="14"/>
      <c r="M13959" s="14"/>
      <c r="N13959" s="14"/>
      <c r="O13959" s="14"/>
      <c r="P13959" s="14"/>
    </row>
    <row r="13960" spans="9:16" x14ac:dyDescent="0.25">
      <c r="I13960" s="14"/>
      <c r="J13960" s="14"/>
      <c r="K13960" s="14"/>
      <c r="L13960" s="14"/>
      <c r="M13960" s="14"/>
      <c r="N13960" s="14"/>
      <c r="O13960" s="14"/>
      <c r="P13960" s="14"/>
    </row>
    <row r="13961" spans="9:16" x14ac:dyDescent="0.25">
      <c r="I13961" s="14"/>
      <c r="J13961" s="14"/>
      <c r="K13961" s="14"/>
      <c r="L13961" s="14"/>
      <c r="M13961" s="14"/>
      <c r="N13961" s="14"/>
      <c r="O13961" s="14"/>
      <c r="P13961" s="14"/>
    </row>
    <row r="13962" spans="9:16" x14ac:dyDescent="0.25">
      <c r="I13962" s="14"/>
      <c r="J13962" s="14"/>
      <c r="K13962" s="14"/>
      <c r="L13962" s="14"/>
      <c r="M13962" s="14"/>
      <c r="N13962" s="14"/>
      <c r="O13962" s="14"/>
      <c r="P13962" s="14"/>
    </row>
    <row r="13963" spans="9:16" x14ac:dyDescent="0.25">
      <c r="I13963" s="14"/>
      <c r="J13963" s="14"/>
      <c r="K13963" s="14"/>
      <c r="L13963" s="14"/>
      <c r="M13963" s="14"/>
      <c r="N13963" s="14"/>
      <c r="O13963" s="14"/>
      <c r="P13963" s="14"/>
    </row>
    <row r="13964" spans="9:16" x14ac:dyDescent="0.25">
      <c r="I13964" s="14"/>
      <c r="J13964" s="14"/>
      <c r="K13964" s="14"/>
      <c r="L13964" s="14"/>
      <c r="M13964" s="14"/>
      <c r="N13964" s="14"/>
      <c r="O13964" s="14"/>
      <c r="P13964" s="14"/>
    </row>
    <row r="13965" spans="9:16" x14ac:dyDescent="0.25">
      <c r="I13965" s="14"/>
      <c r="J13965" s="14"/>
      <c r="K13965" s="14"/>
      <c r="L13965" s="14"/>
      <c r="M13965" s="14"/>
      <c r="N13965" s="14"/>
      <c r="O13965" s="14"/>
      <c r="P13965" s="14"/>
    </row>
    <row r="13966" spans="9:16" x14ac:dyDescent="0.25">
      <c r="I13966" s="14"/>
      <c r="J13966" s="14"/>
      <c r="K13966" s="14"/>
      <c r="L13966" s="14"/>
      <c r="M13966" s="14"/>
      <c r="N13966" s="14"/>
      <c r="O13966" s="14"/>
      <c r="P13966" s="14"/>
    </row>
    <row r="13967" spans="9:16" x14ac:dyDescent="0.25">
      <c r="I13967" s="14"/>
      <c r="J13967" s="14"/>
      <c r="K13967" s="14"/>
      <c r="L13967" s="14"/>
      <c r="M13967" s="14"/>
      <c r="N13967" s="14"/>
      <c r="O13967" s="14"/>
      <c r="P13967" s="14"/>
    </row>
    <row r="13968" spans="9:16" x14ac:dyDescent="0.25">
      <c r="I13968" s="14"/>
      <c r="J13968" s="14"/>
      <c r="K13968" s="14"/>
      <c r="L13968" s="14"/>
      <c r="M13968" s="14"/>
      <c r="N13968" s="14"/>
      <c r="O13968" s="14"/>
      <c r="P13968" s="14"/>
    </row>
    <row r="13969" spans="9:16" x14ac:dyDescent="0.25">
      <c r="I13969" s="14"/>
      <c r="J13969" s="14"/>
      <c r="K13969" s="14"/>
      <c r="L13969" s="14"/>
      <c r="M13969" s="14"/>
      <c r="N13969" s="14"/>
      <c r="O13969" s="14"/>
      <c r="P13969" s="14"/>
    </row>
    <row r="13970" spans="9:16" x14ac:dyDescent="0.25">
      <c r="I13970" s="14"/>
      <c r="J13970" s="14"/>
      <c r="K13970" s="14"/>
      <c r="L13970" s="14"/>
      <c r="M13970" s="14"/>
      <c r="N13970" s="14"/>
      <c r="O13970" s="14"/>
      <c r="P13970" s="14"/>
    </row>
    <row r="13971" spans="9:16" x14ac:dyDescent="0.25">
      <c r="I13971" s="14"/>
      <c r="J13971" s="14"/>
      <c r="K13971" s="14"/>
      <c r="L13971" s="14"/>
      <c r="M13971" s="14"/>
      <c r="N13971" s="14"/>
      <c r="O13971" s="14"/>
      <c r="P13971" s="14"/>
    </row>
    <row r="13972" spans="9:16" x14ac:dyDescent="0.25">
      <c r="I13972" s="14"/>
      <c r="J13972" s="14"/>
      <c r="K13972" s="14"/>
      <c r="L13972" s="14"/>
      <c r="M13972" s="14"/>
      <c r="N13972" s="14"/>
      <c r="O13972" s="14"/>
      <c r="P13972" s="14"/>
    </row>
    <row r="13973" spans="9:16" x14ac:dyDescent="0.25">
      <c r="I13973" s="14"/>
      <c r="J13973" s="14"/>
      <c r="K13973" s="14"/>
      <c r="L13973" s="14"/>
      <c r="M13973" s="14"/>
      <c r="N13973" s="14"/>
      <c r="O13973" s="14"/>
      <c r="P13973" s="14"/>
    </row>
    <row r="13974" spans="9:16" x14ac:dyDescent="0.25">
      <c r="I13974" s="14"/>
      <c r="J13974" s="14"/>
      <c r="K13974" s="14"/>
      <c r="L13974" s="14"/>
      <c r="M13974" s="14"/>
      <c r="N13974" s="14"/>
      <c r="O13974" s="14"/>
      <c r="P13974" s="14"/>
    </row>
    <row r="13975" spans="9:16" x14ac:dyDescent="0.25">
      <c r="I13975" s="14"/>
      <c r="J13975" s="14"/>
      <c r="K13975" s="14"/>
      <c r="L13975" s="14"/>
      <c r="M13975" s="14"/>
      <c r="N13975" s="14"/>
      <c r="O13975" s="14"/>
      <c r="P13975" s="14"/>
    </row>
    <row r="13976" spans="9:16" x14ac:dyDescent="0.25">
      <c r="I13976" s="14"/>
      <c r="J13976" s="14"/>
      <c r="K13976" s="14"/>
      <c r="L13976" s="14"/>
      <c r="M13976" s="14"/>
      <c r="N13976" s="14"/>
      <c r="O13976" s="14"/>
      <c r="P13976" s="14"/>
    </row>
    <row r="13977" spans="9:16" x14ac:dyDescent="0.25">
      <c r="I13977" s="14"/>
      <c r="J13977" s="14"/>
      <c r="K13977" s="14"/>
      <c r="L13977" s="14"/>
      <c r="M13977" s="14"/>
      <c r="N13977" s="14"/>
      <c r="O13977" s="14"/>
      <c r="P13977" s="14"/>
    </row>
    <row r="13978" spans="9:16" x14ac:dyDescent="0.25">
      <c r="I13978" s="14"/>
      <c r="J13978" s="14"/>
      <c r="K13978" s="14"/>
      <c r="L13978" s="14"/>
      <c r="M13978" s="14"/>
      <c r="N13978" s="14"/>
      <c r="O13978" s="14"/>
      <c r="P13978" s="14"/>
    </row>
    <row r="13979" spans="9:16" x14ac:dyDescent="0.25">
      <c r="I13979" s="14"/>
      <c r="J13979" s="14"/>
      <c r="K13979" s="14"/>
      <c r="L13979" s="14"/>
      <c r="M13979" s="14"/>
      <c r="N13979" s="14"/>
      <c r="O13979" s="14"/>
      <c r="P13979" s="14"/>
    </row>
    <row r="13980" spans="9:16" x14ac:dyDescent="0.25">
      <c r="I13980" s="14"/>
      <c r="J13980" s="14"/>
      <c r="K13980" s="14"/>
      <c r="L13980" s="14"/>
      <c r="M13980" s="14"/>
      <c r="N13980" s="14"/>
      <c r="O13980" s="14"/>
      <c r="P13980" s="14"/>
    </row>
    <row r="13981" spans="9:16" x14ac:dyDescent="0.25">
      <c r="I13981" s="14"/>
      <c r="J13981" s="14"/>
      <c r="K13981" s="14"/>
      <c r="L13981" s="14"/>
      <c r="M13981" s="14"/>
      <c r="N13981" s="14"/>
      <c r="O13981" s="14"/>
      <c r="P13981" s="14"/>
    </row>
    <row r="13982" spans="9:16" x14ac:dyDescent="0.25">
      <c r="I13982" s="14"/>
      <c r="J13982" s="14"/>
      <c r="K13982" s="14"/>
      <c r="L13982" s="14"/>
      <c r="M13982" s="14"/>
      <c r="N13982" s="14"/>
      <c r="O13982" s="14"/>
      <c r="P13982" s="14"/>
    </row>
    <row r="13983" spans="9:16" x14ac:dyDescent="0.25">
      <c r="I13983" s="14"/>
      <c r="J13983" s="14"/>
      <c r="K13983" s="14"/>
      <c r="L13983" s="14"/>
      <c r="M13983" s="14"/>
      <c r="N13983" s="14"/>
      <c r="O13983" s="14"/>
      <c r="P13983" s="14"/>
    </row>
    <row r="13984" spans="9:16" x14ac:dyDescent="0.25">
      <c r="I13984" s="14"/>
      <c r="J13984" s="14"/>
      <c r="K13984" s="14"/>
      <c r="L13984" s="14"/>
      <c r="M13984" s="14"/>
      <c r="N13984" s="14"/>
      <c r="O13984" s="14"/>
      <c r="P13984" s="14"/>
    </row>
    <row r="13985" spans="9:16" x14ac:dyDescent="0.25">
      <c r="I13985" s="14"/>
      <c r="J13985" s="14"/>
      <c r="K13985" s="14"/>
      <c r="L13985" s="14"/>
      <c r="M13985" s="14"/>
      <c r="N13985" s="14"/>
      <c r="O13985" s="14"/>
      <c r="P13985" s="14"/>
    </row>
    <row r="13986" spans="9:16" x14ac:dyDescent="0.25">
      <c r="I13986" s="14"/>
      <c r="J13986" s="14"/>
      <c r="K13986" s="14"/>
      <c r="L13986" s="14"/>
      <c r="M13986" s="14"/>
      <c r="N13986" s="14"/>
      <c r="O13986" s="14"/>
      <c r="P13986" s="14"/>
    </row>
    <row r="13987" spans="9:16" x14ac:dyDescent="0.25">
      <c r="I13987" s="14"/>
      <c r="J13987" s="14"/>
      <c r="K13987" s="14"/>
      <c r="L13987" s="14"/>
      <c r="M13987" s="14"/>
      <c r="N13987" s="14"/>
      <c r="O13987" s="14"/>
      <c r="P13987" s="14"/>
    </row>
    <row r="13988" spans="9:16" x14ac:dyDescent="0.25">
      <c r="I13988" s="14"/>
      <c r="J13988" s="14"/>
      <c r="K13988" s="14"/>
      <c r="L13988" s="14"/>
      <c r="M13988" s="14"/>
      <c r="N13988" s="14"/>
      <c r="O13988" s="14"/>
      <c r="P13988" s="14"/>
    </row>
    <row r="13989" spans="9:16" x14ac:dyDescent="0.25">
      <c r="I13989" s="14"/>
      <c r="J13989" s="14"/>
      <c r="K13989" s="14"/>
      <c r="L13989" s="14"/>
      <c r="M13989" s="14"/>
      <c r="N13989" s="14"/>
      <c r="O13989" s="14"/>
      <c r="P13989" s="14"/>
    </row>
    <row r="13990" spans="9:16" x14ac:dyDescent="0.25">
      <c r="I13990" s="14"/>
      <c r="J13990" s="14"/>
      <c r="K13990" s="14"/>
      <c r="L13990" s="14"/>
      <c r="M13990" s="14"/>
      <c r="N13990" s="14"/>
      <c r="O13990" s="14"/>
      <c r="P13990" s="14"/>
    </row>
    <row r="13991" spans="9:16" x14ac:dyDescent="0.25">
      <c r="I13991" s="14"/>
      <c r="J13991" s="14"/>
      <c r="K13991" s="14"/>
      <c r="L13991" s="14"/>
      <c r="M13991" s="14"/>
      <c r="N13991" s="14"/>
      <c r="O13991" s="14"/>
      <c r="P13991" s="14"/>
    </row>
    <row r="13992" spans="9:16" x14ac:dyDescent="0.25">
      <c r="I13992" s="14"/>
      <c r="J13992" s="14"/>
      <c r="K13992" s="14"/>
      <c r="L13992" s="14"/>
      <c r="M13992" s="14"/>
      <c r="N13992" s="14"/>
      <c r="O13992" s="14"/>
      <c r="P13992" s="14"/>
    </row>
    <row r="13993" spans="9:16" x14ac:dyDescent="0.25">
      <c r="I13993" s="14"/>
      <c r="J13993" s="14"/>
      <c r="K13993" s="14"/>
      <c r="L13993" s="14"/>
      <c r="M13993" s="14"/>
      <c r="N13993" s="14"/>
      <c r="O13993" s="14"/>
      <c r="P13993" s="14"/>
    </row>
    <row r="13994" spans="9:16" x14ac:dyDescent="0.25">
      <c r="I13994" s="14"/>
      <c r="J13994" s="14"/>
      <c r="K13994" s="14"/>
      <c r="L13994" s="14"/>
      <c r="M13994" s="14"/>
      <c r="N13994" s="14"/>
      <c r="O13994" s="14"/>
      <c r="P13994" s="14"/>
    </row>
    <row r="13995" spans="9:16" x14ac:dyDescent="0.25">
      <c r="I13995" s="14"/>
      <c r="J13995" s="14"/>
      <c r="K13995" s="14"/>
      <c r="L13995" s="14"/>
      <c r="M13995" s="14"/>
      <c r="N13995" s="14"/>
      <c r="O13995" s="14"/>
      <c r="P13995" s="14"/>
    </row>
    <row r="13996" spans="9:16" x14ac:dyDescent="0.25">
      <c r="I13996" s="14"/>
      <c r="J13996" s="14"/>
      <c r="K13996" s="14"/>
      <c r="L13996" s="14"/>
      <c r="M13996" s="14"/>
      <c r="N13996" s="14"/>
      <c r="O13996" s="14"/>
      <c r="P13996" s="14"/>
    </row>
    <row r="13997" spans="9:16" x14ac:dyDescent="0.25">
      <c r="I13997" s="14"/>
      <c r="J13997" s="14"/>
      <c r="K13997" s="14"/>
      <c r="L13997" s="14"/>
      <c r="M13997" s="14"/>
      <c r="N13997" s="14"/>
      <c r="O13997" s="14"/>
      <c r="P13997" s="14"/>
    </row>
    <row r="13998" spans="9:16" x14ac:dyDescent="0.25">
      <c r="I13998" s="14"/>
      <c r="J13998" s="14"/>
      <c r="K13998" s="14"/>
      <c r="L13998" s="14"/>
      <c r="M13998" s="14"/>
      <c r="N13998" s="14"/>
      <c r="O13998" s="14"/>
      <c r="P13998" s="14"/>
    </row>
    <row r="13999" spans="9:16" x14ac:dyDescent="0.25">
      <c r="I13999" s="14"/>
      <c r="J13999" s="14"/>
      <c r="K13999" s="14"/>
      <c r="L13999" s="14"/>
      <c r="M13999" s="14"/>
      <c r="N13999" s="14"/>
      <c r="O13999" s="14"/>
      <c r="P13999" s="14"/>
    </row>
    <row r="14000" spans="9:16" x14ac:dyDescent="0.25">
      <c r="I14000" s="14"/>
      <c r="J14000" s="14"/>
      <c r="K14000" s="14"/>
      <c r="L14000" s="14"/>
      <c r="M14000" s="14"/>
      <c r="N14000" s="14"/>
      <c r="O14000" s="14"/>
      <c r="P14000" s="14"/>
    </row>
    <row r="14001" spans="9:16" x14ac:dyDescent="0.25">
      <c r="I14001" s="14"/>
      <c r="J14001" s="14"/>
      <c r="K14001" s="14"/>
      <c r="L14001" s="14"/>
      <c r="M14001" s="14"/>
      <c r="N14001" s="14"/>
      <c r="O14001" s="14"/>
      <c r="P14001" s="14"/>
    </row>
    <row r="14002" spans="9:16" x14ac:dyDescent="0.25">
      <c r="I14002" s="14"/>
      <c r="J14002" s="14"/>
      <c r="K14002" s="14"/>
      <c r="L14002" s="14"/>
      <c r="M14002" s="14"/>
      <c r="N14002" s="14"/>
      <c r="O14002" s="14"/>
      <c r="P14002" s="14"/>
    </row>
    <row r="14003" spans="9:16" x14ac:dyDescent="0.25">
      <c r="I14003" s="14"/>
      <c r="J14003" s="14"/>
      <c r="K14003" s="14"/>
      <c r="L14003" s="14"/>
      <c r="M14003" s="14"/>
      <c r="N14003" s="14"/>
      <c r="O14003" s="14"/>
      <c r="P14003" s="14"/>
    </row>
    <row r="14004" spans="9:16" x14ac:dyDescent="0.25">
      <c r="I14004" s="14"/>
      <c r="J14004" s="14"/>
      <c r="K14004" s="14"/>
      <c r="L14004" s="14"/>
      <c r="M14004" s="14"/>
      <c r="N14004" s="14"/>
      <c r="O14004" s="14"/>
      <c r="P14004" s="14"/>
    </row>
    <row r="14005" spans="9:16" x14ac:dyDescent="0.25">
      <c r="I14005" s="14"/>
      <c r="J14005" s="14"/>
      <c r="K14005" s="14"/>
      <c r="L14005" s="14"/>
      <c r="M14005" s="14"/>
      <c r="N14005" s="14"/>
      <c r="O14005" s="14"/>
      <c r="P14005" s="14"/>
    </row>
    <row r="14006" spans="9:16" x14ac:dyDescent="0.25">
      <c r="I14006" s="14"/>
      <c r="J14006" s="14"/>
      <c r="K14006" s="14"/>
      <c r="L14006" s="14"/>
      <c r="M14006" s="14"/>
      <c r="N14006" s="14"/>
      <c r="O14006" s="14"/>
      <c r="P14006" s="14"/>
    </row>
    <row r="14007" spans="9:16" x14ac:dyDescent="0.25">
      <c r="I14007" s="14"/>
      <c r="J14007" s="14"/>
      <c r="K14007" s="14"/>
      <c r="L14007" s="14"/>
      <c r="M14007" s="14"/>
      <c r="N14007" s="14"/>
      <c r="O14007" s="14"/>
      <c r="P14007" s="14"/>
    </row>
    <row r="14008" spans="9:16" x14ac:dyDescent="0.25">
      <c r="I14008" s="14"/>
      <c r="J14008" s="14"/>
      <c r="K14008" s="14"/>
      <c r="L14008" s="14"/>
      <c r="M14008" s="14"/>
      <c r="N14008" s="14"/>
      <c r="O14008" s="14"/>
      <c r="P14008" s="14"/>
    </row>
    <row r="14009" spans="9:16" x14ac:dyDescent="0.25">
      <c r="I14009" s="14"/>
      <c r="J14009" s="14"/>
      <c r="K14009" s="14"/>
      <c r="L14009" s="14"/>
      <c r="M14009" s="14"/>
      <c r="N14009" s="14"/>
      <c r="O14009" s="14"/>
      <c r="P14009" s="14"/>
    </row>
    <row r="14010" spans="9:16" x14ac:dyDescent="0.25">
      <c r="I14010" s="14"/>
      <c r="J14010" s="14"/>
      <c r="K14010" s="14"/>
      <c r="L14010" s="14"/>
      <c r="M14010" s="14"/>
      <c r="N14010" s="14"/>
      <c r="O14010" s="14"/>
      <c r="P14010" s="14"/>
    </row>
    <row r="14011" spans="9:16" x14ac:dyDescent="0.25">
      <c r="I14011" s="14"/>
      <c r="J14011" s="14"/>
      <c r="K14011" s="14"/>
      <c r="L14011" s="14"/>
      <c r="M14011" s="14"/>
      <c r="N14011" s="14"/>
      <c r="O14011" s="14"/>
      <c r="P14011" s="14"/>
    </row>
    <row r="14012" spans="9:16" x14ac:dyDescent="0.25">
      <c r="I14012" s="14"/>
      <c r="J14012" s="14"/>
      <c r="K14012" s="14"/>
      <c r="L14012" s="14"/>
      <c r="M14012" s="14"/>
      <c r="N14012" s="14"/>
      <c r="O14012" s="14"/>
      <c r="P14012" s="14"/>
    </row>
    <row r="14013" spans="9:16" x14ac:dyDescent="0.25">
      <c r="I14013" s="14"/>
      <c r="J14013" s="14"/>
      <c r="K14013" s="14"/>
      <c r="L14013" s="14"/>
      <c r="M14013" s="14"/>
      <c r="N14013" s="14"/>
      <c r="O14013" s="14"/>
      <c r="P14013" s="14"/>
    </row>
    <row r="14014" spans="9:16" x14ac:dyDescent="0.25">
      <c r="I14014" s="14"/>
      <c r="J14014" s="14"/>
      <c r="K14014" s="14"/>
      <c r="L14014" s="14"/>
      <c r="M14014" s="14"/>
      <c r="N14014" s="14"/>
      <c r="O14014" s="14"/>
      <c r="P14014" s="14"/>
    </row>
    <row r="14015" spans="9:16" x14ac:dyDescent="0.25">
      <c r="I14015" s="14"/>
      <c r="J14015" s="14"/>
      <c r="K14015" s="14"/>
      <c r="L14015" s="14"/>
      <c r="M14015" s="14"/>
      <c r="N14015" s="14"/>
      <c r="O14015" s="14"/>
      <c r="P14015" s="14"/>
    </row>
    <row r="14016" spans="9:16" x14ac:dyDescent="0.25">
      <c r="I14016" s="14"/>
      <c r="J14016" s="14"/>
      <c r="K14016" s="14"/>
      <c r="L14016" s="14"/>
      <c r="M14016" s="14"/>
      <c r="N14016" s="14"/>
      <c r="O14016" s="14"/>
      <c r="P14016" s="14"/>
    </row>
    <row r="14017" spans="9:16" x14ac:dyDescent="0.25">
      <c r="I14017" s="14"/>
      <c r="J14017" s="14"/>
      <c r="K14017" s="14"/>
      <c r="L14017" s="14"/>
      <c r="M14017" s="14"/>
      <c r="N14017" s="14"/>
      <c r="O14017" s="14"/>
      <c r="P14017" s="14"/>
    </row>
    <row r="14018" spans="9:16" x14ac:dyDescent="0.25">
      <c r="I14018" s="14"/>
      <c r="J14018" s="14"/>
      <c r="K14018" s="14"/>
      <c r="L14018" s="14"/>
      <c r="M14018" s="14"/>
      <c r="N14018" s="14"/>
      <c r="O14018" s="14"/>
      <c r="P14018" s="14"/>
    </row>
    <row r="14019" spans="9:16" x14ac:dyDescent="0.25">
      <c r="I14019" s="14"/>
      <c r="J14019" s="14"/>
      <c r="K14019" s="14"/>
      <c r="L14019" s="14"/>
      <c r="M14019" s="14"/>
      <c r="N14019" s="14"/>
      <c r="O14019" s="14"/>
      <c r="P14019" s="14"/>
    </row>
    <row r="14020" spans="9:16" x14ac:dyDescent="0.25">
      <c r="I14020" s="14"/>
      <c r="J14020" s="14"/>
      <c r="K14020" s="14"/>
      <c r="L14020" s="14"/>
      <c r="M14020" s="14"/>
      <c r="N14020" s="14"/>
      <c r="O14020" s="14"/>
      <c r="P14020" s="14"/>
    </row>
    <row r="14021" spans="9:16" x14ac:dyDescent="0.25">
      <c r="I14021" s="14"/>
      <c r="J14021" s="14"/>
      <c r="K14021" s="14"/>
      <c r="L14021" s="14"/>
      <c r="M14021" s="14"/>
      <c r="N14021" s="14"/>
      <c r="O14021" s="14"/>
      <c r="P14021" s="14"/>
    </row>
    <row r="14022" spans="9:16" x14ac:dyDescent="0.25">
      <c r="I14022" s="14"/>
      <c r="J14022" s="14"/>
      <c r="K14022" s="14"/>
      <c r="L14022" s="14"/>
      <c r="M14022" s="14"/>
      <c r="N14022" s="14"/>
      <c r="O14022" s="14"/>
      <c r="P14022" s="14"/>
    </row>
    <row r="14023" spans="9:16" x14ac:dyDescent="0.25">
      <c r="I14023" s="14"/>
      <c r="J14023" s="14"/>
      <c r="K14023" s="14"/>
      <c r="L14023" s="14"/>
      <c r="M14023" s="14"/>
      <c r="N14023" s="14"/>
      <c r="O14023" s="14"/>
      <c r="P14023" s="14"/>
    </row>
    <row r="14024" spans="9:16" x14ac:dyDescent="0.25">
      <c r="I14024" s="14"/>
      <c r="J14024" s="14"/>
      <c r="K14024" s="14"/>
      <c r="L14024" s="14"/>
      <c r="M14024" s="14"/>
      <c r="N14024" s="14"/>
      <c r="O14024" s="14"/>
      <c r="P14024" s="14"/>
    </row>
    <row r="14025" spans="9:16" x14ac:dyDescent="0.25">
      <c r="I14025" s="14"/>
      <c r="J14025" s="14"/>
      <c r="K14025" s="14"/>
      <c r="L14025" s="14"/>
      <c r="M14025" s="14"/>
      <c r="N14025" s="14"/>
      <c r="O14025" s="14"/>
      <c r="P14025" s="14"/>
    </row>
    <row r="14026" spans="9:16" x14ac:dyDescent="0.25">
      <c r="I14026" s="14"/>
      <c r="J14026" s="14"/>
      <c r="K14026" s="14"/>
      <c r="L14026" s="14"/>
      <c r="M14026" s="14"/>
      <c r="N14026" s="14"/>
      <c r="O14026" s="14"/>
      <c r="P14026" s="14"/>
    </row>
    <row r="14027" spans="9:16" x14ac:dyDescent="0.25">
      <c r="I14027" s="14"/>
      <c r="J14027" s="14"/>
      <c r="K14027" s="14"/>
      <c r="L14027" s="14"/>
      <c r="M14027" s="14"/>
      <c r="N14027" s="14"/>
      <c r="O14027" s="14"/>
      <c r="P14027" s="14"/>
    </row>
    <row r="14028" spans="9:16" x14ac:dyDescent="0.25">
      <c r="I14028" s="14"/>
      <c r="J14028" s="14"/>
      <c r="K14028" s="14"/>
      <c r="L14028" s="14"/>
      <c r="M14028" s="14"/>
      <c r="N14028" s="14"/>
      <c r="O14028" s="14"/>
      <c r="P14028" s="14"/>
    </row>
    <row r="14029" spans="9:16" x14ac:dyDescent="0.25">
      <c r="I14029" s="14"/>
      <c r="J14029" s="14"/>
      <c r="K14029" s="14"/>
      <c r="L14029" s="14"/>
      <c r="M14029" s="14"/>
      <c r="N14029" s="14"/>
      <c r="O14029" s="14"/>
      <c r="P14029" s="14"/>
    </row>
    <row r="14030" spans="9:16" x14ac:dyDescent="0.25">
      <c r="I14030" s="14"/>
      <c r="J14030" s="14"/>
      <c r="K14030" s="14"/>
      <c r="L14030" s="14"/>
      <c r="M14030" s="14"/>
      <c r="N14030" s="14"/>
      <c r="O14030" s="14"/>
      <c r="P14030" s="14"/>
    </row>
    <row r="14031" spans="9:16" x14ac:dyDescent="0.25">
      <c r="I14031" s="14"/>
      <c r="J14031" s="14"/>
      <c r="K14031" s="14"/>
      <c r="L14031" s="14"/>
      <c r="M14031" s="14"/>
      <c r="N14031" s="14"/>
      <c r="O14031" s="14"/>
      <c r="P14031" s="14"/>
    </row>
    <row r="14032" spans="9:16" x14ac:dyDescent="0.25">
      <c r="I14032" s="14"/>
      <c r="J14032" s="14"/>
      <c r="K14032" s="14"/>
      <c r="L14032" s="14"/>
      <c r="M14032" s="14"/>
      <c r="N14032" s="14"/>
      <c r="O14032" s="14"/>
      <c r="P14032" s="14"/>
    </row>
    <row r="14033" spans="9:16" x14ac:dyDescent="0.25">
      <c r="I14033" s="14"/>
      <c r="J14033" s="14"/>
      <c r="K14033" s="14"/>
      <c r="L14033" s="14"/>
      <c r="M14033" s="14"/>
      <c r="N14033" s="14"/>
      <c r="O14033" s="14"/>
      <c r="P14033" s="14"/>
    </row>
    <row r="14034" spans="9:16" x14ac:dyDescent="0.25">
      <c r="I14034" s="14"/>
      <c r="J14034" s="14"/>
      <c r="K14034" s="14"/>
      <c r="L14034" s="14"/>
      <c r="M14034" s="14"/>
      <c r="N14034" s="14"/>
      <c r="O14034" s="14"/>
      <c r="P14034" s="14"/>
    </row>
    <row r="14035" spans="9:16" x14ac:dyDescent="0.25">
      <c r="I14035" s="14"/>
      <c r="J14035" s="14"/>
      <c r="K14035" s="14"/>
      <c r="L14035" s="14"/>
      <c r="M14035" s="14"/>
      <c r="N14035" s="14"/>
      <c r="O14035" s="14"/>
      <c r="P14035" s="14"/>
    </row>
    <row r="14036" spans="9:16" x14ac:dyDescent="0.25">
      <c r="I14036" s="14"/>
      <c r="J14036" s="14"/>
      <c r="K14036" s="14"/>
      <c r="L14036" s="14"/>
      <c r="M14036" s="14"/>
      <c r="N14036" s="14"/>
      <c r="O14036" s="14"/>
      <c r="P14036" s="14"/>
    </row>
    <row r="14037" spans="9:16" x14ac:dyDescent="0.25">
      <c r="I14037" s="14"/>
      <c r="J14037" s="14"/>
      <c r="K14037" s="14"/>
      <c r="L14037" s="14"/>
      <c r="M14037" s="14"/>
      <c r="N14037" s="14"/>
      <c r="O14037" s="14"/>
      <c r="P14037" s="14"/>
    </row>
    <row r="14038" spans="9:16" x14ac:dyDescent="0.25">
      <c r="I14038" s="14"/>
      <c r="J14038" s="14"/>
      <c r="K14038" s="14"/>
      <c r="L14038" s="14"/>
      <c r="M14038" s="14"/>
      <c r="N14038" s="14"/>
      <c r="O14038" s="14"/>
      <c r="P14038" s="14"/>
    </row>
    <row r="14039" spans="9:16" x14ac:dyDescent="0.25">
      <c r="I14039" s="14"/>
      <c r="J14039" s="14"/>
      <c r="K14039" s="14"/>
      <c r="L14039" s="14"/>
      <c r="M14039" s="14"/>
      <c r="N14039" s="14"/>
      <c r="O14039" s="14"/>
      <c r="P14039" s="14"/>
    </row>
    <row r="14040" spans="9:16" x14ac:dyDescent="0.25">
      <c r="I14040" s="14"/>
      <c r="J14040" s="14"/>
      <c r="K14040" s="14"/>
      <c r="L14040" s="14"/>
      <c r="M14040" s="14"/>
      <c r="N14040" s="14"/>
      <c r="O14040" s="14"/>
      <c r="P14040" s="14"/>
    </row>
    <row r="14041" spans="9:16" x14ac:dyDescent="0.25">
      <c r="I14041" s="14"/>
      <c r="J14041" s="14"/>
      <c r="K14041" s="14"/>
      <c r="L14041" s="14"/>
      <c r="M14041" s="14"/>
      <c r="N14041" s="14"/>
      <c r="O14041" s="14"/>
      <c r="P14041" s="14"/>
    </row>
    <row r="14042" spans="9:16" x14ac:dyDescent="0.25">
      <c r="I14042" s="14"/>
      <c r="J14042" s="14"/>
      <c r="K14042" s="14"/>
      <c r="L14042" s="14"/>
      <c r="M14042" s="14"/>
      <c r="N14042" s="14"/>
      <c r="O14042" s="14"/>
      <c r="P14042" s="14"/>
    </row>
    <row r="14043" spans="9:16" x14ac:dyDescent="0.25">
      <c r="I14043" s="14"/>
      <c r="J14043" s="14"/>
      <c r="K14043" s="14"/>
      <c r="L14043" s="14"/>
      <c r="M14043" s="14"/>
      <c r="N14043" s="14"/>
      <c r="O14043" s="14"/>
      <c r="P14043" s="14"/>
    </row>
    <row r="14044" spans="9:16" x14ac:dyDescent="0.25">
      <c r="I14044" s="14"/>
      <c r="J14044" s="14"/>
      <c r="K14044" s="14"/>
      <c r="L14044" s="14"/>
      <c r="M14044" s="14"/>
      <c r="N14044" s="14"/>
      <c r="O14044" s="14"/>
      <c r="P14044" s="14"/>
    </row>
    <row r="14045" spans="9:16" x14ac:dyDescent="0.25">
      <c r="I14045" s="14"/>
      <c r="J14045" s="14"/>
      <c r="K14045" s="14"/>
      <c r="L14045" s="14"/>
      <c r="M14045" s="14"/>
      <c r="N14045" s="14"/>
      <c r="O14045" s="14"/>
      <c r="P14045" s="14"/>
    </row>
    <row r="14046" spans="9:16" x14ac:dyDescent="0.25">
      <c r="I14046" s="14"/>
      <c r="J14046" s="14"/>
      <c r="K14046" s="14"/>
      <c r="L14046" s="14"/>
      <c r="M14046" s="14"/>
      <c r="N14046" s="14"/>
      <c r="O14046" s="14"/>
      <c r="P14046" s="14"/>
    </row>
    <row r="14047" spans="9:16" x14ac:dyDescent="0.25">
      <c r="I14047" s="14"/>
      <c r="J14047" s="14"/>
      <c r="K14047" s="14"/>
      <c r="L14047" s="14"/>
      <c r="M14047" s="14"/>
      <c r="N14047" s="14"/>
      <c r="O14047" s="14"/>
      <c r="P14047" s="14"/>
    </row>
    <row r="14048" spans="9:16" x14ac:dyDescent="0.25">
      <c r="I14048" s="14"/>
      <c r="J14048" s="14"/>
      <c r="K14048" s="14"/>
      <c r="L14048" s="14"/>
      <c r="M14048" s="14"/>
      <c r="N14048" s="14"/>
      <c r="O14048" s="14"/>
      <c r="P14048" s="14"/>
    </row>
    <row r="14049" spans="9:16" x14ac:dyDescent="0.25">
      <c r="I14049" s="14"/>
      <c r="J14049" s="14"/>
      <c r="K14049" s="14"/>
      <c r="L14049" s="14"/>
      <c r="M14049" s="14"/>
      <c r="N14049" s="14"/>
      <c r="O14049" s="14"/>
      <c r="P14049" s="14"/>
    </row>
    <row r="14050" spans="9:16" x14ac:dyDescent="0.25">
      <c r="I14050" s="14"/>
      <c r="J14050" s="14"/>
      <c r="K14050" s="14"/>
      <c r="L14050" s="14"/>
      <c r="M14050" s="14"/>
      <c r="N14050" s="14"/>
      <c r="O14050" s="14"/>
      <c r="P14050" s="14"/>
    </row>
    <row r="14051" spans="9:16" x14ac:dyDescent="0.25">
      <c r="I14051" s="14"/>
      <c r="J14051" s="14"/>
      <c r="K14051" s="14"/>
      <c r="L14051" s="14"/>
      <c r="M14051" s="14"/>
      <c r="N14051" s="14"/>
      <c r="O14051" s="14"/>
      <c r="P14051" s="14"/>
    </row>
    <row r="14052" spans="9:16" x14ac:dyDescent="0.25">
      <c r="I14052" s="14"/>
      <c r="J14052" s="14"/>
      <c r="K14052" s="14"/>
      <c r="L14052" s="14"/>
      <c r="M14052" s="14"/>
      <c r="N14052" s="14"/>
      <c r="O14052" s="14"/>
      <c r="P14052" s="14"/>
    </row>
    <row r="14053" spans="9:16" x14ac:dyDescent="0.25">
      <c r="I14053" s="14"/>
      <c r="J14053" s="14"/>
      <c r="K14053" s="14"/>
      <c r="L14053" s="14"/>
      <c r="M14053" s="14"/>
      <c r="N14053" s="14"/>
      <c r="O14053" s="14"/>
      <c r="P14053" s="14"/>
    </row>
    <row r="14054" spans="9:16" x14ac:dyDescent="0.25">
      <c r="I14054" s="14"/>
      <c r="J14054" s="14"/>
      <c r="K14054" s="14"/>
      <c r="L14054" s="14"/>
      <c r="M14054" s="14"/>
      <c r="N14054" s="14"/>
      <c r="O14054" s="14"/>
      <c r="P14054" s="14"/>
    </row>
    <row r="14055" spans="9:16" x14ac:dyDescent="0.25">
      <c r="I14055" s="14"/>
      <c r="J14055" s="14"/>
      <c r="K14055" s="14"/>
      <c r="L14055" s="14"/>
      <c r="M14055" s="14"/>
      <c r="N14055" s="14"/>
      <c r="O14055" s="14"/>
      <c r="P14055" s="14"/>
    </row>
    <row r="14056" spans="9:16" x14ac:dyDescent="0.25">
      <c r="I14056" s="14"/>
      <c r="J14056" s="14"/>
      <c r="K14056" s="14"/>
      <c r="L14056" s="14"/>
      <c r="M14056" s="14"/>
      <c r="N14056" s="14"/>
      <c r="O14056" s="14"/>
      <c r="P14056" s="14"/>
    </row>
    <row r="14057" spans="9:16" x14ac:dyDescent="0.25">
      <c r="I14057" s="14"/>
      <c r="J14057" s="14"/>
      <c r="K14057" s="14"/>
      <c r="L14057" s="14"/>
      <c r="M14057" s="14"/>
      <c r="N14057" s="14"/>
      <c r="O14057" s="14"/>
      <c r="P14057" s="14"/>
    </row>
    <row r="14058" spans="9:16" x14ac:dyDescent="0.25">
      <c r="I14058" s="14"/>
      <c r="J14058" s="14"/>
      <c r="K14058" s="14"/>
      <c r="L14058" s="14"/>
      <c r="M14058" s="14"/>
      <c r="N14058" s="14"/>
      <c r="O14058" s="14"/>
      <c r="P14058" s="14"/>
    </row>
    <row r="14059" spans="9:16" x14ac:dyDescent="0.25">
      <c r="I14059" s="14"/>
      <c r="J14059" s="14"/>
      <c r="K14059" s="14"/>
      <c r="L14059" s="14"/>
      <c r="M14059" s="14"/>
      <c r="N14059" s="14"/>
      <c r="O14059" s="14"/>
      <c r="P14059" s="14"/>
    </row>
    <row r="14060" spans="9:16" x14ac:dyDescent="0.25">
      <c r="I14060" s="14"/>
      <c r="J14060" s="14"/>
      <c r="K14060" s="14"/>
      <c r="L14060" s="14"/>
      <c r="M14060" s="14"/>
      <c r="N14060" s="14"/>
      <c r="O14060" s="14"/>
      <c r="P14060" s="14"/>
    </row>
    <row r="14061" spans="9:16" x14ac:dyDescent="0.25">
      <c r="I14061" s="14"/>
      <c r="J14061" s="14"/>
      <c r="K14061" s="14"/>
      <c r="L14061" s="14"/>
      <c r="M14061" s="14"/>
      <c r="N14061" s="14"/>
      <c r="O14061" s="14"/>
      <c r="P14061" s="14"/>
    </row>
    <row r="14062" spans="9:16" x14ac:dyDescent="0.25">
      <c r="I14062" s="14"/>
      <c r="J14062" s="14"/>
      <c r="K14062" s="14"/>
      <c r="L14062" s="14"/>
      <c r="M14062" s="14"/>
      <c r="N14062" s="14"/>
      <c r="O14062" s="14"/>
      <c r="P14062" s="14"/>
    </row>
    <row r="14063" spans="9:16" x14ac:dyDescent="0.25">
      <c r="I14063" s="14"/>
      <c r="J14063" s="14"/>
      <c r="K14063" s="14"/>
      <c r="L14063" s="14"/>
      <c r="M14063" s="14"/>
      <c r="N14063" s="14"/>
      <c r="O14063" s="14"/>
      <c r="P14063" s="14"/>
    </row>
    <row r="14064" spans="9:16" x14ac:dyDescent="0.25">
      <c r="I14064" s="14"/>
      <c r="J14064" s="14"/>
      <c r="K14064" s="14"/>
      <c r="L14064" s="14"/>
      <c r="M14064" s="14"/>
      <c r="N14064" s="14"/>
      <c r="O14064" s="14"/>
      <c r="P14064" s="14"/>
    </row>
    <row r="14065" spans="9:16" x14ac:dyDescent="0.25">
      <c r="I14065" s="14"/>
      <c r="J14065" s="14"/>
      <c r="K14065" s="14"/>
      <c r="L14065" s="14"/>
      <c r="M14065" s="14"/>
      <c r="N14065" s="14"/>
      <c r="O14065" s="14"/>
      <c r="P14065" s="14"/>
    </row>
    <row r="14066" spans="9:16" x14ac:dyDescent="0.25">
      <c r="I14066" s="14"/>
      <c r="J14066" s="14"/>
      <c r="K14066" s="14"/>
      <c r="L14066" s="14"/>
      <c r="M14066" s="14"/>
      <c r="N14066" s="14"/>
      <c r="O14066" s="14"/>
      <c r="P14066" s="14"/>
    </row>
    <row r="14067" spans="9:16" x14ac:dyDescent="0.25">
      <c r="I14067" s="14"/>
      <c r="J14067" s="14"/>
      <c r="K14067" s="14"/>
      <c r="L14067" s="14"/>
      <c r="M14067" s="14"/>
      <c r="N14067" s="14"/>
      <c r="O14067" s="14"/>
      <c r="P14067" s="14"/>
    </row>
    <row r="14068" spans="9:16" x14ac:dyDescent="0.25">
      <c r="I14068" s="14"/>
      <c r="J14068" s="14"/>
      <c r="K14068" s="14"/>
      <c r="L14068" s="14"/>
      <c r="M14068" s="14"/>
      <c r="N14068" s="14"/>
      <c r="O14068" s="14"/>
      <c r="P14068" s="14"/>
    </row>
    <row r="14069" spans="9:16" x14ac:dyDescent="0.25">
      <c r="I14069" s="14"/>
      <c r="J14069" s="14"/>
      <c r="K14069" s="14"/>
      <c r="L14069" s="14"/>
      <c r="M14069" s="14"/>
      <c r="N14069" s="14"/>
      <c r="O14069" s="14"/>
      <c r="P14069" s="14"/>
    </row>
    <row r="14070" spans="9:16" x14ac:dyDescent="0.25">
      <c r="I14070" s="14"/>
      <c r="J14070" s="14"/>
      <c r="K14070" s="14"/>
      <c r="L14070" s="14"/>
      <c r="M14070" s="14"/>
      <c r="N14070" s="14"/>
      <c r="O14070" s="14"/>
      <c r="P14070" s="14"/>
    </row>
    <row r="14071" spans="9:16" x14ac:dyDescent="0.25">
      <c r="I14071" s="14"/>
      <c r="J14071" s="14"/>
      <c r="K14071" s="14"/>
      <c r="L14071" s="14"/>
      <c r="M14071" s="14"/>
      <c r="N14071" s="14"/>
      <c r="O14071" s="14"/>
      <c r="P14071" s="14"/>
    </row>
    <row r="14072" spans="9:16" x14ac:dyDescent="0.25">
      <c r="I14072" s="14"/>
      <c r="J14072" s="14"/>
      <c r="K14072" s="14"/>
      <c r="L14072" s="14"/>
      <c r="M14072" s="14"/>
      <c r="N14072" s="14"/>
      <c r="O14072" s="14"/>
      <c r="P14072" s="14"/>
    </row>
    <row r="14073" spans="9:16" x14ac:dyDescent="0.25">
      <c r="I14073" s="14"/>
      <c r="J14073" s="14"/>
      <c r="K14073" s="14"/>
      <c r="L14073" s="14"/>
      <c r="M14073" s="14"/>
      <c r="N14073" s="14"/>
      <c r="O14073" s="14"/>
      <c r="P14073" s="14"/>
    </row>
    <row r="14074" spans="9:16" x14ac:dyDescent="0.25">
      <c r="I14074" s="14"/>
      <c r="J14074" s="14"/>
      <c r="K14074" s="14"/>
      <c r="L14074" s="14"/>
      <c r="M14074" s="14"/>
      <c r="N14074" s="14"/>
      <c r="O14074" s="14"/>
      <c r="P14074" s="14"/>
    </row>
    <row r="14075" spans="9:16" x14ac:dyDescent="0.25">
      <c r="I14075" s="14"/>
      <c r="J14075" s="14"/>
      <c r="K14075" s="14"/>
      <c r="L14075" s="14"/>
      <c r="M14075" s="14"/>
      <c r="N14075" s="14"/>
      <c r="O14075" s="14"/>
      <c r="P14075" s="14"/>
    </row>
    <row r="14076" spans="9:16" x14ac:dyDescent="0.25">
      <c r="I14076" s="14"/>
      <c r="J14076" s="14"/>
      <c r="K14076" s="14"/>
      <c r="L14076" s="14"/>
      <c r="M14076" s="14"/>
      <c r="N14076" s="14"/>
      <c r="O14076" s="14"/>
      <c r="P14076" s="14"/>
    </row>
    <row r="14077" spans="9:16" x14ac:dyDescent="0.25">
      <c r="I14077" s="14"/>
      <c r="J14077" s="14"/>
      <c r="K14077" s="14"/>
      <c r="L14077" s="14"/>
      <c r="M14077" s="14"/>
      <c r="N14077" s="14"/>
      <c r="O14077" s="14"/>
      <c r="P14077" s="14"/>
    </row>
    <row r="14078" spans="9:16" x14ac:dyDescent="0.25">
      <c r="I14078" s="14"/>
      <c r="J14078" s="14"/>
      <c r="K14078" s="14"/>
      <c r="L14078" s="14"/>
      <c r="M14078" s="14"/>
      <c r="N14078" s="14"/>
      <c r="O14078" s="14"/>
      <c r="P14078" s="14"/>
    </row>
    <row r="14079" spans="9:16" x14ac:dyDescent="0.25">
      <c r="I14079" s="14"/>
      <c r="J14079" s="14"/>
      <c r="K14079" s="14"/>
      <c r="L14079" s="14"/>
      <c r="M14079" s="14"/>
      <c r="N14079" s="14"/>
      <c r="O14079" s="14"/>
      <c r="P14079" s="14"/>
    </row>
    <row r="14080" spans="9:16" x14ac:dyDescent="0.25">
      <c r="I14080" s="14"/>
      <c r="J14080" s="14"/>
      <c r="K14080" s="14"/>
      <c r="L14080" s="14"/>
      <c r="M14080" s="14"/>
      <c r="N14080" s="14"/>
      <c r="O14080" s="14"/>
      <c r="P14080" s="14"/>
    </row>
    <row r="14081" spans="9:16" x14ac:dyDescent="0.25">
      <c r="I14081" s="14"/>
      <c r="J14081" s="14"/>
      <c r="K14081" s="14"/>
      <c r="L14081" s="14"/>
      <c r="M14081" s="14"/>
      <c r="N14081" s="14"/>
      <c r="O14081" s="14"/>
      <c r="P14081" s="14"/>
    </row>
    <row r="14082" spans="9:16" x14ac:dyDescent="0.25">
      <c r="I14082" s="14"/>
      <c r="J14082" s="14"/>
      <c r="K14082" s="14"/>
      <c r="L14082" s="14"/>
      <c r="M14082" s="14"/>
      <c r="N14082" s="14"/>
      <c r="O14082" s="14"/>
      <c r="P14082" s="14"/>
    </row>
    <row r="14083" spans="9:16" x14ac:dyDescent="0.25">
      <c r="I14083" s="14"/>
      <c r="J14083" s="14"/>
      <c r="K14083" s="14"/>
      <c r="L14083" s="14"/>
      <c r="M14083" s="14"/>
      <c r="N14083" s="14"/>
      <c r="O14083" s="14"/>
      <c r="P14083" s="14"/>
    </row>
    <row r="14084" spans="9:16" x14ac:dyDescent="0.25">
      <c r="I14084" s="14"/>
      <c r="J14084" s="14"/>
      <c r="K14084" s="14"/>
      <c r="L14084" s="14"/>
      <c r="M14084" s="14"/>
      <c r="N14084" s="14"/>
      <c r="O14084" s="14"/>
      <c r="P14084" s="14"/>
    </row>
    <row r="14085" spans="9:16" x14ac:dyDescent="0.25">
      <c r="I14085" s="14"/>
      <c r="J14085" s="14"/>
      <c r="K14085" s="14"/>
      <c r="L14085" s="14"/>
      <c r="M14085" s="14"/>
      <c r="N14085" s="14"/>
      <c r="O14085" s="14"/>
      <c r="P14085" s="14"/>
    </row>
    <row r="14086" spans="9:16" x14ac:dyDescent="0.25">
      <c r="I14086" s="14"/>
      <c r="J14086" s="14"/>
      <c r="K14086" s="14"/>
      <c r="L14086" s="14"/>
      <c r="M14086" s="14"/>
      <c r="N14086" s="14"/>
      <c r="O14086" s="14"/>
      <c r="P14086" s="14"/>
    </row>
    <row r="14087" spans="9:16" x14ac:dyDescent="0.25">
      <c r="I14087" s="14"/>
      <c r="J14087" s="14"/>
      <c r="K14087" s="14"/>
      <c r="L14087" s="14"/>
      <c r="M14087" s="14"/>
      <c r="N14087" s="14"/>
      <c r="O14087" s="14"/>
      <c r="P14087" s="14"/>
    </row>
    <row r="14088" spans="9:16" x14ac:dyDescent="0.25">
      <c r="I14088" s="14"/>
      <c r="J14088" s="14"/>
      <c r="K14088" s="14"/>
      <c r="L14088" s="14"/>
      <c r="M14088" s="14"/>
      <c r="N14088" s="14"/>
      <c r="O14088" s="14"/>
      <c r="P14088" s="14"/>
    </row>
    <row r="14089" spans="9:16" x14ac:dyDescent="0.25">
      <c r="I14089" s="14"/>
      <c r="J14089" s="14"/>
      <c r="K14089" s="14"/>
      <c r="L14089" s="14"/>
      <c r="M14089" s="14"/>
      <c r="N14089" s="14"/>
      <c r="O14089" s="14"/>
      <c r="P14089" s="14"/>
    </row>
    <row r="14090" spans="9:16" x14ac:dyDescent="0.25">
      <c r="I14090" s="14"/>
      <c r="J14090" s="14"/>
      <c r="K14090" s="14"/>
      <c r="L14090" s="14"/>
      <c r="M14090" s="14"/>
      <c r="N14090" s="14"/>
      <c r="O14090" s="14"/>
      <c r="P14090" s="14"/>
    </row>
    <row r="14091" spans="9:16" x14ac:dyDescent="0.25">
      <c r="I14091" s="14"/>
      <c r="J14091" s="14"/>
      <c r="K14091" s="14"/>
      <c r="L14091" s="14"/>
      <c r="M14091" s="14"/>
      <c r="N14091" s="14"/>
      <c r="O14091" s="14"/>
      <c r="P14091" s="14"/>
    </row>
    <row r="14092" spans="9:16" x14ac:dyDescent="0.25">
      <c r="I14092" s="14"/>
      <c r="J14092" s="14"/>
      <c r="K14092" s="14"/>
      <c r="L14092" s="14"/>
      <c r="M14092" s="14"/>
      <c r="N14092" s="14"/>
      <c r="O14092" s="14"/>
      <c r="P14092" s="14"/>
    </row>
    <row r="14093" spans="9:16" x14ac:dyDescent="0.25">
      <c r="I14093" s="14"/>
      <c r="J14093" s="14"/>
      <c r="K14093" s="14"/>
      <c r="L14093" s="14"/>
      <c r="M14093" s="14"/>
      <c r="N14093" s="14"/>
      <c r="O14093" s="14"/>
      <c r="P14093" s="14"/>
    </row>
    <row r="14094" spans="9:16" x14ac:dyDescent="0.25">
      <c r="I14094" s="14"/>
      <c r="J14094" s="14"/>
      <c r="K14094" s="14"/>
      <c r="L14094" s="14"/>
      <c r="M14094" s="14"/>
      <c r="N14094" s="14"/>
      <c r="O14094" s="14"/>
      <c r="P14094" s="14"/>
    </row>
    <row r="14095" spans="9:16" x14ac:dyDescent="0.25">
      <c r="I14095" s="14"/>
      <c r="J14095" s="14"/>
      <c r="K14095" s="14"/>
      <c r="L14095" s="14"/>
      <c r="M14095" s="14"/>
      <c r="N14095" s="14"/>
      <c r="O14095" s="14"/>
      <c r="P14095" s="14"/>
    </row>
    <row r="14096" spans="9:16" x14ac:dyDescent="0.25">
      <c r="I14096" s="14"/>
      <c r="J14096" s="14"/>
      <c r="K14096" s="14"/>
      <c r="L14096" s="14"/>
      <c r="M14096" s="14"/>
      <c r="N14096" s="14"/>
      <c r="O14096" s="14"/>
      <c r="P14096" s="14"/>
    </row>
    <row r="14097" spans="9:16" x14ac:dyDescent="0.25">
      <c r="I14097" s="14"/>
      <c r="J14097" s="14"/>
      <c r="K14097" s="14"/>
      <c r="L14097" s="14"/>
      <c r="M14097" s="14"/>
      <c r="N14097" s="14"/>
      <c r="O14097" s="14"/>
      <c r="P14097" s="14"/>
    </row>
    <row r="14098" spans="9:16" x14ac:dyDescent="0.25">
      <c r="I14098" s="14"/>
      <c r="J14098" s="14"/>
      <c r="K14098" s="14"/>
      <c r="L14098" s="14"/>
      <c r="M14098" s="14"/>
      <c r="N14098" s="14"/>
      <c r="O14098" s="14"/>
      <c r="P14098" s="14"/>
    </row>
    <row r="14099" spans="9:16" x14ac:dyDescent="0.25">
      <c r="I14099" s="14"/>
      <c r="J14099" s="14"/>
      <c r="K14099" s="14"/>
      <c r="L14099" s="14"/>
      <c r="M14099" s="14"/>
      <c r="N14099" s="14"/>
      <c r="O14099" s="14"/>
      <c r="P14099" s="14"/>
    </row>
    <row r="14100" spans="9:16" x14ac:dyDescent="0.25">
      <c r="I14100" s="14"/>
      <c r="J14100" s="14"/>
      <c r="K14100" s="14"/>
      <c r="L14100" s="14"/>
      <c r="M14100" s="14"/>
      <c r="N14100" s="14"/>
      <c r="O14100" s="14"/>
      <c r="P14100" s="14"/>
    </row>
    <row r="14101" spans="9:16" x14ac:dyDescent="0.25">
      <c r="I14101" s="14"/>
      <c r="J14101" s="14"/>
      <c r="K14101" s="14"/>
      <c r="L14101" s="14"/>
      <c r="M14101" s="14"/>
      <c r="N14101" s="14"/>
      <c r="O14101" s="14"/>
      <c r="P14101" s="14"/>
    </row>
    <row r="14102" spans="9:16" x14ac:dyDescent="0.25">
      <c r="I14102" s="14"/>
      <c r="J14102" s="14"/>
      <c r="K14102" s="14"/>
      <c r="L14102" s="14"/>
      <c r="M14102" s="14"/>
      <c r="N14102" s="14"/>
      <c r="O14102" s="14"/>
      <c r="P14102" s="14"/>
    </row>
    <row r="14103" spans="9:16" x14ac:dyDescent="0.25">
      <c r="I14103" s="14"/>
      <c r="J14103" s="14"/>
      <c r="K14103" s="14"/>
      <c r="L14103" s="14"/>
      <c r="M14103" s="14"/>
      <c r="N14103" s="14"/>
      <c r="O14103" s="14"/>
      <c r="P14103" s="14"/>
    </row>
    <row r="14104" spans="9:16" x14ac:dyDescent="0.25">
      <c r="I14104" s="14"/>
      <c r="J14104" s="14"/>
      <c r="K14104" s="14"/>
      <c r="L14104" s="14"/>
      <c r="M14104" s="14"/>
      <c r="N14104" s="14"/>
      <c r="O14104" s="14"/>
      <c r="P14104" s="14"/>
    </row>
    <row r="14105" spans="9:16" x14ac:dyDescent="0.25">
      <c r="I14105" s="14"/>
      <c r="J14105" s="14"/>
      <c r="K14105" s="14"/>
      <c r="L14105" s="14"/>
      <c r="M14105" s="14"/>
      <c r="N14105" s="14"/>
      <c r="O14105" s="14"/>
      <c r="P14105" s="14"/>
    </row>
    <row r="14106" spans="9:16" x14ac:dyDescent="0.25">
      <c r="I14106" s="14"/>
      <c r="J14106" s="14"/>
      <c r="K14106" s="14"/>
      <c r="L14106" s="14"/>
      <c r="M14106" s="14"/>
      <c r="N14106" s="14"/>
      <c r="O14106" s="14"/>
      <c r="P14106" s="14"/>
    </row>
    <row r="14107" spans="9:16" x14ac:dyDescent="0.25">
      <c r="I14107" s="14"/>
      <c r="J14107" s="14"/>
      <c r="K14107" s="14"/>
      <c r="L14107" s="14"/>
      <c r="M14107" s="14"/>
      <c r="N14107" s="14"/>
      <c r="O14107" s="14"/>
      <c r="P14107" s="14"/>
    </row>
    <row r="14108" spans="9:16" x14ac:dyDescent="0.25">
      <c r="I14108" s="14"/>
      <c r="J14108" s="14"/>
      <c r="K14108" s="14"/>
      <c r="L14108" s="14"/>
      <c r="M14108" s="14"/>
      <c r="N14108" s="14"/>
      <c r="O14108" s="14"/>
      <c r="P14108" s="14"/>
    </row>
    <row r="14109" spans="9:16" x14ac:dyDescent="0.25">
      <c r="I14109" s="14"/>
      <c r="J14109" s="14"/>
      <c r="K14109" s="14"/>
      <c r="L14109" s="14"/>
      <c r="M14109" s="14"/>
      <c r="N14109" s="14"/>
      <c r="O14109" s="14"/>
      <c r="P14109" s="14"/>
    </row>
    <row r="14110" spans="9:16" x14ac:dyDescent="0.25">
      <c r="I14110" s="14"/>
      <c r="J14110" s="14"/>
      <c r="K14110" s="14"/>
      <c r="L14110" s="14"/>
      <c r="M14110" s="14"/>
      <c r="N14110" s="14"/>
      <c r="O14110" s="14"/>
      <c r="P14110" s="14"/>
    </row>
    <row r="14111" spans="9:16" x14ac:dyDescent="0.25">
      <c r="I14111" s="14"/>
      <c r="J14111" s="14"/>
      <c r="K14111" s="14"/>
      <c r="L14111" s="14"/>
      <c r="M14111" s="14"/>
      <c r="N14111" s="14"/>
      <c r="O14111" s="14"/>
      <c r="P14111" s="14"/>
    </row>
    <row r="14112" spans="9:16" x14ac:dyDescent="0.25">
      <c r="I14112" s="14"/>
      <c r="J14112" s="14"/>
      <c r="K14112" s="14"/>
      <c r="L14112" s="14"/>
      <c r="M14112" s="14"/>
      <c r="N14112" s="14"/>
      <c r="O14112" s="14"/>
      <c r="P14112" s="14"/>
    </row>
    <row r="14113" spans="9:16" x14ac:dyDescent="0.25">
      <c r="I14113" s="14"/>
      <c r="J14113" s="14"/>
      <c r="K14113" s="14"/>
      <c r="L14113" s="14"/>
      <c r="M14113" s="14"/>
      <c r="N14113" s="14"/>
      <c r="O14113" s="14"/>
      <c r="P14113" s="14"/>
    </row>
    <row r="14114" spans="9:16" x14ac:dyDescent="0.25">
      <c r="I14114" s="14"/>
      <c r="J14114" s="14"/>
      <c r="K14114" s="14"/>
      <c r="L14114" s="14"/>
      <c r="M14114" s="14"/>
      <c r="N14114" s="14"/>
      <c r="O14114" s="14"/>
      <c r="P14114" s="14"/>
    </row>
    <row r="14115" spans="9:16" x14ac:dyDescent="0.25">
      <c r="I14115" s="14"/>
      <c r="J14115" s="14"/>
      <c r="K14115" s="14"/>
      <c r="L14115" s="14"/>
      <c r="M14115" s="14"/>
      <c r="N14115" s="14"/>
      <c r="O14115" s="14"/>
      <c r="P14115" s="14"/>
    </row>
    <row r="14116" spans="9:16" x14ac:dyDescent="0.25">
      <c r="I14116" s="14"/>
      <c r="J14116" s="14"/>
      <c r="K14116" s="14"/>
      <c r="L14116" s="14"/>
      <c r="M14116" s="14"/>
      <c r="N14116" s="14"/>
      <c r="O14116" s="14"/>
      <c r="P14116" s="14"/>
    </row>
    <row r="14117" spans="9:16" x14ac:dyDescent="0.25">
      <c r="I14117" s="14"/>
      <c r="J14117" s="14"/>
      <c r="K14117" s="14"/>
      <c r="L14117" s="14"/>
      <c r="M14117" s="14"/>
      <c r="N14117" s="14"/>
      <c r="O14117" s="14"/>
      <c r="P14117" s="14"/>
    </row>
    <row r="14118" spans="9:16" x14ac:dyDescent="0.25">
      <c r="I14118" s="14"/>
      <c r="J14118" s="14"/>
      <c r="K14118" s="14"/>
      <c r="L14118" s="14"/>
      <c r="M14118" s="14"/>
      <c r="N14118" s="14"/>
      <c r="O14118" s="14"/>
      <c r="P14118" s="14"/>
    </row>
    <row r="14119" spans="9:16" x14ac:dyDescent="0.25">
      <c r="I14119" s="14"/>
      <c r="J14119" s="14"/>
      <c r="K14119" s="14"/>
      <c r="L14119" s="14"/>
      <c r="M14119" s="14"/>
      <c r="N14119" s="14"/>
      <c r="O14119" s="14"/>
      <c r="P14119" s="14"/>
    </row>
    <row r="14120" spans="9:16" x14ac:dyDescent="0.25">
      <c r="I14120" s="14"/>
      <c r="J14120" s="14"/>
      <c r="K14120" s="14"/>
      <c r="L14120" s="14"/>
      <c r="M14120" s="14"/>
      <c r="N14120" s="14"/>
      <c r="O14120" s="14"/>
      <c r="P14120" s="14"/>
    </row>
    <row r="14121" spans="9:16" x14ac:dyDescent="0.25">
      <c r="I14121" s="14"/>
      <c r="J14121" s="14"/>
      <c r="K14121" s="14"/>
      <c r="L14121" s="14"/>
      <c r="M14121" s="14"/>
      <c r="N14121" s="14"/>
      <c r="O14121" s="14"/>
      <c r="P14121" s="14"/>
    </row>
    <row r="14122" spans="9:16" x14ac:dyDescent="0.25">
      <c r="I14122" s="14"/>
      <c r="J14122" s="14"/>
      <c r="K14122" s="14"/>
      <c r="L14122" s="14"/>
      <c r="M14122" s="14"/>
      <c r="N14122" s="14"/>
      <c r="O14122" s="14"/>
      <c r="P14122" s="14"/>
    </row>
    <row r="14123" spans="9:16" x14ac:dyDescent="0.25">
      <c r="I14123" s="14"/>
      <c r="J14123" s="14"/>
      <c r="K14123" s="14"/>
      <c r="L14123" s="14"/>
      <c r="M14123" s="14"/>
      <c r="N14123" s="14"/>
      <c r="O14123" s="14"/>
      <c r="P14123" s="14"/>
    </row>
    <row r="14124" spans="9:16" x14ac:dyDescent="0.25">
      <c r="I14124" s="14"/>
      <c r="J14124" s="14"/>
      <c r="K14124" s="14"/>
      <c r="L14124" s="14"/>
      <c r="M14124" s="14"/>
      <c r="N14124" s="14"/>
      <c r="O14124" s="14"/>
      <c r="P14124" s="14"/>
    </row>
    <row r="14125" spans="9:16" x14ac:dyDescent="0.25">
      <c r="I14125" s="14"/>
      <c r="J14125" s="14"/>
      <c r="K14125" s="14"/>
      <c r="L14125" s="14"/>
      <c r="M14125" s="14"/>
      <c r="N14125" s="14"/>
      <c r="O14125" s="14"/>
      <c r="P14125" s="14"/>
    </row>
    <row r="14126" spans="9:16" x14ac:dyDescent="0.25">
      <c r="I14126" s="14"/>
      <c r="J14126" s="14"/>
      <c r="K14126" s="14"/>
      <c r="L14126" s="14"/>
      <c r="M14126" s="14"/>
      <c r="N14126" s="14"/>
      <c r="O14126" s="14"/>
      <c r="P14126" s="14"/>
    </row>
    <row r="14127" spans="9:16" x14ac:dyDescent="0.25">
      <c r="I14127" s="14"/>
      <c r="J14127" s="14"/>
      <c r="K14127" s="14"/>
      <c r="L14127" s="14"/>
      <c r="M14127" s="14"/>
      <c r="N14127" s="14"/>
      <c r="O14127" s="14"/>
      <c r="P14127" s="14"/>
    </row>
    <row r="14128" spans="9:16" x14ac:dyDescent="0.25">
      <c r="I14128" s="14"/>
      <c r="J14128" s="14"/>
      <c r="K14128" s="14"/>
      <c r="L14128" s="14"/>
      <c r="M14128" s="14"/>
      <c r="N14128" s="14"/>
      <c r="O14128" s="14"/>
      <c r="P14128" s="14"/>
    </row>
    <row r="14129" spans="9:16" x14ac:dyDescent="0.25">
      <c r="I14129" s="14"/>
      <c r="J14129" s="14"/>
      <c r="K14129" s="14"/>
      <c r="L14129" s="14"/>
      <c r="M14129" s="14"/>
      <c r="N14129" s="14"/>
      <c r="O14129" s="14"/>
      <c r="P14129" s="14"/>
    </row>
    <row r="14130" spans="9:16" x14ac:dyDescent="0.25">
      <c r="I14130" s="14"/>
      <c r="J14130" s="14"/>
      <c r="K14130" s="14"/>
      <c r="L14130" s="14"/>
      <c r="M14130" s="14"/>
      <c r="N14130" s="14"/>
      <c r="O14130" s="14"/>
      <c r="P14130" s="14"/>
    </row>
    <row r="14131" spans="9:16" x14ac:dyDescent="0.25">
      <c r="I14131" s="14"/>
      <c r="J14131" s="14"/>
      <c r="K14131" s="14"/>
      <c r="L14131" s="14"/>
      <c r="M14131" s="14"/>
      <c r="N14131" s="14"/>
      <c r="O14131" s="14"/>
      <c r="P14131" s="14"/>
    </row>
    <row r="14132" spans="9:16" x14ac:dyDescent="0.25">
      <c r="I14132" s="14"/>
      <c r="J14132" s="14"/>
      <c r="K14132" s="14"/>
      <c r="L14132" s="14"/>
      <c r="M14132" s="14"/>
      <c r="N14132" s="14"/>
      <c r="O14132" s="14"/>
      <c r="P14132" s="14"/>
    </row>
    <row r="14133" spans="9:16" x14ac:dyDescent="0.25">
      <c r="I14133" s="14"/>
      <c r="J14133" s="14"/>
      <c r="K14133" s="14"/>
      <c r="L14133" s="14"/>
      <c r="M14133" s="14"/>
      <c r="N14133" s="14"/>
      <c r="O14133" s="14"/>
      <c r="P14133" s="14"/>
    </row>
    <row r="14134" spans="9:16" x14ac:dyDescent="0.25">
      <c r="I14134" s="14"/>
      <c r="J14134" s="14"/>
      <c r="K14134" s="14"/>
      <c r="L14134" s="14"/>
      <c r="M14134" s="14"/>
      <c r="N14134" s="14"/>
      <c r="O14134" s="14"/>
      <c r="P14134" s="14"/>
    </row>
    <row r="14135" spans="9:16" x14ac:dyDescent="0.25">
      <c r="I14135" s="14"/>
      <c r="J14135" s="14"/>
      <c r="K14135" s="14"/>
      <c r="L14135" s="14"/>
      <c r="M14135" s="14"/>
      <c r="N14135" s="14"/>
      <c r="O14135" s="14"/>
      <c r="P14135" s="14"/>
    </row>
    <row r="14136" spans="9:16" x14ac:dyDescent="0.25">
      <c r="I14136" s="14"/>
      <c r="J14136" s="14"/>
      <c r="K14136" s="14"/>
      <c r="L14136" s="14"/>
      <c r="M14136" s="14"/>
      <c r="N14136" s="14"/>
      <c r="O14136" s="14"/>
      <c r="P14136" s="14"/>
    </row>
    <row r="14137" spans="9:16" x14ac:dyDescent="0.25">
      <c r="I14137" s="14"/>
      <c r="J14137" s="14"/>
      <c r="K14137" s="14"/>
      <c r="L14137" s="14"/>
      <c r="M14137" s="14"/>
      <c r="N14137" s="14"/>
      <c r="O14137" s="14"/>
      <c r="P14137" s="14"/>
    </row>
    <row r="14138" spans="9:16" x14ac:dyDescent="0.25">
      <c r="I14138" s="14"/>
      <c r="J14138" s="14"/>
      <c r="K14138" s="14"/>
      <c r="L14138" s="14"/>
      <c r="M14138" s="14"/>
      <c r="N14138" s="14"/>
      <c r="O14138" s="14"/>
      <c r="P14138" s="14"/>
    </row>
    <row r="14139" spans="9:16" x14ac:dyDescent="0.25">
      <c r="I14139" s="14"/>
      <c r="J14139" s="14"/>
      <c r="K14139" s="14"/>
      <c r="L14139" s="14"/>
      <c r="M14139" s="14"/>
      <c r="N14139" s="14"/>
      <c r="O14139" s="14"/>
      <c r="P14139" s="14"/>
    </row>
    <row r="14140" spans="9:16" x14ac:dyDescent="0.25">
      <c r="I14140" s="14"/>
      <c r="J14140" s="14"/>
      <c r="K14140" s="14"/>
      <c r="L14140" s="14"/>
      <c r="M14140" s="14"/>
      <c r="N14140" s="14"/>
      <c r="O14140" s="14"/>
      <c r="P14140" s="14"/>
    </row>
    <row r="14141" spans="9:16" x14ac:dyDescent="0.25">
      <c r="I14141" s="14"/>
      <c r="J14141" s="14"/>
      <c r="K14141" s="14"/>
      <c r="L14141" s="14"/>
      <c r="M14141" s="14"/>
      <c r="N14141" s="14"/>
      <c r="O14141" s="14"/>
      <c r="P14141" s="14"/>
    </row>
    <row r="14142" spans="9:16" x14ac:dyDescent="0.25">
      <c r="I14142" s="14"/>
      <c r="J14142" s="14"/>
      <c r="K14142" s="14"/>
      <c r="L14142" s="14"/>
      <c r="M14142" s="14"/>
      <c r="N14142" s="14"/>
      <c r="O14142" s="14"/>
      <c r="P14142" s="14"/>
    </row>
    <row r="14143" spans="9:16" x14ac:dyDescent="0.25">
      <c r="I14143" s="14"/>
      <c r="J14143" s="14"/>
      <c r="K14143" s="14"/>
      <c r="L14143" s="14"/>
      <c r="M14143" s="14"/>
      <c r="N14143" s="14"/>
      <c r="O14143" s="14"/>
      <c r="P14143" s="14"/>
    </row>
    <row r="14144" spans="9:16" x14ac:dyDescent="0.25">
      <c r="I14144" s="14"/>
      <c r="J14144" s="14"/>
      <c r="K14144" s="14"/>
      <c r="L14144" s="14"/>
      <c r="M14144" s="14"/>
      <c r="N14144" s="14"/>
      <c r="O14144" s="14"/>
      <c r="P14144" s="14"/>
    </row>
    <row r="14145" spans="9:16" x14ac:dyDescent="0.25">
      <c r="I14145" s="14"/>
      <c r="J14145" s="14"/>
      <c r="K14145" s="14"/>
      <c r="L14145" s="14"/>
      <c r="M14145" s="14"/>
      <c r="N14145" s="14"/>
      <c r="O14145" s="14"/>
      <c r="P14145" s="14"/>
    </row>
    <row r="14146" spans="9:16" x14ac:dyDescent="0.25">
      <c r="I14146" s="14"/>
      <c r="J14146" s="14"/>
      <c r="K14146" s="14"/>
      <c r="L14146" s="14"/>
      <c r="M14146" s="14"/>
      <c r="N14146" s="14"/>
      <c r="O14146" s="14"/>
      <c r="P14146" s="14"/>
    </row>
    <row r="14147" spans="9:16" x14ac:dyDescent="0.25">
      <c r="I14147" s="14"/>
      <c r="J14147" s="14"/>
      <c r="K14147" s="14"/>
      <c r="L14147" s="14"/>
      <c r="M14147" s="14"/>
      <c r="N14147" s="14"/>
      <c r="O14147" s="14"/>
      <c r="P14147" s="14"/>
    </row>
    <row r="14148" spans="9:16" x14ac:dyDescent="0.25">
      <c r="I14148" s="14"/>
      <c r="J14148" s="14"/>
      <c r="K14148" s="14"/>
      <c r="L14148" s="14"/>
      <c r="M14148" s="14"/>
      <c r="N14148" s="14"/>
      <c r="O14148" s="14"/>
      <c r="P14148" s="14"/>
    </row>
    <row r="14149" spans="9:16" x14ac:dyDescent="0.25">
      <c r="I14149" s="14"/>
      <c r="J14149" s="14"/>
      <c r="K14149" s="14"/>
      <c r="L14149" s="14"/>
      <c r="M14149" s="14"/>
      <c r="N14149" s="14"/>
      <c r="O14149" s="14"/>
      <c r="P14149" s="14"/>
    </row>
    <row r="14150" spans="9:16" x14ac:dyDescent="0.25">
      <c r="I14150" s="14"/>
      <c r="J14150" s="14"/>
      <c r="K14150" s="14"/>
      <c r="L14150" s="14"/>
      <c r="M14150" s="14"/>
      <c r="N14150" s="14"/>
      <c r="O14150" s="14"/>
      <c r="P14150" s="14"/>
    </row>
    <row r="14151" spans="9:16" x14ac:dyDescent="0.25">
      <c r="I14151" s="14"/>
      <c r="J14151" s="14"/>
      <c r="K14151" s="14"/>
      <c r="L14151" s="14"/>
      <c r="M14151" s="14"/>
      <c r="N14151" s="14"/>
      <c r="O14151" s="14"/>
      <c r="P14151" s="14"/>
    </row>
    <row r="14152" spans="9:16" x14ac:dyDescent="0.25">
      <c r="I14152" s="14"/>
      <c r="J14152" s="14"/>
      <c r="K14152" s="14"/>
      <c r="L14152" s="14"/>
      <c r="M14152" s="14"/>
      <c r="N14152" s="14"/>
      <c r="O14152" s="14"/>
      <c r="P14152" s="14"/>
    </row>
    <row r="14153" spans="9:16" x14ac:dyDescent="0.25">
      <c r="I14153" s="14"/>
      <c r="J14153" s="14"/>
      <c r="K14153" s="14"/>
      <c r="L14153" s="14"/>
      <c r="M14153" s="14"/>
      <c r="N14153" s="14"/>
      <c r="O14153" s="14"/>
      <c r="P14153" s="14"/>
    </row>
    <row r="14154" spans="9:16" x14ac:dyDescent="0.25">
      <c r="I14154" s="14"/>
      <c r="J14154" s="14"/>
      <c r="K14154" s="14"/>
      <c r="L14154" s="14"/>
      <c r="M14154" s="14"/>
      <c r="N14154" s="14"/>
      <c r="O14154" s="14"/>
      <c r="P14154" s="14"/>
    </row>
    <row r="14155" spans="9:16" x14ac:dyDescent="0.25">
      <c r="I14155" s="14"/>
      <c r="J14155" s="14"/>
      <c r="K14155" s="14"/>
      <c r="L14155" s="14"/>
      <c r="M14155" s="14"/>
      <c r="N14155" s="14"/>
      <c r="O14155" s="14"/>
      <c r="P14155" s="14"/>
    </row>
    <row r="14156" spans="9:16" x14ac:dyDescent="0.25">
      <c r="I14156" s="14"/>
      <c r="J14156" s="14"/>
      <c r="K14156" s="14"/>
      <c r="L14156" s="14"/>
      <c r="M14156" s="14"/>
      <c r="N14156" s="14"/>
      <c r="O14156" s="14"/>
      <c r="P14156" s="14"/>
    </row>
    <row r="14157" spans="9:16" x14ac:dyDescent="0.25">
      <c r="I14157" s="14"/>
      <c r="J14157" s="14"/>
      <c r="K14157" s="14"/>
      <c r="L14157" s="14"/>
      <c r="M14157" s="14"/>
      <c r="N14157" s="14"/>
      <c r="O14157" s="14"/>
      <c r="P14157" s="14"/>
    </row>
    <row r="14158" spans="9:16" x14ac:dyDescent="0.25">
      <c r="I14158" s="14"/>
      <c r="J14158" s="14"/>
      <c r="K14158" s="14"/>
      <c r="L14158" s="14"/>
      <c r="M14158" s="14"/>
      <c r="N14158" s="14"/>
      <c r="O14158" s="14"/>
      <c r="P14158" s="14"/>
    </row>
    <row r="14159" spans="9:16" x14ac:dyDescent="0.25">
      <c r="I14159" s="14"/>
      <c r="J14159" s="14"/>
      <c r="K14159" s="14"/>
      <c r="L14159" s="14"/>
      <c r="M14159" s="14"/>
      <c r="N14159" s="14"/>
      <c r="O14159" s="14"/>
      <c r="P14159" s="14"/>
    </row>
    <row r="14160" spans="9:16" x14ac:dyDescent="0.25">
      <c r="I14160" s="14"/>
      <c r="J14160" s="14"/>
      <c r="K14160" s="14"/>
      <c r="L14160" s="14"/>
      <c r="M14160" s="14"/>
      <c r="N14160" s="14"/>
      <c r="O14160" s="14"/>
      <c r="P14160" s="14"/>
    </row>
    <row r="14161" spans="9:16" x14ac:dyDescent="0.25">
      <c r="I14161" s="14"/>
      <c r="J14161" s="14"/>
      <c r="K14161" s="14"/>
      <c r="L14161" s="14"/>
      <c r="M14161" s="14"/>
      <c r="N14161" s="14"/>
      <c r="O14161" s="14"/>
      <c r="P14161" s="14"/>
    </row>
    <row r="14162" spans="9:16" x14ac:dyDescent="0.25">
      <c r="I14162" s="14"/>
      <c r="J14162" s="14"/>
      <c r="K14162" s="14"/>
      <c r="L14162" s="14"/>
      <c r="M14162" s="14"/>
      <c r="N14162" s="14"/>
      <c r="O14162" s="14"/>
      <c r="P14162" s="14"/>
    </row>
    <row r="14163" spans="9:16" x14ac:dyDescent="0.25">
      <c r="I14163" s="14"/>
      <c r="J14163" s="14"/>
      <c r="K14163" s="14"/>
      <c r="L14163" s="14"/>
      <c r="M14163" s="14"/>
      <c r="N14163" s="14"/>
      <c r="O14163" s="14"/>
      <c r="P14163" s="14"/>
    </row>
    <row r="14164" spans="9:16" x14ac:dyDescent="0.25">
      <c r="I14164" s="14"/>
      <c r="J14164" s="14"/>
      <c r="K14164" s="14"/>
      <c r="L14164" s="14"/>
      <c r="M14164" s="14"/>
      <c r="N14164" s="14"/>
      <c r="O14164" s="14"/>
      <c r="P14164" s="14"/>
    </row>
    <row r="14165" spans="9:16" x14ac:dyDescent="0.25">
      <c r="I14165" s="14"/>
      <c r="J14165" s="14"/>
      <c r="K14165" s="14"/>
      <c r="L14165" s="14"/>
      <c r="M14165" s="14"/>
      <c r="N14165" s="14"/>
      <c r="O14165" s="14"/>
      <c r="P14165" s="14"/>
    </row>
    <row r="14166" spans="9:16" x14ac:dyDescent="0.25">
      <c r="I14166" s="14"/>
      <c r="J14166" s="14"/>
      <c r="K14166" s="14"/>
      <c r="L14166" s="14"/>
      <c r="M14166" s="14"/>
      <c r="N14166" s="14"/>
      <c r="O14166" s="14"/>
      <c r="P14166" s="14"/>
    </row>
    <row r="14167" spans="9:16" x14ac:dyDescent="0.25">
      <c r="I14167" s="14"/>
      <c r="J14167" s="14"/>
      <c r="K14167" s="14"/>
      <c r="L14167" s="14"/>
      <c r="M14167" s="14"/>
      <c r="N14167" s="14"/>
      <c r="O14167" s="14"/>
      <c r="P14167" s="14"/>
    </row>
    <row r="14168" spans="9:16" x14ac:dyDescent="0.25">
      <c r="I14168" s="14"/>
      <c r="J14168" s="14"/>
      <c r="K14168" s="14"/>
      <c r="L14168" s="14"/>
      <c r="M14168" s="14"/>
      <c r="N14168" s="14"/>
      <c r="O14168" s="14"/>
      <c r="P14168" s="14"/>
    </row>
    <row r="14169" spans="9:16" x14ac:dyDescent="0.25">
      <c r="I14169" s="14"/>
      <c r="J14169" s="14"/>
      <c r="K14169" s="14"/>
      <c r="L14169" s="14"/>
      <c r="M14169" s="14"/>
      <c r="N14169" s="14"/>
      <c r="O14169" s="14"/>
      <c r="P14169" s="14"/>
    </row>
    <row r="14170" spans="9:16" x14ac:dyDescent="0.25">
      <c r="I14170" s="14"/>
      <c r="J14170" s="14"/>
      <c r="K14170" s="14"/>
      <c r="L14170" s="14"/>
      <c r="M14170" s="14"/>
      <c r="N14170" s="14"/>
      <c r="O14170" s="14"/>
      <c r="P14170" s="14"/>
    </row>
    <row r="14171" spans="9:16" x14ac:dyDescent="0.25">
      <c r="I14171" s="14"/>
      <c r="J14171" s="14"/>
      <c r="K14171" s="14"/>
      <c r="L14171" s="14"/>
      <c r="M14171" s="14"/>
      <c r="N14171" s="14"/>
      <c r="O14171" s="14"/>
      <c r="P14171" s="14"/>
    </row>
    <row r="14172" spans="9:16" x14ac:dyDescent="0.25">
      <c r="I14172" s="14"/>
      <c r="J14172" s="14"/>
      <c r="K14172" s="14"/>
      <c r="L14172" s="14"/>
      <c r="M14172" s="14"/>
      <c r="N14172" s="14"/>
      <c r="O14172" s="14"/>
      <c r="P14172" s="14"/>
    </row>
    <row r="14173" spans="9:16" x14ac:dyDescent="0.25">
      <c r="I14173" s="14"/>
      <c r="J14173" s="14"/>
      <c r="K14173" s="14"/>
      <c r="L14173" s="14"/>
      <c r="M14173" s="14"/>
      <c r="N14173" s="14"/>
      <c r="O14173" s="14"/>
      <c r="P14173" s="14"/>
    </row>
    <row r="14174" spans="9:16" x14ac:dyDescent="0.25">
      <c r="I14174" s="14"/>
      <c r="J14174" s="14"/>
      <c r="K14174" s="14"/>
      <c r="L14174" s="14"/>
      <c r="M14174" s="14"/>
      <c r="N14174" s="14"/>
      <c r="O14174" s="14"/>
      <c r="P14174" s="14"/>
    </row>
    <row r="14175" spans="9:16" x14ac:dyDescent="0.25">
      <c r="I14175" s="14"/>
      <c r="J14175" s="14"/>
      <c r="K14175" s="14"/>
      <c r="L14175" s="14"/>
      <c r="M14175" s="14"/>
      <c r="N14175" s="14"/>
      <c r="O14175" s="14"/>
      <c r="P14175" s="14"/>
    </row>
    <row r="14176" spans="9:16" x14ac:dyDescent="0.25">
      <c r="I14176" s="14"/>
      <c r="J14176" s="14"/>
      <c r="K14176" s="14"/>
      <c r="L14176" s="14"/>
      <c r="M14176" s="14"/>
      <c r="N14176" s="14"/>
      <c r="O14176" s="14"/>
      <c r="P14176" s="14"/>
    </row>
    <row r="14177" spans="9:16" x14ac:dyDescent="0.25">
      <c r="I14177" s="14"/>
      <c r="J14177" s="14"/>
      <c r="K14177" s="14"/>
      <c r="L14177" s="14"/>
      <c r="M14177" s="14"/>
      <c r="N14177" s="14"/>
      <c r="O14177" s="14"/>
      <c r="P14177" s="14"/>
    </row>
    <row r="14178" spans="9:16" x14ac:dyDescent="0.25">
      <c r="I14178" s="14"/>
      <c r="J14178" s="14"/>
      <c r="K14178" s="14"/>
      <c r="L14178" s="14"/>
      <c r="M14178" s="14"/>
      <c r="N14178" s="14"/>
      <c r="O14178" s="14"/>
      <c r="P14178" s="14"/>
    </row>
    <row r="14179" spans="9:16" x14ac:dyDescent="0.25">
      <c r="I14179" s="14"/>
      <c r="J14179" s="14"/>
      <c r="K14179" s="14"/>
      <c r="L14179" s="14"/>
      <c r="M14179" s="14"/>
      <c r="N14179" s="14"/>
      <c r="O14179" s="14"/>
      <c r="P14179" s="14"/>
    </row>
    <row r="14180" spans="9:16" x14ac:dyDescent="0.25">
      <c r="I14180" s="14"/>
      <c r="J14180" s="14"/>
      <c r="K14180" s="14"/>
      <c r="L14180" s="14"/>
      <c r="M14180" s="14"/>
      <c r="N14180" s="14"/>
      <c r="O14180" s="14"/>
      <c r="P14180" s="14"/>
    </row>
    <row r="14181" spans="9:16" x14ac:dyDescent="0.25">
      <c r="I14181" s="14"/>
      <c r="J14181" s="14"/>
      <c r="K14181" s="14"/>
      <c r="L14181" s="14"/>
      <c r="M14181" s="14"/>
      <c r="N14181" s="14"/>
      <c r="O14181" s="14"/>
      <c r="P14181" s="14"/>
    </row>
    <row r="14182" spans="9:16" x14ac:dyDescent="0.25">
      <c r="I14182" s="14"/>
      <c r="J14182" s="14"/>
      <c r="K14182" s="14"/>
      <c r="L14182" s="14"/>
      <c r="M14182" s="14"/>
      <c r="N14182" s="14"/>
      <c r="O14182" s="14"/>
      <c r="P14182" s="14"/>
    </row>
    <row r="14183" spans="9:16" x14ac:dyDescent="0.25">
      <c r="I14183" s="14"/>
      <c r="J14183" s="14"/>
      <c r="K14183" s="14"/>
      <c r="L14183" s="14"/>
      <c r="M14183" s="14"/>
      <c r="N14183" s="14"/>
      <c r="O14183" s="14"/>
      <c r="P14183" s="14"/>
    </row>
    <row r="14184" spans="9:16" x14ac:dyDescent="0.25">
      <c r="I14184" s="14"/>
      <c r="J14184" s="14"/>
      <c r="K14184" s="14"/>
      <c r="L14184" s="14"/>
      <c r="M14184" s="14"/>
      <c r="N14184" s="14"/>
      <c r="O14184" s="14"/>
      <c r="P14184" s="14"/>
    </row>
    <row r="14185" spans="9:16" x14ac:dyDescent="0.25">
      <c r="I14185" s="14"/>
      <c r="J14185" s="14"/>
      <c r="K14185" s="14"/>
      <c r="L14185" s="14"/>
      <c r="M14185" s="14"/>
      <c r="N14185" s="14"/>
      <c r="O14185" s="14"/>
      <c r="P14185" s="14"/>
    </row>
    <row r="14186" spans="9:16" x14ac:dyDescent="0.25">
      <c r="I14186" s="14"/>
      <c r="J14186" s="14"/>
      <c r="K14186" s="14"/>
      <c r="L14186" s="14"/>
      <c r="M14186" s="14"/>
      <c r="N14186" s="14"/>
      <c r="O14186" s="14"/>
      <c r="P14186" s="14"/>
    </row>
    <row r="14187" spans="9:16" x14ac:dyDescent="0.25">
      <c r="I14187" s="14"/>
      <c r="J14187" s="14"/>
      <c r="K14187" s="14"/>
      <c r="L14187" s="14"/>
      <c r="M14187" s="14"/>
      <c r="N14187" s="14"/>
      <c r="O14187" s="14"/>
      <c r="P14187" s="14"/>
    </row>
    <row r="14188" spans="9:16" x14ac:dyDescent="0.25">
      <c r="I14188" s="14"/>
      <c r="J14188" s="14"/>
      <c r="K14188" s="14"/>
      <c r="L14188" s="14"/>
      <c r="M14188" s="14"/>
      <c r="N14188" s="14"/>
      <c r="O14188" s="14"/>
      <c r="P14188" s="14"/>
    </row>
    <row r="14189" spans="9:16" x14ac:dyDescent="0.25">
      <c r="I14189" s="14"/>
      <c r="J14189" s="14"/>
      <c r="K14189" s="14"/>
      <c r="L14189" s="14"/>
      <c r="M14189" s="14"/>
      <c r="N14189" s="14"/>
      <c r="O14189" s="14"/>
      <c r="P14189" s="14"/>
    </row>
    <row r="14190" spans="9:16" x14ac:dyDescent="0.25">
      <c r="I14190" s="14"/>
      <c r="J14190" s="14"/>
      <c r="K14190" s="14"/>
      <c r="L14190" s="14"/>
      <c r="M14190" s="14"/>
      <c r="N14190" s="14"/>
      <c r="O14190" s="14"/>
      <c r="P14190" s="14"/>
    </row>
    <row r="14191" spans="9:16" x14ac:dyDescent="0.25">
      <c r="I14191" s="14"/>
      <c r="J14191" s="14"/>
      <c r="K14191" s="14"/>
      <c r="L14191" s="14"/>
      <c r="M14191" s="14"/>
      <c r="N14191" s="14"/>
      <c r="O14191" s="14"/>
      <c r="P14191" s="14"/>
    </row>
    <row r="14192" spans="9:16" x14ac:dyDescent="0.25">
      <c r="I14192" s="14"/>
      <c r="J14192" s="14"/>
      <c r="K14192" s="14"/>
      <c r="L14192" s="14"/>
      <c r="M14192" s="14"/>
      <c r="N14192" s="14"/>
      <c r="O14192" s="14"/>
      <c r="P14192" s="14"/>
    </row>
    <row r="14193" spans="9:16" x14ac:dyDescent="0.25">
      <c r="I14193" s="14"/>
      <c r="J14193" s="14"/>
      <c r="K14193" s="14"/>
      <c r="L14193" s="14"/>
      <c r="M14193" s="14"/>
      <c r="N14193" s="14"/>
      <c r="O14193" s="14"/>
      <c r="P14193" s="14"/>
    </row>
    <row r="14194" spans="9:16" x14ac:dyDescent="0.25">
      <c r="I14194" s="14"/>
      <c r="J14194" s="14"/>
      <c r="K14194" s="14"/>
      <c r="L14194" s="14"/>
      <c r="M14194" s="14"/>
      <c r="N14194" s="14"/>
      <c r="O14194" s="14"/>
      <c r="P14194" s="14"/>
    </row>
    <row r="14195" spans="9:16" x14ac:dyDescent="0.25">
      <c r="I14195" s="14"/>
      <c r="J14195" s="14"/>
      <c r="K14195" s="14"/>
      <c r="L14195" s="14"/>
      <c r="M14195" s="14"/>
      <c r="N14195" s="14"/>
      <c r="O14195" s="14"/>
      <c r="P14195" s="14"/>
    </row>
    <row r="14196" spans="9:16" x14ac:dyDescent="0.25">
      <c r="I14196" s="14"/>
      <c r="J14196" s="14"/>
      <c r="K14196" s="14"/>
      <c r="L14196" s="14"/>
      <c r="M14196" s="14"/>
      <c r="N14196" s="14"/>
      <c r="O14196" s="14"/>
      <c r="P14196" s="14"/>
    </row>
    <row r="14197" spans="9:16" x14ac:dyDescent="0.25">
      <c r="I14197" s="14"/>
      <c r="J14197" s="14"/>
      <c r="K14197" s="14"/>
      <c r="L14197" s="14"/>
      <c r="M14197" s="14"/>
      <c r="N14197" s="14"/>
      <c r="O14197" s="14"/>
      <c r="P14197" s="14"/>
    </row>
    <row r="14198" spans="9:16" x14ac:dyDescent="0.25">
      <c r="I14198" s="14"/>
      <c r="J14198" s="14"/>
      <c r="K14198" s="14"/>
      <c r="L14198" s="14"/>
      <c r="M14198" s="14"/>
      <c r="N14198" s="14"/>
      <c r="O14198" s="14"/>
      <c r="P14198" s="14"/>
    </row>
    <row r="14199" spans="9:16" x14ac:dyDescent="0.25">
      <c r="I14199" s="14"/>
      <c r="J14199" s="14"/>
      <c r="K14199" s="14"/>
      <c r="L14199" s="14"/>
      <c r="M14199" s="14"/>
      <c r="N14199" s="14"/>
      <c r="O14199" s="14"/>
      <c r="P14199" s="14"/>
    </row>
    <row r="14200" spans="9:16" x14ac:dyDescent="0.25">
      <c r="I14200" s="14"/>
      <c r="J14200" s="14"/>
      <c r="K14200" s="14"/>
      <c r="L14200" s="14"/>
      <c r="M14200" s="14"/>
      <c r="N14200" s="14"/>
      <c r="O14200" s="14"/>
      <c r="P14200" s="14"/>
    </row>
    <row r="14201" spans="9:16" x14ac:dyDescent="0.25">
      <c r="I14201" s="14"/>
      <c r="J14201" s="14"/>
      <c r="K14201" s="14"/>
      <c r="L14201" s="14"/>
      <c r="M14201" s="14"/>
      <c r="N14201" s="14"/>
      <c r="O14201" s="14"/>
      <c r="P14201" s="14"/>
    </row>
    <row r="14202" spans="9:16" x14ac:dyDescent="0.25">
      <c r="I14202" s="14"/>
      <c r="J14202" s="14"/>
      <c r="K14202" s="14"/>
      <c r="L14202" s="14"/>
      <c r="M14202" s="14"/>
      <c r="N14202" s="14"/>
      <c r="O14202" s="14"/>
      <c r="P14202" s="14"/>
    </row>
    <row r="14203" spans="9:16" x14ac:dyDescent="0.25">
      <c r="I14203" s="14"/>
      <c r="J14203" s="14"/>
      <c r="K14203" s="14"/>
      <c r="L14203" s="14"/>
      <c r="M14203" s="14"/>
      <c r="N14203" s="14"/>
      <c r="O14203" s="14"/>
      <c r="P14203" s="14"/>
    </row>
    <row r="14204" spans="9:16" x14ac:dyDescent="0.25">
      <c r="I14204" s="14"/>
      <c r="J14204" s="14"/>
      <c r="K14204" s="14"/>
      <c r="L14204" s="14"/>
      <c r="M14204" s="14"/>
      <c r="N14204" s="14"/>
      <c r="O14204" s="14"/>
      <c r="P14204" s="14"/>
    </row>
    <row r="14205" spans="9:16" x14ac:dyDescent="0.25">
      <c r="I14205" s="14"/>
      <c r="J14205" s="14"/>
      <c r="K14205" s="14"/>
      <c r="L14205" s="14"/>
      <c r="M14205" s="14"/>
      <c r="N14205" s="14"/>
      <c r="O14205" s="14"/>
      <c r="P14205" s="14"/>
    </row>
    <row r="14206" spans="9:16" x14ac:dyDescent="0.25">
      <c r="I14206" s="14"/>
      <c r="J14206" s="14"/>
      <c r="K14206" s="14"/>
      <c r="L14206" s="14"/>
      <c r="M14206" s="14"/>
      <c r="N14206" s="14"/>
      <c r="O14206" s="14"/>
      <c r="P14206" s="14"/>
    </row>
    <row r="14207" spans="9:16" x14ac:dyDescent="0.25">
      <c r="I14207" s="14"/>
      <c r="J14207" s="14"/>
      <c r="K14207" s="14"/>
      <c r="L14207" s="14"/>
      <c r="M14207" s="14"/>
      <c r="N14207" s="14"/>
      <c r="O14207" s="14"/>
      <c r="P14207" s="14"/>
    </row>
    <row r="14208" spans="9:16" x14ac:dyDescent="0.25">
      <c r="I14208" s="14"/>
      <c r="J14208" s="14"/>
      <c r="K14208" s="14"/>
      <c r="L14208" s="14"/>
      <c r="M14208" s="14"/>
      <c r="N14208" s="14"/>
      <c r="O14208" s="14"/>
      <c r="P14208" s="14"/>
    </row>
    <row r="14209" spans="9:16" x14ac:dyDescent="0.25">
      <c r="I14209" s="14"/>
      <c r="J14209" s="14"/>
      <c r="K14209" s="14"/>
      <c r="L14209" s="14"/>
      <c r="M14209" s="14"/>
      <c r="N14209" s="14"/>
      <c r="O14209" s="14"/>
      <c r="P14209" s="14"/>
    </row>
    <row r="14210" spans="9:16" x14ac:dyDescent="0.25">
      <c r="I14210" s="14"/>
      <c r="J14210" s="14"/>
      <c r="K14210" s="14"/>
      <c r="L14210" s="14"/>
      <c r="M14210" s="14"/>
      <c r="N14210" s="14"/>
      <c r="O14210" s="14"/>
      <c r="P14210" s="14"/>
    </row>
    <row r="14211" spans="9:16" x14ac:dyDescent="0.25">
      <c r="I14211" s="14"/>
      <c r="J14211" s="14"/>
      <c r="K14211" s="14"/>
      <c r="L14211" s="14"/>
      <c r="M14211" s="14"/>
      <c r="N14211" s="14"/>
      <c r="O14211" s="14"/>
      <c r="P14211" s="14"/>
    </row>
    <row r="14212" spans="9:16" x14ac:dyDescent="0.25">
      <c r="I14212" s="14"/>
      <c r="J14212" s="14"/>
      <c r="K14212" s="14"/>
      <c r="L14212" s="14"/>
      <c r="M14212" s="14"/>
      <c r="N14212" s="14"/>
      <c r="O14212" s="14"/>
      <c r="P14212" s="14"/>
    </row>
    <row r="14213" spans="9:16" x14ac:dyDescent="0.25">
      <c r="I14213" s="14"/>
      <c r="J14213" s="14"/>
      <c r="K14213" s="14"/>
      <c r="L14213" s="14"/>
      <c r="M14213" s="14"/>
      <c r="N14213" s="14"/>
      <c r="O14213" s="14"/>
      <c r="P14213" s="14"/>
    </row>
    <row r="14214" spans="9:16" x14ac:dyDescent="0.25">
      <c r="I14214" s="14"/>
      <c r="J14214" s="14"/>
      <c r="K14214" s="14"/>
      <c r="L14214" s="14"/>
      <c r="M14214" s="14"/>
      <c r="N14214" s="14"/>
      <c r="O14214" s="14"/>
      <c r="P14214" s="14"/>
    </row>
    <row r="14215" spans="9:16" x14ac:dyDescent="0.25">
      <c r="I14215" s="14"/>
      <c r="J14215" s="14"/>
      <c r="K14215" s="14"/>
      <c r="L14215" s="14"/>
      <c r="M14215" s="14"/>
      <c r="N14215" s="14"/>
      <c r="O14215" s="14"/>
      <c r="P14215" s="14"/>
    </row>
    <row r="14216" spans="9:16" x14ac:dyDescent="0.25">
      <c r="I14216" s="14"/>
      <c r="J14216" s="14"/>
      <c r="K14216" s="14"/>
      <c r="L14216" s="14"/>
      <c r="M14216" s="14"/>
      <c r="N14216" s="14"/>
      <c r="O14216" s="14"/>
      <c r="P14216" s="14"/>
    </row>
    <row r="14217" spans="9:16" x14ac:dyDescent="0.25">
      <c r="I14217" s="14"/>
      <c r="J14217" s="14"/>
      <c r="K14217" s="14"/>
      <c r="L14217" s="14"/>
      <c r="M14217" s="14"/>
      <c r="N14217" s="14"/>
      <c r="O14217" s="14"/>
      <c r="P14217" s="14"/>
    </row>
    <row r="14218" spans="9:16" x14ac:dyDescent="0.25">
      <c r="I14218" s="14"/>
      <c r="J14218" s="14"/>
      <c r="K14218" s="14"/>
      <c r="L14218" s="14"/>
      <c r="M14218" s="14"/>
      <c r="N14218" s="14"/>
      <c r="O14218" s="14"/>
      <c r="P14218" s="14"/>
    </row>
    <row r="14219" spans="9:16" x14ac:dyDescent="0.25">
      <c r="I14219" s="14"/>
      <c r="J14219" s="14"/>
      <c r="K14219" s="14"/>
      <c r="L14219" s="14"/>
      <c r="M14219" s="14"/>
      <c r="N14219" s="14"/>
      <c r="O14219" s="14"/>
      <c r="P14219" s="14"/>
    </row>
    <row r="14220" spans="9:16" x14ac:dyDescent="0.25">
      <c r="I14220" s="14"/>
      <c r="J14220" s="14"/>
      <c r="K14220" s="14"/>
      <c r="L14220" s="14"/>
      <c r="M14220" s="14"/>
      <c r="N14220" s="14"/>
      <c r="O14220" s="14"/>
      <c r="P14220" s="14"/>
    </row>
    <row r="14221" spans="9:16" x14ac:dyDescent="0.25">
      <c r="I14221" s="14"/>
      <c r="J14221" s="14"/>
      <c r="K14221" s="14"/>
      <c r="L14221" s="14"/>
      <c r="M14221" s="14"/>
      <c r="N14221" s="14"/>
      <c r="O14221" s="14"/>
      <c r="P14221" s="14"/>
    </row>
    <row r="14222" spans="9:16" x14ac:dyDescent="0.25">
      <c r="I14222" s="14"/>
      <c r="J14222" s="14"/>
      <c r="K14222" s="14"/>
      <c r="L14222" s="14"/>
      <c r="M14222" s="14"/>
      <c r="N14222" s="14"/>
      <c r="O14222" s="14"/>
      <c r="P14222" s="14"/>
    </row>
    <row r="14223" spans="9:16" x14ac:dyDescent="0.25">
      <c r="I14223" s="14"/>
      <c r="J14223" s="14"/>
      <c r="K14223" s="14"/>
      <c r="L14223" s="14"/>
      <c r="M14223" s="14"/>
      <c r="N14223" s="14"/>
      <c r="O14223" s="14"/>
      <c r="P14223" s="14"/>
    </row>
    <row r="14224" spans="9:16" x14ac:dyDescent="0.25">
      <c r="I14224" s="14"/>
      <c r="J14224" s="14"/>
      <c r="K14224" s="14"/>
      <c r="L14224" s="14"/>
      <c r="M14224" s="14"/>
      <c r="N14224" s="14"/>
      <c r="O14224" s="14"/>
      <c r="P14224" s="14"/>
    </row>
    <row r="14225" spans="9:16" x14ac:dyDescent="0.25">
      <c r="I14225" s="14"/>
      <c r="J14225" s="14"/>
      <c r="K14225" s="14"/>
      <c r="L14225" s="14"/>
      <c r="M14225" s="14"/>
      <c r="N14225" s="14"/>
      <c r="O14225" s="14"/>
      <c r="P14225" s="14"/>
    </row>
    <row r="14226" spans="9:16" x14ac:dyDescent="0.25">
      <c r="I14226" s="14"/>
      <c r="J14226" s="14"/>
      <c r="K14226" s="14"/>
      <c r="L14226" s="14"/>
      <c r="M14226" s="14"/>
      <c r="N14226" s="14"/>
      <c r="O14226" s="14"/>
      <c r="P14226" s="14"/>
    </row>
    <row r="14227" spans="9:16" x14ac:dyDescent="0.25">
      <c r="I14227" s="14"/>
      <c r="J14227" s="14"/>
      <c r="K14227" s="14"/>
      <c r="L14227" s="14"/>
      <c r="M14227" s="14"/>
      <c r="N14227" s="14"/>
      <c r="O14227" s="14"/>
      <c r="P14227" s="14"/>
    </row>
    <row r="14228" spans="9:16" x14ac:dyDescent="0.25">
      <c r="I14228" s="14"/>
      <c r="J14228" s="14"/>
      <c r="K14228" s="14"/>
      <c r="L14228" s="14"/>
      <c r="M14228" s="14"/>
      <c r="N14228" s="14"/>
      <c r="O14228" s="14"/>
      <c r="P14228" s="14"/>
    </row>
    <row r="14229" spans="9:16" x14ac:dyDescent="0.25">
      <c r="I14229" s="14"/>
      <c r="J14229" s="14"/>
      <c r="K14229" s="14"/>
      <c r="L14229" s="14"/>
      <c r="M14229" s="14"/>
      <c r="N14229" s="14"/>
      <c r="O14229" s="14"/>
      <c r="P14229" s="14"/>
    </row>
    <row r="14230" spans="9:16" x14ac:dyDescent="0.25">
      <c r="I14230" s="14"/>
      <c r="J14230" s="14"/>
      <c r="K14230" s="14"/>
      <c r="L14230" s="14"/>
      <c r="M14230" s="14"/>
      <c r="N14230" s="14"/>
      <c r="O14230" s="14"/>
      <c r="P14230" s="14"/>
    </row>
    <row r="14231" spans="9:16" x14ac:dyDescent="0.25">
      <c r="I14231" s="14"/>
      <c r="J14231" s="14"/>
      <c r="K14231" s="14"/>
      <c r="L14231" s="14"/>
      <c r="M14231" s="14"/>
      <c r="N14231" s="14"/>
      <c r="O14231" s="14"/>
      <c r="P14231" s="14"/>
    </row>
    <row r="14232" spans="9:16" x14ac:dyDescent="0.25">
      <c r="I14232" s="14"/>
      <c r="J14232" s="14"/>
      <c r="K14232" s="14"/>
      <c r="L14232" s="14"/>
      <c r="M14232" s="14"/>
      <c r="N14232" s="14"/>
      <c r="O14232" s="14"/>
      <c r="P14232" s="14"/>
    </row>
    <row r="14233" spans="9:16" x14ac:dyDescent="0.25">
      <c r="I14233" s="14"/>
      <c r="J14233" s="14"/>
      <c r="K14233" s="14"/>
      <c r="L14233" s="14"/>
      <c r="M14233" s="14"/>
      <c r="N14233" s="14"/>
      <c r="O14233" s="14"/>
      <c r="P14233" s="14"/>
    </row>
    <row r="14234" spans="9:16" x14ac:dyDescent="0.25">
      <c r="I14234" s="14"/>
      <c r="J14234" s="14"/>
      <c r="K14234" s="14"/>
      <c r="L14234" s="14"/>
      <c r="M14234" s="14"/>
      <c r="N14234" s="14"/>
      <c r="O14234" s="14"/>
      <c r="P14234" s="14"/>
    </row>
    <row r="14235" spans="9:16" x14ac:dyDescent="0.25">
      <c r="I14235" s="14"/>
      <c r="J14235" s="14"/>
      <c r="K14235" s="14"/>
      <c r="L14235" s="14"/>
      <c r="M14235" s="14"/>
      <c r="N14235" s="14"/>
      <c r="O14235" s="14"/>
      <c r="P14235" s="14"/>
    </row>
    <row r="14236" spans="9:16" x14ac:dyDescent="0.25">
      <c r="I14236" s="14"/>
      <c r="J14236" s="14"/>
      <c r="K14236" s="14"/>
      <c r="L14236" s="14"/>
      <c r="M14236" s="14"/>
      <c r="N14236" s="14"/>
      <c r="O14236" s="14"/>
      <c r="P14236" s="14"/>
    </row>
    <row r="14237" spans="9:16" x14ac:dyDescent="0.25">
      <c r="I14237" s="14"/>
      <c r="J14237" s="14"/>
      <c r="K14237" s="14"/>
      <c r="L14237" s="14"/>
      <c r="M14237" s="14"/>
      <c r="N14237" s="14"/>
      <c r="O14237" s="14"/>
      <c r="P14237" s="14"/>
    </row>
    <row r="14238" spans="9:16" x14ac:dyDescent="0.25">
      <c r="I14238" s="14"/>
      <c r="J14238" s="14"/>
      <c r="K14238" s="14"/>
      <c r="L14238" s="14"/>
      <c r="M14238" s="14"/>
      <c r="N14238" s="14"/>
      <c r="O14238" s="14"/>
      <c r="P14238" s="14"/>
    </row>
    <row r="14239" spans="9:16" x14ac:dyDescent="0.25">
      <c r="I14239" s="14"/>
      <c r="J14239" s="14"/>
      <c r="K14239" s="14"/>
      <c r="L14239" s="14"/>
      <c r="M14239" s="14"/>
      <c r="N14239" s="14"/>
      <c r="O14239" s="14"/>
      <c r="P14239" s="14"/>
    </row>
    <row r="14240" spans="9:16" x14ac:dyDescent="0.25">
      <c r="I14240" s="14"/>
      <c r="J14240" s="14"/>
      <c r="K14240" s="14"/>
      <c r="L14240" s="14"/>
      <c r="M14240" s="14"/>
      <c r="N14240" s="14"/>
      <c r="O14240" s="14"/>
      <c r="P14240" s="14"/>
    </row>
    <row r="14241" spans="9:16" x14ac:dyDescent="0.25">
      <c r="I14241" s="14"/>
      <c r="J14241" s="14"/>
      <c r="K14241" s="14"/>
      <c r="L14241" s="14"/>
      <c r="M14241" s="14"/>
      <c r="N14241" s="14"/>
      <c r="O14241" s="14"/>
      <c r="P14241" s="14"/>
    </row>
    <row r="14242" spans="9:16" x14ac:dyDescent="0.25">
      <c r="I14242" s="14"/>
      <c r="J14242" s="14"/>
      <c r="K14242" s="14"/>
      <c r="L14242" s="14"/>
      <c r="M14242" s="14"/>
      <c r="N14242" s="14"/>
      <c r="O14242" s="14"/>
      <c r="P14242" s="14"/>
    </row>
    <row r="14243" spans="9:16" x14ac:dyDescent="0.25">
      <c r="I14243" s="14"/>
      <c r="J14243" s="14"/>
      <c r="K14243" s="14"/>
      <c r="L14243" s="14"/>
      <c r="M14243" s="14"/>
      <c r="N14243" s="14"/>
      <c r="O14243" s="14"/>
      <c r="P14243" s="14"/>
    </row>
    <row r="14244" spans="9:16" x14ac:dyDescent="0.25">
      <c r="I14244" s="14"/>
      <c r="J14244" s="14"/>
      <c r="K14244" s="14"/>
      <c r="L14244" s="14"/>
      <c r="M14244" s="14"/>
      <c r="N14244" s="14"/>
      <c r="O14244" s="14"/>
      <c r="P14244" s="14"/>
    </row>
    <row r="14245" spans="9:16" x14ac:dyDescent="0.25">
      <c r="I14245" s="14"/>
      <c r="J14245" s="14"/>
      <c r="K14245" s="14"/>
      <c r="L14245" s="14"/>
      <c r="M14245" s="14"/>
      <c r="N14245" s="14"/>
      <c r="O14245" s="14"/>
      <c r="P14245" s="14"/>
    </row>
    <row r="14246" spans="9:16" x14ac:dyDescent="0.25">
      <c r="I14246" s="14"/>
      <c r="J14246" s="14"/>
      <c r="K14246" s="14"/>
      <c r="L14246" s="14"/>
      <c r="M14246" s="14"/>
      <c r="N14246" s="14"/>
      <c r="O14246" s="14"/>
      <c r="P14246" s="14"/>
    </row>
    <row r="14247" spans="9:16" x14ac:dyDescent="0.25">
      <c r="I14247" s="14"/>
      <c r="J14247" s="14"/>
      <c r="K14247" s="14"/>
      <c r="L14247" s="14"/>
      <c r="M14247" s="14"/>
      <c r="N14247" s="14"/>
      <c r="O14247" s="14"/>
      <c r="P14247" s="14"/>
    </row>
    <row r="14248" spans="9:16" x14ac:dyDescent="0.25">
      <c r="I14248" s="14"/>
      <c r="J14248" s="14"/>
      <c r="K14248" s="14"/>
      <c r="L14248" s="14"/>
      <c r="M14248" s="14"/>
      <c r="N14248" s="14"/>
      <c r="O14248" s="14"/>
      <c r="P14248" s="14"/>
    </row>
    <row r="14249" spans="9:16" x14ac:dyDescent="0.25">
      <c r="I14249" s="14"/>
      <c r="J14249" s="14"/>
      <c r="K14249" s="14"/>
      <c r="L14249" s="14"/>
      <c r="M14249" s="14"/>
      <c r="N14249" s="14"/>
      <c r="O14249" s="14"/>
      <c r="P14249" s="14"/>
    </row>
    <row r="14250" spans="9:16" x14ac:dyDescent="0.25">
      <c r="I14250" s="14"/>
      <c r="J14250" s="14"/>
      <c r="K14250" s="14"/>
      <c r="L14250" s="14"/>
      <c r="M14250" s="14"/>
      <c r="N14250" s="14"/>
      <c r="O14250" s="14"/>
      <c r="P14250" s="14"/>
    </row>
    <row r="14251" spans="9:16" x14ac:dyDescent="0.25">
      <c r="I14251" s="14"/>
      <c r="J14251" s="14"/>
      <c r="K14251" s="14"/>
      <c r="L14251" s="14"/>
      <c r="M14251" s="14"/>
      <c r="N14251" s="14"/>
      <c r="O14251" s="14"/>
      <c r="P14251" s="14"/>
    </row>
    <row r="14252" spans="9:16" x14ac:dyDescent="0.25">
      <c r="I14252" s="14"/>
      <c r="J14252" s="14"/>
      <c r="K14252" s="14"/>
      <c r="L14252" s="14"/>
      <c r="M14252" s="14"/>
      <c r="N14252" s="14"/>
      <c r="O14252" s="14"/>
      <c r="P14252" s="14"/>
    </row>
    <row r="14253" spans="9:16" x14ac:dyDescent="0.25">
      <c r="I14253" s="14"/>
      <c r="J14253" s="14"/>
      <c r="K14253" s="14"/>
      <c r="L14253" s="14"/>
      <c r="M14253" s="14"/>
      <c r="N14253" s="14"/>
      <c r="O14253" s="14"/>
      <c r="P14253" s="14"/>
    </row>
    <row r="14254" spans="9:16" x14ac:dyDescent="0.25">
      <c r="I14254" s="14"/>
      <c r="J14254" s="14"/>
      <c r="K14254" s="14"/>
      <c r="L14254" s="14"/>
      <c r="M14254" s="14"/>
      <c r="N14254" s="14"/>
      <c r="O14254" s="14"/>
      <c r="P14254" s="14"/>
    </row>
    <row r="14255" spans="9:16" x14ac:dyDescent="0.25">
      <c r="I14255" s="14"/>
      <c r="J14255" s="14"/>
      <c r="K14255" s="14"/>
      <c r="L14255" s="14"/>
      <c r="M14255" s="14"/>
      <c r="N14255" s="14"/>
      <c r="O14255" s="14"/>
      <c r="P14255" s="14"/>
    </row>
    <row r="14256" spans="9:16" x14ac:dyDescent="0.25">
      <c r="I14256" s="14"/>
      <c r="J14256" s="14"/>
      <c r="K14256" s="14"/>
      <c r="L14256" s="14"/>
      <c r="M14256" s="14"/>
      <c r="N14256" s="14"/>
      <c r="O14256" s="14"/>
      <c r="P14256" s="14"/>
    </row>
    <row r="14257" spans="9:16" x14ac:dyDescent="0.25">
      <c r="I14257" s="14"/>
      <c r="J14257" s="14"/>
      <c r="K14257" s="14"/>
      <c r="L14257" s="14"/>
      <c r="M14257" s="14"/>
      <c r="N14257" s="14"/>
      <c r="O14257" s="14"/>
      <c r="P14257" s="14"/>
    </row>
    <row r="14258" spans="9:16" x14ac:dyDescent="0.25">
      <c r="I14258" s="14"/>
      <c r="J14258" s="14"/>
      <c r="K14258" s="14"/>
      <c r="L14258" s="14"/>
      <c r="M14258" s="14"/>
      <c r="N14258" s="14"/>
      <c r="O14258" s="14"/>
      <c r="P14258" s="14"/>
    </row>
    <row r="14259" spans="9:16" x14ac:dyDescent="0.25">
      <c r="I14259" s="14"/>
      <c r="J14259" s="14"/>
      <c r="K14259" s="14"/>
      <c r="L14259" s="14"/>
      <c r="M14259" s="14"/>
      <c r="N14259" s="14"/>
      <c r="O14259" s="14"/>
      <c r="P14259" s="14"/>
    </row>
    <row r="14260" spans="9:16" x14ac:dyDescent="0.25">
      <c r="I14260" s="14"/>
      <c r="J14260" s="14"/>
      <c r="K14260" s="14"/>
      <c r="L14260" s="14"/>
      <c r="M14260" s="14"/>
      <c r="N14260" s="14"/>
      <c r="O14260" s="14"/>
      <c r="P14260" s="14"/>
    </row>
    <row r="14261" spans="9:16" x14ac:dyDescent="0.25">
      <c r="I14261" s="14"/>
      <c r="J14261" s="14"/>
      <c r="K14261" s="14"/>
      <c r="L14261" s="14"/>
      <c r="M14261" s="14"/>
      <c r="N14261" s="14"/>
      <c r="O14261" s="14"/>
      <c r="P14261" s="14"/>
    </row>
    <row r="14262" spans="9:16" x14ac:dyDescent="0.25">
      <c r="I14262" s="14"/>
      <c r="J14262" s="14"/>
      <c r="K14262" s="14"/>
      <c r="L14262" s="14"/>
      <c r="M14262" s="14"/>
      <c r="N14262" s="14"/>
      <c r="O14262" s="14"/>
      <c r="P14262" s="14"/>
    </row>
    <row r="14263" spans="9:16" x14ac:dyDescent="0.25">
      <c r="I14263" s="14"/>
      <c r="J14263" s="14"/>
      <c r="K14263" s="14"/>
      <c r="L14263" s="14"/>
      <c r="M14263" s="14"/>
      <c r="N14263" s="14"/>
      <c r="O14263" s="14"/>
      <c r="P14263" s="14"/>
    </row>
    <row r="14264" spans="9:16" x14ac:dyDescent="0.25">
      <c r="I14264" s="14"/>
      <c r="J14264" s="14"/>
      <c r="K14264" s="14"/>
      <c r="L14264" s="14"/>
      <c r="M14264" s="14"/>
      <c r="N14264" s="14"/>
      <c r="O14264" s="14"/>
      <c r="P14264" s="14"/>
    </row>
    <row r="14265" spans="9:16" x14ac:dyDescent="0.25">
      <c r="I14265" s="14"/>
      <c r="J14265" s="14"/>
      <c r="K14265" s="14"/>
      <c r="L14265" s="14"/>
      <c r="M14265" s="14"/>
      <c r="N14265" s="14"/>
      <c r="O14265" s="14"/>
      <c r="P14265" s="14"/>
    </row>
    <row r="14266" spans="9:16" x14ac:dyDescent="0.25">
      <c r="I14266" s="14"/>
      <c r="J14266" s="14"/>
      <c r="K14266" s="14"/>
      <c r="L14266" s="14"/>
      <c r="M14266" s="14"/>
      <c r="N14266" s="14"/>
      <c r="O14266" s="14"/>
      <c r="P14266" s="14"/>
    </row>
    <row r="14267" spans="9:16" x14ac:dyDescent="0.25">
      <c r="I14267" s="14"/>
      <c r="J14267" s="14"/>
      <c r="K14267" s="14"/>
      <c r="L14267" s="14"/>
      <c r="M14267" s="14"/>
      <c r="N14267" s="14"/>
      <c r="O14267" s="14"/>
      <c r="P14267" s="14"/>
    </row>
    <row r="14268" spans="9:16" x14ac:dyDescent="0.25">
      <c r="I14268" s="14"/>
      <c r="J14268" s="14"/>
      <c r="K14268" s="14"/>
      <c r="L14268" s="14"/>
      <c r="M14268" s="14"/>
      <c r="N14268" s="14"/>
      <c r="O14268" s="14"/>
      <c r="P14268" s="14"/>
    </row>
    <row r="14269" spans="9:16" x14ac:dyDescent="0.25">
      <c r="I14269" s="14"/>
      <c r="J14269" s="14"/>
      <c r="K14269" s="14"/>
      <c r="L14269" s="14"/>
      <c r="M14269" s="14"/>
      <c r="N14269" s="14"/>
      <c r="O14269" s="14"/>
      <c r="P14269" s="14"/>
    </row>
    <row r="14270" spans="9:16" x14ac:dyDescent="0.25">
      <c r="I14270" s="14"/>
      <c r="J14270" s="14"/>
      <c r="K14270" s="14"/>
      <c r="L14270" s="14"/>
      <c r="M14270" s="14"/>
      <c r="N14270" s="14"/>
      <c r="O14270" s="14"/>
      <c r="P14270" s="14"/>
    </row>
    <row r="14271" spans="9:16" x14ac:dyDescent="0.25">
      <c r="I14271" s="14"/>
      <c r="J14271" s="14"/>
      <c r="K14271" s="14"/>
      <c r="L14271" s="14"/>
      <c r="M14271" s="14"/>
      <c r="N14271" s="14"/>
      <c r="O14271" s="14"/>
      <c r="P14271" s="14"/>
    </row>
    <row r="14272" spans="9:16" x14ac:dyDescent="0.25">
      <c r="I14272" s="14"/>
      <c r="J14272" s="14"/>
      <c r="K14272" s="14"/>
      <c r="L14272" s="14"/>
      <c r="M14272" s="14"/>
      <c r="N14272" s="14"/>
      <c r="O14272" s="14"/>
      <c r="P14272" s="14"/>
    </row>
    <row r="14273" spans="9:16" x14ac:dyDescent="0.25">
      <c r="I14273" s="14"/>
      <c r="J14273" s="14"/>
      <c r="K14273" s="14"/>
      <c r="L14273" s="14"/>
      <c r="M14273" s="14"/>
      <c r="N14273" s="14"/>
      <c r="O14273" s="14"/>
      <c r="P14273" s="14"/>
    </row>
    <row r="14274" spans="9:16" x14ac:dyDescent="0.25">
      <c r="I14274" s="14"/>
      <c r="J14274" s="14"/>
      <c r="K14274" s="14"/>
      <c r="L14274" s="14"/>
      <c r="M14274" s="14"/>
      <c r="N14274" s="14"/>
      <c r="O14274" s="14"/>
      <c r="P14274" s="14"/>
    </row>
    <row r="14275" spans="9:16" x14ac:dyDescent="0.25">
      <c r="I14275" s="14"/>
      <c r="J14275" s="14"/>
      <c r="K14275" s="14"/>
      <c r="L14275" s="14"/>
      <c r="M14275" s="14"/>
      <c r="N14275" s="14"/>
      <c r="O14275" s="14"/>
      <c r="P14275" s="14"/>
    </row>
    <row r="14276" spans="9:16" x14ac:dyDescent="0.25">
      <c r="I14276" s="14"/>
      <c r="J14276" s="14"/>
      <c r="K14276" s="14"/>
      <c r="L14276" s="14"/>
      <c r="M14276" s="14"/>
      <c r="N14276" s="14"/>
      <c r="O14276" s="14"/>
      <c r="P14276" s="14"/>
    </row>
    <row r="14277" spans="9:16" x14ac:dyDescent="0.25">
      <c r="I14277" s="14"/>
      <c r="J14277" s="14"/>
      <c r="K14277" s="14"/>
      <c r="L14277" s="14"/>
      <c r="M14277" s="14"/>
      <c r="N14277" s="14"/>
      <c r="O14277" s="14"/>
      <c r="P14277" s="14"/>
    </row>
    <row r="14278" spans="9:16" x14ac:dyDescent="0.25">
      <c r="I14278" s="14"/>
      <c r="J14278" s="14"/>
      <c r="K14278" s="14"/>
      <c r="L14278" s="14"/>
      <c r="M14278" s="14"/>
      <c r="N14278" s="14"/>
      <c r="O14278" s="14"/>
      <c r="P14278" s="14"/>
    </row>
    <row r="14279" spans="9:16" x14ac:dyDescent="0.25">
      <c r="I14279" s="14"/>
      <c r="J14279" s="14"/>
      <c r="K14279" s="14"/>
      <c r="L14279" s="14"/>
      <c r="M14279" s="14"/>
      <c r="N14279" s="14"/>
      <c r="O14279" s="14"/>
      <c r="P14279" s="14"/>
    </row>
    <row r="14280" spans="9:16" x14ac:dyDescent="0.25">
      <c r="I14280" s="14"/>
      <c r="J14280" s="14"/>
      <c r="K14280" s="14"/>
      <c r="L14280" s="14"/>
      <c r="M14280" s="14"/>
      <c r="N14280" s="14"/>
      <c r="O14280" s="14"/>
      <c r="P14280" s="14"/>
    </row>
    <row r="14281" spans="9:16" x14ac:dyDescent="0.25">
      <c r="I14281" s="14"/>
      <c r="J14281" s="14"/>
      <c r="K14281" s="14"/>
      <c r="L14281" s="14"/>
      <c r="M14281" s="14"/>
      <c r="N14281" s="14"/>
      <c r="O14281" s="14"/>
      <c r="P14281" s="14"/>
    </row>
    <row r="14282" spans="9:16" x14ac:dyDescent="0.25">
      <c r="I14282" s="14"/>
      <c r="J14282" s="14"/>
      <c r="K14282" s="14"/>
      <c r="L14282" s="14"/>
      <c r="M14282" s="14"/>
      <c r="N14282" s="14"/>
      <c r="O14282" s="14"/>
      <c r="P14282" s="14"/>
    </row>
    <row r="14283" spans="9:16" x14ac:dyDescent="0.25">
      <c r="I14283" s="14"/>
      <c r="J14283" s="14"/>
      <c r="K14283" s="14"/>
      <c r="L14283" s="14"/>
      <c r="M14283" s="14"/>
      <c r="N14283" s="14"/>
      <c r="O14283" s="14"/>
      <c r="P14283" s="14"/>
    </row>
    <row r="14284" spans="9:16" x14ac:dyDescent="0.25">
      <c r="I14284" s="14"/>
      <c r="J14284" s="14"/>
      <c r="K14284" s="14"/>
      <c r="L14284" s="14"/>
      <c r="M14284" s="14"/>
      <c r="N14284" s="14"/>
      <c r="O14284" s="14"/>
      <c r="P14284" s="14"/>
    </row>
    <row r="14285" spans="9:16" x14ac:dyDescent="0.25">
      <c r="I14285" s="14"/>
      <c r="J14285" s="14"/>
      <c r="K14285" s="14"/>
      <c r="L14285" s="14"/>
      <c r="M14285" s="14"/>
      <c r="N14285" s="14"/>
      <c r="O14285" s="14"/>
      <c r="P14285" s="14"/>
    </row>
    <row r="14286" spans="9:16" x14ac:dyDescent="0.25">
      <c r="I14286" s="14"/>
      <c r="J14286" s="14"/>
      <c r="K14286" s="14"/>
      <c r="L14286" s="14"/>
      <c r="M14286" s="14"/>
      <c r="N14286" s="14"/>
      <c r="O14286" s="14"/>
      <c r="P14286" s="14"/>
    </row>
    <row r="14287" spans="9:16" x14ac:dyDescent="0.25">
      <c r="I14287" s="14"/>
      <c r="J14287" s="14"/>
      <c r="K14287" s="14"/>
      <c r="L14287" s="14"/>
      <c r="M14287" s="14"/>
      <c r="N14287" s="14"/>
      <c r="O14287" s="14"/>
      <c r="P14287" s="14"/>
    </row>
    <row r="14288" spans="9:16" x14ac:dyDescent="0.25">
      <c r="I14288" s="14"/>
      <c r="J14288" s="14"/>
      <c r="K14288" s="14"/>
      <c r="L14288" s="14"/>
      <c r="M14288" s="14"/>
      <c r="N14288" s="14"/>
      <c r="O14288" s="14"/>
      <c r="P14288" s="14"/>
    </row>
    <row r="14289" spans="9:16" x14ac:dyDescent="0.25">
      <c r="I14289" s="14"/>
      <c r="J14289" s="14"/>
      <c r="K14289" s="14"/>
      <c r="L14289" s="14"/>
      <c r="M14289" s="14"/>
      <c r="N14289" s="14"/>
      <c r="O14289" s="14"/>
      <c r="P14289" s="14"/>
    </row>
    <row r="14290" spans="9:16" x14ac:dyDescent="0.25">
      <c r="I14290" s="14"/>
      <c r="J14290" s="14"/>
      <c r="K14290" s="14"/>
      <c r="L14290" s="14"/>
      <c r="M14290" s="14"/>
      <c r="N14290" s="14"/>
      <c r="O14290" s="14"/>
      <c r="P14290" s="14"/>
    </row>
    <row r="14291" spans="9:16" x14ac:dyDescent="0.25">
      <c r="I14291" s="14"/>
      <c r="J14291" s="14"/>
      <c r="K14291" s="14"/>
      <c r="L14291" s="14"/>
      <c r="M14291" s="14"/>
      <c r="N14291" s="14"/>
      <c r="O14291" s="14"/>
      <c r="P14291" s="14"/>
    </row>
    <row r="14292" spans="9:16" x14ac:dyDescent="0.25">
      <c r="I14292" s="14"/>
      <c r="J14292" s="14"/>
      <c r="K14292" s="14"/>
      <c r="L14292" s="14"/>
      <c r="M14292" s="14"/>
      <c r="N14292" s="14"/>
      <c r="O14292" s="14"/>
      <c r="P14292" s="14"/>
    </row>
    <row r="14293" spans="9:16" x14ac:dyDescent="0.25">
      <c r="I14293" s="14"/>
      <c r="J14293" s="14"/>
      <c r="K14293" s="14"/>
      <c r="L14293" s="14"/>
      <c r="M14293" s="14"/>
      <c r="N14293" s="14"/>
      <c r="O14293" s="14"/>
      <c r="P14293" s="14"/>
    </row>
    <row r="14294" spans="9:16" x14ac:dyDescent="0.25">
      <c r="I14294" s="14"/>
      <c r="J14294" s="14"/>
      <c r="K14294" s="14"/>
      <c r="L14294" s="14"/>
      <c r="M14294" s="14"/>
      <c r="N14294" s="14"/>
      <c r="O14294" s="14"/>
      <c r="P14294" s="14"/>
    </row>
    <row r="14295" spans="9:16" x14ac:dyDescent="0.25">
      <c r="I14295" s="14"/>
      <c r="J14295" s="14"/>
      <c r="K14295" s="14"/>
      <c r="L14295" s="14"/>
      <c r="M14295" s="14"/>
      <c r="N14295" s="14"/>
      <c r="O14295" s="14"/>
      <c r="P14295" s="14"/>
    </row>
    <row r="14296" spans="9:16" x14ac:dyDescent="0.25">
      <c r="I14296" s="14"/>
      <c r="J14296" s="14"/>
      <c r="K14296" s="14"/>
      <c r="L14296" s="14"/>
      <c r="M14296" s="14"/>
      <c r="N14296" s="14"/>
      <c r="O14296" s="14"/>
      <c r="P14296" s="14"/>
    </row>
    <row r="14297" spans="9:16" x14ac:dyDescent="0.25">
      <c r="I14297" s="14"/>
      <c r="J14297" s="14"/>
      <c r="K14297" s="14"/>
      <c r="L14297" s="14"/>
      <c r="M14297" s="14"/>
      <c r="N14297" s="14"/>
      <c r="O14297" s="14"/>
      <c r="P14297" s="14"/>
    </row>
    <row r="14298" spans="9:16" x14ac:dyDescent="0.25">
      <c r="I14298" s="14"/>
      <c r="J14298" s="14"/>
      <c r="K14298" s="14"/>
      <c r="L14298" s="14"/>
      <c r="M14298" s="14"/>
      <c r="N14298" s="14"/>
      <c r="O14298" s="14"/>
      <c r="P14298" s="14"/>
    </row>
    <row r="14299" spans="9:16" x14ac:dyDescent="0.25">
      <c r="I14299" s="14"/>
      <c r="J14299" s="14"/>
      <c r="K14299" s="14"/>
      <c r="L14299" s="14"/>
      <c r="M14299" s="14"/>
      <c r="N14299" s="14"/>
      <c r="O14299" s="14"/>
      <c r="P14299" s="14"/>
    </row>
    <row r="14300" spans="9:16" x14ac:dyDescent="0.25">
      <c r="I14300" s="14"/>
      <c r="J14300" s="14"/>
      <c r="K14300" s="14"/>
      <c r="L14300" s="14"/>
      <c r="M14300" s="14"/>
      <c r="N14300" s="14"/>
      <c r="O14300" s="14"/>
      <c r="P14300" s="14"/>
    </row>
    <row r="14301" spans="9:16" x14ac:dyDescent="0.25">
      <c r="I14301" s="14"/>
      <c r="J14301" s="14"/>
      <c r="K14301" s="14"/>
      <c r="L14301" s="14"/>
      <c r="M14301" s="14"/>
      <c r="N14301" s="14"/>
      <c r="O14301" s="14"/>
      <c r="P14301" s="14"/>
    </row>
    <row r="14302" spans="9:16" x14ac:dyDescent="0.25">
      <c r="I14302" s="14"/>
      <c r="J14302" s="14"/>
      <c r="K14302" s="14"/>
      <c r="L14302" s="14"/>
      <c r="M14302" s="14"/>
      <c r="N14302" s="14"/>
      <c r="O14302" s="14"/>
      <c r="P14302" s="14"/>
    </row>
    <row r="14303" spans="9:16" x14ac:dyDescent="0.25">
      <c r="I14303" s="14"/>
      <c r="J14303" s="14"/>
      <c r="K14303" s="14"/>
      <c r="L14303" s="14"/>
      <c r="M14303" s="14"/>
      <c r="N14303" s="14"/>
      <c r="O14303" s="14"/>
      <c r="P14303" s="14"/>
    </row>
    <row r="14304" spans="9:16" x14ac:dyDescent="0.25">
      <c r="I14304" s="14"/>
      <c r="J14304" s="14"/>
      <c r="K14304" s="14"/>
      <c r="L14304" s="14"/>
      <c r="M14304" s="14"/>
      <c r="N14304" s="14"/>
      <c r="O14304" s="14"/>
      <c r="P14304" s="14"/>
    </row>
    <row r="14305" spans="9:16" x14ac:dyDescent="0.25">
      <c r="I14305" s="14"/>
      <c r="J14305" s="14"/>
      <c r="K14305" s="14"/>
      <c r="L14305" s="14"/>
      <c r="M14305" s="14"/>
      <c r="N14305" s="14"/>
      <c r="O14305" s="14"/>
      <c r="P14305" s="14"/>
    </row>
    <row r="14306" spans="9:16" x14ac:dyDescent="0.25">
      <c r="I14306" s="14"/>
      <c r="J14306" s="14"/>
      <c r="K14306" s="14"/>
      <c r="L14306" s="14"/>
      <c r="M14306" s="14"/>
      <c r="N14306" s="14"/>
      <c r="O14306" s="14"/>
      <c r="P14306" s="14"/>
    </row>
    <row r="14307" spans="9:16" x14ac:dyDescent="0.25">
      <c r="I14307" s="14"/>
      <c r="J14307" s="14"/>
      <c r="K14307" s="14"/>
      <c r="L14307" s="14"/>
      <c r="M14307" s="14"/>
      <c r="N14307" s="14"/>
      <c r="O14307" s="14"/>
      <c r="P14307" s="14"/>
    </row>
    <row r="14308" spans="9:16" x14ac:dyDescent="0.25">
      <c r="I14308" s="14"/>
      <c r="J14308" s="14"/>
      <c r="K14308" s="14"/>
      <c r="L14308" s="14"/>
      <c r="M14308" s="14"/>
      <c r="N14308" s="14"/>
      <c r="O14308" s="14"/>
      <c r="P14308" s="14"/>
    </row>
    <row r="14309" spans="9:16" x14ac:dyDescent="0.25">
      <c r="I14309" s="14"/>
      <c r="J14309" s="14"/>
      <c r="K14309" s="14"/>
      <c r="L14309" s="14"/>
      <c r="M14309" s="14"/>
      <c r="N14309" s="14"/>
      <c r="O14309" s="14"/>
      <c r="P14309" s="14"/>
    </row>
    <row r="14310" spans="9:16" x14ac:dyDescent="0.25">
      <c r="I14310" s="14"/>
      <c r="J14310" s="14"/>
      <c r="K14310" s="14"/>
      <c r="L14310" s="14"/>
      <c r="M14310" s="14"/>
      <c r="N14310" s="14"/>
      <c r="O14310" s="14"/>
      <c r="P14310" s="14"/>
    </row>
    <row r="14311" spans="9:16" x14ac:dyDescent="0.25">
      <c r="I14311" s="14"/>
      <c r="J14311" s="14"/>
      <c r="K14311" s="14"/>
      <c r="L14311" s="14"/>
      <c r="M14311" s="14"/>
      <c r="N14311" s="14"/>
      <c r="O14311" s="14"/>
      <c r="P14311" s="14"/>
    </row>
    <row r="14312" spans="9:16" x14ac:dyDescent="0.25">
      <c r="I14312" s="14"/>
      <c r="J14312" s="14"/>
      <c r="K14312" s="14"/>
      <c r="L14312" s="14"/>
      <c r="M14312" s="14"/>
      <c r="N14312" s="14"/>
      <c r="O14312" s="14"/>
      <c r="P14312" s="14"/>
    </row>
    <row r="14313" spans="9:16" x14ac:dyDescent="0.25">
      <c r="I14313" s="14"/>
      <c r="J14313" s="14"/>
      <c r="K14313" s="14"/>
      <c r="L14313" s="14"/>
      <c r="M14313" s="14"/>
      <c r="N14313" s="14"/>
      <c r="O14313" s="14"/>
      <c r="P14313" s="14"/>
    </row>
    <row r="14314" spans="9:16" x14ac:dyDescent="0.25">
      <c r="I14314" s="14"/>
      <c r="J14314" s="14"/>
      <c r="K14314" s="14"/>
      <c r="L14314" s="14"/>
      <c r="M14314" s="14"/>
      <c r="N14314" s="14"/>
      <c r="O14314" s="14"/>
      <c r="P14314" s="14"/>
    </row>
    <row r="14315" spans="9:16" x14ac:dyDescent="0.25">
      <c r="I14315" s="14"/>
      <c r="J14315" s="14"/>
      <c r="K14315" s="14"/>
      <c r="L14315" s="14"/>
      <c r="M14315" s="14"/>
      <c r="N14315" s="14"/>
      <c r="O14315" s="14"/>
      <c r="P14315" s="14"/>
    </row>
    <row r="14316" spans="9:16" x14ac:dyDescent="0.25">
      <c r="I14316" s="14"/>
      <c r="J14316" s="14"/>
      <c r="K14316" s="14"/>
      <c r="L14316" s="14"/>
      <c r="M14316" s="14"/>
      <c r="N14316" s="14"/>
      <c r="O14316" s="14"/>
      <c r="P14316" s="14"/>
    </row>
    <row r="14317" spans="9:16" x14ac:dyDescent="0.25">
      <c r="I14317" s="14"/>
      <c r="J14317" s="14"/>
      <c r="K14317" s="14"/>
      <c r="L14317" s="14"/>
      <c r="M14317" s="14"/>
      <c r="N14317" s="14"/>
      <c r="O14317" s="14"/>
      <c r="P14317" s="14"/>
    </row>
    <row r="14318" spans="9:16" x14ac:dyDescent="0.25">
      <c r="I14318" s="14"/>
      <c r="J14318" s="14"/>
      <c r="K14318" s="14"/>
      <c r="L14318" s="14"/>
      <c r="M14318" s="14"/>
      <c r="N14318" s="14"/>
      <c r="O14318" s="14"/>
      <c r="P14318" s="14"/>
    </row>
    <row r="14319" spans="9:16" x14ac:dyDescent="0.25">
      <c r="I14319" s="14"/>
      <c r="J14319" s="14"/>
      <c r="K14319" s="14"/>
      <c r="L14319" s="14"/>
      <c r="M14319" s="14"/>
      <c r="N14319" s="14"/>
      <c r="O14319" s="14"/>
      <c r="P14319" s="14"/>
    </row>
    <row r="14320" spans="9:16" x14ac:dyDescent="0.25">
      <c r="I14320" s="14"/>
      <c r="J14320" s="14"/>
      <c r="K14320" s="14"/>
      <c r="L14320" s="14"/>
      <c r="M14320" s="14"/>
      <c r="N14320" s="14"/>
      <c r="O14320" s="14"/>
      <c r="P14320" s="14"/>
    </row>
    <row r="14321" spans="9:16" x14ac:dyDescent="0.25">
      <c r="I14321" s="14"/>
      <c r="J14321" s="14"/>
      <c r="K14321" s="14"/>
      <c r="L14321" s="14"/>
      <c r="M14321" s="14"/>
      <c r="N14321" s="14"/>
      <c r="O14321" s="14"/>
      <c r="P14321" s="14"/>
    </row>
    <row r="14322" spans="9:16" x14ac:dyDescent="0.25">
      <c r="I14322" s="14"/>
      <c r="J14322" s="14"/>
      <c r="K14322" s="14"/>
      <c r="L14322" s="14"/>
      <c r="M14322" s="14"/>
      <c r="N14322" s="14"/>
      <c r="O14322" s="14"/>
      <c r="P14322" s="14"/>
    </row>
    <row r="14323" spans="9:16" x14ac:dyDescent="0.25">
      <c r="I14323" s="14"/>
      <c r="J14323" s="14"/>
      <c r="K14323" s="14"/>
      <c r="L14323" s="14"/>
      <c r="M14323" s="14"/>
      <c r="N14323" s="14"/>
      <c r="O14323" s="14"/>
      <c r="P14323" s="14"/>
    </row>
    <row r="14324" spans="9:16" x14ac:dyDescent="0.25">
      <c r="I14324" s="14"/>
      <c r="J14324" s="14"/>
      <c r="K14324" s="14"/>
      <c r="L14324" s="14"/>
      <c r="M14324" s="14"/>
      <c r="N14324" s="14"/>
      <c r="O14324" s="14"/>
      <c r="P14324" s="14"/>
    </row>
    <row r="14325" spans="9:16" x14ac:dyDescent="0.25">
      <c r="I14325" s="14"/>
      <c r="J14325" s="14"/>
      <c r="K14325" s="14"/>
      <c r="L14325" s="14"/>
      <c r="M14325" s="14"/>
      <c r="N14325" s="14"/>
      <c r="O14325" s="14"/>
      <c r="P14325" s="14"/>
    </row>
    <row r="14326" spans="9:16" x14ac:dyDescent="0.25">
      <c r="I14326" s="14"/>
      <c r="J14326" s="14"/>
      <c r="K14326" s="14"/>
      <c r="L14326" s="14"/>
      <c r="M14326" s="14"/>
      <c r="N14326" s="14"/>
      <c r="O14326" s="14"/>
      <c r="P14326" s="14"/>
    </row>
    <row r="14327" spans="9:16" x14ac:dyDescent="0.25">
      <c r="I14327" s="14"/>
      <c r="J14327" s="14"/>
      <c r="K14327" s="14"/>
      <c r="L14327" s="14"/>
      <c r="M14327" s="14"/>
      <c r="N14327" s="14"/>
      <c r="O14327" s="14"/>
      <c r="P14327" s="14"/>
    </row>
    <row r="14328" spans="9:16" x14ac:dyDescent="0.25">
      <c r="I14328" s="14"/>
      <c r="J14328" s="14"/>
      <c r="K14328" s="14"/>
      <c r="L14328" s="14"/>
      <c r="M14328" s="14"/>
      <c r="N14328" s="14"/>
      <c r="O14328" s="14"/>
      <c r="P14328" s="14"/>
    </row>
    <row r="14329" spans="9:16" x14ac:dyDescent="0.25">
      <c r="I14329" s="14"/>
      <c r="J14329" s="14"/>
      <c r="K14329" s="14"/>
      <c r="L14329" s="14"/>
      <c r="M14329" s="14"/>
      <c r="N14329" s="14"/>
      <c r="O14329" s="14"/>
      <c r="P14329" s="14"/>
    </row>
    <row r="14330" spans="9:16" x14ac:dyDescent="0.25">
      <c r="I14330" s="14"/>
      <c r="J14330" s="14"/>
      <c r="K14330" s="14"/>
      <c r="L14330" s="14"/>
      <c r="M14330" s="14"/>
      <c r="N14330" s="14"/>
      <c r="O14330" s="14"/>
      <c r="P14330" s="14"/>
    </row>
    <row r="14331" spans="9:16" x14ac:dyDescent="0.25">
      <c r="I14331" s="14"/>
      <c r="J14331" s="14"/>
      <c r="K14331" s="14"/>
      <c r="L14331" s="14"/>
      <c r="M14331" s="14"/>
      <c r="N14331" s="14"/>
      <c r="O14331" s="14"/>
      <c r="P14331" s="14"/>
    </row>
    <row r="14332" spans="9:16" x14ac:dyDescent="0.25">
      <c r="I14332" s="14"/>
      <c r="J14332" s="14"/>
      <c r="K14332" s="14"/>
      <c r="L14332" s="14"/>
      <c r="M14332" s="14"/>
      <c r="N14332" s="14"/>
      <c r="O14332" s="14"/>
      <c r="P14332" s="14"/>
    </row>
    <row r="14333" spans="9:16" x14ac:dyDescent="0.25">
      <c r="I14333" s="14"/>
      <c r="J14333" s="14"/>
      <c r="K14333" s="14"/>
      <c r="L14333" s="14"/>
      <c r="M14333" s="14"/>
      <c r="N14333" s="14"/>
      <c r="O14333" s="14"/>
      <c r="P14333" s="14"/>
    </row>
    <row r="14334" spans="9:16" x14ac:dyDescent="0.25">
      <c r="I14334" s="14"/>
      <c r="J14334" s="14"/>
      <c r="K14334" s="14"/>
      <c r="L14334" s="14"/>
      <c r="M14334" s="14"/>
      <c r="N14334" s="14"/>
      <c r="O14334" s="14"/>
      <c r="P14334" s="14"/>
    </row>
    <row r="14335" spans="9:16" x14ac:dyDescent="0.25">
      <c r="I14335" s="14"/>
      <c r="J14335" s="14"/>
      <c r="K14335" s="14"/>
      <c r="L14335" s="14"/>
      <c r="M14335" s="14"/>
      <c r="N14335" s="14"/>
      <c r="O14335" s="14"/>
      <c r="P14335" s="14"/>
    </row>
    <row r="14336" spans="9:16" x14ac:dyDescent="0.25">
      <c r="I14336" s="14"/>
      <c r="J14336" s="14"/>
      <c r="K14336" s="14"/>
      <c r="L14336" s="14"/>
      <c r="M14336" s="14"/>
      <c r="N14336" s="14"/>
      <c r="O14336" s="14"/>
      <c r="P14336" s="14"/>
    </row>
    <row r="14337" spans="9:16" x14ac:dyDescent="0.25">
      <c r="I14337" s="14"/>
      <c r="J14337" s="14"/>
      <c r="K14337" s="14"/>
      <c r="L14337" s="14"/>
      <c r="M14337" s="14"/>
      <c r="N14337" s="14"/>
      <c r="O14337" s="14"/>
      <c r="P14337" s="14"/>
    </row>
    <row r="14338" spans="9:16" x14ac:dyDescent="0.25">
      <c r="I14338" s="14"/>
      <c r="J14338" s="14"/>
      <c r="K14338" s="14"/>
      <c r="L14338" s="14"/>
      <c r="M14338" s="14"/>
      <c r="N14338" s="14"/>
      <c r="O14338" s="14"/>
      <c r="P14338" s="14"/>
    </row>
    <row r="14339" spans="9:16" x14ac:dyDescent="0.25">
      <c r="I14339" s="14"/>
      <c r="J14339" s="14"/>
      <c r="K14339" s="14"/>
      <c r="L14339" s="14"/>
      <c r="M14339" s="14"/>
      <c r="N14339" s="14"/>
      <c r="O14339" s="14"/>
      <c r="P14339" s="14"/>
    </row>
    <row r="14340" spans="9:16" x14ac:dyDescent="0.25">
      <c r="I14340" s="14"/>
      <c r="J14340" s="14"/>
      <c r="K14340" s="14"/>
      <c r="L14340" s="14"/>
      <c r="M14340" s="14"/>
      <c r="N14340" s="14"/>
      <c r="O14340" s="14"/>
      <c r="P14340" s="14"/>
    </row>
    <row r="14341" spans="9:16" x14ac:dyDescent="0.25">
      <c r="I14341" s="14"/>
      <c r="J14341" s="14"/>
      <c r="K14341" s="14"/>
      <c r="L14341" s="14"/>
      <c r="M14341" s="14"/>
      <c r="N14341" s="14"/>
      <c r="O14341" s="14"/>
      <c r="P14341" s="14"/>
    </row>
    <row r="14342" spans="9:16" x14ac:dyDescent="0.25">
      <c r="I14342" s="14"/>
      <c r="J14342" s="14"/>
      <c r="K14342" s="14"/>
      <c r="L14342" s="14"/>
      <c r="M14342" s="14"/>
      <c r="N14342" s="14"/>
      <c r="O14342" s="14"/>
      <c r="P14342" s="14"/>
    </row>
    <row r="14343" spans="9:16" x14ac:dyDescent="0.25">
      <c r="I14343" s="14"/>
      <c r="J14343" s="14"/>
      <c r="K14343" s="14"/>
      <c r="L14343" s="14"/>
      <c r="M14343" s="14"/>
      <c r="N14343" s="14"/>
      <c r="O14343" s="14"/>
      <c r="P14343" s="14"/>
    </row>
    <row r="14344" spans="9:16" x14ac:dyDescent="0.25">
      <c r="I14344" s="14"/>
      <c r="J14344" s="14"/>
      <c r="K14344" s="14"/>
      <c r="L14344" s="14"/>
      <c r="M14344" s="14"/>
      <c r="N14344" s="14"/>
      <c r="O14344" s="14"/>
      <c r="P14344" s="14"/>
    </row>
    <row r="14345" spans="9:16" x14ac:dyDescent="0.25">
      <c r="I14345" s="14"/>
      <c r="J14345" s="14"/>
      <c r="K14345" s="14"/>
      <c r="L14345" s="14"/>
      <c r="M14345" s="14"/>
      <c r="N14345" s="14"/>
      <c r="O14345" s="14"/>
      <c r="P14345" s="14"/>
    </row>
    <row r="14346" spans="9:16" x14ac:dyDescent="0.25">
      <c r="I14346" s="14"/>
      <c r="J14346" s="14"/>
      <c r="K14346" s="14"/>
      <c r="L14346" s="14"/>
      <c r="M14346" s="14"/>
      <c r="N14346" s="14"/>
      <c r="O14346" s="14"/>
      <c r="P14346" s="14"/>
    </row>
    <row r="14347" spans="9:16" x14ac:dyDescent="0.25">
      <c r="I14347" s="14"/>
      <c r="J14347" s="14"/>
      <c r="K14347" s="14"/>
      <c r="L14347" s="14"/>
      <c r="M14347" s="14"/>
      <c r="N14347" s="14"/>
      <c r="O14347" s="14"/>
      <c r="P14347" s="14"/>
    </row>
    <row r="14348" spans="9:16" x14ac:dyDescent="0.25">
      <c r="I14348" s="14"/>
      <c r="J14348" s="14"/>
      <c r="K14348" s="14"/>
      <c r="L14348" s="14"/>
      <c r="M14348" s="14"/>
      <c r="N14348" s="14"/>
      <c r="O14348" s="14"/>
      <c r="P14348" s="14"/>
    </row>
    <row r="14349" spans="9:16" x14ac:dyDescent="0.25">
      <c r="I14349" s="14"/>
      <c r="J14349" s="14"/>
      <c r="K14349" s="14"/>
      <c r="L14349" s="14"/>
      <c r="M14349" s="14"/>
      <c r="N14349" s="14"/>
      <c r="O14349" s="14"/>
      <c r="P14349" s="14"/>
    </row>
    <row r="14350" spans="9:16" x14ac:dyDescent="0.25">
      <c r="I14350" s="14"/>
      <c r="J14350" s="14"/>
      <c r="K14350" s="14"/>
      <c r="L14350" s="14"/>
      <c r="M14350" s="14"/>
      <c r="N14350" s="14"/>
      <c r="O14350" s="14"/>
      <c r="P14350" s="14"/>
    </row>
    <row r="14351" spans="9:16" x14ac:dyDescent="0.25">
      <c r="I14351" s="14"/>
      <c r="J14351" s="14"/>
      <c r="K14351" s="14"/>
      <c r="L14351" s="14"/>
      <c r="M14351" s="14"/>
      <c r="N14351" s="14"/>
      <c r="O14351" s="14"/>
      <c r="P14351" s="14"/>
    </row>
    <row r="14352" spans="9:16" x14ac:dyDescent="0.25">
      <c r="I14352" s="14"/>
      <c r="J14352" s="14"/>
      <c r="K14352" s="14"/>
      <c r="L14352" s="14"/>
      <c r="M14352" s="14"/>
      <c r="N14352" s="14"/>
      <c r="O14352" s="14"/>
      <c r="P14352" s="14"/>
    </row>
    <row r="14353" spans="9:16" x14ac:dyDescent="0.25">
      <c r="I14353" s="14"/>
      <c r="J14353" s="14"/>
      <c r="K14353" s="14"/>
      <c r="L14353" s="14"/>
      <c r="M14353" s="14"/>
      <c r="N14353" s="14"/>
      <c r="O14353" s="14"/>
      <c r="P14353" s="14"/>
    </row>
    <row r="14354" spans="9:16" x14ac:dyDescent="0.25">
      <c r="I14354" s="14"/>
      <c r="J14354" s="14"/>
      <c r="K14354" s="14"/>
      <c r="L14354" s="14"/>
      <c r="M14354" s="14"/>
      <c r="N14354" s="14"/>
      <c r="O14354" s="14"/>
      <c r="P14354" s="14"/>
    </row>
    <row r="14355" spans="9:16" x14ac:dyDescent="0.25">
      <c r="I14355" s="14"/>
      <c r="J14355" s="14"/>
      <c r="K14355" s="14"/>
      <c r="L14355" s="14"/>
      <c r="M14355" s="14"/>
      <c r="N14355" s="14"/>
      <c r="O14355" s="14"/>
      <c r="P14355" s="14"/>
    </row>
    <row r="14356" spans="9:16" x14ac:dyDescent="0.25">
      <c r="I14356" s="14"/>
      <c r="J14356" s="14"/>
      <c r="K14356" s="14"/>
      <c r="L14356" s="14"/>
      <c r="M14356" s="14"/>
      <c r="N14356" s="14"/>
      <c r="O14356" s="14"/>
      <c r="P14356" s="14"/>
    </row>
    <row r="14357" spans="9:16" x14ac:dyDescent="0.25">
      <c r="I14357" s="14"/>
      <c r="J14357" s="14"/>
      <c r="K14357" s="14"/>
      <c r="L14357" s="14"/>
      <c r="M14357" s="14"/>
      <c r="N14357" s="14"/>
      <c r="O14357" s="14"/>
      <c r="P14357" s="14"/>
    </row>
    <row r="14358" spans="9:16" x14ac:dyDescent="0.25">
      <c r="I14358" s="14"/>
      <c r="J14358" s="14"/>
      <c r="K14358" s="14"/>
      <c r="L14358" s="14"/>
      <c r="M14358" s="14"/>
      <c r="N14358" s="14"/>
      <c r="O14358" s="14"/>
      <c r="P14358" s="14"/>
    </row>
    <row r="14359" spans="9:16" x14ac:dyDescent="0.25">
      <c r="I14359" s="14"/>
      <c r="J14359" s="14"/>
      <c r="K14359" s="14"/>
      <c r="L14359" s="14"/>
      <c r="M14359" s="14"/>
      <c r="N14359" s="14"/>
      <c r="O14359" s="14"/>
      <c r="P14359" s="14"/>
    </row>
    <row r="14360" spans="9:16" x14ac:dyDescent="0.25">
      <c r="I14360" s="14"/>
      <c r="J14360" s="14"/>
      <c r="K14360" s="14"/>
      <c r="L14360" s="14"/>
      <c r="M14360" s="14"/>
      <c r="N14360" s="14"/>
      <c r="O14360" s="14"/>
      <c r="P14360" s="14"/>
    </row>
    <row r="14361" spans="9:16" x14ac:dyDescent="0.25">
      <c r="I14361" s="14"/>
      <c r="J14361" s="14"/>
      <c r="K14361" s="14"/>
      <c r="L14361" s="14"/>
      <c r="M14361" s="14"/>
      <c r="N14361" s="14"/>
      <c r="O14361" s="14"/>
      <c r="P14361" s="14"/>
    </row>
    <row r="14362" spans="9:16" x14ac:dyDescent="0.25">
      <c r="I14362" s="14"/>
      <c r="J14362" s="14"/>
      <c r="K14362" s="14"/>
      <c r="L14362" s="14"/>
      <c r="M14362" s="14"/>
      <c r="N14362" s="14"/>
      <c r="O14362" s="14"/>
      <c r="P14362" s="14"/>
    </row>
    <row r="14363" spans="9:16" x14ac:dyDescent="0.25">
      <c r="I14363" s="14"/>
      <c r="J14363" s="14"/>
      <c r="K14363" s="14"/>
      <c r="L14363" s="14"/>
      <c r="M14363" s="14"/>
      <c r="N14363" s="14"/>
      <c r="O14363" s="14"/>
      <c r="P14363" s="14"/>
    </row>
    <row r="14364" spans="9:16" x14ac:dyDescent="0.25">
      <c r="I14364" s="14"/>
      <c r="J14364" s="14"/>
      <c r="K14364" s="14"/>
      <c r="L14364" s="14"/>
      <c r="M14364" s="14"/>
      <c r="N14364" s="14"/>
      <c r="O14364" s="14"/>
      <c r="P14364" s="14"/>
    </row>
    <row r="14365" spans="9:16" x14ac:dyDescent="0.25">
      <c r="I14365" s="14"/>
      <c r="J14365" s="14"/>
      <c r="K14365" s="14"/>
      <c r="L14365" s="14"/>
      <c r="M14365" s="14"/>
      <c r="N14365" s="14"/>
      <c r="O14365" s="14"/>
      <c r="P14365" s="14"/>
    </row>
    <row r="14366" spans="9:16" x14ac:dyDescent="0.25">
      <c r="I14366" s="14"/>
      <c r="J14366" s="14"/>
      <c r="K14366" s="14"/>
      <c r="L14366" s="14"/>
      <c r="M14366" s="14"/>
      <c r="N14366" s="14"/>
      <c r="O14366" s="14"/>
      <c r="P14366" s="14"/>
    </row>
    <row r="14367" spans="9:16" x14ac:dyDescent="0.25">
      <c r="I14367" s="14"/>
      <c r="J14367" s="14"/>
      <c r="K14367" s="14"/>
      <c r="L14367" s="14"/>
      <c r="M14367" s="14"/>
      <c r="N14367" s="14"/>
      <c r="O14367" s="14"/>
      <c r="P14367" s="14"/>
    </row>
    <row r="14368" spans="9:16" x14ac:dyDescent="0.25">
      <c r="I14368" s="14"/>
      <c r="J14368" s="14"/>
      <c r="K14368" s="14"/>
      <c r="L14368" s="14"/>
      <c r="M14368" s="14"/>
      <c r="N14368" s="14"/>
      <c r="O14368" s="14"/>
      <c r="P14368" s="14"/>
    </row>
    <row r="14369" spans="9:16" x14ac:dyDescent="0.25">
      <c r="I14369" s="14"/>
      <c r="J14369" s="14"/>
      <c r="K14369" s="14"/>
      <c r="L14369" s="14"/>
      <c r="M14369" s="14"/>
      <c r="N14369" s="14"/>
      <c r="O14369" s="14"/>
      <c r="P14369" s="14"/>
    </row>
    <row r="14370" spans="9:16" x14ac:dyDescent="0.25">
      <c r="I14370" s="14"/>
      <c r="J14370" s="14"/>
      <c r="K14370" s="14"/>
      <c r="L14370" s="14"/>
      <c r="M14370" s="14"/>
      <c r="N14370" s="14"/>
      <c r="O14370" s="14"/>
      <c r="P14370" s="14"/>
    </row>
    <row r="14371" spans="9:16" x14ac:dyDescent="0.25">
      <c r="I14371" s="14"/>
      <c r="J14371" s="14"/>
      <c r="K14371" s="14"/>
      <c r="L14371" s="14"/>
      <c r="M14371" s="14"/>
      <c r="N14371" s="14"/>
      <c r="O14371" s="14"/>
      <c r="P14371" s="14"/>
    </row>
    <row r="14372" spans="9:16" x14ac:dyDescent="0.25">
      <c r="I14372" s="14"/>
      <c r="J14372" s="14"/>
      <c r="K14372" s="14"/>
      <c r="L14372" s="14"/>
      <c r="M14372" s="14"/>
      <c r="N14372" s="14"/>
      <c r="O14372" s="14"/>
      <c r="P14372" s="14"/>
    </row>
    <row r="14373" spans="9:16" x14ac:dyDescent="0.25">
      <c r="I14373" s="14"/>
      <c r="J14373" s="14"/>
      <c r="K14373" s="14"/>
      <c r="L14373" s="14"/>
      <c r="M14373" s="14"/>
      <c r="N14373" s="14"/>
      <c r="O14373" s="14"/>
      <c r="P14373" s="14"/>
    </row>
    <row r="14374" spans="9:16" x14ac:dyDescent="0.25">
      <c r="I14374" s="14"/>
      <c r="J14374" s="14"/>
      <c r="K14374" s="14"/>
      <c r="L14374" s="14"/>
      <c r="M14374" s="14"/>
      <c r="N14374" s="14"/>
      <c r="O14374" s="14"/>
      <c r="P14374" s="14"/>
    </row>
    <row r="14375" spans="9:16" x14ac:dyDescent="0.25">
      <c r="I14375" s="14"/>
      <c r="J14375" s="14"/>
      <c r="K14375" s="14"/>
      <c r="L14375" s="14"/>
      <c r="M14375" s="14"/>
      <c r="N14375" s="14"/>
      <c r="O14375" s="14"/>
      <c r="P14375" s="14"/>
    </row>
    <row r="14376" spans="9:16" x14ac:dyDescent="0.25">
      <c r="I14376" s="14"/>
      <c r="J14376" s="14"/>
      <c r="K14376" s="14"/>
      <c r="L14376" s="14"/>
      <c r="M14376" s="14"/>
      <c r="N14376" s="14"/>
      <c r="O14376" s="14"/>
      <c r="P14376" s="14"/>
    </row>
    <row r="14377" spans="9:16" x14ac:dyDescent="0.25">
      <c r="I14377" s="14"/>
      <c r="J14377" s="14"/>
      <c r="K14377" s="14"/>
      <c r="L14377" s="14"/>
      <c r="M14377" s="14"/>
      <c r="N14377" s="14"/>
      <c r="O14377" s="14"/>
      <c r="P14377" s="14"/>
    </row>
    <row r="14378" spans="9:16" x14ac:dyDescent="0.25">
      <c r="I14378" s="14"/>
      <c r="J14378" s="14"/>
      <c r="K14378" s="14"/>
      <c r="L14378" s="14"/>
      <c r="M14378" s="14"/>
      <c r="N14378" s="14"/>
      <c r="O14378" s="14"/>
      <c r="P14378" s="14"/>
    </row>
    <row r="14379" spans="9:16" x14ac:dyDescent="0.25">
      <c r="I14379" s="14"/>
      <c r="J14379" s="14"/>
      <c r="K14379" s="14"/>
      <c r="L14379" s="14"/>
      <c r="M14379" s="14"/>
      <c r="N14379" s="14"/>
      <c r="O14379" s="14"/>
      <c r="P14379" s="14"/>
    </row>
    <row r="14380" spans="9:16" x14ac:dyDescent="0.25">
      <c r="I14380" s="14"/>
      <c r="J14380" s="14"/>
      <c r="K14380" s="14"/>
      <c r="L14380" s="14"/>
      <c r="M14380" s="14"/>
      <c r="N14380" s="14"/>
      <c r="O14380" s="14"/>
      <c r="P14380" s="14"/>
    </row>
    <row r="14381" spans="9:16" x14ac:dyDescent="0.25">
      <c r="I14381" s="14"/>
      <c r="J14381" s="14"/>
      <c r="K14381" s="14"/>
      <c r="L14381" s="14"/>
      <c r="M14381" s="14"/>
      <c r="N14381" s="14"/>
      <c r="O14381" s="14"/>
      <c r="P14381" s="14"/>
    </row>
    <row r="14382" spans="9:16" x14ac:dyDescent="0.25">
      <c r="I14382" s="14"/>
      <c r="J14382" s="14"/>
      <c r="K14382" s="14"/>
      <c r="L14382" s="14"/>
      <c r="M14382" s="14"/>
      <c r="N14382" s="14"/>
      <c r="O14382" s="14"/>
      <c r="P14382" s="14"/>
    </row>
    <row r="14383" spans="9:16" x14ac:dyDescent="0.25">
      <c r="I14383" s="14"/>
      <c r="J14383" s="14"/>
      <c r="K14383" s="14"/>
      <c r="L14383" s="14"/>
      <c r="M14383" s="14"/>
      <c r="N14383" s="14"/>
      <c r="O14383" s="14"/>
      <c r="P14383" s="14"/>
    </row>
    <row r="14384" spans="9:16" x14ac:dyDescent="0.25">
      <c r="I14384" s="14"/>
      <c r="J14384" s="14"/>
      <c r="K14384" s="14"/>
      <c r="L14384" s="14"/>
      <c r="M14384" s="14"/>
      <c r="N14384" s="14"/>
      <c r="O14384" s="14"/>
      <c r="P14384" s="14"/>
    </row>
    <row r="14385" spans="9:16" x14ac:dyDescent="0.25">
      <c r="I14385" s="14"/>
      <c r="J14385" s="14"/>
      <c r="K14385" s="14"/>
      <c r="L14385" s="14"/>
      <c r="M14385" s="14"/>
      <c r="N14385" s="14"/>
      <c r="O14385" s="14"/>
      <c r="P14385" s="14"/>
    </row>
    <row r="14386" spans="9:16" x14ac:dyDescent="0.25">
      <c r="I14386" s="14"/>
      <c r="J14386" s="14"/>
      <c r="K14386" s="14"/>
      <c r="L14386" s="14"/>
      <c r="M14386" s="14"/>
      <c r="N14386" s="14"/>
      <c r="O14386" s="14"/>
      <c r="P14386" s="14"/>
    </row>
    <row r="14387" spans="9:16" x14ac:dyDescent="0.25">
      <c r="I14387" s="14"/>
      <c r="J14387" s="14"/>
      <c r="K14387" s="14"/>
      <c r="L14387" s="14"/>
      <c r="M14387" s="14"/>
      <c r="N14387" s="14"/>
      <c r="O14387" s="14"/>
      <c r="P14387" s="14"/>
    </row>
    <row r="14388" spans="9:16" x14ac:dyDescent="0.25">
      <c r="I14388" s="14"/>
      <c r="J14388" s="14"/>
      <c r="K14388" s="14"/>
      <c r="L14388" s="14"/>
      <c r="M14388" s="14"/>
      <c r="N14388" s="14"/>
      <c r="O14388" s="14"/>
      <c r="P14388" s="14"/>
    </row>
    <row r="14389" spans="9:16" x14ac:dyDescent="0.25">
      <c r="I14389" s="14"/>
      <c r="J14389" s="14"/>
      <c r="K14389" s="14"/>
      <c r="L14389" s="14"/>
      <c r="M14389" s="14"/>
      <c r="N14389" s="14"/>
      <c r="O14389" s="14"/>
      <c r="P14389" s="14"/>
    </row>
    <row r="14390" spans="9:16" x14ac:dyDescent="0.25">
      <c r="I14390" s="14"/>
      <c r="J14390" s="14"/>
      <c r="K14390" s="14"/>
      <c r="L14390" s="14"/>
      <c r="M14390" s="14"/>
      <c r="N14390" s="14"/>
      <c r="O14390" s="14"/>
      <c r="P14390" s="14"/>
    </row>
    <row r="14391" spans="9:16" x14ac:dyDescent="0.25">
      <c r="I14391" s="14"/>
      <c r="J14391" s="14"/>
      <c r="K14391" s="14"/>
      <c r="L14391" s="14"/>
      <c r="M14391" s="14"/>
      <c r="N14391" s="14"/>
      <c r="O14391" s="14"/>
      <c r="P14391" s="14"/>
    </row>
    <row r="14392" spans="9:16" x14ac:dyDescent="0.25">
      <c r="I14392" s="14"/>
      <c r="J14392" s="14"/>
      <c r="K14392" s="14"/>
      <c r="L14392" s="14"/>
      <c r="M14392" s="14"/>
      <c r="N14392" s="14"/>
      <c r="O14392" s="14"/>
      <c r="P14392" s="14"/>
    </row>
    <row r="14393" spans="9:16" x14ac:dyDescent="0.25">
      <c r="I14393" s="14"/>
      <c r="J14393" s="14"/>
      <c r="K14393" s="14"/>
      <c r="L14393" s="14"/>
      <c r="M14393" s="14"/>
      <c r="N14393" s="14"/>
      <c r="O14393" s="14"/>
      <c r="P14393" s="14"/>
    </row>
    <row r="14394" spans="9:16" x14ac:dyDescent="0.25">
      <c r="I14394" s="14"/>
      <c r="J14394" s="14"/>
      <c r="K14394" s="14"/>
      <c r="L14394" s="14"/>
      <c r="M14394" s="14"/>
      <c r="N14394" s="14"/>
      <c r="O14394" s="14"/>
      <c r="P14394" s="14"/>
    </row>
    <row r="14395" spans="9:16" x14ac:dyDescent="0.25">
      <c r="I14395" s="14"/>
      <c r="J14395" s="14"/>
      <c r="K14395" s="14"/>
      <c r="L14395" s="14"/>
      <c r="M14395" s="14"/>
      <c r="N14395" s="14"/>
      <c r="O14395" s="14"/>
      <c r="P14395" s="14"/>
    </row>
    <row r="14396" spans="9:16" x14ac:dyDescent="0.25">
      <c r="I14396" s="14"/>
      <c r="J14396" s="14"/>
      <c r="K14396" s="14"/>
      <c r="L14396" s="14"/>
      <c r="M14396" s="14"/>
      <c r="N14396" s="14"/>
      <c r="O14396" s="14"/>
      <c r="P14396" s="14"/>
    </row>
    <row r="14397" spans="9:16" x14ac:dyDescent="0.25">
      <c r="I14397" s="14"/>
      <c r="J14397" s="14"/>
      <c r="K14397" s="14"/>
      <c r="L14397" s="14"/>
      <c r="M14397" s="14"/>
      <c r="N14397" s="14"/>
      <c r="O14397" s="14"/>
      <c r="P14397" s="14"/>
    </row>
    <row r="14398" spans="9:16" x14ac:dyDescent="0.25">
      <c r="I14398" s="14"/>
      <c r="J14398" s="14"/>
      <c r="K14398" s="14"/>
      <c r="L14398" s="14"/>
      <c r="M14398" s="14"/>
      <c r="N14398" s="14"/>
      <c r="O14398" s="14"/>
      <c r="P14398" s="14"/>
    </row>
    <row r="14399" spans="9:16" x14ac:dyDescent="0.25">
      <c r="I14399" s="14"/>
      <c r="J14399" s="14"/>
      <c r="K14399" s="14"/>
      <c r="L14399" s="14"/>
      <c r="M14399" s="14"/>
      <c r="N14399" s="14"/>
      <c r="O14399" s="14"/>
      <c r="P14399" s="14"/>
    </row>
    <row r="14400" spans="9:16" x14ac:dyDescent="0.25">
      <c r="I14400" s="14"/>
      <c r="J14400" s="14"/>
      <c r="K14400" s="14"/>
      <c r="L14400" s="14"/>
      <c r="M14400" s="14"/>
      <c r="N14400" s="14"/>
      <c r="O14400" s="14"/>
      <c r="P14400" s="14"/>
    </row>
    <row r="14401" spans="9:16" x14ac:dyDescent="0.25">
      <c r="I14401" s="14"/>
      <c r="J14401" s="14"/>
      <c r="K14401" s="14"/>
      <c r="L14401" s="14"/>
      <c r="M14401" s="14"/>
      <c r="N14401" s="14"/>
      <c r="O14401" s="14"/>
      <c r="P14401" s="14"/>
    </row>
    <row r="14402" spans="9:16" x14ac:dyDescent="0.25">
      <c r="I14402" s="14"/>
      <c r="J14402" s="14"/>
      <c r="K14402" s="14"/>
      <c r="L14402" s="14"/>
      <c r="M14402" s="14"/>
      <c r="N14402" s="14"/>
      <c r="O14402" s="14"/>
      <c r="P14402" s="14"/>
    </row>
    <row r="14403" spans="9:16" x14ac:dyDescent="0.25">
      <c r="I14403" s="14"/>
      <c r="J14403" s="14"/>
      <c r="K14403" s="14"/>
      <c r="L14403" s="14"/>
      <c r="M14403" s="14"/>
      <c r="N14403" s="14"/>
      <c r="O14403" s="14"/>
      <c r="P14403" s="14"/>
    </row>
    <row r="14404" spans="9:16" x14ac:dyDescent="0.25">
      <c r="I14404" s="14"/>
      <c r="J14404" s="14"/>
      <c r="K14404" s="14"/>
      <c r="L14404" s="14"/>
      <c r="M14404" s="14"/>
      <c r="N14404" s="14"/>
      <c r="O14404" s="14"/>
      <c r="P14404" s="14"/>
    </row>
    <row r="14405" spans="9:16" x14ac:dyDescent="0.25">
      <c r="I14405" s="14"/>
      <c r="J14405" s="14"/>
      <c r="K14405" s="14"/>
      <c r="L14405" s="14"/>
      <c r="M14405" s="14"/>
      <c r="N14405" s="14"/>
      <c r="O14405" s="14"/>
      <c r="P14405" s="14"/>
    </row>
    <row r="14406" spans="9:16" x14ac:dyDescent="0.25">
      <c r="I14406" s="14"/>
      <c r="J14406" s="14"/>
      <c r="K14406" s="14"/>
      <c r="L14406" s="14"/>
      <c r="M14406" s="14"/>
      <c r="N14406" s="14"/>
      <c r="O14406" s="14"/>
      <c r="P14406" s="14"/>
    </row>
    <row r="14407" spans="9:16" x14ac:dyDescent="0.25">
      <c r="I14407" s="14"/>
      <c r="J14407" s="14"/>
      <c r="K14407" s="14"/>
      <c r="L14407" s="14"/>
      <c r="M14407" s="14"/>
      <c r="N14407" s="14"/>
      <c r="O14407" s="14"/>
      <c r="P14407" s="14"/>
    </row>
    <row r="14408" spans="9:16" x14ac:dyDescent="0.25">
      <c r="I14408" s="14"/>
      <c r="J14408" s="14"/>
      <c r="K14408" s="14"/>
      <c r="L14408" s="14"/>
      <c r="M14408" s="14"/>
      <c r="N14408" s="14"/>
      <c r="O14408" s="14"/>
      <c r="P14408" s="14"/>
    </row>
    <row r="14409" spans="9:16" x14ac:dyDescent="0.25">
      <c r="I14409" s="14"/>
      <c r="J14409" s="14"/>
      <c r="K14409" s="14"/>
      <c r="L14409" s="14"/>
      <c r="M14409" s="14"/>
      <c r="N14409" s="14"/>
      <c r="O14409" s="14"/>
      <c r="P14409" s="14"/>
    </row>
    <row r="14410" spans="9:16" x14ac:dyDescent="0.25">
      <c r="I14410" s="14"/>
      <c r="J14410" s="14"/>
      <c r="K14410" s="14"/>
      <c r="L14410" s="14"/>
      <c r="M14410" s="14"/>
      <c r="N14410" s="14"/>
      <c r="O14410" s="14"/>
      <c r="P14410" s="14"/>
    </row>
    <row r="14411" spans="9:16" x14ac:dyDescent="0.25">
      <c r="I14411" s="14"/>
      <c r="J14411" s="14"/>
      <c r="K14411" s="14"/>
      <c r="L14411" s="14"/>
      <c r="M14411" s="14"/>
      <c r="N14411" s="14"/>
      <c r="O14411" s="14"/>
      <c r="P14411" s="14"/>
    </row>
    <row r="14412" spans="9:16" x14ac:dyDescent="0.25">
      <c r="I14412" s="14"/>
      <c r="J14412" s="14"/>
      <c r="K14412" s="14"/>
      <c r="L14412" s="14"/>
      <c r="M14412" s="14"/>
      <c r="N14412" s="14"/>
      <c r="O14412" s="14"/>
      <c r="P14412" s="14"/>
    </row>
    <row r="14413" spans="9:16" x14ac:dyDescent="0.25">
      <c r="I14413" s="14"/>
      <c r="J14413" s="14"/>
      <c r="K14413" s="14"/>
      <c r="L14413" s="14"/>
      <c r="M14413" s="14"/>
      <c r="N14413" s="14"/>
      <c r="O14413" s="14"/>
      <c r="P14413" s="14"/>
    </row>
    <row r="14414" spans="9:16" x14ac:dyDescent="0.25">
      <c r="I14414" s="14"/>
      <c r="J14414" s="14"/>
      <c r="K14414" s="14"/>
      <c r="L14414" s="14"/>
      <c r="M14414" s="14"/>
      <c r="N14414" s="14"/>
      <c r="O14414" s="14"/>
      <c r="P14414" s="14"/>
    </row>
    <row r="14415" spans="9:16" x14ac:dyDescent="0.25">
      <c r="I14415" s="14"/>
      <c r="J14415" s="14"/>
      <c r="K14415" s="14"/>
      <c r="L14415" s="14"/>
      <c r="M14415" s="14"/>
      <c r="N14415" s="14"/>
      <c r="O14415" s="14"/>
      <c r="P14415" s="14"/>
    </row>
    <row r="14416" spans="9:16" x14ac:dyDescent="0.25">
      <c r="I14416" s="14"/>
      <c r="J14416" s="14"/>
      <c r="K14416" s="14"/>
      <c r="L14416" s="14"/>
      <c r="M14416" s="14"/>
      <c r="N14416" s="14"/>
      <c r="O14416" s="14"/>
      <c r="P14416" s="14"/>
    </row>
    <row r="14417" spans="9:16" x14ac:dyDescent="0.25">
      <c r="I14417" s="14"/>
      <c r="J14417" s="14"/>
      <c r="K14417" s="14"/>
      <c r="L14417" s="14"/>
      <c r="M14417" s="14"/>
      <c r="N14417" s="14"/>
      <c r="O14417" s="14"/>
      <c r="P14417" s="14"/>
    </row>
    <row r="14418" spans="9:16" x14ac:dyDescent="0.25">
      <c r="I14418" s="14"/>
      <c r="J14418" s="14"/>
      <c r="K14418" s="14"/>
      <c r="L14418" s="14"/>
      <c r="M14418" s="14"/>
      <c r="N14418" s="14"/>
      <c r="O14418" s="14"/>
      <c r="P14418" s="14"/>
    </row>
    <row r="14419" spans="9:16" x14ac:dyDescent="0.25">
      <c r="I14419" s="14"/>
      <c r="J14419" s="14"/>
      <c r="K14419" s="14"/>
      <c r="L14419" s="14"/>
      <c r="M14419" s="14"/>
      <c r="N14419" s="14"/>
      <c r="O14419" s="14"/>
      <c r="P14419" s="14"/>
    </row>
    <row r="14420" spans="9:16" x14ac:dyDescent="0.25">
      <c r="I14420" s="14"/>
      <c r="J14420" s="14"/>
      <c r="K14420" s="14"/>
      <c r="L14420" s="14"/>
      <c r="M14420" s="14"/>
      <c r="N14420" s="14"/>
      <c r="O14420" s="14"/>
      <c r="P14420" s="14"/>
    </row>
    <row r="14421" spans="9:16" x14ac:dyDescent="0.25">
      <c r="I14421" s="14"/>
      <c r="J14421" s="14"/>
      <c r="K14421" s="14"/>
      <c r="L14421" s="14"/>
      <c r="M14421" s="14"/>
      <c r="N14421" s="14"/>
      <c r="O14421" s="14"/>
      <c r="P14421" s="14"/>
    </row>
    <row r="14422" spans="9:16" x14ac:dyDescent="0.25">
      <c r="I14422" s="14"/>
      <c r="J14422" s="14"/>
      <c r="K14422" s="14"/>
      <c r="L14422" s="14"/>
      <c r="M14422" s="14"/>
      <c r="N14422" s="14"/>
      <c r="O14422" s="14"/>
      <c r="P14422" s="14"/>
    </row>
    <row r="14423" spans="9:16" x14ac:dyDescent="0.25">
      <c r="I14423" s="14"/>
      <c r="J14423" s="14"/>
      <c r="K14423" s="14"/>
      <c r="L14423" s="14"/>
      <c r="M14423" s="14"/>
      <c r="N14423" s="14"/>
      <c r="O14423" s="14"/>
      <c r="P14423" s="14"/>
    </row>
    <row r="14424" spans="9:16" x14ac:dyDescent="0.25">
      <c r="I14424" s="14"/>
      <c r="J14424" s="14"/>
      <c r="K14424" s="14"/>
      <c r="L14424" s="14"/>
      <c r="M14424" s="14"/>
      <c r="N14424" s="14"/>
      <c r="O14424" s="14"/>
      <c r="P14424" s="14"/>
    </row>
    <row r="14425" spans="9:16" x14ac:dyDescent="0.25">
      <c r="I14425" s="14"/>
      <c r="J14425" s="14"/>
      <c r="K14425" s="14"/>
      <c r="L14425" s="14"/>
      <c r="M14425" s="14"/>
      <c r="N14425" s="14"/>
      <c r="O14425" s="14"/>
      <c r="P14425" s="14"/>
    </row>
    <row r="14426" spans="9:16" x14ac:dyDescent="0.25">
      <c r="I14426" s="14"/>
      <c r="J14426" s="14"/>
      <c r="K14426" s="14"/>
      <c r="L14426" s="14"/>
      <c r="M14426" s="14"/>
      <c r="N14426" s="14"/>
      <c r="O14426" s="14"/>
      <c r="P14426" s="14"/>
    </row>
    <row r="14427" spans="9:16" x14ac:dyDescent="0.25">
      <c r="I14427" s="14"/>
      <c r="J14427" s="14"/>
      <c r="K14427" s="14"/>
      <c r="L14427" s="14"/>
      <c r="M14427" s="14"/>
      <c r="N14427" s="14"/>
      <c r="O14427" s="14"/>
      <c r="P14427" s="14"/>
    </row>
    <row r="14428" spans="9:16" x14ac:dyDescent="0.25">
      <c r="I14428" s="14"/>
      <c r="J14428" s="14"/>
      <c r="K14428" s="14"/>
      <c r="L14428" s="14"/>
      <c r="M14428" s="14"/>
      <c r="N14428" s="14"/>
      <c r="O14428" s="14"/>
      <c r="P14428" s="14"/>
    </row>
    <row r="14429" spans="9:16" x14ac:dyDescent="0.25">
      <c r="I14429" s="14"/>
      <c r="J14429" s="14"/>
      <c r="K14429" s="14"/>
      <c r="L14429" s="14"/>
      <c r="M14429" s="14"/>
      <c r="N14429" s="14"/>
      <c r="O14429" s="14"/>
      <c r="P14429" s="14"/>
    </row>
    <row r="14430" spans="9:16" x14ac:dyDescent="0.25">
      <c r="I14430" s="14"/>
      <c r="J14430" s="14"/>
      <c r="K14430" s="14"/>
      <c r="L14430" s="14"/>
      <c r="M14430" s="14"/>
      <c r="N14430" s="14"/>
      <c r="O14430" s="14"/>
      <c r="P14430" s="14"/>
    </row>
    <row r="14431" spans="9:16" x14ac:dyDescent="0.25">
      <c r="I14431" s="14"/>
      <c r="J14431" s="14"/>
      <c r="K14431" s="14"/>
      <c r="L14431" s="14"/>
      <c r="M14431" s="14"/>
      <c r="N14431" s="14"/>
      <c r="O14431" s="14"/>
      <c r="P14431" s="14"/>
    </row>
    <row r="14432" spans="9:16" x14ac:dyDescent="0.25">
      <c r="I14432" s="14"/>
      <c r="J14432" s="14"/>
      <c r="K14432" s="14"/>
      <c r="L14432" s="14"/>
      <c r="M14432" s="14"/>
      <c r="N14432" s="14"/>
      <c r="O14432" s="14"/>
      <c r="P14432" s="14"/>
    </row>
    <row r="14433" spans="9:16" x14ac:dyDescent="0.25">
      <c r="I14433" s="14"/>
      <c r="J14433" s="14"/>
      <c r="K14433" s="14"/>
      <c r="L14433" s="14"/>
      <c r="M14433" s="14"/>
      <c r="N14433" s="14"/>
      <c r="O14433" s="14"/>
      <c r="P14433" s="14"/>
    </row>
    <row r="14434" spans="9:16" x14ac:dyDescent="0.25">
      <c r="I14434" s="14"/>
      <c r="J14434" s="14"/>
      <c r="K14434" s="14"/>
      <c r="L14434" s="14"/>
      <c r="M14434" s="14"/>
      <c r="N14434" s="14"/>
      <c r="O14434" s="14"/>
      <c r="P14434" s="14"/>
    </row>
    <row r="14435" spans="9:16" x14ac:dyDescent="0.25">
      <c r="I14435" s="14"/>
      <c r="J14435" s="14"/>
      <c r="K14435" s="14"/>
      <c r="L14435" s="14"/>
      <c r="M14435" s="14"/>
      <c r="N14435" s="14"/>
      <c r="O14435" s="14"/>
      <c r="P14435" s="14"/>
    </row>
    <row r="14436" spans="9:16" x14ac:dyDescent="0.25">
      <c r="I14436" s="14"/>
      <c r="J14436" s="14"/>
      <c r="K14436" s="14"/>
      <c r="L14436" s="14"/>
      <c r="M14436" s="14"/>
      <c r="N14436" s="14"/>
      <c r="O14436" s="14"/>
      <c r="P14436" s="14"/>
    </row>
    <row r="14437" spans="9:16" x14ac:dyDescent="0.25">
      <c r="I14437" s="14"/>
      <c r="J14437" s="14"/>
      <c r="K14437" s="14"/>
      <c r="L14437" s="14"/>
      <c r="M14437" s="14"/>
      <c r="N14437" s="14"/>
      <c r="O14437" s="14"/>
      <c r="P14437" s="14"/>
    </row>
    <row r="14438" spans="9:16" x14ac:dyDescent="0.25">
      <c r="I14438" s="14"/>
      <c r="J14438" s="14"/>
      <c r="K14438" s="14"/>
      <c r="L14438" s="14"/>
      <c r="M14438" s="14"/>
      <c r="N14438" s="14"/>
      <c r="O14438" s="14"/>
      <c r="P14438" s="14"/>
    </row>
    <row r="14439" spans="9:16" x14ac:dyDescent="0.25">
      <c r="I14439" s="14"/>
      <c r="J14439" s="14"/>
      <c r="K14439" s="14"/>
      <c r="L14439" s="14"/>
      <c r="M14439" s="14"/>
      <c r="N14439" s="14"/>
      <c r="O14439" s="14"/>
      <c r="P14439" s="14"/>
    </row>
    <row r="14440" spans="9:16" x14ac:dyDescent="0.25">
      <c r="I14440" s="14"/>
      <c r="J14440" s="14"/>
      <c r="K14440" s="14"/>
      <c r="L14440" s="14"/>
      <c r="M14440" s="14"/>
      <c r="N14440" s="14"/>
      <c r="O14440" s="14"/>
      <c r="P14440" s="14"/>
    </row>
    <row r="14441" spans="9:16" x14ac:dyDescent="0.25">
      <c r="I14441" s="14"/>
      <c r="J14441" s="14"/>
      <c r="K14441" s="14"/>
      <c r="L14441" s="14"/>
      <c r="M14441" s="14"/>
      <c r="N14441" s="14"/>
      <c r="O14441" s="14"/>
      <c r="P14441" s="14"/>
    </row>
    <row r="14442" spans="9:16" x14ac:dyDescent="0.25">
      <c r="I14442" s="14"/>
      <c r="J14442" s="14"/>
      <c r="K14442" s="14"/>
      <c r="L14442" s="14"/>
      <c r="M14442" s="14"/>
      <c r="N14442" s="14"/>
      <c r="O14442" s="14"/>
      <c r="P14442" s="14"/>
    </row>
    <row r="14443" spans="9:16" x14ac:dyDescent="0.25">
      <c r="I14443" s="14"/>
      <c r="J14443" s="14"/>
      <c r="K14443" s="14"/>
      <c r="L14443" s="14"/>
      <c r="M14443" s="14"/>
      <c r="N14443" s="14"/>
      <c r="O14443" s="14"/>
      <c r="P14443" s="14"/>
    </row>
    <row r="14444" spans="9:16" x14ac:dyDescent="0.25">
      <c r="I14444" s="14"/>
      <c r="J14444" s="14"/>
      <c r="K14444" s="14"/>
      <c r="L14444" s="14"/>
      <c r="M14444" s="14"/>
      <c r="N14444" s="14"/>
      <c r="O14444" s="14"/>
      <c r="P14444" s="14"/>
    </row>
    <row r="14445" spans="9:16" x14ac:dyDescent="0.25">
      <c r="I14445" s="14"/>
      <c r="J14445" s="14"/>
      <c r="K14445" s="14"/>
      <c r="L14445" s="14"/>
      <c r="M14445" s="14"/>
      <c r="N14445" s="14"/>
      <c r="O14445" s="14"/>
      <c r="P14445" s="14"/>
    </row>
    <row r="14446" spans="9:16" x14ac:dyDescent="0.25">
      <c r="I14446" s="14"/>
      <c r="J14446" s="14"/>
      <c r="K14446" s="14"/>
      <c r="L14446" s="14"/>
      <c r="M14446" s="14"/>
      <c r="N14446" s="14"/>
      <c r="O14446" s="14"/>
      <c r="P14446" s="14"/>
    </row>
    <row r="14447" spans="9:16" x14ac:dyDescent="0.25">
      <c r="I14447" s="14"/>
      <c r="J14447" s="14"/>
      <c r="K14447" s="14"/>
      <c r="L14447" s="14"/>
      <c r="M14447" s="14"/>
      <c r="N14447" s="14"/>
      <c r="O14447" s="14"/>
      <c r="P14447" s="14"/>
    </row>
    <row r="14448" spans="9:16" x14ac:dyDescent="0.25">
      <c r="I14448" s="14"/>
      <c r="J14448" s="14"/>
      <c r="K14448" s="14"/>
      <c r="L14448" s="14"/>
      <c r="M14448" s="14"/>
      <c r="N14448" s="14"/>
      <c r="O14448" s="14"/>
      <c r="P14448" s="14"/>
    </row>
    <row r="14449" spans="9:16" x14ac:dyDescent="0.25">
      <c r="I14449" s="14"/>
      <c r="J14449" s="14"/>
      <c r="K14449" s="14"/>
      <c r="L14449" s="14"/>
      <c r="M14449" s="14"/>
      <c r="N14449" s="14"/>
      <c r="O14449" s="14"/>
      <c r="P14449" s="14"/>
    </row>
    <row r="14450" spans="9:16" x14ac:dyDescent="0.25">
      <c r="I14450" s="14"/>
      <c r="J14450" s="14"/>
      <c r="K14450" s="14"/>
      <c r="L14450" s="14"/>
      <c r="M14450" s="14"/>
      <c r="N14450" s="14"/>
      <c r="O14450" s="14"/>
      <c r="P14450" s="14"/>
    </row>
    <row r="14451" spans="9:16" x14ac:dyDescent="0.25">
      <c r="I14451" s="14"/>
      <c r="J14451" s="14"/>
      <c r="K14451" s="14"/>
      <c r="L14451" s="14"/>
      <c r="M14451" s="14"/>
      <c r="N14451" s="14"/>
      <c r="O14451" s="14"/>
      <c r="P14451" s="14"/>
    </row>
    <row r="14452" spans="9:16" x14ac:dyDescent="0.25">
      <c r="I14452" s="14"/>
      <c r="J14452" s="14"/>
      <c r="K14452" s="14"/>
      <c r="L14452" s="14"/>
      <c r="M14452" s="14"/>
      <c r="N14452" s="14"/>
      <c r="O14452" s="14"/>
      <c r="P14452" s="14"/>
    </row>
    <row r="14453" spans="9:16" x14ac:dyDescent="0.25">
      <c r="I14453" s="14"/>
      <c r="J14453" s="14"/>
      <c r="K14453" s="14"/>
      <c r="L14453" s="14"/>
      <c r="M14453" s="14"/>
      <c r="N14453" s="14"/>
      <c r="O14453" s="14"/>
      <c r="P14453" s="14"/>
    </row>
    <row r="14454" spans="9:16" x14ac:dyDescent="0.25">
      <c r="I14454" s="14"/>
      <c r="J14454" s="14"/>
      <c r="K14454" s="14"/>
      <c r="L14454" s="14"/>
      <c r="M14454" s="14"/>
      <c r="N14454" s="14"/>
      <c r="O14454" s="14"/>
      <c r="P14454" s="14"/>
    </row>
    <row r="14455" spans="9:16" x14ac:dyDescent="0.25">
      <c r="I14455" s="14"/>
      <c r="J14455" s="14"/>
      <c r="K14455" s="14"/>
      <c r="L14455" s="14"/>
      <c r="M14455" s="14"/>
      <c r="N14455" s="14"/>
      <c r="O14455" s="14"/>
      <c r="P14455" s="14"/>
    </row>
    <row r="14456" spans="9:16" x14ac:dyDescent="0.25">
      <c r="I14456" s="14"/>
      <c r="J14456" s="14"/>
      <c r="K14456" s="14"/>
      <c r="L14456" s="14"/>
      <c r="M14456" s="14"/>
      <c r="N14456" s="14"/>
      <c r="O14456" s="14"/>
      <c r="P14456" s="14"/>
    </row>
    <row r="14457" spans="9:16" x14ac:dyDescent="0.25">
      <c r="I14457" s="14"/>
      <c r="J14457" s="14"/>
      <c r="K14457" s="14"/>
      <c r="L14457" s="14"/>
      <c r="M14457" s="14"/>
      <c r="N14457" s="14"/>
      <c r="O14457" s="14"/>
      <c r="P14457" s="14"/>
    </row>
    <row r="14458" spans="9:16" x14ac:dyDescent="0.25">
      <c r="I14458" s="14"/>
      <c r="J14458" s="14"/>
      <c r="K14458" s="14"/>
      <c r="L14458" s="14"/>
      <c r="M14458" s="14"/>
      <c r="N14458" s="14"/>
      <c r="O14458" s="14"/>
      <c r="P14458" s="14"/>
    </row>
    <row r="14459" spans="9:16" x14ac:dyDescent="0.25">
      <c r="I14459" s="14"/>
      <c r="J14459" s="14"/>
      <c r="K14459" s="14"/>
      <c r="L14459" s="14"/>
      <c r="M14459" s="14"/>
      <c r="N14459" s="14"/>
      <c r="O14459" s="14"/>
      <c r="P14459" s="14"/>
    </row>
    <row r="14460" spans="9:16" x14ac:dyDescent="0.25">
      <c r="I14460" s="14"/>
      <c r="J14460" s="14"/>
      <c r="K14460" s="14"/>
      <c r="L14460" s="14"/>
      <c r="M14460" s="14"/>
      <c r="N14460" s="14"/>
      <c r="O14460" s="14"/>
      <c r="P14460" s="14"/>
    </row>
    <row r="14461" spans="9:16" x14ac:dyDescent="0.25">
      <c r="I14461" s="14"/>
      <c r="J14461" s="14"/>
      <c r="K14461" s="14"/>
      <c r="L14461" s="14"/>
      <c r="M14461" s="14"/>
      <c r="N14461" s="14"/>
      <c r="O14461" s="14"/>
      <c r="P14461" s="14"/>
    </row>
    <row r="14462" spans="9:16" x14ac:dyDescent="0.25">
      <c r="I14462" s="14"/>
      <c r="J14462" s="14"/>
      <c r="K14462" s="14"/>
      <c r="L14462" s="14"/>
      <c r="M14462" s="14"/>
      <c r="N14462" s="14"/>
      <c r="O14462" s="14"/>
      <c r="P14462" s="14"/>
    </row>
    <row r="14463" spans="9:16" x14ac:dyDescent="0.25">
      <c r="I14463" s="14"/>
      <c r="J14463" s="14"/>
      <c r="K14463" s="14"/>
      <c r="L14463" s="14"/>
      <c r="M14463" s="14"/>
      <c r="N14463" s="14"/>
      <c r="O14463" s="14"/>
      <c r="P14463" s="14"/>
    </row>
    <row r="14464" spans="9:16" x14ac:dyDescent="0.25">
      <c r="I14464" s="14"/>
      <c r="J14464" s="14"/>
      <c r="K14464" s="14"/>
      <c r="L14464" s="14"/>
      <c r="M14464" s="14"/>
      <c r="N14464" s="14"/>
      <c r="O14464" s="14"/>
      <c r="P14464" s="14"/>
    </row>
    <row r="14465" spans="9:16" x14ac:dyDescent="0.25">
      <c r="I14465" s="14"/>
      <c r="J14465" s="14"/>
      <c r="K14465" s="14"/>
      <c r="L14465" s="14"/>
      <c r="M14465" s="14"/>
      <c r="N14465" s="14"/>
      <c r="O14465" s="14"/>
      <c r="P14465" s="14"/>
    </row>
    <row r="14466" spans="9:16" x14ac:dyDescent="0.25">
      <c r="I14466" s="14"/>
      <c r="J14466" s="14"/>
      <c r="K14466" s="14"/>
      <c r="L14466" s="14"/>
      <c r="M14466" s="14"/>
      <c r="N14466" s="14"/>
      <c r="O14466" s="14"/>
      <c r="P14466" s="14"/>
    </row>
    <row r="14467" spans="9:16" x14ac:dyDescent="0.25">
      <c r="I14467" s="14"/>
      <c r="J14467" s="14"/>
      <c r="K14467" s="14"/>
      <c r="L14467" s="14"/>
      <c r="M14467" s="14"/>
      <c r="N14467" s="14"/>
      <c r="O14467" s="14"/>
      <c r="P14467" s="14"/>
    </row>
    <row r="14468" spans="9:16" x14ac:dyDescent="0.25">
      <c r="I14468" s="14"/>
      <c r="J14468" s="14"/>
      <c r="K14468" s="14"/>
      <c r="L14468" s="14"/>
      <c r="M14468" s="14"/>
      <c r="N14468" s="14"/>
      <c r="O14468" s="14"/>
      <c r="P14468" s="14"/>
    </row>
    <row r="14469" spans="9:16" x14ac:dyDescent="0.25">
      <c r="I14469" s="14"/>
      <c r="J14469" s="14"/>
      <c r="K14469" s="14"/>
      <c r="L14469" s="14"/>
      <c r="M14469" s="14"/>
      <c r="N14469" s="14"/>
      <c r="O14469" s="14"/>
      <c r="P14469" s="14"/>
    </row>
    <row r="14470" spans="9:16" x14ac:dyDescent="0.25">
      <c r="I14470" s="14"/>
      <c r="J14470" s="14"/>
      <c r="K14470" s="14"/>
      <c r="L14470" s="14"/>
      <c r="M14470" s="14"/>
      <c r="N14470" s="14"/>
      <c r="O14470" s="14"/>
      <c r="P14470" s="14"/>
    </row>
    <row r="14471" spans="9:16" x14ac:dyDescent="0.25">
      <c r="I14471" s="14"/>
      <c r="J14471" s="14"/>
      <c r="K14471" s="14"/>
      <c r="L14471" s="14"/>
      <c r="M14471" s="14"/>
      <c r="N14471" s="14"/>
      <c r="O14471" s="14"/>
      <c r="P14471" s="14"/>
    </row>
    <row r="14472" spans="9:16" x14ac:dyDescent="0.25">
      <c r="I14472" s="14"/>
      <c r="J14472" s="14"/>
      <c r="K14472" s="14"/>
      <c r="L14472" s="14"/>
      <c r="M14472" s="14"/>
      <c r="N14472" s="14"/>
      <c r="O14472" s="14"/>
      <c r="P14472" s="14"/>
    </row>
    <row r="14473" spans="9:16" x14ac:dyDescent="0.25">
      <c r="I14473" s="14"/>
      <c r="J14473" s="14"/>
      <c r="K14473" s="14"/>
      <c r="L14473" s="14"/>
      <c r="M14473" s="14"/>
      <c r="N14473" s="14"/>
      <c r="O14473" s="14"/>
      <c r="P14473" s="14"/>
    </row>
    <row r="14474" spans="9:16" x14ac:dyDescent="0.25">
      <c r="I14474" s="14"/>
      <c r="J14474" s="14"/>
      <c r="K14474" s="14"/>
      <c r="L14474" s="14"/>
      <c r="M14474" s="14"/>
      <c r="N14474" s="14"/>
      <c r="O14474" s="14"/>
      <c r="P14474" s="14"/>
    </row>
    <row r="14475" spans="9:16" x14ac:dyDescent="0.25">
      <c r="I14475" s="14"/>
      <c r="J14475" s="14"/>
      <c r="K14475" s="14"/>
      <c r="L14475" s="14"/>
      <c r="M14475" s="14"/>
      <c r="N14475" s="14"/>
      <c r="O14475" s="14"/>
      <c r="P14475" s="14"/>
    </row>
    <row r="14476" spans="9:16" x14ac:dyDescent="0.25">
      <c r="I14476" s="14"/>
      <c r="J14476" s="14"/>
      <c r="K14476" s="14"/>
      <c r="L14476" s="14"/>
      <c r="M14476" s="14"/>
      <c r="N14476" s="14"/>
      <c r="O14476" s="14"/>
      <c r="P14476" s="14"/>
    </row>
    <row r="14477" spans="9:16" x14ac:dyDescent="0.25">
      <c r="I14477" s="14"/>
      <c r="J14477" s="14"/>
      <c r="K14477" s="14"/>
      <c r="L14477" s="14"/>
      <c r="M14477" s="14"/>
      <c r="N14477" s="14"/>
      <c r="O14477" s="14"/>
      <c r="P14477" s="14"/>
    </row>
    <row r="14478" spans="9:16" x14ac:dyDescent="0.25">
      <c r="I14478" s="14"/>
      <c r="J14478" s="14"/>
      <c r="K14478" s="14"/>
      <c r="L14478" s="14"/>
      <c r="M14478" s="14"/>
      <c r="N14478" s="14"/>
      <c r="O14478" s="14"/>
      <c r="P14478" s="14"/>
    </row>
    <row r="14479" spans="9:16" x14ac:dyDescent="0.25">
      <c r="I14479" s="14"/>
      <c r="J14479" s="14"/>
      <c r="K14479" s="14"/>
      <c r="L14479" s="14"/>
      <c r="M14479" s="14"/>
      <c r="N14479" s="14"/>
      <c r="O14479" s="14"/>
      <c r="P14479" s="14"/>
    </row>
    <row r="14480" spans="9:16" x14ac:dyDescent="0.25">
      <c r="I14480" s="14"/>
      <c r="J14480" s="14"/>
      <c r="K14480" s="14"/>
      <c r="L14480" s="14"/>
      <c r="M14480" s="14"/>
      <c r="N14480" s="14"/>
      <c r="O14480" s="14"/>
      <c r="P14480" s="14"/>
    </row>
    <row r="14481" spans="9:16" x14ac:dyDescent="0.25">
      <c r="I14481" s="14"/>
      <c r="J14481" s="14"/>
      <c r="K14481" s="14"/>
      <c r="L14481" s="14"/>
      <c r="M14481" s="14"/>
      <c r="N14481" s="14"/>
      <c r="O14481" s="14"/>
      <c r="P14481" s="14"/>
    </row>
    <row r="14482" spans="9:16" x14ac:dyDescent="0.25">
      <c r="I14482" s="14"/>
      <c r="J14482" s="14"/>
      <c r="K14482" s="14"/>
      <c r="L14482" s="14"/>
      <c r="M14482" s="14"/>
      <c r="N14482" s="14"/>
      <c r="O14482" s="14"/>
      <c r="P14482" s="14"/>
    </row>
    <row r="14483" spans="9:16" x14ac:dyDescent="0.25">
      <c r="I14483" s="14"/>
      <c r="J14483" s="14"/>
      <c r="K14483" s="14"/>
      <c r="L14483" s="14"/>
      <c r="M14483" s="14"/>
      <c r="N14483" s="14"/>
      <c r="O14483" s="14"/>
      <c r="P14483" s="14"/>
    </row>
    <row r="14484" spans="9:16" x14ac:dyDescent="0.25">
      <c r="I14484" s="14"/>
      <c r="J14484" s="14"/>
      <c r="K14484" s="14"/>
      <c r="L14484" s="14"/>
      <c r="M14484" s="14"/>
      <c r="N14484" s="14"/>
      <c r="O14484" s="14"/>
      <c r="P14484" s="14"/>
    </row>
    <row r="14485" spans="9:16" x14ac:dyDescent="0.25">
      <c r="I14485" s="14"/>
      <c r="J14485" s="14"/>
      <c r="K14485" s="14"/>
      <c r="L14485" s="14"/>
      <c r="M14485" s="14"/>
      <c r="N14485" s="14"/>
      <c r="O14485" s="14"/>
      <c r="P14485" s="14"/>
    </row>
    <row r="14486" spans="9:16" x14ac:dyDescent="0.25">
      <c r="I14486" s="14"/>
      <c r="J14486" s="14"/>
      <c r="K14486" s="14"/>
      <c r="L14486" s="14"/>
      <c r="M14486" s="14"/>
      <c r="N14486" s="14"/>
      <c r="O14486" s="14"/>
      <c r="P14486" s="14"/>
    </row>
    <row r="14487" spans="9:16" x14ac:dyDescent="0.25">
      <c r="I14487" s="14"/>
      <c r="J14487" s="14"/>
      <c r="K14487" s="14"/>
      <c r="L14487" s="14"/>
      <c r="M14487" s="14"/>
      <c r="N14487" s="14"/>
      <c r="O14487" s="14"/>
      <c r="P14487" s="14"/>
    </row>
    <row r="14488" spans="9:16" x14ac:dyDescent="0.25">
      <c r="I14488" s="14"/>
      <c r="J14488" s="14"/>
      <c r="K14488" s="14"/>
      <c r="L14488" s="14"/>
      <c r="M14488" s="14"/>
      <c r="N14488" s="14"/>
      <c r="O14488" s="14"/>
      <c r="P14488" s="14"/>
    </row>
    <row r="14489" spans="9:16" x14ac:dyDescent="0.25">
      <c r="I14489" s="14"/>
      <c r="J14489" s="14"/>
      <c r="K14489" s="14"/>
      <c r="L14489" s="14"/>
      <c r="M14489" s="14"/>
      <c r="N14489" s="14"/>
      <c r="O14489" s="14"/>
      <c r="P14489" s="14"/>
    </row>
    <row r="14490" spans="9:16" x14ac:dyDescent="0.25">
      <c r="I14490" s="14"/>
      <c r="J14490" s="14"/>
      <c r="K14490" s="14"/>
      <c r="L14490" s="14"/>
      <c r="M14490" s="14"/>
      <c r="N14490" s="14"/>
      <c r="O14490" s="14"/>
      <c r="P14490" s="14"/>
    </row>
    <row r="14491" spans="9:16" x14ac:dyDescent="0.25">
      <c r="I14491" s="14"/>
      <c r="J14491" s="14"/>
      <c r="K14491" s="14"/>
      <c r="L14491" s="14"/>
      <c r="M14491" s="14"/>
      <c r="N14491" s="14"/>
      <c r="O14491" s="14"/>
      <c r="P14491" s="14"/>
    </row>
    <row r="14492" spans="9:16" x14ac:dyDescent="0.25">
      <c r="I14492" s="14"/>
      <c r="J14492" s="14"/>
      <c r="K14492" s="14"/>
      <c r="L14492" s="14"/>
      <c r="M14492" s="14"/>
      <c r="N14492" s="14"/>
      <c r="O14492" s="14"/>
      <c r="P14492" s="14"/>
    </row>
    <row r="14493" spans="9:16" x14ac:dyDescent="0.25">
      <c r="I14493" s="14"/>
      <c r="J14493" s="14"/>
      <c r="K14493" s="14"/>
      <c r="L14493" s="14"/>
      <c r="M14493" s="14"/>
      <c r="N14493" s="14"/>
      <c r="O14493" s="14"/>
      <c r="P14493" s="14"/>
    </row>
    <row r="14494" spans="9:16" x14ac:dyDescent="0.25">
      <c r="I14494" s="14"/>
      <c r="J14494" s="14"/>
      <c r="K14494" s="14"/>
      <c r="L14494" s="14"/>
      <c r="M14494" s="14"/>
      <c r="N14494" s="14"/>
      <c r="O14494" s="14"/>
      <c r="P14494" s="14"/>
    </row>
    <row r="14495" spans="9:16" x14ac:dyDescent="0.25">
      <c r="I14495" s="14"/>
      <c r="J14495" s="14"/>
      <c r="K14495" s="14"/>
      <c r="L14495" s="14"/>
      <c r="M14495" s="14"/>
      <c r="N14495" s="14"/>
      <c r="O14495" s="14"/>
      <c r="P14495" s="14"/>
    </row>
    <row r="14496" spans="9:16" x14ac:dyDescent="0.25">
      <c r="I14496" s="14"/>
      <c r="J14496" s="14"/>
      <c r="K14496" s="14"/>
      <c r="L14496" s="14"/>
      <c r="M14496" s="14"/>
      <c r="N14496" s="14"/>
      <c r="O14496" s="14"/>
      <c r="P14496" s="14"/>
    </row>
    <row r="14497" spans="9:16" x14ac:dyDescent="0.25">
      <c r="I14497" s="14"/>
      <c r="J14497" s="14"/>
      <c r="K14497" s="14"/>
      <c r="L14497" s="14"/>
      <c r="M14497" s="14"/>
      <c r="N14497" s="14"/>
      <c r="O14497" s="14"/>
      <c r="P14497" s="14"/>
    </row>
    <row r="14498" spans="9:16" x14ac:dyDescent="0.25">
      <c r="I14498" s="14"/>
      <c r="J14498" s="14"/>
      <c r="K14498" s="14"/>
      <c r="L14498" s="14"/>
      <c r="M14498" s="14"/>
      <c r="N14498" s="14"/>
      <c r="O14498" s="14"/>
      <c r="P14498" s="14"/>
    </row>
    <row r="14499" spans="9:16" x14ac:dyDescent="0.25">
      <c r="I14499" s="14"/>
      <c r="J14499" s="14"/>
      <c r="K14499" s="14"/>
      <c r="L14499" s="14"/>
      <c r="M14499" s="14"/>
      <c r="N14499" s="14"/>
      <c r="O14499" s="14"/>
      <c r="P14499" s="14"/>
    </row>
    <row r="14500" spans="9:16" x14ac:dyDescent="0.25">
      <c r="I14500" s="14"/>
      <c r="J14500" s="14"/>
      <c r="K14500" s="14"/>
      <c r="L14500" s="14"/>
      <c r="M14500" s="14"/>
      <c r="N14500" s="14"/>
      <c r="O14500" s="14"/>
      <c r="P14500" s="14"/>
    </row>
    <row r="14501" spans="9:16" x14ac:dyDescent="0.25">
      <c r="I14501" s="14"/>
      <c r="J14501" s="14"/>
      <c r="K14501" s="14"/>
      <c r="L14501" s="14"/>
      <c r="M14501" s="14"/>
      <c r="N14501" s="14"/>
      <c r="O14501" s="14"/>
      <c r="P14501" s="14"/>
    </row>
    <row r="14502" spans="9:16" x14ac:dyDescent="0.25">
      <c r="I14502" s="14"/>
      <c r="J14502" s="14"/>
      <c r="K14502" s="14"/>
      <c r="L14502" s="14"/>
      <c r="M14502" s="14"/>
      <c r="N14502" s="14"/>
      <c r="O14502" s="14"/>
      <c r="P14502" s="14"/>
    </row>
    <row r="14503" spans="9:16" x14ac:dyDescent="0.25">
      <c r="I14503" s="14"/>
      <c r="J14503" s="14"/>
      <c r="K14503" s="14"/>
      <c r="L14503" s="14"/>
      <c r="M14503" s="14"/>
      <c r="N14503" s="14"/>
      <c r="O14503" s="14"/>
      <c r="P14503" s="14"/>
    </row>
    <row r="14504" spans="9:16" x14ac:dyDescent="0.25">
      <c r="I14504" s="14"/>
      <c r="J14504" s="14"/>
      <c r="K14504" s="14"/>
      <c r="L14504" s="14"/>
      <c r="M14504" s="14"/>
      <c r="N14504" s="14"/>
      <c r="O14504" s="14"/>
      <c r="P14504" s="14"/>
    </row>
    <row r="14505" spans="9:16" x14ac:dyDescent="0.25">
      <c r="I14505" s="14"/>
      <c r="J14505" s="14"/>
      <c r="K14505" s="14"/>
      <c r="L14505" s="14"/>
      <c r="M14505" s="14"/>
      <c r="N14505" s="14"/>
      <c r="O14505" s="14"/>
      <c r="P14505" s="14"/>
    </row>
    <row r="14506" spans="9:16" x14ac:dyDescent="0.25">
      <c r="I14506" s="14"/>
      <c r="J14506" s="14"/>
      <c r="K14506" s="14"/>
      <c r="L14506" s="14"/>
      <c r="M14506" s="14"/>
      <c r="N14506" s="14"/>
      <c r="O14506" s="14"/>
      <c r="P14506" s="14"/>
    </row>
    <row r="14507" spans="9:16" x14ac:dyDescent="0.25">
      <c r="I14507" s="14"/>
      <c r="J14507" s="14"/>
      <c r="K14507" s="14"/>
      <c r="L14507" s="14"/>
      <c r="M14507" s="14"/>
      <c r="N14507" s="14"/>
      <c r="O14507" s="14"/>
      <c r="P14507" s="14"/>
    </row>
    <row r="14508" spans="9:16" x14ac:dyDescent="0.25">
      <c r="I14508" s="14"/>
      <c r="J14508" s="14"/>
      <c r="K14508" s="14"/>
      <c r="L14508" s="14"/>
      <c r="M14508" s="14"/>
      <c r="N14508" s="14"/>
      <c r="O14508" s="14"/>
      <c r="P14508" s="14"/>
    </row>
    <row r="14509" spans="9:16" x14ac:dyDescent="0.25">
      <c r="I14509" s="14"/>
      <c r="J14509" s="14"/>
      <c r="K14509" s="14"/>
      <c r="L14509" s="14"/>
      <c r="M14509" s="14"/>
      <c r="N14509" s="14"/>
      <c r="O14509" s="14"/>
      <c r="P14509" s="14"/>
    </row>
    <row r="14510" spans="9:16" x14ac:dyDescent="0.25">
      <c r="I14510" s="14"/>
      <c r="J14510" s="14"/>
      <c r="K14510" s="14"/>
      <c r="L14510" s="14"/>
      <c r="M14510" s="14"/>
      <c r="N14510" s="14"/>
      <c r="O14510" s="14"/>
      <c r="P14510" s="14"/>
    </row>
    <row r="14511" spans="9:16" x14ac:dyDescent="0.25">
      <c r="I14511" s="14"/>
      <c r="J14511" s="14"/>
      <c r="K14511" s="14"/>
      <c r="L14511" s="14"/>
      <c r="M14511" s="14"/>
      <c r="N14511" s="14"/>
      <c r="O14511" s="14"/>
      <c r="P14511" s="14"/>
    </row>
    <row r="14512" spans="9:16" x14ac:dyDescent="0.25">
      <c r="I14512" s="14"/>
      <c r="J14512" s="14"/>
      <c r="K14512" s="14"/>
      <c r="L14512" s="14"/>
      <c r="M14512" s="14"/>
      <c r="N14512" s="14"/>
      <c r="O14512" s="14"/>
      <c r="P14512" s="14"/>
    </row>
    <row r="14513" spans="9:16" x14ac:dyDescent="0.25">
      <c r="I14513" s="14"/>
      <c r="J14513" s="14"/>
      <c r="K14513" s="14"/>
      <c r="L14513" s="14"/>
      <c r="M14513" s="14"/>
      <c r="N14513" s="14"/>
      <c r="O14513" s="14"/>
      <c r="P14513" s="14"/>
    </row>
    <row r="14514" spans="9:16" x14ac:dyDescent="0.25">
      <c r="I14514" s="14"/>
      <c r="J14514" s="14"/>
      <c r="K14514" s="14"/>
      <c r="L14514" s="14"/>
      <c r="M14514" s="14"/>
      <c r="N14514" s="14"/>
      <c r="O14514" s="14"/>
      <c r="P14514" s="14"/>
    </row>
    <row r="14515" spans="9:16" x14ac:dyDescent="0.25">
      <c r="I14515" s="14"/>
      <c r="J14515" s="14"/>
      <c r="K14515" s="14"/>
      <c r="L14515" s="14"/>
      <c r="M14515" s="14"/>
      <c r="N14515" s="14"/>
      <c r="O14515" s="14"/>
      <c r="P14515" s="14"/>
    </row>
    <row r="14516" spans="9:16" x14ac:dyDescent="0.25">
      <c r="I14516" s="14"/>
      <c r="J14516" s="14"/>
      <c r="K14516" s="14"/>
      <c r="L14516" s="14"/>
      <c r="M14516" s="14"/>
      <c r="N14516" s="14"/>
      <c r="O14516" s="14"/>
      <c r="P14516" s="14"/>
    </row>
    <row r="14517" spans="9:16" x14ac:dyDescent="0.25">
      <c r="I14517" s="14"/>
      <c r="J14517" s="14"/>
      <c r="K14517" s="14"/>
      <c r="L14517" s="14"/>
      <c r="M14517" s="14"/>
      <c r="N14517" s="14"/>
      <c r="O14517" s="14"/>
      <c r="P14517" s="14"/>
    </row>
    <row r="14518" spans="9:16" x14ac:dyDescent="0.25">
      <c r="I14518" s="14"/>
      <c r="J14518" s="14"/>
      <c r="K14518" s="14"/>
      <c r="L14518" s="14"/>
      <c r="M14518" s="14"/>
      <c r="N14518" s="14"/>
      <c r="O14518" s="14"/>
      <c r="P14518" s="14"/>
    </row>
    <row r="14519" spans="9:16" x14ac:dyDescent="0.25">
      <c r="I14519" s="14"/>
      <c r="J14519" s="14"/>
      <c r="K14519" s="14"/>
      <c r="L14519" s="14"/>
      <c r="M14519" s="14"/>
      <c r="N14519" s="14"/>
      <c r="O14519" s="14"/>
      <c r="P14519" s="14"/>
    </row>
    <row r="14520" spans="9:16" x14ac:dyDescent="0.25">
      <c r="I14520" s="14"/>
      <c r="J14520" s="14"/>
      <c r="K14520" s="14"/>
      <c r="L14520" s="14"/>
      <c r="M14520" s="14"/>
      <c r="N14520" s="14"/>
      <c r="O14520" s="14"/>
      <c r="P14520" s="14"/>
    </row>
    <row r="14521" spans="9:16" x14ac:dyDescent="0.25">
      <c r="I14521" s="14"/>
      <c r="J14521" s="14"/>
      <c r="K14521" s="14"/>
      <c r="L14521" s="14"/>
      <c r="M14521" s="14"/>
      <c r="N14521" s="14"/>
      <c r="O14521" s="14"/>
      <c r="P14521" s="14"/>
    </row>
    <row r="14522" spans="9:16" x14ac:dyDescent="0.25">
      <c r="I14522" s="14"/>
      <c r="J14522" s="14"/>
      <c r="K14522" s="14"/>
      <c r="L14522" s="14"/>
      <c r="M14522" s="14"/>
      <c r="N14522" s="14"/>
      <c r="O14522" s="14"/>
      <c r="P14522" s="14"/>
    </row>
    <row r="14523" spans="9:16" x14ac:dyDescent="0.25">
      <c r="I14523" s="14"/>
      <c r="J14523" s="14"/>
      <c r="K14523" s="14"/>
      <c r="L14523" s="14"/>
      <c r="M14523" s="14"/>
      <c r="N14523" s="14"/>
      <c r="O14523" s="14"/>
      <c r="P14523" s="14"/>
    </row>
    <row r="14524" spans="9:16" x14ac:dyDescent="0.25">
      <c r="I14524" s="14"/>
      <c r="J14524" s="14"/>
      <c r="K14524" s="14"/>
      <c r="L14524" s="14"/>
      <c r="M14524" s="14"/>
      <c r="N14524" s="14"/>
      <c r="O14524" s="14"/>
      <c r="P14524" s="14"/>
    </row>
    <row r="14525" spans="9:16" x14ac:dyDescent="0.25">
      <c r="I14525" s="14"/>
      <c r="J14525" s="14"/>
      <c r="K14525" s="14"/>
      <c r="L14525" s="14"/>
      <c r="M14525" s="14"/>
      <c r="N14525" s="14"/>
      <c r="O14525" s="14"/>
      <c r="P14525" s="14"/>
    </row>
    <row r="14526" spans="9:16" x14ac:dyDescent="0.25">
      <c r="I14526" s="14"/>
      <c r="J14526" s="14"/>
      <c r="K14526" s="14"/>
      <c r="L14526" s="14"/>
      <c r="M14526" s="14"/>
      <c r="N14526" s="14"/>
      <c r="O14526" s="14"/>
      <c r="P14526" s="14"/>
    </row>
    <row r="14527" spans="9:16" x14ac:dyDescent="0.25">
      <c r="I14527" s="14"/>
      <c r="J14527" s="14"/>
      <c r="K14527" s="14"/>
      <c r="L14527" s="14"/>
      <c r="M14527" s="14"/>
      <c r="N14527" s="14"/>
      <c r="O14527" s="14"/>
      <c r="P14527" s="14"/>
    </row>
    <row r="14528" spans="9:16" x14ac:dyDescent="0.25">
      <c r="I14528" s="14"/>
      <c r="J14528" s="14"/>
      <c r="K14528" s="14"/>
      <c r="L14528" s="14"/>
      <c r="M14528" s="14"/>
      <c r="N14528" s="14"/>
      <c r="O14528" s="14"/>
      <c r="P14528" s="14"/>
    </row>
    <row r="14529" spans="9:16" x14ac:dyDescent="0.25">
      <c r="I14529" s="14"/>
      <c r="J14529" s="14"/>
      <c r="K14529" s="14"/>
      <c r="L14529" s="14"/>
      <c r="M14529" s="14"/>
      <c r="N14529" s="14"/>
      <c r="O14529" s="14"/>
      <c r="P14529" s="14"/>
    </row>
    <row r="14530" spans="9:16" x14ac:dyDescent="0.25">
      <c r="I14530" s="14"/>
      <c r="J14530" s="14"/>
      <c r="K14530" s="14"/>
      <c r="L14530" s="14"/>
      <c r="M14530" s="14"/>
      <c r="N14530" s="14"/>
      <c r="O14530" s="14"/>
      <c r="P14530" s="14"/>
    </row>
    <row r="14531" spans="9:16" x14ac:dyDescent="0.25">
      <c r="I14531" s="14"/>
      <c r="J14531" s="14"/>
      <c r="K14531" s="14"/>
      <c r="L14531" s="14"/>
      <c r="M14531" s="14"/>
      <c r="N14531" s="14"/>
      <c r="O14531" s="14"/>
      <c r="P14531" s="14"/>
    </row>
    <row r="14532" spans="9:16" x14ac:dyDescent="0.25">
      <c r="I14532" s="14"/>
      <c r="J14532" s="14"/>
      <c r="K14532" s="14"/>
      <c r="L14532" s="14"/>
      <c r="M14532" s="14"/>
      <c r="N14532" s="14"/>
      <c r="O14532" s="14"/>
      <c r="P14532" s="14"/>
    </row>
    <row r="14533" spans="9:16" x14ac:dyDescent="0.25">
      <c r="I14533" s="14"/>
      <c r="J14533" s="14"/>
      <c r="K14533" s="14"/>
      <c r="L14533" s="14"/>
      <c r="M14533" s="14"/>
      <c r="N14533" s="14"/>
      <c r="O14533" s="14"/>
      <c r="P14533" s="14"/>
    </row>
    <row r="14534" spans="9:16" x14ac:dyDescent="0.25">
      <c r="I14534" s="14"/>
      <c r="J14534" s="14"/>
      <c r="K14534" s="14"/>
      <c r="L14534" s="14"/>
      <c r="M14534" s="14"/>
      <c r="N14534" s="14"/>
      <c r="O14534" s="14"/>
      <c r="P14534" s="14"/>
    </row>
    <row r="14535" spans="9:16" x14ac:dyDescent="0.25">
      <c r="I14535" s="14"/>
      <c r="J14535" s="14"/>
      <c r="K14535" s="14"/>
      <c r="L14535" s="14"/>
      <c r="M14535" s="14"/>
      <c r="N14535" s="14"/>
      <c r="O14535" s="14"/>
      <c r="P14535" s="14"/>
    </row>
    <row r="14536" spans="9:16" x14ac:dyDescent="0.25">
      <c r="I14536" s="14"/>
      <c r="J14536" s="14"/>
      <c r="K14536" s="14"/>
      <c r="L14536" s="14"/>
      <c r="M14536" s="14"/>
      <c r="N14536" s="14"/>
      <c r="O14536" s="14"/>
      <c r="P14536" s="14"/>
    </row>
    <row r="14537" spans="9:16" x14ac:dyDescent="0.25">
      <c r="I14537" s="14"/>
      <c r="J14537" s="14"/>
      <c r="K14537" s="14"/>
      <c r="L14537" s="14"/>
      <c r="M14537" s="14"/>
      <c r="N14537" s="14"/>
      <c r="O14537" s="14"/>
      <c r="P14537" s="14"/>
    </row>
    <row r="14538" spans="9:16" x14ac:dyDescent="0.25">
      <c r="I14538" s="14"/>
      <c r="J14538" s="14"/>
      <c r="K14538" s="14"/>
      <c r="L14538" s="14"/>
      <c r="M14538" s="14"/>
      <c r="N14538" s="14"/>
      <c r="O14538" s="14"/>
      <c r="P14538" s="14"/>
    </row>
    <row r="14539" spans="9:16" x14ac:dyDescent="0.25">
      <c r="I14539" s="14"/>
      <c r="J14539" s="14"/>
      <c r="K14539" s="14"/>
      <c r="L14539" s="14"/>
      <c r="M14539" s="14"/>
      <c r="N14539" s="14"/>
      <c r="O14539" s="14"/>
      <c r="P14539" s="14"/>
    </row>
    <row r="14540" spans="9:16" x14ac:dyDescent="0.25">
      <c r="I14540" s="14"/>
      <c r="J14540" s="14"/>
      <c r="K14540" s="14"/>
      <c r="L14540" s="14"/>
      <c r="M14540" s="14"/>
      <c r="N14540" s="14"/>
      <c r="O14540" s="14"/>
      <c r="P14540" s="14"/>
    </row>
    <row r="14541" spans="9:16" x14ac:dyDescent="0.25">
      <c r="I14541" s="14"/>
      <c r="J14541" s="14"/>
      <c r="K14541" s="14"/>
      <c r="L14541" s="14"/>
      <c r="M14541" s="14"/>
      <c r="N14541" s="14"/>
      <c r="O14541" s="14"/>
      <c r="P14541" s="14"/>
    </row>
    <row r="14542" spans="9:16" x14ac:dyDescent="0.25">
      <c r="I14542" s="14"/>
      <c r="J14542" s="14"/>
      <c r="K14542" s="14"/>
      <c r="L14542" s="14"/>
      <c r="M14542" s="14"/>
      <c r="N14542" s="14"/>
      <c r="O14542" s="14"/>
      <c r="P14542" s="14"/>
    </row>
    <row r="14543" spans="9:16" x14ac:dyDescent="0.25">
      <c r="I14543" s="14"/>
      <c r="J14543" s="14"/>
      <c r="K14543" s="14"/>
      <c r="L14543" s="14"/>
      <c r="M14543" s="14"/>
      <c r="N14543" s="14"/>
      <c r="O14543" s="14"/>
      <c r="P14543" s="14"/>
    </row>
    <row r="14544" spans="9:16" x14ac:dyDescent="0.25">
      <c r="I14544" s="14"/>
      <c r="J14544" s="14"/>
      <c r="K14544" s="14"/>
      <c r="L14544" s="14"/>
      <c r="M14544" s="14"/>
      <c r="N14544" s="14"/>
      <c r="O14544" s="14"/>
      <c r="P14544" s="14"/>
    </row>
    <row r="14545" spans="9:16" x14ac:dyDescent="0.25">
      <c r="I14545" s="14"/>
      <c r="J14545" s="14"/>
      <c r="K14545" s="14"/>
      <c r="L14545" s="14"/>
      <c r="M14545" s="14"/>
      <c r="N14545" s="14"/>
      <c r="O14545" s="14"/>
      <c r="P14545" s="14"/>
    </row>
    <row r="14546" spans="9:16" x14ac:dyDescent="0.25">
      <c r="I14546" s="14"/>
      <c r="J14546" s="14"/>
      <c r="K14546" s="14"/>
      <c r="L14546" s="14"/>
      <c r="M14546" s="14"/>
      <c r="N14546" s="14"/>
      <c r="O14546" s="14"/>
      <c r="P14546" s="14"/>
    </row>
    <row r="14547" spans="9:16" x14ac:dyDescent="0.25">
      <c r="I14547" s="14"/>
      <c r="J14547" s="14"/>
      <c r="K14547" s="14"/>
      <c r="L14547" s="14"/>
      <c r="M14547" s="14"/>
      <c r="N14547" s="14"/>
      <c r="O14547" s="14"/>
      <c r="P14547" s="14"/>
    </row>
    <row r="14548" spans="9:16" x14ac:dyDescent="0.25">
      <c r="I14548" s="14"/>
      <c r="J14548" s="14"/>
      <c r="K14548" s="14"/>
      <c r="L14548" s="14"/>
      <c r="M14548" s="14"/>
      <c r="N14548" s="14"/>
      <c r="O14548" s="14"/>
      <c r="P14548" s="14"/>
    </row>
    <row r="14549" spans="9:16" x14ac:dyDescent="0.25">
      <c r="I14549" s="14"/>
      <c r="J14549" s="14"/>
      <c r="K14549" s="14"/>
      <c r="L14549" s="14"/>
      <c r="M14549" s="14"/>
      <c r="N14549" s="14"/>
      <c r="O14549" s="14"/>
      <c r="P14549" s="14"/>
    </row>
    <row r="14550" spans="9:16" x14ac:dyDescent="0.25">
      <c r="I14550" s="14"/>
      <c r="J14550" s="14"/>
      <c r="K14550" s="14"/>
      <c r="L14550" s="14"/>
      <c r="M14550" s="14"/>
      <c r="N14550" s="14"/>
      <c r="O14550" s="14"/>
      <c r="P14550" s="14"/>
    </row>
    <row r="14551" spans="9:16" x14ac:dyDescent="0.25">
      <c r="I14551" s="14"/>
      <c r="J14551" s="14"/>
      <c r="K14551" s="14"/>
      <c r="L14551" s="14"/>
      <c r="M14551" s="14"/>
      <c r="N14551" s="14"/>
      <c r="O14551" s="14"/>
      <c r="P14551" s="14"/>
    </row>
    <row r="14552" spans="9:16" x14ac:dyDescent="0.25">
      <c r="I14552" s="14"/>
      <c r="J14552" s="14"/>
      <c r="K14552" s="14"/>
      <c r="L14552" s="14"/>
      <c r="M14552" s="14"/>
      <c r="N14552" s="14"/>
      <c r="O14552" s="14"/>
      <c r="P14552" s="14"/>
    </row>
    <row r="14553" spans="9:16" x14ac:dyDescent="0.25">
      <c r="I14553" s="14"/>
      <c r="J14553" s="14"/>
      <c r="K14553" s="14"/>
      <c r="L14553" s="14"/>
      <c r="M14553" s="14"/>
      <c r="N14553" s="14"/>
      <c r="O14553" s="14"/>
      <c r="P14553" s="14"/>
    </row>
    <row r="14554" spans="9:16" x14ac:dyDescent="0.25">
      <c r="I14554" s="14"/>
      <c r="J14554" s="14"/>
      <c r="K14554" s="14"/>
      <c r="L14554" s="14"/>
      <c r="M14554" s="14"/>
      <c r="N14554" s="14"/>
      <c r="O14554" s="14"/>
      <c r="P14554" s="14"/>
    </row>
    <row r="14555" spans="9:16" x14ac:dyDescent="0.25">
      <c r="I14555" s="14"/>
      <c r="J14555" s="14"/>
      <c r="K14555" s="14"/>
      <c r="L14555" s="14"/>
      <c r="M14555" s="14"/>
      <c r="N14555" s="14"/>
      <c r="O14555" s="14"/>
      <c r="P14555" s="14"/>
    </row>
    <row r="14556" spans="9:16" x14ac:dyDescent="0.25">
      <c r="I14556" s="14"/>
      <c r="J14556" s="14"/>
      <c r="K14556" s="14"/>
      <c r="L14556" s="14"/>
      <c r="M14556" s="14"/>
      <c r="N14556" s="14"/>
      <c r="O14556" s="14"/>
      <c r="P14556" s="14"/>
    </row>
    <row r="14557" spans="9:16" x14ac:dyDescent="0.25">
      <c r="I14557" s="14"/>
      <c r="J14557" s="14"/>
      <c r="K14557" s="14"/>
      <c r="L14557" s="14"/>
      <c r="M14557" s="14"/>
      <c r="N14557" s="14"/>
      <c r="O14557" s="14"/>
      <c r="P14557" s="14"/>
    </row>
    <row r="14558" spans="9:16" x14ac:dyDescent="0.25">
      <c r="I14558" s="14"/>
      <c r="J14558" s="14"/>
      <c r="K14558" s="14"/>
      <c r="L14558" s="14"/>
      <c r="M14558" s="14"/>
      <c r="N14558" s="14"/>
      <c r="O14558" s="14"/>
      <c r="P14558" s="14"/>
    </row>
    <row r="14559" spans="9:16" x14ac:dyDescent="0.25">
      <c r="I14559" s="14"/>
      <c r="J14559" s="14"/>
      <c r="K14559" s="14"/>
      <c r="L14559" s="14"/>
      <c r="M14559" s="14"/>
      <c r="N14559" s="14"/>
      <c r="O14559" s="14"/>
      <c r="P14559" s="14"/>
    </row>
    <row r="14560" spans="9:16" x14ac:dyDescent="0.25">
      <c r="I14560" s="14"/>
      <c r="J14560" s="14"/>
      <c r="K14560" s="14"/>
      <c r="L14560" s="14"/>
      <c r="M14560" s="14"/>
      <c r="N14560" s="14"/>
      <c r="O14560" s="14"/>
      <c r="P14560" s="14"/>
    </row>
    <row r="14561" spans="9:16" x14ac:dyDescent="0.25">
      <c r="I14561" s="14"/>
      <c r="J14561" s="14"/>
      <c r="K14561" s="14"/>
      <c r="L14561" s="14"/>
      <c r="M14561" s="14"/>
      <c r="N14561" s="14"/>
      <c r="O14561" s="14"/>
      <c r="P14561" s="14"/>
    </row>
    <row r="14562" spans="9:16" x14ac:dyDescent="0.25">
      <c r="I14562" s="14"/>
      <c r="J14562" s="14"/>
      <c r="K14562" s="14"/>
      <c r="L14562" s="14"/>
      <c r="M14562" s="14"/>
      <c r="N14562" s="14"/>
      <c r="O14562" s="14"/>
      <c r="P14562" s="14"/>
    </row>
    <row r="14563" spans="9:16" x14ac:dyDescent="0.25">
      <c r="I14563" s="14"/>
      <c r="J14563" s="14"/>
      <c r="K14563" s="14"/>
      <c r="L14563" s="14"/>
      <c r="M14563" s="14"/>
      <c r="N14563" s="14"/>
      <c r="O14563" s="14"/>
      <c r="P14563" s="14"/>
    </row>
    <row r="14564" spans="9:16" x14ac:dyDescent="0.25">
      <c r="I14564" s="14"/>
      <c r="J14564" s="14"/>
      <c r="K14564" s="14"/>
      <c r="L14564" s="14"/>
      <c r="M14564" s="14"/>
      <c r="N14564" s="14"/>
      <c r="O14564" s="14"/>
      <c r="P14564" s="14"/>
    </row>
    <row r="14565" spans="9:16" x14ac:dyDescent="0.25">
      <c r="I14565" s="14"/>
      <c r="J14565" s="14"/>
      <c r="K14565" s="14"/>
      <c r="L14565" s="14"/>
      <c r="M14565" s="14"/>
      <c r="N14565" s="14"/>
      <c r="O14565" s="14"/>
      <c r="P14565" s="14"/>
    </row>
    <row r="14566" spans="9:16" x14ac:dyDescent="0.25">
      <c r="I14566" s="14"/>
      <c r="J14566" s="14"/>
      <c r="K14566" s="14"/>
      <c r="L14566" s="14"/>
      <c r="M14566" s="14"/>
      <c r="N14566" s="14"/>
      <c r="O14566" s="14"/>
      <c r="P14566" s="14"/>
    </row>
    <row r="14567" spans="9:16" x14ac:dyDescent="0.25">
      <c r="I14567" s="14"/>
      <c r="J14567" s="14"/>
      <c r="K14567" s="14"/>
      <c r="L14567" s="14"/>
      <c r="M14567" s="14"/>
      <c r="N14567" s="14"/>
      <c r="O14567" s="14"/>
      <c r="P14567" s="14"/>
    </row>
    <row r="14568" spans="9:16" x14ac:dyDescent="0.25">
      <c r="I14568" s="14"/>
      <c r="J14568" s="14"/>
      <c r="K14568" s="14"/>
      <c r="L14568" s="14"/>
      <c r="M14568" s="14"/>
      <c r="N14568" s="14"/>
      <c r="O14568" s="14"/>
      <c r="P14568" s="14"/>
    </row>
    <row r="14569" spans="9:16" x14ac:dyDescent="0.25">
      <c r="I14569" s="14"/>
      <c r="J14569" s="14"/>
      <c r="K14569" s="14"/>
      <c r="L14569" s="14"/>
      <c r="M14569" s="14"/>
      <c r="N14569" s="14"/>
      <c r="O14569" s="14"/>
      <c r="P14569" s="14"/>
    </row>
    <row r="14570" spans="9:16" x14ac:dyDescent="0.25">
      <c r="I14570" s="14"/>
      <c r="J14570" s="14"/>
      <c r="K14570" s="14"/>
      <c r="L14570" s="14"/>
      <c r="M14570" s="14"/>
      <c r="N14570" s="14"/>
      <c r="O14570" s="14"/>
      <c r="P14570" s="14"/>
    </row>
    <row r="14571" spans="9:16" x14ac:dyDescent="0.25">
      <c r="I14571" s="14"/>
      <c r="J14571" s="14"/>
      <c r="K14571" s="14"/>
      <c r="L14571" s="14"/>
      <c r="M14571" s="14"/>
      <c r="N14571" s="14"/>
      <c r="O14571" s="14"/>
      <c r="P14571" s="14"/>
    </row>
    <row r="14572" spans="9:16" x14ac:dyDescent="0.25">
      <c r="I14572" s="14"/>
      <c r="J14572" s="14"/>
      <c r="K14572" s="14"/>
      <c r="L14572" s="14"/>
      <c r="M14572" s="14"/>
      <c r="N14572" s="14"/>
      <c r="O14572" s="14"/>
      <c r="P14572" s="14"/>
    </row>
    <row r="14573" spans="9:16" x14ac:dyDescent="0.25">
      <c r="I14573" s="14"/>
      <c r="J14573" s="14"/>
      <c r="K14573" s="14"/>
      <c r="L14573" s="14"/>
      <c r="M14573" s="14"/>
      <c r="N14573" s="14"/>
      <c r="O14573" s="14"/>
      <c r="P14573" s="14"/>
    </row>
    <row r="14574" spans="9:16" x14ac:dyDescent="0.25">
      <c r="I14574" s="14"/>
      <c r="J14574" s="14"/>
      <c r="K14574" s="14"/>
      <c r="L14574" s="14"/>
      <c r="M14574" s="14"/>
      <c r="N14574" s="14"/>
      <c r="O14574" s="14"/>
      <c r="P14574" s="14"/>
    </row>
    <row r="14575" spans="9:16" x14ac:dyDescent="0.25">
      <c r="I14575" s="14"/>
      <c r="J14575" s="14"/>
      <c r="K14575" s="14"/>
      <c r="L14575" s="14"/>
      <c r="M14575" s="14"/>
      <c r="N14575" s="14"/>
      <c r="O14575" s="14"/>
      <c r="P14575" s="14"/>
    </row>
    <row r="14576" spans="9:16" x14ac:dyDescent="0.25">
      <c r="I14576" s="14"/>
      <c r="J14576" s="14"/>
      <c r="K14576" s="14"/>
      <c r="L14576" s="14"/>
      <c r="M14576" s="14"/>
      <c r="N14576" s="14"/>
      <c r="O14576" s="14"/>
      <c r="P14576" s="14"/>
    </row>
    <row r="14577" spans="9:16" x14ac:dyDescent="0.25">
      <c r="I14577" s="14"/>
      <c r="J14577" s="14"/>
      <c r="K14577" s="14"/>
      <c r="L14577" s="14"/>
      <c r="M14577" s="14"/>
      <c r="N14577" s="14"/>
      <c r="O14577" s="14"/>
      <c r="P14577" s="14"/>
    </row>
    <row r="14578" spans="9:16" x14ac:dyDescent="0.25">
      <c r="I14578" s="14"/>
      <c r="J14578" s="14"/>
      <c r="K14578" s="14"/>
      <c r="L14578" s="14"/>
      <c r="M14578" s="14"/>
      <c r="N14578" s="14"/>
      <c r="O14578" s="14"/>
      <c r="P14578" s="14"/>
    </row>
    <row r="14579" spans="9:16" x14ac:dyDescent="0.25">
      <c r="I14579" s="14"/>
      <c r="J14579" s="14"/>
      <c r="K14579" s="14"/>
      <c r="L14579" s="14"/>
      <c r="M14579" s="14"/>
      <c r="N14579" s="14"/>
      <c r="O14579" s="14"/>
      <c r="P14579" s="14"/>
    </row>
    <row r="14580" spans="9:16" x14ac:dyDescent="0.25">
      <c r="I14580" s="14"/>
      <c r="J14580" s="14"/>
      <c r="K14580" s="14"/>
      <c r="L14580" s="14"/>
      <c r="M14580" s="14"/>
      <c r="N14580" s="14"/>
      <c r="O14580" s="14"/>
      <c r="P14580" s="14"/>
    </row>
    <row r="14581" spans="9:16" x14ac:dyDescent="0.25">
      <c r="I14581" s="14"/>
      <c r="J14581" s="14"/>
      <c r="K14581" s="14"/>
      <c r="L14581" s="14"/>
      <c r="M14581" s="14"/>
      <c r="N14581" s="14"/>
      <c r="O14581" s="14"/>
      <c r="P14581" s="14"/>
    </row>
    <row r="14582" spans="9:16" x14ac:dyDescent="0.25">
      <c r="I14582" s="14"/>
      <c r="J14582" s="14"/>
      <c r="K14582" s="14"/>
      <c r="L14582" s="14"/>
      <c r="M14582" s="14"/>
      <c r="N14582" s="14"/>
      <c r="O14582" s="14"/>
      <c r="P14582" s="14"/>
    </row>
    <row r="14583" spans="9:16" x14ac:dyDescent="0.25">
      <c r="I14583" s="14"/>
      <c r="J14583" s="14"/>
      <c r="K14583" s="14"/>
      <c r="L14583" s="14"/>
      <c r="M14583" s="14"/>
      <c r="N14583" s="14"/>
      <c r="O14583" s="14"/>
      <c r="P14583" s="14"/>
    </row>
    <row r="14584" spans="9:16" x14ac:dyDescent="0.25">
      <c r="I14584" s="14"/>
      <c r="J14584" s="14"/>
      <c r="K14584" s="14"/>
      <c r="L14584" s="14"/>
      <c r="M14584" s="14"/>
      <c r="N14584" s="14"/>
      <c r="O14584" s="14"/>
      <c r="P14584" s="14"/>
    </row>
    <row r="14585" spans="9:16" x14ac:dyDescent="0.25">
      <c r="I14585" s="14"/>
      <c r="J14585" s="14"/>
      <c r="K14585" s="14"/>
      <c r="L14585" s="14"/>
      <c r="M14585" s="14"/>
      <c r="N14585" s="14"/>
      <c r="O14585" s="14"/>
      <c r="P14585" s="14"/>
    </row>
    <row r="14586" spans="9:16" x14ac:dyDescent="0.25">
      <c r="I14586" s="14"/>
      <c r="J14586" s="14"/>
      <c r="K14586" s="14"/>
      <c r="L14586" s="14"/>
      <c r="M14586" s="14"/>
      <c r="N14586" s="14"/>
      <c r="O14586" s="14"/>
      <c r="P14586" s="14"/>
    </row>
    <row r="14587" spans="9:16" x14ac:dyDescent="0.25">
      <c r="I14587" s="14"/>
      <c r="J14587" s="14"/>
      <c r="K14587" s="14"/>
      <c r="L14587" s="14"/>
      <c r="M14587" s="14"/>
      <c r="N14587" s="14"/>
      <c r="O14587" s="14"/>
      <c r="P14587" s="14"/>
    </row>
    <row r="14588" spans="9:16" x14ac:dyDescent="0.25">
      <c r="I14588" s="14"/>
      <c r="J14588" s="14"/>
      <c r="K14588" s="14"/>
      <c r="L14588" s="14"/>
      <c r="M14588" s="14"/>
      <c r="N14588" s="14"/>
      <c r="O14588" s="14"/>
      <c r="P14588" s="14"/>
    </row>
    <row r="14589" spans="9:16" x14ac:dyDescent="0.25">
      <c r="I14589" s="14"/>
      <c r="J14589" s="14"/>
      <c r="K14589" s="14"/>
      <c r="L14589" s="14"/>
      <c r="M14589" s="14"/>
      <c r="N14589" s="14"/>
      <c r="O14589" s="14"/>
      <c r="P14589" s="14"/>
    </row>
    <row r="14590" spans="9:16" x14ac:dyDescent="0.25">
      <c r="I14590" s="14"/>
      <c r="J14590" s="14"/>
      <c r="K14590" s="14"/>
      <c r="L14590" s="14"/>
      <c r="M14590" s="14"/>
      <c r="N14590" s="14"/>
      <c r="O14590" s="14"/>
      <c r="P14590" s="14"/>
    </row>
    <row r="14591" spans="9:16" x14ac:dyDescent="0.25">
      <c r="I14591" s="14"/>
      <c r="J14591" s="14"/>
      <c r="K14591" s="14"/>
      <c r="L14591" s="14"/>
      <c r="M14591" s="14"/>
      <c r="N14591" s="14"/>
      <c r="O14591" s="14"/>
      <c r="P14591" s="14"/>
    </row>
    <row r="14592" spans="9:16" x14ac:dyDescent="0.25">
      <c r="I14592" s="14"/>
      <c r="J14592" s="14"/>
      <c r="K14592" s="14"/>
      <c r="L14592" s="14"/>
      <c r="M14592" s="14"/>
      <c r="N14592" s="14"/>
      <c r="O14592" s="14"/>
      <c r="P14592" s="14"/>
    </row>
    <row r="14593" spans="9:16" x14ac:dyDescent="0.25">
      <c r="I14593" s="14"/>
      <c r="J14593" s="14"/>
      <c r="K14593" s="14"/>
      <c r="L14593" s="14"/>
      <c r="M14593" s="14"/>
      <c r="N14593" s="14"/>
      <c r="O14593" s="14"/>
      <c r="P14593" s="14"/>
    </row>
    <row r="14594" spans="9:16" x14ac:dyDescent="0.25">
      <c r="I14594" s="14"/>
      <c r="J14594" s="14"/>
      <c r="K14594" s="14"/>
      <c r="L14594" s="14"/>
      <c r="M14594" s="14"/>
      <c r="N14594" s="14"/>
      <c r="O14594" s="14"/>
      <c r="P14594" s="14"/>
    </row>
    <row r="14595" spans="9:16" x14ac:dyDescent="0.25">
      <c r="I14595" s="14"/>
      <c r="J14595" s="14"/>
      <c r="K14595" s="14"/>
      <c r="L14595" s="14"/>
      <c r="M14595" s="14"/>
      <c r="N14595" s="14"/>
      <c r="O14595" s="14"/>
      <c r="P14595" s="14"/>
    </row>
    <row r="14596" spans="9:16" x14ac:dyDescent="0.25">
      <c r="I14596" s="14"/>
      <c r="J14596" s="14"/>
      <c r="K14596" s="14"/>
      <c r="L14596" s="14"/>
      <c r="M14596" s="14"/>
      <c r="N14596" s="14"/>
      <c r="O14596" s="14"/>
      <c r="P14596" s="14"/>
    </row>
    <row r="14597" spans="9:16" x14ac:dyDescent="0.25">
      <c r="I14597" s="14"/>
      <c r="J14597" s="14"/>
      <c r="K14597" s="14"/>
      <c r="L14597" s="14"/>
      <c r="M14597" s="14"/>
      <c r="N14597" s="14"/>
      <c r="O14597" s="14"/>
      <c r="P14597" s="14"/>
    </row>
    <row r="14598" spans="9:16" x14ac:dyDescent="0.25">
      <c r="I14598" s="14"/>
      <c r="J14598" s="14"/>
      <c r="K14598" s="14"/>
      <c r="L14598" s="14"/>
      <c r="M14598" s="14"/>
      <c r="N14598" s="14"/>
      <c r="O14598" s="14"/>
      <c r="P14598" s="14"/>
    </row>
    <row r="14599" spans="9:16" x14ac:dyDescent="0.25">
      <c r="I14599" s="14"/>
      <c r="J14599" s="14"/>
      <c r="K14599" s="14"/>
      <c r="L14599" s="14"/>
      <c r="M14599" s="14"/>
      <c r="N14599" s="14"/>
      <c r="O14599" s="14"/>
      <c r="P14599" s="14"/>
    </row>
    <row r="14600" spans="9:16" x14ac:dyDescent="0.25">
      <c r="I14600" s="14"/>
      <c r="J14600" s="14"/>
      <c r="K14600" s="14"/>
      <c r="L14600" s="14"/>
      <c r="M14600" s="14"/>
      <c r="N14600" s="14"/>
      <c r="O14600" s="14"/>
      <c r="P14600" s="14"/>
    </row>
    <row r="14601" spans="9:16" x14ac:dyDescent="0.25">
      <c r="I14601" s="14"/>
      <c r="J14601" s="14"/>
      <c r="K14601" s="14"/>
      <c r="L14601" s="14"/>
      <c r="M14601" s="14"/>
      <c r="N14601" s="14"/>
      <c r="O14601" s="14"/>
      <c r="P14601" s="14"/>
    </row>
    <row r="14602" spans="9:16" x14ac:dyDescent="0.25">
      <c r="I14602" s="14"/>
      <c r="J14602" s="14"/>
      <c r="K14602" s="14"/>
      <c r="L14602" s="14"/>
      <c r="M14602" s="14"/>
      <c r="N14602" s="14"/>
      <c r="O14602" s="14"/>
      <c r="P14602" s="14"/>
    </row>
    <row r="14603" spans="9:16" x14ac:dyDescent="0.25">
      <c r="I14603" s="14"/>
      <c r="J14603" s="14"/>
      <c r="K14603" s="14"/>
      <c r="L14603" s="14"/>
      <c r="M14603" s="14"/>
      <c r="N14603" s="14"/>
      <c r="O14603" s="14"/>
      <c r="P14603" s="14"/>
    </row>
    <row r="14604" spans="9:16" x14ac:dyDescent="0.25">
      <c r="I14604" s="14"/>
      <c r="J14604" s="14"/>
      <c r="K14604" s="14"/>
      <c r="L14604" s="14"/>
      <c r="M14604" s="14"/>
      <c r="N14604" s="14"/>
      <c r="O14604" s="14"/>
      <c r="P14604" s="14"/>
    </row>
    <row r="14605" spans="9:16" x14ac:dyDescent="0.25">
      <c r="I14605" s="14"/>
      <c r="J14605" s="14"/>
      <c r="K14605" s="14"/>
      <c r="L14605" s="14"/>
      <c r="M14605" s="14"/>
      <c r="N14605" s="14"/>
      <c r="O14605" s="14"/>
      <c r="P14605" s="14"/>
    </row>
    <row r="14606" spans="9:16" x14ac:dyDescent="0.25">
      <c r="I14606" s="14"/>
      <c r="J14606" s="14"/>
      <c r="K14606" s="14"/>
      <c r="L14606" s="14"/>
      <c r="M14606" s="14"/>
      <c r="N14606" s="14"/>
      <c r="O14606" s="14"/>
      <c r="P14606" s="14"/>
    </row>
    <row r="14607" spans="9:16" x14ac:dyDescent="0.25">
      <c r="I14607" s="14"/>
      <c r="J14607" s="14"/>
      <c r="K14607" s="14"/>
      <c r="L14607" s="14"/>
      <c r="M14607" s="14"/>
      <c r="N14607" s="14"/>
      <c r="O14607" s="14"/>
      <c r="P14607" s="14"/>
    </row>
    <row r="14608" spans="9:16" x14ac:dyDescent="0.25">
      <c r="I14608" s="14"/>
      <c r="J14608" s="14"/>
      <c r="K14608" s="14"/>
      <c r="L14608" s="14"/>
      <c r="M14608" s="14"/>
      <c r="N14608" s="14"/>
      <c r="O14608" s="14"/>
      <c r="P14608" s="14"/>
    </row>
    <row r="14609" spans="9:16" x14ac:dyDescent="0.25">
      <c r="I14609" s="14"/>
      <c r="J14609" s="14"/>
      <c r="K14609" s="14"/>
      <c r="L14609" s="14"/>
      <c r="M14609" s="14"/>
      <c r="N14609" s="14"/>
      <c r="O14609" s="14"/>
      <c r="P14609" s="14"/>
    </row>
    <row r="14610" spans="9:16" x14ac:dyDescent="0.25">
      <c r="I14610" s="14"/>
      <c r="J14610" s="14"/>
      <c r="K14610" s="14"/>
      <c r="L14610" s="14"/>
      <c r="M14610" s="14"/>
      <c r="N14610" s="14"/>
      <c r="O14610" s="14"/>
      <c r="P14610" s="14"/>
    </row>
    <row r="14611" spans="9:16" x14ac:dyDescent="0.25">
      <c r="I14611" s="14"/>
      <c r="J14611" s="14"/>
      <c r="K14611" s="14"/>
      <c r="L14611" s="14"/>
      <c r="M14611" s="14"/>
      <c r="N14611" s="14"/>
      <c r="O14611" s="14"/>
      <c r="P14611" s="14"/>
    </row>
    <row r="14612" spans="9:16" x14ac:dyDescent="0.25">
      <c r="I14612" s="14"/>
      <c r="J14612" s="14"/>
      <c r="K14612" s="14"/>
      <c r="L14612" s="14"/>
      <c r="M14612" s="14"/>
      <c r="N14612" s="14"/>
      <c r="O14612" s="14"/>
      <c r="P14612" s="14"/>
    </row>
    <row r="14613" spans="9:16" x14ac:dyDescent="0.25">
      <c r="I14613" s="14"/>
      <c r="J14613" s="14"/>
      <c r="K14613" s="14"/>
      <c r="L14613" s="14"/>
      <c r="M14613" s="14"/>
      <c r="N14613" s="14"/>
      <c r="O14613" s="14"/>
      <c r="P14613" s="14"/>
    </row>
    <row r="14614" spans="9:16" x14ac:dyDescent="0.25">
      <c r="I14614" s="14"/>
      <c r="J14614" s="14"/>
      <c r="K14614" s="14"/>
      <c r="L14614" s="14"/>
      <c r="M14614" s="14"/>
      <c r="N14614" s="14"/>
      <c r="O14614" s="14"/>
      <c r="P14614" s="14"/>
    </row>
    <row r="14615" spans="9:16" x14ac:dyDescent="0.25">
      <c r="I14615" s="14"/>
      <c r="J14615" s="14"/>
      <c r="K14615" s="14"/>
      <c r="L14615" s="14"/>
      <c r="M14615" s="14"/>
      <c r="N14615" s="14"/>
      <c r="O14615" s="14"/>
      <c r="P14615" s="14"/>
    </row>
    <row r="14616" spans="9:16" x14ac:dyDescent="0.25">
      <c r="I14616" s="14"/>
      <c r="J14616" s="14"/>
      <c r="K14616" s="14"/>
      <c r="L14616" s="14"/>
      <c r="M14616" s="14"/>
      <c r="N14616" s="14"/>
      <c r="O14616" s="14"/>
      <c r="P14616" s="14"/>
    </row>
    <row r="14617" spans="9:16" x14ac:dyDescent="0.25">
      <c r="I14617" s="14"/>
      <c r="J14617" s="14"/>
      <c r="K14617" s="14"/>
      <c r="L14617" s="14"/>
      <c r="M14617" s="14"/>
      <c r="N14617" s="14"/>
      <c r="O14617" s="14"/>
      <c r="P14617" s="14"/>
    </row>
    <row r="14618" spans="9:16" x14ac:dyDescent="0.25">
      <c r="I14618" s="14"/>
      <c r="J14618" s="14"/>
      <c r="K14618" s="14"/>
      <c r="L14618" s="14"/>
      <c r="M14618" s="14"/>
      <c r="N14618" s="14"/>
      <c r="O14618" s="14"/>
      <c r="P14618" s="14"/>
    </row>
    <row r="14619" spans="9:16" x14ac:dyDescent="0.25">
      <c r="I14619" s="14"/>
      <c r="J14619" s="14"/>
      <c r="K14619" s="14"/>
      <c r="L14619" s="14"/>
      <c r="M14619" s="14"/>
      <c r="N14619" s="14"/>
      <c r="O14619" s="14"/>
      <c r="P14619" s="14"/>
    </row>
    <row r="14620" spans="9:16" x14ac:dyDescent="0.25">
      <c r="I14620" s="14"/>
      <c r="J14620" s="14"/>
      <c r="K14620" s="14"/>
      <c r="L14620" s="14"/>
      <c r="M14620" s="14"/>
      <c r="N14620" s="14"/>
      <c r="O14620" s="14"/>
      <c r="P14620" s="14"/>
    </row>
    <row r="14621" spans="9:16" x14ac:dyDescent="0.25">
      <c r="I14621" s="14"/>
      <c r="J14621" s="14"/>
      <c r="K14621" s="14"/>
      <c r="L14621" s="14"/>
      <c r="M14621" s="14"/>
      <c r="N14621" s="14"/>
      <c r="O14621" s="14"/>
      <c r="P14621" s="14"/>
    </row>
    <row r="14622" spans="9:16" x14ac:dyDescent="0.25">
      <c r="I14622" s="14"/>
      <c r="J14622" s="14"/>
      <c r="K14622" s="14"/>
      <c r="L14622" s="14"/>
      <c r="M14622" s="14"/>
      <c r="N14622" s="14"/>
      <c r="O14622" s="14"/>
      <c r="P14622" s="14"/>
    </row>
    <row r="14623" spans="9:16" x14ac:dyDescent="0.25">
      <c r="I14623" s="14"/>
      <c r="J14623" s="14"/>
      <c r="K14623" s="14"/>
      <c r="L14623" s="14"/>
      <c r="M14623" s="14"/>
      <c r="N14623" s="14"/>
      <c r="O14623" s="14"/>
      <c r="P14623" s="14"/>
    </row>
    <row r="14624" spans="9:16" x14ac:dyDescent="0.25">
      <c r="I14624" s="14"/>
      <c r="J14624" s="14"/>
      <c r="K14624" s="14"/>
      <c r="L14624" s="14"/>
      <c r="M14624" s="14"/>
      <c r="N14624" s="14"/>
      <c r="O14624" s="14"/>
      <c r="P14624" s="14"/>
    </row>
    <row r="14625" spans="9:16" x14ac:dyDescent="0.25">
      <c r="I14625" s="14"/>
      <c r="J14625" s="14"/>
      <c r="K14625" s="14"/>
      <c r="L14625" s="14"/>
      <c r="M14625" s="14"/>
      <c r="N14625" s="14"/>
      <c r="O14625" s="14"/>
      <c r="P14625" s="14"/>
    </row>
    <row r="14626" spans="9:16" x14ac:dyDescent="0.25">
      <c r="I14626" s="14"/>
      <c r="J14626" s="14"/>
      <c r="K14626" s="14"/>
      <c r="L14626" s="14"/>
      <c r="M14626" s="14"/>
      <c r="N14626" s="14"/>
      <c r="O14626" s="14"/>
      <c r="P14626" s="14"/>
    </row>
    <row r="14627" spans="9:16" x14ac:dyDescent="0.25">
      <c r="I14627" s="14"/>
      <c r="J14627" s="14"/>
      <c r="K14627" s="14"/>
      <c r="L14627" s="14"/>
      <c r="M14627" s="14"/>
      <c r="N14627" s="14"/>
      <c r="O14627" s="14"/>
      <c r="P14627" s="14"/>
    </row>
    <row r="14628" spans="9:16" x14ac:dyDescent="0.25">
      <c r="I14628" s="14"/>
      <c r="J14628" s="14"/>
      <c r="K14628" s="14"/>
      <c r="L14628" s="14"/>
      <c r="M14628" s="14"/>
      <c r="N14628" s="14"/>
      <c r="O14628" s="14"/>
      <c r="P14628" s="14"/>
    </row>
    <row r="14629" spans="9:16" x14ac:dyDescent="0.25">
      <c r="I14629" s="14"/>
      <c r="J14629" s="14"/>
      <c r="K14629" s="14"/>
      <c r="L14629" s="14"/>
      <c r="M14629" s="14"/>
      <c r="N14629" s="14"/>
      <c r="O14629" s="14"/>
      <c r="P14629" s="14"/>
    </row>
    <row r="14630" spans="9:16" x14ac:dyDescent="0.25">
      <c r="I14630" s="14"/>
      <c r="J14630" s="14"/>
      <c r="K14630" s="14"/>
      <c r="L14630" s="14"/>
      <c r="M14630" s="14"/>
      <c r="N14630" s="14"/>
      <c r="O14630" s="14"/>
      <c r="P14630" s="14"/>
    </row>
    <row r="14631" spans="9:16" x14ac:dyDescent="0.25">
      <c r="I14631" s="14"/>
      <c r="J14631" s="14"/>
      <c r="K14631" s="14"/>
      <c r="L14631" s="14"/>
      <c r="M14631" s="14"/>
      <c r="N14631" s="14"/>
      <c r="O14631" s="14"/>
      <c r="P14631" s="14"/>
    </row>
    <row r="14632" spans="9:16" x14ac:dyDescent="0.25">
      <c r="I14632" s="14"/>
      <c r="J14632" s="14"/>
      <c r="K14632" s="14"/>
      <c r="L14632" s="14"/>
      <c r="M14632" s="14"/>
      <c r="N14632" s="14"/>
      <c r="O14632" s="14"/>
      <c r="P14632" s="14"/>
    </row>
    <row r="14633" spans="9:16" x14ac:dyDescent="0.25">
      <c r="I14633" s="14"/>
      <c r="J14633" s="14"/>
      <c r="K14633" s="14"/>
      <c r="L14633" s="14"/>
      <c r="M14633" s="14"/>
      <c r="N14633" s="14"/>
      <c r="O14633" s="14"/>
      <c r="P14633" s="14"/>
    </row>
    <row r="14634" spans="9:16" x14ac:dyDescent="0.25">
      <c r="I14634" s="14"/>
      <c r="J14634" s="14"/>
      <c r="K14634" s="14"/>
      <c r="L14634" s="14"/>
      <c r="M14634" s="14"/>
      <c r="N14634" s="14"/>
      <c r="O14634" s="14"/>
      <c r="P14634" s="14"/>
    </row>
    <row r="14635" spans="9:16" x14ac:dyDescent="0.25">
      <c r="I14635" s="14"/>
      <c r="J14635" s="14"/>
      <c r="K14635" s="14"/>
      <c r="L14635" s="14"/>
      <c r="M14635" s="14"/>
      <c r="N14635" s="14"/>
      <c r="O14635" s="14"/>
      <c r="P14635" s="14"/>
    </row>
    <row r="14636" spans="9:16" x14ac:dyDescent="0.25">
      <c r="I14636" s="14"/>
      <c r="J14636" s="14"/>
      <c r="K14636" s="14"/>
      <c r="L14636" s="14"/>
      <c r="M14636" s="14"/>
      <c r="N14636" s="14"/>
      <c r="O14636" s="14"/>
      <c r="P14636" s="14"/>
    </row>
    <row r="14637" spans="9:16" x14ac:dyDescent="0.25">
      <c r="I14637" s="14"/>
      <c r="J14637" s="14"/>
      <c r="K14637" s="14"/>
      <c r="L14637" s="14"/>
      <c r="M14637" s="14"/>
      <c r="N14637" s="14"/>
      <c r="O14637" s="14"/>
      <c r="P14637" s="14"/>
    </row>
    <row r="14638" spans="9:16" x14ac:dyDescent="0.25">
      <c r="I14638" s="14"/>
      <c r="J14638" s="14"/>
      <c r="K14638" s="14"/>
      <c r="L14638" s="14"/>
      <c r="M14638" s="14"/>
      <c r="N14638" s="14"/>
      <c r="O14638" s="14"/>
      <c r="P14638" s="14"/>
    </row>
    <row r="14639" spans="9:16" x14ac:dyDescent="0.25">
      <c r="I14639" s="14"/>
      <c r="J14639" s="14"/>
      <c r="K14639" s="14"/>
      <c r="L14639" s="14"/>
      <c r="M14639" s="14"/>
      <c r="N14639" s="14"/>
      <c r="O14639" s="14"/>
      <c r="P14639" s="14"/>
    </row>
    <row r="14640" spans="9:16" x14ac:dyDescent="0.25">
      <c r="I14640" s="14"/>
      <c r="J14640" s="14"/>
      <c r="K14640" s="14"/>
      <c r="L14640" s="14"/>
      <c r="M14640" s="14"/>
      <c r="N14640" s="14"/>
      <c r="O14640" s="14"/>
      <c r="P14640" s="14"/>
    </row>
    <row r="14641" spans="9:16" x14ac:dyDescent="0.25">
      <c r="I14641" s="14"/>
      <c r="J14641" s="14"/>
      <c r="K14641" s="14"/>
      <c r="L14641" s="14"/>
      <c r="M14641" s="14"/>
      <c r="N14641" s="14"/>
      <c r="O14641" s="14"/>
      <c r="P14641" s="14"/>
    </row>
    <row r="14642" spans="9:16" x14ac:dyDescent="0.25">
      <c r="I14642" s="14"/>
      <c r="J14642" s="14"/>
      <c r="K14642" s="14"/>
      <c r="L14642" s="14"/>
      <c r="M14642" s="14"/>
      <c r="N14642" s="14"/>
      <c r="O14642" s="14"/>
      <c r="P14642" s="14"/>
    </row>
    <row r="14643" spans="9:16" x14ac:dyDescent="0.25">
      <c r="I14643" s="14"/>
      <c r="J14643" s="14"/>
      <c r="K14643" s="14"/>
      <c r="L14643" s="14"/>
      <c r="M14643" s="14"/>
      <c r="N14643" s="14"/>
      <c r="O14643" s="14"/>
      <c r="P14643" s="14"/>
    </row>
    <row r="14644" spans="9:16" x14ac:dyDescent="0.25">
      <c r="I14644" s="14"/>
      <c r="J14644" s="14"/>
      <c r="K14644" s="14"/>
      <c r="L14644" s="14"/>
      <c r="M14644" s="14"/>
      <c r="N14644" s="14"/>
      <c r="O14644" s="14"/>
      <c r="P14644" s="14"/>
    </row>
    <row r="14645" spans="9:16" x14ac:dyDescent="0.25">
      <c r="I14645" s="14"/>
      <c r="J14645" s="14"/>
      <c r="K14645" s="14"/>
      <c r="L14645" s="14"/>
      <c r="M14645" s="14"/>
      <c r="N14645" s="14"/>
      <c r="O14645" s="14"/>
      <c r="P14645" s="14"/>
    </row>
    <row r="14646" spans="9:16" x14ac:dyDescent="0.25">
      <c r="I14646" s="14"/>
      <c r="J14646" s="14"/>
      <c r="K14646" s="14"/>
      <c r="L14646" s="14"/>
      <c r="M14646" s="14"/>
      <c r="N14646" s="14"/>
      <c r="O14646" s="14"/>
      <c r="P14646" s="14"/>
    </row>
    <row r="14647" spans="9:16" x14ac:dyDescent="0.25">
      <c r="I14647" s="14"/>
      <c r="J14647" s="14"/>
      <c r="K14647" s="14"/>
      <c r="L14647" s="14"/>
      <c r="M14647" s="14"/>
      <c r="N14647" s="14"/>
      <c r="O14647" s="14"/>
      <c r="P14647" s="14"/>
    </row>
    <row r="14648" spans="9:16" x14ac:dyDescent="0.25">
      <c r="I14648" s="14"/>
      <c r="J14648" s="14"/>
      <c r="K14648" s="14"/>
      <c r="L14648" s="14"/>
      <c r="M14648" s="14"/>
      <c r="N14648" s="14"/>
      <c r="O14648" s="14"/>
      <c r="P14648" s="14"/>
    </row>
    <row r="14649" spans="9:16" x14ac:dyDescent="0.25">
      <c r="I14649" s="14"/>
      <c r="J14649" s="14"/>
      <c r="K14649" s="14"/>
      <c r="L14649" s="14"/>
      <c r="M14649" s="14"/>
      <c r="N14649" s="14"/>
      <c r="O14649" s="14"/>
      <c r="P14649" s="14"/>
    </row>
    <row r="14650" spans="9:16" x14ac:dyDescent="0.25">
      <c r="I14650" s="14"/>
      <c r="J14650" s="14"/>
      <c r="K14650" s="14"/>
      <c r="L14650" s="14"/>
      <c r="M14650" s="14"/>
      <c r="N14650" s="14"/>
      <c r="O14650" s="14"/>
      <c r="P14650" s="14"/>
    </row>
    <row r="14651" spans="9:16" x14ac:dyDescent="0.25">
      <c r="I14651" s="14"/>
      <c r="J14651" s="14"/>
      <c r="K14651" s="14"/>
      <c r="L14651" s="14"/>
      <c r="M14651" s="14"/>
      <c r="N14651" s="14"/>
      <c r="O14651" s="14"/>
      <c r="P14651" s="14"/>
    </row>
    <row r="14652" spans="9:16" x14ac:dyDescent="0.25">
      <c r="I14652" s="14"/>
      <c r="J14652" s="14"/>
      <c r="K14652" s="14"/>
      <c r="L14652" s="14"/>
      <c r="M14652" s="14"/>
      <c r="N14652" s="14"/>
      <c r="O14652" s="14"/>
      <c r="P14652" s="14"/>
    </row>
    <row r="14653" spans="9:16" x14ac:dyDescent="0.25">
      <c r="I14653" s="14"/>
      <c r="J14653" s="14"/>
      <c r="K14653" s="14"/>
      <c r="L14653" s="14"/>
      <c r="M14653" s="14"/>
      <c r="N14653" s="14"/>
      <c r="O14653" s="14"/>
      <c r="P14653" s="14"/>
    </row>
    <row r="14654" spans="9:16" x14ac:dyDescent="0.25">
      <c r="I14654" s="14"/>
      <c r="J14654" s="14"/>
      <c r="K14654" s="14"/>
      <c r="L14654" s="14"/>
      <c r="M14654" s="14"/>
      <c r="N14654" s="14"/>
      <c r="O14654" s="14"/>
      <c r="P14654" s="14"/>
    </row>
    <row r="14655" spans="9:16" x14ac:dyDescent="0.25">
      <c r="I14655" s="14"/>
      <c r="J14655" s="14"/>
      <c r="K14655" s="14"/>
      <c r="L14655" s="14"/>
      <c r="M14655" s="14"/>
      <c r="N14655" s="14"/>
      <c r="O14655" s="14"/>
      <c r="P14655" s="14"/>
    </row>
    <row r="14656" spans="9:16" x14ac:dyDescent="0.25">
      <c r="I14656" s="14"/>
      <c r="J14656" s="14"/>
      <c r="K14656" s="14"/>
      <c r="L14656" s="14"/>
      <c r="M14656" s="14"/>
      <c r="N14656" s="14"/>
      <c r="O14656" s="14"/>
      <c r="P14656" s="14"/>
    </row>
    <row r="14657" spans="9:16" x14ac:dyDescent="0.25">
      <c r="I14657" s="14"/>
      <c r="J14657" s="14"/>
      <c r="K14657" s="14"/>
      <c r="L14657" s="14"/>
      <c r="M14657" s="14"/>
      <c r="N14657" s="14"/>
      <c r="O14657" s="14"/>
      <c r="P14657" s="14"/>
    </row>
    <row r="14658" spans="9:16" x14ac:dyDescent="0.25">
      <c r="I14658" s="14"/>
      <c r="J14658" s="14"/>
      <c r="K14658" s="14"/>
      <c r="L14658" s="14"/>
      <c r="M14658" s="14"/>
      <c r="N14658" s="14"/>
      <c r="O14658" s="14"/>
      <c r="P14658" s="14"/>
    </row>
    <row r="14659" spans="9:16" x14ac:dyDescent="0.25">
      <c r="I14659" s="14"/>
      <c r="J14659" s="14"/>
      <c r="K14659" s="14"/>
      <c r="L14659" s="14"/>
      <c r="M14659" s="14"/>
      <c r="N14659" s="14"/>
      <c r="O14659" s="14"/>
      <c r="P14659" s="14"/>
    </row>
    <row r="14660" spans="9:16" x14ac:dyDescent="0.25">
      <c r="I14660" s="14"/>
      <c r="J14660" s="14"/>
      <c r="K14660" s="14"/>
      <c r="L14660" s="14"/>
      <c r="M14660" s="14"/>
      <c r="N14660" s="14"/>
      <c r="O14660" s="14"/>
      <c r="P14660" s="14"/>
    </row>
    <row r="14661" spans="9:16" x14ac:dyDescent="0.25">
      <c r="I14661" s="14"/>
      <c r="J14661" s="14"/>
      <c r="K14661" s="14"/>
      <c r="L14661" s="14"/>
      <c r="M14661" s="14"/>
      <c r="N14661" s="14"/>
      <c r="O14661" s="14"/>
      <c r="P14661" s="14"/>
    </row>
    <row r="14662" spans="9:16" x14ac:dyDescent="0.25">
      <c r="I14662" s="14"/>
      <c r="J14662" s="14"/>
      <c r="K14662" s="14"/>
      <c r="L14662" s="14"/>
      <c r="M14662" s="14"/>
      <c r="N14662" s="14"/>
      <c r="O14662" s="14"/>
      <c r="P14662" s="14"/>
    </row>
    <row r="14663" spans="9:16" x14ac:dyDescent="0.25">
      <c r="I14663" s="14"/>
      <c r="J14663" s="14"/>
      <c r="K14663" s="14"/>
      <c r="L14663" s="14"/>
      <c r="M14663" s="14"/>
      <c r="N14663" s="14"/>
      <c r="O14663" s="14"/>
      <c r="P14663" s="14"/>
    </row>
    <row r="14664" spans="9:16" x14ac:dyDescent="0.25">
      <c r="I14664" s="14"/>
      <c r="J14664" s="14"/>
      <c r="K14664" s="14"/>
      <c r="L14664" s="14"/>
      <c r="M14664" s="14"/>
      <c r="N14664" s="14"/>
      <c r="O14664" s="14"/>
      <c r="P14664" s="14"/>
    </row>
    <row r="14665" spans="9:16" x14ac:dyDescent="0.25">
      <c r="I14665" s="14"/>
      <c r="J14665" s="14"/>
      <c r="K14665" s="14"/>
      <c r="L14665" s="14"/>
      <c r="M14665" s="14"/>
      <c r="N14665" s="14"/>
      <c r="O14665" s="14"/>
      <c r="P14665" s="14"/>
    </row>
    <row r="14666" spans="9:16" x14ac:dyDescent="0.25">
      <c r="I14666" s="14"/>
      <c r="J14666" s="14"/>
      <c r="K14666" s="14"/>
      <c r="L14666" s="14"/>
      <c r="M14666" s="14"/>
      <c r="N14666" s="14"/>
      <c r="O14666" s="14"/>
      <c r="P14666" s="14"/>
    </row>
    <row r="14667" spans="9:16" x14ac:dyDescent="0.25">
      <c r="I14667" s="14"/>
      <c r="J14667" s="14"/>
      <c r="K14667" s="14"/>
      <c r="L14667" s="14"/>
      <c r="M14667" s="14"/>
      <c r="N14667" s="14"/>
      <c r="O14667" s="14"/>
      <c r="P14667" s="14"/>
    </row>
    <row r="14668" spans="9:16" x14ac:dyDescent="0.25">
      <c r="I14668" s="14"/>
      <c r="J14668" s="14"/>
      <c r="K14668" s="14"/>
      <c r="L14668" s="14"/>
      <c r="M14668" s="14"/>
      <c r="N14668" s="14"/>
      <c r="O14668" s="14"/>
      <c r="P14668" s="14"/>
    </row>
    <row r="14669" spans="9:16" x14ac:dyDescent="0.25">
      <c r="I14669" s="14"/>
      <c r="J14669" s="14"/>
      <c r="K14669" s="14"/>
      <c r="L14669" s="14"/>
      <c r="M14669" s="14"/>
      <c r="N14669" s="14"/>
      <c r="O14669" s="14"/>
      <c r="P14669" s="14"/>
    </row>
    <row r="14670" spans="9:16" x14ac:dyDescent="0.25">
      <c r="I14670" s="14"/>
      <c r="J14670" s="14"/>
      <c r="K14670" s="14"/>
      <c r="L14670" s="14"/>
      <c r="M14670" s="14"/>
      <c r="N14670" s="14"/>
      <c r="O14670" s="14"/>
      <c r="P14670" s="14"/>
    </row>
    <row r="14671" spans="9:16" x14ac:dyDescent="0.25">
      <c r="I14671" s="14"/>
      <c r="J14671" s="14"/>
      <c r="K14671" s="14"/>
      <c r="L14671" s="14"/>
      <c r="M14671" s="14"/>
      <c r="N14671" s="14"/>
      <c r="O14671" s="14"/>
      <c r="P14671" s="14"/>
    </row>
    <row r="14672" spans="9:16" x14ac:dyDescent="0.25">
      <c r="I14672" s="14"/>
      <c r="J14672" s="14"/>
      <c r="K14672" s="14"/>
      <c r="L14672" s="14"/>
      <c r="M14672" s="14"/>
      <c r="N14672" s="14"/>
      <c r="O14672" s="14"/>
      <c r="P14672" s="14"/>
    </row>
    <row r="14673" spans="9:16" x14ac:dyDescent="0.25">
      <c r="I14673" s="14"/>
      <c r="J14673" s="14"/>
      <c r="K14673" s="14"/>
      <c r="L14673" s="14"/>
      <c r="M14673" s="14"/>
      <c r="N14673" s="14"/>
      <c r="O14673" s="14"/>
      <c r="P14673" s="14"/>
    </row>
    <row r="14674" spans="9:16" x14ac:dyDescent="0.25">
      <c r="I14674" s="14"/>
      <c r="J14674" s="14"/>
      <c r="K14674" s="14"/>
      <c r="L14674" s="14"/>
      <c r="M14674" s="14"/>
      <c r="N14674" s="14"/>
      <c r="O14674" s="14"/>
      <c r="P14674" s="14"/>
    </row>
    <row r="14675" spans="9:16" x14ac:dyDescent="0.25">
      <c r="I14675" s="14"/>
      <c r="J14675" s="14"/>
      <c r="K14675" s="14"/>
      <c r="L14675" s="14"/>
      <c r="M14675" s="14"/>
      <c r="N14675" s="14"/>
      <c r="O14675" s="14"/>
      <c r="P14675" s="14"/>
    </row>
    <row r="14676" spans="9:16" x14ac:dyDescent="0.25">
      <c r="I14676" s="14"/>
      <c r="J14676" s="14"/>
      <c r="K14676" s="14"/>
      <c r="L14676" s="14"/>
      <c r="M14676" s="14"/>
      <c r="N14676" s="14"/>
      <c r="O14676" s="14"/>
      <c r="P14676" s="14"/>
    </row>
    <row r="14677" spans="9:16" x14ac:dyDescent="0.25">
      <c r="I14677" s="14"/>
      <c r="J14677" s="14"/>
      <c r="K14677" s="14"/>
      <c r="L14677" s="14"/>
      <c r="M14677" s="14"/>
      <c r="N14677" s="14"/>
      <c r="O14677" s="14"/>
      <c r="P14677" s="14"/>
    </row>
    <row r="14678" spans="9:16" x14ac:dyDescent="0.25">
      <c r="I14678" s="14"/>
      <c r="J14678" s="14"/>
      <c r="K14678" s="14"/>
      <c r="L14678" s="14"/>
      <c r="M14678" s="14"/>
      <c r="N14678" s="14"/>
      <c r="O14678" s="14"/>
      <c r="P14678" s="14"/>
    </row>
    <row r="14679" spans="9:16" x14ac:dyDescent="0.25">
      <c r="I14679" s="14"/>
      <c r="J14679" s="14"/>
      <c r="K14679" s="14"/>
      <c r="L14679" s="14"/>
      <c r="M14679" s="14"/>
      <c r="N14679" s="14"/>
      <c r="O14679" s="14"/>
      <c r="P14679" s="14"/>
    </row>
    <row r="14680" spans="9:16" x14ac:dyDescent="0.25">
      <c r="I14680" s="14"/>
      <c r="J14680" s="14"/>
      <c r="K14680" s="14"/>
      <c r="L14680" s="14"/>
      <c r="M14680" s="14"/>
      <c r="N14680" s="14"/>
      <c r="O14680" s="14"/>
      <c r="P14680" s="14"/>
    </row>
    <row r="14681" spans="9:16" x14ac:dyDescent="0.25">
      <c r="I14681" s="14"/>
      <c r="J14681" s="14"/>
      <c r="K14681" s="14"/>
      <c r="L14681" s="14"/>
      <c r="M14681" s="14"/>
      <c r="N14681" s="14"/>
      <c r="O14681" s="14"/>
      <c r="P14681" s="14"/>
    </row>
    <row r="14682" spans="9:16" x14ac:dyDescent="0.25">
      <c r="I14682" s="14"/>
      <c r="J14682" s="14"/>
      <c r="K14682" s="14"/>
      <c r="L14682" s="14"/>
      <c r="M14682" s="14"/>
      <c r="N14682" s="14"/>
      <c r="O14682" s="14"/>
      <c r="P14682" s="14"/>
    </row>
    <row r="14683" spans="9:16" x14ac:dyDescent="0.25">
      <c r="I14683" s="14"/>
      <c r="J14683" s="14"/>
      <c r="K14683" s="14"/>
      <c r="L14683" s="14"/>
      <c r="M14683" s="14"/>
      <c r="N14683" s="14"/>
      <c r="O14683" s="14"/>
      <c r="P14683" s="14"/>
    </row>
    <row r="14684" spans="9:16" x14ac:dyDescent="0.25">
      <c r="I14684" s="14"/>
      <c r="J14684" s="14"/>
      <c r="K14684" s="14"/>
      <c r="L14684" s="14"/>
      <c r="M14684" s="14"/>
      <c r="N14684" s="14"/>
      <c r="O14684" s="14"/>
      <c r="P14684" s="14"/>
    </row>
    <row r="14685" spans="9:16" x14ac:dyDescent="0.25">
      <c r="I14685" s="14"/>
      <c r="J14685" s="14"/>
      <c r="K14685" s="14"/>
      <c r="L14685" s="14"/>
      <c r="M14685" s="14"/>
      <c r="N14685" s="14"/>
      <c r="O14685" s="14"/>
      <c r="P14685" s="14"/>
    </row>
    <row r="14686" spans="9:16" x14ac:dyDescent="0.25">
      <c r="I14686" s="14"/>
      <c r="J14686" s="14"/>
      <c r="K14686" s="14"/>
      <c r="L14686" s="14"/>
      <c r="M14686" s="14"/>
      <c r="N14686" s="14"/>
      <c r="O14686" s="14"/>
      <c r="P14686" s="14"/>
    </row>
    <row r="14687" spans="9:16" x14ac:dyDescent="0.25">
      <c r="I14687" s="14"/>
      <c r="J14687" s="14"/>
      <c r="K14687" s="14"/>
      <c r="L14687" s="14"/>
      <c r="M14687" s="14"/>
      <c r="N14687" s="14"/>
      <c r="O14687" s="14"/>
      <c r="P14687" s="14"/>
    </row>
    <row r="14688" spans="9:16" x14ac:dyDescent="0.25">
      <c r="I14688" s="14"/>
      <c r="J14688" s="14"/>
      <c r="K14688" s="14"/>
      <c r="L14688" s="14"/>
      <c r="M14688" s="14"/>
      <c r="N14688" s="14"/>
      <c r="O14688" s="14"/>
      <c r="P14688" s="14"/>
    </row>
    <row r="14689" spans="9:16" x14ac:dyDescent="0.25">
      <c r="I14689" s="14"/>
      <c r="J14689" s="14"/>
      <c r="K14689" s="14"/>
      <c r="L14689" s="14"/>
      <c r="M14689" s="14"/>
      <c r="N14689" s="14"/>
      <c r="O14689" s="14"/>
      <c r="P14689" s="14"/>
    </row>
    <row r="14690" spans="9:16" x14ac:dyDescent="0.25">
      <c r="I14690" s="14"/>
      <c r="J14690" s="14"/>
      <c r="K14690" s="14"/>
      <c r="L14690" s="14"/>
      <c r="M14690" s="14"/>
      <c r="N14690" s="14"/>
      <c r="O14690" s="14"/>
      <c r="P14690" s="14"/>
    </row>
    <row r="14691" spans="9:16" x14ac:dyDescent="0.25">
      <c r="I14691" s="14"/>
      <c r="J14691" s="14"/>
      <c r="K14691" s="14"/>
      <c r="L14691" s="14"/>
      <c r="M14691" s="14"/>
      <c r="N14691" s="14"/>
      <c r="O14691" s="14"/>
      <c r="P14691" s="14"/>
    </row>
    <row r="14692" spans="9:16" x14ac:dyDescent="0.25">
      <c r="I14692" s="14"/>
      <c r="J14692" s="14"/>
      <c r="K14692" s="14"/>
      <c r="L14692" s="14"/>
      <c r="M14692" s="14"/>
      <c r="N14692" s="14"/>
      <c r="O14692" s="14"/>
      <c r="P14692" s="14"/>
    </row>
    <row r="14693" spans="9:16" x14ac:dyDescent="0.25">
      <c r="I14693" s="14"/>
      <c r="J14693" s="14"/>
      <c r="K14693" s="14"/>
      <c r="L14693" s="14"/>
      <c r="M14693" s="14"/>
      <c r="N14693" s="14"/>
      <c r="O14693" s="14"/>
      <c r="P14693" s="14"/>
    </row>
    <row r="14694" spans="9:16" x14ac:dyDescent="0.25">
      <c r="I14694" s="14"/>
      <c r="J14694" s="14"/>
      <c r="K14694" s="14"/>
      <c r="L14694" s="14"/>
      <c r="M14694" s="14"/>
      <c r="N14694" s="14"/>
      <c r="O14694" s="14"/>
      <c r="P14694" s="14"/>
    </row>
    <row r="14695" spans="9:16" x14ac:dyDescent="0.25">
      <c r="I14695" s="14"/>
      <c r="J14695" s="14"/>
      <c r="K14695" s="14"/>
      <c r="L14695" s="14"/>
      <c r="M14695" s="14"/>
      <c r="N14695" s="14"/>
      <c r="O14695" s="14"/>
      <c r="P14695" s="14"/>
    </row>
    <row r="14696" spans="9:16" x14ac:dyDescent="0.25">
      <c r="I14696" s="14"/>
      <c r="J14696" s="14"/>
      <c r="K14696" s="14"/>
      <c r="L14696" s="14"/>
      <c r="M14696" s="14"/>
      <c r="N14696" s="14"/>
      <c r="O14696" s="14"/>
      <c r="P14696" s="14"/>
    </row>
    <row r="14697" spans="9:16" x14ac:dyDescent="0.25">
      <c r="I14697" s="14"/>
      <c r="J14697" s="14"/>
      <c r="K14697" s="14"/>
      <c r="L14697" s="14"/>
      <c r="M14697" s="14"/>
      <c r="N14697" s="14"/>
      <c r="O14697" s="14"/>
      <c r="P14697" s="14"/>
    </row>
    <row r="14698" spans="9:16" x14ac:dyDescent="0.25">
      <c r="I14698" s="14"/>
      <c r="J14698" s="14"/>
      <c r="K14698" s="14"/>
      <c r="L14698" s="14"/>
      <c r="M14698" s="14"/>
      <c r="N14698" s="14"/>
      <c r="O14698" s="14"/>
      <c r="P14698" s="14"/>
    </row>
    <row r="14699" spans="9:16" x14ac:dyDescent="0.25">
      <c r="I14699" s="14"/>
      <c r="J14699" s="14"/>
      <c r="K14699" s="14"/>
      <c r="L14699" s="14"/>
      <c r="M14699" s="14"/>
      <c r="N14699" s="14"/>
      <c r="O14699" s="14"/>
      <c r="P14699" s="14"/>
    </row>
    <row r="14700" spans="9:16" x14ac:dyDescent="0.25">
      <c r="I14700" s="14"/>
      <c r="J14700" s="14"/>
      <c r="K14700" s="14"/>
      <c r="L14700" s="14"/>
      <c r="M14700" s="14"/>
      <c r="N14700" s="14"/>
      <c r="O14700" s="14"/>
      <c r="P14700" s="14"/>
    </row>
    <row r="14701" spans="9:16" x14ac:dyDescent="0.25">
      <c r="I14701" s="14"/>
      <c r="J14701" s="14"/>
      <c r="K14701" s="14"/>
      <c r="L14701" s="14"/>
      <c r="M14701" s="14"/>
      <c r="N14701" s="14"/>
      <c r="O14701" s="14"/>
      <c r="P14701" s="14"/>
    </row>
    <row r="14702" spans="9:16" x14ac:dyDescent="0.25">
      <c r="I14702" s="14"/>
      <c r="J14702" s="14"/>
      <c r="K14702" s="14"/>
      <c r="L14702" s="14"/>
      <c r="M14702" s="14"/>
      <c r="N14702" s="14"/>
      <c r="O14702" s="14"/>
      <c r="P14702" s="14"/>
    </row>
    <row r="14703" spans="9:16" x14ac:dyDescent="0.25">
      <c r="I14703" s="14"/>
      <c r="J14703" s="14"/>
      <c r="K14703" s="14"/>
      <c r="L14703" s="14"/>
      <c r="M14703" s="14"/>
      <c r="N14703" s="14"/>
      <c r="O14703" s="14"/>
      <c r="P14703" s="14"/>
    </row>
    <row r="14704" spans="9:16" x14ac:dyDescent="0.25">
      <c r="I14704" s="14"/>
      <c r="J14704" s="14"/>
      <c r="K14704" s="14"/>
      <c r="L14704" s="14"/>
      <c r="M14704" s="14"/>
      <c r="N14704" s="14"/>
      <c r="O14704" s="14"/>
      <c r="P14704" s="14"/>
    </row>
    <row r="14705" spans="9:16" x14ac:dyDescent="0.25">
      <c r="I14705" s="14"/>
      <c r="J14705" s="14"/>
      <c r="K14705" s="14"/>
      <c r="L14705" s="14"/>
      <c r="M14705" s="14"/>
      <c r="N14705" s="14"/>
      <c r="O14705" s="14"/>
      <c r="P14705" s="14"/>
    </row>
    <row r="14706" spans="9:16" x14ac:dyDescent="0.25">
      <c r="I14706" s="14"/>
      <c r="J14706" s="14"/>
      <c r="K14706" s="14"/>
      <c r="L14706" s="14"/>
      <c r="M14706" s="14"/>
      <c r="N14706" s="14"/>
      <c r="O14706" s="14"/>
      <c r="P14706" s="14"/>
    </row>
    <row r="14707" spans="9:16" x14ac:dyDescent="0.25">
      <c r="I14707" s="14"/>
      <c r="J14707" s="14"/>
      <c r="K14707" s="14"/>
      <c r="L14707" s="14"/>
      <c r="M14707" s="14"/>
      <c r="N14707" s="14"/>
      <c r="O14707" s="14"/>
      <c r="P14707" s="14"/>
    </row>
    <row r="14708" spans="9:16" x14ac:dyDescent="0.25">
      <c r="I14708" s="14"/>
      <c r="J14708" s="14"/>
      <c r="K14708" s="14"/>
      <c r="L14708" s="14"/>
      <c r="M14708" s="14"/>
      <c r="N14708" s="14"/>
      <c r="O14708" s="14"/>
      <c r="P14708" s="14"/>
    </row>
    <row r="14709" spans="9:16" x14ac:dyDescent="0.25">
      <c r="I14709" s="14"/>
      <c r="J14709" s="14"/>
      <c r="K14709" s="14"/>
      <c r="L14709" s="14"/>
      <c r="M14709" s="14"/>
      <c r="N14709" s="14"/>
      <c r="O14709" s="14"/>
      <c r="P14709" s="14"/>
    </row>
    <row r="14710" spans="9:16" x14ac:dyDescent="0.25">
      <c r="I14710" s="14"/>
      <c r="J14710" s="14"/>
      <c r="K14710" s="14"/>
      <c r="L14710" s="14"/>
      <c r="M14710" s="14"/>
      <c r="N14710" s="14"/>
      <c r="O14710" s="14"/>
      <c r="P14710" s="14"/>
    </row>
    <row r="14711" spans="9:16" x14ac:dyDescent="0.25">
      <c r="I14711" s="14"/>
      <c r="J14711" s="14"/>
      <c r="K14711" s="14"/>
      <c r="L14711" s="14"/>
      <c r="M14711" s="14"/>
      <c r="N14711" s="14"/>
      <c r="O14711" s="14"/>
      <c r="P14711" s="14"/>
    </row>
    <row r="14712" spans="9:16" x14ac:dyDescent="0.25">
      <c r="I14712" s="14"/>
      <c r="J14712" s="14"/>
      <c r="K14712" s="14"/>
      <c r="L14712" s="14"/>
      <c r="M14712" s="14"/>
      <c r="N14712" s="14"/>
      <c r="O14712" s="14"/>
      <c r="P14712" s="14"/>
    </row>
    <row r="14713" spans="9:16" x14ac:dyDescent="0.25">
      <c r="I14713" s="14"/>
      <c r="J14713" s="14"/>
      <c r="K14713" s="14"/>
      <c r="L14713" s="14"/>
      <c r="M14713" s="14"/>
      <c r="N14713" s="14"/>
      <c r="O14713" s="14"/>
      <c r="P14713" s="14"/>
    </row>
    <row r="14714" spans="9:16" x14ac:dyDescent="0.25">
      <c r="I14714" s="14"/>
      <c r="J14714" s="14"/>
      <c r="K14714" s="14"/>
      <c r="L14714" s="14"/>
      <c r="M14714" s="14"/>
      <c r="N14714" s="14"/>
      <c r="O14714" s="14"/>
      <c r="P14714" s="14"/>
    </row>
    <row r="14715" spans="9:16" x14ac:dyDescent="0.25">
      <c r="I14715" s="14"/>
      <c r="J14715" s="14"/>
      <c r="K14715" s="14"/>
      <c r="L14715" s="14"/>
      <c r="M14715" s="14"/>
      <c r="N14715" s="14"/>
      <c r="O14715" s="14"/>
      <c r="P14715" s="14"/>
    </row>
    <row r="14716" spans="9:16" x14ac:dyDescent="0.25">
      <c r="I14716" s="14"/>
      <c r="J14716" s="14"/>
      <c r="K14716" s="14"/>
      <c r="L14716" s="14"/>
      <c r="M14716" s="14"/>
      <c r="N14716" s="14"/>
      <c r="O14716" s="14"/>
      <c r="P14716" s="14"/>
    </row>
    <row r="14717" spans="9:16" x14ac:dyDescent="0.25">
      <c r="I14717" s="14"/>
      <c r="J14717" s="14"/>
      <c r="K14717" s="14"/>
      <c r="L14717" s="14"/>
      <c r="M14717" s="14"/>
      <c r="N14717" s="14"/>
      <c r="O14717" s="14"/>
      <c r="P14717" s="14"/>
    </row>
    <row r="14718" spans="9:16" x14ac:dyDescent="0.25">
      <c r="I14718" s="14"/>
      <c r="J14718" s="14"/>
      <c r="K14718" s="14"/>
      <c r="L14718" s="14"/>
      <c r="M14718" s="14"/>
      <c r="N14718" s="14"/>
      <c r="O14718" s="14"/>
      <c r="P14718" s="14"/>
    </row>
    <row r="14719" spans="9:16" x14ac:dyDescent="0.25">
      <c r="I14719" s="14"/>
      <c r="J14719" s="14"/>
      <c r="K14719" s="14"/>
      <c r="L14719" s="14"/>
      <c r="M14719" s="14"/>
      <c r="N14719" s="14"/>
      <c r="O14719" s="14"/>
      <c r="P14719" s="14"/>
    </row>
    <row r="14720" spans="9:16" x14ac:dyDescent="0.25">
      <c r="I14720" s="14"/>
      <c r="J14720" s="14"/>
      <c r="K14720" s="14"/>
      <c r="L14720" s="14"/>
      <c r="M14720" s="14"/>
      <c r="N14720" s="14"/>
      <c r="O14720" s="14"/>
      <c r="P14720" s="14"/>
    </row>
    <row r="14721" spans="9:16" x14ac:dyDescent="0.25">
      <c r="I14721" s="14"/>
      <c r="J14721" s="14"/>
      <c r="K14721" s="14"/>
      <c r="L14721" s="14"/>
      <c r="M14721" s="14"/>
      <c r="N14721" s="14"/>
      <c r="O14721" s="14"/>
      <c r="P14721" s="14"/>
    </row>
    <row r="14722" spans="9:16" x14ac:dyDescent="0.25">
      <c r="I14722" s="14"/>
      <c r="J14722" s="14"/>
      <c r="K14722" s="14"/>
      <c r="L14722" s="14"/>
      <c r="M14722" s="14"/>
      <c r="N14722" s="14"/>
      <c r="O14722" s="14"/>
      <c r="P14722" s="14"/>
    </row>
    <row r="14723" spans="9:16" x14ac:dyDescent="0.25">
      <c r="I14723" s="14"/>
      <c r="J14723" s="14"/>
      <c r="K14723" s="14"/>
      <c r="L14723" s="14"/>
      <c r="M14723" s="14"/>
      <c r="N14723" s="14"/>
      <c r="O14723" s="14"/>
      <c r="P14723" s="14"/>
    </row>
    <row r="14724" spans="9:16" x14ac:dyDescent="0.25">
      <c r="I14724" s="14"/>
      <c r="J14724" s="14"/>
      <c r="K14724" s="14"/>
      <c r="L14724" s="14"/>
      <c r="M14724" s="14"/>
      <c r="N14724" s="14"/>
      <c r="O14724" s="14"/>
      <c r="P14724" s="14"/>
    </row>
    <row r="14725" spans="9:16" x14ac:dyDescent="0.25">
      <c r="I14725" s="14"/>
      <c r="J14725" s="14"/>
      <c r="K14725" s="14"/>
      <c r="L14725" s="14"/>
      <c r="M14725" s="14"/>
      <c r="N14725" s="14"/>
      <c r="O14725" s="14"/>
      <c r="P14725" s="14"/>
    </row>
    <row r="14726" spans="9:16" x14ac:dyDescent="0.25">
      <c r="I14726" s="14"/>
      <c r="J14726" s="14"/>
      <c r="K14726" s="14"/>
      <c r="L14726" s="14"/>
      <c r="M14726" s="14"/>
      <c r="N14726" s="14"/>
      <c r="O14726" s="14"/>
      <c r="P14726" s="14"/>
    </row>
    <row r="14727" spans="9:16" x14ac:dyDescent="0.25">
      <c r="I14727" s="14"/>
      <c r="J14727" s="14"/>
      <c r="K14727" s="14"/>
      <c r="L14727" s="14"/>
      <c r="M14727" s="14"/>
      <c r="N14727" s="14"/>
      <c r="O14727" s="14"/>
      <c r="P14727" s="14"/>
    </row>
    <row r="14728" spans="9:16" x14ac:dyDescent="0.25">
      <c r="I14728" s="14"/>
      <c r="J14728" s="14"/>
      <c r="K14728" s="14"/>
      <c r="L14728" s="14"/>
      <c r="M14728" s="14"/>
      <c r="N14728" s="14"/>
      <c r="O14728" s="14"/>
      <c r="P14728" s="14"/>
    </row>
    <row r="14729" spans="9:16" x14ac:dyDescent="0.25">
      <c r="I14729" s="14"/>
      <c r="J14729" s="14"/>
      <c r="K14729" s="14"/>
      <c r="L14729" s="14"/>
      <c r="M14729" s="14"/>
      <c r="N14729" s="14"/>
      <c r="O14729" s="14"/>
      <c r="P14729" s="14"/>
    </row>
    <row r="14730" spans="9:16" x14ac:dyDescent="0.25">
      <c r="I14730" s="14"/>
      <c r="J14730" s="14"/>
      <c r="K14730" s="14"/>
      <c r="L14730" s="14"/>
      <c r="M14730" s="14"/>
      <c r="N14730" s="14"/>
      <c r="O14730" s="14"/>
      <c r="P14730" s="14"/>
    </row>
    <row r="14731" spans="9:16" x14ac:dyDescent="0.25">
      <c r="I14731" s="14"/>
      <c r="J14731" s="14"/>
      <c r="K14731" s="14"/>
      <c r="L14731" s="14"/>
      <c r="M14731" s="14"/>
      <c r="N14731" s="14"/>
      <c r="O14731" s="14"/>
      <c r="P14731" s="14"/>
    </row>
    <row r="14732" spans="9:16" x14ac:dyDescent="0.25">
      <c r="I14732" s="14"/>
      <c r="J14732" s="14"/>
      <c r="K14732" s="14"/>
      <c r="L14732" s="14"/>
      <c r="M14732" s="14"/>
      <c r="N14732" s="14"/>
      <c r="O14732" s="14"/>
      <c r="P14732" s="14"/>
    </row>
    <row r="14733" spans="9:16" x14ac:dyDescent="0.25">
      <c r="I14733" s="14"/>
      <c r="J14733" s="14"/>
      <c r="K14733" s="14"/>
      <c r="L14733" s="14"/>
      <c r="M14733" s="14"/>
      <c r="N14733" s="14"/>
      <c r="O14733" s="14"/>
      <c r="P14733" s="14"/>
    </row>
    <row r="14734" spans="9:16" x14ac:dyDescent="0.25">
      <c r="I14734" s="14"/>
      <c r="J14734" s="14"/>
      <c r="K14734" s="14"/>
      <c r="L14734" s="14"/>
      <c r="M14734" s="14"/>
      <c r="N14734" s="14"/>
      <c r="O14734" s="14"/>
      <c r="P14734" s="14"/>
    </row>
    <row r="14735" spans="9:16" x14ac:dyDescent="0.25">
      <c r="I14735" s="14"/>
      <c r="J14735" s="14"/>
      <c r="K14735" s="14"/>
      <c r="L14735" s="14"/>
      <c r="M14735" s="14"/>
      <c r="N14735" s="14"/>
      <c r="O14735" s="14"/>
      <c r="P14735" s="14"/>
    </row>
    <row r="14736" spans="9:16" x14ac:dyDescent="0.25">
      <c r="I14736" s="14"/>
      <c r="J14736" s="14"/>
      <c r="K14736" s="14"/>
      <c r="L14736" s="14"/>
      <c r="M14736" s="14"/>
      <c r="N14736" s="14"/>
      <c r="O14736" s="14"/>
      <c r="P14736" s="14"/>
    </row>
    <row r="14737" spans="9:16" x14ac:dyDescent="0.25">
      <c r="I14737" s="14"/>
      <c r="J14737" s="14"/>
      <c r="K14737" s="14"/>
      <c r="L14737" s="14"/>
      <c r="M14737" s="14"/>
      <c r="N14737" s="14"/>
      <c r="O14737" s="14"/>
      <c r="P14737" s="14"/>
    </row>
    <row r="14738" spans="9:16" x14ac:dyDescent="0.25">
      <c r="I14738" s="14"/>
      <c r="J14738" s="14"/>
      <c r="K14738" s="14"/>
      <c r="L14738" s="14"/>
      <c r="M14738" s="14"/>
      <c r="N14738" s="14"/>
      <c r="O14738" s="14"/>
      <c r="P14738" s="14"/>
    </row>
    <row r="14739" spans="9:16" x14ac:dyDescent="0.25">
      <c r="I14739" s="14"/>
      <c r="J14739" s="14"/>
      <c r="K14739" s="14"/>
      <c r="L14739" s="14"/>
      <c r="M14739" s="14"/>
      <c r="N14739" s="14"/>
      <c r="O14739" s="14"/>
      <c r="P14739" s="14"/>
    </row>
    <row r="14740" spans="9:16" x14ac:dyDescent="0.25">
      <c r="I14740" s="14"/>
      <c r="J14740" s="14"/>
      <c r="K14740" s="14"/>
      <c r="L14740" s="14"/>
      <c r="M14740" s="14"/>
      <c r="N14740" s="14"/>
      <c r="O14740" s="14"/>
      <c r="P14740" s="14"/>
    </row>
    <row r="14741" spans="9:16" x14ac:dyDescent="0.25">
      <c r="I14741" s="14"/>
      <c r="J14741" s="14"/>
      <c r="K14741" s="14"/>
      <c r="L14741" s="14"/>
      <c r="M14741" s="14"/>
      <c r="N14741" s="14"/>
      <c r="O14741" s="14"/>
      <c r="P14741" s="14"/>
    </row>
    <row r="14742" spans="9:16" x14ac:dyDescent="0.25">
      <c r="I14742" s="14"/>
      <c r="J14742" s="14"/>
      <c r="K14742" s="14"/>
      <c r="L14742" s="14"/>
      <c r="M14742" s="14"/>
      <c r="N14742" s="14"/>
      <c r="O14742" s="14"/>
      <c r="P14742" s="14"/>
    </row>
    <row r="14743" spans="9:16" x14ac:dyDescent="0.25">
      <c r="I14743" s="14"/>
      <c r="J14743" s="14"/>
      <c r="K14743" s="14"/>
      <c r="L14743" s="14"/>
      <c r="M14743" s="14"/>
      <c r="N14743" s="14"/>
      <c r="O14743" s="14"/>
      <c r="P14743" s="14"/>
    </row>
    <row r="14744" spans="9:16" x14ac:dyDescent="0.25">
      <c r="I14744" s="14"/>
      <c r="J14744" s="14"/>
      <c r="K14744" s="14"/>
      <c r="L14744" s="14"/>
      <c r="M14744" s="14"/>
      <c r="N14744" s="14"/>
      <c r="O14744" s="14"/>
      <c r="P14744" s="14"/>
    </row>
    <row r="14745" spans="9:16" x14ac:dyDescent="0.25">
      <c r="I14745" s="14"/>
      <c r="J14745" s="14"/>
      <c r="K14745" s="14"/>
      <c r="L14745" s="14"/>
      <c r="M14745" s="14"/>
      <c r="N14745" s="14"/>
      <c r="O14745" s="14"/>
      <c r="P14745" s="14"/>
    </row>
    <row r="14746" spans="9:16" x14ac:dyDescent="0.25">
      <c r="I14746" s="14"/>
      <c r="J14746" s="14"/>
      <c r="K14746" s="14"/>
      <c r="L14746" s="14"/>
      <c r="M14746" s="14"/>
      <c r="N14746" s="14"/>
      <c r="O14746" s="14"/>
      <c r="P14746" s="14"/>
    </row>
    <row r="14747" spans="9:16" x14ac:dyDescent="0.25">
      <c r="I14747" s="14"/>
      <c r="J14747" s="14"/>
      <c r="K14747" s="14"/>
      <c r="L14747" s="14"/>
      <c r="M14747" s="14"/>
      <c r="N14747" s="14"/>
      <c r="O14747" s="14"/>
      <c r="P14747" s="14"/>
    </row>
    <row r="14748" spans="9:16" x14ac:dyDescent="0.25">
      <c r="I14748" s="14"/>
      <c r="J14748" s="14"/>
      <c r="K14748" s="14"/>
      <c r="L14748" s="14"/>
      <c r="M14748" s="14"/>
      <c r="N14748" s="14"/>
      <c r="O14748" s="14"/>
      <c r="P14748" s="14"/>
    </row>
    <row r="14749" spans="9:16" x14ac:dyDescent="0.25">
      <c r="I14749" s="14"/>
      <c r="J14749" s="14"/>
      <c r="K14749" s="14"/>
      <c r="L14749" s="14"/>
      <c r="M14749" s="14"/>
      <c r="N14749" s="14"/>
      <c r="O14749" s="14"/>
      <c r="P14749" s="14"/>
    </row>
    <row r="14750" spans="9:16" x14ac:dyDescent="0.25">
      <c r="I14750" s="14"/>
      <c r="J14750" s="14"/>
      <c r="K14750" s="14"/>
      <c r="L14750" s="14"/>
      <c r="M14750" s="14"/>
      <c r="N14750" s="14"/>
      <c r="O14750" s="14"/>
      <c r="P14750" s="14"/>
    </row>
    <row r="14751" spans="9:16" x14ac:dyDescent="0.25">
      <c r="I14751" s="14"/>
      <c r="J14751" s="14"/>
      <c r="K14751" s="14"/>
      <c r="L14751" s="14"/>
      <c r="M14751" s="14"/>
      <c r="N14751" s="14"/>
      <c r="O14751" s="14"/>
      <c r="P14751" s="14"/>
    </row>
    <row r="14752" spans="9:16" x14ac:dyDescent="0.25">
      <c r="I14752" s="14"/>
      <c r="J14752" s="14"/>
      <c r="K14752" s="14"/>
      <c r="L14752" s="14"/>
      <c r="M14752" s="14"/>
      <c r="N14752" s="14"/>
      <c r="O14752" s="14"/>
      <c r="P14752" s="14"/>
    </row>
    <row r="14753" spans="9:16" x14ac:dyDescent="0.25">
      <c r="I14753" s="14"/>
      <c r="J14753" s="14"/>
      <c r="K14753" s="14"/>
      <c r="L14753" s="14"/>
      <c r="M14753" s="14"/>
      <c r="N14753" s="14"/>
      <c r="O14753" s="14"/>
      <c r="P14753" s="14"/>
    </row>
    <row r="14754" spans="9:16" x14ac:dyDescent="0.25">
      <c r="I14754" s="14"/>
      <c r="J14754" s="14"/>
      <c r="K14754" s="14"/>
      <c r="L14754" s="14"/>
      <c r="M14754" s="14"/>
      <c r="N14754" s="14"/>
      <c r="O14754" s="14"/>
      <c r="P14754" s="14"/>
    </row>
    <row r="14755" spans="9:16" x14ac:dyDescent="0.25">
      <c r="I14755" s="14"/>
      <c r="J14755" s="14"/>
      <c r="K14755" s="14"/>
      <c r="L14755" s="14"/>
      <c r="M14755" s="14"/>
      <c r="N14755" s="14"/>
      <c r="O14755" s="14"/>
      <c r="P14755" s="14"/>
    </row>
    <row r="14756" spans="9:16" x14ac:dyDescent="0.25">
      <c r="I14756" s="14"/>
      <c r="J14756" s="14"/>
      <c r="K14756" s="14"/>
      <c r="L14756" s="14"/>
      <c r="M14756" s="14"/>
      <c r="N14756" s="14"/>
      <c r="O14756" s="14"/>
      <c r="P14756" s="14"/>
    </row>
    <row r="14757" spans="9:16" x14ac:dyDescent="0.25">
      <c r="I14757" s="14"/>
      <c r="J14757" s="14"/>
      <c r="K14757" s="14"/>
      <c r="L14757" s="14"/>
      <c r="M14757" s="14"/>
      <c r="N14757" s="14"/>
      <c r="O14757" s="14"/>
      <c r="P14757" s="14"/>
    </row>
    <row r="14758" spans="9:16" x14ac:dyDescent="0.25">
      <c r="I14758" s="14"/>
      <c r="J14758" s="14"/>
      <c r="K14758" s="14"/>
      <c r="L14758" s="14"/>
      <c r="M14758" s="14"/>
      <c r="N14758" s="14"/>
      <c r="O14758" s="14"/>
      <c r="P14758" s="14"/>
    </row>
    <row r="14759" spans="9:16" x14ac:dyDescent="0.25">
      <c r="I14759" s="14"/>
      <c r="J14759" s="14"/>
      <c r="K14759" s="14"/>
      <c r="L14759" s="14"/>
      <c r="M14759" s="14"/>
      <c r="N14759" s="14"/>
      <c r="O14759" s="14"/>
      <c r="P14759" s="14"/>
    </row>
    <row r="14760" spans="9:16" x14ac:dyDescent="0.25">
      <c r="I14760" s="14"/>
      <c r="J14760" s="14"/>
      <c r="K14760" s="14"/>
      <c r="L14760" s="14"/>
      <c r="M14760" s="14"/>
      <c r="N14760" s="14"/>
      <c r="O14760" s="14"/>
      <c r="P14760" s="14"/>
    </row>
    <row r="14761" spans="9:16" x14ac:dyDescent="0.25">
      <c r="I14761" s="14"/>
      <c r="J14761" s="14"/>
      <c r="K14761" s="14"/>
      <c r="L14761" s="14"/>
      <c r="M14761" s="14"/>
      <c r="N14761" s="14"/>
      <c r="O14761" s="14"/>
      <c r="P14761" s="14"/>
    </row>
    <row r="14762" spans="9:16" x14ac:dyDescent="0.25">
      <c r="I14762" s="14"/>
      <c r="J14762" s="14"/>
      <c r="K14762" s="14"/>
      <c r="L14762" s="14"/>
      <c r="M14762" s="14"/>
      <c r="N14762" s="14"/>
      <c r="O14762" s="14"/>
      <c r="P14762" s="14"/>
    </row>
    <row r="14763" spans="9:16" x14ac:dyDescent="0.25">
      <c r="I14763" s="14"/>
      <c r="J14763" s="14"/>
      <c r="K14763" s="14"/>
      <c r="L14763" s="14"/>
      <c r="M14763" s="14"/>
      <c r="N14763" s="14"/>
      <c r="O14763" s="14"/>
      <c r="P14763" s="14"/>
    </row>
    <row r="14764" spans="9:16" x14ac:dyDescent="0.25">
      <c r="I14764" s="14"/>
      <c r="J14764" s="14"/>
      <c r="K14764" s="14"/>
      <c r="L14764" s="14"/>
      <c r="M14764" s="14"/>
      <c r="N14764" s="14"/>
      <c r="O14764" s="14"/>
      <c r="P14764" s="14"/>
    </row>
    <row r="14765" spans="9:16" x14ac:dyDescent="0.25">
      <c r="I14765" s="14"/>
      <c r="J14765" s="14"/>
      <c r="K14765" s="14"/>
      <c r="L14765" s="14"/>
      <c r="M14765" s="14"/>
      <c r="N14765" s="14"/>
      <c r="O14765" s="14"/>
      <c r="P14765" s="14"/>
    </row>
    <row r="14766" spans="9:16" x14ac:dyDescent="0.25">
      <c r="I14766" s="14"/>
      <c r="J14766" s="14"/>
      <c r="K14766" s="14"/>
      <c r="L14766" s="14"/>
      <c r="M14766" s="14"/>
      <c r="N14766" s="14"/>
      <c r="O14766" s="14"/>
      <c r="P14766" s="14"/>
    </row>
    <row r="14767" spans="9:16" x14ac:dyDescent="0.25">
      <c r="I14767" s="14"/>
      <c r="J14767" s="14"/>
      <c r="K14767" s="14"/>
      <c r="L14767" s="14"/>
      <c r="M14767" s="14"/>
      <c r="N14767" s="14"/>
      <c r="O14767" s="14"/>
      <c r="P14767" s="14"/>
    </row>
    <row r="14768" spans="9:16" x14ac:dyDescent="0.25">
      <c r="I14768" s="14"/>
      <c r="J14768" s="14"/>
      <c r="K14768" s="14"/>
      <c r="L14768" s="14"/>
      <c r="M14768" s="14"/>
      <c r="N14768" s="14"/>
      <c r="O14768" s="14"/>
      <c r="P14768" s="14"/>
    </row>
    <row r="14769" spans="9:16" x14ac:dyDescent="0.25">
      <c r="I14769" s="14"/>
      <c r="J14769" s="14"/>
      <c r="K14769" s="14"/>
      <c r="L14769" s="14"/>
      <c r="M14769" s="14"/>
      <c r="N14769" s="14"/>
      <c r="O14769" s="14"/>
      <c r="P14769" s="14"/>
    </row>
    <row r="14770" spans="9:16" x14ac:dyDescent="0.25">
      <c r="I14770" s="14"/>
      <c r="J14770" s="14"/>
      <c r="K14770" s="14"/>
      <c r="L14770" s="14"/>
      <c r="M14770" s="14"/>
      <c r="N14770" s="14"/>
      <c r="O14770" s="14"/>
      <c r="P14770" s="14"/>
    </row>
    <row r="14771" spans="9:16" x14ac:dyDescent="0.25">
      <c r="I14771" s="14"/>
      <c r="J14771" s="14"/>
      <c r="K14771" s="14"/>
      <c r="L14771" s="14"/>
      <c r="M14771" s="14"/>
      <c r="N14771" s="14"/>
      <c r="O14771" s="14"/>
      <c r="P14771" s="14"/>
    </row>
    <row r="14772" spans="9:16" x14ac:dyDescent="0.25">
      <c r="I14772" s="14"/>
      <c r="J14772" s="14"/>
      <c r="K14772" s="14"/>
      <c r="L14772" s="14"/>
      <c r="M14772" s="14"/>
      <c r="N14772" s="14"/>
      <c r="O14772" s="14"/>
      <c r="P14772" s="14"/>
    </row>
    <row r="14773" spans="9:16" x14ac:dyDescent="0.25">
      <c r="I14773" s="14"/>
      <c r="J14773" s="14"/>
      <c r="K14773" s="14"/>
      <c r="L14773" s="14"/>
      <c r="M14773" s="14"/>
      <c r="N14773" s="14"/>
      <c r="O14773" s="14"/>
      <c r="P14773" s="14"/>
    </row>
    <row r="14774" spans="9:16" x14ac:dyDescent="0.25">
      <c r="I14774" s="14"/>
      <c r="J14774" s="14"/>
      <c r="K14774" s="14"/>
      <c r="L14774" s="14"/>
      <c r="M14774" s="14"/>
      <c r="N14774" s="14"/>
      <c r="O14774" s="14"/>
      <c r="P14774" s="14"/>
    </row>
    <row r="14775" spans="9:16" x14ac:dyDescent="0.25">
      <c r="I14775" s="14"/>
      <c r="J14775" s="14"/>
      <c r="K14775" s="14"/>
      <c r="L14775" s="14"/>
      <c r="M14775" s="14"/>
      <c r="N14775" s="14"/>
      <c r="O14775" s="14"/>
      <c r="P14775" s="14"/>
    </row>
    <row r="14776" spans="9:16" x14ac:dyDescent="0.25">
      <c r="I14776" s="14"/>
      <c r="J14776" s="14"/>
      <c r="K14776" s="14"/>
      <c r="L14776" s="14"/>
      <c r="M14776" s="14"/>
      <c r="N14776" s="14"/>
      <c r="O14776" s="14"/>
      <c r="P14776" s="14"/>
    </row>
    <row r="14777" spans="9:16" x14ac:dyDescent="0.25">
      <c r="I14777" s="14"/>
      <c r="J14777" s="14"/>
      <c r="K14777" s="14"/>
      <c r="L14777" s="14"/>
      <c r="M14777" s="14"/>
      <c r="N14777" s="14"/>
      <c r="O14777" s="14"/>
      <c r="P14777" s="14"/>
    </row>
    <row r="14778" spans="9:16" x14ac:dyDescent="0.25">
      <c r="I14778" s="14"/>
      <c r="J14778" s="14"/>
      <c r="K14778" s="14"/>
      <c r="L14778" s="14"/>
      <c r="M14778" s="14"/>
      <c r="N14778" s="14"/>
      <c r="O14778" s="14"/>
      <c r="P14778" s="14"/>
    </row>
    <row r="14779" spans="9:16" x14ac:dyDescent="0.25">
      <c r="I14779" s="14"/>
      <c r="J14779" s="14"/>
      <c r="K14779" s="14"/>
      <c r="L14779" s="14"/>
      <c r="M14779" s="14"/>
      <c r="N14779" s="14"/>
      <c r="O14779" s="14"/>
      <c r="P14779" s="14"/>
    </row>
    <row r="14780" spans="9:16" x14ac:dyDescent="0.25">
      <c r="I14780" s="14"/>
      <c r="J14780" s="14"/>
      <c r="K14780" s="14"/>
      <c r="L14780" s="14"/>
      <c r="M14780" s="14"/>
      <c r="N14780" s="14"/>
      <c r="O14780" s="14"/>
      <c r="P14780" s="14"/>
    </row>
    <row r="14781" spans="9:16" x14ac:dyDescent="0.25">
      <c r="I14781" s="14"/>
      <c r="J14781" s="14"/>
      <c r="K14781" s="14"/>
      <c r="L14781" s="14"/>
      <c r="M14781" s="14"/>
      <c r="N14781" s="14"/>
      <c r="O14781" s="14"/>
      <c r="P14781" s="14"/>
    </row>
    <row r="14782" spans="9:16" x14ac:dyDescent="0.25">
      <c r="I14782" s="14"/>
      <c r="J14782" s="14"/>
      <c r="K14782" s="14"/>
      <c r="L14782" s="14"/>
      <c r="M14782" s="14"/>
      <c r="N14782" s="14"/>
      <c r="O14782" s="14"/>
      <c r="P14782" s="14"/>
    </row>
    <row r="14783" spans="9:16" x14ac:dyDescent="0.25">
      <c r="I14783" s="14"/>
      <c r="J14783" s="14"/>
      <c r="K14783" s="14"/>
      <c r="L14783" s="14"/>
      <c r="M14783" s="14"/>
      <c r="N14783" s="14"/>
      <c r="O14783" s="14"/>
      <c r="P14783" s="14"/>
    </row>
    <row r="14784" spans="9:16" x14ac:dyDescent="0.25">
      <c r="I14784" s="14"/>
      <c r="J14784" s="14"/>
      <c r="K14784" s="14"/>
      <c r="L14784" s="14"/>
      <c r="M14784" s="14"/>
      <c r="N14784" s="14"/>
      <c r="O14784" s="14"/>
      <c r="P14784" s="14"/>
    </row>
    <row r="14785" spans="9:16" x14ac:dyDescent="0.25">
      <c r="I14785" s="14"/>
      <c r="J14785" s="14"/>
      <c r="K14785" s="14"/>
      <c r="L14785" s="14"/>
      <c r="M14785" s="14"/>
      <c r="N14785" s="14"/>
      <c r="O14785" s="14"/>
      <c r="P14785" s="14"/>
    </row>
    <row r="14786" spans="9:16" x14ac:dyDescent="0.25">
      <c r="I14786" s="14"/>
      <c r="J14786" s="14"/>
      <c r="K14786" s="14"/>
      <c r="L14786" s="14"/>
      <c r="M14786" s="14"/>
      <c r="N14786" s="14"/>
      <c r="O14786" s="14"/>
      <c r="P14786" s="14"/>
    </row>
    <row r="14787" spans="9:16" x14ac:dyDescent="0.25">
      <c r="I14787" s="14"/>
      <c r="J14787" s="14"/>
      <c r="K14787" s="14"/>
      <c r="L14787" s="14"/>
      <c r="M14787" s="14"/>
      <c r="N14787" s="14"/>
      <c r="O14787" s="14"/>
      <c r="P14787" s="14"/>
    </row>
    <row r="14788" spans="9:16" x14ac:dyDescent="0.25">
      <c r="I14788" s="14"/>
      <c r="J14788" s="14"/>
      <c r="K14788" s="14"/>
      <c r="L14788" s="14"/>
      <c r="M14788" s="14"/>
      <c r="N14788" s="14"/>
      <c r="O14788" s="14"/>
      <c r="P14788" s="14"/>
    </row>
    <row r="14789" spans="9:16" x14ac:dyDescent="0.25">
      <c r="I14789" s="14"/>
      <c r="J14789" s="14"/>
      <c r="K14789" s="14"/>
      <c r="L14789" s="14"/>
      <c r="M14789" s="14"/>
      <c r="N14789" s="14"/>
      <c r="O14789" s="14"/>
      <c r="P14789" s="14"/>
    </row>
    <row r="14790" spans="9:16" x14ac:dyDescent="0.25">
      <c r="I14790" s="14"/>
      <c r="J14790" s="14"/>
      <c r="K14790" s="14"/>
      <c r="L14790" s="14"/>
      <c r="M14790" s="14"/>
      <c r="N14790" s="14"/>
      <c r="O14790" s="14"/>
      <c r="P14790" s="14"/>
    </row>
    <row r="14791" spans="9:16" x14ac:dyDescent="0.25">
      <c r="I14791" s="14"/>
      <c r="J14791" s="14"/>
      <c r="K14791" s="14"/>
      <c r="L14791" s="14"/>
      <c r="M14791" s="14"/>
      <c r="N14791" s="14"/>
      <c r="O14791" s="14"/>
      <c r="P14791" s="14"/>
    </row>
    <row r="14792" spans="9:16" x14ac:dyDescent="0.25">
      <c r="I14792" s="14"/>
      <c r="J14792" s="14"/>
      <c r="K14792" s="14"/>
      <c r="L14792" s="14"/>
      <c r="M14792" s="14"/>
      <c r="N14792" s="14"/>
      <c r="O14792" s="14"/>
      <c r="P14792" s="14"/>
    </row>
    <row r="14793" spans="9:16" x14ac:dyDescent="0.25">
      <c r="I14793" s="14"/>
      <c r="J14793" s="14"/>
      <c r="K14793" s="14"/>
      <c r="L14793" s="14"/>
      <c r="M14793" s="14"/>
      <c r="N14793" s="14"/>
      <c r="O14793" s="14"/>
      <c r="P14793" s="14"/>
    </row>
    <row r="14794" spans="9:16" x14ac:dyDescent="0.25">
      <c r="I14794" s="14"/>
      <c r="J14794" s="14"/>
      <c r="K14794" s="14"/>
      <c r="L14794" s="14"/>
      <c r="M14794" s="14"/>
      <c r="N14794" s="14"/>
      <c r="O14794" s="14"/>
      <c r="P14794" s="14"/>
    </row>
    <row r="14795" spans="9:16" x14ac:dyDescent="0.25">
      <c r="I14795" s="14"/>
      <c r="J14795" s="14"/>
      <c r="K14795" s="14"/>
      <c r="L14795" s="14"/>
      <c r="M14795" s="14"/>
      <c r="N14795" s="14"/>
      <c r="O14795" s="14"/>
      <c r="P14795" s="14"/>
    </row>
    <row r="14796" spans="9:16" x14ac:dyDescent="0.25">
      <c r="I14796" s="14"/>
      <c r="J14796" s="14"/>
      <c r="K14796" s="14"/>
      <c r="L14796" s="14"/>
      <c r="M14796" s="14"/>
      <c r="N14796" s="14"/>
      <c r="O14796" s="14"/>
      <c r="P14796" s="14"/>
    </row>
    <row r="14797" spans="9:16" x14ac:dyDescent="0.25">
      <c r="I14797" s="14"/>
      <c r="J14797" s="14"/>
      <c r="K14797" s="14"/>
      <c r="L14797" s="14"/>
      <c r="M14797" s="14"/>
      <c r="N14797" s="14"/>
      <c r="O14797" s="14"/>
      <c r="P14797" s="14"/>
    </row>
    <row r="14798" spans="9:16" x14ac:dyDescent="0.25">
      <c r="I14798" s="14"/>
      <c r="J14798" s="14"/>
      <c r="K14798" s="14"/>
      <c r="L14798" s="14"/>
      <c r="M14798" s="14"/>
      <c r="N14798" s="14"/>
      <c r="O14798" s="14"/>
      <c r="P14798" s="14"/>
    </row>
    <row r="14799" spans="9:16" x14ac:dyDescent="0.25">
      <c r="I14799" s="14"/>
      <c r="J14799" s="14"/>
      <c r="K14799" s="14"/>
      <c r="L14799" s="14"/>
      <c r="M14799" s="14"/>
      <c r="N14799" s="14"/>
      <c r="O14799" s="14"/>
      <c r="P14799" s="14"/>
    </row>
    <row r="14800" spans="9:16" x14ac:dyDescent="0.25">
      <c r="I14800" s="14"/>
      <c r="J14800" s="14"/>
      <c r="K14800" s="14"/>
      <c r="L14800" s="14"/>
      <c r="M14800" s="14"/>
      <c r="N14800" s="14"/>
      <c r="O14800" s="14"/>
      <c r="P14800" s="14"/>
    </row>
    <row r="14801" spans="9:16" x14ac:dyDescent="0.25">
      <c r="I14801" s="14"/>
      <c r="J14801" s="14"/>
      <c r="K14801" s="14"/>
      <c r="L14801" s="14"/>
      <c r="M14801" s="14"/>
      <c r="N14801" s="14"/>
      <c r="O14801" s="14"/>
      <c r="P14801" s="14"/>
    </row>
    <row r="14802" spans="9:16" x14ac:dyDescent="0.25">
      <c r="I14802" s="14"/>
      <c r="J14802" s="14"/>
      <c r="K14802" s="14"/>
      <c r="L14802" s="14"/>
      <c r="M14802" s="14"/>
      <c r="N14802" s="14"/>
      <c r="O14802" s="14"/>
      <c r="P14802" s="14"/>
    </row>
    <row r="14803" spans="9:16" x14ac:dyDescent="0.25">
      <c r="I14803" s="14"/>
      <c r="J14803" s="14"/>
      <c r="K14803" s="14"/>
      <c r="L14803" s="14"/>
      <c r="M14803" s="14"/>
      <c r="N14803" s="14"/>
      <c r="O14803" s="14"/>
      <c r="P14803" s="14"/>
    </row>
    <row r="14804" spans="9:16" x14ac:dyDescent="0.25">
      <c r="I14804" s="14"/>
      <c r="J14804" s="14"/>
      <c r="K14804" s="14"/>
      <c r="L14804" s="14"/>
      <c r="M14804" s="14"/>
      <c r="N14804" s="14"/>
      <c r="O14804" s="14"/>
      <c r="P14804" s="14"/>
    </row>
    <row r="14805" spans="9:16" x14ac:dyDescent="0.25">
      <c r="I14805" s="14"/>
      <c r="J14805" s="14"/>
      <c r="K14805" s="14"/>
      <c r="L14805" s="14"/>
      <c r="M14805" s="14"/>
      <c r="N14805" s="14"/>
      <c r="O14805" s="14"/>
      <c r="P14805" s="14"/>
    </row>
    <row r="14806" spans="9:16" x14ac:dyDescent="0.25">
      <c r="I14806" s="14"/>
      <c r="J14806" s="14"/>
      <c r="K14806" s="14"/>
      <c r="L14806" s="14"/>
      <c r="M14806" s="14"/>
      <c r="N14806" s="14"/>
      <c r="O14806" s="14"/>
      <c r="P14806" s="14"/>
    </row>
    <row r="14807" spans="9:16" x14ac:dyDescent="0.25">
      <c r="I14807" s="14"/>
      <c r="J14807" s="14"/>
      <c r="K14807" s="14"/>
      <c r="L14807" s="14"/>
      <c r="M14807" s="14"/>
      <c r="N14807" s="14"/>
      <c r="O14807" s="14"/>
      <c r="P14807" s="14"/>
    </row>
    <row r="14808" spans="9:16" x14ac:dyDescent="0.25">
      <c r="I14808" s="14"/>
      <c r="J14808" s="14"/>
      <c r="K14808" s="14"/>
      <c r="L14808" s="14"/>
      <c r="M14808" s="14"/>
      <c r="N14808" s="14"/>
      <c r="O14808" s="14"/>
      <c r="P14808" s="14"/>
    </row>
    <row r="14809" spans="9:16" x14ac:dyDescent="0.25">
      <c r="I14809" s="14"/>
      <c r="J14809" s="14"/>
      <c r="K14809" s="14"/>
      <c r="L14809" s="14"/>
      <c r="M14809" s="14"/>
      <c r="N14809" s="14"/>
      <c r="O14809" s="14"/>
      <c r="P14809" s="14"/>
    </row>
    <row r="14810" spans="9:16" x14ac:dyDescent="0.25">
      <c r="I14810" s="14"/>
      <c r="J14810" s="14"/>
      <c r="K14810" s="14"/>
      <c r="L14810" s="14"/>
      <c r="M14810" s="14"/>
      <c r="N14810" s="14"/>
      <c r="O14810" s="14"/>
      <c r="P14810" s="14"/>
    </row>
    <row r="14811" spans="9:16" x14ac:dyDescent="0.25">
      <c r="I14811" s="14"/>
      <c r="J14811" s="14"/>
      <c r="K14811" s="14"/>
      <c r="L14811" s="14"/>
      <c r="M14811" s="14"/>
      <c r="N14811" s="14"/>
      <c r="O14811" s="14"/>
      <c r="P14811" s="14"/>
    </row>
    <row r="14812" spans="9:16" x14ac:dyDescent="0.25">
      <c r="I14812" s="14"/>
      <c r="J14812" s="14"/>
      <c r="K14812" s="14"/>
      <c r="L14812" s="14"/>
      <c r="M14812" s="14"/>
      <c r="N14812" s="14"/>
      <c r="O14812" s="14"/>
      <c r="P14812" s="14"/>
    </row>
    <row r="14813" spans="9:16" x14ac:dyDescent="0.25">
      <c r="I14813" s="14"/>
      <c r="J14813" s="14"/>
      <c r="K14813" s="14"/>
      <c r="L14813" s="14"/>
      <c r="M14813" s="14"/>
      <c r="N14813" s="14"/>
      <c r="O14813" s="14"/>
      <c r="P14813" s="14"/>
    </row>
    <row r="14814" spans="9:16" x14ac:dyDescent="0.25">
      <c r="I14814" s="14"/>
      <c r="J14814" s="14"/>
      <c r="K14814" s="14"/>
      <c r="L14814" s="14"/>
      <c r="M14814" s="14"/>
      <c r="N14814" s="14"/>
      <c r="O14814" s="14"/>
      <c r="P14814" s="14"/>
    </row>
    <row r="14815" spans="9:16" x14ac:dyDescent="0.25">
      <c r="I14815" s="14"/>
      <c r="J14815" s="14"/>
      <c r="K14815" s="14"/>
      <c r="L14815" s="14"/>
      <c r="M14815" s="14"/>
      <c r="N14815" s="14"/>
      <c r="O14815" s="14"/>
      <c r="P14815" s="14"/>
    </row>
    <row r="14816" spans="9:16" x14ac:dyDescent="0.25">
      <c r="I14816" s="14"/>
      <c r="J14816" s="14"/>
      <c r="K14816" s="14"/>
      <c r="L14816" s="14"/>
      <c r="M14816" s="14"/>
      <c r="N14816" s="14"/>
      <c r="O14816" s="14"/>
      <c r="P14816" s="14"/>
    </row>
    <row r="14817" spans="9:16" x14ac:dyDescent="0.25">
      <c r="I14817" s="14"/>
      <c r="J14817" s="14"/>
      <c r="K14817" s="14"/>
      <c r="L14817" s="14"/>
      <c r="M14817" s="14"/>
      <c r="N14817" s="14"/>
      <c r="O14817" s="14"/>
      <c r="P14817" s="14"/>
    </row>
    <row r="14818" spans="9:16" x14ac:dyDescent="0.25">
      <c r="I14818" s="14"/>
      <c r="J14818" s="14"/>
      <c r="K14818" s="14"/>
      <c r="L14818" s="14"/>
      <c r="M14818" s="14"/>
      <c r="N14818" s="14"/>
      <c r="O14818" s="14"/>
      <c r="P14818" s="14"/>
    </row>
    <row r="14819" spans="9:16" x14ac:dyDescent="0.25">
      <c r="I14819" s="14"/>
      <c r="J14819" s="14"/>
      <c r="K14819" s="14"/>
      <c r="L14819" s="14"/>
      <c r="M14819" s="14"/>
      <c r="N14819" s="14"/>
      <c r="O14819" s="14"/>
      <c r="P14819" s="14"/>
    </row>
    <row r="14820" spans="9:16" x14ac:dyDescent="0.25">
      <c r="I14820" s="14"/>
      <c r="J14820" s="14"/>
      <c r="K14820" s="14"/>
      <c r="L14820" s="14"/>
      <c r="M14820" s="14"/>
      <c r="N14820" s="14"/>
      <c r="O14820" s="14"/>
      <c r="P14820" s="14"/>
    </row>
    <row r="14821" spans="9:16" x14ac:dyDescent="0.25">
      <c r="I14821" s="14"/>
      <c r="J14821" s="14"/>
      <c r="K14821" s="14"/>
      <c r="L14821" s="14"/>
      <c r="M14821" s="14"/>
      <c r="N14821" s="14"/>
      <c r="O14821" s="14"/>
      <c r="P14821" s="14"/>
    </row>
    <row r="14822" spans="9:16" x14ac:dyDescent="0.25">
      <c r="I14822" s="14"/>
      <c r="J14822" s="14"/>
      <c r="K14822" s="14"/>
      <c r="L14822" s="14"/>
      <c r="M14822" s="14"/>
      <c r="N14822" s="14"/>
      <c r="O14822" s="14"/>
      <c r="P14822" s="14"/>
    </row>
    <row r="14823" spans="9:16" x14ac:dyDescent="0.25">
      <c r="I14823" s="14"/>
      <c r="J14823" s="14"/>
      <c r="K14823" s="14"/>
      <c r="L14823" s="14"/>
      <c r="M14823" s="14"/>
      <c r="N14823" s="14"/>
      <c r="O14823" s="14"/>
      <c r="P14823" s="14"/>
    </row>
    <row r="14824" spans="9:16" x14ac:dyDescent="0.25">
      <c r="I14824" s="14"/>
      <c r="J14824" s="14"/>
      <c r="K14824" s="14"/>
      <c r="L14824" s="14"/>
      <c r="M14824" s="14"/>
      <c r="N14824" s="14"/>
      <c r="O14824" s="14"/>
      <c r="P14824" s="14"/>
    </row>
    <row r="14825" spans="9:16" x14ac:dyDescent="0.25">
      <c r="I14825" s="14"/>
      <c r="J14825" s="14"/>
      <c r="K14825" s="14"/>
      <c r="L14825" s="14"/>
      <c r="M14825" s="14"/>
      <c r="N14825" s="14"/>
      <c r="O14825" s="14"/>
      <c r="P14825" s="14"/>
    </row>
    <row r="14826" spans="9:16" x14ac:dyDescent="0.25">
      <c r="I14826" s="14"/>
      <c r="J14826" s="14"/>
      <c r="K14826" s="14"/>
      <c r="L14826" s="14"/>
      <c r="M14826" s="14"/>
      <c r="N14826" s="14"/>
      <c r="O14826" s="14"/>
      <c r="P14826" s="14"/>
    </row>
    <row r="14827" spans="9:16" x14ac:dyDescent="0.25">
      <c r="I14827" s="14"/>
      <c r="J14827" s="14"/>
      <c r="K14827" s="14"/>
      <c r="L14827" s="14"/>
      <c r="M14827" s="14"/>
      <c r="N14827" s="14"/>
      <c r="O14827" s="14"/>
      <c r="P14827" s="14"/>
    </row>
    <row r="14828" spans="9:16" x14ac:dyDescent="0.25">
      <c r="I14828" s="14"/>
      <c r="J14828" s="14"/>
      <c r="K14828" s="14"/>
      <c r="L14828" s="14"/>
      <c r="M14828" s="14"/>
      <c r="N14828" s="14"/>
      <c r="O14828" s="14"/>
      <c r="P14828" s="14"/>
    </row>
    <row r="14829" spans="9:16" x14ac:dyDescent="0.25">
      <c r="I14829" s="14"/>
      <c r="J14829" s="14"/>
      <c r="K14829" s="14"/>
      <c r="L14829" s="14"/>
      <c r="M14829" s="14"/>
      <c r="N14829" s="14"/>
      <c r="O14829" s="14"/>
      <c r="P14829" s="14"/>
    </row>
    <row r="14830" spans="9:16" x14ac:dyDescent="0.25">
      <c r="I14830" s="14"/>
      <c r="J14830" s="14"/>
      <c r="K14830" s="14"/>
      <c r="L14830" s="14"/>
      <c r="M14830" s="14"/>
      <c r="N14830" s="14"/>
      <c r="O14830" s="14"/>
      <c r="P14830" s="14"/>
    </row>
    <row r="14831" spans="9:16" x14ac:dyDescent="0.25">
      <c r="I14831" s="14"/>
      <c r="J14831" s="14"/>
      <c r="K14831" s="14"/>
      <c r="L14831" s="14"/>
      <c r="M14831" s="14"/>
      <c r="N14831" s="14"/>
      <c r="O14831" s="14"/>
      <c r="P14831" s="14"/>
    </row>
    <row r="14832" spans="9:16" x14ac:dyDescent="0.25">
      <c r="I14832" s="14"/>
      <c r="J14832" s="14"/>
      <c r="K14832" s="14"/>
      <c r="L14832" s="14"/>
      <c r="M14832" s="14"/>
      <c r="N14832" s="14"/>
      <c r="O14832" s="14"/>
      <c r="P14832" s="14"/>
    </row>
    <row r="14833" spans="9:16" x14ac:dyDescent="0.25">
      <c r="I14833" s="14"/>
      <c r="J14833" s="14"/>
      <c r="K14833" s="14"/>
      <c r="L14833" s="14"/>
      <c r="M14833" s="14"/>
      <c r="N14833" s="14"/>
      <c r="O14833" s="14"/>
      <c r="P14833" s="14"/>
    </row>
    <row r="14834" spans="9:16" x14ac:dyDescent="0.25">
      <c r="I14834" s="14"/>
      <c r="J14834" s="14"/>
      <c r="K14834" s="14"/>
      <c r="L14834" s="14"/>
      <c r="M14834" s="14"/>
      <c r="N14834" s="14"/>
      <c r="O14834" s="14"/>
      <c r="P14834" s="14"/>
    </row>
    <row r="14835" spans="9:16" x14ac:dyDescent="0.25">
      <c r="I14835" s="14"/>
      <c r="J14835" s="14"/>
      <c r="K14835" s="14"/>
      <c r="L14835" s="14"/>
      <c r="M14835" s="14"/>
      <c r="N14835" s="14"/>
      <c r="O14835" s="14"/>
      <c r="P14835" s="14"/>
    </row>
    <row r="14836" spans="9:16" x14ac:dyDescent="0.25">
      <c r="I14836" s="14"/>
      <c r="J14836" s="14"/>
      <c r="K14836" s="14"/>
      <c r="L14836" s="14"/>
      <c r="M14836" s="14"/>
      <c r="N14836" s="14"/>
      <c r="O14836" s="14"/>
      <c r="P14836" s="14"/>
    </row>
    <row r="14837" spans="9:16" x14ac:dyDescent="0.25">
      <c r="I14837" s="14"/>
      <c r="J14837" s="14"/>
      <c r="K14837" s="14"/>
      <c r="L14837" s="14"/>
      <c r="M14837" s="14"/>
      <c r="N14837" s="14"/>
      <c r="O14837" s="14"/>
      <c r="P14837" s="14"/>
    </row>
    <row r="14838" spans="9:16" x14ac:dyDescent="0.25">
      <c r="I14838" s="14"/>
      <c r="J14838" s="14"/>
      <c r="K14838" s="14"/>
      <c r="L14838" s="14"/>
      <c r="M14838" s="14"/>
      <c r="N14838" s="14"/>
      <c r="O14838" s="14"/>
      <c r="P14838" s="14"/>
    </row>
    <row r="14839" spans="9:16" x14ac:dyDescent="0.25">
      <c r="I14839" s="14"/>
      <c r="J14839" s="14"/>
      <c r="K14839" s="14"/>
      <c r="L14839" s="14"/>
      <c r="M14839" s="14"/>
      <c r="N14839" s="14"/>
      <c r="O14839" s="14"/>
      <c r="P14839" s="14"/>
    </row>
    <row r="14840" spans="9:16" x14ac:dyDescent="0.25">
      <c r="I14840" s="14"/>
      <c r="J14840" s="14"/>
      <c r="K14840" s="14"/>
      <c r="L14840" s="14"/>
      <c r="M14840" s="14"/>
      <c r="N14840" s="14"/>
      <c r="O14840" s="14"/>
      <c r="P14840" s="14"/>
    </row>
    <row r="14841" spans="9:16" x14ac:dyDescent="0.25">
      <c r="I14841" s="14"/>
      <c r="J14841" s="14"/>
      <c r="K14841" s="14"/>
      <c r="L14841" s="14"/>
      <c r="M14841" s="14"/>
      <c r="N14841" s="14"/>
      <c r="O14841" s="14"/>
      <c r="P14841" s="14"/>
    </row>
    <row r="14842" spans="9:16" x14ac:dyDescent="0.25">
      <c r="I14842" s="14"/>
      <c r="J14842" s="14"/>
      <c r="K14842" s="14"/>
      <c r="L14842" s="14"/>
      <c r="M14842" s="14"/>
      <c r="N14842" s="14"/>
      <c r="O14842" s="14"/>
      <c r="P14842" s="14"/>
    </row>
    <row r="14843" spans="9:16" x14ac:dyDescent="0.25">
      <c r="I14843" s="14"/>
      <c r="J14843" s="14"/>
      <c r="K14843" s="14"/>
      <c r="L14843" s="14"/>
      <c r="M14843" s="14"/>
      <c r="N14843" s="14"/>
      <c r="O14843" s="14"/>
      <c r="P14843" s="14"/>
    </row>
    <row r="14844" spans="9:16" x14ac:dyDescent="0.25">
      <c r="I14844" s="14"/>
      <c r="J14844" s="14"/>
      <c r="K14844" s="14"/>
      <c r="L14844" s="14"/>
      <c r="M14844" s="14"/>
      <c r="N14844" s="14"/>
      <c r="O14844" s="14"/>
      <c r="P14844" s="14"/>
    </row>
    <row r="14845" spans="9:16" x14ac:dyDescent="0.25">
      <c r="I14845" s="14"/>
      <c r="J14845" s="14"/>
      <c r="K14845" s="14"/>
      <c r="L14845" s="14"/>
      <c r="M14845" s="14"/>
      <c r="N14845" s="14"/>
      <c r="O14845" s="14"/>
      <c r="P14845" s="14"/>
    </row>
    <row r="14846" spans="9:16" x14ac:dyDescent="0.25">
      <c r="I14846" s="14"/>
      <c r="J14846" s="14"/>
      <c r="K14846" s="14"/>
      <c r="L14846" s="14"/>
      <c r="M14846" s="14"/>
      <c r="N14846" s="14"/>
      <c r="O14846" s="14"/>
      <c r="P14846" s="14"/>
    </row>
    <row r="14847" spans="9:16" x14ac:dyDescent="0.25">
      <c r="I14847" s="14"/>
      <c r="J14847" s="14"/>
      <c r="K14847" s="14"/>
      <c r="L14847" s="14"/>
      <c r="M14847" s="14"/>
      <c r="N14847" s="14"/>
      <c r="O14847" s="14"/>
      <c r="P14847" s="14"/>
    </row>
    <row r="14848" spans="9:16" x14ac:dyDescent="0.25">
      <c r="I14848" s="14"/>
      <c r="J14848" s="14"/>
      <c r="K14848" s="14"/>
      <c r="L14848" s="14"/>
      <c r="M14848" s="14"/>
      <c r="N14848" s="14"/>
      <c r="O14848" s="14"/>
      <c r="P14848" s="14"/>
    </row>
    <row r="14849" spans="9:16" x14ac:dyDescent="0.25">
      <c r="I14849" s="14"/>
      <c r="J14849" s="14"/>
      <c r="K14849" s="14"/>
      <c r="L14849" s="14"/>
      <c r="M14849" s="14"/>
      <c r="N14849" s="14"/>
      <c r="O14849" s="14"/>
      <c r="P14849" s="14"/>
    </row>
    <row r="14850" spans="9:16" x14ac:dyDescent="0.25">
      <c r="I14850" s="14"/>
      <c r="J14850" s="14"/>
      <c r="K14850" s="14"/>
      <c r="L14850" s="14"/>
      <c r="M14850" s="14"/>
      <c r="N14850" s="14"/>
      <c r="O14850" s="14"/>
      <c r="P14850" s="14"/>
    </row>
    <row r="14851" spans="9:16" x14ac:dyDescent="0.25">
      <c r="I14851" s="14"/>
      <c r="J14851" s="14"/>
      <c r="K14851" s="14"/>
      <c r="L14851" s="14"/>
      <c r="M14851" s="14"/>
      <c r="N14851" s="14"/>
      <c r="O14851" s="14"/>
      <c r="P14851" s="14"/>
    </row>
    <row r="14852" spans="9:16" x14ac:dyDescent="0.25">
      <c r="I14852" s="14"/>
      <c r="J14852" s="14"/>
      <c r="K14852" s="14"/>
      <c r="L14852" s="14"/>
      <c r="M14852" s="14"/>
      <c r="N14852" s="14"/>
      <c r="O14852" s="14"/>
      <c r="P14852" s="14"/>
    </row>
    <row r="14853" spans="9:16" x14ac:dyDescent="0.25">
      <c r="I14853" s="14"/>
      <c r="J14853" s="14"/>
      <c r="K14853" s="14"/>
      <c r="L14853" s="14"/>
      <c r="M14853" s="14"/>
      <c r="N14853" s="14"/>
      <c r="O14853" s="14"/>
      <c r="P14853" s="14"/>
    </row>
    <row r="14854" spans="9:16" x14ac:dyDescent="0.25">
      <c r="I14854" s="14"/>
      <c r="J14854" s="14"/>
      <c r="K14854" s="14"/>
      <c r="L14854" s="14"/>
      <c r="M14854" s="14"/>
      <c r="N14854" s="14"/>
      <c r="O14854" s="14"/>
      <c r="P14854" s="14"/>
    </row>
    <row r="14855" spans="9:16" x14ac:dyDescent="0.25">
      <c r="I14855" s="14"/>
      <c r="J14855" s="14"/>
      <c r="K14855" s="14"/>
      <c r="L14855" s="14"/>
      <c r="M14855" s="14"/>
      <c r="N14855" s="14"/>
      <c r="O14855" s="14"/>
      <c r="P14855" s="14"/>
    </row>
    <row r="14856" spans="9:16" x14ac:dyDescent="0.25">
      <c r="I14856" s="14"/>
      <c r="J14856" s="14"/>
      <c r="K14856" s="14"/>
      <c r="L14856" s="14"/>
      <c r="M14856" s="14"/>
      <c r="N14856" s="14"/>
      <c r="O14856" s="14"/>
      <c r="P14856" s="14"/>
    </row>
    <row r="14857" spans="9:16" x14ac:dyDescent="0.25">
      <c r="I14857" s="14"/>
      <c r="J14857" s="14"/>
      <c r="K14857" s="14"/>
      <c r="L14857" s="14"/>
      <c r="M14857" s="14"/>
      <c r="N14857" s="14"/>
      <c r="O14857" s="14"/>
      <c r="P14857" s="14"/>
    </row>
    <row r="14858" spans="9:16" x14ac:dyDescent="0.25">
      <c r="I14858" s="14"/>
      <c r="J14858" s="14"/>
      <c r="K14858" s="14"/>
      <c r="L14858" s="14"/>
      <c r="M14858" s="14"/>
      <c r="N14858" s="14"/>
      <c r="O14858" s="14"/>
      <c r="P14858" s="14"/>
    </row>
    <row r="14859" spans="9:16" x14ac:dyDescent="0.25">
      <c r="I14859" s="14"/>
      <c r="J14859" s="14"/>
      <c r="K14859" s="14"/>
      <c r="L14859" s="14"/>
      <c r="M14859" s="14"/>
      <c r="N14859" s="14"/>
      <c r="O14859" s="14"/>
      <c r="P14859" s="14"/>
    </row>
    <row r="14860" spans="9:16" x14ac:dyDescent="0.25">
      <c r="I14860" s="14"/>
      <c r="J14860" s="14"/>
      <c r="K14860" s="14"/>
      <c r="L14860" s="14"/>
      <c r="M14860" s="14"/>
      <c r="N14860" s="14"/>
      <c r="O14860" s="14"/>
      <c r="P14860" s="14"/>
    </row>
    <row r="14861" spans="9:16" x14ac:dyDescent="0.25">
      <c r="I14861" s="14"/>
      <c r="J14861" s="14"/>
      <c r="K14861" s="14"/>
      <c r="L14861" s="14"/>
      <c r="M14861" s="14"/>
      <c r="N14861" s="14"/>
      <c r="O14861" s="14"/>
      <c r="P14861" s="14"/>
    </row>
    <row r="14862" spans="9:16" x14ac:dyDescent="0.25">
      <c r="I14862" s="14"/>
      <c r="J14862" s="14"/>
      <c r="K14862" s="14"/>
      <c r="L14862" s="14"/>
      <c r="M14862" s="14"/>
      <c r="N14862" s="14"/>
      <c r="O14862" s="14"/>
      <c r="P14862" s="14"/>
    </row>
    <row r="14863" spans="9:16" x14ac:dyDescent="0.25">
      <c r="I14863" s="14"/>
      <c r="J14863" s="14"/>
      <c r="K14863" s="14"/>
      <c r="L14863" s="14"/>
      <c r="M14863" s="14"/>
      <c r="N14863" s="14"/>
      <c r="O14863" s="14"/>
      <c r="P14863" s="14"/>
    </row>
    <row r="14864" spans="9:16" x14ac:dyDescent="0.25">
      <c r="I14864" s="14"/>
      <c r="J14864" s="14"/>
      <c r="K14864" s="14"/>
      <c r="L14864" s="14"/>
      <c r="M14864" s="14"/>
      <c r="N14864" s="14"/>
      <c r="O14864" s="14"/>
      <c r="P14864" s="14"/>
    </row>
    <row r="14865" spans="9:16" x14ac:dyDescent="0.25">
      <c r="I14865" s="14"/>
      <c r="J14865" s="14"/>
      <c r="K14865" s="14"/>
      <c r="L14865" s="14"/>
      <c r="M14865" s="14"/>
      <c r="N14865" s="14"/>
      <c r="O14865" s="14"/>
      <c r="P14865" s="14"/>
    </row>
    <row r="14866" spans="9:16" x14ac:dyDescent="0.25">
      <c r="I14866" s="14"/>
      <c r="J14866" s="14"/>
      <c r="K14866" s="14"/>
      <c r="L14866" s="14"/>
      <c r="M14866" s="14"/>
      <c r="N14866" s="14"/>
      <c r="O14866" s="14"/>
      <c r="P14866" s="14"/>
    </row>
    <row r="14867" spans="9:16" x14ac:dyDescent="0.25">
      <c r="I14867" s="14"/>
      <c r="J14867" s="14"/>
      <c r="K14867" s="14"/>
      <c r="L14867" s="14"/>
      <c r="M14867" s="14"/>
      <c r="N14867" s="14"/>
      <c r="O14867" s="14"/>
      <c r="P14867" s="14"/>
    </row>
    <row r="14868" spans="9:16" x14ac:dyDescent="0.25">
      <c r="I14868" s="14"/>
      <c r="J14868" s="14"/>
      <c r="K14868" s="14"/>
      <c r="L14868" s="14"/>
      <c r="M14868" s="14"/>
      <c r="N14868" s="14"/>
      <c r="O14868" s="14"/>
      <c r="P14868" s="14"/>
    </row>
    <row r="14869" spans="9:16" x14ac:dyDescent="0.25">
      <c r="I14869" s="14"/>
      <c r="J14869" s="14"/>
      <c r="K14869" s="14"/>
      <c r="L14869" s="14"/>
      <c r="M14869" s="14"/>
      <c r="N14869" s="14"/>
      <c r="O14869" s="14"/>
      <c r="P14869" s="14"/>
    </row>
    <row r="14870" spans="9:16" x14ac:dyDescent="0.25">
      <c r="I14870" s="14"/>
      <c r="J14870" s="14"/>
      <c r="K14870" s="14"/>
      <c r="L14870" s="14"/>
      <c r="M14870" s="14"/>
      <c r="N14870" s="14"/>
      <c r="O14870" s="14"/>
      <c r="P14870" s="14"/>
    </row>
    <row r="14871" spans="9:16" x14ac:dyDescent="0.25">
      <c r="I14871" s="14"/>
      <c r="J14871" s="14"/>
      <c r="K14871" s="14"/>
      <c r="L14871" s="14"/>
      <c r="M14871" s="14"/>
      <c r="N14871" s="14"/>
      <c r="O14871" s="14"/>
      <c r="P14871" s="14"/>
    </row>
    <row r="14872" spans="9:16" x14ac:dyDescent="0.25">
      <c r="I14872" s="14"/>
      <c r="J14872" s="14"/>
      <c r="K14872" s="14"/>
      <c r="L14872" s="14"/>
      <c r="M14872" s="14"/>
      <c r="N14872" s="14"/>
      <c r="O14872" s="14"/>
      <c r="P14872" s="14"/>
    </row>
    <row r="14873" spans="9:16" x14ac:dyDescent="0.25">
      <c r="I14873" s="14"/>
      <c r="J14873" s="14"/>
      <c r="K14873" s="14"/>
      <c r="L14873" s="14"/>
      <c r="M14873" s="14"/>
      <c r="N14873" s="14"/>
      <c r="O14873" s="14"/>
      <c r="P14873" s="14"/>
    </row>
    <row r="14874" spans="9:16" x14ac:dyDescent="0.25">
      <c r="I14874" s="14"/>
      <c r="J14874" s="14"/>
      <c r="K14874" s="14"/>
      <c r="L14874" s="14"/>
      <c r="M14874" s="14"/>
      <c r="N14874" s="14"/>
      <c r="O14874" s="14"/>
      <c r="P14874" s="14"/>
    </row>
    <row r="14875" spans="9:16" x14ac:dyDescent="0.25">
      <c r="I14875" s="14"/>
      <c r="J14875" s="14"/>
      <c r="K14875" s="14"/>
      <c r="L14875" s="14"/>
      <c r="M14875" s="14"/>
      <c r="N14875" s="14"/>
      <c r="O14875" s="14"/>
      <c r="P14875" s="14"/>
    </row>
    <row r="14876" spans="9:16" x14ac:dyDescent="0.25">
      <c r="I14876" s="14"/>
      <c r="J14876" s="14"/>
      <c r="K14876" s="14"/>
      <c r="L14876" s="14"/>
      <c r="M14876" s="14"/>
      <c r="N14876" s="14"/>
      <c r="O14876" s="14"/>
      <c r="P14876" s="14"/>
    </row>
    <row r="14877" spans="9:16" x14ac:dyDescent="0.25">
      <c r="I14877" s="14"/>
      <c r="J14877" s="14"/>
      <c r="K14877" s="14"/>
      <c r="L14877" s="14"/>
      <c r="M14877" s="14"/>
      <c r="N14877" s="14"/>
      <c r="O14877" s="14"/>
      <c r="P14877" s="14"/>
    </row>
    <row r="14878" spans="9:16" x14ac:dyDescent="0.25">
      <c r="I14878" s="14"/>
      <c r="J14878" s="14"/>
      <c r="K14878" s="14"/>
      <c r="L14878" s="14"/>
      <c r="M14878" s="14"/>
      <c r="N14878" s="14"/>
      <c r="O14878" s="14"/>
      <c r="P14878" s="14"/>
    </row>
    <row r="14879" spans="9:16" x14ac:dyDescent="0.25">
      <c r="I14879" s="14"/>
      <c r="J14879" s="14"/>
      <c r="K14879" s="14"/>
      <c r="L14879" s="14"/>
      <c r="M14879" s="14"/>
      <c r="N14879" s="14"/>
      <c r="O14879" s="14"/>
      <c r="P14879" s="14"/>
    </row>
    <row r="14880" spans="9:16" x14ac:dyDescent="0.25">
      <c r="I14880" s="14"/>
      <c r="J14880" s="14"/>
      <c r="K14880" s="14"/>
      <c r="L14880" s="14"/>
      <c r="M14880" s="14"/>
      <c r="N14880" s="14"/>
      <c r="O14880" s="14"/>
      <c r="P14880" s="14"/>
    </row>
    <row r="14881" spans="9:16" x14ac:dyDescent="0.25">
      <c r="I14881" s="14"/>
      <c r="J14881" s="14"/>
      <c r="K14881" s="14"/>
      <c r="L14881" s="14"/>
      <c r="M14881" s="14"/>
      <c r="N14881" s="14"/>
      <c r="O14881" s="14"/>
      <c r="P14881" s="14"/>
    </row>
    <row r="14882" spans="9:16" x14ac:dyDescent="0.25">
      <c r="I14882" s="14"/>
      <c r="J14882" s="14"/>
      <c r="K14882" s="14"/>
      <c r="L14882" s="14"/>
      <c r="M14882" s="14"/>
      <c r="N14882" s="14"/>
      <c r="O14882" s="14"/>
      <c r="P14882" s="14"/>
    </row>
    <row r="14883" spans="9:16" x14ac:dyDescent="0.25">
      <c r="I14883" s="14"/>
      <c r="J14883" s="14"/>
      <c r="K14883" s="14"/>
      <c r="L14883" s="14"/>
      <c r="M14883" s="14"/>
      <c r="N14883" s="14"/>
      <c r="O14883" s="14"/>
      <c r="P14883" s="14"/>
    </row>
    <row r="14884" spans="9:16" x14ac:dyDescent="0.25">
      <c r="I14884" s="14"/>
      <c r="J14884" s="14"/>
      <c r="K14884" s="14"/>
      <c r="L14884" s="14"/>
      <c r="M14884" s="14"/>
      <c r="N14884" s="14"/>
      <c r="O14884" s="14"/>
      <c r="P14884" s="14"/>
    </row>
    <row r="14885" spans="9:16" x14ac:dyDescent="0.25">
      <c r="I14885" s="14"/>
      <c r="J14885" s="14"/>
      <c r="K14885" s="14"/>
      <c r="L14885" s="14"/>
      <c r="M14885" s="14"/>
      <c r="N14885" s="14"/>
      <c r="O14885" s="14"/>
      <c r="P14885" s="14"/>
    </row>
    <row r="14886" spans="9:16" x14ac:dyDescent="0.25">
      <c r="I14886" s="14"/>
      <c r="J14886" s="14"/>
      <c r="K14886" s="14"/>
      <c r="L14886" s="14"/>
      <c r="M14886" s="14"/>
      <c r="N14886" s="14"/>
      <c r="O14886" s="14"/>
      <c r="P14886" s="14"/>
    </row>
    <row r="14887" spans="9:16" x14ac:dyDescent="0.25">
      <c r="I14887" s="14"/>
      <c r="J14887" s="14"/>
      <c r="K14887" s="14"/>
      <c r="L14887" s="14"/>
      <c r="M14887" s="14"/>
      <c r="N14887" s="14"/>
      <c r="O14887" s="14"/>
      <c r="P14887" s="14"/>
    </row>
    <row r="14888" spans="9:16" x14ac:dyDescent="0.25">
      <c r="I14888" s="14"/>
      <c r="J14888" s="14"/>
      <c r="K14888" s="14"/>
      <c r="L14888" s="14"/>
      <c r="M14888" s="14"/>
      <c r="N14888" s="14"/>
      <c r="O14888" s="14"/>
      <c r="P14888" s="14"/>
    </row>
    <row r="14889" spans="9:16" x14ac:dyDescent="0.25">
      <c r="I14889" s="14"/>
      <c r="J14889" s="14"/>
      <c r="K14889" s="14"/>
      <c r="L14889" s="14"/>
      <c r="M14889" s="14"/>
      <c r="N14889" s="14"/>
      <c r="O14889" s="14"/>
      <c r="P14889" s="14"/>
    </row>
    <row r="14890" spans="9:16" x14ac:dyDescent="0.25">
      <c r="I14890" s="14"/>
      <c r="J14890" s="14"/>
      <c r="K14890" s="14"/>
      <c r="L14890" s="14"/>
      <c r="M14890" s="14"/>
      <c r="N14890" s="14"/>
      <c r="O14890" s="14"/>
      <c r="P14890" s="14"/>
    </row>
    <row r="14891" spans="9:16" x14ac:dyDescent="0.25">
      <c r="I14891" s="14"/>
      <c r="J14891" s="14"/>
      <c r="K14891" s="14"/>
      <c r="L14891" s="14"/>
      <c r="M14891" s="14"/>
      <c r="N14891" s="14"/>
      <c r="O14891" s="14"/>
      <c r="P14891" s="14"/>
    </row>
    <row r="14892" spans="9:16" x14ac:dyDescent="0.25">
      <c r="I14892" s="14"/>
      <c r="J14892" s="14"/>
      <c r="K14892" s="14"/>
      <c r="L14892" s="14"/>
      <c r="M14892" s="14"/>
      <c r="N14892" s="14"/>
      <c r="O14892" s="14"/>
      <c r="P14892" s="14"/>
    </row>
    <row r="14893" spans="9:16" x14ac:dyDescent="0.25">
      <c r="I14893" s="14"/>
      <c r="J14893" s="14"/>
      <c r="K14893" s="14"/>
      <c r="L14893" s="14"/>
      <c r="M14893" s="14"/>
      <c r="N14893" s="14"/>
      <c r="O14893" s="14"/>
      <c r="P14893" s="14"/>
    </row>
    <row r="14894" spans="9:16" x14ac:dyDescent="0.25">
      <c r="I14894" s="14"/>
      <c r="J14894" s="14"/>
      <c r="K14894" s="14"/>
      <c r="L14894" s="14"/>
      <c r="M14894" s="14"/>
      <c r="N14894" s="14"/>
      <c r="O14894" s="14"/>
      <c r="P14894" s="14"/>
    </row>
    <row r="14895" spans="9:16" x14ac:dyDescent="0.25">
      <c r="I14895" s="14"/>
      <c r="J14895" s="14"/>
      <c r="K14895" s="14"/>
      <c r="L14895" s="14"/>
      <c r="M14895" s="14"/>
      <c r="N14895" s="14"/>
      <c r="O14895" s="14"/>
      <c r="P14895" s="14"/>
    </row>
    <row r="14896" spans="9:16" x14ac:dyDescent="0.25">
      <c r="I14896" s="14"/>
      <c r="J14896" s="14"/>
      <c r="K14896" s="14"/>
      <c r="L14896" s="14"/>
      <c r="M14896" s="14"/>
      <c r="N14896" s="14"/>
      <c r="O14896" s="14"/>
      <c r="P14896" s="14"/>
    </row>
    <row r="14897" spans="9:16" x14ac:dyDescent="0.25">
      <c r="I14897" s="14"/>
      <c r="J14897" s="14"/>
      <c r="K14897" s="14"/>
      <c r="L14897" s="14"/>
      <c r="M14897" s="14"/>
      <c r="N14897" s="14"/>
      <c r="O14897" s="14"/>
      <c r="P14897" s="14"/>
    </row>
    <row r="14898" spans="9:16" x14ac:dyDescent="0.25">
      <c r="I14898" s="14"/>
      <c r="J14898" s="14"/>
      <c r="K14898" s="14"/>
      <c r="L14898" s="14"/>
      <c r="M14898" s="14"/>
      <c r="N14898" s="14"/>
      <c r="O14898" s="14"/>
      <c r="P14898" s="14"/>
    </row>
    <row r="14899" spans="9:16" x14ac:dyDescent="0.25">
      <c r="I14899" s="14"/>
      <c r="J14899" s="14"/>
      <c r="K14899" s="14"/>
      <c r="L14899" s="14"/>
      <c r="M14899" s="14"/>
      <c r="N14899" s="14"/>
      <c r="O14899" s="14"/>
      <c r="P14899" s="14"/>
    </row>
    <row r="14900" spans="9:16" x14ac:dyDescent="0.25">
      <c r="I14900" s="14"/>
      <c r="J14900" s="14"/>
      <c r="K14900" s="14"/>
      <c r="L14900" s="14"/>
      <c r="M14900" s="14"/>
      <c r="N14900" s="14"/>
      <c r="O14900" s="14"/>
      <c r="P14900" s="14"/>
    </row>
    <row r="14901" spans="9:16" x14ac:dyDescent="0.25">
      <c r="I14901" s="14"/>
      <c r="J14901" s="14"/>
      <c r="K14901" s="14"/>
      <c r="L14901" s="14"/>
      <c r="M14901" s="14"/>
      <c r="N14901" s="14"/>
      <c r="O14901" s="14"/>
      <c r="P14901" s="14"/>
    </row>
    <row r="14902" spans="9:16" x14ac:dyDescent="0.25">
      <c r="I14902" s="14"/>
      <c r="J14902" s="14"/>
      <c r="K14902" s="14"/>
      <c r="L14902" s="14"/>
      <c r="M14902" s="14"/>
      <c r="N14902" s="14"/>
      <c r="O14902" s="14"/>
      <c r="P14902" s="14"/>
    </row>
    <row r="14903" spans="9:16" x14ac:dyDescent="0.25">
      <c r="I14903" s="14"/>
      <c r="J14903" s="14"/>
      <c r="K14903" s="14"/>
      <c r="L14903" s="14"/>
      <c r="M14903" s="14"/>
      <c r="N14903" s="14"/>
      <c r="O14903" s="14"/>
      <c r="P14903" s="14"/>
    </row>
    <row r="14904" spans="9:16" x14ac:dyDescent="0.25">
      <c r="I14904" s="14"/>
      <c r="J14904" s="14"/>
      <c r="K14904" s="14"/>
      <c r="L14904" s="14"/>
      <c r="M14904" s="14"/>
      <c r="N14904" s="14"/>
      <c r="O14904" s="14"/>
      <c r="P14904" s="14"/>
    </row>
    <row r="14905" spans="9:16" x14ac:dyDescent="0.25">
      <c r="I14905" s="14"/>
      <c r="J14905" s="14"/>
      <c r="K14905" s="14"/>
      <c r="L14905" s="14"/>
      <c r="M14905" s="14"/>
      <c r="N14905" s="14"/>
      <c r="O14905" s="14"/>
      <c r="P14905" s="14"/>
    </row>
    <row r="14906" spans="9:16" x14ac:dyDescent="0.25">
      <c r="I14906" s="14"/>
      <c r="J14906" s="14"/>
      <c r="K14906" s="14"/>
      <c r="L14906" s="14"/>
      <c r="M14906" s="14"/>
      <c r="N14906" s="14"/>
      <c r="O14906" s="14"/>
      <c r="P14906" s="14"/>
    </row>
    <row r="14907" spans="9:16" x14ac:dyDescent="0.25">
      <c r="I14907" s="14"/>
      <c r="J14907" s="14"/>
      <c r="K14907" s="14"/>
      <c r="L14907" s="14"/>
      <c r="M14907" s="14"/>
      <c r="N14907" s="14"/>
      <c r="O14907" s="14"/>
      <c r="P14907" s="14"/>
    </row>
    <row r="14908" spans="9:16" x14ac:dyDescent="0.25">
      <c r="I14908" s="14"/>
      <c r="J14908" s="14"/>
      <c r="K14908" s="14"/>
      <c r="L14908" s="14"/>
      <c r="M14908" s="14"/>
      <c r="N14908" s="14"/>
      <c r="O14908" s="14"/>
      <c r="P14908" s="14"/>
    </row>
    <row r="14909" spans="9:16" x14ac:dyDescent="0.25">
      <c r="I14909" s="14"/>
      <c r="J14909" s="14"/>
      <c r="K14909" s="14"/>
      <c r="L14909" s="14"/>
      <c r="M14909" s="14"/>
      <c r="N14909" s="14"/>
      <c r="O14909" s="14"/>
      <c r="P14909" s="14"/>
    </row>
    <row r="14910" spans="9:16" x14ac:dyDescent="0.25">
      <c r="I14910" s="14"/>
      <c r="J14910" s="14"/>
      <c r="K14910" s="14"/>
      <c r="L14910" s="14"/>
      <c r="M14910" s="14"/>
      <c r="N14910" s="14"/>
      <c r="O14910" s="14"/>
      <c r="P14910" s="14"/>
    </row>
    <row r="14911" spans="9:16" x14ac:dyDescent="0.25">
      <c r="I14911" s="14"/>
      <c r="J14911" s="14"/>
      <c r="K14911" s="14"/>
      <c r="L14911" s="14"/>
      <c r="M14911" s="14"/>
      <c r="N14911" s="14"/>
      <c r="O14911" s="14"/>
      <c r="P14911" s="14"/>
    </row>
    <row r="14912" spans="9:16" x14ac:dyDescent="0.25">
      <c r="I14912" s="14"/>
      <c r="J14912" s="14"/>
      <c r="K14912" s="14"/>
      <c r="L14912" s="14"/>
      <c r="M14912" s="14"/>
      <c r="N14912" s="14"/>
      <c r="O14912" s="14"/>
      <c r="P14912" s="14"/>
    </row>
    <row r="14913" spans="9:16" x14ac:dyDescent="0.25">
      <c r="I14913" s="14"/>
      <c r="J14913" s="14"/>
      <c r="K14913" s="14"/>
      <c r="L14913" s="14"/>
      <c r="M14913" s="14"/>
      <c r="N14913" s="14"/>
      <c r="O14913" s="14"/>
      <c r="P14913" s="14"/>
    </row>
    <row r="14914" spans="9:16" x14ac:dyDescent="0.25">
      <c r="I14914" s="14"/>
      <c r="J14914" s="14"/>
      <c r="K14914" s="14"/>
      <c r="L14914" s="14"/>
      <c r="M14914" s="14"/>
      <c r="N14914" s="14"/>
      <c r="O14914" s="14"/>
      <c r="P14914" s="14"/>
    </row>
    <row r="14915" spans="9:16" x14ac:dyDescent="0.25">
      <c r="I14915" s="14"/>
      <c r="J14915" s="14"/>
      <c r="K14915" s="14"/>
      <c r="L14915" s="14"/>
      <c r="M14915" s="14"/>
      <c r="N14915" s="14"/>
      <c r="O14915" s="14"/>
      <c r="P14915" s="14"/>
    </row>
    <row r="14916" spans="9:16" x14ac:dyDescent="0.25">
      <c r="I14916" s="14"/>
      <c r="J14916" s="14"/>
      <c r="K14916" s="14"/>
      <c r="L14916" s="14"/>
      <c r="M14916" s="14"/>
      <c r="N14916" s="14"/>
      <c r="O14916" s="14"/>
      <c r="P14916" s="14"/>
    </row>
    <row r="14917" spans="9:16" x14ac:dyDescent="0.25">
      <c r="I14917" s="14"/>
      <c r="J14917" s="14"/>
      <c r="K14917" s="14"/>
      <c r="L14917" s="14"/>
      <c r="M14917" s="14"/>
      <c r="N14917" s="14"/>
      <c r="O14917" s="14"/>
      <c r="P14917" s="14"/>
    </row>
    <row r="14918" spans="9:16" x14ac:dyDescent="0.25">
      <c r="I14918" s="14"/>
      <c r="J14918" s="14"/>
      <c r="K14918" s="14"/>
      <c r="L14918" s="14"/>
      <c r="M14918" s="14"/>
      <c r="N14918" s="14"/>
      <c r="O14918" s="14"/>
      <c r="P14918" s="14"/>
    </row>
    <row r="14919" spans="9:16" x14ac:dyDescent="0.25">
      <c r="I14919" s="14"/>
      <c r="J14919" s="14"/>
      <c r="K14919" s="14"/>
      <c r="L14919" s="14"/>
      <c r="M14919" s="14"/>
      <c r="N14919" s="14"/>
      <c r="O14919" s="14"/>
      <c r="P14919" s="14"/>
    </row>
    <row r="14920" spans="9:16" x14ac:dyDescent="0.25">
      <c r="I14920" s="14"/>
      <c r="J14920" s="14"/>
      <c r="K14920" s="14"/>
      <c r="L14920" s="14"/>
      <c r="M14920" s="14"/>
      <c r="N14920" s="14"/>
      <c r="O14920" s="14"/>
      <c r="P14920" s="14"/>
    </row>
    <row r="14921" spans="9:16" x14ac:dyDescent="0.25">
      <c r="I14921" s="14"/>
      <c r="J14921" s="14"/>
      <c r="K14921" s="14"/>
      <c r="L14921" s="14"/>
      <c r="M14921" s="14"/>
      <c r="N14921" s="14"/>
      <c r="O14921" s="14"/>
      <c r="P14921" s="14"/>
    </row>
    <row r="14922" spans="9:16" x14ac:dyDescent="0.25">
      <c r="I14922" s="14"/>
      <c r="J14922" s="14"/>
      <c r="K14922" s="14"/>
      <c r="L14922" s="14"/>
      <c r="M14922" s="14"/>
      <c r="N14922" s="14"/>
      <c r="O14922" s="14"/>
      <c r="P14922" s="14"/>
    </row>
    <row r="14923" spans="9:16" x14ac:dyDescent="0.25">
      <c r="I14923" s="14"/>
      <c r="J14923" s="14"/>
      <c r="K14923" s="14"/>
      <c r="L14923" s="14"/>
      <c r="M14923" s="14"/>
      <c r="N14923" s="14"/>
      <c r="O14923" s="14"/>
      <c r="P14923" s="14"/>
    </row>
    <row r="14924" spans="9:16" x14ac:dyDescent="0.25">
      <c r="I14924" s="14"/>
      <c r="J14924" s="14"/>
      <c r="K14924" s="14"/>
      <c r="L14924" s="14"/>
      <c r="M14924" s="14"/>
      <c r="N14924" s="14"/>
      <c r="O14924" s="14"/>
      <c r="P14924" s="14"/>
    </row>
    <row r="14925" spans="9:16" x14ac:dyDescent="0.25">
      <c r="I14925" s="14"/>
      <c r="J14925" s="14"/>
      <c r="K14925" s="14"/>
      <c r="L14925" s="14"/>
      <c r="M14925" s="14"/>
      <c r="N14925" s="14"/>
      <c r="O14925" s="14"/>
      <c r="P14925" s="14"/>
    </row>
    <row r="14926" spans="9:16" x14ac:dyDescent="0.25">
      <c r="I14926" s="14"/>
      <c r="J14926" s="14"/>
      <c r="K14926" s="14"/>
      <c r="L14926" s="14"/>
      <c r="M14926" s="14"/>
      <c r="N14926" s="14"/>
      <c r="O14926" s="14"/>
      <c r="P14926" s="14"/>
    </row>
    <row r="14927" spans="9:16" x14ac:dyDescent="0.25">
      <c r="I14927" s="14"/>
      <c r="J14927" s="14"/>
      <c r="K14927" s="14"/>
      <c r="L14927" s="14"/>
      <c r="M14927" s="14"/>
      <c r="N14927" s="14"/>
      <c r="O14927" s="14"/>
      <c r="P14927" s="14"/>
    </row>
    <row r="14928" spans="9:16" x14ac:dyDescent="0.25">
      <c r="I14928" s="14"/>
      <c r="J14928" s="14"/>
      <c r="K14928" s="14"/>
      <c r="L14928" s="14"/>
      <c r="M14928" s="14"/>
      <c r="N14928" s="14"/>
      <c r="O14928" s="14"/>
      <c r="P14928" s="14"/>
    </row>
    <row r="14929" spans="9:16" x14ac:dyDescent="0.25">
      <c r="I14929" s="14"/>
      <c r="J14929" s="14"/>
      <c r="K14929" s="14"/>
      <c r="L14929" s="14"/>
      <c r="M14929" s="14"/>
      <c r="N14929" s="14"/>
      <c r="O14929" s="14"/>
      <c r="P14929" s="14"/>
    </row>
    <row r="14930" spans="9:16" x14ac:dyDescent="0.25">
      <c r="I14930" s="14"/>
      <c r="J14930" s="14"/>
      <c r="K14930" s="14"/>
      <c r="L14930" s="14"/>
      <c r="M14930" s="14"/>
      <c r="N14930" s="14"/>
      <c r="O14930" s="14"/>
      <c r="P14930" s="14"/>
    </row>
    <row r="14931" spans="9:16" x14ac:dyDescent="0.25">
      <c r="I14931" s="14"/>
      <c r="J14931" s="14"/>
      <c r="K14931" s="14"/>
      <c r="L14931" s="14"/>
      <c r="M14931" s="14"/>
      <c r="N14931" s="14"/>
      <c r="O14931" s="14"/>
      <c r="P14931" s="14"/>
    </row>
    <row r="14932" spans="9:16" x14ac:dyDescent="0.25">
      <c r="I14932" s="14"/>
      <c r="J14932" s="14"/>
      <c r="K14932" s="14"/>
      <c r="L14932" s="14"/>
      <c r="M14932" s="14"/>
      <c r="N14932" s="14"/>
      <c r="O14932" s="14"/>
      <c r="P14932" s="14"/>
    </row>
    <row r="14933" spans="9:16" x14ac:dyDescent="0.25">
      <c r="I14933" s="14"/>
      <c r="J14933" s="14"/>
      <c r="K14933" s="14"/>
      <c r="L14933" s="14"/>
      <c r="M14933" s="14"/>
      <c r="N14933" s="14"/>
      <c r="O14933" s="14"/>
      <c r="P14933" s="14"/>
    </row>
    <row r="14934" spans="9:16" x14ac:dyDescent="0.25">
      <c r="I14934" s="14"/>
      <c r="J14934" s="14"/>
      <c r="K14934" s="14"/>
      <c r="L14934" s="14"/>
      <c r="M14934" s="14"/>
      <c r="N14934" s="14"/>
      <c r="O14934" s="14"/>
      <c r="P14934" s="14"/>
    </row>
    <row r="14935" spans="9:16" x14ac:dyDescent="0.25">
      <c r="I14935" s="14"/>
      <c r="J14935" s="14"/>
      <c r="K14935" s="14"/>
      <c r="L14935" s="14"/>
      <c r="M14935" s="14"/>
      <c r="N14935" s="14"/>
      <c r="O14935" s="14"/>
      <c r="P14935" s="14"/>
    </row>
    <row r="14936" spans="9:16" x14ac:dyDescent="0.25">
      <c r="I14936" s="14"/>
      <c r="J14936" s="14"/>
      <c r="K14936" s="14"/>
      <c r="L14936" s="14"/>
      <c r="M14936" s="14"/>
      <c r="N14936" s="14"/>
      <c r="O14936" s="14"/>
      <c r="P14936" s="14"/>
    </row>
    <row r="14937" spans="9:16" x14ac:dyDescent="0.25">
      <c r="I14937" s="14"/>
      <c r="J14937" s="14"/>
      <c r="K14937" s="14"/>
      <c r="L14937" s="14"/>
      <c r="M14937" s="14"/>
      <c r="N14937" s="14"/>
      <c r="O14937" s="14"/>
      <c r="P14937" s="14"/>
    </row>
    <row r="14938" spans="9:16" x14ac:dyDescent="0.25">
      <c r="I14938" s="14"/>
      <c r="J14938" s="14"/>
      <c r="K14938" s="14"/>
      <c r="L14938" s="14"/>
      <c r="M14938" s="14"/>
      <c r="N14938" s="14"/>
      <c r="O14938" s="14"/>
      <c r="P14938" s="14"/>
    </row>
    <row r="14939" spans="9:16" x14ac:dyDescent="0.25">
      <c r="I14939" s="14"/>
      <c r="J14939" s="14"/>
      <c r="K14939" s="14"/>
      <c r="L14939" s="14"/>
      <c r="M14939" s="14"/>
      <c r="N14939" s="14"/>
      <c r="O14939" s="14"/>
      <c r="P14939" s="14"/>
    </row>
    <row r="14940" spans="9:16" x14ac:dyDescent="0.25">
      <c r="I14940" s="14"/>
      <c r="J14940" s="14"/>
      <c r="K14940" s="14"/>
      <c r="L14940" s="14"/>
      <c r="M14940" s="14"/>
      <c r="N14940" s="14"/>
      <c r="O14940" s="14"/>
      <c r="P14940" s="14"/>
    </row>
    <row r="14941" spans="9:16" x14ac:dyDescent="0.25">
      <c r="I14941" s="14"/>
      <c r="J14941" s="14"/>
      <c r="K14941" s="14"/>
      <c r="L14941" s="14"/>
      <c r="M14941" s="14"/>
      <c r="N14941" s="14"/>
      <c r="O14941" s="14"/>
      <c r="P14941" s="14"/>
    </row>
    <row r="14942" spans="9:16" x14ac:dyDescent="0.25">
      <c r="I14942" s="14"/>
      <c r="J14942" s="14"/>
      <c r="K14942" s="14"/>
      <c r="L14942" s="14"/>
      <c r="M14942" s="14"/>
      <c r="N14942" s="14"/>
      <c r="O14942" s="14"/>
      <c r="P14942" s="14"/>
    </row>
    <row r="14943" spans="9:16" x14ac:dyDescent="0.25">
      <c r="I14943" s="14"/>
      <c r="J14943" s="14"/>
      <c r="K14943" s="14"/>
      <c r="L14943" s="14"/>
      <c r="M14943" s="14"/>
      <c r="N14943" s="14"/>
      <c r="O14943" s="14"/>
      <c r="P14943" s="14"/>
    </row>
    <row r="14944" spans="9:16" x14ac:dyDescent="0.25">
      <c r="I14944" s="14"/>
      <c r="J14944" s="14"/>
      <c r="K14944" s="14"/>
      <c r="L14944" s="14"/>
      <c r="M14944" s="14"/>
      <c r="N14944" s="14"/>
      <c r="O14944" s="14"/>
      <c r="P14944" s="14"/>
    </row>
    <row r="14945" spans="9:16" x14ac:dyDescent="0.25">
      <c r="I14945" s="14"/>
      <c r="J14945" s="14"/>
      <c r="K14945" s="14"/>
      <c r="L14945" s="14"/>
      <c r="M14945" s="14"/>
      <c r="N14945" s="14"/>
      <c r="O14945" s="14"/>
      <c r="P14945" s="14"/>
    </row>
    <row r="14946" spans="9:16" x14ac:dyDescent="0.25">
      <c r="I14946" s="14"/>
      <c r="J14946" s="14"/>
      <c r="K14946" s="14"/>
      <c r="L14946" s="14"/>
      <c r="M14946" s="14"/>
      <c r="N14946" s="14"/>
      <c r="O14946" s="14"/>
      <c r="P14946" s="14"/>
    </row>
    <row r="14947" spans="9:16" x14ac:dyDescent="0.25">
      <c r="I14947" s="14"/>
      <c r="J14947" s="14"/>
      <c r="K14947" s="14"/>
      <c r="L14947" s="14"/>
      <c r="M14947" s="14"/>
      <c r="N14947" s="14"/>
      <c r="O14947" s="14"/>
      <c r="P14947" s="14"/>
    </row>
    <row r="14948" spans="9:16" x14ac:dyDescent="0.25">
      <c r="I14948" s="14"/>
      <c r="J14948" s="14"/>
      <c r="K14948" s="14"/>
      <c r="L14948" s="14"/>
      <c r="M14948" s="14"/>
      <c r="N14948" s="14"/>
      <c r="O14948" s="14"/>
      <c r="P14948" s="14"/>
    </row>
    <row r="14949" spans="9:16" x14ac:dyDescent="0.25">
      <c r="I14949" s="14"/>
      <c r="J14949" s="14"/>
      <c r="K14949" s="14"/>
      <c r="L14949" s="14"/>
      <c r="M14949" s="14"/>
      <c r="N14949" s="14"/>
      <c r="O14949" s="14"/>
      <c r="P14949" s="14"/>
    </row>
    <row r="14950" spans="9:16" x14ac:dyDescent="0.25">
      <c r="I14950" s="14"/>
      <c r="J14950" s="14"/>
      <c r="K14950" s="14"/>
      <c r="L14950" s="14"/>
      <c r="M14950" s="14"/>
      <c r="N14950" s="14"/>
      <c r="O14950" s="14"/>
      <c r="P14950" s="14"/>
    </row>
    <row r="14951" spans="9:16" x14ac:dyDescent="0.25">
      <c r="I14951" s="14"/>
      <c r="J14951" s="14"/>
      <c r="K14951" s="14"/>
      <c r="L14951" s="14"/>
      <c r="M14951" s="14"/>
      <c r="N14951" s="14"/>
      <c r="O14951" s="14"/>
      <c r="P14951" s="14"/>
    </row>
    <row r="14952" spans="9:16" x14ac:dyDescent="0.25">
      <c r="I14952" s="14"/>
      <c r="J14952" s="14"/>
      <c r="K14952" s="14"/>
      <c r="L14952" s="14"/>
      <c r="M14952" s="14"/>
      <c r="N14952" s="14"/>
      <c r="O14952" s="14"/>
      <c r="P14952" s="14"/>
    </row>
    <row r="14953" spans="9:16" x14ac:dyDescent="0.25">
      <c r="I14953" s="14"/>
      <c r="J14953" s="14"/>
      <c r="K14953" s="14"/>
      <c r="L14953" s="14"/>
      <c r="M14953" s="14"/>
      <c r="N14953" s="14"/>
      <c r="O14953" s="14"/>
      <c r="P14953" s="14"/>
    </row>
    <row r="14954" spans="9:16" x14ac:dyDescent="0.25">
      <c r="I14954" s="14"/>
      <c r="J14954" s="14"/>
      <c r="K14954" s="14"/>
      <c r="L14954" s="14"/>
      <c r="M14954" s="14"/>
      <c r="N14954" s="14"/>
      <c r="O14954" s="14"/>
      <c r="P14954" s="14"/>
    </row>
    <row r="14955" spans="9:16" x14ac:dyDescent="0.25">
      <c r="I14955" s="14"/>
      <c r="J14955" s="14"/>
      <c r="K14955" s="14"/>
      <c r="L14955" s="14"/>
      <c r="M14955" s="14"/>
      <c r="N14955" s="14"/>
      <c r="O14955" s="14"/>
      <c r="P14955" s="14"/>
    </row>
    <row r="14956" spans="9:16" x14ac:dyDescent="0.25">
      <c r="I14956" s="14"/>
      <c r="J14956" s="14"/>
      <c r="K14956" s="14"/>
      <c r="L14956" s="14"/>
      <c r="M14956" s="14"/>
      <c r="N14956" s="14"/>
      <c r="O14956" s="14"/>
      <c r="P14956" s="14"/>
    </row>
    <row r="14957" spans="9:16" x14ac:dyDescent="0.25">
      <c r="I14957" s="14"/>
      <c r="J14957" s="14"/>
      <c r="K14957" s="14"/>
      <c r="L14957" s="14"/>
      <c r="M14957" s="14"/>
      <c r="N14957" s="14"/>
      <c r="O14957" s="14"/>
      <c r="P14957" s="14"/>
    </row>
    <row r="14958" spans="9:16" x14ac:dyDescent="0.25">
      <c r="I14958" s="14"/>
      <c r="J14958" s="14"/>
      <c r="K14958" s="14"/>
      <c r="L14958" s="14"/>
      <c r="M14958" s="14"/>
      <c r="N14958" s="14"/>
      <c r="O14958" s="14"/>
      <c r="P14958" s="14"/>
    </row>
    <row r="14959" spans="9:16" x14ac:dyDescent="0.25">
      <c r="I14959" s="14"/>
      <c r="J14959" s="14"/>
      <c r="K14959" s="14"/>
      <c r="L14959" s="14"/>
      <c r="M14959" s="14"/>
      <c r="N14959" s="14"/>
      <c r="O14959" s="14"/>
      <c r="P14959" s="14"/>
    </row>
    <row r="14960" spans="9:16" x14ac:dyDescent="0.25">
      <c r="I14960" s="14"/>
      <c r="J14960" s="14"/>
      <c r="K14960" s="14"/>
      <c r="L14960" s="14"/>
      <c r="M14960" s="14"/>
      <c r="N14960" s="14"/>
      <c r="O14960" s="14"/>
      <c r="P14960" s="14"/>
    </row>
    <row r="14961" spans="9:16" x14ac:dyDescent="0.25">
      <c r="I14961" s="14"/>
      <c r="J14961" s="14"/>
      <c r="K14961" s="14"/>
      <c r="L14961" s="14"/>
      <c r="M14961" s="14"/>
      <c r="N14961" s="14"/>
      <c r="O14961" s="14"/>
      <c r="P14961" s="14"/>
    </row>
    <row r="14962" spans="9:16" x14ac:dyDescent="0.25">
      <c r="I14962" s="14"/>
      <c r="J14962" s="14"/>
      <c r="K14962" s="14"/>
      <c r="L14962" s="14"/>
      <c r="M14962" s="14"/>
      <c r="N14962" s="14"/>
      <c r="O14962" s="14"/>
      <c r="P14962" s="14"/>
    </row>
    <row r="14963" spans="9:16" x14ac:dyDescent="0.25">
      <c r="I14963" s="14"/>
      <c r="J14963" s="14"/>
      <c r="K14963" s="14"/>
      <c r="L14963" s="14"/>
      <c r="M14963" s="14"/>
      <c r="N14963" s="14"/>
      <c r="O14963" s="14"/>
      <c r="P14963" s="14"/>
    </row>
    <row r="14964" spans="9:16" x14ac:dyDescent="0.25">
      <c r="I14964" s="14"/>
      <c r="J14964" s="14"/>
      <c r="K14964" s="14"/>
      <c r="L14964" s="14"/>
      <c r="M14964" s="14"/>
      <c r="N14964" s="14"/>
      <c r="O14964" s="14"/>
      <c r="P14964" s="14"/>
    </row>
    <row r="14965" spans="9:16" x14ac:dyDescent="0.25">
      <c r="I14965" s="14"/>
      <c r="J14965" s="14"/>
      <c r="K14965" s="14"/>
      <c r="L14965" s="14"/>
      <c r="M14965" s="14"/>
      <c r="N14965" s="14"/>
      <c r="O14965" s="14"/>
      <c r="P14965" s="14"/>
    </row>
    <row r="14966" spans="9:16" x14ac:dyDescent="0.25">
      <c r="I14966" s="14"/>
      <c r="J14966" s="14"/>
      <c r="K14966" s="14"/>
      <c r="L14966" s="14"/>
      <c r="M14966" s="14"/>
      <c r="N14966" s="14"/>
      <c r="O14966" s="14"/>
      <c r="P14966" s="14"/>
    </row>
    <row r="14967" spans="9:16" x14ac:dyDescent="0.25">
      <c r="I14967" s="14"/>
      <c r="J14967" s="14"/>
      <c r="K14967" s="14"/>
      <c r="L14967" s="14"/>
      <c r="M14967" s="14"/>
      <c r="N14967" s="14"/>
      <c r="O14967" s="14"/>
      <c r="P14967" s="14"/>
    </row>
    <row r="14968" spans="9:16" x14ac:dyDescent="0.25">
      <c r="I14968" s="14"/>
      <c r="J14968" s="14"/>
      <c r="K14968" s="14"/>
      <c r="L14968" s="14"/>
      <c r="M14968" s="14"/>
      <c r="N14968" s="14"/>
      <c r="O14968" s="14"/>
      <c r="P14968" s="14"/>
    </row>
    <row r="14969" spans="9:16" x14ac:dyDescent="0.25">
      <c r="I14969" s="14"/>
      <c r="J14969" s="14"/>
      <c r="K14969" s="14"/>
      <c r="L14969" s="14"/>
      <c r="M14969" s="14"/>
      <c r="N14969" s="14"/>
      <c r="O14969" s="14"/>
      <c r="P14969" s="14"/>
    </row>
    <row r="14970" spans="9:16" x14ac:dyDescent="0.25">
      <c r="I14970" s="14"/>
      <c r="J14970" s="14"/>
      <c r="K14970" s="14"/>
      <c r="L14970" s="14"/>
      <c r="M14970" s="14"/>
      <c r="N14970" s="14"/>
      <c r="O14970" s="14"/>
      <c r="P14970" s="14"/>
    </row>
    <row r="14971" spans="9:16" x14ac:dyDescent="0.25">
      <c r="I14971" s="14"/>
      <c r="J14971" s="14"/>
      <c r="K14971" s="14"/>
      <c r="L14971" s="14"/>
      <c r="M14971" s="14"/>
      <c r="N14971" s="14"/>
      <c r="O14971" s="14"/>
      <c r="P14971" s="14"/>
    </row>
    <row r="14972" spans="9:16" x14ac:dyDescent="0.25">
      <c r="I14972" s="14"/>
      <c r="J14972" s="14"/>
      <c r="K14972" s="14"/>
      <c r="L14972" s="14"/>
      <c r="M14972" s="14"/>
      <c r="N14972" s="14"/>
      <c r="O14972" s="14"/>
      <c r="P14972" s="14"/>
    </row>
    <row r="14973" spans="9:16" x14ac:dyDescent="0.25">
      <c r="I14973" s="14"/>
      <c r="J14973" s="14"/>
      <c r="K14973" s="14"/>
      <c r="L14973" s="14"/>
      <c r="M14973" s="14"/>
      <c r="N14973" s="14"/>
      <c r="O14973" s="14"/>
      <c r="P14973" s="14"/>
    </row>
    <row r="14974" spans="9:16" x14ac:dyDescent="0.25">
      <c r="I14974" s="14"/>
      <c r="J14974" s="14"/>
      <c r="K14974" s="14"/>
      <c r="L14974" s="14"/>
      <c r="M14974" s="14"/>
      <c r="N14974" s="14"/>
      <c r="O14974" s="14"/>
      <c r="P14974" s="14"/>
    </row>
    <row r="14975" spans="9:16" x14ac:dyDescent="0.25">
      <c r="I14975" s="14"/>
      <c r="J14975" s="14"/>
      <c r="K14975" s="14"/>
      <c r="L14975" s="14"/>
      <c r="M14975" s="14"/>
      <c r="N14975" s="14"/>
      <c r="O14975" s="14"/>
      <c r="P14975" s="14"/>
    </row>
    <row r="14976" spans="9:16" x14ac:dyDescent="0.25">
      <c r="I14976" s="14"/>
      <c r="J14976" s="14"/>
      <c r="K14976" s="14"/>
      <c r="L14976" s="14"/>
      <c r="M14976" s="14"/>
      <c r="N14976" s="14"/>
      <c r="O14976" s="14"/>
      <c r="P14976" s="14"/>
    </row>
    <row r="14977" spans="9:16" x14ac:dyDescent="0.25">
      <c r="I14977" s="14"/>
      <c r="J14977" s="14"/>
      <c r="K14977" s="14"/>
      <c r="L14977" s="14"/>
      <c r="M14977" s="14"/>
      <c r="N14977" s="14"/>
      <c r="O14977" s="14"/>
      <c r="P14977" s="14"/>
    </row>
    <row r="14978" spans="9:16" x14ac:dyDescent="0.25">
      <c r="I14978" s="14"/>
      <c r="J14978" s="14"/>
      <c r="K14978" s="14"/>
      <c r="L14978" s="14"/>
      <c r="M14978" s="14"/>
      <c r="N14978" s="14"/>
      <c r="O14978" s="14"/>
      <c r="P14978" s="14"/>
    </row>
    <row r="14979" spans="9:16" x14ac:dyDescent="0.25">
      <c r="I14979" s="14"/>
      <c r="J14979" s="14"/>
      <c r="K14979" s="14"/>
      <c r="L14979" s="14"/>
      <c r="M14979" s="14"/>
      <c r="N14979" s="14"/>
      <c r="O14979" s="14"/>
      <c r="P14979" s="14"/>
    </row>
    <row r="14980" spans="9:16" x14ac:dyDescent="0.25">
      <c r="I14980" s="14"/>
      <c r="J14980" s="14"/>
      <c r="K14980" s="14"/>
      <c r="L14980" s="14"/>
      <c r="M14980" s="14"/>
      <c r="N14980" s="14"/>
      <c r="O14980" s="14"/>
      <c r="P14980" s="14"/>
    </row>
    <row r="14981" spans="9:16" x14ac:dyDescent="0.25">
      <c r="I14981" s="14"/>
      <c r="J14981" s="14"/>
      <c r="K14981" s="14"/>
      <c r="L14981" s="14"/>
      <c r="M14981" s="14"/>
      <c r="N14981" s="14"/>
      <c r="O14981" s="14"/>
      <c r="P14981" s="14"/>
    </row>
    <row r="14982" spans="9:16" x14ac:dyDescent="0.25">
      <c r="I14982" s="14"/>
      <c r="J14982" s="14"/>
      <c r="K14982" s="14"/>
      <c r="L14982" s="14"/>
      <c r="M14982" s="14"/>
      <c r="N14982" s="14"/>
      <c r="O14982" s="14"/>
      <c r="P14982" s="14"/>
    </row>
    <row r="14983" spans="9:16" x14ac:dyDescent="0.25">
      <c r="I14983" s="14"/>
      <c r="J14983" s="14"/>
      <c r="K14983" s="14"/>
      <c r="L14983" s="14"/>
      <c r="M14983" s="14"/>
      <c r="N14983" s="14"/>
      <c r="O14983" s="14"/>
      <c r="P14983" s="14"/>
    </row>
    <row r="14984" spans="9:16" x14ac:dyDescent="0.25">
      <c r="I14984" s="14"/>
      <c r="J14984" s="14"/>
      <c r="K14984" s="14"/>
      <c r="L14984" s="14"/>
      <c r="M14984" s="14"/>
      <c r="N14984" s="14"/>
      <c r="O14984" s="14"/>
      <c r="P14984" s="14"/>
    </row>
    <row r="14985" spans="9:16" x14ac:dyDescent="0.25">
      <c r="I14985" s="14"/>
      <c r="J14985" s="14"/>
      <c r="K14985" s="14"/>
      <c r="L14985" s="14"/>
      <c r="M14985" s="14"/>
      <c r="N14985" s="14"/>
      <c r="O14985" s="14"/>
      <c r="P14985" s="14"/>
    </row>
    <row r="14986" spans="9:16" x14ac:dyDescent="0.25">
      <c r="I14986" s="14"/>
      <c r="J14986" s="14"/>
      <c r="K14986" s="14"/>
      <c r="L14986" s="14"/>
      <c r="M14986" s="14"/>
      <c r="N14986" s="14"/>
      <c r="O14986" s="14"/>
      <c r="P14986" s="14"/>
    </row>
    <row r="14987" spans="9:16" x14ac:dyDescent="0.25">
      <c r="I14987" s="14"/>
      <c r="J14987" s="14"/>
      <c r="K14987" s="14"/>
      <c r="L14987" s="14"/>
      <c r="M14987" s="14"/>
      <c r="N14987" s="14"/>
      <c r="O14987" s="14"/>
      <c r="P14987" s="14"/>
    </row>
    <row r="14988" spans="9:16" x14ac:dyDescent="0.25">
      <c r="I14988" s="14"/>
      <c r="J14988" s="14"/>
      <c r="K14988" s="14"/>
      <c r="L14988" s="14"/>
      <c r="M14988" s="14"/>
      <c r="N14988" s="14"/>
      <c r="O14988" s="14"/>
      <c r="P14988" s="14"/>
    </row>
    <row r="14989" spans="9:16" x14ac:dyDescent="0.25">
      <c r="I14989" s="14"/>
      <c r="J14989" s="14"/>
      <c r="K14989" s="14"/>
      <c r="L14989" s="14"/>
      <c r="M14989" s="14"/>
      <c r="N14989" s="14"/>
      <c r="O14989" s="14"/>
      <c r="P14989" s="14"/>
    </row>
    <row r="14990" spans="9:16" x14ac:dyDescent="0.25">
      <c r="I14990" s="14"/>
      <c r="J14990" s="14"/>
      <c r="K14990" s="14"/>
      <c r="L14990" s="14"/>
      <c r="M14990" s="14"/>
      <c r="N14990" s="14"/>
      <c r="O14990" s="14"/>
      <c r="P14990" s="14"/>
    </row>
    <row r="14991" spans="9:16" x14ac:dyDescent="0.25">
      <c r="I14991" s="14"/>
      <c r="J14991" s="14"/>
      <c r="K14991" s="14"/>
      <c r="L14991" s="14"/>
      <c r="M14991" s="14"/>
      <c r="N14991" s="14"/>
      <c r="O14991" s="14"/>
      <c r="P14991" s="14"/>
    </row>
    <row r="14992" spans="9:16" x14ac:dyDescent="0.25">
      <c r="I14992" s="14"/>
      <c r="J14992" s="14"/>
      <c r="K14992" s="14"/>
      <c r="L14992" s="14"/>
      <c r="M14992" s="14"/>
      <c r="N14992" s="14"/>
      <c r="O14992" s="14"/>
      <c r="P14992" s="14"/>
    </row>
    <row r="14993" spans="9:16" x14ac:dyDescent="0.25">
      <c r="I14993" s="14"/>
      <c r="J14993" s="14"/>
      <c r="K14993" s="14"/>
      <c r="L14993" s="14"/>
      <c r="M14993" s="14"/>
      <c r="N14993" s="14"/>
      <c r="O14993" s="14"/>
      <c r="P14993" s="14"/>
    </row>
    <row r="14994" spans="9:16" x14ac:dyDescent="0.25">
      <c r="I14994" s="14"/>
      <c r="J14994" s="14"/>
      <c r="K14994" s="14"/>
      <c r="L14994" s="14"/>
      <c r="M14994" s="14"/>
      <c r="N14994" s="14"/>
      <c r="O14994" s="14"/>
      <c r="P14994" s="14"/>
    </row>
    <row r="14995" spans="9:16" x14ac:dyDescent="0.25">
      <c r="I14995" s="14"/>
      <c r="J14995" s="14"/>
      <c r="K14995" s="14"/>
      <c r="L14995" s="14"/>
      <c r="M14995" s="14"/>
      <c r="N14995" s="14"/>
      <c r="O14995" s="14"/>
      <c r="P14995" s="14"/>
    </row>
    <row r="14996" spans="9:16" x14ac:dyDescent="0.25">
      <c r="I14996" s="14"/>
      <c r="J14996" s="14"/>
      <c r="K14996" s="14"/>
      <c r="L14996" s="14"/>
      <c r="M14996" s="14"/>
      <c r="N14996" s="14"/>
      <c r="O14996" s="14"/>
      <c r="P14996" s="14"/>
    </row>
    <row r="14997" spans="9:16" x14ac:dyDescent="0.25">
      <c r="I14997" s="14"/>
      <c r="J14997" s="14"/>
      <c r="K14997" s="14"/>
      <c r="L14997" s="14"/>
      <c r="M14997" s="14"/>
      <c r="N14997" s="14"/>
      <c r="O14997" s="14"/>
      <c r="P14997" s="14"/>
    </row>
    <row r="14998" spans="9:16" x14ac:dyDescent="0.25">
      <c r="I14998" s="14"/>
      <c r="J14998" s="14"/>
      <c r="K14998" s="14"/>
      <c r="L14998" s="14"/>
      <c r="M14998" s="14"/>
      <c r="N14998" s="14"/>
      <c r="O14998" s="14"/>
      <c r="P14998" s="14"/>
    </row>
    <row r="14999" spans="9:16" x14ac:dyDescent="0.25">
      <c r="I14999" s="14"/>
      <c r="J14999" s="14"/>
      <c r="K14999" s="14"/>
      <c r="L14999" s="14"/>
      <c r="M14999" s="14"/>
      <c r="N14999" s="14"/>
      <c r="O14999" s="14"/>
      <c r="P14999" s="14"/>
    </row>
    <row r="15000" spans="9:16" x14ac:dyDescent="0.25">
      <c r="I15000" s="14"/>
      <c r="J15000" s="14"/>
      <c r="K15000" s="14"/>
      <c r="L15000" s="14"/>
      <c r="M15000" s="14"/>
      <c r="N15000" s="14"/>
      <c r="O15000" s="14"/>
      <c r="P15000" s="14"/>
    </row>
    <row r="15001" spans="9:16" x14ac:dyDescent="0.25">
      <c r="I15001" s="14"/>
      <c r="J15001" s="14"/>
      <c r="K15001" s="14"/>
      <c r="L15001" s="14"/>
      <c r="M15001" s="14"/>
      <c r="N15001" s="14"/>
      <c r="O15001" s="14"/>
      <c r="P15001" s="14"/>
    </row>
    <row r="15002" spans="9:16" x14ac:dyDescent="0.25">
      <c r="I15002" s="14"/>
      <c r="J15002" s="14"/>
      <c r="K15002" s="14"/>
      <c r="L15002" s="14"/>
      <c r="M15002" s="14"/>
      <c r="N15002" s="14"/>
      <c r="O15002" s="14"/>
      <c r="P15002" s="14"/>
    </row>
    <row r="15003" spans="9:16" x14ac:dyDescent="0.25">
      <c r="I15003" s="14"/>
      <c r="J15003" s="14"/>
      <c r="K15003" s="14"/>
      <c r="L15003" s="14"/>
      <c r="M15003" s="14"/>
      <c r="N15003" s="14"/>
      <c r="O15003" s="14"/>
      <c r="P15003" s="14"/>
    </row>
    <row r="15004" spans="9:16" x14ac:dyDescent="0.25">
      <c r="I15004" s="14"/>
      <c r="J15004" s="14"/>
      <c r="K15004" s="14"/>
      <c r="L15004" s="14"/>
      <c r="M15004" s="14"/>
      <c r="N15004" s="14"/>
      <c r="O15004" s="14"/>
      <c r="P15004" s="14"/>
    </row>
    <row r="15005" spans="9:16" x14ac:dyDescent="0.25">
      <c r="I15005" s="14"/>
      <c r="J15005" s="14"/>
      <c r="K15005" s="14"/>
      <c r="L15005" s="14"/>
      <c r="M15005" s="14"/>
      <c r="N15005" s="14"/>
      <c r="O15005" s="14"/>
      <c r="P15005" s="14"/>
    </row>
    <row r="15006" spans="9:16" x14ac:dyDescent="0.25">
      <c r="I15006" s="14"/>
      <c r="J15006" s="14"/>
      <c r="K15006" s="14"/>
      <c r="L15006" s="14"/>
      <c r="M15006" s="14"/>
      <c r="N15006" s="14"/>
      <c r="O15006" s="14"/>
      <c r="P15006" s="14"/>
    </row>
    <row r="15007" spans="9:16" x14ac:dyDescent="0.25">
      <c r="I15007" s="14"/>
      <c r="J15007" s="14"/>
      <c r="K15007" s="14"/>
      <c r="L15007" s="14"/>
      <c r="M15007" s="14"/>
      <c r="N15007" s="14"/>
      <c r="O15007" s="14"/>
      <c r="P15007" s="14"/>
    </row>
    <row r="15008" spans="9:16" x14ac:dyDescent="0.25">
      <c r="I15008" s="14"/>
      <c r="J15008" s="14"/>
      <c r="K15008" s="14"/>
      <c r="L15008" s="14"/>
      <c r="M15008" s="14"/>
      <c r="N15008" s="14"/>
      <c r="O15008" s="14"/>
      <c r="P15008" s="14"/>
    </row>
    <row r="15009" spans="9:16" x14ac:dyDescent="0.25">
      <c r="I15009" s="14"/>
      <c r="J15009" s="14"/>
      <c r="K15009" s="14"/>
      <c r="L15009" s="14"/>
      <c r="M15009" s="14"/>
      <c r="N15009" s="14"/>
      <c r="O15009" s="14"/>
      <c r="P15009" s="14"/>
    </row>
    <row r="15010" spans="9:16" x14ac:dyDescent="0.25">
      <c r="I15010" s="14"/>
      <c r="J15010" s="14"/>
      <c r="K15010" s="14"/>
      <c r="L15010" s="14"/>
      <c r="M15010" s="14"/>
      <c r="N15010" s="14"/>
      <c r="O15010" s="14"/>
      <c r="P15010" s="14"/>
    </row>
    <row r="15011" spans="9:16" x14ac:dyDescent="0.25">
      <c r="I15011" s="14"/>
      <c r="J15011" s="14"/>
      <c r="K15011" s="14"/>
      <c r="L15011" s="14"/>
      <c r="M15011" s="14"/>
      <c r="N15011" s="14"/>
      <c r="O15011" s="14"/>
      <c r="P15011" s="14"/>
    </row>
    <row r="15012" spans="9:16" x14ac:dyDescent="0.25">
      <c r="I15012" s="14"/>
      <c r="J15012" s="14"/>
      <c r="K15012" s="14"/>
      <c r="L15012" s="14"/>
      <c r="M15012" s="14"/>
      <c r="N15012" s="14"/>
      <c r="O15012" s="14"/>
      <c r="P15012" s="14"/>
    </row>
    <row r="15013" spans="9:16" x14ac:dyDescent="0.25">
      <c r="I15013" s="14"/>
      <c r="J15013" s="14"/>
      <c r="K15013" s="14"/>
      <c r="L15013" s="14"/>
      <c r="M15013" s="14"/>
      <c r="N15013" s="14"/>
      <c r="O15013" s="14"/>
      <c r="P15013" s="14"/>
    </row>
    <row r="15014" spans="9:16" x14ac:dyDescent="0.25">
      <c r="I15014" s="14"/>
      <c r="J15014" s="14"/>
      <c r="K15014" s="14"/>
      <c r="L15014" s="14"/>
      <c r="M15014" s="14"/>
      <c r="N15014" s="14"/>
      <c r="O15014" s="14"/>
      <c r="P15014" s="14"/>
    </row>
    <row r="15015" spans="9:16" x14ac:dyDescent="0.25">
      <c r="I15015" s="14"/>
      <c r="J15015" s="14"/>
      <c r="K15015" s="14"/>
      <c r="L15015" s="14"/>
      <c r="M15015" s="14"/>
      <c r="N15015" s="14"/>
      <c r="O15015" s="14"/>
      <c r="P15015" s="14"/>
    </row>
    <row r="15016" spans="9:16" x14ac:dyDescent="0.25">
      <c r="I15016" s="14"/>
      <c r="J15016" s="14"/>
      <c r="K15016" s="14"/>
      <c r="L15016" s="14"/>
      <c r="M15016" s="14"/>
      <c r="N15016" s="14"/>
      <c r="O15016" s="14"/>
      <c r="P15016" s="14"/>
    </row>
    <row r="15017" spans="9:16" x14ac:dyDescent="0.25">
      <c r="I15017" s="14"/>
      <c r="J15017" s="14"/>
      <c r="K15017" s="14"/>
      <c r="L15017" s="14"/>
      <c r="M15017" s="14"/>
      <c r="N15017" s="14"/>
      <c r="O15017" s="14"/>
      <c r="P15017" s="14"/>
    </row>
    <row r="15018" spans="9:16" x14ac:dyDescent="0.25">
      <c r="I15018" s="14"/>
      <c r="J15018" s="14"/>
      <c r="K15018" s="14"/>
      <c r="L15018" s="14"/>
      <c r="M15018" s="14"/>
      <c r="N15018" s="14"/>
      <c r="O15018" s="14"/>
      <c r="P15018" s="14"/>
    </row>
    <row r="15019" spans="9:16" x14ac:dyDescent="0.25">
      <c r="I15019" s="14"/>
      <c r="J15019" s="14"/>
      <c r="K15019" s="14"/>
      <c r="L15019" s="14"/>
      <c r="M15019" s="14"/>
      <c r="N15019" s="14"/>
      <c r="O15019" s="14"/>
      <c r="P15019" s="14"/>
    </row>
    <row r="15020" spans="9:16" x14ac:dyDescent="0.25">
      <c r="I15020" s="14"/>
      <c r="J15020" s="14"/>
      <c r="K15020" s="14"/>
      <c r="L15020" s="14"/>
      <c r="M15020" s="14"/>
      <c r="N15020" s="14"/>
      <c r="O15020" s="14"/>
      <c r="P15020" s="14"/>
    </row>
    <row r="15021" spans="9:16" x14ac:dyDescent="0.25">
      <c r="I15021" s="14"/>
      <c r="J15021" s="14"/>
      <c r="K15021" s="14"/>
      <c r="L15021" s="14"/>
      <c r="M15021" s="14"/>
      <c r="N15021" s="14"/>
      <c r="O15021" s="14"/>
      <c r="P15021" s="14"/>
    </row>
    <row r="15022" spans="9:16" x14ac:dyDescent="0.25">
      <c r="I15022" s="14"/>
      <c r="J15022" s="14"/>
      <c r="K15022" s="14"/>
      <c r="L15022" s="14"/>
      <c r="M15022" s="14"/>
      <c r="N15022" s="14"/>
      <c r="O15022" s="14"/>
      <c r="P15022" s="14"/>
    </row>
    <row r="15023" spans="9:16" x14ac:dyDescent="0.25">
      <c r="I15023" s="14"/>
      <c r="J15023" s="14"/>
      <c r="K15023" s="14"/>
      <c r="L15023" s="14"/>
      <c r="M15023" s="14"/>
      <c r="N15023" s="14"/>
      <c r="O15023" s="14"/>
      <c r="P15023" s="14"/>
    </row>
    <row r="15024" spans="9:16" x14ac:dyDescent="0.25">
      <c r="I15024" s="14"/>
      <c r="J15024" s="14"/>
      <c r="K15024" s="14"/>
      <c r="L15024" s="14"/>
      <c r="M15024" s="14"/>
      <c r="N15024" s="14"/>
      <c r="O15024" s="14"/>
      <c r="P15024" s="14"/>
    </row>
    <row r="15025" spans="9:16" x14ac:dyDescent="0.25">
      <c r="I15025" s="14"/>
      <c r="J15025" s="14"/>
      <c r="K15025" s="14"/>
      <c r="L15025" s="14"/>
      <c r="M15025" s="14"/>
      <c r="N15025" s="14"/>
      <c r="O15025" s="14"/>
      <c r="P15025" s="14"/>
    </row>
    <row r="15026" spans="9:16" x14ac:dyDescent="0.25">
      <c r="I15026" s="14"/>
      <c r="J15026" s="14"/>
      <c r="K15026" s="14"/>
      <c r="L15026" s="14"/>
      <c r="M15026" s="14"/>
      <c r="N15026" s="14"/>
      <c r="O15026" s="14"/>
      <c r="P15026" s="14"/>
    </row>
    <row r="15027" spans="9:16" x14ac:dyDescent="0.25">
      <c r="I15027" s="14"/>
      <c r="J15027" s="14"/>
      <c r="K15027" s="14"/>
      <c r="L15027" s="14"/>
      <c r="M15027" s="14"/>
      <c r="N15027" s="14"/>
      <c r="O15027" s="14"/>
      <c r="P15027" s="14"/>
    </row>
    <row r="15028" spans="9:16" x14ac:dyDescent="0.25">
      <c r="I15028" s="14"/>
      <c r="J15028" s="14"/>
      <c r="K15028" s="14"/>
      <c r="L15028" s="14"/>
      <c r="M15028" s="14"/>
      <c r="N15028" s="14"/>
      <c r="O15028" s="14"/>
      <c r="P15028" s="14"/>
    </row>
    <row r="15029" spans="9:16" x14ac:dyDescent="0.25">
      <c r="I15029" s="14"/>
      <c r="J15029" s="14"/>
      <c r="K15029" s="14"/>
      <c r="L15029" s="14"/>
      <c r="M15029" s="14"/>
      <c r="N15029" s="14"/>
      <c r="O15029" s="14"/>
      <c r="P15029" s="14"/>
    </row>
    <row r="15030" spans="9:16" x14ac:dyDescent="0.25">
      <c r="I15030" s="14"/>
      <c r="J15030" s="14"/>
      <c r="K15030" s="14"/>
      <c r="L15030" s="14"/>
      <c r="M15030" s="14"/>
      <c r="N15030" s="14"/>
      <c r="O15030" s="14"/>
      <c r="P15030" s="14"/>
    </row>
    <row r="15031" spans="9:16" x14ac:dyDescent="0.25">
      <c r="I15031" s="14"/>
      <c r="J15031" s="14"/>
      <c r="K15031" s="14"/>
      <c r="L15031" s="14"/>
      <c r="M15031" s="14"/>
      <c r="N15031" s="14"/>
      <c r="O15031" s="14"/>
      <c r="P15031" s="14"/>
    </row>
    <row r="15032" spans="9:16" x14ac:dyDescent="0.25">
      <c r="I15032" s="14"/>
      <c r="J15032" s="14"/>
      <c r="K15032" s="14"/>
      <c r="L15032" s="14"/>
      <c r="M15032" s="14"/>
      <c r="N15032" s="14"/>
      <c r="O15032" s="14"/>
      <c r="P15032" s="14"/>
    </row>
    <row r="15033" spans="9:16" x14ac:dyDescent="0.25">
      <c r="I15033" s="14"/>
      <c r="J15033" s="14"/>
      <c r="K15033" s="14"/>
      <c r="L15033" s="14"/>
      <c r="M15033" s="14"/>
      <c r="N15033" s="14"/>
      <c r="O15033" s="14"/>
      <c r="P15033" s="14"/>
    </row>
    <row r="15034" spans="9:16" x14ac:dyDescent="0.25">
      <c r="I15034" s="14"/>
      <c r="J15034" s="14"/>
      <c r="K15034" s="14"/>
      <c r="L15034" s="14"/>
      <c r="M15034" s="14"/>
      <c r="N15034" s="14"/>
      <c r="O15034" s="14"/>
      <c r="P15034" s="14"/>
    </row>
    <row r="15035" spans="9:16" x14ac:dyDescent="0.25">
      <c r="I15035" s="14"/>
      <c r="J15035" s="14"/>
      <c r="K15035" s="14"/>
      <c r="L15035" s="14"/>
      <c r="M15035" s="14"/>
      <c r="N15035" s="14"/>
      <c r="O15035" s="14"/>
      <c r="P15035" s="14"/>
    </row>
    <row r="15036" spans="9:16" x14ac:dyDescent="0.25">
      <c r="I15036" s="14"/>
      <c r="J15036" s="14"/>
      <c r="K15036" s="14"/>
      <c r="L15036" s="14"/>
      <c r="M15036" s="14"/>
      <c r="N15036" s="14"/>
      <c r="O15036" s="14"/>
      <c r="P15036" s="14"/>
    </row>
    <row r="15037" spans="9:16" x14ac:dyDescent="0.25">
      <c r="I15037" s="14"/>
      <c r="J15037" s="14"/>
      <c r="K15037" s="14"/>
      <c r="L15037" s="14"/>
      <c r="M15037" s="14"/>
      <c r="N15037" s="14"/>
      <c r="O15037" s="14"/>
      <c r="P15037" s="14"/>
    </row>
    <row r="15038" spans="9:16" x14ac:dyDescent="0.25">
      <c r="I15038" s="14"/>
      <c r="J15038" s="14"/>
      <c r="K15038" s="14"/>
      <c r="L15038" s="14"/>
      <c r="M15038" s="14"/>
      <c r="N15038" s="14"/>
      <c r="O15038" s="14"/>
      <c r="P15038" s="14"/>
    </row>
    <row r="15039" spans="9:16" x14ac:dyDescent="0.25">
      <c r="I15039" s="14"/>
      <c r="J15039" s="14"/>
      <c r="K15039" s="14"/>
      <c r="L15039" s="14"/>
      <c r="M15039" s="14"/>
      <c r="N15039" s="14"/>
      <c r="O15039" s="14"/>
      <c r="P15039" s="14"/>
    </row>
    <row r="15040" spans="9:16" x14ac:dyDescent="0.25">
      <c r="I15040" s="14"/>
      <c r="J15040" s="14"/>
      <c r="K15040" s="14"/>
      <c r="L15040" s="14"/>
      <c r="M15040" s="14"/>
      <c r="N15040" s="14"/>
      <c r="O15040" s="14"/>
      <c r="P15040" s="14"/>
    </row>
    <row r="15041" spans="9:16" x14ac:dyDescent="0.25">
      <c r="I15041" s="14"/>
      <c r="J15041" s="14"/>
      <c r="K15041" s="14"/>
      <c r="L15041" s="14"/>
      <c r="M15041" s="14"/>
      <c r="N15041" s="14"/>
      <c r="O15041" s="14"/>
      <c r="P15041" s="14"/>
    </row>
    <row r="15042" spans="9:16" x14ac:dyDescent="0.25">
      <c r="I15042" s="14"/>
      <c r="J15042" s="14"/>
      <c r="K15042" s="14"/>
      <c r="L15042" s="14"/>
      <c r="M15042" s="14"/>
      <c r="N15042" s="14"/>
      <c r="O15042" s="14"/>
      <c r="P15042" s="14"/>
    </row>
    <row r="15043" spans="9:16" x14ac:dyDescent="0.25">
      <c r="I15043" s="14"/>
      <c r="J15043" s="14"/>
      <c r="K15043" s="14"/>
      <c r="L15043" s="14"/>
      <c r="M15043" s="14"/>
      <c r="N15043" s="14"/>
      <c r="O15043" s="14"/>
      <c r="P15043" s="14"/>
    </row>
    <row r="15044" spans="9:16" x14ac:dyDescent="0.25">
      <c r="I15044" s="14"/>
      <c r="J15044" s="14"/>
      <c r="K15044" s="14"/>
      <c r="L15044" s="14"/>
      <c r="M15044" s="14"/>
      <c r="N15044" s="14"/>
      <c r="O15044" s="14"/>
      <c r="P15044" s="14"/>
    </row>
    <row r="15045" spans="9:16" x14ac:dyDescent="0.25">
      <c r="I15045" s="14"/>
      <c r="J15045" s="14"/>
      <c r="K15045" s="14"/>
      <c r="L15045" s="14"/>
      <c r="M15045" s="14"/>
      <c r="N15045" s="14"/>
      <c r="O15045" s="14"/>
      <c r="P15045" s="14"/>
    </row>
    <row r="15046" spans="9:16" x14ac:dyDescent="0.25">
      <c r="I15046" s="14"/>
      <c r="J15046" s="14"/>
      <c r="K15046" s="14"/>
      <c r="L15046" s="14"/>
      <c r="M15046" s="14"/>
      <c r="N15046" s="14"/>
      <c r="O15046" s="14"/>
      <c r="P15046" s="14"/>
    </row>
    <row r="15047" spans="9:16" x14ac:dyDescent="0.25">
      <c r="I15047" s="14"/>
      <c r="J15047" s="14"/>
      <c r="K15047" s="14"/>
      <c r="L15047" s="14"/>
      <c r="M15047" s="14"/>
      <c r="N15047" s="14"/>
      <c r="O15047" s="14"/>
      <c r="P15047" s="14"/>
    </row>
    <row r="15048" spans="9:16" x14ac:dyDescent="0.25">
      <c r="I15048" s="14"/>
      <c r="J15048" s="14"/>
      <c r="K15048" s="14"/>
      <c r="L15048" s="14"/>
      <c r="M15048" s="14"/>
      <c r="N15048" s="14"/>
      <c r="O15048" s="14"/>
      <c r="P15048" s="14"/>
    </row>
    <row r="15049" spans="9:16" x14ac:dyDescent="0.25">
      <c r="I15049" s="14"/>
      <c r="J15049" s="14"/>
      <c r="K15049" s="14"/>
      <c r="L15049" s="14"/>
      <c r="M15049" s="14"/>
      <c r="N15049" s="14"/>
      <c r="O15049" s="14"/>
      <c r="P15049" s="14"/>
    </row>
    <row r="15050" spans="9:16" x14ac:dyDescent="0.25">
      <c r="I15050" s="14"/>
      <c r="J15050" s="14"/>
      <c r="K15050" s="14"/>
      <c r="L15050" s="14"/>
      <c r="M15050" s="14"/>
      <c r="N15050" s="14"/>
      <c r="O15050" s="14"/>
      <c r="P15050" s="14"/>
    </row>
    <row r="15051" spans="9:16" x14ac:dyDescent="0.25">
      <c r="I15051" s="14"/>
      <c r="J15051" s="14"/>
      <c r="K15051" s="14"/>
      <c r="L15051" s="14"/>
      <c r="M15051" s="14"/>
      <c r="N15051" s="14"/>
      <c r="O15051" s="14"/>
      <c r="P15051" s="14"/>
    </row>
    <row r="15052" spans="9:16" x14ac:dyDescent="0.25">
      <c r="I15052" s="14"/>
      <c r="J15052" s="14"/>
      <c r="K15052" s="14"/>
      <c r="L15052" s="14"/>
      <c r="M15052" s="14"/>
      <c r="N15052" s="14"/>
      <c r="O15052" s="14"/>
      <c r="P15052" s="14"/>
    </row>
    <row r="15053" spans="9:16" x14ac:dyDescent="0.25">
      <c r="I15053" s="14"/>
      <c r="J15053" s="14"/>
      <c r="K15053" s="14"/>
      <c r="L15053" s="14"/>
      <c r="M15053" s="14"/>
      <c r="N15053" s="14"/>
      <c r="O15053" s="14"/>
      <c r="P15053" s="14"/>
    </row>
    <row r="15054" spans="9:16" x14ac:dyDescent="0.25">
      <c r="I15054" s="14"/>
      <c r="J15054" s="14"/>
      <c r="K15054" s="14"/>
      <c r="L15054" s="14"/>
      <c r="M15054" s="14"/>
      <c r="N15054" s="14"/>
      <c r="O15054" s="14"/>
      <c r="P15054" s="14"/>
    </row>
    <row r="15055" spans="9:16" x14ac:dyDescent="0.25">
      <c r="I15055" s="14"/>
      <c r="J15055" s="14"/>
      <c r="K15055" s="14"/>
      <c r="L15055" s="14"/>
      <c r="M15055" s="14"/>
      <c r="N15055" s="14"/>
      <c r="O15055" s="14"/>
      <c r="P15055" s="14"/>
    </row>
    <row r="15056" spans="9:16" x14ac:dyDescent="0.25">
      <c r="I15056" s="14"/>
      <c r="J15056" s="14"/>
      <c r="K15056" s="14"/>
      <c r="L15056" s="14"/>
      <c r="M15056" s="14"/>
      <c r="N15056" s="14"/>
      <c r="O15056" s="14"/>
      <c r="P15056" s="14"/>
    </row>
    <row r="15057" spans="9:16" x14ac:dyDescent="0.25">
      <c r="I15057" s="14"/>
      <c r="J15057" s="14"/>
      <c r="K15057" s="14"/>
      <c r="L15057" s="14"/>
      <c r="M15057" s="14"/>
      <c r="N15057" s="14"/>
      <c r="O15057" s="14"/>
      <c r="P15057" s="14"/>
    </row>
    <row r="15058" spans="9:16" x14ac:dyDescent="0.25">
      <c r="I15058" s="14"/>
      <c r="J15058" s="14"/>
      <c r="K15058" s="14"/>
      <c r="L15058" s="14"/>
      <c r="M15058" s="14"/>
      <c r="N15058" s="14"/>
      <c r="O15058" s="14"/>
      <c r="P15058" s="14"/>
    </row>
    <row r="15059" spans="9:16" x14ac:dyDescent="0.25">
      <c r="I15059" s="14"/>
      <c r="J15059" s="14"/>
      <c r="K15059" s="14"/>
      <c r="L15059" s="14"/>
      <c r="M15059" s="14"/>
      <c r="N15059" s="14"/>
      <c r="O15059" s="14"/>
      <c r="P15059" s="14"/>
    </row>
    <row r="15060" spans="9:16" x14ac:dyDescent="0.25">
      <c r="I15060" s="14"/>
      <c r="J15060" s="14"/>
      <c r="K15060" s="14"/>
      <c r="L15060" s="14"/>
      <c r="M15060" s="14"/>
      <c r="N15060" s="14"/>
      <c r="O15060" s="14"/>
      <c r="P15060" s="14"/>
    </row>
    <row r="15061" spans="9:16" x14ac:dyDescent="0.25">
      <c r="I15061" s="14"/>
      <c r="J15061" s="14"/>
      <c r="K15061" s="14"/>
      <c r="L15061" s="14"/>
      <c r="M15061" s="14"/>
      <c r="N15061" s="14"/>
      <c r="O15061" s="14"/>
      <c r="P15061" s="14"/>
    </row>
    <row r="15062" spans="9:16" x14ac:dyDescent="0.25">
      <c r="I15062" s="14"/>
      <c r="J15062" s="14"/>
      <c r="K15062" s="14"/>
      <c r="L15062" s="14"/>
      <c r="M15062" s="14"/>
      <c r="N15062" s="14"/>
      <c r="O15062" s="14"/>
      <c r="P15062" s="14"/>
    </row>
    <row r="15063" spans="9:16" x14ac:dyDescent="0.25">
      <c r="I15063" s="14"/>
      <c r="J15063" s="14"/>
      <c r="K15063" s="14"/>
      <c r="L15063" s="14"/>
      <c r="M15063" s="14"/>
      <c r="N15063" s="14"/>
      <c r="O15063" s="14"/>
      <c r="P15063" s="14"/>
    </row>
    <row r="15064" spans="9:16" x14ac:dyDescent="0.25">
      <c r="I15064" s="14"/>
      <c r="J15064" s="14"/>
      <c r="K15064" s="14"/>
      <c r="L15064" s="14"/>
      <c r="M15064" s="14"/>
      <c r="N15064" s="14"/>
      <c r="O15064" s="14"/>
      <c r="P15064" s="14"/>
    </row>
    <row r="15065" spans="9:16" x14ac:dyDescent="0.25">
      <c r="I15065" s="14"/>
      <c r="J15065" s="14"/>
      <c r="K15065" s="14"/>
      <c r="L15065" s="14"/>
      <c r="M15065" s="14"/>
      <c r="N15065" s="14"/>
      <c r="O15065" s="14"/>
      <c r="P15065" s="14"/>
    </row>
    <row r="15066" spans="9:16" x14ac:dyDescent="0.25">
      <c r="I15066" s="14"/>
      <c r="J15066" s="14"/>
      <c r="K15066" s="14"/>
      <c r="L15066" s="14"/>
      <c r="M15066" s="14"/>
      <c r="N15066" s="14"/>
      <c r="O15066" s="14"/>
      <c r="P15066" s="14"/>
    </row>
    <row r="15067" spans="9:16" x14ac:dyDescent="0.25">
      <c r="I15067" s="14"/>
      <c r="J15067" s="14"/>
      <c r="K15067" s="14"/>
      <c r="L15067" s="14"/>
      <c r="M15067" s="14"/>
      <c r="N15067" s="14"/>
      <c r="O15067" s="14"/>
      <c r="P15067" s="14"/>
    </row>
    <row r="15068" spans="9:16" x14ac:dyDescent="0.25">
      <c r="I15068" s="14"/>
      <c r="J15068" s="14"/>
      <c r="K15068" s="14"/>
      <c r="L15068" s="14"/>
      <c r="M15068" s="14"/>
      <c r="N15068" s="14"/>
      <c r="O15068" s="14"/>
      <c r="P15068" s="14"/>
    </row>
    <row r="15069" spans="9:16" x14ac:dyDescent="0.25">
      <c r="I15069" s="14"/>
      <c r="J15069" s="14"/>
      <c r="K15069" s="14"/>
      <c r="L15069" s="14"/>
      <c r="M15069" s="14"/>
      <c r="N15069" s="14"/>
      <c r="O15069" s="14"/>
      <c r="P15069" s="14"/>
    </row>
    <row r="15070" spans="9:16" x14ac:dyDescent="0.25">
      <c r="I15070" s="14"/>
      <c r="J15070" s="14"/>
      <c r="K15070" s="14"/>
      <c r="L15070" s="14"/>
      <c r="M15070" s="14"/>
      <c r="N15070" s="14"/>
      <c r="O15070" s="14"/>
      <c r="P15070" s="14"/>
    </row>
    <row r="15071" spans="9:16" x14ac:dyDescent="0.25">
      <c r="I15071" s="14"/>
      <c r="J15071" s="14"/>
      <c r="K15071" s="14"/>
      <c r="L15071" s="14"/>
      <c r="M15071" s="14"/>
      <c r="N15071" s="14"/>
      <c r="O15071" s="14"/>
      <c r="P15071" s="14"/>
    </row>
    <row r="15072" spans="9:16" x14ac:dyDescent="0.25">
      <c r="I15072" s="14"/>
      <c r="J15072" s="14"/>
      <c r="K15072" s="14"/>
      <c r="L15072" s="14"/>
      <c r="M15072" s="14"/>
      <c r="N15072" s="14"/>
      <c r="O15072" s="14"/>
      <c r="P15072" s="14"/>
    </row>
    <row r="15073" spans="9:16" x14ac:dyDescent="0.25">
      <c r="I15073" s="14"/>
      <c r="J15073" s="14"/>
      <c r="K15073" s="14"/>
      <c r="L15073" s="14"/>
      <c r="M15073" s="14"/>
      <c r="N15073" s="14"/>
      <c r="O15073" s="14"/>
      <c r="P15073" s="14"/>
    </row>
    <row r="15074" spans="9:16" x14ac:dyDescent="0.25">
      <c r="I15074" s="14"/>
      <c r="J15074" s="14"/>
      <c r="K15074" s="14"/>
      <c r="L15074" s="14"/>
      <c r="M15074" s="14"/>
      <c r="N15074" s="14"/>
      <c r="O15074" s="14"/>
      <c r="P15074" s="14"/>
    </row>
    <row r="15075" spans="9:16" x14ac:dyDescent="0.25">
      <c r="I15075" s="14"/>
      <c r="J15075" s="14"/>
      <c r="K15075" s="14"/>
      <c r="L15075" s="14"/>
      <c r="M15075" s="14"/>
      <c r="N15075" s="14"/>
      <c r="O15075" s="14"/>
      <c r="P15075" s="14"/>
    </row>
    <row r="15076" spans="9:16" x14ac:dyDescent="0.25">
      <c r="I15076" s="14"/>
      <c r="J15076" s="14"/>
      <c r="K15076" s="14"/>
      <c r="L15076" s="14"/>
      <c r="M15076" s="14"/>
      <c r="N15076" s="14"/>
      <c r="O15076" s="14"/>
      <c r="P15076" s="14"/>
    </row>
    <row r="15077" spans="9:16" x14ac:dyDescent="0.25">
      <c r="I15077" s="14"/>
      <c r="J15077" s="14"/>
      <c r="K15077" s="14"/>
      <c r="L15077" s="14"/>
      <c r="M15077" s="14"/>
      <c r="N15077" s="14"/>
      <c r="O15077" s="14"/>
      <c r="P15077" s="14"/>
    </row>
    <row r="15078" spans="9:16" x14ac:dyDescent="0.25">
      <c r="I15078" s="14"/>
      <c r="J15078" s="14"/>
      <c r="K15078" s="14"/>
      <c r="L15078" s="14"/>
      <c r="M15078" s="14"/>
      <c r="N15078" s="14"/>
      <c r="O15078" s="14"/>
      <c r="P15078" s="14"/>
    </row>
    <row r="15079" spans="9:16" x14ac:dyDescent="0.25">
      <c r="I15079" s="14"/>
      <c r="J15079" s="14"/>
      <c r="K15079" s="14"/>
      <c r="L15079" s="14"/>
      <c r="M15079" s="14"/>
      <c r="N15079" s="14"/>
      <c r="O15079" s="14"/>
      <c r="P15079" s="14"/>
    </row>
    <row r="15080" spans="9:16" x14ac:dyDescent="0.25">
      <c r="I15080" s="14"/>
      <c r="J15080" s="14"/>
      <c r="K15080" s="14"/>
      <c r="L15080" s="14"/>
      <c r="M15080" s="14"/>
      <c r="N15080" s="14"/>
      <c r="O15080" s="14"/>
      <c r="P15080" s="14"/>
    </row>
    <row r="15081" spans="9:16" x14ac:dyDescent="0.25">
      <c r="I15081" s="14"/>
      <c r="J15081" s="14"/>
      <c r="K15081" s="14"/>
      <c r="L15081" s="14"/>
      <c r="M15081" s="14"/>
      <c r="N15081" s="14"/>
      <c r="O15081" s="14"/>
      <c r="P15081" s="14"/>
    </row>
    <row r="15082" spans="9:16" x14ac:dyDescent="0.25">
      <c r="I15082" s="14"/>
      <c r="J15082" s="14"/>
      <c r="K15082" s="14"/>
      <c r="L15082" s="14"/>
      <c r="M15082" s="14"/>
      <c r="N15082" s="14"/>
      <c r="O15082" s="14"/>
      <c r="P15082" s="14"/>
    </row>
    <row r="15083" spans="9:16" x14ac:dyDescent="0.25">
      <c r="I15083" s="14"/>
      <c r="J15083" s="14"/>
      <c r="K15083" s="14"/>
      <c r="L15083" s="14"/>
      <c r="M15083" s="14"/>
      <c r="N15083" s="14"/>
      <c r="O15083" s="14"/>
      <c r="P15083" s="14"/>
    </row>
    <row r="15084" spans="9:16" x14ac:dyDescent="0.25">
      <c r="I15084" s="14"/>
      <c r="J15084" s="14"/>
      <c r="K15084" s="14"/>
      <c r="L15084" s="14"/>
      <c r="M15084" s="14"/>
      <c r="N15084" s="14"/>
      <c r="O15084" s="14"/>
      <c r="P15084" s="14"/>
    </row>
    <row r="15085" spans="9:16" x14ac:dyDescent="0.25">
      <c r="I15085" s="14"/>
      <c r="J15085" s="14"/>
      <c r="K15085" s="14"/>
      <c r="L15085" s="14"/>
      <c r="M15085" s="14"/>
      <c r="N15085" s="14"/>
      <c r="O15085" s="14"/>
      <c r="P15085" s="14"/>
    </row>
    <row r="15086" spans="9:16" x14ac:dyDescent="0.25">
      <c r="I15086" s="14"/>
      <c r="J15086" s="14"/>
      <c r="K15086" s="14"/>
      <c r="L15086" s="14"/>
      <c r="M15086" s="14"/>
      <c r="N15086" s="14"/>
      <c r="O15086" s="14"/>
      <c r="P15086" s="14"/>
    </row>
    <row r="15087" spans="9:16" x14ac:dyDescent="0.25">
      <c r="I15087" s="14"/>
      <c r="J15087" s="14"/>
      <c r="K15087" s="14"/>
      <c r="L15087" s="14"/>
      <c r="M15087" s="14"/>
      <c r="N15087" s="14"/>
      <c r="O15087" s="14"/>
      <c r="P15087" s="14"/>
    </row>
    <row r="15088" spans="9:16" x14ac:dyDescent="0.25">
      <c r="I15088" s="14"/>
      <c r="J15088" s="14"/>
      <c r="K15088" s="14"/>
      <c r="L15088" s="14"/>
      <c r="M15088" s="14"/>
      <c r="N15088" s="14"/>
      <c r="O15088" s="14"/>
      <c r="P15088" s="14"/>
    </row>
    <row r="15089" spans="9:16" x14ac:dyDescent="0.25">
      <c r="I15089" s="14"/>
      <c r="J15089" s="14"/>
      <c r="K15089" s="14"/>
      <c r="L15089" s="14"/>
      <c r="M15089" s="14"/>
      <c r="N15089" s="14"/>
      <c r="O15089" s="14"/>
      <c r="P15089" s="14"/>
    </row>
    <row r="15090" spans="9:16" x14ac:dyDescent="0.25">
      <c r="I15090" s="14"/>
      <c r="J15090" s="14"/>
      <c r="K15090" s="14"/>
      <c r="L15090" s="14"/>
      <c r="M15090" s="14"/>
      <c r="N15090" s="14"/>
      <c r="O15090" s="14"/>
      <c r="P15090" s="14"/>
    </row>
    <row r="15091" spans="9:16" x14ac:dyDescent="0.25">
      <c r="I15091" s="14"/>
      <c r="J15091" s="14"/>
      <c r="K15091" s="14"/>
      <c r="L15091" s="14"/>
      <c r="M15091" s="14"/>
      <c r="N15091" s="14"/>
      <c r="O15091" s="14"/>
      <c r="P15091" s="14"/>
    </row>
    <row r="15092" spans="9:16" x14ac:dyDescent="0.25">
      <c r="I15092" s="14"/>
      <c r="J15092" s="14"/>
      <c r="K15092" s="14"/>
      <c r="L15092" s="14"/>
      <c r="M15092" s="14"/>
      <c r="N15092" s="14"/>
      <c r="O15092" s="14"/>
      <c r="P15092" s="14"/>
    </row>
    <row r="15093" spans="9:16" x14ac:dyDescent="0.25">
      <c r="I15093" s="14"/>
      <c r="J15093" s="14"/>
      <c r="K15093" s="14"/>
      <c r="L15093" s="14"/>
      <c r="M15093" s="14"/>
      <c r="N15093" s="14"/>
      <c r="O15093" s="14"/>
      <c r="P15093" s="14"/>
    </row>
    <row r="15094" spans="9:16" x14ac:dyDescent="0.25">
      <c r="I15094" s="14"/>
      <c r="J15094" s="14"/>
      <c r="K15094" s="14"/>
      <c r="L15094" s="14"/>
      <c r="M15094" s="14"/>
      <c r="N15094" s="14"/>
      <c r="O15094" s="14"/>
      <c r="P15094" s="14"/>
    </row>
    <row r="15095" spans="9:16" x14ac:dyDescent="0.25">
      <c r="I15095" s="14"/>
      <c r="J15095" s="14"/>
      <c r="K15095" s="14"/>
      <c r="L15095" s="14"/>
      <c r="M15095" s="14"/>
      <c r="N15095" s="14"/>
      <c r="O15095" s="14"/>
      <c r="P15095" s="14"/>
    </row>
    <row r="15096" spans="9:16" x14ac:dyDescent="0.25">
      <c r="I15096" s="14"/>
      <c r="J15096" s="14"/>
      <c r="K15096" s="14"/>
      <c r="L15096" s="14"/>
      <c r="M15096" s="14"/>
      <c r="N15096" s="14"/>
      <c r="O15096" s="14"/>
      <c r="P15096" s="14"/>
    </row>
    <row r="15097" spans="9:16" x14ac:dyDescent="0.25">
      <c r="I15097" s="14"/>
      <c r="J15097" s="14"/>
      <c r="K15097" s="14"/>
      <c r="L15097" s="14"/>
      <c r="M15097" s="14"/>
      <c r="N15097" s="14"/>
      <c r="O15097" s="14"/>
      <c r="P15097" s="14"/>
    </row>
    <row r="15098" spans="9:16" x14ac:dyDescent="0.25">
      <c r="I15098" s="14"/>
      <c r="J15098" s="14"/>
      <c r="K15098" s="14"/>
      <c r="L15098" s="14"/>
      <c r="M15098" s="14"/>
      <c r="N15098" s="14"/>
      <c r="O15098" s="14"/>
      <c r="P15098" s="14"/>
    </row>
    <row r="15099" spans="9:16" x14ac:dyDescent="0.25">
      <c r="I15099" s="14"/>
      <c r="J15099" s="14"/>
      <c r="K15099" s="14"/>
      <c r="L15099" s="14"/>
      <c r="M15099" s="14"/>
      <c r="N15099" s="14"/>
      <c r="O15099" s="14"/>
      <c r="P15099" s="14"/>
    </row>
    <row r="15100" spans="9:16" x14ac:dyDescent="0.25">
      <c r="I15100" s="14"/>
      <c r="J15100" s="14"/>
      <c r="K15100" s="14"/>
      <c r="L15100" s="14"/>
      <c r="M15100" s="14"/>
      <c r="N15100" s="14"/>
      <c r="O15100" s="14"/>
      <c r="P15100" s="14"/>
    </row>
    <row r="15101" spans="9:16" x14ac:dyDescent="0.25">
      <c r="I15101" s="14"/>
      <c r="J15101" s="14"/>
      <c r="K15101" s="14"/>
      <c r="L15101" s="14"/>
      <c r="M15101" s="14"/>
      <c r="N15101" s="14"/>
      <c r="O15101" s="14"/>
      <c r="P15101" s="14"/>
    </row>
    <row r="15102" spans="9:16" x14ac:dyDescent="0.25">
      <c r="I15102" s="14"/>
      <c r="J15102" s="14"/>
      <c r="K15102" s="14"/>
      <c r="L15102" s="14"/>
      <c r="M15102" s="14"/>
      <c r="N15102" s="14"/>
      <c r="O15102" s="14"/>
      <c r="P15102" s="14"/>
    </row>
    <row r="15103" spans="9:16" x14ac:dyDescent="0.25">
      <c r="I15103" s="14"/>
      <c r="J15103" s="14"/>
      <c r="K15103" s="14"/>
      <c r="L15103" s="14"/>
      <c r="M15103" s="14"/>
      <c r="N15103" s="14"/>
      <c r="O15103" s="14"/>
      <c r="P15103" s="14"/>
    </row>
    <row r="15104" spans="9:16" x14ac:dyDescent="0.25">
      <c r="I15104" s="14"/>
      <c r="J15104" s="14"/>
      <c r="K15104" s="14"/>
      <c r="L15104" s="14"/>
      <c r="M15104" s="14"/>
      <c r="N15104" s="14"/>
      <c r="O15104" s="14"/>
      <c r="P15104" s="14"/>
    </row>
    <row r="15105" spans="9:16" x14ac:dyDescent="0.25">
      <c r="I15105" s="14"/>
      <c r="J15105" s="14"/>
      <c r="K15105" s="14"/>
      <c r="L15105" s="14"/>
      <c r="M15105" s="14"/>
      <c r="N15105" s="14"/>
      <c r="O15105" s="14"/>
      <c r="P15105" s="14"/>
    </row>
    <row r="15106" spans="9:16" x14ac:dyDescent="0.25">
      <c r="I15106" s="14"/>
      <c r="J15106" s="14"/>
      <c r="K15106" s="14"/>
      <c r="L15106" s="14"/>
      <c r="M15106" s="14"/>
      <c r="N15106" s="14"/>
      <c r="O15106" s="14"/>
      <c r="P15106" s="14"/>
    </row>
    <row r="15107" spans="9:16" x14ac:dyDescent="0.25">
      <c r="I15107" s="14"/>
      <c r="J15107" s="14"/>
      <c r="K15107" s="14"/>
      <c r="L15107" s="14"/>
      <c r="M15107" s="14"/>
      <c r="N15107" s="14"/>
      <c r="O15107" s="14"/>
      <c r="P15107" s="14"/>
    </row>
    <row r="15108" spans="9:16" x14ac:dyDescent="0.25">
      <c r="I15108" s="14"/>
      <c r="J15108" s="14"/>
      <c r="K15108" s="14"/>
      <c r="L15108" s="14"/>
      <c r="M15108" s="14"/>
      <c r="N15108" s="14"/>
      <c r="O15108" s="14"/>
      <c r="P15108" s="14"/>
    </row>
    <row r="15109" spans="9:16" x14ac:dyDescent="0.25">
      <c r="I15109" s="14"/>
      <c r="J15109" s="14"/>
      <c r="K15109" s="14"/>
      <c r="L15109" s="14"/>
      <c r="M15109" s="14"/>
      <c r="N15109" s="14"/>
      <c r="O15109" s="14"/>
      <c r="P15109" s="14"/>
    </row>
    <row r="15110" spans="9:16" x14ac:dyDescent="0.25">
      <c r="I15110" s="14"/>
      <c r="J15110" s="14"/>
      <c r="K15110" s="14"/>
      <c r="L15110" s="14"/>
      <c r="M15110" s="14"/>
      <c r="N15110" s="14"/>
      <c r="O15110" s="14"/>
      <c r="P15110" s="14"/>
    </row>
    <row r="15111" spans="9:16" x14ac:dyDescent="0.25">
      <c r="I15111" s="14"/>
      <c r="J15111" s="14"/>
      <c r="K15111" s="14"/>
      <c r="L15111" s="14"/>
      <c r="M15111" s="14"/>
      <c r="N15111" s="14"/>
      <c r="O15111" s="14"/>
      <c r="P15111" s="14"/>
    </row>
    <row r="15112" spans="9:16" x14ac:dyDescent="0.25">
      <c r="I15112" s="14"/>
      <c r="J15112" s="14"/>
      <c r="K15112" s="14"/>
      <c r="L15112" s="14"/>
      <c r="M15112" s="14"/>
      <c r="N15112" s="14"/>
      <c r="O15112" s="14"/>
      <c r="P15112" s="14"/>
    </row>
    <row r="15113" spans="9:16" x14ac:dyDescent="0.25">
      <c r="I15113" s="14"/>
      <c r="J15113" s="14"/>
      <c r="K15113" s="14"/>
      <c r="L15113" s="14"/>
      <c r="M15113" s="14"/>
      <c r="N15113" s="14"/>
      <c r="O15113" s="14"/>
      <c r="P15113" s="14"/>
    </row>
    <row r="15114" spans="9:16" x14ac:dyDescent="0.25">
      <c r="I15114" s="14"/>
      <c r="J15114" s="14"/>
      <c r="K15114" s="14"/>
      <c r="L15114" s="14"/>
      <c r="M15114" s="14"/>
      <c r="N15114" s="14"/>
      <c r="O15114" s="14"/>
      <c r="P15114" s="14"/>
    </row>
    <row r="15115" spans="9:16" x14ac:dyDescent="0.25">
      <c r="I15115" s="14"/>
      <c r="J15115" s="14"/>
      <c r="K15115" s="14"/>
      <c r="L15115" s="14"/>
      <c r="M15115" s="14"/>
      <c r="N15115" s="14"/>
      <c r="O15115" s="14"/>
      <c r="P15115" s="14"/>
    </row>
    <row r="15116" spans="9:16" x14ac:dyDescent="0.25">
      <c r="I15116" s="14"/>
      <c r="J15116" s="14"/>
      <c r="K15116" s="14"/>
      <c r="L15116" s="14"/>
      <c r="M15116" s="14"/>
      <c r="N15116" s="14"/>
      <c r="O15116" s="14"/>
      <c r="P15116" s="14"/>
    </row>
    <row r="15117" spans="9:16" x14ac:dyDescent="0.25">
      <c r="I15117" s="14"/>
      <c r="J15117" s="14"/>
      <c r="K15117" s="14"/>
      <c r="L15117" s="14"/>
      <c r="M15117" s="14"/>
      <c r="N15117" s="14"/>
      <c r="O15117" s="14"/>
      <c r="P15117" s="14"/>
    </row>
    <row r="15118" spans="9:16" x14ac:dyDescent="0.25">
      <c r="I15118" s="14"/>
      <c r="J15118" s="14"/>
      <c r="K15118" s="14"/>
      <c r="L15118" s="14"/>
      <c r="M15118" s="14"/>
      <c r="N15118" s="14"/>
      <c r="O15118" s="14"/>
      <c r="P15118" s="14"/>
    </row>
    <row r="15119" spans="9:16" x14ac:dyDescent="0.25">
      <c r="I15119" s="14"/>
      <c r="J15119" s="14"/>
      <c r="K15119" s="14"/>
      <c r="L15119" s="14"/>
      <c r="M15119" s="14"/>
      <c r="N15119" s="14"/>
      <c r="O15119" s="14"/>
      <c r="P15119" s="14"/>
    </row>
    <row r="15120" spans="9:16" x14ac:dyDescent="0.25">
      <c r="I15120" s="14"/>
      <c r="J15120" s="14"/>
      <c r="K15120" s="14"/>
      <c r="L15120" s="14"/>
      <c r="M15120" s="14"/>
      <c r="N15120" s="14"/>
      <c r="O15120" s="14"/>
      <c r="P15120" s="14"/>
    </row>
    <row r="15121" spans="9:16" x14ac:dyDescent="0.25">
      <c r="I15121" s="14"/>
      <c r="J15121" s="14"/>
      <c r="K15121" s="14"/>
      <c r="L15121" s="14"/>
      <c r="M15121" s="14"/>
      <c r="N15121" s="14"/>
      <c r="O15121" s="14"/>
      <c r="P15121" s="14"/>
    </row>
    <row r="15122" spans="9:16" x14ac:dyDescent="0.25">
      <c r="I15122" s="14"/>
      <c r="J15122" s="14"/>
      <c r="K15122" s="14"/>
      <c r="L15122" s="14"/>
      <c r="M15122" s="14"/>
      <c r="N15122" s="14"/>
      <c r="O15122" s="14"/>
      <c r="P15122" s="14"/>
    </row>
    <row r="15123" spans="9:16" x14ac:dyDescent="0.25">
      <c r="I15123" s="14"/>
      <c r="J15123" s="14"/>
      <c r="K15123" s="14"/>
      <c r="L15123" s="14"/>
      <c r="M15123" s="14"/>
      <c r="N15123" s="14"/>
      <c r="O15123" s="14"/>
      <c r="P15123" s="14"/>
    </row>
    <row r="15124" spans="9:16" x14ac:dyDescent="0.25">
      <c r="I15124" s="14"/>
      <c r="J15124" s="14"/>
      <c r="K15124" s="14"/>
      <c r="L15124" s="14"/>
      <c r="M15124" s="14"/>
      <c r="N15124" s="14"/>
      <c r="O15124" s="14"/>
      <c r="P15124" s="14"/>
    </row>
    <row r="15125" spans="9:16" x14ac:dyDescent="0.25">
      <c r="I15125" s="14"/>
      <c r="J15125" s="14"/>
      <c r="K15125" s="14"/>
      <c r="L15125" s="14"/>
      <c r="M15125" s="14"/>
      <c r="N15125" s="14"/>
      <c r="O15125" s="14"/>
      <c r="P15125" s="14"/>
    </row>
    <row r="15126" spans="9:16" x14ac:dyDescent="0.25">
      <c r="I15126" s="14"/>
      <c r="J15126" s="14"/>
      <c r="K15126" s="14"/>
      <c r="L15126" s="14"/>
      <c r="M15126" s="14"/>
      <c r="N15126" s="14"/>
      <c r="O15126" s="14"/>
      <c r="P15126" s="14"/>
    </row>
    <row r="15127" spans="9:16" x14ac:dyDescent="0.25">
      <c r="I15127" s="14"/>
      <c r="J15127" s="14"/>
      <c r="K15127" s="14"/>
      <c r="L15127" s="14"/>
      <c r="M15127" s="14"/>
      <c r="N15127" s="14"/>
      <c r="O15127" s="14"/>
      <c r="P15127" s="14"/>
    </row>
    <row r="15128" spans="9:16" x14ac:dyDescent="0.25">
      <c r="I15128" s="14"/>
      <c r="J15128" s="14"/>
      <c r="K15128" s="14"/>
      <c r="L15128" s="14"/>
      <c r="M15128" s="14"/>
      <c r="N15128" s="14"/>
      <c r="O15128" s="14"/>
      <c r="P15128" s="14"/>
    </row>
    <row r="15129" spans="9:16" x14ac:dyDescent="0.25">
      <c r="I15129" s="14"/>
      <c r="J15129" s="14"/>
      <c r="K15129" s="14"/>
      <c r="L15129" s="14"/>
      <c r="M15129" s="14"/>
      <c r="N15129" s="14"/>
      <c r="O15129" s="14"/>
      <c r="P15129" s="14"/>
    </row>
    <row r="15130" spans="9:16" x14ac:dyDescent="0.25">
      <c r="I15130" s="14"/>
      <c r="J15130" s="14"/>
      <c r="K15130" s="14"/>
      <c r="L15130" s="14"/>
      <c r="M15130" s="14"/>
      <c r="N15130" s="14"/>
      <c r="O15130" s="14"/>
      <c r="P15130" s="14"/>
    </row>
    <row r="15131" spans="9:16" x14ac:dyDescent="0.25">
      <c r="I15131" s="14"/>
      <c r="J15131" s="14"/>
      <c r="K15131" s="14"/>
      <c r="L15131" s="14"/>
      <c r="M15131" s="14"/>
      <c r="N15131" s="14"/>
      <c r="O15131" s="14"/>
      <c r="P15131" s="14"/>
    </row>
    <row r="15132" spans="9:16" x14ac:dyDescent="0.25">
      <c r="I15132" s="14"/>
      <c r="J15132" s="14"/>
      <c r="K15132" s="14"/>
      <c r="L15132" s="14"/>
      <c r="M15132" s="14"/>
      <c r="N15132" s="14"/>
      <c r="O15132" s="14"/>
      <c r="P15132" s="14"/>
    </row>
    <row r="15133" spans="9:16" x14ac:dyDescent="0.25">
      <c r="I15133" s="14"/>
      <c r="J15133" s="14"/>
      <c r="K15133" s="14"/>
      <c r="L15133" s="14"/>
      <c r="M15133" s="14"/>
      <c r="N15133" s="14"/>
      <c r="O15133" s="14"/>
      <c r="P15133" s="14"/>
    </row>
    <row r="15134" spans="9:16" x14ac:dyDescent="0.25">
      <c r="I15134" s="14"/>
      <c r="J15134" s="14"/>
      <c r="K15134" s="14"/>
      <c r="L15134" s="14"/>
      <c r="M15134" s="14"/>
      <c r="N15134" s="14"/>
      <c r="O15134" s="14"/>
      <c r="P15134" s="14"/>
    </row>
    <row r="15135" spans="9:16" x14ac:dyDescent="0.25">
      <c r="I15135" s="14"/>
      <c r="J15135" s="14"/>
      <c r="K15135" s="14"/>
      <c r="L15135" s="14"/>
      <c r="M15135" s="14"/>
      <c r="N15135" s="14"/>
      <c r="O15135" s="14"/>
      <c r="P15135" s="14"/>
    </row>
    <row r="15136" spans="9:16" x14ac:dyDescent="0.25">
      <c r="I15136" s="14"/>
      <c r="J15136" s="14"/>
      <c r="K15136" s="14"/>
      <c r="L15136" s="14"/>
      <c r="M15136" s="14"/>
      <c r="N15136" s="14"/>
      <c r="O15136" s="14"/>
      <c r="P15136" s="14"/>
    </row>
    <row r="15137" spans="9:16" x14ac:dyDescent="0.25">
      <c r="I15137" s="14"/>
      <c r="J15137" s="14"/>
      <c r="K15137" s="14"/>
      <c r="L15137" s="14"/>
      <c r="M15137" s="14"/>
      <c r="N15137" s="14"/>
      <c r="O15137" s="14"/>
      <c r="P15137" s="14"/>
    </row>
    <row r="15138" spans="9:16" x14ac:dyDescent="0.25">
      <c r="I15138" s="14"/>
      <c r="J15138" s="14"/>
      <c r="K15138" s="14"/>
      <c r="L15138" s="14"/>
      <c r="M15138" s="14"/>
      <c r="N15138" s="14"/>
      <c r="O15138" s="14"/>
      <c r="P15138" s="14"/>
    </row>
    <row r="15139" spans="9:16" x14ac:dyDescent="0.25">
      <c r="I15139" s="14"/>
      <c r="J15139" s="14"/>
      <c r="K15139" s="14"/>
      <c r="L15139" s="14"/>
      <c r="M15139" s="14"/>
      <c r="N15139" s="14"/>
      <c r="O15139" s="14"/>
      <c r="P15139" s="14"/>
    </row>
    <row r="15140" spans="9:16" x14ac:dyDescent="0.25">
      <c r="I15140" s="14"/>
      <c r="J15140" s="14"/>
      <c r="K15140" s="14"/>
      <c r="L15140" s="14"/>
      <c r="M15140" s="14"/>
      <c r="N15140" s="14"/>
      <c r="O15140" s="14"/>
      <c r="P15140" s="14"/>
    </row>
    <row r="15141" spans="9:16" x14ac:dyDescent="0.25">
      <c r="I15141" s="14"/>
      <c r="J15141" s="14"/>
      <c r="K15141" s="14"/>
      <c r="L15141" s="14"/>
      <c r="M15141" s="14"/>
      <c r="N15141" s="14"/>
      <c r="O15141" s="14"/>
      <c r="P15141" s="14"/>
    </row>
    <row r="15142" spans="9:16" x14ac:dyDescent="0.25">
      <c r="I15142" s="14"/>
      <c r="J15142" s="14"/>
      <c r="K15142" s="14"/>
      <c r="L15142" s="14"/>
      <c r="M15142" s="14"/>
      <c r="N15142" s="14"/>
      <c r="O15142" s="14"/>
      <c r="P15142" s="14"/>
    </row>
    <row r="15143" spans="9:16" x14ac:dyDescent="0.25">
      <c r="I15143" s="14"/>
      <c r="J15143" s="14"/>
      <c r="K15143" s="14"/>
      <c r="L15143" s="14"/>
      <c r="M15143" s="14"/>
      <c r="N15143" s="14"/>
      <c r="O15143" s="14"/>
      <c r="P15143" s="14"/>
    </row>
    <row r="15144" spans="9:16" x14ac:dyDescent="0.25">
      <c r="I15144" s="14"/>
      <c r="J15144" s="14"/>
      <c r="K15144" s="14"/>
      <c r="L15144" s="14"/>
      <c r="M15144" s="14"/>
      <c r="N15144" s="14"/>
      <c r="O15144" s="14"/>
      <c r="P15144" s="14"/>
    </row>
    <row r="15145" spans="9:16" x14ac:dyDescent="0.25">
      <c r="I15145" s="14"/>
      <c r="J15145" s="14"/>
      <c r="K15145" s="14"/>
      <c r="L15145" s="14"/>
      <c r="M15145" s="14"/>
      <c r="N15145" s="14"/>
      <c r="O15145" s="14"/>
      <c r="P15145" s="14"/>
    </row>
    <row r="15146" spans="9:16" x14ac:dyDescent="0.25">
      <c r="I15146" s="14"/>
      <c r="J15146" s="14"/>
      <c r="K15146" s="14"/>
      <c r="L15146" s="14"/>
      <c r="M15146" s="14"/>
      <c r="N15146" s="14"/>
      <c r="O15146" s="14"/>
      <c r="P15146" s="14"/>
    </row>
    <row r="15147" spans="9:16" x14ac:dyDescent="0.25">
      <c r="I15147" s="14"/>
      <c r="J15147" s="14"/>
      <c r="K15147" s="14"/>
      <c r="L15147" s="14"/>
      <c r="M15147" s="14"/>
      <c r="N15147" s="14"/>
      <c r="O15147" s="14"/>
      <c r="P15147" s="14"/>
    </row>
    <row r="15148" spans="9:16" x14ac:dyDescent="0.25">
      <c r="I15148" s="14"/>
      <c r="J15148" s="14"/>
      <c r="K15148" s="14"/>
      <c r="L15148" s="14"/>
      <c r="M15148" s="14"/>
      <c r="N15148" s="14"/>
      <c r="O15148" s="14"/>
      <c r="P15148" s="14"/>
    </row>
    <row r="15149" spans="9:16" x14ac:dyDescent="0.25">
      <c r="I15149" s="14"/>
      <c r="J15149" s="14"/>
      <c r="K15149" s="14"/>
      <c r="L15149" s="14"/>
      <c r="M15149" s="14"/>
      <c r="N15149" s="14"/>
      <c r="O15149" s="14"/>
      <c r="P15149" s="14"/>
    </row>
    <row r="15150" spans="9:16" x14ac:dyDescent="0.25">
      <c r="I15150" s="14"/>
      <c r="J15150" s="14"/>
      <c r="K15150" s="14"/>
      <c r="L15150" s="14"/>
      <c r="M15150" s="14"/>
      <c r="N15150" s="14"/>
      <c r="O15150" s="14"/>
      <c r="P15150" s="14"/>
    </row>
    <row r="15151" spans="9:16" x14ac:dyDescent="0.25">
      <c r="I15151" s="14"/>
      <c r="J15151" s="14"/>
      <c r="K15151" s="14"/>
      <c r="L15151" s="14"/>
      <c r="M15151" s="14"/>
      <c r="N15151" s="14"/>
      <c r="O15151" s="14"/>
      <c r="P15151" s="14"/>
    </row>
    <row r="15152" spans="9:16" x14ac:dyDescent="0.25">
      <c r="I15152" s="14"/>
      <c r="J15152" s="14"/>
      <c r="K15152" s="14"/>
      <c r="L15152" s="14"/>
      <c r="M15152" s="14"/>
      <c r="N15152" s="14"/>
      <c r="O15152" s="14"/>
      <c r="P15152" s="14"/>
    </row>
    <row r="15153" spans="9:16" x14ac:dyDescent="0.25">
      <c r="I15153" s="14"/>
      <c r="J15153" s="14"/>
      <c r="K15153" s="14"/>
      <c r="L15153" s="14"/>
      <c r="M15153" s="14"/>
      <c r="N15153" s="14"/>
      <c r="O15153" s="14"/>
      <c r="P15153" s="14"/>
    </row>
    <row r="15154" spans="9:16" x14ac:dyDescent="0.25">
      <c r="I15154" s="14"/>
      <c r="J15154" s="14"/>
      <c r="K15154" s="14"/>
      <c r="L15154" s="14"/>
      <c r="M15154" s="14"/>
      <c r="N15154" s="14"/>
      <c r="O15154" s="14"/>
      <c r="P15154" s="14"/>
    </row>
    <row r="15155" spans="9:16" x14ac:dyDescent="0.25">
      <c r="I15155" s="14"/>
      <c r="J15155" s="14"/>
      <c r="K15155" s="14"/>
      <c r="L15155" s="14"/>
      <c r="M15155" s="14"/>
      <c r="N15155" s="14"/>
      <c r="O15155" s="14"/>
      <c r="P15155" s="14"/>
    </row>
    <row r="15156" spans="9:16" x14ac:dyDescent="0.25">
      <c r="I15156" s="14"/>
      <c r="J15156" s="14"/>
      <c r="K15156" s="14"/>
      <c r="L15156" s="14"/>
      <c r="M15156" s="14"/>
      <c r="N15156" s="14"/>
      <c r="O15156" s="14"/>
      <c r="P15156" s="14"/>
    </row>
    <row r="15157" spans="9:16" x14ac:dyDescent="0.25">
      <c r="I15157" s="14"/>
      <c r="J15157" s="14"/>
      <c r="K15157" s="14"/>
      <c r="L15157" s="14"/>
      <c r="M15157" s="14"/>
      <c r="N15157" s="14"/>
      <c r="O15157" s="14"/>
      <c r="P15157" s="14"/>
    </row>
    <row r="15158" spans="9:16" x14ac:dyDescent="0.25">
      <c r="I15158" s="14"/>
      <c r="J15158" s="14"/>
      <c r="K15158" s="14"/>
      <c r="L15158" s="14"/>
      <c r="M15158" s="14"/>
      <c r="N15158" s="14"/>
      <c r="O15158" s="14"/>
      <c r="P15158" s="14"/>
    </row>
    <row r="15159" spans="9:16" x14ac:dyDescent="0.25">
      <c r="I15159" s="14"/>
      <c r="J15159" s="14"/>
      <c r="K15159" s="14"/>
      <c r="L15159" s="14"/>
      <c r="M15159" s="14"/>
      <c r="N15159" s="14"/>
      <c r="O15159" s="14"/>
      <c r="P15159" s="14"/>
    </row>
    <row r="15160" spans="9:16" x14ac:dyDescent="0.25">
      <c r="I15160" s="14"/>
      <c r="J15160" s="14"/>
      <c r="K15160" s="14"/>
      <c r="L15160" s="14"/>
      <c r="M15160" s="14"/>
      <c r="N15160" s="14"/>
      <c r="O15160" s="14"/>
      <c r="P15160" s="14"/>
    </row>
    <row r="15161" spans="9:16" x14ac:dyDescent="0.25">
      <c r="I15161" s="14"/>
      <c r="J15161" s="14"/>
      <c r="K15161" s="14"/>
      <c r="L15161" s="14"/>
      <c r="M15161" s="14"/>
      <c r="N15161" s="14"/>
      <c r="O15161" s="14"/>
      <c r="P15161" s="14"/>
    </row>
    <row r="15162" spans="9:16" x14ac:dyDescent="0.25">
      <c r="I15162" s="14"/>
      <c r="J15162" s="14"/>
      <c r="K15162" s="14"/>
      <c r="L15162" s="14"/>
      <c r="M15162" s="14"/>
      <c r="N15162" s="14"/>
      <c r="O15162" s="14"/>
      <c r="P15162" s="14"/>
    </row>
    <row r="15163" spans="9:16" x14ac:dyDescent="0.25">
      <c r="I15163" s="14"/>
      <c r="J15163" s="14"/>
      <c r="K15163" s="14"/>
      <c r="L15163" s="14"/>
      <c r="M15163" s="14"/>
      <c r="N15163" s="14"/>
      <c r="O15163" s="14"/>
      <c r="P15163" s="14"/>
    </row>
    <row r="15164" spans="9:16" x14ac:dyDescent="0.25">
      <c r="I15164" s="14"/>
      <c r="J15164" s="14"/>
      <c r="K15164" s="14"/>
      <c r="L15164" s="14"/>
      <c r="M15164" s="14"/>
      <c r="N15164" s="14"/>
      <c r="O15164" s="14"/>
      <c r="P15164" s="14"/>
    </row>
    <row r="15165" spans="9:16" x14ac:dyDescent="0.25">
      <c r="I15165" s="14"/>
      <c r="J15165" s="14"/>
      <c r="K15165" s="14"/>
      <c r="L15165" s="14"/>
      <c r="M15165" s="14"/>
      <c r="N15165" s="14"/>
      <c r="O15165" s="14"/>
      <c r="P15165" s="14"/>
    </row>
    <row r="15166" spans="9:16" x14ac:dyDescent="0.25">
      <c r="I15166" s="14"/>
      <c r="J15166" s="14"/>
      <c r="K15166" s="14"/>
      <c r="L15166" s="14"/>
      <c r="M15166" s="14"/>
      <c r="N15166" s="14"/>
      <c r="O15166" s="14"/>
      <c r="P15166" s="14"/>
    </row>
    <row r="15167" spans="9:16" x14ac:dyDescent="0.25">
      <c r="I15167" s="14"/>
      <c r="J15167" s="14"/>
      <c r="K15167" s="14"/>
      <c r="L15167" s="14"/>
      <c r="M15167" s="14"/>
      <c r="N15167" s="14"/>
      <c r="O15167" s="14"/>
      <c r="P15167" s="14"/>
    </row>
    <row r="15168" spans="9:16" x14ac:dyDescent="0.25">
      <c r="I15168" s="14"/>
      <c r="J15168" s="14"/>
      <c r="K15168" s="14"/>
      <c r="L15168" s="14"/>
      <c r="M15168" s="14"/>
      <c r="N15168" s="14"/>
      <c r="O15168" s="14"/>
      <c r="P15168" s="14"/>
    </row>
    <row r="15169" spans="9:16" x14ac:dyDescent="0.25">
      <c r="I15169" s="14"/>
      <c r="J15169" s="14"/>
      <c r="K15169" s="14"/>
      <c r="L15169" s="14"/>
      <c r="M15169" s="14"/>
      <c r="N15169" s="14"/>
      <c r="O15169" s="14"/>
      <c r="P15169" s="14"/>
    </row>
    <row r="15170" spans="9:16" x14ac:dyDescent="0.25">
      <c r="I15170" s="14"/>
      <c r="J15170" s="14"/>
      <c r="K15170" s="14"/>
      <c r="L15170" s="14"/>
      <c r="M15170" s="14"/>
      <c r="N15170" s="14"/>
      <c r="O15170" s="14"/>
      <c r="P15170" s="14"/>
    </row>
    <row r="15171" spans="9:16" x14ac:dyDescent="0.25">
      <c r="I15171" s="14"/>
      <c r="J15171" s="14"/>
      <c r="K15171" s="14"/>
      <c r="L15171" s="14"/>
      <c r="M15171" s="14"/>
      <c r="N15171" s="14"/>
      <c r="O15171" s="14"/>
      <c r="P15171" s="14"/>
    </row>
    <row r="15172" spans="9:16" x14ac:dyDescent="0.25">
      <c r="I15172" s="14"/>
      <c r="J15172" s="14"/>
      <c r="K15172" s="14"/>
      <c r="L15172" s="14"/>
      <c r="M15172" s="14"/>
      <c r="N15172" s="14"/>
      <c r="O15172" s="14"/>
      <c r="P15172" s="14"/>
    </row>
    <row r="15173" spans="9:16" x14ac:dyDescent="0.25">
      <c r="I15173" s="14"/>
      <c r="J15173" s="14"/>
      <c r="K15173" s="14"/>
      <c r="L15173" s="14"/>
      <c r="M15173" s="14"/>
      <c r="N15173" s="14"/>
      <c r="O15173" s="14"/>
      <c r="P15173" s="14"/>
    </row>
    <row r="15174" spans="9:16" x14ac:dyDescent="0.25">
      <c r="I15174" s="14"/>
      <c r="J15174" s="14"/>
      <c r="K15174" s="14"/>
      <c r="L15174" s="14"/>
      <c r="M15174" s="14"/>
      <c r="N15174" s="14"/>
      <c r="O15174" s="14"/>
      <c r="P15174" s="14"/>
    </row>
    <row r="15175" spans="9:16" x14ac:dyDescent="0.25">
      <c r="I15175" s="14"/>
      <c r="J15175" s="14"/>
      <c r="K15175" s="14"/>
      <c r="L15175" s="14"/>
      <c r="M15175" s="14"/>
      <c r="N15175" s="14"/>
      <c r="O15175" s="14"/>
      <c r="P15175" s="14"/>
    </row>
    <row r="15176" spans="9:16" x14ac:dyDescent="0.25">
      <c r="I15176" s="14"/>
      <c r="J15176" s="14"/>
      <c r="K15176" s="14"/>
      <c r="L15176" s="14"/>
      <c r="M15176" s="14"/>
      <c r="N15176" s="14"/>
      <c r="O15176" s="14"/>
      <c r="P15176" s="14"/>
    </row>
    <row r="15177" spans="9:16" x14ac:dyDescent="0.25">
      <c r="I15177" s="14"/>
      <c r="J15177" s="14"/>
      <c r="K15177" s="14"/>
      <c r="L15177" s="14"/>
      <c r="M15177" s="14"/>
      <c r="N15177" s="14"/>
      <c r="O15177" s="14"/>
      <c r="P15177" s="14"/>
    </row>
    <row r="15178" spans="9:16" x14ac:dyDescent="0.25">
      <c r="I15178" s="14"/>
      <c r="J15178" s="14"/>
      <c r="K15178" s="14"/>
      <c r="L15178" s="14"/>
      <c r="M15178" s="14"/>
      <c r="N15178" s="14"/>
      <c r="O15178" s="14"/>
      <c r="P15178" s="14"/>
    </row>
    <row r="15179" spans="9:16" x14ac:dyDescent="0.25">
      <c r="I15179" s="14"/>
      <c r="J15179" s="14"/>
      <c r="K15179" s="14"/>
      <c r="L15179" s="14"/>
      <c r="M15179" s="14"/>
      <c r="N15179" s="14"/>
      <c r="O15179" s="14"/>
      <c r="P15179" s="14"/>
    </row>
    <row r="15180" spans="9:16" x14ac:dyDescent="0.25">
      <c r="I15180" s="14"/>
      <c r="J15180" s="14"/>
      <c r="K15180" s="14"/>
      <c r="L15180" s="14"/>
      <c r="M15180" s="14"/>
      <c r="N15180" s="14"/>
      <c r="O15180" s="14"/>
      <c r="P15180" s="14"/>
    </row>
    <row r="15181" spans="9:16" x14ac:dyDescent="0.25">
      <c r="I15181" s="14"/>
      <c r="J15181" s="14"/>
      <c r="K15181" s="14"/>
      <c r="L15181" s="14"/>
      <c r="M15181" s="14"/>
      <c r="N15181" s="14"/>
      <c r="O15181" s="14"/>
      <c r="P15181" s="14"/>
    </row>
    <row r="15182" spans="9:16" x14ac:dyDescent="0.25">
      <c r="I15182" s="14"/>
      <c r="J15182" s="14"/>
      <c r="K15182" s="14"/>
      <c r="L15182" s="14"/>
      <c r="M15182" s="14"/>
      <c r="N15182" s="14"/>
      <c r="O15182" s="14"/>
      <c r="P15182" s="14"/>
    </row>
    <row r="15183" spans="9:16" x14ac:dyDescent="0.25">
      <c r="I15183" s="14"/>
      <c r="J15183" s="14"/>
      <c r="K15183" s="14"/>
      <c r="L15183" s="14"/>
      <c r="M15183" s="14"/>
      <c r="N15183" s="14"/>
      <c r="O15183" s="14"/>
      <c r="P15183" s="14"/>
    </row>
    <row r="15184" spans="9:16" x14ac:dyDescent="0.25">
      <c r="I15184" s="14"/>
      <c r="J15184" s="14"/>
      <c r="K15184" s="14"/>
      <c r="L15184" s="14"/>
      <c r="M15184" s="14"/>
      <c r="N15184" s="14"/>
      <c r="O15184" s="14"/>
      <c r="P15184" s="14"/>
    </row>
    <row r="15185" spans="9:16" x14ac:dyDescent="0.25">
      <c r="I15185" s="14"/>
      <c r="J15185" s="14"/>
      <c r="K15185" s="14"/>
      <c r="L15185" s="14"/>
      <c r="M15185" s="14"/>
      <c r="N15185" s="14"/>
      <c r="O15185" s="14"/>
      <c r="P15185" s="14"/>
    </row>
    <row r="15186" spans="9:16" x14ac:dyDescent="0.25">
      <c r="I15186" s="14"/>
      <c r="J15186" s="14"/>
      <c r="K15186" s="14"/>
      <c r="L15186" s="14"/>
      <c r="M15186" s="14"/>
      <c r="N15186" s="14"/>
      <c r="O15186" s="14"/>
      <c r="P15186" s="14"/>
    </row>
    <row r="15187" spans="9:16" x14ac:dyDescent="0.25">
      <c r="I15187" s="14"/>
      <c r="J15187" s="14"/>
      <c r="K15187" s="14"/>
      <c r="L15187" s="14"/>
      <c r="M15187" s="14"/>
      <c r="N15187" s="14"/>
      <c r="O15187" s="14"/>
      <c r="P15187" s="14"/>
    </row>
    <row r="15188" spans="9:16" x14ac:dyDescent="0.25">
      <c r="I15188" s="14"/>
      <c r="J15188" s="14"/>
      <c r="K15188" s="14"/>
      <c r="L15188" s="14"/>
      <c r="M15188" s="14"/>
      <c r="N15188" s="14"/>
      <c r="O15188" s="14"/>
      <c r="P15188" s="14"/>
    </row>
    <row r="15189" spans="9:16" x14ac:dyDescent="0.25">
      <c r="I15189" s="14"/>
      <c r="J15189" s="14"/>
      <c r="K15189" s="14"/>
      <c r="L15189" s="14"/>
      <c r="M15189" s="14"/>
      <c r="N15189" s="14"/>
      <c r="O15189" s="14"/>
      <c r="P15189" s="14"/>
    </row>
    <row r="15190" spans="9:16" x14ac:dyDescent="0.25">
      <c r="I15190" s="14"/>
      <c r="J15190" s="14"/>
      <c r="K15190" s="14"/>
      <c r="L15190" s="14"/>
      <c r="M15190" s="14"/>
      <c r="N15190" s="14"/>
      <c r="O15190" s="14"/>
      <c r="P15190" s="14"/>
    </row>
    <row r="15191" spans="9:16" x14ac:dyDescent="0.25">
      <c r="I15191" s="14"/>
      <c r="J15191" s="14"/>
      <c r="K15191" s="14"/>
      <c r="L15191" s="14"/>
      <c r="M15191" s="14"/>
      <c r="N15191" s="14"/>
      <c r="O15191" s="14"/>
      <c r="P15191" s="14"/>
    </row>
    <row r="15192" spans="9:16" x14ac:dyDescent="0.25">
      <c r="I15192" s="14"/>
      <c r="J15192" s="14"/>
      <c r="K15192" s="14"/>
      <c r="L15192" s="14"/>
      <c r="M15192" s="14"/>
      <c r="N15192" s="14"/>
      <c r="O15192" s="14"/>
      <c r="P15192" s="14"/>
    </row>
    <row r="15193" spans="9:16" x14ac:dyDescent="0.25">
      <c r="I15193" s="14"/>
      <c r="J15193" s="14"/>
      <c r="K15193" s="14"/>
      <c r="L15193" s="14"/>
      <c r="M15193" s="14"/>
      <c r="N15193" s="14"/>
      <c r="O15193" s="14"/>
      <c r="P15193" s="14"/>
    </row>
    <row r="15194" spans="9:16" x14ac:dyDescent="0.25">
      <c r="I15194" s="14"/>
      <c r="J15194" s="14"/>
      <c r="K15194" s="14"/>
      <c r="L15194" s="14"/>
      <c r="M15194" s="14"/>
      <c r="N15194" s="14"/>
      <c r="O15194" s="14"/>
      <c r="P15194" s="14"/>
    </row>
    <row r="15195" spans="9:16" x14ac:dyDescent="0.25">
      <c r="I15195" s="14"/>
      <c r="J15195" s="14"/>
      <c r="K15195" s="14"/>
      <c r="L15195" s="14"/>
      <c r="M15195" s="14"/>
      <c r="N15195" s="14"/>
      <c r="O15195" s="14"/>
      <c r="P15195" s="14"/>
    </row>
    <row r="15196" spans="9:16" x14ac:dyDescent="0.25">
      <c r="I15196" s="14"/>
      <c r="J15196" s="14"/>
      <c r="K15196" s="14"/>
      <c r="L15196" s="14"/>
      <c r="M15196" s="14"/>
      <c r="N15196" s="14"/>
      <c r="O15196" s="14"/>
      <c r="P15196" s="14"/>
    </row>
    <row r="15197" spans="9:16" x14ac:dyDescent="0.25">
      <c r="I15197" s="14"/>
      <c r="J15197" s="14"/>
      <c r="K15197" s="14"/>
      <c r="L15197" s="14"/>
      <c r="M15197" s="14"/>
      <c r="N15197" s="14"/>
      <c r="O15197" s="14"/>
      <c r="P15197" s="14"/>
    </row>
    <row r="15198" spans="9:16" x14ac:dyDescent="0.25">
      <c r="I15198" s="14"/>
      <c r="J15198" s="14"/>
      <c r="K15198" s="14"/>
      <c r="L15198" s="14"/>
      <c r="M15198" s="14"/>
      <c r="N15198" s="14"/>
      <c r="O15198" s="14"/>
      <c r="P15198" s="14"/>
    </row>
    <row r="15199" spans="9:16" x14ac:dyDescent="0.25">
      <c r="I15199" s="14"/>
      <c r="J15199" s="14"/>
      <c r="K15199" s="14"/>
      <c r="L15199" s="14"/>
      <c r="M15199" s="14"/>
      <c r="N15199" s="14"/>
      <c r="O15199" s="14"/>
      <c r="P15199" s="14"/>
    </row>
    <row r="15200" spans="9:16" x14ac:dyDescent="0.25">
      <c r="I15200" s="14"/>
      <c r="J15200" s="14"/>
      <c r="K15200" s="14"/>
      <c r="L15200" s="14"/>
      <c r="M15200" s="14"/>
      <c r="N15200" s="14"/>
      <c r="O15200" s="14"/>
      <c r="P15200" s="14"/>
    </row>
    <row r="15201" spans="9:16" x14ac:dyDescent="0.25">
      <c r="I15201" s="14"/>
      <c r="J15201" s="14"/>
      <c r="K15201" s="14"/>
      <c r="L15201" s="14"/>
      <c r="M15201" s="14"/>
      <c r="N15201" s="14"/>
      <c r="O15201" s="14"/>
      <c r="P15201" s="14"/>
    </row>
    <row r="15202" spans="9:16" x14ac:dyDescent="0.25">
      <c r="I15202" s="14"/>
      <c r="J15202" s="14"/>
      <c r="K15202" s="14"/>
      <c r="L15202" s="14"/>
      <c r="M15202" s="14"/>
      <c r="N15202" s="14"/>
      <c r="O15202" s="14"/>
      <c r="P15202" s="14"/>
    </row>
    <row r="15203" spans="9:16" x14ac:dyDescent="0.25">
      <c r="I15203" s="14"/>
      <c r="J15203" s="14"/>
      <c r="K15203" s="14"/>
      <c r="L15203" s="14"/>
      <c r="M15203" s="14"/>
      <c r="N15203" s="14"/>
      <c r="O15203" s="14"/>
      <c r="P15203" s="14"/>
    </row>
    <row r="15204" spans="9:16" x14ac:dyDescent="0.25">
      <c r="I15204" s="14"/>
      <c r="J15204" s="14"/>
      <c r="K15204" s="14"/>
      <c r="L15204" s="14"/>
      <c r="M15204" s="14"/>
      <c r="N15204" s="14"/>
      <c r="O15204" s="14"/>
      <c r="P15204" s="14"/>
    </row>
    <row r="15205" spans="9:16" x14ac:dyDescent="0.25">
      <c r="I15205" s="14"/>
      <c r="J15205" s="14"/>
      <c r="K15205" s="14"/>
      <c r="L15205" s="14"/>
      <c r="M15205" s="14"/>
      <c r="N15205" s="14"/>
      <c r="O15205" s="14"/>
      <c r="P15205" s="14"/>
    </row>
    <row r="15206" spans="9:16" x14ac:dyDescent="0.25">
      <c r="I15206" s="14"/>
      <c r="J15206" s="14"/>
      <c r="K15206" s="14"/>
      <c r="L15206" s="14"/>
      <c r="M15206" s="14"/>
      <c r="N15206" s="14"/>
      <c r="O15206" s="14"/>
      <c r="P15206" s="14"/>
    </row>
    <row r="15207" spans="9:16" x14ac:dyDescent="0.25">
      <c r="I15207" s="14"/>
      <c r="J15207" s="14"/>
      <c r="K15207" s="14"/>
      <c r="L15207" s="14"/>
      <c r="M15207" s="14"/>
      <c r="N15207" s="14"/>
      <c r="O15207" s="14"/>
      <c r="P15207" s="14"/>
    </row>
    <row r="15208" spans="9:16" x14ac:dyDescent="0.25">
      <c r="I15208" s="14"/>
      <c r="J15208" s="14"/>
      <c r="K15208" s="14"/>
      <c r="L15208" s="14"/>
      <c r="M15208" s="14"/>
      <c r="N15208" s="14"/>
      <c r="O15208" s="14"/>
      <c r="P15208" s="14"/>
    </row>
    <row r="15209" spans="9:16" x14ac:dyDescent="0.25">
      <c r="I15209" s="14"/>
      <c r="J15209" s="14"/>
      <c r="K15209" s="14"/>
      <c r="L15209" s="14"/>
      <c r="M15209" s="14"/>
      <c r="N15209" s="14"/>
      <c r="O15209" s="14"/>
      <c r="P15209" s="14"/>
    </row>
    <row r="15210" spans="9:16" x14ac:dyDescent="0.25">
      <c r="I15210" s="14"/>
      <c r="J15210" s="14"/>
      <c r="K15210" s="14"/>
      <c r="L15210" s="14"/>
      <c r="M15210" s="14"/>
      <c r="N15210" s="14"/>
      <c r="O15210" s="14"/>
      <c r="P15210" s="14"/>
    </row>
    <row r="15211" spans="9:16" x14ac:dyDescent="0.25">
      <c r="I15211" s="14"/>
      <c r="J15211" s="14"/>
      <c r="K15211" s="14"/>
      <c r="L15211" s="14"/>
      <c r="M15211" s="14"/>
      <c r="N15211" s="14"/>
      <c r="O15211" s="14"/>
      <c r="P15211" s="14"/>
    </row>
    <row r="15212" spans="9:16" x14ac:dyDescent="0.25">
      <c r="I15212" s="14"/>
      <c r="J15212" s="14"/>
      <c r="K15212" s="14"/>
      <c r="L15212" s="14"/>
      <c r="M15212" s="14"/>
      <c r="N15212" s="14"/>
      <c r="O15212" s="14"/>
      <c r="P15212" s="14"/>
    </row>
    <row r="15213" spans="9:16" x14ac:dyDescent="0.25">
      <c r="I15213" s="14"/>
      <c r="J15213" s="14"/>
      <c r="K15213" s="14"/>
      <c r="L15213" s="14"/>
      <c r="M15213" s="14"/>
      <c r="N15213" s="14"/>
      <c r="O15213" s="14"/>
      <c r="P15213" s="14"/>
    </row>
    <row r="15214" spans="9:16" x14ac:dyDescent="0.25">
      <c r="I15214" s="14"/>
      <c r="J15214" s="14"/>
      <c r="K15214" s="14"/>
      <c r="L15214" s="14"/>
      <c r="M15214" s="14"/>
      <c r="N15214" s="14"/>
      <c r="O15214" s="14"/>
      <c r="P15214" s="14"/>
    </row>
    <row r="15215" spans="9:16" x14ac:dyDescent="0.25">
      <c r="I15215" s="14"/>
      <c r="J15215" s="14"/>
      <c r="K15215" s="14"/>
      <c r="L15215" s="14"/>
      <c r="M15215" s="14"/>
      <c r="N15215" s="14"/>
      <c r="O15215" s="14"/>
      <c r="P15215" s="14"/>
    </row>
    <row r="15216" spans="9:16" x14ac:dyDescent="0.25">
      <c r="I15216" s="14"/>
      <c r="J15216" s="14"/>
      <c r="K15216" s="14"/>
      <c r="L15216" s="14"/>
      <c r="M15216" s="14"/>
      <c r="N15216" s="14"/>
      <c r="O15216" s="14"/>
      <c r="P15216" s="14"/>
    </row>
    <row r="15217" spans="9:16" x14ac:dyDescent="0.25">
      <c r="I15217" s="14"/>
      <c r="J15217" s="14"/>
      <c r="K15217" s="14"/>
      <c r="L15217" s="14"/>
      <c r="M15217" s="14"/>
      <c r="N15217" s="14"/>
      <c r="O15217" s="14"/>
      <c r="P15217" s="14"/>
    </row>
    <row r="15218" spans="9:16" x14ac:dyDescent="0.25">
      <c r="I15218" s="14"/>
      <c r="J15218" s="14"/>
      <c r="K15218" s="14"/>
      <c r="L15218" s="14"/>
      <c r="M15218" s="14"/>
      <c r="N15218" s="14"/>
      <c r="O15218" s="14"/>
      <c r="P15218" s="14"/>
    </row>
    <row r="15219" spans="9:16" x14ac:dyDescent="0.25">
      <c r="I15219" s="14"/>
      <c r="J15219" s="14"/>
      <c r="K15219" s="14"/>
      <c r="L15219" s="14"/>
      <c r="M15219" s="14"/>
      <c r="N15219" s="14"/>
      <c r="O15219" s="14"/>
      <c r="P15219" s="14"/>
    </row>
    <row r="15220" spans="9:16" x14ac:dyDescent="0.25">
      <c r="I15220" s="14"/>
      <c r="J15220" s="14"/>
      <c r="K15220" s="14"/>
      <c r="L15220" s="14"/>
      <c r="M15220" s="14"/>
      <c r="N15220" s="14"/>
      <c r="O15220" s="14"/>
      <c r="P15220" s="14"/>
    </row>
    <row r="15221" spans="9:16" x14ac:dyDescent="0.25">
      <c r="I15221" s="14"/>
      <c r="J15221" s="14"/>
      <c r="K15221" s="14"/>
      <c r="L15221" s="14"/>
      <c r="M15221" s="14"/>
      <c r="N15221" s="14"/>
      <c r="O15221" s="14"/>
      <c r="P15221" s="14"/>
    </row>
    <row r="15222" spans="9:16" x14ac:dyDescent="0.25">
      <c r="I15222" s="14"/>
      <c r="J15222" s="14"/>
      <c r="K15222" s="14"/>
      <c r="L15222" s="14"/>
      <c r="M15222" s="14"/>
      <c r="N15222" s="14"/>
      <c r="O15222" s="14"/>
      <c r="P15222" s="14"/>
    </row>
    <row r="15223" spans="9:16" x14ac:dyDescent="0.25">
      <c r="I15223" s="14"/>
      <c r="J15223" s="14"/>
      <c r="K15223" s="14"/>
      <c r="L15223" s="14"/>
      <c r="M15223" s="14"/>
      <c r="N15223" s="14"/>
      <c r="O15223" s="14"/>
      <c r="P15223" s="14"/>
    </row>
    <row r="15224" spans="9:16" x14ac:dyDescent="0.25">
      <c r="I15224" s="14"/>
      <c r="J15224" s="14"/>
      <c r="K15224" s="14"/>
      <c r="L15224" s="14"/>
      <c r="M15224" s="14"/>
      <c r="N15224" s="14"/>
      <c r="O15224" s="14"/>
      <c r="P15224" s="14"/>
    </row>
    <row r="15225" spans="9:16" x14ac:dyDescent="0.25">
      <c r="I15225" s="14"/>
      <c r="J15225" s="14"/>
      <c r="K15225" s="14"/>
      <c r="L15225" s="14"/>
      <c r="M15225" s="14"/>
      <c r="N15225" s="14"/>
      <c r="O15225" s="14"/>
      <c r="P15225" s="14"/>
    </row>
    <row r="15226" spans="9:16" x14ac:dyDescent="0.25">
      <c r="I15226" s="14"/>
      <c r="J15226" s="14"/>
      <c r="K15226" s="14"/>
      <c r="L15226" s="14"/>
      <c r="M15226" s="14"/>
      <c r="N15226" s="14"/>
      <c r="O15226" s="14"/>
      <c r="P15226" s="14"/>
    </row>
    <row r="15227" spans="9:16" x14ac:dyDescent="0.25">
      <c r="I15227" s="14"/>
      <c r="J15227" s="14"/>
      <c r="K15227" s="14"/>
      <c r="L15227" s="14"/>
      <c r="M15227" s="14"/>
      <c r="N15227" s="14"/>
      <c r="O15227" s="14"/>
      <c r="P15227" s="14"/>
    </row>
    <row r="15228" spans="9:16" x14ac:dyDescent="0.25">
      <c r="I15228" s="14"/>
      <c r="J15228" s="14"/>
      <c r="K15228" s="14"/>
      <c r="L15228" s="14"/>
      <c r="M15228" s="14"/>
      <c r="N15228" s="14"/>
      <c r="O15228" s="14"/>
      <c r="P15228" s="14"/>
    </row>
    <row r="15229" spans="9:16" x14ac:dyDescent="0.25">
      <c r="I15229" s="14"/>
      <c r="J15229" s="14"/>
      <c r="K15229" s="14"/>
      <c r="L15229" s="14"/>
      <c r="M15229" s="14"/>
      <c r="N15229" s="14"/>
      <c r="O15229" s="14"/>
      <c r="P15229" s="14"/>
    </row>
    <row r="15230" spans="9:16" x14ac:dyDescent="0.25">
      <c r="I15230" s="14"/>
      <c r="J15230" s="14"/>
      <c r="K15230" s="14"/>
      <c r="L15230" s="14"/>
      <c r="M15230" s="14"/>
      <c r="N15230" s="14"/>
      <c r="O15230" s="14"/>
      <c r="P15230" s="14"/>
    </row>
    <row r="15231" spans="9:16" x14ac:dyDescent="0.25">
      <c r="I15231" s="14"/>
      <c r="J15231" s="14"/>
      <c r="K15231" s="14"/>
      <c r="L15231" s="14"/>
      <c r="M15231" s="14"/>
      <c r="N15231" s="14"/>
      <c r="O15231" s="14"/>
      <c r="P15231" s="14"/>
    </row>
    <row r="15232" spans="9:16" x14ac:dyDescent="0.25">
      <c r="I15232" s="14"/>
      <c r="J15232" s="14"/>
      <c r="K15232" s="14"/>
      <c r="L15232" s="14"/>
      <c r="M15232" s="14"/>
      <c r="N15232" s="14"/>
      <c r="O15232" s="14"/>
      <c r="P15232" s="14"/>
    </row>
    <row r="15233" spans="9:16" x14ac:dyDescent="0.25">
      <c r="I15233" s="14"/>
      <c r="J15233" s="14"/>
      <c r="K15233" s="14"/>
      <c r="L15233" s="14"/>
      <c r="M15233" s="14"/>
      <c r="N15233" s="14"/>
      <c r="O15233" s="14"/>
      <c r="P15233" s="14"/>
    </row>
    <row r="15234" spans="9:16" x14ac:dyDescent="0.25">
      <c r="I15234" s="14"/>
      <c r="J15234" s="14"/>
      <c r="K15234" s="14"/>
      <c r="L15234" s="14"/>
      <c r="M15234" s="14"/>
      <c r="N15234" s="14"/>
      <c r="O15234" s="14"/>
      <c r="P15234" s="14"/>
    </row>
    <row r="15235" spans="9:16" x14ac:dyDescent="0.25">
      <c r="I15235" s="14"/>
      <c r="J15235" s="14"/>
      <c r="K15235" s="14"/>
      <c r="L15235" s="14"/>
      <c r="M15235" s="14"/>
      <c r="N15235" s="14"/>
      <c r="O15235" s="14"/>
      <c r="P15235" s="14"/>
    </row>
    <row r="15236" spans="9:16" x14ac:dyDescent="0.25">
      <c r="I15236" s="14"/>
      <c r="J15236" s="14"/>
      <c r="K15236" s="14"/>
      <c r="L15236" s="14"/>
      <c r="M15236" s="14"/>
      <c r="N15236" s="14"/>
      <c r="O15236" s="14"/>
      <c r="P15236" s="14"/>
    </row>
    <row r="15237" spans="9:16" x14ac:dyDescent="0.25">
      <c r="I15237" s="14"/>
      <c r="J15237" s="14"/>
      <c r="K15237" s="14"/>
      <c r="L15237" s="14"/>
      <c r="M15237" s="14"/>
      <c r="N15237" s="14"/>
      <c r="O15237" s="14"/>
      <c r="P15237" s="14"/>
    </row>
    <row r="15238" spans="9:16" x14ac:dyDescent="0.25">
      <c r="I15238" s="14"/>
      <c r="J15238" s="14"/>
      <c r="K15238" s="14"/>
      <c r="L15238" s="14"/>
      <c r="M15238" s="14"/>
      <c r="N15238" s="14"/>
      <c r="O15238" s="14"/>
      <c r="P15238" s="14"/>
    </row>
    <row r="15239" spans="9:16" x14ac:dyDescent="0.25">
      <c r="I15239" s="14"/>
      <c r="J15239" s="14"/>
      <c r="K15239" s="14"/>
      <c r="L15239" s="14"/>
      <c r="M15239" s="14"/>
      <c r="N15239" s="14"/>
      <c r="O15239" s="14"/>
      <c r="P15239" s="14"/>
    </row>
    <row r="15240" spans="9:16" x14ac:dyDescent="0.25">
      <c r="I15240" s="14"/>
      <c r="J15240" s="14"/>
      <c r="K15240" s="14"/>
      <c r="L15240" s="14"/>
      <c r="M15240" s="14"/>
      <c r="N15240" s="14"/>
      <c r="O15240" s="14"/>
      <c r="P15240" s="14"/>
    </row>
    <row r="15241" spans="9:16" x14ac:dyDescent="0.25">
      <c r="I15241" s="14"/>
      <c r="J15241" s="14"/>
      <c r="K15241" s="14"/>
      <c r="L15241" s="14"/>
      <c r="M15241" s="14"/>
      <c r="N15241" s="14"/>
      <c r="O15241" s="14"/>
      <c r="P15241" s="14"/>
    </row>
    <row r="15242" spans="9:16" x14ac:dyDescent="0.25">
      <c r="I15242" s="14"/>
      <c r="J15242" s="14"/>
      <c r="K15242" s="14"/>
      <c r="L15242" s="14"/>
      <c r="M15242" s="14"/>
      <c r="N15242" s="14"/>
      <c r="O15242" s="14"/>
      <c r="P15242" s="14"/>
    </row>
    <row r="15243" spans="9:16" x14ac:dyDescent="0.25">
      <c r="I15243" s="14"/>
      <c r="J15243" s="14"/>
      <c r="K15243" s="14"/>
      <c r="L15243" s="14"/>
      <c r="M15243" s="14"/>
      <c r="N15243" s="14"/>
      <c r="O15243" s="14"/>
      <c r="P15243" s="14"/>
    </row>
    <row r="15244" spans="9:16" x14ac:dyDescent="0.25">
      <c r="I15244" s="14"/>
      <c r="J15244" s="14"/>
      <c r="K15244" s="14"/>
      <c r="L15244" s="14"/>
      <c r="M15244" s="14"/>
      <c r="N15244" s="14"/>
      <c r="O15244" s="14"/>
      <c r="P15244" s="14"/>
    </row>
    <row r="15245" spans="9:16" x14ac:dyDescent="0.25">
      <c r="I15245" s="14"/>
      <c r="J15245" s="14"/>
      <c r="K15245" s="14"/>
      <c r="L15245" s="14"/>
      <c r="M15245" s="14"/>
      <c r="N15245" s="14"/>
      <c r="O15245" s="14"/>
      <c r="P15245" s="14"/>
    </row>
    <row r="15246" spans="9:16" x14ac:dyDescent="0.25">
      <c r="I15246" s="14"/>
      <c r="J15246" s="14"/>
      <c r="K15246" s="14"/>
      <c r="L15246" s="14"/>
      <c r="M15246" s="14"/>
      <c r="N15246" s="14"/>
      <c r="O15246" s="14"/>
      <c r="P15246" s="14"/>
    </row>
    <row r="15247" spans="9:16" x14ac:dyDescent="0.25">
      <c r="I15247" s="14"/>
      <c r="J15247" s="14"/>
      <c r="K15247" s="14"/>
      <c r="L15247" s="14"/>
      <c r="M15247" s="14"/>
      <c r="N15247" s="14"/>
      <c r="O15247" s="14"/>
      <c r="P15247" s="14"/>
    </row>
    <row r="15248" spans="9:16" x14ac:dyDescent="0.25">
      <c r="I15248" s="14"/>
      <c r="J15248" s="14"/>
      <c r="K15248" s="14"/>
      <c r="L15248" s="14"/>
      <c r="M15248" s="14"/>
      <c r="N15248" s="14"/>
      <c r="O15248" s="14"/>
      <c r="P15248" s="14"/>
    </row>
    <row r="15249" spans="9:16" x14ac:dyDescent="0.25">
      <c r="I15249" s="14"/>
      <c r="J15249" s="14"/>
      <c r="K15249" s="14"/>
      <c r="L15249" s="14"/>
      <c r="M15249" s="14"/>
      <c r="N15249" s="14"/>
      <c r="O15249" s="14"/>
      <c r="P15249" s="14"/>
    </row>
    <row r="15250" spans="9:16" x14ac:dyDescent="0.25">
      <c r="I15250" s="14"/>
      <c r="J15250" s="14"/>
      <c r="K15250" s="14"/>
      <c r="L15250" s="14"/>
      <c r="M15250" s="14"/>
      <c r="N15250" s="14"/>
      <c r="O15250" s="14"/>
      <c r="P15250" s="14"/>
    </row>
    <row r="15251" spans="9:16" x14ac:dyDescent="0.25">
      <c r="I15251" s="14"/>
      <c r="J15251" s="14"/>
      <c r="K15251" s="14"/>
      <c r="L15251" s="14"/>
      <c r="M15251" s="14"/>
      <c r="N15251" s="14"/>
      <c r="O15251" s="14"/>
      <c r="P15251" s="14"/>
    </row>
    <row r="15252" spans="9:16" x14ac:dyDescent="0.25">
      <c r="I15252" s="14"/>
      <c r="J15252" s="14"/>
      <c r="K15252" s="14"/>
      <c r="L15252" s="14"/>
      <c r="M15252" s="14"/>
      <c r="N15252" s="14"/>
      <c r="O15252" s="14"/>
      <c r="P15252" s="14"/>
    </row>
    <row r="15253" spans="9:16" x14ac:dyDescent="0.25">
      <c r="I15253" s="14"/>
      <c r="J15253" s="14"/>
      <c r="K15253" s="14"/>
      <c r="L15253" s="14"/>
      <c r="M15253" s="14"/>
      <c r="N15253" s="14"/>
      <c r="O15253" s="14"/>
      <c r="P15253" s="14"/>
    </row>
    <row r="15254" spans="9:16" x14ac:dyDescent="0.25">
      <c r="I15254" s="14"/>
      <c r="J15254" s="14"/>
      <c r="K15254" s="14"/>
      <c r="L15254" s="14"/>
      <c r="M15254" s="14"/>
      <c r="N15254" s="14"/>
      <c r="O15254" s="14"/>
      <c r="P15254" s="14"/>
    </row>
    <row r="15255" spans="9:16" x14ac:dyDescent="0.25">
      <c r="I15255" s="14"/>
      <c r="J15255" s="14"/>
      <c r="K15255" s="14"/>
      <c r="L15255" s="14"/>
      <c r="M15255" s="14"/>
      <c r="N15255" s="14"/>
      <c r="O15255" s="14"/>
      <c r="P15255" s="14"/>
    </row>
    <row r="15256" spans="9:16" x14ac:dyDescent="0.25">
      <c r="I15256" s="14"/>
      <c r="J15256" s="14"/>
      <c r="K15256" s="14"/>
      <c r="L15256" s="14"/>
      <c r="M15256" s="14"/>
      <c r="N15256" s="14"/>
      <c r="O15256" s="14"/>
      <c r="P15256" s="14"/>
    </row>
    <row r="15257" spans="9:16" x14ac:dyDescent="0.25">
      <c r="I15257" s="14"/>
      <c r="J15257" s="14"/>
      <c r="K15257" s="14"/>
      <c r="L15257" s="14"/>
      <c r="M15257" s="14"/>
      <c r="N15257" s="14"/>
      <c r="O15257" s="14"/>
      <c r="P15257" s="14"/>
    </row>
    <row r="15258" spans="9:16" x14ac:dyDescent="0.25">
      <c r="I15258" s="14"/>
      <c r="J15258" s="14"/>
      <c r="K15258" s="14"/>
      <c r="L15258" s="14"/>
      <c r="M15258" s="14"/>
      <c r="N15258" s="14"/>
      <c r="O15258" s="14"/>
      <c r="P15258" s="14"/>
    </row>
    <row r="15259" spans="9:16" x14ac:dyDescent="0.25">
      <c r="I15259" s="14"/>
      <c r="J15259" s="14"/>
      <c r="K15259" s="14"/>
      <c r="L15259" s="14"/>
      <c r="M15259" s="14"/>
      <c r="N15259" s="14"/>
      <c r="O15259" s="14"/>
      <c r="P15259" s="14"/>
    </row>
    <row r="15260" spans="9:16" x14ac:dyDescent="0.25">
      <c r="I15260" s="14"/>
      <c r="J15260" s="14"/>
      <c r="K15260" s="14"/>
      <c r="L15260" s="14"/>
      <c r="M15260" s="14"/>
      <c r="N15260" s="14"/>
      <c r="O15260" s="14"/>
      <c r="P15260" s="14"/>
    </row>
    <row r="15261" spans="9:16" x14ac:dyDescent="0.25">
      <c r="I15261" s="14"/>
      <c r="J15261" s="14"/>
      <c r="K15261" s="14"/>
      <c r="L15261" s="14"/>
      <c r="M15261" s="14"/>
      <c r="N15261" s="14"/>
      <c r="O15261" s="14"/>
      <c r="P15261" s="14"/>
    </row>
    <row r="15262" spans="9:16" x14ac:dyDescent="0.25">
      <c r="I15262" s="14"/>
      <c r="J15262" s="14"/>
      <c r="K15262" s="14"/>
      <c r="L15262" s="14"/>
      <c r="M15262" s="14"/>
      <c r="N15262" s="14"/>
      <c r="O15262" s="14"/>
      <c r="P15262" s="14"/>
    </row>
    <row r="15263" spans="9:16" x14ac:dyDescent="0.25">
      <c r="I15263" s="14"/>
      <c r="J15263" s="14"/>
      <c r="K15263" s="14"/>
      <c r="L15263" s="14"/>
      <c r="M15263" s="14"/>
      <c r="N15263" s="14"/>
      <c r="O15263" s="14"/>
      <c r="P15263" s="14"/>
    </row>
    <row r="15264" spans="9:16" x14ac:dyDescent="0.25">
      <c r="I15264" s="14"/>
      <c r="J15264" s="14"/>
      <c r="K15264" s="14"/>
      <c r="L15264" s="14"/>
      <c r="M15264" s="14"/>
      <c r="N15264" s="14"/>
      <c r="O15264" s="14"/>
      <c r="P15264" s="14"/>
    </row>
    <row r="15265" spans="9:16" x14ac:dyDescent="0.25">
      <c r="I15265" s="14"/>
      <c r="J15265" s="14"/>
      <c r="K15265" s="14"/>
      <c r="L15265" s="14"/>
      <c r="M15265" s="14"/>
      <c r="N15265" s="14"/>
      <c r="O15265" s="14"/>
      <c r="P15265" s="14"/>
    </row>
    <row r="15266" spans="9:16" x14ac:dyDescent="0.25">
      <c r="I15266" s="14"/>
      <c r="J15266" s="14"/>
      <c r="K15266" s="14"/>
      <c r="L15266" s="14"/>
      <c r="M15266" s="14"/>
      <c r="N15266" s="14"/>
      <c r="O15266" s="14"/>
      <c r="P15266" s="14"/>
    </row>
    <row r="15267" spans="9:16" x14ac:dyDescent="0.25">
      <c r="I15267" s="14"/>
      <c r="J15267" s="14"/>
      <c r="K15267" s="14"/>
      <c r="L15267" s="14"/>
      <c r="M15267" s="14"/>
      <c r="N15267" s="14"/>
      <c r="O15267" s="14"/>
      <c r="P15267" s="14"/>
    </row>
    <row r="15268" spans="9:16" x14ac:dyDescent="0.25">
      <c r="I15268" s="14"/>
      <c r="J15268" s="14"/>
      <c r="K15268" s="14"/>
      <c r="L15268" s="14"/>
      <c r="M15268" s="14"/>
      <c r="N15268" s="14"/>
      <c r="O15268" s="14"/>
      <c r="P15268" s="14"/>
    </row>
    <row r="15269" spans="9:16" x14ac:dyDescent="0.25">
      <c r="I15269" s="14"/>
      <c r="J15269" s="14"/>
      <c r="K15269" s="14"/>
      <c r="L15269" s="14"/>
      <c r="M15269" s="14"/>
      <c r="N15269" s="14"/>
      <c r="O15269" s="14"/>
      <c r="P15269" s="14"/>
    </row>
    <row r="15270" spans="9:16" x14ac:dyDescent="0.25">
      <c r="I15270" s="14"/>
      <c r="J15270" s="14"/>
      <c r="K15270" s="14"/>
      <c r="L15270" s="14"/>
      <c r="M15270" s="14"/>
      <c r="N15270" s="14"/>
      <c r="O15270" s="14"/>
      <c r="P15270" s="14"/>
    </row>
    <row r="15271" spans="9:16" x14ac:dyDescent="0.25">
      <c r="I15271" s="14"/>
      <c r="J15271" s="14"/>
      <c r="K15271" s="14"/>
      <c r="L15271" s="14"/>
      <c r="M15271" s="14"/>
      <c r="N15271" s="14"/>
      <c r="O15271" s="14"/>
      <c r="P15271" s="14"/>
    </row>
    <row r="15272" spans="9:16" x14ac:dyDescent="0.25">
      <c r="I15272" s="14"/>
      <c r="J15272" s="14"/>
      <c r="K15272" s="14"/>
      <c r="L15272" s="14"/>
      <c r="M15272" s="14"/>
      <c r="N15272" s="14"/>
      <c r="O15272" s="14"/>
      <c r="P15272" s="14"/>
    </row>
    <row r="15273" spans="9:16" x14ac:dyDescent="0.25">
      <c r="I15273" s="14"/>
      <c r="J15273" s="14"/>
      <c r="K15273" s="14"/>
      <c r="L15273" s="14"/>
      <c r="M15273" s="14"/>
      <c r="N15273" s="14"/>
      <c r="O15273" s="14"/>
      <c r="P15273" s="14"/>
    </row>
    <row r="15274" spans="9:16" x14ac:dyDescent="0.25">
      <c r="I15274" s="14"/>
      <c r="J15274" s="14"/>
      <c r="K15274" s="14"/>
      <c r="L15274" s="14"/>
      <c r="M15274" s="14"/>
      <c r="N15274" s="14"/>
      <c r="O15274" s="14"/>
      <c r="P15274" s="14"/>
    </row>
    <row r="15275" spans="9:16" x14ac:dyDescent="0.25">
      <c r="I15275" s="14"/>
      <c r="J15275" s="14"/>
      <c r="K15275" s="14"/>
      <c r="L15275" s="14"/>
      <c r="M15275" s="14"/>
      <c r="N15275" s="14"/>
      <c r="O15275" s="14"/>
      <c r="P15275" s="14"/>
    </row>
    <row r="15276" spans="9:16" x14ac:dyDescent="0.25">
      <c r="I15276" s="14"/>
      <c r="J15276" s="14"/>
      <c r="K15276" s="14"/>
      <c r="L15276" s="14"/>
      <c r="M15276" s="14"/>
      <c r="N15276" s="14"/>
      <c r="O15276" s="14"/>
      <c r="P15276" s="14"/>
    </row>
    <row r="15277" spans="9:16" x14ac:dyDescent="0.25">
      <c r="I15277" s="14"/>
      <c r="J15277" s="14"/>
      <c r="K15277" s="14"/>
      <c r="L15277" s="14"/>
      <c r="M15277" s="14"/>
      <c r="N15277" s="14"/>
      <c r="O15277" s="14"/>
      <c r="P15277" s="14"/>
    </row>
    <row r="15278" spans="9:16" x14ac:dyDescent="0.25">
      <c r="I15278" s="14"/>
      <c r="J15278" s="14"/>
      <c r="K15278" s="14"/>
      <c r="L15278" s="14"/>
      <c r="M15278" s="14"/>
      <c r="N15278" s="14"/>
      <c r="O15278" s="14"/>
      <c r="P15278" s="14"/>
    </row>
    <row r="15279" spans="9:16" x14ac:dyDescent="0.25">
      <c r="I15279" s="14"/>
      <c r="J15279" s="14"/>
      <c r="K15279" s="14"/>
      <c r="L15279" s="14"/>
      <c r="M15279" s="14"/>
      <c r="N15279" s="14"/>
      <c r="O15279" s="14"/>
      <c r="P15279" s="14"/>
    </row>
    <row r="15280" spans="9:16" x14ac:dyDescent="0.25">
      <c r="I15280" s="14"/>
      <c r="J15280" s="14"/>
      <c r="K15280" s="14"/>
      <c r="L15280" s="14"/>
      <c r="M15280" s="14"/>
      <c r="N15280" s="14"/>
      <c r="O15280" s="14"/>
      <c r="P15280" s="14"/>
    </row>
    <row r="15281" spans="9:16" x14ac:dyDescent="0.25">
      <c r="I15281" s="14"/>
      <c r="J15281" s="14"/>
      <c r="K15281" s="14"/>
      <c r="L15281" s="14"/>
      <c r="M15281" s="14"/>
      <c r="N15281" s="14"/>
      <c r="O15281" s="14"/>
      <c r="P15281" s="14"/>
    </row>
    <row r="15282" spans="9:16" x14ac:dyDescent="0.25">
      <c r="I15282" s="14"/>
      <c r="J15282" s="14"/>
      <c r="K15282" s="14"/>
      <c r="L15282" s="14"/>
      <c r="M15282" s="14"/>
      <c r="N15282" s="14"/>
      <c r="O15282" s="14"/>
      <c r="P15282" s="14"/>
    </row>
    <row r="15283" spans="9:16" x14ac:dyDescent="0.25">
      <c r="I15283" s="14"/>
      <c r="J15283" s="14"/>
      <c r="K15283" s="14"/>
      <c r="L15283" s="14"/>
      <c r="M15283" s="14"/>
      <c r="N15283" s="14"/>
      <c r="O15283" s="14"/>
      <c r="P15283" s="14"/>
    </row>
    <row r="15284" spans="9:16" x14ac:dyDescent="0.25">
      <c r="I15284" s="14"/>
      <c r="J15284" s="14"/>
      <c r="K15284" s="14"/>
      <c r="L15284" s="14"/>
      <c r="M15284" s="14"/>
      <c r="N15284" s="14"/>
      <c r="O15284" s="14"/>
      <c r="P15284" s="14"/>
    </row>
    <row r="15285" spans="9:16" x14ac:dyDescent="0.25">
      <c r="I15285" s="14"/>
      <c r="J15285" s="14"/>
      <c r="K15285" s="14"/>
      <c r="L15285" s="14"/>
      <c r="M15285" s="14"/>
      <c r="N15285" s="14"/>
      <c r="O15285" s="14"/>
      <c r="P15285" s="14"/>
    </row>
    <row r="15286" spans="9:16" x14ac:dyDescent="0.25">
      <c r="I15286" s="14"/>
      <c r="J15286" s="14"/>
      <c r="K15286" s="14"/>
      <c r="L15286" s="14"/>
      <c r="M15286" s="14"/>
      <c r="N15286" s="14"/>
      <c r="O15286" s="14"/>
      <c r="P15286" s="14"/>
    </row>
    <row r="15287" spans="9:16" x14ac:dyDescent="0.25">
      <c r="I15287" s="14"/>
      <c r="J15287" s="14"/>
      <c r="K15287" s="14"/>
      <c r="L15287" s="14"/>
      <c r="M15287" s="14"/>
      <c r="N15287" s="14"/>
      <c r="O15287" s="14"/>
      <c r="P15287" s="14"/>
    </row>
    <row r="15288" spans="9:16" x14ac:dyDescent="0.25">
      <c r="I15288" s="14"/>
      <c r="J15288" s="14"/>
      <c r="K15288" s="14"/>
      <c r="L15288" s="14"/>
      <c r="M15288" s="14"/>
      <c r="N15288" s="14"/>
      <c r="O15288" s="14"/>
      <c r="P15288" s="14"/>
    </row>
    <row r="15289" spans="9:16" x14ac:dyDescent="0.25">
      <c r="I15289" s="14"/>
      <c r="J15289" s="14"/>
      <c r="K15289" s="14"/>
      <c r="L15289" s="14"/>
      <c r="M15289" s="14"/>
      <c r="N15289" s="14"/>
      <c r="O15289" s="14"/>
      <c r="P15289" s="14"/>
    </row>
    <row r="15290" spans="9:16" x14ac:dyDescent="0.25">
      <c r="I15290" s="14"/>
      <c r="J15290" s="14"/>
      <c r="K15290" s="14"/>
      <c r="L15290" s="14"/>
      <c r="M15290" s="14"/>
      <c r="N15290" s="14"/>
      <c r="O15290" s="14"/>
      <c r="P15290" s="14"/>
    </row>
    <row r="15291" spans="9:16" x14ac:dyDescent="0.25">
      <c r="I15291" s="14"/>
      <c r="J15291" s="14"/>
      <c r="K15291" s="14"/>
      <c r="L15291" s="14"/>
      <c r="M15291" s="14"/>
      <c r="N15291" s="14"/>
      <c r="O15291" s="14"/>
      <c r="P15291" s="14"/>
    </row>
    <row r="15292" spans="9:16" x14ac:dyDescent="0.25">
      <c r="I15292" s="14"/>
      <c r="J15292" s="14"/>
      <c r="K15292" s="14"/>
      <c r="L15292" s="14"/>
      <c r="M15292" s="14"/>
      <c r="N15292" s="14"/>
      <c r="O15292" s="14"/>
      <c r="P15292" s="14"/>
    </row>
    <row r="15293" spans="9:16" x14ac:dyDescent="0.25">
      <c r="I15293" s="14"/>
      <c r="J15293" s="14"/>
      <c r="K15293" s="14"/>
      <c r="L15293" s="14"/>
      <c r="M15293" s="14"/>
      <c r="N15293" s="14"/>
      <c r="O15293" s="14"/>
      <c r="P15293" s="14"/>
    </row>
    <row r="15294" spans="9:16" x14ac:dyDescent="0.25">
      <c r="I15294" s="14"/>
      <c r="J15294" s="14"/>
      <c r="K15294" s="14"/>
      <c r="L15294" s="14"/>
      <c r="M15294" s="14"/>
      <c r="N15294" s="14"/>
      <c r="O15294" s="14"/>
      <c r="P15294" s="14"/>
    </row>
    <row r="15295" spans="9:16" x14ac:dyDescent="0.25">
      <c r="I15295" s="14"/>
      <c r="J15295" s="14"/>
      <c r="K15295" s="14"/>
      <c r="L15295" s="14"/>
      <c r="M15295" s="14"/>
      <c r="N15295" s="14"/>
      <c r="O15295" s="14"/>
      <c r="P15295" s="14"/>
    </row>
    <row r="15296" spans="9:16" x14ac:dyDescent="0.25">
      <c r="I15296" s="14"/>
      <c r="J15296" s="14"/>
      <c r="K15296" s="14"/>
      <c r="L15296" s="14"/>
      <c r="M15296" s="14"/>
      <c r="N15296" s="14"/>
      <c r="O15296" s="14"/>
      <c r="P15296" s="14"/>
    </row>
    <row r="15297" spans="9:16" x14ac:dyDescent="0.25">
      <c r="I15297" s="14"/>
      <c r="J15297" s="14"/>
      <c r="K15297" s="14"/>
      <c r="L15297" s="14"/>
      <c r="M15297" s="14"/>
      <c r="N15297" s="14"/>
      <c r="O15297" s="14"/>
      <c r="P15297" s="14"/>
    </row>
    <row r="15298" spans="9:16" x14ac:dyDescent="0.25">
      <c r="I15298" s="14"/>
      <c r="J15298" s="14"/>
      <c r="K15298" s="14"/>
      <c r="L15298" s="14"/>
      <c r="M15298" s="14"/>
      <c r="N15298" s="14"/>
      <c r="O15298" s="14"/>
      <c r="P15298" s="14"/>
    </row>
    <row r="15299" spans="9:16" x14ac:dyDescent="0.25">
      <c r="I15299" s="14"/>
      <c r="J15299" s="14"/>
      <c r="K15299" s="14"/>
      <c r="L15299" s="14"/>
      <c r="M15299" s="14"/>
      <c r="N15299" s="14"/>
      <c r="O15299" s="14"/>
      <c r="P15299" s="14"/>
    </row>
    <row r="15300" spans="9:16" x14ac:dyDescent="0.25">
      <c r="I15300" s="14"/>
      <c r="J15300" s="14"/>
      <c r="K15300" s="14"/>
      <c r="L15300" s="14"/>
      <c r="M15300" s="14"/>
      <c r="N15300" s="14"/>
      <c r="O15300" s="14"/>
      <c r="P15300" s="14"/>
    </row>
    <row r="15301" spans="9:16" x14ac:dyDescent="0.25">
      <c r="I15301" s="14"/>
      <c r="J15301" s="14"/>
      <c r="K15301" s="14"/>
      <c r="L15301" s="14"/>
      <c r="M15301" s="14"/>
      <c r="N15301" s="14"/>
      <c r="O15301" s="14"/>
      <c r="P15301" s="14"/>
    </row>
    <row r="15302" spans="9:16" x14ac:dyDescent="0.25">
      <c r="I15302" s="14"/>
      <c r="J15302" s="14"/>
      <c r="K15302" s="14"/>
      <c r="L15302" s="14"/>
      <c r="M15302" s="14"/>
      <c r="N15302" s="14"/>
      <c r="O15302" s="14"/>
      <c r="P15302" s="14"/>
    </row>
    <row r="15303" spans="9:16" x14ac:dyDescent="0.25">
      <c r="I15303" s="14"/>
      <c r="J15303" s="14"/>
      <c r="K15303" s="14"/>
      <c r="L15303" s="14"/>
      <c r="M15303" s="14"/>
      <c r="N15303" s="14"/>
      <c r="O15303" s="14"/>
      <c r="P15303" s="14"/>
    </row>
    <row r="15304" spans="9:16" x14ac:dyDescent="0.25">
      <c r="I15304" s="14"/>
      <c r="J15304" s="14"/>
      <c r="K15304" s="14"/>
      <c r="L15304" s="14"/>
      <c r="M15304" s="14"/>
      <c r="N15304" s="14"/>
      <c r="O15304" s="14"/>
      <c r="P15304" s="14"/>
    </row>
    <row r="15305" spans="9:16" x14ac:dyDescent="0.25">
      <c r="I15305" s="14"/>
      <c r="J15305" s="14"/>
      <c r="K15305" s="14"/>
      <c r="L15305" s="14"/>
      <c r="M15305" s="14"/>
      <c r="N15305" s="14"/>
      <c r="O15305" s="14"/>
      <c r="P15305" s="14"/>
    </row>
    <row r="15306" spans="9:16" x14ac:dyDescent="0.25">
      <c r="I15306" s="14"/>
      <c r="J15306" s="14"/>
      <c r="K15306" s="14"/>
      <c r="L15306" s="14"/>
      <c r="M15306" s="14"/>
      <c r="N15306" s="14"/>
      <c r="O15306" s="14"/>
      <c r="P15306" s="14"/>
    </row>
    <row r="15307" spans="9:16" x14ac:dyDescent="0.25">
      <c r="I15307" s="14"/>
      <c r="J15307" s="14"/>
      <c r="K15307" s="14"/>
      <c r="L15307" s="14"/>
      <c r="M15307" s="14"/>
      <c r="N15307" s="14"/>
      <c r="O15307" s="14"/>
      <c r="P15307" s="14"/>
    </row>
    <row r="15308" spans="9:16" x14ac:dyDescent="0.25">
      <c r="I15308" s="14"/>
      <c r="J15308" s="14"/>
      <c r="K15308" s="14"/>
      <c r="L15308" s="14"/>
      <c r="M15308" s="14"/>
      <c r="N15308" s="14"/>
      <c r="O15308" s="14"/>
      <c r="P15308" s="14"/>
    </row>
    <row r="15309" spans="9:16" x14ac:dyDescent="0.25">
      <c r="I15309" s="14"/>
      <c r="J15309" s="14"/>
      <c r="K15309" s="14"/>
      <c r="L15309" s="14"/>
      <c r="M15309" s="14"/>
      <c r="N15309" s="14"/>
      <c r="O15309" s="14"/>
      <c r="P15309" s="14"/>
    </row>
    <row r="15310" spans="9:16" x14ac:dyDescent="0.25">
      <c r="I15310" s="14"/>
      <c r="J15310" s="14"/>
      <c r="K15310" s="14"/>
      <c r="L15310" s="14"/>
      <c r="M15310" s="14"/>
      <c r="N15310" s="14"/>
      <c r="O15310" s="14"/>
      <c r="P15310" s="14"/>
    </row>
    <row r="15311" spans="9:16" x14ac:dyDescent="0.25">
      <c r="I15311" s="14"/>
      <c r="J15311" s="14"/>
      <c r="K15311" s="14"/>
      <c r="L15311" s="14"/>
      <c r="M15311" s="14"/>
      <c r="N15311" s="14"/>
      <c r="O15311" s="14"/>
      <c r="P15311" s="14"/>
    </row>
    <row r="15312" spans="9:16" x14ac:dyDescent="0.25">
      <c r="I15312" s="14"/>
      <c r="J15312" s="14"/>
      <c r="K15312" s="14"/>
      <c r="L15312" s="14"/>
      <c r="M15312" s="14"/>
      <c r="N15312" s="14"/>
      <c r="O15312" s="14"/>
      <c r="P15312" s="14"/>
    </row>
    <row r="15313" spans="9:16" x14ac:dyDescent="0.25">
      <c r="I15313" s="14"/>
      <c r="J15313" s="14"/>
      <c r="K15313" s="14"/>
      <c r="L15313" s="14"/>
      <c r="M15313" s="14"/>
      <c r="N15313" s="14"/>
      <c r="O15313" s="14"/>
      <c r="P15313" s="14"/>
    </row>
    <row r="15314" spans="9:16" x14ac:dyDescent="0.25">
      <c r="I15314" s="14"/>
      <c r="J15314" s="14"/>
      <c r="K15314" s="14"/>
      <c r="L15314" s="14"/>
      <c r="M15314" s="14"/>
      <c r="N15314" s="14"/>
      <c r="O15314" s="14"/>
      <c r="P15314" s="14"/>
    </row>
    <row r="15315" spans="9:16" x14ac:dyDescent="0.25">
      <c r="I15315" s="14"/>
      <c r="J15315" s="14"/>
      <c r="K15315" s="14"/>
      <c r="L15315" s="14"/>
      <c r="M15315" s="14"/>
      <c r="N15315" s="14"/>
      <c r="O15315" s="14"/>
      <c r="P15315" s="14"/>
    </row>
    <row r="15316" spans="9:16" x14ac:dyDescent="0.25">
      <c r="I15316" s="14"/>
      <c r="J15316" s="14"/>
      <c r="K15316" s="14"/>
      <c r="L15316" s="14"/>
      <c r="M15316" s="14"/>
      <c r="N15316" s="14"/>
      <c r="O15316" s="14"/>
      <c r="P15316" s="14"/>
    </row>
    <row r="15317" spans="9:16" x14ac:dyDescent="0.25">
      <c r="I15317" s="14"/>
      <c r="J15317" s="14"/>
      <c r="K15317" s="14"/>
      <c r="L15317" s="14"/>
      <c r="M15317" s="14"/>
      <c r="N15317" s="14"/>
      <c r="O15317" s="14"/>
      <c r="P15317" s="14"/>
    </row>
    <row r="15318" spans="9:16" x14ac:dyDescent="0.25">
      <c r="I15318" s="14"/>
      <c r="J15318" s="14"/>
      <c r="K15318" s="14"/>
      <c r="L15318" s="14"/>
      <c r="M15318" s="14"/>
      <c r="N15318" s="14"/>
      <c r="O15318" s="14"/>
      <c r="P15318" s="14"/>
    </row>
    <row r="15319" spans="9:16" x14ac:dyDescent="0.25">
      <c r="I15319" s="14"/>
      <c r="J15319" s="14"/>
      <c r="K15319" s="14"/>
      <c r="L15319" s="14"/>
      <c r="M15319" s="14"/>
      <c r="N15319" s="14"/>
      <c r="O15319" s="14"/>
      <c r="P15319" s="14"/>
    </row>
    <row r="15320" spans="9:16" x14ac:dyDescent="0.25">
      <c r="I15320" s="14"/>
      <c r="J15320" s="14"/>
      <c r="K15320" s="14"/>
      <c r="L15320" s="14"/>
      <c r="M15320" s="14"/>
      <c r="N15320" s="14"/>
      <c r="O15320" s="14"/>
      <c r="P15320" s="14"/>
    </row>
    <row r="15321" spans="9:16" x14ac:dyDescent="0.25">
      <c r="I15321" s="14"/>
      <c r="J15321" s="14"/>
      <c r="K15321" s="14"/>
      <c r="L15321" s="14"/>
      <c r="M15321" s="14"/>
      <c r="N15321" s="14"/>
      <c r="O15321" s="14"/>
      <c r="P15321" s="14"/>
    </row>
    <row r="15322" spans="9:16" x14ac:dyDescent="0.25">
      <c r="I15322" s="14"/>
      <c r="J15322" s="14"/>
      <c r="K15322" s="14"/>
      <c r="L15322" s="14"/>
      <c r="M15322" s="14"/>
      <c r="N15322" s="14"/>
      <c r="O15322" s="14"/>
      <c r="P15322" s="14"/>
    </row>
    <row r="15323" spans="9:16" x14ac:dyDescent="0.25">
      <c r="I15323" s="14"/>
      <c r="J15323" s="14"/>
      <c r="K15323" s="14"/>
      <c r="L15323" s="14"/>
      <c r="M15323" s="14"/>
      <c r="N15323" s="14"/>
      <c r="O15323" s="14"/>
      <c r="P15323" s="14"/>
    </row>
    <row r="15324" spans="9:16" x14ac:dyDescent="0.25">
      <c r="I15324" s="14"/>
      <c r="J15324" s="14"/>
      <c r="K15324" s="14"/>
      <c r="L15324" s="14"/>
      <c r="M15324" s="14"/>
      <c r="N15324" s="14"/>
      <c r="O15324" s="14"/>
      <c r="P15324" s="14"/>
    </row>
    <row r="15325" spans="9:16" x14ac:dyDescent="0.25">
      <c r="I15325" s="14"/>
      <c r="J15325" s="14"/>
      <c r="K15325" s="14"/>
      <c r="L15325" s="14"/>
      <c r="M15325" s="14"/>
      <c r="N15325" s="14"/>
      <c r="O15325" s="14"/>
      <c r="P15325" s="14"/>
    </row>
    <row r="15326" spans="9:16" x14ac:dyDescent="0.25">
      <c r="I15326" s="14"/>
      <c r="J15326" s="14"/>
      <c r="K15326" s="14"/>
      <c r="L15326" s="14"/>
      <c r="M15326" s="14"/>
      <c r="N15326" s="14"/>
      <c r="O15326" s="14"/>
      <c r="P15326" s="14"/>
    </row>
    <row r="15327" spans="9:16" x14ac:dyDescent="0.25">
      <c r="I15327" s="14"/>
      <c r="J15327" s="14"/>
      <c r="K15327" s="14"/>
      <c r="L15327" s="14"/>
      <c r="M15327" s="14"/>
      <c r="N15327" s="14"/>
      <c r="O15327" s="14"/>
      <c r="P15327" s="14"/>
    </row>
    <row r="15328" spans="9:16" x14ac:dyDescent="0.25">
      <c r="I15328" s="14"/>
      <c r="J15328" s="14"/>
      <c r="K15328" s="14"/>
      <c r="L15328" s="14"/>
      <c r="M15328" s="14"/>
      <c r="N15328" s="14"/>
      <c r="O15328" s="14"/>
      <c r="P15328" s="14"/>
    </row>
    <row r="15329" spans="9:16" x14ac:dyDescent="0.25">
      <c r="I15329" s="14"/>
      <c r="J15329" s="14"/>
      <c r="K15329" s="14"/>
      <c r="L15329" s="14"/>
      <c r="M15329" s="14"/>
      <c r="N15329" s="14"/>
      <c r="O15329" s="14"/>
      <c r="P15329" s="14"/>
    </row>
    <row r="15330" spans="9:16" x14ac:dyDescent="0.25">
      <c r="I15330" s="14"/>
      <c r="J15330" s="14"/>
      <c r="K15330" s="14"/>
      <c r="L15330" s="14"/>
      <c r="M15330" s="14"/>
      <c r="N15330" s="14"/>
      <c r="O15330" s="14"/>
      <c r="P15330" s="14"/>
    </row>
    <row r="15331" spans="9:16" x14ac:dyDescent="0.25">
      <c r="I15331" s="14"/>
      <c r="J15331" s="14"/>
      <c r="K15331" s="14"/>
      <c r="L15331" s="14"/>
      <c r="M15331" s="14"/>
      <c r="N15331" s="14"/>
      <c r="O15331" s="14"/>
      <c r="P15331" s="14"/>
    </row>
    <row r="15332" spans="9:16" x14ac:dyDescent="0.25">
      <c r="I15332" s="14"/>
      <c r="J15332" s="14"/>
      <c r="K15332" s="14"/>
      <c r="L15332" s="14"/>
      <c r="M15332" s="14"/>
      <c r="N15332" s="14"/>
      <c r="O15332" s="14"/>
      <c r="P15332" s="14"/>
    </row>
    <row r="15333" spans="9:16" x14ac:dyDescent="0.25">
      <c r="I15333" s="14"/>
      <c r="J15333" s="14"/>
      <c r="K15333" s="14"/>
      <c r="L15333" s="14"/>
      <c r="M15333" s="14"/>
      <c r="N15333" s="14"/>
      <c r="O15333" s="14"/>
      <c r="P15333" s="14"/>
    </row>
    <row r="15334" spans="9:16" x14ac:dyDescent="0.25">
      <c r="I15334" s="14"/>
      <c r="J15334" s="14"/>
      <c r="K15334" s="14"/>
      <c r="L15334" s="14"/>
      <c r="M15334" s="14"/>
      <c r="N15334" s="14"/>
      <c r="O15334" s="14"/>
      <c r="P15334" s="14"/>
    </row>
    <row r="15335" spans="9:16" x14ac:dyDescent="0.25">
      <c r="I15335" s="14"/>
      <c r="J15335" s="14"/>
      <c r="K15335" s="14"/>
      <c r="L15335" s="14"/>
      <c r="M15335" s="14"/>
      <c r="N15335" s="14"/>
      <c r="O15335" s="14"/>
      <c r="P15335" s="14"/>
    </row>
    <row r="15336" spans="9:16" x14ac:dyDescent="0.25">
      <c r="I15336" s="14"/>
      <c r="J15336" s="14"/>
      <c r="K15336" s="14"/>
      <c r="L15336" s="14"/>
      <c r="M15336" s="14"/>
      <c r="N15336" s="14"/>
      <c r="O15336" s="14"/>
      <c r="P15336" s="14"/>
    </row>
    <row r="15337" spans="9:16" x14ac:dyDescent="0.25">
      <c r="I15337" s="14"/>
      <c r="J15337" s="14"/>
      <c r="K15337" s="14"/>
      <c r="L15337" s="14"/>
      <c r="M15337" s="14"/>
      <c r="N15337" s="14"/>
      <c r="O15337" s="14"/>
      <c r="P15337" s="14"/>
    </row>
    <row r="15338" spans="9:16" x14ac:dyDescent="0.25">
      <c r="I15338" s="14"/>
      <c r="J15338" s="14"/>
      <c r="K15338" s="14"/>
      <c r="L15338" s="14"/>
      <c r="M15338" s="14"/>
      <c r="N15338" s="14"/>
      <c r="O15338" s="14"/>
      <c r="P15338" s="14"/>
    </row>
    <row r="15339" spans="9:16" x14ac:dyDescent="0.25">
      <c r="I15339" s="14"/>
      <c r="J15339" s="14"/>
      <c r="K15339" s="14"/>
      <c r="L15339" s="14"/>
      <c r="M15339" s="14"/>
      <c r="N15339" s="14"/>
      <c r="O15339" s="14"/>
      <c r="P15339" s="14"/>
    </row>
    <row r="15340" spans="9:16" x14ac:dyDescent="0.25">
      <c r="I15340" s="14"/>
      <c r="J15340" s="14"/>
      <c r="K15340" s="14"/>
      <c r="L15340" s="14"/>
      <c r="M15340" s="14"/>
      <c r="N15340" s="14"/>
      <c r="O15340" s="14"/>
      <c r="P15340" s="14"/>
    </row>
    <row r="15341" spans="9:16" x14ac:dyDescent="0.25">
      <c r="I15341" s="14"/>
      <c r="J15341" s="14"/>
      <c r="K15341" s="14"/>
      <c r="L15341" s="14"/>
      <c r="M15341" s="14"/>
      <c r="N15341" s="14"/>
      <c r="O15341" s="14"/>
      <c r="P15341" s="14"/>
    </row>
    <row r="15342" spans="9:16" x14ac:dyDescent="0.25">
      <c r="I15342" s="14"/>
      <c r="J15342" s="14"/>
      <c r="K15342" s="14"/>
      <c r="L15342" s="14"/>
      <c r="M15342" s="14"/>
      <c r="N15342" s="14"/>
      <c r="O15342" s="14"/>
      <c r="P15342" s="14"/>
    </row>
    <row r="15343" spans="9:16" x14ac:dyDescent="0.25">
      <c r="I15343" s="14"/>
      <c r="J15343" s="14"/>
      <c r="K15343" s="14"/>
      <c r="L15343" s="14"/>
      <c r="M15343" s="14"/>
      <c r="N15343" s="14"/>
      <c r="O15343" s="14"/>
      <c r="P15343" s="14"/>
    </row>
    <row r="15344" spans="9:16" x14ac:dyDescent="0.25">
      <c r="I15344" s="14"/>
      <c r="J15344" s="14"/>
      <c r="K15344" s="14"/>
      <c r="L15344" s="14"/>
      <c r="M15344" s="14"/>
      <c r="N15344" s="14"/>
      <c r="O15344" s="14"/>
      <c r="P15344" s="14"/>
    </row>
    <row r="15345" spans="9:16" x14ac:dyDescent="0.25">
      <c r="I15345" s="14"/>
      <c r="J15345" s="14"/>
      <c r="K15345" s="14"/>
      <c r="L15345" s="14"/>
      <c r="M15345" s="14"/>
      <c r="N15345" s="14"/>
      <c r="O15345" s="14"/>
      <c r="P15345" s="14"/>
    </row>
    <row r="15346" spans="9:16" x14ac:dyDescent="0.25">
      <c r="I15346" s="14"/>
      <c r="J15346" s="14"/>
      <c r="K15346" s="14"/>
      <c r="L15346" s="14"/>
      <c r="M15346" s="14"/>
      <c r="N15346" s="14"/>
      <c r="O15346" s="14"/>
      <c r="P15346" s="14"/>
    </row>
    <row r="15347" spans="9:16" x14ac:dyDescent="0.25">
      <c r="I15347" s="14"/>
      <c r="J15347" s="14"/>
      <c r="K15347" s="14"/>
      <c r="L15347" s="14"/>
      <c r="M15347" s="14"/>
      <c r="N15347" s="14"/>
      <c r="O15347" s="14"/>
      <c r="P15347" s="14"/>
    </row>
    <row r="15348" spans="9:16" x14ac:dyDescent="0.25">
      <c r="I15348" s="14"/>
      <c r="J15348" s="14"/>
      <c r="K15348" s="14"/>
      <c r="L15348" s="14"/>
      <c r="M15348" s="14"/>
      <c r="N15348" s="14"/>
      <c r="O15348" s="14"/>
      <c r="P15348" s="14"/>
    </row>
    <row r="15349" spans="9:16" x14ac:dyDescent="0.25">
      <c r="I15349" s="14"/>
      <c r="J15349" s="14"/>
      <c r="K15349" s="14"/>
      <c r="L15349" s="14"/>
      <c r="M15349" s="14"/>
      <c r="N15349" s="14"/>
      <c r="O15349" s="14"/>
      <c r="P15349" s="14"/>
    </row>
    <row r="15350" spans="9:16" x14ac:dyDescent="0.25">
      <c r="I15350" s="14"/>
      <c r="J15350" s="14"/>
      <c r="K15350" s="14"/>
      <c r="L15350" s="14"/>
      <c r="M15350" s="14"/>
      <c r="N15350" s="14"/>
      <c r="O15350" s="14"/>
      <c r="P15350" s="14"/>
    </row>
    <row r="15351" spans="9:16" x14ac:dyDescent="0.25">
      <c r="I15351" s="14"/>
      <c r="J15351" s="14"/>
      <c r="K15351" s="14"/>
      <c r="L15351" s="14"/>
      <c r="M15351" s="14"/>
      <c r="N15351" s="14"/>
      <c r="O15351" s="14"/>
      <c r="P15351" s="14"/>
    </row>
    <row r="15352" spans="9:16" x14ac:dyDescent="0.25">
      <c r="I15352" s="14"/>
      <c r="J15352" s="14"/>
      <c r="K15352" s="14"/>
      <c r="L15352" s="14"/>
      <c r="M15352" s="14"/>
      <c r="N15352" s="14"/>
      <c r="O15352" s="14"/>
      <c r="P15352" s="14"/>
    </row>
    <row r="15353" spans="9:16" x14ac:dyDescent="0.25">
      <c r="I15353" s="14"/>
      <c r="J15353" s="14"/>
      <c r="K15353" s="14"/>
      <c r="L15353" s="14"/>
      <c r="M15353" s="14"/>
      <c r="N15353" s="14"/>
      <c r="O15353" s="14"/>
      <c r="P15353" s="14"/>
    </row>
    <row r="15354" spans="9:16" x14ac:dyDescent="0.25">
      <c r="I15354" s="14"/>
      <c r="J15354" s="14"/>
      <c r="K15354" s="14"/>
      <c r="L15354" s="14"/>
      <c r="M15354" s="14"/>
      <c r="N15354" s="14"/>
      <c r="O15354" s="14"/>
      <c r="P15354" s="14"/>
    </row>
    <row r="15355" spans="9:16" x14ac:dyDescent="0.25">
      <c r="I15355" s="14"/>
      <c r="J15355" s="14"/>
      <c r="K15355" s="14"/>
      <c r="L15355" s="14"/>
      <c r="M15355" s="14"/>
      <c r="N15355" s="14"/>
      <c r="O15355" s="14"/>
      <c r="P15355" s="14"/>
    </row>
    <row r="15356" spans="9:16" x14ac:dyDescent="0.25">
      <c r="I15356" s="14"/>
      <c r="J15356" s="14"/>
      <c r="K15356" s="14"/>
      <c r="L15356" s="14"/>
      <c r="M15356" s="14"/>
      <c r="N15356" s="14"/>
      <c r="O15356" s="14"/>
      <c r="P15356" s="14"/>
    </row>
    <row r="15357" spans="9:16" x14ac:dyDescent="0.25">
      <c r="I15357" s="14"/>
      <c r="J15357" s="14"/>
      <c r="K15357" s="14"/>
      <c r="L15357" s="14"/>
      <c r="M15357" s="14"/>
      <c r="N15357" s="14"/>
      <c r="O15357" s="14"/>
      <c r="P15357" s="14"/>
    </row>
    <row r="15358" spans="9:16" x14ac:dyDescent="0.25">
      <c r="I15358" s="14"/>
      <c r="J15358" s="14"/>
      <c r="K15358" s="14"/>
      <c r="L15358" s="14"/>
      <c r="M15358" s="14"/>
      <c r="N15358" s="14"/>
      <c r="O15358" s="14"/>
      <c r="P15358" s="14"/>
    </row>
    <row r="15359" spans="9:16" x14ac:dyDescent="0.25">
      <c r="I15359" s="14"/>
      <c r="J15359" s="14"/>
      <c r="K15359" s="14"/>
      <c r="L15359" s="14"/>
      <c r="M15359" s="14"/>
      <c r="N15359" s="14"/>
      <c r="O15359" s="14"/>
      <c r="P15359" s="14"/>
    </row>
    <row r="15360" spans="9:16" x14ac:dyDescent="0.25">
      <c r="I15360" s="14"/>
      <c r="J15360" s="14"/>
      <c r="K15360" s="14"/>
      <c r="L15360" s="14"/>
      <c r="M15360" s="14"/>
      <c r="N15360" s="14"/>
      <c r="O15360" s="14"/>
      <c r="P15360" s="14"/>
    </row>
    <row r="15361" spans="9:16" x14ac:dyDescent="0.25">
      <c r="I15361" s="14"/>
      <c r="J15361" s="14"/>
      <c r="K15361" s="14"/>
      <c r="L15361" s="14"/>
      <c r="M15361" s="14"/>
      <c r="N15361" s="14"/>
      <c r="O15361" s="14"/>
      <c r="P15361" s="14"/>
    </row>
    <row r="15362" spans="9:16" x14ac:dyDescent="0.25">
      <c r="I15362" s="14"/>
      <c r="J15362" s="14"/>
      <c r="K15362" s="14"/>
      <c r="L15362" s="14"/>
      <c r="M15362" s="14"/>
      <c r="N15362" s="14"/>
      <c r="O15362" s="14"/>
      <c r="P15362" s="14"/>
    </row>
    <row r="15363" spans="9:16" x14ac:dyDescent="0.25">
      <c r="I15363" s="14"/>
      <c r="J15363" s="14"/>
      <c r="K15363" s="14"/>
      <c r="L15363" s="14"/>
      <c r="M15363" s="14"/>
      <c r="N15363" s="14"/>
      <c r="O15363" s="14"/>
      <c r="P15363" s="14"/>
    </row>
    <row r="15364" spans="9:16" x14ac:dyDescent="0.25">
      <c r="I15364" s="14"/>
      <c r="J15364" s="14"/>
      <c r="K15364" s="14"/>
      <c r="L15364" s="14"/>
      <c r="M15364" s="14"/>
      <c r="N15364" s="14"/>
      <c r="O15364" s="14"/>
      <c r="P15364" s="14"/>
    </row>
    <row r="15365" spans="9:16" x14ac:dyDescent="0.25">
      <c r="I15365" s="14"/>
      <c r="J15365" s="14"/>
      <c r="K15365" s="14"/>
      <c r="L15365" s="14"/>
      <c r="M15365" s="14"/>
      <c r="N15365" s="14"/>
      <c r="O15365" s="14"/>
      <c r="P15365" s="14"/>
    </row>
    <row r="15366" spans="9:16" x14ac:dyDescent="0.25">
      <c r="I15366" s="14"/>
      <c r="J15366" s="14"/>
      <c r="K15366" s="14"/>
      <c r="L15366" s="14"/>
      <c r="M15366" s="14"/>
      <c r="N15366" s="14"/>
      <c r="O15366" s="14"/>
      <c r="P15366" s="14"/>
    </row>
    <row r="15367" spans="9:16" x14ac:dyDescent="0.25">
      <c r="I15367" s="14"/>
      <c r="J15367" s="14"/>
      <c r="K15367" s="14"/>
      <c r="L15367" s="14"/>
      <c r="M15367" s="14"/>
      <c r="N15367" s="14"/>
      <c r="O15367" s="14"/>
      <c r="P15367" s="14"/>
    </row>
    <row r="15368" spans="9:16" x14ac:dyDescent="0.25">
      <c r="I15368" s="14"/>
      <c r="J15368" s="14"/>
      <c r="K15368" s="14"/>
      <c r="L15368" s="14"/>
      <c r="M15368" s="14"/>
      <c r="N15368" s="14"/>
      <c r="O15368" s="14"/>
      <c r="P15368" s="14"/>
    </row>
    <row r="15369" spans="9:16" x14ac:dyDescent="0.25">
      <c r="I15369" s="14"/>
      <c r="J15369" s="14"/>
      <c r="K15369" s="14"/>
      <c r="L15369" s="14"/>
      <c r="M15369" s="14"/>
      <c r="N15369" s="14"/>
      <c r="O15369" s="14"/>
      <c r="P15369" s="14"/>
    </row>
    <row r="15370" spans="9:16" x14ac:dyDescent="0.25">
      <c r="I15370" s="14"/>
      <c r="J15370" s="14"/>
      <c r="K15370" s="14"/>
      <c r="L15370" s="14"/>
      <c r="M15370" s="14"/>
      <c r="N15370" s="14"/>
      <c r="O15370" s="14"/>
      <c r="P15370" s="14"/>
    </row>
    <row r="15371" spans="9:16" x14ac:dyDescent="0.25">
      <c r="I15371" s="14"/>
      <c r="J15371" s="14"/>
      <c r="K15371" s="14"/>
      <c r="L15371" s="14"/>
      <c r="M15371" s="14"/>
      <c r="N15371" s="14"/>
      <c r="O15371" s="14"/>
      <c r="P15371" s="14"/>
    </row>
    <row r="15372" spans="9:16" x14ac:dyDescent="0.25">
      <c r="I15372" s="14"/>
      <c r="J15372" s="14"/>
      <c r="K15372" s="14"/>
      <c r="L15372" s="14"/>
      <c r="M15372" s="14"/>
      <c r="N15372" s="14"/>
      <c r="O15372" s="14"/>
      <c r="P15372" s="14"/>
    </row>
    <row r="15373" spans="9:16" x14ac:dyDescent="0.25">
      <c r="I15373" s="14"/>
      <c r="J15373" s="14"/>
      <c r="K15373" s="14"/>
      <c r="L15373" s="14"/>
      <c r="M15373" s="14"/>
      <c r="N15373" s="14"/>
      <c r="O15373" s="14"/>
      <c r="P15373" s="14"/>
    </row>
    <row r="15374" spans="9:16" x14ac:dyDescent="0.25">
      <c r="I15374" s="14"/>
      <c r="J15374" s="14"/>
      <c r="K15374" s="14"/>
      <c r="L15374" s="14"/>
      <c r="M15374" s="14"/>
      <c r="N15374" s="14"/>
      <c r="O15374" s="14"/>
      <c r="P15374" s="14"/>
    </row>
    <row r="15375" spans="9:16" x14ac:dyDescent="0.25">
      <c r="I15375" s="14"/>
      <c r="J15375" s="14"/>
      <c r="K15375" s="14"/>
      <c r="L15375" s="14"/>
      <c r="M15375" s="14"/>
      <c r="N15375" s="14"/>
      <c r="O15375" s="14"/>
      <c r="P15375" s="14"/>
    </row>
    <row r="15376" spans="9:16" x14ac:dyDescent="0.25">
      <c r="I15376" s="14"/>
      <c r="J15376" s="14"/>
      <c r="K15376" s="14"/>
      <c r="L15376" s="14"/>
      <c r="M15376" s="14"/>
      <c r="N15376" s="14"/>
      <c r="O15376" s="14"/>
      <c r="P15376" s="14"/>
    </row>
    <row r="15377" spans="9:16" x14ac:dyDescent="0.25">
      <c r="I15377" s="14"/>
      <c r="J15377" s="14"/>
      <c r="K15377" s="14"/>
      <c r="L15377" s="14"/>
      <c r="M15377" s="14"/>
      <c r="N15377" s="14"/>
      <c r="O15377" s="14"/>
      <c r="P15377" s="14"/>
    </row>
    <row r="15378" spans="9:16" x14ac:dyDescent="0.25">
      <c r="I15378" s="14"/>
      <c r="J15378" s="14"/>
      <c r="K15378" s="14"/>
      <c r="L15378" s="14"/>
      <c r="M15378" s="14"/>
      <c r="N15378" s="14"/>
      <c r="O15378" s="14"/>
      <c r="P15378" s="14"/>
    </row>
    <row r="15379" spans="9:16" x14ac:dyDescent="0.25">
      <c r="I15379" s="14"/>
      <c r="J15379" s="14"/>
      <c r="K15379" s="14"/>
      <c r="L15379" s="14"/>
      <c r="M15379" s="14"/>
      <c r="N15379" s="14"/>
      <c r="O15379" s="14"/>
      <c r="P15379" s="14"/>
    </row>
    <row r="15380" spans="9:16" x14ac:dyDescent="0.25">
      <c r="I15380" s="14"/>
      <c r="J15380" s="14"/>
      <c r="K15380" s="14"/>
      <c r="L15380" s="14"/>
      <c r="M15380" s="14"/>
      <c r="N15380" s="14"/>
      <c r="O15380" s="14"/>
      <c r="P15380" s="14"/>
    </row>
    <row r="15381" spans="9:16" x14ac:dyDescent="0.25">
      <c r="I15381" s="14"/>
      <c r="J15381" s="14"/>
      <c r="K15381" s="14"/>
      <c r="L15381" s="14"/>
      <c r="M15381" s="14"/>
      <c r="N15381" s="14"/>
      <c r="O15381" s="14"/>
      <c r="P15381" s="14"/>
    </row>
    <row r="15382" spans="9:16" x14ac:dyDescent="0.25">
      <c r="I15382" s="14"/>
      <c r="J15382" s="14"/>
      <c r="K15382" s="14"/>
      <c r="L15382" s="14"/>
      <c r="M15382" s="14"/>
      <c r="N15382" s="14"/>
      <c r="O15382" s="14"/>
      <c r="P15382" s="14"/>
    </row>
    <row r="15383" spans="9:16" x14ac:dyDescent="0.25">
      <c r="I15383" s="14"/>
      <c r="J15383" s="14"/>
      <c r="K15383" s="14"/>
      <c r="L15383" s="14"/>
      <c r="M15383" s="14"/>
      <c r="N15383" s="14"/>
      <c r="O15383" s="14"/>
      <c r="P15383" s="14"/>
    </row>
    <row r="15384" spans="9:16" x14ac:dyDescent="0.25">
      <c r="I15384" s="14"/>
      <c r="J15384" s="14"/>
      <c r="K15384" s="14"/>
      <c r="L15384" s="14"/>
      <c r="M15384" s="14"/>
      <c r="N15384" s="14"/>
      <c r="O15384" s="14"/>
      <c r="P15384" s="14"/>
    </row>
    <row r="15385" spans="9:16" x14ac:dyDescent="0.25">
      <c r="I15385" s="14"/>
      <c r="J15385" s="14"/>
      <c r="K15385" s="14"/>
      <c r="L15385" s="14"/>
      <c r="M15385" s="14"/>
      <c r="N15385" s="14"/>
      <c r="O15385" s="14"/>
      <c r="P15385" s="14"/>
    </row>
    <row r="15386" spans="9:16" x14ac:dyDescent="0.25">
      <c r="I15386" s="14"/>
      <c r="J15386" s="14"/>
      <c r="K15386" s="14"/>
      <c r="L15386" s="14"/>
      <c r="M15386" s="14"/>
      <c r="N15386" s="14"/>
      <c r="O15386" s="14"/>
      <c r="P15386" s="14"/>
    </row>
    <row r="15387" spans="9:16" x14ac:dyDescent="0.25">
      <c r="I15387" s="14"/>
      <c r="J15387" s="14"/>
      <c r="K15387" s="14"/>
      <c r="L15387" s="14"/>
      <c r="M15387" s="14"/>
      <c r="N15387" s="14"/>
      <c r="O15387" s="14"/>
      <c r="P15387" s="14"/>
    </row>
    <row r="15388" spans="9:16" x14ac:dyDescent="0.25">
      <c r="I15388" s="14"/>
      <c r="J15388" s="14"/>
      <c r="K15388" s="14"/>
      <c r="L15388" s="14"/>
      <c r="M15388" s="14"/>
      <c r="N15388" s="14"/>
      <c r="O15388" s="14"/>
      <c r="P15388" s="14"/>
    </row>
    <row r="15389" spans="9:16" x14ac:dyDescent="0.25">
      <c r="I15389" s="14"/>
      <c r="J15389" s="14"/>
      <c r="K15389" s="14"/>
      <c r="L15389" s="14"/>
      <c r="M15389" s="14"/>
      <c r="N15389" s="14"/>
      <c r="O15389" s="14"/>
      <c r="P15389" s="14"/>
    </row>
    <row r="15390" spans="9:16" x14ac:dyDescent="0.25">
      <c r="I15390" s="14"/>
      <c r="J15390" s="14"/>
      <c r="K15390" s="14"/>
      <c r="L15390" s="14"/>
      <c r="M15390" s="14"/>
      <c r="N15390" s="14"/>
      <c r="O15390" s="14"/>
      <c r="P15390" s="14"/>
    </row>
    <row r="15391" spans="9:16" x14ac:dyDescent="0.25">
      <c r="I15391" s="14"/>
      <c r="J15391" s="14"/>
      <c r="K15391" s="14"/>
      <c r="L15391" s="14"/>
      <c r="M15391" s="14"/>
      <c r="N15391" s="14"/>
      <c r="O15391" s="14"/>
      <c r="P15391" s="14"/>
    </row>
    <row r="15392" spans="9:16" x14ac:dyDescent="0.25">
      <c r="I15392" s="14"/>
      <c r="J15392" s="14"/>
      <c r="K15392" s="14"/>
      <c r="L15392" s="14"/>
      <c r="M15392" s="14"/>
      <c r="N15392" s="14"/>
      <c r="O15392" s="14"/>
      <c r="P15392" s="14"/>
    </row>
    <row r="15393" spans="9:16" x14ac:dyDescent="0.25">
      <c r="I15393" s="14"/>
      <c r="J15393" s="14"/>
      <c r="K15393" s="14"/>
      <c r="L15393" s="14"/>
      <c r="M15393" s="14"/>
      <c r="N15393" s="14"/>
      <c r="O15393" s="14"/>
      <c r="P15393" s="14"/>
    </row>
    <row r="15394" spans="9:16" x14ac:dyDescent="0.25">
      <c r="I15394" s="14"/>
      <c r="J15394" s="14"/>
      <c r="K15394" s="14"/>
      <c r="L15394" s="14"/>
      <c r="M15394" s="14"/>
      <c r="N15394" s="14"/>
      <c r="O15394" s="14"/>
      <c r="P15394" s="14"/>
    </row>
    <row r="15395" spans="9:16" x14ac:dyDescent="0.25">
      <c r="I15395" s="14"/>
      <c r="J15395" s="14"/>
      <c r="K15395" s="14"/>
      <c r="L15395" s="14"/>
      <c r="M15395" s="14"/>
      <c r="N15395" s="14"/>
      <c r="O15395" s="14"/>
      <c r="P15395" s="14"/>
    </row>
    <row r="15396" spans="9:16" x14ac:dyDescent="0.25">
      <c r="I15396" s="14"/>
      <c r="J15396" s="14"/>
      <c r="K15396" s="14"/>
      <c r="L15396" s="14"/>
      <c r="M15396" s="14"/>
      <c r="N15396" s="14"/>
      <c r="O15396" s="14"/>
      <c r="P15396" s="14"/>
    </row>
    <row r="15397" spans="9:16" x14ac:dyDescent="0.25">
      <c r="I15397" s="14"/>
      <c r="J15397" s="14"/>
      <c r="K15397" s="14"/>
      <c r="L15397" s="14"/>
      <c r="M15397" s="14"/>
      <c r="N15397" s="14"/>
      <c r="O15397" s="14"/>
      <c r="P15397" s="14"/>
    </row>
    <row r="15398" spans="9:16" x14ac:dyDescent="0.25">
      <c r="I15398" s="14"/>
      <c r="J15398" s="14"/>
      <c r="K15398" s="14"/>
      <c r="L15398" s="14"/>
      <c r="M15398" s="14"/>
      <c r="N15398" s="14"/>
      <c r="O15398" s="14"/>
      <c r="P15398" s="14"/>
    </row>
    <row r="15399" spans="9:16" x14ac:dyDescent="0.25">
      <c r="I15399" s="14"/>
      <c r="J15399" s="14"/>
      <c r="K15399" s="14"/>
      <c r="L15399" s="14"/>
      <c r="M15399" s="14"/>
      <c r="N15399" s="14"/>
      <c r="O15399" s="14"/>
      <c r="P15399" s="14"/>
    </row>
    <row r="15400" spans="9:16" x14ac:dyDescent="0.25">
      <c r="I15400" s="14"/>
      <c r="J15400" s="14"/>
      <c r="K15400" s="14"/>
      <c r="L15400" s="14"/>
      <c r="M15400" s="14"/>
      <c r="N15400" s="14"/>
      <c r="O15400" s="14"/>
      <c r="P15400" s="14"/>
    </row>
    <row r="15401" spans="9:16" x14ac:dyDescent="0.25">
      <c r="I15401" s="14"/>
      <c r="J15401" s="14"/>
      <c r="K15401" s="14"/>
      <c r="L15401" s="14"/>
      <c r="M15401" s="14"/>
      <c r="N15401" s="14"/>
      <c r="O15401" s="14"/>
      <c r="P15401" s="14"/>
    </row>
    <row r="15402" spans="9:16" x14ac:dyDescent="0.25">
      <c r="I15402" s="14"/>
      <c r="J15402" s="14"/>
      <c r="K15402" s="14"/>
      <c r="L15402" s="14"/>
      <c r="M15402" s="14"/>
      <c r="N15402" s="14"/>
      <c r="O15402" s="14"/>
      <c r="P15402" s="14"/>
    </row>
    <row r="15403" spans="9:16" x14ac:dyDescent="0.25">
      <c r="I15403" s="14"/>
      <c r="J15403" s="14"/>
      <c r="K15403" s="14"/>
      <c r="L15403" s="14"/>
      <c r="M15403" s="14"/>
      <c r="N15403" s="14"/>
      <c r="O15403" s="14"/>
      <c r="P15403" s="14"/>
    </row>
    <row r="15404" spans="9:16" x14ac:dyDescent="0.25">
      <c r="I15404" s="14"/>
      <c r="J15404" s="14"/>
      <c r="K15404" s="14"/>
      <c r="L15404" s="14"/>
      <c r="M15404" s="14"/>
      <c r="N15404" s="14"/>
      <c r="O15404" s="14"/>
      <c r="P15404" s="14"/>
    </row>
    <row r="15405" spans="9:16" x14ac:dyDescent="0.25">
      <c r="I15405" s="14"/>
      <c r="J15405" s="14"/>
      <c r="K15405" s="14"/>
      <c r="L15405" s="14"/>
      <c r="M15405" s="14"/>
      <c r="N15405" s="14"/>
      <c r="O15405" s="14"/>
      <c r="P15405" s="14"/>
    </row>
    <row r="15406" spans="9:16" x14ac:dyDescent="0.25">
      <c r="I15406" s="14"/>
      <c r="J15406" s="14"/>
      <c r="K15406" s="14"/>
      <c r="L15406" s="14"/>
      <c r="M15406" s="14"/>
      <c r="N15406" s="14"/>
      <c r="O15406" s="14"/>
      <c r="P15406" s="14"/>
    </row>
    <row r="15407" spans="9:16" x14ac:dyDescent="0.25">
      <c r="I15407" s="14"/>
      <c r="J15407" s="14"/>
      <c r="K15407" s="14"/>
      <c r="L15407" s="14"/>
      <c r="M15407" s="14"/>
      <c r="N15407" s="14"/>
      <c r="O15407" s="14"/>
      <c r="P15407" s="14"/>
    </row>
    <row r="15408" spans="9:16" x14ac:dyDescent="0.25">
      <c r="I15408" s="14"/>
      <c r="J15408" s="14"/>
      <c r="K15408" s="14"/>
      <c r="L15408" s="14"/>
      <c r="M15408" s="14"/>
      <c r="N15408" s="14"/>
      <c r="O15408" s="14"/>
      <c r="P15408" s="14"/>
    </row>
    <row r="15409" spans="9:16" x14ac:dyDescent="0.25">
      <c r="I15409" s="14"/>
      <c r="J15409" s="14"/>
      <c r="K15409" s="14"/>
      <c r="L15409" s="14"/>
      <c r="M15409" s="14"/>
      <c r="N15409" s="14"/>
      <c r="O15409" s="14"/>
      <c r="P15409" s="14"/>
    </row>
    <row r="15410" spans="9:16" x14ac:dyDescent="0.25">
      <c r="I15410" s="14"/>
      <c r="J15410" s="14"/>
      <c r="K15410" s="14"/>
      <c r="L15410" s="14"/>
      <c r="M15410" s="14"/>
      <c r="N15410" s="14"/>
      <c r="O15410" s="14"/>
      <c r="P15410" s="14"/>
    </row>
    <row r="15411" spans="9:16" x14ac:dyDescent="0.25">
      <c r="I15411" s="14"/>
      <c r="J15411" s="14"/>
      <c r="K15411" s="14"/>
      <c r="L15411" s="14"/>
      <c r="M15411" s="14"/>
      <c r="N15411" s="14"/>
      <c r="O15411" s="14"/>
      <c r="P15411" s="14"/>
    </row>
    <row r="15412" spans="9:16" x14ac:dyDescent="0.25">
      <c r="I15412" s="14"/>
      <c r="J15412" s="14"/>
      <c r="K15412" s="14"/>
      <c r="L15412" s="14"/>
      <c r="M15412" s="14"/>
      <c r="N15412" s="14"/>
      <c r="O15412" s="14"/>
      <c r="P15412" s="14"/>
    </row>
    <row r="15413" spans="9:16" x14ac:dyDescent="0.25">
      <c r="I15413" s="14"/>
      <c r="J15413" s="14"/>
      <c r="K15413" s="14"/>
      <c r="L15413" s="14"/>
      <c r="M15413" s="14"/>
      <c r="N15413" s="14"/>
      <c r="O15413" s="14"/>
      <c r="P15413" s="14"/>
    </row>
    <row r="15414" spans="9:16" x14ac:dyDescent="0.25">
      <c r="I15414" s="14"/>
      <c r="J15414" s="14"/>
      <c r="K15414" s="14"/>
      <c r="L15414" s="14"/>
      <c r="M15414" s="14"/>
      <c r="N15414" s="14"/>
      <c r="O15414" s="14"/>
      <c r="P15414" s="14"/>
    </row>
    <row r="15415" spans="9:16" x14ac:dyDescent="0.25">
      <c r="I15415" s="14"/>
      <c r="J15415" s="14"/>
      <c r="K15415" s="14"/>
      <c r="L15415" s="14"/>
      <c r="M15415" s="14"/>
      <c r="N15415" s="14"/>
      <c r="O15415" s="14"/>
      <c r="P15415" s="14"/>
    </row>
    <row r="15416" spans="9:16" x14ac:dyDescent="0.25">
      <c r="I15416" s="14"/>
      <c r="J15416" s="14"/>
      <c r="K15416" s="14"/>
      <c r="L15416" s="14"/>
      <c r="M15416" s="14"/>
      <c r="N15416" s="14"/>
      <c r="O15416" s="14"/>
      <c r="P15416" s="14"/>
    </row>
    <row r="15417" spans="9:16" x14ac:dyDescent="0.25">
      <c r="I15417" s="14"/>
      <c r="J15417" s="14"/>
      <c r="K15417" s="14"/>
      <c r="L15417" s="14"/>
      <c r="M15417" s="14"/>
      <c r="N15417" s="14"/>
      <c r="O15417" s="14"/>
      <c r="P15417" s="14"/>
    </row>
    <row r="15418" spans="9:16" x14ac:dyDescent="0.25">
      <c r="I15418" s="14"/>
      <c r="J15418" s="14"/>
      <c r="K15418" s="14"/>
      <c r="L15418" s="14"/>
      <c r="M15418" s="14"/>
      <c r="N15418" s="14"/>
      <c r="O15418" s="14"/>
      <c r="P15418" s="14"/>
    </row>
    <row r="15419" spans="9:16" x14ac:dyDescent="0.25">
      <c r="I15419" s="14"/>
      <c r="J15419" s="14"/>
      <c r="K15419" s="14"/>
      <c r="L15419" s="14"/>
      <c r="M15419" s="14"/>
      <c r="N15419" s="14"/>
      <c r="O15419" s="14"/>
      <c r="P15419" s="14"/>
    </row>
    <row r="15420" spans="9:16" x14ac:dyDescent="0.25">
      <c r="I15420" s="14"/>
      <c r="J15420" s="14"/>
      <c r="K15420" s="14"/>
      <c r="L15420" s="14"/>
      <c r="M15420" s="14"/>
      <c r="N15420" s="14"/>
      <c r="O15420" s="14"/>
      <c r="P15420" s="14"/>
    </row>
    <row r="15421" spans="9:16" x14ac:dyDescent="0.25">
      <c r="I15421" s="14"/>
      <c r="J15421" s="14"/>
      <c r="K15421" s="14"/>
      <c r="L15421" s="14"/>
      <c r="M15421" s="14"/>
      <c r="N15421" s="14"/>
      <c r="O15421" s="14"/>
      <c r="P15421" s="14"/>
    </row>
    <row r="15422" spans="9:16" x14ac:dyDescent="0.25">
      <c r="I15422" s="14"/>
      <c r="J15422" s="14"/>
      <c r="K15422" s="14"/>
      <c r="L15422" s="14"/>
      <c r="M15422" s="14"/>
      <c r="N15422" s="14"/>
      <c r="O15422" s="14"/>
      <c r="P15422" s="14"/>
    </row>
    <row r="15423" spans="9:16" x14ac:dyDescent="0.25">
      <c r="I15423" s="14"/>
      <c r="J15423" s="14"/>
      <c r="K15423" s="14"/>
      <c r="L15423" s="14"/>
      <c r="M15423" s="14"/>
      <c r="N15423" s="14"/>
      <c r="O15423" s="14"/>
      <c r="P15423" s="14"/>
    </row>
    <row r="15424" spans="9:16" x14ac:dyDescent="0.25">
      <c r="I15424" s="14"/>
      <c r="J15424" s="14"/>
      <c r="K15424" s="14"/>
      <c r="L15424" s="14"/>
      <c r="M15424" s="14"/>
      <c r="N15424" s="14"/>
      <c r="O15424" s="14"/>
      <c r="P15424" s="14"/>
    </row>
    <row r="15425" spans="9:16" x14ac:dyDescent="0.25">
      <c r="I15425" s="14"/>
      <c r="J15425" s="14"/>
      <c r="K15425" s="14"/>
      <c r="L15425" s="14"/>
      <c r="M15425" s="14"/>
      <c r="N15425" s="14"/>
      <c r="O15425" s="14"/>
      <c r="P15425" s="14"/>
    </row>
    <row r="15426" spans="9:16" x14ac:dyDescent="0.25">
      <c r="I15426" s="14"/>
      <c r="J15426" s="14"/>
      <c r="K15426" s="14"/>
      <c r="L15426" s="14"/>
      <c r="M15426" s="14"/>
      <c r="N15426" s="14"/>
      <c r="O15426" s="14"/>
      <c r="P15426" s="14"/>
    </row>
    <row r="15427" spans="9:16" x14ac:dyDescent="0.25">
      <c r="I15427" s="14"/>
      <c r="J15427" s="14"/>
      <c r="K15427" s="14"/>
      <c r="L15427" s="14"/>
      <c r="M15427" s="14"/>
      <c r="N15427" s="14"/>
      <c r="O15427" s="14"/>
      <c r="P15427" s="14"/>
    </row>
    <row r="15428" spans="9:16" x14ac:dyDescent="0.25">
      <c r="I15428" s="14"/>
      <c r="J15428" s="14"/>
      <c r="K15428" s="14"/>
      <c r="L15428" s="14"/>
      <c r="M15428" s="14"/>
      <c r="N15428" s="14"/>
      <c r="O15428" s="14"/>
      <c r="P15428" s="14"/>
    </row>
    <row r="15429" spans="9:16" x14ac:dyDescent="0.25">
      <c r="I15429" s="14"/>
      <c r="J15429" s="14"/>
      <c r="K15429" s="14"/>
      <c r="L15429" s="14"/>
      <c r="M15429" s="14"/>
      <c r="N15429" s="14"/>
      <c r="O15429" s="14"/>
      <c r="P15429" s="14"/>
    </row>
    <row r="15430" spans="9:16" x14ac:dyDescent="0.25">
      <c r="I15430" s="14"/>
      <c r="J15430" s="14"/>
      <c r="K15430" s="14"/>
      <c r="L15430" s="14"/>
      <c r="M15430" s="14"/>
      <c r="N15430" s="14"/>
      <c r="O15430" s="14"/>
      <c r="P15430" s="14"/>
    </row>
    <row r="15431" spans="9:16" x14ac:dyDescent="0.25">
      <c r="I15431" s="14"/>
      <c r="J15431" s="14"/>
      <c r="K15431" s="14"/>
      <c r="L15431" s="14"/>
      <c r="M15431" s="14"/>
      <c r="N15431" s="14"/>
      <c r="O15431" s="14"/>
      <c r="P15431" s="14"/>
    </row>
    <row r="15432" spans="9:16" x14ac:dyDescent="0.25">
      <c r="I15432" s="14"/>
      <c r="J15432" s="14"/>
      <c r="K15432" s="14"/>
      <c r="L15432" s="14"/>
      <c r="M15432" s="14"/>
      <c r="N15432" s="14"/>
      <c r="O15432" s="14"/>
      <c r="P15432" s="14"/>
    </row>
    <row r="15433" spans="9:16" x14ac:dyDescent="0.25">
      <c r="I15433" s="14"/>
      <c r="J15433" s="14"/>
      <c r="K15433" s="14"/>
      <c r="L15433" s="14"/>
      <c r="M15433" s="14"/>
      <c r="N15433" s="14"/>
      <c r="O15433" s="14"/>
      <c r="P15433" s="14"/>
    </row>
    <row r="15434" spans="9:16" x14ac:dyDescent="0.25">
      <c r="I15434" s="14"/>
      <c r="J15434" s="14"/>
      <c r="K15434" s="14"/>
      <c r="L15434" s="14"/>
      <c r="M15434" s="14"/>
      <c r="N15434" s="14"/>
      <c r="O15434" s="14"/>
      <c r="P15434" s="14"/>
    </row>
    <row r="15435" spans="9:16" x14ac:dyDescent="0.25">
      <c r="I15435" s="14"/>
      <c r="J15435" s="14"/>
      <c r="K15435" s="14"/>
      <c r="L15435" s="14"/>
      <c r="M15435" s="14"/>
      <c r="N15435" s="14"/>
      <c r="O15435" s="14"/>
      <c r="P15435" s="14"/>
    </row>
    <row r="15436" spans="9:16" x14ac:dyDescent="0.25">
      <c r="I15436" s="14"/>
      <c r="J15436" s="14"/>
      <c r="K15436" s="14"/>
      <c r="L15436" s="14"/>
      <c r="M15436" s="14"/>
      <c r="N15436" s="14"/>
      <c r="O15436" s="14"/>
      <c r="P15436" s="14"/>
    </row>
    <row r="15437" spans="9:16" x14ac:dyDescent="0.25">
      <c r="I15437" s="14"/>
      <c r="J15437" s="14"/>
      <c r="K15437" s="14"/>
      <c r="L15437" s="14"/>
      <c r="M15437" s="14"/>
      <c r="N15437" s="14"/>
      <c r="O15437" s="14"/>
      <c r="P15437" s="14"/>
    </row>
    <row r="15438" spans="9:16" x14ac:dyDescent="0.25">
      <c r="I15438" s="14"/>
      <c r="J15438" s="14"/>
      <c r="K15438" s="14"/>
      <c r="L15438" s="14"/>
      <c r="M15438" s="14"/>
      <c r="N15438" s="14"/>
      <c r="O15438" s="14"/>
      <c r="P15438" s="14"/>
    </row>
    <row r="15439" spans="9:16" x14ac:dyDescent="0.25">
      <c r="I15439" s="14"/>
      <c r="J15439" s="14"/>
      <c r="K15439" s="14"/>
      <c r="L15439" s="14"/>
      <c r="M15439" s="14"/>
      <c r="N15439" s="14"/>
      <c r="O15439" s="14"/>
      <c r="P15439" s="14"/>
    </row>
    <row r="15440" spans="9:16" x14ac:dyDescent="0.25">
      <c r="I15440" s="14"/>
      <c r="J15440" s="14"/>
      <c r="K15440" s="14"/>
      <c r="L15440" s="14"/>
      <c r="M15440" s="14"/>
      <c r="N15440" s="14"/>
      <c r="O15440" s="14"/>
      <c r="P15440" s="14"/>
    </row>
    <row r="15441" spans="9:16" x14ac:dyDescent="0.25">
      <c r="I15441" s="14"/>
      <c r="J15441" s="14"/>
      <c r="K15441" s="14"/>
      <c r="L15441" s="14"/>
      <c r="M15441" s="14"/>
      <c r="N15441" s="14"/>
      <c r="O15441" s="14"/>
      <c r="P15441" s="14"/>
    </row>
    <row r="15442" spans="9:16" x14ac:dyDescent="0.25">
      <c r="I15442" s="14"/>
      <c r="J15442" s="14"/>
      <c r="K15442" s="14"/>
      <c r="L15442" s="14"/>
      <c r="M15442" s="14"/>
      <c r="N15442" s="14"/>
      <c r="O15442" s="14"/>
      <c r="P15442" s="14"/>
    </row>
    <row r="15443" spans="9:16" x14ac:dyDescent="0.25">
      <c r="I15443" s="14"/>
      <c r="J15443" s="14"/>
      <c r="K15443" s="14"/>
      <c r="L15443" s="14"/>
      <c r="M15443" s="14"/>
      <c r="N15443" s="14"/>
      <c r="O15443" s="14"/>
      <c r="P15443" s="14"/>
    </row>
    <row r="15444" spans="9:16" x14ac:dyDescent="0.25">
      <c r="I15444" s="14"/>
      <c r="J15444" s="14"/>
      <c r="K15444" s="14"/>
      <c r="L15444" s="14"/>
      <c r="M15444" s="14"/>
      <c r="N15444" s="14"/>
      <c r="O15444" s="14"/>
      <c r="P15444" s="14"/>
    </row>
    <row r="15445" spans="9:16" x14ac:dyDescent="0.25">
      <c r="I15445" s="14"/>
      <c r="J15445" s="14"/>
      <c r="K15445" s="14"/>
      <c r="L15445" s="14"/>
      <c r="M15445" s="14"/>
      <c r="N15445" s="14"/>
      <c r="O15445" s="14"/>
      <c r="P15445" s="14"/>
    </row>
    <row r="15446" spans="9:16" x14ac:dyDescent="0.25">
      <c r="I15446" s="14"/>
      <c r="J15446" s="14"/>
      <c r="K15446" s="14"/>
      <c r="L15446" s="14"/>
      <c r="M15446" s="14"/>
      <c r="N15446" s="14"/>
      <c r="O15446" s="14"/>
      <c r="P15446" s="14"/>
    </row>
    <row r="15447" spans="9:16" x14ac:dyDescent="0.25">
      <c r="I15447" s="14"/>
      <c r="J15447" s="14"/>
      <c r="K15447" s="14"/>
      <c r="L15447" s="14"/>
      <c r="M15447" s="14"/>
      <c r="N15447" s="14"/>
      <c r="O15447" s="14"/>
      <c r="P15447" s="14"/>
    </row>
    <row r="15448" spans="9:16" x14ac:dyDescent="0.25">
      <c r="I15448" s="14"/>
      <c r="J15448" s="14"/>
      <c r="K15448" s="14"/>
      <c r="L15448" s="14"/>
      <c r="M15448" s="14"/>
      <c r="N15448" s="14"/>
      <c r="O15448" s="14"/>
      <c r="P15448" s="14"/>
    </row>
    <row r="15449" spans="9:16" x14ac:dyDescent="0.25">
      <c r="I15449" s="14"/>
      <c r="J15449" s="14"/>
      <c r="K15449" s="14"/>
      <c r="L15449" s="14"/>
      <c r="M15449" s="14"/>
      <c r="N15449" s="14"/>
      <c r="O15449" s="14"/>
      <c r="P15449" s="14"/>
    </row>
    <row r="15450" spans="9:16" x14ac:dyDescent="0.25">
      <c r="I15450" s="14"/>
      <c r="J15450" s="14"/>
      <c r="K15450" s="14"/>
      <c r="L15450" s="14"/>
      <c r="M15450" s="14"/>
      <c r="N15450" s="14"/>
      <c r="O15450" s="14"/>
      <c r="P15450" s="14"/>
    </row>
    <row r="15451" spans="9:16" x14ac:dyDescent="0.25">
      <c r="I15451" s="14"/>
      <c r="J15451" s="14"/>
      <c r="K15451" s="14"/>
      <c r="L15451" s="14"/>
      <c r="M15451" s="14"/>
      <c r="N15451" s="14"/>
      <c r="O15451" s="14"/>
      <c r="P15451" s="14"/>
    </row>
    <row r="15452" spans="9:16" x14ac:dyDescent="0.25">
      <c r="I15452" s="14"/>
      <c r="J15452" s="14"/>
      <c r="K15452" s="14"/>
      <c r="L15452" s="14"/>
      <c r="M15452" s="14"/>
      <c r="N15452" s="14"/>
      <c r="O15452" s="14"/>
      <c r="P15452" s="14"/>
    </row>
    <row r="15453" spans="9:16" x14ac:dyDescent="0.25">
      <c r="I15453" s="14"/>
      <c r="J15453" s="14"/>
      <c r="K15453" s="14"/>
      <c r="L15453" s="14"/>
      <c r="M15453" s="14"/>
      <c r="N15453" s="14"/>
      <c r="O15453" s="14"/>
      <c r="P15453" s="14"/>
    </row>
    <row r="15454" spans="9:16" x14ac:dyDescent="0.25">
      <c r="I15454" s="14"/>
      <c r="J15454" s="14"/>
      <c r="K15454" s="14"/>
      <c r="L15454" s="14"/>
      <c r="M15454" s="14"/>
      <c r="N15454" s="14"/>
      <c r="O15454" s="14"/>
      <c r="P15454" s="14"/>
    </row>
    <row r="15455" spans="9:16" x14ac:dyDescent="0.25">
      <c r="I15455" s="14"/>
      <c r="J15455" s="14"/>
      <c r="K15455" s="14"/>
      <c r="L15455" s="14"/>
      <c r="M15455" s="14"/>
      <c r="N15455" s="14"/>
      <c r="O15455" s="14"/>
      <c r="P15455" s="14"/>
    </row>
    <row r="15456" spans="9:16" x14ac:dyDescent="0.25">
      <c r="I15456" s="14"/>
      <c r="J15456" s="14"/>
      <c r="K15456" s="14"/>
      <c r="L15456" s="14"/>
      <c r="M15456" s="14"/>
      <c r="N15456" s="14"/>
      <c r="O15456" s="14"/>
      <c r="P15456" s="14"/>
    </row>
    <row r="15457" spans="9:16" x14ac:dyDescent="0.25">
      <c r="I15457" s="14"/>
      <c r="J15457" s="14"/>
      <c r="K15457" s="14"/>
      <c r="L15457" s="14"/>
      <c r="M15457" s="14"/>
      <c r="N15457" s="14"/>
      <c r="O15457" s="14"/>
      <c r="P15457" s="14"/>
    </row>
    <row r="15458" spans="9:16" x14ac:dyDescent="0.25">
      <c r="I15458" s="14"/>
      <c r="J15458" s="14"/>
      <c r="K15458" s="14"/>
      <c r="L15458" s="14"/>
      <c r="M15458" s="14"/>
      <c r="N15458" s="14"/>
      <c r="O15458" s="14"/>
      <c r="P15458" s="14"/>
    </row>
    <row r="15459" spans="9:16" x14ac:dyDescent="0.25">
      <c r="I15459" s="14"/>
      <c r="J15459" s="14"/>
      <c r="K15459" s="14"/>
      <c r="L15459" s="14"/>
      <c r="M15459" s="14"/>
      <c r="N15459" s="14"/>
      <c r="O15459" s="14"/>
      <c r="P15459" s="14"/>
    </row>
    <row r="15460" spans="9:16" x14ac:dyDescent="0.25">
      <c r="I15460" s="14"/>
      <c r="J15460" s="14"/>
      <c r="K15460" s="14"/>
      <c r="L15460" s="14"/>
      <c r="M15460" s="14"/>
      <c r="N15460" s="14"/>
      <c r="O15460" s="14"/>
      <c r="P15460" s="14"/>
    </row>
    <row r="15461" spans="9:16" x14ac:dyDescent="0.25">
      <c r="I15461" s="14"/>
      <c r="J15461" s="14"/>
      <c r="K15461" s="14"/>
      <c r="L15461" s="14"/>
      <c r="M15461" s="14"/>
      <c r="N15461" s="14"/>
      <c r="O15461" s="14"/>
      <c r="P15461" s="14"/>
    </row>
    <row r="15462" spans="9:16" x14ac:dyDescent="0.25">
      <c r="I15462" s="14"/>
      <c r="J15462" s="14"/>
      <c r="K15462" s="14"/>
      <c r="L15462" s="14"/>
      <c r="M15462" s="14"/>
      <c r="N15462" s="14"/>
      <c r="O15462" s="14"/>
      <c r="P15462" s="14"/>
    </row>
    <row r="15463" spans="9:16" x14ac:dyDescent="0.25">
      <c r="I15463" s="14"/>
      <c r="J15463" s="14"/>
      <c r="K15463" s="14"/>
      <c r="L15463" s="14"/>
      <c r="M15463" s="14"/>
      <c r="N15463" s="14"/>
      <c r="O15463" s="14"/>
      <c r="P15463" s="14"/>
    </row>
    <row r="15464" spans="9:16" x14ac:dyDescent="0.25">
      <c r="I15464" s="14"/>
      <c r="J15464" s="14"/>
      <c r="K15464" s="14"/>
      <c r="L15464" s="14"/>
      <c r="M15464" s="14"/>
      <c r="N15464" s="14"/>
      <c r="O15464" s="14"/>
      <c r="P15464" s="14"/>
    </row>
    <row r="15465" spans="9:16" x14ac:dyDescent="0.25">
      <c r="I15465" s="14"/>
      <c r="J15465" s="14"/>
      <c r="K15465" s="14"/>
      <c r="L15465" s="14"/>
      <c r="M15465" s="14"/>
      <c r="N15465" s="14"/>
      <c r="O15465" s="14"/>
      <c r="P15465" s="14"/>
    </row>
    <row r="15466" spans="9:16" x14ac:dyDescent="0.25">
      <c r="I15466" s="14"/>
      <c r="J15466" s="14"/>
      <c r="K15466" s="14"/>
      <c r="L15466" s="14"/>
      <c r="M15466" s="14"/>
      <c r="N15466" s="14"/>
      <c r="O15466" s="14"/>
      <c r="P15466" s="14"/>
    </row>
    <row r="15467" spans="9:16" x14ac:dyDescent="0.25">
      <c r="I15467" s="14"/>
      <c r="J15467" s="14"/>
      <c r="K15467" s="14"/>
      <c r="L15467" s="14"/>
      <c r="M15467" s="14"/>
      <c r="N15467" s="14"/>
      <c r="O15467" s="14"/>
      <c r="P15467" s="14"/>
    </row>
    <row r="15468" spans="9:16" x14ac:dyDescent="0.25">
      <c r="I15468" s="14"/>
      <c r="J15468" s="14"/>
      <c r="K15468" s="14"/>
      <c r="L15468" s="14"/>
      <c r="M15468" s="14"/>
      <c r="N15468" s="14"/>
      <c r="O15468" s="14"/>
      <c r="P15468" s="14"/>
    </row>
    <row r="15469" spans="9:16" x14ac:dyDescent="0.25">
      <c r="I15469" s="14"/>
      <c r="J15469" s="14"/>
      <c r="K15469" s="14"/>
      <c r="L15469" s="14"/>
      <c r="M15469" s="14"/>
      <c r="N15469" s="14"/>
      <c r="O15469" s="14"/>
      <c r="P15469" s="14"/>
    </row>
    <row r="15470" spans="9:16" x14ac:dyDescent="0.25">
      <c r="I15470" s="14"/>
      <c r="J15470" s="14"/>
      <c r="K15470" s="14"/>
      <c r="L15470" s="14"/>
      <c r="M15470" s="14"/>
      <c r="N15470" s="14"/>
      <c r="O15470" s="14"/>
      <c r="P15470" s="14"/>
    </row>
    <row r="15471" spans="9:16" x14ac:dyDescent="0.25">
      <c r="I15471" s="14"/>
      <c r="J15471" s="14"/>
      <c r="K15471" s="14"/>
      <c r="L15471" s="14"/>
      <c r="M15471" s="14"/>
      <c r="N15471" s="14"/>
      <c r="O15471" s="14"/>
      <c r="P15471" s="14"/>
    </row>
    <row r="15472" spans="9:16" x14ac:dyDescent="0.25">
      <c r="I15472" s="14"/>
      <c r="J15472" s="14"/>
      <c r="K15472" s="14"/>
      <c r="L15472" s="14"/>
      <c r="M15472" s="14"/>
      <c r="N15472" s="14"/>
      <c r="O15472" s="14"/>
      <c r="P15472" s="14"/>
    </row>
    <row r="15473" spans="9:16" x14ac:dyDescent="0.25">
      <c r="I15473" s="14"/>
      <c r="J15473" s="14"/>
      <c r="K15473" s="14"/>
      <c r="L15473" s="14"/>
      <c r="M15473" s="14"/>
      <c r="N15473" s="14"/>
      <c r="O15473" s="14"/>
      <c r="P15473" s="14"/>
    </row>
    <row r="15474" spans="9:16" x14ac:dyDescent="0.25">
      <c r="I15474" s="14"/>
      <c r="J15474" s="14"/>
      <c r="K15474" s="14"/>
      <c r="L15474" s="14"/>
      <c r="M15474" s="14"/>
      <c r="N15474" s="14"/>
      <c r="O15474" s="14"/>
      <c r="P15474" s="14"/>
    </row>
    <row r="15475" spans="9:16" x14ac:dyDescent="0.25">
      <c r="I15475" s="14"/>
      <c r="J15475" s="14"/>
      <c r="K15475" s="14"/>
      <c r="L15475" s="14"/>
      <c r="M15475" s="14"/>
      <c r="N15475" s="14"/>
      <c r="O15475" s="14"/>
      <c r="P15475" s="14"/>
    </row>
    <row r="15476" spans="9:16" x14ac:dyDescent="0.25">
      <c r="I15476" s="14"/>
      <c r="J15476" s="14"/>
      <c r="K15476" s="14"/>
      <c r="L15476" s="14"/>
      <c r="M15476" s="14"/>
      <c r="N15476" s="14"/>
      <c r="O15476" s="14"/>
      <c r="P15476" s="14"/>
    </row>
    <row r="15477" spans="9:16" x14ac:dyDescent="0.25">
      <c r="I15477" s="14"/>
      <c r="J15477" s="14"/>
      <c r="K15477" s="14"/>
      <c r="L15477" s="14"/>
      <c r="M15477" s="14"/>
      <c r="N15477" s="14"/>
      <c r="O15477" s="14"/>
      <c r="P15477" s="14"/>
    </row>
    <row r="15478" spans="9:16" x14ac:dyDescent="0.25">
      <c r="I15478" s="14"/>
      <c r="J15478" s="14"/>
      <c r="K15478" s="14"/>
      <c r="L15478" s="14"/>
      <c r="M15478" s="14"/>
      <c r="N15478" s="14"/>
      <c r="O15478" s="14"/>
      <c r="P15478" s="14"/>
    </row>
    <row r="15479" spans="9:16" x14ac:dyDescent="0.25">
      <c r="I15479" s="14"/>
      <c r="J15479" s="14"/>
      <c r="K15479" s="14"/>
      <c r="L15479" s="14"/>
      <c r="M15479" s="14"/>
      <c r="N15479" s="14"/>
      <c r="O15479" s="14"/>
      <c r="P15479" s="14"/>
    </row>
    <row r="15480" spans="9:16" x14ac:dyDescent="0.25">
      <c r="I15480" s="14"/>
      <c r="J15480" s="14"/>
      <c r="K15480" s="14"/>
      <c r="L15480" s="14"/>
      <c r="M15480" s="14"/>
      <c r="N15480" s="14"/>
      <c r="O15480" s="14"/>
      <c r="P15480" s="14"/>
    </row>
    <row r="15481" spans="9:16" x14ac:dyDescent="0.25">
      <c r="I15481" s="14"/>
      <c r="J15481" s="14"/>
      <c r="K15481" s="14"/>
      <c r="L15481" s="14"/>
      <c r="M15481" s="14"/>
      <c r="N15481" s="14"/>
      <c r="O15481" s="14"/>
      <c r="P15481" s="14"/>
    </row>
    <row r="15482" spans="9:16" x14ac:dyDescent="0.25">
      <c r="I15482" s="14"/>
      <c r="J15482" s="14"/>
      <c r="K15482" s="14"/>
      <c r="L15482" s="14"/>
      <c r="M15482" s="14"/>
      <c r="N15482" s="14"/>
      <c r="O15482" s="14"/>
      <c r="P15482" s="14"/>
    </row>
    <row r="15483" spans="9:16" x14ac:dyDescent="0.25">
      <c r="I15483" s="14"/>
      <c r="J15483" s="14"/>
      <c r="K15483" s="14"/>
      <c r="L15483" s="14"/>
      <c r="M15483" s="14"/>
      <c r="N15483" s="14"/>
      <c r="O15483" s="14"/>
      <c r="P15483" s="14"/>
    </row>
    <row r="15484" spans="9:16" x14ac:dyDescent="0.25">
      <c r="I15484" s="14"/>
      <c r="J15484" s="14"/>
      <c r="K15484" s="14"/>
      <c r="L15484" s="14"/>
      <c r="M15484" s="14"/>
      <c r="N15484" s="14"/>
      <c r="O15484" s="14"/>
      <c r="P15484" s="14"/>
    </row>
    <row r="15485" spans="9:16" x14ac:dyDescent="0.25">
      <c r="I15485" s="14"/>
      <c r="J15485" s="14"/>
      <c r="K15485" s="14"/>
      <c r="L15485" s="14"/>
      <c r="M15485" s="14"/>
      <c r="N15485" s="14"/>
      <c r="O15485" s="14"/>
      <c r="P15485" s="14"/>
    </row>
    <row r="15486" spans="9:16" x14ac:dyDescent="0.25">
      <c r="I15486" s="14"/>
      <c r="J15486" s="14"/>
      <c r="K15486" s="14"/>
      <c r="L15486" s="14"/>
      <c r="M15486" s="14"/>
      <c r="N15486" s="14"/>
      <c r="O15486" s="14"/>
      <c r="P15486" s="14"/>
    </row>
    <row r="15487" spans="9:16" x14ac:dyDescent="0.25">
      <c r="I15487" s="14"/>
      <c r="J15487" s="14"/>
      <c r="K15487" s="14"/>
      <c r="L15487" s="14"/>
      <c r="M15487" s="14"/>
      <c r="N15487" s="14"/>
      <c r="O15487" s="14"/>
      <c r="P15487" s="14"/>
    </row>
    <row r="15488" spans="9:16" x14ac:dyDescent="0.25">
      <c r="I15488" s="14"/>
      <c r="J15488" s="14"/>
      <c r="K15488" s="14"/>
      <c r="L15488" s="14"/>
      <c r="M15488" s="14"/>
      <c r="N15488" s="14"/>
      <c r="O15488" s="14"/>
      <c r="P15488" s="14"/>
    </row>
    <row r="15489" spans="9:16" x14ac:dyDescent="0.25">
      <c r="I15489" s="14"/>
      <c r="J15489" s="14"/>
      <c r="K15489" s="14"/>
      <c r="L15489" s="14"/>
      <c r="M15489" s="14"/>
      <c r="N15489" s="14"/>
      <c r="O15489" s="14"/>
      <c r="P15489" s="14"/>
    </row>
    <row r="15490" spans="9:16" x14ac:dyDescent="0.25">
      <c r="I15490" s="14"/>
      <c r="J15490" s="14"/>
      <c r="K15490" s="14"/>
      <c r="L15490" s="14"/>
      <c r="M15490" s="14"/>
      <c r="N15490" s="14"/>
      <c r="O15490" s="14"/>
      <c r="P15490" s="14"/>
    </row>
    <row r="15491" spans="9:16" x14ac:dyDescent="0.25">
      <c r="I15491" s="14"/>
      <c r="J15491" s="14"/>
      <c r="K15491" s="14"/>
      <c r="L15491" s="14"/>
      <c r="M15491" s="14"/>
      <c r="N15491" s="14"/>
      <c r="O15491" s="14"/>
      <c r="P15491" s="14"/>
    </row>
    <row r="15492" spans="9:16" x14ac:dyDescent="0.25">
      <c r="I15492" s="14"/>
      <c r="J15492" s="14"/>
      <c r="K15492" s="14"/>
      <c r="L15492" s="14"/>
      <c r="M15492" s="14"/>
      <c r="N15492" s="14"/>
      <c r="O15492" s="14"/>
      <c r="P15492" s="14"/>
    </row>
    <row r="15493" spans="9:16" x14ac:dyDescent="0.25">
      <c r="I15493" s="14"/>
      <c r="J15493" s="14"/>
      <c r="K15493" s="14"/>
      <c r="L15493" s="14"/>
      <c r="M15493" s="14"/>
      <c r="N15493" s="14"/>
      <c r="O15493" s="14"/>
      <c r="P15493" s="14"/>
    </row>
    <row r="15494" spans="9:16" x14ac:dyDescent="0.25">
      <c r="I15494" s="14"/>
      <c r="J15494" s="14"/>
      <c r="K15494" s="14"/>
      <c r="L15494" s="14"/>
      <c r="M15494" s="14"/>
      <c r="N15494" s="14"/>
      <c r="O15494" s="14"/>
      <c r="P15494" s="14"/>
    </row>
    <row r="15495" spans="9:16" x14ac:dyDescent="0.25">
      <c r="I15495" s="14"/>
      <c r="J15495" s="14"/>
      <c r="K15495" s="14"/>
      <c r="L15495" s="14"/>
      <c r="M15495" s="14"/>
      <c r="N15495" s="14"/>
      <c r="O15495" s="14"/>
      <c r="P15495" s="14"/>
    </row>
    <row r="15496" spans="9:16" x14ac:dyDescent="0.25">
      <c r="I15496" s="14"/>
      <c r="J15496" s="14"/>
      <c r="K15496" s="14"/>
      <c r="L15496" s="14"/>
      <c r="M15496" s="14"/>
      <c r="N15496" s="14"/>
      <c r="O15496" s="14"/>
      <c r="P15496" s="14"/>
    </row>
    <row r="15497" spans="9:16" x14ac:dyDescent="0.25">
      <c r="I15497" s="14"/>
      <c r="J15497" s="14"/>
      <c r="K15497" s="14"/>
      <c r="L15497" s="14"/>
      <c r="M15497" s="14"/>
      <c r="N15497" s="14"/>
      <c r="O15497" s="14"/>
      <c r="P15497" s="14"/>
    </row>
    <row r="15498" spans="9:16" x14ac:dyDescent="0.25">
      <c r="I15498" s="14"/>
      <c r="J15498" s="14"/>
      <c r="K15498" s="14"/>
      <c r="L15498" s="14"/>
      <c r="M15498" s="14"/>
      <c r="N15498" s="14"/>
      <c r="O15498" s="14"/>
      <c r="P15498" s="14"/>
    </row>
    <row r="15499" spans="9:16" x14ac:dyDescent="0.25">
      <c r="I15499" s="14"/>
      <c r="J15499" s="14"/>
      <c r="K15499" s="14"/>
      <c r="L15499" s="14"/>
      <c r="M15499" s="14"/>
      <c r="N15499" s="14"/>
      <c r="O15499" s="14"/>
      <c r="P15499" s="14"/>
    </row>
    <row r="15500" spans="9:16" x14ac:dyDescent="0.25">
      <c r="I15500" s="14"/>
      <c r="J15500" s="14"/>
      <c r="K15500" s="14"/>
      <c r="L15500" s="14"/>
      <c r="M15500" s="14"/>
      <c r="N15500" s="14"/>
      <c r="O15500" s="14"/>
      <c r="P15500" s="14"/>
    </row>
    <row r="15501" spans="9:16" x14ac:dyDescent="0.25">
      <c r="I15501" s="14"/>
      <c r="J15501" s="14"/>
      <c r="K15501" s="14"/>
      <c r="L15501" s="14"/>
      <c r="M15501" s="14"/>
      <c r="N15501" s="14"/>
      <c r="O15501" s="14"/>
      <c r="P15501" s="14"/>
    </row>
    <row r="15502" spans="9:16" x14ac:dyDescent="0.25">
      <c r="I15502" s="14"/>
      <c r="J15502" s="14"/>
      <c r="K15502" s="14"/>
      <c r="L15502" s="14"/>
      <c r="M15502" s="14"/>
      <c r="N15502" s="14"/>
      <c r="O15502" s="14"/>
      <c r="P15502" s="14"/>
    </row>
    <row r="15503" spans="9:16" x14ac:dyDescent="0.25">
      <c r="I15503" s="14"/>
      <c r="J15503" s="14"/>
      <c r="K15503" s="14"/>
      <c r="L15503" s="14"/>
      <c r="M15503" s="14"/>
      <c r="N15503" s="14"/>
      <c r="O15503" s="14"/>
      <c r="P15503" s="14"/>
    </row>
    <row r="15504" spans="9:16" x14ac:dyDescent="0.25">
      <c r="I15504" s="14"/>
      <c r="J15504" s="14"/>
      <c r="K15504" s="14"/>
      <c r="L15504" s="14"/>
      <c r="M15504" s="14"/>
      <c r="N15504" s="14"/>
      <c r="O15504" s="14"/>
      <c r="P15504" s="14"/>
    </row>
    <row r="15505" spans="9:16" x14ac:dyDescent="0.25">
      <c r="I15505" s="14"/>
      <c r="J15505" s="14"/>
      <c r="K15505" s="14"/>
      <c r="L15505" s="14"/>
      <c r="M15505" s="14"/>
      <c r="N15505" s="14"/>
      <c r="O15505" s="14"/>
      <c r="P15505" s="14"/>
    </row>
    <row r="15506" spans="9:16" x14ac:dyDescent="0.25">
      <c r="I15506" s="14"/>
      <c r="J15506" s="14"/>
      <c r="K15506" s="14"/>
      <c r="L15506" s="14"/>
      <c r="M15506" s="14"/>
      <c r="N15506" s="14"/>
      <c r="O15506" s="14"/>
      <c r="P15506" s="14"/>
    </row>
    <row r="15507" spans="9:16" x14ac:dyDescent="0.25">
      <c r="I15507" s="14"/>
      <c r="J15507" s="14"/>
      <c r="K15507" s="14"/>
      <c r="L15507" s="14"/>
      <c r="M15507" s="14"/>
      <c r="N15507" s="14"/>
      <c r="O15507" s="14"/>
      <c r="P15507" s="14"/>
    </row>
    <row r="15508" spans="9:16" x14ac:dyDescent="0.25">
      <c r="I15508" s="14"/>
      <c r="J15508" s="14"/>
      <c r="K15508" s="14"/>
      <c r="L15508" s="14"/>
      <c r="M15508" s="14"/>
      <c r="N15508" s="14"/>
      <c r="O15508" s="14"/>
      <c r="P15508" s="14"/>
    </row>
    <row r="15509" spans="9:16" x14ac:dyDescent="0.25">
      <c r="I15509" s="14"/>
      <c r="J15509" s="14"/>
      <c r="K15509" s="14"/>
      <c r="L15509" s="14"/>
      <c r="M15509" s="14"/>
      <c r="N15509" s="14"/>
      <c r="O15509" s="14"/>
      <c r="P15509" s="14"/>
    </row>
    <row r="15510" spans="9:16" x14ac:dyDescent="0.25">
      <c r="I15510" s="14"/>
      <c r="J15510" s="14"/>
      <c r="K15510" s="14"/>
      <c r="L15510" s="14"/>
      <c r="M15510" s="14"/>
      <c r="N15510" s="14"/>
      <c r="O15510" s="14"/>
      <c r="P15510" s="14"/>
    </row>
    <row r="15511" spans="9:16" x14ac:dyDescent="0.25">
      <c r="I15511" s="14"/>
      <c r="J15511" s="14"/>
      <c r="K15511" s="14"/>
      <c r="L15511" s="14"/>
      <c r="M15511" s="14"/>
      <c r="N15511" s="14"/>
      <c r="O15511" s="14"/>
      <c r="P15511" s="14"/>
    </row>
    <row r="15512" spans="9:16" x14ac:dyDescent="0.25">
      <c r="I15512" s="14"/>
      <c r="J15512" s="14"/>
      <c r="K15512" s="14"/>
      <c r="L15512" s="14"/>
      <c r="M15512" s="14"/>
      <c r="N15512" s="14"/>
      <c r="O15512" s="14"/>
      <c r="P15512" s="14"/>
    </row>
    <row r="15513" spans="9:16" x14ac:dyDescent="0.25">
      <c r="I15513" s="14"/>
      <c r="J15513" s="14"/>
      <c r="K15513" s="14"/>
      <c r="L15513" s="14"/>
      <c r="M15513" s="14"/>
      <c r="N15513" s="14"/>
      <c r="O15513" s="14"/>
      <c r="P15513" s="14"/>
    </row>
    <row r="15514" spans="9:16" x14ac:dyDescent="0.25">
      <c r="I15514" s="14"/>
      <c r="J15514" s="14"/>
      <c r="K15514" s="14"/>
      <c r="L15514" s="14"/>
      <c r="M15514" s="14"/>
      <c r="N15514" s="14"/>
      <c r="O15514" s="14"/>
      <c r="P15514" s="14"/>
    </row>
    <row r="15515" spans="9:16" x14ac:dyDescent="0.25">
      <c r="I15515" s="14"/>
      <c r="J15515" s="14"/>
      <c r="K15515" s="14"/>
      <c r="L15515" s="14"/>
      <c r="M15515" s="14"/>
      <c r="N15515" s="14"/>
      <c r="O15515" s="14"/>
      <c r="P15515" s="14"/>
    </row>
    <row r="15516" spans="9:16" x14ac:dyDescent="0.25">
      <c r="I15516" s="14"/>
      <c r="J15516" s="14"/>
      <c r="K15516" s="14"/>
      <c r="L15516" s="14"/>
      <c r="M15516" s="14"/>
      <c r="N15516" s="14"/>
      <c r="O15516" s="14"/>
      <c r="P15516" s="14"/>
    </row>
    <row r="15517" spans="9:16" x14ac:dyDescent="0.25">
      <c r="I15517" s="14"/>
      <c r="J15517" s="14"/>
      <c r="K15517" s="14"/>
      <c r="L15517" s="14"/>
      <c r="M15517" s="14"/>
      <c r="N15517" s="14"/>
      <c r="O15517" s="14"/>
      <c r="P15517" s="14"/>
    </row>
    <row r="15518" spans="9:16" x14ac:dyDescent="0.25">
      <c r="I15518" s="14"/>
      <c r="J15518" s="14"/>
      <c r="K15518" s="14"/>
      <c r="L15518" s="14"/>
      <c r="M15518" s="14"/>
      <c r="N15518" s="14"/>
      <c r="O15518" s="14"/>
      <c r="P15518" s="14"/>
    </row>
    <row r="15519" spans="9:16" x14ac:dyDescent="0.25">
      <c r="I15519" s="14"/>
      <c r="J15519" s="14"/>
      <c r="K15519" s="14"/>
      <c r="L15519" s="14"/>
      <c r="M15519" s="14"/>
      <c r="N15519" s="14"/>
      <c r="O15519" s="14"/>
      <c r="P15519" s="14"/>
    </row>
    <row r="15520" spans="9:16" x14ac:dyDescent="0.25">
      <c r="I15520" s="14"/>
      <c r="J15520" s="14"/>
      <c r="K15520" s="14"/>
      <c r="L15520" s="14"/>
      <c r="M15520" s="14"/>
      <c r="N15520" s="14"/>
      <c r="O15520" s="14"/>
      <c r="P15520" s="14"/>
    </row>
    <row r="15521" spans="9:16" x14ac:dyDescent="0.25">
      <c r="I15521" s="14"/>
      <c r="J15521" s="14"/>
      <c r="K15521" s="14"/>
      <c r="L15521" s="14"/>
      <c r="M15521" s="14"/>
      <c r="N15521" s="14"/>
      <c r="O15521" s="14"/>
      <c r="P15521" s="14"/>
    </row>
    <row r="15522" spans="9:16" x14ac:dyDescent="0.25">
      <c r="I15522" s="14"/>
      <c r="J15522" s="14"/>
      <c r="K15522" s="14"/>
      <c r="L15522" s="14"/>
      <c r="M15522" s="14"/>
      <c r="N15522" s="14"/>
      <c r="O15522" s="14"/>
      <c r="P15522" s="14"/>
    </row>
    <row r="15523" spans="9:16" x14ac:dyDescent="0.25">
      <c r="I15523" s="14"/>
      <c r="J15523" s="14"/>
      <c r="K15523" s="14"/>
      <c r="L15523" s="14"/>
      <c r="M15523" s="14"/>
      <c r="N15523" s="14"/>
      <c r="O15523" s="14"/>
      <c r="P15523" s="14"/>
    </row>
    <row r="15524" spans="9:16" x14ac:dyDescent="0.25">
      <c r="I15524" s="14"/>
      <c r="J15524" s="14"/>
      <c r="K15524" s="14"/>
      <c r="L15524" s="14"/>
      <c r="M15524" s="14"/>
      <c r="N15524" s="14"/>
      <c r="O15524" s="14"/>
      <c r="P15524" s="14"/>
    </row>
    <row r="15525" spans="9:16" x14ac:dyDescent="0.25">
      <c r="I15525" s="14"/>
      <c r="J15525" s="14"/>
      <c r="K15525" s="14"/>
      <c r="L15525" s="14"/>
      <c r="M15525" s="14"/>
      <c r="N15525" s="14"/>
      <c r="O15525" s="14"/>
      <c r="P15525" s="14"/>
    </row>
    <row r="15526" spans="9:16" x14ac:dyDescent="0.25">
      <c r="I15526" s="14"/>
      <c r="J15526" s="14"/>
      <c r="K15526" s="14"/>
      <c r="L15526" s="14"/>
      <c r="M15526" s="14"/>
      <c r="N15526" s="14"/>
      <c r="O15526" s="14"/>
      <c r="P15526" s="14"/>
    </row>
    <row r="15527" spans="9:16" x14ac:dyDescent="0.25">
      <c r="I15527" s="14"/>
      <c r="J15527" s="14"/>
      <c r="K15527" s="14"/>
      <c r="L15527" s="14"/>
      <c r="M15527" s="14"/>
      <c r="N15527" s="14"/>
      <c r="O15527" s="14"/>
      <c r="P15527" s="14"/>
    </row>
    <row r="15528" spans="9:16" x14ac:dyDescent="0.25">
      <c r="I15528" s="14"/>
      <c r="J15528" s="14"/>
      <c r="K15528" s="14"/>
      <c r="L15528" s="14"/>
      <c r="M15528" s="14"/>
      <c r="N15528" s="14"/>
      <c r="O15528" s="14"/>
      <c r="P15528" s="14"/>
    </row>
    <row r="15529" spans="9:16" x14ac:dyDescent="0.25">
      <c r="I15529" s="14"/>
      <c r="J15529" s="14"/>
      <c r="K15529" s="14"/>
      <c r="L15529" s="14"/>
      <c r="M15529" s="14"/>
      <c r="N15529" s="14"/>
      <c r="O15529" s="14"/>
      <c r="P15529" s="14"/>
    </row>
    <row r="15530" spans="9:16" x14ac:dyDescent="0.25">
      <c r="I15530" s="14"/>
      <c r="J15530" s="14"/>
      <c r="K15530" s="14"/>
      <c r="L15530" s="14"/>
      <c r="M15530" s="14"/>
      <c r="N15530" s="14"/>
      <c r="O15530" s="14"/>
      <c r="P15530" s="14"/>
    </row>
    <row r="15531" spans="9:16" x14ac:dyDescent="0.25">
      <c r="I15531" s="14"/>
      <c r="J15531" s="14"/>
      <c r="K15531" s="14"/>
      <c r="L15531" s="14"/>
      <c r="M15531" s="14"/>
      <c r="N15531" s="14"/>
      <c r="O15531" s="14"/>
      <c r="P15531" s="14"/>
    </row>
    <row r="15532" spans="9:16" x14ac:dyDescent="0.25">
      <c r="I15532" s="14"/>
      <c r="J15532" s="14"/>
      <c r="K15532" s="14"/>
      <c r="L15532" s="14"/>
      <c r="M15532" s="14"/>
      <c r="N15532" s="14"/>
      <c r="O15532" s="14"/>
      <c r="P15532" s="14"/>
    </row>
    <row r="15533" spans="9:16" x14ac:dyDescent="0.25">
      <c r="I15533" s="14"/>
      <c r="J15533" s="14"/>
      <c r="K15533" s="14"/>
      <c r="L15533" s="14"/>
      <c r="M15533" s="14"/>
      <c r="N15533" s="14"/>
      <c r="O15533" s="14"/>
      <c r="P15533" s="14"/>
    </row>
    <row r="15534" spans="9:16" x14ac:dyDescent="0.25">
      <c r="I15534" s="14"/>
      <c r="J15534" s="14"/>
      <c r="K15534" s="14"/>
      <c r="L15534" s="14"/>
      <c r="M15534" s="14"/>
      <c r="N15534" s="14"/>
      <c r="O15534" s="14"/>
      <c r="P15534" s="14"/>
    </row>
    <row r="15535" spans="9:16" x14ac:dyDescent="0.25">
      <c r="I15535" s="14"/>
      <c r="J15535" s="14"/>
      <c r="K15535" s="14"/>
      <c r="L15535" s="14"/>
      <c r="M15535" s="14"/>
      <c r="N15535" s="14"/>
      <c r="O15535" s="14"/>
      <c r="P15535" s="14"/>
    </row>
    <row r="15536" spans="9:16" x14ac:dyDescent="0.25">
      <c r="I15536" s="14"/>
      <c r="J15536" s="14"/>
      <c r="K15536" s="14"/>
      <c r="L15536" s="14"/>
      <c r="M15536" s="14"/>
      <c r="N15536" s="14"/>
      <c r="O15536" s="14"/>
      <c r="P15536" s="14"/>
    </row>
    <row r="15537" spans="9:16" x14ac:dyDescent="0.25">
      <c r="I15537" s="14"/>
      <c r="J15537" s="14"/>
      <c r="K15537" s="14"/>
      <c r="L15537" s="14"/>
      <c r="M15537" s="14"/>
      <c r="N15537" s="14"/>
      <c r="O15537" s="14"/>
      <c r="P15537" s="14"/>
    </row>
    <row r="15538" spans="9:16" x14ac:dyDescent="0.25">
      <c r="I15538" s="14"/>
      <c r="J15538" s="14"/>
      <c r="K15538" s="14"/>
      <c r="L15538" s="14"/>
      <c r="M15538" s="14"/>
      <c r="N15538" s="14"/>
      <c r="O15538" s="14"/>
      <c r="P15538" s="14"/>
    </row>
    <row r="15539" spans="9:16" x14ac:dyDescent="0.25">
      <c r="I15539" s="14"/>
      <c r="J15539" s="14"/>
      <c r="K15539" s="14"/>
      <c r="L15539" s="14"/>
      <c r="M15539" s="14"/>
      <c r="N15539" s="14"/>
      <c r="O15539" s="14"/>
      <c r="P15539" s="14"/>
    </row>
    <row r="15540" spans="9:16" x14ac:dyDescent="0.25">
      <c r="I15540" s="14"/>
      <c r="J15540" s="14"/>
      <c r="K15540" s="14"/>
      <c r="L15540" s="14"/>
      <c r="M15540" s="14"/>
      <c r="N15540" s="14"/>
      <c r="O15540" s="14"/>
      <c r="P15540" s="14"/>
    </row>
    <row r="15541" spans="9:16" x14ac:dyDescent="0.25">
      <c r="I15541" s="14"/>
      <c r="J15541" s="14"/>
      <c r="K15541" s="14"/>
      <c r="L15541" s="14"/>
      <c r="M15541" s="14"/>
      <c r="N15541" s="14"/>
      <c r="O15541" s="14"/>
      <c r="P15541" s="14"/>
    </row>
    <row r="15542" spans="9:16" x14ac:dyDescent="0.25">
      <c r="I15542" s="14"/>
      <c r="J15542" s="14"/>
      <c r="K15542" s="14"/>
      <c r="L15542" s="14"/>
      <c r="M15542" s="14"/>
      <c r="N15542" s="14"/>
      <c r="O15542" s="14"/>
      <c r="P15542" s="14"/>
    </row>
    <row r="15543" spans="9:16" x14ac:dyDescent="0.25">
      <c r="I15543" s="14"/>
      <c r="J15543" s="14"/>
      <c r="K15543" s="14"/>
      <c r="L15543" s="14"/>
      <c r="M15543" s="14"/>
      <c r="N15543" s="14"/>
      <c r="O15543" s="14"/>
      <c r="P15543" s="14"/>
    </row>
    <row r="15544" spans="9:16" x14ac:dyDescent="0.25">
      <c r="I15544" s="14"/>
      <c r="J15544" s="14"/>
      <c r="K15544" s="14"/>
      <c r="L15544" s="14"/>
      <c r="M15544" s="14"/>
      <c r="N15544" s="14"/>
      <c r="O15544" s="14"/>
      <c r="P15544" s="14"/>
    </row>
    <row r="15545" spans="9:16" x14ac:dyDescent="0.25">
      <c r="I15545" s="14"/>
      <c r="J15545" s="14"/>
      <c r="K15545" s="14"/>
      <c r="L15545" s="14"/>
      <c r="M15545" s="14"/>
      <c r="N15545" s="14"/>
      <c r="O15545" s="14"/>
      <c r="P15545" s="14"/>
    </row>
    <row r="15546" spans="9:16" x14ac:dyDescent="0.25">
      <c r="I15546" s="14"/>
      <c r="J15546" s="14"/>
      <c r="K15546" s="14"/>
      <c r="L15546" s="14"/>
      <c r="M15546" s="14"/>
      <c r="N15546" s="14"/>
      <c r="O15546" s="14"/>
      <c r="P15546" s="14"/>
    </row>
    <row r="15547" spans="9:16" x14ac:dyDescent="0.25">
      <c r="I15547" s="14"/>
      <c r="J15547" s="14"/>
      <c r="K15547" s="14"/>
      <c r="L15547" s="14"/>
      <c r="M15547" s="14"/>
      <c r="N15547" s="14"/>
      <c r="O15547" s="14"/>
      <c r="P15547" s="14"/>
    </row>
    <row r="15548" spans="9:16" x14ac:dyDescent="0.25">
      <c r="I15548" s="14"/>
      <c r="J15548" s="14"/>
      <c r="K15548" s="14"/>
      <c r="L15548" s="14"/>
      <c r="M15548" s="14"/>
      <c r="N15548" s="14"/>
      <c r="O15548" s="14"/>
      <c r="P15548" s="14"/>
    </row>
    <row r="15549" spans="9:16" x14ac:dyDescent="0.25">
      <c r="I15549" s="14"/>
      <c r="J15549" s="14"/>
      <c r="K15549" s="14"/>
      <c r="L15549" s="14"/>
      <c r="M15549" s="14"/>
      <c r="N15549" s="14"/>
      <c r="O15549" s="14"/>
      <c r="P15549" s="14"/>
    </row>
    <row r="15550" spans="9:16" x14ac:dyDescent="0.25">
      <c r="I15550" s="14"/>
      <c r="J15550" s="14"/>
      <c r="K15550" s="14"/>
      <c r="L15550" s="14"/>
      <c r="M15550" s="14"/>
      <c r="N15550" s="14"/>
      <c r="O15550" s="14"/>
      <c r="P15550" s="14"/>
    </row>
    <row r="15551" spans="9:16" x14ac:dyDescent="0.25">
      <c r="I15551" s="14"/>
      <c r="J15551" s="14"/>
      <c r="K15551" s="14"/>
      <c r="L15551" s="14"/>
      <c r="M15551" s="14"/>
      <c r="N15551" s="14"/>
      <c r="O15551" s="14"/>
      <c r="P15551" s="14"/>
    </row>
    <row r="15552" spans="9:16" x14ac:dyDescent="0.25">
      <c r="I15552" s="14"/>
      <c r="J15552" s="14"/>
      <c r="K15552" s="14"/>
      <c r="L15552" s="14"/>
      <c r="M15552" s="14"/>
      <c r="N15552" s="14"/>
      <c r="O15552" s="14"/>
      <c r="P15552" s="14"/>
    </row>
    <row r="15553" spans="9:16" x14ac:dyDescent="0.25">
      <c r="I15553" s="14"/>
      <c r="J15553" s="14"/>
      <c r="K15553" s="14"/>
      <c r="L15553" s="14"/>
      <c r="M15553" s="14"/>
      <c r="N15553" s="14"/>
      <c r="O15553" s="14"/>
      <c r="P15553" s="14"/>
    </row>
    <row r="15554" spans="9:16" x14ac:dyDescent="0.25">
      <c r="I15554" s="14"/>
      <c r="J15554" s="14"/>
      <c r="K15554" s="14"/>
      <c r="L15554" s="14"/>
      <c r="M15554" s="14"/>
      <c r="N15554" s="14"/>
      <c r="O15554" s="14"/>
      <c r="P15554" s="14"/>
    </row>
    <row r="15555" spans="9:16" x14ac:dyDescent="0.25">
      <c r="I15555" s="14"/>
      <c r="J15555" s="14"/>
      <c r="K15555" s="14"/>
      <c r="L15555" s="14"/>
      <c r="M15555" s="14"/>
      <c r="N15555" s="14"/>
      <c r="O15555" s="14"/>
      <c r="P15555" s="14"/>
    </row>
    <row r="15556" spans="9:16" x14ac:dyDescent="0.25">
      <c r="I15556" s="14"/>
      <c r="J15556" s="14"/>
      <c r="K15556" s="14"/>
      <c r="L15556" s="14"/>
      <c r="M15556" s="14"/>
      <c r="N15556" s="14"/>
      <c r="O15556" s="14"/>
      <c r="P15556" s="14"/>
    </row>
    <row r="15557" spans="9:16" x14ac:dyDescent="0.25">
      <c r="I15557" s="14"/>
      <c r="J15557" s="14"/>
      <c r="K15557" s="14"/>
      <c r="L15557" s="14"/>
      <c r="M15557" s="14"/>
      <c r="N15557" s="14"/>
      <c r="O15557" s="14"/>
      <c r="P15557" s="14"/>
    </row>
    <row r="15558" spans="9:16" x14ac:dyDescent="0.25">
      <c r="I15558" s="14"/>
      <c r="J15558" s="14"/>
      <c r="K15558" s="14"/>
      <c r="L15558" s="14"/>
      <c r="M15558" s="14"/>
      <c r="N15558" s="14"/>
      <c r="O15558" s="14"/>
      <c r="P15558" s="14"/>
    </row>
    <row r="15559" spans="9:16" x14ac:dyDescent="0.25">
      <c r="I15559" s="14"/>
      <c r="J15559" s="14"/>
      <c r="K15559" s="14"/>
      <c r="L15559" s="14"/>
      <c r="M15559" s="14"/>
      <c r="N15559" s="14"/>
      <c r="O15559" s="14"/>
      <c r="P15559" s="14"/>
    </row>
    <row r="15560" spans="9:16" x14ac:dyDescent="0.25">
      <c r="I15560" s="14"/>
      <c r="J15560" s="14"/>
      <c r="K15560" s="14"/>
      <c r="L15560" s="14"/>
      <c r="M15560" s="14"/>
      <c r="N15560" s="14"/>
      <c r="O15560" s="14"/>
      <c r="P15560" s="14"/>
    </row>
    <row r="15561" spans="9:16" x14ac:dyDescent="0.25">
      <c r="I15561" s="14"/>
      <c r="J15561" s="14"/>
      <c r="K15561" s="14"/>
      <c r="L15561" s="14"/>
      <c r="M15561" s="14"/>
      <c r="N15561" s="14"/>
      <c r="O15561" s="14"/>
      <c r="P15561" s="14"/>
    </row>
    <row r="15562" spans="9:16" x14ac:dyDescent="0.25">
      <c r="I15562" s="14"/>
      <c r="J15562" s="14"/>
      <c r="K15562" s="14"/>
      <c r="L15562" s="14"/>
      <c r="M15562" s="14"/>
      <c r="N15562" s="14"/>
      <c r="O15562" s="14"/>
      <c r="P15562" s="14"/>
    </row>
    <row r="15563" spans="9:16" x14ac:dyDescent="0.25">
      <c r="I15563" s="14"/>
      <c r="J15563" s="14"/>
      <c r="K15563" s="14"/>
      <c r="L15563" s="14"/>
      <c r="M15563" s="14"/>
      <c r="N15563" s="14"/>
      <c r="O15563" s="14"/>
      <c r="P15563" s="14"/>
    </row>
    <row r="15564" spans="9:16" x14ac:dyDescent="0.25">
      <c r="I15564" s="14"/>
      <c r="J15564" s="14"/>
      <c r="K15564" s="14"/>
      <c r="L15564" s="14"/>
      <c r="M15564" s="14"/>
      <c r="N15564" s="14"/>
      <c r="O15564" s="14"/>
      <c r="P15564" s="14"/>
    </row>
    <row r="15565" spans="9:16" x14ac:dyDescent="0.25">
      <c r="I15565" s="14"/>
      <c r="J15565" s="14"/>
      <c r="K15565" s="14"/>
      <c r="L15565" s="14"/>
      <c r="M15565" s="14"/>
      <c r="N15565" s="14"/>
      <c r="O15565" s="14"/>
      <c r="P15565" s="14"/>
    </row>
    <row r="15566" spans="9:16" x14ac:dyDescent="0.25">
      <c r="I15566" s="14"/>
      <c r="J15566" s="14"/>
      <c r="K15566" s="14"/>
      <c r="L15566" s="14"/>
      <c r="M15566" s="14"/>
      <c r="N15566" s="14"/>
      <c r="O15566" s="14"/>
      <c r="P15566" s="14"/>
    </row>
    <row r="15567" spans="9:16" x14ac:dyDescent="0.25">
      <c r="I15567" s="14"/>
      <c r="J15567" s="14"/>
      <c r="K15567" s="14"/>
      <c r="L15567" s="14"/>
      <c r="M15567" s="14"/>
      <c r="N15567" s="14"/>
      <c r="O15567" s="14"/>
      <c r="P15567" s="14"/>
    </row>
    <row r="15568" spans="9:16" x14ac:dyDescent="0.25">
      <c r="I15568" s="14"/>
      <c r="J15568" s="14"/>
      <c r="K15568" s="14"/>
      <c r="L15568" s="14"/>
      <c r="M15568" s="14"/>
      <c r="N15568" s="14"/>
      <c r="O15568" s="14"/>
      <c r="P15568" s="14"/>
    </row>
    <row r="15569" spans="9:16" x14ac:dyDescent="0.25">
      <c r="I15569" s="14"/>
      <c r="J15569" s="14"/>
      <c r="K15569" s="14"/>
      <c r="L15569" s="14"/>
      <c r="M15569" s="14"/>
      <c r="N15569" s="14"/>
      <c r="O15569" s="14"/>
      <c r="P15569" s="14"/>
    </row>
    <row r="15570" spans="9:16" x14ac:dyDescent="0.25">
      <c r="I15570" s="14"/>
      <c r="J15570" s="14"/>
      <c r="K15570" s="14"/>
      <c r="L15570" s="14"/>
      <c r="M15570" s="14"/>
      <c r="N15570" s="14"/>
      <c r="O15570" s="14"/>
      <c r="P15570" s="14"/>
    </row>
    <row r="15571" spans="9:16" x14ac:dyDescent="0.25">
      <c r="I15571" s="14"/>
      <c r="J15571" s="14"/>
      <c r="K15571" s="14"/>
      <c r="L15571" s="14"/>
      <c r="M15571" s="14"/>
      <c r="N15571" s="14"/>
      <c r="O15571" s="14"/>
      <c r="P15571" s="14"/>
    </row>
    <row r="15572" spans="9:16" x14ac:dyDescent="0.25">
      <c r="I15572" s="14"/>
      <c r="J15572" s="14"/>
      <c r="K15572" s="14"/>
      <c r="L15572" s="14"/>
      <c r="M15572" s="14"/>
      <c r="N15572" s="14"/>
      <c r="O15572" s="14"/>
      <c r="P15572" s="14"/>
    </row>
    <row r="15573" spans="9:16" x14ac:dyDescent="0.25">
      <c r="I15573" s="14"/>
      <c r="J15573" s="14"/>
      <c r="K15573" s="14"/>
      <c r="L15573" s="14"/>
      <c r="M15573" s="14"/>
      <c r="N15573" s="14"/>
      <c r="O15573" s="14"/>
      <c r="P15573" s="14"/>
    </row>
    <row r="15574" spans="9:16" x14ac:dyDescent="0.25">
      <c r="I15574" s="14"/>
      <c r="J15574" s="14"/>
      <c r="K15574" s="14"/>
      <c r="L15574" s="14"/>
      <c r="M15574" s="14"/>
      <c r="N15574" s="14"/>
      <c r="O15574" s="14"/>
      <c r="P15574" s="14"/>
    </row>
    <row r="15575" spans="9:16" x14ac:dyDescent="0.25">
      <c r="I15575" s="14"/>
      <c r="J15575" s="14"/>
      <c r="K15575" s="14"/>
      <c r="L15575" s="14"/>
      <c r="M15575" s="14"/>
      <c r="N15575" s="14"/>
      <c r="O15575" s="14"/>
      <c r="P15575" s="14"/>
    </row>
    <row r="15576" spans="9:16" x14ac:dyDescent="0.25">
      <c r="I15576" s="14"/>
      <c r="J15576" s="14"/>
      <c r="K15576" s="14"/>
      <c r="L15576" s="14"/>
      <c r="M15576" s="14"/>
      <c r="N15576" s="14"/>
      <c r="O15576" s="14"/>
      <c r="P15576" s="14"/>
    </row>
    <row r="15577" spans="9:16" x14ac:dyDescent="0.25">
      <c r="I15577" s="14"/>
      <c r="J15577" s="14"/>
      <c r="K15577" s="14"/>
      <c r="L15577" s="14"/>
      <c r="M15577" s="14"/>
      <c r="N15577" s="14"/>
      <c r="O15577" s="14"/>
      <c r="P15577" s="14"/>
    </row>
    <row r="15578" spans="9:16" x14ac:dyDescent="0.25">
      <c r="I15578" s="14"/>
      <c r="J15578" s="14"/>
      <c r="K15578" s="14"/>
      <c r="L15578" s="14"/>
      <c r="M15578" s="14"/>
      <c r="N15578" s="14"/>
      <c r="O15578" s="14"/>
      <c r="P15578" s="14"/>
    </row>
    <row r="15579" spans="9:16" x14ac:dyDescent="0.25">
      <c r="I15579" s="14"/>
      <c r="J15579" s="14"/>
      <c r="K15579" s="14"/>
      <c r="L15579" s="14"/>
      <c r="M15579" s="14"/>
      <c r="N15579" s="14"/>
      <c r="O15579" s="14"/>
      <c r="P15579" s="14"/>
    </row>
    <row r="15580" spans="9:16" x14ac:dyDescent="0.25">
      <c r="I15580" s="14"/>
      <c r="J15580" s="14"/>
      <c r="K15580" s="14"/>
      <c r="L15580" s="14"/>
      <c r="M15580" s="14"/>
      <c r="N15580" s="14"/>
      <c r="O15580" s="14"/>
      <c r="P15580" s="14"/>
    </row>
    <row r="15581" spans="9:16" x14ac:dyDescent="0.25">
      <c r="I15581" s="14"/>
      <c r="J15581" s="14"/>
      <c r="K15581" s="14"/>
      <c r="L15581" s="14"/>
      <c r="M15581" s="14"/>
      <c r="N15581" s="14"/>
      <c r="O15581" s="14"/>
      <c r="P15581" s="14"/>
    </row>
    <row r="15582" spans="9:16" x14ac:dyDescent="0.25">
      <c r="I15582" s="14"/>
      <c r="J15582" s="14"/>
      <c r="K15582" s="14"/>
      <c r="L15582" s="14"/>
      <c r="M15582" s="14"/>
      <c r="N15582" s="14"/>
      <c r="O15582" s="14"/>
      <c r="P15582" s="14"/>
    </row>
    <row r="15583" spans="9:16" x14ac:dyDescent="0.25">
      <c r="I15583" s="14"/>
      <c r="J15583" s="14"/>
      <c r="K15583" s="14"/>
      <c r="L15583" s="14"/>
      <c r="M15583" s="14"/>
      <c r="N15583" s="14"/>
      <c r="O15583" s="14"/>
      <c r="P15583" s="14"/>
    </row>
    <row r="15584" spans="9:16" x14ac:dyDescent="0.25">
      <c r="I15584" s="14"/>
      <c r="J15584" s="14"/>
      <c r="K15584" s="14"/>
      <c r="L15584" s="14"/>
      <c r="M15584" s="14"/>
      <c r="N15584" s="14"/>
      <c r="O15584" s="14"/>
      <c r="P15584" s="14"/>
    </row>
    <row r="15585" spans="9:16" x14ac:dyDescent="0.25">
      <c r="I15585" s="14"/>
      <c r="J15585" s="14"/>
      <c r="K15585" s="14"/>
      <c r="L15585" s="14"/>
      <c r="M15585" s="14"/>
      <c r="N15585" s="14"/>
      <c r="O15585" s="14"/>
      <c r="P15585" s="14"/>
    </row>
    <row r="15586" spans="9:16" x14ac:dyDescent="0.25">
      <c r="I15586" s="14"/>
      <c r="J15586" s="14"/>
      <c r="K15586" s="14"/>
      <c r="L15586" s="14"/>
      <c r="M15586" s="14"/>
      <c r="N15586" s="14"/>
      <c r="O15586" s="14"/>
      <c r="P15586" s="14"/>
    </row>
    <row r="15587" spans="9:16" x14ac:dyDescent="0.25">
      <c r="I15587" s="14"/>
      <c r="J15587" s="14"/>
      <c r="K15587" s="14"/>
      <c r="L15587" s="14"/>
      <c r="M15587" s="14"/>
      <c r="N15587" s="14"/>
      <c r="O15587" s="14"/>
      <c r="P15587" s="14"/>
    </row>
    <row r="15588" spans="9:16" x14ac:dyDescent="0.25">
      <c r="I15588" s="14"/>
      <c r="J15588" s="14"/>
      <c r="K15588" s="14"/>
      <c r="L15588" s="14"/>
      <c r="M15588" s="14"/>
      <c r="N15588" s="14"/>
      <c r="O15588" s="14"/>
      <c r="P15588" s="14"/>
    </row>
    <row r="15589" spans="9:16" x14ac:dyDescent="0.25">
      <c r="I15589" s="14"/>
      <c r="J15589" s="14"/>
      <c r="K15589" s="14"/>
      <c r="L15589" s="14"/>
      <c r="M15589" s="14"/>
      <c r="N15589" s="14"/>
      <c r="O15589" s="14"/>
      <c r="P15589" s="14"/>
    </row>
    <row r="15590" spans="9:16" x14ac:dyDescent="0.25">
      <c r="I15590" s="14"/>
      <c r="J15590" s="14"/>
      <c r="K15590" s="14"/>
      <c r="L15590" s="14"/>
      <c r="M15590" s="14"/>
      <c r="N15590" s="14"/>
      <c r="O15590" s="14"/>
      <c r="P15590" s="14"/>
    </row>
    <row r="15591" spans="9:16" x14ac:dyDescent="0.25">
      <c r="I15591" s="14"/>
      <c r="J15591" s="14"/>
      <c r="K15591" s="14"/>
      <c r="L15591" s="14"/>
      <c r="M15591" s="14"/>
      <c r="N15591" s="14"/>
      <c r="O15591" s="14"/>
      <c r="P15591" s="14"/>
    </row>
    <row r="15592" spans="9:16" x14ac:dyDescent="0.25">
      <c r="I15592" s="14"/>
      <c r="J15592" s="14"/>
      <c r="K15592" s="14"/>
      <c r="L15592" s="14"/>
      <c r="M15592" s="14"/>
      <c r="N15592" s="14"/>
      <c r="O15592" s="14"/>
      <c r="P15592" s="14"/>
    </row>
    <row r="15593" spans="9:16" x14ac:dyDescent="0.25">
      <c r="I15593" s="14"/>
      <c r="J15593" s="14"/>
      <c r="K15593" s="14"/>
      <c r="L15593" s="14"/>
      <c r="M15593" s="14"/>
      <c r="N15593" s="14"/>
      <c r="O15593" s="14"/>
      <c r="P15593" s="14"/>
    </row>
    <row r="15594" spans="9:16" x14ac:dyDescent="0.25">
      <c r="I15594" s="14"/>
      <c r="J15594" s="14"/>
      <c r="K15594" s="14"/>
      <c r="L15594" s="14"/>
      <c r="M15594" s="14"/>
      <c r="N15594" s="14"/>
      <c r="O15594" s="14"/>
      <c r="P15594" s="14"/>
    </row>
    <row r="15595" spans="9:16" x14ac:dyDescent="0.25">
      <c r="I15595" s="14"/>
      <c r="J15595" s="14"/>
      <c r="K15595" s="14"/>
      <c r="L15595" s="14"/>
      <c r="M15595" s="14"/>
      <c r="N15595" s="14"/>
      <c r="O15595" s="14"/>
      <c r="P15595" s="14"/>
    </row>
    <row r="15596" spans="9:16" x14ac:dyDescent="0.25">
      <c r="I15596" s="14"/>
      <c r="J15596" s="14"/>
      <c r="K15596" s="14"/>
      <c r="L15596" s="14"/>
      <c r="M15596" s="14"/>
      <c r="N15596" s="14"/>
      <c r="O15596" s="14"/>
      <c r="P15596" s="14"/>
    </row>
    <row r="15597" spans="9:16" x14ac:dyDescent="0.25">
      <c r="I15597" s="14"/>
      <c r="J15597" s="14"/>
      <c r="K15597" s="14"/>
      <c r="L15597" s="14"/>
      <c r="M15597" s="14"/>
      <c r="N15597" s="14"/>
      <c r="O15597" s="14"/>
      <c r="P15597" s="14"/>
    </row>
    <row r="15598" spans="9:16" x14ac:dyDescent="0.25">
      <c r="I15598" s="14"/>
      <c r="J15598" s="14"/>
      <c r="K15598" s="14"/>
      <c r="L15598" s="14"/>
      <c r="M15598" s="14"/>
      <c r="N15598" s="14"/>
      <c r="O15598" s="14"/>
      <c r="P15598" s="14"/>
    </row>
    <row r="15599" spans="9:16" x14ac:dyDescent="0.25">
      <c r="I15599" s="14"/>
      <c r="J15599" s="14"/>
      <c r="K15599" s="14"/>
      <c r="L15599" s="14"/>
      <c r="M15599" s="14"/>
      <c r="N15599" s="14"/>
      <c r="O15599" s="14"/>
      <c r="P15599" s="14"/>
    </row>
    <row r="15600" spans="9:16" x14ac:dyDescent="0.25">
      <c r="I15600" s="14"/>
      <c r="J15600" s="14"/>
      <c r="K15600" s="14"/>
      <c r="L15600" s="14"/>
      <c r="M15600" s="14"/>
      <c r="N15600" s="14"/>
      <c r="O15600" s="14"/>
      <c r="P15600" s="14"/>
    </row>
    <row r="15601" spans="9:16" x14ac:dyDescent="0.25">
      <c r="I15601" s="14"/>
      <c r="J15601" s="14"/>
      <c r="K15601" s="14"/>
      <c r="L15601" s="14"/>
      <c r="M15601" s="14"/>
      <c r="N15601" s="14"/>
      <c r="O15601" s="14"/>
      <c r="P15601" s="14"/>
    </row>
    <row r="15602" spans="9:16" x14ac:dyDescent="0.25">
      <c r="I15602" s="14"/>
      <c r="J15602" s="14"/>
      <c r="K15602" s="14"/>
      <c r="L15602" s="14"/>
      <c r="M15602" s="14"/>
      <c r="N15602" s="14"/>
      <c r="O15602" s="14"/>
      <c r="P15602" s="14"/>
    </row>
    <row r="15603" spans="9:16" x14ac:dyDescent="0.25">
      <c r="I15603" s="14"/>
      <c r="J15603" s="14"/>
      <c r="K15603" s="14"/>
      <c r="L15603" s="14"/>
      <c r="M15603" s="14"/>
      <c r="N15603" s="14"/>
      <c r="O15603" s="14"/>
      <c r="P15603" s="14"/>
    </row>
    <row r="15604" spans="9:16" x14ac:dyDescent="0.25">
      <c r="I15604" s="14"/>
      <c r="J15604" s="14"/>
      <c r="K15604" s="14"/>
      <c r="L15604" s="14"/>
      <c r="M15604" s="14"/>
      <c r="N15604" s="14"/>
      <c r="O15604" s="14"/>
      <c r="P15604" s="14"/>
    </row>
    <row r="15605" spans="9:16" x14ac:dyDescent="0.25">
      <c r="I15605" s="14"/>
      <c r="J15605" s="14"/>
      <c r="K15605" s="14"/>
      <c r="L15605" s="14"/>
      <c r="M15605" s="14"/>
      <c r="N15605" s="14"/>
      <c r="O15605" s="14"/>
      <c r="P15605" s="14"/>
    </row>
    <row r="15606" spans="9:16" x14ac:dyDescent="0.25">
      <c r="I15606" s="14"/>
      <c r="J15606" s="14"/>
      <c r="K15606" s="14"/>
      <c r="L15606" s="14"/>
      <c r="M15606" s="14"/>
      <c r="N15606" s="14"/>
      <c r="O15606" s="14"/>
      <c r="P15606" s="14"/>
    </row>
    <row r="15607" spans="9:16" x14ac:dyDescent="0.25">
      <c r="I15607" s="14"/>
      <c r="J15607" s="14"/>
      <c r="K15607" s="14"/>
      <c r="L15607" s="14"/>
      <c r="M15607" s="14"/>
      <c r="N15607" s="14"/>
      <c r="O15607" s="14"/>
      <c r="P15607" s="14"/>
    </row>
    <row r="15608" spans="9:16" x14ac:dyDescent="0.25">
      <c r="I15608" s="14"/>
      <c r="J15608" s="14"/>
      <c r="K15608" s="14"/>
      <c r="L15608" s="14"/>
      <c r="M15608" s="14"/>
      <c r="N15608" s="14"/>
      <c r="O15608" s="14"/>
      <c r="P15608" s="14"/>
    </row>
    <row r="15609" spans="9:16" x14ac:dyDescent="0.25">
      <c r="I15609" s="14"/>
      <c r="J15609" s="14"/>
      <c r="K15609" s="14"/>
      <c r="L15609" s="14"/>
      <c r="M15609" s="14"/>
      <c r="N15609" s="14"/>
      <c r="O15609" s="14"/>
      <c r="P15609" s="14"/>
    </row>
    <row r="15610" spans="9:16" x14ac:dyDescent="0.25">
      <c r="I15610" s="14"/>
      <c r="J15610" s="14"/>
      <c r="K15610" s="14"/>
      <c r="L15610" s="14"/>
      <c r="M15610" s="14"/>
      <c r="N15610" s="14"/>
      <c r="O15610" s="14"/>
      <c r="P15610" s="14"/>
    </row>
    <row r="15611" spans="9:16" x14ac:dyDescent="0.25">
      <c r="I15611" s="14"/>
      <c r="J15611" s="14"/>
      <c r="K15611" s="14"/>
      <c r="L15611" s="14"/>
      <c r="M15611" s="14"/>
      <c r="N15611" s="14"/>
      <c r="O15611" s="14"/>
      <c r="P15611" s="14"/>
    </row>
    <row r="15612" spans="9:16" x14ac:dyDescent="0.25">
      <c r="I15612" s="14"/>
      <c r="J15612" s="14"/>
      <c r="K15612" s="14"/>
      <c r="L15612" s="14"/>
      <c r="M15612" s="14"/>
      <c r="N15612" s="14"/>
      <c r="O15612" s="14"/>
      <c r="P15612" s="14"/>
    </row>
    <row r="15613" spans="9:16" x14ac:dyDescent="0.25">
      <c r="I15613" s="14"/>
      <c r="J15613" s="14"/>
      <c r="K15613" s="14"/>
      <c r="L15613" s="14"/>
      <c r="M15613" s="14"/>
      <c r="N15613" s="14"/>
      <c r="O15613" s="14"/>
      <c r="P15613" s="14"/>
    </row>
    <row r="15614" spans="9:16" x14ac:dyDescent="0.25">
      <c r="I15614" s="14"/>
      <c r="J15614" s="14"/>
      <c r="K15614" s="14"/>
      <c r="L15614" s="14"/>
      <c r="M15614" s="14"/>
      <c r="N15614" s="14"/>
      <c r="O15614" s="14"/>
      <c r="P15614" s="14"/>
    </row>
    <row r="15615" spans="9:16" x14ac:dyDescent="0.25">
      <c r="I15615" s="14"/>
      <c r="J15615" s="14"/>
      <c r="K15615" s="14"/>
      <c r="L15615" s="14"/>
      <c r="M15615" s="14"/>
      <c r="N15615" s="14"/>
      <c r="O15615" s="14"/>
      <c r="P15615" s="14"/>
    </row>
    <row r="15616" spans="9:16" x14ac:dyDescent="0.25">
      <c r="I15616" s="14"/>
      <c r="J15616" s="14"/>
      <c r="K15616" s="14"/>
      <c r="L15616" s="14"/>
      <c r="M15616" s="14"/>
      <c r="N15616" s="14"/>
      <c r="O15616" s="14"/>
      <c r="P15616" s="14"/>
    </row>
    <row r="15617" spans="9:16" x14ac:dyDescent="0.25">
      <c r="I15617" s="14"/>
      <c r="J15617" s="14"/>
      <c r="K15617" s="14"/>
      <c r="L15617" s="14"/>
      <c r="M15617" s="14"/>
      <c r="N15617" s="14"/>
      <c r="O15617" s="14"/>
      <c r="P15617" s="14"/>
    </row>
    <row r="15618" spans="9:16" x14ac:dyDescent="0.25">
      <c r="I15618" s="14"/>
      <c r="J15618" s="14"/>
      <c r="K15618" s="14"/>
      <c r="L15618" s="14"/>
      <c r="M15618" s="14"/>
      <c r="N15618" s="14"/>
      <c r="O15618" s="14"/>
      <c r="P15618" s="14"/>
    </row>
    <row r="15619" spans="9:16" x14ac:dyDescent="0.25">
      <c r="I15619" s="14"/>
      <c r="J15619" s="14"/>
      <c r="K15619" s="14"/>
      <c r="L15619" s="14"/>
      <c r="M15619" s="14"/>
      <c r="N15619" s="14"/>
      <c r="O15619" s="14"/>
      <c r="P15619" s="14"/>
    </row>
    <row r="15620" spans="9:16" x14ac:dyDescent="0.25">
      <c r="I15620" s="14"/>
      <c r="J15620" s="14"/>
      <c r="K15620" s="14"/>
      <c r="L15620" s="14"/>
      <c r="M15620" s="14"/>
      <c r="N15620" s="14"/>
      <c r="O15620" s="14"/>
      <c r="P15620" s="14"/>
    </row>
    <row r="15621" spans="9:16" x14ac:dyDescent="0.25">
      <c r="I15621" s="14"/>
      <c r="J15621" s="14"/>
      <c r="K15621" s="14"/>
      <c r="L15621" s="14"/>
      <c r="M15621" s="14"/>
      <c r="N15621" s="14"/>
      <c r="O15621" s="14"/>
      <c r="P15621" s="14"/>
    </row>
    <row r="15622" spans="9:16" x14ac:dyDescent="0.25">
      <c r="I15622" s="14"/>
      <c r="J15622" s="14"/>
      <c r="K15622" s="14"/>
      <c r="L15622" s="14"/>
      <c r="M15622" s="14"/>
      <c r="N15622" s="14"/>
      <c r="O15622" s="14"/>
      <c r="P15622" s="14"/>
    </row>
    <row r="15623" spans="9:16" x14ac:dyDescent="0.25">
      <c r="I15623" s="14"/>
      <c r="J15623" s="14"/>
      <c r="K15623" s="14"/>
      <c r="L15623" s="14"/>
      <c r="M15623" s="14"/>
      <c r="N15623" s="14"/>
      <c r="O15623" s="14"/>
      <c r="P15623" s="14"/>
    </row>
    <row r="15624" spans="9:16" x14ac:dyDescent="0.25">
      <c r="I15624" s="14"/>
      <c r="J15624" s="14"/>
      <c r="K15624" s="14"/>
      <c r="L15624" s="14"/>
      <c r="M15624" s="14"/>
      <c r="N15624" s="14"/>
      <c r="O15624" s="14"/>
      <c r="P15624" s="14"/>
    </row>
    <row r="15625" spans="9:16" x14ac:dyDescent="0.25">
      <c r="I15625" s="14"/>
      <c r="J15625" s="14"/>
      <c r="K15625" s="14"/>
      <c r="L15625" s="14"/>
      <c r="M15625" s="14"/>
      <c r="N15625" s="14"/>
      <c r="O15625" s="14"/>
      <c r="P15625" s="14"/>
    </row>
    <row r="15626" spans="9:16" x14ac:dyDescent="0.25">
      <c r="I15626" s="14"/>
      <c r="J15626" s="14"/>
      <c r="K15626" s="14"/>
      <c r="L15626" s="14"/>
      <c r="M15626" s="14"/>
      <c r="N15626" s="14"/>
      <c r="O15626" s="14"/>
      <c r="P15626" s="14"/>
    </row>
    <row r="15627" spans="9:16" x14ac:dyDescent="0.25">
      <c r="I15627" s="14"/>
      <c r="J15627" s="14"/>
      <c r="K15627" s="14"/>
      <c r="L15627" s="14"/>
      <c r="M15627" s="14"/>
      <c r="N15627" s="14"/>
      <c r="O15627" s="14"/>
      <c r="P15627" s="14"/>
    </row>
    <row r="15628" spans="9:16" x14ac:dyDescent="0.25">
      <c r="I15628" s="14"/>
      <c r="J15628" s="14"/>
      <c r="K15628" s="14"/>
      <c r="L15628" s="14"/>
      <c r="M15628" s="14"/>
      <c r="N15628" s="14"/>
      <c r="O15628" s="14"/>
      <c r="P15628" s="14"/>
    </row>
    <row r="15629" spans="9:16" x14ac:dyDescent="0.25">
      <c r="I15629" s="14"/>
      <c r="J15629" s="14"/>
      <c r="K15629" s="14"/>
      <c r="L15629" s="14"/>
      <c r="M15629" s="14"/>
      <c r="N15629" s="14"/>
      <c r="O15629" s="14"/>
      <c r="P15629" s="14"/>
    </row>
    <row r="15630" spans="9:16" x14ac:dyDescent="0.25">
      <c r="I15630" s="14"/>
      <c r="J15630" s="14"/>
      <c r="K15630" s="14"/>
      <c r="L15630" s="14"/>
      <c r="M15630" s="14"/>
      <c r="N15630" s="14"/>
      <c r="O15630" s="14"/>
      <c r="P15630" s="14"/>
    </row>
    <row r="15631" spans="9:16" x14ac:dyDescent="0.25">
      <c r="I15631" s="14"/>
      <c r="J15631" s="14"/>
      <c r="K15631" s="14"/>
      <c r="L15631" s="14"/>
      <c r="M15631" s="14"/>
      <c r="N15631" s="14"/>
      <c r="O15631" s="14"/>
      <c r="P15631" s="14"/>
    </row>
    <row r="15632" spans="9:16" x14ac:dyDescent="0.25">
      <c r="I15632" s="14"/>
      <c r="J15632" s="14"/>
      <c r="K15632" s="14"/>
      <c r="L15632" s="14"/>
      <c r="M15632" s="14"/>
      <c r="N15632" s="14"/>
      <c r="O15632" s="14"/>
      <c r="P15632" s="14"/>
    </row>
    <row r="15633" spans="9:16" x14ac:dyDescent="0.25">
      <c r="I15633" s="14"/>
      <c r="J15633" s="14"/>
      <c r="K15633" s="14"/>
      <c r="L15633" s="14"/>
      <c r="M15633" s="14"/>
      <c r="N15633" s="14"/>
      <c r="O15633" s="14"/>
      <c r="P15633" s="14"/>
    </row>
    <row r="15634" spans="9:16" x14ac:dyDescent="0.25">
      <c r="I15634" s="14"/>
      <c r="J15634" s="14"/>
      <c r="K15634" s="14"/>
      <c r="L15634" s="14"/>
      <c r="M15634" s="14"/>
      <c r="N15634" s="14"/>
      <c r="O15634" s="14"/>
      <c r="P15634" s="14"/>
    </row>
    <row r="15635" spans="9:16" x14ac:dyDescent="0.25">
      <c r="I15635" s="14"/>
      <c r="J15635" s="14"/>
      <c r="K15635" s="14"/>
      <c r="L15635" s="14"/>
      <c r="M15635" s="14"/>
      <c r="N15635" s="14"/>
      <c r="O15635" s="14"/>
      <c r="P15635" s="14"/>
    </row>
    <row r="15636" spans="9:16" x14ac:dyDescent="0.25">
      <c r="I15636" s="14"/>
      <c r="J15636" s="14"/>
      <c r="K15636" s="14"/>
      <c r="L15636" s="14"/>
      <c r="M15636" s="14"/>
      <c r="N15636" s="14"/>
      <c r="O15636" s="14"/>
      <c r="P15636" s="14"/>
    </row>
    <row r="15637" spans="9:16" x14ac:dyDescent="0.25">
      <c r="I15637" s="14"/>
      <c r="J15637" s="14"/>
      <c r="K15637" s="14"/>
      <c r="L15637" s="14"/>
      <c r="M15637" s="14"/>
      <c r="N15637" s="14"/>
      <c r="O15637" s="14"/>
      <c r="P15637" s="14"/>
    </row>
    <row r="15638" spans="9:16" x14ac:dyDescent="0.25">
      <c r="I15638" s="14"/>
      <c r="J15638" s="14"/>
      <c r="K15638" s="14"/>
      <c r="L15638" s="14"/>
      <c r="M15638" s="14"/>
      <c r="N15638" s="14"/>
      <c r="O15638" s="14"/>
      <c r="P15638" s="14"/>
    </row>
    <row r="15639" spans="9:16" x14ac:dyDescent="0.25">
      <c r="I15639" s="14"/>
      <c r="J15639" s="14"/>
      <c r="K15639" s="14"/>
      <c r="L15639" s="14"/>
      <c r="M15639" s="14"/>
      <c r="N15639" s="14"/>
      <c r="O15639" s="14"/>
      <c r="P15639" s="14"/>
    </row>
    <row r="15640" spans="9:16" x14ac:dyDescent="0.25">
      <c r="I15640" s="14"/>
      <c r="J15640" s="14"/>
      <c r="K15640" s="14"/>
      <c r="L15640" s="14"/>
      <c r="M15640" s="14"/>
      <c r="N15640" s="14"/>
      <c r="O15640" s="14"/>
      <c r="P15640" s="14"/>
    </row>
    <row r="15641" spans="9:16" x14ac:dyDescent="0.25">
      <c r="I15641" s="14"/>
      <c r="J15641" s="14"/>
      <c r="K15641" s="14"/>
      <c r="L15641" s="14"/>
      <c r="M15641" s="14"/>
      <c r="N15641" s="14"/>
      <c r="O15641" s="14"/>
      <c r="P15641" s="14"/>
    </row>
    <row r="15642" spans="9:16" x14ac:dyDescent="0.25">
      <c r="I15642" s="14"/>
      <c r="J15642" s="14"/>
      <c r="K15642" s="14"/>
      <c r="L15642" s="14"/>
      <c r="M15642" s="14"/>
      <c r="N15642" s="14"/>
      <c r="O15642" s="14"/>
      <c r="P15642" s="14"/>
    </row>
    <row r="15643" spans="9:16" x14ac:dyDescent="0.25">
      <c r="I15643" s="14"/>
      <c r="J15643" s="14"/>
      <c r="K15643" s="14"/>
      <c r="L15643" s="14"/>
      <c r="M15643" s="14"/>
      <c r="N15643" s="14"/>
      <c r="O15643" s="14"/>
      <c r="P15643" s="14"/>
    </row>
    <row r="15644" spans="9:16" x14ac:dyDescent="0.25">
      <c r="I15644" s="14"/>
      <c r="J15644" s="14"/>
      <c r="K15644" s="14"/>
      <c r="L15644" s="14"/>
      <c r="M15644" s="14"/>
      <c r="N15644" s="14"/>
      <c r="O15644" s="14"/>
      <c r="P15644" s="14"/>
    </row>
    <row r="15645" spans="9:16" x14ac:dyDescent="0.25">
      <c r="I15645" s="14"/>
      <c r="J15645" s="14"/>
      <c r="K15645" s="14"/>
      <c r="L15645" s="14"/>
      <c r="M15645" s="14"/>
      <c r="N15645" s="14"/>
      <c r="O15645" s="14"/>
      <c r="P15645" s="14"/>
    </row>
    <row r="15646" spans="9:16" x14ac:dyDescent="0.25">
      <c r="I15646" s="14"/>
      <c r="J15646" s="14"/>
      <c r="K15646" s="14"/>
      <c r="L15646" s="14"/>
      <c r="M15646" s="14"/>
      <c r="N15646" s="14"/>
      <c r="O15646" s="14"/>
      <c r="P15646" s="14"/>
    </row>
    <row r="15647" spans="9:16" x14ac:dyDescent="0.25">
      <c r="I15647" s="14"/>
      <c r="J15647" s="14"/>
      <c r="K15647" s="14"/>
      <c r="L15647" s="14"/>
      <c r="M15647" s="14"/>
      <c r="N15647" s="14"/>
      <c r="O15647" s="14"/>
      <c r="P15647" s="14"/>
    </row>
    <row r="15648" spans="9:16" x14ac:dyDescent="0.25">
      <c r="I15648" s="14"/>
      <c r="J15648" s="14"/>
      <c r="K15648" s="14"/>
      <c r="L15648" s="14"/>
      <c r="M15648" s="14"/>
      <c r="N15648" s="14"/>
      <c r="O15648" s="14"/>
      <c r="P15648" s="14"/>
    </row>
    <row r="15649" spans="9:16" x14ac:dyDescent="0.25">
      <c r="I15649" s="14"/>
      <c r="J15649" s="14"/>
      <c r="K15649" s="14"/>
      <c r="L15649" s="14"/>
      <c r="M15649" s="14"/>
      <c r="N15649" s="14"/>
      <c r="O15649" s="14"/>
      <c r="P15649" s="14"/>
    </row>
    <row r="15650" spans="9:16" x14ac:dyDescent="0.25">
      <c r="I15650" s="14"/>
      <c r="J15650" s="14"/>
      <c r="K15650" s="14"/>
      <c r="L15650" s="14"/>
      <c r="M15650" s="14"/>
      <c r="N15650" s="14"/>
      <c r="O15650" s="14"/>
      <c r="P15650" s="14"/>
    </row>
    <row r="15651" spans="9:16" x14ac:dyDescent="0.25">
      <c r="I15651" s="14"/>
      <c r="J15651" s="14"/>
      <c r="K15651" s="14"/>
      <c r="L15651" s="14"/>
      <c r="M15651" s="14"/>
      <c r="N15651" s="14"/>
      <c r="O15651" s="14"/>
      <c r="P15651" s="14"/>
    </row>
    <row r="15652" spans="9:16" x14ac:dyDescent="0.25">
      <c r="I15652" s="14"/>
      <c r="J15652" s="14"/>
      <c r="K15652" s="14"/>
      <c r="L15652" s="14"/>
      <c r="M15652" s="14"/>
      <c r="N15652" s="14"/>
      <c r="O15652" s="14"/>
      <c r="P15652" s="14"/>
    </row>
    <row r="15653" spans="9:16" x14ac:dyDescent="0.25">
      <c r="I15653" s="14"/>
      <c r="J15653" s="14"/>
      <c r="K15653" s="14"/>
      <c r="L15653" s="14"/>
      <c r="M15653" s="14"/>
      <c r="N15653" s="14"/>
      <c r="O15653" s="14"/>
      <c r="P15653" s="14"/>
    </row>
    <row r="15654" spans="9:16" x14ac:dyDescent="0.25">
      <c r="I15654" s="14"/>
      <c r="J15654" s="14"/>
      <c r="K15654" s="14"/>
      <c r="L15654" s="14"/>
      <c r="M15654" s="14"/>
      <c r="N15654" s="14"/>
      <c r="O15654" s="14"/>
      <c r="P15654" s="14"/>
    </row>
    <row r="15655" spans="9:16" x14ac:dyDescent="0.25">
      <c r="I15655" s="14"/>
      <c r="J15655" s="14"/>
      <c r="K15655" s="14"/>
      <c r="L15655" s="14"/>
      <c r="M15655" s="14"/>
      <c r="N15655" s="14"/>
      <c r="O15655" s="14"/>
      <c r="P15655" s="14"/>
    </row>
    <row r="15656" spans="9:16" x14ac:dyDescent="0.25">
      <c r="I15656" s="14"/>
      <c r="J15656" s="14"/>
      <c r="K15656" s="14"/>
      <c r="L15656" s="14"/>
      <c r="M15656" s="14"/>
      <c r="N15656" s="14"/>
      <c r="O15656" s="14"/>
      <c r="P15656" s="14"/>
    </row>
    <row r="15657" spans="9:16" x14ac:dyDescent="0.25">
      <c r="I15657" s="14"/>
      <c r="J15657" s="14"/>
      <c r="K15657" s="14"/>
      <c r="L15657" s="14"/>
      <c r="M15657" s="14"/>
      <c r="N15657" s="14"/>
      <c r="O15657" s="14"/>
      <c r="P15657" s="14"/>
    </row>
    <row r="15658" spans="9:16" x14ac:dyDescent="0.25">
      <c r="I15658" s="14"/>
      <c r="J15658" s="14"/>
      <c r="K15658" s="14"/>
      <c r="L15658" s="14"/>
      <c r="M15658" s="14"/>
      <c r="N15658" s="14"/>
      <c r="O15658" s="14"/>
      <c r="P15658" s="14"/>
    </row>
    <row r="15659" spans="9:16" x14ac:dyDescent="0.25">
      <c r="I15659" s="14"/>
      <c r="J15659" s="14"/>
      <c r="K15659" s="14"/>
      <c r="L15659" s="14"/>
      <c r="M15659" s="14"/>
      <c r="N15659" s="14"/>
      <c r="O15659" s="14"/>
      <c r="P15659" s="14"/>
    </row>
    <row r="15660" spans="9:16" x14ac:dyDescent="0.25">
      <c r="I15660" s="14"/>
      <c r="J15660" s="14"/>
      <c r="K15660" s="14"/>
      <c r="L15660" s="14"/>
      <c r="M15660" s="14"/>
      <c r="N15660" s="14"/>
      <c r="O15660" s="14"/>
      <c r="P15660" s="14"/>
    </row>
    <row r="15661" spans="9:16" x14ac:dyDescent="0.25">
      <c r="I15661" s="14"/>
      <c r="J15661" s="14"/>
      <c r="K15661" s="14"/>
      <c r="L15661" s="14"/>
      <c r="M15661" s="14"/>
      <c r="N15661" s="14"/>
      <c r="O15661" s="14"/>
      <c r="P15661" s="14"/>
    </row>
    <row r="15662" spans="9:16" x14ac:dyDescent="0.25">
      <c r="I15662" s="14"/>
      <c r="J15662" s="14"/>
      <c r="K15662" s="14"/>
      <c r="L15662" s="14"/>
      <c r="M15662" s="14"/>
      <c r="N15662" s="14"/>
      <c r="O15662" s="14"/>
      <c r="P15662" s="14"/>
    </row>
    <row r="15663" spans="9:16" x14ac:dyDescent="0.25">
      <c r="I15663" s="14"/>
      <c r="J15663" s="14"/>
      <c r="K15663" s="14"/>
      <c r="L15663" s="14"/>
      <c r="M15663" s="14"/>
      <c r="N15663" s="14"/>
      <c r="O15663" s="14"/>
      <c r="P15663" s="14"/>
    </row>
    <row r="15664" spans="9:16" x14ac:dyDescent="0.25">
      <c r="I15664" s="14"/>
      <c r="J15664" s="14"/>
      <c r="K15664" s="14"/>
      <c r="L15664" s="14"/>
      <c r="M15664" s="14"/>
      <c r="N15664" s="14"/>
      <c r="O15664" s="14"/>
      <c r="P15664" s="14"/>
    </row>
    <row r="15665" spans="9:16" x14ac:dyDescent="0.25">
      <c r="I15665" s="14"/>
      <c r="J15665" s="14"/>
      <c r="K15665" s="14"/>
      <c r="L15665" s="14"/>
      <c r="M15665" s="14"/>
      <c r="N15665" s="14"/>
      <c r="O15665" s="14"/>
      <c r="P15665" s="14"/>
    </row>
    <row r="15666" spans="9:16" x14ac:dyDescent="0.25">
      <c r="I15666" s="14"/>
      <c r="J15666" s="14"/>
      <c r="K15666" s="14"/>
      <c r="L15666" s="14"/>
      <c r="M15666" s="14"/>
      <c r="N15666" s="14"/>
      <c r="O15666" s="14"/>
      <c r="P15666" s="14"/>
    </row>
    <row r="15667" spans="9:16" x14ac:dyDescent="0.25">
      <c r="I15667" s="14"/>
      <c r="J15667" s="14"/>
      <c r="K15667" s="14"/>
      <c r="L15667" s="14"/>
      <c r="M15667" s="14"/>
      <c r="N15667" s="14"/>
      <c r="O15667" s="14"/>
      <c r="P15667" s="14"/>
    </row>
    <row r="15668" spans="9:16" x14ac:dyDescent="0.25">
      <c r="I15668" s="14"/>
      <c r="J15668" s="14"/>
      <c r="K15668" s="14"/>
      <c r="L15668" s="14"/>
      <c r="M15668" s="14"/>
      <c r="N15668" s="14"/>
      <c r="O15668" s="14"/>
      <c r="P15668" s="14"/>
    </row>
    <row r="15669" spans="9:16" x14ac:dyDescent="0.25">
      <c r="I15669" s="14"/>
      <c r="J15669" s="14"/>
      <c r="K15669" s="14"/>
      <c r="L15669" s="14"/>
      <c r="M15669" s="14"/>
      <c r="N15669" s="14"/>
      <c r="O15669" s="14"/>
      <c r="P15669" s="14"/>
    </row>
    <row r="15670" spans="9:16" x14ac:dyDescent="0.25">
      <c r="I15670" s="14"/>
      <c r="J15670" s="14"/>
      <c r="K15670" s="14"/>
      <c r="L15670" s="14"/>
      <c r="M15670" s="14"/>
      <c r="N15670" s="14"/>
      <c r="O15670" s="14"/>
      <c r="P15670" s="14"/>
    </row>
    <row r="15671" spans="9:16" x14ac:dyDescent="0.25">
      <c r="I15671" s="14"/>
      <c r="J15671" s="14"/>
      <c r="K15671" s="14"/>
      <c r="L15671" s="14"/>
      <c r="M15671" s="14"/>
      <c r="N15671" s="14"/>
      <c r="O15671" s="14"/>
      <c r="P15671" s="14"/>
    </row>
    <row r="15672" spans="9:16" x14ac:dyDescent="0.25">
      <c r="I15672" s="14"/>
      <c r="J15672" s="14"/>
      <c r="K15672" s="14"/>
      <c r="L15672" s="14"/>
      <c r="M15672" s="14"/>
      <c r="N15672" s="14"/>
      <c r="O15672" s="14"/>
      <c r="P15672" s="14"/>
    </row>
    <row r="15673" spans="9:16" x14ac:dyDescent="0.25">
      <c r="I15673" s="14"/>
      <c r="J15673" s="14"/>
      <c r="K15673" s="14"/>
      <c r="L15673" s="14"/>
      <c r="M15673" s="14"/>
      <c r="N15673" s="14"/>
      <c r="O15673" s="14"/>
      <c r="P15673" s="14"/>
    </row>
    <row r="15674" spans="9:16" x14ac:dyDescent="0.25">
      <c r="I15674" s="14"/>
      <c r="J15674" s="14"/>
      <c r="K15674" s="14"/>
      <c r="L15674" s="14"/>
      <c r="M15674" s="14"/>
      <c r="N15674" s="14"/>
      <c r="O15674" s="14"/>
      <c r="P15674" s="14"/>
    </row>
    <row r="15675" spans="9:16" x14ac:dyDescent="0.25">
      <c r="I15675" s="14"/>
      <c r="J15675" s="14"/>
      <c r="K15675" s="14"/>
      <c r="L15675" s="14"/>
      <c r="M15675" s="14"/>
      <c r="N15675" s="14"/>
      <c r="O15675" s="14"/>
      <c r="P15675" s="14"/>
    </row>
    <row r="15676" spans="9:16" x14ac:dyDescent="0.25">
      <c r="I15676" s="14"/>
      <c r="J15676" s="14"/>
      <c r="K15676" s="14"/>
      <c r="L15676" s="14"/>
      <c r="M15676" s="14"/>
      <c r="N15676" s="14"/>
      <c r="O15676" s="14"/>
      <c r="P15676" s="14"/>
    </row>
    <row r="15677" spans="9:16" x14ac:dyDescent="0.25">
      <c r="I15677" s="14"/>
      <c r="J15677" s="14"/>
      <c r="K15677" s="14"/>
      <c r="L15677" s="14"/>
      <c r="M15677" s="14"/>
      <c r="N15677" s="14"/>
      <c r="O15677" s="14"/>
      <c r="P15677" s="14"/>
    </row>
    <row r="15678" spans="9:16" x14ac:dyDescent="0.25">
      <c r="I15678" s="14"/>
      <c r="J15678" s="14"/>
      <c r="K15678" s="14"/>
      <c r="L15678" s="14"/>
      <c r="M15678" s="14"/>
      <c r="N15678" s="14"/>
      <c r="O15678" s="14"/>
      <c r="P15678" s="14"/>
    </row>
    <row r="15679" spans="9:16" x14ac:dyDescent="0.25">
      <c r="I15679" s="14"/>
      <c r="J15679" s="14"/>
      <c r="K15679" s="14"/>
      <c r="L15679" s="14"/>
      <c r="M15679" s="14"/>
      <c r="N15679" s="14"/>
      <c r="O15679" s="14"/>
      <c r="P15679" s="14"/>
    </row>
    <row r="15680" spans="9:16" x14ac:dyDescent="0.25">
      <c r="I15680" s="14"/>
      <c r="J15680" s="14"/>
      <c r="K15680" s="14"/>
      <c r="L15680" s="14"/>
      <c r="M15680" s="14"/>
      <c r="N15680" s="14"/>
      <c r="O15680" s="14"/>
      <c r="P15680" s="14"/>
    </row>
    <row r="15681" spans="9:16" x14ac:dyDescent="0.25">
      <c r="I15681" s="14"/>
      <c r="J15681" s="14"/>
      <c r="K15681" s="14"/>
      <c r="L15681" s="14"/>
      <c r="M15681" s="14"/>
      <c r="N15681" s="14"/>
      <c r="O15681" s="14"/>
      <c r="P15681" s="14"/>
    </row>
    <row r="15682" spans="9:16" x14ac:dyDescent="0.25">
      <c r="I15682" s="14"/>
      <c r="J15682" s="14"/>
      <c r="K15682" s="14"/>
      <c r="L15682" s="14"/>
      <c r="M15682" s="14"/>
      <c r="N15682" s="14"/>
      <c r="O15682" s="14"/>
      <c r="P15682" s="14"/>
    </row>
    <row r="15683" spans="9:16" x14ac:dyDescent="0.25">
      <c r="I15683" s="14"/>
      <c r="J15683" s="14"/>
      <c r="K15683" s="14"/>
      <c r="L15683" s="14"/>
      <c r="M15683" s="14"/>
      <c r="N15683" s="14"/>
      <c r="O15683" s="14"/>
      <c r="P15683" s="14"/>
    </row>
    <row r="15684" spans="9:16" x14ac:dyDescent="0.25">
      <c r="I15684" s="14"/>
      <c r="J15684" s="14"/>
      <c r="K15684" s="14"/>
      <c r="L15684" s="14"/>
      <c r="M15684" s="14"/>
      <c r="N15684" s="14"/>
      <c r="O15684" s="14"/>
      <c r="P15684" s="14"/>
    </row>
    <row r="15685" spans="9:16" x14ac:dyDescent="0.25">
      <c r="I15685" s="14"/>
      <c r="J15685" s="14"/>
      <c r="K15685" s="14"/>
      <c r="L15685" s="14"/>
      <c r="M15685" s="14"/>
      <c r="N15685" s="14"/>
      <c r="O15685" s="14"/>
      <c r="P15685" s="14"/>
    </row>
    <row r="15686" spans="9:16" x14ac:dyDescent="0.25">
      <c r="I15686" s="14"/>
      <c r="J15686" s="14"/>
      <c r="K15686" s="14"/>
      <c r="L15686" s="14"/>
      <c r="M15686" s="14"/>
      <c r="N15686" s="14"/>
      <c r="O15686" s="14"/>
      <c r="P15686" s="14"/>
    </row>
    <row r="15687" spans="9:16" x14ac:dyDescent="0.25">
      <c r="I15687" s="14"/>
      <c r="J15687" s="14"/>
      <c r="K15687" s="14"/>
      <c r="L15687" s="14"/>
      <c r="M15687" s="14"/>
      <c r="N15687" s="14"/>
      <c r="O15687" s="14"/>
      <c r="P15687" s="14"/>
    </row>
    <row r="15688" spans="9:16" x14ac:dyDescent="0.25">
      <c r="I15688" s="14"/>
      <c r="J15688" s="14"/>
      <c r="K15688" s="14"/>
      <c r="L15688" s="14"/>
      <c r="M15688" s="14"/>
      <c r="N15688" s="14"/>
      <c r="O15688" s="14"/>
      <c r="P15688" s="14"/>
    </row>
    <row r="15689" spans="9:16" x14ac:dyDescent="0.25">
      <c r="I15689" s="14"/>
      <c r="J15689" s="14"/>
      <c r="K15689" s="14"/>
      <c r="L15689" s="14"/>
      <c r="M15689" s="14"/>
      <c r="N15689" s="14"/>
      <c r="O15689" s="14"/>
      <c r="P15689" s="14"/>
    </row>
    <row r="15690" spans="9:16" x14ac:dyDescent="0.25">
      <c r="I15690" s="14"/>
      <c r="J15690" s="14"/>
      <c r="K15690" s="14"/>
      <c r="L15690" s="14"/>
      <c r="M15690" s="14"/>
      <c r="N15690" s="14"/>
      <c r="O15690" s="14"/>
      <c r="P15690" s="14"/>
    </row>
    <row r="15691" spans="9:16" x14ac:dyDescent="0.25">
      <c r="I15691" s="14"/>
      <c r="J15691" s="14"/>
      <c r="K15691" s="14"/>
      <c r="L15691" s="14"/>
      <c r="M15691" s="14"/>
      <c r="N15691" s="14"/>
      <c r="O15691" s="14"/>
      <c r="P15691" s="14"/>
    </row>
    <row r="15692" spans="9:16" x14ac:dyDescent="0.25">
      <c r="I15692" s="14"/>
      <c r="J15692" s="14"/>
      <c r="K15692" s="14"/>
      <c r="L15692" s="14"/>
      <c r="M15692" s="14"/>
      <c r="N15692" s="14"/>
      <c r="O15692" s="14"/>
      <c r="P15692" s="14"/>
    </row>
    <row r="15693" spans="9:16" x14ac:dyDescent="0.25">
      <c r="I15693" s="14"/>
      <c r="J15693" s="14"/>
      <c r="K15693" s="14"/>
      <c r="L15693" s="14"/>
      <c r="M15693" s="14"/>
      <c r="N15693" s="14"/>
      <c r="O15693" s="14"/>
      <c r="P15693" s="14"/>
    </row>
    <row r="15694" spans="9:16" x14ac:dyDescent="0.25">
      <c r="I15694" s="14"/>
      <c r="J15694" s="14"/>
      <c r="K15694" s="14"/>
      <c r="L15694" s="14"/>
      <c r="M15694" s="14"/>
      <c r="N15694" s="14"/>
      <c r="O15694" s="14"/>
      <c r="P15694" s="14"/>
    </row>
    <row r="15695" spans="9:16" x14ac:dyDescent="0.25">
      <c r="I15695" s="14"/>
      <c r="J15695" s="14"/>
      <c r="K15695" s="14"/>
      <c r="L15695" s="14"/>
      <c r="M15695" s="14"/>
      <c r="N15695" s="14"/>
      <c r="O15695" s="14"/>
      <c r="P15695" s="14"/>
    </row>
    <row r="15696" spans="9:16" x14ac:dyDescent="0.25">
      <c r="I15696" s="14"/>
      <c r="J15696" s="14"/>
      <c r="K15696" s="14"/>
      <c r="L15696" s="14"/>
      <c r="M15696" s="14"/>
      <c r="N15696" s="14"/>
      <c r="O15696" s="14"/>
      <c r="P15696" s="14"/>
    </row>
    <row r="15697" spans="9:16" x14ac:dyDescent="0.25">
      <c r="I15697" s="14"/>
      <c r="J15697" s="14"/>
      <c r="K15697" s="14"/>
      <c r="L15697" s="14"/>
      <c r="M15697" s="14"/>
      <c r="N15697" s="14"/>
      <c r="O15697" s="14"/>
      <c r="P15697" s="14"/>
    </row>
    <row r="15698" spans="9:16" x14ac:dyDescent="0.25">
      <c r="I15698" s="14"/>
      <c r="J15698" s="14"/>
      <c r="K15698" s="14"/>
      <c r="L15698" s="14"/>
      <c r="M15698" s="14"/>
      <c r="N15698" s="14"/>
      <c r="O15698" s="14"/>
      <c r="P15698" s="14"/>
    </row>
    <row r="15699" spans="9:16" x14ac:dyDescent="0.25">
      <c r="I15699" s="14"/>
      <c r="J15699" s="14"/>
      <c r="K15699" s="14"/>
      <c r="L15699" s="14"/>
      <c r="M15699" s="14"/>
      <c r="N15699" s="14"/>
      <c r="O15699" s="14"/>
      <c r="P15699" s="14"/>
    </row>
    <row r="15700" spans="9:16" x14ac:dyDescent="0.25">
      <c r="I15700" s="14"/>
      <c r="J15700" s="14"/>
      <c r="K15700" s="14"/>
      <c r="L15700" s="14"/>
      <c r="M15700" s="14"/>
      <c r="N15700" s="14"/>
      <c r="O15700" s="14"/>
      <c r="P15700" s="14"/>
    </row>
    <row r="15701" spans="9:16" x14ac:dyDescent="0.25">
      <c r="I15701" s="14"/>
      <c r="J15701" s="14"/>
      <c r="K15701" s="14"/>
      <c r="L15701" s="14"/>
      <c r="M15701" s="14"/>
      <c r="N15701" s="14"/>
      <c r="O15701" s="14"/>
      <c r="P15701" s="14"/>
    </row>
    <row r="15702" spans="9:16" x14ac:dyDescent="0.25">
      <c r="I15702" s="14"/>
      <c r="J15702" s="14"/>
      <c r="K15702" s="14"/>
      <c r="L15702" s="14"/>
      <c r="M15702" s="14"/>
      <c r="N15702" s="14"/>
      <c r="O15702" s="14"/>
      <c r="P15702" s="14"/>
    </row>
    <row r="15703" spans="9:16" x14ac:dyDescent="0.25">
      <c r="I15703" s="14"/>
      <c r="J15703" s="14"/>
      <c r="K15703" s="14"/>
      <c r="L15703" s="14"/>
      <c r="M15703" s="14"/>
      <c r="N15703" s="14"/>
      <c r="O15703" s="14"/>
      <c r="P15703" s="14"/>
    </row>
    <row r="15704" spans="9:16" x14ac:dyDescent="0.25">
      <c r="I15704" s="14"/>
      <c r="J15704" s="14"/>
      <c r="K15704" s="14"/>
      <c r="L15704" s="14"/>
      <c r="M15704" s="14"/>
      <c r="N15704" s="14"/>
      <c r="O15704" s="14"/>
      <c r="P15704" s="14"/>
    </row>
    <row r="15705" spans="9:16" x14ac:dyDescent="0.25">
      <c r="I15705" s="14"/>
      <c r="J15705" s="14"/>
      <c r="K15705" s="14"/>
      <c r="L15705" s="14"/>
      <c r="M15705" s="14"/>
      <c r="N15705" s="14"/>
      <c r="O15705" s="14"/>
      <c r="P15705" s="14"/>
    </row>
    <row r="15706" spans="9:16" x14ac:dyDescent="0.25">
      <c r="I15706" s="14"/>
      <c r="J15706" s="14"/>
      <c r="K15706" s="14"/>
      <c r="L15706" s="14"/>
      <c r="M15706" s="14"/>
      <c r="N15706" s="14"/>
      <c r="O15706" s="14"/>
      <c r="P15706" s="14"/>
    </row>
    <row r="15707" spans="9:16" x14ac:dyDescent="0.25">
      <c r="I15707" s="14"/>
      <c r="J15707" s="14"/>
      <c r="K15707" s="14"/>
      <c r="L15707" s="14"/>
      <c r="M15707" s="14"/>
      <c r="N15707" s="14"/>
      <c r="O15707" s="14"/>
      <c r="P15707" s="14"/>
    </row>
    <row r="15708" spans="9:16" x14ac:dyDescent="0.25">
      <c r="I15708" s="14"/>
      <c r="J15708" s="14"/>
      <c r="K15708" s="14"/>
      <c r="L15708" s="14"/>
      <c r="M15708" s="14"/>
      <c r="N15708" s="14"/>
      <c r="O15708" s="14"/>
      <c r="P15708" s="14"/>
    </row>
    <row r="15709" spans="9:16" x14ac:dyDescent="0.25">
      <c r="I15709" s="14"/>
      <c r="J15709" s="14"/>
      <c r="K15709" s="14"/>
      <c r="L15709" s="14"/>
      <c r="M15709" s="14"/>
      <c r="N15709" s="14"/>
      <c r="O15709" s="14"/>
      <c r="P15709" s="14"/>
    </row>
    <row r="15710" spans="9:16" x14ac:dyDescent="0.25">
      <c r="I15710" s="14"/>
      <c r="J15710" s="14"/>
      <c r="K15710" s="14"/>
      <c r="L15710" s="14"/>
      <c r="M15710" s="14"/>
      <c r="N15710" s="14"/>
      <c r="O15710" s="14"/>
      <c r="P15710" s="14"/>
    </row>
    <row r="15711" spans="9:16" x14ac:dyDescent="0.25">
      <c r="I15711" s="14"/>
      <c r="J15711" s="14"/>
      <c r="K15711" s="14"/>
      <c r="L15711" s="14"/>
      <c r="M15711" s="14"/>
      <c r="N15711" s="14"/>
      <c r="O15711" s="14"/>
      <c r="P15711" s="14"/>
    </row>
    <row r="15712" spans="9:16" x14ac:dyDescent="0.25">
      <c r="I15712" s="14"/>
      <c r="J15712" s="14"/>
      <c r="K15712" s="14"/>
      <c r="L15712" s="14"/>
      <c r="M15712" s="14"/>
      <c r="N15712" s="14"/>
      <c r="O15712" s="14"/>
      <c r="P15712" s="14"/>
    </row>
    <row r="15713" spans="9:16" x14ac:dyDescent="0.25">
      <c r="I15713" s="14"/>
      <c r="J15713" s="14"/>
      <c r="K15713" s="14"/>
      <c r="L15713" s="14"/>
      <c r="M15713" s="14"/>
      <c r="N15713" s="14"/>
      <c r="O15713" s="14"/>
      <c r="P15713" s="14"/>
    </row>
    <row r="15714" spans="9:16" x14ac:dyDescent="0.25">
      <c r="I15714" s="14"/>
      <c r="J15714" s="14"/>
      <c r="K15714" s="14"/>
      <c r="L15714" s="14"/>
      <c r="M15714" s="14"/>
      <c r="N15714" s="14"/>
      <c r="O15714" s="14"/>
      <c r="P15714" s="14"/>
    </row>
    <row r="15715" spans="9:16" x14ac:dyDescent="0.25">
      <c r="I15715" s="14"/>
      <c r="J15715" s="14"/>
      <c r="K15715" s="14"/>
      <c r="L15715" s="14"/>
      <c r="M15715" s="14"/>
      <c r="N15715" s="14"/>
      <c r="O15715" s="14"/>
      <c r="P15715" s="14"/>
    </row>
    <row r="15716" spans="9:16" x14ac:dyDescent="0.25">
      <c r="I15716" s="14"/>
      <c r="J15716" s="14"/>
      <c r="K15716" s="14"/>
      <c r="L15716" s="14"/>
      <c r="M15716" s="14"/>
      <c r="N15716" s="14"/>
      <c r="O15716" s="14"/>
      <c r="P15716" s="14"/>
    </row>
    <row r="15717" spans="9:16" x14ac:dyDescent="0.25">
      <c r="I15717" s="14"/>
      <c r="J15717" s="14"/>
      <c r="K15717" s="14"/>
      <c r="L15717" s="14"/>
      <c r="M15717" s="14"/>
      <c r="N15717" s="14"/>
      <c r="O15717" s="14"/>
      <c r="P15717" s="14"/>
    </row>
    <row r="15718" spans="9:16" x14ac:dyDescent="0.25">
      <c r="I15718" s="14"/>
      <c r="J15718" s="14"/>
      <c r="K15718" s="14"/>
      <c r="L15718" s="14"/>
      <c r="M15718" s="14"/>
      <c r="N15718" s="14"/>
      <c r="O15718" s="14"/>
      <c r="P15718" s="14"/>
    </row>
    <row r="15719" spans="9:16" x14ac:dyDescent="0.25">
      <c r="I15719" s="14"/>
      <c r="J15719" s="14"/>
      <c r="K15719" s="14"/>
      <c r="L15719" s="14"/>
      <c r="M15719" s="14"/>
      <c r="N15719" s="14"/>
      <c r="O15719" s="14"/>
      <c r="P15719" s="14"/>
    </row>
    <row r="15720" spans="9:16" x14ac:dyDescent="0.25">
      <c r="I15720" s="14"/>
      <c r="J15720" s="14"/>
      <c r="K15720" s="14"/>
      <c r="L15720" s="14"/>
      <c r="M15720" s="14"/>
      <c r="N15720" s="14"/>
      <c r="O15720" s="14"/>
      <c r="P15720" s="14"/>
    </row>
    <row r="15721" spans="9:16" x14ac:dyDescent="0.25">
      <c r="I15721" s="14"/>
      <c r="J15721" s="14"/>
      <c r="K15721" s="14"/>
      <c r="L15721" s="14"/>
      <c r="M15721" s="14"/>
      <c r="N15721" s="14"/>
      <c r="O15721" s="14"/>
      <c r="P15721" s="14"/>
    </row>
    <row r="15722" spans="9:16" x14ac:dyDescent="0.25">
      <c r="I15722" s="14"/>
      <c r="J15722" s="14"/>
      <c r="K15722" s="14"/>
      <c r="L15722" s="14"/>
      <c r="M15722" s="14"/>
      <c r="N15722" s="14"/>
      <c r="O15722" s="14"/>
      <c r="P15722" s="14"/>
    </row>
    <row r="15723" spans="9:16" x14ac:dyDescent="0.25">
      <c r="I15723" s="14"/>
      <c r="J15723" s="14"/>
      <c r="K15723" s="14"/>
      <c r="L15723" s="14"/>
      <c r="M15723" s="14"/>
      <c r="N15723" s="14"/>
      <c r="O15723" s="14"/>
      <c r="P15723" s="14"/>
    </row>
    <row r="15724" spans="9:16" x14ac:dyDescent="0.25">
      <c r="I15724" s="14"/>
      <c r="J15724" s="14"/>
      <c r="K15724" s="14"/>
      <c r="L15724" s="14"/>
      <c r="M15724" s="14"/>
      <c r="N15724" s="14"/>
      <c r="O15724" s="14"/>
      <c r="P15724" s="14"/>
    </row>
    <row r="15725" spans="9:16" x14ac:dyDescent="0.25">
      <c r="I15725" s="14"/>
      <c r="J15725" s="14"/>
      <c r="K15725" s="14"/>
      <c r="L15725" s="14"/>
      <c r="M15725" s="14"/>
      <c r="N15725" s="14"/>
      <c r="O15725" s="14"/>
      <c r="P15725" s="14"/>
    </row>
    <row r="15726" spans="9:16" x14ac:dyDescent="0.25">
      <c r="I15726" s="14"/>
      <c r="J15726" s="14"/>
      <c r="K15726" s="14"/>
      <c r="L15726" s="14"/>
      <c r="M15726" s="14"/>
      <c r="N15726" s="14"/>
      <c r="O15726" s="14"/>
      <c r="P15726" s="14"/>
    </row>
    <row r="15727" spans="9:16" x14ac:dyDescent="0.25">
      <c r="I15727" s="14"/>
      <c r="J15727" s="14"/>
      <c r="K15727" s="14"/>
      <c r="L15727" s="14"/>
      <c r="M15727" s="14"/>
      <c r="N15727" s="14"/>
      <c r="O15727" s="14"/>
      <c r="P15727" s="14"/>
    </row>
    <row r="15728" spans="9:16" x14ac:dyDescent="0.25">
      <c r="I15728" s="14"/>
      <c r="J15728" s="14"/>
      <c r="K15728" s="14"/>
      <c r="L15728" s="14"/>
      <c r="M15728" s="14"/>
      <c r="N15728" s="14"/>
      <c r="O15728" s="14"/>
      <c r="P15728" s="14"/>
    </row>
    <row r="15729" spans="9:16" x14ac:dyDescent="0.25">
      <c r="I15729" s="14"/>
      <c r="J15729" s="14"/>
      <c r="K15729" s="14"/>
      <c r="L15729" s="14"/>
      <c r="M15729" s="14"/>
      <c r="N15729" s="14"/>
      <c r="O15729" s="14"/>
      <c r="P15729" s="14"/>
    </row>
    <row r="15730" spans="9:16" x14ac:dyDescent="0.25">
      <c r="I15730" s="14"/>
      <c r="J15730" s="14"/>
      <c r="K15730" s="14"/>
      <c r="L15730" s="14"/>
      <c r="M15730" s="14"/>
      <c r="N15730" s="14"/>
      <c r="O15730" s="14"/>
      <c r="P15730" s="14"/>
    </row>
    <row r="15731" spans="9:16" x14ac:dyDescent="0.25">
      <c r="I15731" s="14"/>
      <c r="J15731" s="14"/>
      <c r="K15731" s="14"/>
      <c r="L15731" s="14"/>
      <c r="M15731" s="14"/>
      <c r="N15731" s="14"/>
      <c r="O15731" s="14"/>
      <c r="P15731" s="14"/>
    </row>
    <row r="15732" spans="9:16" x14ac:dyDescent="0.25">
      <c r="I15732" s="14"/>
      <c r="J15732" s="14"/>
      <c r="K15732" s="14"/>
      <c r="L15732" s="14"/>
      <c r="M15732" s="14"/>
      <c r="N15732" s="14"/>
      <c r="O15732" s="14"/>
      <c r="P15732" s="14"/>
    </row>
    <row r="15733" spans="9:16" x14ac:dyDescent="0.25">
      <c r="I15733" s="14"/>
      <c r="J15733" s="14"/>
      <c r="K15733" s="14"/>
      <c r="L15733" s="14"/>
      <c r="M15733" s="14"/>
      <c r="N15733" s="14"/>
      <c r="O15733" s="14"/>
      <c r="P15733" s="14"/>
    </row>
    <row r="15734" spans="9:16" x14ac:dyDescent="0.25">
      <c r="I15734" s="14"/>
      <c r="J15734" s="14"/>
      <c r="K15734" s="14"/>
      <c r="L15734" s="14"/>
      <c r="M15734" s="14"/>
      <c r="N15734" s="14"/>
      <c r="O15734" s="14"/>
      <c r="P15734" s="14"/>
    </row>
    <row r="15735" spans="9:16" x14ac:dyDescent="0.25">
      <c r="I15735" s="14"/>
      <c r="J15735" s="14"/>
      <c r="K15735" s="14"/>
      <c r="L15735" s="14"/>
      <c r="M15735" s="14"/>
      <c r="N15735" s="14"/>
      <c r="O15735" s="14"/>
      <c r="P15735" s="14"/>
    </row>
    <row r="15736" spans="9:16" x14ac:dyDescent="0.25">
      <c r="I15736" s="14"/>
      <c r="J15736" s="14"/>
      <c r="K15736" s="14"/>
      <c r="L15736" s="14"/>
      <c r="M15736" s="14"/>
      <c r="N15736" s="14"/>
      <c r="O15736" s="14"/>
      <c r="P15736" s="14"/>
    </row>
    <row r="15737" spans="9:16" x14ac:dyDescent="0.25">
      <c r="I15737" s="14"/>
      <c r="J15737" s="14"/>
      <c r="K15737" s="14"/>
      <c r="L15737" s="14"/>
      <c r="M15737" s="14"/>
      <c r="N15737" s="14"/>
      <c r="O15737" s="14"/>
      <c r="P15737" s="14"/>
    </row>
    <row r="15738" spans="9:16" x14ac:dyDescent="0.25">
      <c r="I15738" s="14"/>
      <c r="J15738" s="14"/>
      <c r="K15738" s="14"/>
      <c r="L15738" s="14"/>
      <c r="M15738" s="14"/>
      <c r="N15738" s="14"/>
      <c r="O15738" s="14"/>
      <c r="P15738" s="14"/>
    </row>
    <row r="15739" spans="9:16" x14ac:dyDescent="0.25">
      <c r="I15739" s="14"/>
      <c r="J15739" s="14"/>
      <c r="K15739" s="14"/>
      <c r="L15739" s="14"/>
      <c r="M15739" s="14"/>
      <c r="N15739" s="14"/>
      <c r="O15739" s="14"/>
      <c r="P15739" s="14"/>
    </row>
    <row r="15740" spans="9:16" x14ac:dyDescent="0.25">
      <c r="I15740" s="14"/>
      <c r="J15740" s="14"/>
      <c r="K15740" s="14"/>
      <c r="L15740" s="14"/>
      <c r="M15740" s="14"/>
      <c r="N15740" s="14"/>
      <c r="O15740" s="14"/>
      <c r="P15740" s="14"/>
    </row>
    <row r="15741" spans="9:16" x14ac:dyDescent="0.25">
      <c r="I15741" s="14"/>
      <c r="J15741" s="14"/>
      <c r="K15741" s="14"/>
      <c r="L15741" s="14"/>
      <c r="M15741" s="14"/>
      <c r="N15741" s="14"/>
      <c r="O15741" s="14"/>
      <c r="P15741" s="14"/>
    </row>
    <row r="15742" spans="9:16" x14ac:dyDescent="0.25">
      <c r="I15742" s="14"/>
      <c r="J15742" s="14"/>
      <c r="K15742" s="14"/>
      <c r="L15742" s="14"/>
      <c r="M15742" s="14"/>
      <c r="N15742" s="14"/>
      <c r="O15742" s="14"/>
      <c r="P15742" s="14"/>
    </row>
    <row r="15743" spans="9:16" x14ac:dyDescent="0.25">
      <c r="I15743" s="14"/>
      <c r="J15743" s="14"/>
      <c r="K15743" s="14"/>
      <c r="L15743" s="14"/>
      <c r="M15743" s="14"/>
      <c r="N15743" s="14"/>
      <c r="O15743" s="14"/>
      <c r="P15743" s="14"/>
    </row>
    <row r="15744" spans="9:16" x14ac:dyDescent="0.25">
      <c r="I15744" s="14"/>
      <c r="J15744" s="14"/>
      <c r="K15744" s="14"/>
      <c r="L15744" s="14"/>
      <c r="M15744" s="14"/>
      <c r="N15744" s="14"/>
      <c r="O15744" s="14"/>
      <c r="P15744" s="14"/>
    </row>
    <row r="15745" spans="9:16" x14ac:dyDescent="0.25">
      <c r="I15745" s="14"/>
      <c r="J15745" s="14"/>
      <c r="K15745" s="14"/>
      <c r="L15745" s="14"/>
      <c r="M15745" s="14"/>
      <c r="N15745" s="14"/>
      <c r="O15745" s="14"/>
      <c r="P15745" s="14"/>
    </row>
    <row r="15746" spans="9:16" x14ac:dyDescent="0.25">
      <c r="I15746" s="14"/>
      <c r="J15746" s="14"/>
      <c r="K15746" s="14"/>
      <c r="L15746" s="14"/>
      <c r="M15746" s="14"/>
      <c r="N15746" s="14"/>
      <c r="O15746" s="14"/>
      <c r="P15746" s="14"/>
    </row>
    <row r="15747" spans="9:16" x14ac:dyDescent="0.25">
      <c r="I15747" s="14"/>
      <c r="J15747" s="14"/>
      <c r="K15747" s="14"/>
      <c r="L15747" s="14"/>
      <c r="M15747" s="14"/>
      <c r="N15747" s="14"/>
      <c r="O15747" s="14"/>
      <c r="P15747" s="14"/>
    </row>
    <row r="15748" spans="9:16" x14ac:dyDescent="0.25">
      <c r="I15748" s="14"/>
      <c r="J15748" s="14"/>
      <c r="K15748" s="14"/>
      <c r="L15748" s="14"/>
      <c r="M15748" s="14"/>
      <c r="N15748" s="14"/>
      <c r="O15748" s="14"/>
      <c r="P15748" s="14"/>
    </row>
    <row r="15749" spans="9:16" x14ac:dyDescent="0.25">
      <c r="I15749" s="14"/>
      <c r="J15749" s="14"/>
      <c r="K15749" s="14"/>
      <c r="L15749" s="14"/>
      <c r="M15749" s="14"/>
      <c r="N15749" s="14"/>
      <c r="O15749" s="14"/>
      <c r="P15749" s="14"/>
    </row>
    <row r="15750" spans="9:16" x14ac:dyDescent="0.25">
      <c r="I15750" s="14"/>
      <c r="J15750" s="14"/>
      <c r="K15750" s="14"/>
      <c r="L15750" s="14"/>
      <c r="M15750" s="14"/>
      <c r="N15750" s="14"/>
      <c r="O15750" s="14"/>
      <c r="P15750" s="14"/>
    </row>
    <row r="15751" spans="9:16" x14ac:dyDescent="0.25">
      <c r="I15751" s="14"/>
      <c r="J15751" s="14"/>
      <c r="K15751" s="14"/>
      <c r="L15751" s="14"/>
      <c r="M15751" s="14"/>
      <c r="N15751" s="14"/>
      <c r="O15751" s="14"/>
      <c r="P15751" s="14"/>
    </row>
    <row r="15752" spans="9:16" x14ac:dyDescent="0.25">
      <c r="I15752" s="14"/>
      <c r="J15752" s="14"/>
      <c r="K15752" s="14"/>
      <c r="L15752" s="14"/>
      <c r="M15752" s="14"/>
      <c r="N15752" s="14"/>
      <c r="O15752" s="14"/>
      <c r="P15752" s="14"/>
    </row>
    <row r="15753" spans="9:16" x14ac:dyDescent="0.25">
      <c r="I15753" s="14"/>
      <c r="J15753" s="14"/>
      <c r="K15753" s="14"/>
      <c r="L15753" s="14"/>
      <c r="M15753" s="14"/>
      <c r="N15753" s="14"/>
      <c r="O15753" s="14"/>
      <c r="P15753" s="14"/>
    </row>
    <row r="15754" spans="9:16" x14ac:dyDescent="0.25">
      <c r="I15754" s="14"/>
      <c r="J15754" s="14"/>
      <c r="K15754" s="14"/>
      <c r="L15754" s="14"/>
      <c r="M15754" s="14"/>
      <c r="N15754" s="14"/>
      <c r="O15754" s="14"/>
      <c r="P15754" s="14"/>
    </row>
    <row r="15755" spans="9:16" x14ac:dyDescent="0.25">
      <c r="I15755" s="14"/>
      <c r="J15755" s="14"/>
      <c r="K15755" s="14"/>
      <c r="L15755" s="14"/>
      <c r="M15755" s="14"/>
      <c r="N15755" s="14"/>
      <c r="O15755" s="14"/>
      <c r="P15755" s="14"/>
    </row>
    <row r="15756" spans="9:16" x14ac:dyDescent="0.25">
      <c r="I15756" s="14"/>
      <c r="J15756" s="14"/>
      <c r="K15756" s="14"/>
      <c r="L15756" s="14"/>
      <c r="M15756" s="14"/>
      <c r="N15756" s="14"/>
      <c r="O15756" s="14"/>
      <c r="P15756" s="14"/>
    </row>
    <row r="15757" spans="9:16" x14ac:dyDescent="0.25">
      <c r="I15757" s="14"/>
      <c r="J15757" s="14"/>
      <c r="K15757" s="14"/>
      <c r="L15757" s="14"/>
      <c r="M15757" s="14"/>
      <c r="N15757" s="14"/>
      <c r="O15757" s="14"/>
      <c r="P15757" s="14"/>
    </row>
    <row r="15758" spans="9:16" x14ac:dyDescent="0.25">
      <c r="I15758" s="14"/>
      <c r="J15758" s="14"/>
      <c r="K15758" s="14"/>
      <c r="L15758" s="14"/>
      <c r="M15758" s="14"/>
      <c r="N15758" s="14"/>
      <c r="O15758" s="14"/>
      <c r="P15758" s="14"/>
    </row>
    <row r="15759" spans="9:16" x14ac:dyDescent="0.25">
      <c r="I15759" s="14"/>
      <c r="J15759" s="14"/>
      <c r="K15759" s="14"/>
      <c r="L15759" s="14"/>
      <c r="M15759" s="14"/>
      <c r="N15759" s="14"/>
      <c r="O15759" s="14"/>
      <c r="P15759" s="14"/>
    </row>
    <row r="15760" spans="9:16" x14ac:dyDescent="0.25">
      <c r="I15760" s="14"/>
      <c r="J15760" s="14"/>
      <c r="K15760" s="14"/>
      <c r="L15760" s="14"/>
      <c r="M15760" s="14"/>
      <c r="N15760" s="14"/>
      <c r="O15760" s="14"/>
      <c r="P15760" s="14"/>
    </row>
    <row r="15761" spans="9:16" x14ac:dyDescent="0.25">
      <c r="I15761" s="14"/>
      <c r="J15761" s="14"/>
      <c r="K15761" s="14"/>
      <c r="L15761" s="14"/>
      <c r="M15761" s="14"/>
      <c r="N15761" s="14"/>
      <c r="O15761" s="14"/>
      <c r="P15761" s="14"/>
    </row>
    <row r="15762" spans="9:16" x14ac:dyDescent="0.25">
      <c r="I15762" s="14"/>
      <c r="J15762" s="14"/>
      <c r="K15762" s="14"/>
      <c r="L15762" s="14"/>
      <c r="M15762" s="14"/>
      <c r="N15762" s="14"/>
      <c r="O15762" s="14"/>
      <c r="P15762" s="14"/>
    </row>
    <row r="15763" spans="9:16" x14ac:dyDescent="0.25">
      <c r="I15763" s="14"/>
      <c r="J15763" s="14"/>
      <c r="K15763" s="14"/>
      <c r="L15763" s="14"/>
      <c r="M15763" s="14"/>
      <c r="N15763" s="14"/>
      <c r="O15763" s="14"/>
      <c r="P15763" s="14"/>
    </row>
    <row r="15764" spans="9:16" x14ac:dyDescent="0.25">
      <c r="I15764" s="14"/>
      <c r="J15764" s="14"/>
      <c r="K15764" s="14"/>
      <c r="L15764" s="14"/>
      <c r="M15764" s="14"/>
      <c r="N15764" s="14"/>
      <c r="O15764" s="14"/>
      <c r="P15764" s="14"/>
    </row>
    <row r="15765" spans="9:16" x14ac:dyDescent="0.25">
      <c r="I15765" s="14"/>
      <c r="J15765" s="14"/>
      <c r="K15765" s="14"/>
      <c r="L15765" s="14"/>
      <c r="M15765" s="14"/>
      <c r="N15765" s="14"/>
      <c r="O15765" s="14"/>
      <c r="P15765" s="14"/>
    </row>
    <row r="15766" spans="9:16" x14ac:dyDescent="0.25">
      <c r="I15766" s="14"/>
      <c r="J15766" s="14"/>
      <c r="K15766" s="14"/>
      <c r="L15766" s="14"/>
      <c r="M15766" s="14"/>
      <c r="N15766" s="14"/>
      <c r="O15766" s="14"/>
      <c r="P15766" s="14"/>
    </row>
    <row r="15767" spans="9:16" x14ac:dyDescent="0.25">
      <c r="I15767" s="14"/>
      <c r="J15767" s="14"/>
      <c r="K15767" s="14"/>
      <c r="L15767" s="14"/>
      <c r="M15767" s="14"/>
      <c r="N15767" s="14"/>
      <c r="O15767" s="14"/>
      <c r="P15767" s="14"/>
    </row>
    <row r="15768" spans="9:16" x14ac:dyDescent="0.25">
      <c r="I15768" s="14"/>
      <c r="J15768" s="14"/>
      <c r="K15768" s="14"/>
      <c r="L15768" s="14"/>
      <c r="M15768" s="14"/>
      <c r="N15768" s="14"/>
      <c r="O15768" s="14"/>
      <c r="P15768" s="14"/>
    </row>
    <row r="15769" spans="9:16" x14ac:dyDescent="0.25">
      <c r="I15769" s="14"/>
      <c r="J15769" s="14"/>
      <c r="K15769" s="14"/>
      <c r="L15769" s="14"/>
      <c r="M15769" s="14"/>
      <c r="N15769" s="14"/>
      <c r="O15769" s="14"/>
      <c r="P15769" s="14"/>
    </row>
    <row r="15770" spans="9:16" x14ac:dyDescent="0.25">
      <c r="I15770" s="14"/>
      <c r="J15770" s="14"/>
      <c r="K15770" s="14"/>
      <c r="L15770" s="14"/>
      <c r="M15770" s="14"/>
      <c r="N15770" s="14"/>
      <c r="O15770" s="14"/>
      <c r="P15770" s="14"/>
    </row>
    <row r="15771" spans="9:16" x14ac:dyDescent="0.25">
      <c r="I15771" s="14"/>
      <c r="J15771" s="14"/>
      <c r="K15771" s="14"/>
      <c r="L15771" s="14"/>
      <c r="M15771" s="14"/>
      <c r="N15771" s="14"/>
      <c r="O15771" s="14"/>
      <c r="P15771" s="14"/>
    </row>
    <row r="15772" spans="9:16" x14ac:dyDescent="0.25">
      <c r="I15772" s="14"/>
      <c r="J15772" s="14"/>
      <c r="K15772" s="14"/>
      <c r="L15772" s="14"/>
      <c r="M15772" s="14"/>
      <c r="N15772" s="14"/>
      <c r="O15772" s="14"/>
      <c r="P15772" s="14"/>
    </row>
    <row r="15773" spans="9:16" x14ac:dyDescent="0.25">
      <c r="I15773" s="14"/>
      <c r="J15773" s="14"/>
      <c r="K15773" s="14"/>
      <c r="L15773" s="14"/>
      <c r="M15773" s="14"/>
      <c r="N15773" s="14"/>
      <c r="O15773" s="14"/>
      <c r="P15773" s="14"/>
    </row>
    <row r="15774" spans="9:16" x14ac:dyDescent="0.25">
      <c r="I15774" s="14"/>
      <c r="J15774" s="14"/>
      <c r="K15774" s="14"/>
      <c r="L15774" s="14"/>
      <c r="M15774" s="14"/>
      <c r="N15774" s="14"/>
      <c r="O15774" s="14"/>
      <c r="P15774" s="14"/>
    </row>
    <row r="15775" spans="9:16" x14ac:dyDescent="0.25">
      <c r="I15775" s="14"/>
      <c r="J15775" s="14"/>
      <c r="K15775" s="14"/>
      <c r="L15775" s="14"/>
      <c r="M15775" s="14"/>
      <c r="N15775" s="14"/>
      <c r="O15775" s="14"/>
      <c r="P15775" s="14"/>
    </row>
    <row r="15776" spans="9:16" x14ac:dyDescent="0.25">
      <c r="I15776" s="14"/>
      <c r="J15776" s="14"/>
      <c r="K15776" s="14"/>
      <c r="L15776" s="14"/>
      <c r="M15776" s="14"/>
      <c r="N15776" s="14"/>
      <c r="O15776" s="14"/>
      <c r="P15776" s="14"/>
    </row>
    <row r="15777" spans="9:16" x14ac:dyDescent="0.25">
      <c r="I15777" s="14"/>
      <c r="J15777" s="14"/>
      <c r="K15777" s="14"/>
      <c r="L15777" s="14"/>
      <c r="M15777" s="14"/>
      <c r="N15777" s="14"/>
      <c r="O15777" s="14"/>
      <c r="P15777" s="14"/>
    </row>
    <row r="15778" spans="9:16" x14ac:dyDescent="0.25">
      <c r="I15778" s="14"/>
      <c r="J15778" s="14"/>
      <c r="K15778" s="14"/>
      <c r="L15778" s="14"/>
      <c r="M15778" s="14"/>
      <c r="N15778" s="14"/>
      <c r="O15778" s="14"/>
      <c r="P15778" s="14"/>
    </row>
    <row r="15779" spans="9:16" x14ac:dyDescent="0.25">
      <c r="I15779" s="14"/>
      <c r="J15779" s="14"/>
      <c r="K15779" s="14"/>
      <c r="L15779" s="14"/>
      <c r="M15779" s="14"/>
      <c r="N15779" s="14"/>
      <c r="O15779" s="14"/>
      <c r="P15779" s="14"/>
    </row>
    <row r="15780" spans="9:16" x14ac:dyDescent="0.25">
      <c r="I15780" s="14"/>
      <c r="J15780" s="14"/>
      <c r="K15780" s="14"/>
      <c r="L15780" s="14"/>
      <c r="M15780" s="14"/>
      <c r="N15780" s="14"/>
      <c r="O15780" s="14"/>
      <c r="P15780" s="14"/>
    </row>
    <row r="15781" spans="9:16" x14ac:dyDescent="0.25">
      <c r="I15781" s="14"/>
      <c r="J15781" s="14"/>
      <c r="K15781" s="14"/>
      <c r="L15781" s="14"/>
      <c r="M15781" s="14"/>
      <c r="N15781" s="14"/>
      <c r="O15781" s="14"/>
      <c r="P15781" s="14"/>
    </row>
    <row r="15782" spans="9:16" x14ac:dyDescent="0.25">
      <c r="I15782" s="14"/>
      <c r="J15782" s="14"/>
      <c r="K15782" s="14"/>
      <c r="L15782" s="14"/>
      <c r="M15782" s="14"/>
      <c r="N15782" s="14"/>
      <c r="O15782" s="14"/>
      <c r="P15782" s="14"/>
    </row>
    <row r="15783" spans="9:16" x14ac:dyDescent="0.25">
      <c r="I15783" s="14"/>
      <c r="J15783" s="14"/>
      <c r="K15783" s="14"/>
      <c r="L15783" s="14"/>
      <c r="M15783" s="14"/>
      <c r="N15783" s="14"/>
      <c r="O15783" s="14"/>
      <c r="P15783" s="14"/>
    </row>
    <row r="15784" spans="9:16" x14ac:dyDescent="0.25">
      <c r="I15784" s="14"/>
      <c r="J15784" s="14"/>
      <c r="K15784" s="14"/>
      <c r="L15784" s="14"/>
      <c r="M15784" s="14"/>
      <c r="N15784" s="14"/>
      <c r="O15784" s="14"/>
      <c r="P15784" s="14"/>
    </row>
    <row r="15785" spans="9:16" x14ac:dyDescent="0.25">
      <c r="I15785" s="14"/>
      <c r="J15785" s="14"/>
      <c r="K15785" s="14"/>
      <c r="L15785" s="14"/>
      <c r="M15785" s="14"/>
      <c r="N15785" s="14"/>
      <c r="O15785" s="14"/>
      <c r="P15785" s="14"/>
    </row>
    <row r="15786" spans="9:16" x14ac:dyDescent="0.25">
      <c r="I15786" s="14"/>
      <c r="J15786" s="14"/>
      <c r="K15786" s="14"/>
      <c r="L15786" s="14"/>
      <c r="M15786" s="14"/>
      <c r="N15786" s="14"/>
      <c r="O15786" s="14"/>
      <c r="P15786" s="14"/>
    </row>
    <row r="15787" spans="9:16" x14ac:dyDescent="0.25">
      <c r="I15787" s="14"/>
      <c r="J15787" s="14"/>
      <c r="K15787" s="14"/>
      <c r="L15787" s="14"/>
      <c r="M15787" s="14"/>
      <c r="N15787" s="14"/>
      <c r="O15787" s="14"/>
      <c r="P15787" s="14"/>
    </row>
    <row r="15788" spans="9:16" x14ac:dyDescent="0.25">
      <c r="I15788" s="14"/>
      <c r="J15788" s="14"/>
      <c r="K15788" s="14"/>
      <c r="L15788" s="14"/>
      <c r="M15788" s="14"/>
      <c r="N15788" s="14"/>
      <c r="O15788" s="14"/>
      <c r="P15788" s="14"/>
    </row>
    <row r="15789" spans="9:16" x14ac:dyDescent="0.25">
      <c r="I15789" s="14"/>
      <c r="J15789" s="14"/>
      <c r="K15789" s="14"/>
      <c r="L15789" s="14"/>
      <c r="M15789" s="14"/>
      <c r="N15789" s="14"/>
      <c r="O15789" s="14"/>
      <c r="P15789" s="14"/>
    </row>
    <row r="15790" spans="9:16" x14ac:dyDescent="0.25">
      <c r="I15790" s="14"/>
      <c r="J15790" s="14"/>
      <c r="K15790" s="14"/>
      <c r="L15790" s="14"/>
      <c r="M15790" s="14"/>
      <c r="N15790" s="14"/>
      <c r="O15790" s="14"/>
      <c r="P15790" s="14"/>
    </row>
    <row r="15791" spans="9:16" x14ac:dyDescent="0.25">
      <c r="I15791" s="14"/>
      <c r="J15791" s="14"/>
      <c r="K15791" s="14"/>
      <c r="L15791" s="14"/>
      <c r="M15791" s="14"/>
      <c r="N15791" s="14"/>
      <c r="O15791" s="14"/>
      <c r="P15791" s="14"/>
    </row>
    <row r="15792" spans="9:16" x14ac:dyDescent="0.25">
      <c r="I15792" s="14"/>
      <c r="J15792" s="14"/>
      <c r="K15792" s="14"/>
      <c r="L15792" s="14"/>
      <c r="M15792" s="14"/>
      <c r="N15792" s="14"/>
      <c r="O15792" s="14"/>
      <c r="P15792" s="14"/>
    </row>
    <row r="15793" spans="9:16" x14ac:dyDescent="0.25">
      <c r="I15793" s="14"/>
      <c r="J15793" s="14"/>
      <c r="K15793" s="14"/>
      <c r="L15793" s="14"/>
      <c r="M15793" s="14"/>
      <c r="N15793" s="14"/>
      <c r="O15793" s="14"/>
      <c r="P15793" s="14"/>
    </row>
    <row r="15794" spans="9:16" x14ac:dyDescent="0.25">
      <c r="I15794" s="14"/>
      <c r="J15794" s="14"/>
      <c r="K15794" s="14"/>
      <c r="L15794" s="14"/>
      <c r="M15794" s="14"/>
      <c r="N15794" s="14"/>
      <c r="O15794" s="14"/>
      <c r="P15794" s="14"/>
    </row>
    <row r="15795" spans="9:16" x14ac:dyDescent="0.25">
      <c r="I15795" s="14"/>
      <c r="J15795" s="14"/>
      <c r="K15795" s="14"/>
      <c r="L15795" s="14"/>
      <c r="M15795" s="14"/>
      <c r="N15795" s="14"/>
      <c r="O15795" s="14"/>
      <c r="P15795" s="14"/>
    </row>
    <row r="15796" spans="9:16" x14ac:dyDescent="0.25">
      <c r="I15796" s="14"/>
      <c r="J15796" s="14"/>
      <c r="K15796" s="14"/>
      <c r="L15796" s="14"/>
      <c r="M15796" s="14"/>
      <c r="N15796" s="14"/>
      <c r="O15796" s="14"/>
      <c r="P15796" s="14"/>
    </row>
    <row r="15797" spans="9:16" x14ac:dyDescent="0.25">
      <c r="I15797" s="14"/>
      <c r="J15797" s="14"/>
      <c r="K15797" s="14"/>
      <c r="L15797" s="14"/>
      <c r="M15797" s="14"/>
      <c r="N15797" s="14"/>
      <c r="O15797" s="14"/>
      <c r="P15797" s="14"/>
    </row>
    <row r="15798" spans="9:16" x14ac:dyDescent="0.25">
      <c r="I15798" s="14"/>
      <c r="J15798" s="14"/>
      <c r="K15798" s="14"/>
      <c r="L15798" s="14"/>
      <c r="M15798" s="14"/>
      <c r="N15798" s="14"/>
      <c r="O15798" s="14"/>
      <c r="P15798" s="14"/>
    </row>
    <row r="15799" spans="9:16" x14ac:dyDescent="0.25">
      <c r="I15799" s="14"/>
      <c r="J15799" s="14"/>
      <c r="K15799" s="14"/>
      <c r="L15799" s="14"/>
      <c r="M15799" s="14"/>
      <c r="N15799" s="14"/>
      <c r="O15799" s="14"/>
      <c r="P15799" s="14"/>
    </row>
    <row r="15800" spans="9:16" x14ac:dyDescent="0.25">
      <c r="I15800" s="14"/>
      <c r="J15800" s="14"/>
      <c r="K15800" s="14"/>
      <c r="L15800" s="14"/>
      <c r="M15800" s="14"/>
      <c r="N15800" s="14"/>
      <c r="O15800" s="14"/>
      <c r="P15800" s="14"/>
    </row>
    <row r="15801" spans="9:16" x14ac:dyDescent="0.25">
      <c r="I15801" s="14"/>
      <c r="J15801" s="14"/>
      <c r="K15801" s="14"/>
      <c r="L15801" s="14"/>
      <c r="M15801" s="14"/>
      <c r="N15801" s="14"/>
      <c r="O15801" s="14"/>
      <c r="P15801" s="14"/>
    </row>
    <row r="15802" spans="9:16" x14ac:dyDescent="0.25">
      <c r="I15802" s="14"/>
      <c r="J15802" s="14"/>
      <c r="K15802" s="14"/>
      <c r="L15802" s="14"/>
      <c r="M15802" s="14"/>
      <c r="N15802" s="14"/>
      <c r="O15802" s="14"/>
      <c r="P15802" s="14"/>
    </row>
    <row r="15803" spans="9:16" x14ac:dyDescent="0.25">
      <c r="I15803" s="14"/>
      <c r="J15803" s="14"/>
      <c r="K15803" s="14"/>
      <c r="L15803" s="14"/>
      <c r="M15803" s="14"/>
      <c r="N15803" s="14"/>
      <c r="O15803" s="14"/>
      <c r="P15803" s="14"/>
    </row>
    <row r="15804" spans="9:16" x14ac:dyDescent="0.25">
      <c r="I15804" s="14"/>
      <c r="J15804" s="14"/>
      <c r="K15804" s="14"/>
      <c r="L15804" s="14"/>
      <c r="M15804" s="14"/>
      <c r="N15804" s="14"/>
      <c r="O15804" s="14"/>
      <c r="P15804" s="14"/>
    </row>
    <row r="15805" spans="9:16" x14ac:dyDescent="0.25">
      <c r="I15805" s="14"/>
      <c r="J15805" s="14"/>
      <c r="K15805" s="14"/>
      <c r="L15805" s="14"/>
      <c r="M15805" s="14"/>
      <c r="N15805" s="14"/>
      <c r="O15805" s="14"/>
      <c r="P15805" s="14"/>
    </row>
    <row r="15806" spans="9:16" x14ac:dyDescent="0.25">
      <c r="I15806" s="14"/>
      <c r="J15806" s="14"/>
      <c r="K15806" s="14"/>
      <c r="L15806" s="14"/>
      <c r="M15806" s="14"/>
      <c r="N15806" s="14"/>
      <c r="O15806" s="14"/>
      <c r="P15806" s="14"/>
    </row>
    <row r="15807" spans="9:16" x14ac:dyDescent="0.25">
      <c r="I15807" s="14"/>
      <c r="J15807" s="14"/>
      <c r="K15807" s="14"/>
      <c r="L15807" s="14"/>
      <c r="M15807" s="14"/>
      <c r="N15807" s="14"/>
      <c r="O15807" s="14"/>
      <c r="P15807" s="14"/>
    </row>
    <row r="15808" spans="9:16" x14ac:dyDescent="0.25">
      <c r="I15808" s="14"/>
      <c r="J15808" s="14"/>
      <c r="K15808" s="14"/>
      <c r="L15808" s="14"/>
      <c r="M15808" s="14"/>
      <c r="N15808" s="14"/>
      <c r="O15808" s="14"/>
      <c r="P15808" s="14"/>
    </row>
    <row r="15809" spans="9:16" x14ac:dyDescent="0.25">
      <c r="I15809" s="14"/>
      <c r="J15809" s="14"/>
      <c r="K15809" s="14"/>
      <c r="L15809" s="14"/>
      <c r="M15809" s="14"/>
      <c r="N15809" s="14"/>
      <c r="O15809" s="14"/>
      <c r="P15809" s="14"/>
    </row>
    <row r="15810" spans="9:16" x14ac:dyDescent="0.25">
      <c r="I15810" s="14"/>
      <c r="J15810" s="14"/>
      <c r="K15810" s="14"/>
      <c r="L15810" s="14"/>
      <c r="M15810" s="14"/>
      <c r="N15810" s="14"/>
      <c r="O15810" s="14"/>
      <c r="P15810" s="14"/>
    </row>
    <row r="15811" spans="9:16" x14ac:dyDescent="0.25">
      <c r="I15811" s="14"/>
      <c r="J15811" s="14"/>
      <c r="K15811" s="14"/>
      <c r="L15811" s="14"/>
      <c r="M15811" s="14"/>
      <c r="N15811" s="14"/>
      <c r="O15811" s="14"/>
      <c r="P15811" s="14"/>
    </row>
    <row r="15812" spans="9:16" x14ac:dyDescent="0.25">
      <c r="I15812" s="14"/>
      <c r="J15812" s="14"/>
      <c r="K15812" s="14"/>
      <c r="L15812" s="14"/>
      <c r="M15812" s="14"/>
      <c r="N15812" s="14"/>
      <c r="O15812" s="14"/>
      <c r="P15812" s="14"/>
    </row>
    <row r="15813" spans="9:16" x14ac:dyDescent="0.25">
      <c r="I15813" s="14"/>
      <c r="J15813" s="14"/>
      <c r="K15813" s="14"/>
      <c r="L15813" s="14"/>
      <c r="M15813" s="14"/>
      <c r="N15813" s="14"/>
      <c r="O15813" s="14"/>
      <c r="P15813" s="14"/>
    </row>
    <row r="15814" spans="9:16" x14ac:dyDescent="0.25">
      <c r="I15814" s="14"/>
      <c r="J15814" s="14"/>
      <c r="K15814" s="14"/>
      <c r="L15814" s="14"/>
      <c r="M15814" s="14"/>
      <c r="N15814" s="14"/>
      <c r="O15814" s="14"/>
      <c r="P15814" s="14"/>
    </row>
    <row r="15815" spans="9:16" x14ac:dyDescent="0.25">
      <c r="I15815" s="14"/>
      <c r="J15815" s="14"/>
      <c r="K15815" s="14"/>
      <c r="L15815" s="14"/>
      <c r="M15815" s="14"/>
      <c r="N15815" s="14"/>
      <c r="O15815" s="14"/>
      <c r="P15815" s="14"/>
    </row>
    <row r="15816" spans="9:16" x14ac:dyDescent="0.25">
      <c r="I15816" s="14"/>
      <c r="J15816" s="14"/>
      <c r="K15816" s="14"/>
      <c r="L15816" s="14"/>
      <c r="M15816" s="14"/>
      <c r="N15816" s="14"/>
      <c r="O15816" s="14"/>
      <c r="P15816" s="14"/>
    </row>
    <row r="15817" spans="9:16" x14ac:dyDescent="0.25">
      <c r="I15817" s="14"/>
      <c r="J15817" s="14"/>
      <c r="K15817" s="14"/>
      <c r="L15817" s="14"/>
      <c r="M15817" s="14"/>
      <c r="N15817" s="14"/>
      <c r="O15817" s="14"/>
      <c r="P15817" s="14"/>
    </row>
    <row r="15818" spans="9:16" x14ac:dyDescent="0.25">
      <c r="I15818" s="14"/>
      <c r="J15818" s="14"/>
      <c r="K15818" s="14"/>
      <c r="L15818" s="14"/>
      <c r="M15818" s="14"/>
      <c r="N15818" s="14"/>
      <c r="O15818" s="14"/>
      <c r="P15818" s="14"/>
    </row>
    <row r="15819" spans="9:16" x14ac:dyDescent="0.25">
      <c r="I15819" s="14"/>
      <c r="J15819" s="14"/>
      <c r="K15819" s="14"/>
      <c r="L15819" s="14"/>
      <c r="M15819" s="14"/>
      <c r="N15819" s="14"/>
      <c r="O15819" s="14"/>
      <c r="P15819" s="14"/>
    </row>
    <row r="15820" spans="9:16" x14ac:dyDescent="0.25">
      <c r="I15820" s="14"/>
      <c r="J15820" s="14"/>
      <c r="K15820" s="14"/>
      <c r="L15820" s="14"/>
      <c r="M15820" s="14"/>
      <c r="N15820" s="14"/>
      <c r="O15820" s="14"/>
      <c r="P15820" s="14"/>
    </row>
    <row r="15821" spans="9:16" x14ac:dyDescent="0.25">
      <c r="I15821" s="14"/>
      <c r="J15821" s="14"/>
      <c r="K15821" s="14"/>
      <c r="L15821" s="14"/>
      <c r="M15821" s="14"/>
      <c r="N15821" s="14"/>
      <c r="O15821" s="14"/>
      <c r="P15821" s="14"/>
    </row>
    <row r="15822" spans="9:16" x14ac:dyDescent="0.25">
      <c r="I15822" s="14"/>
      <c r="J15822" s="14"/>
      <c r="K15822" s="14"/>
      <c r="L15822" s="14"/>
      <c r="M15822" s="14"/>
      <c r="N15822" s="14"/>
      <c r="O15822" s="14"/>
      <c r="P15822" s="14"/>
    </row>
    <row r="15823" spans="9:16" x14ac:dyDescent="0.25">
      <c r="I15823" s="14"/>
      <c r="J15823" s="14"/>
      <c r="K15823" s="14"/>
      <c r="L15823" s="14"/>
      <c r="M15823" s="14"/>
      <c r="N15823" s="14"/>
      <c r="O15823" s="14"/>
      <c r="P15823" s="14"/>
    </row>
    <row r="15824" spans="9:16" x14ac:dyDescent="0.25">
      <c r="I15824" s="14"/>
      <c r="J15824" s="14"/>
      <c r="K15824" s="14"/>
      <c r="L15824" s="14"/>
      <c r="M15824" s="14"/>
      <c r="N15824" s="14"/>
      <c r="O15824" s="14"/>
      <c r="P15824" s="14"/>
    </row>
    <row r="15825" spans="9:16" x14ac:dyDescent="0.25">
      <c r="I15825" s="14"/>
      <c r="J15825" s="14"/>
      <c r="K15825" s="14"/>
      <c r="L15825" s="14"/>
      <c r="M15825" s="14"/>
      <c r="N15825" s="14"/>
      <c r="O15825" s="14"/>
      <c r="P15825" s="14"/>
    </row>
    <row r="15826" spans="9:16" x14ac:dyDescent="0.25">
      <c r="I15826" s="14"/>
      <c r="J15826" s="14"/>
      <c r="K15826" s="14"/>
      <c r="L15826" s="14"/>
      <c r="M15826" s="14"/>
      <c r="N15826" s="14"/>
      <c r="O15826" s="14"/>
      <c r="P15826" s="14"/>
    </row>
    <row r="15827" spans="9:16" x14ac:dyDescent="0.25">
      <c r="I15827" s="14"/>
      <c r="J15827" s="14"/>
      <c r="K15827" s="14"/>
      <c r="L15827" s="14"/>
      <c r="M15827" s="14"/>
      <c r="N15827" s="14"/>
      <c r="O15827" s="14"/>
      <c r="P15827" s="14"/>
    </row>
    <row r="15828" spans="9:16" x14ac:dyDescent="0.25">
      <c r="I15828" s="14"/>
      <c r="J15828" s="14"/>
      <c r="K15828" s="14"/>
      <c r="L15828" s="14"/>
      <c r="M15828" s="14"/>
      <c r="N15828" s="14"/>
      <c r="O15828" s="14"/>
      <c r="P15828" s="14"/>
    </row>
    <row r="15829" spans="9:16" x14ac:dyDescent="0.25">
      <c r="I15829" s="14"/>
      <c r="J15829" s="14"/>
      <c r="K15829" s="14"/>
      <c r="L15829" s="14"/>
      <c r="M15829" s="14"/>
      <c r="N15829" s="14"/>
      <c r="O15829" s="14"/>
      <c r="P15829" s="14"/>
    </row>
    <row r="15830" spans="9:16" x14ac:dyDescent="0.25">
      <c r="I15830" s="14"/>
      <c r="J15830" s="14"/>
      <c r="K15830" s="14"/>
      <c r="L15830" s="14"/>
      <c r="M15830" s="14"/>
      <c r="N15830" s="14"/>
      <c r="O15830" s="14"/>
      <c r="P15830" s="14"/>
    </row>
    <row r="15831" spans="9:16" x14ac:dyDescent="0.25">
      <c r="I15831" s="14"/>
      <c r="J15831" s="14"/>
      <c r="K15831" s="14"/>
      <c r="L15831" s="14"/>
      <c r="M15831" s="14"/>
      <c r="N15831" s="14"/>
      <c r="O15831" s="14"/>
      <c r="P15831" s="14"/>
    </row>
    <row r="15832" spans="9:16" x14ac:dyDescent="0.25">
      <c r="I15832" s="14"/>
      <c r="J15832" s="14"/>
      <c r="K15832" s="14"/>
      <c r="L15832" s="14"/>
      <c r="M15832" s="14"/>
      <c r="N15832" s="14"/>
      <c r="O15832" s="14"/>
      <c r="P15832" s="14"/>
    </row>
    <row r="15833" spans="9:16" x14ac:dyDescent="0.25">
      <c r="I15833" s="14"/>
      <c r="J15833" s="14"/>
      <c r="K15833" s="14"/>
      <c r="L15833" s="14"/>
      <c r="M15833" s="14"/>
      <c r="N15833" s="14"/>
      <c r="O15833" s="14"/>
      <c r="P15833" s="14"/>
    </row>
    <row r="15834" spans="9:16" x14ac:dyDescent="0.25">
      <c r="I15834" s="14"/>
      <c r="J15834" s="14"/>
      <c r="K15834" s="14"/>
      <c r="L15834" s="14"/>
      <c r="M15834" s="14"/>
      <c r="N15834" s="14"/>
      <c r="O15834" s="14"/>
      <c r="P15834" s="14"/>
    </row>
    <row r="15835" spans="9:16" x14ac:dyDescent="0.25">
      <c r="I15835" s="14"/>
      <c r="J15835" s="14"/>
      <c r="K15835" s="14"/>
      <c r="L15835" s="14"/>
      <c r="M15835" s="14"/>
      <c r="N15835" s="14"/>
      <c r="O15835" s="14"/>
      <c r="P15835" s="14"/>
    </row>
    <row r="15836" spans="9:16" x14ac:dyDescent="0.25">
      <c r="I15836" s="14"/>
      <c r="J15836" s="14"/>
      <c r="K15836" s="14"/>
      <c r="L15836" s="14"/>
      <c r="M15836" s="14"/>
      <c r="N15836" s="14"/>
      <c r="O15836" s="14"/>
      <c r="P15836" s="14"/>
    </row>
    <row r="15837" spans="9:16" x14ac:dyDescent="0.25">
      <c r="I15837" s="14"/>
      <c r="J15837" s="14"/>
      <c r="K15837" s="14"/>
      <c r="L15837" s="14"/>
      <c r="M15837" s="14"/>
      <c r="N15837" s="14"/>
      <c r="O15837" s="14"/>
      <c r="P15837" s="14"/>
    </row>
    <row r="15838" spans="9:16" x14ac:dyDescent="0.25">
      <c r="I15838" s="14"/>
      <c r="J15838" s="14"/>
      <c r="K15838" s="14"/>
      <c r="L15838" s="14"/>
      <c r="M15838" s="14"/>
      <c r="N15838" s="14"/>
      <c r="O15838" s="14"/>
      <c r="P15838" s="14"/>
    </row>
    <row r="15839" spans="9:16" x14ac:dyDescent="0.25">
      <c r="I15839" s="14"/>
      <c r="J15839" s="14"/>
      <c r="K15839" s="14"/>
      <c r="L15839" s="14"/>
      <c r="M15839" s="14"/>
      <c r="N15839" s="14"/>
      <c r="O15839" s="14"/>
      <c r="P15839" s="14"/>
    </row>
    <row r="15840" spans="9:16" x14ac:dyDescent="0.25">
      <c r="I15840" s="14"/>
      <c r="J15840" s="14"/>
      <c r="K15840" s="14"/>
      <c r="L15840" s="14"/>
      <c r="M15840" s="14"/>
      <c r="N15840" s="14"/>
      <c r="O15840" s="14"/>
      <c r="P15840" s="14"/>
    </row>
    <row r="15841" spans="9:16" x14ac:dyDescent="0.25">
      <c r="I15841" s="14"/>
      <c r="J15841" s="14"/>
      <c r="K15841" s="14"/>
      <c r="L15841" s="14"/>
      <c r="M15841" s="14"/>
      <c r="N15841" s="14"/>
      <c r="O15841" s="14"/>
      <c r="P15841" s="14"/>
    </row>
    <row r="15842" spans="9:16" x14ac:dyDescent="0.25">
      <c r="I15842" s="14"/>
      <c r="J15842" s="14"/>
      <c r="K15842" s="14"/>
      <c r="L15842" s="14"/>
      <c r="M15842" s="14"/>
      <c r="N15842" s="14"/>
      <c r="O15842" s="14"/>
      <c r="P15842" s="14"/>
    </row>
    <row r="15843" spans="9:16" x14ac:dyDescent="0.25">
      <c r="I15843" s="14"/>
      <c r="J15843" s="14"/>
      <c r="K15843" s="14"/>
      <c r="L15843" s="14"/>
      <c r="M15843" s="14"/>
      <c r="N15843" s="14"/>
      <c r="O15843" s="14"/>
      <c r="P15843" s="14"/>
    </row>
    <row r="15844" spans="9:16" x14ac:dyDescent="0.25">
      <c r="I15844" s="14"/>
      <c r="J15844" s="14"/>
      <c r="K15844" s="14"/>
      <c r="L15844" s="14"/>
      <c r="M15844" s="14"/>
      <c r="N15844" s="14"/>
      <c r="O15844" s="14"/>
      <c r="P15844" s="14"/>
    </row>
    <row r="15845" spans="9:16" x14ac:dyDescent="0.25">
      <c r="I15845" s="14"/>
      <c r="J15845" s="14"/>
      <c r="K15845" s="14"/>
      <c r="L15845" s="14"/>
      <c r="M15845" s="14"/>
      <c r="N15845" s="14"/>
      <c r="O15845" s="14"/>
      <c r="P15845" s="14"/>
    </row>
    <row r="15846" spans="9:16" x14ac:dyDescent="0.25">
      <c r="I15846" s="14"/>
      <c r="J15846" s="14"/>
      <c r="K15846" s="14"/>
      <c r="L15846" s="14"/>
      <c r="M15846" s="14"/>
      <c r="N15846" s="14"/>
      <c r="O15846" s="14"/>
      <c r="P15846" s="14"/>
    </row>
    <row r="15847" spans="9:16" x14ac:dyDescent="0.25">
      <c r="I15847" s="14"/>
      <c r="J15847" s="14"/>
      <c r="K15847" s="14"/>
      <c r="L15847" s="14"/>
      <c r="M15847" s="14"/>
      <c r="N15847" s="14"/>
      <c r="O15847" s="14"/>
      <c r="P15847" s="14"/>
    </row>
    <row r="15848" spans="9:16" x14ac:dyDescent="0.25">
      <c r="I15848" s="14"/>
      <c r="J15848" s="14"/>
      <c r="K15848" s="14"/>
      <c r="L15848" s="14"/>
      <c r="M15848" s="14"/>
      <c r="N15848" s="14"/>
      <c r="O15848" s="14"/>
      <c r="P15848" s="14"/>
    </row>
    <row r="15849" spans="9:16" x14ac:dyDescent="0.25">
      <c r="I15849" s="14"/>
      <c r="J15849" s="14"/>
      <c r="K15849" s="14"/>
      <c r="L15849" s="14"/>
      <c r="M15849" s="14"/>
      <c r="N15849" s="14"/>
      <c r="O15849" s="14"/>
      <c r="P15849" s="14"/>
    </row>
    <row r="15850" spans="9:16" x14ac:dyDescent="0.25">
      <c r="I15850" s="14"/>
      <c r="J15850" s="14"/>
      <c r="K15850" s="14"/>
      <c r="L15850" s="14"/>
      <c r="M15850" s="14"/>
      <c r="N15850" s="14"/>
      <c r="O15850" s="14"/>
      <c r="P15850" s="14"/>
    </row>
    <row r="15851" spans="9:16" x14ac:dyDescent="0.25">
      <c r="I15851" s="14"/>
      <c r="J15851" s="14"/>
      <c r="K15851" s="14"/>
      <c r="L15851" s="14"/>
      <c r="M15851" s="14"/>
      <c r="N15851" s="14"/>
      <c r="O15851" s="14"/>
      <c r="P15851" s="14"/>
    </row>
    <row r="15852" spans="9:16" x14ac:dyDescent="0.25">
      <c r="I15852" s="14"/>
      <c r="J15852" s="14"/>
      <c r="K15852" s="14"/>
      <c r="L15852" s="14"/>
      <c r="M15852" s="14"/>
      <c r="N15852" s="14"/>
      <c r="O15852" s="14"/>
      <c r="P15852" s="14"/>
    </row>
    <row r="15853" spans="9:16" x14ac:dyDescent="0.25">
      <c r="I15853" s="14"/>
      <c r="J15853" s="14"/>
      <c r="K15853" s="14"/>
      <c r="L15853" s="14"/>
      <c r="M15853" s="14"/>
      <c r="N15853" s="14"/>
      <c r="O15853" s="14"/>
      <c r="P15853" s="14"/>
    </row>
    <row r="15854" spans="9:16" x14ac:dyDescent="0.25">
      <c r="I15854" s="14"/>
      <c r="J15854" s="14"/>
      <c r="K15854" s="14"/>
      <c r="L15854" s="14"/>
      <c r="M15854" s="14"/>
      <c r="N15854" s="14"/>
      <c r="O15854" s="14"/>
      <c r="P15854" s="14"/>
    </row>
    <row r="15855" spans="9:16" x14ac:dyDescent="0.25">
      <c r="I15855" s="14"/>
      <c r="J15855" s="14"/>
      <c r="K15855" s="14"/>
      <c r="L15855" s="14"/>
      <c r="M15855" s="14"/>
      <c r="N15855" s="14"/>
      <c r="O15855" s="14"/>
      <c r="P15855" s="14"/>
    </row>
    <row r="15856" spans="9:16" x14ac:dyDescent="0.25">
      <c r="I15856" s="14"/>
      <c r="J15856" s="14"/>
      <c r="K15856" s="14"/>
      <c r="L15856" s="14"/>
      <c r="M15856" s="14"/>
      <c r="N15856" s="14"/>
      <c r="O15856" s="14"/>
      <c r="P15856" s="14"/>
    </row>
    <row r="15857" spans="9:16" x14ac:dyDescent="0.25">
      <c r="I15857" s="14"/>
      <c r="J15857" s="14"/>
      <c r="K15857" s="14"/>
      <c r="L15857" s="14"/>
      <c r="M15857" s="14"/>
      <c r="N15857" s="14"/>
      <c r="O15857" s="14"/>
      <c r="P15857" s="14"/>
    </row>
    <row r="15858" spans="9:16" x14ac:dyDescent="0.25">
      <c r="I15858" s="14"/>
      <c r="J15858" s="14"/>
      <c r="K15858" s="14"/>
      <c r="L15858" s="14"/>
      <c r="M15858" s="14"/>
      <c r="N15858" s="14"/>
      <c r="O15858" s="14"/>
      <c r="P15858" s="14"/>
    </row>
    <row r="15859" spans="9:16" x14ac:dyDescent="0.25">
      <c r="I15859" s="14"/>
      <c r="J15859" s="14"/>
      <c r="K15859" s="14"/>
      <c r="L15859" s="14"/>
      <c r="M15859" s="14"/>
      <c r="N15859" s="14"/>
      <c r="O15859" s="14"/>
      <c r="P15859" s="14"/>
    </row>
    <row r="15860" spans="9:16" x14ac:dyDescent="0.25">
      <c r="I15860" s="14"/>
      <c r="J15860" s="14"/>
      <c r="K15860" s="14"/>
      <c r="L15860" s="14"/>
      <c r="M15860" s="14"/>
      <c r="N15860" s="14"/>
      <c r="O15860" s="14"/>
      <c r="P15860" s="14"/>
    </row>
    <row r="15861" spans="9:16" x14ac:dyDescent="0.25">
      <c r="I15861" s="14"/>
      <c r="J15861" s="14"/>
      <c r="K15861" s="14"/>
      <c r="L15861" s="14"/>
      <c r="M15861" s="14"/>
      <c r="N15861" s="14"/>
      <c r="O15861" s="14"/>
      <c r="P15861" s="14"/>
    </row>
    <row r="15862" spans="9:16" x14ac:dyDescent="0.25">
      <c r="I15862" s="14"/>
      <c r="J15862" s="14"/>
      <c r="K15862" s="14"/>
      <c r="L15862" s="14"/>
      <c r="M15862" s="14"/>
      <c r="N15862" s="14"/>
      <c r="O15862" s="14"/>
      <c r="P15862" s="14"/>
    </row>
    <row r="15863" spans="9:16" x14ac:dyDescent="0.25">
      <c r="I15863" s="14"/>
      <c r="J15863" s="14"/>
      <c r="K15863" s="14"/>
      <c r="L15863" s="14"/>
      <c r="M15863" s="14"/>
      <c r="N15863" s="14"/>
      <c r="O15863" s="14"/>
      <c r="P15863" s="14"/>
    </row>
    <row r="15864" spans="9:16" x14ac:dyDescent="0.25">
      <c r="I15864" s="14"/>
      <c r="J15864" s="14"/>
      <c r="K15864" s="14"/>
      <c r="L15864" s="14"/>
      <c r="M15864" s="14"/>
      <c r="N15864" s="14"/>
      <c r="O15864" s="14"/>
      <c r="P15864" s="14"/>
    </row>
    <row r="15865" spans="9:16" x14ac:dyDescent="0.25">
      <c r="I15865" s="14"/>
      <c r="J15865" s="14"/>
      <c r="K15865" s="14"/>
      <c r="L15865" s="14"/>
      <c r="M15865" s="14"/>
      <c r="N15865" s="14"/>
      <c r="O15865" s="14"/>
      <c r="P15865" s="14"/>
    </row>
    <row r="15866" spans="9:16" x14ac:dyDescent="0.25">
      <c r="I15866" s="14"/>
      <c r="J15866" s="14"/>
      <c r="K15866" s="14"/>
      <c r="L15866" s="14"/>
      <c r="M15866" s="14"/>
      <c r="N15866" s="14"/>
      <c r="O15866" s="14"/>
      <c r="P15866" s="14"/>
    </row>
    <row r="15867" spans="9:16" x14ac:dyDescent="0.25">
      <c r="I15867" s="14"/>
      <c r="J15867" s="14"/>
      <c r="K15867" s="14"/>
      <c r="L15867" s="14"/>
      <c r="M15867" s="14"/>
      <c r="N15867" s="14"/>
      <c r="O15867" s="14"/>
      <c r="P15867" s="14"/>
    </row>
    <row r="15868" spans="9:16" x14ac:dyDescent="0.25">
      <c r="I15868" s="14"/>
      <c r="J15868" s="14"/>
      <c r="K15868" s="14"/>
      <c r="L15868" s="14"/>
      <c r="M15868" s="14"/>
      <c r="N15868" s="14"/>
      <c r="O15868" s="14"/>
      <c r="P15868" s="14"/>
    </row>
    <row r="15869" spans="9:16" x14ac:dyDescent="0.25">
      <c r="I15869" s="14"/>
      <c r="J15869" s="14"/>
      <c r="K15869" s="14"/>
      <c r="L15869" s="14"/>
      <c r="M15869" s="14"/>
      <c r="N15869" s="14"/>
      <c r="O15869" s="14"/>
      <c r="P15869" s="14"/>
    </row>
    <row r="15870" spans="9:16" x14ac:dyDescent="0.25">
      <c r="I15870" s="14"/>
      <c r="J15870" s="14"/>
      <c r="K15870" s="14"/>
      <c r="L15870" s="14"/>
      <c r="M15870" s="14"/>
      <c r="N15870" s="14"/>
      <c r="O15870" s="14"/>
      <c r="P15870" s="14"/>
    </row>
    <row r="15871" spans="9:16" x14ac:dyDescent="0.25">
      <c r="I15871" s="14"/>
      <c r="J15871" s="14"/>
      <c r="K15871" s="14"/>
      <c r="L15871" s="14"/>
      <c r="M15871" s="14"/>
      <c r="N15871" s="14"/>
      <c r="O15871" s="14"/>
      <c r="P15871" s="14"/>
    </row>
    <row r="15872" spans="9:16" x14ac:dyDescent="0.25">
      <c r="I15872" s="14"/>
      <c r="J15872" s="14"/>
      <c r="K15872" s="14"/>
      <c r="L15872" s="14"/>
      <c r="M15872" s="14"/>
      <c r="N15872" s="14"/>
      <c r="O15872" s="14"/>
      <c r="P15872" s="14"/>
    </row>
    <row r="15873" spans="9:16" x14ac:dyDescent="0.25">
      <c r="I15873" s="14"/>
      <c r="J15873" s="14"/>
      <c r="K15873" s="14"/>
      <c r="L15873" s="14"/>
      <c r="M15873" s="14"/>
      <c r="N15873" s="14"/>
      <c r="O15873" s="14"/>
      <c r="P15873" s="14"/>
    </row>
    <row r="15874" spans="9:16" x14ac:dyDescent="0.25">
      <c r="I15874" s="14"/>
      <c r="J15874" s="14"/>
      <c r="K15874" s="14"/>
      <c r="L15874" s="14"/>
      <c r="M15874" s="14"/>
      <c r="N15874" s="14"/>
      <c r="O15874" s="14"/>
      <c r="P15874" s="14"/>
    </row>
    <row r="15875" spans="9:16" x14ac:dyDescent="0.25">
      <c r="I15875" s="14"/>
      <c r="J15875" s="14"/>
      <c r="K15875" s="14"/>
      <c r="L15875" s="14"/>
      <c r="M15875" s="14"/>
      <c r="N15875" s="14"/>
      <c r="O15875" s="14"/>
      <c r="P15875" s="14"/>
    </row>
    <row r="15876" spans="9:16" x14ac:dyDescent="0.25">
      <c r="I15876" s="14"/>
      <c r="J15876" s="14"/>
      <c r="K15876" s="14"/>
      <c r="L15876" s="14"/>
      <c r="M15876" s="14"/>
      <c r="N15876" s="14"/>
      <c r="O15876" s="14"/>
      <c r="P15876" s="14"/>
    </row>
    <row r="15877" spans="9:16" x14ac:dyDescent="0.25">
      <c r="I15877" s="14"/>
      <c r="J15877" s="14"/>
      <c r="K15877" s="14"/>
      <c r="L15877" s="14"/>
      <c r="M15877" s="14"/>
      <c r="N15877" s="14"/>
      <c r="O15877" s="14"/>
      <c r="P15877" s="14"/>
    </row>
    <row r="15878" spans="9:16" x14ac:dyDescent="0.25">
      <c r="I15878" s="14"/>
      <c r="J15878" s="14"/>
      <c r="K15878" s="14"/>
      <c r="L15878" s="14"/>
      <c r="M15878" s="14"/>
      <c r="N15878" s="14"/>
      <c r="O15878" s="14"/>
      <c r="P15878" s="14"/>
    </row>
    <row r="15879" spans="9:16" x14ac:dyDescent="0.25">
      <c r="I15879" s="14"/>
      <c r="J15879" s="14"/>
      <c r="K15879" s="14"/>
      <c r="L15879" s="14"/>
      <c r="M15879" s="14"/>
      <c r="N15879" s="14"/>
      <c r="O15879" s="14"/>
      <c r="P15879" s="14"/>
    </row>
    <row r="15880" spans="9:16" x14ac:dyDescent="0.25">
      <c r="I15880" s="14"/>
      <c r="J15880" s="14"/>
      <c r="K15880" s="14"/>
      <c r="L15880" s="14"/>
      <c r="M15880" s="14"/>
      <c r="N15880" s="14"/>
      <c r="O15880" s="14"/>
      <c r="P15880" s="14"/>
    </row>
    <row r="15881" spans="9:16" x14ac:dyDescent="0.25">
      <c r="I15881" s="14"/>
      <c r="J15881" s="14"/>
      <c r="K15881" s="14"/>
      <c r="L15881" s="14"/>
      <c r="M15881" s="14"/>
      <c r="N15881" s="14"/>
      <c r="O15881" s="14"/>
      <c r="P15881" s="14"/>
    </row>
    <row r="15882" spans="9:16" x14ac:dyDescent="0.25">
      <c r="I15882" s="14"/>
      <c r="J15882" s="14"/>
      <c r="K15882" s="14"/>
      <c r="L15882" s="14"/>
      <c r="M15882" s="14"/>
      <c r="N15882" s="14"/>
      <c r="O15882" s="14"/>
      <c r="P15882" s="14"/>
    </row>
    <row r="15883" spans="9:16" x14ac:dyDescent="0.25">
      <c r="I15883" s="14"/>
      <c r="J15883" s="14"/>
      <c r="K15883" s="14"/>
      <c r="L15883" s="14"/>
      <c r="M15883" s="14"/>
      <c r="N15883" s="14"/>
      <c r="O15883" s="14"/>
      <c r="P15883" s="14"/>
    </row>
    <row r="15884" spans="9:16" x14ac:dyDescent="0.25">
      <c r="I15884" s="14"/>
      <c r="J15884" s="14"/>
      <c r="K15884" s="14"/>
      <c r="L15884" s="14"/>
      <c r="M15884" s="14"/>
      <c r="N15884" s="14"/>
      <c r="O15884" s="14"/>
      <c r="P15884" s="14"/>
    </row>
    <row r="15885" spans="9:16" x14ac:dyDescent="0.25">
      <c r="I15885" s="14"/>
      <c r="J15885" s="14"/>
      <c r="K15885" s="14"/>
      <c r="L15885" s="14"/>
      <c r="M15885" s="14"/>
      <c r="N15885" s="14"/>
      <c r="O15885" s="14"/>
      <c r="P15885" s="14"/>
    </row>
    <row r="15886" spans="9:16" x14ac:dyDescent="0.25">
      <c r="I15886" s="14"/>
      <c r="J15886" s="14"/>
      <c r="K15886" s="14"/>
      <c r="L15886" s="14"/>
      <c r="M15886" s="14"/>
      <c r="N15886" s="14"/>
      <c r="O15886" s="14"/>
      <c r="P15886" s="14"/>
    </row>
    <row r="15887" spans="9:16" x14ac:dyDescent="0.25">
      <c r="I15887" s="14"/>
      <c r="J15887" s="14"/>
      <c r="K15887" s="14"/>
      <c r="L15887" s="14"/>
      <c r="M15887" s="14"/>
      <c r="N15887" s="14"/>
      <c r="O15887" s="14"/>
      <c r="P15887" s="14"/>
    </row>
    <row r="15888" spans="9:16" x14ac:dyDescent="0.25">
      <c r="I15888" s="14"/>
      <c r="J15888" s="14"/>
      <c r="K15888" s="14"/>
      <c r="L15888" s="14"/>
      <c r="M15888" s="14"/>
      <c r="N15888" s="14"/>
      <c r="O15888" s="14"/>
      <c r="P15888" s="14"/>
    </row>
    <row r="15889" spans="9:16" x14ac:dyDescent="0.25">
      <c r="I15889" s="14"/>
      <c r="J15889" s="14"/>
      <c r="K15889" s="14"/>
      <c r="L15889" s="14"/>
      <c r="M15889" s="14"/>
      <c r="N15889" s="14"/>
      <c r="O15889" s="14"/>
      <c r="P15889" s="14"/>
    </row>
    <row r="15890" spans="9:16" x14ac:dyDescent="0.25">
      <c r="I15890" s="14"/>
      <c r="J15890" s="14"/>
      <c r="K15890" s="14"/>
      <c r="L15890" s="14"/>
      <c r="M15890" s="14"/>
      <c r="N15890" s="14"/>
      <c r="O15890" s="14"/>
      <c r="P15890" s="14"/>
    </row>
    <row r="15891" spans="9:16" x14ac:dyDescent="0.25">
      <c r="I15891" s="14"/>
      <c r="J15891" s="14"/>
      <c r="K15891" s="14"/>
      <c r="L15891" s="14"/>
      <c r="M15891" s="14"/>
      <c r="N15891" s="14"/>
      <c r="O15891" s="14"/>
      <c r="P15891" s="14"/>
    </row>
    <row r="15892" spans="9:16" x14ac:dyDescent="0.25">
      <c r="I15892" s="14"/>
      <c r="J15892" s="14"/>
      <c r="K15892" s="14"/>
      <c r="L15892" s="14"/>
      <c r="M15892" s="14"/>
      <c r="N15892" s="14"/>
      <c r="O15892" s="14"/>
      <c r="P15892" s="14"/>
    </row>
    <row r="15893" spans="9:16" x14ac:dyDescent="0.25">
      <c r="I15893" s="14"/>
      <c r="J15893" s="14"/>
      <c r="K15893" s="14"/>
      <c r="L15893" s="14"/>
      <c r="M15893" s="14"/>
      <c r="N15893" s="14"/>
      <c r="O15893" s="14"/>
      <c r="P15893" s="14"/>
    </row>
    <row r="15894" spans="9:16" x14ac:dyDescent="0.25">
      <c r="I15894" s="14"/>
      <c r="J15894" s="14"/>
      <c r="K15894" s="14"/>
      <c r="L15894" s="14"/>
      <c r="M15894" s="14"/>
      <c r="N15894" s="14"/>
      <c r="O15894" s="14"/>
      <c r="P15894" s="14"/>
    </row>
    <row r="15895" spans="9:16" x14ac:dyDescent="0.25">
      <c r="I15895" s="14"/>
      <c r="J15895" s="14"/>
      <c r="K15895" s="14"/>
      <c r="L15895" s="14"/>
      <c r="M15895" s="14"/>
      <c r="N15895" s="14"/>
      <c r="O15895" s="14"/>
      <c r="P15895" s="14"/>
    </row>
    <row r="15896" spans="9:16" x14ac:dyDescent="0.25">
      <c r="I15896" s="14"/>
      <c r="J15896" s="14"/>
      <c r="K15896" s="14"/>
      <c r="L15896" s="14"/>
      <c r="M15896" s="14"/>
      <c r="N15896" s="14"/>
      <c r="O15896" s="14"/>
      <c r="P15896" s="14"/>
    </row>
    <row r="15897" spans="9:16" x14ac:dyDescent="0.25">
      <c r="I15897" s="14"/>
      <c r="J15897" s="14"/>
      <c r="K15897" s="14"/>
      <c r="L15897" s="14"/>
      <c r="M15897" s="14"/>
      <c r="N15897" s="14"/>
      <c r="O15897" s="14"/>
      <c r="P15897" s="14"/>
    </row>
    <row r="15898" spans="9:16" x14ac:dyDescent="0.25">
      <c r="I15898" s="14"/>
      <c r="J15898" s="14"/>
      <c r="K15898" s="14"/>
      <c r="L15898" s="14"/>
      <c r="M15898" s="14"/>
      <c r="N15898" s="14"/>
      <c r="O15898" s="14"/>
      <c r="P15898" s="14"/>
    </row>
    <row r="15899" spans="9:16" x14ac:dyDescent="0.25">
      <c r="I15899" s="14"/>
      <c r="J15899" s="14"/>
      <c r="K15899" s="14"/>
      <c r="L15899" s="14"/>
      <c r="M15899" s="14"/>
      <c r="N15899" s="14"/>
      <c r="O15899" s="14"/>
      <c r="P15899" s="14"/>
    </row>
    <row r="15900" spans="9:16" x14ac:dyDescent="0.25">
      <c r="I15900" s="14"/>
      <c r="J15900" s="14"/>
      <c r="K15900" s="14"/>
      <c r="L15900" s="14"/>
      <c r="M15900" s="14"/>
      <c r="N15900" s="14"/>
      <c r="O15900" s="14"/>
      <c r="P15900" s="14"/>
    </row>
    <row r="15901" spans="9:16" x14ac:dyDescent="0.25">
      <c r="I15901" s="14"/>
      <c r="J15901" s="14"/>
      <c r="K15901" s="14"/>
      <c r="L15901" s="14"/>
      <c r="M15901" s="14"/>
      <c r="N15901" s="14"/>
      <c r="O15901" s="14"/>
      <c r="P15901" s="14"/>
    </row>
    <row r="15902" spans="9:16" x14ac:dyDescent="0.25">
      <c r="I15902" s="14"/>
      <c r="J15902" s="14"/>
      <c r="K15902" s="14"/>
      <c r="L15902" s="14"/>
      <c r="M15902" s="14"/>
      <c r="N15902" s="14"/>
      <c r="O15902" s="14"/>
      <c r="P15902" s="14"/>
    </row>
    <row r="15903" spans="9:16" x14ac:dyDescent="0.25">
      <c r="I15903" s="14"/>
      <c r="J15903" s="14"/>
      <c r="K15903" s="14"/>
      <c r="L15903" s="14"/>
      <c r="M15903" s="14"/>
      <c r="N15903" s="14"/>
      <c r="O15903" s="14"/>
      <c r="P15903" s="14"/>
    </row>
    <row r="15904" spans="9:16" x14ac:dyDescent="0.25">
      <c r="I15904" s="14"/>
      <c r="J15904" s="14"/>
      <c r="K15904" s="14"/>
      <c r="L15904" s="14"/>
      <c r="M15904" s="14"/>
      <c r="N15904" s="14"/>
      <c r="O15904" s="14"/>
      <c r="P15904" s="14"/>
    </row>
    <row r="15905" spans="9:16" x14ac:dyDescent="0.25">
      <c r="I15905" s="14"/>
      <c r="J15905" s="14"/>
      <c r="K15905" s="14"/>
      <c r="L15905" s="14"/>
      <c r="M15905" s="14"/>
      <c r="N15905" s="14"/>
      <c r="O15905" s="14"/>
      <c r="P15905" s="14"/>
    </row>
    <row r="15906" spans="9:16" x14ac:dyDescent="0.25">
      <c r="I15906" s="14"/>
      <c r="J15906" s="14"/>
      <c r="K15906" s="14"/>
      <c r="L15906" s="14"/>
      <c r="M15906" s="14"/>
      <c r="N15906" s="14"/>
      <c r="O15906" s="14"/>
      <c r="P15906" s="14"/>
    </row>
    <row r="15907" spans="9:16" x14ac:dyDescent="0.25">
      <c r="I15907" s="14"/>
      <c r="J15907" s="14"/>
      <c r="K15907" s="14"/>
      <c r="L15907" s="14"/>
      <c r="M15907" s="14"/>
      <c r="N15907" s="14"/>
      <c r="O15907" s="14"/>
      <c r="P15907" s="14"/>
    </row>
    <row r="15908" spans="9:16" x14ac:dyDescent="0.25">
      <c r="I15908" s="14"/>
      <c r="J15908" s="14"/>
      <c r="K15908" s="14"/>
      <c r="L15908" s="14"/>
      <c r="M15908" s="14"/>
      <c r="N15908" s="14"/>
      <c r="O15908" s="14"/>
      <c r="P15908" s="14"/>
    </row>
    <row r="15909" spans="9:16" x14ac:dyDescent="0.25">
      <c r="I15909" s="14"/>
      <c r="J15909" s="14"/>
      <c r="K15909" s="14"/>
      <c r="L15909" s="14"/>
      <c r="M15909" s="14"/>
      <c r="N15909" s="14"/>
      <c r="O15909" s="14"/>
      <c r="P15909" s="14"/>
    </row>
    <row r="15910" spans="9:16" x14ac:dyDescent="0.25">
      <c r="I15910" s="14"/>
      <c r="J15910" s="14"/>
      <c r="K15910" s="14"/>
      <c r="L15910" s="14"/>
      <c r="M15910" s="14"/>
      <c r="N15910" s="14"/>
      <c r="O15910" s="14"/>
      <c r="P15910" s="14"/>
    </row>
    <row r="15911" spans="9:16" x14ac:dyDescent="0.25">
      <c r="I15911" s="14"/>
      <c r="J15911" s="14"/>
      <c r="K15911" s="14"/>
      <c r="L15911" s="14"/>
      <c r="M15911" s="14"/>
      <c r="N15911" s="14"/>
      <c r="O15911" s="14"/>
      <c r="P15911" s="14"/>
    </row>
    <row r="15912" spans="9:16" x14ac:dyDescent="0.25">
      <c r="I15912" s="14"/>
      <c r="J15912" s="14"/>
      <c r="K15912" s="14"/>
      <c r="L15912" s="14"/>
      <c r="M15912" s="14"/>
      <c r="N15912" s="14"/>
      <c r="O15912" s="14"/>
      <c r="P15912" s="14"/>
    </row>
    <row r="15913" spans="9:16" x14ac:dyDescent="0.25">
      <c r="I15913" s="14"/>
      <c r="J15913" s="14"/>
      <c r="K15913" s="14"/>
      <c r="L15913" s="14"/>
      <c r="M15913" s="14"/>
      <c r="N15913" s="14"/>
      <c r="O15913" s="14"/>
      <c r="P15913" s="14"/>
    </row>
    <row r="15914" spans="9:16" x14ac:dyDescent="0.25">
      <c r="I15914" s="14"/>
      <c r="J15914" s="14"/>
      <c r="K15914" s="14"/>
      <c r="L15914" s="14"/>
      <c r="M15914" s="14"/>
      <c r="N15914" s="14"/>
      <c r="O15914" s="14"/>
      <c r="P15914" s="14"/>
    </row>
    <row r="15915" spans="9:16" x14ac:dyDescent="0.25">
      <c r="I15915" s="14"/>
      <c r="J15915" s="14"/>
      <c r="K15915" s="14"/>
      <c r="L15915" s="14"/>
      <c r="M15915" s="14"/>
      <c r="N15915" s="14"/>
      <c r="O15915" s="14"/>
      <c r="P15915" s="14"/>
    </row>
    <row r="15916" spans="9:16" x14ac:dyDescent="0.25">
      <c r="I15916" s="14"/>
      <c r="J15916" s="14"/>
      <c r="K15916" s="14"/>
      <c r="L15916" s="14"/>
      <c r="M15916" s="14"/>
      <c r="N15916" s="14"/>
      <c r="O15916" s="14"/>
      <c r="P15916" s="14"/>
    </row>
    <row r="15917" spans="9:16" x14ac:dyDescent="0.25">
      <c r="I15917" s="14"/>
      <c r="J15917" s="14"/>
      <c r="K15917" s="14"/>
      <c r="L15917" s="14"/>
      <c r="M15917" s="14"/>
      <c r="N15917" s="14"/>
      <c r="O15917" s="14"/>
      <c r="P15917" s="14"/>
    </row>
    <row r="15918" spans="9:16" x14ac:dyDescent="0.25">
      <c r="I15918" s="14"/>
      <c r="J15918" s="14"/>
      <c r="K15918" s="14"/>
      <c r="L15918" s="14"/>
      <c r="M15918" s="14"/>
      <c r="N15918" s="14"/>
      <c r="O15918" s="14"/>
      <c r="P15918" s="14"/>
    </row>
    <row r="15919" spans="9:16" x14ac:dyDescent="0.25">
      <c r="I15919" s="14"/>
      <c r="J15919" s="14"/>
      <c r="K15919" s="14"/>
      <c r="L15919" s="14"/>
      <c r="M15919" s="14"/>
      <c r="N15919" s="14"/>
      <c r="O15919" s="14"/>
      <c r="P15919" s="14"/>
    </row>
    <row r="15920" spans="9:16" x14ac:dyDescent="0.25">
      <c r="I15920" s="14"/>
      <c r="J15920" s="14"/>
      <c r="K15920" s="14"/>
      <c r="L15920" s="14"/>
      <c r="M15920" s="14"/>
      <c r="N15920" s="14"/>
      <c r="O15920" s="14"/>
      <c r="P15920" s="14"/>
    </row>
    <row r="15921" spans="9:16" x14ac:dyDescent="0.25">
      <c r="I15921" s="14"/>
      <c r="J15921" s="14"/>
      <c r="K15921" s="14"/>
      <c r="L15921" s="14"/>
      <c r="M15921" s="14"/>
      <c r="N15921" s="14"/>
      <c r="O15921" s="14"/>
      <c r="P15921" s="14"/>
    </row>
    <row r="15922" spans="9:16" x14ac:dyDescent="0.25">
      <c r="I15922" s="14"/>
      <c r="J15922" s="14"/>
      <c r="K15922" s="14"/>
      <c r="L15922" s="14"/>
      <c r="M15922" s="14"/>
      <c r="N15922" s="14"/>
      <c r="O15922" s="14"/>
      <c r="P15922" s="14"/>
    </row>
    <row r="15923" spans="9:16" x14ac:dyDescent="0.25">
      <c r="I15923" s="14"/>
      <c r="J15923" s="14"/>
      <c r="K15923" s="14"/>
      <c r="L15923" s="14"/>
      <c r="M15923" s="14"/>
      <c r="N15923" s="14"/>
      <c r="O15923" s="14"/>
      <c r="P15923" s="14"/>
    </row>
    <row r="15924" spans="9:16" x14ac:dyDescent="0.25">
      <c r="I15924" s="14"/>
      <c r="J15924" s="14"/>
      <c r="K15924" s="14"/>
      <c r="L15924" s="14"/>
      <c r="M15924" s="14"/>
      <c r="N15924" s="14"/>
      <c r="O15924" s="14"/>
      <c r="P15924" s="14"/>
    </row>
    <row r="15925" spans="9:16" x14ac:dyDescent="0.25">
      <c r="I15925" s="14"/>
      <c r="J15925" s="14"/>
      <c r="K15925" s="14"/>
      <c r="L15925" s="14"/>
      <c r="M15925" s="14"/>
      <c r="N15925" s="14"/>
      <c r="O15925" s="14"/>
      <c r="P15925" s="14"/>
    </row>
    <row r="15926" spans="9:16" x14ac:dyDescent="0.25">
      <c r="I15926" s="14"/>
      <c r="J15926" s="14"/>
      <c r="K15926" s="14"/>
      <c r="L15926" s="14"/>
      <c r="M15926" s="14"/>
      <c r="N15926" s="14"/>
      <c r="O15926" s="14"/>
      <c r="P15926" s="14"/>
    </row>
    <row r="15927" spans="9:16" x14ac:dyDescent="0.25">
      <c r="I15927" s="14"/>
      <c r="J15927" s="14"/>
      <c r="K15927" s="14"/>
      <c r="L15927" s="14"/>
      <c r="M15927" s="14"/>
      <c r="N15927" s="14"/>
      <c r="O15927" s="14"/>
      <c r="P15927" s="14"/>
    </row>
    <row r="15928" spans="9:16" x14ac:dyDescent="0.25">
      <c r="I15928" s="14"/>
      <c r="J15928" s="14"/>
      <c r="K15928" s="14"/>
      <c r="L15928" s="14"/>
      <c r="M15928" s="14"/>
      <c r="N15928" s="14"/>
      <c r="O15928" s="14"/>
      <c r="P15928" s="14"/>
    </row>
    <row r="15929" spans="9:16" x14ac:dyDescent="0.25">
      <c r="I15929" s="14"/>
      <c r="J15929" s="14"/>
      <c r="K15929" s="14"/>
      <c r="L15929" s="14"/>
      <c r="M15929" s="14"/>
      <c r="N15929" s="14"/>
      <c r="O15929" s="14"/>
      <c r="P15929" s="14"/>
    </row>
    <row r="15930" spans="9:16" x14ac:dyDescent="0.25">
      <c r="I15930" s="14"/>
      <c r="J15930" s="14"/>
      <c r="K15930" s="14"/>
      <c r="L15930" s="14"/>
      <c r="M15930" s="14"/>
      <c r="N15930" s="14"/>
      <c r="O15930" s="14"/>
      <c r="P15930" s="14"/>
    </row>
    <row r="15931" spans="9:16" x14ac:dyDescent="0.25">
      <c r="I15931" s="14"/>
      <c r="J15931" s="14"/>
      <c r="K15931" s="14"/>
      <c r="L15931" s="14"/>
      <c r="M15931" s="14"/>
      <c r="N15931" s="14"/>
      <c r="O15931" s="14"/>
      <c r="P15931" s="14"/>
    </row>
    <row r="15932" spans="9:16" x14ac:dyDescent="0.25">
      <c r="I15932" s="14"/>
      <c r="J15932" s="14"/>
      <c r="K15932" s="14"/>
      <c r="L15932" s="14"/>
      <c r="M15932" s="14"/>
      <c r="N15932" s="14"/>
      <c r="O15932" s="14"/>
      <c r="P15932" s="14"/>
    </row>
    <row r="15933" spans="9:16" x14ac:dyDescent="0.25">
      <c r="I15933" s="14"/>
      <c r="J15933" s="14"/>
      <c r="K15933" s="14"/>
      <c r="L15933" s="14"/>
      <c r="M15933" s="14"/>
      <c r="N15933" s="14"/>
      <c r="O15933" s="14"/>
      <c r="P15933" s="14"/>
    </row>
    <row r="15934" spans="9:16" x14ac:dyDescent="0.25">
      <c r="I15934" s="14"/>
      <c r="J15934" s="14"/>
      <c r="K15934" s="14"/>
      <c r="L15934" s="14"/>
      <c r="M15934" s="14"/>
      <c r="N15934" s="14"/>
      <c r="O15934" s="14"/>
      <c r="P15934" s="14"/>
    </row>
    <row r="15935" spans="9:16" x14ac:dyDescent="0.25">
      <c r="I15935" s="14"/>
      <c r="J15935" s="14"/>
      <c r="K15935" s="14"/>
      <c r="L15935" s="14"/>
      <c r="M15935" s="14"/>
      <c r="N15935" s="14"/>
      <c r="O15935" s="14"/>
      <c r="P15935" s="14"/>
    </row>
    <row r="15936" spans="9:16" x14ac:dyDescent="0.25">
      <c r="I15936" s="14"/>
      <c r="J15936" s="14"/>
      <c r="K15936" s="14"/>
      <c r="L15936" s="14"/>
      <c r="M15936" s="14"/>
      <c r="N15936" s="14"/>
      <c r="O15936" s="14"/>
      <c r="P15936" s="14"/>
    </row>
    <row r="15937" spans="9:16" x14ac:dyDescent="0.25">
      <c r="I15937" s="14"/>
      <c r="J15937" s="14"/>
      <c r="K15937" s="14"/>
      <c r="L15937" s="14"/>
      <c r="M15937" s="14"/>
      <c r="N15937" s="14"/>
      <c r="O15937" s="14"/>
      <c r="P15937" s="14"/>
    </row>
    <row r="15938" spans="9:16" x14ac:dyDescent="0.25">
      <c r="I15938" s="14"/>
      <c r="J15938" s="14"/>
      <c r="K15938" s="14"/>
      <c r="L15938" s="14"/>
      <c r="M15938" s="14"/>
      <c r="N15938" s="14"/>
      <c r="O15938" s="14"/>
      <c r="P15938" s="14"/>
    </row>
    <row r="15939" spans="9:16" x14ac:dyDescent="0.25">
      <c r="I15939" s="14"/>
      <c r="J15939" s="14"/>
      <c r="K15939" s="14"/>
      <c r="L15939" s="14"/>
      <c r="M15939" s="14"/>
      <c r="N15939" s="14"/>
      <c r="O15939" s="14"/>
      <c r="P15939" s="14"/>
    </row>
    <row r="15940" spans="9:16" x14ac:dyDescent="0.25">
      <c r="I15940" s="14"/>
      <c r="J15940" s="14"/>
      <c r="K15940" s="14"/>
      <c r="L15940" s="14"/>
      <c r="M15940" s="14"/>
      <c r="N15940" s="14"/>
      <c r="O15940" s="14"/>
      <c r="P15940" s="14"/>
    </row>
    <row r="15941" spans="9:16" x14ac:dyDescent="0.25">
      <c r="I15941" s="14"/>
      <c r="J15941" s="14"/>
      <c r="K15941" s="14"/>
      <c r="L15941" s="14"/>
      <c r="M15941" s="14"/>
      <c r="N15941" s="14"/>
      <c r="O15941" s="14"/>
      <c r="P15941" s="14"/>
    </row>
    <row r="15942" spans="9:16" x14ac:dyDescent="0.25">
      <c r="I15942" s="14"/>
      <c r="J15942" s="14"/>
      <c r="K15942" s="14"/>
      <c r="L15942" s="14"/>
      <c r="M15942" s="14"/>
      <c r="N15942" s="14"/>
      <c r="O15942" s="14"/>
      <c r="P15942" s="14"/>
    </row>
    <row r="15943" spans="9:16" x14ac:dyDescent="0.25">
      <c r="I15943" s="14"/>
      <c r="J15943" s="14"/>
      <c r="K15943" s="14"/>
      <c r="L15943" s="14"/>
      <c r="M15943" s="14"/>
      <c r="N15943" s="14"/>
      <c r="O15943" s="14"/>
      <c r="P15943" s="14"/>
    </row>
    <row r="15944" spans="9:16" x14ac:dyDescent="0.25">
      <c r="I15944" s="14"/>
      <c r="J15944" s="14"/>
      <c r="K15944" s="14"/>
      <c r="L15944" s="14"/>
      <c r="M15944" s="14"/>
      <c r="N15944" s="14"/>
      <c r="O15944" s="14"/>
      <c r="P15944" s="14"/>
    </row>
    <row r="15945" spans="9:16" x14ac:dyDescent="0.25">
      <c r="I15945" s="14"/>
      <c r="J15945" s="14"/>
      <c r="K15945" s="14"/>
      <c r="L15945" s="14"/>
      <c r="M15945" s="14"/>
      <c r="N15945" s="14"/>
      <c r="O15945" s="14"/>
      <c r="P15945" s="14"/>
    </row>
    <row r="15946" spans="9:16" x14ac:dyDescent="0.25">
      <c r="I15946" s="14"/>
      <c r="J15946" s="14"/>
      <c r="K15946" s="14"/>
      <c r="L15946" s="14"/>
      <c r="M15946" s="14"/>
      <c r="N15946" s="14"/>
      <c r="O15946" s="14"/>
      <c r="P15946" s="14"/>
    </row>
    <row r="15947" spans="9:16" x14ac:dyDescent="0.25">
      <c r="I15947" s="14"/>
      <c r="J15947" s="14"/>
      <c r="K15947" s="14"/>
      <c r="L15947" s="14"/>
      <c r="M15947" s="14"/>
      <c r="N15947" s="14"/>
      <c r="O15947" s="14"/>
      <c r="P15947" s="14"/>
    </row>
    <row r="15948" spans="9:16" x14ac:dyDescent="0.25">
      <c r="I15948" s="14"/>
      <c r="J15948" s="14"/>
      <c r="K15948" s="14"/>
      <c r="L15948" s="14"/>
      <c r="M15948" s="14"/>
      <c r="N15948" s="14"/>
      <c r="O15948" s="14"/>
      <c r="P15948" s="14"/>
    </row>
    <row r="15949" spans="9:16" x14ac:dyDescent="0.25">
      <c r="I15949" s="14"/>
      <c r="J15949" s="14"/>
      <c r="K15949" s="14"/>
      <c r="L15949" s="14"/>
      <c r="M15949" s="14"/>
      <c r="N15949" s="14"/>
      <c r="O15949" s="14"/>
      <c r="P15949" s="14"/>
    </row>
    <row r="15950" spans="9:16" x14ac:dyDescent="0.25">
      <c r="I15950" s="14"/>
      <c r="J15950" s="14"/>
      <c r="K15950" s="14"/>
      <c r="L15950" s="14"/>
      <c r="M15950" s="14"/>
      <c r="N15950" s="14"/>
      <c r="O15950" s="14"/>
      <c r="P15950" s="14"/>
    </row>
    <row r="15951" spans="9:16" x14ac:dyDescent="0.25">
      <c r="I15951" s="14"/>
      <c r="J15951" s="14"/>
      <c r="K15951" s="14"/>
      <c r="L15951" s="14"/>
      <c r="M15951" s="14"/>
      <c r="N15951" s="14"/>
      <c r="O15951" s="14"/>
      <c r="P15951" s="14"/>
    </row>
    <row r="15952" spans="9:16" x14ac:dyDescent="0.25">
      <c r="I15952" s="14"/>
      <c r="J15952" s="14"/>
      <c r="K15952" s="14"/>
      <c r="L15952" s="14"/>
      <c r="M15952" s="14"/>
      <c r="N15952" s="14"/>
      <c r="O15952" s="14"/>
      <c r="P15952" s="14"/>
    </row>
    <row r="15953" spans="9:16" x14ac:dyDescent="0.25">
      <c r="I15953" s="14"/>
      <c r="J15953" s="14"/>
      <c r="K15953" s="14"/>
      <c r="L15953" s="14"/>
      <c r="M15953" s="14"/>
      <c r="N15953" s="14"/>
      <c r="O15953" s="14"/>
      <c r="P15953" s="14"/>
    </row>
    <row r="15954" spans="9:16" x14ac:dyDescent="0.25">
      <c r="I15954" s="14"/>
      <c r="J15954" s="14"/>
      <c r="K15954" s="14"/>
      <c r="L15954" s="14"/>
      <c r="M15954" s="14"/>
      <c r="N15954" s="14"/>
      <c r="O15954" s="14"/>
      <c r="P15954" s="14"/>
    </row>
    <row r="15955" spans="9:16" x14ac:dyDescent="0.25">
      <c r="I15955" s="14"/>
      <c r="J15955" s="14"/>
      <c r="K15955" s="14"/>
      <c r="L15955" s="14"/>
      <c r="M15955" s="14"/>
      <c r="N15955" s="14"/>
      <c r="O15955" s="14"/>
      <c r="P15955" s="14"/>
    </row>
    <row r="15956" spans="9:16" x14ac:dyDescent="0.25">
      <c r="I15956" s="14"/>
      <c r="J15956" s="14"/>
      <c r="K15956" s="14"/>
      <c r="L15956" s="14"/>
      <c r="M15956" s="14"/>
      <c r="N15956" s="14"/>
      <c r="O15956" s="14"/>
      <c r="P15956" s="14"/>
    </row>
    <row r="15957" spans="9:16" x14ac:dyDescent="0.25">
      <c r="I15957" s="14"/>
      <c r="J15957" s="14"/>
      <c r="K15957" s="14"/>
      <c r="L15957" s="14"/>
      <c r="M15957" s="14"/>
      <c r="N15957" s="14"/>
      <c r="O15957" s="14"/>
      <c r="P15957" s="14"/>
    </row>
    <row r="15958" spans="9:16" x14ac:dyDescent="0.25">
      <c r="I15958" s="14"/>
      <c r="J15958" s="14"/>
      <c r="K15958" s="14"/>
      <c r="L15958" s="14"/>
      <c r="M15958" s="14"/>
      <c r="N15958" s="14"/>
      <c r="O15958" s="14"/>
      <c r="P15958" s="14"/>
    </row>
    <row r="15959" spans="9:16" x14ac:dyDescent="0.25">
      <c r="I15959" s="14"/>
      <c r="J15959" s="14"/>
      <c r="K15959" s="14"/>
      <c r="L15959" s="14"/>
      <c r="M15959" s="14"/>
      <c r="N15959" s="14"/>
      <c r="O15959" s="14"/>
      <c r="P15959" s="14"/>
    </row>
    <row r="15960" spans="9:16" x14ac:dyDescent="0.25">
      <c r="I15960" s="14"/>
      <c r="J15960" s="14"/>
      <c r="K15960" s="14"/>
      <c r="L15960" s="14"/>
      <c r="M15960" s="14"/>
      <c r="N15960" s="14"/>
      <c r="O15960" s="14"/>
      <c r="P15960" s="14"/>
    </row>
    <row r="15961" spans="9:16" x14ac:dyDescent="0.25">
      <c r="I15961" s="14"/>
      <c r="J15961" s="14"/>
      <c r="K15961" s="14"/>
      <c r="L15961" s="14"/>
      <c r="M15961" s="14"/>
      <c r="N15961" s="14"/>
      <c r="O15961" s="14"/>
      <c r="P15961" s="14"/>
    </row>
    <row r="15962" spans="9:16" x14ac:dyDescent="0.25">
      <c r="I15962" s="14"/>
      <c r="J15962" s="14"/>
      <c r="K15962" s="14"/>
      <c r="L15962" s="14"/>
      <c r="M15962" s="14"/>
      <c r="N15962" s="14"/>
      <c r="O15962" s="14"/>
      <c r="P15962" s="14"/>
    </row>
    <row r="15963" spans="9:16" x14ac:dyDescent="0.25">
      <c r="I15963" s="14"/>
      <c r="J15963" s="14"/>
      <c r="K15963" s="14"/>
      <c r="L15963" s="14"/>
      <c r="M15963" s="14"/>
      <c r="N15963" s="14"/>
      <c r="O15963" s="14"/>
      <c r="P15963" s="14"/>
    </row>
    <row r="15964" spans="9:16" x14ac:dyDescent="0.25">
      <c r="I15964" s="14"/>
      <c r="J15964" s="14"/>
      <c r="K15964" s="14"/>
      <c r="L15964" s="14"/>
      <c r="M15964" s="14"/>
      <c r="N15964" s="14"/>
      <c r="O15964" s="14"/>
      <c r="P15964" s="14"/>
    </row>
    <row r="15965" spans="9:16" x14ac:dyDescent="0.25">
      <c r="I15965" s="14"/>
      <c r="J15965" s="14"/>
      <c r="K15965" s="14"/>
      <c r="L15965" s="14"/>
      <c r="M15965" s="14"/>
      <c r="N15965" s="14"/>
      <c r="O15965" s="14"/>
      <c r="P15965" s="14"/>
    </row>
    <row r="15966" spans="9:16" x14ac:dyDescent="0.25">
      <c r="I15966" s="14"/>
      <c r="J15966" s="14"/>
      <c r="K15966" s="14"/>
      <c r="L15966" s="14"/>
      <c r="M15966" s="14"/>
      <c r="N15966" s="14"/>
      <c r="O15966" s="14"/>
      <c r="P15966" s="14"/>
    </row>
    <row r="15967" spans="9:16" x14ac:dyDescent="0.25">
      <c r="I15967" s="14"/>
      <c r="J15967" s="14"/>
      <c r="K15967" s="14"/>
      <c r="L15967" s="14"/>
      <c r="M15967" s="14"/>
      <c r="N15967" s="14"/>
      <c r="O15967" s="14"/>
      <c r="P15967" s="14"/>
    </row>
    <row r="15968" spans="9:16" x14ac:dyDescent="0.25">
      <c r="I15968" s="14"/>
      <c r="J15968" s="14"/>
      <c r="K15968" s="14"/>
      <c r="L15968" s="14"/>
      <c r="M15968" s="14"/>
      <c r="N15968" s="14"/>
      <c r="O15968" s="14"/>
      <c r="P15968" s="14"/>
    </row>
    <row r="15969" spans="9:16" x14ac:dyDescent="0.25">
      <c r="I15969" s="14"/>
      <c r="J15969" s="14"/>
      <c r="K15969" s="14"/>
      <c r="L15969" s="14"/>
      <c r="M15969" s="14"/>
      <c r="N15969" s="14"/>
      <c r="O15969" s="14"/>
      <c r="P15969" s="14"/>
    </row>
    <row r="15970" spans="9:16" x14ac:dyDescent="0.25">
      <c r="I15970" s="14"/>
      <c r="J15970" s="14"/>
      <c r="K15970" s="14"/>
      <c r="L15970" s="14"/>
      <c r="M15970" s="14"/>
      <c r="N15970" s="14"/>
      <c r="O15970" s="14"/>
      <c r="P15970" s="14"/>
    </row>
    <row r="15971" spans="9:16" x14ac:dyDescent="0.25">
      <c r="I15971" s="14"/>
      <c r="J15971" s="14"/>
      <c r="K15971" s="14"/>
      <c r="L15971" s="14"/>
      <c r="M15971" s="14"/>
      <c r="N15971" s="14"/>
      <c r="O15971" s="14"/>
      <c r="P15971" s="14"/>
    </row>
    <row r="15972" spans="9:16" x14ac:dyDescent="0.25">
      <c r="I15972" s="14"/>
      <c r="J15972" s="14"/>
      <c r="K15972" s="14"/>
      <c r="L15972" s="14"/>
      <c r="M15972" s="14"/>
      <c r="N15972" s="14"/>
      <c r="O15972" s="14"/>
      <c r="P15972" s="14"/>
    </row>
    <row r="15973" spans="9:16" x14ac:dyDescent="0.25">
      <c r="I15973" s="14"/>
      <c r="J15973" s="14"/>
      <c r="K15973" s="14"/>
      <c r="L15973" s="14"/>
      <c r="M15973" s="14"/>
      <c r="N15973" s="14"/>
      <c r="O15973" s="14"/>
      <c r="P15973" s="14"/>
    </row>
    <row r="15974" spans="9:16" x14ac:dyDescent="0.25">
      <c r="I15974" s="14"/>
      <c r="J15974" s="14"/>
      <c r="K15974" s="14"/>
      <c r="L15974" s="14"/>
      <c r="M15974" s="14"/>
      <c r="N15974" s="14"/>
      <c r="O15974" s="14"/>
      <c r="P15974" s="14"/>
    </row>
    <row r="15975" spans="9:16" x14ac:dyDescent="0.25">
      <c r="I15975" s="14"/>
      <c r="J15975" s="14"/>
      <c r="K15975" s="14"/>
      <c r="L15975" s="14"/>
      <c r="M15975" s="14"/>
      <c r="N15975" s="14"/>
      <c r="O15975" s="14"/>
      <c r="P15975" s="14"/>
    </row>
    <row r="15976" spans="9:16" x14ac:dyDescent="0.25">
      <c r="I15976" s="14"/>
      <c r="J15976" s="14"/>
      <c r="K15976" s="14"/>
      <c r="L15976" s="14"/>
      <c r="M15976" s="14"/>
      <c r="N15976" s="14"/>
      <c r="O15976" s="14"/>
      <c r="P15976" s="14"/>
    </row>
    <row r="15977" spans="9:16" x14ac:dyDescent="0.25">
      <c r="I15977" s="14"/>
      <c r="J15977" s="14"/>
      <c r="K15977" s="14"/>
      <c r="L15977" s="14"/>
      <c r="M15977" s="14"/>
      <c r="N15977" s="14"/>
      <c r="O15977" s="14"/>
      <c r="P15977" s="14"/>
    </row>
    <row r="15978" spans="9:16" x14ac:dyDescent="0.25">
      <c r="I15978" s="14"/>
      <c r="J15978" s="14"/>
      <c r="K15978" s="14"/>
      <c r="L15978" s="14"/>
      <c r="M15978" s="14"/>
      <c r="N15978" s="14"/>
      <c r="O15978" s="14"/>
      <c r="P15978" s="14"/>
    </row>
    <row r="15979" spans="9:16" x14ac:dyDescent="0.25">
      <c r="I15979" s="14"/>
      <c r="J15979" s="14"/>
      <c r="K15979" s="14"/>
      <c r="L15979" s="14"/>
      <c r="M15979" s="14"/>
      <c r="N15979" s="14"/>
      <c r="O15979" s="14"/>
      <c r="P15979" s="14"/>
    </row>
    <row r="15980" spans="9:16" x14ac:dyDescent="0.25">
      <c r="I15980" s="14"/>
      <c r="J15980" s="14"/>
      <c r="K15980" s="14"/>
      <c r="L15980" s="14"/>
      <c r="M15980" s="14"/>
      <c r="N15980" s="14"/>
      <c r="O15980" s="14"/>
      <c r="P15980" s="14"/>
    </row>
    <row r="15981" spans="9:16" x14ac:dyDescent="0.25">
      <c r="I15981" s="14"/>
      <c r="J15981" s="14"/>
      <c r="K15981" s="14"/>
      <c r="L15981" s="14"/>
      <c r="M15981" s="14"/>
      <c r="N15981" s="14"/>
      <c r="O15981" s="14"/>
      <c r="P15981" s="14"/>
    </row>
    <row r="15982" spans="9:16" x14ac:dyDescent="0.25">
      <c r="I15982" s="14"/>
      <c r="J15982" s="14"/>
      <c r="K15982" s="14"/>
      <c r="L15982" s="14"/>
      <c r="M15982" s="14"/>
      <c r="N15982" s="14"/>
      <c r="O15982" s="14"/>
      <c r="P15982" s="14"/>
    </row>
    <row r="15983" spans="9:16" x14ac:dyDescent="0.25">
      <c r="I15983" s="14"/>
      <c r="J15983" s="14"/>
      <c r="K15983" s="14"/>
      <c r="L15983" s="14"/>
      <c r="M15983" s="14"/>
      <c r="N15983" s="14"/>
      <c r="O15983" s="14"/>
      <c r="P15983" s="14"/>
    </row>
    <row r="15984" spans="9:16" x14ac:dyDescent="0.25">
      <c r="I15984" s="14"/>
      <c r="J15984" s="14"/>
      <c r="K15984" s="14"/>
      <c r="L15984" s="14"/>
      <c r="M15984" s="14"/>
      <c r="N15984" s="14"/>
      <c r="O15984" s="14"/>
      <c r="P15984" s="14"/>
    </row>
    <row r="15985" spans="9:16" x14ac:dyDescent="0.25">
      <c r="I15985" s="14"/>
      <c r="J15985" s="14"/>
      <c r="K15985" s="14"/>
      <c r="L15985" s="14"/>
      <c r="M15985" s="14"/>
      <c r="N15985" s="14"/>
      <c r="O15985" s="14"/>
      <c r="P15985" s="14"/>
    </row>
    <row r="15986" spans="9:16" x14ac:dyDescent="0.25">
      <c r="I15986" s="14"/>
      <c r="J15986" s="14"/>
      <c r="K15986" s="14"/>
      <c r="L15986" s="14"/>
      <c r="M15986" s="14"/>
      <c r="N15986" s="14"/>
      <c r="O15986" s="14"/>
      <c r="P15986" s="14"/>
    </row>
    <row r="15987" spans="9:16" x14ac:dyDescent="0.25">
      <c r="I15987" s="14"/>
      <c r="J15987" s="14"/>
      <c r="K15987" s="14"/>
      <c r="L15987" s="14"/>
      <c r="M15987" s="14"/>
      <c r="N15987" s="14"/>
      <c r="O15987" s="14"/>
      <c r="P15987" s="14"/>
    </row>
    <row r="15988" spans="9:16" x14ac:dyDescent="0.25">
      <c r="I15988" s="14"/>
      <c r="J15988" s="14"/>
      <c r="K15988" s="14"/>
      <c r="L15988" s="14"/>
      <c r="M15988" s="14"/>
      <c r="N15988" s="14"/>
      <c r="O15988" s="14"/>
      <c r="P15988" s="14"/>
    </row>
    <row r="15989" spans="9:16" x14ac:dyDescent="0.25">
      <c r="I15989" s="14"/>
      <c r="J15989" s="14"/>
      <c r="K15989" s="14"/>
      <c r="L15989" s="14"/>
      <c r="M15989" s="14"/>
      <c r="N15989" s="14"/>
      <c r="O15989" s="14"/>
      <c r="P15989" s="14"/>
    </row>
    <row r="15990" spans="9:16" x14ac:dyDescent="0.25">
      <c r="I15990" s="14"/>
      <c r="J15990" s="14"/>
      <c r="K15990" s="14"/>
      <c r="L15990" s="14"/>
      <c r="M15990" s="14"/>
      <c r="N15990" s="14"/>
      <c r="O15990" s="14"/>
      <c r="P15990" s="14"/>
    </row>
    <row r="15991" spans="9:16" x14ac:dyDescent="0.25">
      <c r="I15991" s="14"/>
      <c r="J15991" s="14"/>
      <c r="K15991" s="14"/>
      <c r="L15991" s="14"/>
      <c r="M15991" s="14"/>
      <c r="N15991" s="14"/>
      <c r="O15991" s="14"/>
      <c r="P15991" s="14"/>
    </row>
    <row r="15992" spans="9:16" x14ac:dyDescent="0.25">
      <c r="I15992" s="14"/>
      <c r="J15992" s="14"/>
      <c r="K15992" s="14"/>
      <c r="L15992" s="14"/>
      <c r="M15992" s="14"/>
      <c r="N15992" s="14"/>
      <c r="O15992" s="14"/>
      <c r="P15992" s="14"/>
    </row>
    <row r="15993" spans="9:16" x14ac:dyDescent="0.25">
      <c r="I15993" s="14"/>
      <c r="J15993" s="14"/>
      <c r="K15993" s="14"/>
      <c r="L15993" s="14"/>
      <c r="M15993" s="14"/>
      <c r="N15993" s="14"/>
      <c r="O15993" s="14"/>
      <c r="P15993" s="14"/>
    </row>
    <row r="15994" spans="9:16" x14ac:dyDescent="0.25">
      <c r="I15994" s="14"/>
      <c r="J15994" s="14"/>
      <c r="K15994" s="14"/>
      <c r="L15994" s="14"/>
      <c r="M15994" s="14"/>
      <c r="N15994" s="14"/>
      <c r="O15994" s="14"/>
      <c r="P15994" s="14"/>
    </row>
    <row r="15995" spans="9:16" x14ac:dyDescent="0.25">
      <c r="I15995" s="14"/>
      <c r="J15995" s="14"/>
      <c r="K15995" s="14"/>
      <c r="L15995" s="14"/>
      <c r="M15995" s="14"/>
      <c r="N15995" s="14"/>
      <c r="O15995" s="14"/>
      <c r="P15995" s="14"/>
    </row>
    <row r="15996" spans="9:16" x14ac:dyDescent="0.25">
      <c r="I15996" s="14"/>
      <c r="J15996" s="14"/>
      <c r="K15996" s="14"/>
      <c r="L15996" s="14"/>
      <c r="M15996" s="14"/>
      <c r="N15996" s="14"/>
      <c r="O15996" s="14"/>
      <c r="P15996" s="14"/>
    </row>
    <row r="15997" spans="9:16" x14ac:dyDescent="0.25">
      <c r="I15997" s="14"/>
      <c r="J15997" s="14"/>
      <c r="K15997" s="14"/>
      <c r="L15997" s="14"/>
      <c r="M15997" s="14"/>
      <c r="N15997" s="14"/>
      <c r="O15997" s="14"/>
      <c r="P15997" s="14"/>
    </row>
    <row r="15998" spans="9:16" x14ac:dyDescent="0.25">
      <c r="I15998" s="14"/>
      <c r="J15998" s="14"/>
      <c r="K15998" s="14"/>
      <c r="L15998" s="14"/>
      <c r="M15998" s="14"/>
      <c r="N15998" s="14"/>
      <c r="O15998" s="14"/>
      <c r="P15998" s="14"/>
    </row>
    <row r="15999" spans="9:16" x14ac:dyDescent="0.25">
      <c r="I15999" s="14"/>
      <c r="J15999" s="14"/>
      <c r="K15999" s="14"/>
      <c r="L15999" s="14"/>
      <c r="M15999" s="14"/>
      <c r="N15999" s="14"/>
      <c r="O15999" s="14"/>
      <c r="P15999" s="14"/>
    </row>
    <row r="16000" spans="9:16" x14ac:dyDescent="0.25">
      <c r="I16000" s="14"/>
      <c r="J16000" s="14"/>
      <c r="K16000" s="14"/>
      <c r="L16000" s="14"/>
      <c r="M16000" s="14"/>
      <c r="N16000" s="14"/>
      <c r="O16000" s="14"/>
      <c r="P16000" s="14"/>
    </row>
    <row r="16001" spans="9:16" x14ac:dyDescent="0.25">
      <c r="I16001" s="14"/>
      <c r="J16001" s="14"/>
      <c r="K16001" s="14"/>
      <c r="L16001" s="14"/>
      <c r="M16001" s="14"/>
      <c r="N16001" s="14"/>
      <c r="O16001" s="14"/>
      <c r="P16001" s="14"/>
    </row>
    <row r="16002" spans="9:16" x14ac:dyDescent="0.25">
      <c r="I16002" s="14"/>
      <c r="J16002" s="14"/>
      <c r="K16002" s="14"/>
      <c r="L16002" s="14"/>
      <c r="M16002" s="14"/>
      <c r="N16002" s="14"/>
      <c r="O16002" s="14"/>
      <c r="P16002" s="14"/>
    </row>
    <row r="16003" spans="9:16" x14ac:dyDescent="0.25">
      <c r="I16003" s="14"/>
      <c r="J16003" s="14"/>
      <c r="K16003" s="14"/>
      <c r="L16003" s="14"/>
      <c r="M16003" s="14"/>
      <c r="N16003" s="14"/>
      <c r="O16003" s="14"/>
      <c r="P16003" s="14"/>
    </row>
    <row r="16004" spans="9:16" x14ac:dyDescent="0.25">
      <c r="I16004" s="14"/>
      <c r="J16004" s="14"/>
      <c r="K16004" s="14"/>
      <c r="L16004" s="14"/>
      <c r="M16004" s="14"/>
      <c r="N16004" s="14"/>
      <c r="O16004" s="14"/>
      <c r="P16004" s="14"/>
    </row>
    <row r="16005" spans="9:16" x14ac:dyDescent="0.25">
      <c r="I16005" s="14"/>
      <c r="J16005" s="14"/>
      <c r="K16005" s="14"/>
      <c r="L16005" s="14"/>
      <c r="M16005" s="14"/>
      <c r="N16005" s="14"/>
      <c r="O16005" s="14"/>
      <c r="P16005" s="14"/>
    </row>
    <row r="16006" spans="9:16" x14ac:dyDescent="0.25">
      <c r="I16006" s="14"/>
      <c r="J16006" s="14"/>
      <c r="K16006" s="14"/>
      <c r="L16006" s="14"/>
      <c r="M16006" s="14"/>
      <c r="N16006" s="14"/>
      <c r="O16006" s="14"/>
      <c r="P16006" s="14"/>
    </row>
    <row r="16007" spans="9:16" x14ac:dyDescent="0.25">
      <c r="I16007" s="14"/>
      <c r="J16007" s="14"/>
      <c r="K16007" s="14"/>
      <c r="L16007" s="14"/>
      <c r="M16007" s="14"/>
      <c r="N16007" s="14"/>
      <c r="O16007" s="14"/>
      <c r="P16007" s="14"/>
    </row>
    <row r="16008" spans="9:16" x14ac:dyDescent="0.25">
      <c r="I16008" s="14"/>
      <c r="J16008" s="14"/>
      <c r="K16008" s="14"/>
      <c r="L16008" s="14"/>
      <c r="M16008" s="14"/>
      <c r="N16008" s="14"/>
      <c r="O16008" s="14"/>
      <c r="P16008" s="14"/>
    </row>
    <row r="16009" spans="9:16" x14ac:dyDescent="0.25">
      <c r="I16009" s="14"/>
      <c r="J16009" s="14"/>
      <c r="K16009" s="14"/>
      <c r="L16009" s="14"/>
      <c r="M16009" s="14"/>
      <c r="N16009" s="14"/>
      <c r="O16009" s="14"/>
      <c r="P16009" s="14"/>
    </row>
    <row r="16010" spans="9:16" x14ac:dyDescent="0.25">
      <c r="I16010" s="14"/>
      <c r="J16010" s="14"/>
      <c r="K16010" s="14"/>
      <c r="L16010" s="14"/>
      <c r="M16010" s="14"/>
      <c r="N16010" s="14"/>
      <c r="O16010" s="14"/>
      <c r="P16010" s="14"/>
    </row>
    <row r="16011" spans="9:16" x14ac:dyDescent="0.25">
      <c r="I16011" s="14"/>
      <c r="J16011" s="14"/>
      <c r="K16011" s="14"/>
      <c r="L16011" s="14"/>
      <c r="M16011" s="14"/>
      <c r="N16011" s="14"/>
      <c r="O16011" s="14"/>
      <c r="P16011" s="14"/>
    </row>
    <row r="16012" spans="9:16" x14ac:dyDescent="0.25">
      <c r="I16012" s="14"/>
      <c r="J16012" s="14"/>
      <c r="K16012" s="14"/>
      <c r="L16012" s="14"/>
      <c r="M16012" s="14"/>
      <c r="N16012" s="14"/>
      <c r="O16012" s="14"/>
      <c r="P16012" s="14"/>
    </row>
    <row r="16013" spans="9:16" x14ac:dyDescent="0.25">
      <c r="I16013" s="14"/>
      <c r="J16013" s="14"/>
      <c r="K16013" s="14"/>
      <c r="L16013" s="14"/>
      <c r="M16013" s="14"/>
      <c r="N16013" s="14"/>
      <c r="O16013" s="14"/>
      <c r="P16013" s="14"/>
    </row>
    <row r="16014" spans="9:16" x14ac:dyDescent="0.25">
      <c r="I16014" s="14"/>
      <c r="J16014" s="14"/>
      <c r="K16014" s="14"/>
      <c r="L16014" s="14"/>
      <c r="M16014" s="14"/>
      <c r="N16014" s="14"/>
      <c r="O16014" s="14"/>
      <c r="P16014" s="14"/>
    </row>
    <row r="16015" spans="9:16" x14ac:dyDescent="0.25">
      <c r="I16015" s="14"/>
      <c r="J16015" s="14"/>
      <c r="K16015" s="14"/>
      <c r="L16015" s="14"/>
      <c r="M16015" s="14"/>
      <c r="N16015" s="14"/>
      <c r="O16015" s="14"/>
      <c r="P16015" s="14"/>
    </row>
    <row r="16016" spans="9:16" x14ac:dyDescent="0.25">
      <c r="I16016" s="14"/>
      <c r="J16016" s="14"/>
      <c r="K16016" s="14"/>
      <c r="L16016" s="14"/>
      <c r="M16016" s="14"/>
      <c r="N16016" s="14"/>
      <c r="O16016" s="14"/>
      <c r="P16016" s="14"/>
    </row>
    <row r="16017" spans="9:16" x14ac:dyDescent="0.25">
      <c r="I16017" s="14"/>
      <c r="J16017" s="14"/>
      <c r="K16017" s="14"/>
      <c r="L16017" s="14"/>
      <c r="M16017" s="14"/>
      <c r="N16017" s="14"/>
      <c r="O16017" s="14"/>
      <c r="P16017" s="14"/>
    </row>
    <row r="16018" spans="9:16" x14ac:dyDescent="0.25">
      <c r="I16018" s="14"/>
      <c r="J16018" s="14"/>
      <c r="K16018" s="14"/>
      <c r="L16018" s="14"/>
      <c r="M16018" s="14"/>
      <c r="N16018" s="14"/>
      <c r="O16018" s="14"/>
      <c r="P16018" s="14"/>
    </row>
    <row r="16019" spans="9:16" x14ac:dyDescent="0.25">
      <c r="I16019" s="14"/>
      <c r="J16019" s="14"/>
      <c r="K16019" s="14"/>
      <c r="L16019" s="14"/>
      <c r="M16019" s="14"/>
      <c r="N16019" s="14"/>
      <c r="O16019" s="14"/>
      <c r="P16019" s="14"/>
    </row>
    <row r="16020" spans="9:16" x14ac:dyDescent="0.25">
      <c r="I16020" s="14"/>
      <c r="J16020" s="14"/>
      <c r="K16020" s="14"/>
      <c r="L16020" s="14"/>
      <c r="M16020" s="14"/>
      <c r="N16020" s="14"/>
      <c r="O16020" s="14"/>
      <c r="P16020" s="14"/>
    </row>
    <row r="16021" spans="9:16" x14ac:dyDescent="0.25">
      <c r="I16021" s="14"/>
      <c r="J16021" s="14"/>
      <c r="K16021" s="14"/>
      <c r="L16021" s="14"/>
      <c r="M16021" s="14"/>
      <c r="N16021" s="14"/>
      <c r="O16021" s="14"/>
      <c r="P16021" s="14"/>
    </row>
    <row r="16022" spans="9:16" x14ac:dyDescent="0.25">
      <c r="I16022" s="14"/>
      <c r="J16022" s="14"/>
      <c r="K16022" s="14"/>
      <c r="L16022" s="14"/>
      <c r="M16022" s="14"/>
      <c r="N16022" s="14"/>
      <c r="O16022" s="14"/>
      <c r="P16022" s="14"/>
    </row>
    <row r="16023" spans="9:16" x14ac:dyDescent="0.25">
      <c r="I16023" s="14"/>
      <c r="J16023" s="14"/>
      <c r="K16023" s="14"/>
      <c r="L16023" s="14"/>
      <c r="M16023" s="14"/>
      <c r="N16023" s="14"/>
      <c r="O16023" s="14"/>
      <c r="P16023" s="14"/>
    </row>
    <row r="16024" spans="9:16" x14ac:dyDescent="0.25">
      <c r="I16024" s="14"/>
      <c r="J16024" s="14"/>
      <c r="K16024" s="14"/>
      <c r="L16024" s="14"/>
      <c r="M16024" s="14"/>
      <c r="N16024" s="14"/>
      <c r="O16024" s="14"/>
      <c r="P16024" s="14"/>
    </row>
    <row r="16025" spans="9:16" x14ac:dyDescent="0.25">
      <c r="I16025" s="14"/>
      <c r="J16025" s="14"/>
      <c r="K16025" s="14"/>
      <c r="L16025" s="14"/>
      <c r="M16025" s="14"/>
      <c r="N16025" s="14"/>
      <c r="O16025" s="14"/>
      <c r="P16025" s="14"/>
    </row>
    <row r="16026" spans="9:16" x14ac:dyDescent="0.25">
      <c r="I16026" s="14"/>
      <c r="J16026" s="14"/>
      <c r="K16026" s="14"/>
      <c r="L16026" s="14"/>
      <c r="M16026" s="14"/>
      <c r="N16026" s="14"/>
      <c r="O16026" s="14"/>
      <c r="P16026" s="14"/>
    </row>
    <row r="16027" spans="9:16" x14ac:dyDescent="0.25">
      <c r="I16027" s="14"/>
      <c r="J16027" s="14"/>
      <c r="K16027" s="14"/>
      <c r="L16027" s="14"/>
      <c r="M16027" s="14"/>
      <c r="N16027" s="14"/>
      <c r="O16027" s="14"/>
      <c r="P16027" s="14"/>
    </row>
    <row r="16028" spans="9:16" x14ac:dyDescent="0.25">
      <c r="I16028" s="14"/>
      <c r="J16028" s="14"/>
      <c r="K16028" s="14"/>
      <c r="L16028" s="14"/>
      <c r="M16028" s="14"/>
      <c r="N16028" s="14"/>
      <c r="O16028" s="14"/>
      <c r="P16028" s="14"/>
    </row>
    <row r="16029" spans="9:16" x14ac:dyDescent="0.25">
      <c r="I16029" s="14"/>
      <c r="J16029" s="14"/>
      <c r="K16029" s="14"/>
      <c r="L16029" s="14"/>
      <c r="M16029" s="14"/>
      <c r="N16029" s="14"/>
      <c r="O16029" s="14"/>
      <c r="P16029" s="14"/>
    </row>
    <row r="16030" spans="9:16" x14ac:dyDescent="0.25">
      <c r="I16030" s="14"/>
      <c r="J16030" s="14"/>
      <c r="K16030" s="14"/>
      <c r="L16030" s="14"/>
      <c r="M16030" s="14"/>
      <c r="N16030" s="14"/>
      <c r="O16030" s="14"/>
      <c r="P16030" s="14"/>
    </row>
    <row r="16031" spans="9:16" x14ac:dyDescent="0.25">
      <c r="I16031" s="14"/>
      <c r="J16031" s="14"/>
      <c r="K16031" s="14"/>
      <c r="L16031" s="14"/>
      <c r="M16031" s="14"/>
      <c r="N16031" s="14"/>
      <c r="O16031" s="14"/>
      <c r="P16031" s="14"/>
    </row>
    <row r="16032" spans="9:16" x14ac:dyDescent="0.25">
      <c r="I16032" s="14"/>
      <c r="J16032" s="14"/>
      <c r="K16032" s="14"/>
      <c r="L16032" s="14"/>
      <c r="M16032" s="14"/>
      <c r="N16032" s="14"/>
      <c r="O16032" s="14"/>
      <c r="P16032" s="14"/>
    </row>
    <row r="16033" spans="9:16" x14ac:dyDescent="0.25">
      <c r="I16033" s="14"/>
      <c r="J16033" s="14"/>
      <c r="K16033" s="14"/>
      <c r="L16033" s="14"/>
      <c r="M16033" s="14"/>
      <c r="N16033" s="14"/>
      <c r="O16033" s="14"/>
      <c r="P16033" s="14"/>
    </row>
    <row r="16034" spans="9:16" x14ac:dyDescent="0.25">
      <c r="I16034" s="14"/>
      <c r="J16034" s="14"/>
      <c r="K16034" s="14"/>
      <c r="L16034" s="14"/>
      <c r="M16034" s="14"/>
      <c r="N16034" s="14"/>
      <c r="O16034" s="14"/>
      <c r="P16034" s="14"/>
    </row>
    <row r="16035" spans="9:16" x14ac:dyDescent="0.25">
      <c r="I16035" s="14"/>
      <c r="J16035" s="14"/>
      <c r="K16035" s="14"/>
      <c r="L16035" s="14"/>
      <c r="M16035" s="14"/>
      <c r="N16035" s="14"/>
      <c r="O16035" s="14"/>
      <c r="P16035" s="14"/>
    </row>
    <row r="16036" spans="9:16" x14ac:dyDescent="0.25">
      <c r="I16036" s="14"/>
      <c r="J16036" s="14"/>
      <c r="K16036" s="14"/>
      <c r="L16036" s="14"/>
      <c r="M16036" s="14"/>
      <c r="N16036" s="14"/>
      <c r="O16036" s="14"/>
      <c r="P16036" s="14"/>
    </row>
    <row r="16037" spans="9:16" x14ac:dyDescent="0.25">
      <c r="I16037" s="14"/>
      <c r="J16037" s="14"/>
      <c r="K16037" s="14"/>
      <c r="L16037" s="14"/>
      <c r="M16037" s="14"/>
      <c r="N16037" s="14"/>
      <c r="O16037" s="14"/>
      <c r="P16037" s="14"/>
    </row>
    <row r="16038" spans="9:16" x14ac:dyDescent="0.25">
      <c r="I16038" s="14"/>
      <c r="J16038" s="14"/>
      <c r="K16038" s="14"/>
      <c r="L16038" s="14"/>
      <c r="M16038" s="14"/>
      <c r="N16038" s="14"/>
      <c r="O16038" s="14"/>
      <c r="P16038" s="14"/>
    </row>
    <row r="16039" spans="9:16" x14ac:dyDescent="0.25">
      <c r="I16039" s="14"/>
      <c r="J16039" s="14"/>
      <c r="K16039" s="14"/>
      <c r="L16039" s="14"/>
      <c r="M16039" s="14"/>
      <c r="N16039" s="14"/>
      <c r="O16039" s="14"/>
      <c r="P16039" s="14"/>
    </row>
    <row r="16040" spans="9:16" x14ac:dyDescent="0.25">
      <c r="I16040" s="14"/>
      <c r="J16040" s="14"/>
      <c r="K16040" s="14"/>
      <c r="L16040" s="14"/>
      <c r="M16040" s="14"/>
      <c r="N16040" s="14"/>
      <c r="O16040" s="14"/>
      <c r="P16040" s="14"/>
    </row>
    <row r="16041" spans="9:16" x14ac:dyDescent="0.25">
      <c r="I16041" s="14"/>
      <c r="J16041" s="14"/>
      <c r="K16041" s="14"/>
      <c r="L16041" s="14"/>
      <c r="M16041" s="14"/>
      <c r="N16041" s="14"/>
      <c r="O16041" s="14"/>
      <c r="P16041" s="14"/>
    </row>
    <row r="16042" spans="9:16" x14ac:dyDescent="0.25">
      <c r="I16042" s="14"/>
      <c r="J16042" s="14"/>
      <c r="K16042" s="14"/>
      <c r="L16042" s="14"/>
      <c r="M16042" s="14"/>
      <c r="N16042" s="14"/>
      <c r="O16042" s="14"/>
      <c r="P16042" s="14"/>
    </row>
    <row r="16043" spans="9:16" x14ac:dyDescent="0.25">
      <c r="I16043" s="14"/>
      <c r="J16043" s="14"/>
      <c r="K16043" s="14"/>
      <c r="L16043" s="14"/>
      <c r="M16043" s="14"/>
      <c r="N16043" s="14"/>
      <c r="O16043" s="14"/>
      <c r="P16043" s="14"/>
    </row>
    <row r="16044" spans="9:16" x14ac:dyDescent="0.25">
      <c r="I16044" s="14"/>
      <c r="J16044" s="14"/>
      <c r="K16044" s="14"/>
      <c r="L16044" s="14"/>
      <c r="M16044" s="14"/>
      <c r="N16044" s="14"/>
      <c r="O16044" s="14"/>
      <c r="P16044" s="14"/>
    </row>
    <row r="16045" spans="9:16" x14ac:dyDescent="0.25">
      <c r="I16045" s="14"/>
      <c r="J16045" s="14"/>
      <c r="K16045" s="14"/>
      <c r="L16045" s="14"/>
      <c r="M16045" s="14"/>
      <c r="N16045" s="14"/>
      <c r="O16045" s="14"/>
      <c r="P16045" s="14"/>
    </row>
    <row r="16046" spans="9:16" x14ac:dyDescent="0.25">
      <c r="I16046" s="14"/>
      <c r="J16046" s="14"/>
      <c r="K16046" s="14"/>
      <c r="L16046" s="14"/>
      <c r="M16046" s="14"/>
      <c r="N16046" s="14"/>
      <c r="O16046" s="14"/>
      <c r="P16046" s="14"/>
    </row>
    <row r="16047" spans="9:16" x14ac:dyDescent="0.25">
      <c r="I16047" s="14"/>
      <c r="J16047" s="14"/>
      <c r="K16047" s="14"/>
      <c r="L16047" s="14"/>
      <c r="M16047" s="14"/>
      <c r="N16047" s="14"/>
      <c r="O16047" s="14"/>
      <c r="P16047" s="14"/>
    </row>
    <row r="16048" spans="9:16" x14ac:dyDescent="0.25">
      <c r="I16048" s="14"/>
      <c r="J16048" s="14"/>
      <c r="K16048" s="14"/>
      <c r="L16048" s="14"/>
      <c r="M16048" s="14"/>
      <c r="N16048" s="14"/>
      <c r="O16048" s="14"/>
      <c r="P16048" s="14"/>
    </row>
    <row r="16049" spans="9:16" x14ac:dyDescent="0.25">
      <c r="I16049" s="14"/>
      <c r="J16049" s="14"/>
      <c r="K16049" s="14"/>
      <c r="L16049" s="14"/>
      <c r="M16049" s="14"/>
      <c r="N16049" s="14"/>
      <c r="O16049" s="14"/>
      <c r="P16049" s="14"/>
    </row>
    <row r="16050" spans="9:16" x14ac:dyDescent="0.25">
      <c r="I16050" s="14"/>
      <c r="J16050" s="14"/>
      <c r="K16050" s="14"/>
      <c r="L16050" s="14"/>
      <c r="M16050" s="14"/>
      <c r="N16050" s="14"/>
      <c r="O16050" s="14"/>
      <c r="P16050" s="14"/>
    </row>
    <row r="16051" spans="9:16" x14ac:dyDescent="0.25">
      <c r="I16051" s="14"/>
      <c r="J16051" s="14"/>
      <c r="K16051" s="14"/>
      <c r="L16051" s="14"/>
      <c r="M16051" s="14"/>
      <c r="N16051" s="14"/>
      <c r="O16051" s="14"/>
      <c r="P16051" s="14"/>
    </row>
    <row r="16052" spans="9:16" x14ac:dyDescent="0.25">
      <c r="I16052" s="14"/>
      <c r="J16052" s="14"/>
      <c r="K16052" s="14"/>
      <c r="L16052" s="14"/>
      <c r="M16052" s="14"/>
      <c r="N16052" s="14"/>
      <c r="O16052" s="14"/>
      <c r="P16052" s="14"/>
    </row>
    <row r="16053" spans="9:16" x14ac:dyDescent="0.25">
      <c r="I16053" s="14"/>
      <c r="J16053" s="14"/>
      <c r="K16053" s="14"/>
      <c r="L16053" s="14"/>
      <c r="M16053" s="14"/>
      <c r="N16053" s="14"/>
      <c r="O16053" s="14"/>
      <c r="P16053" s="14"/>
    </row>
    <row r="16054" spans="9:16" x14ac:dyDescent="0.25">
      <c r="I16054" s="14"/>
      <c r="J16054" s="14"/>
      <c r="K16054" s="14"/>
      <c r="L16054" s="14"/>
      <c r="M16054" s="14"/>
      <c r="N16054" s="14"/>
      <c r="O16054" s="14"/>
      <c r="P16054" s="14"/>
    </row>
    <row r="16055" spans="9:16" x14ac:dyDescent="0.25">
      <c r="I16055" s="14"/>
      <c r="J16055" s="14"/>
      <c r="K16055" s="14"/>
      <c r="L16055" s="14"/>
      <c r="M16055" s="14"/>
      <c r="N16055" s="14"/>
      <c r="O16055" s="14"/>
      <c r="P16055" s="14"/>
    </row>
    <row r="16056" spans="9:16" x14ac:dyDescent="0.25">
      <c r="I16056" s="14"/>
      <c r="J16056" s="14"/>
      <c r="K16056" s="14"/>
      <c r="L16056" s="14"/>
      <c r="M16056" s="14"/>
      <c r="N16056" s="14"/>
      <c r="O16056" s="14"/>
      <c r="P16056" s="14"/>
    </row>
    <row r="16057" spans="9:16" x14ac:dyDescent="0.25">
      <c r="I16057" s="14"/>
      <c r="J16057" s="14"/>
      <c r="K16057" s="14"/>
      <c r="L16057" s="14"/>
      <c r="M16057" s="14"/>
      <c r="N16057" s="14"/>
      <c r="O16057" s="14"/>
      <c r="P16057" s="14"/>
    </row>
    <row r="16058" spans="9:16" x14ac:dyDescent="0.25">
      <c r="I16058" s="14"/>
      <c r="J16058" s="14"/>
      <c r="K16058" s="14"/>
      <c r="L16058" s="14"/>
      <c r="M16058" s="14"/>
      <c r="N16058" s="14"/>
      <c r="O16058" s="14"/>
      <c r="P16058" s="14"/>
    </row>
    <row r="16059" spans="9:16" x14ac:dyDescent="0.25">
      <c r="I16059" s="14"/>
      <c r="J16059" s="14"/>
      <c r="K16059" s="14"/>
      <c r="L16059" s="14"/>
      <c r="M16059" s="14"/>
      <c r="N16059" s="14"/>
      <c r="O16059" s="14"/>
      <c r="P16059" s="14"/>
    </row>
    <row r="16060" spans="9:16" x14ac:dyDescent="0.25">
      <c r="I16060" s="14"/>
      <c r="J16060" s="14"/>
      <c r="K16060" s="14"/>
      <c r="L16060" s="14"/>
      <c r="M16060" s="14"/>
      <c r="N16060" s="14"/>
      <c r="O16060" s="14"/>
      <c r="P16060" s="14"/>
    </row>
    <row r="16061" spans="9:16" x14ac:dyDescent="0.25">
      <c r="I16061" s="14"/>
      <c r="J16061" s="14"/>
      <c r="K16061" s="14"/>
      <c r="L16061" s="14"/>
      <c r="M16061" s="14"/>
      <c r="N16061" s="14"/>
      <c r="O16061" s="14"/>
      <c r="P16061" s="14"/>
    </row>
    <row r="16062" spans="9:16" x14ac:dyDescent="0.25">
      <c r="I16062" s="14"/>
      <c r="J16062" s="14"/>
      <c r="K16062" s="14"/>
      <c r="L16062" s="14"/>
      <c r="M16062" s="14"/>
      <c r="N16062" s="14"/>
      <c r="O16062" s="14"/>
      <c r="P16062" s="14"/>
    </row>
    <row r="16063" spans="9:16" x14ac:dyDescent="0.25">
      <c r="I16063" s="14"/>
      <c r="J16063" s="14"/>
      <c r="K16063" s="14"/>
      <c r="L16063" s="14"/>
      <c r="M16063" s="14"/>
      <c r="N16063" s="14"/>
      <c r="O16063" s="14"/>
      <c r="P16063" s="14"/>
    </row>
    <row r="16064" spans="9:16" x14ac:dyDescent="0.25">
      <c r="I16064" s="14"/>
      <c r="J16064" s="14"/>
      <c r="K16064" s="14"/>
      <c r="L16064" s="14"/>
      <c r="M16064" s="14"/>
      <c r="N16064" s="14"/>
      <c r="O16064" s="14"/>
      <c r="P16064" s="14"/>
    </row>
    <row r="16065" spans="9:16" x14ac:dyDescent="0.25">
      <c r="I16065" s="14"/>
      <c r="J16065" s="14"/>
      <c r="K16065" s="14"/>
      <c r="L16065" s="14"/>
      <c r="M16065" s="14"/>
      <c r="N16065" s="14"/>
      <c r="O16065" s="14"/>
      <c r="P16065" s="14"/>
    </row>
    <row r="16066" spans="9:16" x14ac:dyDescent="0.25">
      <c r="I16066" s="14"/>
      <c r="J16066" s="14"/>
      <c r="K16066" s="14"/>
      <c r="L16066" s="14"/>
      <c r="M16066" s="14"/>
      <c r="N16066" s="14"/>
      <c r="O16066" s="14"/>
      <c r="P16066" s="14"/>
    </row>
    <row r="16067" spans="9:16" x14ac:dyDescent="0.25">
      <c r="I16067" s="14"/>
      <c r="J16067" s="14"/>
      <c r="K16067" s="14"/>
      <c r="L16067" s="14"/>
      <c r="M16067" s="14"/>
      <c r="N16067" s="14"/>
      <c r="O16067" s="14"/>
      <c r="P16067" s="14"/>
    </row>
    <row r="16068" spans="9:16" x14ac:dyDescent="0.25">
      <c r="I16068" s="14"/>
      <c r="J16068" s="14"/>
      <c r="K16068" s="14"/>
      <c r="L16068" s="14"/>
      <c r="M16068" s="14"/>
      <c r="N16068" s="14"/>
      <c r="O16068" s="14"/>
      <c r="P16068" s="14"/>
    </row>
    <row r="16069" spans="9:16" x14ac:dyDescent="0.25">
      <c r="I16069" s="14"/>
      <c r="J16069" s="14"/>
      <c r="K16069" s="14"/>
      <c r="L16069" s="14"/>
      <c r="M16069" s="14"/>
      <c r="N16069" s="14"/>
      <c r="O16069" s="14"/>
      <c r="P16069" s="14"/>
    </row>
    <row r="16070" spans="9:16" x14ac:dyDescent="0.25">
      <c r="I16070" s="14"/>
      <c r="J16070" s="14"/>
      <c r="K16070" s="14"/>
      <c r="L16070" s="14"/>
      <c r="M16070" s="14"/>
      <c r="N16070" s="14"/>
      <c r="O16070" s="14"/>
      <c r="P16070" s="14"/>
    </row>
    <row r="16071" spans="9:16" x14ac:dyDescent="0.25">
      <c r="I16071" s="14"/>
      <c r="J16071" s="14"/>
      <c r="K16071" s="14"/>
      <c r="L16071" s="14"/>
      <c r="M16071" s="14"/>
      <c r="N16071" s="14"/>
      <c r="O16071" s="14"/>
      <c r="P16071" s="14"/>
    </row>
    <row r="16072" spans="9:16" x14ac:dyDescent="0.25">
      <c r="I16072" s="14"/>
      <c r="J16072" s="14"/>
      <c r="K16072" s="14"/>
      <c r="L16072" s="14"/>
      <c r="M16072" s="14"/>
      <c r="N16072" s="14"/>
      <c r="O16072" s="14"/>
      <c r="P16072" s="14"/>
    </row>
    <row r="16073" spans="9:16" x14ac:dyDescent="0.25">
      <c r="I16073" s="14"/>
      <c r="J16073" s="14"/>
      <c r="K16073" s="14"/>
      <c r="L16073" s="14"/>
      <c r="M16073" s="14"/>
      <c r="N16073" s="14"/>
      <c r="O16073" s="14"/>
      <c r="P16073" s="14"/>
    </row>
    <row r="16074" spans="9:16" x14ac:dyDescent="0.25">
      <c r="I16074" s="14"/>
      <c r="J16074" s="14"/>
      <c r="K16074" s="14"/>
      <c r="L16074" s="14"/>
      <c r="M16074" s="14"/>
      <c r="N16074" s="14"/>
      <c r="O16074" s="14"/>
      <c r="P16074" s="14"/>
    </row>
    <row r="16075" spans="9:16" x14ac:dyDescent="0.25">
      <c r="I16075" s="14"/>
      <c r="J16075" s="14"/>
      <c r="K16075" s="14"/>
      <c r="L16075" s="14"/>
      <c r="M16075" s="14"/>
      <c r="N16075" s="14"/>
      <c r="O16075" s="14"/>
      <c r="P16075" s="14"/>
    </row>
    <row r="16076" spans="9:16" x14ac:dyDescent="0.25">
      <c r="I16076" s="14"/>
      <c r="J16076" s="14"/>
      <c r="K16076" s="14"/>
      <c r="L16076" s="14"/>
      <c r="M16076" s="14"/>
      <c r="N16076" s="14"/>
      <c r="O16076" s="14"/>
      <c r="P16076" s="14"/>
    </row>
    <row r="16077" spans="9:16" x14ac:dyDescent="0.25">
      <c r="I16077" s="14"/>
      <c r="J16077" s="14"/>
      <c r="K16077" s="14"/>
      <c r="L16077" s="14"/>
      <c r="M16077" s="14"/>
      <c r="N16077" s="14"/>
      <c r="O16077" s="14"/>
      <c r="P16077" s="14"/>
    </row>
    <row r="16078" spans="9:16" x14ac:dyDescent="0.25">
      <c r="I16078" s="14"/>
      <c r="J16078" s="14"/>
      <c r="K16078" s="14"/>
      <c r="L16078" s="14"/>
      <c r="M16078" s="14"/>
      <c r="N16078" s="14"/>
      <c r="O16078" s="14"/>
      <c r="P16078" s="14"/>
    </row>
    <row r="16079" spans="9:16" x14ac:dyDescent="0.25">
      <c r="I16079" s="14"/>
      <c r="J16079" s="14"/>
      <c r="K16079" s="14"/>
      <c r="L16079" s="14"/>
      <c r="M16079" s="14"/>
      <c r="N16079" s="14"/>
      <c r="O16079" s="14"/>
      <c r="P16079" s="14"/>
    </row>
    <row r="16080" spans="9:16" x14ac:dyDescent="0.25">
      <c r="I16080" s="14"/>
      <c r="J16080" s="14"/>
      <c r="K16080" s="14"/>
      <c r="L16080" s="14"/>
      <c r="M16080" s="14"/>
      <c r="N16080" s="14"/>
      <c r="O16080" s="14"/>
      <c r="P16080" s="14"/>
    </row>
    <row r="16081" spans="9:16" x14ac:dyDescent="0.25">
      <c r="I16081" s="14"/>
      <c r="J16081" s="14"/>
      <c r="K16081" s="14"/>
      <c r="L16081" s="14"/>
      <c r="M16081" s="14"/>
      <c r="N16081" s="14"/>
      <c r="O16081" s="14"/>
      <c r="P16081" s="14"/>
    </row>
    <row r="16082" spans="9:16" x14ac:dyDescent="0.25">
      <c r="I16082" s="14"/>
      <c r="J16082" s="14"/>
      <c r="K16082" s="14"/>
      <c r="L16082" s="14"/>
      <c r="M16082" s="14"/>
      <c r="N16082" s="14"/>
      <c r="O16082" s="14"/>
      <c r="P16082" s="14"/>
    </row>
    <row r="16083" spans="9:16" x14ac:dyDescent="0.25">
      <c r="I16083" s="14"/>
      <c r="J16083" s="14"/>
      <c r="K16083" s="14"/>
      <c r="L16083" s="14"/>
      <c r="M16083" s="14"/>
      <c r="N16083" s="14"/>
      <c r="O16083" s="14"/>
      <c r="P16083" s="14"/>
    </row>
    <row r="16084" spans="9:16" x14ac:dyDescent="0.25">
      <c r="I16084" s="14"/>
      <c r="J16084" s="14"/>
      <c r="K16084" s="14"/>
      <c r="L16084" s="14"/>
      <c r="M16084" s="14"/>
      <c r="N16084" s="14"/>
      <c r="O16084" s="14"/>
      <c r="P16084" s="14"/>
    </row>
    <row r="16085" spans="9:16" x14ac:dyDescent="0.25">
      <c r="I16085" s="14"/>
      <c r="J16085" s="14"/>
      <c r="K16085" s="14"/>
      <c r="L16085" s="14"/>
      <c r="M16085" s="14"/>
      <c r="N16085" s="14"/>
      <c r="O16085" s="14"/>
      <c r="P16085" s="14"/>
    </row>
    <row r="16086" spans="9:16" x14ac:dyDescent="0.25">
      <c r="I16086" s="14"/>
      <c r="J16086" s="14"/>
      <c r="K16086" s="14"/>
      <c r="L16086" s="14"/>
      <c r="M16086" s="14"/>
      <c r="N16086" s="14"/>
      <c r="O16086" s="14"/>
      <c r="P16086" s="14"/>
    </row>
    <row r="16087" spans="9:16" x14ac:dyDescent="0.25">
      <c r="I16087" s="14"/>
      <c r="J16087" s="14"/>
      <c r="K16087" s="14"/>
      <c r="L16087" s="14"/>
      <c r="M16087" s="14"/>
      <c r="N16087" s="14"/>
      <c r="O16087" s="14"/>
      <c r="P16087" s="14"/>
    </row>
    <row r="16088" spans="9:16" x14ac:dyDescent="0.25">
      <c r="I16088" s="14"/>
      <c r="J16088" s="14"/>
      <c r="K16088" s="14"/>
      <c r="L16088" s="14"/>
      <c r="M16088" s="14"/>
      <c r="N16088" s="14"/>
      <c r="O16088" s="14"/>
      <c r="P16088" s="14"/>
    </row>
    <row r="16089" spans="9:16" x14ac:dyDescent="0.25">
      <c r="I16089" s="14"/>
      <c r="J16089" s="14"/>
      <c r="K16089" s="14"/>
      <c r="L16089" s="14"/>
      <c r="M16089" s="14"/>
      <c r="N16089" s="14"/>
      <c r="O16089" s="14"/>
      <c r="P16089" s="14"/>
    </row>
    <row r="16090" spans="9:16" x14ac:dyDescent="0.25">
      <c r="I16090" s="14"/>
      <c r="J16090" s="14"/>
      <c r="K16090" s="14"/>
      <c r="L16090" s="14"/>
      <c r="M16090" s="14"/>
      <c r="N16090" s="14"/>
      <c r="O16090" s="14"/>
      <c r="P16090" s="14"/>
    </row>
    <row r="16091" spans="9:16" x14ac:dyDescent="0.25">
      <c r="I16091" s="14"/>
      <c r="J16091" s="14"/>
      <c r="K16091" s="14"/>
      <c r="L16091" s="14"/>
      <c r="M16091" s="14"/>
      <c r="N16091" s="14"/>
      <c r="O16091" s="14"/>
      <c r="P16091" s="14"/>
    </row>
    <row r="16092" spans="9:16" x14ac:dyDescent="0.25">
      <c r="I16092" s="14"/>
      <c r="J16092" s="14"/>
      <c r="K16092" s="14"/>
      <c r="L16092" s="14"/>
      <c r="M16092" s="14"/>
      <c r="N16092" s="14"/>
      <c r="O16092" s="14"/>
      <c r="P16092" s="14"/>
    </row>
    <row r="16093" spans="9:16" x14ac:dyDescent="0.25">
      <c r="I16093" s="14"/>
      <c r="J16093" s="14"/>
      <c r="K16093" s="14"/>
      <c r="L16093" s="14"/>
      <c r="M16093" s="14"/>
      <c r="N16093" s="14"/>
      <c r="O16093" s="14"/>
      <c r="P16093" s="14"/>
    </row>
    <row r="16094" spans="9:16" x14ac:dyDescent="0.25">
      <c r="I16094" s="14"/>
      <c r="J16094" s="14"/>
      <c r="K16094" s="14"/>
      <c r="L16094" s="14"/>
      <c r="M16094" s="14"/>
      <c r="N16094" s="14"/>
      <c r="O16094" s="14"/>
      <c r="P16094" s="14"/>
    </row>
    <row r="16095" spans="9:16" x14ac:dyDescent="0.25">
      <c r="I16095" s="14"/>
      <c r="J16095" s="14"/>
      <c r="K16095" s="14"/>
      <c r="L16095" s="14"/>
      <c r="M16095" s="14"/>
      <c r="N16095" s="14"/>
      <c r="O16095" s="14"/>
      <c r="P16095" s="14"/>
    </row>
    <row r="16096" spans="9:16" x14ac:dyDescent="0.25">
      <c r="I16096" s="14"/>
      <c r="J16096" s="14"/>
      <c r="K16096" s="14"/>
      <c r="L16096" s="14"/>
      <c r="M16096" s="14"/>
      <c r="N16096" s="14"/>
      <c r="O16096" s="14"/>
      <c r="P16096" s="14"/>
    </row>
    <row r="16097" spans="9:16" x14ac:dyDescent="0.25">
      <c r="I16097" s="14"/>
      <c r="J16097" s="14"/>
      <c r="K16097" s="14"/>
      <c r="L16097" s="14"/>
      <c r="M16097" s="14"/>
      <c r="N16097" s="14"/>
      <c r="O16097" s="14"/>
      <c r="P16097" s="14"/>
    </row>
    <row r="16098" spans="9:16" x14ac:dyDescent="0.25">
      <c r="I16098" s="14"/>
      <c r="J16098" s="14"/>
      <c r="K16098" s="14"/>
      <c r="L16098" s="14"/>
      <c r="M16098" s="14"/>
      <c r="N16098" s="14"/>
      <c r="O16098" s="14"/>
      <c r="P16098" s="14"/>
    </row>
    <row r="16099" spans="9:16" x14ac:dyDescent="0.25">
      <c r="I16099" s="14"/>
      <c r="J16099" s="14"/>
      <c r="K16099" s="14"/>
      <c r="L16099" s="14"/>
      <c r="M16099" s="14"/>
      <c r="N16099" s="14"/>
      <c r="O16099" s="14"/>
      <c r="P16099" s="14"/>
    </row>
    <row r="16100" spans="9:16" x14ac:dyDescent="0.25">
      <c r="I16100" s="14"/>
      <c r="J16100" s="14"/>
      <c r="K16100" s="14"/>
      <c r="L16100" s="14"/>
      <c r="M16100" s="14"/>
      <c r="N16100" s="14"/>
      <c r="O16100" s="14"/>
      <c r="P16100" s="14"/>
    </row>
    <row r="16101" spans="9:16" x14ac:dyDescent="0.25">
      <c r="I16101" s="14"/>
      <c r="J16101" s="14"/>
      <c r="K16101" s="14"/>
      <c r="L16101" s="14"/>
      <c r="M16101" s="14"/>
      <c r="N16101" s="14"/>
      <c r="O16101" s="14"/>
      <c r="P16101" s="14"/>
    </row>
    <row r="16102" spans="9:16" x14ac:dyDescent="0.25">
      <c r="I16102" s="14"/>
      <c r="J16102" s="14"/>
      <c r="K16102" s="14"/>
      <c r="L16102" s="14"/>
      <c r="M16102" s="14"/>
      <c r="N16102" s="14"/>
      <c r="O16102" s="14"/>
      <c r="P16102" s="14"/>
    </row>
    <row r="16103" spans="9:16" x14ac:dyDescent="0.25">
      <c r="I16103" s="14"/>
      <c r="J16103" s="14"/>
      <c r="K16103" s="14"/>
      <c r="L16103" s="14"/>
      <c r="M16103" s="14"/>
      <c r="N16103" s="14"/>
      <c r="O16103" s="14"/>
      <c r="P16103" s="14"/>
    </row>
    <row r="16104" spans="9:16" x14ac:dyDescent="0.25">
      <c r="I16104" s="14"/>
      <c r="J16104" s="14"/>
      <c r="K16104" s="14"/>
      <c r="L16104" s="14"/>
      <c r="M16104" s="14"/>
      <c r="N16104" s="14"/>
      <c r="O16104" s="14"/>
      <c r="P16104" s="14"/>
    </row>
    <row r="16105" spans="9:16" x14ac:dyDescent="0.25">
      <c r="I16105" s="14"/>
      <c r="J16105" s="14"/>
      <c r="K16105" s="14"/>
      <c r="L16105" s="14"/>
      <c r="M16105" s="14"/>
      <c r="N16105" s="14"/>
      <c r="O16105" s="14"/>
      <c r="P16105" s="14"/>
    </row>
    <row r="16106" spans="9:16" x14ac:dyDescent="0.25">
      <c r="I16106" s="14"/>
      <c r="J16106" s="14"/>
      <c r="K16106" s="14"/>
      <c r="L16106" s="14"/>
      <c r="M16106" s="14"/>
      <c r="N16106" s="14"/>
      <c r="O16106" s="14"/>
      <c r="P16106" s="14"/>
    </row>
    <row r="16107" spans="9:16" x14ac:dyDescent="0.25">
      <c r="I16107" s="14"/>
      <c r="J16107" s="14"/>
      <c r="K16107" s="14"/>
      <c r="L16107" s="14"/>
      <c r="M16107" s="14"/>
      <c r="N16107" s="14"/>
      <c r="O16107" s="14"/>
      <c r="P16107" s="14"/>
    </row>
    <row r="16108" spans="9:16" x14ac:dyDescent="0.25">
      <c r="I16108" s="14"/>
      <c r="J16108" s="14"/>
      <c r="K16108" s="14"/>
      <c r="L16108" s="14"/>
      <c r="M16108" s="14"/>
      <c r="N16108" s="14"/>
      <c r="O16108" s="14"/>
      <c r="P16108" s="14"/>
    </row>
    <row r="16109" spans="9:16" x14ac:dyDescent="0.25">
      <c r="I16109" s="14"/>
      <c r="J16109" s="14"/>
      <c r="K16109" s="14"/>
      <c r="L16109" s="14"/>
      <c r="M16109" s="14"/>
      <c r="N16109" s="14"/>
      <c r="O16109" s="14"/>
      <c r="P16109" s="14"/>
    </row>
    <row r="16110" spans="9:16" x14ac:dyDescent="0.25">
      <c r="I16110" s="14"/>
      <c r="J16110" s="14"/>
      <c r="K16110" s="14"/>
      <c r="L16110" s="14"/>
      <c r="M16110" s="14"/>
      <c r="N16110" s="14"/>
      <c r="O16110" s="14"/>
      <c r="P16110" s="14"/>
    </row>
    <row r="16111" spans="9:16" x14ac:dyDescent="0.25">
      <c r="I16111" s="14"/>
      <c r="J16111" s="14"/>
      <c r="K16111" s="14"/>
      <c r="L16111" s="14"/>
      <c r="M16111" s="14"/>
      <c r="N16111" s="14"/>
      <c r="O16111" s="14"/>
      <c r="P16111" s="14"/>
    </row>
    <row r="16112" spans="9:16" x14ac:dyDescent="0.25">
      <c r="I16112" s="14"/>
      <c r="J16112" s="14"/>
      <c r="K16112" s="14"/>
      <c r="L16112" s="14"/>
      <c r="M16112" s="14"/>
      <c r="N16112" s="14"/>
      <c r="O16112" s="14"/>
      <c r="P16112" s="14"/>
    </row>
    <row r="16113" spans="9:16" x14ac:dyDescent="0.25">
      <c r="I16113" s="14"/>
      <c r="J16113" s="14"/>
      <c r="K16113" s="14"/>
      <c r="L16113" s="14"/>
      <c r="M16113" s="14"/>
      <c r="N16113" s="14"/>
      <c r="O16113" s="14"/>
      <c r="P16113" s="14"/>
    </row>
    <row r="16114" spans="9:16" x14ac:dyDescent="0.25">
      <c r="I16114" s="14"/>
      <c r="J16114" s="14"/>
      <c r="K16114" s="14"/>
      <c r="L16114" s="14"/>
      <c r="M16114" s="14"/>
      <c r="N16114" s="14"/>
      <c r="O16114" s="14"/>
      <c r="P16114" s="14"/>
    </row>
    <row r="16115" spans="9:16" x14ac:dyDescent="0.25">
      <c r="I16115" s="14"/>
      <c r="J16115" s="14"/>
      <c r="K16115" s="14"/>
      <c r="L16115" s="14"/>
      <c r="M16115" s="14"/>
      <c r="N16115" s="14"/>
      <c r="O16115" s="14"/>
      <c r="P16115" s="14"/>
    </row>
    <row r="16116" spans="9:16" x14ac:dyDescent="0.25">
      <c r="I16116" s="14"/>
      <c r="J16116" s="14"/>
      <c r="K16116" s="14"/>
      <c r="L16116" s="14"/>
      <c r="M16116" s="14"/>
      <c r="N16116" s="14"/>
      <c r="O16116" s="14"/>
      <c r="P16116" s="14"/>
    </row>
    <row r="16117" spans="9:16" x14ac:dyDescent="0.25">
      <c r="I16117" s="14"/>
      <c r="J16117" s="14"/>
      <c r="K16117" s="14"/>
      <c r="L16117" s="14"/>
      <c r="M16117" s="14"/>
      <c r="N16117" s="14"/>
      <c r="O16117" s="14"/>
      <c r="P16117" s="14"/>
    </row>
    <row r="16118" spans="9:16" x14ac:dyDescent="0.25">
      <c r="I16118" s="14"/>
      <c r="J16118" s="14"/>
      <c r="K16118" s="14"/>
      <c r="L16118" s="14"/>
      <c r="M16118" s="14"/>
      <c r="N16118" s="14"/>
      <c r="O16118" s="14"/>
      <c r="P16118" s="14"/>
    </row>
    <row r="16119" spans="9:16" x14ac:dyDescent="0.25">
      <c r="I16119" s="14"/>
      <c r="J16119" s="14"/>
      <c r="K16119" s="14"/>
      <c r="L16119" s="14"/>
      <c r="M16119" s="14"/>
      <c r="N16119" s="14"/>
      <c r="O16119" s="14"/>
      <c r="P16119" s="14"/>
    </row>
    <row r="16120" spans="9:16" x14ac:dyDescent="0.25">
      <c r="I16120" s="14"/>
      <c r="J16120" s="14"/>
      <c r="K16120" s="14"/>
      <c r="L16120" s="14"/>
      <c r="M16120" s="14"/>
      <c r="N16120" s="14"/>
      <c r="O16120" s="14"/>
      <c r="P16120" s="14"/>
    </row>
    <row r="16121" spans="9:16" x14ac:dyDescent="0.25">
      <c r="I16121" s="14"/>
      <c r="J16121" s="14"/>
      <c r="K16121" s="14"/>
      <c r="L16121" s="14"/>
      <c r="M16121" s="14"/>
      <c r="N16121" s="14"/>
      <c r="O16121" s="14"/>
      <c r="P16121" s="14"/>
    </row>
    <row r="16122" spans="9:16" x14ac:dyDescent="0.25">
      <c r="I16122" s="14"/>
      <c r="J16122" s="14"/>
      <c r="K16122" s="14"/>
      <c r="L16122" s="14"/>
      <c r="M16122" s="14"/>
      <c r="N16122" s="14"/>
      <c r="O16122" s="14"/>
      <c r="P16122" s="14"/>
    </row>
    <row r="16123" spans="9:16" x14ac:dyDescent="0.25">
      <c r="I16123" s="14"/>
      <c r="J16123" s="14"/>
      <c r="K16123" s="14"/>
      <c r="L16123" s="14"/>
      <c r="M16123" s="14"/>
      <c r="N16123" s="14"/>
      <c r="O16123" s="14"/>
      <c r="P16123" s="14"/>
    </row>
    <row r="16124" spans="9:16" x14ac:dyDescent="0.25">
      <c r="I16124" s="14"/>
      <c r="J16124" s="14"/>
      <c r="K16124" s="14"/>
      <c r="L16124" s="14"/>
      <c r="M16124" s="14"/>
      <c r="N16124" s="14"/>
      <c r="O16124" s="14"/>
      <c r="P16124" s="14"/>
    </row>
    <row r="16125" spans="9:16" x14ac:dyDescent="0.25">
      <c r="I16125" s="14"/>
      <c r="J16125" s="14"/>
      <c r="K16125" s="14"/>
      <c r="L16125" s="14"/>
      <c r="M16125" s="14"/>
      <c r="N16125" s="14"/>
      <c r="O16125" s="14"/>
      <c r="P16125" s="14"/>
    </row>
    <row r="16126" spans="9:16" x14ac:dyDescent="0.25">
      <c r="I16126" s="14"/>
      <c r="J16126" s="14"/>
      <c r="K16126" s="14"/>
      <c r="L16126" s="14"/>
      <c r="M16126" s="14"/>
      <c r="N16126" s="14"/>
      <c r="O16126" s="14"/>
      <c r="P16126" s="14"/>
    </row>
    <row r="16127" spans="9:16" x14ac:dyDescent="0.25">
      <c r="I16127" s="14"/>
      <c r="J16127" s="14"/>
      <c r="K16127" s="14"/>
      <c r="L16127" s="14"/>
      <c r="M16127" s="14"/>
      <c r="N16127" s="14"/>
      <c r="O16127" s="14"/>
      <c r="P16127" s="14"/>
    </row>
    <row r="16128" spans="9:16" x14ac:dyDescent="0.25">
      <c r="I16128" s="14"/>
      <c r="J16128" s="14"/>
      <c r="K16128" s="14"/>
      <c r="L16128" s="14"/>
      <c r="M16128" s="14"/>
      <c r="N16128" s="14"/>
      <c r="O16128" s="14"/>
      <c r="P16128" s="14"/>
    </row>
    <row r="16129" spans="9:16" x14ac:dyDescent="0.25">
      <c r="I16129" s="14"/>
      <c r="J16129" s="14"/>
      <c r="K16129" s="14"/>
      <c r="L16129" s="14"/>
      <c r="M16129" s="14"/>
      <c r="N16129" s="14"/>
      <c r="O16129" s="14"/>
      <c r="P16129" s="14"/>
    </row>
    <row r="16130" spans="9:16" x14ac:dyDescent="0.25">
      <c r="I16130" s="14"/>
      <c r="J16130" s="14"/>
      <c r="K16130" s="14"/>
      <c r="L16130" s="14"/>
      <c r="M16130" s="14"/>
      <c r="N16130" s="14"/>
      <c r="O16130" s="14"/>
      <c r="P16130" s="14"/>
    </row>
    <row r="16131" spans="9:16" x14ac:dyDescent="0.25">
      <c r="I16131" s="14"/>
      <c r="J16131" s="14"/>
      <c r="K16131" s="14"/>
      <c r="L16131" s="14"/>
      <c r="M16131" s="14"/>
      <c r="N16131" s="14"/>
      <c r="O16131" s="14"/>
      <c r="P16131" s="14"/>
    </row>
    <row r="16132" spans="9:16" x14ac:dyDescent="0.25">
      <c r="I16132" s="14"/>
      <c r="J16132" s="14"/>
      <c r="K16132" s="14"/>
      <c r="L16132" s="14"/>
      <c r="M16132" s="14"/>
      <c r="N16132" s="14"/>
      <c r="O16132" s="14"/>
      <c r="P16132" s="14"/>
    </row>
    <row r="16133" spans="9:16" x14ac:dyDescent="0.25">
      <c r="I16133" s="14"/>
      <c r="J16133" s="14"/>
      <c r="K16133" s="14"/>
      <c r="L16133" s="14"/>
      <c r="M16133" s="14"/>
      <c r="N16133" s="14"/>
      <c r="O16133" s="14"/>
      <c r="P16133" s="14"/>
    </row>
    <row r="16134" spans="9:16" x14ac:dyDescent="0.25">
      <c r="I16134" s="14"/>
      <c r="J16134" s="14"/>
      <c r="K16134" s="14"/>
      <c r="L16134" s="14"/>
      <c r="M16134" s="14"/>
      <c r="N16134" s="14"/>
      <c r="O16134" s="14"/>
      <c r="P16134" s="14"/>
    </row>
    <row r="16135" spans="9:16" x14ac:dyDescent="0.25">
      <c r="I16135" s="14"/>
      <c r="J16135" s="14"/>
      <c r="K16135" s="14"/>
      <c r="L16135" s="14"/>
      <c r="M16135" s="14"/>
      <c r="N16135" s="14"/>
      <c r="O16135" s="14"/>
      <c r="P16135" s="14"/>
    </row>
    <row r="16136" spans="9:16" x14ac:dyDescent="0.25">
      <c r="I16136" s="14"/>
      <c r="J16136" s="14"/>
      <c r="K16136" s="14"/>
      <c r="L16136" s="14"/>
      <c r="M16136" s="14"/>
      <c r="N16136" s="14"/>
      <c r="O16136" s="14"/>
      <c r="P16136" s="14"/>
    </row>
    <row r="16137" spans="9:16" x14ac:dyDescent="0.25">
      <c r="I16137" s="14"/>
      <c r="J16137" s="14"/>
      <c r="K16137" s="14"/>
      <c r="L16137" s="14"/>
      <c r="M16137" s="14"/>
      <c r="N16137" s="14"/>
      <c r="O16137" s="14"/>
      <c r="P16137" s="14"/>
    </row>
    <row r="16138" spans="9:16" x14ac:dyDescent="0.25">
      <c r="I16138" s="14"/>
      <c r="J16138" s="14"/>
      <c r="K16138" s="14"/>
      <c r="L16138" s="14"/>
      <c r="M16138" s="14"/>
      <c r="N16138" s="14"/>
      <c r="O16138" s="14"/>
      <c r="P16138" s="14"/>
    </row>
    <row r="16139" spans="9:16" x14ac:dyDescent="0.25">
      <c r="I16139" s="14"/>
      <c r="J16139" s="14"/>
      <c r="K16139" s="14"/>
      <c r="L16139" s="14"/>
      <c r="M16139" s="14"/>
      <c r="N16139" s="14"/>
      <c r="O16139" s="14"/>
      <c r="P16139" s="14"/>
    </row>
    <row r="16140" spans="9:16" x14ac:dyDescent="0.25">
      <c r="I16140" s="14"/>
      <c r="J16140" s="14"/>
      <c r="K16140" s="14"/>
      <c r="L16140" s="14"/>
      <c r="M16140" s="14"/>
      <c r="N16140" s="14"/>
      <c r="O16140" s="14"/>
      <c r="P16140" s="14"/>
    </row>
    <row r="16141" spans="9:16" x14ac:dyDescent="0.25">
      <c r="I16141" s="14"/>
      <c r="J16141" s="14"/>
      <c r="K16141" s="14"/>
      <c r="L16141" s="14"/>
      <c r="M16141" s="14"/>
      <c r="N16141" s="14"/>
      <c r="O16141" s="14"/>
      <c r="P16141" s="14"/>
    </row>
    <row r="16142" spans="9:16" x14ac:dyDescent="0.25">
      <c r="I16142" s="14"/>
      <c r="J16142" s="14"/>
      <c r="K16142" s="14"/>
      <c r="L16142" s="14"/>
      <c r="M16142" s="14"/>
      <c r="N16142" s="14"/>
      <c r="O16142" s="14"/>
      <c r="P16142" s="14"/>
    </row>
    <row r="16143" spans="9:16" x14ac:dyDescent="0.25">
      <c r="I16143" s="14"/>
      <c r="J16143" s="14"/>
      <c r="K16143" s="14"/>
      <c r="L16143" s="14"/>
      <c r="M16143" s="14"/>
      <c r="N16143" s="14"/>
      <c r="O16143" s="14"/>
      <c r="P16143" s="14"/>
    </row>
    <row r="16144" spans="9:16" x14ac:dyDescent="0.25">
      <c r="I16144" s="14"/>
      <c r="J16144" s="14"/>
      <c r="K16144" s="14"/>
      <c r="L16144" s="14"/>
      <c r="M16144" s="14"/>
      <c r="N16144" s="14"/>
      <c r="O16144" s="14"/>
      <c r="P16144" s="14"/>
    </row>
    <row r="16145" spans="9:16" x14ac:dyDescent="0.25">
      <c r="I16145" s="14"/>
      <c r="J16145" s="14"/>
      <c r="K16145" s="14"/>
      <c r="L16145" s="14"/>
      <c r="M16145" s="14"/>
      <c r="N16145" s="14"/>
      <c r="O16145" s="14"/>
      <c r="P16145" s="14"/>
    </row>
    <row r="16146" spans="9:16" x14ac:dyDescent="0.25">
      <c r="I16146" s="14"/>
      <c r="J16146" s="14"/>
      <c r="K16146" s="14"/>
      <c r="L16146" s="14"/>
      <c r="M16146" s="14"/>
      <c r="N16146" s="14"/>
      <c r="O16146" s="14"/>
      <c r="P16146" s="14"/>
    </row>
    <row r="16147" spans="9:16" x14ac:dyDescent="0.25">
      <c r="I16147" s="14"/>
      <c r="J16147" s="14"/>
      <c r="K16147" s="14"/>
      <c r="L16147" s="14"/>
      <c r="M16147" s="14"/>
      <c r="N16147" s="14"/>
      <c r="O16147" s="14"/>
      <c r="P16147" s="14"/>
    </row>
    <row r="16148" spans="9:16" x14ac:dyDescent="0.25">
      <c r="I16148" s="14"/>
      <c r="J16148" s="14"/>
      <c r="K16148" s="14"/>
      <c r="L16148" s="14"/>
      <c r="M16148" s="14"/>
      <c r="N16148" s="14"/>
      <c r="O16148" s="14"/>
      <c r="P16148" s="14"/>
    </row>
    <row r="16149" spans="9:16" x14ac:dyDescent="0.25">
      <c r="I16149" s="14"/>
      <c r="J16149" s="14"/>
      <c r="K16149" s="14"/>
      <c r="L16149" s="14"/>
      <c r="M16149" s="14"/>
      <c r="N16149" s="14"/>
      <c r="O16149" s="14"/>
      <c r="P16149" s="14"/>
    </row>
    <row r="16150" spans="9:16" x14ac:dyDescent="0.25">
      <c r="I16150" s="14"/>
      <c r="J16150" s="14"/>
      <c r="K16150" s="14"/>
      <c r="L16150" s="14"/>
      <c r="M16150" s="14"/>
      <c r="N16150" s="14"/>
      <c r="O16150" s="14"/>
      <c r="P16150" s="14"/>
    </row>
    <row r="16151" spans="9:16" x14ac:dyDescent="0.25">
      <c r="I16151" s="14"/>
      <c r="J16151" s="14"/>
      <c r="K16151" s="14"/>
      <c r="L16151" s="14"/>
      <c r="M16151" s="14"/>
      <c r="N16151" s="14"/>
      <c r="O16151" s="14"/>
      <c r="P16151" s="14"/>
    </row>
    <row r="16152" spans="9:16" x14ac:dyDescent="0.25">
      <c r="I16152" s="14"/>
      <c r="J16152" s="14"/>
      <c r="K16152" s="14"/>
      <c r="L16152" s="14"/>
      <c r="M16152" s="14"/>
      <c r="N16152" s="14"/>
      <c r="O16152" s="14"/>
      <c r="P16152" s="14"/>
    </row>
    <row r="16153" spans="9:16" x14ac:dyDescent="0.25">
      <c r="I16153" s="14"/>
      <c r="J16153" s="14"/>
      <c r="K16153" s="14"/>
      <c r="L16153" s="14"/>
      <c r="M16153" s="14"/>
      <c r="N16153" s="14"/>
      <c r="O16153" s="14"/>
      <c r="P16153" s="14"/>
    </row>
    <row r="16154" spans="9:16" x14ac:dyDescent="0.25">
      <c r="I16154" s="14"/>
      <c r="J16154" s="14"/>
      <c r="K16154" s="14"/>
      <c r="L16154" s="14"/>
      <c r="M16154" s="14"/>
      <c r="N16154" s="14"/>
      <c r="O16154" s="14"/>
      <c r="P16154" s="14"/>
    </row>
    <row r="16155" spans="9:16" x14ac:dyDescent="0.25">
      <c r="I16155" s="14"/>
      <c r="J16155" s="14"/>
      <c r="K16155" s="14"/>
      <c r="L16155" s="14"/>
      <c r="M16155" s="14"/>
      <c r="N16155" s="14"/>
      <c r="O16155" s="14"/>
      <c r="P16155" s="14"/>
    </row>
    <row r="16156" spans="9:16" x14ac:dyDescent="0.25">
      <c r="I16156" s="14"/>
      <c r="J16156" s="14"/>
      <c r="K16156" s="14"/>
      <c r="L16156" s="14"/>
      <c r="M16156" s="14"/>
      <c r="N16156" s="14"/>
      <c r="O16156" s="14"/>
      <c r="P16156" s="14"/>
    </row>
    <row r="16157" spans="9:16" x14ac:dyDescent="0.25">
      <c r="I16157" s="14"/>
      <c r="J16157" s="14"/>
      <c r="K16157" s="14"/>
      <c r="L16157" s="14"/>
      <c r="M16157" s="14"/>
      <c r="N16157" s="14"/>
      <c r="O16157" s="14"/>
      <c r="P16157" s="14"/>
    </row>
    <row r="16158" spans="9:16" x14ac:dyDescent="0.25">
      <c r="I16158" s="14"/>
      <c r="J16158" s="14"/>
      <c r="K16158" s="14"/>
      <c r="L16158" s="14"/>
      <c r="M16158" s="14"/>
      <c r="N16158" s="14"/>
      <c r="O16158" s="14"/>
      <c r="P16158" s="14"/>
    </row>
    <row r="16159" spans="9:16" x14ac:dyDescent="0.25">
      <c r="I16159" s="14"/>
      <c r="J16159" s="14"/>
      <c r="K16159" s="14"/>
      <c r="L16159" s="14"/>
      <c r="M16159" s="14"/>
      <c r="N16159" s="14"/>
      <c r="O16159" s="14"/>
      <c r="P16159" s="14"/>
    </row>
    <row r="16160" spans="9:16" x14ac:dyDescent="0.25">
      <c r="I16160" s="14"/>
      <c r="J16160" s="14"/>
      <c r="K16160" s="14"/>
      <c r="L16160" s="14"/>
      <c r="M16160" s="14"/>
      <c r="N16160" s="14"/>
      <c r="O16160" s="14"/>
      <c r="P16160" s="14"/>
    </row>
    <row r="16161" spans="9:16" x14ac:dyDescent="0.25">
      <c r="I16161" s="14"/>
      <c r="J16161" s="14"/>
      <c r="K16161" s="14"/>
      <c r="L16161" s="14"/>
      <c r="M16161" s="14"/>
      <c r="N16161" s="14"/>
      <c r="O16161" s="14"/>
      <c r="P16161" s="14"/>
    </row>
    <row r="16162" spans="9:16" x14ac:dyDescent="0.25">
      <c r="I16162" s="14"/>
      <c r="J16162" s="14"/>
      <c r="K16162" s="14"/>
      <c r="L16162" s="14"/>
      <c r="M16162" s="14"/>
      <c r="N16162" s="14"/>
      <c r="O16162" s="14"/>
      <c r="P16162" s="14"/>
    </row>
    <row r="16163" spans="9:16" x14ac:dyDescent="0.25">
      <c r="I16163" s="14"/>
      <c r="J16163" s="14"/>
      <c r="K16163" s="14"/>
      <c r="L16163" s="14"/>
      <c r="M16163" s="14"/>
      <c r="N16163" s="14"/>
      <c r="O16163" s="14"/>
      <c r="P16163" s="14"/>
    </row>
    <row r="16164" spans="9:16" x14ac:dyDescent="0.25">
      <c r="I16164" s="14"/>
      <c r="J16164" s="14"/>
      <c r="K16164" s="14"/>
      <c r="L16164" s="14"/>
      <c r="M16164" s="14"/>
      <c r="N16164" s="14"/>
      <c r="O16164" s="14"/>
      <c r="P16164" s="14"/>
    </row>
    <row r="16165" spans="9:16" x14ac:dyDescent="0.25">
      <c r="I16165" s="14"/>
      <c r="J16165" s="14"/>
      <c r="K16165" s="14"/>
      <c r="L16165" s="14"/>
      <c r="M16165" s="14"/>
      <c r="N16165" s="14"/>
      <c r="O16165" s="14"/>
      <c r="P16165" s="14"/>
    </row>
    <row r="16166" spans="9:16" x14ac:dyDescent="0.25">
      <c r="I16166" s="14"/>
      <c r="J16166" s="14"/>
      <c r="K16166" s="14"/>
      <c r="L16166" s="14"/>
      <c r="M16166" s="14"/>
      <c r="N16166" s="14"/>
      <c r="O16166" s="14"/>
      <c r="P16166" s="14"/>
    </row>
    <row r="16167" spans="9:16" x14ac:dyDescent="0.25">
      <c r="I16167" s="14"/>
      <c r="J16167" s="14"/>
      <c r="K16167" s="14"/>
      <c r="L16167" s="14"/>
      <c r="M16167" s="14"/>
      <c r="N16167" s="14"/>
      <c r="O16167" s="14"/>
      <c r="P16167" s="14"/>
    </row>
    <row r="16168" spans="9:16" x14ac:dyDescent="0.25">
      <c r="I16168" s="14"/>
      <c r="J16168" s="14"/>
      <c r="K16168" s="14"/>
      <c r="L16168" s="14"/>
      <c r="M16168" s="14"/>
      <c r="N16168" s="14"/>
      <c r="O16168" s="14"/>
      <c r="P16168" s="14"/>
    </row>
    <row r="16169" spans="9:16" x14ac:dyDescent="0.25">
      <c r="I16169" s="14"/>
      <c r="J16169" s="14"/>
      <c r="K16169" s="14"/>
      <c r="L16169" s="14"/>
      <c r="M16169" s="14"/>
      <c r="N16169" s="14"/>
      <c r="O16169" s="14"/>
      <c r="P16169" s="14"/>
    </row>
    <row r="16170" spans="9:16" x14ac:dyDescent="0.25">
      <c r="I16170" s="14"/>
      <c r="J16170" s="14"/>
      <c r="K16170" s="14"/>
      <c r="L16170" s="14"/>
      <c r="M16170" s="14"/>
      <c r="N16170" s="14"/>
      <c r="O16170" s="14"/>
      <c r="P16170" s="14"/>
    </row>
    <row r="16171" spans="9:16" x14ac:dyDescent="0.25">
      <c r="I16171" s="14"/>
      <c r="J16171" s="14"/>
      <c r="K16171" s="14"/>
      <c r="L16171" s="14"/>
      <c r="M16171" s="14"/>
      <c r="N16171" s="14"/>
      <c r="O16171" s="14"/>
      <c r="P16171" s="14"/>
    </row>
    <row r="16172" spans="9:16" x14ac:dyDescent="0.25">
      <c r="I16172" s="14"/>
      <c r="J16172" s="14"/>
      <c r="K16172" s="14"/>
      <c r="L16172" s="14"/>
      <c r="M16172" s="14"/>
      <c r="N16172" s="14"/>
      <c r="O16172" s="14"/>
      <c r="P16172" s="14"/>
    </row>
    <row r="16173" spans="9:16" x14ac:dyDescent="0.25">
      <c r="I16173" s="14"/>
      <c r="J16173" s="14"/>
      <c r="K16173" s="14"/>
      <c r="L16173" s="14"/>
      <c r="M16173" s="14"/>
      <c r="N16173" s="14"/>
      <c r="O16173" s="14"/>
      <c r="P16173" s="14"/>
    </row>
    <row r="16174" spans="9:16" x14ac:dyDescent="0.25">
      <c r="I16174" s="14"/>
      <c r="J16174" s="14"/>
      <c r="K16174" s="14"/>
      <c r="L16174" s="14"/>
      <c r="M16174" s="14"/>
      <c r="N16174" s="14"/>
      <c r="O16174" s="14"/>
      <c r="P16174" s="14"/>
    </row>
    <row r="16175" spans="9:16" x14ac:dyDescent="0.25">
      <c r="I16175" s="14"/>
      <c r="J16175" s="14"/>
      <c r="K16175" s="14"/>
      <c r="L16175" s="14"/>
      <c r="M16175" s="14"/>
      <c r="N16175" s="14"/>
      <c r="O16175" s="14"/>
      <c r="P16175" s="14"/>
    </row>
    <row r="16176" spans="9:16" x14ac:dyDescent="0.25">
      <c r="I16176" s="14"/>
      <c r="J16176" s="14"/>
      <c r="K16176" s="14"/>
      <c r="L16176" s="14"/>
      <c r="M16176" s="14"/>
      <c r="N16176" s="14"/>
      <c r="O16176" s="14"/>
      <c r="P16176" s="14"/>
    </row>
    <row r="16177" spans="9:16" x14ac:dyDescent="0.25">
      <c r="I16177" s="14"/>
      <c r="J16177" s="14"/>
      <c r="K16177" s="14"/>
      <c r="L16177" s="14"/>
      <c r="M16177" s="14"/>
      <c r="N16177" s="14"/>
      <c r="O16177" s="14"/>
      <c r="P16177" s="14"/>
    </row>
    <row r="16178" spans="9:16" x14ac:dyDescent="0.25">
      <c r="I16178" s="14"/>
      <c r="J16178" s="14"/>
      <c r="K16178" s="14"/>
      <c r="L16178" s="14"/>
      <c r="M16178" s="14"/>
      <c r="N16178" s="14"/>
      <c r="O16178" s="14"/>
      <c r="P16178" s="14"/>
    </row>
    <row r="16179" spans="9:16" x14ac:dyDescent="0.25">
      <c r="I16179" s="14"/>
      <c r="J16179" s="14"/>
      <c r="K16179" s="14"/>
      <c r="L16179" s="14"/>
      <c r="M16179" s="14"/>
      <c r="N16179" s="14"/>
      <c r="O16179" s="14"/>
      <c r="P16179" s="14"/>
    </row>
    <row r="16180" spans="9:16" x14ac:dyDescent="0.25">
      <c r="I16180" s="14"/>
      <c r="J16180" s="14"/>
      <c r="K16180" s="14"/>
      <c r="L16180" s="14"/>
      <c r="M16180" s="14"/>
      <c r="N16180" s="14"/>
      <c r="O16180" s="14"/>
      <c r="P16180" s="14"/>
    </row>
    <row r="16181" spans="9:16" x14ac:dyDescent="0.25">
      <c r="I16181" s="14"/>
      <c r="J16181" s="14"/>
      <c r="K16181" s="14"/>
      <c r="L16181" s="14"/>
      <c r="M16181" s="14"/>
      <c r="N16181" s="14"/>
      <c r="O16181" s="14"/>
      <c r="P16181" s="14"/>
    </row>
    <row r="16182" spans="9:16" x14ac:dyDescent="0.25">
      <c r="I16182" s="14"/>
      <c r="J16182" s="14"/>
      <c r="K16182" s="14"/>
      <c r="L16182" s="14"/>
      <c r="M16182" s="14"/>
      <c r="N16182" s="14"/>
      <c r="O16182" s="14"/>
      <c r="P16182" s="14"/>
    </row>
    <row r="16183" spans="9:16" x14ac:dyDescent="0.25">
      <c r="I16183" s="14"/>
      <c r="J16183" s="14"/>
      <c r="K16183" s="14"/>
      <c r="L16183" s="14"/>
      <c r="M16183" s="14"/>
      <c r="N16183" s="14"/>
      <c r="O16183" s="14"/>
      <c r="P16183" s="14"/>
    </row>
    <row r="16184" spans="9:16" x14ac:dyDescent="0.25">
      <c r="I16184" s="14"/>
      <c r="J16184" s="14"/>
      <c r="K16184" s="14"/>
      <c r="L16184" s="14"/>
      <c r="M16184" s="14"/>
      <c r="N16184" s="14"/>
      <c r="O16184" s="14"/>
      <c r="P16184" s="14"/>
    </row>
    <row r="16185" spans="9:16" x14ac:dyDescent="0.25">
      <c r="I16185" s="14"/>
      <c r="J16185" s="14"/>
      <c r="K16185" s="14"/>
      <c r="L16185" s="14"/>
      <c r="M16185" s="14"/>
      <c r="N16185" s="14"/>
      <c r="O16185" s="14"/>
      <c r="P16185" s="14"/>
    </row>
    <row r="16186" spans="9:16" x14ac:dyDescent="0.25">
      <c r="I16186" s="14"/>
      <c r="J16186" s="14"/>
      <c r="K16186" s="14"/>
      <c r="L16186" s="14"/>
      <c r="M16186" s="14"/>
      <c r="N16186" s="14"/>
      <c r="O16186" s="14"/>
      <c r="P16186" s="14"/>
    </row>
    <row r="16187" spans="9:16" x14ac:dyDescent="0.25">
      <c r="I16187" s="14"/>
      <c r="J16187" s="14"/>
      <c r="K16187" s="14"/>
      <c r="L16187" s="14"/>
      <c r="M16187" s="14"/>
      <c r="N16187" s="14"/>
      <c r="O16187" s="14"/>
      <c r="P16187" s="14"/>
    </row>
    <row r="16188" spans="9:16" x14ac:dyDescent="0.25">
      <c r="I16188" s="14"/>
      <c r="J16188" s="14"/>
      <c r="K16188" s="14"/>
      <c r="L16188" s="14"/>
      <c r="M16188" s="14"/>
      <c r="N16188" s="14"/>
      <c r="O16188" s="14"/>
      <c r="P16188" s="14"/>
    </row>
    <row r="16189" spans="9:16" x14ac:dyDescent="0.25">
      <c r="I16189" s="14"/>
      <c r="J16189" s="14"/>
      <c r="K16189" s="14"/>
      <c r="L16189" s="14"/>
      <c r="M16189" s="14"/>
      <c r="N16189" s="14"/>
      <c r="O16189" s="14"/>
      <c r="P16189" s="14"/>
    </row>
    <row r="16190" spans="9:16" x14ac:dyDescent="0.25">
      <c r="I16190" s="14"/>
      <c r="J16190" s="14"/>
      <c r="K16190" s="14"/>
      <c r="L16190" s="14"/>
      <c r="M16190" s="14"/>
      <c r="N16190" s="14"/>
      <c r="O16190" s="14"/>
      <c r="P16190" s="14"/>
    </row>
    <row r="16191" spans="9:16" x14ac:dyDescent="0.25">
      <c r="I16191" s="14"/>
      <c r="J16191" s="14"/>
      <c r="K16191" s="14"/>
      <c r="L16191" s="14"/>
      <c r="M16191" s="14"/>
      <c r="N16191" s="14"/>
      <c r="O16191" s="14"/>
      <c r="P16191" s="14"/>
    </row>
    <row r="16192" spans="9:16" x14ac:dyDescent="0.25">
      <c r="I16192" s="14"/>
      <c r="J16192" s="14"/>
      <c r="K16192" s="14"/>
      <c r="L16192" s="14"/>
      <c r="M16192" s="14"/>
      <c r="N16192" s="14"/>
      <c r="O16192" s="14"/>
      <c r="P16192" s="14"/>
    </row>
    <row r="16193" spans="9:16" x14ac:dyDescent="0.25">
      <c r="I16193" s="14"/>
      <c r="J16193" s="14"/>
      <c r="K16193" s="14"/>
      <c r="L16193" s="14"/>
      <c r="M16193" s="14"/>
      <c r="N16193" s="14"/>
      <c r="O16193" s="14"/>
      <c r="P16193" s="14"/>
    </row>
    <row r="16194" spans="9:16" x14ac:dyDescent="0.25">
      <c r="I16194" s="14"/>
      <c r="J16194" s="14"/>
      <c r="K16194" s="14"/>
      <c r="L16194" s="14"/>
      <c r="M16194" s="14"/>
      <c r="N16194" s="14"/>
      <c r="O16194" s="14"/>
      <c r="P16194" s="14"/>
    </row>
    <row r="16195" spans="9:16" x14ac:dyDescent="0.25">
      <c r="I16195" s="14"/>
      <c r="J16195" s="14"/>
      <c r="K16195" s="14"/>
      <c r="L16195" s="14"/>
      <c r="M16195" s="14"/>
      <c r="N16195" s="14"/>
      <c r="O16195" s="14"/>
      <c r="P16195" s="14"/>
    </row>
    <row r="16196" spans="9:16" x14ac:dyDescent="0.25">
      <c r="I16196" s="14"/>
      <c r="J16196" s="14"/>
      <c r="K16196" s="14"/>
      <c r="L16196" s="14"/>
      <c r="M16196" s="14"/>
      <c r="N16196" s="14"/>
      <c r="O16196" s="14"/>
      <c r="P16196" s="14"/>
    </row>
    <row r="16197" spans="9:16" x14ac:dyDescent="0.25">
      <c r="I16197" s="14"/>
      <c r="J16197" s="14"/>
      <c r="K16197" s="14"/>
      <c r="L16197" s="14"/>
      <c r="M16197" s="14"/>
      <c r="N16197" s="14"/>
      <c r="O16197" s="14"/>
      <c r="P16197" s="14"/>
    </row>
    <row r="16198" spans="9:16" x14ac:dyDescent="0.25">
      <c r="I16198" s="14"/>
      <c r="J16198" s="14"/>
      <c r="K16198" s="14"/>
      <c r="L16198" s="14"/>
      <c r="M16198" s="14"/>
      <c r="N16198" s="14"/>
      <c r="O16198" s="14"/>
      <c r="P16198" s="14"/>
    </row>
    <row r="16199" spans="9:16" x14ac:dyDescent="0.25">
      <c r="I16199" s="14"/>
      <c r="J16199" s="14"/>
      <c r="K16199" s="14"/>
      <c r="L16199" s="14"/>
      <c r="M16199" s="14"/>
      <c r="N16199" s="14"/>
      <c r="O16199" s="14"/>
      <c r="P16199" s="14"/>
    </row>
    <row r="16200" spans="9:16" x14ac:dyDescent="0.25">
      <c r="I16200" s="14"/>
      <c r="J16200" s="14"/>
      <c r="K16200" s="14"/>
      <c r="L16200" s="14"/>
      <c r="M16200" s="14"/>
      <c r="N16200" s="14"/>
      <c r="O16200" s="14"/>
      <c r="P16200" s="14"/>
    </row>
    <row r="16201" spans="9:16" x14ac:dyDescent="0.25">
      <c r="I16201" s="14"/>
      <c r="J16201" s="14"/>
      <c r="K16201" s="14"/>
      <c r="L16201" s="14"/>
      <c r="M16201" s="14"/>
      <c r="N16201" s="14"/>
      <c r="O16201" s="14"/>
      <c r="P16201" s="14"/>
    </row>
    <row r="16202" spans="9:16" x14ac:dyDescent="0.25">
      <c r="I16202" s="14"/>
      <c r="J16202" s="14"/>
      <c r="K16202" s="14"/>
      <c r="L16202" s="14"/>
      <c r="M16202" s="14"/>
      <c r="N16202" s="14"/>
      <c r="O16202" s="14"/>
      <c r="P16202" s="14"/>
    </row>
    <row r="16203" spans="9:16" x14ac:dyDescent="0.25">
      <c r="I16203" s="14"/>
      <c r="J16203" s="14"/>
      <c r="K16203" s="14"/>
      <c r="L16203" s="14"/>
      <c r="M16203" s="14"/>
      <c r="N16203" s="14"/>
      <c r="O16203" s="14"/>
      <c r="P16203" s="14"/>
    </row>
    <row r="16204" spans="9:16" x14ac:dyDescent="0.25">
      <c r="I16204" s="14"/>
      <c r="J16204" s="14"/>
      <c r="K16204" s="14"/>
      <c r="L16204" s="14"/>
      <c r="M16204" s="14"/>
      <c r="N16204" s="14"/>
      <c r="O16204" s="14"/>
      <c r="P16204" s="14"/>
    </row>
    <row r="16205" spans="9:16" x14ac:dyDescent="0.25">
      <c r="I16205" s="14"/>
      <c r="J16205" s="14"/>
      <c r="K16205" s="14"/>
      <c r="L16205" s="14"/>
      <c r="M16205" s="14"/>
      <c r="N16205" s="14"/>
      <c r="O16205" s="14"/>
      <c r="P16205" s="14"/>
    </row>
    <row r="16206" spans="9:16" x14ac:dyDescent="0.25">
      <c r="I16206" s="14"/>
      <c r="J16206" s="14"/>
      <c r="K16206" s="14"/>
      <c r="L16206" s="14"/>
      <c r="M16206" s="14"/>
      <c r="N16206" s="14"/>
      <c r="O16206" s="14"/>
      <c r="P16206" s="14"/>
    </row>
    <row r="16207" spans="9:16" x14ac:dyDescent="0.25">
      <c r="I16207" s="14"/>
      <c r="J16207" s="14"/>
      <c r="K16207" s="14"/>
      <c r="L16207" s="14"/>
      <c r="M16207" s="14"/>
      <c r="N16207" s="14"/>
      <c r="O16207" s="14"/>
      <c r="P16207" s="14"/>
    </row>
    <row r="16208" spans="9:16" x14ac:dyDescent="0.25">
      <c r="I16208" s="14"/>
      <c r="J16208" s="14"/>
      <c r="K16208" s="14"/>
      <c r="L16208" s="14"/>
      <c r="M16208" s="14"/>
      <c r="N16208" s="14"/>
      <c r="O16208" s="14"/>
      <c r="P16208" s="14"/>
    </row>
    <row r="16209" spans="9:16" x14ac:dyDescent="0.25">
      <c r="I16209" s="14"/>
      <c r="J16209" s="14"/>
      <c r="K16209" s="14"/>
      <c r="L16209" s="14"/>
      <c r="M16209" s="14"/>
      <c r="N16209" s="14"/>
      <c r="O16209" s="14"/>
      <c r="P16209" s="14"/>
    </row>
    <row r="16210" spans="9:16" x14ac:dyDescent="0.25">
      <c r="I16210" s="14"/>
      <c r="J16210" s="14"/>
      <c r="K16210" s="14"/>
      <c r="L16210" s="14"/>
      <c r="M16210" s="14"/>
      <c r="N16210" s="14"/>
      <c r="O16210" s="14"/>
      <c r="P16210" s="14"/>
    </row>
    <row r="16211" spans="9:16" x14ac:dyDescent="0.25">
      <c r="I16211" s="14"/>
      <c r="J16211" s="14"/>
      <c r="K16211" s="14"/>
      <c r="L16211" s="14"/>
      <c r="M16211" s="14"/>
      <c r="N16211" s="14"/>
      <c r="O16211" s="14"/>
      <c r="P16211" s="14"/>
    </row>
    <row r="16212" spans="9:16" x14ac:dyDescent="0.25">
      <c r="I16212" s="14"/>
      <c r="J16212" s="14"/>
      <c r="K16212" s="14"/>
      <c r="L16212" s="14"/>
      <c r="M16212" s="14"/>
      <c r="N16212" s="14"/>
      <c r="O16212" s="14"/>
      <c r="P16212" s="14"/>
    </row>
    <row r="16213" spans="9:16" x14ac:dyDescent="0.25">
      <c r="I16213" s="14"/>
      <c r="J16213" s="14"/>
      <c r="K16213" s="14"/>
      <c r="L16213" s="14"/>
      <c r="M16213" s="14"/>
      <c r="N16213" s="14"/>
      <c r="O16213" s="14"/>
      <c r="P16213" s="14"/>
    </row>
    <row r="16214" spans="9:16" x14ac:dyDescent="0.25">
      <c r="I16214" s="14"/>
      <c r="J16214" s="14"/>
      <c r="K16214" s="14"/>
      <c r="L16214" s="14"/>
      <c r="M16214" s="14"/>
      <c r="N16214" s="14"/>
      <c r="O16214" s="14"/>
      <c r="P16214" s="14"/>
    </row>
    <row r="16215" spans="9:16" x14ac:dyDescent="0.25">
      <c r="I16215" s="14"/>
      <c r="J16215" s="14"/>
      <c r="K16215" s="14"/>
      <c r="L16215" s="14"/>
      <c r="M16215" s="14"/>
      <c r="N16215" s="14"/>
      <c r="O16215" s="14"/>
      <c r="P16215" s="14"/>
    </row>
    <row r="16216" spans="9:16" x14ac:dyDescent="0.25">
      <c r="I16216" s="14"/>
      <c r="J16216" s="14"/>
      <c r="K16216" s="14"/>
      <c r="L16216" s="14"/>
      <c r="M16216" s="14"/>
      <c r="N16216" s="14"/>
      <c r="O16216" s="14"/>
      <c r="P16216" s="14"/>
    </row>
    <row r="16217" spans="9:16" x14ac:dyDescent="0.25">
      <c r="I16217" s="14"/>
      <c r="J16217" s="14"/>
      <c r="K16217" s="14"/>
      <c r="L16217" s="14"/>
      <c r="M16217" s="14"/>
      <c r="N16217" s="14"/>
      <c r="O16217" s="14"/>
      <c r="P16217" s="14"/>
    </row>
    <row r="16218" spans="9:16" x14ac:dyDescent="0.25">
      <c r="I16218" s="14"/>
      <c r="J16218" s="14"/>
      <c r="K16218" s="14"/>
      <c r="L16218" s="14"/>
      <c r="M16218" s="14"/>
      <c r="N16218" s="14"/>
      <c r="O16218" s="14"/>
      <c r="P16218" s="14"/>
    </row>
    <row r="16219" spans="9:16" x14ac:dyDescent="0.25">
      <c r="I16219" s="14"/>
      <c r="J16219" s="14"/>
      <c r="K16219" s="14"/>
      <c r="L16219" s="14"/>
      <c r="M16219" s="14"/>
      <c r="N16219" s="14"/>
      <c r="O16219" s="14"/>
      <c r="P16219" s="14"/>
    </row>
    <row r="16220" spans="9:16" x14ac:dyDescent="0.25">
      <c r="I16220" s="14"/>
      <c r="J16220" s="14"/>
      <c r="K16220" s="14"/>
      <c r="L16220" s="14"/>
      <c r="M16220" s="14"/>
      <c r="N16220" s="14"/>
      <c r="O16220" s="14"/>
      <c r="P16220" s="14"/>
    </row>
    <row r="16221" spans="9:16" x14ac:dyDescent="0.25">
      <c r="I16221" s="14"/>
      <c r="J16221" s="14"/>
      <c r="K16221" s="14"/>
      <c r="L16221" s="14"/>
      <c r="M16221" s="14"/>
      <c r="N16221" s="14"/>
      <c r="O16221" s="14"/>
      <c r="P16221" s="14"/>
    </row>
    <row r="16222" spans="9:16" x14ac:dyDescent="0.25">
      <c r="I16222" s="14"/>
      <c r="J16222" s="14"/>
      <c r="K16222" s="14"/>
      <c r="L16222" s="14"/>
      <c r="M16222" s="14"/>
      <c r="N16222" s="14"/>
      <c r="O16222" s="14"/>
      <c r="P16222" s="14"/>
    </row>
    <row r="16223" spans="9:16" x14ac:dyDescent="0.25">
      <c r="I16223" s="14"/>
      <c r="J16223" s="14"/>
      <c r="K16223" s="14"/>
      <c r="L16223" s="14"/>
      <c r="M16223" s="14"/>
      <c r="N16223" s="14"/>
      <c r="O16223" s="14"/>
      <c r="P16223" s="14"/>
    </row>
    <row r="16224" spans="9:16" x14ac:dyDescent="0.25">
      <c r="I16224" s="14"/>
      <c r="J16224" s="14"/>
      <c r="K16224" s="14"/>
      <c r="L16224" s="14"/>
      <c r="M16224" s="14"/>
      <c r="N16224" s="14"/>
      <c r="O16224" s="14"/>
      <c r="P16224" s="14"/>
    </row>
    <row r="16225" spans="9:16" x14ac:dyDescent="0.25">
      <c r="I16225" s="14"/>
      <c r="J16225" s="14"/>
      <c r="K16225" s="14"/>
      <c r="L16225" s="14"/>
      <c r="M16225" s="14"/>
      <c r="N16225" s="14"/>
      <c r="O16225" s="14"/>
      <c r="P16225" s="14"/>
    </row>
    <row r="16226" spans="9:16" x14ac:dyDescent="0.25">
      <c r="I16226" s="14"/>
      <c r="J16226" s="14"/>
      <c r="K16226" s="14"/>
      <c r="L16226" s="14"/>
      <c r="M16226" s="14"/>
      <c r="N16226" s="14"/>
      <c r="O16226" s="14"/>
      <c r="P16226" s="14"/>
    </row>
    <row r="16227" spans="9:16" x14ac:dyDescent="0.25">
      <c r="I16227" s="14"/>
      <c r="J16227" s="14"/>
      <c r="K16227" s="14"/>
      <c r="L16227" s="14"/>
      <c r="M16227" s="14"/>
      <c r="N16227" s="14"/>
      <c r="O16227" s="14"/>
      <c r="P16227" s="14"/>
    </row>
    <row r="16228" spans="9:16" x14ac:dyDescent="0.25">
      <c r="I16228" s="14"/>
      <c r="J16228" s="14"/>
      <c r="K16228" s="14"/>
      <c r="L16228" s="14"/>
      <c r="M16228" s="14"/>
      <c r="N16228" s="14"/>
      <c r="O16228" s="14"/>
      <c r="P16228" s="14"/>
    </row>
    <row r="16229" spans="9:16" x14ac:dyDescent="0.25">
      <c r="I16229" s="14"/>
      <c r="J16229" s="14"/>
      <c r="K16229" s="14"/>
      <c r="L16229" s="14"/>
      <c r="M16229" s="14"/>
      <c r="N16229" s="14"/>
      <c r="O16229" s="14"/>
      <c r="P16229" s="14"/>
    </row>
    <row r="16230" spans="9:16" x14ac:dyDescent="0.25">
      <c r="I16230" s="14"/>
      <c r="J16230" s="14"/>
      <c r="K16230" s="14"/>
      <c r="L16230" s="14"/>
      <c r="M16230" s="14"/>
      <c r="N16230" s="14"/>
      <c r="O16230" s="14"/>
      <c r="P16230" s="14"/>
    </row>
    <row r="16231" spans="9:16" x14ac:dyDescent="0.25">
      <c r="I16231" s="14"/>
      <c r="J16231" s="14"/>
      <c r="K16231" s="14"/>
      <c r="L16231" s="14"/>
      <c r="M16231" s="14"/>
      <c r="N16231" s="14"/>
      <c r="O16231" s="14"/>
      <c r="P16231" s="14"/>
    </row>
    <row r="16232" spans="9:16" x14ac:dyDescent="0.25">
      <c r="I16232" s="14"/>
      <c r="J16232" s="14"/>
      <c r="K16232" s="14"/>
      <c r="L16232" s="14"/>
      <c r="M16232" s="14"/>
      <c r="N16232" s="14"/>
      <c r="O16232" s="14"/>
      <c r="P16232" s="14"/>
    </row>
    <row r="16233" spans="9:16" x14ac:dyDescent="0.25">
      <c r="I16233" s="14"/>
      <c r="J16233" s="14"/>
      <c r="K16233" s="14"/>
      <c r="L16233" s="14"/>
      <c r="M16233" s="14"/>
      <c r="N16233" s="14"/>
      <c r="O16233" s="14"/>
      <c r="P16233" s="14"/>
    </row>
    <row r="16234" spans="9:16" x14ac:dyDescent="0.25">
      <c r="I16234" s="14"/>
      <c r="J16234" s="14"/>
      <c r="K16234" s="14"/>
      <c r="L16234" s="14"/>
      <c r="M16234" s="14"/>
      <c r="N16234" s="14"/>
      <c r="O16234" s="14"/>
      <c r="P16234" s="14"/>
    </row>
    <row r="16235" spans="9:16" x14ac:dyDescent="0.25">
      <c r="I16235" s="14"/>
      <c r="J16235" s="14"/>
      <c r="K16235" s="14"/>
      <c r="L16235" s="14"/>
      <c r="M16235" s="14"/>
      <c r="N16235" s="14"/>
      <c r="O16235" s="14"/>
      <c r="P16235" s="14"/>
    </row>
    <row r="16236" spans="9:16" x14ac:dyDescent="0.25">
      <c r="I16236" s="14"/>
      <c r="J16236" s="14"/>
      <c r="K16236" s="14"/>
      <c r="L16236" s="14"/>
      <c r="M16236" s="14"/>
      <c r="N16236" s="14"/>
      <c r="O16236" s="14"/>
      <c r="P16236" s="14"/>
    </row>
    <row r="16237" spans="9:16" x14ac:dyDescent="0.25">
      <c r="I16237" s="14"/>
      <c r="J16237" s="14"/>
      <c r="K16237" s="14"/>
      <c r="L16237" s="14"/>
      <c r="M16237" s="14"/>
      <c r="N16237" s="14"/>
      <c r="O16237" s="14"/>
      <c r="P16237" s="14"/>
    </row>
    <row r="16238" spans="9:16" x14ac:dyDescent="0.25">
      <c r="I16238" s="14"/>
      <c r="J16238" s="14"/>
      <c r="K16238" s="14"/>
      <c r="L16238" s="14"/>
      <c r="M16238" s="14"/>
      <c r="N16238" s="14"/>
      <c r="O16238" s="14"/>
      <c r="P16238" s="14"/>
    </row>
    <row r="16239" spans="9:16" x14ac:dyDescent="0.25">
      <c r="I16239" s="14"/>
      <c r="J16239" s="14"/>
      <c r="K16239" s="14"/>
      <c r="L16239" s="14"/>
      <c r="M16239" s="14"/>
      <c r="N16239" s="14"/>
      <c r="O16239" s="14"/>
      <c r="P16239" s="14"/>
    </row>
    <row r="16240" spans="9:16" x14ac:dyDescent="0.25">
      <c r="I16240" s="14"/>
      <c r="J16240" s="14"/>
      <c r="K16240" s="14"/>
      <c r="L16240" s="14"/>
      <c r="M16240" s="14"/>
      <c r="N16240" s="14"/>
      <c r="O16240" s="14"/>
      <c r="P16240" s="14"/>
    </row>
    <row r="16241" spans="9:16" x14ac:dyDescent="0.25">
      <c r="I16241" s="14"/>
      <c r="J16241" s="14"/>
      <c r="K16241" s="14"/>
      <c r="L16241" s="14"/>
      <c r="M16241" s="14"/>
      <c r="N16241" s="14"/>
      <c r="O16241" s="14"/>
      <c r="P16241" s="14"/>
    </row>
    <row r="16242" spans="9:16" x14ac:dyDescent="0.25">
      <c r="I16242" s="14"/>
      <c r="J16242" s="14"/>
      <c r="K16242" s="14"/>
      <c r="L16242" s="14"/>
      <c r="M16242" s="14"/>
      <c r="N16242" s="14"/>
      <c r="O16242" s="14"/>
      <c r="P16242" s="14"/>
    </row>
    <row r="16243" spans="9:16" x14ac:dyDescent="0.25">
      <c r="I16243" s="14"/>
      <c r="J16243" s="14"/>
      <c r="K16243" s="14"/>
      <c r="L16243" s="14"/>
      <c r="M16243" s="14"/>
      <c r="N16243" s="14"/>
      <c r="O16243" s="14"/>
      <c r="P16243" s="14"/>
    </row>
    <row r="16244" spans="9:16" x14ac:dyDescent="0.25">
      <c r="I16244" s="14"/>
      <c r="J16244" s="14"/>
      <c r="K16244" s="14"/>
      <c r="L16244" s="14"/>
      <c r="M16244" s="14"/>
      <c r="N16244" s="14"/>
      <c r="O16244" s="14"/>
      <c r="P16244" s="14"/>
    </row>
    <row r="16245" spans="9:16" x14ac:dyDescent="0.25">
      <c r="I16245" s="14"/>
      <c r="J16245" s="14"/>
      <c r="K16245" s="14"/>
      <c r="L16245" s="14"/>
      <c r="M16245" s="14"/>
      <c r="N16245" s="14"/>
      <c r="O16245" s="14"/>
      <c r="P16245" s="14"/>
    </row>
    <row r="16246" spans="9:16" x14ac:dyDescent="0.25">
      <c r="I16246" s="14"/>
      <c r="J16246" s="14"/>
      <c r="K16246" s="14"/>
      <c r="L16246" s="14"/>
      <c r="M16246" s="14"/>
      <c r="N16246" s="14"/>
      <c r="O16246" s="14"/>
      <c r="P16246" s="14"/>
    </row>
    <row r="16247" spans="9:16" x14ac:dyDescent="0.25">
      <c r="I16247" s="14"/>
      <c r="J16247" s="14"/>
      <c r="K16247" s="14"/>
      <c r="L16247" s="14"/>
      <c r="M16247" s="14"/>
      <c r="N16247" s="14"/>
      <c r="O16247" s="14"/>
      <c r="P16247" s="14"/>
    </row>
    <row r="16248" spans="9:16" x14ac:dyDescent="0.25">
      <c r="I16248" s="14"/>
      <c r="J16248" s="14"/>
      <c r="K16248" s="14"/>
      <c r="L16248" s="14"/>
      <c r="M16248" s="14"/>
      <c r="N16248" s="14"/>
      <c r="O16248" s="14"/>
      <c r="P16248" s="14"/>
    </row>
    <row r="16249" spans="9:16" x14ac:dyDescent="0.25">
      <c r="I16249" s="14"/>
      <c r="J16249" s="14"/>
      <c r="K16249" s="14"/>
      <c r="L16249" s="14"/>
      <c r="M16249" s="14"/>
      <c r="N16249" s="14"/>
      <c r="O16249" s="14"/>
      <c r="P16249" s="14"/>
    </row>
    <row r="16250" spans="9:16" x14ac:dyDescent="0.25">
      <c r="I16250" s="14"/>
      <c r="J16250" s="14"/>
      <c r="K16250" s="14"/>
      <c r="L16250" s="14"/>
      <c r="M16250" s="14"/>
      <c r="N16250" s="14"/>
      <c r="O16250" s="14"/>
      <c r="P16250" s="14"/>
    </row>
    <row r="16251" spans="9:16" x14ac:dyDescent="0.25">
      <c r="I16251" s="14"/>
      <c r="J16251" s="14"/>
      <c r="K16251" s="14"/>
      <c r="L16251" s="14"/>
      <c r="M16251" s="14"/>
      <c r="N16251" s="14"/>
      <c r="O16251" s="14"/>
      <c r="P16251" s="14"/>
    </row>
    <row r="16252" spans="9:16" x14ac:dyDescent="0.25">
      <c r="I16252" s="14"/>
      <c r="J16252" s="14"/>
      <c r="K16252" s="14"/>
      <c r="L16252" s="14"/>
      <c r="M16252" s="14"/>
      <c r="N16252" s="14"/>
      <c r="O16252" s="14"/>
      <c r="P16252" s="14"/>
    </row>
    <row r="16253" spans="9:16" x14ac:dyDescent="0.25">
      <c r="I16253" s="14"/>
      <c r="J16253" s="14"/>
      <c r="K16253" s="14"/>
      <c r="L16253" s="14"/>
      <c r="M16253" s="14"/>
      <c r="N16253" s="14"/>
      <c r="O16253" s="14"/>
      <c r="P16253" s="14"/>
    </row>
    <row r="16254" spans="9:16" x14ac:dyDescent="0.25">
      <c r="I16254" s="14"/>
      <c r="J16254" s="14"/>
      <c r="K16254" s="14"/>
      <c r="L16254" s="14"/>
      <c r="M16254" s="14"/>
      <c r="N16254" s="14"/>
      <c r="O16254" s="14"/>
      <c r="P16254" s="14"/>
    </row>
    <row r="16255" spans="9:16" x14ac:dyDescent="0.25">
      <c r="I16255" s="14"/>
      <c r="J16255" s="14"/>
      <c r="K16255" s="14"/>
      <c r="L16255" s="14"/>
      <c r="M16255" s="14"/>
      <c r="N16255" s="14"/>
      <c r="O16255" s="14"/>
      <c r="P16255" s="14"/>
    </row>
    <row r="16256" spans="9:16" x14ac:dyDescent="0.25">
      <c r="I16256" s="14"/>
      <c r="J16256" s="14"/>
      <c r="K16256" s="14"/>
      <c r="L16256" s="14"/>
      <c r="M16256" s="14"/>
      <c r="N16256" s="14"/>
      <c r="O16256" s="14"/>
      <c r="P16256" s="14"/>
    </row>
    <row r="16257" spans="9:16" x14ac:dyDescent="0.25">
      <c r="I16257" s="14"/>
      <c r="J16257" s="14"/>
      <c r="K16257" s="14"/>
      <c r="L16257" s="14"/>
      <c r="M16257" s="14"/>
      <c r="N16257" s="14"/>
      <c r="O16257" s="14"/>
      <c r="P16257" s="14"/>
    </row>
    <row r="16258" spans="9:16" x14ac:dyDescent="0.25">
      <c r="I16258" s="14"/>
      <c r="J16258" s="14"/>
      <c r="K16258" s="14"/>
      <c r="L16258" s="14"/>
      <c r="M16258" s="14"/>
      <c r="N16258" s="14"/>
      <c r="O16258" s="14"/>
      <c r="P16258" s="14"/>
    </row>
    <row r="16259" spans="9:16" x14ac:dyDescent="0.25">
      <c r="I16259" s="14"/>
      <c r="J16259" s="14"/>
      <c r="K16259" s="14"/>
      <c r="L16259" s="14"/>
      <c r="M16259" s="14"/>
      <c r="N16259" s="14"/>
      <c r="O16259" s="14"/>
      <c r="P16259" s="14"/>
    </row>
    <row r="16260" spans="9:16" x14ac:dyDescent="0.25">
      <c r="I16260" s="14"/>
      <c r="J16260" s="14"/>
      <c r="K16260" s="14"/>
      <c r="L16260" s="14"/>
      <c r="M16260" s="14"/>
      <c r="N16260" s="14"/>
      <c r="O16260" s="14"/>
      <c r="P16260" s="14"/>
    </row>
    <row r="16261" spans="9:16" x14ac:dyDescent="0.25">
      <c r="I16261" s="14"/>
      <c r="J16261" s="14"/>
      <c r="K16261" s="14"/>
      <c r="L16261" s="14"/>
      <c r="M16261" s="14"/>
      <c r="N16261" s="14"/>
      <c r="O16261" s="14"/>
      <c r="P16261" s="14"/>
    </row>
    <row r="16262" spans="9:16" x14ac:dyDescent="0.25">
      <c r="I16262" s="14"/>
      <c r="J16262" s="14"/>
      <c r="K16262" s="14"/>
      <c r="L16262" s="14"/>
      <c r="M16262" s="14"/>
      <c r="N16262" s="14"/>
      <c r="O16262" s="14"/>
      <c r="P16262" s="14"/>
    </row>
    <row r="16263" spans="9:16" x14ac:dyDescent="0.25">
      <c r="I16263" s="14"/>
      <c r="J16263" s="14"/>
      <c r="K16263" s="14"/>
      <c r="L16263" s="14"/>
      <c r="M16263" s="14"/>
      <c r="N16263" s="14"/>
      <c r="O16263" s="14"/>
      <c r="P16263" s="14"/>
    </row>
    <row r="16264" spans="9:16" x14ac:dyDescent="0.25">
      <c r="I16264" s="14"/>
      <c r="J16264" s="14"/>
      <c r="K16264" s="14"/>
      <c r="L16264" s="14"/>
      <c r="M16264" s="14"/>
      <c r="N16264" s="14"/>
      <c r="O16264" s="14"/>
      <c r="P16264" s="14"/>
    </row>
    <row r="16265" spans="9:16" x14ac:dyDescent="0.25">
      <c r="I16265" s="14"/>
      <c r="J16265" s="14"/>
      <c r="K16265" s="14"/>
      <c r="L16265" s="14"/>
      <c r="M16265" s="14"/>
      <c r="N16265" s="14"/>
      <c r="O16265" s="14"/>
      <c r="P16265" s="14"/>
    </row>
    <row r="16266" spans="9:16" x14ac:dyDescent="0.25">
      <c r="I16266" s="14"/>
      <c r="J16266" s="14"/>
      <c r="K16266" s="14"/>
      <c r="L16266" s="14"/>
      <c r="M16266" s="14"/>
      <c r="N16266" s="14"/>
      <c r="O16266" s="14"/>
      <c r="P16266" s="14"/>
    </row>
    <row r="16267" spans="9:16" x14ac:dyDescent="0.25">
      <c r="I16267" s="14"/>
      <c r="J16267" s="14"/>
      <c r="K16267" s="14"/>
      <c r="L16267" s="14"/>
      <c r="M16267" s="14"/>
      <c r="N16267" s="14"/>
      <c r="O16267" s="14"/>
      <c r="P16267" s="14"/>
    </row>
    <row r="16268" spans="9:16" x14ac:dyDescent="0.25">
      <c r="I16268" s="14"/>
      <c r="J16268" s="14"/>
      <c r="K16268" s="14"/>
      <c r="L16268" s="14"/>
      <c r="M16268" s="14"/>
      <c r="N16268" s="14"/>
      <c r="O16268" s="14"/>
      <c r="P16268" s="14"/>
    </row>
    <row r="16269" spans="9:16" x14ac:dyDescent="0.25">
      <c r="I16269" s="14"/>
      <c r="J16269" s="14"/>
      <c r="K16269" s="14"/>
      <c r="L16269" s="14"/>
      <c r="M16269" s="14"/>
      <c r="N16269" s="14"/>
      <c r="O16269" s="14"/>
      <c r="P16269" s="14"/>
    </row>
    <row r="16270" spans="9:16" x14ac:dyDescent="0.25">
      <c r="I16270" s="14"/>
      <c r="J16270" s="14"/>
      <c r="K16270" s="14"/>
      <c r="L16270" s="14"/>
      <c r="M16270" s="14"/>
      <c r="N16270" s="14"/>
      <c r="O16270" s="14"/>
      <c r="P16270" s="14"/>
    </row>
    <row r="16271" spans="9:16" x14ac:dyDescent="0.25">
      <c r="I16271" s="14"/>
      <c r="J16271" s="14"/>
      <c r="K16271" s="14"/>
      <c r="L16271" s="14"/>
      <c r="M16271" s="14"/>
      <c r="N16271" s="14"/>
      <c r="O16271" s="14"/>
      <c r="P16271" s="14"/>
    </row>
    <row r="16272" spans="9:16" x14ac:dyDescent="0.25">
      <c r="I16272" s="14"/>
      <c r="J16272" s="14"/>
      <c r="K16272" s="14"/>
      <c r="L16272" s="14"/>
      <c r="M16272" s="14"/>
      <c r="N16272" s="14"/>
      <c r="O16272" s="14"/>
      <c r="P16272" s="14"/>
    </row>
    <row r="16273" spans="9:16" x14ac:dyDescent="0.25">
      <c r="I16273" s="14"/>
      <c r="J16273" s="14"/>
      <c r="K16273" s="14"/>
      <c r="L16273" s="14"/>
      <c r="M16273" s="14"/>
      <c r="N16273" s="14"/>
      <c r="O16273" s="14"/>
      <c r="P16273" s="14"/>
    </row>
    <row r="16274" spans="9:16" x14ac:dyDescent="0.25">
      <c r="I16274" s="14"/>
      <c r="J16274" s="14"/>
      <c r="K16274" s="14"/>
      <c r="L16274" s="14"/>
      <c r="M16274" s="14"/>
      <c r="N16274" s="14"/>
      <c r="O16274" s="14"/>
      <c r="P16274" s="14"/>
    </row>
    <row r="16275" spans="9:16" x14ac:dyDescent="0.25">
      <c r="I16275" s="14"/>
      <c r="J16275" s="14"/>
      <c r="K16275" s="14"/>
      <c r="L16275" s="14"/>
      <c r="M16275" s="14"/>
      <c r="N16275" s="14"/>
      <c r="O16275" s="14"/>
      <c r="P16275" s="14"/>
    </row>
    <row r="16276" spans="9:16" x14ac:dyDescent="0.25">
      <c r="I16276" s="14"/>
      <c r="J16276" s="14"/>
      <c r="K16276" s="14"/>
      <c r="L16276" s="14"/>
      <c r="M16276" s="14"/>
      <c r="N16276" s="14"/>
      <c r="O16276" s="14"/>
      <c r="P16276" s="14"/>
    </row>
    <row r="16277" spans="9:16" x14ac:dyDescent="0.25">
      <c r="I16277" s="14"/>
      <c r="J16277" s="14"/>
      <c r="K16277" s="14"/>
      <c r="L16277" s="14"/>
      <c r="M16277" s="14"/>
      <c r="N16277" s="14"/>
      <c r="O16277" s="14"/>
      <c r="P16277" s="14"/>
    </row>
    <row r="16278" spans="9:16" x14ac:dyDescent="0.25">
      <c r="I16278" s="14"/>
      <c r="J16278" s="14"/>
      <c r="K16278" s="14"/>
      <c r="L16278" s="14"/>
      <c r="M16278" s="14"/>
      <c r="N16278" s="14"/>
      <c r="O16278" s="14"/>
      <c r="P16278" s="14"/>
    </row>
    <row r="16279" spans="9:16" x14ac:dyDescent="0.25">
      <c r="I16279" s="14"/>
      <c r="J16279" s="14"/>
      <c r="K16279" s="14"/>
      <c r="L16279" s="14"/>
      <c r="M16279" s="14"/>
      <c r="N16279" s="14"/>
      <c r="O16279" s="14"/>
      <c r="P16279" s="14"/>
    </row>
    <row r="16280" spans="9:16" x14ac:dyDescent="0.25">
      <c r="I16280" s="14"/>
      <c r="J16280" s="14"/>
      <c r="K16280" s="14"/>
      <c r="L16280" s="14"/>
      <c r="M16280" s="14"/>
      <c r="N16280" s="14"/>
      <c r="O16280" s="14"/>
      <c r="P16280" s="14"/>
    </row>
    <row r="16281" spans="9:16" x14ac:dyDescent="0.25">
      <c r="I16281" s="14"/>
      <c r="J16281" s="14"/>
      <c r="K16281" s="14"/>
      <c r="L16281" s="14"/>
      <c r="M16281" s="14"/>
      <c r="N16281" s="14"/>
      <c r="O16281" s="14"/>
      <c r="P16281" s="14"/>
    </row>
    <row r="16282" spans="9:16" x14ac:dyDescent="0.25">
      <c r="I16282" s="14"/>
      <c r="J16282" s="14"/>
      <c r="K16282" s="14"/>
      <c r="L16282" s="14"/>
      <c r="M16282" s="14"/>
      <c r="N16282" s="14"/>
      <c r="O16282" s="14"/>
      <c r="P16282" s="14"/>
    </row>
    <row r="16283" spans="9:16" x14ac:dyDescent="0.25">
      <c r="I16283" s="14"/>
      <c r="J16283" s="14"/>
      <c r="K16283" s="14"/>
      <c r="L16283" s="14"/>
      <c r="M16283" s="14"/>
      <c r="N16283" s="14"/>
      <c r="O16283" s="14"/>
      <c r="P16283" s="14"/>
    </row>
    <row r="16284" spans="9:16" x14ac:dyDescent="0.25">
      <c r="I16284" s="14"/>
      <c r="J16284" s="14"/>
      <c r="K16284" s="14"/>
      <c r="L16284" s="14"/>
      <c r="M16284" s="14"/>
      <c r="N16284" s="14"/>
      <c r="O16284" s="14"/>
      <c r="P16284" s="14"/>
    </row>
    <row r="16285" spans="9:16" x14ac:dyDescent="0.25">
      <c r="I16285" s="14"/>
      <c r="J16285" s="14"/>
      <c r="K16285" s="14"/>
      <c r="L16285" s="14"/>
      <c r="M16285" s="14"/>
      <c r="N16285" s="14"/>
      <c r="O16285" s="14"/>
      <c r="P16285" s="14"/>
    </row>
    <row r="16286" spans="9:16" x14ac:dyDescent="0.25">
      <c r="I16286" s="14"/>
      <c r="J16286" s="14"/>
      <c r="K16286" s="14"/>
      <c r="L16286" s="14"/>
      <c r="M16286" s="14"/>
      <c r="N16286" s="14"/>
      <c r="O16286" s="14"/>
      <c r="P16286" s="14"/>
    </row>
    <row r="16287" spans="9:16" x14ac:dyDescent="0.25">
      <c r="I16287" s="14"/>
      <c r="J16287" s="14"/>
      <c r="K16287" s="14"/>
      <c r="L16287" s="14"/>
      <c r="M16287" s="14"/>
      <c r="N16287" s="14"/>
      <c r="O16287" s="14"/>
      <c r="P16287" s="14"/>
    </row>
    <row r="16288" spans="9:16" x14ac:dyDescent="0.25">
      <c r="I16288" s="14"/>
      <c r="J16288" s="14"/>
      <c r="K16288" s="14"/>
      <c r="L16288" s="14"/>
      <c r="M16288" s="14"/>
      <c r="N16288" s="14"/>
      <c r="O16288" s="14"/>
      <c r="P16288" s="14"/>
    </row>
    <row r="16289" spans="9:16" x14ac:dyDescent="0.25">
      <c r="I16289" s="14"/>
      <c r="J16289" s="14"/>
      <c r="K16289" s="14"/>
      <c r="L16289" s="14"/>
      <c r="M16289" s="14"/>
      <c r="N16289" s="14"/>
      <c r="O16289" s="14"/>
      <c r="P16289" s="14"/>
    </row>
    <row r="16290" spans="9:16" x14ac:dyDescent="0.25">
      <c r="I16290" s="14"/>
      <c r="J16290" s="14"/>
      <c r="K16290" s="14"/>
      <c r="L16290" s="14"/>
      <c r="M16290" s="14"/>
      <c r="N16290" s="14"/>
      <c r="O16290" s="14"/>
      <c r="P16290" s="14"/>
    </row>
    <row r="16291" spans="9:16" x14ac:dyDescent="0.25">
      <c r="I16291" s="14"/>
      <c r="J16291" s="14"/>
      <c r="K16291" s="14"/>
      <c r="L16291" s="14"/>
      <c r="M16291" s="14"/>
      <c r="N16291" s="14"/>
      <c r="O16291" s="14"/>
      <c r="P16291" s="14"/>
    </row>
    <row r="16292" spans="9:16" x14ac:dyDescent="0.25">
      <c r="I16292" s="14"/>
      <c r="J16292" s="14"/>
      <c r="K16292" s="14"/>
      <c r="L16292" s="14"/>
      <c r="M16292" s="14"/>
      <c r="N16292" s="14"/>
      <c r="O16292" s="14"/>
      <c r="P16292" s="14"/>
    </row>
    <row r="16293" spans="9:16" x14ac:dyDescent="0.25">
      <c r="I16293" s="14"/>
      <c r="J16293" s="14"/>
      <c r="K16293" s="14"/>
      <c r="L16293" s="14"/>
      <c r="M16293" s="14"/>
      <c r="N16293" s="14"/>
      <c r="O16293" s="14"/>
      <c r="P16293" s="14"/>
    </row>
    <row r="16294" spans="9:16" x14ac:dyDescent="0.25">
      <c r="I16294" s="14"/>
      <c r="J16294" s="14"/>
      <c r="K16294" s="14"/>
      <c r="L16294" s="14"/>
      <c r="M16294" s="14"/>
      <c r="N16294" s="14"/>
      <c r="O16294" s="14"/>
      <c r="P16294" s="14"/>
    </row>
    <row r="16295" spans="9:16" x14ac:dyDescent="0.25">
      <c r="I16295" s="14"/>
      <c r="J16295" s="14"/>
      <c r="K16295" s="14"/>
      <c r="L16295" s="14"/>
      <c r="M16295" s="14"/>
      <c r="N16295" s="14"/>
      <c r="O16295" s="14"/>
      <c r="P16295" s="14"/>
    </row>
    <row r="16296" spans="9:16" x14ac:dyDescent="0.25">
      <c r="I16296" s="14"/>
      <c r="J16296" s="14"/>
      <c r="K16296" s="14"/>
      <c r="L16296" s="14"/>
      <c r="M16296" s="14"/>
      <c r="N16296" s="14"/>
      <c r="O16296" s="14"/>
      <c r="P16296" s="14"/>
    </row>
    <row r="16297" spans="9:16" x14ac:dyDescent="0.25">
      <c r="I16297" s="14"/>
      <c r="J16297" s="14"/>
      <c r="K16297" s="14"/>
      <c r="L16297" s="14"/>
      <c r="M16297" s="14"/>
      <c r="N16297" s="14"/>
      <c r="O16297" s="14"/>
      <c r="P16297" s="14"/>
    </row>
    <row r="16298" spans="9:16" x14ac:dyDescent="0.25">
      <c r="I16298" s="14"/>
      <c r="J16298" s="14"/>
      <c r="K16298" s="14"/>
      <c r="L16298" s="14"/>
      <c r="M16298" s="14"/>
      <c r="N16298" s="14"/>
      <c r="O16298" s="14"/>
      <c r="P16298" s="14"/>
    </row>
    <row r="16299" spans="9:16" x14ac:dyDescent="0.25">
      <c r="I16299" s="14"/>
      <c r="J16299" s="14"/>
      <c r="K16299" s="14"/>
      <c r="L16299" s="14"/>
      <c r="M16299" s="14"/>
      <c r="N16299" s="14"/>
      <c r="O16299" s="14"/>
      <c r="P16299" s="14"/>
    </row>
    <row r="16300" spans="9:16" x14ac:dyDescent="0.25">
      <c r="I16300" s="14"/>
      <c r="J16300" s="14"/>
      <c r="K16300" s="14"/>
      <c r="L16300" s="14"/>
      <c r="M16300" s="14"/>
      <c r="N16300" s="14"/>
      <c r="O16300" s="14"/>
      <c r="P16300" s="14"/>
    </row>
    <row r="16301" spans="9:16" x14ac:dyDescent="0.25">
      <c r="I16301" s="14"/>
      <c r="J16301" s="14"/>
      <c r="K16301" s="14"/>
      <c r="L16301" s="14"/>
      <c r="M16301" s="14"/>
      <c r="N16301" s="14"/>
      <c r="O16301" s="14"/>
      <c r="P16301" s="14"/>
    </row>
    <row r="16302" spans="9:16" x14ac:dyDescent="0.25">
      <c r="I16302" s="14"/>
      <c r="J16302" s="14"/>
      <c r="K16302" s="14"/>
      <c r="L16302" s="14"/>
      <c r="M16302" s="14"/>
      <c r="N16302" s="14"/>
      <c r="O16302" s="14"/>
      <c r="P16302" s="14"/>
    </row>
    <row r="16303" spans="9:16" x14ac:dyDescent="0.25">
      <c r="I16303" s="14"/>
      <c r="J16303" s="14"/>
      <c r="K16303" s="14"/>
      <c r="L16303" s="14"/>
      <c r="M16303" s="14"/>
      <c r="N16303" s="14"/>
      <c r="O16303" s="14"/>
      <c r="P16303" s="14"/>
    </row>
    <row r="16304" spans="9:16" x14ac:dyDescent="0.25">
      <c r="I16304" s="14"/>
      <c r="J16304" s="14"/>
      <c r="K16304" s="14"/>
      <c r="L16304" s="14"/>
      <c r="M16304" s="14"/>
      <c r="N16304" s="14"/>
      <c r="O16304" s="14"/>
      <c r="P16304" s="14"/>
    </row>
    <row r="16305" spans="9:16" x14ac:dyDescent="0.25">
      <c r="I16305" s="14"/>
      <c r="J16305" s="14"/>
      <c r="K16305" s="14"/>
      <c r="L16305" s="14"/>
      <c r="M16305" s="14"/>
      <c r="N16305" s="14"/>
      <c r="O16305" s="14"/>
      <c r="P16305" s="14"/>
    </row>
    <row r="16306" spans="9:16" x14ac:dyDescent="0.25">
      <c r="I16306" s="14"/>
      <c r="J16306" s="14"/>
      <c r="K16306" s="14"/>
      <c r="L16306" s="14"/>
      <c r="M16306" s="14"/>
      <c r="N16306" s="14"/>
      <c r="O16306" s="14"/>
      <c r="P16306" s="14"/>
    </row>
    <row r="16307" spans="9:16" x14ac:dyDescent="0.25">
      <c r="I16307" s="14"/>
      <c r="J16307" s="14"/>
      <c r="K16307" s="14"/>
      <c r="L16307" s="14"/>
      <c r="M16307" s="14"/>
      <c r="N16307" s="14"/>
      <c r="O16307" s="14"/>
      <c r="P16307" s="14"/>
    </row>
    <row r="16308" spans="9:16" x14ac:dyDescent="0.25">
      <c r="I16308" s="14"/>
      <c r="J16308" s="14"/>
      <c r="K16308" s="14"/>
      <c r="L16308" s="14"/>
      <c r="M16308" s="14"/>
      <c r="N16308" s="14"/>
      <c r="O16308" s="14"/>
      <c r="P16308" s="14"/>
    </row>
    <row r="16309" spans="9:16" x14ac:dyDescent="0.25">
      <c r="I16309" s="14"/>
      <c r="J16309" s="14"/>
      <c r="K16309" s="14"/>
      <c r="L16309" s="14"/>
      <c r="M16309" s="14"/>
      <c r="N16309" s="14"/>
      <c r="O16309" s="14"/>
      <c r="P16309" s="14"/>
    </row>
    <row r="16310" spans="9:16" x14ac:dyDescent="0.25">
      <c r="I16310" s="14"/>
      <c r="J16310" s="14"/>
      <c r="K16310" s="14"/>
      <c r="L16310" s="14"/>
      <c r="M16310" s="14"/>
      <c r="N16310" s="14"/>
      <c r="O16310" s="14"/>
      <c r="P16310" s="14"/>
    </row>
    <row r="16311" spans="9:16" x14ac:dyDescent="0.25">
      <c r="I16311" s="14"/>
      <c r="J16311" s="14"/>
      <c r="K16311" s="14"/>
      <c r="L16311" s="14"/>
      <c r="M16311" s="14"/>
      <c r="N16311" s="14"/>
      <c r="O16311" s="14"/>
      <c r="P16311" s="14"/>
    </row>
    <row r="16312" spans="9:16" x14ac:dyDescent="0.25">
      <c r="I16312" s="14"/>
      <c r="J16312" s="14"/>
      <c r="K16312" s="14"/>
      <c r="L16312" s="14"/>
      <c r="M16312" s="14"/>
      <c r="N16312" s="14"/>
      <c r="O16312" s="14"/>
      <c r="P16312" s="14"/>
    </row>
    <row r="16313" spans="9:16" x14ac:dyDescent="0.25">
      <c r="I16313" s="14"/>
      <c r="J16313" s="14"/>
      <c r="K16313" s="14"/>
      <c r="L16313" s="14"/>
      <c r="M16313" s="14"/>
      <c r="N16313" s="14"/>
      <c r="O16313" s="14"/>
      <c r="P16313" s="14"/>
    </row>
    <row r="16314" spans="9:16" x14ac:dyDescent="0.25">
      <c r="I16314" s="14"/>
      <c r="J16314" s="14"/>
      <c r="K16314" s="14"/>
      <c r="L16314" s="14"/>
      <c r="M16314" s="14"/>
      <c r="N16314" s="14"/>
      <c r="O16314" s="14"/>
      <c r="P16314" s="14"/>
    </row>
    <row r="16315" spans="9:16" x14ac:dyDescent="0.25">
      <c r="I16315" s="14"/>
      <c r="J16315" s="14"/>
      <c r="K16315" s="14"/>
      <c r="L16315" s="14"/>
      <c r="M16315" s="14"/>
      <c r="N16315" s="14"/>
      <c r="O16315" s="14"/>
      <c r="P16315" s="14"/>
    </row>
    <row r="16316" spans="9:16" x14ac:dyDescent="0.25">
      <c r="I16316" s="14"/>
      <c r="J16316" s="14"/>
      <c r="K16316" s="14"/>
      <c r="L16316" s="14"/>
      <c r="M16316" s="14"/>
      <c r="N16316" s="14"/>
      <c r="O16316" s="14"/>
      <c r="P16316" s="14"/>
    </row>
    <row r="16317" spans="9:16" x14ac:dyDescent="0.25">
      <c r="I16317" s="14"/>
      <c r="J16317" s="14"/>
      <c r="K16317" s="14"/>
      <c r="L16317" s="14"/>
      <c r="M16317" s="14"/>
      <c r="N16317" s="14"/>
      <c r="O16317" s="14"/>
      <c r="P16317" s="14"/>
    </row>
    <row r="16318" spans="9:16" x14ac:dyDescent="0.25">
      <c r="I16318" s="14"/>
      <c r="J16318" s="14"/>
      <c r="K16318" s="14"/>
      <c r="L16318" s="14"/>
      <c r="M16318" s="14"/>
      <c r="N16318" s="14"/>
      <c r="O16318" s="14"/>
      <c r="P16318" s="14"/>
    </row>
    <row r="16319" spans="9:16" x14ac:dyDescent="0.25">
      <c r="I16319" s="14"/>
      <c r="J16319" s="14"/>
      <c r="K16319" s="14"/>
      <c r="L16319" s="14"/>
      <c r="M16319" s="14"/>
      <c r="N16319" s="14"/>
      <c r="O16319" s="14"/>
      <c r="P16319" s="14"/>
    </row>
    <row r="16320" spans="9:16" x14ac:dyDescent="0.25">
      <c r="I16320" s="14"/>
      <c r="J16320" s="14"/>
      <c r="K16320" s="14"/>
      <c r="L16320" s="14"/>
      <c r="M16320" s="14"/>
      <c r="N16320" s="14"/>
      <c r="O16320" s="14"/>
      <c r="P16320" s="14"/>
    </row>
    <row r="16321" spans="9:16" x14ac:dyDescent="0.25">
      <c r="I16321" s="14"/>
      <c r="J16321" s="14"/>
      <c r="K16321" s="14"/>
      <c r="L16321" s="14"/>
      <c r="M16321" s="14"/>
      <c r="N16321" s="14"/>
      <c r="O16321" s="14"/>
      <c r="P16321" s="14"/>
    </row>
    <row r="16322" spans="9:16" x14ac:dyDescent="0.25">
      <c r="I16322" s="14"/>
      <c r="J16322" s="14"/>
      <c r="K16322" s="14"/>
      <c r="L16322" s="14"/>
      <c r="M16322" s="14"/>
      <c r="N16322" s="14"/>
      <c r="O16322" s="14"/>
      <c r="P16322" s="14"/>
    </row>
    <row r="16323" spans="9:16" x14ac:dyDescent="0.25">
      <c r="I16323" s="14"/>
      <c r="J16323" s="14"/>
      <c r="K16323" s="14"/>
      <c r="L16323" s="14"/>
      <c r="M16323" s="14"/>
      <c r="N16323" s="14"/>
      <c r="O16323" s="14"/>
      <c r="P16323" s="14"/>
    </row>
    <row r="16324" spans="9:16" x14ac:dyDescent="0.25">
      <c r="I16324" s="14"/>
      <c r="J16324" s="14"/>
      <c r="K16324" s="14"/>
      <c r="L16324" s="14"/>
      <c r="M16324" s="14"/>
      <c r="N16324" s="14"/>
      <c r="O16324" s="14"/>
      <c r="P16324" s="14"/>
    </row>
    <row r="16325" spans="9:16" x14ac:dyDescent="0.25">
      <c r="I16325" s="14"/>
      <c r="J16325" s="14"/>
      <c r="K16325" s="14"/>
      <c r="L16325" s="14"/>
      <c r="M16325" s="14"/>
      <c r="N16325" s="14"/>
      <c r="O16325" s="14"/>
      <c r="P16325" s="14"/>
    </row>
    <row r="16326" spans="9:16" x14ac:dyDescent="0.25">
      <c r="I16326" s="14"/>
      <c r="J16326" s="14"/>
      <c r="K16326" s="14"/>
      <c r="L16326" s="14"/>
      <c r="M16326" s="14"/>
      <c r="N16326" s="14"/>
      <c r="O16326" s="14"/>
      <c r="P16326" s="14"/>
    </row>
    <row r="16327" spans="9:16" x14ac:dyDescent="0.25">
      <c r="I16327" s="14"/>
      <c r="J16327" s="14"/>
      <c r="K16327" s="14"/>
      <c r="L16327" s="14"/>
      <c r="M16327" s="14"/>
      <c r="N16327" s="14"/>
      <c r="O16327" s="14"/>
      <c r="P16327" s="14"/>
    </row>
    <row r="16328" spans="9:16" x14ac:dyDescent="0.25">
      <c r="I16328" s="14"/>
      <c r="J16328" s="14"/>
      <c r="K16328" s="14"/>
      <c r="L16328" s="14"/>
      <c r="M16328" s="14"/>
      <c r="N16328" s="14"/>
      <c r="O16328" s="14"/>
      <c r="P16328" s="14"/>
    </row>
    <row r="16329" spans="9:16" x14ac:dyDescent="0.25">
      <c r="I16329" s="14"/>
      <c r="J16329" s="14"/>
      <c r="K16329" s="14"/>
      <c r="L16329" s="14"/>
      <c r="M16329" s="14"/>
      <c r="N16329" s="14"/>
      <c r="O16329" s="14"/>
      <c r="P16329" s="14"/>
    </row>
    <row r="16330" spans="9:16" x14ac:dyDescent="0.25">
      <c r="I16330" s="14"/>
      <c r="J16330" s="14"/>
      <c r="K16330" s="14"/>
      <c r="L16330" s="14"/>
      <c r="M16330" s="14"/>
      <c r="N16330" s="14"/>
      <c r="O16330" s="14"/>
      <c r="P16330" s="14"/>
    </row>
    <row r="16331" spans="9:16" x14ac:dyDescent="0.25">
      <c r="I16331" s="14"/>
      <c r="J16331" s="14"/>
      <c r="K16331" s="14"/>
      <c r="L16331" s="14"/>
      <c r="M16331" s="14"/>
      <c r="N16331" s="14"/>
      <c r="O16331" s="14"/>
      <c r="P16331" s="14"/>
    </row>
    <row r="16332" spans="9:16" x14ac:dyDescent="0.25">
      <c r="I16332" s="14"/>
      <c r="J16332" s="14"/>
      <c r="K16332" s="14"/>
      <c r="L16332" s="14"/>
      <c r="M16332" s="14"/>
      <c r="N16332" s="14"/>
      <c r="O16332" s="14"/>
      <c r="P16332" s="14"/>
    </row>
    <row r="16333" spans="9:16" x14ac:dyDescent="0.25">
      <c r="I16333" s="14"/>
      <c r="J16333" s="14"/>
      <c r="K16333" s="14"/>
      <c r="L16333" s="14"/>
      <c r="M16333" s="14"/>
      <c r="N16333" s="14"/>
      <c r="O16333" s="14"/>
      <c r="P16333" s="14"/>
    </row>
    <row r="16334" spans="9:16" x14ac:dyDescent="0.25">
      <c r="I16334" s="14"/>
      <c r="J16334" s="14"/>
      <c r="K16334" s="14"/>
      <c r="L16334" s="14"/>
      <c r="M16334" s="14"/>
      <c r="N16334" s="14"/>
      <c r="O16334" s="14"/>
      <c r="P16334" s="14"/>
    </row>
    <row r="16335" spans="9:16" x14ac:dyDescent="0.25">
      <c r="I16335" s="14"/>
      <c r="J16335" s="14"/>
      <c r="K16335" s="14"/>
      <c r="L16335" s="14"/>
      <c r="M16335" s="14"/>
      <c r="N16335" s="14"/>
      <c r="O16335" s="14"/>
      <c r="P16335" s="14"/>
    </row>
    <row r="16336" spans="9:16" x14ac:dyDescent="0.25">
      <c r="I16336" s="14"/>
      <c r="J16336" s="14"/>
      <c r="K16336" s="14"/>
      <c r="L16336" s="14"/>
      <c r="M16336" s="14"/>
      <c r="N16336" s="14"/>
      <c r="O16336" s="14"/>
      <c r="P16336" s="14"/>
    </row>
    <row r="16337" spans="9:16" x14ac:dyDescent="0.25">
      <c r="I16337" s="14"/>
      <c r="J16337" s="14"/>
      <c r="K16337" s="14"/>
      <c r="L16337" s="14"/>
      <c r="M16337" s="14"/>
      <c r="N16337" s="14"/>
      <c r="O16337" s="14"/>
      <c r="P16337" s="14"/>
    </row>
    <row r="16338" spans="9:16" x14ac:dyDescent="0.25">
      <c r="I16338" s="14"/>
      <c r="J16338" s="14"/>
      <c r="K16338" s="14"/>
      <c r="L16338" s="14"/>
      <c r="M16338" s="14"/>
      <c r="N16338" s="14"/>
      <c r="O16338" s="14"/>
      <c r="P16338" s="14"/>
    </row>
    <row r="16339" spans="9:16" x14ac:dyDescent="0.25">
      <c r="I16339" s="14"/>
      <c r="J16339" s="14"/>
      <c r="K16339" s="14"/>
      <c r="L16339" s="14"/>
      <c r="M16339" s="14"/>
      <c r="N16339" s="14"/>
      <c r="O16339" s="14"/>
      <c r="P16339" s="14"/>
    </row>
    <row r="16340" spans="9:16" x14ac:dyDescent="0.25">
      <c r="I16340" s="14"/>
      <c r="J16340" s="14"/>
      <c r="K16340" s="14"/>
      <c r="L16340" s="14"/>
      <c r="M16340" s="14"/>
      <c r="N16340" s="14"/>
      <c r="O16340" s="14"/>
      <c r="P16340" s="14"/>
    </row>
    <row r="16341" spans="9:16" x14ac:dyDescent="0.25">
      <c r="I16341" s="14"/>
      <c r="J16341" s="14"/>
      <c r="K16341" s="14"/>
      <c r="L16341" s="14"/>
      <c r="M16341" s="14"/>
      <c r="N16341" s="14"/>
      <c r="O16341" s="14"/>
      <c r="P16341" s="14"/>
    </row>
    <row r="16342" spans="9:16" x14ac:dyDescent="0.25">
      <c r="I16342" s="14"/>
      <c r="J16342" s="14"/>
      <c r="K16342" s="14"/>
      <c r="L16342" s="14"/>
      <c r="M16342" s="14"/>
      <c r="N16342" s="14"/>
      <c r="O16342" s="14"/>
      <c r="P16342" s="14"/>
    </row>
    <row r="16343" spans="9:16" x14ac:dyDescent="0.25">
      <c r="I16343" s="14"/>
      <c r="J16343" s="14"/>
      <c r="K16343" s="14"/>
      <c r="L16343" s="14"/>
      <c r="M16343" s="14"/>
      <c r="N16343" s="14"/>
      <c r="O16343" s="14"/>
      <c r="P16343" s="14"/>
    </row>
    <row r="16344" spans="9:16" x14ac:dyDescent="0.25">
      <c r="I16344" s="14"/>
      <c r="J16344" s="14"/>
      <c r="K16344" s="14"/>
      <c r="L16344" s="14"/>
      <c r="M16344" s="14"/>
      <c r="N16344" s="14"/>
      <c r="O16344" s="14"/>
      <c r="P16344" s="14"/>
    </row>
    <row r="16345" spans="9:16" x14ac:dyDescent="0.25">
      <c r="I16345" s="14"/>
      <c r="J16345" s="14"/>
      <c r="K16345" s="14"/>
      <c r="L16345" s="14"/>
      <c r="M16345" s="14"/>
      <c r="N16345" s="14"/>
      <c r="O16345" s="14"/>
      <c r="P16345" s="14"/>
    </row>
    <row r="16346" spans="9:16" x14ac:dyDescent="0.25">
      <c r="I16346" s="14"/>
      <c r="J16346" s="14"/>
      <c r="K16346" s="14"/>
      <c r="L16346" s="14"/>
      <c r="M16346" s="14"/>
      <c r="N16346" s="14"/>
      <c r="O16346" s="14"/>
      <c r="P16346" s="14"/>
    </row>
    <row r="16347" spans="9:16" x14ac:dyDescent="0.25">
      <c r="I16347" s="14"/>
      <c r="J16347" s="14"/>
      <c r="K16347" s="14"/>
      <c r="L16347" s="14"/>
      <c r="M16347" s="14"/>
      <c r="N16347" s="14"/>
      <c r="O16347" s="14"/>
      <c r="P16347" s="14"/>
    </row>
    <row r="16348" spans="9:16" x14ac:dyDescent="0.25">
      <c r="I16348" s="14"/>
      <c r="J16348" s="14"/>
      <c r="K16348" s="14"/>
      <c r="L16348" s="14"/>
      <c r="M16348" s="14"/>
      <c r="N16348" s="14"/>
      <c r="O16348" s="14"/>
      <c r="P16348" s="14"/>
    </row>
    <row r="16349" spans="9:16" x14ac:dyDescent="0.25">
      <c r="I16349" s="14"/>
      <c r="J16349" s="14"/>
      <c r="K16349" s="14"/>
      <c r="L16349" s="14"/>
      <c r="M16349" s="14"/>
      <c r="N16349" s="14"/>
      <c r="O16349" s="14"/>
      <c r="P16349" s="14"/>
    </row>
    <row r="16350" spans="9:16" x14ac:dyDescent="0.25">
      <c r="I16350" s="14"/>
      <c r="J16350" s="14"/>
      <c r="K16350" s="14"/>
      <c r="L16350" s="14"/>
      <c r="M16350" s="14"/>
      <c r="N16350" s="14"/>
      <c r="O16350" s="14"/>
      <c r="P16350" s="14"/>
    </row>
    <row r="16351" spans="9:16" x14ac:dyDescent="0.25">
      <c r="I16351" s="14"/>
      <c r="J16351" s="14"/>
      <c r="K16351" s="14"/>
      <c r="L16351" s="14"/>
      <c r="M16351" s="14"/>
      <c r="N16351" s="14"/>
      <c r="O16351" s="14"/>
      <c r="P16351" s="14"/>
    </row>
    <row r="16352" spans="9:16" x14ac:dyDescent="0.25">
      <c r="I16352" s="14"/>
      <c r="J16352" s="14"/>
      <c r="K16352" s="14"/>
      <c r="L16352" s="14"/>
      <c r="M16352" s="14"/>
      <c r="N16352" s="14"/>
      <c r="O16352" s="14"/>
      <c r="P16352" s="14"/>
    </row>
    <row r="16353" spans="9:16" x14ac:dyDescent="0.25">
      <c r="I16353" s="14"/>
      <c r="J16353" s="14"/>
      <c r="K16353" s="14"/>
      <c r="L16353" s="14"/>
      <c r="M16353" s="14"/>
      <c r="N16353" s="14"/>
      <c r="O16353" s="14"/>
      <c r="P16353" s="14"/>
    </row>
    <row r="16354" spans="9:16" x14ac:dyDescent="0.25">
      <c r="I16354" s="14"/>
      <c r="J16354" s="14"/>
      <c r="K16354" s="14"/>
      <c r="L16354" s="14"/>
      <c r="M16354" s="14"/>
      <c r="N16354" s="14"/>
      <c r="O16354" s="14"/>
      <c r="P16354" s="14"/>
    </row>
    <row r="16355" spans="9:16" x14ac:dyDescent="0.25">
      <c r="I16355" s="14"/>
      <c r="J16355" s="14"/>
      <c r="K16355" s="14"/>
      <c r="L16355" s="14"/>
      <c r="M16355" s="14"/>
      <c r="N16355" s="14"/>
      <c r="O16355" s="14"/>
      <c r="P16355" s="14"/>
    </row>
    <row r="16356" spans="9:16" x14ac:dyDescent="0.25">
      <c r="I16356" s="14"/>
      <c r="J16356" s="14"/>
      <c r="K16356" s="14"/>
      <c r="L16356" s="14"/>
      <c r="M16356" s="14"/>
      <c r="N16356" s="14"/>
      <c r="O16356" s="14"/>
      <c r="P16356" s="14"/>
    </row>
    <row r="16357" spans="9:16" x14ac:dyDescent="0.25">
      <c r="I16357" s="14"/>
      <c r="J16357" s="14"/>
      <c r="K16357" s="14"/>
      <c r="L16357" s="14"/>
      <c r="M16357" s="14"/>
      <c r="N16357" s="14"/>
      <c r="O16357" s="14"/>
      <c r="P16357" s="14"/>
    </row>
    <row r="16358" spans="9:16" x14ac:dyDescent="0.25">
      <c r="I16358" s="14"/>
      <c r="J16358" s="14"/>
      <c r="K16358" s="14"/>
      <c r="L16358" s="14"/>
      <c r="M16358" s="14"/>
      <c r="N16358" s="14"/>
      <c r="O16358" s="14"/>
      <c r="P16358" s="14"/>
    </row>
    <row r="16359" spans="9:16" x14ac:dyDescent="0.25">
      <c r="I16359" s="14"/>
      <c r="J16359" s="14"/>
      <c r="K16359" s="14"/>
      <c r="L16359" s="14"/>
      <c r="M16359" s="14"/>
      <c r="N16359" s="14"/>
      <c r="O16359" s="14"/>
      <c r="P16359" s="14"/>
    </row>
    <row r="16360" spans="9:16" x14ac:dyDescent="0.25">
      <c r="I16360" s="14"/>
      <c r="J16360" s="14"/>
      <c r="K16360" s="14"/>
      <c r="L16360" s="14"/>
      <c r="M16360" s="14"/>
      <c r="N16360" s="14"/>
      <c r="O16360" s="14"/>
      <c r="P16360" s="14"/>
    </row>
    <row r="16361" spans="9:16" x14ac:dyDescent="0.25">
      <c r="I16361" s="14"/>
      <c r="J16361" s="14"/>
      <c r="K16361" s="14"/>
      <c r="L16361" s="14"/>
      <c r="M16361" s="14"/>
      <c r="N16361" s="14"/>
      <c r="O16361" s="14"/>
      <c r="P16361" s="14"/>
    </row>
    <row r="16362" spans="9:16" x14ac:dyDescent="0.25">
      <c r="I16362" s="14"/>
      <c r="J16362" s="14"/>
      <c r="K16362" s="14"/>
      <c r="L16362" s="14"/>
      <c r="M16362" s="14"/>
      <c r="N16362" s="14"/>
      <c r="O16362" s="14"/>
      <c r="P16362" s="14"/>
    </row>
    <row r="16363" spans="9:16" x14ac:dyDescent="0.25">
      <c r="I16363" s="14"/>
      <c r="J16363" s="14"/>
      <c r="K16363" s="14"/>
      <c r="L16363" s="14"/>
      <c r="M16363" s="14"/>
      <c r="N16363" s="14"/>
      <c r="O16363" s="14"/>
      <c r="P16363" s="14"/>
    </row>
    <row r="16364" spans="9:16" x14ac:dyDescent="0.25">
      <c r="I16364" s="14"/>
      <c r="J16364" s="14"/>
      <c r="K16364" s="14"/>
      <c r="L16364" s="14"/>
      <c r="M16364" s="14"/>
      <c r="N16364" s="14"/>
      <c r="O16364" s="14"/>
      <c r="P16364" s="14"/>
    </row>
    <row r="16365" spans="9:16" x14ac:dyDescent="0.25">
      <c r="I16365" s="14"/>
      <c r="J16365" s="14"/>
      <c r="K16365" s="14"/>
      <c r="L16365" s="14"/>
      <c r="M16365" s="14"/>
      <c r="N16365" s="14"/>
      <c r="O16365" s="14"/>
      <c r="P16365" s="14"/>
    </row>
    <row r="16366" spans="9:16" x14ac:dyDescent="0.25">
      <c r="I16366" s="14"/>
      <c r="J16366" s="14"/>
      <c r="K16366" s="14"/>
      <c r="L16366" s="14"/>
      <c r="M16366" s="14"/>
      <c r="N16366" s="14"/>
      <c r="O16366" s="14"/>
      <c r="P16366" s="14"/>
    </row>
    <row r="16367" spans="9:16" x14ac:dyDescent="0.25">
      <c r="I16367" s="14"/>
      <c r="J16367" s="14"/>
      <c r="K16367" s="14"/>
      <c r="L16367" s="14"/>
      <c r="M16367" s="14"/>
      <c r="N16367" s="14"/>
      <c r="O16367" s="14"/>
      <c r="P16367" s="14"/>
    </row>
    <row r="16368" spans="9:16" x14ac:dyDescent="0.25">
      <c r="I16368" s="14"/>
      <c r="J16368" s="14"/>
      <c r="K16368" s="14"/>
      <c r="L16368" s="14"/>
      <c r="M16368" s="14"/>
      <c r="N16368" s="14"/>
      <c r="O16368" s="14"/>
      <c r="P16368" s="14"/>
    </row>
    <row r="16369" spans="9:16" x14ac:dyDescent="0.25">
      <c r="I16369" s="14"/>
      <c r="J16369" s="14"/>
      <c r="K16369" s="14"/>
      <c r="L16369" s="14"/>
      <c r="M16369" s="14"/>
      <c r="N16369" s="14"/>
      <c r="O16369" s="14"/>
      <c r="P16369" s="14"/>
    </row>
    <row r="16370" spans="9:16" x14ac:dyDescent="0.25">
      <c r="I16370" s="14"/>
      <c r="J16370" s="14"/>
      <c r="K16370" s="14"/>
      <c r="L16370" s="14"/>
      <c r="M16370" s="14"/>
      <c r="N16370" s="14"/>
      <c r="O16370" s="14"/>
      <c r="P16370" s="14"/>
    </row>
    <row r="16371" spans="9:16" x14ac:dyDescent="0.25">
      <c r="I16371" s="14"/>
      <c r="J16371" s="14"/>
      <c r="K16371" s="14"/>
      <c r="L16371" s="14"/>
      <c r="M16371" s="14"/>
      <c r="N16371" s="14"/>
      <c r="O16371" s="14"/>
      <c r="P16371" s="14"/>
    </row>
    <row r="16372" spans="9:16" x14ac:dyDescent="0.25">
      <c r="I16372" s="14"/>
      <c r="J16372" s="14"/>
      <c r="K16372" s="14"/>
      <c r="L16372" s="14"/>
      <c r="M16372" s="14"/>
      <c r="N16372" s="14"/>
      <c r="O16372" s="14"/>
      <c r="P16372" s="14"/>
    </row>
    <row r="16373" spans="9:16" x14ac:dyDescent="0.25">
      <c r="I16373" s="14"/>
      <c r="J16373" s="14"/>
      <c r="K16373" s="14"/>
      <c r="L16373" s="14"/>
      <c r="M16373" s="14"/>
      <c r="N16373" s="14"/>
      <c r="O16373" s="14"/>
      <c r="P16373" s="14"/>
    </row>
    <row r="16374" spans="9:16" x14ac:dyDescent="0.25">
      <c r="I16374" s="14"/>
      <c r="J16374" s="14"/>
      <c r="K16374" s="14"/>
      <c r="L16374" s="14"/>
      <c r="M16374" s="14"/>
      <c r="N16374" s="14"/>
      <c r="O16374" s="14"/>
      <c r="P16374" s="14"/>
    </row>
    <row r="16375" spans="9:16" x14ac:dyDescent="0.25">
      <c r="I16375" s="14"/>
      <c r="J16375" s="14"/>
      <c r="K16375" s="14"/>
      <c r="L16375" s="14"/>
      <c r="M16375" s="14"/>
      <c r="N16375" s="14"/>
      <c r="O16375" s="14"/>
      <c r="P16375" s="14"/>
    </row>
    <row r="16376" spans="9:16" x14ac:dyDescent="0.25">
      <c r="I16376" s="14"/>
      <c r="J16376" s="14"/>
      <c r="K16376" s="14"/>
      <c r="L16376" s="14"/>
      <c r="M16376" s="14"/>
      <c r="N16376" s="14"/>
      <c r="O16376" s="14"/>
      <c r="P16376" s="14"/>
    </row>
    <row r="16377" spans="9:16" x14ac:dyDescent="0.25">
      <c r="I16377" s="14"/>
      <c r="J16377" s="14"/>
      <c r="K16377" s="14"/>
      <c r="L16377" s="14"/>
      <c r="M16377" s="14"/>
      <c r="N16377" s="14"/>
      <c r="O16377" s="14"/>
      <c r="P16377" s="14"/>
    </row>
    <row r="16378" spans="9:16" x14ac:dyDescent="0.25">
      <c r="I16378" s="14"/>
      <c r="J16378" s="14"/>
      <c r="K16378" s="14"/>
      <c r="L16378" s="14"/>
      <c r="M16378" s="14"/>
      <c r="N16378" s="14"/>
      <c r="O16378" s="14"/>
      <c r="P16378" s="14"/>
    </row>
    <row r="16379" spans="9:16" x14ac:dyDescent="0.25">
      <c r="I16379" s="14"/>
      <c r="J16379" s="14"/>
      <c r="K16379" s="14"/>
      <c r="L16379" s="14"/>
      <c r="M16379" s="14"/>
      <c r="N16379" s="14"/>
      <c r="O16379" s="14"/>
      <c r="P16379" s="14"/>
    </row>
    <row r="16380" spans="9:16" x14ac:dyDescent="0.25">
      <c r="I16380" s="14"/>
      <c r="J16380" s="14"/>
      <c r="K16380" s="14"/>
      <c r="L16380" s="14"/>
      <c r="M16380" s="14"/>
      <c r="N16380" s="14"/>
      <c r="O16380" s="14"/>
      <c r="P16380" s="14"/>
    </row>
    <row r="16381" spans="9:16" x14ac:dyDescent="0.25">
      <c r="I16381" s="14"/>
      <c r="J16381" s="14"/>
      <c r="K16381" s="14"/>
      <c r="L16381" s="14"/>
      <c r="M16381" s="14"/>
      <c r="N16381" s="14"/>
      <c r="O16381" s="14"/>
      <c r="P16381" s="14"/>
    </row>
    <row r="16382" spans="9:16" x14ac:dyDescent="0.25">
      <c r="I16382" s="14"/>
      <c r="J16382" s="14"/>
      <c r="K16382" s="14"/>
      <c r="L16382" s="14"/>
      <c r="M16382" s="14"/>
      <c r="N16382" s="14"/>
      <c r="O16382" s="14"/>
      <c r="P16382" s="14"/>
    </row>
    <row r="16383" spans="9:16" x14ac:dyDescent="0.25">
      <c r="I16383" s="14"/>
      <c r="J16383" s="14"/>
      <c r="K16383" s="14"/>
      <c r="L16383" s="14"/>
      <c r="M16383" s="14"/>
      <c r="N16383" s="14"/>
      <c r="O16383" s="14"/>
      <c r="P16383" s="14"/>
    </row>
    <row r="16384" spans="9:16" x14ac:dyDescent="0.25">
      <c r="I16384" s="14"/>
      <c r="J16384" s="14"/>
      <c r="K16384" s="14"/>
      <c r="L16384" s="14"/>
      <c r="M16384" s="14"/>
      <c r="N16384" s="14"/>
      <c r="O16384" s="14"/>
      <c r="P16384" s="14"/>
    </row>
    <row r="16385" spans="9:16" x14ac:dyDescent="0.25">
      <c r="I16385" s="14"/>
      <c r="J16385" s="14"/>
      <c r="K16385" s="14"/>
      <c r="L16385" s="14"/>
      <c r="M16385" s="14"/>
      <c r="N16385" s="14"/>
      <c r="O16385" s="14"/>
      <c r="P16385" s="14"/>
    </row>
    <row r="16386" spans="9:16" x14ac:dyDescent="0.25">
      <c r="I16386" s="14"/>
      <c r="J16386" s="14"/>
      <c r="K16386" s="14"/>
      <c r="L16386" s="14"/>
      <c r="M16386" s="14"/>
      <c r="N16386" s="14"/>
      <c r="O16386" s="14"/>
      <c r="P16386" s="14"/>
    </row>
    <row r="16387" spans="9:16" x14ac:dyDescent="0.25">
      <c r="I16387" s="14"/>
      <c r="J16387" s="14"/>
      <c r="K16387" s="14"/>
      <c r="L16387" s="14"/>
      <c r="M16387" s="14"/>
      <c r="N16387" s="14"/>
      <c r="O16387" s="14"/>
      <c r="P16387" s="14"/>
    </row>
    <row r="16388" spans="9:16" x14ac:dyDescent="0.25">
      <c r="I16388" s="14"/>
      <c r="J16388" s="14"/>
      <c r="K16388" s="14"/>
      <c r="L16388" s="14"/>
      <c r="M16388" s="14"/>
      <c r="N16388" s="14"/>
      <c r="O16388" s="14"/>
      <c r="P16388" s="14"/>
    </row>
    <row r="16389" spans="9:16" x14ac:dyDescent="0.25">
      <c r="I16389" s="14"/>
      <c r="J16389" s="14"/>
      <c r="K16389" s="14"/>
      <c r="L16389" s="14"/>
      <c r="M16389" s="14"/>
      <c r="N16389" s="14"/>
      <c r="O16389" s="14"/>
      <c r="P16389" s="14"/>
    </row>
    <row r="16390" spans="9:16" x14ac:dyDescent="0.25">
      <c r="I16390" s="14"/>
      <c r="J16390" s="14"/>
      <c r="K16390" s="14"/>
      <c r="L16390" s="14"/>
      <c r="M16390" s="14"/>
      <c r="N16390" s="14"/>
      <c r="O16390" s="14"/>
      <c r="P16390" s="14"/>
    </row>
    <row r="16391" spans="9:16" x14ac:dyDescent="0.25">
      <c r="I16391" s="14"/>
      <c r="J16391" s="14"/>
      <c r="K16391" s="14"/>
      <c r="L16391" s="14"/>
      <c r="M16391" s="14"/>
      <c r="N16391" s="14"/>
      <c r="O16391" s="14"/>
      <c r="P16391" s="1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433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9.9999999999999995E-7</v>
      </c>
      <c r="D8">
        <v>0</v>
      </c>
      <c r="E8">
        <v>0</v>
      </c>
      <c r="F8">
        <v>9.9999999999999995E-7</v>
      </c>
    </row>
    <row r="9" spans="1:6" x14ac:dyDescent="0.25">
      <c r="A9" t="s">
        <v>18</v>
      </c>
      <c r="B9">
        <v>1098486000</v>
      </c>
      <c r="C9">
        <v>6.9999999999999999E-6</v>
      </c>
      <c r="D9">
        <v>0</v>
      </c>
      <c r="E9">
        <v>9.9999999999999995E-7</v>
      </c>
      <c r="F9">
        <v>3.9999999999999998E-6</v>
      </c>
    </row>
    <row r="10" spans="1:6" x14ac:dyDescent="0.25">
      <c r="A10" t="s">
        <v>19</v>
      </c>
      <c r="B10">
        <v>1099094400</v>
      </c>
      <c r="C10">
        <v>1.1E-5</v>
      </c>
      <c r="D10">
        <v>0</v>
      </c>
      <c r="E10">
        <v>3.0000000000000001E-6</v>
      </c>
      <c r="F10">
        <v>6.9999999999999999E-6</v>
      </c>
    </row>
    <row r="11" spans="1:6" x14ac:dyDescent="0.25">
      <c r="A11" t="s">
        <v>20</v>
      </c>
      <c r="B11">
        <v>1099699200</v>
      </c>
      <c r="C11">
        <v>0</v>
      </c>
      <c r="D11">
        <v>0</v>
      </c>
      <c r="E11">
        <v>1.9999999999999999E-6</v>
      </c>
      <c r="F11">
        <v>3.0000000000000001E-6</v>
      </c>
    </row>
    <row r="12" spans="1:6" x14ac:dyDescent="0.25">
      <c r="A12" t="s">
        <v>21</v>
      </c>
      <c r="B12">
        <v>1100304000</v>
      </c>
      <c r="C12">
        <v>0</v>
      </c>
      <c r="D12">
        <v>0</v>
      </c>
      <c r="E12">
        <v>1.9999999999999999E-6</v>
      </c>
      <c r="F12">
        <v>9.9999999999999995E-7</v>
      </c>
    </row>
    <row r="13" spans="1:6" x14ac:dyDescent="0.25">
      <c r="A13" t="s">
        <v>22</v>
      </c>
      <c r="B13">
        <v>1100908800</v>
      </c>
      <c r="C13">
        <v>3.4999999999999997E-5</v>
      </c>
      <c r="D13">
        <v>9.9999999999999995E-7</v>
      </c>
      <c r="E13">
        <v>6.9999999999999999E-6</v>
      </c>
      <c r="F13">
        <v>2.1999999999999999E-5</v>
      </c>
    </row>
    <row r="14" spans="1:6" x14ac:dyDescent="0.25">
      <c r="A14" t="s">
        <v>23</v>
      </c>
      <c r="B14">
        <v>1101513600</v>
      </c>
      <c r="C14">
        <v>4.0000000000000003E-5</v>
      </c>
      <c r="D14">
        <v>9.9999999999999995E-7</v>
      </c>
      <c r="E14">
        <v>1.2999999999999999E-5</v>
      </c>
      <c r="F14">
        <v>3.1999999999999999E-5</v>
      </c>
    </row>
    <row r="15" spans="1:6" x14ac:dyDescent="0.25">
      <c r="A15" t="s">
        <v>24</v>
      </c>
      <c r="B15">
        <v>1102118400</v>
      </c>
      <c r="C15">
        <v>8.3999999999999995E-5</v>
      </c>
      <c r="D15">
        <v>3.0000000000000001E-6</v>
      </c>
      <c r="E15">
        <v>2.4000000000000001E-5</v>
      </c>
      <c r="F15">
        <v>6.7000000000000002E-5</v>
      </c>
    </row>
    <row r="16" spans="1:6" x14ac:dyDescent="0.25">
      <c r="A16" t="s">
        <v>25</v>
      </c>
      <c r="B16">
        <v>1102723200</v>
      </c>
      <c r="C16">
        <v>2.12E-4</v>
      </c>
      <c r="D16">
        <v>6.0000000000000002E-6</v>
      </c>
      <c r="E16">
        <v>5.5000000000000002E-5</v>
      </c>
      <c r="F16">
        <v>1.6200000000000001E-4</v>
      </c>
    </row>
    <row r="17" spans="1:6" x14ac:dyDescent="0.25">
      <c r="A17" t="s">
        <v>26</v>
      </c>
      <c r="B17">
        <v>1103328000</v>
      </c>
      <c r="C17">
        <v>2.4499999999999999E-4</v>
      </c>
      <c r="D17">
        <v>1.0000000000000001E-5</v>
      </c>
      <c r="E17">
        <v>8.3999999999999995E-5</v>
      </c>
      <c r="F17">
        <v>1.9100000000000001E-4</v>
      </c>
    </row>
    <row r="18" spans="1:6" x14ac:dyDescent="0.25">
      <c r="A18" t="s">
        <v>27</v>
      </c>
      <c r="B18">
        <v>1103932800</v>
      </c>
      <c r="C18">
        <v>1.76E-4</v>
      </c>
      <c r="D18">
        <v>1.2E-5</v>
      </c>
      <c r="E18">
        <v>9.8999999999999994E-5</v>
      </c>
      <c r="F18">
        <v>1.8000000000000001E-4</v>
      </c>
    </row>
    <row r="19" spans="1:6" x14ac:dyDescent="0.25">
      <c r="A19" t="s">
        <v>28</v>
      </c>
      <c r="B19">
        <v>1104537600</v>
      </c>
      <c r="C19">
        <v>2.1499999999999999E-4</v>
      </c>
      <c r="D19">
        <v>1.5E-5</v>
      </c>
      <c r="E19">
        <v>1.18E-4</v>
      </c>
      <c r="F19">
        <v>2.02E-4</v>
      </c>
    </row>
    <row r="20" spans="1:6" x14ac:dyDescent="0.25">
      <c r="A20" t="s">
        <v>29</v>
      </c>
      <c r="B20">
        <v>1105142400</v>
      </c>
      <c r="C20">
        <v>6.1799999999999995E-4</v>
      </c>
      <c r="D20">
        <v>2.4000000000000001E-5</v>
      </c>
      <c r="E20">
        <v>1.9799999999999999E-4</v>
      </c>
      <c r="F20">
        <v>4.4299999999999998E-4</v>
      </c>
    </row>
    <row r="21" spans="1:6" x14ac:dyDescent="0.25">
      <c r="A21" t="s">
        <v>30</v>
      </c>
      <c r="B21">
        <v>1105747200</v>
      </c>
      <c r="C21">
        <v>7.2800000000000002E-4</v>
      </c>
      <c r="D21">
        <v>3.4999999999999997E-5</v>
      </c>
      <c r="E21">
        <v>2.8200000000000002E-4</v>
      </c>
      <c r="F21">
        <v>6.0800000000000003E-4</v>
      </c>
    </row>
    <row r="22" spans="1:6" x14ac:dyDescent="0.25">
      <c r="A22" t="s">
        <v>31</v>
      </c>
      <c r="B22">
        <v>1106352000</v>
      </c>
      <c r="C22">
        <v>6.2299999999999996E-4</v>
      </c>
      <c r="D22">
        <v>4.3999999999999999E-5</v>
      </c>
      <c r="E22">
        <v>3.3599999999999998E-4</v>
      </c>
      <c r="F22">
        <v>5.9400000000000002E-4</v>
      </c>
    </row>
    <row r="23" spans="1:6" x14ac:dyDescent="0.25">
      <c r="A23" t="s">
        <v>32</v>
      </c>
      <c r="B23">
        <v>1106956800</v>
      </c>
      <c r="C23">
        <v>5.7300000000000005E-4</v>
      </c>
      <c r="D23">
        <v>5.1999999999999997E-5</v>
      </c>
      <c r="E23">
        <v>3.7199999999999999E-4</v>
      </c>
      <c r="F23">
        <v>5.4900000000000001E-4</v>
      </c>
    </row>
    <row r="24" spans="1:6" x14ac:dyDescent="0.25">
      <c r="A24" t="s">
        <v>33</v>
      </c>
      <c r="B24">
        <v>1107561600</v>
      </c>
      <c r="C24">
        <v>3.0499999999999999E-4</v>
      </c>
      <c r="D24">
        <v>5.5999999999999999E-5</v>
      </c>
      <c r="E24">
        <v>3.6200000000000002E-4</v>
      </c>
      <c r="F24">
        <v>4.35E-4</v>
      </c>
    </row>
    <row r="25" spans="1:6" x14ac:dyDescent="0.25">
      <c r="A25" t="s">
        <v>34</v>
      </c>
      <c r="B25">
        <v>1108166400</v>
      </c>
      <c r="C25">
        <v>6.3599999999999996E-4</v>
      </c>
      <c r="D25">
        <v>6.4999999999999994E-5</v>
      </c>
      <c r="E25">
        <v>4.0400000000000001E-4</v>
      </c>
      <c r="F25">
        <v>5.1900000000000004E-4</v>
      </c>
    </row>
    <row r="26" spans="1:6" x14ac:dyDescent="0.25">
      <c r="A26" t="s">
        <v>35</v>
      </c>
      <c r="B26">
        <v>1108771200</v>
      </c>
      <c r="C26">
        <v>3.77E-4</v>
      </c>
      <c r="D26">
        <v>6.9999999999999994E-5</v>
      </c>
      <c r="E26">
        <v>3.9899999999999999E-4</v>
      </c>
      <c r="F26">
        <v>4.35E-4</v>
      </c>
    </row>
    <row r="27" spans="1:6" x14ac:dyDescent="0.25">
      <c r="A27" t="s">
        <v>36</v>
      </c>
      <c r="B27">
        <v>1109376000</v>
      </c>
      <c r="C27">
        <v>5.9400000000000002E-4</v>
      </c>
      <c r="D27">
        <v>7.7999999999999999E-5</v>
      </c>
      <c r="E27">
        <v>4.3100000000000001E-4</v>
      </c>
      <c r="F27">
        <v>5.4699999999999996E-4</v>
      </c>
    </row>
    <row r="28" spans="1:6" x14ac:dyDescent="0.25">
      <c r="A28" t="s">
        <v>37</v>
      </c>
      <c r="B28">
        <v>1109980800</v>
      </c>
      <c r="C28">
        <v>8.61E-4</v>
      </c>
      <c r="D28">
        <v>9.0000000000000006E-5</v>
      </c>
      <c r="E28">
        <v>5.0100000000000003E-4</v>
      </c>
      <c r="F28">
        <v>7.4700000000000005E-4</v>
      </c>
    </row>
    <row r="29" spans="1:6" x14ac:dyDescent="0.25">
      <c r="A29" t="s">
        <v>38</v>
      </c>
      <c r="B29">
        <v>1110582000</v>
      </c>
      <c r="C29">
        <v>2.0230000000000001E-3</v>
      </c>
      <c r="D29">
        <v>1.1900000000000001E-4</v>
      </c>
      <c r="E29">
        <v>7.4200000000000004E-4</v>
      </c>
      <c r="F29">
        <v>1.4649999999999999E-3</v>
      </c>
    </row>
    <row r="30" spans="1:6" x14ac:dyDescent="0.25">
      <c r="A30" t="s">
        <v>39</v>
      </c>
      <c r="B30">
        <v>1111186800</v>
      </c>
      <c r="C30">
        <v>1.9289999999999999E-3</v>
      </c>
      <c r="D30">
        <v>1.47E-4</v>
      </c>
      <c r="E30">
        <v>9.3300000000000002E-4</v>
      </c>
      <c r="F30">
        <v>1.763E-3</v>
      </c>
    </row>
    <row r="31" spans="1:6" x14ac:dyDescent="0.25">
      <c r="A31" t="s">
        <v>40</v>
      </c>
      <c r="B31">
        <v>1111791600</v>
      </c>
      <c r="C31">
        <v>2.1719999999999999E-3</v>
      </c>
      <c r="D31">
        <v>1.7799999999999999E-4</v>
      </c>
      <c r="E31">
        <v>1.127E-3</v>
      </c>
      <c r="F31">
        <v>1.9269999999999999E-3</v>
      </c>
    </row>
    <row r="32" spans="1:6" x14ac:dyDescent="0.25">
      <c r="A32" t="s">
        <v>41</v>
      </c>
      <c r="B32">
        <v>1112396400</v>
      </c>
      <c r="C32">
        <v>1.1130000000000001E-3</v>
      </c>
      <c r="D32">
        <v>1.93E-4</v>
      </c>
      <c r="E32">
        <v>1.1199999999999999E-3</v>
      </c>
      <c r="F32">
        <v>1.379E-3</v>
      </c>
    </row>
    <row r="33" spans="1:6" x14ac:dyDescent="0.25">
      <c r="A33" t="s">
        <v>42</v>
      </c>
      <c r="B33">
        <v>1113001200</v>
      </c>
      <c r="C33">
        <v>3.48E-4</v>
      </c>
      <c r="D33">
        <v>1.95E-4</v>
      </c>
      <c r="E33">
        <v>9.9599999999999992E-4</v>
      </c>
      <c r="F33">
        <v>7.8799999999999996E-4</v>
      </c>
    </row>
    <row r="34" spans="1:6" x14ac:dyDescent="0.25">
      <c r="A34" t="s">
        <v>43</v>
      </c>
      <c r="B34">
        <v>1113606000</v>
      </c>
      <c r="C34">
        <v>5.0900000000000001E-4</v>
      </c>
      <c r="D34">
        <v>2.0000000000000001E-4</v>
      </c>
      <c r="E34">
        <v>9.1699999999999995E-4</v>
      </c>
      <c r="F34">
        <v>6.1499999999999999E-4</v>
      </c>
    </row>
    <row r="35" spans="1:6" x14ac:dyDescent="0.25">
      <c r="A35" t="s">
        <v>44</v>
      </c>
      <c r="B35">
        <v>1114210800</v>
      </c>
      <c r="C35">
        <v>3.97E-4</v>
      </c>
      <c r="D35">
        <v>2.03E-4</v>
      </c>
      <c r="E35">
        <v>8.3299999999999997E-4</v>
      </c>
      <c r="F35">
        <v>4.8799999999999999E-4</v>
      </c>
    </row>
    <row r="36" spans="1:6" x14ac:dyDescent="0.25">
      <c r="A36" t="s">
        <v>45</v>
      </c>
      <c r="B36">
        <v>1114815600</v>
      </c>
      <c r="C36">
        <v>4.7199999999999998E-4</v>
      </c>
      <c r="D36">
        <v>2.0699999999999999E-4</v>
      </c>
      <c r="E36">
        <v>7.76E-4</v>
      </c>
      <c r="F36">
        <v>4.95E-4</v>
      </c>
    </row>
    <row r="37" spans="1:6" x14ac:dyDescent="0.25">
      <c r="A37" t="s">
        <v>46</v>
      </c>
      <c r="B37">
        <v>1115420400</v>
      </c>
      <c r="C37">
        <v>4.1399999999999998E-4</v>
      </c>
      <c r="D37">
        <v>2.1000000000000001E-4</v>
      </c>
      <c r="E37">
        <v>7.1599999999999995E-4</v>
      </c>
      <c r="F37">
        <v>4.2999999999999999E-4</v>
      </c>
    </row>
    <row r="38" spans="1:6" x14ac:dyDescent="0.25">
      <c r="A38" t="s">
        <v>47</v>
      </c>
      <c r="B38">
        <v>1116025200</v>
      </c>
      <c r="C38">
        <v>3.0200000000000002E-4</v>
      </c>
      <c r="D38">
        <v>2.1100000000000001E-4</v>
      </c>
      <c r="E38">
        <v>6.4999999999999997E-4</v>
      </c>
      <c r="F38">
        <v>3.59E-4</v>
      </c>
    </row>
    <row r="39" spans="1:6" x14ac:dyDescent="0.25">
      <c r="A39" t="s">
        <v>48</v>
      </c>
      <c r="B39">
        <v>1116630000</v>
      </c>
      <c r="C39">
        <v>3.19E-4</v>
      </c>
      <c r="D39">
        <v>2.13E-4</v>
      </c>
      <c r="E39">
        <v>5.9599999999999996E-4</v>
      </c>
      <c r="F39">
        <v>3.3399999999999999E-4</v>
      </c>
    </row>
    <row r="40" spans="1:6" x14ac:dyDescent="0.25">
      <c r="A40" t="s">
        <v>49</v>
      </c>
      <c r="B40">
        <v>1117234800</v>
      </c>
      <c r="C40">
        <v>3.6200000000000002E-4</v>
      </c>
      <c r="D40">
        <v>2.1499999999999999E-4</v>
      </c>
      <c r="E40">
        <v>5.5800000000000001E-4</v>
      </c>
      <c r="F40">
        <v>3.5199999999999999E-4</v>
      </c>
    </row>
    <row r="41" spans="1:6" x14ac:dyDescent="0.25">
      <c r="A41" t="s">
        <v>50</v>
      </c>
      <c r="B41">
        <v>1117839600</v>
      </c>
      <c r="C41">
        <v>3.1100000000000002E-4</v>
      </c>
      <c r="D41">
        <v>2.1699999999999999E-4</v>
      </c>
      <c r="E41">
        <v>5.1800000000000001E-4</v>
      </c>
      <c r="F41">
        <v>3.1700000000000001E-4</v>
      </c>
    </row>
    <row r="42" spans="1:6" x14ac:dyDescent="0.25">
      <c r="A42" t="s">
        <v>51</v>
      </c>
      <c r="B42">
        <v>1118444400</v>
      </c>
      <c r="C42">
        <v>3.1100000000000002E-4</v>
      </c>
      <c r="D42">
        <v>2.1800000000000001E-4</v>
      </c>
      <c r="E42">
        <v>4.84E-4</v>
      </c>
      <c r="F42">
        <v>3.0899999999999998E-4</v>
      </c>
    </row>
    <row r="43" spans="1:6" x14ac:dyDescent="0.25">
      <c r="A43" t="s">
        <v>52</v>
      </c>
      <c r="B43">
        <v>1119049200</v>
      </c>
      <c r="C43">
        <v>2.8800000000000001E-4</v>
      </c>
      <c r="D43">
        <v>2.1900000000000001E-4</v>
      </c>
      <c r="E43">
        <v>4.5300000000000001E-4</v>
      </c>
      <c r="F43">
        <v>2.99E-4</v>
      </c>
    </row>
    <row r="44" spans="1:6" x14ac:dyDescent="0.25">
      <c r="A44" t="s">
        <v>53</v>
      </c>
      <c r="B44">
        <v>1119654000</v>
      </c>
      <c r="C44">
        <v>3.8099999999999999E-4</v>
      </c>
      <c r="D44">
        <v>2.22E-4</v>
      </c>
      <c r="E44">
        <v>4.4200000000000001E-4</v>
      </c>
      <c r="F44">
        <v>3.6000000000000002E-4</v>
      </c>
    </row>
    <row r="45" spans="1:6" x14ac:dyDescent="0.25">
      <c r="A45" t="s">
        <v>54</v>
      </c>
      <c r="B45">
        <v>1120258800</v>
      </c>
      <c r="C45">
        <v>6.6299999999999996E-4</v>
      </c>
      <c r="D45">
        <v>2.2800000000000001E-4</v>
      </c>
      <c r="E45">
        <v>4.7699999999999999E-4</v>
      </c>
      <c r="F45">
        <v>5.4799999999999998E-4</v>
      </c>
    </row>
    <row r="46" spans="1:6" x14ac:dyDescent="0.25">
      <c r="A46" t="s">
        <v>55</v>
      </c>
      <c r="B46">
        <v>1120863600</v>
      </c>
      <c r="C46">
        <v>5.5199999999999997E-4</v>
      </c>
      <c r="D46">
        <v>2.33E-4</v>
      </c>
      <c r="E46">
        <v>4.8799999999999999E-4</v>
      </c>
      <c r="F46">
        <v>5.2899999999999996E-4</v>
      </c>
    </row>
    <row r="47" spans="1:6" x14ac:dyDescent="0.25">
      <c r="A47" t="s">
        <v>56</v>
      </c>
      <c r="B47">
        <v>1121468400</v>
      </c>
      <c r="C47">
        <v>4.1300000000000001E-4</v>
      </c>
      <c r="D47">
        <v>2.3599999999999999E-4</v>
      </c>
      <c r="E47">
        <v>4.7600000000000002E-4</v>
      </c>
      <c r="F47">
        <v>4.7600000000000002E-4</v>
      </c>
    </row>
    <row r="48" spans="1:6" x14ac:dyDescent="0.25">
      <c r="A48" t="s">
        <v>57</v>
      </c>
      <c r="B48">
        <v>1122073200</v>
      </c>
      <c r="C48">
        <v>3.8400000000000001E-4</v>
      </c>
      <c r="D48">
        <v>2.3800000000000001E-4</v>
      </c>
      <c r="E48">
        <v>4.6099999999999998E-4</v>
      </c>
      <c r="F48">
        <v>4.15E-4</v>
      </c>
    </row>
    <row r="49" spans="1:6" x14ac:dyDescent="0.25">
      <c r="A49" t="s">
        <v>58</v>
      </c>
      <c r="B49">
        <v>1122678000</v>
      </c>
      <c r="C49">
        <v>2.2100000000000001E-4</v>
      </c>
      <c r="D49">
        <v>2.3800000000000001E-4</v>
      </c>
      <c r="E49">
        <v>4.2200000000000001E-4</v>
      </c>
      <c r="F49">
        <v>2.9700000000000001E-4</v>
      </c>
    </row>
    <row r="50" spans="1:6" x14ac:dyDescent="0.25">
      <c r="A50" t="s">
        <v>59</v>
      </c>
      <c r="B50">
        <v>1123282800</v>
      </c>
      <c r="C50">
        <v>6.4999999999999994E-5</v>
      </c>
      <c r="D50">
        <v>2.3499999999999999E-4</v>
      </c>
      <c r="E50">
        <v>3.6400000000000001E-4</v>
      </c>
      <c r="F50">
        <v>1.55E-4</v>
      </c>
    </row>
    <row r="51" spans="1:6" x14ac:dyDescent="0.25">
      <c r="A51" t="s">
        <v>60</v>
      </c>
      <c r="B51">
        <v>1123887600</v>
      </c>
      <c r="C51">
        <v>0</v>
      </c>
      <c r="D51">
        <v>2.32E-4</v>
      </c>
      <c r="E51">
        <v>3.0600000000000001E-4</v>
      </c>
      <c r="F51">
        <v>6.4999999999999994E-5</v>
      </c>
    </row>
    <row r="52" spans="1:6" x14ac:dyDescent="0.25">
      <c r="A52" t="s">
        <v>61</v>
      </c>
      <c r="B52">
        <v>1124492400</v>
      </c>
      <c r="C52">
        <v>0</v>
      </c>
      <c r="D52">
        <v>2.2800000000000001E-4</v>
      </c>
      <c r="E52">
        <v>2.5599999999999999E-4</v>
      </c>
      <c r="F52">
        <v>2.6999999999999999E-5</v>
      </c>
    </row>
    <row r="53" spans="1:6" x14ac:dyDescent="0.25">
      <c r="A53" t="s">
        <v>62</v>
      </c>
      <c r="B53">
        <v>1125097200</v>
      </c>
      <c r="C53">
        <v>0</v>
      </c>
      <c r="D53">
        <v>2.2499999999999999E-4</v>
      </c>
      <c r="E53">
        <v>2.1499999999999999E-4</v>
      </c>
      <c r="F53">
        <v>1.1E-5</v>
      </c>
    </row>
    <row r="54" spans="1:6" x14ac:dyDescent="0.25">
      <c r="A54" t="s">
        <v>63</v>
      </c>
      <c r="B54">
        <v>1125702000</v>
      </c>
      <c r="C54">
        <v>0</v>
      </c>
      <c r="D54">
        <v>2.2100000000000001E-4</v>
      </c>
      <c r="E54">
        <v>1.8100000000000001E-4</v>
      </c>
      <c r="F54">
        <v>5.0000000000000004E-6</v>
      </c>
    </row>
    <row r="55" spans="1:6" x14ac:dyDescent="0.25">
      <c r="A55" t="s">
        <v>64</v>
      </c>
      <c r="B55">
        <v>1126306800</v>
      </c>
      <c r="C55">
        <v>0</v>
      </c>
      <c r="D55">
        <v>2.1800000000000001E-4</v>
      </c>
      <c r="E55">
        <v>1.5200000000000001E-4</v>
      </c>
      <c r="F55">
        <v>1.9999999999999999E-6</v>
      </c>
    </row>
    <row r="56" spans="1:6" x14ac:dyDescent="0.25">
      <c r="A56" t="s">
        <v>65</v>
      </c>
      <c r="B56">
        <v>1126911600</v>
      </c>
      <c r="C56">
        <v>0</v>
      </c>
      <c r="D56">
        <v>2.1499999999999999E-4</v>
      </c>
      <c r="E56">
        <v>1.27E-4</v>
      </c>
      <c r="F56">
        <v>9.9999999999999995E-7</v>
      </c>
    </row>
    <row r="57" spans="1:6" x14ac:dyDescent="0.25">
      <c r="A57" t="s">
        <v>66</v>
      </c>
      <c r="B57">
        <v>1127516400</v>
      </c>
      <c r="C57">
        <v>0</v>
      </c>
      <c r="D57">
        <v>2.1100000000000001E-4</v>
      </c>
      <c r="E57">
        <v>1.07E-4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2.0799999999999999E-4</v>
      </c>
      <c r="E58">
        <v>9.0000000000000006E-5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2.05E-4</v>
      </c>
      <c r="E59">
        <v>7.4999999999999993E-5</v>
      </c>
      <c r="F59">
        <v>0</v>
      </c>
    </row>
    <row r="60" spans="1:6" x14ac:dyDescent="0.25">
      <c r="A60" t="s">
        <v>69</v>
      </c>
      <c r="B60">
        <v>1129330800</v>
      </c>
      <c r="C60">
        <v>3.0000000000000001E-6</v>
      </c>
      <c r="D60">
        <v>2.02E-4</v>
      </c>
      <c r="E60">
        <v>6.3999999999999997E-5</v>
      </c>
      <c r="F60">
        <v>3.0000000000000001E-6</v>
      </c>
    </row>
    <row r="61" spans="1:6" x14ac:dyDescent="0.25">
      <c r="A61" t="s">
        <v>70</v>
      </c>
      <c r="B61">
        <v>1129935600</v>
      </c>
      <c r="C61">
        <v>6.3E-5</v>
      </c>
      <c r="D61">
        <v>1.9900000000000001E-4</v>
      </c>
      <c r="E61">
        <v>6.3999999999999997E-5</v>
      </c>
      <c r="F61">
        <v>4.8000000000000001E-5</v>
      </c>
    </row>
    <row r="62" spans="1:6" x14ac:dyDescent="0.25">
      <c r="A62" t="s">
        <v>71</v>
      </c>
      <c r="B62">
        <v>1130540400</v>
      </c>
      <c r="C62">
        <v>1.4799999999999999E-4</v>
      </c>
      <c r="D62">
        <v>1.9900000000000001E-4</v>
      </c>
      <c r="E62">
        <v>7.7999999999999999E-5</v>
      </c>
      <c r="F62">
        <v>1.1E-4</v>
      </c>
    </row>
    <row r="63" spans="1:6" x14ac:dyDescent="0.25">
      <c r="A63" t="s">
        <v>72</v>
      </c>
      <c r="B63">
        <v>1131148800</v>
      </c>
      <c r="C63">
        <v>4.3199999999999998E-4</v>
      </c>
      <c r="D63">
        <v>2.02E-4</v>
      </c>
      <c r="E63">
        <v>1.35E-4</v>
      </c>
      <c r="F63">
        <v>2.9799999999999998E-4</v>
      </c>
    </row>
    <row r="64" spans="1:6" x14ac:dyDescent="0.25">
      <c r="A64" t="s">
        <v>73</v>
      </c>
      <c r="B64">
        <v>1131753600</v>
      </c>
      <c r="C64">
        <v>2.0599999999999999E-4</v>
      </c>
      <c r="D64">
        <v>2.02E-4</v>
      </c>
      <c r="E64">
        <v>1.46E-4</v>
      </c>
      <c r="F64">
        <v>2.4399999999999999E-4</v>
      </c>
    </row>
    <row r="65" spans="1:6" x14ac:dyDescent="0.25">
      <c r="A65" t="s">
        <v>74</v>
      </c>
      <c r="B65">
        <v>1132358400</v>
      </c>
      <c r="C65">
        <v>7.1500000000000003E-4</v>
      </c>
      <c r="D65">
        <v>2.1000000000000001E-4</v>
      </c>
      <c r="E65">
        <v>2.42E-4</v>
      </c>
      <c r="F65">
        <v>6.0700000000000001E-4</v>
      </c>
    </row>
    <row r="66" spans="1:6" x14ac:dyDescent="0.25">
      <c r="A66" t="s">
        <v>75</v>
      </c>
      <c r="B66">
        <v>1132963200</v>
      </c>
      <c r="C66">
        <v>1.341E-3</v>
      </c>
      <c r="D66">
        <v>2.2800000000000001E-4</v>
      </c>
      <c r="E66">
        <v>4.1599999999999997E-4</v>
      </c>
      <c r="F66">
        <v>1.003E-3</v>
      </c>
    </row>
    <row r="67" spans="1:6" x14ac:dyDescent="0.25">
      <c r="A67" t="s">
        <v>76</v>
      </c>
      <c r="B67">
        <v>1133568000</v>
      </c>
      <c r="C67">
        <v>7.2300000000000001E-4</v>
      </c>
      <c r="D67">
        <v>2.3499999999999999E-4</v>
      </c>
      <c r="E67">
        <v>4.64E-4</v>
      </c>
      <c r="F67">
        <v>8.2899999999999998E-4</v>
      </c>
    </row>
    <row r="68" spans="1:6" x14ac:dyDescent="0.25">
      <c r="A68" t="s">
        <v>77</v>
      </c>
      <c r="B68">
        <v>1134172800</v>
      </c>
      <c r="C68">
        <v>2.99E-4</v>
      </c>
      <c r="D68">
        <v>2.3599999999999999E-4</v>
      </c>
      <c r="E68">
        <v>4.37E-4</v>
      </c>
      <c r="F68">
        <v>5.1999999999999995E-4</v>
      </c>
    </row>
    <row r="69" spans="1:6" x14ac:dyDescent="0.25">
      <c r="A69" t="s">
        <v>78</v>
      </c>
      <c r="B69">
        <v>1134777600</v>
      </c>
      <c r="C69">
        <v>2.8089999999999999E-3</v>
      </c>
      <c r="D69">
        <v>2.7599999999999999E-4</v>
      </c>
      <c r="E69">
        <v>8.2299999999999995E-4</v>
      </c>
      <c r="F69">
        <v>1.9559999999999998E-3</v>
      </c>
    </row>
    <row r="70" spans="1:6" x14ac:dyDescent="0.25">
      <c r="A70" t="s">
        <v>79</v>
      </c>
      <c r="B70">
        <v>1135382400</v>
      </c>
      <c r="C70">
        <v>2.0899999999999998E-3</v>
      </c>
      <c r="D70">
        <v>3.0299999999999999E-4</v>
      </c>
      <c r="E70">
        <v>1.026E-3</v>
      </c>
      <c r="F70">
        <v>2.0349999999999999E-3</v>
      </c>
    </row>
    <row r="71" spans="1:6" x14ac:dyDescent="0.25">
      <c r="A71" t="s">
        <v>80</v>
      </c>
      <c r="B71">
        <v>1135987200</v>
      </c>
      <c r="C71">
        <v>1.9629999999999999E-3</v>
      </c>
      <c r="D71">
        <v>3.2899999999999997E-4</v>
      </c>
      <c r="E71">
        <v>1.1670000000000001E-3</v>
      </c>
      <c r="F71">
        <v>1.8500000000000001E-3</v>
      </c>
    </row>
    <row r="72" spans="1:6" x14ac:dyDescent="0.25">
      <c r="A72" t="s">
        <v>81</v>
      </c>
      <c r="B72">
        <v>1136592000</v>
      </c>
      <c r="C72">
        <v>5.9100000000000005E-4</v>
      </c>
      <c r="D72">
        <v>3.3300000000000002E-4</v>
      </c>
      <c r="E72">
        <v>1.0759999999999999E-3</v>
      </c>
      <c r="F72">
        <v>1.1540000000000001E-3</v>
      </c>
    </row>
    <row r="73" spans="1:6" x14ac:dyDescent="0.25">
      <c r="A73" t="s">
        <v>82</v>
      </c>
      <c r="B73">
        <v>1137196800</v>
      </c>
      <c r="C73">
        <v>4.0999999999999999E-4</v>
      </c>
      <c r="D73">
        <v>3.3399999999999999E-4</v>
      </c>
      <c r="E73">
        <v>9.6699999999999998E-4</v>
      </c>
      <c r="F73">
        <v>6.8499999999999995E-4</v>
      </c>
    </row>
    <row r="74" spans="1:6" x14ac:dyDescent="0.25">
      <c r="A74" t="s">
        <v>83</v>
      </c>
      <c r="B74">
        <v>1137801600</v>
      </c>
      <c r="C74">
        <v>1.0399999999999999E-4</v>
      </c>
      <c r="D74">
        <v>3.3E-4</v>
      </c>
      <c r="E74">
        <v>8.2799999999999996E-4</v>
      </c>
      <c r="F74">
        <v>3.39E-4</v>
      </c>
    </row>
    <row r="75" spans="1:6" x14ac:dyDescent="0.25">
      <c r="A75" t="s">
        <v>84</v>
      </c>
      <c r="B75">
        <v>1138406400</v>
      </c>
      <c r="C75">
        <v>1.0900000000000001E-4</v>
      </c>
      <c r="D75">
        <v>3.2699999999999998E-4</v>
      </c>
      <c r="E75">
        <v>7.1199999999999996E-4</v>
      </c>
      <c r="F75">
        <v>2.02E-4</v>
      </c>
    </row>
    <row r="76" spans="1:6" x14ac:dyDescent="0.25">
      <c r="A76" t="s">
        <v>85</v>
      </c>
      <c r="B76">
        <v>1139011200</v>
      </c>
      <c r="C76">
        <v>1.5699999999999999E-4</v>
      </c>
      <c r="D76">
        <v>3.2400000000000001E-4</v>
      </c>
      <c r="E76">
        <v>6.2200000000000005E-4</v>
      </c>
      <c r="F76">
        <v>1.64E-4</v>
      </c>
    </row>
    <row r="77" spans="1:6" x14ac:dyDescent="0.25">
      <c r="A77" t="s">
        <v>86</v>
      </c>
      <c r="B77">
        <v>1139616000</v>
      </c>
      <c r="C77">
        <v>1.3999999999999999E-4</v>
      </c>
      <c r="D77">
        <v>3.21E-4</v>
      </c>
      <c r="E77">
        <v>5.44E-4</v>
      </c>
      <c r="F77">
        <v>1.3799999999999999E-4</v>
      </c>
    </row>
    <row r="78" spans="1:6" x14ac:dyDescent="0.25">
      <c r="A78" t="s">
        <v>87</v>
      </c>
      <c r="B78">
        <v>1140220800</v>
      </c>
      <c r="C78">
        <v>4.7399999999999997E-4</v>
      </c>
      <c r="D78">
        <v>3.2400000000000001E-4</v>
      </c>
      <c r="E78">
        <v>5.31E-4</v>
      </c>
      <c r="F78">
        <v>3.2299999999999999E-4</v>
      </c>
    </row>
    <row r="79" spans="1:6" x14ac:dyDescent="0.25">
      <c r="A79" t="s">
        <v>88</v>
      </c>
      <c r="B79">
        <v>1140825600</v>
      </c>
      <c r="C79">
        <v>4.2400000000000001E-4</v>
      </c>
      <c r="D79">
        <v>3.2499999999999999E-4</v>
      </c>
      <c r="E79">
        <v>5.1099999999999995E-4</v>
      </c>
      <c r="F79">
        <v>3.3100000000000002E-4</v>
      </c>
    </row>
    <row r="80" spans="1:6" x14ac:dyDescent="0.25">
      <c r="A80" t="s">
        <v>89</v>
      </c>
      <c r="B80">
        <v>1141430400</v>
      </c>
      <c r="C80">
        <v>1.9000000000000001E-5</v>
      </c>
      <c r="D80">
        <v>3.21E-4</v>
      </c>
      <c r="E80">
        <v>4.3199999999999998E-4</v>
      </c>
      <c r="F80">
        <v>1.4999999999999999E-4</v>
      </c>
    </row>
    <row r="81" spans="1:6" x14ac:dyDescent="0.25">
      <c r="A81" t="s">
        <v>90</v>
      </c>
      <c r="B81">
        <v>1142031600</v>
      </c>
      <c r="C81">
        <v>1.7799999999999999E-4</v>
      </c>
      <c r="D81">
        <v>3.1799999999999998E-4</v>
      </c>
      <c r="E81">
        <v>3.9300000000000001E-4</v>
      </c>
      <c r="F81">
        <v>2.03E-4</v>
      </c>
    </row>
    <row r="82" spans="1:6" x14ac:dyDescent="0.25">
      <c r="A82" t="s">
        <v>91</v>
      </c>
      <c r="B82">
        <v>1142636400</v>
      </c>
      <c r="C82">
        <v>1.4989999999999999E-3</v>
      </c>
      <c r="D82">
        <v>3.3700000000000001E-4</v>
      </c>
      <c r="E82">
        <v>5.8E-4</v>
      </c>
      <c r="F82">
        <v>1.1280000000000001E-3</v>
      </c>
    </row>
    <row r="83" spans="1:6" x14ac:dyDescent="0.25">
      <c r="A83" t="s">
        <v>92</v>
      </c>
      <c r="B83">
        <v>1143241200</v>
      </c>
      <c r="C83">
        <v>2.1259999999999999E-3</v>
      </c>
      <c r="D83">
        <v>3.6400000000000001E-4</v>
      </c>
      <c r="E83">
        <v>8.2299999999999995E-4</v>
      </c>
      <c r="F83">
        <v>1.6299999999999999E-3</v>
      </c>
    </row>
    <row r="84" spans="1:6" x14ac:dyDescent="0.25">
      <c r="A84" t="s">
        <v>93</v>
      </c>
      <c r="B84">
        <v>1143846000</v>
      </c>
      <c r="C84">
        <v>1.8730000000000001E-3</v>
      </c>
      <c r="D84">
        <v>3.8699999999999997E-4</v>
      </c>
      <c r="E84">
        <v>9.9200000000000004E-4</v>
      </c>
      <c r="F84">
        <v>1.797E-3</v>
      </c>
    </row>
    <row r="85" spans="1:6" x14ac:dyDescent="0.25">
      <c r="A85" t="s">
        <v>94</v>
      </c>
      <c r="B85">
        <v>1144450800</v>
      </c>
      <c r="C85">
        <v>2.846E-3</v>
      </c>
      <c r="D85">
        <v>4.2499999999999998E-4</v>
      </c>
      <c r="E85">
        <v>1.2880000000000001E-3</v>
      </c>
      <c r="F85">
        <v>2.4039999999999999E-3</v>
      </c>
    </row>
    <row r="86" spans="1:6" x14ac:dyDescent="0.25">
      <c r="A86" t="s">
        <v>95</v>
      </c>
      <c r="B86">
        <v>1145055600</v>
      </c>
      <c r="C86">
        <v>4.8700000000000002E-4</v>
      </c>
      <c r="D86">
        <v>4.26E-4</v>
      </c>
      <c r="E86">
        <v>1.1540000000000001E-3</v>
      </c>
      <c r="F86">
        <v>1.2110000000000001E-3</v>
      </c>
    </row>
    <row r="87" spans="1:6" x14ac:dyDescent="0.25">
      <c r="A87" t="s">
        <v>96</v>
      </c>
      <c r="B87">
        <v>1145660400</v>
      </c>
      <c r="C87">
        <v>2.653E-3</v>
      </c>
      <c r="D87">
        <v>4.6000000000000001E-4</v>
      </c>
      <c r="E87">
        <v>1.3979999999999999E-3</v>
      </c>
      <c r="F87">
        <v>2.1199999999999999E-3</v>
      </c>
    </row>
    <row r="88" spans="1:6" x14ac:dyDescent="0.25">
      <c r="A88" t="s">
        <v>97</v>
      </c>
      <c r="B88">
        <v>1146265200</v>
      </c>
      <c r="C88">
        <v>2.3319999999999999E-3</v>
      </c>
      <c r="D88">
        <v>4.8899999999999996E-4</v>
      </c>
      <c r="E88">
        <v>1.544E-3</v>
      </c>
      <c r="F88">
        <v>2.1979999999999999E-3</v>
      </c>
    </row>
    <row r="89" spans="1:6" x14ac:dyDescent="0.25">
      <c r="A89" t="s">
        <v>98</v>
      </c>
      <c r="B89">
        <v>1146870000</v>
      </c>
      <c r="C89">
        <v>2.1120000000000002E-3</v>
      </c>
      <c r="D89">
        <v>5.13E-4</v>
      </c>
      <c r="E89">
        <v>1.6360000000000001E-3</v>
      </c>
      <c r="F89">
        <v>2.1749999999999999E-3</v>
      </c>
    </row>
    <row r="90" spans="1:6" x14ac:dyDescent="0.25">
      <c r="A90" t="s">
        <v>99</v>
      </c>
      <c r="B90">
        <v>1147474800</v>
      </c>
      <c r="C90">
        <v>2.8879999999999999E-3</v>
      </c>
      <c r="D90">
        <v>5.5000000000000003E-4</v>
      </c>
      <c r="E90">
        <v>1.836E-3</v>
      </c>
      <c r="F90">
        <v>2.6099999999999999E-3</v>
      </c>
    </row>
    <row r="91" spans="1:6" x14ac:dyDescent="0.25">
      <c r="A91" t="s">
        <v>100</v>
      </c>
      <c r="B91">
        <v>1148079600</v>
      </c>
      <c r="C91">
        <v>7.012E-3</v>
      </c>
      <c r="D91">
        <v>6.4899999999999995E-4</v>
      </c>
      <c r="E91">
        <v>2.6779999999999998E-3</v>
      </c>
      <c r="F91">
        <v>5.3959999999999998E-3</v>
      </c>
    </row>
    <row r="92" spans="1:6" x14ac:dyDescent="0.25">
      <c r="A92" t="s">
        <v>101</v>
      </c>
      <c r="B92">
        <v>1148684400</v>
      </c>
      <c r="C92">
        <v>7.3350000000000004E-3</v>
      </c>
      <c r="D92">
        <v>7.5199999999999996E-4</v>
      </c>
      <c r="E92">
        <v>3.418E-3</v>
      </c>
      <c r="F92">
        <v>6.4590000000000003E-3</v>
      </c>
    </row>
    <row r="93" spans="1:6" x14ac:dyDescent="0.25">
      <c r="A93" t="s">
        <v>102</v>
      </c>
      <c r="B93">
        <v>1149289200</v>
      </c>
      <c r="C93">
        <v>8.1019999999999998E-3</v>
      </c>
      <c r="D93">
        <v>8.6399999999999997E-4</v>
      </c>
      <c r="E93">
        <v>4.1479999999999998E-3</v>
      </c>
      <c r="F93">
        <v>7.1190000000000003E-3</v>
      </c>
    </row>
    <row r="94" spans="1:6" x14ac:dyDescent="0.25">
      <c r="A94" t="s">
        <v>103</v>
      </c>
      <c r="B94">
        <v>1149894000</v>
      </c>
      <c r="C94">
        <v>3.2100000000000002E-3</v>
      </c>
      <c r="D94">
        <v>8.9999999999999998E-4</v>
      </c>
      <c r="E94">
        <v>3.9870000000000001E-3</v>
      </c>
      <c r="F94">
        <v>4.712E-3</v>
      </c>
    </row>
    <row r="95" spans="1:6" x14ac:dyDescent="0.25">
      <c r="A95" t="s">
        <v>104</v>
      </c>
      <c r="B95">
        <v>1150498800</v>
      </c>
      <c r="C95">
        <v>3.4919999999999999E-3</v>
      </c>
      <c r="D95">
        <v>9.3999999999999997E-4</v>
      </c>
      <c r="E95">
        <v>3.9119999999999997E-3</v>
      </c>
      <c r="F95">
        <v>4.1240000000000001E-3</v>
      </c>
    </row>
    <row r="96" spans="1:6" x14ac:dyDescent="0.25">
      <c r="A96" t="s">
        <v>105</v>
      </c>
      <c r="B96">
        <v>1151103600</v>
      </c>
      <c r="C96">
        <v>4.2329999999999998E-3</v>
      </c>
      <c r="D96">
        <v>9.8999999999999999E-4</v>
      </c>
      <c r="E96">
        <v>3.9529999999999999E-3</v>
      </c>
      <c r="F96">
        <v>4.0200000000000001E-3</v>
      </c>
    </row>
    <row r="97" spans="1:6" x14ac:dyDescent="0.25">
      <c r="A97" t="s">
        <v>106</v>
      </c>
      <c r="B97">
        <v>1151708400</v>
      </c>
      <c r="C97">
        <v>2.5300000000000001E-3</v>
      </c>
      <c r="D97">
        <v>1.0139999999999999E-3</v>
      </c>
      <c r="E97">
        <v>3.7239999999999999E-3</v>
      </c>
      <c r="F97">
        <v>3.1830000000000001E-3</v>
      </c>
    </row>
    <row r="98" spans="1:6" x14ac:dyDescent="0.25">
      <c r="A98" t="s">
        <v>107</v>
      </c>
      <c r="B98">
        <v>1152313200</v>
      </c>
      <c r="C98">
        <v>1.851E-3</v>
      </c>
      <c r="D98">
        <v>1.0269999999999999E-3</v>
      </c>
      <c r="E98">
        <v>3.4190000000000002E-3</v>
      </c>
      <c r="F98">
        <v>2.3609999999999998E-3</v>
      </c>
    </row>
    <row r="99" spans="1:6" x14ac:dyDescent="0.25">
      <c r="A99" t="s">
        <v>108</v>
      </c>
      <c r="B99">
        <v>1152918000</v>
      </c>
      <c r="C99">
        <v>1.2310000000000001E-3</v>
      </c>
      <c r="D99">
        <v>1.0300000000000001E-3</v>
      </c>
      <c r="E99">
        <v>3.0690000000000001E-3</v>
      </c>
      <c r="F99">
        <v>1.738E-3</v>
      </c>
    </row>
    <row r="100" spans="1:6" x14ac:dyDescent="0.25">
      <c r="A100" t="s">
        <v>109</v>
      </c>
      <c r="B100">
        <v>1153522800</v>
      </c>
      <c r="C100">
        <v>2.5579999999999999E-3</v>
      </c>
      <c r="D100">
        <v>1.0529999999999999E-3</v>
      </c>
      <c r="E100">
        <v>2.9919999999999999E-3</v>
      </c>
      <c r="F100">
        <v>2.3389999999999999E-3</v>
      </c>
    </row>
    <row r="101" spans="1:6" x14ac:dyDescent="0.25">
      <c r="A101" t="s">
        <v>110</v>
      </c>
      <c r="B101">
        <v>1154127600</v>
      </c>
      <c r="C101">
        <v>5.5449999999999996E-3</v>
      </c>
      <c r="D101">
        <v>1.122E-3</v>
      </c>
      <c r="E101">
        <v>3.4099999999999998E-3</v>
      </c>
      <c r="F101">
        <v>4.3990000000000001E-3</v>
      </c>
    </row>
    <row r="102" spans="1:6" x14ac:dyDescent="0.25">
      <c r="A102" t="s">
        <v>111</v>
      </c>
      <c r="B102">
        <v>1154732400</v>
      </c>
      <c r="C102">
        <v>6.2899999999999996E-3</v>
      </c>
      <c r="D102">
        <v>1.201E-3</v>
      </c>
      <c r="E102">
        <v>3.8790000000000001E-3</v>
      </c>
      <c r="F102">
        <v>5.6810000000000003E-3</v>
      </c>
    </row>
    <row r="103" spans="1:6" x14ac:dyDescent="0.25">
      <c r="A103" t="s">
        <v>112</v>
      </c>
      <c r="B103">
        <v>1155337200</v>
      </c>
      <c r="C103">
        <v>9.0600000000000003E-3</v>
      </c>
      <c r="D103">
        <v>1.322E-3</v>
      </c>
      <c r="E103">
        <v>4.7010000000000003E-3</v>
      </c>
      <c r="F103">
        <v>7.5459999999999998E-3</v>
      </c>
    </row>
    <row r="104" spans="1:6" x14ac:dyDescent="0.25">
      <c r="A104" t="s">
        <v>113</v>
      </c>
      <c r="B104">
        <v>1155942000</v>
      </c>
      <c r="C104">
        <v>7.0759999999999998E-3</v>
      </c>
      <c r="D104">
        <v>1.41E-3</v>
      </c>
      <c r="E104">
        <v>5.0759999999999998E-3</v>
      </c>
      <c r="F104">
        <v>7.2399999999999999E-3</v>
      </c>
    </row>
    <row r="105" spans="1:6" x14ac:dyDescent="0.25">
      <c r="A105" t="s">
        <v>114</v>
      </c>
      <c r="B105">
        <v>1156546800</v>
      </c>
      <c r="C105">
        <v>8.3160000000000005E-3</v>
      </c>
      <c r="D105">
        <v>1.516E-3</v>
      </c>
      <c r="E105">
        <v>5.5909999999999996E-3</v>
      </c>
      <c r="F105">
        <v>7.8469999999999998E-3</v>
      </c>
    </row>
    <row r="106" spans="1:6" x14ac:dyDescent="0.25">
      <c r="A106" t="s">
        <v>115</v>
      </c>
      <c r="B106">
        <v>1157151600</v>
      </c>
      <c r="C106">
        <v>8.0059999999999992E-3</v>
      </c>
      <c r="D106">
        <v>1.616E-3</v>
      </c>
      <c r="E106">
        <v>5.9760000000000004E-3</v>
      </c>
      <c r="F106">
        <v>7.9760000000000005E-3</v>
      </c>
    </row>
    <row r="107" spans="1:6" x14ac:dyDescent="0.25">
      <c r="A107" t="s">
        <v>116</v>
      </c>
      <c r="B107">
        <v>1157756400</v>
      </c>
      <c r="C107">
        <v>9.2910000000000006E-3</v>
      </c>
      <c r="D107">
        <v>1.7329999999999999E-3</v>
      </c>
      <c r="E107">
        <v>6.4980000000000003E-3</v>
      </c>
      <c r="F107">
        <v>8.6440000000000006E-3</v>
      </c>
    </row>
    <row r="108" spans="1:6" x14ac:dyDescent="0.25">
      <c r="A108" t="s">
        <v>117</v>
      </c>
      <c r="B108">
        <v>1158361200</v>
      </c>
      <c r="C108">
        <v>8.0999999999999996E-3</v>
      </c>
      <c r="D108">
        <v>1.8309999999999999E-3</v>
      </c>
      <c r="E108">
        <v>6.744E-3</v>
      </c>
      <c r="F108">
        <v>8.2089999999999993E-3</v>
      </c>
    </row>
    <row r="109" spans="1:6" x14ac:dyDescent="0.25">
      <c r="A109" t="s">
        <v>118</v>
      </c>
      <c r="B109">
        <v>1158966000</v>
      </c>
      <c r="C109">
        <v>9.41E-3</v>
      </c>
      <c r="D109">
        <v>1.9469999999999999E-3</v>
      </c>
      <c r="E109">
        <v>7.1630000000000001E-3</v>
      </c>
      <c r="F109">
        <v>8.8360000000000001E-3</v>
      </c>
    </row>
    <row r="110" spans="1:6" x14ac:dyDescent="0.25">
      <c r="A110" t="s">
        <v>119</v>
      </c>
      <c r="B110">
        <v>1159570800</v>
      </c>
      <c r="C110">
        <v>9.2079999999999992E-3</v>
      </c>
      <c r="D110">
        <v>2.0579999999999999E-3</v>
      </c>
      <c r="E110">
        <v>7.4869999999999997E-3</v>
      </c>
      <c r="F110">
        <v>9.0650000000000001E-3</v>
      </c>
    </row>
    <row r="111" spans="1:6" x14ac:dyDescent="0.25">
      <c r="A111" t="s">
        <v>120</v>
      </c>
      <c r="B111">
        <v>1160175600</v>
      </c>
      <c r="C111">
        <v>8.0800000000000004E-3</v>
      </c>
      <c r="D111">
        <v>2.15E-3</v>
      </c>
      <c r="E111">
        <v>7.5589999999999997E-3</v>
      </c>
      <c r="F111">
        <v>8.1320000000000003E-3</v>
      </c>
    </row>
    <row r="112" spans="1:6" x14ac:dyDescent="0.25">
      <c r="A112" t="s">
        <v>121</v>
      </c>
      <c r="B112">
        <v>1160780400</v>
      </c>
      <c r="C112">
        <v>2.7330000000000002E-3</v>
      </c>
      <c r="D112">
        <v>2.1589999999999999E-3</v>
      </c>
      <c r="E112">
        <v>6.8100000000000001E-3</v>
      </c>
      <c r="F112">
        <v>5.5230000000000001E-3</v>
      </c>
    </row>
    <row r="113" spans="1:6" x14ac:dyDescent="0.25">
      <c r="A113" t="s">
        <v>122</v>
      </c>
      <c r="B113">
        <v>1161385200</v>
      </c>
      <c r="C113">
        <v>1.0093E-2</v>
      </c>
      <c r="D113">
        <v>2.281E-3</v>
      </c>
      <c r="E113">
        <v>7.326E-3</v>
      </c>
      <c r="F113">
        <v>8.0689999999999998E-3</v>
      </c>
    </row>
    <row r="114" spans="1:6" x14ac:dyDescent="0.25">
      <c r="A114" t="s">
        <v>123</v>
      </c>
      <c r="B114">
        <v>1161990000</v>
      </c>
      <c r="C114">
        <v>8.8470000000000007E-3</v>
      </c>
      <c r="D114">
        <v>2.382E-3</v>
      </c>
      <c r="E114">
        <v>7.5690000000000002E-3</v>
      </c>
      <c r="F114">
        <v>8.5850000000000006E-3</v>
      </c>
    </row>
    <row r="115" spans="1:6" x14ac:dyDescent="0.25">
      <c r="A115" t="s">
        <v>124</v>
      </c>
      <c r="B115">
        <v>1162598400</v>
      </c>
      <c r="C115">
        <v>8.0180000000000008E-3</v>
      </c>
      <c r="D115">
        <v>2.4680000000000001E-3</v>
      </c>
      <c r="E115">
        <v>7.626E-3</v>
      </c>
      <c r="F115">
        <v>8.0529999999999994E-3</v>
      </c>
    </row>
    <row r="116" spans="1:6" x14ac:dyDescent="0.25">
      <c r="A116" t="s">
        <v>125</v>
      </c>
      <c r="B116">
        <v>1163203200</v>
      </c>
      <c r="C116">
        <v>5.1269999999999996E-3</v>
      </c>
      <c r="D116">
        <v>2.5089999999999999E-3</v>
      </c>
      <c r="E116">
        <v>7.221E-3</v>
      </c>
      <c r="F116">
        <v>6.3790000000000001E-3</v>
      </c>
    </row>
    <row r="117" spans="1:6" x14ac:dyDescent="0.25">
      <c r="A117" t="s">
        <v>126</v>
      </c>
      <c r="B117">
        <v>1163808000</v>
      </c>
      <c r="C117">
        <v>8.8579999999999996E-3</v>
      </c>
      <c r="D117">
        <v>2.6059999999999998E-3</v>
      </c>
      <c r="E117">
        <v>7.4859999999999996E-3</v>
      </c>
      <c r="F117">
        <v>7.9480000000000002E-3</v>
      </c>
    </row>
    <row r="118" spans="1:6" x14ac:dyDescent="0.25">
      <c r="A118" t="s">
        <v>127</v>
      </c>
      <c r="B118">
        <v>1164412800</v>
      </c>
      <c r="C118">
        <v>8.7019999999999997E-3</v>
      </c>
      <c r="D118">
        <v>2.7000000000000001E-3</v>
      </c>
      <c r="E118">
        <v>7.672E-3</v>
      </c>
      <c r="F118">
        <v>8.319E-3</v>
      </c>
    </row>
    <row r="119" spans="1:6" x14ac:dyDescent="0.25">
      <c r="A119" t="s">
        <v>128</v>
      </c>
      <c r="B119">
        <v>1165017600</v>
      </c>
      <c r="C119">
        <v>8.1429999999999992E-3</v>
      </c>
      <c r="D119">
        <v>2.7829999999999999E-3</v>
      </c>
      <c r="E119">
        <v>7.744E-3</v>
      </c>
      <c r="F119">
        <v>8.2439999999999996E-3</v>
      </c>
    </row>
    <row r="120" spans="1:6" x14ac:dyDescent="0.25">
      <c r="A120" t="s">
        <v>129</v>
      </c>
      <c r="B120">
        <v>1165622400</v>
      </c>
      <c r="C120">
        <v>6.9439999999999997E-3</v>
      </c>
      <c r="D120">
        <v>2.8470000000000001E-3</v>
      </c>
      <c r="E120">
        <v>7.6059999999999999E-3</v>
      </c>
      <c r="F120">
        <v>7.404E-3</v>
      </c>
    </row>
    <row r="121" spans="1:6" x14ac:dyDescent="0.25">
      <c r="A121" t="s">
        <v>130</v>
      </c>
      <c r="B121">
        <v>1166227200</v>
      </c>
      <c r="C121">
        <v>6.6410000000000002E-3</v>
      </c>
      <c r="D121">
        <v>2.905E-3</v>
      </c>
      <c r="E121">
        <v>7.4539999999999997E-3</v>
      </c>
      <c r="F121">
        <v>7.0780000000000001E-3</v>
      </c>
    </row>
    <row r="122" spans="1:6" x14ac:dyDescent="0.25">
      <c r="A122" t="s">
        <v>131</v>
      </c>
      <c r="B122">
        <v>1166832000</v>
      </c>
      <c r="C122">
        <v>6.8710000000000004E-3</v>
      </c>
      <c r="D122">
        <v>2.9650000000000002E-3</v>
      </c>
      <c r="E122">
        <v>7.3600000000000002E-3</v>
      </c>
      <c r="F122">
        <v>7.0369999999999999E-3</v>
      </c>
    </row>
    <row r="123" spans="1:6" x14ac:dyDescent="0.25">
      <c r="A123" t="s">
        <v>132</v>
      </c>
      <c r="B123">
        <v>1167436800</v>
      </c>
      <c r="C123">
        <v>8.1340000000000006E-3</v>
      </c>
      <c r="D123">
        <v>3.045E-3</v>
      </c>
      <c r="E123">
        <v>7.4879999999999999E-3</v>
      </c>
      <c r="F123">
        <v>7.8050000000000003E-3</v>
      </c>
    </row>
    <row r="124" spans="1:6" x14ac:dyDescent="0.25">
      <c r="A124" t="s">
        <v>133</v>
      </c>
      <c r="B124">
        <v>1168041600</v>
      </c>
      <c r="C124">
        <v>1.1384999999999999E-2</v>
      </c>
      <c r="D124">
        <v>3.1719999999999999E-3</v>
      </c>
      <c r="E124">
        <v>8.1110000000000002E-3</v>
      </c>
      <c r="F124">
        <v>9.9299999999999996E-3</v>
      </c>
    </row>
    <row r="125" spans="1:6" x14ac:dyDescent="0.25">
      <c r="A125" t="s">
        <v>134</v>
      </c>
      <c r="B125">
        <v>1168646400</v>
      </c>
      <c r="C125">
        <v>1.2026999999999999E-2</v>
      </c>
      <c r="D125">
        <v>3.3080000000000002E-3</v>
      </c>
      <c r="E125">
        <v>8.737E-3</v>
      </c>
      <c r="F125">
        <v>1.1232000000000001E-2</v>
      </c>
    </row>
    <row r="126" spans="1:6" x14ac:dyDescent="0.25">
      <c r="A126" t="s">
        <v>135</v>
      </c>
      <c r="B126">
        <v>1169251200</v>
      </c>
      <c r="C126">
        <v>8.9300000000000004E-3</v>
      </c>
      <c r="D126">
        <v>3.3939999999999999E-3</v>
      </c>
      <c r="E126">
        <v>8.7600000000000004E-3</v>
      </c>
      <c r="F126">
        <v>9.8569999999999994E-3</v>
      </c>
    </row>
    <row r="127" spans="1:6" x14ac:dyDescent="0.25">
      <c r="A127" t="s">
        <v>136</v>
      </c>
      <c r="B127">
        <v>1169856000</v>
      </c>
      <c r="C127">
        <v>1.0991000000000001E-2</v>
      </c>
      <c r="D127">
        <v>3.5109999999999998E-3</v>
      </c>
      <c r="E127">
        <v>9.1129999999999996E-3</v>
      </c>
      <c r="F127">
        <v>1.0515999999999999E-2</v>
      </c>
    </row>
    <row r="128" spans="1:6" x14ac:dyDescent="0.25">
      <c r="A128" t="s">
        <v>137</v>
      </c>
      <c r="B128">
        <v>1170460800</v>
      </c>
      <c r="C128">
        <v>1.0853E-2</v>
      </c>
      <c r="D128">
        <v>3.6229999999999999E-3</v>
      </c>
      <c r="E128">
        <v>9.3889999999999998E-3</v>
      </c>
      <c r="F128">
        <v>1.0774000000000001E-2</v>
      </c>
    </row>
    <row r="129" spans="1:6" x14ac:dyDescent="0.25">
      <c r="A129" t="s">
        <v>138</v>
      </c>
      <c r="B129">
        <v>1171065600</v>
      </c>
      <c r="C129">
        <v>9.7280000000000005E-3</v>
      </c>
      <c r="D129">
        <v>3.7160000000000001E-3</v>
      </c>
      <c r="E129">
        <v>9.4369999999999992E-3</v>
      </c>
      <c r="F129">
        <v>1.0161E-2</v>
      </c>
    </row>
    <row r="130" spans="1:6" x14ac:dyDescent="0.25">
      <c r="A130" t="s">
        <v>139</v>
      </c>
      <c r="B130">
        <v>1171670400</v>
      </c>
      <c r="C130">
        <v>7.9880000000000003E-3</v>
      </c>
      <c r="D130">
        <v>3.7820000000000002E-3</v>
      </c>
      <c r="E130">
        <v>9.2020000000000001E-3</v>
      </c>
      <c r="F130">
        <v>8.9639999999999997E-3</v>
      </c>
    </row>
    <row r="131" spans="1:6" x14ac:dyDescent="0.25">
      <c r="A131" t="s">
        <v>140</v>
      </c>
      <c r="B131">
        <v>1172275200</v>
      </c>
      <c r="C131">
        <v>1.042E-2</v>
      </c>
      <c r="D131">
        <v>3.8830000000000002E-3</v>
      </c>
      <c r="E131">
        <v>9.3900000000000008E-3</v>
      </c>
      <c r="F131">
        <v>9.7890000000000008E-3</v>
      </c>
    </row>
    <row r="132" spans="1:6" x14ac:dyDescent="0.25">
      <c r="A132" t="s">
        <v>141</v>
      </c>
      <c r="B132">
        <v>1172880000</v>
      </c>
      <c r="C132">
        <v>9.1050000000000002E-3</v>
      </c>
      <c r="D132">
        <v>3.9630000000000004E-3</v>
      </c>
      <c r="E132">
        <v>9.3439999999999999E-3</v>
      </c>
      <c r="F132">
        <v>9.5049999999999996E-3</v>
      </c>
    </row>
    <row r="133" spans="1:6" x14ac:dyDescent="0.25">
      <c r="A133" t="s">
        <v>142</v>
      </c>
      <c r="B133">
        <v>1173481200</v>
      </c>
      <c r="C133">
        <v>9.9399999999999992E-3</v>
      </c>
      <c r="D133">
        <v>4.0540000000000003E-3</v>
      </c>
      <c r="E133">
        <v>9.4299999999999991E-3</v>
      </c>
      <c r="F133">
        <v>9.6930000000000002E-3</v>
      </c>
    </row>
    <row r="134" spans="1:6" x14ac:dyDescent="0.25">
      <c r="A134" t="s">
        <v>143</v>
      </c>
      <c r="B134">
        <v>1174086000</v>
      </c>
      <c r="C134">
        <v>1.1199000000000001E-2</v>
      </c>
      <c r="D134">
        <v>4.163E-3</v>
      </c>
      <c r="E134">
        <v>9.691E-3</v>
      </c>
      <c r="F134">
        <v>1.027E-2</v>
      </c>
    </row>
    <row r="135" spans="1:6" x14ac:dyDescent="0.25">
      <c r="A135" t="s">
        <v>144</v>
      </c>
      <c r="B135">
        <v>1174690800</v>
      </c>
      <c r="C135">
        <v>9.7660000000000004E-3</v>
      </c>
      <c r="D135">
        <v>4.2490000000000002E-3</v>
      </c>
      <c r="E135">
        <v>9.6950000000000005E-3</v>
      </c>
      <c r="F135">
        <v>9.9340000000000001E-3</v>
      </c>
    </row>
    <row r="136" spans="1:6" x14ac:dyDescent="0.25">
      <c r="A136" t="s">
        <v>145</v>
      </c>
      <c r="B136">
        <v>1175295600</v>
      </c>
      <c r="C136">
        <v>9.8829999999999994E-3</v>
      </c>
      <c r="D136">
        <v>4.3350000000000003E-3</v>
      </c>
      <c r="E136">
        <v>9.7140000000000004E-3</v>
      </c>
      <c r="F136">
        <v>9.8080000000000007E-3</v>
      </c>
    </row>
    <row r="137" spans="1:6" x14ac:dyDescent="0.25">
      <c r="A137" t="s">
        <v>146</v>
      </c>
      <c r="B137">
        <v>1175900400</v>
      </c>
      <c r="C137">
        <v>9.3369999999999998E-3</v>
      </c>
      <c r="D137">
        <v>4.4120000000000001E-3</v>
      </c>
      <c r="E137">
        <v>9.6310000000000007E-3</v>
      </c>
      <c r="F137">
        <v>9.2420000000000002E-3</v>
      </c>
    </row>
    <row r="138" spans="1:6" x14ac:dyDescent="0.25">
      <c r="A138" t="s">
        <v>147</v>
      </c>
      <c r="B138">
        <v>1176505200</v>
      </c>
      <c r="C138">
        <v>5.5989999999999998E-3</v>
      </c>
      <c r="D138">
        <v>4.4299999999999999E-3</v>
      </c>
      <c r="E138">
        <v>8.992E-3</v>
      </c>
      <c r="F138">
        <v>7.3280000000000003E-3</v>
      </c>
    </row>
    <row r="139" spans="1:6" x14ac:dyDescent="0.25">
      <c r="A139" t="s">
        <v>148</v>
      </c>
      <c r="B139">
        <v>1177110000</v>
      </c>
      <c r="C139">
        <v>9.9810000000000003E-3</v>
      </c>
      <c r="D139">
        <v>4.5149999999999999E-3</v>
      </c>
      <c r="E139">
        <v>9.1529999999999997E-3</v>
      </c>
      <c r="F139">
        <v>9.0069999999999994E-3</v>
      </c>
    </row>
    <row r="140" spans="1:6" x14ac:dyDescent="0.25">
      <c r="A140" t="s">
        <v>149</v>
      </c>
      <c r="B140">
        <v>1177714800</v>
      </c>
      <c r="C140">
        <v>7.1380000000000002E-3</v>
      </c>
      <c r="D140">
        <v>4.5539999999999999E-3</v>
      </c>
      <c r="E140">
        <v>8.8179999999999994E-3</v>
      </c>
      <c r="F140">
        <v>7.816E-3</v>
      </c>
    </row>
    <row r="141" spans="1:6" x14ac:dyDescent="0.25">
      <c r="A141" t="s">
        <v>150</v>
      </c>
      <c r="B141">
        <v>1178319600</v>
      </c>
      <c r="C141">
        <v>7.1679999999999999E-3</v>
      </c>
      <c r="D141">
        <v>4.594E-3</v>
      </c>
      <c r="E141">
        <v>8.5419999999999992E-3</v>
      </c>
      <c r="F141">
        <v>7.3350000000000004E-3</v>
      </c>
    </row>
    <row r="142" spans="1:6" x14ac:dyDescent="0.25">
      <c r="A142" t="s">
        <v>151</v>
      </c>
      <c r="B142">
        <v>1178924400</v>
      </c>
      <c r="C142">
        <v>7.6080000000000002E-3</v>
      </c>
      <c r="D142">
        <v>4.64E-3</v>
      </c>
      <c r="E142">
        <v>8.3820000000000006E-3</v>
      </c>
      <c r="F142">
        <v>7.3990000000000002E-3</v>
      </c>
    </row>
    <row r="143" spans="1:6" x14ac:dyDescent="0.25">
      <c r="A143" t="s">
        <v>152</v>
      </c>
      <c r="B143">
        <v>1179529200</v>
      </c>
      <c r="C143">
        <v>6.4999999999999997E-3</v>
      </c>
      <c r="D143">
        <v>4.6680000000000003E-3</v>
      </c>
      <c r="E143">
        <v>8.0759999999999998E-3</v>
      </c>
      <c r="F143">
        <v>6.8789999999999997E-3</v>
      </c>
    </row>
    <row r="144" spans="1:6" x14ac:dyDescent="0.25">
      <c r="A144" t="s">
        <v>153</v>
      </c>
      <c r="B144">
        <v>1180134000</v>
      </c>
      <c r="C144">
        <v>7.0559999999999998E-3</v>
      </c>
      <c r="D144">
        <v>4.705E-3</v>
      </c>
      <c r="E144">
        <v>7.9179999999999997E-3</v>
      </c>
      <c r="F144">
        <v>7.1479999999999998E-3</v>
      </c>
    </row>
    <row r="145" spans="1:6" x14ac:dyDescent="0.25">
      <c r="A145" t="s">
        <v>154</v>
      </c>
      <c r="B145">
        <v>1180738800</v>
      </c>
      <c r="C145">
        <v>7.7419999999999998E-3</v>
      </c>
      <c r="D145">
        <v>4.751E-3</v>
      </c>
      <c r="E145">
        <v>7.8759999999999993E-3</v>
      </c>
      <c r="F145">
        <v>7.3340000000000002E-3</v>
      </c>
    </row>
    <row r="146" spans="1:6" x14ac:dyDescent="0.25">
      <c r="A146" t="s">
        <v>155</v>
      </c>
      <c r="B146">
        <v>1181343600</v>
      </c>
      <c r="C146">
        <v>3.4970000000000001E-3</v>
      </c>
      <c r="D146">
        <v>4.731E-3</v>
      </c>
      <c r="E146">
        <v>7.1659999999999996E-3</v>
      </c>
      <c r="F146">
        <v>5.019E-3</v>
      </c>
    </row>
    <row r="147" spans="1:6" x14ac:dyDescent="0.25">
      <c r="A147" t="s">
        <v>156</v>
      </c>
      <c r="B147">
        <v>1181948400</v>
      </c>
      <c r="C147">
        <v>2.222E-3</v>
      </c>
      <c r="D147">
        <v>4.692E-3</v>
      </c>
      <c r="E147">
        <v>6.3619999999999996E-3</v>
      </c>
      <c r="F147">
        <v>3.2429999999999998E-3</v>
      </c>
    </row>
    <row r="148" spans="1:6" x14ac:dyDescent="0.25">
      <c r="A148" t="s">
        <v>157</v>
      </c>
      <c r="B148">
        <v>1182553200</v>
      </c>
      <c r="C148">
        <v>0</v>
      </c>
      <c r="D148">
        <v>4.62E-3</v>
      </c>
      <c r="E148">
        <v>5.3400000000000001E-3</v>
      </c>
      <c r="F148">
        <v>1.3619999999999999E-3</v>
      </c>
    </row>
    <row r="149" spans="1:6" x14ac:dyDescent="0.25">
      <c r="A149" t="s">
        <v>158</v>
      </c>
      <c r="B149">
        <v>1183158000</v>
      </c>
      <c r="C149">
        <v>0</v>
      </c>
      <c r="D149">
        <v>4.5490000000000001E-3</v>
      </c>
      <c r="E149">
        <v>4.4819999999999999E-3</v>
      </c>
      <c r="F149">
        <v>5.7200000000000003E-4</v>
      </c>
    </row>
    <row r="150" spans="1:6" x14ac:dyDescent="0.25">
      <c r="A150" t="s">
        <v>159</v>
      </c>
      <c r="B150">
        <v>1183762800</v>
      </c>
      <c r="C150">
        <v>0</v>
      </c>
      <c r="D150">
        <v>4.4790000000000003E-3</v>
      </c>
      <c r="E150">
        <v>3.7620000000000002E-3</v>
      </c>
      <c r="F150">
        <v>2.4000000000000001E-4</v>
      </c>
    </row>
    <row r="151" spans="1:6" x14ac:dyDescent="0.25">
      <c r="A151" t="s">
        <v>160</v>
      </c>
      <c r="B151">
        <v>1184367600</v>
      </c>
      <c r="C151">
        <v>0</v>
      </c>
      <c r="D151">
        <v>4.4099999999999999E-3</v>
      </c>
      <c r="E151">
        <v>3.1570000000000001E-3</v>
      </c>
      <c r="F151">
        <v>1.01E-4</v>
      </c>
    </row>
    <row r="152" spans="1:6" x14ac:dyDescent="0.25">
      <c r="A152" t="s">
        <v>161</v>
      </c>
      <c r="B152">
        <v>1184972400</v>
      </c>
      <c r="C152">
        <v>0</v>
      </c>
      <c r="D152">
        <v>4.3420000000000004E-3</v>
      </c>
      <c r="E152">
        <v>2.65E-3</v>
      </c>
      <c r="F152">
        <v>4.1999999999999998E-5</v>
      </c>
    </row>
    <row r="153" spans="1:6" x14ac:dyDescent="0.25">
      <c r="A153" t="s">
        <v>162</v>
      </c>
      <c r="B153">
        <v>1185577200</v>
      </c>
      <c r="C153">
        <v>0</v>
      </c>
      <c r="D153">
        <v>4.2750000000000002E-3</v>
      </c>
      <c r="E153">
        <v>2.2239999999999998E-3</v>
      </c>
      <c r="F153">
        <v>1.8E-5</v>
      </c>
    </row>
    <row r="154" spans="1:6" x14ac:dyDescent="0.25">
      <c r="A154" t="s">
        <v>163</v>
      </c>
      <c r="B154">
        <v>1186182000</v>
      </c>
      <c r="C154">
        <v>0</v>
      </c>
      <c r="D154">
        <v>4.2090000000000001E-3</v>
      </c>
      <c r="E154">
        <v>1.867E-3</v>
      </c>
      <c r="F154">
        <v>6.9999999999999999E-6</v>
      </c>
    </row>
    <row r="155" spans="1:6" x14ac:dyDescent="0.25">
      <c r="A155" t="s">
        <v>164</v>
      </c>
      <c r="B155">
        <v>1186786800</v>
      </c>
      <c r="C155">
        <v>0</v>
      </c>
      <c r="D155">
        <v>4.1440000000000001E-3</v>
      </c>
      <c r="E155">
        <v>1.567E-3</v>
      </c>
      <c r="F155">
        <v>3.0000000000000001E-6</v>
      </c>
    </row>
    <row r="156" spans="1:6" x14ac:dyDescent="0.25">
      <c r="A156" t="s">
        <v>165</v>
      </c>
      <c r="B156">
        <v>1187391600</v>
      </c>
      <c r="C156">
        <v>0</v>
      </c>
      <c r="D156">
        <v>4.0800000000000003E-3</v>
      </c>
      <c r="E156">
        <v>1.315E-3</v>
      </c>
      <c r="F156">
        <v>9.9999999999999995E-7</v>
      </c>
    </row>
    <row r="157" spans="1:6" x14ac:dyDescent="0.25">
      <c r="A157" t="s">
        <v>166</v>
      </c>
      <c r="B157">
        <v>1187996400</v>
      </c>
      <c r="C157">
        <v>0</v>
      </c>
      <c r="D157">
        <v>4.0169999999999997E-3</v>
      </c>
      <c r="E157">
        <v>1.1039999999999999E-3</v>
      </c>
      <c r="F157">
        <v>9.9999999999999995E-7</v>
      </c>
    </row>
    <row r="158" spans="1:6" x14ac:dyDescent="0.25">
      <c r="A158" t="s">
        <v>167</v>
      </c>
      <c r="B158">
        <v>1188601200</v>
      </c>
      <c r="C158">
        <v>0</v>
      </c>
      <c r="D158">
        <v>3.9550000000000002E-3</v>
      </c>
      <c r="E158">
        <v>9.2599999999999996E-4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3.8939999999999999E-3</v>
      </c>
      <c r="E159">
        <v>7.7800000000000005E-4</v>
      </c>
      <c r="F159">
        <v>0</v>
      </c>
    </row>
    <row r="160" spans="1:6" x14ac:dyDescent="0.25">
      <c r="A160" t="s">
        <v>169</v>
      </c>
      <c r="B160">
        <v>1189810800</v>
      </c>
      <c r="C160">
        <v>6.0999999999999999E-5</v>
      </c>
      <c r="D160">
        <v>3.8349999999999999E-3</v>
      </c>
      <c r="E160">
        <v>6.6299999999999996E-4</v>
      </c>
      <c r="F160">
        <v>4.8000000000000001E-5</v>
      </c>
    </row>
    <row r="161" spans="1:6" x14ac:dyDescent="0.25">
      <c r="A161" t="s">
        <v>170</v>
      </c>
      <c r="B161">
        <v>1190415600</v>
      </c>
      <c r="C161">
        <v>2.5769999999999999E-3</v>
      </c>
      <c r="D161">
        <v>3.8159999999999999E-3</v>
      </c>
      <c r="E161">
        <v>9.8299999999999993E-4</v>
      </c>
      <c r="F161">
        <v>1.7639999999999999E-3</v>
      </c>
    </row>
    <row r="162" spans="1:6" x14ac:dyDescent="0.25">
      <c r="A162" t="s">
        <v>171</v>
      </c>
      <c r="B162">
        <v>1191020400</v>
      </c>
      <c r="C162">
        <v>4.9849999999999998E-3</v>
      </c>
      <c r="D162">
        <v>3.833E-3</v>
      </c>
      <c r="E162">
        <v>1.624E-3</v>
      </c>
      <c r="F162">
        <v>3.6540000000000001E-3</v>
      </c>
    </row>
    <row r="163" spans="1:6" x14ac:dyDescent="0.25">
      <c r="A163" t="s">
        <v>172</v>
      </c>
      <c r="B163">
        <v>1191625200</v>
      </c>
      <c r="C163">
        <v>6.5919999999999998E-3</v>
      </c>
      <c r="D163">
        <v>3.875E-3</v>
      </c>
      <c r="E163">
        <v>2.4199999999999998E-3</v>
      </c>
      <c r="F163">
        <v>5.3699999999999998E-3</v>
      </c>
    </row>
    <row r="164" spans="1:6" x14ac:dyDescent="0.25">
      <c r="A164" t="s">
        <v>173</v>
      </c>
      <c r="B164">
        <v>1192230000</v>
      </c>
      <c r="C164">
        <v>6.9069999999999999E-3</v>
      </c>
      <c r="D164">
        <v>3.9220000000000001E-3</v>
      </c>
      <c r="E164">
        <v>3.137E-3</v>
      </c>
      <c r="F164">
        <v>6.2550000000000001E-3</v>
      </c>
    </row>
    <row r="165" spans="1:6" x14ac:dyDescent="0.25">
      <c r="A165" t="s">
        <v>174</v>
      </c>
      <c r="B165">
        <v>1192834800</v>
      </c>
      <c r="C165">
        <v>6.2740000000000001E-3</v>
      </c>
      <c r="D165">
        <v>3.9579999999999997E-3</v>
      </c>
      <c r="E165">
        <v>3.6329999999999999E-3</v>
      </c>
      <c r="F165">
        <v>6.202E-3</v>
      </c>
    </row>
    <row r="166" spans="1:6" x14ac:dyDescent="0.25">
      <c r="A166" t="s">
        <v>175</v>
      </c>
      <c r="B166">
        <v>1193439600</v>
      </c>
      <c r="C166">
        <v>5.476E-3</v>
      </c>
      <c r="D166">
        <v>3.9810000000000002E-3</v>
      </c>
      <c r="E166">
        <v>3.921E-3</v>
      </c>
      <c r="F166">
        <v>5.6940000000000003E-3</v>
      </c>
    </row>
    <row r="167" spans="1:6" x14ac:dyDescent="0.25">
      <c r="A167" t="s">
        <v>176</v>
      </c>
      <c r="B167">
        <v>1194048000</v>
      </c>
      <c r="C167">
        <v>3.81E-3</v>
      </c>
      <c r="D167">
        <v>3.9779999999999998E-3</v>
      </c>
      <c r="E167">
        <v>3.895E-3</v>
      </c>
      <c r="F167">
        <v>4.4900000000000001E-3</v>
      </c>
    </row>
    <row r="168" spans="1:6" x14ac:dyDescent="0.25">
      <c r="A168" t="s">
        <v>177</v>
      </c>
      <c r="B168">
        <v>1194652800</v>
      </c>
      <c r="C168">
        <v>4.3569999999999998E-3</v>
      </c>
      <c r="D168">
        <v>3.9830000000000004E-3</v>
      </c>
      <c r="E168">
        <v>3.9760000000000004E-3</v>
      </c>
      <c r="F168">
        <v>4.5849999999999997E-3</v>
      </c>
    </row>
    <row r="169" spans="1:6" x14ac:dyDescent="0.25">
      <c r="A169" t="s">
        <v>178</v>
      </c>
      <c r="B169">
        <v>1195257600</v>
      </c>
      <c r="C169">
        <v>5.0800000000000003E-3</v>
      </c>
      <c r="D169">
        <v>4.0000000000000001E-3</v>
      </c>
      <c r="E169">
        <v>4.1520000000000003E-3</v>
      </c>
      <c r="F169">
        <v>4.9020000000000001E-3</v>
      </c>
    </row>
    <row r="170" spans="1:6" x14ac:dyDescent="0.25">
      <c r="A170" t="s">
        <v>179</v>
      </c>
      <c r="B170">
        <v>1195862400</v>
      </c>
      <c r="C170">
        <v>2.8530000000000001E-3</v>
      </c>
      <c r="D170">
        <v>3.9820000000000003E-3</v>
      </c>
      <c r="E170">
        <v>3.9319999999999997E-3</v>
      </c>
      <c r="F170">
        <v>3.5469999999999998E-3</v>
      </c>
    </row>
    <row r="171" spans="1:6" x14ac:dyDescent="0.25">
      <c r="A171" t="s">
        <v>180</v>
      </c>
      <c r="B171">
        <v>1196467200</v>
      </c>
      <c r="C171">
        <v>2.6979999999999999E-3</v>
      </c>
      <c r="D171">
        <v>3.9620000000000002E-3</v>
      </c>
      <c r="E171">
        <v>3.735E-3</v>
      </c>
      <c r="F171">
        <v>3.1150000000000001E-3</v>
      </c>
    </row>
    <row r="172" spans="1:6" x14ac:dyDescent="0.25">
      <c r="A172" t="s">
        <v>181</v>
      </c>
      <c r="B172">
        <v>1197072000</v>
      </c>
      <c r="C172">
        <v>3.4849999999999998E-3</v>
      </c>
      <c r="D172">
        <v>3.954E-3</v>
      </c>
      <c r="E172">
        <v>3.6949999999999999E-3</v>
      </c>
      <c r="F172">
        <v>3.372E-3</v>
      </c>
    </row>
    <row r="173" spans="1:6" x14ac:dyDescent="0.25">
      <c r="A173" t="s">
        <v>182</v>
      </c>
      <c r="B173">
        <v>1197676800</v>
      </c>
      <c r="C173">
        <v>1.825E-3</v>
      </c>
      <c r="D173">
        <v>3.921E-3</v>
      </c>
      <c r="E173">
        <v>3.3839999999999999E-3</v>
      </c>
      <c r="F173">
        <v>2.3110000000000001E-3</v>
      </c>
    </row>
    <row r="174" spans="1:6" x14ac:dyDescent="0.25">
      <c r="A174" t="s">
        <v>183</v>
      </c>
      <c r="B174">
        <v>1198281600</v>
      </c>
      <c r="C174">
        <v>5.0179999999999999E-3</v>
      </c>
      <c r="D174">
        <v>3.9379999999999997E-3</v>
      </c>
      <c r="E174">
        <v>3.6589999999999999E-3</v>
      </c>
      <c r="F174">
        <v>4.143E-3</v>
      </c>
    </row>
    <row r="175" spans="1:6" x14ac:dyDescent="0.25">
      <c r="A175" t="s">
        <v>184</v>
      </c>
      <c r="B175">
        <v>1198886400</v>
      </c>
      <c r="C175">
        <v>5.8950000000000001E-3</v>
      </c>
      <c r="D175">
        <v>3.9680000000000002E-3</v>
      </c>
      <c r="E175">
        <v>4.0090000000000004E-3</v>
      </c>
      <c r="F175">
        <v>5.0400000000000002E-3</v>
      </c>
    </row>
    <row r="176" spans="1:6" x14ac:dyDescent="0.25">
      <c r="A176" t="s">
        <v>185</v>
      </c>
      <c r="B176">
        <v>1199491200</v>
      </c>
      <c r="C176">
        <v>5.2259999999999997E-3</v>
      </c>
      <c r="D176">
        <v>3.9870000000000001E-3</v>
      </c>
      <c r="E176">
        <v>4.2030000000000001E-3</v>
      </c>
      <c r="F176">
        <v>5.1739999999999998E-3</v>
      </c>
    </row>
    <row r="177" spans="1:6" x14ac:dyDescent="0.25">
      <c r="A177" t="s">
        <v>186</v>
      </c>
      <c r="B177">
        <v>1200096000</v>
      </c>
      <c r="C177">
        <v>5.2550000000000001E-3</v>
      </c>
      <c r="D177">
        <v>4.006E-3</v>
      </c>
      <c r="E177">
        <v>4.3680000000000004E-3</v>
      </c>
      <c r="F177">
        <v>5.1939999999999998E-3</v>
      </c>
    </row>
    <row r="178" spans="1:6" x14ac:dyDescent="0.25">
      <c r="A178" t="s">
        <v>187</v>
      </c>
      <c r="B178">
        <v>1200700800</v>
      </c>
      <c r="C178">
        <v>4.4429999999999999E-3</v>
      </c>
      <c r="D178">
        <v>4.0119999999999999E-3</v>
      </c>
      <c r="E178">
        <v>4.3810000000000003E-3</v>
      </c>
      <c r="F178">
        <v>4.8349999999999999E-3</v>
      </c>
    </row>
    <row r="179" spans="1:6" x14ac:dyDescent="0.25">
      <c r="A179" t="s">
        <v>188</v>
      </c>
      <c r="B179">
        <v>1201305600</v>
      </c>
      <c r="C179">
        <v>4.2139999999999999E-3</v>
      </c>
      <c r="D179">
        <v>4.0150000000000003E-3</v>
      </c>
      <c r="E179">
        <v>4.346E-3</v>
      </c>
      <c r="F179">
        <v>4.3620000000000004E-3</v>
      </c>
    </row>
    <row r="180" spans="1:6" x14ac:dyDescent="0.25">
      <c r="A180" t="s">
        <v>189</v>
      </c>
      <c r="B180">
        <v>1201910400</v>
      </c>
      <c r="C180">
        <v>2.8670000000000002E-3</v>
      </c>
      <c r="D180">
        <v>3.9969999999999997E-3</v>
      </c>
      <c r="E180">
        <v>4.117E-3</v>
      </c>
      <c r="F180">
        <v>3.6879999999999999E-3</v>
      </c>
    </row>
    <row r="181" spans="1:6" x14ac:dyDescent="0.25">
      <c r="A181" t="s">
        <v>190</v>
      </c>
      <c r="B181">
        <v>1202515200</v>
      </c>
      <c r="C181">
        <v>4.9919999999999999E-3</v>
      </c>
      <c r="D181">
        <v>4.0119999999999999E-3</v>
      </c>
      <c r="E181">
        <v>4.261E-3</v>
      </c>
      <c r="F181">
        <v>4.5510000000000004E-3</v>
      </c>
    </row>
    <row r="182" spans="1:6" x14ac:dyDescent="0.25">
      <c r="A182" t="s">
        <v>191</v>
      </c>
      <c r="B182">
        <v>1203120000</v>
      </c>
      <c r="C182">
        <v>4.3940000000000003E-3</v>
      </c>
      <c r="D182">
        <v>4.0179999999999999E-3</v>
      </c>
      <c r="E182">
        <v>4.2789999999999998E-3</v>
      </c>
      <c r="F182">
        <v>4.4510000000000001E-3</v>
      </c>
    </row>
    <row r="183" spans="1:6" x14ac:dyDescent="0.25">
      <c r="A183" t="s">
        <v>192</v>
      </c>
      <c r="B183">
        <v>1203724800</v>
      </c>
      <c r="C183">
        <v>4.9849999999999998E-3</v>
      </c>
      <c r="D183">
        <v>4.032E-3</v>
      </c>
      <c r="E183">
        <v>4.3880000000000004E-3</v>
      </c>
      <c r="F183">
        <v>4.7390000000000002E-3</v>
      </c>
    </row>
    <row r="184" spans="1:6" x14ac:dyDescent="0.25">
      <c r="A184" t="s">
        <v>193</v>
      </c>
      <c r="B184">
        <v>1204329600</v>
      </c>
      <c r="C184">
        <v>4.6299999999999996E-3</v>
      </c>
      <c r="D184">
        <v>4.0410000000000003E-3</v>
      </c>
      <c r="E184">
        <v>4.4289999999999998E-3</v>
      </c>
      <c r="F184">
        <v>4.7749999999999997E-3</v>
      </c>
    </row>
    <row r="185" spans="1:6" x14ac:dyDescent="0.25">
      <c r="A185" t="s">
        <v>194</v>
      </c>
      <c r="B185">
        <v>1204934400</v>
      </c>
      <c r="C185">
        <v>4.8789999999999997E-3</v>
      </c>
      <c r="D185">
        <v>4.0540000000000003E-3</v>
      </c>
      <c r="E185">
        <v>4.4900000000000001E-3</v>
      </c>
      <c r="F185">
        <v>4.6979999999999999E-3</v>
      </c>
    </row>
    <row r="186" spans="1:6" x14ac:dyDescent="0.25">
      <c r="A186" t="s">
        <v>195</v>
      </c>
      <c r="B186">
        <v>1205535600</v>
      </c>
      <c r="C186">
        <v>4.2009999999999999E-3</v>
      </c>
      <c r="D186">
        <v>4.0559999999999997E-3</v>
      </c>
      <c r="E186">
        <v>4.4429999999999999E-3</v>
      </c>
      <c r="F186">
        <v>4.4339999999999996E-3</v>
      </c>
    </row>
    <row r="187" spans="1:6" x14ac:dyDescent="0.25">
      <c r="A187" t="s">
        <v>196</v>
      </c>
      <c r="B187">
        <v>1206140400</v>
      </c>
      <c r="C187">
        <v>4.2659999999999998E-3</v>
      </c>
      <c r="D187">
        <v>4.0590000000000001E-3</v>
      </c>
      <c r="E187">
        <v>4.4079999999999996E-3</v>
      </c>
      <c r="F187">
        <v>4.2620000000000002E-3</v>
      </c>
    </row>
    <row r="188" spans="1:6" x14ac:dyDescent="0.25">
      <c r="A188" t="s">
        <v>197</v>
      </c>
      <c r="B188">
        <v>1206745200</v>
      </c>
      <c r="C188">
        <v>3.2820000000000002E-3</v>
      </c>
      <c r="D188">
        <v>4.0470000000000002E-3</v>
      </c>
      <c r="E188">
        <v>4.2189999999999997E-3</v>
      </c>
      <c r="F188">
        <v>3.588E-3</v>
      </c>
    </row>
    <row r="189" spans="1:6" x14ac:dyDescent="0.25">
      <c r="A189" t="s">
        <v>198</v>
      </c>
      <c r="B189">
        <v>1207350000</v>
      </c>
      <c r="C189">
        <v>2.2279999999999999E-3</v>
      </c>
      <c r="D189">
        <v>4.0179999999999999E-3</v>
      </c>
      <c r="E189">
        <v>3.8960000000000002E-3</v>
      </c>
      <c r="F189">
        <v>2.774E-3</v>
      </c>
    </row>
    <row r="190" spans="1:6" x14ac:dyDescent="0.25">
      <c r="A190" t="s">
        <v>199</v>
      </c>
      <c r="B190">
        <v>1207954800</v>
      </c>
      <c r="C190">
        <v>2.477E-3</v>
      </c>
      <c r="D190">
        <v>3.9940000000000002E-3</v>
      </c>
      <c r="E190">
        <v>3.673E-3</v>
      </c>
      <c r="F190">
        <v>2.712E-3</v>
      </c>
    </row>
    <row r="191" spans="1:6" x14ac:dyDescent="0.25">
      <c r="A191" t="s">
        <v>200</v>
      </c>
      <c r="B191">
        <v>1208559600</v>
      </c>
      <c r="C191">
        <v>3.0140000000000002E-3</v>
      </c>
      <c r="D191">
        <v>3.9789999999999999E-3</v>
      </c>
      <c r="E191">
        <v>3.5599999999999998E-3</v>
      </c>
      <c r="F191">
        <v>2.7889999999999998E-3</v>
      </c>
    </row>
    <row r="192" spans="1:6" x14ac:dyDescent="0.25">
      <c r="A192" t="s">
        <v>201</v>
      </c>
      <c r="B192">
        <v>1209164400</v>
      </c>
      <c r="C192">
        <v>2.3059999999999999E-3</v>
      </c>
      <c r="D192">
        <v>3.9529999999999999E-3</v>
      </c>
      <c r="E192">
        <v>3.3549999999999999E-3</v>
      </c>
      <c r="F192">
        <v>2.4740000000000001E-3</v>
      </c>
    </row>
    <row r="193" spans="1:6" x14ac:dyDescent="0.25">
      <c r="A193" t="s">
        <v>202</v>
      </c>
      <c r="B193">
        <v>1209769200</v>
      </c>
      <c r="C193">
        <v>2.0539999999999998E-3</v>
      </c>
      <c r="D193">
        <v>3.9240000000000004E-3</v>
      </c>
      <c r="E193">
        <v>3.1459999999999999E-3</v>
      </c>
      <c r="F193">
        <v>2.235E-3</v>
      </c>
    </row>
    <row r="194" spans="1:6" x14ac:dyDescent="0.25">
      <c r="A194" t="s">
        <v>203</v>
      </c>
      <c r="B194">
        <v>1210374000</v>
      </c>
      <c r="C194">
        <v>1.5969999999999999E-3</v>
      </c>
      <c r="D194">
        <v>3.888E-3</v>
      </c>
      <c r="E194">
        <v>2.895E-3</v>
      </c>
      <c r="F194">
        <v>1.8519999999999999E-3</v>
      </c>
    </row>
    <row r="195" spans="1:6" x14ac:dyDescent="0.25">
      <c r="A195" t="s">
        <v>204</v>
      </c>
      <c r="B195">
        <v>1210978800</v>
      </c>
      <c r="C195">
        <v>1.6980000000000001E-3</v>
      </c>
      <c r="D195">
        <v>3.8539999999999998E-3</v>
      </c>
      <c r="E195">
        <v>2.7000000000000001E-3</v>
      </c>
      <c r="F195">
        <v>1.7309999999999999E-3</v>
      </c>
    </row>
    <row r="196" spans="1:6" x14ac:dyDescent="0.25">
      <c r="A196" t="s">
        <v>205</v>
      </c>
      <c r="B196">
        <v>1211583600</v>
      </c>
      <c r="C196">
        <v>1.3799999999999999E-3</v>
      </c>
      <c r="D196">
        <v>3.8159999999999999E-3</v>
      </c>
      <c r="E196">
        <v>2.4840000000000001E-3</v>
      </c>
      <c r="F196">
        <v>1.4729999999999999E-3</v>
      </c>
    </row>
    <row r="197" spans="1:6" x14ac:dyDescent="0.25">
      <c r="A197" t="s">
        <v>206</v>
      </c>
      <c r="B197">
        <v>1212188400</v>
      </c>
      <c r="C197">
        <v>1.4580000000000001E-3</v>
      </c>
      <c r="D197">
        <v>3.7789999999999998E-3</v>
      </c>
      <c r="E197">
        <v>2.3219999999999998E-3</v>
      </c>
      <c r="F197">
        <v>1.523E-3</v>
      </c>
    </row>
    <row r="198" spans="1:6" x14ac:dyDescent="0.25">
      <c r="A198" t="s">
        <v>207</v>
      </c>
      <c r="B198">
        <v>1212793200</v>
      </c>
      <c r="C198">
        <v>1.292E-3</v>
      </c>
      <c r="D198">
        <v>3.741E-3</v>
      </c>
      <c r="E198">
        <v>2.1549999999999998E-3</v>
      </c>
      <c r="F198">
        <v>1.3749999999999999E-3</v>
      </c>
    </row>
    <row r="199" spans="1:6" x14ac:dyDescent="0.25">
      <c r="A199" t="s">
        <v>208</v>
      </c>
      <c r="B199">
        <v>1213398000</v>
      </c>
      <c r="C199">
        <v>9.5699999999999995E-4</v>
      </c>
      <c r="D199">
        <v>3.6979999999999999E-3</v>
      </c>
      <c r="E199">
        <v>1.9620000000000002E-3</v>
      </c>
      <c r="F199">
        <v>1.139E-3</v>
      </c>
    </row>
    <row r="200" spans="1:6" x14ac:dyDescent="0.25">
      <c r="A200" t="s">
        <v>209</v>
      </c>
      <c r="B200">
        <v>1214002800</v>
      </c>
      <c r="C200">
        <v>1.1590000000000001E-3</v>
      </c>
      <c r="D200">
        <v>3.6579999999999998E-3</v>
      </c>
      <c r="E200">
        <v>1.8320000000000001E-3</v>
      </c>
      <c r="F200">
        <v>1.1429999999999999E-3</v>
      </c>
    </row>
    <row r="201" spans="1:6" x14ac:dyDescent="0.25">
      <c r="A201" t="s">
        <v>210</v>
      </c>
      <c r="B201">
        <v>1214607600</v>
      </c>
      <c r="C201">
        <v>1.0790000000000001E-3</v>
      </c>
      <c r="D201">
        <v>3.6189999999999998E-3</v>
      </c>
      <c r="E201">
        <v>1.7099999999999999E-3</v>
      </c>
      <c r="F201">
        <v>1.098E-3</v>
      </c>
    </row>
    <row r="202" spans="1:6" x14ac:dyDescent="0.25">
      <c r="A202" t="s">
        <v>211</v>
      </c>
      <c r="B202">
        <v>1215212400</v>
      </c>
      <c r="C202">
        <v>1.0970000000000001E-3</v>
      </c>
      <c r="D202">
        <v>3.5799999999999998E-3</v>
      </c>
      <c r="E202">
        <v>1.6100000000000001E-3</v>
      </c>
      <c r="F202">
        <v>1.091E-3</v>
      </c>
    </row>
    <row r="203" spans="1:6" x14ac:dyDescent="0.25">
      <c r="A203" t="s">
        <v>212</v>
      </c>
      <c r="B203">
        <v>1215817200</v>
      </c>
      <c r="C203">
        <v>7.2999999999999999E-5</v>
      </c>
      <c r="D203">
        <v>3.5260000000000001E-3</v>
      </c>
      <c r="E203">
        <v>1.3630000000000001E-3</v>
      </c>
      <c r="F203">
        <v>5.0100000000000003E-4</v>
      </c>
    </row>
    <row r="204" spans="1:6" x14ac:dyDescent="0.25">
      <c r="A204" t="s">
        <v>213</v>
      </c>
      <c r="B204">
        <v>1216422000</v>
      </c>
      <c r="C204">
        <v>1.7899999999999999E-4</v>
      </c>
      <c r="D204">
        <v>3.4740000000000001E-3</v>
      </c>
      <c r="E204">
        <v>1.1709999999999999E-3</v>
      </c>
      <c r="F204">
        <v>2.8899999999999998E-4</v>
      </c>
    </row>
    <row r="205" spans="1:6" x14ac:dyDescent="0.25">
      <c r="A205" t="s">
        <v>214</v>
      </c>
      <c r="B205">
        <v>1217026800</v>
      </c>
      <c r="C205">
        <v>0</v>
      </c>
      <c r="D205">
        <v>3.4199999999999999E-3</v>
      </c>
      <c r="E205">
        <v>9.8299999999999993E-4</v>
      </c>
      <c r="F205">
        <v>1.21E-4</v>
      </c>
    </row>
    <row r="206" spans="1:6" x14ac:dyDescent="0.25">
      <c r="A206" t="s">
        <v>215</v>
      </c>
      <c r="B206">
        <v>1217631600</v>
      </c>
      <c r="C206">
        <v>0</v>
      </c>
      <c r="D206">
        <v>3.3679999999999999E-3</v>
      </c>
      <c r="E206">
        <v>8.25E-4</v>
      </c>
      <c r="F206">
        <v>5.1E-5</v>
      </c>
    </row>
    <row r="207" spans="1:6" x14ac:dyDescent="0.25">
      <c r="A207" t="s">
        <v>216</v>
      </c>
      <c r="B207">
        <v>1218236400</v>
      </c>
      <c r="C207">
        <v>0</v>
      </c>
      <c r="D207">
        <v>3.3159999999999999E-3</v>
      </c>
      <c r="E207">
        <v>6.9300000000000004E-4</v>
      </c>
      <c r="F207">
        <v>2.0999999999999999E-5</v>
      </c>
    </row>
    <row r="208" spans="1:6" x14ac:dyDescent="0.25">
      <c r="A208" t="s">
        <v>217</v>
      </c>
      <c r="B208">
        <v>1218841200</v>
      </c>
      <c r="C208">
        <v>0</v>
      </c>
      <c r="D208">
        <v>3.2650000000000001E-3</v>
      </c>
      <c r="E208">
        <v>5.8100000000000003E-4</v>
      </c>
      <c r="F208">
        <v>9.0000000000000002E-6</v>
      </c>
    </row>
    <row r="209" spans="1:6" x14ac:dyDescent="0.25">
      <c r="A209" t="s">
        <v>218</v>
      </c>
      <c r="B209">
        <v>1219446000</v>
      </c>
      <c r="C209">
        <v>1.22E-4</v>
      </c>
      <c r="D209">
        <v>3.2160000000000001E-3</v>
      </c>
      <c r="E209">
        <v>5.0799999999999999E-4</v>
      </c>
      <c r="F209">
        <v>9.2999999999999997E-5</v>
      </c>
    </row>
    <row r="210" spans="1:6" x14ac:dyDescent="0.25">
      <c r="A210" t="s">
        <v>219</v>
      </c>
      <c r="B210">
        <v>1220050800</v>
      </c>
      <c r="C210">
        <v>9.6199999999999996E-4</v>
      </c>
      <c r="D210">
        <v>3.1809999999999998E-3</v>
      </c>
      <c r="E210">
        <v>5.8100000000000003E-4</v>
      </c>
      <c r="F210">
        <v>5.9800000000000001E-4</v>
      </c>
    </row>
    <row r="211" spans="1:6" x14ac:dyDescent="0.25">
      <c r="A211" t="s">
        <v>220</v>
      </c>
      <c r="B211">
        <v>1220655600</v>
      </c>
      <c r="C211">
        <v>9.6000000000000002E-4</v>
      </c>
      <c r="D211">
        <v>3.1470000000000001E-3</v>
      </c>
      <c r="E211">
        <v>6.4199999999999999E-4</v>
      </c>
      <c r="F211">
        <v>8.1800000000000004E-4</v>
      </c>
    </row>
    <row r="212" spans="1:6" x14ac:dyDescent="0.25">
      <c r="A212" t="s">
        <v>221</v>
      </c>
      <c r="B212">
        <v>1221260400</v>
      </c>
      <c r="C212">
        <v>1.562E-3</v>
      </c>
      <c r="D212">
        <v>3.1229999999999999E-3</v>
      </c>
      <c r="E212">
        <v>7.8700000000000005E-4</v>
      </c>
      <c r="F212">
        <v>1.214E-3</v>
      </c>
    </row>
    <row r="213" spans="1:6" x14ac:dyDescent="0.25">
      <c r="A213" t="s">
        <v>222</v>
      </c>
      <c r="B213">
        <v>1221865200</v>
      </c>
      <c r="C213">
        <v>1.286E-3</v>
      </c>
      <c r="D213">
        <v>3.094E-3</v>
      </c>
      <c r="E213">
        <v>8.6200000000000003E-4</v>
      </c>
      <c r="F213">
        <v>1.193E-3</v>
      </c>
    </row>
    <row r="214" spans="1:6" x14ac:dyDescent="0.25">
      <c r="A214" t="s">
        <v>223</v>
      </c>
      <c r="B214">
        <v>1222470000</v>
      </c>
      <c r="C214">
        <v>7.27E-4</v>
      </c>
      <c r="D214">
        <v>3.058E-3</v>
      </c>
      <c r="E214">
        <v>8.3699999999999996E-4</v>
      </c>
      <c r="F214">
        <v>8.7200000000000005E-4</v>
      </c>
    </row>
    <row r="215" spans="1:6" x14ac:dyDescent="0.25">
      <c r="A215" t="s">
        <v>224</v>
      </c>
      <c r="B215">
        <v>1223074800</v>
      </c>
      <c r="C215">
        <v>7.0699999999999995E-4</v>
      </c>
      <c r="D215">
        <v>3.0209999999999998E-3</v>
      </c>
      <c r="E215">
        <v>8.1599999999999999E-4</v>
      </c>
      <c r="F215">
        <v>7.7099999999999998E-4</v>
      </c>
    </row>
    <row r="216" spans="1:6" x14ac:dyDescent="0.25">
      <c r="A216" t="s">
        <v>225</v>
      </c>
      <c r="B216">
        <v>1223679600</v>
      </c>
      <c r="C216">
        <v>1.475E-3</v>
      </c>
      <c r="D216">
        <v>2.9970000000000001E-3</v>
      </c>
      <c r="E216">
        <v>9.2199999999999997E-4</v>
      </c>
      <c r="F216">
        <v>1.199E-3</v>
      </c>
    </row>
    <row r="217" spans="1:6" x14ac:dyDescent="0.25">
      <c r="A217" t="s">
        <v>226</v>
      </c>
      <c r="B217">
        <v>1224284400</v>
      </c>
      <c r="C217">
        <v>1.145E-3</v>
      </c>
      <c r="D217">
        <v>2.9689999999999999E-3</v>
      </c>
      <c r="E217">
        <v>9.5799999999999998E-4</v>
      </c>
      <c r="F217">
        <v>1.194E-3</v>
      </c>
    </row>
    <row r="218" spans="1:6" x14ac:dyDescent="0.25">
      <c r="A218" t="s">
        <v>227</v>
      </c>
      <c r="B218">
        <v>1224889200</v>
      </c>
      <c r="C218">
        <v>1.1770000000000001E-3</v>
      </c>
      <c r="D218">
        <v>2.941E-3</v>
      </c>
      <c r="E218">
        <v>9.9200000000000004E-4</v>
      </c>
      <c r="F218">
        <v>1.176E-3</v>
      </c>
    </row>
    <row r="219" spans="1:6" x14ac:dyDescent="0.25">
      <c r="A219" t="s">
        <v>228</v>
      </c>
      <c r="B219">
        <v>1225494000</v>
      </c>
      <c r="C219">
        <v>1.212E-3</v>
      </c>
      <c r="D219">
        <v>2.9139999999999999E-3</v>
      </c>
      <c r="E219">
        <v>1.031E-3</v>
      </c>
      <c r="F219">
        <v>1.2669999999999999E-3</v>
      </c>
    </row>
    <row r="220" spans="1:6" x14ac:dyDescent="0.25">
      <c r="A220" t="s">
        <v>229</v>
      </c>
      <c r="B220">
        <v>1226102400</v>
      </c>
      <c r="C220">
        <v>2.7230000000000002E-3</v>
      </c>
      <c r="D220">
        <v>2.911E-3</v>
      </c>
      <c r="E220">
        <v>1.297E-3</v>
      </c>
      <c r="F220">
        <v>2.0140000000000002E-3</v>
      </c>
    </row>
    <row r="221" spans="1:6" x14ac:dyDescent="0.25">
      <c r="A221" t="s">
        <v>230</v>
      </c>
      <c r="B221">
        <v>1226707200</v>
      </c>
      <c r="C221">
        <v>1.7290000000000001E-3</v>
      </c>
      <c r="D221">
        <v>2.8930000000000002E-3</v>
      </c>
      <c r="E221">
        <v>1.3630000000000001E-3</v>
      </c>
      <c r="F221">
        <v>1.81E-3</v>
      </c>
    </row>
    <row r="222" spans="1:6" x14ac:dyDescent="0.25">
      <c r="A222" t="s">
        <v>231</v>
      </c>
      <c r="B222">
        <v>1227312000</v>
      </c>
      <c r="C222">
        <v>2.477E-3</v>
      </c>
      <c r="D222">
        <v>2.8860000000000001E-3</v>
      </c>
      <c r="E222">
        <v>1.5449999999999999E-3</v>
      </c>
      <c r="F222">
        <v>2.2680000000000001E-3</v>
      </c>
    </row>
    <row r="223" spans="1:6" x14ac:dyDescent="0.25">
      <c r="A223" t="s">
        <v>232</v>
      </c>
      <c r="B223">
        <v>1227916800</v>
      </c>
      <c r="C223">
        <v>2.4780000000000002E-3</v>
      </c>
      <c r="D223">
        <v>2.8800000000000002E-3</v>
      </c>
      <c r="E223">
        <v>1.6949999999999999E-3</v>
      </c>
      <c r="F223">
        <v>2.4169999999999999E-3</v>
      </c>
    </row>
    <row r="224" spans="1:6" x14ac:dyDescent="0.25">
      <c r="A224" t="s">
        <v>233</v>
      </c>
      <c r="B224">
        <v>1228521600</v>
      </c>
      <c r="C224">
        <v>2.5669999999999998E-3</v>
      </c>
      <c r="D224">
        <v>2.875E-3</v>
      </c>
      <c r="E224">
        <v>1.835E-3</v>
      </c>
      <c r="F224">
        <v>2.5330000000000001E-3</v>
      </c>
    </row>
    <row r="225" spans="1:6" x14ac:dyDescent="0.25">
      <c r="A225" t="s">
        <v>234</v>
      </c>
      <c r="B225">
        <v>1229126400</v>
      </c>
      <c r="C225">
        <v>2.362E-3</v>
      </c>
      <c r="D225">
        <v>2.8670000000000002E-3</v>
      </c>
      <c r="E225">
        <v>1.915E-3</v>
      </c>
      <c r="F225">
        <v>2.372E-3</v>
      </c>
    </row>
    <row r="226" spans="1:6" x14ac:dyDescent="0.25">
      <c r="A226" t="s">
        <v>235</v>
      </c>
      <c r="B226">
        <v>1229731200</v>
      </c>
      <c r="C226">
        <v>3.176E-3</v>
      </c>
      <c r="D226">
        <v>2.8709999999999999E-3</v>
      </c>
      <c r="E226">
        <v>2.1189999999999998E-3</v>
      </c>
      <c r="F226">
        <v>2.882E-3</v>
      </c>
    </row>
    <row r="227" spans="1:6" x14ac:dyDescent="0.25">
      <c r="A227" t="s">
        <v>236</v>
      </c>
      <c r="B227">
        <v>1230336000</v>
      </c>
      <c r="C227">
        <v>3.009E-3</v>
      </c>
      <c r="D227">
        <v>2.8730000000000001E-3</v>
      </c>
      <c r="E227">
        <v>2.258E-3</v>
      </c>
      <c r="F227">
        <v>2.928E-3</v>
      </c>
    </row>
    <row r="228" spans="1:6" x14ac:dyDescent="0.25">
      <c r="A228" t="s">
        <v>237</v>
      </c>
      <c r="B228">
        <v>1230940800</v>
      </c>
      <c r="C228">
        <v>5.4539999999999996E-3</v>
      </c>
      <c r="D228">
        <v>2.9129999999999998E-3</v>
      </c>
      <c r="E228">
        <v>2.7799999999999999E-3</v>
      </c>
      <c r="F228">
        <v>4.5970000000000004E-3</v>
      </c>
    </row>
    <row r="229" spans="1:6" x14ac:dyDescent="0.25">
      <c r="A229" t="s">
        <v>238</v>
      </c>
      <c r="B229">
        <v>1231545600</v>
      </c>
      <c r="C229">
        <v>3.5639999999999999E-3</v>
      </c>
      <c r="D229">
        <v>2.9220000000000001E-3</v>
      </c>
      <c r="E229">
        <v>2.8990000000000001E-3</v>
      </c>
      <c r="F229">
        <v>3.9110000000000004E-3</v>
      </c>
    </row>
    <row r="230" spans="1:6" x14ac:dyDescent="0.25">
      <c r="A230" t="s">
        <v>239</v>
      </c>
      <c r="B230">
        <v>1232150400</v>
      </c>
      <c r="C230">
        <v>3.4030000000000002E-3</v>
      </c>
      <c r="D230">
        <v>2.9299999999999999E-3</v>
      </c>
      <c r="E230">
        <v>2.9740000000000001E-3</v>
      </c>
      <c r="F230">
        <v>3.5409999999999999E-3</v>
      </c>
    </row>
    <row r="231" spans="1:6" x14ac:dyDescent="0.25">
      <c r="A231" t="s">
        <v>240</v>
      </c>
      <c r="B231">
        <v>1232755200</v>
      </c>
      <c r="C231">
        <v>3.0769999999999999E-3</v>
      </c>
      <c r="D231">
        <v>2.9320000000000001E-3</v>
      </c>
      <c r="E231">
        <v>2.9880000000000002E-3</v>
      </c>
      <c r="F231">
        <v>3.261E-3</v>
      </c>
    </row>
    <row r="232" spans="1:6" x14ac:dyDescent="0.25">
      <c r="A232" t="s">
        <v>241</v>
      </c>
      <c r="B232">
        <v>1233360000</v>
      </c>
      <c r="C232">
        <v>3.777E-3</v>
      </c>
      <c r="D232">
        <v>2.944E-3</v>
      </c>
      <c r="E232">
        <v>3.1110000000000001E-3</v>
      </c>
      <c r="F232">
        <v>3.545E-3</v>
      </c>
    </row>
    <row r="233" spans="1:6" x14ac:dyDescent="0.25">
      <c r="A233" t="s">
        <v>242</v>
      </c>
      <c r="B233">
        <v>1233964800</v>
      </c>
      <c r="C233">
        <v>2.3860000000000001E-3</v>
      </c>
      <c r="D233">
        <v>2.9359999999999998E-3</v>
      </c>
      <c r="E233">
        <v>2.9949999999999998E-3</v>
      </c>
      <c r="F233">
        <v>2.918E-3</v>
      </c>
    </row>
    <row r="234" spans="1:6" x14ac:dyDescent="0.25">
      <c r="A234" t="s">
        <v>243</v>
      </c>
      <c r="B234">
        <v>1234569600</v>
      </c>
      <c r="C234">
        <v>2.9640000000000001E-3</v>
      </c>
      <c r="D234">
        <v>2.9359999999999998E-3</v>
      </c>
      <c r="E234">
        <v>2.9849999999999998E-3</v>
      </c>
      <c r="F234">
        <v>2.8879999999999999E-3</v>
      </c>
    </row>
    <row r="235" spans="1:6" x14ac:dyDescent="0.25">
      <c r="A235" t="s">
        <v>244</v>
      </c>
      <c r="B235">
        <v>1235174400</v>
      </c>
      <c r="C235">
        <v>2.758E-3</v>
      </c>
      <c r="D235">
        <v>2.9329999999999998E-3</v>
      </c>
      <c r="E235">
        <v>2.9489999999999998E-3</v>
      </c>
      <c r="F235">
        <v>2.8410000000000002E-3</v>
      </c>
    </row>
    <row r="236" spans="1:6" x14ac:dyDescent="0.25">
      <c r="A236" t="s">
        <v>245</v>
      </c>
      <c r="B236">
        <v>1235779200</v>
      </c>
      <c r="C236">
        <v>2.0149999999999999E-3</v>
      </c>
      <c r="D236">
        <v>2.918E-3</v>
      </c>
      <c r="E236">
        <v>2.7850000000000001E-3</v>
      </c>
      <c r="F236">
        <v>2.137E-3</v>
      </c>
    </row>
    <row r="237" spans="1:6" x14ac:dyDescent="0.25">
      <c r="A237" t="s">
        <v>246</v>
      </c>
      <c r="B237">
        <v>1236384000</v>
      </c>
      <c r="C237">
        <v>7.0200000000000004E-4</v>
      </c>
      <c r="D237">
        <v>2.8839999999999998E-3</v>
      </c>
      <c r="E237">
        <v>2.4520000000000002E-3</v>
      </c>
      <c r="F237">
        <v>1.348E-3</v>
      </c>
    </row>
    <row r="238" spans="1:6" x14ac:dyDescent="0.25">
      <c r="A238" t="s">
        <v>247</v>
      </c>
      <c r="B238">
        <v>1236985200</v>
      </c>
      <c r="C238">
        <v>1.621E-3</v>
      </c>
      <c r="D238">
        <v>2.8649999999999999E-3</v>
      </c>
      <c r="E238">
        <v>2.3349999999999998E-3</v>
      </c>
      <c r="F238">
        <v>1.825E-3</v>
      </c>
    </row>
    <row r="239" spans="1:6" x14ac:dyDescent="0.25">
      <c r="A239" t="s">
        <v>248</v>
      </c>
      <c r="B239">
        <v>1237590000</v>
      </c>
      <c r="C239">
        <v>4.7520000000000001E-3</v>
      </c>
      <c r="D239">
        <v>2.8939999999999999E-3</v>
      </c>
      <c r="E239">
        <v>2.7060000000000001E-3</v>
      </c>
      <c r="F239">
        <v>3.264E-3</v>
      </c>
    </row>
    <row r="240" spans="1:6" x14ac:dyDescent="0.25">
      <c r="A240" t="s">
        <v>249</v>
      </c>
      <c r="B240">
        <v>1238194800</v>
      </c>
      <c r="C240">
        <v>3.01E-4</v>
      </c>
      <c r="D240">
        <v>2.8540000000000002E-3</v>
      </c>
      <c r="E240">
        <v>2.317E-3</v>
      </c>
      <c r="F240">
        <v>1.503E-3</v>
      </c>
    </row>
    <row r="241" spans="1:6" x14ac:dyDescent="0.25">
      <c r="A241" t="s">
        <v>250</v>
      </c>
      <c r="B241">
        <v>1238799600</v>
      </c>
      <c r="C241">
        <v>2.3019999999999998E-3</v>
      </c>
      <c r="D241">
        <v>2.8449999999999999E-3</v>
      </c>
      <c r="E241">
        <v>2.323E-3</v>
      </c>
      <c r="F241">
        <v>2.127E-3</v>
      </c>
    </row>
    <row r="242" spans="1:6" x14ac:dyDescent="0.25">
      <c r="A242" t="s">
        <v>251</v>
      </c>
      <c r="B242">
        <v>1239404400</v>
      </c>
      <c r="C242">
        <v>2.8340000000000001E-3</v>
      </c>
      <c r="D242">
        <v>2.8449999999999999E-3</v>
      </c>
      <c r="E242">
        <v>2.3990000000000001E-3</v>
      </c>
      <c r="F242">
        <v>2.457E-3</v>
      </c>
    </row>
    <row r="243" spans="1:6" x14ac:dyDescent="0.25">
      <c r="A243" t="s">
        <v>252</v>
      </c>
      <c r="B243">
        <v>1240009200</v>
      </c>
      <c r="C243">
        <v>4.2649999999999997E-3</v>
      </c>
      <c r="D243">
        <v>2.8660000000000001E-3</v>
      </c>
      <c r="E243">
        <v>2.699E-3</v>
      </c>
      <c r="F243">
        <v>3.5530000000000002E-3</v>
      </c>
    </row>
    <row r="244" spans="1:6" x14ac:dyDescent="0.25">
      <c r="A244" t="s">
        <v>253</v>
      </c>
      <c r="B244">
        <v>1240614000</v>
      </c>
      <c r="C244">
        <v>1.977E-3</v>
      </c>
      <c r="D244">
        <v>2.8519999999999999E-3</v>
      </c>
      <c r="E244">
        <v>2.5760000000000002E-3</v>
      </c>
      <c r="F244">
        <v>2.5279999999999999E-3</v>
      </c>
    </row>
    <row r="245" spans="1:6" x14ac:dyDescent="0.25">
      <c r="A245" t="s">
        <v>254</v>
      </c>
      <c r="B245">
        <v>1241218800</v>
      </c>
      <c r="C245">
        <v>1.5200000000000001E-3</v>
      </c>
      <c r="D245">
        <v>2.8319999999999999E-3</v>
      </c>
      <c r="E245">
        <v>2.4030000000000002E-3</v>
      </c>
      <c r="F245">
        <v>1.902E-3</v>
      </c>
    </row>
    <row r="246" spans="1:6" x14ac:dyDescent="0.25">
      <c r="A246" t="s">
        <v>255</v>
      </c>
      <c r="B246">
        <v>1241823600</v>
      </c>
      <c r="C246">
        <v>3.4290000000000002E-3</v>
      </c>
      <c r="D246">
        <v>2.8410000000000002E-3</v>
      </c>
      <c r="E246">
        <v>2.565E-3</v>
      </c>
      <c r="F246">
        <v>2.7520000000000001E-3</v>
      </c>
    </row>
    <row r="247" spans="1:6" x14ac:dyDescent="0.25">
      <c r="A247" t="s">
        <v>256</v>
      </c>
      <c r="B247">
        <v>1242428400</v>
      </c>
      <c r="C247">
        <v>2.519E-3</v>
      </c>
      <c r="D247">
        <v>2.8349999999999998E-3</v>
      </c>
      <c r="E247">
        <v>2.5509999999999999E-3</v>
      </c>
      <c r="F247">
        <v>2.5300000000000001E-3</v>
      </c>
    </row>
    <row r="248" spans="1:6" x14ac:dyDescent="0.25">
      <c r="A248" t="s">
        <v>257</v>
      </c>
      <c r="B248">
        <v>1243033200</v>
      </c>
      <c r="C248">
        <v>2.3939999999999999E-3</v>
      </c>
      <c r="D248">
        <v>2.8279999999999998E-3</v>
      </c>
      <c r="E248">
        <v>2.5240000000000002E-3</v>
      </c>
      <c r="F248">
        <v>2.4489999999999998E-3</v>
      </c>
    </row>
    <row r="249" spans="1:6" x14ac:dyDescent="0.25">
      <c r="A249" t="s">
        <v>258</v>
      </c>
      <c r="B249">
        <v>1243638000</v>
      </c>
      <c r="C249">
        <v>2.0669999999999998E-3</v>
      </c>
      <c r="D249">
        <v>2.8170000000000001E-3</v>
      </c>
      <c r="E249">
        <v>2.4520000000000002E-3</v>
      </c>
      <c r="F249">
        <v>2.2780000000000001E-3</v>
      </c>
    </row>
    <row r="250" spans="1:6" x14ac:dyDescent="0.25">
      <c r="A250" t="s">
        <v>259</v>
      </c>
      <c r="B250">
        <v>1244242800</v>
      </c>
      <c r="C250">
        <v>1.575E-3</v>
      </c>
      <c r="D250">
        <v>2.797E-3</v>
      </c>
      <c r="E250">
        <v>2.31E-3</v>
      </c>
      <c r="F250">
        <v>1.8569999999999999E-3</v>
      </c>
    </row>
    <row r="251" spans="1:6" x14ac:dyDescent="0.25">
      <c r="A251" t="s">
        <v>260</v>
      </c>
      <c r="B251">
        <v>1244847600</v>
      </c>
      <c r="C251">
        <v>1.4679999999999999E-3</v>
      </c>
      <c r="D251">
        <v>2.777E-3</v>
      </c>
      <c r="E251">
        <v>2.1770000000000001E-3</v>
      </c>
      <c r="F251">
        <v>1.691E-3</v>
      </c>
    </row>
    <row r="252" spans="1:6" x14ac:dyDescent="0.25">
      <c r="A252" t="s">
        <v>261</v>
      </c>
      <c r="B252">
        <v>1245452400</v>
      </c>
      <c r="C252">
        <v>2.1480000000000002E-3</v>
      </c>
      <c r="D252">
        <v>2.7669999999999999E-3</v>
      </c>
      <c r="E252">
        <v>2.1710000000000002E-3</v>
      </c>
      <c r="F252">
        <v>1.9620000000000002E-3</v>
      </c>
    </row>
    <row r="253" spans="1:6" x14ac:dyDescent="0.25">
      <c r="A253" t="s">
        <v>262</v>
      </c>
      <c r="B253">
        <v>1246057200</v>
      </c>
      <c r="C253">
        <v>1.836E-3</v>
      </c>
      <c r="D253">
        <v>2.7529999999999998E-3</v>
      </c>
      <c r="E253">
        <v>2.1199999999999999E-3</v>
      </c>
      <c r="F253">
        <v>1.949E-3</v>
      </c>
    </row>
    <row r="254" spans="1:6" x14ac:dyDescent="0.25">
      <c r="A254" t="s">
        <v>263</v>
      </c>
      <c r="B254">
        <v>1246662000</v>
      </c>
      <c r="C254">
        <v>2.911E-3</v>
      </c>
      <c r="D254">
        <v>2.7550000000000001E-3</v>
      </c>
      <c r="E254">
        <v>2.2430000000000002E-3</v>
      </c>
      <c r="F254">
        <v>2.4680000000000001E-3</v>
      </c>
    </row>
    <row r="255" spans="1:6" x14ac:dyDescent="0.25">
      <c r="A255" t="s">
        <v>264</v>
      </c>
      <c r="B255">
        <v>1247266800</v>
      </c>
      <c r="C255">
        <v>2.9139999999999999E-3</v>
      </c>
      <c r="D255">
        <v>2.7569999999999999E-3</v>
      </c>
      <c r="E255">
        <v>2.3530000000000001E-3</v>
      </c>
      <c r="F255">
        <v>2.8059999999999999E-3</v>
      </c>
    </row>
    <row r="256" spans="1:6" x14ac:dyDescent="0.25">
      <c r="A256" t="s">
        <v>265</v>
      </c>
      <c r="B256">
        <v>1247871600</v>
      </c>
      <c r="C256">
        <v>2.9239999999999999E-3</v>
      </c>
      <c r="D256">
        <v>2.7590000000000002E-3</v>
      </c>
      <c r="E256">
        <v>2.4380000000000001E-3</v>
      </c>
      <c r="F256">
        <v>2.784E-3</v>
      </c>
    </row>
    <row r="257" spans="1:6" x14ac:dyDescent="0.25">
      <c r="A257" t="s">
        <v>266</v>
      </c>
      <c r="B257">
        <v>1248476400</v>
      </c>
      <c r="C257">
        <v>1.1199999999999999E-3</v>
      </c>
      <c r="D257">
        <v>2.7339999999999999E-3</v>
      </c>
      <c r="E257">
        <v>2.222E-3</v>
      </c>
      <c r="F257">
        <v>1.7650000000000001E-3</v>
      </c>
    </row>
    <row r="258" spans="1:6" x14ac:dyDescent="0.25">
      <c r="A258" t="s">
        <v>267</v>
      </c>
      <c r="B258">
        <v>1249081200</v>
      </c>
      <c r="C258">
        <v>9.2900000000000003E-4</v>
      </c>
      <c r="D258">
        <v>2.7060000000000001E-3</v>
      </c>
      <c r="E258">
        <v>2.019E-3</v>
      </c>
      <c r="F258">
        <v>1.39E-3</v>
      </c>
    </row>
    <row r="259" spans="1:6" x14ac:dyDescent="0.25">
      <c r="A259" t="s">
        <v>268</v>
      </c>
      <c r="B259">
        <v>1249686000</v>
      </c>
      <c r="C259">
        <v>8.5070000000000007E-3</v>
      </c>
      <c r="D259">
        <v>2.7950000000000002E-3</v>
      </c>
      <c r="E259">
        <v>3.0699999999999998E-3</v>
      </c>
      <c r="F259">
        <v>5.7250000000000001E-3</v>
      </c>
    </row>
    <row r="260" spans="1:6" x14ac:dyDescent="0.25">
      <c r="A260" t="s">
        <v>269</v>
      </c>
      <c r="B260">
        <v>1250290800</v>
      </c>
      <c r="C260">
        <v>4.084E-3</v>
      </c>
      <c r="D260">
        <v>2.8149999999999998E-3</v>
      </c>
      <c r="E260">
        <v>3.2139999999999998E-3</v>
      </c>
      <c r="F260">
        <v>4.4819999999999999E-3</v>
      </c>
    </row>
    <row r="261" spans="1:6" x14ac:dyDescent="0.25">
      <c r="A261" t="s">
        <v>270</v>
      </c>
      <c r="B261">
        <v>1250895600</v>
      </c>
      <c r="C261">
        <v>3.7490000000000002E-3</v>
      </c>
      <c r="D261">
        <v>2.8289999999999999E-3</v>
      </c>
      <c r="E261">
        <v>3.297E-3</v>
      </c>
      <c r="F261">
        <v>4.0229999999999997E-3</v>
      </c>
    </row>
    <row r="262" spans="1:6" x14ac:dyDescent="0.25">
      <c r="A262" t="s">
        <v>271</v>
      </c>
      <c r="B262">
        <v>1251500400</v>
      </c>
      <c r="C262">
        <v>2.1159999999999998E-3</v>
      </c>
      <c r="D262">
        <v>2.8180000000000002E-3</v>
      </c>
      <c r="E262">
        <v>3.1089999999999998E-3</v>
      </c>
      <c r="F262">
        <v>2.9740000000000001E-3</v>
      </c>
    </row>
    <row r="263" spans="1:6" x14ac:dyDescent="0.25">
      <c r="A263" t="s">
        <v>272</v>
      </c>
      <c r="B263">
        <v>1252105200</v>
      </c>
      <c r="C263">
        <v>2.996E-3</v>
      </c>
      <c r="D263">
        <v>2.82E-3</v>
      </c>
      <c r="E263">
        <v>3.088E-3</v>
      </c>
      <c r="F263">
        <v>2.9849999999999998E-3</v>
      </c>
    </row>
    <row r="264" spans="1:6" x14ac:dyDescent="0.25">
      <c r="A264" t="s">
        <v>273</v>
      </c>
      <c r="B264">
        <v>1252710000</v>
      </c>
      <c r="C264">
        <v>6.5139999999999998E-3</v>
      </c>
      <c r="D264">
        <v>2.8770000000000002E-3</v>
      </c>
      <c r="E264">
        <v>3.6449999999999998E-3</v>
      </c>
      <c r="F264">
        <v>5.2030000000000002E-3</v>
      </c>
    </row>
    <row r="265" spans="1:6" x14ac:dyDescent="0.25">
      <c r="A265" t="s">
        <v>274</v>
      </c>
      <c r="B265">
        <v>1253314800</v>
      </c>
      <c r="C265">
        <v>3.045E-3</v>
      </c>
      <c r="D265">
        <v>2.879E-3</v>
      </c>
      <c r="E265">
        <v>3.5330000000000001E-3</v>
      </c>
      <c r="F265">
        <v>3.7239999999999999E-3</v>
      </c>
    </row>
    <row r="266" spans="1:6" x14ac:dyDescent="0.25">
      <c r="A266" t="s">
        <v>275</v>
      </c>
      <c r="B266">
        <v>1253919600</v>
      </c>
      <c r="C266">
        <v>2.8530000000000001E-3</v>
      </c>
      <c r="D266">
        <v>2.879E-3</v>
      </c>
      <c r="E266">
        <v>3.4399999999999999E-3</v>
      </c>
      <c r="F266">
        <v>3.5479999999999999E-3</v>
      </c>
    </row>
    <row r="267" spans="1:6" x14ac:dyDescent="0.25">
      <c r="A267" t="s">
        <v>276</v>
      </c>
      <c r="B267">
        <v>1254524400</v>
      </c>
      <c r="C267">
        <v>8.2319999999999997E-3</v>
      </c>
      <c r="D267">
        <v>2.96E-3</v>
      </c>
      <c r="E267">
        <v>4.2030000000000001E-3</v>
      </c>
      <c r="F267">
        <v>6.2310000000000004E-3</v>
      </c>
    </row>
    <row r="268" spans="1:6" x14ac:dyDescent="0.25">
      <c r="A268" t="s">
        <v>277</v>
      </c>
      <c r="B268">
        <v>1255129200</v>
      </c>
      <c r="C268">
        <v>6.221E-3</v>
      </c>
      <c r="D268">
        <v>3.0100000000000001E-3</v>
      </c>
      <c r="E268">
        <v>4.4920000000000003E-3</v>
      </c>
      <c r="F268">
        <v>5.7080000000000004E-3</v>
      </c>
    </row>
    <row r="269" spans="1:6" x14ac:dyDescent="0.25">
      <c r="A269" t="s">
        <v>278</v>
      </c>
      <c r="B269">
        <v>1255734000</v>
      </c>
      <c r="C269">
        <v>3.0479999999999999E-3</v>
      </c>
      <c r="D269">
        <v>3.0100000000000001E-3</v>
      </c>
      <c r="E269">
        <v>4.2560000000000002E-3</v>
      </c>
      <c r="F269">
        <v>4.1190000000000003E-3</v>
      </c>
    </row>
    <row r="270" spans="1:6" x14ac:dyDescent="0.25">
      <c r="A270" t="s">
        <v>279</v>
      </c>
      <c r="B270">
        <v>1256338800</v>
      </c>
      <c r="C270">
        <v>3.1120000000000002E-3</v>
      </c>
      <c r="D270">
        <v>3.0119999999999999E-3</v>
      </c>
      <c r="E270">
        <v>4.0769999999999999E-3</v>
      </c>
      <c r="F270">
        <v>3.6679999999999998E-3</v>
      </c>
    </row>
    <row r="271" spans="1:6" x14ac:dyDescent="0.25">
      <c r="A271" t="s">
        <v>280</v>
      </c>
      <c r="B271">
        <v>1256943600</v>
      </c>
      <c r="C271">
        <v>5.4619999999999998E-3</v>
      </c>
      <c r="D271">
        <v>3.0490000000000001E-3</v>
      </c>
      <c r="E271">
        <v>4.2940000000000001E-3</v>
      </c>
      <c r="F271">
        <v>4.6579999999999998E-3</v>
      </c>
    </row>
    <row r="272" spans="1:6" x14ac:dyDescent="0.25">
      <c r="A272" t="s">
        <v>281</v>
      </c>
      <c r="B272">
        <v>1257552000</v>
      </c>
      <c r="C272">
        <v>5.4130000000000003E-3</v>
      </c>
      <c r="D272">
        <v>3.0850000000000001E-3</v>
      </c>
      <c r="E272">
        <v>4.4720000000000003E-3</v>
      </c>
      <c r="F272">
        <v>5.1180000000000002E-3</v>
      </c>
    </row>
    <row r="273" spans="1:6" x14ac:dyDescent="0.25">
      <c r="A273" t="s">
        <v>282</v>
      </c>
      <c r="B273">
        <v>1258156800</v>
      </c>
      <c r="C273">
        <v>3.215E-3</v>
      </c>
      <c r="D273">
        <v>3.0869999999999999E-3</v>
      </c>
      <c r="E273">
        <v>4.2640000000000004E-3</v>
      </c>
      <c r="F273">
        <v>3.9420000000000002E-3</v>
      </c>
    </row>
    <row r="274" spans="1:6" x14ac:dyDescent="0.25">
      <c r="A274" t="s">
        <v>283</v>
      </c>
      <c r="B274">
        <v>1258761600</v>
      </c>
      <c r="C274">
        <v>5.1539999999999997E-3</v>
      </c>
      <c r="D274">
        <v>3.1189999999999998E-3</v>
      </c>
      <c r="E274">
        <v>4.4070000000000003E-3</v>
      </c>
      <c r="F274">
        <v>4.7060000000000001E-3</v>
      </c>
    </row>
    <row r="275" spans="1:6" x14ac:dyDescent="0.25">
      <c r="A275" t="s">
        <v>284</v>
      </c>
      <c r="B275">
        <v>1259366400</v>
      </c>
      <c r="C275">
        <v>4.9909999999999998E-3</v>
      </c>
      <c r="D275">
        <v>3.1470000000000001E-3</v>
      </c>
      <c r="E275">
        <v>4.4939999999999997E-3</v>
      </c>
      <c r="F275">
        <v>4.797E-3</v>
      </c>
    </row>
    <row r="276" spans="1:6" x14ac:dyDescent="0.25">
      <c r="A276" t="s">
        <v>285</v>
      </c>
      <c r="B276">
        <v>1259971200</v>
      </c>
      <c r="C276">
        <v>6.2529999999999999E-3</v>
      </c>
      <c r="D276">
        <v>3.1949999999999999E-3</v>
      </c>
      <c r="E276">
        <v>4.7809999999999997E-3</v>
      </c>
      <c r="F276">
        <v>5.7739999999999996E-3</v>
      </c>
    </row>
    <row r="277" spans="1:6" x14ac:dyDescent="0.25">
      <c r="A277" t="s">
        <v>286</v>
      </c>
      <c r="B277">
        <v>1260576000</v>
      </c>
      <c r="C277">
        <v>7.2360000000000002E-3</v>
      </c>
      <c r="D277">
        <v>3.2560000000000002E-3</v>
      </c>
      <c r="E277">
        <v>5.1640000000000002E-3</v>
      </c>
      <c r="F277">
        <v>6.4900000000000001E-3</v>
      </c>
    </row>
    <row r="278" spans="1:6" x14ac:dyDescent="0.25">
      <c r="A278" t="s">
        <v>287</v>
      </c>
      <c r="B278">
        <v>1261180800</v>
      </c>
      <c r="C278">
        <v>5.2659999999999998E-3</v>
      </c>
      <c r="D278">
        <v>3.287E-3</v>
      </c>
      <c r="E278">
        <v>5.1729999999999996E-3</v>
      </c>
      <c r="F278">
        <v>5.705E-3</v>
      </c>
    </row>
    <row r="279" spans="1:6" x14ac:dyDescent="0.25">
      <c r="A279" t="s">
        <v>288</v>
      </c>
      <c r="B279">
        <v>1261785600</v>
      </c>
      <c r="C279">
        <v>4.3109999999999997E-3</v>
      </c>
      <c r="D279">
        <v>3.3019999999999998E-3</v>
      </c>
      <c r="E279">
        <v>5.0239999999999998E-3</v>
      </c>
      <c r="F279">
        <v>4.7540000000000004E-3</v>
      </c>
    </row>
    <row r="280" spans="1:6" x14ac:dyDescent="0.25">
      <c r="A280" t="s">
        <v>289</v>
      </c>
      <c r="B280">
        <v>1262390400</v>
      </c>
      <c r="C280">
        <v>3.2699999999999999E-3</v>
      </c>
      <c r="D280">
        <v>3.3019999999999998E-3</v>
      </c>
      <c r="E280">
        <v>4.7410000000000004E-3</v>
      </c>
      <c r="F280">
        <v>3.9050000000000001E-3</v>
      </c>
    </row>
    <row r="281" spans="1:6" x14ac:dyDescent="0.25">
      <c r="A281" t="s">
        <v>290</v>
      </c>
      <c r="B281">
        <v>1262995200</v>
      </c>
      <c r="C281">
        <v>3.1289999999999998E-3</v>
      </c>
      <c r="D281">
        <v>3.2989999999999998E-3</v>
      </c>
      <c r="E281">
        <v>4.4770000000000001E-3</v>
      </c>
      <c r="F281">
        <v>3.3969999999999998E-3</v>
      </c>
    </row>
    <row r="282" spans="1:6" x14ac:dyDescent="0.25">
      <c r="A282" t="s">
        <v>291</v>
      </c>
      <c r="B282">
        <v>1263600000</v>
      </c>
      <c r="C282">
        <v>4.2319999999999997E-3</v>
      </c>
      <c r="D282">
        <v>3.313E-3</v>
      </c>
      <c r="E282">
        <v>4.444E-3</v>
      </c>
      <c r="F282">
        <v>4.0350000000000004E-3</v>
      </c>
    </row>
    <row r="283" spans="1:6" x14ac:dyDescent="0.25">
      <c r="A283" t="s">
        <v>292</v>
      </c>
      <c r="B283">
        <v>1264204800</v>
      </c>
      <c r="C283">
        <v>4.163E-3</v>
      </c>
      <c r="D283">
        <v>3.326E-3</v>
      </c>
      <c r="E283">
        <v>4.3990000000000001E-3</v>
      </c>
      <c r="F283">
        <v>4.1580000000000002E-3</v>
      </c>
    </row>
    <row r="284" spans="1:6" x14ac:dyDescent="0.25">
      <c r="A284" t="s">
        <v>293</v>
      </c>
      <c r="B284">
        <v>1264809600</v>
      </c>
      <c r="C284">
        <v>4.8640000000000003E-3</v>
      </c>
      <c r="D284">
        <v>3.349E-3</v>
      </c>
      <c r="E284">
        <v>4.4730000000000004E-3</v>
      </c>
      <c r="F284">
        <v>4.5999999999999999E-3</v>
      </c>
    </row>
    <row r="285" spans="1:6" x14ac:dyDescent="0.25">
      <c r="A285" t="s">
        <v>294</v>
      </c>
      <c r="B285">
        <v>1265414400</v>
      </c>
      <c r="C285">
        <v>9.2000000000000003E-4</v>
      </c>
      <c r="D285">
        <v>3.3119999999999998E-3</v>
      </c>
      <c r="E285">
        <v>3.8909999999999999E-3</v>
      </c>
      <c r="F285">
        <v>2.287E-3</v>
      </c>
    </row>
    <row r="286" spans="1:6" x14ac:dyDescent="0.25">
      <c r="A286" t="s">
        <v>295</v>
      </c>
      <c r="B286">
        <v>1266019200</v>
      </c>
      <c r="C286">
        <v>2.1210000000000001E-3</v>
      </c>
      <c r="D286">
        <v>3.2929999999999999E-3</v>
      </c>
      <c r="E286">
        <v>3.6189999999999998E-3</v>
      </c>
      <c r="F286">
        <v>2.434E-3</v>
      </c>
    </row>
    <row r="287" spans="1:6" x14ac:dyDescent="0.25">
      <c r="A287" t="s">
        <v>296</v>
      </c>
      <c r="B287">
        <v>1266624000</v>
      </c>
      <c r="C287">
        <v>3.0920000000000001E-3</v>
      </c>
      <c r="D287">
        <v>3.29E-3</v>
      </c>
      <c r="E287">
        <v>3.5309999999999999E-3</v>
      </c>
      <c r="F287">
        <v>2.7950000000000002E-3</v>
      </c>
    </row>
    <row r="288" spans="1:6" x14ac:dyDescent="0.25">
      <c r="A288" t="s">
        <v>297</v>
      </c>
      <c r="B288">
        <v>1267228800</v>
      </c>
      <c r="C288">
        <v>2.6389999999999999E-3</v>
      </c>
      <c r="D288">
        <v>3.2799999999999999E-3</v>
      </c>
      <c r="E288">
        <v>3.3800000000000002E-3</v>
      </c>
      <c r="F288">
        <v>2.5850000000000001E-3</v>
      </c>
    </row>
    <row r="289" spans="1:6" x14ac:dyDescent="0.25">
      <c r="A289" t="s">
        <v>298</v>
      </c>
      <c r="B289">
        <v>1267833600</v>
      </c>
      <c r="C289">
        <v>4.1359999999999999E-3</v>
      </c>
      <c r="D289">
        <v>3.2929999999999999E-3</v>
      </c>
      <c r="E289">
        <v>3.506E-3</v>
      </c>
      <c r="F289">
        <v>3.6020000000000002E-3</v>
      </c>
    </row>
    <row r="290" spans="1:6" x14ac:dyDescent="0.25">
      <c r="A290" t="s">
        <v>299</v>
      </c>
      <c r="B290">
        <v>1268434800</v>
      </c>
      <c r="C290">
        <v>3.8300000000000001E-3</v>
      </c>
      <c r="D290">
        <v>3.3010000000000001E-3</v>
      </c>
      <c r="E290">
        <v>3.552E-3</v>
      </c>
      <c r="F290">
        <v>3.6749999999999999E-3</v>
      </c>
    </row>
    <row r="291" spans="1:6" x14ac:dyDescent="0.25">
      <c r="A291" t="s">
        <v>300</v>
      </c>
      <c r="B291">
        <v>1269039600</v>
      </c>
      <c r="C291">
        <v>3.7399999999999998E-3</v>
      </c>
      <c r="D291">
        <v>3.307E-3</v>
      </c>
      <c r="E291">
        <v>3.5760000000000002E-3</v>
      </c>
      <c r="F291">
        <v>3.6419999999999998E-3</v>
      </c>
    </row>
    <row r="292" spans="1:6" x14ac:dyDescent="0.25">
      <c r="A292" t="s">
        <v>301</v>
      </c>
      <c r="B292">
        <v>1269644400</v>
      </c>
      <c r="C292">
        <v>3.5249999999999999E-3</v>
      </c>
      <c r="D292">
        <v>3.31E-3</v>
      </c>
      <c r="E292">
        <v>3.5660000000000002E-3</v>
      </c>
      <c r="F292">
        <v>3.5890000000000002E-3</v>
      </c>
    </row>
    <row r="293" spans="1:6" x14ac:dyDescent="0.25">
      <c r="A293" t="s">
        <v>302</v>
      </c>
      <c r="B293">
        <v>1270249200</v>
      </c>
      <c r="C293">
        <v>1.6260000000000001E-3</v>
      </c>
      <c r="D293">
        <v>3.284E-3</v>
      </c>
      <c r="E293">
        <v>3.248E-3</v>
      </c>
      <c r="F293">
        <v>2.362E-3</v>
      </c>
    </row>
    <row r="294" spans="1:6" x14ac:dyDescent="0.25">
      <c r="A294" t="s">
        <v>303</v>
      </c>
      <c r="B294">
        <v>1270854000</v>
      </c>
      <c r="C294">
        <v>1.0549999999999999E-3</v>
      </c>
      <c r="D294">
        <v>3.2499999999999999E-3</v>
      </c>
      <c r="E294">
        <v>2.8939999999999999E-3</v>
      </c>
      <c r="F294">
        <v>1.588E-3</v>
      </c>
    </row>
    <row r="295" spans="1:6" x14ac:dyDescent="0.25">
      <c r="A295" t="s">
        <v>304</v>
      </c>
      <c r="B295">
        <v>1271458800</v>
      </c>
      <c r="C295">
        <v>1.3190000000000001E-3</v>
      </c>
      <c r="D295">
        <v>3.2200000000000002E-3</v>
      </c>
      <c r="E295">
        <v>2.6419999999999998E-3</v>
      </c>
      <c r="F295">
        <v>1.469E-3</v>
      </c>
    </row>
    <row r="296" spans="1:6" x14ac:dyDescent="0.25">
      <c r="A296" t="s">
        <v>305</v>
      </c>
      <c r="B296">
        <v>1272063600</v>
      </c>
      <c r="C296">
        <v>1.4220000000000001E-3</v>
      </c>
      <c r="D296">
        <v>3.192E-3</v>
      </c>
      <c r="E296">
        <v>2.447E-3</v>
      </c>
      <c r="F296">
        <v>1.469E-3</v>
      </c>
    </row>
    <row r="297" spans="1:6" x14ac:dyDescent="0.25">
      <c r="A297" t="s">
        <v>306</v>
      </c>
      <c r="B297">
        <v>1272668400</v>
      </c>
      <c r="C297">
        <v>1.2160000000000001E-3</v>
      </c>
      <c r="D297">
        <v>3.1610000000000002E-3</v>
      </c>
      <c r="E297">
        <v>2.2430000000000002E-3</v>
      </c>
      <c r="F297">
        <v>1.225E-3</v>
      </c>
    </row>
    <row r="298" spans="1:6" x14ac:dyDescent="0.25">
      <c r="A298" t="s">
        <v>307</v>
      </c>
      <c r="B298">
        <v>1273273200</v>
      </c>
      <c r="C298">
        <v>0</v>
      </c>
      <c r="D298">
        <v>3.1129999999999999E-3</v>
      </c>
      <c r="E298">
        <v>1.8829999999999999E-3</v>
      </c>
      <c r="F298">
        <v>5.1400000000000003E-4</v>
      </c>
    </row>
    <row r="299" spans="1:6" x14ac:dyDescent="0.25">
      <c r="A299" t="s">
        <v>308</v>
      </c>
      <c r="B299">
        <v>1273878000</v>
      </c>
      <c r="C299">
        <v>0</v>
      </c>
      <c r="D299">
        <v>3.065E-3</v>
      </c>
      <c r="E299">
        <v>1.58E-3</v>
      </c>
      <c r="F299">
        <v>2.1599999999999999E-4</v>
      </c>
    </row>
    <row r="300" spans="1:6" x14ac:dyDescent="0.25">
      <c r="A300" t="s">
        <v>309</v>
      </c>
      <c r="B300">
        <v>1274482800</v>
      </c>
      <c r="C300">
        <v>0</v>
      </c>
      <c r="D300">
        <v>3.0170000000000002E-3</v>
      </c>
      <c r="E300">
        <v>1.3259999999999999E-3</v>
      </c>
      <c r="F300">
        <v>9.1000000000000003E-5</v>
      </c>
    </row>
    <row r="301" spans="1:6" x14ac:dyDescent="0.25">
      <c r="A301" t="s">
        <v>310</v>
      </c>
      <c r="B301">
        <v>1275087600</v>
      </c>
      <c r="C301">
        <v>0</v>
      </c>
      <c r="D301">
        <v>2.9710000000000001E-3</v>
      </c>
      <c r="E301">
        <v>1.1130000000000001E-3</v>
      </c>
      <c r="F301">
        <v>3.8000000000000002E-5</v>
      </c>
    </row>
    <row r="302" spans="1:6" x14ac:dyDescent="0.25">
      <c r="A302" t="s">
        <v>311</v>
      </c>
      <c r="B302">
        <v>1275692400</v>
      </c>
      <c r="C302">
        <v>0</v>
      </c>
      <c r="D302">
        <v>2.9250000000000001E-3</v>
      </c>
      <c r="E302">
        <v>9.3400000000000004E-4</v>
      </c>
      <c r="F302">
        <v>1.5999999999999999E-5</v>
      </c>
    </row>
    <row r="303" spans="1:6" x14ac:dyDescent="0.25">
      <c r="A303" t="s">
        <v>312</v>
      </c>
      <c r="B303">
        <v>1276297200</v>
      </c>
      <c r="C303">
        <v>0</v>
      </c>
      <c r="D303">
        <v>2.8800000000000002E-3</v>
      </c>
      <c r="E303">
        <v>7.8399999999999997E-4</v>
      </c>
      <c r="F303">
        <v>6.9999999999999999E-6</v>
      </c>
    </row>
    <row r="304" spans="1:6" x14ac:dyDescent="0.25">
      <c r="A304" t="s">
        <v>313</v>
      </c>
      <c r="B304">
        <v>1276902000</v>
      </c>
      <c r="C304">
        <v>0</v>
      </c>
      <c r="D304">
        <v>2.836E-3</v>
      </c>
      <c r="E304">
        <v>6.5799999999999995E-4</v>
      </c>
      <c r="F304">
        <v>3.0000000000000001E-6</v>
      </c>
    </row>
    <row r="305" spans="1:6" x14ac:dyDescent="0.25">
      <c r="A305" t="s">
        <v>314</v>
      </c>
      <c r="B305">
        <v>1277506800</v>
      </c>
      <c r="C305">
        <v>0</v>
      </c>
      <c r="D305">
        <v>2.7920000000000002E-3</v>
      </c>
      <c r="E305">
        <v>5.5199999999999997E-4</v>
      </c>
      <c r="F305">
        <v>9.9999999999999995E-7</v>
      </c>
    </row>
    <row r="306" spans="1:6" x14ac:dyDescent="0.25">
      <c r="A306" t="s">
        <v>315</v>
      </c>
      <c r="B306">
        <v>1278111600</v>
      </c>
      <c r="C306">
        <v>0</v>
      </c>
      <c r="D306">
        <v>2.7490000000000001E-3</v>
      </c>
      <c r="E306">
        <v>4.64E-4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2.7060000000000001E-3</v>
      </c>
      <c r="E307">
        <v>3.8900000000000002E-4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2.6649999999999998E-3</v>
      </c>
      <c r="E308">
        <v>3.2699999999999998E-4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2.624E-3</v>
      </c>
      <c r="E309">
        <v>2.7399999999999999E-4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2.5829999999999998E-3</v>
      </c>
      <c r="E310">
        <v>2.3000000000000001E-4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2.5430000000000001E-3</v>
      </c>
      <c r="E311">
        <v>1.93E-4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2.5040000000000001E-3</v>
      </c>
      <c r="E312">
        <v>1.6200000000000001E-4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2.4659999999999999E-3</v>
      </c>
      <c r="E313">
        <v>1.36E-4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2.428E-3</v>
      </c>
      <c r="E314">
        <v>1.1400000000000001E-4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2.3900000000000002E-3</v>
      </c>
      <c r="E315">
        <v>9.6000000000000002E-5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2.3530000000000001E-3</v>
      </c>
      <c r="E316">
        <v>8.0000000000000007E-5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2.317E-3</v>
      </c>
      <c r="E317">
        <v>6.7999999999999999E-5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2.281E-3</v>
      </c>
      <c r="E318">
        <v>5.7000000000000003E-5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2.2460000000000002E-3</v>
      </c>
      <c r="E319">
        <v>4.8000000000000001E-5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2.212E-3</v>
      </c>
      <c r="E320">
        <v>4.0000000000000003E-5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2.1770000000000001E-3</v>
      </c>
      <c r="E321">
        <v>3.4E-5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2.1440000000000001E-3</v>
      </c>
      <c r="E322">
        <v>2.8E-5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2.111E-3</v>
      </c>
      <c r="E323">
        <v>2.4000000000000001E-5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2.078E-3</v>
      </c>
      <c r="E324">
        <v>2.0000000000000002E-5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2.0460000000000001E-3</v>
      </c>
      <c r="E325">
        <v>1.7E-5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2.0140000000000002E-3</v>
      </c>
      <c r="E326">
        <v>1.4E-5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1.983E-3</v>
      </c>
      <c r="E327">
        <v>1.2E-5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1.9530000000000001E-3</v>
      </c>
      <c r="E328">
        <v>1.0000000000000001E-5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1.923E-3</v>
      </c>
      <c r="E329">
        <v>7.9999999999999996E-6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1.8929999999999999E-3</v>
      </c>
      <c r="E330">
        <v>6.9999999999999999E-6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1.864E-3</v>
      </c>
      <c r="E331">
        <v>6.0000000000000002E-6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1.835E-3</v>
      </c>
      <c r="E332">
        <v>5.0000000000000004E-6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1.807E-3</v>
      </c>
      <c r="E333">
        <v>3.9999999999999998E-6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1.779E-3</v>
      </c>
      <c r="E334">
        <v>3.0000000000000001E-6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1.7520000000000001E-3</v>
      </c>
      <c r="E335">
        <v>3.0000000000000001E-6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1.725E-3</v>
      </c>
      <c r="E336">
        <v>1.9999999999999999E-6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1.6980000000000001E-3</v>
      </c>
      <c r="E337">
        <v>1.9999999999999999E-6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1.6720000000000001E-3</v>
      </c>
      <c r="E338">
        <v>1.9999999999999999E-6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1.6459999999999999E-3</v>
      </c>
      <c r="E339">
        <v>9.9999999999999995E-7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1.621E-3</v>
      </c>
      <c r="E340">
        <v>9.9999999999999995E-7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1.596E-3</v>
      </c>
      <c r="E341">
        <v>9.9999999999999995E-7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1.5709999999999999E-3</v>
      </c>
      <c r="E342">
        <v>9.9999999999999995E-7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1.547E-3</v>
      </c>
      <c r="E343">
        <v>9.9999999999999995E-7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1.523E-3</v>
      </c>
      <c r="E344">
        <v>9.9999999999999995E-7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1.5E-3</v>
      </c>
      <c r="E345">
        <v>9.9999999999999995E-7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1.477E-3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1.454E-3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1.431E-3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1.4090000000000001E-3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1.3879999999999999E-3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1.366E-3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1.3450000000000001E-3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1.3240000000000001E-3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1.304E-3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1.284E-3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1.2639999999999999E-3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1.245E-3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1.225E-3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1.207E-3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1.188E-3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1.17E-3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1.152E-3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1.9999999999999999E-6</v>
      </c>
      <c r="D363">
        <v>1.134E-3</v>
      </c>
      <c r="E363">
        <v>0</v>
      </c>
      <c r="F363">
        <v>1.9999999999999999E-6</v>
      </c>
    </row>
    <row r="364" spans="1:6" x14ac:dyDescent="0.25">
      <c r="A364" t="s">
        <v>373</v>
      </c>
      <c r="B364">
        <v>1313190000</v>
      </c>
      <c r="C364">
        <v>0</v>
      </c>
      <c r="D364">
        <v>1.116E-3</v>
      </c>
      <c r="E364">
        <v>0</v>
      </c>
      <c r="F364">
        <v>9.9999999999999995E-7</v>
      </c>
    </row>
    <row r="365" spans="1:6" x14ac:dyDescent="0.25">
      <c r="A365" t="s">
        <v>374</v>
      </c>
      <c r="B365">
        <v>1313794800</v>
      </c>
      <c r="C365">
        <v>0</v>
      </c>
      <c r="D365">
        <v>1.0989999999999999E-3</v>
      </c>
      <c r="E365">
        <v>0</v>
      </c>
      <c r="F365">
        <v>0</v>
      </c>
    </row>
    <row r="366" spans="1:6" x14ac:dyDescent="0.25">
      <c r="A366" t="s">
        <v>375</v>
      </c>
      <c r="B366">
        <v>1314399600</v>
      </c>
      <c r="C366">
        <v>0</v>
      </c>
      <c r="D366">
        <v>1.0820000000000001E-3</v>
      </c>
      <c r="E366">
        <v>0</v>
      </c>
      <c r="F366">
        <v>0</v>
      </c>
    </row>
    <row r="367" spans="1:6" x14ac:dyDescent="0.25">
      <c r="A367" t="s">
        <v>376</v>
      </c>
      <c r="B367">
        <v>1315004400</v>
      </c>
      <c r="C367">
        <v>3.9999999999999998E-6</v>
      </c>
      <c r="D367">
        <v>1.0660000000000001E-3</v>
      </c>
      <c r="E367">
        <v>9.9999999999999995E-7</v>
      </c>
      <c r="F367">
        <v>3.0000000000000001E-6</v>
      </c>
    </row>
    <row r="368" spans="1:6" x14ac:dyDescent="0.25">
      <c r="A368" t="s">
        <v>377</v>
      </c>
      <c r="B368">
        <v>1315609200</v>
      </c>
      <c r="C368">
        <v>3.4E-5</v>
      </c>
      <c r="D368">
        <v>1.0499999999999999E-3</v>
      </c>
      <c r="E368">
        <v>6.0000000000000002E-6</v>
      </c>
      <c r="F368">
        <v>2.4000000000000001E-5</v>
      </c>
    </row>
    <row r="369" spans="1:6" x14ac:dyDescent="0.25">
      <c r="A369" t="s">
        <v>378</v>
      </c>
      <c r="B369">
        <v>1316214000</v>
      </c>
      <c r="C369">
        <v>5.7000000000000003E-5</v>
      </c>
      <c r="D369">
        <v>1.034E-3</v>
      </c>
      <c r="E369">
        <v>1.5E-5</v>
      </c>
      <c r="F369">
        <v>4.3000000000000002E-5</v>
      </c>
    </row>
    <row r="370" spans="1:6" x14ac:dyDescent="0.25">
      <c r="A370" t="s">
        <v>379</v>
      </c>
      <c r="B370">
        <v>1316818800</v>
      </c>
      <c r="C370">
        <v>1.16E-4</v>
      </c>
      <c r="D370">
        <v>1.0200000000000001E-3</v>
      </c>
      <c r="E370">
        <v>3.1000000000000001E-5</v>
      </c>
      <c r="F370">
        <v>8.5000000000000006E-5</v>
      </c>
    </row>
    <row r="371" spans="1:6" x14ac:dyDescent="0.25">
      <c r="A371" t="s">
        <v>380</v>
      </c>
      <c r="B371">
        <v>1317423600</v>
      </c>
      <c r="C371">
        <v>1.56E-4</v>
      </c>
      <c r="D371">
        <v>1.0070000000000001E-3</v>
      </c>
      <c r="E371">
        <v>5.0000000000000002E-5</v>
      </c>
      <c r="F371">
        <v>1.13E-4</v>
      </c>
    </row>
    <row r="372" spans="1:6" x14ac:dyDescent="0.25">
      <c r="A372" t="s">
        <v>381</v>
      </c>
      <c r="B372">
        <v>1318028400</v>
      </c>
      <c r="C372">
        <v>1.4799999999999999E-4</v>
      </c>
      <c r="D372">
        <v>9.9400000000000009E-4</v>
      </c>
      <c r="E372">
        <v>6.4999999999999994E-5</v>
      </c>
      <c r="F372">
        <v>1.2400000000000001E-4</v>
      </c>
    </row>
    <row r="373" spans="1:6" x14ac:dyDescent="0.25">
      <c r="A373" t="s">
        <v>382</v>
      </c>
      <c r="B373">
        <v>1318633200</v>
      </c>
      <c r="C373">
        <v>3.6000000000000001E-5</v>
      </c>
      <c r="D373">
        <v>9.7900000000000005E-4</v>
      </c>
      <c r="E373">
        <v>6.0000000000000002E-5</v>
      </c>
      <c r="F373">
        <v>7.2999999999999999E-5</v>
      </c>
    </row>
    <row r="374" spans="1:6" x14ac:dyDescent="0.25">
      <c r="A374" t="s">
        <v>383</v>
      </c>
      <c r="B374">
        <v>1319238000</v>
      </c>
      <c r="C374">
        <v>1.4999999999999999E-4</v>
      </c>
      <c r="D374">
        <v>9.6599999999999995E-4</v>
      </c>
      <c r="E374">
        <v>7.4999999999999993E-5</v>
      </c>
      <c r="F374">
        <v>1.2300000000000001E-4</v>
      </c>
    </row>
    <row r="375" spans="1:6" x14ac:dyDescent="0.25">
      <c r="A375" t="s">
        <v>384</v>
      </c>
      <c r="B375">
        <v>1319842800</v>
      </c>
      <c r="C375">
        <v>2.4000000000000001E-5</v>
      </c>
      <c r="D375">
        <v>9.5200000000000005E-4</v>
      </c>
      <c r="E375">
        <v>6.7000000000000002E-5</v>
      </c>
      <c r="F375">
        <v>6.3E-5</v>
      </c>
    </row>
    <row r="376" spans="1:6" x14ac:dyDescent="0.25">
      <c r="A376" t="s">
        <v>385</v>
      </c>
      <c r="B376">
        <v>1320451200</v>
      </c>
      <c r="C376">
        <v>7.9999999999999996E-6</v>
      </c>
      <c r="D376">
        <v>9.3700000000000001E-4</v>
      </c>
      <c r="E376">
        <v>5.7000000000000003E-5</v>
      </c>
      <c r="F376">
        <v>3.1999999999999999E-5</v>
      </c>
    </row>
    <row r="377" spans="1:6" x14ac:dyDescent="0.25">
      <c r="A377" t="s">
        <v>386</v>
      </c>
      <c r="B377">
        <v>1321056000</v>
      </c>
      <c r="C377">
        <v>9.0000000000000002E-6</v>
      </c>
      <c r="D377">
        <v>9.2299999999999999E-4</v>
      </c>
      <c r="E377">
        <v>5.0000000000000002E-5</v>
      </c>
      <c r="F377">
        <v>1.9000000000000001E-5</v>
      </c>
    </row>
    <row r="378" spans="1:6" x14ac:dyDescent="0.25">
      <c r="A378" t="s">
        <v>387</v>
      </c>
      <c r="B378">
        <v>1321660800</v>
      </c>
      <c r="C378">
        <v>1.8E-5</v>
      </c>
      <c r="D378">
        <v>9.0899999999999998E-4</v>
      </c>
      <c r="E378">
        <v>4.5000000000000003E-5</v>
      </c>
      <c r="F378">
        <v>1.9000000000000001E-5</v>
      </c>
    </row>
    <row r="379" spans="1:6" x14ac:dyDescent="0.25">
      <c r="A379" t="s">
        <v>388</v>
      </c>
      <c r="B379">
        <v>1322265600</v>
      </c>
      <c r="C379">
        <v>2.8E-5</v>
      </c>
      <c r="D379">
        <v>8.9499999999999996E-4</v>
      </c>
      <c r="E379">
        <v>4.1999999999999998E-5</v>
      </c>
      <c r="F379">
        <v>2.5000000000000001E-5</v>
      </c>
    </row>
    <row r="380" spans="1:6" x14ac:dyDescent="0.25">
      <c r="A380" t="s">
        <v>389</v>
      </c>
      <c r="B380">
        <v>1322870400</v>
      </c>
      <c r="C380">
        <v>9.0000000000000002E-6</v>
      </c>
      <c r="D380">
        <v>8.8099999999999995E-4</v>
      </c>
      <c r="E380">
        <v>3.6999999999999998E-5</v>
      </c>
      <c r="F380">
        <v>1.4E-5</v>
      </c>
    </row>
    <row r="381" spans="1:6" x14ac:dyDescent="0.25">
      <c r="A381" t="s">
        <v>390</v>
      </c>
      <c r="B381">
        <v>1323475200</v>
      </c>
      <c r="C381">
        <v>0</v>
      </c>
      <c r="D381">
        <v>8.6799999999999996E-4</v>
      </c>
      <c r="E381">
        <v>3.1000000000000001E-5</v>
      </c>
      <c r="F381">
        <v>6.0000000000000002E-6</v>
      </c>
    </row>
    <row r="382" spans="1:6" x14ac:dyDescent="0.25">
      <c r="A382" t="s">
        <v>391</v>
      </c>
      <c r="B382">
        <v>1324080000</v>
      </c>
      <c r="C382">
        <v>9.0000000000000002E-6</v>
      </c>
      <c r="D382">
        <v>8.5499999999999997E-4</v>
      </c>
      <c r="E382">
        <v>2.6999999999999999E-5</v>
      </c>
      <c r="F382">
        <v>6.9999999999999999E-6</v>
      </c>
    </row>
    <row r="383" spans="1:6" x14ac:dyDescent="0.25">
      <c r="A383" t="s">
        <v>392</v>
      </c>
      <c r="B383">
        <v>1324684800</v>
      </c>
      <c r="C383">
        <v>7.9999999999999996E-6</v>
      </c>
      <c r="D383">
        <v>8.4199999999999998E-4</v>
      </c>
      <c r="E383">
        <v>2.4000000000000001E-5</v>
      </c>
      <c r="F383">
        <v>7.9999999999999996E-6</v>
      </c>
    </row>
    <row r="384" spans="1:6" x14ac:dyDescent="0.25">
      <c r="A384" t="s">
        <v>393</v>
      </c>
      <c r="B384">
        <v>1325289600</v>
      </c>
      <c r="C384">
        <v>1.5999999999999999E-5</v>
      </c>
      <c r="D384">
        <v>8.2899999999999998E-4</v>
      </c>
      <c r="E384">
        <v>2.3E-5</v>
      </c>
      <c r="F384">
        <v>1.2999999999999999E-5</v>
      </c>
    </row>
    <row r="385" spans="1:6" x14ac:dyDescent="0.25">
      <c r="A385" t="s">
        <v>394</v>
      </c>
      <c r="B385">
        <v>1325894400</v>
      </c>
      <c r="C385">
        <v>1.9000000000000001E-5</v>
      </c>
      <c r="D385">
        <v>8.1599999999999999E-4</v>
      </c>
      <c r="E385">
        <v>2.1999999999999999E-5</v>
      </c>
      <c r="F385">
        <v>1.7E-5</v>
      </c>
    </row>
    <row r="386" spans="1:6" x14ac:dyDescent="0.25">
      <c r="A386" t="s">
        <v>395</v>
      </c>
      <c r="B386">
        <v>1326499200</v>
      </c>
      <c r="C386">
        <v>5.5999999999999999E-5</v>
      </c>
      <c r="D386">
        <v>8.0500000000000005E-4</v>
      </c>
      <c r="E386">
        <v>2.8E-5</v>
      </c>
      <c r="F386">
        <v>4.1E-5</v>
      </c>
    </row>
    <row r="387" spans="1:6" x14ac:dyDescent="0.25">
      <c r="A387" t="s">
        <v>396</v>
      </c>
      <c r="B387">
        <v>1327104000</v>
      </c>
      <c r="C387">
        <v>5.3000000000000001E-5</v>
      </c>
      <c r="D387">
        <v>7.9299999999999998E-4</v>
      </c>
      <c r="E387">
        <v>3.1999999999999999E-5</v>
      </c>
      <c r="F387">
        <v>4.8000000000000001E-5</v>
      </c>
    </row>
    <row r="388" spans="1:6" x14ac:dyDescent="0.25">
      <c r="A388" t="s">
        <v>397</v>
      </c>
      <c r="B388">
        <v>1327708800</v>
      </c>
      <c r="C388">
        <v>6.0999999999999999E-5</v>
      </c>
      <c r="D388">
        <v>7.8200000000000003E-4</v>
      </c>
      <c r="E388">
        <v>3.6000000000000001E-5</v>
      </c>
      <c r="F388">
        <v>5.1999999999999997E-5</v>
      </c>
    </row>
    <row r="389" spans="1:6" x14ac:dyDescent="0.25">
      <c r="A389" t="s">
        <v>398</v>
      </c>
      <c r="B389">
        <v>1328313600</v>
      </c>
      <c r="C389">
        <v>3.4999999999999997E-5</v>
      </c>
      <c r="D389">
        <v>7.6999999999999996E-4</v>
      </c>
      <c r="E389">
        <v>3.6000000000000001E-5</v>
      </c>
      <c r="F389">
        <v>4.3000000000000002E-5</v>
      </c>
    </row>
    <row r="390" spans="1:6" x14ac:dyDescent="0.25">
      <c r="A390" t="s">
        <v>399</v>
      </c>
      <c r="B390">
        <v>1328918400</v>
      </c>
      <c r="C390">
        <v>3.8000000000000002E-5</v>
      </c>
      <c r="D390">
        <v>7.5900000000000002E-4</v>
      </c>
      <c r="E390">
        <v>3.6000000000000001E-5</v>
      </c>
      <c r="F390">
        <v>3.8999999999999999E-5</v>
      </c>
    </row>
    <row r="391" spans="1:6" x14ac:dyDescent="0.25">
      <c r="A391" t="s">
        <v>400</v>
      </c>
      <c r="B391">
        <v>1329523200</v>
      </c>
      <c r="C391">
        <v>4.5000000000000003E-5</v>
      </c>
      <c r="D391">
        <v>7.4799999999999997E-4</v>
      </c>
      <c r="E391">
        <v>3.8000000000000002E-5</v>
      </c>
      <c r="F391">
        <v>4.1999999999999998E-5</v>
      </c>
    </row>
    <row r="392" spans="1:6" x14ac:dyDescent="0.25">
      <c r="A392" t="s">
        <v>401</v>
      </c>
      <c r="B392">
        <v>1330128000</v>
      </c>
      <c r="C392">
        <v>3.0000000000000001E-5</v>
      </c>
      <c r="D392">
        <v>7.3700000000000002E-4</v>
      </c>
      <c r="E392">
        <v>3.6999999999999998E-5</v>
      </c>
      <c r="F392">
        <v>3.8999999999999999E-5</v>
      </c>
    </row>
    <row r="393" spans="1:6" x14ac:dyDescent="0.25">
      <c r="A393" t="s">
        <v>402</v>
      </c>
      <c r="B393">
        <v>1330732800</v>
      </c>
      <c r="C393">
        <v>7.8999999999999996E-5</v>
      </c>
      <c r="D393">
        <v>7.27E-4</v>
      </c>
      <c r="E393">
        <v>4.3999999999999999E-5</v>
      </c>
      <c r="F393">
        <v>6.3999999999999997E-5</v>
      </c>
    </row>
    <row r="394" spans="1:6" x14ac:dyDescent="0.25">
      <c r="A394" t="s">
        <v>403</v>
      </c>
      <c r="B394">
        <v>1331334000</v>
      </c>
      <c r="C394">
        <v>1.34E-4</v>
      </c>
      <c r="D394">
        <v>7.18E-4</v>
      </c>
      <c r="E394">
        <v>5.8E-5</v>
      </c>
      <c r="F394">
        <v>1.0399999999999999E-4</v>
      </c>
    </row>
    <row r="395" spans="1:6" x14ac:dyDescent="0.25">
      <c r="A395" t="s">
        <v>404</v>
      </c>
      <c r="B395">
        <v>1331938800</v>
      </c>
      <c r="C395">
        <v>5.9000000000000003E-4</v>
      </c>
      <c r="D395">
        <v>7.1599999999999995E-4</v>
      </c>
      <c r="E395">
        <v>1.45E-4</v>
      </c>
      <c r="F395">
        <v>4.0999999999999999E-4</v>
      </c>
    </row>
    <row r="396" spans="1:6" x14ac:dyDescent="0.25">
      <c r="A396" t="s">
        <v>405</v>
      </c>
      <c r="B396">
        <v>1332543600</v>
      </c>
      <c r="C396">
        <v>1.934E-3</v>
      </c>
      <c r="D396">
        <v>7.3399999999999995E-4</v>
      </c>
      <c r="E396">
        <v>4.3399999999999998E-4</v>
      </c>
      <c r="F396">
        <v>1.3309999999999999E-3</v>
      </c>
    </row>
    <row r="397" spans="1:6" x14ac:dyDescent="0.25">
      <c r="A397" t="s">
        <v>406</v>
      </c>
      <c r="B397">
        <v>1333148400</v>
      </c>
      <c r="C397">
        <v>8.5000000000000006E-5</v>
      </c>
      <c r="D397">
        <v>7.2400000000000003E-4</v>
      </c>
      <c r="E397">
        <v>3.7599999999999998E-4</v>
      </c>
      <c r="F397">
        <v>5.9000000000000003E-4</v>
      </c>
    </row>
    <row r="398" spans="1:6" x14ac:dyDescent="0.25">
      <c r="A398" t="s">
        <v>407</v>
      </c>
      <c r="B398">
        <v>1333753200</v>
      </c>
      <c r="C398">
        <v>3.6519999999999999E-3</v>
      </c>
      <c r="D398">
        <v>7.6900000000000004E-4</v>
      </c>
      <c r="E398">
        <v>8.8099999999999995E-4</v>
      </c>
      <c r="F398">
        <v>1.9970000000000001E-3</v>
      </c>
    </row>
    <row r="399" spans="1:6" x14ac:dyDescent="0.25">
      <c r="A399" t="s">
        <v>408</v>
      </c>
      <c r="B399">
        <v>1334358000</v>
      </c>
      <c r="C399">
        <v>5.0000000000000004E-6</v>
      </c>
      <c r="D399">
        <v>7.5699999999999997E-4</v>
      </c>
      <c r="E399">
        <v>7.3999999999999999E-4</v>
      </c>
      <c r="F399">
        <v>8.4000000000000003E-4</v>
      </c>
    </row>
    <row r="400" spans="1:6" x14ac:dyDescent="0.25">
      <c r="A400" t="s">
        <v>409</v>
      </c>
      <c r="B400">
        <v>1334962800</v>
      </c>
      <c r="C400">
        <v>1.918E-3</v>
      </c>
      <c r="D400">
        <v>7.7499999999999997E-4</v>
      </c>
      <c r="E400">
        <v>9.3999999999999997E-4</v>
      </c>
      <c r="F400">
        <v>1.6739999999999999E-3</v>
      </c>
    </row>
    <row r="401" spans="1:6" x14ac:dyDescent="0.25">
      <c r="A401" t="s">
        <v>410</v>
      </c>
      <c r="B401">
        <v>1335567600</v>
      </c>
      <c r="C401">
        <v>2.3019999999999998E-3</v>
      </c>
      <c r="D401">
        <v>7.9799999999999999E-4</v>
      </c>
      <c r="E401">
        <v>1.1440000000000001E-3</v>
      </c>
      <c r="F401">
        <v>1.802E-3</v>
      </c>
    </row>
    <row r="402" spans="1:6" x14ac:dyDescent="0.25">
      <c r="A402" t="s">
        <v>411</v>
      </c>
      <c r="B402">
        <v>1336172400</v>
      </c>
      <c r="C402">
        <v>8.5000000000000006E-5</v>
      </c>
      <c r="D402">
        <v>7.8700000000000005E-4</v>
      </c>
      <c r="E402">
        <v>9.7300000000000002E-4</v>
      </c>
      <c r="F402">
        <v>7.94E-4</v>
      </c>
    </row>
    <row r="403" spans="1:6" x14ac:dyDescent="0.25">
      <c r="A403" t="s">
        <v>412</v>
      </c>
      <c r="B403">
        <v>1336777200</v>
      </c>
      <c r="C403">
        <v>3.3319999999999999E-3</v>
      </c>
      <c r="D403">
        <v>8.2600000000000002E-4</v>
      </c>
      <c r="E403">
        <v>1.3669999999999999E-3</v>
      </c>
      <c r="F403">
        <v>2.5530000000000001E-3</v>
      </c>
    </row>
    <row r="404" spans="1:6" x14ac:dyDescent="0.25">
      <c r="A404" t="s">
        <v>413</v>
      </c>
      <c r="B404">
        <v>1337382000</v>
      </c>
      <c r="C404">
        <v>7.85E-4</v>
      </c>
      <c r="D404">
        <v>8.2600000000000002E-4</v>
      </c>
      <c r="E404">
        <v>1.2800000000000001E-3</v>
      </c>
      <c r="F404">
        <v>1.6800000000000001E-3</v>
      </c>
    </row>
    <row r="405" spans="1:6" x14ac:dyDescent="0.25">
      <c r="A405" t="s">
        <v>414</v>
      </c>
      <c r="B405">
        <v>1337986800</v>
      </c>
      <c r="C405">
        <v>6.5600000000000001E-4</v>
      </c>
      <c r="D405">
        <v>8.2299999999999995E-4</v>
      </c>
      <c r="E405">
        <v>1.1709999999999999E-3</v>
      </c>
      <c r="F405">
        <v>9.5399999999999999E-4</v>
      </c>
    </row>
    <row r="406" spans="1:6" x14ac:dyDescent="0.25">
      <c r="A406" t="s">
        <v>415</v>
      </c>
      <c r="B406">
        <v>1338591600</v>
      </c>
      <c r="C406">
        <v>1.9000000000000001E-5</v>
      </c>
      <c r="D406">
        <v>8.1099999999999998E-4</v>
      </c>
      <c r="E406">
        <v>9.859999999999999E-4</v>
      </c>
      <c r="F406">
        <v>4.1100000000000002E-4</v>
      </c>
    </row>
    <row r="407" spans="1:6" x14ac:dyDescent="0.25">
      <c r="A407" t="s">
        <v>416</v>
      </c>
      <c r="B407">
        <v>1339196400</v>
      </c>
      <c r="C407">
        <v>7.9999999999999996E-6</v>
      </c>
      <c r="D407">
        <v>7.9799999999999999E-4</v>
      </c>
      <c r="E407">
        <v>8.2899999999999998E-4</v>
      </c>
      <c r="F407">
        <v>1.7699999999999999E-4</v>
      </c>
    </row>
    <row r="408" spans="1:6" x14ac:dyDescent="0.25">
      <c r="A408" t="s">
        <v>417</v>
      </c>
      <c r="B408">
        <v>1339801200</v>
      </c>
      <c r="C408">
        <v>1.9999999999999999E-6</v>
      </c>
      <c r="D408">
        <v>7.8600000000000002E-4</v>
      </c>
      <c r="E408">
        <v>6.96E-4</v>
      </c>
      <c r="F408">
        <v>7.4999999999999993E-5</v>
      </c>
    </row>
    <row r="409" spans="1:6" x14ac:dyDescent="0.25">
      <c r="A409" t="s">
        <v>418</v>
      </c>
      <c r="B409">
        <v>1340406000</v>
      </c>
      <c r="C409">
        <v>8.8999999999999995E-5</v>
      </c>
      <c r="D409">
        <v>7.7499999999999997E-4</v>
      </c>
      <c r="E409">
        <v>5.9900000000000003E-4</v>
      </c>
      <c r="F409">
        <v>9.0000000000000006E-5</v>
      </c>
    </row>
    <row r="410" spans="1:6" x14ac:dyDescent="0.25">
      <c r="A410" t="s">
        <v>419</v>
      </c>
      <c r="B410">
        <v>1341010800</v>
      </c>
      <c r="C410">
        <v>1.03E-4</v>
      </c>
      <c r="D410">
        <v>7.6499999999999995E-4</v>
      </c>
      <c r="E410">
        <v>5.1900000000000004E-4</v>
      </c>
      <c r="F410">
        <v>9.7E-5</v>
      </c>
    </row>
    <row r="411" spans="1:6" x14ac:dyDescent="0.25">
      <c r="A411" t="s">
        <v>420</v>
      </c>
      <c r="B411">
        <v>1341615600</v>
      </c>
      <c r="C411">
        <v>1.46E-4</v>
      </c>
      <c r="D411">
        <v>7.5500000000000003E-4</v>
      </c>
      <c r="E411">
        <v>4.5800000000000002E-4</v>
      </c>
      <c r="F411">
        <v>1.12E-4</v>
      </c>
    </row>
    <row r="412" spans="1:6" x14ac:dyDescent="0.25">
      <c r="A412" t="s">
        <v>423</v>
      </c>
      <c r="B412">
        <v>1342220400</v>
      </c>
      <c r="C412">
        <v>7.2000000000000002E-5</v>
      </c>
      <c r="D412">
        <v>7.45E-4</v>
      </c>
      <c r="E412">
        <v>3.9599999999999998E-4</v>
      </c>
      <c r="F412">
        <v>9.0000000000000006E-5</v>
      </c>
    </row>
    <row r="413" spans="1:6" x14ac:dyDescent="0.25">
      <c r="A413" t="s">
        <v>424</v>
      </c>
      <c r="B413">
        <v>1342305901</v>
      </c>
      <c r="C413">
        <v>5.0000000000000002E-5</v>
      </c>
      <c r="D413">
        <v>7.4299999999999995E-4</v>
      </c>
      <c r="E413">
        <v>3.88E-4</v>
      </c>
      <c r="F413">
        <v>8.6000000000000003E-5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cols>
    <col min="1" max="1" width="16.85546875" customWidth="1"/>
  </cols>
  <sheetData>
    <row r="2" spans="1:6" x14ac:dyDescent="0.25">
      <c r="A2" t="s">
        <v>7</v>
      </c>
      <c r="B2" t="s">
        <v>434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0</v>
      </c>
      <c r="D8">
        <v>0</v>
      </c>
      <c r="E8">
        <v>0</v>
      </c>
      <c r="F8">
        <v>0</v>
      </c>
    </row>
    <row r="9" spans="1:6" x14ac:dyDescent="0.25">
      <c r="A9" t="s">
        <v>18</v>
      </c>
      <c r="B9">
        <v>1098486000</v>
      </c>
      <c r="C9">
        <v>3.9999999999999998E-6</v>
      </c>
      <c r="D9">
        <v>0</v>
      </c>
      <c r="E9">
        <v>9.9999999999999995E-7</v>
      </c>
      <c r="F9">
        <v>1.9999999999999999E-6</v>
      </c>
    </row>
    <row r="10" spans="1:6" x14ac:dyDescent="0.25">
      <c r="A10" t="s">
        <v>19</v>
      </c>
      <c r="B10">
        <v>1099094400</v>
      </c>
      <c r="C10">
        <v>9.9999999999999995E-7</v>
      </c>
      <c r="D10">
        <v>0</v>
      </c>
      <c r="E10">
        <v>9.9999999999999995E-7</v>
      </c>
      <c r="F10">
        <v>9.9999999999999995E-7</v>
      </c>
    </row>
    <row r="11" spans="1:6" x14ac:dyDescent="0.25">
      <c r="A11" t="s">
        <v>20</v>
      </c>
      <c r="B11">
        <v>1099699200</v>
      </c>
      <c r="C11">
        <v>0</v>
      </c>
      <c r="D11">
        <v>0</v>
      </c>
      <c r="E11">
        <v>9.9999999999999995E-7</v>
      </c>
      <c r="F11">
        <v>9.9999999999999995E-7</v>
      </c>
    </row>
    <row r="12" spans="1:6" x14ac:dyDescent="0.25">
      <c r="A12" t="s">
        <v>21</v>
      </c>
      <c r="B12">
        <v>1100304000</v>
      </c>
      <c r="C12">
        <v>0</v>
      </c>
      <c r="D12">
        <v>0</v>
      </c>
      <c r="E12">
        <v>9.9999999999999995E-7</v>
      </c>
      <c r="F12">
        <v>0</v>
      </c>
    </row>
    <row r="13" spans="1:6" x14ac:dyDescent="0.25">
      <c r="A13" t="s">
        <v>22</v>
      </c>
      <c r="B13">
        <v>1100908800</v>
      </c>
      <c r="C13">
        <v>3.0000000000000001E-6</v>
      </c>
      <c r="D13">
        <v>0</v>
      </c>
      <c r="E13">
        <v>9.9999999999999995E-7</v>
      </c>
      <c r="F13">
        <v>1.9999999999999999E-6</v>
      </c>
    </row>
    <row r="14" spans="1:6" x14ac:dyDescent="0.25">
      <c r="A14" t="s">
        <v>23</v>
      </c>
      <c r="B14">
        <v>1101513600</v>
      </c>
      <c r="C14">
        <v>7.9999999999999996E-6</v>
      </c>
      <c r="D14">
        <v>0</v>
      </c>
      <c r="E14">
        <v>1.9999999999999999E-6</v>
      </c>
      <c r="F14">
        <v>5.0000000000000004E-6</v>
      </c>
    </row>
    <row r="15" spans="1:6" x14ac:dyDescent="0.25">
      <c r="A15" t="s">
        <v>24</v>
      </c>
      <c r="B15">
        <v>1102118400</v>
      </c>
      <c r="C15">
        <v>5.0000000000000004E-6</v>
      </c>
      <c r="D15">
        <v>0</v>
      </c>
      <c r="E15">
        <v>3.0000000000000001E-6</v>
      </c>
      <c r="F15">
        <v>6.0000000000000002E-6</v>
      </c>
    </row>
    <row r="16" spans="1:6" x14ac:dyDescent="0.25">
      <c r="A16" t="s">
        <v>25</v>
      </c>
      <c r="B16">
        <v>1102723200</v>
      </c>
      <c r="C16">
        <v>1.0000000000000001E-5</v>
      </c>
      <c r="D16">
        <v>0</v>
      </c>
      <c r="E16">
        <v>3.9999999999999998E-6</v>
      </c>
      <c r="F16">
        <v>7.9999999999999996E-6</v>
      </c>
    </row>
    <row r="17" spans="1:6" x14ac:dyDescent="0.25">
      <c r="A17" t="s">
        <v>26</v>
      </c>
      <c r="B17">
        <v>1103328000</v>
      </c>
      <c r="C17">
        <v>2.0000000000000002E-5</v>
      </c>
      <c r="D17">
        <v>9.9999999999999995E-7</v>
      </c>
      <c r="E17">
        <v>6.0000000000000002E-6</v>
      </c>
      <c r="F17">
        <v>1.2999999999999999E-5</v>
      </c>
    </row>
    <row r="18" spans="1:6" x14ac:dyDescent="0.25">
      <c r="A18" t="s">
        <v>27</v>
      </c>
      <c r="B18">
        <v>1103932800</v>
      </c>
      <c r="C18">
        <v>5.0000000000000004E-6</v>
      </c>
      <c r="D18">
        <v>9.9999999999999995E-7</v>
      </c>
      <c r="E18">
        <v>6.0000000000000002E-6</v>
      </c>
      <c r="F18">
        <v>9.0000000000000002E-6</v>
      </c>
    </row>
    <row r="19" spans="1:6" x14ac:dyDescent="0.25">
      <c r="A19" t="s">
        <v>28</v>
      </c>
      <c r="B19">
        <v>1104537600</v>
      </c>
      <c r="C19">
        <v>3.0000000000000001E-6</v>
      </c>
      <c r="D19">
        <v>9.9999999999999995E-7</v>
      </c>
      <c r="E19">
        <v>6.0000000000000002E-6</v>
      </c>
      <c r="F19">
        <v>6.0000000000000002E-6</v>
      </c>
    </row>
    <row r="20" spans="1:6" x14ac:dyDescent="0.25">
      <c r="A20" t="s">
        <v>29</v>
      </c>
      <c r="B20">
        <v>1105142400</v>
      </c>
      <c r="C20">
        <v>1.1E-5</v>
      </c>
      <c r="D20">
        <v>9.9999999999999995E-7</v>
      </c>
      <c r="E20">
        <v>6.0000000000000002E-6</v>
      </c>
      <c r="F20">
        <v>6.9999999999999999E-6</v>
      </c>
    </row>
    <row r="21" spans="1:6" x14ac:dyDescent="0.25">
      <c r="A21" t="s">
        <v>30</v>
      </c>
      <c r="B21">
        <v>1105747200</v>
      </c>
      <c r="C21">
        <v>6.0000000000000002E-6</v>
      </c>
      <c r="D21">
        <v>9.9999999999999995E-7</v>
      </c>
      <c r="E21">
        <v>6.0000000000000002E-6</v>
      </c>
      <c r="F21">
        <v>6.0000000000000002E-6</v>
      </c>
    </row>
    <row r="22" spans="1:6" x14ac:dyDescent="0.25">
      <c r="A22" t="s">
        <v>31</v>
      </c>
      <c r="B22">
        <v>1106352000</v>
      </c>
      <c r="C22">
        <v>5.0000000000000004E-6</v>
      </c>
      <c r="D22">
        <v>9.9999999999999995E-7</v>
      </c>
      <c r="E22">
        <v>6.0000000000000002E-6</v>
      </c>
      <c r="F22">
        <v>5.0000000000000004E-6</v>
      </c>
    </row>
    <row r="23" spans="1:6" x14ac:dyDescent="0.25">
      <c r="A23" t="s">
        <v>32</v>
      </c>
      <c r="B23">
        <v>1106956800</v>
      </c>
      <c r="C23">
        <v>5.0000000000000004E-6</v>
      </c>
      <c r="D23">
        <v>9.9999999999999995E-7</v>
      </c>
      <c r="E23">
        <v>6.0000000000000002E-6</v>
      </c>
      <c r="F23">
        <v>5.0000000000000004E-6</v>
      </c>
    </row>
    <row r="24" spans="1:6" x14ac:dyDescent="0.25">
      <c r="A24" t="s">
        <v>33</v>
      </c>
      <c r="B24">
        <v>1107561600</v>
      </c>
      <c r="C24">
        <v>1.9999999999999999E-6</v>
      </c>
      <c r="D24">
        <v>9.9999999999999995E-7</v>
      </c>
      <c r="E24">
        <v>5.0000000000000004E-6</v>
      </c>
      <c r="F24">
        <v>3.0000000000000001E-6</v>
      </c>
    </row>
    <row r="25" spans="1:6" x14ac:dyDescent="0.25">
      <c r="A25" t="s">
        <v>34</v>
      </c>
      <c r="B25">
        <v>1108166400</v>
      </c>
      <c r="C25">
        <v>8.3799999999999999E-4</v>
      </c>
      <c r="D25">
        <v>1.4E-5</v>
      </c>
      <c r="E25">
        <v>1.2899999999999999E-4</v>
      </c>
      <c r="F25">
        <v>3.3399999999999999E-4</v>
      </c>
    </row>
    <row r="26" spans="1:6" x14ac:dyDescent="0.25">
      <c r="A26" t="s">
        <v>35</v>
      </c>
      <c r="B26">
        <v>1108771200</v>
      </c>
      <c r="C26">
        <v>9.9999999999999995E-7</v>
      </c>
      <c r="D26">
        <v>1.4E-5</v>
      </c>
      <c r="E26">
        <v>1.0900000000000001E-4</v>
      </c>
      <c r="F26">
        <v>1.4100000000000001E-4</v>
      </c>
    </row>
    <row r="27" spans="1:6" x14ac:dyDescent="0.25">
      <c r="A27" t="s">
        <v>36</v>
      </c>
      <c r="B27">
        <v>1109376000</v>
      </c>
      <c r="C27">
        <v>6.7999999999999999E-5</v>
      </c>
      <c r="D27">
        <v>1.5E-5</v>
      </c>
      <c r="E27">
        <v>1.02E-4</v>
      </c>
      <c r="F27">
        <v>1E-4</v>
      </c>
    </row>
    <row r="28" spans="1:6" x14ac:dyDescent="0.25">
      <c r="A28" t="s">
        <v>37</v>
      </c>
      <c r="B28">
        <v>1109980800</v>
      </c>
      <c r="C28">
        <v>5.0000000000000004E-6</v>
      </c>
      <c r="D28">
        <v>1.4E-5</v>
      </c>
      <c r="E28">
        <v>8.7000000000000001E-5</v>
      </c>
      <c r="F28">
        <v>4.5000000000000003E-5</v>
      </c>
    </row>
    <row r="29" spans="1:6" x14ac:dyDescent="0.25">
      <c r="A29" t="s">
        <v>38</v>
      </c>
      <c r="B29">
        <v>1110582000</v>
      </c>
      <c r="C29">
        <v>3.9999999999999998E-6</v>
      </c>
      <c r="D29">
        <v>1.4E-5</v>
      </c>
      <c r="E29">
        <v>7.2999999999999999E-5</v>
      </c>
      <c r="F29">
        <v>2.0999999999999999E-5</v>
      </c>
    </row>
    <row r="30" spans="1:6" x14ac:dyDescent="0.25">
      <c r="A30" t="s">
        <v>39</v>
      </c>
      <c r="B30">
        <v>1111186800</v>
      </c>
      <c r="C30">
        <v>9.9999999999999995E-7</v>
      </c>
      <c r="D30">
        <v>1.4E-5</v>
      </c>
      <c r="E30">
        <v>6.2000000000000003E-5</v>
      </c>
      <c r="F30">
        <v>9.0000000000000002E-6</v>
      </c>
    </row>
    <row r="31" spans="1:6" x14ac:dyDescent="0.25">
      <c r="A31" t="s">
        <v>40</v>
      </c>
      <c r="B31">
        <v>1111791600</v>
      </c>
      <c r="C31">
        <v>5.0000000000000004E-6</v>
      </c>
      <c r="D31">
        <v>1.4E-5</v>
      </c>
      <c r="E31">
        <v>5.3000000000000001E-5</v>
      </c>
      <c r="F31">
        <v>6.9999999999999999E-6</v>
      </c>
    </row>
    <row r="32" spans="1:6" x14ac:dyDescent="0.25">
      <c r="A32" t="s">
        <v>41</v>
      </c>
      <c r="B32">
        <v>1112396400</v>
      </c>
      <c r="C32">
        <v>3.9999999999999998E-6</v>
      </c>
      <c r="D32">
        <v>1.4E-5</v>
      </c>
      <c r="E32">
        <v>4.5000000000000003E-5</v>
      </c>
      <c r="F32">
        <v>5.0000000000000004E-6</v>
      </c>
    </row>
    <row r="33" spans="1:6" x14ac:dyDescent="0.25">
      <c r="A33" t="s">
        <v>42</v>
      </c>
      <c r="B33">
        <v>1113001200</v>
      </c>
      <c r="C33">
        <v>3.0000000000000001E-6</v>
      </c>
      <c r="D33">
        <v>1.4E-5</v>
      </c>
      <c r="E33">
        <v>3.8000000000000002E-5</v>
      </c>
      <c r="F33">
        <v>3.9999999999999998E-6</v>
      </c>
    </row>
    <row r="34" spans="1:6" x14ac:dyDescent="0.25">
      <c r="A34" t="s">
        <v>43</v>
      </c>
      <c r="B34">
        <v>1113606000</v>
      </c>
      <c r="C34">
        <v>5.0000000000000004E-6</v>
      </c>
      <c r="D34">
        <v>1.4E-5</v>
      </c>
      <c r="E34">
        <v>3.3000000000000003E-5</v>
      </c>
      <c r="F34">
        <v>5.0000000000000004E-6</v>
      </c>
    </row>
    <row r="35" spans="1:6" x14ac:dyDescent="0.25">
      <c r="A35" t="s">
        <v>44</v>
      </c>
      <c r="B35">
        <v>1114210800</v>
      </c>
      <c r="C35">
        <v>6.9999999999999999E-6</v>
      </c>
      <c r="D35">
        <v>1.2999999999999999E-5</v>
      </c>
      <c r="E35">
        <v>2.9E-5</v>
      </c>
      <c r="F35">
        <v>6.0000000000000002E-6</v>
      </c>
    </row>
    <row r="36" spans="1:6" x14ac:dyDescent="0.25">
      <c r="A36" t="s">
        <v>45</v>
      </c>
      <c r="B36">
        <v>1114815600</v>
      </c>
      <c r="C36">
        <v>3.0000000000000001E-6</v>
      </c>
      <c r="D36">
        <v>1.2999999999999999E-5</v>
      </c>
      <c r="E36">
        <v>2.5000000000000001E-5</v>
      </c>
      <c r="F36">
        <v>5.0000000000000004E-6</v>
      </c>
    </row>
    <row r="37" spans="1:6" x14ac:dyDescent="0.25">
      <c r="A37" t="s">
        <v>46</v>
      </c>
      <c r="B37">
        <v>1115420400</v>
      </c>
      <c r="C37">
        <v>6.9999999999999999E-6</v>
      </c>
      <c r="D37">
        <v>1.2999999999999999E-5</v>
      </c>
      <c r="E37">
        <v>2.1999999999999999E-5</v>
      </c>
      <c r="F37">
        <v>5.0000000000000004E-6</v>
      </c>
    </row>
    <row r="38" spans="1:6" x14ac:dyDescent="0.25">
      <c r="A38" t="s">
        <v>47</v>
      </c>
      <c r="B38">
        <v>1116025200</v>
      </c>
      <c r="C38">
        <v>5.0000000000000004E-6</v>
      </c>
      <c r="D38">
        <v>1.2999999999999999E-5</v>
      </c>
      <c r="E38">
        <v>1.9000000000000001E-5</v>
      </c>
      <c r="F38">
        <v>5.0000000000000004E-6</v>
      </c>
    </row>
    <row r="39" spans="1:6" x14ac:dyDescent="0.25">
      <c r="A39" t="s">
        <v>48</v>
      </c>
      <c r="B39">
        <v>1116630000</v>
      </c>
      <c r="C39">
        <v>1.9999999999999999E-6</v>
      </c>
      <c r="D39">
        <v>1.2999999999999999E-5</v>
      </c>
      <c r="E39">
        <v>1.5999999999999999E-5</v>
      </c>
      <c r="F39">
        <v>3.0000000000000001E-6</v>
      </c>
    </row>
    <row r="40" spans="1:6" x14ac:dyDescent="0.25">
      <c r="A40" t="s">
        <v>49</v>
      </c>
      <c r="B40">
        <v>1117234800</v>
      </c>
      <c r="C40">
        <v>3.0000000000000001E-6</v>
      </c>
      <c r="D40">
        <v>1.2999999999999999E-5</v>
      </c>
      <c r="E40">
        <v>1.4E-5</v>
      </c>
      <c r="F40">
        <v>3.0000000000000001E-6</v>
      </c>
    </row>
    <row r="41" spans="1:6" x14ac:dyDescent="0.25">
      <c r="A41" t="s">
        <v>50</v>
      </c>
      <c r="B41">
        <v>1117839600</v>
      </c>
      <c r="C41">
        <v>9.9999999999999995E-7</v>
      </c>
      <c r="D41">
        <v>1.2999999999999999E-5</v>
      </c>
      <c r="E41">
        <v>1.2E-5</v>
      </c>
      <c r="F41">
        <v>1.9999999999999999E-6</v>
      </c>
    </row>
    <row r="42" spans="1:6" x14ac:dyDescent="0.25">
      <c r="A42" t="s">
        <v>51</v>
      </c>
      <c r="B42">
        <v>1118444400</v>
      </c>
      <c r="C42">
        <v>3.9999999999999998E-6</v>
      </c>
      <c r="D42">
        <v>1.2E-5</v>
      </c>
      <c r="E42">
        <v>1.1E-5</v>
      </c>
      <c r="F42">
        <v>3.0000000000000001E-6</v>
      </c>
    </row>
    <row r="43" spans="1:6" x14ac:dyDescent="0.25">
      <c r="A43" t="s">
        <v>52</v>
      </c>
      <c r="B43">
        <v>1119049200</v>
      </c>
      <c r="C43">
        <v>9.9999999999999995E-7</v>
      </c>
      <c r="D43">
        <v>1.2E-5</v>
      </c>
      <c r="E43">
        <v>9.0000000000000002E-6</v>
      </c>
      <c r="F43">
        <v>1.9999999999999999E-6</v>
      </c>
    </row>
    <row r="44" spans="1:6" x14ac:dyDescent="0.25">
      <c r="A44" t="s">
        <v>53</v>
      </c>
      <c r="B44">
        <v>1119654000</v>
      </c>
      <c r="C44">
        <v>9.9999999999999995E-7</v>
      </c>
      <c r="D44">
        <v>1.2E-5</v>
      </c>
      <c r="E44">
        <v>7.9999999999999996E-6</v>
      </c>
      <c r="F44">
        <v>9.9999999999999995E-7</v>
      </c>
    </row>
    <row r="45" spans="1:6" x14ac:dyDescent="0.25">
      <c r="A45" t="s">
        <v>54</v>
      </c>
      <c r="B45">
        <v>1120258800</v>
      </c>
      <c r="C45">
        <v>1.9999999999999999E-6</v>
      </c>
      <c r="D45">
        <v>1.2E-5</v>
      </c>
      <c r="E45">
        <v>6.9999999999999999E-6</v>
      </c>
      <c r="F45">
        <v>1.9999999999999999E-6</v>
      </c>
    </row>
    <row r="46" spans="1:6" x14ac:dyDescent="0.25">
      <c r="A46" t="s">
        <v>55</v>
      </c>
      <c r="B46">
        <v>1120863600</v>
      </c>
      <c r="C46">
        <v>9.9999999999999995E-7</v>
      </c>
      <c r="D46">
        <v>1.2E-5</v>
      </c>
      <c r="E46">
        <v>6.0000000000000002E-6</v>
      </c>
      <c r="F46">
        <v>9.9999999999999995E-7</v>
      </c>
    </row>
    <row r="47" spans="1:6" x14ac:dyDescent="0.25">
      <c r="A47" t="s">
        <v>56</v>
      </c>
      <c r="B47">
        <v>1121468400</v>
      </c>
      <c r="C47">
        <v>0</v>
      </c>
      <c r="D47">
        <v>1.2E-5</v>
      </c>
      <c r="E47">
        <v>5.0000000000000004E-6</v>
      </c>
      <c r="F47">
        <v>9.9999999999999995E-7</v>
      </c>
    </row>
    <row r="48" spans="1:6" x14ac:dyDescent="0.25">
      <c r="A48" t="s">
        <v>57</v>
      </c>
      <c r="B48">
        <v>1122073200</v>
      </c>
      <c r="C48">
        <v>9.9999999999999995E-7</v>
      </c>
      <c r="D48">
        <v>1.1E-5</v>
      </c>
      <c r="E48">
        <v>3.9999999999999998E-6</v>
      </c>
      <c r="F48">
        <v>9.9999999999999995E-7</v>
      </c>
    </row>
    <row r="49" spans="1:6" x14ac:dyDescent="0.25">
      <c r="A49" t="s">
        <v>58</v>
      </c>
      <c r="B49">
        <v>1122678000</v>
      </c>
      <c r="C49">
        <v>0</v>
      </c>
      <c r="D49">
        <v>1.1E-5</v>
      </c>
      <c r="E49">
        <v>3.9999999999999998E-6</v>
      </c>
      <c r="F49">
        <v>0</v>
      </c>
    </row>
    <row r="50" spans="1:6" x14ac:dyDescent="0.25">
      <c r="A50" t="s">
        <v>59</v>
      </c>
      <c r="B50">
        <v>1123282800</v>
      </c>
      <c r="C50">
        <v>0</v>
      </c>
      <c r="D50">
        <v>1.1E-5</v>
      </c>
      <c r="E50">
        <v>3.0000000000000001E-6</v>
      </c>
      <c r="F50">
        <v>0</v>
      </c>
    </row>
    <row r="51" spans="1:6" x14ac:dyDescent="0.25">
      <c r="A51" t="s">
        <v>60</v>
      </c>
      <c r="B51">
        <v>1123887600</v>
      </c>
      <c r="C51">
        <v>0</v>
      </c>
      <c r="D51">
        <v>1.1E-5</v>
      </c>
      <c r="E51">
        <v>3.0000000000000001E-6</v>
      </c>
      <c r="F51">
        <v>0</v>
      </c>
    </row>
    <row r="52" spans="1:6" x14ac:dyDescent="0.25">
      <c r="A52" t="s">
        <v>61</v>
      </c>
      <c r="B52">
        <v>1124492400</v>
      </c>
      <c r="C52">
        <v>0</v>
      </c>
      <c r="D52">
        <v>1.1E-5</v>
      </c>
      <c r="E52">
        <v>1.9999999999999999E-6</v>
      </c>
      <c r="F52">
        <v>0</v>
      </c>
    </row>
    <row r="53" spans="1:6" x14ac:dyDescent="0.25">
      <c r="A53" t="s">
        <v>62</v>
      </c>
      <c r="B53">
        <v>1125097200</v>
      </c>
      <c r="C53">
        <v>0</v>
      </c>
      <c r="D53">
        <v>1.1E-5</v>
      </c>
      <c r="E53">
        <v>1.9999999999999999E-6</v>
      </c>
      <c r="F53">
        <v>0</v>
      </c>
    </row>
    <row r="54" spans="1:6" x14ac:dyDescent="0.25">
      <c r="A54" t="s">
        <v>63</v>
      </c>
      <c r="B54">
        <v>1125702000</v>
      </c>
      <c r="C54">
        <v>0</v>
      </c>
      <c r="D54">
        <v>1.0000000000000001E-5</v>
      </c>
      <c r="E54">
        <v>1.9999999999999999E-6</v>
      </c>
      <c r="F54">
        <v>0</v>
      </c>
    </row>
    <row r="55" spans="1:6" x14ac:dyDescent="0.25">
      <c r="A55" t="s">
        <v>64</v>
      </c>
      <c r="B55">
        <v>1126306800</v>
      </c>
      <c r="C55">
        <v>0</v>
      </c>
      <c r="D55">
        <v>1.0000000000000001E-5</v>
      </c>
      <c r="E55">
        <v>9.9999999999999995E-7</v>
      </c>
      <c r="F55">
        <v>0</v>
      </c>
    </row>
    <row r="56" spans="1:6" x14ac:dyDescent="0.25">
      <c r="A56" t="s">
        <v>65</v>
      </c>
      <c r="B56">
        <v>1126911600</v>
      </c>
      <c r="C56">
        <v>0</v>
      </c>
      <c r="D56">
        <v>1.0000000000000001E-5</v>
      </c>
      <c r="E56">
        <v>9.9999999999999995E-7</v>
      </c>
      <c r="F56">
        <v>0</v>
      </c>
    </row>
    <row r="57" spans="1:6" x14ac:dyDescent="0.25">
      <c r="A57" t="s">
        <v>66</v>
      </c>
      <c r="B57">
        <v>1127516400</v>
      </c>
      <c r="C57">
        <v>0</v>
      </c>
      <c r="D57">
        <v>1.0000000000000001E-5</v>
      </c>
      <c r="E57">
        <v>9.9999999999999995E-7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1.0000000000000001E-5</v>
      </c>
      <c r="E58">
        <v>9.9999999999999995E-7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1.0000000000000001E-5</v>
      </c>
      <c r="E59">
        <v>9.9999999999999995E-7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9.0000000000000002E-6</v>
      </c>
      <c r="E60">
        <v>9.9999999999999995E-7</v>
      </c>
      <c r="F60">
        <v>0</v>
      </c>
    </row>
    <row r="61" spans="1:6" x14ac:dyDescent="0.25">
      <c r="A61" t="s">
        <v>70</v>
      </c>
      <c r="B61">
        <v>1129935600</v>
      </c>
      <c r="C61">
        <v>0</v>
      </c>
      <c r="D61">
        <v>9.0000000000000002E-6</v>
      </c>
      <c r="E61">
        <v>0</v>
      </c>
      <c r="F61">
        <v>0</v>
      </c>
    </row>
    <row r="62" spans="1:6" x14ac:dyDescent="0.25">
      <c r="A62" t="s">
        <v>71</v>
      </c>
      <c r="B62">
        <v>1130540400</v>
      </c>
      <c r="C62">
        <v>9.9999999999999995E-7</v>
      </c>
      <c r="D62">
        <v>9.0000000000000002E-6</v>
      </c>
      <c r="E62">
        <v>9.9999999999999995E-7</v>
      </c>
      <c r="F62">
        <v>9.9999999999999995E-7</v>
      </c>
    </row>
    <row r="63" spans="1:6" x14ac:dyDescent="0.25">
      <c r="A63" t="s">
        <v>72</v>
      </c>
      <c r="B63">
        <v>1131148800</v>
      </c>
      <c r="C63">
        <v>9.9999999999999995E-7</v>
      </c>
      <c r="D63">
        <v>9.0000000000000002E-6</v>
      </c>
      <c r="E63">
        <v>9.9999999999999995E-7</v>
      </c>
      <c r="F63">
        <v>9.9999999999999995E-7</v>
      </c>
    </row>
    <row r="64" spans="1:6" x14ac:dyDescent="0.25">
      <c r="A64" t="s">
        <v>73</v>
      </c>
      <c r="B64">
        <v>1131753600</v>
      </c>
      <c r="C64">
        <v>0</v>
      </c>
      <c r="D64">
        <v>9.0000000000000002E-6</v>
      </c>
      <c r="E64">
        <v>9.9999999999999995E-7</v>
      </c>
      <c r="F64">
        <v>0</v>
      </c>
    </row>
    <row r="65" spans="1:6" x14ac:dyDescent="0.25">
      <c r="A65" t="s">
        <v>74</v>
      </c>
      <c r="B65">
        <v>1132358400</v>
      </c>
      <c r="C65">
        <v>7.9999999999999996E-6</v>
      </c>
      <c r="D65">
        <v>9.0000000000000002E-6</v>
      </c>
      <c r="E65">
        <v>1.9999999999999999E-6</v>
      </c>
      <c r="F65">
        <v>6.9999999999999999E-6</v>
      </c>
    </row>
    <row r="66" spans="1:6" x14ac:dyDescent="0.25">
      <c r="A66" t="s">
        <v>75</v>
      </c>
      <c r="B66">
        <v>1132963200</v>
      </c>
      <c r="C66">
        <v>5.1E-5</v>
      </c>
      <c r="D66">
        <v>1.0000000000000001E-5</v>
      </c>
      <c r="E66">
        <v>9.0000000000000002E-6</v>
      </c>
      <c r="F66">
        <v>2.5999999999999998E-5</v>
      </c>
    </row>
    <row r="67" spans="1:6" x14ac:dyDescent="0.25">
      <c r="A67" t="s">
        <v>76</v>
      </c>
      <c r="B67">
        <v>1133568000</v>
      </c>
      <c r="C67">
        <v>9.9999999999999995E-7</v>
      </c>
      <c r="D67">
        <v>9.0000000000000002E-6</v>
      </c>
      <c r="E67">
        <v>7.9999999999999996E-6</v>
      </c>
      <c r="F67">
        <v>1.2E-5</v>
      </c>
    </row>
    <row r="68" spans="1:6" x14ac:dyDescent="0.25">
      <c r="A68" t="s">
        <v>77</v>
      </c>
      <c r="B68">
        <v>1134172800</v>
      </c>
      <c r="C68">
        <v>0</v>
      </c>
      <c r="D68">
        <v>9.0000000000000002E-6</v>
      </c>
      <c r="E68">
        <v>6.9999999999999999E-6</v>
      </c>
      <c r="F68">
        <v>5.0000000000000004E-6</v>
      </c>
    </row>
    <row r="69" spans="1:6" x14ac:dyDescent="0.25">
      <c r="A69" t="s">
        <v>78</v>
      </c>
      <c r="B69">
        <v>1134777600</v>
      </c>
      <c r="C69">
        <v>3.3599999999999998E-4</v>
      </c>
      <c r="D69">
        <v>1.4E-5</v>
      </c>
      <c r="E69">
        <v>6.0000000000000002E-5</v>
      </c>
      <c r="F69">
        <v>2.1000000000000001E-4</v>
      </c>
    </row>
    <row r="70" spans="1:6" x14ac:dyDescent="0.25">
      <c r="A70" t="s">
        <v>79</v>
      </c>
      <c r="B70">
        <v>1135382400</v>
      </c>
      <c r="C70">
        <v>8.2999999999999998E-5</v>
      </c>
      <c r="D70">
        <v>1.5E-5</v>
      </c>
      <c r="E70">
        <v>6.3999999999999997E-5</v>
      </c>
      <c r="F70">
        <v>1.3300000000000001E-4</v>
      </c>
    </row>
    <row r="71" spans="1:6" x14ac:dyDescent="0.25">
      <c r="A71" t="s">
        <v>80</v>
      </c>
      <c r="B71">
        <v>1135987200</v>
      </c>
      <c r="C71">
        <v>1.6200000000000001E-4</v>
      </c>
      <c r="D71">
        <v>1.8E-5</v>
      </c>
      <c r="E71">
        <v>7.8999999999999996E-5</v>
      </c>
      <c r="F71">
        <v>1.3999999999999999E-4</v>
      </c>
    </row>
    <row r="72" spans="1:6" x14ac:dyDescent="0.25">
      <c r="A72" t="s">
        <v>81</v>
      </c>
      <c r="B72">
        <v>1136592000</v>
      </c>
      <c r="C72">
        <v>1.9999999999999999E-6</v>
      </c>
      <c r="D72">
        <v>1.7E-5</v>
      </c>
      <c r="E72">
        <v>6.7000000000000002E-5</v>
      </c>
      <c r="F72">
        <v>6.0000000000000002E-5</v>
      </c>
    </row>
    <row r="73" spans="1:6" x14ac:dyDescent="0.25">
      <c r="A73" t="s">
        <v>82</v>
      </c>
      <c r="B73">
        <v>1137196800</v>
      </c>
      <c r="C73">
        <v>1.9999999999999999E-6</v>
      </c>
      <c r="D73">
        <v>1.7E-5</v>
      </c>
      <c r="E73">
        <v>5.5999999999999999E-5</v>
      </c>
      <c r="F73">
        <v>2.5999999999999998E-5</v>
      </c>
    </row>
    <row r="74" spans="1:6" x14ac:dyDescent="0.25">
      <c r="A74" t="s">
        <v>83</v>
      </c>
      <c r="B74">
        <v>1137801600</v>
      </c>
      <c r="C74">
        <v>0</v>
      </c>
      <c r="D74">
        <v>1.7E-5</v>
      </c>
      <c r="E74">
        <v>4.6999999999999997E-5</v>
      </c>
      <c r="F74">
        <v>1.1E-5</v>
      </c>
    </row>
    <row r="75" spans="1:6" x14ac:dyDescent="0.25">
      <c r="A75" t="s">
        <v>84</v>
      </c>
      <c r="B75">
        <v>1138406400</v>
      </c>
      <c r="C75">
        <v>1.9999999999999999E-6</v>
      </c>
      <c r="D75">
        <v>1.7E-5</v>
      </c>
      <c r="E75">
        <v>4.0000000000000003E-5</v>
      </c>
      <c r="F75">
        <v>6.0000000000000002E-6</v>
      </c>
    </row>
    <row r="76" spans="1:6" x14ac:dyDescent="0.25">
      <c r="A76" t="s">
        <v>85</v>
      </c>
      <c r="B76">
        <v>1139011200</v>
      </c>
      <c r="C76">
        <v>1.8E-5</v>
      </c>
      <c r="D76">
        <v>1.7E-5</v>
      </c>
      <c r="E76">
        <v>3.6000000000000001E-5</v>
      </c>
      <c r="F76">
        <v>1.0000000000000001E-5</v>
      </c>
    </row>
    <row r="77" spans="1:6" x14ac:dyDescent="0.25">
      <c r="A77" t="s">
        <v>86</v>
      </c>
      <c r="B77">
        <v>1139616000</v>
      </c>
      <c r="C77">
        <v>1.0000000000000001E-5</v>
      </c>
      <c r="D77">
        <v>1.7E-5</v>
      </c>
      <c r="E77">
        <v>3.1999999999999999E-5</v>
      </c>
      <c r="F77">
        <v>9.0000000000000002E-6</v>
      </c>
    </row>
    <row r="78" spans="1:6" x14ac:dyDescent="0.25">
      <c r="A78" t="s">
        <v>87</v>
      </c>
      <c r="B78">
        <v>1140220800</v>
      </c>
      <c r="C78">
        <v>3.3000000000000003E-5</v>
      </c>
      <c r="D78">
        <v>1.7E-5</v>
      </c>
      <c r="E78">
        <v>3.1999999999999999E-5</v>
      </c>
      <c r="F78">
        <v>1.8E-5</v>
      </c>
    </row>
    <row r="79" spans="1:6" x14ac:dyDescent="0.25">
      <c r="A79" t="s">
        <v>88</v>
      </c>
      <c r="B79">
        <v>1140825600</v>
      </c>
      <c r="C79">
        <v>2.0000000000000002E-5</v>
      </c>
      <c r="D79">
        <v>1.7E-5</v>
      </c>
      <c r="E79">
        <v>3.0000000000000001E-5</v>
      </c>
      <c r="F79">
        <v>1.7E-5</v>
      </c>
    </row>
    <row r="80" spans="1:6" x14ac:dyDescent="0.25">
      <c r="A80" t="s">
        <v>89</v>
      </c>
      <c r="B80">
        <v>1141430400</v>
      </c>
      <c r="C80">
        <v>0</v>
      </c>
      <c r="D80">
        <v>1.7E-5</v>
      </c>
      <c r="E80">
        <v>2.5000000000000001E-5</v>
      </c>
      <c r="F80">
        <v>6.9999999999999999E-6</v>
      </c>
    </row>
    <row r="81" spans="1:6" x14ac:dyDescent="0.25">
      <c r="A81" t="s">
        <v>90</v>
      </c>
      <c r="B81">
        <v>1142031600</v>
      </c>
      <c r="C81">
        <v>5.0000000000000004E-6</v>
      </c>
      <c r="D81">
        <v>1.5999999999999999E-5</v>
      </c>
      <c r="E81">
        <v>2.1999999999999999E-5</v>
      </c>
      <c r="F81">
        <v>6.9999999999999999E-6</v>
      </c>
    </row>
    <row r="82" spans="1:6" x14ac:dyDescent="0.25">
      <c r="A82" t="s">
        <v>91</v>
      </c>
      <c r="B82">
        <v>1142636400</v>
      </c>
      <c r="C82">
        <v>9.6000000000000002E-5</v>
      </c>
      <c r="D82">
        <v>1.8E-5</v>
      </c>
      <c r="E82">
        <v>3.4999999999999997E-5</v>
      </c>
      <c r="F82">
        <v>6.9999999999999994E-5</v>
      </c>
    </row>
    <row r="83" spans="1:6" x14ac:dyDescent="0.25">
      <c r="A83" t="s">
        <v>92</v>
      </c>
      <c r="B83">
        <v>1143241200</v>
      </c>
      <c r="C83">
        <v>1.13E-4</v>
      </c>
      <c r="D83">
        <v>1.9000000000000001E-5</v>
      </c>
      <c r="E83">
        <v>4.6999999999999997E-5</v>
      </c>
      <c r="F83">
        <v>9.1000000000000003E-5</v>
      </c>
    </row>
    <row r="84" spans="1:6" x14ac:dyDescent="0.25">
      <c r="A84" t="s">
        <v>93</v>
      </c>
      <c r="B84">
        <v>1143846000</v>
      </c>
      <c r="C84">
        <v>5.9699999999999998E-4</v>
      </c>
      <c r="D84">
        <v>2.8E-5</v>
      </c>
      <c r="E84">
        <v>1.37E-4</v>
      </c>
      <c r="F84">
        <v>4.1899999999999999E-4</v>
      </c>
    </row>
    <row r="85" spans="1:6" x14ac:dyDescent="0.25">
      <c r="A85" t="s">
        <v>94</v>
      </c>
      <c r="B85">
        <v>1144450800</v>
      </c>
      <c r="C85">
        <v>6.5300000000000004E-4</v>
      </c>
      <c r="D85">
        <v>3.8000000000000002E-5</v>
      </c>
      <c r="E85">
        <v>2.2100000000000001E-4</v>
      </c>
      <c r="F85">
        <v>5.7899999999999998E-4</v>
      </c>
    </row>
    <row r="86" spans="1:6" x14ac:dyDescent="0.25">
      <c r="A86" t="s">
        <v>95</v>
      </c>
      <c r="B86">
        <v>1145055600</v>
      </c>
      <c r="C86">
        <v>8.2999999999999998E-5</v>
      </c>
      <c r="D86">
        <v>3.8000000000000002E-5</v>
      </c>
      <c r="E86">
        <v>1.9799999999999999E-4</v>
      </c>
      <c r="F86">
        <v>2.7700000000000001E-4</v>
      </c>
    </row>
    <row r="87" spans="1:6" x14ac:dyDescent="0.25">
      <c r="A87" t="s">
        <v>96</v>
      </c>
      <c r="B87">
        <v>1145660400</v>
      </c>
      <c r="C87">
        <v>6.5499999999999998E-4</v>
      </c>
      <c r="D87">
        <v>4.8000000000000001E-5</v>
      </c>
      <c r="E87">
        <v>2.7300000000000002E-4</v>
      </c>
      <c r="F87">
        <v>5.4100000000000003E-4</v>
      </c>
    </row>
    <row r="88" spans="1:6" x14ac:dyDescent="0.25">
      <c r="A88" t="s">
        <v>97</v>
      </c>
      <c r="B88">
        <v>1146265200</v>
      </c>
      <c r="C88">
        <v>6.5799999999999995E-4</v>
      </c>
      <c r="D88">
        <v>5.7000000000000003E-5</v>
      </c>
      <c r="E88">
        <v>3.3300000000000002E-4</v>
      </c>
      <c r="F88">
        <v>5.8200000000000005E-4</v>
      </c>
    </row>
    <row r="89" spans="1:6" x14ac:dyDescent="0.25">
      <c r="A89" t="s">
        <v>98</v>
      </c>
      <c r="B89">
        <v>1146870000</v>
      </c>
      <c r="C89">
        <v>5.6300000000000002E-4</v>
      </c>
      <c r="D89">
        <v>6.4999999999999994E-5</v>
      </c>
      <c r="E89">
        <v>3.7100000000000002E-4</v>
      </c>
      <c r="F89">
        <v>5.8500000000000002E-4</v>
      </c>
    </row>
    <row r="90" spans="1:6" x14ac:dyDescent="0.25">
      <c r="A90" t="s">
        <v>99</v>
      </c>
      <c r="B90">
        <v>1147474800</v>
      </c>
      <c r="C90">
        <v>9.4600000000000001E-4</v>
      </c>
      <c r="D90">
        <v>7.7999999999999999E-5</v>
      </c>
      <c r="E90">
        <v>4.6299999999999998E-4</v>
      </c>
      <c r="F90">
        <v>8.0400000000000003E-4</v>
      </c>
    </row>
    <row r="91" spans="1:6" x14ac:dyDescent="0.25">
      <c r="A91" t="s">
        <v>100</v>
      </c>
      <c r="B91">
        <v>1148079600</v>
      </c>
      <c r="C91">
        <v>2.7929999999999999E-3</v>
      </c>
      <c r="D91">
        <v>1.2E-4</v>
      </c>
      <c r="E91">
        <v>8.43E-4</v>
      </c>
      <c r="F91">
        <v>2.0730000000000002E-3</v>
      </c>
    </row>
    <row r="92" spans="1:6" x14ac:dyDescent="0.25">
      <c r="A92" t="s">
        <v>101</v>
      </c>
      <c r="B92">
        <v>1148684400</v>
      </c>
      <c r="C92">
        <v>2.9030000000000002E-3</v>
      </c>
      <c r="D92">
        <v>1.63E-4</v>
      </c>
      <c r="E92">
        <v>1.17E-3</v>
      </c>
      <c r="F92">
        <v>2.519E-3</v>
      </c>
    </row>
    <row r="93" spans="1:6" x14ac:dyDescent="0.25">
      <c r="A93" t="s">
        <v>102</v>
      </c>
      <c r="B93">
        <v>1149289200</v>
      </c>
      <c r="C93">
        <v>2.5850000000000001E-3</v>
      </c>
      <c r="D93">
        <v>2.0000000000000001E-4</v>
      </c>
      <c r="E93">
        <v>1.3940000000000001E-3</v>
      </c>
      <c r="F93">
        <v>2.529E-3</v>
      </c>
    </row>
    <row r="94" spans="1:6" x14ac:dyDescent="0.25">
      <c r="A94" t="s">
        <v>103</v>
      </c>
      <c r="B94">
        <v>1149894000</v>
      </c>
      <c r="C94">
        <v>8.6700000000000004E-4</v>
      </c>
      <c r="D94">
        <v>2.1000000000000001E-4</v>
      </c>
      <c r="E94">
        <v>1.3060000000000001E-3</v>
      </c>
      <c r="F94">
        <v>1.5100000000000001E-3</v>
      </c>
    </row>
    <row r="95" spans="1:6" x14ac:dyDescent="0.25">
      <c r="A95" t="s">
        <v>104</v>
      </c>
      <c r="B95">
        <v>1150498800</v>
      </c>
      <c r="C95">
        <v>7.4200000000000004E-4</v>
      </c>
      <c r="D95">
        <v>2.1800000000000001E-4</v>
      </c>
      <c r="E95">
        <v>1.2160000000000001E-3</v>
      </c>
      <c r="F95">
        <v>1.096E-3</v>
      </c>
    </row>
    <row r="96" spans="1:6" x14ac:dyDescent="0.25">
      <c r="A96" t="s">
        <v>105</v>
      </c>
      <c r="B96">
        <v>1151103600</v>
      </c>
      <c r="C96">
        <v>9.6199999999999996E-4</v>
      </c>
      <c r="D96">
        <v>2.3000000000000001E-4</v>
      </c>
      <c r="E96">
        <v>1.173E-3</v>
      </c>
      <c r="F96">
        <v>9.77E-4</v>
      </c>
    </row>
    <row r="97" spans="1:6" x14ac:dyDescent="0.25">
      <c r="A97" t="s">
        <v>106</v>
      </c>
      <c r="B97">
        <v>1151708400</v>
      </c>
      <c r="C97">
        <v>5.9599999999999996E-4</v>
      </c>
      <c r="D97">
        <v>2.3499999999999999E-4</v>
      </c>
      <c r="E97">
        <v>1.08E-3</v>
      </c>
      <c r="F97">
        <v>7.6499999999999995E-4</v>
      </c>
    </row>
    <row r="98" spans="1:6" x14ac:dyDescent="0.25">
      <c r="A98" t="s">
        <v>107</v>
      </c>
      <c r="B98">
        <v>1152313200</v>
      </c>
      <c r="C98">
        <v>3.88E-4</v>
      </c>
      <c r="D98">
        <v>2.3800000000000001E-4</v>
      </c>
      <c r="E98">
        <v>9.68E-4</v>
      </c>
      <c r="F98">
        <v>5.3300000000000005E-4</v>
      </c>
    </row>
    <row r="99" spans="1:6" x14ac:dyDescent="0.25">
      <c r="A99" t="s">
        <v>108</v>
      </c>
      <c r="B99">
        <v>1152918000</v>
      </c>
      <c r="C99">
        <v>3.0600000000000001E-4</v>
      </c>
      <c r="D99">
        <v>2.3900000000000001E-4</v>
      </c>
      <c r="E99">
        <v>8.6300000000000005E-4</v>
      </c>
      <c r="F99">
        <v>4.28E-4</v>
      </c>
    </row>
    <row r="100" spans="1:6" x14ac:dyDescent="0.25">
      <c r="A100" t="s">
        <v>109</v>
      </c>
      <c r="B100">
        <v>1153522800</v>
      </c>
      <c r="C100">
        <v>8.7399999999999999E-4</v>
      </c>
      <c r="D100">
        <v>2.4800000000000001E-4</v>
      </c>
      <c r="E100">
        <v>8.6700000000000004E-4</v>
      </c>
      <c r="F100">
        <v>7.4600000000000003E-4</v>
      </c>
    </row>
    <row r="101" spans="1:6" x14ac:dyDescent="0.25">
      <c r="A101" t="s">
        <v>110</v>
      </c>
      <c r="B101">
        <v>1154127600</v>
      </c>
      <c r="C101">
        <v>1.7030000000000001E-3</v>
      </c>
      <c r="D101">
        <v>2.7099999999999997E-4</v>
      </c>
      <c r="E101">
        <v>1.0020000000000001E-3</v>
      </c>
      <c r="F101">
        <v>1.33E-3</v>
      </c>
    </row>
    <row r="102" spans="1:6" x14ac:dyDescent="0.25">
      <c r="A102" t="s">
        <v>111</v>
      </c>
      <c r="B102">
        <v>1154732400</v>
      </c>
      <c r="C102">
        <v>1.7459999999999999E-3</v>
      </c>
      <c r="D102">
        <v>2.9300000000000002E-4</v>
      </c>
      <c r="E102">
        <v>1.1230000000000001E-3</v>
      </c>
      <c r="F102">
        <v>1.6130000000000001E-3</v>
      </c>
    </row>
    <row r="103" spans="1:6" x14ac:dyDescent="0.25">
      <c r="A103" t="s">
        <v>112</v>
      </c>
      <c r="B103">
        <v>1155337200</v>
      </c>
      <c r="C103">
        <v>2.2070000000000002E-3</v>
      </c>
      <c r="D103">
        <v>3.2299999999999999E-4</v>
      </c>
      <c r="E103">
        <v>1.2960000000000001E-3</v>
      </c>
      <c r="F103">
        <v>1.951E-3</v>
      </c>
    </row>
    <row r="104" spans="1:6" x14ac:dyDescent="0.25">
      <c r="A104" t="s">
        <v>113</v>
      </c>
      <c r="B104">
        <v>1155942000</v>
      </c>
      <c r="C104">
        <v>1.887E-3</v>
      </c>
      <c r="D104">
        <v>3.4699999999999998E-4</v>
      </c>
      <c r="E104">
        <v>1.389E-3</v>
      </c>
      <c r="F104">
        <v>1.9090000000000001E-3</v>
      </c>
    </row>
    <row r="105" spans="1:6" x14ac:dyDescent="0.25">
      <c r="A105" t="s">
        <v>114</v>
      </c>
      <c r="B105">
        <v>1156546800</v>
      </c>
      <c r="C105">
        <v>2.147E-3</v>
      </c>
      <c r="D105">
        <v>3.7399999999999998E-4</v>
      </c>
      <c r="E105">
        <v>1.5089999999999999E-3</v>
      </c>
      <c r="F105">
        <v>2.0430000000000001E-3</v>
      </c>
    </row>
    <row r="106" spans="1:6" x14ac:dyDescent="0.25">
      <c r="A106" t="s">
        <v>115</v>
      </c>
      <c r="B106">
        <v>1157151600</v>
      </c>
      <c r="C106">
        <v>1.872E-3</v>
      </c>
      <c r="D106">
        <v>3.97E-4</v>
      </c>
      <c r="E106">
        <v>1.567E-3</v>
      </c>
      <c r="F106">
        <v>1.9530000000000001E-3</v>
      </c>
    </row>
    <row r="107" spans="1:6" x14ac:dyDescent="0.25">
      <c r="A107" t="s">
        <v>116</v>
      </c>
      <c r="B107">
        <v>1157756400</v>
      </c>
      <c r="C107">
        <v>2.4039999999999999E-3</v>
      </c>
      <c r="D107">
        <v>4.28E-4</v>
      </c>
      <c r="E107">
        <v>1.6999999999999999E-3</v>
      </c>
      <c r="F107">
        <v>2.2160000000000001E-3</v>
      </c>
    </row>
    <row r="108" spans="1:6" x14ac:dyDescent="0.25">
      <c r="A108" t="s">
        <v>117</v>
      </c>
      <c r="B108">
        <v>1158361200</v>
      </c>
      <c r="C108">
        <v>2.6180000000000001E-3</v>
      </c>
      <c r="D108">
        <v>4.6200000000000001E-4</v>
      </c>
      <c r="E108">
        <v>1.8439999999999999E-3</v>
      </c>
      <c r="F108">
        <v>2.4160000000000002E-3</v>
      </c>
    </row>
    <row r="109" spans="1:6" x14ac:dyDescent="0.25">
      <c r="A109" t="s">
        <v>118</v>
      </c>
      <c r="B109">
        <v>1158966000</v>
      </c>
      <c r="C109">
        <v>2.565E-3</v>
      </c>
      <c r="D109">
        <v>4.9399999999999997E-4</v>
      </c>
      <c r="E109">
        <v>1.9580000000000001E-3</v>
      </c>
      <c r="F109">
        <v>2.496E-3</v>
      </c>
    </row>
    <row r="110" spans="1:6" x14ac:dyDescent="0.25">
      <c r="A110" t="s">
        <v>119</v>
      </c>
      <c r="B110">
        <v>1159570800</v>
      </c>
      <c r="C110">
        <v>2.4299999999999999E-3</v>
      </c>
      <c r="D110">
        <v>5.2400000000000005E-4</v>
      </c>
      <c r="E110">
        <v>2.032E-3</v>
      </c>
      <c r="F110">
        <v>2.447E-3</v>
      </c>
    </row>
    <row r="111" spans="1:6" x14ac:dyDescent="0.25">
      <c r="A111" t="s">
        <v>120</v>
      </c>
      <c r="B111">
        <v>1160175600</v>
      </c>
      <c r="C111">
        <v>1.915E-3</v>
      </c>
      <c r="D111">
        <v>5.4500000000000002E-4</v>
      </c>
      <c r="E111">
        <v>2.0070000000000001E-3</v>
      </c>
      <c r="F111">
        <v>2.0470000000000002E-3</v>
      </c>
    </row>
    <row r="112" spans="1:6" x14ac:dyDescent="0.25">
      <c r="A112" t="s">
        <v>121</v>
      </c>
      <c r="B112">
        <v>1160780400</v>
      </c>
      <c r="C112">
        <v>5.9100000000000005E-4</v>
      </c>
      <c r="D112">
        <v>5.4600000000000004E-4</v>
      </c>
      <c r="E112">
        <v>1.7849999999999999E-3</v>
      </c>
      <c r="F112">
        <v>1.317E-3</v>
      </c>
    </row>
    <row r="113" spans="1:6" x14ac:dyDescent="0.25">
      <c r="A113" t="s">
        <v>122</v>
      </c>
      <c r="B113">
        <v>1161385200</v>
      </c>
      <c r="C113">
        <v>2.565E-3</v>
      </c>
      <c r="D113">
        <v>5.7600000000000001E-4</v>
      </c>
      <c r="E113">
        <v>1.9090000000000001E-3</v>
      </c>
      <c r="F113">
        <v>2.0300000000000001E-3</v>
      </c>
    </row>
    <row r="114" spans="1:6" x14ac:dyDescent="0.25">
      <c r="A114" t="s">
        <v>123</v>
      </c>
      <c r="B114">
        <v>1161990000</v>
      </c>
      <c r="C114">
        <v>2.428E-3</v>
      </c>
      <c r="D114">
        <v>6.0499999999999996E-4</v>
      </c>
      <c r="E114">
        <v>1.993E-3</v>
      </c>
      <c r="F114">
        <v>2.2899999999999999E-3</v>
      </c>
    </row>
    <row r="115" spans="1:6" x14ac:dyDescent="0.25">
      <c r="A115" t="s">
        <v>124</v>
      </c>
      <c r="B115">
        <v>1162598400</v>
      </c>
      <c r="C115">
        <v>2.4160000000000002E-3</v>
      </c>
      <c r="D115">
        <v>6.3299999999999999E-4</v>
      </c>
      <c r="E115">
        <v>2.0560000000000001E-3</v>
      </c>
      <c r="F115">
        <v>2.297E-3</v>
      </c>
    </row>
    <row r="116" spans="1:6" x14ac:dyDescent="0.25">
      <c r="A116" t="s">
        <v>125</v>
      </c>
      <c r="B116">
        <v>1163203200</v>
      </c>
      <c r="C116">
        <v>1.371E-3</v>
      </c>
      <c r="D116">
        <v>6.4400000000000004E-4</v>
      </c>
      <c r="E116">
        <v>1.9449999999999999E-3</v>
      </c>
      <c r="F116">
        <v>1.7650000000000001E-3</v>
      </c>
    </row>
    <row r="117" spans="1:6" x14ac:dyDescent="0.25">
      <c r="A117" t="s">
        <v>126</v>
      </c>
      <c r="B117">
        <v>1163808000</v>
      </c>
      <c r="C117">
        <v>2.578E-3</v>
      </c>
      <c r="D117">
        <v>6.7400000000000001E-4</v>
      </c>
      <c r="E117">
        <v>2.0479999999999999E-3</v>
      </c>
      <c r="F117">
        <v>2.2799999999999999E-3</v>
      </c>
    </row>
    <row r="118" spans="1:6" x14ac:dyDescent="0.25">
      <c r="A118" t="s">
        <v>127</v>
      </c>
      <c r="B118">
        <v>1164412800</v>
      </c>
      <c r="C118">
        <v>1.9239999999999999E-3</v>
      </c>
      <c r="D118">
        <v>6.9300000000000004E-4</v>
      </c>
      <c r="E118">
        <v>2.0249999999999999E-3</v>
      </c>
      <c r="F118">
        <v>2.049E-3</v>
      </c>
    </row>
    <row r="119" spans="1:6" x14ac:dyDescent="0.25">
      <c r="A119" t="s">
        <v>128</v>
      </c>
      <c r="B119">
        <v>1165017600</v>
      </c>
      <c r="C119">
        <v>1.6230000000000001E-3</v>
      </c>
      <c r="D119">
        <v>7.0699999999999995E-4</v>
      </c>
      <c r="E119">
        <v>1.9599999999999999E-3</v>
      </c>
      <c r="F119">
        <v>1.8109999999999999E-3</v>
      </c>
    </row>
    <row r="120" spans="1:6" x14ac:dyDescent="0.25">
      <c r="A120" t="s">
        <v>129</v>
      </c>
      <c r="B120">
        <v>1165622400</v>
      </c>
      <c r="C120">
        <v>1.8600000000000001E-3</v>
      </c>
      <c r="D120">
        <v>7.2499999999999995E-4</v>
      </c>
      <c r="E120">
        <v>1.9419999999999999E-3</v>
      </c>
      <c r="F120">
        <v>1.825E-3</v>
      </c>
    </row>
    <row r="121" spans="1:6" x14ac:dyDescent="0.25">
      <c r="A121" t="s">
        <v>130</v>
      </c>
      <c r="B121">
        <v>1166227200</v>
      </c>
      <c r="C121">
        <v>1.6360000000000001E-3</v>
      </c>
      <c r="D121">
        <v>7.3899999999999997E-4</v>
      </c>
      <c r="E121">
        <v>1.892E-3</v>
      </c>
      <c r="F121">
        <v>1.7099999999999999E-3</v>
      </c>
    </row>
    <row r="122" spans="1:6" x14ac:dyDescent="0.25">
      <c r="A122" t="s">
        <v>131</v>
      </c>
      <c r="B122">
        <v>1166832000</v>
      </c>
      <c r="C122">
        <v>1.9319999999999999E-3</v>
      </c>
      <c r="D122">
        <v>7.5699999999999997E-4</v>
      </c>
      <c r="E122">
        <v>1.9E-3</v>
      </c>
      <c r="F122">
        <v>1.8940000000000001E-3</v>
      </c>
    </row>
    <row r="123" spans="1:6" x14ac:dyDescent="0.25">
      <c r="A123" t="s">
        <v>132</v>
      </c>
      <c r="B123">
        <v>1167436800</v>
      </c>
      <c r="C123">
        <v>2.104E-3</v>
      </c>
      <c r="D123">
        <v>7.7800000000000005E-4</v>
      </c>
      <c r="E123">
        <v>1.933E-3</v>
      </c>
      <c r="F123">
        <v>2.039E-3</v>
      </c>
    </row>
    <row r="124" spans="1:6" x14ac:dyDescent="0.25">
      <c r="A124" t="s">
        <v>133</v>
      </c>
      <c r="B124">
        <v>1168041600</v>
      </c>
      <c r="C124">
        <v>2.771E-3</v>
      </c>
      <c r="D124">
        <v>8.0800000000000002E-4</v>
      </c>
      <c r="E124">
        <v>2.068E-3</v>
      </c>
      <c r="F124">
        <v>2.5010000000000002E-3</v>
      </c>
    </row>
    <row r="125" spans="1:6" x14ac:dyDescent="0.25">
      <c r="A125" t="s">
        <v>134</v>
      </c>
      <c r="B125">
        <v>1168646400</v>
      </c>
      <c r="C125">
        <v>3.5639999999999999E-3</v>
      </c>
      <c r="D125">
        <v>8.4999999999999995E-4</v>
      </c>
      <c r="E125">
        <v>2.307E-3</v>
      </c>
      <c r="F125">
        <v>3.137E-3</v>
      </c>
    </row>
    <row r="126" spans="1:6" x14ac:dyDescent="0.25">
      <c r="A126" t="s">
        <v>135</v>
      </c>
      <c r="B126">
        <v>1169251200</v>
      </c>
      <c r="C126">
        <v>3.1050000000000001E-3</v>
      </c>
      <c r="D126">
        <v>8.8500000000000004E-4</v>
      </c>
      <c r="E126">
        <v>2.4350000000000001E-3</v>
      </c>
      <c r="F126">
        <v>3.1410000000000001E-3</v>
      </c>
    </row>
    <row r="127" spans="1:6" x14ac:dyDescent="0.25">
      <c r="A127" t="s">
        <v>136</v>
      </c>
      <c r="B127">
        <v>1169856000</v>
      </c>
      <c r="C127">
        <v>3.9329999999999999E-3</v>
      </c>
      <c r="D127">
        <v>9.3199999999999999E-4</v>
      </c>
      <c r="E127">
        <v>2.6719999999999999E-3</v>
      </c>
      <c r="F127">
        <v>3.578E-3</v>
      </c>
    </row>
    <row r="128" spans="1:6" x14ac:dyDescent="0.25">
      <c r="A128" t="s">
        <v>137</v>
      </c>
      <c r="B128">
        <v>1170460800</v>
      </c>
      <c r="C128">
        <v>3.5270000000000002E-3</v>
      </c>
      <c r="D128">
        <v>9.7099999999999997E-4</v>
      </c>
      <c r="E128">
        <v>2.8080000000000002E-3</v>
      </c>
      <c r="F128">
        <v>3.552E-3</v>
      </c>
    </row>
    <row r="129" spans="1:6" x14ac:dyDescent="0.25">
      <c r="A129" t="s">
        <v>138</v>
      </c>
      <c r="B129">
        <v>1171065600</v>
      </c>
      <c r="C129">
        <v>3.5799999999999998E-3</v>
      </c>
      <c r="D129">
        <v>1.011E-3</v>
      </c>
      <c r="E129">
        <v>2.9320000000000001E-3</v>
      </c>
      <c r="F129">
        <v>3.607E-3</v>
      </c>
    </row>
    <row r="130" spans="1:6" x14ac:dyDescent="0.25">
      <c r="A130" t="s">
        <v>139</v>
      </c>
      <c r="B130">
        <v>1171670400</v>
      </c>
      <c r="C130">
        <v>3.176E-3</v>
      </c>
      <c r="D130">
        <v>1.0449999999999999E-3</v>
      </c>
      <c r="E130">
        <v>2.97E-3</v>
      </c>
      <c r="F130">
        <v>3.3739999999999998E-3</v>
      </c>
    </row>
    <row r="131" spans="1:6" x14ac:dyDescent="0.25">
      <c r="A131" t="s">
        <v>140</v>
      </c>
      <c r="B131">
        <v>1172275200</v>
      </c>
      <c r="C131">
        <v>4.287E-3</v>
      </c>
      <c r="D131">
        <v>1.0939999999999999E-3</v>
      </c>
      <c r="E131">
        <v>3.1779999999999998E-3</v>
      </c>
      <c r="F131">
        <v>3.8779999999999999E-3</v>
      </c>
    </row>
    <row r="132" spans="1:6" x14ac:dyDescent="0.25">
      <c r="A132" t="s">
        <v>141</v>
      </c>
      <c r="B132">
        <v>1172880000</v>
      </c>
      <c r="C132">
        <v>3.581E-3</v>
      </c>
      <c r="D132">
        <v>1.132E-3</v>
      </c>
      <c r="E132">
        <v>3.241E-3</v>
      </c>
      <c r="F132">
        <v>3.7330000000000002E-3</v>
      </c>
    </row>
    <row r="133" spans="1:6" x14ac:dyDescent="0.25">
      <c r="A133" t="s">
        <v>142</v>
      </c>
      <c r="B133">
        <v>1173481200</v>
      </c>
      <c r="C133">
        <v>4.1770000000000002E-3</v>
      </c>
      <c r="D133">
        <v>1.1789999999999999E-3</v>
      </c>
      <c r="E133">
        <v>3.3899999999999998E-3</v>
      </c>
      <c r="F133">
        <v>4.0150000000000003E-3</v>
      </c>
    </row>
    <row r="134" spans="1:6" x14ac:dyDescent="0.25">
      <c r="A134" t="s">
        <v>143</v>
      </c>
      <c r="B134">
        <v>1174086000</v>
      </c>
      <c r="C134">
        <v>4.9040000000000004E-3</v>
      </c>
      <c r="D134">
        <v>1.2359999999999999E-3</v>
      </c>
      <c r="E134">
        <v>3.6240000000000001E-3</v>
      </c>
      <c r="F134">
        <v>4.4149999999999997E-3</v>
      </c>
    </row>
    <row r="135" spans="1:6" x14ac:dyDescent="0.25">
      <c r="A135" t="s">
        <v>144</v>
      </c>
      <c r="B135">
        <v>1174690800</v>
      </c>
      <c r="C135">
        <v>4.267E-3</v>
      </c>
      <c r="D135">
        <v>1.2819999999999999E-3</v>
      </c>
      <c r="E135">
        <v>3.722E-3</v>
      </c>
      <c r="F135">
        <v>4.2760000000000003E-3</v>
      </c>
    </row>
    <row r="136" spans="1:6" x14ac:dyDescent="0.25">
      <c r="A136" t="s">
        <v>145</v>
      </c>
      <c r="B136">
        <v>1175295600</v>
      </c>
      <c r="C136">
        <v>4.4279999999999996E-3</v>
      </c>
      <c r="D136">
        <v>1.33E-3</v>
      </c>
      <c r="E136">
        <v>3.8300000000000001E-3</v>
      </c>
      <c r="F136">
        <v>4.3239999999999997E-3</v>
      </c>
    </row>
    <row r="137" spans="1:6" x14ac:dyDescent="0.25">
      <c r="A137" t="s">
        <v>146</v>
      </c>
      <c r="B137">
        <v>1175900400</v>
      </c>
      <c r="C137">
        <v>4.1390000000000003E-3</v>
      </c>
      <c r="D137">
        <v>1.3730000000000001E-3</v>
      </c>
      <c r="E137">
        <v>3.872E-3</v>
      </c>
      <c r="F137">
        <v>4.1229999999999999E-3</v>
      </c>
    </row>
    <row r="138" spans="1:6" x14ac:dyDescent="0.25">
      <c r="A138" t="s">
        <v>147</v>
      </c>
      <c r="B138">
        <v>1176505200</v>
      </c>
      <c r="C138">
        <v>2.3370000000000001E-3</v>
      </c>
      <c r="D138">
        <v>1.3879999999999999E-3</v>
      </c>
      <c r="E138">
        <v>3.6280000000000001E-3</v>
      </c>
      <c r="F138">
        <v>3.1519999999999999E-3</v>
      </c>
    </row>
    <row r="139" spans="1:6" x14ac:dyDescent="0.25">
      <c r="A139" t="s">
        <v>148</v>
      </c>
      <c r="B139">
        <v>1177110000</v>
      </c>
      <c r="C139">
        <v>4.2399999999999998E-3</v>
      </c>
      <c r="D139">
        <v>1.4319999999999999E-3</v>
      </c>
      <c r="E139">
        <v>3.7260000000000001E-3</v>
      </c>
      <c r="F139">
        <v>3.8189999999999999E-3</v>
      </c>
    </row>
    <row r="140" spans="1:6" x14ac:dyDescent="0.25">
      <c r="A140" t="s">
        <v>149</v>
      </c>
      <c r="B140">
        <v>1177714800</v>
      </c>
      <c r="C140">
        <v>2.7060000000000001E-3</v>
      </c>
      <c r="D140">
        <v>1.451E-3</v>
      </c>
      <c r="E140">
        <v>3.558E-3</v>
      </c>
      <c r="F140">
        <v>3.1380000000000002E-3</v>
      </c>
    </row>
    <row r="141" spans="1:6" x14ac:dyDescent="0.25">
      <c r="A141" t="s">
        <v>150</v>
      </c>
      <c r="B141">
        <v>1178319600</v>
      </c>
      <c r="C141">
        <v>2.882E-3</v>
      </c>
      <c r="D141">
        <v>1.4729999999999999E-3</v>
      </c>
      <c r="E141">
        <v>3.444E-3</v>
      </c>
      <c r="F141">
        <v>2.9380000000000001E-3</v>
      </c>
    </row>
    <row r="142" spans="1:6" x14ac:dyDescent="0.25">
      <c r="A142" t="s">
        <v>151</v>
      </c>
      <c r="B142">
        <v>1178924400</v>
      </c>
      <c r="C142">
        <v>2.8470000000000001E-3</v>
      </c>
      <c r="D142">
        <v>1.4940000000000001E-3</v>
      </c>
      <c r="E142">
        <v>3.3440000000000002E-3</v>
      </c>
      <c r="F142">
        <v>2.8449999999999999E-3</v>
      </c>
    </row>
    <row r="143" spans="1:6" x14ac:dyDescent="0.25">
      <c r="A143" t="s">
        <v>152</v>
      </c>
      <c r="B143">
        <v>1179529200</v>
      </c>
      <c r="C143">
        <v>2.1940000000000002E-3</v>
      </c>
      <c r="D143">
        <v>1.505E-3</v>
      </c>
      <c r="E143">
        <v>3.1580000000000002E-3</v>
      </c>
      <c r="F143">
        <v>2.4659999999999999E-3</v>
      </c>
    </row>
    <row r="144" spans="1:6" x14ac:dyDescent="0.25">
      <c r="A144" t="s">
        <v>153</v>
      </c>
      <c r="B144">
        <v>1180134000</v>
      </c>
      <c r="C144">
        <v>2.3389999999999999E-3</v>
      </c>
      <c r="D144">
        <v>1.5169999999999999E-3</v>
      </c>
      <c r="E144">
        <v>3.0300000000000001E-3</v>
      </c>
      <c r="F144">
        <v>2.4719999999999998E-3</v>
      </c>
    </row>
    <row r="145" spans="1:6" x14ac:dyDescent="0.25">
      <c r="A145" t="s">
        <v>154</v>
      </c>
      <c r="B145">
        <v>1180738800</v>
      </c>
      <c r="C145">
        <v>2.5330000000000001E-3</v>
      </c>
      <c r="D145">
        <v>1.5330000000000001E-3</v>
      </c>
      <c r="E145">
        <v>2.944E-3</v>
      </c>
      <c r="F145">
        <v>2.431E-3</v>
      </c>
    </row>
    <row r="146" spans="1:6" x14ac:dyDescent="0.25">
      <c r="A146" t="s">
        <v>155</v>
      </c>
      <c r="B146">
        <v>1181343600</v>
      </c>
      <c r="C146">
        <v>7.3399999999999995E-4</v>
      </c>
      <c r="D146">
        <v>1.5200000000000001E-3</v>
      </c>
      <c r="E146">
        <v>2.5860000000000002E-3</v>
      </c>
      <c r="F146">
        <v>1.407E-3</v>
      </c>
    </row>
    <row r="147" spans="1:6" x14ac:dyDescent="0.25">
      <c r="A147" t="s">
        <v>156</v>
      </c>
      <c r="B147">
        <v>1181948400</v>
      </c>
      <c r="C147">
        <v>3.7399999999999998E-4</v>
      </c>
      <c r="D147">
        <v>1.503E-3</v>
      </c>
      <c r="E147">
        <v>2.2300000000000002E-3</v>
      </c>
      <c r="F147">
        <v>7.85E-4</v>
      </c>
    </row>
    <row r="148" spans="1:6" x14ac:dyDescent="0.25">
      <c r="A148" t="s">
        <v>157</v>
      </c>
      <c r="B148">
        <v>1182553200</v>
      </c>
      <c r="C148">
        <v>0</v>
      </c>
      <c r="D148">
        <v>1.48E-3</v>
      </c>
      <c r="E148">
        <v>1.8710000000000001E-3</v>
      </c>
      <c r="F148">
        <v>3.3E-4</v>
      </c>
    </row>
    <row r="149" spans="1:6" x14ac:dyDescent="0.25">
      <c r="A149" t="s">
        <v>158</v>
      </c>
      <c r="B149">
        <v>1183158000</v>
      </c>
      <c r="C149">
        <v>0</v>
      </c>
      <c r="D149">
        <v>1.457E-3</v>
      </c>
      <c r="E149">
        <v>1.5709999999999999E-3</v>
      </c>
      <c r="F149">
        <v>1.3799999999999999E-4</v>
      </c>
    </row>
    <row r="150" spans="1:6" x14ac:dyDescent="0.25">
      <c r="A150" t="s">
        <v>159</v>
      </c>
      <c r="B150">
        <v>1183762800</v>
      </c>
      <c r="C150">
        <v>0</v>
      </c>
      <c r="D150">
        <v>1.4339999999999999E-3</v>
      </c>
      <c r="E150">
        <v>1.3179999999999999E-3</v>
      </c>
      <c r="F150">
        <v>5.8E-5</v>
      </c>
    </row>
    <row r="151" spans="1:6" x14ac:dyDescent="0.25">
      <c r="A151" t="s">
        <v>160</v>
      </c>
      <c r="B151">
        <v>1184367600</v>
      </c>
      <c r="C151">
        <v>0</v>
      </c>
      <c r="D151">
        <v>1.4120000000000001E-3</v>
      </c>
      <c r="E151">
        <v>1.106E-3</v>
      </c>
      <c r="F151">
        <v>2.4000000000000001E-5</v>
      </c>
    </row>
    <row r="152" spans="1:6" x14ac:dyDescent="0.25">
      <c r="A152" t="s">
        <v>161</v>
      </c>
      <c r="B152">
        <v>1184972400</v>
      </c>
      <c r="C152">
        <v>0</v>
      </c>
      <c r="D152">
        <v>1.39E-3</v>
      </c>
      <c r="E152">
        <v>9.2900000000000003E-4</v>
      </c>
      <c r="F152">
        <v>1.0000000000000001E-5</v>
      </c>
    </row>
    <row r="153" spans="1:6" x14ac:dyDescent="0.25">
      <c r="A153" t="s">
        <v>162</v>
      </c>
      <c r="B153">
        <v>1185577200</v>
      </c>
      <c r="C153">
        <v>0</v>
      </c>
      <c r="D153">
        <v>1.369E-3</v>
      </c>
      <c r="E153">
        <v>7.7899999999999996E-4</v>
      </c>
      <c r="F153">
        <v>3.9999999999999998E-6</v>
      </c>
    </row>
    <row r="154" spans="1:6" x14ac:dyDescent="0.25">
      <c r="A154" t="s">
        <v>163</v>
      </c>
      <c r="B154">
        <v>1186182000</v>
      </c>
      <c r="C154">
        <v>0</v>
      </c>
      <c r="D154">
        <v>1.348E-3</v>
      </c>
      <c r="E154">
        <v>6.5399999999999996E-4</v>
      </c>
      <c r="F154">
        <v>1.9999999999999999E-6</v>
      </c>
    </row>
    <row r="155" spans="1:6" x14ac:dyDescent="0.25">
      <c r="A155" t="s">
        <v>164</v>
      </c>
      <c r="B155">
        <v>1186786800</v>
      </c>
      <c r="C155">
        <v>0</v>
      </c>
      <c r="D155">
        <v>1.3270000000000001E-3</v>
      </c>
      <c r="E155">
        <v>5.4900000000000001E-4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1.307E-3</v>
      </c>
      <c r="E156">
        <v>4.6099999999999998E-4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1.286E-3</v>
      </c>
      <c r="E157">
        <v>3.8699999999999997E-4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1.2669999999999999E-3</v>
      </c>
      <c r="E158">
        <v>3.2499999999999999E-4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1.2470000000000001E-3</v>
      </c>
      <c r="E159">
        <v>2.72E-4</v>
      </c>
      <c r="F159">
        <v>0</v>
      </c>
    </row>
    <row r="160" spans="1:6" x14ac:dyDescent="0.25">
      <c r="A160" t="s">
        <v>169</v>
      </c>
      <c r="B160">
        <v>1189810800</v>
      </c>
      <c r="C160">
        <v>7.9999999999999996E-6</v>
      </c>
      <c r="D160">
        <v>1.2279999999999999E-3</v>
      </c>
      <c r="E160">
        <v>2.3000000000000001E-4</v>
      </c>
      <c r="F160">
        <v>6.9999999999999999E-6</v>
      </c>
    </row>
    <row r="161" spans="1:6" x14ac:dyDescent="0.25">
      <c r="A161" t="s">
        <v>170</v>
      </c>
      <c r="B161">
        <v>1190415600</v>
      </c>
      <c r="C161">
        <v>3.0899999999999998E-4</v>
      </c>
      <c r="D161">
        <v>1.214E-3</v>
      </c>
      <c r="E161">
        <v>2.4499999999999999E-4</v>
      </c>
      <c r="F161">
        <v>2.1499999999999999E-4</v>
      </c>
    </row>
    <row r="162" spans="1:6" x14ac:dyDescent="0.25">
      <c r="A162" t="s">
        <v>171</v>
      </c>
      <c r="B162">
        <v>1191020400</v>
      </c>
      <c r="C162">
        <v>7.1699999999999997E-4</v>
      </c>
      <c r="D162">
        <v>1.206E-3</v>
      </c>
      <c r="E162">
        <v>3.2000000000000003E-4</v>
      </c>
      <c r="F162">
        <v>5.04E-4</v>
      </c>
    </row>
    <row r="163" spans="1:6" x14ac:dyDescent="0.25">
      <c r="A163" t="s">
        <v>172</v>
      </c>
      <c r="B163">
        <v>1191625200</v>
      </c>
      <c r="C163">
        <v>9.6400000000000001E-4</v>
      </c>
      <c r="D163">
        <v>1.2019999999999999E-3</v>
      </c>
      <c r="E163">
        <v>4.2299999999999998E-4</v>
      </c>
      <c r="F163">
        <v>7.7200000000000001E-4</v>
      </c>
    </row>
    <row r="164" spans="1:6" x14ac:dyDescent="0.25">
      <c r="A164" t="s">
        <v>173</v>
      </c>
      <c r="B164">
        <v>1192230000</v>
      </c>
      <c r="C164">
        <v>9.5799999999999998E-4</v>
      </c>
      <c r="D164">
        <v>1.1980000000000001E-3</v>
      </c>
      <c r="E164">
        <v>5.0799999999999999E-4</v>
      </c>
      <c r="F164">
        <v>8.7200000000000005E-4</v>
      </c>
    </row>
    <row r="165" spans="1:6" x14ac:dyDescent="0.25">
      <c r="A165" t="s">
        <v>174</v>
      </c>
      <c r="B165">
        <v>1192834800</v>
      </c>
      <c r="C165">
        <v>5.0799999999999999E-4</v>
      </c>
      <c r="D165">
        <v>1.188E-3</v>
      </c>
      <c r="E165">
        <v>5.0600000000000005E-4</v>
      </c>
      <c r="F165">
        <v>6.4000000000000005E-4</v>
      </c>
    </row>
    <row r="166" spans="1:6" x14ac:dyDescent="0.25">
      <c r="A166" t="s">
        <v>175</v>
      </c>
      <c r="B166">
        <v>1193439600</v>
      </c>
      <c r="C166">
        <v>2.1100000000000001E-4</v>
      </c>
      <c r="D166">
        <v>1.173E-3</v>
      </c>
      <c r="E166">
        <v>4.5800000000000002E-4</v>
      </c>
      <c r="F166">
        <v>3.77E-4</v>
      </c>
    </row>
    <row r="167" spans="1:6" x14ac:dyDescent="0.25">
      <c r="A167" t="s">
        <v>176</v>
      </c>
      <c r="B167">
        <v>1194048000</v>
      </c>
      <c r="C167">
        <v>5.5000000000000002E-5</v>
      </c>
      <c r="D167">
        <v>1.155E-3</v>
      </c>
      <c r="E167">
        <v>3.9300000000000001E-4</v>
      </c>
      <c r="F167">
        <v>1.83E-4</v>
      </c>
    </row>
    <row r="168" spans="1:6" x14ac:dyDescent="0.25">
      <c r="A168" t="s">
        <v>177</v>
      </c>
      <c r="B168">
        <v>1194652800</v>
      </c>
      <c r="C168">
        <v>6.0999999999999999E-5</v>
      </c>
      <c r="D168">
        <v>1.1379999999999999E-3</v>
      </c>
      <c r="E168">
        <v>3.4000000000000002E-4</v>
      </c>
      <c r="F168">
        <v>1.22E-4</v>
      </c>
    </row>
    <row r="169" spans="1:6" x14ac:dyDescent="0.25">
      <c r="A169" t="s">
        <v>178</v>
      </c>
      <c r="B169">
        <v>1195257600</v>
      </c>
      <c r="C169">
        <v>1.21E-4</v>
      </c>
      <c r="D169">
        <v>1.1230000000000001E-3</v>
      </c>
      <c r="E169">
        <v>3.0499999999999999E-4</v>
      </c>
      <c r="F169">
        <v>1.2300000000000001E-4</v>
      </c>
    </row>
    <row r="170" spans="1:6" x14ac:dyDescent="0.25">
      <c r="A170" t="s">
        <v>179</v>
      </c>
      <c r="B170">
        <v>1195862400</v>
      </c>
      <c r="C170">
        <v>3.0000000000000001E-5</v>
      </c>
      <c r="D170">
        <v>1.106E-3</v>
      </c>
      <c r="E170">
        <v>2.5999999999999998E-4</v>
      </c>
      <c r="F170">
        <v>6.3999999999999997E-5</v>
      </c>
    </row>
    <row r="171" spans="1:6" x14ac:dyDescent="0.25">
      <c r="A171" t="s">
        <v>180</v>
      </c>
      <c r="B171">
        <v>1196467200</v>
      </c>
      <c r="C171">
        <v>6.9999999999999999E-6</v>
      </c>
      <c r="D171">
        <v>1.0889999999999999E-3</v>
      </c>
      <c r="E171">
        <v>2.1900000000000001E-4</v>
      </c>
      <c r="F171">
        <v>3.1000000000000001E-5</v>
      </c>
    </row>
    <row r="172" spans="1:6" x14ac:dyDescent="0.25">
      <c r="A172" t="s">
        <v>181</v>
      </c>
      <c r="B172">
        <v>1197072000</v>
      </c>
      <c r="C172">
        <v>2.3E-5</v>
      </c>
      <c r="D172">
        <v>1.073E-3</v>
      </c>
      <c r="E172">
        <v>1.8799999999999999E-4</v>
      </c>
      <c r="F172">
        <v>2.4000000000000001E-5</v>
      </c>
    </row>
    <row r="173" spans="1:6" x14ac:dyDescent="0.25">
      <c r="A173" t="s">
        <v>182</v>
      </c>
      <c r="B173">
        <v>1197676800</v>
      </c>
      <c r="C173">
        <v>6.0000000000000002E-6</v>
      </c>
      <c r="D173">
        <v>1.0560000000000001E-3</v>
      </c>
      <c r="E173">
        <v>1.5899999999999999E-4</v>
      </c>
      <c r="F173">
        <v>1.2999999999999999E-5</v>
      </c>
    </row>
    <row r="174" spans="1:6" x14ac:dyDescent="0.25">
      <c r="A174" t="s">
        <v>183</v>
      </c>
      <c r="B174">
        <v>1198281600</v>
      </c>
      <c r="C174">
        <v>2.5599999999999999E-4</v>
      </c>
      <c r="D174">
        <v>1.044E-3</v>
      </c>
      <c r="E174">
        <v>1.75E-4</v>
      </c>
      <c r="F174">
        <v>1.7799999999999999E-4</v>
      </c>
    </row>
    <row r="175" spans="1:6" x14ac:dyDescent="0.25">
      <c r="A175" t="s">
        <v>184</v>
      </c>
      <c r="B175">
        <v>1198886400</v>
      </c>
      <c r="C175">
        <v>9.6000000000000002E-5</v>
      </c>
      <c r="D175">
        <v>1.029E-3</v>
      </c>
      <c r="E175">
        <v>1.6200000000000001E-4</v>
      </c>
      <c r="F175">
        <v>1.22E-4</v>
      </c>
    </row>
    <row r="176" spans="1:6" x14ac:dyDescent="0.25">
      <c r="A176" t="s">
        <v>185</v>
      </c>
      <c r="B176">
        <v>1199491200</v>
      </c>
      <c r="C176">
        <v>1.4E-5</v>
      </c>
      <c r="D176">
        <v>1.013E-3</v>
      </c>
      <c r="E176">
        <v>1.3799999999999999E-4</v>
      </c>
      <c r="F176">
        <v>5.8999999999999998E-5</v>
      </c>
    </row>
    <row r="177" spans="1:6" x14ac:dyDescent="0.25">
      <c r="A177" t="s">
        <v>186</v>
      </c>
      <c r="B177">
        <v>1200096000</v>
      </c>
      <c r="C177">
        <v>1.4E-5</v>
      </c>
      <c r="D177">
        <v>9.9799999999999997E-4</v>
      </c>
      <c r="E177">
        <v>1.18E-4</v>
      </c>
      <c r="F177">
        <v>3.3000000000000003E-5</v>
      </c>
    </row>
    <row r="178" spans="1:6" x14ac:dyDescent="0.25">
      <c r="A178" t="s">
        <v>187</v>
      </c>
      <c r="B178">
        <v>1200700800</v>
      </c>
      <c r="C178">
        <v>2.6999999999999999E-5</v>
      </c>
      <c r="D178">
        <v>9.8299999999999993E-4</v>
      </c>
      <c r="E178">
        <v>1.0399999999999999E-4</v>
      </c>
      <c r="F178">
        <v>3.1000000000000001E-5</v>
      </c>
    </row>
    <row r="179" spans="1:6" x14ac:dyDescent="0.25">
      <c r="A179" t="s">
        <v>188</v>
      </c>
      <c r="B179">
        <v>1201305600</v>
      </c>
      <c r="C179">
        <v>3.3000000000000003E-5</v>
      </c>
      <c r="D179">
        <v>9.68E-4</v>
      </c>
      <c r="E179">
        <v>9.2E-5</v>
      </c>
      <c r="F179">
        <v>3.1000000000000001E-5</v>
      </c>
    </row>
    <row r="180" spans="1:6" x14ac:dyDescent="0.25">
      <c r="A180" t="s">
        <v>189</v>
      </c>
      <c r="B180">
        <v>1201910400</v>
      </c>
      <c r="C180">
        <v>3.79E-4</v>
      </c>
      <c r="D180">
        <v>9.59E-4</v>
      </c>
      <c r="E180">
        <v>1.4100000000000001E-4</v>
      </c>
      <c r="F180">
        <v>2.81E-4</v>
      </c>
    </row>
    <row r="181" spans="1:6" x14ac:dyDescent="0.25">
      <c r="A181" t="s">
        <v>190</v>
      </c>
      <c r="B181">
        <v>1202515200</v>
      </c>
      <c r="C181">
        <v>7.6499999999999995E-4</v>
      </c>
      <c r="D181">
        <v>9.5600000000000004E-4</v>
      </c>
      <c r="E181">
        <v>2.41E-4</v>
      </c>
      <c r="F181">
        <v>5.7600000000000001E-4</v>
      </c>
    </row>
    <row r="182" spans="1:6" x14ac:dyDescent="0.25">
      <c r="A182" t="s">
        <v>191</v>
      </c>
      <c r="B182">
        <v>1203120000</v>
      </c>
      <c r="C182">
        <v>6.4400000000000004E-4</v>
      </c>
      <c r="D182">
        <v>9.5100000000000002E-4</v>
      </c>
      <c r="E182">
        <v>3.0600000000000001E-4</v>
      </c>
      <c r="F182">
        <v>6.1300000000000005E-4</v>
      </c>
    </row>
    <row r="183" spans="1:6" x14ac:dyDescent="0.25">
      <c r="A183" t="s">
        <v>192</v>
      </c>
      <c r="B183">
        <v>1203724800</v>
      </c>
      <c r="C183">
        <v>6.8400000000000004E-4</v>
      </c>
      <c r="D183">
        <v>9.4700000000000003E-4</v>
      </c>
      <c r="E183">
        <v>3.6600000000000001E-4</v>
      </c>
      <c r="F183">
        <v>6.4700000000000001E-4</v>
      </c>
    </row>
    <row r="184" spans="1:6" x14ac:dyDescent="0.25">
      <c r="A184" t="s">
        <v>193</v>
      </c>
      <c r="B184">
        <v>1204329600</v>
      </c>
      <c r="C184">
        <v>6.0800000000000003E-4</v>
      </c>
      <c r="D184">
        <v>9.4200000000000002E-4</v>
      </c>
      <c r="E184">
        <v>4.0499999999999998E-4</v>
      </c>
      <c r="F184">
        <v>6.4099999999999997E-4</v>
      </c>
    </row>
    <row r="185" spans="1:6" x14ac:dyDescent="0.25">
      <c r="A185" t="s">
        <v>194</v>
      </c>
      <c r="B185">
        <v>1204934400</v>
      </c>
      <c r="C185">
        <v>6.4300000000000002E-4</v>
      </c>
      <c r="D185">
        <v>9.3700000000000001E-4</v>
      </c>
      <c r="E185">
        <v>4.4099999999999999E-4</v>
      </c>
      <c r="F185">
        <v>6.0899999999999995E-4</v>
      </c>
    </row>
    <row r="186" spans="1:6" x14ac:dyDescent="0.25">
      <c r="A186" t="s">
        <v>195</v>
      </c>
      <c r="B186">
        <v>1205535600</v>
      </c>
      <c r="C186">
        <v>5.4500000000000002E-4</v>
      </c>
      <c r="D186">
        <v>9.3099999999999997E-4</v>
      </c>
      <c r="E186">
        <v>4.5800000000000002E-4</v>
      </c>
      <c r="F186">
        <v>5.9199999999999997E-4</v>
      </c>
    </row>
    <row r="187" spans="1:6" x14ac:dyDescent="0.25">
      <c r="A187" t="s">
        <v>196</v>
      </c>
      <c r="B187">
        <v>1206140400</v>
      </c>
      <c r="C187">
        <v>4.6700000000000002E-4</v>
      </c>
      <c r="D187">
        <v>9.2400000000000002E-4</v>
      </c>
      <c r="E187">
        <v>4.5800000000000002E-4</v>
      </c>
      <c r="F187">
        <v>5.0199999999999995E-4</v>
      </c>
    </row>
    <row r="188" spans="1:6" x14ac:dyDescent="0.25">
      <c r="A188" t="s">
        <v>197</v>
      </c>
      <c r="B188">
        <v>1206745200</v>
      </c>
      <c r="C188">
        <v>2.4600000000000002E-4</v>
      </c>
      <c r="D188">
        <v>9.1399999999999999E-4</v>
      </c>
      <c r="E188">
        <v>4.2299999999999998E-4</v>
      </c>
      <c r="F188">
        <v>3.3599999999999998E-4</v>
      </c>
    </row>
    <row r="189" spans="1:6" x14ac:dyDescent="0.25">
      <c r="A189" t="s">
        <v>198</v>
      </c>
      <c r="B189">
        <v>1207350000</v>
      </c>
      <c r="C189">
        <v>1.8200000000000001E-4</v>
      </c>
      <c r="D189">
        <v>9.0200000000000002E-4</v>
      </c>
      <c r="E189">
        <v>3.8400000000000001E-4</v>
      </c>
      <c r="F189">
        <v>2.4499999999999999E-4</v>
      </c>
    </row>
    <row r="190" spans="1:6" x14ac:dyDescent="0.25">
      <c r="A190" t="s">
        <v>199</v>
      </c>
      <c r="B190">
        <v>1207954800</v>
      </c>
      <c r="C190">
        <v>2.8899999999999998E-4</v>
      </c>
      <c r="D190">
        <v>8.9300000000000002E-4</v>
      </c>
      <c r="E190">
        <v>3.6999999999999999E-4</v>
      </c>
      <c r="F190">
        <v>2.9100000000000003E-4</v>
      </c>
    </row>
    <row r="191" spans="1:6" x14ac:dyDescent="0.25">
      <c r="A191" t="s">
        <v>200</v>
      </c>
      <c r="B191">
        <v>1208559600</v>
      </c>
      <c r="C191">
        <v>4.9100000000000001E-4</v>
      </c>
      <c r="D191">
        <v>8.8699999999999998E-4</v>
      </c>
      <c r="E191">
        <v>3.88E-4</v>
      </c>
      <c r="F191">
        <v>3.86E-4</v>
      </c>
    </row>
    <row r="192" spans="1:6" x14ac:dyDescent="0.25">
      <c r="A192" t="s">
        <v>201</v>
      </c>
      <c r="B192">
        <v>1209164400</v>
      </c>
      <c r="C192">
        <v>2.7500000000000002E-4</v>
      </c>
      <c r="D192">
        <v>8.7699999999999996E-4</v>
      </c>
      <c r="E192">
        <v>3.6900000000000002E-4</v>
      </c>
      <c r="F192">
        <v>3.1599999999999998E-4</v>
      </c>
    </row>
    <row r="193" spans="1:6" x14ac:dyDescent="0.25">
      <c r="A193" t="s">
        <v>202</v>
      </c>
      <c r="B193">
        <v>1209769200</v>
      </c>
      <c r="C193">
        <v>2.7500000000000002E-4</v>
      </c>
      <c r="D193">
        <v>8.6799999999999996E-4</v>
      </c>
      <c r="E193">
        <v>3.5399999999999999E-4</v>
      </c>
      <c r="F193">
        <v>2.9500000000000001E-4</v>
      </c>
    </row>
    <row r="194" spans="1:6" x14ac:dyDescent="0.25">
      <c r="A194" t="s">
        <v>203</v>
      </c>
      <c r="B194">
        <v>1210374000</v>
      </c>
      <c r="C194">
        <v>1.94E-4</v>
      </c>
      <c r="D194">
        <v>8.5700000000000001E-4</v>
      </c>
      <c r="E194">
        <v>3.28E-4</v>
      </c>
      <c r="F194">
        <v>2.32E-4</v>
      </c>
    </row>
    <row r="195" spans="1:6" x14ac:dyDescent="0.25">
      <c r="A195" t="s">
        <v>204</v>
      </c>
      <c r="B195">
        <v>1210978800</v>
      </c>
      <c r="C195">
        <v>1.92E-4</v>
      </c>
      <c r="D195">
        <v>8.4699999999999999E-4</v>
      </c>
      <c r="E195">
        <v>3.0600000000000001E-4</v>
      </c>
      <c r="F195">
        <v>2.04E-4</v>
      </c>
    </row>
    <row r="196" spans="1:6" x14ac:dyDescent="0.25">
      <c r="A196" t="s">
        <v>205</v>
      </c>
      <c r="B196">
        <v>1211583600</v>
      </c>
      <c r="C196">
        <v>1.45E-4</v>
      </c>
      <c r="D196">
        <v>8.3600000000000005E-4</v>
      </c>
      <c r="E196">
        <v>2.7999999999999998E-4</v>
      </c>
      <c r="F196">
        <v>1.63E-4</v>
      </c>
    </row>
    <row r="197" spans="1:6" x14ac:dyDescent="0.25">
      <c r="A197" t="s">
        <v>206</v>
      </c>
      <c r="B197">
        <v>1212188400</v>
      </c>
      <c r="C197">
        <v>2.2100000000000001E-4</v>
      </c>
      <c r="D197">
        <v>8.2700000000000004E-4</v>
      </c>
      <c r="E197">
        <v>2.7099999999999997E-4</v>
      </c>
      <c r="F197">
        <v>2.0699999999999999E-4</v>
      </c>
    </row>
    <row r="198" spans="1:6" x14ac:dyDescent="0.25">
      <c r="A198" t="s">
        <v>207</v>
      </c>
      <c r="B198">
        <v>1212793200</v>
      </c>
      <c r="C198">
        <v>1.64E-4</v>
      </c>
      <c r="D198">
        <v>8.1700000000000002E-4</v>
      </c>
      <c r="E198">
        <v>2.5300000000000002E-4</v>
      </c>
      <c r="F198">
        <v>1.8100000000000001E-4</v>
      </c>
    </row>
    <row r="199" spans="1:6" x14ac:dyDescent="0.25">
      <c r="A199" t="s">
        <v>208</v>
      </c>
      <c r="B199">
        <v>1213398000</v>
      </c>
      <c r="C199">
        <v>1.25E-4</v>
      </c>
      <c r="D199">
        <v>8.0599999999999997E-4</v>
      </c>
      <c r="E199">
        <v>2.33E-4</v>
      </c>
      <c r="F199">
        <v>1.4899999999999999E-4</v>
      </c>
    </row>
    <row r="200" spans="1:6" x14ac:dyDescent="0.25">
      <c r="A200" t="s">
        <v>209</v>
      </c>
      <c r="B200">
        <v>1214002800</v>
      </c>
      <c r="C200">
        <v>1.6100000000000001E-4</v>
      </c>
      <c r="D200">
        <v>7.9600000000000005E-4</v>
      </c>
      <c r="E200">
        <v>2.2100000000000001E-4</v>
      </c>
      <c r="F200">
        <v>1.56E-4</v>
      </c>
    </row>
    <row r="201" spans="1:6" x14ac:dyDescent="0.25">
      <c r="A201" t="s">
        <v>210</v>
      </c>
      <c r="B201">
        <v>1214607600</v>
      </c>
      <c r="C201">
        <v>1.6799999999999999E-4</v>
      </c>
      <c r="D201">
        <v>7.8600000000000002E-4</v>
      </c>
      <c r="E201">
        <v>2.12E-4</v>
      </c>
      <c r="F201">
        <v>1.6100000000000001E-4</v>
      </c>
    </row>
    <row r="202" spans="1:6" x14ac:dyDescent="0.25">
      <c r="A202" t="s">
        <v>211</v>
      </c>
      <c r="B202">
        <v>1215212400</v>
      </c>
      <c r="C202">
        <v>1.6699999999999999E-4</v>
      </c>
      <c r="D202">
        <v>7.7700000000000002E-4</v>
      </c>
      <c r="E202">
        <v>2.05E-4</v>
      </c>
      <c r="F202">
        <v>1.63E-4</v>
      </c>
    </row>
    <row r="203" spans="1:6" x14ac:dyDescent="0.25">
      <c r="A203" t="s">
        <v>212</v>
      </c>
      <c r="B203">
        <v>1215817200</v>
      </c>
      <c r="C203">
        <v>3.1000000000000001E-5</v>
      </c>
      <c r="D203">
        <v>7.6499999999999995E-4</v>
      </c>
      <c r="E203">
        <v>1.7699999999999999E-4</v>
      </c>
      <c r="F203">
        <v>8.6000000000000003E-5</v>
      </c>
    </row>
    <row r="204" spans="1:6" x14ac:dyDescent="0.25">
      <c r="A204" t="s">
        <v>213</v>
      </c>
      <c r="B204">
        <v>1216422000</v>
      </c>
      <c r="C204">
        <v>2.5999999999999998E-5</v>
      </c>
      <c r="D204">
        <v>7.54E-4</v>
      </c>
      <c r="E204">
        <v>1.5200000000000001E-4</v>
      </c>
      <c r="F204">
        <v>4.8000000000000001E-5</v>
      </c>
    </row>
    <row r="205" spans="1:6" x14ac:dyDescent="0.25">
      <c r="A205" t="s">
        <v>214</v>
      </c>
      <c r="B205">
        <v>1217026800</v>
      </c>
      <c r="C205">
        <v>0</v>
      </c>
      <c r="D205">
        <v>7.4200000000000004E-4</v>
      </c>
      <c r="E205">
        <v>1.2799999999999999E-4</v>
      </c>
      <c r="F205">
        <v>2.0000000000000002E-5</v>
      </c>
    </row>
    <row r="206" spans="1:6" x14ac:dyDescent="0.25">
      <c r="A206" t="s">
        <v>215</v>
      </c>
      <c r="B206">
        <v>1217631600</v>
      </c>
      <c r="C206">
        <v>0</v>
      </c>
      <c r="D206">
        <v>7.3099999999999999E-4</v>
      </c>
      <c r="E206">
        <v>1.07E-4</v>
      </c>
      <c r="F206">
        <v>7.9999999999999996E-6</v>
      </c>
    </row>
    <row r="207" spans="1:6" x14ac:dyDescent="0.25">
      <c r="A207" t="s">
        <v>216</v>
      </c>
      <c r="B207">
        <v>1218236400</v>
      </c>
      <c r="C207">
        <v>0</v>
      </c>
      <c r="D207">
        <v>7.2000000000000005E-4</v>
      </c>
      <c r="E207">
        <v>9.0000000000000006E-5</v>
      </c>
      <c r="F207">
        <v>3.9999999999999998E-6</v>
      </c>
    </row>
    <row r="208" spans="1:6" x14ac:dyDescent="0.25">
      <c r="A208" t="s">
        <v>217</v>
      </c>
      <c r="B208">
        <v>1218841200</v>
      </c>
      <c r="C208">
        <v>0</v>
      </c>
      <c r="D208">
        <v>7.0799999999999997E-4</v>
      </c>
      <c r="E208">
        <v>7.6000000000000004E-5</v>
      </c>
      <c r="F208">
        <v>9.9999999999999995E-7</v>
      </c>
    </row>
    <row r="209" spans="1:6" x14ac:dyDescent="0.25">
      <c r="A209" t="s">
        <v>218</v>
      </c>
      <c r="B209">
        <v>1219446000</v>
      </c>
      <c r="C209">
        <v>6.9999999999999999E-6</v>
      </c>
      <c r="D209">
        <v>6.9800000000000005E-4</v>
      </c>
      <c r="E209">
        <v>6.4999999999999994E-5</v>
      </c>
      <c r="F209">
        <v>5.0000000000000004E-6</v>
      </c>
    </row>
    <row r="210" spans="1:6" x14ac:dyDescent="0.25">
      <c r="A210" t="s">
        <v>219</v>
      </c>
      <c r="B210">
        <v>1220050800</v>
      </c>
      <c r="C210">
        <v>2.8E-5</v>
      </c>
      <c r="D210">
        <v>6.87E-4</v>
      </c>
      <c r="E210">
        <v>5.8999999999999998E-5</v>
      </c>
      <c r="F210">
        <v>1.8E-5</v>
      </c>
    </row>
    <row r="211" spans="1:6" x14ac:dyDescent="0.25">
      <c r="A211" t="s">
        <v>220</v>
      </c>
      <c r="B211">
        <v>1220655600</v>
      </c>
      <c r="C211">
        <v>3.1000000000000001E-5</v>
      </c>
      <c r="D211">
        <v>6.7699999999999998E-4</v>
      </c>
      <c r="E211">
        <v>5.3999999999999998E-5</v>
      </c>
      <c r="F211">
        <v>2.5000000000000001E-5</v>
      </c>
    </row>
    <row r="212" spans="1:6" x14ac:dyDescent="0.25">
      <c r="A212" t="s">
        <v>221</v>
      </c>
      <c r="B212">
        <v>1221260400</v>
      </c>
      <c r="C212">
        <v>6.7999999999999999E-5</v>
      </c>
      <c r="D212">
        <v>6.6799999999999997E-4</v>
      </c>
      <c r="E212">
        <v>5.5999999999999999E-5</v>
      </c>
      <c r="F212">
        <v>4.6999999999999997E-5</v>
      </c>
    </row>
    <row r="213" spans="1:6" x14ac:dyDescent="0.25">
      <c r="A213" t="s">
        <v>222</v>
      </c>
      <c r="B213">
        <v>1221865200</v>
      </c>
      <c r="C213">
        <v>3.8999999999999999E-5</v>
      </c>
      <c r="D213">
        <v>6.5799999999999995E-4</v>
      </c>
      <c r="E213">
        <v>5.3000000000000001E-5</v>
      </c>
      <c r="F213">
        <v>4.0000000000000003E-5</v>
      </c>
    </row>
    <row r="214" spans="1:6" x14ac:dyDescent="0.25">
      <c r="A214" t="s">
        <v>223</v>
      </c>
      <c r="B214">
        <v>1222470000</v>
      </c>
      <c r="C214">
        <v>2.5000000000000001E-5</v>
      </c>
      <c r="D214">
        <v>6.4800000000000003E-4</v>
      </c>
      <c r="E214">
        <v>4.8000000000000001E-5</v>
      </c>
      <c r="F214">
        <v>2.9E-5</v>
      </c>
    </row>
    <row r="215" spans="1:6" x14ac:dyDescent="0.25">
      <c r="A215" t="s">
        <v>224</v>
      </c>
      <c r="B215">
        <v>1223074800</v>
      </c>
      <c r="C215">
        <v>1.5999999999999999E-5</v>
      </c>
      <c r="D215">
        <v>6.3900000000000003E-4</v>
      </c>
      <c r="E215">
        <v>4.3000000000000002E-5</v>
      </c>
      <c r="F215">
        <v>2.1999999999999999E-5</v>
      </c>
    </row>
    <row r="216" spans="1:6" x14ac:dyDescent="0.25">
      <c r="A216" t="s">
        <v>225</v>
      </c>
      <c r="B216">
        <v>1223679600</v>
      </c>
      <c r="C216">
        <v>6.8999999999999997E-5</v>
      </c>
      <c r="D216">
        <v>6.3000000000000003E-4</v>
      </c>
      <c r="E216">
        <v>4.6999999999999997E-5</v>
      </c>
      <c r="F216">
        <v>5.0000000000000002E-5</v>
      </c>
    </row>
    <row r="217" spans="1:6" x14ac:dyDescent="0.25">
      <c r="A217" t="s">
        <v>226</v>
      </c>
      <c r="B217">
        <v>1224284400</v>
      </c>
      <c r="C217">
        <v>3.3000000000000003E-5</v>
      </c>
      <c r="D217">
        <v>6.2100000000000002E-4</v>
      </c>
      <c r="E217">
        <v>4.5000000000000003E-5</v>
      </c>
      <c r="F217">
        <v>4.0000000000000003E-5</v>
      </c>
    </row>
    <row r="218" spans="1:6" x14ac:dyDescent="0.25">
      <c r="A218" t="s">
        <v>227</v>
      </c>
      <c r="B218">
        <v>1224889200</v>
      </c>
      <c r="C218">
        <v>1.8E-5</v>
      </c>
      <c r="D218">
        <v>6.11E-4</v>
      </c>
      <c r="E218">
        <v>4.1E-5</v>
      </c>
      <c r="F218">
        <v>2.5000000000000001E-5</v>
      </c>
    </row>
    <row r="219" spans="1:6" x14ac:dyDescent="0.25">
      <c r="A219" t="s">
        <v>228</v>
      </c>
      <c r="B219">
        <v>1225494000</v>
      </c>
      <c r="C219">
        <v>3.9999999999999998E-6</v>
      </c>
      <c r="D219">
        <v>6.02E-4</v>
      </c>
      <c r="E219">
        <v>3.4999999999999997E-5</v>
      </c>
      <c r="F219">
        <v>1.2999999999999999E-5</v>
      </c>
    </row>
    <row r="220" spans="1:6" x14ac:dyDescent="0.25">
      <c r="A220" t="s">
        <v>229</v>
      </c>
      <c r="B220">
        <v>1226102400</v>
      </c>
      <c r="C220">
        <v>4.8999999999999998E-5</v>
      </c>
      <c r="D220">
        <v>5.9299999999999999E-4</v>
      </c>
      <c r="E220">
        <v>3.6999999999999998E-5</v>
      </c>
      <c r="F220">
        <v>2.8E-5</v>
      </c>
    </row>
    <row r="221" spans="1:6" x14ac:dyDescent="0.25">
      <c r="A221" t="s">
        <v>230</v>
      </c>
      <c r="B221">
        <v>1226707200</v>
      </c>
      <c r="C221">
        <v>3.0000000000000001E-6</v>
      </c>
      <c r="D221">
        <v>5.8399999999999999E-4</v>
      </c>
      <c r="E221">
        <v>3.1000000000000001E-5</v>
      </c>
      <c r="F221">
        <v>1.2999999999999999E-5</v>
      </c>
    </row>
    <row r="222" spans="1:6" x14ac:dyDescent="0.25">
      <c r="A222" t="s">
        <v>231</v>
      </c>
      <c r="B222">
        <v>1227312000</v>
      </c>
      <c r="C222">
        <v>1.2E-5</v>
      </c>
      <c r="D222">
        <v>5.7499999999999999E-4</v>
      </c>
      <c r="E222">
        <v>2.8E-5</v>
      </c>
      <c r="F222">
        <v>1.2999999999999999E-5</v>
      </c>
    </row>
    <row r="223" spans="1:6" x14ac:dyDescent="0.25">
      <c r="A223" t="s">
        <v>232</v>
      </c>
      <c r="B223">
        <v>1227916800</v>
      </c>
      <c r="C223">
        <v>1.2E-5</v>
      </c>
      <c r="D223">
        <v>5.6700000000000001E-4</v>
      </c>
      <c r="E223">
        <v>2.5999999999999998E-5</v>
      </c>
      <c r="F223">
        <v>1.2999999999999999E-5</v>
      </c>
    </row>
    <row r="224" spans="1:6" x14ac:dyDescent="0.25">
      <c r="A224" t="s">
        <v>233</v>
      </c>
      <c r="B224">
        <v>1228521600</v>
      </c>
      <c r="C224">
        <v>6.0000000000000002E-6</v>
      </c>
      <c r="D224">
        <v>5.5800000000000001E-4</v>
      </c>
      <c r="E224">
        <v>2.1999999999999999E-5</v>
      </c>
      <c r="F224">
        <v>9.0000000000000002E-6</v>
      </c>
    </row>
    <row r="225" spans="1:6" x14ac:dyDescent="0.25">
      <c r="A225" t="s">
        <v>234</v>
      </c>
      <c r="B225">
        <v>1229126400</v>
      </c>
      <c r="C225">
        <v>9.0000000000000002E-6</v>
      </c>
      <c r="D225">
        <v>5.5000000000000003E-4</v>
      </c>
      <c r="E225">
        <v>2.0000000000000002E-5</v>
      </c>
      <c r="F225">
        <v>9.0000000000000002E-6</v>
      </c>
    </row>
    <row r="226" spans="1:6" x14ac:dyDescent="0.25">
      <c r="A226" t="s">
        <v>235</v>
      </c>
      <c r="B226">
        <v>1229731200</v>
      </c>
      <c r="C226">
        <v>1E-4</v>
      </c>
      <c r="D226">
        <v>5.4299999999999997E-4</v>
      </c>
      <c r="E226">
        <v>3.4E-5</v>
      </c>
      <c r="F226">
        <v>6.7999999999999999E-5</v>
      </c>
    </row>
    <row r="227" spans="1:6" x14ac:dyDescent="0.25">
      <c r="A227" t="s">
        <v>236</v>
      </c>
      <c r="B227">
        <v>1230336000</v>
      </c>
      <c r="C227">
        <v>1.18E-4</v>
      </c>
      <c r="D227">
        <v>5.3600000000000002E-4</v>
      </c>
      <c r="E227">
        <v>4.6999999999999997E-5</v>
      </c>
      <c r="F227">
        <v>9.1000000000000003E-5</v>
      </c>
    </row>
    <row r="228" spans="1:6" x14ac:dyDescent="0.25">
      <c r="A228" t="s">
        <v>237</v>
      </c>
      <c r="B228">
        <v>1230940800</v>
      </c>
      <c r="C228">
        <v>4.0099999999999999E-4</v>
      </c>
      <c r="D228">
        <v>5.3399999999999997E-4</v>
      </c>
      <c r="E228">
        <v>1.05E-4</v>
      </c>
      <c r="F228">
        <v>3.0200000000000002E-4</v>
      </c>
    </row>
    <row r="229" spans="1:6" x14ac:dyDescent="0.25">
      <c r="A229" t="s">
        <v>238</v>
      </c>
      <c r="B229">
        <v>1231545600</v>
      </c>
      <c r="C229">
        <v>1.5300000000000001E-4</v>
      </c>
      <c r="D229">
        <v>5.2800000000000004E-4</v>
      </c>
      <c r="E229">
        <v>1.12E-4</v>
      </c>
      <c r="F229">
        <v>1.9900000000000001E-4</v>
      </c>
    </row>
    <row r="230" spans="1:6" x14ac:dyDescent="0.25">
      <c r="A230" t="s">
        <v>239</v>
      </c>
      <c r="B230">
        <v>1232150400</v>
      </c>
      <c r="C230">
        <v>3.1999999999999999E-5</v>
      </c>
      <c r="D230">
        <v>5.1999999999999995E-4</v>
      </c>
      <c r="E230">
        <v>9.8999999999999994E-5</v>
      </c>
      <c r="F230">
        <v>1.01E-4</v>
      </c>
    </row>
    <row r="231" spans="1:6" x14ac:dyDescent="0.25">
      <c r="A231" t="s">
        <v>240</v>
      </c>
      <c r="B231">
        <v>1232755200</v>
      </c>
      <c r="C231">
        <v>1.5999999999999999E-5</v>
      </c>
      <c r="D231">
        <v>5.13E-4</v>
      </c>
      <c r="E231">
        <v>8.6000000000000003E-5</v>
      </c>
      <c r="F231">
        <v>5.1999999999999997E-5</v>
      </c>
    </row>
    <row r="232" spans="1:6" x14ac:dyDescent="0.25">
      <c r="A232" t="s">
        <v>241</v>
      </c>
      <c r="B232">
        <v>1233360000</v>
      </c>
      <c r="C232">
        <v>5.1E-5</v>
      </c>
      <c r="D232">
        <v>5.0600000000000005E-4</v>
      </c>
      <c r="E232">
        <v>8.0000000000000007E-5</v>
      </c>
      <c r="F232">
        <v>5.1999999999999997E-5</v>
      </c>
    </row>
    <row r="233" spans="1:6" x14ac:dyDescent="0.25">
      <c r="A233" t="s">
        <v>242</v>
      </c>
      <c r="B233">
        <v>1233964800</v>
      </c>
      <c r="C233">
        <v>6.8999999999999997E-5</v>
      </c>
      <c r="D233">
        <v>4.9899999999999999E-4</v>
      </c>
      <c r="E233">
        <v>7.7999999999999999E-5</v>
      </c>
      <c r="F233">
        <v>6.6000000000000005E-5</v>
      </c>
    </row>
    <row r="234" spans="1:6" x14ac:dyDescent="0.25">
      <c r="A234" t="s">
        <v>243</v>
      </c>
      <c r="B234">
        <v>1234569600</v>
      </c>
      <c r="C234">
        <v>4.9700000000000005E-4</v>
      </c>
      <c r="D234">
        <v>4.9899999999999999E-4</v>
      </c>
      <c r="E234">
        <v>1.45E-4</v>
      </c>
      <c r="F234">
        <v>3.1199999999999999E-4</v>
      </c>
    </row>
    <row r="235" spans="1:6" x14ac:dyDescent="0.25">
      <c r="A235" t="s">
        <v>244</v>
      </c>
      <c r="B235">
        <v>1235174400</v>
      </c>
      <c r="C235">
        <v>4.35E-4</v>
      </c>
      <c r="D235">
        <v>4.9799999999999996E-4</v>
      </c>
      <c r="E235">
        <v>1.92E-4</v>
      </c>
      <c r="F235">
        <v>3.8699999999999997E-4</v>
      </c>
    </row>
    <row r="236" spans="1:6" x14ac:dyDescent="0.25">
      <c r="A236" t="s">
        <v>245</v>
      </c>
      <c r="B236">
        <v>1235779200</v>
      </c>
      <c r="C236">
        <v>3.1100000000000002E-4</v>
      </c>
      <c r="D236">
        <v>4.95E-4</v>
      </c>
      <c r="E236">
        <v>2.0900000000000001E-4</v>
      </c>
      <c r="F236">
        <v>3.0800000000000001E-4</v>
      </c>
    </row>
    <row r="237" spans="1:6" x14ac:dyDescent="0.25">
      <c r="A237" t="s">
        <v>246</v>
      </c>
      <c r="B237">
        <v>1236384000</v>
      </c>
      <c r="C237">
        <v>1.06E-4</v>
      </c>
      <c r="D237">
        <v>4.8899999999999996E-4</v>
      </c>
      <c r="E237">
        <v>1.92E-4</v>
      </c>
      <c r="F237">
        <v>1.95E-4</v>
      </c>
    </row>
    <row r="238" spans="1:6" x14ac:dyDescent="0.25">
      <c r="A238" t="s">
        <v>247</v>
      </c>
      <c r="B238">
        <v>1236985200</v>
      </c>
      <c r="C238">
        <v>3.01E-4</v>
      </c>
      <c r="D238">
        <v>4.86E-4</v>
      </c>
      <c r="E238">
        <v>2.13E-4</v>
      </c>
      <c r="F238">
        <v>3.1599999999999998E-4</v>
      </c>
    </row>
    <row r="239" spans="1:6" x14ac:dyDescent="0.25">
      <c r="A239" t="s">
        <v>248</v>
      </c>
      <c r="B239">
        <v>1237590000</v>
      </c>
      <c r="C239">
        <v>8.9300000000000002E-4</v>
      </c>
      <c r="D239">
        <v>4.9200000000000003E-4</v>
      </c>
      <c r="E239">
        <v>3.19E-4</v>
      </c>
      <c r="F239">
        <v>6.0499999999999996E-4</v>
      </c>
    </row>
    <row r="240" spans="1:6" x14ac:dyDescent="0.25">
      <c r="A240" t="s">
        <v>249</v>
      </c>
      <c r="B240">
        <v>1238194800</v>
      </c>
      <c r="C240">
        <v>5.8E-5</v>
      </c>
      <c r="D240">
        <v>4.8500000000000003E-4</v>
      </c>
      <c r="E240">
        <v>2.7700000000000001E-4</v>
      </c>
      <c r="F240">
        <v>2.7999999999999998E-4</v>
      </c>
    </row>
    <row r="241" spans="1:6" x14ac:dyDescent="0.25">
      <c r="A241" t="s">
        <v>250</v>
      </c>
      <c r="B241">
        <v>1238799600</v>
      </c>
      <c r="C241">
        <v>4.1100000000000002E-4</v>
      </c>
      <c r="D241">
        <v>4.84E-4</v>
      </c>
      <c r="E241">
        <v>2.9999999999999997E-4</v>
      </c>
      <c r="F241">
        <v>3.8699999999999997E-4</v>
      </c>
    </row>
    <row r="242" spans="1:6" x14ac:dyDescent="0.25">
      <c r="A242" t="s">
        <v>251</v>
      </c>
      <c r="B242">
        <v>1239404400</v>
      </c>
      <c r="C242">
        <v>5.4900000000000001E-4</v>
      </c>
      <c r="D242">
        <v>4.8500000000000003E-4</v>
      </c>
      <c r="E242">
        <v>3.39E-4</v>
      </c>
      <c r="F242">
        <v>4.6799999999999999E-4</v>
      </c>
    </row>
    <row r="243" spans="1:6" x14ac:dyDescent="0.25">
      <c r="A243" t="s">
        <v>252</v>
      </c>
      <c r="B243">
        <v>1240009200</v>
      </c>
      <c r="C243">
        <v>1.0280000000000001E-3</v>
      </c>
      <c r="D243">
        <v>4.9399999999999997E-4</v>
      </c>
      <c r="E243">
        <v>4.4900000000000002E-4</v>
      </c>
      <c r="F243">
        <v>7.9699999999999997E-4</v>
      </c>
    </row>
    <row r="244" spans="1:6" x14ac:dyDescent="0.25">
      <c r="A244" t="s">
        <v>253</v>
      </c>
      <c r="B244">
        <v>1240614000</v>
      </c>
      <c r="C244">
        <v>4.5600000000000003E-4</v>
      </c>
      <c r="D244">
        <v>4.9299999999999995E-4</v>
      </c>
      <c r="E244">
        <v>4.4900000000000002E-4</v>
      </c>
      <c r="F244">
        <v>5.7499999999999999E-4</v>
      </c>
    </row>
    <row r="245" spans="1:6" x14ac:dyDescent="0.25">
      <c r="A245" t="s">
        <v>254</v>
      </c>
      <c r="B245">
        <v>1241218800</v>
      </c>
      <c r="C245">
        <v>4.06E-4</v>
      </c>
      <c r="D245">
        <v>4.9200000000000003E-4</v>
      </c>
      <c r="E245">
        <v>4.4099999999999999E-4</v>
      </c>
      <c r="F245">
        <v>4.6999999999999999E-4</v>
      </c>
    </row>
    <row r="246" spans="1:6" x14ac:dyDescent="0.25">
      <c r="A246" t="s">
        <v>255</v>
      </c>
      <c r="B246">
        <v>1241823600</v>
      </c>
      <c r="C246">
        <v>7.94E-4</v>
      </c>
      <c r="D246">
        <v>4.9600000000000002E-4</v>
      </c>
      <c r="E246">
        <v>4.9700000000000005E-4</v>
      </c>
      <c r="F246">
        <v>6.4899999999999995E-4</v>
      </c>
    </row>
    <row r="247" spans="1:6" x14ac:dyDescent="0.25">
      <c r="A247" t="s">
        <v>256</v>
      </c>
      <c r="B247">
        <v>1242428400</v>
      </c>
      <c r="C247">
        <v>5.9000000000000003E-4</v>
      </c>
      <c r="D247">
        <v>4.9799999999999996E-4</v>
      </c>
      <c r="E247">
        <v>5.1099999999999995E-4</v>
      </c>
      <c r="F247">
        <v>6.0899999999999995E-4</v>
      </c>
    </row>
    <row r="248" spans="1:6" x14ac:dyDescent="0.25">
      <c r="A248" t="s">
        <v>257</v>
      </c>
      <c r="B248">
        <v>1243033200</v>
      </c>
      <c r="C248">
        <v>5.8399999999999999E-4</v>
      </c>
      <c r="D248">
        <v>4.9899999999999999E-4</v>
      </c>
      <c r="E248">
        <v>5.22E-4</v>
      </c>
      <c r="F248">
        <v>5.9199999999999997E-4</v>
      </c>
    </row>
    <row r="249" spans="1:6" x14ac:dyDescent="0.25">
      <c r="A249" t="s">
        <v>258</v>
      </c>
      <c r="B249">
        <v>1243638000</v>
      </c>
      <c r="C249">
        <v>5.04E-4</v>
      </c>
      <c r="D249">
        <v>4.9899999999999999E-4</v>
      </c>
      <c r="E249">
        <v>5.1999999999999995E-4</v>
      </c>
      <c r="F249">
        <v>5.5199999999999997E-4</v>
      </c>
    </row>
    <row r="250" spans="1:6" x14ac:dyDescent="0.25">
      <c r="A250" t="s">
        <v>259</v>
      </c>
      <c r="B250">
        <v>1244242800</v>
      </c>
      <c r="C250">
        <v>3.6200000000000002E-4</v>
      </c>
      <c r="D250">
        <v>4.9700000000000005E-4</v>
      </c>
      <c r="E250">
        <v>4.9399999999999997E-4</v>
      </c>
      <c r="F250">
        <v>4.3899999999999999E-4</v>
      </c>
    </row>
    <row r="251" spans="1:6" x14ac:dyDescent="0.25">
      <c r="A251" t="s">
        <v>260</v>
      </c>
      <c r="B251">
        <v>1244847600</v>
      </c>
      <c r="C251">
        <v>3.1500000000000001E-4</v>
      </c>
      <c r="D251">
        <v>4.9399999999999997E-4</v>
      </c>
      <c r="E251">
        <v>4.66E-4</v>
      </c>
      <c r="F251">
        <v>3.79E-4</v>
      </c>
    </row>
    <row r="252" spans="1:6" x14ac:dyDescent="0.25">
      <c r="A252" t="s">
        <v>261</v>
      </c>
      <c r="B252">
        <v>1245452400</v>
      </c>
      <c r="C252">
        <v>5.5099999999999995E-4</v>
      </c>
      <c r="D252">
        <v>4.95E-4</v>
      </c>
      <c r="E252">
        <v>4.7899999999999999E-4</v>
      </c>
      <c r="F252">
        <v>4.7600000000000002E-4</v>
      </c>
    </row>
    <row r="253" spans="1:6" x14ac:dyDescent="0.25">
      <c r="A253" t="s">
        <v>262</v>
      </c>
      <c r="B253">
        <v>1246057200</v>
      </c>
      <c r="C253">
        <v>3.9500000000000001E-4</v>
      </c>
      <c r="D253">
        <v>4.9299999999999995E-4</v>
      </c>
      <c r="E253">
        <v>4.66E-4</v>
      </c>
      <c r="F253">
        <v>4.4000000000000002E-4</v>
      </c>
    </row>
    <row r="254" spans="1:6" x14ac:dyDescent="0.25">
      <c r="A254" t="s">
        <v>263</v>
      </c>
      <c r="B254">
        <v>1246662000</v>
      </c>
      <c r="C254">
        <v>5.7399999999999997E-4</v>
      </c>
      <c r="D254">
        <v>4.9399999999999997E-4</v>
      </c>
      <c r="E254">
        <v>4.8200000000000001E-4</v>
      </c>
      <c r="F254">
        <v>5.0900000000000001E-4</v>
      </c>
    </row>
    <row r="255" spans="1:6" x14ac:dyDescent="0.25">
      <c r="A255" t="s">
        <v>264</v>
      </c>
      <c r="B255">
        <v>1247266800</v>
      </c>
      <c r="C255">
        <v>6.4300000000000002E-4</v>
      </c>
      <c r="D255">
        <v>4.9700000000000005E-4</v>
      </c>
      <c r="E255">
        <v>5.0799999999999999E-4</v>
      </c>
      <c r="F255">
        <v>5.9699999999999998E-4</v>
      </c>
    </row>
    <row r="256" spans="1:6" x14ac:dyDescent="0.25">
      <c r="A256" t="s">
        <v>265</v>
      </c>
      <c r="B256">
        <v>1247871600</v>
      </c>
      <c r="C256">
        <v>5.31E-4</v>
      </c>
      <c r="D256">
        <v>4.9700000000000005E-4</v>
      </c>
      <c r="E256">
        <v>5.1000000000000004E-4</v>
      </c>
      <c r="F256">
        <v>5.3899999999999998E-4</v>
      </c>
    </row>
    <row r="257" spans="1:6" x14ac:dyDescent="0.25">
      <c r="A257" t="s">
        <v>266</v>
      </c>
      <c r="B257">
        <v>1248476400</v>
      </c>
      <c r="C257">
        <v>1.6200000000000001E-4</v>
      </c>
      <c r="D257">
        <v>4.9200000000000003E-4</v>
      </c>
      <c r="E257">
        <v>4.5399999999999998E-4</v>
      </c>
      <c r="F257">
        <v>3.1700000000000001E-4</v>
      </c>
    </row>
    <row r="258" spans="1:6" x14ac:dyDescent="0.25">
      <c r="A258" t="s">
        <v>267</v>
      </c>
      <c r="B258">
        <v>1249081200</v>
      </c>
      <c r="C258">
        <v>1.65E-4</v>
      </c>
      <c r="D258">
        <v>4.8700000000000002E-4</v>
      </c>
      <c r="E258">
        <v>4.0900000000000002E-4</v>
      </c>
      <c r="F258">
        <v>2.4499999999999999E-4</v>
      </c>
    </row>
    <row r="259" spans="1:6" x14ac:dyDescent="0.25">
      <c r="A259" t="s">
        <v>268</v>
      </c>
      <c r="B259">
        <v>1249686000</v>
      </c>
      <c r="C259">
        <v>1.3910000000000001E-3</v>
      </c>
      <c r="D259">
        <v>5.0100000000000003E-4</v>
      </c>
      <c r="E259">
        <v>5.6800000000000004E-4</v>
      </c>
      <c r="F259">
        <v>9.5299999999999996E-4</v>
      </c>
    </row>
    <row r="260" spans="1:6" x14ac:dyDescent="0.25">
      <c r="A260" t="s">
        <v>269</v>
      </c>
      <c r="B260">
        <v>1250290800</v>
      </c>
      <c r="C260">
        <v>7.7499999999999997E-4</v>
      </c>
      <c r="D260">
        <v>5.0500000000000002E-4</v>
      </c>
      <c r="E260">
        <v>5.9800000000000001E-4</v>
      </c>
      <c r="F260">
        <v>7.9799999999999999E-4</v>
      </c>
    </row>
    <row r="261" spans="1:6" x14ac:dyDescent="0.25">
      <c r="A261" t="s">
        <v>270</v>
      </c>
      <c r="B261">
        <v>1250895600</v>
      </c>
      <c r="C261">
        <v>7.3099999999999999E-4</v>
      </c>
      <c r="D261">
        <v>5.0799999999999999E-4</v>
      </c>
      <c r="E261">
        <v>6.1899999999999998E-4</v>
      </c>
      <c r="F261">
        <v>7.5199999999999996E-4</v>
      </c>
    </row>
    <row r="262" spans="1:6" x14ac:dyDescent="0.25">
      <c r="A262" t="s">
        <v>271</v>
      </c>
      <c r="B262">
        <v>1251500400</v>
      </c>
      <c r="C262">
        <v>4.0999999999999999E-4</v>
      </c>
      <c r="D262">
        <v>5.0699999999999996E-4</v>
      </c>
      <c r="E262">
        <v>5.8600000000000004E-4</v>
      </c>
      <c r="F262">
        <v>5.6499999999999996E-4</v>
      </c>
    </row>
    <row r="263" spans="1:6" x14ac:dyDescent="0.25">
      <c r="A263" t="s">
        <v>272</v>
      </c>
      <c r="B263">
        <v>1252105200</v>
      </c>
      <c r="C263">
        <v>5.4100000000000003E-4</v>
      </c>
      <c r="D263">
        <v>5.0699999999999996E-4</v>
      </c>
      <c r="E263">
        <v>5.7799999999999995E-4</v>
      </c>
      <c r="F263">
        <v>5.4500000000000002E-4</v>
      </c>
    </row>
    <row r="264" spans="1:6" x14ac:dyDescent="0.25">
      <c r="A264" t="s">
        <v>273</v>
      </c>
      <c r="B264">
        <v>1252710000</v>
      </c>
      <c r="C264">
        <v>1.189E-3</v>
      </c>
      <c r="D264">
        <v>5.1800000000000001E-4</v>
      </c>
      <c r="E264">
        <v>6.7699999999999998E-4</v>
      </c>
      <c r="F264">
        <v>9.5299999999999996E-4</v>
      </c>
    </row>
    <row r="265" spans="1:6" x14ac:dyDescent="0.25">
      <c r="A265" t="s">
        <v>274</v>
      </c>
      <c r="B265">
        <v>1253314800</v>
      </c>
      <c r="C265">
        <v>5.6099999999999998E-4</v>
      </c>
      <c r="D265">
        <v>5.1800000000000001E-4</v>
      </c>
      <c r="E265">
        <v>6.5600000000000001E-4</v>
      </c>
      <c r="F265">
        <v>6.8400000000000004E-4</v>
      </c>
    </row>
    <row r="266" spans="1:6" x14ac:dyDescent="0.25">
      <c r="A266" t="s">
        <v>275</v>
      </c>
      <c r="B266">
        <v>1253919600</v>
      </c>
      <c r="C266">
        <v>5.31E-4</v>
      </c>
      <c r="D266">
        <v>5.1900000000000004E-4</v>
      </c>
      <c r="E266">
        <v>6.38E-4</v>
      </c>
      <c r="F266">
        <v>6.5499999999999998E-4</v>
      </c>
    </row>
    <row r="267" spans="1:6" x14ac:dyDescent="0.25">
      <c r="A267" t="s">
        <v>276</v>
      </c>
      <c r="B267">
        <v>1254524400</v>
      </c>
      <c r="C267">
        <v>1.387E-3</v>
      </c>
      <c r="D267">
        <v>5.3200000000000003E-4</v>
      </c>
      <c r="E267">
        <v>7.5699999999999997E-4</v>
      </c>
      <c r="F267">
        <v>1.0690000000000001E-3</v>
      </c>
    </row>
    <row r="268" spans="1:6" x14ac:dyDescent="0.25">
      <c r="A268" t="s">
        <v>277</v>
      </c>
      <c r="B268">
        <v>1255129200</v>
      </c>
      <c r="C268">
        <v>1.2539999999999999E-3</v>
      </c>
      <c r="D268">
        <v>5.4299999999999997E-4</v>
      </c>
      <c r="E268">
        <v>8.3100000000000003E-4</v>
      </c>
      <c r="F268">
        <v>1.085E-3</v>
      </c>
    </row>
    <row r="269" spans="1:6" x14ac:dyDescent="0.25">
      <c r="A269" t="s">
        <v>278</v>
      </c>
      <c r="B269">
        <v>1255734000</v>
      </c>
      <c r="C269">
        <v>6.9499999999999998E-4</v>
      </c>
      <c r="D269">
        <v>5.4500000000000002E-4</v>
      </c>
      <c r="E269">
        <v>8.0800000000000002E-4</v>
      </c>
      <c r="F269">
        <v>8.52E-4</v>
      </c>
    </row>
    <row r="270" spans="1:6" x14ac:dyDescent="0.25">
      <c r="A270" t="s">
        <v>279</v>
      </c>
      <c r="B270">
        <v>1256338800</v>
      </c>
      <c r="C270">
        <v>6.6799999999999997E-4</v>
      </c>
      <c r="D270">
        <v>5.4699999999999996E-4</v>
      </c>
      <c r="E270">
        <v>7.8600000000000002E-4</v>
      </c>
      <c r="F270">
        <v>7.6499999999999995E-4</v>
      </c>
    </row>
    <row r="271" spans="1:6" x14ac:dyDescent="0.25">
      <c r="A271" t="s">
        <v>280</v>
      </c>
      <c r="B271">
        <v>1256943600</v>
      </c>
      <c r="C271">
        <v>1.0970000000000001E-3</v>
      </c>
      <c r="D271">
        <v>5.5500000000000005E-4</v>
      </c>
      <c r="E271">
        <v>8.3500000000000002E-4</v>
      </c>
      <c r="F271">
        <v>9.4700000000000003E-4</v>
      </c>
    </row>
    <row r="272" spans="1:6" x14ac:dyDescent="0.25">
      <c r="A272" t="s">
        <v>281</v>
      </c>
      <c r="B272">
        <v>1257552000</v>
      </c>
      <c r="C272">
        <v>1.0989999999999999E-3</v>
      </c>
      <c r="D272">
        <v>5.6400000000000005E-4</v>
      </c>
      <c r="E272">
        <v>8.7699999999999996E-4</v>
      </c>
      <c r="F272">
        <v>1.041E-3</v>
      </c>
    </row>
    <row r="273" spans="1:6" x14ac:dyDescent="0.25">
      <c r="A273" t="s">
        <v>282</v>
      </c>
      <c r="B273">
        <v>1258156800</v>
      </c>
      <c r="C273">
        <v>6.6100000000000002E-4</v>
      </c>
      <c r="D273">
        <v>5.6499999999999996E-4</v>
      </c>
      <c r="E273">
        <v>8.4099999999999995E-4</v>
      </c>
      <c r="F273">
        <v>8.0400000000000003E-4</v>
      </c>
    </row>
    <row r="274" spans="1:6" x14ac:dyDescent="0.25">
      <c r="A274" t="s">
        <v>283</v>
      </c>
      <c r="B274">
        <v>1258761600</v>
      </c>
      <c r="C274">
        <v>1.034E-3</v>
      </c>
      <c r="D274">
        <v>5.7200000000000003E-4</v>
      </c>
      <c r="E274">
        <v>8.7200000000000005E-4</v>
      </c>
      <c r="F274">
        <v>9.5200000000000005E-4</v>
      </c>
    </row>
    <row r="275" spans="1:6" x14ac:dyDescent="0.25">
      <c r="A275" t="s">
        <v>284</v>
      </c>
      <c r="B275">
        <v>1259366400</v>
      </c>
      <c r="C275">
        <v>9.8900000000000008E-4</v>
      </c>
      <c r="D275">
        <v>5.7899999999999998E-4</v>
      </c>
      <c r="E275">
        <v>8.8900000000000003E-4</v>
      </c>
      <c r="F275">
        <v>9.5500000000000001E-4</v>
      </c>
    </row>
    <row r="276" spans="1:6" x14ac:dyDescent="0.25">
      <c r="A276" t="s">
        <v>285</v>
      </c>
      <c r="B276">
        <v>1259971200</v>
      </c>
      <c r="C276">
        <v>1.2459999999999999E-3</v>
      </c>
      <c r="D276">
        <v>5.8900000000000001E-4</v>
      </c>
      <c r="E276">
        <v>9.4700000000000003E-4</v>
      </c>
      <c r="F276">
        <v>1.1479999999999999E-3</v>
      </c>
    </row>
    <row r="277" spans="1:6" x14ac:dyDescent="0.25">
      <c r="A277" t="s">
        <v>286</v>
      </c>
      <c r="B277">
        <v>1260576000</v>
      </c>
      <c r="C277">
        <v>1.4450000000000001E-3</v>
      </c>
      <c r="D277">
        <v>6.02E-4</v>
      </c>
      <c r="E277">
        <v>1.0250000000000001E-3</v>
      </c>
      <c r="F277">
        <v>1.2960000000000001E-3</v>
      </c>
    </row>
    <row r="278" spans="1:6" x14ac:dyDescent="0.25">
      <c r="A278" t="s">
        <v>287</v>
      </c>
      <c r="B278">
        <v>1261180800</v>
      </c>
      <c r="C278">
        <v>1.023E-3</v>
      </c>
      <c r="D278">
        <v>6.0800000000000003E-4</v>
      </c>
      <c r="E278">
        <v>1.023E-3</v>
      </c>
      <c r="F278">
        <v>1.121E-3</v>
      </c>
    </row>
    <row r="279" spans="1:6" x14ac:dyDescent="0.25">
      <c r="A279" t="s">
        <v>288</v>
      </c>
      <c r="B279">
        <v>1261785600</v>
      </c>
      <c r="C279">
        <v>8.61E-4</v>
      </c>
      <c r="D279">
        <v>6.1200000000000002E-4</v>
      </c>
      <c r="E279">
        <v>9.9500000000000001E-4</v>
      </c>
      <c r="F279">
        <v>9.4399999999999996E-4</v>
      </c>
    </row>
    <row r="280" spans="1:6" x14ac:dyDescent="0.25">
      <c r="A280" t="s">
        <v>289</v>
      </c>
      <c r="B280">
        <v>1262390400</v>
      </c>
      <c r="C280">
        <v>7.18E-4</v>
      </c>
      <c r="D280">
        <v>6.1399999999999996E-4</v>
      </c>
      <c r="E280">
        <v>9.5100000000000002E-4</v>
      </c>
      <c r="F280">
        <v>8.1800000000000004E-4</v>
      </c>
    </row>
    <row r="281" spans="1:6" x14ac:dyDescent="0.25">
      <c r="A281" t="s">
        <v>290</v>
      </c>
      <c r="B281">
        <v>1262995200</v>
      </c>
      <c r="C281">
        <v>7.0500000000000001E-4</v>
      </c>
      <c r="D281">
        <v>6.1499999999999999E-4</v>
      </c>
      <c r="E281">
        <v>9.1E-4</v>
      </c>
      <c r="F281">
        <v>7.3999999999999999E-4</v>
      </c>
    </row>
    <row r="282" spans="1:6" x14ac:dyDescent="0.25">
      <c r="A282" t="s">
        <v>291</v>
      </c>
      <c r="B282">
        <v>1263600000</v>
      </c>
      <c r="C282">
        <v>9.0399999999999996E-4</v>
      </c>
      <c r="D282">
        <v>6.2E-4</v>
      </c>
      <c r="E282">
        <v>9.1E-4</v>
      </c>
      <c r="F282">
        <v>8.6399999999999997E-4</v>
      </c>
    </row>
    <row r="283" spans="1:6" x14ac:dyDescent="0.25">
      <c r="A283" t="s">
        <v>292</v>
      </c>
      <c r="B283">
        <v>1264204800</v>
      </c>
      <c r="C283">
        <v>8.3500000000000002E-4</v>
      </c>
      <c r="D283">
        <v>6.2299999999999996E-4</v>
      </c>
      <c r="E283">
        <v>8.9800000000000004E-4</v>
      </c>
      <c r="F283">
        <v>8.52E-4</v>
      </c>
    </row>
    <row r="284" spans="1:6" x14ac:dyDescent="0.25">
      <c r="A284" t="s">
        <v>293</v>
      </c>
      <c r="B284">
        <v>1264809600</v>
      </c>
      <c r="C284">
        <v>9.5E-4</v>
      </c>
      <c r="D284">
        <v>6.2799999999999998E-4</v>
      </c>
      <c r="E284">
        <v>9.0600000000000001E-4</v>
      </c>
      <c r="F284">
        <v>9.1399999999999999E-4</v>
      </c>
    </row>
    <row r="285" spans="1:6" x14ac:dyDescent="0.25">
      <c r="A285" t="s">
        <v>294</v>
      </c>
      <c r="B285">
        <v>1265414400</v>
      </c>
      <c r="C285">
        <v>1.8000000000000001E-4</v>
      </c>
      <c r="D285">
        <v>6.2100000000000002E-4</v>
      </c>
      <c r="E285">
        <v>7.8700000000000005E-4</v>
      </c>
      <c r="F285">
        <v>4.5300000000000001E-4</v>
      </c>
    </row>
    <row r="286" spans="1:6" x14ac:dyDescent="0.25">
      <c r="A286" t="s">
        <v>295</v>
      </c>
      <c r="B286">
        <v>1266019200</v>
      </c>
      <c r="C286">
        <v>4.5199999999999998E-4</v>
      </c>
      <c r="D286">
        <v>6.1799999999999995E-4</v>
      </c>
      <c r="E286">
        <v>7.36E-4</v>
      </c>
      <c r="F286">
        <v>5.0199999999999995E-4</v>
      </c>
    </row>
    <row r="287" spans="1:6" x14ac:dyDescent="0.25">
      <c r="A287" t="s">
        <v>296</v>
      </c>
      <c r="B287">
        <v>1266624000</v>
      </c>
      <c r="C287">
        <v>6.4599999999999998E-4</v>
      </c>
      <c r="D287">
        <v>6.1899999999999998E-4</v>
      </c>
      <c r="E287">
        <v>7.2099999999999996E-4</v>
      </c>
      <c r="F287">
        <v>5.8299999999999997E-4</v>
      </c>
    </row>
    <row r="288" spans="1:6" x14ac:dyDescent="0.25">
      <c r="A288" t="s">
        <v>297</v>
      </c>
      <c r="B288">
        <v>1267228800</v>
      </c>
      <c r="C288">
        <v>5.6700000000000001E-4</v>
      </c>
      <c r="D288">
        <v>6.1799999999999995E-4</v>
      </c>
      <c r="E288">
        <v>6.9399999999999996E-4</v>
      </c>
      <c r="F288">
        <v>5.4900000000000001E-4</v>
      </c>
    </row>
    <row r="289" spans="1:6" x14ac:dyDescent="0.25">
      <c r="A289" t="s">
        <v>298</v>
      </c>
      <c r="B289">
        <v>1267833600</v>
      </c>
      <c r="C289">
        <v>8.5499999999999997E-4</v>
      </c>
      <c r="D289">
        <v>6.2100000000000002E-4</v>
      </c>
      <c r="E289">
        <v>7.2099999999999996E-4</v>
      </c>
      <c r="F289">
        <v>7.4899999999999999E-4</v>
      </c>
    </row>
    <row r="290" spans="1:6" x14ac:dyDescent="0.25">
      <c r="A290" t="s">
        <v>299</v>
      </c>
      <c r="B290">
        <v>1268434800</v>
      </c>
      <c r="C290">
        <v>8.0900000000000004E-4</v>
      </c>
      <c r="D290">
        <v>6.2399999999999999E-4</v>
      </c>
      <c r="E290">
        <v>7.3399999999999995E-4</v>
      </c>
      <c r="F290">
        <v>7.7499999999999997E-4</v>
      </c>
    </row>
    <row r="291" spans="1:6" x14ac:dyDescent="0.25">
      <c r="A291" t="s">
        <v>300</v>
      </c>
      <c r="B291">
        <v>1269039600</v>
      </c>
      <c r="C291">
        <v>9.41E-4</v>
      </c>
      <c r="D291">
        <v>6.29E-4</v>
      </c>
      <c r="E291">
        <v>7.67E-4</v>
      </c>
      <c r="F291">
        <v>8.6600000000000002E-4</v>
      </c>
    </row>
    <row r="292" spans="1:6" x14ac:dyDescent="0.25">
      <c r="A292" t="s">
        <v>301</v>
      </c>
      <c r="B292">
        <v>1269644400</v>
      </c>
      <c r="C292">
        <v>9.810000000000001E-4</v>
      </c>
      <c r="D292">
        <v>6.3400000000000001E-4</v>
      </c>
      <c r="E292">
        <v>8.0099999999999995E-4</v>
      </c>
      <c r="F292">
        <v>9.3800000000000003E-4</v>
      </c>
    </row>
    <row r="293" spans="1:6" x14ac:dyDescent="0.25">
      <c r="A293" t="s">
        <v>302</v>
      </c>
      <c r="B293">
        <v>1270249200</v>
      </c>
      <c r="C293">
        <v>6.4899999999999995E-4</v>
      </c>
      <c r="D293">
        <v>6.3500000000000004E-4</v>
      </c>
      <c r="E293">
        <v>7.7499999999999997E-4</v>
      </c>
      <c r="F293">
        <v>7.5100000000000004E-4</v>
      </c>
    </row>
    <row r="294" spans="1:6" x14ac:dyDescent="0.25">
      <c r="A294" t="s">
        <v>303</v>
      </c>
      <c r="B294">
        <v>1270854000</v>
      </c>
      <c r="C294">
        <v>5.04E-4</v>
      </c>
      <c r="D294">
        <v>6.3299999999999999E-4</v>
      </c>
      <c r="E294">
        <v>7.3099999999999999E-4</v>
      </c>
      <c r="F294">
        <v>6.0099999999999997E-4</v>
      </c>
    </row>
    <row r="295" spans="1:6" x14ac:dyDescent="0.25">
      <c r="A295" t="s">
        <v>304</v>
      </c>
      <c r="B295">
        <v>1271458800</v>
      </c>
      <c r="C295">
        <v>4.7199999999999998E-4</v>
      </c>
      <c r="D295">
        <v>6.3000000000000003E-4</v>
      </c>
      <c r="E295">
        <v>6.8900000000000005E-4</v>
      </c>
      <c r="F295">
        <v>5.2400000000000005E-4</v>
      </c>
    </row>
    <row r="296" spans="1:6" x14ac:dyDescent="0.25">
      <c r="A296" t="s">
        <v>305</v>
      </c>
      <c r="B296">
        <v>1272063600</v>
      </c>
      <c r="C296">
        <v>4.3600000000000003E-4</v>
      </c>
      <c r="D296">
        <v>6.2699999999999995E-4</v>
      </c>
      <c r="E296">
        <v>6.4800000000000003E-4</v>
      </c>
      <c r="F296">
        <v>4.8200000000000001E-4</v>
      </c>
    </row>
    <row r="297" spans="1:6" x14ac:dyDescent="0.25">
      <c r="A297" t="s">
        <v>306</v>
      </c>
      <c r="B297">
        <v>1272668400</v>
      </c>
      <c r="C297">
        <v>3.8699999999999997E-4</v>
      </c>
      <c r="D297">
        <v>6.2299999999999996E-4</v>
      </c>
      <c r="E297">
        <v>6.0499999999999996E-4</v>
      </c>
      <c r="F297">
        <v>4.0400000000000001E-4</v>
      </c>
    </row>
    <row r="298" spans="1:6" x14ac:dyDescent="0.25">
      <c r="A298" t="s">
        <v>307</v>
      </c>
      <c r="B298">
        <v>1273273200</v>
      </c>
      <c r="C298">
        <v>0</v>
      </c>
      <c r="D298">
        <v>6.1399999999999996E-4</v>
      </c>
      <c r="E298">
        <v>5.0799999999999999E-4</v>
      </c>
      <c r="F298">
        <v>1.7000000000000001E-4</v>
      </c>
    </row>
    <row r="299" spans="1:6" x14ac:dyDescent="0.25">
      <c r="A299" t="s">
        <v>308</v>
      </c>
      <c r="B299">
        <v>1273878000</v>
      </c>
      <c r="C299">
        <v>0</v>
      </c>
      <c r="D299">
        <v>6.0400000000000004E-4</v>
      </c>
      <c r="E299">
        <v>4.26E-4</v>
      </c>
      <c r="F299">
        <v>7.1000000000000005E-5</v>
      </c>
    </row>
    <row r="300" spans="1:6" x14ac:dyDescent="0.25">
      <c r="A300" t="s">
        <v>309</v>
      </c>
      <c r="B300">
        <v>1274482800</v>
      </c>
      <c r="C300">
        <v>0</v>
      </c>
      <c r="D300">
        <v>5.9500000000000004E-4</v>
      </c>
      <c r="E300">
        <v>3.5799999999999997E-4</v>
      </c>
      <c r="F300">
        <v>3.0000000000000001E-5</v>
      </c>
    </row>
    <row r="301" spans="1:6" x14ac:dyDescent="0.25">
      <c r="A301" t="s">
        <v>310</v>
      </c>
      <c r="B301">
        <v>1275087600</v>
      </c>
      <c r="C301">
        <v>0</v>
      </c>
      <c r="D301">
        <v>5.8600000000000004E-4</v>
      </c>
      <c r="E301">
        <v>2.9999999999999997E-4</v>
      </c>
      <c r="F301">
        <v>1.2999999999999999E-5</v>
      </c>
    </row>
    <row r="302" spans="1:6" x14ac:dyDescent="0.25">
      <c r="A302" t="s">
        <v>311</v>
      </c>
      <c r="B302">
        <v>1275692400</v>
      </c>
      <c r="C302">
        <v>0</v>
      </c>
      <c r="D302">
        <v>5.7700000000000004E-4</v>
      </c>
      <c r="E302">
        <v>2.52E-4</v>
      </c>
      <c r="F302">
        <v>5.0000000000000004E-6</v>
      </c>
    </row>
    <row r="303" spans="1:6" x14ac:dyDescent="0.25">
      <c r="A303" t="s">
        <v>312</v>
      </c>
      <c r="B303">
        <v>1276297200</v>
      </c>
      <c r="C303">
        <v>2.7E-4</v>
      </c>
      <c r="D303">
        <v>5.7200000000000003E-4</v>
      </c>
      <c r="E303">
        <v>2.5599999999999999E-4</v>
      </c>
      <c r="F303">
        <v>1.8100000000000001E-4</v>
      </c>
    </row>
    <row r="304" spans="1:6" x14ac:dyDescent="0.25">
      <c r="A304" t="s">
        <v>313</v>
      </c>
      <c r="B304">
        <v>1276902000</v>
      </c>
      <c r="C304">
        <v>3.9899999999999999E-4</v>
      </c>
      <c r="D304">
        <v>5.6899999999999995E-4</v>
      </c>
      <c r="E304">
        <v>2.7900000000000001E-4</v>
      </c>
      <c r="F304">
        <v>3.0800000000000001E-4</v>
      </c>
    </row>
    <row r="305" spans="1:6" x14ac:dyDescent="0.25">
      <c r="A305" t="s">
        <v>314</v>
      </c>
      <c r="B305">
        <v>1277506800</v>
      </c>
      <c r="C305">
        <v>4.1800000000000002E-4</v>
      </c>
      <c r="D305">
        <v>5.6700000000000001E-4</v>
      </c>
      <c r="E305">
        <v>3.01E-4</v>
      </c>
      <c r="F305">
        <v>3.7100000000000002E-4</v>
      </c>
    </row>
    <row r="306" spans="1:6" x14ac:dyDescent="0.25">
      <c r="A306" t="s">
        <v>315</v>
      </c>
      <c r="B306">
        <v>1278111600</v>
      </c>
      <c r="C306">
        <v>4.1800000000000002E-4</v>
      </c>
      <c r="D306">
        <v>5.6499999999999996E-4</v>
      </c>
      <c r="E306">
        <v>3.19E-4</v>
      </c>
      <c r="F306">
        <v>3.97E-4</v>
      </c>
    </row>
    <row r="307" spans="1:6" x14ac:dyDescent="0.25">
      <c r="A307" t="s">
        <v>316</v>
      </c>
      <c r="B307">
        <v>1278716400</v>
      </c>
      <c r="C307">
        <v>4.1800000000000002E-4</v>
      </c>
      <c r="D307">
        <v>5.62E-4</v>
      </c>
      <c r="E307">
        <v>3.3500000000000001E-4</v>
      </c>
      <c r="F307">
        <v>4.08E-4</v>
      </c>
    </row>
    <row r="308" spans="1:6" x14ac:dyDescent="0.25">
      <c r="A308" t="s">
        <v>317</v>
      </c>
      <c r="B308">
        <v>1279321200</v>
      </c>
      <c r="C308">
        <v>4.3999999999999999E-5</v>
      </c>
      <c r="D308">
        <v>5.5400000000000002E-4</v>
      </c>
      <c r="E308">
        <v>2.8800000000000001E-4</v>
      </c>
      <c r="F308">
        <v>1.8799999999999999E-4</v>
      </c>
    </row>
    <row r="309" spans="1:6" x14ac:dyDescent="0.25">
      <c r="A309" t="s">
        <v>318</v>
      </c>
      <c r="B309">
        <v>1279926000</v>
      </c>
      <c r="C309">
        <v>0</v>
      </c>
      <c r="D309">
        <v>5.4600000000000004E-4</v>
      </c>
      <c r="E309">
        <v>2.42E-4</v>
      </c>
      <c r="F309">
        <v>7.8999999999999996E-5</v>
      </c>
    </row>
    <row r="310" spans="1:6" x14ac:dyDescent="0.25">
      <c r="A310" t="s">
        <v>319</v>
      </c>
      <c r="B310">
        <v>1280530800</v>
      </c>
      <c r="C310">
        <v>0</v>
      </c>
      <c r="D310">
        <v>5.3700000000000004E-4</v>
      </c>
      <c r="E310">
        <v>2.03E-4</v>
      </c>
      <c r="F310">
        <v>3.3000000000000003E-5</v>
      </c>
    </row>
    <row r="311" spans="1:6" x14ac:dyDescent="0.25">
      <c r="A311" t="s">
        <v>320</v>
      </c>
      <c r="B311">
        <v>1281135600</v>
      </c>
      <c r="C311">
        <v>0</v>
      </c>
      <c r="D311">
        <v>5.2899999999999996E-4</v>
      </c>
      <c r="E311">
        <v>1.7000000000000001E-4</v>
      </c>
      <c r="F311">
        <v>1.4E-5</v>
      </c>
    </row>
    <row r="312" spans="1:6" x14ac:dyDescent="0.25">
      <c r="A312" t="s">
        <v>321</v>
      </c>
      <c r="B312">
        <v>1281740400</v>
      </c>
      <c r="C312">
        <v>0</v>
      </c>
      <c r="D312">
        <v>5.2099999999999998E-4</v>
      </c>
      <c r="E312">
        <v>1.4300000000000001E-4</v>
      </c>
      <c r="F312">
        <v>6.0000000000000002E-6</v>
      </c>
    </row>
    <row r="313" spans="1:6" x14ac:dyDescent="0.25">
      <c r="A313" t="s">
        <v>322</v>
      </c>
      <c r="B313">
        <v>1282345200</v>
      </c>
      <c r="C313">
        <v>0</v>
      </c>
      <c r="D313">
        <v>5.13E-4</v>
      </c>
      <c r="E313">
        <v>1.2E-4</v>
      </c>
      <c r="F313">
        <v>1.9999999999999999E-6</v>
      </c>
    </row>
    <row r="314" spans="1:6" x14ac:dyDescent="0.25">
      <c r="A314" t="s">
        <v>323</v>
      </c>
      <c r="B314">
        <v>1282950000</v>
      </c>
      <c r="C314">
        <v>0</v>
      </c>
      <c r="D314">
        <v>5.0500000000000002E-4</v>
      </c>
      <c r="E314">
        <v>1.01E-4</v>
      </c>
      <c r="F314">
        <v>9.9999999999999995E-7</v>
      </c>
    </row>
    <row r="315" spans="1:6" x14ac:dyDescent="0.25">
      <c r="A315" t="s">
        <v>324</v>
      </c>
      <c r="B315">
        <v>1283554800</v>
      </c>
      <c r="C315">
        <v>0</v>
      </c>
      <c r="D315">
        <v>4.9700000000000005E-4</v>
      </c>
      <c r="E315">
        <v>8.3999999999999995E-5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4.8999999999999998E-4</v>
      </c>
      <c r="E316">
        <v>7.1000000000000005E-5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4.8200000000000001E-4</v>
      </c>
      <c r="E317">
        <v>5.8999999999999998E-5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4.75E-4</v>
      </c>
      <c r="E318">
        <v>5.0000000000000002E-5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4.6700000000000002E-4</v>
      </c>
      <c r="E319">
        <v>4.1999999999999998E-5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4.6000000000000001E-4</v>
      </c>
      <c r="E320">
        <v>3.4999999999999997E-5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4.5300000000000001E-4</v>
      </c>
      <c r="E321">
        <v>3.0000000000000001E-5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4.46E-4</v>
      </c>
      <c r="E322">
        <v>2.5000000000000001E-5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4.3899999999999999E-4</v>
      </c>
      <c r="E323">
        <v>2.0999999999999999E-5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4.3199999999999998E-4</v>
      </c>
      <c r="E324">
        <v>1.7E-5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4.26E-4</v>
      </c>
      <c r="E325">
        <v>1.5E-5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4.1899999999999999E-4</v>
      </c>
      <c r="E326">
        <v>1.2E-5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4.1300000000000001E-4</v>
      </c>
      <c r="E327">
        <v>1.0000000000000001E-5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4.06E-4</v>
      </c>
      <c r="E328">
        <v>9.0000000000000002E-6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4.0000000000000002E-4</v>
      </c>
      <c r="E329">
        <v>6.9999999999999999E-6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3.9399999999999998E-4</v>
      </c>
      <c r="E330">
        <v>6.0000000000000002E-6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3.88E-4</v>
      </c>
      <c r="E331">
        <v>5.0000000000000004E-6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3.8200000000000002E-4</v>
      </c>
      <c r="E332">
        <v>3.9999999999999998E-6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3.7599999999999998E-4</v>
      </c>
      <c r="E333">
        <v>3.9999999999999998E-6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3.6999999999999999E-4</v>
      </c>
      <c r="E334">
        <v>3.0000000000000001E-6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3.6400000000000001E-4</v>
      </c>
      <c r="E335">
        <v>3.0000000000000001E-6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3.59E-4</v>
      </c>
      <c r="E336">
        <v>1.9999999999999999E-6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3.5300000000000002E-4</v>
      </c>
      <c r="E337">
        <v>1.9999999999999999E-6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3.48E-4</v>
      </c>
      <c r="E338">
        <v>1.9999999999999999E-6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3.4200000000000002E-4</v>
      </c>
      <c r="E339">
        <v>9.9999999999999995E-7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3.3700000000000001E-4</v>
      </c>
      <c r="E340">
        <v>9.9999999999999995E-7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3.3199999999999999E-4</v>
      </c>
      <c r="E341">
        <v>9.9999999999999995E-7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3.2699999999999998E-4</v>
      </c>
      <c r="E342">
        <v>9.9999999999999995E-7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3.2200000000000002E-4</v>
      </c>
      <c r="E343">
        <v>9.9999999999999995E-7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3.1700000000000001E-4</v>
      </c>
      <c r="E344">
        <v>9.9999999999999995E-7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3.1199999999999999E-4</v>
      </c>
      <c r="E345">
        <v>0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3.0699999999999998E-4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3.0200000000000002E-4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2.9799999999999998E-4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2.9300000000000002E-4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2.8899999999999998E-4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2.8400000000000002E-4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2.7999999999999998E-4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2.7599999999999999E-4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2.7099999999999997E-4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2.6699999999999998E-4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2.63E-4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2.5900000000000001E-4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2.5500000000000002E-4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2.5099999999999998E-4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2.4699999999999999E-4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2.43E-4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2.4000000000000001E-4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1.9999999999999999E-6</v>
      </c>
      <c r="D363">
        <v>2.3599999999999999E-4</v>
      </c>
      <c r="E363">
        <v>0</v>
      </c>
      <c r="F363">
        <v>9.9999999999999995E-7</v>
      </c>
    </row>
    <row r="364" spans="1:6" x14ac:dyDescent="0.25">
      <c r="A364" t="s">
        <v>373</v>
      </c>
      <c r="B364">
        <v>1313190000</v>
      </c>
      <c r="C364">
        <v>0</v>
      </c>
      <c r="D364">
        <v>2.32E-4</v>
      </c>
      <c r="E364">
        <v>0</v>
      </c>
      <c r="F364">
        <v>9.9999999999999995E-7</v>
      </c>
    </row>
    <row r="365" spans="1:6" x14ac:dyDescent="0.25">
      <c r="A365" t="s">
        <v>374</v>
      </c>
      <c r="B365">
        <v>1313794800</v>
      </c>
      <c r="C365">
        <v>0</v>
      </c>
      <c r="D365">
        <v>2.2900000000000001E-4</v>
      </c>
      <c r="E365">
        <v>0</v>
      </c>
      <c r="F365">
        <v>0</v>
      </c>
    </row>
    <row r="366" spans="1:6" x14ac:dyDescent="0.25">
      <c r="A366" t="s">
        <v>375</v>
      </c>
      <c r="B366">
        <v>1314399600</v>
      </c>
      <c r="C366">
        <v>0</v>
      </c>
      <c r="D366">
        <v>2.2499999999999999E-4</v>
      </c>
      <c r="E366">
        <v>0</v>
      </c>
      <c r="F366">
        <v>0</v>
      </c>
    </row>
    <row r="367" spans="1:6" x14ac:dyDescent="0.25">
      <c r="A367" t="s">
        <v>376</v>
      </c>
      <c r="B367">
        <v>1315004400</v>
      </c>
      <c r="C367">
        <v>7.9999999999999996E-6</v>
      </c>
      <c r="D367">
        <v>2.22E-4</v>
      </c>
      <c r="E367">
        <v>9.9999999999999995E-7</v>
      </c>
      <c r="F367">
        <v>5.0000000000000004E-6</v>
      </c>
    </row>
    <row r="368" spans="1:6" x14ac:dyDescent="0.25">
      <c r="A368" t="s">
        <v>377</v>
      </c>
      <c r="B368">
        <v>1315609200</v>
      </c>
      <c r="C368">
        <v>1.8E-5</v>
      </c>
      <c r="D368">
        <v>2.1900000000000001E-4</v>
      </c>
      <c r="E368">
        <v>3.9999999999999998E-6</v>
      </c>
      <c r="F368">
        <v>1.4E-5</v>
      </c>
    </row>
    <row r="369" spans="1:6" x14ac:dyDescent="0.25">
      <c r="A369" t="s">
        <v>378</v>
      </c>
      <c r="B369">
        <v>1316214000</v>
      </c>
      <c r="C369">
        <v>3.4E-5</v>
      </c>
      <c r="D369">
        <v>2.1599999999999999E-4</v>
      </c>
      <c r="E369">
        <v>9.0000000000000002E-6</v>
      </c>
      <c r="F369">
        <v>2.5000000000000001E-5</v>
      </c>
    </row>
    <row r="370" spans="1:6" x14ac:dyDescent="0.25">
      <c r="A370" t="s">
        <v>379</v>
      </c>
      <c r="B370">
        <v>1316818800</v>
      </c>
      <c r="C370">
        <v>4.8000000000000001E-4</v>
      </c>
      <c r="D370">
        <v>2.2000000000000001E-4</v>
      </c>
      <c r="E370">
        <v>8.2999999999999998E-5</v>
      </c>
      <c r="F370">
        <v>2.6200000000000003E-4</v>
      </c>
    </row>
    <row r="371" spans="1:6" x14ac:dyDescent="0.25">
      <c r="A371" t="s">
        <v>380</v>
      </c>
      <c r="B371">
        <v>1317423600</v>
      </c>
      <c r="C371">
        <v>1.3910000000000001E-3</v>
      </c>
      <c r="D371">
        <v>2.3800000000000001E-4</v>
      </c>
      <c r="E371">
        <v>2.7999999999999998E-4</v>
      </c>
      <c r="F371">
        <v>7.0200000000000004E-4</v>
      </c>
    </row>
    <row r="372" spans="1:6" x14ac:dyDescent="0.25">
      <c r="A372" t="s">
        <v>381</v>
      </c>
      <c r="B372">
        <v>1318028400</v>
      </c>
      <c r="C372">
        <v>1.6799999999999999E-4</v>
      </c>
      <c r="D372">
        <v>2.3699999999999999E-4</v>
      </c>
      <c r="E372">
        <v>2.61E-4</v>
      </c>
      <c r="F372">
        <v>3.8099999999999999E-4</v>
      </c>
    </row>
    <row r="373" spans="1:6" x14ac:dyDescent="0.25">
      <c r="A373" t="s">
        <v>382</v>
      </c>
      <c r="B373">
        <v>1318633200</v>
      </c>
      <c r="C373">
        <v>7.8999999999999996E-5</v>
      </c>
      <c r="D373">
        <v>2.34E-4</v>
      </c>
      <c r="E373">
        <v>2.32E-4</v>
      </c>
      <c r="F373">
        <v>2.0799999999999999E-4</v>
      </c>
    </row>
    <row r="374" spans="1:6" x14ac:dyDescent="0.25">
      <c r="A374" t="s">
        <v>383</v>
      </c>
      <c r="B374">
        <v>1319238000</v>
      </c>
      <c r="C374">
        <v>2.43E-4</v>
      </c>
      <c r="D374">
        <v>2.34E-4</v>
      </c>
      <c r="E374">
        <v>2.34E-4</v>
      </c>
      <c r="F374">
        <v>2.3599999999999999E-4</v>
      </c>
    </row>
    <row r="375" spans="1:6" x14ac:dyDescent="0.25">
      <c r="A375" t="s">
        <v>384</v>
      </c>
      <c r="B375">
        <v>1319842800</v>
      </c>
      <c r="C375">
        <v>1.2E-5</v>
      </c>
      <c r="D375">
        <v>2.31E-4</v>
      </c>
      <c r="E375">
        <v>1.9799999999999999E-4</v>
      </c>
      <c r="F375">
        <v>1.07E-4</v>
      </c>
    </row>
    <row r="376" spans="1:6" x14ac:dyDescent="0.25">
      <c r="A376" t="s">
        <v>385</v>
      </c>
      <c r="B376">
        <v>1320451200</v>
      </c>
      <c r="C376">
        <v>5.0000000000000004E-6</v>
      </c>
      <c r="D376">
        <v>2.2699999999999999E-4</v>
      </c>
      <c r="E376">
        <v>1.6699999999999999E-4</v>
      </c>
      <c r="F376">
        <v>4.6999999999999997E-5</v>
      </c>
    </row>
    <row r="377" spans="1:6" x14ac:dyDescent="0.25">
      <c r="A377" t="s">
        <v>386</v>
      </c>
      <c r="B377">
        <v>1321056000</v>
      </c>
      <c r="C377">
        <v>3.9999999999999998E-6</v>
      </c>
      <c r="D377">
        <v>2.24E-4</v>
      </c>
      <c r="E377">
        <v>1.4100000000000001E-4</v>
      </c>
      <c r="F377">
        <v>2.3E-5</v>
      </c>
    </row>
    <row r="378" spans="1:6" x14ac:dyDescent="0.25">
      <c r="A378" t="s">
        <v>387</v>
      </c>
      <c r="B378">
        <v>1321660800</v>
      </c>
      <c r="C378">
        <v>3.9999999999999998E-6</v>
      </c>
      <c r="D378">
        <v>2.2100000000000001E-4</v>
      </c>
      <c r="E378">
        <v>1.1900000000000001E-4</v>
      </c>
      <c r="F378">
        <v>1.2E-5</v>
      </c>
    </row>
    <row r="379" spans="1:6" x14ac:dyDescent="0.25">
      <c r="A379" t="s">
        <v>388</v>
      </c>
      <c r="B379">
        <v>1322265600</v>
      </c>
      <c r="C379">
        <v>3.9999999999999998E-6</v>
      </c>
      <c r="D379">
        <v>2.1699999999999999E-4</v>
      </c>
      <c r="E379">
        <v>1.01E-4</v>
      </c>
      <c r="F379">
        <v>7.9999999999999996E-6</v>
      </c>
    </row>
    <row r="380" spans="1:6" x14ac:dyDescent="0.25">
      <c r="A380" t="s">
        <v>389</v>
      </c>
      <c r="B380">
        <v>1322870400</v>
      </c>
      <c r="C380">
        <v>2.8E-5</v>
      </c>
      <c r="D380">
        <v>2.14E-4</v>
      </c>
      <c r="E380">
        <v>8.8999999999999995E-5</v>
      </c>
      <c r="F380">
        <v>2.1999999999999999E-5</v>
      </c>
    </row>
    <row r="381" spans="1:6" x14ac:dyDescent="0.25">
      <c r="A381" t="s">
        <v>390</v>
      </c>
      <c r="B381">
        <v>1323475200</v>
      </c>
      <c r="C381">
        <v>2.1999999999999999E-5</v>
      </c>
      <c r="D381">
        <v>2.1100000000000001E-4</v>
      </c>
      <c r="E381">
        <v>7.7999999999999999E-5</v>
      </c>
      <c r="F381">
        <v>2.1999999999999999E-5</v>
      </c>
    </row>
    <row r="382" spans="1:6" x14ac:dyDescent="0.25">
      <c r="A382" t="s">
        <v>391</v>
      </c>
      <c r="B382">
        <v>1324080000</v>
      </c>
      <c r="C382">
        <v>1.5E-5</v>
      </c>
      <c r="D382">
        <v>2.0799999999999999E-4</v>
      </c>
      <c r="E382">
        <v>6.7999999999999999E-5</v>
      </c>
      <c r="F382">
        <v>1.5E-5</v>
      </c>
    </row>
    <row r="383" spans="1:6" x14ac:dyDescent="0.25">
      <c r="A383" t="s">
        <v>392</v>
      </c>
      <c r="B383">
        <v>1324684800</v>
      </c>
      <c r="C383">
        <v>0</v>
      </c>
      <c r="D383">
        <v>2.05E-4</v>
      </c>
      <c r="E383">
        <v>5.7000000000000003E-5</v>
      </c>
      <c r="F383">
        <v>6.9999999999999999E-6</v>
      </c>
    </row>
    <row r="384" spans="1:6" x14ac:dyDescent="0.25">
      <c r="A384" t="s">
        <v>393</v>
      </c>
      <c r="B384">
        <v>1325289600</v>
      </c>
      <c r="C384">
        <v>0</v>
      </c>
      <c r="D384">
        <v>2.02E-4</v>
      </c>
      <c r="E384">
        <v>4.8000000000000001E-5</v>
      </c>
      <c r="F384">
        <v>3.0000000000000001E-6</v>
      </c>
    </row>
    <row r="385" spans="1:6" x14ac:dyDescent="0.25">
      <c r="A385" t="s">
        <v>394</v>
      </c>
      <c r="B385">
        <v>1325894400</v>
      </c>
      <c r="C385">
        <v>9.9999999999999995E-7</v>
      </c>
      <c r="D385">
        <v>1.9900000000000001E-4</v>
      </c>
      <c r="E385">
        <v>4.0000000000000003E-5</v>
      </c>
      <c r="F385">
        <v>1.9999999999999999E-6</v>
      </c>
    </row>
    <row r="386" spans="1:6" x14ac:dyDescent="0.25">
      <c r="A386" t="s">
        <v>395</v>
      </c>
      <c r="B386">
        <v>1326499200</v>
      </c>
      <c r="C386">
        <v>3.6000000000000001E-5</v>
      </c>
      <c r="D386">
        <v>1.9599999999999999E-4</v>
      </c>
      <c r="E386">
        <v>3.8999999999999999E-5</v>
      </c>
      <c r="F386">
        <v>1.9000000000000001E-5</v>
      </c>
    </row>
    <row r="387" spans="1:6" x14ac:dyDescent="0.25">
      <c r="A387" t="s">
        <v>396</v>
      </c>
      <c r="B387">
        <v>1327104000</v>
      </c>
      <c r="C387">
        <v>9.9999999999999995E-7</v>
      </c>
      <c r="D387">
        <v>1.93E-4</v>
      </c>
      <c r="E387">
        <v>3.3000000000000003E-5</v>
      </c>
      <c r="F387">
        <v>9.0000000000000002E-6</v>
      </c>
    </row>
    <row r="388" spans="1:6" x14ac:dyDescent="0.25">
      <c r="A388" t="s">
        <v>397</v>
      </c>
      <c r="B388">
        <v>1327708800</v>
      </c>
      <c r="C388">
        <v>1.2E-5</v>
      </c>
      <c r="D388">
        <v>1.9000000000000001E-4</v>
      </c>
      <c r="E388">
        <v>3.0000000000000001E-5</v>
      </c>
      <c r="F388">
        <v>9.0000000000000002E-6</v>
      </c>
    </row>
    <row r="389" spans="1:6" x14ac:dyDescent="0.25">
      <c r="A389" t="s">
        <v>398</v>
      </c>
      <c r="B389">
        <v>1328313600</v>
      </c>
      <c r="C389">
        <v>9.9999999999999995E-7</v>
      </c>
      <c r="D389">
        <v>1.8799999999999999E-4</v>
      </c>
      <c r="E389">
        <v>2.5000000000000001E-5</v>
      </c>
      <c r="F389">
        <v>5.0000000000000004E-6</v>
      </c>
    </row>
    <row r="390" spans="1:6" x14ac:dyDescent="0.25">
      <c r="A390" t="s">
        <v>399</v>
      </c>
      <c r="B390">
        <v>1328918400</v>
      </c>
      <c r="C390">
        <v>9.9999999999999995E-7</v>
      </c>
      <c r="D390">
        <v>1.85E-4</v>
      </c>
      <c r="E390">
        <v>2.0999999999999999E-5</v>
      </c>
      <c r="F390">
        <v>3.0000000000000001E-6</v>
      </c>
    </row>
    <row r="391" spans="1:6" x14ac:dyDescent="0.25">
      <c r="A391" t="s">
        <v>400</v>
      </c>
      <c r="B391">
        <v>1329523200</v>
      </c>
      <c r="C391">
        <v>1.9999999999999999E-6</v>
      </c>
      <c r="D391">
        <v>1.8200000000000001E-4</v>
      </c>
      <c r="E391">
        <v>1.8E-5</v>
      </c>
      <c r="F391">
        <v>1.9999999999999999E-6</v>
      </c>
    </row>
    <row r="392" spans="1:6" x14ac:dyDescent="0.25">
      <c r="A392" t="s">
        <v>401</v>
      </c>
      <c r="B392">
        <v>1330128000</v>
      </c>
      <c r="C392">
        <v>0</v>
      </c>
      <c r="D392">
        <v>1.7899999999999999E-4</v>
      </c>
      <c r="E392">
        <v>1.5E-5</v>
      </c>
      <c r="F392">
        <v>9.9999999999999995E-7</v>
      </c>
    </row>
    <row r="393" spans="1:6" x14ac:dyDescent="0.25">
      <c r="A393" t="s">
        <v>402</v>
      </c>
      <c r="B393">
        <v>1330732800</v>
      </c>
      <c r="C393">
        <v>1.9999999999999999E-6</v>
      </c>
      <c r="D393">
        <v>1.76E-4</v>
      </c>
      <c r="E393">
        <v>1.2999999999999999E-5</v>
      </c>
      <c r="F393">
        <v>1.9999999999999999E-6</v>
      </c>
    </row>
    <row r="394" spans="1:6" x14ac:dyDescent="0.25">
      <c r="A394" t="s">
        <v>403</v>
      </c>
      <c r="B394">
        <v>1331334000</v>
      </c>
      <c r="C394">
        <v>7.9999999999999996E-6</v>
      </c>
      <c r="D394">
        <v>1.74E-4</v>
      </c>
      <c r="E394">
        <v>1.2E-5</v>
      </c>
      <c r="F394">
        <v>5.0000000000000004E-6</v>
      </c>
    </row>
    <row r="395" spans="1:6" x14ac:dyDescent="0.25">
      <c r="A395" t="s">
        <v>404</v>
      </c>
      <c r="B395">
        <v>1331938800</v>
      </c>
      <c r="C395">
        <v>3.6999999999999998E-5</v>
      </c>
      <c r="D395">
        <v>1.7200000000000001E-4</v>
      </c>
      <c r="E395">
        <v>1.5999999999999999E-5</v>
      </c>
      <c r="F395">
        <v>2.5000000000000001E-5</v>
      </c>
    </row>
    <row r="396" spans="1:6" x14ac:dyDescent="0.25">
      <c r="A396" t="s">
        <v>405</v>
      </c>
      <c r="B396">
        <v>1332543600</v>
      </c>
      <c r="C396">
        <v>2.3530000000000001E-3</v>
      </c>
      <c r="D396">
        <v>2.05E-4</v>
      </c>
      <c r="E396">
        <v>4.0400000000000001E-4</v>
      </c>
      <c r="F396">
        <v>1.6230000000000001E-3</v>
      </c>
    </row>
    <row r="397" spans="1:6" x14ac:dyDescent="0.25">
      <c r="A397" t="s">
        <v>406</v>
      </c>
      <c r="B397">
        <v>1333148400</v>
      </c>
      <c r="C397">
        <v>2.31E-4</v>
      </c>
      <c r="D397">
        <v>2.0599999999999999E-4</v>
      </c>
      <c r="E397">
        <v>3.7300000000000001E-4</v>
      </c>
      <c r="F397">
        <v>7.67E-4</v>
      </c>
    </row>
    <row r="398" spans="1:6" x14ac:dyDescent="0.25">
      <c r="A398" t="s">
        <v>407</v>
      </c>
      <c r="B398">
        <v>1333753200</v>
      </c>
      <c r="C398">
        <v>2.7780000000000001E-3</v>
      </c>
      <c r="D398">
        <v>2.4499999999999999E-4</v>
      </c>
      <c r="E398">
        <v>7.4299999999999995E-4</v>
      </c>
      <c r="F398">
        <v>1.652E-3</v>
      </c>
    </row>
    <row r="399" spans="1:6" x14ac:dyDescent="0.25">
      <c r="A399" t="s">
        <v>408</v>
      </c>
      <c r="B399">
        <v>1334358000</v>
      </c>
      <c r="C399">
        <v>3.0000000000000001E-6</v>
      </c>
      <c r="D399">
        <v>2.41E-4</v>
      </c>
      <c r="E399">
        <v>6.2399999999999999E-4</v>
      </c>
      <c r="F399">
        <v>6.9499999999999998E-4</v>
      </c>
    </row>
    <row r="400" spans="1:6" x14ac:dyDescent="0.25">
      <c r="A400" t="s">
        <v>409</v>
      </c>
      <c r="B400">
        <v>1334962800</v>
      </c>
      <c r="C400">
        <v>1.3600000000000001E-3</v>
      </c>
      <c r="D400">
        <v>2.5799999999999998E-4</v>
      </c>
      <c r="E400">
        <v>7.5000000000000002E-4</v>
      </c>
      <c r="F400">
        <v>1.225E-3</v>
      </c>
    </row>
    <row r="401" spans="1:6" x14ac:dyDescent="0.25">
      <c r="A401" t="s">
        <v>410</v>
      </c>
      <c r="B401">
        <v>1335567600</v>
      </c>
      <c r="C401">
        <v>1.8519999999999999E-3</v>
      </c>
      <c r="D401">
        <v>2.8299999999999999E-4</v>
      </c>
      <c r="E401">
        <v>9.1500000000000001E-4</v>
      </c>
      <c r="F401">
        <v>1.3990000000000001E-3</v>
      </c>
    </row>
    <row r="402" spans="1:6" x14ac:dyDescent="0.25">
      <c r="A402" t="s">
        <v>411</v>
      </c>
      <c r="B402">
        <v>1336172400</v>
      </c>
      <c r="C402">
        <v>6.0000000000000002E-5</v>
      </c>
      <c r="D402">
        <v>2.7900000000000001E-4</v>
      </c>
      <c r="E402">
        <v>7.7700000000000002E-4</v>
      </c>
      <c r="F402">
        <v>6.1399999999999996E-4</v>
      </c>
    </row>
    <row r="403" spans="1:6" x14ac:dyDescent="0.25">
      <c r="A403" t="s">
        <v>412</v>
      </c>
      <c r="B403">
        <v>1336777200</v>
      </c>
      <c r="C403">
        <v>2.3600000000000001E-3</v>
      </c>
      <c r="D403">
        <v>3.1100000000000002E-4</v>
      </c>
      <c r="E403">
        <v>1.044E-3</v>
      </c>
      <c r="F403">
        <v>1.8779999999999999E-3</v>
      </c>
    </row>
    <row r="404" spans="1:6" x14ac:dyDescent="0.25">
      <c r="A404" t="s">
        <v>413</v>
      </c>
      <c r="B404">
        <v>1337382000</v>
      </c>
      <c r="C404">
        <v>5.1400000000000003E-4</v>
      </c>
      <c r="D404">
        <v>3.1399999999999999E-4</v>
      </c>
      <c r="E404">
        <v>9.6199999999999996E-4</v>
      </c>
      <c r="F404">
        <v>1.1590000000000001E-3</v>
      </c>
    </row>
    <row r="405" spans="1:6" x14ac:dyDescent="0.25">
      <c r="A405" t="s">
        <v>414</v>
      </c>
      <c r="B405">
        <v>1337986800</v>
      </c>
      <c r="C405">
        <v>4.2200000000000001E-4</v>
      </c>
      <c r="D405">
        <v>3.1599999999999998E-4</v>
      </c>
      <c r="E405">
        <v>8.7000000000000001E-4</v>
      </c>
      <c r="F405">
        <v>6.4700000000000001E-4</v>
      </c>
    </row>
    <row r="406" spans="1:6" x14ac:dyDescent="0.25">
      <c r="A406" t="s">
        <v>415</v>
      </c>
      <c r="B406">
        <v>1338591600</v>
      </c>
      <c r="C406">
        <v>9.7999999999999997E-5</v>
      </c>
      <c r="D406">
        <v>3.1300000000000002E-4</v>
      </c>
      <c r="E406">
        <v>7.4600000000000003E-4</v>
      </c>
      <c r="F406">
        <v>3.2699999999999998E-4</v>
      </c>
    </row>
    <row r="407" spans="1:6" x14ac:dyDescent="0.25">
      <c r="A407" t="s">
        <v>416</v>
      </c>
      <c r="B407">
        <v>1339196400</v>
      </c>
      <c r="C407">
        <v>1.6100000000000001E-4</v>
      </c>
      <c r="D407">
        <v>3.1E-4</v>
      </c>
      <c r="E407">
        <v>6.5200000000000002E-4</v>
      </c>
      <c r="F407">
        <v>2.3000000000000001E-4</v>
      </c>
    </row>
    <row r="408" spans="1:6" x14ac:dyDescent="0.25">
      <c r="A408" t="s">
        <v>417</v>
      </c>
      <c r="B408">
        <v>1339801200</v>
      </c>
      <c r="C408">
        <v>1.3100000000000001E-4</v>
      </c>
      <c r="D408">
        <v>3.0800000000000001E-4</v>
      </c>
      <c r="E408">
        <v>5.6800000000000004E-4</v>
      </c>
      <c r="F408">
        <v>1.7200000000000001E-4</v>
      </c>
    </row>
    <row r="409" spans="1:6" x14ac:dyDescent="0.25">
      <c r="A409" t="s">
        <v>418</v>
      </c>
      <c r="B409">
        <v>1340406000</v>
      </c>
      <c r="C409">
        <v>2.5500000000000002E-4</v>
      </c>
      <c r="D409">
        <v>3.0699999999999998E-4</v>
      </c>
      <c r="E409">
        <v>5.1800000000000001E-4</v>
      </c>
      <c r="F409">
        <v>2.3000000000000001E-4</v>
      </c>
    </row>
    <row r="410" spans="1:6" x14ac:dyDescent="0.25">
      <c r="A410" t="s">
        <v>419</v>
      </c>
      <c r="B410">
        <v>1341010800</v>
      </c>
      <c r="C410">
        <v>2.6200000000000003E-4</v>
      </c>
      <c r="D410">
        <v>3.0600000000000001E-4</v>
      </c>
      <c r="E410">
        <v>4.7699999999999999E-4</v>
      </c>
      <c r="F410">
        <v>2.4800000000000001E-4</v>
      </c>
    </row>
    <row r="411" spans="1:6" x14ac:dyDescent="0.25">
      <c r="A411" t="s">
        <v>420</v>
      </c>
      <c r="B411">
        <v>1341615600</v>
      </c>
      <c r="C411">
        <v>1E-4</v>
      </c>
      <c r="D411">
        <v>3.0299999999999999E-4</v>
      </c>
      <c r="E411">
        <v>4.15E-4</v>
      </c>
      <c r="F411">
        <v>1.45E-4</v>
      </c>
    </row>
    <row r="412" spans="1:6" x14ac:dyDescent="0.25">
      <c r="A412" t="s">
        <v>423</v>
      </c>
      <c r="B412">
        <v>1342220400</v>
      </c>
      <c r="C412">
        <v>4.6E-5</v>
      </c>
      <c r="D412">
        <v>2.99E-4</v>
      </c>
      <c r="E412">
        <v>3.5599999999999998E-4</v>
      </c>
      <c r="F412">
        <v>9.2E-5</v>
      </c>
    </row>
    <row r="413" spans="1:6" x14ac:dyDescent="0.25">
      <c r="A413" t="s">
        <v>424</v>
      </c>
      <c r="B413">
        <v>1342305901</v>
      </c>
      <c r="C413">
        <v>6.3E-5</v>
      </c>
      <c r="D413">
        <v>2.9799999999999998E-4</v>
      </c>
      <c r="E413">
        <v>3.4900000000000003E-4</v>
      </c>
      <c r="F413">
        <v>8.8999999999999995E-5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435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5.0000000000000004E-6</v>
      </c>
      <c r="D8">
        <v>0</v>
      </c>
      <c r="E8">
        <v>0</v>
      </c>
      <c r="F8">
        <v>1.9999999999999999E-6</v>
      </c>
    </row>
    <row r="9" spans="1:6" x14ac:dyDescent="0.25">
      <c r="A9" t="s">
        <v>18</v>
      </c>
      <c r="B9">
        <v>1098486000</v>
      </c>
      <c r="C9">
        <v>1.2999999999999999E-5</v>
      </c>
      <c r="D9">
        <v>0</v>
      </c>
      <c r="E9">
        <v>1.9999999999999999E-6</v>
      </c>
      <c r="F9">
        <v>7.9999999999999996E-6</v>
      </c>
    </row>
    <row r="10" spans="1:6" x14ac:dyDescent="0.25">
      <c r="A10" t="s">
        <v>19</v>
      </c>
      <c r="B10">
        <v>1099094400</v>
      </c>
      <c r="C10">
        <v>5.0000000000000004E-6</v>
      </c>
      <c r="D10">
        <v>0</v>
      </c>
      <c r="E10">
        <v>3.0000000000000001E-6</v>
      </c>
      <c r="F10">
        <v>6.0000000000000002E-6</v>
      </c>
    </row>
    <row r="11" spans="1:6" x14ac:dyDescent="0.25">
      <c r="A11" t="s">
        <v>20</v>
      </c>
      <c r="B11">
        <v>1099699200</v>
      </c>
      <c r="C11">
        <v>9.9999999999999995E-7</v>
      </c>
      <c r="D11">
        <v>0</v>
      </c>
      <c r="E11">
        <v>3.0000000000000001E-6</v>
      </c>
      <c r="F11">
        <v>3.0000000000000001E-6</v>
      </c>
    </row>
    <row r="12" spans="1:6" x14ac:dyDescent="0.25">
      <c r="A12" t="s">
        <v>21</v>
      </c>
      <c r="B12">
        <v>1100304000</v>
      </c>
      <c r="C12">
        <v>2.0999999999999999E-5</v>
      </c>
      <c r="D12">
        <v>9.9999999999999995E-7</v>
      </c>
      <c r="E12">
        <v>6.0000000000000002E-6</v>
      </c>
      <c r="F12">
        <v>1.5999999999999999E-5</v>
      </c>
    </row>
    <row r="13" spans="1:6" x14ac:dyDescent="0.25">
      <c r="A13" t="s">
        <v>22</v>
      </c>
      <c r="B13">
        <v>1100908800</v>
      </c>
      <c r="C13">
        <v>3.4999999999999997E-5</v>
      </c>
      <c r="D13">
        <v>9.9999999999999995E-7</v>
      </c>
      <c r="E13">
        <v>1.0000000000000001E-5</v>
      </c>
      <c r="F13">
        <v>3.0000000000000001E-5</v>
      </c>
    </row>
    <row r="14" spans="1:6" x14ac:dyDescent="0.25">
      <c r="A14" t="s">
        <v>23</v>
      </c>
      <c r="B14">
        <v>1101513600</v>
      </c>
      <c r="C14">
        <v>6.3999999999999997E-5</v>
      </c>
      <c r="D14">
        <v>1.9999999999999999E-6</v>
      </c>
      <c r="E14">
        <v>1.9000000000000001E-5</v>
      </c>
      <c r="F14">
        <v>5.0000000000000002E-5</v>
      </c>
    </row>
    <row r="15" spans="1:6" x14ac:dyDescent="0.25">
      <c r="A15" t="s">
        <v>24</v>
      </c>
      <c r="B15">
        <v>1102118400</v>
      </c>
      <c r="C15">
        <v>1.2300000000000001E-4</v>
      </c>
      <c r="D15">
        <v>3.9999999999999998E-6</v>
      </c>
      <c r="E15">
        <v>3.6000000000000001E-5</v>
      </c>
      <c r="F15">
        <v>1.02E-4</v>
      </c>
    </row>
    <row r="16" spans="1:6" x14ac:dyDescent="0.25">
      <c r="A16" t="s">
        <v>25</v>
      </c>
      <c r="B16">
        <v>1102723200</v>
      </c>
      <c r="C16">
        <v>1.7100000000000001E-4</v>
      </c>
      <c r="D16">
        <v>6.9999999999999999E-6</v>
      </c>
      <c r="E16">
        <v>5.7000000000000003E-5</v>
      </c>
      <c r="F16">
        <v>1.2899999999999999E-4</v>
      </c>
    </row>
    <row r="17" spans="1:6" x14ac:dyDescent="0.25">
      <c r="A17" t="s">
        <v>26</v>
      </c>
      <c r="B17">
        <v>1103328000</v>
      </c>
      <c r="C17">
        <v>2.1800000000000001E-4</v>
      </c>
      <c r="D17">
        <v>1.0000000000000001E-5</v>
      </c>
      <c r="E17">
        <v>8.2999999999999998E-5</v>
      </c>
      <c r="F17">
        <v>1.8200000000000001E-4</v>
      </c>
    </row>
    <row r="18" spans="1:6" x14ac:dyDescent="0.25">
      <c r="A18" t="s">
        <v>27</v>
      </c>
      <c r="B18">
        <v>1103932800</v>
      </c>
      <c r="C18">
        <v>8.1000000000000004E-5</v>
      </c>
      <c r="D18">
        <v>1.1E-5</v>
      </c>
      <c r="E18">
        <v>8.2000000000000001E-5</v>
      </c>
      <c r="F18">
        <v>1.17E-4</v>
      </c>
    </row>
    <row r="19" spans="1:6" x14ac:dyDescent="0.25">
      <c r="A19" t="s">
        <v>28</v>
      </c>
      <c r="B19">
        <v>1104537600</v>
      </c>
      <c r="C19">
        <v>3.86E-4</v>
      </c>
      <c r="D19">
        <v>1.7E-5</v>
      </c>
      <c r="E19">
        <v>1.3100000000000001E-4</v>
      </c>
      <c r="F19">
        <v>2.7399999999999999E-4</v>
      </c>
    </row>
    <row r="20" spans="1:6" x14ac:dyDescent="0.25">
      <c r="A20" t="s">
        <v>29</v>
      </c>
      <c r="B20">
        <v>1105142400</v>
      </c>
      <c r="C20">
        <v>5.7899999999999998E-4</v>
      </c>
      <c r="D20">
        <v>2.5000000000000001E-5</v>
      </c>
      <c r="E20">
        <v>2.03E-4</v>
      </c>
      <c r="F20">
        <v>4.4799999999999999E-4</v>
      </c>
    </row>
    <row r="21" spans="1:6" x14ac:dyDescent="0.25">
      <c r="A21" t="s">
        <v>30</v>
      </c>
      <c r="B21">
        <v>1105747200</v>
      </c>
      <c r="C21">
        <v>5.6999999999999998E-4</v>
      </c>
      <c r="D21">
        <v>3.4E-5</v>
      </c>
      <c r="E21">
        <v>2.6200000000000003E-4</v>
      </c>
      <c r="F21">
        <v>5.2899999999999996E-4</v>
      </c>
    </row>
    <row r="22" spans="1:6" x14ac:dyDescent="0.25">
      <c r="A22" t="s">
        <v>31</v>
      </c>
      <c r="B22">
        <v>1106352000</v>
      </c>
      <c r="C22">
        <v>4.28E-4</v>
      </c>
      <c r="D22">
        <v>4.0000000000000003E-5</v>
      </c>
      <c r="E22">
        <v>2.8600000000000001E-4</v>
      </c>
      <c r="F22">
        <v>4.26E-4</v>
      </c>
    </row>
    <row r="23" spans="1:6" x14ac:dyDescent="0.25">
      <c r="A23" t="s">
        <v>32</v>
      </c>
      <c r="B23">
        <v>1106956800</v>
      </c>
      <c r="C23">
        <v>1.5999999999999999E-5</v>
      </c>
      <c r="D23">
        <v>3.8999999999999999E-5</v>
      </c>
      <c r="E23">
        <v>2.42E-4</v>
      </c>
      <c r="F23">
        <v>1.8699999999999999E-4</v>
      </c>
    </row>
    <row r="24" spans="1:6" x14ac:dyDescent="0.25">
      <c r="A24" t="s">
        <v>33</v>
      </c>
      <c r="B24">
        <v>1107561600</v>
      </c>
      <c r="C24">
        <v>3.9999999999999998E-6</v>
      </c>
      <c r="D24">
        <v>3.8999999999999999E-5</v>
      </c>
      <c r="E24">
        <v>2.04E-4</v>
      </c>
      <c r="F24">
        <v>8.1000000000000004E-5</v>
      </c>
    </row>
    <row r="25" spans="1:6" x14ac:dyDescent="0.25">
      <c r="A25" t="s">
        <v>34</v>
      </c>
      <c r="B25">
        <v>1108166400</v>
      </c>
      <c r="C25">
        <v>3.6410000000000001E-3</v>
      </c>
      <c r="D25">
        <v>9.3999999999999994E-5</v>
      </c>
      <c r="E25">
        <v>7.1400000000000001E-4</v>
      </c>
      <c r="F25">
        <v>1.4790000000000001E-3</v>
      </c>
    </row>
    <row r="26" spans="1:6" x14ac:dyDescent="0.25">
      <c r="A26" t="s">
        <v>35</v>
      </c>
      <c r="B26">
        <v>1108771200</v>
      </c>
      <c r="C26">
        <v>1.2E-5</v>
      </c>
      <c r="D26">
        <v>9.2E-5</v>
      </c>
      <c r="E26">
        <v>6.0099999999999997E-4</v>
      </c>
      <c r="F26">
        <v>6.2799999999999998E-4</v>
      </c>
    </row>
    <row r="27" spans="1:6" x14ac:dyDescent="0.25">
      <c r="A27" t="s">
        <v>36</v>
      </c>
      <c r="B27">
        <v>1109376000</v>
      </c>
      <c r="C27">
        <v>7.6000000000000004E-5</v>
      </c>
      <c r="D27">
        <v>9.2E-5</v>
      </c>
      <c r="E27">
        <v>5.1699999999999999E-4</v>
      </c>
      <c r="F27">
        <v>3.1E-4</v>
      </c>
    </row>
    <row r="28" spans="1:6" x14ac:dyDescent="0.25">
      <c r="A28" t="s">
        <v>37</v>
      </c>
      <c r="B28">
        <v>1109980800</v>
      </c>
      <c r="C28">
        <v>2.1999999999999999E-5</v>
      </c>
      <c r="D28">
        <v>9.1000000000000003E-5</v>
      </c>
      <c r="E28">
        <v>4.37E-4</v>
      </c>
      <c r="F28">
        <v>1.4200000000000001E-4</v>
      </c>
    </row>
    <row r="29" spans="1:6" x14ac:dyDescent="0.25">
      <c r="A29" t="s">
        <v>38</v>
      </c>
      <c r="B29">
        <v>1110582000</v>
      </c>
      <c r="C29">
        <v>2.4000000000000001E-5</v>
      </c>
      <c r="D29">
        <v>9.0000000000000006E-5</v>
      </c>
      <c r="E29">
        <v>3.7100000000000002E-4</v>
      </c>
      <c r="F29">
        <v>7.3999999999999996E-5</v>
      </c>
    </row>
    <row r="30" spans="1:6" x14ac:dyDescent="0.25">
      <c r="A30" t="s">
        <v>39</v>
      </c>
      <c r="B30">
        <v>1111186800</v>
      </c>
      <c r="C30">
        <v>6.8999999999999997E-5</v>
      </c>
      <c r="D30">
        <v>9.0000000000000006E-5</v>
      </c>
      <c r="E30">
        <v>3.2299999999999999E-4</v>
      </c>
      <c r="F30">
        <v>7.7000000000000001E-5</v>
      </c>
    </row>
    <row r="31" spans="1:6" x14ac:dyDescent="0.25">
      <c r="A31" t="s">
        <v>40</v>
      </c>
      <c r="B31">
        <v>1111791600</v>
      </c>
      <c r="C31">
        <v>5.7000000000000003E-5</v>
      </c>
      <c r="D31">
        <v>8.8999999999999995E-5</v>
      </c>
      <c r="E31">
        <v>2.7999999999999998E-4</v>
      </c>
      <c r="F31">
        <v>6.0999999999999999E-5</v>
      </c>
    </row>
    <row r="32" spans="1:6" x14ac:dyDescent="0.25">
      <c r="A32" t="s">
        <v>41</v>
      </c>
      <c r="B32">
        <v>1112396400</v>
      </c>
      <c r="C32">
        <v>1.8200000000000001E-4</v>
      </c>
      <c r="D32">
        <v>9.1000000000000003E-5</v>
      </c>
      <c r="E32">
        <v>2.6499999999999999E-4</v>
      </c>
      <c r="F32">
        <v>1.3999999999999999E-4</v>
      </c>
    </row>
    <row r="33" spans="1:6" x14ac:dyDescent="0.25">
      <c r="A33" t="s">
        <v>42</v>
      </c>
      <c r="B33">
        <v>1113001200</v>
      </c>
      <c r="C33">
        <v>2.3599999999999999E-4</v>
      </c>
      <c r="D33">
        <v>9.2999999999999997E-5</v>
      </c>
      <c r="E33">
        <v>2.61E-4</v>
      </c>
      <c r="F33">
        <v>2.1000000000000001E-4</v>
      </c>
    </row>
    <row r="34" spans="1:6" x14ac:dyDescent="0.25">
      <c r="A34" t="s">
        <v>43</v>
      </c>
      <c r="B34">
        <v>1113606000</v>
      </c>
      <c r="C34">
        <v>2.0699999999999999E-4</v>
      </c>
      <c r="D34">
        <v>9.5000000000000005E-5</v>
      </c>
      <c r="E34">
        <v>2.5099999999999998E-4</v>
      </c>
      <c r="F34">
        <v>1.9100000000000001E-4</v>
      </c>
    </row>
    <row r="35" spans="1:6" x14ac:dyDescent="0.25">
      <c r="A35" t="s">
        <v>44</v>
      </c>
      <c r="B35">
        <v>1114210800</v>
      </c>
      <c r="C35">
        <v>2.41E-4</v>
      </c>
      <c r="D35">
        <v>9.7E-5</v>
      </c>
      <c r="E35">
        <v>2.5000000000000001E-4</v>
      </c>
      <c r="F35">
        <v>2.2599999999999999E-4</v>
      </c>
    </row>
    <row r="36" spans="1:6" x14ac:dyDescent="0.25">
      <c r="A36" t="s">
        <v>45</v>
      </c>
      <c r="B36">
        <v>1114815600</v>
      </c>
      <c r="C36">
        <v>3.5599999999999998E-4</v>
      </c>
      <c r="D36">
        <v>1.01E-4</v>
      </c>
      <c r="E36">
        <v>2.6699999999999998E-4</v>
      </c>
      <c r="F36">
        <v>3.1300000000000002E-4</v>
      </c>
    </row>
    <row r="37" spans="1:6" x14ac:dyDescent="0.25">
      <c r="A37" t="s">
        <v>46</v>
      </c>
      <c r="B37">
        <v>1115420400</v>
      </c>
      <c r="C37">
        <v>2.9799999999999998E-4</v>
      </c>
      <c r="D37">
        <v>1.0399999999999999E-4</v>
      </c>
      <c r="E37">
        <v>2.72E-4</v>
      </c>
      <c r="F37">
        <v>3.01E-4</v>
      </c>
    </row>
    <row r="38" spans="1:6" x14ac:dyDescent="0.25">
      <c r="A38" t="s">
        <v>47</v>
      </c>
      <c r="B38">
        <v>1116025200</v>
      </c>
      <c r="C38">
        <v>1.4935E-2</v>
      </c>
      <c r="D38">
        <v>3.3100000000000002E-4</v>
      </c>
      <c r="E38">
        <v>2.6210000000000001E-3</v>
      </c>
      <c r="F38">
        <v>8.6079999999999993E-3</v>
      </c>
    </row>
    <row r="39" spans="1:6" x14ac:dyDescent="0.25">
      <c r="A39" t="s">
        <v>48</v>
      </c>
      <c r="B39">
        <v>1116630000</v>
      </c>
      <c r="C39">
        <v>3.4699999999999998E-4</v>
      </c>
      <c r="D39">
        <v>3.3199999999999999E-4</v>
      </c>
      <c r="E39">
        <v>2.2560000000000002E-3</v>
      </c>
      <c r="F39">
        <v>3.826E-3</v>
      </c>
    </row>
    <row r="40" spans="1:6" x14ac:dyDescent="0.25">
      <c r="A40" t="s">
        <v>49</v>
      </c>
      <c r="B40">
        <v>1117234800</v>
      </c>
      <c r="C40">
        <v>2.34E-4</v>
      </c>
      <c r="D40">
        <v>3.3E-4</v>
      </c>
      <c r="E40">
        <v>1.9300000000000001E-3</v>
      </c>
      <c r="F40">
        <v>1.7229999999999999E-3</v>
      </c>
    </row>
    <row r="41" spans="1:6" x14ac:dyDescent="0.25">
      <c r="A41" t="s">
        <v>50</v>
      </c>
      <c r="B41">
        <v>1117839600</v>
      </c>
      <c r="C41">
        <v>1.1E-4</v>
      </c>
      <c r="D41">
        <v>3.2699999999999998E-4</v>
      </c>
      <c r="E41">
        <v>1.637E-3</v>
      </c>
      <c r="F41">
        <v>7.9000000000000001E-4</v>
      </c>
    </row>
    <row r="42" spans="1:6" x14ac:dyDescent="0.25">
      <c r="A42" t="s">
        <v>51</v>
      </c>
      <c r="B42">
        <v>1118444400</v>
      </c>
      <c r="C42">
        <v>4.6999999999999999E-4</v>
      </c>
      <c r="D42">
        <v>3.2899999999999997E-4</v>
      </c>
      <c r="E42">
        <v>1.4499999999999999E-3</v>
      </c>
      <c r="F42">
        <v>6.1300000000000005E-4</v>
      </c>
    </row>
    <row r="43" spans="1:6" x14ac:dyDescent="0.25">
      <c r="A43" t="s">
        <v>52</v>
      </c>
      <c r="B43">
        <v>1119049200</v>
      </c>
      <c r="C43">
        <v>2.8800000000000001E-4</v>
      </c>
      <c r="D43">
        <v>3.28E-4</v>
      </c>
      <c r="E43">
        <v>1.261E-3</v>
      </c>
      <c r="F43">
        <v>3.9399999999999998E-4</v>
      </c>
    </row>
    <row r="44" spans="1:6" x14ac:dyDescent="0.25">
      <c r="A44" t="s">
        <v>53</v>
      </c>
      <c r="B44">
        <v>1119654000</v>
      </c>
      <c r="C44">
        <v>8.5000000000000006E-5</v>
      </c>
      <c r="D44">
        <v>3.2499999999999999E-4</v>
      </c>
      <c r="E44">
        <v>1.073E-3</v>
      </c>
      <c r="F44">
        <v>2.2699999999999999E-4</v>
      </c>
    </row>
    <row r="45" spans="1:6" x14ac:dyDescent="0.25">
      <c r="A45" t="s">
        <v>54</v>
      </c>
      <c r="B45">
        <v>1120258800</v>
      </c>
      <c r="C45">
        <v>1.83E-4</v>
      </c>
      <c r="D45">
        <v>3.2200000000000002E-4</v>
      </c>
      <c r="E45">
        <v>9.3000000000000005E-4</v>
      </c>
      <c r="F45">
        <v>2.0599999999999999E-4</v>
      </c>
    </row>
    <row r="46" spans="1:6" x14ac:dyDescent="0.25">
      <c r="A46" t="s">
        <v>55</v>
      </c>
      <c r="B46">
        <v>1120863600</v>
      </c>
      <c r="C46">
        <v>3.6200000000000002E-4</v>
      </c>
      <c r="D46">
        <v>3.2299999999999999E-4</v>
      </c>
      <c r="E46">
        <v>8.4000000000000003E-4</v>
      </c>
      <c r="F46">
        <v>3.1100000000000002E-4</v>
      </c>
    </row>
    <row r="47" spans="1:6" x14ac:dyDescent="0.25">
      <c r="A47" t="s">
        <v>56</v>
      </c>
      <c r="B47">
        <v>1121468400</v>
      </c>
      <c r="C47">
        <v>1.3999999999999999E-4</v>
      </c>
      <c r="D47">
        <v>3.2000000000000003E-4</v>
      </c>
      <c r="E47">
        <v>7.27E-4</v>
      </c>
      <c r="F47">
        <v>2.0900000000000001E-4</v>
      </c>
    </row>
    <row r="48" spans="1:6" x14ac:dyDescent="0.25">
      <c r="A48" t="s">
        <v>57</v>
      </c>
      <c r="B48">
        <v>1122073200</v>
      </c>
      <c r="C48">
        <v>1.2300000000000001E-4</v>
      </c>
      <c r="D48">
        <v>3.1700000000000001E-4</v>
      </c>
      <c r="E48">
        <v>6.3000000000000003E-4</v>
      </c>
      <c r="F48">
        <v>1.66E-4</v>
      </c>
    </row>
    <row r="49" spans="1:6" x14ac:dyDescent="0.25">
      <c r="A49" t="s">
        <v>58</v>
      </c>
      <c r="B49">
        <v>1122678000</v>
      </c>
      <c r="C49">
        <v>1.2400000000000001E-4</v>
      </c>
      <c r="D49">
        <v>3.1399999999999999E-4</v>
      </c>
      <c r="E49">
        <v>5.4900000000000001E-4</v>
      </c>
      <c r="F49">
        <v>1.4300000000000001E-4</v>
      </c>
    </row>
    <row r="50" spans="1:6" x14ac:dyDescent="0.25">
      <c r="A50" t="s">
        <v>59</v>
      </c>
      <c r="B50">
        <v>1123282800</v>
      </c>
      <c r="C50">
        <v>1.8100000000000001E-4</v>
      </c>
      <c r="D50">
        <v>3.1199999999999999E-4</v>
      </c>
      <c r="E50">
        <v>4.8899999999999996E-4</v>
      </c>
      <c r="F50">
        <v>1.4899999999999999E-4</v>
      </c>
    </row>
    <row r="51" spans="1:6" x14ac:dyDescent="0.25">
      <c r="A51" t="s">
        <v>60</v>
      </c>
      <c r="B51">
        <v>1123887600</v>
      </c>
      <c r="C51">
        <v>0</v>
      </c>
      <c r="D51">
        <v>3.0699999999999998E-4</v>
      </c>
      <c r="E51">
        <v>4.0999999999999999E-4</v>
      </c>
      <c r="F51">
        <v>6.3E-5</v>
      </c>
    </row>
    <row r="52" spans="1:6" x14ac:dyDescent="0.25">
      <c r="A52" t="s">
        <v>61</v>
      </c>
      <c r="B52">
        <v>1124492400</v>
      </c>
      <c r="C52">
        <v>0</v>
      </c>
      <c r="D52">
        <v>3.0200000000000002E-4</v>
      </c>
      <c r="E52">
        <v>3.4400000000000001E-4</v>
      </c>
      <c r="F52">
        <v>2.5999999999999998E-5</v>
      </c>
    </row>
    <row r="53" spans="1:6" x14ac:dyDescent="0.25">
      <c r="A53" t="s">
        <v>62</v>
      </c>
      <c r="B53">
        <v>1125097200</v>
      </c>
      <c r="C53">
        <v>0</v>
      </c>
      <c r="D53">
        <v>2.9799999999999998E-4</v>
      </c>
      <c r="E53">
        <v>2.8899999999999998E-4</v>
      </c>
      <c r="F53">
        <v>1.1E-5</v>
      </c>
    </row>
    <row r="54" spans="1:6" x14ac:dyDescent="0.25">
      <c r="A54" t="s">
        <v>63</v>
      </c>
      <c r="B54">
        <v>1125702000</v>
      </c>
      <c r="C54">
        <v>0</v>
      </c>
      <c r="D54">
        <v>2.9300000000000002E-4</v>
      </c>
      <c r="E54">
        <v>2.43E-4</v>
      </c>
      <c r="F54">
        <v>5.0000000000000004E-6</v>
      </c>
    </row>
    <row r="55" spans="1:6" x14ac:dyDescent="0.25">
      <c r="A55" t="s">
        <v>64</v>
      </c>
      <c r="B55">
        <v>1126306800</v>
      </c>
      <c r="C55">
        <v>0</v>
      </c>
      <c r="D55">
        <v>2.8899999999999998E-4</v>
      </c>
      <c r="E55">
        <v>2.04E-4</v>
      </c>
      <c r="F55">
        <v>1.9999999999999999E-6</v>
      </c>
    </row>
    <row r="56" spans="1:6" x14ac:dyDescent="0.25">
      <c r="A56" t="s">
        <v>65</v>
      </c>
      <c r="B56">
        <v>1126911600</v>
      </c>
      <c r="C56">
        <v>0</v>
      </c>
      <c r="D56">
        <v>2.8400000000000002E-4</v>
      </c>
      <c r="E56">
        <v>1.7100000000000001E-4</v>
      </c>
      <c r="F56">
        <v>9.9999999999999995E-7</v>
      </c>
    </row>
    <row r="57" spans="1:6" x14ac:dyDescent="0.25">
      <c r="A57" t="s">
        <v>66</v>
      </c>
      <c r="B57">
        <v>1127516400</v>
      </c>
      <c r="C57">
        <v>0</v>
      </c>
      <c r="D57">
        <v>2.7999999999999998E-4</v>
      </c>
      <c r="E57">
        <v>1.4300000000000001E-4</v>
      </c>
      <c r="F57">
        <v>0</v>
      </c>
    </row>
    <row r="58" spans="1:6" x14ac:dyDescent="0.25">
      <c r="A58" t="s">
        <v>67</v>
      </c>
      <c r="B58">
        <v>1128121200</v>
      </c>
      <c r="C58">
        <v>0</v>
      </c>
      <c r="D58">
        <v>2.7599999999999999E-4</v>
      </c>
      <c r="E58">
        <v>1.2E-4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2.7099999999999997E-4</v>
      </c>
      <c r="E59">
        <v>1.01E-4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2.6699999999999998E-4</v>
      </c>
      <c r="E60">
        <v>8.5000000000000006E-5</v>
      </c>
      <c r="F60">
        <v>0</v>
      </c>
    </row>
    <row r="61" spans="1:6" x14ac:dyDescent="0.25">
      <c r="A61" t="s">
        <v>70</v>
      </c>
      <c r="B61">
        <v>1129935600</v>
      </c>
      <c r="C61">
        <v>1.0000000000000001E-5</v>
      </c>
      <c r="D61">
        <v>2.63E-4</v>
      </c>
      <c r="E61">
        <v>7.2999999999999999E-5</v>
      </c>
      <c r="F61">
        <v>6.9999999999999999E-6</v>
      </c>
    </row>
    <row r="62" spans="1:6" x14ac:dyDescent="0.25">
      <c r="A62" t="s">
        <v>71</v>
      </c>
      <c r="B62">
        <v>1130540400</v>
      </c>
      <c r="C62">
        <v>6.9999999999999999E-6</v>
      </c>
      <c r="D62">
        <v>2.5900000000000001E-4</v>
      </c>
      <c r="E62">
        <v>6.2000000000000003E-5</v>
      </c>
      <c r="F62">
        <v>6.9999999999999999E-6</v>
      </c>
    </row>
    <row r="63" spans="1:6" x14ac:dyDescent="0.25">
      <c r="A63" t="s">
        <v>72</v>
      </c>
      <c r="B63">
        <v>1131148800</v>
      </c>
      <c r="C63">
        <v>1.5999999999999999E-5</v>
      </c>
      <c r="D63">
        <v>2.5500000000000002E-4</v>
      </c>
      <c r="E63">
        <v>5.5000000000000002E-5</v>
      </c>
      <c r="F63">
        <v>1.2999999999999999E-5</v>
      </c>
    </row>
    <row r="64" spans="1:6" x14ac:dyDescent="0.25">
      <c r="A64" t="s">
        <v>73</v>
      </c>
      <c r="B64">
        <v>1131753600</v>
      </c>
      <c r="C64">
        <v>1.5999999999999999E-5</v>
      </c>
      <c r="D64">
        <v>2.52E-4</v>
      </c>
      <c r="E64">
        <v>4.8999999999999998E-5</v>
      </c>
      <c r="F64">
        <v>1.4E-5</v>
      </c>
    </row>
    <row r="65" spans="1:6" x14ac:dyDescent="0.25">
      <c r="A65" t="s">
        <v>74</v>
      </c>
      <c r="B65">
        <v>1132358400</v>
      </c>
      <c r="C65">
        <v>3.8000000000000002E-5</v>
      </c>
      <c r="D65">
        <v>2.4800000000000001E-4</v>
      </c>
      <c r="E65">
        <v>4.6999999999999997E-5</v>
      </c>
      <c r="F65">
        <v>3.1000000000000001E-5</v>
      </c>
    </row>
    <row r="66" spans="1:6" x14ac:dyDescent="0.25">
      <c r="A66" t="s">
        <v>75</v>
      </c>
      <c r="B66">
        <v>1132963200</v>
      </c>
      <c r="C66">
        <v>6.7000000000000002E-5</v>
      </c>
      <c r="D66">
        <v>2.4600000000000002E-4</v>
      </c>
      <c r="E66">
        <v>5.0000000000000002E-5</v>
      </c>
      <c r="F66">
        <v>5.0000000000000002E-5</v>
      </c>
    </row>
    <row r="67" spans="1:6" x14ac:dyDescent="0.25">
      <c r="A67" t="s">
        <v>76</v>
      </c>
      <c r="B67">
        <v>1133568000</v>
      </c>
      <c r="C67">
        <v>5.7000000000000003E-5</v>
      </c>
      <c r="D67">
        <v>2.43E-4</v>
      </c>
      <c r="E67">
        <v>5.1E-5</v>
      </c>
      <c r="F67">
        <v>5.3999999999999998E-5</v>
      </c>
    </row>
    <row r="68" spans="1:6" x14ac:dyDescent="0.25">
      <c r="A68" t="s">
        <v>77</v>
      </c>
      <c r="B68">
        <v>1134172800</v>
      </c>
      <c r="C68">
        <v>4.8999999999999998E-5</v>
      </c>
      <c r="D68">
        <v>2.4000000000000001E-4</v>
      </c>
      <c r="E68">
        <v>5.1E-5</v>
      </c>
      <c r="F68">
        <v>5.3000000000000001E-5</v>
      </c>
    </row>
    <row r="69" spans="1:6" x14ac:dyDescent="0.25">
      <c r="A69" t="s">
        <v>78</v>
      </c>
      <c r="B69">
        <v>1134777600</v>
      </c>
      <c r="C69">
        <v>2.13E-4</v>
      </c>
      <c r="D69">
        <v>2.3900000000000001E-4</v>
      </c>
      <c r="E69">
        <v>7.7000000000000001E-5</v>
      </c>
      <c r="F69">
        <v>1.5300000000000001E-4</v>
      </c>
    </row>
    <row r="70" spans="1:6" x14ac:dyDescent="0.25">
      <c r="A70" t="s">
        <v>79</v>
      </c>
      <c r="B70">
        <v>1135382400</v>
      </c>
      <c r="C70">
        <v>1.7899999999999999E-4</v>
      </c>
      <c r="D70">
        <v>2.3800000000000001E-4</v>
      </c>
      <c r="E70">
        <v>9.3999999999999994E-5</v>
      </c>
      <c r="F70">
        <v>1.7000000000000001E-4</v>
      </c>
    </row>
    <row r="71" spans="1:6" x14ac:dyDescent="0.25">
      <c r="A71" t="s">
        <v>80</v>
      </c>
      <c r="B71">
        <v>1135987200</v>
      </c>
      <c r="C71">
        <v>1.63E-4</v>
      </c>
      <c r="D71">
        <v>2.3699999999999999E-4</v>
      </c>
      <c r="E71">
        <v>1.0399999999999999E-4</v>
      </c>
      <c r="F71">
        <v>1.56E-4</v>
      </c>
    </row>
    <row r="72" spans="1:6" x14ac:dyDescent="0.25">
      <c r="A72" t="s">
        <v>81</v>
      </c>
      <c r="B72">
        <v>1136592000</v>
      </c>
      <c r="C72">
        <v>1.1900000000000001E-4</v>
      </c>
      <c r="D72">
        <v>2.3499999999999999E-4</v>
      </c>
      <c r="E72">
        <v>1.07E-4</v>
      </c>
      <c r="F72">
        <v>1.3999999999999999E-4</v>
      </c>
    </row>
    <row r="73" spans="1:6" x14ac:dyDescent="0.25">
      <c r="A73" t="s">
        <v>82</v>
      </c>
      <c r="B73">
        <v>1137196800</v>
      </c>
      <c r="C73">
        <v>1.2E-4</v>
      </c>
      <c r="D73">
        <v>2.34E-4</v>
      </c>
      <c r="E73">
        <v>1.0900000000000001E-4</v>
      </c>
      <c r="F73">
        <v>1.2400000000000001E-4</v>
      </c>
    </row>
    <row r="74" spans="1:6" x14ac:dyDescent="0.25">
      <c r="A74" t="s">
        <v>83</v>
      </c>
      <c r="B74">
        <v>1137801600</v>
      </c>
      <c r="C74">
        <v>1.25E-4</v>
      </c>
      <c r="D74">
        <v>2.32E-4</v>
      </c>
      <c r="E74">
        <v>1.11E-4</v>
      </c>
      <c r="F74">
        <v>1.2999999999999999E-4</v>
      </c>
    </row>
    <row r="75" spans="1:6" x14ac:dyDescent="0.25">
      <c r="A75" t="s">
        <v>84</v>
      </c>
      <c r="B75">
        <v>1138406400</v>
      </c>
      <c r="C75">
        <v>3.5199999999999999E-4</v>
      </c>
      <c r="D75">
        <v>2.34E-4</v>
      </c>
      <c r="E75">
        <v>1.4899999999999999E-4</v>
      </c>
      <c r="F75">
        <v>2.3800000000000001E-4</v>
      </c>
    </row>
    <row r="76" spans="1:6" x14ac:dyDescent="0.25">
      <c r="A76" t="s">
        <v>85</v>
      </c>
      <c r="B76">
        <v>1139011200</v>
      </c>
      <c r="C76">
        <v>6.1869999999999998E-3</v>
      </c>
      <c r="D76">
        <v>3.2499999999999999E-4</v>
      </c>
      <c r="E76">
        <v>1.1199999999999999E-3</v>
      </c>
      <c r="F76">
        <v>3.7729999999999999E-3</v>
      </c>
    </row>
    <row r="77" spans="1:6" x14ac:dyDescent="0.25">
      <c r="A77" t="s">
        <v>86</v>
      </c>
      <c r="B77">
        <v>1139616000</v>
      </c>
      <c r="C77">
        <v>3.6960000000000001E-3</v>
      </c>
      <c r="D77">
        <v>3.77E-4</v>
      </c>
      <c r="E77">
        <v>1.5100000000000001E-3</v>
      </c>
      <c r="F77">
        <v>3.3379999999999998E-3</v>
      </c>
    </row>
    <row r="78" spans="1:6" x14ac:dyDescent="0.25">
      <c r="A78" t="s">
        <v>87</v>
      </c>
      <c r="B78">
        <v>1140220800</v>
      </c>
      <c r="C78">
        <v>6.2459999999999998E-3</v>
      </c>
      <c r="D78">
        <v>4.6700000000000002E-4</v>
      </c>
      <c r="E78">
        <v>2.3010000000000001E-3</v>
      </c>
      <c r="F78">
        <v>5.6239999999999997E-3</v>
      </c>
    </row>
    <row r="79" spans="1:6" x14ac:dyDescent="0.25">
      <c r="A79" t="s">
        <v>88</v>
      </c>
      <c r="B79">
        <v>1140825600</v>
      </c>
      <c r="C79">
        <v>2.5709999999999999E-3</v>
      </c>
      <c r="D79">
        <v>4.9899999999999999E-4</v>
      </c>
      <c r="E79">
        <v>2.323E-3</v>
      </c>
      <c r="F79">
        <v>3.4979999999999998E-3</v>
      </c>
    </row>
    <row r="80" spans="1:6" x14ac:dyDescent="0.25">
      <c r="A80" t="s">
        <v>89</v>
      </c>
      <c r="B80">
        <v>1141430400</v>
      </c>
      <c r="C80">
        <v>5.3000000000000001E-5</v>
      </c>
      <c r="D80">
        <v>4.9200000000000003E-4</v>
      </c>
      <c r="E80">
        <v>1.9580000000000001E-3</v>
      </c>
      <c r="F80">
        <v>1.4959999999999999E-3</v>
      </c>
    </row>
    <row r="81" spans="1:6" x14ac:dyDescent="0.25">
      <c r="A81" t="s">
        <v>90</v>
      </c>
      <c r="B81">
        <v>1142031600</v>
      </c>
      <c r="C81">
        <v>1.25E-3</v>
      </c>
      <c r="D81">
        <v>5.04E-4</v>
      </c>
      <c r="E81">
        <v>1.8580000000000001E-3</v>
      </c>
      <c r="F81">
        <v>1.619E-3</v>
      </c>
    </row>
    <row r="82" spans="1:6" x14ac:dyDescent="0.25">
      <c r="A82" t="s">
        <v>91</v>
      </c>
      <c r="B82">
        <v>1142636400</v>
      </c>
      <c r="C82">
        <v>1.044E-3</v>
      </c>
      <c r="D82">
        <v>5.1199999999999998E-4</v>
      </c>
      <c r="E82">
        <v>1.722E-3</v>
      </c>
      <c r="F82">
        <v>1.2030000000000001E-3</v>
      </c>
    </row>
    <row r="83" spans="1:6" x14ac:dyDescent="0.25">
      <c r="A83" t="s">
        <v>92</v>
      </c>
      <c r="B83">
        <v>1143241200</v>
      </c>
      <c r="C83">
        <v>3.2299999999999999E-4</v>
      </c>
      <c r="D83">
        <v>5.0900000000000001E-4</v>
      </c>
      <c r="E83">
        <v>1.4970000000000001E-3</v>
      </c>
      <c r="F83">
        <v>6.9399999999999996E-4</v>
      </c>
    </row>
    <row r="84" spans="1:6" x14ac:dyDescent="0.25">
      <c r="A84" t="s">
        <v>93</v>
      </c>
      <c r="B84">
        <v>1143846000</v>
      </c>
      <c r="C84">
        <v>6.4800000000000003E-4</v>
      </c>
      <c r="D84">
        <v>5.1099999999999995E-4</v>
      </c>
      <c r="E84">
        <v>1.361E-3</v>
      </c>
      <c r="F84">
        <v>6.7500000000000004E-4</v>
      </c>
    </row>
    <row r="85" spans="1:6" x14ac:dyDescent="0.25">
      <c r="A85" t="s">
        <v>94</v>
      </c>
      <c r="B85">
        <v>1144450800</v>
      </c>
      <c r="C85">
        <v>1.0059999999999999E-3</v>
      </c>
      <c r="D85">
        <v>5.1900000000000004E-4</v>
      </c>
      <c r="E85">
        <v>1.3079999999999999E-3</v>
      </c>
      <c r="F85">
        <v>9.4399999999999996E-4</v>
      </c>
    </row>
    <row r="86" spans="1:6" x14ac:dyDescent="0.25">
      <c r="A86" t="s">
        <v>95</v>
      </c>
      <c r="B86">
        <v>1145055600</v>
      </c>
      <c r="C86">
        <v>1.17E-4</v>
      </c>
      <c r="D86">
        <v>5.13E-4</v>
      </c>
      <c r="E86">
        <v>1.1150000000000001E-3</v>
      </c>
      <c r="F86">
        <v>4.44E-4</v>
      </c>
    </row>
    <row r="87" spans="1:6" x14ac:dyDescent="0.25">
      <c r="A87" t="s">
        <v>96</v>
      </c>
      <c r="B87">
        <v>1145660400</v>
      </c>
      <c r="C87">
        <v>7.2599999999999997E-4</v>
      </c>
      <c r="D87">
        <v>5.1599999999999997E-4</v>
      </c>
      <c r="E87">
        <v>1.054E-3</v>
      </c>
      <c r="F87">
        <v>6.3500000000000004E-4</v>
      </c>
    </row>
    <row r="88" spans="1:6" x14ac:dyDescent="0.25">
      <c r="A88" t="s">
        <v>97</v>
      </c>
      <c r="B88">
        <v>1146265200</v>
      </c>
      <c r="C88">
        <v>1.0449999999999999E-3</v>
      </c>
      <c r="D88">
        <v>5.2400000000000005E-4</v>
      </c>
      <c r="E88">
        <v>1.052E-3</v>
      </c>
      <c r="F88">
        <v>8.8099999999999995E-4</v>
      </c>
    </row>
    <row r="89" spans="1:6" x14ac:dyDescent="0.25">
      <c r="A89" t="s">
        <v>98</v>
      </c>
      <c r="B89">
        <v>1146870000</v>
      </c>
      <c r="C89">
        <v>9.0799999999999995E-4</v>
      </c>
      <c r="D89">
        <v>5.2999999999999998E-4</v>
      </c>
      <c r="E89">
        <v>1.029E-3</v>
      </c>
      <c r="F89">
        <v>9.0600000000000001E-4</v>
      </c>
    </row>
    <row r="90" spans="1:6" x14ac:dyDescent="0.25">
      <c r="A90" t="s">
        <v>99</v>
      </c>
      <c r="B90">
        <v>1147474800</v>
      </c>
      <c r="C90">
        <v>1.2110000000000001E-3</v>
      </c>
      <c r="D90">
        <v>5.4000000000000001E-4</v>
      </c>
      <c r="E90">
        <v>1.057E-3</v>
      </c>
      <c r="F90">
        <v>1.083E-3</v>
      </c>
    </row>
    <row r="91" spans="1:6" x14ac:dyDescent="0.25">
      <c r="A91" t="s">
        <v>100</v>
      </c>
      <c r="B91">
        <v>1148079600</v>
      </c>
      <c r="C91">
        <v>1.946E-3</v>
      </c>
      <c r="D91">
        <v>5.62E-4</v>
      </c>
      <c r="E91">
        <v>1.2030000000000001E-3</v>
      </c>
      <c r="F91">
        <v>1.642E-3</v>
      </c>
    </row>
    <row r="92" spans="1:6" x14ac:dyDescent="0.25">
      <c r="A92" t="s">
        <v>101</v>
      </c>
      <c r="B92">
        <v>1148684400</v>
      </c>
      <c r="C92">
        <v>1.9740000000000001E-3</v>
      </c>
      <c r="D92">
        <v>5.8299999999999997E-4</v>
      </c>
      <c r="E92">
        <v>1.3240000000000001E-3</v>
      </c>
      <c r="F92">
        <v>1.8140000000000001E-3</v>
      </c>
    </row>
    <row r="93" spans="1:6" x14ac:dyDescent="0.25">
      <c r="A93" t="s">
        <v>102</v>
      </c>
      <c r="B93">
        <v>1149289200</v>
      </c>
      <c r="C93">
        <v>1.756E-3</v>
      </c>
      <c r="D93">
        <v>6.0099999999999997E-4</v>
      </c>
      <c r="E93">
        <v>1.392E-3</v>
      </c>
      <c r="F93">
        <v>1.779E-3</v>
      </c>
    </row>
    <row r="94" spans="1:6" x14ac:dyDescent="0.25">
      <c r="A94" t="s">
        <v>103</v>
      </c>
      <c r="B94">
        <v>1149894000</v>
      </c>
      <c r="C94">
        <v>5.9800000000000001E-4</v>
      </c>
      <c r="D94">
        <v>6.0099999999999997E-4</v>
      </c>
      <c r="E94">
        <v>1.2620000000000001E-3</v>
      </c>
      <c r="F94">
        <v>1.0579999999999999E-3</v>
      </c>
    </row>
    <row r="95" spans="1:6" x14ac:dyDescent="0.25">
      <c r="A95" t="s">
        <v>104</v>
      </c>
      <c r="B95">
        <v>1150498800</v>
      </c>
      <c r="C95">
        <v>4.5100000000000001E-4</v>
      </c>
      <c r="D95">
        <v>5.9900000000000003E-4</v>
      </c>
      <c r="E95">
        <v>1.132E-3</v>
      </c>
      <c r="F95">
        <v>7.1699999999999997E-4</v>
      </c>
    </row>
    <row r="96" spans="1:6" x14ac:dyDescent="0.25">
      <c r="A96" t="s">
        <v>105</v>
      </c>
      <c r="B96">
        <v>1151103600</v>
      </c>
      <c r="C96">
        <v>5.53E-4</v>
      </c>
      <c r="D96">
        <v>5.9800000000000001E-4</v>
      </c>
      <c r="E96">
        <v>1.0380000000000001E-3</v>
      </c>
      <c r="F96">
        <v>5.9999999999999995E-4</v>
      </c>
    </row>
    <row r="97" spans="1:6" x14ac:dyDescent="0.25">
      <c r="A97" t="s">
        <v>106</v>
      </c>
      <c r="B97">
        <v>1151708400</v>
      </c>
      <c r="C97">
        <v>4.0700000000000003E-4</v>
      </c>
      <c r="D97">
        <v>5.9500000000000004E-4</v>
      </c>
      <c r="E97">
        <v>9.3700000000000001E-4</v>
      </c>
      <c r="F97">
        <v>4.95E-4</v>
      </c>
    </row>
    <row r="98" spans="1:6" x14ac:dyDescent="0.25">
      <c r="A98" t="s">
        <v>107</v>
      </c>
      <c r="B98">
        <v>1152313200</v>
      </c>
      <c r="C98">
        <v>3.4699999999999998E-4</v>
      </c>
      <c r="D98">
        <v>5.9100000000000005E-4</v>
      </c>
      <c r="E98">
        <v>8.4099999999999995E-4</v>
      </c>
      <c r="F98">
        <v>4.0400000000000001E-4</v>
      </c>
    </row>
    <row r="99" spans="1:6" x14ac:dyDescent="0.25">
      <c r="A99" t="s">
        <v>108</v>
      </c>
      <c r="B99">
        <v>1152918000</v>
      </c>
      <c r="C99">
        <v>2.81E-4</v>
      </c>
      <c r="D99">
        <v>5.8699999999999996E-4</v>
      </c>
      <c r="E99">
        <v>7.5199999999999996E-4</v>
      </c>
      <c r="F99">
        <v>3.4600000000000001E-4</v>
      </c>
    </row>
    <row r="100" spans="1:6" x14ac:dyDescent="0.25">
      <c r="A100" t="s">
        <v>109</v>
      </c>
      <c r="B100">
        <v>1153522800</v>
      </c>
      <c r="C100">
        <v>6.8400000000000004E-4</v>
      </c>
      <c r="D100">
        <v>5.8799999999999998E-4</v>
      </c>
      <c r="E100">
        <v>7.4299999999999995E-4</v>
      </c>
      <c r="F100">
        <v>5.8200000000000005E-4</v>
      </c>
    </row>
    <row r="101" spans="1:6" x14ac:dyDescent="0.25">
      <c r="A101" t="s">
        <v>110</v>
      </c>
      <c r="B101">
        <v>1154127600</v>
      </c>
      <c r="C101">
        <v>1.152E-3</v>
      </c>
      <c r="D101">
        <v>5.9699999999999998E-4</v>
      </c>
      <c r="E101">
        <v>8.0800000000000002E-4</v>
      </c>
      <c r="F101">
        <v>9.2500000000000004E-4</v>
      </c>
    </row>
    <row r="102" spans="1:6" x14ac:dyDescent="0.25">
      <c r="A102" t="s">
        <v>111</v>
      </c>
      <c r="B102">
        <v>1154732400</v>
      </c>
      <c r="C102">
        <v>1.1900000000000001E-3</v>
      </c>
      <c r="D102">
        <v>6.0599999999999998E-4</v>
      </c>
      <c r="E102">
        <v>8.7000000000000001E-4</v>
      </c>
      <c r="F102">
        <v>1.103E-3</v>
      </c>
    </row>
    <row r="103" spans="1:6" x14ac:dyDescent="0.25">
      <c r="A103" t="s">
        <v>112</v>
      </c>
      <c r="B103">
        <v>1155337200</v>
      </c>
      <c r="C103">
        <v>1.4120000000000001E-3</v>
      </c>
      <c r="D103">
        <v>6.1799999999999995E-4</v>
      </c>
      <c r="E103">
        <v>9.5699999999999995E-4</v>
      </c>
      <c r="F103">
        <v>1.2800000000000001E-3</v>
      </c>
    </row>
    <row r="104" spans="1:6" x14ac:dyDescent="0.25">
      <c r="A104" t="s">
        <v>113</v>
      </c>
      <c r="B104">
        <v>1155942000</v>
      </c>
      <c r="C104">
        <v>1.2899999999999999E-3</v>
      </c>
      <c r="D104">
        <v>6.2799999999999998E-4</v>
      </c>
      <c r="E104">
        <v>1.0089999999999999E-3</v>
      </c>
      <c r="F104">
        <v>1.2780000000000001E-3</v>
      </c>
    </row>
    <row r="105" spans="1:6" x14ac:dyDescent="0.25">
      <c r="A105" t="s">
        <v>114</v>
      </c>
      <c r="B105">
        <v>1156546800</v>
      </c>
      <c r="C105">
        <v>1.4289999999999999E-3</v>
      </c>
      <c r="D105">
        <v>6.4099999999999997E-4</v>
      </c>
      <c r="E105">
        <v>1.0759999999999999E-3</v>
      </c>
      <c r="F105">
        <v>1.369E-3</v>
      </c>
    </row>
    <row r="106" spans="1:6" x14ac:dyDescent="0.25">
      <c r="A106" t="s">
        <v>115</v>
      </c>
      <c r="B106">
        <v>1157151600</v>
      </c>
      <c r="C106">
        <v>1.3140000000000001E-3</v>
      </c>
      <c r="D106">
        <v>6.5099999999999999E-4</v>
      </c>
      <c r="E106">
        <v>1.1130000000000001E-3</v>
      </c>
      <c r="F106">
        <v>1.343E-3</v>
      </c>
    </row>
    <row r="107" spans="1:6" x14ac:dyDescent="0.25">
      <c r="A107" t="s">
        <v>116</v>
      </c>
      <c r="B107">
        <v>1157756400</v>
      </c>
      <c r="C107">
        <v>1.621E-3</v>
      </c>
      <c r="D107">
        <v>6.6600000000000003E-4</v>
      </c>
      <c r="E107">
        <v>1.194E-3</v>
      </c>
      <c r="F107">
        <v>1.503E-3</v>
      </c>
    </row>
    <row r="108" spans="1:6" x14ac:dyDescent="0.25">
      <c r="A108" t="s">
        <v>117</v>
      </c>
      <c r="B108">
        <v>1158361200</v>
      </c>
      <c r="C108">
        <v>1.763E-3</v>
      </c>
      <c r="D108">
        <v>6.8199999999999999E-4</v>
      </c>
      <c r="E108">
        <v>1.284E-3</v>
      </c>
      <c r="F108">
        <v>1.6479999999999999E-3</v>
      </c>
    </row>
    <row r="109" spans="1:6" x14ac:dyDescent="0.25">
      <c r="A109" t="s">
        <v>118</v>
      </c>
      <c r="B109">
        <v>1158966000</v>
      </c>
      <c r="C109">
        <v>1.7110000000000001E-3</v>
      </c>
      <c r="D109">
        <v>6.9800000000000005E-4</v>
      </c>
      <c r="E109">
        <v>1.3519999999999999E-3</v>
      </c>
      <c r="F109">
        <v>1.684E-3</v>
      </c>
    </row>
    <row r="110" spans="1:6" x14ac:dyDescent="0.25">
      <c r="A110" t="s">
        <v>119</v>
      </c>
      <c r="B110">
        <v>1159570800</v>
      </c>
      <c r="C110">
        <v>1.681E-3</v>
      </c>
      <c r="D110">
        <v>7.1299999999999998E-4</v>
      </c>
      <c r="E110">
        <v>1.403E-3</v>
      </c>
      <c r="F110">
        <v>1.6750000000000001E-3</v>
      </c>
    </row>
    <row r="111" spans="1:6" x14ac:dyDescent="0.25">
      <c r="A111" t="s">
        <v>120</v>
      </c>
      <c r="B111">
        <v>1160175600</v>
      </c>
      <c r="C111">
        <v>1.433E-3</v>
      </c>
      <c r="D111">
        <v>7.2400000000000003E-4</v>
      </c>
      <c r="E111">
        <v>1.4040000000000001E-3</v>
      </c>
      <c r="F111">
        <v>1.4790000000000001E-3</v>
      </c>
    </row>
    <row r="112" spans="1:6" x14ac:dyDescent="0.25">
      <c r="A112" t="s">
        <v>121</v>
      </c>
      <c r="B112">
        <v>1160780400</v>
      </c>
      <c r="C112">
        <v>3.4600000000000001E-4</v>
      </c>
      <c r="D112">
        <v>7.18E-4</v>
      </c>
      <c r="E112">
        <v>1.238E-3</v>
      </c>
      <c r="F112">
        <v>8.8900000000000003E-4</v>
      </c>
    </row>
    <row r="113" spans="1:6" x14ac:dyDescent="0.25">
      <c r="A113" t="s">
        <v>122</v>
      </c>
      <c r="B113">
        <v>1161385200</v>
      </c>
      <c r="C113">
        <v>1.508E-3</v>
      </c>
      <c r="D113">
        <v>7.2999999999999996E-4</v>
      </c>
      <c r="E113">
        <v>1.2800000000000001E-3</v>
      </c>
      <c r="F113">
        <v>1.2489999999999999E-3</v>
      </c>
    </row>
    <row r="114" spans="1:6" x14ac:dyDescent="0.25">
      <c r="A114" t="s">
        <v>123</v>
      </c>
      <c r="B114">
        <v>1161990000</v>
      </c>
      <c r="C114">
        <v>1.5590000000000001E-3</v>
      </c>
      <c r="D114">
        <v>7.4299999999999995E-4</v>
      </c>
      <c r="E114">
        <v>1.325E-3</v>
      </c>
      <c r="F114">
        <v>1.4480000000000001E-3</v>
      </c>
    </row>
    <row r="115" spans="1:6" x14ac:dyDescent="0.25">
      <c r="A115" t="s">
        <v>124</v>
      </c>
      <c r="B115">
        <v>1162598400</v>
      </c>
      <c r="C115">
        <v>1.6459999999999999E-3</v>
      </c>
      <c r="D115">
        <v>7.5699999999999997E-4</v>
      </c>
      <c r="E115">
        <v>1.3749999999999999E-3</v>
      </c>
      <c r="F115">
        <v>1.531E-3</v>
      </c>
    </row>
    <row r="116" spans="1:6" x14ac:dyDescent="0.25">
      <c r="A116" t="s">
        <v>125</v>
      </c>
      <c r="B116">
        <v>1163203200</v>
      </c>
      <c r="C116">
        <v>9.1500000000000001E-4</v>
      </c>
      <c r="D116">
        <v>7.5900000000000002E-4</v>
      </c>
      <c r="E116">
        <v>1.2999999999999999E-3</v>
      </c>
      <c r="F116">
        <v>1.1850000000000001E-3</v>
      </c>
    </row>
    <row r="117" spans="1:6" x14ac:dyDescent="0.25">
      <c r="A117" t="s">
        <v>126</v>
      </c>
      <c r="B117">
        <v>1163808000</v>
      </c>
      <c r="C117">
        <v>1.689E-3</v>
      </c>
      <c r="D117">
        <v>7.7399999999999995E-4</v>
      </c>
      <c r="E117">
        <v>1.3630000000000001E-3</v>
      </c>
      <c r="F117">
        <v>1.4940000000000001E-3</v>
      </c>
    </row>
    <row r="118" spans="1:6" x14ac:dyDescent="0.25">
      <c r="A118" t="s">
        <v>127</v>
      </c>
      <c r="B118">
        <v>1164412800</v>
      </c>
      <c r="C118">
        <v>1.0250000000000001E-3</v>
      </c>
      <c r="D118">
        <v>7.7700000000000002E-4</v>
      </c>
      <c r="E118">
        <v>1.307E-3</v>
      </c>
      <c r="F118">
        <v>1.212E-3</v>
      </c>
    </row>
    <row r="119" spans="1:6" x14ac:dyDescent="0.25">
      <c r="A119" t="s">
        <v>128</v>
      </c>
      <c r="B119">
        <v>1165017600</v>
      </c>
      <c r="C119">
        <v>9.0899999999999998E-4</v>
      </c>
      <c r="D119">
        <v>7.7899999999999996E-4</v>
      </c>
      <c r="E119">
        <v>1.243E-3</v>
      </c>
      <c r="F119">
        <v>1.0380000000000001E-3</v>
      </c>
    </row>
    <row r="120" spans="1:6" x14ac:dyDescent="0.25">
      <c r="A120" t="s">
        <v>129</v>
      </c>
      <c r="B120">
        <v>1165622400</v>
      </c>
      <c r="C120">
        <v>1.096E-3</v>
      </c>
      <c r="D120">
        <v>7.8399999999999997E-4</v>
      </c>
      <c r="E120">
        <v>1.2179999999999999E-3</v>
      </c>
      <c r="F120">
        <v>1.0610000000000001E-3</v>
      </c>
    </row>
    <row r="121" spans="1:6" x14ac:dyDescent="0.25">
      <c r="A121" t="s">
        <v>130</v>
      </c>
      <c r="B121">
        <v>1166227200</v>
      </c>
      <c r="C121">
        <v>1.0989999999999999E-3</v>
      </c>
      <c r="D121">
        <v>7.8899999999999999E-4</v>
      </c>
      <c r="E121">
        <v>1.199E-3</v>
      </c>
      <c r="F121">
        <v>1.1050000000000001E-3</v>
      </c>
    </row>
    <row r="122" spans="1:6" x14ac:dyDescent="0.25">
      <c r="A122" t="s">
        <v>131</v>
      </c>
      <c r="B122">
        <v>1166832000</v>
      </c>
      <c r="C122">
        <v>1.47E-3</v>
      </c>
      <c r="D122">
        <v>7.9900000000000001E-4</v>
      </c>
      <c r="E122">
        <v>1.243E-3</v>
      </c>
      <c r="F122">
        <v>1.3420000000000001E-3</v>
      </c>
    </row>
    <row r="123" spans="1:6" x14ac:dyDescent="0.25">
      <c r="A123" t="s">
        <v>132</v>
      </c>
      <c r="B123">
        <v>1167436800</v>
      </c>
      <c r="C123">
        <v>1.6180000000000001E-3</v>
      </c>
      <c r="D123">
        <v>8.12E-4</v>
      </c>
      <c r="E123">
        <v>1.304E-3</v>
      </c>
      <c r="F123">
        <v>1.5269999999999999E-3</v>
      </c>
    </row>
    <row r="124" spans="1:6" x14ac:dyDescent="0.25">
      <c r="A124" t="s">
        <v>133</v>
      </c>
      <c r="B124">
        <v>1168041600</v>
      </c>
      <c r="C124">
        <v>1.98E-3</v>
      </c>
      <c r="D124">
        <v>8.3000000000000001E-4</v>
      </c>
      <c r="E124">
        <v>1.4120000000000001E-3</v>
      </c>
      <c r="F124">
        <v>1.8029999999999999E-3</v>
      </c>
    </row>
    <row r="125" spans="1:6" x14ac:dyDescent="0.25">
      <c r="A125" t="s">
        <v>134</v>
      </c>
      <c r="B125">
        <v>1168646400</v>
      </c>
      <c r="C125">
        <v>2.2439999999999999E-3</v>
      </c>
      <c r="D125">
        <v>8.5099999999999998E-4</v>
      </c>
      <c r="E125">
        <v>1.5449999999999999E-3</v>
      </c>
      <c r="F125">
        <v>2.0660000000000001E-3</v>
      </c>
    </row>
    <row r="126" spans="1:6" x14ac:dyDescent="0.25">
      <c r="A126" t="s">
        <v>135</v>
      </c>
      <c r="B126">
        <v>1169251200</v>
      </c>
      <c r="C126">
        <v>2.0209999999999998E-3</v>
      </c>
      <c r="D126">
        <v>8.6899999999999998E-4</v>
      </c>
      <c r="E126">
        <v>1.621E-3</v>
      </c>
      <c r="F126">
        <v>2.0539999999999998E-3</v>
      </c>
    </row>
    <row r="127" spans="1:6" x14ac:dyDescent="0.25">
      <c r="A127" t="s">
        <v>136</v>
      </c>
      <c r="B127">
        <v>1169856000</v>
      </c>
      <c r="C127">
        <v>2.4510000000000001E-3</v>
      </c>
      <c r="D127">
        <v>8.9400000000000005E-4</v>
      </c>
      <c r="E127">
        <v>1.7520000000000001E-3</v>
      </c>
      <c r="F127">
        <v>2.2750000000000001E-3</v>
      </c>
    </row>
    <row r="128" spans="1:6" x14ac:dyDescent="0.25">
      <c r="A128" t="s">
        <v>137</v>
      </c>
      <c r="B128">
        <v>1170460800</v>
      </c>
      <c r="C128">
        <v>2.382E-3</v>
      </c>
      <c r="D128">
        <v>9.1600000000000004E-4</v>
      </c>
      <c r="E128">
        <v>1.8519999999999999E-3</v>
      </c>
      <c r="F128">
        <v>2.3370000000000001E-3</v>
      </c>
    </row>
    <row r="129" spans="1:6" x14ac:dyDescent="0.25">
      <c r="A129" t="s">
        <v>138</v>
      </c>
      <c r="B129">
        <v>1171065600</v>
      </c>
      <c r="C129">
        <v>2.2859999999999998E-3</v>
      </c>
      <c r="D129">
        <v>9.3700000000000001E-4</v>
      </c>
      <c r="E129">
        <v>1.921E-3</v>
      </c>
      <c r="F129">
        <v>2.323E-3</v>
      </c>
    </row>
    <row r="130" spans="1:6" x14ac:dyDescent="0.25">
      <c r="A130" t="s">
        <v>139</v>
      </c>
      <c r="B130">
        <v>1171670400</v>
      </c>
      <c r="C130">
        <v>2.075E-3</v>
      </c>
      <c r="D130">
        <v>9.5500000000000001E-4</v>
      </c>
      <c r="E130">
        <v>1.944E-3</v>
      </c>
      <c r="F130">
        <v>2.1740000000000002E-3</v>
      </c>
    </row>
    <row r="131" spans="1:6" x14ac:dyDescent="0.25">
      <c r="A131" t="s">
        <v>140</v>
      </c>
      <c r="B131">
        <v>1172275200</v>
      </c>
      <c r="C131">
        <v>2.7980000000000001E-3</v>
      </c>
      <c r="D131">
        <v>9.8299999999999993E-4</v>
      </c>
      <c r="E131">
        <v>2.0790000000000001E-3</v>
      </c>
      <c r="F131">
        <v>2.5230000000000001E-3</v>
      </c>
    </row>
    <row r="132" spans="1:6" x14ac:dyDescent="0.25">
      <c r="A132" t="s">
        <v>141</v>
      </c>
      <c r="B132">
        <v>1172880000</v>
      </c>
      <c r="C132">
        <v>2.5829999999999998E-3</v>
      </c>
      <c r="D132">
        <v>1.0070000000000001E-3</v>
      </c>
      <c r="E132">
        <v>2.1580000000000002E-3</v>
      </c>
      <c r="F132">
        <v>2.5439999999999998E-3</v>
      </c>
    </row>
    <row r="133" spans="1:6" x14ac:dyDescent="0.25">
      <c r="A133" t="s">
        <v>142</v>
      </c>
      <c r="B133">
        <v>1173481200</v>
      </c>
      <c r="C133">
        <v>2.5079999999999998E-3</v>
      </c>
      <c r="D133">
        <v>1.0300000000000001E-3</v>
      </c>
      <c r="E133">
        <v>2.2130000000000001E-3</v>
      </c>
      <c r="F133">
        <v>2.5349999999999999E-3</v>
      </c>
    </row>
    <row r="134" spans="1:6" x14ac:dyDescent="0.25">
      <c r="A134" t="s">
        <v>143</v>
      </c>
      <c r="B134">
        <v>1174086000</v>
      </c>
      <c r="C134">
        <v>2.849E-3</v>
      </c>
      <c r="D134">
        <v>1.0579999999999999E-3</v>
      </c>
      <c r="E134">
        <v>2.3089999999999999E-3</v>
      </c>
      <c r="F134">
        <v>2.64E-3</v>
      </c>
    </row>
    <row r="135" spans="1:6" x14ac:dyDescent="0.25">
      <c r="A135" t="s">
        <v>144</v>
      </c>
      <c r="B135">
        <v>1174690800</v>
      </c>
      <c r="C135">
        <v>2.4580000000000001E-3</v>
      </c>
      <c r="D135">
        <v>1.0790000000000001E-3</v>
      </c>
      <c r="E135">
        <v>2.33E-3</v>
      </c>
      <c r="F135">
        <v>2.5089999999999999E-3</v>
      </c>
    </row>
    <row r="136" spans="1:6" x14ac:dyDescent="0.25">
      <c r="A136" t="s">
        <v>145</v>
      </c>
      <c r="B136">
        <v>1175295600</v>
      </c>
      <c r="C136">
        <v>2.5370000000000002E-3</v>
      </c>
      <c r="D136">
        <v>1.1019999999999999E-3</v>
      </c>
      <c r="E136">
        <v>2.3600000000000001E-3</v>
      </c>
      <c r="F136">
        <v>2.4970000000000001E-3</v>
      </c>
    </row>
    <row r="137" spans="1:6" x14ac:dyDescent="0.25">
      <c r="A137" t="s">
        <v>146</v>
      </c>
      <c r="B137">
        <v>1175900400</v>
      </c>
      <c r="C137">
        <v>2.6029999999999998E-3</v>
      </c>
      <c r="D137">
        <v>1.1249999999999999E-3</v>
      </c>
      <c r="E137">
        <v>2.3960000000000001E-3</v>
      </c>
      <c r="F137">
        <v>2.5349999999999999E-3</v>
      </c>
    </row>
    <row r="138" spans="1:6" x14ac:dyDescent="0.25">
      <c r="A138" t="s">
        <v>147</v>
      </c>
      <c r="B138">
        <v>1176505200</v>
      </c>
      <c r="C138">
        <v>1.8389999999999999E-3</v>
      </c>
      <c r="D138">
        <v>1.1360000000000001E-3</v>
      </c>
      <c r="E138">
        <v>2.31E-3</v>
      </c>
      <c r="F138">
        <v>2.199E-3</v>
      </c>
    </row>
    <row r="139" spans="1:6" x14ac:dyDescent="0.25">
      <c r="A139" t="s">
        <v>148</v>
      </c>
      <c r="B139">
        <v>1177110000</v>
      </c>
      <c r="C139">
        <v>2.9499999999999999E-3</v>
      </c>
      <c r="D139">
        <v>1.163E-3</v>
      </c>
      <c r="E139">
        <v>2.4109999999999999E-3</v>
      </c>
      <c r="F139">
        <v>2.643E-3</v>
      </c>
    </row>
    <row r="140" spans="1:6" x14ac:dyDescent="0.25">
      <c r="A140" t="s">
        <v>149</v>
      </c>
      <c r="B140">
        <v>1177714800</v>
      </c>
      <c r="C140">
        <v>1.9819999999999998E-3</v>
      </c>
      <c r="D140">
        <v>1.176E-3</v>
      </c>
      <c r="E140">
        <v>2.3379999999999998E-3</v>
      </c>
      <c r="F140">
        <v>2.2179999999999999E-3</v>
      </c>
    </row>
    <row r="141" spans="1:6" x14ac:dyDescent="0.25">
      <c r="A141" t="s">
        <v>150</v>
      </c>
      <c r="B141">
        <v>1178319600</v>
      </c>
      <c r="C141">
        <v>2.3180000000000002E-3</v>
      </c>
      <c r="D141">
        <v>1.193E-3</v>
      </c>
      <c r="E141">
        <v>2.3340000000000001E-3</v>
      </c>
      <c r="F141">
        <v>2.2799999999999999E-3</v>
      </c>
    </row>
    <row r="142" spans="1:6" x14ac:dyDescent="0.25">
      <c r="A142" t="s">
        <v>151</v>
      </c>
      <c r="B142">
        <v>1178924400</v>
      </c>
      <c r="C142">
        <v>2.3089999999999999E-3</v>
      </c>
      <c r="D142">
        <v>1.2099999999999999E-3</v>
      </c>
      <c r="E142">
        <v>2.3270000000000001E-3</v>
      </c>
      <c r="F142">
        <v>2.2729999999999998E-3</v>
      </c>
    </row>
    <row r="143" spans="1:6" x14ac:dyDescent="0.25">
      <c r="A143" t="s">
        <v>152</v>
      </c>
      <c r="B143">
        <v>1179529200</v>
      </c>
      <c r="C143">
        <v>2.183E-3</v>
      </c>
      <c r="D143">
        <v>1.225E-3</v>
      </c>
      <c r="E143">
        <v>2.3059999999999999E-3</v>
      </c>
      <c r="F143">
        <v>2.2720000000000001E-3</v>
      </c>
    </row>
    <row r="144" spans="1:6" x14ac:dyDescent="0.25">
      <c r="A144" t="s">
        <v>153</v>
      </c>
      <c r="B144">
        <v>1180134000</v>
      </c>
      <c r="C144">
        <v>1.364E-3</v>
      </c>
      <c r="D144">
        <v>1.227E-3</v>
      </c>
      <c r="E144">
        <v>2.1559999999999999E-3</v>
      </c>
      <c r="F144">
        <v>1.7849999999999999E-3</v>
      </c>
    </row>
    <row r="145" spans="1:6" x14ac:dyDescent="0.25">
      <c r="A145" t="s">
        <v>154</v>
      </c>
      <c r="B145">
        <v>1180738800</v>
      </c>
      <c r="C145">
        <v>1.5629999999999999E-3</v>
      </c>
      <c r="D145">
        <v>1.232E-3</v>
      </c>
      <c r="E145">
        <v>2.0579999999999999E-3</v>
      </c>
      <c r="F145">
        <v>1.6299999999999999E-3</v>
      </c>
    </row>
    <row r="146" spans="1:6" x14ac:dyDescent="0.25">
      <c r="A146" t="s">
        <v>155</v>
      </c>
      <c r="B146">
        <v>1181343600</v>
      </c>
      <c r="C146">
        <v>5.4799999999999998E-4</v>
      </c>
      <c r="D146">
        <v>1.222E-3</v>
      </c>
      <c r="E146">
        <v>1.8140000000000001E-3</v>
      </c>
      <c r="F146">
        <v>9.8400000000000007E-4</v>
      </c>
    </row>
    <row r="147" spans="1:6" x14ac:dyDescent="0.25">
      <c r="A147" t="s">
        <v>156</v>
      </c>
      <c r="B147">
        <v>1181948400</v>
      </c>
      <c r="C147">
        <v>3.0600000000000001E-4</v>
      </c>
      <c r="D147">
        <v>1.207E-3</v>
      </c>
      <c r="E147">
        <v>1.57E-3</v>
      </c>
      <c r="F147">
        <v>5.6999999999999998E-4</v>
      </c>
    </row>
    <row r="148" spans="1:6" x14ac:dyDescent="0.25">
      <c r="A148" t="s">
        <v>157</v>
      </c>
      <c r="B148">
        <v>1182553200</v>
      </c>
      <c r="C148">
        <v>0</v>
      </c>
      <c r="D148">
        <v>1.189E-3</v>
      </c>
      <c r="E148">
        <v>1.3179999999999999E-3</v>
      </c>
      <c r="F148">
        <v>2.3900000000000001E-4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1.1709999999999999E-3</v>
      </c>
      <c r="E149">
        <v>1.106E-3</v>
      </c>
      <c r="F149">
        <v>1E-4</v>
      </c>
    </row>
    <row r="150" spans="1:6" x14ac:dyDescent="0.25">
      <c r="A150" t="s">
        <v>159</v>
      </c>
      <c r="B150">
        <v>1183762800</v>
      </c>
      <c r="C150">
        <v>0</v>
      </c>
      <c r="D150">
        <v>1.1529999999999999E-3</v>
      </c>
      <c r="E150">
        <v>9.2900000000000003E-4</v>
      </c>
      <c r="F150">
        <v>4.1999999999999998E-5</v>
      </c>
    </row>
    <row r="151" spans="1:6" x14ac:dyDescent="0.25">
      <c r="A151" t="s">
        <v>160</v>
      </c>
      <c r="B151">
        <v>1184367600</v>
      </c>
      <c r="C151">
        <v>0</v>
      </c>
      <c r="D151">
        <v>1.1349999999999999E-3</v>
      </c>
      <c r="E151">
        <v>7.7899999999999996E-4</v>
      </c>
      <c r="F151">
        <v>1.8E-5</v>
      </c>
    </row>
    <row r="152" spans="1:6" x14ac:dyDescent="0.25">
      <c r="A152" t="s">
        <v>161</v>
      </c>
      <c r="B152">
        <v>1184972400</v>
      </c>
      <c r="C152">
        <v>0</v>
      </c>
      <c r="D152">
        <v>1.1169999999999999E-3</v>
      </c>
      <c r="E152">
        <v>6.5399999999999996E-4</v>
      </c>
      <c r="F152">
        <v>6.9999999999999999E-6</v>
      </c>
    </row>
    <row r="153" spans="1:6" x14ac:dyDescent="0.25">
      <c r="A153" t="s">
        <v>162</v>
      </c>
      <c r="B153">
        <v>1185577200</v>
      </c>
      <c r="C153">
        <v>0</v>
      </c>
      <c r="D153">
        <v>1.1000000000000001E-3</v>
      </c>
      <c r="E153">
        <v>5.4900000000000001E-4</v>
      </c>
      <c r="F153">
        <v>3.0000000000000001E-6</v>
      </c>
    </row>
    <row r="154" spans="1:6" x14ac:dyDescent="0.25">
      <c r="A154" t="s">
        <v>163</v>
      </c>
      <c r="B154">
        <v>1186182000</v>
      </c>
      <c r="C154">
        <v>0</v>
      </c>
      <c r="D154">
        <v>1.083E-3</v>
      </c>
      <c r="E154">
        <v>4.6099999999999998E-4</v>
      </c>
      <c r="F154">
        <v>9.9999999999999995E-7</v>
      </c>
    </row>
    <row r="155" spans="1:6" x14ac:dyDescent="0.25">
      <c r="A155" t="s">
        <v>164</v>
      </c>
      <c r="B155">
        <v>1186786800</v>
      </c>
      <c r="C155">
        <v>0</v>
      </c>
      <c r="D155">
        <v>1.0660000000000001E-3</v>
      </c>
      <c r="E155">
        <v>3.8699999999999997E-4</v>
      </c>
      <c r="F155">
        <v>9.9999999999999995E-7</v>
      </c>
    </row>
    <row r="156" spans="1:6" x14ac:dyDescent="0.25">
      <c r="A156" t="s">
        <v>165</v>
      </c>
      <c r="B156">
        <v>1187391600</v>
      </c>
      <c r="C156">
        <v>0</v>
      </c>
      <c r="D156">
        <v>1.0499999999999999E-3</v>
      </c>
      <c r="E156">
        <v>3.2499999999999999E-4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1.034E-3</v>
      </c>
      <c r="E157">
        <v>2.72E-4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1.018E-3</v>
      </c>
      <c r="E158">
        <v>2.2900000000000001E-4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1.0020000000000001E-3</v>
      </c>
      <c r="E159">
        <v>1.92E-4</v>
      </c>
      <c r="F159">
        <v>0</v>
      </c>
    </row>
    <row r="160" spans="1:6" x14ac:dyDescent="0.25">
      <c r="A160" t="s">
        <v>169</v>
      </c>
      <c r="B160">
        <v>1189810800</v>
      </c>
      <c r="C160">
        <v>2.0000000000000002E-5</v>
      </c>
      <c r="D160">
        <v>9.8700000000000003E-4</v>
      </c>
      <c r="E160">
        <v>1.65E-4</v>
      </c>
      <c r="F160">
        <v>1.5E-5</v>
      </c>
    </row>
    <row r="161" spans="1:6" x14ac:dyDescent="0.25">
      <c r="A161" t="s">
        <v>170</v>
      </c>
      <c r="B161">
        <v>1190415600</v>
      </c>
      <c r="C161">
        <v>2.5500000000000002E-4</v>
      </c>
      <c r="D161">
        <v>9.7599999999999998E-4</v>
      </c>
      <c r="E161">
        <v>1.8000000000000001E-4</v>
      </c>
      <c r="F161">
        <v>1.7899999999999999E-4</v>
      </c>
    </row>
    <row r="162" spans="1:6" x14ac:dyDescent="0.25">
      <c r="A162" t="s">
        <v>171</v>
      </c>
      <c r="B162">
        <v>1191020400</v>
      </c>
      <c r="C162">
        <v>5.9000000000000003E-4</v>
      </c>
      <c r="D162">
        <v>9.7000000000000005E-4</v>
      </c>
      <c r="E162">
        <v>2.4600000000000002E-4</v>
      </c>
      <c r="F162">
        <v>4.2700000000000002E-4</v>
      </c>
    </row>
    <row r="163" spans="1:6" x14ac:dyDescent="0.25">
      <c r="A163" t="s">
        <v>172</v>
      </c>
      <c r="B163">
        <v>1191625200</v>
      </c>
      <c r="C163">
        <v>7.6099999999999996E-4</v>
      </c>
      <c r="D163">
        <v>9.6599999999999995E-4</v>
      </c>
      <c r="E163">
        <v>3.2899999999999997E-4</v>
      </c>
      <c r="F163">
        <v>6.1899999999999998E-4</v>
      </c>
    </row>
    <row r="164" spans="1:6" x14ac:dyDescent="0.25">
      <c r="A164" t="s">
        <v>173</v>
      </c>
      <c r="B164">
        <v>1192230000</v>
      </c>
      <c r="C164">
        <v>7.5000000000000002E-4</v>
      </c>
      <c r="D164">
        <v>9.6299999999999999E-4</v>
      </c>
      <c r="E164">
        <v>3.9599999999999998E-4</v>
      </c>
      <c r="F164">
        <v>6.9200000000000002E-4</v>
      </c>
    </row>
    <row r="165" spans="1:6" x14ac:dyDescent="0.25">
      <c r="A165" t="s">
        <v>174</v>
      </c>
      <c r="B165">
        <v>1192834800</v>
      </c>
      <c r="C165">
        <v>6.6200000000000005E-4</v>
      </c>
      <c r="D165">
        <v>9.5799999999999998E-4</v>
      </c>
      <c r="E165">
        <v>4.3800000000000002E-4</v>
      </c>
      <c r="F165">
        <v>6.69E-4</v>
      </c>
    </row>
    <row r="166" spans="1:6" x14ac:dyDescent="0.25">
      <c r="A166" t="s">
        <v>175</v>
      </c>
      <c r="B166">
        <v>1193439600</v>
      </c>
      <c r="C166">
        <v>6.4899999999999995E-4</v>
      </c>
      <c r="D166">
        <v>9.5399999999999999E-4</v>
      </c>
      <c r="E166">
        <v>4.7100000000000001E-4</v>
      </c>
      <c r="F166">
        <v>6.4999999999999997E-4</v>
      </c>
    </row>
    <row r="167" spans="1:6" x14ac:dyDescent="0.25">
      <c r="A167" t="s">
        <v>176</v>
      </c>
      <c r="B167">
        <v>1194048000</v>
      </c>
      <c r="C167">
        <v>4.2099999999999999E-4</v>
      </c>
      <c r="D167">
        <v>9.4499999999999998E-4</v>
      </c>
      <c r="E167">
        <v>4.6200000000000001E-4</v>
      </c>
      <c r="F167">
        <v>4.9799999999999996E-4</v>
      </c>
    </row>
    <row r="168" spans="1:6" x14ac:dyDescent="0.25">
      <c r="A168" t="s">
        <v>177</v>
      </c>
      <c r="B168">
        <v>1194652800</v>
      </c>
      <c r="C168">
        <v>4.0400000000000001E-4</v>
      </c>
      <c r="D168">
        <v>9.3700000000000001E-4</v>
      </c>
      <c r="E168">
        <v>4.5300000000000001E-4</v>
      </c>
      <c r="F168">
        <v>4.6500000000000003E-4</v>
      </c>
    </row>
    <row r="169" spans="1:6" x14ac:dyDescent="0.25">
      <c r="A169" t="s">
        <v>178</v>
      </c>
      <c r="B169">
        <v>1195257600</v>
      </c>
      <c r="C169">
        <v>5.5199999999999997E-4</v>
      </c>
      <c r="D169">
        <v>9.3099999999999997E-4</v>
      </c>
      <c r="E169">
        <v>4.6900000000000002E-4</v>
      </c>
      <c r="F169">
        <v>5.1800000000000001E-4</v>
      </c>
    </row>
    <row r="170" spans="1:6" x14ac:dyDescent="0.25">
      <c r="A170" t="s">
        <v>179</v>
      </c>
      <c r="B170">
        <v>1195862400</v>
      </c>
      <c r="C170">
        <v>2.8200000000000002E-4</v>
      </c>
      <c r="D170">
        <v>9.2100000000000005E-4</v>
      </c>
      <c r="E170">
        <v>4.3800000000000002E-4</v>
      </c>
      <c r="F170">
        <v>3.6099999999999999E-4</v>
      </c>
    </row>
    <row r="171" spans="1:6" x14ac:dyDescent="0.25">
      <c r="A171" t="s">
        <v>180</v>
      </c>
      <c r="B171">
        <v>1196467200</v>
      </c>
      <c r="C171">
        <v>3.7500000000000001E-4</v>
      </c>
      <c r="D171">
        <v>9.1200000000000005E-4</v>
      </c>
      <c r="E171">
        <v>4.28E-4</v>
      </c>
      <c r="F171">
        <v>3.88E-4</v>
      </c>
    </row>
    <row r="172" spans="1:6" x14ac:dyDescent="0.25">
      <c r="A172" t="s">
        <v>181</v>
      </c>
      <c r="B172">
        <v>1197072000</v>
      </c>
      <c r="C172">
        <v>4.2000000000000002E-4</v>
      </c>
      <c r="D172">
        <v>9.0499999999999999E-4</v>
      </c>
      <c r="E172">
        <v>4.2700000000000002E-4</v>
      </c>
      <c r="F172">
        <v>4.08E-4</v>
      </c>
    </row>
    <row r="173" spans="1:6" x14ac:dyDescent="0.25">
      <c r="A173" t="s">
        <v>182</v>
      </c>
      <c r="B173">
        <v>1197676800</v>
      </c>
      <c r="C173">
        <v>2.04E-4</v>
      </c>
      <c r="D173">
        <v>8.9400000000000005E-4</v>
      </c>
      <c r="E173">
        <v>3.8999999999999999E-4</v>
      </c>
      <c r="F173">
        <v>2.6800000000000001E-4</v>
      </c>
    </row>
    <row r="174" spans="1:6" x14ac:dyDescent="0.25">
      <c r="A174" t="s">
        <v>183</v>
      </c>
      <c r="B174">
        <v>1198281600</v>
      </c>
      <c r="C174">
        <v>4.0200000000000001E-4</v>
      </c>
      <c r="D174">
        <v>8.8599999999999996E-4</v>
      </c>
      <c r="E174">
        <v>3.9300000000000001E-4</v>
      </c>
      <c r="F174">
        <v>3.68E-4</v>
      </c>
    </row>
    <row r="175" spans="1:6" x14ac:dyDescent="0.25">
      <c r="A175" t="s">
        <v>184</v>
      </c>
      <c r="B175">
        <v>1198886400</v>
      </c>
      <c r="C175">
        <v>5.0500000000000002E-4</v>
      </c>
      <c r="D175">
        <v>8.8099999999999995E-4</v>
      </c>
      <c r="E175">
        <v>4.0999999999999999E-4</v>
      </c>
      <c r="F175">
        <v>4.44E-4</v>
      </c>
    </row>
    <row r="176" spans="1:6" x14ac:dyDescent="0.25">
      <c r="A176" t="s">
        <v>185</v>
      </c>
      <c r="B176">
        <v>1199491200</v>
      </c>
      <c r="C176">
        <v>4.8000000000000001E-4</v>
      </c>
      <c r="D176">
        <v>8.7399999999999999E-4</v>
      </c>
      <c r="E176">
        <v>4.2099999999999999E-4</v>
      </c>
      <c r="F176">
        <v>4.6700000000000002E-4</v>
      </c>
    </row>
    <row r="177" spans="1:6" x14ac:dyDescent="0.25">
      <c r="A177" t="s">
        <v>186</v>
      </c>
      <c r="B177">
        <v>1200096000</v>
      </c>
      <c r="C177">
        <v>4.6799999999999999E-4</v>
      </c>
      <c r="D177">
        <v>8.6799999999999996E-4</v>
      </c>
      <c r="E177">
        <v>4.28E-4</v>
      </c>
      <c r="F177">
        <v>4.6299999999999998E-4</v>
      </c>
    </row>
    <row r="178" spans="1:6" x14ac:dyDescent="0.25">
      <c r="A178" t="s">
        <v>187</v>
      </c>
      <c r="B178">
        <v>1200700800</v>
      </c>
      <c r="C178">
        <v>3.6200000000000002E-4</v>
      </c>
      <c r="D178">
        <v>8.5999999999999998E-4</v>
      </c>
      <c r="E178">
        <v>4.1800000000000002E-4</v>
      </c>
      <c r="F178">
        <v>4.1300000000000001E-4</v>
      </c>
    </row>
    <row r="179" spans="1:6" x14ac:dyDescent="0.25">
      <c r="A179" t="s">
        <v>188</v>
      </c>
      <c r="B179">
        <v>1201305600</v>
      </c>
      <c r="C179">
        <v>3.3199999999999999E-4</v>
      </c>
      <c r="D179">
        <v>8.52E-4</v>
      </c>
      <c r="E179">
        <v>4.0299999999999998E-4</v>
      </c>
      <c r="F179">
        <v>3.5199999999999999E-4</v>
      </c>
    </row>
    <row r="180" spans="1:6" x14ac:dyDescent="0.25">
      <c r="A180" t="s">
        <v>189</v>
      </c>
      <c r="B180">
        <v>1201910400</v>
      </c>
      <c r="C180">
        <v>2.8800000000000001E-4</v>
      </c>
      <c r="D180">
        <v>8.43E-4</v>
      </c>
      <c r="E180">
        <v>3.86E-4</v>
      </c>
      <c r="F180">
        <v>3.4200000000000002E-4</v>
      </c>
    </row>
    <row r="181" spans="1:6" x14ac:dyDescent="0.25">
      <c r="A181" t="s">
        <v>190</v>
      </c>
      <c r="B181">
        <v>1202515200</v>
      </c>
      <c r="C181">
        <v>5.8799999999999998E-4</v>
      </c>
      <c r="D181">
        <v>8.3900000000000001E-4</v>
      </c>
      <c r="E181">
        <v>4.1899999999999999E-4</v>
      </c>
      <c r="F181">
        <v>4.9299999999999995E-4</v>
      </c>
    </row>
    <row r="182" spans="1:6" x14ac:dyDescent="0.25">
      <c r="A182" t="s">
        <v>191</v>
      </c>
      <c r="B182">
        <v>1203120000</v>
      </c>
      <c r="C182">
        <v>4.9899999999999999E-4</v>
      </c>
      <c r="D182">
        <v>8.34E-4</v>
      </c>
      <c r="E182">
        <v>4.3100000000000001E-4</v>
      </c>
      <c r="F182">
        <v>4.9600000000000002E-4</v>
      </c>
    </row>
    <row r="183" spans="1:6" x14ac:dyDescent="0.25">
      <c r="A183" t="s">
        <v>192</v>
      </c>
      <c r="B183">
        <v>1203724800</v>
      </c>
      <c r="C183">
        <v>6.0300000000000002E-4</v>
      </c>
      <c r="D183">
        <v>8.3000000000000001E-4</v>
      </c>
      <c r="E183">
        <v>4.5899999999999999E-4</v>
      </c>
      <c r="F183">
        <v>5.6300000000000002E-4</v>
      </c>
    </row>
    <row r="184" spans="1:6" x14ac:dyDescent="0.25">
      <c r="A184" t="s">
        <v>193</v>
      </c>
      <c r="B184">
        <v>1204329600</v>
      </c>
      <c r="C184">
        <v>4.8799999999999999E-4</v>
      </c>
      <c r="D184">
        <v>8.25E-4</v>
      </c>
      <c r="E184">
        <v>4.6299999999999998E-4</v>
      </c>
      <c r="F184">
        <v>5.2599999999999999E-4</v>
      </c>
    </row>
    <row r="185" spans="1:6" x14ac:dyDescent="0.25">
      <c r="A185" t="s">
        <v>194</v>
      </c>
      <c r="B185">
        <v>1204934400</v>
      </c>
      <c r="C185">
        <v>5.3899999999999998E-4</v>
      </c>
      <c r="D185">
        <v>8.2100000000000001E-4</v>
      </c>
      <c r="E185">
        <v>4.75E-4</v>
      </c>
      <c r="F185">
        <v>5.2300000000000003E-4</v>
      </c>
    </row>
    <row r="186" spans="1:6" x14ac:dyDescent="0.25">
      <c r="A186" t="s">
        <v>195</v>
      </c>
      <c r="B186">
        <v>1205535600</v>
      </c>
      <c r="C186">
        <v>4.7199999999999998E-4</v>
      </c>
      <c r="D186">
        <v>8.1499999999999997E-4</v>
      </c>
      <c r="E186">
        <v>4.7399999999999997E-4</v>
      </c>
      <c r="F186">
        <v>4.9200000000000003E-4</v>
      </c>
    </row>
    <row r="187" spans="1:6" x14ac:dyDescent="0.25">
      <c r="A187" t="s">
        <v>196</v>
      </c>
      <c r="B187">
        <v>1206140400</v>
      </c>
      <c r="C187">
        <v>4.26E-4</v>
      </c>
      <c r="D187">
        <v>8.0900000000000004E-4</v>
      </c>
      <c r="E187">
        <v>4.66E-4</v>
      </c>
      <c r="F187">
        <v>4.4900000000000002E-4</v>
      </c>
    </row>
    <row r="188" spans="1:6" x14ac:dyDescent="0.25">
      <c r="A188" t="s">
        <v>197</v>
      </c>
      <c r="B188">
        <v>1206745200</v>
      </c>
      <c r="C188">
        <v>3.4200000000000002E-4</v>
      </c>
      <c r="D188">
        <v>8.0199999999999998E-4</v>
      </c>
      <c r="E188">
        <v>4.4499999999999997E-4</v>
      </c>
      <c r="F188">
        <v>3.7599999999999998E-4</v>
      </c>
    </row>
    <row r="189" spans="1:6" x14ac:dyDescent="0.25">
      <c r="A189" t="s">
        <v>198</v>
      </c>
      <c r="B189">
        <v>1207350000</v>
      </c>
      <c r="C189">
        <v>2.6400000000000002E-4</v>
      </c>
      <c r="D189">
        <v>7.94E-4</v>
      </c>
      <c r="E189">
        <v>4.1599999999999997E-4</v>
      </c>
      <c r="F189">
        <v>3.1199999999999999E-4</v>
      </c>
    </row>
    <row r="190" spans="1:6" x14ac:dyDescent="0.25">
      <c r="A190" t="s">
        <v>199</v>
      </c>
      <c r="B190">
        <v>1207954800</v>
      </c>
      <c r="C190">
        <v>2.8400000000000002E-4</v>
      </c>
      <c r="D190">
        <v>7.8600000000000002E-4</v>
      </c>
      <c r="E190">
        <v>3.9500000000000001E-4</v>
      </c>
      <c r="F190">
        <v>3.0299999999999999E-4</v>
      </c>
    </row>
    <row r="191" spans="1:6" x14ac:dyDescent="0.25">
      <c r="A191" t="s">
        <v>200</v>
      </c>
      <c r="B191">
        <v>1208559600</v>
      </c>
      <c r="C191">
        <v>2.7500000000000002E-4</v>
      </c>
      <c r="D191">
        <v>7.7800000000000005E-4</v>
      </c>
      <c r="E191">
        <v>3.7500000000000001E-4</v>
      </c>
      <c r="F191">
        <v>2.7700000000000001E-4</v>
      </c>
    </row>
    <row r="192" spans="1:6" x14ac:dyDescent="0.25">
      <c r="A192" t="s">
        <v>201</v>
      </c>
      <c r="B192">
        <v>1209164400</v>
      </c>
      <c r="C192">
        <v>2.34E-4</v>
      </c>
      <c r="D192">
        <v>7.6999999999999996E-4</v>
      </c>
      <c r="E192">
        <v>3.5199999999999999E-4</v>
      </c>
      <c r="F192">
        <v>2.5000000000000001E-4</v>
      </c>
    </row>
    <row r="193" spans="1:6" x14ac:dyDescent="0.25">
      <c r="A193" t="s">
        <v>202</v>
      </c>
      <c r="B193">
        <v>1209769200</v>
      </c>
      <c r="C193">
        <v>2.42E-4</v>
      </c>
      <c r="D193">
        <v>7.6099999999999996E-4</v>
      </c>
      <c r="E193">
        <v>3.3399999999999999E-4</v>
      </c>
      <c r="F193">
        <v>2.4699999999999999E-4</v>
      </c>
    </row>
    <row r="194" spans="1:6" x14ac:dyDescent="0.25">
      <c r="A194" t="s">
        <v>203</v>
      </c>
      <c r="B194">
        <v>1210374000</v>
      </c>
      <c r="C194">
        <v>1.8100000000000001E-4</v>
      </c>
      <c r="D194">
        <v>7.5199999999999996E-4</v>
      </c>
      <c r="E194">
        <v>3.1E-4</v>
      </c>
      <c r="F194">
        <v>2.1000000000000001E-4</v>
      </c>
    </row>
    <row r="195" spans="1:6" x14ac:dyDescent="0.25">
      <c r="A195" t="s">
        <v>204</v>
      </c>
      <c r="B195">
        <v>1210978800</v>
      </c>
      <c r="C195">
        <v>1.9900000000000001E-4</v>
      </c>
      <c r="D195">
        <v>7.4399999999999998E-4</v>
      </c>
      <c r="E195">
        <v>2.92E-4</v>
      </c>
      <c r="F195">
        <v>2.03E-4</v>
      </c>
    </row>
    <row r="196" spans="1:6" x14ac:dyDescent="0.25">
      <c r="A196" t="s">
        <v>205</v>
      </c>
      <c r="B196">
        <v>1211583600</v>
      </c>
      <c r="C196">
        <v>1.84E-4</v>
      </c>
      <c r="D196">
        <v>7.3499999999999998E-4</v>
      </c>
      <c r="E196">
        <v>2.7399999999999999E-4</v>
      </c>
      <c r="F196">
        <v>1.8699999999999999E-4</v>
      </c>
    </row>
    <row r="197" spans="1:6" x14ac:dyDescent="0.25">
      <c r="A197" t="s">
        <v>206</v>
      </c>
      <c r="B197">
        <v>1212188400</v>
      </c>
      <c r="C197">
        <v>2.2499999999999999E-4</v>
      </c>
      <c r="D197">
        <v>7.27E-4</v>
      </c>
      <c r="E197">
        <v>2.6600000000000001E-4</v>
      </c>
      <c r="F197">
        <v>2.13E-4</v>
      </c>
    </row>
    <row r="198" spans="1:6" x14ac:dyDescent="0.25">
      <c r="A198" t="s">
        <v>207</v>
      </c>
      <c r="B198">
        <v>1212793200</v>
      </c>
      <c r="C198">
        <v>2.1699999999999999E-4</v>
      </c>
      <c r="D198">
        <v>7.1900000000000002E-4</v>
      </c>
      <c r="E198">
        <v>2.5799999999999998E-4</v>
      </c>
      <c r="F198">
        <v>2.14E-4</v>
      </c>
    </row>
    <row r="199" spans="1:6" x14ac:dyDescent="0.25">
      <c r="A199" t="s">
        <v>208</v>
      </c>
      <c r="B199">
        <v>1213398000</v>
      </c>
      <c r="C199">
        <v>1.8900000000000001E-4</v>
      </c>
      <c r="D199">
        <v>7.1100000000000004E-4</v>
      </c>
      <c r="E199">
        <v>2.4699999999999999E-4</v>
      </c>
      <c r="F199">
        <v>2.04E-4</v>
      </c>
    </row>
    <row r="200" spans="1:6" x14ac:dyDescent="0.25">
      <c r="A200" t="s">
        <v>209</v>
      </c>
      <c r="B200">
        <v>1214002800</v>
      </c>
      <c r="C200">
        <v>2.3499999999999999E-4</v>
      </c>
      <c r="D200">
        <v>7.0399999999999998E-4</v>
      </c>
      <c r="E200">
        <v>2.4499999999999999E-4</v>
      </c>
      <c r="F200">
        <v>2.1699999999999999E-4</v>
      </c>
    </row>
    <row r="201" spans="1:6" x14ac:dyDescent="0.25">
      <c r="A201" t="s">
        <v>210</v>
      </c>
      <c r="B201">
        <v>1214607600</v>
      </c>
      <c r="C201">
        <v>2.3800000000000001E-4</v>
      </c>
      <c r="D201">
        <v>6.9700000000000003E-4</v>
      </c>
      <c r="E201">
        <v>2.43E-4</v>
      </c>
      <c r="F201">
        <v>2.2800000000000001E-4</v>
      </c>
    </row>
    <row r="202" spans="1:6" x14ac:dyDescent="0.25">
      <c r="A202" t="s">
        <v>211</v>
      </c>
      <c r="B202">
        <v>1215212400</v>
      </c>
      <c r="C202">
        <v>2.0599999999999999E-4</v>
      </c>
      <c r="D202">
        <v>6.8900000000000005E-4</v>
      </c>
      <c r="E202">
        <v>2.3699999999999999E-4</v>
      </c>
      <c r="F202">
        <v>2.1599999999999999E-4</v>
      </c>
    </row>
    <row r="203" spans="1:6" x14ac:dyDescent="0.25">
      <c r="A203" t="s">
        <v>212</v>
      </c>
      <c r="B203">
        <v>1215817200</v>
      </c>
      <c r="C203">
        <v>7.3999999999999996E-5</v>
      </c>
      <c r="D203">
        <v>6.8000000000000005E-4</v>
      </c>
      <c r="E203">
        <v>2.1100000000000001E-4</v>
      </c>
      <c r="F203">
        <v>1.3200000000000001E-4</v>
      </c>
    </row>
    <row r="204" spans="1:6" x14ac:dyDescent="0.25">
      <c r="A204" t="s">
        <v>213</v>
      </c>
      <c r="B204">
        <v>1216422000</v>
      </c>
      <c r="C204">
        <v>4.0000000000000003E-5</v>
      </c>
      <c r="D204">
        <v>6.7000000000000002E-4</v>
      </c>
      <c r="E204">
        <v>1.83E-4</v>
      </c>
      <c r="F204">
        <v>7.4999999999999993E-5</v>
      </c>
    </row>
    <row r="205" spans="1:6" x14ac:dyDescent="0.25">
      <c r="A205" t="s">
        <v>214</v>
      </c>
      <c r="B205">
        <v>1217026800</v>
      </c>
      <c r="C205">
        <v>0</v>
      </c>
      <c r="D205">
        <v>6.5899999999999997E-4</v>
      </c>
      <c r="E205">
        <v>1.54E-4</v>
      </c>
      <c r="F205">
        <v>3.1000000000000001E-5</v>
      </c>
    </row>
    <row r="206" spans="1:6" x14ac:dyDescent="0.25">
      <c r="A206" t="s">
        <v>215</v>
      </c>
      <c r="B206">
        <v>1217631600</v>
      </c>
      <c r="C206">
        <v>0</v>
      </c>
      <c r="D206">
        <v>6.4899999999999995E-4</v>
      </c>
      <c r="E206">
        <v>1.2899999999999999E-4</v>
      </c>
      <c r="F206">
        <v>1.2999999999999999E-5</v>
      </c>
    </row>
    <row r="207" spans="1:6" x14ac:dyDescent="0.25">
      <c r="A207" t="s">
        <v>216</v>
      </c>
      <c r="B207">
        <v>1218236400</v>
      </c>
      <c r="C207">
        <v>0</v>
      </c>
      <c r="D207">
        <v>6.3900000000000003E-4</v>
      </c>
      <c r="E207">
        <v>1.08E-4</v>
      </c>
      <c r="F207">
        <v>6.0000000000000002E-6</v>
      </c>
    </row>
    <row r="208" spans="1:6" x14ac:dyDescent="0.25">
      <c r="A208" t="s">
        <v>217</v>
      </c>
      <c r="B208">
        <v>1218841200</v>
      </c>
      <c r="C208">
        <v>0</v>
      </c>
      <c r="D208">
        <v>6.29E-4</v>
      </c>
      <c r="E208">
        <v>9.1000000000000003E-5</v>
      </c>
      <c r="F208">
        <v>1.9999999999999999E-6</v>
      </c>
    </row>
    <row r="209" spans="1:6" x14ac:dyDescent="0.25">
      <c r="A209" t="s">
        <v>218</v>
      </c>
      <c r="B209">
        <v>1219446000</v>
      </c>
      <c r="C209">
        <v>2.8E-5</v>
      </c>
      <c r="D209">
        <v>6.2E-4</v>
      </c>
      <c r="E209">
        <v>8.1000000000000004E-5</v>
      </c>
      <c r="F209">
        <v>2.1999999999999999E-5</v>
      </c>
    </row>
    <row r="210" spans="1:6" x14ac:dyDescent="0.25">
      <c r="A210" t="s">
        <v>219</v>
      </c>
      <c r="B210">
        <v>1220050800</v>
      </c>
      <c r="C210">
        <v>2.04E-4</v>
      </c>
      <c r="D210">
        <v>6.1399999999999996E-4</v>
      </c>
      <c r="E210">
        <v>1.01E-4</v>
      </c>
      <c r="F210">
        <v>1.25E-4</v>
      </c>
    </row>
    <row r="211" spans="1:6" x14ac:dyDescent="0.25">
      <c r="A211" t="s">
        <v>220</v>
      </c>
      <c r="B211">
        <v>1220655600</v>
      </c>
      <c r="C211">
        <v>1.93E-4</v>
      </c>
      <c r="D211">
        <v>6.0700000000000001E-4</v>
      </c>
      <c r="E211">
        <v>1.16E-4</v>
      </c>
      <c r="F211">
        <v>1.7000000000000001E-4</v>
      </c>
    </row>
    <row r="212" spans="1:6" x14ac:dyDescent="0.25">
      <c r="A212" t="s">
        <v>221</v>
      </c>
      <c r="B212">
        <v>1221260400</v>
      </c>
      <c r="C212">
        <v>2.1800000000000001E-4</v>
      </c>
      <c r="D212">
        <v>6.0099999999999997E-4</v>
      </c>
      <c r="E212">
        <v>1.3200000000000001E-4</v>
      </c>
      <c r="F212">
        <v>1.93E-4</v>
      </c>
    </row>
    <row r="213" spans="1:6" x14ac:dyDescent="0.25">
      <c r="A213" t="s">
        <v>222</v>
      </c>
      <c r="B213">
        <v>1221865200</v>
      </c>
      <c r="C213">
        <v>1.9000000000000001E-4</v>
      </c>
      <c r="D213">
        <v>5.9500000000000004E-4</v>
      </c>
      <c r="E213">
        <v>1.3999999999999999E-4</v>
      </c>
      <c r="F213">
        <v>1.7799999999999999E-4</v>
      </c>
    </row>
    <row r="214" spans="1:6" x14ac:dyDescent="0.25">
      <c r="A214" t="s">
        <v>223</v>
      </c>
      <c r="B214">
        <v>1222470000</v>
      </c>
      <c r="C214">
        <v>7.2000000000000002E-5</v>
      </c>
      <c r="D214">
        <v>5.8699999999999996E-4</v>
      </c>
      <c r="E214">
        <v>1.2899999999999999E-4</v>
      </c>
      <c r="F214">
        <v>1.1400000000000001E-4</v>
      </c>
    </row>
    <row r="215" spans="1:6" x14ac:dyDescent="0.25">
      <c r="A215" t="s">
        <v>224</v>
      </c>
      <c r="B215">
        <v>1223074800</v>
      </c>
      <c r="C215">
        <v>7.2999999999999999E-5</v>
      </c>
      <c r="D215">
        <v>5.7899999999999998E-4</v>
      </c>
      <c r="E215">
        <v>1.2E-4</v>
      </c>
      <c r="F215">
        <v>8.8999999999999995E-5</v>
      </c>
    </row>
    <row r="216" spans="1:6" x14ac:dyDescent="0.25">
      <c r="A216" t="s">
        <v>225</v>
      </c>
      <c r="B216">
        <v>1223679600</v>
      </c>
      <c r="C216">
        <v>1.2300000000000001E-4</v>
      </c>
      <c r="D216">
        <v>5.7200000000000003E-4</v>
      </c>
      <c r="E216">
        <v>1.2E-4</v>
      </c>
      <c r="F216">
        <v>1.11E-4</v>
      </c>
    </row>
    <row r="217" spans="1:6" x14ac:dyDescent="0.25">
      <c r="A217" t="s">
        <v>226</v>
      </c>
      <c r="B217">
        <v>1224284400</v>
      </c>
      <c r="C217">
        <v>9.2E-5</v>
      </c>
      <c r="D217">
        <v>5.6400000000000005E-4</v>
      </c>
      <c r="E217">
        <v>1.16E-4</v>
      </c>
      <c r="F217">
        <v>1E-4</v>
      </c>
    </row>
    <row r="218" spans="1:6" x14ac:dyDescent="0.25">
      <c r="A218" t="s">
        <v>227</v>
      </c>
      <c r="B218">
        <v>1224889200</v>
      </c>
      <c r="C218">
        <v>9.1000000000000003E-5</v>
      </c>
      <c r="D218">
        <v>5.5699999999999999E-4</v>
      </c>
      <c r="E218">
        <v>1.12E-4</v>
      </c>
      <c r="F218">
        <v>9.5000000000000005E-5</v>
      </c>
    </row>
    <row r="219" spans="1:6" x14ac:dyDescent="0.25">
      <c r="A219" t="s">
        <v>228</v>
      </c>
      <c r="B219">
        <v>1225494000</v>
      </c>
      <c r="C219">
        <v>9.2E-5</v>
      </c>
      <c r="D219">
        <v>5.5000000000000003E-4</v>
      </c>
      <c r="E219">
        <v>1.0900000000000001E-4</v>
      </c>
      <c r="F219">
        <v>9.6000000000000002E-5</v>
      </c>
    </row>
    <row r="220" spans="1:6" x14ac:dyDescent="0.25">
      <c r="A220" t="s">
        <v>229</v>
      </c>
      <c r="B220">
        <v>1226102400</v>
      </c>
      <c r="C220">
        <v>2.7599999999999999E-4</v>
      </c>
      <c r="D220">
        <v>5.4600000000000004E-4</v>
      </c>
      <c r="E220">
        <v>1.35E-4</v>
      </c>
      <c r="F220">
        <v>1.93E-4</v>
      </c>
    </row>
    <row r="221" spans="1:6" x14ac:dyDescent="0.25">
      <c r="A221" t="s">
        <v>230</v>
      </c>
      <c r="B221">
        <v>1226707200</v>
      </c>
      <c r="C221">
        <v>1.8799999999999999E-4</v>
      </c>
      <c r="D221">
        <v>5.4000000000000001E-4</v>
      </c>
      <c r="E221">
        <v>1.4300000000000001E-4</v>
      </c>
      <c r="F221">
        <v>1.8699999999999999E-4</v>
      </c>
    </row>
    <row r="222" spans="1:6" x14ac:dyDescent="0.25">
      <c r="A222" t="s">
        <v>231</v>
      </c>
      <c r="B222">
        <v>1227312000</v>
      </c>
      <c r="C222">
        <v>2.7599999999999999E-4</v>
      </c>
      <c r="D222">
        <v>5.3600000000000002E-4</v>
      </c>
      <c r="E222">
        <v>1.65E-4</v>
      </c>
      <c r="F222">
        <v>2.4699999999999999E-4</v>
      </c>
    </row>
    <row r="223" spans="1:6" x14ac:dyDescent="0.25">
      <c r="A223" t="s">
        <v>232</v>
      </c>
      <c r="B223">
        <v>1227916800</v>
      </c>
      <c r="C223">
        <v>2.9100000000000003E-4</v>
      </c>
      <c r="D223">
        <v>5.3200000000000003E-4</v>
      </c>
      <c r="E223">
        <v>1.85E-4</v>
      </c>
      <c r="F223">
        <v>2.7099999999999997E-4</v>
      </c>
    </row>
    <row r="224" spans="1:6" x14ac:dyDescent="0.25">
      <c r="A224" t="s">
        <v>233</v>
      </c>
      <c r="B224">
        <v>1228521600</v>
      </c>
      <c r="C224">
        <v>2.63E-4</v>
      </c>
      <c r="D224">
        <v>5.2800000000000004E-4</v>
      </c>
      <c r="E224">
        <v>1.9699999999999999E-4</v>
      </c>
      <c r="F224">
        <v>2.6699999999999998E-4</v>
      </c>
    </row>
    <row r="225" spans="1:6" x14ac:dyDescent="0.25">
      <c r="A225" t="s">
        <v>234</v>
      </c>
      <c r="B225">
        <v>1229126400</v>
      </c>
      <c r="C225">
        <v>2.9100000000000003E-4</v>
      </c>
      <c r="D225">
        <v>5.2400000000000005E-4</v>
      </c>
      <c r="E225">
        <v>2.12E-4</v>
      </c>
      <c r="F225">
        <v>2.7E-4</v>
      </c>
    </row>
    <row r="226" spans="1:6" x14ac:dyDescent="0.25">
      <c r="A226" t="s">
        <v>235</v>
      </c>
      <c r="B226">
        <v>1229731200</v>
      </c>
      <c r="C226">
        <v>3.57E-4</v>
      </c>
      <c r="D226">
        <v>5.22E-4</v>
      </c>
      <c r="E226">
        <v>2.3499999999999999E-4</v>
      </c>
      <c r="F226">
        <v>3.2299999999999999E-4</v>
      </c>
    </row>
    <row r="227" spans="1:6" x14ac:dyDescent="0.25">
      <c r="A227" t="s">
        <v>236</v>
      </c>
      <c r="B227">
        <v>1230336000</v>
      </c>
      <c r="C227">
        <v>3.4600000000000001E-4</v>
      </c>
      <c r="D227">
        <v>5.1900000000000004E-4</v>
      </c>
      <c r="E227">
        <v>2.52E-4</v>
      </c>
      <c r="F227">
        <v>3.3500000000000001E-4</v>
      </c>
    </row>
    <row r="228" spans="1:6" x14ac:dyDescent="0.25">
      <c r="A228" t="s">
        <v>237</v>
      </c>
      <c r="B228">
        <v>1230940800</v>
      </c>
      <c r="C228">
        <v>6.9899999999999997E-4</v>
      </c>
      <c r="D228">
        <v>5.22E-4</v>
      </c>
      <c r="E228">
        <v>3.2600000000000001E-4</v>
      </c>
      <c r="F228">
        <v>5.8799999999999998E-4</v>
      </c>
    </row>
    <row r="229" spans="1:6" x14ac:dyDescent="0.25">
      <c r="A229" t="s">
        <v>238</v>
      </c>
      <c r="B229">
        <v>1231545600</v>
      </c>
      <c r="C229">
        <v>3.5500000000000001E-4</v>
      </c>
      <c r="D229">
        <v>5.1900000000000004E-4</v>
      </c>
      <c r="E229">
        <v>3.3E-4</v>
      </c>
      <c r="F229">
        <v>4.4799999999999999E-4</v>
      </c>
    </row>
    <row r="230" spans="1:6" x14ac:dyDescent="0.25">
      <c r="A230" t="s">
        <v>239</v>
      </c>
      <c r="B230">
        <v>1232150400</v>
      </c>
      <c r="C230">
        <v>3.1599999999999998E-4</v>
      </c>
      <c r="D230">
        <v>5.1599999999999997E-4</v>
      </c>
      <c r="E230">
        <v>3.2699999999999998E-4</v>
      </c>
      <c r="F230">
        <v>3.6200000000000002E-4</v>
      </c>
    </row>
    <row r="231" spans="1:6" x14ac:dyDescent="0.25">
      <c r="A231" t="s">
        <v>240</v>
      </c>
      <c r="B231">
        <v>1232755200</v>
      </c>
      <c r="C231">
        <v>2.8899999999999998E-4</v>
      </c>
      <c r="D231">
        <v>5.13E-4</v>
      </c>
      <c r="E231">
        <v>3.21E-4</v>
      </c>
      <c r="F231">
        <v>3.2000000000000003E-4</v>
      </c>
    </row>
    <row r="232" spans="1:6" x14ac:dyDescent="0.25">
      <c r="A232" t="s">
        <v>241</v>
      </c>
      <c r="B232">
        <v>1233360000</v>
      </c>
      <c r="C232">
        <v>3.4299999999999999E-4</v>
      </c>
      <c r="D232">
        <v>5.1000000000000004E-4</v>
      </c>
      <c r="E232">
        <v>3.2400000000000001E-4</v>
      </c>
      <c r="F232">
        <v>3.3E-4</v>
      </c>
    </row>
    <row r="233" spans="1:6" x14ac:dyDescent="0.25">
      <c r="A233" t="s">
        <v>242</v>
      </c>
      <c r="B233">
        <v>1233964800</v>
      </c>
      <c r="C233">
        <v>2.2000000000000001E-4</v>
      </c>
      <c r="D233">
        <v>5.0500000000000002E-4</v>
      </c>
      <c r="E233">
        <v>3.0699999999999998E-4</v>
      </c>
      <c r="F233">
        <v>2.72E-4</v>
      </c>
    </row>
    <row r="234" spans="1:6" x14ac:dyDescent="0.25">
      <c r="A234" t="s">
        <v>243</v>
      </c>
      <c r="B234">
        <v>1234569600</v>
      </c>
      <c r="C234">
        <v>2.8600000000000001E-4</v>
      </c>
      <c r="D234">
        <v>5.0199999999999995E-4</v>
      </c>
      <c r="E234">
        <v>3.0299999999999999E-4</v>
      </c>
      <c r="F234">
        <v>2.7300000000000002E-4</v>
      </c>
    </row>
    <row r="235" spans="1:6" x14ac:dyDescent="0.25">
      <c r="A235" t="s">
        <v>244</v>
      </c>
      <c r="B235">
        <v>1235174400</v>
      </c>
      <c r="C235">
        <v>2.2100000000000001E-4</v>
      </c>
      <c r="D235">
        <v>4.9799999999999996E-4</v>
      </c>
      <c r="E235">
        <v>2.9E-4</v>
      </c>
      <c r="F235">
        <v>2.4600000000000002E-4</v>
      </c>
    </row>
    <row r="236" spans="1:6" x14ac:dyDescent="0.25">
      <c r="A236" t="s">
        <v>245</v>
      </c>
      <c r="B236">
        <v>1235779200</v>
      </c>
      <c r="C236">
        <v>1.6899999999999999E-4</v>
      </c>
      <c r="D236">
        <v>4.9299999999999995E-4</v>
      </c>
      <c r="E236">
        <v>2.7E-4</v>
      </c>
      <c r="F236">
        <v>1.83E-4</v>
      </c>
    </row>
    <row r="237" spans="1:6" x14ac:dyDescent="0.25">
      <c r="A237" t="s">
        <v>246</v>
      </c>
      <c r="B237">
        <v>1236384000</v>
      </c>
      <c r="C237">
        <v>4.8000000000000001E-5</v>
      </c>
      <c r="D237">
        <v>4.86E-4</v>
      </c>
      <c r="E237">
        <v>2.34E-4</v>
      </c>
      <c r="F237">
        <v>1.05E-4</v>
      </c>
    </row>
    <row r="238" spans="1:6" x14ac:dyDescent="0.25">
      <c r="A238" t="s">
        <v>247</v>
      </c>
      <c r="B238">
        <v>1236985200</v>
      </c>
      <c r="C238">
        <v>1.02E-4</v>
      </c>
      <c r="D238">
        <v>4.8000000000000001E-4</v>
      </c>
      <c r="E238">
        <v>2.14E-4</v>
      </c>
      <c r="F238">
        <v>1.2300000000000001E-4</v>
      </c>
    </row>
    <row r="239" spans="1:6" x14ac:dyDescent="0.25">
      <c r="A239" t="s">
        <v>248</v>
      </c>
      <c r="B239">
        <v>1237590000</v>
      </c>
      <c r="C239">
        <v>2.9799999999999998E-4</v>
      </c>
      <c r="D239">
        <v>4.7699999999999999E-4</v>
      </c>
      <c r="E239">
        <v>2.2599999999999999E-4</v>
      </c>
      <c r="F239">
        <v>2.0799999999999999E-4</v>
      </c>
    </row>
    <row r="240" spans="1:6" x14ac:dyDescent="0.25">
      <c r="A240" t="s">
        <v>249</v>
      </c>
      <c r="B240">
        <v>1238194800</v>
      </c>
      <c r="C240">
        <v>2.5000000000000001E-5</v>
      </c>
      <c r="D240">
        <v>4.6999999999999999E-4</v>
      </c>
      <c r="E240">
        <v>1.94E-4</v>
      </c>
      <c r="F240">
        <v>9.8999999999999994E-5</v>
      </c>
    </row>
    <row r="241" spans="1:6" x14ac:dyDescent="0.25">
      <c r="A241" t="s">
        <v>250</v>
      </c>
      <c r="B241">
        <v>1238799600</v>
      </c>
      <c r="C241">
        <v>1.3999999999999999E-4</v>
      </c>
      <c r="D241">
        <v>4.6500000000000003E-4</v>
      </c>
      <c r="E241">
        <v>1.8599999999999999E-4</v>
      </c>
      <c r="F241">
        <v>1.3300000000000001E-4</v>
      </c>
    </row>
    <row r="242" spans="1:6" x14ac:dyDescent="0.25">
      <c r="A242" t="s">
        <v>251</v>
      </c>
      <c r="B242">
        <v>1239404400</v>
      </c>
      <c r="C242">
        <v>1.93E-4</v>
      </c>
      <c r="D242">
        <v>4.6099999999999998E-4</v>
      </c>
      <c r="E242">
        <v>1.8699999999999999E-4</v>
      </c>
      <c r="F242">
        <v>1.6699999999999999E-4</v>
      </c>
    </row>
    <row r="243" spans="1:6" x14ac:dyDescent="0.25">
      <c r="A243" t="s">
        <v>252</v>
      </c>
      <c r="B243">
        <v>1240009200</v>
      </c>
      <c r="C243">
        <v>3.6699999999999998E-4</v>
      </c>
      <c r="D243">
        <v>4.5899999999999999E-4</v>
      </c>
      <c r="E243">
        <v>2.1499999999999999E-4</v>
      </c>
      <c r="F243">
        <v>2.7799999999999998E-4</v>
      </c>
    </row>
    <row r="244" spans="1:6" x14ac:dyDescent="0.25">
      <c r="A244" t="s">
        <v>253</v>
      </c>
      <c r="B244">
        <v>1240614000</v>
      </c>
      <c r="C244">
        <v>1.44E-4</v>
      </c>
      <c r="D244">
        <v>4.5399999999999998E-4</v>
      </c>
      <c r="E244">
        <v>2.03E-4</v>
      </c>
      <c r="F244">
        <v>1.92E-4</v>
      </c>
    </row>
    <row r="245" spans="1:6" x14ac:dyDescent="0.25">
      <c r="A245" t="s">
        <v>254</v>
      </c>
      <c r="B245">
        <v>1241218800</v>
      </c>
      <c r="C245">
        <v>1.56E-4</v>
      </c>
      <c r="D245">
        <v>4.4999999999999999E-4</v>
      </c>
      <c r="E245">
        <v>1.95E-4</v>
      </c>
      <c r="F245">
        <v>1.7100000000000001E-4</v>
      </c>
    </row>
    <row r="246" spans="1:6" x14ac:dyDescent="0.25">
      <c r="A246" t="s">
        <v>255</v>
      </c>
      <c r="B246">
        <v>1241823600</v>
      </c>
      <c r="C246">
        <v>2.6899999999999998E-4</v>
      </c>
      <c r="D246">
        <v>4.4700000000000002E-4</v>
      </c>
      <c r="E246">
        <v>2.0699999999999999E-4</v>
      </c>
      <c r="F246">
        <v>2.24E-4</v>
      </c>
    </row>
    <row r="247" spans="1:6" x14ac:dyDescent="0.25">
      <c r="A247" t="s">
        <v>256</v>
      </c>
      <c r="B247">
        <v>1242428400</v>
      </c>
      <c r="C247">
        <v>1.9599999999999999E-4</v>
      </c>
      <c r="D247">
        <v>4.4299999999999998E-4</v>
      </c>
      <c r="E247">
        <v>2.05E-4</v>
      </c>
      <c r="F247">
        <v>2.03E-4</v>
      </c>
    </row>
    <row r="248" spans="1:6" x14ac:dyDescent="0.25">
      <c r="A248" t="s">
        <v>257</v>
      </c>
      <c r="B248">
        <v>1243033200</v>
      </c>
      <c r="C248">
        <v>1.55E-4</v>
      </c>
      <c r="D248">
        <v>4.3899999999999999E-4</v>
      </c>
      <c r="E248">
        <v>1.9699999999999999E-4</v>
      </c>
      <c r="F248">
        <v>1.74E-4</v>
      </c>
    </row>
    <row r="249" spans="1:6" x14ac:dyDescent="0.25">
      <c r="A249" t="s">
        <v>258</v>
      </c>
      <c r="B249">
        <v>1243638000</v>
      </c>
      <c r="C249">
        <v>1.4200000000000001E-4</v>
      </c>
      <c r="D249">
        <v>4.3399999999999998E-4</v>
      </c>
      <c r="E249">
        <v>1.8799999999999999E-4</v>
      </c>
      <c r="F249">
        <v>1.5799999999999999E-4</v>
      </c>
    </row>
    <row r="250" spans="1:6" x14ac:dyDescent="0.25">
      <c r="A250" t="s">
        <v>259</v>
      </c>
      <c r="B250">
        <v>1244242800</v>
      </c>
      <c r="C250">
        <v>1.11E-4</v>
      </c>
      <c r="D250">
        <v>4.2900000000000002E-4</v>
      </c>
      <c r="E250">
        <v>1.75E-4</v>
      </c>
      <c r="F250">
        <v>1.3100000000000001E-4</v>
      </c>
    </row>
    <row r="251" spans="1:6" x14ac:dyDescent="0.25">
      <c r="A251" t="s">
        <v>260</v>
      </c>
      <c r="B251">
        <v>1244847600</v>
      </c>
      <c r="C251">
        <v>1.17E-4</v>
      </c>
      <c r="D251">
        <v>4.2400000000000001E-4</v>
      </c>
      <c r="E251">
        <v>1.66E-4</v>
      </c>
      <c r="F251">
        <v>1.2899999999999999E-4</v>
      </c>
    </row>
    <row r="252" spans="1:6" x14ac:dyDescent="0.25">
      <c r="A252" t="s">
        <v>261</v>
      </c>
      <c r="B252">
        <v>1245452400</v>
      </c>
      <c r="C252">
        <v>2.1000000000000001E-4</v>
      </c>
      <c r="D252">
        <v>4.2099999999999999E-4</v>
      </c>
      <c r="E252">
        <v>1.73E-4</v>
      </c>
      <c r="F252">
        <v>1.7699999999999999E-4</v>
      </c>
    </row>
    <row r="253" spans="1:6" x14ac:dyDescent="0.25">
      <c r="A253" t="s">
        <v>262</v>
      </c>
      <c r="B253">
        <v>1246057200</v>
      </c>
      <c r="C253">
        <v>1.73E-4</v>
      </c>
      <c r="D253">
        <v>4.17E-4</v>
      </c>
      <c r="E253">
        <v>1.73E-4</v>
      </c>
      <c r="F253">
        <v>1.7699999999999999E-4</v>
      </c>
    </row>
    <row r="254" spans="1:6" x14ac:dyDescent="0.25">
      <c r="A254" t="s">
        <v>263</v>
      </c>
      <c r="B254">
        <v>1246662000</v>
      </c>
      <c r="C254">
        <v>2.6499999999999999E-4</v>
      </c>
      <c r="D254">
        <v>4.15E-4</v>
      </c>
      <c r="E254">
        <v>1.8799999999999999E-4</v>
      </c>
      <c r="F254">
        <v>2.2499999999999999E-4</v>
      </c>
    </row>
    <row r="255" spans="1:6" x14ac:dyDescent="0.25">
      <c r="A255" t="s">
        <v>264</v>
      </c>
      <c r="B255">
        <v>1247266800</v>
      </c>
      <c r="C255">
        <v>2.5000000000000001E-4</v>
      </c>
      <c r="D255">
        <v>4.1199999999999999E-4</v>
      </c>
      <c r="E255">
        <v>1.9799999999999999E-4</v>
      </c>
      <c r="F255">
        <v>2.42E-4</v>
      </c>
    </row>
    <row r="256" spans="1:6" x14ac:dyDescent="0.25">
      <c r="A256" t="s">
        <v>265</v>
      </c>
      <c r="B256">
        <v>1247871600</v>
      </c>
      <c r="C256">
        <v>1.8900000000000001E-4</v>
      </c>
      <c r="D256">
        <v>4.0900000000000002E-4</v>
      </c>
      <c r="E256">
        <v>1.9599999999999999E-4</v>
      </c>
      <c r="F256">
        <v>2.0599999999999999E-4</v>
      </c>
    </row>
    <row r="257" spans="1:6" x14ac:dyDescent="0.25">
      <c r="A257" t="s">
        <v>266</v>
      </c>
      <c r="B257">
        <v>1248476400</v>
      </c>
      <c r="C257">
        <v>6.3999999999999997E-5</v>
      </c>
      <c r="D257">
        <v>4.0299999999999998E-4</v>
      </c>
      <c r="E257">
        <v>1.74E-4</v>
      </c>
      <c r="F257">
        <v>1.17E-4</v>
      </c>
    </row>
    <row r="258" spans="1:6" x14ac:dyDescent="0.25">
      <c r="A258" t="s">
        <v>267</v>
      </c>
      <c r="B258">
        <v>1249081200</v>
      </c>
      <c r="C258">
        <v>4.5000000000000003E-5</v>
      </c>
      <c r="D258">
        <v>3.9800000000000002E-4</v>
      </c>
      <c r="E258">
        <v>1.54E-4</v>
      </c>
      <c r="F258">
        <v>8.2999999999999998E-5</v>
      </c>
    </row>
    <row r="259" spans="1:6" x14ac:dyDescent="0.25">
      <c r="A259" t="s">
        <v>268</v>
      </c>
      <c r="B259">
        <v>1249686000</v>
      </c>
      <c r="C259">
        <v>4.7199999999999998E-4</v>
      </c>
      <c r="D259">
        <v>3.9899999999999999E-4</v>
      </c>
      <c r="E259">
        <v>2.05E-4</v>
      </c>
      <c r="F259">
        <v>3.2200000000000002E-4</v>
      </c>
    </row>
    <row r="260" spans="1:6" x14ac:dyDescent="0.25">
      <c r="A260" t="s">
        <v>269</v>
      </c>
      <c r="B260">
        <v>1250290800</v>
      </c>
      <c r="C260">
        <v>2.61E-4</v>
      </c>
      <c r="D260">
        <v>3.97E-4</v>
      </c>
      <c r="E260">
        <v>2.13E-4</v>
      </c>
      <c r="F260">
        <v>2.6800000000000001E-4</v>
      </c>
    </row>
    <row r="261" spans="1:6" x14ac:dyDescent="0.25">
      <c r="A261" t="s">
        <v>270</v>
      </c>
      <c r="B261">
        <v>1250895600</v>
      </c>
      <c r="C261">
        <v>1.9799999999999999E-4</v>
      </c>
      <c r="D261">
        <v>3.9399999999999998E-4</v>
      </c>
      <c r="E261">
        <v>2.1100000000000001E-4</v>
      </c>
      <c r="F261">
        <v>2.2499999999999999E-4</v>
      </c>
    </row>
    <row r="262" spans="1:6" x14ac:dyDescent="0.25">
      <c r="A262" t="s">
        <v>271</v>
      </c>
      <c r="B262">
        <v>1251500400</v>
      </c>
      <c r="C262">
        <v>1.0900000000000001E-4</v>
      </c>
      <c r="D262">
        <v>3.8900000000000002E-4</v>
      </c>
      <c r="E262">
        <v>1.94E-4</v>
      </c>
      <c r="F262">
        <v>1.6200000000000001E-4</v>
      </c>
    </row>
    <row r="263" spans="1:6" x14ac:dyDescent="0.25">
      <c r="A263" t="s">
        <v>272</v>
      </c>
      <c r="B263">
        <v>1252105200</v>
      </c>
      <c r="C263">
        <v>2.0900000000000001E-4</v>
      </c>
      <c r="D263">
        <v>3.8699999999999997E-4</v>
      </c>
      <c r="E263">
        <v>1.9599999999999999E-4</v>
      </c>
      <c r="F263">
        <v>1.8799999999999999E-4</v>
      </c>
    </row>
    <row r="264" spans="1:6" x14ac:dyDescent="0.25">
      <c r="A264" t="s">
        <v>273</v>
      </c>
      <c r="B264">
        <v>1252710000</v>
      </c>
      <c r="C264">
        <v>4.0299999999999998E-4</v>
      </c>
      <c r="D264">
        <v>3.8699999999999997E-4</v>
      </c>
      <c r="E264">
        <v>2.3000000000000001E-4</v>
      </c>
      <c r="F264">
        <v>3.2699999999999998E-4</v>
      </c>
    </row>
    <row r="265" spans="1:6" x14ac:dyDescent="0.25">
      <c r="A265" t="s">
        <v>274</v>
      </c>
      <c r="B265">
        <v>1253314800</v>
      </c>
      <c r="C265">
        <v>1.7000000000000001E-4</v>
      </c>
      <c r="D265">
        <v>3.8299999999999999E-4</v>
      </c>
      <c r="E265">
        <v>2.1900000000000001E-4</v>
      </c>
      <c r="F265">
        <v>2.1900000000000001E-4</v>
      </c>
    </row>
    <row r="266" spans="1:6" x14ac:dyDescent="0.25">
      <c r="A266" t="s">
        <v>275</v>
      </c>
      <c r="B266">
        <v>1253919600</v>
      </c>
      <c r="C266">
        <v>1.56E-4</v>
      </c>
      <c r="D266">
        <v>3.8000000000000002E-4</v>
      </c>
      <c r="E266">
        <v>2.1000000000000001E-4</v>
      </c>
      <c r="F266">
        <v>2.02E-4</v>
      </c>
    </row>
    <row r="267" spans="1:6" x14ac:dyDescent="0.25">
      <c r="A267" t="s">
        <v>276</v>
      </c>
      <c r="B267">
        <v>1254524400</v>
      </c>
      <c r="C267">
        <v>4.7699999999999999E-4</v>
      </c>
      <c r="D267">
        <v>3.8099999999999999E-4</v>
      </c>
      <c r="E267">
        <v>2.5300000000000002E-4</v>
      </c>
      <c r="F267">
        <v>3.5500000000000001E-4</v>
      </c>
    </row>
    <row r="268" spans="1:6" x14ac:dyDescent="0.25">
      <c r="A268" t="s">
        <v>277</v>
      </c>
      <c r="B268">
        <v>1255129200</v>
      </c>
      <c r="C268">
        <v>3.8099999999999999E-4</v>
      </c>
      <c r="D268">
        <v>3.8099999999999999E-4</v>
      </c>
      <c r="E268">
        <v>2.7099999999999997E-4</v>
      </c>
      <c r="F268">
        <v>3.4200000000000002E-4</v>
      </c>
    </row>
    <row r="269" spans="1:6" x14ac:dyDescent="0.25">
      <c r="A269" t="s">
        <v>278</v>
      </c>
      <c r="B269">
        <v>1255734000</v>
      </c>
      <c r="C269">
        <v>1.55E-4</v>
      </c>
      <c r="D269">
        <v>3.7800000000000003E-4</v>
      </c>
      <c r="E269">
        <v>2.52E-4</v>
      </c>
      <c r="F269">
        <v>2.2699999999999999E-4</v>
      </c>
    </row>
    <row r="270" spans="1:6" x14ac:dyDescent="0.25">
      <c r="A270" t="s">
        <v>279</v>
      </c>
      <c r="B270">
        <v>1256338800</v>
      </c>
      <c r="C270">
        <v>1.3200000000000001E-4</v>
      </c>
      <c r="D270">
        <v>3.7399999999999998E-4</v>
      </c>
      <c r="E270">
        <v>2.33E-4</v>
      </c>
      <c r="F270">
        <v>1.8000000000000001E-4</v>
      </c>
    </row>
    <row r="271" spans="1:6" x14ac:dyDescent="0.25">
      <c r="A271" t="s">
        <v>280</v>
      </c>
      <c r="B271">
        <v>1256943600</v>
      </c>
      <c r="C271">
        <v>2.7399999999999999E-4</v>
      </c>
      <c r="D271">
        <v>3.7199999999999999E-4</v>
      </c>
      <c r="E271">
        <v>2.3900000000000001E-4</v>
      </c>
      <c r="F271">
        <v>2.2900000000000001E-4</v>
      </c>
    </row>
    <row r="272" spans="1:6" x14ac:dyDescent="0.25">
      <c r="A272" t="s">
        <v>281</v>
      </c>
      <c r="B272">
        <v>1257552000</v>
      </c>
      <c r="C272">
        <v>2.7500000000000002E-4</v>
      </c>
      <c r="D272">
        <v>3.7100000000000002E-4</v>
      </c>
      <c r="E272">
        <v>2.4499999999999999E-4</v>
      </c>
      <c r="F272">
        <v>2.5700000000000001E-4</v>
      </c>
    </row>
    <row r="273" spans="1:6" x14ac:dyDescent="0.25">
      <c r="A273" t="s">
        <v>282</v>
      </c>
      <c r="B273">
        <v>1258156800</v>
      </c>
      <c r="C273">
        <v>1.6200000000000001E-4</v>
      </c>
      <c r="D273">
        <v>3.68E-4</v>
      </c>
      <c r="E273">
        <v>2.31E-4</v>
      </c>
      <c r="F273">
        <v>1.9599999999999999E-4</v>
      </c>
    </row>
    <row r="274" spans="1:6" x14ac:dyDescent="0.25">
      <c r="A274" t="s">
        <v>283</v>
      </c>
      <c r="B274">
        <v>1258761600</v>
      </c>
      <c r="C274">
        <v>2.72E-4</v>
      </c>
      <c r="D274">
        <v>3.6600000000000001E-4</v>
      </c>
      <c r="E274">
        <v>2.3800000000000001E-4</v>
      </c>
      <c r="F274">
        <v>2.4499999999999999E-4</v>
      </c>
    </row>
    <row r="275" spans="1:6" x14ac:dyDescent="0.25">
      <c r="A275" t="s">
        <v>284</v>
      </c>
      <c r="B275">
        <v>1259366400</v>
      </c>
      <c r="C275">
        <v>2.8400000000000002E-4</v>
      </c>
      <c r="D275">
        <v>3.6499999999999998E-4</v>
      </c>
      <c r="E275">
        <v>2.4499999999999999E-4</v>
      </c>
      <c r="F275">
        <v>2.6400000000000002E-4</v>
      </c>
    </row>
    <row r="276" spans="1:6" x14ac:dyDescent="0.25">
      <c r="A276" t="s">
        <v>285</v>
      </c>
      <c r="B276">
        <v>1259971200</v>
      </c>
      <c r="C276">
        <v>3.79E-4</v>
      </c>
      <c r="D276">
        <v>3.6499999999999998E-4</v>
      </c>
      <c r="E276">
        <v>2.6699999999999998E-4</v>
      </c>
      <c r="F276">
        <v>3.4000000000000002E-4</v>
      </c>
    </row>
    <row r="277" spans="1:6" x14ac:dyDescent="0.25">
      <c r="A277" t="s">
        <v>286</v>
      </c>
      <c r="B277">
        <v>1260576000</v>
      </c>
      <c r="C277">
        <v>5.2499999999999997E-4</v>
      </c>
      <c r="D277">
        <v>3.68E-4</v>
      </c>
      <c r="E277">
        <v>3.0800000000000001E-4</v>
      </c>
      <c r="F277">
        <v>4.3800000000000002E-4</v>
      </c>
    </row>
    <row r="278" spans="1:6" x14ac:dyDescent="0.25">
      <c r="A278" t="s">
        <v>287</v>
      </c>
      <c r="B278">
        <v>1261180800</v>
      </c>
      <c r="C278">
        <v>3.3599999999999998E-4</v>
      </c>
      <c r="D278">
        <v>3.6699999999999998E-4</v>
      </c>
      <c r="E278">
        <v>3.1199999999999999E-4</v>
      </c>
      <c r="F278">
        <v>3.7300000000000001E-4</v>
      </c>
    </row>
    <row r="279" spans="1:6" x14ac:dyDescent="0.25">
      <c r="A279" t="s">
        <v>288</v>
      </c>
      <c r="B279">
        <v>1261785600</v>
      </c>
      <c r="C279">
        <v>2.7599999999999999E-4</v>
      </c>
      <c r="D279">
        <v>3.6600000000000001E-4</v>
      </c>
      <c r="E279">
        <v>3.0499999999999999E-4</v>
      </c>
      <c r="F279">
        <v>3.0699999999999998E-4</v>
      </c>
    </row>
    <row r="280" spans="1:6" x14ac:dyDescent="0.25">
      <c r="A280" t="s">
        <v>289</v>
      </c>
      <c r="B280">
        <v>1262390400</v>
      </c>
      <c r="C280">
        <v>2.42E-4</v>
      </c>
      <c r="D280">
        <v>3.6400000000000001E-4</v>
      </c>
      <c r="E280">
        <v>2.9500000000000001E-4</v>
      </c>
      <c r="F280">
        <v>2.7099999999999997E-4</v>
      </c>
    </row>
    <row r="281" spans="1:6" x14ac:dyDescent="0.25">
      <c r="A281" t="s">
        <v>290</v>
      </c>
      <c r="B281">
        <v>1262995200</v>
      </c>
      <c r="C281">
        <v>2.2699999999999999E-4</v>
      </c>
      <c r="D281">
        <v>3.6200000000000002E-4</v>
      </c>
      <c r="E281">
        <v>2.8400000000000002E-4</v>
      </c>
      <c r="F281">
        <v>2.42E-4</v>
      </c>
    </row>
    <row r="282" spans="1:6" x14ac:dyDescent="0.25">
      <c r="A282" t="s">
        <v>291</v>
      </c>
      <c r="B282">
        <v>1263600000</v>
      </c>
      <c r="C282">
        <v>4.0200000000000001E-4</v>
      </c>
      <c r="D282">
        <v>3.6200000000000002E-4</v>
      </c>
      <c r="E282">
        <v>3.0400000000000002E-4</v>
      </c>
      <c r="F282">
        <v>3.5399999999999999E-4</v>
      </c>
    </row>
    <row r="283" spans="1:6" x14ac:dyDescent="0.25">
      <c r="A283" t="s">
        <v>292</v>
      </c>
      <c r="B283">
        <v>1264204800</v>
      </c>
      <c r="C283">
        <v>3.4400000000000001E-4</v>
      </c>
      <c r="D283">
        <v>3.6200000000000002E-4</v>
      </c>
      <c r="E283">
        <v>3.1E-4</v>
      </c>
      <c r="F283">
        <v>3.48E-4</v>
      </c>
    </row>
    <row r="284" spans="1:6" x14ac:dyDescent="0.25">
      <c r="A284" t="s">
        <v>293</v>
      </c>
      <c r="B284">
        <v>1264809600</v>
      </c>
      <c r="C284">
        <v>3.8000000000000002E-4</v>
      </c>
      <c r="D284">
        <v>3.6200000000000002E-4</v>
      </c>
      <c r="E284">
        <v>3.21E-4</v>
      </c>
      <c r="F284">
        <v>3.6600000000000001E-4</v>
      </c>
    </row>
    <row r="285" spans="1:6" x14ac:dyDescent="0.25">
      <c r="A285" t="s">
        <v>294</v>
      </c>
      <c r="B285">
        <v>1265414400</v>
      </c>
      <c r="C285">
        <v>7.4999999999999993E-5</v>
      </c>
      <c r="D285">
        <v>3.5799999999999997E-4</v>
      </c>
      <c r="E285">
        <v>2.81E-4</v>
      </c>
      <c r="F285">
        <v>1.83E-4</v>
      </c>
    </row>
    <row r="286" spans="1:6" x14ac:dyDescent="0.25">
      <c r="A286" t="s">
        <v>295</v>
      </c>
      <c r="B286">
        <v>1266019200</v>
      </c>
      <c r="C286">
        <v>1.8699999999999999E-4</v>
      </c>
      <c r="D286">
        <v>3.5500000000000001E-4</v>
      </c>
      <c r="E286">
        <v>2.6699999999999998E-4</v>
      </c>
      <c r="F286">
        <v>2.0599999999999999E-4</v>
      </c>
    </row>
    <row r="287" spans="1:6" x14ac:dyDescent="0.25">
      <c r="A287" t="s">
        <v>296</v>
      </c>
      <c r="B287">
        <v>1266624000</v>
      </c>
      <c r="C287">
        <v>2.6200000000000003E-4</v>
      </c>
      <c r="D287">
        <v>3.5399999999999999E-4</v>
      </c>
      <c r="E287">
        <v>2.6600000000000001E-4</v>
      </c>
      <c r="F287">
        <v>2.3699999999999999E-4</v>
      </c>
    </row>
    <row r="288" spans="1:6" x14ac:dyDescent="0.25">
      <c r="A288" t="s">
        <v>297</v>
      </c>
      <c r="B288">
        <v>1267228800</v>
      </c>
      <c r="C288">
        <v>2.3800000000000001E-4</v>
      </c>
      <c r="D288">
        <v>3.5199999999999999E-4</v>
      </c>
      <c r="E288">
        <v>2.61E-4</v>
      </c>
      <c r="F288">
        <v>2.2699999999999999E-4</v>
      </c>
    </row>
    <row r="289" spans="1:6" x14ac:dyDescent="0.25">
      <c r="A289" t="s">
        <v>298</v>
      </c>
      <c r="B289">
        <v>1267833600</v>
      </c>
      <c r="C289">
        <v>3.5500000000000001E-4</v>
      </c>
      <c r="D289">
        <v>3.5199999999999999E-4</v>
      </c>
      <c r="E289">
        <v>2.7599999999999999E-4</v>
      </c>
      <c r="F289">
        <v>3.1E-4</v>
      </c>
    </row>
    <row r="290" spans="1:6" x14ac:dyDescent="0.25">
      <c r="A290" t="s">
        <v>299</v>
      </c>
      <c r="B290">
        <v>1268434800</v>
      </c>
      <c r="C290">
        <v>3.3399999999999999E-4</v>
      </c>
      <c r="D290">
        <v>3.5199999999999999E-4</v>
      </c>
      <c r="E290">
        <v>2.8499999999999999E-4</v>
      </c>
      <c r="F290">
        <v>3.21E-4</v>
      </c>
    </row>
    <row r="291" spans="1:6" x14ac:dyDescent="0.25">
      <c r="A291" t="s">
        <v>300</v>
      </c>
      <c r="B291">
        <v>1269039600</v>
      </c>
      <c r="C291">
        <v>3.88E-4</v>
      </c>
      <c r="D291">
        <v>3.5199999999999999E-4</v>
      </c>
      <c r="E291">
        <v>3.01E-4</v>
      </c>
      <c r="F291">
        <v>3.5599999999999998E-4</v>
      </c>
    </row>
    <row r="292" spans="1:6" x14ac:dyDescent="0.25">
      <c r="A292" t="s">
        <v>301</v>
      </c>
      <c r="B292">
        <v>1269644400</v>
      </c>
      <c r="C292">
        <v>3.1799999999999998E-4</v>
      </c>
      <c r="D292">
        <v>3.5199999999999999E-4</v>
      </c>
      <c r="E292">
        <v>3.0400000000000002E-4</v>
      </c>
      <c r="F292">
        <v>3.3500000000000001E-4</v>
      </c>
    </row>
    <row r="293" spans="1:6" x14ac:dyDescent="0.25">
      <c r="A293" t="s">
        <v>302</v>
      </c>
      <c r="B293">
        <v>1270249200</v>
      </c>
      <c r="C293">
        <v>9.2999999999999997E-5</v>
      </c>
      <c r="D293">
        <v>3.48E-4</v>
      </c>
      <c r="E293">
        <v>2.6899999999999998E-4</v>
      </c>
      <c r="F293">
        <v>1.8699999999999999E-4</v>
      </c>
    </row>
    <row r="294" spans="1:6" x14ac:dyDescent="0.25">
      <c r="A294" t="s">
        <v>303</v>
      </c>
      <c r="B294">
        <v>1270854000</v>
      </c>
      <c r="C294">
        <v>4.1E-5</v>
      </c>
      <c r="D294">
        <v>3.4299999999999999E-4</v>
      </c>
      <c r="E294">
        <v>2.33E-4</v>
      </c>
      <c r="F294">
        <v>1.02E-4</v>
      </c>
    </row>
    <row r="295" spans="1:6" x14ac:dyDescent="0.25">
      <c r="A295" t="s">
        <v>304</v>
      </c>
      <c r="B295">
        <v>1271458800</v>
      </c>
      <c r="C295">
        <v>9.0000000000000006E-5</v>
      </c>
      <c r="D295">
        <v>3.39E-4</v>
      </c>
      <c r="E295">
        <v>2.1000000000000001E-4</v>
      </c>
      <c r="F295">
        <v>1.01E-4</v>
      </c>
    </row>
    <row r="296" spans="1:6" x14ac:dyDescent="0.25">
      <c r="A296" t="s">
        <v>305</v>
      </c>
      <c r="B296">
        <v>1272063600</v>
      </c>
      <c r="C296">
        <v>1.37E-4</v>
      </c>
      <c r="D296">
        <v>3.3599999999999998E-4</v>
      </c>
      <c r="E296">
        <v>1.9799999999999999E-4</v>
      </c>
      <c r="F296">
        <v>1.21E-4</v>
      </c>
    </row>
    <row r="297" spans="1:6" x14ac:dyDescent="0.25">
      <c r="A297" t="s">
        <v>306</v>
      </c>
      <c r="B297">
        <v>1272668400</v>
      </c>
      <c r="C297">
        <v>9.5000000000000005E-5</v>
      </c>
      <c r="D297">
        <v>3.3199999999999999E-4</v>
      </c>
      <c r="E297">
        <v>1.8100000000000001E-4</v>
      </c>
      <c r="F297">
        <v>1E-4</v>
      </c>
    </row>
    <row r="298" spans="1:6" x14ac:dyDescent="0.25">
      <c r="A298" t="s">
        <v>307</v>
      </c>
      <c r="B298">
        <v>1273273200</v>
      </c>
      <c r="C298">
        <v>0</v>
      </c>
      <c r="D298">
        <v>3.2699999999999998E-4</v>
      </c>
      <c r="E298">
        <v>1.5200000000000001E-4</v>
      </c>
      <c r="F298">
        <v>4.1999999999999998E-5</v>
      </c>
    </row>
    <row r="299" spans="1:6" x14ac:dyDescent="0.25">
      <c r="A299" t="s">
        <v>308</v>
      </c>
      <c r="B299">
        <v>1273878000</v>
      </c>
      <c r="C299">
        <v>0</v>
      </c>
      <c r="D299">
        <v>3.2200000000000002E-4</v>
      </c>
      <c r="E299">
        <v>1.2799999999999999E-4</v>
      </c>
      <c r="F299">
        <v>1.8E-5</v>
      </c>
    </row>
    <row r="300" spans="1:6" x14ac:dyDescent="0.25">
      <c r="A300" t="s">
        <v>309</v>
      </c>
      <c r="B300">
        <v>1274482800</v>
      </c>
      <c r="C300">
        <v>0</v>
      </c>
      <c r="D300">
        <v>3.1700000000000001E-4</v>
      </c>
      <c r="E300">
        <v>1.07E-4</v>
      </c>
      <c r="F300">
        <v>6.9999999999999999E-6</v>
      </c>
    </row>
    <row r="301" spans="1:6" x14ac:dyDescent="0.25">
      <c r="A301" t="s">
        <v>310</v>
      </c>
      <c r="B301">
        <v>1275087600</v>
      </c>
      <c r="C301">
        <v>0</v>
      </c>
      <c r="D301">
        <v>3.1199999999999999E-4</v>
      </c>
      <c r="E301">
        <v>9.0000000000000006E-5</v>
      </c>
      <c r="F301">
        <v>3.0000000000000001E-6</v>
      </c>
    </row>
    <row r="302" spans="1:6" x14ac:dyDescent="0.25">
      <c r="A302" t="s">
        <v>311</v>
      </c>
      <c r="B302">
        <v>1275692400</v>
      </c>
      <c r="C302">
        <v>0</v>
      </c>
      <c r="D302">
        <v>3.0699999999999998E-4</v>
      </c>
      <c r="E302">
        <v>7.4999999999999993E-5</v>
      </c>
      <c r="F302">
        <v>9.9999999999999995E-7</v>
      </c>
    </row>
    <row r="303" spans="1:6" x14ac:dyDescent="0.25">
      <c r="A303" t="s">
        <v>312</v>
      </c>
      <c r="B303">
        <v>1276297200</v>
      </c>
      <c r="C303">
        <v>0</v>
      </c>
      <c r="D303">
        <v>3.0299999999999999E-4</v>
      </c>
      <c r="E303">
        <v>6.3E-5</v>
      </c>
      <c r="F303">
        <v>9.9999999999999995E-7</v>
      </c>
    </row>
    <row r="304" spans="1:6" x14ac:dyDescent="0.25">
      <c r="A304" t="s">
        <v>313</v>
      </c>
      <c r="B304">
        <v>1276902000</v>
      </c>
      <c r="C304">
        <v>0</v>
      </c>
      <c r="D304">
        <v>2.9799999999999998E-4</v>
      </c>
      <c r="E304">
        <v>5.3000000000000001E-5</v>
      </c>
      <c r="F304">
        <v>0</v>
      </c>
    </row>
    <row r="305" spans="1:6" x14ac:dyDescent="0.25">
      <c r="A305" t="s">
        <v>314</v>
      </c>
      <c r="B305">
        <v>1277506800</v>
      </c>
      <c r="C305">
        <v>0</v>
      </c>
      <c r="D305">
        <v>2.9300000000000002E-4</v>
      </c>
      <c r="E305">
        <v>4.5000000000000003E-5</v>
      </c>
      <c r="F305">
        <v>0</v>
      </c>
    </row>
    <row r="306" spans="1:6" x14ac:dyDescent="0.25">
      <c r="A306" t="s">
        <v>315</v>
      </c>
      <c r="B306">
        <v>1278111600</v>
      </c>
      <c r="C306">
        <v>0</v>
      </c>
      <c r="D306">
        <v>2.8899999999999998E-4</v>
      </c>
      <c r="E306">
        <v>3.6999999999999998E-5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2.8400000000000002E-4</v>
      </c>
      <c r="E307">
        <v>3.1000000000000001E-5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2.7999999999999998E-4</v>
      </c>
      <c r="E308">
        <v>2.5999999999999998E-5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2.7599999999999999E-4</v>
      </c>
      <c r="E309">
        <v>2.1999999999999999E-5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2.7099999999999997E-4</v>
      </c>
      <c r="E310">
        <v>1.9000000000000001E-5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2.6699999999999998E-4</v>
      </c>
      <c r="E311">
        <v>1.5999999999999999E-5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2.63E-4</v>
      </c>
      <c r="E312">
        <v>1.2999999999999999E-5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2.5900000000000001E-4</v>
      </c>
      <c r="E313">
        <v>1.1E-5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2.5500000000000002E-4</v>
      </c>
      <c r="E314">
        <v>9.0000000000000002E-6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2.5099999999999998E-4</v>
      </c>
      <c r="E315">
        <v>7.9999999999999996E-6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2.4699999999999999E-4</v>
      </c>
      <c r="E316">
        <v>6.0000000000000002E-6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2.43E-4</v>
      </c>
      <c r="E317">
        <v>5.0000000000000004E-6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2.4000000000000001E-4</v>
      </c>
      <c r="E318">
        <v>5.0000000000000004E-6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2.3599999999999999E-4</v>
      </c>
      <c r="E319">
        <v>3.9999999999999998E-6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2.32E-4</v>
      </c>
      <c r="E320">
        <v>3.0000000000000001E-6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2.2900000000000001E-4</v>
      </c>
      <c r="E321">
        <v>3.0000000000000001E-6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2.2499999999999999E-4</v>
      </c>
      <c r="E322">
        <v>1.9999999999999999E-6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2.22E-4</v>
      </c>
      <c r="E323">
        <v>1.9999999999999999E-6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2.1800000000000001E-4</v>
      </c>
      <c r="E324">
        <v>1.9999999999999999E-6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2.1499999999999999E-4</v>
      </c>
      <c r="E325">
        <v>9.9999999999999995E-7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2.12E-4</v>
      </c>
      <c r="E326">
        <v>9.9999999999999995E-7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2.0799999999999999E-4</v>
      </c>
      <c r="E327">
        <v>9.9999999999999995E-7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2.05E-4</v>
      </c>
      <c r="E328">
        <v>9.9999999999999995E-7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2.02E-4</v>
      </c>
      <c r="E329">
        <v>9.9999999999999995E-7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1.9900000000000001E-4</v>
      </c>
      <c r="E330">
        <v>9.9999999999999995E-7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1.9599999999999999E-4</v>
      </c>
      <c r="E331">
        <v>0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1.93E-4</v>
      </c>
      <c r="E332">
        <v>0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1.9000000000000001E-4</v>
      </c>
      <c r="E333">
        <v>0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1.8699999999999999E-4</v>
      </c>
      <c r="E334">
        <v>0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1.84E-4</v>
      </c>
      <c r="E335">
        <v>0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1.8100000000000001E-4</v>
      </c>
      <c r="E336">
        <v>0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1.7799999999999999E-4</v>
      </c>
      <c r="E337">
        <v>0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1.76E-4</v>
      </c>
      <c r="E338">
        <v>0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1.73E-4</v>
      </c>
      <c r="E339">
        <v>0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1.7000000000000001E-4</v>
      </c>
      <c r="E340">
        <v>0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1.6799999999999999E-4</v>
      </c>
      <c r="E341">
        <v>0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1.65E-4</v>
      </c>
      <c r="E342">
        <v>0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1.63E-4</v>
      </c>
      <c r="E343">
        <v>0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1.6000000000000001E-4</v>
      </c>
      <c r="E344">
        <v>0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1.5799999999999999E-4</v>
      </c>
      <c r="E345">
        <v>0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1.55E-4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1.5300000000000001E-4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1.4999999999999999E-4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1.4799999999999999E-4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1.46E-4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1.44E-4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1.4100000000000001E-4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1.3899999999999999E-4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1.37E-4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1.35E-4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1.3300000000000001E-4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1.3100000000000001E-4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1.2899999999999999E-4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1.27E-4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1.25E-4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1.2300000000000001E-4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1.21E-4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5.0000000000000004E-6</v>
      </c>
      <c r="D363">
        <v>1.1900000000000001E-4</v>
      </c>
      <c r="E363">
        <v>9.9999999999999995E-7</v>
      </c>
      <c r="F363">
        <v>3.9999999999999998E-6</v>
      </c>
    </row>
    <row r="364" spans="1:6" x14ac:dyDescent="0.25">
      <c r="A364" t="s">
        <v>373</v>
      </c>
      <c r="B364">
        <v>1313190000</v>
      </c>
      <c r="C364">
        <v>9.9999999999999995E-7</v>
      </c>
      <c r="D364">
        <v>1.17E-4</v>
      </c>
      <c r="E364">
        <v>9.9999999999999995E-7</v>
      </c>
      <c r="F364">
        <v>1.9999999999999999E-6</v>
      </c>
    </row>
    <row r="365" spans="1:6" x14ac:dyDescent="0.25">
      <c r="A365" t="s">
        <v>374</v>
      </c>
      <c r="B365">
        <v>1313794800</v>
      </c>
      <c r="C365">
        <v>0</v>
      </c>
      <c r="D365">
        <v>1.16E-4</v>
      </c>
      <c r="E365">
        <v>9.9999999999999995E-7</v>
      </c>
      <c r="F365">
        <v>9.9999999999999995E-7</v>
      </c>
    </row>
    <row r="366" spans="1:6" x14ac:dyDescent="0.25">
      <c r="A366" t="s">
        <v>375</v>
      </c>
      <c r="B366">
        <v>1314399600</v>
      </c>
      <c r="C366">
        <v>0</v>
      </c>
      <c r="D366">
        <v>1.1400000000000001E-4</v>
      </c>
      <c r="E366">
        <v>9.9999999999999995E-7</v>
      </c>
      <c r="F366">
        <v>0</v>
      </c>
    </row>
    <row r="367" spans="1:6" x14ac:dyDescent="0.25">
      <c r="A367" t="s">
        <v>376</v>
      </c>
      <c r="B367">
        <v>1315004400</v>
      </c>
      <c r="C367">
        <v>1.5E-5</v>
      </c>
      <c r="D367">
        <v>1.12E-4</v>
      </c>
      <c r="E367">
        <v>3.0000000000000001E-6</v>
      </c>
      <c r="F367">
        <v>1.0000000000000001E-5</v>
      </c>
    </row>
    <row r="368" spans="1:6" x14ac:dyDescent="0.25">
      <c r="A368" t="s">
        <v>377</v>
      </c>
      <c r="B368">
        <v>1315609200</v>
      </c>
      <c r="C368">
        <v>3.4E-5</v>
      </c>
      <c r="D368">
        <v>1.11E-4</v>
      </c>
      <c r="E368">
        <v>7.9999999999999996E-6</v>
      </c>
      <c r="F368">
        <v>2.6999999999999999E-5</v>
      </c>
    </row>
    <row r="369" spans="1:6" x14ac:dyDescent="0.25">
      <c r="A369" t="s">
        <v>378</v>
      </c>
      <c r="B369">
        <v>1316214000</v>
      </c>
      <c r="C369">
        <v>3.8000000000000002E-5</v>
      </c>
      <c r="D369">
        <v>1.1E-4</v>
      </c>
      <c r="E369">
        <v>1.2999999999999999E-5</v>
      </c>
      <c r="F369">
        <v>3.1000000000000001E-5</v>
      </c>
    </row>
    <row r="370" spans="1:6" x14ac:dyDescent="0.25">
      <c r="A370" t="s">
        <v>379</v>
      </c>
      <c r="B370">
        <v>1316818800</v>
      </c>
      <c r="C370">
        <v>6.2000000000000003E-5</v>
      </c>
      <c r="D370">
        <v>1.0900000000000001E-4</v>
      </c>
      <c r="E370">
        <v>2.0999999999999999E-5</v>
      </c>
      <c r="F370">
        <v>4.8000000000000001E-5</v>
      </c>
    </row>
    <row r="371" spans="1:6" x14ac:dyDescent="0.25">
      <c r="A371" t="s">
        <v>380</v>
      </c>
      <c r="B371">
        <v>1317423600</v>
      </c>
      <c r="C371">
        <v>1.66E-4</v>
      </c>
      <c r="D371">
        <v>1.1E-4</v>
      </c>
      <c r="E371">
        <v>4.3000000000000002E-5</v>
      </c>
      <c r="F371">
        <v>9.6000000000000002E-5</v>
      </c>
    </row>
    <row r="372" spans="1:6" x14ac:dyDescent="0.25">
      <c r="A372" t="s">
        <v>381</v>
      </c>
      <c r="B372">
        <v>1318028400</v>
      </c>
      <c r="C372">
        <v>6.2000000000000003E-5</v>
      </c>
      <c r="D372">
        <v>1.0900000000000001E-4</v>
      </c>
      <c r="E372">
        <v>4.6E-5</v>
      </c>
      <c r="F372">
        <v>7.4999999999999993E-5</v>
      </c>
    </row>
    <row r="373" spans="1:6" x14ac:dyDescent="0.25">
      <c r="A373" t="s">
        <v>382</v>
      </c>
      <c r="B373">
        <v>1318633200</v>
      </c>
      <c r="C373">
        <v>1.7E-5</v>
      </c>
      <c r="D373">
        <v>1.08E-4</v>
      </c>
      <c r="E373">
        <v>4.1E-5</v>
      </c>
      <c r="F373">
        <v>4.1999999999999998E-5</v>
      </c>
    </row>
    <row r="374" spans="1:6" x14ac:dyDescent="0.25">
      <c r="A374" t="s">
        <v>383</v>
      </c>
      <c r="B374">
        <v>1319238000</v>
      </c>
      <c r="C374">
        <v>4.1E-5</v>
      </c>
      <c r="D374">
        <v>1.07E-4</v>
      </c>
      <c r="E374">
        <v>4.1E-5</v>
      </c>
      <c r="F374">
        <v>4.3000000000000002E-5</v>
      </c>
    </row>
    <row r="375" spans="1:6" x14ac:dyDescent="0.25">
      <c r="A375" t="s">
        <v>384</v>
      </c>
      <c r="B375">
        <v>1319842800</v>
      </c>
      <c r="C375">
        <v>1.9000000000000001E-5</v>
      </c>
      <c r="D375">
        <v>1.05E-4</v>
      </c>
      <c r="E375">
        <v>3.8000000000000002E-5</v>
      </c>
      <c r="F375">
        <v>3.0000000000000001E-5</v>
      </c>
    </row>
    <row r="376" spans="1:6" x14ac:dyDescent="0.25">
      <c r="A376" t="s">
        <v>385</v>
      </c>
      <c r="B376">
        <v>1320451200</v>
      </c>
      <c r="C376">
        <v>3.3000000000000003E-5</v>
      </c>
      <c r="D376">
        <v>1.0399999999999999E-4</v>
      </c>
      <c r="E376">
        <v>3.6999999999999998E-5</v>
      </c>
      <c r="F376">
        <v>3.3000000000000003E-5</v>
      </c>
    </row>
    <row r="377" spans="1:6" x14ac:dyDescent="0.25">
      <c r="A377" t="s">
        <v>386</v>
      </c>
      <c r="B377">
        <v>1321056000</v>
      </c>
      <c r="C377">
        <v>3.4E-5</v>
      </c>
      <c r="D377">
        <v>1.03E-4</v>
      </c>
      <c r="E377">
        <v>3.6000000000000001E-5</v>
      </c>
      <c r="F377">
        <v>3.4999999999999997E-5</v>
      </c>
    </row>
    <row r="378" spans="1:6" x14ac:dyDescent="0.25">
      <c r="A378" t="s">
        <v>387</v>
      </c>
      <c r="B378">
        <v>1321660800</v>
      </c>
      <c r="C378">
        <v>3.4999999999999997E-5</v>
      </c>
      <c r="D378">
        <v>1.02E-4</v>
      </c>
      <c r="E378">
        <v>3.6000000000000001E-5</v>
      </c>
      <c r="F378">
        <v>3.4999999999999997E-5</v>
      </c>
    </row>
    <row r="379" spans="1:6" x14ac:dyDescent="0.25">
      <c r="A379" t="s">
        <v>388</v>
      </c>
      <c r="B379">
        <v>1322265600</v>
      </c>
      <c r="C379">
        <v>4.0000000000000003E-5</v>
      </c>
      <c r="D379">
        <v>1.01E-4</v>
      </c>
      <c r="E379">
        <v>3.6999999999999998E-5</v>
      </c>
      <c r="F379">
        <v>3.8000000000000002E-5</v>
      </c>
    </row>
    <row r="380" spans="1:6" x14ac:dyDescent="0.25">
      <c r="A380" t="s">
        <v>389</v>
      </c>
      <c r="B380">
        <v>1322870400</v>
      </c>
      <c r="C380">
        <v>3.6999999999999998E-5</v>
      </c>
      <c r="D380">
        <v>1E-4</v>
      </c>
      <c r="E380">
        <v>3.6999999999999998E-5</v>
      </c>
      <c r="F380">
        <v>3.6999999999999998E-5</v>
      </c>
    </row>
    <row r="381" spans="1:6" x14ac:dyDescent="0.25">
      <c r="A381" t="s">
        <v>390</v>
      </c>
      <c r="B381">
        <v>1323475200</v>
      </c>
      <c r="C381">
        <v>2.3E-5</v>
      </c>
      <c r="D381">
        <v>9.8999999999999994E-5</v>
      </c>
      <c r="E381">
        <v>3.4999999999999997E-5</v>
      </c>
      <c r="F381">
        <v>2.9E-5</v>
      </c>
    </row>
    <row r="382" spans="1:6" x14ac:dyDescent="0.25">
      <c r="A382" t="s">
        <v>391</v>
      </c>
      <c r="B382">
        <v>1324080000</v>
      </c>
      <c r="C382">
        <v>2.8E-5</v>
      </c>
      <c r="D382">
        <v>9.7999999999999997E-5</v>
      </c>
      <c r="E382">
        <v>3.4E-5</v>
      </c>
      <c r="F382">
        <v>2.8E-5</v>
      </c>
    </row>
    <row r="383" spans="1:6" x14ac:dyDescent="0.25">
      <c r="A383" t="s">
        <v>392</v>
      </c>
      <c r="B383">
        <v>1324684800</v>
      </c>
      <c r="C383">
        <v>2.8E-5</v>
      </c>
      <c r="D383">
        <v>9.7E-5</v>
      </c>
      <c r="E383">
        <v>3.3000000000000003E-5</v>
      </c>
      <c r="F383">
        <v>2.8E-5</v>
      </c>
    </row>
    <row r="384" spans="1:6" x14ac:dyDescent="0.25">
      <c r="A384" t="s">
        <v>393</v>
      </c>
      <c r="B384">
        <v>1325289600</v>
      </c>
      <c r="C384">
        <v>2.9E-5</v>
      </c>
      <c r="D384">
        <v>9.6000000000000002E-5</v>
      </c>
      <c r="E384">
        <v>3.1999999999999999E-5</v>
      </c>
      <c r="F384">
        <v>2.8E-5</v>
      </c>
    </row>
    <row r="385" spans="1:6" x14ac:dyDescent="0.25">
      <c r="A385" t="s">
        <v>394</v>
      </c>
      <c r="B385">
        <v>1325894400</v>
      </c>
      <c r="C385">
        <v>2.6999999999999999E-5</v>
      </c>
      <c r="D385">
        <v>9.5000000000000005E-5</v>
      </c>
      <c r="E385">
        <v>3.1000000000000001E-5</v>
      </c>
      <c r="F385">
        <v>2.6999999999999999E-5</v>
      </c>
    </row>
    <row r="386" spans="1:6" x14ac:dyDescent="0.25">
      <c r="A386" t="s">
        <v>395</v>
      </c>
      <c r="B386">
        <v>1326499200</v>
      </c>
      <c r="C386">
        <v>2.6999999999999999E-5</v>
      </c>
      <c r="D386">
        <v>9.3999999999999994E-5</v>
      </c>
      <c r="E386">
        <v>3.0000000000000001E-5</v>
      </c>
      <c r="F386">
        <v>2.6999999999999999E-5</v>
      </c>
    </row>
    <row r="387" spans="1:6" x14ac:dyDescent="0.25">
      <c r="A387" t="s">
        <v>396</v>
      </c>
      <c r="B387">
        <v>1327104000</v>
      </c>
      <c r="C387">
        <v>2.3E-5</v>
      </c>
      <c r="D387">
        <v>9.2999999999999997E-5</v>
      </c>
      <c r="E387">
        <v>2.9E-5</v>
      </c>
      <c r="F387">
        <v>2.4000000000000001E-5</v>
      </c>
    </row>
    <row r="388" spans="1:6" x14ac:dyDescent="0.25">
      <c r="A388" t="s">
        <v>397</v>
      </c>
      <c r="B388">
        <v>1327708800</v>
      </c>
      <c r="C388">
        <v>2.5000000000000001E-5</v>
      </c>
      <c r="D388">
        <v>9.2E-5</v>
      </c>
      <c r="E388">
        <v>2.9E-5</v>
      </c>
      <c r="F388">
        <v>2.4000000000000001E-5</v>
      </c>
    </row>
    <row r="389" spans="1:6" x14ac:dyDescent="0.25">
      <c r="A389" t="s">
        <v>398</v>
      </c>
      <c r="B389">
        <v>1328313600</v>
      </c>
      <c r="C389">
        <v>2.4000000000000001E-5</v>
      </c>
      <c r="D389">
        <v>9.1000000000000003E-5</v>
      </c>
      <c r="E389">
        <v>2.8E-5</v>
      </c>
      <c r="F389">
        <v>2.5000000000000001E-5</v>
      </c>
    </row>
    <row r="390" spans="1:6" x14ac:dyDescent="0.25">
      <c r="A390" t="s">
        <v>399</v>
      </c>
      <c r="B390">
        <v>1328918400</v>
      </c>
      <c r="C390">
        <v>2.5000000000000001E-5</v>
      </c>
      <c r="D390">
        <v>9.0000000000000006E-5</v>
      </c>
      <c r="E390">
        <v>2.6999999999999999E-5</v>
      </c>
      <c r="F390">
        <v>2.5000000000000001E-5</v>
      </c>
    </row>
    <row r="391" spans="1:6" x14ac:dyDescent="0.25">
      <c r="A391" t="s">
        <v>400</v>
      </c>
      <c r="B391">
        <v>1329523200</v>
      </c>
      <c r="C391">
        <v>2.4000000000000001E-5</v>
      </c>
      <c r="D391">
        <v>8.8999999999999995E-5</v>
      </c>
      <c r="E391">
        <v>2.6999999999999999E-5</v>
      </c>
      <c r="F391">
        <v>2.5000000000000001E-5</v>
      </c>
    </row>
    <row r="392" spans="1:6" x14ac:dyDescent="0.25">
      <c r="A392" t="s">
        <v>401</v>
      </c>
      <c r="B392">
        <v>1330128000</v>
      </c>
      <c r="C392">
        <v>1.5999999999999999E-5</v>
      </c>
      <c r="D392">
        <v>8.7000000000000001E-5</v>
      </c>
      <c r="E392">
        <v>2.5000000000000001E-5</v>
      </c>
      <c r="F392">
        <v>2.0000000000000002E-5</v>
      </c>
    </row>
    <row r="393" spans="1:6" x14ac:dyDescent="0.25">
      <c r="A393" t="s">
        <v>402</v>
      </c>
      <c r="B393">
        <v>1330732800</v>
      </c>
      <c r="C393">
        <v>2.9E-5</v>
      </c>
      <c r="D393">
        <v>8.7000000000000001E-5</v>
      </c>
      <c r="E393">
        <v>2.5999999999999998E-5</v>
      </c>
      <c r="F393">
        <v>2.5000000000000001E-5</v>
      </c>
    </row>
    <row r="394" spans="1:6" x14ac:dyDescent="0.25">
      <c r="A394" t="s">
        <v>403</v>
      </c>
      <c r="B394">
        <v>1331334000</v>
      </c>
      <c r="C394">
        <v>3.1000000000000001E-5</v>
      </c>
      <c r="D394">
        <v>8.6000000000000003E-5</v>
      </c>
      <c r="E394">
        <v>2.6999999999999999E-5</v>
      </c>
      <c r="F394">
        <v>2.8E-5</v>
      </c>
    </row>
    <row r="395" spans="1:6" x14ac:dyDescent="0.25">
      <c r="A395" t="s">
        <v>404</v>
      </c>
      <c r="B395">
        <v>1331938800</v>
      </c>
      <c r="C395">
        <v>5.3000000000000001E-5</v>
      </c>
      <c r="D395">
        <v>8.5000000000000006E-5</v>
      </c>
      <c r="E395">
        <v>3.1000000000000001E-5</v>
      </c>
      <c r="F395">
        <v>4.3999999999999999E-5</v>
      </c>
    </row>
    <row r="396" spans="1:6" x14ac:dyDescent="0.25">
      <c r="A396" t="s">
        <v>405</v>
      </c>
      <c r="B396">
        <v>1332543600</v>
      </c>
      <c r="C396">
        <v>1.1349999999999999E-3</v>
      </c>
      <c r="D396">
        <v>1.01E-4</v>
      </c>
      <c r="E396">
        <v>2.1599999999999999E-4</v>
      </c>
      <c r="F396">
        <v>8.2799999999999996E-4</v>
      </c>
    </row>
    <row r="397" spans="1:6" x14ac:dyDescent="0.25">
      <c r="A397" t="s">
        <v>406</v>
      </c>
      <c r="B397">
        <v>1333148400</v>
      </c>
      <c r="C397">
        <v>1.294E-3</v>
      </c>
      <c r="D397">
        <v>1.2E-4</v>
      </c>
      <c r="E397">
        <v>3.8400000000000001E-4</v>
      </c>
      <c r="F397">
        <v>1.0300000000000001E-3</v>
      </c>
    </row>
    <row r="398" spans="1:6" x14ac:dyDescent="0.25">
      <c r="A398" t="s">
        <v>407</v>
      </c>
      <c r="B398">
        <v>1333753200</v>
      </c>
      <c r="C398">
        <v>1.94E-4</v>
      </c>
      <c r="D398">
        <v>1.21E-4</v>
      </c>
      <c r="E398">
        <v>3.5300000000000002E-4</v>
      </c>
      <c r="F398">
        <v>5.4199999999999995E-4</v>
      </c>
    </row>
    <row r="399" spans="1:6" x14ac:dyDescent="0.25">
      <c r="A399" t="s">
        <v>408</v>
      </c>
      <c r="B399">
        <v>1334358000</v>
      </c>
      <c r="C399">
        <v>1.36E-4</v>
      </c>
      <c r="D399">
        <v>1.21E-4</v>
      </c>
      <c r="E399">
        <v>3.1799999999999998E-4</v>
      </c>
      <c r="F399">
        <v>3.0800000000000001E-4</v>
      </c>
    </row>
    <row r="400" spans="1:6" x14ac:dyDescent="0.25">
      <c r="A400" t="s">
        <v>409</v>
      </c>
      <c r="B400">
        <v>1334962800</v>
      </c>
      <c r="C400">
        <v>3.86E-4</v>
      </c>
      <c r="D400">
        <v>1.25E-4</v>
      </c>
      <c r="E400">
        <v>3.3199999999999999E-4</v>
      </c>
      <c r="F400">
        <v>4.1199999999999999E-4</v>
      </c>
    </row>
    <row r="401" spans="1:6" x14ac:dyDescent="0.25">
      <c r="A401" t="s">
        <v>410</v>
      </c>
      <c r="B401">
        <v>1335567600</v>
      </c>
      <c r="C401">
        <v>1.01E-3</v>
      </c>
      <c r="D401">
        <v>1.3899999999999999E-4</v>
      </c>
      <c r="E401">
        <v>4.3800000000000002E-4</v>
      </c>
      <c r="F401">
        <v>6.9800000000000005E-4</v>
      </c>
    </row>
    <row r="402" spans="1:6" x14ac:dyDescent="0.25">
      <c r="A402" t="s">
        <v>411</v>
      </c>
      <c r="B402">
        <v>1336172400</v>
      </c>
      <c r="C402">
        <v>1.75E-4</v>
      </c>
      <c r="D402">
        <v>1.3899999999999999E-4</v>
      </c>
      <c r="E402">
        <v>3.97E-4</v>
      </c>
      <c r="F402">
        <v>4.2299999999999998E-4</v>
      </c>
    </row>
    <row r="403" spans="1:6" x14ac:dyDescent="0.25">
      <c r="A403" t="s">
        <v>412</v>
      </c>
      <c r="B403">
        <v>1336777200</v>
      </c>
      <c r="C403">
        <v>8.0699999999999999E-4</v>
      </c>
      <c r="D403">
        <v>1.4899999999999999E-4</v>
      </c>
      <c r="E403">
        <v>4.6200000000000001E-4</v>
      </c>
      <c r="F403">
        <v>6.3400000000000001E-4</v>
      </c>
    </row>
    <row r="404" spans="1:6" x14ac:dyDescent="0.25">
      <c r="A404" t="s">
        <v>413</v>
      </c>
      <c r="B404">
        <v>1337382000</v>
      </c>
      <c r="C404">
        <v>2.0900000000000001E-4</v>
      </c>
      <c r="D404">
        <v>1.4999999999999999E-4</v>
      </c>
      <c r="E404">
        <v>4.2200000000000001E-4</v>
      </c>
      <c r="F404">
        <v>3.97E-4</v>
      </c>
    </row>
    <row r="405" spans="1:6" x14ac:dyDescent="0.25">
      <c r="A405" t="s">
        <v>414</v>
      </c>
      <c r="B405">
        <v>1337986800</v>
      </c>
      <c r="C405">
        <v>6.8999999999999997E-5</v>
      </c>
      <c r="D405">
        <v>1.4899999999999999E-4</v>
      </c>
      <c r="E405">
        <v>3.6499999999999998E-4</v>
      </c>
      <c r="F405">
        <v>2.03E-4</v>
      </c>
    </row>
    <row r="406" spans="1:6" x14ac:dyDescent="0.25">
      <c r="A406" t="s">
        <v>415</v>
      </c>
      <c r="B406">
        <v>1338591600</v>
      </c>
      <c r="C406">
        <v>1.7E-5</v>
      </c>
      <c r="D406">
        <v>1.47E-4</v>
      </c>
      <c r="E406">
        <v>3.0899999999999998E-4</v>
      </c>
      <c r="F406">
        <v>9.3999999999999994E-5</v>
      </c>
    </row>
    <row r="407" spans="1:6" x14ac:dyDescent="0.25">
      <c r="A407" t="s">
        <v>416</v>
      </c>
      <c r="B407">
        <v>1339196400</v>
      </c>
      <c r="C407">
        <v>9.0000000000000002E-6</v>
      </c>
      <c r="D407">
        <v>1.45E-4</v>
      </c>
      <c r="E407">
        <v>2.5999999999999998E-4</v>
      </c>
      <c r="F407">
        <v>4.3999999999999999E-5</v>
      </c>
    </row>
    <row r="408" spans="1:6" x14ac:dyDescent="0.25">
      <c r="A408" t="s">
        <v>417</v>
      </c>
      <c r="B408">
        <v>1339801200</v>
      </c>
      <c r="C408">
        <v>5.0000000000000004E-6</v>
      </c>
      <c r="D408">
        <v>1.4300000000000001E-4</v>
      </c>
      <c r="E408">
        <v>2.1900000000000001E-4</v>
      </c>
      <c r="F408">
        <v>2.0999999999999999E-5</v>
      </c>
    </row>
    <row r="409" spans="1:6" x14ac:dyDescent="0.25">
      <c r="A409" t="s">
        <v>418</v>
      </c>
      <c r="B409">
        <v>1340406000</v>
      </c>
      <c r="C409">
        <v>3.8000000000000002E-5</v>
      </c>
      <c r="D409">
        <v>1.4100000000000001E-4</v>
      </c>
      <c r="E409">
        <v>1.9000000000000001E-4</v>
      </c>
      <c r="F409">
        <v>3.1999999999999999E-5</v>
      </c>
    </row>
    <row r="410" spans="1:6" x14ac:dyDescent="0.25">
      <c r="A410" t="s">
        <v>419</v>
      </c>
      <c r="B410">
        <v>1341010800</v>
      </c>
      <c r="C410">
        <v>5.0000000000000002E-5</v>
      </c>
      <c r="D410">
        <v>1.3999999999999999E-4</v>
      </c>
      <c r="E410">
        <v>1.6799999999999999E-4</v>
      </c>
      <c r="F410">
        <v>4.3000000000000002E-5</v>
      </c>
    </row>
    <row r="411" spans="1:6" x14ac:dyDescent="0.25">
      <c r="A411" t="s">
        <v>420</v>
      </c>
      <c r="B411">
        <v>1341615600</v>
      </c>
      <c r="C411">
        <v>4.1999999999999998E-5</v>
      </c>
      <c r="D411">
        <v>1.3799999999999999E-4</v>
      </c>
      <c r="E411">
        <v>1.47E-4</v>
      </c>
      <c r="F411">
        <v>4.1E-5</v>
      </c>
    </row>
    <row r="412" spans="1:6" x14ac:dyDescent="0.25">
      <c r="A412" t="s">
        <v>423</v>
      </c>
      <c r="B412">
        <v>1342220400</v>
      </c>
      <c r="C412">
        <v>5.8E-5</v>
      </c>
      <c r="D412">
        <v>1.37E-4</v>
      </c>
      <c r="E412">
        <v>1.3300000000000001E-4</v>
      </c>
      <c r="F412">
        <v>5.3000000000000001E-5</v>
      </c>
    </row>
    <row r="413" spans="1:6" x14ac:dyDescent="0.25">
      <c r="A413" t="s">
        <v>424</v>
      </c>
      <c r="B413">
        <v>1342305901</v>
      </c>
      <c r="C413">
        <v>4.6999999999999997E-5</v>
      </c>
      <c r="D413">
        <v>1.37E-4</v>
      </c>
      <c r="E413">
        <v>1.3100000000000001E-4</v>
      </c>
      <c r="F413">
        <v>5.1999999999999997E-5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sheetData>
    <row r="2" spans="1:6" x14ac:dyDescent="0.25">
      <c r="A2" t="s">
        <v>7</v>
      </c>
      <c r="B2" t="s">
        <v>436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1.25E-4</v>
      </c>
      <c r="D8">
        <v>9.9999999999999995E-7</v>
      </c>
      <c r="E8">
        <v>1.2999999999999999E-5</v>
      </c>
      <c r="F8">
        <v>5.3000000000000001E-5</v>
      </c>
    </row>
    <row r="9" spans="1:6" x14ac:dyDescent="0.25">
      <c r="A9" t="s">
        <v>18</v>
      </c>
      <c r="B9">
        <v>1098486000</v>
      </c>
      <c r="C9">
        <v>7.9999999999999996E-6</v>
      </c>
      <c r="D9">
        <v>9.9999999999999995E-7</v>
      </c>
      <c r="E9">
        <v>1.2E-5</v>
      </c>
      <c r="F9">
        <v>2.5999999999999998E-5</v>
      </c>
    </row>
    <row r="10" spans="1:6" x14ac:dyDescent="0.25">
      <c r="A10" t="s">
        <v>19</v>
      </c>
      <c r="B10">
        <v>1099094400</v>
      </c>
      <c r="C10">
        <v>0</v>
      </c>
      <c r="D10">
        <v>9.9999999999999995E-7</v>
      </c>
      <c r="E10">
        <v>1.0000000000000001E-5</v>
      </c>
      <c r="F10">
        <v>1.1E-5</v>
      </c>
    </row>
    <row r="11" spans="1:6" x14ac:dyDescent="0.25">
      <c r="A11" t="s">
        <v>20</v>
      </c>
      <c r="B11">
        <v>1099699200</v>
      </c>
      <c r="C11">
        <v>0</v>
      </c>
      <c r="D11">
        <v>9.9999999999999995E-7</v>
      </c>
      <c r="E11">
        <v>9.0000000000000002E-6</v>
      </c>
      <c r="F11">
        <v>5.0000000000000004E-6</v>
      </c>
    </row>
    <row r="12" spans="1:6" x14ac:dyDescent="0.25">
      <c r="A12" t="s">
        <v>21</v>
      </c>
      <c r="B12">
        <v>1100304000</v>
      </c>
      <c r="C12">
        <v>9.9999999999999995E-7</v>
      </c>
      <c r="D12">
        <v>9.9999999999999995E-7</v>
      </c>
      <c r="E12">
        <v>6.9999999999999999E-6</v>
      </c>
      <c r="F12">
        <v>1.9999999999999999E-6</v>
      </c>
    </row>
    <row r="13" spans="1:6" x14ac:dyDescent="0.25">
      <c r="A13" t="s">
        <v>22</v>
      </c>
      <c r="B13">
        <v>1100908800</v>
      </c>
      <c r="C13">
        <v>3.0000000000000001E-6</v>
      </c>
      <c r="D13">
        <v>9.9999999999999995E-7</v>
      </c>
      <c r="E13">
        <v>6.9999999999999999E-6</v>
      </c>
      <c r="F13">
        <v>3.0000000000000001E-6</v>
      </c>
    </row>
    <row r="14" spans="1:6" x14ac:dyDescent="0.25">
      <c r="A14" t="s">
        <v>23</v>
      </c>
      <c r="B14">
        <v>1101513600</v>
      </c>
      <c r="C14">
        <v>6.9999999999999999E-6</v>
      </c>
      <c r="D14">
        <v>9.9999999999999995E-7</v>
      </c>
      <c r="E14">
        <v>6.9999999999999999E-6</v>
      </c>
      <c r="F14">
        <v>6.0000000000000002E-6</v>
      </c>
    </row>
    <row r="15" spans="1:6" x14ac:dyDescent="0.25">
      <c r="A15" t="s">
        <v>24</v>
      </c>
      <c r="B15">
        <v>1102118400</v>
      </c>
      <c r="C15">
        <v>1.2999999999999999E-5</v>
      </c>
      <c r="D15">
        <v>1.9999999999999999E-6</v>
      </c>
      <c r="E15">
        <v>7.9999999999999996E-6</v>
      </c>
      <c r="F15">
        <v>1.0000000000000001E-5</v>
      </c>
    </row>
    <row r="16" spans="1:6" x14ac:dyDescent="0.25">
      <c r="A16" t="s">
        <v>25</v>
      </c>
      <c r="B16">
        <v>1102723200</v>
      </c>
      <c r="C16">
        <v>1.5E-5</v>
      </c>
      <c r="D16">
        <v>1.9999999999999999E-6</v>
      </c>
      <c r="E16">
        <v>9.0000000000000002E-6</v>
      </c>
      <c r="F16">
        <v>1.2999999999999999E-5</v>
      </c>
    </row>
    <row r="17" spans="1:6" x14ac:dyDescent="0.25">
      <c r="A17" t="s">
        <v>26</v>
      </c>
      <c r="B17">
        <v>1103328000</v>
      </c>
      <c r="C17">
        <v>1.7E-5</v>
      </c>
      <c r="D17">
        <v>1.9999999999999999E-6</v>
      </c>
      <c r="E17">
        <v>1.0000000000000001E-5</v>
      </c>
      <c r="F17">
        <v>1.4E-5</v>
      </c>
    </row>
    <row r="18" spans="1:6" x14ac:dyDescent="0.25">
      <c r="A18" t="s">
        <v>27</v>
      </c>
      <c r="B18">
        <v>1103932800</v>
      </c>
      <c r="C18">
        <v>5.0000000000000004E-6</v>
      </c>
      <c r="D18">
        <v>1.9999999999999999E-6</v>
      </c>
      <c r="E18">
        <v>9.0000000000000002E-6</v>
      </c>
      <c r="F18">
        <v>9.0000000000000002E-6</v>
      </c>
    </row>
    <row r="19" spans="1:6" x14ac:dyDescent="0.25">
      <c r="A19" t="s">
        <v>28</v>
      </c>
      <c r="B19">
        <v>1104537600</v>
      </c>
      <c r="C19">
        <v>6.0000000000000002E-6</v>
      </c>
      <c r="D19">
        <v>1.9999999999999999E-6</v>
      </c>
      <c r="E19">
        <v>9.0000000000000002E-6</v>
      </c>
      <c r="F19">
        <v>7.9999999999999996E-6</v>
      </c>
    </row>
    <row r="20" spans="1:6" x14ac:dyDescent="0.25">
      <c r="A20" t="s">
        <v>29</v>
      </c>
      <c r="B20">
        <v>1105142400</v>
      </c>
      <c r="C20">
        <v>4.0000000000000003E-5</v>
      </c>
      <c r="D20">
        <v>3.0000000000000001E-6</v>
      </c>
      <c r="E20">
        <v>1.4E-5</v>
      </c>
      <c r="F20">
        <v>2.4000000000000001E-5</v>
      </c>
    </row>
    <row r="21" spans="1:6" x14ac:dyDescent="0.25">
      <c r="A21" t="s">
        <v>30</v>
      </c>
      <c r="B21">
        <v>1105747200</v>
      </c>
      <c r="C21">
        <v>5.5999999999999999E-5</v>
      </c>
      <c r="D21">
        <v>3.9999999999999998E-6</v>
      </c>
      <c r="E21">
        <v>2.0999999999999999E-5</v>
      </c>
      <c r="F21">
        <v>4.3999999999999999E-5</v>
      </c>
    </row>
    <row r="22" spans="1:6" x14ac:dyDescent="0.25">
      <c r="A22" t="s">
        <v>31</v>
      </c>
      <c r="B22">
        <v>1106352000</v>
      </c>
      <c r="C22">
        <v>4.5000000000000003E-5</v>
      </c>
      <c r="D22">
        <v>3.9999999999999998E-6</v>
      </c>
      <c r="E22">
        <v>2.4000000000000001E-5</v>
      </c>
      <c r="F22">
        <v>4.1E-5</v>
      </c>
    </row>
    <row r="23" spans="1:6" x14ac:dyDescent="0.25">
      <c r="A23" t="s">
        <v>32</v>
      </c>
      <c r="B23">
        <v>1106956800</v>
      </c>
      <c r="C23">
        <v>4.3000000000000002E-5</v>
      </c>
      <c r="D23">
        <v>5.0000000000000004E-6</v>
      </c>
      <c r="E23">
        <v>2.6999999999999999E-5</v>
      </c>
      <c r="F23">
        <v>4.0000000000000003E-5</v>
      </c>
    </row>
    <row r="24" spans="1:6" x14ac:dyDescent="0.25">
      <c r="A24" t="s">
        <v>33</v>
      </c>
      <c r="B24">
        <v>1107561600</v>
      </c>
      <c r="C24">
        <v>2.9E-5</v>
      </c>
      <c r="D24">
        <v>5.0000000000000004E-6</v>
      </c>
      <c r="E24">
        <v>2.6999999999999999E-5</v>
      </c>
      <c r="F24">
        <v>3.6999999999999998E-5</v>
      </c>
    </row>
    <row r="25" spans="1:6" x14ac:dyDescent="0.25">
      <c r="A25" t="s">
        <v>34</v>
      </c>
      <c r="B25">
        <v>1108166400</v>
      </c>
      <c r="C25">
        <v>6.9969999999999997E-3</v>
      </c>
      <c r="D25">
        <v>1.12E-4</v>
      </c>
      <c r="E25">
        <v>1.0660000000000001E-3</v>
      </c>
      <c r="F25">
        <v>2.7950000000000002E-3</v>
      </c>
    </row>
    <row r="26" spans="1:6" x14ac:dyDescent="0.25">
      <c r="A26" t="s">
        <v>35</v>
      </c>
      <c r="B26">
        <v>1108771200</v>
      </c>
      <c r="C26">
        <v>2.4000000000000001E-5</v>
      </c>
      <c r="D26">
        <v>1.1E-4</v>
      </c>
      <c r="E26">
        <v>8.9899999999999995E-4</v>
      </c>
      <c r="F26">
        <v>1.188E-3</v>
      </c>
    </row>
    <row r="27" spans="1:6" x14ac:dyDescent="0.25">
      <c r="A27" t="s">
        <v>36</v>
      </c>
      <c r="B27">
        <v>1109376000</v>
      </c>
      <c r="C27">
        <v>9.8999999999999994E-5</v>
      </c>
      <c r="D27">
        <v>1.1E-4</v>
      </c>
      <c r="E27">
        <v>7.6999999999999996E-4</v>
      </c>
      <c r="F27">
        <v>5.5900000000000004E-4</v>
      </c>
    </row>
    <row r="28" spans="1:6" x14ac:dyDescent="0.25">
      <c r="A28" t="s">
        <v>37</v>
      </c>
      <c r="B28">
        <v>1109980800</v>
      </c>
      <c r="C28">
        <v>1.1E-4</v>
      </c>
      <c r="D28">
        <v>1.1E-4</v>
      </c>
      <c r="E28">
        <v>6.6399999999999999E-4</v>
      </c>
      <c r="F28">
        <v>3.0200000000000002E-4</v>
      </c>
    </row>
    <row r="29" spans="1:6" x14ac:dyDescent="0.25">
      <c r="A29" t="s">
        <v>38</v>
      </c>
      <c r="B29">
        <v>1110582000</v>
      </c>
      <c r="C29">
        <v>1.0510000000000001E-3</v>
      </c>
      <c r="D29">
        <v>1.25E-4</v>
      </c>
      <c r="E29">
        <v>7.2800000000000002E-4</v>
      </c>
      <c r="F29">
        <v>7.7999999999999999E-4</v>
      </c>
    </row>
    <row r="30" spans="1:6" x14ac:dyDescent="0.25">
      <c r="A30" t="s">
        <v>39</v>
      </c>
      <c r="B30">
        <v>1111186800</v>
      </c>
      <c r="C30">
        <v>1.2019999999999999E-3</v>
      </c>
      <c r="D30">
        <v>1.4100000000000001E-4</v>
      </c>
      <c r="E30">
        <v>8.0199999999999998E-4</v>
      </c>
      <c r="F30">
        <v>1.0009999999999999E-3</v>
      </c>
    </row>
    <row r="31" spans="1:6" x14ac:dyDescent="0.25">
      <c r="A31" t="s">
        <v>40</v>
      </c>
      <c r="B31">
        <v>1111791600</v>
      </c>
      <c r="C31">
        <v>1.322E-3</v>
      </c>
      <c r="D31">
        <v>1.5899999999999999E-4</v>
      </c>
      <c r="E31">
        <v>8.8400000000000002E-4</v>
      </c>
      <c r="F31">
        <v>1.17E-3</v>
      </c>
    </row>
    <row r="32" spans="1:6" x14ac:dyDescent="0.25">
      <c r="A32" t="s">
        <v>41</v>
      </c>
      <c r="B32">
        <v>1112396400</v>
      </c>
      <c r="C32">
        <v>9.9500000000000001E-4</v>
      </c>
      <c r="D32">
        <v>1.7200000000000001E-4</v>
      </c>
      <c r="E32">
        <v>8.9700000000000001E-4</v>
      </c>
      <c r="F32">
        <v>1.0059999999999999E-3</v>
      </c>
    </row>
    <row r="33" spans="1:6" x14ac:dyDescent="0.25">
      <c r="A33" t="s">
        <v>42</v>
      </c>
      <c r="B33">
        <v>1113001200</v>
      </c>
      <c r="C33">
        <v>3.3799999999999998E-4</v>
      </c>
      <c r="D33">
        <v>1.74E-4</v>
      </c>
      <c r="E33">
        <v>8.0699999999999999E-4</v>
      </c>
      <c r="F33">
        <v>6.1600000000000001E-4</v>
      </c>
    </row>
    <row r="34" spans="1:6" x14ac:dyDescent="0.25">
      <c r="A34" t="s">
        <v>43</v>
      </c>
      <c r="B34">
        <v>1113606000</v>
      </c>
      <c r="C34">
        <v>3.2499999999999999E-4</v>
      </c>
      <c r="D34">
        <v>1.7699999999999999E-4</v>
      </c>
      <c r="E34">
        <v>7.2900000000000005E-4</v>
      </c>
      <c r="F34">
        <v>4.44E-4</v>
      </c>
    </row>
    <row r="35" spans="1:6" x14ac:dyDescent="0.25">
      <c r="A35" t="s">
        <v>44</v>
      </c>
      <c r="B35">
        <v>1114210800</v>
      </c>
      <c r="C35">
        <v>2.7500000000000002E-4</v>
      </c>
      <c r="D35">
        <v>1.7799999999999999E-4</v>
      </c>
      <c r="E35">
        <v>6.5600000000000001E-4</v>
      </c>
      <c r="F35">
        <v>3.4099999999999999E-4</v>
      </c>
    </row>
    <row r="36" spans="1:6" x14ac:dyDescent="0.25">
      <c r="A36" t="s">
        <v>45</v>
      </c>
      <c r="B36">
        <v>1114815600</v>
      </c>
      <c r="C36">
        <v>3.5500000000000001E-4</v>
      </c>
      <c r="D36">
        <v>1.8100000000000001E-4</v>
      </c>
      <c r="E36">
        <v>6.0800000000000003E-4</v>
      </c>
      <c r="F36">
        <v>3.6099999999999999E-4</v>
      </c>
    </row>
    <row r="37" spans="1:6" x14ac:dyDescent="0.25">
      <c r="A37" t="s">
        <v>46</v>
      </c>
      <c r="B37">
        <v>1115420400</v>
      </c>
      <c r="C37">
        <v>5.9000000000000003E-4</v>
      </c>
      <c r="D37">
        <v>1.8699999999999999E-4</v>
      </c>
      <c r="E37">
        <v>6.0400000000000004E-4</v>
      </c>
      <c r="F37">
        <v>4.8099999999999998E-4</v>
      </c>
    </row>
    <row r="38" spans="1:6" x14ac:dyDescent="0.25">
      <c r="A38" t="s">
        <v>47</v>
      </c>
      <c r="B38">
        <v>1116025200</v>
      </c>
      <c r="C38">
        <v>3.6340999999999998E-2</v>
      </c>
      <c r="D38">
        <v>7.4200000000000004E-4</v>
      </c>
      <c r="E38">
        <v>6.3309999999999998E-3</v>
      </c>
      <c r="F38">
        <v>2.0881E-2</v>
      </c>
    </row>
    <row r="39" spans="1:6" x14ac:dyDescent="0.25">
      <c r="A39" t="s">
        <v>48</v>
      </c>
      <c r="B39">
        <v>1116630000</v>
      </c>
      <c r="C39">
        <v>5.7300000000000005E-4</v>
      </c>
      <c r="D39">
        <v>7.3999999999999999E-4</v>
      </c>
      <c r="E39">
        <v>5.4060000000000002E-3</v>
      </c>
      <c r="F39">
        <v>9.0989999999999994E-3</v>
      </c>
    </row>
    <row r="40" spans="1:6" x14ac:dyDescent="0.25">
      <c r="A40" t="s">
        <v>49</v>
      </c>
      <c r="B40">
        <v>1117234800</v>
      </c>
      <c r="C40">
        <v>5.3799999999999996E-4</v>
      </c>
      <c r="D40">
        <v>7.36E-4</v>
      </c>
      <c r="E40">
        <v>4.6230000000000004E-3</v>
      </c>
      <c r="F40">
        <v>4.1349999999999998E-3</v>
      </c>
    </row>
    <row r="41" spans="1:6" x14ac:dyDescent="0.25">
      <c r="A41" t="s">
        <v>50</v>
      </c>
      <c r="B41">
        <v>1117839600</v>
      </c>
      <c r="C41">
        <v>7.0200000000000004E-4</v>
      </c>
      <c r="D41">
        <v>7.36E-4</v>
      </c>
      <c r="E41">
        <v>3.993E-3</v>
      </c>
      <c r="F41">
        <v>2.1489999999999999E-3</v>
      </c>
    </row>
    <row r="42" spans="1:6" x14ac:dyDescent="0.25">
      <c r="A42" t="s">
        <v>51</v>
      </c>
      <c r="B42">
        <v>1118444400</v>
      </c>
      <c r="C42">
        <v>8.2700000000000004E-4</v>
      </c>
      <c r="D42">
        <v>7.3700000000000002E-4</v>
      </c>
      <c r="E42">
        <v>3.4840000000000001E-3</v>
      </c>
      <c r="F42">
        <v>1.382E-3</v>
      </c>
    </row>
    <row r="43" spans="1:6" x14ac:dyDescent="0.25">
      <c r="A43" t="s">
        <v>52</v>
      </c>
      <c r="B43">
        <v>1119049200</v>
      </c>
      <c r="C43">
        <v>6.8900000000000005E-4</v>
      </c>
      <c r="D43">
        <v>7.36E-4</v>
      </c>
      <c r="E43">
        <v>3.0339999999999998E-3</v>
      </c>
      <c r="F43">
        <v>9.7199999999999999E-4</v>
      </c>
    </row>
    <row r="44" spans="1:6" x14ac:dyDescent="0.25">
      <c r="A44" t="s">
        <v>53</v>
      </c>
      <c r="B44">
        <v>1119654000</v>
      </c>
      <c r="C44">
        <v>7.9100000000000004E-4</v>
      </c>
      <c r="D44">
        <v>7.3700000000000002E-4</v>
      </c>
      <c r="E44">
        <v>2.673E-3</v>
      </c>
      <c r="F44">
        <v>8.7299999999999997E-4</v>
      </c>
    </row>
    <row r="45" spans="1:6" x14ac:dyDescent="0.25">
      <c r="A45" t="s">
        <v>54</v>
      </c>
      <c r="B45">
        <v>1120258800</v>
      </c>
      <c r="C45">
        <v>8.4400000000000002E-4</v>
      </c>
      <c r="D45">
        <v>7.3899999999999997E-4</v>
      </c>
      <c r="E45">
        <v>2.3809999999999999E-3</v>
      </c>
      <c r="F45">
        <v>8.8599999999999996E-4</v>
      </c>
    </row>
    <row r="46" spans="1:6" x14ac:dyDescent="0.25">
      <c r="A46" t="s">
        <v>55</v>
      </c>
      <c r="B46">
        <v>1120863600</v>
      </c>
      <c r="C46">
        <v>8.1300000000000003E-4</v>
      </c>
      <c r="D46">
        <v>7.3999999999999999E-4</v>
      </c>
      <c r="E46">
        <v>2.1280000000000001E-3</v>
      </c>
      <c r="F46">
        <v>8.3000000000000001E-4</v>
      </c>
    </row>
    <row r="47" spans="1:6" x14ac:dyDescent="0.25">
      <c r="A47" t="s">
        <v>56</v>
      </c>
      <c r="B47">
        <v>1121468400</v>
      </c>
      <c r="C47">
        <v>7.1900000000000002E-4</v>
      </c>
      <c r="D47">
        <v>7.3999999999999999E-4</v>
      </c>
      <c r="E47">
        <v>1.9009999999999999E-3</v>
      </c>
      <c r="F47">
        <v>7.7499999999999997E-4</v>
      </c>
    </row>
    <row r="48" spans="1:6" x14ac:dyDescent="0.25">
      <c r="A48" t="s">
        <v>57</v>
      </c>
      <c r="B48">
        <v>1122073200</v>
      </c>
      <c r="C48">
        <v>5.6599999999999999E-4</v>
      </c>
      <c r="D48">
        <v>7.3700000000000002E-4</v>
      </c>
      <c r="E48">
        <v>1.686E-3</v>
      </c>
      <c r="F48">
        <v>6.4400000000000004E-4</v>
      </c>
    </row>
    <row r="49" spans="1:6" x14ac:dyDescent="0.25">
      <c r="A49" t="s">
        <v>58</v>
      </c>
      <c r="B49">
        <v>1122678000</v>
      </c>
      <c r="C49">
        <v>4.3600000000000003E-4</v>
      </c>
      <c r="D49">
        <v>7.3200000000000001E-4</v>
      </c>
      <c r="E49">
        <v>1.485E-3</v>
      </c>
      <c r="F49">
        <v>5.2099999999999998E-4</v>
      </c>
    </row>
    <row r="50" spans="1:6" x14ac:dyDescent="0.25">
      <c r="A50" t="s">
        <v>59</v>
      </c>
      <c r="B50">
        <v>1123282800</v>
      </c>
      <c r="C50">
        <v>2.9799999999999998E-4</v>
      </c>
      <c r="D50">
        <v>7.2499999999999995E-4</v>
      </c>
      <c r="E50">
        <v>1.292E-3</v>
      </c>
      <c r="F50">
        <v>3.6699999999999998E-4</v>
      </c>
    </row>
    <row r="51" spans="1:6" x14ac:dyDescent="0.25">
      <c r="A51" t="s">
        <v>60</v>
      </c>
      <c r="B51">
        <v>1123887600</v>
      </c>
      <c r="C51">
        <v>0</v>
      </c>
      <c r="D51">
        <v>7.1400000000000001E-4</v>
      </c>
      <c r="E51">
        <v>1.085E-3</v>
      </c>
      <c r="F51">
        <v>1.54E-4</v>
      </c>
    </row>
    <row r="52" spans="1:6" x14ac:dyDescent="0.25">
      <c r="A52" t="s">
        <v>61</v>
      </c>
      <c r="B52">
        <v>1124492400</v>
      </c>
      <c r="C52">
        <v>0</v>
      </c>
      <c r="D52">
        <v>7.0299999999999996E-4</v>
      </c>
      <c r="E52">
        <v>9.1E-4</v>
      </c>
      <c r="F52">
        <v>6.4999999999999994E-5</v>
      </c>
    </row>
    <row r="53" spans="1:6" x14ac:dyDescent="0.25">
      <c r="A53" t="s">
        <v>62</v>
      </c>
      <c r="B53">
        <v>1125097200</v>
      </c>
      <c r="C53">
        <v>0</v>
      </c>
      <c r="D53">
        <v>6.9200000000000002E-4</v>
      </c>
      <c r="E53">
        <v>7.6400000000000003E-4</v>
      </c>
      <c r="F53">
        <v>2.6999999999999999E-5</v>
      </c>
    </row>
    <row r="54" spans="1:6" x14ac:dyDescent="0.25">
      <c r="A54" t="s">
        <v>63</v>
      </c>
      <c r="B54">
        <v>1125702000</v>
      </c>
      <c r="C54">
        <v>0</v>
      </c>
      <c r="D54">
        <v>6.8199999999999999E-4</v>
      </c>
      <c r="E54">
        <v>6.4099999999999997E-4</v>
      </c>
      <c r="F54">
        <v>1.1E-5</v>
      </c>
    </row>
    <row r="55" spans="1:6" x14ac:dyDescent="0.25">
      <c r="A55" t="s">
        <v>64</v>
      </c>
      <c r="B55">
        <v>1126306800</v>
      </c>
      <c r="C55">
        <v>0</v>
      </c>
      <c r="D55">
        <v>6.7100000000000005E-4</v>
      </c>
      <c r="E55">
        <v>5.3799999999999996E-4</v>
      </c>
      <c r="F55">
        <v>5.0000000000000004E-6</v>
      </c>
    </row>
    <row r="56" spans="1:6" x14ac:dyDescent="0.25">
      <c r="A56" t="s">
        <v>65</v>
      </c>
      <c r="B56">
        <v>1126911600</v>
      </c>
      <c r="C56">
        <v>0</v>
      </c>
      <c r="D56">
        <v>6.6100000000000002E-4</v>
      </c>
      <c r="E56">
        <v>4.5199999999999998E-4</v>
      </c>
      <c r="F56">
        <v>1.9999999999999999E-6</v>
      </c>
    </row>
    <row r="57" spans="1:6" x14ac:dyDescent="0.25">
      <c r="A57" t="s">
        <v>66</v>
      </c>
      <c r="B57">
        <v>1127516400</v>
      </c>
      <c r="C57">
        <v>0</v>
      </c>
      <c r="D57">
        <v>6.5099999999999999E-4</v>
      </c>
      <c r="E57">
        <v>3.79E-4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6.4099999999999997E-4</v>
      </c>
      <c r="E58">
        <v>3.1799999999999998E-4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6.3100000000000005E-4</v>
      </c>
      <c r="E59">
        <v>2.6699999999999998E-4</v>
      </c>
      <c r="F59">
        <v>0</v>
      </c>
    </row>
    <row r="60" spans="1:6" x14ac:dyDescent="0.25">
      <c r="A60" t="s">
        <v>69</v>
      </c>
      <c r="B60">
        <v>1129330800</v>
      </c>
      <c r="C60">
        <v>1.4E-5</v>
      </c>
      <c r="D60">
        <v>6.2100000000000002E-4</v>
      </c>
      <c r="E60">
        <v>2.2699999999999999E-4</v>
      </c>
      <c r="F60">
        <v>1.5E-5</v>
      </c>
    </row>
    <row r="61" spans="1:6" x14ac:dyDescent="0.25">
      <c r="A61" t="s">
        <v>70</v>
      </c>
      <c r="B61">
        <v>1129935600</v>
      </c>
      <c r="C61">
        <v>1.73E-4</v>
      </c>
      <c r="D61">
        <v>6.1399999999999996E-4</v>
      </c>
      <c r="E61">
        <v>2.1900000000000001E-4</v>
      </c>
      <c r="F61">
        <v>1.16E-4</v>
      </c>
    </row>
    <row r="62" spans="1:6" x14ac:dyDescent="0.25">
      <c r="A62" t="s">
        <v>71</v>
      </c>
      <c r="B62">
        <v>1130540400</v>
      </c>
      <c r="C62">
        <v>1.83E-4</v>
      </c>
      <c r="D62">
        <v>6.0800000000000003E-4</v>
      </c>
      <c r="E62">
        <v>2.13E-4</v>
      </c>
      <c r="F62">
        <v>1.5899999999999999E-4</v>
      </c>
    </row>
    <row r="63" spans="1:6" x14ac:dyDescent="0.25">
      <c r="A63" t="s">
        <v>72</v>
      </c>
      <c r="B63">
        <v>1131148800</v>
      </c>
      <c r="C63">
        <v>4.2900000000000002E-4</v>
      </c>
      <c r="D63">
        <v>6.0499999999999996E-4</v>
      </c>
      <c r="E63">
        <v>2.4800000000000001E-4</v>
      </c>
      <c r="F63">
        <v>3.19E-4</v>
      </c>
    </row>
    <row r="64" spans="1:6" x14ac:dyDescent="0.25">
      <c r="A64" t="s">
        <v>73</v>
      </c>
      <c r="B64">
        <v>1131753600</v>
      </c>
      <c r="C64">
        <v>2.0599999999999999E-4</v>
      </c>
      <c r="D64">
        <v>5.9900000000000003E-4</v>
      </c>
      <c r="E64">
        <v>2.41E-4</v>
      </c>
      <c r="F64">
        <v>2.5300000000000002E-4</v>
      </c>
    </row>
    <row r="65" spans="1:6" x14ac:dyDescent="0.25">
      <c r="A65" t="s">
        <v>74</v>
      </c>
      <c r="B65">
        <v>1132358400</v>
      </c>
      <c r="C65">
        <v>3.2000000000000003E-4</v>
      </c>
      <c r="D65">
        <v>5.9400000000000002E-4</v>
      </c>
      <c r="E65">
        <v>2.5500000000000002E-4</v>
      </c>
      <c r="F65">
        <v>3.0899999999999998E-4</v>
      </c>
    </row>
    <row r="66" spans="1:6" x14ac:dyDescent="0.25">
      <c r="A66" t="s">
        <v>75</v>
      </c>
      <c r="B66">
        <v>1132963200</v>
      </c>
      <c r="C66">
        <v>5.7899999999999998E-4</v>
      </c>
      <c r="D66">
        <v>5.9400000000000002E-4</v>
      </c>
      <c r="E66">
        <v>3.0699999999999998E-4</v>
      </c>
      <c r="F66">
        <v>4.66E-4</v>
      </c>
    </row>
    <row r="67" spans="1:6" x14ac:dyDescent="0.25">
      <c r="A67" t="s">
        <v>76</v>
      </c>
      <c r="B67">
        <v>1133568000</v>
      </c>
      <c r="C67">
        <v>5.0799999999999999E-4</v>
      </c>
      <c r="D67">
        <v>5.9299999999999999E-4</v>
      </c>
      <c r="E67">
        <v>3.3799999999999998E-4</v>
      </c>
      <c r="F67">
        <v>4.86E-4</v>
      </c>
    </row>
    <row r="68" spans="1:6" x14ac:dyDescent="0.25">
      <c r="A68" t="s">
        <v>77</v>
      </c>
      <c r="B68">
        <v>1134172800</v>
      </c>
      <c r="C68">
        <v>2.1900000000000001E-4</v>
      </c>
      <c r="D68">
        <v>5.8699999999999996E-4</v>
      </c>
      <c r="E68">
        <v>3.19E-4</v>
      </c>
      <c r="F68">
        <v>3.3500000000000001E-4</v>
      </c>
    </row>
    <row r="69" spans="1:6" x14ac:dyDescent="0.25">
      <c r="A69" t="s">
        <v>78</v>
      </c>
      <c r="B69">
        <v>1134777600</v>
      </c>
      <c r="C69">
        <v>2.8299999999999999E-4</v>
      </c>
      <c r="D69">
        <v>5.8200000000000005E-4</v>
      </c>
      <c r="E69">
        <v>3.1300000000000002E-4</v>
      </c>
      <c r="F69">
        <v>3.0899999999999998E-4</v>
      </c>
    </row>
    <row r="70" spans="1:6" x14ac:dyDescent="0.25">
      <c r="A70" t="s">
        <v>79</v>
      </c>
      <c r="B70">
        <v>1135382400</v>
      </c>
      <c r="C70">
        <v>2.33E-4</v>
      </c>
      <c r="D70">
        <v>5.7700000000000004E-4</v>
      </c>
      <c r="E70">
        <v>2.9999999999999997E-4</v>
      </c>
      <c r="F70">
        <v>2.6400000000000002E-4</v>
      </c>
    </row>
    <row r="71" spans="1:6" x14ac:dyDescent="0.25">
      <c r="A71" t="s">
        <v>80</v>
      </c>
      <c r="B71">
        <v>1135987200</v>
      </c>
      <c r="C71">
        <v>3.5500000000000001E-4</v>
      </c>
      <c r="D71">
        <v>5.7300000000000005E-4</v>
      </c>
      <c r="E71">
        <v>3.1E-4</v>
      </c>
      <c r="F71">
        <v>3.4000000000000002E-4</v>
      </c>
    </row>
    <row r="72" spans="1:6" x14ac:dyDescent="0.25">
      <c r="A72" t="s">
        <v>81</v>
      </c>
      <c r="B72">
        <v>1136592000</v>
      </c>
      <c r="C72">
        <v>2.6600000000000001E-4</v>
      </c>
      <c r="D72">
        <v>5.6899999999999995E-4</v>
      </c>
      <c r="E72">
        <v>3.0200000000000002E-4</v>
      </c>
      <c r="F72">
        <v>2.9E-4</v>
      </c>
    </row>
    <row r="73" spans="1:6" x14ac:dyDescent="0.25">
      <c r="A73" t="s">
        <v>82</v>
      </c>
      <c r="B73">
        <v>1137196800</v>
      </c>
      <c r="C73">
        <v>4.0200000000000001E-4</v>
      </c>
      <c r="D73">
        <v>5.6599999999999999E-4</v>
      </c>
      <c r="E73">
        <v>3.2000000000000003E-4</v>
      </c>
      <c r="F73">
        <v>3.86E-4</v>
      </c>
    </row>
    <row r="74" spans="1:6" x14ac:dyDescent="0.25">
      <c r="A74" t="s">
        <v>83</v>
      </c>
      <c r="B74">
        <v>1137801600</v>
      </c>
      <c r="C74">
        <v>1.4779999999999999E-3</v>
      </c>
      <c r="D74">
        <v>5.8E-4</v>
      </c>
      <c r="E74">
        <v>5.0199999999999995E-4</v>
      </c>
      <c r="F74">
        <v>9.68E-4</v>
      </c>
    </row>
    <row r="75" spans="1:6" x14ac:dyDescent="0.25">
      <c r="A75" t="s">
        <v>84</v>
      </c>
      <c r="B75">
        <v>1138406400</v>
      </c>
      <c r="C75">
        <v>1.268E-3</v>
      </c>
      <c r="D75">
        <v>5.9100000000000005E-4</v>
      </c>
      <c r="E75">
        <v>6.2500000000000001E-4</v>
      </c>
      <c r="F75">
        <v>1.145E-3</v>
      </c>
    </row>
    <row r="76" spans="1:6" x14ac:dyDescent="0.25">
      <c r="A76" t="s">
        <v>85</v>
      </c>
      <c r="B76">
        <v>1139011200</v>
      </c>
      <c r="C76">
        <v>2.1879999999999998E-3</v>
      </c>
      <c r="D76">
        <v>6.1499999999999999E-4</v>
      </c>
      <c r="E76">
        <v>8.7600000000000004E-4</v>
      </c>
      <c r="F76">
        <v>1.7780000000000001E-3</v>
      </c>
    </row>
    <row r="77" spans="1:6" x14ac:dyDescent="0.25">
      <c r="A77" t="s">
        <v>86</v>
      </c>
      <c r="B77">
        <v>1139616000</v>
      </c>
      <c r="C77">
        <v>1.792E-3</v>
      </c>
      <c r="D77">
        <v>6.3299999999999999E-4</v>
      </c>
      <c r="E77">
        <v>1.0169999999999999E-3</v>
      </c>
      <c r="F77">
        <v>1.6969999999999999E-3</v>
      </c>
    </row>
    <row r="78" spans="1:6" x14ac:dyDescent="0.25">
      <c r="A78" t="s">
        <v>87</v>
      </c>
      <c r="B78">
        <v>1140220800</v>
      </c>
      <c r="C78">
        <v>2.2100000000000002E-3</v>
      </c>
      <c r="D78">
        <v>6.5700000000000003E-4</v>
      </c>
      <c r="E78">
        <v>1.2130000000000001E-3</v>
      </c>
      <c r="F78">
        <v>2.0830000000000002E-3</v>
      </c>
    </row>
    <row r="79" spans="1:6" x14ac:dyDescent="0.25">
      <c r="A79" t="s">
        <v>88</v>
      </c>
      <c r="B79">
        <v>1140825600</v>
      </c>
      <c r="C79">
        <v>1.1069999999999999E-3</v>
      </c>
      <c r="D79">
        <v>6.6399999999999999E-4</v>
      </c>
      <c r="E79">
        <v>1.191E-3</v>
      </c>
      <c r="F79">
        <v>1.446E-3</v>
      </c>
    </row>
    <row r="80" spans="1:6" x14ac:dyDescent="0.25">
      <c r="A80" t="s">
        <v>89</v>
      </c>
      <c r="B80">
        <v>1141430400</v>
      </c>
      <c r="C80">
        <v>4.2000000000000002E-4</v>
      </c>
      <c r="D80">
        <v>6.6E-4</v>
      </c>
      <c r="E80">
        <v>1.0660000000000001E-3</v>
      </c>
      <c r="F80">
        <v>8.2899999999999998E-4</v>
      </c>
    </row>
    <row r="81" spans="1:6" x14ac:dyDescent="0.25">
      <c r="A81" t="s">
        <v>90</v>
      </c>
      <c r="B81">
        <v>1142031600</v>
      </c>
      <c r="C81">
        <v>7.3300000000000004E-4</v>
      </c>
      <c r="D81">
        <v>6.6100000000000002E-4</v>
      </c>
      <c r="E81">
        <v>1.018E-3</v>
      </c>
      <c r="F81">
        <v>8.7399999999999999E-4</v>
      </c>
    </row>
    <row r="82" spans="1:6" x14ac:dyDescent="0.25">
      <c r="A82" t="s">
        <v>91</v>
      </c>
      <c r="B82">
        <v>1142636400</v>
      </c>
      <c r="C82">
        <v>1.519E-3</v>
      </c>
      <c r="D82">
        <v>6.7500000000000004E-4</v>
      </c>
      <c r="E82">
        <v>1.0989999999999999E-3</v>
      </c>
      <c r="F82">
        <v>1.2830000000000001E-3</v>
      </c>
    </row>
    <row r="83" spans="1:6" x14ac:dyDescent="0.25">
      <c r="A83" t="s">
        <v>92</v>
      </c>
      <c r="B83">
        <v>1143241200</v>
      </c>
      <c r="C83">
        <v>1.882E-3</v>
      </c>
      <c r="D83">
        <v>6.9300000000000004E-4</v>
      </c>
      <c r="E83">
        <v>1.224E-3</v>
      </c>
      <c r="F83">
        <v>1.637E-3</v>
      </c>
    </row>
    <row r="84" spans="1:6" x14ac:dyDescent="0.25">
      <c r="A84" t="s">
        <v>93</v>
      </c>
      <c r="B84">
        <v>1143846000</v>
      </c>
      <c r="C84">
        <v>2.104E-3</v>
      </c>
      <c r="D84">
        <v>7.1500000000000003E-4</v>
      </c>
      <c r="E84">
        <v>1.364E-3</v>
      </c>
      <c r="F84">
        <v>1.903E-3</v>
      </c>
    </row>
    <row r="85" spans="1:6" x14ac:dyDescent="0.25">
      <c r="A85" t="s">
        <v>94</v>
      </c>
      <c r="B85">
        <v>1144450800</v>
      </c>
      <c r="C85">
        <v>9.6299999999999999E-4</v>
      </c>
      <c r="D85">
        <v>7.18E-4</v>
      </c>
      <c r="E85">
        <v>1.3029999999999999E-3</v>
      </c>
      <c r="F85">
        <v>1.4289999999999999E-3</v>
      </c>
    </row>
    <row r="86" spans="1:6" x14ac:dyDescent="0.25">
      <c r="A86" t="s">
        <v>95</v>
      </c>
      <c r="B86">
        <v>1145055600</v>
      </c>
      <c r="C86">
        <v>3.6999999999999999E-4</v>
      </c>
      <c r="D86">
        <v>7.1299999999999998E-4</v>
      </c>
      <c r="E86">
        <v>1.1490000000000001E-3</v>
      </c>
      <c r="F86">
        <v>7.5199999999999996E-4</v>
      </c>
    </row>
    <row r="87" spans="1:6" x14ac:dyDescent="0.25">
      <c r="A87" t="s">
        <v>96</v>
      </c>
      <c r="B87">
        <v>1145660400</v>
      </c>
      <c r="C87">
        <v>2.2000000000000001E-3</v>
      </c>
      <c r="D87">
        <v>7.36E-4</v>
      </c>
      <c r="E87">
        <v>1.32E-3</v>
      </c>
      <c r="F87">
        <v>1.645E-3</v>
      </c>
    </row>
    <row r="88" spans="1:6" x14ac:dyDescent="0.25">
      <c r="A88" t="s">
        <v>97</v>
      </c>
      <c r="B88">
        <v>1146265200</v>
      </c>
      <c r="C88">
        <v>2.1580000000000002E-3</v>
      </c>
      <c r="D88">
        <v>7.5799999999999999E-4</v>
      </c>
      <c r="E88">
        <v>1.4530000000000001E-3</v>
      </c>
      <c r="F88">
        <v>1.931E-3</v>
      </c>
    </row>
    <row r="89" spans="1:6" x14ac:dyDescent="0.25">
      <c r="A89" t="s">
        <v>98</v>
      </c>
      <c r="B89">
        <v>1146870000</v>
      </c>
      <c r="C89">
        <v>2.078E-3</v>
      </c>
      <c r="D89">
        <v>7.7800000000000005E-4</v>
      </c>
      <c r="E89">
        <v>1.5529999999999999E-3</v>
      </c>
      <c r="F89">
        <v>2.0300000000000001E-3</v>
      </c>
    </row>
    <row r="90" spans="1:6" x14ac:dyDescent="0.25">
      <c r="A90" t="s">
        <v>99</v>
      </c>
      <c r="B90">
        <v>1147474800</v>
      </c>
      <c r="C90">
        <v>2.5790000000000001E-3</v>
      </c>
      <c r="D90">
        <v>8.0500000000000005E-4</v>
      </c>
      <c r="E90">
        <v>1.717E-3</v>
      </c>
      <c r="F90">
        <v>2.3630000000000001E-3</v>
      </c>
    </row>
    <row r="91" spans="1:6" x14ac:dyDescent="0.25">
      <c r="A91" t="s">
        <v>100</v>
      </c>
      <c r="B91">
        <v>1148079600</v>
      </c>
      <c r="C91">
        <v>6.0489999999999997E-3</v>
      </c>
      <c r="D91">
        <v>8.8599999999999996E-4</v>
      </c>
      <c r="E91">
        <v>2.4199999999999998E-3</v>
      </c>
      <c r="F91">
        <v>4.6889999999999996E-3</v>
      </c>
    </row>
    <row r="92" spans="1:6" x14ac:dyDescent="0.25">
      <c r="A92" t="s">
        <v>101</v>
      </c>
      <c r="B92">
        <v>1148684400</v>
      </c>
      <c r="C92">
        <v>6.3730000000000002E-3</v>
      </c>
      <c r="D92">
        <v>9.7000000000000005E-4</v>
      </c>
      <c r="E92">
        <v>3.0490000000000001E-3</v>
      </c>
      <c r="F92">
        <v>5.6189999999999999E-3</v>
      </c>
    </row>
    <row r="93" spans="1:6" x14ac:dyDescent="0.25">
      <c r="A93" t="s">
        <v>102</v>
      </c>
      <c r="B93">
        <v>1149289200</v>
      </c>
      <c r="C93">
        <v>5.1370000000000001E-3</v>
      </c>
      <c r="D93">
        <v>1.034E-3</v>
      </c>
      <c r="E93">
        <v>3.388E-3</v>
      </c>
      <c r="F93">
        <v>5.4359999999999999E-3</v>
      </c>
    </row>
    <row r="94" spans="1:6" x14ac:dyDescent="0.25">
      <c r="A94" t="s">
        <v>103</v>
      </c>
      <c r="B94">
        <v>1149894000</v>
      </c>
      <c r="C94">
        <v>2.0569999999999998E-3</v>
      </c>
      <c r="D94">
        <v>1.0499999999999999E-3</v>
      </c>
      <c r="E94">
        <v>3.166E-3</v>
      </c>
      <c r="F94">
        <v>3.3609999999999998E-3</v>
      </c>
    </row>
    <row r="95" spans="1:6" x14ac:dyDescent="0.25">
      <c r="A95" t="s">
        <v>104</v>
      </c>
      <c r="B95">
        <v>1150498800</v>
      </c>
      <c r="C95">
        <v>1.5280000000000001E-3</v>
      </c>
      <c r="D95">
        <v>1.057E-3</v>
      </c>
      <c r="E95">
        <v>2.9030000000000002E-3</v>
      </c>
      <c r="F95">
        <v>2.3210000000000001E-3</v>
      </c>
    </row>
    <row r="96" spans="1:6" x14ac:dyDescent="0.25">
      <c r="A96" t="s">
        <v>105</v>
      </c>
      <c r="B96">
        <v>1151103600</v>
      </c>
      <c r="C96">
        <v>1.776E-3</v>
      </c>
      <c r="D96">
        <v>1.0679999999999999E-3</v>
      </c>
      <c r="E96">
        <v>2.7169999999999998E-3</v>
      </c>
      <c r="F96">
        <v>1.934E-3</v>
      </c>
    </row>
    <row r="97" spans="1:6" x14ac:dyDescent="0.25">
      <c r="A97" t="s">
        <v>106</v>
      </c>
      <c r="B97">
        <v>1151708400</v>
      </c>
      <c r="C97">
        <v>1.5969999999999999E-3</v>
      </c>
      <c r="D97">
        <v>1.0759999999999999E-3</v>
      </c>
      <c r="E97">
        <v>2.5379999999999999E-3</v>
      </c>
      <c r="F97">
        <v>1.769E-3</v>
      </c>
    </row>
    <row r="98" spans="1:6" x14ac:dyDescent="0.25">
      <c r="A98" t="s">
        <v>107</v>
      </c>
      <c r="B98">
        <v>1152313200</v>
      </c>
      <c r="C98">
        <v>1.5280000000000001E-3</v>
      </c>
      <c r="D98">
        <v>1.083E-3</v>
      </c>
      <c r="E98">
        <v>2.3739999999999998E-3</v>
      </c>
      <c r="F98">
        <v>1.6180000000000001E-3</v>
      </c>
    </row>
    <row r="99" spans="1:6" x14ac:dyDescent="0.25">
      <c r="A99" t="s">
        <v>108</v>
      </c>
      <c r="B99">
        <v>1152918000</v>
      </c>
      <c r="C99">
        <v>1.3179999999999999E-3</v>
      </c>
      <c r="D99">
        <v>1.0859999999999999E-3</v>
      </c>
      <c r="E99">
        <v>2.2060000000000001E-3</v>
      </c>
      <c r="F99">
        <v>1.493E-3</v>
      </c>
    </row>
    <row r="100" spans="1:6" x14ac:dyDescent="0.25">
      <c r="A100" t="s">
        <v>109</v>
      </c>
      <c r="B100">
        <v>1153522800</v>
      </c>
      <c r="C100">
        <v>2.7079999999999999E-3</v>
      </c>
      <c r="D100">
        <v>1.111E-3</v>
      </c>
      <c r="E100">
        <v>2.2929999999999999E-3</v>
      </c>
      <c r="F100">
        <v>2.3389999999999999E-3</v>
      </c>
    </row>
    <row r="101" spans="1:6" x14ac:dyDescent="0.25">
      <c r="A101" t="s">
        <v>110</v>
      </c>
      <c r="B101">
        <v>1154127600</v>
      </c>
      <c r="C101">
        <v>3.81E-3</v>
      </c>
      <c r="D101">
        <v>1.152E-3</v>
      </c>
      <c r="E101">
        <v>2.5330000000000001E-3</v>
      </c>
      <c r="F101">
        <v>3.1719999999999999E-3</v>
      </c>
    </row>
    <row r="102" spans="1:6" x14ac:dyDescent="0.25">
      <c r="A102" t="s">
        <v>111</v>
      </c>
      <c r="B102">
        <v>1154732400</v>
      </c>
      <c r="C102">
        <v>3.7009999999999999E-3</v>
      </c>
      <c r="D102">
        <v>1.1919999999999999E-3</v>
      </c>
      <c r="E102">
        <v>2.7209999999999999E-3</v>
      </c>
      <c r="F102">
        <v>3.5260000000000001E-3</v>
      </c>
    </row>
    <row r="103" spans="1:6" x14ac:dyDescent="0.25">
      <c r="A103" t="s">
        <v>112</v>
      </c>
      <c r="B103">
        <v>1155337200</v>
      </c>
      <c r="C103">
        <v>3.9810000000000002E-3</v>
      </c>
      <c r="D103">
        <v>1.2340000000000001E-3</v>
      </c>
      <c r="E103">
        <v>2.9220000000000001E-3</v>
      </c>
      <c r="F103">
        <v>3.7919999999999998E-3</v>
      </c>
    </row>
    <row r="104" spans="1:6" x14ac:dyDescent="0.25">
      <c r="A104" t="s">
        <v>113</v>
      </c>
      <c r="B104">
        <v>1155942000</v>
      </c>
      <c r="C104">
        <v>3.934E-3</v>
      </c>
      <c r="D104">
        <v>1.276E-3</v>
      </c>
      <c r="E104">
        <v>3.081E-3</v>
      </c>
      <c r="F104">
        <v>3.862E-3</v>
      </c>
    </row>
    <row r="105" spans="1:6" x14ac:dyDescent="0.25">
      <c r="A105" t="s">
        <v>114</v>
      </c>
      <c r="B105">
        <v>1156546800</v>
      </c>
      <c r="C105">
        <v>4.2379999999999996E-3</v>
      </c>
      <c r="D105">
        <v>1.3209999999999999E-3</v>
      </c>
      <c r="E105">
        <v>3.2650000000000001E-3</v>
      </c>
      <c r="F105">
        <v>4.0879999999999996E-3</v>
      </c>
    </row>
    <row r="106" spans="1:6" x14ac:dyDescent="0.25">
      <c r="A106" t="s">
        <v>115</v>
      </c>
      <c r="B106">
        <v>1157151600</v>
      </c>
      <c r="C106">
        <v>3.993E-3</v>
      </c>
      <c r="D106">
        <v>1.3619999999999999E-3</v>
      </c>
      <c r="E106">
        <v>3.3800000000000002E-3</v>
      </c>
      <c r="F106">
        <v>4.0439999999999999E-3</v>
      </c>
    </row>
    <row r="107" spans="1:6" x14ac:dyDescent="0.25">
      <c r="A107" t="s">
        <v>116</v>
      </c>
      <c r="B107">
        <v>1157756400</v>
      </c>
      <c r="C107">
        <v>4.5329999999999997E-3</v>
      </c>
      <c r="D107">
        <v>1.4109999999999999E-3</v>
      </c>
      <c r="E107">
        <v>3.5630000000000002E-3</v>
      </c>
      <c r="F107">
        <v>4.3379999999999998E-3</v>
      </c>
    </row>
    <row r="108" spans="1:6" x14ac:dyDescent="0.25">
      <c r="A108" t="s">
        <v>117</v>
      </c>
      <c r="B108">
        <v>1158361200</v>
      </c>
      <c r="C108">
        <v>5.2090000000000001E-3</v>
      </c>
      <c r="D108">
        <v>1.469E-3</v>
      </c>
      <c r="E108">
        <v>3.8219999999999999E-3</v>
      </c>
      <c r="F108">
        <v>4.7999999999999996E-3</v>
      </c>
    </row>
    <row r="109" spans="1:6" x14ac:dyDescent="0.25">
      <c r="A109" t="s">
        <v>118</v>
      </c>
      <c r="B109">
        <v>1158966000</v>
      </c>
      <c r="C109">
        <v>4.8840000000000003E-3</v>
      </c>
      <c r="D109">
        <v>1.521E-3</v>
      </c>
      <c r="E109">
        <v>3.9919999999999999E-3</v>
      </c>
      <c r="F109">
        <v>4.8840000000000003E-3</v>
      </c>
    </row>
    <row r="110" spans="1:6" x14ac:dyDescent="0.25">
      <c r="A110" t="s">
        <v>119</v>
      </c>
      <c r="B110">
        <v>1159570800</v>
      </c>
      <c r="C110">
        <v>4.8739999999999999E-3</v>
      </c>
      <c r="D110">
        <v>1.572E-3</v>
      </c>
      <c r="E110">
        <v>4.13E-3</v>
      </c>
      <c r="F110">
        <v>4.862E-3</v>
      </c>
    </row>
    <row r="111" spans="1:6" x14ac:dyDescent="0.25">
      <c r="A111" t="s">
        <v>120</v>
      </c>
      <c r="B111">
        <v>1160175600</v>
      </c>
      <c r="C111">
        <v>3.9620000000000002E-3</v>
      </c>
      <c r="D111">
        <v>1.609E-3</v>
      </c>
      <c r="E111">
        <v>4.091E-3</v>
      </c>
      <c r="F111">
        <v>4.1510000000000002E-3</v>
      </c>
    </row>
    <row r="112" spans="1:6" x14ac:dyDescent="0.25">
      <c r="A112" t="s">
        <v>121</v>
      </c>
      <c r="B112">
        <v>1160780400</v>
      </c>
      <c r="C112">
        <v>9.9799999999999997E-4</v>
      </c>
      <c r="D112">
        <v>1.5989999999999999E-3</v>
      </c>
      <c r="E112">
        <v>3.6029999999999999E-3</v>
      </c>
      <c r="F112">
        <v>2.5119999999999999E-3</v>
      </c>
    </row>
    <row r="113" spans="1:6" x14ac:dyDescent="0.25">
      <c r="A113" t="s">
        <v>122</v>
      </c>
      <c r="B113">
        <v>1161385200</v>
      </c>
      <c r="C113">
        <v>4.4720000000000003E-3</v>
      </c>
      <c r="D113">
        <v>1.6429999999999999E-3</v>
      </c>
      <c r="E113">
        <v>3.7429999999999998E-3</v>
      </c>
      <c r="F113">
        <v>3.6879999999999999E-3</v>
      </c>
    </row>
    <row r="114" spans="1:6" x14ac:dyDescent="0.25">
      <c r="A114" t="s">
        <v>123</v>
      </c>
      <c r="B114">
        <v>1161990000</v>
      </c>
      <c r="C114">
        <v>4.8009999999999997E-3</v>
      </c>
      <c r="D114">
        <v>1.6919999999999999E-3</v>
      </c>
      <c r="E114">
        <v>3.9139999999999999E-3</v>
      </c>
      <c r="F114">
        <v>4.4000000000000003E-3</v>
      </c>
    </row>
    <row r="115" spans="1:6" x14ac:dyDescent="0.25">
      <c r="A115" t="s">
        <v>124</v>
      </c>
      <c r="B115">
        <v>1162598400</v>
      </c>
      <c r="C115">
        <v>5.3420000000000004E-3</v>
      </c>
      <c r="D115">
        <v>1.748E-3</v>
      </c>
      <c r="E115">
        <v>4.1370000000000001E-3</v>
      </c>
      <c r="F115">
        <v>4.8599999999999997E-3</v>
      </c>
    </row>
    <row r="116" spans="1:6" x14ac:dyDescent="0.25">
      <c r="A116" t="s">
        <v>125</v>
      </c>
      <c r="B116">
        <v>1163203200</v>
      </c>
      <c r="C116">
        <v>3.0079999999999998E-3</v>
      </c>
      <c r="D116">
        <v>1.7669999999999999E-3</v>
      </c>
      <c r="E116">
        <v>3.9550000000000002E-3</v>
      </c>
      <c r="F116">
        <v>3.826E-3</v>
      </c>
    </row>
    <row r="117" spans="1:6" x14ac:dyDescent="0.25">
      <c r="A117" t="s">
        <v>126</v>
      </c>
      <c r="B117">
        <v>1163808000</v>
      </c>
      <c r="C117">
        <v>5.6649999999999999E-3</v>
      </c>
      <c r="D117">
        <v>1.8270000000000001E-3</v>
      </c>
      <c r="E117">
        <v>4.2290000000000001E-3</v>
      </c>
      <c r="F117">
        <v>4.9319999999999998E-3</v>
      </c>
    </row>
    <row r="118" spans="1:6" x14ac:dyDescent="0.25">
      <c r="A118" t="s">
        <v>127</v>
      </c>
      <c r="B118">
        <v>1164412800</v>
      </c>
      <c r="C118">
        <v>2.833E-3</v>
      </c>
      <c r="D118">
        <v>1.8420000000000001E-3</v>
      </c>
      <c r="E118">
        <v>4.0020000000000003E-3</v>
      </c>
      <c r="F118">
        <v>3.7009999999999999E-3</v>
      </c>
    </row>
    <row r="119" spans="1:6" x14ac:dyDescent="0.25">
      <c r="A119" t="s">
        <v>128</v>
      </c>
      <c r="B119">
        <v>1165017600</v>
      </c>
      <c r="C119">
        <v>2.516E-3</v>
      </c>
      <c r="D119">
        <v>1.853E-3</v>
      </c>
      <c r="E119">
        <v>3.761E-3</v>
      </c>
      <c r="F119">
        <v>3.0079999999999998E-3</v>
      </c>
    </row>
    <row r="120" spans="1:6" x14ac:dyDescent="0.25">
      <c r="A120" t="s">
        <v>129</v>
      </c>
      <c r="B120">
        <v>1165622400</v>
      </c>
      <c r="C120">
        <v>3.395E-3</v>
      </c>
      <c r="D120">
        <v>1.8760000000000001E-3</v>
      </c>
      <c r="E120">
        <v>3.699E-3</v>
      </c>
      <c r="F120">
        <v>3.2169999999999998E-3</v>
      </c>
    </row>
    <row r="121" spans="1:6" x14ac:dyDescent="0.25">
      <c r="A121" t="s">
        <v>130</v>
      </c>
      <c r="B121">
        <v>1166227200</v>
      </c>
      <c r="C121">
        <v>3.722E-3</v>
      </c>
      <c r="D121">
        <v>1.9040000000000001E-3</v>
      </c>
      <c r="E121">
        <v>3.705E-3</v>
      </c>
      <c r="F121">
        <v>3.5929999999999998E-3</v>
      </c>
    </row>
    <row r="122" spans="1:6" x14ac:dyDescent="0.25">
      <c r="A122" t="s">
        <v>131</v>
      </c>
      <c r="B122">
        <v>1166832000</v>
      </c>
      <c r="C122">
        <v>5.091E-3</v>
      </c>
      <c r="D122">
        <v>1.9530000000000001E-3</v>
      </c>
      <c r="E122">
        <v>3.9290000000000002E-3</v>
      </c>
      <c r="F122">
        <v>4.5329999999999997E-3</v>
      </c>
    </row>
    <row r="123" spans="1:6" x14ac:dyDescent="0.25">
      <c r="A123" t="s">
        <v>132</v>
      </c>
      <c r="B123">
        <v>1167436800</v>
      </c>
      <c r="C123">
        <v>5.2880000000000002E-3</v>
      </c>
      <c r="D123">
        <v>2.0040000000000001E-3</v>
      </c>
      <c r="E123">
        <v>4.1479999999999998E-3</v>
      </c>
      <c r="F123">
        <v>5.0379999999999999E-3</v>
      </c>
    </row>
    <row r="124" spans="1:6" x14ac:dyDescent="0.25">
      <c r="A124" t="s">
        <v>133</v>
      </c>
      <c r="B124">
        <v>1168041600</v>
      </c>
      <c r="C124">
        <v>5.9959999999999996E-3</v>
      </c>
      <c r="D124">
        <v>2.065E-3</v>
      </c>
      <c r="E124">
        <v>4.4450000000000002E-3</v>
      </c>
      <c r="F124">
        <v>5.6449999999999998E-3</v>
      </c>
    </row>
    <row r="125" spans="1:6" x14ac:dyDescent="0.25">
      <c r="A125" t="s">
        <v>134</v>
      </c>
      <c r="B125">
        <v>1168646400</v>
      </c>
      <c r="C125">
        <v>6.8929999999999998E-3</v>
      </c>
      <c r="D125">
        <v>2.1389999999999998E-3</v>
      </c>
      <c r="E125">
        <v>4.8339999999999998E-3</v>
      </c>
      <c r="F125">
        <v>6.3709999999999999E-3</v>
      </c>
    </row>
    <row r="126" spans="1:6" x14ac:dyDescent="0.25">
      <c r="A126" t="s">
        <v>135</v>
      </c>
      <c r="B126">
        <v>1169251200</v>
      </c>
      <c r="C126">
        <v>6.437E-3</v>
      </c>
      <c r="D126">
        <v>2.2049999999999999E-3</v>
      </c>
      <c r="E126">
        <v>5.0920000000000002E-3</v>
      </c>
      <c r="F126">
        <v>6.4869999999999997E-3</v>
      </c>
    </row>
    <row r="127" spans="1:6" x14ac:dyDescent="0.25">
      <c r="A127" t="s">
        <v>136</v>
      </c>
      <c r="B127">
        <v>1169856000</v>
      </c>
      <c r="C127">
        <v>7.4679999999999998E-3</v>
      </c>
      <c r="D127">
        <v>2.2859999999999998E-3</v>
      </c>
      <c r="E127">
        <v>5.463E-3</v>
      </c>
      <c r="F127">
        <v>6.9480000000000002E-3</v>
      </c>
    </row>
    <row r="128" spans="1:6" x14ac:dyDescent="0.25">
      <c r="A128" t="s">
        <v>137</v>
      </c>
      <c r="B128">
        <v>1170460800</v>
      </c>
      <c r="C128">
        <v>6.8690000000000001E-3</v>
      </c>
      <c r="D128">
        <v>2.356E-3</v>
      </c>
      <c r="E128">
        <v>5.6860000000000001E-3</v>
      </c>
      <c r="F128">
        <v>6.9179999999999997E-3</v>
      </c>
    </row>
    <row r="129" spans="1:6" x14ac:dyDescent="0.25">
      <c r="A129" t="s">
        <v>138</v>
      </c>
      <c r="B129">
        <v>1171065600</v>
      </c>
      <c r="C129">
        <v>7.2069999999999999E-3</v>
      </c>
      <c r="D129">
        <v>2.4299999999999999E-3</v>
      </c>
      <c r="E129">
        <v>5.9290000000000002E-3</v>
      </c>
      <c r="F129">
        <v>7.149E-3</v>
      </c>
    </row>
    <row r="130" spans="1:6" x14ac:dyDescent="0.25">
      <c r="A130" t="s">
        <v>139</v>
      </c>
      <c r="B130">
        <v>1171670400</v>
      </c>
      <c r="C130">
        <v>6.2160000000000002E-3</v>
      </c>
      <c r="D130">
        <v>2.4880000000000002E-3</v>
      </c>
      <c r="E130">
        <v>5.9719999999999999E-3</v>
      </c>
      <c r="F130">
        <v>6.6290000000000003E-3</v>
      </c>
    </row>
    <row r="131" spans="1:6" x14ac:dyDescent="0.25">
      <c r="A131" t="s">
        <v>140</v>
      </c>
      <c r="B131">
        <v>1172275200</v>
      </c>
      <c r="C131">
        <v>8.2129999999999998E-3</v>
      </c>
      <c r="D131">
        <v>2.5760000000000002E-3</v>
      </c>
      <c r="E131">
        <v>6.3249999999999999E-3</v>
      </c>
      <c r="F131">
        <v>7.4999999999999997E-3</v>
      </c>
    </row>
    <row r="132" spans="1:6" x14ac:dyDescent="0.25">
      <c r="A132" t="s">
        <v>141</v>
      </c>
      <c r="B132">
        <v>1172880000</v>
      </c>
      <c r="C132">
        <v>7.0070000000000002E-3</v>
      </c>
      <c r="D132">
        <v>2.6440000000000001E-3</v>
      </c>
      <c r="E132">
        <v>6.4289999999999998E-3</v>
      </c>
      <c r="F132">
        <v>7.2110000000000004E-3</v>
      </c>
    </row>
    <row r="133" spans="1:6" x14ac:dyDescent="0.25">
      <c r="A133" t="s">
        <v>142</v>
      </c>
      <c r="B133">
        <v>1173481200</v>
      </c>
      <c r="C133">
        <v>7.8460000000000005E-3</v>
      </c>
      <c r="D133">
        <v>2.7230000000000002E-3</v>
      </c>
      <c r="E133">
        <v>6.6519999999999999E-3</v>
      </c>
      <c r="F133">
        <v>7.5919999999999998E-3</v>
      </c>
    </row>
    <row r="134" spans="1:6" x14ac:dyDescent="0.25">
      <c r="A134" t="s">
        <v>143</v>
      </c>
      <c r="B134">
        <v>1174086000</v>
      </c>
      <c r="C134">
        <v>8.6400000000000001E-3</v>
      </c>
      <c r="D134">
        <v>2.813E-3</v>
      </c>
      <c r="E134">
        <v>6.9579999999999998E-3</v>
      </c>
      <c r="F134">
        <v>8.0719999999999993E-3</v>
      </c>
    </row>
    <row r="135" spans="1:6" x14ac:dyDescent="0.25">
      <c r="A135" t="s">
        <v>144</v>
      </c>
      <c r="B135">
        <v>1174690800</v>
      </c>
      <c r="C135">
        <v>7.9240000000000005E-3</v>
      </c>
      <c r="D135">
        <v>2.892E-3</v>
      </c>
      <c r="E135">
        <v>7.1050000000000002E-3</v>
      </c>
      <c r="F135">
        <v>7.9059999999999998E-3</v>
      </c>
    </row>
    <row r="136" spans="1:6" x14ac:dyDescent="0.25">
      <c r="A136" t="s">
        <v>145</v>
      </c>
      <c r="B136">
        <v>1175295600</v>
      </c>
      <c r="C136">
        <v>8.2319999999999997E-3</v>
      </c>
      <c r="D136">
        <v>2.9729999999999999E-3</v>
      </c>
      <c r="E136">
        <v>7.2760000000000003E-3</v>
      </c>
      <c r="F136">
        <v>8.0059999999999992E-3</v>
      </c>
    </row>
    <row r="137" spans="1:6" x14ac:dyDescent="0.25">
      <c r="A137" t="s">
        <v>146</v>
      </c>
      <c r="B137">
        <v>1175900400</v>
      </c>
      <c r="C137">
        <v>7.9950000000000004E-3</v>
      </c>
      <c r="D137">
        <v>3.0500000000000002E-3</v>
      </c>
      <c r="E137">
        <v>7.3769999999999999E-3</v>
      </c>
      <c r="F137">
        <v>7.8270000000000006E-3</v>
      </c>
    </row>
    <row r="138" spans="1:6" x14ac:dyDescent="0.25">
      <c r="A138" t="s">
        <v>147</v>
      </c>
      <c r="B138">
        <v>1176505200</v>
      </c>
      <c r="C138">
        <v>5.1070000000000004E-3</v>
      </c>
      <c r="D138">
        <v>3.0820000000000001E-3</v>
      </c>
      <c r="E138">
        <v>7.0190000000000001E-3</v>
      </c>
      <c r="F138">
        <v>6.4029999999999998E-3</v>
      </c>
    </row>
    <row r="139" spans="1:6" x14ac:dyDescent="0.25">
      <c r="A139" t="s">
        <v>148</v>
      </c>
      <c r="B139">
        <v>1177110000</v>
      </c>
      <c r="C139">
        <v>8.0140000000000003E-3</v>
      </c>
      <c r="D139">
        <v>3.1570000000000001E-3</v>
      </c>
      <c r="E139">
        <v>7.175E-3</v>
      </c>
      <c r="F139">
        <v>7.3550000000000004E-3</v>
      </c>
    </row>
    <row r="140" spans="1:6" x14ac:dyDescent="0.25">
      <c r="A140" t="s">
        <v>149</v>
      </c>
      <c r="B140">
        <v>1177714800</v>
      </c>
      <c r="C140">
        <v>5.5779999999999996E-3</v>
      </c>
      <c r="D140">
        <v>3.1939999999999998E-3</v>
      </c>
      <c r="E140">
        <v>6.9090000000000002E-3</v>
      </c>
      <c r="F140">
        <v>6.2420000000000002E-3</v>
      </c>
    </row>
    <row r="141" spans="1:6" x14ac:dyDescent="0.25">
      <c r="A141" t="s">
        <v>150</v>
      </c>
      <c r="B141">
        <v>1178319600</v>
      </c>
      <c r="C141">
        <v>6.0390000000000001E-3</v>
      </c>
      <c r="D141">
        <v>3.2369999999999999E-3</v>
      </c>
      <c r="E141">
        <v>6.7629999999999999E-3</v>
      </c>
      <c r="F141">
        <v>6.0730000000000003E-3</v>
      </c>
    </row>
    <row r="142" spans="1:6" x14ac:dyDescent="0.25">
      <c r="A142" t="s">
        <v>151</v>
      </c>
      <c r="B142">
        <v>1178924400</v>
      </c>
      <c r="C142">
        <v>5.8500000000000002E-3</v>
      </c>
      <c r="D142">
        <v>3.277E-3</v>
      </c>
      <c r="E142">
        <v>6.6100000000000004E-3</v>
      </c>
      <c r="F142">
        <v>5.8910000000000004E-3</v>
      </c>
    </row>
    <row r="143" spans="1:6" x14ac:dyDescent="0.25">
      <c r="A143" t="s">
        <v>152</v>
      </c>
      <c r="B143">
        <v>1179529200</v>
      </c>
      <c r="C143">
        <v>4.7320000000000001E-3</v>
      </c>
      <c r="D143">
        <v>3.2989999999999998E-3</v>
      </c>
      <c r="E143">
        <v>6.3039999999999997E-3</v>
      </c>
      <c r="F143">
        <v>5.1970000000000002E-3</v>
      </c>
    </row>
    <row r="144" spans="1:6" x14ac:dyDescent="0.25">
      <c r="A144" t="s">
        <v>153</v>
      </c>
      <c r="B144">
        <v>1180134000</v>
      </c>
      <c r="C144">
        <v>4.5360000000000001E-3</v>
      </c>
      <c r="D144">
        <v>3.3180000000000002E-3</v>
      </c>
      <c r="E144">
        <v>6.0260000000000001E-3</v>
      </c>
      <c r="F144">
        <v>4.9560000000000003E-3</v>
      </c>
    </row>
    <row r="145" spans="1:6" x14ac:dyDescent="0.25">
      <c r="A145" t="s">
        <v>154</v>
      </c>
      <c r="B145">
        <v>1180738800</v>
      </c>
      <c r="C145">
        <v>5.1320000000000003E-3</v>
      </c>
      <c r="D145">
        <v>3.346E-3</v>
      </c>
      <c r="E145">
        <v>5.8719999999999996E-3</v>
      </c>
      <c r="F145">
        <v>4.9360000000000003E-3</v>
      </c>
    </row>
    <row r="146" spans="1:6" x14ac:dyDescent="0.25">
      <c r="A146" t="s">
        <v>155</v>
      </c>
      <c r="B146">
        <v>1181343600</v>
      </c>
      <c r="C146">
        <v>2.9480000000000001E-3</v>
      </c>
      <c r="D146">
        <v>3.339E-3</v>
      </c>
      <c r="E146">
        <v>5.3969999999999999E-3</v>
      </c>
      <c r="F146">
        <v>3.7230000000000002E-3</v>
      </c>
    </row>
    <row r="147" spans="1:6" x14ac:dyDescent="0.25">
      <c r="A147" t="s">
        <v>156</v>
      </c>
      <c r="B147">
        <v>1181948400</v>
      </c>
      <c r="C147">
        <v>1.7340000000000001E-3</v>
      </c>
      <c r="D147">
        <v>3.3140000000000001E-3</v>
      </c>
      <c r="E147">
        <v>4.8009999999999997E-3</v>
      </c>
      <c r="F147">
        <v>2.444E-3</v>
      </c>
    </row>
    <row r="148" spans="1:6" x14ac:dyDescent="0.25">
      <c r="A148" t="s">
        <v>157</v>
      </c>
      <c r="B148">
        <v>1182553200</v>
      </c>
      <c r="C148">
        <v>0</v>
      </c>
      <c r="D148">
        <v>3.2629999999999998E-3</v>
      </c>
      <c r="E148">
        <v>4.0289999999999996E-3</v>
      </c>
      <c r="F148">
        <v>1.026E-3</v>
      </c>
    </row>
    <row r="149" spans="1:6" x14ac:dyDescent="0.25">
      <c r="A149" t="s">
        <v>158</v>
      </c>
      <c r="B149">
        <v>1183158000</v>
      </c>
      <c r="C149">
        <v>0</v>
      </c>
      <c r="D149">
        <v>3.2130000000000001E-3</v>
      </c>
      <c r="E149">
        <v>3.382E-3</v>
      </c>
      <c r="F149">
        <v>4.3100000000000001E-4</v>
      </c>
    </row>
    <row r="150" spans="1:6" x14ac:dyDescent="0.25">
      <c r="A150" t="s">
        <v>159</v>
      </c>
      <c r="B150">
        <v>1183762800</v>
      </c>
      <c r="C150">
        <v>0</v>
      </c>
      <c r="D150">
        <v>3.163E-3</v>
      </c>
      <c r="E150">
        <v>2.8389999999999999E-3</v>
      </c>
      <c r="F150">
        <v>1.8100000000000001E-4</v>
      </c>
    </row>
    <row r="151" spans="1:6" x14ac:dyDescent="0.25">
      <c r="A151" t="s">
        <v>160</v>
      </c>
      <c r="B151">
        <v>1184367600</v>
      </c>
      <c r="C151">
        <v>0</v>
      </c>
      <c r="D151">
        <v>3.1150000000000001E-3</v>
      </c>
      <c r="E151">
        <v>2.382E-3</v>
      </c>
      <c r="F151">
        <v>7.6000000000000004E-5</v>
      </c>
    </row>
    <row r="152" spans="1:6" x14ac:dyDescent="0.25">
      <c r="A152" t="s">
        <v>161</v>
      </c>
      <c r="B152">
        <v>1184972400</v>
      </c>
      <c r="C152">
        <v>0</v>
      </c>
      <c r="D152">
        <v>3.0669999999999998E-3</v>
      </c>
      <c r="E152">
        <v>2E-3</v>
      </c>
      <c r="F152">
        <v>3.1999999999999999E-5</v>
      </c>
    </row>
    <row r="153" spans="1:6" x14ac:dyDescent="0.25">
      <c r="A153" t="s">
        <v>162</v>
      </c>
      <c r="B153">
        <v>1185577200</v>
      </c>
      <c r="C153">
        <v>0</v>
      </c>
      <c r="D153">
        <v>3.019E-3</v>
      </c>
      <c r="E153">
        <v>1.678E-3</v>
      </c>
      <c r="F153">
        <v>1.2999999999999999E-5</v>
      </c>
    </row>
    <row r="154" spans="1:6" x14ac:dyDescent="0.25">
      <c r="A154" t="s">
        <v>163</v>
      </c>
      <c r="B154">
        <v>1186182000</v>
      </c>
      <c r="C154">
        <v>0</v>
      </c>
      <c r="D154">
        <v>2.9729999999999999E-3</v>
      </c>
      <c r="E154">
        <v>1.4090000000000001E-3</v>
      </c>
      <c r="F154">
        <v>6.0000000000000002E-6</v>
      </c>
    </row>
    <row r="155" spans="1:6" x14ac:dyDescent="0.25">
      <c r="A155" t="s">
        <v>164</v>
      </c>
      <c r="B155">
        <v>1186786800</v>
      </c>
      <c r="C155">
        <v>0</v>
      </c>
      <c r="D155">
        <v>2.9269999999999999E-3</v>
      </c>
      <c r="E155">
        <v>1.1820000000000001E-3</v>
      </c>
      <c r="F155">
        <v>1.9999999999999999E-6</v>
      </c>
    </row>
    <row r="156" spans="1:6" x14ac:dyDescent="0.25">
      <c r="A156" t="s">
        <v>165</v>
      </c>
      <c r="B156">
        <v>1187391600</v>
      </c>
      <c r="C156">
        <v>0</v>
      </c>
      <c r="D156">
        <v>2.882E-3</v>
      </c>
      <c r="E156">
        <v>9.9200000000000004E-4</v>
      </c>
      <c r="F156">
        <v>9.9999999999999995E-7</v>
      </c>
    </row>
    <row r="157" spans="1:6" x14ac:dyDescent="0.25">
      <c r="A157" t="s">
        <v>166</v>
      </c>
      <c r="B157">
        <v>1187996400</v>
      </c>
      <c r="C157">
        <v>0</v>
      </c>
      <c r="D157">
        <v>2.8370000000000001E-3</v>
      </c>
      <c r="E157">
        <v>8.3299999999999997E-4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2.794E-3</v>
      </c>
      <c r="E158">
        <v>6.9899999999999997E-4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2.751E-3</v>
      </c>
      <c r="E159">
        <v>5.8699999999999996E-4</v>
      </c>
      <c r="F159">
        <v>0</v>
      </c>
    </row>
    <row r="160" spans="1:6" x14ac:dyDescent="0.25">
      <c r="A160" t="s">
        <v>169</v>
      </c>
      <c r="B160">
        <v>1189810800</v>
      </c>
      <c r="C160">
        <v>2.7300000000000002E-4</v>
      </c>
      <c r="D160">
        <v>2.712E-3</v>
      </c>
      <c r="E160">
        <v>5.3899999999999998E-4</v>
      </c>
      <c r="F160">
        <v>1.9699999999999999E-4</v>
      </c>
    </row>
    <row r="161" spans="1:6" x14ac:dyDescent="0.25">
      <c r="A161" t="s">
        <v>170</v>
      </c>
      <c r="B161">
        <v>1190415600</v>
      </c>
      <c r="C161">
        <v>1.23E-3</v>
      </c>
      <c r="D161">
        <v>2.6900000000000001E-3</v>
      </c>
      <c r="E161">
        <v>6.5200000000000002E-4</v>
      </c>
      <c r="F161">
        <v>8.4400000000000002E-4</v>
      </c>
    </row>
    <row r="162" spans="1:6" x14ac:dyDescent="0.25">
      <c r="A162" t="s">
        <v>171</v>
      </c>
      <c r="B162">
        <v>1191020400</v>
      </c>
      <c r="C162">
        <v>1.4419999999999999E-3</v>
      </c>
      <c r="D162">
        <v>2.6700000000000001E-3</v>
      </c>
      <c r="E162">
        <v>7.7899999999999996E-4</v>
      </c>
      <c r="F162">
        <v>1.2030000000000001E-3</v>
      </c>
    </row>
    <row r="163" spans="1:6" x14ac:dyDescent="0.25">
      <c r="A163" t="s">
        <v>172</v>
      </c>
      <c r="B163">
        <v>1191625200</v>
      </c>
      <c r="C163">
        <v>1.745E-3</v>
      </c>
      <c r="D163">
        <v>2.6559999999999999E-3</v>
      </c>
      <c r="E163">
        <v>9.3300000000000002E-4</v>
      </c>
      <c r="F163">
        <v>1.521E-3</v>
      </c>
    </row>
    <row r="164" spans="1:6" x14ac:dyDescent="0.25">
      <c r="A164" t="s">
        <v>173</v>
      </c>
      <c r="B164">
        <v>1192230000</v>
      </c>
      <c r="C164">
        <v>1.8140000000000001E-3</v>
      </c>
      <c r="D164">
        <v>2.643E-3</v>
      </c>
      <c r="E164">
        <v>1.0740000000000001E-3</v>
      </c>
      <c r="F164">
        <v>1.6900000000000001E-3</v>
      </c>
    </row>
    <row r="165" spans="1:6" x14ac:dyDescent="0.25">
      <c r="A165" t="s">
        <v>174</v>
      </c>
      <c r="B165">
        <v>1192834800</v>
      </c>
      <c r="C165">
        <v>1.725E-3</v>
      </c>
      <c r="D165">
        <v>2.6280000000000001E-3</v>
      </c>
      <c r="E165">
        <v>1.1770000000000001E-3</v>
      </c>
      <c r="F165">
        <v>1.7030000000000001E-3</v>
      </c>
    </row>
    <row r="166" spans="1:6" x14ac:dyDescent="0.25">
      <c r="A166" t="s">
        <v>175</v>
      </c>
      <c r="B166">
        <v>1193439600</v>
      </c>
      <c r="C166">
        <v>1.5950000000000001E-3</v>
      </c>
      <c r="D166">
        <v>2.6120000000000002E-3</v>
      </c>
      <c r="E166">
        <v>1.242E-3</v>
      </c>
      <c r="F166">
        <v>1.619E-3</v>
      </c>
    </row>
    <row r="167" spans="1:6" x14ac:dyDescent="0.25">
      <c r="A167" t="s">
        <v>176</v>
      </c>
      <c r="B167">
        <v>1194048000</v>
      </c>
      <c r="C167">
        <v>1.304E-3</v>
      </c>
      <c r="D167">
        <v>2.5920000000000001E-3</v>
      </c>
      <c r="E167">
        <v>1.2509999999999999E-3</v>
      </c>
      <c r="F167">
        <v>1.428E-3</v>
      </c>
    </row>
    <row r="168" spans="1:6" x14ac:dyDescent="0.25">
      <c r="A168" t="s">
        <v>177</v>
      </c>
      <c r="B168">
        <v>1194652800</v>
      </c>
      <c r="C168">
        <v>1.258E-3</v>
      </c>
      <c r="D168">
        <v>2.5709999999999999E-3</v>
      </c>
      <c r="E168">
        <v>1.2520000000000001E-3</v>
      </c>
      <c r="F168">
        <v>1.34E-3</v>
      </c>
    </row>
    <row r="169" spans="1:6" x14ac:dyDescent="0.25">
      <c r="A169" t="s">
        <v>178</v>
      </c>
      <c r="B169">
        <v>1195257600</v>
      </c>
      <c r="C169">
        <v>1.34E-3</v>
      </c>
      <c r="D169">
        <v>2.552E-3</v>
      </c>
      <c r="E169">
        <v>1.2650000000000001E-3</v>
      </c>
      <c r="F169">
        <v>1.34E-3</v>
      </c>
    </row>
    <row r="170" spans="1:6" x14ac:dyDescent="0.25">
      <c r="A170" t="s">
        <v>179</v>
      </c>
      <c r="B170">
        <v>1195862400</v>
      </c>
      <c r="C170">
        <v>1.0039999999999999E-3</v>
      </c>
      <c r="D170">
        <v>2.5279999999999999E-3</v>
      </c>
      <c r="E170">
        <v>1.2210000000000001E-3</v>
      </c>
      <c r="F170">
        <v>1.1230000000000001E-3</v>
      </c>
    </row>
    <row r="171" spans="1:6" x14ac:dyDescent="0.25">
      <c r="A171" t="s">
        <v>180</v>
      </c>
      <c r="B171">
        <v>1196467200</v>
      </c>
      <c r="C171">
        <v>1.1999999999999999E-3</v>
      </c>
      <c r="D171">
        <v>2.5079999999999998E-3</v>
      </c>
      <c r="E171">
        <v>1.2179999999999999E-3</v>
      </c>
      <c r="F171">
        <v>1.181E-3</v>
      </c>
    </row>
    <row r="172" spans="1:6" x14ac:dyDescent="0.25">
      <c r="A172" t="s">
        <v>181</v>
      </c>
      <c r="B172">
        <v>1197072000</v>
      </c>
      <c r="C172">
        <v>1.163E-3</v>
      </c>
      <c r="D172">
        <v>2.4870000000000001E-3</v>
      </c>
      <c r="E172">
        <v>1.209E-3</v>
      </c>
      <c r="F172">
        <v>1.1869999999999999E-3</v>
      </c>
    </row>
    <row r="173" spans="1:6" x14ac:dyDescent="0.25">
      <c r="A173" t="s">
        <v>182</v>
      </c>
      <c r="B173">
        <v>1197676800</v>
      </c>
      <c r="C173">
        <v>7.8299999999999995E-4</v>
      </c>
      <c r="D173">
        <v>2.4610000000000001E-3</v>
      </c>
      <c r="E173">
        <v>1.137E-3</v>
      </c>
      <c r="F173">
        <v>9.0200000000000002E-4</v>
      </c>
    </row>
    <row r="174" spans="1:6" x14ac:dyDescent="0.25">
      <c r="A174" t="s">
        <v>183</v>
      </c>
      <c r="B174">
        <v>1198281600</v>
      </c>
      <c r="C174">
        <v>1.2459999999999999E-3</v>
      </c>
      <c r="D174">
        <v>2.4420000000000002E-3</v>
      </c>
      <c r="E174">
        <v>1.155E-3</v>
      </c>
      <c r="F174">
        <v>1.1169999999999999E-3</v>
      </c>
    </row>
    <row r="175" spans="1:6" x14ac:dyDescent="0.25">
      <c r="A175" t="s">
        <v>184</v>
      </c>
      <c r="B175">
        <v>1198886400</v>
      </c>
      <c r="C175">
        <v>1.539E-3</v>
      </c>
      <c r="D175">
        <v>2.428E-3</v>
      </c>
      <c r="E175">
        <v>1.2160000000000001E-3</v>
      </c>
      <c r="F175">
        <v>1.3649999999999999E-3</v>
      </c>
    </row>
    <row r="176" spans="1:6" x14ac:dyDescent="0.25">
      <c r="A176" t="s">
        <v>185</v>
      </c>
      <c r="B176">
        <v>1199491200</v>
      </c>
      <c r="C176">
        <v>1.5560000000000001E-3</v>
      </c>
      <c r="D176">
        <v>2.4139999999999999E-3</v>
      </c>
      <c r="E176">
        <v>1.2700000000000001E-3</v>
      </c>
      <c r="F176">
        <v>1.475E-3</v>
      </c>
    </row>
    <row r="177" spans="1:6" x14ac:dyDescent="0.25">
      <c r="A177" t="s">
        <v>186</v>
      </c>
      <c r="B177">
        <v>1200096000</v>
      </c>
      <c r="C177">
        <v>1.542E-3</v>
      </c>
      <c r="D177">
        <v>2.4009999999999999E-3</v>
      </c>
      <c r="E177">
        <v>1.312E-3</v>
      </c>
      <c r="F177">
        <v>1.4989999999999999E-3</v>
      </c>
    </row>
    <row r="178" spans="1:6" x14ac:dyDescent="0.25">
      <c r="A178" t="s">
        <v>187</v>
      </c>
      <c r="B178">
        <v>1200700800</v>
      </c>
      <c r="C178">
        <v>1.2110000000000001E-3</v>
      </c>
      <c r="D178">
        <v>2.382E-3</v>
      </c>
      <c r="E178">
        <v>1.2960000000000001E-3</v>
      </c>
      <c r="F178">
        <v>1.3470000000000001E-3</v>
      </c>
    </row>
    <row r="179" spans="1:6" x14ac:dyDescent="0.25">
      <c r="A179" t="s">
        <v>188</v>
      </c>
      <c r="B179">
        <v>1201305600</v>
      </c>
      <c r="C179">
        <v>1.2459999999999999E-3</v>
      </c>
      <c r="D179">
        <v>2.3649999999999999E-3</v>
      </c>
      <c r="E179">
        <v>1.286E-3</v>
      </c>
      <c r="F179">
        <v>1.266E-3</v>
      </c>
    </row>
    <row r="180" spans="1:6" x14ac:dyDescent="0.25">
      <c r="A180" t="s">
        <v>189</v>
      </c>
      <c r="B180">
        <v>1201910400</v>
      </c>
      <c r="C180">
        <v>8.3699999999999996E-4</v>
      </c>
      <c r="D180">
        <v>2.3410000000000002E-3</v>
      </c>
      <c r="E180">
        <v>1.2160000000000001E-3</v>
      </c>
      <c r="F180">
        <v>1.0640000000000001E-3</v>
      </c>
    </row>
    <row r="181" spans="1:6" x14ac:dyDescent="0.25">
      <c r="A181" t="s">
        <v>190</v>
      </c>
      <c r="B181">
        <v>1202515200</v>
      </c>
      <c r="C181">
        <v>1.441E-3</v>
      </c>
      <c r="D181">
        <v>2.3270000000000001E-3</v>
      </c>
      <c r="E181">
        <v>1.2520000000000001E-3</v>
      </c>
      <c r="F181">
        <v>1.2949999999999999E-3</v>
      </c>
    </row>
    <row r="182" spans="1:6" x14ac:dyDescent="0.25">
      <c r="A182" t="s">
        <v>191</v>
      </c>
      <c r="B182">
        <v>1203120000</v>
      </c>
      <c r="C182">
        <v>1.2310000000000001E-3</v>
      </c>
      <c r="D182">
        <v>2.31E-3</v>
      </c>
      <c r="E182">
        <v>1.248E-3</v>
      </c>
      <c r="F182">
        <v>1.266E-3</v>
      </c>
    </row>
    <row r="183" spans="1:6" x14ac:dyDescent="0.25">
      <c r="A183" t="s">
        <v>192</v>
      </c>
      <c r="B183">
        <v>1203724800</v>
      </c>
      <c r="C183">
        <v>1.444E-3</v>
      </c>
      <c r="D183">
        <v>2.297E-3</v>
      </c>
      <c r="E183">
        <v>1.279E-3</v>
      </c>
      <c r="F183">
        <v>1.369E-3</v>
      </c>
    </row>
    <row r="184" spans="1:6" x14ac:dyDescent="0.25">
      <c r="A184" t="s">
        <v>193</v>
      </c>
      <c r="B184">
        <v>1204329600</v>
      </c>
      <c r="C184">
        <v>1.299E-3</v>
      </c>
      <c r="D184">
        <v>2.281E-3</v>
      </c>
      <c r="E184">
        <v>1.2819999999999999E-3</v>
      </c>
      <c r="F184">
        <v>1.34E-3</v>
      </c>
    </row>
    <row r="185" spans="1:6" x14ac:dyDescent="0.25">
      <c r="A185" t="s">
        <v>194</v>
      </c>
      <c r="B185">
        <v>1204934400</v>
      </c>
      <c r="C185">
        <v>1.377E-3</v>
      </c>
      <c r="D185">
        <v>2.2669999999999999E-3</v>
      </c>
      <c r="E185">
        <v>1.2960000000000001E-3</v>
      </c>
      <c r="F185">
        <v>1.353E-3</v>
      </c>
    </row>
    <row r="186" spans="1:6" x14ac:dyDescent="0.25">
      <c r="A186" t="s">
        <v>195</v>
      </c>
      <c r="B186">
        <v>1205535600</v>
      </c>
      <c r="C186">
        <v>1.2719999999999999E-3</v>
      </c>
      <c r="D186">
        <v>2.2520000000000001E-3</v>
      </c>
      <c r="E186">
        <v>1.291E-3</v>
      </c>
      <c r="F186">
        <v>1.2999999999999999E-3</v>
      </c>
    </row>
    <row r="187" spans="1:6" x14ac:dyDescent="0.25">
      <c r="A187" t="s">
        <v>196</v>
      </c>
      <c r="B187">
        <v>1206140400</v>
      </c>
      <c r="C187">
        <v>1.2290000000000001E-3</v>
      </c>
      <c r="D187">
        <v>2.2360000000000001E-3</v>
      </c>
      <c r="E187">
        <v>1.2800000000000001E-3</v>
      </c>
      <c r="F187">
        <v>1.256E-3</v>
      </c>
    </row>
    <row r="188" spans="1:6" x14ac:dyDescent="0.25">
      <c r="A188" t="s">
        <v>197</v>
      </c>
      <c r="B188">
        <v>1206745200</v>
      </c>
      <c r="C188">
        <v>1.2049999999999999E-3</v>
      </c>
      <c r="D188">
        <v>2.2200000000000002E-3</v>
      </c>
      <c r="E188">
        <v>1.266E-3</v>
      </c>
      <c r="F188">
        <v>1.2099999999999999E-3</v>
      </c>
    </row>
    <row r="189" spans="1:6" x14ac:dyDescent="0.25">
      <c r="A189" t="s">
        <v>198</v>
      </c>
      <c r="B189">
        <v>1207350000</v>
      </c>
      <c r="C189">
        <v>1.042E-3</v>
      </c>
      <c r="D189">
        <v>2.202E-3</v>
      </c>
      <c r="E189">
        <v>1.2290000000000001E-3</v>
      </c>
      <c r="F189">
        <v>1.108E-3</v>
      </c>
    </row>
    <row r="190" spans="1:6" x14ac:dyDescent="0.25">
      <c r="A190" t="s">
        <v>199</v>
      </c>
      <c r="B190">
        <v>1207954800</v>
      </c>
      <c r="C190">
        <v>1.0300000000000001E-3</v>
      </c>
      <c r="D190">
        <v>2.1840000000000002E-3</v>
      </c>
      <c r="E190">
        <v>1.1980000000000001E-3</v>
      </c>
      <c r="F190">
        <v>1.083E-3</v>
      </c>
    </row>
    <row r="191" spans="1:6" x14ac:dyDescent="0.25">
      <c r="A191" t="s">
        <v>200</v>
      </c>
      <c r="B191">
        <v>1208559600</v>
      </c>
      <c r="C191">
        <v>8.7500000000000002E-4</v>
      </c>
      <c r="D191">
        <v>2.163E-3</v>
      </c>
      <c r="E191">
        <v>1.145E-3</v>
      </c>
      <c r="F191">
        <v>9.4300000000000004E-4</v>
      </c>
    </row>
    <row r="192" spans="1:6" x14ac:dyDescent="0.25">
      <c r="A192" t="s">
        <v>201</v>
      </c>
      <c r="B192">
        <v>1209164400</v>
      </c>
      <c r="C192">
        <v>1.0169999999999999E-3</v>
      </c>
      <c r="D192">
        <v>2.1459999999999999E-3</v>
      </c>
      <c r="E192">
        <v>1.1230000000000001E-3</v>
      </c>
      <c r="F192">
        <v>9.8299999999999993E-4</v>
      </c>
    </row>
    <row r="193" spans="1:6" x14ac:dyDescent="0.25">
      <c r="A193" t="s">
        <v>202</v>
      </c>
      <c r="B193">
        <v>1209769200</v>
      </c>
      <c r="C193">
        <v>1.049E-3</v>
      </c>
      <c r="D193">
        <v>2.1289999999999998E-3</v>
      </c>
      <c r="E193">
        <v>1.111E-3</v>
      </c>
      <c r="F193">
        <v>1.018E-3</v>
      </c>
    </row>
    <row r="194" spans="1:6" x14ac:dyDescent="0.25">
      <c r="A194" t="s">
        <v>203</v>
      </c>
      <c r="B194">
        <v>1210374000</v>
      </c>
      <c r="C194">
        <v>9.1200000000000005E-4</v>
      </c>
      <c r="D194">
        <v>2.1099999999999999E-3</v>
      </c>
      <c r="E194">
        <v>1.078E-3</v>
      </c>
      <c r="F194">
        <v>9.6000000000000002E-4</v>
      </c>
    </row>
    <row r="195" spans="1:6" x14ac:dyDescent="0.25">
      <c r="A195" t="s">
        <v>204</v>
      </c>
      <c r="B195">
        <v>1210978800</v>
      </c>
      <c r="C195">
        <v>9.3099999999999997E-4</v>
      </c>
      <c r="D195">
        <v>2.0920000000000001E-3</v>
      </c>
      <c r="E195">
        <v>1.054E-3</v>
      </c>
      <c r="F195">
        <v>9.4300000000000004E-4</v>
      </c>
    </row>
    <row r="196" spans="1:6" x14ac:dyDescent="0.25">
      <c r="A196" t="s">
        <v>205</v>
      </c>
      <c r="B196">
        <v>1211583600</v>
      </c>
      <c r="C196">
        <v>8.7600000000000004E-4</v>
      </c>
      <c r="D196">
        <v>2.0730000000000002E-3</v>
      </c>
      <c r="E196">
        <v>1.024E-3</v>
      </c>
      <c r="F196">
        <v>8.8500000000000004E-4</v>
      </c>
    </row>
    <row r="197" spans="1:6" x14ac:dyDescent="0.25">
      <c r="A197" t="s">
        <v>206</v>
      </c>
      <c r="B197">
        <v>1212188400</v>
      </c>
      <c r="C197">
        <v>9.7300000000000002E-4</v>
      </c>
      <c r="D197">
        <v>2.0560000000000001E-3</v>
      </c>
      <c r="E197">
        <v>1.0150000000000001E-3</v>
      </c>
      <c r="F197">
        <v>9.4200000000000002E-4</v>
      </c>
    </row>
    <row r="198" spans="1:6" x14ac:dyDescent="0.25">
      <c r="A198" t="s">
        <v>207</v>
      </c>
      <c r="B198">
        <v>1212793200</v>
      </c>
      <c r="C198">
        <v>9.41E-4</v>
      </c>
      <c r="D198">
        <v>2.039E-3</v>
      </c>
      <c r="E198">
        <v>1.003E-3</v>
      </c>
      <c r="F198">
        <v>9.3700000000000001E-4</v>
      </c>
    </row>
    <row r="199" spans="1:6" x14ac:dyDescent="0.25">
      <c r="A199" t="s">
        <v>208</v>
      </c>
      <c r="B199">
        <v>1213398000</v>
      </c>
      <c r="C199">
        <v>8.1800000000000004E-4</v>
      </c>
      <c r="D199">
        <v>2.0200000000000001E-3</v>
      </c>
      <c r="E199">
        <v>9.7300000000000002E-4</v>
      </c>
      <c r="F199">
        <v>8.7299999999999997E-4</v>
      </c>
    </row>
    <row r="200" spans="1:6" x14ac:dyDescent="0.25">
      <c r="A200" t="s">
        <v>209</v>
      </c>
      <c r="B200">
        <v>1214002800</v>
      </c>
      <c r="C200">
        <v>9.2699999999999998E-4</v>
      </c>
      <c r="D200">
        <v>2.003E-3</v>
      </c>
      <c r="E200">
        <v>9.6500000000000004E-4</v>
      </c>
      <c r="F200">
        <v>9.0600000000000001E-4</v>
      </c>
    </row>
    <row r="201" spans="1:6" x14ac:dyDescent="0.25">
      <c r="A201" t="s">
        <v>210</v>
      </c>
      <c r="B201">
        <v>1214607600</v>
      </c>
      <c r="C201">
        <v>1.111E-3</v>
      </c>
      <c r="D201">
        <v>1.9889999999999999E-3</v>
      </c>
      <c r="E201">
        <v>9.8799999999999995E-4</v>
      </c>
      <c r="F201">
        <v>1.023E-3</v>
      </c>
    </row>
    <row r="202" spans="1:6" x14ac:dyDescent="0.25">
      <c r="A202" t="s">
        <v>211</v>
      </c>
      <c r="B202">
        <v>1215212400</v>
      </c>
      <c r="C202">
        <v>1.07E-3</v>
      </c>
      <c r="D202">
        <v>1.9750000000000002E-3</v>
      </c>
      <c r="E202">
        <v>1E-3</v>
      </c>
      <c r="F202">
        <v>1.0549999999999999E-3</v>
      </c>
    </row>
    <row r="203" spans="1:6" x14ac:dyDescent="0.25">
      <c r="A203" t="s">
        <v>212</v>
      </c>
      <c r="B203">
        <v>1215817200</v>
      </c>
      <c r="C203">
        <v>8.7900000000000001E-4</v>
      </c>
      <c r="D203">
        <v>1.9580000000000001E-3</v>
      </c>
      <c r="E203">
        <v>9.7999999999999997E-4</v>
      </c>
      <c r="F203">
        <v>9.5100000000000002E-4</v>
      </c>
    </row>
    <row r="204" spans="1:6" x14ac:dyDescent="0.25">
      <c r="A204" t="s">
        <v>213</v>
      </c>
      <c r="B204">
        <v>1216422000</v>
      </c>
      <c r="C204">
        <v>5.0000000000000001E-4</v>
      </c>
      <c r="D204">
        <v>1.9350000000000001E-3</v>
      </c>
      <c r="E204">
        <v>9.01E-4</v>
      </c>
      <c r="F204">
        <v>6.5200000000000002E-4</v>
      </c>
    </row>
    <row r="205" spans="1:6" x14ac:dyDescent="0.25">
      <c r="A205" t="s">
        <v>214</v>
      </c>
      <c r="B205">
        <v>1217026800</v>
      </c>
      <c r="C205">
        <v>0</v>
      </c>
      <c r="D205">
        <v>1.905E-3</v>
      </c>
      <c r="E205">
        <v>7.5600000000000005E-4</v>
      </c>
      <c r="F205">
        <v>2.7399999999999999E-4</v>
      </c>
    </row>
    <row r="206" spans="1:6" x14ac:dyDescent="0.25">
      <c r="A206" t="s">
        <v>215</v>
      </c>
      <c r="B206">
        <v>1217631600</v>
      </c>
      <c r="C206">
        <v>0</v>
      </c>
      <c r="D206">
        <v>1.8760000000000001E-3</v>
      </c>
      <c r="E206">
        <v>6.3500000000000004E-4</v>
      </c>
      <c r="F206">
        <v>1.15E-4</v>
      </c>
    </row>
    <row r="207" spans="1:6" x14ac:dyDescent="0.25">
      <c r="A207" t="s">
        <v>216</v>
      </c>
      <c r="B207">
        <v>1218236400</v>
      </c>
      <c r="C207">
        <v>0</v>
      </c>
      <c r="D207">
        <v>1.8469999999999999E-3</v>
      </c>
      <c r="E207">
        <v>5.3300000000000005E-4</v>
      </c>
      <c r="F207">
        <v>4.8000000000000001E-5</v>
      </c>
    </row>
    <row r="208" spans="1:6" x14ac:dyDescent="0.25">
      <c r="A208" t="s">
        <v>217</v>
      </c>
      <c r="B208">
        <v>1218841200</v>
      </c>
      <c r="C208">
        <v>0</v>
      </c>
      <c r="D208">
        <v>1.8190000000000001E-3</v>
      </c>
      <c r="E208">
        <v>4.4700000000000002E-4</v>
      </c>
      <c r="F208">
        <v>2.0000000000000002E-5</v>
      </c>
    </row>
    <row r="209" spans="1:6" x14ac:dyDescent="0.25">
      <c r="A209" t="s">
        <v>218</v>
      </c>
      <c r="B209">
        <v>1219446000</v>
      </c>
      <c r="C209">
        <v>3.0200000000000002E-4</v>
      </c>
      <c r="D209">
        <v>1.7949999999999999E-3</v>
      </c>
      <c r="E209">
        <v>4.26E-4</v>
      </c>
      <c r="F209">
        <v>2.1800000000000001E-4</v>
      </c>
    </row>
    <row r="210" spans="1:6" x14ac:dyDescent="0.25">
      <c r="A210" t="s">
        <v>219</v>
      </c>
      <c r="B210">
        <v>1220050800</v>
      </c>
      <c r="C210">
        <v>7.9000000000000001E-4</v>
      </c>
      <c r="D210">
        <v>1.7799999999999999E-3</v>
      </c>
      <c r="E210">
        <v>4.84E-4</v>
      </c>
      <c r="F210">
        <v>5.53E-4</v>
      </c>
    </row>
    <row r="211" spans="1:6" x14ac:dyDescent="0.25">
      <c r="A211" t="s">
        <v>220</v>
      </c>
      <c r="B211">
        <v>1220655600</v>
      </c>
      <c r="C211">
        <v>7.36E-4</v>
      </c>
      <c r="D211">
        <v>1.7639999999999999E-3</v>
      </c>
      <c r="E211">
        <v>5.2400000000000005E-4</v>
      </c>
      <c r="F211">
        <v>6.5700000000000003E-4</v>
      </c>
    </row>
    <row r="212" spans="1:6" x14ac:dyDescent="0.25">
      <c r="A212" t="s">
        <v>221</v>
      </c>
      <c r="B212">
        <v>1221260400</v>
      </c>
      <c r="C212">
        <v>8.7299999999999997E-4</v>
      </c>
      <c r="D212">
        <v>1.75E-3</v>
      </c>
      <c r="E212">
        <v>5.7899999999999998E-4</v>
      </c>
      <c r="F212">
        <v>7.7999999999999999E-4</v>
      </c>
    </row>
    <row r="213" spans="1:6" x14ac:dyDescent="0.25">
      <c r="A213" t="s">
        <v>222</v>
      </c>
      <c r="B213">
        <v>1221865200</v>
      </c>
      <c r="C213">
        <v>8.8400000000000002E-4</v>
      </c>
      <c r="D213">
        <v>1.7359999999999999E-3</v>
      </c>
      <c r="E213">
        <v>6.2600000000000004E-4</v>
      </c>
      <c r="F213">
        <v>8.1899999999999996E-4</v>
      </c>
    </row>
    <row r="214" spans="1:6" x14ac:dyDescent="0.25">
      <c r="A214" t="s">
        <v>223</v>
      </c>
      <c r="B214">
        <v>1222470000</v>
      </c>
      <c r="C214">
        <v>6.5899999999999997E-4</v>
      </c>
      <c r="D214">
        <v>1.72E-3</v>
      </c>
      <c r="E214">
        <v>6.3000000000000003E-4</v>
      </c>
      <c r="F214">
        <v>7.1000000000000002E-4</v>
      </c>
    </row>
    <row r="215" spans="1:6" x14ac:dyDescent="0.25">
      <c r="A215" t="s">
        <v>224</v>
      </c>
      <c r="B215">
        <v>1223074800</v>
      </c>
      <c r="C215">
        <v>6.8300000000000001E-4</v>
      </c>
      <c r="D215">
        <v>1.704E-3</v>
      </c>
      <c r="E215">
        <v>6.38E-4</v>
      </c>
      <c r="F215">
        <v>6.8599999999999998E-4</v>
      </c>
    </row>
    <row r="216" spans="1:6" x14ac:dyDescent="0.25">
      <c r="A216" t="s">
        <v>225</v>
      </c>
      <c r="B216">
        <v>1223679600</v>
      </c>
      <c r="C216">
        <v>6.29E-4</v>
      </c>
      <c r="D216">
        <v>1.6869999999999999E-3</v>
      </c>
      <c r="E216">
        <v>6.3599999999999996E-4</v>
      </c>
      <c r="F216">
        <v>6.5399999999999996E-4</v>
      </c>
    </row>
    <row r="217" spans="1:6" x14ac:dyDescent="0.25">
      <c r="A217" t="s">
        <v>226</v>
      </c>
      <c r="B217">
        <v>1224284400</v>
      </c>
      <c r="C217">
        <v>5.7399999999999997E-4</v>
      </c>
      <c r="D217">
        <v>1.67E-3</v>
      </c>
      <c r="E217">
        <v>6.2600000000000004E-4</v>
      </c>
      <c r="F217">
        <v>6.1399999999999996E-4</v>
      </c>
    </row>
    <row r="218" spans="1:6" x14ac:dyDescent="0.25">
      <c r="A218" t="s">
        <v>227</v>
      </c>
      <c r="B218">
        <v>1224889200</v>
      </c>
      <c r="C218">
        <v>6.0400000000000004E-4</v>
      </c>
      <c r="D218">
        <v>1.653E-3</v>
      </c>
      <c r="E218">
        <v>6.2299999999999996E-4</v>
      </c>
      <c r="F218">
        <v>6.1499999999999999E-4</v>
      </c>
    </row>
    <row r="219" spans="1:6" x14ac:dyDescent="0.25">
      <c r="A219" t="s">
        <v>228</v>
      </c>
      <c r="B219">
        <v>1225494000</v>
      </c>
      <c r="C219">
        <v>6.9200000000000002E-4</v>
      </c>
      <c r="D219">
        <v>1.6379999999999999E-3</v>
      </c>
      <c r="E219">
        <v>6.3400000000000001E-4</v>
      </c>
      <c r="F219">
        <v>6.6799999999999997E-4</v>
      </c>
    </row>
    <row r="220" spans="1:6" x14ac:dyDescent="0.25">
      <c r="A220" t="s">
        <v>229</v>
      </c>
      <c r="B220">
        <v>1226102400</v>
      </c>
      <c r="C220">
        <v>1.0920000000000001E-3</v>
      </c>
      <c r="D220">
        <v>1.6299999999999999E-3</v>
      </c>
      <c r="E220">
        <v>7.0699999999999995E-4</v>
      </c>
      <c r="F220">
        <v>9.1399999999999999E-4</v>
      </c>
    </row>
    <row r="221" spans="1:6" x14ac:dyDescent="0.25">
      <c r="A221" t="s">
        <v>230</v>
      </c>
      <c r="B221">
        <v>1226707200</v>
      </c>
      <c r="C221">
        <v>9.68E-4</v>
      </c>
      <c r="D221">
        <v>1.6199999999999999E-3</v>
      </c>
      <c r="E221">
        <v>7.4700000000000005E-4</v>
      </c>
      <c r="F221">
        <v>9.2900000000000003E-4</v>
      </c>
    </row>
    <row r="222" spans="1:6" x14ac:dyDescent="0.25">
      <c r="A222" t="s">
        <v>231</v>
      </c>
      <c r="B222">
        <v>1227312000</v>
      </c>
      <c r="C222">
        <v>1.026E-3</v>
      </c>
      <c r="D222">
        <v>1.6100000000000001E-3</v>
      </c>
      <c r="E222">
        <v>7.9199999999999995E-4</v>
      </c>
      <c r="F222">
        <v>9.9099999999999991E-4</v>
      </c>
    </row>
    <row r="223" spans="1:6" x14ac:dyDescent="0.25">
      <c r="A223" t="s">
        <v>232</v>
      </c>
      <c r="B223">
        <v>1227916800</v>
      </c>
      <c r="C223">
        <v>1.0139999999999999E-3</v>
      </c>
      <c r="D223">
        <v>1.601E-3</v>
      </c>
      <c r="E223">
        <v>8.2700000000000004E-4</v>
      </c>
      <c r="F223">
        <v>1.01E-3</v>
      </c>
    </row>
    <row r="224" spans="1:6" x14ac:dyDescent="0.25">
      <c r="A224" t="s">
        <v>233</v>
      </c>
      <c r="B224">
        <v>1228521600</v>
      </c>
      <c r="C224">
        <v>9.990000000000001E-4</v>
      </c>
      <c r="D224">
        <v>1.5920000000000001E-3</v>
      </c>
      <c r="E224">
        <v>8.5400000000000005E-4</v>
      </c>
      <c r="F224">
        <v>1.0009999999999999E-3</v>
      </c>
    </row>
    <row r="225" spans="1:6" x14ac:dyDescent="0.25">
      <c r="A225" t="s">
        <v>234</v>
      </c>
      <c r="B225">
        <v>1229126400</v>
      </c>
      <c r="C225">
        <v>9.1200000000000005E-4</v>
      </c>
      <c r="D225">
        <v>1.5809999999999999E-3</v>
      </c>
      <c r="E225">
        <v>8.6200000000000003E-4</v>
      </c>
      <c r="F225">
        <v>9.4399999999999996E-4</v>
      </c>
    </row>
    <row r="226" spans="1:6" x14ac:dyDescent="0.25">
      <c r="A226" t="s">
        <v>235</v>
      </c>
      <c r="B226">
        <v>1229731200</v>
      </c>
      <c r="C226">
        <v>1.0280000000000001E-3</v>
      </c>
      <c r="D226">
        <v>1.573E-3</v>
      </c>
      <c r="E226">
        <v>8.8900000000000003E-4</v>
      </c>
      <c r="F226">
        <v>9.9599999999999992E-4</v>
      </c>
    </row>
    <row r="227" spans="1:6" x14ac:dyDescent="0.25">
      <c r="A227" t="s">
        <v>236</v>
      </c>
      <c r="B227">
        <v>1230336000</v>
      </c>
      <c r="C227">
        <v>1.042E-3</v>
      </c>
      <c r="D227">
        <v>1.5640000000000001E-3</v>
      </c>
      <c r="E227">
        <v>9.1299999999999997E-4</v>
      </c>
      <c r="F227">
        <v>1.0219999999999999E-3</v>
      </c>
    </row>
    <row r="228" spans="1:6" x14ac:dyDescent="0.25">
      <c r="A228" t="s">
        <v>237</v>
      </c>
      <c r="B228">
        <v>1230940800</v>
      </c>
      <c r="C228">
        <v>1.243E-3</v>
      </c>
      <c r="D228">
        <v>1.5590000000000001E-3</v>
      </c>
      <c r="E228">
        <v>9.6599999999999995E-4</v>
      </c>
      <c r="F228">
        <v>1.168E-3</v>
      </c>
    </row>
    <row r="229" spans="1:6" x14ac:dyDescent="0.25">
      <c r="A229" t="s">
        <v>238</v>
      </c>
      <c r="B229">
        <v>1231545600</v>
      </c>
      <c r="C229">
        <v>1.0369999999999999E-3</v>
      </c>
      <c r="D229">
        <v>1.5510000000000001E-3</v>
      </c>
      <c r="E229">
        <v>9.77E-4</v>
      </c>
      <c r="F229">
        <v>1.0970000000000001E-3</v>
      </c>
    </row>
    <row r="230" spans="1:6" x14ac:dyDescent="0.25">
      <c r="A230" t="s">
        <v>239</v>
      </c>
      <c r="B230">
        <v>1232150400</v>
      </c>
      <c r="C230">
        <v>1.031E-3</v>
      </c>
      <c r="D230">
        <v>1.5430000000000001E-3</v>
      </c>
      <c r="E230">
        <v>9.8400000000000007E-4</v>
      </c>
      <c r="F230">
        <v>1.0449999999999999E-3</v>
      </c>
    </row>
    <row r="231" spans="1:6" x14ac:dyDescent="0.25">
      <c r="A231" t="s">
        <v>240</v>
      </c>
      <c r="B231">
        <v>1232755200</v>
      </c>
      <c r="C231">
        <v>1.075E-3</v>
      </c>
      <c r="D231">
        <v>1.536E-3</v>
      </c>
      <c r="E231">
        <v>9.9799999999999997E-4</v>
      </c>
      <c r="F231">
        <v>1.06E-3</v>
      </c>
    </row>
    <row r="232" spans="1:6" x14ac:dyDescent="0.25">
      <c r="A232" t="s">
        <v>241</v>
      </c>
      <c r="B232">
        <v>1233360000</v>
      </c>
      <c r="C232">
        <v>1.114E-3</v>
      </c>
      <c r="D232">
        <v>1.529E-3</v>
      </c>
      <c r="E232">
        <v>1.016E-3</v>
      </c>
      <c r="F232">
        <v>1.088E-3</v>
      </c>
    </row>
    <row r="233" spans="1:6" x14ac:dyDescent="0.25">
      <c r="A233" t="s">
        <v>242</v>
      </c>
      <c r="B233">
        <v>1233964800</v>
      </c>
      <c r="C233">
        <v>7.9900000000000001E-4</v>
      </c>
      <c r="D233">
        <v>1.518E-3</v>
      </c>
      <c r="E233">
        <v>9.810000000000001E-4</v>
      </c>
      <c r="F233">
        <v>9.3499999999999996E-4</v>
      </c>
    </row>
    <row r="234" spans="1:6" x14ac:dyDescent="0.25">
      <c r="A234" t="s">
        <v>243</v>
      </c>
      <c r="B234">
        <v>1234569600</v>
      </c>
      <c r="C234">
        <v>1.036E-3</v>
      </c>
      <c r="D234">
        <v>1.5100000000000001E-3</v>
      </c>
      <c r="E234">
        <v>9.8900000000000008E-4</v>
      </c>
      <c r="F234">
        <v>9.859999999999999E-4</v>
      </c>
    </row>
    <row r="235" spans="1:6" x14ac:dyDescent="0.25">
      <c r="A235" t="s">
        <v>244</v>
      </c>
      <c r="B235">
        <v>1235174400</v>
      </c>
      <c r="C235">
        <v>1.0120000000000001E-3</v>
      </c>
      <c r="D235">
        <v>1.503E-3</v>
      </c>
      <c r="E235">
        <v>9.9299999999999996E-4</v>
      </c>
      <c r="F235">
        <v>1.0070000000000001E-3</v>
      </c>
    </row>
    <row r="236" spans="1:6" x14ac:dyDescent="0.25">
      <c r="A236" t="s">
        <v>245</v>
      </c>
      <c r="B236">
        <v>1235779200</v>
      </c>
      <c r="C236">
        <v>7.6099999999999996E-4</v>
      </c>
      <c r="D236">
        <v>1.4909999999999999E-3</v>
      </c>
      <c r="E236">
        <v>9.5299999999999996E-4</v>
      </c>
      <c r="F236">
        <v>8.2700000000000004E-4</v>
      </c>
    </row>
    <row r="237" spans="1:6" x14ac:dyDescent="0.25">
      <c r="A237" t="s">
        <v>246</v>
      </c>
      <c r="B237">
        <v>1236384000</v>
      </c>
      <c r="C237">
        <v>5.8299999999999997E-4</v>
      </c>
      <c r="D237">
        <v>1.477E-3</v>
      </c>
      <c r="E237">
        <v>8.9300000000000002E-4</v>
      </c>
      <c r="F237">
        <v>6.8300000000000001E-4</v>
      </c>
    </row>
    <row r="238" spans="1:6" x14ac:dyDescent="0.25">
      <c r="A238" t="s">
        <v>247</v>
      </c>
      <c r="B238">
        <v>1236985200</v>
      </c>
      <c r="C238">
        <v>2.9E-4</v>
      </c>
      <c r="D238">
        <v>1.459E-3</v>
      </c>
      <c r="E238">
        <v>7.9900000000000001E-4</v>
      </c>
      <c r="F238">
        <v>5.0900000000000001E-4</v>
      </c>
    </row>
    <row r="239" spans="1:6" x14ac:dyDescent="0.25">
      <c r="A239" t="s">
        <v>248</v>
      </c>
      <c r="B239">
        <v>1237590000</v>
      </c>
      <c r="C239">
        <v>9.5100000000000002E-4</v>
      </c>
      <c r="D239">
        <v>1.451E-3</v>
      </c>
      <c r="E239">
        <v>8.2200000000000003E-4</v>
      </c>
      <c r="F239">
        <v>7.5000000000000002E-4</v>
      </c>
    </row>
    <row r="240" spans="1:6" x14ac:dyDescent="0.25">
      <c r="A240" t="s">
        <v>249</v>
      </c>
      <c r="B240">
        <v>1238194800</v>
      </c>
      <c r="C240">
        <v>2.9E-4</v>
      </c>
      <c r="D240">
        <v>1.433E-3</v>
      </c>
      <c r="E240">
        <v>7.36E-4</v>
      </c>
      <c r="F240">
        <v>4.7600000000000002E-4</v>
      </c>
    </row>
    <row r="241" spans="1:6" x14ac:dyDescent="0.25">
      <c r="A241" t="s">
        <v>250</v>
      </c>
      <c r="B241">
        <v>1238799600</v>
      </c>
      <c r="C241">
        <v>7.7399999999999995E-4</v>
      </c>
      <c r="D241">
        <v>1.423E-3</v>
      </c>
      <c r="E241">
        <v>7.4399999999999998E-4</v>
      </c>
      <c r="F241">
        <v>6.8000000000000005E-4</v>
      </c>
    </row>
    <row r="242" spans="1:6" x14ac:dyDescent="0.25">
      <c r="A242" t="s">
        <v>251</v>
      </c>
      <c r="B242">
        <v>1239404400</v>
      </c>
      <c r="C242">
        <v>9.1699999999999995E-4</v>
      </c>
      <c r="D242">
        <v>1.415E-3</v>
      </c>
      <c r="E242">
        <v>7.7099999999999998E-4</v>
      </c>
      <c r="F242">
        <v>8.2600000000000002E-4</v>
      </c>
    </row>
    <row r="243" spans="1:6" x14ac:dyDescent="0.25">
      <c r="A243" t="s">
        <v>252</v>
      </c>
      <c r="B243">
        <v>1240009200</v>
      </c>
      <c r="C243">
        <v>1.3090000000000001E-3</v>
      </c>
      <c r="D243">
        <v>1.413E-3</v>
      </c>
      <c r="E243">
        <v>8.5700000000000001E-4</v>
      </c>
      <c r="F243">
        <v>1.109E-3</v>
      </c>
    </row>
    <row r="244" spans="1:6" x14ac:dyDescent="0.25">
      <c r="A244" t="s">
        <v>253</v>
      </c>
      <c r="B244">
        <v>1240614000</v>
      </c>
      <c r="C244">
        <v>9.8999999999999999E-4</v>
      </c>
      <c r="D244">
        <v>1.407E-3</v>
      </c>
      <c r="E244">
        <v>8.7600000000000004E-4</v>
      </c>
      <c r="F244">
        <v>1.013E-3</v>
      </c>
    </row>
    <row r="245" spans="1:6" x14ac:dyDescent="0.25">
      <c r="A245" t="s">
        <v>254</v>
      </c>
      <c r="B245">
        <v>1241218800</v>
      </c>
      <c r="C245">
        <v>9.5799999999999998E-4</v>
      </c>
      <c r="D245">
        <v>1.4E-3</v>
      </c>
      <c r="E245">
        <v>8.8900000000000003E-4</v>
      </c>
      <c r="F245">
        <v>9.7999999999999997E-4</v>
      </c>
    </row>
    <row r="246" spans="1:6" x14ac:dyDescent="0.25">
      <c r="A246" t="s">
        <v>255</v>
      </c>
      <c r="B246">
        <v>1241823600</v>
      </c>
      <c r="C246">
        <v>1.126E-3</v>
      </c>
      <c r="D246">
        <v>1.395E-3</v>
      </c>
      <c r="E246">
        <v>9.2599999999999996E-4</v>
      </c>
      <c r="F246">
        <v>1.057E-3</v>
      </c>
    </row>
    <row r="247" spans="1:6" x14ac:dyDescent="0.25">
      <c r="A247" t="s">
        <v>256</v>
      </c>
      <c r="B247">
        <v>1242428400</v>
      </c>
      <c r="C247">
        <v>1.01E-3</v>
      </c>
      <c r="D247">
        <v>1.389E-3</v>
      </c>
      <c r="E247">
        <v>9.3800000000000003E-4</v>
      </c>
      <c r="F247">
        <v>1.013E-3</v>
      </c>
    </row>
    <row r="248" spans="1:6" x14ac:dyDescent="0.25">
      <c r="A248" t="s">
        <v>257</v>
      </c>
      <c r="B248">
        <v>1243033200</v>
      </c>
      <c r="C248">
        <v>7.9799999999999999E-4</v>
      </c>
      <c r="D248">
        <v>1.3799999999999999E-3</v>
      </c>
      <c r="E248">
        <v>9.1500000000000001E-4</v>
      </c>
      <c r="F248">
        <v>8.8199999999999997E-4</v>
      </c>
    </row>
    <row r="249" spans="1:6" x14ac:dyDescent="0.25">
      <c r="A249" t="s">
        <v>258</v>
      </c>
      <c r="B249">
        <v>1243638000</v>
      </c>
      <c r="C249">
        <v>7.3999999999999999E-4</v>
      </c>
      <c r="D249">
        <v>1.3699999999999999E-3</v>
      </c>
      <c r="E249">
        <v>8.8599999999999996E-4</v>
      </c>
      <c r="F249">
        <v>8.0500000000000005E-4</v>
      </c>
    </row>
    <row r="250" spans="1:6" x14ac:dyDescent="0.25">
      <c r="A250" t="s">
        <v>259</v>
      </c>
      <c r="B250">
        <v>1244242800</v>
      </c>
      <c r="C250">
        <v>7.3499999999999998E-4</v>
      </c>
      <c r="D250">
        <v>1.361E-3</v>
      </c>
      <c r="E250">
        <v>8.61E-4</v>
      </c>
      <c r="F250">
        <v>7.6300000000000001E-4</v>
      </c>
    </row>
    <row r="251" spans="1:6" x14ac:dyDescent="0.25">
      <c r="A251" t="s">
        <v>260</v>
      </c>
      <c r="B251">
        <v>1244847600</v>
      </c>
      <c r="C251">
        <v>7.3399999999999995E-4</v>
      </c>
      <c r="D251">
        <v>1.351E-3</v>
      </c>
      <c r="E251">
        <v>8.4099999999999995E-4</v>
      </c>
      <c r="F251">
        <v>7.6099999999999996E-4</v>
      </c>
    </row>
    <row r="252" spans="1:6" x14ac:dyDescent="0.25">
      <c r="A252" t="s">
        <v>261</v>
      </c>
      <c r="B252">
        <v>1245452400</v>
      </c>
      <c r="C252">
        <v>1.016E-3</v>
      </c>
      <c r="D252">
        <v>1.346E-3</v>
      </c>
      <c r="E252">
        <v>8.6899999999999998E-4</v>
      </c>
      <c r="F252">
        <v>9.1E-4</v>
      </c>
    </row>
    <row r="253" spans="1:6" x14ac:dyDescent="0.25">
      <c r="A253" t="s">
        <v>262</v>
      </c>
      <c r="B253">
        <v>1246057200</v>
      </c>
      <c r="C253">
        <v>9.3899999999999995E-4</v>
      </c>
      <c r="D253">
        <v>1.3389999999999999E-3</v>
      </c>
      <c r="E253">
        <v>8.8000000000000003E-4</v>
      </c>
      <c r="F253">
        <v>9.3599999999999998E-4</v>
      </c>
    </row>
    <row r="254" spans="1:6" x14ac:dyDescent="0.25">
      <c r="A254" t="s">
        <v>263</v>
      </c>
      <c r="B254">
        <v>1246662000</v>
      </c>
      <c r="C254">
        <v>1.1299999999999999E-3</v>
      </c>
      <c r="D254">
        <v>1.3359999999999999E-3</v>
      </c>
      <c r="E254">
        <v>9.19E-4</v>
      </c>
      <c r="F254">
        <v>1.042E-3</v>
      </c>
    </row>
    <row r="255" spans="1:6" x14ac:dyDescent="0.25">
      <c r="A255" t="s">
        <v>264</v>
      </c>
      <c r="B255">
        <v>1247266800</v>
      </c>
      <c r="C255">
        <v>9.3700000000000001E-4</v>
      </c>
      <c r="D255">
        <v>1.33E-3</v>
      </c>
      <c r="E255">
        <v>9.2100000000000005E-4</v>
      </c>
      <c r="F255">
        <v>9.77E-4</v>
      </c>
    </row>
    <row r="256" spans="1:6" x14ac:dyDescent="0.25">
      <c r="A256" t="s">
        <v>265</v>
      </c>
      <c r="B256">
        <v>1247871600</v>
      </c>
      <c r="C256">
        <v>8.34E-4</v>
      </c>
      <c r="D256">
        <v>1.322E-3</v>
      </c>
      <c r="E256">
        <v>9.0600000000000001E-4</v>
      </c>
      <c r="F256">
        <v>8.83E-4</v>
      </c>
    </row>
    <row r="257" spans="1:6" x14ac:dyDescent="0.25">
      <c r="A257" t="s">
        <v>266</v>
      </c>
      <c r="B257">
        <v>1248476400</v>
      </c>
      <c r="C257">
        <v>4.6999999999999999E-4</v>
      </c>
      <c r="D257">
        <v>1.3090000000000001E-3</v>
      </c>
      <c r="E257">
        <v>8.34E-4</v>
      </c>
      <c r="F257">
        <v>6.1899999999999998E-4</v>
      </c>
    </row>
    <row r="258" spans="1:6" x14ac:dyDescent="0.25">
      <c r="A258" t="s">
        <v>267</v>
      </c>
      <c r="B258">
        <v>1249081200</v>
      </c>
      <c r="C258">
        <v>1.9599999999999999E-4</v>
      </c>
      <c r="D258">
        <v>1.292E-3</v>
      </c>
      <c r="E258">
        <v>7.3200000000000001E-4</v>
      </c>
      <c r="F258">
        <v>3.8900000000000002E-4</v>
      </c>
    </row>
    <row r="259" spans="1:6" x14ac:dyDescent="0.25">
      <c r="A259" t="s">
        <v>268</v>
      </c>
      <c r="B259">
        <v>1249686000</v>
      </c>
      <c r="C259">
        <v>1.168E-3</v>
      </c>
      <c r="D259">
        <v>1.2899999999999999E-3</v>
      </c>
      <c r="E259">
        <v>8.0199999999999998E-4</v>
      </c>
      <c r="F259">
        <v>8.4900000000000004E-4</v>
      </c>
    </row>
    <row r="260" spans="1:6" x14ac:dyDescent="0.25">
      <c r="A260" t="s">
        <v>269</v>
      </c>
      <c r="B260">
        <v>1250290800</v>
      </c>
      <c r="C260">
        <v>6.2E-4</v>
      </c>
      <c r="D260">
        <v>1.279E-3</v>
      </c>
      <c r="E260">
        <v>7.6999999999999996E-4</v>
      </c>
      <c r="F260">
        <v>6.78E-4</v>
      </c>
    </row>
    <row r="261" spans="1:6" x14ac:dyDescent="0.25">
      <c r="A261" t="s">
        <v>270</v>
      </c>
      <c r="B261">
        <v>1250895600</v>
      </c>
      <c r="C261">
        <v>6.96E-4</v>
      </c>
      <c r="D261">
        <v>1.2700000000000001E-3</v>
      </c>
      <c r="E261">
        <v>7.5799999999999999E-4</v>
      </c>
      <c r="F261">
        <v>6.8599999999999998E-4</v>
      </c>
    </row>
    <row r="262" spans="1:6" x14ac:dyDescent="0.25">
      <c r="A262" t="s">
        <v>271</v>
      </c>
      <c r="B262">
        <v>1251500400</v>
      </c>
      <c r="C262">
        <v>4.3600000000000003E-4</v>
      </c>
      <c r="D262">
        <v>1.2570000000000001E-3</v>
      </c>
      <c r="E262">
        <v>7.0600000000000003E-4</v>
      </c>
      <c r="F262">
        <v>5.4699999999999996E-4</v>
      </c>
    </row>
    <row r="263" spans="1:6" x14ac:dyDescent="0.25">
      <c r="A263" t="s">
        <v>272</v>
      </c>
      <c r="B263">
        <v>1252105200</v>
      </c>
      <c r="C263">
        <v>5.9500000000000004E-4</v>
      </c>
      <c r="D263">
        <v>1.2470000000000001E-3</v>
      </c>
      <c r="E263">
        <v>6.8800000000000003E-4</v>
      </c>
      <c r="F263">
        <v>5.8E-4</v>
      </c>
    </row>
    <row r="264" spans="1:6" x14ac:dyDescent="0.25">
      <c r="A264" t="s">
        <v>273</v>
      </c>
      <c r="B264">
        <v>1252710000</v>
      </c>
      <c r="C264">
        <v>8.5300000000000003E-4</v>
      </c>
      <c r="D264">
        <v>1.2409999999999999E-3</v>
      </c>
      <c r="E264">
        <v>7.1500000000000003E-4</v>
      </c>
      <c r="F264">
        <v>7.5799999999999999E-4</v>
      </c>
    </row>
    <row r="265" spans="1:6" x14ac:dyDescent="0.25">
      <c r="A265" t="s">
        <v>274</v>
      </c>
      <c r="B265">
        <v>1253314800</v>
      </c>
      <c r="C265">
        <v>4.7100000000000001E-4</v>
      </c>
      <c r="D265">
        <v>1.2290000000000001E-3</v>
      </c>
      <c r="E265">
        <v>6.7500000000000004E-4</v>
      </c>
      <c r="F265">
        <v>5.7200000000000003E-4</v>
      </c>
    </row>
    <row r="266" spans="1:6" x14ac:dyDescent="0.25">
      <c r="A266" t="s">
        <v>275</v>
      </c>
      <c r="B266">
        <v>1253919600</v>
      </c>
      <c r="C266">
        <v>4.7899999999999999E-4</v>
      </c>
      <c r="D266">
        <v>1.2179999999999999E-3</v>
      </c>
      <c r="E266">
        <v>6.4499999999999996E-4</v>
      </c>
      <c r="F266">
        <v>5.5000000000000003E-4</v>
      </c>
    </row>
    <row r="267" spans="1:6" x14ac:dyDescent="0.25">
      <c r="A267" t="s">
        <v>276</v>
      </c>
      <c r="B267">
        <v>1254524400</v>
      </c>
      <c r="C267">
        <v>1.0989999999999999E-3</v>
      </c>
      <c r="D267">
        <v>1.2160000000000001E-3</v>
      </c>
      <c r="E267">
        <v>7.1699999999999997E-4</v>
      </c>
      <c r="F267">
        <v>8.6499999999999999E-4</v>
      </c>
    </row>
    <row r="268" spans="1:6" x14ac:dyDescent="0.25">
      <c r="A268" t="s">
        <v>277</v>
      </c>
      <c r="B268">
        <v>1255129200</v>
      </c>
      <c r="C268">
        <v>9.0499999999999999E-4</v>
      </c>
      <c r="D268">
        <v>1.2110000000000001E-3</v>
      </c>
      <c r="E268">
        <v>7.4399999999999998E-4</v>
      </c>
      <c r="F268">
        <v>8.4099999999999995E-4</v>
      </c>
    </row>
    <row r="269" spans="1:6" x14ac:dyDescent="0.25">
      <c r="A269" t="s">
        <v>278</v>
      </c>
      <c r="B269">
        <v>1255734000</v>
      </c>
      <c r="C269">
        <v>6.1600000000000001E-4</v>
      </c>
      <c r="D269">
        <v>1.2019999999999999E-3</v>
      </c>
      <c r="E269">
        <v>7.2300000000000001E-4</v>
      </c>
      <c r="F269">
        <v>7.0699999999999995E-4</v>
      </c>
    </row>
    <row r="270" spans="1:6" x14ac:dyDescent="0.25">
      <c r="A270" t="s">
        <v>279</v>
      </c>
      <c r="B270">
        <v>1256338800</v>
      </c>
      <c r="C270">
        <v>6.7599999999999995E-4</v>
      </c>
      <c r="D270">
        <v>1.193E-3</v>
      </c>
      <c r="E270">
        <v>7.1500000000000003E-4</v>
      </c>
      <c r="F270">
        <v>6.9999999999999999E-4</v>
      </c>
    </row>
    <row r="271" spans="1:6" x14ac:dyDescent="0.25">
      <c r="A271" t="s">
        <v>280</v>
      </c>
      <c r="B271">
        <v>1256943600</v>
      </c>
      <c r="C271">
        <v>8.7900000000000001E-4</v>
      </c>
      <c r="D271">
        <v>1.188E-3</v>
      </c>
      <c r="E271">
        <v>7.4100000000000001E-4</v>
      </c>
      <c r="F271">
        <v>7.9799999999999999E-4</v>
      </c>
    </row>
    <row r="272" spans="1:6" x14ac:dyDescent="0.25">
      <c r="A272" t="s">
        <v>281</v>
      </c>
      <c r="B272">
        <v>1257552000</v>
      </c>
      <c r="C272">
        <v>9.1299999999999997E-4</v>
      </c>
      <c r="D272">
        <v>1.1839999999999999E-3</v>
      </c>
      <c r="E272">
        <v>7.6800000000000002E-4</v>
      </c>
      <c r="F272">
        <v>8.6399999999999997E-4</v>
      </c>
    </row>
    <row r="273" spans="1:6" x14ac:dyDescent="0.25">
      <c r="A273" t="s">
        <v>282</v>
      </c>
      <c r="B273">
        <v>1258156800</v>
      </c>
      <c r="C273">
        <v>6.2E-4</v>
      </c>
      <c r="D273">
        <v>1.175E-3</v>
      </c>
      <c r="E273">
        <v>7.4299999999999995E-4</v>
      </c>
      <c r="F273">
        <v>7.1599999999999995E-4</v>
      </c>
    </row>
    <row r="274" spans="1:6" x14ac:dyDescent="0.25">
      <c r="A274" t="s">
        <v>283</v>
      </c>
      <c r="B274">
        <v>1258761600</v>
      </c>
      <c r="C274">
        <v>8.5700000000000001E-4</v>
      </c>
      <c r="D274">
        <v>1.17E-3</v>
      </c>
      <c r="E274">
        <v>7.6199999999999998E-4</v>
      </c>
      <c r="F274">
        <v>8.0900000000000004E-4</v>
      </c>
    </row>
    <row r="275" spans="1:6" x14ac:dyDescent="0.25">
      <c r="A275" t="s">
        <v>284</v>
      </c>
      <c r="B275">
        <v>1259366400</v>
      </c>
      <c r="C275">
        <v>8.0199999999999998E-4</v>
      </c>
      <c r="D275">
        <v>1.165E-3</v>
      </c>
      <c r="E275">
        <v>7.67E-4</v>
      </c>
      <c r="F275">
        <v>7.9199999999999995E-4</v>
      </c>
    </row>
    <row r="276" spans="1:6" x14ac:dyDescent="0.25">
      <c r="A276" t="s">
        <v>285</v>
      </c>
      <c r="B276">
        <v>1259971200</v>
      </c>
      <c r="C276">
        <v>9.5399999999999999E-4</v>
      </c>
      <c r="D276">
        <v>1.1609999999999999E-3</v>
      </c>
      <c r="E276">
        <v>7.9799999999999999E-4</v>
      </c>
      <c r="F276">
        <v>9.0899999999999998E-4</v>
      </c>
    </row>
    <row r="277" spans="1:6" x14ac:dyDescent="0.25">
      <c r="A277" t="s">
        <v>286</v>
      </c>
      <c r="B277">
        <v>1260576000</v>
      </c>
      <c r="C277">
        <v>1.142E-3</v>
      </c>
      <c r="D277">
        <v>1.1609999999999999E-3</v>
      </c>
      <c r="E277">
        <v>8.52E-4</v>
      </c>
      <c r="F277">
        <v>1.0380000000000001E-3</v>
      </c>
    </row>
    <row r="278" spans="1:6" x14ac:dyDescent="0.25">
      <c r="A278" t="s">
        <v>287</v>
      </c>
      <c r="B278">
        <v>1261180800</v>
      </c>
      <c r="C278">
        <v>1.0039999999999999E-3</v>
      </c>
      <c r="D278">
        <v>1.158E-3</v>
      </c>
      <c r="E278">
        <v>8.7500000000000002E-4</v>
      </c>
      <c r="F278">
        <v>9.990000000000001E-4</v>
      </c>
    </row>
    <row r="279" spans="1:6" x14ac:dyDescent="0.25">
      <c r="A279" t="s">
        <v>288</v>
      </c>
      <c r="B279">
        <v>1261785600</v>
      </c>
      <c r="C279">
        <v>8.8099999999999995E-4</v>
      </c>
      <c r="D279">
        <v>1.1540000000000001E-3</v>
      </c>
      <c r="E279">
        <v>8.7500000000000002E-4</v>
      </c>
      <c r="F279">
        <v>9.2400000000000002E-4</v>
      </c>
    </row>
    <row r="280" spans="1:6" x14ac:dyDescent="0.25">
      <c r="A280" t="s">
        <v>289</v>
      </c>
      <c r="B280">
        <v>1262390400</v>
      </c>
      <c r="C280">
        <v>8.8599999999999996E-4</v>
      </c>
      <c r="D280">
        <v>1.15E-3</v>
      </c>
      <c r="E280">
        <v>8.7600000000000004E-4</v>
      </c>
      <c r="F280">
        <v>8.9800000000000004E-4</v>
      </c>
    </row>
    <row r="281" spans="1:6" x14ac:dyDescent="0.25">
      <c r="A281" t="s">
        <v>290</v>
      </c>
      <c r="B281">
        <v>1262995200</v>
      </c>
      <c r="C281">
        <v>8.1999999999999998E-4</v>
      </c>
      <c r="D281">
        <v>1.145E-3</v>
      </c>
      <c r="E281">
        <v>8.6600000000000002E-4</v>
      </c>
      <c r="F281">
        <v>8.4599999999999996E-4</v>
      </c>
    </row>
    <row r="282" spans="1:6" x14ac:dyDescent="0.25">
      <c r="A282" t="s">
        <v>291</v>
      </c>
      <c r="B282">
        <v>1263600000</v>
      </c>
      <c r="C282">
        <v>8.2899999999999998E-4</v>
      </c>
      <c r="D282">
        <v>1.14E-3</v>
      </c>
      <c r="E282">
        <v>8.61E-4</v>
      </c>
      <c r="F282">
        <v>8.5400000000000005E-4</v>
      </c>
    </row>
    <row r="283" spans="1:6" x14ac:dyDescent="0.25">
      <c r="A283" t="s">
        <v>292</v>
      </c>
      <c r="B283">
        <v>1264204800</v>
      </c>
      <c r="C283">
        <v>8.61E-4</v>
      </c>
      <c r="D283">
        <v>1.1360000000000001E-3</v>
      </c>
      <c r="E283">
        <v>8.61E-4</v>
      </c>
      <c r="F283">
        <v>8.6899999999999998E-4</v>
      </c>
    </row>
    <row r="284" spans="1:6" x14ac:dyDescent="0.25">
      <c r="A284" t="s">
        <v>293</v>
      </c>
      <c r="B284">
        <v>1264809600</v>
      </c>
      <c r="C284">
        <v>9.3199999999999999E-4</v>
      </c>
      <c r="D284">
        <v>1.132E-3</v>
      </c>
      <c r="E284">
        <v>8.7100000000000003E-4</v>
      </c>
      <c r="F284">
        <v>8.9899999999999995E-4</v>
      </c>
    </row>
    <row r="285" spans="1:6" x14ac:dyDescent="0.25">
      <c r="A285" t="s">
        <v>294</v>
      </c>
      <c r="B285">
        <v>1265414400</v>
      </c>
      <c r="C285">
        <v>1.5699999999999999E-4</v>
      </c>
      <c r="D285">
        <v>1.1169999999999999E-3</v>
      </c>
      <c r="E285">
        <v>7.5500000000000003E-4</v>
      </c>
      <c r="F285">
        <v>4.3800000000000002E-4</v>
      </c>
    </row>
    <row r="286" spans="1:6" x14ac:dyDescent="0.25">
      <c r="A286" t="s">
        <v>295</v>
      </c>
      <c r="B286">
        <v>1266019200</v>
      </c>
      <c r="C286">
        <v>5.0900000000000001E-4</v>
      </c>
      <c r="D286">
        <v>1.108E-3</v>
      </c>
      <c r="E286">
        <v>7.18E-4</v>
      </c>
      <c r="F286">
        <v>5.2700000000000002E-4</v>
      </c>
    </row>
    <row r="287" spans="1:6" x14ac:dyDescent="0.25">
      <c r="A287" t="s">
        <v>296</v>
      </c>
      <c r="B287">
        <v>1266624000</v>
      </c>
      <c r="C287">
        <v>8.0500000000000005E-4</v>
      </c>
      <c r="D287">
        <v>1.103E-3</v>
      </c>
      <c r="E287">
        <v>7.3099999999999999E-4</v>
      </c>
      <c r="F287">
        <v>6.8499999999999995E-4</v>
      </c>
    </row>
    <row r="288" spans="1:6" x14ac:dyDescent="0.25">
      <c r="A288" t="s">
        <v>297</v>
      </c>
      <c r="B288">
        <v>1267228800</v>
      </c>
      <c r="C288">
        <v>6.9899999999999997E-4</v>
      </c>
      <c r="D288">
        <v>1.0970000000000001E-3</v>
      </c>
      <c r="E288">
        <v>7.2400000000000003E-4</v>
      </c>
      <c r="F288">
        <v>6.6699999999999995E-4</v>
      </c>
    </row>
    <row r="289" spans="1:6" x14ac:dyDescent="0.25">
      <c r="A289" t="s">
        <v>298</v>
      </c>
      <c r="B289">
        <v>1267833600</v>
      </c>
      <c r="C289">
        <v>8.8599999999999996E-4</v>
      </c>
      <c r="D289">
        <v>1.0939999999999999E-3</v>
      </c>
      <c r="E289">
        <v>7.5000000000000002E-4</v>
      </c>
      <c r="F289">
        <v>7.9600000000000005E-4</v>
      </c>
    </row>
    <row r="290" spans="1:6" x14ac:dyDescent="0.25">
      <c r="A290" t="s">
        <v>299</v>
      </c>
      <c r="B290">
        <v>1268434800</v>
      </c>
      <c r="C290">
        <v>7.85E-4</v>
      </c>
      <c r="D290">
        <v>1.0889999999999999E-3</v>
      </c>
      <c r="E290">
        <v>7.5500000000000003E-4</v>
      </c>
      <c r="F290">
        <v>7.8600000000000002E-4</v>
      </c>
    </row>
    <row r="291" spans="1:6" x14ac:dyDescent="0.25">
      <c r="A291" t="s">
        <v>300</v>
      </c>
      <c r="B291">
        <v>1269039600</v>
      </c>
      <c r="C291">
        <v>5.9100000000000005E-4</v>
      </c>
      <c r="D291">
        <v>1.0809999999999999E-3</v>
      </c>
      <c r="E291">
        <v>7.2599999999999997E-4</v>
      </c>
      <c r="F291">
        <v>6.4099999999999997E-4</v>
      </c>
    </row>
    <row r="292" spans="1:6" x14ac:dyDescent="0.25">
      <c r="A292" t="s">
        <v>301</v>
      </c>
      <c r="B292">
        <v>1269644400</v>
      </c>
      <c r="C292">
        <v>2.1699999999999999E-4</v>
      </c>
      <c r="D292">
        <v>1.0679999999999999E-3</v>
      </c>
      <c r="E292">
        <v>6.4400000000000004E-4</v>
      </c>
      <c r="F292">
        <v>4.0000000000000002E-4</v>
      </c>
    </row>
    <row r="293" spans="1:6" x14ac:dyDescent="0.25">
      <c r="A293" t="s">
        <v>302</v>
      </c>
      <c r="B293">
        <v>1270249200</v>
      </c>
      <c r="C293">
        <v>1.9000000000000001E-4</v>
      </c>
      <c r="D293">
        <v>1.054E-3</v>
      </c>
      <c r="E293">
        <v>5.7200000000000003E-4</v>
      </c>
      <c r="F293">
        <v>2.8200000000000002E-4</v>
      </c>
    </row>
    <row r="294" spans="1:6" x14ac:dyDescent="0.25">
      <c r="A294" t="s">
        <v>303</v>
      </c>
      <c r="B294">
        <v>1270854000</v>
      </c>
      <c r="C294">
        <v>2.7500000000000002E-4</v>
      </c>
      <c r="D294">
        <v>1.042E-3</v>
      </c>
      <c r="E294">
        <v>5.2400000000000005E-4</v>
      </c>
      <c r="F294">
        <v>2.8499999999999999E-4</v>
      </c>
    </row>
    <row r="295" spans="1:6" x14ac:dyDescent="0.25">
      <c r="A295" t="s">
        <v>304</v>
      </c>
      <c r="B295">
        <v>1271458800</v>
      </c>
      <c r="C295">
        <v>5.1000000000000004E-4</v>
      </c>
      <c r="D295">
        <v>1.034E-3</v>
      </c>
      <c r="E295">
        <v>5.22E-4</v>
      </c>
      <c r="F295">
        <v>4.2200000000000001E-4</v>
      </c>
    </row>
    <row r="296" spans="1:6" x14ac:dyDescent="0.25">
      <c r="A296" t="s">
        <v>305</v>
      </c>
      <c r="B296">
        <v>1272063600</v>
      </c>
      <c r="C296">
        <v>4.0400000000000001E-4</v>
      </c>
      <c r="D296">
        <v>1.024E-3</v>
      </c>
      <c r="E296">
        <v>5.0299999999999997E-4</v>
      </c>
      <c r="F296">
        <v>4.2299999999999998E-4</v>
      </c>
    </row>
    <row r="297" spans="1:6" x14ac:dyDescent="0.25">
      <c r="A297" t="s">
        <v>306</v>
      </c>
      <c r="B297">
        <v>1272668400</v>
      </c>
      <c r="C297">
        <v>4.95E-4</v>
      </c>
      <c r="D297">
        <v>1.016E-3</v>
      </c>
      <c r="E297">
        <v>5.0100000000000003E-4</v>
      </c>
      <c r="F297">
        <v>4.5100000000000001E-4</v>
      </c>
    </row>
    <row r="298" spans="1:6" x14ac:dyDescent="0.25">
      <c r="A298" t="s">
        <v>307</v>
      </c>
      <c r="B298">
        <v>1273273200</v>
      </c>
      <c r="C298">
        <v>3.0000000000000001E-6</v>
      </c>
      <c r="D298">
        <v>1E-3</v>
      </c>
      <c r="E298">
        <v>4.2099999999999999E-4</v>
      </c>
      <c r="F298">
        <v>1.9100000000000001E-4</v>
      </c>
    </row>
    <row r="299" spans="1:6" x14ac:dyDescent="0.25">
      <c r="A299" t="s">
        <v>308</v>
      </c>
      <c r="B299">
        <v>1273878000</v>
      </c>
      <c r="C299">
        <v>0</v>
      </c>
      <c r="D299">
        <v>9.8499999999999998E-4</v>
      </c>
      <c r="E299">
        <v>3.5300000000000002E-4</v>
      </c>
      <c r="F299">
        <v>8.0000000000000007E-5</v>
      </c>
    </row>
    <row r="300" spans="1:6" x14ac:dyDescent="0.25">
      <c r="A300" t="s">
        <v>309</v>
      </c>
      <c r="B300">
        <v>1274482800</v>
      </c>
      <c r="C300">
        <v>0</v>
      </c>
      <c r="D300">
        <v>9.7000000000000005E-4</v>
      </c>
      <c r="E300">
        <v>2.9700000000000001E-4</v>
      </c>
      <c r="F300">
        <v>3.4E-5</v>
      </c>
    </row>
    <row r="301" spans="1:6" x14ac:dyDescent="0.25">
      <c r="A301" t="s">
        <v>310</v>
      </c>
      <c r="B301">
        <v>1275087600</v>
      </c>
      <c r="C301">
        <v>0</v>
      </c>
      <c r="D301">
        <v>9.5500000000000001E-4</v>
      </c>
      <c r="E301">
        <v>2.4899999999999998E-4</v>
      </c>
      <c r="F301">
        <v>1.4E-5</v>
      </c>
    </row>
    <row r="302" spans="1:6" x14ac:dyDescent="0.25">
      <c r="A302" t="s">
        <v>311</v>
      </c>
      <c r="B302">
        <v>1275692400</v>
      </c>
      <c r="C302">
        <v>0</v>
      </c>
      <c r="D302">
        <v>9.3999999999999997E-4</v>
      </c>
      <c r="E302">
        <v>2.0900000000000001E-4</v>
      </c>
      <c r="F302">
        <v>6.0000000000000002E-6</v>
      </c>
    </row>
    <row r="303" spans="1:6" x14ac:dyDescent="0.25">
      <c r="A303" t="s">
        <v>312</v>
      </c>
      <c r="B303">
        <v>1276297200</v>
      </c>
      <c r="C303">
        <v>3.4999999999999997E-5</v>
      </c>
      <c r="D303">
        <v>9.2599999999999996E-4</v>
      </c>
      <c r="E303">
        <v>1.8100000000000001E-4</v>
      </c>
      <c r="F303">
        <v>2.5999999999999998E-5</v>
      </c>
    </row>
    <row r="304" spans="1:6" x14ac:dyDescent="0.25">
      <c r="A304" t="s">
        <v>313</v>
      </c>
      <c r="B304">
        <v>1276902000</v>
      </c>
      <c r="C304">
        <v>5.1999999999999997E-5</v>
      </c>
      <c r="D304">
        <v>9.1299999999999997E-4</v>
      </c>
      <c r="E304">
        <v>1.6000000000000001E-4</v>
      </c>
      <c r="F304">
        <v>4.1E-5</v>
      </c>
    </row>
    <row r="305" spans="1:6" x14ac:dyDescent="0.25">
      <c r="A305" t="s">
        <v>314</v>
      </c>
      <c r="B305">
        <v>1277506800</v>
      </c>
      <c r="C305">
        <v>5.5000000000000002E-5</v>
      </c>
      <c r="D305">
        <v>8.9899999999999995E-4</v>
      </c>
      <c r="E305">
        <v>1.4300000000000001E-4</v>
      </c>
      <c r="F305">
        <v>4.8999999999999998E-5</v>
      </c>
    </row>
    <row r="306" spans="1:6" x14ac:dyDescent="0.25">
      <c r="A306" t="s">
        <v>315</v>
      </c>
      <c r="B306">
        <v>1278111600</v>
      </c>
      <c r="C306">
        <v>5.5000000000000002E-5</v>
      </c>
      <c r="D306">
        <v>8.8599999999999996E-4</v>
      </c>
      <c r="E306">
        <v>1.2899999999999999E-4</v>
      </c>
      <c r="F306">
        <v>5.1999999999999997E-5</v>
      </c>
    </row>
    <row r="307" spans="1:6" x14ac:dyDescent="0.25">
      <c r="A307" t="s">
        <v>316</v>
      </c>
      <c r="B307">
        <v>1278716400</v>
      </c>
      <c r="C307">
        <v>5.5000000000000002E-5</v>
      </c>
      <c r="D307">
        <v>8.7399999999999999E-4</v>
      </c>
      <c r="E307">
        <v>1.17E-4</v>
      </c>
      <c r="F307">
        <v>5.3000000000000001E-5</v>
      </c>
    </row>
    <row r="308" spans="1:6" x14ac:dyDescent="0.25">
      <c r="A308" t="s">
        <v>317</v>
      </c>
      <c r="B308">
        <v>1279321200</v>
      </c>
      <c r="C308">
        <v>6.0000000000000002E-6</v>
      </c>
      <c r="D308">
        <v>8.5999999999999998E-4</v>
      </c>
      <c r="E308">
        <v>9.8999999999999994E-5</v>
      </c>
      <c r="F308">
        <v>2.5000000000000001E-5</v>
      </c>
    </row>
    <row r="309" spans="1:6" x14ac:dyDescent="0.25">
      <c r="A309" t="s">
        <v>318</v>
      </c>
      <c r="B309">
        <v>1279926000</v>
      </c>
      <c r="C309">
        <v>0</v>
      </c>
      <c r="D309">
        <v>8.4699999999999999E-4</v>
      </c>
      <c r="E309">
        <v>8.2999999999999998E-5</v>
      </c>
      <c r="F309">
        <v>1.0000000000000001E-5</v>
      </c>
    </row>
    <row r="310" spans="1:6" x14ac:dyDescent="0.25">
      <c r="A310" t="s">
        <v>319</v>
      </c>
      <c r="B310">
        <v>1280530800</v>
      </c>
      <c r="C310">
        <v>0</v>
      </c>
      <c r="D310">
        <v>8.34E-4</v>
      </c>
      <c r="E310">
        <v>6.9999999999999994E-5</v>
      </c>
      <c r="F310">
        <v>3.9999999999999998E-6</v>
      </c>
    </row>
    <row r="311" spans="1:6" x14ac:dyDescent="0.25">
      <c r="A311" t="s">
        <v>320</v>
      </c>
      <c r="B311">
        <v>1281135600</v>
      </c>
      <c r="C311">
        <v>0</v>
      </c>
      <c r="D311">
        <v>8.2100000000000001E-4</v>
      </c>
      <c r="E311">
        <v>5.8999999999999998E-5</v>
      </c>
      <c r="F311">
        <v>1.9999999999999999E-6</v>
      </c>
    </row>
    <row r="312" spans="1:6" x14ac:dyDescent="0.25">
      <c r="A312" t="s">
        <v>321</v>
      </c>
      <c r="B312">
        <v>1281740400</v>
      </c>
      <c r="C312">
        <v>0</v>
      </c>
      <c r="D312">
        <v>8.0800000000000002E-4</v>
      </c>
      <c r="E312">
        <v>4.8999999999999998E-5</v>
      </c>
      <c r="F312">
        <v>9.9999999999999995E-7</v>
      </c>
    </row>
    <row r="313" spans="1:6" x14ac:dyDescent="0.25">
      <c r="A313" t="s">
        <v>322</v>
      </c>
      <c r="B313">
        <v>1282345200</v>
      </c>
      <c r="C313">
        <v>0</v>
      </c>
      <c r="D313">
        <v>7.9600000000000005E-4</v>
      </c>
      <c r="E313">
        <v>4.1E-5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7.8399999999999997E-4</v>
      </c>
      <c r="E314">
        <v>3.4999999999999997E-5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7.7200000000000001E-4</v>
      </c>
      <c r="E315">
        <v>2.9E-5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7.6000000000000004E-4</v>
      </c>
      <c r="E316">
        <v>2.4000000000000001E-5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7.4799999999999997E-4</v>
      </c>
      <c r="E317">
        <v>2.0000000000000002E-5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7.36E-4</v>
      </c>
      <c r="E318">
        <v>1.7E-5</v>
      </c>
      <c r="F318">
        <v>0</v>
      </c>
    </row>
    <row r="319" spans="1:6" x14ac:dyDescent="0.25">
      <c r="A319" t="s">
        <v>328</v>
      </c>
      <c r="B319">
        <v>1285974000</v>
      </c>
      <c r="C319">
        <v>9.7769999999999992E-3</v>
      </c>
      <c r="D319">
        <v>8.7500000000000002E-4</v>
      </c>
      <c r="E319">
        <v>1.6069999999999999E-3</v>
      </c>
      <c r="F319">
        <v>6.1240000000000001E-3</v>
      </c>
    </row>
    <row r="320" spans="1:6" x14ac:dyDescent="0.25">
      <c r="A320" t="s">
        <v>329</v>
      </c>
      <c r="B320">
        <v>1286578800</v>
      </c>
      <c r="C320">
        <v>1.2448000000000001E-2</v>
      </c>
      <c r="D320">
        <v>1.0529999999999999E-3</v>
      </c>
      <c r="E320">
        <v>3.3400000000000001E-3</v>
      </c>
      <c r="F320">
        <v>9.7599999999999996E-3</v>
      </c>
    </row>
    <row r="321" spans="1:6" x14ac:dyDescent="0.25">
      <c r="A321" t="s">
        <v>330</v>
      </c>
      <c r="B321">
        <v>1287183600</v>
      </c>
      <c r="C321">
        <v>1.766E-3</v>
      </c>
      <c r="D321">
        <v>1.0640000000000001E-3</v>
      </c>
      <c r="E321">
        <v>3.065E-3</v>
      </c>
      <c r="F321">
        <v>4.7790000000000003E-3</v>
      </c>
    </row>
    <row r="322" spans="1:6" x14ac:dyDescent="0.25">
      <c r="A322" t="s">
        <v>331</v>
      </c>
      <c r="B322">
        <v>1287788400</v>
      </c>
      <c r="C322">
        <v>0</v>
      </c>
      <c r="D322">
        <v>1.047E-3</v>
      </c>
      <c r="E322">
        <v>2.5730000000000002E-3</v>
      </c>
      <c r="F322">
        <v>2.0070000000000001E-3</v>
      </c>
    </row>
    <row r="323" spans="1:6" x14ac:dyDescent="0.25">
      <c r="A323" t="s">
        <v>332</v>
      </c>
      <c r="B323">
        <v>1288393200</v>
      </c>
      <c r="C323">
        <v>0</v>
      </c>
      <c r="D323">
        <v>1.031E-3</v>
      </c>
      <c r="E323">
        <v>2.1589999999999999E-3</v>
      </c>
      <c r="F323">
        <v>8.43E-4</v>
      </c>
    </row>
    <row r="324" spans="1:6" x14ac:dyDescent="0.25">
      <c r="A324" t="s">
        <v>333</v>
      </c>
      <c r="B324">
        <v>1289001600</v>
      </c>
      <c r="C324">
        <v>0</v>
      </c>
      <c r="D324">
        <v>1.0150000000000001E-3</v>
      </c>
      <c r="E324">
        <v>1.81E-3</v>
      </c>
      <c r="F324">
        <v>3.5199999999999999E-4</v>
      </c>
    </row>
    <row r="325" spans="1:6" x14ac:dyDescent="0.25">
      <c r="A325" t="s">
        <v>334</v>
      </c>
      <c r="B325">
        <v>1289606400</v>
      </c>
      <c r="C325">
        <v>0</v>
      </c>
      <c r="D325">
        <v>9.990000000000001E-4</v>
      </c>
      <c r="E325">
        <v>1.519E-3</v>
      </c>
      <c r="F325">
        <v>1.4799999999999999E-4</v>
      </c>
    </row>
    <row r="326" spans="1:6" x14ac:dyDescent="0.25">
      <c r="A326" t="s">
        <v>335</v>
      </c>
      <c r="B326">
        <v>1290211200</v>
      </c>
      <c r="C326">
        <v>0</v>
      </c>
      <c r="D326">
        <v>9.8400000000000007E-4</v>
      </c>
      <c r="E326">
        <v>1.2750000000000001E-3</v>
      </c>
      <c r="F326">
        <v>6.2000000000000003E-5</v>
      </c>
    </row>
    <row r="327" spans="1:6" x14ac:dyDescent="0.25">
      <c r="A327" t="s">
        <v>336</v>
      </c>
      <c r="B327">
        <v>1290816000</v>
      </c>
      <c r="C327">
        <v>0</v>
      </c>
      <c r="D327">
        <v>9.6900000000000003E-4</v>
      </c>
      <c r="E327">
        <v>1.07E-3</v>
      </c>
      <c r="F327">
        <v>2.5999999999999998E-5</v>
      </c>
    </row>
    <row r="328" spans="1:6" x14ac:dyDescent="0.25">
      <c r="A328" t="s">
        <v>337</v>
      </c>
      <c r="B328">
        <v>1291420800</v>
      </c>
      <c r="C328">
        <v>0</v>
      </c>
      <c r="D328">
        <v>9.5399999999999999E-4</v>
      </c>
      <c r="E328">
        <v>8.9800000000000004E-4</v>
      </c>
      <c r="F328">
        <v>1.1E-5</v>
      </c>
    </row>
    <row r="329" spans="1:6" x14ac:dyDescent="0.25">
      <c r="A329" t="s">
        <v>338</v>
      </c>
      <c r="B329">
        <v>1292025600</v>
      </c>
      <c r="C329">
        <v>0</v>
      </c>
      <c r="D329">
        <v>9.3899999999999995E-4</v>
      </c>
      <c r="E329">
        <v>7.54E-4</v>
      </c>
      <c r="F329">
        <v>5.0000000000000004E-6</v>
      </c>
    </row>
    <row r="330" spans="1:6" x14ac:dyDescent="0.25">
      <c r="A330" t="s">
        <v>339</v>
      </c>
      <c r="B330">
        <v>1292630400</v>
      </c>
      <c r="C330">
        <v>0</v>
      </c>
      <c r="D330">
        <v>9.2500000000000004E-4</v>
      </c>
      <c r="E330">
        <v>6.3299999999999999E-4</v>
      </c>
      <c r="F330">
        <v>1.9999999999999999E-6</v>
      </c>
    </row>
    <row r="331" spans="1:6" x14ac:dyDescent="0.25">
      <c r="A331" t="s">
        <v>340</v>
      </c>
      <c r="B331">
        <v>1293235200</v>
      </c>
      <c r="C331">
        <v>2.5999999999999998E-5</v>
      </c>
      <c r="D331">
        <v>9.1100000000000003E-4</v>
      </c>
      <c r="E331">
        <v>5.3600000000000002E-4</v>
      </c>
      <c r="F331">
        <v>1.8E-5</v>
      </c>
    </row>
    <row r="332" spans="1:6" x14ac:dyDescent="0.25">
      <c r="A332" t="s">
        <v>341</v>
      </c>
      <c r="B332">
        <v>1293840000</v>
      </c>
      <c r="C332">
        <v>4.1E-5</v>
      </c>
      <c r="D332">
        <v>8.9700000000000001E-4</v>
      </c>
      <c r="E332">
        <v>4.5600000000000003E-4</v>
      </c>
      <c r="F332">
        <v>3.1000000000000001E-5</v>
      </c>
    </row>
    <row r="333" spans="1:6" x14ac:dyDescent="0.25">
      <c r="A333" t="s">
        <v>342</v>
      </c>
      <c r="B333">
        <v>1294444800</v>
      </c>
      <c r="C333">
        <v>4.1E-5</v>
      </c>
      <c r="D333">
        <v>8.8400000000000002E-4</v>
      </c>
      <c r="E333">
        <v>3.8900000000000002E-4</v>
      </c>
      <c r="F333">
        <v>3.6999999999999998E-5</v>
      </c>
    </row>
    <row r="334" spans="1:6" x14ac:dyDescent="0.25">
      <c r="A334" t="s">
        <v>343</v>
      </c>
      <c r="B334">
        <v>1295049600</v>
      </c>
      <c r="C334">
        <v>2.8E-5</v>
      </c>
      <c r="D334">
        <v>8.7100000000000003E-4</v>
      </c>
      <c r="E334">
        <v>3.3100000000000002E-4</v>
      </c>
      <c r="F334">
        <v>2.9E-5</v>
      </c>
    </row>
    <row r="335" spans="1:6" x14ac:dyDescent="0.25">
      <c r="A335" t="s">
        <v>344</v>
      </c>
      <c r="B335">
        <v>1295654400</v>
      </c>
      <c r="C335">
        <v>3.6999999999999998E-5</v>
      </c>
      <c r="D335">
        <v>8.5800000000000004E-4</v>
      </c>
      <c r="E335">
        <v>2.8400000000000002E-4</v>
      </c>
      <c r="F335">
        <v>3.4E-5</v>
      </c>
    </row>
    <row r="336" spans="1:6" x14ac:dyDescent="0.25">
      <c r="A336" t="s">
        <v>345</v>
      </c>
      <c r="B336">
        <v>1296259200</v>
      </c>
      <c r="C336">
        <v>4.1E-5</v>
      </c>
      <c r="D336">
        <v>8.4599999999999996E-4</v>
      </c>
      <c r="E336">
        <v>2.4499999999999999E-4</v>
      </c>
      <c r="F336">
        <v>3.8000000000000002E-5</v>
      </c>
    </row>
    <row r="337" spans="1:6" x14ac:dyDescent="0.25">
      <c r="A337" t="s">
        <v>346</v>
      </c>
      <c r="B337">
        <v>1296864000</v>
      </c>
      <c r="C337">
        <v>4.1E-5</v>
      </c>
      <c r="D337">
        <v>8.3299999999999997E-4</v>
      </c>
      <c r="E337">
        <v>2.12E-4</v>
      </c>
      <c r="F337">
        <v>4.0000000000000003E-5</v>
      </c>
    </row>
    <row r="338" spans="1:6" x14ac:dyDescent="0.25">
      <c r="A338" t="s">
        <v>347</v>
      </c>
      <c r="B338">
        <v>1297468800</v>
      </c>
      <c r="C338">
        <v>3.8999999999999999E-5</v>
      </c>
      <c r="D338">
        <v>8.2100000000000001E-4</v>
      </c>
      <c r="E338">
        <v>1.84E-4</v>
      </c>
      <c r="F338">
        <v>3.8999999999999999E-5</v>
      </c>
    </row>
    <row r="339" spans="1:6" x14ac:dyDescent="0.25">
      <c r="A339" t="s">
        <v>348</v>
      </c>
      <c r="B339">
        <v>1298073600</v>
      </c>
      <c r="C339">
        <v>3.8000000000000002E-5</v>
      </c>
      <c r="D339">
        <v>8.0900000000000004E-4</v>
      </c>
      <c r="E339">
        <v>1.6100000000000001E-4</v>
      </c>
      <c r="F339">
        <v>3.8000000000000002E-5</v>
      </c>
    </row>
    <row r="340" spans="1:6" x14ac:dyDescent="0.25">
      <c r="A340" t="s">
        <v>349</v>
      </c>
      <c r="B340">
        <v>1298678400</v>
      </c>
      <c r="C340">
        <v>3.8999999999999999E-5</v>
      </c>
      <c r="D340">
        <v>7.9699999999999997E-4</v>
      </c>
      <c r="E340">
        <v>1.4100000000000001E-4</v>
      </c>
      <c r="F340">
        <v>3.8999999999999999E-5</v>
      </c>
    </row>
    <row r="341" spans="1:6" x14ac:dyDescent="0.25">
      <c r="A341" t="s">
        <v>350</v>
      </c>
      <c r="B341">
        <v>1299283200</v>
      </c>
      <c r="C341">
        <v>3.8999999999999999E-5</v>
      </c>
      <c r="D341">
        <v>7.85E-4</v>
      </c>
      <c r="E341">
        <v>1.25E-4</v>
      </c>
      <c r="F341">
        <v>3.8000000000000002E-5</v>
      </c>
    </row>
    <row r="342" spans="1:6" x14ac:dyDescent="0.25">
      <c r="A342" t="s">
        <v>351</v>
      </c>
      <c r="B342">
        <v>1299884400</v>
      </c>
      <c r="C342">
        <v>2.9E-5</v>
      </c>
      <c r="D342">
        <v>7.7399999999999995E-4</v>
      </c>
      <c r="E342">
        <v>1.0900000000000001E-4</v>
      </c>
      <c r="F342">
        <v>3.3000000000000003E-5</v>
      </c>
    </row>
    <row r="343" spans="1:6" x14ac:dyDescent="0.25">
      <c r="A343" t="s">
        <v>352</v>
      </c>
      <c r="B343">
        <v>1300489200</v>
      </c>
      <c r="C343">
        <v>4.1E-5</v>
      </c>
      <c r="D343">
        <v>7.6199999999999998E-4</v>
      </c>
      <c r="E343">
        <v>9.7999999999999997E-5</v>
      </c>
      <c r="F343">
        <v>3.8000000000000002E-5</v>
      </c>
    </row>
    <row r="344" spans="1:6" x14ac:dyDescent="0.25">
      <c r="A344" t="s">
        <v>353</v>
      </c>
      <c r="B344">
        <v>1301094000</v>
      </c>
      <c r="C344">
        <v>4.1E-5</v>
      </c>
      <c r="D344">
        <v>7.5100000000000004E-4</v>
      </c>
      <c r="E344">
        <v>8.8999999999999995E-5</v>
      </c>
      <c r="F344">
        <v>3.8999999999999999E-5</v>
      </c>
    </row>
    <row r="345" spans="1:6" x14ac:dyDescent="0.25">
      <c r="A345" t="s">
        <v>354</v>
      </c>
      <c r="B345">
        <v>1301698800</v>
      </c>
      <c r="C345">
        <v>4.1E-5</v>
      </c>
      <c r="D345">
        <v>7.3999999999999999E-4</v>
      </c>
      <c r="E345">
        <v>8.1000000000000004E-5</v>
      </c>
      <c r="F345">
        <v>4.0000000000000003E-5</v>
      </c>
    </row>
    <row r="346" spans="1:6" x14ac:dyDescent="0.25">
      <c r="A346" t="s">
        <v>355</v>
      </c>
      <c r="B346">
        <v>1302303600</v>
      </c>
      <c r="C346">
        <v>4.1E-5</v>
      </c>
      <c r="D346">
        <v>7.2999999999999996E-4</v>
      </c>
      <c r="E346">
        <v>7.4999999999999993E-5</v>
      </c>
      <c r="F346">
        <v>4.0000000000000003E-5</v>
      </c>
    </row>
    <row r="347" spans="1:6" x14ac:dyDescent="0.25">
      <c r="A347" t="s">
        <v>356</v>
      </c>
      <c r="B347">
        <v>1302908400</v>
      </c>
      <c r="C347">
        <v>9.0000000000000002E-6</v>
      </c>
      <c r="D347">
        <v>7.18E-4</v>
      </c>
      <c r="E347">
        <v>6.3999999999999997E-5</v>
      </c>
      <c r="F347">
        <v>2.0000000000000002E-5</v>
      </c>
    </row>
    <row r="348" spans="1:6" x14ac:dyDescent="0.25">
      <c r="A348" t="s">
        <v>357</v>
      </c>
      <c r="B348">
        <v>1303513200</v>
      </c>
      <c r="C348">
        <v>0</v>
      </c>
      <c r="D348">
        <v>7.0699999999999995E-4</v>
      </c>
      <c r="E348">
        <v>5.3999999999999998E-5</v>
      </c>
      <c r="F348">
        <v>9.0000000000000002E-6</v>
      </c>
    </row>
    <row r="349" spans="1:6" x14ac:dyDescent="0.25">
      <c r="A349" t="s">
        <v>358</v>
      </c>
      <c r="B349">
        <v>1304118000</v>
      </c>
      <c r="C349">
        <v>0</v>
      </c>
      <c r="D349">
        <v>6.96E-4</v>
      </c>
      <c r="E349">
        <v>4.5000000000000003E-5</v>
      </c>
      <c r="F349">
        <v>3.9999999999999998E-6</v>
      </c>
    </row>
    <row r="350" spans="1:6" x14ac:dyDescent="0.25">
      <c r="A350" t="s">
        <v>359</v>
      </c>
      <c r="B350">
        <v>1304722800</v>
      </c>
      <c r="C350">
        <v>0</v>
      </c>
      <c r="D350">
        <v>6.8599999999999998E-4</v>
      </c>
      <c r="E350">
        <v>3.8000000000000002E-5</v>
      </c>
      <c r="F350">
        <v>1.9999999999999999E-6</v>
      </c>
    </row>
    <row r="351" spans="1:6" x14ac:dyDescent="0.25">
      <c r="A351" t="s">
        <v>360</v>
      </c>
      <c r="B351">
        <v>1305327600</v>
      </c>
      <c r="C351">
        <v>0</v>
      </c>
      <c r="D351">
        <v>6.7500000000000004E-4</v>
      </c>
      <c r="E351">
        <v>3.1999999999999999E-5</v>
      </c>
      <c r="F351">
        <v>9.9999999999999995E-7</v>
      </c>
    </row>
    <row r="352" spans="1:6" x14ac:dyDescent="0.25">
      <c r="A352" t="s">
        <v>361</v>
      </c>
      <c r="B352">
        <v>1305932400</v>
      </c>
      <c r="C352">
        <v>0</v>
      </c>
      <c r="D352">
        <v>6.6500000000000001E-4</v>
      </c>
      <c r="E352">
        <v>2.6999999999999999E-5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6.5399999999999996E-4</v>
      </c>
      <c r="E353">
        <v>2.1999999999999999E-5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6.4400000000000004E-4</v>
      </c>
      <c r="E354">
        <v>1.9000000000000001E-5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6.3400000000000001E-4</v>
      </c>
      <c r="E355">
        <v>1.5999999999999999E-5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6.2500000000000001E-4</v>
      </c>
      <c r="E356">
        <v>1.2999999999999999E-5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6.1499999999999999E-4</v>
      </c>
      <c r="E357">
        <v>1.1E-5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6.0599999999999998E-4</v>
      </c>
      <c r="E358">
        <v>9.0000000000000002E-6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5.9599999999999996E-4</v>
      </c>
      <c r="E359">
        <v>7.9999999999999996E-6</v>
      </c>
      <c r="F359">
        <v>0</v>
      </c>
    </row>
    <row r="360" spans="1:6" x14ac:dyDescent="0.25">
      <c r="A360" t="s">
        <v>369</v>
      </c>
      <c r="B360">
        <v>1310770800</v>
      </c>
      <c r="C360">
        <v>2.5999999999999998E-4</v>
      </c>
      <c r="D360">
        <v>5.9100000000000005E-4</v>
      </c>
      <c r="E360">
        <v>4.8000000000000001E-5</v>
      </c>
      <c r="F360">
        <v>1.46E-4</v>
      </c>
    </row>
    <row r="361" spans="1:6" x14ac:dyDescent="0.25">
      <c r="A361" t="s">
        <v>370</v>
      </c>
      <c r="B361">
        <v>1311375600</v>
      </c>
      <c r="C361">
        <v>0</v>
      </c>
      <c r="D361">
        <v>5.8200000000000005E-4</v>
      </c>
      <c r="E361">
        <v>4.0000000000000003E-5</v>
      </c>
      <c r="F361">
        <v>6.0999999999999999E-5</v>
      </c>
    </row>
    <row r="362" spans="1:6" x14ac:dyDescent="0.25">
      <c r="A362" t="s">
        <v>371</v>
      </c>
      <c r="B362">
        <v>1311980400</v>
      </c>
      <c r="C362">
        <v>0</v>
      </c>
      <c r="D362">
        <v>5.7300000000000005E-4</v>
      </c>
      <c r="E362">
        <v>3.4E-5</v>
      </c>
      <c r="F362">
        <v>2.5999999999999998E-5</v>
      </c>
    </row>
    <row r="363" spans="1:6" x14ac:dyDescent="0.25">
      <c r="A363" t="s">
        <v>372</v>
      </c>
      <c r="B363">
        <v>1312585200</v>
      </c>
      <c r="C363">
        <v>8.5000000000000006E-5</v>
      </c>
      <c r="D363">
        <v>5.6499999999999996E-4</v>
      </c>
      <c r="E363">
        <v>4.1999999999999998E-5</v>
      </c>
      <c r="F363">
        <v>6.7999999999999999E-5</v>
      </c>
    </row>
    <row r="364" spans="1:6" x14ac:dyDescent="0.25">
      <c r="A364" t="s">
        <v>373</v>
      </c>
      <c r="B364">
        <v>1313190000</v>
      </c>
      <c r="C364">
        <v>2.9E-5</v>
      </c>
      <c r="D364">
        <v>5.5699999999999999E-4</v>
      </c>
      <c r="E364">
        <v>4.0000000000000003E-5</v>
      </c>
      <c r="F364">
        <v>4.0000000000000003E-5</v>
      </c>
    </row>
    <row r="365" spans="1:6" x14ac:dyDescent="0.25">
      <c r="A365" t="s">
        <v>374</v>
      </c>
      <c r="B365">
        <v>1313794800</v>
      </c>
      <c r="C365">
        <v>0</v>
      </c>
      <c r="D365">
        <v>5.4900000000000001E-4</v>
      </c>
      <c r="E365">
        <v>3.3000000000000003E-5</v>
      </c>
      <c r="F365">
        <v>1.7E-5</v>
      </c>
    </row>
    <row r="366" spans="1:6" x14ac:dyDescent="0.25">
      <c r="A366" t="s">
        <v>375</v>
      </c>
      <c r="B366">
        <v>1314399600</v>
      </c>
      <c r="C366">
        <v>0</v>
      </c>
      <c r="D366">
        <v>5.4000000000000001E-4</v>
      </c>
      <c r="E366">
        <v>2.8E-5</v>
      </c>
      <c r="F366">
        <v>6.9999999999999999E-6</v>
      </c>
    </row>
    <row r="367" spans="1:6" x14ac:dyDescent="0.25">
      <c r="A367" t="s">
        <v>376</v>
      </c>
      <c r="B367">
        <v>1315004400</v>
      </c>
      <c r="C367">
        <v>1.6200000000000001E-4</v>
      </c>
      <c r="D367">
        <v>5.3399999999999997E-4</v>
      </c>
      <c r="E367">
        <v>5.1E-5</v>
      </c>
      <c r="F367">
        <v>1.15E-4</v>
      </c>
    </row>
    <row r="368" spans="1:6" x14ac:dyDescent="0.25">
      <c r="A368" t="s">
        <v>377</v>
      </c>
      <c r="B368">
        <v>1315609200</v>
      </c>
      <c r="C368">
        <v>5.0799999999999999E-4</v>
      </c>
      <c r="D368">
        <v>5.3399999999999997E-4</v>
      </c>
      <c r="E368">
        <v>1.25E-4</v>
      </c>
      <c r="F368">
        <v>3.6200000000000002E-4</v>
      </c>
    </row>
    <row r="369" spans="1:6" x14ac:dyDescent="0.25">
      <c r="A369" t="s">
        <v>378</v>
      </c>
      <c r="B369">
        <v>1316214000</v>
      </c>
      <c r="C369">
        <v>5.6599999999999999E-4</v>
      </c>
      <c r="D369">
        <v>5.3399999999999997E-4</v>
      </c>
      <c r="E369">
        <v>1.95E-4</v>
      </c>
      <c r="F369">
        <v>4.7899999999999999E-4</v>
      </c>
    </row>
    <row r="370" spans="1:6" x14ac:dyDescent="0.25">
      <c r="A370" t="s">
        <v>379</v>
      </c>
      <c r="B370">
        <v>1316818800</v>
      </c>
      <c r="C370">
        <v>5.4100000000000003E-4</v>
      </c>
      <c r="D370">
        <v>5.3399999999999997E-4</v>
      </c>
      <c r="E370">
        <v>2.5000000000000001E-4</v>
      </c>
      <c r="F370">
        <v>5.0900000000000001E-4</v>
      </c>
    </row>
    <row r="371" spans="1:6" x14ac:dyDescent="0.25">
      <c r="A371" t="s">
        <v>380</v>
      </c>
      <c r="B371">
        <v>1317423600</v>
      </c>
      <c r="C371">
        <v>6.3000000000000003E-4</v>
      </c>
      <c r="D371">
        <v>5.3600000000000002E-4</v>
      </c>
      <c r="E371">
        <v>3.1E-4</v>
      </c>
      <c r="F371">
        <v>5.71E-4</v>
      </c>
    </row>
    <row r="372" spans="1:6" x14ac:dyDescent="0.25">
      <c r="A372" t="s">
        <v>381</v>
      </c>
      <c r="B372">
        <v>1318028400</v>
      </c>
      <c r="C372">
        <v>6.0099999999999997E-4</v>
      </c>
      <c r="D372">
        <v>5.3700000000000004E-4</v>
      </c>
      <c r="E372">
        <v>3.5599999999999998E-4</v>
      </c>
      <c r="F372">
        <v>5.8399999999999999E-4</v>
      </c>
    </row>
    <row r="373" spans="1:6" x14ac:dyDescent="0.25">
      <c r="A373" t="s">
        <v>382</v>
      </c>
      <c r="B373">
        <v>1318633200</v>
      </c>
      <c r="C373">
        <v>3.4200000000000002E-4</v>
      </c>
      <c r="D373">
        <v>5.3399999999999997E-4</v>
      </c>
      <c r="E373">
        <v>3.5399999999999999E-4</v>
      </c>
      <c r="F373">
        <v>4.57E-4</v>
      </c>
    </row>
    <row r="374" spans="1:6" x14ac:dyDescent="0.25">
      <c r="A374" t="s">
        <v>383</v>
      </c>
      <c r="B374">
        <v>1319238000</v>
      </c>
      <c r="C374">
        <v>4.86E-4</v>
      </c>
      <c r="D374">
        <v>5.3300000000000005E-4</v>
      </c>
      <c r="E374">
        <v>3.7599999999999998E-4</v>
      </c>
      <c r="F374">
        <v>4.8799999999999999E-4</v>
      </c>
    </row>
    <row r="375" spans="1:6" x14ac:dyDescent="0.25">
      <c r="A375" t="s">
        <v>384</v>
      </c>
      <c r="B375">
        <v>1319842800</v>
      </c>
      <c r="C375">
        <v>4.35E-4</v>
      </c>
      <c r="D375">
        <v>5.31E-4</v>
      </c>
      <c r="E375">
        <v>3.86E-4</v>
      </c>
      <c r="F375">
        <v>4.6200000000000001E-4</v>
      </c>
    </row>
    <row r="376" spans="1:6" x14ac:dyDescent="0.25">
      <c r="A376" t="s">
        <v>385</v>
      </c>
      <c r="B376">
        <v>1320451200</v>
      </c>
      <c r="C376">
        <v>4.44E-4</v>
      </c>
      <c r="D376">
        <v>5.2999999999999998E-4</v>
      </c>
      <c r="E376">
        <v>3.9500000000000001E-4</v>
      </c>
      <c r="F376">
        <v>4.6099999999999998E-4</v>
      </c>
    </row>
    <row r="377" spans="1:6" x14ac:dyDescent="0.25">
      <c r="A377" t="s">
        <v>386</v>
      </c>
      <c r="B377">
        <v>1321056000</v>
      </c>
      <c r="C377">
        <v>4.4099999999999999E-4</v>
      </c>
      <c r="D377">
        <v>5.2899999999999996E-4</v>
      </c>
      <c r="E377">
        <v>4.0299999999999998E-4</v>
      </c>
      <c r="F377">
        <v>4.6200000000000001E-4</v>
      </c>
    </row>
    <row r="378" spans="1:6" x14ac:dyDescent="0.25">
      <c r="A378" t="s">
        <v>387</v>
      </c>
      <c r="B378">
        <v>1321660800</v>
      </c>
      <c r="C378">
        <v>5.0600000000000005E-4</v>
      </c>
      <c r="D378">
        <v>5.2800000000000004E-4</v>
      </c>
      <c r="E378">
        <v>4.1899999999999999E-4</v>
      </c>
      <c r="F378">
        <v>4.8200000000000001E-4</v>
      </c>
    </row>
    <row r="379" spans="1:6" x14ac:dyDescent="0.25">
      <c r="A379" t="s">
        <v>388</v>
      </c>
      <c r="B379">
        <v>1322265600</v>
      </c>
      <c r="C379">
        <v>5.0699999999999996E-4</v>
      </c>
      <c r="D379">
        <v>5.2800000000000004E-4</v>
      </c>
      <c r="E379">
        <v>4.3300000000000001E-4</v>
      </c>
      <c r="F379">
        <v>5.0100000000000003E-4</v>
      </c>
    </row>
    <row r="380" spans="1:6" x14ac:dyDescent="0.25">
      <c r="A380" t="s">
        <v>389</v>
      </c>
      <c r="B380">
        <v>1322870400</v>
      </c>
      <c r="C380">
        <v>5.44E-4</v>
      </c>
      <c r="D380">
        <v>5.2800000000000004E-4</v>
      </c>
      <c r="E380">
        <v>4.4999999999999999E-4</v>
      </c>
      <c r="F380">
        <v>5.2400000000000005E-4</v>
      </c>
    </row>
    <row r="381" spans="1:6" x14ac:dyDescent="0.25">
      <c r="A381" t="s">
        <v>390</v>
      </c>
      <c r="B381">
        <v>1323475200</v>
      </c>
      <c r="C381">
        <v>3.2699999999999998E-4</v>
      </c>
      <c r="D381">
        <v>5.2499999999999997E-4</v>
      </c>
      <c r="E381">
        <v>4.3100000000000001E-4</v>
      </c>
      <c r="F381">
        <v>4.1300000000000001E-4</v>
      </c>
    </row>
    <row r="382" spans="1:6" x14ac:dyDescent="0.25">
      <c r="A382" t="s">
        <v>391</v>
      </c>
      <c r="B382">
        <v>1324080000</v>
      </c>
      <c r="C382">
        <v>5.1699999999999999E-4</v>
      </c>
      <c r="D382">
        <v>5.2499999999999997E-4</v>
      </c>
      <c r="E382">
        <v>4.44E-4</v>
      </c>
      <c r="F382">
        <v>4.73E-4</v>
      </c>
    </row>
    <row r="383" spans="1:6" x14ac:dyDescent="0.25">
      <c r="A383" t="s">
        <v>392</v>
      </c>
      <c r="B383">
        <v>1324684800</v>
      </c>
      <c r="C383">
        <v>5.0000000000000001E-4</v>
      </c>
      <c r="D383">
        <v>5.2400000000000005E-4</v>
      </c>
      <c r="E383">
        <v>4.5300000000000001E-4</v>
      </c>
      <c r="F383">
        <v>4.8799999999999999E-4</v>
      </c>
    </row>
    <row r="384" spans="1:6" x14ac:dyDescent="0.25">
      <c r="A384" t="s">
        <v>393</v>
      </c>
      <c r="B384">
        <v>1325289600</v>
      </c>
      <c r="C384">
        <v>5.31E-4</v>
      </c>
      <c r="D384">
        <v>5.2400000000000005E-4</v>
      </c>
      <c r="E384">
        <v>4.6500000000000003E-4</v>
      </c>
      <c r="F384">
        <v>5.1000000000000004E-4</v>
      </c>
    </row>
    <row r="385" spans="1:6" x14ac:dyDescent="0.25">
      <c r="A385" t="s">
        <v>394</v>
      </c>
      <c r="B385">
        <v>1325894400</v>
      </c>
      <c r="C385">
        <v>5.3499999999999999E-4</v>
      </c>
      <c r="D385">
        <v>5.2499999999999997E-4</v>
      </c>
      <c r="E385">
        <v>4.7600000000000002E-4</v>
      </c>
      <c r="F385">
        <v>5.22E-4</v>
      </c>
    </row>
    <row r="386" spans="1:6" x14ac:dyDescent="0.25">
      <c r="A386" t="s">
        <v>395</v>
      </c>
      <c r="B386">
        <v>1326499200</v>
      </c>
      <c r="C386">
        <v>5.0600000000000005E-4</v>
      </c>
      <c r="D386">
        <v>5.2400000000000005E-4</v>
      </c>
      <c r="E386">
        <v>4.8000000000000001E-4</v>
      </c>
      <c r="F386">
        <v>5.1000000000000004E-4</v>
      </c>
    </row>
    <row r="387" spans="1:6" x14ac:dyDescent="0.25">
      <c r="A387" t="s">
        <v>396</v>
      </c>
      <c r="B387">
        <v>1327104000</v>
      </c>
      <c r="C387">
        <v>4.6999999999999999E-4</v>
      </c>
      <c r="D387">
        <v>5.2300000000000003E-4</v>
      </c>
      <c r="E387">
        <v>4.7800000000000002E-4</v>
      </c>
      <c r="F387">
        <v>4.8000000000000001E-4</v>
      </c>
    </row>
    <row r="388" spans="1:6" x14ac:dyDescent="0.25">
      <c r="A388" t="s">
        <v>397</v>
      </c>
      <c r="B388">
        <v>1327708800</v>
      </c>
      <c r="C388">
        <v>4.9100000000000001E-4</v>
      </c>
      <c r="D388">
        <v>5.2300000000000003E-4</v>
      </c>
      <c r="E388">
        <v>4.7899999999999999E-4</v>
      </c>
      <c r="F388">
        <v>4.8099999999999998E-4</v>
      </c>
    </row>
    <row r="389" spans="1:6" x14ac:dyDescent="0.25">
      <c r="A389" t="s">
        <v>398</v>
      </c>
      <c r="B389">
        <v>1328313600</v>
      </c>
      <c r="C389">
        <v>4.6700000000000002E-4</v>
      </c>
      <c r="D389">
        <v>5.22E-4</v>
      </c>
      <c r="E389">
        <v>4.7800000000000002E-4</v>
      </c>
      <c r="F389">
        <v>4.8099999999999998E-4</v>
      </c>
    </row>
    <row r="390" spans="1:6" x14ac:dyDescent="0.25">
      <c r="A390" t="s">
        <v>399</v>
      </c>
      <c r="B390">
        <v>1328918400</v>
      </c>
      <c r="C390">
        <v>4.9799999999999996E-4</v>
      </c>
      <c r="D390">
        <v>5.22E-4</v>
      </c>
      <c r="E390">
        <v>4.8099999999999998E-4</v>
      </c>
      <c r="F390">
        <v>4.9100000000000001E-4</v>
      </c>
    </row>
    <row r="391" spans="1:6" x14ac:dyDescent="0.25">
      <c r="A391" t="s">
        <v>400</v>
      </c>
      <c r="B391">
        <v>1329523200</v>
      </c>
      <c r="C391">
        <v>4.57E-4</v>
      </c>
      <c r="D391">
        <v>5.2099999999999998E-4</v>
      </c>
      <c r="E391">
        <v>4.7600000000000002E-4</v>
      </c>
      <c r="F391">
        <v>4.6700000000000002E-4</v>
      </c>
    </row>
    <row r="392" spans="1:6" x14ac:dyDescent="0.25">
      <c r="A392" t="s">
        <v>401</v>
      </c>
      <c r="B392">
        <v>1330128000</v>
      </c>
      <c r="C392">
        <v>3.0299999999999999E-4</v>
      </c>
      <c r="D392">
        <v>5.1699999999999999E-4</v>
      </c>
      <c r="E392">
        <v>4.4900000000000002E-4</v>
      </c>
      <c r="F392">
        <v>3.88E-4</v>
      </c>
    </row>
    <row r="393" spans="1:6" x14ac:dyDescent="0.25">
      <c r="A393" t="s">
        <v>402</v>
      </c>
      <c r="B393">
        <v>1330732800</v>
      </c>
      <c r="C393">
        <v>5.5500000000000005E-4</v>
      </c>
      <c r="D393">
        <v>5.1800000000000001E-4</v>
      </c>
      <c r="E393">
        <v>4.66E-4</v>
      </c>
      <c r="F393">
        <v>4.8200000000000001E-4</v>
      </c>
    </row>
    <row r="394" spans="1:6" x14ac:dyDescent="0.25">
      <c r="A394" t="s">
        <v>403</v>
      </c>
      <c r="B394">
        <v>1331334000</v>
      </c>
      <c r="C394">
        <v>5.0100000000000003E-4</v>
      </c>
      <c r="D394">
        <v>5.1699999999999999E-4</v>
      </c>
      <c r="E394">
        <v>4.7100000000000001E-4</v>
      </c>
      <c r="F394">
        <v>4.9200000000000003E-4</v>
      </c>
    </row>
    <row r="395" spans="1:6" x14ac:dyDescent="0.25">
      <c r="A395" t="s">
        <v>404</v>
      </c>
      <c r="B395">
        <v>1331938800</v>
      </c>
      <c r="C395">
        <v>5.8200000000000005E-4</v>
      </c>
      <c r="D395">
        <v>5.1800000000000001E-4</v>
      </c>
      <c r="E395">
        <v>4.8899999999999996E-4</v>
      </c>
      <c r="F395">
        <v>5.5000000000000003E-4</v>
      </c>
    </row>
    <row r="396" spans="1:6" x14ac:dyDescent="0.25">
      <c r="A396" t="s">
        <v>405</v>
      </c>
      <c r="B396">
        <v>1332543600</v>
      </c>
      <c r="C396">
        <v>1.555E-3</v>
      </c>
      <c r="D396">
        <v>5.3399999999999997E-4</v>
      </c>
      <c r="E396">
        <v>6.6600000000000003E-4</v>
      </c>
      <c r="F396">
        <v>1.2639999999999999E-3</v>
      </c>
    </row>
    <row r="397" spans="1:6" x14ac:dyDescent="0.25">
      <c r="A397" t="s">
        <v>406</v>
      </c>
      <c r="B397">
        <v>1333148400</v>
      </c>
      <c r="C397">
        <v>5.7499999999999999E-4</v>
      </c>
      <c r="D397">
        <v>5.3499999999999999E-4</v>
      </c>
      <c r="E397">
        <v>6.4899999999999995E-4</v>
      </c>
      <c r="F397">
        <v>8.3199999999999995E-4</v>
      </c>
    </row>
    <row r="398" spans="1:6" x14ac:dyDescent="0.25">
      <c r="A398" t="s">
        <v>407</v>
      </c>
      <c r="B398">
        <v>1333753200</v>
      </c>
      <c r="C398">
        <v>3.0499999999999999E-4</v>
      </c>
      <c r="D398">
        <v>5.31E-4</v>
      </c>
      <c r="E398">
        <v>5.9299999999999999E-4</v>
      </c>
      <c r="F398">
        <v>5.1099999999999995E-4</v>
      </c>
    </row>
    <row r="399" spans="1:6" x14ac:dyDescent="0.25">
      <c r="A399" t="s">
        <v>408</v>
      </c>
      <c r="B399">
        <v>1334358000</v>
      </c>
      <c r="C399">
        <v>2.4499999999999999E-4</v>
      </c>
      <c r="D399">
        <v>5.2700000000000002E-4</v>
      </c>
      <c r="E399">
        <v>5.3899999999999998E-4</v>
      </c>
      <c r="F399">
        <v>3.8699999999999997E-4</v>
      </c>
    </row>
    <row r="400" spans="1:6" x14ac:dyDescent="0.25">
      <c r="A400" t="s">
        <v>409</v>
      </c>
      <c r="B400">
        <v>1334962800</v>
      </c>
      <c r="C400">
        <v>7.3899999999999997E-4</v>
      </c>
      <c r="D400">
        <v>5.2999999999999998E-4</v>
      </c>
      <c r="E400">
        <v>5.6899999999999995E-4</v>
      </c>
      <c r="F400">
        <v>5.7700000000000004E-4</v>
      </c>
    </row>
    <row r="401" spans="1:6" x14ac:dyDescent="0.25">
      <c r="A401" t="s">
        <v>410</v>
      </c>
      <c r="B401">
        <v>1335567600</v>
      </c>
      <c r="C401">
        <v>1.114E-3</v>
      </c>
      <c r="D401">
        <v>5.3899999999999998E-4</v>
      </c>
      <c r="E401">
        <v>6.5200000000000002E-4</v>
      </c>
      <c r="F401">
        <v>8.0500000000000005E-4</v>
      </c>
    </row>
    <row r="402" spans="1:6" x14ac:dyDescent="0.25">
      <c r="A402" t="s">
        <v>411</v>
      </c>
      <c r="B402">
        <v>1336172400</v>
      </c>
      <c r="C402">
        <v>1.3899999999999999E-4</v>
      </c>
      <c r="D402">
        <v>5.3300000000000005E-4</v>
      </c>
      <c r="E402">
        <v>5.6999999999999998E-4</v>
      </c>
      <c r="F402">
        <v>4.37E-4</v>
      </c>
    </row>
    <row r="403" spans="1:6" x14ac:dyDescent="0.25">
      <c r="A403" t="s">
        <v>412</v>
      </c>
      <c r="B403">
        <v>1336777200</v>
      </c>
      <c r="C403">
        <v>7.0299999999999996E-4</v>
      </c>
      <c r="D403">
        <v>5.3499999999999999E-4</v>
      </c>
      <c r="E403">
        <v>5.9500000000000004E-4</v>
      </c>
      <c r="F403">
        <v>6.6699999999999995E-4</v>
      </c>
    </row>
    <row r="404" spans="1:6" x14ac:dyDescent="0.25">
      <c r="A404" t="s">
        <v>413</v>
      </c>
      <c r="B404">
        <v>1337382000</v>
      </c>
      <c r="C404">
        <v>1.6200000000000001E-4</v>
      </c>
      <c r="D404">
        <v>5.2999999999999998E-4</v>
      </c>
      <c r="E404">
        <v>5.2499999999999997E-4</v>
      </c>
      <c r="F404">
        <v>3.5799999999999997E-4</v>
      </c>
    </row>
    <row r="405" spans="1:6" x14ac:dyDescent="0.25">
      <c r="A405" t="s">
        <v>414</v>
      </c>
      <c r="B405">
        <v>1337986800</v>
      </c>
      <c r="C405">
        <v>2.02E-4</v>
      </c>
      <c r="D405">
        <v>5.2499999999999997E-4</v>
      </c>
      <c r="E405">
        <v>4.73E-4</v>
      </c>
      <c r="F405">
        <v>2.6600000000000001E-4</v>
      </c>
    </row>
    <row r="406" spans="1:6" x14ac:dyDescent="0.25">
      <c r="A406" t="s">
        <v>415</v>
      </c>
      <c r="B406">
        <v>1338591600</v>
      </c>
      <c r="C406">
        <v>1.05E-4</v>
      </c>
      <c r="D406">
        <v>5.1800000000000001E-4</v>
      </c>
      <c r="E406">
        <v>4.1300000000000001E-4</v>
      </c>
      <c r="F406">
        <v>1.7100000000000001E-4</v>
      </c>
    </row>
    <row r="407" spans="1:6" x14ac:dyDescent="0.25">
      <c r="A407" t="s">
        <v>416</v>
      </c>
      <c r="B407">
        <v>1339196400</v>
      </c>
      <c r="C407">
        <v>9.7E-5</v>
      </c>
      <c r="D407">
        <v>5.1199999999999998E-4</v>
      </c>
      <c r="E407">
        <v>3.6200000000000002E-4</v>
      </c>
      <c r="F407">
        <v>1.27E-4</v>
      </c>
    </row>
    <row r="408" spans="1:6" x14ac:dyDescent="0.25">
      <c r="A408" t="s">
        <v>417</v>
      </c>
      <c r="B408">
        <v>1339801200</v>
      </c>
      <c r="C408">
        <v>1.15E-4</v>
      </c>
      <c r="D408">
        <v>5.0500000000000002E-4</v>
      </c>
      <c r="E408">
        <v>3.2299999999999999E-4</v>
      </c>
      <c r="F408">
        <v>1.22E-4</v>
      </c>
    </row>
    <row r="409" spans="1:6" x14ac:dyDescent="0.25">
      <c r="A409" t="s">
        <v>418</v>
      </c>
      <c r="B409">
        <v>1340406000</v>
      </c>
      <c r="C409">
        <v>1.35E-4</v>
      </c>
      <c r="D409">
        <v>5.0000000000000001E-4</v>
      </c>
      <c r="E409">
        <v>2.92E-4</v>
      </c>
      <c r="F409">
        <v>1.2999999999999999E-4</v>
      </c>
    </row>
    <row r="410" spans="1:6" x14ac:dyDescent="0.25">
      <c r="A410" t="s">
        <v>419</v>
      </c>
      <c r="B410">
        <v>1341010800</v>
      </c>
      <c r="C410">
        <v>1.3100000000000001E-4</v>
      </c>
      <c r="D410">
        <v>4.9399999999999997E-4</v>
      </c>
      <c r="E410">
        <v>2.6600000000000001E-4</v>
      </c>
      <c r="F410">
        <v>1.2899999999999999E-4</v>
      </c>
    </row>
    <row r="411" spans="1:6" x14ac:dyDescent="0.25">
      <c r="A411" t="s">
        <v>420</v>
      </c>
      <c r="B411">
        <v>1341615600</v>
      </c>
      <c r="C411">
        <v>1.2999999999999999E-4</v>
      </c>
      <c r="D411">
        <v>4.8799999999999999E-4</v>
      </c>
      <c r="E411">
        <v>2.4399999999999999E-4</v>
      </c>
      <c r="F411">
        <v>1.2899999999999999E-4</v>
      </c>
    </row>
    <row r="412" spans="1:6" x14ac:dyDescent="0.25">
      <c r="A412" t="s">
        <v>423</v>
      </c>
      <c r="B412">
        <v>1342220400</v>
      </c>
      <c r="C412">
        <v>1.2799999999999999E-4</v>
      </c>
      <c r="D412">
        <v>4.8299999999999998E-4</v>
      </c>
      <c r="E412">
        <v>2.2599999999999999E-4</v>
      </c>
      <c r="F412">
        <v>1.2999999999999999E-4</v>
      </c>
    </row>
    <row r="413" spans="1:6" x14ac:dyDescent="0.25">
      <c r="A413" t="s">
        <v>424</v>
      </c>
      <c r="B413">
        <v>1342305901</v>
      </c>
      <c r="C413">
        <v>1.07E-4</v>
      </c>
      <c r="D413">
        <v>4.8200000000000001E-4</v>
      </c>
      <c r="E413">
        <v>2.23E-4</v>
      </c>
      <c r="F413">
        <v>1.2799999999999999E-4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3"/>
  <sheetViews>
    <sheetView workbookViewId="0"/>
    <sheetView workbookViewId="1"/>
  </sheetViews>
  <sheetFormatPr defaultColWidth="8.85546875" defaultRowHeight="15" x14ac:dyDescent="0.25"/>
  <cols>
    <col min="1" max="1" width="20.42578125" customWidth="1"/>
  </cols>
  <sheetData>
    <row r="2" spans="1:6" x14ac:dyDescent="0.25">
      <c r="A2" t="s">
        <v>7</v>
      </c>
      <c r="B2" t="s">
        <v>437</v>
      </c>
    </row>
    <row r="4" spans="1:6" x14ac:dyDescent="0.25">
      <c r="A4" t="s">
        <v>9</v>
      </c>
      <c r="B4" t="s">
        <v>10</v>
      </c>
    </row>
    <row r="6" spans="1:6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6" x14ac:dyDescent="0.25">
      <c r="A8" t="s">
        <v>17</v>
      </c>
      <c r="B8">
        <v>1097881200</v>
      </c>
      <c r="C8">
        <v>0</v>
      </c>
      <c r="D8">
        <v>0</v>
      </c>
      <c r="E8">
        <v>0</v>
      </c>
      <c r="F8">
        <v>0</v>
      </c>
    </row>
    <row r="9" spans="1:6" x14ac:dyDescent="0.25">
      <c r="A9" t="s">
        <v>18</v>
      </c>
      <c r="B9">
        <v>1098486000</v>
      </c>
      <c r="C9">
        <v>6.9999999999999999E-6</v>
      </c>
      <c r="D9">
        <v>0</v>
      </c>
      <c r="E9">
        <v>9.9999999999999995E-7</v>
      </c>
      <c r="F9">
        <v>3.9999999999999998E-6</v>
      </c>
    </row>
    <row r="10" spans="1:6" x14ac:dyDescent="0.25">
      <c r="A10" t="s">
        <v>19</v>
      </c>
      <c r="B10">
        <v>1099094400</v>
      </c>
      <c r="C10">
        <v>9.9999999999999995E-7</v>
      </c>
      <c r="D10">
        <v>0</v>
      </c>
      <c r="E10">
        <v>9.9999999999999995E-7</v>
      </c>
      <c r="F10">
        <v>1.9999999999999999E-6</v>
      </c>
    </row>
    <row r="11" spans="1:6" x14ac:dyDescent="0.25">
      <c r="A11" t="s">
        <v>20</v>
      </c>
      <c r="B11">
        <v>1099699200</v>
      </c>
      <c r="C11">
        <v>9.9999999999999995E-7</v>
      </c>
      <c r="D11">
        <v>0</v>
      </c>
      <c r="E11">
        <v>9.9999999999999995E-7</v>
      </c>
      <c r="F11">
        <v>9.9999999999999995E-7</v>
      </c>
    </row>
    <row r="12" spans="1:6" x14ac:dyDescent="0.25">
      <c r="A12" t="s">
        <v>21</v>
      </c>
      <c r="B12">
        <v>1100304000</v>
      </c>
      <c r="C12">
        <v>9.7999999999999997E-5</v>
      </c>
      <c r="D12">
        <v>1.9999999999999999E-6</v>
      </c>
      <c r="E12">
        <v>1.7E-5</v>
      </c>
      <c r="F12">
        <v>6.4999999999999994E-5</v>
      </c>
    </row>
    <row r="13" spans="1:6" x14ac:dyDescent="0.25">
      <c r="A13" t="s">
        <v>22</v>
      </c>
      <c r="B13">
        <v>1100908800</v>
      </c>
      <c r="C13">
        <v>1.95E-4</v>
      </c>
      <c r="D13">
        <v>5.0000000000000004E-6</v>
      </c>
      <c r="E13">
        <v>4.6999999999999997E-5</v>
      </c>
      <c r="F13">
        <v>1.64E-4</v>
      </c>
    </row>
    <row r="14" spans="1:6" x14ac:dyDescent="0.25">
      <c r="A14" t="s">
        <v>23</v>
      </c>
      <c r="B14">
        <v>1101513600</v>
      </c>
      <c r="C14">
        <v>4.8700000000000002E-4</v>
      </c>
      <c r="D14">
        <v>1.2E-5</v>
      </c>
      <c r="E14">
        <v>1.18E-4</v>
      </c>
      <c r="F14">
        <v>3.5799999999999997E-4</v>
      </c>
    </row>
    <row r="15" spans="1:6" x14ac:dyDescent="0.25">
      <c r="A15" t="s">
        <v>24</v>
      </c>
      <c r="B15">
        <v>1102118400</v>
      </c>
      <c r="C15">
        <v>5.31E-4</v>
      </c>
      <c r="D15">
        <v>2.0000000000000002E-5</v>
      </c>
      <c r="E15">
        <v>1.85E-4</v>
      </c>
      <c r="F15">
        <v>4.73E-4</v>
      </c>
    </row>
    <row r="16" spans="1:6" x14ac:dyDescent="0.25">
      <c r="A16" t="s">
        <v>25</v>
      </c>
      <c r="B16">
        <v>1102723200</v>
      </c>
      <c r="C16">
        <v>5.7200000000000003E-4</v>
      </c>
      <c r="D16">
        <v>2.8E-5</v>
      </c>
      <c r="E16">
        <v>2.4499999999999999E-4</v>
      </c>
      <c r="F16">
        <v>4.9799999999999996E-4</v>
      </c>
    </row>
    <row r="17" spans="1:6" x14ac:dyDescent="0.25">
      <c r="A17" t="s">
        <v>26</v>
      </c>
      <c r="B17">
        <v>1103328000</v>
      </c>
      <c r="C17">
        <v>1.018E-3</v>
      </c>
      <c r="D17">
        <v>4.3999999999999999E-5</v>
      </c>
      <c r="E17">
        <v>3.6900000000000002E-4</v>
      </c>
      <c r="F17">
        <v>8.1400000000000005E-4</v>
      </c>
    </row>
    <row r="18" spans="1:6" x14ac:dyDescent="0.25">
      <c r="A18" t="s">
        <v>27</v>
      </c>
      <c r="B18">
        <v>1103932800</v>
      </c>
      <c r="C18">
        <v>4.4700000000000002E-4</v>
      </c>
      <c r="D18">
        <v>5.0000000000000002E-5</v>
      </c>
      <c r="E18">
        <v>3.8000000000000002E-4</v>
      </c>
      <c r="F18">
        <v>5.6899999999999995E-4</v>
      </c>
    </row>
    <row r="19" spans="1:6" x14ac:dyDescent="0.25">
      <c r="A19" t="s">
        <v>28</v>
      </c>
      <c r="B19">
        <v>1104537600</v>
      </c>
      <c r="C19">
        <v>1.3940000000000001E-3</v>
      </c>
      <c r="D19">
        <v>6.9999999999999994E-5</v>
      </c>
      <c r="E19">
        <v>5.4299999999999997E-4</v>
      </c>
      <c r="F19">
        <v>1.0549999999999999E-3</v>
      </c>
    </row>
    <row r="20" spans="1:6" x14ac:dyDescent="0.25">
      <c r="A20" t="s">
        <v>29</v>
      </c>
      <c r="B20">
        <v>1105142400</v>
      </c>
      <c r="C20">
        <v>1.787E-3</v>
      </c>
      <c r="D20">
        <v>9.7E-5</v>
      </c>
      <c r="E20">
        <v>7.4100000000000001E-4</v>
      </c>
      <c r="F20">
        <v>1.47E-3</v>
      </c>
    </row>
    <row r="21" spans="1:6" x14ac:dyDescent="0.25">
      <c r="A21" t="s">
        <v>30</v>
      </c>
      <c r="B21">
        <v>1105747200</v>
      </c>
      <c r="C21">
        <v>1.6360000000000001E-3</v>
      </c>
      <c r="D21">
        <v>1.2E-4</v>
      </c>
      <c r="E21">
        <v>8.8500000000000004E-4</v>
      </c>
      <c r="F21">
        <v>1.5939999999999999E-3</v>
      </c>
    </row>
    <row r="22" spans="1:6" x14ac:dyDescent="0.25">
      <c r="A22" t="s">
        <v>31</v>
      </c>
      <c r="B22">
        <v>1106352000</v>
      </c>
      <c r="C22">
        <v>1.2999999999999999E-3</v>
      </c>
      <c r="D22">
        <v>1.3799999999999999E-4</v>
      </c>
      <c r="E22">
        <v>9.4499999999999998E-4</v>
      </c>
      <c r="F22">
        <v>1.307E-3</v>
      </c>
    </row>
    <row r="23" spans="1:6" x14ac:dyDescent="0.25">
      <c r="A23" t="s">
        <v>32</v>
      </c>
      <c r="B23">
        <v>1106956800</v>
      </c>
      <c r="C23">
        <v>1.22E-4</v>
      </c>
      <c r="D23">
        <v>1.3799999999999999E-4</v>
      </c>
      <c r="E23">
        <v>8.12E-4</v>
      </c>
      <c r="F23">
        <v>6.0800000000000003E-4</v>
      </c>
    </row>
    <row r="24" spans="1:6" x14ac:dyDescent="0.25">
      <c r="A24" t="s">
        <v>33</v>
      </c>
      <c r="B24">
        <v>1107561600</v>
      </c>
      <c r="C24">
        <v>4.1999999999999998E-5</v>
      </c>
      <c r="D24">
        <v>1.37E-4</v>
      </c>
      <c r="E24">
        <v>6.8800000000000003E-4</v>
      </c>
      <c r="F24">
        <v>2.8200000000000002E-4</v>
      </c>
    </row>
    <row r="25" spans="1:6" x14ac:dyDescent="0.25">
      <c r="A25" t="s">
        <v>34</v>
      </c>
      <c r="B25">
        <v>1108166400</v>
      </c>
      <c r="C25">
        <v>4.6430000000000004E-3</v>
      </c>
      <c r="D25">
        <v>2.05E-4</v>
      </c>
      <c r="E25">
        <v>1.2719999999999999E-3</v>
      </c>
      <c r="F25">
        <v>1.9989999999999999E-3</v>
      </c>
    </row>
    <row r="26" spans="1:6" x14ac:dyDescent="0.25">
      <c r="A26" t="s">
        <v>35</v>
      </c>
      <c r="B26">
        <v>1108771200</v>
      </c>
      <c r="C26">
        <v>2.2000000000000001E-4</v>
      </c>
      <c r="D26">
        <v>2.0599999999999999E-4</v>
      </c>
      <c r="E26">
        <v>1.103E-3</v>
      </c>
      <c r="F26">
        <v>9.6900000000000003E-4</v>
      </c>
    </row>
    <row r="27" spans="1:6" x14ac:dyDescent="0.25">
      <c r="A27" t="s">
        <v>36</v>
      </c>
      <c r="B27">
        <v>1109376000</v>
      </c>
      <c r="C27">
        <v>2.5999999999999998E-4</v>
      </c>
      <c r="D27">
        <v>2.0599999999999999E-4</v>
      </c>
      <c r="E27">
        <v>9.68E-4</v>
      </c>
      <c r="F27">
        <v>5.6599999999999999E-4</v>
      </c>
    </row>
    <row r="28" spans="1:6" x14ac:dyDescent="0.25">
      <c r="A28" t="s">
        <v>37</v>
      </c>
      <c r="B28">
        <v>1109980800</v>
      </c>
      <c r="C28">
        <v>1.7799999999999999E-4</v>
      </c>
      <c r="D28">
        <v>2.0599999999999999E-4</v>
      </c>
      <c r="E28">
        <v>8.4099999999999995E-4</v>
      </c>
      <c r="F28">
        <v>3.3599999999999998E-4</v>
      </c>
    </row>
    <row r="29" spans="1:6" x14ac:dyDescent="0.25">
      <c r="A29" t="s">
        <v>38</v>
      </c>
      <c r="B29">
        <v>1110582000</v>
      </c>
      <c r="C29">
        <v>3.8200000000000002E-4</v>
      </c>
      <c r="D29">
        <v>2.0900000000000001E-4</v>
      </c>
      <c r="E29">
        <v>7.6800000000000002E-4</v>
      </c>
      <c r="F29">
        <v>3.7399999999999998E-4</v>
      </c>
    </row>
    <row r="30" spans="1:6" x14ac:dyDescent="0.25">
      <c r="A30" t="s">
        <v>39</v>
      </c>
      <c r="B30">
        <v>1111186800</v>
      </c>
      <c r="C30">
        <v>4.9200000000000003E-4</v>
      </c>
      <c r="D30">
        <v>2.13E-4</v>
      </c>
      <c r="E30">
        <v>7.2300000000000001E-4</v>
      </c>
      <c r="F30">
        <v>4.4999999999999999E-4</v>
      </c>
    </row>
    <row r="31" spans="1:6" x14ac:dyDescent="0.25">
      <c r="A31" t="s">
        <v>40</v>
      </c>
      <c r="B31">
        <v>1111791600</v>
      </c>
      <c r="C31">
        <v>4.4299999999999998E-4</v>
      </c>
      <c r="D31">
        <v>2.1699999999999999E-4</v>
      </c>
      <c r="E31">
        <v>6.7699999999999998E-4</v>
      </c>
      <c r="F31">
        <v>4.2099999999999999E-4</v>
      </c>
    </row>
    <row r="32" spans="1:6" x14ac:dyDescent="0.25">
      <c r="A32" t="s">
        <v>41</v>
      </c>
      <c r="B32">
        <v>1112396400</v>
      </c>
      <c r="C32">
        <v>5.5500000000000005E-4</v>
      </c>
      <c r="D32">
        <v>2.22E-4</v>
      </c>
      <c r="E32">
        <v>6.5799999999999995E-4</v>
      </c>
      <c r="F32">
        <v>5.2099999999999998E-4</v>
      </c>
    </row>
    <row r="33" spans="1:6" x14ac:dyDescent="0.25">
      <c r="A33" t="s">
        <v>42</v>
      </c>
      <c r="B33">
        <v>1113001200</v>
      </c>
      <c r="C33">
        <v>5.5500000000000005E-4</v>
      </c>
      <c r="D33">
        <v>2.2699999999999999E-4</v>
      </c>
      <c r="E33">
        <v>6.4300000000000002E-4</v>
      </c>
      <c r="F33">
        <v>5.7300000000000005E-4</v>
      </c>
    </row>
    <row r="34" spans="1:6" x14ac:dyDescent="0.25">
      <c r="A34" t="s">
        <v>43</v>
      </c>
      <c r="B34">
        <v>1113606000</v>
      </c>
      <c r="C34">
        <v>5.6599999999999999E-4</v>
      </c>
      <c r="D34">
        <v>2.32E-4</v>
      </c>
      <c r="E34">
        <v>6.2799999999999998E-4</v>
      </c>
      <c r="F34">
        <v>5.2999999999999998E-4</v>
      </c>
    </row>
    <row r="35" spans="1:6" x14ac:dyDescent="0.25">
      <c r="A35" t="s">
        <v>44</v>
      </c>
      <c r="B35">
        <v>1114210800</v>
      </c>
      <c r="C35">
        <v>7.7499999999999997E-4</v>
      </c>
      <c r="D35">
        <v>2.4000000000000001E-4</v>
      </c>
      <c r="E35">
        <v>6.5300000000000004E-4</v>
      </c>
      <c r="F35">
        <v>7.0100000000000002E-4</v>
      </c>
    </row>
    <row r="36" spans="1:6" x14ac:dyDescent="0.25">
      <c r="A36" t="s">
        <v>45</v>
      </c>
      <c r="B36">
        <v>1114815600</v>
      </c>
      <c r="C36">
        <v>9.9700000000000006E-4</v>
      </c>
      <c r="D36">
        <v>2.52E-4</v>
      </c>
      <c r="E36">
        <v>7.0899999999999999E-4</v>
      </c>
      <c r="F36">
        <v>8.9700000000000001E-4</v>
      </c>
    </row>
    <row r="37" spans="1:6" x14ac:dyDescent="0.25">
      <c r="A37" t="s">
        <v>46</v>
      </c>
      <c r="B37">
        <v>1115420400</v>
      </c>
      <c r="C37">
        <v>7.2499999999999995E-4</v>
      </c>
      <c r="D37">
        <v>2.5900000000000001E-4</v>
      </c>
      <c r="E37">
        <v>7.1100000000000004E-4</v>
      </c>
      <c r="F37">
        <v>7.8600000000000002E-4</v>
      </c>
    </row>
    <row r="38" spans="1:6" x14ac:dyDescent="0.25">
      <c r="A38" t="s">
        <v>47</v>
      </c>
      <c r="B38">
        <v>1116025200</v>
      </c>
      <c r="C38">
        <v>6.7199999999999996E-4</v>
      </c>
      <c r="D38">
        <v>2.6600000000000001E-4</v>
      </c>
      <c r="E38">
        <v>7.0299999999999996E-4</v>
      </c>
      <c r="F38">
        <v>7.0200000000000004E-4</v>
      </c>
    </row>
    <row r="39" spans="1:6" x14ac:dyDescent="0.25">
      <c r="A39" t="s">
        <v>48</v>
      </c>
      <c r="B39">
        <v>1116630000</v>
      </c>
      <c r="C39">
        <v>8.6499999999999999E-4</v>
      </c>
      <c r="D39">
        <v>2.7500000000000002E-4</v>
      </c>
      <c r="E39">
        <v>7.2999999999999996E-4</v>
      </c>
      <c r="F39">
        <v>8.1999999999999998E-4</v>
      </c>
    </row>
    <row r="40" spans="1:6" x14ac:dyDescent="0.25">
      <c r="A40" t="s">
        <v>49</v>
      </c>
      <c r="B40">
        <v>1117234800</v>
      </c>
      <c r="C40">
        <v>5.8399999999999999E-4</v>
      </c>
      <c r="D40">
        <v>2.7900000000000001E-4</v>
      </c>
      <c r="E40">
        <v>7.0299999999999996E-4</v>
      </c>
      <c r="F40">
        <v>6.3199999999999997E-4</v>
      </c>
    </row>
    <row r="41" spans="1:6" x14ac:dyDescent="0.25">
      <c r="A41" t="s">
        <v>50</v>
      </c>
      <c r="B41">
        <v>1117839600</v>
      </c>
      <c r="C41">
        <v>3.3500000000000001E-4</v>
      </c>
      <c r="D41">
        <v>2.7999999999999998E-4</v>
      </c>
      <c r="E41">
        <v>6.4499999999999996E-4</v>
      </c>
      <c r="F41">
        <v>4.7600000000000002E-4</v>
      </c>
    </row>
    <row r="42" spans="1:6" x14ac:dyDescent="0.25">
      <c r="A42" t="s">
        <v>51</v>
      </c>
      <c r="B42">
        <v>1118444400</v>
      </c>
      <c r="C42">
        <v>1.3550000000000001E-3</v>
      </c>
      <c r="D42">
        <v>2.9700000000000001E-4</v>
      </c>
      <c r="E42">
        <v>7.5900000000000002E-4</v>
      </c>
      <c r="F42">
        <v>1.008E-3</v>
      </c>
    </row>
    <row r="43" spans="1:6" x14ac:dyDescent="0.25">
      <c r="A43" t="s">
        <v>52</v>
      </c>
      <c r="B43">
        <v>1119049200</v>
      </c>
      <c r="C43">
        <v>8.25E-4</v>
      </c>
      <c r="D43">
        <v>3.0499999999999999E-4</v>
      </c>
      <c r="E43">
        <v>7.6499999999999995E-4</v>
      </c>
      <c r="F43">
        <v>8.1300000000000003E-4</v>
      </c>
    </row>
    <row r="44" spans="1:6" x14ac:dyDescent="0.25">
      <c r="A44" t="s">
        <v>53</v>
      </c>
      <c r="B44">
        <v>1119654000</v>
      </c>
      <c r="C44">
        <v>2.4800000000000001E-4</v>
      </c>
      <c r="D44">
        <v>3.0400000000000002E-4</v>
      </c>
      <c r="E44">
        <v>6.8300000000000001E-4</v>
      </c>
      <c r="F44">
        <v>5.2400000000000005E-4</v>
      </c>
    </row>
    <row r="45" spans="1:6" x14ac:dyDescent="0.25">
      <c r="A45" t="s">
        <v>54</v>
      </c>
      <c r="B45">
        <v>1120258800</v>
      </c>
      <c r="C45">
        <v>6.11E-4</v>
      </c>
      <c r="D45">
        <v>3.0899999999999998E-4</v>
      </c>
      <c r="E45">
        <v>6.7199999999999996E-4</v>
      </c>
      <c r="F45">
        <v>5.8699999999999996E-4</v>
      </c>
    </row>
    <row r="46" spans="1:6" x14ac:dyDescent="0.25">
      <c r="A46" t="s">
        <v>55</v>
      </c>
      <c r="B46">
        <v>1120863600</v>
      </c>
      <c r="C46">
        <v>1.073E-3</v>
      </c>
      <c r="D46">
        <v>3.2000000000000003E-4</v>
      </c>
      <c r="E46">
        <v>7.3800000000000005E-4</v>
      </c>
      <c r="F46">
        <v>9.0300000000000005E-4</v>
      </c>
    </row>
    <row r="47" spans="1:6" x14ac:dyDescent="0.25">
      <c r="A47" t="s">
        <v>56</v>
      </c>
      <c r="B47">
        <v>1121468400</v>
      </c>
      <c r="C47">
        <v>4.5399999999999998E-4</v>
      </c>
      <c r="D47">
        <v>3.2200000000000002E-4</v>
      </c>
      <c r="E47">
        <v>6.9200000000000002E-4</v>
      </c>
      <c r="F47">
        <v>6.3500000000000004E-4</v>
      </c>
    </row>
    <row r="48" spans="1:6" x14ac:dyDescent="0.25">
      <c r="A48" t="s">
        <v>57</v>
      </c>
      <c r="B48">
        <v>1122073200</v>
      </c>
      <c r="C48">
        <v>3.2400000000000001E-4</v>
      </c>
      <c r="D48">
        <v>3.2200000000000002E-4</v>
      </c>
      <c r="E48">
        <v>6.3299999999999999E-4</v>
      </c>
      <c r="F48">
        <v>4.6500000000000003E-4</v>
      </c>
    </row>
    <row r="49" spans="1:6" x14ac:dyDescent="0.25">
      <c r="A49" t="s">
        <v>58</v>
      </c>
      <c r="B49">
        <v>1122678000</v>
      </c>
      <c r="C49">
        <v>2.9799999999999998E-4</v>
      </c>
      <c r="D49">
        <v>3.2200000000000002E-4</v>
      </c>
      <c r="E49">
        <v>5.7899999999999998E-4</v>
      </c>
      <c r="F49">
        <v>3.7100000000000002E-4</v>
      </c>
    </row>
    <row r="50" spans="1:6" x14ac:dyDescent="0.25">
      <c r="A50" t="s">
        <v>59</v>
      </c>
      <c r="B50">
        <v>1123282800</v>
      </c>
      <c r="C50">
        <v>4.6799999999999999E-4</v>
      </c>
      <c r="D50">
        <v>3.2400000000000001E-4</v>
      </c>
      <c r="E50">
        <v>5.5900000000000004E-4</v>
      </c>
      <c r="F50">
        <v>3.8999999999999999E-4</v>
      </c>
    </row>
    <row r="51" spans="1:6" x14ac:dyDescent="0.25">
      <c r="A51" t="s">
        <v>60</v>
      </c>
      <c r="B51">
        <v>1123887600</v>
      </c>
      <c r="C51">
        <v>0</v>
      </c>
      <c r="D51">
        <v>3.19E-4</v>
      </c>
      <c r="E51">
        <v>4.6900000000000002E-4</v>
      </c>
      <c r="F51">
        <v>1.64E-4</v>
      </c>
    </row>
    <row r="52" spans="1:6" x14ac:dyDescent="0.25">
      <c r="A52" t="s">
        <v>61</v>
      </c>
      <c r="B52">
        <v>1124492400</v>
      </c>
      <c r="C52">
        <v>0</v>
      </c>
      <c r="D52">
        <v>3.1399999999999999E-4</v>
      </c>
      <c r="E52">
        <v>3.9399999999999998E-4</v>
      </c>
      <c r="F52">
        <v>6.8999999999999997E-5</v>
      </c>
    </row>
    <row r="53" spans="1:6" x14ac:dyDescent="0.25">
      <c r="A53" t="s">
        <v>62</v>
      </c>
      <c r="B53">
        <v>1125097200</v>
      </c>
      <c r="C53">
        <v>0</v>
      </c>
      <c r="D53">
        <v>3.0899999999999998E-4</v>
      </c>
      <c r="E53">
        <v>3.3100000000000002E-4</v>
      </c>
      <c r="F53">
        <v>2.9E-5</v>
      </c>
    </row>
    <row r="54" spans="1:6" x14ac:dyDescent="0.25">
      <c r="A54" t="s">
        <v>63</v>
      </c>
      <c r="B54">
        <v>1125702000</v>
      </c>
      <c r="C54">
        <v>0</v>
      </c>
      <c r="D54">
        <v>3.0499999999999999E-4</v>
      </c>
      <c r="E54">
        <v>2.7700000000000001E-4</v>
      </c>
      <c r="F54">
        <v>1.2E-5</v>
      </c>
    </row>
    <row r="55" spans="1:6" x14ac:dyDescent="0.25">
      <c r="A55" t="s">
        <v>64</v>
      </c>
      <c r="B55">
        <v>1126306800</v>
      </c>
      <c r="C55">
        <v>0</v>
      </c>
      <c r="D55">
        <v>2.9999999999999997E-4</v>
      </c>
      <c r="E55">
        <v>2.33E-4</v>
      </c>
      <c r="F55">
        <v>5.0000000000000004E-6</v>
      </c>
    </row>
    <row r="56" spans="1:6" x14ac:dyDescent="0.25">
      <c r="A56" t="s">
        <v>65</v>
      </c>
      <c r="B56">
        <v>1126911600</v>
      </c>
      <c r="C56">
        <v>0</v>
      </c>
      <c r="D56">
        <v>2.9500000000000001E-4</v>
      </c>
      <c r="E56">
        <v>1.95E-4</v>
      </c>
      <c r="F56">
        <v>1.9999999999999999E-6</v>
      </c>
    </row>
    <row r="57" spans="1:6" x14ac:dyDescent="0.25">
      <c r="A57" t="s">
        <v>66</v>
      </c>
      <c r="B57">
        <v>1127516400</v>
      </c>
      <c r="C57">
        <v>0</v>
      </c>
      <c r="D57">
        <v>2.9100000000000003E-4</v>
      </c>
      <c r="E57">
        <v>1.64E-4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2.8600000000000001E-4</v>
      </c>
      <c r="E58">
        <v>1.3799999999999999E-4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2.8200000000000002E-4</v>
      </c>
      <c r="E59">
        <v>1.16E-4</v>
      </c>
      <c r="F59">
        <v>0</v>
      </c>
    </row>
    <row r="60" spans="1:6" x14ac:dyDescent="0.25">
      <c r="A60" t="s">
        <v>69</v>
      </c>
      <c r="B60">
        <v>1129330800</v>
      </c>
      <c r="C60">
        <v>0</v>
      </c>
      <c r="D60">
        <v>2.7799999999999998E-4</v>
      </c>
      <c r="E60">
        <v>9.7E-5</v>
      </c>
      <c r="F60">
        <v>0</v>
      </c>
    </row>
    <row r="61" spans="1:6" x14ac:dyDescent="0.25">
      <c r="A61" t="s">
        <v>70</v>
      </c>
      <c r="B61">
        <v>1129935600</v>
      </c>
      <c r="C61">
        <v>6.9999999999999999E-6</v>
      </c>
      <c r="D61">
        <v>2.7300000000000002E-4</v>
      </c>
      <c r="E61">
        <v>8.2999999999999998E-5</v>
      </c>
      <c r="F61">
        <v>5.0000000000000004E-6</v>
      </c>
    </row>
    <row r="62" spans="1:6" x14ac:dyDescent="0.25">
      <c r="A62" t="s">
        <v>71</v>
      </c>
      <c r="B62">
        <v>1130540400</v>
      </c>
      <c r="C62">
        <v>3.9999999999999998E-6</v>
      </c>
      <c r="D62">
        <v>2.6899999999999998E-4</v>
      </c>
      <c r="E62">
        <v>6.9999999999999994E-5</v>
      </c>
      <c r="F62">
        <v>3.9999999999999998E-6</v>
      </c>
    </row>
    <row r="63" spans="1:6" x14ac:dyDescent="0.25">
      <c r="A63" t="s">
        <v>72</v>
      </c>
      <c r="B63">
        <v>1131148800</v>
      </c>
      <c r="C63">
        <v>2.0000000000000002E-5</v>
      </c>
      <c r="D63">
        <v>2.6499999999999999E-4</v>
      </c>
      <c r="E63">
        <v>6.2000000000000003E-5</v>
      </c>
      <c r="F63">
        <v>1.5E-5</v>
      </c>
    </row>
    <row r="64" spans="1:6" x14ac:dyDescent="0.25">
      <c r="A64" t="s">
        <v>73</v>
      </c>
      <c r="B64">
        <v>1131753600</v>
      </c>
      <c r="C64">
        <v>2.1999999999999999E-5</v>
      </c>
      <c r="D64">
        <v>2.6200000000000003E-4</v>
      </c>
      <c r="E64">
        <v>5.5000000000000002E-5</v>
      </c>
      <c r="F64">
        <v>1.5999999999999999E-5</v>
      </c>
    </row>
    <row r="65" spans="1:6" x14ac:dyDescent="0.25">
      <c r="A65" t="s">
        <v>74</v>
      </c>
      <c r="B65">
        <v>1132358400</v>
      </c>
      <c r="C65">
        <v>3.1999999999999999E-5</v>
      </c>
      <c r="D65">
        <v>2.5799999999999998E-4</v>
      </c>
      <c r="E65">
        <v>5.1999999999999997E-5</v>
      </c>
      <c r="F65">
        <v>2.4000000000000001E-5</v>
      </c>
    </row>
    <row r="66" spans="1:6" x14ac:dyDescent="0.25">
      <c r="A66" t="s">
        <v>75</v>
      </c>
      <c r="B66">
        <v>1132963200</v>
      </c>
      <c r="C66">
        <v>6.3E-5</v>
      </c>
      <c r="D66">
        <v>2.5500000000000002E-4</v>
      </c>
      <c r="E66">
        <v>5.3000000000000001E-5</v>
      </c>
      <c r="F66">
        <v>4.3999999999999999E-5</v>
      </c>
    </row>
    <row r="67" spans="1:6" x14ac:dyDescent="0.25">
      <c r="A67" t="s">
        <v>76</v>
      </c>
      <c r="B67">
        <v>1133568000</v>
      </c>
      <c r="C67">
        <v>8.5000000000000006E-5</v>
      </c>
      <c r="D67">
        <v>2.52E-4</v>
      </c>
      <c r="E67">
        <v>5.8E-5</v>
      </c>
      <c r="F67">
        <v>6.7000000000000002E-5</v>
      </c>
    </row>
    <row r="68" spans="1:6" x14ac:dyDescent="0.25">
      <c r="A68" t="s">
        <v>77</v>
      </c>
      <c r="B68">
        <v>1134172800</v>
      </c>
      <c r="C68">
        <v>6.2000000000000003E-5</v>
      </c>
      <c r="D68">
        <v>2.4899999999999998E-4</v>
      </c>
      <c r="E68">
        <v>5.8999999999999998E-5</v>
      </c>
      <c r="F68">
        <v>6.8999999999999997E-5</v>
      </c>
    </row>
    <row r="69" spans="1:6" x14ac:dyDescent="0.25">
      <c r="A69" t="s">
        <v>78</v>
      </c>
      <c r="B69">
        <v>1134777600</v>
      </c>
      <c r="C69">
        <v>7.4999999999999993E-5</v>
      </c>
      <c r="D69">
        <v>2.4699999999999999E-4</v>
      </c>
      <c r="E69">
        <v>6.2000000000000003E-5</v>
      </c>
      <c r="F69">
        <v>7.6000000000000004E-5</v>
      </c>
    </row>
    <row r="70" spans="1:6" x14ac:dyDescent="0.25">
      <c r="A70" t="s">
        <v>79</v>
      </c>
      <c r="B70">
        <v>1135382400</v>
      </c>
      <c r="C70">
        <v>9.1000000000000003E-5</v>
      </c>
      <c r="D70">
        <v>2.4399999999999999E-4</v>
      </c>
      <c r="E70">
        <v>6.6000000000000005E-5</v>
      </c>
      <c r="F70">
        <v>8.3999999999999995E-5</v>
      </c>
    </row>
    <row r="71" spans="1:6" x14ac:dyDescent="0.25">
      <c r="A71" t="s">
        <v>80</v>
      </c>
      <c r="B71">
        <v>1135987200</v>
      </c>
      <c r="C71">
        <v>8.6000000000000003E-5</v>
      </c>
      <c r="D71">
        <v>2.42E-4</v>
      </c>
      <c r="E71">
        <v>6.8999999999999997E-5</v>
      </c>
      <c r="F71">
        <v>8.3999999999999995E-5</v>
      </c>
    </row>
    <row r="72" spans="1:6" x14ac:dyDescent="0.25">
      <c r="A72" t="s">
        <v>81</v>
      </c>
      <c r="B72">
        <v>1136592000</v>
      </c>
      <c r="C72">
        <v>7.2000000000000002E-5</v>
      </c>
      <c r="D72">
        <v>2.3900000000000001E-4</v>
      </c>
      <c r="E72">
        <v>6.9999999999999994E-5</v>
      </c>
      <c r="F72">
        <v>8.2000000000000001E-5</v>
      </c>
    </row>
    <row r="73" spans="1:6" x14ac:dyDescent="0.25">
      <c r="A73" t="s">
        <v>82</v>
      </c>
      <c r="B73">
        <v>1137196800</v>
      </c>
      <c r="C73">
        <v>1.44E-4</v>
      </c>
      <c r="D73">
        <v>2.3800000000000001E-4</v>
      </c>
      <c r="E73">
        <v>8.2000000000000001E-5</v>
      </c>
      <c r="F73">
        <v>1.2400000000000001E-4</v>
      </c>
    </row>
    <row r="74" spans="1:6" x14ac:dyDescent="0.25">
      <c r="A74" t="s">
        <v>83</v>
      </c>
      <c r="B74">
        <v>1137801600</v>
      </c>
      <c r="C74">
        <v>4.2999999999999999E-4</v>
      </c>
      <c r="D74">
        <v>2.41E-4</v>
      </c>
      <c r="E74">
        <v>1.37E-4</v>
      </c>
      <c r="F74">
        <v>2.81E-4</v>
      </c>
    </row>
    <row r="75" spans="1:6" x14ac:dyDescent="0.25">
      <c r="A75" t="s">
        <v>84</v>
      </c>
      <c r="B75">
        <v>1138406400</v>
      </c>
      <c r="C75">
        <v>3.5399999999999999E-4</v>
      </c>
      <c r="D75">
        <v>2.42E-4</v>
      </c>
      <c r="E75">
        <v>1.7200000000000001E-4</v>
      </c>
      <c r="F75">
        <v>3.3100000000000002E-4</v>
      </c>
    </row>
    <row r="76" spans="1:6" x14ac:dyDescent="0.25">
      <c r="A76" t="s">
        <v>85</v>
      </c>
      <c r="B76">
        <v>1139011200</v>
      </c>
      <c r="C76">
        <v>5.7390000000000002E-3</v>
      </c>
      <c r="D76">
        <v>3.2699999999999998E-4</v>
      </c>
      <c r="E76">
        <v>1.067E-3</v>
      </c>
      <c r="F76">
        <v>3.5339999999999998E-3</v>
      </c>
    </row>
    <row r="77" spans="1:6" x14ac:dyDescent="0.25">
      <c r="A77" t="s">
        <v>86</v>
      </c>
      <c r="B77">
        <v>1139616000</v>
      </c>
      <c r="C77">
        <v>3.235E-3</v>
      </c>
      <c r="D77">
        <v>3.7100000000000002E-4</v>
      </c>
      <c r="E77">
        <v>1.3940000000000001E-3</v>
      </c>
      <c r="F77">
        <v>3.0100000000000001E-3</v>
      </c>
    </row>
    <row r="78" spans="1:6" x14ac:dyDescent="0.25">
      <c r="A78" t="s">
        <v>87</v>
      </c>
      <c r="B78">
        <v>1140220800</v>
      </c>
      <c r="C78">
        <v>1.694E-3</v>
      </c>
      <c r="D78">
        <v>3.9199999999999999E-4</v>
      </c>
      <c r="E78">
        <v>1.4480000000000001E-3</v>
      </c>
      <c r="F78">
        <v>2.3670000000000002E-3</v>
      </c>
    </row>
    <row r="79" spans="1:6" x14ac:dyDescent="0.25">
      <c r="A79" t="s">
        <v>88</v>
      </c>
      <c r="B79">
        <v>1140825600</v>
      </c>
      <c r="C79">
        <v>1.0460000000000001E-3</v>
      </c>
      <c r="D79">
        <v>4.0200000000000001E-4</v>
      </c>
      <c r="E79">
        <v>1.3749999999999999E-3</v>
      </c>
      <c r="F79">
        <v>1.467E-3</v>
      </c>
    </row>
    <row r="80" spans="1:6" x14ac:dyDescent="0.25">
      <c r="A80" t="s">
        <v>89</v>
      </c>
      <c r="B80">
        <v>1141430400</v>
      </c>
      <c r="C80">
        <v>2.1999999999999999E-5</v>
      </c>
      <c r="D80">
        <v>3.9599999999999998E-4</v>
      </c>
      <c r="E80">
        <v>1.157E-3</v>
      </c>
      <c r="F80">
        <v>6.2799999999999998E-4</v>
      </c>
    </row>
    <row r="81" spans="1:6" x14ac:dyDescent="0.25">
      <c r="A81" t="s">
        <v>90</v>
      </c>
      <c r="B81">
        <v>1142031600</v>
      </c>
      <c r="C81">
        <v>5.62E-4</v>
      </c>
      <c r="D81">
        <v>3.9800000000000002E-4</v>
      </c>
      <c r="E81">
        <v>1.0679999999999999E-3</v>
      </c>
      <c r="F81">
        <v>7.1100000000000004E-4</v>
      </c>
    </row>
    <row r="82" spans="1:6" x14ac:dyDescent="0.25">
      <c r="A82" t="s">
        <v>91</v>
      </c>
      <c r="B82">
        <v>1142636400</v>
      </c>
      <c r="C82">
        <v>1.603E-3</v>
      </c>
      <c r="D82">
        <v>4.17E-4</v>
      </c>
      <c r="E82">
        <v>1.155E-3</v>
      </c>
      <c r="F82">
        <v>1.2470000000000001E-3</v>
      </c>
    </row>
    <row r="83" spans="1:6" x14ac:dyDescent="0.25">
      <c r="A83" t="s">
        <v>92</v>
      </c>
      <c r="B83">
        <v>1143241200</v>
      </c>
      <c r="C83">
        <v>1.7110000000000001E-3</v>
      </c>
      <c r="D83">
        <v>4.37E-4</v>
      </c>
      <c r="E83">
        <v>1.242E-3</v>
      </c>
      <c r="F83">
        <v>1.4940000000000001E-3</v>
      </c>
    </row>
    <row r="84" spans="1:6" x14ac:dyDescent="0.25">
      <c r="A84" t="s">
        <v>93</v>
      </c>
      <c r="B84">
        <v>1143846000</v>
      </c>
      <c r="C84">
        <v>2.728E-3</v>
      </c>
      <c r="D84">
        <v>4.7199999999999998E-4</v>
      </c>
      <c r="E84">
        <v>1.4790000000000001E-3</v>
      </c>
      <c r="F84">
        <v>2.2060000000000001E-3</v>
      </c>
    </row>
    <row r="85" spans="1:6" x14ac:dyDescent="0.25">
      <c r="A85" t="s">
        <v>94</v>
      </c>
      <c r="B85">
        <v>1144450800</v>
      </c>
      <c r="C85">
        <v>1.0330000000000001E-3</v>
      </c>
      <c r="D85">
        <v>4.8000000000000001E-4</v>
      </c>
      <c r="E85">
        <v>1.4090000000000001E-3</v>
      </c>
      <c r="F85">
        <v>1.572E-3</v>
      </c>
    </row>
    <row r="86" spans="1:6" x14ac:dyDescent="0.25">
      <c r="A86" t="s">
        <v>95</v>
      </c>
      <c r="B86">
        <v>1145055600</v>
      </c>
      <c r="C86">
        <v>3.2899999999999997E-4</v>
      </c>
      <c r="D86">
        <v>4.7800000000000002E-4</v>
      </c>
      <c r="E86">
        <v>1.232E-3</v>
      </c>
      <c r="F86">
        <v>7.9199999999999995E-4</v>
      </c>
    </row>
    <row r="87" spans="1:6" x14ac:dyDescent="0.25">
      <c r="A87" t="s">
        <v>96</v>
      </c>
      <c r="B87">
        <v>1145660400</v>
      </c>
      <c r="C87">
        <v>2.0019999999999999E-3</v>
      </c>
      <c r="D87">
        <v>5.0100000000000003E-4</v>
      </c>
      <c r="E87">
        <v>1.359E-3</v>
      </c>
      <c r="F87">
        <v>1.5740000000000001E-3</v>
      </c>
    </row>
    <row r="88" spans="1:6" x14ac:dyDescent="0.25">
      <c r="A88" t="s">
        <v>97</v>
      </c>
      <c r="B88">
        <v>1146265200</v>
      </c>
      <c r="C88">
        <v>2.0200000000000001E-3</v>
      </c>
      <c r="D88">
        <v>5.2499999999999997E-4</v>
      </c>
      <c r="E88">
        <v>1.4630000000000001E-3</v>
      </c>
      <c r="F88">
        <v>1.8109999999999999E-3</v>
      </c>
    </row>
    <row r="89" spans="1:6" x14ac:dyDescent="0.25">
      <c r="A89" t="s">
        <v>98</v>
      </c>
      <c r="B89">
        <v>1146870000</v>
      </c>
      <c r="C89">
        <v>1.9550000000000001E-3</v>
      </c>
      <c r="D89">
        <v>5.4699999999999996E-4</v>
      </c>
      <c r="E89">
        <v>1.542E-3</v>
      </c>
      <c r="F89">
        <v>1.9250000000000001E-3</v>
      </c>
    </row>
    <row r="90" spans="1:6" x14ac:dyDescent="0.25">
      <c r="A90" t="s">
        <v>99</v>
      </c>
      <c r="B90">
        <v>1147474800</v>
      </c>
      <c r="C90">
        <v>2.8909999999999999E-3</v>
      </c>
      <c r="D90">
        <v>5.8200000000000005E-4</v>
      </c>
      <c r="E90">
        <v>1.758E-3</v>
      </c>
      <c r="F90">
        <v>2.4940000000000001E-3</v>
      </c>
    </row>
    <row r="91" spans="1:6" x14ac:dyDescent="0.25">
      <c r="A91" t="s">
        <v>100</v>
      </c>
      <c r="B91">
        <v>1148079600</v>
      </c>
      <c r="C91">
        <v>7.4929999999999997E-3</v>
      </c>
      <c r="D91">
        <v>6.8900000000000005E-4</v>
      </c>
      <c r="E91">
        <v>2.6900000000000001E-3</v>
      </c>
      <c r="F91">
        <v>5.6490000000000004E-3</v>
      </c>
    </row>
    <row r="92" spans="1:6" x14ac:dyDescent="0.25">
      <c r="A92" t="s">
        <v>101</v>
      </c>
      <c r="B92">
        <v>1148684400</v>
      </c>
      <c r="C92">
        <v>7.8150000000000008E-3</v>
      </c>
      <c r="D92">
        <v>7.9799999999999999E-4</v>
      </c>
      <c r="E92">
        <v>3.5040000000000002E-3</v>
      </c>
      <c r="F92">
        <v>6.8339999999999998E-3</v>
      </c>
    </row>
    <row r="93" spans="1:6" x14ac:dyDescent="0.25">
      <c r="A93" t="s">
        <v>102</v>
      </c>
      <c r="B93">
        <v>1149289200</v>
      </c>
      <c r="C93">
        <v>7.0130000000000001E-3</v>
      </c>
      <c r="D93">
        <v>8.9300000000000002E-4</v>
      </c>
      <c r="E93">
        <v>4.065E-3</v>
      </c>
      <c r="F93">
        <v>6.9389999999999999E-3</v>
      </c>
    </row>
    <row r="94" spans="1:6" x14ac:dyDescent="0.25">
      <c r="A94" t="s">
        <v>103</v>
      </c>
      <c r="B94">
        <v>1149894000</v>
      </c>
      <c r="C94">
        <v>2.343E-3</v>
      </c>
      <c r="D94">
        <v>9.1500000000000001E-4</v>
      </c>
      <c r="E94">
        <v>3.7780000000000001E-3</v>
      </c>
      <c r="F94">
        <v>4.1320000000000003E-3</v>
      </c>
    </row>
    <row r="95" spans="1:6" x14ac:dyDescent="0.25">
      <c r="A95" t="s">
        <v>104</v>
      </c>
      <c r="B95">
        <v>1150498800</v>
      </c>
      <c r="C95">
        <v>1.635E-3</v>
      </c>
      <c r="D95">
        <v>9.2599999999999996E-4</v>
      </c>
      <c r="E95">
        <v>3.4350000000000001E-3</v>
      </c>
      <c r="F95">
        <v>2.7179999999999999E-3</v>
      </c>
    </row>
    <row r="96" spans="1:6" x14ac:dyDescent="0.25">
      <c r="A96" t="s">
        <v>105</v>
      </c>
      <c r="B96">
        <v>1151103600</v>
      </c>
      <c r="C96">
        <v>1.841E-3</v>
      </c>
      <c r="D96">
        <v>9.3999999999999997E-4</v>
      </c>
      <c r="E96">
        <v>3.173E-3</v>
      </c>
      <c r="F96">
        <v>2.114E-3</v>
      </c>
    </row>
    <row r="97" spans="1:6" x14ac:dyDescent="0.25">
      <c r="A97" t="s">
        <v>106</v>
      </c>
      <c r="B97">
        <v>1151708400</v>
      </c>
      <c r="C97">
        <v>1.4220000000000001E-3</v>
      </c>
      <c r="D97">
        <v>9.4799999999999995E-4</v>
      </c>
      <c r="E97">
        <v>2.8930000000000002E-3</v>
      </c>
      <c r="F97">
        <v>1.755E-3</v>
      </c>
    </row>
    <row r="98" spans="1:6" x14ac:dyDescent="0.25">
      <c r="A98" t="s">
        <v>107</v>
      </c>
      <c r="B98">
        <v>1152313200</v>
      </c>
      <c r="C98">
        <v>1.4159999999999999E-3</v>
      </c>
      <c r="D98">
        <v>9.5500000000000001E-4</v>
      </c>
      <c r="E98">
        <v>2.6540000000000001E-3</v>
      </c>
      <c r="F98">
        <v>1.5449999999999999E-3</v>
      </c>
    </row>
    <row r="99" spans="1:6" x14ac:dyDescent="0.25">
      <c r="A99" t="s">
        <v>108</v>
      </c>
      <c r="B99">
        <v>1152918000</v>
      </c>
      <c r="C99">
        <v>1.2019999999999999E-3</v>
      </c>
      <c r="D99">
        <v>9.59E-4</v>
      </c>
      <c r="E99">
        <v>2.4229999999999998E-3</v>
      </c>
      <c r="F99">
        <v>1.403E-3</v>
      </c>
    </row>
    <row r="100" spans="1:6" x14ac:dyDescent="0.25">
      <c r="A100" t="s">
        <v>109</v>
      </c>
      <c r="B100">
        <v>1153522800</v>
      </c>
      <c r="C100">
        <v>2.9819999999999998E-3</v>
      </c>
      <c r="D100">
        <v>9.8999999999999999E-4</v>
      </c>
      <c r="E100">
        <v>2.5209999999999998E-3</v>
      </c>
      <c r="F100">
        <v>2.4989999999999999E-3</v>
      </c>
    </row>
    <row r="101" spans="1:6" x14ac:dyDescent="0.25">
      <c r="A101" t="s">
        <v>110</v>
      </c>
      <c r="B101">
        <v>1154127600</v>
      </c>
      <c r="C101">
        <v>4.6569999999999997E-3</v>
      </c>
      <c r="D101">
        <v>1.0460000000000001E-3</v>
      </c>
      <c r="E101">
        <v>2.862E-3</v>
      </c>
      <c r="F101">
        <v>3.761E-3</v>
      </c>
    </row>
    <row r="102" spans="1:6" x14ac:dyDescent="0.25">
      <c r="A102" t="s">
        <v>111</v>
      </c>
      <c r="B102">
        <v>1154732400</v>
      </c>
      <c r="C102">
        <v>4.9630000000000004E-3</v>
      </c>
      <c r="D102">
        <v>1.106E-3</v>
      </c>
      <c r="E102">
        <v>3.202E-3</v>
      </c>
      <c r="F102">
        <v>4.5500000000000002E-3</v>
      </c>
    </row>
    <row r="103" spans="1:6" x14ac:dyDescent="0.25">
      <c r="A103" t="s">
        <v>112</v>
      </c>
      <c r="B103">
        <v>1155337200</v>
      </c>
      <c r="C103">
        <v>5.4460000000000003E-3</v>
      </c>
      <c r="D103">
        <v>1.1720000000000001E-3</v>
      </c>
      <c r="E103">
        <v>3.5599999999999998E-3</v>
      </c>
      <c r="F103">
        <v>5.0749999999999997E-3</v>
      </c>
    </row>
    <row r="104" spans="1:6" x14ac:dyDescent="0.25">
      <c r="A104" t="s">
        <v>113</v>
      </c>
      <c r="B104">
        <v>1155942000</v>
      </c>
      <c r="C104">
        <v>5.2370000000000003E-3</v>
      </c>
      <c r="D104">
        <v>1.235E-3</v>
      </c>
      <c r="E104">
        <v>3.8249999999999998E-3</v>
      </c>
      <c r="F104">
        <v>5.1529999999999996E-3</v>
      </c>
    </row>
    <row r="105" spans="1:6" x14ac:dyDescent="0.25">
      <c r="A105" t="s">
        <v>114</v>
      </c>
      <c r="B105">
        <v>1156546800</v>
      </c>
      <c r="C105">
        <v>5.7429999999999998E-3</v>
      </c>
      <c r="D105">
        <v>1.304E-3</v>
      </c>
      <c r="E105">
        <v>4.13E-3</v>
      </c>
      <c r="F105">
        <v>5.5050000000000003E-3</v>
      </c>
    </row>
    <row r="106" spans="1:6" x14ac:dyDescent="0.25">
      <c r="A106" t="s">
        <v>115</v>
      </c>
      <c r="B106">
        <v>1157151600</v>
      </c>
      <c r="C106">
        <v>5.1999999999999998E-3</v>
      </c>
      <c r="D106">
        <v>1.364E-3</v>
      </c>
      <c r="E106">
        <v>4.3E-3</v>
      </c>
      <c r="F106">
        <v>5.3489999999999996E-3</v>
      </c>
    </row>
    <row r="107" spans="1:6" x14ac:dyDescent="0.25">
      <c r="A107" t="s">
        <v>116</v>
      </c>
      <c r="B107">
        <v>1157756400</v>
      </c>
      <c r="C107">
        <v>6.1599999999999997E-3</v>
      </c>
      <c r="D107">
        <v>1.4369999999999999E-3</v>
      </c>
      <c r="E107">
        <v>4.5950000000000001E-3</v>
      </c>
      <c r="F107">
        <v>5.8110000000000002E-3</v>
      </c>
    </row>
    <row r="108" spans="1:6" x14ac:dyDescent="0.25">
      <c r="A108" t="s">
        <v>117</v>
      </c>
      <c r="B108">
        <v>1158361200</v>
      </c>
      <c r="C108">
        <v>6.7809999999999997E-3</v>
      </c>
      <c r="D108">
        <v>1.519E-3</v>
      </c>
      <c r="E108">
        <v>4.9410000000000001E-3</v>
      </c>
      <c r="F108">
        <v>6.3449999999999999E-3</v>
      </c>
    </row>
    <row r="109" spans="1:6" x14ac:dyDescent="0.25">
      <c r="A109" t="s">
        <v>118</v>
      </c>
      <c r="B109">
        <v>1158966000</v>
      </c>
      <c r="C109">
        <v>6.6899999999999998E-3</v>
      </c>
      <c r="D109">
        <v>1.598E-3</v>
      </c>
      <c r="E109">
        <v>5.2199999999999998E-3</v>
      </c>
      <c r="F109">
        <v>6.5880000000000001E-3</v>
      </c>
    </row>
    <row r="110" spans="1:6" x14ac:dyDescent="0.25">
      <c r="A110" t="s">
        <v>119</v>
      </c>
      <c r="B110">
        <v>1159570800</v>
      </c>
      <c r="C110">
        <v>6.6519999999999999E-3</v>
      </c>
      <c r="D110">
        <v>1.676E-3</v>
      </c>
      <c r="E110">
        <v>5.4450000000000002E-3</v>
      </c>
      <c r="F110">
        <v>6.5960000000000003E-3</v>
      </c>
    </row>
    <row r="111" spans="1:6" x14ac:dyDescent="0.25">
      <c r="A111" t="s">
        <v>120</v>
      </c>
      <c r="B111">
        <v>1160175600</v>
      </c>
      <c r="C111">
        <v>5.2950000000000002E-3</v>
      </c>
      <c r="D111">
        <v>1.7309999999999999E-3</v>
      </c>
      <c r="E111">
        <v>5.4039999999999999E-3</v>
      </c>
      <c r="F111">
        <v>5.5880000000000001E-3</v>
      </c>
    </row>
    <row r="112" spans="1:6" x14ac:dyDescent="0.25">
      <c r="A112" t="s">
        <v>121</v>
      </c>
      <c r="B112">
        <v>1160780400</v>
      </c>
      <c r="C112">
        <v>1.217E-3</v>
      </c>
      <c r="D112">
        <v>1.7229999999999999E-3</v>
      </c>
      <c r="E112">
        <v>4.744E-3</v>
      </c>
      <c r="F112">
        <v>3.29E-3</v>
      </c>
    </row>
    <row r="113" spans="1:6" x14ac:dyDescent="0.25">
      <c r="A113" t="s">
        <v>122</v>
      </c>
      <c r="B113">
        <v>1161385200</v>
      </c>
      <c r="C113">
        <v>5.5909999999999996E-3</v>
      </c>
      <c r="D113">
        <v>1.7819999999999999E-3</v>
      </c>
      <c r="E113">
        <v>4.8789999999999997E-3</v>
      </c>
      <c r="F113">
        <v>4.6600000000000001E-3</v>
      </c>
    </row>
    <row r="114" spans="1:6" x14ac:dyDescent="0.25">
      <c r="A114" t="s">
        <v>123</v>
      </c>
      <c r="B114">
        <v>1161990000</v>
      </c>
      <c r="C114">
        <v>6.2680000000000001E-3</v>
      </c>
      <c r="D114">
        <v>1.851E-3</v>
      </c>
      <c r="E114">
        <v>5.1050000000000002E-3</v>
      </c>
      <c r="F114">
        <v>5.6979999999999999E-3</v>
      </c>
    </row>
    <row r="115" spans="1:6" x14ac:dyDescent="0.25">
      <c r="A115" t="s">
        <v>124</v>
      </c>
      <c r="B115">
        <v>1162598400</v>
      </c>
      <c r="C115">
        <v>7.0959999999999999E-3</v>
      </c>
      <c r="D115">
        <v>1.9319999999999999E-3</v>
      </c>
      <c r="E115">
        <v>5.4169999999999999E-3</v>
      </c>
      <c r="F115">
        <v>6.3959999999999998E-3</v>
      </c>
    </row>
    <row r="116" spans="1:6" x14ac:dyDescent="0.25">
      <c r="A116" t="s">
        <v>125</v>
      </c>
      <c r="B116">
        <v>1163203200</v>
      </c>
      <c r="C116">
        <v>3.9690000000000003E-3</v>
      </c>
      <c r="D116">
        <v>1.9629999999999999E-3</v>
      </c>
      <c r="E116">
        <v>5.182E-3</v>
      </c>
      <c r="F116">
        <v>5.032E-3</v>
      </c>
    </row>
    <row r="117" spans="1:6" x14ac:dyDescent="0.25">
      <c r="A117" t="s">
        <v>126</v>
      </c>
      <c r="B117">
        <v>1163808000</v>
      </c>
      <c r="C117">
        <v>7.2319999999999997E-3</v>
      </c>
      <c r="D117">
        <v>2.0439999999999998E-3</v>
      </c>
      <c r="E117">
        <v>5.5110000000000003E-3</v>
      </c>
      <c r="F117">
        <v>6.3769999999999999E-3</v>
      </c>
    </row>
    <row r="118" spans="1:6" x14ac:dyDescent="0.25">
      <c r="A118" t="s">
        <v>127</v>
      </c>
      <c r="B118">
        <v>1164412800</v>
      </c>
      <c r="C118">
        <v>3.6840000000000002E-3</v>
      </c>
      <c r="D118">
        <v>2.0690000000000001E-3</v>
      </c>
      <c r="E118">
        <v>5.2129999999999998E-3</v>
      </c>
      <c r="F118">
        <v>4.7739999999999996E-3</v>
      </c>
    </row>
    <row r="119" spans="1:6" x14ac:dyDescent="0.25">
      <c r="A119" t="s">
        <v>128</v>
      </c>
      <c r="B119">
        <v>1165017600</v>
      </c>
      <c r="C119">
        <v>3.284E-3</v>
      </c>
      <c r="D119">
        <v>2.0869999999999999E-3</v>
      </c>
      <c r="E119">
        <v>4.901E-3</v>
      </c>
      <c r="F119">
        <v>3.9179999999999996E-3</v>
      </c>
    </row>
    <row r="120" spans="1:6" x14ac:dyDescent="0.25">
      <c r="A120" t="s">
        <v>129</v>
      </c>
      <c r="B120">
        <v>1165622400</v>
      </c>
      <c r="C120">
        <v>4.1939999999999998E-3</v>
      </c>
      <c r="D120">
        <v>2.1199999999999999E-3</v>
      </c>
      <c r="E120">
        <v>4.7829999999999999E-3</v>
      </c>
      <c r="F120">
        <v>4.0419999999999996E-3</v>
      </c>
    </row>
    <row r="121" spans="1:6" x14ac:dyDescent="0.25">
      <c r="A121" t="s">
        <v>130</v>
      </c>
      <c r="B121">
        <v>1166227200</v>
      </c>
      <c r="C121">
        <v>4.6610000000000002E-3</v>
      </c>
      <c r="D121">
        <v>2.1580000000000002E-3</v>
      </c>
      <c r="E121">
        <v>4.7689999999999998E-3</v>
      </c>
      <c r="F121">
        <v>4.5399999999999998E-3</v>
      </c>
    </row>
    <row r="122" spans="1:6" x14ac:dyDescent="0.25">
      <c r="A122" t="s">
        <v>131</v>
      </c>
      <c r="B122">
        <v>1166832000</v>
      </c>
      <c r="C122">
        <v>6.6270000000000001E-3</v>
      </c>
      <c r="D122">
        <v>2.2269999999999998E-3</v>
      </c>
      <c r="E122">
        <v>5.0670000000000003E-3</v>
      </c>
      <c r="F122">
        <v>5.8310000000000002E-3</v>
      </c>
    </row>
    <row r="123" spans="1:6" x14ac:dyDescent="0.25">
      <c r="A123" t="s">
        <v>132</v>
      </c>
      <c r="B123">
        <v>1167436800</v>
      </c>
      <c r="C123">
        <v>6.9459999999999999E-3</v>
      </c>
      <c r="D123">
        <v>2.2989999999999998E-3</v>
      </c>
      <c r="E123">
        <v>5.372E-3</v>
      </c>
      <c r="F123">
        <v>6.5880000000000001E-3</v>
      </c>
    </row>
    <row r="124" spans="1:6" x14ac:dyDescent="0.25">
      <c r="A124" t="s">
        <v>133</v>
      </c>
      <c r="B124">
        <v>1168041600</v>
      </c>
      <c r="C124">
        <v>8.1309999999999993E-3</v>
      </c>
      <c r="D124">
        <v>2.3890000000000001E-3</v>
      </c>
      <c r="E124">
        <v>5.8139999999999997E-3</v>
      </c>
      <c r="F124">
        <v>7.5370000000000003E-3</v>
      </c>
    </row>
    <row r="125" spans="1:6" x14ac:dyDescent="0.25">
      <c r="A125" t="s">
        <v>134</v>
      </c>
      <c r="B125">
        <v>1168646400</v>
      </c>
      <c r="C125">
        <v>9.3790000000000002E-3</v>
      </c>
      <c r="D125">
        <v>2.496E-3</v>
      </c>
      <c r="E125">
        <v>6.3810000000000004E-3</v>
      </c>
      <c r="F125">
        <v>8.6239999999999997E-3</v>
      </c>
    </row>
    <row r="126" spans="1:6" x14ac:dyDescent="0.25">
      <c r="A126" t="s">
        <v>135</v>
      </c>
      <c r="B126">
        <v>1169251200</v>
      </c>
      <c r="C126">
        <v>8.3560000000000006E-3</v>
      </c>
      <c r="D126">
        <v>2.5860000000000002E-3</v>
      </c>
      <c r="E126">
        <v>6.6969999999999998E-3</v>
      </c>
      <c r="F126">
        <v>8.5380000000000005E-3</v>
      </c>
    </row>
    <row r="127" spans="1:6" x14ac:dyDescent="0.25">
      <c r="A127" t="s">
        <v>136</v>
      </c>
      <c r="B127">
        <v>1169856000</v>
      </c>
      <c r="C127">
        <v>9.7310000000000001E-3</v>
      </c>
      <c r="D127">
        <v>2.6949999999999999E-3</v>
      </c>
      <c r="E127">
        <v>7.1739999999999998E-3</v>
      </c>
      <c r="F127">
        <v>9.1389999999999996E-3</v>
      </c>
    </row>
    <row r="128" spans="1:6" x14ac:dyDescent="0.25">
      <c r="A128" t="s">
        <v>137</v>
      </c>
      <c r="B128">
        <v>1170460800</v>
      </c>
      <c r="C128">
        <v>9.8309999999999995E-3</v>
      </c>
      <c r="D128">
        <v>2.8040000000000001E-3</v>
      </c>
      <c r="E128">
        <v>7.5960000000000003E-3</v>
      </c>
      <c r="F128">
        <v>9.5580000000000005E-3</v>
      </c>
    </row>
    <row r="129" spans="1:6" x14ac:dyDescent="0.25">
      <c r="A129" t="s">
        <v>138</v>
      </c>
      <c r="B129">
        <v>1171065600</v>
      </c>
      <c r="C129">
        <v>9.6120000000000008E-3</v>
      </c>
      <c r="D129">
        <v>2.9090000000000001E-3</v>
      </c>
      <c r="E129">
        <v>7.9179999999999997E-3</v>
      </c>
      <c r="F129">
        <v>9.6640000000000007E-3</v>
      </c>
    </row>
    <row r="130" spans="1:6" x14ac:dyDescent="0.25">
      <c r="A130" t="s">
        <v>139</v>
      </c>
      <c r="B130">
        <v>1171670400</v>
      </c>
      <c r="C130">
        <v>8.2579999999999997E-3</v>
      </c>
      <c r="D130">
        <v>2.9910000000000002E-3</v>
      </c>
      <c r="E130">
        <v>7.9660000000000009E-3</v>
      </c>
      <c r="F130">
        <v>8.829E-3</v>
      </c>
    </row>
    <row r="131" spans="1:6" x14ac:dyDescent="0.25">
      <c r="A131" t="s">
        <v>140</v>
      </c>
      <c r="B131">
        <v>1172275200</v>
      </c>
      <c r="C131">
        <v>1.0671999999999999E-2</v>
      </c>
      <c r="D131">
        <v>3.1080000000000001E-3</v>
      </c>
      <c r="E131">
        <v>8.3920000000000002E-3</v>
      </c>
      <c r="F131">
        <v>9.8499999999999994E-3</v>
      </c>
    </row>
    <row r="132" spans="1:6" x14ac:dyDescent="0.25">
      <c r="A132" t="s">
        <v>141</v>
      </c>
      <c r="B132">
        <v>1172880000</v>
      </c>
      <c r="C132">
        <v>9.7330000000000003E-3</v>
      </c>
      <c r="D132">
        <v>3.2100000000000002E-3</v>
      </c>
      <c r="E132">
        <v>8.6009999999999993E-3</v>
      </c>
      <c r="F132">
        <v>9.7769999999999992E-3</v>
      </c>
    </row>
    <row r="133" spans="1:6" x14ac:dyDescent="0.25">
      <c r="A133" t="s">
        <v>142</v>
      </c>
      <c r="B133">
        <v>1173481200</v>
      </c>
      <c r="C133">
        <v>9.7710000000000002E-3</v>
      </c>
      <c r="D133">
        <v>3.31E-3</v>
      </c>
      <c r="E133">
        <v>8.7829999999999991E-3</v>
      </c>
      <c r="F133">
        <v>9.7999999999999997E-3</v>
      </c>
    </row>
    <row r="134" spans="1:6" x14ac:dyDescent="0.25">
      <c r="A134" t="s">
        <v>143</v>
      </c>
      <c r="B134">
        <v>1174086000</v>
      </c>
      <c r="C134">
        <v>1.1074000000000001E-2</v>
      </c>
      <c r="D134">
        <v>3.4280000000000001E-3</v>
      </c>
      <c r="E134">
        <v>9.1339999999999998E-3</v>
      </c>
      <c r="F134">
        <v>1.0357E-2</v>
      </c>
    </row>
    <row r="135" spans="1:6" x14ac:dyDescent="0.25">
      <c r="A135" t="s">
        <v>144</v>
      </c>
      <c r="B135">
        <v>1174690800</v>
      </c>
      <c r="C135">
        <v>1.0096000000000001E-2</v>
      </c>
      <c r="D135">
        <v>3.5300000000000002E-3</v>
      </c>
      <c r="E135">
        <v>9.2770000000000005E-3</v>
      </c>
      <c r="F135">
        <v>1.0102999999999999E-2</v>
      </c>
    </row>
    <row r="136" spans="1:6" x14ac:dyDescent="0.25">
      <c r="A136" t="s">
        <v>145</v>
      </c>
      <c r="B136">
        <v>1175295600</v>
      </c>
      <c r="C136">
        <v>1.0331999999999999E-2</v>
      </c>
      <c r="D136">
        <v>3.6350000000000002E-3</v>
      </c>
      <c r="E136">
        <v>9.4330000000000004E-3</v>
      </c>
      <c r="F136">
        <v>1.0102999999999999E-2</v>
      </c>
    </row>
    <row r="137" spans="1:6" x14ac:dyDescent="0.25">
      <c r="A137" t="s">
        <v>146</v>
      </c>
      <c r="B137">
        <v>1175900400</v>
      </c>
      <c r="C137">
        <v>1.005E-2</v>
      </c>
      <c r="D137">
        <v>3.7330000000000002E-3</v>
      </c>
      <c r="E137">
        <v>9.5189999999999997E-3</v>
      </c>
      <c r="F137">
        <v>9.9389999999999999E-3</v>
      </c>
    </row>
    <row r="138" spans="1:6" x14ac:dyDescent="0.25">
      <c r="A138" t="s">
        <v>147</v>
      </c>
      <c r="B138">
        <v>1176505200</v>
      </c>
      <c r="C138">
        <v>6.2789999999999999E-3</v>
      </c>
      <c r="D138">
        <v>3.7720000000000002E-3</v>
      </c>
      <c r="E138">
        <v>9.0060000000000001E-3</v>
      </c>
      <c r="F138">
        <v>8.0000000000000002E-3</v>
      </c>
    </row>
    <row r="139" spans="1:6" x14ac:dyDescent="0.25">
      <c r="A139" t="s">
        <v>148</v>
      </c>
      <c r="B139">
        <v>1177110000</v>
      </c>
      <c r="C139">
        <v>9.8689999999999993E-3</v>
      </c>
      <c r="D139">
        <v>3.8649999999999999E-3</v>
      </c>
      <c r="E139">
        <v>9.1400000000000006E-3</v>
      </c>
      <c r="F139">
        <v>9.1120000000000003E-3</v>
      </c>
    </row>
    <row r="140" spans="1:6" x14ac:dyDescent="0.25">
      <c r="A140" t="s">
        <v>149</v>
      </c>
      <c r="B140">
        <v>1177714800</v>
      </c>
      <c r="C140">
        <v>6.6769999999999998E-3</v>
      </c>
      <c r="D140">
        <v>3.908E-3</v>
      </c>
      <c r="E140">
        <v>8.7320000000000002E-3</v>
      </c>
      <c r="F140">
        <v>7.5779999999999997E-3</v>
      </c>
    </row>
    <row r="141" spans="1:6" x14ac:dyDescent="0.25">
      <c r="A141" t="s">
        <v>150</v>
      </c>
      <c r="B141">
        <v>1178319600</v>
      </c>
      <c r="C141">
        <v>7.4809999999999998E-3</v>
      </c>
      <c r="D141">
        <v>3.9620000000000002E-3</v>
      </c>
      <c r="E141">
        <v>8.5249999999999996E-3</v>
      </c>
      <c r="F141">
        <v>7.4900000000000001E-3</v>
      </c>
    </row>
    <row r="142" spans="1:6" x14ac:dyDescent="0.25">
      <c r="A142" t="s">
        <v>151</v>
      </c>
      <c r="B142">
        <v>1178924400</v>
      </c>
      <c r="C142">
        <v>7.2090000000000001E-3</v>
      </c>
      <c r="D142">
        <v>4.0119999999999999E-3</v>
      </c>
      <c r="E142">
        <v>8.3040000000000006E-3</v>
      </c>
      <c r="F142">
        <v>7.2480000000000001E-3</v>
      </c>
    </row>
    <row r="143" spans="1:6" x14ac:dyDescent="0.25">
      <c r="A143" t="s">
        <v>152</v>
      </c>
      <c r="B143">
        <v>1179529200</v>
      </c>
      <c r="C143">
        <v>6.2740000000000001E-3</v>
      </c>
      <c r="D143">
        <v>4.0460000000000001E-3</v>
      </c>
      <c r="E143">
        <v>7.979E-3</v>
      </c>
      <c r="F143">
        <v>6.7530000000000003E-3</v>
      </c>
    </row>
    <row r="144" spans="1:6" x14ac:dyDescent="0.25">
      <c r="A144" t="s">
        <v>153</v>
      </c>
      <c r="B144">
        <v>1180134000</v>
      </c>
      <c r="C144">
        <v>4.9300000000000004E-3</v>
      </c>
      <c r="D144">
        <v>4.0600000000000002E-3</v>
      </c>
      <c r="E144">
        <v>7.4949999999999999E-3</v>
      </c>
      <c r="F144">
        <v>5.842E-3</v>
      </c>
    </row>
    <row r="145" spans="1:6" x14ac:dyDescent="0.25">
      <c r="A145" t="s">
        <v>154</v>
      </c>
      <c r="B145">
        <v>1180738800</v>
      </c>
      <c r="C145">
        <v>5.4900000000000001E-3</v>
      </c>
      <c r="D145">
        <v>4.0810000000000004E-3</v>
      </c>
      <c r="E145">
        <v>7.162E-3</v>
      </c>
      <c r="F145">
        <v>5.5110000000000003E-3</v>
      </c>
    </row>
    <row r="146" spans="1:6" x14ac:dyDescent="0.25">
      <c r="A146" t="s">
        <v>155</v>
      </c>
      <c r="B146">
        <v>1181343600</v>
      </c>
      <c r="C146">
        <v>2.392E-3</v>
      </c>
      <c r="D146">
        <v>4.0549999999999996E-3</v>
      </c>
      <c r="E146">
        <v>6.3899999999999998E-3</v>
      </c>
      <c r="F146">
        <v>3.6329999999999999E-3</v>
      </c>
    </row>
    <row r="147" spans="1:6" x14ac:dyDescent="0.25">
      <c r="A147" t="s">
        <v>156</v>
      </c>
      <c r="B147">
        <v>1181948400</v>
      </c>
      <c r="C147">
        <v>1.343E-3</v>
      </c>
      <c r="D147">
        <v>4.0130000000000001E-3</v>
      </c>
      <c r="E147">
        <v>5.574E-3</v>
      </c>
      <c r="F147">
        <v>2.2109999999999999E-3</v>
      </c>
    </row>
    <row r="148" spans="1:6" x14ac:dyDescent="0.25">
      <c r="A148" t="s">
        <v>157</v>
      </c>
      <c r="B148">
        <v>1182553200</v>
      </c>
      <c r="C148">
        <v>0</v>
      </c>
      <c r="D148">
        <v>3.9509999999999997E-3</v>
      </c>
      <c r="E148">
        <v>4.6779999999999999E-3</v>
      </c>
      <c r="F148">
        <v>9.2800000000000001E-4</v>
      </c>
    </row>
    <row r="149" spans="1:6" x14ac:dyDescent="0.25">
      <c r="A149" t="s">
        <v>158</v>
      </c>
      <c r="B149">
        <v>1183158000</v>
      </c>
      <c r="C149">
        <v>0</v>
      </c>
      <c r="D149">
        <v>3.8899999999999998E-3</v>
      </c>
      <c r="E149">
        <v>3.9259999999999998E-3</v>
      </c>
      <c r="F149">
        <v>3.8999999999999999E-4</v>
      </c>
    </row>
    <row r="150" spans="1:6" x14ac:dyDescent="0.25">
      <c r="A150" t="s">
        <v>159</v>
      </c>
      <c r="B150">
        <v>1183762800</v>
      </c>
      <c r="C150">
        <v>0</v>
      </c>
      <c r="D150">
        <v>3.8300000000000001E-3</v>
      </c>
      <c r="E150">
        <v>3.2950000000000002E-3</v>
      </c>
      <c r="F150">
        <v>1.64E-4</v>
      </c>
    </row>
    <row r="151" spans="1:6" x14ac:dyDescent="0.25">
      <c r="A151" t="s">
        <v>160</v>
      </c>
      <c r="B151">
        <v>1184367600</v>
      </c>
      <c r="C151">
        <v>0</v>
      </c>
      <c r="D151">
        <v>3.771E-3</v>
      </c>
      <c r="E151">
        <v>2.7659999999999998E-3</v>
      </c>
      <c r="F151">
        <v>6.8999999999999997E-5</v>
      </c>
    </row>
    <row r="152" spans="1:6" x14ac:dyDescent="0.25">
      <c r="A152" t="s">
        <v>161</v>
      </c>
      <c r="B152">
        <v>1184972400</v>
      </c>
      <c r="C152">
        <v>0</v>
      </c>
      <c r="D152">
        <v>3.7130000000000002E-3</v>
      </c>
      <c r="E152">
        <v>2.3210000000000001E-3</v>
      </c>
      <c r="F152">
        <v>2.9E-5</v>
      </c>
    </row>
    <row r="153" spans="1:6" x14ac:dyDescent="0.25">
      <c r="A153" t="s">
        <v>162</v>
      </c>
      <c r="B153">
        <v>1185577200</v>
      </c>
      <c r="C153">
        <v>0</v>
      </c>
      <c r="D153">
        <v>3.656E-3</v>
      </c>
      <c r="E153">
        <v>1.9480000000000001E-3</v>
      </c>
      <c r="F153">
        <v>1.2E-5</v>
      </c>
    </row>
    <row r="154" spans="1:6" x14ac:dyDescent="0.25">
      <c r="A154" t="s">
        <v>163</v>
      </c>
      <c r="B154">
        <v>1186182000</v>
      </c>
      <c r="C154">
        <v>0</v>
      </c>
      <c r="D154">
        <v>3.5999999999999999E-3</v>
      </c>
      <c r="E154">
        <v>1.635E-3</v>
      </c>
      <c r="F154">
        <v>5.0000000000000004E-6</v>
      </c>
    </row>
    <row r="155" spans="1:6" x14ac:dyDescent="0.25">
      <c r="A155" t="s">
        <v>164</v>
      </c>
      <c r="B155">
        <v>1186786800</v>
      </c>
      <c r="C155">
        <v>0</v>
      </c>
      <c r="D155">
        <v>3.5439999999999998E-3</v>
      </c>
      <c r="E155">
        <v>1.3730000000000001E-3</v>
      </c>
      <c r="F155">
        <v>1.9999999999999999E-6</v>
      </c>
    </row>
    <row r="156" spans="1:6" x14ac:dyDescent="0.25">
      <c r="A156" t="s">
        <v>165</v>
      </c>
      <c r="B156">
        <v>1187391600</v>
      </c>
      <c r="C156">
        <v>0</v>
      </c>
      <c r="D156">
        <v>3.4889999999999999E-3</v>
      </c>
      <c r="E156">
        <v>1.152E-3</v>
      </c>
      <c r="F156">
        <v>9.9999999999999995E-7</v>
      </c>
    </row>
    <row r="157" spans="1:6" x14ac:dyDescent="0.25">
      <c r="A157" t="s">
        <v>166</v>
      </c>
      <c r="B157">
        <v>1187996400</v>
      </c>
      <c r="C157">
        <v>0</v>
      </c>
      <c r="D157">
        <v>3.4359999999999998E-3</v>
      </c>
      <c r="E157">
        <v>9.6699999999999998E-4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3.3830000000000002E-3</v>
      </c>
      <c r="E158">
        <v>8.12E-4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3.3300000000000001E-3</v>
      </c>
      <c r="E159">
        <v>6.8099999999999996E-4</v>
      </c>
      <c r="F159">
        <v>0</v>
      </c>
    </row>
    <row r="160" spans="1:6" x14ac:dyDescent="0.25">
      <c r="A160" t="s">
        <v>169</v>
      </c>
      <c r="B160">
        <v>1189810800</v>
      </c>
      <c r="C160">
        <v>1.8E-5</v>
      </c>
      <c r="D160">
        <v>3.2789999999999998E-3</v>
      </c>
      <c r="E160">
        <v>5.7499999999999999E-4</v>
      </c>
      <c r="F160">
        <v>1.4E-5</v>
      </c>
    </row>
    <row r="161" spans="1:6" x14ac:dyDescent="0.25">
      <c r="A161" t="s">
        <v>170</v>
      </c>
      <c r="B161">
        <v>1190415600</v>
      </c>
      <c r="C161">
        <v>5.5199999999999997E-4</v>
      </c>
      <c r="D161">
        <v>3.2369999999999999E-3</v>
      </c>
      <c r="E161">
        <v>5.7399999999999997E-4</v>
      </c>
      <c r="F161">
        <v>3.8200000000000002E-4</v>
      </c>
    </row>
    <row r="162" spans="1:6" x14ac:dyDescent="0.25">
      <c r="A162" t="s">
        <v>171</v>
      </c>
      <c r="B162">
        <v>1191020400</v>
      </c>
      <c r="C162">
        <v>1.1050000000000001E-3</v>
      </c>
      <c r="D162">
        <v>3.2039999999999998E-3</v>
      </c>
      <c r="E162">
        <v>6.5899999999999997E-4</v>
      </c>
      <c r="F162">
        <v>8.03E-4</v>
      </c>
    </row>
    <row r="163" spans="1:6" x14ac:dyDescent="0.25">
      <c r="A163" t="s">
        <v>172</v>
      </c>
      <c r="B163">
        <v>1191625200</v>
      </c>
      <c r="C163">
        <v>1.3630000000000001E-3</v>
      </c>
      <c r="D163">
        <v>3.176E-3</v>
      </c>
      <c r="E163">
        <v>7.7099999999999998E-4</v>
      </c>
      <c r="F163">
        <v>1.129E-3</v>
      </c>
    </row>
    <row r="164" spans="1:6" x14ac:dyDescent="0.25">
      <c r="A164" t="s">
        <v>173</v>
      </c>
      <c r="B164">
        <v>1192230000</v>
      </c>
      <c r="C164">
        <v>1.371E-3</v>
      </c>
      <c r="D164">
        <v>3.1480000000000002E-3</v>
      </c>
      <c r="E164">
        <v>8.6700000000000004E-4</v>
      </c>
      <c r="F164">
        <v>1.2650000000000001E-3</v>
      </c>
    </row>
    <row r="165" spans="1:6" x14ac:dyDescent="0.25">
      <c r="A165" t="s">
        <v>174</v>
      </c>
      <c r="B165">
        <v>1192834800</v>
      </c>
      <c r="C165">
        <v>1.1770000000000001E-3</v>
      </c>
      <c r="D165">
        <v>3.1180000000000001E-3</v>
      </c>
      <c r="E165">
        <v>9.1500000000000001E-4</v>
      </c>
      <c r="F165">
        <v>1.206E-3</v>
      </c>
    </row>
    <row r="166" spans="1:6" x14ac:dyDescent="0.25">
      <c r="A166" t="s">
        <v>175</v>
      </c>
      <c r="B166">
        <v>1193439600</v>
      </c>
      <c r="C166">
        <v>1.392E-3</v>
      </c>
      <c r="D166">
        <v>3.091E-3</v>
      </c>
      <c r="E166">
        <v>9.9200000000000004E-4</v>
      </c>
      <c r="F166">
        <v>1.3240000000000001E-3</v>
      </c>
    </row>
    <row r="167" spans="1:6" x14ac:dyDescent="0.25">
      <c r="A167" t="s">
        <v>176</v>
      </c>
      <c r="B167">
        <v>1194048000</v>
      </c>
      <c r="C167">
        <v>1.0549999999999999E-3</v>
      </c>
      <c r="D167">
        <v>3.0590000000000001E-3</v>
      </c>
      <c r="E167">
        <v>1E-3</v>
      </c>
      <c r="F167">
        <v>1.14E-3</v>
      </c>
    </row>
    <row r="168" spans="1:6" x14ac:dyDescent="0.25">
      <c r="A168" t="s">
        <v>177</v>
      </c>
      <c r="B168">
        <v>1194652800</v>
      </c>
      <c r="C168">
        <v>1.047E-3</v>
      </c>
      <c r="D168">
        <v>3.0279999999999999E-3</v>
      </c>
      <c r="E168">
        <v>1.0089999999999999E-3</v>
      </c>
      <c r="F168">
        <v>1.1230000000000001E-3</v>
      </c>
    </row>
    <row r="169" spans="1:6" x14ac:dyDescent="0.25">
      <c r="A169" t="s">
        <v>178</v>
      </c>
      <c r="B169">
        <v>1195257600</v>
      </c>
      <c r="C169">
        <v>1.39E-3</v>
      </c>
      <c r="D169">
        <v>3.003E-3</v>
      </c>
      <c r="E169">
        <v>1.07E-3</v>
      </c>
      <c r="F169">
        <v>1.289E-3</v>
      </c>
    </row>
    <row r="170" spans="1:6" x14ac:dyDescent="0.25">
      <c r="A170" t="s">
        <v>179</v>
      </c>
      <c r="B170">
        <v>1195862400</v>
      </c>
      <c r="C170">
        <v>7.5600000000000005E-4</v>
      </c>
      <c r="D170">
        <v>2.9680000000000002E-3</v>
      </c>
      <c r="E170">
        <v>1.016E-3</v>
      </c>
      <c r="F170">
        <v>9.2599999999999996E-4</v>
      </c>
    </row>
    <row r="171" spans="1:6" x14ac:dyDescent="0.25">
      <c r="A171" t="s">
        <v>180</v>
      </c>
      <c r="B171">
        <v>1196467200</v>
      </c>
      <c r="C171">
        <v>8.8400000000000002E-4</v>
      </c>
      <c r="D171">
        <v>2.9359999999999998E-3</v>
      </c>
      <c r="E171">
        <v>9.9599999999999992E-4</v>
      </c>
      <c r="F171">
        <v>9.2699999999999998E-4</v>
      </c>
    </row>
    <row r="172" spans="1:6" x14ac:dyDescent="0.25">
      <c r="A172" t="s">
        <v>181</v>
      </c>
      <c r="B172">
        <v>1197072000</v>
      </c>
      <c r="C172">
        <v>9.6400000000000001E-4</v>
      </c>
      <c r="D172">
        <v>2.905E-3</v>
      </c>
      <c r="E172">
        <v>9.9099999999999991E-4</v>
      </c>
      <c r="F172">
        <v>9.7199999999999999E-4</v>
      </c>
    </row>
    <row r="173" spans="1:6" x14ac:dyDescent="0.25">
      <c r="A173" t="s">
        <v>182</v>
      </c>
      <c r="B173">
        <v>1197676800</v>
      </c>
      <c r="C173">
        <v>4.8899999999999996E-4</v>
      </c>
      <c r="D173">
        <v>2.8679999999999999E-3</v>
      </c>
      <c r="E173">
        <v>9.0700000000000004E-4</v>
      </c>
      <c r="F173">
        <v>6.3599999999999996E-4</v>
      </c>
    </row>
    <row r="174" spans="1:6" x14ac:dyDescent="0.25">
      <c r="A174" t="s">
        <v>183</v>
      </c>
      <c r="B174">
        <v>1198281600</v>
      </c>
      <c r="C174">
        <v>9.7799999999999992E-4</v>
      </c>
      <c r="D174">
        <v>2.8389999999999999E-3</v>
      </c>
      <c r="E174">
        <v>9.2100000000000005E-4</v>
      </c>
      <c r="F174">
        <v>8.8199999999999997E-4</v>
      </c>
    </row>
    <row r="175" spans="1:6" x14ac:dyDescent="0.25">
      <c r="A175" t="s">
        <v>184</v>
      </c>
      <c r="B175">
        <v>1198886400</v>
      </c>
      <c r="C175">
        <v>1.354E-3</v>
      </c>
      <c r="D175">
        <v>2.8159999999999999E-3</v>
      </c>
      <c r="E175">
        <v>9.8999999999999999E-4</v>
      </c>
      <c r="F175">
        <v>1.1609999999999999E-3</v>
      </c>
    </row>
    <row r="176" spans="1:6" x14ac:dyDescent="0.25">
      <c r="A176" t="s">
        <v>185</v>
      </c>
      <c r="B176">
        <v>1199491200</v>
      </c>
      <c r="C176">
        <v>1.271E-3</v>
      </c>
      <c r="D176">
        <v>2.7920000000000002E-3</v>
      </c>
      <c r="E176">
        <v>1.0349999999999999E-3</v>
      </c>
      <c r="F176">
        <v>1.227E-3</v>
      </c>
    </row>
    <row r="177" spans="1:6" x14ac:dyDescent="0.25">
      <c r="A177" t="s">
        <v>186</v>
      </c>
      <c r="B177">
        <v>1200096000</v>
      </c>
      <c r="C177">
        <v>1.253E-3</v>
      </c>
      <c r="D177">
        <v>2.7680000000000001E-3</v>
      </c>
      <c r="E177">
        <v>1.0690000000000001E-3</v>
      </c>
      <c r="F177">
        <v>1.232E-3</v>
      </c>
    </row>
    <row r="178" spans="1:6" x14ac:dyDescent="0.25">
      <c r="A178" t="s">
        <v>187</v>
      </c>
      <c r="B178">
        <v>1200700800</v>
      </c>
      <c r="C178">
        <v>9.5100000000000002E-4</v>
      </c>
      <c r="D178">
        <v>2.7399999999999998E-3</v>
      </c>
      <c r="E178">
        <v>1.0499999999999999E-3</v>
      </c>
      <c r="F178">
        <v>1.0870000000000001E-3</v>
      </c>
    </row>
    <row r="179" spans="1:6" x14ac:dyDescent="0.25">
      <c r="A179" t="s">
        <v>188</v>
      </c>
      <c r="B179">
        <v>1201305600</v>
      </c>
      <c r="C179">
        <v>8.1999999999999998E-4</v>
      </c>
      <c r="D179">
        <v>2.7100000000000002E-3</v>
      </c>
      <c r="E179">
        <v>1.011E-3</v>
      </c>
      <c r="F179">
        <v>8.9400000000000005E-4</v>
      </c>
    </row>
    <row r="180" spans="1:6" x14ac:dyDescent="0.25">
      <c r="A180" t="s">
        <v>189</v>
      </c>
      <c r="B180">
        <v>1201910400</v>
      </c>
      <c r="C180">
        <v>7.1900000000000002E-4</v>
      </c>
      <c r="D180">
        <v>2.6800000000000001E-3</v>
      </c>
      <c r="E180">
        <v>9.6699999999999998E-4</v>
      </c>
      <c r="F180">
        <v>8.5499999999999997E-4</v>
      </c>
    </row>
    <row r="181" spans="1:6" x14ac:dyDescent="0.25">
      <c r="A181" t="s">
        <v>190</v>
      </c>
      <c r="B181">
        <v>1202515200</v>
      </c>
      <c r="C181">
        <v>1.4120000000000001E-3</v>
      </c>
      <c r="D181">
        <v>2.66E-3</v>
      </c>
      <c r="E181">
        <v>1.039E-3</v>
      </c>
      <c r="F181">
        <v>1.2049999999999999E-3</v>
      </c>
    </row>
    <row r="182" spans="1:6" x14ac:dyDescent="0.25">
      <c r="A182" t="s">
        <v>191</v>
      </c>
      <c r="B182">
        <v>1203120000</v>
      </c>
      <c r="C182">
        <v>1.1310000000000001E-3</v>
      </c>
      <c r="D182">
        <v>2.6359999999999999E-3</v>
      </c>
      <c r="E182">
        <v>1.0529999999999999E-3</v>
      </c>
      <c r="F182">
        <v>1.163E-3</v>
      </c>
    </row>
    <row r="183" spans="1:6" x14ac:dyDescent="0.25">
      <c r="A183" t="s">
        <v>192</v>
      </c>
      <c r="B183">
        <v>1203724800</v>
      </c>
      <c r="C183">
        <v>1.3879999999999999E-3</v>
      </c>
      <c r="D183">
        <v>2.617E-3</v>
      </c>
      <c r="E183">
        <v>1.106E-3</v>
      </c>
      <c r="F183">
        <v>1.2930000000000001E-3</v>
      </c>
    </row>
    <row r="184" spans="1:6" x14ac:dyDescent="0.25">
      <c r="A184" t="s">
        <v>193</v>
      </c>
      <c r="B184">
        <v>1204329600</v>
      </c>
      <c r="C184">
        <v>1.1299999999999999E-3</v>
      </c>
      <c r="D184">
        <v>2.594E-3</v>
      </c>
      <c r="E184">
        <v>1.1100000000000001E-3</v>
      </c>
      <c r="F184">
        <v>1.219E-3</v>
      </c>
    </row>
    <row r="185" spans="1:6" x14ac:dyDescent="0.25">
      <c r="A185" t="s">
        <v>194</v>
      </c>
      <c r="B185">
        <v>1204934400</v>
      </c>
      <c r="C185">
        <v>1.206E-3</v>
      </c>
      <c r="D185">
        <v>2.5730000000000002E-3</v>
      </c>
      <c r="E185">
        <v>1.124E-3</v>
      </c>
      <c r="F185">
        <v>1.1950000000000001E-3</v>
      </c>
    </row>
    <row r="186" spans="1:6" x14ac:dyDescent="0.25">
      <c r="A186" t="s">
        <v>195</v>
      </c>
      <c r="B186">
        <v>1205535600</v>
      </c>
      <c r="C186">
        <v>1.1709999999999999E-3</v>
      </c>
      <c r="D186">
        <v>2.5509999999999999E-3</v>
      </c>
      <c r="E186">
        <v>1.1299999999999999E-3</v>
      </c>
      <c r="F186">
        <v>1.1689999999999999E-3</v>
      </c>
    </row>
    <row r="187" spans="1:6" x14ac:dyDescent="0.25">
      <c r="A187" t="s">
        <v>196</v>
      </c>
      <c r="B187">
        <v>1206140400</v>
      </c>
      <c r="C187">
        <v>1.026E-3</v>
      </c>
      <c r="D187">
        <v>2.5270000000000002E-3</v>
      </c>
      <c r="E187">
        <v>1.1119999999999999E-3</v>
      </c>
      <c r="F187">
        <v>1.072E-3</v>
      </c>
    </row>
    <row r="188" spans="1:6" x14ac:dyDescent="0.25">
      <c r="A188" t="s">
        <v>197</v>
      </c>
      <c r="B188">
        <v>1206745200</v>
      </c>
      <c r="C188">
        <v>7.9900000000000001E-4</v>
      </c>
      <c r="D188">
        <v>2.5010000000000002E-3</v>
      </c>
      <c r="E188">
        <v>1.06E-3</v>
      </c>
      <c r="F188">
        <v>8.8099999999999995E-4</v>
      </c>
    </row>
    <row r="189" spans="1:6" x14ac:dyDescent="0.25">
      <c r="A189" t="s">
        <v>198</v>
      </c>
      <c r="B189">
        <v>1207350000</v>
      </c>
      <c r="C189">
        <v>6.0800000000000003E-4</v>
      </c>
      <c r="D189">
        <v>2.4719999999999998E-3</v>
      </c>
      <c r="E189">
        <v>9.8700000000000003E-4</v>
      </c>
      <c r="F189">
        <v>7.2900000000000005E-4</v>
      </c>
    </row>
    <row r="190" spans="1:6" x14ac:dyDescent="0.25">
      <c r="A190" t="s">
        <v>199</v>
      </c>
      <c r="B190">
        <v>1207954800</v>
      </c>
      <c r="C190">
        <v>6.9999999999999999E-4</v>
      </c>
      <c r="D190">
        <v>2.444E-3</v>
      </c>
      <c r="E190">
        <v>9.41E-4</v>
      </c>
      <c r="F190">
        <v>7.27E-4</v>
      </c>
    </row>
    <row r="191" spans="1:6" x14ac:dyDescent="0.25">
      <c r="A191" t="s">
        <v>200</v>
      </c>
      <c r="B191">
        <v>1208559600</v>
      </c>
      <c r="C191">
        <v>6.3100000000000005E-4</v>
      </c>
      <c r="D191">
        <v>2.4160000000000002E-3</v>
      </c>
      <c r="E191">
        <v>8.8999999999999995E-4</v>
      </c>
      <c r="F191">
        <v>6.4800000000000003E-4</v>
      </c>
    </row>
    <row r="192" spans="1:6" x14ac:dyDescent="0.25">
      <c r="A192" t="s">
        <v>201</v>
      </c>
      <c r="B192">
        <v>1209164400</v>
      </c>
      <c r="C192">
        <v>5.3799999999999996E-4</v>
      </c>
      <c r="D192">
        <v>2.3869999999999998E-3</v>
      </c>
      <c r="E192">
        <v>8.3299999999999997E-4</v>
      </c>
      <c r="F192">
        <v>5.8399999999999999E-4</v>
      </c>
    </row>
    <row r="193" spans="1:6" x14ac:dyDescent="0.25">
      <c r="A193" t="s">
        <v>202</v>
      </c>
      <c r="B193">
        <v>1209769200</v>
      </c>
      <c r="C193">
        <v>5.7200000000000003E-4</v>
      </c>
      <c r="D193">
        <v>2.359E-3</v>
      </c>
      <c r="E193">
        <v>7.9100000000000004E-4</v>
      </c>
      <c r="F193">
        <v>5.8299999999999997E-4</v>
      </c>
    </row>
    <row r="194" spans="1:6" x14ac:dyDescent="0.25">
      <c r="A194" t="s">
        <v>203</v>
      </c>
      <c r="B194">
        <v>1210374000</v>
      </c>
      <c r="C194">
        <v>4.0299999999999998E-4</v>
      </c>
      <c r="D194">
        <v>2.3289999999999999E-3</v>
      </c>
      <c r="E194">
        <v>7.2800000000000002E-4</v>
      </c>
      <c r="F194">
        <v>4.7800000000000002E-4</v>
      </c>
    </row>
    <row r="195" spans="1:6" x14ac:dyDescent="0.25">
      <c r="A195" t="s">
        <v>204</v>
      </c>
      <c r="B195">
        <v>1210978800</v>
      </c>
      <c r="C195">
        <v>4.7100000000000001E-4</v>
      </c>
      <c r="D195">
        <v>2.3E-3</v>
      </c>
      <c r="E195">
        <v>6.87E-4</v>
      </c>
      <c r="F195">
        <v>4.7199999999999998E-4</v>
      </c>
    </row>
    <row r="196" spans="1:6" x14ac:dyDescent="0.25">
      <c r="A196" t="s">
        <v>205</v>
      </c>
      <c r="B196">
        <v>1211583600</v>
      </c>
      <c r="C196">
        <v>3.9399999999999998E-4</v>
      </c>
      <c r="D196">
        <v>2.271E-3</v>
      </c>
      <c r="E196">
        <v>6.3900000000000003E-4</v>
      </c>
      <c r="F196">
        <v>4.1399999999999998E-4</v>
      </c>
    </row>
    <row r="197" spans="1:6" x14ac:dyDescent="0.25">
      <c r="A197" t="s">
        <v>206</v>
      </c>
      <c r="B197">
        <v>1212188400</v>
      </c>
      <c r="C197">
        <v>4.0499999999999998E-4</v>
      </c>
      <c r="D197">
        <v>2.2420000000000001E-3</v>
      </c>
      <c r="E197">
        <v>6.0099999999999997E-4</v>
      </c>
      <c r="F197">
        <v>4.1300000000000001E-4</v>
      </c>
    </row>
    <row r="198" spans="1:6" x14ac:dyDescent="0.25">
      <c r="A198" t="s">
        <v>207</v>
      </c>
      <c r="B198">
        <v>1212793200</v>
      </c>
      <c r="C198">
        <v>3.4600000000000001E-4</v>
      </c>
      <c r="D198">
        <v>2.2130000000000001E-3</v>
      </c>
      <c r="E198">
        <v>5.5999999999999995E-4</v>
      </c>
      <c r="F198">
        <v>3.77E-4</v>
      </c>
    </row>
    <row r="199" spans="1:6" x14ac:dyDescent="0.25">
      <c r="A199" t="s">
        <v>208</v>
      </c>
      <c r="B199">
        <v>1213398000</v>
      </c>
      <c r="C199">
        <v>3.2400000000000001E-4</v>
      </c>
      <c r="D199">
        <v>2.1840000000000002E-3</v>
      </c>
      <c r="E199">
        <v>5.22E-4</v>
      </c>
      <c r="F199">
        <v>3.5399999999999999E-4</v>
      </c>
    </row>
    <row r="200" spans="1:6" x14ac:dyDescent="0.25">
      <c r="A200" t="s">
        <v>209</v>
      </c>
      <c r="B200">
        <v>1214002800</v>
      </c>
      <c r="C200">
        <v>3.7500000000000001E-4</v>
      </c>
      <c r="D200">
        <v>2.1559999999999999E-3</v>
      </c>
      <c r="E200">
        <v>4.9799999999999996E-4</v>
      </c>
      <c r="F200">
        <v>3.5799999999999997E-4</v>
      </c>
    </row>
    <row r="201" spans="1:6" x14ac:dyDescent="0.25">
      <c r="A201" t="s">
        <v>210</v>
      </c>
      <c r="B201">
        <v>1214607600</v>
      </c>
      <c r="C201">
        <v>3.9300000000000001E-4</v>
      </c>
      <c r="D201">
        <v>2.1289999999999998E-3</v>
      </c>
      <c r="E201">
        <v>4.8099999999999998E-4</v>
      </c>
      <c r="F201">
        <v>3.7500000000000001E-4</v>
      </c>
    </row>
    <row r="202" spans="1:6" x14ac:dyDescent="0.25">
      <c r="A202" t="s">
        <v>211</v>
      </c>
      <c r="B202">
        <v>1215212400</v>
      </c>
      <c r="C202">
        <v>3.4600000000000001E-4</v>
      </c>
      <c r="D202">
        <v>2.101E-3</v>
      </c>
      <c r="E202">
        <v>4.5899999999999999E-4</v>
      </c>
      <c r="F202">
        <v>3.6200000000000002E-4</v>
      </c>
    </row>
    <row r="203" spans="1:6" x14ac:dyDescent="0.25">
      <c r="A203" t="s">
        <v>212</v>
      </c>
      <c r="B203">
        <v>1215817200</v>
      </c>
      <c r="C203">
        <v>2.4000000000000001E-5</v>
      </c>
      <c r="D203">
        <v>2.0690000000000001E-3</v>
      </c>
      <c r="E203">
        <v>3.8900000000000002E-4</v>
      </c>
      <c r="F203">
        <v>1.66E-4</v>
      </c>
    </row>
    <row r="204" spans="1:6" x14ac:dyDescent="0.25">
      <c r="A204" t="s">
        <v>213</v>
      </c>
      <c r="B204">
        <v>1216422000</v>
      </c>
      <c r="C204">
        <v>1.9000000000000001E-5</v>
      </c>
      <c r="D204">
        <v>2.0370000000000002E-3</v>
      </c>
      <c r="E204">
        <v>3.3E-4</v>
      </c>
      <c r="F204">
        <v>7.7999999999999999E-5</v>
      </c>
    </row>
    <row r="205" spans="1:6" x14ac:dyDescent="0.25">
      <c r="A205" t="s">
        <v>214</v>
      </c>
      <c r="B205">
        <v>1217026800</v>
      </c>
      <c r="C205">
        <v>0</v>
      </c>
      <c r="D205">
        <v>2.006E-3</v>
      </c>
      <c r="E205">
        <v>2.7700000000000001E-4</v>
      </c>
      <c r="F205">
        <v>3.3000000000000003E-5</v>
      </c>
    </row>
    <row r="206" spans="1:6" x14ac:dyDescent="0.25">
      <c r="A206" t="s">
        <v>215</v>
      </c>
      <c r="B206">
        <v>1217631600</v>
      </c>
      <c r="C206">
        <v>0</v>
      </c>
      <c r="D206">
        <v>1.9750000000000002E-3</v>
      </c>
      <c r="E206">
        <v>2.32E-4</v>
      </c>
      <c r="F206">
        <v>1.4E-5</v>
      </c>
    </row>
    <row r="207" spans="1:6" x14ac:dyDescent="0.25">
      <c r="A207" t="s">
        <v>216</v>
      </c>
      <c r="B207">
        <v>1218236400</v>
      </c>
      <c r="C207">
        <v>0</v>
      </c>
      <c r="D207">
        <v>1.9449999999999999E-3</v>
      </c>
      <c r="E207">
        <v>1.95E-4</v>
      </c>
      <c r="F207">
        <v>6.0000000000000002E-6</v>
      </c>
    </row>
    <row r="208" spans="1:6" x14ac:dyDescent="0.25">
      <c r="A208" t="s">
        <v>217</v>
      </c>
      <c r="B208">
        <v>1218841200</v>
      </c>
      <c r="C208">
        <v>0</v>
      </c>
      <c r="D208">
        <v>1.915E-3</v>
      </c>
      <c r="E208">
        <v>1.64E-4</v>
      </c>
      <c r="F208">
        <v>1.9999999999999999E-6</v>
      </c>
    </row>
    <row r="209" spans="1:6" x14ac:dyDescent="0.25">
      <c r="A209" t="s">
        <v>218</v>
      </c>
      <c r="B209">
        <v>1219446000</v>
      </c>
      <c r="C209">
        <v>1.5E-5</v>
      </c>
      <c r="D209">
        <v>1.885E-3</v>
      </c>
      <c r="E209">
        <v>1.3999999999999999E-4</v>
      </c>
      <c r="F209">
        <v>1.2999999999999999E-5</v>
      </c>
    </row>
    <row r="210" spans="1:6" x14ac:dyDescent="0.25">
      <c r="A210" t="s">
        <v>219</v>
      </c>
      <c r="B210">
        <v>1220050800</v>
      </c>
      <c r="C210">
        <v>2.7599999999999999E-4</v>
      </c>
      <c r="D210">
        <v>1.861E-3</v>
      </c>
      <c r="E210">
        <v>1.6200000000000001E-4</v>
      </c>
      <c r="F210">
        <v>1.66E-4</v>
      </c>
    </row>
    <row r="211" spans="1:6" x14ac:dyDescent="0.25">
      <c r="A211" t="s">
        <v>220</v>
      </c>
      <c r="B211">
        <v>1220655600</v>
      </c>
      <c r="C211">
        <v>3.01E-4</v>
      </c>
      <c r="D211">
        <v>1.836E-3</v>
      </c>
      <c r="E211">
        <v>1.84E-4</v>
      </c>
      <c r="F211">
        <v>2.5000000000000001E-4</v>
      </c>
    </row>
    <row r="212" spans="1:6" x14ac:dyDescent="0.25">
      <c r="A212" t="s">
        <v>221</v>
      </c>
      <c r="B212">
        <v>1221260400</v>
      </c>
      <c r="C212">
        <v>3.6299999999999999E-4</v>
      </c>
      <c r="D212">
        <v>1.8140000000000001E-3</v>
      </c>
      <c r="E212">
        <v>2.13E-4</v>
      </c>
      <c r="F212">
        <v>3.1399999999999999E-4</v>
      </c>
    </row>
    <row r="213" spans="1:6" x14ac:dyDescent="0.25">
      <c r="A213" t="s">
        <v>222</v>
      </c>
      <c r="B213">
        <v>1221865200</v>
      </c>
      <c r="C213">
        <v>3.2400000000000001E-4</v>
      </c>
      <c r="D213">
        <v>1.7910000000000001E-3</v>
      </c>
      <c r="E213">
        <v>2.2900000000000001E-4</v>
      </c>
      <c r="F213">
        <v>2.9E-4</v>
      </c>
    </row>
    <row r="214" spans="1:6" x14ac:dyDescent="0.25">
      <c r="A214" t="s">
        <v>223</v>
      </c>
      <c r="B214">
        <v>1222470000</v>
      </c>
      <c r="C214">
        <v>6.7999999999999999E-5</v>
      </c>
      <c r="D214">
        <v>1.7639999999999999E-3</v>
      </c>
      <c r="E214">
        <v>2.03E-4</v>
      </c>
      <c r="F214">
        <v>1.6000000000000001E-4</v>
      </c>
    </row>
    <row r="215" spans="1:6" x14ac:dyDescent="0.25">
      <c r="A215" t="s">
        <v>224</v>
      </c>
      <c r="B215">
        <v>1223074800</v>
      </c>
      <c r="C215">
        <v>4.8000000000000001E-5</v>
      </c>
      <c r="D215">
        <v>1.738E-3</v>
      </c>
      <c r="E215">
        <v>1.7799999999999999E-4</v>
      </c>
      <c r="F215">
        <v>9.3999999999999994E-5</v>
      </c>
    </row>
    <row r="216" spans="1:6" x14ac:dyDescent="0.25">
      <c r="A216" t="s">
        <v>225</v>
      </c>
      <c r="B216">
        <v>1223679600</v>
      </c>
      <c r="C216">
        <v>1.36E-4</v>
      </c>
      <c r="D216">
        <v>1.7129999999999999E-3</v>
      </c>
      <c r="E216">
        <v>1.7100000000000001E-4</v>
      </c>
      <c r="F216">
        <v>1.18E-4</v>
      </c>
    </row>
    <row r="217" spans="1:6" x14ac:dyDescent="0.25">
      <c r="A217" t="s">
        <v>226</v>
      </c>
      <c r="B217">
        <v>1224284400</v>
      </c>
      <c r="C217">
        <v>6.0999999999999999E-5</v>
      </c>
      <c r="D217">
        <v>1.688E-3</v>
      </c>
      <c r="E217">
        <v>1.5300000000000001E-4</v>
      </c>
      <c r="F217">
        <v>8.5000000000000006E-5</v>
      </c>
    </row>
    <row r="218" spans="1:6" x14ac:dyDescent="0.25">
      <c r="A218" t="s">
        <v>227</v>
      </c>
      <c r="B218">
        <v>1224889200</v>
      </c>
      <c r="C218">
        <v>7.7999999999999999E-5</v>
      </c>
      <c r="D218">
        <v>1.663E-3</v>
      </c>
      <c r="E218">
        <v>1.4100000000000001E-4</v>
      </c>
      <c r="F218">
        <v>7.8999999999999996E-5</v>
      </c>
    </row>
    <row r="219" spans="1:6" x14ac:dyDescent="0.25">
      <c r="A219" t="s">
        <v>228</v>
      </c>
      <c r="B219">
        <v>1225494000</v>
      </c>
      <c r="C219">
        <v>8.0000000000000007E-5</v>
      </c>
      <c r="D219">
        <v>1.6379999999999999E-3</v>
      </c>
      <c r="E219">
        <v>1.3100000000000001E-4</v>
      </c>
      <c r="F219">
        <v>8.5000000000000006E-5</v>
      </c>
    </row>
    <row r="220" spans="1:6" x14ac:dyDescent="0.25">
      <c r="A220" t="s">
        <v>229</v>
      </c>
      <c r="B220">
        <v>1226102400</v>
      </c>
      <c r="C220">
        <v>5.5000000000000003E-4</v>
      </c>
      <c r="D220">
        <v>1.621E-3</v>
      </c>
      <c r="E220">
        <v>1.9799999999999999E-4</v>
      </c>
      <c r="F220">
        <v>3.4299999999999999E-4</v>
      </c>
    </row>
    <row r="221" spans="1:6" x14ac:dyDescent="0.25">
      <c r="A221" t="s">
        <v>230</v>
      </c>
      <c r="B221">
        <v>1226707200</v>
      </c>
      <c r="C221">
        <v>4.08E-4</v>
      </c>
      <c r="D221">
        <v>1.603E-3</v>
      </c>
      <c r="E221">
        <v>2.31E-4</v>
      </c>
      <c r="F221">
        <v>3.7300000000000001E-4</v>
      </c>
    </row>
    <row r="222" spans="1:6" x14ac:dyDescent="0.25">
      <c r="A222" t="s">
        <v>231</v>
      </c>
      <c r="B222">
        <v>1227312000</v>
      </c>
      <c r="C222">
        <v>6.1899999999999998E-4</v>
      </c>
      <c r="D222">
        <v>1.5870000000000001E-3</v>
      </c>
      <c r="E222">
        <v>2.9500000000000001E-4</v>
      </c>
      <c r="F222">
        <v>5.5000000000000003E-4</v>
      </c>
    </row>
    <row r="223" spans="1:6" x14ac:dyDescent="0.25">
      <c r="A223" t="s">
        <v>232</v>
      </c>
      <c r="B223">
        <v>1227916800</v>
      </c>
      <c r="C223">
        <v>9.3000000000000005E-4</v>
      </c>
      <c r="D223">
        <v>1.5770000000000001E-3</v>
      </c>
      <c r="E223">
        <v>3.97E-4</v>
      </c>
      <c r="F223">
        <v>7.7399999999999995E-4</v>
      </c>
    </row>
    <row r="224" spans="1:6" x14ac:dyDescent="0.25">
      <c r="A224" t="s">
        <v>233</v>
      </c>
      <c r="B224">
        <v>1228521600</v>
      </c>
      <c r="C224">
        <v>6.8499999999999995E-4</v>
      </c>
      <c r="D224">
        <v>1.5629999999999999E-3</v>
      </c>
      <c r="E224">
        <v>4.4200000000000001E-4</v>
      </c>
      <c r="F224">
        <v>7.0899999999999999E-4</v>
      </c>
    </row>
    <row r="225" spans="1:6" x14ac:dyDescent="0.25">
      <c r="A225" t="s">
        <v>234</v>
      </c>
      <c r="B225">
        <v>1229126400</v>
      </c>
      <c r="C225">
        <v>5.7200000000000003E-4</v>
      </c>
      <c r="D225">
        <v>1.5479999999999999E-3</v>
      </c>
      <c r="E225">
        <v>4.6099999999999998E-4</v>
      </c>
      <c r="F225">
        <v>6.1300000000000005E-4</v>
      </c>
    </row>
    <row r="226" spans="1:6" x14ac:dyDescent="0.25">
      <c r="A226" t="s">
        <v>235</v>
      </c>
      <c r="B226">
        <v>1229731200</v>
      </c>
      <c r="C226">
        <v>7.0299999999999996E-4</v>
      </c>
      <c r="D226">
        <v>1.5349999999999999E-3</v>
      </c>
      <c r="E226">
        <v>5.0100000000000003E-4</v>
      </c>
      <c r="F226">
        <v>6.78E-4</v>
      </c>
    </row>
    <row r="227" spans="1:6" x14ac:dyDescent="0.25">
      <c r="A227" t="s">
        <v>236</v>
      </c>
      <c r="B227">
        <v>1230336000</v>
      </c>
      <c r="C227">
        <v>7.2400000000000003E-4</v>
      </c>
      <c r="D227">
        <v>1.523E-3</v>
      </c>
      <c r="E227">
        <v>5.3600000000000002E-4</v>
      </c>
      <c r="F227">
        <v>6.9999999999999999E-4</v>
      </c>
    </row>
    <row r="228" spans="1:6" x14ac:dyDescent="0.25">
      <c r="A228" t="s">
        <v>237</v>
      </c>
      <c r="B228">
        <v>1230940800</v>
      </c>
      <c r="C228">
        <v>1.1529999999999999E-3</v>
      </c>
      <c r="D228">
        <v>1.5169999999999999E-3</v>
      </c>
      <c r="E228">
        <v>6.3699999999999998E-4</v>
      </c>
      <c r="F228">
        <v>1.011E-3</v>
      </c>
    </row>
    <row r="229" spans="1:6" x14ac:dyDescent="0.25">
      <c r="A229" t="s">
        <v>238</v>
      </c>
      <c r="B229">
        <v>1231545600</v>
      </c>
      <c r="C229">
        <v>7.1599999999999995E-4</v>
      </c>
      <c r="D229">
        <v>1.5039999999999999E-3</v>
      </c>
      <c r="E229">
        <v>6.4899999999999995E-4</v>
      </c>
      <c r="F229">
        <v>8.3100000000000003E-4</v>
      </c>
    </row>
    <row r="230" spans="1:6" x14ac:dyDescent="0.25">
      <c r="A230" t="s">
        <v>239</v>
      </c>
      <c r="B230">
        <v>1232150400</v>
      </c>
      <c r="C230">
        <v>6.6399999999999999E-4</v>
      </c>
      <c r="D230">
        <v>1.4909999999999999E-3</v>
      </c>
      <c r="E230">
        <v>6.4999999999999997E-4</v>
      </c>
      <c r="F230">
        <v>7.2199999999999999E-4</v>
      </c>
    </row>
    <row r="231" spans="1:6" x14ac:dyDescent="0.25">
      <c r="A231" t="s">
        <v>240</v>
      </c>
      <c r="B231">
        <v>1232755200</v>
      </c>
      <c r="C231">
        <v>6.1200000000000002E-4</v>
      </c>
      <c r="D231">
        <v>1.4779999999999999E-3</v>
      </c>
      <c r="E231">
        <v>6.4300000000000002E-4</v>
      </c>
      <c r="F231">
        <v>6.5099999999999999E-4</v>
      </c>
    </row>
    <row r="232" spans="1:6" x14ac:dyDescent="0.25">
      <c r="A232" t="s">
        <v>241</v>
      </c>
      <c r="B232">
        <v>1233360000</v>
      </c>
      <c r="C232">
        <v>7.3999999999999999E-4</v>
      </c>
      <c r="D232">
        <v>1.4660000000000001E-3</v>
      </c>
      <c r="E232">
        <v>6.5799999999999995E-4</v>
      </c>
      <c r="F232">
        <v>7.0200000000000004E-4</v>
      </c>
    </row>
    <row r="233" spans="1:6" x14ac:dyDescent="0.25">
      <c r="A233" t="s">
        <v>242</v>
      </c>
      <c r="B233">
        <v>1233964800</v>
      </c>
      <c r="C233">
        <v>4.66E-4</v>
      </c>
      <c r="D233">
        <v>1.451E-3</v>
      </c>
      <c r="E233">
        <v>6.2699999999999995E-4</v>
      </c>
      <c r="F233">
        <v>5.7200000000000003E-4</v>
      </c>
    </row>
    <row r="234" spans="1:6" x14ac:dyDescent="0.25">
      <c r="A234" t="s">
        <v>243</v>
      </c>
      <c r="B234">
        <v>1234569600</v>
      </c>
      <c r="C234">
        <v>4.9799999999999996E-4</v>
      </c>
      <c r="D234">
        <v>1.436E-3</v>
      </c>
      <c r="E234">
        <v>6.0599999999999998E-4</v>
      </c>
      <c r="F234">
        <v>5.1999999999999995E-4</v>
      </c>
    </row>
    <row r="235" spans="1:6" x14ac:dyDescent="0.25">
      <c r="A235" t="s">
        <v>244</v>
      </c>
      <c r="B235">
        <v>1235174400</v>
      </c>
      <c r="C235">
        <v>3.7500000000000001E-4</v>
      </c>
      <c r="D235">
        <v>1.42E-3</v>
      </c>
      <c r="E235">
        <v>5.6899999999999995E-4</v>
      </c>
      <c r="F235">
        <v>4.4700000000000002E-4</v>
      </c>
    </row>
    <row r="236" spans="1:6" x14ac:dyDescent="0.25">
      <c r="A236" t="s">
        <v>245</v>
      </c>
      <c r="B236">
        <v>1235779200</v>
      </c>
      <c r="C236">
        <v>2.8400000000000002E-4</v>
      </c>
      <c r="D236">
        <v>1.402E-3</v>
      </c>
      <c r="E236">
        <v>5.2099999999999998E-4</v>
      </c>
      <c r="F236">
        <v>3.1700000000000001E-4</v>
      </c>
    </row>
    <row r="237" spans="1:6" x14ac:dyDescent="0.25">
      <c r="A237" t="s">
        <v>246</v>
      </c>
      <c r="B237">
        <v>1236384000</v>
      </c>
      <c r="C237">
        <v>2.5999999999999998E-5</v>
      </c>
      <c r="D237">
        <v>1.3810000000000001E-3</v>
      </c>
      <c r="E237">
        <v>4.4200000000000001E-4</v>
      </c>
      <c r="F237">
        <v>1.4899999999999999E-4</v>
      </c>
    </row>
    <row r="238" spans="1:6" x14ac:dyDescent="0.25">
      <c r="A238" t="s">
        <v>247</v>
      </c>
      <c r="B238">
        <v>1236985200</v>
      </c>
      <c r="C238">
        <v>1.9799999999999999E-4</v>
      </c>
      <c r="D238">
        <v>1.3630000000000001E-3</v>
      </c>
      <c r="E238">
        <v>4.0499999999999998E-4</v>
      </c>
      <c r="F238">
        <v>2.1699999999999999E-4</v>
      </c>
    </row>
    <row r="239" spans="1:6" x14ac:dyDescent="0.25">
      <c r="A239" t="s">
        <v>248</v>
      </c>
      <c r="B239">
        <v>1237590000</v>
      </c>
      <c r="C239">
        <v>5.62E-4</v>
      </c>
      <c r="D239">
        <v>1.3500000000000001E-3</v>
      </c>
      <c r="E239">
        <v>4.2700000000000002E-4</v>
      </c>
      <c r="F239">
        <v>3.8000000000000002E-4</v>
      </c>
    </row>
    <row r="240" spans="1:6" x14ac:dyDescent="0.25">
      <c r="A240" t="s">
        <v>249</v>
      </c>
      <c r="B240">
        <v>1238194800</v>
      </c>
      <c r="C240">
        <v>3.3000000000000003E-5</v>
      </c>
      <c r="D240">
        <v>1.33E-3</v>
      </c>
      <c r="E240">
        <v>3.6400000000000001E-4</v>
      </c>
      <c r="F240">
        <v>1.76E-4</v>
      </c>
    </row>
    <row r="241" spans="1:6" x14ac:dyDescent="0.25">
      <c r="A241" t="s">
        <v>250</v>
      </c>
      <c r="B241">
        <v>1238799600</v>
      </c>
      <c r="C241">
        <v>2.42E-4</v>
      </c>
      <c r="D241">
        <v>1.3129999999999999E-3</v>
      </c>
      <c r="E241">
        <v>3.4499999999999998E-4</v>
      </c>
      <c r="F241">
        <v>2.34E-4</v>
      </c>
    </row>
    <row r="242" spans="1:6" x14ac:dyDescent="0.25">
      <c r="A242" t="s">
        <v>251</v>
      </c>
      <c r="B242">
        <v>1239404400</v>
      </c>
      <c r="C242">
        <v>3.6499999999999998E-4</v>
      </c>
      <c r="D242">
        <v>1.299E-3</v>
      </c>
      <c r="E242">
        <v>3.48E-4</v>
      </c>
      <c r="F242">
        <v>3.0699999999999998E-4</v>
      </c>
    </row>
    <row r="243" spans="1:6" x14ac:dyDescent="0.25">
      <c r="A243" t="s">
        <v>252</v>
      </c>
      <c r="B243">
        <v>1240009200</v>
      </c>
      <c r="C243">
        <v>6.1899999999999998E-4</v>
      </c>
      <c r="D243">
        <v>1.2880000000000001E-3</v>
      </c>
      <c r="E243">
        <v>3.8999999999999999E-4</v>
      </c>
      <c r="F243">
        <v>4.6799999999999999E-4</v>
      </c>
    </row>
    <row r="244" spans="1:6" x14ac:dyDescent="0.25">
      <c r="A244" t="s">
        <v>253</v>
      </c>
      <c r="B244">
        <v>1240614000</v>
      </c>
      <c r="C244">
        <v>1.64E-4</v>
      </c>
      <c r="D244">
        <v>1.271E-3</v>
      </c>
      <c r="E244">
        <v>3.5300000000000002E-4</v>
      </c>
      <c r="F244">
        <v>2.81E-4</v>
      </c>
    </row>
    <row r="245" spans="1:6" x14ac:dyDescent="0.25">
      <c r="A245" t="s">
        <v>254</v>
      </c>
      <c r="B245">
        <v>1241218800</v>
      </c>
      <c r="C245">
        <v>1.36E-4</v>
      </c>
      <c r="D245">
        <v>1.253E-3</v>
      </c>
      <c r="E245">
        <v>3.1799999999999998E-4</v>
      </c>
      <c r="F245">
        <v>1.94E-4</v>
      </c>
    </row>
    <row r="246" spans="1:6" x14ac:dyDescent="0.25">
      <c r="A246" t="s">
        <v>255</v>
      </c>
      <c r="B246">
        <v>1241823600</v>
      </c>
      <c r="C246">
        <v>3.4000000000000002E-4</v>
      </c>
      <c r="D246">
        <v>1.2390000000000001E-3</v>
      </c>
      <c r="E246">
        <v>3.21E-4</v>
      </c>
      <c r="F246">
        <v>2.7300000000000002E-4</v>
      </c>
    </row>
    <row r="247" spans="1:6" x14ac:dyDescent="0.25">
      <c r="A247" t="s">
        <v>256</v>
      </c>
      <c r="B247">
        <v>1242428400</v>
      </c>
      <c r="C247">
        <v>2.03E-4</v>
      </c>
      <c r="D247">
        <v>1.2229999999999999E-3</v>
      </c>
      <c r="E247">
        <v>3.01E-4</v>
      </c>
      <c r="F247">
        <v>2.2000000000000001E-4</v>
      </c>
    </row>
    <row r="248" spans="1:6" x14ac:dyDescent="0.25">
      <c r="A248" t="s">
        <v>257</v>
      </c>
      <c r="B248">
        <v>1243033200</v>
      </c>
      <c r="C248">
        <v>2.03E-4</v>
      </c>
      <c r="D248">
        <v>1.207E-3</v>
      </c>
      <c r="E248">
        <v>2.8499999999999999E-4</v>
      </c>
      <c r="F248">
        <v>2.1100000000000001E-4</v>
      </c>
    </row>
    <row r="249" spans="1:6" x14ac:dyDescent="0.25">
      <c r="A249" t="s">
        <v>258</v>
      </c>
      <c r="B249">
        <v>1243638000</v>
      </c>
      <c r="C249">
        <v>1.76E-4</v>
      </c>
      <c r="D249">
        <v>1.1919999999999999E-3</v>
      </c>
      <c r="E249">
        <v>2.6800000000000001E-4</v>
      </c>
      <c r="F249">
        <v>1.9699999999999999E-4</v>
      </c>
    </row>
    <row r="250" spans="1:6" x14ac:dyDescent="0.25">
      <c r="A250" t="s">
        <v>259</v>
      </c>
      <c r="B250">
        <v>1244242800</v>
      </c>
      <c r="C250">
        <v>1.4100000000000001E-4</v>
      </c>
      <c r="D250">
        <v>1.175E-3</v>
      </c>
      <c r="E250">
        <v>2.4800000000000001E-4</v>
      </c>
      <c r="F250">
        <v>1.65E-4</v>
      </c>
    </row>
    <row r="251" spans="1:6" x14ac:dyDescent="0.25">
      <c r="A251" t="s">
        <v>260</v>
      </c>
      <c r="B251">
        <v>1244847600</v>
      </c>
      <c r="C251">
        <v>1.5799999999999999E-4</v>
      </c>
      <c r="D251">
        <v>1.16E-3</v>
      </c>
      <c r="E251">
        <v>2.34E-4</v>
      </c>
      <c r="F251">
        <v>1.7000000000000001E-4</v>
      </c>
    </row>
    <row r="252" spans="1:6" x14ac:dyDescent="0.25">
      <c r="A252" t="s">
        <v>261</v>
      </c>
      <c r="B252">
        <v>1245452400</v>
      </c>
      <c r="C252">
        <v>3.5E-4</v>
      </c>
      <c r="D252">
        <v>1.147E-3</v>
      </c>
      <c r="E252">
        <v>2.52E-4</v>
      </c>
      <c r="F252">
        <v>2.7399999999999999E-4</v>
      </c>
    </row>
    <row r="253" spans="1:6" x14ac:dyDescent="0.25">
      <c r="A253" t="s">
        <v>262</v>
      </c>
      <c r="B253">
        <v>1246057200</v>
      </c>
      <c r="C253">
        <v>2.2800000000000001E-4</v>
      </c>
      <c r="D253">
        <v>1.1329999999999999E-3</v>
      </c>
      <c r="E253">
        <v>2.4899999999999998E-4</v>
      </c>
      <c r="F253">
        <v>2.5300000000000002E-4</v>
      </c>
    </row>
    <row r="254" spans="1:6" x14ac:dyDescent="0.25">
      <c r="A254" t="s">
        <v>263</v>
      </c>
      <c r="B254">
        <v>1246662000</v>
      </c>
      <c r="C254">
        <v>4.1399999999999998E-4</v>
      </c>
      <c r="D254">
        <v>1.122E-3</v>
      </c>
      <c r="E254">
        <v>2.7500000000000002E-4</v>
      </c>
      <c r="F254">
        <v>3.4400000000000001E-4</v>
      </c>
    </row>
    <row r="255" spans="1:6" x14ac:dyDescent="0.25">
      <c r="A255" t="s">
        <v>264</v>
      </c>
      <c r="B255">
        <v>1247266800</v>
      </c>
      <c r="C255">
        <v>3.6400000000000001E-4</v>
      </c>
      <c r="D255">
        <v>1.1100000000000001E-3</v>
      </c>
      <c r="E255">
        <v>2.8899999999999998E-4</v>
      </c>
      <c r="F255">
        <v>3.57E-4</v>
      </c>
    </row>
    <row r="256" spans="1:6" x14ac:dyDescent="0.25">
      <c r="A256" t="s">
        <v>265</v>
      </c>
      <c r="B256">
        <v>1247871600</v>
      </c>
      <c r="C256">
        <v>2.7399999999999999E-4</v>
      </c>
      <c r="D256">
        <v>1.0970000000000001E-3</v>
      </c>
      <c r="E256">
        <v>2.8499999999999999E-4</v>
      </c>
      <c r="F256">
        <v>2.9500000000000001E-4</v>
      </c>
    </row>
    <row r="257" spans="1:6" x14ac:dyDescent="0.25">
      <c r="A257" t="s">
        <v>266</v>
      </c>
      <c r="B257">
        <v>1248476400</v>
      </c>
      <c r="C257">
        <v>1.01E-4</v>
      </c>
      <c r="D257">
        <v>1.0820000000000001E-3</v>
      </c>
      <c r="E257">
        <v>2.5500000000000002E-4</v>
      </c>
      <c r="F257">
        <v>1.7899999999999999E-4</v>
      </c>
    </row>
    <row r="258" spans="1:6" x14ac:dyDescent="0.25">
      <c r="A258" t="s">
        <v>267</v>
      </c>
      <c r="B258">
        <v>1249081200</v>
      </c>
      <c r="C258">
        <v>1.2899999999999999E-4</v>
      </c>
      <c r="D258">
        <v>1.067E-3</v>
      </c>
      <c r="E258">
        <v>2.3599999999999999E-4</v>
      </c>
      <c r="F258">
        <v>1.6699999999999999E-4</v>
      </c>
    </row>
    <row r="259" spans="1:6" x14ac:dyDescent="0.25">
      <c r="A259" t="s">
        <v>268</v>
      </c>
      <c r="B259">
        <v>1249686000</v>
      </c>
      <c r="C259">
        <v>1.1709999999999999E-3</v>
      </c>
      <c r="D259">
        <v>1.0690000000000001E-3</v>
      </c>
      <c r="E259">
        <v>3.88E-4</v>
      </c>
      <c r="F259">
        <v>7.9000000000000001E-4</v>
      </c>
    </row>
    <row r="260" spans="1:6" x14ac:dyDescent="0.25">
      <c r="A260" t="s">
        <v>269</v>
      </c>
      <c r="B260">
        <v>1250290800</v>
      </c>
      <c r="C260">
        <v>8.4599999999999996E-4</v>
      </c>
      <c r="D260">
        <v>1.065E-3</v>
      </c>
      <c r="E260">
        <v>4.5800000000000002E-4</v>
      </c>
      <c r="F260">
        <v>7.67E-4</v>
      </c>
    </row>
    <row r="261" spans="1:6" x14ac:dyDescent="0.25">
      <c r="A261" t="s">
        <v>270</v>
      </c>
      <c r="B261">
        <v>1250895600</v>
      </c>
      <c r="C261">
        <v>5.8200000000000005E-4</v>
      </c>
      <c r="D261">
        <v>1.0579999999999999E-3</v>
      </c>
      <c r="E261">
        <v>4.7699999999999999E-4</v>
      </c>
      <c r="F261">
        <v>6.5499999999999998E-4</v>
      </c>
    </row>
    <row r="262" spans="1:6" x14ac:dyDescent="0.25">
      <c r="A262" t="s">
        <v>271</v>
      </c>
      <c r="B262">
        <v>1251500400</v>
      </c>
      <c r="C262">
        <v>3.9500000000000001E-4</v>
      </c>
      <c r="D262">
        <v>1.047E-3</v>
      </c>
      <c r="E262">
        <v>4.6500000000000003E-4</v>
      </c>
      <c r="F262">
        <v>5.1900000000000004E-4</v>
      </c>
    </row>
    <row r="263" spans="1:6" x14ac:dyDescent="0.25">
      <c r="A263" t="s">
        <v>272</v>
      </c>
      <c r="B263">
        <v>1252105200</v>
      </c>
      <c r="C263">
        <v>6.8800000000000003E-4</v>
      </c>
      <c r="D263">
        <v>1.042E-3</v>
      </c>
      <c r="E263">
        <v>5.0000000000000001E-4</v>
      </c>
      <c r="F263">
        <v>6.2200000000000005E-4</v>
      </c>
    </row>
    <row r="264" spans="1:6" x14ac:dyDescent="0.25">
      <c r="A264" t="s">
        <v>273</v>
      </c>
      <c r="B264">
        <v>1252710000</v>
      </c>
      <c r="C264">
        <v>1.109E-3</v>
      </c>
      <c r="D264">
        <v>1.0430000000000001E-3</v>
      </c>
      <c r="E264">
        <v>5.9900000000000003E-4</v>
      </c>
      <c r="F264">
        <v>9.2599999999999996E-4</v>
      </c>
    </row>
    <row r="265" spans="1:6" x14ac:dyDescent="0.25">
      <c r="A265" t="s">
        <v>274</v>
      </c>
      <c r="B265">
        <v>1253314800</v>
      </c>
      <c r="C265">
        <v>4.2099999999999999E-4</v>
      </c>
      <c r="D265">
        <v>1.0330000000000001E-3</v>
      </c>
      <c r="E265">
        <v>5.6700000000000001E-4</v>
      </c>
      <c r="F265">
        <v>5.8799999999999998E-4</v>
      </c>
    </row>
    <row r="266" spans="1:6" x14ac:dyDescent="0.25">
      <c r="A266" t="s">
        <v>275</v>
      </c>
      <c r="B266">
        <v>1253919600</v>
      </c>
      <c r="C266">
        <v>4.0299999999999998E-4</v>
      </c>
      <c r="D266">
        <v>1.024E-3</v>
      </c>
      <c r="E266">
        <v>5.44E-4</v>
      </c>
      <c r="F266">
        <v>5.3600000000000002E-4</v>
      </c>
    </row>
    <row r="267" spans="1:6" x14ac:dyDescent="0.25">
      <c r="A267" t="s">
        <v>276</v>
      </c>
      <c r="B267">
        <v>1254524400</v>
      </c>
      <c r="C267">
        <v>1.1839999999999999E-3</v>
      </c>
      <c r="D267">
        <v>1.026E-3</v>
      </c>
      <c r="E267">
        <v>6.4499999999999996E-4</v>
      </c>
      <c r="F267">
        <v>8.9899999999999995E-4</v>
      </c>
    </row>
    <row r="268" spans="1:6" x14ac:dyDescent="0.25">
      <c r="A268" t="s">
        <v>277</v>
      </c>
      <c r="B268">
        <v>1255129200</v>
      </c>
      <c r="C268">
        <v>9.6500000000000004E-4</v>
      </c>
      <c r="D268">
        <v>1.0250000000000001E-3</v>
      </c>
      <c r="E268">
        <v>6.9200000000000002E-4</v>
      </c>
      <c r="F268">
        <v>8.6499999999999999E-4</v>
      </c>
    </row>
    <row r="269" spans="1:6" x14ac:dyDescent="0.25">
      <c r="A269" t="s">
        <v>278</v>
      </c>
      <c r="B269">
        <v>1255734000</v>
      </c>
      <c r="C269">
        <v>3.9899999999999999E-4</v>
      </c>
      <c r="D269">
        <v>1.0150000000000001E-3</v>
      </c>
      <c r="E269">
        <v>6.4400000000000004E-4</v>
      </c>
      <c r="F269">
        <v>5.8500000000000002E-4</v>
      </c>
    </row>
    <row r="270" spans="1:6" x14ac:dyDescent="0.25">
      <c r="A270" t="s">
        <v>279</v>
      </c>
      <c r="B270">
        <v>1256338800</v>
      </c>
      <c r="C270">
        <v>3.3100000000000002E-4</v>
      </c>
      <c r="D270">
        <v>1.005E-3</v>
      </c>
      <c r="E270">
        <v>5.9400000000000002E-4</v>
      </c>
      <c r="F270">
        <v>4.46E-4</v>
      </c>
    </row>
    <row r="271" spans="1:6" x14ac:dyDescent="0.25">
      <c r="A271" t="s">
        <v>280</v>
      </c>
      <c r="B271">
        <v>1256943600</v>
      </c>
      <c r="C271">
        <v>5.8100000000000003E-4</v>
      </c>
      <c r="D271">
        <v>9.9799999999999997E-4</v>
      </c>
      <c r="E271">
        <v>5.9100000000000005E-4</v>
      </c>
      <c r="F271">
        <v>5.1699999999999999E-4</v>
      </c>
    </row>
    <row r="272" spans="1:6" x14ac:dyDescent="0.25">
      <c r="A272" t="s">
        <v>281</v>
      </c>
      <c r="B272">
        <v>1257552000</v>
      </c>
      <c r="C272">
        <v>5.1800000000000001E-4</v>
      </c>
      <c r="D272">
        <v>9.9099999999999991E-4</v>
      </c>
      <c r="E272">
        <v>5.7899999999999998E-4</v>
      </c>
      <c r="F272">
        <v>5.1900000000000004E-4</v>
      </c>
    </row>
    <row r="273" spans="1:6" x14ac:dyDescent="0.25">
      <c r="A273" t="s">
        <v>282</v>
      </c>
      <c r="B273">
        <v>1258156800</v>
      </c>
      <c r="C273">
        <v>2.8499999999999999E-4</v>
      </c>
      <c r="D273">
        <v>9.7999999999999997E-4</v>
      </c>
      <c r="E273">
        <v>5.31E-4</v>
      </c>
      <c r="F273">
        <v>3.7399999999999998E-4</v>
      </c>
    </row>
    <row r="274" spans="1:6" x14ac:dyDescent="0.25">
      <c r="A274" t="s">
        <v>283</v>
      </c>
      <c r="B274">
        <v>1258761600</v>
      </c>
      <c r="C274">
        <v>5.71E-4</v>
      </c>
      <c r="D274">
        <v>9.7300000000000002E-4</v>
      </c>
      <c r="E274">
        <v>5.3799999999999996E-4</v>
      </c>
      <c r="F274">
        <v>5.0100000000000003E-4</v>
      </c>
    </row>
    <row r="275" spans="1:6" x14ac:dyDescent="0.25">
      <c r="A275" t="s">
        <v>284</v>
      </c>
      <c r="B275">
        <v>1259366400</v>
      </c>
      <c r="C275">
        <v>5.1699999999999999E-4</v>
      </c>
      <c r="D275">
        <v>9.6599999999999995E-4</v>
      </c>
      <c r="E275">
        <v>5.3399999999999997E-4</v>
      </c>
      <c r="F275">
        <v>5.0000000000000001E-4</v>
      </c>
    </row>
    <row r="276" spans="1:6" x14ac:dyDescent="0.25">
      <c r="A276" t="s">
        <v>285</v>
      </c>
      <c r="B276">
        <v>1259971200</v>
      </c>
      <c r="C276">
        <v>8.25E-4</v>
      </c>
      <c r="D276">
        <v>9.6400000000000001E-4</v>
      </c>
      <c r="E276">
        <v>5.8100000000000003E-4</v>
      </c>
      <c r="F276">
        <v>7.1500000000000003E-4</v>
      </c>
    </row>
    <row r="277" spans="1:6" x14ac:dyDescent="0.25">
      <c r="A277" t="s">
        <v>286</v>
      </c>
      <c r="B277">
        <v>1260576000</v>
      </c>
      <c r="C277">
        <v>1.292E-3</v>
      </c>
      <c r="D277">
        <v>9.6900000000000003E-4</v>
      </c>
      <c r="E277">
        <v>6.9399999999999996E-4</v>
      </c>
      <c r="F277">
        <v>1.023E-3</v>
      </c>
    </row>
    <row r="278" spans="1:6" x14ac:dyDescent="0.25">
      <c r="A278" t="s">
        <v>287</v>
      </c>
      <c r="B278">
        <v>1261180800</v>
      </c>
      <c r="C278">
        <v>8.3500000000000002E-4</v>
      </c>
      <c r="D278">
        <v>9.6699999999999998E-4</v>
      </c>
      <c r="E278">
        <v>7.1400000000000001E-4</v>
      </c>
      <c r="F278">
        <v>8.8099999999999995E-4</v>
      </c>
    </row>
    <row r="279" spans="1:6" x14ac:dyDescent="0.25">
      <c r="A279" t="s">
        <v>288</v>
      </c>
      <c r="B279">
        <v>1261785600</v>
      </c>
      <c r="C279">
        <v>4.9200000000000003E-4</v>
      </c>
      <c r="D279">
        <v>9.59E-4</v>
      </c>
      <c r="E279">
        <v>6.7699999999999998E-4</v>
      </c>
      <c r="F279">
        <v>6.3299999999999999E-4</v>
      </c>
    </row>
    <row r="280" spans="1:6" x14ac:dyDescent="0.25">
      <c r="A280" t="s">
        <v>289</v>
      </c>
      <c r="B280">
        <v>1262390400</v>
      </c>
      <c r="C280">
        <v>4.5300000000000001E-4</v>
      </c>
      <c r="D280">
        <v>9.5200000000000005E-4</v>
      </c>
      <c r="E280">
        <v>6.4099999999999997E-4</v>
      </c>
      <c r="F280">
        <v>5.3499999999999999E-4</v>
      </c>
    </row>
    <row r="281" spans="1:6" x14ac:dyDescent="0.25">
      <c r="A281" t="s">
        <v>290</v>
      </c>
      <c r="B281">
        <v>1262995200</v>
      </c>
      <c r="C281">
        <v>4.3399999999999998E-4</v>
      </c>
      <c r="D281">
        <v>9.4399999999999996E-4</v>
      </c>
      <c r="E281">
        <v>6.0700000000000001E-4</v>
      </c>
      <c r="F281">
        <v>4.6700000000000002E-4</v>
      </c>
    </row>
    <row r="282" spans="1:6" x14ac:dyDescent="0.25">
      <c r="A282" t="s">
        <v>291</v>
      </c>
      <c r="B282">
        <v>1263600000</v>
      </c>
      <c r="C282">
        <v>8.1400000000000005E-4</v>
      </c>
      <c r="D282">
        <v>9.4200000000000002E-4</v>
      </c>
      <c r="E282">
        <v>6.4199999999999999E-4</v>
      </c>
      <c r="F282">
        <v>7.1400000000000001E-4</v>
      </c>
    </row>
    <row r="283" spans="1:6" x14ac:dyDescent="0.25">
      <c r="A283" t="s">
        <v>292</v>
      </c>
      <c r="B283">
        <v>1264204800</v>
      </c>
      <c r="C283">
        <v>7.3200000000000001E-4</v>
      </c>
      <c r="D283">
        <v>9.3800000000000003E-4</v>
      </c>
      <c r="E283">
        <v>6.5600000000000001E-4</v>
      </c>
      <c r="F283">
        <v>7.2099999999999996E-4</v>
      </c>
    </row>
    <row r="284" spans="1:6" x14ac:dyDescent="0.25">
      <c r="A284" t="s">
        <v>293</v>
      </c>
      <c r="B284">
        <v>1264809600</v>
      </c>
      <c r="C284">
        <v>8.25E-4</v>
      </c>
      <c r="D284">
        <v>9.3599999999999998E-4</v>
      </c>
      <c r="E284">
        <v>6.8300000000000001E-4</v>
      </c>
      <c r="F284">
        <v>7.8600000000000002E-4</v>
      </c>
    </row>
    <row r="285" spans="1:6" x14ac:dyDescent="0.25">
      <c r="A285" t="s">
        <v>294</v>
      </c>
      <c r="B285">
        <v>1265414400</v>
      </c>
      <c r="C285">
        <v>1.7100000000000001E-4</v>
      </c>
      <c r="D285">
        <v>9.2500000000000004E-4</v>
      </c>
      <c r="E285">
        <v>5.9900000000000003E-4</v>
      </c>
      <c r="F285">
        <v>3.9599999999999998E-4</v>
      </c>
    </row>
    <row r="286" spans="1:6" x14ac:dyDescent="0.25">
      <c r="A286" t="s">
        <v>295</v>
      </c>
      <c r="B286">
        <v>1266019200</v>
      </c>
      <c r="C286">
        <v>5.6899999999999995E-4</v>
      </c>
      <c r="D286">
        <v>9.19E-4</v>
      </c>
      <c r="E286">
        <v>5.9699999999999998E-4</v>
      </c>
      <c r="F286">
        <v>5.5699999999999999E-4</v>
      </c>
    </row>
    <row r="287" spans="1:6" x14ac:dyDescent="0.25">
      <c r="A287" t="s">
        <v>296</v>
      </c>
      <c r="B287">
        <v>1266624000</v>
      </c>
      <c r="C287">
        <v>6.8099999999999996E-4</v>
      </c>
      <c r="D287">
        <v>9.1500000000000001E-4</v>
      </c>
      <c r="E287">
        <v>6.0999999999999997E-4</v>
      </c>
      <c r="F287">
        <v>6.2299999999999996E-4</v>
      </c>
    </row>
    <row r="288" spans="1:6" x14ac:dyDescent="0.25">
      <c r="A288" t="s">
        <v>297</v>
      </c>
      <c r="B288">
        <v>1267228800</v>
      </c>
      <c r="C288">
        <v>6.4000000000000005E-4</v>
      </c>
      <c r="D288">
        <v>9.1100000000000003E-4</v>
      </c>
      <c r="E288">
        <v>6.1200000000000002E-4</v>
      </c>
      <c r="F288">
        <v>5.9999999999999995E-4</v>
      </c>
    </row>
    <row r="289" spans="1:6" x14ac:dyDescent="0.25">
      <c r="A289" t="s">
        <v>298</v>
      </c>
      <c r="B289">
        <v>1267833600</v>
      </c>
      <c r="C289">
        <v>1.0369999999999999E-3</v>
      </c>
      <c r="D289">
        <v>9.1299999999999997E-4</v>
      </c>
      <c r="E289">
        <v>6.8199999999999999E-4</v>
      </c>
      <c r="F289">
        <v>8.8699999999999998E-4</v>
      </c>
    </row>
    <row r="290" spans="1:6" x14ac:dyDescent="0.25">
      <c r="A290" t="s">
        <v>299</v>
      </c>
      <c r="B290">
        <v>1268434800</v>
      </c>
      <c r="C290">
        <v>9.9400000000000009E-4</v>
      </c>
      <c r="D290">
        <v>9.1399999999999999E-4</v>
      </c>
      <c r="E290">
        <v>7.3099999999999999E-4</v>
      </c>
      <c r="F290">
        <v>9.4300000000000004E-4</v>
      </c>
    </row>
    <row r="291" spans="1:6" x14ac:dyDescent="0.25">
      <c r="A291" t="s">
        <v>300</v>
      </c>
      <c r="B291">
        <v>1269039600</v>
      </c>
      <c r="C291">
        <v>1.0579999999999999E-3</v>
      </c>
      <c r="D291">
        <v>9.1600000000000004E-4</v>
      </c>
      <c r="E291">
        <v>7.8200000000000003E-4</v>
      </c>
      <c r="F291">
        <v>9.9099999999999991E-4</v>
      </c>
    </row>
    <row r="292" spans="1:6" x14ac:dyDescent="0.25">
      <c r="A292" t="s">
        <v>301</v>
      </c>
      <c r="B292">
        <v>1269644400</v>
      </c>
      <c r="C292">
        <v>1.0369999999999999E-3</v>
      </c>
      <c r="D292">
        <v>9.1799999999999998E-4</v>
      </c>
      <c r="E292">
        <v>8.2299999999999995E-4</v>
      </c>
      <c r="F292">
        <v>1.0280000000000001E-3</v>
      </c>
    </row>
    <row r="293" spans="1:6" x14ac:dyDescent="0.25">
      <c r="A293" t="s">
        <v>302</v>
      </c>
      <c r="B293">
        <v>1270249200</v>
      </c>
      <c r="C293">
        <v>4.55E-4</v>
      </c>
      <c r="D293">
        <v>9.1100000000000003E-4</v>
      </c>
      <c r="E293">
        <v>7.6199999999999998E-4</v>
      </c>
      <c r="F293">
        <v>6.6600000000000003E-4</v>
      </c>
    </row>
    <row r="294" spans="1:6" x14ac:dyDescent="0.25">
      <c r="A294" t="s">
        <v>303</v>
      </c>
      <c r="B294">
        <v>1270854000</v>
      </c>
      <c r="C294">
        <v>2.1599999999999999E-4</v>
      </c>
      <c r="D294">
        <v>8.9999999999999998E-4</v>
      </c>
      <c r="E294">
        <v>6.7400000000000001E-4</v>
      </c>
      <c r="F294">
        <v>4.0200000000000001E-4</v>
      </c>
    </row>
    <row r="295" spans="1:6" x14ac:dyDescent="0.25">
      <c r="A295" t="s">
        <v>304</v>
      </c>
      <c r="B295">
        <v>1271458800</v>
      </c>
      <c r="C295">
        <v>2.99E-4</v>
      </c>
      <c r="D295">
        <v>8.9099999999999997E-4</v>
      </c>
      <c r="E295">
        <v>6.1399999999999996E-4</v>
      </c>
      <c r="F295">
        <v>3.5E-4</v>
      </c>
    </row>
    <row r="296" spans="1:6" x14ac:dyDescent="0.25">
      <c r="A296" t="s">
        <v>305</v>
      </c>
      <c r="B296">
        <v>1272063600</v>
      </c>
      <c r="C296">
        <v>3.7300000000000001E-4</v>
      </c>
      <c r="D296">
        <v>8.83E-4</v>
      </c>
      <c r="E296">
        <v>5.7499999999999999E-4</v>
      </c>
      <c r="F296">
        <v>3.6900000000000002E-4</v>
      </c>
    </row>
    <row r="297" spans="1:6" x14ac:dyDescent="0.25">
      <c r="A297" t="s">
        <v>306</v>
      </c>
      <c r="B297">
        <v>1272668400</v>
      </c>
      <c r="C297">
        <v>3.68E-4</v>
      </c>
      <c r="D297">
        <v>8.7500000000000002E-4</v>
      </c>
      <c r="E297">
        <v>5.4000000000000001E-4</v>
      </c>
      <c r="F297">
        <v>3.4000000000000002E-4</v>
      </c>
    </row>
    <row r="298" spans="1:6" x14ac:dyDescent="0.25">
      <c r="A298" t="s">
        <v>307</v>
      </c>
      <c r="B298">
        <v>1273273200</v>
      </c>
      <c r="C298">
        <v>0</v>
      </c>
      <c r="D298">
        <v>8.61E-4</v>
      </c>
      <c r="E298">
        <v>4.5300000000000001E-4</v>
      </c>
      <c r="F298">
        <v>1.4300000000000001E-4</v>
      </c>
    </row>
    <row r="299" spans="1:6" x14ac:dyDescent="0.25">
      <c r="A299" t="s">
        <v>308</v>
      </c>
      <c r="B299">
        <v>1273878000</v>
      </c>
      <c r="C299">
        <v>0</v>
      </c>
      <c r="D299">
        <v>8.4800000000000001E-4</v>
      </c>
      <c r="E299">
        <v>3.8099999999999999E-4</v>
      </c>
      <c r="F299">
        <v>6.0000000000000002E-5</v>
      </c>
    </row>
    <row r="300" spans="1:6" x14ac:dyDescent="0.25">
      <c r="A300" t="s">
        <v>309</v>
      </c>
      <c r="B300">
        <v>1274482800</v>
      </c>
      <c r="C300">
        <v>0</v>
      </c>
      <c r="D300">
        <v>8.3500000000000002E-4</v>
      </c>
      <c r="E300">
        <v>3.19E-4</v>
      </c>
      <c r="F300">
        <v>2.5000000000000001E-5</v>
      </c>
    </row>
    <row r="301" spans="1:6" x14ac:dyDescent="0.25">
      <c r="A301" t="s">
        <v>310</v>
      </c>
      <c r="B301">
        <v>1275087600</v>
      </c>
      <c r="C301">
        <v>0</v>
      </c>
      <c r="D301">
        <v>8.2200000000000003E-4</v>
      </c>
      <c r="E301">
        <v>2.6800000000000001E-4</v>
      </c>
      <c r="F301">
        <v>1.1E-5</v>
      </c>
    </row>
    <row r="302" spans="1:6" x14ac:dyDescent="0.25">
      <c r="A302" t="s">
        <v>311</v>
      </c>
      <c r="B302">
        <v>1275692400</v>
      </c>
      <c r="C302">
        <v>0</v>
      </c>
      <c r="D302">
        <v>8.0999999999999996E-4</v>
      </c>
      <c r="E302">
        <v>2.2499999999999999E-4</v>
      </c>
      <c r="F302">
        <v>3.9999999999999998E-6</v>
      </c>
    </row>
    <row r="303" spans="1:6" x14ac:dyDescent="0.25">
      <c r="A303" t="s">
        <v>312</v>
      </c>
      <c r="B303">
        <v>1276297200</v>
      </c>
      <c r="C303">
        <v>0</v>
      </c>
      <c r="D303">
        <v>7.9699999999999997E-4</v>
      </c>
      <c r="E303">
        <v>1.8900000000000001E-4</v>
      </c>
      <c r="F303">
        <v>1.9999999999999999E-6</v>
      </c>
    </row>
    <row r="304" spans="1:6" x14ac:dyDescent="0.25">
      <c r="A304" t="s">
        <v>313</v>
      </c>
      <c r="B304">
        <v>1276902000</v>
      </c>
      <c r="C304">
        <v>0</v>
      </c>
      <c r="D304">
        <v>7.85E-4</v>
      </c>
      <c r="E304">
        <v>1.5899999999999999E-4</v>
      </c>
      <c r="F304">
        <v>9.9999999999999995E-7</v>
      </c>
    </row>
    <row r="305" spans="1:6" x14ac:dyDescent="0.25">
      <c r="A305" t="s">
        <v>314</v>
      </c>
      <c r="B305">
        <v>1277506800</v>
      </c>
      <c r="C305">
        <v>0</v>
      </c>
      <c r="D305">
        <v>7.7300000000000003E-4</v>
      </c>
      <c r="E305">
        <v>1.3300000000000001E-4</v>
      </c>
      <c r="F305">
        <v>0</v>
      </c>
    </row>
    <row r="306" spans="1:6" x14ac:dyDescent="0.25">
      <c r="A306" t="s">
        <v>315</v>
      </c>
      <c r="B306">
        <v>1278111600</v>
      </c>
      <c r="C306">
        <v>0</v>
      </c>
      <c r="D306">
        <v>7.6099999999999996E-4</v>
      </c>
      <c r="E306">
        <v>1.12E-4</v>
      </c>
      <c r="F306">
        <v>0</v>
      </c>
    </row>
    <row r="307" spans="1:6" x14ac:dyDescent="0.25">
      <c r="A307" t="s">
        <v>316</v>
      </c>
      <c r="B307">
        <v>1278716400</v>
      </c>
      <c r="C307">
        <v>0</v>
      </c>
      <c r="D307">
        <v>7.4899999999999999E-4</v>
      </c>
      <c r="E307">
        <v>9.3999999999999994E-5</v>
      </c>
      <c r="F307">
        <v>0</v>
      </c>
    </row>
    <row r="308" spans="1:6" x14ac:dyDescent="0.25">
      <c r="A308" t="s">
        <v>317</v>
      </c>
      <c r="B308">
        <v>1279321200</v>
      </c>
      <c r="C308">
        <v>0</v>
      </c>
      <c r="D308">
        <v>7.3700000000000002E-4</v>
      </c>
      <c r="E308">
        <v>7.8999999999999996E-5</v>
      </c>
      <c r="F308">
        <v>0</v>
      </c>
    </row>
    <row r="309" spans="1:6" x14ac:dyDescent="0.25">
      <c r="A309" t="s">
        <v>318</v>
      </c>
      <c r="B309">
        <v>1279926000</v>
      </c>
      <c r="C309">
        <v>0</v>
      </c>
      <c r="D309">
        <v>7.2599999999999997E-4</v>
      </c>
      <c r="E309">
        <v>6.6000000000000005E-5</v>
      </c>
      <c r="F309">
        <v>0</v>
      </c>
    </row>
    <row r="310" spans="1:6" x14ac:dyDescent="0.25">
      <c r="A310" t="s">
        <v>319</v>
      </c>
      <c r="B310">
        <v>1280530800</v>
      </c>
      <c r="C310">
        <v>0</v>
      </c>
      <c r="D310">
        <v>7.1500000000000003E-4</v>
      </c>
      <c r="E310">
        <v>5.5000000000000002E-5</v>
      </c>
      <c r="F310">
        <v>0</v>
      </c>
    </row>
    <row r="311" spans="1:6" x14ac:dyDescent="0.25">
      <c r="A311" t="s">
        <v>320</v>
      </c>
      <c r="B311">
        <v>1281135600</v>
      </c>
      <c r="C311">
        <v>0</v>
      </c>
      <c r="D311">
        <v>7.0399999999999998E-4</v>
      </c>
      <c r="E311">
        <v>4.6999999999999997E-5</v>
      </c>
      <c r="F311">
        <v>0</v>
      </c>
    </row>
    <row r="312" spans="1:6" x14ac:dyDescent="0.25">
      <c r="A312" t="s">
        <v>321</v>
      </c>
      <c r="B312">
        <v>1281740400</v>
      </c>
      <c r="C312">
        <v>0</v>
      </c>
      <c r="D312">
        <v>6.9300000000000004E-4</v>
      </c>
      <c r="E312">
        <v>3.8999999999999999E-5</v>
      </c>
      <c r="F312">
        <v>0</v>
      </c>
    </row>
    <row r="313" spans="1:6" x14ac:dyDescent="0.25">
      <c r="A313" t="s">
        <v>322</v>
      </c>
      <c r="B313">
        <v>1282345200</v>
      </c>
      <c r="C313">
        <v>0</v>
      </c>
      <c r="D313">
        <v>6.8199999999999999E-4</v>
      </c>
      <c r="E313">
        <v>3.3000000000000003E-5</v>
      </c>
      <c r="F313">
        <v>0</v>
      </c>
    </row>
    <row r="314" spans="1:6" x14ac:dyDescent="0.25">
      <c r="A314" t="s">
        <v>323</v>
      </c>
      <c r="B314">
        <v>1282950000</v>
      </c>
      <c r="C314">
        <v>0</v>
      </c>
      <c r="D314">
        <v>6.7199999999999996E-4</v>
      </c>
      <c r="E314">
        <v>2.6999999999999999E-5</v>
      </c>
      <c r="F314">
        <v>0</v>
      </c>
    </row>
    <row r="315" spans="1:6" x14ac:dyDescent="0.25">
      <c r="A315" t="s">
        <v>324</v>
      </c>
      <c r="B315">
        <v>1283554800</v>
      </c>
      <c r="C315">
        <v>0</v>
      </c>
      <c r="D315">
        <v>6.6100000000000002E-4</v>
      </c>
      <c r="E315">
        <v>2.3E-5</v>
      </c>
      <c r="F315">
        <v>0</v>
      </c>
    </row>
    <row r="316" spans="1:6" x14ac:dyDescent="0.25">
      <c r="A316" t="s">
        <v>325</v>
      </c>
      <c r="B316">
        <v>1284159600</v>
      </c>
      <c r="C316">
        <v>0</v>
      </c>
      <c r="D316">
        <v>6.5099999999999999E-4</v>
      </c>
      <c r="E316">
        <v>1.9000000000000001E-5</v>
      </c>
      <c r="F316">
        <v>0</v>
      </c>
    </row>
    <row r="317" spans="1:6" x14ac:dyDescent="0.25">
      <c r="A317" t="s">
        <v>326</v>
      </c>
      <c r="B317">
        <v>1284764400</v>
      </c>
      <c r="C317">
        <v>0</v>
      </c>
      <c r="D317">
        <v>6.4099999999999997E-4</v>
      </c>
      <c r="E317">
        <v>1.5999999999999999E-5</v>
      </c>
      <c r="F317">
        <v>0</v>
      </c>
    </row>
    <row r="318" spans="1:6" x14ac:dyDescent="0.25">
      <c r="A318" t="s">
        <v>327</v>
      </c>
      <c r="B318">
        <v>1285369200</v>
      </c>
      <c r="C318">
        <v>0</v>
      </c>
      <c r="D318">
        <v>6.3100000000000005E-4</v>
      </c>
      <c r="E318">
        <v>1.4E-5</v>
      </c>
      <c r="F318">
        <v>0</v>
      </c>
    </row>
    <row r="319" spans="1:6" x14ac:dyDescent="0.25">
      <c r="A319" t="s">
        <v>328</v>
      </c>
      <c r="B319">
        <v>1285974000</v>
      </c>
      <c r="C319">
        <v>0</v>
      </c>
      <c r="D319">
        <v>6.2200000000000005E-4</v>
      </c>
      <c r="E319">
        <v>1.1E-5</v>
      </c>
      <c r="F319">
        <v>0</v>
      </c>
    </row>
    <row r="320" spans="1:6" x14ac:dyDescent="0.25">
      <c r="A320" t="s">
        <v>329</v>
      </c>
      <c r="B320">
        <v>1286578800</v>
      </c>
      <c r="C320">
        <v>0</v>
      </c>
      <c r="D320">
        <v>6.1200000000000002E-4</v>
      </c>
      <c r="E320">
        <v>1.0000000000000001E-5</v>
      </c>
      <c r="F320">
        <v>0</v>
      </c>
    </row>
    <row r="321" spans="1:6" x14ac:dyDescent="0.25">
      <c r="A321" t="s">
        <v>330</v>
      </c>
      <c r="B321">
        <v>1287183600</v>
      </c>
      <c r="C321">
        <v>0</v>
      </c>
      <c r="D321">
        <v>6.0300000000000002E-4</v>
      </c>
      <c r="E321">
        <v>7.9999999999999996E-6</v>
      </c>
      <c r="F321">
        <v>0</v>
      </c>
    </row>
    <row r="322" spans="1:6" x14ac:dyDescent="0.25">
      <c r="A322" t="s">
        <v>331</v>
      </c>
      <c r="B322">
        <v>1287788400</v>
      </c>
      <c r="C322">
        <v>0</v>
      </c>
      <c r="D322">
        <v>5.9299999999999999E-4</v>
      </c>
      <c r="E322">
        <v>6.9999999999999999E-6</v>
      </c>
      <c r="F322">
        <v>0</v>
      </c>
    </row>
    <row r="323" spans="1:6" x14ac:dyDescent="0.25">
      <c r="A323" t="s">
        <v>332</v>
      </c>
      <c r="B323">
        <v>1288393200</v>
      </c>
      <c r="C323">
        <v>0</v>
      </c>
      <c r="D323">
        <v>5.8399999999999999E-4</v>
      </c>
      <c r="E323">
        <v>6.0000000000000002E-6</v>
      </c>
      <c r="F323">
        <v>0</v>
      </c>
    </row>
    <row r="324" spans="1:6" x14ac:dyDescent="0.25">
      <c r="A324" t="s">
        <v>333</v>
      </c>
      <c r="B324">
        <v>1289001600</v>
      </c>
      <c r="C324">
        <v>0</v>
      </c>
      <c r="D324">
        <v>5.7499999999999999E-4</v>
      </c>
      <c r="E324">
        <v>5.0000000000000004E-6</v>
      </c>
      <c r="F324">
        <v>0</v>
      </c>
    </row>
    <row r="325" spans="1:6" x14ac:dyDescent="0.25">
      <c r="A325" t="s">
        <v>334</v>
      </c>
      <c r="B325">
        <v>1289606400</v>
      </c>
      <c r="C325">
        <v>0</v>
      </c>
      <c r="D325">
        <v>5.6599999999999999E-4</v>
      </c>
      <c r="E325">
        <v>3.9999999999999998E-6</v>
      </c>
      <c r="F325">
        <v>0</v>
      </c>
    </row>
    <row r="326" spans="1:6" x14ac:dyDescent="0.25">
      <c r="A326" t="s">
        <v>335</v>
      </c>
      <c r="B326">
        <v>1290211200</v>
      </c>
      <c r="C326">
        <v>0</v>
      </c>
      <c r="D326">
        <v>5.5800000000000001E-4</v>
      </c>
      <c r="E326">
        <v>3.0000000000000001E-6</v>
      </c>
      <c r="F326">
        <v>0</v>
      </c>
    </row>
    <row r="327" spans="1:6" x14ac:dyDescent="0.25">
      <c r="A327" t="s">
        <v>336</v>
      </c>
      <c r="B327">
        <v>1290816000</v>
      </c>
      <c r="C327">
        <v>0</v>
      </c>
      <c r="D327">
        <v>5.4900000000000001E-4</v>
      </c>
      <c r="E327">
        <v>3.0000000000000001E-6</v>
      </c>
      <c r="F327">
        <v>0</v>
      </c>
    </row>
    <row r="328" spans="1:6" x14ac:dyDescent="0.25">
      <c r="A328" t="s">
        <v>337</v>
      </c>
      <c r="B328">
        <v>1291420800</v>
      </c>
      <c r="C328">
        <v>0</v>
      </c>
      <c r="D328">
        <v>5.4000000000000001E-4</v>
      </c>
      <c r="E328">
        <v>1.9999999999999999E-6</v>
      </c>
      <c r="F328">
        <v>0</v>
      </c>
    </row>
    <row r="329" spans="1:6" x14ac:dyDescent="0.25">
      <c r="A329" t="s">
        <v>338</v>
      </c>
      <c r="B329">
        <v>1292025600</v>
      </c>
      <c r="C329">
        <v>0</v>
      </c>
      <c r="D329">
        <v>5.3200000000000003E-4</v>
      </c>
      <c r="E329">
        <v>1.9999999999999999E-6</v>
      </c>
      <c r="F329">
        <v>0</v>
      </c>
    </row>
    <row r="330" spans="1:6" x14ac:dyDescent="0.25">
      <c r="A330" t="s">
        <v>339</v>
      </c>
      <c r="B330">
        <v>1292630400</v>
      </c>
      <c r="C330">
        <v>0</v>
      </c>
      <c r="D330">
        <v>5.2400000000000005E-4</v>
      </c>
      <c r="E330">
        <v>1.9999999999999999E-6</v>
      </c>
      <c r="F330">
        <v>0</v>
      </c>
    </row>
    <row r="331" spans="1:6" x14ac:dyDescent="0.25">
      <c r="A331" t="s">
        <v>340</v>
      </c>
      <c r="B331">
        <v>1293235200</v>
      </c>
      <c r="C331">
        <v>0</v>
      </c>
      <c r="D331">
        <v>5.1599999999999997E-4</v>
      </c>
      <c r="E331">
        <v>9.9999999999999995E-7</v>
      </c>
      <c r="F331">
        <v>0</v>
      </c>
    </row>
    <row r="332" spans="1:6" x14ac:dyDescent="0.25">
      <c r="A332" t="s">
        <v>341</v>
      </c>
      <c r="B332">
        <v>1293840000</v>
      </c>
      <c r="C332">
        <v>0</v>
      </c>
      <c r="D332">
        <v>5.0799999999999999E-4</v>
      </c>
      <c r="E332">
        <v>9.9999999999999995E-7</v>
      </c>
      <c r="F332">
        <v>0</v>
      </c>
    </row>
    <row r="333" spans="1:6" x14ac:dyDescent="0.25">
      <c r="A333" t="s">
        <v>342</v>
      </c>
      <c r="B333">
        <v>1294444800</v>
      </c>
      <c r="C333">
        <v>0</v>
      </c>
      <c r="D333">
        <v>5.0000000000000001E-4</v>
      </c>
      <c r="E333">
        <v>9.9999999999999995E-7</v>
      </c>
      <c r="F333">
        <v>0</v>
      </c>
    </row>
    <row r="334" spans="1:6" x14ac:dyDescent="0.25">
      <c r="A334" t="s">
        <v>343</v>
      </c>
      <c r="B334">
        <v>1295049600</v>
      </c>
      <c r="C334">
        <v>0</v>
      </c>
      <c r="D334">
        <v>4.9200000000000003E-4</v>
      </c>
      <c r="E334">
        <v>9.9999999999999995E-7</v>
      </c>
      <c r="F334">
        <v>0</v>
      </c>
    </row>
    <row r="335" spans="1:6" x14ac:dyDescent="0.25">
      <c r="A335" t="s">
        <v>344</v>
      </c>
      <c r="B335">
        <v>1295654400</v>
      </c>
      <c r="C335">
        <v>0</v>
      </c>
      <c r="D335">
        <v>4.8500000000000003E-4</v>
      </c>
      <c r="E335">
        <v>9.9999999999999995E-7</v>
      </c>
      <c r="F335">
        <v>0</v>
      </c>
    </row>
    <row r="336" spans="1:6" x14ac:dyDescent="0.25">
      <c r="A336" t="s">
        <v>345</v>
      </c>
      <c r="B336">
        <v>1296259200</v>
      </c>
      <c r="C336">
        <v>0</v>
      </c>
      <c r="D336">
        <v>4.7699999999999999E-4</v>
      </c>
      <c r="E336">
        <v>9.9999999999999995E-7</v>
      </c>
      <c r="F336">
        <v>0</v>
      </c>
    </row>
    <row r="337" spans="1:6" x14ac:dyDescent="0.25">
      <c r="A337" t="s">
        <v>346</v>
      </c>
      <c r="B337">
        <v>1296864000</v>
      </c>
      <c r="C337">
        <v>0</v>
      </c>
      <c r="D337">
        <v>4.6999999999999999E-4</v>
      </c>
      <c r="E337">
        <v>0</v>
      </c>
      <c r="F337">
        <v>0</v>
      </c>
    </row>
    <row r="338" spans="1:6" x14ac:dyDescent="0.25">
      <c r="A338" t="s">
        <v>347</v>
      </c>
      <c r="B338">
        <v>1297468800</v>
      </c>
      <c r="C338">
        <v>0</v>
      </c>
      <c r="D338">
        <v>4.6299999999999998E-4</v>
      </c>
      <c r="E338">
        <v>0</v>
      </c>
      <c r="F338">
        <v>0</v>
      </c>
    </row>
    <row r="339" spans="1:6" x14ac:dyDescent="0.25">
      <c r="A339" t="s">
        <v>348</v>
      </c>
      <c r="B339">
        <v>1298073600</v>
      </c>
      <c r="C339">
        <v>0</v>
      </c>
      <c r="D339">
        <v>4.5600000000000003E-4</v>
      </c>
      <c r="E339">
        <v>0</v>
      </c>
      <c r="F339">
        <v>0</v>
      </c>
    </row>
    <row r="340" spans="1:6" x14ac:dyDescent="0.25">
      <c r="A340" t="s">
        <v>349</v>
      </c>
      <c r="B340">
        <v>1298678400</v>
      </c>
      <c r="C340">
        <v>0</v>
      </c>
      <c r="D340">
        <v>4.4900000000000002E-4</v>
      </c>
      <c r="E340">
        <v>0</v>
      </c>
      <c r="F340">
        <v>0</v>
      </c>
    </row>
    <row r="341" spans="1:6" x14ac:dyDescent="0.25">
      <c r="A341" t="s">
        <v>350</v>
      </c>
      <c r="B341">
        <v>1299283200</v>
      </c>
      <c r="C341">
        <v>0</v>
      </c>
      <c r="D341">
        <v>4.4200000000000001E-4</v>
      </c>
      <c r="E341">
        <v>0</v>
      </c>
      <c r="F341">
        <v>0</v>
      </c>
    </row>
    <row r="342" spans="1:6" x14ac:dyDescent="0.25">
      <c r="A342" t="s">
        <v>351</v>
      </c>
      <c r="B342">
        <v>1299884400</v>
      </c>
      <c r="C342">
        <v>0</v>
      </c>
      <c r="D342">
        <v>4.35E-4</v>
      </c>
      <c r="E342">
        <v>0</v>
      </c>
      <c r="F342">
        <v>0</v>
      </c>
    </row>
    <row r="343" spans="1:6" x14ac:dyDescent="0.25">
      <c r="A343" t="s">
        <v>352</v>
      </c>
      <c r="B343">
        <v>1300489200</v>
      </c>
      <c r="C343">
        <v>0</v>
      </c>
      <c r="D343">
        <v>4.28E-4</v>
      </c>
      <c r="E343">
        <v>0</v>
      </c>
      <c r="F343">
        <v>0</v>
      </c>
    </row>
    <row r="344" spans="1:6" x14ac:dyDescent="0.25">
      <c r="A344" t="s">
        <v>353</v>
      </c>
      <c r="B344">
        <v>1301094000</v>
      </c>
      <c r="C344">
        <v>0</v>
      </c>
      <c r="D344">
        <v>4.2200000000000001E-4</v>
      </c>
      <c r="E344">
        <v>0</v>
      </c>
      <c r="F344">
        <v>0</v>
      </c>
    </row>
    <row r="345" spans="1:6" x14ac:dyDescent="0.25">
      <c r="A345" t="s">
        <v>354</v>
      </c>
      <c r="B345">
        <v>1301698800</v>
      </c>
      <c r="C345">
        <v>0</v>
      </c>
      <c r="D345">
        <v>4.15E-4</v>
      </c>
      <c r="E345">
        <v>0</v>
      </c>
      <c r="F345">
        <v>0</v>
      </c>
    </row>
    <row r="346" spans="1:6" x14ac:dyDescent="0.25">
      <c r="A346" t="s">
        <v>355</v>
      </c>
      <c r="B346">
        <v>1302303600</v>
      </c>
      <c r="C346">
        <v>0</v>
      </c>
      <c r="D346">
        <v>4.0900000000000002E-4</v>
      </c>
      <c r="E346">
        <v>0</v>
      </c>
      <c r="F346">
        <v>0</v>
      </c>
    </row>
    <row r="347" spans="1:6" x14ac:dyDescent="0.25">
      <c r="A347" t="s">
        <v>356</v>
      </c>
      <c r="B347">
        <v>1302908400</v>
      </c>
      <c r="C347">
        <v>0</v>
      </c>
      <c r="D347">
        <v>4.0200000000000001E-4</v>
      </c>
      <c r="E347">
        <v>0</v>
      </c>
      <c r="F347">
        <v>0</v>
      </c>
    </row>
    <row r="348" spans="1:6" x14ac:dyDescent="0.25">
      <c r="A348" t="s">
        <v>357</v>
      </c>
      <c r="B348">
        <v>1303513200</v>
      </c>
      <c r="C348">
        <v>0</v>
      </c>
      <c r="D348">
        <v>3.9599999999999998E-4</v>
      </c>
      <c r="E348">
        <v>0</v>
      </c>
      <c r="F348">
        <v>0</v>
      </c>
    </row>
    <row r="349" spans="1:6" x14ac:dyDescent="0.25">
      <c r="A349" t="s">
        <v>358</v>
      </c>
      <c r="B349">
        <v>1304118000</v>
      </c>
      <c r="C349">
        <v>0</v>
      </c>
      <c r="D349">
        <v>3.8999999999999999E-4</v>
      </c>
      <c r="E349">
        <v>0</v>
      </c>
      <c r="F349">
        <v>0</v>
      </c>
    </row>
    <row r="350" spans="1:6" x14ac:dyDescent="0.25">
      <c r="A350" t="s">
        <v>359</v>
      </c>
      <c r="B350">
        <v>1304722800</v>
      </c>
      <c r="C350">
        <v>0</v>
      </c>
      <c r="D350">
        <v>3.8400000000000001E-4</v>
      </c>
      <c r="E350">
        <v>0</v>
      </c>
      <c r="F350">
        <v>0</v>
      </c>
    </row>
    <row r="351" spans="1:6" x14ac:dyDescent="0.25">
      <c r="A351" t="s">
        <v>360</v>
      </c>
      <c r="B351">
        <v>1305327600</v>
      </c>
      <c r="C351">
        <v>0</v>
      </c>
      <c r="D351">
        <v>3.7800000000000003E-4</v>
      </c>
      <c r="E351">
        <v>0</v>
      </c>
      <c r="F351">
        <v>0</v>
      </c>
    </row>
    <row r="352" spans="1:6" x14ac:dyDescent="0.25">
      <c r="A352" t="s">
        <v>361</v>
      </c>
      <c r="B352">
        <v>1305932400</v>
      </c>
      <c r="C352">
        <v>0</v>
      </c>
      <c r="D352">
        <v>3.7199999999999999E-4</v>
      </c>
      <c r="E352">
        <v>0</v>
      </c>
      <c r="F352">
        <v>0</v>
      </c>
    </row>
    <row r="353" spans="1:6" x14ac:dyDescent="0.25">
      <c r="A353" t="s">
        <v>362</v>
      </c>
      <c r="B353">
        <v>1306537200</v>
      </c>
      <c r="C353">
        <v>0</v>
      </c>
      <c r="D353">
        <v>3.6699999999999998E-4</v>
      </c>
      <c r="E353">
        <v>0</v>
      </c>
      <c r="F353">
        <v>0</v>
      </c>
    </row>
    <row r="354" spans="1:6" x14ac:dyDescent="0.25">
      <c r="A354" t="s">
        <v>363</v>
      </c>
      <c r="B354">
        <v>1307142000</v>
      </c>
      <c r="C354">
        <v>0</v>
      </c>
      <c r="D354">
        <v>3.6099999999999999E-4</v>
      </c>
      <c r="E354">
        <v>0</v>
      </c>
      <c r="F354">
        <v>0</v>
      </c>
    </row>
    <row r="355" spans="1:6" x14ac:dyDescent="0.25">
      <c r="A355" t="s">
        <v>364</v>
      </c>
      <c r="B355">
        <v>1307746800</v>
      </c>
      <c r="C355">
        <v>0</v>
      </c>
      <c r="D355">
        <v>3.5500000000000001E-4</v>
      </c>
      <c r="E355">
        <v>0</v>
      </c>
      <c r="F355">
        <v>0</v>
      </c>
    </row>
    <row r="356" spans="1:6" x14ac:dyDescent="0.25">
      <c r="A356" t="s">
        <v>365</v>
      </c>
      <c r="B356">
        <v>1308351600</v>
      </c>
      <c r="C356">
        <v>0</v>
      </c>
      <c r="D356">
        <v>3.5E-4</v>
      </c>
      <c r="E356">
        <v>0</v>
      </c>
      <c r="F356">
        <v>0</v>
      </c>
    </row>
    <row r="357" spans="1:6" x14ac:dyDescent="0.25">
      <c r="A357" t="s">
        <v>366</v>
      </c>
      <c r="B357">
        <v>1308956400</v>
      </c>
      <c r="C357">
        <v>0</v>
      </c>
      <c r="D357">
        <v>3.4400000000000001E-4</v>
      </c>
      <c r="E357">
        <v>0</v>
      </c>
      <c r="F357">
        <v>0</v>
      </c>
    </row>
    <row r="358" spans="1:6" x14ac:dyDescent="0.25">
      <c r="A358" t="s">
        <v>367</v>
      </c>
      <c r="B358">
        <v>1309561200</v>
      </c>
      <c r="C358">
        <v>0</v>
      </c>
      <c r="D358">
        <v>3.39E-4</v>
      </c>
      <c r="E358">
        <v>0</v>
      </c>
      <c r="F358">
        <v>0</v>
      </c>
    </row>
    <row r="359" spans="1:6" x14ac:dyDescent="0.25">
      <c r="A359" t="s">
        <v>368</v>
      </c>
      <c r="B359">
        <v>1310166000</v>
      </c>
      <c r="C359">
        <v>0</v>
      </c>
      <c r="D359">
        <v>3.3399999999999999E-4</v>
      </c>
      <c r="E359">
        <v>0</v>
      </c>
      <c r="F359">
        <v>0</v>
      </c>
    </row>
    <row r="360" spans="1:6" x14ac:dyDescent="0.25">
      <c r="A360" t="s">
        <v>369</v>
      </c>
      <c r="B360">
        <v>1310770800</v>
      </c>
      <c r="C360">
        <v>0</v>
      </c>
      <c r="D360">
        <v>3.2899999999999997E-4</v>
      </c>
      <c r="E360">
        <v>0</v>
      </c>
      <c r="F360">
        <v>0</v>
      </c>
    </row>
    <row r="361" spans="1:6" x14ac:dyDescent="0.25">
      <c r="A361" t="s">
        <v>370</v>
      </c>
      <c r="B361">
        <v>1311375600</v>
      </c>
      <c r="C361">
        <v>0</v>
      </c>
      <c r="D361">
        <v>3.2400000000000001E-4</v>
      </c>
      <c r="E361">
        <v>0</v>
      </c>
      <c r="F361">
        <v>0</v>
      </c>
    </row>
    <row r="362" spans="1:6" x14ac:dyDescent="0.25">
      <c r="A362" t="s">
        <v>371</v>
      </c>
      <c r="B362">
        <v>1311980400</v>
      </c>
      <c r="C362">
        <v>0</v>
      </c>
      <c r="D362">
        <v>3.19E-4</v>
      </c>
      <c r="E362">
        <v>0</v>
      </c>
      <c r="F362">
        <v>0</v>
      </c>
    </row>
    <row r="363" spans="1:6" x14ac:dyDescent="0.25">
      <c r="A363" t="s">
        <v>372</v>
      </c>
      <c r="B363">
        <v>1312585200</v>
      </c>
      <c r="C363">
        <v>9.9999999999999995E-7</v>
      </c>
      <c r="D363">
        <v>3.1399999999999999E-4</v>
      </c>
      <c r="E363">
        <v>0</v>
      </c>
      <c r="F363">
        <v>0</v>
      </c>
    </row>
    <row r="364" spans="1:6" x14ac:dyDescent="0.25">
      <c r="A364" t="s">
        <v>373</v>
      </c>
      <c r="B364">
        <v>1313190000</v>
      </c>
      <c r="C364">
        <v>0</v>
      </c>
      <c r="D364">
        <v>3.0899999999999998E-4</v>
      </c>
      <c r="E364">
        <v>0</v>
      </c>
      <c r="F364">
        <v>0</v>
      </c>
    </row>
    <row r="365" spans="1:6" x14ac:dyDescent="0.25">
      <c r="A365" t="s">
        <v>374</v>
      </c>
      <c r="B365">
        <v>1313794800</v>
      </c>
      <c r="C365">
        <v>0</v>
      </c>
      <c r="D365">
        <v>3.0400000000000002E-4</v>
      </c>
      <c r="E365">
        <v>0</v>
      </c>
      <c r="F365">
        <v>0</v>
      </c>
    </row>
    <row r="366" spans="1:6" x14ac:dyDescent="0.25">
      <c r="A366" t="s">
        <v>375</v>
      </c>
      <c r="B366">
        <v>1314399600</v>
      </c>
      <c r="C366">
        <v>0</v>
      </c>
      <c r="D366">
        <v>2.9999999999999997E-4</v>
      </c>
      <c r="E366">
        <v>0</v>
      </c>
      <c r="F366">
        <v>0</v>
      </c>
    </row>
    <row r="367" spans="1:6" x14ac:dyDescent="0.25">
      <c r="A367" t="s">
        <v>376</v>
      </c>
      <c r="B367">
        <v>1315004400</v>
      </c>
      <c r="C367">
        <v>1.9999999999999999E-6</v>
      </c>
      <c r="D367">
        <v>2.9500000000000001E-4</v>
      </c>
      <c r="E367">
        <v>0</v>
      </c>
      <c r="F367">
        <v>9.9999999999999995E-7</v>
      </c>
    </row>
    <row r="368" spans="1:6" x14ac:dyDescent="0.25">
      <c r="A368" t="s">
        <v>377</v>
      </c>
      <c r="B368">
        <v>1315609200</v>
      </c>
      <c r="C368">
        <v>3.0000000000000001E-6</v>
      </c>
      <c r="D368">
        <v>2.9E-4</v>
      </c>
      <c r="E368">
        <v>9.9999999999999995E-7</v>
      </c>
      <c r="F368">
        <v>3.0000000000000001E-6</v>
      </c>
    </row>
    <row r="369" spans="1:6" x14ac:dyDescent="0.25">
      <c r="A369" t="s">
        <v>378</v>
      </c>
      <c r="B369">
        <v>1316214000</v>
      </c>
      <c r="C369">
        <v>6.9999999999999999E-6</v>
      </c>
      <c r="D369">
        <v>2.8600000000000001E-4</v>
      </c>
      <c r="E369">
        <v>1.9999999999999999E-6</v>
      </c>
      <c r="F369">
        <v>5.0000000000000004E-6</v>
      </c>
    </row>
    <row r="370" spans="1:6" x14ac:dyDescent="0.25">
      <c r="A370" t="s">
        <v>379</v>
      </c>
      <c r="B370">
        <v>1316818800</v>
      </c>
      <c r="C370">
        <v>8.0000000000000007E-5</v>
      </c>
      <c r="D370">
        <v>2.8299999999999999E-4</v>
      </c>
      <c r="E370">
        <v>1.4E-5</v>
      </c>
      <c r="F370">
        <v>4.1E-5</v>
      </c>
    </row>
    <row r="371" spans="1:6" x14ac:dyDescent="0.25">
      <c r="A371" t="s">
        <v>380</v>
      </c>
      <c r="B371">
        <v>1317423600</v>
      </c>
      <c r="C371">
        <v>4.3999999999999999E-5</v>
      </c>
      <c r="D371">
        <v>2.7900000000000001E-4</v>
      </c>
      <c r="E371">
        <v>1.8E-5</v>
      </c>
      <c r="F371">
        <v>3.6999999999999998E-5</v>
      </c>
    </row>
    <row r="372" spans="1:6" x14ac:dyDescent="0.25">
      <c r="A372" t="s">
        <v>381</v>
      </c>
      <c r="B372">
        <v>1318028400</v>
      </c>
      <c r="C372">
        <v>1.5E-5</v>
      </c>
      <c r="D372">
        <v>2.7500000000000002E-4</v>
      </c>
      <c r="E372">
        <v>1.8E-5</v>
      </c>
      <c r="F372">
        <v>2.3E-5</v>
      </c>
    </row>
    <row r="373" spans="1:6" x14ac:dyDescent="0.25">
      <c r="A373" t="s">
        <v>382</v>
      </c>
      <c r="B373">
        <v>1318633200</v>
      </c>
      <c r="C373">
        <v>6.9999999999999999E-6</v>
      </c>
      <c r="D373">
        <v>2.7099999999999997E-4</v>
      </c>
      <c r="E373">
        <v>1.5999999999999999E-5</v>
      </c>
      <c r="F373">
        <v>1.4E-5</v>
      </c>
    </row>
    <row r="374" spans="1:6" x14ac:dyDescent="0.25">
      <c r="A374" t="s">
        <v>383</v>
      </c>
      <c r="B374">
        <v>1319238000</v>
      </c>
      <c r="C374">
        <v>2.4000000000000001E-5</v>
      </c>
      <c r="D374">
        <v>2.6699999999999998E-4</v>
      </c>
      <c r="E374">
        <v>1.7E-5</v>
      </c>
      <c r="F374">
        <v>2.0999999999999999E-5</v>
      </c>
    </row>
    <row r="375" spans="1:6" x14ac:dyDescent="0.25">
      <c r="A375" t="s">
        <v>384</v>
      </c>
      <c r="B375">
        <v>1319842800</v>
      </c>
      <c r="C375">
        <v>7.9999999999999996E-6</v>
      </c>
      <c r="D375">
        <v>2.63E-4</v>
      </c>
      <c r="E375">
        <v>1.5999999999999999E-5</v>
      </c>
      <c r="F375">
        <v>1.2999999999999999E-5</v>
      </c>
    </row>
    <row r="376" spans="1:6" x14ac:dyDescent="0.25">
      <c r="A376" t="s">
        <v>385</v>
      </c>
      <c r="B376">
        <v>1320451200</v>
      </c>
      <c r="C376">
        <v>6.0000000000000002E-6</v>
      </c>
      <c r="D376">
        <v>2.5900000000000001E-4</v>
      </c>
      <c r="E376">
        <v>1.4E-5</v>
      </c>
      <c r="F376">
        <v>9.0000000000000002E-6</v>
      </c>
    </row>
    <row r="377" spans="1:6" x14ac:dyDescent="0.25">
      <c r="A377" t="s">
        <v>386</v>
      </c>
      <c r="B377">
        <v>1321056000</v>
      </c>
      <c r="C377">
        <v>6.0000000000000002E-6</v>
      </c>
      <c r="D377">
        <v>2.5500000000000002E-4</v>
      </c>
      <c r="E377">
        <v>1.2999999999999999E-5</v>
      </c>
      <c r="F377">
        <v>7.9999999999999996E-6</v>
      </c>
    </row>
    <row r="378" spans="1:6" x14ac:dyDescent="0.25">
      <c r="A378" t="s">
        <v>387</v>
      </c>
      <c r="B378">
        <v>1321660800</v>
      </c>
      <c r="C378">
        <v>6.9999999999999999E-6</v>
      </c>
      <c r="D378">
        <v>2.5099999999999998E-4</v>
      </c>
      <c r="E378">
        <v>1.2E-5</v>
      </c>
      <c r="F378">
        <v>6.9999999999999999E-6</v>
      </c>
    </row>
    <row r="379" spans="1:6" x14ac:dyDescent="0.25">
      <c r="A379" t="s">
        <v>388</v>
      </c>
      <c r="B379">
        <v>1322265600</v>
      </c>
      <c r="C379">
        <v>6.0000000000000002E-6</v>
      </c>
      <c r="D379">
        <v>2.4800000000000001E-4</v>
      </c>
      <c r="E379">
        <v>1.1E-5</v>
      </c>
      <c r="F379">
        <v>6.0000000000000002E-6</v>
      </c>
    </row>
    <row r="380" spans="1:6" x14ac:dyDescent="0.25">
      <c r="A380" t="s">
        <v>389</v>
      </c>
      <c r="B380">
        <v>1322870400</v>
      </c>
      <c r="C380">
        <v>5.0000000000000004E-6</v>
      </c>
      <c r="D380">
        <v>2.4399999999999999E-4</v>
      </c>
      <c r="E380">
        <v>1.0000000000000001E-5</v>
      </c>
      <c r="F380">
        <v>5.0000000000000004E-6</v>
      </c>
    </row>
    <row r="381" spans="1:6" x14ac:dyDescent="0.25">
      <c r="A381" t="s">
        <v>390</v>
      </c>
      <c r="B381">
        <v>1323475200</v>
      </c>
      <c r="C381">
        <v>1.9999999999999999E-6</v>
      </c>
      <c r="D381">
        <v>2.4000000000000001E-4</v>
      </c>
      <c r="E381">
        <v>9.0000000000000002E-6</v>
      </c>
      <c r="F381">
        <v>3.0000000000000001E-6</v>
      </c>
    </row>
    <row r="382" spans="1:6" x14ac:dyDescent="0.25">
      <c r="A382" t="s">
        <v>391</v>
      </c>
      <c r="B382">
        <v>1324080000</v>
      </c>
      <c r="C382">
        <v>3.0000000000000001E-6</v>
      </c>
      <c r="D382">
        <v>2.3699999999999999E-4</v>
      </c>
      <c r="E382">
        <v>7.9999999999999996E-6</v>
      </c>
      <c r="F382">
        <v>3.0000000000000001E-6</v>
      </c>
    </row>
    <row r="383" spans="1:6" x14ac:dyDescent="0.25">
      <c r="A383" t="s">
        <v>392</v>
      </c>
      <c r="B383">
        <v>1324684800</v>
      </c>
      <c r="C383">
        <v>1.9999999999999999E-6</v>
      </c>
      <c r="D383">
        <v>2.33E-4</v>
      </c>
      <c r="E383">
        <v>6.9999999999999999E-6</v>
      </c>
      <c r="F383">
        <v>1.9999999999999999E-6</v>
      </c>
    </row>
    <row r="384" spans="1:6" x14ac:dyDescent="0.25">
      <c r="A384" t="s">
        <v>393</v>
      </c>
      <c r="B384">
        <v>1325289600</v>
      </c>
      <c r="C384">
        <v>1.9999999999999999E-6</v>
      </c>
      <c r="D384">
        <v>2.2900000000000001E-4</v>
      </c>
      <c r="E384">
        <v>6.0000000000000002E-6</v>
      </c>
      <c r="F384">
        <v>1.9999999999999999E-6</v>
      </c>
    </row>
    <row r="385" spans="1:6" x14ac:dyDescent="0.25">
      <c r="A385" t="s">
        <v>394</v>
      </c>
      <c r="B385">
        <v>1325894400</v>
      </c>
      <c r="C385">
        <v>9.9999999999999995E-7</v>
      </c>
      <c r="D385">
        <v>2.2599999999999999E-4</v>
      </c>
      <c r="E385">
        <v>5.0000000000000004E-6</v>
      </c>
      <c r="F385">
        <v>9.9999999999999995E-7</v>
      </c>
    </row>
    <row r="386" spans="1:6" x14ac:dyDescent="0.25">
      <c r="A386" t="s">
        <v>395</v>
      </c>
      <c r="B386">
        <v>1326499200</v>
      </c>
      <c r="C386">
        <v>9.9999999999999995E-7</v>
      </c>
      <c r="D386">
        <v>2.22E-4</v>
      </c>
      <c r="E386">
        <v>3.9999999999999998E-6</v>
      </c>
      <c r="F386">
        <v>9.9999999999999995E-7</v>
      </c>
    </row>
    <row r="387" spans="1:6" x14ac:dyDescent="0.25">
      <c r="A387" t="s">
        <v>396</v>
      </c>
      <c r="B387">
        <v>1327104000</v>
      </c>
      <c r="C387">
        <v>9.9999999999999995E-7</v>
      </c>
      <c r="D387">
        <v>2.1900000000000001E-4</v>
      </c>
      <c r="E387">
        <v>3.9999999999999998E-6</v>
      </c>
      <c r="F387">
        <v>9.9999999999999995E-7</v>
      </c>
    </row>
    <row r="388" spans="1:6" x14ac:dyDescent="0.25">
      <c r="A388" t="s">
        <v>397</v>
      </c>
      <c r="B388">
        <v>1327708800</v>
      </c>
      <c r="C388">
        <v>9.9999999999999995E-7</v>
      </c>
      <c r="D388">
        <v>2.1599999999999999E-4</v>
      </c>
      <c r="E388">
        <v>3.0000000000000001E-6</v>
      </c>
      <c r="F388">
        <v>9.9999999999999995E-7</v>
      </c>
    </row>
    <row r="389" spans="1:6" x14ac:dyDescent="0.25">
      <c r="A389" t="s">
        <v>398</v>
      </c>
      <c r="B389">
        <v>1328313600</v>
      </c>
      <c r="C389">
        <v>9.9999999999999995E-7</v>
      </c>
      <c r="D389">
        <v>2.12E-4</v>
      </c>
      <c r="E389">
        <v>3.0000000000000001E-6</v>
      </c>
      <c r="F389">
        <v>9.9999999999999995E-7</v>
      </c>
    </row>
    <row r="390" spans="1:6" x14ac:dyDescent="0.25">
      <c r="A390" t="s">
        <v>399</v>
      </c>
      <c r="B390">
        <v>1328918400</v>
      </c>
      <c r="C390">
        <v>9.9999999999999995E-7</v>
      </c>
      <c r="D390">
        <v>2.0900000000000001E-4</v>
      </c>
      <c r="E390">
        <v>3.0000000000000001E-6</v>
      </c>
      <c r="F390">
        <v>9.9999999999999995E-7</v>
      </c>
    </row>
    <row r="391" spans="1:6" x14ac:dyDescent="0.25">
      <c r="A391" t="s">
        <v>400</v>
      </c>
      <c r="B391">
        <v>1329523200</v>
      </c>
      <c r="C391">
        <v>3.9999999999999998E-6</v>
      </c>
      <c r="D391">
        <v>2.0599999999999999E-4</v>
      </c>
      <c r="E391">
        <v>3.0000000000000001E-6</v>
      </c>
      <c r="F391">
        <v>3.0000000000000001E-6</v>
      </c>
    </row>
    <row r="392" spans="1:6" x14ac:dyDescent="0.25">
      <c r="A392" t="s">
        <v>401</v>
      </c>
      <c r="B392">
        <v>1330128000</v>
      </c>
      <c r="C392">
        <v>0</v>
      </c>
      <c r="D392">
        <v>2.03E-4</v>
      </c>
      <c r="E392">
        <v>1.9999999999999999E-6</v>
      </c>
      <c r="F392">
        <v>9.9999999999999995E-7</v>
      </c>
    </row>
    <row r="393" spans="1:6" x14ac:dyDescent="0.25">
      <c r="A393" t="s">
        <v>402</v>
      </c>
      <c r="B393">
        <v>1330732800</v>
      </c>
      <c r="C393">
        <v>9.9999999999999995E-7</v>
      </c>
      <c r="D393">
        <v>2.0000000000000001E-4</v>
      </c>
      <c r="E393">
        <v>1.9999999999999999E-6</v>
      </c>
      <c r="F393">
        <v>9.9999999999999995E-7</v>
      </c>
    </row>
    <row r="394" spans="1:6" x14ac:dyDescent="0.25">
      <c r="A394" t="s">
        <v>403</v>
      </c>
      <c r="B394">
        <v>1331334000</v>
      </c>
      <c r="C394">
        <v>1.2999999999999999E-4</v>
      </c>
      <c r="D394">
        <v>1.9799999999999999E-4</v>
      </c>
      <c r="E394">
        <v>2.3E-5</v>
      </c>
      <c r="F394">
        <v>7.6000000000000004E-5</v>
      </c>
    </row>
    <row r="395" spans="1:6" x14ac:dyDescent="0.25">
      <c r="A395" t="s">
        <v>404</v>
      </c>
      <c r="B395">
        <v>1331938800</v>
      </c>
      <c r="C395">
        <v>1.2459999999999999E-3</v>
      </c>
      <c r="D395">
        <v>2.1499999999999999E-4</v>
      </c>
      <c r="E395">
        <v>2.22E-4</v>
      </c>
      <c r="F395">
        <v>8.0599999999999997E-4</v>
      </c>
    </row>
    <row r="396" spans="1:6" x14ac:dyDescent="0.25">
      <c r="A396" t="s">
        <v>405</v>
      </c>
      <c r="B396">
        <v>1332543600</v>
      </c>
      <c r="C396">
        <v>1.6180000000000001E-3</v>
      </c>
      <c r="D396">
        <v>2.3599999999999999E-4</v>
      </c>
      <c r="E396">
        <v>4.4499999999999997E-4</v>
      </c>
      <c r="F396">
        <v>1.2849999999999999E-3</v>
      </c>
    </row>
    <row r="397" spans="1:6" x14ac:dyDescent="0.25">
      <c r="A397" t="s">
        <v>406</v>
      </c>
      <c r="B397">
        <v>1333148400</v>
      </c>
      <c r="C397">
        <v>1.0399999999999999E-4</v>
      </c>
      <c r="D397">
        <v>2.34E-4</v>
      </c>
      <c r="E397">
        <v>3.8900000000000002E-4</v>
      </c>
      <c r="F397">
        <v>5.7799999999999995E-4</v>
      </c>
    </row>
    <row r="398" spans="1:6" x14ac:dyDescent="0.25">
      <c r="A398" t="s">
        <v>407</v>
      </c>
      <c r="B398">
        <v>1333753200</v>
      </c>
      <c r="C398">
        <v>0</v>
      </c>
      <c r="D398">
        <v>2.3000000000000001E-4</v>
      </c>
      <c r="E398">
        <v>3.2699999999999998E-4</v>
      </c>
      <c r="F398">
        <v>2.43E-4</v>
      </c>
    </row>
    <row r="399" spans="1:6" x14ac:dyDescent="0.25">
      <c r="A399" t="s">
        <v>408</v>
      </c>
      <c r="B399">
        <v>1334358000</v>
      </c>
      <c r="C399">
        <v>0</v>
      </c>
      <c r="D399">
        <v>2.2699999999999999E-4</v>
      </c>
      <c r="E399">
        <v>2.7399999999999999E-4</v>
      </c>
      <c r="F399">
        <v>1.02E-4</v>
      </c>
    </row>
    <row r="400" spans="1:6" x14ac:dyDescent="0.25">
      <c r="A400" t="s">
        <v>409</v>
      </c>
      <c r="B400">
        <v>1334962800</v>
      </c>
      <c r="C400">
        <v>9.9999999999999995E-7</v>
      </c>
      <c r="D400">
        <v>2.23E-4</v>
      </c>
      <c r="E400">
        <v>2.3000000000000001E-4</v>
      </c>
      <c r="F400">
        <v>4.3000000000000002E-5</v>
      </c>
    </row>
    <row r="401" spans="1:6" x14ac:dyDescent="0.25">
      <c r="A401" t="s">
        <v>410</v>
      </c>
      <c r="B401">
        <v>1335567600</v>
      </c>
      <c r="C401">
        <v>3.0000000000000001E-6</v>
      </c>
      <c r="D401">
        <v>2.2000000000000001E-4</v>
      </c>
      <c r="E401">
        <v>1.94E-4</v>
      </c>
      <c r="F401">
        <v>2.0000000000000002E-5</v>
      </c>
    </row>
    <row r="402" spans="1:6" x14ac:dyDescent="0.25">
      <c r="A402" t="s">
        <v>411</v>
      </c>
      <c r="B402">
        <v>1336172400</v>
      </c>
      <c r="C402">
        <v>0</v>
      </c>
      <c r="D402">
        <v>2.1699999999999999E-4</v>
      </c>
      <c r="E402">
        <v>1.63E-4</v>
      </c>
      <c r="F402">
        <v>7.9999999999999996E-6</v>
      </c>
    </row>
    <row r="403" spans="1:6" x14ac:dyDescent="0.25">
      <c r="A403" t="s">
        <v>412</v>
      </c>
      <c r="B403">
        <v>1336777200</v>
      </c>
      <c r="C403">
        <v>5.0000000000000004E-6</v>
      </c>
      <c r="D403">
        <v>2.13E-4</v>
      </c>
      <c r="E403">
        <v>1.37E-4</v>
      </c>
      <c r="F403">
        <v>6.0000000000000002E-6</v>
      </c>
    </row>
    <row r="404" spans="1:6" x14ac:dyDescent="0.25">
      <c r="A404" t="s">
        <v>413</v>
      </c>
      <c r="B404">
        <v>1337382000</v>
      </c>
      <c r="C404">
        <v>2.1999999999999999E-5</v>
      </c>
      <c r="D404">
        <v>2.1000000000000001E-4</v>
      </c>
      <c r="E404">
        <v>1.1900000000000001E-4</v>
      </c>
      <c r="F404">
        <v>1.5999999999999999E-5</v>
      </c>
    </row>
    <row r="405" spans="1:6" x14ac:dyDescent="0.25">
      <c r="A405" t="s">
        <v>414</v>
      </c>
      <c r="B405">
        <v>1337986800</v>
      </c>
      <c r="C405">
        <v>1.9999999999999999E-6</v>
      </c>
      <c r="D405">
        <v>2.0699999999999999E-4</v>
      </c>
      <c r="E405">
        <v>1E-4</v>
      </c>
      <c r="F405">
        <v>7.9999999999999996E-6</v>
      </c>
    </row>
    <row r="406" spans="1:6" x14ac:dyDescent="0.25">
      <c r="A406" t="s">
        <v>415</v>
      </c>
      <c r="B406">
        <v>1338591600</v>
      </c>
      <c r="C406">
        <v>9.9999999999999995E-7</v>
      </c>
      <c r="D406">
        <v>2.04E-4</v>
      </c>
      <c r="E406">
        <v>8.3999999999999995E-5</v>
      </c>
      <c r="F406">
        <v>3.9999999999999998E-6</v>
      </c>
    </row>
    <row r="407" spans="1:6" x14ac:dyDescent="0.25">
      <c r="A407" t="s">
        <v>416</v>
      </c>
      <c r="B407">
        <v>1339196400</v>
      </c>
      <c r="C407">
        <v>9.9999999999999995E-7</v>
      </c>
      <c r="D407">
        <v>2.0100000000000001E-4</v>
      </c>
      <c r="E407">
        <v>7.1000000000000005E-5</v>
      </c>
      <c r="F407">
        <v>1.9999999999999999E-6</v>
      </c>
    </row>
    <row r="408" spans="1:6" x14ac:dyDescent="0.25">
      <c r="A408" t="s">
        <v>417</v>
      </c>
      <c r="B408">
        <v>1339801200</v>
      </c>
      <c r="C408">
        <v>9.9999999999999995E-7</v>
      </c>
      <c r="D408">
        <v>1.9799999999999999E-4</v>
      </c>
      <c r="E408">
        <v>6.0000000000000002E-5</v>
      </c>
      <c r="F408">
        <v>1.9999999999999999E-6</v>
      </c>
    </row>
    <row r="409" spans="1:6" x14ac:dyDescent="0.25">
      <c r="A409" t="s">
        <v>418</v>
      </c>
      <c r="B409">
        <v>1340406000</v>
      </c>
      <c r="C409">
        <v>0</v>
      </c>
      <c r="D409">
        <v>1.95E-4</v>
      </c>
      <c r="E409">
        <v>5.0000000000000002E-5</v>
      </c>
      <c r="F409">
        <v>9.9999999999999995E-7</v>
      </c>
    </row>
    <row r="410" spans="1:6" x14ac:dyDescent="0.25">
      <c r="A410" t="s">
        <v>419</v>
      </c>
      <c r="B410">
        <v>1341010800</v>
      </c>
      <c r="C410">
        <v>0</v>
      </c>
      <c r="D410">
        <v>1.92E-4</v>
      </c>
      <c r="E410">
        <v>4.1999999999999998E-5</v>
      </c>
      <c r="F410">
        <v>0</v>
      </c>
    </row>
    <row r="411" spans="1:6" x14ac:dyDescent="0.25">
      <c r="A411" t="s">
        <v>420</v>
      </c>
      <c r="B411">
        <v>1341615600</v>
      </c>
      <c r="C411">
        <v>4.5000000000000003E-5</v>
      </c>
      <c r="D411">
        <v>1.8900000000000001E-4</v>
      </c>
      <c r="E411">
        <v>4.3000000000000002E-5</v>
      </c>
      <c r="F411">
        <v>2.9E-5</v>
      </c>
    </row>
    <row r="412" spans="1:6" x14ac:dyDescent="0.25">
      <c r="A412" t="s">
        <v>423</v>
      </c>
      <c r="B412">
        <v>1342220400</v>
      </c>
      <c r="C412">
        <v>4.8999999999999998E-5</v>
      </c>
      <c r="D412">
        <v>1.8699999999999999E-4</v>
      </c>
      <c r="E412">
        <v>4.3000000000000002E-5</v>
      </c>
      <c r="F412">
        <v>3.3000000000000003E-5</v>
      </c>
    </row>
    <row r="413" spans="1:6" x14ac:dyDescent="0.25">
      <c r="A413" t="s">
        <v>424</v>
      </c>
      <c r="B413">
        <v>1342305901</v>
      </c>
      <c r="C413">
        <v>9.9999999999999995E-7</v>
      </c>
      <c r="D413">
        <v>1.8699999999999999E-4</v>
      </c>
      <c r="E413">
        <v>4.1999999999999998E-5</v>
      </c>
      <c r="F413">
        <v>2.9E-5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40"/>
  <sheetViews>
    <sheetView workbookViewId="0">
      <selection activeCell="C4" sqref="C4"/>
    </sheetView>
    <sheetView workbookViewId="1"/>
  </sheetViews>
  <sheetFormatPr defaultColWidth="8.85546875" defaultRowHeight="15" x14ac:dyDescent="0.25"/>
  <cols>
    <col min="1" max="16384" width="8.85546875" style="14"/>
  </cols>
  <sheetData>
    <row r="2" spans="1:6" x14ac:dyDescent="0.25">
      <c r="A2" s="14" t="s">
        <v>7</v>
      </c>
      <c r="B2" s="14" t="s">
        <v>791</v>
      </c>
    </row>
    <row r="4" spans="1:6" x14ac:dyDescent="0.25">
      <c r="A4" s="14" t="s">
        <v>9</v>
      </c>
      <c r="B4" s="14" t="s">
        <v>10</v>
      </c>
    </row>
    <row r="6" spans="1:6" x14ac:dyDescent="0.25">
      <c r="A6" s="14" t="s">
        <v>11</v>
      </c>
      <c r="B6" s="14" t="s">
        <v>12</v>
      </c>
      <c r="C6" s="14" t="s">
        <v>13</v>
      </c>
      <c r="D6" s="14" t="s">
        <v>14</v>
      </c>
      <c r="E6" s="14" t="s">
        <v>15</v>
      </c>
      <c r="F6" s="14" t="s">
        <v>16</v>
      </c>
    </row>
    <row r="8" spans="1:6" x14ac:dyDescent="0.25">
      <c r="A8" s="14" t="s">
        <v>18</v>
      </c>
      <c r="B8" s="14">
        <v>1098486000</v>
      </c>
      <c r="C8" s="14">
        <v>0.34198099999999998</v>
      </c>
      <c r="D8" s="14">
        <v>4.1450000000000002E-3</v>
      </c>
      <c r="E8" s="14">
        <v>4.4388999999999998E-2</v>
      </c>
      <c r="F8" s="14">
        <v>0.178674</v>
      </c>
    </row>
    <row r="9" spans="1:6" x14ac:dyDescent="0.25">
      <c r="A9" s="14" t="s">
        <v>19</v>
      </c>
      <c r="B9" s="14">
        <v>1099094400</v>
      </c>
      <c r="C9" s="14">
        <v>0.47210800000000003</v>
      </c>
      <c r="D9" s="14">
        <v>1.1368E-2</v>
      </c>
      <c r="E9" s="14">
        <v>0.113036</v>
      </c>
      <c r="F9" s="14">
        <v>0.346939</v>
      </c>
    </row>
    <row r="10" spans="1:6" x14ac:dyDescent="0.25">
      <c r="A10" s="14" t="s">
        <v>20</v>
      </c>
      <c r="B10" s="14">
        <v>1099699200</v>
      </c>
      <c r="C10" s="14">
        <v>0.13875299999999999</v>
      </c>
      <c r="D10" s="14">
        <v>1.3313999999999999E-2</v>
      </c>
      <c r="E10" s="14">
        <v>0.116185</v>
      </c>
      <c r="F10" s="14">
        <v>0.21068000000000001</v>
      </c>
    </row>
    <row r="11" spans="1:6" x14ac:dyDescent="0.25">
      <c r="A11" s="14" t="s">
        <v>21</v>
      </c>
      <c r="B11" s="14">
        <v>1100304000</v>
      </c>
      <c r="C11" s="14">
        <v>0.33828999999999998</v>
      </c>
      <c r="D11" s="14">
        <v>1.83E-2</v>
      </c>
      <c r="E11" s="14">
        <v>0.15162</v>
      </c>
      <c r="F11" s="14">
        <v>0.28387699999999999</v>
      </c>
    </row>
    <row r="12" spans="1:6" x14ac:dyDescent="0.25">
      <c r="A12" s="14" t="s">
        <v>22</v>
      </c>
      <c r="B12" s="14">
        <v>1100908800</v>
      </c>
      <c r="C12" s="14">
        <v>0.71113800000000005</v>
      </c>
      <c r="D12" s="14">
        <v>2.8924999999999999E-2</v>
      </c>
      <c r="E12" s="14">
        <v>0.240177</v>
      </c>
      <c r="F12" s="14">
        <v>0.51112199999999997</v>
      </c>
    </row>
    <row r="13" spans="1:6" x14ac:dyDescent="0.25">
      <c r="A13" s="14" t="s">
        <v>23</v>
      </c>
      <c r="B13" s="14">
        <v>1101513600</v>
      </c>
      <c r="C13" s="14">
        <v>0.44427699999999998</v>
      </c>
      <c r="D13" s="14">
        <v>3.5295E-2</v>
      </c>
      <c r="E13" s="14">
        <v>0.27243200000000001</v>
      </c>
      <c r="F13" s="14">
        <v>0.46714899999999998</v>
      </c>
    </row>
    <row r="14" spans="1:6" x14ac:dyDescent="0.25">
      <c r="A14" s="14" t="s">
        <v>24</v>
      </c>
      <c r="B14" s="14">
        <v>1102118400</v>
      </c>
      <c r="C14" s="14">
        <v>0.29613400000000001</v>
      </c>
      <c r="D14" s="14">
        <v>3.9294999999999997E-2</v>
      </c>
      <c r="E14" s="14">
        <v>0.27590199999999998</v>
      </c>
      <c r="F14" s="14">
        <v>0.36540299999999998</v>
      </c>
    </row>
    <row r="15" spans="1:6" x14ac:dyDescent="0.25">
      <c r="A15" s="14" t="s">
        <v>25</v>
      </c>
      <c r="B15" s="14">
        <v>1102723200</v>
      </c>
      <c r="C15" s="14">
        <v>0.206263</v>
      </c>
      <c r="D15" s="14">
        <v>4.1852E-2</v>
      </c>
      <c r="E15" s="14">
        <v>0.26434299999999999</v>
      </c>
      <c r="F15" s="14">
        <v>0.26818599999999998</v>
      </c>
    </row>
    <row r="16" spans="1:6" x14ac:dyDescent="0.25">
      <c r="A16" s="14" t="s">
        <v>26</v>
      </c>
      <c r="B16" s="14">
        <v>1103328000</v>
      </c>
      <c r="C16" s="14">
        <v>0.28165299999999999</v>
      </c>
      <c r="D16" s="14">
        <v>4.5526999999999998E-2</v>
      </c>
      <c r="E16" s="14">
        <v>0.266592</v>
      </c>
      <c r="F16" s="14">
        <v>0.269262</v>
      </c>
    </row>
    <row r="17" spans="1:6" x14ac:dyDescent="0.25">
      <c r="A17" s="14" t="s">
        <v>27</v>
      </c>
      <c r="B17" s="14">
        <v>1103932800</v>
      </c>
      <c r="C17" s="14">
        <v>0.30800100000000002</v>
      </c>
      <c r="D17" s="14">
        <v>4.9556999999999997E-2</v>
      </c>
      <c r="E17" s="14">
        <v>0.27359699999999998</v>
      </c>
      <c r="F17" s="14">
        <v>0.30069200000000001</v>
      </c>
    </row>
    <row r="18" spans="1:6" x14ac:dyDescent="0.25">
      <c r="A18" s="14" t="s">
        <v>28</v>
      </c>
      <c r="B18" s="14">
        <v>1104537600</v>
      </c>
      <c r="C18" s="14">
        <v>0.22652600000000001</v>
      </c>
      <c r="D18" s="14">
        <v>5.2262999999999997E-2</v>
      </c>
      <c r="E18" s="14">
        <v>0.265123</v>
      </c>
      <c r="F18" s="14">
        <v>0.24402199999999999</v>
      </c>
    </row>
    <row r="19" spans="1:6" x14ac:dyDescent="0.25">
      <c r="A19" s="14" t="s">
        <v>29</v>
      </c>
      <c r="B19" s="14">
        <v>1105142400</v>
      </c>
      <c r="C19" s="14">
        <v>0.236536</v>
      </c>
      <c r="D19" s="14">
        <v>5.5086000000000003E-2</v>
      </c>
      <c r="E19" s="14">
        <v>0.26027899999999998</v>
      </c>
      <c r="F19" s="14">
        <v>0.23724500000000001</v>
      </c>
    </row>
    <row r="20" spans="1:6" x14ac:dyDescent="0.25">
      <c r="A20" s="14" t="s">
        <v>30</v>
      </c>
      <c r="B20" s="14">
        <v>1105747200</v>
      </c>
      <c r="C20" s="14">
        <v>0.152114</v>
      </c>
      <c r="D20" s="14">
        <v>5.6569000000000001E-2</v>
      </c>
      <c r="E20" s="14">
        <v>0.242503</v>
      </c>
      <c r="F20" s="14">
        <v>0.18248300000000001</v>
      </c>
    </row>
    <row r="21" spans="1:6" x14ac:dyDescent="0.25">
      <c r="A21" s="14" t="s">
        <v>31</v>
      </c>
      <c r="B21" s="14">
        <v>1106352000</v>
      </c>
      <c r="C21" s="14">
        <v>0.14391499999999999</v>
      </c>
      <c r="D21" s="14">
        <v>5.7904999999999998E-2</v>
      </c>
      <c r="E21" s="14">
        <v>0.226517</v>
      </c>
      <c r="F21" s="14">
        <v>0.15857299999999999</v>
      </c>
    </row>
    <row r="22" spans="1:6" x14ac:dyDescent="0.25">
      <c r="A22" s="14" t="s">
        <v>32</v>
      </c>
      <c r="B22" s="14">
        <v>1106956800</v>
      </c>
      <c r="C22" s="14">
        <v>0.362095</v>
      </c>
      <c r="D22" s="14">
        <v>6.2587000000000004E-2</v>
      </c>
      <c r="E22" s="14">
        <v>0.25017400000000001</v>
      </c>
      <c r="F22" s="14">
        <v>0.315054</v>
      </c>
    </row>
    <row r="23" spans="1:6" x14ac:dyDescent="0.25">
      <c r="A23" s="14" t="s">
        <v>33</v>
      </c>
      <c r="B23" s="14">
        <v>1107561600</v>
      </c>
      <c r="C23" s="14">
        <v>0.23177600000000001</v>
      </c>
      <c r="D23" s="14">
        <v>6.5166000000000002E-2</v>
      </c>
      <c r="E23" s="14">
        <v>0.245557</v>
      </c>
      <c r="F23" s="14">
        <v>0.24149200000000001</v>
      </c>
    </row>
    <row r="24" spans="1:6" x14ac:dyDescent="0.25">
      <c r="A24" s="14" t="s">
        <v>34</v>
      </c>
      <c r="B24" s="14">
        <v>1108166400</v>
      </c>
      <c r="C24" s="14">
        <v>0.18385599999999999</v>
      </c>
      <c r="D24" s="14">
        <v>6.6988000000000006E-2</v>
      </c>
      <c r="E24" s="14">
        <v>0.23602400000000001</v>
      </c>
      <c r="F24" s="14">
        <v>0.216636</v>
      </c>
    </row>
    <row r="25" spans="1:6" x14ac:dyDescent="0.25">
      <c r="A25" s="14" t="s">
        <v>35</v>
      </c>
      <c r="B25" s="14">
        <v>1108771200</v>
      </c>
      <c r="C25" s="14">
        <v>0.16788</v>
      </c>
      <c r="D25" s="14">
        <v>6.8531999999999996E-2</v>
      </c>
      <c r="E25" s="14">
        <v>0.22502</v>
      </c>
      <c r="F25" s="14">
        <v>0.18954399999999999</v>
      </c>
    </row>
    <row r="26" spans="1:6" x14ac:dyDescent="0.25">
      <c r="A26" s="14" t="s">
        <v>36</v>
      </c>
      <c r="B26" s="14">
        <v>1109376000</v>
      </c>
      <c r="C26" s="14">
        <v>0.198185</v>
      </c>
      <c r="D26" s="14">
        <v>7.0517999999999997E-2</v>
      </c>
      <c r="E26" s="14">
        <v>0.220669</v>
      </c>
      <c r="F26" s="14">
        <v>0.19580400000000001</v>
      </c>
    </row>
    <row r="27" spans="1:6" x14ac:dyDescent="0.25">
      <c r="A27" s="14" t="s">
        <v>37</v>
      </c>
      <c r="B27" s="14">
        <v>1109980800</v>
      </c>
      <c r="C27" s="14">
        <v>0.25614300000000001</v>
      </c>
      <c r="D27" s="14">
        <v>7.3361999999999997E-2</v>
      </c>
      <c r="E27" s="14">
        <v>0.226245</v>
      </c>
      <c r="F27" s="14">
        <v>0.23103399999999999</v>
      </c>
    </row>
    <row r="28" spans="1:6" x14ac:dyDescent="0.25">
      <c r="A28" s="14" t="s">
        <v>38</v>
      </c>
      <c r="B28" s="14">
        <v>1110582000</v>
      </c>
      <c r="C28" s="14">
        <v>0.20819499999999999</v>
      </c>
      <c r="D28" s="14">
        <v>7.5412999999999994E-2</v>
      </c>
      <c r="E28" s="14">
        <v>0.22306999999999999</v>
      </c>
      <c r="F28" s="14">
        <v>0.21435899999999999</v>
      </c>
    </row>
    <row r="29" spans="1:6" x14ac:dyDescent="0.25">
      <c r="A29" s="14" t="s">
        <v>39</v>
      </c>
      <c r="B29" s="14">
        <v>1111186800</v>
      </c>
      <c r="C29" s="14">
        <v>0.13322700000000001</v>
      </c>
      <c r="D29" s="14">
        <v>7.6293E-2</v>
      </c>
      <c r="E29" s="14">
        <v>0.208227</v>
      </c>
      <c r="F29" s="14">
        <v>0.161437</v>
      </c>
    </row>
    <row r="30" spans="1:6" x14ac:dyDescent="0.25">
      <c r="A30" s="14" t="s">
        <v>40</v>
      </c>
      <c r="B30" s="14">
        <v>1111791600</v>
      </c>
      <c r="C30" s="14">
        <v>8.8220999999999994E-2</v>
      </c>
      <c r="D30" s="14">
        <v>7.6471999999999998E-2</v>
      </c>
      <c r="E30" s="14">
        <v>0.18907399999999999</v>
      </c>
      <c r="F30" s="14">
        <v>0.122254</v>
      </c>
    </row>
    <row r="31" spans="1:6" x14ac:dyDescent="0.25">
      <c r="A31" s="14" t="s">
        <v>41</v>
      </c>
      <c r="B31" s="14">
        <v>1112396400</v>
      </c>
      <c r="C31" s="14">
        <v>8.3913000000000001E-2</v>
      </c>
      <c r="D31" s="14">
        <v>7.6577999999999993E-2</v>
      </c>
      <c r="E31" s="14">
        <v>0.17180699999999999</v>
      </c>
      <c r="F31" s="14">
        <v>9.4619999999999996E-2</v>
      </c>
    </row>
    <row r="32" spans="1:6" x14ac:dyDescent="0.25">
      <c r="A32" s="14" t="s">
        <v>42</v>
      </c>
      <c r="B32" s="14">
        <v>1113001200</v>
      </c>
      <c r="C32" s="14">
        <v>4.1010999999999999E-2</v>
      </c>
      <c r="D32" s="14">
        <v>7.6026999999999997E-2</v>
      </c>
      <c r="E32" s="14">
        <v>0.150809</v>
      </c>
      <c r="F32" s="14">
        <v>6.4312999999999995E-2</v>
      </c>
    </row>
    <row r="33" spans="1:6" x14ac:dyDescent="0.25">
      <c r="A33" s="14" t="s">
        <v>43</v>
      </c>
      <c r="B33" s="14">
        <v>1113606000</v>
      </c>
      <c r="C33" s="14">
        <v>0.14883299999999999</v>
      </c>
      <c r="D33" s="14">
        <v>7.7131000000000005E-2</v>
      </c>
      <c r="E33" s="14">
        <v>0.14945700000000001</v>
      </c>
      <c r="F33" s="14">
        <v>9.6863000000000005E-2</v>
      </c>
    </row>
    <row r="34" spans="1:6" x14ac:dyDescent="0.25">
      <c r="A34" s="14" t="s">
        <v>44</v>
      </c>
      <c r="B34" s="14">
        <v>1114210800</v>
      </c>
      <c r="C34" s="14">
        <v>5.4449999999999998E-2</v>
      </c>
      <c r="D34" s="14">
        <v>7.6777999999999999E-2</v>
      </c>
      <c r="E34" s="14">
        <v>0.134243</v>
      </c>
      <c r="F34" s="14">
        <v>7.3769000000000001E-2</v>
      </c>
    </row>
    <row r="35" spans="1:6" x14ac:dyDescent="0.25">
      <c r="A35" s="14" t="s">
        <v>45</v>
      </c>
      <c r="B35" s="14">
        <v>1114815600</v>
      </c>
      <c r="C35" s="14">
        <v>4.2172000000000001E-2</v>
      </c>
      <c r="D35" s="14">
        <v>7.6240000000000002E-2</v>
      </c>
      <c r="E35" s="14">
        <v>0.119256</v>
      </c>
      <c r="F35" s="14">
        <v>5.2524000000000001E-2</v>
      </c>
    </row>
    <row r="36" spans="1:6" x14ac:dyDescent="0.25">
      <c r="A36" s="14" t="s">
        <v>46</v>
      </c>
      <c r="B36" s="14">
        <v>1115420400</v>
      </c>
      <c r="C36" s="14">
        <v>1.9120999999999999E-2</v>
      </c>
      <c r="D36" s="14">
        <v>7.5357999999999994E-2</v>
      </c>
      <c r="E36" s="14">
        <v>0.103127</v>
      </c>
      <c r="F36" s="14">
        <v>3.2648000000000003E-2</v>
      </c>
    </row>
    <row r="37" spans="1:6" x14ac:dyDescent="0.25">
      <c r="A37" s="14" t="s">
        <v>47</v>
      </c>
      <c r="B37" s="14">
        <v>1116025200</v>
      </c>
      <c r="C37" s="14">
        <v>2.4108000000000001E-2</v>
      </c>
      <c r="D37" s="14">
        <v>7.4565999999999993E-2</v>
      </c>
      <c r="E37" s="14">
        <v>9.0412999999999993E-2</v>
      </c>
      <c r="F37" s="14">
        <v>2.7691E-2</v>
      </c>
    </row>
    <row r="38" spans="1:6" x14ac:dyDescent="0.25">
      <c r="A38" s="14" t="s">
        <v>48</v>
      </c>
      <c r="B38" s="14">
        <v>1116630000</v>
      </c>
      <c r="C38" s="14">
        <v>2.1884000000000001E-2</v>
      </c>
      <c r="D38" s="14">
        <v>7.3751999999999998E-2</v>
      </c>
      <c r="E38" s="14">
        <v>7.9353000000000007E-2</v>
      </c>
      <c r="F38" s="14">
        <v>2.3701E-2</v>
      </c>
    </row>
    <row r="39" spans="1:6" x14ac:dyDescent="0.25">
      <c r="A39" s="14" t="s">
        <v>49</v>
      </c>
      <c r="B39" s="14">
        <v>1117234800</v>
      </c>
      <c r="C39" s="14">
        <v>2.2034999999999999E-2</v>
      </c>
      <c r="D39" s="14">
        <v>7.2953000000000004E-2</v>
      </c>
      <c r="E39" s="14">
        <v>7.0124000000000006E-2</v>
      </c>
      <c r="F39" s="14">
        <v>2.2645999999999999E-2</v>
      </c>
    </row>
    <row r="40" spans="1:6" x14ac:dyDescent="0.25">
      <c r="A40" s="14" t="s">
        <v>50</v>
      </c>
      <c r="B40" s="14">
        <v>1117839600</v>
      </c>
      <c r="C40" s="14">
        <v>2.9336000000000001E-2</v>
      </c>
      <c r="D40" s="14">
        <v>7.2277999999999995E-2</v>
      </c>
      <c r="E40" s="14">
        <v>6.3505000000000006E-2</v>
      </c>
      <c r="F40" s="14">
        <v>2.5586000000000001E-2</v>
      </c>
    </row>
    <row r="41" spans="1:6" x14ac:dyDescent="0.25">
      <c r="A41" s="14" t="s">
        <v>51</v>
      </c>
      <c r="B41" s="14">
        <v>1118444400</v>
      </c>
      <c r="C41" s="14">
        <v>1.7318E-2</v>
      </c>
      <c r="D41" s="14">
        <v>7.1429000000000006E-2</v>
      </c>
      <c r="E41" s="14">
        <v>5.5974000000000003E-2</v>
      </c>
      <c r="F41" s="14">
        <v>1.9059E-2</v>
      </c>
    </row>
    <row r="42" spans="1:6" x14ac:dyDescent="0.25">
      <c r="A42" s="14" t="s">
        <v>52</v>
      </c>
      <c r="B42" s="14">
        <v>1119049200</v>
      </c>
      <c r="C42" s="14">
        <v>5.0260000000000001E-3</v>
      </c>
      <c r="D42" s="14">
        <v>7.0404999999999995E-2</v>
      </c>
      <c r="E42" s="14">
        <v>4.7782999999999999E-2</v>
      </c>
      <c r="F42" s="14">
        <v>1.0884E-2</v>
      </c>
    </row>
    <row r="43" spans="1:6" x14ac:dyDescent="0.25">
      <c r="A43" s="14" t="s">
        <v>53</v>
      </c>
      <c r="B43" s="14">
        <v>1119654000</v>
      </c>
      <c r="C43" s="14">
        <v>6.7130000000000002E-3</v>
      </c>
      <c r="D43" s="14">
        <v>6.9421999999999998E-2</v>
      </c>
      <c r="E43" s="14">
        <v>4.1177999999999999E-2</v>
      </c>
      <c r="F43" s="14">
        <v>8.4290000000000007E-3</v>
      </c>
    </row>
    <row r="44" spans="1:6" x14ac:dyDescent="0.25">
      <c r="A44" s="14" t="s">
        <v>54</v>
      </c>
      <c r="B44" s="14">
        <v>1120258800</v>
      </c>
      <c r="C44" s="14">
        <v>1.2618000000000001E-2</v>
      </c>
      <c r="D44" s="14">
        <v>6.8545999999999996E-2</v>
      </c>
      <c r="E44" s="14">
        <v>3.6594000000000002E-2</v>
      </c>
      <c r="F44" s="14">
        <v>1.1046E-2</v>
      </c>
    </row>
    <row r="45" spans="1:6" x14ac:dyDescent="0.25">
      <c r="A45" s="14" t="s">
        <v>55</v>
      </c>
      <c r="B45" s="14">
        <v>1120863600</v>
      </c>
      <c r="C45" s="14">
        <v>2.3833E-2</v>
      </c>
      <c r="D45" s="14">
        <v>6.7854999999999999E-2</v>
      </c>
      <c r="E45" s="14">
        <v>3.4546E-2</v>
      </c>
      <c r="F45" s="14">
        <v>1.8637999999999998E-2</v>
      </c>
    </row>
    <row r="46" spans="1:6" x14ac:dyDescent="0.25">
      <c r="A46" s="14" t="s">
        <v>56</v>
      </c>
      <c r="B46" s="14">
        <v>1121468400</v>
      </c>
      <c r="C46" s="14">
        <v>1.447E-2</v>
      </c>
      <c r="D46" s="14">
        <v>6.7030999999999993E-2</v>
      </c>
      <c r="E46" s="14">
        <v>3.1306E-2</v>
      </c>
      <c r="F46" s="14">
        <v>1.6160000000000001E-2</v>
      </c>
    </row>
    <row r="47" spans="1:6" x14ac:dyDescent="0.25">
      <c r="A47" s="14" t="s">
        <v>57</v>
      </c>
      <c r="B47" s="14">
        <v>1122073200</v>
      </c>
      <c r="C47" s="14">
        <v>0.42475400000000002</v>
      </c>
      <c r="D47" s="14">
        <v>7.2531999999999999E-2</v>
      </c>
      <c r="E47" s="14">
        <v>9.6030000000000004E-2</v>
      </c>
      <c r="F47" s="14">
        <v>0.28370600000000001</v>
      </c>
    </row>
    <row r="48" spans="1:6" x14ac:dyDescent="0.25">
      <c r="A48" s="14" t="s">
        <v>58</v>
      </c>
      <c r="B48" s="14">
        <v>1122678000</v>
      </c>
      <c r="C48" s="14">
        <v>0.30517100000000003</v>
      </c>
      <c r="D48" s="14">
        <v>7.6088000000000003E-2</v>
      </c>
      <c r="E48" s="14">
        <v>0.12840399999999999</v>
      </c>
      <c r="F48" s="14">
        <v>0.27909600000000001</v>
      </c>
    </row>
    <row r="49" spans="1:6" x14ac:dyDescent="0.25">
      <c r="A49" s="14" t="s">
        <v>59</v>
      </c>
      <c r="B49" s="14">
        <v>1123282800</v>
      </c>
      <c r="C49" s="14">
        <v>7.2539999999999993E-2</v>
      </c>
      <c r="D49" s="14">
        <v>7.6023999999999994E-2</v>
      </c>
      <c r="E49" s="14">
        <v>0.118852</v>
      </c>
      <c r="F49" s="14">
        <v>0.15004400000000001</v>
      </c>
    </row>
    <row r="50" spans="1:6" x14ac:dyDescent="0.25">
      <c r="A50" s="14" t="s">
        <v>60</v>
      </c>
      <c r="B50" s="14">
        <v>1123887600</v>
      </c>
      <c r="C50" s="14">
        <v>0</v>
      </c>
      <c r="D50" s="14">
        <v>7.4851000000000001E-2</v>
      </c>
      <c r="E50" s="14">
        <v>9.9754999999999996E-2</v>
      </c>
      <c r="F50" s="14">
        <v>6.2997999999999998E-2</v>
      </c>
    </row>
    <row r="51" spans="1:6" x14ac:dyDescent="0.25">
      <c r="A51" s="14" t="s">
        <v>61</v>
      </c>
      <c r="B51" s="14">
        <v>1124492400</v>
      </c>
      <c r="C51" s="14">
        <v>0</v>
      </c>
      <c r="D51" s="14">
        <v>7.3698E-2</v>
      </c>
      <c r="E51" s="14">
        <v>8.3725999999999995E-2</v>
      </c>
      <c r="F51" s="14">
        <v>2.6450000000000001E-2</v>
      </c>
    </row>
    <row r="52" spans="1:6" x14ac:dyDescent="0.25">
      <c r="A52" s="14" t="s">
        <v>62</v>
      </c>
      <c r="B52" s="14">
        <v>1125097200</v>
      </c>
      <c r="C52" s="14">
        <v>0</v>
      </c>
      <c r="D52" s="14">
        <v>7.2561E-2</v>
      </c>
      <c r="E52" s="14">
        <v>7.0273000000000002E-2</v>
      </c>
      <c r="F52" s="14">
        <v>1.1105E-2</v>
      </c>
    </row>
    <row r="53" spans="1:6" x14ac:dyDescent="0.25">
      <c r="A53" s="14" t="s">
        <v>63</v>
      </c>
      <c r="B53" s="14">
        <v>1125702000</v>
      </c>
      <c r="C53" s="14">
        <v>0</v>
      </c>
      <c r="D53" s="14">
        <v>7.1443000000000006E-2</v>
      </c>
      <c r="E53" s="14">
        <v>5.8980999999999999E-2</v>
      </c>
      <c r="F53" s="14">
        <v>4.6629999999999996E-3</v>
      </c>
    </row>
    <row r="54" spans="1:6" x14ac:dyDescent="0.25">
      <c r="A54" s="14" t="s">
        <v>64</v>
      </c>
      <c r="B54" s="14">
        <v>1126306800</v>
      </c>
      <c r="C54" s="14">
        <v>0</v>
      </c>
      <c r="D54" s="14">
        <v>7.0342000000000002E-2</v>
      </c>
      <c r="E54" s="14">
        <v>4.9503999999999999E-2</v>
      </c>
      <c r="F54" s="14">
        <v>1.9580000000000001E-3</v>
      </c>
    </row>
    <row r="55" spans="1:6" x14ac:dyDescent="0.25">
      <c r="A55" s="14" t="s">
        <v>65</v>
      </c>
      <c r="B55" s="14">
        <v>1126911600</v>
      </c>
      <c r="C55" s="14">
        <v>0</v>
      </c>
      <c r="D55" s="14">
        <v>6.9256999999999999E-2</v>
      </c>
      <c r="E55" s="14">
        <v>4.1549999999999997E-2</v>
      </c>
      <c r="F55" s="14">
        <v>8.2200000000000003E-4</v>
      </c>
    </row>
    <row r="56" spans="1:6" x14ac:dyDescent="0.25">
      <c r="A56" s="14" t="s">
        <v>66</v>
      </c>
      <c r="B56" s="14">
        <v>1127516400</v>
      </c>
      <c r="C56" s="14">
        <v>0</v>
      </c>
      <c r="D56" s="14">
        <v>6.8189E-2</v>
      </c>
      <c r="E56" s="14">
        <v>3.4874000000000002E-2</v>
      </c>
      <c r="F56" s="14">
        <v>3.4499999999999998E-4</v>
      </c>
    </row>
    <row r="57" spans="1:6" x14ac:dyDescent="0.25">
      <c r="A57" s="14" t="s">
        <v>67</v>
      </c>
      <c r="B57" s="14">
        <v>1128121200</v>
      </c>
      <c r="C57" s="14">
        <v>0</v>
      </c>
      <c r="D57" s="14">
        <v>6.7138000000000003E-2</v>
      </c>
      <c r="E57" s="14">
        <v>2.9270000000000001E-2</v>
      </c>
      <c r="F57" s="14">
        <v>1.45E-4</v>
      </c>
    </row>
    <row r="58" spans="1:6" x14ac:dyDescent="0.25">
      <c r="A58" s="14" t="s">
        <v>68</v>
      </c>
      <c r="B58" s="14">
        <v>1128726000</v>
      </c>
      <c r="C58" s="14">
        <v>0</v>
      </c>
      <c r="D58" s="14">
        <v>6.6102999999999995E-2</v>
      </c>
      <c r="E58" s="14">
        <v>2.4566999999999999E-2</v>
      </c>
      <c r="F58" s="14">
        <v>6.0999999999999999E-5</v>
      </c>
    </row>
    <row r="59" spans="1:6" x14ac:dyDescent="0.25">
      <c r="A59" s="14" t="s">
        <v>69</v>
      </c>
      <c r="B59" s="14">
        <v>1129330800</v>
      </c>
      <c r="C59" s="14">
        <v>4.3999999999999999E-5</v>
      </c>
      <c r="D59" s="14">
        <v>6.5086000000000005E-2</v>
      </c>
      <c r="E59" s="14">
        <v>2.0629000000000002E-2</v>
      </c>
      <c r="F59" s="14">
        <v>6.9999999999999994E-5</v>
      </c>
    </row>
    <row r="60" spans="1:6" x14ac:dyDescent="0.25">
      <c r="A60" s="14" t="s">
        <v>70</v>
      </c>
      <c r="B60" s="14">
        <v>1129935600</v>
      </c>
      <c r="C60" s="14">
        <v>6.8099000000000007E-2</v>
      </c>
      <c r="D60" s="14">
        <v>6.5132999999999996E-2</v>
      </c>
      <c r="E60" s="14">
        <v>2.8943E-2</v>
      </c>
      <c r="F60" s="14">
        <v>5.3415999999999998E-2</v>
      </c>
    </row>
    <row r="61" spans="1:6" x14ac:dyDescent="0.25">
      <c r="A61" s="14" t="s">
        <v>71</v>
      </c>
      <c r="B61" s="14">
        <v>1130540400</v>
      </c>
      <c r="C61" s="14">
        <v>0.275032</v>
      </c>
      <c r="D61" s="14">
        <v>6.8348000000000006E-2</v>
      </c>
      <c r="E61" s="14">
        <v>6.8037E-2</v>
      </c>
      <c r="F61" s="14">
        <v>0.174598</v>
      </c>
    </row>
    <row r="62" spans="1:6" x14ac:dyDescent="0.25">
      <c r="A62" s="14" t="s">
        <v>72</v>
      </c>
      <c r="B62" s="14">
        <v>1131148800</v>
      </c>
      <c r="C62" s="14">
        <v>7.1740999999999999E-2</v>
      </c>
      <c r="D62" s="14">
        <v>6.8393999999999996E-2</v>
      </c>
      <c r="E62" s="14">
        <v>6.8487999999999993E-2</v>
      </c>
      <c r="F62" s="14">
        <v>0.112758</v>
      </c>
    </row>
    <row r="63" spans="1:6" x14ac:dyDescent="0.25">
      <c r="A63" s="14" t="s">
        <v>73</v>
      </c>
      <c r="B63" s="14">
        <v>1131753600</v>
      </c>
      <c r="C63" s="14">
        <v>6.1898000000000002E-2</v>
      </c>
      <c r="D63" s="14">
        <v>6.8292000000000005E-2</v>
      </c>
      <c r="E63" s="14">
        <v>6.7594000000000001E-2</v>
      </c>
      <c r="F63" s="14">
        <v>8.7083999999999995E-2</v>
      </c>
    </row>
    <row r="64" spans="1:6" x14ac:dyDescent="0.25">
      <c r="A64" s="14" t="s">
        <v>74</v>
      </c>
      <c r="B64" s="14">
        <v>1132358400</v>
      </c>
      <c r="C64" s="14">
        <v>6.3968999999999998E-2</v>
      </c>
      <c r="D64" s="14">
        <v>6.8220000000000003E-2</v>
      </c>
      <c r="E64" s="14">
        <v>6.6905999999999993E-2</v>
      </c>
      <c r="F64" s="14">
        <v>7.2537000000000004E-2</v>
      </c>
    </row>
    <row r="65" spans="1:6" x14ac:dyDescent="0.25">
      <c r="A65" s="14" t="s">
        <v>75</v>
      </c>
      <c r="B65" s="14">
        <v>1132963200</v>
      </c>
      <c r="C65" s="14">
        <v>4.1006000000000001E-2</v>
      </c>
      <c r="D65" s="14">
        <v>6.7795999999999995E-2</v>
      </c>
      <c r="E65" s="14">
        <v>6.2434999999999997E-2</v>
      </c>
      <c r="F65" s="14">
        <v>4.9378999999999999E-2</v>
      </c>
    </row>
    <row r="66" spans="1:6" x14ac:dyDescent="0.25">
      <c r="A66" s="14" t="s">
        <v>76</v>
      </c>
      <c r="B66" s="14">
        <v>1133568000</v>
      </c>
      <c r="C66" s="14">
        <v>1.3703E-2</v>
      </c>
      <c r="D66" s="14">
        <v>6.6961000000000007E-2</v>
      </c>
      <c r="E66" s="14">
        <v>5.4593999999999997E-2</v>
      </c>
      <c r="F66" s="14">
        <v>2.86E-2</v>
      </c>
    </row>
    <row r="67" spans="1:6" x14ac:dyDescent="0.25">
      <c r="A67" s="14" t="s">
        <v>77</v>
      </c>
      <c r="B67" s="14">
        <v>1134172800</v>
      </c>
      <c r="C67" s="14">
        <v>1.2932000000000001E-2</v>
      </c>
      <c r="D67" s="14">
        <v>6.6127000000000005E-2</v>
      </c>
      <c r="E67" s="14">
        <v>4.7907999999999999E-2</v>
      </c>
      <c r="F67" s="14">
        <v>1.9744000000000001E-2</v>
      </c>
    </row>
    <row r="68" spans="1:6" x14ac:dyDescent="0.25">
      <c r="A68" s="14" t="s">
        <v>78</v>
      </c>
      <c r="B68" s="14">
        <v>1134777600</v>
      </c>
      <c r="C68" s="14">
        <v>5.1862999999999999E-2</v>
      </c>
      <c r="D68" s="14">
        <v>6.5905000000000005E-2</v>
      </c>
      <c r="E68" s="14">
        <v>4.8597000000000001E-2</v>
      </c>
      <c r="F68" s="14">
        <v>3.9947000000000003E-2</v>
      </c>
    </row>
    <row r="69" spans="1:6" x14ac:dyDescent="0.25">
      <c r="A69" s="14" t="s">
        <v>79</v>
      </c>
      <c r="B69" s="14">
        <v>1135382400</v>
      </c>
      <c r="C69" s="14">
        <v>3.7289999999999997E-2</v>
      </c>
      <c r="D69" s="14">
        <v>6.5461000000000005E-2</v>
      </c>
      <c r="E69" s="14">
        <v>4.6746999999999997E-2</v>
      </c>
      <c r="F69" s="14">
        <v>3.8157999999999997E-2</v>
      </c>
    </row>
    <row r="70" spans="1:6" x14ac:dyDescent="0.25">
      <c r="A70" s="14" t="s">
        <v>80</v>
      </c>
      <c r="B70" s="14">
        <v>1135987200</v>
      </c>
      <c r="C70" s="14">
        <v>4.6586000000000002E-2</v>
      </c>
      <c r="D70" s="14">
        <v>6.5169000000000005E-2</v>
      </c>
      <c r="E70" s="14">
        <v>4.6918000000000001E-2</v>
      </c>
      <c r="F70" s="14">
        <v>4.7253999999999997E-2</v>
      </c>
    </row>
    <row r="71" spans="1:6" x14ac:dyDescent="0.25">
      <c r="A71" s="14" t="s">
        <v>81</v>
      </c>
      <c r="B71" s="14">
        <v>1136592000</v>
      </c>
      <c r="C71" s="14">
        <v>9.9132999999999999E-2</v>
      </c>
      <c r="D71" s="14">
        <v>6.5685999999999994E-2</v>
      </c>
      <c r="E71" s="14">
        <v>5.5287999999999997E-2</v>
      </c>
      <c r="F71" s="14">
        <v>7.8228000000000006E-2</v>
      </c>
    </row>
    <row r="72" spans="1:6" x14ac:dyDescent="0.25">
      <c r="A72" s="14" t="s">
        <v>82</v>
      </c>
      <c r="B72" s="14">
        <v>1137196800</v>
      </c>
      <c r="C72" s="14">
        <v>0.176729</v>
      </c>
      <c r="D72" s="14">
        <v>6.7391000000000006E-2</v>
      </c>
      <c r="E72" s="14">
        <v>7.5339000000000003E-2</v>
      </c>
      <c r="F72" s="14">
        <v>0.146698</v>
      </c>
    </row>
    <row r="73" spans="1:6" x14ac:dyDescent="0.25">
      <c r="A73" s="14" t="s">
        <v>83</v>
      </c>
      <c r="B73" s="14">
        <v>1137801600</v>
      </c>
      <c r="C73" s="14">
        <v>0.21420600000000001</v>
      </c>
      <c r="D73" s="14">
        <v>6.9635000000000002E-2</v>
      </c>
      <c r="E73" s="14">
        <v>9.6960000000000005E-2</v>
      </c>
      <c r="F73" s="14">
        <v>0.17518400000000001</v>
      </c>
    </row>
    <row r="74" spans="1:6" x14ac:dyDescent="0.25">
      <c r="A74" s="14" t="s">
        <v>84</v>
      </c>
      <c r="B74" s="14">
        <v>1138406400</v>
      </c>
      <c r="C74" s="14">
        <v>0.26379999999999998</v>
      </c>
      <c r="D74" s="14">
        <v>7.2618000000000002E-2</v>
      </c>
      <c r="E74" s="14">
        <v>0.124705</v>
      </c>
      <c r="F74" s="14">
        <v>0.246472</v>
      </c>
    </row>
    <row r="75" spans="1:6" x14ac:dyDescent="0.25">
      <c r="A75" s="14" t="s">
        <v>85</v>
      </c>
      <c r="B75" s="14">
        <v>1139011200</v>
      </c>
      <c r="C75" s="14">
        <v>0.22054199999999999</v>
      </c>
      <c r="D75" s="14">
        <v>7.4880000000000002E-2</v>
      </c>
      <c r="E75" s="14">
        <v>0.13957800000000001</v>
      </c>
      <c r="F75" s="14">
        <v>0.22550400000000001</v>
      </c>
    </row>
    <row r="76" spans="1:6" x14ac:dyDescent="0.25">
      <c r="A76" s="14" t="s">
        <v>86</v>
      </c>
      <c r="B76" s="14">
        <v>1139616000</v>
      </c>
      <c r="C76" s="14">
        <v>0.211005</v>
      </c>
      <c r="D76" s="14">
        <v>7.6964000000000005E-2</v>
      </c>
      <c r="E76" s="14">
        <v>0.15095</v>
      </c>
      <c r="F76" s="14">
        <v>0.21748200000000001</v>
      </c>
    </row>
    <row r="77" spans="1:6" x14ac:dyDescent="0.25">
      <c r="A77" s="14" t="s">
        <v>87</v>
      </c>
      <c r="B77" s="14">
        <v>1140220800</v>
      </c>
      <c r="C77" s="14">
        <v>0.212254</v>
      </c>
      <c r="D77" s="14">
        <v>7.9036999999999996E-2</v>
      </c>
      <c r="E77" s="14">
        <v>0.16069800000000001</v>
      </c>
      <c r="F77" s="14">
        <v>0.214698</v>
      </c>
    </row>
    <row r="78" spans="1:6" x14ac:dyDescent="0.25">
      <c r="A78" s="14" t="s">
        <v>88</v>
      </c>
      <c r="B78" s="14">
        <v>1140825600</v>
      </c>
      <c r="C78" s="14">
        <v>9.0401999999999996E-2</v>
      </c>
      <c r="D78" s="14">
        <v>7.9203999999999997E-2</v>
      </c>
      <c r="E78" s="14">
        <v>0.14924399999999999</v>
      </c>
      <c r="F78" s="14">
        <v>0.14095099999999999</v>
      </c>
    </row>
    <row r="79" spans="1:6" x14ac:dyDescent="0.25">
      <c r="A79" s="14" t="s">
        <v>89</v>
      </c>
      <c r="B79" s="14">
        <v>1141430400</v>
      </c>
      <c r="C79" s="14">
        <v>6.5967999999999999E-2</v>
      </c>
      <c r="D79" s="14">
        <v>7.8992000000000007E-2</v>
      </c>
      <c r="E79" s="14">
        <v>0.13550400000000001</v>
      </c>
      <c r="F79" s="14">
        <v>9.1592000000000007E-2</v>
      </c>
    </row>
    <row r="80" spans="1:6" x14ac:dyDescent="0.25">
      <c r="A80" s="14" t="s">
        <v>90</v>
      </c>
      <c r="B80" s="14">
        <v>1142031600</v>
      </c>
      <c r="C80" s="14">
        <v>5.0429000000000002E-2</v>
      </c>
      <c r="D80" s="14">
        <v>7.8555E-2</v>
      </c>
      <c r="E80" s="14">
        <v>0.122351</v>
      </c>
      <c r="F80" s="14">
        <v>7.6562000000000005E-2</v>
      </c>
    </row>
    <row r="81" spans="1:6" x14ac:dyDescent="0.25">
      <c r="A81" s="14" t="s">
        <v>91</v>
      </c>
      <c r="B81" s="14">
        <v>1142636400</v>
      </c>
      <c r="C81" s="14">
        <v>0.21151600000000001</v>
      </c>
      <c r="D81" s="14">
        <v>8.0593999999999999E-2</v>
      </c>
      <c r="E81" s="14">
        <v>0.13694899999999999</v>
      </c>
      <c r="F81" s="14">
        <v>0.16153699999999999</v>
      </c>
    </row>
    <row r="82" spans="1:6" x14ac:dyDescent="0.25">
      <c r="A82" s="14" t="s">
        <v>92</v>
      </c>
      <c r="B82" s="14">
        <v>1143241200</v>
      </c>
      <c r="C82" s="14">
        <v>0.17787600000000001</v>
      </c>
      <c r="D82" s="14">
        <v>8.2081000000000001E-2</v>
      </c>
      <c r="E82" s="14">
        <v>0.14322299999999999</v>
      </c>
      <c r="F82" s="14">
        <v>0.16739699999999999</v>
      </c>
    </row>
    <row r="83" spans="1:6" x14ac:dyDescent="0.25">
      <c r="A83" s="14" t="s">
        <v>93</v>
      </c>
      <c r="B83" s="14">
        <v>1143846000</v>
      </c>
      <c r="C83" s="14">
        <v>0.14749499999999999</v>
      </c>
      <c r="D83" s="14">
        <v>8.3077999999999999E-2</v>
      </c>
      <c r="E83" s="14">
        <v>0.143821</v>
      </c>
      <c r="F83" s="14">
        <v>0.155669</v>
      </c>
    </row>
    <row r="84" spans="1:6" x14ac:dyDescent="0.25">
      <c r="A84" s="14" t="s">
        <v>94</v>
      </c>
      <c r="B84" s="14">
        <v>1144450800</v>
      </c>
      <c r="C84" s="14">
        <v>8.0714999999999995E-2</v>
      </c>
      <c r="D84" s="14">
        <v>8.3038000000000001E-2</v>
      </c>
      <c r="E84" s="14">
        <v>0.13381399999999999</v>
      </c>
      <c r="F84" s="14">
        <v>0.11548</v>
      </c>
    </row>
    <row r="85" spans="1:6" x14ac:dyDescent="0.25">
      <c r="A85" s="14" t="s">
        <v>95</v>
      </c>
      <c r="B85" s="14">
        <v>1145055600</v>
      </c>
      <c r="C85" s="14">
        <v>1.3834000000000001E-2</v>
      </c>
      <c r="D85" s="14">
        <v>8.1969E-2</v>
      </c>
      <c r="E85" s="14">
        <v>0.114386</v>
      </c>
      <c r="F85" s="14">
        <v>5.4142999999999997E-2</v>
      </c>
    </row>
    <row r="86" spans="1:6" x14ac:dyDescent="0.25">
      <c r="A86" s="14" t="s">
        <v>96</v>
      </c>
      <c r="B86" s="14">
        <v>1145660400</v>
      </c>
      <c r="C86" s="14">
        <v>5.9339000000000003E-2</v>
      </c>
      <c r="D86" s="14">
        <v>8.1615999999999994E-2</v>
      </c>
      <c r="E86" s="14">
        <v>0.10548399999999999</v>
      </c>
      <c r="F86" s="14">
        <v>5.6682999999999997E-2</v>
      </c>
    </row>
    <row r="87" spans="1:6" x14ac:dyDescent="0.25">
      <c r="A87" s="14" t="s">
        <v>97</v>
      </c>
      <c r="B87" s="14">
        <v>1146265200</v>
      </c>
      <c r="C87" s="14">
        <v>6.9665000000000005E-2</v>
      </c>
      <c r="D87" s="14">
        <v>8.1426999999999999E-2</v>
      </c>
      <c r="E87" s="14">
        <v>9.9672999999999998E-2</v>
      </c>
      <c r="F87" s="14">
        <v>6.3842999999999997E-2</v>
      </c>
    </row>
    <row r="88" spans="1:6" x14ac:dyDescent="0.25">
      <c r="A88" s="14" t="s">
        <v>98</v>
      </c>
      <c r="B88" s="14">
        <v>1146870000</v>
      </c>
      <c r="C88" s="14">
        <v>7.0363999999999996E-2</v>
      </c>
      <c r="D88" s="14">
        <v>8.1252000000000005E-2</v>
      </c>
      <c r="E88" s="14">
        <v>9.5059000000000005E-2</v>
      </c>
      <c r="F88" s="14">
        <v>6.9994000000000001E-2</v>
      </c>
    </row>
    <row r="89" spans="1:6" x14ac:dyDescent="0.25">
      <c r="A89" s="14" t="s">
        <v>99</v>
      </c>
      <c r="B89" s="14">
        <v>1147474800</v>
      </c>
      <c r="C89" s="14">
        <v>0.13445199999999999</v>
      </c>
      <c r="D89" s="14">
        <v>8.2064999999999999E-2</v>
      </c>
      <c r="E89" s="14">
        <v>0.10154000000000001</v>
      </c>
      <c r="F89" s="14">
        <v>0.11161799999999999</v>
      </c>
    </row>
    <row r="90" spans="1:6" x14ac:dyDescent="0.25">
      <c r="A90" s="14" t="s">
        <v>100</v>
      </c>
      <c r="B90" s="14">
        <v>1148079600</v>
      </c>
      <c r="C90" s="14">
        <v>0.10169599999999999</v>
      </c>
      <c r="D90" s="14">
        <v>8.2360000000000003E-2</v>
      </c>
      <c r="E90" s="14">
        <v>0.101356</v>
      </c>
      <c r="F90" s="14">
        <v>0.103256</v>
      </c>
    </row>
    <row r="91" spans="1:6" x14ac:dyDescent="0.25">
      <c r="A91" s="14" t="s">
        <v>101</v>
      </c>
      <c r="B91" s="14">
        <v>1148684400</v>
      </c>
      <c r="C91" s="14">
        <v>8.0759999999999998E-2</v>
      </c>
      <c r="D91" s="14">
        <v>8.2328999999999999E-2</v>
      </c>
      <c r="E91" s="14">
        <v>9.8001000000000005E-2</v>
      </c>
      <c r="F91" s="14">
        <v>9.0333999999999998E-2</v>
      </c>
    </row>
    <row r="92" spans="1:6" x14ac:dyDescent="0.25">
      <c r="A92" s="14" t="s">
        <v>102</v>
      </c>
      <c r="B92" s="14">
        <v>1149289200</v>
      </c>
      <c r="C92" s="14">
        <v>0.14405999999999999</v>
      </c>
      <c r="D92" s="14">
        <v>8.3271999999999999E-2</v>
      </c>
      <c r="E92" s="14">
        <v>0.105434</v>
      </c>
      <c r="F92" s="14">
        <v>0.12292</v>
      </c>
    </row>
    <row r="93" spans="1:6" x14ac:dyDescent="0.25">
      <c r="A93" s="14" t="s">
        <v>103</v>
      </c>
      <c r="B93" s="14">
        <v>1149894000</v>
      </c>
      <c r="C93" s="14">
        <v>6.2321000000000001E-2</v>
      </c>
      <c r="D93" s="14">
        <v>8.2942000000000002E-2</v>
      </c>
      <c r="E93" s="14">
        <v>9.8262000000000002E-2</v>
      </c>
      <c r="F93" s="14">
        <v>8.4370000000000001E-2</v>
      </c>
    </row>
    <row r="94" spans="1:6" x14ac:dyDescent="0.25">
      <c r="A94" s="14" t="s">
        <v>104</v>
      </c>
      <c r="B94" s="14">
        <v>1150498800</v>
      </c>
      <c r="C94" s="14">
        <v>7.9275999999999999E-2</v>
      </c>
      <c r="D94" s="14">
        <v>8.2881999999999997E-2</v>
      </c>
      <c r="E94" s="14">
        <v>9.5293000000000003E-2</v>
      </c>
      <c r="F94" s="14">
        <v>8.3654000000000006E-2</v>
      </c>
    </row>
    <row r="95" spans="1:6" x14ac:dyDescent="0.25">
      <c r="A95" s="14" t="s">
        <v>105</v>
      </c>
      <c r="B95" s="14">
        <v>1151103600</v>
      </c>
      <c r="C95" s="14">
        <v>5.8004E-2</v>
      </c>
      <c r="D95" s="14">
        <v>8.2490999999999995E-2</v>
      </c>
      <c r="E95" s="14">
        <v>8.9056999999999997E-2</v>
      </c>
      <c r="F95" s="14">
        <v>6.5022999999999997E-2</v>
      </c>
    </row>
    <row r="96" spans="1:6" x14ac:dyDescent="0.25">
      <c r="A96" s="14" t="s">
        <v>106</v>
      </c>
      <c r="B96" s="14">
        <v>1151708400</v>
      </c>
      <c r="C96" s="14">
        <v>3.7929999999999998E-2</v>
      </c>
      <c r="D96" s="14">
        <v>8.1802E-2</v>
      </c>
      <c r="E96" s="14">
        <v>8.0873E-2</v>
      </c>
      <c r="F96" s="14">
        <v>5.0238999999999999E-2</v>
      </c>
    </row>
    <row r="97" spans="1:6" x14ac:dyDescent="0.25">
      <c r="A97" s="14" t="s">
        <v>107</v>
      </c>
      <c r="B97" s="14">
        <v>1152313200</v>
      </c>
      <c r="C97" s="14">
        <v>2.6362E-2</v>
      </c>
      <c r="D97" s="14">
        <v>8.0945000000000003E-2</v>
      </c>
      <c r="E97" s="14">
        <v>7.2038000000000005E-2</v>
      </c>
      <c r="F97" s="14">
        <v>3.5372000000000001E-2</v>
      </c>
    </row>
    <row r="98" spans="1:6" x14ac:dyDescent="0.25">
      <c r="A98" s="14" t="s">
        <v>108</v>
      </c>
      <c r="B98" s="14">
        <v>1152918000</v>
      </c>
      <c r="C98" s="14">
        <v>2.6993E-2</v>
      </c>
      <c r="D98" s="14">
        <v>8.0112000000000003E-2</v>
      </c>
      <c r="E98" s="14">
        <v>6.4867999999999995E-2</v>
      </c>
      <c r="F98" s="14">
        <v>3.2139000000000001E-2</v>
      </c>
    </row>
    <row r="99" spans="1:6" x14ac:dyDescent="0.25">
      <c r="A99" s="14" t="s">
        <v>109</v>
      </c>
      <c r="B99" s="14">
        <v>1153522800</v>
      </c>
      <c r="C99" s="14">
        <v>8.5225999999999996E-2</v>
      </c>
      <c r="D99" s="14">
        <v>8.0187999999999995E-2</v>
      </c>
      <c r="E99" s="14">
        <v>6.8426000000000001E-2</v>
      </c>
      <c r="F99" s="14">
        <v>6.8927000000000002E-2</v>
      </c>
    </row>
    <row r="100" spans="1:6" x14ac:dyDescent="0.25">
      <c r="A100" s="14" t="s">
        <v>110</v>
      </c>
      <c r="B100" s="14">
        <v>1154127600</v>
      </c>
      <c r="C100" s="14">
        <v>9.9889000000000006E-2</v>
      </c>
      <c r="D100" s="14">
        <v>8.0485000000000001E-2</v>
      </c>
      <c r="E100" s="14">
        <v>7.3449E-2</v>
      </c>
      <c r="F100" s="14">
        <v>8.7417999999999996E-2</v>
      </c>
    </row>
    <row r="101" spans="1:6" x14ac:dyDescent="0.25">
      <c r="A101" s="14" t="s">
        <v>111</v>
      </c>
      <c r="B101" s="14">
        <v>1154732400</v>
      </c>
      <c r="C101" s="14">
        <v>8.3663000000000001E-2</v>
      </c>
      <c r="D101" s="14">
        <v>8.0527000000000001E-2</v>
      </c>
      <c r="E101" s="14">
        <v>7.4975E-2</v>
      </c>
      <c r="F101" s="14">
        <v>8.4236000000000005E-2</v>
      </c>
    </row>
    <row r="102" spans="1:6" x14ac:dyDescent="0.25">
      <c r="A102" s="14" t="s">
        <v>112</v>
      </c>
      <c r="B102" s="14">
        <v>1155337200</v>
      </c>
      <c r="C102" s="14">
        <v>8.8421E-2</v>
      </c>
      <c r="D102" s="14">
        <v>8.0643000000000006E-2</v>
      </c>
      <c r="E102" s="14">
        <v>7.707E-2</v>
      </c>
      <c r="F102" s="14">
        <v>8.6284E-2</v>
      </c>
    </row>
    <row r="103" spans="1:6" x14ac:dyDescent="0.25">
      <c r="A103" s="14" t="s">
        <v>113</v>
      </c>
      <c r="B103" s="14">
        <v>1155942000</v>
      </c>
      <c r="C103" s="14">
        <v>8.4281999999999996E-2</v>
      </c>
      <c r="D103" s="14">
        <v>8.0693000000000001E-2</v>
      </c>
      <c r="E103" s="14">
        <v>7.8142000000000003E-2</v>
      </c>
      <c r="F103" s="14">
        <v>8.4526000000000004E-2</v>
      </c>
    </row>
    <row r="104" spans="1:6" x14ac:dyDescent="0.25">
      <c r="A104" s="14" t="s">
        <v>114</v>
      </c>
      <c r="B104" s="14">
        <v>1156546800</v>
      </c>
      <c r="C104" s="14">
        <v>8.6669999999999997E-2</v>
      </c>
      <c r="D104" s="14">
        <v>8.0781000000000006E-2</v>
      </c>
      <c r="E104" s="14">
        <v>7.9490000000000005E-2</v>
      </c>
      <c r="F104" s="14">
        <v>8.6358000000000004E-2</v>
      </c>
    </row>
    <row r="105" spans="1:6" x14ac:dyDescent="0.25">
      <c r="A105" s="14" t="s">
        <v>115</v>
      </c>
      <c r="B105" s="14">
        <v>1157151600</v>
      </c>
      <c r="C105" s="14">
        <v>8.7209999999999996E-2</v>
      </c>
      <c r="D105" s="14">
        <v>8.0874000000000001E-2</v>
      </c>
      <c r="E105" s="14">
        <v>8.0648999999999998E-2</v>
      </c>
      <c r="F105" s="14">
        <v>8.6455000000000004E-2</v>
      </c>
    </row>
    <row r="106" spans="1:6" x14ac:dyDescent="0.25">
      <c r="A106" s="14" t="s">
        <v>116</v>
      </c>
      <c r="B106" s="14">
        <v>1157756400</v>
      </c>
      <c r="C106" s="14">
        <v>0.101927</v>
      </c>
      <c r="D106" s="14">
        <v>8.1192E-2</v>
      </c>
      <c r="E106" s="14">
        <v>8.4057000000000007E-2</v>
      </c>
      <c r="F106" s="14">
        <v>9.6406000000000006E-2</v>
      </c>
    </row>
    <row r="107" spans="1:6" x14ac:dyDescent="0.25">
      <c r="A107" s="14" t="s">
        <v>117</v>
      </c>
      <c r="B107" s="14">
        <v>1158361200</v>
      </c>
      <c r="C107" s="14">
        <v>9.4111E-2</v>
      </c>
      <c r="D107" s="14">
        <v>8.1384999999999999E-2</v>
      </c>
      <c r="E107" s="14">
        <v>8.5558999999999996E-2</v>
      </c>
      <c r="F107" s="14">
        <v>9.4315999999999997E-2</v>
      </c>
    </row>
    <row r="108" spans="1:6" x14ac:dyDescent="0.25">
      <c r="A108" s="14" t="s">
        <v>118</v>
      </c>
      <c r="B108" s="14">
        <v>1158966000</v>
      </c>
      <c r="C108" s="14">
        <v>0.112646</v>
      </c>
      <c r="D108" s="14">
        <v>8.1858E-2</v>
      </c>
      <c r="E108" s="14">
        <v>8.9781E-2</v>
      </c>
      <c r="F108" s="14">
        <v>0.104076</v>
      </c>
    </row>
    <row r="109" spans="1:6" x14ac:dyDescent="0.25">
      <c r="A109" s="14" t="s">
        <v>119</v>
      </c>
      <c r="B109" s="14">
        <v>1159570800</v>
      </c>
      <c r="C109" s="14">
        <v>0.124871</v>
      </c>
      <c r="D109" s="14">
        <v>8.2513000000000003E-2</v>
      </c>
      <c r="E109" s="14">
        <v>9.5466999999999996E-2</v>
      </c>
      <c r="F109" s="14">
        <v>0.118272</v>
      </c>
    </row>
    <row r="110" spans="1:6" x14ac:dyDescent="0.25">
      <c r="A110" s="14" t="s">
        <v>120</v>
      </c>
      <c r="B110" s="14">
        <v>1160175600</v>
      </c>
      <c r="C110" s="14">
        <v>8.4459999999999993E-2</v>
      </c>
      <c r="D110" s="14">
        <v>8.2534999999999997E-2</v>
      </c>
      <c r="E110" s="14">
        <v>9.3278E-2</v>
      </c>
      <c r="F110" s="14">
        <v>9.1985999999999998E-2</v>
      </c>
    </row>
    <row r="111" spans="1:6" x14ac:dyDescent="0.25">
      <c r="A111" s="14" t="s">
        <v>121</v>
      </c>
      <c r="B111" s="14">
        <v>1160780400</v>
      </c>
      <c r="C111" s="14">
        <v>1.2677000000000001E-2</v>
      </c>
      <c r="D111" s="14">
        <v>8.1458000000000003E-2</v>
      </c>
      <c r="E111" s="14">
        <v>8.0450999999999995E-2</v>
      </c>
      <c r="F111" s="14">
        <v>4.8446000000000003E-2</v>
      </c>
    </row>
    <row r="112" spans="1:6" x14ac:dyDescent="0.25">
      <c r="A112" s="14" t="s">
        <v>122</v>
      </c>
      <c r="B112" s="14">
        <v>1161385200</v>
      </c>
      <c r="C112" s="14">
        <v>7.4184E-2</v>
      </c>
      <c r="D112" s="14">
        <v>8.1340999999999997E-2</v>
      </c>
      <c r="E112" s="14">
        <v>7.9475000000000004E-2</v>
      </c>
      <c r="F112" s="14">
        <v>6.4620999999999998E-2</v>
      </c>
    </row>
    <row r="113" spans="1:6" x14ac:dyDescent="0.25">
      <c r="A113" s="14" t="s">
        <v>123</v>
      </c>
      <c r="B113" s="14">
        <v>1161990000</v>
      </c>
      <c r="C113" s="14">
        <v>0.12967600000000001</v>
      </c>
      <c r="D113" s="14">
        <v>8.208E-2</v>
      </c>
      <c r="E113" s="14">
        <v>8.7822999999999998E-2</v>
      </c>
      <c r="F113" s="14">
        <v>0.108583</v>
      </c>
    </row>
    <row r="114" spans="1:6" x14ac:dyDescent="0.25">
      <c r="A114" s="14" t="s">
        <v>124</v>
      </c>
      <c r="B114" s="14">
        <v>1162598400</v>
      </c>
      <c r="C114" s="14">
        <v>0.18281600000000001</v>
      </c>
      <c r="D114" s="14">
        <v>8.3631999999999998E-2</v>
      </c>
      <c r="E114" s="14">
        <v>0.1033</v>
      </c>
      <c r="F114" s="14">
        <v>0.15587599999999999</v>
      </c>
    </row>
    <row r="115" spans="1:6" x14ac:dyDescent="0.25">
      <c r="A115" s="14" t="s">
        <v>125</v>
      </c>
      <c r="B115" s="14">
        <v>1163203200</v>
      </c>
      <c r="C115" s="14">
        <v>5.4549E-2</v>
      </c>
      <c r="D115" s="14">
        <v>8.3177000000000001E-2</v>
      </c>
      <c r="E115" s="14">
        <v>9.5088000000000006E-2</v>
      </c>
      <c r="F115" s="14">
        <v>9.1676999999999995E-2</v>
      </c>
    </row>
    <row r="116" spans="1:6" x14ac:dyDescent="0.25">
      <c r="A116" s="14" t="s">
        <v>126</v>
      </c>
      <c r="B116" s="14">
        <v>1163808000</v>
      </c>
      <c r="C116" s="14">
        <v>0.10092</v>
      </c>
      <c r="D116" s="14">
        <v>8.3446000000000006E-2</v>
      </c>
      <c r="E116" s="14">
        <v>9.6225000000000005E-2</v>
      </c>
      <c r="F116" s="14">
        <v>0.101467</v>
      </c>
    </row>
    <row r="117" spans="1:6" x14ac:dyDescent="0.25">
      <c r="A117" s="14" t="s">
        <v>127</v>
      </c>
      <c r="B117" s="14">
        <v>1164412800</v>
      </c>
      <c r="C117" s="14">
        <v>4.793E-2</v>
      </c>
      <c r="D117" s="14">
        <v>8.2892999999999994E-2</v>
      </c>
      <c r="E117" s="14">
        <v>8.8333999999999996E-2</v>
      </c>
      <c r="F117" s="14">
        <v>6.8659999999999999E-2</v>
      </c>
    </row>
    <row r="118" spans="1:6" x14ac:dyDescent="0.25">
      <c r="A118" s="14" t="s">
        <v>128</v>
      </c>
      <c r="B118" s="14">
        <v>1165017600</v>
      </c>
      <c r="C118" s="14">
        <v>4.5331999999999997E-2</v>
      </c>
      <c r="D118" s="14">
        <v>8.2311999999999996E-2</v>
      </c>
      <c r="E118" s="14">
        <v>8.1469E-2</v>
      </c>
      <c r="F118" s="14">
        <v>5.6460000000000003E-2</v>
      </c>
    </row>
    <row r="119" spans="1:6" x14ac:dyDescent="0.25">
      <c r="A119" s="14" t="s">
        <v>129</v>
      </c>
      <c r="B119" s="14">
        <v>1165622400</v>
      </c>
      <c r="C119" s="14">
        <v>3.0029E-2</v>
      </c>
      <c r="D119" s="14">
        <v>8.1503000000000006E-2</v>
      </c>
      <c r="E119" s="14">
        <v>7.3118000000000002E-2</v>
      </c>
      <c r="F119" s="14">
        <v>3.9981999999999997E-2</v>
      </c>
    </row>
    <row r="120" spans="1:6" x14ac:dyDescent="0.25">
      <c r="A120" s="14" t="s">
        <v>130</v>
      </c>
      <c r="B120" s="14">
        <v>1166227200</v>
      </c>
      <c r="C120" s="14">
        <v>8.7395E-2</v>
      </c>
      <c r="D120" s="14">
        <v>8.1592999999999999E-2</v>
      </c>
      <c r="E120" s="14">
        <v>7.5934000000000001E-2</v>
      </c>
      <c r="F120" s="14">
        <v>7.7935000000000004E-2</v>
      </c>
    </row>
    <row r="121" spans="1:6" x14ac:dyDescent="0.25">
      <c r="A121" s="14" t="s">
        <v>131</v>
      </c>
      <c r="B121" s="14">
        <v>1166832000</v>
      </c>
      <c r="C121" s="14">
        <v>0.178948</v>
      </c>
      <c r="D121" s="14">
        <v>8.3081000000000002E-2</v>
      </c>
      <c r="E121" s="14">
        <v>9.2211000000000001E-2</v>
      </c>
      <c r="F121" s="14">
        <v>0.133627</v>
      </c>
    </row>
    <row r="122" spans="1:6" x14ac:dyDescent="0.25">
      <c r="A122" s="14" t="s">
        <v>132</v>
      </c>
      <c r="B122" s="14">
        <v>1167436800</v>
      </c>
      <c r="C122" s="14">
        <v>0.13963700000000001</v>
      </c>
      <c r="D122" s="14">
        <v>8.3946000000000007E-2</v>
      </c>
      <c r="E122" s="14">
        <v>0.10005600000000001</v>
      </c>
      <c r="F122" s="14">
        <v>0.142488</v>
      </c>
    </row>
    <row r="123" spans="1:6" x14ac:dyDescent="0.25">
      <c r="A123" s="14" t="s">
        <v>133</v>
      </c>
      <c r="B123" s="14">
        <v>1168041600</v>
      </c>
      <c r="C123" s="14">
        <v>0.13178699999999999</v>
      </c>
      <c r="D123" s="14">
        <v>8.4672999999999998E-2</v>
      </c>
      <c r="E123" s="14">
        <v>0.104836</v>
      </c>
      <c r="F123" s="14">
        <v>0.13200999999999999</v>
      </c>
    </row>
    <row r="124" spans="1:6" x14ac:dyDescent="0.25">
      <c r="A124" s="14" t="s">
        <v>134</v>
      </c>
      <c r="B124" s="14">
        <v>1168646400</v>
      </c>
      <c r="C124" s="14">
        <v>0.171518</v>
      </c>
      <c r="D124" s="14">
        <v>8.6001999999999995E-2</v>
      </c>
      <c r="E124" s="14">
        <v>0.11568000000000001</v>
      </c>
      <c r="F124" s="14">
        <v>0.15897600000000001</v>
      </c>
    </row>
    <row r="125" spans="1:6" x14ac:dyDescent="0.25">
      <c r="A125" s="14" t="s">
        <v>135</v>
      </c>
      <c r="B125" s="14">
        <v>1169251200</v>
      </c>
      <c r="C125" s="14">
        <v>0.15911700000000001</v>
      </c>
      <c r="D125" s="14">
        <v>8.7119000000000002E-2</v>
      </c>
      <c r="E125" s="14">
        <v>0.122682</v>
      </c>
      <c r="F125" s="14">
        <v>0.161411</v>
      </c>
    </row>
    <row r="126" spans="1:6" x14ac:dyDescent="0.25">
      <c r="A126" s="14" t="s">
        <v>136</v>
      </c>
      <c r="B126" s="14">
        <v>1169856000</v>
      </c>
      <c r="C126" s="14">
        <v>0.14114299999999999</v>
      </c>
      <c r="D126" s="14">
        <v>8.7939000000000003E-2</v>
      </c>
      <c r="E126" s="14">
        <v>0.12520899999999999</v>
      </c>
      <c r="F126" s="14">
        <v>0.14333099999999999</v>
      </c>
    </row>
    <row r="127" spans="1:6" x14ac:dyDescent="0.25">
      <c r="A127" s="14" t="s">
        <v>137</v>
      </c>
      <c r="B127" s="14">
        <v>1170460800</v>
      </c>
      <c r="C127" s="14">
        <v>9.9773000000000001E-2</v>
      </c>
      <c r="D127" s="14">
        <v>8.8114999999999999E-2</v>
      </c>
      <c r="E127" s="14">
        <v>0.12106</v>
      </c>
      <c r="F127" s="14">
        <v>0.118188</v>
      </c>
    </row>
    <row r="128" spans="1:6" x14ac:dyDescent="0.25">
      <c r="A128" s="14" t="s">
        <v>138</v>
      </c>
      <c r="B128" s="14">
        <v>1171065600</v>
      </c>
      <c r="C128" s="14">
        <v>9.64E-2</v>
      </c>
      <c r="D128" s="14">
        <v>8.8235999999999995E-2</v>
      </c>
      <c r="E128" s="14">
        <v>0.117169</v>
      </c>
      <c r="F128" s="14">
        <v>0.107991</v>
      </c>
    </row>
    <row r="129" spans="1:6" x14ac:dyDescent="0.25">
      <c r="A129" s="14" t="s">
        <v>139</v>
      </c>
      <c r="B129" s="14">
        <v>1171670400</v>
      </c>
      <c r="C129" s="14">
        <v>6.0212000000000002E-2</v>
      </c>
      <c r="D129" s="14">
        <v>8.7798000000000001E-2</v>
      </c>
      <c r="E129" s="14">
        <v>0.107793</v>
      </c>
      <c r="F129" s="14">
        <v>7.7344999999999997E-2</v>
      </c>
    </row>
    <row r="130" spans="1:6" x14ac:dyDescent="0.25">
      <c r="A130" s="14" t="s">
        <v>140</v>
      </c>
      <c r="B130" s="14">
        <v>1172275200</v>
      </c>
      <c r="C130" s="14">
        <v>6.3422999999999993E-2</v>
      </c>
      <c r="D130" s="14">
        <v>8.7417999999999996E-2</v>
      </c>
      <c r="E130" s="14">
        <v>0.10061100000000001</v>
      </c>
      <c r="F130" s="14">
        <v>6.9105E-2</v>
      </c>
    </row>
    <row r="131" spans="1:6" x14ac:dyDescent="0.25">
      <c r="A131" s="14" t="s">
        <v>141</v>
      </c>
      <c r="B131" s="14">
        <v>1172880000</v>
      </c>
      <c r="C131" s="14">
        <v>7.6686000000000004E-2</v>
      </c>
      <c r="D131" s="14">
        <v>8.7248000000000006E-2</v>
      </c>
      <c r="E131" s="14">
        <v>9.6777000000000002E-2</v>
      </c>
      <c r="F131" s="14">
        <v>7.4620000000000006E-2</v>
      </c>
    </row>
    <row r="132" spans="1:6" x14ac:dyDescent="0.25">
      <c r="A132" s="14" t="s">
        <v>142</v>
      </c>
      <c r="B132" s="14">
        <v>1173481200</v>
      </c>
      <c r="C132" s="14">
        <v>1.5507E-2</v>
      </c>
      <c r="D132" s="14">
        <v>8.6146E-2</v>
      </c>
      <c r="E132" s="14">
        <v>8.3727999999999997E-2</v>
      </c>
      <c r="F132" s="14">
        <v>3.9608999999999998E-2</v>
      </c>
    </row>
    <row r="133" spans="1:6" x14ac:dyDescent="0.25">
      <c r="A133" s="14" t="s">
        <v>143</v>
      </c>
      <c r="B133" s="14">
        <v>1174086000</v>
      </c>
      <c r="C133" s="14">
        <v>6.3106999999999996E-2</v>
      </c>
      <c r="D133" s="14">
        <v>8.5791000000000006E-2</v>
      </c>
      <c r="E133" s="14">
        <v>8.0843999999999999E-2</v>
      </c>
      <c r="F133" s="14">
        <v>6.1856000000000001E-2</v>
      </c>
    </row>
    <row r="134" spans="1:6" x14ac:dyDescent="0.25">
      <c r="A134" s="14" t="s">
        <v>144</v>
      </c>
      <c r="B134" s="14">
        <v>1174690800</v>
      </c>
      <c r="C134" s="14">
        <v>0.17425399999999999</v>
      </c>
      <c r="D134" s="14">
        <v>8.7140999999999996E-2</v>
      </c>
      <c r="E134" s="14">
        <v>9.5537999999999998E-2</v>
      </c>
      <c r="F134" s="14">
        <v>0.123491</v>
      </c>
    </row>
    <row r="135" spans="1:6" x14ac:dyDescent="0.25">
      <c r="A135" s="14" t="s">
        <v>145</v>
      </c>
      <c r="B135" s="14">
        <v>1175295600</v>
      </c>
      <c r="C135" s="14">
        <v>9.9274000000000001E-2</v>
      </c>
      <c r="D135" s="14">
        <v>8.7318999999999994E-2</v>
      </c>
      <c r="E135" s="14">
        <v>9.5878000000000005E-2</v>
      </c>
      <c r="F135" s="14">
        <v>0.10596700000000001</v>
      </c>
    </row>
    <row r="136" spans="1:6" x14ac:dyDescent="0.25">
      <c r="A136" s="14" t="s">
        <v>146</v>
      </c>
      <c r="B136" s="14">
        <v>1175900400</v>
      </c>
      <c r="C136" s="14">
        <v>0.13374900000000001</v>
      </c>
      <c r="D136" s="14">
        <v>8.8024000000000005E-2</v>
      </c>
      <c r="E136" s="14">
        <v>0.10166699999999999</v>
      </c>
      <c r="F136" s="14">
        <v>0.117856</v>
      </c>
    </row>
    <row r="137" spans="1:6" x14ac:dyDescent="0.25">
      <c r="A137" s="14" t="s">
        <v>147</v>
      </c>
      <c r="B137" s="14">
        <v>1176505200</v>
      </c>
      <c r="C137" s="14">
        <v>0.12124500000000001</v>
      </c>
      <c r="D137" s="14">
        <v>8.8530999999999999E-2</v>
      </c>
      <c r="E137" s="14">
        <v>0.105076</v>
      </c>
      <c r="F137" s="14">
        <v>0.12560399999999999</v>
      </c>
    </row>
    <row r="138" spans="1:6" x14ac:dyDescent="0.25">
      <c r="A138" s="14" t="s">
        <v>148</v>
      </c>
      <c r="B138" s="14">
        <v>1177110000</v>
      </c>
      <c r="C138" s="14">
        <v>0.13955799999999999</v>
      </c>
      <c r="D138" s="14">
        <v>8.9305999999999996E-2</v>
      </c>
      <c r="E138" s="14">
        <v>0.11043799999999999</v>
      </c>
      <c r="F138" s="14">
        <v>0.13228799999999999</v>
      </c>
    </row>
    <row r="139" spans="1:6" x14ac:dyDescent="0.25">
      <c r="A139" s="14" t="s">
        <v>149</v>
      </c>
      <c r="B139" s="14">
        <v>1177714800</v>
      </c>
      <c r="C139" s="14">
        <v>9.6256999999999995E-2</v>
      </c>
      <c r="D139" s="14">
        <v>8.9405999999999999E-2</v>
      </c>
      <c r="E139" s="14">
        <v>0.107904</v>
      </c>
      <c r="F139" s="14">
        <v>0.10795299999999999</v>
      </c>
    </row>
    <row r="140" spans="1:6" x14ac:dyDescent="0.25">
      <c r="A140" s="14" t="s">
        <v>150</v>
      </c>
      <c r="B140" s="14">
        <v>1178319600</v>
      </c>
      <c r="C140" s="14">
        <v>0.121487</v>
      </c>
      <c r="D140" s="14">
        <v>8.9893000000000001E-2</v>
      </c>
      <c r="E140" s="14">
        <v>0.110087</v>
      </c>
      <c r="F140" s="14">
        <v>0.11687699999999999</v>
      </c>
    </row>
    <row r="141" spans="1:6" x14ac:dyDescent="0.25">
      <c r="A141" s="14" t="s">
        <v>151</v>
      </c>
      <c r="B141" s="14">
        <v>1178924400</v>
      </c>
      <c r="C141" s="14">
        <v>0.12391099999999999</v>
      </c>
      <c r="D141" s="14">
        <v>9.0409000000000003E-2</v>
      </c>
      <c r="E141" s="14">
        <v>0.11230800000000001</v>
      </c>
      <c r="F141" s="14">
        <v>0.122293</v>
      </c>
    </row>
    <row r="142" spans="1:6" x14ac:dyDescent="0.25">
      <c r="A142" s="14" t="s">
        <v>152</v>
      </c>
      <c r="B142" s="14">
        <v>1179529200</v>
      </c>
      <c r="C142" s="14">
        <v>0.105776</v>
      </c>
      <c r="D142" s="14">
        <v>9.0638999999999997E-2</v>
      </c>
      <c r="E142" s="14">
        <v>0.111205</v>
      </c>
      <c r="F142" s="14">
        <v>0.112792</v>
      </c>
    </row>
    <row r="143" spans="1:6" x14ac:dyDescent="0.25">
      <c r="A143" s="14" t="s">
        <v>153</v>
      </c>
      <c r="B143" s="14">
        <v>1180134000</v>
      </c>
      <c r="C143" s="14">
        <v>0.101908</v>
      </c>
      <c r="D143" s="14">
        <v>9.0805999999999998E-2</v>
      </c>
      <c r="E143" s="14">
        <v>0.109721</v>
      </c>
      <c r="F143" s="14">
        <v>0.107822</v>
      </c>
    </row>
    <row r="144" spans="1:6" x14ac:dyDescent="0.25">
      <c r="A144" s="14" t="s">
        <v>154</v>
      </c>
      <c r="B144" s="14">
        <v>1180738800</v>
      </c>
      <c r="C144" s="14">
        <v>0.17446999999999999</v>
      </c>
      <c r="D144" s="14">
        <v>9.2085E-2</v>
      </c>
      <c r="E144" s="14">
        <v>0.120252</v>
      </c>
      <c r="F144" s="14">
        <v>0.15037700000000001</v>
      </c>
    </row>
    <row r="145" spans="1:6" x14ac:dyDescent="0.25">
      <c r="A145" s="14" t="s">
        <v>155</v>
      </c>
      <c r="B145" s="14">
        <v>1181343600</v>
      </c>
      <c r="C145" s="14">
        <v>5.6348000000000002E-2</v>
      </c>
      <c r="D145" s="14">
        <v>9.1531000000000001E-2</v>
      </c>
      <c r="E145" s="14">
        <v>0.10990800000000001</v>
      </c>
      <c r="F145" s="14">
        <v>9.5124E-2</v>
      </c>
    </row>
    <row r="146" spans="1:6" x14ac:dyDescent="0.25">
      <c r="A146" s="14" t="s">
        <v>156</v>
      </c>
      <c r="B146" s="14">
        <v>1181948400</v>
      </c>
      <c r="C146" s="14">
        <v>3.6685000000000002E-2</v>
      </c>
      <c r="D146" s="14">
        <v>9.0680999999999998E-2</v>
      </c>
      <c r="E146" s="14">
        <v>9.7917000000000004E-2</v>
      </c>
      <c r="F146" s="14">
        <v>5.7501999999999998E-2</v>
      </c>
    </row>
    <row r="147" spans="1:6" x14ac:dyDescent="0.25">
      <c r="A147" s="14" t="s">
        <v>157</v>
      </c>
      <c r="B147" s="14">
        <v>1182553200</v>
      </c>
      <c r="C147" s="14">
        <v>0</v>
      </c>
      <c r="D147" s="14">
        <v>8.9283000000000001E-2</v>
      </c>
      <c r="E147" s="14">
        <v>8.2183000000000006E-2</v>
      </c>
      <c r="F147" s="14">
        <v>2.4143000000000001E-2</v>
      </c>
    </row>
    <row r="148" spans="1:6" x14ac:dyDescent="0.25">
      <c r="A148" s="14" t="s">
        <v>158</v>
      </c>
      <c r="B148" s="14">
        <v>1183158000</v>
      </c>
      <c r="C148" s="14">
        <v>0</v>
      </c>
      <c r="D148" s="14">
        <v>8.7906999999999999E-2</v>
      </c>
      <c r="E148" s="14">
        <v>6.8977999999999998E-2</v>
      </c>
      <c r="F148" s="14">
        <v>1.0137E-2</v>
      </c>
    </row>
    <row r="149" spans="1:6" x14ac:dyDescent="0.25">
      <c r="A149" s="14" t="s">
        <v>159</v>
      </c>
      <c r="B149" s="14">
        <v>1183762800</v>
      </c>
      <c r="C149" s="14">
        <v>0</v>
      </c>
      <c r="D149" s="14">
        <v>8.6552000000000004E-2</v>
      </c>
      <c r="E149" s="14">
        <v>5.7895000000000002E-2</v>
      </c>
      <c r="F149" s="14">
        <v>4.2560000000000002E-3</v>
      </c>
    </row>
    <row r="150" spans="1:6" x14ac:dyDescent="0.25">
      <c r="A150" s="14" t="s">
        <v>160</v>
      </c>
      <c r="B150" s="14">
        <v>1184367600</v>
      </c>
      <c r="C150" s="14">
        <v>0</v>
      </c>
      <c r="D150" s="14">
        <v>8.5218000000000002E-2</v>
      </c>
      <c r="E150" s="14">
        <v>4.8592000000000003E-2</v>
      </c>
      <c r="F150" s="14">
        <v>1.787E-3</v>
      </c>
    </row>
    <row r="151" spans="1:6" x14ac:dyDescent="0.25">
      <c r="A151" s="14" t="s">
        <v>161</v>
      </c>
      <c r="B151" s="14">
        <v>1184972400</v>
      </c>
      <c r="C151" s="14">
        <v>0</v>
      </c>
      <c r="D151" s="14">
        <v>8.3904000000000006E-2</v>
      </c>
      <c r="E151" s="14">
        <v>4.0785000000000002E-2</v>
      </c>
      <c r="F151" s="14">
        <v>7.5000000000000002E-4</v>
      </c>
    </row>
    <row r="152" spans="1:6" x14ac:dyDescent="0.25">
      <c r="A152" s="14" t="s">
        <v>162</v>
      </c>
      <c r="B152" s="14">
        <v>1185577200</v>
      </c>
      <c r="C152" s="14">
        <v>0</v>
      </c>
      <c r="D152" s="14">
        <v>8.2609000000000002E-2</v>
      </c>
      <c r="E152" s="14">
        <v>3.4230999999999998E-2</v>
      </c>
      <c r="F152" s="14">
        <v>3.1500000000000001E-4</v>
      </c>
    </row>
    <row r="153" spans="1:6" x14ac:dyDescent="0.25">
      <c r="A153" s="14" t="s">
        <v>163</v>
      </c>
      <c r="B153" s="14">
        <v>1186182000</v>
      </c>
      <c r="C153" s="14">
        <v>0</v>
      </c>
      <c r="D153" s="14">
        <v>8.1336000000000006E-2</v>
      </c>
      <c r="E153" s="14">
        <v>2.8731E-2</v>
      </c>
      <c r="F153" s="14">
        <v>1.3200000000000001E-4</v>
      </c>
    </row>
    <row r="154" spans="1:6" x14ac:dyDescent="0.25">
      <c r="A154" s="14" t="s">
        <v>164</v>
      </c>
      <c r="B154" s="14">
        <v>1186786800</v>
      </c>
      <c r="C154" s="14">
        <v>0</v>
      </c>
      <c r="D154" s="14">
        <v>8.0082E-2</v>
      </c>
      <c r="E154" s="14">
        <v>2.4114E-2</v>
      </c>
      <c r="F154" s="14">
        <v>5.5999999999999999E-5</v>
      </c>
    </row>
    <row r="155" spans="1:6" x14ac:dyDescent="0.25">
      <c r="A155" s="14" t="s">
        <v>165</v>
      </c>
      <c r="B155" s="14">
        <v>1187391600</v>
      </c>
      <c r="C155" s="14">
        <v>0</v>
      </c>
      <c r="D155" s="14">
        <v>7.8848000000000001E-2</v>
      </c>
      <c r="E155" s="14">
        <v>2.0240000000000001E-2</v>
      </c>
      <c r="F155" s="14">
        <v>2.3E-5</v>
      </c>
    </row>
    <row r="156" spans="1:6" x14ac:dyDescent="0.25">
      <c r="A156" s="14" t="s">
        <v>166</v>
      </c>
      <c r="B156" s="14">
        <v>1187996400</v>
      </c>
      <c r="C156" s="14">
        <v>0</v>
      </c>
      <c r="D156" s="14">
        <v>7.7632000000000007E-2</v>
      </c>
      <c r="E156" s="14">
        <v>1.6988E-2</v>
      </c>
      <c r="F156" s="14">
        <v>1.0000000000000001E-5</v>
      </c>
    </row>
    <row r="157" spans="1:6" x14ac:dyDescent="0.25">
      <c r="A157" s="14" t="s">
        <v>167</v>
      </c>
      <c r="B157" s="14">
        <v>1188601200</v>
      </c>
      <c r="C157" s="14">
        <v>0</v>
      </c>
      <c r="D157" s="14">
        <v>7.6435000000000003E-2</v>
      </c>
      <c r="E157" s="14">
        <v>1.4258E-2</v>
      </c>
      <c r="F157" s="14">
        <v>3.9999999999999998E-6</v>
      </c>
    </row>
    <row r="158" spans="1:6" x14ac:dyDescent="0.25">
      <c r="A158" s="14" t="s">
        <v>168</v>
      </c>
      <c r="B158" s="14">
        <v>1189206000</v>
      </c>
      <c r="C158" s="14">
        <v>0</v>
      </c>
      <c r="D158" s="14">
        <v>7.5257000000000004E-2</v>
      </c>
      <c r="E158" s="14">
        <v>1.1967E-2</v>
      </c>
      <c r="F158" s="14">
        <v>1.9999999999999999E-6</v>
      </c>
    </row>
    <row r="159" spans="1:6" x14ac:dyDescent="0.25">
      <c r="A159" s="14" t="s">
        <v>169</v>
      </c>
      <c r="B159" s="14">
        <v>1189810800</v>
      </c>
      <c r="C159" s="14">
        <v>1.6999999999999999E-3</v>
      </c>
      <c r="D159" s="14">
        <v>7.4124999999999996E-2</v>
      </c>
      <c r="E159" s="14">
        <v>1.0345E-2</v>
      </c>
      <c r="F159" s="14">
        <v>1.2260000000000001E-3</v>
      </c>
    </row>
    <row r="160" spans="1:6" x14ac:dyDescent="0.25">
      <c r="A160" s="14" t="s">
        <v>170</v>
      </c>
      <c r="B160" s="14">
        <v>1190415600</v>
      </c>
      <c r="C160" s="14">
        <v>1.0762000000000001E-2</v>
      </c>
      <c r="D160" s="14">
        <v>7.3147000000000004E-2</v>
      </c>
      <c r="E160" s="14">
        <v>1.0436000000000001E-2</v>
      </c>
      <c r="F160" s="14">
        <v>7.2979999999999998E-3</v>
      </c>
    </row>
    <row r="161" spans="1:6" x14ac:dyDescent="0.25">
      <c r="A161" s="14" t="s">
        <v>171</v>
      </c>
      <c r="B161" s="14">
        <v>1191020400</v>
      </c>
      <c r="C161" s="14">
        <v>1.9626000000000001E-2</v>
      </c>
      <c r="D161" s="14">
        <v>7.2320999999999996E-2</v>
      </c>
      <c r="E161" s="14">
        <v>1.1963E-2</v>
      </c>
      <c r="F161" s="14">
        <v>1.5633000000000001E-2</v>
      </c>
    </row>
    <row r="162" spans="1:6" x14ac:dyDescent="0.25">
      <c r="A162" s="14" t="s">
        <v>172</v>
      </c>
      <c r="B162" s="14">
        <v>1191625200</v>
      </c>
      <c r="C162" s="14">
        <v>1.0769000000000001E-2</v>
      </c>
      <c r="D162" s="14">
        <v>7.1371000000000004E-2</v>
      </c>
      <c r="E162" s="14">
        <v>1.1752E-2</v>
      </c>
      <c r="F162" s="14">
        <v>1.2586999999999999E-2</v>
      </c>
    </row>
    <row r="163" spans="1:6" x14ac:dyDescent="0.25">
      <c r="A163" s="14" t="s">
        <v>173</v>
      </c>
      <c r="B163" s="14">
        <v>1192230000</v>
      </c>
      <c r="C163" s="14">
        <v>8.1419999999999999E-3</v>
      </c>
      <c r="D163" s="14">
        <v>7.0396E-2</v>
      </c>
      <c r="E163" s="14">
        <v>1.1166000000000001E-2</v>
      </c>
      <c r="F163" s="14">
        <v>9.9690000000000004E-3</v>
      </c>
    </row>
    <row r="164" spans="1:6" x14ac:dyDescent="0.25">
      <c r="A164" s="14" t="s">
        <v>174</v>
      </c>
      <c r="B164" s="14">
        <v>1192834800</v>
      </c>
      <c r="C164" s="14">
        <v>9.8379999999999995E-3</v>
      </c>
      <c r="D164" s="14">
        <v>6.9461999999999996E-2</v>
      </c>
      <c r="E164" s="14">
        <v>1.0945E-2</v>
      </c>
      <c r="F164" s="14">
        <v>9.8700000000000003E-3</v>
      </c>
    </row>
    <row r="165" spans="1:6" x14ac:dyDescent="0.25">
      <c r="A165" s="14" t="s">
        <v>175</v>
      </c>
      <c r="B165" s="14">
        <v>1193439600</v>
      </c>
      <c r="C165" s="14">
        <v>2.4556999999999999E-2</v>
      </c>
      <c r="D165" s="14">
        <v>6.8767999999999996E-2</v>
      </c>
      <c r="E165" s="14">
        <v>1.3155999999999999E-2</v>
      </c>
      <c r="F165" s="14">
        <v>1.9036000000000001E-2</v>
      </c>
    </row>
    <row r="166" spans="1:6" x14ac:dyDescent="0.25">
      <c r="A166" s="14" t="s">
        <v>176</v>
      </c>
      <c r="B166" s="14">
        <v>1194048000</v>
      </c>
      <c r="C166" s="14">
        <v>1.8468999999999999E-2</v>
      </c>
      <c r="D166" s="14">
        <v>6.7986000000000005E-2</v>
      </c>
      <c r="E166" s="14">
        <v>1.3986999999999999E-2</v>
      </c>
      <c r="F166" s="14">
        <v>1.8425E-2</v>
      </c>
    </row>
    <row r="167" spans="1:6" x14ac:dyDescent="0.25">
      <c r="A167" s="14" t="s">
        <v>177</v>
      </c>
      <c r="B167" s="14">
        <v>1194652800</v>
      </c>
      <c r="C167" s="14">
        <v>1.0200000000000001E-2</v>
      </c>
      <c r="D167" s="14">
        <v>6.7096000000000003E-2</v>
      </c>
      <c r="E167" s="14">
        <v>1.3358999999999999E-2</v>
      </c>
      <c r="F167" s="14">
        <v>1.3419E-2</v>
      </c>
    </row>
    <row r="168" spans="1:6" x14ac:dyDescent="0.25">
      <c r="A168" s="14" t="s">
        <v>178</v>
      </c>
      <c r="B168" s="14">
        <v>1195257600</v>
      </c>
      <c r="C168" s="14">
        <v>1.0691000000000001E-2</v>
      </c>
      <c r="D168" s="14">
        <v>6.6225000000000006E-2</v>
      </c>
      <c r="E168" s="14">
        <v>1.2926999999999999E-2</v>
      </c>
      <c r="F168" s="14">
        <v>1.1885E-2</v>
      </c>
    </row>
    <row r="169" spans="1:6" x14ac:dyDescent="0.25">
      <c r="A169" s="14" t="s">
        <v>179</v>
      </c>
      <c r="B169" s="14">
        <v>1195862400</v>
      </c>
      <c r="C169" s="14">
        <v>6.2750000000000002E-3</v>
      </c>
      <c r="D169" s="14">
        <v>6.5299999999999997E-2</v>
      </c>
      <c r="E169" s="14">
        <v>1.1842999999999999E-2</v>
      </c>
      <c r="F169" s="14">
        <v>8.4489999999999999E-3</v>
      </c>
    </row>
    <row r="170" spans="1:6" x14ac:dyDescent="0.25">
      <c r="A170" s="14" t="s">
        <v>180</v>
      </c>
      <c r="B170" s="14">
        <v>1196467200</v>
      </c>
      <c r="C170" s="14">
        <v>6.4662999999999998E-2</v>
      </c>
      <c r="D170" s="14">
        <v>6.5290000000000001E-2</v>
      </c>
      <c r="E170" s="14">
        <v>2.0816000000000001E-2</v>
      </c>
      <c r="F170" s="14">
        <v>5.0709999999999998E-2</v>
      </c>
    </row>
    <row r="171" spans="1:6" x14ac:dyDescent="0.25">
      <c r="A171" s="14" t="s">
        <v>181</v>
      </c>
      <c r="B171" s="14">
        <v>1197072000</v>
      </c>
      <c r="C171" s="14">
        <v>3.091E-2</v>
      </c>
      <c r="D171" s="14">
        <v>6.4757999999999996E-2</v>
      </c>
      <c r="E171" s="14">
        <v>2.2321000000000001E-2</v>
      </c>
      <c r="F171" s="14">
        <v>3.7565000000000001E-2</v>
      </c>
    </row>
    <row r="172" spans="1:6" x14ac:dyDescent="0.25">
      <c r="A172" s="14" t="s">
        <v>182</v>
      </c>
      <c r="B172" s="14">
        <v>1197676800</v>
      </c>
      <c r="C172" s="14">
        <v>1.1568999999999999E-2</v>
      </c>
      <c r="D172" s="14">
        <v>6.3936000000000007E-2</v>
      </c>
      <c r="E172" s="14">
        <v>2.0513E-2</v>
      </c>
      <c r="F172" s="14">
        <v>2.1205000000000002E-2</v>
      </c>
    </row>
    <row r="173" spans="1:6" x14ac:dyDescent="0.25">
      <c r="A173" s="14" t="s">
        <v>183</v>
      </c>
      <c r="B173" s="14">
        <v>1198281600</v>
      </c>
      <c r="C173" s="14">
        <v>3.8580999999999997E-2</v>
      </c>
      <c r="D173" s="14">
        <v>6.3543000000000002E-2</v>
      </c>
      <c r="E173" s="14">
        <v>2.3459000000000001E-2</v>
      </c>
      <c r="F173" s="14">
        <v>3.2287000000000003E-2</v>
      </c>
    </row>
    <row r="174" spans="1:6" x14ac:dyDescent="0.25">
      <c r="A174" s="14" t="s">
        <v>184</v>
      </c>
      <c r="B174" s="14">
        <v>1198886400</v>
      </c>
      <c r="C174" s="14">
        <v>2.6298999999999999E-2</v>
      </c>
      <c r="D174" s="14">
        <v>6.2966999999999995E-2</v>
      </c>
      <c r="E174" s="14">
        <v>2.3931000000000001E-2</v>
      </c>
      <c r="F174" s="14">
        <v>2.9353000000000001E-2</v>
      </c>
    </row>
    <row r="175" spans="1:6" x14ac:dyDescent="0.25">
      <c r="A175" s="14" t="s">
        <v>185</v>
      </c>
      <c r="B175" s="14">
        <v>1199491200</v>
      </c>
      <c r="C175" s="14">
        <v>2.0008999999999999E-2</v>
      </c>
      <c r="D175" s="14">
        <v>6.2302999999999997E-2</v>
      </c>
      <c r="E175" s="14">
        <v>2.3290999999999999E-2</v>
      </c>
      <c r="F175" s="14">
        <v>2.3892E-2</v>
      </c>
    </row>
    <row r="176" spans="1:6" x14ac:dyDescent="0.25">
      <c r="A176" s="14" t="s">
        <v>186</v>
      </c>
      <c r="B176" s="14">
        <v>1200096000</v>
      </c>
      <c r="C176" s="14">
        <v>4.7549999999999997E-3</v>
      </c>
      <c r="D176" s="14">
        <v>6.1415999999999998E-2</v>
      </c>
      <c r="E176" s="14">
        <v>2.0294E-2</v>
      </c>
      <c r="F176" s="14">
        <v>1.2533000000000001E-2</v>
      </c>
    </row>
    <row r="177" spans="1:6" x14ac:dyDescent="0.25">
      <c r="A177" s="14" t="s">
        <v>187</v>
      </c>
      <c r="B177" s="14">
        <v>1200700800</v>
      </c>
      <c r="C177" s="14">
        <v>9.1789999999999997E-3</v>
      </c>
      <c r="D177" s="14">
        <v>6.0609999999999997E-2</v>
      </c>
      <c r="E177" s="14">
        <v>1.8563E-2</v>
      </c>
      <c r="F177" s="14">
        <v>1.1683000000000001E-2</v>
      </c>
    </row>
    <row r="178" spans="1:6" x14ac:dyDescent="0.25">
      <c r="A178" s="14" t="s">
        <v>188</v>
      </c>
      <c r="B178" s="14">
        <v>1201305600</v>
      </c>
      <c r="C178" s="14">
        <v>1.9694E-2</v>
      </c>
      <c r="D178" s="14">
        <v>5.9978999999999998E-2</v>
      </c>
      <c r="E178" s="14">
        <v>1.8728999999999999E-2</v>
      </c>
      <c r="F178" s="14">
        <v>1.6258000000000002E-2</v>
      </c>
    </row>
    <row r="179" spans="1:6" x14ac:dyDescent="0.25">
      <c r="A179" s="14" t="s">
        <v>189</v>
      </c>
      <c r="B179" s="14">
        <v>1201910400</v>
      </c>
      <c r="C179" s="14">
        <v>2.0615999999999999E-2</v>
      </c>
      <c r="D179" s="14">
        <v>5.9371E-2</v>
      </c>
      <c r="E179" s="14">
        <v>1.9103999999999999E-2</v>
      </c>
      <c r="F179" s="14">
        <v>2.0452000000000001E-2</v>
      </c>
    </row>
    <row r="180" spans="1:6" x14ac:dyDescent="0.25">
      <c r="A180" s="14" t="s">
        <v>190</v>
      </c>
      <c r="B180" s="14">
        <v>1202515200</v>
      </c>
      <c r="C180" s="14">
        <v>2.6238999999999998E-2</v>
      </c>
      <c r="D180" s="14">
        <v>5.8857E-2</v>
      </c>
      <c r="E180" s="14">
        <v>2.0077999999999999E-2</v>
      </c>
      <c r="F180" s="14">
        <v>2.1114999999999998E-2</v>
      </c>
    </row>
    <row r="181" spans="1:6" x14ac:dyDescent="0.25">
      <c r="A181" s="14" t="s">
        <v>191</v>
      </c>
      <c r="B181" s="14">
        <v>1203120000</v>
      </c>
      <c r="C181" s="14">
        <v>9.0629999999999999E-3</v>
      </c>
      <c r="D181" s="14">
        <v>5.8088000000000001E-2</v>
      </c>
      <c r="E181" s="14">
        <v>1.8304000000000001E-2</v>
      </c>
      <c r="F181" s="14">
        <v>1.4132E-2</v>
      </c>
    </row>
    <row r="182" spans="1:6" x14ac:dyDescent="0.25">
      <c r="A182" s="14" t="s">
        <v>192</v>
      </c>
      <c r="B182" s="14">
        <v>1203724800</v>
      </c>
      <c r="C182" s="14">
        <v>6.9899999999999997E-3</v>
      </c>
      <c r="D182" s="14">
        <v>5.7300999999999998E-2</v>
      </c>
      <c r="E182" s="14">
        <v>1.6471E-2</v>
      </c>
      <c r="F182" s="14">
        <v>9.7780000000000002E-3</v>
      </c>
    </row>
    <row r="183" spans="1:6" x14ac:dyDescent="0.25">
      <c r="A183" s="14" t="s">
        <v>193</v>
      </c>
      <c r="B183" s="14">
        <v>1204329600</v>
      </c>
      <c r="C183" s="14">
        <v>3.9960000000000004E-3</v>
      </c>
      <c r="D183" s="14">
        <v>5.6479000000000001E-2</v>
      </c>
      <c r="E183" s="14">
        <v>1.4463E-2</v>
      </c>
      <c r="F183" s="14">
        <v>6.4009999999999996E-3</v>
      </c>
    </row>
    <row r="184" spans="1:6" x14ac:dyDescent="0.25">
      <c r="A184" s="14" t="s">
        <v>194</v>
      </c>
      <c r="B184" s="14">
        <v>1204934400</v>
      </c>
      <c r="C184" s="14">
        <v>4.6979999999999999E-3</v>
      </c>
      <c r="D184" s="14">
        <v>5.568E-2</v>
      </c>
      <c r="E184" s="14">
        <v>1.2895999999999999E-2</v>
      </c>
      <c r="F184" s="14">
        <v>5.4949999999999999E-3</v>
      </c>
    </row>
    <row r="185" spans="1:6" x14ac:dyDescent="0.25">
      <c r="A185" s="14" t="s">
        <v>195</v>
      </c>
      <c r="B185" s="14">
        <v>1205535600</v>
      </c>
      <c r="C185" s="14">
        <v>5.476E-3</v>
      </c>
      <c r="D185" s="14">
        <v>5.491E-2</v>
      </c>
      <c r="E185" s="14">
        <v>1.1717E-2</v>
      </c>
      <c r="F185" s="14">
        <v>5.6880000000000003E-3</v>
      </c>
    </row>
    <row r="186" spans="1:6" x14ac:dyDescent="0.25">
      <c r="A186" s="14" t="s">
        <v>196</v>
      </c>
      <c r="B186" s="14">
        <v>1206140400</v>
      </c>
      <c r="C186" s="14">
        <v>4.0249999999999999E-3</v>
      </c>
      <c r="D186" s="14">
        <v>5.4126000000000001E-2</v>
      </c>
      <c r="E186" s="14">
        <v>1.0479E-2</v>
      </c>
      <c r="F186" s="14">
        <v>4.7219999999999996E-3</v>
      </c>
    </row>
    <row r="187" spans="1:6" x14ac:dyDescent="0.25">
      <c r="A187" s="14" t="s">
        <v>197</v>
      </c>
      <c r="B187" s="14">
        <v>1206745200</v>
      </c>
      <c r="C187" s="14">
        <v>5.4330000000000003E-3</v>
      </c>
      <c r="D187" s="14">
        <v>5.3373999999999998E-2</v>
      </c>
      <c r="E187" s="14">
        <v>9.6620000000000004E-3</v>
      </c>
      <c r="F187" s="14">
        <v>5.0730000000000003E-3</v>
      </c>
    </row>
    <row r="188" spans="1:6" x14ac:dyDescent="0.25">
      <c r="A188" s="14" t="s">
        <v>198</v>
      </c>
      <c r="B188" s="14">
        <v>1207350000</v>
      </c>
      <c r="C188" s="14">
        <v>3.679E-3</v>
      </c>
      <c r="D188" s="14">
        <v>5.2608000000000002E-2</v>
      </c>
      <c r="E188" s="14">
        <v>8.6979999999999991E-3</v>
      </c>
      <c r="F188" s="14">
        <v>4.2779999999999997E-3</v>
      </c>
    </row>
    <row r="189" spans="1:6" x14ac:dyDescent="0.25">
      <c r="A189" s="14" t="s">
        <v>199</v>
      </c>
      <c r="B189" s="14">
        <v>1207954800</v>
      </c>
      <c r="C189" s="14">
        <v>6.6819999999999996E-3</v>
      </c>
      <c r="D189" s="14">
        <v>5.1900000000000002E-2</v>
      </c>
      <c r="E189" s="14">
        <v>8.3669999999999994E-3</v>
      </c>
      <c r="F189" s="14">
        <v>5.6090000000000003E-3</v>
      </c>
    </row>
    <row r="190" spans="1:6" x14ac:dyDescent="0.25">
      <c r="A190" s="14" t="s">
        <v>200</v>
      </c>
      <c r="B190" s="14">
        <v>1208559600</v>
      </c>
      <c r="C190" s="14">
        <v>2.529E-3</v>
      </c>
      <c r="D190" s="14">
        <v>5.1138999999999997E-2</v>
      </c>
      <c r="E190" s="14">
        <v>7.4190000000000002E-3</v>
      </c>
      <c r="F190" s="14">
        <v>3.669E-3</v>
      </c>
    </row>
    <row r="191" spans="1:6" x14ac:dyDescent="0.25">
      <c r="A191" s="14" t="s">
        <v>201</v>
      </c>
      <c r="B191" s="14">
        <v>1209164400</v>
      </c>
      <c r="C191" s="14">
        <v>2.562E-3</v>
      </c>
      <c r="D191" s="14">
        <v>5.0389999999999997E-2</v>
      </c>
      <c r="E191" s="14">
        <v>6.6379999999999998E-3</v>
      </c>
      <c r="F191" s="14">
        <v>3.0530000000000002E-3</v>
      </c>
    </row>
    <row r="192" spans="1:6" x14ac:dyDescent="0.25">
      <c r="A192" s="14" t="s">
        <v>202</v>
      </c>
      <c r="B192" s="14">
        <v>1209769200</v>
      </c>
      <c r="C192" s="14">
        <v>9.7610000000000006E-3</v>
      </c>
      <c r="D192" s="14">
        <v>4.9763000000000002E-2</v>
      </c>
      <c r="E192" s="14">
        <v>7.1599999999999997E-3</v>
      </c>
      <c r="F192" s="14">
        <v>7.3759999999999997E-3</v>
      </c>
    </row>
    <row r="193" spans="1:6" x14ac:dyDescent="0.25">
      <c r="A193" s="14" t="s">
        <v>203</v>
      </c>
      <c r="B193" s="14">
        <v>1210374000</v>
      </c>
      <c r="C193" s="14">
        <v>1.0551E-2</v>
      </c>
      <c r="D193" s="14">
        <v>4.9156999999999999E-2</v>
      </c>
      <c r="E193" s="14">
        <v>7.6889999999999997E-3</v>
      </c>
      <c r="F193" s="14">
        <v>9.0729999999999995E-3</v>
      </c>
    </row>
    <row r="194" spans="1:6" x14ac:dyDescent="0.25">
      <c r="A194" s="14" t="s">
        <v>204</v>
      </c>
      <c r="B194" s="14">
        <v>1210978800</v>
      </c>
      <c r="C194" s="14">
        <v>6.4949999999999999E-3</v>
      </c>
      <c r="D194" s="14">
        <v>4.8499E-2</v>
      </c>
      <c r="E194" s="14">
        <v>7.4720000000000003E-3</v>
      </c>
      <c r="F194" s="14">
        <v>7.228E-3</v>
      </c>
    </row>
    <row r="195" spans="1:6" x14ac:dyDescent="0.25">
      <c r="A195" s="14" t="s">
        <v>205</v>
      </c>
      <c r="B195" s="14">
        <v>1211583600</v>
      </c>
      <c r="C195" s="14">
        <v>5.0769999999999999E-3</v>
      </c>
      <c r="D195" s="14">
        <v>4.7829999999999998E-2</v>
      </c>
      <c r="E195" s="14">
        <v>7.0819999999999998E-3</v>
      </c>
      <c r="F195" s="14">
        <v>5.9280000000000001E-3</v>
      </c>
    </row>
    <row r="196" spans="1:6" x14ac:dyDescent="0.25">
      <c r="A196" s="14" t="s">
        <v>206</v>
      </c>
      <c r="B196" s="14">
        <v>1212188400</v>
      </c>
      <c r="C196" s="14">
        <v>6.1890000000000001E-3</v>
      </c>
      <c r="D196" s="14">
        <v>4.7188000000000001E-2</v>
      </c>
      <c r="E196" s="14">
        <v>6.9280000000000001E-3</v>
      </c>
      <c r="F196" s="14">
        <v>5.9670000000000001E-3</v>
      </c>
    </row>
    <row r="197" spans="1:6" x14ac:dyDescent="0.25">
      <c r="A197" s="14" t="s">
        <v>207</v>
      </c>
      <c r="B197" s="14">
        <v>1212793200</v>
      </c>
      <c r="C197" s="14">
        <v>4.4640000000000001E-3</v>
      </c>
      <c r="D197" s="14">
        <v>4.6529000000000001E-2</v>
      </c>
      <c r="E197" s="14">
        <v>6.5469999999999999E-3</v>
      </c>
      <c r="F197" s="14">
        <v>5.424E-3</v>
      </c>
    </row>
    <row r="198" spans="1:6" x14ac:dyDescent="0.25">
      <c r="A198" s="14" t="s">
        <v>208</v>
      </c>
      <c r="B198" s="14">
        <v>1213398000</v>
      </c>
      <c r="C198" s="14">
        <v>1.0907E-2</v>
      </c>
      <c r="D198" s="14">
        <v>4.5978999999999999E-2</v>
      </c>
      <c r="E198" s="14">
        <v>7.2740000000000001E-3</v>
      </c>
      <c r="F198" s="14">
        <v>9.195E-3</v>
      </c>
    </row>
    <row r="199" spans="1:6" x14ac:dyDescent="0.25">
      <c r="A199" s="14" t="s">
        <v>209</v>
      </c>
      <c r="B199" s="14">
        <v>1214002800</v>
      </c>
      <c r="C199" s="14">
        <v>1.1502999999999999E-2</v>
      </c>
      <c r="D199" s="14">
        <v>4.5447000000000001E-2</v>
      </c>
      <c r="E199" s="14">
        <v>7.9249999999999998E-3</v>
      </c>
      <c r="F199" s="14">
        <v>1.0172E-2</v>
      </c>
    </row>
    <row r="200" spans="1:6" x14ac:dyDescent="0.25">
      <c r="A200" s="14" t="s">
        <v>210</v>
      </c>
      <c r="B200" s="14">
        <v>1214607600</v>
      </c>
      <c r="C200" s="14">
        <v>1.0274E-2</v>
      </c>
      <c r="D200" s="14">
        <v>4.4902999999999998E-2</v>
      </c>
      <c r="E200" s="14">
        <v>8.2950000000000003E-3</v>
      </c>
      <c r="F200" s="14">
        <v>1.0212000000000001E-2</v>
      </c>
    </row>
    <row r="201" spans="1:6" x14ac:dyDescent="0.25">
      <c r="A201" s="14" t="s">
        <v>211</v>
      </c>
      <c r="B201" s="14">
        <v>1215212400</v>
      </c>
      <c r="C201" s="14">
        <v>6.6600000000000001E-3</v>
      </c>
      <c r="D201" s="14">
        <v>4.4312999999999998E-2</v>
      </c>
      <c r="E201" s="14">
        <v>8.0520000000000001E-3</v>
      </c>
      <c r="F201" s="14">
        <v>8.5590000000000006E-3</v>
      </c>
    </row>
    <row r="202" spans="1:6" x14ac:dyDescent="0.25">
      <c r="A202" s="14" t="s">
        <v>212</v>
      </c>
      <c r="B202" s="14">
        <v>1215817200</v>
      </c>
      <c r="C202" s="14">
        <v>1.1233E-2</v>
      </c>
      <c r="D202" s="14">
        <v>4.3802000000000001E-2</v>
      </c>
      <c r="E202" s="14">
        <v>8.5529999999999998E-3</v>
      </c>
      <c r="F202" s="14">
        <v>1.0064999999999999E-2</v>
      </c>
    </row>
    <row r="203" spans="1:6" x14ac:dyDescent="0.25">
      <c r="A203" s="14" t="s">
        <v>213</v>
      </c>
      <c r="B203" s="14">
        <v>1216422000</v>
      </c>
      <c r="C203" s="14">
        <v>6.7990000000000004E-3</v>
      </c>
      <c r="D203" s="14">
        <v>4.3230999999999999E-2</v>
      </c>
      <c r="E203" s="14">
        <v>8.2389999999999998E-3</v>
      </c>
      <c r="F203" s="14">
        <v>7.6519999999999999E-3</v>
      </c>
    </row>
    <row r="204" spans="1:6" x14ac:dyDescent="0.25">
      <c r="A204" s="14" t="s">
        <v>214</v>
      </c>
      <c r="B204" s="14">
        <v>1217026800</v>
      </c>
      <c r="C204" s="14">
        <v>0</v>
      </c>
      <c r="D204" s="14">
        <v>4.2563999999999998E-2</v>
      </c>
      <c r="E204" s="14">
        <v>6.9150000000000001E-3</v>
      </c>
      <c r="F204" s="14">
        <v>3.2130000000000001E-3</v>
      </c>
    </row>
    <row r="205" spans="1:6" x14ac:dyDescent="0.25">
      <c r="A205" s="14" t="s">
        <v>215</v>
      </c>
      <c r="B205" s="14">
        <v>1217631600</v>
      </c>
      <c r="C205" s="14">
        <v>0</v>
      </c>
      <c r="D205" s="14">
        <v>4.1908000000000001E-2</v>
      </c>
      <c r="E205" s="14">
        <v>5.8040000000000001E-3</v>
      </c>
      <c r="F205" s="14">
        <v>1.3489999999999999E-3</v>
      </c>
    </row>
    <row r="206" spans="1:6" x14ac:dyDescent="0.25">
      <c r="A206" s="14" t="s">
        <v>216</v>
      </c>
      <c r="B206" s="14">
        <v>1218236400</v>
      </c>
      <c r="C206" s="14">
        <v>0</v>
      </c>
      <c r="D206" s="14">
        <v>4.1262E-2</v>
      </c>
      <c r="E206" s="14">
        <v>4.8710000000000003E-3</v>
      </c>
      <c r="F206" s="14">
        <v>5.6599999999999999E-4</v>
      </c>
    </row>
    <row r="207" spans="1:6" x14ac:dyDescent="0.25">
      <c r="A207" s="14" t="s">
        <v>217</v>
      </c>
      <c r="B207" s="14">
        <v>1218841200</v>
      </c>
      <c r="C207" s="14">
        <v>0</v>
      </c>
      <c r="D207" s="14">
        <v>4.0626000000000002E-2</v>
      </c>
      <c r="E207" s="14">
        <v>4.0889999999999998E-3</v>
      </c>
      <c r="F207" s="14">
        <v>2.3800000000000001E-4</v>
      </c>
    </row>
    <row r="208" spans="1:6" x14ac:dyDescent="0.25">
      <c r="A208" s="14" t="s">
        <v>218</v>
      </c>
      <c r="B208" s="14">
        <v>1219446000</v>
      </c>
      <c r="C208" s="14">
        <v>4.8919999999999996E-3</v>
      </c>
      <c r="D208" s="14">
        <v>4.0075E-2</v>
      </c>
      <c r="E208" s="14">
        <v>4.2529999999999998E-3</v>
      </c>
      <c r="F208" s="14">
        <v>3.6159999999999999E-3</v>
      </c>
    </row>
    <row r="209" spans="1:6" x14ac:dyDescent="0.25">
      <c r="A209" s="14" t="s">
        <v>219</v>
      </c>
      <c r="B209" s="14">
        <v>1220050800</v>
      </c>
      <c r="C209" s="14">
        <v>7.6750000000000004E-3</v>
      </c>
      <c r="D209" s="14">
        <v>3.9574999999999999E-2</v>
      </c>
      <c r="E209" s="14">
        <v>4.7959999999999999E-3</v>
      </c>
      <c r="F209" s="14">
        <v>5.9020000000000001E-3</v>
      </c>
    </row>
    <row r="210" spans="1:6" x14ac:dyDescent="0.25">
      <c r="A210" s="14" t="s">
        <v>220</v>
      </c>
      <c r="B210" s="14">
        <v>1220655600</v>
      </c>
      <c r="C210" s="14">
        <v>4.6179999999999997E-3</v>
      </c>
      <c r="D210" s="14">
        <v>3.9036000000000001E-2</v>
      </c>
      <c r="E210" s="14">
        <v>4.7650000000000001E-3</v>
      </c>
      <c r="F210" s="14">
        <v>5.1619999999999999E-3</v>
      </c>
    </row>
    <row r="211" spans="1:6" x14ac:dyDescent="0.25">
      <c r="A211" s="14" t="s">
        <v>221</v>
      </c>
      <c r="B211" s="14">
        <v>1221260400</v>
      </c>
      <c r="C211" s="14">
        <v>6.7939999999999997E-3</v>
      </c>
      <c r="D211" s="14">
        <v>3.8538999999999997E-2</v>
      </c>
      <c r="E211" s="14">
        <v>5.084E-3</v>
      </c>
      <c r="F211" s="14">
        <v>6.0670000000000003E-3</v>
      </c>
    </row>
    <row r="212" spans="1:6" x14ac:dyDescent="0.25">
      <c r="A212" s="14" t="s">
        <v>222</v>
      </c>
      <c r="B212" s="14">
        <v>1221865200</v>
      </c>
      <c r="C212" s="14">
        <v>7.6509999999999998E-3</v>
      </c>
      <c r="D212" s="14">
        <v>3.8060999999999998E-2</v>
      </c>
      <c r="E212" s="14">
        <v>5.476E-3</v>
      </c>
      <c r="F212" s="14">
        <v>6.6769999999999998E-3</v>
      </c>
    </row>
    <row r="213" spans="1:6" x14ac:dyDescent="0.25">
      <c r="A213" s="14" t="s">
        <v>223</v>
      </c>
      <c r="B213" s="14">
        <v>1222470000</v>
      </c>
      <c r="C213" s="14">
        <v>6.1789999999999996E-3</v>
      </c>
      <c r="D213" s="14">
        <v>3.7569999999999999E-2</v>
      </c>
      <c r="E213" s="14">
        <v>5.5710000000000004E-3</v>
      </c>
      <c r="F213" s="14">
        <v>6.1250000000000002E-3</v>
      </c>
    </row>
    <row r="214" spans="1:6" x14ac:dyDescent="0.25">
      <c r="A214" s="14" t="s">
        <v>224</v>
      </c>
      <c r="B214" s="14">
        <v>1223074800</v>
      </c>
      <c r="C214" s="14">
        <v>4.7710000000000001E-3</v>
      </c>
      <c r="D214" s="14">
        <v>3.7064E-2</v>
      </c>
      <c r="E214" s="14">
        <v>5.4349999999999997E-3</v>
      </c>
      <c r="F214" s="14">
        <v>5.2630000000000003E-3</v>
      </c>
    </row>
    <row r="215" spans="1:6" x14ac:dyDescent="0.25">
      <c r="A215" s="14" t="s">
        <v>225</v>
      </c>
      <c r="B215" s="14">
        <v>1223679600</v>
      </c>
      <c r="C215" s="14">
        <v>2.8639999999999998E-3</v>
      </c>
      <c r="D215" s="14">
        <v>3.6537E-2</v>
      </c>
      <c r="E215" s="14">
        <v>5.0169999999999998E-3</v>
      </c>
      <c r="F215" s="14">
        <v>3.8279999999999998E-3</v>
      </c>
    </row>
    <row r="216" spans="1:6" x14ac:dyDescent="0.25">
      <c r="A216" s="14" t="s">
        <v>226</v>
      </c>
      <c r="B216" s="14">
        <v>1224284400</v>
      </c>
      <c r="C216" s="14">
        <v>3.1749999999999999E-3</v>
      </c>
      <c r="D216" s="14">
        <v>3.6021999999999998E-2</v>
      </c>
      <c r="E216" s="14">
        <v>4.7219999999999996E-3</v>
      </c>
      <c r="F216" s="14">
        <v>3.4889999999999999E-3</v>
      </c>
    </row>
    <row r="217" spans="1:6" x14ac:dyDescent="0.25">
      <c r="A217" s="14" t="s">
        <v>227</v>
      </c>
      <c r="B217" s="14">
        <v>1224889200</v>
      </c>
      <c r="C217" s="14">
        <v>3.2780000000000001E-3</v>
      </c>
      <c r="D217" s="14">
        <v>3.5517E-2</v>
      </c>
      <c r="E217" s="14">
        <v>4.4879999999999998E-3</v>
      </c>
      <c r="F217" s="14">
        <v>3.3769999999999998E-3</v>
      </c>
    </row>
    <row r="218" spans="1:6" x14ac:dyDescent="0.25">
      <c r="A218" s="14" t="s">
        <v>228</v>
      </c>
      <c r="B218" s="14">
        <v>1225494000</v>
      </c>
      <c r="C218" s="14">
        <v>4.4869999999999997E-3</v>
      </c>
      <c r="D218" s="14">
        <v>3.5038E-2</v>
      </c>
      <c r="E218" s="14">
        <v>4.4910000000000002E-3</v>
      </c>
      <c r="F218" s="14">
        <v>4.1339999999999997E-3</v>
      </c>
    </row>
    <row r="219" spans="1:6" x14ac:dyDescent="0.25">
      <c r="A219" s="14" t="s">
        <v>229</v>
      </c>
      <c r="B219" s="14">
        <v>1226102400</v>
      </c>
      <c r="C219" s="14">
        <v>9.0939999999999997E-3</v>
      </c>
      <c r="D219" s="14">
        <v>3.4633999999999998E-2</v>
      </c>
      <c r="E219" s="14">
        <v>5.2300000000000003E-3</v>
      </c>
      <c r="F219" s="14">
        <v>7.0489999999999997E-3</v>
      </c>
    </row>
    <row r="220" spans="1:6" x14ac:dyDescent="0.25">
      <c r="A220" s="14" t="s">
        <v>230</v>
      </c>
      <c r="B220" s="14">
        <v>1226707200</v>
      </c>
      <c r="C220" s="14">
        <v>8.116E-3</v>
      </c>
      <c r="D220" s="14">
        <v>3.4224999999999998E-2</v>
      </c>
      <c r="E220" s="14">
        <v>5.6810000000000003E-3</v>
      </c>
      <c r="F220" s="14">
        <v>7.541E-3</v>
      </c>
    </row>
    <row r="221" spans="1:6" x14ac:dyDescent="0.25">
      <c r="A221" s="14" t="s">
        <v>231</v>
      </c>
      <c r="B221" s="14">
        <v>1227312000</v>
      </c>
      <c r="C221" s="14">
        <v>8.3160000000000005E-3</v>
      </c>
      <c r="D221" s="14">
        <v>3.3825000000000001E-2</v>
      </c>
      <c r="E221" s="14">
        <v>6.0850000000000001E-3</v>
      </c>
      <c r="F221" s="14">
        <v>7.731E-3</v>
      </c>
    </row>
    <row r="222" spans="1:6" x14ac:dyDescent="0.25">
      <c r="A222" s="14" t="s">
        <v>232</v>
      </c>
      <c r="B222" s="14">
        <v>1227916800</v>
      </c>
      <c r="C222" s="14">
        <v>5.9109999999999996E-3</v>
      </c>
      <c r="D222" s="14">
        <v>3.3394E-2</v>
      </c>
      <c r="E222" s="14">
        <v>6.0470000000000003E-3</v>
      </c>
      <c r="F222" s="14">
        <v>6.5399999999999998E-3</v>
      </c>
    </row>
    <row r="223" spans="1:6" x14ac:dyDescent="0.25">
      <c r="A223" s="14" t="s">
        <v>233</v>
      </c>
      <c r="B223" s="14">
        <v>1228521600</v>
      </c>
      <c r="C223" s="14">
        <v>8.1759999999999992E-3</v>
      </c>
      <c r="D223" s="14">
        <v>3.3005E-2</v>
      </c>
      <c r="E223" s="14">
        <v>6.4050000000000001E-3</v>
      </c>
      <c r="F223" s="14">
        <v>7.8779999999999996E-3</v>
      </c>
    </row>
    <row r="224" spans="1:6" x14ac:dyDescent="0.25">
      <c r="A224" s="14" t="s">
        <v>234</v>
      </c>
      <c r="B224" s="14">
        <v>1229126400</v>
      </c>
      <c r="C224" s="14">
        <v>6.9690000000000004E-3</v>
      </c>
      <c r="D224" s="14">
        <v>3.2604000000000001E-2</v>
      </c>
      <c r="E224" s="14">
        <v>6.4850000000000003E-3</v>
      </c>
      <c r="F224" s="14">
        <v>7.2379999999999996E-3</v>
      </c>
    </row>
    <row r="225" spans="1:6" x14ac:dyDescent="0.25">
      <c r="A225" s="14" t="s">
        <v>235</v>
      </c>
      <c r="B225" s="14">
        <v>1229731200</v>
      </c>
      <c r="C225" s="14">
        <v>5.5170000000000002E-3</v>
      </c>
      <c r="D225" s="14">
        <v>3.2185999999999999E-2</v>
      </c>
      <c r="E225" s="14">
        <v>6.326E-3</v>
      </c>
      <c r="F225" s="14">
        <v>6.2290000000000002E-3</v>
      </c>
    </row>
    <row r="226" spans="1:6" x14ac:dyDescent="0.25">
      <c r="A226" s="14" t="s">
        <v>236</v>
      </c>
      <c r="B226" s="14">
        <v>1230336000</v>
      </c>
      <c r="C226" s="14">
        <v>4.4669999999999996E-3</v>
      </c>
      <c r="D226" s="14">
        <v>3.1758000000000002E-2</v>
      </c>
      <c r="E226" s="14">
        <v>6.0219999999999996E-3</v>
      </c>
      <c r="F226" s="14">
        <v>5.1669999999999997E-3</v>
      </c>
    </row>
    <row r="227" spans="1:6" x14ac:dyDescent="0.25">
      <c r="A227" s="14" t="s">
        <v>237</v>
      </c>
      <c r="B227" s="14">
        <v>1230940800</v>
      </c>
      <c r="C227" s="14">
        <v>4.0379999999999999E-3</v>
      </c>
      <c r="D227" s="14">
        <v>3.1329999999999997E-2</v>
      </c>
      <c r="E227" s="14">
        <v>5.7000000000000002E-3</v>
      </c>
      <c r="F227" s="14">
        <v>4.4949999999999999E-3</v>
      </c>
    </row>
    <row r="228" spans="1:6" x14ac:dyDescent="0.25">
      <c r="A228" s="14" t="s">
        <v>238</v>
      </c>
      <c r="B228" s="14">
        <v>1231545600</v>
      </c>
      <c r="C228" s="14">
        <v>6.5669999999999999E-3</v>
      </c>
      <c r="D228" s="14">
        <v>3.0948E-2</v>
      </c>
      <c r="E228" s="14">
        <v>5.8399999999999997E-3</v>
      </c>
      <c r="F228" s="14">
        <v>5.7349999999999996E-3</v>
      </c>
    </row>
    <row r="229" spans="1:6" x14ac:dyDescent="0.25">
      <c r="A229" s="14" t="s">
        <v>239</v>
      </c>
      <c r="B229" s="14">
        <v>1232150400</v>
      </c>
      <c r="C229" s="14">
        <v>6.2170000000000003E-3</v>
      </c>
      <c r="D229" s="14">
        <v>3.0565999999999999E-2</v>
      </c>
      <c r="E229" s="14">
        <v>5.8950000000000001E-3</v>
      </c>
      <c r="F229" s="14">
        <v>5.9969999999999997E-3</v>
      </c>
    </row>
    <row r="230" spans="1:6" x14ac:dyDescent="0.25">
      <c r="A230" s="14" t="s">
        <v>240</v>
      </c>
      <c r="B230" s="14">
        <v>1232755200</v>
      </c>
      <c r="C230" s="14">
        <v>8.2959999999999996E-3</v>
      </c>
      <c r="D230" s="14">
        <v>3.0223E-2</v>
      </c>
      <c r="E230" s="14">
        <v>6.2789999999999999E-3</v>
      </c>
      <c r="F230" s="14">
        <v>7.3899999999999999E-3</v>
      </c>
    </row>
    <row r="231" spans="1:6" x14ac:dyDescent="0.25">
      <c r="A231" s="14" t="s">
        <v>241</v>
      </c>
      <c r="B231" s="14">
        <v>1233360000</v>
      </c>
      <c r="C231" s="14">
        <v>8.4259999999999995E-3</v>
      </c>
      <c r="D231" s="14">
        <v>2.9885999999999999E-2</v>
      </c>
      <c r="E231" s="14">
        <v>6.6100000000000004E-3</v>
      </c>
      <c r="F231" s="14">
        <v>7.8300000000000002E-3</v>
      </c>
    </row>
    <row r="232" spans="1:6" x14ac:dyDescent="0.25">
      <c r="A232" s="14" t="s">
        <v>242</v>
      </c>
      <c r="B232" s="14">
        <v>1233964800</v>
      </c>
      <c r="C232" s="14">
        <v>4.9909999999999998E-3</v>
      </c>
      <c r="D232" s="14">
        <v>2.9502E-2</v>
      </c>
      <c r="E232" s="14">
        <v>6.3480000000000003E-3</v>
      </c>
      <c r="F232" s="14">
        <v>6.2420000000000002E-3</v>
      </c>
    </row>
    <row r="233" spans="1:6" x14ac:dyDescent="0.25">
      <c r="A233" s="14" t="s">
        <v>243</v>
      </c>
      <c r="B233" s="14">
        <v>1234569600</v>
      </c>
      <c r="C233" s="14">
        <v>6.7260000000000002E-3</v>
      </c>
      <c r="D233" s="14">
        <v>2.9149999999999999E-2</v>
      </c>
      <c r="E233" s="14">
        <v>6.3959999999999998E-3</v>
      </c>
      <c r="F233" s="14">
        <v>6.3550000000000004E-3</v>
      </c>
    </row>
    <row r="234" spans="1:6" x14ac:dyDescent="0.25">
      <c r="A234" s="14" t="s">
        <v>244</v>
      </c>
      <c r="B234" s="14">
        <v>1235174400</v>
      </c>
      <c r="C234" s="14">
        <v>1.2385E-2</v>
      </c>
      <c r="D234" s="14">
        <v>2.8891E-2</v>
      </c>
      <c r="E234" s="14">
        <v>7.3369999999999998E-3</v>
      </c>
      <c r="F234" s="14">
        <v>9.6279999999999994E-3</v>
      </c>
    </row>
    <row r="235" spans="1:6" x14ac:dyDescent="0.25">
      <c r="A235" s="14" t="s">
        <v>245</v>
      </c>
      <c r="B235" s="14">
        <v>1235779200</v>
      </c>
      <c r="C235" s="14">
        <v>5.2779999999999997E-3</v>
      </c>
      <c r="D235" s="14">
        <v>2.8527E-2</v>
      </c>
      <c r="E235" s="14">
        <v>6.992E-3</v>
      </c>
      <c r="F235" s="14">
        <v>6.9480000000000002E-3</v>
      </c>
    </row>
    <row r="236" spans="1:6" x14ac:dyDescent="0.25">
      <c r="A236" s="14" t="s">
        <v>246</v>
      </c>
      <c r="B236" s="14">
        <v>1236384000</v>
      </c>
      <c r="C236" s="14">
        <v>5.5950000000000001E-3</v>
      </c>
      <c r="D236" s="14">
        <v>2.8171999999999999E-2</v>
      </c>
      <c r="E236" s="14">
        <v>6.7609999999999996E-3</v>
      </c>
      <c r="F236" s="14">
        <v>6.1040000000000001E-3</v>
      </c>
    </row>
    <row r="237" spans="1:6" x14ac:dyDescent="0.25">
      <c r="A237" s="14" t="s">
        <v>247</v>
      </c>
      <c r="B237" s="14">
        <v>1236985200</v>
      </c>
      <c r="C237" s="14">
        <v>9.3000000000000005E-4</v>
      </c>
      <c r="D237" s="14">
        <v>2.7754999999999998E-2</v>
      </c>
      <c r="E237" s="14">
        <v>5.8380000000000003E-3</v>
      </c>
      <c r="F237" s="14">
        <v>3.2780000000000001E-3</v>
      </c>
    </row>
    <row r="238" spans="1:6" x14ac:dyDescent="0.25">
      <c r="A238" s="14" t="s">
        <v>248</v>
      </c>
      <c r="B238" s="14">
        <v>1237590000</v>
      </c>
      <c r="C238" s="14">
        <v>4.7790000000000003E-3</v>
      </c>
      <c r="D238" s="14">
        <v>2.7400000000000001E-2</v>
      </c>
      <c r="E238" s="14">
        <v>5.6610000000000002E-3</v>
      </c>
      <c r="F238" s="14">
        <v>4.0759999999999998E-3</v>
      </c>
    </row>
    <row r="239" spans="1:6" x14ac:dyDescent="0.25">
      <c r="A239" s="14" t="s">
        <v>249</v>
      </c>
      <c r="B239" s="14">
        <v>1238194800</v>
      </c>
      <c r="C239" s="14">
        <v>1.696E-3</v>
      </c>
      <c r="D239" s="14">
        <v>2.7004E-2</v>
      </c>
      <c r="E239" s="14">
        <v>5.0229999999999997E-3</v>
      </c>
      <c r="F239" s="14">
        <v>2.689E-3</v>
      </c>
    </row>
    <row r="240" spans="1:6" x14ac:dyDescent="0.25">
      <c r="A240" s="14" t="s">
        <v>250</v>
      </c>
      <c r="B240" s="14">
        <v>1238799600</v>
      </c>
      <c r="C240" s="14">
        <v>5.3790000000000001E-3</v>
      </c>
      <c r="D240" s="14">
        <v>2.6671E-2</v>
      </c>
      <c r="E240" s="14">
        <v>5.0959999999999998E-3</v>
      </c>
      <c r="F240" s="14">
        <v>4.5859999999999998E-3</v>
      </c>
    </row>
    <row r="241" spans="1:6" x14ac:dyDescent="0.25">
      <c r="A241" s="14" t="s">
        <v>251</v>
      </c>
      <c r="B241" s="14">
        <v>1239404400</v>
      </c>
      <c r="C241" s="14">
        <v>6.5360000000000001E-3</v>
      </c>
      <c r="D241" s="14">
        <v>2.6360000000000001E-2</v>
      </c>
      <c r="E241" s="14">
        <v>5.3330000000000001E-3</v>
      </c>
      <c r="F241" s="14">
        <v>5.9109999999999996E-3</v>
      </c>
    </row>
    <row r="242" spans="1:6" x14ac:dyDescent="0.25">
      <c r="A242" s="14" t="s">
        <v>252</v>
      </c>
      <c r="B242" s="14">
        <v>1240009200</v>
      </c>
      <c r="C242" s="14">
        <v>8.5120000000000005E-3</v>
      </c>
      <c r="D242" s="14">
        <v>2.6084E-2</v>
      </c>
      <c r="E242" s="14">
        <v>5.8040000000000001E-3</v>
      </c>
      <c r="F242" s="14">
        <v>6.8199999999999997E-3</v>
      </c>
    </row>
    <row r="243" spans="1:6" x14ac:dyDescent="0.25">
      <c r="A243" s="14" t="s">
        <v>253</v>
      </c>
      <c r="B243" s="14">
        <v>1240614000</v>
      </c>
      <c r="C243" s="14">
        <v>4.2810000000000001E-3</v>
      </c>
      <c r="D243" s="14">
        <v>2.5746999999999999E-2</v>
      </c>
      <c r="E243" s="14">
        <v>5.5490000000000001E-3</v>
      </c>
      <c r="F243" s="14">
        <v>5.215E-3</v>
      </c>
    </row>
    <row r="244" spans="1:6" x14ac:dyDescent="0.25">
      <c r="A244" s="14" t="s">
        <v>254</v>
      </c>
      <c r="B244" s="14">
        <v>1241218800</v>
      </c>
      <c r="C244" s="14">
        <v>5.2989999999999999E-3</v>
      </c>
      <c r="D244" s="14">
        <v>2.5430999999999999E-2</v>
      </c>
      <c r="E244" s="14">
        <v>5.5100000000000001E-3</v>
      </c>
      <c r="F244" s="14">
        <v>5.339E-3</v>
      </c>
    </row>
    <row r="245" spans="1:6" x14ac:dyDescent="0.25">
      <c r="A245" s="14" t="s">
        <v>255</v>
      </c>
      <c r="B245" s="14">
        <v>1241823600</v>
      </c>
      <c r="C245" s="14">
        <v>4.3179999999999998E-3</v>
      </c>
      <c r="D245" s="14">
        <v>2.5106E-2</v>
      </c>
      <c r="E245" s="14">
        <v>5.3119999999999999E-3</v>
      </c>
      <c r="F245" s="14">
        <v>4.666E-3</v>
      </c>
    </row>
    <row r="246" spans="1:6" x14ac:dyDescent="0.25">
      <c r="A246" s="14" t="s">
        <v>256</v>
      </c>
      <c r="B246" s="14">
        <v>1242428400</v>
      </c>
      <c r="C246" s="14">
        <v>4.5799999999999999E-3</v>
      </c>
      <c r="D246" s="14">
        <v>2.4788999999999999E-2</v>
      </c>
      <c r="E246" s="14">
        <v>5.1960000000000001E-3</v>
      </c>
      <c r="F246" s="14">
        <v>4.6930000000000001E-3</v>
      </c>
    </row>
    <row r="247" spans="1:6" x14ac:dyDescent="0.25">
      <c r="A247" s="14" t="s">
        <v>257</v>
      </c>
      <c r="B247" s="14">
        <v>1243033200</v>
      </c>
      <c r="C247" s="14">
        <v>8.8559999999999993E-3</v>
      </c>
      <c r="D247" s="14">
        <v>2.4542000000000001E-2</v>
      </c>
      <c r="E247" s="14">
        <v>5.7549999999999997E-3</v>
      </c>
      <c r="F247" s="14">
        <v>6.6969999999999998E-3</v>
      </c>
    </row>
    <row r="248" spans="1:6" x14ac:dyDescent="0.25">
      <c r="A248" s="14" t="s">
        <v>258</v>
      </c>
      <c r="B248" s="14">
        <v>1243638000</v>
      </c>
      <c r="C248" s="14">
        <v>7.3280000000000003E-3</v>
      </c>
      <c r="D248" s="14">
        <v>2.4275999999999999E-2</v>
      </c>
      <c r="E248" s="14">
        <v>6.012E-3</v>
      </c>
      <c r="F248" s="14">
        <v>7.1980000000000004E-3</v>
      </c>
    </row>
    <row r="249" spans="1:6" x14ac:dyDescent="0.25">
      <c r="A249" s="14" t="s">
        <v>259</v>
      </c>
      <c r="B249" s="14">
        <v>1244242800</v>
      </c>
      <c r="C249" s="14">
        <v>7.3039999999999997E-3</v>
      </c>
      <c r="D249" s="14">
        <v>2.4014000000000001E-2</v>
      </c>
      <c r="E249" s="14">
        <v>6.2249999999999996E-3</v>
      </c>
      <c r="F249" s="14">
        <v>7.4460000000000004E-3</v>
      </c>
    </row>
    <row r="250" spans="1:6" x14ac:dyDescent="0.25">
      <c r="A250" s="14" t="s">
        <v>260</v>
      </c>
      <c r="B250" s="14">
        <v>1244847600</v>
      </c>
      <c r="C250" s="14">
        <v>1.1065999999999999E-2</v>
      </c>
      <c r="D250" s="14">
        <v>2.3813999999999998E-2</v>
      </c>
      <c r="E250" s="14">
        <v>7.025E-3</v>
      </c>
      <c r="F250" s="14">
        <v>1.0090999999999999E-2</v>
      </c>
    </row>
    <row r="251" spans="1:6" x14ac:dyDescent="0.25">
      <c r="A251" s="14" t="s">
        <v>261</v>
      </c>
      <c r="B251" s="14">
        <v>1245452400</v>
      </c>
      <c r="C251" s="14">
        <v>8.5199999999999998E-3</v>
      </c>
      <c r="D251" s="14">
        <v>2.3577000000000001E-2</v>
      </c>
      <c r="E251" s="14">
        <v>7.254E-3</v>
      </c>
      <c r="F251" s="14">
        <v>9.0740000000000005E-3</v>
      </c>
    </row>
    <row r="252" spans="1:6" x14ac:dyDescent="0.25">
      <c r="A252" s="14" t="s">
        <v>262</v>
      </c>
      <c r="B252" s="14">
        <v>1246057200</v>
      </c>
      <c r="C252" s="14">
        <v>5.2110000000000004E-3</v>
      </c>
      <c r="D252" s="14">
        <v>2.3293999999999999E-2</v>
      </c>
      <c r="E252" s="14">
        <v>6.9210000000000001E-3</v>
      </c>
      <c r="F252" s="14">
        <v>6.8009999999999998E-3</v>
      </c>
    </row>
    <row r="253" spans="1:6" x14ac:dyDescent="0.25">
      <c r="A253" s="14" t="s">
        <v>263</v>
      </c>
      <c r="B253" s="14">
        <v>1246662000</v>
      </c>
      <c r="C253" s="14">
        <v>7.7920000000000003E-3</v>
      </c>
      <c r="D253" s="14">
        <v>2.3054999999999999E-2</v>
      </c>
      <c r="E253" s="14">
        <v>7.058E-3</v>
      </c>
      <c r="F253" s="14">
        <v>7.4089999999999998E-3</v>
      </c>
    </row>
    <row r="254" spans="1:6" x14ac:dyDescent="0.25">
      <c r="A254" s="14" t="s">
        <v>264</v>
      </c>
      <c r="B254" s="14">
        <v>1247266800</v>
      </c>
      <c r="C254" s="14">
        <v>9.9319999999999999E-3</v>
      </c>
      <c r="D254" s="14">
        <v>2.2852000000000001E-2</v>
      </c>
      <c r="E254" s="14">
        <v>7.5360000000000002E-3</v>
      </c>
      <c r="F254" s="14">
        <v>9.2709999999999997E-3</v>
      </c>
    </row>
    <row r="255" spans="1:6" x14ac:dyDescent="0.25">
      <c r="A255" s="14" t="s">
        <v>265</v>
      </c>
      <c r="B255" s="14">
        <v>1247871600</v>
      </c>
      <c r="C255" s="14">
        <v>6.2100000000000002E-3</v>
      </c>
      <c r="D255" s="14">
        <v>2.2594E-2</v>
      </c>
      <c r="E255" s="14">
        <v>7.2979999999999998E-3</v>
      </c>
      <c r="F255" s="14">
        <v>7.1380000000000002E-3</v>
      </c>
    </row>
    <row r="256" spans="1:6" x14ac:dyDescent="0.25">
      <c r="A256" s="14" t="s">
        <v>266</v>
      </c>
      <c r="B256" s="14">
        <v>1248476400</v>
      </c>
      <c r="C256" s="14">
        <v>1.6341000000000001E-2</v>
      </c>
      <c r="D256" s="14">
        <v>2.2498000000000001E-2</v>
      </c>
      <c r="E256" s="14">
        <v>8.7659999999999995E-3</v>
      </c>
      <c r="F256" s="14">
        <v>1.2888999999999999E-2</v>
      </c>
    </row>
    <row r="257" spans="1:6" x14ac:dyDescent="0.25">
      <c r="A257" s="14" t="s">
        <v>267</v>
      </c>
      <c r="B257" s="14">
        <v>1249081200</v>
      </c>
      <c r="C257" s="14">
        <v>5.6220000000000003E-3</v>
      </c>
      <c r="D257" s="14">
        <v>2.2235999999999999E-2</v>
      </c>
      <c r="E257" s="14">
        <v>8.2220000000000001E-3</v>
      </c>
      <c r="F257" s="14">
        <v>8.1440000000000002E-3</v>
      </c>
    </row>
    <row r="258" spans="1:6" x14ac:dyDescent="0.25">
      <c r="A258" s="14" t="s">
        <v>268</v>
      </c>
      <c r="B258" s="14">
        <v>1249686000</v>
      </c>
      <c r="C258" s="14">
        <v>1.5887999999999999E-2</v>
      </c>
      <c r="D258" s="14">
        <v>2.2138000000000001E-2</v>
      </c>
      <c r="E258" s="14">
        <v>9.4470000000000005E-3</v>
      </c>
      <c r="F258" s="14">
        <v>1.2723999999999999E-2</v>
      </c>
    </row>
    <row r="259" spans="1:6" x14ac:dyDescent="0.25">
      <c r="A259" s="14" t="s">
        <v>269</v>
      </c>
      <c r="B259" s="14">
        <v>1250290800</v>
      </c>
      <c r="C259" s="14">
        <v>1.2999E-2</v>
      </c>
      <c r="D259" s="14">
        <v>2.1995000000000001E-2</v>
      </c>
      <c r="E259" s="14">
        <v>9.9520000000000008E-3</v>
      </c>
      <c r="F259" s="14">
        <v>1.1861999999999999E-2</v>
      </c>
    </row>
    <row r="260" spans="1:6" x14ac:dyDescent="0.25">
      <c r="A260" s="14" t="s">
        <v>270</v>
      </c>
      <c r="B260" s="14">
        <v>1250895600</v>
      </c>
      <c r="C260" s="14">
        <v>1.1505E-2</v>
      </c>
      <c r="D260" s="14">
        <v>2.1833999999999999E-2</v>
      </c>
      <c r="E260" s="14">
        <v>1.0196999999999999E-2</v>
      </c>
      <c r="F260" s="14">
        <v>1.1686E-2</v>
      </c>
    </row>
    <row r="261" spans="1:6" x14ac:dyDescent="0.25">
      <c r="A261" s="14" t="s">
        <v>271</v>
      </c>
      <c r="B261" s="14">
        <v>1251500400</v>
      </c>
      <c r="C261" s="14">
        <v>7.2769999999999996E-3</v>
      </c>
      <c r="D261" s="14">
        <v>2.1609E-2</v>
      </c>
      <c r="E261" s="14">
        <v>9.7409999999999997E-3</v>
      </c>
      <c r="F261" s="14">
        <v>9.4710000000000003E-3</v>
      </c>
    </row>
    <row r="262" spans="1:6" x14ac:dyDescent="0.25">
      <c r="A262" s="14" t="s">
        <v>272</v>
      </c>
      <c r="B262" s="14">
        <v>1252105200</v>
      </c>
      <c r="C262" s="14">
        <v>1.2970000000000001E-2</v>
      </c>
      <c r="D262" s="14">
        <v>2.1474E-2</v>
      </c>
      <c r="E262" s="14">
        <v>1.0272E-2</v>
      </c>
      <c r="F262" s="14">
        <v>1.1809999999999999E-2</v>
      </c>
    </row>
    <row r="263" spans="1:6" x14ac:dyDescent="0.25">
      <c r="A263" s="14" t="s">
        <v>273</v>
      </c>
      <c r="B263" s="14">
        <v>1252710000</v>
      </c>
      <c r="C263" s="14">
        <v>1.0208999999999999E-2</v>
      </c>
      <c r="D263" s="14">
        <v>2.1299999999999999E-2</v>
      </c>
      <c r="E263" s="14">
        <v>1.0248999999999999E-2</v>
      </c>
      <c r="F263" s="14">
        <v>1.0768E-2</v>
      </c>
    </row>
    <row r="264" spans="1:6" x14ac:dyDescent="0.25">
      <c r="A264" s="14" t="s">
        <v>274</v>
      </c>
      <c r="B264" s="14">
        <v>1253314800</v>
      </c>
      <c r="C264" s="14">
        <v>1.5029000000000001E-2</v>
      </c>
      <c r="D264" s="14">
        <v>2.1201999999999999E-2</v>
      </c>
      <c r="E264" s="14">
        <v>1.1056E-2</v>
      </c>
      <c r="F264" s="14">
        <v>1.4067E-2</v>
      </c>
    </row>
    <row r="265" spans="1:6" x14ac:dyDescent="0.25">
      <c r="A265" s="14" t="s">
        <v>275</v>
      </c>
      <c r="B265" s="14">
        <v>1253919600</v>
      </c>
      <c r="C265" s="14">
        <v>1.2415000000000001E-2</v>
      </c>
      <c r="D265" s="14">
        <v>2.1066000000000001E-2</v>
      </c>
      <c r="E265" s="14">
        <v>1.125E-2</v>
      </c>
      <c r="F265" s="14">
        <v>1.282E-2</v>
      </c>
    </row>
    <row r="266" spans="1:6" x14ac:dyDescent="0.25">
      <c r="A266" s="14" t="s">
        <v>276</v>
      </c>
      <c r="B266" s="14">
        <v>1254524400</v>
      </c>
      <c r="C266" s="14">
        <v>1.1155999999999999E-2</v>
      </c>
      <c r="D266" s="14">
        <v>2.0912E-2</v>
      </c>
      <c r="E266" s="14">
        <v>1.1209999999999999E-2</v>
      </c>
      <c r="F266" s="14">
        <v>1.1531E-2</v>
      </c>
    </row>
    <row r="267" spans="1:6" x14ac:dyDescent="0.25">
      <c r="A267" s="14" t="s">
        <v>277</v>
      </c>
      <c r="B267" s="14">
        <v>1255129200</v>
      </c>
      <c r="C267" s="14">
        <v>8.5780000000000006E-3</v>
      </c>
      <c r="D267" s="14">
        <v>2.0722000000000001E-2</v>
      </c>
      <c r="E267" s="14">
        <v>1.0769000000000001E-2</v>
      </c>
      <c r="F267" s="14">
        <v>9.5849999999999998E-3</v>
      </c>
    </row>
    <row r="268" spans="1:6" x14ac:dyDescent="0.25">
      <c r="A268" s="14" t="s">
        <v>278</v>
      </c>
      <c r="B268" s="14">
        <v>1255734000</v>
      </c>
      <c r="C268" s="14">
        <v>6.8710000000000004E-3</v>
      </c>
      <c r="D268" s="14">
        <v>2.0507999999999998E-2</v>
      </c>
      <c r="E268" s="14">
        <v>1.0142E-2</v>
      </c>
      <c r="F268" s="14">
        <v>8.0610000000000005E-3</v>
      </c>
    </row>
    <row r="269" spans="1:6" x14ac:dyDescent="0.25">
      <c r="A269" s="14" t="s">
        <v>279</v>
      </c>
      <c r="B269" s="14">
        <v>1256338800</v>
      </c>
      <c r="C269" s="14">
        <v>9.0939999999999997E-3</v>
      </c>
      <c r="D269" s="14">
        <v>2.0331999999999999E-2</v>
      </c>
      <c r="E269" s="14">
        <v>9.9749999999999995E-3</v>
      </c>
      <c r="F269" s="14">
        <v>8.7779999999999993E-3</v>
      </c>
    </row>
    <row r="270" spans="1:6" x14ac:dyDescent="0.25">
      <c r="A270" s="14" t="s">
        <v>280</v>
      </c>
      <c r="B270" s="14">
        <v>1256943600</v>
      </c>
      <c r="C270" s="14">
        <v>7.6229999999999996E-3</v>
      </c>
      <c r="D270" s="14">
        <v>2.0135E-2</v>
      </c>
      <c r="E270" s="14">
        <v>9.5739999999999992E-3</v>
      </c>
      <c r="F270" s="14">
        <v>7.7939999999999997E-3</v>
      </c>
    </row>
    <row r="271" spans="1:6" x14ac:dyDescent="0.25">
      <c r="A271" s="14" t="s">
        <v>281</v>
      </c>
      <c r="B271" s="14">
        <v>1257552000</v>
      </c>
      <c r="C271" s="14">
        <v>5.3940000000000004E-3</v>
      </c>
      <c r="D271" s="14">
        <v>1.9906E-2</v>
      </c>
      <c r="E271" s="14">
        <v>8.8929999999999999E-3</v>
      </c>
      <c r="F271" s="14">
        <v>6.3569999999999998E-3</v>
      </c>
    </row>
    <row r="272" spans="1:6" x14ac:dyDescent="0.25">
      <c r="A272" s="14" t="s">
        <v>282</v>
      </c>
      <c r="B272" s="14">
        <v>1258156800</v>
      </c>
      <c r="C272" s="14">
        <v>4.9360000000000003E-3</v>
      </c>
      <c r="D272" s="14">
        <v>1.9674000000000001E-2</v>
      </c>
      <c r="E272" s="14">
        <v>8.26E-3</v>
      </c>
      <c r="F272" s="14">
        <v>5.6280000000000002E-3</v>
      </c>
    </row>
    <row r="273" spans="1:6" x14ac:dyDescent="0.25">
      <c r="A273" s="14" t="s">
        <v>283</v>
      </c>
      <c r="B273" s="14">
        <v>1258761600</v>
      </c>
      <c r="C273" s="14">
        <v>5.7000000000000002E-3</v>
      </c>
      <c r="D273" s="14">
        <v>1.9458E-2</v>
      </c>
      <c r="E273" s="14">
        <v>7.8449999999999995E-3</v>
      </c>
      <c r="F273" s="14">
        <v>5.6670000000000002E-3</v>
      </c>
    </row>
    <row r="274" spans="1:6" x14ac:dyDescent="0.25">
      <c r="A274" s="14" t="s">
        <v>284</v>
      </c>
      <c r="B274" s="14">
        <v>1259366400</v>
      </c>
      <c r="C274" s="14">
        <v>4.7260000000000002E-3</v>
      </c>
      <c r="D274" s="14">
        <v>1.9231000000000002E-2</v>
      </c>
      <c r="E274" s="14">
        <v>7.3340000000000002E-3</v>
      </c>
      <c r="F274" s="14">
        <v>4.9979999999999998E-3</v>
      </c>
    </row>
    <row r="275" spans="1:6" x14ac:dyDescent="0.25">
      <c r="A275" s="14" t="s">
        <v>285</v>
      </c>
      <c r="B275" s="14">
        <v>1259971200</v>
      </c>
      <c r="C275" s="14">
        <v>4.2500000000000003E-3</v>
      </c>
      <c r="D275" s="14">
        <v>1.9E-2</v>
      </c>
      <c r="E275" s="14">
        <v>6.8430000000000001E-3</v>
      </c>
      <c r="F275" s="14">
        <v>4.6880000000000003E-3</v>
      </c>
    </row>
    <row r="276" spans="1:6" x14ac:dyDescent="0.25">
      <c r="A276" s="14" t="s">
        <v>286</v>
      </c>
      <c r="B276" s="14">
        <v>1260576000</v>
      </c>
      <c r="C276" s="14">
        <v>5.3099999999999996E-3</v>
      </c>
      <c r="D276" s="14">
        <v>1.8789E-2</v>
      </c>
      <c r="E276" s="14">
        <v>6.6E-3</v>
      </c>
      <c r="F276" s="14">
        <v>5.1809999999999998E-3</v>
      </c>
    </row>
    <row r="277" spans="1:6" x14ac:dyDescent="0.25">
      <c r="A277" s="14" t="s">
        <v>287</v>
      </c>
      <c r="B277" s="14">
        <v>1261180800</v>
      </c>
      <c r="C277" s="14">
        <v>7.9319999999999998E-3</v>
      </c>
      <c r="D277" s="14">
        <v>1.8620999999999999E-2</v>
      </c>
      <c r="E277" s="14">
        <v>6.8120000000000003E-3</v>
      </c>
      <c r="F277" s="14">
        <v>6.816E-3</v>
      </c>
    </row>
    <row r="278" spans="1:6" x14ac:dyDescent="0.25">
      <c r="A278" s="14" t="s">
        <v>288</v>
      </c>
      <c r="B278" s="14">
        <v>1261785600</v>
      </c>
      <c r="C278" s="14">
        <v>5.1640000000000002E-3</v>
      </c>
      <c r="D278" s="14">
        <v>1.8412999999999999E-2</v>
      </c>
      <c r="E278" s="14">
        <v>6.5440000000000003E-3</v>
      </c>
      <c r="F278" s="14">
        <v>5.868E-3</v>
      </c>
    </row>
    <row r="279" spans="1:6" x14ac:dyDescent="0.25">
      <c r="A279" s="14" t="s">
        <v>289</v>
      </c>
      <c r="B279" s="14">
        <v>1262390400</v>
      </c>
      <c r="C279" s="14">
        <v>6.4130000000000003E-3</v>
      </c>
      <c r="D279" s="14">
        <v>1.8228000000000001E-2</v>
      </c>
      <c r="E279" s="14">
        <v>6.5199999999999998E-3</v>
      </c>
      <c r="F279" s="14">
        <v>6.1989999999999996E-3</v>
      </c>
    </row>
    <row r="280" spans="1:6" x14ac:dyDescent="0.25">
      <c r="A280" s="14" t="s">
        <v>290</v>
      </c>
      <c r="B280" s="14">
        <v>1262995200</v>
      </c>
      <c r="C280" s="14">
        <v>5.6540000000000002E-3</v>
      </c>
      <c r="D280" s="14">
        <v>1.8033E-2</v>
      </c>
      <c r="E280" s="14">
        <v>6.3699999999999998E-3</v>
      </c>
      <c r="F280" s="14">
        <v>5.7530000000000003E-3</v>
      </c>
    </row>
    <row r="281" spans="1:6" x14ac:dyDescent="0.25">
      <c r="A281" s="14" t="s">
        <v>291</v>
      </c>
      <c r="B281" s="14">
        <v>1263600000</v>
      </c>
      <c r="C281" s="14">
        <v>4.6680000000000003E-3</v>
      </c>
      <c r="D281" s="14">
        <v>1.7826999999999999E-2</v>
      </c>
      <c r="E281" s="14">
        <v>6.097E-3</v>
      </c>
      <c r="F281" s="14">
        <v>5.1799999999999997E-3</v>
      </c>
    </row>
    <row r="282" spans="1:6" x14ac:dyDescent="0.25">
      <c r="A282" s="14" t="s">
        <v>292</v>
      </c>
      <c r="B282" s="14">
        <v>1264204800</v>
      </c>
      <c r="C282" s="14">
        <v>4.274E-3</v>
      </c>
      <c r="D282" s="14">
        <v>1.7618000000000002E-2</v>
      </c>
      <c r="E282" s="14">
        <v>5.8050000000000003E-3</v>
      </c>
      <c r="F282" s="14">
        <v>4.7130000000000002E-3</v>
      </c>
    </row>
    <row r="283" spans="1:6" x14ac:dyDescent="0.25">
      <c r="A283" s="14" t="s">
        <v>293</v>
      </c>
      <c r="B283" s="14">
        <v>1264809600</v>
      </c>
      <c r="C283" s="14">
        <v>4.5570000000000003E-3</v>
      </c>
      <c r="D283" s="14">
        <v>1.7416000000000001E-2</v>
      </c>
      <c r="E283" s="14">
        <v>5.594E-3</v>
      </c>
      <c r="F283" s="14">
        <v>4.496E-3</v>
      </c>
    </row>
    <row r="284" spans="1:6" x14ac:dyDescent="0.25">
      <c r="A284" s="14" t="s">
        <v>294</v>
      </c>
      <c r="B284" s="14">
        <v>1265414400</v>
      </c>
      <c r="C284" s="14">
        <v>6.1200000000000002E-4</v>
      </c>
      <c r="D284" s="14">
        <v>1.7156999999999999E-2</v>
      </c>
      <c r="E284" s="14">
        <v>4.7860000000000003E-3</v>
      </c>
      <c r="F284" s="14">
        <v>2.1250000000000002E-3</v>
      </c>
    </row>
    <row r="285" spans="1:6" x14ac:dyDescent="0.25">
      <c r="A285" s="14" t="s">
        <v>295</v>
      </c>
      <c r="B285" s="14">
        <v>1266019200</v>
      </c>
      <c r="C285" s="14">
        <v>3.9849999999999998E-3</v>
      </c>
      <c r="D285" s="14">
        <v>1.6954E-2</v>
      </c>
      <c r="E285" s="14">
        <v>4.6730000000000001E-3</v>
      </c>
      <c r="F285" s="14">
        <v>3.5019999999999999E-3</v>
      </c>
    </row>
    <row r="286" spans="1:6" x14ac:dyDescent="0.25">
      <c r="A286" s="14" t="s">
        <v>296</v>
      </c>
      <c r="B286" s="14">
        <v>1266624000</v>
      </c>
      <c r="C286" s="14">
        <v>5.4250000000000001E-3</v>
      </c>
      <c r="D286" s="14">
        <v>1.6775999999999999E-2</v>
      </c>
      <c r="E286" s="14">
        <v>4.7959999999999999E-3</v>
      </c>
      <c r="F286" s="14">
        <v>4.7140000000000003E-3</v>
      </c>
    </row>
    <row r="287" spans="1:6" x14ac:dyDescent="0.25">
      <c r="A287" s="14" t="s">
        <v>297</v>
      </c>
      <c r="B287" s="14">
        <v>1267228800</v>
      </c>
      <c r="C287" s="14">
        <v>4.7270000000000003E-3</v>
      </c>
      <c r="D287" s="14">
        <v>1.6590000000000001E-2</v>
      </c>
      <c r="E287" s="14">
        <v>4.7749999999999997E-3</v>
      </c>
      <c r="F287" s="14">
        <v>4.5719999999999997E-3</v>
      </c>
    </row>
    <row r="288" spans="1:6" x14ac:dyDescent="0.25">
      <c r="A288" s="14" t="s">
        <v>298</v>
      </c>
      <c r="B288" s="14">
        <v>1267833600</v>
      </c>
      <c r="C288" s="14">
        <v>5.9100000000000003E-3</v>
      </c>
      <c r="D288" s="14">
        <v>1.6424000000000001E-2</v>
      </c>
      <c r="E288" s="14">
        <v>4.9560000000000003E-3</v>
      </c>
      <c r="F288" s="14">
        <v>5.3829999999999998E-3</v>
      </c>
    </row>
    <row r="289" spans="1:6" x14ac:dyDescent="0.25">
      <c r="A289" s="14" t="s">
        <v>299</v>
      </c>
      <c r="B289" s="14">
        <v>1268434800</v>
      </c>
      <c r="C289" s="14">
        <v>6.4009999999999996E-3</v>
      </c>
      <c r="D289" s="14">
        <v>1.6271000000000001E-2</v>
      </c>
      <c r="E289" s="14">
        <v>5.1869999999999998E-3</v>
      </c>
      <c r="F289" s="14">
        <v>6.0350000000000004E-3</v>
      </c>
    </row>
    <row r="290" spans="1:6" x14ac:dyDescent="0.25">
      <c r="A290" s="14" t="s">
        <v>300</v>
      </c>
      <c r="B290" s="14">
        <v>1269039600</v>
      </c>
      <c r="C290" s="14">
        <v>8.0260000000000001E-3</v>
      </c>
      <c r="D290" s="14">
        <v>1.6142E-2</v>
      </c>
      <c r="E290" s="14">
        <v>5.633E-3</v>
      </c>
      <c r="F290" s="14">
        <v>7.0829999999999999E-3</v>
      </c>
    </row>
    <row r="291" spans="1:6" x14ac:dyDescent="0.25">
      <c r="A291" s="14" t="s">
        <v>301</v>
      </c>
      <c r="B291" s="14">
        <v>1269644400</v>
      </c>
      <c r="C291" s="14">
        <v>9.2350000000000002E-3</v>
      </c>
      <c r="D291" s="14">
        <v>1.6035000000000001E-2</v>
      </c>
      <c r="E291" s="14">
        <v>6.2049999999999996E-3</v>
      </c>
      <c r="F291" s="14">
        <v>8.3090000000000004E-3</v>
      </c>
    </row>
    <row r="292" spans="1:6" x14ac:dyDescent="0.25">
      <c r="A292" s="14" t="s">
        <v>302</v>
      </c>
      <c r="B292" s="14">
        <v>1270249200</v>
      </c>
      <c r="C292" s="14">
        <v>8.3350000000000004E-3</v>
      </c>
      <c r="D292" s="14">
        <v>1.5916E-2</v>
      </c>
      <c r="E292" s="14">
        <v>6.5409999999999999E-3</v>
      </c>
      <c r="F292" s="14">
        <v>8.2979999999999998E-3</v>
      </c>
    </row>
    <row r="293" spans="1:6" x14ac:dyDescent="0.25">
      <c r="A293" s="14" t="s">
        <v>303</v>
      </c>
      <c r="B293" s="14">
        <v>1270854000</v>
      </c>
      <c r="C293" s="14">
        <v>1.4276E-2</v>
      </c>
      <c r="D293" s="14">
        <v>1.5890000000000001E-2</v>
      </c>
      <c r="E293" s="14">
        <v>7.7539999999999996E-3</v>
      </c>
      <c r="F293" s="14">
        <v>1.1377E-2</v>
      </c>
    </row>
    <row r="294" spans="1:6" x14ac:dyDescent="0.25">
      <c r="A294" s="14" t="s">
        <v>304</v>
      </c>
      <c r="B294" s="14">
        <v>1271458800</v>
      </c>
      <c r="C294" s="14">
        <v>1.669E-2</v>
      </c>
      <c r="D294" s="14">
        <v>1.5900999999999998E-2</v>
      </c>
      <c r="E294" s="14">
        <v>9.1920000000000005E-3</v>
      </c>
      <c r="F294" s="14">
        <v>1.4685999999999999E-2</v>
      </c>
    </row>
    <row r="295" spans="1:6" x14ac:dyDescent="0.25">
      <c r="A295" s="14" t="s">
        <v>305</v>
      </c>
      <c r="B295" s="14">
        <v>1272063600</v>
      </c>
      <c r="C295" s="14">
        <v>1.7937999999999999E-2</v>
      </c>
      <c r="D295" s="14">
        <v>1.5932000000000002E-2</v>
      </c>
      <c r="E295" s="14">
        <v>1.0611000000000001E-2</v>
      </c>
      <c r="F295" s="14">
        <v>1.6968E-2</v>
      </c>
    </row>
    <row r="296" spans="1:6" x14ac:dyDescent="0.25">
      <c r="A296" s="14" t="s">
        <v>306</v>
      </c>
      <c r="B296" s="14">
        <v>1272668400</v>
      </c>
      <c r="C296" s="14">
        <v>2.7498000000000002E-2</v>
      </c>
      <c r="D296" s="14">
        <v>1.6108000000000001E-2</v>
      </c>
      <c r="E296" s="14">
        <v>1.3343000000000001E-2</v>
      </c>
      <c r="F296" s="14">
        <v>2.3705E-2</v>
      </c>
    </row>
    <row r="297" spans="1:6" x14ac:dyDescent="0.25">
      <c r="A297" s="14" t="s">
        <v>307</v>
      </c>
      <c r="B297" s="14">
        <v>1273273200</v>
      </c>
      <c r="C297" s="14">
        <v>1.0000000000000001E-5</v>
      </c>
      <c r="D297" s="14">
        <v>1.5859999999999999E-2</v>
      </c>
      <c r="E297" s="14">
        <v>1.1200999999999999E-2</v>
      </c>
      <c r="F297" s="14">
        <v>9.9570000000000006E-3</v>
      </c>
    </row>
    <row r="298" spans="1:6" x14ac:dyDescent="0.25">
      <c r="A298" s="14" t="s">
        <v>308</v>
      </c>
      <c r="B298" s="14">
        <v>1273878000</v>
      </c>
      <c r="C298" s="14">
        <v>0</v>
      </c>
      <c r="D298" s="14">
        <v>1.5615E-2</v>
      </c>
      <c r="E298" s="14">
        <v>9.4009999999999996E-3</v>
      </c>
      <c r="F298" s="14">
        <v>4.1799999999999997E-3</v>
      </c>
    </row>
    <row r="299" spans="1:6" x14ac:dyDescent="0.25">
      <c r="A299" s="14" t="s">
        <v>309</v>
      </c>
      <c r="B299" s="14">
        <v>1274482800</v>
      </c>
      <c r="C299" s="14">
        <v>0</v>
      </c>
      <c r="D299" s="14">
        <v>1.5375E-2</v>
      </c>
      <c r="E299" s="14">
        <v>7.8899999999999994E-3</v>
      </c>
      <c r="F299" s="14">
        <v>1.755E-3</v>
      </c>
    </row>
    <row r="300" spans="1:6" x14ac:dyDescent="0.25">
      <c r="A300" s="14" t="s">
        <v>310</v>
      </c>
      <c r="B300" s="14">
        <v>1275087600</v>
      </c>
      <c r="C300" s="14">
        <v>0</v>
      </c>
      <c r="D300" s="14">
        <v>1.5138E-2</v>
      </c>
      <c r="E300" s="14">
        <v>6.6230000000000004E-3</v>
      </c>
      <c r="F300" s="14">
        <v>7.3700000000000002E-4</v>
      </c>
    </row>
    <row r="301" spans="1:6" x14ac:dyDescent="0.25">
      <c r="A301" s="14" t="s">
        <v>311</v>
      </c>
      <c r="B301" s="14">
        <v>1275692400</v>
      </c>
      <c r="C301" s="14">
        <v>0</v>
      </c>
      <c r="D301" s="14">
        <v>1.4904000000000001E-2</v>
      </c>
      <c r="E301" s="14">
        <v>5.5589999999999997E-3</v>
      </c>
      <c r="F301" s="14">
        <v>3.1E-4</v>
      </c>
    </row>
    <row r="302" spans="1:6" x14ac:dyDescent="0.25">
      <c r="A302" s="14" t="s">
        <v>312</v>
      </c>
      <c r="B302" s="14">
        <v>1276297200</v>
      </c>
      <c r="C302" s="14">
        <v>0</v>
      </c>
      <c r="D302" s="14">
        <v>1.4675000000000001E-2</v>
      </c>
      <c r="E302" s="14">
        <v>4.6649999999999999E-3</v>
      </c>
      <c r="F302" s="14">
        <v>1.2999999999999999E-4</v>
      </c>
    </row>
    <row r="303" spans="1:6" x14ac:dyDescent="0.25">
      <c r="A303" s="14" t="s">
        <v>313</v>
      </c>
      <c r="B303" s="14">
        <v>1276902000</v>
      </c>
      <c r="C303" s="14">
        <v>2.9160000000000002E-3</v>
      </c>
      <c r="D303" s="14">
        <v>1.4493000000000001E-2</v>
      </c>
      <c r="E303" s="14">
        <v>4.398E-3</v>
      </c>
      <c r="F303" s="14">
        <v>2.003E-3</v>
      </c>
    </row>
    <row r="304" spans="1:6" x14ac:dyDescent="0.25">
      <c r="A304" s="14" t="s">
        <v>314</v>
      </c>
      <c r="B304" s="14">
        <v>1277506800</v>
      </c>
      <c r="C304" s="14">
        <v>4.7190000000000001E-3</v>
      </c>
      <c r="D304" s="14">
        <v>1.4342000000000001E-2</v>
      </c>
      <c r="E304" s="14">
        <v>4.4460000000000003E-3</v>
      </c>
      <c r="F304" s="14">
        <v>3.5660000000000002E-3</v>
      </c>
    </row>
    <row r="305" spans="1:6" x14ac:dyDescent="0.25">
      <c r="A305" s="14" t="s">
        <v>315</v>
      </c>
      <c r="B305" s="14">
        <v>1278111600</v>
      </c>
      <c r="C305" s="14">
        <v>4.7190000000000001E-3</v>
      </c>
      <c r="D305" s="14">
        <v>1.4194E-2</v>
      </c>
      <c r="E305" s="14">
        <v>4.4860000000000004E-3</v>
      </c>
      <c r="F305" s="14">
        <v>4.2230000000000002E-3</v>
      </c>
    </row>
    <row r="306" spans="1:6" x14ac:dyDescent="0.25">
      <c r="A306" s="14" t="s">
        <v>316</v>
      </c>
      <c r="B306" s="14">
        <v>1278716400</v>
      </c>
      <c r="C306" s="14">
        <v>4.7190000000000001E-3</v>
      </c>
      <c r="D306" s="14">
        <v>1.4047E-2</v>
      </c>
      <c r="E306" s="14">
        <v>4.5199999999999997E-3</v>
      </c>
      <c r="F306" s="14">
        <v>4.4980000000000003E-3</v>
      </c>
    </row>
    <row r="307" spans="1:6" x14ac:dyDescent="0.25">
      <c r="A307" s="14" t="s">
        <v>317</v>
      </c>
      <c r="B307" s="14">
        <v>1279321200</v>
      </c>
      <c r="C307" s="14">
        <v>5.0100000000000003E-4</v>
      </c>
      <c r="D307" s="14">
        <v>1.3838E-2</v>
      </c>
      <c r="E307" s="14">
        <v>3.8679999999999999E-3</v>
      </c>
      <c r="F307" s="14">
        <v>2.0790000000000001E-3</v>
      </c>
    </row>
    <row r="308" spans="1:6" x14ac:dyDescent="0.25">
      <c r="A308" s="14" t="s">
        <v>318</v>
      </c>
      <c r="B308" s="14">
        <v>1279926000</v>
      </c>
      <c r="C308" s="14">
        <v>0</v>
      </c>
      <c r="D308" s="14">
        <v>1.3625E-2</v>
      </c>
      <c r="E308" s="14">
        <v>3.2460000000000002E-3</v>
      </c>
      <c r="F308" s="14">
        <v>8.7299999999999997E-4</v>
      </c>
    </row>
    <row r="309" spans="1:6" x14ac:dyDescent="0.25">
      <c r="A309" s="14" t="s">
        <v>319</v>
      </c>
      <c r="B309" s="14">
        <v>1280530800</v>
      </c>
      <c r="C309" s="14">
        <v>0</v>
      </c>
      <c r="D309" s="14">
        <v>1.3414000000000001E-2</v>
      </c>
      <c r="E309" s="14">
        <v>2.725E-3</v>
      </c>
      <c r="F309" s="14">
        <v>3.6600000000000001E-4</v>
      </c>
    </row>
    <row r="310" spans="1:6" x14ac:dyDescent="0.25">
      <c r="A310" s="14" t="s">
        <v>320</v>
      </c>
      <c r="B310" s="14">
        <v>1281135600</v>
      </c>
      <c r="C310" s="14">
        <v>0</v>
      </c>
      <c r="D310" s="14">
        <v>1.3207999999999999E-2</v>
      </c>
      <c r="E310" s="14">
        <v>2.287E-3</v>
      </c>
      <c r="F310" s="14">
        <v>1.54E-4</v>
      </c>
    </row>
    <row r="311" spans="1:6" x14ac:dyDescent="0.25">
      <c r="A311" s="14" t="s">
        <v>321</v>
      </c>
      <c r="B311" s="14">
        <v>1281740400</v>
      </c>
      <c r="C311" s="14">
        <v>0</v>
      </c>
      <c r="D311" s="14">
        <v>1.3004E-2</v>
      </c>
      <c r="E311" s="14">
        <v>1.9189999999999999E-3</v>
      </c>
      <c r="F311" s="14">
        <v>6.4999999999999994E-5</v>
      </c>
    </row>
    <row r="312" spans="1:6" x14ac:dyDescent="0.25">
      <c r="A312" s="14" t="s">
        <v>322</v>
      </c>
      <c r="B312" s="14">
        <v>1282345200</v>
      </c>
      <c r="C312" s="14">
        <v>0</v>
      </c>
      <c r="D312" s="14">
        <v>1.2803999999999999E-2</v>
      </c>
      <c r="E312" s="14">
        <v>1.611E-3</v>
      </c>
      <c r="F312" s="14">
        <v>2.6999999999999999E-5</v>
      </c>
    </row>
    <row r="313" spans="1:6" x14ac:dyDescent="0.25">
      <c r="A313" s="14" t="s">
        <v>323</v>
      </c>
      <c r="B313" s="14">
        <v>1282950000</v>
      </c>
      <c r="C313" s="14">
        <v>0</v>
      </c>
      <c r="D313" s="14">
        <v>1.2607E-2</v>
      </c>
      <c r="E313" s="14">
        <v>1.3519999999999999E-3</v>
      </c>
      <c r="F313" s="14">
        <v>1.1E-5</v>
      </c>
    </row>
    <row r="314" spans="1:6" x14ac:dyDescent="0.25">
      <c r="A314" s="14" t="s">
        <v>324</v>
      </c>
      <c r="B314" s="14">
        <v>1283554800</v>
      </c>
      <c r="C314" s="14">
        <v>0</v>
      </c>
      <c r="D314" s="14">
        <v>1.2411999999999999E-2</v>
      </c>
      <c r="E314" s="14">
        <v>1.1349999999999999E-3</v>
      </c>
      <c r="F314" s="14">
        <v>5.0000000000000004E-6</v>
      </c>
    </row>
    <row r="315" spans="1:6" x14ac:dyDescent="0.25">
      <c r="A315" s="14" t="s">
        <v>325</v>
      </c>
      <c r="B315" s="14">
        <v>1284159600</v>
      </c>
      <c r="C315" s="14">
        <v>0</v>
      </c>
      <c r="D315" s="14">
        <v>1.2220999999999999E-2</v>
      </c>
      <c r="E315" s="14">
        <v>9.5299999999999996E-4</v>
      </c>
      <c r="F315" s="14">
        <v>1.9999999999999999E-6</v>
      </c>
    </row>
    <row r="316" spans="1:6" x14ac:dyDescent="0.25">
      <c r="A316" s="14" t="s">
        <v>326</v>
      </c>
      <c r="B316" s="14">
        <v>1284764400</v>
      </c>
      <c r="C316" s="14">
        <v>0</v>
      </c>
      <c r="D316" s="14">
        <v>1.2031999999999999E-2</v>
      </c>
      <c r="E316" s="14">
        <v>8.0000000000000004E-4</v>
      </c>
      <c r="F316" s="14">
        <v>9.9999999999999995E-7</v>
      </c>
    </row>
    <row r="317" spans="1:6" x14ac:dyDescent="0.25">
      <c r="A317" s="14" t="s">
        <v>327</v>
      </c>
      <c r="B317" s="14">
        <v>1285369200</v>
      </c>
      <c r="C317" s="14">
        <v>0</v>
      </c>
      <c r="D317" s="14">
        <v>1.1847E-2</v>
      </c>
      <c r="E317" s="14">
        <v>6.7100000000000005E-4</v>
      </c>
      <c r="F317" s="14">
        <v>0</v>
      </c>
    </row>
    <row r="318" spans="1:6" x14ac:dyDescent="0.25">
      <c r="A318" s="14" t="s">
        <v>328</v>
      </c>
      <c r="B318" s="14">
        <v>1285974000</v>
      </c>
      <c r="C318" s="14">
        <v>3.008623</v>
      </c>
      <c r="D318" s="14">
        <v>5.7915000000000001E-2</v>
      </c>
      <c r="E318" s="14">
        <v>0.490705</v>
      </c>
      <c r="F318" s="14">
        <v>1.8845229999999999</v>
      </c>
    </row>
    <row r="319" spans="1:6" x14ac:dyDescent="0.25">
      <c r="A319" s="14" t="s">
        <v>329</v>
      </c>
      <c r="B319" s="14">
        <v>1286578800</v>
      </c>
      <c r="C319" s="14">
        <v>3.8304330000000002</v>
      </c>
      <c r="D319" s="14">
        <v>0.11580600000000001</v>
      </c>
      <c r="E319" s="14">
        <v>1.0245420000000001</v>
      </c>
      <c r="F319" s="14">
        <v>3.003349</v>
      </c>
    </row>
    <row r="320" spans="1:6" x14ac:dyDescent="0.25">
      <c r="A320" s="14" t="s">
        <v>330</v>
      </c>
      <c r="B320" s="14">
        <v>1287183600</v>
      </c>
      <c r="C320" s="14">
        <v>0.54344800000000004</v>
      </c>
      <c r="D320" s="14">
        <v>0.122305</v>
      </c>
      <c r="E320" s="14">
        <v>0.94045100000000004</v>
      </c>
      <c r="F320" s="14">
        <v>1.4707570000000001</v>
      </c>
    </row>
    <row r="321" spans="1:6" x14ac:dyDescent="0.25">
      <c r="A321" s="14" t="s">
        <v>331</v>
      </c>
      <c r="B321" s="14">
        <v>1287788400</v>
      </c>
      <c r="C321" s="14">
        <v>0</v>
      </c>
      <c r="D321" s="14">
        <v>0.120419</v>
      </c>
      <c r="E321" s="14">
        <v>0.78933799999999998</v>
      </c>
      <c r="F321" s="14">
        <v>0.61751400000000001</v>
      </c>
    </row>
    <row r="322" spans="1:6" x14ac:dyDescent="0.25">
      <c r="A322" s="14" t="s">
        <v>332</v>
      </c>
      <c r="B322" s="14">
        <v>1288393200</v>
      </c>
      <c r="C322" s="14">
        <v>0</v>
      </c>
      <c r="D322" s="14">
        <v>0.118563</v>
      </c>
      <c r="E322" s="14">
        <v>0.66250699999999996</v>
      </c>
      <c r="F322" s="14">
        <v>0.25927099999999997</v>
      </c>
    </row>
    <row r="323" spans="1:6" x14ac:dyDescent="0.25">
      <c r="A323" s="14" t="s">
        <v>333</v>
      </c>
      <c r="B323" s="14">
        <v>1289001600</v>
      </c>
      <c r="C323" s="14">
        <v>0</v>
      </c>
      <c r="D323" s="14">
        <v>0.11672399999999999</v>
      </c>
      <c r="E323" s="14">
        <v>0.55547599999999997</v>
      </c>
      <c r="F323" s="14">
        <v>0.108297</v>
      </c>
    </row>
    <row r="324" spans="1:6" x14ac:dyDescent="0.25">
      <c r="A324" s="14" t="s">
        <v>334</v>
      </c>
      <c r="B324" s="14">
        <v>1289606400</v>
      </c>
      <c r="C324" s="14">
        <v>1.011E-3</v>
      </c>
      <c r="D324" s="14">
        <v>0.114937</v>
      </c>
      <c r="E324" s="14">
        <v>0.466391</v>
      </c>
      <c r="F324" s="14">
        <v>4.6183000000000002E-2</v>
      </c>
    </row>
    <row r="325" spans="1:6" x14ac:dyDescent="0.25">
      <c r="A325" s="14" t="s">
        <v>335</v>
      </c>
      <c r="B325" s="14">
        <v>1290211200</v>
      </c>
      <c r="C325" s="14">
        <v>2.0639999999999999E-3</v>
      </c>
      <c r="D325" s="14">
        <v>0.113191</v>
      </c>
      <c r="E325" s="14">
        <v>0.39178299999999999</v>
      </c>
      <c r="F325" s="14">
        <v>2.0582E-2</v>
      </c>
    </row>
    <row r="326" spans="1:6" x14ac:dyDescent="0.25">
      <c r="A326" s="14" t="s">
        <v>336</v>
      </c>
      <c r="B326" s="14">
        <v>1290816000</v>
      </c>
      <c r="C326" s="14">
        <v>1.866E-3</v>
      </c>
      <c r="D326" s="14">
        <v>0.111471</v>
      </c>
      <c r="E326" s="14">
        <v>0.32913199999999998</v>
      </c>
      <c r="F326" s="14">
        <v>9.7509999999999993E-3</v>
      </c>
    </row>
    <row r="327" spans="1:6" x14ac:dyDescent="0.25">
      <c r="A327" s="14" t="s">
        <v>337</v>
      </c>
      <c r="B327" s="14">
        <v>1291420800</v>
      </c>
      <c r="C327" s="14">
        <v>1.9550000000000001E-3</v>
      </c>
      <c r="D327" s="14">
        <v>0.109779</v>
      </c>
      <c r="E327" s="14">
        <v>0.276559</v>
      </c>
      <c r="F327" s="14">
        <v>5.2110000000000004E-3</v>
      </c>
    </row>
    <row r="328" spans="1:6" x14ac:dyDescent="0.25">
      <c r="A328" s="14" t="s">
        <v>338</v>
      </c>
      <c r="B328" s="14">
        <v>1292025600</v>
      </c>
      <c r="C328" s="14">
        <v>1.5920000000000001E-3</v>
      </c>
      <c r="D328" s="14">
        <v>0.10811</v>
      </c>
      <c r="E328" s="14">
        <v>0.232378</v>
      </c>
      <c r="F328" s="14">
        <v>3.1580000000000002E-3</v>
      </c>
    </row>
    <row r="329" spans="1:6" x14ac:dyDescent="0.25">
      <c r="A329" s="14" t="s">
        <v>339</v>
      </c>
      <c r="B329" s="14">
        <v>1292630400</v>
      </c>
      <c r="C329" s="14">
        <v>1.787E-3</v>
      </c>
      <c r="D329" s="14">
        <v>0.106488</v>
      </c>
      <c r="E329" s="14">
        <v>0.195325</v>
      </c>
      <c r="F329" s="14">
        <v>2.356E-3</v>
      </c>
    </row>
    <row r="330" spans="1:6" x14ac:dyDescent="0.25">
      <c r="A330" s="14" t="s">
        <v>340</v>
      </c>
      <c r="B330" s="14">
        <v>1293235200</v>
      </c>
      <c r="C330" s="14">
        <v>1.8580000000000001E-3</v>
      </c>
      <c r="D330" s="14">
        <v>0.10487200000000001</v>
      </c>
      <c r="E330" s="14">
        <v>0.164238</v>
      </c>
      <c r="F330" s="14">
        <v>2.062E-3</v>
      </c>
    </row>
    <row r="331" spans="1:6" x14ac:dyDescent="0.25">
      <c r="A331" s="14" t="s">
        <v>341</v>
      </c>
      <c r="B331" s="14">
        <v>1293840000</v>
      </c>
      <c r="C331" s="14">
        <v>1.8580000000000001E-3</v>
      </c>
      <c r="D331" s="14">
        <v>0.10327699999999999</v>
      </c>
      <c r="E331" s="14">
        <v>0.13814499999999999</v>
      </c>
      <c r="F331" s="14">
        <v>1.939E-3</v>
      </c>
    </row>
    <row r="332" spans="1:6" x14ac:dyDescent="0.25">
      <c r="A332" s="14" t="s">
        <v>342</v>
      </c>
      <c r="B332" s="14">
        <v>1294444800</v>
      </c>
      <c r="C332" s="14">
        <v>1.8580000000000001E-3</v>
      </c>
      <c r="D332" s="14">
        <v>0.10170800000000001</v>
      </c>
      <c r="E332" s="14">
        <v>0.116244</v>
      </c>
      <c r="F332" s="14">
        <v>1.887E-3</v>
      </c>
    </row>
    <row r="333" spans="1:6" x14ac:dyDescent="0.25">
      <c r="A333" s="14" t="s">
        <v>343</v>
      </c>
      <c r="B333" s="14">
        <v>1295049600</v>
      </c>
      <c r="C333" s="14">
        <v>1.2589999999999999E-3</v>
      </c>
      <c r="D333" s="14">
        <v>0.100157</v>
      </c>
      <c r="E333" s="14">
        <v>9.7762000000000002E-2</v>
      </c>
      <c r="F333" s="14">
        <v>1.415E-3</v>
      </c>
    </row>
    <row r="334" spans="1:6" x14ac:dyDescent="0.25">
      <c r="A334" s="14" t="s">
        <v>344</v>
      </c>
      <c r="B334" s="14">
        <v>1295654400</v>
      </c>
      <c r="C334" s="14">
        <v>1.688E-3</v>
      </c>
      <c r="D334" s="14">
        <v>9.8642999999999995E-2</v>
      </c>
      <c r="E334" s="14">
        <v>8.2325999999999996E-2</v>
      </c>
      <c r="F334" s="14">
        <v>1.603E-3</v>
      </c>
    </row>
    <row r="335" spans="1:6" x14ac:dyDescent="0.25">
      <c r="A335" s="14" t="s">
        <v>345</v>
      </c>
      <c r="B335" s="14">
        <v>1296259200</v>
      </c>
      <c r="C335" s="14">
        <v>1.8569999999999999E-3</v>
      </c>
      <c r="D335" s="14">
        <v>9.7152000000000002E-2</v>
      </c>
      <c r="E335" s="14">
        <v>6.9393999999999997E-2</v>
      </c>
      <c r="F335" s="14">
        <v>1.7459999999999999E-3</v>
      </c>
    </row>
    <row r="336" spans="1:6" x14ac:dyDescent="0.25">
      <c r="A336" s="14" t="s">
        <v>346</v>
      </c>
      <c r="B336" s="14">
        <v>1296864000</v>
      </c>
      <c r="C336" s="14">
        <v>1.854E-3</v>
      </c>
      <c r="D336" s="14">
        <v>9.5684000000000005E-2</v>
      </c>
      <c r="E336" s="14">
        <v>5.8541000000000003E-2</v>
      </c>
      <c r="F336" s="14">
        <v>1.804E-3</v>
      </c>
    </row>
    <row r="337" spans="1:6" x14ac:dyDescent="0.25">
      <c r="A337" s="14" t="s">
        <v>347</v>
      </c>
      <c r="B337" s="14">
        <v>1297468800</v>
      </c>
      <c r="C337" s="14">
        <v>1.779E-3</v>
      </c>
      <c r="D337" s="14">
        <v>9.4237000000000001E-2</v>
      </c>
      <c r="E337" s="14">
        <v>4.9418999999999998E-2</v>
      </c>
      <c r="F337" s="14">
        <v>1.781E-3</v>
      </c>
    </row>
    <row r="338" spans="1:6" x14ac:dyDescent="0.25">
      <c r="A338" s="14" t="s">
        <v>348</v>
      </c>
      <c r="B338" s="14">
        <v>1298073600</v>
      </c>
      <c r="C338" s="14">
        <v>1.719E-3</v>
      </c>
      <c r="D338" s="14">
        <v>9.2814999999999995E-2</v>
      </c>
      <c r="E338" s="14">
        <v>4.1752999999999998E-2</v>
      </c>
      <c r="F338" s="14">
        <v>1.74E-3</v>
      </c>
    </row>
    <row r="339" spans="1:6" x14ac:dyDescent="0.25">
      <c r="A339" s="14" t="s">
        <v>349</v>
      </c>
      <c r="B339" s="14">
        <v>1298678400</v>
      </c>
      <c r="C339" s="14">
        <v>1.7719999999999999E-3</v>
      </c>
      <c r="D339" s="14">
        <v>9.1417999999999999E-2</v>
      </c>
      <c r="E339" s="14">
        <v>3.5327999999999998E-2</v>
      </c>
      <c r="F339" s="14">
        <v>1.7669999999999999E-3</v>
      </c>
    </row>
    <row r="340" spans="1:6" x14ac:dyDescent="0.25">
      <c r="A340" s="14" t="s">
        <v>350</v>
      </c>
      <c r="B340" s="14">
        <v>1299283200</v>
      </c>
      <c r="C340" s="14">
        <v>1.7589999999999999E-3</v>
      </c>
      <c r="D340" s="14">
        <v>9.0038000000000007E-2</v>
      </c>
      <c r="E340" s="14">
        <v>2.9932E-2</v>
      </c>
      <c r="F340" s="14">
        <v>1.7440000000000001E-3</v>
      </c>
    </row>
    <row r="341" spans="1:6" x14ac:dyDescent="0.25">
      <c r="A341" s="14" t="s">
        <v>351</v>
      </c>
      <c r="B341" s="14">
        <v>1299884400</v>
      </c>
      <c r="C341" s="14">
        <v>1.3079999999999999E-3</v>
      </c>
      <c r="D341" s="14">
        <v>8.8682999999999998E-2</v>
      </c>
      <c r="E341" s="14">
        <v>2.5357999999999999E-2</v>
      </c>
      <c r="F341" s="14">
        <v>1.506E-3</v>
      </c>
    </row>
    <row r="342" spans="1:6" x14ac:dyDescent="0.25">
      <c r="A342" s="14" t="s">
        <v>352</v>
      </c>
      <c r="B342" s="14">
        <v>1300489200</v>
      </c>
      <c r="C342" s="14">
        <v>1.853E-3</v>
      </c>
      <c r="D342" s="14">
        <v>8.7344000000000005E-2</v>
      </c>
      <c r="E342" s="14">
        <v>2.1579999999999998E-2</v>
      </c>
      <c r="F342" s="14">
        <v>1.7030000000000001E-3</v>
      </c>
    </row>
    <row r="343" spans="1:6" x14ac:dyDescent="0.25">
      <c r="A343" s="14" t="s">
        <v>353</v>
      </c>
      <c r="B343" s="14">
        <v>1301094000</v>
      </c>
      <c r="C343" s="14">
        <v>1.8569999999999999E-3</v>
      </c>
      <c r="D343" s="14">
        <v>8.6024000000000003E-2</v>
      </c>
      <c r="E343" s="14">
        <v>1.8408999999999998E-2</v>
      </c>
      <c r="F343" s="14">
        <v>1.7880000000000001E-3</v>
      </c>
    </row>
    <row r="344" spans="1:6" x14ac:dyDescent="0.25">
      <c r="A344" s="14" t="s">
        <v>354</v>
      </c>
      <c r="B344" s="14">
        <v>1301698800</v>
      </c>
      <c r="C344" s="14">
        <v>1.8569999999999999E-3</v>
      </c>
      <c r="D344" s="14">
        <v>8.4724999999999995E-2</v>
      </c>
      <c r="E344" s="14">
        <v>1.5748000000000002E-2</v>
      </c>
      <c r="F344" s="14">
        <v>1.823E-3</v>
      </c>
    </row>
    <row r="345" spans="1:6" x14ac:dyDescent="0.25">
      <c r="A345" s="14" t="s">
        <v>355</v>
      </c>
      <c r="B345" s="14">
        <v>1302303600</v>
      </c>
      <c r="C345" s="14">
        <v>1.843E-3</v>
      </c>
      <c r="D345" s="14">
        <v>8.3446000000000006E-2</v>
      </c>
      <c r="E345" s="14">
        <v>1.3513000000000001E-2</v>
      </c>
      <c r="F345" s="14">
        <v>1.833E-3</v>
      </c>
    </row>
    <row r="346" spans="1:6" x14ac:dyDescent="0.25">
      <c r="A346" s="14" t="s">
        <v>356</v>
      </c>
      <c r="B346" s="14">
        <v>1302908400</v>
      </c>
      <c r="C346" s="14">
        <v>4.0200000000000001E-4</v>
      </c>
      <c r="D346" s="14">
        <v>8.2166000000000003E-2</v>
      </c>
      <c r="E346" s="14">
        <v>1.1402000000000001E-2</v>
      </c>
      <c r="F346" s="14">
        <v>9.3000000000000005E-4</v>
      </c>
    </row>
    <row r="347" spans="1:6" x14ac:dyDescent="0.25">
      <c r="A347" s="14" t="s">
        <v>357</v>
      </c>
      <c r="B347" s="14">
        <v>1303513200</v>
      </c>
      <c r="C347" s="14">
        <v>0</v>
      </c>
      <c r="D347" s="14">
        <v>8.0893999999999994E-2</v>
      </c>
      <c r="E347" s="14">
        <v>9.5700000000000004E-3</v>
      </c>
      <c r="F347" s="14">
        <v>3.9100000000000002E-4</v>
      </c>
    </row>
    <row r="348" spans="1:6" x14ac:dyDescent="0.25">
      <c r="A348" s="14" t="s">
        <v>358</v>
      </c>
      <c r="B348" s="14">
        <v>1304118000</v>
      </c>
      <c r="C348" s="14">
        <v>0</v>
      </c>
      <c r="D348" s="14">
        <v>7.9640000000000002E-2</v>
      </c>
      <c r="E348" s="14">
        <v>8.0319999999999992E-3</v>
      </c>
      <c r="F348" s="14">
        <v>1.64E-4</v>
      </c>
    </row>
    <row r="349" spans="1:6" x14ac:dyDescent="0.25">
      <c r="A349" s="14" t="s">
        <v>359</v>
      </c>
      <c r="B349" s="14">
        <v>1304722800</v>
      </c>
      <c r="C349" s="14">
        <v>0</v>
      </c>
      <c r="D349" s="14">
        <v>7.8401999999999999E-2</v>
      </c>
      <c r="E349" s="14">
        <v>6.7409999999999996E-3</v>
      </c>
      <c r="F349" s="14">
        <v>6.8999999999999997E-5</v>
      </c>
    </row>
    <row r="350" spans="1:6" x14ac:dyDescent="0.25">
      <c r="A350" s="14" t="s">
        <v>360</v>
      </c>
      <c r="B350" s="14">
        <v>1305327600</v>
      </c>
      <c r="C350" s="14">
        <v>0</v>
      </c>
      <c r="D350" s="14">
        <v>7.7193999999999999E-2</v>
      </c>
      <c r="E350" s="14">
        <v>5.6579999999999998E-3</v>
      </c>
      <c r="F350" s="14">
        <v>2.9E-5</v>
      </c>
    </row>
    <row r="351" spans="1:6" x14ac:dyDescent="0.25">
      <c r="A351" s="14" t="s">
        <v>361</v>
      </c>
      <c r="B351" s="14">
        <v>1305932400</v>
      </c>
      <c r="C351" s="14">
        <v>0</v>
      </c>
      <c r="D351" s="14">
        <v>7.6005000000000003E-2</v>
      </c>
      <c r="E351" s="14">
        <v>4.7489999999999997E-3</v>
      </c>
      <c r="F351" s="14">
        <v>1.2E-5</v>
      </c>
    </row>
    <row r="352" spans="1:6" x14ac:dyDescent="0.25">
      <c r="A352" s="14" t="s">
        <v>362</v>
      </c>
      <c r="B352" s="14">
        <v>1306537200</v>
      </c>
      <c r="C352" s="14">
        <v>0</v>
      </c>
      <c r="D352" s="14">
        <v>7.4831999999999996E-2</v>
      </c>
      <c r="E352" s="14">
        <v>3.986E-3</v>
      </c>
      <c r="F352" s="14">
        <v>5.0000000000000004E-6</v>
      </c>
    </row>
    <row r="353" spans="1:6" x14ac:dyDescent="0.25">
      <c r="A353" s="14" t="s">
        <v>363</v>
      </c>
      <c r="B353" s="14">
        <v>1307142000</v>
      </c>
      <c r="C353" s="14">
        <v>0</v>
      </c>
      <c r="D353" s="14">
        <v>7.3681999999999997E-2</v>
      </c>
      <c r="E353" s="14">
        <v>3.3449999999999999E-3</v>
      </c>
      <c r="F353" s="14">
        <v>1.9999999999999999E-6</v>
      </c>
    </row>
    <row r="354" spans="1:6" x14ac:dyDescent="0.25">
      <c r="A354" s="14" t="s">
        <v>364</v>
      </c>
      <c r="B354" s="14">
        <v>1307746800</v>
      </c>
      <c r="C354" s="14">
        <v>0</v>
      </c>
      <c r="D354" s="14">
        <v>7.2553000000000006E-2</v>
      </c>
      <c r="E354" s="14">
        <v>2.8080000000000002E-3</v>
      </c>
      <c r="F354" s="14">
        <v>9.9999999999999995E-7</v>
      </c>
    </row>
    <row r="355" spans="1:6" x14ac:dyDescent="0.25">
      <c r="A355" s="14" t="s">
        <v>365</v>
      </c>
      <c r="B355" s="14">
        <v>1308351600</v>
      </c>
      <c r="C355" s="14">
        <v>0</v>
      </c>
      <c r="D355" s="14">
        <v>7.1439000000000002E-2</v>
      </c>
      <c r="E355" s="14">
        <v>2.3570000000000002E-3</v>
      </c>
      <c r="F355" s="14">
        <v>0</v>
      </c>
    </row>
    <row r="356" spans="1:6" x14ac:dyDescent="0.25">
      <c r="A356" s="14" t="s">
        <v>366</v>
      </c>
      <c r="B356" s="14">
        <v>1308956400</v>
      </c>
      <c r="C356" s="14">
        <v>0</v>
      </c>
      <c r="D356" s="14">
        <v>7.0341000000000001E-2</v>
      </c>
      <c r="E356" s="14">
        <v>1.9780000000000002E-3</v>
      </c>
      <c r="F356" s="14">
        <v>0</v>
      </c>
    </row>
    <row r="357" spans="1:6" x14ac:dyDescent="0.25">
      <c r="A357" s="14" t="s">
        <v>367</v>
      </c>
      <c r="B357" s="14">
        <v>1309561200</v>
      </c>
      <c r="C357" s="14">
        <v>0</v>
      </c>
      <c r="D357" s="14">
        <v>6.9258E-2</v>
      </c>
      <c r="E357" s="14">
        <v>1.66E-3</v>
      </c>
      <c r="F357" s="14">
        <v>0</v>
      </c>
    </row>
    <row r="358" spans="1:6" x14ac:dyDescent="0.25">
      <c r="A358" s="14" t="s">
        <v>368</v>
      </c>
      <c r="B358" s="14">
        <v>1310166000</v>
      </c>
      <c r="C358" s="14">
        <v>0</v>
      </c>
      <c r="D358" s="14">
        <v>6.8187999999999999E-2</v>
      </c>
      <c r="E358" s="14">
        <v>1.3929999999999999E-3</v>
      </c>
      <c r="F358" s="14">
        <v>0</v>
      </c>
    </row>
    <row r="359" spans="1:6" x14ac:dyDescent="0.25">
      <c r="A359" s="14" t="s">
        <v>369</v>
      </c>
      <c r="B359" s="14">
        <v>1310770800</v>
      </c>
      <c r="C359" s="14">
        <v>2.1970000000000002E-3</v>
      </c>
      <c r="D359" s="14">
        <v>6.7169000000000006E-2</v>
      </c>
      <c r="E359" s="14">
        <v>1.5039999999999999E-3</v>
      </c>
      <c r="F359" s="14">
        <v>9.4300000000000004E-4</v>
      </c>
    </row>
    <row r="360" spans="1:6" x14ac:dyDescent="0.25">
      <c r="A360" s="14" t="s">
        <v>370</v>
      </c>
      <c r="B360" s="14">
        <v>1311375600</v>
      </c>
      <c r="C360" s="14">
        <v>0</v>
      </c>
      <c r="D360" s="14">
        <v>6.6132999999999997E-2</v>
      </c>
      <c r="E360" s="14">
        <v>1.2620000000000001E-3</v>
      </c>
      <c r="F360" s="14">
        <v>3.9599999999999998E-4</v>
      </c>
    </row>
    <row r="361" spans="1:6" x14ac:dyDescent="0.25">
      <c r="A361" s="14" t="s">
        <v>371</v>
      </c>
      <c r="B361" s="14">
        <v>1311980400</v>
      </c>
      <c r="C361" s="14">
        <v>0</v>
      </c>
      <c r="D361" s="14">
        <v>6.5115000000000006E-2</v>
      </c>
      <c r="E361" s="14">
        <v>1.059E-3</v>
      </c>
      <c r="F361" s="14">
        <v>1.66E-4</v>
      </c>
    </row>
    <row r="362" spans="1:6" x14ac:dyDescent="0.25">
      <c r="A362" s="14" t="s">
        <v>372</v>
      </c>
      <c r="B362" s="14">
        <v>1312585200</v>
      </c>
      <c r="C362" s="14">
        <v>5.2099999999999998E-4</v>
      </c>
      <c r="D362" s="14">
        <v>6.4126000000000002E-2</v>
      </c>
      <c r="E362" s="14">
        <v>9.7300000000000002E-4</v>
      </c>
      <c r="F362" s="14">
        <v>3.8099999999999999E-4</v>
      </c>
    </row>
    <row r="363" spans="1:6" x14ac:dyDescent="0.25">
      <c r="A363" s="14" t="s">
        <v>373</v>
      </c>
      <c r="B363" s="14">
        <v>1313190000</v>
      </c>
      <c r="C363" s="14">
        <v>5.8E-5</v>
      </c>
      <c r="D363" s="14">
        <v>6.3144000000000006E-2</v>
      </c>
      <c r="E363" s="14">
        <v>8.2600000000000002E-4</v>
      </c>
      <c r="F363" s="14">
        <v>1.8200000000000001E-4</v>
      </c>
    </row>
    <row r="364" spans="1:6" x14ac:dyDescent="0.25">
      <c r="A364" s="14" t="s">
        <v>374</v>
      </c>
      <c r="B364" s="14">
        <v>1313794800</v>
      </c>
      <c r="C364" s="14">
        <v>0</v>
      </c>
      <c r="D364" s="14">
        <v>6.2175000000000001E-2</v>
      </c>
      <c r="E364" s="14">
        <v>6.9300000000000004E-4</v>
      </c>
      <c r="F364" s="14">
        <v>7.7000000000000001E-5</v>
      </c>
    </row>
    <row r="365" spans="1:6" x14ac:dyDescent="0.25">
      <c r="A365" s="14" t="s">
        <v>375</v>
      </c>
      <c r="B365" s="14">
        <v>1314399600</v>
      </c>
      <c r="C365" s="14">
        <v>0</v>
      </c>
      <c r="D365" s="14">
        <v>6.1217000000000001E-2</v>
      </c>
      <c r="E365" s="14">
        <v>5.8200000000000005E-4</v>
      </c>
      <c r="F365" s="14">
        <v>3.1999999999999999E-5</v>
      </c>
    </row>
    <row r="366" spans="1:6" x14ac:dyDescent="0.25">
      <c r="A366" s="14" t="s">
        <v>376</v>
      </c>
      <c r="B366" s="14">
        <v>1315004400</v>
      </c>
      <c r="C366" s="14">
        <v>3.9899999999999999E-4</v>
      </c>
      <c r="D366" s="14">
        <v>6.028E-2</v>
      </c>
      <c r="E366" s="14">
        <v>5.5500000000000005E-4</v>
      </c>
      <c r="F366" s="14">
        <v>2.9100000000000003E-4</v>
      </c>
    </row>
    <row r="367" spans="1:6" x14ac:dyDescent="0.25">
      <c r="A367" s="14" t="s">
        <v>377</v>
      </c>
      <c r="B367" s="14">
        <v>1315609200</v>
      </c>
      <c r="C367" s="14">
        <v>2.5409999999999999E-3</v>
      </c>
      <c r="D367" s="14">
        <v>5.9388999999999997E-2</v>
      </c>
      <c r="E367" s="14">
        <v>8.8099999999999995E-4</v>
      </c>
      <c r="F367" s="14">
        <v>1.75E-3</v>
      </c>
    </row>
    <row r="368" spans="1:6" x14ac:dyDescent="0.25">
      <c r="A368" s="14" t="s">
        <v>378</v>
      </c>
      <c r="B368" s="14">
        <v>1316214000</v>
      </c>
      <c r="C368" s="14">
        <v>8.116E-3</v>
      </c>
      <c r="D368" s="14">
        <v>5.8595000000000001E-2</v>
      </c>
      <c r="E368" s="14">
        <v>2.1029999999999998E-3</v>
      </c>
      <c r="F368" s="14">
        <v>6.6480000000000003E-3</v>
      </c>
    </row>
    <row r="369" spans="1:6" x14ac:dyDescent="0.25">
      <c r="A369" s="14" t="s">
        <v>379</v>
      </c>
      <c r="B369" s="14">
        <v>1316818800</v>
      </c>
      <c r="C369" s="14">
        <v>1.0045999999999999E-2</v>
      </c>
      <c r="D369" s="14">
        <v>5.7837E-2</v>
      </c>
      <c r="E369" s="14">
        <v>3.349E-3</v>
      </c>
      <c r="F369" s="14">
        <v>8.2019999999999992E-3</v>
      </c>
    </row>
    <row r="370" spans="1:6" x14ac:dyDescent="0.25">
      <c r="A370" s="14" t="s">
        <v>380</v>
      </c>
      <c r="B370" s="14">
        <v>1317423600</v>
      </c>
      <c r="C370" s="14">
        <v>1.7090999999999999E-2</v>
      </c>
      <c r="D370" s="14">
        <v>5.7196999999999998E-2</v>
      </c>
      <c r="E370" s="14">
        <v>5.548E-3</v>
      </c>
      <c r="F370" s="14">
        <v>1.3310000000000001E-2</v>
      </c>
    </row>
    <row r="371" spans="1:6" x14ac:dyDescent="0.25">
      <c r="A371" s="14" t="s">
        <v>381</v>
      </c>
      <c r="B371" s="14">
        <v>1318028400</v>
      </c>
      <c r="C371" s="14">
        <v>9.1149999999999998E-3</v>
      </c>
      <c r="D371" s="14">
        <v>5.645E-2</v>
      </c>
      <c r="E371" s="14">
        <v>6.1120000000000002E-3</v>
      </c>
      <c r="F371" s="14">
        <v>1.0848E-2</v>
      </c>
    </row>
    <row r="372" spans="1:6" x14ac:dyDescent="0.25">
      <c r="A372" s="14" t="s">
        <v>382</v>
      </c>
      <c r="B372" s="14">
        <v>1318633200</v>
      </c>
      <c r="C372" s="14">
        <v>5.0600000000000003E-3</v>
      </c>
      <c r="D372" s="14">
        <v>5.5655000000000003E-2</v>
      </c>
      <c r="E372" s="14">
        <v>5.9579999999999998E-3</v>
      </c>
      <c r="F372" s="14">
        <v>7.8580000000000004E-3</v>
      </c>
    </row>
    <row r="373" spans="1:6" x14ac:dyDescent="0.25">
      <c r="A373" s="14" t="s">
        <v>383</v>
      </c>
      <c r="B373" s="14">
        <v>1319238000</v>
      </c>
      <c r="C373" s="14">
        <v>5.8710000000000004E-3</v>
      </c>
      <c r="D373" s="14">
        <v>5.4885999999999997E-2</v>
      </c>
      <c r="E373" s="14">
        <v>5.9430000000000004E-3</v>
      </c>
      <c r="F373" s="14">
        <v>6.79E-3</v>
      </c>
    </row>
    <row r="374" spans="1:6" x14ac:dyDescent="0.25">
      <c r="A374" s="14" t="s">
        <v>384</v>
      </c>
      <c r="B374" s="14">
        <v>1319842800</v>
      </c>
      <c r="C374" s="14">
        <v>6.2680000000000001E-3</v>
      </c>
      <c r="D374" s="14">
        <v>5.4156000000000003E-2</v>
      </c>
      <c r="E374" s="14">
        <v>6.0049999999999999E-3</v>
      </c>
      <c r="F374" s="14">
        <v>6.7879999999999998E-3</v>
      </c>
    </row>
    <row r="375" spans="1:6" x14ac:dyDescent="0.25">
      <c r="A375" s="14" t="s">
        <v>385</v>
      </c>
      <c r="B375" s="14">
        <v>1320451200</v>
      </c>
      <c r="C375" s="14">
        <v>3.3746999999999999E-2</v>
      </c>
      <c r="D375" s="14">
        <v>5.3831999999999998E-2</v>
      </c>
      <c r="E375" s="14">
        <v>1.0402E-2</v>
      </c>
      <c r="F375" s="14">
        <v>2.1239000000000001E-2</v>
      </c>
    </row>
    <row r="376" spans="1:6" x14ac:dyDescent="0.25">
      <c r="A376" s="14" t="s">
        <v>386</v>
      </c>
      <c r="B376" s="14">
        <v>1321056000</v>
      </c>
      <c r="C376" s="14">
        <v>7.4549999999999998E-3</v>
      </c>
      <c r="D376" s="14">
        <v>5.3111999999999999E-2</v>
      </c>
      <c r="E376" s="14">
        <v>9.9590000000000008E-3</v>
      </c>
      <c r="F376" s="14">
        <v>1.3901E-2</v>
      </c>
    </row>
    <row r="377" spans="1:6" x14ac:dyDescent="0.25">
      <c r="A377" s="14" t="s">
        <v>387</v>
      </c>
      <c r="B377" s="14">
        <v>1321660800</v>
      </c>
      <c r="C377" s="14">
        <v>4.0109999999999998E-3</v>
      </c>
      <c r="D377" s="14">
        <v>5.2349E-2</v>
      </c>
      <c r="E377" s="14">
        <v>8.9829999999999997E-3</v>
      </c>
      <c r="F377" s="14">
        <v>7.8630000000000002E-3</v>
      </c>
    </row>
    <row r="378" spans="1:6" x14ac:dyDescent="0.25">
      <c r="A378" s="14" t="s">
        <v>388</v>
      </c>
      <c r="B378" s="14">
        <v>1322265600</v>
      </c>
      <c r="C378" s="14">
        <v>2.6919999999999999E-3</v>
      </c>
      <c r="D378" s="14">
        <v>5.1583999999999998E-2</v>
      </c>
      <c r="E378" s="14">
        <v>7.9710000000000007E-3</v>
      </c>
      <c r="F378" s="14">
        <v>4.8700000000000002E-3</v>
      </c>
    </row>
    <row r="379" spans="1:6" x14ac:dyDescent="0.25">
      <c r="A379" s="14" t="s">
        <v>389</v>
      </c>
      <c r="B379" s="14">
        <v>1322870400</v>
      </c>
      <c r="C379" s="14">
        <v>2.764E-3</v>
      </c>
      <c r="D379" s="14">
        <v>5.0831000000000001E-2</v>
      </c>
      <c r="E379" s="14">
        <v>7.1310000000000002E-3</v>
      </c>
      <c r="F379" s="14">
        <v>3.6189999999999998E-3</v>
      </c>
    </row>
    <row r="380" spans="1:6" x14ac:dyDescent="0.25">
      <c r="A380" s="14" t="s">
        <v>390</v>
      </c>
      <c r="B380" s="14">
        <v>1323475200</v>
      </c>
      <c r="C380" s="14">
        <v>1.635E-3</v>
      </c>
      <c r="D380" s="14">
        <v>5.0074E-2</v>
      </c>
      <c r="E380" s="14">
        <v>6.2490000000000002E-3</v>
      </c>
      <c r="F380" s="14">
        <v>2.5170000000000001E-3</v>
      </c>
    </row>
    <row r="381" spans="1:6" x14ac:dyDescent="0.25">
      <c r="A381" s="14" t="s">
        <v>391</v>
      </c>
      <c r="B381" s="14">
        <v>1324080000</v>
      </c>
      <c r="C381" s="14">
        <v>4.4130000000000003E-3</v>
      </c>
      <c r="D381" s="14">
        <v>4.9370999999999998E-2</v>
      </c>
      <c r="E381" s="14">
        <v>5.953E-3</v>
      </c>
      <c r="F381" s="14">
        <v>3.6319999999999998E-3</v>
      </c>
    </row>
    <row r="382" spans="1:6" x14ac:dyDescent="0.25">
      <c r="A382" s="14" t="s">
        <v>392</v>
      </c>
      <c r="B382" s="14">
        <v>1324684800</v>
      </c>
      <c r="C382" s="14">
        <v>3.47E-3</v>
      </c>
      <c r="D382" s="14">
        <v>4.8667000000000002E-2</v>
      </c>
      <c r="E382" s="14">
        <v>5.5449999999999996E-3</v>
      </c>
      <c r="F382" s="14">
        <v>3.4229999999999998E-3</v>
      </c>
    </row>
    <row r="383" spans="1:6" x14ac:dyDescent="0.25">
      <c r="A383" s="14" t="s">
        <v>393</v>
      </c>
      <c r="B383" s="14">
        <v>1325289600</v>
      </c>
      <c r="C383" s="14">
        <v>3.3449999999999999E-3</v>
      </c>
      <c r="D383" s="14">
        <v>4.7972000000000001E-2</v>
      </c>
      <c r="E383" s="14">
        <v>5.1879999999999999E-3</v>
      </c>
      <c r="F383" s="14">
        <v>3.3509999999999998E-3</v>
      </c>
    </row>
    <row r="384" spans="1:6" x14ac:dyDescent="0.25">
      <c r="A384" s="14" t="s">
        <v>394</v>
      </c>
      <c r="B384" s="14">
        <v>1325894400</v>
      </c>
      <c r="C384" s="14">
        <v>3.3839999999999999E-3</v>
      </c>
      <c r="D384" s="14">
        <v>4.7287000000000003E-2</v>
      </c>
      <c r="E384" s="14">
        <v>4.895E-3</v>
      </c>
      <c r="F384" s="14">
        <v>3.3519999999999999E-3</v>
      </c>
    </row>
    <row r="385" spans="1:6" x14ac:dyDescent="0.25">
      <c r="A385" s="14" t="s">
        <v>395</v>
      </c>
      <c r="B385" s="14">
        <v>1326499200</v>
      </c>
      <c r="C385" s="14">
        <v>2.3730000000000001E-3</v>
      </c>
      <c r="D385" s="14">
        <v>4.6595999999999999E-2</v>
      </c>
      <c r="E385" s="14">
        <v>4.4879999999999998E-3</v>
      </c>
      <c r="F385" s="14">
        <v>2.7759999999999998E-3</v>
      </c>
    </row>
    <row r="386" spans="1:6" x14ac:dyDescent="0.25">
      <c r="A386" s="14" t="s">
        <v>396</v>
      </c>
      <c r="B386" s="14">
        <v>1327104000</v>
      </c>
      <c r="C386" s="14">
        <v>1.0579999999999999E-3</v>
      </c>
      <c r="D386" s="14">
        <v>4.5894999999999998E-2</v>
      </c>
      <c r="E386" s="14">
        <v>3.9280000000000001E-3</v>
      </c>
      <c r="F386" s="14">
        <v>1.632E-3</v>
      </c>
    </row>
    <row r="387" spans="1:6" x14ac:dyDescent="0.25">
      <c r="A387" s="14" t="s">
        <v>397</v>
      </c>
      <c r="B387" s="14">
        <v>1327708800</v>
      </c>
      <c r="C387" s="14">
        <v>1.944E-3</v>
      </c>
      <c r="D387" s="14">
        <v>4.5214999999999998E-2</v>
      </c>
      <c r="E387" s="14">
        <v>3.6080000000000001E-3</v>
      </c>
      <c r="F387" s="14">
        <v>1.8079999999999999E-3</v>
      </c>
    </row>
    <row r="388" spans="1:6" x14ac:dyDescent="0.25">
      <c r="A388" s="14" t="s">
        <v>398</v>
      </c>
      <c r="B388" s="14">
        <v>1328313600</v>
      </c>
      <c r="C388" s="14">
        <v>3.1719999999999999E-3</v>
      </c>
      <c r="D388" s="14">
        <v>4.4565E-2</v>
      </c>
      <c r="E388" s="14">
        <v>3.5400000000000002E-3</v>
      </c>
      <c r="F388" s="14">
        <v>2.6710000000000002E-3</v>
      </c>
    </row>
    <row r="389" spans="1:6" x14ac:dyDescent="0.25">
      <c r="A389" s="14" t="s">
        <v>399</v>
      </c>
      <c r="B389" s="14">
        <v>1328918400</v>
      </c>
      <c r="C389" s="14">
        <v>3.6579999999999998E-3</v>
      </c>
      <c r="D389" s="14">
        <v>4.3933E-2</v>
      </c>
      <c r="E389" s="14">
        <v>3.5599999999999998E-3</v>
      </c>
      <c r="F389" s="14">
        <v>3.3029999999999999E-3</v>
      </c>
    </row>
    <row r="390" spans="1:6" x14ac:dyDescent="0.25">
      <c r="A390" s="14" t="s">
        <v>400</v>
      </c>
      <c r="B390" s="14">
        <v>1329523200</v>
      </c>
      <c r="C390" s="14">
        <v>5.2550000000000001E-3</v>
      </c>
      <c r="D390" s="14">
        <v>4.3336E-2</v>
      </c>
      <c r="E390" s="14">
        <v>3.8289999999999999E-3</v>
      </c>
      <c r="F390" s="14">
        <v>4.4320000000000002E-3</v>
      </c>
    </row>
    <row r="391" spans="1:6" x14ac:dyDescent="0.25">
      <c r="A391" s="14" t="s">
        <v>401</v>
      </c>
      <c r="B391" s="14">
        <v>1330128000</v>
      </c>
      <c r="C391" s="14">
        <v>2.8969999999999998E-3</v>
      </c>
      <c r="D391" s="14">
        <v>4.2712E-2</v>
      </c>
      <c r="E391" s="14">
        <v>3.686E-3</v>
      </c>
      <c r="F391" s="14">
        <v>3.7139999999999999E-3</v>
      </c>
    </row>
    <row r="392" spans="1:6" x14ac:dyDescent="0.25">
      <c r="A392" s="14" t="s">
        <v>402</v>
      </c>
      <c r="B392" s="14">
        <v>1330732800</v>
      </c>
      <c r="C392" s="14">
        <v>6.3709999999999999E-3</v>
      </c>
      <c r="D392" s="14">
        <v>4.2147999999999998E-2</v>
      </c>
      <c r="E392" s="14">
        <v>4.1130000000000003E-3</v>
      </c>
      <c r="F392" s="14">
        <v>5.2389999999999997E-3</v>
      </c>
    </row>
    <row r="393" spans="1:6" x14ac:dyDescent="0.25">
      <c r="A393" s="14" t="s">
        <v>403</v>
      </c>
      <c r="B393" s="14">
        <v>1331334000</v>
      </c>
      <c r="C393" s="14">
        <v>6.1130000000000004E-3</v>
      </c>
      <c r="D393" s="14">
        <v>4.1591000000000003E-2</v>
      </c>
      <c r="E393" s="14">
        <v>4.4270000000000004E-3</v>
      </c>
      <c r="F393" s="14">
        <v>5.7200000000000003E-3</v>
      </c>
    </row>
    <row r="394" spans="1:6" x14ac:dyDescent="0.25">
      <c r="A394" s="14" t="s">
        <v>404</v>
      </c>
      <c r="B394" s="14">
        <v>1331938800</v>
      </c>
      <c r="C394" s="14">
        <v>6.8799999999999998E-3</v>
      </c>
      <c r="D394" s="14">
        <v>4.1052999999999999E-2</v>
      </c>
      <c r="E394" s="14">
        <v>4.823E-3</v>
      </c>
      <c r="F394" s="14">
        <v>6.4859999999999996E-3</v>
      </c>
    </row>
    <row r="395" spans="1:6" x14ac:dyDescent="0.25">
      <c r="A395" s="14" t="s">
        <v>405</v>
      </c>
      <c r="B395" s="14">
        <v>1332543600</v>
      </c>
      <c r="C395" s="14">
        <v>6.711E-3</v>
      </c>
      <c r="D395" s="14">
        <v>4.0523000000000003E-2</v>
      </c>
      <c r="E395" s="14">
        <v>5.1180000000000002E-3</v>
      </c>
      <c r="F395" s="14">
        <v>6.5430000000000002E-3</v>
      </c>
    </row>
    <row r="396" spans="1:6" x14ac:dyDescent="0.25">
      <c r="A396" s="14" t="s">
        <v>406</v>
      </c>
      <c r="B396" s="14">
        <v>1333148400</v>
      </c>
      <c r="C396" s="14">
        <v>3.5460000000000001E-3</v>
      </c>
      <c r="D396" s="14">
        <v>3.9953000000000002E-2</v>
      </c>
      <c r="E396" s="14">
        <v>4.8659999999999997E-3</v>
      </c>
      <c r="F396" s="14">
        <v>4.8710000000000003E-3</v>
      </c>
    </row>
    <row r="397" spans="1:6" x14ac:dyDescent="0.25">
      <c r="A397" s="14" t="s">
        <v>407</v>
      </c>
      <c r="B397" s="14">
        <v>1333753200</v>
      </c>
      <c r="C397" s="14">
        <v>6.6449999999999999E-3</v>
      </c>
      <c r="D397" s="14">
        <v>3.9439000000000002E-2</v>
      </c>
      <c r="E397" s="14">
        <v>5.1450000000000003E-3</v>
      </c>
      <c r="F397" s="14">
        <v>5.8479999999999999E-3</v>
      </c>
    </row>
    <row r="398" spans="1:6" x14ac:dyDescent="0.25">
      <c r="A398" s="14" t="s">
        <v>408</v>
      </c>
      <c r="B398" s="14">
        <v>1334358000</v>
      </c>
      <c r="C398" s="14">
        <v>5.8180000000000003E-3</v>
      </c>
      <c r="D398" s="14">
        <v>3.8922999999999999E-2</v>
      </c>
      <c r="E398" s="14">
        <v>5.2509999999999996E-3</v>
      </c>
      <c r="F398" s="14">
        <v>5.8659999999999997E-3</v>
      </c>
    </row>
    <row r="399" spans="1:6" x14ac:dyDescent="0.25">
      <c r="A399" s="14" t="s">
        <v>409</v>
      </c>
      <c r="B399" s="14">
        <v>1334962800</v>
      </c>
      <c r="C399" s="14">
        <v>9.1859999999999997E-3</v>
      </c>
      <c r="D399" s="14">
        <v>3.8468000000000002E-2</v>
      </c>
      <c r="E399" s="14">
        <v>5.8739999999999999E-3</v>
      </c>
      <c r="F399" s="14">
        <v>7.7279999999999996E-3</v>
      </c>
    </row>
    <row r="400" spans="1:6" x14ac:dyDescent="0.25">
      <c r="A400" s="14" t="s">
        <v>410</v>
      </c>
      <c r="B400" s="14">
        <v>1335567600</v>
      </c>
      <c r="C400" s="14">
        <v>4.4089999999999997E-3</v>
      </c>
      <c r="D400" s="14">
        <v>3.7945E-2</v>
      </c>
      <c r="E400" s="14">
        <v>5.6439999999999997E-3</v>
      </c>
      <c r="F400" s="14">
        <v>5.9519999999999998E-3</v>
      </c>
    </row>
    <row r="401" spans="1:6" x14ac:dyDescent="0.25">
      <c r="A401" s="14" t="s">
        <v>411</v>
      </c>
      <c r="B401" s="14">
        <v>1336172400</v>
      </c>
      <c r="C401" s="14">
        <v>8.1069999999999996E-3</v>
      </c>
      <c r="D401" s="14">
        <v>3.7484999999999997E-2</v>
      </c>
      <c r="E401" s="14">
        <v>6.032E-3</v>
      </c>
      <c r="F401" s="14">
        <v>7.1450000000000003E-3</v>
      </c>
    </row>
    <row r="402" spans="1:6" x14ac:dyDescent="0.25">
      <c r="A402" s="14" t="s">
        <v>412</v>
      </c>
      <c r="B402" s="14">
        <v>1336777200</v>
      </c>
      <c r="C402" s="14">
        <v>7.3410000000000003E-3</v>
      </c>
      <c r="D402" s="14">
        <v>3.7019999999999997E-2</v>
      </c>
      <c r="E402" s="14">
        <v>6.2430000000000003E-3</v>
      </c>
      <c r="F402" s="14">
        <v>7.3369999999999998E-3</v>
      </c>
    </row>
    <row r="403" spans="1:6" x14ac:dyDescent="0.25">
      <c r="A403" s="14" t="s">
        <v>413</v>
      </c>
      <c r="B403" s="14">
        <v>1337382000</v>
      </c>
      <c r="C403" s="14">
        <v>3.5490000000000001E-3</v>
      </c>
      <c r="D403" s="14">
        <v>3.6502E-2</v>
      </c>
      <c r="E403" s="14">
        <v>5.8230000000000001E-3</v>
      </c>
      <c r="F403" s="14">
        <v>5.4320000000000002E-3</v>
      </c>
    </row>
    <row r="404" spans="1:6" x14ac:dyDescent="0.25">
      <c r="A404" s="14" t="s">
        <v>414</v>
      </c>
      <c r="B404" s="14">
        <v>1337986800</v>
      </c>
      <c r="C404" s="14">
        <v>8.3479999999999995E-3</v>
      </c>
      <c r="D404" s="14">
        <v>3.6067000000000002E-2</v>
      </c>
      <c r="E404" s="14">
        <v>6.2220000000000001E-3</v>
      </c>
      <c r="F404" s="14">
        <v>7.0819999999999998E-3</v>
      </c>
    </row>
    <row r="405" spans="1:6" x14ac:dyDescent="0.25">
      <c r="A405" s="14" t="s">
        <v>415</v>
      </c>
      <c r="B405" s="14">
        <v>1338591600</v>
      </c>
      <c r="C405" s="14">
        <v>7.816E-3</v>
      </c>
      <c r="D405" s="14">
        <v>3.5631000000000003E-2</v>
      </c>
      <c r="E405" s="14">
        <v>6.4679999999999998E-3</v>
      </c>
      <c r="F405" s="14">
        <v>7.4070000000000004E-3</v>
      </c>
    </row>
    <row r="406" spans="1:6" x14ac:dyDescent="0.25">
      <c r="A406" s="14" t="s">
        <v>416</v>
      </c>
      <c r="B406" s="14">
        <v>1339196400</v>
      </c>
      <c r="C406" s="14">
        <v>7.9660000000000009E-3</v>
      </c>
      <c r="D406" s="14">
        <v>3.5206000000000001E-2</v>
      </c>
      <c r="E406" s="14">
        <v>6.6940000000000003E-3</v>
      </c>
      <c r="F406" s="14">
        <v>7.5560000000000002E-3</v>
      </c>
    </row>
    <row r="407" spans="1:6" x14ac:dyDescent="0.25">
      <c r="A407" s="14" t="s">
        <v>417</v>
      </c>
      <c r="B407" s="14">
        <v>1339801200</v>
      </c>
      <c r="C407" s="14">
        <v>6.8259999999999996E-3</v>
      </c>
      <c r="D407" s="14">
        <v>3.4771000000000003E-2</v>
      </c>
      <c r="E407" s="14">
        <v>6.7159999999999997E-3</v>
      </c>
      <c r="F407" s="14">
        <v>7.2230000000000003E-3</v>
      </c>
    </row>
    <row r="408" spans="1:6" x14ac:dyDescent="0.25">
      <c r="A408" s="14" t="s">
        <v>418</v>
      </c>
      <c r="B408" s="14">
        <v>1340406000</v>
      </c>
      <c r="C408" s="14">
        <v>1.2609E-2</v>
      </c>
      <c r="D408" s="14">
        <v>3.4431999999999997E-2</v>
      </c>
      <c r="E408" s="14">
        <v>7.6509999999999998E-3</v>
      </c>
      <c r="F408" s="14">
        <v>1.0260999999999999E-2</v>
      </c>
    </row>
    <row r="409" spans="1:6" x14ac:dyDescent="0.25">
      <c r="A409" s="14" t="s">
        <v>419</v>
      </c>
      <c r="B409" s="14">
        <v>1341010800</v>
      </c>
      <c r="C409" s="14">
        <v>1.159E-2</v>
      </c>
      <c r="D409" s="14">
        <v>3.4079999999999999E-2</v>
      </c>
      <c r="E409" s="14">
        <v>8.2749999999999994E-3</v>
      </c>
      <c r="F409" s="14">
        <v>1.1004E-2</v>
      </c>
    </row>
    <row r="410" spans="1:6" x14ac:dyDescent="0.25">
      <c r="A410" s="14" t="s">
        <v>420</v>
      </c>
      <c r="B410" s="14">
        <v>1341615600</v>
      </c>
      <c r="C410" s="14">
        <v>1.1559E-2</v>
      </c>
      <c r="D410" s="14">
        <v>3.3731999999999998E-2</v>
      </c>
      <c r="E410" s="14">
        <v>8.7889999999999999E-3</v>
      </c>
      <c r="F410" s="14">
        <v>1.1213000000000001E-2</v>
      </c>
    </row>
    <row r="411" spans="1:6" x14ac:dyDescent="0.25">
      <c r="A411" s="14" t="s">
        <v>423</v>
      </c>
      <c r="B411" s="14">
        <v>1342220400</v>
      </c>
      <c r="C411" s="14">
        <v>7.358E-3</v>
      </c>
      <c r="D411" s="14">
        <v>3.3325E-2</v>
      </c>
      <c r="E411" s="14">
        <v>8.5489999999999993E-3</v>
      </c>
      <c r="F411" s="14">
        <v>8.8880000000000001E-3</v>
      </c>
    </row>
    <row r="412" spans="1:6" x14ac:dyDescent="0.25">
      <c r="A412" s="14" t="s">
        <v>591</v>
      </c>
      <c r="B412" s="14">
        <v>1342825200</v>
      </c>
      <c r="C412" s="14">
        <v>1.2207000000000001E-2</v>
      </c>
      <c r="D412" s="14">
        <v>3.2999000000000001E-2</v>
      </c>
      <c r="E412" s="14">
        <v>9.1339999999999998E-3</v>
      </c>
      <c r="F412" s="14">
        <v>1.0885000000000001E-2</v>
      </c>
    </row>
    <row r="413" spans="1:6" x14ac:dyDescent="0.25">
      <c r="A413" s="14" t="s">
        <v>592</v>
      </c>
      <c r="B413" s="14">
        <v>1343430000</v>
      </c>
      <c r="C413" s="14">
        <v>6.4679999999999998E-3</v>
      </c>
      <c r="D413" s="14">
        <v>3.2585999999999997E-2</v>
      </c>
      <c r="E413" s="14">
        <v>8.7010000000000004E-3</v>
      </c>
      <c r="F413" s="14">
        <v>8.3409999999999995E-3</v>
      </c>
    </row>
    <row r="414" spans="1:6" x14ac:dyDescent="0.25">
      <c r="A414" s="14" t="s">
        <v>593</v>
      </c>
      <c r="B414" s="14">
        <v>1344034800</v>
      </c>
      <c r="C414" s="14">
        <v>7.6429999999999996E-3</v>
      </c>
      <c r="D414" s="14">
        <v>3.2197000000000003E-2</v>
      </c>
      <c r="E414" s="14">
        <v>8.5529999999999998E-3</v>
      </c>
      <c r="F414" s="14">
        <v>8.4089999999999998E-3</v>
      </c>
    </row>
    <row r="415" spans="1:6" x14ac:dyDescent="0.25">
      <c r="A415" s="14" t="s">
        <v>594</v>
      </c>
      <c r="B415" s="14">
        <v>1344639600</v>
      </c>
      <c r="C415" s="14">
        <v>1.4267E-2</v>
      </c>
      <c r="D415" s="14">
        <v>3.1912999999999997E-2</v>
      </c>
      <c r="E415" s="14">
        <v>9.4640000000000002E-3</v>
      </c>
      <c r="F415" s="14">
        <v>1.1806000000000001E-2</v>
      </c>
    </row>
    <row r="416" spans="1:6" x14ac:dyDescent="0.25">
      <c r="A416" s="14" t="s">
        <v>595</v>
      </c>
      <c r="B416" s="14">
        <v>1345244400</v>
      </c>
      <c r="C416" s="14">
        <v>9.5119999999999996E-3</v>
      </c>
      <c r="D416" s="14">
        <v>3.1566999999999998E-2</v>
      </c>
      <c r="E416" s="14">
        <v>9.4359999999999999E-3</v>
      </c>
      <c r="F416" s="14">
        <v>9.9760000000000005E-3</v>
      </c>
    </row>
    <row r="417" spans="1:6" x14ac:dyDescent="0.25">
      <c r="A417" s="14" t="s">
        <v>596</v>
      </c>
      <c r="B417" s="14">
        <v>1345849200</v>
      </c>
      <c r="C417" s="14">
        <v>1.0312E-2</v>
      </c>
      <c r="D417" s="14">
        <v>3.1237000000000001E-2</v>
      </c>
      <c r="E417" s="14">
        <v>9.5759999999999994E-3</v>
      </c>
      <c r="F417" s="14">
        <v>1.0272999999999999E-2</v>
      </c>
    </row>
    <row r="418" spans="1:6" x14ac:dyDescent="0.25">
      <c r="A418" s="14" t="s">
        <v>597</v>
      </c>
      <c r="B418" s="14">
        <v>1346454000</v>
      </c>
      <c r="C418" s="14">
        <v>1.0626E-2</v>
      </c>
      <c r="D418" s="14">
        <v>3.0929999999999999E-2</v>
      </c>
      <c r="E418" s="14">
        <v>9.7389999999999994E-3</v>
      </c>
      <c r="F418" s="14">
        <v>1.0482E-2</v>
      </c>
    </row>
    <row r="419" spans="1:6" x14ac:dyDescent="0.25">
      <c r="A419" s="14" t="s">
        <v>792</v>
      </c>
      <c r="B419" s="14">
        <v>1347058800</v>
      </c>
      <c r="C419" s="14">
        <v>5.8259999999999996E-3</v>
      </c>
      <c r="D419" s="14">
        <v>3.0539E-2</v>
      </c>
      <c r="E419" s="14">
        <v>9.0720000000000002E-3</v>
      </c>
      <c r="F419" s="14">
        <v>7.1580000000000003E-3</v>
      </c>
    </row>
    <row r="420" spans="1:6" x14ac:dyDescent="0.25">
      <c r="A420" s="14" t="s">
        <v>793</v>
      </c>
      <c r="B420" s="14">
        <v>1347663600</v>
      </c>
      <c r="C420" s="14">
        <v>0</v>
      </c>
      <c r="D420" s="14">
        <v>3.0065000000000001E-2</v>
      </c>
      <c r="E420" s="14">
        <v>7.6140000000000001E-3</v>
      </c>
      <c r="F420" s="14">
        <v>3.0049999999999999E-3</v>
      </c>
    </row>
    <row r="421" spans="1:6" x14ac:dyDescent="0.25">
      <c r="A421" s="14" t="s">
        <v>794</v>
      </c>
      <c r="B421" s="14">
        <v>1348268400</v>
      </c>
      <c r="C421" s="14">
        <v>0</v>
      </c>
      <c r="D421" s="14">
        <v>2.9600000000000001E-2</v>
      </c>
      <c r="E421" s="14">
        <v>6.391E-3</v>
      </c>
      <c r="F421" s="14">
        <v>1.2620000000000001E-3</v>
      </c>
    </row>
    <row r="422" spans="1:6" x14ac:dyDescent="0.25">
      <c r="A422" s="14" t="s">
        <v>795</v>
      </c>
      <c r="B422" s="14">
        <v>1348873200</v>
      </c>
      <c r="C422" s="14">
        <v>0</v>
      </c>
      <c r="D422" s="14">
        <v>2.9141E-2</v>
      </c>
      <c r="E422" s="14">
        <v>5.3639999999999998E-3</v>
      </c>
      <c r="F422" s="14">
        <v>5.2999999999999998E-4</v>
      </c>
    </row>
    <row r="423" spans="1:6" x14ac:dyDescent="0.25">
      <c r="A423" s="14" t="s">
        <v>796</v>
      </c>
      <c r="B423" s="14">
        <v>1349478000</v>
      </c>
      <c r="C423" s="14">
        <v>0</v>
      </c>
      <c r="D423" s="14">
        <v>2.8693E-2</v>
      </c>
      <c r="E423" s="14">
        <v>4.5019999999999999E-3</v>
      </c>
      <c r="F423" s="14">
        <v>2.22E-4</v>
      </c>
    </row>
    <row r="424" spans="1:6" x14ac:dyDescent="0.25">
      <c r="A424" s="14" t="s">
        <v>797</v>
      </c>
      <c r="B424" s="14">
        <v>1350082800</v>
      </c>
      <c r="C424" s="14">
        <v>0</v>
      </c>
      <c r="D424" s="14">
        <v>2.8250999999999998E-2</v>
      </c>
      <c r="E424" s="14">
        <v>3.7789999999999998E-3</v>
      </c>
      <c r="F424" s="14">
        <v>9.2999999999999997E-5</v>
      </c>
    </row>
    <row r="425" spans="1:6" x14ac:dyDescent="0.25">
      <c r="A425" s="14" t="s">
        <v>798</v>
      </c>
      <c r="B425" s="14">
        <v>1350687600</v>
      </c>
      <c r="C425" s="14">
        <v>0</v>
      </c>
      <c r="D425" s="14">
        <v>2.7814999999999999E-2</v>
      </c>
      <c r="E425" s="14">
        <v>3.1719999999999999E-3</v>
      </c>
      <c r="F425" s="14">
        <v>3.8999999999999999E-5</v>
      </c>
    </row>
    <row r="426" spans="1:6" x14ac:dyDescent="0.25">
      <c r="A426" s="14" t="s">
        <v>799</v>
      </c>
      <c r="B426" s="14">
        <v>1351292400</v>
      </c>
      <c r="C426" s="14">
        <v>4.1800000000000002E-4</v>
      </c>
      <c r="D426" s="14">
        <v>2.7394000000000002E-2</v>
      </c>
      <c r="E426" s="14">
        <v>2.7320000000000001E-3</v>
      </c>
      <c r="F426" s="14">
        <v>3.2499999999999999E-4</v>
      </c>
    </row>
    <row r="427" spans="1:6" x14ac:dyDescent="0.25">
      <c r="A427" s="14" t="s">
        <v>800</v>
      </c>
      <c r="B427" s="14">
        <v>1351900800</v>
      </c>
      <c r="C427" s="14">
        <v>1.042E-3</v>
      </c>
      <c r="D427" s="14">
        <v>2.6988000000000002E-2</v>
      </c>
      <c r="E427" s="14">
        <v>2.4489999999999998E-3</v>
      </c>
      <c r="F427" s="14">
        <v>5.8600000000000004E-4</v>
      </c>
    </row>
    <row r="428" spans="1:6" x14ac:dyDescent="0.25">
      <c r="A428" s="14" t="s">
        <v>801</v>
      </c>
      <c r="B428" s="14">
        <v>1352505600</v>
      </c>
      <c r="C428" s="14">
        <v>8.8000000000000003E-4</v>
      </c>
      <c r="D428" s="14">
        <v>2.6587E-2</v>
      </c>
      <c r="E428" s="14">
        <v>2.2000000000000001E-3</v>
      </c>
      <c r="F428" s="14">
        <v>8.2299999999999995E-4</v>
      </c>
    </row>
    <row r="429" spans="1:6" x14ac:dyDescent="0.25">
      <c r="A429" s="14" t="s">
        <v>802</v>
      </c>
      <c r="B429" s="14">
        <v>1353110400</v>
      </c>
      <c r="C429" s="14">
        <v>4.398E-3</v>
      </c>
      <c r="D429" s="14">
        <v>2.6245999999999998E-2</v>
      </c>
      <c r="E429" s="14">
        <v>2.5720000000000001E-3</v>
      </c>
      <c r="F429" s="14">
        <v>3.2820000000000002E-3</v>
      </c>
    </row>
    <row r="430" spans="1:6" x14ac:dyDescent="0.25">
      <c r="A430" s="14" t="s">
        <v>803</v>
      </c>
      <c r="B430" s="14">
        <v>1353715200</v>
      </c>
      <c r="C430" s="14">
        <v>9.9649999999999999E-3</v>
      </c>
      <c r="D430" s="14">
        <v>2.5995000000000001E-2</v>
      </c>
      <c r="E430" s="14">
        <v>3.784E-3</v>
      </c>
      <c r="F430" s="14">
        <v>7.6600000000000001E-3</v>
      </c>
    </row>
    <row r="431" spans="1:6" x14ac:dyDescent="0.25">
      <c r="A431" s="14" t="s">
        <v>804</v>
      </c>
      <c r="B431" s="14">
        <v>1354320000</v>
      </c>
      <c r="C431" s="14">
        <v>1.5644000000000002E-2</v>
      </c>
      <c r="D431" s="14">
        <v>2.5833999999999999E-2</v>
      </c>
      <c r="E431" s="14">
        <v>5.6860000000000001E-3</v>
      </c>
      <c r="F431" s="14">
        <v>1.2396000000000001E-2</v>
      </c>
    </row>
    <row r="432" spans="1:6" x14ac:dyDescent="0.25">
      <c r="A432" s="14" t="s">
        <v>805</v>
      </c>
      <c r="B432" s="14">
        <v>1354924800</v>
      </c>
      <c r="C432" s="14">
        <v>1.1828999999999999E-2</v>
      </c>
      <c r="D432" s="14">
        <v>2.5617000000000001E-2</v>
      </c>
      <c r="E432" s="14">
        <v>6.6800000000000002E-3</v>
      </c>
      <c r="F432" s="14">
        <v>1.2322E-2</v>
      </c>
    </row>
    <row r="433" spans="1:6" x14ac:dyDescent="0.25">
      <c r="A433" s="14" t="s">
        <v>806</v>
      </c>
      <c r="B433" s="14">
        <v>1355529600</v>
      </c>
      <c r="C433" s="14">
        <v>1.0184E-2</v>
      </c>
      <c r="D433" s="14">
        <v>2.5377E-2</v>
      </c>
      <c r="E433" s="14">
        <v>7.2360000000000002E-3</v>
      </c>
      <c r="F433" s="14">
        <v>1.1051E-2</v>
      </c>
    </row>
    <row r="434" spans="1:6" x14ac:dyDescent="0.25">
      <c r="A434" s="14" t="s">
        <v>807</v>
      </c>
      <c r="B434" s="14">
        <v>1356134400</v>
      </c>
      <c r="C434" s="14">
        <v>1.3794000000000001E-2</v>
      </c>
      <c r="D434" s="14">
        <v>2.5197000000000001E-2</v>
      </c>
      <c r="E434" s="14">
        <v>8.2950000000000003E-3</v>
      </c>
      <c r="F434" s="14">
        <v>1.2860999999999999E-2</v>
      </c>
    </row>
    <row r="435" spans="1:6" x14ac:dyDescent="0.25">
      <c r="A435" s="14" t="s">
        <v>808</v>
      </c>
      <c r="B435" s="14">
        <v>1356739200</v>
      </c>
      <c r="C435" s="14">
        <v>1.4108000000000001E-2</v>
      </c>
      <c r="D435" s="14">
        <v>2.5026E-2</v>
      </c>
      <c r="E435" s="14">
        <v>9.2160000000000002E-3</v>
      </c>
      <c r="F435" s="14">
        <v>1.3498E-2</v>
      </c>
    </row>
    <row r="436" spans="1:6" x14ac:dyDescent="0.25">
      <c r="A436" s="14" t="s">
        <v>809</v>
      </c>
      <c r="B436" s="14">
        <v>1357344000</v>
      </c>
      <c r="C436" s="14">
        <v>1.2749E-2</v>
      </c>
      <c r="D436" s="14">
        <v>2.4833999999999998E-2</v>
      </c>
      <c r="E436" s="14">
        <v>9.7579999999999993E-3</v>
      </c>
      <c r="F436" s="14">
        <v>1.2749E-2</v>
      </c>
    </row>
    <row r="437" spans="1:6" x14ac:dyDescent="0.25">
      <c r="A437" s="14" t="s">
        <v>810</v>
      </c>
      <c r="B437" s="14">
        <v>1357948800</v>
      </c>
      <c r="C437" s="14">
        <v>1.6338999999999999E-2</v>
      </c>
      <c r="D437" s="14">
        <v>2.4701000000000001E-2</v>
      </c>
      <c r="E437" s="14">
        <v>1.0810999999999999E-2</v>
      </c>
      <c r="F437" s="14">
        <v>1.4921E-2</v>
      </c>
    </row>
    <row r="438" spans="1:6" x14ac:dyDescent="0.25">
      <c r="A438" s="14" t="s">
        <v>811</v>
      </c>
      <c r="B438" s="14">
        <v>1358553600</v>
      </c>
      <c r="C438" s="14">
        <v>5.3400000000000001E-3</v>
      </c>
      <c r="D438" s="14">
        <v>2.4398E-2</v>
      </c>
      <c r="E438" s="14">
        <v>9.8770000000000004E-3</v>
      </c>
      <c r="F438" s="14">
        <v>8.4799999999999997E-3</v>
      </c>
    </row>
    <row r="439" spans="1:6" x14ac:dyDescent="0.25">
      <c r="A439" s="14" t="s">
        <v>812</v>
      </c>
      <c r="B439" s="14">
        <v>1359158400</v>
      </c>
      <c r="C439" s="14">
        <v>1.719E-3</v>
      </c>
      <c r="D439" s="14">
        <v>2.4049000000000001E-2</v>
      </c>
      <c r="E439" s="14">
        <v>8.5850000000000006E-3</v>
      </c>
      <c r="F439" s="14">
        <v>4.9490000000000003E-3</v>
      </c>
    </row>
    <row r="440" spans="1:6" x14ac:dyDescent="0.25">
      <c r="A440" s="14" t="s">
        <v>813</v>
      </c>
      <c r="B440" s="14">
        <v>1359243900</v>
      </c>
      <c r="C440" s="14">
        <v>1.4593E-2</v>
      </c>
      <c r="D440" s="14">
        <v>2.4028000000000001E-2</v>
      </c>
      <c r="E440" s="14">
        <v>8.7299999999999999E-3</v>
      </c>
      <c r="F440" s="14">
        <v>6.0499999999999998E-3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40"/>
  <sheetViews>
    <sheetView workbookViewId="0"/>
    <sheetView workbookViewId="1"/>
  </sheetViews>
  <sheetFormatPr defaultColWidth="8.85546875" defaultRowHeight="15" x14ac:dyDescent="0.25"/>
  <cols>
    <col min="1" max="16384" width="8.85546875" style="14"/>
  </cols>
  <sheetData>
    <row r="2" spans="1:6" x14ac:dyDescent="0.25">
      <c r="A2" s="14" t="s">
        <v>7</v>
      </c>
      <c r="B2" s="14" t="s">
        <v>814</v>
      </c>
    </row>
    <row r="4" spans="1:6" x14ac:dyDescent="0.25">
      <c r="A4" s="14" t="s">
        <v>9</v>
      </c>
      <c r="B4" s="14" t="s">
        <v>10</v>
      </c>
    </row>
    <row r="6" spans="1:6" x14ac:dyDescent="0.25">
      <c r="A6" s="14" t="s">
        <v>11</v>
      </c>
      <c r="B6" s="14" t="s">
        <v>12</v>
      </c>
      <c r="C6" s="14" t="s">
        <v>13</v>
      </c>
      <c r="D6" s="14" t="s">
        <v>14</v>
      </c>
      <c r="E6" s="14" t="s">
        <v>15</v>
      </c>
      <c r="F6" s="14" t="s">
        <v>16</v>
      </c>
    </row>
    <row r="8" spans="1:6" x14ac:dyDescent="0.25">
      <c r="A8" s="14" t="s">
        <v>18</v>
      </c>
      <c r="B8" s="14">
        <v>1098486000</v>
      </c>
      <c r="C8" s="14">
        <v>3.6972999999999999E-2</v>
      </c>
      <c r="D8" s="14">
        <v>4.4799999999999999E-4</v>
      </c>
      <c r="E8" s="14">
        <v>4.7999999999999996E-3</v>
      </c>
      <c r="F8" s="14">
        <v>1.9335000000000001E-2</v>
      </c>
    </row>
    <row r="9" spans="1:6" x14ac:dyDescent="0.25">
      <c r="A9" s="14" t="s">
        <v>19</v>
      </c>
      <c r="B9" s="14">
        <v>1099094400</v>
      </c>
      <c r="C9" s="14">
        <v>4.4676E-2</v>
      </c>
      <c r="D9" s="14">
        <v>1.1310000000000001E-3</v>
      </c>
      <c r="E9" s="14">
        <v>1.1185E-2</v>
      </c>
      <c r="F9" s="14">
        <v>3.3607999999999999E-2</v>
      </c>
    </row>
    <row r="10" spans="1:6" x14ac:dyDescent="0.25">
      <c r="A10" s="14" t="s">
        <v>20</v>
      </c>
      <c r="B10" s="14">
        <v>1099699200</v>
      </c>
      <c r="C10" s="14">
        <v>1.4376999999999999E-2</v>
      </c>
      <c r="D10" s="14">
        <v>1.333E-3</v>
      </c>
      <c r="E10" s="14">
        <v>1.159E-2</v>
      </c>
      <c r="F10" s="14">
        <v>2.0721E-2</v>
      </c>
    </row>
    <row r="11" spans="1:6" x14ac:dyDescent="0.25">
      <c r="A11" s="14" t="s">
        <v>21</v>
      </c>
      <c r="B11" s="14">
        <v>1100304000</v>
      </c>
      <c r="C11" s="14">
        <v>3.1805E-2</v>
      </c>
      <c r="D11" s="14">
        <v>1.8E-3</v>
      </c>
      <c r="E11" s="14">
        <v>1.4808E-2</v>
      </c>
      <c r="F11" s="14">
        <v>2.6963999999999998E-2</v>
      </c>
    </row>
    <row r="12" spans="1:6" x14ac:dyDescent="0.25">
      <c r="A12" s="14" t="s">
        <v>22</v>
      </c>
      <c r="B12" s="14">
        <v>1100908800</v>
      </c>
      <c r="C12" s="14">
        <v>3.2301999999999997E-2</v>
      </c>
      <c r="D12" s="14">
        <v>2.2680000000000001E-3</v>
      </c>
      <c r="E12" s="14">
        <v>1.7595E-2</v>
      </c>
      <c r="F12" s="14">
        <v>3.0009999999999998E-2</v>
      </c>
    </row>
    <row r="13" spans="1:6" x14ac:dyDescent="0.25">
      <c r="A13" s="14" t="s">
        <v>23</v>
      </c>
      <c r="B13" s="14">
        <v>1101513600</v>
      </c>
      <c r="C13" s="14">
        <v>4.7336999999999997E-2</v>
      </c>
      <c r="D13" s="14">
        <v>2.96E-3</v>
      </c>
      <c r="E13" s="14">
        <v>2.2325999999999999E-2</v>
      </c>
      <c r="F13" s="14">
        <v>3.9677999999999998E-2</v>
      </c>
    </row>
    <row r="14" spans="1:6" x14ac:dyDescent="0.25">
      <c r="A14" s="14" t="s">
        <v>24</v>
      </c>
      <c r="B14" s="14">
        <v>1102118400</v>
      </c>
      <c r="C14" s="14">
        <v>2.9510999999999999E-2</v>
      </c>
      <c r="D14" s="14">
        <v>3.3670000000000002E-3</v>
      </c>
      <c r="E14" s="14">
        <v>2.3435999999999998E-2</v>
      </c>
      <c r="F14" s="14">
        <v>3.3325E-2</v>
      </c>
    </row>
    <row r="15" spans="1:6" x14ac:dyDescent="0.25">
      <c r="A15" s="14" t="s">
        <v>25</v>
      </c>
      <c r="B15" s="14">
        <v>1102723200</v>
      </c>
      <c r="C15" s="14">
        <v>2.1406000000000001E-2</v>
      </c>
      <c r="D15" s="14">
        <v>3.643E-3</v>
      </c>
      <c r="E15" s="14">
        <v>2.3071999999999999E-2</v>
      </c>
      <c r="F15" s="14">
        <v>2.5928E-2</v>
      </c>
    </row>
    <row r="16" spans="1:6" x14ac:dyDescent="0.25">
      <c r="A16" s="14" t="s">
        <v>26</v>
      </c>
      <c r="B16" s="14">
        <v>1103328000</v>
      </c>
      <c r="C16" s="14">
        <v>3.1703000000000002E-2</v>
      </c>
      <c r="D16" s="14">
        <v>4.0740000000000004E-3</v>
      </c>
      <c r="E16" s="14">
        <v>2.4421999999999999E-2</v>
      </c>
      <c r="F16" s="14">
        <v>2.8946E-2</v>
      </c>
    </row>
    <row r="17" spans="1:6" x14ac:dyDescent="0.25">
      <c r="A17" s="14" t="s">
        <v>27</v>
      </c>
      <c r="B17" s="14">
        <v>1103932800</v>
      </c>
      <c r="C17" s="14">
        <v>3.3083000000000001E-2</v>
      </c>
      <c r="D17" s="14">
        <v>4.5189999999999996E-3</v>
      </c>
      <c r="E17" s="14">
        <v>2.5833999999999999E-2</v>
      </c>
      <c r="F17" s="14">
        <v>3.2007000000000001E-2</v>
      </c>
    </row>
    <row r="18" spans="1:6" x14ac:dyDescent="0.25">
      <c r="A18" s="14" t="s">
        <v>28</v>
      </c>
      <c r="B18" s="14">
        <v>1104537600</v>
      </c>
      <c r="C18" s="14">
        <v>2.0856E-2</v>
      </c>
      <c r="D18" s="14">
        <v>4.7679999999999997E-3</v>
      </c>
      <c r="E18" s="14">
        <v>2.4931999999999999E-2</v>
      </c>
      <c r="F18" s="14">
        <v>2.3976999999999998E-2</v>
      </c>
    </row>
    <row r="19" spans="1:6" x14ac:dyDescent="0.25">
      <c r="A19" s="14" t="s">
        <v>29</v>
      </c>
      <c r="B19" s="14">
        <v>1105142400</v>
      </c>
      <c r="C19" s="14">
        <v>1.9626999999999999E-2</v>
      </c>
      <c r="D19" s="14">
        <v>4.9959999999999996E-3</v>
      </c>
      <c r="E19" s="14">
        <v>2.4080000000000001E-2</v>
      </c>
      <c r="F19" s="14">
        <v>2.1635999999999999E-2</v>
      </c>
    </row>
    <row r="20" spans="1:6" x14ac:dyDescent="0.25">
      <c r="A20" s="14" t="s">
        <v>30</v>
      </c>
      <c r="B20" s="14">
        <v>1105747200</v>
      </c>
      <c r="C20" s="14">
        <v>1.7704999999999999E-2</v>
      </c>
      <c r="D20" s="14">
        <v>5.1910000000000003E-3</v>
      </c>
      <c r="E20" s="14">
        <v>2.3030999999999999E-2</v>
      </c>
      <c r="F20" s="14">
        <v>1.9113000000000002E-2</v>
      </c>
    </row>
    <row r="21" spans="1:6" x14ac:dyDescent="0.25">
      <c r="A21" s="14" t="s">
        <v>31</v>
      </c>
      <c r="B21" s="14">
        <v>1106352000</v>
      </c>
      <c r="C21" s="14">
        <v>1.6629000000000001E-2</v>
      </c>
      <c r="D21" s="14">
        <v>5.3660000000000001E-3</v>
      </c>
      <c r="E21" s="14">
        <v>2.1968000000000001E-2</v>
      </c>
      <c r="F21" s="14">
        <v>1.719E-2</v>
      </c>
    </row>
    <row r="22" spans="1:6" x14ac:dyDescent="0.25">
      <c r="A22" s="14" t="s">
        <v>32</v>
      </c>
      <c r="B22" s="14">
        <v>1106956800</v>
      </c>
      <c r="C22" s="14">
        <v>1.9647999999999999E-2</v>
      </c>
      <c r="D22" s="14">
        <v>5.5849999999999997E-3</v>
      </c>
      <c r="E22" s="14">
        <v>2.1616E-2</v>
      </c>
      <c r="F22" s="14">
        <v>1.9213999999999998E-2</v>
      </c>
    </row>
    <row r="23" spans="1:6" x14ac:dyDescent="0.25">
      <c r="A23" s="14" t="s">
        <v>33</v>
      </c>
      <c r="B23" s="14">
        <v>1107561600</v>
      </c>
      <c r="C23" s="14">
        <v>1.1950000000000001E-2</v>
      </c>
      <c r="D23" s="14">
        <v>5.6820000000000004E-3</v>
      </c>
      <c r="E23" s="14">
        <v>2.0022999999999999E-2</v>
      </c>
      <c r="F23" s="14">
        <v>1.4479000000000001E-2</v>
      </c>
    </row>
    <row r="24" spans="1:6" x14ac:dyDescent="0.25">
      <c r="A24" s="14" t="s">
        <v>34</v>
      </c>
      <c r="B24" s="14">
        <v>1108166400</v>
      </c>
      <c r="C24" s="14">
        <v>1.6971E-2</v>
      </c>
      <c r="D24" s="14">
        <v>5.855E-3</v>
      </c>
      <c r="E24" s="14">
        <v>1.9550000000000001E-2</v>
      </c>
      <c r="F24" s="14">
        <v>1.6388E-2</v>
      </c>
    </row>
    <row r="25" spans="1:6" x14ac:dyDescent="0.25">
      <c r="A25" s="14" t="s">
        <v>35</v>
      </c>
      <c r="B25" s="14">
        <v>1108771200</v>
      </c>
      <c r="C25" s="14">
        <v>1.8719E-2</v>
      </c>
      <c r="D25" s="14">
        <v>6.0520000000000001E-3</v>
      </c>
      <c r="E25" s="14">
        <v>1.9408999999999999E-2</v>
      </c>
      <c r="F25" s="14">
        <v>1.7850999999999999E-2</v>
      </c>
    </row>
    <row r="26" spans="1:6" x14ac:dyDescent="0.25">
      <c r="A26" s="14" t="s">
        <v>36</v>
      </c>
      <c r="B26" s="14">
        <v>1109376000</v>
      </c>
      <c r="C26" s="14">
        <v>2.0882000000000001E-2</v>
      </c>
      <c r="D26" s="14">
        <v>6.2789999999999999E-3</v>
      </c>
      <c r="E26" s="14">
        <v>1.9632E-2</v>
      </c>
      <c r="F26" s="14">
        <v>1.9574999999999999E-2</v>
      </c>
    </row>
    <row r="27" spans="1:6" x14ac:dyDescent="0.25">
      <c r="A27" s="14" t="s">
        <v>37</v>
      </c>
      <c r="B27" s="14">
        <v>1109980800</v>
      </c>
      <c r="C27" s="14">
        <v>2.0617E-2</v>
      </c>
      <c r="D27" s="14">
        <v>6.4989999999999996E-3</v>
      </c>
      <c r="E27" s="14">
        <v>1.9761000000000001E-2</v>
      </c>
      <c r="F27" s="14">
        <v>1.9873999999999999E-2</v>
      </c>
    </row>
    <row r="28" spans="1:6" x14ac:dyDescent="0.25">
      <c r="A28" s="14" t="s">
        <v>38</v>
      </c>
      <c r="B28" s="14">
        <v>1110582000</v>
      </c>
      <c r="C28" s="14">
        <v>2.0979000000000001E-2</v>
      </c>
      <c r="D28" s="14">
        <v>6.7190000000000001E-3</v>
      </c>
      <c r="E28" s="14">
        <v>1.9924000000000001E-2</v>
      </c>
      <c r="F28" s="14">
        <v>2.0133000000000002E-2</v>
      </c>
    </row>
    <row r="29" spans="1:6" x14ac:dyDescent="0.25">
      <c r="A29" s="14" t="s">
        <v>39</v>
      </c>
      <c r="B29" s="14">
        <v>1111186800</v>
      </c>
      <c r="C29" s="14">
        <v>1.2859000000000001E-2</v>
      </c>
      <c r="D29" s="14">
        <v>6.8120000000000003E-3</v>
      </c>
      <c r="E29" s="14">
        <v>1.8728000000000002E-2</v>
      </c>
      <c r="F29" s="14">
        <v>1.4951000000000001E-2</v>
      </c>
    </row>
    <row r="30" spans="1:6" x14ac:dyDescent="0.25">
      <c r="A30" s="14" t="s">
        <v>40</v>
      </c>
      <c r="B30" s="14">
        <v>1111791600</v>
      </c>
      <c r="C30" s="14">
        <v>2.2769999999999999E-3</v>
      </c>
      <c r="D30" s="14">
        <v>6.7419999999999997E-3</v>
      </c>
      <c r="E30" s="14">
        <v>1.609E-2</v>
      </c>
      <c r="F30" s="14">
        <v>7.7260000000000002E-3</v>
      </c>
    </row>
    <row r="31" spans="1:6" x14ac:dyDescent="0.25">
      <c r="A31" s="14" t="s">
        <v>41</v>
      </c>
      <c r="B31" s="14">
        <v>1112396400</v>
      </c>
      <c r="C31" s="14">
        <v>1.4580000000000001E-3</v>
      </c>
      <c r="D31" s="14">
        <v>6.6610000000000003E-3</v>
      </c>
      <c r="E31" s="14">
        <v>1.3731999999999999E-2</v>
      </c>
      <c r="F31" s="14">
        <v>3.986E-3</v>
      </c>
    </row>
    <row r="32" spans="1:6" x14ac:dyDescent="0.25">
      <c r="A32" s="14" t="s">
        <v>42</v>
      </c>
      <c r="B32" s="14">
        <v>1113001200</v>
      </c>
      <c r="C32" s="14">
        <v>7.2800000000000002E-4</v>
      </c>
      <c r="D32" s="14">
        <v>6.5690000000000002E-3</v>
      </c>
      <c r="E32" s="14">
        <v>1.1643000000000001E-2</v>
      </c>
      <c r="F32" s="14">
        <v>2.1189999999999998E-3</v>
      </c>
    </row>
    <row r="33" spans="1:6" x14ac:dyDescent="0.25">
      <c r="A33" s="14" t="s">
        <v>43</v>
      </c>
      <c r="B33" s="14">
        <v>1113606000</v>
      </c>
      <c r="C33" s="14">
        <v>1.66E-3</v>
      </c>
      <c r="D33" s="14">
        <v>6.4929999999999996E-3</v>
      </c>
      <c r="E33" s="14">
        <v>1.0029E-2</v>
      </c>
      <c r="F33" s="14">
        <v>1.684E-3</v>
      </c>
    </row>
    <row r="34" spans="1:6" x14ac:dyDescent="0.25">
      <c r="A34" s="14" t="s">
        <v>44</v>
      </c>
      <c r="B34" s="14">
        <v>1114210800</v>
      </c>
      <c r="C34" s="14">
        <v>1.1770000000000001E-3</v>
      </c>
      <c r="D34" s="14">
        <v>6.411E-3</v>
      </c>
      <c r="E34" s="14">
        <v>8.6099999999999996E-3</v>
      </c>
      <c r="F34" s="14">
        <v>1.4599999999999999E-3</v>
      </c>
    </row>
    <row r="35" spans="1:6" x14ac:dyDescent="0.25">
      <c r="A35" s="14" t="s">
        <v>45</v>
      </c>
      <c r="B35" s="14">
        <v>1114815600</v>
      </c>
      <c r="C35" s="14">
        <v>1.2539999999999999E-3</v>
      </c>
      <c r="D35" s="14">
        <v>6.332E-3</v>
      </c>
      <c r="E35" s="14">
        <v>7.4190000000000002E-3</v>
      </c>
      <c r="F35" s="14">
        <v>1.204E-3</v>
      </c>
    </row>
    <row r="36" spans="1:6" x14ac:dyDescent="0.25">
      <c r="A36" s="14" t="s">
        <v>46</v>
      </c>
      <c r="B36" s="14">
        <v>1115420400</v>
      </c>
      <c r="C36" s="14">
        <v>1.8599999999999999E-4</v>
      </c>
      <c r="D36" s="14">
        <v>6.2370000000000004E-3</v>
      </c>
      <c r="E36" s="14">
        <v>6.2560000000000003E-3</v>
      </c>
      <c r="F36" s="14">
        <v>6.0700000000000001E-4</v>
      </c>
    </row>
    <row r="37" spans="1:6" x14ac:dyDescent="0.25">
      <c r="A37" s="14" t="s">
        <v>47</v>
      </c>
      <c r="B37" s="14">
        <v>1116025200</v>
      </c>
      <c r="C37" s="14">
        <v>4.6700000000000002E-4</v>
      </c>
      <c r="D37" s="14">
        <v>6.1479999999999998E-3</v>
      </c>
      <c r="E37" s="14">
        <v>5.3249999999999999E-3</v>
      </c>
      <c r="F37" s="14">
        <v>5.1999999999999995E-4</v>
      </c>
    </row>
    <row r="38" spans="1:6" x14ac:dyDescent="0.25">
      <c r="A38" s="14" t="s">
        <v>48</v>
      </c>
      <c r="B38" s="14">
        <v>1116630000</v>
      </c>
      <c r="C38" s="14">
        <v>2.33E-4</v>
      </c>
      <c r="D38" s="14">
        <v>6.0569999999999999E-3</v>
      </c>
      <c r="E38" s="14">
        <v>4.5059999999999996E-3</v>
      </c>
      <c r="F38" s="14">
        <v>3.3799999999999998E-4</v>
      </c>
    </row>
    <row r="39" spans="1:6" x14ac:dyDescent="0.25">
      <c r="A39" s="14" t="s">
        <v>49</v>
      </c>
      <c r="B39" s="14">
        <v>1117234800</v>
      </c>
      <c r="C39" s="14">
        <v>3.8999999999999999E-4</v>
      </c>
      <c r="D39" s="14">
        <v>5.9690000000000003E-3</v>
      </c>
      <c r="E39" s="14">
        <v>3.8440000000000002E-3</v>
      </c>
      <c r="F39" s="14">
        <v>3.6400000000000001E-4</v>
      </c>
    </row>
    <row r="40" spans="1:6" x14ac:dyDescent="0.25">
      <c r="A40" s="14" t="s">
        <v>50</v>
      </c>
      <c r="B40" s="14">
        <v>1117839600</v>
      </c>
      <c r="C40" s="14">
        <v>5.4600000000000004E-4</v>
      </c>
      <c r="D40" s="14">
        <v>5.8859999999999997E-3</v>
      </c>
      <c r="E40" s="14">
        <v>3.3119999999999998E-3</v>
      </c>
      <c r="F40" s="14">
        <v>4.3100000000000001E-4</v>
      </c>
    </row>
    <row r="41" spans="1:6" x14ac:dyDescent="0.25">
      <c r="A41" s="14" t="s">
        <v>51</v>
      </c>
      <c r="B41" s="14">
        <v>1118444400</v>
      </c>
      <c r="C41" s="14">
        <v>2.31E-4</v>
      </c>
      <c r="D41" s="14">
        <v>5.7980000000000002E-3</v>
      </c>
      <c r="E41" s="14">
        <v>2.8149999999999998E-3</v>
      </c>
      <c r="F41" s="14">
        <v>2.8600000000000001E-4</v>
      </c>
    </row>
    <row r="42" spans="1:6" x14ac:dyDescent="0.25">
      <c r="A42" s="14" t="s">
        <v>52</v>
      </c>
      <c r="B42" s="14">
        <v>1119049200</v>
      </c>
      <c r="C42" s="14">
        <v>2.8E-5</v>
      </c>
      <c r="D42" s="14">
        <v>5.7089999999999997E-3</v>
      </c>
      <c r="E42" s="14">
        <v>2.3670000000000002E-3</v>
      </c>
      <c r="F42" s="14">
        <v>1.35E-4</v>
      </c>
    </row>
    <row r="43" spans="1:6" x14ac:dyDescent="0.25">
      <c r="A43" s="14" t="s">
        <v>53</v>
      </c>
      <c r="B43" s="14">
        <v>1119654000</v>
      </c>
      <c r="C43" s="14">
        <v>5.8999999999999998E-5</v>
      </c>
      <c r="D43" s="14">
        <v>5.6220000000000003E-3</v>
      </c>
      <c r="E43" s="14">
        <v>1.9959999999999999E-3</v>
      </c>
      <c r="F43" s="14">
        <v>9.0000000000000006E-5</v>
      </c>
    </row>
    <row r="44" spans="1:6" x14ac:dyDescent="0.25">
      <c r="A44" s="14" t="s">
        <v>54</v>
      </c>
      <c r="B44" s="14">
        <v>1120258800</v>
      </c>
      <c r="C44" s="14">
        <v>2.5500000000000002E-4</v>
      </c>
      <c r="D44" s="14">
        <v>5.5399999999999998E-3</v>
      </c>
      <c r="E44" s="14">
        <v>1.717E-3</v>
      </c>
      <c r="F44" s="14">
        <v>1.95E-4</v>
      </c>
    </row>
    <row r="45" spans="1:6" x14ac:dyDescent="0.25">
      <c r="A45" s="14" t="s">
        <v>55</v>
      </c>
      <c r="B45" s="14">
        <v>1120863600</v>
      </c>
      <c r="C45" s="14">
        <v>6.3299999999999999E-4</v>
      </c>
      <c r="D45" s="14">
        <v>5.4640000000000001E-3</v>
      </c>
      <c r="E45" s="14">
        <v>1.5430000000000001E-3</v>
      </c>
      <c r="F45" s="14">
        <v>4.5300000000000001E-4</v>
      </c>
    </row>
    <row r="46" spans="1:6" x14ac:dyDescent="0.25">
      <c r="A46" s="14" t="s">
        <v>56</v>
      </c>
      <c r="B46" s="14">
        <v>1121468400</v>
      </c>
      <c r="C46" s="14">
        <v>2.5300000000000002E-4</v>
      </c>
      <c r="D46" s="14">
        <v>5.3829999999999998E-3</v>
      </c>
      <c r="E46" s="14">
        <v>1.335E-3</v>
      </c>
      <c r="F46" s="14">
        <v>3.3100000000000002E-4</v>
      </c>
    </row>
    <row r="47" spans="1:6" x14ac:dyDescent="0.25">
      <c r="A47" s="14" t="s">
        <v>57</v>
      </c>
      <c r="B47" s="14">
        <v>1122073200</v>
      </c>
      <c r="C47" s="14">
        <v>1.0161999999999999E-2</v>
      </c>
      <c r="D47" s="14">
        <v>5.457E-3</v>
      </c>
      <c r="E47" s="14">
        <v>2.777E-3</v>
      </c>
      <c r="F47" s="14">
        <v>6.5370000000000003E-3</v>
      </c>
    </row>
    <row r="48" spans="1:6" x14ac:dyDescent="0.25">
      <c r="A48" s="14" t="s">
        <v>58</v>
      </c>
      <c r="B48" s="14">
        <v>1122678000</v>
      </c>
      <c r="C48" s="14">
        <v>7.6210000000000002E-3</v>
      </c>
      <c r="D48" s="14">
        <v>5.489E-3</v>
      </c>
      <c r="E48" s="14">
        <v>3.539E-3</v>
      </c>
      <c r="F48" s="14">
        <v>6.9639999999999997E-3</v>
      </c>
    </row>
    <row r="49" spans="1:6" x14ac:dyDescent="0.25">
      <c r="A49" s="14" t="s">
        <v>59</v>
      </c>
      <c r="B49" s="14">
        <v>1123282800</v>
      </c>
      <c r="C49" s="14">
        <v>2.1259999999999999E-3</v>
      </c>
      <c r="D49" s="14">
        <v>5.437E-3</v>
      </c>
      <c r="E49" s="14">
        <v>3.2940000000000001E-3</v>
      </c>
      <c r="F49" s="14">
        <v>3.8779999999999999E-3</v>
      </c>
    </row>
    <row r="50" spans="1:6" x14ac:dyDescent="0.25">
      <c r="A50" s="14" t="s">
        <v>60</v>
      </c>
      <c r="B50" s="14">
        <v>1123887600</v>
      </c>
      <c r="C50" s="14">
        <v>0</v>
      </c>
      <c r="D50" s="14">
        <v>5.3540000000000003E-3</v>
      </c>
      <c r="E50" s="14">
        <v>2.7650000000000001E-3</v>
      </c>
      <c r="F50" s="14">
        <v>1.6280000000000001E-3</v>
      </c>
    </row>
    <row r="51" spans="1:6" x14ac:dyDescent="0.25">
      <c r="A51" s="14" t="s">
        <v>61</v>
      </c>
      <c r="B51" s="14">
        <v>1124492400</v>
      </c>
      <c r="C51" s="14">
        <v>0</v>
      </c>
      <c r="D51" s="14">
        <v>5.2709999999999996E-3</v>
      </c>
      <c r="E51" s="14">
        <v>2.3210000000000001E-3</v>
      </c>
      <c r="F51" s="14">
        <v>6.8400000000000004E-4</v>
      </c>
    </row>
    <row r="52" spans="1:6" x14ac:dyDescent="0.25">
      <c r="A52" s="14" t="s">
        <v>62</v>
      </c>
      <c r="B52" s="14">
        <v>1125097200</v>
      </c>
      <c r="C52" s="14">
        <v>0</v>
      </c>
      <c r="D52" s="14">
        <v>5.1900000000000002E-3</v>
      </c>
      <c r="E52" s="14">
        <v>1.9480000000000001E-3</v>
      </c>
      <c r="F52" s="14">
        <v>2.8699999999999998E-4</v>
      </c>
    </row>
    <row r="53" spans="1:6" x14ac:dyDescent="0.25">
      <c r="A53" s="14" t="s">
        <v>63</v>
      </c>
      <c r="B53" s="14">
        <v>1125702000</v>
      </c>
      <c r="C53" s="14">
        <v>0</v>
      </c>
      <c r="D53" s="14">
        <v>5.11E-3</v>
      </c>
      <c r="E53" s="14">
        <v>1.635E-3</v>
      </c>
      <c r="F53" s="14">
        <v>1.21E-4</v>
      </c>
    </row>
    <row r="54" spans="1:6" x14ac:dyDescent="0.25">
      <c r="A54" s="14" t="s">
        <v>64</v>
      </c>
      <c r="B54" s="14">
        <v>1126306800</v>
      </c>
      <c r="C54" s="14">
        <v>0</v>
      </c>
      <c r="D54" s="14">
        <v>5.0309999999999999E-3</v>
      </c>
      <c r="E54" s="14">
        <v>1.372E-3</v>
      </c>
      <c r="F54" s="14">
        <v>5.1E-5</v>
      </c>
    </row>
    <row r="55" spans="1:6" x14ac:dyDescent="0.25">
      <c r="A55" s="14" t="s">
        <v>65</v>
      </c>
      <c r="B55" s="14">
        <v>1126911600</v>
      </c>
      <c r="C55" s="14">
        <v>0</v>
      </c>
      <c r="D55" s="14">
        <v>4.9529999999999999E-3</v>
      </c>
      <c r="E55" s="14">
        <v>1.152E-3</v>
      </c>
      <c r="F55" s="14">
        <v>2.0999999999999999E-5</v>
      </c>
    </row>
    <row r="56" spans="1:6" x14ac:dyDescent="0.25">
      <c r="A56" s="14" t="s">
        <v>66</v>
      </c>
      <c r="B56" s="14">
        <v>1127516400</v>
      </c>
      <c r="C56" s="14">
        <v>0</v>
      </c>
      <c r="D56" s="14">
        <v>4.8770000000000003E-3</v>
      </c>
      <c r="E56" s="14">
        <v>9.6699999999999998E-4</v>
      </c>
      <c r="F56" s="14">
        <v>9.0000000000000002E-6</v>
      </c>
    </row>
    <row r="57" spans="1:6" x14ac:dyDescent="0.25">
      <c r="A57" s="14" t="s">
        <v>67</v>
      </c>
      <c r="B57" s="14">
        <v>1128121200</v>
      </c>
      <c r="C57" s="14">
        <v>0</v>
      </c>
      <c r="D57" s="14">
        <v>4.8019999999999998E-3</v>
      </c>
      <c r="E57" s="14">
        <v>8.1099999999999998E-4</v>
      </c>
      <c r="F57" s="14">
        <v>3.9999999999999998E-6</v>
      </c>
    </row>
    <row r="58" spans="1:6" x14ac:dyDescent="0.25">
      <c r="A58" s="14" t="s">
        <v>68</v>
      </c>
      <c r="B58" s="14">
        <v>1128726000</v>
      </c>
      <c r="C58" s="14">
        <v>0</v>
      </c>
      <c r="D58" s="14">
        <v>4.7280000000000004E-3</v>
      </c>
      <c r="E58" s="14">
        <v>6.8099999999999996E-4</v>
      </c>
      <c r="F58" s="14">
        <v>1.9999999999999999E-6</v>
      </c>
    </row>
    <row r="59" spans="1:6" x14ac:dyDescent="0.25">
      <c r="A59" s="14" t="s">
        <v>69</v>
      </c>
      <c r="B59" s="14">
        <v>1129330800</v>
      </c>
      <c r="C59" s="14">
        <v>0</v>
      </c>
      <c r="D59" s="14">
        <v>4.6550000000000003E-3</v>
      </c>
      <c r="E59" s="14">
        <v>5.7200000000000003E-4</v>
      </c>
      <c r="F59" s="14">
        <v>1.9999999999999999E-6</v>
      </c>
    </row>
    <row r="60" spans="1:6" x14ac:dyDescent="0.25">
      <c r="A60" s="14" t="s">
        <v>70</v>
      </c>
      <c r="B60" s="14">
        <v>1129935600</v>
      </c>
      <c r="C60" s="14">
        <v>1.2960000000000001E-3</v>
      </c>
      <c r="D60" s="14">
        <v>4.6030000000000003E-3</v>
      </c>
      <c r="E60" s="14">
        <v>6.9999999999999999E-4</v>
      </c>
      <c r="F60" s="14">
        <v>9.810000000000001E-4</v>
      </c>
    </row>
    <row r="61" spans="1:6" x14ac:dyDescent="0.25">
      <c r="A61" s="14" t="s">
        <v>71</v>
      </c>
      <c r="B61" s="14">
        <v>1130540400</v>
      </c>
      <c r="C61" s="14">
        <v>2.4559999999999998E-3</v>
      </c>
      <c r="D61" s="14">
        <v>4.5700000000000003E-3</v>
      </c>
      <c r="E61" s="14">
        <v>9.7799999999999992E-4</v>
      </c>
      <c r="F61" s="14">
        <v>1.7849999999999999E-3</v>
      </c>
    </row>
    <row r="62" spans="1:6" x14ac:dyDescent="0.25">
      <c r="A62" s="14" t="s">
        <v>72</v>
      </c>
      <c r="B62" s="14">
        <v>1131148800</v>
      </c>
      <c r="C62" s="14">
        <v>2.225E-3</v>
      </c>
      <c r="D62" s="14">
        <v>4.5329999999999997E-3</v>
      </c>
      <c r="E62" s="14">
        <v>1.175E-3</v>
      </c>
      <c r="F62" s="14">
        <v>1.9740000000000001E-3</v>
      </c>
    </row>
    <row r="63" spans="1:6" x14ac:dyDescent="0.25">
      <c r="A63" s="14" t="s">
        <v>73</v>
      </c>
      <c r="B63" s="14">
        <v>1131753600</v>
      </c>
      <c r="C63" s="14">
        <v>1.464E-3</v>
      </c>
      <c r="D63" s="14">
        <v>4.4860000000000004E-3</v>
      </c>
      <c r="E63" s="14">
        <v>1.224E-3</v>
      </c>
      <c r="F63" s="14">
        <v>1.743E-3</v>
      </c>
    </row>
    <row r="64" spans="1:6" x14ac:dyDescent="0.25">
      <c r="A64" s="14" t="s">
        <v>74</v>
      </c>
      <c r="B64" s="14">
        <v>1132358400</v>
      </c>
      <c r="C64" s="14">
        <v>1.611E-3</v>
      </c>
      <c r="D64" s="14">
        <v>4.4409999999999996E-3</v>
      </c>
      <c r="E64" s="14">
        <v>1.284E-3</v>
      </c>
      <c r="F64" s="14">
        <v>1.6459999999999999E-3</v>
      </c>
    </row>
    <row r="65" spans="1:6" x14ac:dyDescent="0.25">
      <c r="A65" s="14" t="s">
        <v>75</v>
      </c>
      <c r="B65" s="14">
        <v>1132963200</v>
      </c>
      <c r="C65" s="14">
        <v>9.5500000000000001E-4</v>
      </c>
      <c r="D65" s="14">
        <v>4.3880000000000004E-3</v>
      </c>
      <c r="E65" s="14">
        <v>1.222E-3</v>
      </c>
      <c r="F65" s="14">
        <v>1.109E-3</v>
      </c>
    </row>
    <row r="66" spans="1:6" x14ac:dyDescent="0.25">
      <c r="A66" s="14" t="s">
        <v>76</v>
      </c>
      <c r="B66" s="14">
        <v>1133568000</v>
      </c>
      <c r="C66" s="14">
        <v>1.76E-4</v>
      </c>
      <c r="D66" s="14">
        <v>4.3229999999999996E-3</v>
      </c>
      <c r="E66" s="14">
        <v>1.054E-3</v>
      </c>
      <c r="F66" s="14">
        <v>5.6800000000000004E-4</v>
      </c>
    </row>
    <row r="67" spans="1:6" x14ac:dyDescent="0.25">
      <c r="A67" s="14" t="s">
        <v>77</v>
      </c>
      <c r="B67" s="14">
        <v>1134172800</v>
      </c>
      <c r="C67" s="14">
        <v>3.0600000000000001E-4</v>
      </c>
      <c r="D67" s="14">
        <v>4.261E-3</v>
      </c>
      <c r="E67" s="14">
        <v>9.3400000000000004E-4</v>
      </c>
      <c r="F67" s="14">
        <v>4.2200000000000001E-4</v>
      </c>
    </row>
    <row r="68" spans="1:6" x14ac:dyDescent="0.25">
      <c r="A68" s="14" t="s">
        <v>78</v>
      </c>
      <c r="B68" s="14">
        <v>1134777600</v>
      </c>
      <c r="C68" s="14">
        <v>1.2110000000000001E-3</v>
      </c>
      <c r="D68" s="14">
        <v>4.2139999999999999E-3</v>
      </c>
      <c r="E68" s="14">
        <v>9.8200000000000002E-4</v>
      </c>
      <c r="F68" s="14">
        <v>9.5E-4</v>
      </c>
    </row>
    <row r="69" spans="1:6" x14ac:dyDescent="0.25">
      <c r="A69" s="14" t="s">
        <v>79</v>
      </c>
      <c r="B69" s="14">
        <v>1135382400</v>
      </c>
      <c r="C69" s="14">
        <v>1.5809999999999999E-3</v>
      </c>
      <c r="D69" s="14">
        <v>4.1729999999999996E-3</v>
      </c>
      <c r="E69" s="14">
        <v>1.0820000000000001E-3</v>
      </c>
      <c r="F69" s="14">
        <v>1.4009999999999999E-3</v>
      </c>
    </row>
    <row r="70" spans="1:6" x14ac:dyDescent="0.25">
      <c r="A70" s="14" t="s">
        <v>80</v>
      </c>
      <c r="B70" s="14">
        <v>1135987200</v>
      </c>
      <c r="C70" s="14">
        <v>4.5300000000000002E-3</v>
      </c>
      <c r="D70" s="14">
        <v>4.1780000000000003E-3</v>
      </c>
      <c r="E70" s="14">
        <v>1.6570000000000001E-3</v>
      </c>
      <c r="F70" s="14">
        <v>3.676E-3</v>
      </c>
    </row>
    <row r="71" spans="1:6" x14ac:dyDescent="0.25">
      <c r="A71" s="14" t="s">
        <v>81</v>
      </c>
      <c r="B71" s="14">
        <v>1136592000</v>
      </c>
      <c r="C71" s="14">
        <v>9.0559999999999998E-3</v>
      </c>
      <c r="D71" s="14">
        <v>4.2529999999999998E-3</v>
      </c>
      <c r="E71" s="14">
        <v>2.8440000000000002E-3</v>
      </c>
      <c r="F71" s="14">
        <v>6.8719999999999996E-3</v>
      </c>
    </row>
    <row r="72" spans="1:6" x14ac:dyDescent="0.25">
      <c r="A72" s="14" t="s">
        <v>82</v>
      </c>
      <c r="B72" s="14">
        <v>1137196800</v>
      </c>
      <c r="C72" s="14">
        <v>7.1209999999999997E-3</v>
      </c>
      <c r="D72" s="14">
        <v>4.2969999999999996E-3</v>
      </c>
      <c r="E72" s="14">
        <v>3.5200000000000001E-3</v>
      </c>
      <c r="F72" s="14">
        <v>6.9100000000000003E-3</v>
      </c>
    </row>
    <row r="73" spans="1:6" x14ac:dyDescent="0.25">
      <c r="A73" s="14" t="s">
        <v>83</v>
      </c>
      <c r="B73" s="14">
        <v>1137801600</v>
      </c>
      <c r="C73" s="14">
        <v>4.8890000000000001E-3</v>
      </c>
      <c r="D73" s="14">
        <v>4.3049999999999998E-3</v>
      </c>
      <c r="E73" s="14">
        <v>3.7239999999999999E-3</v>
      </c>
      <c r="F73" s="14">
        <v>5.4900000000000001E-3</v>
      </c>
    </row>
    <row r="74" spans="1:6" x14ac:dyDescent="0.25">
      <c r="A74" s="14" t="s">
        <v>84</v>
      </c>
      <c r="B74" s="14">
        <v>1138406400</v>
      </c>
      <c r="C74" s="14">
        <v>6.3049999999999998E-3</v>
      </c>
      <c r="D74" s="14">
        <v>4.3359999999999996E-3</v>
      </c>
      <c r="E74" s="14">
        <v>4.156E-3</v>
      </c>
      <c r="F74" s="14">
        <v>6.3489999999999996E-3</v>
      </c>
    </row>
    <row r="75" spans="1:6" x14ac:dyDescent="0.25">
      <c r="A75" s="14" t="s">
        <v>85</v>
      </c>
      <c r="B75" s="14">
        <v>1139011200</v>
      </c>
      <c r="C75" s="14">
        <v>6.7060000000000002E-3</v>
      </c>
      <c r="D75" s="14">
        <v>4.372E-3</v>
      </c>
      <c r="E75" s="14">
        <v>4.5570000000000003E-3</v>
      </c>
      <c r="F75" s="14">
        <v>6.4859999999999996E-3</v>
      </c>
    </row>
    <row r="76" spans="1:6" x14ac:dyDescent="0.25">
      <c r="A76" s="14" t="s">
        <v>86</v>
      </c>
      <c r="B76" s="14">
        <v>1139616000</v>
      </c>
      <c r="C76" s="14">
        <v>8.3929999999999994E-3</v>
      </c>
      <c r="D76" s="14">
        <v>4.4330000000000003E-3</v>
      </c>
      <c r="E76" s="14">
        <v>5.1710000000000002E-3</v>
      </c>
      <c r="F76" s="14">
        <v>7.646E-3</v>
      </c>
    </row>
    <row r="77" spans="1:6" x14ac:dyDescent="0.25">
      <c r="A77" s="14" t="s">
        <v>87</v>
      </c>
      <c r="B77" s="14">
        <v>1140220800</v>
      </c>
      <c r="C77" s="14">
        <v>8.3269999999999993E-3</v>
      </c>
      <c r="D77" s="14">
        <v>4.4929999999999996E-3</v>
      </c>
      <c r="E77" s="14">
        <v>5.6759999999999996E-3</v>
      </c>
      <c r="F77" s="14">
        <v>8.09E-3</v>
      </c>
    </row>
    <row r="78" spans="1:6" x14ac:dyDescent="0.25">
      <c r="A78" s="14" t="s">
        <v>88</v>
      </c>
      <c r="B78" s="14">
        <v>1140825600</v>
      </c>
      <c r="C78" s="14">
        <v>3.4849999999999998E-3</v>
      </c>
      <c r="D78" s="14">
        <v>4.4770000000000001E-3</v>
      </c>
      <c r="E78" s="14">
        <v>5.3169999999999997E-3</v>
      </c>
      <c r="F78" s="14">
        <v>5.3460000000000001E-3</v>
      </c>
    </row>
    <row r="79" spans="1:6" x14ac:dyDescent="0.25">
      <c r="A79" s="14" t="s">
        <v>89</v>
      </c>
      <c r="B79" s="14">
        <v>1141430400</v>
      </c>
      <c r="C79" s="14">
        <v>2.271E-3</v>
      </c>
      <c r="D79" s="14">
        <v>4.4429999999999999E-3</v>
      </c>
      <c r="E79" s="14">
        <v>4.8149999999999998E-3</v>
      </c>
      <c r="F79" s="14">
        <v>3.3530000000000001E-3</v>
      </c>
    </row>
    <row r="80" spans="1:6" x14ac:dyDescent="0.25">
      <c r="A80" s="14" t="s">
        <v>90</v>
      </c>
      <c r="B80" s="14">
        <v>1142031600</v>
      </c>
      <c r="C80" s="14">
        <v>1.5479999999999999E-3</v>
      </c>
      <c r="D80" s="14">
        <v>4.398E-3</v>
      </c>
      <c r="E80" s="14">
        <v>4.3080000000000002E-3</v>
      </c>
      <c r="F80" s="14">
        <v>2.601E-3</v>
      </c>
    </row>
    <row r="81" spans="1:6" x14ac:dyDescent="0.25">
      <c r="A81" s="14" t="s">
        <v>91</v>
      </c>
      <c r="B81" s="14">
        <v>1142636400</v>
      </c>
      <c r="C81" s="14">
        <v>6.28E-3</v>
      </c>
      <c r="D81" s="14">
        <v>4.4270000000000004E-3</v>
      </c>
      <c r="E81" s="14">
        <v>4.6299999999999996E-3</v>
      </c>
      <c r="F81" s="14">
        <v>4.8929999999999998E-3</v>
      </c>
    </row>
    <row r="82" spans="1:6" x14ac:dyDescent="0.25">
      <c r="A82" s="14" t="s">
        <v>92</v>
      </c>
      <c r="B82" s="14">
        <v>1143241200</v>
      </c>
      <c r="C82" s="14">
        <v>5.156E-3</v>
      </c>
      <c r="D82" s="14">
        <v>4.4380000000000001E-3</v>
      </c>
      <c r="E82" s="14">
        <v>4.7039999999999998E-3</v>
      </c>
      <c r="F82" s="14">
        <v>4.9109999999999996E-3</v>
      </c>
    </row>
    <row r="83" spans="1:6" x14ac:dyDescent="0.25">
      <c r="A83" s="14" t="s">
        <v>93</v>
      </c>
      <c r="B83" s="14">
        <v>1143846000</v>
      </c>
      <c r="C83" s="14">
        <v>3.9820000000000003E-3</v>
      </c>
      <c r="D83" s="14">
        <v>4.431E-3</v>
      </c>
      <c r="E83" s="14">
        <v>4.5820000000000001E-3</v>
      </c>
      <c r="F83" s="14">
        <v>4.3080000000000002E-3</v>
      </c>
    </row>
    <row r="84" spans="1:6" x14ac:dyDescent="0.25">
      <c r="A84" s="14" t="s">
        <v>94</v>
      </c>
      <c r="B84" s="14">
        <v>1144450800</v>
      </c>
      <c r="C84" s="14">
        <v>2.1689999999999999E-3</v>
      </c>
      <c r="D84" s="14">
        <v>4.3959999999999997E-3</v>
      </c>
      <c r="E84" s="14">
        <v>4.1949999999999999E-3</v>
      </c>
      <c r="F84" s="14">
        <v>3.0959999999999998E-3</v>
      </c>
    </row>
    <row r="85" spans="1:6" x14ac:dyDescent="0.25">
      <c r="A85" s="14" t="s">
        <v>95</v>
      </c>
      <c r="B85" s="14">
        <v>1145055600</v>
      </c>
      <c r="C85" s="14">
        <v>3.4400000000000001E-4</v>
      </c>
      <c r="D85" s="14">
        <v>4.333E-3</v>
      </c>
      <c r="E85" s="14">
        <v>3.5720000000000001E-3</v>
      </c>
      <c r="F85" s="14">
        <v>1.4400000000000001E-3</v>
      </c>
    </row>
    <row r="86" spans="1:6" x14ac:dyDescent="0.25">
      <c r="A86" s="14" t="s">
        <v>96</v>
      </c>
      <c r="B86" s="14">
        <v>1145660400</v>
      </c>
      <c r="C86" s="14">
        <v>1.586E-3</v>
      </c>
      <c r="D86" s="14">
        <v>4.2909999999999997E-3</v>
      </c>
      <c r="E86" s="14">
        <v>3.2520000000000001E-3</v>
      </c>
      <c r="F86" s="14">
        <v>1.524E-3</v>
      </c>
    </row>
    <row r="87" spans="1:6" x14ac:dyDescent="0.25">
      <c r="A87" s="14" t="s">
        <v>97</v>
      </c>
      <c r="B87" s="14">
        <v>1146265200</v>
      </c>
      <c r="C87" s="14">
        <v>2.2669999999999999E-3</v>
      </c>
      <c r="D87" s="14">
        <v>4.2589999999999998E-3</v>
      </c>
      <c r="E87" s="14">
        <v>3.0920000000000001E-3</v>
      </c>
      <c r="F87" s="14">
        <v>1.939E-3</v>
      </c>
    </row>
    <row r="88" spans="1:6" x14ac:dyDescent="0.25">
      <c r="A88" s="14" t="s">
        <v>98</v>
      </c>
      <c r="B88" s="14">
        <v>1146870000</v>
      </c>
      <c r="C88" s="14">
        <v>2.575E-3</v>
      </c>
      <c r="D88" s="14">
        <v>4.2329999999999998E-3</v>
      </c>
      <c r="E88" s="14">
        <v>3.0149999999999999E-3</v>
      </c>
      <c r="F88" s="14">
        <v>2.431E-3</v>
      </c>
    </row>
    <row r="89" spans="1:6" x14ac:dyDescent="0.25">
      <c r="A89" s="14" t="s">
        <v>99</v>
      </c>
      <c r="B89" s="14">
        <v>1147474800</v>
      </c>
      <c r="C89" s="14">
        <v>5.3790000000000001E-3</v>
      </c>
      <c r="D89" s="14">
        <v>4.2500000000000003E-3</v>
      </c>
      <c r="E89" s="14">
        <v>3.3960000000000001E-3</v>
      </c>
      <c r="F89" s="14">
        <v>4.2160000000000001E-3</v>
      </c>
    </row>
    <row r="90" spans="1:6" x14ac:dyDescent="0.25">
      <c r="A90" s="14" t="s">
        <v>100</v>
      </c>
      <c r="B90" s="14">
        <v>1148079600</v>
      </c>
      <c r="C90" s="14">
        <v>3.1359999999999999E-3</v>
      </c>
      <c r="D90" s="14">
        <v>4.2329999999999998E-3</v>
      </c>
      <c r="E90" s="14">
        <v>3.346E-3</v>
      </c>
      <c r="F90" s="14">
        <v>3.48E-3</v>
      </c>
    </row>
    <row r="91" spans="1:6" x14ac:dyDescent="0.25">
      <c r="A91" s="14" t="s">
        <v>101</v>
      </c>
      <c r="B91" s="14">
        <v>1148684400</v>
      </c>
      <c r="C91" s="14">
        <v>2.2420000000000001E-3</v>
      </c>
      <c r="D91" s="14">
        <v>4.202E-3</v>
      </c>
      <c r="E91" s="14">
        <v>3.1670000000000001E-3</v>
      </c>
      <c r="F91" s="14">
        <v>2.7599999999999999E-3</v>
      </c>
    </row>
    <row r="92" spans="1:6" x14ac:dyDescent="0.25">
      <c r="A92" s="14" t="s">
        <v>102</v>
      </c>
      <c r="B92" s="14">
        <v>1149289200</v>
      </c>
      <c r="C92" s="14">
        <v>3.7569999999999999E-3</v>
      </c>
      <c r="D92" s="14">
        <v>4.1949999999999999E-3</v>
      </c>
      <c r="E92" s="14">
        <v>3.2629999999999998E-3</v>
      </c>
      <c r="F92" s="14">
        <v>3.3779999999999999E-3</v>
      </c>
    </row>
    <row r="93" spans="1:6" x14ac:dyDescent="0.25">
      <c r="A93" s="14" t="s">
        <v>103</v>
      </c>
      <c r="B93" s="14">
        <v>1149894000</v>
      </c>
      <c r="C93" s="14">
        <v>1.8320000000000001E-3</v>
      </c>
      <c r="D93" s="14">
        <v>4.1580000000000002E-3</v>
      </c>
      <c r="E93" s="14">
        <v>3.0270000000000002E-3</v>
      </c>
      <c r="F93" s="14">
        <v>2.4060000000000002E-3</v>
      </c>
    </row>
    <row r="94" spans="1:6" x14ac:dyDescent="0.25">
      <c r="A94" s="14" t="s">
        <v>104</v>
      </c>
      <c r="B94" s="14">
        <v>1150498800</v>
      </c>
      <c r="C94" s="14">
        <v>1.825E-3</v>
      </c>
      <c r="D94" s="14">
        <v>4.1219999999999998E-3</v>
      </c>
      <c r="E94" s="14">
        <v>2.8349999999999998E-3</v>
      </c>
      <c r="F94" s="14">
        <v>2.1090000000000002E-3</v>
      </c>
    </row>
    <row r="95" spans="1:6" x14ac:dyDescent="0.25">
      <c r="A95" s="14" t="s">
        <v>105</v>
      </c>
      <c r="B95" s="14">
        <v>1151103600</v>
      </c>
      <c r="C95" s="14">
        <v>2E-3</v>
      </c>
      <c r="D95" s="14">
        <v>4.0899999999999999E-3</v>
      </c>
      <c r="E95" s="14">
        <v>2.7000000000000001E-3</v>
      </c>
      <c r="F95" s="14">
        <v>2.036E-3</v>
      </c>
    </row>
    <row r="96" spans="1:6" x14ac:dyDescent="0.25">
      <c r="A96" s="14" t="s">
        <v>106</v>
      </c>
      <c r="B96" s="14">
        <v>1151708400</v>
      </c>
      <c r="C96" s="14">
        <v>1.552E-3</v>
      </c>
      <c r="D96" s="14">
        <v>4.0499999999999998E-3</v>
      </c>
      <c r="E96" s="14">
        <v>2.5149999999999999E-3</v>
      </c>
      <c r="F96" s="14">
        <v>1.7650000000000001E-3</v>
      </c>
    </row>
    <row r="97" spans="1:6" x14ac:dyDescent="0.25">
      <c r="A97" s="14" t="s">
        <v>107</v>
      </c>
      <c r="B97" s="14">
        <v>1152313200</v>
      </c>
      <c r="C97" s="14">
        <v>1.0640000000000001E-3</v>
      </c>
      <c r="D97" s="14">
        <v>4.0039999999999997E-3</v>
      </c>
      <c r="E97" s="14">
        <v>2.281E-3</v>
      </c>
      <c r="F97" s="14">
        <v>1.3500000000000001E-3</v>
      </c>
    </row>
    <row r="98" spans="1:6" x14ac:dyDescent="0.25">
      <c r="A98" s="14" t="s">
        <v>108</v>
      </c>
      <c r="B98" s="14">
        <v>1152918000</v>
      </c>
      <c r="C98" s="14">
        <v>1.01E-3</v>
      </c>
      <c r="D98" s="14">
        <v>3.9579999999999997E-3</v>
      </c>
      <c r="E98" s="14">
        <v>2.0769999999999999E-3</v>
      </c>
      <c r="F98" s="14">
        <v>1.173E-3</v>
      </c>
    </row>
    <row r="99" spans="1:6" x14ac:dyDescent="0.25">
      <c r="A99" s="14" t="s">
        <v>109</v>
      </c>
      <c r="B99" s="14">
        <v>1153522800</v>
      </c>
      <c r="C99" s="14">
        <v>2.4169999999999999E-3</v>
      </c>
      <c r="D99" s="14">
        <v>3.934E-3</v>
      </c>
      <c r="E99" s="14">
        <v>2.1380000000000001E-3</v>
      </c>
      <c r="F99" s="14">
        <v>2.039E-3</v>
      </c>
    </row>
    <row r="100" spans="1:6" x14ac:dyDescent="0.25">
      <c r="A100" s="14" t="s">
        <v>110</v>
      </c>
      <c r="B100" s="14">
        <v>1154127600</v>
      </c>
      <c r="C100" s="14">
        <v>3.0959999999999998E-3</v>
      </c>
      <c r="D100" s="14">
        <v>3.921E-3</v>
      </c>
      <c r="E100" s="14">
        <v>2.2910000000000001E-3</v>
      </c>
      <c r="F100" s="14">
        <v>2.6740000000000002E-3</v>
      </c>
    </row>
    <row r="101" spans="1:6" x14ac:dyDescent="0.25">
      <c r="A101" s="14" t="s">
        <v>111</v>
      </c>
      <c r="B101" s="14">
        <v>1154732400</v>
      </c>
      <c r="C101" s="14">
        <v>2.97E-3</v>
      </c>
      <c r="D101" s="14">
        <v>3.9060000000000002E-3</v>
      </c>
      <c r="E101" s="14">
        <v>2.398E-3</v>
      </c>
      <c r="F101" s="14">
        <v>2.836E-3</v>
      </c>
    </row>
    <row r="102" spans="1:6" x14ac:dyDescent="0.25">
      <c r="A102" s="14" t="s">
        <v>112</v>
      </c>
      <c r="B102" s="14">
        <v>1155337200</v>
      </c>
      <c r="C102" s="14">
        <v>2.542E-3</v>
      </c>
      <c r="D102" s="14">
        <v>3.885E-3</v>
      </c>
      <c r="E102" s="14">
        <v>2.4199999999999998E-3</v>
      </c>
      <c r="F102" s="14">
        <v>2.673E-3</v>
      </c>
    </row>
    <row r="103" spans="1:6" x14ac:dyDescent="0.25">
      <c r="A103" s="14" t="s">
        <v>113</v>
      </c>
      <c r="B103" s="14">
        <v>1155942000</v>
      </c>
      <c r="C103" s="14">
        <v>2.3600000000000001E-3</v>
      </c>
      <c r="D103" s="14">
        <v>3.8609999999999998E-3</v>
      </c>
      <c r="E103" s="14">
        <v>2.408E-3</v>
      </c>
      <c r="F103" s="14">
        <v>2.4659999999999999E-3</v>
      </c>
    </row>
    <row r="104" spans="1:6" x14ac:dyDescent="0.25">
      <c r="A104" s="14" t="s">
        <v>114</v>
      </c>
      <c r="B104" s="14">
        <v>1156546800</v>
      </c>
      <c r="C104" s="14">
        <v>2.3770000000000002E-3</v>
      </c>
      <c r="D104" s="14">
        <v>3.8379999999999998E-3</v>
      </c>
      <c r="E104" s="14">
        <v>2.4020000000000001E-3</v>
      </c>
      <c r="F104" s="14">
        <v>2.4239999999999999E-3</v>
      </c>
    </row>
    <row r="105" spans="1:6" x14ac:dyDescent="0.25">
      <c r="A105" s="14" t="s">
        <v>115</v>
      </c>
      <c r="B105" s="14">
        <v>1157151600</v>
      </c>
      <c r="C105" s="14">
        <v>2.7439999999999999E-3</v>
      </c>
      <c r="D105" s="14">
        <v>3.8210000000000002E-3</v>
      </c>
      <c r="E105" s="14">
        <v>2.4559999999999998E-3</v>
      </c>
      <c r="F105" s="14">
        <v>2.627E-3</v>
      </c>
    </row>
    <row r="106" spans="1:6" x14ac:dyDescent="0.25">
      <c r="A106" s="14" t="s">
        <v>116</v>
      </c>
      <c r="B106" s="14">
        <v>1157756400</v>
      </c>
      <c r="C106" s="14">
        <v>3.496E-3</v>
      </c>
      <c r="D106" s="14">
        <v>3.8159999999999999E-3</v>
      </c>
      <c r="E106" s="14">
        <v>2.6210000000000001E-3</v>
      </c>
      <c r="F106" s="14">
        <v>3.127E-3</v>
      </c>
    </row>
    <row r="107" spans="1:6" x14ac:dyDescent="0.25">
      <c r="A107" s="14" t="s">
        <v>117</v>
      </c>
      <c r="B107" s="14">
        <v>1158361200</v>
      </c>
      <c r="C107" s="14">
        <v>2.4889999999999999E-3</v>
      </c>
      <c r="D107" s="14">
        <v>3.7950000000000002E-3</v>
      </c>
      <c r="E107" s="14">
        <v>2.598E-3</v>
      </c>
      <c r="F107" s="14">
        <v>2.7490000000000001E-3</v>
      </c>
    </row>
    <row r="108" spans="1:6" x14ac:dyDescent="0.25">
      <c r="A108" s="14" t="s">
        <v>118</v>
      </c>
      <c r="B108" s="14">
        <v>1158966000</v>
      </c>
      <c r="C108" s="14">
        <v>2.898E-3</v>
      </c>
      <c r="D108" s="14">
        <v>3.7810000000000001E-3</v>
      </c>
      <c r="E108" s="14">
        <v>2.6410000000000001E-3</v>
      </c>
      <c r="F108" s="14">
        <v>2.7920000000000002E-3</v>
      </c>
    </row>
    <row r="109" spans="1:6" x14ac:dyDescent="0.25">
      <c r="A109" s="14" t="s">
        <v>119</v>
      </c>
      <c r="B109" s="14">
        <v>1159570800</v>
      </c>
      <c r="C109" s="14">
        <v>3.0019999999999999E-3</v>
      </c>
      <c r="D109" s="14">
        <v>3.7690000000000002E-3</v>
      </c>
      <c r="E109" s="14">
        <v>2.7000000000000001E-3</v>
      </c>
      <c r="F109" s="14">
        <v>2.9659999999999999E-3</v>
      </c>
    </row>
    <row r="110" spans="1:6" x14ac:dyDescent="0.25">
      <c r="A110" s="14" t="s">
        <v>120</v>
      </c>
      <c r="B110" s="14">
        <v>1160175600</v>
      </c>
      <c r="C110" s="14">
        <v>2.0010000000000002E-3</v>
      </c>
      <c r="D110" s="14">
        <v>3.7420000000000001E-3</v>
      </c>
      <c r="E110" s="14">
        <v>2.578E-3</v>
      </c>
      <c r="F110" s="14">
        <v>2.2529999999999998E-3</v>
      </c>
    </row>
    <row r="111" spans="1:6" x14ac:dyDescent="0.25">
      <c r="A111" s="14" t="s">
        <v>121</v>
      </c>
      <c r="B111" s="14">
        <v>1160780400</v>
      </c>
      <c r="C111" s="14">
        <v>2.7300000000000002E-4</v>
      </c>
      <c r="D111" s="14">
        <v>3.6879999999999999E-3</v>
      </c>
      <c r="E111" s="14">
        <v>2.2109999999999999E-3</v>
      </c>
      <c r="F111" s="14">
        <v>1.158E-3</v>
      </c>
    </row>
    <row r="112" spans="1:6" x14ac:dyDescent="0.25">
      <c r="A112" s="14" t="s">
        <v>122</v>
      </c>
      <c r="B112" s="14">
        <v>1161385200</v>
      </c>
      <c r="C112" s="14">
        <v>1.9870000000000001E-3</v>
      </c>
      <c r="D112" s="14">
        <v>3.6619999999999999E-3</v>
      </c>
      <c r="E112" s="14">
        <v>2.1749999999999999E-3</v>
      </c>
      <c r="F112" s="14">
        <v>1.658E-3</v>
      </c>
    </row>
    <row r="113" spans="1:6" x14ac:dyDescent="0.25">
      <c r="A113" s="14" t="s">
        <v>123</v>
      </c>
      <c r="B113" s="14">
        <v>1161990000</v>
      </c>
      <c r="C113" s="14">
        <v>3.692E-3</v>
      </c>
      <c r="D113" s="14">
        <v>3.6619999999999999E-3</v>
      </c>
      <c r="E113" s="14">
        <v>2.4250000000000001E-3</v>
      </c>
      <c r="F113" s="14">
        <v>2.983E-3</v>
      </c>
    </row>
    <row r="114" spans="1:6" x14ac:dyDescent="0.25">
      <c r="A114" s="14" t="s">
        <v>124</v>
      </c>
      <c r="B114" s="14">
        <v>1162598400</v>
      </c>
      <c r="C114" s="14">
        <v>5.672E-3</v>
      </c>
      <c r="D114" s="14">
        <v>3.6930000000000001E-3</v>
      </c>
      <c r="E114" s="14">
        <v>2.9520000000000002E-3</v>
      </c>
      <c r="F114" s="14">
        <v>4.6379999999999998E-3</v>
      </c>
    </row>
    <row r="115" spans="1:6" x14ac:dyDescent="0.25">
      <c r="A115" s="14" t="s">
        <v>125</v>
      </c>
      <c r="B115" s="14">
        <v>1163203200</v>
      </c>
      <c r="C115" s="14">
        <v>1.681E-3</v>
      </c>
      <c r="D115" s="14">
        <v>3.6619999999999999E-3</v>
      </c>
      <c r="E115" s="14">
        <v>2.7360000000000002E-3</v>
      </c>
      <c r="F115" s="14">
        <v>2.7469999999999999E-3</v>
      </c>
    </row>
    <row r="116" spans="1:6" x14ac:dyDescent="0.25">
      <c r="A116" s="14" t="s">
        <v>126</v>
      </c>
      <c r="B116" s="14">
        <v>1163808000</v>
      </c>
      <c r="C116" s="14">
        <v>2.862E-3</v>
      </c>
      <c r="D116" s="14">
        <v>3.6489999999999999E-3</v>
      </c>
      <c r="E116" s="14">
        <v>2.761E-3</v>
      </c>
      <c r="F116" s="14">
        <v>2.928E-3</v>
      </c>
    </row>
    <row r="117" spans="1:6" x14ac:dyDescent="0.25">
      <c r="A117" s="14" t="s">
        <v>127</v>
      </c>
      <c r="B117" s="14">
        <v>1164412800</v>
      </c>
      <c r="C117" s="14">
        <v>2.1250000000000002E-3</v>
      </c>
      <c r="D117" s="14">
        <v>3.6250000000000002E-3</v>
      </c>
      <c r="E117" s="14">
        <v>2.6540000000000001E-3</v>
      </c>
      <c r="F117" s="14">
        <v>2.392E-3</v>
      </c>
    </row>
    <row r="118" spans="1:6" x14ac:dyDescent="0.25">
      <c r="A118" s="14" t="s">
        <v>128</v>
      </c>
      <c r="B118" s="14">
        <v>1165017600</v>
      </c>
      <c r="C118" s="14">
        <v>1.887E-3</v>
      </c>
      <c r="D118" s="14">
        <v>3.5990000000000002E-3</v>
      </c>
      <c r="E118" s="14">
        <v>2.5309999999999998E-3</v>
      </c>
      <c r="F118" s="14">
        <v>2.1410000000000001E-3</v>
      </c>
    </row>
    <row r="119" spans="1:6" x14ac:dyDescent="0.25">
      <c r="A119" s="14" t="s">
        <v>129</v>
      </c>
      <c r="B119" s="14">
        <v>1165622400</v>
      </c>
      <c r="C119" s="14">
        <v>1.5E-3</v>
      </c>
      <c r="D119" s="14">
        <v>3.5660000000000002E-3</v>
      </c>
      <c r="E119" s="14">
        <v>2.3630000000000001E-3</v>
      </c>
      <c r="F119" s="14">
        <v>1.745E-3</v>
      </c>
    </row>
    <row r="120" spans="1:6" x14ac:dyDescent="0.25">
      <c r="A120" s="14" t="s">
        <v>130</v>
      </c>
      <c r="B120" s="14">
        <v>1166227200</v>
      </c>
      <c r="C120" s="14">
        <v>2.8609999999999998E-3</v>
      </c>
      <c r="D120" s="14">
        <v>3.555E-3</v>
      </c>
      <c r="E120" s="14">
        <v>2.4550000000000002E-3</v>
      </c>
      <c r="F120" s="14">
        <v>2.6310000000000001E-3</v>
      </c>
    </row>
    <row r="121" spans="1:6" x14ac:dyDescent="0.25">
      <c r="A121" s="14" t="s">
        <v>131</v>
      </c>
      <c r="B121" s="14">
        <v>1166832000</v>
      </c>
      <c r="C121" s="14">
        <v>5.0809999999999996E-3</v>
      </c>
      <c r="D121" s="14">
        <v>3.578E-3</v>
      </c>
      <c r="E121" s="14">
        <v>2.8679999999999999E-3</v>
      </c>
      <c r="F121" s="14">
        <v>3.9480000000000001E-3</v>
      </c>
    </row>
    <row r="122" spans="1:6" x14ac:dyDescent="0.25">
      <c r="A122" s="14" t="s">
        <v>132</v>
      </c>
      <c r="B122" s="14">
        <v>1167436800</v>
      </c>
      <c r="C122" s="14">
        <v>3.8440000000000002E-3</v>
      </c>
      <c r="D122" s="14">
        <v>3.5820000000000001E-3</v>
      </c>
      <c r="E122" s="14">
        <v>3.0309999999999998E-3</v>
      </c>
      <c r="F122" s="14">
        <v>4.0270000000000002E-3</v>
      </c>
    </row>
    <row r="123" spans="1:6" x14ac:dyDescent="0.25">
      <c r="A123" s="14" t="s">
        <v>133</v>
      </c>
      <c r="B123" s="14">
        <v>1168041600</v>
      </c>
      <c r="C123" s="14">
        <v>3.6870000000000002E-3</v>
      </c>
      <c r="D123" s="14">
        <v>3.5829999999999998E-3</v>
      </c>
      <c r="E123" s="14">
        <v>3.1289999999999998E-3</v>
      </c>
      <c r="F123" s="14">
        <v>3.738E-3</v>
      </c>
    </row>
    <row r="124" spans="1:6" x14ac:dyDescent="0.25">
      <c r="A124" s="14" t="s">
        <v>134</v>
      </c>
      <c r="B124" s="14">
        <v>1168646400</v>
      </c>
      <c r="C124" s="14">
        <v>4.9350000000000002E-3</v>
      </c>
      <c r="D124" s="14">
        <v>3.604E-3</v>
      </c>
      <c r="E124" s="14">
        <v>3.421E-3</v>
      </c>
      <c r="F124" s="14">
        <v>4.5230000000000001E-3</v>
      </c>
    </row>
    <row r="125" spans="1:6" x14ac:dyDescent="0.25">
      <c r="A125" s="14" t="s">
        <v>135</v>
      </c>
      <c r="B125" s="14">
        <v>1169251200</v>
      </c>
      <c r="C125" s="14">
        <v>4.1960000000000001E-3</v>
      </c>
      <c r="D125" s="14">
        <v>3.6129999999999999E-3</v>
      </c>
      <c r="E125" s="14">
        <v>3.545E-3</v>
      </c>
      <c r="F125" s="14">
        <v>4.3629999999999997E-3</v>
      </c>
    </row>
    <row r="126" spans="1:6" x14ac:dyDescent="0.25">
      <c r="A126" s="14" t="s">
        <v>136</v>
      </c>
      <c r="B126" s="14">
        <v>1169856000</v>
      </c>
      <c r="C126" s="14">
        <v>3.333E-3</v>
      </c>
      <c r="D126" s="14">
        <v>3.6080000000000001E-3</v>
      </c>
      <c r="E126" s="14">
        <v>3.5000000000000001E-3</v>
      </c>
      <c r="F126" s="14">
        <v>3.6080000000000001E-3</v>
      </c>
    </row>
    <row r="127" spans="1:6" x14ac:dyDescent="0.25">
      <c r="A127" s="14" t="s">
        <v>137</v>
      </c>
      <c r="B127" s="14">
        <v>1170460800</v>
      </c>
      <c r="C127" s="14">
        <v>2.947E-3</v>
      </c>
      <c r="D127" s="14">
        <v>3.5980000000000001E-3</v>
      </c>
      <c r="E127" s="14">
        <v>3.4090000000000001E-3</v>
      </c>
      <c r="F127" s="14">
        <v>3.2169999999999998E-3</v>
      </c>
    </row>
    <row r="128" spans="1:6" x14ac:dyDescent="0.25">
      <c r="A128" s="14" t="s">
        <v>138</v>
      </c>
      <c r="B128" s="14">
        <v>1171065600</v>
      </c>
      <c r="C128" s="14">
        <v>2.4689999999999998E-3</v>
      </c>
      <c r="D128" s="14">
        <v>3.5799999999999998E-3</v>
      </c>
      <c r="E128" s="14">
        <v>3.2599999999999999E-3</v>
      </c>
      <c r="F128" s="14">
        <v>2.8479999999999998E-3</v>
      </c>
    </row>
    <row r="129" spans="1:6" x14ac:dyDescent="0.25">
      <c r="A129" s="14" t="s">
        <v>139</v>
      </c>
      <c r="B129" s="14">
        <v>1171670400</v>
      </c>
      <c r="C129" s="14">
        <v>1.642E-3</v>
      </c>
      <c r="D129" s="14">
        <v>3.5500000000000002E-3</v>
      </c>
      <c r="E129" s="14">
        <v>2.9940000000000001E-3</v>
      </c>
      <c r="F129" s="14">
        <v>2.0830000000000002E-3</v>
      </c>
    </row>
    <row r="130" spans="1:6" x14ac:dyDescent="0.25">
      <c r="A130" s="14" t="s">
        <v>140</v>
      </c>
      <c r="B130" s="14">
        <v>1172275200</v>
      </c>
      <c r="C130" s="14">
        <v>1.6490000000000001E-3</v>
      </c>
      <c r="D130" s="14">
        <v>3.5209999999999998E-3</v>
      </c>
      <c r="E130" s="14">
        <v>2.7780000000000001E-3</v>
      </c>
      <c r="F130" s="14">
        <v>1.841E-3</v>
      </c>
    </row>
    <row r="131" spans="1:6" x14ac:dyDescent="0.25">
      <c r="A131" s="14" t="s">
        <v>141</v>
      </c>
      <c r="B131" s="14">
        <v>1172880000</v>
      </c>
      <c r="C131" s="14">
        <v>2.1380000000000001E-3</v>
      </c>
      <c r="D131" s="14">
        <v>3.4989999999999999E-3</v>
      </c>
      <c r="E131" s="14">
        <v>2.6749999999999999E-3</v>
      </c>
      <c r="F131" s="14">
        <v>2.0430000000000001E-3</v>
      </c>
    </row>
    <row r="132" spans="1:6" x14ac:dyDescent="0.25">
      <c r="A132" s="14" t="s">
        <v>142</v>
      </c>
      <c r="B132" s="14">
        <v>1173481200</v>
      </c>
      <c r="C132" s="14">
        <v>8.0400000000000003E-4</v>
      </c>
      <c r="D132" s="14">
        <v>3.4580000000000001E-3</v>
      </c>
      <c r="E132" s="14">
        <v>2.3749999999999999E-3</v>
      </c>
      <c r="F132" s="14">
        <v>1.323E-3</v>
      </c>
    </row>
    <row r="133" spans="1:6" x14ac:dyDescent="0.25">
      <c r="A133" s="14" t="s">
        <v>143</v>
      </c>
      <c r="B133" s="14">
        <v>1174086000</v>
      </c>
      <c r="C133" s="14">
        <v>2.3010000000000001E-3</v>
      </c>
      <c r="D133" s="14">
        <v>3.4399999999999999E-3</v>
      </c>
      <c r="E133" s="14">
        <v>2.3730000000000001E-3</v>
      </c>
      <c r="F133" s="14">
        <v>2.0929999999999998E-3</v>
      </c>
    </row>
    <row r="134" spans="1:6" x14ac:dyDescent="0.25">
      <c r="A134" s="14" t="s">
        <v>144</v>
      </c>
      <c r="B134" s="14">
        <v>1174690800</v>
      </c>
      <c r="C134" s="14">
        <v>6.8929999999999998E-3</v>
      </c>
      <c r="D134" s="14">
        <v>3.493E-3</v>
      </c>
      <c r="E134" s="14">
        <v>3.0969999999999999E-3</v>
      </c>
      <c r="F134" s="14">
        <v>4.9170000000000004E-3</v>
      </c>
    </row>
    <row r="135" spans="1:6" x14ac:dyDescent="0.25">
      <c r="A135" s="14" t="s">
        <v>145</v>
      </c>
      <c r="B135" s="14">
        <v>1175295600</v>
      </c>
      <c r="C135" s="14">
        <v>4.156E-3</v>
      </c>
      <c r="D135" s="14">
        <v>3.503E-3</v>
      </c>
      <c r="E135" s="14">
        <v>3.2539999999999999E-3</v>
      </c>
      <c r="F135" s="14">
        <v>4.2900000000000004E-3</v>
      </c>
    </row>
    <row r="136" spans="1:6" x14ac:dyDescent="0.25">
      <c r="A136" s="14" t="s">
        <v>146</v>
      </c>
      <c r="B136" s="14">
        <v>1175900400</v>
      </c>
      <c r="C136" s="14">
        <v>4.9760000000000004E-3</v>
      </c>
      <c r="D136" s="14">
        <v>3.5249999999999999E-3</v>
      </c>
      <c r="E136" s="14">
        <v>3.5230000000000001E-3</v>
      </c>
      <c r="F136" s="14">
        <v>4.5900000000000003E-3</v>
      </c>
    </row>
    <row r="137" spans="1:6" x14ac:dyDescent="0.25">
      <c r="A137" s="14" t="s">
        <v>147</v>
      </c>
      <c r="B137" s="14">
        <v>1176505200</v>
      </c>
      <c r="C137" s="14">
        <v>4.7999999999999996E-3</v>
      </c>
      <c r="D137" s="14">
        <v>3.5439999999999998E-3</v>
      </c>
      <c r="E137" s="14">
        <v>3.7330000000000002E-3</v>
      </c>
      <c r="F137" s="14">
        <v>4.8419999999999999E-3</v>
      </c>
    </row>
    <row r="138" spans="1:6" x14ac:dyDescent="0.25">
      <c r="A138" s="14" t="s">
        <v>148</v>
      </c>
      <c r="B138" s="14">
        <v>1177110000</v>
      </c>
      <c r="C138" s="14">
        <v>5.6189999999999999E-3</v>
      </c>
      <c r="D138" s="14">
        <v>3.5760000000000002E-3</v>
      </c>
      <c r="E138" s="14">
        <v>4.0330000000000001E-3</v>
      </c>
      <c r="F138" s="14">
        <v>5.3030000000000004E-3</v>
      </c>
    </row>
    <row r="139" spans="1:6" x14ac:dyDescent="0.25">
      <c r="A139" s="14" t="s">
        <v>149</v>
      </c>
      <c r="B139" s="14">
        <v>1177714800</v>
      </c>
      <c r="C139" s="14">
        <v>2.3869999999999998E-3</v>
      </c>
      <c r="D139" s="14">
        <v>3.5569999999999998E-3</v>
      </c>
      <c r="E139" s="14">
        <v>3.7599999999999999E-3</v>
      </c>
      <c r="F139" s="14">
        <v>3.4949999999999998E-3</v>
      </c>
    </row>
    <row r="140" spans="1:6" x14ac:dyDescent="0.25">
      <c r="A140" s="14" t="s">
        <v>150</v>
      </c>
      <c r="B140" s="14">
        <v>1178319600</v>
      </c>
      <c r="C140" s="14">
        <v>3.1129999999999999E-3</v>
      </c>
      <c r="D140" s="14">
        <v>3.5500000000000002E-3</v>
      </c>
      <c r="E140" s="14">
        <v>3.6570000000000001E-3</v>
      </c>
      <c r="F140" s="14">
        <v>3.3159999999999999E-3</v>
      </c>
    </row>
    <row r="141" spans="1:6" x14ac:dyDescent="0.25">
      <c r="A141" s="14" t="s">
        <v>151</v>
      </c>
      <c r="B141" s="14">
        <v>1178924400</v>
      </c>
      <c r="C141" s="14">
        <v>3.3430000000000001E-3</v>
      </c>
      <c r="D141" s="14">
        <v>3.5469999999999998E-3</v>
      </c>
      <c r="E141" s="14">
        <v>3.607E-3</v>
      </c>
      <c r="F141" s="14">
        <v>3.3700000000000002E-3</v>
      </c>
    </row>
    <row r="142" spans="1:6" x14ac:dyDescent="0.25">
      <c r="A142" s="14" t="s">
        <v>152</v>
      </c>
      <c r="B142" s="14">
        <v>1179529200</v>
      </c>
      <c r="C142" s="14">
        <v>3.5179999999999999E-3</v>
      </c>
      <c r="D142" s="14">
        <v>3.5460000000000001E-3</v>
      </c>
      <c r="E142" s="14">
        <v>3.5929999999999998E-3</v>
      </c>
      <c r="F142" s="14">
        <v>3.509E-3</v>
      </c>
    </row>
    <row r="143" spans="1:6" x14ac:dyDescent="0.25">
      <c r="A143" s="14" t="s">
        <v>153</v>
      </c>
      <c r="B143" s="14">
        <v>1180134000</v>
      </c>
      <c r="C143" s="14">
        <v>2.663E-3</v>
      </c>
      <c r="D143" s="14">
        <v>3.5330000000000001E-3</v>
      </c>
      <c r="E143" s="14">
        <v>3.4429999999999999E-3</v>
      </c>
      <c r="F143" s="14">
        <v>3.0279999999999999E-3</v>
      </c>
    </row>
    <row r="144" spans="1:6" x14ac:dyDescent="0.25">
      <c r="A144" s="14" t="s">
        <v>154</v>
      </c>
      <c r="B144" s="14">
        <v>1180738800</v>
      </c>
      <c r="C144" s="14">
        <v>4.4980000000000003E-3</v>
      </c>
      <c r="D144" s="14">
        <v>3.5469999999999998E-3</v>
      </c>
      <c r="E144" s="14">
        <v>3.6159999999999999E-3</v>
      </c>
      <c r="F144" s="14">
        <v>3.9960000000000004E-3</v>
      </c>
    </row>
    <row r="145" spans="1:6" x14ac:dyDescent="0.25">
      <c r="A145" s="14" t="s">
        <v>155</v>
      </c>
      <c r="B145" s="14">
        <v>1181343600</v>
      </c>
      <c r="C145" s="14">
        <v>1.103E-3</v>
      </c>
      <c r="D145" s="14">
        <v>3.509E-3</v>
      </c>
      <c r="E145" s="14">
        <v>3.2109999999999999E-3</v>
      </c>
      <c r="F145" s="14">
        <v>2.3019999999999998E-3</v>
      </c>
    </row>
    <row r="146" spans="1:6" x14ac:dyDescent="0.25">
      <c r="A146" s="14" t="s">
        <v>156</v>
      </c>
      <c r="B146" s="14">
        <v>1181948400</v>
      </c>
      <c r="C146" s="14">
        <v>8.3000000000000001E-4</v>
      </c>
      <c r="D146" s="14">
        <v>3.4680000000000002E-3</v>
      </c>
      <c r="E146" s="14">
        <v>2.8240000000000001E-3</v>
      </c>
      <c r="F146" s="14">
        <v>1.369E-3</v>
      </c>
    </row>
    <row r="147" spans="1:6" x14ac:dyDescent="0.25">
      <c r="A147" s="14" t="s">
        <v>157</v>
      </c>
      <c r="B147" s="14">
        <v>1182553200</v>
      </c>
      <c r="C147" s="14">
        <v>0</v>
      </c>
      <c r="D147" s="14">
        <v>3.4150000000000001E-3</v>
      </c>
      <c r="E147" s="14">
        <v>2.3700000000000001E-3</v>
      </c>
      <c r="F147" s="14">
        <v>5.7499999999999999E-4</v>
      </c>
    </row>
    <row r="148" spans="1:6" x14ac:dyDescent="0.25">
      <c r="A148" s="14" t="s">
        <v>158</v>
      </c>
      <c r="B148" s="14">
        <v>1183158000</v>
      </c>
      <c r="C148" s="14">
        <v>0</v>
      </c>
      <c r="D148" s="14">
        <v>3.362E-3</v>
      </c>
      <c r="E148" s="14">
        <v>1.9889999999999999E-3</v>
      </c>
      <c r="F148" s="14">
        <v>2.41E-4</v>
      </c>
    </row>
    <row r="149" spans="1:6" x14ac:dyDescent="0.25">
      <c r="A149" s="14" t="s">
        <v>159</v>
      </c>
      <c r="B149" s="14">
        <v>1183762800</v>
      </c>
      <c r="C149" s="14">
        <v>0</v>
      </c>
      <c r="D149" s="14">
        <v>3.31E-3</v>
      </c>
      <c r="E149" s="14">
        <v>1.67E-3</v>
      </c>
      <c r="F149" s="14">
        <v>1.01E-4</v>
      </c>
    </row>
    <row r="150" spans="1:6" x14ac:dyDescent="0.25">
      <c r="A150" s="14" t="s">
        <v>160</v>
      </c>
      <c r="B150" s="14">
        <v>1184367600</v>
      </c>
      <c r="C150" s="14">
        <v>0</v>
      </c>
      <c r="D150" s="14">
        <v>3.2590000000000002E-3</v>
      </c>
      <c r="E150" s="14">
        <v>1.4009999999999999E-3</v>
      </c>
      <c r="F150" s="14">
        <v>4.3000000000000002E-5</v>
      </c>
    </row>
    <row r="151" spans="1:6" x14ac:dyDescent="0.25">
      <c r="A151" s="14" t="s">
        <v>161</v>
      </c>
      <c r="B151" s="14">
        <v>1184972400</v>
      </c>
      <c r="C151" s="14">
        <v>0</v>
      </c>
      <c r="D151" s="14">
        <v>3.209E-3</v>
      </c>
      <c r="E151" s="14">
        <v>1.176E-3</v>
      </c>
      <c r="F151" s="14">
        <v>1.8E-5</v>
      </c>
    </row>
    <row r="152" spans="1:6" x14ac:dyDescent="0.25">
      <c r="A152" s="14" t="s">
        <v>162</v>
      </c>
      <c r="B152" s="14">
        <v>1185577200</v>
      </c>
      <c r="C152" s="14">
        <v>0</v>
      </c>
      <c r="D152" s="14">
        <v>3.1589999999999999E-3</v>
      </c>
      <c r="E152" s="14">
        <v>9.8700000000000003E-4</v>
      </c>
      <c r="F152" s="14">
        <v>7.9999999999999996E-6</v>
      </c>
    </row>
    <row r="153" spans="1:6" x14ac:dyDescent="0.25">
      <c r="A153" s="14" t="s">
        <v>163</v>
      </c>
      <c r="B153" s="14">
        <v>1186182000</v>
      </c>
      <c r="C153" s="14">
        <v>0</v>
      </c>
      <c r="D153" s="14">
        <v>3.1110000000000001E-3</v>
      </c>
      <c r="E153" s="14">
        <v>8.2899999999999998E-4</v>
      </c>
      <c r="F153" s="14">
        <v>3.0000000000000001E-6</v>
      </c>
    </row>
    <row r="154" spans="1:6" x14ac:dyDescent="0.25">
      <c r="A154" s="14" t="s">
        <v>164</v>
      </c>
      <c r="B154" s="14">
        <v>1186786800</v>
      </c>
      <c r="C154" s="14">
        <v>0</v>
      </c>
      <c r="D154" s="14">
        <v>3.0630000000000002E-3</v>
      </c>
      <c r="E154" s="14">
        <v>6.9499999999999998E-4</v>
      </c>
      <c r="F154" s="14">
        <v>9.9999999999999995E-7</v>
      </c>
    </row>
    <row r="155" spans="1:6" x14ac:dyDescent="0.25">
      <c r="A155" s="14" t="s">
        <v>165</v>
      </c>
      <c r="B155" s="14">
        <v>1187391600</v>
      </c>
      <c r="C155" s="14">
        <v>0</v>
      </c>
      <c r="D155" s="14">
        <v>3.0149999999999999E-3</v>
      </c>
      <c r="E155" s="14">
        <v>5.8399999999999999E-4</v>
      </c>
      <c r="F155" s="14">
        <v>9.9999999999999995E-7</v>
      </c>
    </row>
    <row r="156" spans="1:6" x14ac:dyDescent="0.25">
      <c r="A156" s="14" t="s">
        <v>166</v>
      </c>
      <c r="B156" s="14">
        <v>1187996400</v>
      </c>
      <c r="C156" s="14">
        <v>0</v>
      </c>
      <c r="D156" s="14">
        <v>2.9689999999999999E-3</v>
      </c>
      <c r="E156" s="14">
        <v>4.8999999999999998E-4</v>
      </c>
      <c r="F156" s="14">
        <v>0</v>
      </c>
    </row>
    <row r="157" spans="1:6" x14ac:dyDescent="0.25">
      <c r="A157" s="14" t="s">
        <v>167</v>
      </c>
      <c r="B157" s="14">
        <v>1188601200</v>
      </c>
      <c r="C157" s="14">
        <v>0</v>
      </c>
      <c r="D157" s="14">
        <v>2.9229999999999998E-3</v>
      </c>
      <c r="E157" s="14">
        <v>4.1100000000000002E-4</v>
      </c>
      <c r="F157" s="14">
        <v>0</v>
      </c>
    </row>
    <row r="158" spans="1:6" x14ac:dyDescent="0.25">
      <c r="A158" s="14" t="s">
        <v>168</v>
      </c>
      <c r="B158" s="14">
        <v>1189206000</v>
      </c>
      <c r="C158" s="14">
        <v>0</v>
      </c>
      <c r="D158" s="14">
        <v>2.8779999999999999E-3</v>
      </c>
      <c r="E158" s="14">
        <v>3.4499999999999998E-4</v>
      </c>
      <c r="F158" s="14">
        <v>0</v>
      </c>
    </row>
    <row r="159" spans="1:6" x14ac:dyDescent="0.25">
      <c r="A159" s="14" t="s">
        <v>169</v>
      </c>
      <c r="B159" s="14">
        <v>1189810800</v>
      </c>
      <c r="C159" s="14">
        <v>3.4999999999999997E-5</v>
      </c>
      <c r="D159" s="14">
        <v>2.8340000000000001E-3</v>
      </c>
      <c r="E159" s="14">
        <v>2.9599999999999998E-4</v>
      </c>
      <c r="F159" s="14">
        <v>2.5000000000000001E-5</v>
      </c>
    </row>
    <row r="160" spans="1:6" x14ac:dyDescent="0.25">
      <c r="A160" s="14" t="s">
        <v>170</v>
      </c>
      <c r="B160" s="14">
        <v>1190415600</v>
      </c>
      <c r="C160" s="14">
        <v>3.7800000000000003E-4</v>
      </c>
      <c r="D160" s="14">
        <v>2.7959999999999999E-3</v>
      </c>
      <c r="E160" s="14">
        <v>3.1E-4</v>
      </c>
      <c r="F160" s="14">
        <v>2.5599999999999999E-4</v>
      </c>
    </row>
    <row r="161" spans="1:6" x14ac:dyDescent="0.25">
      <c r="A161" s="14" t="s">
        <v>171</v>
      </c>
      <c r="B161" s="14">
        <v>1191020400</v>
      </c>
      <c r="C161" s="14">
        <v>1.0059999999999999E-3</v>
      </c>
      <c r="D161" s="14">
        <v>2.7690000000000002E-3</v>
      </c>
      <c r="E161" s="14">
        <v>4.2400000000000001E-4</v>
      </c>
      <c r="F161" s="14">
        <v>7.3099999999999999E-4</v>
      </c>
    </row>
    <row r="162" spans="1:6" x14ac:dyDescent="0.25">
      <c r="A162" s="14" t="s">
        <v>172</v>
      </c>
      <c r="B162" s="14">
        <v>1191625200</v>
      </c>
      <c r="C162" s="14">
        <v>4.4700000000000002E-4</v>
      </c>
      <c r="D162" s="14">
        <v>2.7330000000000002E-3</v>
      </c>
      <c r="E162" s="14">
        <v>4.2700000000000002E-4</v>
      </c>
      <c r="F162" s="14">
        <v>5.5400000000000002E-4</v>
      </c>
    </row>
    <row r="163" spans="1:6" x14ac:dyDescent="0.25">
      <c r="A163" s="14" t="s">
        <v>173</v>
      </c>
      <c r="B163" s="14">
        <v>1192230000</v>
      </c>
      <c r="C163" s="14">
        <v>4.4000000000000002E-4</v>
      </c>
      <c r="D163" s="14">
        <v>2.6979999999999999E-3</v>
      </c>
      <c r="E163" s="14">
        <v>4.28E-4</v>
      </c>
      <c r="F163" s="14">
        <v>4.8099999999999998E-4</v>
      </c>
    </row>
    <row r="164" spans="1:6" x14ac:dyDescent="0.25">
      <c r="A164" s="14" t="s">
        <v>174</v>
      </c>
      <c r="B164" s="14">
        <v>1192834800</v>
      </c>
      <c r="C164" s="14">
        <v>5.2599999999999999E-4</v>
      </c>
      <c r="D164" s="14">
        <v>2.6640000000000001E-3</v>
      </c>
      <c r="E164" s="14">
        <v>4.4299999999999998E-4</v>
      </c>
      <c r="F164" s="14">
        <v>4.9700000000000005E-4</v>
      </c>
    </row>
    <row r="165" spans="1:6" x14ac:dyDescent="0.25">
      <c r="A165" s="14" t="s">
        <v>175</v>
      </c>
      <c r="B165" s="14">
        <v>1193439600</v>
      </c>
      <c r="C165" s="14">
        <v>1.0640000000000001E-3</v>
      </c>
      <c r="D165" s="14">
        <v>2.6389999999999999E-3</v>
      </c>
      <c r="E165" s="14">
        <v>5.4299999999999997E-4</v>
      </c>
      <c r="F165" s="14">
        <v>8.4099999999999995E-4</v>
      </c>
    </row>
    <row r="166" spans="1:6" x14ac:dyDescent="0.25">
      <c r="A166" s="14" t="s">
        <v>176</v>
      </c>
      <c r="B166" s="14">
        <v>1194048000</v>
      </c>
      <c r="C166" s="14">
        <v>1.0889999999999999E-3</v>
      </c>
      <c r="D166" s="14">
        <v>2.6150000000000001E-3</v>
      </c>
      <c r="E166" s="14">
        <v>6.3000000000000003E-4</v>
      </c>
      <c r="F166" s="14">
        <v>9.7199999999999999E-4</v>
      </c>
    </row>
    <row r="167" spans="1:6" x14ac:dyDescent="0.25">
      <c r="A167" s="14" t="s">
        <v>177</v>
      </c>
      <c r="B167" s="14">
        <v>1194652800</v>
      </c>
      <c r="C167" s="14">
        <v>8.1499999999999997E-4</v>
      </c>
      <c r="D167" s="14">
        <v>2.5869999999999999E-3</v>
      </c>
      <c r="E167" s="14">
        <v>6.5799999999999995E-4</v>
      </c>
      <c r="F167" s="14">
        <v>8.52E-4</v>
      </c>
    </row>
    <row r="168" spans="1:6" x14ac:dyDescent="0.25">
      <c r="A168" s="14" t="s">
        <v>178</v>
      </c>
      <c r="B168" s="14">
        <v>1195257600</v>
      </c>
      <c r="C168" s="14">
        <v>8.4900000000000004E-4</v>
      </c>
      <c r="D168" s="14">
        <v>2.5609999999999999E-3</v>
      </c>
      <c r="E168" s="14">
        <v>6.8800000000000003E-4</v>
      </c>
      <c r="F168" s="14">
        <v>8.5400000000000005E-4</v>
      </c>
    </row>
    <row r="169" spans="1:6" x14ac:dyDescent="0.25">
      <c r="A169" s="14" t="s">
        <v>179</v>
      </c>
      <c r="B169" s="14">
        <v>1195862400</v>
      </c>
      <c r="C169" s="14">
        <v>2.2800000000000001E-4</v>
      </c>
      <c r="D169" s="14">
        <v>2.5249999999999999E-3</v>
      </c>
      <c r="E169" s="14">
        <v>6.1399999999999996E-4</v>
      </c>
      <c r="F169" s="14">
        <v>4.8899999999999996E-4</v>
      </c>
    </row>
    <row r="170" spans="1:6" x14ac:dyDescent="0.25">
      <c r="A170" s="14" t="s">
        <v>180</v>
      </c>
      <c r="B170" s="14">
        <v>1196467200</v>
      </c>
      <c r="C170" s="14">
        <v>2.0929999999999998E-3</v>
      </c>
      <c r="D170" s="14">
        <v>2.5179999999999998E-3</v>
      </c>
      <c r="E170" s="14">
        <v>8.6499999999999999E-4</v>
      </c>
      <c r="F170" s="14">
        <v>1.691E-3</v>
      </c>
    </row>
    <row r="171" spans="1:6" x14ac:dyDescent="0.25">
      <c r="A171" s="14" t="s">
        <v>181</v>
      </c>
      <c r="B171" s="14">
        <v>1197072000</v>
      </c>
      <c r="C171" s="14">
        <v>1.2769999999999999E-3</v>
      </c>
      <c r="D171" s="14">
        <v>2.4989999999999999E-3</v>
      </c>
      <c r="E171" s="14">
        <v>9.3000000000000005E-4</v>
      </c>
      <c r="F171" s="14">
        <v>1.4339999999999999E-3</v>
      </c>
    </row>
    <row r="172" spans="1:6" x14ac:dyDescent="0.25">
      <c r="A172" s="14" t="s">
        <v>182</v>
      </c>
      <c r="B172" s="14">
        <v>1197676800</v>
      </c>
      <c r="C172" s="14">
        <v>9.0700000000000004E-4</v>
      </c>
      <c r="D172" s="14">
        <v>2.4740000000000001E-3</v>
      </c>
      <c r="E172" s="14">
        <v>9.19E-4</v>
      </c>
      <c r="F172" s="14">
        <v>1.0169999999999999E-3</v>
      </c>
    </row>
    <row r="173" spans="1:6" x14ac:dyDescent="0.25">
      <c r="A173" s="14" t="s">
        <v>183</v>
      </c>
      <c r="B173" s="14">
        <v>1198281600</v>
      </c>
      <c r="C173" s="14">
        <v>1.0529999999999999E-3</v>
      </c>
      <c r="D173" s="14">
        <v>2.4520000000000002E-3</v>
      </c>
      <c r="E173" s="14">
        <v>9.3899999999999995E-4</v>
      </c>
      <c r="F173" s="14">
        <v>1.0250000000000001E-3</v>
      </c>
    </row>
    <row r="174" spans="1:6" x14ac:dyDescent="0.25">
      <c r="A174" s="14" t="s">
        <v>184</v>
      </c>
      <c r="B174" s="14">
        <v>1198886400</v>
      </c>
      <c r="C174" s="14">
        <v>6.5899999999999997E-4</v>
      </c>
      <c r="D174" s="14">
        <v>2.4239999999999999E-3</v>
      </c>
      <c r="E174" s="14">
        <v>8.9599999999999999E-4</v>
      </c>
      <c r="F174" s="14">
        <v>8.3900000000000001E-4</v>
      </c>
    </row>
    <row r="175" spans="1:6" x14ac:dyDescent="0.25">
      <c r="A175" s="14" t="s">
        <v>185</v>
      </c>
      <c r="B175" s="14">
        <v>1199491200</v>
      </c>
      <c r="C175" s="14">
        <v>5.9000000000000003E-4</v>
      </c>
      <c r="D175" s="14">
        <v>2.3960000000000001E-3</v>
      </c>
      <c r="E175" s="14">
        <v>8.4599999999999996E-4</v>
      </c>
      <c r="F175" s="14">
        <v>7.0100000000000002E-4</v>
      </c>
    </row>
    <row r="176" spans="1:6" x14ac:dyDescent="0.25">
      <c r="A176" s="14" t="s">
        <v>186</v>
      </c>
      <c r="B176" s="14">
        <v>1200096000</v>
      </c>
      <c r="C176" s="14">
        <v>1.3200000000000001E-4</v>
      </c>
      <c r="D176" s="14">
        <v>2.3609999999999998E-3</v>
      </c>
      <c r="E176" s="14">
        <v>7.3099999999999999E-4</v>
      </c>
      <c r="F176" s="14">
        <v>3.6900000000000002E-4</v>
      </c>
    </row>
    <row r="177" spans="1:6" x14ac:dyDescent="0.25">
      <c r="A177" s="14" t="s">
        <v>187</v>
      </c>
      <c r="B177" s="14">
        <v>1200700800</v>
      </c>
      <c r="C177" s="14">
        <v>1.84E-4</v>
      </c>
      <c r="D177" s="14">
        <v>2.3280000000000002E-3</v>
      </c>
      <c r="E177" s="14">
        <v>6.4499999999999996E-4</v>
      </c>
      <c r="F177" s="14">
        <v>2.8499999999999999E-4</v>
      </c>
    </row>
    <row r="178" spans="1:6" x14ac:dyDescent="0.25">
      <c r="A178" s="14" t="s">
        <v>188</v>
      </c>
      <c r="B178" s="14">
        <v>1201305600</v>
      </c>
      <c r="C178" s="14">
        <v>5.04E-4</v>
      </c>
      <c r="D178" s="14">
        <v>2.2989999999999998E-3</v>
      </c>
      <c r="E178" s="14">
        <v>6.2100000000000002E-4</v>
      </c>
      <c r="F178" s="14">
        <v>4.0299999999999998E-4</v>
      </c>
    </row>
    <row r="179" spans="1:6" x14ac:dyDescent="0.25">
      <c r="A179" s="14" t="s">
        <v>189</v>
      </c>
      <c r="B179" s="14">
        <v>1201910400</v>
      </c>
      <c r="C179" s="14">
        <v>4.7699999999999999E-4</v>
      </c>
      <c r="D179" s="14">
        <v>2.271E-3</v>
      </c>
      <c r="E179" s="14">
        <v>5.9999999999999995E-4</v>
      </c>
      <c r="F179" s="14">
        <v>4.9399999999999997E-4</v>
      </c>
    </row>
    <row r="180" spans="1:6" x14ac:dyDescent="0.25">
      <c r="A180" s="14" t="s">
        <v>190</v>
      </c>
      <c r="B180" s="14">
        <v>1202515200</v>
      </c>
      <c r="C180" s="14">
        <v>6.3599999999999996E-4</v>
      </c>
      <c r="D180" s="14">
        <v>2.2460000000000002E-3</v>
      </c>
      <c r="E180" s="14">
        <v>6.0099999999999997E-4</v>
      </c>
      <c r="F180" s="14">
        <v>5.0699999999999996E-4</v>
      </c>
    </row>
    <row r="181" spans="1:6" x14ac:dyDescent="0.25">
      <c r="A181" s="14" t="s">
        <v>191</v>
      </c>
      <c r="B181" s="14">
        <v>1203120000</v>
      </c>
      <c r="C181" s="14">
        <v>1.9900000000000001E-4</v>
      </c>
      <c r="D181" s="14">
        <v>2.2139999999999998E-3</v>
      </c>
      <c r="E181" s="14">
        <v>5.3700000000000004E-4</v>
      </c>
      <c r="F181" s="14">
        <v>3.3E-4</v>
      </c>
    </row>
    <row r="182" spans="1:6" x14ac:dyDescent="0.25">
      <c r="A182" s="14" t="s">
        <v>192</v>
      </c>
      <c r="B182" s="14">
        <v>1203724800</v>
      </c>
      <c r="C182" s="14">
        <v>1.21E-4</v>
      </c>
      <c r="D182" s="14">
        <v>2.1819999999999999E-3</v>
      </c>
      <c r="E182" s="14">
        <v>4.6999999999999999E-4</v>
      </c>
      <c r="F182" s="14">
        <v>2.05E-4</v>
      </c>
    </row>
    <row r="183" spans="1:6" x14ac:dyDescent="0.25">
      <c r="A183" s="14" t="s">
        <v>193</v>
      </c>
      <c r="B183" s="14">
        <v>1204329600</v>
      </c>
      <c r="C183" s="14">
        <v>7.7000000000000001E-5</v>
      </c>
      <c r="D183" s="14">
        <v>2.15E-3</v>
      </c>
      <c r="E183" s="14">
        <v>4.0700000000000003E-4</v>
      </c>
      <c r="F183" s="14">
        <v>1.3100000000000001E-4</v>
      </c>
    </row>
    <row r="184" spans="1:6" x14ac:dyDescent="0.25">
      <c r="A184" s="14" t="s">
        <v>194</v>
      </c>
      <c r="B184" s="14">
        <v>1204934400</v>
      </c>
      <c r="C184" s="14">
        <v>1.01E-4</v>
      </c>
      <c r="D184" s="14">
        <v>2.1180000000000001E-3</v>
      </c>
      <c r="E184" s="14">
        <v>3.57E-4</v>
      </c>
      <c r="F184" s="14">
        <v>1.1400000000000001E-4</v>
      </c>
    </row>
    <row r="185" spans="1:6" x14ac:dyDescent="0.25">
      <c r="A185" s="14" t="s">
        <v>195</v>
      </c>
      <c r="B185" s="14">
        <v>1205535600</v>
      </c>
      <c r="C185" s="14">
        <v>7.7000000000000001E-5</v>
      </c>
      <c r="D185" s="14">
        <v>2.0869999999999999E-3</v>
      </c>
      <c r="E185" s="14">
        <v>3.1300000000000002E-4</v>
      </c>
      <c r="F185" s="14">
        <v>9.2999999999999997E-5</v>
      </c>
    </row>
    <row r="186" spans="1:6" x14ac:dyDescent="0.25">
      <c r="A186" s="14" t="s">
        <v>196</v>
      </c>
      <c r="B186" s="14">
        <v>1206140400</v>
      </c>
      <c r="C186" s="14">
        <v>6.6000000000000005E-5</v>
      </c>
      <c r="D186" s="14">
        <v>2.0560000000000001E-3</v>
      </c>
      <c r="E186" s="14">
        <v>2.7300000000000002E-4</v>
      </c>
      <c r="F186" s="14">
        <v>7.7000000000000001E-5</v>
      </c>
    </row>
    <row r="187" spans="1:6" x14ac:dyDescent="0.25">
      <c r="A187" s="14" t="s">
        <v>197</v>
      </c>
      <c r="B187" s="14">
        <v>1206745200</v>
      </c>
      <c r="C187" s="14">
        <v>1.1400000000000001E-4</v>
      </c>
      <c r="D187" s="14">
        <v>2.026E-3</v>
      </c>
      <c r="E187" s="14">
        <v>2.4699999999999999E-4</v>
      </c>
      <c r="F187" s="14">
        <v>9.6000000000000002E-5</v>
      </c>
    </row>
    <row r="188" spans="1:6" x14ac:dyDescent="0.25">
      <c r="A188" s="14" t="s">
        <v>198</v>
      </c>
      <c r="B188" s="14">
        <v>1207350000</v>
      </c>
      <c r="C188" s="14">
        <v>5.8999999999999998E-5</v>
      </c>
      <c r="D188" s="14">
        <v>1.9949999999999998E-3</v>
      </c>
      <c r="E188" s="14">
        <v>2.1699999999999999E-4</v>
      </c>
      <c r="F188" s="14">
        <v>7.2999999999999999E-5</v>
      </c>
    </row>
    <row r="189" spans="1:6" x14ac:dyDescent="0.25">
      <c r="A189" s="14" t="s">
        <v>199</v>
      </c>
      <c r="B189" s="14">
        <v>1207954800</v>
      </c>
      <c r="C189" s="14">
        <v>1.5200000000000001E-4</v>
      </c>
      <c r="D189" s="14">
        <v>1.967E-3</v>
      </c>
      <c r="E189" s="14">
        <v>2.0599999999999999E-4</v>
      </c>
      <c r="F189" s="14">
        <v>1.17E-4</v>
      </c>
    </row>
    <row r="190" spans="1:6" x14ac:dyDescent="0.25">
      <c r="A190" s="14" t="s">
        <v>200</v>
      </c>
      <c r="B190" s="14">
        <v>1208559600</v>
      </c>
      <c r="C190" s="14">
        <v>3.6000000000000001E-5</v>
      </c>
      <c r="D190" s="14">
        <v>1.9369999999999999E-3</v>
      </c>
      <c r="E190" s="14">
        <v>1.7899999999999999E-4</v>
      </c>
      <c r="F190" s="14">
        <v>6.6000000000000005E-5</v>
      </c>
    </row>
    <row r="191" spans="1:6" x14ac:dyDescent="0.25">
      <c r="A191" s="14" t="s">
        <v>201</v>
      </c>
      <c r="B191" s="14">
        <v>1209164400</v>
      </c>
      <c r="C191" s="14">
        <v>2.6999999999999999E-5</v>
      </c>
      <c r="D191" s="14">
        <v>1.908E-3</v>
      </c>
      <c r="E191" s="14">
        <v>1.54E-4</v>
      </c>
      <c r="F191" s="14">
        <v>4.3000000000000002E-5</v>
      </c>
    </row>
    <row r="192" spans="1:6" x14ac:dyDescent="0.25">
      <c r="A192" s="14" t="s">
        <v>202</v>
      </c>
      <c r="B192" s="14">
        <v>1209769200</v>
      </c>
      <c r="C192" s="14">
        <v>3.2899999999999997E-4</v>
      </c>
      <c r="D192" s="14">
        <v>1.8829999999999999E-3</v>
      </c>
      <c r="E192" s="14">
        <v>1.84E-4</v>
      </c>
      <c r="F192" s="14">
        <v>2.3599999999999999E-4</v>
      </c>
    </row>
    <row r="193" spans="1:6" x14ac:dyDescent="0.25">
      <c r="A193" s="14" t="s">
        <v>203</v>
      </c>
      <c r="B193" s="14">
        <v>1210374000</v>
      </c>
      <c r="C193" s="14">
        <v>2.6600000000000001E-4</v>
      </c>
      <c r="D193" s="14">
        <v>1.8580000000000001E-3</v>
      </c>
      <c r="E193" s="14">
        <v>1.9599999999999999E-4</v>
      </c>
      <c r="F193" s="14">
        <v>2.4899999999999998E-4</v>
      </c>
    </row>
    <row r="194" spans="1:6" x14ac:dyDescent="0.25">
      <c r="A194" s="14" t="s">
        <v>204</v>
      </c>
      <c r="B194" s="14">
        <v>1210978800</v>
      </c>
      <c r="C194" s="14">
        <v>1.3999999999999999E-4</v>
      </c>
      <c r="D194" s="14">
        <v>1.8320000000000001E-3</v>
      </c>
      <c r="E194" s="14">
        <v>1.8699999999999999E-4</v>
      </c>
      <c r="F194" s="14">
        <v>1.74E-4</v>
      </c>
    </row>
    <row r="195" spans="1:6" x14ac:dyDescent="0.25">
      <c r="A195" s="14" t="s">
        <v>205</v>
      </c>
      <c r="B195" s="14">
        <v>1211583600</v>
      </c>
      <c r="C195" s="14">
        <v>7.6000000000000004E-5</v>
      </c>
      <c r="D195" s="14">
        <v>1.805E-3</v>
      </c>
      <c r="E195" s="14">
        <v>1.6899999999999999E-4</v>
      </c>
      <c r="F195" s="14">
        <v>1.16E-4</v>
      </c>
    </row>
    <row r="196" spans="1:6" x14ac:dyDescent="0.25">
      <c r="A196" s="14" t="s">
        <v>206</v>
      </c>
      <c r="B196" s="14">
        <v>1212188400</v>
      </c>
      <c r="C196" s="14">
        <v>7.7999999999999999E-5</v>
      </c>
      <c r="D196" s="14">
        <v>1.7780000000000001E-3</v>
      </c>
      <c r="E196" s="14">
        <v>1.54E-4</v>
      </c>
      <c r="F196" s="14">
        <v>9.0000000000000006E-5</v>
      </c>
    </row>
    <row r="197" spans="1:6" x14ac:dyDescent="0.25">
      <c r="A197" s="14" t="s">
        <v>207</v>
      </c>
      <c r="B197" s="14">
        <v>1212793200</v>
      </c>
      <c r="C197" s="14">
        <v>6.4999999999999994E-5</v>
      </c>
      <c r="D197" s="14">
        <v>1.7520000000000001E-3</v>
      </c>
      <c r="E197" s="14">
        <v>1.3999999999999999E-4</v>
      </c>
      <c r="F197" s="14">
        <v>8.6000000000000003E-5</v>
      </c>
    </row>
    <row r="198" spans="1:6" x14ac:dyDescent="0.25">
      <c r="A198" s="14" t="s">
        <v>208</v>
      </c>
      <c r="B198" s="14">
        <v>1213398000</v>
      </c>
      <c r="C198" s="14">
        <v>2.7500000000000002E-4</v>
      </c>
      <c r="D198" s="14">
        <v>1.7290000000000001E-3</v>
      </c>
      <c r="E198" s="14">
        <v>1.63E-4</v>
      </c>
      <c r="F198" s="14">
        <v>2.13E-4</v>
      </c>
    </row>
    <row r="199" spans="1:6" x14ac:dyDescent="0.25">
      <c r="A199" s="14" t="s">
        <v>209</v>
      </c>
      <c r="B199" s="14">
        <v>1214002800</v>
      </c>
      <c r="C199" s="14">
        <v>2.9799999999999998E-4</v>
      </c>
      <c r="D199" s="14">
        <v>1.707E-3</v>
      </c>
      <c r="E199" s="14">
        <v>1.83E-4</v>
      </c>
      <c r="F199" s="14">
        <v>2.5099999999999998E-4</v>
      </c>
    </row>
    <row r="200" spans="1:6" x14ac:dyDescent="0.25">
      <c r="A200" s="14" t="s">
        <v>210</v>
      </c>
      <c r="B200" s="14">
        <v>1214607600</v>
      </c>
      <c r="C200" s="14">
        <v>2.4800000000000001E-4</v>
      </c>
      <c r="D200" s="14">
        <v>1.684E-3</v>
      </c>
      <c r="E200" s="14">
        <v>1.94E-4</v>
      </c>
      <c r="F200" s="14">
        <v>2.4699999999999999E-4</v>
      </c>
    </row>
    <row r="201" spans="1:6" x14ac:dyDescent="0.25">
      <c r="A201" s="14" t="s">
        <v>211</v>
      </c>
      <c r="B201" s="14">
        <v>1215212400</v>
      </c>
      <c r="C201" s="14">
        <v>1.6200000000000001E-4</v>
      </c>
      <c r="D201" s="14">
        <v>1.6609999999999999E-3</v>
      </c>
      <c r="E201" s="14">
        <v>1.8900000000000001E-4</v>
      </c>
      <c r="F201" s="14">
        <v>2.0599999999999999E-4</v>
      </c>
    </row>
    <row r="202" spans="1:6" x14ac:dyDescent="0.25">
      <c r="A202" s="14" t="s">
        <v>212</v>
      </c>
      <c r="B202" s="14">
        <v>1215817200</v>
      </c>
      <c r="C202" s="14">
        <v>2.33E-4</v>
      </c>
      <c r="D202" s="14">
        <v>1.639E-3</v>
      </c>
      <c r="E202" s="14">
        <v>1.9599999999999999E-4</v>
      </c>
      <c r="F202" s="14">
        <v>2.2800000000000001E-4</v>
      </c>
    </row>
    <row r="203" spans="1:6" x14ac:dyDescent="0.25">
      <c r="A203" s="14" t="s">
        <v>213</v>
      </c>
      <c r="B203" s="14">
        <v>1216422000</v>
      </c>
      <c r="C203" s="14">
        <v>1.66E-4</v>
      </c>
      <c r="D203" s="14">
        <v>1.616E-3</v>
      </c>
      <c r="E203" s="14">
        <v>1.9100000000000001E-4</v>
      </c>
      <c r="F203" s="14">
        <v>1.7899999999999999E-4</v>
      </c>
    </row>
    <row r="204" spans="1:6" x14ac:dyDescent="0.25">
      <c r="A204" s="14" t="s">
        <v>214</v>
      </c>
      <c r="B204" s="14">
        <v>1217026800</v>
      </c>
      <c r="C204" s="14">
        <v>0</v>
      </c>
      <c r="D204" s="14">
        <v>1.591E-3</v>
      </c>
      <c r="E204" s="14">
        <v>1.6000000000000001E-4</v>
      </c>
      <c r="F204" s="14">
        <v>7.4999999999999993E-5</v>
      </c>
    </row>
    <row r="205" spans="1:6" x14ac:dyDescent="0.25">
      <c r="A205" s="14" t="s">
        <v>215</v>
      </c>
      <c r="B205" s="14">
        <v>1217631600</v>
      </c>
      <c r="C205" s="14">
        <v>0</v>
      </c>
      <c r="D205" s="14">
        <v>1.567E-3</v>
      </c>
      <c r="E205" s="14">
        <v>1.34E-4</v>
      </c>
      <c r="F205" s="14">
        <v>3.1999999999999999E-5</v>
      </c>
    </row>
    <row r="206" spans="1:6" x14ac:dyDescent="0.25">
      <c r="A206" s="14" t="s">
        <v>216</v>
      </c>
      <c r="B206" s="14">
        <v>1218236400</v>
      </c>
      <c r="C206" s="14">
        <v>0</v>
      </c>
      <c r="D206" s="14">
        <v>1.5430000000000001E-3</v>
      </c>
      <c r="E206" s="14">
        <v>1.13E-4</v>
      </c>
      <c r="F206" s="14">
        <v>1.2999999999999999E-5</v>
      </c>
    </row>
    <row r="207" spans="1:6" x14ac:dyDescent="0.25">
      <c r="A207" s="14" t="s">
        <v>217</v>
      </c>
      <c r="B207" s="14">
        <v>1218841200</v>
      </c>
      <c r="C207" s="14">
        <v>0</v>
      </c>
      <c r="D207" s="14">
        <v>1.519E-3</v>
      </c>
      <c r="E207" s="14">
        <v>9.5000000000000005E-5</v>
      </c>
      <c r="F207" s="14">
        <v>6.0000000000000002E-6</v>
      </c>
    </row>
    <row r="208" spans="1:6" x14ac:dyDescent="0.25">
      <c r="A208" s="14" t="s">
        <v>218</v>
      </c>
      <c r="B208" s="14">
        <v>1219446000</v>
      </c>
      <c r="C208" s="14">
        <v>8.6000000000000003E-5</v>
      </c>
      <c r="D208" s="14">
        <v>1.4970000000000001E-3</v>
      </c>
      <c r="E208" s="14">
        <v>9.3999999999999994E-5</v>
      </c>
      <c r="F208" s="14">
        <v>6.3999999999999997E-5</v>
      </c>
    </row>
    <row r="209" spans="1:6" x14ac:dyDescent="0.25">
      <c r="A209" s="14" t="s">
        <v>219</v>
      </c>
      <c r="B209" s="14">
        <v>1220050800</v>
      </c>
      <c r="C209" s="14">
        <v>6.0000000000000002E-5</v>
      </c>
      <c r="D209" s="14">
        <v>1.475E-3</v>
      </c>
      <c r="E209" s="14">
        <v>8.7999999999999998E-5</v>
      </c>
      <c r="F209" s="14">
        <v>6.2000000000000003E-5</v>
      </c>
    </row>
    <row r="210" spans="1:6" x14ac:dyDescent="0.25">
      <c r="A210" s="14" t="s">
        <v>220</v>
      </c>
      <c r="B210" s="14">
        <v>1220655600</v>
      </c>
      <c r="C210" s="14">
        <v>6.0999999999999999E-5</v>
      </c>
      <c r="D210" s="14">
        <v>1.4530000000000001E-3</v>
      </c>
      <c r="E210" s="14">
        <v>8.3999999999999995E-5</v>
      </c>
      <c r="F210" s="14">
        <v>6.3E-5</v>
      </c>
    </row>
    <row r="211" spans="1:6" x14ac:dyDescent="0.25">
      <c r="A211" s="14" t="s">
        <v>221</v>
      </c>
      <c r="B211" s="14">
        <v>1221260400</v>
      </c>
      <c r="C211" s="14">
        <v>1.35E-4</v>
      </c>
      <c r="D211" s="14">
        <v>1.4319999999999999E-3</v>
      </c>
      <c r="E211" s="14">
        <v>9.2E-5</v>
      </c>
      <c r="F211" s="14">
        <v>1.08E-4</v>
      </c>
    </row>
    <row r="212" spans="1:6" x14ac:dyDescent="0.25">
      <c r="A212" s="14" t="s">
        <v>222</v>
      </c>
      <c r="B212" s="14">
        <v>1221865200</v>
      </c>
      <c r="C212" s="14">
        <v>9.5000000000000005E-5</v>
      </c>
      <c r="D212" s="14">
        <v>1.4120000000000001E-3</v>
      </c>
      <c r="E212" s="14">
        <v>9.2999999999999997E-5</v>
      </c>
      <c r="F212" s="14">
        <v>9.7E-5</v>
      </c>
    </row>
    <row r="213" spans="1:6" x14ac:dyDescent="0.25">
      <c r="A213" s="14" t="s">
        <v>223</v>
      </c>
      <c r="B213" s="14">
        <v>1222470000</v>
      </c>
      <c r="C213" s="14">
        <v>7.3999999999999996E-5</v>
      </c>
      <c r="D213" s="14">
        <v>1.3910000000000001E-3</v>
      </c>
      <c r="E213" s="14">
        <v>8.8999999999999995E-5</v>
      </c>
      <c r="F213" s="14">
        <v>8.1000000000000004E-5</v>
      </c>
    </row>
    <row r="214" spans="1:6" x14ac:dyDescent="0.25">
      <c r="A214" s="14" t="s">
        <v>224</v>
      </c>
      <c r="B214" s="14">
        <v>1223074800</v>
      </c>
      <c r="C214" s="14">
        <v>3.8000000000000002E-5</v>
      </c>
      <c r="D214" s="14">
        <v>1.3699999999999999E-3</v>
      </c>
      <c r="E214" s="14">
        <v>8.1000000000000004E-5</v>
      </c>
      <c r="F214" s="14">
        <v>5.3999999999999998E-5</v>
      </c>
    </row>
    <row r="215" spans="1:6" x14ac:dyDescent="0.25">
      <c r="A215" s="14" t="s">
        <v>225</v>
      </c>
      <c r="B215" s="14">
        <v>1223679600</v>
      </c>
      <c r="C215" s="14">
        <v>1.7E-5</v>
      </c>
      <c r="D215" s="14">
        <v>1.3489999999999999E-3</v>
      </c>
      <c r="E215" s="14">
        <v>7.1000000000000005E-5</v>
      </c>
      <c r="F215" s="14">
        <v>3.1999999999999999E-5</v>
      </c>
    </row>
    <row r="216" spans="1:6" x14ac:dyDescent="0.25">
      <c r="A216" s="14" t="s">
        <v>226</v>
      </c>
      <c r="B216" s="14">
        <v>1224284400</v>
      </c>
      <c r="C216" s="14">
        <v>2.6999999999999999E-5</v>
      </c>
      <c r="D216" s="14">
        <v>1.3290000000000001E-3</v>
      </c>
      <c r="E216" s="14">
        <v>6.3999999999999997E-5</v>
      </c>
      <c r="F216" s="14">
        <v>3.1000000000000001E-5</v>
      </c>
    </row>
    <row r="217" spans="1:6" x14ac:dyDescent="0.25">
      <c r="A217" s="14" t="s">
        <v>227</v>
      </c>
      <c r="B217" s="14">
        <v>1224889200</v>
      </c>
      <c r="C217" s="14">
        <v>4.5000000000000003E-5</v>
      </c>
      <c r="D217" s="14">
        <v>1.3090000000000001E-3</v>
      </c>
      <c r="E217" s="14">
        <v>6.0999999999999999E-5</v>
      </c>
      <c r="F217" s="14">
        <v>3.8999999999999999E-5</v>
      </c>
    </row>
    <row r="218" spans="1:6" x14ac:dyDescent="0.25">
      <c r="A218" s="14" t="s">
        <v>228</v>
      </c>
      <c r="B218" s="14">
        <v>1225494000</v>
      </c>
      <c r="C218" s="14">
        <v>7.6000000000000004E-5</v>
      </c>
      <c r="D218" s="14">
        <v>1.2899999999999999E-3</v>
      </c>
      <c r="E218" s="14">
        <v>6.3E-5</v>
      </c>
      <c r="F218" s="14">
        <v>6.3999999999999997E-5</v>
      </c>
    </row>
    <row r="219" spans="1:6" x14ac:dyDescent="0.25">
      <c r="A219" s="14" t="s">
        <v>229</v>
      </c>
      <c r="B219" s="14">
        <v>1226102400</v>
      </c>
      <c r="C219" s="14">
        <v>2.6600000000000001E-4</v>
      </c>
      <c r="D219" s="14">
        <v>1.274E-3</v>
      </c>
      <c r="E219" s="14">
        <v>9.5000000000000005E-5</v>
      </c>
      <c r="F219" s="14">
        <v>1.74E-4</v>
      </c>
    </row>
    <row r="220" spans="1:6" x14ac:dyDescent="0.25">
      <c r="A220" s="14" t="s">
        <v>230</v>
      </c>
      <c r="B220" s="14">
        <v>1226707200</v>
      </c>
      <c r="C220" s="14">
        <v>1.8100000000000001E-4</v>
      </c>
      <c r="D220" s="14">
        <v>1.2570000000000001E-3</v>
      </c>
      <c r="E220" s="14">
        <v>1.08E-4</v>
      </c>
      <c r="F220" s="14">
        <v>1.66E-4</v>
      </c>
    </row>
    <row r="221" spans="1:6" x14ac:dyDescent="0.25">
      <c r="A221" s="14" t="s">
        <v>231</v>
      </c>
      <c r="B221" s="14">
        <v>1227312000</v>
      </c>
      <c r="C221" s="14">
        <v>1.4999999999999999E-4</v>
      </c>
      <c r="D221" s="14">
        <v>1.24E-3</v>
      </c>
      <c r="E221" s="14">
        <v>1.1400000000000001E-4</v>
      </c>
      <c r="F221" s="14">
        <v>1.4799999999999999E-4</v>
      </c>
    </row>
    <row r="222" spans="1:6" x14ac:dyDescent="0.25">
      <c r="A222" s="14" t="s">
        <v>232</v>
      </c>
      <c r="B222" s="14">
        <v>1227916800</v>
      </c>
      <c r="C222" s="14">
        <v>1.25E-4</v>
      </c>
      <c r="D222" s="14">
        <v>1.2229999999999999E-3</v>
      </c>
      <c r="E222" s="14">
        <v>1.16E-4</v>
      </c>
      <c r="F222" s="14">
        <v>1.36E-4</v>
      </c>
    </row>
    <row r="223" spans="1:6" x14ac:dyDescent="0.25">
      <c r="A223" s="14" t="s">
        <v>233</v>
      </c>
      <c r="B223" s="14">
        <v>1228521600</v>
      </c>
      <c r="C223" s="14">
        <v>1.8699999999999999E-4</v>
      </c>
      <c r="D223" s="14">
        <v>1.207E-3</v>
      </c>
      <c r="E223" s="14">
        <v>1.2799999999999999E-4</v>
      </c>
      <c r="F223" s="14">
        <v>1.75E-4</v>
      </c>
    </row>
    <row r="224" spans="1:6" x14ac:dyDescent="0.25">
      <c r="A224" s="14" t="s">
        <v>234</v>
      </c>
      <c r="B224" s="14">
        <v>1229126400</v>
      </c>
      <c r="C224" s="14">
        <v>4.08E-4</v>
      </c>
      <c r="D224" s="14">
        <v>1.1950000000000001E-3</v>
      </c>
      <c r="E224" s="14">
        <v>1.73E-4</v>
      </c>
      <c r="F224" s="14">
        <v>3.0899999999999998E-4</v>
      </c>
    </row>
    <row r="225" spans="1:6" x14ac:dyDescent="0.25">
      <c r="A225" s="14" t="s">
        <v>235</v>
      </c>
      <c r="B225" s="14">
        <v>1229731200</v>
      </c>
      <c r="C225" s="14">
        <v>1.65E-4</v>
      </c>
      <c r="D225" s="14">
        <v>1.1789999999999999E-3</v>
      </c>
      <c r="E225" s="14">
        <v>1.7200000000000001E-4</v>
      </c>
      <c r="F225" s="14">
        <v>2.2699999999999999E-4</v>
      </c>
    </row>
    <row r="226" spans="1:6" x14ac:dyDescent="0.25">
      <c r="A226" s="14" t="s">
        <v>236</v>
      </c>
      <c r="B226" s="14">
        <v>1230336000</v>
      </c>
      <c r="C226" s="14">
        <v>8.8999999999999995E-5</v>
      </c>
      <c r="D226" s="14">
        <v>1.1620000000000001E-3</v>
      </c>
      <c r="E226" s="14">
        <v>1.5799999999999999E-4</v>
      </c>
      <c r="F226" s="14">
        <v>1.45E-4</v>
      </c>
    </row>
    <row r="227" spans="1:6" x14ac:dyDescent="0.25">
      <c r="A227" s="14" t="s">
        <v>237</v>
      </c>
      <c r="B227" s="14">
        <v>1230940800</v>
      </c>
      <c r="C227" s="14">
        <v>1.85E-4</v>
      </c>
      <c r="D227" s="14">
        <v>1.147E-3</v>
      </c>
      <c r="E227" s="14">
        <v>1.6200000000000001E-4</v>
      </c>
      <c r="F227" s="14">
        <v>1.64E-4</v>
      </c>
    </row>
    <row r="228" spans="1:6" x14ac:dyDescent="0.25">
      <c r="A228" s="14" t="s">
        <v>238</v>
      </c>
      <c r="B228" s="14">
        <v>1231545600</v>
      </c>
      <c r="C228" s="14">
        <v>1.5100000000000001E-4</v>
      </c>
      <c r="D228" s="14">
        <v>1.132E-3</v>
      </c>
      <c r="E228" s="14">
        <v>1.6000000000000001E-4</v>
      </c>
      <c r="F228" s="14">
        <v>1.5799999999999999E-4</v>
      </c>
    </row>
    <row r="229" spans="1:6" x14ac:dyDescent="0.25">
      <c r="A229" s="14" t="s">
        <v>239</v>
      </c>
      <c r="B229" s="14">
        <v>1232150400</v>
      </c>
      <c r="C229" s="14">
        <v>1.05E-4</v>
      </c>
      <c r="D229" s="14">
        <v>1.116E-3</v>
      </c>
      <c r="E229" s="14">
        <v>1.5100000000000001E-4</v>
      </c>
      <c r="F229" s="14">
        <v>1.27E-4</v>
      </c>
    </row>
    <row r="230" spans="1:6" x14ac:dyDescent="0.25">
      <c r="A230" s="14" t="s">
        <v>240</v>
      </c>
      <c r="B230" s="14">
        <v>1232755200</v>
      </c>
      <c r="C230" s="14">
        <v>1.4999999999999999E-4</v>
      </c>
      <c r="D230" s="14">
        <v>1.101E-3</v>
      </c>
      <c r="E230" s="14">
        <v>1.5100000000000001E-4</v>
      </c>
      <c r="F230" s="14">
        <v>1.3999999999999999E-4</v>
      </c>
    </row>
    <row r="231" spans="1:6" x14ac:dyDescent="0.25">
      <c r="A231" s="14" t="s">
        <v>241</v>
      </c>
      <c r="B231" s="14">
        <v>1233360000</v>
      </c>
      <c r="C231" s="14">
        <v>1.2400000000000001E-4</v>
      </c>
      <c r="D231" s="14">
        <v>1.0859999999999999E-3</v>
      </c>
      <c r="E231" s="14">
        <v>1.47E-4</v>
      </c>
      <c r="F231" s="14">
        <v>1.2899999999999999E-4</v>
      </c>
    </row>
    <row r="232" spans="1:6" x14ac:dyDescent="0.25">
      <c r="A232" s="14" t="s">
        <v>242</v>
      </c>
      <c r="B232" s="14">
        <v>1233964800</v>
      </c>
      <c r="C232" s="14">
        <v>7.4999999999999993E-5</v>
      </c>
      <c r="D232" s="14">
        <v>1.07E-3</v>
      </c>
      <c r="E232" s="14">
        <v>1.35E-4</v>
      </c>
      <c r="F232" s="14">
        <v>9.8999999999999994E-5</v>
      </c>
    </row>
    <row r="233" spans="1:6" x14ac:dyDescent="0.25">
      <c r="A233" s="14" t="s">
        <v>243</v>
      </c>
      <c r="B233" s="14">
        <v>1234569600</v>
      </c>
      <c r="C233" s="14">
        <v>8.2000000000000001E-5</v>
      </c>
      <c r="D233" s="14">
        <v>1.0549999999999999E-3</v>
      </c>
      <c r="E233" s="14">
        <v>1.27E-4</v>
      </c>
      <c r="F233" s="14">
        <v>9.0000000000000006E-5</v>
      </c>
    </row>
    <row r="234" spans="1:6" x14ac:dyDescent="0.25">
      <c r="A234" s="14" t="s">
        <v>244</v>
      </c>
      <c r="B234" s="14">
        <v>1235174400</v>
      </c>
      <c r="C234" s="14">
        <v>1.95E-4</v>
      </c>
      <c r="D234" s="14">
        <v>1.042E-3</v>
      </c>
      <c r="E234" s="14">
        <v>1.37E-4</v>
      </c>
      <c r="F234" s="14">
        <v>1.4200000000000001E-4</v>
      </c>
    </row>
    <row r="235" spans="1:6" x14ac:dyDescent="0.25">
      <c r="A235" s="14" t="s">
        <v>245</v>
      </c>
      <c r="B235" s="14">
        <v>1235779200</v>
      </c>
      <c r="C235" s="14">
        <v>5.8E-5</v>
      </c>
      <c r="D235" s="14">
        <v>1.0269999999999999E-3</v>
      </c>
      <c r="E235" s="14">
        <v>1.2400000000000001E-4</v>
      </c>
      <c r="F235" s="14">
        <v>9.2999999999999997E-5</v>
      </c>
    </row>
    <row r="236" spans="1:6" x14ac:dyDescent="0.25">
      <c r="A236" s="14" t="s">
        <v>246</v>
      </c>
      <c r="B236" s="14">
        <v>1236384000</v>
      </c>
      <c r="C236" s="14">
        <v>8.2000000000000001E-5</v>
      </c>
      <c r="D236" s="14">
        <v>1.0120000000000001E-3</v>
      </c>
      <c r="E236" s="14">
        <v>1.18E-4</v>
      </c>
      <c r="F236" s="14">
        <v>9.1000000000000003E-5</v>
      </c>
    </row>
    <row r="237" spans="1:6" x14ac:dyDescent="0.25">
      <c r="A237" s="14" t="s">
        <v>247</v>
      </c>
      <c r="B237" s="14">
        <v>1236985200</v>
      </c>
      <c r="C237" s="14">
        <v>9.0000000000000002E-6</v>
      </c>
      <c r="D237" s="14">
        <v>9.9700000000000006E-4</v>
      </c>
      <c r="E237" s="14">
        <v>1E-4</v>
      </c>
      <c r="F237" s="14">
        <v>4.5000000000000003E-5</v>
      </c>
    </row>
    <row r="238" spans="1:6" x14ac:dyDescent="0.25">
      <c r="A238" s="14" t="s">
        <v>248</v>
      </c>
      <c r="B238" s="14">
        <v>1237590000</v>
      </c>
      <c r="C238" s="14">
        <v>3.4E-5</v>
      </c>
      <c r="D238" s="14">
        <v>9.8200000000000002E-4</v>
      </c>
      <c r="E238" s="14">
        <v>9.0000000000000006E-5</v>
      </c>
      <c r="F238" s="14">
        <v>3.8999999999999999E-5</v>
      </c>
    </row>
    <row r="239" spans="1:6" x14ac:dyDescent="0.25">
      <c r="A239" s="14" t="s">
        <v>249</v>
      </c>
      <c r="B239" s="14">
        <v>1238194800</v>
      </c>
      <c r="C239" s="14">
        <v>2.5999999999999998E-5</v>
      </c>
      <c r="D239" s="14">
        <v>9.6699999999999998E-4</v>
      </c>
      <c r="E239" s="14">
        <v>7.8999999999999996E-5</v>
      </c>
      <c r="F239" s="14">
        <v>3.1999999999999999E-5</v>
      </c>
    </row>
    <row r="240" spans="1:6" x14ac:dyDescent="0.25">
      <c r="A240" s="14" t="s">
        <v>250</v>
      </c>
      <c r="B240" s="14">
        <v>1238799600</v>
      </c>
      <c r="C240" s="14">
        <v>6.3E-5</v>
      </c>
      <c r="D240" s="14">
        <v>9.5299999999999996E-4</v>
      </c>
      <c r="E240" s="14">
        <v>7.7000000000000001E-5</v>
      </c>
      <c r="F240" s="14">
        <v>5.3000000000000001E-5</v>
      </c>
    </row>
    <row r="241" spans="1:6" x14ac:dyDescent="0.25">
      <c r="A241" s="14" t="s">
        <v>251</v>
      </c>
      <c r="B241" s="14">
        <v>1239404400</v>
      </c>
      <c r="C241" s="14">
        <v>6.6000000000000005E-5</v>
      </c>
      <c r="D241" s="14">
        <v>9.3899999999999995E-4</v>
      </c>
      <c r="E241" s="14">
        <v>7.4999999999999993E-5</v>
      </c>
      <c r="F241" s="14">
        <v>6.3999999999999997E-5</v>
      </c>
    </row>
    <row r="242" spans="1:6" x14ac:dyDescent="0.25">
      <c r="A242" s="14" t="s">
        <v>252</v>
      </c>
      <c r="B242" s="14">
        <v>1240009200</v>
      </c>
      <c r="C242" s="14">
        <v>9.3999999999999994E-5</v>
      </c>
      <c r="D242" s="14">
        <v>9.2599999999999996E-4</v>
      </c>
      <c r="E242" s="14">
        <v>7.7999999999999999E-5</v>
      </c>
      <c r="F242" s="14">
        <v>7.2000000000000002E-5</v>
      </c>
    </row>
    <row r="243" spans="1:6" x14ac:dyDescent="0.25">
      <c r="A243" s="14" t="s">
        <v>253</v>
      </c>
      <c r="B243" s="14">
        <v>1240614000</v>
      </c>
      <c r="C243" s="14">
        <v>4.3999999999999999E-5</v>
      </c>
      <c r="D243" s="14">
        <v>9.1299999999999997E-4</v>
      </c>
      <c r="E243" s="14">
        <v>7.2000000000000002E-5</v>
      </c>
      <c r="F243" s="14">
        <v>5.3999999999999998E-5</v>
      </c>
    </row>
    <row r="244" spans="1:6" x14ac:dyDescent="0.25">
      <c r="A244" s="14" t="s">
        <v>254</v>
      </c>
      <c r="B244" s="14">
        <v>1241218800</v>
      </c>
      <c r="C244" s="14">
        <v>5.3999999999999998E-5</v>
      </c>
      <c r="D244" s="14">
        <v>8.9999999999999998E-4</v>
      </c>
      <c r="E244" s="14">
        <v>6.8999999999999997E-5</v>
      </c>
      <c r="F244" s="14">
        <v>5.3999999999999998E-5</v>
      </c>
    </row>
    <row r="245" spans="1:6" x14ac:dyDescent="0.25">
      <c r="A245" s="14" t="s">
        <v>255</v>
      </c>
      <c r="B245" s="14">
        <v>1241823600</v>
      </c>
      <c r="C245" s="14">
        <v>3.8999999999999999E-5</v>
      </c>
      <c r="D245" s="14">
        <v>8.8599999999999996E-4</v>
      </c>
      <c r="E245" s="14">
        <v>6.3999999999999997E-5</v>
      </c>
      <c r="F245" s="14">
        <v>4.5000000000000003E-5</v>
      </c>
    </row>
    <row r="246" spans="1:6" x14ac:dyDescent="0.25">
      <c r="A246" s="14" t="s">
        <v>256</v>
      </c>
      <c r="B246" s="14">
        <v>1242428400</v>
      </c>
      <c r="C246" s="14">
        <v>1.8E-5</v>
      </c>
      <c r="D246" s="14">
        <v>8.7299999999999997E-4</v>
      </c>
      <c r="E246" s="14">
        <v>5.7000000000000003E-5</v>
      </c>
      <c r="F246" s="14">
        <v>2.9E-5</v>
      </c>
    </row>
    <row r="247" spans="1:6" x14ac:dyDescent="0.25">
      <c r="A247" s="14" t="s">
        <v>257</v>
      </c>
      <c r="B247" s="14">
        <v>1243033200</v>
      </c>
      <c r="C247" s="14">
        <v>9.7999999999999997E-5</v>
      </c>
      <c r="D247" s="14">
        <v>8.61E-4</v>
      </c>
      <c r="E247" s="14">
        <v>6.3E-5</v>
      </c>
      <c r="F247" s="14">
        <v>6.0000000000000002E-5</v>
      </c>
    </row>
    <row r="248" spans="1:6" x14ac:dyDescent="0.25">
      <c r="A248" s="14" t="s">
        <v>258</v>
      </c>
      <c r="B248" s="14">
        <v>1243638000</v>
      </c>
      <c r="C248" s="14">
        <v>7.1000000000000005E-5</v>
      </c>
      <c r="D248" s="14">
        <v>8.4900000000000004E-4</v>
      </c>
      <c r="E248" s="14">
        <v>6.3999999999999997E-5</v>
      </c>
      <c r="F248" s="14">
        <v>7.2000000000000002E-5</v>
      </c>
    </row>
    <row r="249" spans="1:6" x14ac:dyDescent="0.25">
      <c r="A249" s="14" t="s">
        <v>259</v>
      </c>
      <c r="B249" s="14">
        <v>1244242800</v>
      </c>
      <c r="C249" s="14">
        <v>1.1400000000000001E-4</v>
      </c>
      <c r="D249" s="14">
        <v>8.3699999999999996E-4</v>
      </c>
      <c r="E249" s="14">
        <v>7.2000000000000002E-5</v>
      </c>
      <c r="F249" s="14">
        <v>9.1000000000000003E-5</v>
      </c>
    </row>
    <row r="250" spans="1:6" x14ac:dyDescent="0.25">
      <c r="A250" s="14" t="s">
        <v>260</v>
      </c>
      <c r="B250" s="14">
        <v>1244847600</v>
      </c>
      <c r="C250" s="14">
        <v>1.22E-4</v>
      </c>
      <c r="D250" s="14">
        <v>8.2600000000000002E-4</v>
      </c>
      <c r="E250" s="14">
        <v>8.1000000000000004E-5</v>
      </c>
      <c r="F250" s="14">
        <v>1.2E-4</v>
      </c>
    </row>
    <row r="251" spans="1:6" x14ac:dyDescent="0.25">
      <c r="A251" s="14" t="s">
        <v>261</v>
      </c>
      <c r="B251" s="14">
        <v>1245452400</v>
      </c>
      <c r="C251" s="14">
        <v>3.8999999999999999E-5</v>
      </c>
      <c r="D251" s="14">
        <v>8.1400000000000005E-4</v>
      </c>
      <c r="E251" s="14">
        <v>7.3999999999999996E-5</v>
      </c>
      <c r="F251" s="14">
        <v>7.2999999999999999E-5</v>
      </c>
    </row>
    <row r="252" spans="1:6" x14ac:dyDescent="0.25">
      <c r="A252" s="14" t="s">
        <v>262</v>
      </c>
      <c r="B252" s="14">
        <v>1246057200</v>
      </c>
      <c r="C252" s="14">
        <v>2.4000000000000001E-5</v>
      </c>
      <c r="D252" s="14">
        <v>8.0199999999999998E-4</v>
      </c>
      <c r="E252" s="14">
        <v>6.6000000000000005E-5</v>
      </c>
      <c r="F252" s="14">
        <v>4.3999999999999999E-5</v>
      </c>
    </row>
    <row r="253" spans="1:6" x14ac:dyDescent="0.25">
      <c r="A253" s="14" t="s">
        <v>263</v>
      </c>
      <c r="B253" s="14">
        <v>1246662000</v>
      </c>
      <c r="C253" s="14">
        <v>1.02E-4</v>
      </c>
      <c r="D253" s="14">
        <v>7.9100000000000004E-4</v>
      </c>
      <c r="E253" s="14">
        <v>7.1000000000000005E-5</v>
      </c>
      <c r="F253" s="14">
        <v>7.6000000000000004E-5</v>
      </c>
    </row>
    <row r="254" spans="1:6" x14ac:dyDescent="0.25">
      <c r="A254" s="14" t="s">
        <v>264</v>
      </c>
      <c r="B254" s="14">
        <v>1247266800</v>
      </c>
      <c r="C254" s="14">
        <v>2.0100000000000001E-4</v>
      </c>
      <c r="D254" s="14">
        <v>7.8200000000000003E-4</v>
      </c>
      <c r="E254" s="14">
        <v>9.2999999999999997E-5</v>
      </c>
      <c r="F254" s="14">
        <v>1.7000000000000001E-4</v>
      </c>
    </row>
    <row r="255" spans="1:6" x14ac:dyDescent="0.25">
      <c r="A255" s="14" t="s">
        <v>265</v>
      </c>
      <c r="B255" s="14">
        <v>1247871600</v>
      </c>
      <c r="C255" s="14">
        <v>8.7000000000000001E-5</v>
      </c>
      <c r="D255" s="14">
        <v>7.7099999999999998E-4</v>
      </c>
      <c r="E255" s="14">
        <v>9.2E-5</v>
      </c>
      <c r="F255" s="14">
        <v>1.12E-4</v>
      </c>
    </row>
    <row r="256" spans="1:6" x14ac:dyDescent="0.25">
      <c r="A256" s="14" t="s">
        <v>266</v>
      </c>
      <c r="B256" s="14">
        <v>1248476400</v>
      </c>
      <c r="C256" s="14">
        <v>3.8000000000000002E-4</v>
      </c>
      <c r="D256" s="14">
        <v>7.6499999999999995E-4</v>
      </c>
      <c r="E256" s="14">
        <v>1.3899999999999999E-4</v>
      </c>
      <c r="F256" s="14">
        <v>2.8400000000000002E-4</v>
      </c>
    </row>
    <row r="257" spans="1:6" x14ac:dyDescent="0.25">
      <c r="A257" s="14" t="s">
        <v>267</v>
      </c>
      <c r="B257" s="14">
        <v>1249081200</v>
      </c>
      <c r="C257" s="14">
        <v>1.63E-4</v>
      </c>
      <c r="D257" s="14">
        <v>7.5600000000000005E-4</v>
      </c>
      <c r="E257" s="14">
        <v>1.4100000000000001E-4</v>
      </c>
      <c r="F257" s="14">
        <v>1.94E-4</v>
      </c>
    </row>
    <row r="258" spans="1:6" x14ac:dyDescent="0.25">
      <c r="A258" s="14" t="s">
        <v>268</v>
      </c>
      <c r="B258" s="14">
        <v>1249686000</v>
      </c>
      <c r="C258" s="14">
        <v>2.6200000000000003E-4</v>
      </c>
      <c r="D258" s="14">
        <v>7.4799999999999997E-4</v>
      </c>
      <c r="E258" s="14">
        <v>1.6000000000000001E-4</v>
      </c>
      <c r="F258" s="14">
        <v>2.33E-4</v>
      </c>
    </row>
    <row r="259" spans="1:6" x14ac:dyDescent="0.25">
      <c r="A259" s="14" t="s">
        <v>269</v>
      </c>
      <c r="B259" s="14">
        <v>1250290800</v>
      </c>
      <c r="C259" s="14">
        <v>1.56E-4</v>
      </c>
      <c r="D259" s="14">
        <v>7.3899999999999997E-4</v>
      </c>
      <c r="E259" s="14">
        <v>1.5799999999999999E-4</v>
      </c>
      <c r="F259" s="14">
        <v>1.64E-4</v>
      </c>
    </row>
    <row r="260" spans="1:6" x14ac:dyDescent="0.25">
      <c r="A260" s="14" t="s">
        <v>270</v>
      </c>
      <c r="B260" s="14">
        <v>1250895600</v>
      </c>
      <c r="C260" s="14">
        <v>5.7000000000000003E-5</v>
      </c>
      <c r="D260" s="14">
        <v>7.2900000000000005E-4</v>
      </c>
      <c r="E260" s="14">
        <v>1.4200000000000001E-4</v>
      </c>
      <c r="F260" s="14">
        <v>1.03E-4</v>
      </c>
    </row>
    <row r="261" spans="1:6" x14ac:dyDescent="0.25">
      <c r="A261" s="14" t="s">
        <v>271</v>
      </c>
      <c r="B261" s="14">
        <v>1251500400</v>
      </c>
      <c r="C261" s="14">
        <v>3.0000000000000001E-5</v>
      </c>
      <c r="D261" s="14">
        <v>7.18E-4</v>
      </c>
      <c r="E261" s="14">
        <v>1.2400000000000001E-4</v>
      </c>
      <c r="F261" s="14">
        <v>6.4999999999999994E-5</v>
      </c>
    </row>
    <row r="262" spans="1:6" x14ac:dyDescent="0.25">
      <c r="A262" s="14" t="s">
        <v>272</v>
      </c>
      <c r="B262" s="14">
        <v>1252105200</v>
      </c>
      <c r="C262" s="14">
        <v>1.22E-4</v>
      </c>
      <c r="D262" s="14">
        <v>7.0899999999999999E-4</v>
      </c>
      <c r="E262" s="14">
        <v>1.2400000000000001E-4</v>
      </c>
      <c r="F262" s="14">
        <v>1E-4</v>
      </c>
    </row>
    <row r="263" spans="1:6" x14ac:dyDescent="0.25">
      <c r="A263" s="14" t="s">
        <v>273</v>
      </c>
      <c r="B263" s="14">
        <v>1252710000</v>
      </c>
      <c r="C263" s="14">
        <v>2.9E-5</v>
      </c>
      <c r="D263" s="14">
        <v>6.9800000000000005E-4</v>
      </c>
      <c r="E263" s="14">
        <v>1.0900000000000001E-4</v>
      </c>
      <c r="F263" s="14">
        <v>5.8999999999999998E-5</v>
      </c>
    </row>
    <row r="264" spans="1:6" x14ac:dyDescent="0.25">
      <c r="A264" s="14" t="s">
        <v>274</v>
      </c>
      <c r="B264" s="14">
        <v>1253314800</v>
      </c>
      <c r="C264" s="14">
        <v>1.7100000000000001E-4</v>
      </c>
      <c r="D264" s="14">
        <v>6.8999999999999997E-4</v>
      </c>
      <c r="E264" s="14">
        <v>1.1900000000000001E-4</v>
      </c>
      <c r="F264" s="14">
        <v>1.37E-4</v>
      </c>
    </row>
    <row r="265" spans="1:6" x14ac:dyDescent="0.25">
      <c r="A265" s="14" t="s">
        <v>275</v>
      </c>
      <c r="B265" s="14">
        <v>1253919600</v>
      </c>
      <c r="C265" s="14">
        <v>1.36E-4</v>
      </c>
      <c r="D265" s="14">
        <v>6.8199999999999999E-4</v>
      </c>
      <c r="E265" s="14">
        <v>1.21E-4</v>
      </c>
      <c r="F265" s="14">
        <v>1.26E-4</v>
      </c>
    </row>
    <row r="266" spans="1:6" x14ac:dyDescent="0.25">
      <c r="A266" s="14" t="s">
        <v>276</v>
      </c>
      <c r="B266" s="14">
        <v>1254524400</v>
      </c>
      <c r="C266" s="14">
        <v>6.7999999999999999E-5</v>
      </c>
      <c r="D266" s="14">
        <v>6.7199999999999996E-4</v>
      </c>
      <c r="E266" s="14">
        <v>1.13E-4</v>
      </c>
      <c r="F266" s="14">
        <v>9.3999999999999994E-5</v>
      </c>
    </row>
    <row r="267" spans="1:6" x14ac:dyDescent="0.25">
      <c r="A267" s="14" t="s">
        <v>277</v>
      </c>
      <c r="B267" s="14">
        <v>1255129200</v>
      </c>
      <c r="C267" s="14">
        <v>1.2300000000000001E-4</v>
      </c>
      <c r="D267" s="14">
        <v>6.6399999999999999E-4</v>
      </c>
      <c r="E267" s="14">
        <v>1.1400000000000001E-4</v>
      </c>
      <c r="F267" s="14">
        <v>1.0900000000000001E-4</v>
      </c>
    </row>
    <row r="268" spans="1:6" x14ac:dyDescent="0.25">
      <c r="A268" s="14" t="s">
        <v>278</v>
      </c>
      <c r="B268" s="14">
        <v>1255734000</v>
      </c>
      <c r="C268" s="14">
        <v>5.5999999999999999E-5</v>
      </c>
      <c r="D268" s="14">
        <v>6.5399999999999996E-4</v>
      </c>
      <c r="E268" s="14">
        <v>1.05E-4</v>
      </c>
      <c r="F268" s="14">
        <v>7.7999999999999999E-5</v>
      </c>
    </row>
    <row r="269" spans="1:6" x14ac:dyDescent="0.25">
      <c r="A269" s="14" t="s">
        <v>279</v>
      </c>
      <c r="B269" s="14">
        <v>1256338800</v>
      </c>
      <c r="C269" s="14">
        <v>1.76E-4</v>
      </c>
      <c r="D269" s="14">
        <v>6.4700000000000001E-4</v>
      </c>
      <c r="E269" s="14">
        <v>1.17E-4</v>
      </c>
      <c r="F269" s="14">
        <v>1.4300000000000001E-4</v>
      </c>
    </row>
    <row r="270" spans="1:6" x14ac:dyDescent="0.25">
      <c r="A270" s="14" t="s">
        <v>280</v>
      </c>
      <c r="B270" s="14">
        <v>1256943600</v>
      </c>
      <c r="C270" s="14">
        <v>1.22E-4</v>
      </c>
      <c r="D270" s="14">
        <v>6.3900000000000003E-4</v>
      </c>
      <c r="E270" s="14">
        <v>1.17E-4</v>
      </c>
      <c r="F270" s="14">
        <v>1.21E-4</v>
      </c>
    </row>
    <row r="271" spans="1:6" x14ac:dyDescent="0.25">
      <c r="A271" s="14" t="s">
        <v>281</v>
      </c>
      <c r="B271" s="14">
        <v>1257552000</v>
      </c>
      <c r="C271" s="14">
        <v>4.6999999999999997E-5</v>
      </c>
      <c r="D271" s="14">
        <v>6.3000000000000003E-4</v>
      </c>
      <c r="E271" s="14">
        <v>1.06E-4</v>
      </c>
      <c r="F271" s="14">
        <v>7.7999999999999999E-5</v>
      </c>
    </row>
    <row r="272" spans="1:6" x14ac:dyDescent="0.25">
      <c r="A272" s="14" t="s">
        <v>282</v>
      </c>
      <c r="B272" s="14">
        <v>1258156800</v>
      </c>
      <c r="C272" s="14">
        <v>7.3999999999999996E-5</v>
      </c>
      <c r="D272" s="14">
        <v>6.2100000000000002E-4</v>
      </c>
      <c r="E272" s="14">
        <v>1.01E-4</v>
      </c>
      <c r="F272" s="14">
        <v>7.8999999999999996E-5</v>
      </c>
    </row>
    <row r="273" spans="1:6" x14ac:dyDescent="0.25">
      <c r="A273" s="14" t="s">
        <v>283</v>
      </c>
      <c r="B273" s="14">
        <v>1258761600</v>
      </c>
      <c r="C273" s="14">
        <v>6.9999999999999994E-5</v>
      </c>
      <c r="D273" s="14">
        <v>6.1300000000000005E-4</v>
      </c>
      <c r="E273" s="14">
        <v>9.6000000000000002E-5</v>
      </c>
      <c r="F273" s="14">
        <v>7.3999999999999996E-5</v>
      </c>
    </row>
    <row r="274" spans="1:6" x14ac:dyDescent="0.25">
      <c r="A274" s="14" t="s">
        <v>284</v>
      </c>
      <c r="B274" s="14">
        <v>1259366400</v>
      </c>
      <c r="C274" s="14">
        <v>5.1999999999999997E-5</v>
      </c>
      <c r="D274" s="14">
        <v>6.0400000000000004E-4</v>
      </c>
      <c r="E274" s="14">
        <v>8.8999999999999995E-5</v>
      </c>
      <c r="F274" s="14">
        <v>6.0000000000000002E-5</v>
      </c>
    </row>
    <row r="275" spans="1:6" x14ac:dyDescent="0.25">
      <c r="A275" s="14" t="s">
        <v>285</v>
      </c>
      <c r="B275" s="14">
        <v>1259971200</v>
      </c>
      <c r="C275" s="14">
        <v>4.0000000000000003E-5</v>
      </c>
      <c r="D275" s="14">
        <v>5.9500000000000004E-4</v>
      </c>
      <c r="E275" s="14">
        <v>8.1000000000000004E-5</v>
      </c>
      <c r="F275" s="14">
        <v>4.8999999999999998E-5</v>
      </c>
    </row>
    <row r="276" spans="1:6" x14ac:dyDescent="0.25">
      <c r="A276" s="14" t="s">
        <v>286</v>
      </c>
      <c r="B276" s="14">
        <v>1260576000</v>
      </c>
      <c r="C276" s="14">
        <v>8.7999999999999998E-5</v>
      </c>
      <c r="D276" s="14">
        <v>5.8699999999999996E-4</v>
      </c>
      <c r="E276" s="14">
        <v>8.2000000000000001E-5</v>
      </c>
      <c r="F276" s="14">
        <v>7.8999999999999996E-5</v>
      </c>
    </row>
    <row r="277" spans="1:6" x14ac:dyDescent="0.25">
      <c r="A277" s="14" t="s">
        <v>287</v>
      </c>
      <c r="B277" s="14">
        <v>1261180800</v>
      </c>
      <c r="C277" s="14">
        <v>1.73E-4</v>
      </c>
      <c r="D277" s="14">
        <v>5.8100000000000003E-4</v>
      </c>
      <c r="E277" s="14">
        <v>9.7E-5</v>
      </c>
      <c r="F277" s="14">
        <v>1.35E-4</v>
      </c>
    </row>
    <row r="278" spans="1:6" x14ac:dyDescent="0.25">
      <c r="A278" s="14" t="s">
        <v>288</v>
      </c>
      <c r="B278" s="14">
        <v>1261785600</v>
      </c>
      <c r="C278" s="14">
        <v>5.8999999999999998E-5</v>
      </c>
      <c r="D278" s="14">
        <v>5.7300000000000005E-4</v>
      </c>
      <c r="E278" s="14">
        <v>9.1000000000000003E-5</v>
      </c>
      <c r="F278" s="14">
        <v>9.1000000000000003E-5</v>
      </c>
    </row>
    <row r="279" spans="1:6" x14ac:dyDescent="0.25">
      <c r="A279" s="14" t="s">
        <v>289</v>
      </c>
      <c r="B279" s="14">
        <v>1262390400</v>
      </c>
      <c r="C279" s="14">
        <v>6.0999999999999999E-5</v>
      </c>
      <c r="D279" s="14">
        <v>5.6499999999999996E-4</v>
      </c>
      <c r="E279" s="14">
        <v>8.6000000000000003E-5</v>
      </c>
      <c r="F279" s="14">
        <v>7.1000000000000005E-5</v>
      </c>
    </row>
    <row r="280" spans="1:6" x14ac:dyDescent="0.25">
      <c r="A280" s="14" t="s">
        <v>290</v>
      </c>
      <c r="B280" s="14">
        <v>1262995200</v>
      </c>
      <c r="C280" s="14">
        <v>6.0000000000000002E-5</v>
      </c>
      <c r="D280" s="14">
        <v>5.5699999999999999E-4</v>
      </c>
      <c r="E280" s="14">
        <v>8.2000000000000001E-5</v>
      </c>
      <c r="F280" s="14">
        <v>6.3999999999999997E-5</v>
      </c>
    </row>
    <row r="281" spans="1:6" x14ac:dyDescent="0.25">
      <c r="A281" s="14" t="s">
        <v>291</v>
      </c>
      <c r="B281" s="14">
        <v>1263600000</v>
      </c>
      <c r="C281" s="14">
        <v>5.7000000000000003E-5</v>
      </c>
      <c r="D281" s="14">
        <v>5.5000000000000003E-4</v>
      </c>
      <c r="E281" s="14">
        <v>7.7999999999999999E-5</v>
      </c>
      <c r="F281" s="14">
        <v>6.0999999999999999E-5</v>
      </c>
    </row>
    <row r="282" spans="1:6" x14ac:dyDescent="0.25">
      <c r="A282" s="14" t="s">
        <v>292</v>
      </c>
      <c r="B282" s="14">
        <v>1264204800</v>
      </c>
      <c r="C282" s="14">
        <v>6.9999999999999994E-5</v>
      </c>
      <c r="D282" s="14">
        <v>5.4199999999999995E-4</v>
      </c>
      <c r="E282" s="14">
        <v>7.6000000000000004E-5</v>
      </c>
      <c r="F282" s="14">
        <v>6.7999999999999999E-5</v>
      </c>
    </row>
    <row r="283" spans="1:6" x14ac:dyDescent="0.25">
      <c r="A283" s="14" t="s">
        <v>293</v>
      </c>
      <c r="B283" s="14">
        <v>1264809600</v>
      </c>
      <c r="C283" s="14">
        <v>7.2999999999999999E-5</v>
      </c>
      <c r="D283" s="14">
        <v>5.3499999999999999E-4</v>
      </c>
      <c r="E283" s="14">
        <v>7.4999999999999993E-5</v>
      </c>
      <c r="F283" s="14">
        <v>6.4999999999999994E-5</v>
      </c>
    </row>
    <row r="284" spans="1:6" x14ac:dyDescent="0.25">
      <c r="A284" s="14" t="s">
        <v>294</v>
      </c>
      <c r="B284" s="14">
        <v>1265414400</v>
      </c>
      <c r="C284" s="14">
        <v>5.0000000000000004E-6</v>
      </c>
      <c r="D284" s="14">
        <v>5.2700000000000002E-4</v>
      </c>
      <c r="E284" s="14">
        <v>6.3999999999999997E-5</v>
      </c>
      <c r="F284" s="14">
        <v>2.9E-5</v>
      </c>
    </row>
    <row r="285" spans="1:6" x14ac:dyDescent="0.25">
      <c r="A285" s="14" t="s">
        <v>295</v>
      </c>
      <c r="B285" s="14">
        <v>1266019200</v>
      </c>
      <c r="C285" s="14">
        <v>6.3999999999999997E-5</v>
      </c>
      <c r="D285" s="14">
        <v>5.1999999999999995E-4</v>
      </c>
      <c r="E285" s="14">
        <v>6.3999999999999997E-5</v>
      </c>
      <c r="F285" s="14">
        <v>5.3999999999999998E-5</v>
      </c>
    </row>
    <row r="286" spans="1:6" x14ac:dyDescent="0.25">
      <c r="A286" s="14" t="s">
        <v>296</v>
      </c>
      <c r="B286" s="14">
        <v>1266624000</v>
      </c>
      <c r="C286" s="14">
        <v>6.3E-5</v>
      </c>
      <c r="D286" s="14">
        <v>5.13E-4</v>
      </c>
      <c r="E286" s="14">
        <v>6.3999999999999997E-5</v>
      </c>
      <c r="F286" s="14">
        <v>6.0000000000000002E-5</v>
      </c>
    </row>
    <row r="287" spans="1:6" x14ac:dyDescent="0.25">
      <c r="A287" s="14" t="s">
        <v>297</v>
      </c>
      <c r="B287" s="14">
        <v>1267228800</v>
      </c>
      <c r="C287" s="14">
        <v>3.6999999999999998E-5</v>
      </c>
      <c r="D287" s="14">
        <v>5.0500000000000002E-4</v>
      </c>
      <c r="E287" s="14">
        <v>6.0000000000000002E-5</v>
      </c>
      <c r="F287" s="14">
        <v>4.5000000000000003E-5</v>
      </c>
    </row>
    <row r="288" spans="1:6" x14ac:dyDescent="0.25">
      <c r="A288" s="14" t="s">
        <v>298</v>
      </c>
      <c r="B288" s="14">
        <v>1267833600</v>
      </c>
      <c r="C288" s="14">
        <v>5.5000000000000002E-5</v>
      </c>
      <c r="D288" s="14">
        <v>4.9799999999999996E-4</v>
      </c>
      <c r="E288" s="14">
        <v>5.8999999999999998E-5</v>
      </c>
      <c r="F288" s="14">
        <v>5.1E-5</v>
      </c>
    </row>
    <row r="289" spans="1:6" x14ac:dyDescent="0.25">
      <c r="A289" s="14" t="s">
        <v>299</v>
      </c>
      <c r="B289" s="14">
        <v>1268434800</v>
      </c>
      <c r="C289" s="14">
        <v>1.01E-4</v>
      </c>
      <c r="D289" s="14">
        <v>4.9200000000000003E-4</v>
      </c>
      <c r="E289" s="14">
        <v>6.6000000000000005E-5</v>
      </c>
      <c r="F289" s="14">
        <v>8.3999999999999995E-5</v>
      </c>
    </row>
    <row r="290" spans="1:6" x14ac:dyDescent="0.25">
      <c r="A290" s="14" t="s">
        <v>300</v>
      </c>
      <c r="B290" s="14">
        <v>1269039600</v>
      </c>
      <c r="C290" s="14">
        <v>8.8999999999999995E-5</v>
      </c>
      <c r="D290" s="14">
        <v>4.86E-4</v>
      </c>
      <c r="E290" s="14">
        <v>6.8999999999999997E-5</v>
      </c>
      <c r="F290" s="14">
        <v>8.2999999999999998E-5</v>
      </c>
    </row>
    <row r="291" spans="1:6" x14ac:dyDescent="0.25">
      <c r="A291" s="14" t="s">
        <v>301</v>
      </c>
      <c r="B291" s="14">
        <v>1269644400</v>
      </c>
      <c r="C291" s="14">
        <v>1.13E-4</v>
      </c>
      <c r="D291" s="14">
        <v>4.8000000000000001E-4</v>
      </c>
      <c r="E291" s="14">
        <v>7.6000000000000004E-5</v>
      </c>
      <c r="F291" s="14">
        <v>1E-4</v>
      </c>
    </row>
    <row r="292" spans="1:6" x14ac:dyDescent="0.25">
      <c r="A292" s="14" t="s">
        <v>302</v>
      </c>
      <c r="B292" s="14">
        <v>1270249200</v>
      </c>
      <c r="C292" s="14">
        <v>1.07E-4</v>
      </c>
      <c r="D292" s="14">
        <v>4.7399999999999997E-4</v>
      </c>
      <c r="E292" s="14">
        <v>8.1000000000000004E-5</v>
      </c>
      <c r="F292" s="14">
        <v>1.0900000000000001E-4</v>
      </c>
    </row>
    <row r="293" spans="1:6" x14ac:dyDescent="0.25">
      <c r="A293" s="14" t="s">
        <v>303</v>
      </c>
      <c r="B293" s="14">
        <v>1270854000</v>
      </c>
      <c r="C293" s="14">
        <v>6.0599999999999998E-4</v>
      </c>
      <c r="D293" s="14">
        <v>4.7600000000000002E-4</v>
      </c>
      <c r="E293" s="14">
        <v>1.64E-4</v>
      </c>
      <c r="F293" s="14">
        <v>3.79E-4</v>
      </c>
    </row>
    <row r="294" spans="1:6" x14ac:dyDescent="0.25">
      <c r="A294" s="14" t="s">
        <v>304</v>
      </c>
      <c r="B294" s="14">
        <v>1271458800</v>
      </c>
      <c r="C294" s="14">
        <v>6.87E-4</v>
      </c>
      <c r="D294" s="14">
        <v>4.8000000000000001E-4</v>
      </c>
      <c r="E294" s="14">
        <v>2.4800000000000001E-4</v>
      </c>
      <c r="F294" s="14">
        <v>5.6499999999999996E-4</v>
      </c>
    </row>
    <row r="295" spans="1:6" x14ac:dyDescent="0.25">
      <c r="A295" s="14" t="s">
        <v>305</v>
      </c>
      <c r="B295" s="14">
        <v>1272063600</v>
      </c>
      <c r="C295" s="14">
        <v>8.0699999999999999E-4</v>
      </c>
      <c r="D295" s="14">
        <v>4.8500000000000003E-4</v>
      </c>
      <c r="E295" s="14">
        <v>3.39E-4</v>
      </c>
      <c r="F295" s="14">
        <v>7.2599999999999997E-4</v>
      </c>
    </row>
    <row r="296" spans="1:6" x14ac:dyDescent="0.25">
      <c r="A296" s="14" t="s">
        <v>306</v>
      </c>
      <c r="B296" s="14">
        <v>1272668400</v>
      </c>
      <c r="C296" s="14">
        <v>1.621E-3</v>
      </c>
      <c r="D296" s="14">
        <v>5.0199999999999995E-4</v>
      </c>
      <c r="E296" s="14">
        <v>5.4799999999999998E-4</v>
      </c>
      <c r="F296" s="14">
        <v>1.317E-3</v>
      </c>
    </row>
    <row r="297" spans="1:6" x14ac:dyDescent="0.25">
      <c r="A297" s="14" t="s">
        <v>307</v>
      </c>
      <c r="B297" s="14">
        <v>1273273200</v>
      </c>
      <c r="C297" s="14">
        <v>0</v>
      </c>
      <c r="D297" s="14">
        <v>4.9399999999999997E-4</v>
      </c>
      <c r="E297" s="14">
        <v>4.6000000000000001E-4</v>
      </c>
      <c r="F297" s="14">
        <v>5.53E-4</v>
      </c>
    </row>
    <row r="298" spans="1:6" x14ac:dyDescent="0.25">
      <c r="A298" s="14" t="s">
        <v>308</v>
      </c>
      <c r="B298" s="14">
        <v>1273878000</v>
      </c>
      <c r="C298" s="14">
        <v>0</v>
      </c>
      <c r="D298" s="14">
        <v>4.8700000000000002E-4</v>
      </c>
      <c r="E298" s="14">
        <v>3.86E-4</v>
      </c>
      <c r="F298" s="14">
        <v>2.32E-4</v>
      </c>
    </row>
    <row r="299" spans="1:6" x14ac:dyDescent="0.25">
      <c r="A299" s="14" t="s">
        <v>309</v>
      </c>
      <c r="B299" s="14">
        <v>1274482800</v>
      </c>
      <c r="C299" s="14">
        <v>0</v>
      </c>
      <c r="D299" s="14">
        <v>4.7899999999999999E-4</v>
      </c>
      <c r="E299" s="14">
        <v>3.2400000000000001E-4</v>
      </c>
      <c r="F299" s="14">
        <v>9.7999999999999997E-5</v>
      </c>
    </row>
    <row r="300" spans="1:6" x14ac:dyDescent="0.25">
      <c r="A300" s="14" t="s">
        <v>310</v>
      </c>
      <c r="B300" s="14">
        <v>1275087600</v>
      </c>
      <c r="C300" s="14">
        <v>0</v>
      </c>
      <c r="D300" s="14">
        <v>4.7199999999999998E-4</v>
      </c>
      <c r="E300" s="14">
        <v>2.72E-4</v>
      </c>
      <c r="F300" s="14">
        <v>4.1E-5</v>
      </c>
    </row>
    <row r="301" spans="1:6" x14ac:dyDescent="0.25">
      <c r="A301" s="14" t="s">
        <v>311</v>
      </c>
      <c r="B301" s="14">
        <v>1275692400</v>
      </c>
      <c r="C301" s="14">
        <v>0</v>
      </c>
      <c r="D301" s="14">
        <v>4.6500000000000003E-4</v>
      </c>
      <c r="E301" s="14">
        <v>2.2800000000000001E-4</v>
      </c>
      <c r="F301" s="14">
        <v>1.7E-5</v>
      </c>
    </row>
    <row r="302" spans="1:6" x14ac:dyDescent="0.25">
      <c r="A302" s="14" t="s">
        <v>312</v>
      </c>
      <c r="B302" s="14">
        <v>1276297200</v>
      </c>
      <c r="C302" s="14">
        <v>0</v>
      </c>
      <c r="D302" s="14">
        <v>4.57E-4</v>
      </c>
      <c r="E302" s="14">
        <v>1.92E-4</v>
      </c>
      <c r="F302" s="14">
        <v>6.9999999999999999E-6</v>
      </c>
    </row>
    <row r="303" spans="1:6" x14ac:dyDescent="0.25">
      <c r="A303" s="14" t="s">
        <v>313</v>
      </c>
      <c r="B303" s="14">
        <v>1276902000</v>
      </c>
      <c r="C303" s="14">
        <v>1.3649999999999999E-3</v>
      </c>
      <c r="D303" s="14">
        <v>4.7100000000000001E-4</v>
      </c>
      <c r="E303" s="14">
        <v>3.86E-4</v>
      </c>
      <c r="F303" s="14">
        <v>9.1500000000000001E-4</v>
      </c>
    </row>
    <row r="304" spans="1:6" x14ac:dyDescent="0.25">
      <c r="A304" s="14" t="s">
        <v>314</v>
      </c>
      <c r="B304" s="14">
        <v>1277506800</v>
      </c>
      <c r="C304" s="14">
        <v>2.209E-3</v>
      </c>
      <c r="D304" s="14">
        <v>4.9799999999999996E-4</v>
      </c>
      <c r="E304" s="14">
        <v>6.78E-4</v>
      </c>
      <c r="F304" s="14">
        <v>1.66E-3</v>
      </c>
    </row>
    <row r="305" spans="1:6" x14ac:dyDescent="0.25">
      <c r="A305" s="14" t="s">
        <v>315</v>
      </c>
      <c r="B305" s="14">
        <v>1278111600</v>
      </c>
      <c r="C305" s="14">
        <v>2.209E-3</v>
      </c>
      <c r="D305" s="14">
        <v>5.2400000000000005E-4</v>
      </c>
      <c r="E305" s="14">
        <v>9.2199999999999997E-4</v>
      </c>
      <c r="F305" s="14">
        <v>1.9729999999999999E-3</v>
      </c>
    </row>
    <row r="306" spans="1:6" x14ac:dyDescent="0.25">
      <c r="A306" s="14" t="s">
        <v>316</v>
      </c>
      <c r="B306" s="14">
        <v>1278716400</v>
      </c>
      <c r="C306" s="14">
        <v>2.209E-3</v>
      </c>
      <c r="D306" s="14">
        <v>5.5000000000000003E-4</v>
      </c>
      <c r="E306" s="14">
        <v>1.127E-3</v>
      </c>
      <c r="F306" s="14">
        <v>2.104E-3</v>
      </c>
    </row>
    <row r="307" spans="1:6" x14ac:dyDescent="0.25">
      <c r="A307" s="14" t="s">
        <v>317</v>
      </c>
      <c r="B307" s="14">
        <v>1279321200</v>
      </c>
      <c r="C307" s="14">
        <v>2.3499999999999999E-4</v>
      </c>
      <c r="D307" s="14">
        <v>5.4500000000000002E-4</v>
      </c>
      <c r="E307" s="14">
        <v>9.810000000000001E-4</v>
      </c>
      <c r="F307" s="14">
        <v>9.7300000000000002E-4</v>
      </c>
    </row>
    <row r="308" spans="1:6" x14ac:dyDescent="0.25">
      <c r="A308" s="14" t="s">
        <v>318</v>
      </c>
      <c r="B308" s="14">
        <v>1279926000</v>
      </c>
      <c r="C308" s="14">
        <v>0</v>
      </c>
      <c r="D308" s="14">
        <v>5.3700000000000004E-4</v>
      </c>
      <c r="E308" s="14">
        <v>8.2299999999999995E-4</v>
      </c>
      <c r="F308" s="14">
        <v>4.08E-4</v>
      </c>
    </row>
    <row r="309" spans="1:6" x14ac:dyDescent="0.25">
      <c r="A309" s="14" t="s">
        <v>319</v>
      </c>
      <c r="B309" s="14">
        <v>1280530800</v>
      </c>
      <c r="C309" s="14">
        <v>0</v>
      </c>
      <c r="D309" s="14">
        <v>5.2800000000000004E-4</v>
      </c>
      <c r="E309" s="14">
        <v>6.9099999999999999E-4</v>
      </c>
      <c r="F309" s="14">
        <v>1.7100000000000001E-4</v>
      </c>
    </row>
    <row r="310" spans="1:6" x14ac:dyDescent="0.25">
      <c r="A310" s="14" t="s">
        <v>320</v>
      </c>
      <c r="B310" s="14">
        <v>1281135600</v>
      </c>
      <c r="C310" s="14">
        <v>0</v>
      </c>
      <c r="D310" s="14">
        <v>5.1999999999999995E-4</v>
      </c>
      <c r="E310" s="14">
        <v>5.8E-4</v>
      </c>
      <c r="F310" s="14">
        <v>7.2000000000000002E-5</v>
      </c>
    </row>
    <row r="311" spans="1:6" x14ac:dyDescent="0.25">
      <c r="A311" s="14" t="s">
        <v>321</v>
      </c>
      <c r="B311" s="14">
        <v>1281740400</v>
      </c>
      <c r="C311" s="14">
        <v>0</v>
      </c>
      <c r="D311" s="14">
        <v>5.1199999999999998E-4</v>
      </c>
      <c r="E311" s="14">
        <v>4.8700000000000002E-4</v>
      </c>
      <c r="F311" s="14">
        <v>3.0000000000000001E-5</v>
      </c>
    </row>
    <row r="312" spans="1:6" x14ac:dyDescent="0.25">
      <c r="A312" s="14" t="s">
        <v>322</v>
      </c>
      <c r="B312" s="14">
        <v>1282345200</v>
      </c>
      <c r="C312" s="14">
        <v>0</v>
      </c>
      <c r="D312" s="14">
        <v>5.04E-4</v>
      </c>
      <c r="E312" s="14">
        <v>4.0900000000000002E-4</v>
      </c>
      <c r="F312" s="14">
        <v>1.2999999999999999E-5</v>
      </c>
    </row>
    <row r="313" spans="1:6" x14ac:dyDescent="0.25">
      <c r="A313" s="14" t="s">
        <v>323</v>
      </c>
      <c r="B313" s="14">
        <v>1282950000</v>
      </c>
      <c r="C313" s="14">
        <v>0</v>
      </c>
      <c r="D313" s="14">
        <v>4.9700000000000005E-4</v>
      </c>
      <c r="E313" s="14">
        <v>3.4299999999999999E-4</v>
      </c>
      <c r="F313" s="14">
        <v>5.0000000000000004E-6</v>
      </c>
    </row>
    <row r="314" spans="1:6" x14ac:dyDescent="0.25">
      <c r="A314" s="14" t="s">
        <v>324</v>
      </c>
      <c r="B314" s="14">
        <v>1283554800</v>
      </c>
      <c r="C314" s="14">
        <v>0</v>
      </c>
      <c r="D314" s="14">
        <v>4.8899999999999996E-4</v>
      </c>
      <c r="E314" s="14">
        <v>2.8800000000000001E-4</v>
      </c>
      <c r="F314" s="14">
        <v>1.9999999999999999E-6</v>
      </c>
    </row>
    <row r="315" spans="1:6" x14ac:dyDescent="0.25">
      <c r="A315" s="14" t="s">
        <v>325</v>
      </c>
      <c r="B315" s="14">
        <v>1284159600</v>
      </c>
      <c r="C315" s="14">
        <v>0</v>
      </c>
      <c r="D315" s="14">
        <v>4.8099999999999998E-4</v>
      </c>
      <c r="E315" s="14">
        <v>2.42E-4</v>
      </c>
      <c r="F315" s="14">
        <v>9.9999999999999995E-7</v>
      </c>
    </row>
    <row r="316" spans="1:6" x14ac:dyDescent="0.25">
      <c r="A316" s="14" t="s">
        <v>326</v>
      </c>
      <c r="B316" s="14">
        <v>1284764400</v>
      </c>
      <c r="C316" s="14">
        <v>0</v>
      </c>
      <c r="D316" s="14">
        <v>4.7399999999999997E-4</v>
      </c>
      <c r="E316" s="14">
        <v>2.03E-4</v>
      </c>
      <c r="F316" s="14">
        <v>0</v>
      </c>
    </row>
    <row r="317" spans="1:6" x14ac:dyDescent="0.25">
      <c r="A317" s="14" t="s">
        <v>327</v>
      </c>
      <c r="B317" s="14">
        <v>1285369200</v>
      </c>
      <c r="C317" s="14">
        <v>0</v>
      </c>
      <c r="D317" s="14">
        <v>4.6700000000000002E-4</v>
      </c>
      <c r="E317" s="14">
        <v>1.7000000000000001E-4</v>
      </c>
      <c r="F317" s="14">
        <v>0</v>
      </c>
    </row>
    <row r="318" spans="1:6" x14ac:dyDescent="0.25">
      <c r="A318" s="14" t="s">
        <v>328</v>
      </c>
      <c r="B318" s="14">
        <v>1285974000</v>
      </c>
      <c r="C318" s="14">
        <v>0</v>
      </c>
      <c r="D318" s="14">
        <v>4.6000000000000001E-4</v>
      </c>
      <c r="E318" s="14">
        <v>1.4300000000000001E-4</v>
      </c>
      <c r="F318" s="14">
        <v>0</v>
      </c>
    </row>
    <row r="319" spans="1:6" x14ac:dyDescent="0.25">
      <c r="A319" s="14" t="s">
        <v>329</v>
      </c>
      <c r="B319" s="14">
        <v>1286578800</v>
      </c>
      <c r="C319" s="14">
        <v>0</v>
      </c>
      <c r="D319" s="14">
        <v>4.5199999999999998E-4</v>
      </c>
      <c r="E319" s="14">
        <v>1.2E-4</v>
      </c>
      <c r="F319" s="14">
        <v>0</v>
      </c>
    </row>
    <row r="320" spans="1:6" x14ac:dyDescent="0.25">
      <c r="A320" s="14" t="s">
        <v>330</v>
      </c>
      <c r="B320" s="14">
        <v>1287183600</v>
      </c>
      <c r="C320" s="14">
        <v>0</v>
      </c>
      <c r="D320" s="14">
        <v>4.4499999999999997E-4</v>
      </c>
      <c r="E320" s="14">
        <v>1.01E-4</v>
      </c>
      <c r="F320" s="14">
        <v>0</v>
      </c>
    </row>
    <row r="321" spans="1:6" x14ac:dyDescent="0.25">
      <c r="A321" s="14" t="s">
        <v>331</v>
      </c>
      <c r="B321" s="14">
        <v>1287788400</v>
      </c>
      <c r="C321" s="14">
        <v>0</v>
      </c>
      <c r="D321" s="14">
        <v>4.3899999999999999E-4</v>
      </c>
      <c r="E321" s="14">
        <v>8.3999999999999995E-5</v>
      </c>
      <c r="F321" s="14">
        <v>0</v>
      </c>
    </row>
    <row r="322" spans="1:6" x14ac:dyDescent="0.25">
      <c r="A322" s="14" t="s">
        <v>332</v>
      </c>
      <c r="B322" s="14">
        <v>1288393200</v>
      </c>
      <c r="C322" s="14">
        <v>0</v>
      </c>
      <c r="D322" s="14">
        <v>4.3199999999999998E-4</v>
      </c>
      <c r="E322" s="14">
        <v>7.1000000000000005E-5</v>
      </c>
      <c r="F322" s="14">
        <v>0</v>
      </c>
    </row>
    <row r="323" spans="1:6" x14ac:dyDescent="0.25">
      <c r="A323" s="14" t="s">
        <v>333</v>
      </c>
      <c r="B323" s="14">
        <v>1289001600</v>
      </c>
      <c r="C323" s="14">
        <v>0</v>
      </c>
      <c r="D323" s="14">
        <v>4.2499999999999998E-4</v>
      </c>
      <c r="E323" s="14">
        <v>5.8999999999999998E-5</v>
      </c>
      <c r="F323" s="14">
        <v>0</v>
      </c>
    </row>
    <row r="324" spans="1:6" x14ac:dyDescent="0.25">
      <c r="A324" s="14" t="s">
        <v>334</v>
      </c>
      <c r="B324" s="14">
        <v>1289606400</v>
      </c>
      <c r="C324" s="14">
        <v>0</v>
      </c>
      <c r="D324" s="14">
        <v>4.1899999999999999E-4</v>
      </c>
      <c r="E324" s="14">
        <v>5.0000000000000002E-5</v>
      </c>
      <c r="F324" s="14">
        <v>0</v>
      </c>
    </row>
    <row r="325" spans="1:6" x14ac:dyDescent="0.25">
      <c r="A325" s="14" t="s">
        <v>335</v>
      </c>
      <c r="B325" s="14">
        <v>1290211200</v>
      </c>
      <c r="C325" s="14">
        <v>0</v>
      </c>
      <c r="D325" s="14">
        <v>4.1199999999999999E-4</v>
      </c>
      <c r="E325" s="14">
        <v>4.1999999999999998E-5</v>
      </c>
      <c r="F325" s="14">
        <v>0</v>
      </c>
    </row>
    <row r="326" spans="1:6" x14ac:dyDescent="0.25">
      <c r="A326" s="14" t="s">
        <v>336</v>
      </c>
      <c r="B326" s="14">
        <v>1290816000</v>
      </c>
      <c r="C326" s="14">
        <v>0</v>
      </c>
      <c r="D326" s="14">
        <v>4.06E-4</v>
      </c>
      <c r="E326" s="14">
        <v>3.4999999999999997E-5</v>
      </c>
      <c r="F326" s="14">
        <v>0</v>
      </c>
    </row>
    <row r="327" spans="1:6" x14ac:dyDescent="0.25">
      <c r="A327" s="14" t="s">
        <v>337</v>
      </c>
      <c r="B327" s="14">
        <v>1291420800</v>
      </c>
      <c r="C327" s="14">
        <v>0</v>
      </c>
      <c r="D327" s="14">
        <v>4.0000000000000002E-4</v>
      </c>
      <c r="E327" s="14">
        <v>2.9E-5</v>
      </c>
      <c r="F327" s="14">
        <v>0</v>
      </c>
    </row>
    <row r="328" spans="1:6" x14ac:dyDescent="0.25">
      <c r="A328" s="14" t="s">
        <v>338</v>
      </c>
      <c r="B328" s="14">
        <v>1292025600</v>
      </c>
      <c r="C328" s="14">
        <v>0</v>
      </c>
      <c r="D328" s="14">
        <v>3.9300000000000001E-4</v>
      </c>
      <c r="E328" s="14">
        <v>2.5000000000000001E-5</v>
      </c>
      <c r="F328" s="14">
        <v>0</v>
      </c>
    </row>
    <row r="329" spans="1:6" x14ac:dyDescent="0.25">
      <c r="A329" s="14" t="s">
        <v>339</v>
      </c>
      <c r="B329" s="14">
        <v>1292630400</v>
      </c>
      <c r="C329" s="14">
        <v>0</v>
      </c>
      <c r="D329" s="14">
        <v>3.8699999999999997E-4</v>
      </c>
      <c r="E329" s="14">
        <v>2.0999999999999999E-5</v>
      </c>
      <c r="F329" s="14">
        <v>0</v>
      </c>
    </row>
    <row r="330" spans="1:6" x14ac:dyDescent="0.25">
      <c r="A330" s="14" t="s">
        <v>340</v>
      </c>
      <c r="B330" s="14">
        <v>1293235200</v>
      </c>
      <c r="C330" s="14">
        <v>0</v>
      </c>
      <c r="D330" s="14">
        <v>3.8099999999999999E-4</v>
      </c>
      <c r="E330" s="14">
        <v>1.7E-5</v>
      </c>
      <c r="F330" s="14">
        <v>0</v>
      </c>
    </row>
    <row r="331" spans="1:6" x14ac:dyDescent="0.25">
      <c r="A331" s="14" t="s">
        <v>341</v>
      </c>
      <c r="B331" s="14">
        <v>1293840000</v>
      </c>
      <c r="C331" s="14">
        <v>0</v>
      </c>
      <c r="D331" s="14">
        <v>3.7500000000000001E-4</v>
      </c>
      <c r="E331" s="14">
        <v>1.5E-5</v>
      </c>
      <c r="F331" s="14">
        <v>0</v>
      </c>
    </row>
    <row r="332" spans="1:6" x14ac:dyDescent="0.25">
      <c r="A332" s="14" t="s">
        <v>342</v>
      </c>
      <c r="B332" s="14">
        <v>1294444800</v>
      </c>
      <c r="C332" s="14">
        <v>0</v>
      </c>
      <c r="D332" s="14">
        <v>3.6999999999999999E-4</v>
      </c>
      <c r="E332" s="14">
        <v>1.2E-5</v>
      </c>
      <c r="F332" s="14">
        <v>0</v>
      </c>
    </row>
    <row r="333" spans="1:6" x14ac:dyDescent="0.25">
      <c r="A333" s="14" t="s">
        <v>343</v>
      </c>
      <c r="B333" s="14">
        <v>1295049600</v>
      </c>
      <c r="C333" s="14">
        <v>0</v>
      </c>
      <c r="D333" s="14">
        <v>3.6400000000000001E-4</v>
      </c>
      <c r="E333" s="14">
        <v>1.0000000000000001E-5</v>
      </c>
      <c r="F333" s="14">
        <v>0</v>
      </c>
    </row>
    <row r="334" spans="1:6" x14ac:dyDescent="0.25">
      <c r="A334" s="14" t="s">
        <v>344</v>
      </c>
      <c r="B334" s="14">
        <v>1295654400</v>
      </c>
      <c r="C334" s="14">
        <v>0</v>
      </c>
      <c r="D334" s="14">
        <v>3.5799999999999997E-4</v>
      </c>
      <c r="E334" s="14">
        <v>9.0000000000000002E-6</v>
      </c>
      <c r="F334" s="14">
        <v>0</v>
      </c>
    </row>
    <row r="335" spans="1:6" x14ac:dyDescent="0.25">
      <c r="A335" s="14" t="s">
        <v>345</v>
      </c>
      <c r="B335" s="14">
        <v>1296259200</v>
      </c>
      <c r="C335" s="14">
        <v>0</v>
      </c>
      <c r="D335" s="14">
        <v>3.5300000000000002E-4</v>
      </c>
      <c r="E335" s="14">
        <v>6.9999999999999999E-6</v>
      </c>
      <c r="F335" s="14">
        <v>0</v>
      </c>
    </row>
    <row r="336" spans="1:6" x14ac:dyDescent="0.25">
      <c r="A336" s="14" t="s">
        <v>346</v>
      </c>
      <c r="B336" s="14">
        <v>1296864000</v>
      </c>
      <c r="C336" s="14">
        <v>0</v>
      </c>
      <c r="D336" s="14">
        <v>3.4699999999999998E-4</v>
      </c>
      <c r="E336" s="14">
        <v>6.0000000000000002E-6</v>
      </c>
      <c r="F336" s="14">
        <v>0</v>
      </c>
    </row>
    <row r="337" spans="1:6" x14ac:dyDescent="0.25">
      <c r="A337" s="14" t="s">
        <v>347</v>
      </c>
      <c r="B337" s="14">
        <v>1297468800</v>
      </c>
      <c r="C337" s="14">
        <v>0</v>
      </c>
      <c r="D337" s="14">
        <v>3.4200000000000002E-4</v>
      </c>
      <c r="E337" s="14">
        <v>5.0000000000000004E-6</v>
      </c>
      <c r="F337" s="14">
        <v>0</v>
      </c>
    </row>
    <row r="338" spans="1:6" x14ac:dyDescent="0.25">
      <c r="A338" s="14" t="s">
        <v>348</v>
      </c>
      <c r="B338" s="14">
        <v>1298073600</v>
      </c>
      <c r="C338" s="14">
        <v>0</v>
      </c>
      <c r="D338" s="14">
        <v>3.3700000000000001E-4</v>
      </c>
      <c r="E338" s="14">
        <v>3.9999999999999998E-6</v>
      </c>
      <c r="F338" s="14">
        <v>0</v>
      </c>
    </row>
    <row r="339" spans="1:6" x14ac:dyDescent="0.25">
      <c r="A339" s="14" t="s">
        <v>349</v>
      </c>
      <c r="B339" s="14">
        <v>1298678400</v>
      </c>
      <c r="C339" s="14">
        <v>0</v>
      </c>
      <c r="D339" s="14">
        <v>3.3199999999999999E-4</v>
      </c>
      <c r="E339" s="14">
        <v>3.9999999999999998E-6</v>
      </c>
      <c r="F339" s="14">
        <v>0</v>
      </c>
    </row>
    <row r="340" spans="1:6" x14ac:dyDescent="0.25">
      <c r="A340" s="14" t="s">
        <v>350</v>
      </c>
      <c r="B340" s="14">
        <v>1299283200</v>
      </c>
      <c r="C340" s="14">
        <v>0</v>
      </c>
      <c r="D340" s="14">
        <v>3.2600000000000001E-4</v>
      </c>
      <c r="E340" s="14">
        <v>3.0000000000000001E-6</v>
      </c>
      <c r="F340" s="14">
        <v>0</v>
      </c>
    </row>
    <row r="341" spans="1:6" x14ac:dyDescent="0.25">
      <c r="A341" s="14" t="s">
        <v>351</v>
      </c>
      <c r="B341" s="14">
        <v>1299884400</v>
      </c>
      <c r="C341" s="14">
        <v>0</v>
      </c>
      <c r="D341" s="14">
        <v>3.21E-4</v>
      </c>
      <c r="E341" s="14">
        <v>3.0000000000000001E-6</v>
      </c>
      <c r="F341" s="14">
        <v>0</v>
      </c>
    </row>
    <row r="342" spans="1:6" x14ac:dyDescent="0.25">
      <c r="A342" s="14" t="s">
        <v>352</v>
      </c>
      <c r="B342" s="14">
        <v>1300489200</v>
      </c>
      <c r="C342" s="14">
        <v>0</v>
      </c>
      <c r="D342" s="14">
        <v>3.1599999999999998E-4</v>
      </c>
      <c r="E342" s="14">
        <v>1.9999999999999999E-6</v>
      </c>
      <c r="F342" s="14">
        <v>0</v>
      </c>
    </row>
    <row r="343" spans="1:6" x14ac:dyDescent="0.25">
      <c r="A343" s="14" t="s">
        <v>353</v>
      </c>
      <c r="B343" s="14">
        <v>1301094000</v>
      </c>
      <c r="C343" s="14">
        <v>0</v>
      </c>
      <c r="D343" s="14">
        <v>3.1199999999999999E-4</v>
      </c>
      <c r="E343" s="14">
        <v>1.9999999999999999E-6</v>
      </c>
      <c r="F343" s="14">
        <v>0</v>
      </c>
    </row>
    <row r="344" spans="1:6" x14ac:dyDescent="0.25">
      <c r="A344" s="14" t="s">
        <v>354</v>
      </c>
      <c r="B344" s="14">
        <v>1301698800</v>
      </c>
      <c r="C344" s="14">
        <v>0</v>
      </c>
      <c r="D344" s="14">
        <v>3.0699999999999998E-4</v>
      </c>
      <c r="E344" s="14">
        <v>1.9999999999999999E-6</v>
      </c>
      <c r="F344" s="14">
        <v>0</v>
      </c>
    </row>
    <row r="345" spans="1:6" x14ac:dyDescent="0.25">
      <c r="A345" s="14" t="s">
        <v>355</v>
      </c>
      <c r="B345" s="14">
        <v>1302303600</v>
      </c>
      <c r="C345" s="14">
        <v>0</v>
      </c>
      <c r="D345" s="14">
        <v>3.0200000000000002E-4</v>
      </c>
      <c r="E345" s="14">
        <v>9.9999999999999995E-7</v>
      </c>
      <c r="F345" s="14">
        <v>0</v>
      </c>
    </row>
    <row r="346" spans="1:6" x14ac:dyDescent="0.25">
      <c r="A346" s="14" t="s">
        <v>356</v>
      </c>
      <c r="B346" s="14">
        <v>1302908400</v>
      </c>
      <c r="C346" s="14">
        <v>0</v>
      </c>
      <c r="D346" s="14">
        <v>2.9700000000000001E-4</v>
      </c>
      <c r="E346" s="14">
        <v>9.9999999999999995E-7</v>
      </c>
      <c r="F346" s="14">
        <v>0</v>
      </c>
    </row>
    <row r="347" spans="1:6" x14ac:dyDescent="0.25">
      <c r="A347" s="14" t="s">
        <v>357</v>
      </c>
      <c r="B347" s="14">
        <v>1303513200</v>
      </c>
      <c r="C347" s="14">
        <v>0</v>
      </c>
      <c r="D347" s="14">
        <v>2.9300000000000002E-4</v>
      </c>
      <c r="E347" s="14">
        <v>9.9999999999999995E-7</v>
      </c>
      <c r="F347" s="14">
        <v>0</v>
      </c>
    </row>
    <row r="348" spans="1:6" x14ac:dyDescent="0.25">
      <c r="A348" s="14" t="s">
        <v>358</v>
      </c>
      <c r="B348" s="14">
        <v>1304118000</v>
      </c>
      <c r="C348" s="14">
        <v>0</v>
      </c>
      <c r="D348" s="14">
        <v>2.8800000000000001E-4</v>
      </c>
      <c r="E348" s="14">
        <v>9.9999999999999995E-7</v>
      </c>
      <c r="F348" s="14">
        <v>0</v>
      </c>
    </row>
    <row r="349" spans="1:6" x14ac:dyDescent="0.25">
      <c r="A349" s="14" t="s">
        <v>359</v>
      </c>
      <c r="B349" s="14">
        <v>1304722800</v>
      </c>
      <c r="C349" s="14">
        <v>0</v>
      </c>
      <c r="D349" s="14">
        <v>2.8400000000000002E-4</v>
      </c>
      <c r="E349" s="14">
        <v>9.9999999999999995E-7</v>
      </c>
      <c r="F349" s="14">
        <v>0</v>
      </c>
    </row>
    <row r="350" spans="1:6" x14ac:dyDescent="0.25">
      <c r="A350" s="14" t="s">
        <v>360</v>
      </c>
      <c r="B350" s="14">
        <v>1305327600</v>
      </c>
      <c r="C350" s="14">
        <v>0</v>
      </c>
      <c r="D350" s="14">
        <v>2.7900000000000001E-4</v>
      </c>
      <c r="E350" s="14">
        <v>9.9999999999999995E-7</v>
      </c>
      <c r="F350" s="14">
        <v>0</v>
      </c>
    </row>
    <row r="351" spans="1:6" x14ac:dyDescent="0.25">
      <c r="A351" s="14" t="s">
        <v>361</v>
      </c>
      <c r="B351" s="14">
        <v>1305932400</v>
      </c>
      <c r="C351" s="14">
        <v>0</v>
      </c>
      <c r="D351" s="14">
        <v>2.7500000000000002E-4</v>
      </c>
      <c r="E351" s="14">
        <v>0</v>
      </c>
      <c r="F351" s="14">
        <v>0</v>
      </c>
    </row>
    <row r="352" spans="1:6" x14ac:dyDescent="0.25">
      <c r="A352" s="14" t="s">
        <v>362</v>
      </c>
      <c r="B352" s="14">
        <v>1306537200</v>
      </c>
      <c r="C352" s="14">
        <v>0</v>
      </c>
      <c r="D352" s="14">
        <v>2.7099999999999997E-4</v>
      </c>
      <c r="E352" s="14">
        <v>0</v>
      </c>
      <c r="F352" s="14">
        <v>0</v>
      </c>
    </row>
    <row r="353" spans="1:6" x14ac:dyDescent="0.25">
      <c r="A353" s="14" t="s">
        <v>363</v>
      </c>
      <c r="B353" s="14">
        <v>1307142000</v>
      </c>
      <c r="C353" s="14">
        <v>0</v>
      </c>
      <c r="D353" s="14">
        <v>2.6699999999999998E-4</v>
      </c>
      <c r="E353" s="14">
        <v>0</v>
      </c>
      <c r="F353" s="14">
        <v>0</v>
      </c>
    </row>
    <row r="354" spans="1:6" x14ac:dyDescent="0.25">
      <c r="A354" s="14" t="s">
        <v>364</v>
      </c>
      <c r="B354" s="14">
        <v>1307746800</v>
      </c>
      <c r="C354" s="14">
        <v>0</v>
      </c>
      <c r="D354" s="14">
        <v>2.63E-4</v>
      </c>
      <c r="E354" s="14">
        <v>0</v>
      </c>
      <c r="F354" s="14">
        <v>0</v>
      </c>
    </row>
    <row r="355" spans="1:6" x14ac:dyDescent="0.25">
      <c r="A355" s="14" t="s">
        <v>365</v>
      </c>
      <c r="B355" s="14">
        <v>1308351600</v>
      </c>
      <c r="C355" s="14">
        <v>0</v>
      </c>
      <c r="D355" s="14">
        <v>2.5900000000000001E-4</v>
      </c>
      <c r="E355" s="14">
        <v>0</v>
      </c>
      <c r="F355" s="14">
        <v>0</v>
      </c>
    </row>
    <row r="356" spans="1:6" x14ac:dyDescent="0.25">
      <c r="A356" s="14" t="s">
        <v>366</v>
      </c>
      <c r="B356" s="14">
        <v>1308956400</v>
      </c>
      <c r="C356" s="14">
        <v>0</v>
      </c>
      <c r="D356" s="14">
        <v>2.5500000000000002E-4</v>
      </c>
      <c r="E356" s="14">
        <v>0</v>
      </c>
      <c r="F356" s="14">
        <v>0</v>
      </c>
    </row>
    <row r="357" spans="1:6" x14ac:dyDescent="0.25">
      <c r="A357" s="14" t="s">
        <v>367</v>
      </c>
      <c r="B357" s="14">
        <v>1309561200</v>
      </c>
      <c r="C357" s="14">
        <v>0</v>
      </c>
      <c r="D357" s="14">
        <v>2.5099999999999998E-4</v>
      </c>
      <c r="E357" s="14">
        <v>0</v>
      </c>
      <c r="F357" s="14">
        <v>0</v>
      </c>
    </row>
    <row r="358" spans="1:6" x14ac:dyDescent="0.25">
      <c r="A358" s="14" t="s">
        <v>368</v>
      </c>
      <c r="B358" s="14">
        <v>1310166000</v>
      </c>
      <c r="C358" s="14">
        <v>0</v>
      </c>
      <c r="D358" s="14">
        <v>2.4699999999999999E-4</v>
      </c>
      <c r="E358" s="14">
        <v>0</v>
      </c>
      <c r="F358" s="14">
        <v>0</v>
      </c>
    </row>
    <row r="359" spans="1:6" x14ac:dyDescent="0.25">
      <c r="A359" s="14" t="s">
        <v>369</v>
      </c>
      <c r="B359" s="14">
        <v>1310770800</v>
      </c>
      <c r="C359" s="14">
        <v>1.6230000000000001E-3</v>
      </c>
      <c r="D359" s="14">
        <v>2.7300000000000002E-4</v>
      </c>
      <c r="E359" s="14">
        <v>2.99E-4</v>
      </c>
      <c r="F359" s="14">
        <v>8.4099999999999995E-4</v>
      </c>
    </row>
    <row r="360" spans="1:6" x14ac:dyDescent="0.25">
      <c r="A360" s="14" t="s">
        <v>370</v>
      </c>
      <c r="B360" s="14">
        <v>1311375600</v>
      </c>
      <c r="C360" s="14">
        <v>0</v>
      </c>
      <c r="D360" s="14">
        <v>2.6899999999999998E-4</v>
      </c>
      <c r="E360" s="14">
        <v>2.5099999999999998E-4</v>
      </c>
      <c r="F360" s="14">
        <v>3.5300000000000002E-4</v>
      </c>
    </row>
    <row r="361" spans="1:6" x14ac:dyDescent="0.25">
      <c r="A361" s="14" t="s">
        <v>371</v>
      </c>
      <c r="B361" s="14">
        <v>1311980400</v>
      </c>
      <c r="C361" s="14">
        <v>0</v>
      </c>
      <c r="D361" s="14">
        <v>2.6499999999999999E-4</v>
      </c>
      <c r="E361" s="14">
        <v>2.1000000000000001E-4</v>
      </c>
      <c r="F361" s="14">
        <v>1.4799999999999999E-4</v>
      </c>
    </row>
    <row r="362" spans="1:6" x14ac:dyDescent="0.25">
      <c r="A362" s="14" t="s">
        <v>372</v>
      </c>
      <c r="B362" s="14">
        <v>1312585200</v>
      </c>
      <c r="C362" s="14">
        <v>1.25E-4</v>
      </c>
      <c r="D362" s="14">
        <v>2.63E-4</v>
      </c>
      <c r="E362" s="14">
        <v>1.9699999999999999E-4</v>
      </c>
      <c r="F362" s="14">
        <v>1.3200000000000001E-4</v>
      </c>
    </row>
    <row r="363" spans="1:6" x14ac:dyDescent="0.25">
      <c r="A363" s="14" t="s">
        <v>373</v>
      </c>
      <c r="B363" s="14">
        <v>1313190000</v>
      </c>
      <c r="C363" s="14">
        <v>0</v>
      </c>
      <c r="D363" s="14">
        <v>2.5900000000000001E-4</v>
      </c>
      <c r="E363" s="14">
        <v>1.65E-4</v>
      </c>
      <c r="F363" s="14">
        <v>5.5999999999999999E-5</v>
      </c>
    </row>
    <row r="364" spans="1:6" x14ac:dyDescent="0.25">
      <c r="A364" s="14" t="s">
        <v>374</v>
      </c>
      <c r="B364" s="14">
        <v>1313794800</v>
      </c>
      <c r="C364" s="14">
        <v>0</v>
      </c>
      <c r="D364" s="14">
        <v>2.5500000000000002E-4</v>
      </c>
      <c r="E364" s="14">
        <v>1.3799999999999999E-4</v>
      </c>
      <c r="F364" s="14">
        <v>2.3E-5</v>
      </c>
    </row>
    <row r="365" spans="1:6" x14ac:dyDescent="0.25">
      <c r="A365" s="14" t="s">
        <v>375</v>
      </c>
      <c r="B365" s="14">
        <v>1314399600</v>
      </c>
      <c r="C365" s="14">
        <v>0</v>
      </c>
      <c r="D365" s="14">
        <v>2.5099999999999998E-4</v>
      </c>
      <c r="E365" s="14">
        <v>1.16E-4</v>
      </c>
      <c r="F365" s="14">
        <v>1.0000000000000001E-5</v>
      </c>
    </row>
    <row r="366" spans="1:6" x14ac:dyDescent="0.25">
      <c r="A366" s="14" t="s">
        <v>376</v>
      </c>
      <c r="B366" s="14">
        <v>1315004400</v>
      </c>
      <c r="C366" s="14">
        <v>3.6000000000000001E-5</v>
      </c>
      <c r="D366" s="14">
        <v>2.4699999999999999E-4</v>
      </c>
      <c r="E366" s="14">
        <v>1.03E-4</v>
      </c>
      <c r="F366" s="14">
        <v>2.8E-5</v>
      </c>
    </row>
    <row r="367" spans="1:6" x14ac:dyDescent="0.25">
      <c r="A367" s="14" t="s">
        <v>377</v>
      </c>
      <c r="B367" s="14">
        <v>1315609200</v>
      </c>
      <c r="C367" s="14">
        <v>8.1599999999999999E-4</v>
      </c>
      <c r="D367" s="14">
        <v>2.5599999999999999E-4</v>
      </c>
      <c r="E367" s="14">
        <v>2.2100000000000001E-4</v>
      </c>
      <c r="F367" s="14">
        <v>5.3300000000000005E-4</v>
      </c>
    </row>
    <row r="368" spans="1:6" x14ac:dyDescent="0.25">
      <c r="A368" s="14" t="s">
        <v>378</v>
      </c>
      <c r="B368" s="14">
        <v>1316214000</v>
      </c>
      <c r="C368" s="14">
        <v>3.5249999999999999E-3</v>
      </c>
      <c r="D368" s="14">
        <v>3.0699999999999998E-4</v>
      </c>
      <c r="E368" s="14">
        <v>7.8299999999999995E-4</v>
      </c>
      <c r="F368" s="14">
        <v>2.8990000000000001E-3</v>
      </c>
    </row>
    <row r="369" spans="1:6" x14ac:dyDescent="0.25">
      <c r="A369" s="14" t="s">
        <v>379</v>
      </c>
      <c r="B369" s="14">
        <v>1316818800</v>
      </c>
      <c r="C369" s="14">
        <v>5.8399999999999997E-3</v>
      </c>
      <c r="D369" s="14">
        <v>3.9100000000000002E-4</v>
      </c>
      <c r="E369" s="14">
        <v>1.586E-3</v>
      </c>
      <c r="F369" s="14">
        <v>4.5079999999999999E-3</v>
      </c>
    </row>
    <row r="370" spans="1:6" x14ac:dyDescent="0.25">
      <c r="A370" s="14" t="s">
        <v>380</v>
      </c>
      <c r="B370" s="14">
        <v>1317423600</v>
      </c>
      <c r="C370" s="14">
        <v>7.8560000000000001E-3</v>
      </c>
      <c r="D370" s="14">
        <v>5.0600000000000005E-4</v>
      </c>
      <c r="E370" s="14">
        <v>2.5690000000000001E-3</v>
      </c>
      <c r="F370" s="14">
        <v>6.0800000000000003E-3</v>
      </c>
    </row>
    <row r="371" spans="1:6" x14ac:dyDescent="0.25">
      <c r="A371" s="14" t="s">
        <v>381</v>
      </c>
      <c r="B371" s="14">
        <v>1318028400</v>
      </c>
      <c r="C371" s="14">
        <v>2.8180000000000002E-3</v>
      </c>
      <c r="D371" s="14">
        <v>5.4100000000000003E-4</v>
      </c>
      <c r="E371" s="14">
        <v>2.6080000000000001E-3</v>
      </c>
      <c r="F371" s="14">
        <v>4.2050000000000004E-3</v>
      </c>
    </row>
    <row r="372" spans="1:6" x14ac:dyDescent="0.25">
      <c r="A372" s="14" t="s">
        <v>382</v>
      </c>
      <c r="B372" s="14">
        <v>1318633200</v>
      </c>
      <c r="C372" s="14">
        <v>1.846E-3</v>
      </c>
      <c r="D372" s="14">
        <v>5.6099999999999998E-4</v>
      </c>
      <c r="E372" s="14">
        <v>2.49E-3</v>
      </c>
      <c r="F372" s="14">
        <v>2.9559999999999999E-3</v>
      </c>
    </row>
    <row r="373" spans="1:6" x14ac:dyDescent="0.25">
      <c r="A373" s="14" t="s">
        <v>383</v>
      </c>
      <c r="B373" s="14">
        <v>1319238000</v>
      </c>
      <c r="C373" s="14">
        <v>2.2910000000000001E-3</v>
      </c>
      <c r="D373" s="14">
        <v>5.8799999999999998E-4</v>
      </c>
      <c r="E373" s="14">
        <v>2.4580000000000001E-3</v>
      </c>
      <c r="F373" s="14">
        <v>2.611E-3</v>
      </c>
    </row>
    <row r="374" spans="1:6" x14ac:dyDescent="0.25">
      <c r="A374" s="14" t="s">
        <v>384</v>
      </c>
      <c r="B374" s="14">
        <v>1319842800</v>
      </c>
      <c r="C374" s="14">
        <v>2.4599999999999999E-3</v>
      </c>
      <c r="D374" s="14">
        <v>6.1700000000000004E-4</v>
      </c>
      <c r="E374" s="14">
        <v>2.4650000000000002E-3</v>
      </c>
      <c r="F374" s="14">
        <v>2.6919999999999999E-3</v>
      </c>
    </row>
    <row r="375" spans="1:6" x14ac:dyDescent="0.25">
      <c r="A375" s="14" t="s">
        <v>385</v>
      </c>
      <c r="B375" s="14">
        <v>1320451200</v>
      </c>
      <c r="C375" s="14">
        <v>1.2396000000000001E-2</v>
      </c>
      <c r="D375" s="14">
        <v>7.9799999999999999E-4</v>
      </c>
      <c r="E375" s="14">
        <v>4.0369999999999998E-3</v>
      </c>
      <c r="F375" s="14">
        <v>7.8630000000000002E-3</v>
      </c>
    </row>
    <row r="376" spans="1:6" x14ac:dyDescent="0.25">
      <c r="A376" s="14" t="s">
        <v>386</v>
      </c>
      <c r="B376" s="14">
        <v>1321056000</v>
      </c>
      <c r="C376" s="14">
        <v>2.6640000000000001E-3</v>
      </c>
      <c r="D376" s="14">
        <v>8.2700000000000004E-4</v>
      </c>
      <c r="E376" s="14">
        <v>3.8270000000000001E-3</v>
      </c>
      <c r="F376" s="14">
        <v>5.0749999999999997E-3</v>
      </c>
    </row>
    <row r="377" spans="1:6" x14ac:dyDescent="0.25">
      <c r="A377" s="14" t="s">
        <v>387</v>
      </c>
      <c r="B377" s="14">
        <v>1321660800</v>
      </c>
      <c r="C377" s="14">
        <v>1.2949999999999999E-3</v>
      </c>
      <c r="D377" s="14">
        <v>8.34E-4</v>
      </c>
      <c r="E377" s="14">
        <v>3.411E-3</v>
      </c>
      <c r="F377" s="14">
        <v>2.7460000000000002E-3</v>
      </c>
    </row>
    <row r="378" spans="1:6" x14ac:dyDescent="0.25">
      <c r="A378" s="14" t="s">
        <v>388</v>
      </c>
      <c r="B378" s="14">
        <v>1322265600</v>
      </c>
      <c r="C378" s="14">
        <v>5.6999999999999998E-4</v>
      </c>
      <c r="D378" s="14">
        <v>8.3000000000000001E-4</v>
      </c>
      <c r="E378" s="14">
        <v>2.954E-3</v>
      </c>
      <c r="F378" s="14">
        <v>1.4779999999999999E-3</v>
      </c>
    </row>
    <row r="379" spans="1:6" x14ac:dyDescent="0.25">
      <c r="A379" s="14" t="s">
        <v>389</v>
      </c>
      <c r="B379" s="14">
        <v>1322870400</v>
      </c>
      <c r="C379" s="14">
        <v>5.2700000000000002E-4</v>
      </c>
      <c r="D379" s="14">
        <v>8.25E-4</v>
      </c>
      <c r="E379" s="14">
        <v>2.5630000000000002E-3</v>
      </c>
      <c r="F379" s="14">
        <v>9.1699999999999995E-4</v>
      </c>
    </row>
    <row r="380" spans="1:6" x14ac:dyDescent="0.25">
      <c r="A380" s="14" t="s">
        <v>390</v>
      </c>
      <c r="B380" s="14">
        <v>1323475200</v>
      </c>
      <c r="C380" s="14">
        <v>3.4499999999999998E-4</v>
      </c>
      <c r="D380" s="14">
        <v>8.1800000000000004E-4</v>
      </c>
      <c r="E380" s="14">
        <v>2.2070000000000002E-3</v>
      </c>
      <c r="F380" s="14">
        <v>5.9999999999999995E-4</v>
      </c>
    </row>
    <row r="381" spans="1:6" x14ac:dyDescent="0.25">
      <c r="A381" s="14" t="s">
        <v>391</v>
      </c>
      <c r="B381" s="14">
        <v>1324080000</v>
      </c>
      <c r="C381" s="14">
        <v>1.5579999999999999E-3</v>
      </c>
      <c r="D381" s="14">
        <v>8.2899999999999998E-4</v>
      </c>
      <c r="E381" s="14">
        <v>2.1029999999999998E-3</v>
      </c>
      <c r="F381" s="14">
        <v>1.1709999999999999E-3</v>
      </c>
    </row>
    <row r="382" spans="1:6" x14ac:dyDescent="0.25">
      <c r="A382" s="14" t="s">
        <v>392</v>
      </c>
      <c r="B382" s="14">
        <v>1324684800</v>
      </c>
      <c r="C382" s="14">
        <v>7.4200000000000004E-4</v>
      </c>
      <c r="D382" s="14">
        <v>8.2799999999999996E-4</v>
      </c>
      <c r="E382" s="14">
        <v>1.8810000000000001E-3</v>
      </c>
      <c r="F382" s="14">
        <v>8.7299999999999997E-4</v>
      </c>
    </row>
    <row r="383" spans="1:6" x14ac:dyDescent="0.25">
      <c r="A383" s="14" t="s">
        <v>393</v>
      </c>
      <c r="B383" s="14">
        <v>1325289600</v>
      </c>
      <c r="C383" s="14">
        <v>6.6100000000000002E-4</v>
      </c>
      <c r="D383" s="14">
        <v>8.25E-4</v>
      </c>
      <c r="E383" s="14">
        <v>1.684E-3</v>
      </c>
      <c r="F383" s="14">
        <v>7.4399999999999998E-4</v>
      </c>
    </row>
    <row r="384" spans="1:6" x14ac:dyDescent="0.25">
      <c r="A384" s="14" t="s">
        <v>394</v>
      </c>
      <c r="B384" s="14">
        <v>1325894400</v>
      </c>
      <c r="C384" s="14">
        <v>8.7699999999999996E-4</v>
      </c>
      <c r="D384" s="14">
        <v>8.2600000000000002E-4</v>
      </c>
      <c r="E384" s="14">
        <v>1.554E-3</v>
      </c>
      <c r="F384" s="14">
        <v>8.2700000000000004E-4</v>
      </c>
    </row>
    <row r="385" spans="1:6" x14ac:dyDescent="0.25">
      <c r="A385" s="14" t="s">
        <v>395</v>
      </c>
      <c r="B385" s="14">
        <v>1326499200</v>
      </c>
      <c r="C385" s="14">
        <v>8.5400000000000005E-4</v>
      </c>
      <c r="D385" s="14">
        <v>8.2600000000000002E-4</v>
      </c>
      <c r="E385" s="14">
        <v>1.441E-3</v>
      </c>
      <c r="F385" s="14">
        <v>8.3600000000000005E-4</v>
      </c>
    </row>
    <row r="386" spans="1:6" x14ac:dyDescent="0.25">
      <c r="A386" s="14" t="s">
        <v>396</v>
      </c>
      <c r="B386" s="14">
        <v>1327104000</v>
      </c>
      <c r="C386" s="14">
        <v>3.68E-4</v>
      </c>
      <c r="D386" s="14">
        <v>8.1899999999999996E-4</v>
      </c>
      <c r="E386" s="14">
        <v>1.2650000000000001E-3</v>
      </c>
      <c r="F386" s="14">
        <v>5.1199999999999998E-4</v>
      </c>
    </row>
    <row r="387" spans="1:6" x14ac:dyDescent="0.25">
      <c r="A387" s="14" t="s">
        <v>397</v>
      </c>
      <c r="B387" s="14">
        <v>1327708800</v>
      </c>
      <c r="C387" s="14">
        <v>5.4699999999999996E-4</v>
      </c>
      <c r="D387" s="14">
        <v>8.1499999999999997E-4</v>
      </c>
      <c r="E387" s="14">
        <v>1.15E-3</v>
      </c>
      <c r="F387" s="14">
        <v>5.3700000000000004E-4</v>
      </c>
    </row>
    <row r="388" spans="1:6" x14ac:dyDescent="0.25">
      <c r="A388" s="14" t="s">
        <v>398</v>
      </c>
      <c r="B388" s="14">
        <v>1328313600</v>
      </c>
      <c r="C388" s="14">
        <v>1.516E-3</v>
      </c>
      <c r="D388" s="14">
        <v>8.25E-4</v>
      </c>
      <c r="E388" s="14">
        <v>1.2099999999999999E-3</v>
      </c>
      <c r="F388" s="14">
        <v>1.1349999999999999E-3</v>
      </c>
    </row>
    <row r="389" spans="1:6" x14ac:dyDescent="0.25">
      <c r="A389" s="14" t="s">
        <v>399</v>
      </c>
      <c r="B389" s="14">
        <v>1328918400</v>
      </c>
      <c r="C389" s="14">
        <v>1.8259999999999999E-3</v>
      </c>
      <c r="D389" s="14">
        <v>8.4099999999999995E-4</v>
      </c>
      <c r="E389" s="14">
        <v>1.3110000000000001E-3</v>
      </c>
      <c r="F389" s="14">
        <v>1.5889999999999999E-3</v>
      </c>
    </row>
    <row r="390" spans="1:6" x14ac:dyDescent="0.25">
      <c r="A390" s="14" t="s">
        <v>400</v>
      </c>
      <c r="B390" s="14">
        <v>1329523200</v>
      </c>
      <c r="C390" s="14">
        <v>3.4710000000000001E-3</v>
      </c>
      <c r="D390" s="14">
        <v>8.8099999999999995E-4</v>
      </c>
      <c r="E390" s="14">
        <v>1.6540000000000001E-3</v>
      </c>
      <c r="F390" s="14">
        <v>2.6580000000000002E-3</v>
      </c>
    </row>
    <row r="391" spans="1:6" x14ac:dyDescent="0.25">
      <c r="A391" s="14" t="s">
        <v>401</v>
      </c>
      <c r="B391" s="14">
        <v>1330128000</v>
      </c>
      <c r="C391" s="14">
        <v>1.8580000000000001E-3</v>
      </c>
      <c r="D391" s="14">
        <v>8.9599999999999999E-4</v>
      </c>
      <c r="E391" s="14">
        <v>1.6930000000000001E-3</v>
      </c>
      <c r="F391" s="14">
        <v>2.3419999999999999E-3</v>
      </c>
    </row>
    <row r="392" spans="1:6" x14ac:dyDescent="0.25">
      <c r="A392" s="14" t="s">
        <v>402</v>
      </c>
      <c r="B392" s="14">
        <v>1330732800</v>
      </c>
      <c r="C392" s="14">
        <v>4.5510000000000004E-3</v>
      </c>
      <c r="D392" s="14">
        <v>9.5200000000000005E-4</v>
      </c>
      <c r="E392" s="14">
        <v>2.1489999999999999E-3</v>
      </c>
      <c r="F392" s="14">
        <v>3.604E-3</v>
      </c>
    </row>
    <row r="393" spans="1:6" x14ac:dyDescent="0.25">
      <c r="A393" s="14" t="s">
        <v>403</v>
      </c>
      <c r="B393" s="14">
        <v>1331334000</v>
      </c>
      <c r="C393" s="14">
        <v>4.4289999999999998E-3</v>
      </c>
      <c r="D393" s="14">
        <v>1.005E-3</v>
      </c>
      <c r="E393" s="14">
        <v>2.5100000000000001E-3</v>
      </c>
      <c r="F393" s="14">
        <v>4.0619999999999996E-3</v>
      </c>
    </row>
    <row r="394" spans="1:6" x14ac:dyDescent="0.25">
      <c r="A394" s="14" t="s">
        <v>404</v>
      </c>
      <c r="B394" s="14">
        <v>1331938800</v>
      </c>
      <c r="C394" s="14">
        <v>5.1749999999999999E-3</v>
      </c>
      <c r="D394" s="14">
        <v>1.0690000000000001E-3</v>
      </c>
      <c r="E394" s="14">
        <v>2.9399999999999999E-3</v>
      </c>
      <c r="F394" s="14">
        <v>4.7879999999999997E-3</v>
      </c>
    </row>
    <row r="395" spans="1:6" x14ac:dyDescent="0.25">
      <c r="A395" s="14" t="s">
        <v>405</v>
      </c>
      <c r="B395" s="14">
        <v>1332543600</v>
      </c>
      <c r="C395" s="14">
        <v>5.1580000000000003E-3</v>
      </c>
      <c r="D395" s="14">
        <v>1.132E-3</v>
      </c>
      <c r="E395" s="14">
        <v>3.29E-3</v>
      </c>
      <c r="F395" s="14">
        <v>4.9540000000000001E-3</v>
      </c>
    </row>
    <row r="396" spans="1:6" x14ac:dyDescent="0.25">
      <c r="A396" s="14" t="s">
        <v>406</v>
      </c>
      <c r="B396" s="14">
        <v>1333148400</v>
      </c>
      <c r="C396" s="14">
        <v>2.9659999999999999E-3</v>
      </c>
      <c r="D396" s="14">
        <v>1.16E-3</v>
      </c>
      <c r="E396" s="14">
        <v>3.238E-3</v>
      </c>
      <c r="F396" s="14">
        <v>3.8470000000000002E-3</v>
      </c>
    </row>
    <row r="397" spans="1:6" x14ac:dyDescent="0.25">
      <c r="A397" s="14" t="s">
        <v>407</v>
      </c>
      <c r="B397" s="14">
        <v>1333753200</v>
      </c>
      <c r="C397" s="14">
        <v>4.6540000000000002E-3</v>
      </c>
      <c r="D397" s="14">
        <v>1.2130000000000001E-3</v>
      </c>
      <c r="E397" s="14">
        <v>3.4629999999999999E-3</v>
      </c>
      <c r="F397" s="14">
        <v>4.3229999999999996E-3</v>
      </c>
    </row>
    <row r="398" spans="1:6" x14ac:dyDescent="0.25">
      <c r="A398" s="14" t="s">
        <v>408</v>
      </c>
      <c r="B398" s="14">
        <v>1334358000</v>
      </c>
      <c r="C398" s="14">
        <v>4.7260000000000002E-3</v>
      </c>
      <c r="D398" s="14">
        <v>1.2669999999999999E-3</v>
      </c>
      <c r="E398" s="14">
        <v>3.6679999999999998E-3</v>
      </c>
      <c r="F398" s="14">
        <v>4.6490000000000004E-3</v>
      </c>
    </row>
    <row r="399" spans="1:6" x14ac:dyDescent="0.25">
      <c r="A399" s="14" t="s">
        <v>409</v>
      </c>
      <c r="B399" s="14">
        <v>1334962800</v>
      </c>
      <c r="C399" s="14">
        <v>6.9909999999999998E-3</v>
      </c>
      <c r="D399" s="14">
        <v>1.3550000000000001E-3</v>
      </c>
      <c r="E399" s="14">
        <v>4.1980000000000003E-3</v>
      </c>
      <c r="F399" s="14">
        <v>6.0049999999999999E-3</v>
      </c>
    </row>
    <row r="400" spans="1:6" x14ac:dyDescent="0.25">
      <c r="A400" s="14" t="s">
        <v>410</v>
      </c>
      <c r="B400" s="14">
        <v>1335567600</v>
      </c>
      <c r="C400" s="14">
        <v>2.3140000000000001E-3</v>
      </c>
      <c r="D400" s="14">
        <v>1.3699999999999999E-3</v>
      </c>
      <c r="E400" s="14">
        <v>3.9029999999999998E-3</v>
      </c>
      <c r="F400" s="14">
        <v>4.0340000000000003E-3</v>
      </c>
    </row>
    <row r="401" spans="1:6" x14ac:dyDescent="0.25">
      <c r="A401" s="14" t="s">
        <v>411</v>
      </c>
      <c r="B401" s="14">
        <v>1336172400</v>
      </c>
      <c r="C401" s="14">
        <v>6.0229999999999997E-3</v>
      </c>
      <c r="D401" s="14">
        <v>1.441E-3</v>
      </c>
      <c r="E401" s="14">
        <v>4.2399999999999998E-3</v>
      </c>
      <c r="F401" s="14">
        <v>5.1789999999999996E-3</v>
      </c>
    </row>
    <row r="402" spans="1:6" x14ac:dyDescent="0.25">
      <c r="A402" s="14" t="s">
        <v>412</v>
      </c>
      <c r="B402" s="14">
        <v>1336777200</v>
      </c>
      <c r="C402" s="14">
        <v>6.11E-3</v>
      </c>
      <c r="D402" s="14">
        <v>1.513E-3</v>
      </c>
      <c r="E402" s="14">
        <v>4.5360000000000001E-3</v>
      </c>
      <c r="F402" s="14">
        <v>5.7099999999999998E-3</v>
      </c>
    </row>
    <row r="403" spans="1:6" x14ac:dyDescent="0.25">
      <c r="A403" s="14" t="s">
        <v>413</v>
      </c>
      <c r="B403" s="14">
        <v>1337382000</v>
      </c>
      <c r="C403" s="14">
        <v>2.9139999999999999E-3</v>
      </c>
      <c r="D403" s="14">
        <v>1.534E-3</v>
      </c>
      <c r="E403" s="14">
        <v>4.2900000000000004E-3</v>
      </c>
      <c r="F403" s="14">
        <v>4.3920000000000001E-3</v>
      </c>
    </row>
    <row r="404" spans="1:6" x14ac:dyDescent="0.25">
      <c r="A404" s="14" t="s">
        <v>414</v>
      </c>
      <c r="B404" s="14">
        <v>1337986800</v>
      </c>
      <c r="C404" s="14">
        <v>6.7289999999999997E-3</v>
      </c>
      <c r="D404" s="14">
        <v>1.614E-3</v>
      </c>
      <c r="E404" s="14">
        <v>4.6810000000000003E-3</v>
      </c>
      <c r="F404" s="14">
        <v>5.8040000000000001E-3</v>
      </c>
    </row>
    <row r="405" spans="1:6" x14ac:dyDescent="0.25">
      <c r="A405" s="14" t="s">
        <v>415</v>
      </c>
      <c r="B405" s="14">
        <v>1338591600</v>
      </c>
      <c r="C405" s="14">
        <v>6.28E-3</v>
      </c>
      <c r="D405" s="14">
        <v>1.6850000000000001E-3</v>
      </c>
      <c r="E405" s="14">
        <v>4.9259999999999998E-3</v>
      </c>
      <c r="F405" s="14">
        <v>5.94E-3</v>
      </c>
    </row>
    <row r="406" spans="1:6" x14ac:dyDescent="0.25">
      <c r="A406" s="14" t="s">
        <v>416</v>
      </c>
      <c r="B406" s="14">
        <v>1339196400</v>
      </c>
      <c r="C406" s="14">
        <v>5.8139999999999997E-3</v>
      </c>
      <c r="D406" s="14">
        <v>1.748E-3</v>
      </c>
      <c r="E406" s="14">
        <v>5.0600000000000003E-3</v>
      </c>
      <c r="F406" s="14">
        <v>5.7650000000000002E-3</v>
      </c>
    </row>
    <row r="407" spans="1:6" x14ac:dyDescent="0.25">
      <c r="A407" s="14" t="s">
        <v>417</v>
      </c>
      <c r="B407" s="14">
        <v>1339801200</v>
      </c>
      <c r="C407" s="14">
        <v>4.8970000000000003E-3</v>
      </c>
      <c r="D407" s="14">
        <v>1.797E-3</v>
      </c>
      <c r="E407" s="14">
        <v>5.0340000000000003E-3</v>
      </c>
      <c r="F407" s="14">
        <v>5.3179999999999998E-3</v>
      </c>
    </row>
    <row r="408" spans="1:6" x14ac:dyDescent="0.25">
      <c r="A408" s="14" t="s">
        <v>418</v>
      </c>
      <c r="B408" s="14">
        <v>1340406000</v>
      </c>
      <c r="C408" s="14">
        <v>8.6219999999999995E-3</v>
      </c>
      <c r="D408" s="14">
        <v>1.9009999999999999E-3</v>
      </c>
      <c r="E408" s="14">
        <v>5.6100000000000004E-3</v>
      </c>
      <c r="F408" s="14">
        <v>7.319E-3</v>
      </c>
    </row>
    <row r="409" spans="1:6" x14ac:dyDescent="0.25">
      <c r="A409" s="14" t="s">
        <v>419</v>
      </c>
      <c r="B409" s="14">
        <v>1341010800</v>
      </c>
      <c r="C409" s="14">
        <v>9.8119999999999995E-3</v>
      </c>
      <c r="D409" s="14">
        <v>2.0230000000000001E-3</v>
      </c>
      <c r="E409" s="14">
        <v>6.2810000000000001E-3</v>
      </c>
      <c r="F409" s="14">
        <v>8.8020000000000008E-3</v>
      </c>
    </row>
    <row r="410" spans="1:6" x14ac:dyDescent="0.25">
      <c r="A410" s="14" t="s">
        <v>420</v>
      </c>
      <c r="B410" s="14">
        <v>1341615600</v>
      </c>
      <c r="C410" s="14">
        <v>9.6279999999999994E-3</v>
      </c>
      <c r="D410" s="14">
        <v>2.1389999999999998E-3</v>
      </c>
      <c r="E410" s="14">
        <v>6.8060000000000004E-3</v>
      </c>
      <c r="F410" s="14">
        <v>9.1640000000000003E-3</v>
      </c>
    </row>
    <row r="411" spans="1:6" x14ac:dyDescent="0.25">
      <c r="A411" s="14" t="s">
        <v>423</v>
      </c>
      <c r="B411" s="14">
        <v>1342220400</v>
      </c>
      <c r="C411" s="14">
        <v>5.666E-3</v>
      </c>
      <c r="D411" s="14">
        <v>2.1930000000000001E-3</v>
      </c>
      <c r="E411" s="14">
        <v>6.6150000000000002E-3</v>
      </c>
      <c r="F411" s="14">
        <v>7.0660000000000002E-3</v>
      </c>
    </row>
    <row r="412" spans="1:6" x14ac:dyDescent="0.25">
      <c r="A412" s="14" t="s">
        <v>591</v>
      </c>
      <c r="B412" s="14">
        <v>1342825200</v>
      </c>
      <c r="C412" s="14">
        <v>8.9160000000000003E-3</v>
      </c>
      <c r="D412" s="14">
        <v>2.2959999999999999E-3</v>
      </c>
      <c r="E412" s="14">
        <v>6.9829999999999996E-3</v>
      </c>
      <c r="F412" s="14">
        <v>8.1899999999999994E-3</v>
      </c>
    </row>
    <row r="413" spans="1:6" x14ac:dyDescent="0.25">
      <c r="A413" s="14" t="s">
        <v>592</v>
      </c>
      <c r="B413" s="14">
        <v>1343430000</v>
      </c>
      <c r="C413" s="14">
        <v>4.6020000000000002E-3</v>
      </c>
      <c r="D413" s="14">
        <v>2.3310000000000002E-3</v>
      </c>
      <c r="E413" s="14">
        <v>6.5970000000000004E-3</v>
      </c>
      <c r="F413" s="14">
        <v>6.117E-3</v>
      </c>
    </row>
    <row r="414" spans="1:6" x14ac:dyDescent="0.25">
      <c r="A414" s="14" t="s">
        <v>593</v>
      </c>
      <c r="B414" s="14">
        <v>1344034800</v>
      </c>
      <c r="C414" s="14">
        <v>5.5729999999999998E-3</v>
      </c>
      <c r="D414" s="14">
        <v>2.3809999999999999E-3</v>
      </c>
      <c r="E414" s="14">
        <v>6.4489999999999999E-3</v>
      </c>
      <c r="F414" s="14">
        <v>6.1539999999999997E-3</v>
      </c>
    </row>
    <row r="415" spans="1:6" x14ac:dyDescent="0.25">
      <c r="A415" s="14" t="s">
        <v>594</v>
      </c>
      <c r="B415" s="14">
        <v>1344639600</v>
      </c>
      <c r="C415" s="14">
        <v>1.1864E-2</v>
      </c>
      <c r="D415" s="14">
        <v>2.526E-3</v>
      </c>
      <c r="E415" s="14">
        <v>7.3119999999999999E-3</v>
      </c>
      <c r="F415" s="14">
        <v>9.4570000000000001E-3</v>
      </c>
    </row>
    <row r="416" spans="1:6" x14ac:dyDescent="0.25">
      <c r="A416" s="14" t="s">
        <v>595</v>
      </c>
      <c r="B416" s="14">
        <v>1345244400</v>
      </c>
      <c r="C416" s="14">
        <v>7.7999999999999996E-3</v>
      </c>
      <c r="D416" s="14">
        <v>2.6069999999999999E-3</v>
      </c>
      <c r="E416" s="14">
        <v>7.3619999999999996E-3</v>
      </c>
      <c r="F416" s="14">
        <v>8.0949999999999998E-3</v>
      </c>
    </row>
    <row r="417" spans="1:6" x14ac:dyDescent="0.25">
      <c r="A417" s="14" t="s">
        <v>596</v>
      </c>
      <c r="B417" s="14">
        <v>1345849200</v>
      </c>
      <c r="C417" s="14">
        <v>8.2059999999999998E-3</v>
      </c>
      <c r="D417" s="14">
        <v>2.6930000000000001E-3</v>
      </c>
      <c r="E417" s="14">
        <v>7.4949999999999999E-3</v>
      </c>
      <c r="F417" s="14">
        <v>8.2179999999999996E-3</v>
      </c>
    </row>
    <row r="418" spans="1:6" x14ac:dyDescent="0.25">
      <c r="A418" s="14" t="s">
        <v>597</v>
      </c>
      <c r="B418" s="14">
        <v>1346454000</v>
      </c>
      <c r="C418" s="14">
        <v>8.4939999999999998E-3</v>
      </c>
      <c r="D418" s="14">
        <v>2.7820000000000002E-3</v>
      </c>
      <c r="E418" s="14">
        <v>7.6499999999999997E-3</v>
      </c>
      <c r="F418" s="14">
        <v>8.3490000000000005E-3</v>
      </c>
    </row>
    <row r="419" spans="1:6" x14ac:dyDescent="0.25">
      <c r="A419" s="14" t="s">
        <v>792</v>
      </c>
      <c r="B419" s="14">
        <v>1347058800</v>
      </c>
      <c r="C419" s="14">
        <v>4.4640000000000001E-3</v>
      </c>
      <c r="D419" s="14">
        <v>2.807E-3</v>
      </c>
      <c r="E419" s="14">
        <v>7.1089999999999999E-3</v>
      </c>
      <c r="F419" s="14">
        <v>5.6230000000000004E-3</v>
      </c>
    </row>
    <row r="420" spans="1:6" x14ac:dyDescent="0.25">
      <c r="A420" s="14" t="s">
        <v>793</v>
      </c>
      <c r="B420" s="14">
        <v>1347663600</v>
      </c>
      <c r="C420" s="14">
        <v>0</v>
      </c>
      <c r="D420" s="14">
        <v>2.764E-3</v>
      </c>
      <c r="E420" s="14">
        <v>5.9670000000000001E-3</v>
      </c>
      <c r="F420" s="14">
        <v>2.3609999999999998E-3</v>
      </c>
    </row>
    <row r="421" spans="1:6" x14ac:dyDescent="0.25">
      <c r="A421" s="14" t="s">
        <v>794</v>
      </c>
      <c r="B421" s="14">
        <v>1348268400</v>
      </c>
      <c r="C421" s="14">
        <v>0</v>
      </c>
      <c r="D421" s="14">
        <v>2.7209999999999999E-3</v>
      </c>
      <c r="E421" s="14">
        <v>5.0080000000000003E-3</v>
      </c>
      <c r="F421" s="14">
        <v>9.9099999999999991E-4</v>
      </c>
    </row>
    <row r="422" spans="1:6" x14ac:dyDescent="0.25">
      <c r="A422" s="14" t="s">
        <v>795</v>
      </c>
      <c r="B422" s="14">
        <v>1348873200</v>
      </c>
      <c r="C422" s="14">
        <v>0</v>
      </c>
      <c r="D422" s="14">
        <v>2.679E-3</v>
      </c>
      <c r="E422" s="14">
        <v>4.2030000000000001E-3</v>
      </c>
      <c r="F422" s="14">
        <v>4.1599999999999997E-4</v>
      </c>
    </row>
    <row r="423" spans="1:6" x14ac:dyDescent="0.25">
      <c r="A423" s="14" t="s">
        <v>796</v>
      </c>
      <c r="B423" s="14">
        <v>1349478000</v>
      </c>
      <c r="C423" s="14">
        <v>0</v>
      </c>
      <c r="D423" s="14">
        <v>2.6380000000000002E-3</v>
      </c>
      <c r="E423" s="14">
        <v>3.5279999999999999E-3</v>
      </c>
      <c r="F423" s="14">
        <v>1.75E-4</v>
      </c>
    </row>
    <row r="424" spans="1:6" x14ac:dyDescent="0.25">
      <c r="A424" s="14" t="s">
        <v>797</v>
      </c>
      <c r="B424" s="14">
        <v>1350082800</v>
      </c>
      <c r="C424" s="14">
        <v>0</v>
      </c>
      <c r="D424" s="14">
        <v>2.5969999999999999E-3</v>
      </c>
      <c r="E424" s="14">
        <v>2.9610000000000001E-3</v>
      </c>
      <c r="F424" s="14">
        <v>7.2999999999999999E-5</v>
      </c>
    </row>
    <row r="425" spans="1:6" x14ac:dyDescent="0.25">
      <c r="A425" s="14" t="s">
        <v>798</v>
      </c>
      <c r="B425" s="14">
        <v>1350687600</v>
      </c>
      <c r="C425" s="14">
        <v>0</v>
      </c>
      <c r="D425" s="14">
        <v>2.5569999999999998E-3</v>
      </c>
      <c r="E425" s="14">
        <v>2.4849999999999998E-3</v>
      </c>
      <c r="F425" s="14">
        <v>3.1000000000000001E-5</v>
      </c>
    </row>
    <row r="426" spans="1:6" x14ac:dyDescent="0.25">
      <c r="A426" s="14" t="s">
        <v>799</v>
      </c>
      <c r="B426" s="14">
        <v>1351292400</v>
      </c>
      <c r="C426" s="14">
        <v>5.0500000000000002E-4</v>
      </c>
      <c r="D426" s="14">
        <v>2.526E-3</v>
      </c>
      <c r="E426" s="14">
        <v>2.1710000000000002E-3</v>
      </c>
      <c r="F426" s="14">
        <v>3.8200000000000002E-4</v>
      </c>
    </row>
    <row r="427" spans="1:6" x14ac:dyDescent="0.25">
      <c r="A427" s="14" t="s">
        <v>800</v>
      </c>
      <c r="B427" s="14">
        <v>1351900800</v>
      </c>
      <c r="C427" s="14">
        <v>5.5800000000000001E-4</v>
      </c>
      <c r="D427" s="14">
        <v>2.4949999999999998E-3</v>
      </c>
      <c r="E427" s="14">
        <v>1.9070000000000001E-3</v>
      </c>
      <c r="F427" s="14">
        <v>4.2400000000000001E-4</v>
      </c>
    </row>
    <row r="428" spans="1:6" x14ac:dyDescent="0.25">
      <c r="A428" s="14" t="s">
        <v>801</v>
      </c>
      <c r="B428" s="14">
        <v>1352505600</v>
      </c>
      <c r="C428" s="14">
        <v>1.291E-3</v>
      </c>
      <c r="D428" s="14">
        <v>2.4759999999999999E-3</v>
      </c>
      <c r="E428" s="14">
        <v>1.812E-3</v>
      </c>
      <c r="F428" s="14">
        <v>1.0120000000000001E-3</v>
      </c>
    </row>
    <row r="429" spans="1:6" x14ac:dyDescent="0.25">
      <c r="A429" s="14" t="s">
        <v>802</v>
      </c>
      <c r="B429" s="14">
        <v>1353110400</v>
      </c>
      <c r="C429" s="14">
        <v>3.5539999999999999E-3</v>
      </c>
      <c r="D429" s="14">
        <v>2.493E-3</v>
      </c>
      <c r="E429" s="14">
        <v>2.1069999999999999E-3</v>
      </c>
      <c r="F429" s="14">
        <v>2.797E-3</v>
      </c>
    </row>
    <row r="430" spans="1:6" x14ac:dyDescent="0.25">
      <c r="A430" s="14" t="s">
        <v>803</v>
      </c>
      <c r="B430" s="14">
        <v>1353715200</v>
      </c>
      <c r="C430" s="14">
        <v>6.9890000000000004E-3</v>
      </c>
      <c r="D430" s="14">
        <v>2.562E-3</v>
      </c>
      <c r="E430" s="14">
        <v>2.905E-3</v>
      </c>
      <c r="F430" s="14">
        <v>5.5199999999999997E-3</v>
      </c>
    </row>
    <row r="431" spans="1:6" x14ac:dyDescent="0.25">
      <c r="A431" s="14" t="s">
        <v>804</v>
      </c>
      <c r="B431" s="14">
        <v>1354320000</v>
      </c>
      <c r="C431" s="14">
        <v>1.0082000000000001E-2</v>
      </c>
      <c r="D431" s="14">
        <v>2.6770000000000001E-3</v>
      </c>
      <c r="E431" s="14">
        <v>4.0559999999999997E-3</v>
      </c>
      <c r="F431" s="14">
        <v>8.2369999999999995E-3</v>
      </c>
    </row>
    <row r="432" spans="1:6" x14ac:dyDescent="0.25">
      <c r="A432" s="14" t="s">
        <v>805</v>
      </c>
      <c r="B432" s="14">
        <v>1354924800</v>
      </c>
      <c r="C432" s="14">
        <v>8.1359999999999991E-3</v>
      </c>
      <c r="D432" s="14">
        <v>2.761E-3</v>
      </c>
      <c r="E432" s="14">
        <v>4.7159999999999997E-3</v>
      </c>
      <c r="F432" s="14">
        <v>8.3420000000000005E-3</v>
      </c>
    </row>
    <row r="433" spans="1:6" x14ac:dyDescent="0.25">
      <c r="A433" s="14" t="s">
        <v>806</v>
      </c>
      <c r="B433" s="14">
        <v>1355529600</v>
      </c>
      <c r="C433" s="14">
        <v>7.1630000000000001E-3</v>
      </c>
      <c r="D433" s="14">
        <v>2.8279999999999998E-3</v>
      </c>
      <c r="E433" s="14">
        <v>5.1050000000000002E-3</v>
      </c>
      <c r="F433" s="14">
        <v>7.6530000000000001E-3</v>
      </c>
    </row>
    <row r="434" spans="1:6" x14ac:dyDescent="0.25">
      <c r="A434" s="14" t="s">
        <v>807</v>
      </c>
      <c r="B434" s="14">
        <v>1356134400</v>
      </c>
      <c r="C434" s="14">
        <v>9.1199999999999996E-3</v>
      </c>
      <c r="D434" s="14">
        <v>2.9250000000000001E-3</v>
      </c>
      <c r="E434" s="14">
        <v>5.7530000000000003E-3</v>
      </c>
      <c r="F434" s="14">
        <v>8.6350000000000003E-3</v>
      </c>
    </row>
    <row r="435" spans="1:6" x14ac:dyDescent="0.25">
      <c r="A435" s="14" t="s">
        <v>808</v>
      </c>
      <c r="B435" s="14">
        <v>1356739200</v>
      </c>
      <c r="C435" s="14">
        <v>8.7320000000000002E-3</v>
      </c>
      <c r="D435" s="14">
        <v>3.0130000000000001E-3</v>
      </c>
      <c r="E435" s="14">
        <v>6.2199999999999998E-3</v>
      </c>
      <c r="F435" s="14">
        <v>8.5909999999999997E-3</v>
      </c>
    </row>
    <row r="436" spans="1:6" x14ac:dyDescent="0.25">
      <c r="A436" s="14" t="s">
        <v>809</v>
      </c>
      <c r="B436" s="14">
        <v>1357344000</v>
      </c>
      <c r="C436" s="14">
        <v>8.4989999999999996E-3</v>
      </c>
      <c r="D436" s="14">
        <v>3.0969999999999999E-3</v>
      </c>
      <c r="E436" s="14">
        <v>6.5719999999999997E-3</v>
      </c>
      <c r="F436" s="14">
        <v>8.3669999999999994E-3</v>
      </c>
    </row>
    <row r="437" spans="1:6" x14ac:dyDescent="0.25">
      <c r="A437" s="14" t="s">
        <v>810</v>
      </c>
      <c r="B437" s="14">
        <v>1357948800</v>
      </c>
      <c r="C437" s="14">
        <v>1.0644000000000001E-2</v>
      </c>
      <c r="D437" s="14">
        <v>3.2130000000000001E-3</v>
      </c>
      <c r="E437" s="14">
        <v>7.2240000000000004E-3</v>
      </c>
      <c r="F437" s="14">
        <v>9.7640000000000001E-3</v>
      </c>
    </row>
    <row r="438" spans="1:6" x14ac:dyDescent="0.25">
      <c r="A438" s="14" t="s">
        <v>811</v>
      </c>
      <c r="B438" s="14">
        <v>1358553600</v>
      </c>
      <c r="C438" s="14">
        <v>3.5370000000000002E-3</v>
      </c>
      <c r="D438" s="14">
        <v>3.2169999999999998E-3</v>
      </c>
      <c r="E438" s="14">
        <v>6.5950000000000002E-3</v>
      </c>
      <c r="F438" s="14">
        <v>5.5700000000000003E-3</v>
      </c>
    </row>
    <row r="439" spans="1:6" x14ac:dyDescent="0.25">
      <c r="A439" s="14" t="s">
        <v>812</v>
      </c>
      <c r="B439" s="14">
        <v>1359158400</v>
      </c>
      <c r="C439" s="14">
        <v>1.446E-3</v>
      </c>
      <c r="D439" s="14">
        <v>3.1900000000000001E-3</v>
      </c>
      <c r="E439" s="14">
        <v>5.7840000000000001E-3</v>
      </c>
      <c r="F439" s="14">
        <v>3.503E-3</v>
      </c>
    </row>
    <row r="440" spans="1:6" x14ac:dyDescent="0.25">
      <c r="A440" s="14" t="s">
        <v>813</v>
      </c>
      <c r="B440" s="14">
        <v>1359243900</v>
      </c>
      <c r="C440" s="14">
        <v>1.0474000000000001E-2</v>
      </c>
      <c r="D440" s="14">
        <v>3.2060000000000001E-3</v>
      </c>
      <c r="E440" s="14">
        <v>5.8979999999999996E-3</v>
      </c>
      <c r="F440" s="14">
        <v>4.3E-3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304"/>
  <sheetViews>
    <sheetView topLeftCell="A282" workbookViewId="0">
      <selection activeCell="K304" sqref="K304"/>
    </sheetView>
    <sheetView workbookViewId="1">
      <selection activeCell="A4" sqref="A4"/>
    </sheetView>
  </sheetViews>
  <sheetFormatPr defaultColWidth="8.85546875" defaultRowHeight="15" x14ac:dyDescent="0.25"/>
  <cols>
    <col min="1" max="1" width="20.140625" customWidth="1"/>
    <col min="15" max="15" width="11" bestFit="1" customWidth="1"/>
    <col min="16" max="16" width="9.28515625" customWidth="1"/>
  </cols>
  <sheetData>
    <row r="3" spans="1:15" x14ac:dyDescent="0.25">
      <c r="O3">
        <f>AVERAGE(H158:H208)</f>
        <v>2.423430840099738</v>
      </c>
    </row>
    <row r="6" spans="1:15" x14ac:dyDescent="0.25">
      <c r="A6" t="s">
        <v>11</v>
      </c>
      <c r="B6" t="s">
        <v>12</v>
      </c>
      <c r="C6">
        <v>230</v>
      </c>
      <c r="D6" t="s">
        <v>448</v>
      </c>
      <c r="E6" t="s">
        <v>450</v>
      </c>
      <c r="F6" t="s">
        <v>451</v>
      </c>
      <c r="G6" t="s">
        <v>449</v>
      </c>
      <c r="H6" t="s">
        <v>452</v>
      </c>
      <c r="I6" t="s">
        <v>453</v>
      </c>
      <c r="J6" t="s">
        <v>586</v>
      </c>
      <c r="K6" t="s">
        <v>587</v>
      </c>
      <c r="L6" t="s">
        <v>621</v>
      </c>
      <c r="M6" t="s">
        <v>884</v>
      </c>
    </row>
    <row r="8" spans="1:15" x14ac:dyDescent="0.25">
      <c r="A8" t="s">
        <v>17</v>
      </c>
      <c r="B8">
        <v>1097881200</v>
      </c>
      <c r="C8">
        <f>'230'!C8</f>
        <v>3.0000000000000001E-5</v>
      </c>
      <c r="D8">
        <f>'229'!C8+'230'!C8+'231'!C8+'232'!C8+'301'!C8+'302'!C8+'303'!C8+'304'!C8+'305A'!C8+'305B'!C8+'306A'!C8+'306B'!C8+'307'!C8+'308'!C8+'309'!C8</f>
        <v>8.9759999999999996E-3</v>
      </c>
      <c r="E8">
        <f>'310'!C8+'311'!C8+'312'!C8+'313'!C8+'314'!C8</f>
        <v>1.3100000000000001E-4</v>
      </c>
      <c r="F8">
        <f>D8+E8</f>
        <v>9.1069999999999988E-3</v>
      </c>
      <c r="G8">
        <f>'301'!C8+'303'!C8+'307'!C8+'309'!C8</f>
        <v>3.0919999999999997E-3</v>
      </c>
      <c r="H8">
        <f>D8/G8</f>
        <v>2.9029754204398448</v>
      </c>
      <c r="I8">
        <f>E8/D8</f>
        <v>1.4594474153297685E-2</v>
      </c>
      <c r="J8">
        <f>'305B'!C8+'306B'!C8</f>
        <v>3.1350000000000002E-3</v>
      </c>
      <c r="K8">
        <f>J8/F8</f>
        <v>0.34424069397167023</v>
      </c>
      <c r="L8">
        <f>C8/F8</f>
        <v>3.294169320303064E-3</v>
      </c>
      <c r="M8">
        <f>C8/G8</f>
        <v>9.7024579560155248E-3</v>
      </c>
    </row>
    <row r="9" spans="1:15" x14ac:dyDescent="0.25">
      <c r="A9" t="s">
        <v>18</v>
      </c>
      <c r="B9">
        <v>1098486000</v>
      </c>
      <c r="C9" s="14">
        <f>'230'!C9</f>
        <v>3.6000000000000001E-5</v>
      </c>
      <c r="D9" s="14">
        <f>'229'!C9+'230'!C9+'231'!C9+'232'!C9+'301'!C9+'302'!C9+'303'!C9+'304'!C9+'305A'!C9+'305B'!C9+'306A'!C9+'306B'!C9+'307'!C9+'308'!C9+'309'!C9</f>
        <v>9.614000000000001E-3</v>
      </c>
      <c r="E9">
        <f>'310'!C9+'311'!C9+'312'!C9+'313'!C9+'314'!C9</f>
        <v>3.8999999999999999E-5</v>
      </c>
      <c r="F9">
        <f t="shared" ref="F9:F72" si="0">D9+E9</f>
        <v>9.6530000000000019E-3</v>
      </c>
      <c r="G9" s="14">
        <f>'301'!C9+'303'!C9+'307'!C9+'309'!C9</f>
        <v>3.875E-3</v>
      </c>
      <c r="H9">
        <f t="shared" ref="H9:H72" si="1">D9/G9</f>
        <v>2.4810322580645163</v>
      </c>
      <c r="I9">
        <f t="shared" ref="I9:I72" si="2">E9/D9</f>
        <v>4.0565841481173285E-3</v>
      </c>
      <c r="J9">
        <f>'305B'!C9+'306B'!C9</f>
        <v>3.3289999999999999E-3</v>
      </c>
      <c r="K9">
        <f t="shared" ref="K9:K72" si="3">J9/F9</f>
        <v>0.3448668807624572</v>
      </c>
      <c r="L9" s="14">
        <f t="shared" ref="L9:L72" si="4">C9/F9</f>
        <v>3.7294105459442653E-3</v>
      </c>
      <c r="M9" s="14">
        <f t="shared" ref="M9:M72" si="5">C9/G9</f>
        <v>9.2903225806451623E-3</v>
      </c>
    </row>
    <row r="10" spans="1:15" x14ac:dyDescent="0.25">
      <c r="A10" t="s">
        <v>19</v>
      </c>
      <c r="B10">
        <v>1099094400</v>
      </c>
      <c r="C10" s="14">
        <f>'230'!C10</f>
        <v>4.5000000000000003E-5</v>
      </c>
      <c r="D10" s="14">
        <f>'229'!C10+'230'!C10+'231'!C10+'232'!C10+'301'!C10+'302'!C10+'303'!C10+'304'!C10+'305A'!C10+'305B'!C10+'306A'!C10+'306B'!C10+'307'!C10+'308'!C10+'309'!C10</f>
        <v>5.8420000000000008E-3</v>
      </c>
      <c r="E10">
        <f>'310'!C10+'311'!C10+'312'!C10+'313'!C10+'314'!C10</f>
        <v>1.8E-5</v>
      </c>
      <c r="F10">
        <f t="shared" si="0"/>
        <v>5.8600000000000006E-3</v>
      </c>
      <c r="G10" s="14">
        <f>'301'!C10+'303'!C10+'307'!C10+'309'!C10</f>
        <v>2.0729999999999998E-3</v>
      </c>
      <c r="H10">
        <f t="shared" si="1"/>
        <v>2.8181379643029434</v>
      </c>
      <c r="I10">
        <f t="shared" si="2"/>
        <v>3.0811365970558023E-3</v>
      </c>
      <c r="J10">
        <f>'305B'!C10+'306B'!C10</f>
        <v>1.781E-3</v>
      </c>
      <c r="K10">
        <f t="shared" si="3"/>
        <v>0.30392491467576788</v>
      </c>
      <c r="L10" s="14">
        <f t="shared" si="4"/>
        <v>7.6791808873720134E-3</v>
      </c>
      <c r="M10" s="14">
        <f t="shared" si="5"/>
        <v>2.1707670043415343E-2</v>
      </c>
    </row>
    <row r="11" spans="1:15" x14ac:dyDescent="0.25">
      <c r="A11" t="s">
        <v>20</v>
      </c>
      <c r="B11">
        <v>1099699200</v>
      </c>
      <c r="C11" s="14">
        <f>'230'!C11</f>
        <v>2.9E-5</v>
      </c>
      <c r="D11" s="14">
        <f>'229'!C11+'230'!C11+'231'!C11+'232'!C11+'301'!C11+'302'!C11+'303'!C11+'304'!C11+'305A'!C11+'305B'!C11+'306A'!C11+'306B'!C11+'307'!C11+'308'!C11+'309'!C11</f>
        <v>1.073E-3</v>
      </c>
      <c r="E11">
        <f>'310'!C11+'311'!C11+'312'!C11+'313'!C11+'314'!C11</f>
        <v>1.9999999999999999E-6</v>
      </c>
      <c r="F11">
        <f t="shared" si="0"/>
        <v>1.075E-3</v>
      </c>
      <c r="G11" s="14">
        <f>'301'!C11+'303'!C11+'307'!C11+'309'!C11</f>
        <v>3.1100000000000002E-4</v>
      </c>
      <c r="H11">
        <f t="shared" si="1"/>
        <v>3.4501607717041796</v>
      </c>
      <c r="I11">
        <f t="shared" si="2"/>
        <v>1.863932898415657E-3</v>
      </c>
      <c r="J11">
        <f>'305B'!C11+'306B'!C11</f>
        <v>3.6999999999999998E-5</v>
      </c>
      <c r="K11">
        <f t="shared" si="3"/>
        <v>3.4418604651162789E-2</v>
      </c>
      <c r="L11" s="14">
        <f t="shared" si="4"/>
        <v>2.6976744186046512E-2</v>
      </c>
      <c r="M11" s="14">
        <f t="shared" si="5"/>
        <v>9.3247588424437297E-2</v>
      </c>
    </row>
    <row r="12" spans="1:15" x14ac:dyDescent="0.25">
      <c r="A12" t="s">
        <v>21</v>
      </c>
      <c r="B12">
        <v>1100304000</v>
      </c>
      <c r="C12" s="14">
        <f>'230'!C12</f>
        <v>2.624E-3</v>
      </c>
      <c r="D12" s="14">
        <f>'229'!C12+'230'!C12+'231'!C12+'232'!C12+'301'!C12+'302'!C12+'303'!C12+'304'!C12+'305A'!C12+'305B'!C12+'306A'!C12+'306B'!C12+'307'!C12+'308'!C12+'309'!C12</f>
        <v>5.4880000000000007E-3</v>
      </c>
      <c r="E12">
        <f>'310'!C12+'311'!C12+'312'!C12+'313'!C12+'314'!C12</f>
        <v>1.1999999999999999E-4</v>
      </c>
      <c r="F12">
        <f t="shared" si="0"/>
        <v>5.608000000000001E-3</v>
      </c>
      <c r="G12" s="14">
        <f>'301'!C12+'303'!C12+'307'!C12+'309'!C12</f>
        <v>5.4600000000000004E-4</v>
      </c>
      <c r="H12">
        <f t="shared" si="1"/>
        <v>10.051282051282051</v>
      </c>
      <c r="I12">
        <f t="shared" si="2"/>
        <v>2.1865889212827984E-2</v>
      </c>
      <c r="J12">
        <f>'305B'!C12+'306B'!C12</f>
        <v>1.25E-4</v>
      </c>
      <c r="K12">
        <f t="shared" si="3"/>
        <v>2.2289586305278171E-2</v>
      </c>
      <c r="L12" s="14">
        <f t="shared" si="4"/>
        <v>0.46790299572039934</v>
      </c>
      <c r="M12" s="14">
        <f t="shared" si="5"/>
        <v>4.8058608058608057</v>
      </c>
    </row>
    <row r="13" spans="1:15" x14ac:dyDescent="0.25">
      <c r="A13" t="s">
        <v>22</v>
      </c>
      <c r="B13">
        <v>1100908800</v>
      </c>
      <c r="C13" s="14">
        <f>'230'!C13</f>
        <v>1.315E-3</v>
      </c>
      <c r="D13" s="14">
        <f>'229'!C13+'230'!C13+'231'!C13+'232'!C13+'301'!C13+'302'!C13+'303'!C13+'304'!C13+'305A'!C13+'305B'!C13+'306A'!C13+'306B'!C13+'307'!C13+'308'!C13+'309'!C13</f>
        <v>3.0655000000000002E-2</v>
      </c>
      <c r="E13">
        <f>'310'!C13+'311'!C13+'312'!C13+'313'!C13+'314'!C13</f>
        <v>2.7099999999999997E-4</v>
      </c>
      <c r="F13">
        <f t="shared" si="0"/>
        <v>3.0926000000000002E-2</v>
      </c>
      <c r="G13" s="14">
        <f>'301'!C13+'303'!C13+'307'!C13+'309'!C13</f>
        <v>3.7920000000000002E-3</v>
      </c>
      <c r="H13">
        <f t="shared" si="1"/>
        <v>8.0841244725738388</v>
      </c>
      <c r="I13">
        <f t="shared" si="2"/>
        <v>8.8403196868373831E-3</v>
      </c>
      <c r="J13">
        <f>'305B'!C13+'306B'!C13</f>
        <v>1.9644000000000002E-2</v>
      </c>
      <c r="K13">
        <f t="shared" si="3"/>
        <v>0.63519368815883082</v>
      </c>
      <c r="L13" s="14">
        <f t="shared" si="4"/>
        <v>4.2520856237470088E-2</v>
      </c>
      <c r="M13" s="14">
        <f t="shared" si="5"/>
        <v>0.34678270042194093</v>
      </c>
    </row>
    <row r="14" spans="1:15" x14ac:dyDescent="0.25">
      <c r="A14" t="s">
        <v>23</v>
      </c>
      <c r="B14">
        <v>1101513600</v>
      </c>
      <c r="C14" s="14">
        <f>'230'!C14</f>
        <v>1.5479999999999999E-3</v>
      </c>
      <c r="D14" s="14">
        <f>'229'!C14+'230'!C14+'231'!C14+'232'!C14+'301'!C14+'302'!C14+'303'!C14+'304'!C14+'305A'!C14+'305B'!C14+'306A'!C14+'306B'!C14+'307'!C14+'308'!C14+'309'!C14</f>
        <v>5.5563999999999995E-2</v>
      </c>
      <c r="E14">
        <f>'310'!C14+'311'!C14+'312'!C14+'313'!C14+'314'!C14</f>
        <v>6.0599999999999998E-4</v>
      </c>
      <c r="F14">
        <f t="shared" si="0"/>
        <v>5.6169999999999998E-2</v>
      </c>
      <c r="G14" s="14">
        <f>'301'!C14+'303'!C14+'307'!C14+'309'!C14</f>
        <v>5.8910000000000004E-3</v>
      </c>
      <c r="H14">
        <f t="shared" si="1"/>
        <v>9.4320149380410783</v>
      </c>
      <c r="I14">
        <f t="shared" si="2"/>
        <v>1.0906342235980132E-2</v>
      </c>
      <c r="J14">
        <f>'305B'!C14+'306B'!C14</f>
        <v>3.8060999999999998E-2</v>
      </c>
      <c r="K14">
        <f t="shared" si="3"/>
        <v>0.67760370304432971</v>
      </c>
      <c r="L14" s="14">
        <f t="shared" si="4"/>
        <v>2.7559195299982197E-2</v>
      </c>
      <c r="M14" s="14">
        <f t="shared" si="5"/>
        <v>0.26277372262773718</v>
      </c>
    </row>
    <row r="15" spans="1:15" x14ac:dyDescent="0.25">
      <c r="A15" t="s">
        <v>24</v>
      </c>
      <c r="B15">
        <v>1102118400</v>
      </c>
      <c r="C15" s="14">
        <f>'230'!C15</f>
        <v>1.7329999999999999E-3</v>
      </c>
      <c r="D15" s="14">
        <f>'229'!C15+'230'!C15+'231'!C15+'232'!C15+'301'!C15+'302'!C15+'303'!C15+'304'!C15+'305A'!C15+'305B'!C15+'306A'!C15+'306B'!C15+'307'!C15+'308'!C15+'309'!C15</f>
        <v>8.2068000000000016E-2</v>
      </c>
      <c r="E15">
        <f>'310'!C15+'311'!C15+'312'!C15+'313'!C15+'314'!C15</f>
        <v>7.5599999999999994E-4</v>
      </c>
      <c r="F15">
        <f t="shared" si="0"/>
        <v>8.2824000000000023E-2</v>
      </c>
      <c r="G15" s="14">
        <f>'301'!C15+'303'!C15+'307'!C15+'309'!C15</f>
        <v>9.1260000000000004E-3</v>
      </c>
      <c r="H15">
        <f t="shared" si="1"/>
        <v>8.9927679158448406</v>
      </c>
      <c r="I15">
        <f t="shared" si="2"/>
        <v>9.2118730808597726E-3</v>
      </c>
      <c r="J15">
        <f>'305B'!C15+'306B'!C15</f>
        <v>5.7165000000000001E-2</v>
      </c>
      <c r="K15">
        <f t="shared" si="3"/>
        <v>0.6901984931903794</v>
      </c>
      <c r="L15" s="14">
        <f t="shared" si="4"/>
        <v>2.0923886796097742E-2</v>
      </c>
      <c r="M15" s="14">
        <f t="shared" si="5"/>
        <v>0.18989699758930526</v>
      </c>
    </row>
    <row r="16" spans="1:15" x14ac:dyDescent="0.25">
      <c r="A16" t="s">
        <v>25</v>
      </c>
      <c r="B16">
        <v>1102723200</v>
      </c>
      <c r="C16" s="14">
        <f>'230'!C16</f>
        <v>1.511E-3</v>
      </c>
      <c r="D16" s="14">
        <f>'229'!C16+'230'!C16+'231'!C16+'232'!C16+'301'!C16+'302'!C16+'303'!C16+'304'!C16+'305A'!C16+'305B'!C16+'306A'!C16+'306B'!C16+'307'!C16+'308'!C16+'309'!C16</f>
        <v>5.6476000000000012E-2</v>
      </c>
      <c r="E16">
        <f>'310'!C16+'311'!C16+'312'!C16+'313'!C16+'314'!C16</f>
        <v>9.7999999999999997E-4</v>
      </c>
      <c r="F16">
        <f t="shared" si="0"/>
        <v>5.7456000000000014E-2</v>
      </c>
      <c r="G16" s="14">
        <f>'301'!C16+'303'!C16+'307'!C16+'309'!C16</f>
        <v>6.5000000000000006E-3</v>
      </c>
      <c r="H16">
        <f t="shared" si="1"/>
        <v>8.6886153846153853</v>
      </c>
      <c r="I16">
        <f t="shared" si="2"/>
        <v>1.7352503718393648E-2</v>
      </c>
      <c r="J16">
        <f>'305B'!C16+'306B'!C16</f>
        <v>3.8114000000000002E-2</v>
      </c>
      <c r="K16">
        <f t="shared" si="3"/>
        <v>0.66335978835978826</v>
      </c>
      <c r="L16" s="14">
        <f t="shared" si="4"/>
        <v>2.6298384851016422E-2</v>
      </c>
      <c r="M16" s="14">
        <f t="shared" si="5"/>
        <v>0.23246153846153844</v>
      </c>
    </row>
    <row r="17" spans="1:13" x14ac:dyDescent="0.25">
      <c r="A17" t="s">
        <v>26</v>
      </c>
      <c r="B17">
        <v>1103328000</v>
      </c>
      <c r="C17" s="14">
        <f>'230'!C17</f>
        <v>2.4689999999999998E-3</v>
      </c>
      <c r="D17" s="14">
        <f>'229'!C17+'230'!C17+'231'!C17+'232'!C17+'301'!C17+'302'!C17+'303'!C17+'304'!C17+'305A'!C17+'305B'!C17+'306A'!C17+'306B'!C17+'307'!C17+'308'!C17+'309'!C17</f>
        <v>0.101768</v>
      </c>
      <c r="E17">
        <f>'310'!C17+'311'!C17+'312'!C17+'313'!C17+'314'!C17</f>
        <v>1.518E-3</v>
      </c>
      <c r="F17">
        <f t="shared" si="0"/>
        <v>0.103286</v>
      </c>
      <c r="G17" s="14">
        <f>'301'!C17+'303'!C17+'307'!C17+'309'!C17</f>
        <v>1.0825E-2</v>
      </c>
      <c r="H17">
        <f t="shared" si="1"/>
        <v>9.4012009237875294</v>
      </c>
      <c r="I17">
        <f t="shared" si="2"/>
        <v>1.4916280166653566E-2</v>
      </c>
      <c r="J17">
        <f>'305B'!C17+'306B'!C17</f>
        <v>7.035000000000001E-2</v>
      </c>
      <c r="K17">
        <f t="shared" si="3"/>
        <v>0.68111844780512376</v>
      </c>
      <c r="L17" s="14">
        <f t="shared" si="4"/>
        <v>2.3904498189493251E-2</v>
      </c>
      <c r="M17" s="14">
        <f t="shared" si="5"/>
        <v>0.22808314087759815</v>
      </c>
    </row>
    <row r="18" spans="1:13" x14ac:dyDescent="0.25">
      <c r="A18" t="s">
        <v>27</v>
      </c>
      <c r="B18">
        <v>1103932800</v>
      </c>
      <c r="C18" s="14">
        <f>'230'!C18</f>
        <v>1.9959999999999999E-3</v>
      </c>
      <c r="D18" s="14">
        <f>'229'!C18+'230'!C18+'231'!C18+'232'!C18+'301'!C18+'302'!C18+'303'!C18+'304'!C18+'305A'!C18+'305B'!C18+'306A'!C18+'306B'!C18+'307'!C18+'308'!C18+'309'!C18</f>
        <v>9.1940999999999995E-2</v>
      </c>
      <c r="E18">
        <f>'310'!C18+'311'!C18+'312'!C18+'313'!C18+'314'!C18</f>
        <v>7.1400000000000001E-4</v>
      </c>
      <c r="F18">
        <f t="shared" si="0"/>
        <v>9.2655000000000001E-2</v>
      </c>
      <c r="G18" s="14">
        <f>'301'!C18+'303'!C18+'307'!C18+'309'!C18</f>
        <v>9.5189999999999997E-3</v>
      </c>
      <c r="H18">
        <f t="shared" si="1"/>
        <v>9.658682634730539</v>
      </c>
      <c r="I18">
        <f t="shared" si="2"/>
        <v>7.7658498384833756E-3</v>
      </c>
      <c r="J18">
        <f>'305B'!C18+'306B'!C18</f>
        <v>6.4152000000000001E-2</v>
      </c>
      <c r="K18">
        <f t="shared" si="3"/>
        <v>0.69237493929091787</v>
      </c>
      <c r="L18" s="14">
        <f t="shared" si="4"/>
        <v>2.1542280502941016E-2</v>
      </c>
      <c r="M18" s="14">
        <f t="shared" si="5"/>
        <v>0.20968589137514446</v>
      </c>
    </row>
    <row r="19" spans="1:13" x14ac:dyDescent="0.25">
      <c r="A19" t="s">
        <v>28</v>
      </c>
      <c r="B19">
        <v>1104537600</v>
      </c>
      <c r="C19" s="14">
        <f>'230'!C19</f>
        <v>4.3930000000000002E-3</v>
      </c>
      <c r="D19" s="14">
        <f>'229'!C19+'230'!C19+'231'!C19+'232'!C19+'301'!C19+'302'!C19+'303'!C19+'304'!C19+'305A'!C19+'305B'!C19+'306A'!C19+'306B'!C19+'307'!C19+'308'!C19+'309'!C19</f>
        <v>7.3882000000000003E-2</v>
      </c>
      <c r="E19">
        <f>'310'!C19+'311'!C19+'312'!C19+'313'!C19+'314'!C19</f>
        <v>2.0040000000000001E-3</v>
      </c>
      <c r="F19">
        <f t="shared" si="0"/>
        <v>7.5886000000000009E-2</v>
      </c>
      <c r="G19" s="14">
        <f>'301'!C19+'303'!C19+'307'!C19+'309'!C19</f>
        <v>8.2459999999999999E-3</v>
      </c>
      <c r="H19">
        <f t="shared" si="1"/>
        <v>8.9597380548144567</v>
      </c>
      <c r="I19">
        <f t="shared" si="2"/>
        <v>2.7124333396497117E-2</v>
      </c>
      <c r="J19">
        <f>'305B'!C19+'306B'!C19</f>
        <v>4.6744999999999995E-2</v>
      </c>
      <c r="K19">
        <f t="shared" si="3"/>
        <v>0.61598977413488643</v>
      </c>
      <c r="L19" s="14">
        <f t="shared" si="4"/>
        <v>5.7889465777613787E-2</v>
      </c>
      <c r="M19" s="14">
        <f t="shared" si="5"/>
        <v>0.53274314819306334</v>
      </c>
    </row>
    <row r="20" spans="1:13" x14ac:dyDescent="0.25">
      <c r="A20" t="s">
        <v>29</v>
      </c>
      <c r="B20">
        <v>1105142400</v>
      </c>
      <c r="C20" s="14">
        <f>'230'!C20</f>
        <v>5.0809999999999996E-3</v>
      </c>
      <c r="D20" s="14">
        <f>'229'!C20+'230'!C20+'231'!C20+'232'!C20+'301'!C20+'302'!C20+'303'!C20+'304'!C20+'305A'!C20+'305B'!C20+'306A'!C20+'306B'!C20+'307'!C20+'308'!C20+'309'!C20</f>
        <v>0.15737900000000002</v>
      </c>
      <c r="E20">
        <f>'310'!C20+'311'!C20+'312'!C20+'313'!C20+'314'!C20</f>
        <v>3.0349999999999999E-3</v>
      </c>
      <c r="F20">
        <f t="shared" si="0"/>
        <v>0.16041400000000003</v>
      </c>
      <c r="G20" s="14">
        <f>'301'!C20+'303'!C20+'307'!C20+'309'!C20</f>
        <v>1.6723000000000002E-2</v>
      </c>
      <c r="H20">
        <f t="shared" si="1"/>
        <v>9.4109310530407217</v>
      </c>
      <c r="I20">
        <f t="shared" si="2"/>
        <v>1.9284656783941947E-2</v>
      </c>
      <c r="J20">
        <f>'305B'!C20+'306B'!C20</f>
        <v>0.10663399999999999</v>
      </c>
      <c r="K20">
        <f t="shared" si="3"/>
        <v>0.66474247883601167</v>
      </c>
      <c r="L20" s="14">
        <f t="shared" si="4"/>
        <v>3.1674292767464175E-2</v>
      </c>
      <c r="M20" s="14">
        <f t="shared" si="5"/>
        <v>0.30383304431023134</v>
      </c>
    </row>
    <row r="21" spans="1:13" x14ac:dyDescent="0.25">
      <c r="A21" t="s">
        <v>30</v>
      </c>
      <c r="B21">
        <v>1105747200</v>
      </c>
      <c r="C21" s="14">
        <f>'230'!C21</f>
        <v>4.1729999999999996E-3</v>
      </c>
      <c r="D21" s="14">
        <f>'229'!C21+'230'!C21+'231'!C21+'232'!C21+'301'!C21+'302'!C21+'303'!C21+'304'!C21+'305A'!C21+'305B'!C21+'306A'!C21+'306B'!C21+'307'!C21+'308'!C21+'309'!C21</f>
        <v>0.15780100000000002</v>
      </c>
      <c r="E21">
        <f>'310'!C21+'311'!C21+'312'!C21+'313'!C21+'314'!C21</f>
        <v>2.9960000000000004E-3</v>
      </c>
      <c r="F21">
        <f t="shared" si="0"/>
        <v>0.16079700000000002</v>
      </c>
      <c r="G21" s="14">
        <f>'301'!C21+'303'!C21+'307'!C21+'309'!C21</f>
        <v>1.6E-2</v>
      </c>
      <c r="H21">
        <f t="shared" si="1"/>
        <v>9.862562500000001</v>
      </c>
      <c r="I21">
        <f t="shared" si="2"/>
        <v>1.898593798518387E-2</v>
      </c>
      <c r="J21">
        <f>'305B'!C21+'306B'!C21</f>
        <v>0.108282</v>
      </c>
      <c r="K21">
        <f t="shared" si="3"/>
        <v>0.67340808597175317</v>
      </c>
      <c r="L21" s="14">
        <f t="shared" si="4"/>
        <v>2.59519767159835E-2</v>
      </c>
      <c r="M21" s="14">
        <f t="shared" si="5"/>
        <v>0.26081249999999995</v>
      </c>
    </row>
    <row r="22" spans="1:13" x14ac:dyDescent="0.25">
      <c r="A22" t="s">
        <v>31</v>
      </c>
      <c r="B22">
        <v>1106352000</v>
      </c>
      <c r="C22" s="14">
        <f>'230'!C22</f>
        <v>3.1250000000000002E-3</v>
      </c>
      <c r="D22" s="14">
        <f>'229'!C22+'230'!C22+'231'!C22+'232'!C22+'301'!C22+'302'!C22+'303'!C22+'304'!C22+'305A'!C22+'305B'!C22+'306A'!C22+'306B'!C22+'307'!C22+'308'!C22+'309'!C22</f>
        <v>9.0319999999999998E-2</v>
      </c>
      <c r="E22">
        <f>'310'!C22+'311'!C22+'312'!C22+'313'!C22+'314'!C22</f>
        <v>2.4009999999999999E-3</v>
      </c>
      <c r="F22">
        <f t="shared" si="0"/>
        <v>9.2720999999999998E-2</v>
      </c>
      <c r="G22" s="14">
        <f>'301'!C22+'303'!C22+'307'!C22+'309'!C22</f>
        <v>1.3318000000000002E-2</v>
      </c>
      <c r="H22">
        <f t="shared" si="1"/>
        <v>6.781799068929268</v>
      </c>
      <c r="I22">
        <f t="shared" si="2"/>
        <v>2.6583259521700618E-2</v>
      </c>
      <c r="J22">
        <f>'305B'!C22+'306B'!C22</f>
        <v>5.6570000000000002E-2</v>
      </c>
      <c r="K22">
        <f t="shared" si="3"/>
        <v>0.61010989959124695</v>
      </c>
      <c r="L22" s="14">
        <f t="shared" si="4"/>
        <v>3.3703260318590181E-2</v>
      </c>
      <c r="M22" s="14">
        <f t="shared" si="5"/>
        <v>0.23464484156780296</v>
      </c>
    </row>
    <row r="23" spans="1:13" x14ac:dyDescent="0.25">
      <c r="A23" t="s">
        <v>32</v>
      </c>
      <c r="B23">
        <v>1106956800</v>
      </c>
      <c r="C23" s="14">
        <f>'230'!C23</f>
        <v>6.0800000000000003E-4</v>
      </c>
      <c r="D23" s="14">
        <f>'229'!C23+'230'!C23+'231'!C23+'232'!C23+'301'!C23+'302'!C23+'303'!C23+'304'!C23+'305A'!C23+'305B'!C23+'306A'!C23+'306B'!C23+'307'!C23+'308'!C23+'309'!C23</f>
        <v>5.4208000000000006E-2</v>
      </c>
      <c r="E23">
        <f>'310'!C23+'311'!C23+'312'!C23+'313'!C23+'314'!C23</f>
        <v>7.5900000000000002E-4</v>
      </c>
      <c r="F23">
        <f t="shared" si="0"/>
        <v>5.4967000000000009E-2</v>
      </c>
      <c r="G23" s="14">
        <f>'301'!C23+'303'!C23+'307'!C23+'309'!C23</f>
        <v>1.1836000000000001E-2</v>
      </c>
      <c r="H23">
        <f t="shared" si="1"/>
        <v>4.5799256505576214</v>
      </c>
      <c r="I23">
        <f t="shared" si="2"/>
        <v>1.4001623376623376E-2</v>
      </c>
      <c r="J23">
        <f>'305B'!C23+'306B'!C23</f>
        <v>3.2168000000000002E-2</v>
      </c>
      <c r="K23">
        <f t="shared" si="3"/>
        <v>0.58522386158968098</v>
      </c>
      <c r="L23" s="14">
        <f t="shared" si="4"/>
        <v>1.1061182163843759E-2</v>
      </c>
      <c r="M23" s="14">
        <f t="shared" si="5"/>
        <v>5.1368705643798578E-2</v>
      </c>
    </row>
    <row r="24" spans="1:13" x14ac:dyDescent="0.25">
      <c r="A24" t="s">
        <v>33</v>
      </c>
      <c r="B24">
        <v>1107561600</v>
      </c>
      <c r="C24" s="14">
        <f>'230'!C24</f>
        <v>4.7600000000000002E-4</v>
      </c>
      <c r="D24" s="14">
        <f>'229'!C24+'230'!C24+'231'!C24+'232'!C24+'301'!C24+'302'!C24+'303'!C24+'304'!C24+'305A'!C24+'305B'!C24+'306A'!C24+'306B'!C24+'307'!C24+'308'!C24+'309'!C24</f>
        <v>2.1145000000000001E-2</v>
      </c>
      <c r="E24">
        <f>'310'!C24+'311'!C24+'312'!C24+'313'!C24+'314'!C24</f>
        <v>3.8199999999999996E-4</v>
      </c>
      <c r="F24">
        <f t="shared" si="0"/>
        <v>2.1527000000000001E-2</v>
      </c>
      <c r="G24" s="14">
        <f>'301'!C24+'303'!C24+'307'!C24+'309'!C24</f>
        <v>6.693000000000001E-3</v>
      </c>
      <c r="H24">
        <f t="shared" si="1"/>
        <v>3.1592708800239051</v>
      </c>
      <c r="I24">
        <f t="shared" si="2"/>
        <v>1.8065736580751949E-2</v>
      </c>
      <c r="J24">
        <f>'305B'!C24+'306B'!C24</f>
        <v>7.2759999999999995E-3</v>
      </c>
      <c r="K24">
        <f t="shared" si="3"/>
        <v>0.33799414688530677</v>
      </c>
      <c r="L24" s="14">
        <f t="shared" si="4"/>
        <v>2.2111766618664933E-2</v>
      </c>
      <c r="M24" s="14">
        <f t="shared" si="5"/>
        <v>7.1119079635440008E-2</v>
      </c>
    </row>
    <row r="25" spans="1:13" x14ac:dyDescent="0.25">
      <c r="A25" t="s">
        <v>34</v>
      </c>
      <c r="B25">
        <v>1108166400</v>
      </c>
      <c r="C25" s="14">
        <f>'230'!C25</f>
        <v>3.4396000000000003E-2</v>
      </c>
      <c r="D25" s="14">
        <f>'229'!C25+'230'!C25+'231'!C25+'232'!C25+'301'!C25+'302'!C25+'303'!C25+'304'!C25+'305A'!C25+'305B'!C25+'306A'!C25+'306B'!C25+'307'!C25+'308'!C25+'309'!C25</f>
        <v>0.146458</v>
      </c>
      <c r="E25">
        <f>'310'!C25+'311'!C25+'312'!C25+'313'!C25+'314'!C25</f>
        <v>1.6754999999999999E-2</v>
      </c>
      <c r="F25">
        <f t="shared" si="0"/>
        <v>0.163213</v>
      </c>
      <c r="G25" s="14">
        <f>'301'!C25+'303'!C25+'307'!C25+'309'!C25</f>
        <v>4.9357999999999999E-2</v>
      </c>
      <c r="H25">
        <f t="shared" si="1"/>
        <v>2.967259613436525</v>
      </c>
      <c r="I25">
        <f t="shared" si="2"/>
        <v>0.11440139835311146</v>
      </c>
      <c r="J25">
        <f>'305B'!C25+'306B'!C25</f>
        <v>1.7993000000000002E-2</v>
      </c>
      <c r="K25">
        <f t="shared" si="3"/>
        <v>0.11024244392297183</v>
      </c>
      <c r="L25" s="14">
        <f t="shared" si="4"/>
        <v>0.21074301679400539</v>
      </c>
      <c r="M25" s="14">
        <f t="shared" si="5"/>
        <v>0.69686778232505375</v>
      </c>
    </row>
    <row r="26" spans="1:13" x14ac:dyDescent="0.25">
      <c r="A26" t="s">
        <v>35</v>
      </c>
      <c r="B26">
        <v>1108771200</v>
      </c>
      <c r="C26" s="14">
        <f>'230'!C26</f>
        <v>2.049E-3</v>
      </c>
      <c r="D26" s="14">
        <f>'229'!C26+'230'!C26+'231'!C26+'232'!C26+'301'!C26+'302'!C26+'303'!C26+'304'!C26+'305A'!C26+'305B'!C26+'306A'!C26+'306B'!C26+'307'!C26+'308'!C26+'309'!C26</f>
        <v>2.4187999999999998E-2</v>
      </c>
      <c r="E26">
        <f>'310'!C26+'311'!C26+'312'!C26+'313'!C26+'314'!C26</f>
        <v>6.3400000000000001E-4</v>
      </c>
      <c r="F26">
        <f t="shared" si="0"/>
        <v>2.4821999999999997E-2</v>
      </c>
      <c r="G26" s="14">
        <f>'301'!C26+'303'!C26+'307'!C26+'309'!C26</f>
        <v>9.5739999999999992E-3</v>
      </c>
      <c r="H26">
        <f t="shared" si="1"/>
        <v>2.5264257363693337</v>
      </c>
      <c r="I26">
        <f t="shared" si="2"/>
        <v>2.6211344468331406E-2</v>
      </c>
      <c r="J26">
        <f>'305B'!C26+'306B'!C26</f>
        <v>2.4910000000000002E-3</v>
      </c>
      <c r="K26">
        <f t="shared" si="3"/>
        <v>0.10035452421239226</v>
      </c>
      <c r="L26" s="14">
        <f t="shared" si="4"/>
        <v>8.2547739908146012E-2</v>
      </c>
      <c r="M26" s="14">
        <f t="shared" si="5"/>
        <v>0.21401712972634221</v>
      </c>
    </row>
    <row r="27" spans="1:13" x14ac:dyDescent="0.25">
      <c r="A27" t="s">
        <v>36</v>
      </c>
      <c r="B27">
        <v>1109376000</v>
      </c>
      <c r="C27" s="14">
        <f>'230'!C27</f>
        <v>1.655E-3</v>
      </c>
      <c r="D27" s="14">
        <f>'229'!C27+'230'!C27+'231'!C27+'232'!C27+'301'!C27+'302'!C27+'303'!C27+'304'!C27+'305A'!C27+'305B'!C27+'306A'!C27+'306B'!C27+'307'!C27+'308'!C27+'309'!C27</f>
        <v>2.6813000000000003E-2</v>
      </c>
      <c r="E27">
        <f>'310'!C27+'311'!C27+'312'!C27+'313'!C27+'314'!C27</f>
        <v>1.0970000000000001E-3</v>
      </c>
      <c r="F27">
        <f t="shared" si="0"/>
        <v>2.7910000000000004E-2</v>
      </c>
      <c r="G27" s="14">
        <f>'301'!C27+'303'!C27+'307'!C27+'309'!C27</f>
        <v>1.1043000000000001E-2</v>
      </c>
      <c r="H27">
        <f t="shared" si="1"/>
        <v>2.428053970841257</v>
      </c>
      <c r="I27">
        <f t="shared" si="2"/>
        <v>4.0912989967553048E-2</v>
      </c>
      <c r="J27">
        <f>'305B'!C27+'306B'!C27</f>
        <v>2.879E-3</v>
      </c>
      <c r="K27">
        <f t="shared" si="3"/>
        <v>0.10315299175922607</v>
      </c>
      <c r="L27" s="14">
        <f t="shared" si="4"/>
        <v>5.9297742744536003E-2</v>
      </c>
      <c r="M27" s="14">
        <f t="shared" si="5"/>
        <v>0.14986869510096892</v>
      </c>
    </row>
    <row r="28" spans="1:13" x14ac:dyDescent="0.25">
      <c r="A28" t="s">
        <v>37</v>
      </c>
      <c r="B28">
        <v>1109980800</v>
      </c>
      <c r="C28" s="14">
        <f>'230'!C28</f>
        <v>1.0579999999999999E-3</v>
      </c>
      <c r="D28" s="14">
        <f>'229'!C28+'230'!C28+'231'!C28+'232'!C28+'301'!C28+'302'!C28+'303'!C28+'304'!C28+'305A'!C28+'305B'!C28+'306A'!C28+'306B'!C28+'307'!C28+'308'!C28+'309'!C28</f>
        <v>3.9583000000000007E-2</v>
      </c>
      <c r="E28">
        <f>'310'!C28+'311'!C28+'312'!C28+'313'!C28+'314'!C28</f>
        <v>1.176E-3</v>
      </c>
      <c r="F28">
        <f t="shared" si="0"/>
        <v>4.0759000000000004E-2</v>
      </c>
      <c r="G28" s="14">
        <f>'301'!C28+'303'!C28+'307'!C28+'309'!C28</f>
        <v>2.1301E-2</v>
      </c>
      <c r="H28">
        <f t="shared" si="1"/>
        <v>1.8582695648091643</v>
      </c>
      <c r="I28">
        <f t="shared" si="2"/>
        <v>2.9709723871358909E-2</v>
      </c>
      <c r="J28">
        <f>'305B'!C28+'306B'!C28</f>
        <v>3.127E-3</v>
      </c>
      <c r="K28">
        <f t="shared" si="3"/>
        <v>7.6719252189700424E-2</v>
      </c>
      <c r="L28" s="14">
        <f t="shared" si="4"/>
        <v>2.5957457248705802E-2</v>
      </c>
      <c r="M28" s="14">
        <f t="shared" si="5"/>
        <v>4.9669029623022387E-2</v>
      </c>
    </row>
    <row r="29" spans="1:13" x14ac:dyDescent="0.25">
      <c r="A29" t="s">
        <v>38</v>
      </c>
      <c r="B29">
        <v>1110582000</v>
      </c>
      <c r="C29" s="14">
        <f>'230'!C29</f>
        <v>1.129E-3</v>
      </c>
      <c r="D29" s="14">
        <f>'229'!C29+'230'!C29+'231'!C29+'232'!C29+'301'!C29+'302'!C29+'303'!C29+'304'!C29+'305A'!C29+'305B'!C29+'306A'!C29+'306B'!C29+'307'!C29+'308'!C29+'309'!C29</f>
        <v>4.2913999999999994E-2</v>
      </c>
      <c r="E29">
        <f>'310'!C29+'311'!C29+'312'!C29+'313'!C29+'314'!C29</f>
        <v>3.4840000000000006E-3</v>
      </c>
      <c r="F29">
        <f t="shared" si="0"/>
        <v>4.6397999999999995E-2</v>
      </c>
      <c r="G29" s="14">
        <f>'301'!C29+'303'!C29+'307'!C29+'309'!C29</f>
        <v>2.4844999999999999E-2</v>
      </c>
      <c r="H29">
        <f t="shared" si="1"/>
        <v>1.7272690682229823</v>
      </c>
      <c r="I29">
        <f t="shared" si="2"/>
        <v>8.1185627068089697E-2</v>
      </c>
      <c r="J29">
        <f>'305B'!C29+'306B'!C29</f>
        <v>2.7950000000000002E-3</v>
      </c>
      <c r="K29">
        <f t="shared" si="3"/>
        <v>6.0239665502823406E-2</v>
      </c>
      <c r="L29" s="14">
        <f t="shared" si="4"/>
        <v>2.4332945385576968E-2</v>
      </c>
      <c r="M29" s="14">
        <f t="shared" si="5"/>
        <v>4.5441738780438723E-2</v>
      </c>
    </row>
    <row r="30" spans="1:13" x14ac:dyDescent="0.25">
      <c r="A30" t="s">
        <v>39</v>
      </c>
      <c r="B30">
        <v>1111186800</v>
      </c>
      <c r="C30" s="14">
        <f>'230'!C30</f>
        <v>2.0769999999999999E-3</v>
      </c>
      <c r="D30" s="14">
        <f>'229'!C30+'230'!C30+'231'!C30+'232'!C30+'301'!C30+'302'!C30+'303'!C30+'304'!C30+'305A'!C30+'305B'!C30+'306A'!C30+'306B'!C30+'307'!C30+'308'!C30+'309'!C30</f>
        <v>4.1299999999999996E-2</v>
      </c>
      <c r="E30">
        <f>'310'!C30+'311'!C30+'312'!C30+'313'!C30+'314'!C30</f>
        <v>3.6930000000000001E-3</v>
      </c>
      <c r="F30">
        <f t="shared" si="0"/>
        <v>4.4992999999999998E-2</v>
      </c>
      <c r="G30" s="14">
        <f>'301'!C30+'303'!C30+'307'!C30+'309'!C30</f>
        <v>2.2992000000000002E-2</v>
      </c>
      <c r="H30">
        <f t="shared" si="1"/>
        <v>1.7962769659011828</v>
      </c>
      <c r="I30">
        <f t="shared" si="2"/>
        <v>8.9418886198547223E-2</v>
      </c>
      <c r="J30">
        <f>'305B'!C30+'306B'!C30</f>
        <v>2.5950000000000001E-3</v>
      </c>
      <c r="K30">
        <f t="shared" si="3"/>
        <v>5.7675638432645081E-2</v>
      </c>
      <c r="L30" s="14">
        <f t="shared" si="4"/>
        <v>4.6162736425666213E-2</v>
      </c>
      <c r="M30" s="14">
        <f t="shared" si="5"/>
        <v>9.0335768963117596E-2</v>
      </c>
    </row>
    <row r="31" spans="1:13" x14ac:dyDescent="0.25">
      <c r="A31" t="s">
        <v>40</v>
      </c>
      <c r="B31">
        <v>1111791600</v>
      </c>
      <c r="C31" s="14">
        <f>'230'!C31</f>
        <v>2.3649999999999999E-3</v>
      </c>
      <c r="D31" s="14">
        <f>'229'!C31+'230'!C31+'231'!C31+'232'!C31+'301'!C31+'302'!C31+'303'!C31+'304'!C31+'305A'!C31+'305B'!C31+'306A'!C31+'306B'!C31+'307'!C31+'308'!C31+'309'!C31</f>
        <v>5.0943000000000002E-2</v>
      </c>
      <c r="E31">
        <f>'310'!C31+'311'!C31+'312'!C31+'313'!C31+'314'!C31</f>
        <v>3.999E-3</v>
      </c>
      <c r="F31">
        <f t="shared" si="0"/>
        <v>5.4942000000000005E-2</v>
      </c>
      <c r="G31" s="14">
        <f>'301'!C31+'303'!C31+'307'!C31+'309'!C31</f>
        <v>2.7030999999999999E-2</v>
      </c>
      <c r="H31">
        <f t="shared" si="1"/>
        <v>1.8846139617476232</v>
      </c>
      <c r="I31">
        <f t="shared" si="2"/>
        <v>7.8499499440551193E-2</v>
      </c>
      <c r="J31">
        <f>'305B'!C31+'306B'!C31</f>
        <v>3.4680000000000002E-3</v>
      </c>
      <c r="K31">
        <f t="shared" si="3"/>
        <v>6.3121109533690073E-2</v>
      </c>
      <c r="L31" s="14">
        <f t="shared" si="4"/>
        <v>4.3045393323868801E-2</v>
      </c>
      <c r="M31" s="14">
        <f t="shared" si="5"/>
        <v>8.7492138655617627E-2</v>
      </c>
    </row>
    <row r="32" spans="1:13" x14ac:dyDescent="0.25">
      <c r="A32" t="s">
        <v>41</v>
      </c>
      <c r="B32">
        <v>1112396400</v>
      </c>
      <c r="C32" s="14">
        <f>'230'!C32</f>
        <v>3.3639999999999998E-3</v>
      </c>
      <c r="D32" s="14">
        <f>'229'!C32+'230'!C32+'231'!C32+'232'!C32+'301'!C32+'302'!C32+'303'!C32+'304'!C32+'305A'!C32+'305B'!C32+'306A'!C32+'306B'!C32+'307'!C32+'308'!C32+'309'!C32</f>
        <v>3.6586999999999995E-2</v>
      </c>
      <c r="E32">
        <f>'310'!C32+'311'!C32+'312'!C32+'313'!C32+'314'!C32</f>
        <v>2.849E-3</v>
      </c>
      <c r="F32">
        <f t="shared" si="0"/>
        <v>3.9435999999999992E-2</v>
      </c>
      <c r="G32" s="14">
        <f>'301'!C32+'303'!C32+'307'!C32+'309'!C32</f>
        <v>1.7853999999999998E-2</v>
      </c>
      <c r="H32">
        <f t="shared" si="1"/>
        <v>2.0492326649490309</v>
      </c>
      <c r="I32">
        <f t="shared" si="2"/>
        <v>7.7869188509579912E-2</v>
      </c>
      <c r="J32">
        <f>'305B'!C32+'306B'!C32</f>
        <v>2.3479999999999998E-3</v>
      </c>
      <c r="K32">
        <f t="shared" si="3"/>
        <v>5.9539507049396499E-2</v>
      </c>
      <c r="L32" s="14">
        <f t="shared" si="4"/>
        <v>8.5302769043513554E-2</v>
      </c>
      <c r="M32" s="14">
        <f t="shared" si="5"/>
        <v>0.18841716142041001</v>
      </c>
    </row>
    <row r="33" spans="1:13" x14ac:dyDescent="0.25">
      <c r="A33" t="s">
        <v>42</v>
      </c>
      <c r="B33">
        <v>1113001200</v>
      </c>
      <c r="C33" s="14">
        <f>'230'!C33</f>
        <v>3.385E-3</v>
      </c>
      <c r="D33" s="14">
        <f>'229'!C33+'230'!C33+'231'!C33+'232'!C33+'301'!C33+'302'!C33+'303'!C33+'304'!C33+'305A'!C33+'305B'!C33+'306A'!C33+'306B'!C33+'307'!C33+'308'!C33+'309'!C33</f>
        <v>2.5544000000000004E-2</v>
      </c>
      <c r="E33">
        <f>'310'!C33+'311'!C33+'312'!C33+'313'!C33+'314'!C33</f>
        <v>1.48E-3</v>
      </c>
      <c r="F33">
        <f t="shared" si="0"/>
        <v>2.7024000000000003E-2</v>
      </c>
      <c r="G33" s="14">
        <f>'301'!C33+'303'!C33+'307'!C33+'309'!C33</f>
        <v>7.9550000000000003E-3</v>
      </c>
      <c r="H33">
        <f t="shared" si="1"/>
        <v>3.2110622250157137</v>
      </c>
      <c r="I33">
        <f t="shared" si="2"/>
        <v>5.7939242092076404E-2</v>
      </c>
      <c r="J33">
        <f>'305B'!C33+'306B'!C33</f>
        <v>2.1940000000000002E-3</v>
      </c>
      <c r="K33">
        <f t="shared" si="3"/>
        <v>8.1187092954410886E-2</v>
      </c>
      <c r="L33" s="14">
        <f t="shared" si="4"/>
        <v>0.12525902901124925</v>
      </c>
      <c r="M33" s="14">
        <f t="shared" si="5"/>
        <v>0.42551854179761156</v>
      </c>
    </row>
    <row r="34" spans="1:13" x14ac:dyDescent="0.25">
      <c r="A34" t="s">
        <v>43</v>
      </c>
      <c r="B34">
        <v>1113606000</v>
      </c>
      <c r="C34" s="14">
        <f>'230'!C34</f>
        <v>3.094E-3</v>
      </c>
      <c r="D34" s="14">
        <f>'229'!C34+'230'!C34+'231'!C34+'232'!C34+'301'!C34+'302'!C34+'303'!C34+'304'!C34+'305A'!C34+'305B'!C34+'306A'!C34+'306B'!C34+'307'!C34+'308'!C34+'309'!C34</f>
        <v>3.1499999999999993E-2</v>
      </c>
      <c r="E34">
        <f>'310'!C34+'311'!C34+'312'!C34+'313'!C34+'314'!C34</f>
        <v>1.6120000000000002E-3</v>
      </c>
      <c r="F34">
        <f t="shared" si="0"/>
        <v>3.3111999999999996E-2</v>
      </c>
      <c r="G34" s="14">
        <f>'301'!C34+'303'!C34+'307'!C34+'309'!C34</f>
        <v>1.0532E-2</v>
      </c>
      <c r="H34">
        <f t="shared" si="1"/>
        <v>2.9908849221420426</v>
      </c>
      <c r="I34">
        <f t="shared" si="2"/>
        <v>5.1174603174603192E-2</v>
      </c>
      <c r="J34">
        <f>'305B'!C34+'306B'!C34</f>
        <v>3.0270000000000002E-3</v>
      </c>
      <c r="K34">
        <f t="shared" si="3"/>
        <v>9.141700893935735E-2</v>
      </c>
      <c r="L34" s="14">
        <f t="shared" si="4"/>
        <v>9.3440444551824126E-2</v>
      </c>
      <c r="M34" s="14">
        <f t="shared" si="5"/>
        <v>0.29377136346372962</v>
      </c>
    </row>
    <row r="35" spans="1:13" x14ac:dyDescent="0.25">
      <c r="A35" t="s">
        <v>44</v>
      </c>
      <c r="B35">
        <v>1114210800</v>
      </c>
      <c r="C35" s="14">
        <f>'230'!C35</f>
        <v>3.1970000000000002E-3</v>
      </c>
      <c r="D35" s="14">
        <f>'229'!C35+'230'!C35+'231'!C35+'232'!C35+'301'!C35+'302'!C35+'303'!C35+'304'!C35+'305A'!C35+'305B'!C35+'306A'!C35+'306B'!C35+'307'!C35+'308'!C35+'309'!C35</f>
        <v>2.8839999999999998E-2</v>
      </c>
      <c r="E35">
        <f>'310'!C35+'311'!C35+'312'!C35+'313'!C35+'314'!C35</f>
        <v>1.6949999999999999E-3</v>
      </c>
      <c r="F35">
        <f t="shared" si="0"/>
        <v>3.0534999999999996E-2</v>
      </c>
      <c r="G35" s="14">
        <f>'301'!C35+'303'!C35+'307'!C35+'309'!C35</f>
        <v>9.3769999999999999E-3</v>
      </c>
      <c r="H35">
        <f t="shared" si="1"/>
        <v>3.075610536418897</v>
      </c>
      <c r="I35">
        <f t="shared" si="2"/>
        <v>5.8772538141470182E-2</v>
      </c>
      <c r="J35">
        <f>'305B'!C35+'306B'!C35</f>
        <v>2.7850000000000001E-3</v>
      </c>
      <c r="K35">
        <f t="shared" si="3"/>
        <v>9.1206811855248093E-2</v>
      </c>
      <c r="L35" s="14">
        <f t="shared" si="4"/>
        <v>0.1046995251350909</v>
      </c>
      <c r="M35" s="14">
        <f t="shared" si="5"/>
        <v>0.34094059933880777</v>
      </c>
    </row>
    <row r="36" spans="1:13" x14ac:dyDescent="0.25">
      <c r="A36" t="s">
        <v>45</v>
      </c>
      <c r="B36">
        <v>1114815600</v>
      </c>
      <c r="C36" s="14">
        <f>'230'!C36</f>
        <v>3.6050000000000001E-3</v>
      </c>
      <c r="D36" s="14">
        <f>'229'!C36+'230'!C36+'231'!C36+'232'!C36+'301'!C36+'302'!C36+'303'!C36+'304'!C36+'305A'!C36+'305B'!C36+'306A'!C36+'306B'!C36+'307'!C36+'308'!C36+'309'!C36</f>
        <v>2.9463999999999997E-2</v>
      </c>
      <c r="E36">
        <f>'310'!C36+'311'!C36+'312'!C36+'313'!C36+'314'!C36</f>
        <v>2.183E-3</v>
      </c>
      <c r="F36">
        <f t="shared" si="0"/>
        <v>3.1646999999999995E-2</v>
      </c>
      <c r="G36" s="14">
        <f>'301'!C36+'303'!C36+'307'!C36+'309'!C36</f>
        <v>1.005E-2</v>
      </c>
      <c r="H36">
        <f t="shared" si="1"/>
        <v>2.9317412935323381</v>
      </c>
      <c r="I36">
        <f t="shared" si="2"/>
        <v>7.4090415422210162E-2</v>
      </c>
      <c r="J36">
        <f>'305B'!C36+'306B'!C36</f>
        <v>2.712E-3</v>
      </c>
      <c r="K36">
        <f t="shared" si="3"/>
        <v>8.5695326571238989E-2</v>
      </c>
      <c r="L36" s="14">
        <f t="shared" si="4"/>
        <v>0.11391285113912854</v>
      </c>
      <c r="M36" s="14">
        <f t="shared" si="5"/>
        <v>0.35870646766169156</v>
      </c>
    </row>
    <row r="37" spans="1:13" x14ac:dyDescent="0.25">
      <c r="A37" t="s">
        <v>46</v>
      </c>
      <c r="B37">
        <v>1115420400</v>
      </c>
      <c r="C37" s="14">
        <f>'230'!C37</f>
        <v>2.9350000000000001E-3</v>
      </c>
      <c r="D37" s="14">
        <f>'229'!C37+'230'!C37+'231'!C37+'232'!C37+'301'!C37+'302'!C37+'303'!C37+'304'!C37+'305A'!C37+'305B'!C37+'306A'!C37+'306B'!C37+'307'!C37+'308'!C37+'309'!C37</f>
        <v>2.5500000000000002E-2</v>
      </c>
      <c r="E37">
        <f>'310'!C37+'311'!C37+'312'!C37+'313'!C37+'314'!C37</f>
        <v>2.0340000000000002E-3</v>
      </c>
      <c r="F37">
        <f t="shared" si="0"/>
        <v>2.7534000000000003E-2</v>
      </c>
      <c r="G37" s="14">
        <f>'301'!C37+'303'!C37+'307'!C37+'309'!C37</f>
        <v>9.4380000000000002E-3</v>
      </c>
      <c r="H37">
        <f t="shared" si="1"/>
        <v>2.7018436109345201</v>
      </c>
      <c r="I37">
        <f t="shared" si="2"/>
        <v>7.9764705882352946E-2</v>
      </c>
      <c r="J37">
        <f>'305B'!C37+'306B'!C37</f>
        <v>2.1819999999999999E-3</v>
      </c>
      <c r="K37">
        <f t="shared" si="3"/>
        <v>7.9247475848042412E-2</v>
      </c>
      <c r="L37" s="14">
        <f t="shared" si="4"/>
        <v>0.10659548194958959</v>
      </c>
      <c r="M37" s="14">
        <f t="shared" si="5"/>
        <v>0.31097690188599281</v>
      </c>
    </row>
    <row r="38" spans="1:13" x14ac:dyDescent="0.25">
      <c r="A38" t="s">
        <v>47</v>
      </c>
      <c r="B38">
        <v>1116025200</v>
      </c>
      <c r="C38" s="14">
        <f>'230'!C38</f>
        <v>2.941E-3</v>
      </c>
      <c r="D38" s="14">
        <f>'229'!C38+'230'!C38+'231'!C38+'232'!C38+'301'!C38+'302'!C38+'303'!C38+'304'!C38+'305A'!C38+'305B'!C38+'306A'!C38+'306B'!C38+'307'!C38+'308'!C38+'309'!C38</f>
        <v>0.121306</v>
      </c>
      <c r="E38">
        <f>'310'!C38+'311'!C38+'312'!C38+'313'!C38+'314'!C38</f>
        <v>5.2254999999999996E-2</v>
      </c>
      <c r="F38">
        <f t="shared" si="0"/>
        <v>0.17356099999999999</v>
      </c>
      <c r="G38" s="14">
        <f>'301'!C38+'303'!C38+'307'!C38+'309'!C38</f>
        <v>4.5197000000000001E-2</v>
      </c>
      <c r="H38">
        <f t="shared" si="1"/>
        <v>2.6839391995043917</v>
      </c>
      <c r="I38">
        <f t="shared" si="2"/>
        <v>0.43077011854318825</v>
      </c>
      <c r="J38">
        <f>'305B'!C38+'306B'!C38</f>
        <v>2.4301000000000003E-2</v>
      </c>
      <c r="K38">
        <f t="shared" si="3"/>
        <v>0.14001417369109423</v>
      </c>
      <c r="L38" s="14">
        <f t="shared" si="4"/>
        <v>1.6945051019526276E-2</v>
      </c>
      <c r="M38" s="14">
        <f t="shared" si="5"/>
        <v>6.5070690532557471E-2</v>
      </c>
    </row>
    <row r="39" spans="1:13" x14ac:dyDescent="0.25">
      <c r="A39" t="s">
        <v>48</v>
      </c>
      <c r="B39">
        <v>1116630000</v>
      </c>
      <c r="C39" s="14">
        <f>'230'!C39</f>
        <v>3.8349999999999999E-3</v>
      </c>
      <c r="D39" s="14">
        <f>'229'!C39+'230'!C39+'231'!C39+'232'!C39+'301'!C39+'302'!C39+'303'!C39+'304'!C39+'305A'!C39+'305B'!C39+'306A'!C39+'306B'!C39+'307'!C39+'308'!C39+'309'!C39</f>
        <v>2.4546000000000002E-2</v>
      </c>
      <c r="E39">
        <f>'310'!C39+'311'!C39+'312'!C39+'313'!C39+'314'!C39</f>
        <v>2.1059999999999998E-3</v>
      </c>
      <c r="F39">
        <f t="shared" si="0"/>
        <v>2.6652000000000002E-2</v>
      </c>
      <c r="G39" s="14">
        <f>'301'!C39+'303'!C39+'307'!C39+'309'!C39</f>
        <v>7.9649999999999999E-3</v>
      </c>
      <c r="H39">
        <f t="shared" si="1"/>
        <v>3.0817325800376651</v>
      </c>
      <c r="I39">
        <f t="shared" si="2"/>
        <v>8.5798093375702753E-2</v>
      </c>
      <c r="J39">
        <f>'305B'!C39+'306B'!C39</f>
        <v>2.062E-3</v>
      </c>
      <c r="K39">
        <f t="shared" si="3"/>
        <v>7.7367552153684516E-2</v>
      </c>
      <c r="L39" s="14">
        <f t="shared" si="4"/>
        <v>0.14389164040222122</v>
      </c>
      <c r="M39" s="14">
        <f t="shared" si="5"/>
        <v>0.48148148148148145</v>
      </c>
    </row>
    <row r="40" spans="1:13" x14ac:dyDescent="0.25">
      <c r="A40" t="s">
        <v>49</v>
      </c>
      <c r="B40">
        <v>1117234800</v>
      </c>
      <c r="C40" s="14">
        <f>'230'!C40</f>
        <v>3.1830000000000001E-3</v>
      </c>
      <c r="D40" s="14">
        <f>'229'!C40+'230'!C40+'231'!C40+'232'!C40+'301'!C40+'302'!C40+'303'!C40+'304'!C40+'305A'!C40+'305B'!C40+'306A'!C40+'306B'!C40+'307'!C40+'308'!C40+'309'!C40</f>
        <v>2.4434000000000001E-2</v>
      </c>
      <c r="E40">
        <f>'310'!C40+'311'!C40+'312'!C40+'313'!C40+'314'!C40</f>
        <v>1.7209999999999999E-3</v>
      </c>
      <c r="F40">
        <f t="shared" si="0"/>
        <v>2.6155000000000001E-2</v>
      </c>
      <c r="G40" s="14">
        <f>'301'!C40+'303'!C40+'307'!C40+'309'!C40</f>
        <v>8.5400000000000007E-3</v>
      </c>
      <c r="H40">
        <f t="shared" si="1"/>
        <v>2.8611241217798593</v>
      </c>
      <c r="I40">
        <f t="shared" si="2"/>
        <v>7.0434640255381833E-2</v>
      </c>
      <c r="J40">
        <f>'305B'!C40+'306B'!C40</f>
        <v>1.885E-3</v>
      </c>
      <c r="K40">
        <f t="shared" si="3"/>
        <v>7.2070349837507167E-2</v>
      </c>
      <c r="L40" s="14">
        <f t="shared" si="4"/>
        <v>0.12169757216593385</v>
      </c>
      <c r="M40" s="14">
        <f t="shared" si="5"/>
        <v>0.3727166276346604</v>
      </c>
    </row>
    <row r="41" spans="1:13" x14ac:dyDescent="0.25">
      <c r="A41" t="s">
        <v>50</v>
      </c>
      <c r="B41">
        <v>1117839600</v>
      </c>
      <c r="C41" s="14">
        <f>'230'!C41</f>
        <v>2.3389999999999999E-3</v>
      </c>
      <c r="D41" s="14">
        <f>'229'!C41+'230'!C41+'231'!C41+'232'!C41+'301'!C41+'302'!C41+'303'!C41+'304'!C41+'305A'!C41+'305B'!C41+'306A'!C41+'306B'!C41+'307'!C41+'308'!C41+'309'!C41</f>
        <v>2.2038999999999996E-2</v>
      </c>
      <c r="E41">
        <f>'310'!C41+'311'!C41+'312'!C41+'313'!C41+'314'!C41</f>
        <v>1.459E-3</v>
      </c>
      <c r="F41">
        <f t="shared" si="0"/>
        <v>2.3497999999999995E-2</v>
      </c>
      <c r="G41" s="14">
        <f>'301'!C41+'303'!C41+'307'!C41+'309'!C41</f>
        <v>8.2590000000000007E-3</v>
      </c>
      <c r="H41">
        <f t="shared" si="1"/>
        <v>2.6684828671752019</v>
      </c>
      <c r="I41">
        <f t="shared" si="2"/>
        <v>6.6200825808793509E-2</v>
      </c>
      <c r="J41">
        <f>'305B'!C41+'306B'!C41</f>
        <v>1.65E-3</v>
      </c>
      <c r="K41">
        <f t="shared" si="3"/>
        <v>7.021874202059751E-2</v>
      </c>
      <c r="L41" s="14">
        <f t="shared" si="4"/>
        <v>9.9540386415865198E-2</v>
      </c>
      <c r="M41" s="14">
        <f t="shared" si="5"/>
        <v>0.28320619929773577</v>
      </c>
    </row>
    <row r="42" spans="1:13" x14ac:dyDescent="0.25">
      <c r="A42" t="s">
        <v>51</v>
      </c>
      <c r="B42">
        <v>1118444400</v>
      </c>
      <c r="C42" s="14">
        <f>'230'!C42</f>
        <v>4.3639999999999998E-3</v>
      </c>
      <c r="D42" s="14">
        <f>'229'!C42+'230'!C42+'231'!C42+'232'!C42+'301'!C42+'302'!C42+'303'!C42+'304'!C42+'305A'!C42+'305B'!C42+'306A'!C42+'306B'!C42+'307'!C42+'308'!C42+'309'!C42</f>
        <v>2.3719999999999998E-2</v>
      </c>
      <c r="E42">
        <f>'310'!C42+'311'!C42+'312'!C42+'313'!C42+'314'!C42</f>
        <v>2.967E-3</v>
      </c>
      <c r="F42">
        <f t="shared" si="0"/>
        <v>2.6686999999999999E-2</v>
      </c>
      <c r="G42" s="14">
        <f>'301'!C42+'303'!C42+'307'!C42+'309'!C42</f>
        <v>7.9059999999999998E-3</v>
      </c>
      <c r="H42">
        <f t="shared" si="1"/>
        <v>3.0002529724260052</v>
      </c>
      <c r="I42">
        <f t="shared" si="2"/>
        <v>0.12508431703204048</v>
      </c>
      <c r="J42">
        <f>'305B'!C42+'306B'!C42</f>
        <v>1.4120000000000001E-3</v>
      </c>
      <c r="K42">
        <f t="shared" si="3"/>
        <v>5.2909656387004914E-2</v>
      </c>
      <c r="L42" s="14">
        <f t="shared" si="4"/>
        <v>0.1635253119496384</v>
      </c>
      <c r="M42" s="14">
        <f t="shared" si="5"/>
        <v>0.55198583354414366</v>
      </c>
    </row>
    <row r="43" spans="1:13" x14ac:dyDescent="0.25">
      <c r="A43" t="s">
        <v>52</v>
      </c>
      <c r="B43">
        <v>1119049200</v>
      </c>
      <c r="C43" s="14">
        <f>'230'!C43</f>
        <v>2.8579999999999999E-3</v>
      </c>
      <c r="D43" s="14">
        <f>'229'!C43+'230'!C43+'231'!C43+'232'!C43+'301'!C43+'302'!C43+'303'!C43+'304'!C43+'305A'!C43+'305B'!C43+'306A'!C43+'306B'!C43+'307'!C43+'308'!C43+'309'!C43</f>
        <v>2.0943E-2</v>
      </c>
      <c r="E43">
        <f>'310'!C43+'311'!C43+'312'!C43+'313'!C43+'314'!C43</f>
        <v>2.091E-3</v>
      </c>
      <c r="F43">
        <f t="shared" si="0"/>
        <v>2.3033999999999999E-2</v>
      </c>
      <c r="G43" s="14">
        <f>'301'!C43+'303'!C43+'307'!C43+'309'!C43</f>
        <v>7.6030000000000004E-3</v>
      </c>
      <c r="H43">
        <f t="shared" si="1"/>
        <v>2.7545705642509533</v>
      </c>
      <c r="I43">
        <f t="shared" si="2"/>
        <v>9.9842429451367995E-2</v>
      </c>
      <c r="J43">
        <f>'305B'!C43+'306B'!C43</f>
        <v>1.3679999999999999E-3</v>
      </c>
      <c r="K43">
        <f t="shared" si="3"/>
        <v>5.9390466267257094E-2</v>
      </c>
      <c r="L43" s="14">
        <f t="shared" si="4"/>
        <v>0.12407745072501519</v>
      </c>
      <c r="M43" s="14">
        <f t="shared" si="5"/>
        <v>0.37590424832303032</v>
      </c>
    </row>
    <row r="44" spans="1:13" x14ac:dyDescent="0.25">
      <c r="A44" t="s">
        <v>53</v>
      </c>
      <c r="B44">
        <v>1119654000</v>
      </c>
      <c r="C44" s="14">
        <f>'230'!C44</f>
        <v>1.3159999999999999E-3</v>
      </c>
      <c r="D44" s="14">
        <f>'229'!C44+'230'!C44+'231'!C44+'232'!C44+'301'!C44+'302'!C44+'303'!C44+'304'!C44+'305A'!C44+'305B'!C44+'306A'!C44+'306B'!C44+'307'!C44+'308'!C44+'309'!C44</f>
        <v>2.4843E-2</v>
      </c>
      <c r="E44">
        <f>'310'!C44+'311'!C44+'312'!C44+'313'!C44+'314'!C44</f>
        <v>1.506E-3</v>
      </c>
      <c r="F44">
        <f t="shared" si="0"/>
        <v>2.6349000000000001E-2</v>
      </c>
      <c r="G44" s="14">
        <f>'301'!C44+'303'!C44+'307'!C44+'309'!C44</f>
        <v>1.0684000000000001E-2</v>
      </c>
      <c r="H44">
        <f t="shared" si="1"/>
        <v>2.3252527143391988</v>
      </c>
      <c r="I44">
        <f t="shared" si="2"/>
        <v>6.0620697983335345E-2</v>
      </c>
      <c r="J44">
        <f>'305B'!C44+'306B'!C44</f>
        <v>1.9840000000000001E-3</v>
      </c>
      <c r="K44">
        <f t="shared" si="3"/>
        <v>7.5296975217275797E-2</v>
      </c>
      <c r="L44" s="14">
        <f t="shared" si="4"/>
        <v>4.9944969448555913E-2</v>
      </c>
      <c r="M44" s="14">
        <f t="shared" si="5"/>
        <v>0.12317484088356419</v>
      </c>
    </row>
    <row r="45" spans="1:13" x14ac:dyDescent="0.25">
      <c r="A45" t="s">
        <v>54</v>
      </c>
      <c r="B45">
        <v>1120258800</v>
      </c>
      <c r="C45" s="14">
        <f>'230'!C45</f>
        <v>1.8220000000000001E-3</v>
      </c>
      <c r="D45" s="14">
        <f>'229'!C45+'230'!C45+'231'!C45+'232'!C45+'301'!C45+'302'!C45+'303'!C45+'304'!C45+'305A'!C45+'305B'!C45+'306A'!C45+'306B'!C45+'307'!C45+'308'!C45+'309'!C45</f>
        <v>2.9137E-2</v>
      </c>
      <c r="E45">
        <f>'310'!C45+'311'!C45+'312'!C45+'313'!C45+'314'!C45</f>
        <v>2.3029999999999999E-3</v>
      </c>
      <c r="F45">
        <f t="shared" si="0"/>
        <v>3.1440000000000003E-2</v>
      </c>
      <c r="G45" s="14">
        <f>'301'!C45+'303'!C45+'307'!C45+'309'!C45</f>
        <v>1.2712000000000001E-2</v>
      </c>
      <c r="H45">
        <f t="shared" si="1"/>
        <v>2.2920862177470105</v>
      </c>
      <c r="I45">
        <f t="shared" si="2"/>
        <v>7.9040395373579986E-2</v>
      </c>
      <c r="J45">
        <f>'305B'!C45+'306B'!C45</f>
        <v>2.225E-3</v>
      </c>
      <c r="K45">
        <f t="shared" si="3"/>
        <v>7.0769720101781161E-2</v>
      </c>
      <c r="L45" s="14">
        <f t="shared" si="4"/>
        <v>5.7951653944020354E-2</v>
      </c>
      <c r="M45" s="14">
        <f t="shared" si="5"/>
        <v>0.14332913782252987</v>
      </c>
    </row>
    <row r="46" spans="1:13" x14ac:dyDescent="0.25">
      <c r="A46" t="s">
        <v>55</v>
      </c>
      <c r="B46">
        <v>1120863600</v>
      </c>
      <c r="C46" s="14">
        <f>'230'!C46</f>
        <v>3.2550000000000001E-3</v>
      </c>
      <c r="D46" s="14">
        <f>'229'!C46+'230'!C46+'231'!C46+'232'!C46+'301'!C46+'302'!C46+'303'!C46+'304'!C46+'305A'!C46+'305B'!C46+'306A'!C46+'306B'!C46+'307'!C46+'308'!C46+'309'!C46</f>
        <v>3.3661000000000003E-2</v>
      </c>
      <c r="E46">
        <f>'310'!C46+'311'!C46+'312'!C46+'313'!C46+'314'!C46</f>
        <v>2.8009999999999997E-3</v>
      </c>
      <c r="F46">
        <f t="shared" si="0"/>
        <v>3.6462000000000001E-2</v>
      </c>
      <c r="G46" s="14">
        <f>'301'!C46+'303'!C46+'307'!C46+'309'!C46</f>
        <v>1.3524E-2</v>
      </c>
      <c r="H46">
        <f t="shared" si="1"/>
        <v>2.4889825495415563</v>
      </c>
      <c r="I46">
        <f t="shared" si="2"/>
        <v>8.3212025786518498E-2</v>
      </c>
      <c r="J46">
        <f>'305B'!C46+'306B'!C46</f>
        <v>2.4680000000000001E-3</v>
      </c>
      <c r="K46">
        <f t="shared" si="3"/>
        <v>6.7686906916790079E-2</v>
      </c>
      <c r="L46" s="14">
        <f t="shared" si="4"/>
        <v>8.9271021885798912E-2</v>
      </c>
      <c r="M46" s="14">
        <f t="shared" si="5"/>
        <v>0.24068322981366461</v>
      </c>
    </row>
    <row r="47" spans="1:13" x14ac:dyDescent="0.25">
      <c r="A47" t="s">
        <v>56</v>
      </c>
      <c r="B47">
        <v>1121468400</v>
      </c>
      <c r="C47" s="14">
        <f>'230'!C47</f>
        <v>2.4160000000000002E-3</v>
      </c>
      <c r="D47" s="14">
        <f>'229'!C47+'230'!C47+'231'!C47+'232'!C47+'301'!C47+'302'!C47+'303'!C47+'304'!C47+'305A'!C47+'305B'!C47+'306A'!C47+'306B'!C47+'307'!C47+'308'!C47+'309'!C47</f>
        <v>2.6939000000000005E-2</v>
      </c>
      <c r="E47">
        <f>'310'!C47+'311'!C47+'312'!C47+'313'!C47+'314'!C47</f>
        <v>1.7260000000000001E-3</v>
      </c>
      <c r="F47">
        <f t="shared" si="0"/>
        <v>2.8665000000000003E-2</v>
      </c>
      <c r="G47" s="14">
        <f>'301'!C47+'303'!C47+'307'!C47+'309'!C47</f>
        <v>1.0926999999999999E-2</v>
      </c>
      <c r="H47">
        <f t="shared" si="1"/>
        <v>2.4653610323052995</v>
      </c>
      <c r="I47">
        <f t="shared" si="2"/>
        <v>6.4070678198893796E-2</v>
      </c>
      <c r="J47">
        <f>'305B'!C47+'306B'!C47</f>
        <v>1.8090000000000001E-3</v>
      </c>
      <c r="K47">
        <f t="shared" si="3"/>
        <v>6.3108320251177394E-2</v>
      </c>
      <c r="L47" s="14">
        <f t="shared" si="4"/>
        <v>8.4283969998255714E-2</v>
      </c>
      <c r="M47" s="14">
        <f t="shared" si="5"/>
        <v>0.22110368811201614</v>
      </c>
    </row>
    <row r="48" spans="1:13" x14ac:dyDescent="0.25">
      <c r="A48" t="s">
        <v>57</v>
      </c>
      <c r="B48">
        <v>1122073200</v>
      </c>
      <c r="C48" s="14">
        <f>'230'!C48</f>
        <v>1.4729999999999999E-3</v>
      </c>
      <c r="D48" s="14">
        <f>'229'!C48+'230'!C48+'231'!C48+'232'!C48+'301'!C48+'302'!C48+'303'!C48+'304'!C48+'305A'!C48+'305B'!C48+'306A'!C48+'306B'!C48+'307'!C48+'308'!C48+'309'!C48</f>
        <v>3.2006E-2</v>
      </c>
      <c r="E48">
        <f>'310'!C48+'311'!C48+'312'!C48+'313'!C48+'314'!C48</f>
        <v>1.3979999999999999E-3</v>
      </c>
      <c r="F48">
        <f t="shared" si="0"/>
        <v>3.3404000000000003E-2</v>
      </c>
      <c r="G48" s="14">
        <f>'301'!C48+'303'!C48+'307'!C48+'309'!C48</f>
        <v>1.2163E-2</v>
      </c>
      <c r="H48">
        <f t="shared" si="1"/>
        <v>2.6314231686261613</v>
      </c>
      <c r="I48">
        <f t="shared" si="2"/>
        <v>4.3679310129350744E-2</v>
      </c>
      <c r="J48">
        <f>'305B'!C48+'306B'!C48</f>
        <v>3.0760000000000002E-3</v>
      </c>
      <c r="K48">
        <f t="shared" si="3"/>
        <v>9.2084780265836427E-2</v>
      </c>
      <c r="L48" s="14">
        <f t="shared" si="4"/>
        <v>4.409651538737875E-2</v>
      </c>
      <c r="M48" s="14">
        <f t="shared" si="5"/>
        <v>0.12110499054509577</v>
      </c>
    </row>
    <row r="49" spans="1:21" x14ac:dyDescent="0.25">
      <c r="A49" t="s">
        <v>58</v>
      </c>
      <c r="B49">
        <v>1122678000</v>
      </c>
      <c r="C49" s="14">
        <f>'230'!C49</f>
        <v>1.085E-3</v>
      </c>
      <c r="D49" s="14">
        <f>'229'!C49+'230'!C49+'231'!C49+'232'!C49+'301'!C49+'302'!C49+'303'!C49+'304'!C49+'305A'!C49+'305B'!C49+'306A'!C49+'306B'!C49+'307'!C49+'308'!C49+'309'!C49</f>
        <v>2.0258999999999999E-2</v>
      </c>
      <c r="E49">
        <f>'310'!C49+'311'!C49+'312'!C49+'313'!C49+'314'!C49</f>
        <v>1.0790000000000001E-3</v>
      </c>
      <c r="F49">
        <f t="shared" si="0"/>
        <v>2.1337999999999999E-2</v>
      </c>
      <c r="G49" s="14">
        <f>'301'!C49+'303'!C49+'307'!C49+'309'!C49</f>
        <v>7.8560000000000001E-3</v>
      </c>
      <c r="H49">
        <f t="shared" si="1"/>
        <v>2.5787932790224031</v>
      </c>
      <c r="I49">
        <f t="shared" si="2"/>
        <v>5.3260279382003069E-2</v>
      </c>
      <c r="J49">
        <f>'305B'!C49+'306B'!C49</f>
        <v>1.846E-3</v>
      </c>
      <c r="K49">
        <f t="shared" si="3"/>
        <v>8.6512325428812445E-2</v>
      </c>
      <c r="L49" s="14">
        <f t="shared" si="4"/>
        <v>5.0848251944887062E-2</v>
      </c>
      <c r="M49" s="14">
        <f t="shared" si="5"/>
        <v>0.13811099796334012</v>
      </c>
    </row>
    <row r="50" spans="1:21" x14ac:dyDescent="0.25">
      <c r="A50" t="s">
        <v>59</v>
      </c>
      <c r="B50">
        <v>1123282800</v>
      </c>
      <c r="C50" s="14">
        <f>'230'!C50</f>
        <v>1.194E-3</v>
      </c>
      <c r="D50" s="14">
        <f>'229'!C50+'230'!C50+'231'!C50+'232'!C50+'301'!C50+'302'!C50+'303'!C50+'304'!C50+'305A'!C50+'305B'!C50+'306A'!C50+'306B'!C50+'307'!C50+'308'!C50+'309'!C50</f>
        <v>8.3729999999999985E-3</v>
      </c>
      <c r="E50">
        <f>'310'!C50+'311'!C50+'312'!C50+'313'!C50+'314'!C50</f>
        <v>1.0119999999999999E-3</v>
      </c>
      <c r="F50">
        <f t="shared" si="0"/>
        <v>9.3849999999999975E-3</v>
      </c>
      <c r="G50" s="14">
        <f>'301'!C50+'303'!C50+'307'!C50+'309'!C50</f>
        <v>3.1510000000000002E-3</v>
      </c>
      <c r="H50">
        <f t="shared" si="1"/>
        <v>2.6572516661377334</v>
      </c>
      <c r="I50">
        <f t="shared" si="2"/>
        <v>0.12086468410366655</v>
      </c>
      <c r="J50">
        <f>'305B'!C50+'306B'!C50</f>
        <v>5.6400000000000005E-4</v>
      </c>
      <c r="K50">
        <f t="shared" si="3"/>
        <v>6.0095897709110301E-2</v>
      </c>
      <c r="L50" s="14">
        <f t="shared" si="4"/>
        <v>0.12722429408630798</v>
      </c>
      <c r="M50" s="14">
        <f t="shared" si="5"/>
        <v>0.37892732465883844</v>
      </c>
    </row>
    <row r="51" spans="1:21" x14ac:dyDescent="0.25">
      <c r="A51" t="s">
        <v>60</v>
      </c>
      <c r="B51">
        <v>1123887600</v>
      </c>
      <c r="C51" s="14">
        <f>'230'!C51</f>
        <v>0</v>
      </c>
      <c r="D51" s="14">
        <f>'229'!C51+'230'!C51+'231'!C51+'232'!C51+'301'!C51+'302'!C51+'303'!C51+'304'!C51+'305A'!C51+'305B'!C51+'306A'!C51+'306B'!C51+'307'!C51+'308'!C51+'309'!C51</f>
        <v>0</v>
      </c>
      <c r="E51">
        <f>'310'!C51+'311'!C51+'312'!C51+'313'!C51+'314'!C51</f>
        <v>0</v>
      </c>
      <c r="F51">
        <f t="shared" si="0"/>
        <v>0</v>
      </c>
      <c r="G51" s="14">
        <f>'301'!C51+'303'!C51+'307'!C51+'309'!C51</f>
        <v>0</v>
      </c>
      <c r="L51" s="14"/>
      <c r="M51" s="14"/>
    </row>
    <row r="52" spans="1:21" x14ac:dyDescent="0.25">
      <c r="A52" t="s">
        <v>61</v>
      </c>
      <c r="B52">
        <v>1124492400</v>
      </c>
      <c r="C52" s="14">
        <f>'230'!C52</f>
        <v>0</v>
      </c>
      <c r="D52" s="14">
        <f>'229'!C52+'230'!C52+'231'!C52+'232'!C52+'301'!C52+'302'!C52+'303'!C52+'304'!C52+'305A'!C52+'305B'!C52+'306A'!C52+'306B'!C52+'307'!C52+'308'!C52+'309'!C52</f>
        <v>0</v>
      </c>
      <c r="E52">
        <f>'310'!C52+'311'!C52+'312'!C52+'313'!C52+'314'!C52</f>
        <v>0</v>
      </c>
      <c r="F52">
        <f t="shared" si="0"/>
        <v>0</v>
      </c>
      <c r="G52" s="14">
        <f>'301'!C52+'303'!C52+'307'!C52+'309'!C52</f>
        <v>0</v>
      </c>
      <c r="L52" s="14"/>
      <c r="M52" s="14"/>
      <c r="O52" s="14" t="s">
        <v>575</v>
      </c>
    </row>
    <row r="53" spans="1:21" x14ac:dyDescent="0.25">
      <c r="A53" t="s">
        <v>62</v>
      </c>
      <c r="B53">
        <v>1125097200</v>
      </c>
      <c r="C53" s="14">
        <f>'230'!C53</f>
        <v>0</v>
      </c>
      <c r="D53" s="14">
        <f>'229'!C53+'230'!C53+'231'!C53+'232'!C53+'301'!C53+'302'!C53+'303'!C53+'304'!C53+'305A'!C53+'305B'!C53+'306A'!C53+'306B'!C53+'307'!C53+'308'!C53+'309'!C53</f>
        <v>0</v>
      </c>
      <c r="E53">
        <f>'310'!C53+'311'!C53+'312'!C53+'313'!C53+'314'!C53</f>
        <v>0</v>
      </c>
      <c r="F53">
        <f t="shared" si="0"/>
        <v>0</v>
      </c>
      <c r="G53" s="14">
        <f>'301'!C53+'303'!C53+'307'!C53+'309'!C53</f>
        <v>0</v>
      </c>
      <c r="L53" s="14"/>
      <c r="M53" s="14"/>
      <c r="O53" s="6">
        <v>40051</v>
      </c>
      <c r="P53" s="6">
        <v>40402</v>
      </c>
    </row>
    <row r="54" spans="1:21" x14ac:dyDescent="0.25">
      <c r="A54" t="s">
        <v>63</v>
      </c>
      <c r="B54">
        <v>1125702000</v>
      </c>
      <c r="C54" s="14">
        <f>'230'!C54</f>
        <v>0</v>
      </c>
      <c r="D54" s="14">
        <f>'229'!C54+'230'!C54+'231'!C54+'232'!C54+'301'!C54+'302'!C54+'303'!C54+'304'!C54+'305A'!C54+'305B'!C54+'306A'!C54+'306B'!C54+'307'!C54+'308'!C54+'309'!C54</f>
        <v>0</v>
      </c>
      <c r="E54">
        <f>'310'!C54+'311'!C54+'312'!C54+'313'!C54+'314'!C54</f>
        <v>0</v>
      </c>
      <c r="F54">
        <f t="shared" si="0"/>
        <v>0</v>
      </c>
      <c r="G54" s="14">
        <f>'301'!C54+'303'!C54+'307'!C54+'309'!C54</f>
        <v>0</v>
      </c>
      <c r="L54" s="14"/>
      <c r="M54" s="14"/>
    </row>
    <row r="55" spans="1:21" x14ac:dyDescent="0.25">
      <c r="A55" t="s">
        <v>64</v>
      </c>
      <c r="B55">
        <v>1126306800</v>
      </c>
      <c r="C55" s="14">
        <f>'230'!C55</f>
        <v>0</v>
      </c>
      <c r="D55" s="14">
        <f>'229'!C55+'230'!C55+'231'!C55+'232'!C55+'301'!C55+'302'!C55+'303'!C55+'304'!C55+'305A'!C55+'305B'!C55+'306A'!C55+'306B'!C55+'307'!C55+'308'!C55+'309'!C55</f>
        <v>0</v>
      </c>
      <c r="E55">
        <f>'310'!C55+'311'!C55+'312'!C55+'313'!C55+'314'!C55</f>
        <v>0</v>
      </c>
      <c r="F55">
        <f t="shared" si="0"/>
        <v>0</v>
      </c>
      <c r="G55" s="14">
        <f>'301'!C55+'303'!C55+'307'!C55+'309'!C55</f>
        <v>0</v>
      </c>
      <c r="L55" s="14"/>
      <c r="M55" s="14"/>
      <c r="O55" t="s">
        <v>576</v>
      </c>
      <c r="P55" t="s">
        <v>578</v>
      </c>
      <c r="Q55" t="s">
        <v>577</v>
      </c>
      <c r="S55" t="s">
        <v>580</v>
      </c>
      <c r="T55" t="s">
        <v>545</v>
      </c>
      <c r="U55" t="s">
        <v>545</v>
      </c>
    </row>
    <row r="56" spans="1:21" x14ac:dyDescent="0.25">
      <c r="A56" t="s">
        <v>65</v>
      </c>
      <c r="B56">
        <v>1126911600</v>
      </c>
      <c r="C56" s="14">
        <f>'230'!C56</f>
        <v>0</v>
      </c>
      <c r="D56" s="14">
        <f>'229'!C56+'230'!C56+'231'!C56+'232'!C56+'301'!C56+'302'!C56+'303'!C56+'304'!C56+'305A'!C56+'305B'!C56+'306A'!C56+'306B'!C56+'307'!C56+'308'!C56+'309'!C56</f>
        <v>0</v>
      </c>
      <c r="E56">
        <f>'310'!C56+'311'!C56+'312'!C56+'313'!C56+'314'!C56</f>
        <v>0</v>
      </c>
      <c r="F56">
        <f t="shared" si="0"/>
        <v>0</v>
      </c>
      <c r="G56" s="14">
        <f>'301'!C56+'303'!C56+'307'!C56+'309'!C56</f>
        <v>0</v>
      </c>
      <c r="L56" s="14"/>
      <c r="M56" s="14"/>
      <c r="S56" t="s">
        <v>481</v>
      </c>
      <c r="T56" t="s">
        <v>481</v>
      </c>
      <c r="U56" t="s">
        <v>583</v>
      </c>
    </row>
    <row r="57" spans="1:21" x14ac:dyDescent="0.25">
      <c r="A57" t="s">
        <v>66</v>
      </c>
      <c r="B57">
        <v>1127516400</v>
      </c>
      <c r="C57" s="14">
        <f>'230'!C57</f>
        <v>0</v>
      </c>
      <c r="D57" s="14">
        <f>'229'!C57+'230'!C57+'231'!C57+'232'!C57+'301'!C57+'302'!C57+'303'!C57+'304'!C57+'305A'!C57+'305B'!C57+'306A'!C57+'306B'!C57+'307'!C57+'308'!C57+'309'!C57</f>
        <v>0</v>
      </c>
      <c r="E57">
        <f>'310'!C57+'311'!C57+'312'!C57+'313'!C57+'314'!C57</f>
        <v>0</v>
      </c>
      <c r="F57">
        <f t="shared" si="0"/>
        <v>0</v>
      </c>
      <c r="G57" s="14">
        <f>'301'!C57+'303'!C57+'307'!C57+'309'!C57</f>
        <v>0</v>
      </c>
      <c r="L57" s="14"/>
      <c r="M57" s="14"/>
      <c r="N57" s="6"/>
      <c r="O57">
        <f>SUM(D157:D208)</f>
        <v>17.932518999999999</v>
      </c>
      <c r="P57">
        <f>SUM(F157:F208)</f>
        <v>18.200247999999998</v>
      </c>
      <c r="Q57">
        <f>SUM(G157:G208)</f>
        <v>7.4754120000000039</v>
      </c>
      <c r="R57" t="s">
        <v>579</v>
      </c>
      <c r="S57" s="3">
        <f>Analysis!N18</f>
        <v>2.3312235821426868E+19</v>
      </c>
      <c r="T57" s="3">
        <f>Analysis!O18</f>
        <v>9.4437073328674243E+18</v>
      </c>
      <c r="U57" s="3">
        <f>T57/S57</f>
        <v>0.40509659413223131</v>
      </c>
    </row>
    <row r="58" spans="1:21" x14ac:dyDescent="0.25">
      <c r="A58" t="s">
        <v>67</v>
      </c>
      <c r="B58">
        <v>1128121200</v>
      </c>
      <c r="C58" s="14">
        <f>'230'!C58</f>
        <v>0</v>
      </c>
      <c r="D58" s="14">
        <f>'229'!C58+'230'!C58+'231'!C58+'232'!C58+'301'!C58+'302'!C58+'303'!C58+'304'!C58+'305A'!C58+'305B'!C58+'306A'!C58+'306B'!C58+'307'!C58+'308'!C58+'309'!C58</f>
        <v>0</v>
      </c>
      <c r="E58">
        <f>'310'!C58+'311'!C58+'312'!C58+'313'!C58+'314'!C58</f>
        <v>0</v>
      </c>
      <c r="F58">
        <f t="shared" si="0"/>
        <v>0</v>
      </c>
      <c r="G58" s="14">
        <f>'301'!C58+'303'!C58+'307'!C58+'309'!C58</f>
        <v>0</v>
      </c>
      <c r="L58" s="14"/>
      <c r="M58" s="14"/>
      <c r="O58">
        <f>O57*Notes!$C$4</f>
        <v>10845587.4912</v>
      </c>
      <c r="P58">
        <f>P57*Notes!$C$4</f>
        <v>11007509.9904</v>
      </c>
      <c r="Q58">
        <f>Q57*Notes!$C$4</f>
        <v>4521129.1776000028</v>
      </c>
      <c r="R58" t="s">
        <v>537</v>
      </c>
    </row>
    <row r="59" spans="1:21" x14ac:dyDescent="0.25">
      <c r="A59" t="s">
        <v>68</v>
      </c>
      <c r="B59">
        <v>1128726000</v>
      </c>
      <c r="C59" s="14">
        <f>'230'!C59</f>
        <v>0</v>
      </c>
      <c r="D59" s="14">
        <f>'229'!C59+'230'!C59+'231'!C59+'232'!C59+'301'!C59+'302'!C59+'303'!C59+'304'!C59+'305A'!C59+'305B'!C59+'306A'!C59+'306B'!C59+'307'!C59+'308'!C59+'309'!C59</f>
        <v>0</v>
      </c>
      <c r="E59">
        <f>'310'!C59+'311'!C59+'312'!C59+'313'!C59+'314'!C59</f>
        <v>0</v>
      </c>
      <c r="F59">
        <f t="shared" si="0"/>
        <v>0</v>
      </c>
      <c r="G59" s="14">
        <f>'301'!C59+'303'!C59+'307'!C59+'309'!C59</f>
        <v>0</v>
      </c>
      <c r="L59" s="14"/>
      <c r="M59" s="14"/>
      <c r="Q59" s="3"/>
    </row>
    <row r="60" spans="1:21" x14ac:dyDescent="0.25">
      <c r="A60" t="s">
        <v>69</v>
      </c>
      <c r="B60">
        <v>1129330800</v>
      </c>
      <c r="C60" s="14">
        <f>'230'!C60</f>
        <v>9.9999999999999995E-7</v>
      </c>
      <c r="D60" s="14">
        <f>'229'!C60+'230'!C60+'231'!C60+'232'!C60+'301'!C60+'302'!C60+'303'!C60+'304'!C60+'305A'!C60+'305B'!C60+'306A'!C60+'306B'!C60+'307'!C60+'308'!C60+'309'!C60</f>
        <v>8.4999999999999993E-5</v>
      </c>
      <c r="E60">
        <f>'310'!C60+'311'!C60+'312'!C60+'313'!C60+'314'!C60</f>
        <v>1.7E-5</v>
      </c>
      <c r="F60">
        <f t="shared" si="0"/>
        <v>1.0199999999999999E-4</v>
      </c>
      <c r="G60" s="14">
        <f>'301'!C60+'303'!C60+'307'!C60+'309'!C60</f>
        <v>6.7000000000000002E-5</v>
      </c>
      <c r="H60">
        <f t="shared" si="1"/>
        <v>1.2686567164179103</v>
      </c>
      <c r="I60">
        <f t="shared" si="2"/>
        <v>0.2</v>
      </c>
      <c r="J60">
        <f>'305B'!C60+'306B'!C60</f>
        <v>9.9999999999999995E-7</v>
      </c>
      <c r="K60">
        <f t="shared" si="3"/>
        <v>9.8039215686274526E-3</v>
      </c>
      <c r="L60" s="14">
        <f t="shared" si="4"/>
        <v>9.8039215686274526E-3</v>
      </c>
      <c r="M60" s="14">
        <f t="shared" si="5"/>
        <v>1.4925373134328356E-2</v>
      </c>
      <c r="O60" s="3">
        <f>O58/$S$57*1000000000000</f>
        <v>0.46523154511123921</v>
      </c>
      <c r="P60" s="3">
        <f t="shared" ref="P60:Q60" si="6">P58/$S$57*1000000000000</f>
        <v>0.47217736105271879</v>
      </c>
      <c r="Q60" s="3">
        <f t="shared" si="6"/>
        <v>0.19393803375326696</v>
      </c>
      <c r="R60" t="s">
        <v>581</v>
      </c>
    </row>
    <row r="61" spans="1:21" x14ac:dyDescent="0.25">
      <c r="A61" t="s">
        <v>70</v>
      </c>
      <c r="B61">
        <v>1129935600</v>
      </c>
      <c r="C61" s="14">
        <f>'230'!C61</f>
        <v>1.11E-4</v>
      </c>
      <c r="D61" s="14">
        <f>'229'!C61+'230'!C61+'231'!C61+'232'!C61+'301'!C61+'302'!C61+'303'!C61+'304'!C61+'305A'!C61+'305B'!C61+'306A'!C61+'306B'!C61+'307'!C61+'308'!C61+'309'!C61</f>
        <v>1.807E-3</v>
      </c>
      <c r="E61">
        <f>'310'!C61+'311'!C61+'312'!C61+'313'!C61+'314'!C61</f>
        <v>2.5300000000000002E-4</v>
      </c>
      <c r="F61">
        <f t="shared" si="0"/>
        <v>2.0600000000000002E-3</v>
      </c>
      <c r="G61" s="14">
        <f>'301'!C61+'303'!C61+'307'!C61+'309'!C61</f>
        <v>1.3930000000000001E-3</v>
      </c>
      <c r="H61">
        <f t="shared" si="1"/>
        <v>1.2972002871500359</v>
      </c>
      <c r="I61">
        <f t="shared" si="2"/>
        <v>0.14001106806862204</v>
      </c>
      <c r="J61">
        <f>'305B'!C61+'306B'!C61</f>
        <v>8.0000000000000013E-6</v>
      </c>
      <c r="K61">
        <f t="shared" si="3"/>
        <v>3.8834951456310682E-3</v>
      </c>
      <c r="L61" s="14">
        <f t="shared" si="4"/>
        <v>5.3883495145631066E-2</v>
      </c>
      <c r="M61" s="14">
        <f t="shared" si="5"/>
        <v>7.9684134960516864E-2</v>
      </c>
      <c r="O61" s="3">
        <f>1/O60</f>
        <v>2.149467314734419</v>
      </c>
      <c r="P61" s="3">
        <f t="shared" ref="P61:Q61" si="7">1/P60</f>
        <v>2.117848254669604</v>
      </c>
      <c r="Q61" s="3">
        <f t="shared" si="7"/>
        <v>5.1562861634052979</v>
      </c>
      <c r="R61" t="s">
        <v>582</v>
      </c>
    </row>
    <row r="62" spans="1:21" x14ac:dyDescent="0.25">
      <c r="A62" t="s">
        <v>71</v>
      </c>
      <c r="B62">
        <v>1130540400</v>
      </c>
      <c r="C62" s="14">
        <f>'230'!C62</f>
        <v>1.3799999999999999E-4</v>
      </c>
      <c r="D62" s="14">
        <f>'229'!C62+'230'!C62+'231'!C62+'232'!C62+'301'!C62+'302'!C62+'303'!C62+'304'!C62+'305A'!C62+'305B'!C62+'306A'!C62+'306B'!C62+'307'!C62+'308'!C62+'309'!C62</f>
        <v>2.7229999999999997E-3</v>
      </c>
      <c r="E62">
        <f>'310'!C62+'311'!C62+'312'!C62+'313'!C62+'314'!C62</f>
        <v>3.4299999999999999E-4</v>
      </c>
      <c r="F62">
        <f t="shared" si="0"/>
        <v>3.0659999999999997E-3</v>
      </c>
      <c r="G62" s="14">
        <f>'301'!C62+'303'!C62+'307'!C62+'309'!C62</f>
        <v>1.8370000000000001E-3</v>
      </c>
      <c r="H62">
        <f t="shared" si="1"/>
        <v>1.4823081110506258</v>
      </c>
      <c r="I62">
        <f t="shared" si="2"/>
        <v>0.12596401028277635</v>
      </c>
      <c r="J62">
        <f>'305B'!C62+'306B'!C62</f>
        <v>5.7000000000000003E-5</v>
      </c>
      <c r="K62">
        <f t="shared" si="3"/>
        <v>1.859099804305284E-2</v>
      </c>
      <c r="L62" s="14">
        <f t="shared" si="4"/>
        <v>4.5009784735812138E-2</v>
      </c>
      <c r="M62" s="14">
        <f t="shared" si="5"/>
        <v>7.5122482308111041E-2</v>
      </c>
      <c r="O62" t="s">
        <v>884</v>
      </c>
      <c r="P62">
        <f>AVERAGE(M157:M208)</f>
        <v>0.10754768998932084</v>
      </c>
      <c r="T62">
        <f>AVERAGE(M126:M147)</f>
        <v>0.92824452087178533</v>
      </c>
    </row>
    <row r="63" spans="1:21" x14ac:dyDescent="0.25">
      <c r="A63" t="s">
        <v>72</v>
      </c>
      <c r="B63">
        <v>1131148800</v>
      </c>
      <c r="C63" s="14">
        <f>'230'!C63</f>
        <v>2.5700000000000001E-4</v>
      </c>
      <c r="D63" s="14">
        <f>'229'!C63+'230'!C63+'231'!C63+'232'!C63+'301'!C63+'302'!C63+'303'!C63+'304'!C63+'305A'!C63+'305B'!C63+'306A'!C63+'306B'!C63+'307'!C63+'308'!C63+'309'!C63</f>
        <v>8.1469999999999997E-3</v>
      </c>
      <c r="E63">
        <f>'310'!C63+'311'!C63+'312'!C63+'313'!C63+'314'!C63</f>
        <v>8.9800000000000014E-4</v>
      </c>
      <c r="F63">
        <f t="shared" si="0"/>
        <v>9.0449999999999992E-3</v>
      </c>
      <c r="G63" s="14">
        <f>'301'!C63+'303'!C63+'307'!C63+'309'!C63</f>
        <v>4.529E-3</v>
      </c>
      <c r="H63">
        <f t="shared" si="1"/>
        <v>1.7988518436741001</v>
      </c>
      <c r="I63">
        <f t="shared" si="2"/>
        <v>0.11022462256045172</v>
      </c>
      <c r="J63">
        <f>'305B'!C63+'306B'!C63</f>
        <v>4.8899999999999996E-4</v>
      </c>
      <c r="K63">
        <f t="shared" si="3"/>
        <v>5.4063018242122722E-2</v>
      </c>
      <c r="L63" s="14">
        <f t="shared" si="4"/>
        <v>2.8413488114980658E-2</v>
      </c>
      <c r="M63" s="14">
        <f t="shared" si="5"/>
        <v>5.6745418414661075E-2</v>
      </c>
    </row>
    <row r="64" spans="1:21" x14ac:dyDescent="0.25">
      <c r="A64" t="s">
        <v>73</v>
      </c>
      <c r="B64">
        <v>1131753600</v>
      </c>
      <c r="C64" s="14">
        <f>'230'!C64</f>
        <v>1.8100000000000001E-4</v>
      </c>
      <c r="D64" s="14">
        <f>'229'!C64+'230'!C64+'231'!C64+'232'!C64+'301'!C64+'302'!C64+'303'!C64+'304'!C64+'305A'!C64+'305B'!C64+'306A'!C64+'306B'!C64+'307'!C64+'308'!C64+'309'!C64</f>
        <v>6.6969999999999998E-3</v>
      </c>
      <c r="E64">
        <f>'310'!C64+'311'!C64+'312'!C64+'313'!C64+'314'!C64</f>
        <v>4.4999999999999999E-4</v>
      </c>
      <c r="F64">
        <f t="shared" si="0"/>
        <v>7.1469999999999997E-3</v>
      </c>
      <c r="G64" s="14">
        <f>'301'!C64+'303'!C64+'307'!C64+'309'!C64</f>
        <v>3.019E-3</v>
      </c>
      <c r="H64">
        <f t="shared" si="1"/>
        <v>2.2182842000662473</v>
      </c>
      <c r="I64">
        <f t="shared" si="2"/>
        <v>6.7194266089293714E-2</v>
      </c>
      <c r="J64">
        <f>'305B'!C64+'306B'!C64</f>
        <v>6.5700000000000003E-4</v>
      </c>
      <c r="K64">
        <f t="shared" si="3"/>
        <v>9.1926682524136008E-2</v>
      </c>
      <c r="L64" s="14">
        <f t="shared" si="4"/>
        <v>2.5325311319434732E-2</v>
      </c>
      <c r="M64" s="14">
        <f t="shared" si="5"/>
        <v>5.9953627028817492E-2</v>
      </c>
    </row>
    <row r="65" spans="1:13" x14ac:dyDescent="0.25">
      <c r="A65" t="s">
        <v>74</v>
      </c>
      <c r="B65">
        <v>1132358400</v>
      </c>
      <c r="C65" s="14">
        <f>'230'!C65</f>
        <v>2.4800000000000001E-4</v>
      </c>
      <c r="D65" s="14">
        <f>'229'!C65+'230'!C65+'231'!C65+'232'!C65+'301'!C65+'302'!C65+'303'!C65+'304'!C65+'305A'!C65+'305B'!C65+'306A'!C65+'306B'!C65+'307'!C65+'308'!C65+'309'!C65</f>
        <v>2.5494000000000003E-2</v>
      </c>
      <c r="E65">
        <f>'310'!C65+'311'!C65+'312'!C65+'313'!C65+'314'!C65</f>
        <v>1.1129999999999998E-3</v>
      </c>
      <c r="F65">
        <f t="shared" si="0"/>
        <v>2.6607000000000002E-2</v>
      </c>
      <c r="G65" s="14">
        <f>'301'!C65+'303'!C65+'307'!C65+'309'!C65</f>
        <v>1.4054000000000001E-2</v>
      </c>
      <c r="H65">
        <f t="shared" si="1"/>
        <v>1.8140031307812723</v>
      </c>
      <c r="I65">
        <f t="shared" si="2"/>
        <v>4.3657331136738045E-2</v>
      </c>
      <c r="J65">
        <f>'305B'!C65+'306B'!C65</f>
        <v>2.2199999999999998E-3</v>
      </c>
      <c r="K65">
        <f t="shared" si="3"/>
        <v>8.3436689592964242E-2</v>
      </c>
      <c r="L65" s="14">
        <f t="shared" si="4"/>
        <v>9.3208554139887993E-3</v>
      </c>
      <c r="M65" s="14">
        <f t="shared" si="5"/>
        <v>1.7646221716237372E-2</v>
      </c>
    </row>
    <row r="66" spans="1:13" x14ac:dyDescent="0.25">
      <c r="A66" t="s">
        <v>75</v>
      </c>
      <c r="B66">
        <v>1132963200</v>
      </c>
      <c r="C66" s="14">
        <f>'230'!C66</f>
        <v>7.4899999999999999E-4</v>
      </c>
      <c r="D66" s="14">
        <f>'229'!C66+'230'!C66+'231'!C66+'232'!C66+'301'!C66+'302'!C66+'303'!C66+'304'!C66+'305A'!C66+'305B'!C66+'306A'!C66+'306B'!C66+'307'!C66+'308'!C66+'309'!C66</f>
        <v>3.7238E-2</v>
      </c>
      <c r="E66">
        <f>'310'!C66+'311'!C66+'312'!C66+'313'!C66+'314'!C66</f>
        <v>2.101E-3</v>
      </c>
      <c r="F66">
        <f t="shared" si="0"/>
        <v>3.9338999999999999E-2</v>
      </c>
      <c r="G66" s="14">
        <f>'301'!C66+'303'!C66+'307'!C66+'309'!C66</f>
        <v>1.8145000000000001E-2</v>
      </c>
      <c r="H66">
        <f t="shared" si="1"/>
        <v>2.052245797740424</v>
      </c>
      <c r="I66">
        <f t="shared" si="2"/>
        <v>5.6420860411407703E-2</v>
      </c>
      <c r="J66">
        <f>'305B'!C66+'306B'!C66</f>
        <v>3.4070000000000003E-3</v>
      </c>
      <c r="K66">
        <f t="shared" si="3"/>
        <v>8.6606166908157312E-2</v>
      </c>
      <c r="L66" s="14">
        <f t="shared" si="4"/>
        <v>1.9039629883830296E-2</v>
      </c>
      <c r="M66" s="14">
        <f t="shared" si="5"/>
        <v>4.1278589143014598E-2</v>
      </c>
    </row>
    <row r="67" spans="1:13" x14ac:dyDescent="0.25">
      <c r="A67" t="s">
        <v>76</v>
      </c>
      <c r="B67">
        <v>1133568000</v>
      </c>
      <c r="C67" s="14">
        <f>'230'!C67</f>
        <v>8.2899999999999998E-4</v>
      </c>
      <c r="D67" s="14">
        <f>'229'!C67+'230'!C67+'231'!C67+'232'!C67+'301'!C67+'302'!C67+'303'!C67+'304'!C67+'305A'!C67+'305B'!C67+'306A'!C67+'306B'!C67+'307'!C67+'308'!C67+'309'!C67</f>
        <v>5.8237999999999998E-2</v>
      </c>
      <c r="E67">
        <f>'310'!C67+'311'!C67+'312'!C67+'313'!C67+'314'!C67</f>
        <v>1.374E-3</v>
      </c>
      <c r="F67">
        <f t="shared" si="0"/>
        <v>5.9611999999999998E-2</v>
      </c>
      <c r="G67" s="14">
        <f>'301'!C67+'303'!C67+'307'!C67+'309'!C67</f>
        <v>2.3713000000000001E-2</v>
      </c>
      <c r="H67">
        <f t="shared" si="1"/>
        <v>2.455952431155906</v>
      </c>
      <c r="I67">
        <f t="shared" si="2"/>
        <v>2.3592843160822833E-2</v>
      </c>
      <c r="J67">
        <f>'305B'!C67+'306B'!C67</f>
        <v>7.3130000000000001E-3</v>
      </c>
      <c r="K67">
        <f t="shared" si="3"/>
        <v>0.1226766422867879</v>
      </c>
      <c r="L67" s="14">
        <f t="shared" si="4"/>
        <v>1.3906595987385091E-2</v>
      </c>
      <c r="M67" s="14">
        <f t="shared" si="5"/>
        <v>3.4959726732172222E-2</v>
      </c>
    </row>
    <row r="68" spans="1:13" x14ac:dyDescent="0.25">
      <c r="A68" t="s">
        <v>77</v>
      </c>
      <c r="B68">
        <v>1134172800</v>
      </c>
      <c r="C68" s="14">
        <f>'230'!C68</f>
        <v>6.6200000000000005E-4</v>
      </c>
      <c r="D68" s="14">
        <f>'229'!C68+'230'!C68+'231'!C68+'232'!C68+'301'!C68+'302'!C68+'303'!C68+'304'!C68+'305A'!C68+'305B'!C68+'306A'!C68+'306B'!C68+'307'!C68+'308'!C68+'309'!C68</f>
        <v>3.0036E-2</v>
      </c>
      <c r="E68">
        <f>'310'!C68+'311'!C68+'312'!C68+'313'!C68+'314'!C68</f>
        <v>6.29E-4</v>
      </c>
      <c r="F68">
        <f t="shared" si="0"/>
        <v>3.0665000000000001E-2</v>
      </c>
      <c r="G68" s="14">
        <f>'301'!C68+'303'!C68+'307'!C68+'309'!C68</f>
        <v>1.1261E-2</v>
      </c>
      <c r="H68">
        <f t="shared" si="1"/>
        <v>2.6672586804013854</v>
      </c>
      <c r="I68">
        <f t="shared" si="2"/>
        <v>2.0941536822479692E-2</v>
      </c>
      <c r="J68">
        <f>'305B'!C68+'306B'!C68</f>
        <v>4.0699999999999998E-3</v>
      </c>
      <c r="K68">
        <f t="shared" si="3"/>
        <v>0.13272460459807597</v>
      </c>
      <c r="L68" s="14">
        <f t="shared" si="4"/>
        <v>2.1588129789662482E-2</v>
      </c>
      <c r="M68" s="14">
        <f t="shared" si="5"/>
        <v>5.8786963857561499E-2</v>
      </c>
    </row>
    <row r="69" spans="1:13" x14ac:dyDescent="0.25">
      <c r="A69" t="s">
        <v>78</v>
      </c>
      <c r="B69">
        <v>1134777600</v>
      </c>
      <c r="C69" s="14">
        <f>'230'!C69</f>
        <v>7.2499999999999995E-4</v>
      </c>
      <c r="D69" s="14">
        <f>'229'!C69+'230'!C69+'231'!C69+'232'!C69+'301'!C69+'302'!C69+'303'!C69+'304'!C69+'305A'!C69+'305B'!C69+'306A'!C69+'306B'!C69+'307'!C69+'308'!C69+'309'!C69</f>
        <v>3.9914999999999999E-2</v>
      </c>
      <c r="E69">
        <f>'310'!C69+'311'!C69+'312'!C69+'313'!C69+'314'!C69</f>
        <v>3.7159999999999997E-3</v>
      </c>
      <c r="F69">
        <f t="shared" si="0"/>
        <v>4.3630999999999996E-2</v>
      </c>
      <c r="G69" s="14">
        <f>'301'!C69+'303'!C69+'307'!C69+'309'!C69</f>
        <v>2.1815999999999999E-2</v>
      </c>
      <c r="H69">
        <f t="shared" si="1"/>
        <v>1.8296204620462047</v>
      </c>
      <c r="I69">
        <f t="shared" si="2"/>
        <v>9.3097832894901658E-2</v>
      </c>
      <c r="J69">
        <f>'305B'!C69+'306B'!C69</f>
        <v>3.7009999999999999E-3</v>
      </c>
      <c r="K69">
        <f t="shared" si="3"/>
        <v>8.4825009740780638E-2</v>
      </c>
      <c r="L69" s="14">
        <f t="shared" si="4"/>
        <v>1.6616625793587129E-2</v>
      </c>
      <c r="M69" s="14">
        <f t="shared" si="5"/>
        <v>3.3232489915658234E-2</v>
      </c>
    </row>
    <row r="70" spans="1:13" x14ac:dyDescent="0.25">
      <c r="A70" t="s">
        <v>79</v>
      </c>
      <c r="B70">
        <v>1135382400</v>
      </c>
      <c r="C70" s="14">
        <f>'230'!C70</f>
        <v>1.356E-3</v>
      </c>
      <c r="D70" s="14">
        <f>'229'!C70+'230'!C70+'231'!C70+'232'!C70+'301'!C70+'302'!C70+'303'!C70+'304'!C70+'305A'!C70+'305B'!C70+'306A'!C70+'306B'!C70+'307'!C70+'308'!C70+'309'!C70</f>
        <v>4.0146000000000001E-2</v>
      </c>
      <c r="E70">
        <f>'310'!C70+'311'!C70+'312'!C70+'313'!C70+'314'!C70</f>
        <v>2.676E-3</v>
      </c>
      <c r="F70">
        <f t="shared" si="0"/>
        <v>4.2821999999999999E-2</v>
      </c>
      <c r="G70" s="14">
        <f>'301'!C70+'303'!C70+'307'!C70+'309'!C70</f>
        <v>1.6565E-2</v>
      </c>
      <c r="H70">
        <f t="shared" si="1"/>
        <v>2.4235436160579535</v>
      </c>
      <c r="I70">
        <f t="shared" si="2"/>
        <v>6.6656703033926165E-2</v>
      </c>
      <c r="J70">
        <f>'305B'!C70+'306B'!C70</f>
        <v>5.391E-3</v>
      </c>
      <c r="K70">
        <f t="shared" si="3"/>
        <v>0.12589323245060952</v>
      </c>
      <c r="L70" s="14">
        <f t="shared" si="4"/>
        <v>3.1665966092195602E-2</v>
      </c>
      <c r="M70" s="14">
        <f t="shared" si="5"/>
        <v>8.1859341986115303E-2</v>
      </c>
    </row>
    <row r="71" spans="1:13" x14ac:dyDescent="0.25">
      <c r="A71" t="s">
        <v>80</v>
      </c>
      <c r="B71">
        <v>1135987200</v>
      </c>
      <c r="C71" s="14">
        <f>'230'!C71</f>
        <v>8.52E-4</v>
      </c>
      <c r="D71" s="14">
        <f>'229'!C71+'230'!C71+'231'!C71+'232'!C71+'301'!C71+'302'!C71+'303'!C71+'304'!C71+'305A'!C71+'305B'!C71+'306A'!C71+'306B'!C71+'307'!C71+'308'!C71+'309'!C71</f>
        <v>3.6257999999999999E-2</v>
      </c>
      <c r="E71">
        <f>'310'!C71+'311'!C71+'312'!C71+'313'!C71+'314'!C71</f>
        <v>2.7289999999999997E-3</v>
      </c>
      <c r="F71">
        <f t="shared" si="0"/>
        <v>3.8987000000000001E-2</v>
      </c>
      <c r="G71" s="14">
        <f>'301'!C71+'303'!C71+'307'!C71+'309'!C71</f>
        <v>1.6327000000000001E-2</v>
      </c>
      <c r="H71">
        <f t="shared" si="1"/>
        <v>2.2207386537637039</v>
      </c>
      <c r="I71">
        <f t="shared" si="2"/>
        <v>7.5266148160405971E-2</v>
      </c>
      <c r="J71">
        <f>'305B'!C71+'306B'!C71</f>
        <v>4.4079999999999996E-3</v>
      </c>
      <c r="K71">
        <f t="shared" si="3"/>
        <v>0.11306332880190832</v>
      </c>
      <c r="L71" s="14">
        <f t="shared" si="4"/>
        <v>2.1853438325595709E-2</v>
      </c>
      <c r="M71" s="14">
        <f t="shared" si="5"/>
        <v>5.2183499724382923E-2</v>
      </c>
    </row>
    <row r="72" spans="1:13" x14ac:dyDescent="0.25">
      <c r="A72" t="s">
        <v>81</v>
      </c>
      <c r="B72">
        <v>1136592000</v>
      </c>
      <c r="C72" s="14">
        <f>'230'!C72</f>
        <v>2.4510000000000001E-3</v>
      </c>
      <c r="D72" s="14">
        <f>'229'!C72+'230'!C72+'231'!C72+'232'!C72+'301'!C72+'302'!C72+'303'!C72+'304'!C72+'305A'!C72+'305B'!C72+'306A'!C72+'306B'!C72+'307'!C72+'308'!C72+'309'!C72</f>
        <v>4.0448999999999999E-2</v>
      </c>
      <c r="E72">
        <f>'310'!C72+'311'!C72+'312'!C72+'313'!C72+'314'!C72</f>
        <v>1.0500000000000002E-3</v>
      </c>
      <c r="F72">
        <f t="shared" si="0"/>
        <v>4.1499000000000001E-2</v>
      </c>
      <c r="G72" s="14">
        <f>'301'!C72+'303'!C72+'307'!C72+'309'!C72</f>
        <v>1.7399000000000001E-2</v>
      </c>
      <c r="H72">
        <f t="shared" si="1"/>
        <v>2.3247887809644232</v>
      </c>
      <c r="I72">
        <f t="shared" si="2"/>
        <v>2.5958614551657648E-2</v>
      </c>
      <c r="J72">
        <f>'305B'!C72+'306B'!C72</f>
        <v>4.052E-3</v>
      </c>
      <c r="K72">
        <f t="shared" si="3"/>
        <v>9.7640907009807459E-2</v>
      </c>
      <c r="L72" s="14">
        <f t="shared" si="4"/>
        <v>5.9061664136485219E-2</v>
      </c>
      <c r="M72" s="14">
        <f t="shared" si="5"/>
        <v>0.14087016495200874</v>
      </c>
    </row>
    <row r="73" spans="1:13" x14ac:dyDescent="0.25">
      <c r="A73" t="s">
        <v>82</v>
      </c>
      <c r="B73">
        <v>1137196800</v>
      </c>
      <c r="C73" s="14">
        <f>'230'!C73</f>
        <v>3.156E-3</v>
      </c>
      <c r="D73" s="14">
        <f>'229'!C73+'230'!C73+'231'!C73+'232'!C73+'301'!C73+'302'!C73+'303'!C73+'304'!C73+'305A'!C73+'305B'!C73+'306A'!C73+'306B'!C73+'307'!C73+'308'!C73+'309'!C73</f>
        <v>1.8983999999999997E-2</v>
      </c>
      <c r="E73">
        <f>'310'!C73+'311'!C73+'312'!C73+'313'!C73+'314'!C73</f>
        <v>1.078E-3</v>
      </c>
      <c r="F73">
        <f t="shared" ref="F73:F136" si="8">D73+E73</f>
        <v>2.0061999999999997E-2</v>
      </c>
      <c r="G73" s="14">
        <f>'301'!C73+'303'!C73+'307'!C73+'309'!C73</f>
        <v>8.7969999999999993E-3</v>
      </c>
      <c r="H73">
        <f t="shared" ref="H73:H136" si="9">D73/G73</f>
        <v>2.158008411958622</v>
      </c>
      <c r="I73">
        <f t="shared" ref="I73:I136" si="10">E73/D73</f>
        <v>5.6784660766961655E-2</v>
      </c>
      <c r="J73">
        <f>'305B'!C73+'306B'!C73</f>
        <v>5.7299999999999994E-4</v>
      </c>
      <c r="K73">
        <f t="shared" ref="K73:K136" si="11">J73/F73</f>
        <v>2.8561459475625564E-2</v>
      </c>
      <c r="L73" s="14">
        <f t="shared" ref="L73:L136" si="12">C73/F73</f>
        <v>0.15731233177150836</v>
      </c>
      <c r="M73" s="14">
        <f t="shared" ref="M73:M136" si="13">C73/G73</f>
        <v>0.35875866772763443</v>
      </c>
    </row>
    <row r="74" spans="1:13" x14ac:dyDescent="0.25">
      <c r="A74" t="s">
        <v>83</v>
      </c>
      <c r="B74">
        <v>1137801600</v>
      </c>
      <c r="C74" s="14">
        <f>'230'!C74</f>
        <v>2.2000000000000001E-3</v>
      </c>
      <c r="D74" s="14">
        <f>'229'!C74+'230'!C74+'231'!C74+'232'!C74+'301'!C74+'302'!C74+'303'!C74+'304'!C74+'305A'!C74+'305B'!C74+'306A'!C74+'306B'!C74+'307'!C74+'308'!C74+'309'!C74</f>
        <v>2.6529000000000004E-2</v>
      </c>
      <c r="E74">
        <f>'310'!C74+'311'!C74+'312'!C74+'313'!C74+'314'!C74</f>
        <v>2.137E-3</v>
      </c>
      <c r="F74">
        <f t="shared" si="8"/>
        <v>2.8666000000000004E-2</v>
      </c>
      <c r="G74" s="14">
        <f>'301'!C74+'303'!C74+'307'!C74+'309'!C74</f>
        <v>1.1958E-2</v>
      </c>
      <c r="H74">
        <f t="shared" si="9"/>
        <v>2.2185148018063225</v>
      </c>
      <c r="I74">
        <f t="shared" si="10"/>
        <v>8.0553356703984308E-2</v>
      </c>
      <c r="J74">
        <f>'305B'!C74+'306B'!C74</f>
        <v>1.722E-3</v>
      </c>
      <c r="K74">
        <f t="shared" si="11"/>
        <v>6.0071164445684777E-2</v>
      </c>
      <c r="L74" s="14">
        <f t="shared" si="12"/>
        <v>7.6745970836531077E-2</v>
      </c>
      <c r="M74" s="14">
        <f t="shared" si="13"/>
        <v>0.18397725372135809</v>
      </c>
    </row>
    <row r="75" spans="1:13" x14ac:dyDescent="0.25">
      <c r="A75" t="s">
        <v>84</v>
      </c>
      <c r="B75">
        <v>1138406400</v>
      </c>
      <c r="C75" s="14">
        <f>'230'!C75</f>
        <v>2.137E-3</v>
      </c>
      <c r="D75" s="14">
        <f>'229'!C75+'230'!C75+'231'!C75+'232'!C75+'301'!C75+'302'!C75+'303'!C75+'304'!C75+'305A'!C75+'305B'!C75+'306A'!C75+'306B'!C75+'307'!C75+'308'!C75+'309'!C75</f>
        <v>3.2963000000000006E-2</v>
      </c>
      <c r="E75">
        <f>'310'!C75+'311'!C75+'312'!C75+'313'!C75+'314'!C75</f>
        <v>2.085E-3</v>
      </c>
      <c r="F75">
        <f t="shared" si="8"/>
        <v>3.504800000000001E-2</v>
      </c>
      <c r="G75" s="14">
        <f>'301'!C75+'303'!C75+'307'!C75+'309'!C75</f>
        <v>1.5730000000000001E-2</v>
      </c>
      <c r="H75">
        <f t="shared" si="9"/>
        <v>2.0955499046408139</v>
      </c>
      <c r="I75">
        <f t="shared" si="10"/>
        <v>6.325273791827199E-2</v>
      </c>
      <c r="J75">
        <f>'305B'!C75+'306B'!C75</f>
        <v>2.1610000000000002E-3</v>
      </c>
      <c r="K75">
        <f t="shared" si="11"/>
        <v>6.1658297192421808E-2</v>
      </c>
      <c r="L75" s="14">
        <f t="shared" si="12"/>
        <v>6.0973522026934471E-2</v>
      </c>
      <c r="M75" s="14">
        <f t="shared" si="13"/>
        <v>0.1358550540368722</v>
      </c>
    </row>
    <row r="76" spans="1:13" x14ac:dyDescent="0.25">
      <c r="A76" t="s">
        <v>85</v>
      </c>
      <c r="B76">
        <v>1139011200</v>
      </c>
      <c r="C76" s="14">
        <f>'230'!C76</f>
        <v>4.8960000000000002E-3</v>
      </c>
      <c r="D76" s="14">
        <f>'229'!C76+'230'!C76+'231'!C76+'232'!C76+'301'!C76+'302'!C76+'303'!C76+'304'!C76+'305A'!C76+'305B'!C76+'306A'!C76+'306B'!C76+'307'!C76+'308'!C76+'309'!C76</f>
        <v>5.6501000000000003E-2</v>
      </c>
      <c r="E76">
        <f>'310'!C76+'311'!C76+'312'!C76+'313'!C76+'314'!C76</f>
        <v>1.4289E-2</v>
      </c>
      <c r="F76">
        <f t="shared" si="8"/>
        <v>7.0790000000000006E-2</v>
      </c>
      <c r="G76" s="14">
        <f>'301'!C76+'303'!C76+'307'!C76+'309'!C76</f>
        <v>1.7676000000000001E-2</v>
      </c>
      <c r="H76">
        <f t="shared" si="9"/>
        <v>3.196481104322245</v>
      </c>
      <c r="I76">
        <f t="shared" si="10"/>
        <v>0.25289817879329568</v>
      </c>
      <c r="J76">
        <f>'305B'!C76+'306B'!C76</f>
        <v>4.0940000000000004E-3</v>
      </c>
      <c r="K76">
        <f t="shared" si="11"/>
        <v>5.7833027263737818E-2</v>
      </c>
      <c r="L76" s="14">
        <f t="shared" si="12"/>
        <v>6.9162311060884302E-2</v>
      </c>
      <c r="M76" s="14">
        <f t="shared" si="13"/>
        <v>0.27698574338085541</v>
      </c>
    </row>
    <row r="77" spans="1:13" x14ac:dyDescent="0.25">
      <c r="A77" t="s">
        <v>86</v>
      </c>
      <c r="B77">
        <v>1139616000</v>
      </c>
      <c r="C77" s="14">
        <f>'230'!C77</f>
        <v>6.0920000000000002E-3</v>
      </c>
      <c r="D77" s="14">
        <f>'229'!C77+'230'!C77+'231'!C77+'232'!C77+'301'!C77+'302'!C77+'303'!C77+'304'!C77+'305A'!C77+'305B'!C77+'306A'!C77+'306B'!C77+'307'!C77+'308'!C77+'309'!C77</f>
        <v>5.8594000000000007E-2</v>
      </c>
      <c r="E77">
        <f>'310'!C77+'311'!C77+'312'!C77+'313'!C77+'314'!C77</f>
        <v>8.8729999999999989E-3</v>
      </c>
      <c r="F77">
        <f t="shared" si="8"/>
        <v>6.7466999999999999E-2</v>
      </c>
      <c r="G77" s="14">
        <f>'301'!C77+'303'!C77+'307'!C77+'309'!C77</f>
        <v>2.0828999999999997E-2</v>
      </c>
      <c r="H77">
        <f t="shared" si="9"/>
        <v>2.8130971242018346</v>
      </c>
      <c r="I77">
        <f t="shared" si="10"/>
        <v>0.15143188722394782</v>
      </c>
      <c r="J77">
        <f>'305B'!C77+'306B'!C77</f>
        <v>4.1749999999999999E-3</v>
      </c>
      <c r="K77">
        <f t="shared" si="11"/>
        <v>6.1882105325566573E-2</v>
      </c>
      <c r="L77" s="14">
        <f t="shared" si="12"/>
        <v>9.0295996561281816E-2</v>
      </c>
      <c r="M77" s="14">
        <f t="shared" si="13"/>
        <v>0.29247683518171785</v>
      </c>
    </row>
    <row r="78" spans="1:13" x14ac:dyDescent="0.25">
      <c r="A78" t="s">
        <v>87</v>
      </c>
      <c r="B78">
        <v>1140220800</v>
      </c>
      <c r="C78" s="14">
        <f>'230'!C78</f>
        <v>5.9431999999999999E-2</v>
      </c>
      <c r="D78" s="14">
        <f>'229'!C78+'230'!C78+'231'!C78+'232'!C78+'301'!C78+'302'!C78+'303'!C78+'304'!C78+'305A'!C78+'305B'!C78+'306A'!C78+'306B'!C78+'307'!C78+'308'!C78+'309'!C78</f>
        <v>0.23016500000000001</v>
      </c>
      <c r="E78">
        <f>'310'!C78+'311'!C78+'312'!C78+'313'!C78+'314'!C78</f>
        <v>1.0656999999999998E-2</v>
      </c>
      <c r="F78">
        <f t="shared" si="8"/>
        <v>0.24082200000000001</v>
      </c>
      <c r="G78" s="14">
        <f>'301'!C78+'303'!C78+'307'!C78+'309'!C78</f>
        <v>6.2615000000000004E-2</v>
      </c>
      <c r="H78">
        <f t="shared" si="9"/>
        <v>3.6758763874470972</v>
      </c>
      <c r="I78">
        <f t="shared" si="10"/>
        <v>4.6301566267677528E-2</v>
      </c>
      <c r="J78">
        <f>'305B'!C78+'306B'!C78</f>
        <v>1.3597999999999999E-2</v>
      </c>
      <c r="K78">
        <f t="shared" si="11"/>
        <v>5.6464940910714134E-2</v>
      </c>
      <c r="L78" s="14">
        <f t="shared" si="12"/>
        <v>0.24678808414513623</v>
      </c>
      <c r="M78" s="14">
        <f t="shared" si="13"/>
        <v>0.94916553541483661</v>
      </c>
    </row>
    <row r="79" spans="1:13" x14ac:dyDescent="0.25">
      <c r="A79" t="s">
        <v>88</v>
      </c>
      <c r="B79">
        <v>1140825600</v>
      </c>
      <c r="C79" s="14">
        <f>'230'!C79</f>
        <v>2.8483000000000001E-2</v>
      </c>
      <c r="D79" s="14">
        <f>'229'!C79+'230'!C79+'231'!C79+'232'!C79+'301'!C79+'302'!C79+'303'!C79+'304'!C79+'305A'!C79+'305B'!C79+'306A'!C79+'306B'!C79+'307'!C79+'308'!C79+'309'!C79</f>
        <v>0.13739699999999999</v>
      </c>
      <c r="E79">
        <f>'310'!C79+'311'!C79+'312'!C79+'313'!C79+'314'!C79</f>
        <v>5.1679999999999999E-3</v>
      </c>
      <c r="F79">
        <f t="shared" si="8"/>
        <v>0.142565</v>
      </c>
      <c r="G79" s="14">
        <f>'301'!C79+'303'!C79+'307'!C79+'309'!C79</f>
        <v>3.4757999999999997E-2</v>
      </c>
      <c r="H79">
        <f t="shared" si="9"/>
        <v>3.952960469532194</v>
      </c>
      <c r="I79">
        <f t="shared" si="10"/>
        <v>3.7613630574175563E-2</v>
      </c>
      <c r="J79">
        <f>'305B'!C79+'306B'!C79</f>
        <v>1.5119E-2</v>
      </c>
      <c r="K79">
        <f t="shared" si="11"/>
        <v>0.1060498719882159</v>
      </c>
      <c r="L79" s="14">
        <f t="shared" si="12"/>
        <v>0.1997895696699751</v>
      </c>
      <c r="M79" s="14">
        <f t="shared" si="13"/>
        <v>0.81946602221071418</v>
      </c>
    </row>
    <row r="80" spans="1:13" x14ac:dyDescent="0.25">
      <c r="A80" t="s">
        <v>89</v>
      </c>
      <c r="B80">
        <v>1141430400</v>
      </c>
      <c r="C80" s="14">
        <f>'230'!C80</f>
        <v>8.0000000000000007E-5</v>
      </c>
      <c r="D80" s="14">
        <f>'229'!C80+'230'!C80+'231'!C80+'232'!C80+'301'!C80+'302'!C80+'303'!C80+'304'!C80+'305A'!C80+'305B'!C80+'306A'!C80+'306B'!C80+'307'!C80+'308'!C80+'309'!C80</f>
        <v>3.4220000000000001E-3</v>
      </c>
      <c r="E80">
        <f>'310'!C80+'311'!C80+'312'!C80+'313'!C80+'314'!C80</f>
        <v>5.1400000000000003E-4</v>
      </c>
      <c r="F80">
        <f t="shared" si="8"/>
        <v>3.9360000000000003E-3</v>
      </c>
      <c r="G80" s="14">
        <f>'301'!C80+'303'!C80+'307'!C80+'309'!C80</f>
        <v>2.104E-3</v>
      </c>
      <c r="H80">
        <f t="shared" si="9"/>
        <v>1.626425855513308</v>
      </c>
      <c r="I80">
        <f t="shared" si="10"/>
        <v>0.15020455873758037</v>
      </c>
      <c r="J80">
        <f>'305B'!C80+'306B'!C80</f>
        <v>1.05E-4</v>
      </c>
      <c r="K80">
        <f t="shared" si="11"/>
        <v>2.6676829268292682E-2</v>
      </c>
      <c r="L80" s="14">
        <f t="shared" si="12"/>
        <v>2.032520325203252E-2</v>
      </c>
      <c r="M80" s="14">
        <f t="shared" si="13"/>
        <v>3.8022813688212934E-2</v>
      </c>
    </row>
    <row r="81" spans="1:13" x14ac:dyDescent="0.25">
      <c r="A81" t="s">
        <v>90</v>
      </c>
      <c r="B81">
        <v>1142031600</v>
      </c>
      <c r="C81" s="14">
        <f>'230'!C81</f>
        <v>1.4877E-2</v>
      </c>
      <c r="D81" s="14">
        <f>'229'!C81+'230'!C81+'231'!C81+'232'!C81+'301'!C81+'302'!C81+'303'!C81+'304'!C81+'305A'!C81+'305B'!C81+'306A'!C81+'306B'!C81+'307'!C81+'308'!C81+'309'!C81</f>
        <v>8.1523999999999985E-2</v>
      </c>
      <c r="E81">
        <f>'310'!C81+'311'!C81+'312'!C81+'313'!C81+'314'!C81</f>
        <v>2.728E-3</v>
      </c>
      <c r="F81">
        <f t="shared" si="8"/>
        <v>8.425199999999998E-2</v>
      </c>
      <c r="G81" s="14">
        <f>'301'!C81+'303'!C81+'307'!C81+'309'!C81</f>
        <v>2.2121000000000002E-2</v>
      </c>
      <c r="H81">
        <f t="shared" si="9"/>
        <v>3.6853668459834537</v>
      </c>
      <c r="I81">
        <f t="shared" si="10"/>
        <v>3.3462538638928417E-2</v>
      </c>
      <c r="J81">
        <f>'305B'!C81+'306B'!C81</f>
        <v>9.9930000000000001E-3</v>
      </c>
      <c r="K81">
        <f t="shared" si="11"/>
        <v>0.11860846033328588</v>
      </c>
      <c r="L81" s="14">
        <f t="shared" si="12"/>
        <v>0.17657741062526711</v>
      </c>
      <c r="M81" s="14">
        <f t="shared" si="13"/>
        <v>0.67252836671036564</v>
      </c>
    </row>
    <row r="82" spans="1:13" x14ac:dyDescent="0.25">
      <c r="A82" t="s">
        <v>91</v>
      </c>
      <c r="B82">
        <v>1142636400</v>
      </c>
      <c r="C82" s="14">
        <f>'230'!C82</f>
        <v>3.771E-2</v>
      </c>
      <c r="D82" s="14">
        <f>'229'!C82+'230'!C82+'231'!C82+'232'!C82+'301'!C82+'302'!C82+'303'!C82+'304'!C82+'305A'!C82+'305B'!C82+'306A'!C82+'306B'!C82+'307'!C82+'308'!C82+'309'!C82</f>
        <v>0.23732500000000001</v>
      </c>
      <c r="E82">
        <f>'310'!C82+'311'!C82+'312'!C82+'313'!C82+'314'!C82</f>
        <v>5.7610000000000005E-3</v>
      </c>
      <c r="F82">
        <f t="shared" si="8"/>
        <v>0.243086</v>
      </c>
      <c r="G82" s="14">
        <f>'301'!C82+'303'!C82+'307'!C82+'309'!C82</f>
        <v>6.5229999999999996E-2</v>
      </c>
      <c r="H82">
        <f t="shared" si="9"/>
        <v>3.6382799325463746</v>
      </c>
      <c r="I82">
        <f t="shared" si="10"/>
        <v>2.4274728747498159E-2</v>
      </c>
      <c r="J82">
        <f>'305B'!C82+'306B'!C82</f>
        <v>2.0470000000000002E-2</v>
      </c>
      <c r="K82">
        <f t="shared" si="11"/>
        <v>8.4208880807615419E-2</v>
      </c>
      <c r="L82" s="14">
        <f t="shared" si="12"/>
        <v>0.15513028310968136</v>
      </c>
      <c r="M82" s="14">
        <f t="shared" si="13"/>
        <v>0.57810823240840103</v>
      </c>
    </row>
    <row r="83" spans="1:13" x14ac:dyDescent="0.25">
      <c r="A83" t="s">
        <v>92</v>
      </c>
      <c r="B83">
        <v>1143241200</v>
      </c>
      <c r="C83" s="14">
        <f>'230'!C83</f>
        <v>5.4627000000000002E-2</v>
      </c>
      <c r="D83" s="14">
        <f>'229'!C83+'230'!C83+'231'!C83+'232'!C83+'301'!C83+'302'!C83+'303'!C83+'304'!C83+'305A'!C83+'305B'!C83+'306A'!C83+'306B'!C83+'307'!C83+'308'!C83+'309'!C83</f>
        <v>0.35762099999999997</v>
      </c>
      <c r="E83">
        <f>'310'!C83+'311'!C83+'312'!C83+'313'!C83+'314'!C83</f>
        <v>6.1549999999999999E-3</v>
      </c>
      <c r="F83">
        <f t="shared" si="8"/>
        <v>0.36377599999999999</v>
      </c>
      <c r="G83" s="14">
        <f>'301'!C83+'303'!C83+'307'!C83+'309'!C83</f>
        <v>0.10734400000000001</v>
      </c>
      <c r="H83">
        <f t="shared" si="9"/>
        <v>3.3315415859293482</v>
      </c>
      <c r="I83">
        <f t="shared" si="10"/>
        <v>1.7210957969470475E-2</v>
      </c>
      <c r="J83">
        <f>'305B'!C83+'306B'!C83</f>
        <v>2.9044E-2</v>
      </c>
      <c r="K83">
        <f t="shared" si="11"/>
        <v>7.9840341308937371E-2</v>
      </c>
      <c r="L83" s="14">
        <f t="shared" si="12"/>
        <v>0.15016658603096411</v>
      </c>
      <c r="M83" s="14">
        <f t="shared" si="13"/>
        <v>0.50889663139066921</v>
      </c>
    </row>
    <row r="84" spans="1:13" x14ac:dyDescent="0.25">
      <c r="A84" t="s">
        <v>93</v>
      </c>
      <c r="B84">
        <v>1143846000</v>
      </c>
      <c r="C84" s="14">
        <f>'230'!C84</f>
        <v>7.4334999999999998E-2</v>
      </c>
      <c r="D84" s="14">
        <f>'229'!C84+'230'!C84+'231'!C84+'232'!C84+'301'!C84+'302'!C84+'303'!C84+'304'!C84+'305A'!C84+'305B'!C84+'306A'!C84+'306B'!C84+'307'!C84+'308'!C84+'309'!C84</f>
        <v>0.46514099999999997</v>
      </c>
      <c r="E84">
        <f>'310'!C84+'311'!C84+'312'!C84+'313'!C84+'314'!C84</f>
        <v>7.9500000000000005E-3</v>
      </c>
      <c r="F84">
        <f t="shared" si="8"/>
        <v>0.47309099999999998</v>
      </c>
      <c r="G84" s="14">
        <f>'301'!C84+'303'!C84+'307'!C84+'309'!C84</f>
        <v>0.15079199999999998</v>
      </c>
      <c r="H84">
        <f t="shared" si="9"/>
        <v>3.0846530319910874</v>
      </c>
      <c r="I84">
        <f t="shared" si="10"/>
        <v>1.7091591581907425E-2</v>
      </c>
      <c r="J84">
        <f>'305B'!C84+'306B'!C84</f>
        <v>2.1056999999999999E-2</v>
      </c>
      <c r="K84">
        <f t="shared" si="11"/>
        <v>4.4509407281051634E-2</v>
      </c>
      <c r="L84" s="14">
        <f t="shared" si="12"/>
        <v>0.15712621884584574</v>
      </c>
      <c r="M84" s="14">
        <f t="shared" si="13"/>
        <v>0.49296381770916237</v>
      </c>
    </row>
    <row r="85" spans="1:13" x14ac:dyDescent="0.25">
      <c r="A85" t="s">
        <v>94</v>
      </c>
      <c r="B85">
        <v>1144450800</v>
      </c>
      <c r="C85" s="14">
        <f>'230'!C85</f>
        <v>3.3223999999999997E-2</v>
      </c>
      <c r="D85" s="14">
        <f>'229'!C85+'230'!C85+'231'!C85+'232'!C85+'301'!C85+'302'!C85+'303'!C85+'304'!C85+'305A'!C85+'305B'!C85+'306A'!C85+'306B'!C85+'307'!C85+'308'!C85+'309'!C85</f>
        <v>0.20362500000000003</v>
      </c>
      <c r="E85">
        <f>'310'!C85+'311'!C85+'312'!C85+'313'!C85+'314'!C85</f>
        <v>6.5010000000000007E-3</v>
      </c>
      <c r="F85">
        <f t="shared" si="8"/>
        <v>0.21012600000000003</v>
      </c>
      <c r="G85" s="14">
        <f>'301'!C85+'303'!C85+'307'!C85+'309'!C85</f>
        <v>7.0885000000000004E-2</v>
      </c>
      <c r="H85">
        <f t="shared" si="9"/>
        <v>2.8726105664103834</v>
      </c>
      <c r="I85">
        <f t="shared" si="10"/>
        <v>3.1926335174953961E-2</v>
      </c>
      <c r="J85">
        <f>'305B'!C85+'306B'!C85</f>
        <v>7.2960000000000004E-3</v>
      </c>
      <c r="K85">
        <f t="shared" si="11"/>
        <v>3.4722023928500038E-2</v>
      </c>
      <c r="L85" s="14">
        <f t="shared" si="12"/>
        <v>0.15811465501651387</v>
      </c>
      <c r="M85" s="14">
        <f t="shared" si="13"/>
        <v>0.46870282852507578</v>
      </c>
    </row>
    <row r="86" spans="1:13" x14ac:dyDescent="0.25">
      <c r="A86" t="s">
        <v>95</v>
      </c>
      <c r="B86">
        <v>1145055600</v>
      </c>
      <c r="C86" s="14">
        <f>'230'!C86</f>
        <v>1.2508999999999999E-2</v>
      </c>
      <c r="D86" s="14">
        <f>'229'!C86+'230'!C86+'231'!C86+'232'!C86+'301'!C86+'302'!C86+'303'!C86+'304'!C86+'305A'!C86+'305B'!C86+'306A'!C86+'306B'!C86+'307'!C86+'308'!C86+'309'!C86</f>
        <v>8.1623999999999988E-2</v>
      </c>
      <c r="E86">
        <f>'310'!C86+'311'!C86+'312'!C86+'313'!C86+'314'!C86</f>
        <v>1.3860000000000001E-3</v>
      </c>
      <c r="F86">
        <f t="shared" si="8"/>
        <v>8.3009999999999987E-2</v>
      </c>
      <c r="G86" s="14">
        <f>'301'!C86+'303'!C86+'307'!C86+'309'!C86</f>
        <v>2.8889999999999999E-2</v>
      </c>
      <c r="H86">
        <f t="shared" si="9"/>
        <v>2.8253374870197296</v>
      </c>
      <c r="I86">
        <f t="shared" si="10"/>
        <v>1.6980299911790654E-2</v>
      </c>
      <c r="J86">
        <f>'305B'!C86+'306B'!C86</f>
        <v>2.4020000000000001E-3</v>
      </c>
      <c r="K86">
        <f t="shared" si="11"/>
        <v>2.8936272738224314E-2</v>
      </c>
      <c r="L86" s="14">
        <f t="shared" si="12"/>
        <v>0.15069268762799665</v>
      </c>
      <c r="M86" s="14">
        <f t="shared" si="13"/>
        <v>0.43298719280027692</v>
      </c>
    </row>
    <row r="87" spans="1:13" x14ac:dyDescent="0.25">
      <c r="A87" t="s">
        <v>96</v>
      </c>
      <c r="B87">
        <v>1145660400</v>
      </c>
      <c r="C87" s="14">
        <f>'230'!C87</f>
        <v>8.3099000000000006E-2</v>
      </c>
      <c r="D87" s="14">
        <f>'229'!C87+'230'!C87+'231'!C87+'232'!C87+'301'!C87+'302'!C87+'303'!C87+'304'!C87+'305A'!C87+'305B'!C87+'306A'!C87+'306B'!C87+'307'!C87+'308'!C87+'309'!C87</f>
        <v>0.45966999999999997</v>
      </c>
      <c r="E87">
        <f>'310'!C87+'311'!C87+'312'!C87+'313'!C87+'314'!C87</f>
        <v>8.2360000000000003E-3</v>
      </c>
      <c r="F87">
        <f t="shared" si="8"/>
        <v>0.46790599999999999</v>
      </c>
      <c r="G87" s="14">
        <f>'301'!C87+'303'!C87+'307'!C87+'309'!C87</f>
        <v>0.160302</v>
      </c>
      <c r="H87">
        <f t="shared" si="9"/>
        <v>2.8675250464747788</v>
      </c>
      <c r="I87">
        <f t="shared" si="10"/>
        <v>1.7917201470620231E-2</v>
      </c>
      <c r="J87">
        <f>'305B'!C87+'306B'!C87</f>
        <v>6.6800000000000002E-3</v>
      </c>
      <c r="K87">
        <f t="shared" si="11"/>
        <v>1.4276371749881387E-2</v>
      </c>
      <c r="L87" s="14">
        <f t="shared" si="12"/>
        <v>0.17759763713224452</v>
      </c>
      <c r="M87" s="14">
        <f t="shared" si="13"/>
        <v>0.51839028833077572</v>
      </c>
    </row>
    <row r="88" spans="1:13" x14ac:dyDescent="0.25">
      <c r="A88" t="s">
        <v>97</v>
      </c>
      <c r="B88">
        <v>1146265200</v>
      </c>
      <c r="C88" s="14">
        <f>'230'!C88</f>
        <v>9.7110000000000002E-2</v>
      </c>
      <c r="D88" s="14">
        <f>'229'!C88+'230'!C88+'231'!C88+'232'!C88+'301'!C88+'302'!C88+'303'!C88+'304'!C88+'305A'!C88+'305B'!C88+'306A'!C88+'306B'!C88+'307'!C88+'308'!C88+'309'!C88</f>
        <v>0.47992900000000005</v>
      </c>
      <c r="E88">
        <f>'310'!C88+'311'!C88+'312'!C88+'313'!C88+'314'!C88</f>
        <v>8.2129999999999998E-3</v>
      </c>
      <c r="F88">
        <f t="shared" si="8"/>
        <v>0.48814200000000008</v>
      </c>
      <c r="G88" s="14">
        <f>'301'!C88+'303'!C88+'307'!C88+'309'!C88</f>
        <v>0.16225600000000001</v>
      </c>
      <c r="H88">
        <f t="shared" si="9"/>
        <v>2.9578505571442659</v>
      </c>
      <c r="I88">
        <f t="shared" si="10"/>
        <v>1.7112947956885286E-2</v>
      </c>
      <c r="J88">
        <f>'305B'!C88+'306B'!C88</f>
        <v>7.463E-3</v>
      </c>
      <c r="K88">
        <f t="shared" si="11"/>
        <v>1.5288584059556439E-2</v>
      </c>
      <c r="L88" s="14">
        <f t="shared" si="12"/>
        <v>0.19893801393856703</v>
      </c>
      <c r="M88" s="14">
        <f t="shared" si="13"/>
        <v>0.59849866877033819</v>
      </c>
    </row>
    <row r="89" spans="1:13" x14ac:dyDescent="0.25">
      <c r="A89" t="s">
        <v>98</v>
      </c>
      <c r="B89">
        <v>1146870000</v>
      </c>
      <c r="C89" s="14">
        <f>'230'!C89</f>
        <v>9.1000999999999999E-2</v>
      </c>
      <c r="D89" s="14">
        <f>'229'!C89+'230'!C89+'231'!C89+'232'!C89+'301'!C89+'302'!C89+'303'!C89+'304'!C89+'305A'!C89+'305B'!C89+'306A'!C89+'306B'!C89+'307'!C89+'308'!C89+'309'!C89</f>
        <v>0.45381999999999995</v>
      </c>
      <c r="E89">
        <f>'310'!C89+'311'!C89+'312'!C89+'313'!C89+'314'!C89</f>
        <v>7.6160000000000004E-3</v>
      </c>
      <c r="F89">
        <f t="shared" si="8"/>
        <v>0.46143599999999996</v>
      </c>
      <c r="G89" s="14">
        <f>'301'!C89+'303'!C89+'307'!C89+'309'!C89</f>
        <v>0.151864</v>
      </c>
      <c r="H89">
        <f t="shared" si="9"/>
        <v>2.988331665174103</v>
      </c>
      <c r="I89">
        <f t="shared" si="10"/>
        <v>1.6781984046538276E-2</v>
      </c>
      <c r="J89">
        <f>'305B'!C89+'306B'!C89</f>
        <v>7.5989999999999999E-3</v>
      </c>
      <c r="K89">
        <f t="shared" si="11"/>
        <v>1.6468155930616599E-2</v>
      </c>
      <c r="L89" s="14">
        <f t="shared" si="12"/>
        <v>0.19721261453375985</v>
      </c>
      <c r="M89" s="14">
        <f t="shared" si="13"/>
        <v>0.59922693989358899</v>
      </c>
    </row>
    <row r="90" spans="1:13" x14ac:dyDescent="0.25">
      <c r="A90" t="s">
        <v>99</v>
      </c>
      <c r="B90">
        <v>1147474800</v>
      </c>
      <c r="C90" s="14">
        <f>'230'!C90</f>
        <v>0.12117</v>
      </c>
      <c r="D90" s="14">
        <f>'229'!C90+'230'!C90+'231'!C90+'232'!C90+'301'!C90+'302'!C90+'303'!C90+'304'!C90+'305A'!C90+'305B'!C90+'306A'!C90+'306B'!C90+'307'!C90+'308'!C90+'309'!C90</f>
        <v>0.54502099999999998</v>
      </c>
      <c r="E90">
        <f>'310'!C90+'311'!C90+'312'!C90+'313'!C90+'314'!C90</f>
        <v>1.0515E-2</v>
      </c>
      <c r="F90">
        <f t="shared" si="8"/>
        <v>0.55553600000000003</v>
      </c>
      <c r="G90" s="14">
        <f>'301'!C90+'303'!C90+'307'!C90+'309'!C90</f>
        <v>0.16911999999999999</v>
      </c>
      <c r="H90">
        <f t="shared" si="9"/>
        <v>3.2226880321665088</v>
      </c>
      <c r="I90">
        <f t="shared" si="10"/>
        <v>1.9292834588025051E-2</v>
      </c>
      <c r="J90">
        <f>'305B'!C90+'306B'!C90</f>
        <v>1.1008E-2</v>
      </c>
      <c r="K90">
        <f t="shared" si="11"/>
        <v>1.9815097491431698E-2</v>
      </c>
      <c r="L90" s="14">
        <f t="shared" si="12"/>
        <v>0.21811367760145156</v>
      </c>
      <c r="M90" s="14">
        <f t="shared" si="13"/>
        <v>0.7164735099337749</v>
      </c>
    </row>
    <row r="91" spans="1:13" x14ac:dyDescent="0.25">
      <c r="A91" t="s">
        <v>100</v>
      </c>
      <c r="B91">
        <v>1148079600</v>
      </c>
      <c r="C91" s="14">
        <f>'230'!C91</f>
        <v>8.2017000000000007E-2</v>
      </c>
      <c r="D91" s="14">
        <f>'229'!C91+'230'!C91+'231'!C91+'232'!C91+'301'!C91+'302'!C91+'303'!C91+'304'!C91+'305A'!C91+'305B'!C91+'306A'!C91+'306B'!C91+'307'!C91+'308'!C91+'309'!C91</f>
        <v>0.6110850000000001</v>
      </c>
      <c r="E91">
        <f>'310'!C91+'311'!C91+'312'!C91+'313'!C91+'314'!C91</f>
        <v>2.5293E-2</v>
      </c>
      <c r="F91">
        <f t="shared" si="8"/>
        <v>0.63637800000000011</v>
      </c>
      <c r="G91" s="14">
        <f>'301'!C91+'303'!C91+'307'!C91+'309'!C91</f>
        <v>0.19684600000000002</v>
      </c>
      <c r="H91">
        <f t="shared" si="9"/>
        <v>3.1043810897859241</v>
      </c>
      <c r="I91">
        <f t="shared" si="10"/>
        <v>4.1390313949777845E-2</v>
      </c>
      <c r="J91">
        <f>'305B'!C91+'306B'!C91</f>
        <v>7.8960000000000002E-3</v>
      </c>
      <c r="K91">
        <f t="shared" si="11"/>
        <v>1.2407719940035637E-2</v>
      </c>
      <c r="L91" s="14">
        <f t="shared" si="12"/>
        <v>0.12888094811574252</v>
      </c>
      <c r="M91" s="14">
        <f t="shared" si="13"/>
        <v>0.41665565975432572</v>
      </c>
    </row>
    <row r="92" spans="1:13" x14ac:dyDescent="0.25">
      <c r="A92" t="s">
        <v>101</v>
      </c>
      <c r="B92">
        <v>1148684400</v>
      </c>
      <c r="C92" s="14">
        <f>'230'!C92</f>
        <v>6.6365999999999994E-2</v>
      </c>
      <c r="D92" s="14">
        <f>'229'!C92+'230'!C92+'231'!C92+'232'!C92+'301'!C92+'302'!C92+'303'!C92+'304'!C92+'305A'!C92+'305B'!C92+'306A'!C92+'306B'!C92+'307'!C92+'308'!C92+'309'!C92</f>
        <v>0.56348199999999993</v>
      </c>
      <c r="E92">
        <f>'310'!C92+'311'!C92+'312'!C92+'313'!C92+'314'!C92</f>
        <v>2.64E-2</v>
      </c>
      <c r="F92">
        <f t="shared" si="8"/>
        <v>0.58988199999999991</v>
      </c>
      <c r="G92" s="14">
        <f>'301'!C92+'303'!C92+'307'!C92+'309'!C92</f>
        <v>0.18238700000000002</v>
      </c>
      <c r="H92">
        <f t="shared" si="9"/>
        <v>3.0894855444741118</v>
      </c>
      <c r="I92">
        <f t="shared" si="10"/>
        <v>4.6851540954280707E-2</v>
      </c>
      <c r="J92">
        <f>'305B'!C92+'306B'!C92</f>
        <v>5.5659999999999998E-3</v>
      </c>
      <c r="K92">
        <f t="shared" si="11"/>
        <v>9.4357854621771823E-3</v>
      </c>
      <c r="L92" s="14">
        <f t="shared" si="12"/>
        <v>0.1125072472121543</v>
      </c>
      <c r="M92" s="14">
        <f t="shared" si="13"/>
        <v>0.36387461825678358</v>
      </c>
    </row>
    <row r="93" spans="1:13" x14ac:dyDescent="0.25">
      <c r="A93" t="s">
        <v>102</v>
      </c>
      <c r="B93">
        <v>1149289200</v>
      </c>
      <c r="C93" s="14">
        <f>'230'!C93</f>
        <v>5.3341E-2</v>
      </c>
      <c r="D93" s="14">
        <f>'229'!C93+'230'!C93+'231'!C93+'232'!C93+'301'!C93+'302'!C93+'303'!C93+'304'!C93+'305A'!C93+'305B'!C93+'306A'!C93+'306B'!C93+'307'!C93+'308'!C93+'309'!C93</f>
        <v>0.46395500000000001</v>
      </c>
      <c r="E93">
        <f>'310'!C93+'311'!C93+'312'!C93+'313'!C93+'314'!C93</f>
        <v>2.4593000000000004E-2</v>
      </c>
      <c r="F93">
        <f t="shared" si="8"/>
        <v>0.48854799999999998</v>
      </c>
      <c r="G93" s="14">
        <f>'301'!C93+'303'!C93+'307'!C93+'309'!C93</f>
        <v>0.16297199999999998</v>
      </c>
      <c r="H93">
        <f t="shared" si="9"/>
        <v>2.8468387207618493</v>
      </c>
      <c r="I93">
        <f t="shared" si="10"/>
        <v>5.3007295966203627E-2</v>
      </c>
      <c r="J93">
        <f>'305B'!C93+'306B'!C93</f>
        <v>5.3329999999999992E-3</v>
      </c>
      <c r="K93">
        <f t="shared" si="11"/>
        <v>1.0916020534318019E-2</v>
      </c>
      <c r="L93" s="14">
        <f t="shared" si="12"/>
        <v>0.10918272104276346</v>
      </c>
      <c r="M93" s="14">
        <f t="shared" si="13"/>
        <v>0.32730162236457799</v>
      </c>
    </row>
    <row r="94" spans="1:13" x14ac:dyDescent="0.25">
      <c r="A94" t="s">
        <v>103</v>
      </c>
      <c r="B94">
        <v>1149894000</v>
      </c>
      <c r="C94" s="14">
        <f>'230'!C94</f>
        <v>7.7229999999999998E-3</v>
      </c>
      <c r="D94" s="14">
        <f>'229'!C94+'230'!C94+'231'!C94+'232'!C94+'301'!C94+'302'!C94+'303'!C94+'304'!C94+'305A'!C94+'305B'!C94+'306A'!C94+'306B'!C94+'307'!C94+'308'!C94+'309'!C94</f>
        <v>0.15210099999999999</v>
      </c>
      <c r="E94">
        <f>'310'!C94+'311'!C94+'312'!C94+'313'!C94+'314'!C94</f>
        <v>9.0749999999999997E-3</v>
      </c>
      <c r="F94">
        <f t="shared" si="8"/>
        <v>0.16117599999999999</v>
      </c>
      <c r="G94" s="14">
        <f>'301'!C94+'303'!C94+'307'!C94+'309'!C94</f>
        <v>4.9242000000000001E-2</v>
      </c>
      <c r="H94">
        <f t="shared" si="9"/>
        <v>3.0888469192965351</v>
      </c>
      <c r="I94">
        <f t="shared" si="10"/>
        <v>5.9664302009848721E-2</v>
      </c>
      <c r="J94">
        <f>'305B'!C94+'306B'!C94</f>
        <v>4.0460000000000001E-3</v>
      </c>
      <c r="K94">
        <f t="shared" si="11"/>
        <v>2.5102993001439422E-2</v>
      </c>
      <c r="L94" s="14">
        <f t="shared" si="12"/>
        <v>4.7916563260038722E-2</v>
      </c>
      <c r="M94" s="14">
        <f t="shared" si="13"/>
        <v>0.15683765890906137</v>
      </c>
    </row>
    <row r="95" spans="1:13" x14ac:dyDescent="0.25">
      <c r="A95" t="s">
        <v>104</v>
      </c>
      <c r="B95">
        <v>1150498800</v>
      </c>
      <c r="C95" s="14">
        <f>'230'!C95</f>
        <v>1.4610000000000001E-3</v>
      </c>
      <c r="D95" s="14">
        <f>'229'!C95+'230'!C95+'231'!C95+'232'!C95+'301'!C95+'302'!C95+'303'!C95+'304'!C95+'305A'!C95+'305B'!C95+'306A'!C95+'306B'!C95+'307'!C95+'308'!C95+'309'!C95</f>
        <v>0.11975</v>
      </c>
      <c r="E95">
        <f>'310'!C95+'311'!C95+'312'!C95+'313'!C95+'314'!C95</f>
        <v>7.8479999999999991E-3</v>
      </c>
      <c r="F95">
        <f t="shared" si="8"/>
        <v>0.12759799999999999</v>
      </c>
      <c r="G95" s="14">
        <f>'301'!C95+'303'!C95+'307'!C95+'309'!C95</f>
        <v>4.2892E-2</v>
      </c>
      <c r="H95">
        <f t="shared" si="9"/>
        <v>2.7918959246479531</v>
      </c>
      <c r="I95">
        <f t="shared" si="10"/>
        <v>6.5536534446764091E-2</v>
      </c>
      <c r="J95">
        <f>'305B'!C95+'306B'!C95</f>
        <v>4.6839999999999998E-3</v>
      </c>
      <c r="K95">
        <f t="shared" si="11"/>
        <v>3.6709039326635218E-2</v>
      </c>
      <c r="L95" s="14">
        <f t="shared" si="12"/>
        <v>1.1450022727628961E-2</v>
      </c>
      <c r="M95" s="14">
        <f t="shared" si="13"/>
        <v>3.4062295999253943E-2</v>
      </c>
    </row>
    <row r="96" spans="1:13" x14ac:dyDescent="0.25">
      <c r="A96" t="s">
        <v>105</v>
      </c>
      <c r="B96">
        <v>1151103600</v>
      </c>
      <c r="C96" s="14">
        <f>'230'!C96</f>
        <v>9.3499999999999996E-4</v>
      </c>
      <c r="D96" s="14">
        <f>'229'!C96+'230'!C96+'231'!C96+'232'!C96+'301'!C96+'302'!C96+'303'!C96+'304'!C96+'305A'!C96+'305B'!C96+'306A'!C96+'306B'!C96+'307'!C96+'308'!C96+'309'!C96</f>
        <v>0.12404699999999999</v>
      </c>
      <c r="E96">
        <f>'310'!C96+'311'!C96+'312'!C96+'313'!C96+'314'!C96</f>
        <v>9.3650000000000001E-3</v>
      </c>
      <c r="F96">
        <f t="shared" si="8"/>
        <v>0.133412</v>
      </c>
      <c r="G96" s="14">
        <f>'301'!C96+'303'!C96+'307'!C96+'309'!C96</f>
        <v>4.4180000000000004E-2</v>
      </c>
      <c r="H96">
        <f t="shared" si="9"/>
        <v>2.8077636939791755</v>
      </c>
      <c r="I96">
        <f t="shared" si="10"/>
        <v>7.549557828887439E-2</v>
      </c>
      <c r="J96">
        <f>'305B'!C96+'306B'!C96</f>
        <v>3.3540000000000002E-3</v>
      </c>
      <c r="K96">
        <f t="shared" si="11"/>
        <v>2.5140167301292239E-2</v>
      </c>
      <c r="L96" s="14">
        <f t="shared" si="12"/>
        <v>7.0083650646118783E-3</v>
      </c>
      <c r="M96" s="14">
        <f t="shared" si="13"/>
        <v>2.1163422363060205E-2</v>
      </c>
    </row>
    <row r="97" spans="1:13" x14ac:dyDescent="0.25">
      <c r="A97" t="s">
        <v>106</v>
      </c>
      <c r="B97">
        <v>1151708400</v>
      </c>
      <c r="C97" s="14">
        <f>'230'!C97</f>
        <v>5.7899999999999998E-4</v>
      </c>
      <c r="D97" s="14">
        <f>'229'!C97+'230'!C97+'231'!C97+'232'!C97+'301'!C97+'302'!C97+'303'!C97+'304'!C97+'305A'!C97+'305B'!C97+'306A'!C97+'306B'!C97+'307'!C97+'308'!C97+'309'!C97</f>
        <v>0.103381</v>
      </c>
      <c r="E97">
        <f>'310'!C97+'311'!C97+'312'!C97+'313'!C97+'314'!C97</f>
        <v>6.5520000000000005E-3</v>
      </c>
      <c r="F97">
        <f t="shared" si="8"/>
        <v>0.109933</v>
      </c>
      <c r="G97" s="14">
        <f>'301'!C97+'303'!C97+'307'!C97+'309'!C97</f>
        <v>3.4624000000000002E-2</v>
      </c>
      <c r="H97">
        <f t="shared" si="9"/>
        <v>2.9858190850277264</v>
      </c>
      <c r="I97">
        <f t="shared" si="10"/>
        <v>6.3377216316344395E-2</v>
      </c>
      <c r="J97">
        <f>'305B'!C97+'306B'!C97</f>
        <v>2.2989999999999998E-3</v>
      </c>
      <c r="K97">
        <f t="shared" si="11"/>
        <v>2.0912737758452874E-2</v>
      </c>
      <c r="L97" s="14">
        <f t="shared" si="12"/>
        <v>5.2668443506499411E-3</v>
      </c>
      <c r="M97" s="14">
        <f t="shared" si="13"/>
        <v>1.6722504621072089E-2</v>
      </c>
    </row>
    <row r="98" spans="1:13" x14ac:dyDescent="0.25">
      <c r="A98" t="s">
        <v>107</v>
      </c>
      <c r="B98">
        <v>1152313200</v>
      </c>
      <c r="C98" s="14">
        <f>'230'!C98</f>
        <v>4.6709999999999998E-3</v>
      </c>
      <c r="D98" s="14">
        <f>'229'!C98+'230'!C98+'231'!C98+'232'!C98+'301'!C98+'302'!C98+'303'!C98+'304'!C98+'305A'!C98+'305B'!C98+'306A'!C98+'306B'!C98+'307'!C98+'308'!C98+'309'!C98</f>
        <v>9.7581000000000001E-2</v>
      </c>
      <c r="E98">
        <f>'310'!C98+'311'!C98+'312'!C98+'313'!C98+'314'!C98</f>
        <v>5.5300000000000002E-3</v>
      </c>
      <c r="F98">
        <f t="shared" si="8"/>
        <v>0.10311100000000001</v>
      </c>
      <c r="G98" s="14">
        <f>'301'!C98+'303'!C98+'307'!C98+'309'!C98</f>
        <v>3.2629000000000005E-2</v>
      </c>
      <c r="H98">
        <f t="shared" si="9"/>
        <v>2.9906218394679573</v>
      </c>
      <c r="I98">
        <f t="shared" si="10"/>
        <v>5.6670868304280544E-2</v>
      </c>
      <c r="J98">
        <f>'305B'!C98+'306B'!C98</f>
        <v>3.6589999999999999E-3</v>
      </c>
      <c r="K98">
        <f t="shared" si="11"/>
        <v>3.5486029618566395E-2</v>
      </c>
      <c r="L98" s="14">
        <f t="shared" si="12"/>
        <v>4.5300695367128621E-2</v>
      </c>
      <c r="M98" s="14">
        <f t="shared" si="13"/>
        <v>0.14315486223911242</v>
      </c>
    </row>
    <row r="99" spans="1:13" x14ac:dyDescent="0.25">
      <c r="A99" t="s">
        <v>108</v>
      </c>
      <c r="B99">
        <v>1152918000</v>
      </c>
      <c r="C99" s="14">
        <f>'230'!C99</f>
        <v>9.6220000000000003E-3</v>
      </c>
      <c r="D99" s="14">
        <f>'229'!C99+'230'!C99+'231'!C99+'232'!C99+'301'!C99+'302'!C99+'303'!C99+'304'!C99+'305A'!C99+'305B'!C99+'306A'!C99+'306B'!C99+'307'!C99+'308'!C99+'309'!C99</f>
        <v>8.518400000000001E-2</v>
      </c>
      <c r="E99">
        <f>'310'!C99+'311'!C99+'312'!C99+'313'!C99+'314'!C99</f>
        <v>4.3379999999999998E-3</v>
      </c>
      <c r="F99">
        <f t="shared" si="8"/>
        <v>8.9522000000000004E-2</v>
      </c>
      <c r="G99" s="14">
        <f>'301'!C99+'303'!C99+'307'!C99+'309'!C99</f>
        <v>2.8028000000000001E-2</v>
      </c>
      <c r="H99">
        <f t="shared" si="9"/>
        <v>3.0392464678178968</v>
      </c>
      <c r="I99">
        <f t="shared" si="10"/>
        <v>5.0925056348610061E-2</v>
      </c>
      <c r="J99">
        <f>'305B'!C99+'306B'!C99</f>
        <v>3.3530000000000001E-3</v>
      </c>
      <c r="K99">
        <f t="shared" si="11"/>
        <v>3.7454480462902971E-2</v>
      </c>
      <c r="L99" s="14">
        <f t="shared" si="12"/>
        <v>0.10748195974173946</v>
      </c>
      <c r="M99" s="14">
        <f t="shared" si="13"/>
        <v>0.34329955758527186</v>
      </c>
    </row>
    <row r="100" spans="1:13" x14ac:dyDescent="0.25">
      <c r="A100" t="s">
        <v>109</v>
      </c>
      <c r="B100">
        <v>1153522800</v>
      </c>
      <c r="C100" s="14">
        <f>'230'!C100</f>
        <v>3.9227999999999999E-2</v>
      </c>
      <c r="D100" s="14">
        <f>'229'!C100+'230'!C100+'231'!C100+'232'!C100+'301'!C100+'302'!C100+'303'!C100+'304'!C100+'305A'!C100+'305B'!C100+'306A'!C100+'306B'!C100+'307'!C100+'308'!C100+'309'!C100</f>
        <v>0.21650800000000001</v>
      </c>
      <c r="E100">
        <f>'310'!C100+'311'!C100+'312'!C100+'313'!C100+'314'!C100</f>
        <v>9.8060000000000005E-3</v>
      </c>
      <c r="F100">
        <f t="shared" si="8"/>
        <v>0.22631400000000002</v>
      </c>
      <c r="G100" s="14">
        <f>'301'!C100+'303'!C100+'307'!C100+'309'!C100</f>
        <v>6.8255999999999997E-2</v>
      </c>
      <c r="H100">
        <f t="shared" si="9"/>
        <v>3.1719995311767466</v>
      </c>
      <c r="I100">
        <f t="shared" si="10"/>
        <v>4.5291628946736377E-2</v>
      </c>
      <c r="J100">
        <f>'305B'!C100+'306B'!C100</f>
        <v>4.8129999999999996E-3</v>
      </c>
      <c r="K100">
        <f t="shared" si="11"/>
        <v>2.1266912343027824E-2</v>
      </c>
      <c r="L100" s="14">
        <f t="shared" si="12"/>
        <v>0.17333439380683474</v>
      </c>
      <c r="M100" s="14">
        <f t="shared" si="13"/>
        <v>0.57471870604781994</v>
      </c>
    </row>
    <row r="101" spans="1:13" x14ac:dyDescent="0.25">
      <c r="A101" t="s">
        <v>110</v>
      </c>
      <c r="B101">
        <v>1154127600</v>
      </c>
      <c r="C101" s="14">
        <f>'230'!C101</f>
        <v>6.3108999999999998E-2</v>
      </c>
      <c r="D101" s="14">
        <f>'229'!C101+'230'!C101+'231'!C101+'232'!C101+'301'!C101+'302'!C101+'303'!C101+'304'!C101+'305A'!C101+'305B'!C101+'306A'!C101+'306B'!C101+'307'!C101+'308'!C101+'309'!C101</f>
        <v>0.35197299999999992</v>
      </c>
      <c r="E101">
        <f>'310'!C101+'311'!C101+'312'!C101+'313'!C101+'314'!C101</f>
        <v>1.6867E-2</v>
      </c>
      <c r="F101">
        <f t="shared" si="8"/>
        <v>0.36883999999999995</v>
      </c>
      <c r="G101" s="14">
        <f>'301'!C101+'303'!C101+'307'!C101+'309'!C101</f>
        <v>0.109268</v>
      </c>
      <c r="H101">
        <f t="shared" si="9"/>
        <v>3.2211901014020565</v>
      </c>
      <c r="I101">
        <f t="shared" si="10"/>
        <v>4.7921289417085983E-2</v>
      </c>
      <c r="J101">
        <f>'305B'!C101+'306B'!C101</f>
        <v>1.0581E-2</v>
      </c>
      <c r="K101">
        <f t="shared" si="11"/>
        <v>2.8687235657737776E-2</v>
      </c>
      <c r="L101" s="14">
        <f t="shared" si="12"/>
        <v>0.17110129053248022</v>
      </c>
      <c r="M101" s="14">
        <f t="shared" si="13"/>
        <v>0.57756159168283483</v>
      </c>
    </row>
    <row r="102" spans="1:13" x14ac:dyDescent="0.25">
      <c r="A102" t="s">
        <v>111</v>
      </c>
      <c r="B102">
        <v>1154732400</v>
      </c>
      <c r="C102" s="14">
        <f>'230'!C102</f>
        <v>7.4704999999999994E-2</v>
      </c>
      <c r="D102" s="14">
        <f>'229'!C102+'230'!C102+'231'!C102+'232'!C102+'301'!C102+'302'!C102+'303'!C102+'304'!C102+'305A'!C102+'305B'!C102+'306A'!C102+'306B'!C102+'307'!C102+'308'!C102+'309'!C102</f>
        <v>0.40278399999999998</v>
      </c>
      <c r="E102">
        <f>'310'!C102+'311'!C102+'312'!C102+'313'!C102+'314'!C102</f>
        <v>1.789E-2</v>
      </c>
      <c r="F102">
        <f t="shared" si="8"/>
        <v>0.42067399999999999</v>
      </c>
      <c r="G102" s="14">
        <f>'301'!C102+'303'!C102+'307'!C102+'309'!C102</f>
        <v>0.126411</v>
      </c>
      <c r="H102">
        <f t="shared" si="9"/>
        <v>3.186304989280996</v>
      </c>
      <c r="I102">
        <f t="shared" si="10"/>
        <v>4.441586557559387E-2</v>
      </c>
      <c r="J102">
        <f>'305B'!C102+'306B'!C102</f>
        <v>1.4681E-2</v>
      </c>
      <c r="K102">
        <f t="shared" si="11"/>
        <v>3.4898757707868801E-2</v>
      </c>
      <c r="L102" s="14">
        <f t="shared" si="12"/>
        <v>0.1775840674726748</v>
      </c>
      <c r="M102" s="14">
        <f t="shared" si="13"/>
        <v>0.59096914034379922</v>
      </c>
    </row>
    <row r="103" spans="1:13" x14ac:dyDescent="0.25">
      <c r="A103" t="s">
        <v>112</v>
      </c>
      <c r="B103">
        <v>1155337200</v>
      </c>
      <c r="C103" s="14">
        <f>'230'!C103</f>
        <v>7.9190999999999998E-2</v>
      </c>
      <c r="D103" s="14">
        <f>'229'!C103+'230'!C103+'231'!C103+'232'!C103+'301'!C103+'302'!C103+'303'!C103+'304'!C103+'305A'!C103+'305B'!C103+'306A'!C103+'306B'!C103+'307'!C103+'308'!C103+'309'!C103</f>
        <v>0.44285599999999992</v>
      </c>
      <c r="E103">
        <f>'310'!C103+'311'!C103+'312'!C103+'313'!C103+'314'!C103</f>
        <v>2.2106000000000001E-2</v>
      </c>
      <c r="F103">
        <f t="shared" si="8"/>
        <v>0.46496199999999993</v>
      </c>
      <c r="G103" s="14">
        <f>'301'!C103+'303'!C103+'307'!C103+'309'!C103</f>
        <v>0.146838</v>
      </c>
      <c r="H103">
        <f t="shared" si="9"/>
        <v>3.0159495498440454</v>
      </c>
      <c r="I103">
        <f t="shared" si="10"/>
        <v>4.9916903011362618E-2</v>
      </c>
      <c r="J103">
        <f>'305B'!C103+'306B'!C103</f>
        <v>1.5345000000000001E-2</v>
      </c>
      <c r="K103">
        <f t="shared" si="11"/>
        <v>3.3002696994593114E-2</v>
      </c>
      <c r="L103" s="14">
        <f t="shared" si="12"/>
        <v>0.17031714419673008</v>
      </c>
      <c r="M103" s="14">
        <f t="shared" si="13"/>
        <v>0.53930862583255013</v>
      </c>
    </row>
    <row r="104" spans="1:13" x14ac:dyDescent="0.25">
      <c r="A104" t="s">
        <v>113</v>
      </c>
      <c r="B104">
        <v>1155942000</v>
      </c>
      <c r="C104" s="14">
        <f>'230'!C104</f>
        <v>4.2178E-2</v>
      </c>
      <c r="D104" s="14">
        <f>'229'!C104+'230'!C104+'231'!C104+'232'!C104+'301'!C104+'302'!C104+'303'!C104+'304'!C104+'305A'!C104+'305B'!C104+'306A'!C104+'306B'!C104+'307'!C104+'308'!C104+'309'!C104</f>
        <v>0.38838600000000001</v>
      </c>
      <c r="E104">
        <f>'310'!C104+'311'!C104+'312'!C104+'313'!C104+'314'!C104</f>
        <v>1.9424E-2</v>
      </c>
      <c r="F104">
        <f t="shared" si="8"/>
        <v>0.40781000000000001</v>
      </c>
      <c r="G104" s="14">
        <f>'301'!C104+'303'!C104+'307'!C104+'309'!C104</f>
        <v>0.13712199999999999</v>
      </c>
      <c r="H104">
        <f t="shared" si="9"/>
        <v>2.8324120126602588</v>
      </c>
      <c r="I104">
        <f t="shared" si="10"/>
        <v>5.001210136307694E-2</v>
      </c>
      <c r="J104">
        <f>'305B'!C104+'306B'!C104</f>
        <v>1.5074000000000001E-2</v>
      </c>
      <c r="K104">
        <f t="shared" si="11"/>
        <v>3.6963291728991446E-2</v>
      </c>
      <c r="L104" s="14">
        <f t="shared" si="12"/>
        <v>0.1034256148696697</v>
      </c>
      <c r="M104" s="14">
        <f t="shared" si="13"/>
        <v>0.30759469669345546</v>
      </c>
    </row>
    <row r="105" spans="1:13" x14ac:dyDescent="0.25">
      <c r="A105" t="s">
        <v>114</v>
      </c>
      <c r="B105">
        <v>1156546800</v>
      </c>
      <c r="C105" s="14">
        <f>'230'!C105</f>
        <v>3.7123999999999997E-2</v>
      </c>
      <c r="D105" s="14">
        <f>'229'!C105+'230'!C105+'231'!C105+'232'!C105+'301'!C105+'302'!C105+'303'!C105+'304'!C105+'305A'!C105+'305B'!C105+'306A'!C105+'306B'!C105+'307'!C105+'308'!C105+'309'!C105</f>
        <v>0.40380600000000005</v>
      </c>
      <c r="E105">
        <f>'310'!C105+'311'!C105+'312'!C105+'313'!C105+'314'!C105</f>
        <v>2.1872999999999997E-2</v>
      </c>
      <c r="F105">
        <f t="shared" si="8"/>
        <v>0.42567900000000003</v>
      </c>
      <c r="G105" s="14">
        <f>'301'!C105+'303'!C105+'307'!C105+'309'!C105</f>
        <v>0.14760600000000001</v>
      </c>
      <c r="H105">
        <f t="shared" si="9"/>
        <v>2.7357018007398075</v>
      </c>
      <c r="I105">
        <f t="shared" si="10"/>
        <v>5.4167100043089986E-2</v>
      </c>
      <c r="J105">
        <f>'305B'!C105+'306B'!C105</f>
        <v>1.5854E-2</v>
      </c>
      <c r="K105">
        <f t="shared" si="11"/>
        <v>3.7244026602204945E-2</v>
      </c>
      <c r="L105" s="14">
        <f t="shared" si="12"/>
        <v>8.7211255429560763E-2</v>
      </c>
      <c r="M105" s="14">
        <f t="shared" si="13"/>
        <v>0.25150739129845667</v>
      </c>
    </row>
    <row r="106" spans="1:13" x14ac:dyDescent="0.25">
      <c r="A106" t="s">
        <v>115</v>
      </c>
      <c r="B106">
        <v>1157151600</v>
      </c>
      <c r="C106" s="14">
        <f>'230'!C106</f>
        <v>3.5216999999999998E-2</v>
      </c>
      <c r="D106" s="14">
        <f>'229'!C106+'230'!C106+'231'!C106+'232'!C106+'301'!C106+'302'!C106+'303'!C106+'304'!C106+'305A'!C106+'305B'!C106+'306A'!C106+'306B'!C106+'307'!C106+'308'!C106+'309'!C106</f>
        <v>0.40479799999999999</v>
      </c>
      <c r="E106">
        <f>'310'!C106+'311'!C106+'312'!C106+'313'!C106+'314'!C106</f>
        <v>2.0385E-2</v>
      </c>
      <c r="F106">
        <f t="shared" si="8"/>
        <v>0.42518299999999998</v>
      </c>
      <c r="G106" s="14">
        <f>'301'!C106+'303'!C106+'307'!C106+'309'!C106</f>
        <v>0.14715400000000001</v>
      </c>
      <c r="H106">
        <f t="shared" si="9"/>
        <v>2.7508460524348641</v>
      </c>
      <c r="I106">
        <f t="shared" si="10"/>
        <v>5.0358450387600728E-2</v>
      </c>
      <c r="J106">
        <f>'305B'!C106+'306B'!C106</f>
        <v>1.7009E-2</v>
      </c>
      <c r="K106">
        <f t="shared" si="11"/>
        <v>4.0003951239819091E-2</v>
      </c>
      <c r="L106" s="14">
        <f t="shared" si="12"/>
        <v>8.2827864707667051E-2</v>
      </c>
      <c r="M106" s="14">
        <f t="shared" si="13"/>
        <v>0.23932071163542953</v>
      </c>
    </row>
    <row r="107" spans="1:13" x14ac:dyDescent="0.25">
      <c r="A107" t="s">
        <v>116</v>
      </c>
      <c r="B107">
        <v>1157756400</v>
      </c>
      <c r="C107" s="14">
        <f>'230'!C107</f>
        <v>3.7546000000000003E-2</v>
      </c>
      <c r="D107" s="14">
        <f>'229'!C107+'230'!C107+'231'!C107+'232'!C107+'301'!C107+'302'!C107+'303'!C107+'304'!C107+'305A'!C107+'305B'!C107+'306A'!C107+'306B'!C107+'307'!C107+'308'!C107+'309'!C107</f>
        <v>0.44469599999999998</v>
      </c>
      <c r="E107">
        <f>'310'!C107+'311'!C107+'312'!C107+'313'!C107+'314'!C107</f>
        <v>2.4008999999999999E-2</v>
      </c>
      <c r="F107">
        <f t="shared" si="8"/>
        <v>0.46870499999999998</v>
      </c>
      <c r="G107" s="14">
        <f>'301'!C107+'303'!C107+'307'!C107+'309'!C107</f>
        <v>0.159465</v>
      </c>
      <c r="H107">
        <f t="shared" si="9"/>
        <v>2.7886746307967267</v>
      </c>
      <c r="I107">
        <f t="shared" si="10"/>
        <v>5.3989691834421719E-2</v>
      </c>
      <c r="J107">
        <f>'305B'!C107+'306B'!C107</f>
        <v>1.951E-2</v>
      </c>
      <c r="K107">
        <f t="shared" si="11"/>
        <v>4.162532936495237E-2</v>
      </c>
      <c r="L107" s="14">
        <f t="shared" si="12"/>
        <v>8.0105823492388609E-2</v>
      </c>
      <c r="M107" s="14">
        <f t="shared" si="13"/>
        <v>0.23544978521932716</v>
      </c>
    </row>
    <row r="108" spans="1:13" x14ac:dyDescent="0.25">
      <c r="A108" t="s">
        <v>117</v>
      </c>
      <c r="B108">
        <v>1158361200</v>
      </c>
      <c r="C108" s="14">
        <f>'230'!C108</f>
        <v>3.8737000000000001E-2</v>
      </c>
      <c r="D108" s="14">
        <f>'229'!C108+'230'!C108+'231'!C108+'232'!C108+'301'!C108+'302'!C108+'303'!C108+'304'!C108+'305A'!C108+'305B'!C108+'306A'!C108+'306B'!C108+'307'!C108+'308'!C108+'309'!C108</f>
        <v>0.47212200000000004</v>
      </c>
      <c r="E108">
        <f>'310'!C108+'311'!C108+'312'!C108+'313'!C108+'314'!C108</f>
        <v>2.4471E-2</v>
      </c>
      <c r="F108">
        <f t="shared" si="8"/>
        <v>0.49659300000000006</v>
      </c>
      <c r="G108" s="14">
        <f>'301'!C108+'303'!C108+'307'!C108+'309'!C108</f>
        <v>0.165524</v>
      </c>
      <c r="H108">
        <f t="shared" si="9"/>
        <v>2.8522872816026679</v>
      </c>
      <c r="I108">
        <f t="shared" si="10"/>
        <v>5.1831941743871283E-2</v>
      </c>
      <c r="J108">
        <f>'305B'!C108+'306B'!C108</f>
        <v>1.7867000000000001E-2</v>
      </c>
      <c r="K108">
        <f t="shared" si="11"/>
        <v>3.59791620099357E-2</v>
      </c>
      <c r="L108" s="14">
        <f t="shared" si="12"/>
        <v>7.8005529679234298E-2</v>
      </c>
      <c r="M108" s="14">
        <f t="shared" si="13"/>
        <v>0.23402648558517194</v>
      </c>
    </row>
    <row r="109" spans="1:13" x14ac:dyDescent="0.25">
      <c r="A109" t="s">
        <v>118</v>
      </c>
      <c r="B109">
        <v>1158966000</v>
      </c>
      <c r="C109" s="14">
        <f>'230'!C109</f>
        <v>4.2654999999999998E-2</v>
      </c>
      <c r="D109" s="14">
        <f>'229'!C109+'230'!C109+'231'!C109+'232'!C109+'301'!C109+'302'!C109+'303'!C109+'304'!C109+'305A'!C109+'305B'!C109+'306A'!C109+'306B'!C109+'307'!C109+'308'!C109+'309'!C109</f>
        <v>0.49462799999999996</v>
      </c>
      <c r="E109">
        <f>'310'!C109+'311'!C109+'312'!C109+'313'!C109+'314'!C109</f>
        <v>2.5259999999999998E-2</v>
      </c>
      <c r="F109">
        <f t="shared" si="8"/>
        <v>0.51988799999999991</v>
      </c>
      <c r="G109" s="14">
        <f>'301'!C109+'303'!C109+'307'!C109+'309'!C109</f>
        <v>0.191998</v>
      </c>
      <c r="H109">
        <f t="shared" si="9"/>
        <v>2.5762143355659952</v>
      </c>
      <c r="I109">
        <f t="shared" si="10"/>
        <v>5.1068681918532713E-2</v>
      </c>
      <c r="J109">
        <f>'305B'!C109+'306B'!C109</f>
        <v>1.7835E-2</v>
      </c>
      <c r="K109">
        <f t="shared" si="11"/>
        <v>3.4305465792632266E-2</v>
      </c>
      <c r="L109" s="14">
        <f t="shared" si="12"/>
        <v>8.2046517711507103E-2</v>
      </c>
      <c r="M109" s="14">
        <f t="shared" si="13"/>
        <v>0.22216377253929728</v>
      </c>
    </row>
    <row r="110" spans="1:13" x14ac:dyDescent="0.25">
      <c r="A110" t="s">
        <v>119</v>
      </c>
      <c r="B110">
        <v>1159570800</v>
      </c>
      <c r="C110" s="14">
        <f>'230'!C110</f>
        <v>5.1306999999999998E-2</v>
      </c>
      <c r="D110" s="14">
        <f>'229'!C110+'230'!C110+'231'!C110+'232'!C110+'301'!C110+'302'!C110+'303'!C110+'304'!C110+'305A'!C110+'305B'!C110+'306A'!C110+'306B'!C110+'307'!C110+'308'!C110+'309'!C110</f>
        <v>0.52381</v>
      </c>
      <c r="E110">
        <f>'310'!C110+'311'!C110+'312'!C110+'313'!C110+'314'!C110</f>
        <v>2.4844999999999999E-2</v>
      </c>
      <c r="F110">
        <f t="shared" si="8"/>
        <v>0.548655</v>
      </c>
      <c r="G110" s="14">
        <f>'301'!C110+'303'!C110+'307'!C110+'309'!C110</f>
        <v>0.20135</v>
      </c>
      <c r="H110">
        <f t="shared" si="9"/>
        <v>2.6014899428855225</v>
      </c>
      <c r="I110">
        <f t="shared" si="10"/>
        <v>4.7431320516981346E-2</v>
      </c>
      <c r="J110">
        <f>'305B'!C110+'306B'!C110</f>
        <v>1.9526999999999999E-2</v>
      </c>
      <c r="K110">
        <f t="shared" si="11"/>
        <v>3.5590671733603085E-2</v>
      </c>
      <c r="L110" s="14">
        <f t="shared" si="12"/>
        <v>9.3514139122034795E-2</v>
      </c>
      <c r="M110" s="14">
        <f t="shared" si="13"/>
        <v>0.25481499875838093</v>
      </c>
    </row>
    <row r="111" spans="1:13" x14ac:dyDescent="0.25">
      <c r="A111" t="s">
        <v>120</v>
      </c>
      <c r="B111">
        <v>1160175600</v>
      </c>
      <c r="C111" s="14">
        <f>'230'!C111</f>
        <v>4.3262000000000002E-2</v>
      </c>
      <c r="D111" s="14">
        <f>'229'!C111+'230'!C111+'231'!C111+'232'!C111+'301'!C111+'302'!C111+'303'!C111+'304'!C111+'305A'!C111+'305B'!C111+'306A'!C111+'306B'!C111+'307'!C111+'308'!C111+'309'!C111</f>
        <v>0.41299700000000006</v>
      </c>
      <c r="E111">
        <f>'310'!C111+'311'!C111+'312'!C111+'313'!C111+'314'!C111</f>
        <v>2.0685000000000002E-2</v>
      </c>
      <c r="F111">
        <f t="shared" si="8"/>
        <v>0.43368200000000007</v>
      </c>
      <c r="G111" s="14">
        <f>'301'!C111+'303'!C111+'307'!C111+'309'!C111</f>
        <v>0.15768300000000002</v>
      </c>
      <c r="H111">
        <f t="shared" si="9"/>
        <v>2.6191599601732589</v>
      </c>
      <c r="I111">
        <f t="shared" si="10"/>
        <v>5.0085109577067147E-2</v>
      </c>
      <c r="J111">
        <f>'305B'!C111+'306B'!C111</f>
        <v>1.4688999999999999E-2</v>
      </c>
      <c r="K111">
        <f t="shared" si="11"/>
        <v>3.3870439630881606E-2</v>
      </c>
      <c r="L111" s="14">
        <f t="shared" si="12"/>
        <v>9.9755120111049103E-2</v>
      </c>
      <c r="M111" s="14">
        <f t="shared" si="13"/>
        <v>0.27436058421009241</v>
      </c>
    </row>
    <row r="112" spans="1:13" x14ac:dyDescent="0.25">
      <c r="A112" t="s">
        <v>121</v>
      </c>
      <c r="B112">
        <v>1160780400</v>
      </c>
      <c r="C112" s="14">
        <f>'230'!C112</f>
        <v>8.2920000000000008E-3</v>
      </c>
      <c r="D112" s="14">
        <f>'229'!C112+'230'!C112+'231'!C112+'232'!C112+'301'!C112+'302'!C112+'303'!C112+'304'!C112+'305A'!C112+'305B'!C112+'306A'!C112+'306B'!C112+'307'!C112+'308'!C112+'309'!C112</f>
        <v>9.9579999999999988E-2</v>
      </c>
      <c r="E112">
        <f>'310'!C112+'311'!C112+'312'!C112+'313'!C112+'314'!C112</f>
        <v>5.8850000000000005E-3</v>
      </c>
      <c r="F112">
        <f t="shared" si="8"/>
        <v>0.10546499999999999</v>
      </c>
      <c r="G112" s="14">
        <f>'301'!C112+'303'!C112+'307'!C112+'309'!C112</f>
        <v>3.9524999999999998E-2</v>
      </c>
      <c r="H112">
        <f t="shared" si="9"/>
        <v>2.5194180898165714</v>
      </c>
      <c r="I112">
        <f t="shared" si="10"/>
        <v>5.9098212492468376E-2</v>
      </c>
      <c r="J112">
        <f>'305B'!C112+'306B'!C112</f>
        <v>4.2360000000000002E-3</v>
      </c>
      <c r="K112">
        <f t="shared" si="11"/>
        <v>4.0164983643862902E-2</v>
      </c>
      <c r="L112" s="14">
        <f t="shared" si="12"/>
        <v>7.8623239937420014E-2</v>
      </c>
      <c r="M112" s="14">
        <f t="shared" si="13"/>
        <v>0.20979127134724862</v>
      </c>
    </row>
    <row r="113" spans="1:13" x14ac:dyDescent="0.25">
      <c r="A113" t="s">
        <v>122</v>
      </c>
      <c r="B113">
        <v>1161385200</v>
      </c>
      <c r="C113" s="14">
        <f>'230'!C113</f>
        <v>3.3294999999999998E-2</v>
      </c>
      <c r="D113" s="14">
        <f>'229'!C113+'230'!C113+'231'!C113+'232'!C113+'301'!C113+'302'!C113+'303'!C113+'304'!C113+'305A'!C113+'305B'!C113+'306A'!C113+'306B'!C113+'307'!C113+'308'!C113+'309'!C113</f>
        <v>0.40200100000000005</v>
      </c>
      <c r="E113">
        <f>'310'!C113+'311'!C113+'312'!C113+'313'!C113+'314'!C113</f>
        <v>2.4229000000000001E-2</v>
      </c>
      <c r="F113">
        <f t="shared" si="8"/>
        <v>0.42623000000000005</v>
      </c>
      <c r="G113" s="14">
        <f>'301'!C113+'303'!C113+'307'!C113+'309'!C113</f>
        <v>0.15314499999999998</v>
      </c>
      <c r="H113">
        <f t="shared" si="9"/>
        <v>2.6249697998628756</v>
      </c>
      <c r="I113">
        <f t="shared" si="10"/>
        <v>6.0270994350760318E-2</v>
      </c>
      <c r="J113">
        <f>'305B'!C113+'306B'!C113</f>
        <v>1.4030000000000001E-2</v>
      </c>
      <c r="K113">
        <f t="shared" si="11"/>
        <v>3.2916500480960981E-2</v>
      </c>
      <c r="L113" s="14">
        <f t="shared" si="12"/>
        <v>7.8115102174882087E-2</v>
      </c>
      <c r="M113" s="14">
        <f t="shared" si="13"/>
        <v>0.2174083385027262</v>
      </c>
    </row>
    <row r="114" spans="1:13" x14ac:dyDescent="0.25">
      <c r="A114" t="s">
        <v>123</v>
      </c>
      <c r="B114">
        <v>1161990000</v>
      </c>
      <c r="C114" s="14">
        <f>'230'!C114</f>
        <v>2.6522E-2</v>
      </c>
      <c r="D114" s="14">
        <f>'229'!C114+'230'!C114+'231'!C114+'232'!C114+'301'!C114+'302'!C114+'303'!C114+'304'!C114+'305A'!C114+'305B'!C114+'306A'!C114+'306B'!C114+'307'!C114+'308'!C114+'309'!C114</f>
        <v>0.41383300000000001</v>
      </c>
      <c r="E114">
        <f>'310'!C114+'311'!C114+'312'!C114+'313'!C114+'314'!C114</f>
        <v>2.3902999999999997E-2</v>
      </c>
      <c r="F114">
        <f t="shared" si="8"/>
        <v>0.43773600000000001</v>
      </c>
      <c r="G114" s="14">
        <f>'301'!C114+'303'!C114+'307'!C114+'309'!C114</f>
        <v>0.15905</v>
      </c>
      <c r="H114">
        <f t="shared" si="9"/>
        <v>2.6019050613014776</v>
      </c>
      <c r="I114">
        <f t="shared" si="10"/>
        <v>5.7760014305287391E-2</v>
      </c>
      <c r="J114">
        <f>'305B'!C114+'306B'!C114</f>
        <v>1.4519999999999998E-2</v>
      </c>
      <c r="K114">
        <f t="shared" si="11"/>
        <v>3.3170678217007504E-2</v>
      </c>
      <c r="L114" s="14">
        <f t="shared" si="12"/>
        <v>6.0589030831368677E-2</v>
      </c>
      <c r="M114" s="14">
        <f t="shared" si="13"/>
        <v>0.16675259352404906</v>
      </c>
    </row>
    <row r="115" spans="1:13" x14ac:dyDescent="0.25">
      <c r="A115" t="s">
        <v>124</v>
      </c>
      <c r="B115">
        <v>1162598400</v>
      </c>
      <c r="C115" s="14">
        <f>'230'!C115</f>
        <v>2.8816999999999999E-2</v>
      </c>
      <c r="D115" s="14">
        <f>'229'!C115+'230'!C115+'231'!C115+'232'!C115+'301'!C115+'302'!C115+'303'!C115+'304'!C115+'305A'!C115+'305B'!C115+'306A'!C115+'306B'!C115+'307'!C115+'308'!C115+'309'!C115</f>
        <v>0.470638</v>
      </c>
      <c r="E115">
        <f>'310'!C115+'311'!C115+'312'!C115+'313'!C115+'314'!C115</f>
        <v>2.4517999999999998E-2</v>
      </c>
      <c r="F115">
        <f t="shared" si="8"/>
        <v>0.49515599999999999</v>
      </c>
      <c r="G115" s="14">
        <f>'301'!C115+'303'!C115+'307'!C115+'309'!C115</f>
        <v>0.18199000000000001</v>
      </c>
      <c r="H115">
        <f t="shared" si="9"/>
        <v>2.5860651684158467</v>
      </c>
      <c r="I115">
        <f t="shared" si="10"/>
        <v>5.2095240928271828E-2</v>
      </c>
      <c r="J115">
        <f>'305B'!C115+'306B'!C115</f>
        <v>1.6119000000000001E-2</v>
      </c>
      <c r="K115">
        <f t="shared" si="11"/>
        <v>3.2553377117514486E-2</v>
      </c>
      <c r="L115" s="14">
        <f t="shared" si="12"/>
        <v>5.8197820484857297E-2</v>
      </c>
      <c r="M115" s="14">
        <f t="shared" si="13"/>
        <v>0.15834386504753006</v>
      </c>
    </row>
    <row r="116" spans="1:13" x14ac:dyDescent="0.25">
      <c r="A116" t="s">
        <v>125</v>
      </c>
      <c r="B116">
        <v>1163203200</v>
      </c>
      <c r="C116" s="14">
        <f>'230'!C116</f>
        <v>1.8633E-2</v>
      </c>
      <c r="D116" s="14">
        <f>'229'!C116+'230'!C116+'231'!C116+'232'!C116+'301'!C116+'302'!C116+'303'!C116+'304'!C116+'305A'!C116+'305B'!C116+'306A'!C116+'306B'!C116+'307'!C116+'308'!C116+'309'!C116</f>
        <v>0.27718700000000002</v>
      </c>
      <c r="E116">
        <f>'310'!C116+'311'!C116+'312'!C116+'313'!C116+'314'!C116</f>
        <v>1.439E-2</v>
      </c>
      <c r="F116">
        <f t="shared" si="8"/>
        <v>0.29157700000000003</v>
      </c>
      <c r="G116" s="14">
        <f>'301'!C116+'303'!C116+'307'!C116+'309'!C116</f>
        <v>0.10908999999999999</v>
      </c>
      <c r="H116">
        <f t="shared" si="9"/>
        <v>2.5409020075167295</v>
      </c>
      <c r="I116">
        <f t="shared" si="10"/>
        <v>5.1914411570528195E-2</v>
      </c>
      <c r="J116">
        <f>'305B'!C116+'306B'!C116</f>
        <v>1.0714000000000001E-2</v>
      </c>
      <c r="K116">
        <f t="shared" si="11"/>
        <v>3.6745010751876861E-2</v>
      </c>
      <c r="L116" s="14">
        <f t="shared" si="12"/>
        <v>6.3904217410838293E-2</v>
      </c>
      <c r="M116" s="14">
        <f t="shared" si="13"/>
        <v>0.17080392336602807</v>
      </c>
    </row>
    <row r="117" spans="1:13" x14ac:dyDescent="0.25">
      <c r="A117" t="s">
        <v>126</v>
      </c>
      <c r="B117">
        <v>1163808000</v>
      </c>
      <c r="C117" s="14">
        <f>'230'!C117</f>
        <v>2.9654E-2</v>
      </c>
      <c r="D117" s="14">
        <f>'229'!C117+'230'!C117+'231'!C117+'232'!C117+'301'!C117+'302'!C117+'303'!C117+'304'!C117+'305A'!C117+'305B'!C117+'306A'!C117+'306B'!C117+'307'!C117+'308'!C117+'309'!C117</f>
        <v>0.48502800000000001</v>
      </c>
      <c r="E117">
        <f>'310'!C117+'311'!C117+'312'!C117+'313'!C117+'314'!C117</f>
        <v>2.6022E-2</v>
      </c>
      <c r="F117">
        <f t="shared" si="8"/>
        <v>0.51105</v>
      </c>
      <c r="G117" s="14">
        <f>'301'!C117+'303'!C117+'307'!C117+'309'!C117</f>
        <v>0.18376799999999999</v>
      </c>
      <c r="H117">
        <f t="shared" si="9"/>
        <v>2.6393496147316182</v>
      </c>
      <c r="I117">
        <f t="shared" si="10"/>
        <v>5.3650510898339887E-2</v>
      </c>
      <c r="J117">
        <f>'305B'!C117+'306B'!C117</f>
        <v>1.7750000000000002E-2</v>
      </c>
      <c r="K117">
        <f t="shared" si="11"/>
        <v>3.4732413658154784E-2</v>
      </c>
      <c r="L117" s="14">
        <f t="shared" si="12"/>
        <v>5.8025633499657565E-2</v>
      </c>
      <c r="M117" s="14">
        <f t="shared" si="13"/>
        <v>0.16136650559400986</v>
      </c>
    </row>
    <row r="118" spans="1:13" x14ac:dyDescent="0.25">
      <c r="A118" t="s">
        <v>127</v>
      </c>
      <c r="B118">
        <v>1164412800</v>
      </c>
      <c r="C118" s="14">
        <f>'230'!C118</f>
        <v>4.4229999999999998E-3</v>
      </c>
      <c r="D118" s="14">
        <f>'229'!C118+'230'!C118+'231'!C118+'232'!C118+'301'!C118+'302'!C118+'303'!C118+'304'!C118+'305A'!C118+'305B'!C118+'306A'!C118+'306B'!C118+'307'!C118+'308'!C118+'309'!C118</f>
        <v>0.18293900000000002</v>
      </c>
      <c r="E118">
        <f>'310'!C118+'311'!C118+'312'!C118+'313'!C118+'314'!C118</f>
        <v>1.8168E-2</v>
      </c>
      <c r="F118">
        <f t="shared" si="8"/>
        <v>0.20110700000000001</v>
      </c>
      <c r="G118" s="14">
        <f>'301'!C118+'303'!C118+'307'!C118+'309'!C118</f>
        <v>8.2892999999999994E-2</v>
      </c>
      <c r="H118">
        <f t="shared" si="9"/>
        <v>2.2069294150290135</v>
      </c>
      <c r="I118">
        <f t="shared" si="10"/>
        <v>9.9311792455408623E-2</v>
      </c>
      <c r="J118">
        <f>'305B'!C118+'306B'!C118</f>
        <v>1.9030000000000002E-3</v>
      </c>
      <c r="K118">
        <f t="shared" si="11"/>
        <v>9.462624374089415E-3</v>
      </c>
      <c r="L118" s="14">
        <f t="shared" si="12"/>
        <v>2.1993267265684437E-2</v>
      </c>
      <c r="M118" s="14">
        <f t="shared" si="13"/>
        <v>5.3357943372781783E-2</v>
      </c>
    </row>
    <row r="119" spans="1:13" x14ac:dyDescent="0.25">
      <c r="A119" t="s">
        <v>128</v>
      </c>
      <c r="B119">
        <v>1165017600</v>
      </c>
      <c r="C119" s="14">
        <f>'230'!C119</f>
        <v>4.8999999999999998E-3</v>
      </c>
      <c r="D119" s="14">
        <f>'229'!C119+'230'!C119+'231'!C119+'232'!C119+'301'!C119+'302'!C119+'303'!C119+'304'!C119+'305A'!C119+'305B'!C119+'306A'!C119+'306B'!C119+'307'!C119+'308'!C119+'309'!C119</f>
        <v>0.17488399999999998</v>
      </c>
      <c r="E119">
        <f>'310'!C119+'311'!C119+'312'!C119+'313'!C119+'314'!C119</f>
        <v>1.6474999999999997E-2</v>
      </c>
      <c r="F119">
        <f t="shared" si="8"/>
        <v>0.19135899999999997</v>
      </c>
      <c r="G119" s="14">
        <f>'301'!C119+'303'!C119+'307'!C119+'309'!C119</f>
        <v>8.0602000000000007E-2</v>
      </c>
      <c r="H119">
        <f t="shared" si="9"/>
        <v>2.1697228356616458</v>
      </c>
      <c r="I119">
        <f t="shared" si="10"/>
        <v>9.4205301800050309E-2</v>
      </c>
      <c r="J119">
        <f>'305B'!C119+'306B'!C119</f>
        <v>1.65E-3</v>
      </c>
      <c r="K119">
        <f t="shared" si="11"/>
        <v>8.6225366980387658E-3</v>
      </c>
      <c r="L119" s="14">
        <f t="shared" si="12"/>
        <v>2.5606321103266636E-2</v>
      </c>
      <c r="M119" s="14">
        <f t="shared" si="13"/>
        <v>6.0792536165355689E-2</v>
      </c>
    </row>
    <row r="120" spans="1:13" x14ac:dyDescent="0.25">
      <c r="A120" t="s">
        <v>129</v>
      </c>
      <c r="B120">
        <v>1165622400</v>
      </c>
      <c r="C120" s="14">
        <f>'230'!C120</f>
        <v>3.0590000000000001E-3</v>
      </c>
      <c r="D120" s="14">
        <f>'229'!C120+'230'!C120+'231'!C120+'232'!C120+'301'!C120+'302'!C120+'303'!C120+'304'!C120+'305A'!C120+'305B'!C120+'306A'!C120+'306B'!C120+'307'!C120+'308'!C120+'309'!C120</f>
        <v>0.18562200000000001</v>
      </c>
      <c r="E120">
        <f>'310'!C120+'311'!C120+'312'!C120+'313'!C120+'314'!C120</f>
        <v>1.7488999999999998E-2</v>
      </c>
      <c r="F120">
        <f t="shared" si="8"/>
        <v>0.20311100000000001</v>
      </c>
      <c r="G120" s="14">
        <f>'301'!C120+'303'!C120+'307'!C120+'309'!C120</f>
        <v>7.1627999999999997E-2</v>
      </c>
      <c r="H120">
        <f t="shared" si="9"/>
        <v>2.5914726084771322</v>
      </c>
      <c r="I120">
        <f t="shared" si="10"/>
        <v>9.4218357737768141E-2</v>
      </c>
      <c r="J120">
        <f>'305B'!C120+'306B'!C120</f>
        <v>1.7409999999999999E-3</v>
      </c>
      <c r="K120">
        <f t="shared" si="11"/>
        <v>8.571667708789775E-3</v>
      </c>
      <c r="L120" s="14">
        <f t="shared" si="12"/>
        <v>1.5060730339568019E-2</v>
      </c>
      <c r="M120" s="14">
        <f t="shared" si="13"/>
        <v>4.2706762718489978E-2</v>
      </c>
    </row>
    <row r="121" spans="1:13" x14ac:dyDescent="0.25">
      <c r="A121" t="s">
        <v>130</v>
      </c>
      <c r="B121">
        <v>1166227200</v>
      </c>
      <c r="C121" s="14">
        <f>'230'!C121</f>
        <v>1.2302E-2</v>
      </c>
      <c r="D121" s="14">
        <f>'229'!C121+'230'!C121+'231'!C121+'232'!C121+'301'!C121+'302'!C121+'303'!C121+'304'!C121+'305A'!C121+'305B'!C121+'306A'!C121+'306B'!C121+'307'!C121+'308'!C121+'309'!C121</f>
        <v>0.26250200000000001</v>
      </c>
      <c r="E121">
        <f>'310'!C121+'311'!C121+'312'!C121+'313'!C121+'314'!C121</f>
        <v>1.7758999999999997E-2</v>
      </c>
      <c r="F121">
        <f t="shared" si="8"/>
        <v>0.28026099999999998</v>
      </c>
      <c r="G121" s="14">
        <f>'301'!C121+'303'!C121+'307'!C121+'309'!C121</f>
        <v>0.10242800000000001</v>
      </c>
      <c r="H121">
        <f t="shared" si="9"/>
        <v>2.5627953294021166</v>
      </c>
      <c r="I121">
        <f t="shared" si="10"/>
        <v>6.7652817883292304E-2</v>
      </c>
      <c r="J121">
        <f>'305B'!C121+'306B'!C121</f>
        <v>7.3690000000000005E-3</v>
      </c>
      <c r="K121">
        <f t="shared" si="11"/>
        <v>2.6293347986341305E-2</v>
      </c>
      <c r="L121" s="14">
        <f t="shared" si="12"/>
        <v>4.3894798063233917E-2</v>
      </c>
      <c r="M121" s="14">
        <f t="shared" si="13"/>
        <v>0.12010387784590151</v>
      </c>
    </row>
    <row r="122" spans="1:13" x14ac:dyDescent="0.25">
      <c r="A122" t="s">
        <v>131</v>
      </c>
      <c r="B122">
        <v>1166832000</v>
      </c>
      <c r="C122" s="14">
        <f>'230'!C122</f>
        <v>3.3805000000000002E-2</v>
      </c>
      <c r="D122" s="14">
        <f>'229'!C122+'230'!C122+'231'!C122+'232'!C122+'301'!C122+'302'!C122+'303'!C122+'304'!C122+'305A'!C122+'305B'!C122+'306A'!C122+'306B'!C122+'307'!C122+'308'!C122+'309'!C122</f>
        <v>0.44922899999999999</v>
      </c>
      <c r="E122">
        <f>'310'!C122+'311'!C122+'312'!C122+'313'!C122+'314'!C122</f>
        <v>2.1991E-2</v>
      </c>
      <c r="F122">
        <f t="shared" si="8"/>
        <v>0.47121999999999997</v>
      </c>
      <c r="G122" s="14">
        <f>'301'!C122+'303'!C122+'307'!C122+'309'!C122</f>
        <v>0.16481299999999999</v>
      </c>
      <c r="H122">
        <f t="shared" si="9"/>
        <v>2.7256891143295738</v>
      </c>
      <c r="I122">
        <f t="shared" si="10"/>
        <v>4.8952761286559864E-2</v>
      </c>
      <c r="J122">
        <f>'305B'!C122+'306B'!C122</f>
        <v>1.5911000000000002E-2</v>
      </c>
      <c r="K122">
        <f t="shared" si="11"/>
        <v>3.3765544756164854E-2</v>
      </c>
      <c r="L122" s="14">
        <f t="shared" si="12"/>
        <v>7.1739314969653245E-2</v>
      </c>
      <c r="M122" s="14">
        <f t="shared" si="13"/>
        <v>0.20511124729238595</v>
      </c>
    </row>
    <row r="123" spans="1:13" x14ac:dyDescent="0.25">
      <c r="A123" t="s">
        <v>132</v>
      </c>
      <c r="B123">
        <v>1167436800</v>
      </c>
      <c r="C123" s="14">
        <f>'230'!C123</f>
        <v>4.7469999999999998E-2</v>
      </c>
      <c r="D123" s="14">
        <f>'229'!C123+'230'!C123+'231'!C123+'232'!C123+'301'!C123+'302'!C123+'303'!C123+'304'!C123+'305A'!C123+'305B'!C123+'306A'!C123+'306B'!C123+'307'!C123+'308'!C123+'309'!C123</f>
        <v>0.49940899999999999</v>
      </c>
      <c r="E123">
        <f>'310'!C123+'311'!C123+'312'!C123+'313'!C123+'314'!C123</f>
        <v>2.409E-2</v>
      </c>
      <c r="F123">
        <f t="shared" si="8"/>
        <v>0.52349899999999994</v>
      </c>
      <c r="G123" s="14">
        <f>'301'!C123+'303'!C123+'307'!C123+'309'!C123</f>
        <v>0.17675099999999999</v>
      </c>
      <c r="H123">
        <f t="shared" si="9"/>
        <v>2.8254946223783741</v>
      </c>
      <c r="I123">
        <f t="shared" si="10"/>
        <v>4.8237016153092956E-2</v>
      </c>
      <c r="J123">
        <f>'305B'!C123+'306B'!C123</f>
        <v>1.8898000000000002E-2</v>
      </c>
      <c r="K123">
        <f t="shared" si="11"/>
        <v>3.6099400380898539E-2</v>
      </c>
      <c r="L123" s="14">
        <f t="shared" si="12"/>
        <v>9.0678301200193323E-2</v>
      </c>
      <c r="M123" s="14">
        <f t="shared" si="13"/>
        <v>0.26856990908113676</v>
      </c>
    </row>
    <row r="124" spans="1:13" x14ac:dyDescent="0.25">
      <c r="A124" t="s">
        <v>133</v>
      </c>
      <c r="B124">
        <v>1168041600</v>
      </c>
      <c r="C124" s="14">
        <f>'230'!C124</f>
        <v>3.8517000000000003E-2</v>
      </c>
      <c r="D124" s="14">
        <f>'229'!C124+'230'!C124+'231'!C124+'232'!C124+'301'!C124+'302'!C124+'303'!C124+'304'!C124+'305A'!C124+'305B'!C124+'306A'!C124+'306B'!C124+'307'!C124+'308'!C124+'309'!C124</f>
        <v>0.47353400000000007</v>
      </c>
      <c r="E124">
        <f>'310'!C124+'311'!C124+'312'!C124+'313'!C124+'314'!C124</f>
        <v>3.0262999999999998E-2</v>
      </c>
      <c r="F124">
        <f t="shared" si="8"/>
        <v>0.50379700000000005</v>
      </c>
      <c r="G124" s="14">
        <f>'301'!C124+'303'!C124+'307'!C124+'309'!C124</f>
        <v>0.18278100000000003</v>
      </c>
      <c r="H124">
        <f t="shared" si="9"/>
        <v>2.5907178536062281</v>
      </c>
      <c r="I124">
        <f t="shared" si="10"/>
        <v>6.3908821753031447E-2</v>
      </c>
      <c r="J124">
        <f>'305B'!C124+'306B'!C124</f>
        <v>1.1325999999999999E-2</v>
      </c>
      <c r="K124">
        <f t="shared" si="11"/>
        <v>2.2481277181086824E-2</v>
      </c>
      <c r="L124" s="14">
        <f t="shared" si="12"/>
        <v>7.6453412783323446E-2</v>
      </c>
      <c r="M124" s="14">
        <f t="shared" si="13"/>
        <v>0.21072759203637137</v>
      </c>
    </row>
    <row r="125" spans="1:13" x14ac:dyDescent="0.25">
      <c r="A125" t="s">
        <v>134</v>
      </c>
      <c r="B125">
        <v>1168646400</v>
      </c>
      <c r="C125" s="14">
        <f>'230'!C125</f>
        <v>0.13417899999999999</v>
      </c>
      <c r="D125" s="14">
        <f>'229'!C125+'230'!C125+'231'!C125+'232'!C125+'301'!C125+'302'!C125+'303'!C125+'304'!C125+'305A'!C125+'305B'!C125+'306A'!C125+'306B'!C125+'307'!C125+'308'!C125+'309'!C125</f>
        <v>0.56544499999999998</v>
      </c>
      <c r="E125">
        <f>'310'!C125+'311'!C125+'312'!C125+'313'!C125+'314'!C125</f>
        <v>3.4106999999999998E-2</v>
      </c>
      <c r="F125">
        <f t="shared" si="8"/>
        <v>0.59955199999999997</v>
      </c>
      <c r="G125" s="14">
        <f>'301'!C125+'303'!C125+'307'!C125+'309'!C125</f>
        <v>0.14935999999999999</v>
      </c>
      <c r="H125">
        <f t="shared" si="9"/>
        <v>3.7857860203535085</v>
      </c>
      <c r="I125">
        <f t="shared" si="10"/>
        <v>6.0318863903651106E-2</v>
      </c>
      <c r="J125">
        <f>'305B'!C125+'306B'!C125</f>
        <v>6.6840000000000007E-3</v>
      </c>
      <c r="K125">
        <f t="shared" si="11"/>
        <v>1.1148324081981215E-2</v>
      </c>
      <c r="L125" s="14">
        <f t="shared" si="12"/>
        <v>0.22379876974807855</v>
      </c>
      <c r="M125" s="14">
        <f t="shared" si="13"/>
        <v>0.89835966791644351</v>
      </c>
    </row>
    <row r="126" spans="1:13" x14ac:dyDescent="0.25">
      <c r="A126" t="s">
        <v>135</v>
      </c>
      <c r="B126">
        <v>1169251200</v>
      </c>
      <c r="C126" s="14">
        <f>'230'!C126</f>
        <v>0.136763</v>
      </c>
      <c r="D126" s="14">
        <f>'229'!C126+'230'!C126+'231'!C126+'232'!C126+'301'!C126+'302'!C126+'303'!C126+'304'!C126+'305A'!C126+'305B'!C126+'306A'!C126+'306B'!C126+'307'!C126+'308'!C126+'309'!C126</f>
        <v>0.51691900000000013</v>
      </c>
      <c r="E126">
        <f>'310'!C126+'311'!C126+'312'!C126+'313'!C126+'314'!C126</f>
        <v>2.8849E-2</v>
      </c>
      <c r="F126">
        <f t="shared" si="8"/>
        <v>0.54576800000000014</v>
      </c>
      <c r="G126" s="14">
        <f>'301'!C126+'303'!C126+'307'!C126+'309'!C126</f>
        <v>0.122353</v>
      </c>
      <c r="H126">
        <f t="shared" si="9"/>
        <v>4.2248167188381167</v>
      </c>
      <c r="I126">
        <f t="shared" si="10"/>
        <v>5.5809517545302056E-2</v>
      </c>
      <c r="J126">
        <f>'305B'!C126+'306B'!C126</f>
        <v>5.4819999999999999E-3</v>
      </c>
      <c r="K126">
        <f t="shared" si="11"/>
        <v>1.0044561058911477E-2</v>
      </c>
      <c r="L126" s="14">
        <f t="shared" si="12"/>
        <v>0.25058816200290224</v>
      </c>
      <c r="M126" s="14">
        <f t="shared" si="13"/>
        <v>1.1177739818394317</v>
      </c>
    </row>
    <row r="127" spans="1:13" x14ac:dyDescent="0.25">
      <c r="A127" t="s">
        <v>136</v>
      </c>
      <c r="B127">
        <v>1169856000</v>
      </c>
      <c r="C127" s="14">
        <f>'230'!C127</f>
        <v>0.14812500000000001</v>
      </c>
      <c r="D127" s="14">
        <f>'229'!C127+'230'!C127+'231'!C127+'232'!C127+'301'!C127+'302'!C127+'303'!C127+'304'!C127+'305A'!C127+'305B'!C127+'306A'!C127+'306B'!C127+'307'!C127+'308'!C127+'309'!C127</f>
        <v>0.58345000000000002</v>
      </c>
      <c r="E127">
        <f>'310'!C127+'311'!C127+'312'!C127+'313'!C127+'314'!C127</f>
        <v>3.4574000000000001E-2</v>
      </c>
      <c r="F127">
        <f t="shared" si="8"/>
        <v>0.61802400000000002</v>
      </c>
      <c r="G127" s="14">
        <f>'301'!C127+'303'!C127+'307'!C127+'309'!C127</f>
        <v>0.13916500000000001</v>
      </c>
      <c r="H127">
        <f t="shared" si="9"/>
        <v>4.1925052994646643</v>
      </c>
      <c r="I127">
        <f t="shared" si="10"/>
        <v>5.9257862713171648E-2</v>
      </c>
      <c r="J127">
        <f>'305B'!C127+'306B'!C127</f>
        <v>5.9659999999999999E-3</v>
      </c>
      <c r="K127">
        <f t="shared" si="11"/>
        <v>9.6533467955936987E-3</v>
      </c>
      <c r="L127" s="14">
        <f t="shared" si="12"/>
        <v>0.23967515824628169</v>
      </c>
      <c r="M127" s="14">
        <f t="shared" si="13"/>
        <v>1.0643840045988575</v>
      </c>
    </row>
    <row r="128" spans="1:13" x14ac:dyDescent="0.25">
      <c r="A128" t="s">
        <v>137</v>
      </c>
      <c r="B128">
        <v>1170460800</v>
      </c>
      <c r="C128" s="14">
        <f>'230'!C128</f>
        <v>0.15637899999999999</v>
      </c>
      <c r="D128" s="14">
        <f>'229'!C128+'230'!C128+'231'!C128+'232'!C128+'301'!C128+'302'!C128+'303'!C128+'304'!C128+'305A'!C128+'305B'!C128+'306A'!C128+'306B'!C128+'307'!C128+'308'!C128+'309'!C128</f>
        <v>0.59176800000000007</v>
      </c>
      <c r="E128">
        <f>'310'!C128+'311'!C128+'312'!C128+'313'!C128+'314'!C128</f>
        <v>3.3461999999999999E-2</v>
      </c>
      <c r="F128">
        <f t="shared" si="8"/>
        <v>0.62523000000000006</v>
      </c>
      <c r="G128" s="14">
        <f>'301'!C128+'303'!C128+'307'!C128+'309'!C128</f>
        <v>0.14155600000000002</v>
      </c>
      <c r="H128">
        <f t="shared" si="9"/>
        <v>4.1804515527423778</v>
      </c>
      <c r="I128">
        <f t="shared" si="10"/>
        <v>5.6545808492517328E-2</v>
      </c>
      <c r="J128">
        <f>'305B'!C128+'306B'!C128</f>
        <v>5.62E-3</v>
      </c>
      <c r="K128">
        <f t="shared" si="11"/>
        <v>8.9886921612846466E-3</v>
      </c>
      <c r="L128" s="14">
        <f t="shared" si="12"/>
        <v>0.25011435791628678</v>
      </c>
      <c r="M128" s="14">
        <f t="shared" si="13"/>
        <v>1.104714741868942</v>
      </c>
    </row>
    <row r="129" spans="1:13" x14ac:dyDescent="0.25">
      <c r="A129" t="s">
        <v>138</v>
      </c>
      <c r="B129">
        <v>1171065600</v>
      </c>
      <c r="C129" s="14">
        <f>'230'!C129</f>
        <v>0.16494300000000001</v>
      </c>
      <c r="D129" s="14">
        <f>'229'!C129+'230'!C129+'231'!C129+'232'!C129+'301'!C129+'302'!C129+'303'!C129+'304'!C129+'305A'!C129+'305B'!C129+'306A'!C129+'306B'!C129+'307'!C129+'308'!C129+'309'!C129</f>
        <v>0.61018100000000008</v>
      </c>
      <c r="E129">
        <f>'310'!C129+'311'!C129+'312'!C129+'313'!C129+'314'!C129</f>
        <v>3.2413000000000004E-2</v>
      </c>
      <c r="F129">
        <f t="shared" si="8"/>
        <v>0.64259400000000011</v>
      </c>
      <c r="G129" s="14">
        <f>'301'!C129+'303'!C129+'307'!C129+'309'!C129</f>
        <v>0.13497000000000001</v>
      </c>
      <c r="H129">
        <f t="shared" si="9"/>
        <v>4.520863895680522</v>
      </c>
      <c r="I129">
        <f t="shared" si="10"/>
        <v>5.3120303647606198E-2</v>
      </c>
      <c r="J129">
        <f>'305B'!C129+'306B'!C129</f>
        <v>5.934E-3</v>
      </c>
      <c r="K129">
        <f t="shared" si="11"/>
        <v>9.2344466334886403E-3</v>
      </c>
      <c r="L129" s="14">
        <f t="shared" si="12"/>
        <v>0.25668306893621784</v>
      </c>
      <c r="M129" s="14">
        <f t="shared" si="13"/>
        <v>1.2220715714603245</v>
      </c>
    </row>
    <row r="130" spans="1:13" x14ac:dyDescent="0.25">
      <c r="A130" t="s">
        <v>139</v>
      </c>
      <c r="B130">
        <v>1171670400</v>
      </c>
      <c r="C130" s="14">
        <f>'230'!C130</f>
        <v>0.13070100000000001</v>
      </c>
      <c r="D130" s="14">
        <f>'229'!C130+'230'!C130+'231'!C130+'232'!C130+'301'!C130+'302'!C130+'303'!C130+'304'!C130+'305A'!C130+'305B'!C130+'306A'!C130+'306B'!C130+'307'!C130+'308'!C130+'309'!C130</f>
        <v>0.49842100000000006</v>
      </c>
      <c r="E130">
        <f>'310'!C130+'311'!C130+'312'!C130+'313'!C130+'314'!C130</f>
        <v>2.7713000000000002E-2</v>
      </c>
      <c r="F130">
        <f t="shared" si="8"/>
        <v>0.5261340000000001</v>
      </c>
      <c r="G130" s="14">
        <f>'301'!C130+'303'!C130+'307'!C130+'309'!C130</f>
        <v>0.111015</v>
      </c>
      <c r="H130">
        <f t="shared" si="9"/>
        <v>4.4896725667702571</v>
      </c>
      <c r="I130">
        <f t="shared" si="10"/>
        <v>5.5601589820653621E-2</v>
      </c>
      <c r="J130">
        <f>'305B'!C130+'306B'!C130</f>
        <v>5.104E-3</v>
      </c>
      <c r="K130">
        <f t="shared" si="11"/>
        <v>9.7009507083746713E-3</v>
      </c>
      <c r="L130" s="14">
        <f t="shared" si="12"/>
        <v>0.24841770347478015</v>
      </c>
      <c r="M130" s="14">
        <f t="shared" si="13"/>
        <v>1.1773273881907851</v>
      </c>
    </row>
    <row r="131" spans="1:13" x14ac:dyDescent="0.25">
      <c r="A131" t="s">
        <v>140</v>
      </c>
      <c r="B131">
        <v>1172275200</v>
      </c>
      <c r="C131" s="14">
        <f>'230'!C131</f>
        <v>0.14734900000000001</v>
      </c>
      <c r="D131" s="14">
        <f>'229'!C131+'230'!C131+'231'!C131+'232'!C131+'301'!C131+'302'!C131+'303'!C131+'304'!C131+'305A'!C131+'305B'!C131+'306A'!C131+'306B'!C131+'307'!C131+'308'!C131+'309'!C131</f>
        <v>0.60864000000000007</v>
      </c>
      <c r="E131">
        <f>'310'!C131+'311'!C131+'312'!C131+'313'!C131+'314'!C131</f>
        <v>3.6389999999999999E-2</v>
      </c>
      <c r="F131">
        <f t="shared" si="8"/>
        <v>0.6450300000000001</v>
      </c>
      <c r="G131" s="14">
        <f>'301'!C131+'303'!C131+'307'!C131+'309'!C131</f>
        <v>0.13785700000000001</v>
      </c>
      <c r="H131">
        <f t="shared" si="9"/>
        <v>4.4150097564867945</v>
      </c>
      <c r="I131">
        <f t="shared" si="10"/>
        <v>5.9789037854889579E-2</v>
      </c>
      <c r="J131">
        <f>'305B'!C131+'306B'!C131</f>
        <v>6.0960000000000007E-3</v>
      </c>
      <c r="K131">
        <f t="shared" si="11"/>
        <v>9.450723222175713E-3</v>
      </c>
      <c r="L131" s="14">
        <f t="shared" si="12"/>
        <v>0.22843743701843322</v>
      </c>
      <c r="M131" s="14">
        <f t="shared" si="13"/>
        <v>1.0688539573616138</v>
      </c>
    </row>
    <row r="132" spans="1:13" x14ac:dyDescent="0.25">
      <c r="A132" t="s">
        <v>141</v>
      </c>
      <c r="B132">
        <v>1172880000</v>
      </c>
      <c r="C132" s="14">
        <f>'230'!C132</f>
        <v>0.144209</v>
      </c>
      <c r="D132" s="14">
        <f>'229'!C132+'230'!C132+'231'!C132+'232'!C132+'301'!C132+'302'!C132+'303'!C132+'304'!C132+'305A'!C132+'305B'!C132+'306A'!C132+'306B'!C132+'307'!C132+'308'!C132+'309'!C132</f>
        <v>0.56334100000000009</v>
      </c>
      <c r="E132">
        <f>'310'!C132+'311'!C132+'312'!C132+'313'!C132+'314'!C132</f>
        <v>3.2009000000000003E-2</v>
      </c>
      <c r="F132">
        <f t="shared" si="8"/>
        <v>0.59535000000000005</v>
      </c>
      <c r="G132" s="14">
        <f>'301'!C132+'303'!C132+'307'!C132+'309'!C132</f>
        <v>0.128218</v>
      </c>
      <c r="H132">
        <f t="shared" si="9"/>
        <v>4.3936186806844599</v>
      </c>
      <c r="I132">
        <f t="shared" si="10"/>
        <v>5.6819936770091291E-2</v>
      </c>
      <c r="J132">
        <f>'305B'!C132+'306B'!C132</f>
        <v>6.0590000000000001E-3</v>
      </c>
      <c r="K132">
        <f t="shared" si="11"/>
        <v>1.0177206685143193E-2</v>
      </c>
      <c r="L132" s="14">
        <f t="shared" si="12"/>
        <v>0.24222558159066093</v>
      </c>
      <c r="M132" s="14">
        <f t="shared" si="13"/>
        <v>1.1247172783852502</v>
      </c>
    </row>
    <row r="133" spans="1:13" x14ac:dyDescent="0.25">
      <c r="A133" t="s">
        <v>142</v>
      </c>
      <c r="B133">
        <v>1173481200</v>
      </c>
      <c r="C133" s="14">
        <f>'230'!C133</f>
        <v>0.12606700000000001</v>
      </c>
      <c r="D133" s="14">
        <f>'229'!C133+'230'!C133+'231'!C133+'232'!C133+'301'!C133+'302'!C133+'303'!C133+'304'!C133+'305A'!C133+'305B'!C133+'306A'!C133+'306B'!C133+'307'!C133+'308'!C133+'309'!C133</f>
        <v>0.55247500000000005</v>
      </c>
      <c r="E133">
        <f>'310'!C133+'311'!C133+'312'!C133+'313'!C133+'314'!C133</f>
        <v>3.4242000000000002E-2</v>
      </c>
      <c r="F133">
        <f t="shared" si="8"/>
        <v>0.58671700000000004</v>
      </c>
      <c r="G133" s="14">
        <f>'301'!C133+'303'!C133+'307'!C133+'309'!C133</f>
        <v>0.12892700000000001</v>
      </c>
      <c r="H133">
        <f t="shared" si="9"/>
        <v>4.2851768830423413</v>
      </c>
      <c r="I133">
        <f t="shared" si="10"/>
        <v>6.1979275080320376E-2</v>
      </c>
      <c r="J133">
        <f>'305B'!C133+'306B'!C133</f>
        <v>5.3799999999999994E-3</v>
      </c>
      <c r="K133">
        <f t="shared" si="11"/>
        <v>9.1696678296350701E-3</v>
      </c>
      <c r="L133" s="14">
        <f t="shared" si="12"/>
        <v>0.21486849707780753</v>
      </c>
      <c r="M133" s="14">
        <f t="shared" si="13"/>
        <v>0.9778169041395518</v>
      </c>
    </row>
    <row r="134" spans="1:13" x14ac:dyDescent="0.25">
      <c r="A134" t="s">
        <v>143</v>
      </c>
      <c r="B134">
        <v>1174086000</v>
      </c>
      <c r="C134" s="14">
        <f>'230'!C134</f>
        <v>0.15765000000000001</v>
      </c>
      <c r="D134" s="14">
        <f>'229'!C134+'230'!C134+'231'!C134+'232'!C134+'301'!C134+'302'!C134+'303'!C134+'304'!C134+'305A'!C134+'305B'!C134+'306A'!C134+'306B'!C134+'307'!C134+'308'!C134+'309'!C134</f>
        <v>0.64835699999999996</v>
      </c>
      <c r="E134">
        <f>'310'!C134+'311'!C134+'312'!C134+'313'!C134+'314'!C134</f>
        <v>3.8665999999999999E-2</v>
      </c>
      <c r="F134">
        <f t="shared" si="8"/>
        <v>0.68702299999999994</v>
      </c>
      <c r="G134" s="14">
        <f>'301'!C134+'303'!C134+'307'!C134+'309'!C134</f>
        <v>0.14738599999999999</v>
      </c>
      <c r="H134">
        <f t="shared" si="9"/>
        <v>4.3990406144409917</v>
      </c>
      <c r="I134">
        <f t="shared" si="10"/>
        <v>5.9636897573404776E-2</v>
      </c>
      <c r="J134">
        <f>'305B'!C134+'306B'!C134</f>
        <v>5.9769999999999997E-3</v>
      </c>
      <c r="K134">
        <f t="shared" si="11"/>
        <v>8.6998542989099349E-3</v>
      </c>
      <c r="L134" s="14">
        <f t="shared" si="12"/>
        <v>0.22946830018791223</v>
      </c>
      <c r="M134" s="14">
        <f t="shared" si="13"/>
        <v>1.0696402643398968</v>
      </c>
    </row>
    <row r="135" spans="1:13" x14ac:dyDescent="0.25">
      <c r="A135" t="s">
        <v>144</v>
      </c>
      <c r="B135">
        <v>1174690800</v>
      </c>
      <c r="C135" s="14">
        <f>'230'!C135</f>
        <v>0.146145</v>
      </c>
      <c r="D135" s="14">
        <f>'229'!C135+'230'!C135+'231'!C135+'232'!C135+'301'!C135+'302'!C135+'303'!C135+'304'!C135+'305A'!C135+'305B'!C135+'306A'!C135+'306B'!C135+'307'!C135+'308'!C135+'309'!C135</f>
        <v>0.61066299999999996</v>
      </c>
      <c r="E135">
        <f>'310'!C135+'311'!C135+'312'!C135+'313'!C135+'314'!C135</f>
        <v>3.4511E-2</v>
      </c>
      <c r="F135">
        <f t="shared" si="8"/>
        <v>0.64517399999999991</v>
      </c>
      <c r="G135" s="14">
        <f>'301'!C135+'303'!C135+'307'!C135+'309'!C135</f>
        <v>0.142122</v>
      </c>
      <c r="H135">
        <f t="shared" si="9"/>
        <v>4.2967520862357693</v>
      </c>
      <c r="I135">
        <f t="shared" si="10"/>
        <v>5.6513985618909288E-2</v>
      </c>
      <c r="J135">
        <f>'305B'!C135+'306B'!C135</f>
        <v>5.4680000000000006E-3</v>
      </c>
      <c r="K135">
        <f t="shared" si="11"/>
        <v>8.4752330379091554E-3</v>
      </c>
      <c r="L135" s="14">
        <f t="shared" si="12"/>
        <v>0.22652028755033529</v>
      </c>
      <c r="M135" s="14">
        <f t="shared" si="13"/>
        <v>1.0283066661037701</v>
      </c>
    </row>
    <row r="136" spans="1:13" x14ac:dyDescent="0.25">
      <c r="A136" t="s">
        <v>145</v>
      </c>
      <c r="B136">
        <v>1175295600</v>
      </c>
      <c r="C136" s="14">
        <f>'230'!C136</f>
        <v>0.12554299999999999</v>
      </c>
      <c r="D136" s="14">
        <f>'229'!C136+'230'!C136+'231'!C136+'232'!C136+'301'!C136+'302'!C136+'303'!C136+'304'!C136+'305A'!C136+'305B'!C136+'306A'!C136+'306B'!C136+'307'!C136+'308'!C136+'309'!C136</f>
        <v>0.59733199999999997</v>
      </c>
      <c r="E136">
        <f>'310'!C136+'311'!C136+'312'!C136+'313'!C136+'314'!C136</f>
        <v>3.5411999999999999E-2</v>
      </c>
      <c r="F136">
        <f t="shared" si="8"/>
        <v>0.63274399999999997</v>
      </c>
      <c r="G136" s="14">
        <f>'301'!C136+'303'!C136+'307'!C136+'309'!C136</f>
        <v>0.14286099999999999</v>
      </c>
      <c r="H136">
        <f t="shared" si="9"/>
        <v>4.1812111073001033</v>
      </c>
      <c r="I136">
        <f t="shared" si="10"/>
        <v>5.9283614472353731E-2</v>
      </c>
      <c r="J136">
        <f>'305B'!C136+'306B'!C136</f>
        <v>5.2840000000000005E-3</v>
      </c>
      <c r="K136">
        <f t="shared" si="11"/>
        <v>8.3509286536103088E-3</v>
      </c>
      <c r="L136" s="14">
        <f t="shared" si="12"/>
        <v>0.19841041558671435</v>
      </c>
      <c r="M136" s="14">
        <f t="shared" si="13"/>
        <v>0.87877727301362862</v>
      </c>
    </row>
    <row r="137" spans="1:13" x14ac:dyDescent="0.25">
      <c r="A137" t="s">
        <v>146</v>
      </c>
      <c r="B137">
        <v>1175900400</v>
      </c>
      <c r="C137" s="14">
        <f>'230'!C137</f>
        <v>0.131138</v>
      </c>
      <c r="D137" s="14">
        <f>'229'!C137+'230'!C137+'231'!C137+'232'!C137+'301'!C137+'302'!C137+'303'!C137+'304'!C137+'305A'!C137+'305B'!C137+'306A'!C137+'306B'!C137+'307'!C137+'308'!C137+'309'!C137</f>
        <v>0.61372099999999996</v>
      </c>
      <c r="E137">
        <f>'310'!C137+'311'!C137+'312'!C137+'313'!C137+'314'!C137</f>
        <v>3.4124000000000002E-2</v>
      </c>
      <c r="F137">
        <f t="shared" ref="F137:F200" si="14">D137+E137</f>
        <v>0.647845</v>
      </c>
      <c r="G137" s="14">
        <f>'301'!C137+'303'!C137+'307'!C137+'309'!C137</f>
        <v>0.14380100000000001</v>
      </c>
      <c r="H137">
        <f t="shared" ref="H137:H200" si="15">D137/G137</f>
        <v>4.2678493195457605</v>
      </c>
      <c r="I137">
        <f t="shared" ref="I137:I200" si="16">E137/D137</f>
        <v>5.560181255000237E-2</v>
      </c>
      <c r="J137">
        <f>'305B'!C137+'306B'!C137</f>
        <v>5.3299999999999997E-3</v>
      </c>
      <c r="K137">
        <f t="shared" ref="K137:K147" si="17">J137/F137</f>
        <v>8.2272765862204684E-3</v>
      </c>
      <c r="L137" s="14">
        <f t="shared" ref="L137:L200" si="18">C137/F137</f>
        <v>0.2024218756029606</v>
      </c>
      <c r="M137" s="14">
        <f t="shared" ref="M137:M200" si="19">C137/G137</f>
        <v>0.91194080708757241</v>
      </c>
    </row>
    <row r="138" spans="1:13" x14ac:dyDescent="0.25">
      <c r="A138" t="s">
        <v>147</v>
      </c>
      <c r="B138">
        <v>1176505200</v>
      </c>
      <c r="C138" s="14">
        <f>'230'!C138</f>
        <v>0.104812</v>
      </c>
      <c r="D138" s="14">
        <f>'229'!C138+'230'!C138+'231'!C138+'232'!C138+'301'!C138+'302'!C138+'303'!C138+'304'!C138+'305A'!C138+'305B'!C138+'306A'!C138+'306B'!C138+'307'!C138+'308'!C138+'309'!C138</f>
        <v>0.47221399999999997</v>
      </c>
      <c r="E138">
        <f>'310'!C138+'311'!C138+'312'!C138+'313'!C138+'314'!C138</f>
        <v>2.1160999999999999E-2</v>
      </c>
      <c r="F138">
        <f t="shared" si="14"/>
        <v>0.49337499999999995</v>
      </c>
      <c r="G138" s="14">
        <f>'301'!C138+'303'!C138+'307'!C138+'309'!C138</f>
        <v>0.120229</v>
      </c>
      <c r="H138">
        <f t="shared" si="15"/>
        <v>3.9276214557219968</v>
      </c>
      <c r="I138">
        <f t="shared" si="16"/>
        <v>4.4812309673156664E-2</v>
      </c>
      <c r="J138">
        <f>'305B'!C138+'306B'!C138</f>
        <v>3.261E-3</v>
      </c>
      <c r="K138">
        <f t="shared" si="17"/>
        <v>6.6095768938434262E-3</v>
      </c>
      <c r="L138" s="14">
        <f t="shared" si="18"/>
        <v>0.2124388142893337</v>
      </c>
      <c r="M138" s="14">
        <f t="shared" si="19"/>
        <v>0.87176970614410831</v>
      </c>
    </row>
    <row r="139" spans="1:13" x14ac:dyDescent="0.25">
      <c r="A139" t="s">
        <v>148</v>
      </c>
      <c r="B139">
        <v>1177110000</v>
      </c>
      <c r="C139" s="14">
        <f>'230'!C139</f>
        <v>0.13220699999999999</v>
      </c>
      <c r="D139" s="14">
        <f>'229'!C139+'230'!C139+'231'!C139+'232'!C139+'301'!C139+'302'!C139+'303'!C139+'304'!C139+'305A'!C139+'305B'!C139+'306A'!C139+'306B'!C139+'307'!C139+'308'!C139+'309'!C139</f>
        <v>0.68548200000000004</v>
      </c>
      <c r="E139">
        <f>'310'!C139+'311'!C139+'312'!C139+'313'!C139+'314'!C139</f>
        <v>3.5054000000000002E-2</v>
      </c>
      <c r="F139">
        <f t="shared" si="14"/>
        <v>0.72053600000000007</v>
      </c>
      <c r="G139" s="14">
        <f>'301'!C139+'303'!C139+'307'!C139+'309'!C139</f>
        <v>0.18545799999999998</v>
      </c>
      <c r="H139">
        <f t="shared" si="15"/>
        <v>3.6961576205933424</v>
      </c>
      <c r="I139">
        <f t="shared" si="16"/>
        <v>5.113773957594802E-2</v>
      </c>
      <c r="J139">
        <f>'305B'!C139+'306B'!C139</f>
        <v>4.0129999999999992E-3</v>
      </c>
      <c r="K139">
        <f t="shared" si="17"/>
        <v>5.5694649538676746E-3</v>
      </c>
      <c r="L139" s="14">
        <f t="shared" si="18"/>
        <v>0.18348423951058654</v>
      </c>
      <c r="M139" s="14">
        <f t="shared" si="19"/>
        <v>0.71286760344660249</v>
      </c>
    </row>
    <row r="140" spans="1:13" x14ac:dyDescent="0.25">
      <c r="A140" t="s">
        <v>149</v>
      </c>
      <c r="B140">
        <v>1177714800</v>
      </c>
      <c r="C140" s="14">
        <f>'230'!C140</f>
        <v>0.10472099999999999</v>
      </c>
      <c r="D140" s="14">
        <f>'229'!C140+'230'!C140+'231'!C140+'232'!C140+'301'!C140+'302'!C140+'303'!C140+'304'!C140+'305A'!C140+'305B'!C140+'306A'!C140+'306B'!C140+'307'!C140+'308'!C140+'309'!C140</f>
        <v>0.52236500000000008</v>
      </c>
      <c r="E140">
        <f>'310'!C140+'311'!C140+'312'!C140+'313'!C140+'314'!C140</f>
        <v>2.4080999999999998E-2</v>
      </c>
      <c r="F140">
        <f t="shared" si="14"/>
        <v>0.5464460000000001</v>
      </c>
      <c r="G140" s="14">
        <f>'301'!C140+'303'!C140+'307'!C140+'309'!C140</f>
        <v>0.146478</v>
      </c>
      <c r="H140">
        <f t="shared" si="15"/>
        <v>3.5661669329182546</v>
      </c>
      <c r="I140">
        <f t="shared" si="16"/>
        <v>4.6099949269189158E-2</v>
      </c>
      <c r="J140">
        <f>'305B'!C140+'306B'!C140</f>
        <v>3.1920000000000004E-3</v>
      </c>
      <c r="K140">
        <f t="shared" si="17"/>
        <v>5.8413823140804396E-3</v>
      </c>
      <c r="L140" s="14">
        <f t="shared" si="18"/>
        <v>0.19164016206541903</v>
      </c>
      <c r="M140" s="14">
        <f t="shared" si="19"/>
        <v>0.71492647360013106</v>
      </c>
    </row>
    <row r="141" spans="1:13" x14ac:dyDescent="0.25">
      <c r="A141" t="s">
        <v>150</v>
      </c>
      <c r="B141">
        <v>1178319600</v>
      </c>
      <c r="C141" s="14">
        <f>'230'!C141</f>
        <v>0.117497</v>
      </c>
      <c r="D141" s="14">
        <f>'229'!C141+'230'!C141+'231'!C141+'232'!C141+'301'!C141+'302'!C141+'303'!C141+'304'!C141+'305A'!C141+'305B'!C141+'306A'!C141+'306B'!C141+'307'!C141+'308'!C141+'309'!C141</f>
        <v>0.55712300000000015</v>
      </c>
      <c r="E141">
        <f>'310'!C141+'311'!C141+'312'!C141+'313'!C141+'314'!C141</f>
        <v>2.5888000000000001E-2</v>
      </c>
      <c r="F141">
        <f t="shared" si="14"/>
        <v>0.58301100000000017</v>
      </c>
      <c r="G141" s="14">
        <f>'301'!C141+'303'!C141+'307'!C141+'309'!C141</f>
        <v>0.14988299999999999</v>
      </c>
      <c r="H141">
        <f t="shared" si="15"/>
        <v>3.7170526343881574</v>
      </c>
      <c r="I141">
        <f t="shared" si="16"/>
        <v>4.6467297167770844E-2</v>
      </c>
      <c r="J141">
        <f>'305B'!C141+'306B'!C141</f>
        <v>3.2069999999999998E-3</v>
      </c>
      <c r="K141">
        <f t="shared" si="17"/>
        <v>5.5007538451247043E-3</v>
      </c>
      <c r="L141" s="14">
        <f t="shared" si="18"/>
        <v>0.20153479093876439</v>
      </c>
      <c r="M141" s="14">
        <f t="shared" si="19"/>
        <v>0.78392479467317855</v>
      </c>
    </row>
    <row r="142" spans="1:13" x14ac:dyDescent="0.25">
      <c r="A142" t="s">
        <v>151</v>
      </c>
      <c r="B142">
        <v>1178924400</v>
      </c>
      <c r="C142" s="14">
        <f>'230'!C142</f>
        <v>0.10992499999999999</v>
      </c>
      <c r="D142" s="14">
        <f>'229'!C142+'230'!C142+'231'!C142+'232'!C142+'301'!C142+'302'!C142+'303'!C142+'304'!C142+'305A'!C142+'305B'!C142+'306A'!C142+'306B'!C142+'307'!C142+'308'!C142+'309'!C142</f>
        <v>0.53705999999999998</v>
      </c>
      <c r="E142">
        <f>'310'!C142+'311'!C142+'312'!C142+'313'!C142+'314'!C142</f>
        <v>2.5823000000000002E-2</v>
      </c>
      <c r="F142">
        <f t="shared" si="14"/>
        <v>0.56288300000000002</v>
      </c>
      <c r="G142" s="14">
        <f>'301'!C142+'303'!C142+'307'!C142+'309'!C142</f>
        <v>0.148814</v>
      </c>
      <c r="H142">
        <f t="shared" si="15"/>
        <v>3.6089346432459308</v>
      </c>
      <c r="I142">
        <f t="shared" si="16"/>
        <v>4.8082150970096459E-2</v>
      </c>
      <c r="J142">
        <f>'305B'!C142+'306B'!C142</f>
        <v>3.4039999999999999E-3</v>
      </c>
      <c r="K142">
        <f t="shared" si="17"/>
        <v>6.0474379222680372E-3</v>
      </c>
      <c r="L142" s="14">
        <f t="shared" si="18"/>
        <v>0.19528925194045652</v>
      </c>
      <c r="M142" s="14">
        <f t="shared" si="19"/>
        <v>0.73867378069267675</v>
      </c>
    </row>
    <row r="143" spans="1:13" x14ac:dyDescent="0.25">
      <c r="A143" t="s">
        <v>152</v>
      </c>
      <c r="B143">
        <v>1179529200</v>
      </c>
      <c r="C143" s="14">
        <f>'230'!C143</f>
        <v>0.104059</v>
      </c>
      <c r="D143" s="14">
        <f>'229'!C143+'230'!C143+'231'!C143+'232'!C143+'301'!C143+'302'!C143+'303'!C143+'304'!C143+'305A'!C143+'305B'!C143+'306A'!C143+'306B'!C143+'307'!C143+'308'!C143+'309'!C143</f>
        <v>0.47558399999999995</v>
      </c>
      <c r="E143">
        <f>'310'!C143+'311'!C143+'312'!C143+'313'!C143+'314'!C143</f>
        <v>2.1883E-2</v>
      </c>
      <c r="F143">
        <f t="shared" si="14"/>
        <v>0.49746699999999994</v>
      </c>
      <c r="G143" s="14">
        <f>'301'!C143+'303'!C143+'307'!C143+'309'!C143</f>
        <v>0.13346</v>
      </c>
      <c r="H143">
        <f t="shared" si="15"/>
        <v>3.5634946800539486</v>
      </c>
      <c r="I143">
        <f t="shared" si="16"/>
        <v>4.6012902032027993E-2</v>
      </c>
      <c r="J143">
        <f>'305B'!C143+'306B'!C143</f>
        <v>3.2490000000000002E-3</v>
      </c>
      <c r="K143">
        <f t="shared" si="17"/>
        <v>6.5310864841285968E-3</v>
      </c>
      <c r="L143" s="14">
        <f t="shared" si="18"/>
        <v>0.20917769419881121</v>
      </c>
      <c r="M143" s="14">
        <f t="shared" si="19"/>
        <v>0.77970178330585949</v>
      </c>
    </row>
    <row r="144" spans="1:13" x14ac:dyDescent="0.25">
      <c r="A144" t="s">
        <v>153</v>
      </c>
      <c r="B144">
        <v>1180134000</v>
      </c>
      <c r="C144" s="14">
        <f>'230'!C144</f>
        <v>7.6916999999999999E-2</v>
      </c>
      <c r="D144" s="14">
        <f>'229'!C144+'230'!C144+'231'!C144+'232'!C144+'301'!C144+'302'!C144+'303'!C144+'304'!C144+'305A'!C144+'305B'!C144+'306A'!C144+'306B'!C144+'307'!C144+'308'!C144+'309'!C144</f>
        <v>0.403916</v>
      </c>
      <c r="E144">
        <f>'310'!C144+'311'!C144+'312'!C144+'313'!C144+'314'!C144</f>
        <v>2.0225E-2</v>
      </c>
      <c r="F144">
        <f t="shared" si="14"/>
        <v>0.42414099999999999</v>
      </c>
      <c r="G144" s="14">
        <f>'301'!C144+'303'!C144+'307'!C144+'309'!C144</f>
        <v>0.11888799999999999</v>
      </c>
      <c r="H144">
        <f t="shared" si="15"/>
        <v>3.3974497005585089</v>
      </c>
      <c r="I144">
        <f t="shared" si="16"/>
        <v>5.0072292258786483E-2</v>
      </c>
      <c r="J144">
        <f>'305B'!C144+'306B'!C144</f>
        <v>2.4780000000000002E-3</v>
      </c>
      <c r="K144">
        <f t="shared" si="17"/>
        <v>5.8423967501373374E-3</v>
      </c>
      <c r="L144" s="14">
        <f t="shared" si="18"/>
        <v>0.18134771219948084</v>
      </c>
      <c r="M144" s="14">
        <f t="shared" si="19"/>
        <v>0.64697025772155303</v>
      </c>
    </row>
    <row r="145" spans="1:13" x14ac:dyDescent="0.25">
      <c r="A145" t="s">
        <v>154</v>
      </c>
      <c r="B145">
        <v>1180738800</v>
      </c>
      <c r="C145" s="14">
        <f>'230'!C145</f>
        <v>0.109335</v>
      </c>
      <c r="D145" s="14">
        <f>'229'!C145+'230'!C145+'231'!C145+'232'!C145+'301'!C145+'302'!C145+'303'!C145+'304'!C145+'305A'!C145+'305B'!C145+'306A'!C145+'306B'!C145+'307'!C145+'308'!C145+'309'!C145</f>
        <v>0.53249000000000002</v>
      </c>
      <c r="E145">
        <f>'310'!C145+'311'!C145+'312'!C145+'313'!C145+'314'!C145</f>
        <v>2.2460000000000001E-2</v>
      </c>
      <c r="F145">
        <f t="shared" si="14"/>
        <v>0.55495000000000005</v>
      </c>
      <c r="G145" s="14">
        <f>'301'!C145+'303'!C145+'307'!C145+'309'!C145</f>
        <v>0.159412</v>
      </c>
      <c r="H145">
        <f t="shared" si="15"/>
        <v>3.3403382430431838</v>
      </c>
      <c r="I145">
        <f t="shared" si="16"/>
        <v>4.2179195853443256E-2</v>
      </c>
      <c r="J145">
        <f>'305B'!C145+'306B'!C145</f>
        <v>3.591E-3</v>
      </c>
      <c r="K145">
        <f t="shared" si="17"/>
        <v>6.4708532300207216E-3</v>
      </c>
      <c r="L145" s="14">
        <f t="shared" si="18"/>
        <v>0.19701774934678798</v>
      </c>
      <c r="M145" s="14">
        <f t="shared" si="19"/>
        <v>0.68586430130730436</v>
      </c>
    </row>
    <row r="146" spans="1:13" x14ac:dyDescent="0.25">
      <c r="A146" t="s">
        <v>155</v>
      </c>
      <c r="B146">
        <v>1181343600</v>
      </c>
      <c r="C146" s="14">
        <f>'230'!C146</f>
        <v>5.8979999999999998E-2</v>
      </c>
      <c r="D146" s="14">
        <f>'229'!C146+'230'!C146+'231'!C146+'232'!C146+'301'!C146+'302'!C146+'303'!C146+'304'!C146+'305A'!C146+'305B'!C146+'306A'!C146+'306B'!C146+'307'!C146+'308'!C146+'309'!C146</f>
        <v>0.24380799999999994</v>
      </c>
      <c r="E146">
        <f>'310'!C146+'311'!C146+'312'!C146+'313'!C146+'314'!C146</f>
        <v>1.0119E-2</v>
      </c>
      <c r="F146">
        <f t="shared" si="14"/>
        <v>0.25392699999999996</v>
      </c>
      <c r="G146" s="14">
        <f>'301'!C146+'303'!C146+'307'!C146+'309'!C146</f>
        <v>6.6056000000000004E-2</v>
      </c>
      <c r="H146">
        <f t="shared" si="15"/>
        <v>3.6909289088046493</v>
      </c>
      <c r="I146">
        <f t="shared" si="16"/>
        <v>4.1503970337314615E-2</v>
      </c>
      <c r="J146">
        <f>'305B'!C146+'306B'!C146</f>
        <v>1.4810000000000001E-3</v>
      </c>
      <c r="K146">
        <f t="shared" si="17"/>
        <v>5.8323848980218742E-3</v>
      </c>
      <c r="L146" s="14">
        <f t="shared" si="18"/>
        <v>0.23227147959846731</v>
      </c>
      <c r="M146" s="14">
        <f t="shared" si="19"/>
        <v>0.89287876952888445</v>
      </c>
    </row>
    <row r="147" spans="1:13" x14ac:dyDescent="0.25">
      <c r="A147" t="s">
        <v>156</v>
      </c>
      <c r="B147">
        <v>1181948400</v>
      </c>
      <c r="C147" s="14">
        <f>'230'!C147</f>
        <v>3.3843999999999999E-2</v>
      </c>
      <c r="D147" s="14">
        <f>'229'!C147+'230'!C147+'231'!C147+'232'!C147+'301'!C147+'302'!C147+'303'!C147+'304'!C147+'305A'!C147+'305B'!C147+'306A'!C147+'306B'!C147+'307'!C147+'308'!C147+'309'!C147</f>
        <v>0.14162699999999998</v>
      </c>
      <c r="E147">
        <f>'310'!C147+'311'!C147+'312'!C147+'313'!C147+'314'!C147</f>
        <v>5.9789999999999999E-3</v>
      </c>
      <c r="F147">
        <f t="shared" si="14"/>
        <v>0.14760599999999999</v>
      </c>
      <c r="G147" s="14">
        <f>'301'!C147+'303'!C147+'307'!C147+'309'!C147</f>
        <v>3.9934999999999998E-2</v>
      </c>
      <c r="H147">
        <f t="shared" si="15"/>
        <v>3.5464379616877419</v>
      </c>
      <c r="I147">
        <f t="shared" si="16"/>
        <v>4.2216526509775684E-2</v>
      </c>
      <c r="J147">
        <f>'305B'!C147+'306B'!C147</f>
        <v>8.5300000000000003E-4</v>
      </c>
      <c r="K147">
        <f t="shared" si="17"/>
        <v>5.7788978767800772E-3</v>
      </c>
      <c r="L147" s="14">
        <f t="shared" si="18"/>
        <v>0.22928607238188151</v>
      </c>
      <c r="M147" s="14">
        <f t="shared" si="19"/>
        <v>0.84747715036935023</v>
      </c>
    </row>
    <row r="148" spans="1:13" x14ac:dyDescent="0.25">
      <c r="A148" t="s">
        <v>157</v>
      </c>
      <c r="B148">
        <v>1182553200</v>
      </c>
      <c r="C148" s="14">
        <f>'230'!C148</f>
        <v>0</v>
      </c>
      <c r="D148" s="14">
        <f>'229'!C148+'230'!C148+'231'!C148+'232'!C148+'301'!C148+'302'!C148+'303'!C148+'304'!C148+'305A'!C148+'305B'!C148+'306A'!C148+'306B'!C148+'307'!C148+'308'!C148+'309'!C148</f>
        <v>0</v>
      </c>
      <c r="E148">
        <f>'310'!C148+'311'!C148+'312'!C148+'313'!C148+'314'!C148</f>
        <v>0</v>
      </c>
      <c r="F148">
        <f t="shared" si="14"/>
        <v>0</v>
      </c>
      <c r="G148" s="14">
        <f>'301'!C148+'303'!C148+'307'!C148+'309'!C148</f>
        <v>0</v>
      </c>
      <c r="L148" s="14"/>
      <c r="M148" s="14"/>
    </row>
    <row r="149" spans="1:13" x14ac:dyDescent="0.25">
      <c r="A149" t="s">
        <v>158</v>
      </c>
      <c r="B149">
        <v>1183158000</v>
      </c>
      <c r="C149" s="14">
        <f>'230'!C149</f>
        <v>0</v>
      </c>
      <c r="D149" s="14">
        <f>'229'!C149+'230'!C149+'231'!C149+'232'!C149+'301'!C149+'302'!C149+'303'!C149+'304'!C149+'305A'!C149+'305B'!C149+'306A'!C149+'306B'!C149+'307'!C149+'308'!C149+'309'!C149</f>
        <v>0</v>
      </c>
      <c r="E149">
        <f>'310'!C149+'311'!C149+'312'!C149+'313'!C149+'314'!C149</f>
        <v>0</v>
      </c>
      <c r="F149">
        <f t="shared" si="14"/>
        <v>0</v>
      </c>
      <c r="G149" s="14">
        <f>'301'!C149+'303'!C149+'307'!C149+'309'!C149</f>
        <v>0</v>
      </c>
      <c r="L149" s="14"/>
      <c r="M149" s="14"/>
    </row>
    <row r="150" spans="1:13" x14ac:dyDescent="0.25">
      <c r="A150" t="s">
        <v>159</v>
      </c>
      <c r="B150">
        <v>1183762800</v>
      </c>
      <c r="C150" s="14">
        <f>'230'!C150</f>
        <v>0</v>
      </c>
      <c r="D150" s="14">
        <f>'229'!C150+'230'!C150+'231'!C150+'232'!C150+'301'!C150+'302'!C150+'303'!C150+'304'!C150+'305A'!C150+'305B'!C150+'306A'!C150+'306B'!C150+'307'!C150+'308'!C150+'309'!C150</f>
        <v>0</v>
      </c>
      <c r="E150">
        <f>'310'!C150+'311'!C150+'312'!C150+'313'!C150+'314'!C150</f>
        <v>0</v>
      </c>
      <c r="F150">
        <f t="shared" si="14"/>
        <v>0</v>
      </c>
      <c r="G150" s="14">
        <f>'301'!C150+'303'!C150+'307'!C150+'309'!C150</f>
        <v>0</v>
      </c>
      <c r="L150" s="14"/>
      <c r="M150" s="14"/>
    </row>
    <row r="151" spans="1:13" x14ac:dyDescent="0.25">
      <c r="A151" t="s">
        <v>160</v>
      </c>
      <c r="B151">
        <v>1184367600</v>
      </c>
      <c r="C151" s="14">
        <f>'230'!C151</f>
        <v>0</v>
      </c>
      <c r="D151" s="14">
        <f>'229'!C151+'230'!C151+'231'!C151+'232'!C151+'301'!C151+'302'!C151+'303'!C151+'304'!C151+'305A'!C151+'305B'!C151+'306A'!C151+'306B'!C151+'307'!C151+'308'!C151+'309'!C151</f>
        <v>0</v>
      </c>
      <c r="E151">
        <f>'310'!C151+'311'!C151+'312'!C151+'313'!C151+'314'!C151</f>
        <v>0</v>
      </c>
      <c r="F151">
        <f t="shared" si="14"/>
        <v>0</v>
      </c>
      <c r="G151" s="14">
        <f>'301'!C151+'303'!C151+'307'!C151+'309'!C151</f>
        <v>0</v>
      </c>
      <c r="L151" s="14"/>
      <c r="M151" s="14"/>
    </row>
    <row r="152" spans="1:13" x14ac:dyDescent="0.25">
      <c r="A152" t="s">
        <v>161</v>
      </c>
      <c r="B152">
        <v>1184972400</v>
      </c>
      <c r="C152" s="14">
        <f>'230'!C152</f>
        <v>0</v>
      </c>
      <c r="D152" s="14">
        <f>'229'!C152+'230'!C152+'231'!C152+'232'!C152+'301'!C152+'302'!C152+'303'!C152+'304'!C152+'305A'!C152+'305B'!C152+'306A'!C152+'306B'!C152+'307'!C152+'308'!C152+'309'!C152</f>
        <v>0</v>
      </c>
      <c r="E152">
        <f>'310'!C152+'311'!C152+'312'!C152+'313'!C152+'314'!C152</f>
        <v>0</v>
      </c>
      <c r="F152">
        <f t="shared" si="14"/>
        <v>0</v>
      </c>
      <c r="G152" s="14">
        <f>'301'!C152+'303'!C152+'307'!C152+'309'!C152</f>
        <v>0</v>
      </c>
      <c r="L152" s="14"/>
      <c r="M152" s="14"/>
    </row>
    <row r="153" spans="1:13" x14ac:dyDescent="0.25">
      <c r="A153" t="s">
        <v>162</v>
      </c>
      <c r="B153">
        <v>1185577200</v>
      </c>
      <c r="C153" s="14">
        <f>'230'!C153</f>
        <v>0</v>
      </c>
      <c r="D153" s="14">
        <f>'229'!C153+'230'!C153+'231'!C153+'232'!C153+'301'!C153+'302'!C153+'303'!C153+'304'!C153+'305A'!C153+'305B'!C153+'306A'!C153+'306B'!C153+'307'!C153+'308'!C153+'309'!C153</f>
        <v>0</v>
      </c>
      <c r="E153">
        <f>'310'!C153+'311'!C153+'312'!C153+'313'!C153+'314'!C153</f>
        <v>0</v>
      </c>
      <c r="F153">
        <f t="shared" si="14"/>
        <v>0</v>
      </c>
      <c r="G153" s="14">
        <f>'301'!C153+'303'!C153+'307'!C153+'309'!C153</f>
        <v>0</v>
      </c>
      <c r="K153" t="s">
        <v>454</v>
      </c>
      <c r="L153" s="14"/>
      <c r="M153" s="14"/>
    </row>
    <row r="154" spans="1:13" x14ac:dyDescent="0.25">
      <c r="A154" t="s">
        <v>163</v>
      </c>
      <c r="B154">
        <v>1186182000</v>
      </c>
      <c r="C154" s="14">
        <f>'230'!C154</f>
        <v>0</v>
      </c>
      <c r="D154" s="14">
        <f>'229'!C154+'230'!C154+'231'!C154+'232'!C154+'301'!C154+'302'!C154+'303'!C154+'304'!C154+'305A'!C154+'305B'!C154+'306A'!C154+'306B'!C154+'307'!C154+'308'!C154+'309'!C154</f>
        <v>0</v>
      </c>
      <c r="E154">
        <f>'310'!C154+'311'!C154+'312'!C154+'313'!C154+'314'!C154</f>
        <v>0</v>
      </c>
      <c r="F154">
        <f t="shared" si="14"/>
        <v>0</v>
      </c>
      <c r="G154" s="14">
        <f>'301'!C154+'303'!C154+'307'!C154+'309'!C154</f>
        <v>0</v>
      </c>
      <c r="J154" t="s">
        <v>455</v>
      </c>
      <c r="K154">
        <f>AVERAGE(H155:H207)</f>
        <v>2.423430840099738</v>
      </c>
      <c r="L154" s="14"/>
      <c r="M154" s="14"/>
    </row>
    <row r="155" spans="1:13" x14ac:dyDescent="0.25">
      <c r="A155" t="s">
        <v>164</v>
      </c>
      <c r="B155">
        <v>1186786800</v>
      </c>
      <c r="C155" s="14">
        <f>'230'!C155</f>
        <v>0</v>
      </c>
      <c r="D155" s="14">
        <f>'229'!C155+'230'!C155+'231'!C155+'232'!C155+'301'!C155+'302'!C155+'303'!C155+'304'!C155+'305A'!C155+'305B'!C155+'306A'!C155+'306B'!C155+'307'!C155+'308'!C155+'309'!C155</f>
        <v>0</v>
      </c>
      <c r="E155">
        <f>'310'!C155+'311'!C155+'312'!C155+'313'!C155+'314'!C155</f>
        <v>0</v>
      </c>
      <c r="F155">
        <f t="shared" si="14"/>
        <v>0</v>
      </c>
      <c r="G155" s="14">
        <f>'301'!C155+'303'!C155+'307'!C155+'309'!C155</f>
        <v>0</v>
      </c>
      <c r="J155" t="s">
        <v>456</v>
      </c>
      <c r="K155">
        <f>AVERAGE(I155:I207)</f>
        <v>1.7362444885357955E-2</v>
      </c>
      <c r="L155" s="14"/>
      <c r="M155" s="14"/>
    </row>
    <row r="156" spans="1:13" x14ac:dyDescent="0.25">
      <c r="A156" t="s">
        <v>165</v>
      </c>
      <c r="B156">
        <v>1187391600</v>
      </c>
      <c r="C156" s="14">
        <f>'230'!C156</f>
        <v>0</v>
      </c>
      <c r="D156" s="14">
        <f>'229'!C156+'230'!C156+'231'!C156+'232'!C156+'301'!C156+'302'!C156+'303'!C156+'304'!C156+'305A'!C156+'305B'!C156+'306A'!C156+'306B'!C156+'307'!C156+'308'!C156+'309'!C156</f>
        <v>0</v>
      </c>
      <c r="E156">
        <f>'310'!C156+'311'!C156+'312'!C156+'313'!C156+'314'!C156</f>
        <v>0</v>
      </c>
      <c r="F156">
        <f t="shared" si="14"/>
        <v>0</v>
      </c>
      <c r="G156" s="14">
        <f>'301'!C156+'303'!C156+'307'!C156+'309'!C156</f>
        <v>0</v>
      </c>
      <c r="I156" t="s">
        <v>588</v>
      </c>
      <c r="K156">
        <f>AVERAGE(K160:K207)</f>
        <v>3.0637196308281163E-2</v>
      </c>
      <c r="L156" s="14"/>
      <c r="M156" s="14"/>
    </row>
    <row r="157" spans="1:13" x14ac:dyDescent="0.25">
      <c r="A157" t="s">
        <v>166</v>
      </c>
      <c r="B157">
        <v>1187996400</v>
      </c>
      <c r="C157" s="14">
        <f>'230'!C157</f>
        <v>0</v>
      </c>
      <c r="D157" s="14">
        <f>'229'!C157+'230'!C157+'231'!C157+'232'!C157+'301'!C157+'302'!C157+'303'!C157+'304'!C157+'305A'!C157+'305B'!C157+'306A'!C157+'306B'!C157+'307'!C157+'308'!C157+'309'!C157</f>
        <v>0</v>
      </c>
      <c r="E157">
        <f>'310'!C157+'311'!C157+'312'!C157+'313'!C157+'314'!C157</f>
        <v>0</v>
      </c>
      <c r="F157">
        <f t="shared" si="14"/>
        <v>0</v>
      </c>
      <c r="G157" s="14">
        <f>'301'!C157+'303'!C157+'307'!C157+'309'!C157</f>
        <v>0</v>
      </c>
      <c r="J157" t="s">
        <v>457</v>
      </c>
      <c r="K157">
        <f>AVERAGE(D155:D207)</f>
        <v>0.33834941509433963</v>
      </c>
      <c r="L157" s="14"/>
      <c r="M157" s="14"/>
    </row>
    <row r="158" spans="1:13" x14ac:dyDescent="0.25">
      <c r="A158" t="s">
        <v>167</v>
      </c>
      <c r="B158">
        <v>1188601200</v>
      </c>
      <c r="C158" s="14">
        <f>'230'!C158</f>
        <v>0</v>
      </c>
      <c r="D158" s="14">
        <f>'229'!C158+'230'!C158+'231'!C158+'232'!C158+'301'!C158+'302'!C158+'303'!C158+'304'!C158+'305A'!C158+'305B'!C158+'306A'!C158+'306B'!C158+'307'!C158+'308'!C158+'309'!C158</f>
        <v>0</v>
      </c>
      <c r="E158">
        <f>'310'!C158+'311'!C158+'312'!C158+'313'!C158+'314'!C158</f>
        <v>0</v>
      </c>
      <c r="F158">
        <f t="shared" si="14"/>
        <v>0</v>
      </c>
      <c r="G158" s="14">
        <f>'301'!C158+'303'!C158+'307'!C158+'309'!C158</f>
        <v>0</v>
      </c>
      <c r="J158" t="s">
        <v>458</v>
      </c>
      <c r="K158">
        <f>AVERAGE(E155:E207)</f>
        <v>5.051490566037738E-3</v>
      </c>
      <c r="L158" s="14"/>
      <c r="M158" s="14"/>
    </row>
    <row r="159" spans="1:13" x14ac:dyDescent="0.25">
      <c r="A159" t="s">
        <v>168</v>
      </c>
      <c r="B159">
        <v>1189206000</v>
      </c>
      <c r="C159" s="14">
        <f>'230'!C159</f>
        <v>0</v>
      </c>
      <c r="D159" s="14">
        <f>'229'!C159+'230'!C159+'231'!C159+'232'!C159+'301'!C159+'302'!C159+'303'!C159+'304'!C159+'305A'!C159+'305B'!C159+'306A'!C159+'306B'!C159+'307'!C159+'308'!C159+'309'!C159</f>
        <v>0</v>
      </c>
      <c r="E159">
        <f>'310'!C159+'311'!C159+'312'!C159+'313'!C159+'314'!C159</f>
        <v>0</v>
      </c>
      <c r="F159">
        <f t="shared" si="14"/>
        <v>0</v>
      </c>
      <c r="G159" s="14">
        <f>'301'!C159+'303'!C159+'307'!C159+'309'!C159</f>
        <v>0</v>
      </c>
      <c r="J159" t="s">
        <v>459</v>
      </c>
      <c r="K159">
        <f>AVERAGE(G155:G207)</f>
        <v>0.14104550943396235</v>
      </c>
      <c r="L159" s="14"/>
      <c r="M159" s="14"/>
    </row>
    <row r="160" spans="1:13" x14ac:dyDescent="0.25">
      <c r="A160" t="s">
        <v>169</v>
      </c>
      <c r="B160">
        <v>1189810800</v>
      </c>
      <c r="C160" s="14">
        <f>'230'!C160</f>
        <v>2.3000000000000001E-4</v>
      </c>
      <c r="D160" s="14">
        <f>'229'!C160+'230'!C160+'231'!C160+'232'!C160+'301'!C160+'302'!C160+'303'!C160+'304'!C160+'305A'!C160+'305B'!C160+'306A'!C160+'306B'!C160+'307'!C160+'308'!C160+'309'!C160</f>
        <v>3.199E-3</v>
      </c>
      <c r="E160">
        <f>'310'!C160+'311'!C160+'312'!C160+'313'!C160+'314'!C160</f>
        <v>3.8000000000000002E-4</v>
      </c>
      <c r="F160">
        <f t="shared" si="14"/>
        <v>3.5790000000000001E-3</v>
      </c>
      <c r="G160" s="14">
        <f>'301'!C160+'303'!C160+'307'!C160+'309'!C160</f>
        <v>1.225E-3</v>
      </c>
      <c r="H160">
        <f t="shared" si="15"/>
        <v>2.6114285714285717</v>
      </c>
      <c r="I160">
        <f t="shared" si="16"/>
        <v>0.11878712097530479</v>
      </c>
      <c r="J160">
        <f>'305B'!C160+'306B'!C160</f>
        <v>2.9299999999999997E-4</v>
      </c>
      <c r="K160">
        <f t="shared" ref="K160:K223" si="20">J160/F160</f>
        <v>8.1866443140542033E-2</v>
      </c>
      <c r="L160" s="14">
        <f t="shared" si="18"/>
        <v>6.4263760827046656E-2</v>
      </c>
      <c r="M160" s="14">
        <f t="shared" si="19"/>
        <v>0.18775510204081633</v>
      </c>
    </row>
    <row r="161" spans="1:13" x14ac:dyDescent="0.25">
      <c r="A161" t="s">
        <v>170</v>
      </c>
      <c r="B161">
        <v>1190415600</v>
      </c>
      <c r="C161" s="14">
        <f>'230'!C161</f>
        <v>8.9560000000000004E-3</v>
      </c>
      <c r="D161" s="14">
        <f>'229'!C161+'230'!C161+'231'!C161+'232'!C161+'301'!C161+'302'!C161+'303'!C161+'304'!C161+'305A'!C161+'305B'!C161+'306A'!C161+'306B'!C161+'307'!C161+'308'!C161+'309'!C161</f>
        <v>0.21910000000000002</v>
      </c>
      <c r="E161">
        <f>'310'!C161+'311'!C161+'312'!C161+'313'!C161+'314'!C161</f>
        <v>4.9230000000000003E-3</v>
      </c>
      <c r="F161">
        <f t="shared" si="14"/>
        <v>0.22402300000000003</v>
      </c>
      <c r="G161" s="14">
        <f>'301'!C161+'303'!C161+'307'!C161+'309'!C161</f>
        <v>9.4713000000000006E-2</v>
      </c>
      <c r="H161">
        <f t="shared" si="15"/>
        <v>2.3133044038305197</v>
      </c>
      <c r="I161">
        <f t="shared" si="16"/>
        <v>2.2469192149703332E-2</v>
      </c>
      <c r="J161">
        <f>'305B'!C161+'306B'!C161</f>
        <v>1.03E-2</v>
      </c>
      <c r="K161">
        <f t="shared" si="20"/>
        <v>4.5977421961137917E-2</v>
      </c>
      <c r="L161" s="14">
        <f t="shared" si="18"/>
        <v>3.997803796931565E-2</v>
      </c>
      <c r="M161" s="14">
        <f t="shared" si="19"/>
        <v>9.4559352992725387E-2</v>
      </c>
    </row>
    <row r="162" spans="1:13" x14ac:dyDescent="0.25">
      <c r="A162" t="s">
        <v>171</v>
      </c>
      <c r="B162">
        <v>1191020400</v>
      </c>
      <c r="C162" s="14">
        <f>'230'!C162</f>
        <v>1.5479E-2</v>
      </c>
      <c r="D162" s="14">
        <f>'229'!C162+'230'!C162+'231'!C162+'232'!C162+'301'!C162+'302'!C162+'303'!C162+'304'!C162+'305A'!C162+'305B'!C162+'306A'!C162+'306B'!C162+'307'!C162+'308'!C162+'309'!C162</f>
        <v>0.40783799999999998</v>
      </c>
      <c r="E162">
        <f>'310'!C162+'311'!C162+'312'!C162+'313'!C162+'314'!C162</f>
        <v>8.8389999999999996E-3</v>
      </c>
      <c r="F162">
        <f t="shared" si="14"/>
        <v>0.41667699999999996</v>
      </c>
      <c r="G162" s="14">
        <f>'301'!C162+'303'!C162+'307'!C162+'309'!C162</f>
        <v>0.15892500000000001</v>
      </c>
      <c r="H162">
        <f t="shared" si="15"/>
        <v>2.5662293534686169</v>
      </c>
      <c r="I162">
        <f t="shared" si="16"/>
        <v>2.167282107111157E-2</v>
      </c>
      <c r="J162">
        <f>'305B'!C162+'306B'!C162</f>
        <v>1.6632000000000001E-2</v>
      </c>
      <c r="K162">
        <f t="shared" si="20"/>
        <v>3.9915810087909828E-2</v>
      </c>
      <c r="L162" s="14">
        <f t="shared" si="18"/>
        <v>3.7148678712767925E-2</v>
      </c>
      <c r="M162" s="14">
        <f t="shared" si="19"/>
        <v>9.7398143778511873E-2</v>
      </c>
    </row>
    <row r="163" spans="1:13" x14ac:dyDescent="0.25">
      <c r="A163" t="s">
        <v>172</v>
      </c>
      <c r="B163">
        <v>1191625200</v>
      </c>
      <c r="C163" s="14">
        <f>'230'!C163</f>
        <v>1.6423E-2</v>
      </c>
      <c r="D163" s="14">
        <f>'229'!C163+'230'!C163+'231'!C163+'232'!C163+'301'!C163+'302'!C163+'303'!C163+'304'!C163+'305A'!C163+'305B'!C163+'306A'!C163+'306B'!C163+'307'!C163+'308'!C163+'309'!C163</f>
        <v>0.49000899999999992</v>
      </c>
      <c r="E163">
        <f>'310'!C163+'311'!C163+'312'!C163+'313'!C163+'314'!C163</f>
        <v>1.1424999999999999E-2</v>
      </c>
      <c r="F163">
        <f t="shared" si="14"/>
        <v>0.50143399999999994</v>
      </c>
      <c r="G163" s="14">
        <f>'301'!C163+'303'!C163+'307'!C163+'309'!C163</f>
        <v>0.20260800000000001</v>
      </c>
      <c r="H163">
        <f t="shared" si="15"/>
        <v>2.4185076601121374</v>
      </c>
      <c r="I163">
        <f t="shared" si="16"/>
        <v>2.3315898279419361E-2</v>
      </c>
      <c r="J163">
        <f>'305B'!C163+'306B'!C163</f>
        <v>1.1396E-2</v>
      </c>
      <c r="K163">
        <f t="shared" si="20"/>
        <v>2.2726819481726411E-2</v>
      </c>
      <c r="L163" s="14">
        <f t="shared" si="18"/>
        <v>3.2752067071638545E-2</v>
      </c>
      <c r="M163" s="14">
        <f t="shared" si="19"/>
        <v>8.1058003632630493E-2</v>
      </c>
    </row>
    <row r="164" spans="1:13" x14ac:dyDescent="0.25">
      <c r="A164" t="s">
        <v>173</v>
      </c>
      <c r="B164">
        <v>1192230000</v>
      </c>
      <c r="C164" s="14">
        <f>'230'!C164</f>
        <v>1.4548999999999999E-2</v>
      </c>
      <c r="D164" s="14">
        <f>'229'!C164+'230'!C164+'231'!C164+'232'!C164+'301'!C164+'302'!C164+'303'!C164+'304'!C164+'305A'!C164+'305B'!C164+'306A'!C164+'306B'!C164+'307'!C164+'308'!C164+'309'!C164</f>
        <v>0.49870000000000009</v>
      </c>
      <c r="E164">
        <f>'310'!C164+'311'!C164+'312'!C164+'313'!C164+'314'!C164</f>
        <v>1.1800000000000001E-2</v>
      </c>
      <c r="F164">
        <f t="shared" si="14"/>
        <v>0.51050000000000006</v>
      </c>
      <c r="G164" s="14">
        <f>'301'!C164+'303'!C164+'307'!C164+'309'!C164</f>
        <v>0.20604599999999998</v>
      </c>
      <c r="H164">
        <f t="shared" si="15"/>
        <v>2.4203333236267635</v>
      </c>
      <c r="I164">
        <f t="shared" si="16"/>
        <v>2.3661519951874873E-2</v>
      </c>
      <c r="J164">
        <f>'305B'!C164+'306B'!C164</f>
        <v>1.4411E-2</v>
      </c>
      <c r="K164">
        <f t="shared" si="20"/>
        <v>2.8229187071498529E-2</v>
      </c>
      <c r="L164" s="14">
        <f t="shared" si="18"/>
        <v>2.8499510284035256E-2</v>
      </c>
      <c r="M164" s="14">
        <f t="shared" si="19"/>
        <v>7.0610446211040262E-2</v>
      </c>
    </row>
    <row r="165" spans="1:13" x14ac:dyDescent="0.25">
      <c r="A165" t="s">
        <v>174</v>
      </c>
      <c r="B165">
        <v>1192834800</v>
      </c>
      <c r="C165" s="14">
        <f>'230'!C165</f>
        <v>1.2213E-2</v>
      </c>
      <c r="D165" s="14">
        <f>'229'!C165+'230'!C165+'231'!C165+'232'!C165+'301'!C165+'302'!C165+'303'!C165+'304'!C165+'305A'!C165+'305B'!C165+'306A'!C165+'306B'!C165+'307'!C165+'308'!C165+'309'!C165</f>
        <v>0.44170699999999996</v>
      </c>
      <c r="E165">
        <f>'310'!C165+'311'!C165+'312'!C165+'313'!C165+'314'!C165</f>
        <v>1.0346000000000001E-2</v>
      </c>
      <c r="F165">
        <f t="shared" si="14"/>
        <v>0.45205299999999998</v>
      </c>
      <c r="G165" s="14">
        <f>'301'!C165+'303'!C165+'307'!C165+'309'!C165</f>
        <v>0.17688100000000001</v>
      </c>
      <c r="H165">
        <f t="shared" si="15"/>
        <v>2.4971986815994929</v>
      </c>
      <c r="I165">
        <f t="shared" si="16"/>
        <v>2.3422766675646984E-2</v>
      </c>
      <c r="J165">
        <f>'305B'!C165+'306B'!C165</f>
        <v>1.0866000000000001E-2</v>
      </c>
      <c r="K165">
        <f t="shared" si="20"/>
        <v>2.4037004510533061E-2</v>
      </c>
      <c r="L165" s="14">
        <f t="shared" si="18"/>
        <v>2.7016743611921613E-2</v>
      </c>
      <c r="M165" s="14">
        <f t="shared" si="19"/>
        <v>6.9046421040134323E-2</v>
      </c>
    </row>
    <row r="166" spans="1:13" x14ac:dyDescent="0.25">
      <c r="A166" t="s">
        <v>175</v>
      </c>
      <c r="B166">
        <v>1193439600</v>
      </c>
      <c r="C166" s="14">
        <f>'230'!C166</f>
        <v>1.8370000000000001E-2</v>
      </c>
      <c r="D166" s="14">
        <f>'229'!C166+'230'!C166+'231'!C166+'232'!C166+'301'!C166+'302'!C166+'303'!C166+'304'!C166+'305A'!C166+'305B'!C166+'306A'!C166+'306B'!C166+'307'!C166+'308'!C166+'309'!C166</f>
        <v>0.52040600000000004</v>
      </c>
      <c r="E166">
        <f>'310'!C166+'311'!C166+'312'!C166+'313'!C166+'314'!C166</f>
        <v>9.3230000000000014E-3</v>
      </c>
      <c r="F166">
        <f t="shared" si="14"/>
        <v>0.52972900000000001</v>
      </c>
      <c r="G166" s="14">
        <f>'301'!C166+'303'!C166+'307'!C166+'309'!C166</f>
        <v>0.20576399999999997</v>
      </c>
      <c r="H166">
        <f t="shared" si="15"/>
        <v>2.5291401800120532</v>
      </c>
      <c r="I166">
        <f t="shared" si="16"/>
        <v>1.7914858783334552E-2</v>
      </c>
      <c r="J166">
        <f>'305B'!C166+'306B'!C166</f>
        <v>1.5154000000000001E-2</v>
      </c>
      <c r="K166">
        <f t="shared" si="20"/>
        <v>2.8607080224039086E-2</v>
      </c>
      <c r="L166" s="14">
        <f t="shared" si="18"/>
        <v>3.4678108995354229E-2</v>
      </c>
      <c r="M166" s="14">
        <f t="shared" si="19"/>
        <v>8.9277035827452819E-2</v>
      </c>
    </row>
    <row r="167" spans="1:13" x14ac:dyDescent="0.25">
      <c r="A167" t="s">
        <v>176</v>
      </c>
      <c r="B167">
        <v>1194048000</v>
      </c>
      <c r="C167" s="14">
        <f>'230'!C167</f>
        <v>1.6957E-2</v>
      </c>
      <c r="D167" s="14">
        <f>'229'!C167+'230'!C167+'231'!C167+'232'!C167+'301'!C167+'302'!C167+'303'!C167+'304'!C167+'305A'!C167+'305B'!C167+'306A'!C167+'306B'!C167+'307'!C167+'308'!C167+'309'!C167</f>
        <v>0.49805900000000008</v>
      </c>
      <c r="E167">
        <f>'310'!C167+'311'!C167+'312'!C167+'313'!C167+'314'!C167</f>
        <v>6.6449999999999999E-3</v>
      </c>
      <c r="F167">
        <f t="shared" si="14"/>
        <v>0.50470400000000004</v>
      </c>
      <c r="G167" s="14">
        <f>'301'!C167+'303'!C167+'307'!C167+'309'!C167</f>
        <v>0.19307999999999997</v>
      </c>
      <c r="H167">
        <f t="shared" si="15"/>
        <v>2.5795473378910305</v>
      </c>
      <c r="I167">
        <f t="shared" si="16"/>
        <v>1.3341792839804117E-2</v>
      </c>
      <c r="J167">
        <f>'305B'!C167+'306B'!C167</f>
        <v>1.7919999999999998E-2</v>
      </c>
      <c r="K167">
        <f t="shared" si="20"/>
        <v>3.5505959928988078E-2</v>
      </c>
      <c r="L167" s="14">
        <f t="shared" si="18"/>
        <v>3.3597910854679176E-2</v>
      </c>
      <c r="M167" s="14">
        <f t="shared" si="19"/>
        <v>8.7823700020716808E-2</v>
      </c>
    </row>
    <row r="168" spans="1:13" x14ac:dyDescent="0.25">
      <c r="A168" t="s">
        <v>177</v>
      </c>
      <c r="B168">
        <v>1194652800</v>
      </c>
      <c r="C168" s="14">
        <f>'230'!C168</f>
        <v>1.3443E-2</v>
      </c>
      <c r="D168" s="14">
        <f>'229'!C168+'230'!C168+'231'!C168+'232'!C168+'301'!C168+'302'!C168+'303'!C168+'304'!C168+'305A'!C168+'305B'!C168+'306A'!C168+'306B'!C168+'307'!C168+'308'!C168+'309'!C168</f>
        <v>0.42461099999999996</v>
      </c>
      <c r="E168">
        <f>'310'!C168+'311'!C168+'312'!C168+'313'!C168+'314'!C168</f>
        <v>7.1270000000000005E-3</v>
      </c>
      <c r="F168">
        <f t="shared" si="14"/>
        <v>0.43173799999999996</v>
      </c>
      <c r="G168" s="14">
        <f>'301'!C168+'303'!C168+'307'!C168+'309'!C168</f>
        <v>0.17425299999999999</v>
      </c>
      <c r="H168">
        <f t="shared" si="15"/>
        <v>2.4367500129122597</v>
      </c>
      <c r="I168">
        <f t="shared" si="16"/>
        <v>1.6784774770319189E-2</v>
      </c>
      <c r="J168">
        <f>'305B'!C168+'306B'!C168</f>
        <v>1.2761E-2</v>
      </c>
      <c r="K168">
        <f t="shared" si="20"/>
        <v>2.95572777934766E-2</v>
      </c>
      <c r="L168" s="14">
        <f t="shared" si="18"/>
        <v>3.1136939532772193E-2</v>
      </c>
      <c r="M168" s="14">
        <f t="shared" si="19"/>
        <v>7.7146447980809524E-2</v>
      </c>
    </row>
    <row r="169" spans="1:13" x14ac:dyDescent="0.25">
      <c r="A169" t="s">
        <v>178</v>
      </c>
      <c r="B169">
        <v>1195257600</v>
      </c>
      <c r="C169" s="14">
        <f>'230'!C169</f>
        <v>1.9602999999999999E-2</v>
      </c>
      <c r="D169" s="14">
        <f>'229'!C169+'230'!C169+'231'!C169+'232'!C169+'301'!C169+'302'!C169+'303'!C169+'304'!C169+'305A'!C169+'305B'!C169+'306A'!C169+'306B'!C169+'307'!C169+'308'!C169+'309'!C169</f>
        <v>0.45129899999999995</v>
      </c>
      <c r="E169">
        <f>'310'!C169+'311'!C169+'312'!C169+'313'!C169+'314'!C169</f>
        <v>8.4829999999999992E-3</v>
      </c>
      <c r="F169">
        <f t="shared" si="14"/>
        <v>0.45978199999999997</v>
      </c>
      <c r="G169" s="14">
        <f>'301'!C169+'303'!C169+'307'!C169+'309'!C169</f>
        <v>0.17894899999999997</v>
      </c>
      <c r="H169">
        <f t="shared" si="15"/>
        <v>2.5219420058228881</v>
      </c>
      <c r="I169">
        <f t="shared" si="16"/>
        <v>1.8796850868271368E-2</v>
      </c>
      <c r="J169">
        <f>'305B'!C169+'306B'!C169</f>
        <v>1.2142E-2</v>
      </c>
      <c r="K169">
        <f t="shared" si="20"/>
        <v>2.6408167348874034E-2</v>
      </c>
      <c r="L169" s="14">
        <f t="shared" si="18"/>
        <v>4.26354228743187E-2</v>
      </c>
      <c r="M169" s="14">
        <f t="shared" si="19"/>
        <v>0.1095451776763212</v>
      </c>
    </row>
    <row r="170" spans="1:13" x14ac:dyDescent="0.25">
      <c r="A170" t="s">
        <v>179</v>
      </c>
      <c r="B170">
        <v>1195862400</v>
      </c>
      <c r="C170" s="14">
        <f>'230'!C170</f>
        <v>1.1941E-2</v>
      </c>
      <c r="D170" s="14">
        <f>'229'!C170+'230'!C170+'231'!C170+'232'!C170+'301'!C170+'302'!C170+'303'!C170+'304'!C170+'305A'!C170+'305B'!C170+'306A'!C170+'306B'!C170+'307'!C170+'308'!C170+'309'!C170</f>
        <v>0.294848</v>
      </c>
      <c r="E170">
        <f>'310'!C170+'311'!C170+'312'!C170+'313'!C170+'314'!C170</f>
        <v>4.9249999999999997E-3</v>
      </c>
      <c r="F170">
        <f t="shared" si="14"/>
        <v>0.29977300000000001</v>
      </c>
      <c r="G170" s="14">
        <f>'301'!C170+'303'!C170+'307'!C170+'309'!C170</f>
        <v>0.12192199999999999</v>
      </c>
      <c r="H170">
        <f t="shared" si="15"/>
        <v>2.4183330325946097</v>
      </c>
      <c r="I170">
        <f t="shared" si="16"/>
        <v>1.6703521814629911E-2</v>
      </c>
      <c r="J170">
        <f>'305B'!C170+'306B'!C170</f>
        <v>9.5559999999999985E-3</v>
      </c>
      <c r="K170">
        <f t="shared" si="20"/>
        <v>3.1877453940148036E-2</v>
      </c>
      <c r="L170" s="14">
        <f t="shared" si="18"/>
        <v>3.9833473995323124E-2</v>
      </c>
      <c r="M170" s="14">
        <f t="shared" si="19"/>
        <v>9.7939666344056042E-2</v>
      </c>
    </row>
    <row r="171" spans="1:13" x14ac:dyDescent="0.25">
      <c r="A171" t="s">
        <v>180</v>
      </c>
      <c r="B171">
        <v>1196467200</v>
      </c>
      <c r="C171" s="14">
        <f>'230'!C171</f>
        <v>1.6952999999999999E-2</v>
      </c>
      <c r="D171" s="14">
        <f>'229'!C171+'230'!C171+'231'!C171+'232'!C171+'301'!C171+'302'!C171+'303'!C171+'304'!C171+'305A'!C171+'305B'!C171+'306A'!C171+'306B'!C171+'307'!C171+'308'!C171+'309'!C171</f>
        <v>0.37905099999999997</v>
      </c>
      <c r="E171">
        <f>'310'!C171+'311'!C171+'312'!C171+'313'!C171+'314'!C171</f>
        <v>5.1640000000000002E-3</v>
      </c>
      <c r="F171">
        <f t="shared" si="14"/>
        <v>0.38421499999999997</v>
      </c>
      <c r="G171" s="14">
        <f>'301'!C171+'303'!C171+'307'!C171+'309'!C171</f>
        <v>0.15443000000000001</v>
      </c>
      <c r="H171">
        <f t="shared" si="15"/>
        <v>2.4545166094670723</v>
      </c>
      <c r="I171">
        <f t="shared" si="16"/>
        <v>1.3623496574339602E-2</v>
      </c>
      <c r="J171">
        <f>'305B'!C171+'306B'!C171</f>
        <v>1.3252E-2</v>
      </c>
      <c r="K171">
        <f t="shared" si="20"/>
        <v>3.4491105240555417E-2</v>
      </c>
      <c r="L171" s="14">
        <f t="shared" si="18"/>
        <v>4.4123732805850892E-2</v>
      </c>
      <c r="M171" s="14">
        <f t="shared" si="19"/>
        <v>0.10977789289645792</v>
      </c>
    </row>
    <row r="172" spans="1:13" x14ac:dyDescent="0.25">
      <c r="A172" t="s">
        <v>181</v>
      </c>
      <c r="B172">
        <v>1197072000</v>
      </c>
      <c r="C172" s="14">
        <f>'230'!C172</f>
        <v>1.8244E-2</v>
      </c>
      <c r="D172" s="14">
        <f>'229'!C172+'230'!C172+'231'!C172+'232'!C172+'301'!C172+'302'!C172+'303'!C172+'304'!C172+'305A'!C172+'305B'!C172+'306A'!C172+'306B'!C172+'307'!C172+'308'!C172+'309'!C172</f>
        <v>0.35924399999999995</v>
      </c>
      <c r="E172">
        <f>'310'!C172+'311'!C172+'312'!C172+'313'!C172+'314'!C172</f>
        <v>6.0549999999999996E-3</v>
      </c>
      <c r="F172">
        <f t="shared" si="14"/>
        <v>0.36529899999999993</v>
      </c>
      <c r="G172" s="14">
        <f>'301'!C172+'303'!C172+'307'!C172+'309'!C172</f>
        <v>0.14930499999999999</v>
      </c>
      <c r="H172">
        <f t="shared" si="15"/>
        <v>2.4061083017983322</v>
      </c>
      <c r="I172">
        <f t="shared" si="16"/>
        <v>1.6854839607620447E-2</v>
      </c>
      <c r="J172">
        <f>'305B'!C172+'306B'!C172</f>
        <v>1.1147000000000001E-2</v>
      </c>
      <c r="K172">
        <f t="shared" si="20"/>
        <v>3.0514729030191715E-2</v>
      </c>
      <c r="L172" s="14">
        <f t="shared" si="18"/>
        <v>4.9942649719818571E-2</v>
      </c>
      <c r="M172" s="14">
        <f t="shared" si="19"/>
        <v>0.12219282676400657</v>
      </c>
    </row>
    <row r="173" spans="1:13" x14ac:dyDescent="0.25">
      <c r="A173" t="s">
        <v>182</v>
      </c>
      <c r="B173">
        <v>1197676800</v>
      </c>
      <c r="C173" s="14">
        <f>'230'!C173</f>
        <v>1.3472E-2</v>
      </c>
      <c r="D173" s="14">
        <f>'229'!C173+'230'!C173+'231'!C173+'232'!C173+'301'!C173+'302'!C173+'303'!C173+'304'!C173+'305A'!C173+'305B'!C173+'306A'!C173+'306B'!C173+'307'!C173+'308'!C173+'309'!C173</f>
        <v>0.22538600000000003</v>
      </c>
      <c r="E173">
        <f>'310'!C173+'311'!C173+'312'!C173+'313'!C173+'314'!C173</f>
        <v>3.3069999999999996E-3</v>
      </c>
      <c r="F173">
        <f t="shared" si="14"/>
        <v>0.22869300000000004</v>
      </c>
      <c r="G173" s="14">
        <f>'301'!C173+'303'!C173+'307'!C173+'309'!C173</f>
        <v>9.3891000000000002E-2</v>
      </c>
      <c r="H173">
        <f t="shared" si="15"/>
        <v>2.4005069708491766</v>
      </c>
      <c r="I173">
        <f t="shared" si="16"/>
        <v>1.4672606106856678E-2</v>
      </c>
      <c r="J173">
        <f>'305B'!C173+'306B'!C173</f>
        <v>5.3579999999999999E-3</v>
      </c>
      <c r="K173">
        <f t="shared" si="20"/>
        <v>2.3428788812950109E-2</v>
      </c>
      <c r="L173" s="14">
        <f t="shared" si="18"/>
        <v>5.8908667952232895E-2</v>
      </c>
      <c r="M173" s="14">
        <f t="shared" si="19"/>
        <v>0.1434855310945671</v>
      </c>
    </row>
    <row r="174" spans="1:13" x14ac:dyDescent="0.25">
      <c r="A174" t="s">
        <v>183</v>
      </c>
      <c r="B174">
        <v>1198281600</v>
      </c>
      <c r="C174" s="14">
        <f>'230'!C174</f>
        <v>1.4203E-2</v>
      </c>
      <c r="D174" s="14">
        <f>'229'!C174+'230'!C174+'231'!C174+'232'!C174+'301'!C174+'302'!C174+'303'!C174+'304'!C174+'305A'!C174+'305B'!C174+'306A'!C174+'306B'!C174+'307'!C174+'308'!C174+'309'!C174</f>
        <v>0.29196599999999995</v>
      </c>
      <c r="E174">
        <f>'310'!C174+'311'!C174+'312'!C174+'313'!C174+'314'!C174</f>
        <v>7.9000000000000008E-3</v>
      </c>
      <c r="F174">
        <f t="shared" si="14"/>
        <v>0.29986599999999997</v>
      </c>
      <c r="G174" s="14">
        <f>'301'!C174+'303'!C174+'307'!C174+'309'!C174</f>
        <v>0.128076</v>
      </c>
      <c r="H174">
        <f t="shared" si="15"/>
        <v>2.279630844186264</v>
      </c>
      <c r="I174">
        <f t="shared" si="16"/>
        <v>2.7057945103196954E-2</v>
      </c>
      <c r="J174">
        <f>'305B'!C174+'306B'!C174</f>
        <v>9.6790000000000001E-3</v>
      </c>
      <c r="K174">
        <f t="shared" si="20"/>
        <v>3.2277750728658808E-2</v>
      </c>
      <c r="L174" s="14">
        <f t="shared" si="18"/>
        <v>4.7364489471964151E-2</v>
      </c>
      <c r="M174" s="14">
        <f t="shared" si="19"/>
        <v>0.1108950935382117</v>
      </c>
    </row>
    <row r="175" spans="1:13" x14ac:dyDescent="0.25">
      <c r="A175" t="s">
        <v>184</v>
      </c>
      <c r="B175">
        <v>1198886400</v>
      </c>
      <c r="C175" s="14">
        <f>'230'!C175</f>
        <v>2.6825999999999999E-2</v>
      </c>
      <c r="D175" s="14">
        <f>'229'!C175+'230'!C175+'231'!C175+'232'!C175+'301'!C175+'302'!C175+'303'!C175+'304'!C175+'305A'!C175+'305B'!C175+'306A'!C175+'306B'!C175+'307'!C175+'308'!C175+'309'!C175</f>
        <v>0.49225999999999992</v>
      </c>
      <c r="E175">
        <f>'310'!C175+'311'!C175+'312'!C175+'313'!C175+'314'!C175</f>
        <v>9.3889999999999998E-3</v>
      </c>
      <c r="F175">
        <f t="shared" si="14"/>
        <v>0.5016489999999999</v>
      </c>
      <c r="G175" s="14">
        <f>'301'!C175+'303'!C175+'307'!C175+'309'!C175</f>
        <v>0.215895</v>
      </c>
      <c r="H175">
        <f t="shared" si="15"/>
        <v>2.2800898584960279</v>
      </c>
      <c r="I175">
        <f t="shared" si="16"/>
        <v>1.907325397147849E-2</v>
      </c>
      <c r="J175">
        <f>'305B'!C175+'306B'!C175</f>
        <v>1.7128000000000001E-2</v>
      </c>
      <c r="K175">
        <f t="shared" si="20"/>
        <v>3.4143395083016219E-2</v>
      </c>
      <c r="L175" s="14">
        <f t="shared" si="18"/>
        <v>5.3475637348026218E-2</v>
      </c>
      <c r="M175" s="14">
        <f t="shared" si="19"/>
        <v>0.12425484610574584</v>
      </c>
    </row>
    <row r="176" spans="1:13" x14ac:dyDescent="0.25">
      <c r="A176" t="s">
        <v>185</v>
      </c>
      <c r="B176">
        <v>1199491200</v>
      </c>
      <c r="C176" s="14">
        <f>'230'!C176</f>
        <v>2.9357999999999999E-2</v>
      </c>
      <c r="D176" s="14">
        <f>'229'!C176+'230'!C176+'231'!C176+'232'!C176+'301'!C176+'302'!C176+'303'!C176+'304'!C176+'305A'!C176+'305B'!C176+'306A'!C176+'306B'!C176+'307'!C176+'308'!C176+'309'!C176</f>
        <v>0.54067199999999993</v>
      </c>
      <c r="E176">
        <f>'310'!C176+'311'!C176+'312'!C176+'313'!C176+'314'!C176</f>
        <v>8.5470000000000008E-3</v>
      </c>
      <c r="F176">
        <f t="shared" si="14"/>
        <v>0.5492189999999999</v>
      </c>
      <c r="G176" s="14">
        <f>'301'!C176+'303'!C176+'307'!C176+'309'!C176</f>
        <v>0.23607899999999998</v>
      </c>
      <c r="H176">
        <f t="shared" si="15"/>
        <v>2.2902164106083132</v>
      </c>
      <c r="I176">
        <f t="shared" si="16"/>
        <v>1.5808105468750003E-2</v>
      </c>
      <c r="J176">
        <f>'305B'!C176+'306B'!C176</f>
        <v>1.4842999999999999E-2</v>
      </c>
      <c r="K176">
        <f t="shared" si="20"/>
        <v>2.7025649149064402E-2</v>
      </c>
      <c r="L176" s="14">
        <f t="shared" si="18"/>
        <v>5.3454086621183908E-2</v>
      </c>
      <c r="M176" s="14">
        <f t="shared" si="19"/>
        <v>0.12435667721398345</v>
      </c>
    </row>
    <row r="177" spans="1:13" x14ac:dyDescent="0.25">
      <c r="A177" t="s">
        <v>186</v>
      </c>
      <c r="B177">
        <v>1200096000</v>
      </c>
      <c r="C177" s="14">
        <f>'230'!C177</f>
        <v>3.5011E-2</v>
      </c>
      <c r="D177" s="14">
        <f>'229'!C177+'230'!C177+'231'!C177+'232'!C177+'301'!C177+'302'!C177+'303'!C177+'304'!C177+'305A'!C177+'305B'!C177+'306A'!C177+'306B'!C177+'307'!C177+'308'!C177+'309'!C177</f>
        <v>0.52652599999999994</v>
      </c>
      <c r="E177">
        <f>'310'!C177+'311'!C177+'312'!C177+'313'!C177+'314'!C177</f>
        <v>8.5319999999999997E-3</v>
      </c>
      <c r="F177">
        <f t="shared" si="14"/>
        <v>0.53505799999999992</v>
      </c>
      <c r="G177" s="14">
        <f>'301'!C177+'303'!C177+'307'!C177+'309'!C177</f>
        <v>0.22801099999999999</v>
      </c>
      <c r="H177">
        <f t="shared" si="15"/>
        <v>2.3092131519970525</v>
      </c>
      <c r="I177">
        <f t="shared" si="16"/>
        <v>1.6204327991400237E-2</v>
      </c>
      <c r="J177">
        <f>'305B'!C177+'306B'!C177</f>
        <v>1.4880000000000001E-2</v>
      </c>
      <c r="K177">
        <f t="shared" si="20"/>
        <v>2.781006918876085E-2</v>
      </c>
      <c r="L177" s="14">
        <f t="shared" si="18"/>
        <v>6.543402771288348E-2</v>
      </c>
      <c r="M177" s="14">
        <f t="shared" si="19"/>
        <v>0.15354960944866697</v>
      </c>
    </row>
    <row r="178" spans="1:13" x14ac:dyDescent="0.25">
      <c r="A178" t="s">
        <v>187</v>
      </c>
      <c r="B178">
        <v>1200700800</v>
      </c>
      <c r="C178" s="14">
        <f>'230'!C178</f>
        <v>2.4639000000000001E-2</v>
      </c>
      <c r="D178" s="14">
        <f>'229'!C178+'230'!C178+'231'!C178+'232'!C178+'301'!C178+'302'!C178+'303'!C178+'304'!C178+'305A'!C178+'305B'!C178+'306A'!C178+'306B'!C178+'307'!C178+'308'!C178+'309'!C178</f>
        <v>0.37798699999999996</v>
      </c>
      <c r="E178">
        <f>'310'!C178+'311'!C178+'312'!C178+'313'!C178+'314'!C178</f>
        <v>6.9940000000000002E-3</v>
      </c>
      <c r="F178">
        <f t="shared" si="14"/>
        <v>0.38498099999999996</v>
      </c>
      <c r="G178" s="14">
        <f>'301'!C178+'303'!C178+'307'!C178+'309'!C178</f>
        <v>0.165685</v>
      </c>
      <c r="H178">
        <f t="shared" si="15"/>
        <v>2.2813592057217007</v>
      </c>
      <c r="I178">
        <f t="shared" si="16"/>
        <v>1.8503281858899913E-2</v>
      </c>
      <c r="J178">
        <f>'305B'!C178+'306B'!C178</f>
        <v>1.1868E-2</v>
      </c>
      <c r="K178">
        <f t="shared" si="20"/>
        <v>3.0827495382889029E-2</v>
      </c>
      <c r="L178" s="14">
        <f t="shared" si="18"/>
        <v>6.4000561066650058E-2</v>
      </c>
      <c r="M178" s="14">
        <f t="shared" si="19"/>
        <v>0.14870990131876755</v>
      </c>
    </row>
    <row r="179" spans="1:13" x14ac:dyDescent="0.25">
      <c r="A179" t="s">
        <v>188</v>
      </c>
      <c r="B179">
        <v>1201305600</v>
      </c>
      <c r="C179" s="14">
        <f>'230'!C179</f>
        <v>2.4695999999999999E-2</v>
      </c>
      <c r="D179" s="14">
        <f>'229'!C179+'230'!C179+'231'!C179+'232'!C179+'301'!C179+'302'!C179+'303'!C179+'304'!C179+'305A'!C179+'305B'!C179+'306A'!C179+'306B'!C179+'307'!C179+'308'!C179+'309'!C179</f>
        <v>0.35555799999999999</v>
      </c>
      <c r="E179">
        <f>'310'!C179+'311'!C179+'312'!C179+'313'!C179+'314'!C179</f>
        <v>6.6449999999999999E-3</v>
      </c>
      <c r="F179">
        <f t="shared" si="14"/>
        <v>0.362203</v>
      </c>
      <c r="G179" s="14">
        <f>'301'!C179+'303'!C179+'307'!C179+'309'!C179</f>
        <v>0.15137699999999998</v>
      </c>
      <c r="H179">
        <f t="shared" si="15"/>
        <v>2.3488244581409332</v>
      </c>
      <c r="I179">
        <f t="shared" si="16"/>
        <v>1.8688934013578656E-2</v>
      </c>
      <c r="J179">
        <f>'305B'!C179+'306B'!C179</f>
        <v>1.3024000000000001E-2</v>
      </c>
      <c r="K179">
        <f t="shared" si="20"/>
        <v>3.5957736407484203E-2</v>
      </c>
      <c r="L179" s="14">
        <f t="shared" si="18"/>
        <v>6.8182759391832756E-2</v>
      </c>
      <c r="M179" s="14">
        <f t="shared" si="19"/>
        <v>0.16314235319764561</v>
      </c>
    </row>
    <row r="180" spans="1:13" x14ac:dyDescent="0.25">
      <c r="A180" t="s">
        <v>189</v>
      </c>
      <c r="B180">
        <v>1201910400</v>
      </c>
      <c r="C180" s="14">
        <f>'230'!C180</f>
        <v>1.4215E-2</v>
      </c>
      <c r="D180" s="14">
        <f>'229'!C180+'230'!C180+'231'!C180+'232'!C180+'301'!C180+'302'!C180+'303'!C180+'304'!C180+'305A'!C180+'305B'!C180+'306A'!C180+'306B'!C180+'307'!C180+'308'!C180+'309'!C180</f>
        <v>0.25065999999999999</v>
      </c>
      <c r="E180">
        <f>'310'!C180+'311'!C180+'312'!C180+'313'!C180+'314'!C180</f>
        <v>5.0899999999999999E-3</v>
      </c>
      <c r="F180">
        <f t="shared" si="14"/>
        <v>0.25574999999999998</v>
      </c>
      <c r="G180" s="14">
        <f>'301'!C180+'303'!C180+'307'!C180+'309'!C180</f>
        <v>0.104694</v>
      </c>
      <c r="H180">
        <f t="shared" si="15"/>
        <v>2.3942155233346707</v>
      </c>
      <c r="I180">
        <f t="shared" si="16"/>
        <v>2.0306391127423603E-2</v>
      </c>
      <c r="J180">
        <f>'305B'!C180+'306B'!C180</f>
        <v>1.0010000000000002E-2</v>
      </c>
      <c r="K180">
        <f t="shared" si="20"/>
        <v>3.9139784946236565E-2</v>
      </c>
      <c r="L180" s="14">
        <f t="shared" si="18"/>
        <v>5.5581622678396878E-2</v>
      </c>
      <c r="M180" s="14">
        <f t="shared" si="19"/>
        <v>0.13577664431581563</v>
      </c>
    </row>
    <row r="181" spans="1:13" x14ac:dyDescent="0.25">
      <c r="A181" t="s">
        <v>190</v>
      </c>
      <c r="B181">
        <v>1202515200</v>
      </c>
      <c r="C181" s="14">
        <f>'230'!C181</f>
        <v>2.4837999999999999E-2</v>
      </c>
      <c r="D181" s="14">
        <f>'229'!C181+'230'!C181+'231'!C181+'232'!C181+'301'!C181+'302'!C181+'303'!C181+'304'!C181+'305A'!C181+'305B'!C181+'306A'!C181+'306B'!C181+'307'!C181+'308'!C181+'309'!C181</f>
        <v>0.49569900000000006</v>
      </c>
      <c r="E181">
        <f>'310'!C181+'311'!C181+'312'!C181+'313'!C181+'314'!C181</f>
        <v>9.1979999999999996E-3</v>
      </c>
      <c r="F181">
        <f t="shared" si="14"/>
        <v>0.50489700000000004</v>
      </c>
      <c r="G181" s="14">
        <f>'301'!C181+'303'!C181+'307'!C181+'309'!C181</f>
        <v>0.21824399999999999</v>
      </c>
      <c r="H181">
        <f t="shared" si="15"/>
        <v>2.2713064276681147</v>
      </c>
      <c r="I181">
        <f t="shared" si="16"/>
        <v>1.8555615403702649E-2</v>
      </c>
      <c r="J181">
        <f>'305B'!C181+'306B'!C181</f>
        <v>1.4821999999999998E-2</v>
      </c>
      <c r="K181">
        <f t="shared" si="20"/>
        <v>2.9356482609324271E-2</v>
      </c>
      <c r="L181" s="14">
        <f t="shared" si="18"/>
        <v>4.9194192082741624E-2</v>
      </c>
      <c r="M181" s="14">
        <f t="shared" si="19"/>
        <v>0.11380839793992045</v>
      </c>
    </row>
    <row r="182" spans="1:13" x14ac:dyDescent="0.25">
      <c r="A182" t="s">
        <v>191</v>
      </c>
      <c r="B182">
        <v>1203120000</v>
      </c>
      <c r="C182" s="14">
        <f>'230'!C182</f>
        <v>2.7209000000000001E-2</v>
      </c>
      <c r="D182" s="14">
        <f>'229'!C182+'230'!C182+'231'!C182+'232'!C182+'301'!C182+'302'!C182+'303'!C182+'304'!C182+'305A'!C182+'305B'!C182+'306A'!C182+'306B'!C182+'307'!C182+'308'!C182+'309'!C182</f>
        <v>0.41253000000000001</v>
      </c>
      <c r="E182">
        <f>'310'!C182+'311'!C182+'312'!C182+'313'!C182+'314'!C182</f>
        <v>7.8990000000000015E-3</v>
      </c>
      <c r="F182">
        <f t="shared" si="14"/>
        <v>0.420429</v>
      </c>
      <c r="G182" s="14">
        <f>'301'!C182+'303'!C182+'307'!C182+'309'!C182</f>
        <v>0.18096499999999999</v>
      </c>
      <c r="H182">
        <f t="shared" si="15"/>
        <v>2.279612079683917</v>
      </c>
      <c r="I182">
        <f t="shared" si="16"/>
        <v>1.914769834921097E-2</v>
      </c>
      <c r="J182">
        <f>'305B'!C182+'306B'!C182</f>
        <v>1.0897E-2</v>
      </c>
      <c r="K182">
        <f t="shared" si="20"/>
        <v>2.5918763929224674E-2</v>
      </c>
      <c r="L182" s="14">
        <f t="shared" si="18"/>
        <v>6.471722930625623E-2</v>
      </c>
      <c r="M182" s="14">
        <f t="shared" si="19"/>
        <v>0.15035504103003344</v>
      </c>
    </row>
    <row r="183" spans="1:13" x14ac:dyDescent="0.25">
      <c r="A183" t="s">
        <v>192</v>
      </c>
      <c r="B183">
        <v>1203724800</v>
      </c>
      <c r="C183" s="14">
        <f>'230'!C183</f>
        <v>3.2607999999999998E-2</v>
      </c>
      <c r="D183" s="14">
        <f>'229'!C183+'230'!C183+'231'!C183+'232'!C183+'301'!C183+'302'!C183+'303'!C183+'304'!C183+'305A'!C183+'305B'!C183+'306A'!C183+'306B'!C183+'307'!C183+'308'!C183+'309'!C183</f>
        <v>0.48789299999999997</v>
      </c>
      <c r="E183">
        <f>'310'!C183+'311'!C183+'312'!C183+'313'!C183+'314'!C183</f>
        <v>9.1039999999999992E-3</v>
      </c>
      <c r="F183">
        <f t="shared" si="14"/>
        <v>0.49699699999999997</v>
      </c>
      <c r="G183" s="14">
        <f>'301'!C183+'303'!C183+'307'!C183+'309'!C183</f>
        <v>0.21303899999999998</v>
      </c>
      <c r="H183">
        <f t="shared" si="15"/>
        <v>2.2901581400588626</v>
      </c>
      <c r="I183">
        <f t="shared" si="16"/>
        <v>1.8659829101872746E-2</v>
      </c>
      <c r="J183">
        <f>'305B'!C183+'306B'!C183</f>
        <v>1.2801E-2</v>
      </c>
      <c r="K183">
        <f t="shared" si="20"/>
        <v>2.5756694708418765E-2</v>
      </c>
      <c r="L183" s="14">
        <f t="shared" si="18"/>
        <v>6.5610053984229283E-2</v>
      </c>
      <c r="M183" s="14">
        <f t="shared" si="19"/>
        <v>0.15306117659207938</v>
      </c>
    </row>
    <row r="184" spans="1:13" x14ac:dyDescent="0.25">
      <c r="A184" t="s">
        <v>193</v>
      </c>
      <c r="B184">
        <v>1204329600</v>
      </c>
      <c r="C184" s="14">
        <f>'230'!C184</f>
        <v>2.3234999999999999E-2</v>
      </c>
      <c r="D184" s="14">
        <f>'229'!C184+'230'!C184+'231'!C184+'232'!C184+'301'!C184+'302'!C184+'303'!C184+'304'!C184+'305A'!C184+'305B'!C184+'306A'!C184+'306B'!C184+'307'!C184+'308'!C184+'309'!C184</f>
        <v>0.40356799999999998</v>
      </c>
      <c r="E184">
        <f>'310'!C184+'311'!C184+'312'!C184+'313'!C184+'314'!C184</f>
        <v>8.1549999999999991E-3</v>
      </c>
      <c r="F184">
        <f t="shared" si="14"/>
        <v>0.41172300000000001</v>
      </c>
      <c r="G184" s="14">
        <f>'301'!C184+'303'!C184+'307'!C184+'309'!C184</f>
        <v>0.17594300000000002</v>
      </c>
      <c r="H184">
        <f t="shared" si="15"/>
        <v>2.293742859903491</v>
      </c>
      <c r="I184">
        <f t="shared" si="16"/>
        <v>2.0207251318241286E-2</v>
      </c>
      <c r="J184">
        <f>'305B'!C184+'306B'!C184</f>
        <v>1.2293E-2</v>
      </c>
      <c r="K184">
        <f t="shared" si="20"/>
        <v>2.9857452704852534E-2</v>
      </c>
      <c r="L184" s="14">
        <f t="shared" si="18"/>
        <v>5.6433573057613977E-2</v>
      </c>
      <c r="M184" s="14">
        <f t="shared" si="19"/>
        <v>0.13205981482639262</v>
      </c>
    </row>
    <row r="185" spans="1:13" x14ac:dyDescent="0.25">
      <c r="A185" t="s">
        <v>194</v>
      </c>
      <c r="B185">
        <v>1204934400</v>
      </c>
      <c r="C185" s="14">
        <f>'230'!C185</f>
        <v>2.4058E-2</v>
      </c>
      <c r="D185" s="14">
        <f>'229'!C185+'230'!C185+'231'!C185+'232'!C185+'301'!C185+'302'!C185+'303'!C185+'304'!C185+'305A'!C185+'305B'!C185+'306A'!C185+'306B'!C185+'307'!C185+'308'!C185+'309'!C185</f>
        <v>0.440079</v>
      </c>
      <c r="E185">
        <f>'310'!C185+'311'!C185+'312'!C185+'313'!C185+'314'!C185</f>
        <v>8.6440000000000006E-3</v>
      </c>
      <c r="F185">
        <f t="shared" si="14"/>
        <v>0.44872299999999998</v>
      </c>
      <c r="G185" s="14">
        <f>'301'!C185+'303'!C185+'307'!C185+'309'!C185</f>
        <v>0.18768000000000001</v>
      </c>
      <c r="H185">
        <f t="shared" si="15"/>
        <v>2.3448369565217391</v>
      </c>
      <c r="I185">
        <f t="shared" si="16"/>
        <v>1.9641927926576822E-2</v>
      </c>
      <c r="J185">
        <f>'305B'!C185+'306B'!C185</f>
        <v>1.2695E-2</v>
      </c>
      <c r="K185">
        <f t="shared" si="20"/>
        <v>2.8291395805430077E-2</v>
      </c>
      <c r="L185" s="14">
        <f t="shared" si="18"/>
        <v>5.3614367883972967E-2</v>
      </c>
      <c r="M185" s="14">
        <f t="shared" si="19"/>
        <v>0.12818627450980391</v>
      </c>
    </row>
    <row r="186" spans="1:13" x14ac:dyDescent="0.25">
      <c r="A186" t="s">
        <v>195</v>
      </c>
      <c r="B186">
        <v>1205535600</v>
      </c>
      <c r="C186" s="14">
        <f>'230'!C186</f>
        <v>1.9606999999999999E-2</v>
      </c>
      <c r="D186" s="14">
        <f>'229'!C186+'230'!C186+'231'!C186+'232'!C186+'301'!C186+'302'!C186+'303'!C186+'304'!C186+'305A'!C186+'305B'!C186+'306A'!C186+'306B'!C186+'307'!C186+'308'!C186+'309'!C186</f>
        <v>0.39594500000000005</v>
      </c>
      <c r="E186">
        <f>'310'!C186+'311'!C186+'312'!C186+'313'!C186+'314'!C186</f>
        <v>7.6610000000000003E-3</v>
      </c>
      <c r="F186">
        <f t="shared" si="14"/>
        <v>0.40360600000000002</v>
      </c>
      <c r="G186" s="14">
        <f>'301'!C186+'303'!C186+'307'!C186+'309'!C186</f>
        <v>0.16647499999999998</v>
      </c>
      <c r="H186">
        <f t="shared" si="15"/>
        <v>2.3784051659408325</v>
      </c>
      <c r="I186">
        <f t="shared" si="16"/>
        <v>1.9348646908030155E-2</v>
      </c>
      <c r="J186">
        <f>'305B'!C186+'306B'!C186</f>
        <v>1.0880000000000001E-2</v>
      </c>
      <c r="K186">
        <f t="shared" si="20"/>
        <v>2.6956982800057483E-2</v>
      </c>
      <c r="L186" s="14">
        <f t="shared" si="18"/>
        <v>4.8579555308890347E-2</v>
      </c>
      <c r="M186" s="14">
        <f t="shared" si="19"/>
        <v>0.11777744406066978</v>
      </c>
    </row>
    <row r="187" spans="1:13" x14ac:dyDescent="0.25">
      <c r="A187" t="s">
        <v>196</v>
      </c>
      <c r="B187">
        <v>1206140400</v>
      </c>
      <c r="C187" s="14">
        <f>'230'!C187</f>
        <v>1.7628999999999999E-2</v>
      </c>
      <c r="D187" s="14">
        <f>'229'!C187+'230'!C187+'231'!C187+'232'!C187+'301'!C187+'302'!C187+'303'!C187+'304'!C187+'305A'!C187+'305B'!C187+'306A'!C187+'306B'!C187+'307'!C187+'308'!C187+'309'!C187</f>
        <v>0.36429600000000006</v>
      </c>
      <c r="E187">
        <f>'310'!C187+'311'!C187+'312'!C187+'313'!C187+'314'!C187</f>
        <v>7.4140000000000005E-3</v>
      </c>
      <c r="F187">
        <f t="shared" si="14"/>
        <v>0.37171000000000004</v>
      </c>
      <c r="G187" s="14">
        <f>'301'!C187+'303'!C187+'307'!C187+'309'!C187</f>
        <v>0.156443</v>
      </c>
      <c r="H187">
        <f t="shared" si="15"/>
        <v>2.3286180909340786</v>
      </c>
      <c r="I187">
        <f t="shared" si="16"/>
        <v>2.0351582229835078E-2</v>
      </c>
      <c r="J187">
        <f>'305B'!C187+'306B'!C187</f>
        <v>1.1890000000000001E-2</v>
      </c>
      <c r="K187">
        <f t="shared" si="20"/>
        <v>3.1987301928923087E-2</v>
      </c>
      <c r="L187" s="14">
        <f t="shared" si="18"/>
        <v>4.7426757418417578E-2</v>
      </c>
      <c r="M187" s="14">
        <f t="shared" si="19"/>
        <v>0.1126864097466809</v>
      </c>
    </row>
    <row r="188" spans="1:13" x14ac:dyDescent="0.25">
      <c r="A188" t="s">
        <v>197</v>
      </c>
      <c r="B188">
        <v>1206745200</v>
      </c>
      <c r="C188" s="14">
        <f>'230'!C188</f>
        <v>2.0206999999999999E-2</v>
      </c>
      <c r="D188" s="14">
        <f>'229'!C188+'230'!C188+'231'!C188+'232'!C188+'301'!C188+'302'!C188+'303'!C188+'304'!C188+'305A'!C188+'305B'!C188+'306A'!C188+'306B'!C188+'307'!C188+'308'!C188+'309'!C188</f>
        <v>0.44052599999999997</v>
      </c>
      <c r="E188">
        <f>'310'!C188+'311'!C188+'312'!C188+'313'!C188+'314'!C188</f>
        <v>5.8739999999999999E-3</v>
      </c>
      <c r="F188">
        <f t="shared" si="14"/>
        <v>0.44639999999999996</v>
      </c>
      <c r="G188" s="14">
        <f>'301'!C188+'303'!C188+'307'!C188+'309'!C188</f>
        <v>0.18797900000000001</v>
      </c>
      <c r="H188">
        <f t="shared" si="15"/>
        <v>2.3434851765356766</v>
      </c>
      <c r="I188">
        <f t="shared" si="16"/>
        <v>1.3334059737677232E-2</v>
      </c>
      <c r="J188">
        <f>'305B'!C188+'306B'!C188</f>
        <v>1.0368E-2</v>
      </c>
      <c r="K188">
        <f t="shared" si="20"/>
        <v>2.3225806451612905E-2</v>
      </c>
      <c r="L188" s="14">
        <f t="shared" si="18"/>
        <v>4.5266577060931901E-2</v>
      </c>
      <c r="M188" s="14">
        <f t="shared" si="19"/>
        <v>0.10749605009070161</v>
      </c>
    </row>
    <row r="189" spans="1:13" x14ac:dyDescent="0.25">
      <c r="A189" t="s">
        <v>198</v>
      </c>
      <c r="B189">
        <v>1207350000</v>
      </c>
      <c r="C189" s="14">
        <f>'230'!C189</f>
        <v>2.1439E-2</v>
      </c>
      <c r="D189" s="14">
        <f>'229'!C189+'230'!C189+'231'!C189+'232'!C189+'301'!C189+'302'!C189+'303'!C189+'304'!C189+'305A'!C189+'305B'!C189+'306A'!C189+'306B'!C189+'307'!C189+'308'!C189+'309'!C189</f>
        <v>0.50398599999999993</v>
      </c>
      <c r="E189">
        <f>'310'!C189+'311'!C189+'312'!C189+'313'!C189+'314'!C189</f>
        <v>4.3239999999999997E-3</v>
      </c>
      <c r="F189">
        <f t="shared" si="14"/>
        <v>0.50830999999999993</v>
      </c>
      <c r="G189" s="14">
        <f>'301'!C189+'303'!C189+'307'!C189+'309'!C189</f>
        <v>0.21337600000000001</v>
      </c>
      <c r="H189">
        <f t="shared" si="15"/>
        <v>2.361961982603479</v>
      </c>
      <c r="I189">
        <f t="shared" si="16"/>
        <v>8.5796034016817936E-3</v>
      </c>
      <c r="J189">
        <f>'305B'!C189+'306B'!C189</f>
        <v>7.9539999999999993E-3</v>
      </c>
      <c r="K189">
        <f t="shared" si="20"/>
        <v>1.5647931380456809E-2</v>
      </c>
      <c r="L189" s="14">
        <f t="shared" si="18"/>
        <v>4.2177017961480205E-2</v>
      </c>
      <c r="M189" s="14">
        <f t="shared" si="19"/>
        <v>0.1004752174565087</v>
      </c>
    </row>
    <row r="190" spans="1:13" x14ac:dyDescent="0.25">
      <c r="A190" t="s">
        <v>199</v>
      </c>
      <c r="B190">
        <v>1207954800</v>
      </c>
      <c r="C190" s="14">
        <f>'230'!C190</f>
        <v>1.8534999999999999E-2</v>
      </c>
      <c r="D190" s="14">
        <f>'229'!C190+'230'!C190+'231'!C190+'232'!C190+'301'!C190+'302'!C190+'303'!C190+'304'!C190+'305A'!C190+'305B'!C190+'306A'!C190+'306B'!C190+'307'!C190+'308'!C190+'309'!C190</f>
        <v>0.46886399999999989</v>
      </c>
      <c r="E190">
        <f>'310'!C190+'311'!C190+'312'!C190+'313'!C190+'314'!C190</f>
        <v>4.7800000000000004E-3</v>
      </c>
      <c r="F190">
        <f t="shared" si="14"/>
        <v>0.4736439999999999</v>
      </c>
      <c r="G190" s="14">
        <f>'301'!C190+'303'!C190+'307'!C190+'309'!C190</f>
        <v>0.19767599999999999</v>
      </c>
      <c r="H190">
        <f t="shared" si="15"/>
        <v>2.3718812602440353</v>
      </c>
      <c r="I190">
        <f t="shared" si="16"/>
        <v>1.0194853944853949E-2</v>
      </c>
      <c r="J190">
        <f>'305B'!C190+'306B'!C190</f>
        <v>9.7369999999999991E-3</v>
      </c>
      <c r="K190">
        <f t="shared" si="20"/>
        <v>2.0557634003597641E-2</v>
      </c>
      <c r="L190" s="14">
        <f t="shared" si="18"/>
        <v>3.9132766381501725E-2</v>
      </c>
      <c r="M190" s="14">
        <f t="shared" si="19"/>
        <v>9.3764544001295053E-2</v>
      </c>
    </row>
    <row r="191" spans="1:13" x14ac:dyDescent="0.25">
      <c r="A191" t="s">
        <v>200</v>
      </c>
      <c r="B191">
        <v>1208559600</v>
      </c>
      <c r="C191" s="14">
        <f>'230'!C191</f>
        <v>1.106E-2</v>
      </c>
      <c r="D191" s="14">
        <f>'229'!C191+'230'!C191+'231'!C191+'232'!C191+'301'!C191+'302'!C191+'303'!C191+'304'!C191+'305A'!C191+'305B'!C191+'306A'!C191+'306B'!C191+'307'!C191+'308'!C191+'309'!C191</f>
        <v>0.35769099999999998</v>
      </c>
      <c r="E191">
        <f>'310'!C191+'311'!C191+'312'!C191+'313'!C191+'314'!C191</f>
        <v>5.2860000000000008E-3</v>
      </c>
      <c r="F191">
        <f t="shared" si="14"/>
        <v>0.36297699999999999</v>
      </c>
      <c r="G191" s="14">
        <f>'301'!C191+'303'!C191+'307'!C191+'309'!C191</f>
        <v>0.15542700000000001</v>
      </c>
      <c r="H191">
        <f t="shared" si="15"/>
        <v>2.3013440393239266</v>
      </c>
      <c r="I191">
        <f t="shared" si="16"/>
        <v>1.4778118543659196E-2</v>
      </c>
      <c r="J191">
        <f>'305B'!C191+'306B'!C191</f>
        <v>5.2060000000000006E-3</v>
      </c>
      <c r="K191">
        <f t="shared" si="20"/>
        <v>1.4342506550001792E-2</v>
      </c>
      <c r="L191" s="14">
        <f t="shared" si="18"/>
        <v>3.0470250181140954E-2</v>
      </c>
      <c r="M191" s="14">
        <f t="shared" si="19"/>
        <v>7.1158807671768742E-2</v>
      </c>
    </row>
    <row r="192" spans="1:13" x14ac:dyDescent="0.25">
      <c r="A192" t="s">
        <v>201</v>
      </c>
      <c r="B192">
        <v>1209164400</v>
      </c>
      <c r="C192" s="14">
        <f>'230'!C192</f>
        <v>1.8695E-2</v>
      </c>
      <c r="D192" s="14">
        <f>'229'!C192+'230'!C192+'231'!C192+'232'!C192+'301'!C192+'302'!C192+'303'!C192+'304'!C192+'305A'!C192+'305B'!C192+'306A'!C192+'306B'!C192+'307'!C192+'308'!C192+'309'!C192</f>
        <v>0.50640200000000002</v>
      </c>
      <c r="E192">
        <f>'310'!C192+'311'!C192+'312'!C192+'313'!C192+'314'!C192</f>
        <v>4.3699999999999998E-3</v>
      </c>
      <c r="F192">
        <f t="shared" si="14"/>
        <v>0.510772</v>
      </c>
      <c r="G192" s="14">
        <f>'301'!C192+'303'!C192+'307'!C192+'309'!C192</f>
        <v>0.21543499999999999</v>
      </c>
      <c r="H192">
        <f t="shared" si="15"/>
        <v>2.3506022698261657</v>
      </c>
      <c r="I192">
        <f t="shared" si="16"/>
        <v>8.6295077823547294E-3</v>
      </c>
      <c r="J192">
        <f>'305B'!C192+'306B'!C192</f>
        <v>6.9169999999999995E-3</v>
      </c>
      <c r="K192">
        <f t="shared" si="20"/>
        <v>1.3542245855293554E-2</v>
      </c>
      <c r="L192" s="14">
        <f t="shared" si="18"/>
        <v>3.6601458184865265E-2</v>
      </c>
      <c r="M192" s="14">
        <f t="shared" si="19"/>
        <v>8.677791445215495E-2</v>
      </c>
    </row>
    <row r="193" spans="1:13" x14ac:dyDescent="0.25">
      <c r="A193" t="s">
        <v>202</v>
      </c>
      <c r="B193">
        <v>1209769200</v>
      </c>
      <c r="C193" s="14">
        <f>'230'!C193</f>
        <v>1.8169999999999999E-2</v>
      </c>
      <c r="D193" s="14">
        <f>'229'!C193+'230'!C193+'231'!C193+'232'!C193+'301'!C193+'302'!C193+'303'!C193+'304'!C193+'305A'!C193+'305B'!C193+'306A'!C193+'306B'!C193+'307'!C193+'308'!C193+'309'!C193</f>
        <v>0.49793499999999996</v>
      </c>
      <c r="E193">
        <f>'310'!C193+'311'!C193+'312'!C193+'313'!C193+'314'!C193</f>
        <v>4.1919999999999995E-3</v>
      </c>
      <c r="F193">
        <f t="shared" si="14"/>
        <v>0.50212699999999999</v>
      </c>
      <c r="G193" s="14">
        <f>'301'!C193+'303'!C193+'307'!C193+'309'!C193</f>
        <v>0.20699699999999999</v>
      </c>
      <c r="H193">
        <f t="shared" si="15"/>
        <v>2.4055179543664882</v>
      </c>
      <c r="I193">
        <f t="shared" si="16"/>
        <v>8.4187695181097925E-3</v>
      </c>
      <c r="J193">
        <f>'305B'!C193+'306B'!C193</f>
        <v>8.6200000000000009E-3</v>
      </c>
      <c r="K193">
        <f t="shared" si="20"/>
        <v>1.7166971702378086E-2</v>
      </c>
      <c r="L193" s="14">
        <f t="shared" si="18"/>
        <v>3.6186064481694868E-2</v>
      </c>
      <c r="M193" s="14">
        <f t="shared" si="19"/>
        <v>8.7779049937921808E-2</v>
      </c>
    </row>
    <row r="194" spans="1:13" x14ac:dyDescent="0.25">
      <c r="A194" t="s">
        <v>203</v>
      </c>
      <c r="B194">
        <v>1210374000</v>
      </c>
      <c r="C194" s="14">
        <f>'230'!C194</f>
        <v>1.3372E-2</v>
      </c>
      <c r="D194" s="14">
        <f>'229'!C194+'230'!C194+'231'!C194+'232'!C194+'301'!C194+'302'!C194+'303'!C194+'304'!C194+'305A'!C194+'305B'!C194+'306A'!C194+'306B'!C194+'307'!C194+'308'!C194+'309'!C194</f>
        <v>0.40393899999999999</v>
      </c>
      <c r="E194">
        <f>'310'!C194+'311'!C194+'312'!C194+'313'!C194+'314'!C194</f>
        <v>3.287E-3</v>
      </c>
      <c r="F194">
        <f t="shared" si="14"/>
        <v>0.40722599999999998</v>
      </c>
      <c r="G194" s="14">
        <f>'301'!C194+'303'!C194+'307'!C194+'309'!C194</f>
        <v>0.16614599999999999</v>
      </c>
      <c r="H194">
        <f t="shared" si="15"/>
        <v>2.4312291598955138</v>
      </c>
      <c r="I194">
        <f t="shared" si="16"/>
        <v>8.1373672757520318E-3</v>
      </c>
      <c r="J194">
        <f>'305B'!C194+'306B'!C194</f>
        <v>9.0799999999999995E-3</v>
      </c>
      <c r="K194">
        <f t="shared" si="20"/>
        <v>2.229720106280051E-2</v>
      </c>
      <c r="L194" s="14">
        <f t="shared" si="18"/>
        <v>3.2836803151075816E-2</v>
      </c>
      <c r="M194" s="14">
        <f t="shared" si="19"/>
        <v>8.0483430236057446E-2</v>
      </c>
    </row>
    <row r="195" spans="1:13" x14ac:dyDescent="0.25">
      <c r="A195" t="s">
        <v>204</v>
      </c>
      <c r="B195">
        <v>1210978800</v>
      </c>
      <c r="C195" s="14">
        <f>'230'!C195</f>
        <v>1.7675E-2</v>
      </c>
      <c r="D195" s="14">
        <f>'229'!C195+'230'!C195+'231'!C195+'232'!C195+'301'!C195+'302'!C195+'303'!C195+'304'!C195+'305A'!C195+'305B'!C195+'306A'!C195+'306B'!C195+'307'!C195+'308'!C195+'309'!C195</f>
        <v>0.4489530000000001</v>
      </c>
      <c r="E195">
        <f>'310'!C195+'311'!C195+'312'!C195+'313'!C195+'314'!C195</f>
        <v>3.4910000000000002E-3</v>
      </c>
      <c r="F195">
        <f t="shared" si="14"/>
        <v>0.45244400000000012</v>
      </c>
      <c r="G195" s="14">
        <f>'301'!C195+'303'!C195+'307'!C195+'309'!C195</f>
        <v>0.18844499999999997</v>
      </c>
      <c r="H195">
        <f t="shared" si="15"/>
        <v>2.3824086603518277</v>
      </c>
      <c r="I195">
        <f t="shared" si="16"/>
        <v>7.7758696344606216E-3</v>
      </c>
      <c r="J195">
        <f>'305B'!C195+'306B'!C195</f>
        <v>9.5949999999999994E-3</v>
      </c>
      <c r="K195">
        <f t="shared" si="20"/>
        <v>2.1207044407705697E-2</v>
      </c>
      <c r="L195" s="14">
        <f t="shared" si="18"/>
        <v>3.9065608119457869E-2</v>
      </c>
      <c r="M195" s="14">
        <f t="shared" si="19"/>
        <v>9.3793945182944635E-2</v>
      </c>
    </row>
    <row r="196" spans="1:13" x14ac:dyDescent="0.25">
      <c r="A196" t="s">
        <v>205</v>
      </c>
      <c r="B196">
        <v>1211583600</v>
      </c>
      <c r="C196" s="14">
        <f>'230'!C196</f>
        <v>1.6458E-2</v>
      </c>
      <c r="D196" s="14">
        <f>'229'!C196+'230'!C196+'231'!C196+'232'!C196+'301'!C196+'302'!C196+'303'!C196+'304'!C196+'305A'!C196+'305B'!C196+'306A'!C196+'306B'!C196+'307'!C196+'308'!C196+'309'!C196</f>
        <v>0.43189300000000008</v>
      </c>
      <c r="E196">
        <f>'310'!C196+'311'!C196+'312'!C196+'313'!C196+'314'!C196</f>
        <v>2.9789999999999994E-3</v>
      </c>
      <c r="F196">
        <f t="shared" si="14"/>
        <v>0.43487200000000009</v>
      </c>
      <c r="G196" s="14">
        <f>'301'!C196+'303'!C196+'307'!C196+'309'!C196</f>
        <v>0.17969199999999999</v>
      </c>
      <c r="H196">
        <f t="shared" si="15"/>
        <v>2.4035182423257582</v>
      </c>
      <c r="I196">
        <f t="shared" si="16"/>
        <v>6.8975417522395563E-3</v>
      </c>
      <c r="J196">
        <f>'305B'!C196+'306B'!C196</f>
        <v>8.742999999999999E-3</v>
      </c>
      <c r="K196">
        <f t="shared" si="20"/>
        <v>2.0104766460015813E-2</v>
      </c>
      <c r="L196" s="14">
        <f t="shared" si="18"/>
        <v>3.7845618940745777E-2</v>
      </c>
      <c r="M196" s="14">
        <f t="shared" si="19"/>
        <v>9.1590054092558382E-2</v>
      </c>
    </row>
    <row r="197" spans="1:13" x14ac:dyDescent="0.25">
      <c r="A197" t="s">
        <v>206</v>
      </c>
      <c r="B197">
        <v>1212188400</v>
      </c>
      <c r="C197" s="14">
        <f>'230'!C197</f>
        <v>1.5618999999999999E-2</v>
      </c>
      <c r="D197" s="14">
        <f>'229'!C197+'230'!C197+'231'!C197+'232'!C197+'301'!C197+'302'!C197+'303'!C197+'304'!C197+'305A'!C197+'305B'!C197+'306A'!C197+'306B'!C197+'307'!C197+'308'!C197+'309'!C197</f>
        <v>0.45861699999999994</v>
      </c>
      <c r="E197">
        <f>'310'!C197+'311'!C197+'312'!C197+'313'!C197+'314'!C197</f>
        <v>3.2820000000000002E-3</v>
      </c>
      <c r="F197">
        <f t="shared" si="14"/>
        <v>0.46189899999999995</v>
      </c>
      <c r="G197" s="14">
        <f>'301'!C197+'303'!C197+'307'!C197+'309'!C197</f>
        <v>0.18626899999999999</v>
      </c>
      <c r="H197">
        <f t="shared" si="15"/>
        <v>2.4621219848713416</v>
      </c>
      <c r="I197">
        <f t="shared" si="16"/>
        <v>7.1562981747296779E-3</v>
      </c>
      <c r="J197">
        <f>'305B'!C197+'306B'!C197</f>
        <v>8.9610000000000002E-3</v>
      </c>
      <c r="K197">
        <f t="shared" si="20"/>
        <v>1.9400345097088326E-2</v>
      </c>
      <c r="L197" s="14">
        <f t="shared" si="18"/>
        <v>3.381475170978937E-2</v>
      </c>
      <c r="M197" s="14">
        <f t="shared" si="19"/>
        <v>8.3851848670471199E-2</v>
      </c>
    </row>
    <row r="198" spans="1:13" x14ac:dyDescent="0.25">
      <c r="A198" t="s">
        <v>207</v>
      </c>
      <c r="B198">
        <v>1212793200</v>
      </c>
      <c r="C198" s="14">
        <f>'230'!C198</f>
        <v>1.736E-2</v>
      </c>
      <c r="D198" s="14">
        <f>'229'!C198+'230'!C198+'231'!C198+'232'!C198+'301'!C198+'302'!C198+'303'!C198+'304'!C198+'305A'!C198+'305B'!C198+'306A'!C198+'306B'!C198+'307'!C198+'308'!C198+'309'!C198</f>
        <v>0.48278399999999999</v>
      </c>
      <c r="E198">
        <f>'310'!C198+'311'!C198+'312'!C198+'313'!C198+'314'!C198</f>
        <v>2.96E-3</v>
      </c>
      <c r="F198">
        <f t="shared" si="14"/>
        <v>0.48574400000000001</v>
      </c>
      <c r="G198" s="14">
        <f>'301'!C198+'303'!C198+'307'!C198+'309'!C198</f>
        <v>0.19261399999999998</v>
      </c>
      <c r="H198">
        <f t="shared" si="15"/>
        <v>2.5064844715337413</v>
      </c>
      <c r="I198">
        <f t="shared" si="16"/>
        <v>6.1311062504142639E-3</v>
      </c>
      <c r="J198">
        <f>'305B'!C198+'306B'!C198</f>
        <v>1.0849999999999999E-2</v>
      </c>
      <c r="K198">
        <f t="shared" si="20"/>
        <v>2.2336868803320264E-2</v>
      </c>
      <c r="L198" s="14">
        <f t="shared" si="18"/>
        <v>3.5738990085312429E-2</v>
      </c>
      <c r="M198" s="14">
        <f t="shared" si="19"/>
        <v>9.012844341532808E-2</v>
      </c>
    </row>
    <row r="199" spans="1:13" x14ac:dyDescent="0.25">
      <c r="A199" t="s">
        <v>208</v>
      </c>
      <c r="B199">
        <v>1213398000</v>
      </c>
      <c r="C199" s="14">
        <f>'230'!C199</f>
        <v>1.4699E-2</v>
      </c>
      <c r="D199" s="14">
        <f>'229'!C199+'230'!C199+'231'!C199+'232'!C199+'301'!C199+'302'!C199+'303'!C199+'304'!C199+'305A'!C199+'305B'!C199+'306A'!C199+'306B'!C199+'307'!C199+'308'!C199+'309'!C199</f>
        <v>0.41811600000000004</v>
      </c>
      <c r="E199">
        <f>'310'!C199+'311'!C199+'312'!C199+'313'!C199+'314'!C199</f>
        <v>2.4130000000000002E-3</v>
      </c>
      <c r="F199">
        <f t="shared" si="14"/>
        <v>0.42052900000000004</v>
      </c>
      <c r="G199" s="14">
        <f>'301'!C199+'303'!C199+'307'!C199+'309'!C199</f>
        <v>0.168383</v>
      </c>
      <c r="H199">
        <f t="shared" si="15"/>
        <v>2.4831247810052086</v>
      </c>
      <c r="I199">
        <f t="shared" si="16"/>
        <v>5.771125716308393E-3</v>
      </c>
      <c r="J199">
        <f>'305B'!C199+'306B'!C199</f>
        <v>8.7049999999999992E-3</v>
      </c>
      <c r="K199">
        <f t="shared" si="20"/>
        <v>2.0700118184477166E-2</v>
      </c>
      <c r="L199" s="14">
        <f t="shared" si="18"/>
        <v>3.4953594163541629E-2</v>
      </c>
      <c r="M199" s="14">
        <f t="shared" si="19"/>
        <v>8.7295035722133471E-2</v>
      </c>
    </row>
    <row r="200" spans="1:13" x14ac:dyDescent="0.25">
      <c r="A200" t="s">
        <v>209</v>
      </c>
      <c r="B200">
        <v>1214002800</v>
      </c>
      <c r="C200" s="14">
        <f>'230'!C200</f>
        <v>1.5115E-2</v>
      </c>
      <c r="D200" s="14">
        <f>'229'!C200+'230'!C200+'231'!C200+'232'!C200+'301'!C200+'302'!C200+'303'!C200+'304'!C200+'305A'!C200+'305B'!C200+'306A'!C200+'306B'!C200+'307'!C200+'308'!C200+'309'!C200</f>
        <v>0.410192</v>
      </c>
      <c r="E200">
        <f>'310'!C200+'311'!C200+'312'!C200+'313'!C200+'314'!C200</f>
        <v>2.8569999999999997E-3</v>
      </c>
      <c r="F200">
        <f t="shared" si="14"/>
        <v>0.413049</v>
      </c>
      <c r="G200" s="14">
        <f>'301'!C200+'303'!C200+'307'!C200+'309'!C200</f>
        <v>0.16370799999999999</v>
      </c>
      <c r="H200">
        <f t="shared" si="15"/>
        <v>2.5056319788892418</v>
      </c>
      <c r="I200">
        <f t="shared" si="16"/>
        <v>6.9650310098685487E-3</v>
      </c>
      <c r="J200">
        <f>'305B'!C200+'306B'!C200</f>
        <v>1.1736E-2</v>
      </c>
      <c r="K200">
        <f t="shared" si="20"/>
        <v>2.8413093846008583E-2</v>
      </c>
      <c r="L200" s="14">
        <f t="shared" si="18"/>
        <v>3.6593721326041218E-2</v>
      </c>
      <c r="M200" s="14">
        <f t="shared" si="19"/>
        <v>9.2329024849121616E-2</v>
      </c>
    </row>
    <row r="201" spans="1:13" x14ac:dyDescent="0.25">
      <c r="A201" t="s">
        <v>210</v>
      </c>
      <c r="B201">
        <v>1214607600</v>
      </c>
      <c r="C201" s="14">
        <f>'230'!C201</f>
        <v>1.4644000000000001E-2</v>
      </c>
      <c r="D201" s="14">
        <f>'229'!C201+'230'!C201+'231'!C201+'232'!C201+'301'!C201+'302'!C201+'303'!C201+'304'!C201+'305A'!C201+'305B'!C201+'306A'!C201+'306B'!C201+'307'!C201+'308'!C201+'309'!C201</f>
        <v>0.44780399999999998</v>
      </c>
      <c r="E201">
        <f>'310'!C201+'311'!C201+'312'!C201+'313'!C201+'314'!C201</f>
        <v>2.9890000000000003E-3</v>
      </c>
      <c r="F201">
        <f t="shared" ref="F201:F264" si="21">D201+E201</f>
        <v>0.450793</v>
      </c>
      <c r="G201" s="14">
        <f>'301'!C201+'303'!C201+'307'!C201+'309'!C201</f>
        <v>0.17677499999999999</v>
      </c>
      <c r="H201">
        <f t="shared" ref="H201:H264" si="22">D201/G201</f>
        <v>2.5331862537123464</v>
      </c>
      <c r="I201">
        <f t="shared" ref="I201:I264" si="23">E201/D201</f>
        <v>6.6747952229100245E-3</v>
      </c>
      <c r="J201">
        <f>'305B'!C201+'306B'!C201</f>
        <v>1.6322E-2</v>
      </c>
      <c r="K201">
        <f t="shared" si="20"/>
        <v>3.6207305792237236E-2</v>
      </c>
      <c r="L201" s="14">
        <f t="shared" ref="L201:L264" si="24">C201/F201</f>
        <v>3.2484976474789984E-2</v>
      </c>
      <c r="M201" s="14">
        <f t="shared" ref="M201:M264" si="25">C201/G201</f>
        <v>8.2839768066751529E-2</v>
      </c>
    </row>
    <row r="202" spans="1:13" x14ac:dyDescent="0.25">
      <c r="A202" t="s">
        <v>211</v>
      </c>
      <c r="B202">
        <v>1215212400</v>
      </c>
      <c r="C202" s="14">
        <f>'230'!C202</f>
        <v>1.558E-2</v>
      </c>
      <c r="D202" s="14">
        <f>'229'!C202+'230'!C202+'231'!C202+'232'!C202+'301'!C202+'302'!C202+'303'!C202+'304'!C202+'305A'!C202+'305B'!C202+'306A'!C202+'306B'!C202+'307'!C202+'308'!C202+'309'!C202</f>
        <v>0.42423299999999997</v>
      </c>
      <c r="E202">
        <f>'310'!C202+'311'!C202+'312'!C202+'313'!C202+'314'!C202</f>
        <v>2.8860000000000001E-3</v>
      </c>
      <c r="F202">
        <f t="shared" si="21"/>
        <v>0.42711899999999997</v>
      </c>
      <c r="G202" s="14">
        <f>'301'!C202+'303'!C202+'307'!C202+'309'!C202</f>
        <v>0.17208900000000002</v>
      </c>
      <c r="H202">
        <f t="shared" si="22"/>
        <v>2.4651953349720199</v>
      </c>
      <c r="I202">
        <f t="shared" si="23"/>
        <v>6.8028654065101024E-3</v>
      </c>
      <c r="J202">
        <f>'305B'!C202+'306B'!C202</f>
        <v>1.4416E-2</v>
      </c>
      <c r="K202">
        <f t="shared" si="20"/>
        <v>3.3751717905314449E-2</v>
      </c>
      <c r="L202" s="14">
        <f t="shared" si="24"/>
        <v>3.6476953729522692E-2</v>
      </c>
      <c r="M202" s="14">
        <f t="shared" si="25"/>
        <v>9.0534548983374874E-2</v>
      </c>
    </row>
    <row r="203" spans="1:13" x14ac:dyDescent="0.25">
      <c r="A203" t="s">
        <v>212</v>
      </c>
      <c r="B203">
        <v>1215817200</v>
      </c>
      <c r="C203" s="14">
        <f>'230'!C203</f>
        <v>5.6030000000000003E-3</v>
      </c>
      <c r="D203" s="14">
        <f>'229'!C203+'230'!C203+'231'!C203+'232'!C203+'301'!C203+'302'!C203+'303'!C203+'304'!C203+'305A'!C203+'305B'!C203+'306A'!C203+'306B'!C203+'307'!C203+'308'!C203+'309'!C203</f>
        <v>0.12041</v>
      </c>
      <c r="E203">
        <f>'310'!C203+'311'!C203+'312'!C203+'313'!C203+'314'!C203</f>
        <v>1.0809999999999999E-3</v>
      </c>
      <c r="F203">
        <f t="shared" si="21"/>
        <v>0.121491</v>
      </c>
      <c r="G203" s="14">
        <f>'301'!C203+'303'!C203+'307'!C203+'309'!C203</f>
        <v>4.3801000000000007E-2</v>
      </c>
      <c r="H203">
        <f t="shared" si="22"/>
        <v>2.7490239948859614</v>
      </c>
      <c r="I203">
        <f t="shared" si="23"/>
        <v>8.9776596628187016E-3</v>
      </c>
      <c r="J203">
        <f>'305B'!C203+'306B'!C203</f>
        <v>6.8850000000000005E-3</v>
      </c>
      <c r="K203">
        <f t="shared" si="20"/>
        <v>5.6670864508482112E-2</v>
      </c>
      <c r="L203" s="14">
        <f t="shared" si="24"/>
        <v>4.6118642533191763E-2</v>
      </c>
      <c r="M203" s="14">
        <f t="shared" si="25"/>
        <v>0.1279194538937467</v>
      </c>
    </row>
    <row r="204" spans="1:13" x14ac:dyDescent="0.25">
      <c r="A204" t="s">
        <v>213</v>
      </c>
      <c r="B204">
        <v>1216422000</v>
      </c>
      <c r="C204" s="14">
        <f>'230'!C204</f>
        <v>1.304E-3</v>
      </c>
      <c r="D204" s="14">
        <f>'229'!C204+'230'!C204+'231'!C204+'232'!C204+'301'!C204+'302'!C204+'303'!C204+'304'!C204+'305A'!C204+'305B'!C204+'306A'!C204+'306B'!C204+'307'!C204+'308'!C204+'309'!C204</f>
        <v>6.1077999999999986E-2</v>
      </c>
      <c r="E204">
        <f>'310'!C204+'311'!C204+'312'!C204+'313'!C204+'314'!C204</f>
        <v>7.6400000000000003E-4</v>
      </c>
      <c r="F204">
        <f t="shared" si="21"/>
        <v>6.1841999999999987E-2</v>
      </c>
      <c r="G204" s="14">
        <f>'301'!C204+'303'!C204+'307'!C204+'309'!C204</f>
        <v>2.0001999999999999E-2</v>
      </c>
      <c r="H204">
        <f t="shared" si="22"/>
        <v>3.053594640535946</v>
      </c>
      <c r="I204">
        <f t="shared" si="23"/>
        <v>1.2508595566325031E-2</v>
      </c>
      <c r="J204">
        <f>'305B'!C204+'306B'!C204</f>
        <v>5.2350000000000001E-3</v>
      </c>
      <c r="K204">
        <f t="shared" si="20"/>
        <v>8.4651207916949661E-2</v>
      </c>
      <c r="L204" s="14">
        <f t="shared" si="24"/>
        <v>2.1085993337861004E-2</v>
      </c>
      <c r="M204" s="14">
        <f t="shared" si="25"/>
        <v>6.519348065193481E-2</v>
      </c>
    </row>
    <row r="205" spans="1:13" x14ac:dyDescent="0.25">
      <c r="A205" t="s">
        <v>214</v>
      </c>
      <c r="B205">
        <v>1217026800</v>
      </c>
      <c r="C205" s="14">
        <f>'230'!C205</f>
        <v>0</v>
      </c>
      <c r="D205" s="14">
        <f>'229'!C205+'230'!C205+'231'!C205+'232'!C205+'301'!C205+'302'!C205+'303'!C205+'304'!C205+'305A'!C205+'305B'!C205+'306A'!C205+'306B'!C205+'307'!C205+'308'!C205+'309'!C205</f>
        <v>0</v>
      </c>
      <c r="E205">
        <f>'310'!C205+'311'!C205+'312'!C205+'313'!C205+'314'!C205</f>
        <v>0</v>
      </c>
      <c r="F205">
        <f t="shared" si="21"/>
        <v>0</v>
      </c>
      <c r="G205" s="14">
        <f>'301'!C205+'303'!C205+'307'!C205+'309'!C205</f>
        <v>0</v>
      </c>
      <c r="L205" s="14"/>
      <c r="M205" s="14"/>
    </row>
    <row r="206" spans="1:13" x14ac:dyDescent="0.25">
      <c r="A206" t="s">
        <v>215</v>
      </c>
      <c r="B206">
        <v>1217631600</v>
      </c>
      <c r="C206" s="14">
        <f>'230'!C206</f>
        <v>0</v>
      </c>
      <c r="D206" s="14">
        <f>'229'!C206+'230'!C206+'231'!C206+'232'!C206+'301'!C206+'302'!C206+'303'!C206+'304'!C206+'305A'!C206+'305B'!C206+'306A'!C206+'306B'!C206+'307'!C206+'308'!C206+'309'!C206</f>
        <v>0</v>
      </c>
      <c r="E206">
        <f>'310'!C206+'311'!C206+'312'!C206+'313'!C206+'314'!C206</f>
        <v>0</v>
      </c>
      <c r="F206">
        <f t="shared" si="21"/>
        <v>0</v>
      </c>
      <c r="G206" s="14">
        <f>'301'!C206+'303'!C206+'307'!C206+'309'!C206</f>
        <v>0</v>
      </c>
      <c r="L206" s="14"/>
      <c r="M206" s="14"/>
    </row>
    <row r="207" spans="1:13" x14ac:dyDescent="0.25">
      <c r="A207" t="s">
        <v>216</v>
      </c>
      <c r="B207">
        <v>1218236400</v>
      </c>
      <c r="C207" s="14">
        <f>'230'!C207</f>
        <v>0</v>
      </c>
      <c r="D207" s="14">
        <f>'229'!C207+'230'!C207+'231'!C207+'232'!C207+'301'!C207+'302'!C207+'303'!C207+'304'!C207+'305A'!C207+'305B'!C207+'306A'!C207+'306B'!C207+'307'!C207+'308'!C207+'309'!C207</f>
        <v>0</v>
      </c>
      <c r="E207">
        <f>'310'!C207+'311'!C207+'312'!C207+'313'!C207+'314'!C207</f>
        <v>0</v>
      </c>
      <c r="F207">
        <f t="shared" si="21"/>
        <v>0</v>
      </c>
      <c r="G207" s="14">
        <f>'301'!C207+'303'!C207+'307'!C207+'309'!C207</f>
        <v>0</v>
      </c>
      <c r="L207" s="14"/>
      <c r="M207" s="14"/>
    </row>
    <row r="208" spans="1:13" x14ac:dyDescent="0.25">
      <c r="A208" t="s">
        <v>217</v>
      </c>
      <c r="B208">
        <v>1218841200</v>
      </c>
      <c r="C208" s="14">
        <f>'230'!C208</f>
        <v>0</v>
      </c>
      <c r="D208" s="14">
        <f>'229'!C208+'230'!C208+'231'!C208+'232'!C208+'301'!C208+'302'!C208+'303'!C208+'304'!C208+'305A'!C208+'305B'!C208+'306A'!C208+'306B'!C208+'307'!C208+'308'!C208+'309'!C208</f>
        <v>0</v>
      </c>
      <c r="E208">
        <f>'310'!C208+'311'!C208+'312'!C208+'313'!C208+'314'!C208</f>
        <v>0</v>
      </c>
      <c r="F208">
        <f t="shared" si="21"/>
        <v>0</v>
      </c>
      <c r="G208" s="14">
        <f>'301'!C208+'303'!C208+'307'!C208+'309'!C208</f>
        <v>0</v>
      </c>
      <c r="L208" s="14"/>
      <c r="M208" s="14"/>
    </row>
    <row r="209" spans="1:13" x14ac:dyDescent="0.25">
      <c r="A209" t="s">
        <v>218</v>
      </c>
      <c r="B209">
        <v>1219446000</v>
      </c>
      <c r="C209" s="14">
        <f>'230'!C209</f>
        <v>1.008E-3</v>
      </c>
      <c r="D209" s="14">
        <f>'229'!C209+'230'!C209+'231'!C209+'232'!C209+'301'!C209+'302'!C209+'303'!C209+'304'!C209+'305A'!C209+'305B'!C209+'306A'!C209+'306B'!C209+'307'!C209+'308'!C209+'309'!C209</f>
        <v>2.8223999999999999E-2</v>
      </c>
      <c r="E209">
        <f>'310'!C209+'311'!C209+'312'!C209+'313'!C209+'314'!C209</f>
        <v>4.7399999999999997E-4</v>
      </c>
      <c r="F209">
        <f t="shared" si="21"/>
        <v>2.8697999999999998E-2</v>
      </c>
      <c r="G209" s="14">
        <f>'301'!C209+'303'!C209+'307'!C209+'309'!C209</f>
        <v>1.1599E-2</v>
      </c>
      <c r="H209">
        <f t="shared" si="22"/>
        <v>2.4333132166566083</v>
      </c>
      <c r="I209">
        <f t="shared" si="23"/>
        <v>1.6794217687074831E-2</v>
      </c>
      <c r="J209">
        <f>'305B'!C209+'306B'!C209</f>
        <v>1.8370000000000001E-3</v>
      </c>
      <c r="K209">
        <f t="shared" si="20"/>
        <v>6.4011429367900205E-2</v>
      </c>
      <c r="L209" s="14">
        <f t="shared" si="24"/>
        <v>3.5124398912816227E-2</v>
      </c>
      <c r="M209" s="14">
        <f t="shared" si="25"/>
        <v>8.6904043452021726E-2</v>
      </c>
    </row>
    <row r="210" spans="1:13" x14ac:dyDescent="0.25">
      <c r="A210" t="s">
        <v>219</v>
      </c>
      <c r="B210">
        <v>1220050800</v>
      </c>
      <c r="C210" s="14">
        <f>'230'!C210</f>
        <v>1.4548E-2</v>
      </c>
      <c r="D210" s="14">
        <f>'229'!C210+'230'!C210+'231'!C210+'232'!C210+'301'!C210+'302'!C210+'303'!C210+'304'!C210+'305A'!C210+'305B'!C210+'306A'!C210+'306B'!C210+'307'!C210+'308'!C210+'309'!C210</f>
        <v>0.45562899999999995</v>
      </c>
      <c r="E210">
        <f>'310'!C210+'311'!C210+'312'!C210+'313'!C210+'314'!C210</f>
        <v>2.2599999999999999E-3</v>
      </c>
      <c r="F210">
        <f t="shared" si="21"/>
        <v>0.45788899999999993</v>
      </c>
      <c r="G210" s="14">
        <f>'301'!C210+'303'!C210+'307'!C210+'309'!C210</f>
        <v>0.19432099999999999</v>
      </c>
      <c r="H210">
        <f t="shared" si="22"/>
        <v>2.3447234215550554</v>
      </c>
      <c r="I210">
        <f t="shared" si="23"/>
        <v>4.96017593261184E-3</v>
      </c>
      <c r="J210">
        <f>'305B'!C210+'306B'!C210</f>
        <v>1.5753E-2</v>
      </c>
      <c r="K210">
        <f t="shared" si="20"/>
        <v>3.4403534481064195E-2</v>
      </c>
      <c r="L210" s="14">
        <f t="shared" si="24"/>
        <v>3.1771892314512912E-2</v>
      </c>
      <c r="M210" s="14">
        <f t="shared" si="25"/>
        <v>7.4865814811574671E-2</v>
      </c>
    </row>
    <row r="211" spans="1:13" x14ac:dyDescent="0.25">
      <c r="A211" t="s">
        <v>220</v>
      </c>
      <c r="B211">
        <v>1220655600</v>
      </c>
      <c r="C211" s="14">
        <f>'230'!C211</f>
        <v>1.4588E-2</v>
      </c>
      <c r="D211" s="14">
        <f>'229'!C211+'230'!C211+'231'!C211+'232'!C211+'301'!C211+'302'!C211+'303'!C211+'304'!C211+'305A'!C211+'305B'!C211+'306A'!C211+'306B'!C211+'307'!C211+'308'!C211+'309'!C211</f>
        <v>0.36355399999999993</v>
      </c>
      <c r="E211">
        <f>'310'!C211+'311'!C211+'312'!C211+'313'!C211+'314'!C211</f>
        <v>2.2210000000000003E-3</v>
      </c>
      <c r="F211">
        <f t="shared" si="21"/>
        <v>0.36577499999999991</v>
      </c>
      <c r="G211" s="14">
        <f>'301'!C211+'303'!C211+'307'!C211+'309'!C211</f>
        <v>0.153089</v>
      </c>
      <c r="H211">
        <f t="shared" si="22"/>
        <v>2.3747885217095934</v>
      </c>
      <c r="I211">
        <f t="shared" si="23"/>
        <v>6.1091337187873076E-3</v>
      </c>
      <c r="J211">
        <f>'305B'!C211+'306B'!C211</f>
        <v>1.2951000000000001E-2</v>
      </c>
      <c r="K211">
        <f t="shared" si="20"/>
        <v>3.5407012507689163E-2</v>
      </c>
      <c r="L211" s="14">
        <f t="shared" si="24"/>
        <v>3.9882441391565868E-2</v>
      </c>
      <c r="M211" s="14">
        <f t="shared" si="25"/>
        <v>9.5290974531155079E-2</v>
      </c>
    </row>
    <row r="212" spans="1:13" x14ac:dyDescent="0.25">
      <c r="A212" t="s">
        <v>221</v>
      </c>
      <c r="B212">
        <v>1221260400</v>
      </c>
      <c r="C212" s="14">
        <f>'230'!C212</f>
        <v>1.255E-2</v>
      </c>
      <c r="D212" s="14">
        <f>'229'!C212+'230'!C212+'231'!C212+'232'!C212+'301'!C212+'302'!C212+'303'!C212+'304'!C212+'305A'!C212+'305B'!C212+'306A'!C212+'306B'!C212+'307'!C212+'308'!C212+'309'!C212</f>
        <v>0.36982399999999999</v>
      </c>
      <c r="E212">
        <f>'310'!C212+'311'!C212+'312'!C212+'313'!C212+'314'!C212</f>
        <v>3.0839999999999999E-3</v>
      </c>
      <c r="F212">
        <f t="shared" si="21"/>
        <v>0.37290799999999996</v>
      </c>
      <c r="G212" s="14">
        <f>'301'!C212+'303'!C212+'307'!C212+'309'!C212</f>
        <v>0.156996</v>
      </c>
      <c r="H212">
        <f t="shared" si="22"/>
        <v>2.3556268949527377</v>
      </c>
      <c r="I212">
        <f t="shared" si="23"/>
        <v>8.3391018430388503E-3</v>
      </c>
      <c r="J212">
        <f>'305B'!C212+'306B'!C212</f>
        <v>1.6532000000000002E-2</v>
      </c>
      <c r="K212">
        <f t="shared" si="20"/>
        <v>4.4332650412434171E-2</v>
      </c>
      <c r="L212" s="14">
        <f t="shared" si="24"/>
        <v>3.3654413421004649E-2</v>
      </c>
      <c r="M212" s="14">
        <f t="shared" si="25"/>
        <v>7.9938342378149771E-2</v>
      </c>
    </row>
    <row r="213" spans="1:13" x14ac:dyDescent="0.25">
      <c r="A213" t="s">
        <v>222</v>
      </c>
      <c r="B213">
        <v>1221865200</v>
      </c>
      <c r="C213" s="14">
        <f>'230'!C213</f>
        <v>1.2211E-2</v>
      </c>
      <c r="D213" s="14">
        <f>'229'!C213+'230'!C213+'231'!C213+'232'!C213+'301'!C213+'302'!C213+'303'!C213+'304'!C213+'305A'!C213+'305B'!C213+'306A'!C213+'306B'!C213+'307'!C213+'308'!C213+'309'!C213</f>
        <v>0.34781000000000001</v>
      </c>
      <c r="E213">
        <f>'310'!C213+'311'!C213+'312'!C213+'313'!C213+'314'!C213</f>
        <v>2.7230000000000002E-3</v>
      </c>
      <c r="F213">
        <f t="shared" si="21"/>
        <v>0.35053299999999998</v>
      </c>
      <c r="G213" s="14">
        <f>'301'!C213+'303'!C213+'307'!C213+'309'!C213</f>
        <v>0.14440900000000001</v>
      </c>
      <c r="H213">
        <f t="shared" si="22"/>
        <v>2.4085063950307806</v>
      </c>
      <c r="I213">
        <f t="shared" si="23"/>
        <v>7.8289870906529425E-3</v>
      </c>
      <c r="J213">
        <f>'305B'!C213+'306B'!C213</f>
        <v>1.4551000000000001E-2</v>
      </c>
      <c r="K213">
        <f t="shared" si="20"/>
        <v>4.1511070284395483E-2</v>
      </c>
      <c r="L213" s="14">
        <f t="shared" si="24"/>
        <v>3.483552190521292E-2</v>
      </c>
      <c r="M213" s="14">
        <f t="shared" si="25"/>
        <v>8.4558441648373714E-2</v>
      </c>
    </row>
    <row r="214" spans="1:13" x14ac:dyDescent="0.25">
      <c r="A214" t="s">
        <v>223</v>
      </c>
      <c r="B214">
        <v>1222470000</v>
      </c>
      <c r="C214" s="14">
        <f>'230'!C214</f>
        <v>1.0790000000000001E-3</v>
      </c>
      <c r="D214" s="14">
        <f>'229'!C214+'230'!C214+'231'!C214+'232'!C214+'301'!C214+'302'!C214+'303'!C214+'304'!C214+'305A'!C214+'305B'!C214+'306A'!C214+'306B'!C214+'307'!C214+'308'!C214+'309'!C214</f>
        <v>0.11345900000000002</v>
      </c>
      <c r="E214">
        <f>'310'!C214+'311'!C214+'312'!C214+'313'!C214+'314'!C214</f>
        <v>1.5509999999999999E-3</v>
      </c>
      <c r="F214">
        <f t="shared" si="21"/>
        <v>0.11501000000000001</v>
      </c>
      <c r="G214" s="14">
        <f>'301'!C214+'303'!C214+'307'!C214+'309'!C214</f>
        <v>3.9397999999999996E-2</v>
      </c>
      <c r="H214">
        <f t="shared" si="22"/>
        <v>2.8798162343266163</v>
      </c>
      <c r="I214">
        <f t="shared" si="23"/>
        <v>1.3670136348813224E-2</v>
      </c>
      <c r="J214">
        <f>'305B'!C214+'306B'!C214</f>
        <v>1.0669999999999999E-2</v>
      </c>
      <c r="K214">
        <f t="shared" si="20"/>
        <v>9.277454134423091E-2</v>
      </c>
      <c r="L214" s="14">
        <f t="shared" si="24"/>
        <v>9.3817928875749926E-3</v>
      </c>
      <c r="M214" s="14">
        <f t="shared" si="25"/>
        <v>2.7387177014061632E-2</v>
      </c>
    </row>
    <row r="215" spans="1:13" x14ac:dyDescent="0.25">
      <c r="A215" t="s">
        <v>224</v>
      </c>
      <c r="B215">
        <v>1223074800</v>
      </c>
      <c r="C215" s="14">
        <f>'230'!C215</f>
        <v>1.109E-3</v>
      </c>
      <c r="D215" s="14">
        <f>'229'!C215+'230'!C215+'231'!C215+'232'!C215+'301'!C215+'302'!C215+'303'!C215+'304'!C215+'305A'!C215+'305B'!C215+'306A'!C215+'306B'!C215+'307'!C215+'308'!C215+'309'!C215</f>
        <v>0.11543700000000001</v>
      </c>
      <c r="E215">
        <f>'310'!C215+'311'!C215+'312'!C215+'313'!C215+'314'!C215</f>
        <v>1.5269999999999999E-3</v>
      </c>
      <c r="F215">
        <f t="shared" si="21"/>
        <v>0.11696400000000001</v>
      </c>
      <c r="G215" s="14">
        <f>'301'!C215+'303'!C215+'307'!C215+'309'!C215</f>
        <v>3.8776000000000005E-2</v>
      </c>
      <c r="H215">
        <f t="shared" si="22"/>
        <v>2.9770218691974417</v>
      </c>
      <c r="I215">
        <f t="shared" si="23"/>
        <v>1.322799449050131E-2</v>
      </c>
      <c r="J215">
        <f>'305B'!C215+'306B'!C215</f>
        <v>1.0359999999999999E-2</v>
      </c>
      <c r="K215">
        <f t="shared" si="20"/>
        <v>8.8574262166136578E-2</v>
      </c>
      <c r="L215" s="14">
        <f t="shared" si="24"/>
        <v>9.4815498785951226E-3</v>
      </c>
      <c r="M215" s="14">
        <f t="shared" si="25"/>
        <v>2.8600165050546727E-2</v>
      </c>
    </row>
    <row r="216" spans="1:13" x14ac:dyDescent="0.25">
      <c r="A216" t="s">
        <v>225</v>
      </c>
      <c r="B216">
        <v>1223679600</v>
      </c>
      <c r="C216" s="14">
        <f>'230'!C216</f>
        <v>1.077E-3</v>
      </c>
      <c r="D216" s="14">
        <f>'229'!C216+'230'!C216+'231'!C216+'232'!C216+'301'!C216+'302'!C216+'303'!C216+'304'!C216+'305A'!C216+'305B'!C216+'306A'!C216+'306B'!C216+'307'!C216+'308'!C216+'309'!C216</f>
        <v>0.10370599999999999</v>
      </c>
      <c r="E216">
        <f>'310'!C216+'311'!C216+'312'!C216+'313'!C216+'314'!C216</f>
        <v>2.4320000000000001E-3</v>
      </c>
      <c r="F216">
        <f t="shared" si="21"/>
        <v>0.106138</v>
      </c>
      <c r="G216" s="14">
        <f>'301'!C216+'303'!C216+'307'!C216+'309'!C216</f>
        <v>3.9921000000000005E-2</v>
      </c>
      <c r="H216">
        <f t="shared" si="22"/>
        <v>2.5977806167180177</v>
      </c>
      <c r="I216">
        <f t="shared" si="23"/>
        <v>2.3450909301294044E-2</v>
      </c>
      <c r="J216">
        <f>'305B'!C216+'306B'!C216</f>
        <v>7.5130000000000006E-3</v>
      </c>
      <c r="K216">
        <f t="shared" si="20"/>
        <v>7.078520416815845E-2</v>
      </c>
      <c r="L216" s="14">
        <f t="shared" si="24"/>
        <v>1.0147166895927944E-2</v>
      </c>
      <c r="M216" s="14">
        <f t="shared" si="25"/>
        <v>2.6978282107161643E-2</v>
      </c>
    </row>
    <row r="217" spans="1:13" x14ac:dyDescent="0.25">
      <c r="A217" t="s">
        <v>226</v>
      </c>
      <c r="B217">
        <v>1224284400</v>
      </c>
      <c r="C217" s="14">
        <f>'230'!C217</f>
        <v>1.224E-3</v>
      </c>
      <c r="D217" s="14">
        <f>'229'!C217+'230'!C217+'231'!C217+'232'!C217+'301'!C217+'302'!C217+'303'!C217+'304'!C217+'305A'!C217+'305B'!C217+'306A'!C217+'306B'!C217+'307'!C217+'308'!C217+'309'!C217</f>
        <v>8.8125000000000009E-2</v>
      </c>
      <c r="E217">
        <f>'310'!C217+'311'!C217+'312'!C217+'313'!C217+'314'!C217</f>
        <v>1.9050000000000002E-3</v>
      </c>
      <c r="F217">
        <f t="shared" si="21"/>
        <v>9.0030000000000013E-2</v>
      </c>
      <c r="G217" s="14">
        <f>'301'!C217+'303'!C217+'307'!C217+'309'!C217</f>
        <v>3.7054000000000004E-2</v>
      </c>
      <c r="H217">
        <f t="shared" si="22"/>
        <v>2.3782857451287311</v>
      </c>
      <c r="I217">
        <f t="shared" si="23"/>
        <v>2.1617021276595746E-2</v>
      </c>
      <c r="J217">
        <f>'305B'!C217+'306B'!C217</f>
        <v>5.4400000000000004E-3</v>
      </c>
      <c r="K217">
        <f t="shared" si="20"/>
        <v>6.042430301010774E-2</v>
      </c>
      <c r="L217" s="14">
        <f t="shared" si="24"/>
        <v>1.359546817727424E-2</v>
      </c>
      <c r="M217" s="14">
        <f t="shared" si="25"/>
        <v>3.3032870945107137E-2</v>
      </c>
    </row>
    <row r="218" spans="1:13" x14ac:dyDescent="0.25">
      <c r="A218" t="s">
        <v>227</v>
      </c>
      <c r="B218">
        <v>1224889200</v>
      </c>
      <c r="C218" s="14">
        <f>'230'!C218</f>
        <v>7.9900000000000001E-4</v>
      </c>
      <c r="D218" s="14">
        <f>'229'!C218+'230'!C218+'231'!C218+'232'!C218+'301'!C218+'302'!C218+'303'!C218+'304'!C218+'305A'!C218+'305B'!C218+'306A'!C218+'306B'!C218+'307'!C218+'308'!C218+'309'!C218</f>
        <v>7.9847999999999988E-2</v>
      </c>
      <c r="E218">
        <f>'310'!C218+'311'!C218+'312'!C218+'313'!C218+'314'!C218</f>
        <v>1.9680000000000001E-3</v>
      </c>
      <c r="F218">
        <f t="shared" si="21"/>
        <v>8.1815999999999986E-2</v>
      </c>
      <c r="G218" s="14">
        <f>'301'!C218+'303'!C218+'307'!C218+'309'!C218</f>
        <v>3.4661999999999998E-2</v>
      </c>
      <c r="H218">
        <f t="shared" si="22"/>
        <v>2.3036177947031331</v>
      </c>
      <c r="I218">
        <f t="shared" si="23"/>
        <v>2.4646828975052604E-2</v>
      </c>
      <c r="J218">
        <f>'305B'!C218+'306B'!C218</f>
        <v>5.1339999999999997E-3</v>
      </c>
      <c r="K218">
        <f t="shared" si="20"/>
        <v>6.2750562237215216E-2</v>
      </c>
      <c r="L218" s="14">
        <f t="shared" si="24"/>
        <v>9.7658159773149518E-3</v>
      </c>
      <c r="M218" s="14">
        <f t="shared" si="25"/>
        <v>2.3051179966533959E-2</v>
      </c>
    </row>
    <row r="219" spans="1:13" x14ac:dyDescent="0.25">
      <c r="A219" t="s">
        <v>228</v>
      </c>
      <c r="B219">
        <v>1225494000</v>
      </c>
      <c r="C219" s="14">
        <f>'230'!C219</f>
        <v>8.9599999999999999E-4</v>
      </c>
      <c r="D219" s="14">
        <f>'229'!C219+'230'!C219+'231'!C219+'232'!C219+'301'!C219+'302'!C219+'303'!C219+'304'!C219+'305A'!C219+'305B'!C219+'306A'!C219+'306B'!C219+'307'!C219+'308'!C219+'309'!C219</f>
        <v>9.6385999999999999E-2</v>
      </c>
      <c r="E219">
        <f>'310'!C219+'311'!C219+'312'!C219+'313'!C219+'314'!C219</f>
        <v>2.0800000000000003E-3</v>
      </c>
      <c r="F219">
        <f t="shared" si="21"/>
        <v>9.8465999999999998E-2</v>
      </c>
      <c r="G219" s="14">
        <f>'301'!C219+'303'!C219+'307'!C219+'309'!C219</f>
        <v>4.0941000000000005E-2</v>
      </c>
      <c r="H219">
        <f t="shared" si="22"/>
        <v>2.354265894824259</v>
      </c>
      <c r="I219">
        <f t="shared" si="23"/>
        <v>2.1579897495486899E-2</v>
      </c>
      <c r="J219">
        <f>'305B'!C219+'306B'!C219</f>
        <v>6.0790000000000002E-3</v>
      </c>
      <c r="K219">
        <f t="shared" si="20"/>
        <v>6.1737046290089984E-2</v>
      </c>
      <c r="L219" s="14">
        <f t="shared" si="24"/>
        <v>9.0995876749334799E-3</v>
      </c>
      <c r="M219" s="14">
        <f t="shared" si="25"/>
        <v>2.1885151803815242E-2</v>
      </c>
    </row>
    <row r="220" spans="1:13" x14ac:dyDescent="0.25">
      <c r="A220" t="s">
        <v>229</v>
      </c>
      <c r="B220">
        <v>1226102400</v>
      </c>
      <c r="C220" s="14">
        <f>'230'!C220</f>
        <v>1.4657E-2</v>
      </c>
      <c r="D220" s="14">
        <f>'229'!C220+'230'!C220+'231'!C220+'232'!C220+'301'!C220+'302'!C220+'303'!C220+'304'!C220+'305A'!C220+'305B'!C220+'306A'!C220+'306B'!C220+'307'!C220+'308'!C220+'309'!C220</f>
        <v>0.38480600000000009</v>
      </c>
      <c r="E220">
        <f>'310'!C220+'311'!C220+'312'!C220+'313'!C220+'314'!C220</f>
        <v>4.6900000000000006E-3</v>
      </c>
      <c r="F220">
        <f t="shared" si="21"/>
        <v>0.38949600000000012</v>
      </c>
      <c r="G220" s="14">
        <f>'301'!C220+'303'!C220+'307'!C220+'309'!C220</f>
        <v>0.16200499999999998</v>
      </c>
      <c r="H220">
        <f t="shared" si="22"/>
        <v>2.3752723681367867</v>
      </c>
      <c r="I220">
        <f t="shared" si="23"/>
        <v>1.2187959647198847E-2</v>
      </c>
      <c r="J220">
        <f>'305B'!C220+'306B'!C220</f>
        <v>1.5809E-2</v>
      </c>
      <c r="K220">
        <f t="shared" si="20"/>
        <v>4.0588350072914732E-2</v>
      </c>
      <c r="L220" s="14">
        <f t="shared" si="24"/>
        <v>3.7630681701480879E-2</v>
      </c>
      <c r="M220" s="14">
        <f t="shared" si="25"/>
        <v>9.0472516280361723E-2</v>
      </c>
    </row>
    <row r="221" spans="1:13" x14ac:dyDescent="0.25">
      <c r="A221" t="s">
        <v>230</v>
      </c>
      <c r="B221">
        <v>1226707200</v>
      </c>
      <c r="C221" s="14">
        <f>'230'!C221</f>
        <v>1.8185E-2</v>
      </c>
      <c r="D221" s="14">
        <f>'229'!C221+'230'!C221+'231'!C221+'232'!C221+'301'!C221+'302'!C221+'303'!C221+'304'!C221+'305A'!C221+'305B'!C221+'306A'!C221+'306B'!C221+'307'!C221+'308'!C221+'309'!C221</f>
        <v>0.42465299999999995</v>
      </c>
      <c r="E221">
        <f>'310'!C221+'311'!C221+'312'!C221+'313'!C221+'314'!C221</f>
        <v>3.2959999999999999E-3</v>
      </c>
      <c r="F221">
        <f t="shared" si="21"/>
        <v>0.42794899999999997</v>
      </c>
      <c r="G221" s="14">
        <f>'301'!C221+'303'!C221+'307'!C221+'309'!C221</f>
        <v>0.17650299999999999</v>
      </c>
      <c r="H221">
        <f t="shared" si="22"/>
        <v>2.4059251117544744</v>
      </c>
      <c r="I221">
        <f t="shared" si="23"/>
        <v>7.7616312612886294E-3</v>
      </c>
      <c r="J221">
        <f>'305B'!C221+'306B'!C221</f>
        <v>1.4860999999999999E-2</v>
      </c>
      <c r="K221">
        <f t="shared" si="20"/>
        <v>3.4726100540017617E-2</v>
      </c>
      <c r="L221" s="14">
        <f t="shared" si="24"/>
        <v>4.2493381220659474E-2</v>
      </c>
      <c r="M221" s="14">
        <f t="shared" si="25"/>
        <v>0.10302941026498133</v>
      </c>
    </row>
    <row r="222" spans="1:13" x14ac:dyDescent="0.25">
      <c r="A222" t="s">
        <v>231</v>
      </c>
      <c r="B222">
        <v>1227312000</v>
      </c>
      <c r="C222" s="14">
        <f>'230'!C222</f>
        <v>2.0896999999999999E-2</v>
      </c>
      <c r="D222" s="14">
        <f>'229'!C222+'230'!C222+'231'!C222+'232'!C222+'301'!C222+'302'!C222+'303'!C222+'304'!C222+'305A'!C222+'305B'!C222+'306A'!C222+'306B'!C222+'307'!C222+'308'!C222+'309'!C222</f>
        <v>0.473887</v>
      </c>
      <c r="E222">
        <f>'310'!C222+'311'!C222+'312'!C222+'313'!C222+'314'!C222</f>
        <v>4.4099999999999999E-3</v>
      </c>
      <c r="F222">
        <f t="shared" si="21"/>
        <v>0.47829700000000003</v>
      </c>
      <c r="G222" s="14">
        <f>'301'!C222+'303'!C222+'307'!C222+'309'!C222</f>
        <v>0.19106999999999999</v>
      </c>
      <c r="H222">
        <f t="shared" si="22"/>
        <v>2.4801748050452717</v>
      </c>
      <c r="I222">
        <f t="shared" si="23"/>
        <v>9.3060159911540086E-3</v>
      </c>
      <c r="J222">
        <f>'305B'!C222+'306B'!C222</f>
        <v>1.8612999999999998E-2</v>
      </c>
      <c r="K222">
        <f t="shared" si="20"/>
        <v>3.8915151046316404E-2</v>
      </c>
      <c r="L222" s="14">
        <f t="shared" si="24"/>
        <v>4.3690426659585987E-2</v>
      </c>
      <c r="M222" s="14">
        <f t="shared" si="25"/>
        <v>0.10936829434238761</v>
      </c>
    </row>
    <row r="223" spans="1:13" x14ac:dyDescent="0.25">
      <c r="A223" t="s">
        <v>232</v>
      </c>
      <c r="B223">
        <v>1227916800</v>
      </c>
      <c r="C223" s="14">
        <f>'230'!C223</f>
        <v>1.9185000000000001E-2</v>
      </c>
      <c r="D223" s="14">
        <f>'229'!C223+'230'!C223+'231'!C223+'232'!C223+'301'!C223+'302'!C223+'303'!C223+'304'!C223+'305A'!C223+'305B'!C223+'306A'!C223+'306B'!C223+'307'!C223+'308'!C223+'309'!C223</f>
        <v>0.50910499999999992</v>
      </c>
      <c r="E223">
        <f>'310'!C223+'311'!C223+'312'!C223+'313'!C223+'314'!C223</f>
        <v>4.725E-3</v>
      </c>
      <c r="F223">
        <f t="shared" si="21"/>
        <v>0.5138299999999999</v>
      </c>
      <c r="G223" s="14">
        <f>'301'!C223+'303'!C223+'307'!C223+'309'!C223</f>
        <v>0.20585500000000001</v>
      </c>
      <c r="H223">
        <f t="shared" si="22"/>
        <v>2.4731242865123506</v>
      </c>
      <c r="I223">
        <f t="shared" si="23"/>
        <v>9.2809931153691305E-3</v>
      </c>
      <c r="J223">
        <f>'305B'!C223+'306B'!C223</f>
        <v>1.6986999999999999E-2</v>
      </c>
      <c r="K223">
        <f t="shared" si="20"/>
        <v>3.3059572232061192E-2</v>
      </c>
      <c r="L223" s="14">
        <f t="shared" si="24"/>
        <v>3.7337251620185676E-2</v>
      </c>
      <c r="M223" s="14">
        <f t="shared" si="25"/>
        <v>9.3196667557261179E-2</v>
      </c>
    </row>
    <row r="224" spans="1:13" x14ac:dyDescent="0.25">
      <c r="A224" t="s">
        <v>233</v>
      </c>
      <c r="B224">
        <v>1228521600</v>
      </c>
      <c r="C224" s="14">
        <f>'230'!C224</f>
        <v>1.4035000000000001E-2</v>
      </c>
      <c r="D224" s="14">
        <f>'229'!C224+'230'!C224+'231'!C224+'232'!C224+'301'!C224+'302'!C224+'303'!C224+'304'!C224+'305A'!C224+'305B'!C224+'306A'!C224+'306B'!C224+'307'!C224+'308'!C224+'309'!C224</f>
        <v>0.47975000000000001</v>
      </c>
      <c r="E224">
        <f>'310'!C224+'311'!C224+'312'!C224+'313'!C224+'314'!C224</f>
        <v>4.5199999999999997E-3</v>
      </c>
      <c r="F224">
        <f t="shared" si="21"/>
        <v>0.48427000000000003</v>
      </c>
      <c r="G224" s="14">
        <f>'301'!C224+'303'!C224+'307'!C224+'309'!C224</f>
        <v>0.20143100000000003</v>
      </c>
      <c r="H224">
        <f t="shared" si="22"/>
        <v>2.3817088730135874</v>
      </c>
      <c r="I224">
        <f t="shared" si="23"/>
        <v>9.4215737363209998E-3</v>
      </c>
      <c r="J224">
        <f>'305B'!C224+'306B'!C224</f>
        <v>1.2718E-2</v>
      </c>
      <c r="K224">
        <f t="shared" ref="K224:K287" si="26">J224/F224</f>
        <v>2.6262209098230325E-2</v>
      </c>
      <c r="L224" s="14">
        <f t="shared" si="24"/>
        <v>2.8981766370000207E-2</v>
      </c>
      <c r="M224" s="14">
        <f t="shared" si="25"/>
        <v>6.9676464893685675E-2</v>
      </c>
    </row>
    <row r="225" spans="1:13" x14ac:dyDescent="0.25">
      <c r="A225" t="s">
        <v>234</v>
      </c>
      <c r="B225">
        <v>1229126400</v>
      </c>
      <c r="C225" s="14">
        <f>'230'!C225</f>
        <v>1.2076E-2</v>
      </c>
      <c r="D225" s="14">
        <f>'229'!C225+'230'!C225+'231'!C225+'232'!C225+'301'!C225+'302'!C225+'303'!C225+'304'!C225+'305A'!C225+'305B'!C225+'306A'!C225+'306B'!C225+'307'!C225+'308'!C225+'309'!C225</f>
        <v>0.41426600000000002</v>
      </c>
      <c r="E225">
        <f>'310'!C225+'311'!C225+'312'!C225+'313'!C225+'314'!C225</f>
        <v>4.1460000000000004E-3</v>
      </c>
      <c r="F225">
        <f t="shared" si="21"/>
        <v>0.41841200000000001</v>
      </c>
      <c r="G225" s="14">
        <f>'301'!C225+'303'!C225+'307'!C225+'309'!C225</f>
        <v>0.181616</v>
      </c>
      <c r="H225">
        <f t="shared" si="22"/>
        <v>2.2809994714122106</v>
      </c>
      <c r="I225">
        <f t="shared" si="23"/>
        <v>1.0008062452627057E-2</v>
      </c>
      <c r="J225">
        <f>'305B'!C225+'306B'!C225</f>
        <v>9.2420000000000002E-3</v>
      </c>
      <c r="K225">
        <f t="shared" si="26"/>
        <v>2.2088276626865386E-2</v>
      </c>
      <c r="L225" s="14">
        <f t="shared" si="24"/>
        <v>2.8861504928156936E-2</v>
      </c>
      <c r="M225" s="14">
        <f t="shared" si="25"/>
        <v>6.6491939036208259E-2</v>
      </c>
    </row>
    <row r="226" spans="1:13" x14ac:dyDescent="0.25">
      <c r="A226" t="s">
        <v>235</v>
      </c>
      <c r="B226">
        <v>1229731200</v>
      </c>
      <c r="C226" s="14">
        <f>'230'!C226</f>
        <v>1.1660999999999999E-2</v>
      </c>
      <c r="D226" s="14">
        <f>'229'!C226+'230'!C226+'231'!C226+'232'!C226+'301'!C226+'302'!C226+'303'!C226+'304'!C226+'305A'!C226+'305B'!C226+'306A'!C226+'306B'!C226+'307'!C226+'308'!C226+'309'!C226</f>
        <v>0.447436</v>
      </c>
      <c r="E226">
        <f>'310'!C226+'311'!C226+'312'!C226+'313'!C226+'314'!C226</f>
        <v>5.3639999999999998E-3</v>
      </c>
      <c r="F226">
        <f t="shared" si="21"/>
        <v>0.45279999999999998</v>
      </c>
      <c r="G226" s="14">
        <f>'301'!C226+'303'!C226+'307'!C226+'309'!C226</f>
        <v>0.19426100000000002</v>
      </c>
      <c r="H226">
        <f t="shared" si="22"/>
        <v>2.3032724015628459</v>
      </c>
      <c r="I226">
        <f t="shared" si="23"/>
        <v>1.1988306707551471E-2</v>
      </c>
      <c r="J226">
        <f>'305B'!C226+'306B'!C226</f>
        <v>1.2022E-2</v>
      </c>
      <c r="K226">
        <f t="shared" si="26"/>
        <v>2.655035335689046E-2</v>
      </c>
      <c r="L226" s="14">
        <f t="shared" si="24"/>
        <v>2.5753091872791518E-2</v>
      </c>
      <c r="M226" s="14">
        <f t="shared" si="25"/>
        <v>6.0027488790853532E-2</v>
      </c>
    </row>
    <row r="227" spans="1:13" x14ac:dyDescent="0.25">
      <c r="A227" t="s">
        <v>236</v>
      </c>
      <c r="B227">
        <v>1230336000</v>
      </c>
      <c r="C227" s="14">
        <f>'230'!C227</f>
        <v>1.2259000000000001E-2</v>
      </c>
      <c r="D227" s="14">
        <f>'229'!C227+'230'!C227+'231'!C227+'232'!C227+'301'!C227+'302'!C227+'303'!C227+'304'!C227+'305A'!C227+'305B'!C227+'306A'!C227+'306B'!C227+'307'!C227+'308'!C227+'309'!C227</f>
        <v>0.46155500000000005</v>
      </c>
      <c r="E227">
        <f>'310'!C227+'311'!C227+'312'!C227+'313'!C227+'314'!C227</f>
        <v>5.2389999999999997E-3</v>
      </c>
      <c r="F227">
        <f t="shared" si="21"/>
        <v>0.46679400000000004</v>
      </c>
      <c r="G227" s="14">
        <f>'301'!C227+'303'!C227+'307'!C227+'309'!C227</f>
        <v>0.19897700000000001</v>
      </c>
      <c r="H227">
        <f t="shared" si="22"/>
        <v>2.3196399583871505</v>
      </c>
      <c r="I227">
        <f t="shared" si="23"/>
        <v>1.1350759931102468E-2</v>
      </c>
      <c r="J227">
        <f>'305B'!C227+'306B'!C227</f>
        <v>1.1901999999999999E-2</v>
      </c>
      <c r="K227">
        <f t="shared" si="26"/>
        <v>2.549732858605723E-2</v>
      </c>
      <c r="L227" s="14">
        <f t="shared" si="24"/>
        <v>2.6262119907282441E-2</v>
      </c>
      <c r="M227" s="14">
        <f t="shared" si="25"/>
        <v>6.1610135844846391E-2</v>
      </c>
    </row>
    <row r="228" spans="1:13" x14ac:dyDescent="0.25">
      <c r="A228" t="s">
        <v>237</v>
      </c>
      <c r="B228">
        <v>1230940800</v>
      </c>
      <c r="C228" s="14">
        <f>'230'!C228</f>
        <v>1.0527E-2</v>
      </c>
      <c r="D228" s="14">
        <f>'229'!C228+'230'!C228+'231'!C228+'232'!C228+'301'!C228+'302'!C228+'303'!C228+'304'!C228+'305A'!C228+'305B'!C228+'306A'!C228+'306B'!C228+'307'!C228+'308'!C228+'309'!C228</f>
        <v>0.43544899999999997</v>
      </c>
      <c r="E228">
        <f>'310'!C228+'311'!C228+'312'!C228+'313'!C228+'314'!C228</f>
        <v>8.9499999999999996E-3</v>
      </c>
      <c r="F228">
        <f t="shared" si="21"/>
        <v>0.44439899999999999</v>
      </c>
      <c r="G228" s="14">
        <f>'301'!C228+'303'!C228+'307'!C228+'309'!C228</f>
        <v>0.17899000000000001</v>
      </c>
      <c r="H228">
        <f t="shared" si="22"/>
        <v>2.4328118889323425</v>
      </c>
      <c r="I228">
        <f t="shared" si="23"/>
        <v>2.0553497654145492E-2</v>
      </c>
      <c r="J228">
        <f>'305B'!C228+'306B'!C228</f>
        <v>1.6601999999999999E-2</v>
      </c>
      <c r="K228">
        <f t="shared" si="26"/>
        <v>3.735831988820857E-2</v>
      </c>
      <c r="L228" s="14">
        <f t="shared" si="24"/>
        <v>2.3688172115598819E-2</v>
      </c>
      <c r="M228" s="14">
        <f t="shared" si="25"/>
        <v>5.881334152745963E-2</v>
      </c>
    </row>
    <row r="229" spans="1:13" x14ac:dyDescent="0.25">
      <c r="A229" t="s">
        <v>238</v>
      </c>
      <c r="B229">
        <v>1231545600</v>
      </c>
      <c r="C229" s="14">
        <f>'230'!C229</f>
        <v>1.0106E-2</v>
      </c>
      <c r="D229" s="14">
        <f>'229'!C229+'230'!C229+'231'!C229+'232'!C229+'301'!C229+'302'!C229+'303'!C229+'304'!C229+'305A'!C229+'305B'!C229+'306A'!C229+'306B'!C229+'307'!C229+'308'!C229+'309'!C229</f>
        <v>0.42287399999999997</v>
      </c>
      <c r="E229">
        <f>'310'!C229+'311'!C229+'312'!C229+'313'!C229+'314'!C229</f>
        <v>5.8249999999999994E-3</v>
      </c>
      <c r="F229">
        <f t="shared" si="21"/>
        <v>0.428699</v>
      </c>
      <c r="G229" s="14">
        <f>'301'!C229+'303'!C229+'307'!C229+'309'!C229</f>
        <v>0.185641</v>
      </c>
      <c r="H229">
        <f t="shared" si="22"/>
        <v>2.2779127455680586</v>
      </c>
      <c r="I229">
        <f t="shared" si="23"/>
        <v>1.3774788707747461E-2</v>
      </c>
      <c r="J229">
        <f>'305B'!C229+'306B'!C229</f>
        <v>9.330999999999999E-3</v>
      </c>
      <c r="K229">
        <f t="shared" si="26"/>
        <v>2.1765854364017644E-2</v>
      </c>
      <c r="L229" s="14">
        <f t="shared" si="24"/>
        <v>2.3573649576975921E-2</v>
      </c>
      <c r="M229" s="14">
        <f t="shared" si="25"/>
        <v>5.4438405309172003E-2</v>
      </c>
    </row>
    <row r="230" spans="1:13" x14ac:dyDescent="0.25">
      <c r="A230" t="s">
        <v>239</v>
      </c>
      <c r="B230">
        <v>1232150400</v>
      </c>
      <c r="C230" s="14">
        <f>'230'!C230</f>
        <v>1.1976000000000001E-2</v>
      </c>
      <c r="D230" s="14">
        <f>'229'!C230+'230'!C230+'231'!C230+'232'!C230+'301'!C230+'302'!C230+'303'!C230+'304'!C230+'305A'!C230+'305B'!C230+'306A'!C230+'306B'!C230+'307'!C230+'308'!C230+'309'!C230</f>
        <v>0.43257999999999996</v>
      </c>
      <c r="E230">
        <f>'310'!C230+'311'!C230+'312'!C230+'313'!C230+'314'!C230</f>
        <v>5.4459999999999995E-3</v>
      </c>
      <c r="F230">
        <f t="shared" si="21"/>
        <v>0.43802599999999997</v>
      </c>
      <c r="G230" s="14">
        <f>'301'!C230+'303'!C230+'307'!C230+'309'!C230</f>
        <v>0.19733000000000001</v>
      </c>
      <c r="H230">
        <f t="shared" si="22"/>
        <v>2.1921654081994624</v>
      </c>
      <c r="I230">
        <f t="shared" si="23"/>
        <v>1.2589578806232373E-2</v>
      </c>
      <c r="J230">
        <f>'305B'!C230+'306B'!C230</f>
        <v>9.5049999999999996E-3</v>
      </c>
      <c r="K230">
        <f t="shared" si="26"/>
        <v>2.1699625136407427E-2</v>
      </c>
      <c r="L230" s="14">
        <f t="shared" si="24"/>
        <v>2.7340842781022133E-2</v>
      </c>
      <c r="M230" s="14">
        <f t="shared" si="25"/>
        <v>6.0690214361729083E-2</v>
      </c>
    </row>
    <row r="231" spans="1:13" x14ac:dyDescent="0.25">
      <c r="A231" t="s">
        <v>240</v>
      </c>
      <c r="B231">
        <v>1232755200</v>
      </c>
      <c r="C231" s="14">
        <f>'230'!C231</f>
        <v>1.3291000000000001E-2</v>
      </c>
      <c r="D231" s="14">
        <f>'229'!C231+'230'!C231+'231'!C231+'232'!C231+'301'!C231+'302'!C231+'303'!C231+'304'!C231+'305A'!C231+'305B'!C231+'306A'!C231+'306B'!C231+'307'!C231+'308'!C231+'309'!C231</f>
        <v>0.48772400000000005</v>
      </c>
      <c r="E231">
        <f>'310'!C231+'311'!C231+'312'!C231+'313'!C231+'314'!C231</f>
        <v>5.0689999999999989E-3</v>
      </c>
      <c r="F231">
        <f t="shared" si="21"/>
        <v>0.49279300000000004</v>
      </c>
      <c r="G231" s="14">
        <f>'301'!C231+'303'!C231+'307'!C231+'309'!C231</f>
        <v>0.217776</v>
      </c>
      <c r="H231">
        <f t="shared" si="22"/>
        <v>2.2395672617735656</v>
      </c>
      <c r="I231">
        <f t="shared" si="23"/>
        <v>1.0393173188114587E-2</v>
      </c>
      <c r="J231">
        <f>'305B'!C231+'306B'!C231</f>
        <v>9.6010000000000002E-3</v>
      </c>
      <c r="K231">
        <f t="shared" si="26"/>
        <v>1.9482825445978329E-2</v>
      </c>
      <c r="L231" s="14">
        <f t="shared" si="24"/>
        <v>2.6970756483959794E-2</v>
      </c>
      <c r="M231" s="14">
        <f t="shared" si="25"/>
        <v>6.1030600249797964E-2</v>
      </c>
    </row>
    <row r="232" spans="1:13" x14ac:dyDescent="0.25">
      <c r="A232" t="s">
        <v>241</v>
      </c>
      <c r="B232">
        <v>1233360000</v>
      </c>
      <c r="C232" s="14">
        <f>'230'!C232</f>
        <v>1.3121000000000001E-2</v>
      </c>
      <c r="D232" s="14">
        <f>'229'!C232+'230'!C232+'231'!C232+'232'!C232+'301'!C232+'302'!C232+'303'!C232+'304'!C232+'305A'!C232+'305B'!C232+'306A'!C232+'306B'!C232+'307'!C232+'308'!C232+'309'!C232</f>
        <v>0.49494699999999991</v>
      </c>
      <c r="E232">
        <f>'310'!C232+'311'!C232+'312'!C232+'313'!C232+'314'!C232</f>
        <v>6.025E-3</v>
      </c>
      <c r="F232">
        <f t="shared" si="21"/>
        <v>0.50097199999999986</v>
      </c>
      <c r="G232" s="14">
        <f>'301'!C232+'303'!C232+'307'!C232+'309'!C232</f>
        <v>0.223778</v>
      </c>
      <c r="H232">
        <f t="shared" si="22"/>
        <v>2.2117768502712507</v>
      </c>
      <c r="I232">
        <f t="shared" si="23"/>
        <v>1.2173020545634182E-2</v>
      </c>
      <c r="J232">
        <f>'305B'!C232+'306B'!C232</f>
        <v>9.7680000000000006E-3</v>
      </c>
      <c r="K232">
        <f t="shared" si="26"/>
        <v>1.9498095701955407E-2</v>
      </c>
      <c r="L232" s="14">
        <f t="shared" si="24"/>
        <v>2.619108453167044E-2</v>
      </c>
      <c r="M232" s="14">
        <f t="shared" si="25"/>
        <v>5.8634003342598467E-2</v>
      </c>
    </row>
    <row r="233" spans="1:13" x14ac:dyDescent="0.25">
      <c r="A233" t="s">
        <v>242</v>
      </c>
      <c r="B233">
        <v>1233964800</v>
      </c>
      <c r="C233" s="14">
        <f>'230'!C233</f>
        <v>7.9880000000000003E-3</v>
      </c>
      <c r="D233" s="14">
        <f>'229'!C233+'230'!C233+'231'!C233+'232'!C233+'301'!C233+'302'!C233+'303'!C233+'304'!C233+'305A'!C233+'305B'!C233+'306A'!C233+'306B'!C233+'307'!C233+'308'!C233+'309'!C233</f>
        <v>0.30854000000000004</v>
      </c>
      <c r="E233">
        <f>'310'!C233+'311'!C233+'312'!C233+'313'!C233+'314'!C233</f>
        <v>3.9400000000000008E-3</v>
      </c>
      <c r="F233">
        <f t="shared" si="21"/>
        <v>0.31248000000000004</v>
      </c>
      <c r="G233" s="14">
        <f>'301'!C233+'303'!C233+'307'!C233+'309'!C233</f>
        <v>0.13992499999999999</v>
      </c>
      <c r="H233">
        <f t="shared" si="22"/>
        <v>2.2050384134357697</v>
      </c>
      <c r="I233">
        <f t="shared" si="23"/>
        <v>1.2769819148246582E-2</v>
      </c>
      <c r="J233">
        <f>'305B'!C233+'306B'!C233</f>
        <v>6.7860000000000004E-3</v>
      </c>
      <c r="K233">
        <f t="shared" si="26"/>
        <v>2.1716589861751151E-2</v>
      </c>
      <c r="L233" s="14">
        <f t="shared" si="24"/>
        <v>2.5563236047107012E-2</v>
      </c>
      <c r="M233" s="14">
        <f t="shared" si="25"/>
        <v>5.7087725567268183E-2</v>
      </c>
    </row>
    <row r="234" spans="1:13" x14ac:dyDescent="0.25">
      <c r="A234" t="s">
        <v>243</v>
      </c>
      <c r="B234">
        <v>1234569600</v>
      </c>
      <c r="C234" s="14">
        <f>'230'!C234</f>
        <v>1.1316E-2</v>
      </c>
      <c r="D234" s="14">
        <f>'229'!C234+'230'!C234+'231'!C234+'232'!C234+'301'!C234+'302'!C234+'303'!C234+'304'!C234+'305A'!C234+'305B'!C234+'306A'!C234+'306B'!C234+'307'!C234+'308'!C234+'309'!C234</f>
        <v>0.45672100000000004</v>
      </c>
      <c r="E234">
        <f>'310'!C234+'311'!C234+'312'!C234+'313'!C234+'314'!C234</f>
        <v>5.281000000000001E-3</v>
      </c>
      <c r="F234">
        <f t="shared" si="21"/>
        <v>0.46200200000000002</v>
      </c>
      <c r="G234" s="14">
        <f>'301'!C234+'303'!C234+'307'!C234+'309'!C234</f>
        <v>0.20236499999999999</v>
      </c>
      <c r="H234">
        <f t="shared" si="22"/>
        <v>2.2569169569836687</v>
      </c>
      <c r="I234">
        <f t="shared" si="23"/>
        <v>1.1562857849759483E-2</v>
      </c>
      <c r="J234">
        <f>'305B'!C234+'306B'!C234</f>
        <v>1.026E-2</v>
      </c>
      <c r="K234">
        <f t="shared" si="26"/>
        <v>2.2207696070579781E-2</v>
      </c>
      <c r="L234" s="14">
        <f t="shared" si="24"/>
        <v>2.4493400461469861E-2</v>
      </c>
      <c r="M234" s="14">
        <f t="shared" si="25"/>
        <v>5.5918760655251649E-2</v>
      </c>
    </row>
    <row r="235" spans="1:13" x14ac:dyDescent="0.25">
      <c r="A235" t="s">
        <v>244</v>
      </c>
      <c r="B235">
        <v>1235174400</v>
      </c>
      <c r="C235" s="14">
        <f>'230'!C235</f>
        <v>9.3069999999999993E-3</v>
      </c>
      <c r="D235" s="14">
        <f>'229'!C235+'230'!C235+'231'!C235+'232'!C235+'301'!C235+'302'!C235+'303'!C235+'304'!C235+'305A'!C235+'305B'!C235+'306A'!C235+'306B'!C235+'307'!C235+'308'!C235+'309'!C235</f>
        <v>0.45436700000000008</v>
      </c>
      <c r="E235">
        <f>'310'!C235+'311'!C235+'312'!C235+'313'!C235+'314'!C235</f>
        <v>4.8010000000000006E-3</v>
      </c>
      <c r="F235">
        <f t="shared" si="21"/>
        <v>0.45916800000000008</v>
      </c>
      <c r="G235" s="14">
        <f>'301'!C235+'303'!C235+'307'!C235+'309'!C235</f>
        <v>0.19377899999999998</v>
      </c>
      <c r="H235">
        <f t="shared" si="22"/>
        <v>2.3447690410209576</v>
      </c>
      <c r="I235">
        <f t="shared" si="23"/>
        <v>1.0566348348361567E-2</v>
      </c>
      <c r="J235">
        <f>'305B'!C235+'306B'!C235</f>
        <v>1.2064999999999999E-2</v>
      </c>
      <c r="K235">
        <f t="shared" si="26"/>
        <v>2.6275785769043134E-2</v>
      </c>
      <c r="L235" s="14">
        <f t="shared" si="24"/>
        <v>2.0269269635514665E-2</v>
      </c>
      <c r="M235" s="14">
        <f t="shared" si="25"/>
        <v>4.8028940184436909E-2</v>
      </c>
    </row>
    <row r="236" spans="1:13" x14ac:dyDescent="0.25">
      <c r="A236" t="s">
        <v>245</v>
      </c>
      <c r="B236">
        <v>1235779200</v>
      </c>
      <c r="C236" s="14">
        <f>'230'!C236</f>
        <v>5.6030000000000003E-3</v>
      </c>
      <c r="D236" s="14">
        <f>'229'!C236+'230'!C236+'231'!C236+'232'!C236+'301'!C236+'302'!C236+'303'!C236+'304'!C236+'305A'!C236+'305B'!C236+'306A'!C236+'306B'!C236+'307'!C236+'308'!C236+'309'!C236</f>
        <v>0.27021199999999995</v>
      </c>
      <c r="E236">
        <f>'310'!C236+'311'!C236+'312'!C236+'313'!C236+'314'!C236</f>
        <v>3.5399999999999997E-3</v>
      </c>
      <c r="F236">
        <f t="shared" si="21"/>
        <v>0.27375199999999994</v>
      </c>
      <c r="G236" s="14">
        <f>'301'!C236+'303'!C236+'307'!C236+'309'!C236</f>
        <v>0.116239</v>
      </c>
      <c r="H236">
        <f t="shared" si="22"/>
        <v>2.3246242655218987</v>
      </c>
      <c r="I236">
        <f t="shared" si="23"/>
        <v>1.3100824537770344E-2</v>
      </c>
      <c r="J236">
        <f>'305B'!C236+'306B'!C236</f>
        <v>9.2400000000000017E-3</v>
      </c>
      <c r="K236">
        <f t="shared" si="26"/>
        <v>3.3753178058973099E-2</v>
      </c>
      <c r="L236" s="14">
        <f t="shared" si="24"/>
        <v>2.0467430374937905E-2</v>
      </c>
      <c r="M236" s="14">
        <f t="shared" si="25"/>
        <v>4.820241055067577E-2</v>
      </c>
    </row>
    <row r="237" spans="1:13" x14ac:dyDescent="0.25">
      <c r="A237" t="s">
        <v>246</v>
      </c>
      <c r="B237">
        <v>1236384000</v>
      </c>
      <c r="C237" s="14">
        <f>'230'!C237</f>
        <v>1.2160000000000001E-3</v>
      </c>
      <c r="D237" s="14">
        <f>'229'!C237+'230'!C237+'231'!C237+'232'!C237+'301'!C237+'302'!C237+'303'!C237+'304'!C237+'305A'!C237+'305B'!C237+'306A'!C237+'306B'!C237+'307'!C237+'308'!C237+'309'!C237</f>
        <v>8.5745000000000002E-2</v>
      </c>
      <c r="E237">
        <f>'310'!C237+'311'!C237+'312'!C237+'313'!C237+'314'!C237</f>
        <v>1.4649999999999999E-3</v>
      </c>
      <c r="F237">
        <f t="shared" si="21"/>
        <v>8.7209999999999996E-2</v>
      </c>
      <c r="G237" s="14">
        <f>'301'!C237+'303'!C237+'307'!C237+'309'!C237</f>
        <v>3.7347999999999999E-2</v>
      </c>
      <c r="H237">
        <f t="shared" si="22"/>
        <v>2.295839134625683</v>
      </c>
      <c r="I237">
        <f t="shared" si="23"/>
        <v>1.7085544346609131E-2</v>
      </c>
      <c r="J237">
        <f>'305B'!C237+'306B'!C237</f>
        <v>5.6909999999999999E-3</v>
      </c>
      <c r="K237">
        <f t="shared" si="26"/>
        <v>6.5256277949776398E-2</v>
      </c>
      <c r="L237" s="14">
        <f t="shared" si="24"/>
        <v>1.3943355119825709E-2</v>
      </c>
      <c r="M237" s="14">
        <f t="shared" si="25"/>
        <v>3.2558637678055051E-2</v>
      </c>
    </row>
    <row r="238" spans="1:13" x14ac:dyDescent="0.25">
      <c r="A238" t="s">
        <v>247</v>
      </c>
      <c r="B238">
        <v>1236985200</v>
      </c>
      <c r="C238" s="14">
        <f>'230'!C238</f>
        <v>3.5799999999999997E-4</v>
      </c>
      <c r="D238" s="14">
        <f>'229'!C238+'230'!C238+'231'!C238+'232'!C238+'301'!C238+'302'!C238+'303'!C238+'304'!C238+'305A'!C238+'305B'!C238+'306A'!C238+'306B'!C238+'307'!C238+'308'!C238+'309'!C238</f>
        <v>4.5772999999999994E-2</v>
      </c>
      <c r="E238">
        <f>'310'!C238+'311'!C238+'312'!C238+'313'!C238+'314'!C238</f>
        <v>2.5119999999999999E-3</v>
      </c>
      <c r="F238">
        <f t="shared" si="21"/>
        <v>4.8284999999999995E-2</v>
      </c>
      <c r="G238" s="14">
        <f>'301'!C238+'303'!C238+'307'!C238+'309'!C238</f>
        <v>2.487E-2</v>
      </c>
      <c r="H238">
        <f t="shared" si="22"/>
        <v>1.8404905508644951</v>
      </c>
      <c r="I238">
        <f t="shared" si="23"/>
        <v>5.487951412404693E-2</v>
      </c>
      <c r="J238">
        <f>'305B'!C238+'306B'!C238</f>
        <v>1.3990000000000001E-3</v>
      </c>
      <c r="K238">
        <f t="shared" si="26"/>
        <v>2.8973801387594495E-2</v>
      </c>
      <c r="L238" s="14">
        <f t="shared" si="24"/>
        <v>7.4143108625867246E-3</v>
      </c>
      <c r="M238" s="14">
        <f t="shared" si="25"/>
        <v>1.4394853236831522E-2</v>
      </c>
    </row>
    <row r="239" spans="1:13" x14ac:dyDescent="0.25">
      <c r="A239" t="s">
        <v>248</v>
      </c>
      <c r="B239">
        <v>1237590000</v>
      </c>
      <c r="C239" s="14">
        <f>'230'!C239</f>
        <v>2.343E-3</v>
      </c>
      <c r="D239" s="14">
        <f>'229'!C239+'230'!C239+'231'!C239+'232'!C239+'301'!C239+'302'!C239+'303'!C239+'304'!C239+'305A'!C239+'305B'!C239+'306A'!C239+'306B'!C239+'307'!C239+'308'!C239+'309'!C239</f>
        <v>0.13194900000000001</v>
      </c>
      <c r="E239">
        <f>'310'!C239+'311'!C239+'312'!C239+'313'!C239+'314'!C239</f>
        <v>7.4559999999999991E-3</v>
      </c>
      <c r="F239">
        <f t="shared" si="21"/>
        <v>0.139405</v>
      </c>
      <c r="G239" s="14">
        <f>'301'!C239+'303'!C239+'307'!C239+'309'!C239</f>
        <v>7.3988999999999999E-2</v>
      </c>
      <c r="H239">
        <f t="shared" si="22"/>
        <v>1.7833596886023599</v>
      </c>
      <c r="I239">
        <f t="shared" si="23"/>
        <v>5.6506680611448354E-2</v>
      </c>
      <c r="J239">
        <f>'305B'!C239+'306B'!C239</f>
        <v>4.8959999999999993E-3</v>
      </c>
      <c r="K239">
        <f t="shared" si="26"/>
        <v>3.5120691510347544E-2</v>
      </c>
      <c r="L239" s="14">
        <f t="shared" si="24"/>
        <v>1.680714465047882E-2</v>
      </c>
      <c r="M239" s="14">
        <f t="shared" si="25"/>
        <v>3.1666869399505332E-2</v>
      </c>
    </row>
    <row r="240" spans="1:13" x14ac:dyDescent="0.25">
      <c r="A240" t="s">
        <v>249</v>
      </c>
      <c r="B240">
        <v>1238194800</v>
      </c>
      <c r="C240" s="14">
        <f>'230'!C240</f>
        <v>1.8699999999999999E-4</v>
      </c>
      <c r="D240" s="14">
        <f>'229'!C240+'230'!C240+'231'!C240+'232'!C240+'301'!C240+'302'!C240+'303'!C240+'304'!C240+'305A'!C240+'305B'!C240+'306A'!C240+'306B'!C240+'307'!C240+'308'!C240+'309'!C240</f>
        <v>1.1174999999999999E-2</v>
      </c>
      <c r="E240">
        <f>'310'!C240+'311'!C240+'312'!C240+'313'!C240+'314'!C240</f>
        <v>7.0700000000000005E-4</v>
      </c>
      <c r="F240">
        <f t="shared" si="21"/>
        <v>1.1881999999999998E-2</v>
      </c>
      <c r="G240" s="14">
        <f>'301'!C240+'303'!C240+'307'!C240+'309'!C240</f>
        <v>5.5429999999999993E-3</v>
      </c>
      <c r="H240">
        <f t="shared" si="22"/>
        <v>2.0160562872090928</v>
      </c>
      <c r="I240">
        <f t="shared" si="23"/>
        <v>6.3266219239373617E-2</v>
      </c>
      <c r="J240">
        <f>'305B'!C240+'306B'!C240</f>
        <v>4.17E-4</v>
      </c>
      <c r="K240">
        <f t="shared" si="26"/>
        <v>3.5095101834707966E-2</v>
      </c>
      <c r="L240" s="14">
        <f t="shared" si="24"/>
        <v>1.5738091230432589E-2</v>
      </c>
      <c r="M240" s="14">
        <f t="shared" si="25"/>
        <v>3.3736243911239402E-2</v>
      </c>
    </row>
    <row r="241" spans="1:13" x14ac:dyDescent="0.25">
      <c r="A241" t="s">
        <v>250</v>
      </c>
      <c r="B241">
        <v>1238799600</v>
      </c>
      <c r="C241" s="14">
        <f>'230'!C241</f>
        <v>8.5899999999999995E-4</v>
      </c>
      <c r="D241" s="14">
        <f>'229'!C241+'230'!C241+'231'!C241+'232'!C241+'301'!C241+'302'!C241+'303'!C241+'304'!C241+'305A'!C241+'305B'!C241+'306A'!C241+'306B'!C241+'307'!C241+'308'!C241+'309'!C241</f>
        <v>8.5777999999999993E-2</v>
      </c>
      <c r="E241">
        <f>'310'!C241+'311'!C241+'312'!C241+'313'!C241+'314'!C241</f>
        <v>3.8689999999999996E-3</v>
      </c>
      <c r="F241">
        <f t="shared" si="21"/>
        <v>8.9646999999999991E-2</v>
      </c>
      <c r="G241" s="14">
        <f>'301'!C241+'303'!C241+'307'!C241+'309'!C241</f>
        <v>4.4180999999999998E-2</v>
      </c>
      <c r="H241">
        <f t="shared" si="22"/>
        <v>1.9415133202055181</v>
      </c>
      <c r="I241">
        <f t="shared" si="23"/>
        <v>4.510480542796521E-2</v>
      </c>
      <c r="J241">
        <f>'305B'!C241+'306B'!C241</f>
        <v>3.3579999999999999E-3</v>
      </c>
      <c r="K241">
        <f t="shared" si="26"/>
        <v>3.7458029828103562E-2</v>
      </c>
      <c r="L241" s="14">
        <f t="shared" si="24"/>
        <v>9.5820272847948074E-3</v>
      </c>
      <c r="M241" s="14">
        <f t="shared" si="25"/>
        <v>1.9442746882143907E-2</v>
      </c>
    </row>
    <row r="242" spans="1:13" x14ac:dyDescent="0.25">
      <c r="A242" t="s">
        <v>251</v>
      </c>
      <c r="B242">
        <v>1239404400</v>
      </c>
      <c r="C242" s="14">
        <f>'230'!C242</f>
        <v>1.98E-3</v>
      </c>
      <c r="D242" s="14">
        <f>'229'!C242+'230'!C242+'231'!C242+'232'!C242+'301'!C242+'302'!C242+'303'!C242+'304'!C242+'305A'!C242+'305B'!C242+'306A'!C242+'306B'!C242+'307'!C242+'308'!C242+'309'!C242</f>
        <v>0.169129</v>
      </c>
      <c r="E242">
        <f>'310'!C242+'311'!C242+'312'!C242+'313'!C242+'314'!C242</f>
        <v>4.8580000000000003E-3</v>
      </c>
      <c r="F242">
        <f t="shared" si="21"/>
        <v>0.173987</v>
      </c>
      <c r="G242" s="14">
        <f>'301'!C242+'303'!C242+'307'!C242+'309'!C242</f>
        <v>7.5911999999999993E-2</v>
      </c>
      <c r="H242">
        <f t="shared" si="22"/>
        <v>2.2279613236378966</v>
      </c>
      <c r="I242">
        <f t="shared" si="23"/>
        <v>2.8723636987151822E-2</v>
      </c>
      <c r="J242">
        <f>'305B'!C242+'306B'!C242</f>
        <v>5.5910000000000005E-3</v>
      </c>
      <c r="K242">
        <f t="shared" si="26"/>
        <v>3.2134584767827483E-2</v>
      </c>
      <c r="L242" s="14">
        <f t="shared" si="24"/>
        <v>1.1380160586710502E-2</v>
      </c>
      <c r="M242" s="14">
        <f t="shared" si="25"/>
        <v>2.608283275371483E-2</v>
      </c>
    </row>
    <row r="243" spans="1:13" x14ac:dyDescent="0.25">
      <c r="A243" t="s">
        <v>252</v>
      </c>
      <c r="B243">
        <v>1240009200</v>
      </c>
      <c r="C243" s="14">
        <f>'230'!C243</f>
        <v>3.7139999999999999E-3</v>
      </c>
      <c r="D243" s="14">
        <f>'229'!C243+'230'!C243+'231'!C243+'232'!C243+'301'!C243+'302'!C243+'303'!C243+'304'!C243+'305A'!C243+'305B'!C243+'306A'!C243+'306B'!C243+'307'!C243+'308'!C243+'309'!C243</f>
        <v>0.32566500000000004</v>
      </c>
      <c r="E243">
        <f>'310'!C243+'311'!C243+'312'!C243+'313'!C243+'314'!C243</f>
        <v>7.5880000000000001E-3</v>
      </c>
      <c r="F243">
        <f t="shared" si="21"/>
        <v>0.33325300000000002</v>
      </c>
      <c r="G243" s="14">
        <f>'301'!C243+'303'!C243+'307'!C243+'309'!C243</f>
        <v>0.14183500000000002</v>
      </c>
      <c r="H243">
        <f t="shared" si="22"/>
        <v>2.2960834772799381</v>
      </c>
      <c r="I243">
        <f t="shared" si="23"/>
        <v>2.330001688852041E-2</v>
      </c>
      <c r="J243">
        <f>'305B'!C243+'306B'!C243</f>
        <v>6.881E-3</v>
      </c>
      <c r="K243">
        <f t="shared" si="26"/>
        <v>2.0647976162255104E-2</v>
      </c>
      <c r="L243" s="14">
        <f t="shared" si="24"/>
        <v>1.1144685869294499E-2</v>
      </c>
      <c r="M243" s="14">
        <f t="shared" si="25"/>
        <v>2.618535622378115E-2</v>
      </c>
    </row>
    <row r="244" spans="1:13" x14ac:dyDescent="0.25">
      <c r="A244" t="s">
        <v>253</v>
      </c>
      <c r="B244">
        <v>1240614000</v>
      </c>
      <c r="C244" s="14">
        <f>'230'!C244</f>
        <v>1.9E-3</v>
      </c>
      <c r="D244" s="14">
        <f>'229'!C244+'230'!C244+'231'!C244+'232'!C244+'301'!C244+'302'!C244+'303'!C244+'304'!C244+'305A'!C244+'305B'!C244+'306A'!C244+'306B'!C244+'307'!C244+'308'!C244+'309'!C244</f>
        <v>0.18465099999999998</v>
      </c>
      <c r="E244">
        <f>'310'!C244+'311'!C244+'312'!C244+'313'!C244+'314'!C244</f>
        <v>3.7310000000000004E-3</v>
      </c>
      <c r="F244">
        <f t="shared" si="21"/>
        <v>0.18838199999999999</v>
      </c>
      <c r="G244" s="14">
        <f>'301'!C244+'303'!C244+'307'!C244+'309'!C244</f>
        <v>7.5731999999999994E-2</v>
      </c>
      <c r="H244">
        <f t="shared" si="22"/>
        <v>2.4382163418370042</v>
      </c>
      <c r="I244">
        <f t="shared" si="23"/>
        <v>2.0205685319873712E-2</v>
      </c>
      <c r="J244">
        <f>'305B'!C244+'306B'!C244</f>
        <v>4.045E-3</v>
      </c>
      <c r="K244">
        <f t="shared" si="26"/>
        <v>2.1472327504750987E-2</v>
      </c>
      <c r="L244" s="14">
        <f t="shared" si="24"/>
        <v>1.0085889310019004E-2</v>
      </c>
      <c r="M244" s="14">
        <f t="shared" si="25"/>
        <v>2.5088469867427247E-2</v>
      </c>
    </row>
    <row r="245" spans="1:13" x14ac:dyDescent="0.25">
      <c r="A245" t="s">
        <v>254</v>
      </c>
      <c r="B245">
        <v>1241218800</v>
      </c>
      <c r="C245" s="14">
        <f>'230'!C245</f>
        <v>3.5370000000000002E-3</v>
      </c>
      <c r="D245" s="14">
        <f>'229'!C245+'230'!C245+'231'!C245+'232'!C245+'301'!C245+'302'!C245+'303'!C245+'304'!C245+'305A'!C245+'305B'!C245+'306A'!C245+'306B'!C245+'307'!C245+'308'!C245+'309'!C245</f>
        <v>0.252301</v>
      </c>
      <c r="E245">
        <f>'310'!C245+'311'!C245+'312'!C245+'313'!C245+'314'!C245</f>
        <v>3.176E-3</v>
      </c>
      <c r="F245">
        <f t="shared" si="21"/>
        <v>0.25547700000000001</v>
      </c>
      <c r="G245" s="14">
        <f>'301'!C245+'303'!C245+'307'!C245+'309'!C245</f>
        <v>9.8721000000000003E-2</v>
      </c>
      <c r="H245">
        <f t="shared" si="22"/>
        <v>2.5556973693540379</v>
      </c>
      <c r="I245">
        <f t="shared" si="23"/>
        <v>1.258813877075398E-2</v>
      </c>
      <c r="J245">
        <f>'305B'!C245+'306B'!C245</f>
        <v>6.2610000000000001E-3</v>
      </c>
      <c r="K245">
        <f t="shared" si="26"/>
        <v>2.4507098486360807E-2</v>
      </c>
      <c r="L245" s="14">
        <f t="shared" si="24"/>
        <v>1.3844690520085957E-2</v>
      </c>
      <c r="M245" s="14">
        <f t="shared" si="25"/>
        <v>3.5828243230923512E-2</v>
      </c>
    </row>
    <row r="246" spans="1:13" x14ac:dyDescent="0.25">
      <c r="A246" t="s">
        <v>255</v>
      </c>
      <c r="B246">
        <v>1241823600</v>
      </c>
      <c r="C246" s="14">
        <f>'230'!C246</f>
        <v>2.5170000000000001E-3</v>
      </c>
      <c r="D246" s="14">
        <f>'229'!C246+'230'!C246+'231'!C246+'232'!C246+'301'!C246+'302'!C246+'303'!C246+'304'!C246+'305A'!C246+'305B'!C246+'306A'!C246+'306B'!C246+'307'!C246+'308'!C246+'309'!C246</f>
        <v>0.24524500000000002</v>
      </c>
      <c r="E246">
        <f>'310'!C246+'311'!C246+'312'!C246+'313'!C246+'314'!C246</f>
        <v>5.9580000000000006E-3</v>
      </c>
      <c r="F246">
        <f t="shared" si="21"/>
        <v>0.25120300000000001</v>
      </c>
      <c r="G246" s="14">
        <f>'301'!C246+'303'!C246+'307'!C246+'309'!C246</f>
        <v>0.10450099999999998</v>
      </c>
      <c r="H246">
        <f t="shared" si="22"/>
        <v>2.3468196476588745</v>
      </c>
      <c r="I246">
        <f t="shared" si="23"/>
        <v>2.4294073273665111E-2</v>
      </c>
      <c r="J246">
        <f>'305B'!C246+'306B'!C246</f>
        <v>6.6909999999999999E-3</v>
      </c>
      <c r="K246">
        <f t="shared" si="26"/>
        <v>2.6635828393769181E-2</v>
      </c>
      <c r="L246" s="14">
        <f t="shared" si="24"/>
        <v>1.0019784795563747E-2</v>
      </c>
      <c r="M246" s="14">
        <f t="shared" si="25"/>
        <v>2.4085893914890771E-2</v>
      </c>
    </row>
    <row r="247" spans="1:13" x14ac:dyDescent="0.25">
      <c r="A247" t="s">
        <v>256</v>
      </c>
      <c r="B247">
        <v>1242428400</v>
      </c>
      <c r="C247" s="14">
        <f>'230'!C247</f>
        <v>2.0969999999999999E-3</v>
      </c>
      <c r="D247" s="14">
        <f>'229'!C247+'230'!C247+'231'!C247+'232'!C247+'301'!C247+'302'!C247+'303'!C247+'304'!C247+'305A'!C247+'305B'!C247+'306A'!C247+'306B'!C247+'307'!C247+'308'!C247+'309'!C247</f>
        <v>0.26007100000000005</v>
      </c>
      <c r="E247">
        <f>'310'!C247+'311'!C247+'312'!C247+'313'!C247+'314'!C247</f>
        <v>4.5179999999999994E-3</v>
      </c>
      <c r="F247">
        <f t="shared" si="21"/>
        <v>0.26458900000000007</v>
      </c>
      <c r="G247" s="14">
        <f>'301'!C247+'303'!C247+'307'!C247+'309'!C247</f>
        <v>0.105929</v>
      </c>
      <c r="H247">
        <f t="shared" si="22"/>
        <v>2.4551444835691836</v>
      </c>
      <c r="I247">
        <f t="shared" si="23"/>
        <v>1.7372179135697555E-2</v>
      </c>
      <c r="J247">
        <f>'305B'!C247+'306B'!C247</f>
        <v>5.9710000000000006E-3</v>
      </c>
      <c r="K247">
        <f t="shared" si="26"/>
        <v>2.2567075728771788E-2</v>
      </c>
      <c r="L247" s="14">
        <f t="shared" si="24"/>
        <v>7.9254995483561269E-3</v>
      </c>
      <c r="M247" s="14">
        <f t="shared" si="25"/>
        <v>1.9796278639466057E-2</v>
      </c>
    </row>
    <row r="248" spans="1:13" x14ac:dyDescent="0.25">
      <c r="A248" t="s">
        <v>257</v>
      </c>
      <c r="B248">
        <v>1243033200</v>
      </c>
      <c r="C248" s="14">
        <f>'230'!C248</f>
        <v>1.09E-3</v>
      </c>
      <c r="D248" s="14">
        <f>'229'!C248+'230'!C248+'231'!C248+'232'!C248+'301'!C248+'302'!C248+'303'!C248+'304'!C248+'305A'!C248+'305B'!C248+'306A'!C248+'306B'!C248+'307'!C248+'308'!C248+'309'!C248</f>
        <v>0.11424000000000002</v>
      </c>
      <c r="E248">
        <f>'310'!C248+'311'!C248+'312'!C248+'313'!C248+'314'!C248</f>
        <v>4.1339999999999997E-3</v>
      </c>
      <c r="F248">
        <f t="shared" si="21"/>
        <v>0.11837400000000002</v>
      </c>
      <c r="G248" s="14">
        <f>'301'!C248+'303'!C248+'307'!C248+'309'!C248</f>
        <v>5.4535E-2</v>
      </c>
      <c r="H248">
        <f t="shared" si="22"/>
        <v>2.0948015036215279</v>
      </c>
      <c r="I248">
        <f t="shared" si="23"/>
        <v>3.6186974789915956E-2</v>
      </c>
      <c r="J248">
        <f>'305B'!C248+'306B'!C248</f>
        <v>6.7759999999999999E-3</v>
      </c>
      <c r="K248">
        <f t="shared" si="26"/>
        <v>5.7242299829354408E-2</v>
      </c>
      <c r="L248" s="14">
        <f t="shared" si="24"/>
        <v>9.2081031307550635E-3</v>
      </c>
      <c r="M248" s="14">
        <f t="shared" si="25"/>
        <v>1.9987164206472906E-2</v>
      </c>
    </row>
    <row r="249" spans="1:13" x14ac:dyDescent="0.25">
      <c r="A249" t="s">
        <v>258</v>
      </c>
      <c r="B249">
        <v>1243638000</v>
      </c>
      <c r="C249" s="14">
        <f>'230'!C249</f>
        <v>9.3599999999999998E-4</v>
      </c>
      <c r="D249" s="14">
        <f>'229'!C249+'230'!C249+'231'!C249+'232'!C249+'301'!C249+'302'!C249+'303'!C249+'304'!C249+'305A'!C249+'305B'!C249+'306A'!C249+'306B'!C249+'307'!C249+'308'!C249+'309'!C249</f>
        <v>8.4153000000000006E-2</v>
      </c>
      <c r="E249">
        <f>'310'!C249+'311'!C249+'312'!C249+'313'!C249+'314'!C249</f>
        <v>3.6290000000000003E-3</v>
      </c>
      <c r="F249">
        <f t="shared" si="21"/>
        <v>8.7781999999999999E-2</v>
      </c>
      <c r="G249" s="14">
        <f>'301'!C249+'303'!C249+'307'!C249+'309'!C249</f>
        <v>4.2439000000000004E-2</v>
      </c>
      <c r="H249">
        <f t="shared" si="22"/>
        <v>1.9829166568486534</v>
      </c>
      <c r="I249">
        <f t="shared" si="23"/>
        <v>4.3123833969080129E-2</v>
      </c>
      <c r="J249">
        <f>'305B'!C249+'306B'!C249</f>
        <v>4.9289999999999994E-3</v>
      </c>
      <c r="K249">
        <f t="shared" si="26"/>
        <v>5.6150463648583983E-2</v>
      </c>
      <c r="L249" s="14">
        <f t="shared" si="24"/>
        <v>1.0662778246109681E-2</v>
      </c>
      <c r="M249" s="14">
        <f t="shared" si="25"/>
        <v>2.205518508918683E-2</v>
      </c>
    </row>
    <row r="250" spans="1:13" x14ac:dyDescent="0.25">
      <c r="A250" t="s">
        <v>259</v>
      </c>
      <c r="B250">
        <v>1244242800</v>
      </c>
      <c r="C250" s="14">
        <f>'230'!C250</f>
        <v>1.06E-3</v>
      </c>
      <c r="D250" s="14">
        <f>'229'!C250+'230'!C250+'231'!C250+'232'!C250+'301'!C250+'302'!C250+'303'!C250+'304'!C250+'305A'!C250+'305B'!C250+'306A'!C250+'306B'!C250+'307'!C250+'308'!C250+'309'!C250</f>
        <v>8.7081999999999993E-2</v>
      </c>
      <c r="E250">
        <f>'310'!C250+'311'!C250+'312'!C250+'313'!C250+'314'!C250</f>
        <v>2.9239999999999999E-3</v>
      </c>
      <c r="F250">
        <f t="shared" si="21"/>
        <v>9.0005999999999989E-2</v>
      </c>
      <c r="G250" s="14">
        <f>'301'!C250+'303'!C250+'307'!C250+'309'!C250</f>
        <v>4.0265999999999996E-2</v>
      </c>
      <c r="H250">
        <f t="shared" si="22"/>
        <v>2.1626682560969552</v>
      </c>
      <c r="I250">
        <f t="shared" si="23"/>
        <v>3.3577547598814914E-2</v>
      </c>
      <c r="J250">
        <f>'305B'!C250+'306B'!C250</f>
        <v>5.6410000000000002E-3</v>
      </c>
      <c r="K250">
        <f t="shared" si="26"/>
        <v>6.26735995378086E-2</v>
      </c>
      <c r="L250" s="14">
        <f t="shared" si="24"/>
        <v>1.1776992644934783E-2</v>
      </c>
      <c r="M250" s="14">
        <f t="shared" si="25"/>
        <v>2.6324939154621765E-2</v>
      </c>
    </row>
    <row r="251" spans="1:13" x14ac:dyDescent="0.25">
      <c r="A251" t="s">
        <v>260</v>
      </c>
      <c r="B251">
        <v>1244847600</v>
      </c>
      <c r="C251" s="14">
        <f>'230'!C251</f>
        <v>2.016E-3</v>
      </c>
      <c r="D251" s="14">
        <f>'229'!C251+'230'!C251+'231'!C251+'232'!C251+'301'!C251+'302'!C251+'303'!C251+'304'!C251+'305A'!C251+'305B'!C251+'306A'!C251+'306B'!C251+'307'!C251+'308'!C251+'309'!C251</f>
        <v>0.15384400000000001</v>
      </c>
      <c r="E251">
        <f>'310'!C251+'311'!C251+'312'!C251+'313'!C251+'314'!C251</f>
        <v>2.7919999999999998E-3</v>
      </c>
      <c r="F251">
        <f t="shared" si="21"/>
        <v>0.156636</v>
      </c>
      <c r="G251" s="14">
        <f>'301'!C251+'303'!C251+'307'!C251+'309'!C251</f>
        <v>6.4537999999999998E-2</v>
      </c>
      <c r="H251">
        <f t="shared" si="22"/>
        <v>2.3837739006476806</v>
      </c>
      <c r="I251">
        <f t="shared" si="23"/>
        <v>1.8148254075557056E-2</v>
      </c>
      <c r="J251">
        <f>'305B'!C251+'306B'!C251</f>
        <v>6.4840000000000002E-3</v>
      </c>
      <c r="K251">
        <f t="shared" si="26"/>
        <v>4.139533695957507E-2</v>
      </c>
      <c r="L251" s="14">
        <f t="shared" si="24"/>
        <v>1.2870604458745116E-2</v>
      </c>
      <c r="M251" s="14">
        <f t="shared" si="25"/>
        <v>3.1237410517834456E-2</v>
      </c>
    </row>
    <row r="252" spans="1:13" x14ac:dyDescent="0.25">
      <c r="A252" t="s">
        <v>261</v>
      </c>
      <c r="B252">
        <v>1245452400</v>
      </c>
      <c r="C252" s="14">
        <f>'230'!C252</f>
        <v>7.0499999999999998E-3</v>
      </c>
      <c r="D252" s="14">
        <f>'229'!C252+'230'!C252+'231'!C252+'232'!C252+'301'!C252+'302'!C252+'303'!C252+'304'!C252+'305A'!C252+'305B'!C252+'306A'!C252+'306B'!C252+'307'!C252+'308'!C252+'309'!C252</f>
        <v>0.40748099999999998</v>
      </c>
      <c r="E252">
        <f>'310'!C252+'311'!C252+'312'!C252+'313'!C252+'314'!C252</f>
        <v>4.2749999999999993E-3</v>
      </c>
      <c r="F252">
        <f t="shared" si="21"/>
        <v>0.41175599999999996</v>
      </c>
      <c r="G252" s="14">
        <f>'301'!C252+'303'!C252+'307'!C252+'309'!C252</f>
        <v>0.162631</v>
      </c>
      <c r="H252">
        <f t="shared" si="22"/>
        <v>2.5055555213950598</v>
      </c>
      <c r="I252">
        <f t="shared" si="23"/>
        <v>1.0491286710300602E-2</v>
      </c>
      <c r="J252">
        <f>'305B'!C252+'306B'!C252</f>
        <v>1.14E-2</v>
      </c>
      <c r="K252">
        <f t="shared" si="26"/>
        <v>2.7686299653192671E-2</v>
      </c>
      <c r="L252" s="14">
        <f t="shared" si="24"/>
        <v>1.7121790575000729E-2</v>
      </c>
      <c r="M252" s="14">
        <f t="shared" si="25"/>
        <v>4.3349668882316408E-2</v>
      </c>
    </row>
    <row r="253" spans="1:13" x14ac:dyDescent="0.25">
      <c r="A253" t="s">
        <v>262</v>
      </c>
      <c r="B253">
        <v>1246057200</v>
      </c>
      <c r="C253" s="14">
        <f>'230'!C253</f>
        <v>5.2950000000000002E-3</v>
      </c>
      <c r="D253" s="14">
        <f>'229'!C253+'230'!C253+'231'!C253+'232'!C253+'301'!C253+'302'!C253+'303'!C253+'304'!C253+'305A'!C253+'305B'!C253+'306A'!C253+'306B'!C253+'307'!C253+'308'!C253+'309'!C253</f>
        <v>0.322936</v>
      </c>
      <c r="E253">
        <f>'310'!C253+'311'!C253+'312'!C253+'313'!C253+'314'!C253</f>
        <v>3.5709999999999995E-3</v>
      </c>
      <c r="F253">
        <f t="shared" si="21"/>
        <v>0.32650699999999999</v>
      </c>
      <c r="G253" s="14">
        <f>'301'!C253+'303'!C253+'307'!C253+'309'!C253</f>
        <v>0.127468</v>
      </c>
      <c r="H253">
        <f t="shared" si="22"/>
        <v>2.5334672231462014</v>
      </c>
      <c r="I253">
        <f t="shared" si="23"/>
        <v>1.1057918596873682E-2</v>
      </c>
      <c r="J253">
        <f>'305B'!C253+'306B'!C253</f>
        <v>9.8960000000000003E-3</v>
      </c>
      <c r="K253">
        <f t="shared" si="26"/>
        <v>3.030869169726836E-2</v>
      </c>
      <c r="L253" s="14">
        <f t="shared" si="24"/>
        <v>1.6217110199781323E-2</v>
      </c>
      <c r="M253" s="14">
        <f t="shared" si="25"/>
        <v>4.153983744939907E-2</v>
      </c>
    </row>
    <row r="254" spans="1:13" x14ac:dyDescent="0.25">
      <c r="A254" t="s">
        <v>263</v>
      </c>
      <c r="B254">
        <v>1246662000</v>
      </c>
      <c r="C254" s="14">
        <f>'230'!C254</f>
        <v>6.5539999999999999E-3</v>
      </c>
      <c r="D254" s="14">
        <f>'229'!C254+'230'!C254+'231'!C254+'232'!C254+'301'!C254+'302'!C254+'303'!C254+'304'!C254+'305A'!C254+'305B'!C254+'306A'!C254+'306B'!C254+'307'!C254+'308'!C254+'309'!C254</f>
        <v>0.39546200000000004</v>
      </c>
      <c r="E254">
        <f>'310'!C254+'311'!C254+'312'!C254+'313'!C254+'314'!C254</f>
        <v>5.2940000000000001E-3</v>
      </c>
      <c r="F254">
        <f t="shared" si="21"/>
        <v>0.40075600000000006</v>
      </c>
      <c r="G254" s="14">
        <f>'301'!C254+'303'!C254+'307'!C254+'309'!C254</f>
        <v>0.16114599999999998</v>
      </c>
      <c r="H254">
        <f t="shared" si="22"/>
        <v>2.4540602931503113</v>
      </c>
      <c r="I254">
        <f t="shared" si="23"/>
        <v>1.3386874086511472E-2</v>
      </c>
      <c r="J254">
        <f>'305B'!C254+'306B'!C254</f>
        <v>1.2106E-2</v>
      </c>
      <c r="K254">
        <f t="shared" si="26"/>
        <v>3.0207907055664791E-2</v>
      </c>
      <c r="L254" s="14">
        <f t="shared" si="24"/>
        <v>1.635409076844763E-2</v>
      </c>
      <c r="M254" s="14">
        <f t="shared" si="25"/>
        <v>4.0671192583123385E-2</v>
      </c>
    </row>
    <row r="255" spans="1:13" x14ac:dyDescent="0.25">
      <c r="A255" t="s">
        <v>264</v>
      </c>
      <c r="B255">
        <v>1247266800</v>
      </c>
      <c r="C255" s="14">
        <f>'230'!C255</f>
        <v>3.9750000000000002E-3</v>
      </c>
      <c r="D255" s="14">
        <f>'229'!C255+'230'!C255+'231'!C255+'232'!C255+'301'!C255+'302'!C255+'303'!C255+'304'!C255+'305A'!C255+'305B'!C255+'306A'!C255+'306B'!C255+'307'!C255+'308'!C255+'309'!C255</f>
        <v>0.29279300000000003</v>
      </c>
      <c r="E255">
        <f>'310'!C255+'311'!C255+'312'!C255+'313'!C255+'314'!C255</f>
        <v>5.1079999999999997E-3</v>
      </c>
      <c r="F255">
        <f t="shared" si="21"/>
        <v>0.29790100000000003</v>
      </c>
      <c r="G255" s="14">
        <f>'301'!C255+'303'!C255+'307'!C255+'309'!C255</f>
        <v>0.12035199999999999</v>
      </c>
      <c r="H255">
        <f t="shared" si="22"/>
        <v>2.4328054373836752</v>
      </c>
      <c r="I255">
        <f t="shared" si="23"/>
        <v>1.7445772269145777E-2</v>
      </c>
      <c r="J255">
        <f>'305B'!C255+'306B'!C255</f>
        <v>8.9820000000000004E-3</v>
      </c>
      <c r="K255">
        <f t="shared" si="26"/>
        <v>3.0150956190143702E-2</v>
      </c>
      <c r="L255" s="14">
        <f t="shared" si="24"/>
        <v>1.3343359035384238E-2</v>
      </c>
      <c r="M255" s="14">
        <f t="shared" si="25"/>
        <v>3.3028117521935664E-2</v>
      </c>
    </row>
    <row r="256" spans="1:13" x14ac:dyDescent="0.25">
      <c r="A256" t="s">
        <v>265</v>
      </c>
      <c r="B256">
        <v>1247871600</v>
      </c>
      <c r="C256" s="14">
        <f>'230'!C256</f>
        <v>6.7400000000000001E-4</v>
      </c>
      <c r="D256" s="14">
        <f>'229'!C256+'230'!C256+'231'!C256+'232'!C256+'301'!C256+'302'!C256+'303'!C256+'304'!C256+'305A'!C256+'305B'!C256+'306A'!C256+'306B'!C256+'307'!C256+'308'!C256+'309'!C256</f>
        <v>0.12311800000000001</v>
      </c>
      <c r="E256">
        <f>'310'!C256+'311'!C256+'312'!C256+'313'!C256+'314'!C256</f>
        <v>4.7519999999999993E-3</v>
      </c>
      <c r="F256">
        <f t="shared" si="21"/>
        <v>0.12787000000000001</v>
      </c>
      <c r="G256" s="14">
        <f>'301'!C256+'303'!C256+'307'!C256+'309'!C256</f>
        <v>5.9532000000000002E-2</v>
      </c>
      <c r="H256">
        <f t="shared" si="22"/>
        <v>2.0680978297386279</v>
      </c>
      <c r="I256">
        <f t="shared" si="23"/>
        <v>3.8597118211796802E-2</v>
      </c>
      <c r="J256">
        <f>'305B'!C256+'306B'!C256</f>
        <v>7.1079999999999997E-3</v>
      </c>
      <c r="K256">
        <f t="shared" si="26"/>
        <v>5.5587706264174544E-2</v>
      </c>
      <c r="L256" s="14">
        <f t="shared" si="24"/>
        <v>5.2709783373738953E-3</v>
      </c>
      <c r="M256" s="14">
        <f t="shared" si="25"/>
        <v>1.1321642142041255E-2</v>
      </c>
    </row>
    <row r="257" spans="1:13" x14ac:dyDescent="0.25">
      <c r="A257" t="s">
        <v>266</v>
      </c>
      <c r="B257">
        <v>1248476400</v>
      </c>
      <c r="C257" s="14">
        <f>'230'!C257</f>
        <v>7.9299999999999998E-4</v>
      </c>
      <c r="D257" s="14">
        <f>'229'!C257+'230'!C257+'231'!C257+'232'!C257+'301'!C257+'302'!C257+'303'!C257+'304'!C257+'305A'!C257+'305B'!C257+'306A'!C257+'306B'!C257+'307'!C257+'308'!C257+'309'!C257</f>
        <v>0.10082199999999999</v>
      </c>
      <c r="E257">
        <f>'310'!C257+'311'!C257+'312'!C257+'313'!C257+'314'!C257</f>
        <v>1.9169999999999999E-3</v>
      </c>
      <c r="F257">
        <f t="shared" si="21"/>
        <v>0.102739</v>
      </c>
      <c r="G257" s="14">
        <f>'301'!C257+'303'!C257+'307'!C257+'309'!C257</f>
        <v>4.1634999999999998E-2</v>
      </c>
      <c r="H257">
        <f t="shared" si="22"/>
        <v>2.4215683919779032</v>
      </c>
      <c r="I257">
        <f t="shared" si="23"/>
        <v>1.9013707325782073E-2</v>
      </c>
      <c r="J257">
        <f>'305B'!C257+'306B'!C257</f>
        <v>6.7840000000000001E-3</v>
      </c>
      <c r="K257">
        <f t="shared" si="26"/>
        <v>6.6031399955226347E-2</v>
      </c>
      <c r="L257" s="14">
        <f t="shared" si="24"/>
        <v>7.7185878780210047E-3</v>
      </c>
      <c r="M257" s="14">
        <f t="shared" si="25"/>
        <v>1.9046475321244146E-2</v>
      </c>
    </row>
    <row r="258" spans="1:13" x14ac:dyDescent="0.25">
      <c r="A258" t="s">
        <v>267</v>
      </c>
      <c r="B258">
        <v>1249081200</v>
      </c>
      <c r="C258" s="14">
        <f>'230'!C258</f>
        <v>8.6600000000000002E-4</v>
      </c>
      <c r="D258" s="14">
        <f>'229'!C258+'230'!C258+'231'!C258+'232'!C258+'301'!C258+'302'!C258+'303'!C258+'304'!C258+'305A'!C258+'305B'!C258+'306A'!C258+'306B'!C258+'307'!C258+'308'!C258+'309'!C258</f>
        <v>8.0419000000000004E-2</v>
      </c>
      <c r="E258">
        <f>'310'!C258+'311'!C258+'312'!C258+'313'!C258+'314'!C258</f>
        <v>1.4639999999999998E-3</v>
      </c>
      <c r="F258">
        <f t="shared" si="21"/>
        <v>8.1882999999999997E-2</v>
      </c>
      <c r="G258" s="14">
        <f>'301'!C258+'303'!C258+'307'!C258+'309'!C258</f>
        <v>3.3423000000000001E-2</v>
      </c>
      <c r="H258">
        <f t="shared" si="22"/>
        <v>2.4060975974628249</v>
      </c>
      <c r="I258">
        <f t="shared" si="23"/>
        <v>1.8204653129235623E-2</v>
      </c>
      <c r="J258">
        <f>'305B'!C258+'306B'!C258</f>
        <v>3.2269999999999998E-3</v>
      </c>
      <c r="K258">
        <f t="shared" si="26"/>
        <v>3.9409889720699046E-2</v>
      </c>
      <c r="L258" s="14">
        <f t="shared" si="24"/>
        <v>1.0576065850054347E-2</v>
      </c>
      <c r="M258" s="14">
        <f t="shared" si="25"/>
        <v>2.591030128953116E-2</v>
      </c>
    </row>
    <row r="259" spans="1:13" x14ac:dyDescent="0.25">
      <c r="A259" t="s">
        <v>268</v>
      </c>
      <c r="B259">
        <v>1249686000</v>
      </c>
      <c r="C259" s="14">
        <f>'230'!C259</f>
        <v>5.8659999999999997E-3</v>
      </c>
      <c r="D259" s="14">
        <f>'229'!C259+'230'!C259+'231'!C259+'232'!C259+'301'!C259+'302'!C259+'303'!C259+'304'!C259+'305A'!C259+'305B'!C259+'306A'!C259+'306B'!C259+'307'!C259+'308'!C259+'309'!C259</f>
        <v>0.53892600000000002</v>
      </c>
      <c r="E259">
        <f>'310'!C259+'311'!C259+'312'!C259+'313'!C259+'314'!C259</f>
        <v>1.2709000000000002E-2</v>
      </c>
      <c r="F259">
        <f t="shared" si="21"/>
        <v>0.55163499999999999</v>
      </c>
      <c r="G259" s="14">
        <f>'301'!C259+'303'!C259+'307'!C259+'309'!C259</f>
        <v>0.24407699999999999</v>
      </c>
      <c r="H259">
        <f t="shared" si="22"/>
        <v>2.2080163227178309</v>
      </c>
      <c r="I259">
        <f t="shared" si="23"/>
        <v>2.3582087336665891E-2</v>
      </c>
      <c r="J259">
        <f>'305B'!C259+'306B'!C259</f>
        <v>1.6112999999999999E-2</v>
      </c>
      <c r="K259">
        <f t="shared" si="26"/>
        <v>2.9209531664959619E-2</v>
      </c>
      <c r="L259" s="14">
        <f t="shared" si="24"/>
        <v>1.0633843030264576E-2</v>
      </c>
      <c r="M259" s="14">
        <f t="shared" si="25"/>
        <v>2.4033399296123765E-2</v>
      </c>
    </row>
    <row r="260" spans="1:13" x14ac:dyDescent="0.25">
      <c r="A260" t="s">
        <v>269</v>
      </c>
      <c r="B260">
        <v>1250290800</v>
      </c>
      <c r="C260" s="14">
        <f>'230'!C260</f>
        <v>9.4129999999999995E-3</v>
      </c>
      <c r="D260" s="14">
        <f>'229'!C260+'230'!C260+'231'!C260+'232'!C260+'301'!C260+'302'!C260+'303'!C260+'304'!C260+'305A'!C260+'305B'!C260+'306A'!C260+'306B'!C260+'307'!C260+'308'!C260+'309'!C260</f>
        <v>0.46661600000000003</v>
      </c>
      <c r="E260">
        <f>'310'!C260+'311'!C260+'312'!C260+'313'!C260+'314'!C260</f>
        <v>6.5859999999999998E-3</v>
      </c>
      <c r="F260">
        <f t="shared" si="21"/>
        <v>0.47320200000000001</v>
      </c>
      <c r="G260" s="14">
        <f>'301'!C260+'303'!C260+'307'!C260+'309'!C260</f>
        <v>0.20047299999999996</v>
      </c>
      <c r="H260">
        <f t="shared" si="22"/>
        <v>2.327575284452271</v>
      </c>
      <c r="I260">
        <f t="shared" si="23"/>
        <v>1.4114389562295333E-2</v>
      </c>
      <c r="J260">
        <f>'305B'!C260+'306B'!C260</f>
        <v>1.9470000000000001E-2</v>
      </c>
      <c r="K260">
        <f t="shared" si="26"/>
        <v>4.1145219166444778E-2</v>
      </c>
      <c r="L260" s="14">
        <f t="shared" si="24"/>
        <v>1.9892139086478924E-2</v>
      </c>
      <c r="M260" s="14">
        <f t="shared" si="25"/>
        <v>4.6953953899028802E-2</v>
      </c>
    </row>
    <row r="261" spans="1:13" x14ac:dyDescent="0.25">
      <c r="A261" t="s">
        <v>270</v>
      </c>
      <c r="B261">
        <v>1250895600</v>
      </c>
      <c r="C261" s="14">
        <f>'230'!C261</f>
        <v>1.0789E-2</v>
      </c>
      <c r="D261" s="14">
        <f>'229'!C261+'230'!C261+'231'!C261+'232'!C261+'301'!C261+'302'!C261+'303'!C261+'304'!C261+'305A'!C261+'305B'!C261+'306A'!C261+'306B'!C261+'307'!C261+'308'!C261+'309'!C261</f>
        <v>0.51926700000000003</v>
      </c>
      <c r="E261">
        <f>'310'!C261+'311'!C261+'312'!C261+'313'!C261+'314'!C261</f>
        <v>5.9560000000000004E-3</v>
      </c>
      <c r="F261">
        <f t="shared" si="21"/>
        <v>0.525223</v>
      </c>
      <c r="G261" s="14">
        <f>'301'!C261+'303'!C261+'307'!C261+'309'!C261</f>
        <v>0.208812</v>
      </c>
      <c r="H261">
        <f t="shared" si="22"/>
        <v>2.4867680018389748</v>
      </c>
      <c r="I261">
        <f t="shared" si="23"/>
        <v>1.1470014462694529E-2</v>
      </c>
      <c r="J261">
        <f>'305B'!C261+'306B'!C261</f>
        <v>2.7734000000000002E-2</v>
      </c>
      <c r="K261">
        <f t="shared" si="26"/>
        <v>5.2804237438192923E-2</v>
      </c>
      <c r="L261" s="14">
        <f t="shared" si="24"/>
        <v>2.0541750837263409E-2</v>
      </c>
      <c r="M261" s="14">
        <f t="shared" si="25"/>
        <v>5.1668486485451026E-2</v>
      </c>
    </row>
    <row r="262" spans="1:13" x14ac:dyDescent="0.25">
      <c r="A262" t="s">
        <v>271</v>
      </c>
      <c r="B262">
        <v>1251500400</v>
      </c>
      <c r="C262" s="14">
        <f>'230'!C262</f>
        <v>9.4610000000000007E-3</v>
      </c>
      <c r="D262" s="14">
        <f>'229'!C262+'230'!C262+'231'!C262+'232'!C262+'301'!C262+'302'!C262+'303'!C262+'304'!C262+'305A'!C262+'305B'!C262+'306A'!C262+'306B'!C262+'307'!C262+'308'!C262+'309'!C262</f>
        <v>0.37420900000000001</v>
      </c>
      <c r="E262">
        <f>'310'!C262+'311'!C262+'312'!C262+'313'!C262+'314'!C262</f>
        <v>3.4659999999999999E-3</v>
      </c>
      <c r="F262">
        <f t="shared" si="21"/>
        <v>0.37767500000000004</v>
      </c>
      <c r="G262" s="14">
        <f>'301'!C262+'303'!C262+'307'!C262+'309'!C262</f>
        <v>0.16430899999999998</v>
      </c>
      <c r="H262">
        <f t="shared" si="22"/>
        <v>2.2774711062692856</v>
      </c>
      <c r="I262">
        <f t="shared" si="23"/>
        <v>9.2622037417592843E-3</v>
      </c>
      <c r="J262">
        <f>'305B'!C262+'306B'!C262</f>
        <v>1.1762000000000002E-2</v>
      </c>
      <c r="K262">
        <f t="shared" si="26"/>
        <v>3.1143178658899848E-2</v>
      </c>
      <c r="L262" s="14">
        <f t="shared" si="24"/>
        <v>2.505063877672602E-2</v>
      </c>
      <c r="M262" s="14">
        <f t="shared" si="25"/>
        <v>5.7580534237321152E-2</v>
      </c>
    </row>
    <row r="263" spans="1:13" x14ac:dyDescent="0.25">
      <c r="A263" t="s">
        <v>272</v>
      </c>
      <c r="B263">
        <v>1252105200</v>
      </c>
      <c r="C263" s="14">
        <f>'230'!C263</f>
        <v>1.4168999999999999E-2</v>
      </c>
      <c r="D263" s="14">
        <f>'229'!C263+'230'!C263+'231'!C263+'232'!C263+'301'!C263+'302'!C263+'303'!C263+'304'!C263+'305A'!C263+'305B'!C263+'306A'!C263+'306B'!C263+'307'!C263+'308'!C263+'309'!C263</f>
        <v>0.57415499999999997</v>
      </c>
      <c r="E263">
        <f>'310'!C263+'311'!C263+'312'!C263+'313'!C263+'314'!C263</f>
        <v>5.0290000000000005E-3</v>
      </c>
      <c r="F263">
        <f t="shared" si="21"/>
        <v>0.57918399999999992</v>
      </c>
      <c r="G263" s="14">
        <f>'301'!C263+'303'!C263+'307'!C263+'309'!C263</f>
        <v>0.25120500000000001</v>
      </c>
      <c r="H263">
        <f t="shared" si="22"/>
        <v>2.285603391652236</v>
      </c>
      <c r="I263">
        <f t="shared" si="23"/>
        <v>8.7589588177408549E-3</v>
      </c>
      <c r="J263">
        <f>'305B'!C263+'306B'!C263</f>
        <v>1.3322000000000001E-2</v>
      </c>
      <c r="K263">
        <f t="shared" si="26"/>
        <v>2.3001326003480763E-2</v>
      </c>
      <c r="L263" s="14">
        <f t="shared" si="24"/>
        <v>2.4463728279786736E-2</v>
      </c>
      <c r="M263" s="14">
        <f t="shared" si="25"/>
        <v>5.6404132083358205E-2</v>
      </c>
    </row>
    <row r="264" spans="1:13" x14ac:dyDescent="0.25">
      <c r="A264" t="s">
        <v>273</v>
      </c>
      <c r="B264">
        <v>1252710000</v>
      </c>
      <c r="C264" s="14">
        <f>'230'!C264</f>
        <v>1.3764E-2</v>
      </c>
      <c r="D264" s="14">
        <f>'229'!C264+'230'!C264+'231'!C264+'232'!C264+'301'!C264+'302'!C264+'303'!C264+'304'!C264+'305A'!C264+'305B'!C264+'306A'!C264+'306B'!C264+'307'!C264+'308'!C264+'309'!C264</f>
        <v>0.61798399999999987</v>
      </c>
      <c r="E264">
        <f>'310'!C264+'311'!C264+'312'!C264+'313'!C264+'314'!C264</f>
        <v>1.0068000000000001E-2</v>
      </c>
      <c r="F264">
        <f t="shared" si="21"/>
        <v>0.62805199999999983</v>
      </c>
      <c r="G264" s="14">
        <f>'301'!C264+'303'!C264+'307'!C264+'309'!C264</f>
        <v>0.28132800000000002</v>
      </c>
      <c r="H264">
        <f t="shared" si="22"/>
        <v>2.1966672353978267</v>
      </c>
      <c r="I264">
        <f t="shared" si="23"/>
        <v>1.6291683927091967E-2</v>
      </c>
      <c r="J264">
        <f>'305B'!C264+'306B'!C264</f>
        <v>1.5169999999999999E-2</v>
      </c>
      <c r="K264">
        <f t="shared" si="26"/>
        <v>2.4154050938457329E-2</v>
      </c>
      <c r="L264" s="14">
        <f t="shared" si="24"/>
        <v>2.1915382802697871E-2</v>
      </c>
      <c r="M264" s="14">
        <f t="shared" si="25"/>
        <v>4.8925098106125234E-2</v>
      </c>
    </row>
    <row r="265" spans="1:13" x14ac:dyDescent="0.25">
      <c r="A265" t="s">
        <v>274</v>
      </c>
      <c r="B265">
        <v>1253314800</v>
      </c>
      <c r="C265" s="14">
        <f>'230'!C265</f>
        <v>4.3689999999999996E-3</v>
      </c>
      <c r="D265" s="14">
        <f>'229'!C265+'230'!C265+'231'!C265+'232'!C265+'301'!C265+'302'!C265+'303'!C265+'304'!C265+'305A'!C265+'305B'!C265+'306A'!C265+'306B'!C265+'307'!C265+'308'!C265+'309'!C265</f>
        <v>0.23115500000000003</v>
      </c>
      <c r="E265">
        <f>'310'!C265+'311'!C265+'312'!C265+'313'!C265+'314'!C265</f>
        <v>4.6680000000000003E-3</v>
      </c>
      <c r="F265">
        <f t="shared" ref="F265:F297" si="27">D265+E265</f>
        <v>0.23582300000000003</v>
      </c>
      <c r="G265" s="14">
        <f>'301'!C265+'303'!C265+'307'!C265+'309'!C265</f>
        <v>0.10666500000000001</v>
      </c>
      <c r="H265">
        <f t="shared" ref="H265:H297" si="28">D265/G265</f>
        <v>2.1671119861247834</v>
      </c>
      <c r="I265">
        <f t="shared" ref="I265:I297" si="29">E265/D265</f>
        <v>2.0194241958858772E-2</v>
      </c>
      <c r="J265">
        <f>'305B'!C265+'306B'!C265</f>
        <v>7.3559999999999997E-3</v>
      </c>
      <c r="K265">
        <f t="shared" si="26"/>
        <v>3.1192886190066271E-2</v>
      </c>
      <c r="L265" s="14">
        <f t="shared" ref="L265:L297" si="30">C265/F265</f>
        <v>1.8526606819521417E-2</v>
      </c>
      <c r="M265" s="14">
        <f t="shared" ref="M265:M297" si="31">C265/G265</f>
        <v>4.096001500023437E-2</v>
      </c>
    </row>
    <row r="266" spans="1:13" x14ac:dyDescent="0.25">
      <c r="A266" t="s">
        <v>275</v>
      </c>
      <c r="B266">
        <v>1253919600</v>
      </c>
      <c r="C266" s="14">
        <f>'230'!C266</f>
        <v>3.8969999999999999E-3</v>
      </c>
      <c r="D266" s="14">
        <f>'229'!C266+'230'!C266+'231'!C266+'232'!C266+'301'!C266+'302'!C266+'303'!C266+'304'!C266+'305A'!C266+'305B'!C266+'306A'!C266+'306B'!C266+'307'!C266+'308'!C266+'309'!C266</f>
        <v>0.23870500000000003</v>
      </c>
      <c r="E266">
        <f>'310'!C266+'311'!C266+'312'!C266+'313'!C266+'314'!C266</f>
        <v>4.4219999999999997E-3</v>
      </c>
      <c r="F266">
        <f t="shared" si="27"/>
        <v>0.24312700000000004</v>
      </c>
      <c r="G266" s="14">
        <f>'301'!C266+'303'!C266+'307'!C266+'309'!C266</f>
        <v>0.10671800000000001</v>
      </c>
      <c r="H266">
        <f t="shared" si="28"/>
        <v>2.2367829232182013</v>
      </c>
      <c r="I266">
        <f t="shared" si="29"/>
        <v>1.8524957583628324E-2</v>
      </c>
      <c r="J266">
        <f>'305B'!C266+'306B'!C266</f>
        <v>8.796E-3</v>
      </c>
      <c r="K266">
        <f t="shared" si="26"/>
        <v>3.6178622695134638E-2</v>
      </c>
      <c r="L266" s="14">
        <f t="shared" si="30"/>
        <v>1.6028659918478818E-2</v>
      </c>
      <c r="M266" s="14">
        <f t="shared" si="31"/>
        <v>3.651680128937948E-2</v>
      </c>
    </row>
    <row r="267" spans="1:13" x14ac:dyDescent="0.25">
      <c r="A267" t="s">
        <v>276</v>
      </c>
      <c r="B267">
        <v>1254524400</v>
      </c>
      <c r="C267" s="14">
        <f>'230'!C267</f>
        <v>1.0359999999999999E-2</v>
      </c>
      <c r="D267" s="14">
        <f>'229'!C267+'230'!C267+'231'!C267+'232'!C267+'301'!C267+'302'!C267+'303'!C267+'304'!C267+'305A'!C267+'305B'!C267+'306A'!C267+'306B'!C267+'307'!C267+'308'!C267+'309'!C267</f>
        <v>0.579125</v>
      </c>
      <c r="E267">
        <f>'310'!C267+'311'!C267+'312'!C267+'313'!C267+'314'!C267</f>
        <v>1.2378999999999998E-2</v>
      </c>
      <c r="F267">
        <f t="shared" si="27"/>
        <v>0.59150400000000003</v>
      </c>
      <c r="G267" s="14">
        <f>'301'!C267+'303'!C267+'307'!C267+'309'!C267</f>
        <v>0.26525399999999999</v>
      </c>
      <c r="H267">
        <f t="shared" si="28"/>
        <v>2.1832847007019689</v>
      </c>
      <c r="I267">
        <f t="shared" si="29"/>
        <v>2.1375350744657885E-2</v>
      </c>
      <c r="J267">
        <f>'305B'!C267+'306B'!C267</f>
        <v>1.5008000000000001E-2</v>
      </c>
      <c r="K267">
        <f t="shared" si="26"/>
        <v>2.5372609483621411E-2</v>
      </c>
      <c r="L267" s="14">
        <f t="shared" si="30"/>
        <v>1.7514674456977467E-2</v>
      </c>
      <c r="M267" s="14">
        <f t="shared" si="31"/>
        <v>3.9056903948668072E-2</v>
      </c>
    </row>
    <row r="268" spans="1:13" x14ac:dyDescent="0.25">
      <c r="A268" t="s">
        <v>277</v>
      </c>
      <c r="B268">
        <v>1255129200</v>
      </c>
      <c r="C268" s="14">
        <f>'230'!C268</f>
        <v>6.1130000000000004E-3</v>
      </c>
      <c r="D268" s="14">
        <f>'229'!C268+'230'!C268+'231'!C268+'232'!C268+'301'!C268+'302'!C268+'303'!C268+'304'!C268+'305A'!C268+'305B'!C268+'306A'!C268+'306B'!C268+'307'!C268+'308'!C268+'309'!C268</f>
        <v>0.40587400000000007</v>
      </c>
      <c r="E268">
        <f>'310'!C268+'311'!C268+'312'!C268+'313'!C268+'314'!C268</f>
        <v>9.7260000000000003E-3</v>
      </c>
      <c r="F268">
        <f t="shared" si="27"/>
        <v>0.41560000000000008</v>
      </c>
      <c r="G268" s="14">
        <f>'301'!C268+'303'!C268+'307'!C268+'309'!C268</f>
        <v>0.19204399999999999</v>
      </c>
      <c r="H268">
        <f t="shared" si="28"/>
        <v>2.1134427527025061</v>
      </c>
      <c r="I268">
        <f t="shared" si="29"/>
        <v>2.3963101849342403E-2</v>
      </c>
      <c r="J268">
        <f>'305B'!C268+'306B'!C268</f>
        <v>9.8120000000000013E-3</v>
      </c>
      <c r="K268">
        <f t="shared" si="26"/>
        <v>2.3609239653512991E-2</v>
      </c>
      <c r="L268" s="14">
        <f t="shared" si="30"/>
        <v>1.4708854667949949E-2</v>
      </c>
      <c r="M268" s="14">
        <f t="shared" si="31"/>
        <v>3.1831247005894486E-2</v>
      </c>
    </row>
    <row r="269" spans="1:13" x14ac:dyDescent="0.25">
      <c r="A269" t="s">
        <v>278</v>
      </c>
      <c r="B269">
        <v>1255734000</v>
      </c>
      <c r="C269" s="14">
        <f>'230'!C269</f>
        <v>4.2079999999999999E-3</v>
      </c>
      <c r="D269" s="14">
        <f>'229'!C269+'230'!C269+'231'!C269+'232'!C269+'301'!C269+'302'!C269+'303'!C269+'304'!C269+'305A'!C269+'305B'!C269+'306A'!C269+'306B'!C269+'307'!C269+'308'!C269+'309'!C269</f>
        <v>0.34309600000000001</v>
      </c>
      <c r="E269">
        <f>'310'!C269+'311'!C269+'312'!C269+'313'!C269+'314'!C269</f>
        <v>4.9129999999999998E-3</v>
      </c>
      <c r="F269">
        <f t="shared" si="27"/>
        <v>0.34800900000000001</v>
      </c>
      <c r="G269" s="14">
        <f>'301'!C269+'303'!C269+'307'!C269+'309'!C269</f>
        <v>0.15557099999999999</v>
      </c>
      <c r="H269">
        <f t="shared" si="28"/>
        <v>2.205398178323724</v>
      </c>
      <c r="I269">
        <f t="shared" si="29"/>
        <v>1.4319607340219646E-2</v>
      </c>
      <c r="J269">
        <f>'305B'!C269+'306B'!C269</f>
        <v>5.0340000000000003E-3</v>
      </c>
      <c r="K269">
        <f t="shared" si="26"/>
        <v>1.4465143142849754E-2</v>
      </c>
      <c r="L269" s="14">
        <f t="shared" si="30"/>
        <v>1.2091641308127088E-2</v>
      </c>
      <c r="M269" s="14">
        <f t="shared" si="31"/>
        <v>2.7048743017657535E-2</v>
      </c>
    </row>
    <row r="270" spans="1:13" x14ac:dyDescent="0.25">
      <c r="A270" t="s">
        <v>279</v>
      </c>
      <c r="B270">
        <v>1256338800</v>
      </c>
      <c r="C270" s="14">
        <f>'230'!C270</f>
        <v>3.0959999999999998E-3</v>
      </c>
      <c r="D270" s="14">
        <f>'229'!C270+'230'!C270+'231'!C270+'232'!C270+'301'!C270+'302'!C270+'303'!C270+'304'!C270+'305A'!C270+'305B'!C270+'306A'!C270+'306B'!C270+'307'!C270+'308'!C270+'309'!C270</f>
        <v>0.33023999999999998</v>
      </c>
      <c r="E270">
        <f>'310'!C270+'311'!C270+'312'!C270+'313'!C270+'314'!C270</f>
        <v>4.9189999999999998E-3</v>
      </c>
      <c r="F270">
        <f t="shared" si="27"/>
        <v>0.33515899999999998</v>
      </c>
      <c r="G270" s="14">
        <f>'301'!C270+'303'!C270+'307'!C270+'309'!C270</f>
        <v>0.14615299999999998</v>
      </c>
      <c r="H270">
        <f t="shared" si="28"/>
        <v>2.2595499237100847</v>
      </c>
      <c r="I270">
        <f t="shared" si="29"/>
        <v>1.4895227713178295E-2</v>
      </c>
      <c r="J270">
        <f>'305B'!C270+'306B'!C270</f>
        <v>5.6049999999999997E-3</v>
      </c>
      <c r="K270">
        <f t="shared" si="26"/>
        <v>1.6723405905853639E-2</v>
      </c>
      <c r="L270" s="14">
        <f t="shared" si="30"/>
        <v>9.2374067233760692E-3</v>
      </c>
      <c r="M270" s="14">
        <f t="shared" si="31"/>
        <v>2.1183280534782044E-2</v>
      </c>
    </row>
    <row r="271" spans="1:13" x14ac:dyDescent="0.25">
      <c r="A271" t="s">
        <v>280</v>
      </c>
      <c r="B271">
        <v>1256943600</v>
      </c>
      <c r="C271" s="14">
        <f>'230'!C271</f>
        <v>2.758E-3</v>
      </c>
      <c r="D271" s="14">
        <f>'229'!C271+'230'!C271+'231'!C271+'232'!C271+'301'!C271+'302'!C271+'303'!C271+'304'!C271+'305A'!C271+'305B'!C271+'306A'!C271+'306B'!C271+'307'!C271+'308'!C271+'309'!C271</f>
        <v>0.36132199999999998</v>
      </c>
      <c r="E271">
        <f>'310'!C271+'311'!C271+'312'!C271+'313'!C271+'314'!C271</f>
        <v>8.293E-3</v>
      </c>
      <c r="F271">
        <f t="shared" si="27"/>
        <v>0.36961499999999997</v>
      </c>
      <c r="G271" s="14">
        <f>'301'!C271+'303'!C271+'307'!C271+'309'!C271</f>
        <v>0.164212</v>
      </c>
      <c r="H271">
        <f t="shared" si="28"/>
        <v>2.2003385867049912</v>
      </c>
      <c r="I271">
        <f t="shared" si="29"/>
        <v>2.2951826902319818E-2</v>
      </c>
      <c r="J271">
        <f>'305B'!C271+'306B'!C271</f>
        <v>7.3119999999999999E-3</v>
      </c>
      <c r="K271">
        <f t="shared" si="26"/>
        <v>1.9782746912327693E-2</v>
      </c>
      <c r="L271" s="14">
        <f t="shared" si="30"/>
        <v>7.4618183785831209E-3</v>
      </c>
      <c r="M271" s="14">
        <f t="shared" si="31"/>
        <v>1.6795362092904297E-2</v>
      </c>
    </row>
    <row r="272" spans="1:13" x14ac:dyDescent="0.25">
      <c r="A272" t="s">
        <v>281</v>
      </c>
      <c r="B272">
        <v>1257552000</v>
      </c>
      <c r="C272" s="14">
        <f>'230'!C272</f>
        <v>2.5430000000000001E-3</v>
      </c>
      <c r="D272" s="14">
        <f>'229'!C272+'230'!C272+'231'!C272+'232'!C272+'301'!C272+'302'!C272+'303'!C272+'304'!C272+'305A'!C272+'305B'!C272+'306A'!C272+'306B'!C272+'307'!C272+'308'!C272+'309'!C272</f>
        <v>0.37285699999999994</v>
      </c>
      <c r="E272">
        <f>'310'!C272+'311'!C272+'312'!C272+'313'!C272+'314'!C272</f>
        <v>8.2179999999999996E-3</v>
      </c>
      <c r="F272">
        <f t="shared" si="27"/>
        <v>0.38107499999999994</v>
      </c>
      <c r="G272" s="14">
        <f>'301'!C272+'303'!C272+'307'!C272+'309'!C272</f>
        <v>0.163942</v>
      </c>
      <c r="H272">
        <f t="shared" si="28"/>
        <v>2.2743226262946648</v>
      </c>
      <c r="I272">
        <f t="shared" si="29"/>
        <v>2.2040621471502483E-2</v>
      </c>
      <c r="J272">
        <f>'305B'!C272+'306B'!C272</f>
        <v>8.5590000000000006E-3</v>
      </c>
      <c r="K272">
        <f t="shared" si="26"/>
        <v>2.2460145640621931E-2</v>
      </c>
      <c r="L272" s="14">
        <f t="shared" si="30"/>
        <v>6.6732270550416599E-3</v>
      </c>
      <c r="M272" s="14">
        <f t="shared" si="31"/>
        <v>1.5511583364848544E-2</v>
      </c>
    </row>
    <row r="273" spans="1:13" x14ac:dyDescent="0.25">
      <c r="A273" t="s">
        <v>282</v>
      </c>
      <c r="B273">
        <v>1258156800</v>
      </c>
      <c r="C273" s="14">
        <f>'230'!C273</f>
        <v>1.8959999999999999E-3</v>
      </c>
      <c r="D273" s="14">
        <f>'229'!C273+'230'!C273+'231'!C273+'232'!C273+'301'!C273+'302'!C273+'303'!C273+'304'!C273+'305A'!C273+'305B'!C273+'306A'!C273+'306B'!C273+'307'!C273+'308'!C273+'309'!C273</f>
        <v>0.27954600000000002</v>
      </c>
      <c r="E273">
        <f>'310'!C273+'311'!C273+'312'!C273+'313'!C273+'314'!C273</f>
        <v>4.9429999999999995E-3</v>
      </c>
      <c r="F273">
        <f t="shared" si="27"/>
        <v>0.28448899999999999</v>
      </c>
      <c r="G273" s="14">
        <f>'301'!C273+'303'!C273+'307'!C273+'309'!C273</f>
        <v>0.11807100000000001</v>
      </c>
      <c r="H273">
        <f t="shared" si="28"/>
        <v>2.3676093198160428</v>
      </c>
      <c r="I273">
        <f t="shared" si="29"/>
        <v>1.7682241920828769E-2</v>
      </c>
      <c r="J273">
        <f>'305B'!C273+'306B'!C273</f>
        <v>4.8539999999999998E-3</v>
      </c>
      <c r="K273">
        <f t="shared" si="26"/>
        <v>1.7062171120851774E-2</v>
      </c>
      <c r="L273" s="14">
        <f t="shared" si="30"/>
        <v>6.6645810558580466E-3</v>
      </c>
      <c r="M273" s="14">
        <f t="shared" si="31"/>
        <v>1.605813451228498E-2</v>
      </c>
    </row>
    <row r="274" spans="1:13" x14ac:dyDescent="0.25">
      <c r="A274" t="s">
        <v>283</v>
      </c>
      <c r="B274">
        <v>1258761600</v>
      </c>
      <c r="C274" s="14">
        <f>'230'!C274</f>
        <v>2.349E-3</v>
      </c>
      <c r="D274" s="14">
        <f>'229'!C274+'230'!C274+'231'!C274+'232'!C274+'301'!C274+'302'!C274+'303'!C274+'304'!C274+'305A'!C274+'305B'!C274+'306A'!C274+'306B'!C274+'307'!C274+'308'!C274+'309'!C274</f>
        <v>0.33803299999999997</v>
      </c>
      <c r="E274">
        <f>'310'!C274+'311'!C274+'312'!C274+'313'!C274+'314'!C274</f>
        <v>7.8879999999999992E-3</v>
      </c>
      <c r="F274">
        <f t="shared" si="27"/>
        <v>0.34592099999999998</v>
      </c>
      <c r="G274" s="14">
        <f>'301'!C274+'303'!C274+'307'!C274+'309'!C274</f>
        <v>0.153917</v>
      </c>
      <c r="H274">
        <f t="shared" si="28"/>
        <v>2.1962031484501385</v>
      </c>
      <c r="I274">
        <f t="shared" si="29"/>
        <v>2.3334999837293993E-2</v>
      </c>
      <c r="J274">
        <f>'305B'!C274+'306B'!C274</f>
        <v>6.0860000000000003E-3</v>
      </c>
      <c r="K274">
        <f t="shared" si="26"/>
        <v>1.7593612414395197E-2</v>
      </c>
      <c r="L274" s="14">
        <f t="shared" si="30"/>
        <v>6.7905677885991313E-3</v>
      </c>
      <c r="M274" s="14">
        <f t="shared" si="31"/>
        <v>1.5261472092101587E-2</v>
      </c>
    </row>
    <row r="275" spans="1:13" x14ac:dyDescent="0.25">
      <c r="A275" t="s">
        <v>284</v>
      </c>
      <c r="B275">
        <v>1259366400</v>
      </c>
      <c r="C275" s="14">
        <f>'230'!C275</f>
        <v>1.1559999999999999E-3</v>
      </c>
      <c r="D275" s="14">
        <f>'229'!C275+'230'!C275+'231'!C275+'232'!C275+'301'!C275+'302'!C275+'303'!C275+'304'!C275+'305A'!C275+'305B'!C275+'306A'!C275+'306B'!C275+'307'!C275+'308'!C275+'309'!C275</f>
        <v>0.30350600000000005</v>
      </c>
      <c r="E275">
        <f>'310'!C275+'311'!C275+'312'!C275+'313'!C275+'314'!C275</f>
        <v>7.5830000000000003E-3</v>
      </c>
      <c r="F275">
        <f t="shared" si="27"/>
        <v>0.31108900000000006</v>
      </c>
      <c r="G275" s="14">
        <f>'301'!C275+'303'!C275+'307'!C275+'309'!C275</f>
        <v>0.134404</v>
      </c>
      <c r="H275">
        <f t="shared" si="28"/>
        <v>2.2581619594654927</v>
      </c>
      <c r="I275">
        <f t="shared" si="29"/>
        <v>2.4984679050826009E-2</v>
      </c>
      <c r="J275">
        <f>'305B'!C275+'306B'!C275</f>
        <v>4.1969999999999993E-3</v>
      </c>
      <c r="K275">
        <f t="shared" si="26"/>
        <v>1.3491315989957854E-2</v>
      </c>
      <c r="L275" s="14">
        <f t="shared" si="30"/>
        <v>3.7159783856066902E-3</v>
      </c>
      <c r="M275" s="14">
        <f t="shared" si="31"/>
        <v>8.600934495997142E-3</v>
      </c>
    </row>
    <row r="276" spans="1:13" x14ac:dyDescent="0.25">
      <c r="A276" t="s">
        <v>285</v>
      </c>
      <c r="B276">
        <v>1259971200</v>
      </c>
      <c r="C276" s="14">
        <f>'230'!C276</f>
        <v>1.3140000000000001E-3</v>
      </c>
      <c r="D276" s="14">
        <f>'229'!C276+'230'!C276+'231'!C276+'232'!C276+'301'!C276+'302'!C276+'303'!C276+'304'!C276+'305A'!C276+'305B'!C276+'306A'!C276+'306B'!C276+'307'!C276+'308'!C276+'309'!C276</f>
        <v>0.33892599999999995</v>
      </c>
      <c r="E276">
        <f>'310'!C276+'311'!C276+'312'!C276+'313'!C276+'314'!C276</f>
        <v>9.6569999999999989E-3</v>
      </c>
      <c r="F276">
        <f t="shared" si="27"/>
        <v>0.34858299999999998</v>
      </c>
      <c r="G276" s="14">
        <f>'301'!C276+'303'!C276+'307'!C276+'309'!C276</f>
        <v>0.15042800000000001</v>
      </c>
      <c r="H276">
        <f t="shared" si="28"/>
        <v>2.2530778844364079</v>
      </c>
      <c r="I276">
        <f t="shared" si="29"/>
        <v>2.8492945362704546E-2</v>
      </c>
      <c r="J276">
        <f>'305B'!C276+'306B'!C276</f>
        <v>7.2709999999999997E-3</v>
      </c>
      <c r="K276">
        <f t="shared" si="26"/>
        <v>2.0858733787935728E-2</v>
      </c>
      <c r="L276" s="14">
        <f t="shared" si="30"/>
        <v>3.7695469945464928E-3</v>
      </c>
      <c r="M276" s="14">
        <f t="shared" si="31"/>
        <v>8.7350759167176325E-3</v>
      </c>
    </row>
    <row r="277" spans="1:13" x14ac:dyDescent="0.25">
      <c r="A277" t="s">
        <v>286</v>
      </c>
      <c r="B277">
        <v>1260576000</v>
      </c>
      <c r="C277" s="14">
        <f>'230'!C277</f>
        <v>2.0349999999999999E-3</v>
      </c>
      <c r="D277" s="14">
        <f>'229'!C277+'230'!C277+'231'!C277+'232'!C277+'301'!C277+'302'!C277+'303'!C277+'304'!C277+'305A'!C277+'305B'!C277+'306A'!C277+'306B'!C277+'307'!C277+'308'!C277+'309'!C277</f>
        <v>0.39186700000000002</v>
      </c>
      <c r="E277">
        <f>'310'!C277+'311'!C277+'312'!C277+'313'!C277+'314'!C277</f>
        <v>1.1640000000000001E-2</v>
      </c>
      <c r="F277">
        <f t="shared" si="27"/>
        <v>0.403507</v>
      </c>
      <c r="G277" s="14">
        <f>'301'!C277+'303'!C277+'307'!C277+'309'!C277</f>
        <v>0.16907700000000001</v>
      </c>
      <c r="H277">
        <f t="shared" si="28"/>
        <v>2.3176836589246319</v>
      </c>
      <c r="I277">
        <f t="shared" si="29"/>
        <v>2.9703955678840016E-2</v>
      </c>
      <c r="J277">
        <f>'305B'!C277+'306B'!C277</f>
        <v>1.2695000000000001E-2</v>
      </c>
      <c r="K277">
        <f t="shared" si="26"/>
        <v>3.146165989685433E-2</v>
      </c>
      <c r="L277" s="14">
        <f t="shared" si="30"/>
        <v>5.0432830161558535E-3</v>
      </c>
      <c r="M277" s="14">
        <f t="shared" si="31"/>
        <v>1.2035936289382944E-2</v>
      </c>
    </row>
    <row r="278" spans="1:13" x14ac:dyDescent="0.25">
      <c r="A278" t="s">
        <v>287</v>
      </c>
      <c r="B278">
        <v>1261180800</v>
      </c>
      <c r="C278" s="14">
        <f>'230'!C278</f>
        <v>1.949E-3</v>
      </c>
      <c r="D278" s="14">
        <f>'229'!C278+'230'!C278+'231'!C278+'232'!C278+'301'!C278+'302'!C278+'303'!C278+'304'!C278+'305A'!C278+'305B'!C278+'306A'!C278+'306B'!C278+'307'!C278+'308'!C278+'309'!C278</f>
        <v>0.40503400000000001</v>
      </c>
      <c r="E278">
        <f>'310'!C278+'311'!C278+'312'!C278+'313'!C278+'314'!C278</f>
        <v>8.4639999999999993E-3</v>
      </c>
      <c r="F278">
        <f t="shared" si="27"/>
        <v>0.41349800000000003</v>
      </c>
      <c r="G278" s="14">
        <f>'301'!C278+'303'!C278+'307'!C278+'309'!C278</f>
        <v>0.170903</v>
      </c>
      <c r="H278">
        <f t="shared" si="28"/>
        <v>2.3699642487258856</v>
      </c>
      <c r="I278">
        <f t="shared" si="29"/>
        <v>2.089701111511626E-2</v>
      </c>
      <c r="J278">
        <f>'305B'!C278+'306B'!C278</f>
        <v>1.0529E-2</v>
      </c>
      <c r="K278">
        <f t="shared" si="26"/>
        <v>2.5463242869373005E-2</v>
      </c>
      <c r="L278" s="14">
        <f t="shared" si="30"/>
        <v>4.7134448050534699E-3</v>
      </c>
      <c r="M278" s="14">
        <f t="shared" si="31"/>
        <v>1.1404129828031106E-2</v>
      </c>
    </row>
    <row r="279" spans="1:13" x14ac:dyDescent="0.25">
      <c r="A279" t="s">
        <v>288</v>
      </c>
      <c r="B279">
        <v>1261785600</v>
      </c>
      <c r="C279" s="14">
        <f>'230'!C279</f>
        <v>2.6970000000000002E-3</v>
      </c>
      <c r="D279" s="14">
        <f>'229'!C279+'230'!C279+'231'!C279+'232'!C279+'301'!C279+'302'!C279+'303'!C279+'304'!C279+'305A'!C279+'305B'!C279+'306A'!C279+'306B'!C279+'307'!C279+'308'!C279+'309'!C279</f>
        <v>0.35105800000000009</v>
      </c>
      <c r="E279">
        <f>'310'!C279+'311'!C279+'312'!C279+'313'!C279+'314'!C279</f>
        <v>6.8209999999999998E-3</v>
      </c>
      <c r="F279">
        <f t="shared" si="27"/>
        <v>0.35787900000000011</v>
      </c>
      <c r="G279" s="14">
        <f>'301'!C279+'303'!C279+'307'!C279+'309'!C279</f>
        <v>0.15556900000000001</v>
      </c>
      <c r="H279">
        <f t="shared" si="28"/>
        <v>2.2566063933045792</v>
      </c>
      <c r="I279">
        <f t="shared" si="29"/>
        <v>1.9429837804579294E-2</v>
      </c>
      <c r="J279">
        <f>'305B'!C279+'306B'!C279</f>
        <v>5.9900000000000005E-3</v>
      </c>
      <c r="K279">
        <f t="shared" si="26"/>
        <v>1.6737500663632117E-2</v>
      </c>
      <c r="L279" s="14">
        <f t="shared" si="30"/>
        <v>7.5360666594016393E-3</v>
      </c>
      <c r="M279" s="14">
        <f t="shared" si="31"/>
        <v>1.7336358786133484E-2</v>
      </c>
    </row>
    <row r="280" spans="1:13" x14ac:dyDescent="0.25">
      <c r="A280" t="s">
        <v>289</v>
      </c>
      <c r="B280">
        <v>1262390400</v>
      </c>
      <c r="C280" s="14">
        <f>'230'!C280</f>
        <v>3.9919999999999999E-3</v>
      </c>
      <c r="D280" s="14">
        <f>'229'!C280+'230'!C280+'231'!C280+'232'!C280+'301'!C280+'302'!C280+'303'!C280+'304'!C280+'305A'!C280+'305B'!C280+'306A'!C280+'306B'!C280+'307'!C280+'308'!C280+'309'!C280</f>
        <v>0.37262299999999993</v>
      </c>
      <c r="E280">
        <f>'310'!C280+'311'!C280+'312'!C280+'313'!C280+'314'!C280</f>
        <v>5.5690000000000002E-3</v>
      </c>
      <c r="F280">
        <f t="shared" si="27"/>
        <v>0.37819199999999992</v>
      </c>
      <c r="G280" s="14">
        <f>'301'!C280+'303'!C280+'307'!C280+'309'!C280</f>
        <v>0.158415</v>
      </c>
      <c r="H280">
        <f t="shared" si="28"/>
        <v>2.3521951835369119</v>
      </c>
      <c r="I280">
        <f t="shared" si="29"/>
        <v>1.4945400579137631E-2</v>
      </c>
      <c r="J280">
        <f>'305B'!C280+'306B'!C280</f>
        <v>5.3E-3</v>
      </c>
      <c r="K280">
        <f t="shared" si="26"/>
        <v>1.4014045775690657E-2</v>
      </c>
      <c r="L280" s="14">
        <f t="shared" si="30"/>
        <v>1.0555485044633415E-2</v>
      </c>
      <c r="M280" s="14">
        <f t="shared" si="31"/>
        <v>2.519963387305495E-2</v>
      </c>
    </row>
    <row r="281" spans="1:13" x14ac:dyDescent="0.25">
      <c r="A281" t="s">
        <v>290</v>
      </c>
      <c r="B281">
        <v>1262995200</v>
      </c>
      <c r="C281" s="14">
        <f>'230'!C281</f>
        <v>3.7450000000000001E-3</v>
      </c>
      <c r="D281" s="14">
        <f>'229'!C281+'230'!C281+'231'!C281+'232'!C281+'301'!C281+'302'!C281+'303'!C281+'304'!C281+'305A'!C281+'305B'!C281+'306A'!C281+'306B'!C281+'307'!C281+'308'!C281+'309'!C281</f>
        <v>0.30542900000000001</v>
      </c>
      <c r="E281">
        <f>'310'!C281+'311'!C281+'312'!C281+'313'!C281+'314'!C281</f>
        <v>5.3150000000000003E-3</v>
      </c>
      <c r="F281">
        <f t="shared" si="27"/>
        <v>0.31074400000000002</v>
      </c>
      <c r="G281" s="14">
        <f>'301'!C281+'303'!C281+'307'!C281+'309'!C281</f>
        <v>0.13499899999999998</v>
      </c>
      <c r="H281">
        <f t="shared" si="28"/>
        <v>2.2624537959540443</v>
      </c>
      <c r="I281">
        <f t="shared" si="29"/>
        <v>1.7401752944219442E-2</v>
      </c>
      <c r="J281">
        <f>'305B'!C281+'306B'!C281</f>
        <v>4.8450000000000003E-3</v>
      </c>
      <c r="K281">
        <f t="shared" si="26"/>
        <v>1.5591612388332518E-2</v>
      </c>
      <c r="L281" s="14">
        <f t="shared" si="30"/>
        <v>1.2051721030816363E-2</v>
      </c>
      <c r="M281" s="14">
        <f t="shared" si="31"/>
        <v>2.7740946229231331E-2</v>
      </c>
    </row>
    <row r="282" spans="1:13" x14ac:dyDescent="0.25">
      <c r="A282" t="s">
        <v>291</v>
      </c>
      <c r="B282">
        <v>1263600000</v>
      </c>
      <c r="C282" s="14">
        <f>'230'!C282</f>
        <v>4.4770000000000001E-3</v>
      </c>
      <c r="D282" s="14">
        <f>'229'!C282+'230'!C282+'231'!C282+'232'!C282+'301'!C282+'302'!C282+'303'!C282+'304'!C282+'305A'!C282+'305B'!C282+'306A'!C282+'306B'!C282+'307'!C282+'308'!C282+'309'!C282</f>
        <v>0.28829099999999996</v>
      </c>
      <c r="E282">
        <f>'310'!C282+'311'!C282+'312'!C282+'313'!C282+'314'!C282</f>
        <v>7.1809999999999999E-3</v>
      </c>
      <c r="F282">
        <f t="shared" si="27"/>
        <v>0.29547199999999996</v>
      </c>
      <c r="G282" s="14">
        <f>'301'!C282+'303'!C282+'307'!C282+'309'!C282</f>
        <v>0.132906</v>
      </c>
      <c r="H282">
        <f t="shared" si="28"/>
        <v>2.1691345763170959</v>
      </c>
      <c r="I282">
        <f t="shared" si="29"/>
        <v>2.490885945104079E-2</v>
      </c>
      <c r="J282">
        <f>'305B'!C282+'306B'!C282</f>
        <v>6.9340000000000001E-3</v>
      </c>
      <c r="K282">
        <f t="shared" si="26"/>
        <v>2.3467536687063414E-2</v>
      </c>
      <c r="L282" s="14">
        <f t="shared" si="30"/>
        <v>1.5152027941733906E-2</v>
      </c>
      <c r="M282" s="14">
        <f t="shared" si="31"/>
        <v>3.3685461905406833E-2</v>
      </c>
    </row>
    <row r="283" spans="1:13" x14ac:dyDescent="0.25">
      <c r="A283" t="s">
        <v>292</v>
      </c>
      <c r="B283">
        <v>1264204800</v>
      </c>
      <c r="C283" s="14">
        <f>'230'!C283</f>
        <v>2.8349999999999998E-3</v>
      </c>
      <c r="D283" s="14">
        <f>'229'!C283+'230'!C283+'231'!C283+'232'!C283+'301'!C283+'302'!C283+'303'!C283+'304'!C283+'305A'!C283+'305B'!C283+'306A'!C283+'306B'!C283+'307'!C283+'308'!C283+'309'!C283</f>
        <v>0.282916</v>
      </c>
      <c r="E283">
        <f>'310'!C283+'311'!C283+'312'!C283+'313'!C283+'314'!C283</f>
        <v>6.9349999999999993E-3</v>
      </c>
      <c r="F283">
        <f t="shared" si="27"/>
        <v>0.28985100000000003</v>
      </c>
      <c r="G283" s="14">
        <f>'301'!C283+'303'!C283+'307'!C283+'309'!C283</f>
        <v>0.126886</v>
      </c>
      <c r="H283">
        <f t="shared" si="28"/>
        <v>2.2296864902353293</v>
      </c>
      <c r="I283">
        <f t="shared" si="29"/>
        <v>2.4512576171018957E-2</v>
      </c>
      <c r="J283">
        <f>'305B'!C283+'306B'!C283</f>
        <v>5.3709999999999999E-3</v>
      </c>
      <c r="K283">
        <f t="shared" si="26"/>
        <v>1.8530210349455407E-2</v>
      </c>
      <c r="L283" s="14">
        <f t="shared" si="30"/>
        <v>9.7808874214682703E-3</v>
      </c>
      <c r="M283" s="14">
        <f t="shared" si="31"/>
        <v>2.2342890468609617E-2</v>
      </c>
    </row>
    <row r="284" spans="1:13" x14ac:dyDescent="0.25">
      <c r="A284" t="s">
        <v>293</v>
      </c>
      <c r="B284">
        <v>1264809600</v>
      </c>
      <c r="C284" s="14">
        <f>'230'!C284</f>
        <v>2.3969999999999998E-3</v>
      </c>
      <c r="D284" s="14">
        <f>'229'!C284+'230'!C284+'231'!C284+'232'!C284+'301'!C284+'302'!C284+'303'!C284+'304'!C284+'305A'!C284+'305B'!C284+'306A'!C284+'306B'!C284+'307'!C284+'308'!C284+'309'!C284</f>
        <v>0.32430900000000001</v>
      </c>
      <c r="E284">
        <f>'310'!C284+'311'!C284+'312'!C284+'313'!C284+'314'!C284</f>
        <v>7.9509999999999997E-3</v>
      </c>
      <c r="F284">
        <f t="shared" si="27"/>
        <v>0.33226</v>
      </c>
      <c r="G284" s="14">
        <f>'301'!C284+'303'!C284+'307'!C284+'309'!C284</f>
        <v>0.14478099999999999</v>
      </c>
      <c r="H284">
        <f t="shared" si="28"/>
        <v>2.2399969609271935</v>
      </c>
      <c r="I284">
        <f t="shared" si="29"/>
        <v>2.4516741749380989E-2</v>
      </c>
      <c r="J284">
        <f>'305B'!C284+'306B'!C284</f>
        <v>4.9670000000000001E-3</v>
      </c>
      <c r="K284">
        <f t="shared" si="26"/>
        <v>1.494913621862397E-2</v>
      </c>
      <c r="L284" s="14">
        <f t="shared" si="30"/>
        <v>7.2142298200204655E-3</v>
      </c>
      <c r="M284" s="14">
        <f t="shared" si="31"/>
        <v>1.6556039811853766E-2</v>
      </c>
    </row>
    <row r="285" spans="1:13" x14ac:dyDescent="0.25">
      <c r="A285" t="s">
        <v>294</v>
      </c>
      <c r="B285">
        <v>1265414400</v>
      </c>
      <c r="C285" s="14">
        <f>'230'!C285</f>
        <v>4.3300000000000001E-4</v>
      </c>
      <c r="D285" s="14">
        <f>'229'!C285+'230'!C285+'231'!C285+'232'!C285+'301'!C285+'302'!C285+'303'!C285+'304'!C285+'305A'!C285+'305B'!C285+'306A'!C285+'306B'!C285+'307'!C285+'308'!C285+'309'!C285</f>
        <v>5.9348999999999999E-2</v>
      </c>
      <c r="E285">
        <f>'310'!C285+'311'!C285+'312'!C285+'313'!C285+'314'!C285</f>
        <v>1.503E-3</v>
      </c>
      <c r="F285">
        <f t="shared" si="27"/>
        <v>6.0851999999999996E-2</v>
      </c>
      <c r="G285" s="14">
        <f>'301'!C285+'303'!C285+'307'!C285+'309'!C285</f>
        <v>2.6537000000000002E-2</v>
      </c>
      <c r="H285">
        <f t="shared" si="28"/>
        <v>2.2364622979236537</v>
      </c>
      <c r="I285">
        <f t="shared" si="29"/>
        <v>2.5324773795683164E-2</v>
      </c>
      <c r="J285">
        <f>'305B'!C285+'306B'!C285</f>
        <v>7.9699999999999997E-4</v>
      </c>
      <c r="K285">
        <f t="shared" si="26"/>
        <v>1.3097350949845528E-2</v>
      </c>
      <c r="L285" s="14">
        <f t="shared" si="30"/>
        <v>7.1156247945835804E-3</v>
      </c>
      <c r="M285" s="14">
        <f t="shared" si="31"/>
        <v>1.6316840637600329E-2</v>
      </c>
    </row>
    <row r="286" spans="1:13" x14ac:dyDescent="0.25">
      <c r="A286" t="s">
        <v>295</v>
      </c>
      <c r="B286">
        <v>1266019200</v>
      </c>
      <c r="C286" s="14">
        <f>'230'!C286</f>
        <v>2.5500000000000002E-3</v>
      </c>
      <c r="D286" s="14">
        <f>'229'!C286+'230'!C286+'231'!C286+'232'!C286+'301'!C286+'302'!C286+'303'!C286+'304'!C286+'305A'!C286+'305B'!C286+'306A'!C286+'306B'!C286+'307'!C286+'308'!C286+'309'!C286</f>
        <v>0.20447099999999999</v>
      </c>
      <c r="E286">
        <f>'310'!C286+'311'!C286+'312'!C286+'313'!C286+'314'!C286</f>
        <v>3.8380000000000003E-3</v>
      </c>
      <c r="F286">
        <f t="shared" si="27"/>
        <v>0.20830899999999999</v>
      </c>
      <c r="G286" s="14">
        <f>'301'!C286+'303'!C286+'307'!C286+'309'!C286</f>
        <v>8.9851E-2</v>
      </c>
      <c r="H286">
        <f t="shared" si="28"/>
        <v>2.2756674939622261</v>
      </c>
      <c r="I286">
        <f t="shared" si="29"/>
        <v>1.8770387976779105E-2</v>
      </c>
      <c r="J286">
        <f>'305B'!C286+'306B'!C286</f>
        <v>4.0499999999999998E-3</v>
      </c>
      <c r="K286">
        <f t="shared" si="26"/>
        <v>1.9442270857236123E-2</v>
      </c>
      <c r="L286" s="14">
        <f t="shared" si="30"/>
        <v>1.2241429799000525E-2</v>
      </c>
      <c r="M286" s="14">
        <f t="shared" si="31"/>
        <v>2.8380318527339708E-2</v>
      </c>
    </row>
    <row r="287" spans="1:13" x14ac:dyDescent="0.25">
      <c r="A287" t="s">
        <v>296</v>
      </c>
      <c r="B287">
        <v>1266624000</v>
      </c>
      <c r="C287" s="14">
        <f>'230'!C287</f>
        <v>3.3739999999999998E-3</v>
      </c>
      <c r="D287" s="14">
        <f>'229'!C287+'230'!C287+'231'!C287+'232'!C287+'301'!C287+'302'!C287+'303'!C287+'304'!C287+'305A'!C287+'305B'!C287+'306A'!C287+'306B'!C287+'307'!C287+'308'!C287+'309'!C287</f>
        <v>0.34965300000000005</v>
      </c>
      <c r="E287">
        <f>'310'!C287+'311'!C287+'312'!C287+'313'!C287+'314'!C287</f>
        <v>5.4860000000000004E-3</v>
      </c>
      <c r="F287">
        <f t="shared" si="27"/>
        <v>0.35513900000000004</v>
      </c>
      <c r="G287" s="14">
        <f>'301'!C287+'303'!C287+'307'!C287+'309'!C287</f>
        <v>0.14650299999999999</v>
      </c>
      <c r="H287">
        <f t="shared" si="28"/>
        <v>2.3866610240063348</v>
      </c>
      <c r="I287">
        <f t="shared" si="29"/>
        <v>1.5689841071004681E-2</v>
      </c>
      <c r="J287">
        <f>'305B'!C287+'306B'!C287</f>
        <v>5.6119999999999998E-3</v>
      </c>
      <c r="K287">
        <f t="shared" si="26"/>
        <v>1.5802263339143263E-2</v>
      </c>
      <c r="L287" s="14">
        <f t="shared" si="30"/>
        <v>9.5005054358997445E-3</v>
      </c>
      <c r="M287" s="14">
        <f t="shared" si="31"/>
        <v>2.3030245114434515E-2</v>
      </c>
    </row>
    <row r="288" spans="1:13" x14ac:dyDescent="0.25">
      <c r="A288" t="s">
        <v>297</v>
      </c>
      <c r="B288">
        <v>1267228800</v>
      </c>
      <c r="C288" s="14">
        <f>'230'!C288</f>
        <v>3.0839999999999999E-3</v>
      </c>
      <c r="D288" s="14">
        <f>'229'!C288+'230'!C288+'231'!C288+'232'!C288+'301'!C288+'302'!C288+'303'!C288+'304'!C288+'305A'!C288+'305B'!C288+'306A'!C288+'306B'!C288+'307'!C288+'308'!C288+'309'!C288</f>
        <v>0.29363600000000001</v>
      </c>
      <c r="E288">
        <f>'310'!C288+'311'!C288+'312'!C288+'313'!C288+'314'!C288</f>
        <v>4.7829999999999991E-3</v>
      </c>
      <c r="F288">
        <f t="shared" si="27"/>
        <v>0.29841899999999999</v>
      </c>
      <c r="G288" s="14">
        <f>'301'!C288+'303'!C288+'307'!C288+'309'!C288</f>
        <v>0.12078900000000001</v>
      </c>
      <c r="H288">
        <f t="shared" si="28"/>
        <v>2.4309829537457879</v>
      </c>
      <c r="I288">
        <f t="shared" si="29"/>
        <v>1.6288874661145088E-2</v>
      </c>
      <c r="J288">
        <f>'305B'!C288+'306B'!C288</f>
        <v>4.712E-3</v>
      </c>
      <c r="K288">
        <f t="shared" ref="K288:K297" si="32">J288/F288</f>
        <v>1.5789879330739665E-2</v>
      </c>
      <c r="L288" s="14">
        <f t="shared" si="30"/>
        <v>1.0334462617996844E-2</v>
      </c>
      <c r="M288" s="14">
        <f t="shared" si="31"/>
        <v>2.5532126269776221E-2</v>
      </c>
    </row>
    <row r="289" spans="1:13" x14ac:dyDescent="0.25">
      <c r="A289" t="s">
        <v>298</v>
      </c>
      <c r="B289">
        <v>1267833600</v>
      </c>
      <c r="C289" s="14">
        <f>'230'!C289</f>
        <v>3.7450000000000001E-3</v>
      </c>
      <c r="D289" s="14">
        <f>'229'!C289+'230'!C289+'231'!C289+'232'!C289+'301'!C289+'302'!C289+'303'!C289+'304'!C289+'305A'!C289+'305B'!C289+'306A'!C289+'306B'!C289+'307'!C289+'308'!C289+'309'!C289</f>
        <v>0.378442</v>
      </c>
      <c r="E289">
        <f>'310'!C289+'311'!C289+'312'!C289+'313'!C289+'314'!C289</f>
        <v>7.2689999999999994E-3</v>
      </c>
      <c r="F289">
        <f t="shared" si="27"/>
        <v>0.38571100000000003</v>
      </c>
      <c r="G289" s="14">
        <f>'301'!C289+'303'!C289+'307'!C289+'309'!C289</f>
        <v>0.15867500000000001</v>
      </c>
      <c r="H289">
        <f t="shared" si="28"/>
        <v>2.3850133921537733</v>
      </c>
      <c r="I289">
        <f t="shared" si="29"/>
        <v>1.9207698934050658E-2</v>
      </c>
      <c r="J289">
        <f>'305B'!C289+'306B'!C289</f>
        <v>6.0000000000000001E-3</v>
      </c>
      <c r="K289">
        <f t="shared" si="32"/>
        <v>1.5555688066972422E-2</v>
      </c>
      <c r="L289" s="14">
        <f t="shared" si="30"/>
        <v>9.7093419684686193E-3</v>
      </c>
      <c r="M289" s="14">
        <f t="shared" si="31"/>
        <v>2.3601701591302978E-2</v>
      </c>
    </row>
    <row r="290" spans="1:13" x14ac:dyDescent="0.25">
      <c r="A290" t="s">
        <v>299</v>
      </c>
      <c r="B290">
        <v>1268434800</v>
      </c>
      <c r="C290" s="14">
        <f>'230'!C290</f>
        <v>3.797E-3</v>
      </c>
      <c r="D290" s="14">
        <f>'229'!C290+'230'!C290+'231'!C290+'232'!C290+'301'!C290+'302'!C290+'303'!C290+'304'!C290+'305A'!C290+'305B'!C290+'306A'!C290+'306B'!C290+'307'!C290+'308'!C290+'309'!C290</f>
        <v>0.32141799999999998</v>
      </c>
      <c r="E290">
        <f>'310'!C290+'311'!C290+'312'!C290+'313'!C290+'314'!C290</f>
        <v>6.7520000000000002E-3</v>
      </c>
      <c r="F290">
        <f t="shared" si="27"/>
        <v>0.32816999999999996</v>
      </c>
      <c r="G290" s="14">
        <f>'301'!C290+'303'!C290+'307'!C290+'309'!C290</f>
        <v>0.13559399999999999</v>
      </c>
      <c r="H290">
        <f t="shared" si="28"/>
        <v>2.3704441199463102</v>
      </c>
      <c r="I290">
        <f t="shared" si="29"/>
        <v>2.1006913116253603E-2</v>
      </c>
      <c r="J290">
        <f>'305B'!C290+'306B'!C290</f>
        <v>5.378E-3</v>
      </c>
      <c r="K290">
        <f t="shared" si="32"/>
        <v>1.6387847761830759E-2</v>
      </c>
      <c r="L290" s="14">
        <f t="shared" si="30"/>
        <v>1.1570222750403756E-2</v>
      </c>
      <c r="M290" s="14">
        <f t="shared" si="31"/>
        <v>2.8002713984394592E-2</v>
      </c>
    </row>
    <row r="291" spans="1:13" x14ac:dyDescent="0.25">
      <c r="A291" t="s">
        <v>300</v>
      </c>
      <c r="B291">
        <v>1269039600</v>
      </c>
      <c r="C291" s="14">
        <f>'230'!C291</f>
        <v>5.1390000000000003E-3</v>
      </c>
      <c r="D291" s="14">
        <f>'229'!C291+'230'!C291+'231'!C291+'232'!C291+'301'!C291+'302'!C291+'303'!C291+'304'!C291+'305A'!C291+'305B'!C291+'306A'!C291+'306B'!C291+'307'!C291+'308'!C291+'309'!C291</f>
        <v>0.359155</v>
      </c>
      <c r="E291">
        <f>'310'!C291+'311'!C291+'312'!C291+'313'!C291+'314'!C291</f>
        <v>6.718E-3</v>
      </c>
      <c r="F291">
        <f t="shared" si="27"/>
        <v>0.365873</v>
      </c>
      <c r="G291" s="14">
        <f>'301'!C291+'303'!C291+'307'!C291+'309'!C291</f>
        <v>0.15138699999999999</v>
      </c>
      <c r="H291">
        <f t="shared" si="28"/>
        <v>2.3724296009564889</v>
      </c>
      <c r="I291">
        <f t="shared" si="29"/>
        <v>1.8705015940192953E-2</v>
      </c>
      <c r="J291">
        <f>'305B'!C291+'306B'!C291</f>
        <v>6.535E-3</v>
      </c>
      <c r="K291">
        <f t="shared" si="32"/>
        <v>1.7861389061231629E-2</v>
      </c>
      <c r="L291" s="14">
        <f t="shared" si="30"/>
        <v>1.4045857442336549E-2</v>
      </c>
      <c r="M291" s="14">
        <f t="shared" si="31"/>
        <v>3.3946111621209224E-2</v>
      </c>
    </row>
    <row r="292" spans="1:13" x14ac:dyDescent="0.25">
      <c r="A292" t="s">
        <v>301</v>
      </c>
      <c r="B292">
        <v>1269644400</v>
      </c>
      <c r="C292" s="14">
        <f>'230'!C292</f>
        <v>6.4650000000000003E-3</v>
      </c>
      <c r="D292" s="14">
        <f>'229'!C292+'230'!C292+'231'!C292+'232'!C292+'301'!C292+'302'!C292+'303'!C292+'304'!C292+'305A'!C292+'305B'!C292+'306A'!C292+'306B'!C292+'307'!C292+'308'!C292+'309'!C292</f>
        <v>0.35288100000000011</v>
      </c>
      <c r="E292">
        <f>'310'!C292+'311'!C292+'312'!C292+'313'!C292+'314'!C292</f>
        <v>6.0779999999999992E-3</v>
      </c>
      <c r="F292">
        <f t="shared" si="27"/>
        <v>0.35895900000000008</v>
      </c>
      <c r="G292" s="14">
        <f>'301'!C292+'303'!C292+'307'!C292+'309'!C292</f>
        <v>0.154199</v>
      </c>
      <c r="H292">
        <f t="shared" si="28"/>
        <v>2.2884778759914144</v>
      </c>
      <c r="I292">
        <f t="shared" si="29"/>
        <v>1.7223936681204137E-2</v>
      </c>
      <c r="J292">
        <f>'305B'!C292+'306B'!C292</f>
        <v>6.9639999999999997E-3</v>
      </c>
      <c r="K292">
        <f t="shared" si="32"/>
        <v>1.9400544351861906E-2</v>
      </c>
      <c r="L292" s="14">
        <f t="shared" si="30"/>
        <v>1.8010413445546703E-2</v>
      </c>
      <c r="M292" s="14">
        <f t="shared" si="31"/>
        <v>4.1926341934772599E-2</v>
      </c>
    </row>
    <row r="293" spans="1:13" x14ac:dyDescent="0.25">
      <c r="A293" t="s">
        <v>302</v>
      </c>
      <c r="B293">
        <v>1270249200</v>
      </c>
      <c r="C293" s="14">
        <f>'230'!C293</f>
        <v>6.8269999999999997E-3</v>
      </c>
      <c r="D293" s="14">
        <f>'229'!C293+'230'!C293+'231'!C293+'232'!C293+'301'!C293+'302'!C293+'303'!C293+'304'!C293+'305A'!C293+'305B'!C293+'306A'!C293+'306B'!C293+'307'!C293+'308'!C293+'309'!C293</f>
        <v>0.34866600000000003</v>
      </c>
      <c r="E293">
        <f>'310'!C293+'311'!C293+'312'!C293+'313'!C293+'314'!C293</f>
        <v>3.0130000000000005E-3</v>
      </c>
      <c r="F293">
        <f t="shared" si="27"/>
        <v>0.35167900000000002</v>
      </c>
      <c r="G293" s="14">
        <f>'301'!C293+'303'!C293+'307'!C293+'309'!C293</f>
        <v>0.15468200000000001</v>
      </c>
      <c r="H293">
        <f t="shared" si="28"/>
        <v>2.2540825694004472</v>
      </c>
      <c r="I293">
        <f t="shared" si="29"/>
        <v>8.6415079187531912E-3</v>
      </c>
      <c r="J293">
        <f>'305B'!C293+'306B'!C293</f>
        <v>5.672E-3</v>
      </c>
      <c r="K293">
        <f t="shared" si="32"/>
        <v>1.6128344313990881E-2</v>
      </c>
      <c r="L293" s="14">
        <f t="shared" si="30"/>
        <v>1.9412589321511946E-2</v>
      </c>
      <c r="M293" s="14">
        <f t="shared" si="31"/>
        <v>4.4135710683854613E-2</v>
      </c>
    </row>
    <row r="294" spans="1:13" x14ac:dyDescent="0.25">
      <c r="A294" t="s">
        <v>303</v>
      </c>
      <c r="B294">
        <v>1270854000</v>
      </c>
      <c r="C294" s="14">
        <f>'230'!C294</f>
        <v>4.9810000000000002E-3</v>
      </c>
      <c r="D294" s="14">
        <f>'229'!C294+'230'!C294+'231'!C294+'232'!C294+'301'!C294+'302'!C294+'303'!C294+'304'!C294+'305A'!C294+'305B'!C294+'306A'!C294+'306B'!C294+'307'!C294+'308'!C294+'309'!C294</f>
        <v>0.308448</v>
      </c>
      <c r="E294">
        <f>'310'!C294+'311'!C294+'312'!C294+'313'!C294+'314'!C294</f>
        <v>2.091E-3</v>
      </c>
      <c r="F294">
        <f t="shared" si="27"/>
        <v>0.31053900000000001</v>
      </c>
      <c r="G294" s="14">
        <f>'301'!C294+'303'!C294+'307'!C294+'309'!C294</f>
        <v>0.13228900000000002</v>
      </c>
      <c r="H294">
        <f t="shared" si="28"/>
        <v>2.331622432704155</v>
      </c>
      <c r="I294">
        <f t="shared" si="29"/>
        <v>6.7791005291005287E-3</v>
      </c>
      <c r="J294">
        <f>'305B'!C294+'306B'!C294</f>
        <v>5.3100000000000005E-3</v>
      </c>
      <c r="K294">
        <f t="shared" si="32"/>
        <v>1.7099301537005014E-2</v>
      </c>
      <c r="L294" s="14">
        <f t="shared" si="30"/>
        <v>1.603985328734877E-2</v>
      </c>
      <c r="M294" s="14">
        <f t="shared" si="31"/>
        <v>3.7652412521071286E-2</v>
      </c>
    </row>
    <row r="295" spans="1:13" x14ac:dyDescent="0.25">
      <c r="A295" t="s">
        <v>304</v>
      </c>
      <c r="B295">
        <v>1271458800</v>
      </c>
      <c r="C295" s="14">
        <f>'230'!C295</f>
        <v>5.2240000000000003E-3</v>
      </c>
      <c r="D295" s="14">
        <f>'229'!C295+'230'!C295+'231'!C295+'232'!C295+'301'!C295+'302'!C295+'303'!C295+'304'!C295+'305A'!C295+'305B'!C295+'306A'!C295+'306B'!C295+'307'!C295+'308'!C295+'309'!C295</f>
        <v>0.32950700000000005</v>
      </c>
      <c r="E295">
        <f>'310'!C295+'311'!C295+'312'!C295+'313'!C295+'314'!C295</f>
        <v>2.6899999999999997E-3</v>
      </c>
      <c r="F295">
        <f t="shared" si="27"/>
        <v>0.33219700000000008</v>
      </c>
      <c r="G295" s="14">
        <f>'301'!C295+'303'!C295+'307'!C295+'309'!C295</f>
        <v>0.14110399999999998</v>
      </c>
      <c r="H295">
        <f t="shared" si="28"/>
        <v>2.3352066560834568</v>
      </c>
      <c r="I295">
        <f t="shared" si="29"/>
        <v>8.1637112413393328E-3</v>
      </c>
      <c r="J295">
        <f>'305B'!C295+'306B'!C295</f>
        <v>6.2350000000000001E-3</v>
      </c>
      <c r="K295">
        <f t="shared" si="32"/>
        <v>1.8768983464630924E-2</v>
      </c>
      <c r="L295" s="14">
        <f t="shared" si="30"/>
        <v>1.5725608599716431E-2</v>
      </c>
      <c r="M295" s="14">
        <f t="shared" si="31"/>
        <v>3.7022338133575243E-2</v>
      </c>
    </row>
    <row r="296" spans="1:13" x14ac:dyDescent="0.25">
      <c r="A296" t="s">
        <v>305</v>
      </c>
      <c r="B296">
        <v>1272063600</v>
      </c>
      <c r="C296" s="14">
        <f>'230'!C296</f>
        <v>5.5389999999999997E-3</v>
      </c>
      <c r="D296" s="14">
        <f>'229'!C296+'230'!C296+'231'!C296+'232'!C296+'301'!C296+'302'!C296+'303'!C296+'304'!C296+'305A'!C296+'305B'!C296+'306A'!C296+'306B'!C296+'307'!C296+'308'!C296+'309'!C296</f>
        <v>0.308114</v>
      </c>
      <c r="E296">
        <f>'310'!C296+'311'!C296+'312'!C296+'313'!C296+'314'!C296</f>
        <v>2.7720000000000002E-3</v>
      </c>
      <c r="F296">
        <f t="shared" si="27"/>
        <v>0.310886</v>
      </c>
      <c r="G296" s="14">
        <f>'301'!C296+'303'!C296+'307'!C296+'309'!C296</f>
        <v>0.13154100000000002</v>
      </c>
      <c r="H296">
        <f t="shared" si="28"/>
        <v>2.3423419314130194</v>
      </c>
      <c r="I296">
        <f t="shared" si="29"/>
        <v>8.9966700636777298E-3</v>
      </c>
      <c r="J296">
        <f>'305B'!C296+'306B'!C296</f>
        <v>5.3369999999999997E-3</v>
      </c>
      <c r="K296">
        <f t="shared" si="32"/>
        <v>1.7167064454494573E-2</v>
      </c>
      <c r="L296" s="14">
        <f t="shared" si="30"/>
        <v>1.781682031355545E-2</v>
      </c>
      <c r="M296" s="14">
        <f t="shared" si="31"/>
        <v>4.210854410411962E-2</v>
      </c>
    </row>
    <row r="297" spans="1:13" x14ac:dyDescent="0.25">
      <c r="A297" t="s">
        <v>306</v>
      </c>
      <c r="B297">
        <v>1272668400</v>
      </c>
      <c r="C297" s="14">
        <f>'230'!C297</f>
        <v>4.9230000000000003E-3</v>
      </c>
      <c r="D297" s="14">
        <f>'229'!C297+'230'!C297+'231'!C297+'232'!C297+'301'!C297+'302'!C297+'303'!C297+'304'!C297+'305A'!C297+'305B'!C297+'306A'!C297+'306B'!C297+'307'!C297+'308'!C297+'309'!C297</f>
        <v>0.26008999999999999</v>
      </c>
      <c r="E297">
        <f>'310'!C297+'311'!C297+'312'!C297+'313'!C297+'314'!C297</f>
        <v>2.5609999999999999E-3</v>
      </c>
      <c r="F297">
        <f t="shared" si="27"/>
        <v>0.26265099999999997</v>
      </c>
      <c r="G297" s="14">
        <f>'301'!C297+'303'!C297+'307'!C297+'309'!C297</f>
        <v>0.113424</v>
      </c>
      <c r="H297">
        <f t="shared" si="28"/>
        <v>2.2930773028635913</v>
      </c>
      <c r="I297">
        <f t="shared" si="29"/>
        <v>9.8465915644584574E-3</v>
      </c>
      <c r="J297">
        <f>'305B'!C297+'306B'!C297</f>
        <v>4.6750000000000003E-3</v>
      </c>
      <c r="K297">
        <f t="shared" si="32"/>
        <v>1.7799284982733744E-2</v>
      </c>
      <c r="L297" s="14">
        <f t="shared" si="30"/>
        <v>1.8743503736898016E-2</v>
      </c>
      <c r="M297" s="14">
        <f t="shared" si="31"/>
        <v>4.3403512484130345E-2</v>
      </c>
    </row>
    <row r="300" spans="1:13" x14ac:dyDescent="0.25">
      <c r="F300" t="s">
        <v>645</v>
      </c>
      <c r="H300">
        <f>AVERAGE(H111:H155)</f>
        <v>3.4457278044136164</v>
      </c>
      <c r="I300">
        <f>1/H300</f>
        <v>0.29021445011387864</v>
      </c>
    </row>
    <row r="301" spans="1:13" x14ac:dyDescent="0.25">
      <c r="F301" t="s">
        <v>646</v>
      </c>
      <c r="H301">
        <f>AVERAGE(H155:H207)</f>
        <v>2.423430840099738</v>
      </c>
      <c r="I301" s="14">
        <f t="shared" ref="I301:I304" si="33">1/H301</f>
        <v>0.41263814236136581</v>
      </c>
    </row>
    <row r="302" spans="1:13" x14ac:dyDescent="0.25">
      <c r="F302" t="s">
        <v>899</v>
      </c>
      <c r="H302">
        <f>AVERAGE(H208:H266)</f>
        <v>2.3231454689710267</v>
      </c>
      <c r="I302" s="14">
        <f t="shared" si="33"/>
        <v>0.43045087505558677</v>
      </c>
    </row>
    <row r="303" spans="1:13" x14ac:dyDescent="0.25">
      <c r="F303" t="s">
        <v>473</v>
      </c>
      <c r="H303">
        <f>AVERAGE(H267:H297)</f>
        <v>2.2842445174091082</v>
      </c>
      <c r="I303" s="14">
        <f t="shared" si="33"/>
        <v>0.43778150385329351</v>
      </c>
    </row>
    <row r="304" spans="1:13" x14ac:dyDescent="0.25">
      <c r="H304">
        <f>AVERAGE(H155:H297)</f>
        <v>2.3478239182424643</v>
      </c>
      <c r="I304" s="14">
        <f t="shared" si="33"/>
        <v>0.42592631935898356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28"/>
  <sheetViews>
    <sheetView tabSelected="1" topLeftCell="A2" workbookViewId="0">
      <pane ySplit="900" topLeftCell="A310" activePane="bottomLeft"/>
      <selection activeCell="K132" sqref="K1:K1048576"/>
      <selection pane="bottomLeft" activeCell="B328" sqref="B328"/>
    </sheetView>
    <sheetView topLeftCell="K1" workbookViewId="1">
      <selection activeCell="R8" sqref="R8"/>
    </sheetView>
  </sheetViews>
  <sheetFormatPr defaultColWidth="9.7109375" defaultRowHeight="15" x14ac:dyDescent="0.25"/>
  <cols>
    <col min="1" max="1" width="12.140625" style="20" bestFit="1" customWidth="1"/>
    <col min="2" max="2" width="12.140625" style="4" bestFit="1" customWidth="1"/>
    <col min="3" max="3" width="12" bestFit="1" customWidth="1"/>
    <col min="4" max="4" width="11" style="14" bestFit="1" customWidth="1"/>
    <col min="5" max="5" width="10.42578125" bestFit="1" customWidth="1"/>
    <col min="8" max="8" width="9.7109375" style="14"/>
    <col min="9" max="9" width="11.28515625" customWidth="1"/>
    <col min="10" max="10" width="11.140625" customWidth="1"/>
    <col min="11" max="12" width="11.140625" style="14" customWidth="1"/>
    <col min="15" max="15" width="11" customWidth="1"/>
    <col min="16" max="16" width="11.7109375" style="16" customWidth="1"/>
    <col min="18" max="18" width="12" bestFit="1" customWidth="1"/>
    <col min="19" max="19" width="9.7109375" style="5"/>
    <col min="35" max="36" width="12" bestFit="1" customWidth="1"/>
    <col min="37" max="38" width="9.7109375" style="16"/>
  </cols>
  <sheetData>
    <row r="1" spans="1:38" x14ac:dyDescent="0.25">
      <c r="B1" s="4" t="s">
        <v>460</v>
      </c>
    </row>
    <row r="2" spans="1:38" x14ac:dyDescent="0.25">
      <c r="C2" t="s">
        <v>461</v>
      </c>
      <c r="D2" s="14" t="s">
        <v>461</v>
      </c>
      <c r="E2" t="s">
        <v>462</v>
      </c>
      <c r="F2" t="s">
        <v>463</v>
      </c>
      <c r="G2" s="14" t="s">
        <v>464</v>
      </c>
      <c r="H2" s="14" t="s">
        <v>464</v>
      </c>
      <c r="I2" t="s">
        <v>464</v>
      </c>
      <c r="J2" t="s">
        <v>464</v>
      </c>
      <c r="K2" s="14" t="s">
        <v>464</v>
      </c>
      <c r="L2" s="14" t="s">
        <v>638</v>
      </c>
      <c r="M2" t="s">
        <v>465</v>
      </c>
      <c r="N2" t="s">
        <v>466</v>
      </c>
      <c r="O2" t="s">
        <v>467</v>
      </c>
      <c r="P2" s="16" t="s">
        <v>468</v>
      </c>
      <c r="Q2" t="s">
        <v>612</v>
      </c>
      <c r="R2" t="s">
        <v>636</v>
      </c>
      <c r="S2" s="5" t="s">
        <v>637</v>
      </c>
      <c r="U2" t="s">
        <v>786</v>
      </c>
      <c r="W2" t="s">
        <v>529</v>
      </c>
      <c r="Y2" t="s">
        <v>612</v>
      </c>
      <c r="Z2" t="s">
        <v>833</v>
      </c>
      <c r="AB2" t="s">
        <v>836</v>
      </c>
      <c r="AC2" t="s">
        <v>837</v>
      </c>
      <c r="AD2" t="s">
        <v>833</v>
      </c>
      <c r="AF2" t="s">
        <v>840</v>
      </c>
      <c r="AG2" t="s">
        <v>841</v>
      </c>
      <c r="AH2" t="s">
        <v>838</v>
      </c>
      <c r="AI2" t="s">
        <v>839</v>
      </c>
      <c r="AJ2" t="s">
        <v>842</v>
      </c>
      <c r="AK2" s="16" t="s">
        <v>843</v>
      </c>
      <c r="AL2" s="16" t="s">
        <v>844</v>
      </c>
    </row>
    <row r="3" spans="1:38" x14ac:dyDescent="0.25">
      <c r="A3" s="20" t="s">
        <v>469</v>
      </c>
      <c r="B3" s="4" t="s">
        <v>470</v>
      </c>
      <c r="C3" t="s">
        <v>471</v>
      </c>
      <c r="D3" s="14" t="s">
        <v>677</v>
      </c>
      <c r="E3" t="s">
        <v>472</v>
      </c>
      <c r="F3" t="s">
        <v>473</v>
      </c>
      <c r="G3" t="s">
        <v>474</v>
      </c>
      <c r="H3" s="14" t="s">
        <v>622</v>
      </c>
      <c r="I3" t="s">
        <v>475</v>
      </c>
      <c r="J3" t="s">
        <v>476</v>
      </c>
      <c r="K3" s="14" t="s">
        <v>789</v>
      </c>
      <c r="L3" s="14" t="s">
        <v>531</v>
      </c>
      <c r="N3" t="s">
        <v>477</v>
      </c>
      <c r="W3" t="s">
        <v>826</v>
      </c>
      <c r="Y3" t="s">
        <v>834</v>
      </c>
      <c r="AC3" t="s">
        <v>835</v>
      </c>
      <c r="AD3" t="s">
        <v>835</v>
      </c>
    </row>
    <row r="4" spans="1:38" s="14" customFormat="1" x14ac:dyDescent="0.25">
      <c r="A4" s="20"/>
      <c r="B4" s="4"/>
      <c r="D4" s="14">
        <v>0.03</v>
      </c>
      <c r="P4" s="16"/>
      <c r="S4" s="5"/>
      <c r="AK4" s="16"/>
      <c r="AL4" s="16"/>
    </row>
    <row r="5" spans="1:38" s="14" customFormat="1" x14ac:dyDescent="0.25">
      <c r="A5" s="20"/>
      <c r="B5" s="4"/>
      <c r="P5" s="16"/>
      <c r="S5" s="5"/>
      <c r="AK5" s="16"/>
      <c r="AL5" s="16"/>
    </row>
    <row r="6" spans="1:38" s="14" customFormat="1" x14ac:dyDescent="0.25">
      <c r="A6" s="20"/>
      <c r="B6" s="4"/>
      <c r="P6" s="16"/>
      <c r="Q6" s="15"/>
      <c r="S6" s="5"/>
      <c r="AK6" s="16"/>
      <c r="AL6" s="16"/>
    </row>
    <row r="7" spans="1:38" s="14" customFormat="1" x14ac:dyDescent="0.25">
      <c r="A7" s="20"/>
      <c r="B7" s="4"/>
      <c r="P7" s="16"/>
      <c r="S7" s="5"/>
      <c r="AK7" s="16"/>
      <c r="AL7" s="16"/>
    </row>
    <row r="8" spans="1:38" s="14" customFormat="1" x14ac:dyDescent="0.25">
      <c r="A8" s="21">
        <v>38999</v>
      </c>
      <c r="B8" s="23">
        <v>39006</v>
      </c>
      <c r="C8" s="7">
        <v>3.86E+18</v>
      </c>
      <c r="D8" s="7">
        <f>C8</f>
        <v>3.86E+18</v>
      </c>
      <c r="E8" s="7">
        <v>2.02E+17</v>
      </c>
      <c r="F8" s="7">
        <v>3.36E+18</v>
      </c>
      <c r="G8" s="7">
        <v>221000000000</v>
      </c>
      <c r="H8" s="7">
        <v>5980000000000000</v>
      </c>
      <c r="K8" s="14">
        <f t="shared" ref="K8:K71" si="0">I8+J8</f>
        <v>0</v>
      </c>
      <c r="L8" s="15">
        <f>Notes!$C$31*1000000000000*InjAreaLoss!D8*Notes!$C$4</f>
        <v>2.5985544676243203E+17</v>
      </c>
      <c r="M8" s="14">
        <f t="shared" ref="M8:M71" si="1">E8+F8</f>
        <v>3.562E+18</v>
      </c>
      <c r="N8" s="15">
        <f t="shared" ref="N8:N71" si="2">D8-M8</f>
        <v>2.98E+17</v>
      </c>
      <c r="O8" s="15">
        <f t="shared" ref="O8:O71" si="3">N8-G8-H8-I8-J8-L8</f>
        <v>3.2164332237567968E+16</v>
      </c>
      <c r="P8" s="16">
        <f>1-Q8</f>
        <v>0.99166727144104461</v>
      </c>
      <c r="Q8" s="16">
        <f t="shared" ref="Q8:Q71" si="4">O8/D8</f>
        <v>8.3327285589554316E-3</v>
      </c>
      <c r="R8" s="14">
        <f t="shared" ref="R8:R71" si="5">SQRT((0.01*C8)^2+(0.01*E8)^2+(0.01*F8)^2+(0.01*G8)^2+(0.01*H8)^2+(0.01*I8)^2+(0.01*J8)^2+(0.01*L8)^2)</f>
        <v>5.1281151131397344E+16</v>
      </c>
      <c r="S8" s="37">
        <f>R8/O8</f>
        <v>1.5943483841862855</v>
      </c>
      <c r="T8" s="15">
        <f>C8-M8</f>
        <v>2.98E+17</v>
      </c>
      <c r="U8" s="15">
        <f t="shared" ref="U8:U71" si="6">C8-M8-G8-H8-I8-J8-L8</f>
        <v>3.2164332237567968E+16</v>
      </c>
      <c r="Y8" s="15">
        <f>N8/D8</f>
        <v>7.7202072538860106E-2</v>
      </c>
      <c r="Z8" s="15">
        <f>1-Y8</f>
        <v>0.92279792746113987</v>
      </c>
      <c r="AB8" s="15">
        <f>C8-M8</f>
        <v>2.98E+17</v>
      </c>
      <c r="AC8" s="15">
        <f>AB8/C8</f>
        <v>7.7202072538860106E-2</v>
      </c>
      <c r="AD8" s="15">
        <f>1-AC8</f>
        <v>0.92279792746113987</v>
      </c>
      <c r="AK8" s="16"/>
      <c r="AL8" s="16"/>
    </row>
    <row r="9" spans="1:38" s="14" customFormat="1" x14ac:dyDescent="0.25">
      <c r="A9" s="21">
        <v>39006</v>
      </c>
      <c r="B9" s="23">
        <v>39013</v>
      </c>
      <c r="C9" s="7">
        <v>6.4E+18</v>
      </c>
      <c r="D9" s="7">
        <f t="shared" ref="D9:D72" si="7">C9</f>
        <v>6.4E+18</v>
      </c>
      <c r="E9" s="15">
        <v>1.6E+17</v>
      </c>
      <c r="F9" s="7">
        <v>5.64E+18</v>
      </c>
      <c r="G9" s="15">
        <v>227000000000000</v>
      </c>
      <c r="H9" s="7">
        <v>7080000000000000</v>
      </c>
      <c r="K9" s="14">
        <f t="shared" si="0"/>
        <v>0</v>
      </c>
      <c r="L9" s="15">
        <f>Notes!$C$31*1000000000000*InjAreaLoss!D9*Notes!$C$4</f>
        <v>2.1741173252134333E+17</v>
      </c>
      <c r="M9" s="14">
        <f t="shared" si="1"/>
        <v>5.8E+18</v>
      </c>
      <c r="N9" s="15">
        <f t="shared" si="2"/>
        <v>6E+17</v>
      </c>
      <c r="O9" s="15">
        <f t="shared" si="3"/>
        <v>3.7528126747865664E+17</v>
      </c>
      <c r="P9" s="16">
        <f t="shared" ref="P9:P72" si="8">1-Q9</f>
        <v>0.94136230195645987</v>
      </c>
      <c r="Q9" s="16">
        <f t="shared" si="4"/>
        <v>5.8637698043540097E-2</v>
      </c>
      <c r="R9" s="14">
        <f t="shared" si="5"/>
        <v>8.5347828349271392E+16</v>
      </c>
      <c r="S9" s="37">
        <f t="shared" ref="S9:S72" si="9">R9/O9</f>
        <v>0.22742363060827536</v>
      </c>
      <c r="T9" s="15">
        <f t="shared" ref="T9:T72" si="10">C9-M9</f>
        <v>6E+17</v>
      </c>
      <c r="U9" s="15">
        <f t="shared" si="6"/>
        <v>3.7528126747865664E+17</v>
      </c>
      <c r="Y9" s="15">
        <f t="shared" ref="Y9:Y72" si="11">N9/D9</f>
        <v>9.375E-2</v>
      </c>
      <c r="Z9" s="15">
        <f t="shared" ref="Z9:Z72" si="12">1-Y9</f>
        <v>0.90625</v>
      </c>
      <c r="AB9" s="15">
        <f t="shared" ref="AB9:AB72" si="13">C9-M9</f>
        <v>6E+17</v>
      </c>
      <c r="AC9" s="15">
        <f t="shared" ref="AC9:AC72" si="14">AB9/C9</f>
        <v>9.375E-2</v>
      </c>
      <c r="AD9" s="15">
        <f t="shared" ref="AD9:AD72" si="15">1-AC9</f>
        <v>0.90625</v>
      </c>
      <c r="AK9" s="16"/>
      <c r="AL9" s="16"/>
    </row>
    <row r="10" spans="1:38" s="14" customFormat="1" x14ac:dyDescent="0.25">
      <c r="A10" s="21">
        <v>39013</v>
      </c>
      <c r="B10" s="23">
        <v>39020</v>
      </c>
      <c r="C10" s="7">
        <v>6.61E+18</v>
      </c>
      <c r="D10" s="7">
        <f t="shared" si="7"/>
        <v>6.61E+18</v>
      </c>
      <c r="E10" s="7">
        <v>1.23E+18</v>
      </c>
      <c r="F10" s="15">
        <v>4.71E+18</v>
      </c>
      <c r="G10" s="7">
        <v>909000000000000</v>
      </c>
      <c r="H10" s="7">
        <v>1.75E+16</v>
      </c>
      <c r="K10" s="14">
        <f t="shared" si="0"/>
        <v>0</v>
      </c>
      <c r="L10" s="15">
        <f>Notes!$C$31*1000000000000*InjAreaLoss!D10*Notes!$C$4</f>
        <v>1.3406932057744798E+17</v>
      </c>
      <c r="M10" s="14">
        <f t="shared" si="1"/>
        <v>5.94E+18</v>
      </c>
      <c r="N10" s="15">
        <f t="shared" si="2"/>
        <v>6.7E+17</v>
      </c>
      <c r="O10" s="15">
        <f t="shared" si="3"/>
        <v>5.17521679422552E+17</v>
      </c>
      <c r="P10" s="16">
        <f t="shared" si="8"/>
        <v>0.92170625122200422</v>
      </c>
      <c r="Q10" s="16">
        <f t="shared" si="4"/>
        <v>7.8293748777995761E-2</v>
      </c>
      <c r="R10" s="14">
        <f t="shared" si="5"/>
        <v>8.2101998549975072E+16</v>
      </c>
      <c r="S10" s="37">
        <f t="shared" si="9"/>
        <v>0.1586445588938111</v>
      </c>
      <c r="T10" s="15">
        <f t="shared" si="10"/>
        <v>6.7E+17</v>
      </c>
      <c r="U10" s="15">
        <f t="shared" si="6"/>
        <v>5.17521679422552E+17</v>
      </c>
      <c r="Y10" s="15">
        <f t="shared" si="11"/>
        <v>0.10136157337367625</v>
      </c>
      <c r="Z10" s="15">
        <f t="shared" si="12"/>
        <v>0.89863842662632376</v>
      </c>
      <c r="AB10" s="15">
        <f t="shared" si="13"/>
        <v>6.7E+17</v>
      </c>
      <c r="AC10" s="15">
        <f t="shared" si="14"/>
        <v>0.10136157337367625</v>
      </c>
      <c r="AD10" s="15">
        <f t="shared" si="15"/>
        <v>0.89863842662632376</v>
      </c>
      <c r="AK10" s="16"/>
      <c r="AL10" s="16"/>
    </row>
    <row r="11" spans="1:38" s="14" customFormat="1" x14ac:dyDescent="0.25">
      <c r="A11" s="21">
        <v>39020</v>
      </c>
      <c r="B11" s="23">
        <v>39027</v>
      </c>
      <c r="C11" s="7">
        <v>2.43E+18</v>
      </c>
      <c r="D11" s="7">
        <f t="shared" si="7"/>
        <v>2.43E+18</v>
      </c>
      <c r="E11" s="7">
        <v>3.21E+17</v>
      </c>
      <c r="F11" s="7">
        <v>1.87E+18</v>
      </c>
      <c r="G11" s="7">
        <v>73800000000000</v>
      </c>
      <c r="H11" s="7">
        <v>9770000000000000</v>
      </c>
      <c r="K11" s="14">
        <f t="shared" si="0"/>
        <v>0</v>
      </c>
      <c r="L11" s="15">
        <f>Notes!$C$31*1000000000000*InjAreaLoss!D11*Notes!$C$4</f>
        <v>1265960687755372.2</v>
      </c>
      <c r="M11" s="14">
        <f t="shared" si="1"/>
        <v>2.191E+18</v>
      </c>
      <c r="N11" s="15">
        <f t="shared" si="2"/>
        <v>2.39E+17</v>
      </c>
      <c r="O11" s="15">
        <f t="shared" si="3"/>
        <v>2.2789023931224464E+17</v>
      </c>
      <c r="P11" s="16">
        <f t="shared" si="8"/>
        <v>0.90621800851347956</v>
      </c>
      <c r="Q11" s="16">
        <f t="shared" si="4"/>
        <v>9.378199148652043E-2</v>
      </c>
      <c r="R11" s="14">
        <f t="shared" si="5"/>
        <v>3.0830079566882248E+16</v>
      </c>
      <c r="S11" s="37">
        <f t="shared" si="9"/>
        <v>0.13528477419623183</v>
      </c>
      <c r="T11" s="15">
        <f t="shared" si="10"/>
        <v>2.39E+17</v>
      </c>
      <c r="U11" s="15">
        <f t="shared" si="6"/>
        <v>2.2789023931224464E+17</v>
      </c>
      <c r="Y11" s="15">
        <f t="shared" si="11"/>
        <v>9.8353909465020581E-2</v>
      </c>
      <c r="Z11" s="15">
        <f t="shared" si="12"/>
        <v>0.90164609053497946</v>
      </c>
      <c r="AB11" s="15">
        <f t="shared" si="13"/>
        <v>2.39E+17</v>
      </c>
      <c r="AC11" s="15">
        <f t="shared" si="14"/>
        <v>9.8353909465020581E-2</v>
      </c>
      <c r="AD11" s="15">
        <f t="shared" si="15"/>
        <v>0.90164609053497946</v>
      </c>
      <c r="AK11" s="16"/>
      <c r="AL11" s="16"/>
    </row>
    <row r="12" spans="1:38" s="14" customFormat="1" x14ac:dyDescent="0.25">
      <c r="A12" s="21">
        <v>39027</v>
      </c>
      <c r="B12" s="23">
        <v>39034</v>
      </c>
      <c r="C12" s="7">
        <v>6.42E+18</v>
      </c>
      <c r="D12" s="7">
        <f t="shared" si="7"/>
        <v>6.42E+18</v>
      </c>
      <c r="E12" s="7">
        <v>1.18E+18</v>
      </c>
      <c r="F12" s="7">
        <v>4.62E+18</v>
      </c>
      <c r="G12" s="7">
        <v>28500000000000</v>
      </c>
      <c r="H12" s="7">
        <v>3540000000000000</v>
      </c>
      <c r="K12" s="14">
        <f t="shared" si="0"/>
        <v>0</v>
      </c>
      <c r="L12" s="15">
        <f>Notes!$C$31*1000000000000*InjAreaLoss!D12*Notes!$C$4</f>
        <v>2.405767712351896E+17</v>
      </c>
      <c r="M12" s="14">
        <f t="shared" si="1"/>
        <v>5.8E+18</v>
      </c>
      <c r="N12" s="15">
        <f t="shared" si="2"/>
        <v>6.2E+17</v>
      </c>
      <c r="O12" s="15">
        <f t="shared" si="3"/>
        <v>3.7585472876481037E+17</v>
      </c>
      <c r="P12" s="16">
        <f t="shared" si="8"/>
        <v>0.94145564972510742</v>
      </c>
      <c r="Q12" s="16">
        <f t="shared" si="4"/>
        <v>5.8544350274892583E-2</v>
      </c>
      <c r="R12" s="14">
        <f t="shared" si="5"/>
        <v>8.0006930771821392E+16</v>
      </c>
      <c r="S12" s="37">
        <f t="shared" si="9"/>
        <v>0.21286663343242229</v>
      </c>
      <c r="T12" s="15">
        <f t="shared" si="10"/>
        <v>6.2E+17</v>
      </c>
      <c r="U12" s="15">
        <f t="shared" si="6"/>
        <v>3.7585472876481037E+17</v>
      </c>
      <c r="Y12" s="15">
        <f t="shared" si="11"/>
        <v>9.657320872274143E-2</v>
      </c>
      <c r="Z12" s="15">
        <f t="shared" si="12"/>
        <v>0.90342679127725856</v>
      </c>
      <c r="AB12" s="15">
        <f t="shared" si="13"/>
        <v>6.2E+17</v>
      </c>
      <c r="AC12" s="15">
        <f t="shared" si="14"/>
        <v>9.657320872274143E-2</v>
      </c>
      <c r="AD12" s="15">
        <f t="shared" si="15"/>
        <v>0.90342679127725856</v>
      </c>
      <c r="AK12" s="16"/>
      <c r="AL12" s="16"/>
    </row>
    <row r="13" spans="1:38" s="14" customFormat="1" x14ac:dyDescent="0.25">
      <c r="A13" s="21">
        <v>39034</v>
      </c>
      <c r="B13" s="23">
        <v>39041</v>
      </c>
      <c r="C13" s="7">
        <v>4.3E+18</v>
      </c>
      <c r="D13" s="7">
        <f t="shared" si="7"/>
        <v>4.3E+18</v>
      </c>
      <c r="E13" s="7">
        <v>1.18E+18</v>
      </c>
      <c r="F13" s="7">
        <v>2.59E+18</v>
      </c>
      <c r="G13" s="7">
        <v>5100000000000</v>
      </c>
      <c r="H13" s="7">
        <v>2.15E+16</v>
      </c>
      <c r="K13" s="14">
        <f t="shared" si="0"/>
        <v>0</v>
      </c>
      <c r="L13" s="15">
        <f>Notes!$C$31*1000000000000*InjAreaLoss!D13*Notes!$C$4</f>
        <v>1.5096240889469978E+17</v>
      </c>
      <c r="M13" s="14">
        <f t="shared" si="1"/>
        <v>3.77E+18</v>
      </c>
      <c r="N13" s="15">
        <f t="shared" si="2"/>
        <v>5.3E+17</v>
      </c>
      <c r="O13" s="15">
        <f t="shared" si="3"/>
        <v>3.5753249110530022E+17</v>
      </c>
      <c r="P13" s="16">
        <f t="shared" si="8"/>
        <v>0.91685290904527905</v>
      </c>
      <c r="Q13" s="16">
        <f t="shared" si="4"/>
        <v>8.3147090954720976E-2</v>
      </c>
      <c r="R13" s="14">
        <f t="shared" si="5"/>
        <v>5.1588518004421584E+16</v>
      </c>
      <c r="S13" s="37">
        <f t="shared" si="9"/>
        <v>0.14429043314339723</v>
      </c>
      <c r="T13" s="15">
        <f t="shared" si="10"/>
        <v>5.3E+17</v>
      </c>
      <c r="U13" s="15">
        <f t="shared" si="6"/>
        <v>3.5753249110530022E+17</v>
      </c>
      <c r="Y13" s="15">
        <f t="shared" si="11"/>
        <v>0.12325581395348838</v>
      </c>
      <c r="Z13" s="15">
        <f t="shared" si="12"/>
        <v>0.87674418604651161</v>
      </c>
      <c r="AB13" s="15">
        <f t="shared" si="13"/>
        <v>5.3E+17</v>
      </c>
      <c r="AC13" s="15">
        <f t="shared" si="14"/>
        <v>0.12325581395348838</v>
      </c>
      <c r="AD13" s="15">
        <f t="shared" si="15"/>
        <v>0.87674418604651161</v>
      </c>
      <c r="AK13" s="16"/>
      <c r="AL13" s="16"/>
    </row>
    <row r="14" spans="1:38" s="14" customFormat="1" x14ac:dyDescent="0.25">
      <c r="A14" s="21">
        <v>39041</v>
      </c>
      <c r="B14" s="23">
        <v>39048</v>
      </c>
      <c r="C14" s="7">
        <v>7.61E+18</v>
      </c>
      <c r="D14" s="7">
        <f t="shared" si="7"/>
        <v>7.61E+18</v>
      </c>
      <c r="E14" s="7">
        <v>1.55E+18</v>
      </c>
      <c r="F14" s="7">
        <v>5.31E+18</v>
      </c>
      <c r="G14" s="7">
        <v>130000000000000</v>
      </c>
      <c r="H14" s="7">
        <v>4070000000000000</v>
      </c>
      <c r="K14" s="14">
        <f t="shared" si="0"/>
        <v>0</v>
      </c>
      <c r="L14" s="15">
        <f>Notes!$C$31*1000000000000*InjAreaLoss!D14*Notes!$C$4</f>
        <v>2.1107171972218138E+17</v>
      </c>
      <c r="M14" s="14">
        <f t="shared" si="1"/>
        <v>6.86E+18</v>
      </c>
      <c r="N14" s="15">
        <f t="shared" si="2"/>
        <v>7.5E+17</v>
      </c>
      <c r="O14" s="15">
        <f t="shared" si="3"/>
        <v>5.3472828027781862E+17</v>
      </c>
      <c r="P14" s="16">
        <f t="shared" si="8"/>
        <v>0.92973347171119336</v>
      </c>
      <c r="Q14" s="16">
        <f t="shared" si="4"/>
        <v>7.0266528288806654E-2</v>
      </c>
      <c r="R14" s="14">
        <f t="shared" si="5"/>
        <v>9.4103808558775392E+16</v>
      </c>
      <c r="S14" s="37">
        <f t="shared" si="9"/>
        <v>0.17598434949033118</v>
      </c>
      <c r="T14" s="15">
        <f t="shared" si="10"/>
        <v>7.5E+17</v>
      </c>
      <c r="U14" s="15">
        <f t="shared" si="6"/>
        <v>5.3472828027781862E+17</v>
      </c>
      <c r="Y14" s="15">
        <f t="shared" si="11"/>
        <v>9.8554533508541389E-2</v>
      </c>
      <c r="Z14" s="15">
        <f t="shared" si="12"/>
        <v>0.90144546649145862</v>
      </c>
      <c r="AB14" s="15">
        <f t="shared" si="13"/>
        <v>7.5E+17</v>
      </c>
      <c r="AC14" s="15">
        <f t="shared" si="14"/>
        <v>9.8554533508541389E-2</v>
      </c>
      <c r="AD14" s="15">
        <f t="shared" si="15"/>
        <v>0.90144546649145862</v>
      </c>
      <c r="AK14" s="16"/>
      <c r="AL14" s="16"/>
    </row>
    <row r="15" spans="1:38" s="14" customFormat="1" x14ac:dyDescent="0.25">
      <c r="A15" s="21">
        <v>39048</v>
      </c>
      <c r="B15" s="23">
        <v>39055</v>
      </c>
      <c r="C15" s="7">
        <v>7.03E+18</v>
      </c>
      <c r="D15" s="7">
        <f t="shared" si="7"/>
        <v>7.03E+18</v>
      </c>
      <c r="E15" s="7">
        <v>1.38E+18</v>
      </c>
      <c r="F15" s="7">
        <v>4.95E+18</v>
      </c>
      <c r="G15" s="7">
        <v>184000000000000</v>
      </c>
      <c r="H15" s="7">
        <v>4620000000000000</v>
      </c>
      <c r="K15" s="14">
        <f t="shared" si="0"/>
        <v>0</v>
      </c>
      <c r="L15" s="15">
        <f>Notes!$C$31*1000000000000*InjAreaLoss!D15*Notes!$C$4</f>
        <v>3.0154026521489325E+17</v>
      </c>
      <c r="M15" s="14">
        <f t="shared" si="1"/>
        <v>6.33E+18</v>
      </c>
      <c r="N15" s="15">
        <f t="shared" si="2"/>
        <v>7E+17</v>
      </c>
      <c r="O15" s="15">
        <f t="shared" si="3"/>
        <v>3.9365573478510675E+17</v>
      </c>
      <c r="P15" s="16">
        <f t="shared" si="8"/>
        <v>0.94400345166641442</v>
      </c>
      <c r="Q15" s="16">
        <f t="shared" si="4"/>
        <v>5.5996548333585597E-2</v>
      </c>
      <c r="R15" s="14">
        <f t="shared" si="5"/>
        <v>8.7131365138968112E+16</v>
      </c>
      <c r="S15" s="37">
        <f t="shared" si="9"/>
        <v>0.22133899608126467</v>
      </c>
      <c r="T15" s="15">
        <f t="shared" si="10"/>
        <v>7E+17</v>
      </c>
      <c r="U15" s="15">
        <f t="shared" si="6"/>
        <v>3.9365573478510675E+17</v>
      </c>
      <c r="Y15" s="15">
        <f t="shared" si="11"/>
        <v>9.9573257467994308E-2</v>
      </c>
      <c r="Z15" s="15">
        <f t="shared" si="12"/>
        <v>0.90042674253200572</v>
      </c>
      <c r="AB15" s="15">
        <f t="shared" si="13"/>
        <v>7E+17</v>
      </c>
      <c r="AC15" s="15">
        <f t="shared" si="14"/>
        <v>9.9573257467994308E-2</v>
      </c>
      <c r="AD15" s="15">
        <f t="shared" si="15"/>
        <v>0.90042674253200572</v>
      </c>
      <c r="AK15" s="16"/>
      <c r="AL15" s="16"/>
    </row>
    <row r="16" spans="1:38" s="14" customFormat="1" x14ac:dyDescent="0.25">
      <c r="A16" s="21">
        <v>39055</v>
      </c>
      <c r="B16" s="23">
        <v>39062</v>
      </c>
      <c r="C16" s="7">
        <v>5.3E+18</v>
      </c>
      <c r="D16" s="7">
        <f t="shared" si="7"/>
        <v>5.3E+18</v>
      </c>
      <c r="E16" s="7">
        <v>1.13E+18</v>
      </c>
      <c r="F16" s="7">
        <v>3.64E+18</v>
      </c>
      <c r="G16" s="7">
        <v>140000000000000</v>
      </c>
      <c r="H16" s="7">
        <v>2630000000000000</v>
      </c>
      <c r="K16" s="14">
        <f t="shared" si="0"/>
        <v>0</v>
      </c>
      <c r="L16" s="15">
        <f>Notes!$C$31*1000000000000*InjAreaLoss!D16*Notes!$C$4</f>
        <v>2.3636030539613341E+17</v>
      </c>
      <c r="M16" s="14">
        <f t="shared" si="1"/>
        <v>4.77E+18</v>
      </c>
      <c r="N16" s="15">
        <f t="shared" si="2"/>
        <v>5.3E+17</v>
      </c>
      <c r="O16" s="15">
        <f t="shared" si="3"/>
        <v>2.9086969460386662E+17</v>
      </c>
      <c r="P16" s="16">
        <f t="shared" si="8"/>
        <v>0.94511892554644028</v>
      </c>
      <c r="Q16" s="16">
        <f t="shared" si="4"/>
        <v>5.488107445355974E-2</v>
      </c>
      <c r="R16" s="14">
        <f t="shared" si="5"/>
        <v>6.5324094429595392E+16</v>
      </c>
      <c r="S16" s="37">
        <f t="shared" si="9"/>
        <v>0.22458198857244244</v>
      </c>
      <c r="T16" s="15">
        <f t="shared" si="10"/>
        <v>5.3E+17</v>
      </c>
      <c r="U16" s="15">
        <f t="shared" si="6"/>
        <v>2.9086969460386662E+17</v>
      </c>
      <c r="Y16" s="15">
        <f t="shared" si="11"/>
        <v>0.1</v>
      </c>
      <c r="Z16" s="15">
        <f t="shared" si="12"/>
        <v>0.9</v>
      </c>
      <c r="AB16" s="15">
        <f t="shared" si="13"/>
        <v>5.3E+17</v>
      </c>
      <c r="AC16" s="15">
        <f t="shared" si="14"/>
        <v>0.1</v>
      </c>
      <c r="AD16" s="15">
        <f t="shared" si="15"/>
        <v>0.9</v>
      </c>
      <c r="AK16" s="16"/>
      <c r="AL16" s="16"/>
    </row>
    <row r="17" spans="1:38" s="14" customFormat="1" x14ac:dyDescent="0.25">
      <c r="A17" s="21">
        <v>39062</v>
      </c>
      <c r="B17" s="23">
        <v>39069</v>
      </c>
      <c r="C17" s="7">
        <v>6.83E+18</v>
      </c>
      <c r="D17" s="7">
        <f t="shared" si="7"/>
        <v>6.83E+18</v>
      </c>
      <c r="E17" s="7">
        <v>1.39E+18</v>
      </c>
      <c r="F17" s="7">
        <v>4.81E+18</v>
      </c>
      <c r="G17" s="7">
        <v>120000000000000</v>
      </c>
      <c r="H17" s="7">
        <v>3100000000000000</v>
      </c>
      <c r="K17" s="14">
        <f t="shared" si="0"/>
        <v>0</v>
      </c>
      <c r="L17" s="15">
        <f>Notes!$C$31*1000000000000*InjAreaLoss!D17*Notes!$C$4</f>
        <v>2.1862324328704474E+17</v>
      </c>
      <c r="M17" s="14">
        <f t="shared" si="1"/>
        <v>6.2E+18</v>
      </c>
      <c r="N17" s="15">
        <f t="shared" si="2"/>
        <v>6.3E+17</v>
      </c>
      <c r="O17" s="15">
        <f t="shared" si="3"/>
        <v>4.0815675671295526E+17</v>
      </c>
      <c r="P17" s="16">
        <f t="shared" si="8"/>
        <v>0.94024059198931842</v>
      </c>
      <c r="Q17" s="16">
        <f t="shared" si="4"/>
        <v>5.9759408010681588E-2</v>
      </c>
      <c r="R17" s="14">
        <f t="shared" si="5"/>
        <v>8.4714169857766624E+16</v>
      </c>
      <c r="S17" s="37">
        <f t="shared" si="9"/>
        <v>0.20755302580313187</v>
      </c>
      <c r="T17" s="15">
        <f t="shared" si="10"/>
        <v>6.3E+17</v>
      </c>
      <c r="U17" s="15">
        <f t="shared" si="6"/>
        <v>4.0815675671295526E+17</v>
      </c>
      <c r="Y17" s="15">
        <f t="shared" si="11"/>
        <v>9.224011713030747E-2</v>
      </c>
      <c r="Z17" s="15">
        <f t="shared" si="12"/>
        <v>0.90775988286969256</v>
      </c>
      <c r="AB17" s="15">
        <f t="shared" si="13"/>
        <v>6.3E+17</v>
      </c>
      <c r="AC17" s="15">
        <f t="shared" si="14"/>
        <v>9.224011713030747E-2</v>
      </c>
      <c r="AD17" s="15">
        <f t="shared" si="15"/>
        <v>0.90775988286969256</v>
      </c>
      <c r="AK17" s="16"/>
      <c r="AL17" s="16"/>
    </row>
    <row r="18" spans="1:38" s="14" customFormat="1" x14ac:dyDescent="0.25">
      <c r="A18" s="21">
        <v>39069</v>
      </c>
      <c r="B18" s="23">
        <v>39076</v>
      </c>
      <c r="C18" s="7">
        <v>7.45E+18</v>
      </c>
      <c r="D18" s="7">
        <f t="shared" si="7"/>
        <v>7.45E+18</v>
      </c>
      <c r="E18" s="7">
        <v>1.51E+18</v>
      </c>
      <c r="F18" s="7">
        <v>5.21E+18</v>
      </c>
      <c r="G18" s="7">
        <v>148000000000000</v>
      </c>
      <c r="H18" s="7">
        <v>3100000000000000</v>
      </c>
      <c r="K18" s="14">
        <f t="shared" si="0"/>
        <v>0</v>
      </c>
      <c r="L18" s="15">
        <f>Notes!$C$31*1000000000000*InjAreaLoss!D18*Notes!$C$4</f>
        <v>2.5969890323652678E+17</v>
      </c>
      <c r="M18" s="14">
        <f t="shared" si="1"/>
        <v>6.72E+18</v>
      </c>
      <c r="N18" s="15">
        <f t="shared" si="2"/>
        <v>7.3E+17</v>
      </c>
      <c r="O18" s="15">
        <f t="shared" si="3"/>
        <v>4.6705309676347322E+17</v>
      </c>
      <c r="P18" s="16">
        <f t="shared" si="8"/>
        <v>0.93730830915926533</v>
      </c>
      <c r="Q18" s="16">
        <f t="shared" si="4"/>
        <v>6.2691690840734657E-2</v>
      </c>
      <c r="R18" s="14">
        <f t="shared" si="5"/>
        <v>9.2192273619998256E+16</v>
      </c>
      <c r="S18" s="37">
        <f t="shared" si="9"/>
        <v>0.19739141921734568</v>
      </c>
      <c r="T18" s="15">
        <f t="shared" si="10"/>
        <v>7.3E+17</v>
      </c>
      <c r="U18" s="15">
        <f t="shared" si="6"/>
        <v>4.6705309676347322E+17</v>
      </c>
      <c r="Y18" s="15">
        <f t="shared" si="11"/>
        <v>9.7986577181208054E-2</v>
      </c>
      <c r="Z18" s="15">
        <f t="shared" si="12"/>
        <v>0.90201342281879193</v>
      </c>
      <c r="AB18" s="15">
        <f t="shared" si="13"/>
        <v>7.3E+17</v>
      </c>
      <c r="AC18" s="15">
        <f t="shared" si="14"/>
        <v>9.7986577181208054E-2</v>
      </c>
      <c r="AD18" s="15">
        <f t="shared" si="15"/>
        <v>0.90201342281879193</v>
      </c>
      <c r="AK18" s="16"/>
      <c r="AL18" s="16"/>
    </row>
    <row r="19" spans="1:38" s="14" customFormat="1" x14ac:dyDescent="0.25">
      <c r="A19" s="21">
        <v>39076</v>
      </c>
      <c r="B19" s="23">
        <v>39083</v>
      </c>
      <c r="C19" s="7">
        <v>7.62E+18</v>
      </c>
      <c r="D19" s="7">
        <f t="shared" si="7"/>
        <v>7.62E+18</v>
      </c>
      <c r="E19" s="7">
        <v>1.53E+18</v>
      </c>
      <c r="F19" s="7">
        <v>5.33E+18</v>
      </c>
      <c r="G19" s="7">
        <v>15500000000000</v>
      </c>
      <c r="H19" s="7">
        <v>3150000000000000</v>
      </c>
      <c r="K19" s="14">
        <f t="shared" si="0"/>
        <v>0</v>
      </c>
      <c r="L19" s="15">
        <f>Notes!$C$31*1000000000000*InjAreaLoss!D19*Notes!$C$4</f>
        <v>3.7151522129453286E+17</v>
      </c>
      <c r="M19" s="14">
        <f t="shared" si="1"/>
        <v>6.86E+18</v>
      </c>
      <c r="N19" s="15">
        <f t="shared" si="2"/>
        <v>7.6E+17</v>
      </c>
      <c r="O19" s="15">
        <f t="shared" si="3"/>
        <v>3.8531927870546714E+17</v>
      </c>
      <c r="P19" s="16">
        <f t="shared" si="8"/>
        <v>0.94943316552421686</v>
      </c>
      <c r="Q19" s="16">
        <f t="shared" si="4"/>
        <v>5.0566834475783091E-2</v>
      </c>
      <c r="R19" s="14">
        <f t="shared" si="5"/>
        <v>9.4314491719138144E+16</v>
      </c>
      <c r="S19" s="37">
        <f t="shared" si="9"/>
        <v>0.24476971937661823</v>
      </c>
      <c r="T19" s="15">
        <f t="shared" si="10"/>
        <v>7.6E+17</v>
      </c>
      <c r="U19" s="15">
        <f t="shared" si="6"/>
        <v>3.8531927870546714E+17</v>
      </c>
      <c r="Y19" s="15">
        <f t="shared" si="11"/>
        <v>9.9737532808398949E-2</v>
      </c>
      <c r="Z19" s="15">
        <f t="shared" si="12"/>
        <v>0.90026246719160108</v>
      </c>
      <c r="AB19" s="15">
        <f t="shared" si="13"/>
        <v>7.6E+17</v>
      </c>
      <c r="AC19" s="15">
        <f t="shared" si="14"/>
        <v>9.9737532808398949E-2</v>
      </c>
      <c r="AD19" s="15">
        <f t="shared" si="15"/>
        <v>0.90026246719160108</v>
      </c>
      <c r="AK19" s="16"/>
      <c r="AL19" s="16"/>
    </row>
    <row r="20" spans="1:38" s="14" customFormat="1" x14ac:dyDescent="0.25">
      <c r="A20" s="21">
        <v>39083</v>
      </c>
      <c r="B20" s="23">
        <v>39090</v>
      </c>
      <c r="C20" s="7">
        <v>7.76E+18</v>
      </c>
      <c r="D20" s="7">
        <f t="shared" si="7"/>
        <v>7.76E+18</v>
      </c>
      <c r="E20" s="7">
        <v>1.66E+18</v>
      </c>
      <c r="F20" s="7">
        <v>5.64E+18</v>
      </c>
      <c r="G20" s="7">
        <v>187000000000000</v>
      </c>
      <c r="H20" s="7">
        <v>3510000000000000</v>
      </c>
      <c r="K20" s="14">
        <f t="shared" si="0"/>
        <v>0</v>
      </c>
      <c r="L20" s="15">
        <f>Notes!$C$31*1000000000000*InjAreaLoss!D20*Notes!$C$4</f>
        <v>2.7305614974039738E+17</v>
      </c>
      <c r="M20" s="14">
        <f t="shared" si="1"/>
        <v>7.3E+18</v>
      </c>
      <c r="N20" s="15">
        <f t="shared" si="2"/>
        <v>4.6E+17</v>
      </c>
      <c r="O20" s="15">
        <f t="shared" si="3"/>
        <v>1.8324685025960262E+17</v>
      </c>
      <c r="P20" s="16">
        <f t="shared" si="8"/>
        <v>0.97638571517273165</v>
      </c>
      <c r="Q20" s="16">
        <f t="shared" si="4"/>
        <v>2.3614284827268378E-2</v>
      </c>
      <c r="R20" s="14">
        <f t="shared" si="5"/>
        <v>9.7394749353330144E+16</v>
      </c>
      <c r="S20" s="37">
        <f t="shared" si="9"/>
        <v>0.53149480722507747</v>
      </c>
      <c r="T20" s="15">
        <f t="shared" si="10"/>
        <v>4.6E+17</v>
      </c>
      <c r="U20" s="15">
        <f t="shared" si="6"/>
        <v>1.8324685025960262E+17</v>
      </c>
      <c r="Y20" s="15">
        <f t="shared" si="11"/>
        <v>5.9278350515463915E-2</v>
      </c>
      <c r="Z20" s="15">
        <f t="shared" si="12"/>
        <v>0.94072164948453607</v>
      </c>
      <c r="AB20" s="15">
        <f t="shared" si="13"/>
        <v>4.6E+17</v>
      </c>
      <c r="AC20" s="15">
        <f t="shared" si="14"/>
        <v>5.9278350515463915E-2</v>
      </c>
      <c r="AD20" s="15">
        <f t="shared" si="15"/>
        <v>0.94072164948453607</v>
      </c>
      <c r="AK20" s="16"/>
      <c r="AL20" s="16"/>
    </row>
    <row r="21" spans="1:38" s="14" customFormat="1" x14ac:dyDescent="0.25">
      <c r="A21" s="21">
        <v>39090</v>
      </c>
      <c r="B21" s="23">
        <v>39097</v>
      </c>
      <c r="C21" s="7">
        <v>7.2E+18</v>
      </c>
      <c r="D21" s="7">
        <f t="shared" si="7"/>
        <v>7.2E+18</v>
      </c>
      <c r="E21" s="7">
        <v>1.45E+18</v>
      </c>
      <c r="F21" s="7">
        <v>5.32E+18</v>
      </c>
      <c r="G21" s="7">
        <v>345000000000000</v>
      </c>
      <c r="H21" s="7">
        <v>7320000000000000</v>
      </c>
      <c r="K21" s="14">
        <f t="shared" si="0"/>
        <v>0</v>
      </c>
      <c r="L21" s="15">
        <f>Notes!$C$31*1000000000000*InjAreaLoss!D21*Notes!$C$4</f>
        <v>1.842381175099472E+17</v>
      </c>
      <c r="M21" s="14">
        <f t="shared" si="1"/>
        <v>6.77E+18</v>
      </c>
      <c r="N21" s="15">
        <f t="shared" si="2"/>
        <v>4.3E+17</v>
      </c>
      <c r="O21" s="15">
        <f t="shared" si="3"/>
        <v>2.380968824900528E+17</v>
      </c>
      <c r="P21" s="16">
        <f t="shared" si="8"/>
        <v>0.96693098854304826</v>
      </c>
      <c r="Q21" s="16">
        <f t="shared" si="4"/>
        <v>3.3069011456951777E-2</v>
      </c>
      <c r="R21" s="14">
        <f t="shared" si="5"/>
        <v>9.0707715981259616E+16</v>
      </c>
      <c r="S21" s="37">
        <f t="shared" si="9"/>
        <v>0.38096977596944892</v>
      </c>
      <c r="T21" s="15">
        <f t="shared" si="10"/>
        <v>4.3E+17</v>
      </c>
      <c r="U21" s="15">
        <f t="shared" si="6"/>
        <v>2.380968824900528E+17</v>
      </c>
      <c r="Y21" s="15">
        <f t="shared" si="11"/>
        <v>5.9722222222222225E-2</v>
      </c>
      <c r="Z21" s="15">
        <f t="shared" si="12"/>
        <v>0.94027777777777777</v>
      </c>
      <c r="AB21" s="15">
        <f t="shared" si="13"/>
        <v>4.3E+17</v>
      </c>
      <c r="AC21" s="15">
        <f t="shared" si="14"/>
        <v>5.9722222222222225E-2</v>
      </c>
      <c r="AD21" s="15">
        <f t="shared" si="15"/>
        <v>0.94027777777777777</v>
      </c>
      <c r="AK21" s="16"/>
      <c r="AL21" s="16"/>
    </row>
    <row r="22" spans="1:38" s="14" customFormat="1" x14ac:dyDescent="0.25">
      <c r="A22" s="21">
        <v>39097</v>
      </c>
      <c r="B22" s="23" t="s">
        <v>634</v>
      </c>
      <c r="C22" s="7">
        <v>6.37E+18</v>
      </c>
      <c r="D22" s="7">
        <f t="shared" si="7"/>
        <v>6.37E+18</v>
      </c>
      <c r="E22" s="7">
        <v>1.41E+18</v>
      </c>
      <c r="F22" s="7">
        <v>4.59E+18</v>
      </c>
      <c r="G22" s="7">
        <v>1040000000000000</v>
      </c>
      <c r="H22" s="7">
        <v>8260000000000000</v>
      </c>
      <c r="K22" s="14">
        <f t="shared" si="0"/>
        <v>0</v>
      </c>
      <c r="L22" s="15">
        <f>Notes!$C$31*1000000000000*InjAreaLoss!D22*Notes!$C$4</f>
        <v>1.3827557705611909E+17</v>
      </c>
      <c r="M22" s="14">
        <f t="shared" si="1"/>
        <v>6E+18</v>
      </c>
      <c r="N22" s="15">
        <f t="shared" si="2"/>
        <v>3.7E+17</v>
      </c>
      <c r="O22" s="15">
        <f t="shared" si="3"/>
        <v>2.224244229438809E+17</v>
      </c>
      <c r="P22" s="16">
        <f t="shared" si="8"/>
        <v>0.96508250817207519</v>
      </c>
      <c r="Q22" s="16">
        <f t="shared" si="4"/>
        <v>3.4917491827924786E-2</v>
      </c>
      <c r="R22" s="14">
        <f t="shared" si="5"/>
        <v>7.9782384925752992E+16</v>
      </c>
      <c r="S22" s="37">
        <f t="shared" si="9"/>
        <v>0.3586943550074202</v>
      </c>
      <c r="T22" s="15">
        <f t="shared" si="10"/>
        <v>3.7E+17</v>
      </c>
      <c r="U22" s="15">
        <f t="shared" si="6"/>
        <v>2.224244229438809E+17</v>
      </c>
      <c r="Y22" s="15">
        <f t="shared" si="11"/>
        <v>5.8084772370486655E-2</v>
      </c>
      <c r="Z22" s="15">
        <f t="shared" si="12"/>
        <v>0.9419152276295133</v>
      </c>
      <c r="AB22" s="15">
        <f t="shared" si="13"/>
        <v>3.7E+17</v>
      </c>
      <c r="AC22" s="15">
        <f t="shared" si="14"/>
        <v>5.8084772370486655E-2</v>
      </c>
      <c r="AD22" s="15">
        <f t="shared" si="15"/>
        <v>0.9419152276295133</v>
      </c>
      <c r="AK22" s="16"/>
      <c r="AL22" s="16"/>
    </row>
    <row r="23" spans="1:38" s="14" customFormat="1" x14ac:dyDescent="0.25">
      <c r="A23" s="21" t="s">
        <v>634</v>
      </c>
      <c r="B23" s="23">
        <v>39111</v>
      </c>
      <c r="C23" s="7">
        <v>4.21E+18</v>
      </c>
      <c r="D23" s="7">
        <f t="shared" si="7"/>
        <v>4.21E+18</v>
      </c>
      <c r="E23" s="7">
        <v>1.05E+18</v>
      </c>
      <c r="F23" s="7">
        <v>2.89E+18</v>
      </c>
      <c r="G23" s="7">
        <v>1600000000000000</v>
      </c>
      <c r="H23" s="7">
        <v>1.98E+16</v>
      </c>
      <c r="K23" s="14">
        <f t="shared" si="0"/>
        <v>0</v>
      </c>
      <c r="L23" s="15">
        <f>Notes!$C$31*1000000000000*InjAreaLoss!D23*Notes!$C$4</f>
        <v>6.959720974539012E+16</v>
      </c>
      <c r="M23" s="14">
        <f t="shared" si="1"/>
        <v>3.94E+18</v>
      </c>
      <c r="N23" s="15">
        <f t="shared" si="2"/>
        <v>2.7E+17</v>
      </c>
      <c r="O23" s="15">
        <f t="shared" si="3"/>
        <v>1.7900279025460989E+17</v>
      </c>
      <c r="P23" s="16">
        <f t="shared" si="8"/>
        <v>0.95748152250484331</v>
      </c>
      <c r="Q23" s="16">
        <f t="shared" si="4"/>
        <v>4.2518477495156741E-2</v>
      </c>
      <c r="R23" s="14">
        <f t="shared" si="5"/>
        <v>5.2138218584455248E+16</v>
      </c>
      <c r="S23" s="37">
        <f t="shared" si="9"/>
        <v>0.29127042383135437</v>
      </c>
      <c r="T23" s="15">
        <f t="shared" si="10"/>
        <v>2.7E+17</v>
      </c>
      <c r="U23" s="15">
        <f t="shared" si="6"/>
        <v>1.7900279025460989E+17</v>
      </c>
      <c r="Y23" s="15">
        <f t="shared" si="11"/>
        <v>6.413301662707839E-2</v>
      </c>
      <c r="Z23" s="15">
        <f t="shared" si="12"/>
        <v>0.93586698337292162</v>
      </c>
      <c r="AB23" s="15">
        <f t="shared" si="13"/>
        <v>2.7E+17</v>
      </c>
      <c r="AC23" s="15">
        <f t="shared" si="14"/>
        <v>6.413301662707839E-2</v>
      </c>
      <c r="AD23" s="15">
        <f t="shared" si="15"/>
        <v>0.93586698337292162</v>
      </c>
      <c r="AK23" s="16"/>
      <c r="AL23" s="16"/>
    </row>
    <row r="24" spans="1:38" s="14" customFormat="1" x14ac:dyDescent="0.25">
      <c r="A24" s="21">
        <v>39111</v>
      </c>
      <c r="B24" s="23">
        <v>39118</v>
      </c>
      <c r="C24" s="7">
        <v>2.27E+18</v>
      </c>
      <c r="D24" s="7">
        <f t="shared" si="7"/>
        <v>2.27E+18</v>
      </c>
      <c r="E24" s="7">
        <v>6.68E+17</v>
      </c>
      <c r="F24" s="7">
        <v>1.46E+18</v>
      </c>
      <c r="G24" s="7">
        <v>73000000000000</v>
      </c>
      <c r="H24" s="7">
        <v>1.5E+16</v>
      </c>
      <c r="K24" s="14">
        <f t="shared" si="0"/>
        <v>0</v>
      </c>
      <c r="L24" s="15">
        <f>Notes!$C$31*1000000000000*InjAreaLoss!D24*Notes!$C$4</f>
        <v>3.4140101127854556E+16</v>
      </c>
      <c r="M24" s="14">
        <f t="shared" si="1"/>
        <v>2.128E+18</v>
      </c>
      <c r="N24" s="15">
        <f t="shared" si="2"/>
        <v>1.42E+17</v>
      </c>
      <c r="O24" s="15">
        <f t="shared" si="3"/>
        <v>9.278689887214544E+16</v>
      </c>
      <c r="P24" s="16">
        <f t="shared" si="8"/>
        <v>0.95912471415323985</v>
      </c>
      <c r="Q24" s="16">
        <f t="shared" si="4"/>
        <v>4.0875285846760104E-2</v>
      </c>
      <c r="R24" s="14">
        <f t="shared" si="5"/>
        <v>2.780668004605012E+16</v>
      </c>
      <c r="S24" s="37">
        <f t="shared" si="9"/>
        <v>0.29968325683958885</v>
      </c>
      <c r="T24" s="15">
        <f t="shared" si="10"/>
        <v>1.42E+17</v>
      </c>
      <c r="U24" s="15">
        <f t="shared" si="6"/>
        <v>9.278689887214544E+16</v>
      </c>
      <c r="Y24" s="15">
        <f t="shared" si="11"/>
        <v>6.255506607929516E-2</v>
      </c>
      <c r="Z24" s="15">
        <f t="shared" si="12"/>
        <v>0.93744493392070483</v>
      </c>
      <c r="AB24" s="15">
        <f t="shared" si="13"/>
        <v>1.42E+17</v>
      </c>
      <c r="AC24" s="15">
        <f t="shared" si="14"/>
        <v>6.255506607929516E-2</v>
      </c>
      <c r="AD24" s="15">
        <f t="shared" si="15"/>
        <v>0.93744493392070483</v>
      </c>
      <c r="AK24" s="16"/>
      <c r="AL24" s="16"/>
    </row>
    <row r="25" spans="1:38" s="14" customFormat="1" x14ac:dyDescent="0.25">
      <c r="A25" s="21">
        <v>39118</v>
      </c>
      <c r="B25" s="23">
        <v>39125</v>
      </c>
      <c r="C25" s="7">
        <v>5.69E+18</v>
      </c>
      <c r="D25" s="7">
        <f t="shared" si="7"/>
        <v>5.69E+18</v>
      </c>
      <c r="E25" s="7">
        <v>1.17E+18</v>
      </c>
      <c r="F25" s="7">
        <v>4.22E+18</v>
      </c>
      <c r="G25" s="7">
        <v>226000000000000</v>
      </c>
      <c r="H25" s="7">
        <v>1820000000000000</v>
      </c>
      <c r="K25" s="14">
        <f t="shared" si="0"/>
        <v>0</v>
      </c>
      <c r="L25" s="15">
        <f>Notes!$C$31*1000000000000*InjAreaLoss!D25*Notes!$C$4</f>
        <v>9.0342630047962016E+16</v>
      </c>
      <c r="M25" s="14">
        <f t="shared" si="1"/>
        <v>5.39E+18</v>
      </c>
      <c r="N25" s="15">
        <f t="shared" si="2"/>
        <v>3E+17</v>
      </c>
      <c r="O25" s="15">
        <f t="shared" si="3"/>
        <v>2.0761136995203798E+17</v>
      </c>
      <c r="P25" s="16">
        <f t="shared" si="8"/>
        <v>0.96351294025447487</v>
      </c>
      <c r="Q25" s="16">
        <f t="shared" si="4"/>
        <v>3.648705974552513E-2</v>
      </c>
      <c r="R25" s="14">
        <f t="shared" si="5"/>
        <v>7.1806382135768392E+16</v>
      </c>
      <c r="S25" s="37">
        <f t="shared" si="9"/>
        <v>0.34586921781960678</v>
      </c>
      <c r="T25" s="15">
        <f t="shared" si="10"/>
        <v>3E+17</v>
      </c>
      <c r="U25" s="15">
        <f t="shared" si="6"/>
        <v>2.0761136995203798E+17</v>
      </c>
      <c r="Y25" s="15">
        <f t="shared" si="11"/>
        <v>5.272407732864675E-2</v>
      </c>
      <c r="Z25" s="15">
        <f t="shared" si="12"/>
        <v>0.9472759226713533</v>
      </c>
      <c r="AB25" s="15">
        <f t="shared" si="13"/>
        <v>3E+17</v>
      </c>
      <c r="AC25" s="15">
        <f t="shared" si="14"/>
        <v>5.272407732864675E-2</v>
      </c>
      <c r="AD25" s="15">
        <f t="shared" si="15"/>
        <v>0.9472759226713533</v>
      </c>
      <c r="AK25" s="16"/>
      <c r="AL25" s="16"/>
    </row>
    <row r="26" spans="1:38" s="14" customFormat="1" x14ac:dyDescent="0.25">
      <c r="A26" s="21">
        <v>39125</v>
      </c>
      <c r="B26" s="23">
        <v>39132</v>
      </c>
      <c r="C26" s="7">
        <v>6.84E+18</v>
      </c>
      <c r="D26" s="7">
        <f t="shared" si="7"/>
        <v>6.84E+18</v>
      </c>
      <c r="E26" s="7">
        <v>1.4E+18</v>
      </c>
      <c r="F26" s="7">
        <v>5.11E+18</v>
      </c>
      <c r="G26" s="7">
        <v>3330000000000000</v>
      </c>
      <c r="H26" s="7">
        <v>5590000000000000</v>
      </c>
      <c r="K26" s="14">
        <f t="shared" si="0"/>
        <v>0</v>
      </c>
      <c r="L26" s="15">
        <f>Notes!$C$31*1000000000000*InjAreaLoss!D26*Notes!$C$4</f>
        <v>1.1904794833080226E+17</v>
      </c>
      <c r="M26" s="14">
        <f t="shared" si="1"/>
        <v>6.51E+18</v>
      </c>
      <c r="N26" s="15">
        <f t="shared" si="2"/>
        <v>3.3E+17</v>
      </c>
      <c r="O26" s="15">
        <f t="shared" si="3"/>
        <v>2.0203205166919776E+17</v>
      </c>
      <c r="P26" s="16">
        <f t="shared" si="8"/>
        <v>0.97046315034076058</v>
      </c>
      <c r="Q26" s="16">
        <f t="shared" si="4"/>
        <v>2.9536849659239438E-2</v>
      </c>
      <c r="R26" s="14">
        <f t="shared" si="5"/>
        <v>8.6528558725429936E+16</v>
      </c>
      <c r="S26" s="37">
        <f t="shared" si="9"/>
        <v>0.42829124394138035</v>
      </c>
      <c r="T26" s="15">
        <f t="shared" si="10"/>
        <v>3.3E+17</v>
      </c>
      <c r="U26" s="15">
        <f t="shared" si="6"/>
        <v>2.0203205166919776E+17</v>
      </c>
      <c r="Y26" s="15">
        <f t="shared" si="11"/>
        <v>4.8245614035087717E-2</v>
      </c>
      <c r="Z26" s="15">
        <f t="shared" si="12"/>
        <v>0.95175438596491224</v>
      </c>
      <c r="AB26" s="15">
        <f t="shared" si="13"/>
        <v>3.3E+17</v>
      </c>
      <c r="AC26" s="15">
        <f t="shared" si="14"/>
        <v>4.8245614035087717E-2</v>
      </c>
      <c r="AD26" s="15">
        <f t="shared" si="15"/>
        <v>0.95175438596491224</v>
      </c>
      <c r="AK26" s="16"/>
      <c r="AL26" s="16"/>
    </row>
    <row r="27" spans="1:38" s="14" customFormat="1" x14ac:dyDescent="0.25">
      <c r="A27" s="21">
        <v>39132</v>
      </c>
      <c r="B27" s="23">
        <v>39139</v>
      </c>
      <c r="C27" s="7">
        <v>6.07E+18</v>
      </c>
      <c r="D27" s="7">
        <f t="shared" si="7"/>
        <v>6.07E+18</v>
      </c>
      <c r="E27" s="7">
        <v>1.45E+18</v>
      </c>
      <c r="F27" s="7">
        <v>4.93E+18</v>
      </c>
      <c r="G27" s="7">
        <v>593000000000000</v>
      </c>
      <c r="H27" s="7">
        <v>8450000000000000</v>
      </c>
      <c r="I27" s="15"/>
      <c r="K27" s="14">
        <f t="shared" si="0"/>
        <v>0</v>
      </c>
      <c r="L27" s="15">
        <f>Notes!$C$31*1000000000000*InjAreaLoss!D27*Notes!$C$4</f>
        <v>1.1618252118271078E+17</v>
      </c>
      <c r="M27" s="14">
        <f t="shared" si="1"/>
        <v>6.38E+18</v>
      </c>
      <c r="N27" s="15">
        <f t="shared" si="2"/>
        <v>-3.1E+17</v>
      </c>
      <c r="O27" s="15">
        <f t="shared" si="3"/>
        <v>-4.3522552118271078E+17</v>
      </c>
      <c r="P27" s="16">
        <f t="shared" si="8"/>
        <v>1.0717010743299358</v>
      </c>
      <c r="Q27" s="16">
        <f t="shared" si="4"/>
        <v>-7.1701074329935874E-2</v>
      </c>
      <c r="R27" s="14">
        <f t="shared" si="5"/>
        <v>7.9539845443888928E+16</v>
      </c>
      <c r="S27" s="37">
        <f t="shared" si="9"/>
        <v>-0.18275547175575105</v>
      </c>
      <c r="T27" s="15">
        <f t="shared" si="10"/>
        <v>-3.1E+17</v>
      </c>
      <c r="U27" s="15">
        <f t="shared" si="6"/>
        <v>-4.3522552118271078E+17</v>
      </c>
      <c r="Y27" s="15">
        <f t="shared" si="11"/>
        <v>-5.1070840197693576E-2</v>
      </c>
      <c r="Z27" s="15">
        <f t="shared" si="12"/>
        <v>1.0510708401976936</v>
      </c>
      <c r="AB27" s="15">
        <f t="shared" si="13"/>
        <v>-3.1E+17</v>
      </c>
      <c r="AC27" s="15">
        <f t="shared" si="14"/>
        <v>-5.1070840197693576E-2</v>
      </c>
      <c r="AD27" s="15">
        <f t="shared" si="15"/>
        <v>1.0510708401976936</v>
      </c>
      <c r="AK27" s="16"/>
      <c r="AL27" s="16"/>
    </row>
    <row r="28" spans="1:38" s="14" customFormat="1" x14ac:dyDescent="0.25">
      <c r="A28" s="21">
        <v>39139</v>
      </c>
      <c r="B28" s="23">
        <v>39146</v>
      </c>
      <c r="C28" s="7">
        <v>7.32E+18</v>
      </c>
      <c r="D28" s="7">
        <f t="shared" si="7"/>
        <v>7.32E+18</v>
      </c>
      <c r="E28" s="7">
        <v>1.63E+18</v>
      </c>
      <c r="F28" s="7">
        <v>5.23E+18</v>
      </c>
      <c r="G28" s="15">
        <v>2410000000000000</v>
      </c>
      <c r="H28" s="7">
        <v>7550000000000000</v>
      </c>
      <c r="K28" s="14">
        <f t="shared" si="0"/>
        <v>0</v>
      </c>
      <c r="L28" s="15">
        <f>Notes!$C$31*1000000000000*InjAreaLoss!D28*Notes!$C$4</f>
        <v>1.6654189284239898E+17</v>
      </c>
      <c r="M28" s="14">
        <f t="shared" si="1"/>
        <v>6.86E+18</v>
      </c>
      <c r="N28" s="15">
        <f t="shared" si="2"/>
        <v>4.6E+17</v>
      </c>
      <c r="O28" s="15">
        <f t="shared" si="3"/>
        <v>2.8349810715760102E+17</v>
      </c>
      <c r="P28" s="16">
        <f t="shared" si="8"/>
        <v>0.96127075038830589</v>
      </c>
      <c r="Q28" s="16">
        <f t="shared" si="4"/>
        <v>3.8729249611694126E-2</v>
      </c>
      <c r="R28" s="14">
        <f t="shared" si="5"/>
        <v>9.144397137738032E+16</v>
      </c>
      <c r="S28" s="37">
        <f t="shared" si="9"/>
        <v>0.32255584453177738</v>
      </c>
      <c r="T28" s="15">
        <f t="shared" si="10"/>
        <v>4.6E+17</v>
      </c>
      <c r="U28" s="15">
        <f t="shared" si="6"/>
        <v>2.8349810715760102E+17</v>
      </c>
      <c r="Y28" s="15">
        <f t="shared" si="11"/>
        <v>6.2841530054644809E-2</v>
      </c>
      <c r="Z28" s="15">
        <f t="shared" si="12"/>
        <v>0.93715846994535523</v>
      </c>
      <c r="AB28" s="15">
        <f t="shared" si="13"/>
        <v>4.6E+17</v>
      </c>
      <c r="AC28" s="15">
        <f t="shared" si="14"/>
        <v>6.2841530054644809E-2</v>
      </c>
      <c r="AD28" s="15">
        <f t="shared" si="15"/>
        <v>0.93715846994535523</v>
      </c>
      <c r="AK28" s="16"/>
      <c r="AL28" s="16"/>
    </row>
    <row r="29" spans="1:38" s="14" customFormat="1" x14ac:dyDescent="0.25">
      <c r="A29" s="21">
        <v>39146</v>
      </c>
      <c r="B29" s="23">
        <v>39153</v>
      </c>
      <c r="C29" s="7">
        <v>7.14E+18</v>
      </c>
      <c r="D29" s="7">
        <f t="shared" si="7"/>
        <v>7.14E+18</v>
      </c>
      <c r="E29" s="7">
        <v>1.42E+18</v>
      </c>
      <c r="F29" s="15">
        <v>5.27E+18</v>
      </c>
      <c r="G29" s="7">
        <v>7470000000000000</v>
      </c>
      <c r="H29" s="7">
        <v>1.03E+16</v>
      </c>
      <c r="K29" s="14">
        <f t="shared" si="0"/>
        <v>0</v>
      </c>
      <c r="L29" s="15">
        <f>Notes!$C$31*1000000000000*InjAreaLoss!D29*Notes!$C$4</f>
        <v>1.440030282321736E+17</v>
      </c>
      <c r="M29" s="14">
        <f t="shared" si="1"/>
        <v>6.69E+18</v>
      </c>
      <c r="N29" s="15">
        <f t="shared" si="2"/>
        <v>4.5E+17</v>
      </c>
      <c r="O29" s="15">
        <f t="shared" si="3"/>
        <v>2.882269717678264E+17</v>
      </c>
      <c r="P29" s="16">
        <f t="shared" si="8"/>
        <v>0.9596320767832176</v>
      </c>
      <c r="Q29" s="16">
        <f t="shared" si="4"/>
        <v>4.0367923216782411E-2</v>
      </c>
      <c r="R29" s="14">
        <f t="shared" si="5"/>
        <v>8.9883145674280912E+16</v>
      </c>
      <c r="S29" s="37">
        <f t="shared" si="9"/>
        <v>0.31184848913683172</v>
      </c>
      <c r="T29" s="15">
        <f t="shared" si="10"/>
        <v>4.5E+17</v>
      </c>
      <c r="U29" s="15">
        <f t="shared" si="6"/>
        <v>2.882269717678264E+17</v>
      </c>
      <c r="Y29" s="15">
        <f t="shared" si="11"/>
        <v>6.3025210084033612E-2</v>
      </c>
      <c r="Z29" s="15">
        <f t="shared" si="12"/>
        <v>0.93697478991596639</v>
      </c>
      <c r="AB29" s="15">
        <f t="shared" si="13"/>
        <v>4.5E+17</v>
      </c>
      <c r="AC29" s="15">
        <f t="shared" si="14"/>
        <v>6.3025210084033612E-2</v>
      </c>
      <c r="AD29" s="15">
        <f t="shared" si="15"/>
        <v>0.93697478991596639</v>
      </c>
      <c r="AK29" s="16"/>
      <c r="AL29" s="16"/>
    </row>
    <row r="30" spans="1:38" s="14" customFormat="1" x14ac:dyDescent="0.25">
      <c r="A30" s="21">
        <v>39153</v>
      </c>
      <c r="B30" s="23">
        <v>39160</v>
      </c>
      <c r="C30" s="7">
        <v>6.74E+18</v>
      </c>
      <c r="D30" s="7">
        <f t="shared" si="7"/>
        <v>6.74E+18</v>
      </c>
      <c r="E30" s="7">
        <v>1.31E+18</v>
      </c>
      <c r="F30" s="7">
        <v>5.03E+18</v>
      </c>
      <c r="G30" s="7">
        <v>852000000000000</v>
      </c>
      <c r="H30" s="7">
        <v>8350000000000000</v>
      </c>
      <c r="K30" s="14">
        <f t="shared" si="0"/>
        <v>0</v>
      </c>
      <c r="L30" s="15">
        <f>Notes!$C$31*1000000000000*InjAreaLoss!D30*Notes!$C$4</f>
        <v>1.0804566095576698E+17</v>
      </c>
      <c r="M30" s="14">
        <f t="shared" si="1"/>
        <v>6.34E+18</v>
      </c>
      <c r="N30" s="15">
        <f t="shared" si="2"/>
        <v>4E+17</v>
      </c>
      <c r="O30" s="15">
        <f t="shared" si="3"/>
        <v>2.8275233904423302E+17</v>
      </c>
      <c r="P30" s="16">
        <f t="shared" si="8"/>
        <v>0.95804861438512867</v>
      </c>
      <c r="Q30" s="16">
        <f t="shared" si="4"/>
        <v>4.195138561487137E-2</v>
      </c>
      <c r="R30" s="14">
        <f t="shared" si="5"/>
        <v>8.512129246742872E+16</v>
      </c>
      <c r="S30" s="37">
        <f t="shared" si="9"/>
        <v>0.30104540515971673</v>
      </c>
      <c r="T30" s="15">
        <f t="shared" si="10"/>
        <v>4E+17</v>
      </c>
      <c r="U30" s="15">
        <f t="shared" si="6"/>
        <v>2.8275233904423302E+17</v>
      </c>
      <c r="Y30" s="15">
        <f t="shared" si="11"/>
        <v>5.9347181008902079E-2</v>
      </c>
      <c r="Z30" s="15">
        <f t="shared" si="12"/>
        <v>0.94065281899109787</v>
      </c>
      <c r="AB30" s="15">
        <f t="shared" si="13"/>
        <v>4E+17</v>
      </c>
      <c r="AC30" s="15">
        <f t="shared" si="14"/>
        <v>5.9347181008902079E-2</v>
      </c>
      <c r="AD30" s="15">
        <f t="shared" si="15"/>
        <v>0.94065281899109787</v>
      </c>
      <c r="AK30" s="16"/>
      <c r="AL30" s="16"/>
    </row>
    <row r="31" spans="1:38" s="14" customFormat="1" x14ac:dyDescent="0.25">
      <c r="A31" s="21">
        <v>39160</v>
      </c>
      <c r="B31" s="23" t="s">
        <v>633</v>
      </c>
      <c r="C31" s="7">
        <v>7E+18</v>
      </c>
      <c r="D31" s="7">
        <f t="shared" si="7"/>
        <v>7E+18</v>
      </c>
      <c r="E31" s="7">
        <v>1.47E+18</v>
      </c>
      <c r="F31" s="7">
        <v>5.09E+18</v>
      </c>
      <c r="G31" s="7">
        <v>775000000000000</v>
      </c>
      <c r="H31" s="7">
        <v>5510000000000000</v>
      </c>
      <c r="K31" s="14">
        <f t="shared" si="0"/>
        <v>0</v>
      </c>
      <c r="L31" s="15">
        <f>Notes!$C$31*1000000000000*InjAreaLoss!D31*Notes!$C$4</f>
        <v>1.0181454800071298E+17</v>
      </c>
      <c r="M31" s="14">
        <f t="shared" si="1"/>
        <v>6.56E+18</v>
      </c>
      <c r="N31" s="15">
        <f t="shared" si="2"/>
        <v>4.4E+17</v>
      </c>
      <c r="O31" s="15">
        <f t="shared" si="3"/>
        <v>3.3190045199928704E+17</v>
      </c>
      <c r="P31" s="16">
        <f t="shared" si="8"/>
        <v>0.95258564971438753</v>
      </c>
      <c r="Q31" s="16">
        <f t="shared" si="4"/>
        <v>4.7414350285612437E-2</v>
      </c>
      <c r="R31" s="14">
        <f t="shared" si="5"/>
        <v>8.7794872949910672E+16</v>
      </c>
      <c r="S31" s="37">
        <f t="shared" si="9"/>
        <v>0.2645217034838484</v>
      </c>
      <c r="T31" s="15">
        <f t="shared" si="10"/>
        <v>4.4E+17</v>
      </c>
      <c r="U31" s="15">
        <f t="shared" si="6"/>
        <v>3.3190045199928704E+17</v>
      </c>
      <c r="Y31" s="15">
        <f t="shared" si="11"/>
        <v>6.2857142857142861E-2</v>
      </c>
      <c r="Z31" s="15">
        <f t="shared" si="12"/>
        <v>0.93714285714285717</v>
      </c>
      <c r="AB31" s="15">
        <f t="shared" si="13"/>
        <v>4.4E+17</v>
      </c>
      <c r="AC31" s="15">
        <f t="shared" si="14"/>
        <v>6.2857142857142861E-2</v>
      </c>
      <c r="AD31" s="15">
        <f t="shared" si="15"/>
        <v>0.93714285714285717</v>
      </c>
      <c r="AK31" s="16"/>
      <c r="AL31" s="16"/>
    </row>
    <row r="32" spans="1:38" s="14" customFormat="1" x14ac:dyDescent="0.25">
      <c r="A32" s="21" t="s">
        <v>633</v>
      </c>
      <c r="B32" s="23" t="s">
        <v>632</v>
      </c>
      <c r="C32" s="7">
        <v>6.81E+18</v>
      </c>
      <c r="D32" s="7">
        <f t="shared" si="7"/>
        <v>6.81E+18</v>
      </c>
      <c r="E32" s="7">
        <v>1.31E+18</v>
      </c>
      <c r="F32" s="7">
        <v>5.1E+18</v>
      </c>
      <c r="G32" s="7">
        <v>3580000000000000</v>
      </c>
      <c r="H32" s="7">
        <v>6800000000000000</v>
      </c>
      <c r="K32" s="14">
        <f t="shared" si="0"/>
        <v>0</v>
      </c>
      <c r="L32" s="15">
        <f>Notes!$C$31*1000000000000*InjAreaLoss!D32*Notes!$C$4</f>
        <v>9.0931369830170832E+16</v>
      </c>
      <c r="M32" s="14">
        <f t="shared" si="1"/>
        <v>6.41E+18</v>
      </c>
      <c r="N32" s="15">
        <f t="shared" si="2"/>
        <v>4E+17</v>
      </c>
      <c r="O32" s="15">
        <f t="shared" si="3"/>
        <v>2.9868863016982918E+17</v>
      </c>
      <c r="P32" s="16">
        <f t="shared" si="8"/>
        <v>0.9561397018840192</v>
      </c>
      <c r="Q32" s="16">
        <f t="shared" si="4"/>
        <v>4.3860298115980793E-2</v>
      </c>
      <c r="R32" s="14">
        <f t="shared" si="5"/>
        <v>8.6087471545178512E+16</v>
      </c>
      <c r="S32" s="37">
        <f t="shared" si="9"/>
        <v>0.28821810691699468</v>
      </c>
      <c r="T32" s="15">
        <f t="shared" si="10"/>
        <v>4E+17</v>
      </c>
      <c r="U32" s="15">
        <f t="shared" si="6"/>
        <v>2.9868863016982918E+17</v>
      </c>
      <c r="Y32" s="15">
        <f t="shared" si="11"/>
        <v>5.8737151248164463E-2</v>
      </c>
      <c r="Z32" s="15">
        <f t="shared" si="12"/>
        <v>0.94126284875183552</v>
      </c>
      <c r="AB32" s="15">
        <f t="shared" si="13"/>
        <v>4E+17</v>
      </c>
      <c r="AC32" s="15">
        <f t="shared" si="14"/>
        <v>5.8737151248164463E-2</v>
      </c>
      <c r="AD32" s="15">
        <f t="shared" si="15"/>
        <v>0.94126284875183552</v>
      </c>
      <c r="AK32" s="16"/>
      <c r="AL32" s="16"/>
    </row>
    <row r="33" spans="1:38" s="14" customFormat="1" x14ac:dyDescent="0.25">
      <c r="A33" s="21" t="s">
        <v>632</v>
      </c>
      <c r="B33" s="23" t="s">
        <v>631</v>
      </c>
      <c r="C33" s="7">
        <v>6.86E+18</v>
      </c>
      <c r="D33" s="7">
        <f t="shared" si="7"/>
        <v>6.86E+18</v>
      </c>
      <c r="E33" s="7">
        <v>1.46E+18</v>
      </c>
      <c r="F33" s="7">
        <v>5.01E+18</v>
      </c>
      <c r="G33" s="7">
        <v>3140000000000000</v>
      </c>
      <c r="H33" s="7">
        <v>1.17E+16</v>
      </c>
      <c r="K33" s="14">
        <f t="shared" si="0"/>
        <v>0</v>
      </c>
      <c r="L33" s="15">
        <f>Notes!$C$31*1000000000000*InjAreaLoss!D33*Notes!$C$4</f>
        <v>7.931311771189976E+16</v>
      </c>
      <c r="M33" s="14">
        <f t="shared" si="1"/>
        <v>6.47E+18</v>
      </c>
      <c r="N33" s="15">
        <f t="shared" si="2"/>
        <v>3.9E+17</v>
      </c>
      <c r="O33" s="15">
        <f t="shared" si="3"/>
        <v>2.9584688228810022E+17</v>
      </c>
      <c r="P33" s="16">
        <f t="shared" si="8"/>
        <v>0.95687363231951894</v>
      </c>
      <c r="Q33" s="16">
        <f t="shared" si="4"/>
        <v>4.312636768048108E-2</v>
      </c>
      <c r="R33" s="14">
        <f t="shared" si="5"/>
        <v>8.6196135249929376E+16</v>
      </c>
      <c r="S33" s="37">
        <f t="shared" si="9"/>
        <v>0.29135387394750456</v>
      </c>
      <c r="T33" s="15">
        <f t="shared" si="10"/>
        <v>3.9E+17</v>
      </c>
      <c r="U33" s="15">
        <f t="shared" si="6"/>
        <v>2.9584688228810022E+17</v>
      </c>
      <c r="Y33" s="15">
        <f t="shared" si="11"/>
        <v>5.6851311953352766E-2</v>
      </c>
      <c r="Z33" s="15">
        <f t="shared" si="12"/>
        <v>0.9431486880466472</v>
      </c>
      <c r="AB33" s="15">
        <f t="shared" si="13"/>
        <v>3.9E+17</v>
      </c>
      <c r="AC33" s="15">
        <f t="shared" si="14"/>
        <v>5.6851311953352766E-2</v>
      </c>
      <c r="AD33" s="15">
        <f t="shared" si="15"/>
        <v>0.9431486880466472</v>
      </c>
      <c r="AK33" s="16"/>
      <c r="AL33" s="16"/>
    </row>
    <row r="34" spans="1:38" s="14" customFormat="1" x14ac:dyDescent="0.25">
      <c r="A34" s="21" t="s">
        <v>631</v>
      </c>
      <c r="B34" s="23">
        <v>39188</v>
      </c>
      <c r="C34" s="7">
        <v>6.62E+18</v>
      </c>
      <c r="D34" s="7">
        <f t="shared" si="7"/>
        <v>6.62E+18</v>
      </c>
      <c r="E34" s="7">
        <v>1.37E+18</v>
      </c>
      <c r="F34" s="7">
        <v>4.57E+18</v>
      </c>
      <c r="G34" s="7">
        <v>2710000000000000</v>
      </c>
      <c r="H34" s="7">
        <v>9120000000000000</v>
      </c>
      <c r="K34" s="14">
        <f t="shared" si="0"/>
        <v>0</v>
      </c>
      <c r="L34" s="15">
        <f>Notes!$C$31*1000000000000*InjAreaLoss!D34*Notes!$C$4</f>
        <v>1.1635267718912952E+17</v>
      </c>
      <c r="M34" s="14">
        <f t="shared" si="1"/>
        <v>5.94E+18</v>
      </c>
      <c r="N34" s="15">
        <f t="shared" si="2"/>
        <v>6.8E+17</v>
      </c>
      <c r="O34" s="15">
        <f t="shared" si="3"/>
        <v>5.5181732281087046E+17</v>
      </c>
      <c r="P34" s="16">
        <f t="shared" si="8"/>
        <v>0.91664390894095615</v>
      </c>
      <c r="Q34" s="16">
        <f t="shared" si="4"/>
        <v>8.3356091059043874E-2</v>
      </c>
      <c r="R34" s="14">
        <f t="shared" si="5"/>
        <v>8.1608717955858784E+16</v>
      </c>
      <c r="S34" s="37">
        <f t="shared" si="9"/>
        <v>0.14789082289072919</v>
      </c>
      <c r="T34" s="15">
        <f t="shared" si="10"/>
        <v>6.8E+17</v>
      </c>
      <c r="U34" s="15">
        <f t="shared" si="6"/>
        <v>5.5181732281087046E+17</v>
      </c>
      <c r="Y34" s="15">
        <f t="shared" si="11"/>
        <v>0.1027190332326284</v>
      </c>
      <c r="Z34" s="15">
        <f t="shared" si="12"/>
        <v>0.89728096676737157</v>
      </c>
      <c r="AB34" s="15">
        <f t="shared" si="13"/>
        <v>6.8E+17</v>
      </c>
      <c r="AC34" s="15">
        <f t="shared" si="14"/>
        <v>0.1027190332326284</v>
      </c>
      <c r="AD34" s="15">
        <f t="shared" si="15"/>
        <v>0.89728096676737157</v>
      </c>
      <c r="AK34" s="16"/>
      <c r="AL34" s="16"/>
    </row>
    <row r="35" spans="1:38" s="14" customFormat="1" x14ac:dyDescent="0.25">
      <c r="A35" s="21">
        <v>39188</v>
      </c>
      <c r="B35" s="23">
        <v>39195</v>
      </c>
      <c r="C35" s="7">
        <v>6.81E+18</v>
      </c>
      <c r="D35" s="7">
        <f t="shared" si="7"/>
        <v>6.81E+18</v>
      </c>
      <c r="E35" s="7">
        <v>1.45E+18</v>
      </c>
      <c r="F35" s="7">
        <v>4.66E+18</v>
      </c>
      <c r="G35" s="7">
        <v>1990000000000000</v>
      </c>
      <c r="H35" s="7">
        <v>1.36E+16</v>
      </c>
      <c r="K35" s="14">
        <f t="shared" si="0"/>
        <v>0</v>
      </c>
      <c r="L35" s="15">
        <f>Notes!$C$31*1000000000000*InjAreaLoss!D35*Notes!$C$4</f>
        <v>5.1540254344234184E+16</v>
      </c>
      <c r="M35" s="14">
        <f t="shared" si="1"/>
        <v>6.11E+18</v>
      </c>
      <c r="N35" s="15">
        <f t="shared" si="2"/>
        <v>7E+17</v>
      </c>
      <c r="O35" s="15">
        <f t="shared" si="3"/>
        <v>6.3286974565576576E+17</v>
      </c>
      <c r="P35" s="16">
        <f t="shared" si="8"/>
        <v>0.90706758507257479</v>
      </c>
      <c r="Q35" s="16">
        <f t="shared" si="4"/>
        <v>9.2932414927425225E-2</v>
      </c>
      <c r="R35" s="14">
        <f t="shared" si="5"/>
        <v>8.3783677000903856E+16</v>
      </c>
      <c r="S35" s="37">
        <f t="shared" si="9"/>
        <v>0.13238692096758242</v>
      </c>
      <c r="T35" s="15">
        <f t="shared" si="10"/>
        <v>7E+17</v>
      </c>
      <c r="U35" s="15">
        <f t="shared" si="6"/>
        <v>6.3286974565576576E+17</v>
      </c>
      <c r="Y35" s="15">
        <f t="shared" si="11"/>
        <v>0.10279001468428781</v>
      </c>
      <c r="Z35" s="15">
        <f t="shared" si="12"/>
        <v>0.89720998531571217</v>
      </c>
      <c r="AB35" s="15">
        <f t="shared" si="13"/>
        <v>7E+17</v>
      </c>
      <c r="AC35" s="15">
        <f t="shared" si="14"/>
        <v>0.10279001468428781</v>
      </c>
      <c r="AD35" s="15">
        <f t="shared" si="15"/>
        <v>0.89720998531571217</v>
      </c>
      <c r="AK35" s="16"/>
      <c r="AL35" s="16"/>
    </row>
    <row r="36" spans="1:38" s="14" customFormat="1" x14ac:dyDescent="0.25">
      <c r="A36" s="21">
        <v>39195</v>
      </c>
      <c r="B36" s="23">
        <v>39202</v>
      </c>
      <c r="C36" s="7">
        <v>7.23E+18</v>
      </c>
      <c r="D36" s="7">
        <f t="shared" si="7"/>
        <v>7.23E+18</v>
      </c>
      <c r="E36" s="7">
        <v>1.5E+18</v>
      </c>
      <c r="F36" s="7">
        <v>5E+18</v>
      </c>
      <c r="G36" s="7">
        <v>4160000000000000</v>
      </c>
      <c r="H36" s="7">
        <v>1.13E+16</v>
      </c>
      <c r="K36" s="14">
        <f t="shared" si="0"/>
        <v>0</v>
      </c>
      <c r="L36" s="15">
        <f>Notes!$C$31*1000000000000*InjAreaLoss!D36*Notes!$C$4</f>
        <v>5.1005964484079352E+16</v>
      </c>
      <c r="M36" s="14">
        <f t="shared" si="1"/>
        <v>6.5E+18</v>
      </c>
      <c r="N36" s="15">
        <f t="shared" si="2"/>
        <v>7.3E+17</v>
      </c>
      <c r="O36" s="15">
        <f t="shared" si="3"/>
        <v>6.6353403551592064E+17</v>
      </c>
      <c r="P36" s="16">
        <f t="shared" si="8"/>
        <v>0.90822489135326134</v>
      </c>
      <c r="Q36" s="16">
        <f t="shared" si="4"/>
        <v>9.1775108646738685E-2</v>
      </c>
      <c r="R36" s="14">
        <f t="shared" si="5"/>
        <v>8.9177153242303568E+16</v>
      </c>
      <c r="S36" s="37">
        <f t="shared" si="9"/>
        <v>0.13439725540674827</v>
      </c>
      <c r="T36" s="15">
        <f t="shared" si="10"/>
        <v>7.3E+17</v>
      </c>
      <c r="U36" s="15">
        <f t="shared" si="6"/>
        <v>6.6353403551592064E+17</v>
      </c>
      <c r="Y36" s="15">
        <f t="shared" si="11"/>
        <v>0.10096818810511757</v>
      </c>
      <c r="Z36" s="15">
        <f t="shared" si="12"/>
        <v>0.89903181189488246</v>
      </c>
      <c r="AB36" s="15">
        <f t="shared" si="13"/>
        <v>7.3E+17</v>
      </c>
      <c r="AC36" s="15">
        <f t="shared" si="14"/>
        <v>0.10096818810511757</v>
      </c>
      <c r="AD36" s="15">
        <f t="shared" si="15"/>
        <v>0.89903181189488246</v>
      </c>
      <c r="AK36" s="16"/>
      <c r="AL36" s="16"/>
    </row>
    <row r="37" spans="1:38" s="14" customFormat="1" x14ac:dyDescent="0.25">
      <c r="A37" s="21">
        <v>39202</v>
      </c>
      <c r="B37" s="23">
        <v>39209</v>
      </c>
      <c r="C37" s="7">
        <v>6.95E+18</v>
      </c>
      <c r="D37" s="7">
        <f t="shared" si="7"/>
        <v>6.95E+18</v>
      </c>
      <c r="E37" s="7">
        <v>1.37E+18</v>
      </c>
      <c r="F37" s="7">
        <v>4.86E+18</v>
      </c>
      <c r="G37" s="7">
        <v>627000000000000</v>
      </c>
      <c r="H37" s="7">
        <v>627000000000000</v>
      </c>
      <c r="K37" s="14">
        <f t="shared" si="0"/>
        <v>0</v>
      </c>
      <c r="L37" s="15">
        <f>Notes!$C$31*1000000000000*InjAreaLoss!D37*Notes!$C$4</f>
        <v>4.2212302072359248E+16</v>
      </c>
      <c r="M37" s="14">
        <f t="shared" si="1"/>
        <v>6.23E+18</v>
      </c>
      <c r="N37" s="15">
        <f t="shared" si="2"/>
        <v>7.2E+17</v>
      </c>
      <c r="O37" s="15">
        <f t="shared" si="3"/>
        <v>6.765336979276407E+17</v>
      </c>
      <c r="P37" s="16">
        <f t="shared" si="8"/>
        <v>0.90265702188091501</v>
      </c>
      <c r="Q37" s="16">
        <f t="shared" si="4"/>
        <v>9.7342978119084989E-2</v>
      </c>
      <c r="R37" s="14">
        <f t="shared" si="5"/>
        <v>8.590738190906776E+16</v>
      </c>
      <c r="S37" s="37">
        <f t="shared" si="9"/>
        <v>0.12698167463382742</v>
      </c>
      <c r="T37" s="15">
        <f t="shared" si="10"/>
        <v>7.2E+17</v>
      </c>
      <c r="U37" s="15">
        <f t="shared" si="6"/>
        <v>6.765336979276407E+17</v>
      </c>
      <c r="Y37" s="15">
        <f t="shared" si="11"/>
        <v>0.10359712230215827</v>
      </c>
      <c r="Z37" s="15">
        <f t="shared" si="12"/>
        <v>0.89640287769784177</v>
      </c>
      <c r="AB37" s="15">
        <f t="shared" si="13"/>
        <v>7.2E+17</v>
      </c>
      <c r="AC37" s="15">
        <f t="shared" si="14"/>
        <v>0.10359712230215827</v>
      </c>
      <c r="AD37" s="15">
        <f t="shared" si="15"/>
        <v>0.89640287769784177</v>
      </c>
      <c r="AK37" s="16"/>
      <c r="AL37" s="16"/>
    </row>
    <row r="38" spans="1:38" s="14" customFormat="1" x14ac:dyDescent="0.25">
      <c r="A38" s="21">
        <v>39209</v>
      </c>
      <c r="B38" s="23">
        <v>39216</v>
      </c>
      <c r="C38" s="7">
        <v>5.99E+18</v>
      </c>
      <c r="D38" s="7">
        <f t="shared" si="7"/>
        <v>5.99E+18</v>
      </c>
      <c r="E38" s="7">
        <v>1.34E+18</v>
      </c>
      <c r="F38" s="7">
        <v>4.53E+18</v>
      </c>
      <c r="G38" s="7">
        <v>2120000000000000</v>
      </c>
      <c r="H38" s="7">
        <v>1.05E+16</v>
      </c>
      <c r="K38" s="14">
        <f t="shared" si="0"/>
        <v>0</v>
      </c>
      <c r="L38" s="15">
        <f>Notes!$C$31*1000000000000*InjAreaLoss!D38*Notes!$C$4</f>
        <v>3.99083897454496E+16</v>
      </c>
      <c r="M38" s="14">
        <f t="shared" si="1"/>
        <v>5.87E+18</v>
      </c>
      <c r="N38" s="15">
        <f t="shared" si="2"/>
        <v>1.2E+17</v>
      </c>
      <c r="O38" s="15">
        <f t="shared" si="3"/>
        <v>6.74716102545504E+16</v>
      </c>
      <c r="P38" s="16">
        <f t="shared" si="8"/>
        <v>0.98873595822127702</v>
      </c>
      <c r="Q38" s="16">
        <f t="shared" si="4"/>
        <v>1.1264041778722938E-2</v>
      </c>
      <c r="R38" s="14">
        <f t="shared" si="5"/>
        <v>7.6287815163348384E+16</v>
      </c>
      <c r="S38" s="37">
        <f t="shared" si="9"/>
        <v>1.1306653994996867</v>
      </c>
      <c r="T38" s="15">
        <f t="shared" si="10"/>
        <v>1.2E+17</v>
      </c>
      <c r="U38" s="15">
        <f t="shared" si="6"/>
        <v>6.74716102545504E+16</v>
      </c>
      <c r="Y38" s="15">
        <f t="shared" si="11"/>
        <v>2.003338898163606E-2</v>
      </c>
      <c r="Z38" s="15">
        <f t="shared" si="12"/>
        <v>0.97996661101836391</v>
      </c>
      <c r="AB38" s="15">
        <f t="shared" si="13"/>
        <v>1.2E+17</v>
      </c>
      <c r="AC38" s="15">
        <f t="shared" si="14"/>
        <v>2.003338898163606E-2</v>
      </c>
      <c r="AD38" s="15">
        <f t="shared" si="15"/>
        <v>0.97996661101836391</v>
      </c>
      <c r="AK38" s="16"/>
      <c r="AL38" s="16"/>
    </row>
    <row r="39" spans="1:38" s="14" customFormat="1" x14ac:dyDescent="0.25">
      <c r="A39" s="21">
        <v>39216</v>
      </c>
      <c r="B39" s="23">
        <v>39223</v>
      </c>
      <c r="C39" s="7">
        <v>7.14E+18</v>
      </c>
      <c r="D39" s="7">
        <f t="shared" si="7"/>
        <v>7.14E+18</v>
      </c>
      <c r="E39" s="7">
        <v>1.34E+18</v>
      </c>
      <c r="F39" s="7">
        <v>5.06E+18</v>
      </c>
      <c r="G39" s="7">
        <v>1040000000000000</v>
      </c>
      <c r="H39" s="7">
        <v>5700000000000000</v>
      </c>
      <c r="K39" s="14">
        <f t="shared" si="0"/>
        <v>0</v>
      </c>
      <c r="L39" s="15">
        <f>Notes!$C$31*1000000000000*InjAreaLoss!D39*Notes!$C$4</f>
        <v>5.6049388514330608E+16</v>
      </c>
      <c r="M39" s="14">
        <f t="shared" si="1"/>
        <v>6.4E+18</v>
      </c>
      <c r="N39" s="15">
        <f t="shared" si="2"/>
        <v>7.4E+17</v>
      </c>
      <c r="O39" s="15">
        <f t="shared" si="3"/>
        <v>6.7721061148566938E+17</v>
      </c>
      <c r="P39" s="16">
        <f t="shared" si="8"/>
        <v>0.9051525754221752</v>
      </c>
      <c r="Q39" s="16">
        <f t="shared" si="4"/>
        <v>9.4847424577824843E-2</v>
      </c>
      <c r="R39" s="14">
        <f t="shared" si="5"/>
        <v>8.8533595377999216E+16</v>
      </c>
      <c r="S39" s="37">
        <f t="shared" si="9"/>
        <v>0.13073273495194293</v>
      </c>
      <c r="T39" s="15">
        <f t="shared" si="10"/>
        <v>7.4E+17</v>
      </c>
      <c r="U39" s="15">
        <f t="shared" si="6"/>
        <v>6.7721061148566938E+17</v>
      </c>
      <c r="Y39" s="15">
        <f t="shared" si="11"/>
        <v>0.10364145658263306</v>
      </c>
      <c r="Z39" s="15">
        <f t="shared" si="12"/>
        <v>0.89635854341736698</v>
      </c>
      <c r="AB39" s="15">
        <f t="shared" si="13"/>
        <v>7.4E+17</v>
      </c>
      <c r="AC39" s="15">
        <f t="shared" si="14"/>
        <v>0.10364145658263306</v>
      </c>
      <c r="AD39" s="15">
        <f t="shared" si="15"/>
        <v>0.89635854341736698</v>
      </c>
      <c r="AK39" s="16"/>
      <c r="AL39" s="16"/>
    </row>
    <row r="40" spans="1:38" s="14" customFormat="1" x14ac:dyDescent="0.25">
      <c r="A40" s="21">
        <v>39223</v>
      </c>
      <c r="B40" s="23">
        <v>39230</v>
      </c>
      <c r="C40" s="7">
        <v>7.31E+18</v>
      </c>
      <c r="D40" s="7">
        <f t="shared" si="7"/>
        <v>7.31E+18</v>
      </c>
      <c r="E40" s="7">
        <v>1.39E+18</v>
      </c>
      <c r="F40" s="7">
        <v>5.15E+18</v>
      </c>
      <c r="G40" s="7">
        <v>1740000000000000</v>
      </c>
      <c r="H40" s="7">
        <v>9450000000000000</v>
      </c>
      <c r="K40" s="14">
        <f t="shared" si="0"/>
        <v>0</v>
      </c>
      <c r="L40" s="15">
        <f>Notes!$C$31*1000000000000*InjAreaLoss!D40*Notes!$C$4</f>
        <v>5.4412487732582392E+16</v>
      </c>
      <c r="M40" s="14">
        <f t="shared" si="1"/>
        <v>6.54E+18</v>
      </c>
      <c r="N40" s="15">
        <f t="shared" si="2"/>
        <v>7.7E+17</v>
      </c>
      <c r="O40" s="15">
        <f t="shared" si="3"/>
        <v>7.043975122674176E+17</v>
      </c>
      <c r="P40" s="16">
        <f t="shared" si="8"/>
        <v>0.90363919120828762</v>
      </c>
      <c r="Q40" s="16">
        <f t="shared" si="4"/>
        <v>9.6360808791712396E-2</v>
      </c>
      <c r="R40" s="14">
        <f t="shared" si="5"/>
        <v>9.0495167301310208E+16</v>
      </c>
      <c r="S40" s="37">
        <f t="shared" si="9"/>
        <v>0.12847173041541721</v>
      </c>
      <c r="T40" s="15">
        <f t="shared" si="10"/>
        <v>7.7E+17</v>
      </c>
      <c r="U40" s="15">
        <f t="shared" si="6"/>
        <v>7.043975122674176E+17</v>
      </c>
      <c r="Y40" s="15">
        <f t="shared" si="11"/>
        <v>0.10533515731874145</v>
      </c>
      <c r="Z40" s="15">
        <f t="shared" si="12"/>
        <v>0.89466484268125857</v>
      </c>
      <c r="AB40" s="15">
        <f t="shared" si="13"/>
        <v>7.7E+17</v>
      </c>
      <c r="AC40" s="15">
        <f t="shared" si="14"/>
        <v>0.10533515731874145</v>
      </c>
      <c r="AD40" s="15">
        <f t="shared" si="15"/>
        <v>0.89466484268125857</v>
      </c>
      <c r="AK40" s="16"/>
      <c r="AL40" s="16"/>
    </row>
    <row r="41" spans="1:38" s="14" customFormat="1" x14ac:dyDescent="0.25">
      <c r="A41" s="21">
        <v>39230</v>
      </c>
      <c r="B41" s="23">
        <v>39237</v>
      </c>
      <c r="C41" s="7">
        <v>7.65E+18</v>
      </c>
      <c r="D41" s="7">
        <f t="shared" si="7"/>
        <v>7.65E+18</v>
      </c>
      <c r="E41" s="7">
        <v>1.64E+18</v>
      </c>
      <c r="F41" s="7">
        <v>5.23E+18</v>
      </c>
      <c r="G41" s="7">
        <v>6060000000000000</v>
      </c>
      <c r="H41" s="7">
        <v>1.43E+16</v>
      </c>
      <c r="K41" s="14">
        <f t="shared" si="0"/>
        <v>0</v>
      </c>
      <c r="L41" s="15">
        <f>Notes!$C$31*1000000000000*InjAreaLoss!D41*Notes!$C$4</f>
        <v>7.1829656549603888E+16</v>
      </c>
      <c r="M41" s="14">
        <f t="shared" si="1"/>
        <v>6.87E+18</v>
      </c>
      <c r="N41" s="15">
        <f t="shared" si="2"/>
        <v>7.8E+17</v>
      </c>
      <c r="O41" s="15">
        <f t="shared" si="3"/>
        <v>6.8781034345039616E+17</v>
      </c>
      <c r="P41" s="16">
        <f t="shared" si="8"/>
        <v>0.91009015118295478</v>
      </c>
      <c r="Q41" s="16">
        <f t="shared" si="4"/>
        <v>8.9909848817045251E-2</v>
      </c>
      <c r="R41" s="14">
        <f t="shared" si="5"/>
        <v>9.411184872966848E+16</v>
      </c>
      <c r="S41" s="37">
        <f t="shared" si="9"/>
        <v>0.13682819635650867</v>
      </c>
      <c r="T41" s="15">
        <f t="shared" si="10"/>
        <v>7.8E+17</v>
      </c>
      <c r="U41" s="15">
        <f t="shared" si="6"/>
        <v>6.8781034345039616E+17</v>
      </c>
      <c r="Y41" s="15">
        <f t="shared" si="11"/>
        <v>0.10196078431372549</v>
      </c>
      <c r="Z41" s="15">
        <f t="shared" si="12"/>
        <v>0.89803921568627454</v>
      </c>
      <c r="AB41" s="15">
        <f t="shared" si="13"/>
        <v>7.8E+17</v>
      </c>
      <c r="AC41" s="15">
        <f t="shared" si="14"/>
        <v>0.10196078431372549</v>
      </c>
      <c r="AD41" s="15">
        <f t="shared" si="15"/>
        <v>0.89803921568627454</v>
      </c>
      <c r="AK41" s="16"/>
      <c r="AL41" s="16"/>
    </row>
    <row r="42" spans="1:38" s="14" customFormat="1" x14ac:dyDescent="0.25">
      <c r="A42" s="21">
        <v>39237</v>
      </c>
      <c r="B42" s="23">
        <v>39244</v>
      </c>
      <c r="C42" s="7">
        <v>7.51E+18</v>
      </c>
      <c r="D42" s="7">
        <f t="shared" si="7"/>
        <v>7.51E+18</v>
      </c>
      <c r="E42" s="7">
        <v>1.66E+18</v>
      </c>
      <c r="F42" s="7">
        <v>5.13E+18</v>
      </c>
      <c r="G42" s="7">
        <v>3240000000000000</v>
      </c>
      <c r="H42" s="7">
        <v>5300000000000000</v>
      </c>
      <c r="K42" s="14">
        <f t="shared" si="0"/>
        <v>0</v>
      </c>
      <c r="L42" s="15">
        <f>Notes!$C$31*1000000000000*InjAreaLoss!D42*Notes!$C$4</f>
        <v>3.9540852771585144E+16</v>
      </c>
      <c r="M42" s="14">
        <f t="shared" si="1"/>
        <v>6.79E+18</v>
      </c>
      <c r="N42" s="15">
        <f t="shared" si="2"/>
        <v>7.2E+17</v>
      </c>
      <c r="O42" s="15">
        <f t="shared" si="3"/>
        <v>6.7191914722841485E+17</v>
      </c>
      <c r="P42" s="16">
        <f t="shared" si="8"/>
        <v>0.91053007360473837</v>
      </c>
      <c r="Q42" s="16">
        <f t="shared" si="4"/>
        <v>8.9469926395261634E-2</v>
      </c>
      <c r="R42" s="14">
        <f t="shared" si="5"/>
        <v>9.2452259067389968E+16</v>
      </c>
      <c r="S42" s="37">
        <f t="shared" si="9"/>
        <v>0.1375943213536098</v>
      </c>
      <c r="T42" s="15">
        <f t="shared" si="10"/>
        <v>7.2E+17</v>
      </c>
      <c r="U42" s="15">
        <f t="shared" si="6"/>
        <v>6.7191914722841485E+17</v>
      </c>
      <c r="Y42" s="15">
        <f t="shared" si="11"/>
        <v>9.5872170439414109E-2</v>
      </c>
      <c r="Z42" s="15">
        <f t="shared" si="12"/>
        <v>0.9041278295605859</v>
      </c>
      <c r="AB42" s="15">
        <f t="shared" si="13"/>
        <v>7.2E+17</v>
      </c>
      <c r="AC42" s="15">
        <f t="shared" si="14"/>
        <v>9.5872170439414109E-2</v>
      </c>
      <c r="AD42" s="15">
        <f t="shared" si="15"/>
        <v>0.9041278295605859</v>
      </c>
      <c r="AK42" s="16"/>
      <c r="AL42" s="16"/>
    </row>
    <row r="43" spans="1:38" s="14" customFormat="1" x14ac:dyDescent="0.25">
      <c r="A43" s="21">
        <v>39244</v>
      </c>
      <c r="B43" s="23">
        <v>39251</v>
      </c>
      <c r="C43" s="7">
        <v>6.46E+18</v>
      </c>
      <c r="D43" s="7">
        <f t="shared" si="7"/>
        <v>6.46E+18</v>
      </c>
      <c r="E43" s="7">
        <v>1.44E+18</v>
      </c>
      <c r="F43" s="7">
        <v>4.87E+18</v>
      </c>
      <c r="G43" s="7">
        <v>1350000000000000</v>
      </c>
      <c r="H43" s="7">
        <v>1.45E+16</v>
      </c>
      <c r="K43" s="14">
        <f t="shared" si="0"/>
        <v>0</v>
      </c>
      <c r="L43" s="15">
        <f>Notes!$C$31*1000000000000*InjAreaLoss!D43*Notes!$C$4</f>
        <v>3.7995836233303048E+16</v>
      </c>
      <c r="M43" s="14">
        <f t="shared" si="1"/>
        <v>6.31E+18</v>
      </c>
      <c r="N43" s="15">
        <f t="shared" si="2"/>
        <v>1.5E+17</v>
      </c>
      <c r="O43" s="15">
        <f t="shared" si="3"/>
        <v>9.615416376669696E+16</v>
      </c>
      <c r="P43" s="16">
        <f t="shared" si="8"/>
        <v>0.98511545452527916</v>
      </c>
      <c r="Q43" s="16">
        <f t="shared" si="4"/>
        <v>1.4884545474720892E-2</v>
      </c>
      <c r="R43" s="14">
        <f t="shared" si="5"/>
        <v>8.2172839646729424E+16</v>
      </c>
      <c r="S43" s="37">
        <f t="shared" si="9"/>
        <v>0.8545947094512617</v>
      </c>
      <c r="T43" s="15">
        <f t="shared" si="10"/>
        <v>1.5E+17</v>
      </c>
      <c r="U43" s="15">
        <f t="shared" si="6"/>
        <v>9.615416376669696E+16</v>
      </c>
      <c r="Y43" s="15">
        <f t="shared" si="11"/>
        <v>2.3219814241486069E-2</v>
      </c>
      <c r="Z43" s="15">
        <f t="shared" si="12"/>
        <v>0.97678018575851389</v>
      </c>
      <c r="AB43" s="15">
        <f t="shared" si="13"/>
        <v>1.5E+17</v>
      </c>
      <c r="AC43" s="15">
        <f t="shared" si="14"/>
        <v>2.3219814241486069E-2</v>
      </c>
      <c r="AD43" s="15">
        <f t="shared" si="15"/>
        <v>0.97678018575851389</v>
      </c>
      <c r="AK43" s="16"/>
      <c r="AL43" s="16"/>
    </row>
    <row r="44" spans="1:38" s="14" customFormat="1" x14ac:dyDescent="0.25">
      <c r="A44" s="21">
        <v>39251</v>
      </c>
      <c r="B44" s="23">
        <v>39258</v>
      </c>
      <c r="C44" s="7">
        <v>7.67E+18</v>
      </c>
      <c r="D44" s="7">
        <f t="shared" si="7"/>
        <v>7.67E+18</v>
      </c>
      <c r="E44" s="7">
        <v>1.72E+18</v>
      </c>
      <c r="F44" s="7">
        <v>5.32E+18</v>
      </c>
      <c r="G44" s="7">
        <v>208000000000000</v>
      </c>
      <c r="H44" s="7">
        <v>2420000000000000</v>
      </c>
      <c r="K44" s="14">
        <f t="shared" si="0"/>
        <v>0</v>
      </c>
      <c r="L44" s="15">
        <f>Notes!$C$31*1000000000000*InjAreaLoss!D44*Notes!$C$4</f>
        <v>3.402439504348982E+16</v>
      </c>
      <c r="M44" s="14">
        <f t="shared" si="1"/>
        <v>7.04E+18</v>
      </c>
      <c r="N44" s="15">
        <f t="shared" si="2"/>
        <v>6.3E+17</v>
      </c>
      <c r="O44" s="15">
        <f t="shared" si="3"/>
        <v>5.9334760495651021E+17</v>
      </c>
      <c r="P44" s="16">
        <f t="shared" si="8"/>
        <v>0.922640468714927</v>
      </c>
      <c r="Q44" s="16">
        <f t="shared" si="4"/>
        <v>7.7359531285073044E-2</v>
      </c>
      <c r="R44" s="14">
        <f t="shared" si="5"/>
        <v>9.4916207024470848E+16</v>
      </c>
      <c r="S44" s="37">
        <f t="shared" si="9"/>
        <v>0.15996728769374199</v>
      </c>
      <c r="T44" s="15">
        <f t="shared" si="10"/>
        <v>6.3E+17</v>
      </c>
      <c r="U44" s="15">
        <f t="shared" si="6"/>
        <v>5.9334760495651021E+17</v>
      </c>
      <c r="Y44" s="15">
        <f t="shared" si="11"/>
        <v>8.2138200782268578E-2</v>
      </c>
      <c r="Z44" s="15">
        <f t="shared" si="12"/>
        <v>0.91786179921773137</v>
      </c>
      <c r="AB44" s="15">
        <f t="shared" si="13"/>
        <v>6.3E+17</v>
      </c>
      <c r="AC44" s="15">
        <f t="shared" si="14"/>
        <v>8.2138200782268578E-2</v>
      </c>
      <c r="AD44" s="15">
        <f t="shared" si="15"/>
        <v>0.91786179921773137</v>
      </c>
      <c r="AK44" s="16"/>
      <c r="AL44" s="16"/>
    </row>
    <row r="45" spans="1:38" s="14" customFormat="1" x14ac:dyDescent="0.25">
      <c r="A45" s="21">
        <v>39258</v>
      </c>
      <c r="B45" s="23">
        <v>39265</v>
      </c>
      <c r="C45" s="7">
        <v>6.41E+18</v>
      </c>
      <c r="D45" s="7">
        <f t="shared" si="7"/>
        <v>6.41E+18</v>
      </c>
      <c r="E45" s="7">
        <v>1.38E+18</v>
      </c>
      <c r="F45" s="7">
        <v>4.47E+18</v>
      </c>
      <c r="G45" s="7">
        <v>385000000000000</v>
      </c>
      <c r="H45" s="7">
        <v>6140000000000000</v>
      </c>
      <c r="K45" s="14">
        <f t="shared" si="0"/>
        <v>0</v>
      </c>
      <c r="L45" s="15">
        <f>Notes!$C$31*1000000000000*InjAreaLoss!D45*Notes!$C$4</f>
        <v>4.3182191308946016E+16</v>
      </c>
      <c r="M45" s="14">
        <f t="shared" si="1"/>
        <v>5.85E+18</v>
      </c>
      <c r="N45" s="15">
        <f t="shared" si="2"/>
        <v>5.6E+17</v>
      </c>
      <c r="O45" s="15">
        <f t="shared" si="3"/>
        <v>5.1029280869105395E+17</v>
      </c>
      <c r="P45" s="16">
        <f t="shared" si="8"/>
        <v>0.92039113748969514</v>
      </c>
      <c r="Q45" s="16">
        <f t="shared" si="4"/>
        <v>7.9608862510304829E-2</v>
      </c>
      <c r="R45" s="14">
        <f t="shared" si="5"/>
        <v>7.9356979875415648E+16</v>
      </c>
      <c r="S45" s="37">
        <f t="shared" si="9"/>
        <v>0.15551263612546942</v>
      </c>
      <c r="T45" s="15">
        <f t="shared" si="10"/>
        <v>5.6E+17</v>
      </c>
      <c r="U45" s="15">
        <f t="shared" si="6"/>
        <v>5.1029280869105395E+17</v>
      </c>
      <c r="Y45" s="15">
        <f t="shared" si="11"/>
        <v>8.7363494539781594E-2</v>
      </c>
      <c r="Z45" s="15">
        <f t="shared" si="12"/>
        <v>0.91263650546021835</v>
      </c>
      <c r="AB45" s="15">
        <f t="shared" si="13"/>
        <v>5.6E+17</v>
      </c>
      <c r="AC45" s="15">
        <f t="shared" si="14"/>
        <v>8.7363494539781594E-2</v>
      </c>
      <c r="AD45" s="15">
        <f t="shared" si="15"/>
        <v>0.91263650546021835</v>
      </c>
      <c r="AK45" s="16"/>
      <c r="AL45" s="16"/>
    </row>
    <row r="46" spans="1:38" s="14" customFormat="1" x14ac:dyDescent="0.25">
      <c r="A46" s="21">
        <v>39265</v>
      </c>
      <c r="B46" s="23">
        <v>39272</v>
      </c>
      <c r="C46" s="7">
        <v>6.87E+18</v>
      </c>
      <c r="D46" s="7">
        <f t="shared" si="7"/>
        <v>6.87E+18</v>
      </c>
      <c r="E46" s="7">
        <v>1.48E+18</v>
      </c>
      <c r="F46" s="7">
        <v>4.76E+18</v>
      </c>
      <c r="G46" s="7">
        <v>2100000000000000</v>
      </c>
      <c r="H46" s="7">
        <v>9280000000000000</v>
      </c>
      <c r="K46" s="14">
        <f t="shared" si="0"/>
        <v>0</v>
      </c>
      <c r="L46" s="15">
        <f>Notes!$C$31*1000000000000*InjAreaLoss!D46*Notes!$C$4</f>
        <v>6.7637012551446304E+16</v>
      </c>
      <c r="M46" s="14">
        <f t="shared" si="1"/>
        <v>6.24E+18</v>
      </c>
      <c r="N46" s="15">
        <f t="shared" si="2"/>
        <v>6.3E+17</v>
      </c>
      <c r="O46" s="15">
        <f t="shared" si="3"/>
        <v>5.5098298744855373E+17</v>
      </c>
      <c r="P46" s="16">
        <f t="shared" si="8"/>
        <v>0.91979869178332552</v>
      </c>
      <c r="Q46" s="16">
        <f t="shared" si="4"/>
        <v>8.0201308216674483E-2</v>
      </c>
      <c r="R46" s="14">
        <f t="shared" si="5"/>
        <v>8.4882015347108064E+16</v>
      </c>
      <c r="S46" s="37">
        <f t="shared" si="9"/>
        <v>0.15405560113602174</v>
      </c>
      <c r="T46" s="15">
        <f t="shared" si="10"/>
        <v>6.3E+17</v>
      </c>
      <c r="U46" s="15">
        <f t="shared" si="6"/>
        <v>5.5098298744855373E+17</v>
      </c>
      <c r="Y46" s="15">
        <f t="shared" si="11"/>
        <v>9.1703056768558958E-2</v>
      </c>
      <c r="Z46" s="15">
        <f t="shared" si="12"/>
        <v>0.90829694323144106</v>
      </c>
      <c r="AB46" s="15">
        <f t="shared" si="13"/>
        <v>6.3E+17</v>
      </c>
      <c r="AC46" s="15">
        <f t="shared" si="14"/>
        <v>9.1703056768558958E-2</v>
      </c>
      <c r="AD46" s="15">
        <f t="shared" si="15"/>
        <v>0.90829694323144106</v>
      </c>
      <c r="AK46" s="16"/>
      <c r="AL46" s="16"/>
    </row>
    <row r="47" spans="1:38" s="14" customFormat="1" x14ac:dyDescent="0.25">
      <c r="A47" s="21">
        <v>39272</v>
      </c>
      <c r="B47" s="23">
        <v>39279</v>
      </c>
      <c r="C47" s="7">
        <v>6.65E+18</v>
      </c>
      <c r="D47" s="7">
        <f t="shared" si="7"/>
        <v>6.65E+18</v>
      </c>
      <c r="E47" s="7">
        <v>1.34E+18</v>
      </c>
      <c r="F47" s="7">
        <v>4.68E+18</v>
      </c>
      <c r="G47" s="7">
        <v>823000000000000</v>
      </c>
      <c r="H47" s="7">
        <v>4540000000000000</v>
      </c>
      <c r="K47" s="14">
        <f t="shared" si="0"/>
        <v>0</v>
      </c>
      <c r="L47" s="15">
        <f>Notes!$C$31*1000000000000*InjAreaLoss!D47*Notes!$C$4</f>
        <v>8.4400782303819872E+16</v>
      </c>
      <c r="M47" s="14">
        <f t="shared" si="1"/>
        <v>6.02E+18</v>
      </c>
      <c r="N47" s="15">
        <f t="shared" si="2"/>
        <v>6.3E+17</v>
      </c>
      <c r="O47" s="15">
        <f t="shared" si="3"/>
        <v>5.402362176961801E+17</v>
      </c>
      <c r="P47" s="16">
        <f t="shared" si="8"/>
        <v>0.91876147102313077</v>
      </c>
      <c r="Q47" s="16">
        <f t="shared" si="4"/>
        <v>8.1238528976869187E-2</v>
      </c>
      <c r="R47" s="14">
        <f t="shared" si="5"/>
        <v>8.2418229040050656E+16</v>
      </c>
      <c r="S47" s="37">
        <f t="shared" si="9"/>
        <v>0.15255961436928558</v>
      </c>
      <c r="T47" s="15">
        <f t="shared" si="10"/>
        <v>6.3E+17</v>
      </c>
      <c r="U47" s="15">
        <f t="shared" si="6"/>
        <v>5.402362176961801E+17</v>
      </c>
      <c r="Y47" s="15">
        <f t="shared" si="11"/>
        <v>9.4736842105263161E-2</v>
      </c>
      <c r="Z47" s="15">
        <f t="shared" si="12"/>
        <v>0.90526315789473688</v>
      </c>
      <c r="AB47" s="15">
        <f t="shared" si="13"/>
        <v>6.3E+17</v>
      </c>
      <c r="AC47" s="15">
        <f t="shared" si="14"/>
        <v>9.4736842105263161E-2</v>
      </c>
      <c r="AD47" s="15">
        <f t="shared" si="15"/>
        <v>0.90526315789473688</v>
      </c>
      <c r="AK47" s="16"/>
      <c r="AL47" s="16"/>
    </row>
    <row r="48" spans="1:38" s="14" customFormat="1" x14ac:dyDescent="0.25">
      <c r="A48" s="21">
        <v>39279</v>
      </c>
      <c r="B48" s="23">
        <v>39286</v>
      </c>
      <c r="C48" s="7">
        <v>3.12E+18</v>
      </c>
      <c r="D48" s="7">
        <f t="shared" si="7"/>
        <v>3.12E+18</v>
      </c>
      <c r="E48" s="7">
        <v>1.51E+18</v>
      </c>
      <c r="F48" s="7">
        <v>1.03E+18</v>
      </c>
      <c r="G48" s="7">
        <v>337000000000000</v>
      </c>
      <c r="H48" s="7">
        <v>3.11E+16</v>
      </c>
      <c r="K48" s="14">
        <f t="shared" si="0"/>
        <v>0</v>
      </c>
      <c r="L48" s="15">
        <f>Notes!$C$31*1000000000000*InjAreaLoss!D48*Notes!$C$4</f>
        <v>4.5418041233288168E+16</v>
      </c>
      <c r="M48" s="14">
        <f t="shared" si="1"/>
        <v>2.54E+18</v>
      </c>
      <c r="N48" s="15">
        <f t="shared" si="2"/>
        <v>5.8E+17</v>
      </c>
      <c r="O48" s="15">
        <f t="shared" si="3"/>
        <v>5.0314495876671181E+17</v>
      </c>
      <c r="P48" s="16">
        <f t="shared" si="8"/>
        <v>0.83873559013887444</v>
      </c>
      <c r="Q48" s="16">
        <f t="shared" si="4"/>
        <v>0.16126440986112558</v>
      </c>
      <c r="R48" s="14">
        <f t="shared" si="5"/>
        <v>3.6164112213682872E+16</v>
      </c>
      <c r="S48" s="37">
        <f t="shared" si="9"/>
        <v>7.1876129500187888E-2</v>
      </c>
      <c r="T48" s="15">
        <f t="shared" si="10"/>
        <v>5.8E+17</v>
      </c>
      <c r="U48" s="15">
        <f t="shared" si="6"/>
        <v>5.0314495876671181E+17</v>
      </c>
      <c r="Y48" s="15">
        <f t="shared" si="11"/>
        <v>0.1858974358974359</v>
      </c>
      <c r="Z48" s="15">
        <f t="shared" si="12"/>
        <v>0.8141025641025641</v>
      </c>
      <c r="AB48" s="15">
        <f t="shared" si="13"/>
        <v>5.8E+17</v>
      </c>
      <c r="AC48" s="15">
        <f t="shared" si="14"/>
        <v>0.1858974358974359</v>
      </c>
      <c r="AD48" s="15">
        <f t="shared" si="15"/>
        <v>0.8141025641025641</v>
      </c>
      <c r="AK48" s="16"/>
      <c r="AL48" s="16"/>
    </row>
    <row r="49" spans="1:38" s="14" customFormat="1" x14ac:dyDescent="0.25">
      <c r="A49" s="21">
        <v>39286</v>
      </c>
      <c r="B49" s="23">
        <v>39293</v>
      </c>
      <c r="C49" s="7">
        <v>2.16E+18</v>
      </c>
      <c r="D49" s="7">
        <f t="shared" si="7"/>
        <v>2.16E+18</v>
      </c>
      <c r="E49" s="7">
        <v>1.68E+18</v>
      </c>
      <c r="F49" s="14">
        <v>0</v>
      </c>
      <c r="G49" s="7">
        <v>113000000000000</v>
      </c>
      <c r="H49" s="7">
        <v>2.82E+16</v>
      </c>
      <c r="K49" s="14">
        <f t="shared" si="0"/>
        <v>0</v>
      </c>
      <c r="L49" s="15">
        <f>Notes!$C$31*1000000000000*InjAreaLoss!D49*Notes!$C$4</f>
        <v>4451281127914052</v>
      </c>
      <c r="M49" s="14">
        <f t="shared" si="1"/>
        <v>1.68E+18</v>
      </c>
      <c r="N49" s="15">
        <f t="shared" si="2"/>
        <v>4.8E+17</v>
      </c>
      <c r="O49" s="15">
        <f t="shared" si="3"/>
        <v>4.4723571887208595E+17</v>
      </c>
      <c r="P49" s="16">
        <f t="shared" si="8"/>
        <v>0.79294642644810831</v>
      </c>
      <c r="Q49" s="16">
        <f t="shared" si="4"/>
        <v>0.20705357355189163</v>
      </c>
      <c r="R49" s="14">
        <f t="shared" si="5"/>
        <v>2.7365699455107448E+16</v>
      </c>
      <c r="S49" s="37">
        <f t="shared" si="9"/>
        <v>6.1188537275427952E-2</v>
      </c>
      <c r="T49" s="15">
        <f t="shared" si="10"/>
        <v>4.8E+17</v>
      </c>
      <c r="U49" s="15">
        <f t="shared" si="6"/>
        <v>4.4723571887208595E+17</v>
      </c>
      <c r="Y49" s="15">
        <f t="shared" si="11"/>
        <v>0.22222222222222221</v>
      </c>
      <c r="Z49" s="15">
        <f t="shared" si="12"/>
        <v>0.77777777777777779</v>
      </c>
      <c r="AB49" s="15">
        <f t="shared" si="13"/>
        <v>4.8E+17</v>
      </c>
      <c r="AC49" s="15">
        <f t="shared" si="14"/>
        <v>0.22222222222222221</v>
      </c>
      <c r="AD49" s="15">
        <f t="shared" si="15"/>
        <v>0.77777777777777779</v>
      </c>
      <c r="AK49" s="16"/>
      <c r="AL49" s="16"/>
    </row>
    <row r="50" spans="1:38" s="14" customFormat="1" x14ac:dyDescent="0.25">
      <c r="A50" s="21">
        <v>39293</v>
      </c>
      <c r="B50" s="23">
        <v>39300</v>
      </c>
      <c r="C50" s="7">
        <v>1.22E+18</v>
      </c>
      <c r="D50" s="7">
        <f t="shared" si="7"/>
        <v>1.22E+18</v>
      </c>
      <c r="E50" s="7">
        <v>9.98E+17</v>
      </c>
      <c r="F50" s="18">
        <v>0</v>
      </c>
      <c r="G50" s="7">
        <v>7560000000000</v>
      </c>
      <c r="H50" s="7">
        <v>1.53E+16</v>
      </c>
      <c r="K50" s="14">
        <f t="shared" si="0"/>
        <v>0</v>
      </c>
      <c r="L50" s="15">
        <f>Notes!$C$31*1000000000000*InjAreaLoss!D50*Notes!$C$4</f>
        <v>1119626522235262.1</v>
      </c>
      <c r="M50" s="14">
        <f t="shared" si="1"/>
        <v>9.98E+17</v>
      </c>
      <c r="N50" s="15">
        <f t="shared" si="2"/>
        <v>2.22E+17</v>
      </c>
      <c r="O50" s="15">
        <f t="shared" si="3"/>
        <v>2.0557281347776474E+17</v>
      </c>
      <c r="P50" s="16">
        <f t="shared" si="8"/>
        <v>0.83149769387068462</v>
      </c>
      <c r="Q50" s="16">
        <f t="shared" si="4"/>
        <v>0.16850230612931535</v>
      </c>
      <c r="R50" s="14">
        <f t="shared" si="5"/>
        <v>1.576273879635358E+16</v>
      </c>
      <c r="S50" s="37">
        <f t="shared" si="9"/>
        <v>7.6677156525167253E-2</v>
      </c>
      <c r="T50" s="15">
        <f t="shared" si="10"/>
        <v>2.22E+17</v>
      </c>
      <c r="U50" s="15">
        <f t="shared" si="6"/>
        <v>2.0557281347776474E+17</v>
      </c>
      <c r="Y50" s="15">
        <f t="shared" si="11"/>
        <v>0.18196721311475411</v>
      </c>
      <c r="Z50" s="15">
        <f t="shared" si="12"/>
        <v>0.81803278688524594</v>
      </c>
      <c r="AB50" s="15">
        <f t="shared" si="13"/>
        <v>2.22E+17</v>
      </c>
      <c r="AC50" s="15">
        <f t="shared" si="14"/>
        <v>0.18196721311475411</v>
      </c>
      <c r="AD50" s="15">
        <f t="shared" si="15"/>
        <v>0.81803278688524594</v>
      </c>
      <c r="AK50" s="16"/>
      <c r="AL50" s="16"/>
    </row>
    <row r="51" spans="1:38" s="14" customFormat="1" x14ac:dyDescent="0.25">
      <c r="A51" s="21">
        <v>39300</v>
      </c>
      <c r="B51" s="23">
        <v>39307</v>
      </c>
      <c r="C51" s="7">
        <v>6200000000000000</v>
      </c>
      <c r="D51" s="7">
        <f t="shared" si="7"/>
        <v>6200000000000000</v>
      </c>
      <c r="E51" s="14">
        <v>0</v>
      </c>
      <c r="F51" s="14">
        <v>0</v>
      </c>
      <c r="G51" s="14">
        <v>0</v>
      </c>
      <c r="H51" s="14">
        <v>0</v>
      </c>
      <c r="K51" s="14">
        <f t="shared" si="0"/>
        <v>0</v>
      </c>
      <c r="L51" s="15">
        <f>Notes!$C$31*1000000000000*InjAreaLoss!D51*Notes!$C$4</f>
        <v>0</v>
      </c>
      <c r="M51" s="14">
        <f t="shared" si="1"/>
        <v>0</v>
      </c>
      <c r="N51" s="15">
        <f t="shared" si="2"/>
        <v>6200000000000000</v>
      </c>
      <c r="O51" s="15">
        <f t="shared" si="3"/>
        <v>6200000000000000</v>
      </c>
      <c r="P51" s="16">
        <f t="shared" si="8"/>
        <v>0</v>
      </c>
      <c r="Q51" s="16">
        <f t="shared" si="4"/>
        <v>1</v>
      </c>
      <c r="R51" s="14">
        <f t="shared" si="5"/>
        <v>62000000000000</v>
      </c>
      <c r="S51" s="37">
        <f t="shared" si="9"/>
        <v>0.01</v>
      </c>
      <c r="T51" s="15">
        <f t="shared" si="10"/>
        <v>6200000000000000</v>
      </c>
      <c r="U51" s="15">
        <f t="shared" si="6"/>
        <v>6200000000000000</v>
      </c>
      <c r="Y51" s="15">
        <f t="shared" si="11"/>
        <v>1</v>
      </c>
      <c r="Z51" s="15">
        <f t="shared" si="12"/>
        <v>0</v>
      </c>
      <c r="AB51" s="15">
        <f t="shared" si="13"/>
        <v>6200000000000000</v>
      </c>
      <c r="AC51" s="15">
        <f t="shared" si="14"/>
        <v>1</v>
      </c>
      <c r="AD51" s="15">
        <f t="shared" si="15"/>
        <v>0</v>
      </c>
      <c r="AK51" s="16"/>
      <c r="AL51" s="16"/>
    </row>
    <row r="52" spans="1:38" s="14" customFormat="1" x14ac:dyDescent="0.25">
      <c r="A52" s="21">
        <v>39307</v>
      </c>
      <c r="B52" s="23">
        <v>39314</v>
      </c>
      <c r="C52" s="7">
        <v>1500000000000</v>
      </c>
      <c r="D52" s="7">
        <f t="shared" si="7"/>
        <v>1500000000000</v>
      </c>
      <c r="E52" s="14">
        <v>0</v>
      </c>
      <c r="F52" s="14">
        <v>0</v>
      </c>
      <c r="G52" s="14">
        <v>0</v>
      </c>
      <c r="H52" s="14">
        <v>0</v>
      </c>
      <c r="K52" s="14">
        <f t="shared" si="0"/>
        <v>0</v>
      </c>
      <c r="L52" s="15">
        <f>Notes!$C$31*1000000000000*InjAreaLoss!D52*Notes!$C$4</f>
        <v>0</v>
      </c>
      <c r="M52" s="14">
        <f t="shared" si="1"/>
        <v>0</v>
      </c>
      <c r="N52" s="15">
        <f t="shared" si="2"/>
        <v>1500000000000</v>
      </c>
      <c r="O52" s="15">
        <f t="shared" si="3"/>
        <v>1500000000000</v>
      </c>
      <c r="P52" s="16">
        <f t="shared" si="8"/>
        <v>0</v>
      </c>
      <c r="Q52" s="16">
        <f t="shared" si="4"/>
        <v>1</v>
      </c>
      <c r="R52" s="14">
        <f t="shared" si="5"/>
        <v>15000000000</v>
      </c>
      <c r="S52" s="37">
        <f t="shared" si="9"/>
        <v>0.01</v>
      </c>
      <c r="T52" s="15">
        <f t="shared" si="10"/>
        <v>1500000000000</v>
      </c>
      <c r="U52" s="15">
        <f t="shared" si="6"/>
        <v>1500000000000</v>
      </c>
      <c r="Y52" s="15">
        <f t="shared" si="11"/>
        <v>1</v>
      </c>
      <c r="Z52" s="15">
        <f t="shared" si="12"/>
        <v>0</v>
      </c>
      <c r="AB52" s="15">
        <f t="shared" si="13"/>
        <v>1500000000000</v>
      </c>
      <c r="AC52" s="15">
        <f t="shared" si="14"/>
        <v>1</v>
      </c>
      <c r="AD52" s="15">
        <f t="shared" si="15"/>
        <v>0</v>
      </c>
      <c r="AK52" s="16"/>
      <c r="AL52" s="16"/>
    </row>
    <row r="53" spans="1:38" s="14" customFormat="1" x14ac:dyDescent="0.25">
      <c r="A53" s="21">
        <v>39314</v>
      </c>
      <c r="B53" s="23">
        <v>39321</v>
      </c>
      <c r="C53" s="7">
        <v>509000000000</v>
      </c>
      <c r="D53" s="7">
        <f t="shared" si="7"/>
        <v>509000000000</v>
      </c>
      <c r="E53" s="14">
        <v>0</v>
      </c>
      <c r="F53" s="14">
        <v>0</v>
      </c>
      <c r="G53" s="14">
        <v>0</v>
      </c>
      <c r="H53" s="14">
        <v>0</v>
      </c>
      <c r="K53" s="14">
        <f t="shared" si="0"/>
        <v>0</v>
      </c>
      <c r="L53" s="15">
        <f>Notes!$C$31*1000000000000*InjAreaLoss!D53*Notes!$C$4</f>
        <v>0</v>
      </c>
      <c r="M53" s="14">
        <f t="shared" si="1"/>
        <v>0</v>
      </c>
      <c r="N53" s="15">
        <f t="shared" si="2"/>
        <v>509000000000</v>
      </c>
      <c r="O53" s="15">
        <f t="shared" si="3"/>
        <v>509000000000</v>
      </c>
      <c r="P53" s="16">
        <f t="shared" si="8"/>
        <v>0</v>
      </c>
      <c r="Q53" s="16">
        <f t="shared" si="4"/>
        <v>1</v>
      </c>
      <c r="R53" s="14">
        <f t="shared" si="5"/>
        <v>5090000000</v>
      </c>
      <c r="S53" s="37">
        <f t="shared" si="9"/>
        <v>0.01</v>
      </c>
      <c r="T53" s="15">
        <f t="shared" si="10"/>
        <v>509000000000</v>
      </c>
      <c r="U53" s="15">
        <f t="shared" si="6"/>
        <v>509000000000</v>
      </c>
      <c r="Y53" s="15">
        <f t="shared" si="11"/>
        <v>1</v>
      </c>
      <c r="Z53" s="15">
        <f t="shared" si="12"/>
        <v>0</v>
      </c>
      <c r="AB53" s="15">
        <f t="shared" si="13"/>
        <v>509000000000</v>
      </c>
      <c r="AC53" s="15">
        <f t="shared" si="14"/>
        <v>1</v>
      </c>
      <c r="AD53" s="15">
        <f t="shared" si="15"/>
        <v>0</v>
      </c>
      <c r="AK53" s="16"/>
      <c r="AL53" s="16"/>
    </row>
    <row r="54" spans="1:38" s="14" customFormat="1" x14ac:dyDescent="0.25">
      <c r="A54" s="21">
        <v>39321</v>
      </c>
      <c r="B54" s="23">
        <v>39328</v>
      </c>
      <c r="C54" s="7">
        <v>139000000000</v>
      </c>
      <c r="D54" s="7">
        <f t="shared" si="7"/>
        <v>139000000000</v>
      </c>
      <c r="E54" s="14">
        <v>0</v>
      </c>
      <c r="F54" s="14">
        <v>0</v>
      </c>
      <c r="G54" s="14">
        <v>0</v>
      </c>
      <c r="H54" s="14">
        <v>0</v>
      </c>
      <c r="K54" s="14">
        <f t="shared" si="0"/>
        <v>0</v>
      </c>
      <c r="L54" s="15">
        <f>Notes!$C$31*1000000000000*InjAreaLoss!D54*Notes!$C$4</f>
        <v>0</v>
      </c>
      <c r="M54" s="14">
        <f t="shared" si="1"/>
        <v>0</v>
      </c>
      <c r="N54" s="15">
        <f t="shared" si="2"/>
        <v>139000000000</v>
      </c>
      <c r="O54" s="15">
        <f t="shared" si="3"/>
        <v>139000000000</v>
      </c>
      <c r="P54" s="16">
        <f t="shared" si="8"/>
        <v>0</v>
      </c>
      <c r="Q54" s="16">
        <f t="shared" si="4"/>
        <v>1</v>
      </c>
      <c r="R54" s="14">
        <f t="shared" si="5"/>
        <v>1390000000</v>
      </c>
      <c r="S54" s="37">
        <f t="shared" si="9"/>
        <v>0.01</v>
      </c>
      <c r="T54" s="15">
        <f t="shared" si="10"/>
        <v>139000000000</v>
      </c>
      <c r="U54" s="15">
        <f t="shared" si="6"/>
        <v>139000000000</v>
      </c>
      <c r="Y54" s="15">
        <f t="shared" si="11"/>
        <v>1</v>
      </c>
      <c r="Z54" s="15">
        <f t="shared" si="12"/>
        <v>0</v>
      </c>
      <c r="AB54" s="15">
        <f t="shared" si="13"/>
        <v>139000000000</v>
      </c>
      <c r="AC54" s="15">
        <f t="shared" si="14"/>
        <v>1</v>
      </c>
      <c r="AD54" s="15">
        <f t="shared" si="15"/>
        <v>0</v>
      </c>
      <c r="AK54" s="16"/>
      <c r="AL54" s="16"/>
    </row>
    <row r="55" spans="1:38" s="14" customFormat="1" x14ac:dyDescent="0.25">
      <c r="A55" s="21">
        <v>39328</v>
      </c>
      <c r="B55" s="23">
        <v>39335</v>
      </c>
      <c r="C55" s="7">
        <v>152000000000</v>
      </c>
      <c r="D55" s="7">
        <f t="shared" si="7"/>
        <v>152000000000</v>
      </c>
      <c r="E55" s="14">
        <v>0</v>
      </c>
      <c r="F55" s="14">
        <v>0</v>
      </c>
      <c r="G55" s="14">
        <v>0</v>
      </c>
      <c r="H55" s="14">
        <v>0</v>
      </c>
      <c r="K55" s="14">
        <f t="shared" si="0"/>
        <v>0</v>
      </c>
      <c r="L55" s="15">
        <f>Notes!$C$31*1000000000000*InjAreaLoss!D55*Notes!$C$4</f>
        <v>0</v>
      </c>
      <c r="M55" s="14">
        <f t="shared" si="1"/>
        <v>0</v>
      </c>
      <c r="N55" s="15">
        <f t="shared" si="2"/>
        <v>152000000000</v>
      </c>
      <c r="O55" s="15">
        <f t="shared" si="3"/>
        <v>152000000000</v>
      </c>
      <c r="P55" s="16">
        <f t="shared" si="8"/>
        <v>0</v>
      </c>
      <c r="Q55" s="16">
        <f t="shared" si="4"/>
        <v>1</v>
      </c>
      <c r="R55" s="14">
        <f t="shared" si="5"/>
        <v>1520000000</v>
      </c>
      <c r="S55" s="37">
        <f t="shared" si="9"/>
        <v>0.01</v>
      </c>
      <c r="T55" s="15">
        <f t="shared" si="10"/>
        <v>152000000000</v>
      </c>
      <c r="U55" s="15">
        <f t="shared" si="6"/>
        <v>152000000000</v>
      </c>
      <c r="Y55" s="15">
        <f t="shared" si="11"/>
        <v>1</v>
      </c>
      <c r="Z55" s="15">
        <f t="shared" si="12"/>
        <v>0</v>
      </c>
      <c r="AB55" s="15">
        <f t="shared" si="13"/>
        <v>152000000000</v>
      </c>
      <c r="AC55" s="15">
        <f t="shared" si="14"/>
        <v>1</v>
      </c>
      <c r="AD55" s="15">
        <f t="shared" si="15"/>
        <v>0</v>
      </c>
      <c r="AK55" s="16"/>
      <c r="AL55" s="16"/>
    </row>
    <row r="56" spans="1:38" s="14" customFormat="1" x14ac:dyDescent="0.25">
      <c r="A56" s="21">
        <v>39335</v>
      </c>
      <c r="B56" s="23">
        <v>39342</v>
      </c>
      <c r="C56" s="7">
        <v>1.09E+18</v>
      </c>
      <c r="D56" s="7">
        <f t="shared" si="7"/>
        <v>1.09E+18</v>
      </c>
      <c r="E56" s="14">
        <v>0</v>
      </c>
      <c r="F56" s="14">
        <v>0</v>
      </c>
      <c r="G56" s="14">
        <v>0</v>
      </c>
      <c r="H56" s="14">
        <v>0</v>
      </c>
      <c r="K56" s="14">
        <f t="shared" si="0"/>
        <v>0</v>
      </c>
      <c r="L56" s="15">
        <f>Notes!$C$31*1000000000000*InjAreaLoss!D56*Notes!$C$4</f>
        <v>0</v>
      </c>
      <c r="M56" s="14">
        <f t="shared" si="1"/>
        <v>0</v>
      </c>
      <c r="N56" s="15">
        <f t="shared" si="2"/>
        <v>1.09E+18</v>
      </c>
      <c r="O56" s="15">
        <f t="shared" si="3"/>
        <v>1.09E+18</v>
      </c>
      <c r="P56" s="16">
        <f t="shared" si="8"/>
        <v>0</v>
      </c>
      <c r="Q56" s="16">
        <f t="shared" si="4"/>
        <v>1</v>
      </c>
      <c r="R56" s="14">
        <f t="shared" si="5"/>
        <v>1.09E+16</v>
      </c>
      <c r="S56" s="37">
        <f t="shared" si="9"/>
        <v>0.01</v>
      </c>
      <c r="T56" s="15">
        <f t="shared" si="10"/>
        <v>1.09E+18</v>
      </c>
      <c r="U56" s="15">
        <f t="shared" si="6"/>
        <v>1.09E+18</v>
      </c>
      <c r="Y56" s="15">
        <f t="shared" si="11"/>
        <v>1</v>
      </c>
      <c r="Z56" s="15">
        <f t="shared" si="12"/>
        <v>0</v>
      </c>
      <c r="AB56" s="15">
        <f t="shared" si="13"/>
        <v>1.09E+18</v>
      </c>
      <c r="AC56" s="15">
        <f t="shared" si="14"/>
        <v>1</v>
      </c>
      <c r="AD56" s="15">
        <f t="shared" si="15"/>
        <v>0</v>
      </c>
      <c r="AK56" s="16"/>
      <c r="AL56" s="16"/>
    </row>
    <row r="57" spans="1:38" s="14" customFormat="1" x14ac:dyDescent="0.25">
      <c r="A57" s="21">
        <v>39342</v>
      </c>
      <c r="B57" s="23">
        <v>39349</v>
      </c>
      <c r="C57" s="7">
        <v>1.82E+18</v>
      </c>
      <c r="D57" s="7">
        <f t="shared" si="7"/>
        <v>1.82E+18</v>
      </c>
      <c r="E57" s="14">
        <v>0</v>
      </c>
      <c r="F57" s="14">
        <v>0</v>
      </c>
      <c r="G57" s="14">
        <v>0</v>
      </c>
      <c r="H57" s="14">
        <v>0</v>
      </c>
      <c r="K57" s="14">
        <f t="shared" si="0"/>
        <v>0</v>
      </c>
      <c r="L57" s="15">
        <f>Notes!$C$31*1000000000000*InjAreaLoss!D57*Notes!$C$4</f>
        <v>0</v>
      </c>
      <c r="M57" s="14">
        <f t="shared" si="1"/>
        <v>0</v>
      </c>
      <c r="N57" s="15">
        <f t="shared" si="2"/>
        <v>1.82E+18</v>
      </c>
      <c r="O57" s="15">
        <f t="shared" si="3"/>
        <v>1.82E+18</v>
      </c>
      <c r="P57" s="16">
        <f t="shared" si="8"/>
        <v>0</v>
      </c>
      <c r="Q57" s="16">
        <f t="shared" si="4"/>
        <v>1</v>
      </c>
      <c r="R57" s="14">
        <f t="shared" si="5"/>
        <v>1.82E+16</v>
      </c>
      <c r="S57" s="37">
        <f t="shared" si="9"/>
        <v>0.01</v>
      </c>
      <c r="T57" s="15">
        <f t="shared" si="10"/>
        <v>1.82E+18</v>
      </c>
      <c r="U57" s="15">
        <f t="shared" si="6"/>
        <v>1.82E+18</v>
      </c>
      <c r="Y57" s="15">
        <f t="shared" si="11"/>
        <v>1</v>
      </c>
      <c r="Z57" s="15">
        <f t="shared" si="12"/>
        <v>0</v>
      </c>
      <c r="AB57" s="15">
        <f t="shared" si="13"/>
        <v>1.82E+18</v>
      </c>
      <c r="AC57" s="15">
        <f t="shared" si="14"/>
        <v>1</v>
      </c>
      <c r="AD57" s="15">
        <f t="shared" si="15"/>
        <v>0</v>
      </c>
      <c r="AK57" s="16"/>
      <c r="AL57" s="16"/>
    </row>
    <row r="58" spans="1:38" s="14" customFormat="1" x14ac:dyDescent="0.25">
      <c r="A58" s="21">
        <v>39349</v>
      </c>
      <c r="B58" s="23">
        <v>39356</v>
      </c>
      <c r="C58" s="7">
        <v>5.89E+17</v>
      </c>
      <c r="D58" s="7">
        <f t="shared" si="7"/>
        <v>5.89E+17</v>
      </c>
      <c r="E58" s="7">
        <v>36500000000000</v>
      </c>
      <c r="F58" s="14">
        <v>0</v>
      </c>
      <c r="G58" s="14">
        <v>0</v>
      </c>
      <c r="H58" s="14">
        <v>0</v>
      </c>
      <c r="K58" s="14">
        <f t="shared" si="0"/>
        <v>0</v>
      </c>
      <c r="L58" s="15">
        <f>Notes!$C$31*1000000000000*InjAreaLoss!D58*Notes!$C$4</f>
        <v>0</v>
      </c>
      <c r="M58" s="14">
        <f t="shared" si="1"/>
        <v>36500000000000</v>
      </c>
      <c r="N58" s="15">
        <f t="shared" si="2"/>
        <v>5.889635E+17</v>
      </c>
      <c r="O58" s="15">
        <f t="shared" si="3"/>
        <v>5.889635E+17</v>
      </c>
      <c r="P58" s="16">
        <f t="shared" si="8"/>
        <v>6.1969439728359887E-5</v>
      </c>
      <c r="Q58" s="16">
        <f t="shared" si="4"/>
        <v>0.99993803056027164</v>
      </c>
      <c r="R58" s="14">
        <f t="shared" si="5"/>
        <v>5890000011309423</v>
      </c>
      <c r="S58" s="37">
        <f t="shared" si="9"/>
        <v>1.0000619752004026E-2</v>
      </c>
      <c r="T58" s="15">
        <f t="shared" si="10"/>
        <v>5.889635E+17</v>
      </c>
      <c r="U58" s="15">
        <f t="shared" si="6"/>
        <v>5.889635E+17</v>
      </c>
      <c r="Y58" s="15">
        <f t="shared" si="11"/>
        <v>0.99993803056027164</v>
      </c>
      <c r="Z58" s="15">
        <f t="shared" si="12"/>
        <v>6.1969439728359887E-5</v>
      </c>
      <c r="AB58" s="15">
        <f t="shared" si="13"/>
        <v>5.889635E+17</v>
      </c>
      <c r="AC58" s="15">
        <f t="shared" si="14"/>
        <v>0.99993803056027164</v>
      </c>
      <c r="AD58" s="15">
        <f t="shared" si="15"/>
        <v>6.1969439728359887E-5</v>
      </c>
      <c r="AK58" s="16"/>
      <c r="AL58" s="16"/>
    </row>
    <row r="59" spans="1:38" s="14" customFormat="1" x14ac:dyDescent="0.25">
      <c r="A59" s="23">
        <v>39356</v>
      </c>
      <c r="B59" s="23">
        <v>39363</v>
      </c>
      <c r="C59" s="7">
        <v>4420000000000</v>
      </c>
      <c r="D59" s="7">
        <f t="shared" si="7"/>
        <v>4420000000000</v>
      </c>
      <c r="E59" s="14">
        <v>0</v>
      </c>
      <c r="F59" s="14">
        <v>0</v>
      </c>
      <c r="G59" s="14">
        <v>0</v>
      </c>
      <c r="H59" s="14">
        <v>0</v>
      </c>
      <c r="K59" s="14">
        <f t="shared" si="0"/>
        <v>0</v>
      </c>
      <c r="L59" s="15">
        <f>Notes!$C$31*1000000000000*InjAreaLoss!D59*Notes!$C$4</f>
        <v>0</v>
      </c>
      <c r="M59" s="14">
        <f t="shared" si="1"/>
        <v>0</v>
      </c>
      <c r="N59" s="15">
        <f t="shared" si="2"/>
        <v>4420000000000</v>
      </c>
      <c r="O59" s="15">
        <f t="shared" si="3"/>
        <v>4420000000000</v>
      </c>
      <c r="P59" s="16">
        <f t="shared" si="8"/>
        <v>0</v>
      </c>
      <c r="Q59" s="16">
        <f t="shared" si="4"/>
        <v>1</v>
      </c>
      <c r="R59" s="14">
        <f t="shared" si="5"/>
        <v>44200000000</v>
      </c>
      <c r="S59" s="37">
        <f t="shared" si="9"/>
        <v>0.01</v>
      </c>
      <c r="T59" s="15">
        <f t="shared" si="10"/>
        <v>4420000000000</v>
      </c>
      <c r="U59" s="15">
        <f t="shared" si="6"/>
        <v>4420000000000</v>
      </c>
      <c r="Y59" s="15">
        <f t="shared" si="11"/>
        <v>1</v>
      </c>
      <c r="Z59" s="15">
        <f t="shared" si="12"/>
        <v>0</v>
      </c>
      <c r="AB59" s="15">
        <f t="shared" si="13"/>
        <v>4420000000000</v>
      </c>
      <c r="AC59" s="15">
        <f t="shared" si="14"/>
        <v>1</v>
      </c>
      <c r="AD59" s="15">
        <f t="shared" si="15"/>
        <v>0</v>
      </c>
      <c r="AK59" s="16"/>
      <c r="AL59" s="16"/>
    </row>
    <row r="60" spans="1:38" s="14" customFormat="1" x14ac:dyDescent="0.25">
      <c r="A60" s="21">
        <v>39363</v>
      </c>
      <c r="B60" s="23">
        <v>39370</v>
      </c>
      <c r="C60" s="7">
        <v>3180000000000000</v>
      </c>
      <c r="D60" s="7">
        <f t="shared" si="7"/>
        <v>3180000000000000</v>
      </c>
      <c r="E60" s="18">
        <v>0</v>
      </c>
      <c r="F60" s="18">
        <v>0</v>
      </c>
      <c r="G60" s="7">
        <v>0</v>
      </c>
      <c r="H60" s="7">
        <v>0</v>
      </c>
      <c r="K60" s="14">
        <f t="shared" si="0"/>
        <v>0</v>
      </c>
      <c r="L60" s="15">
        <f>Notes!$C$31*1000000000000*InjAreaLoss!D60*Notes!$C$4</f>
        <v>136124805134986.28</v>
      </c>
      <c r="M60" s="14">
        <f t="shared" si="1"/>
        <v>0</v>
      </c>
      <c r="N60" s="15">
        <f t="shared" si="2"/>
        <v>3180000000000000</v>
      </c>
      <c r="O60" s="15">
        <f t="shared" si="3"/>
        <v>3043875194865013.5</v>
      </c>
      <c r="P60" s="16">
        <f t="shared" si="8"/>
        <v>4.2806542495278821E-2</v>
      </c>
      <c r="Q60" s="16">
        <f t="shared" si="4"/>
        <v>0.95719345750472118</v>
      </c>
      <c r="R60" s="14">
        <f t="shared" si="5"/>
        <v>31829121826674.766</v>
      </c>
      <c r="S60" s="37">
        <f t="shared" si="9"/>
        <v>1.0456776243773126E-2</v>
      </c>
      <c r="T60" s="15">
        <f t="shared" si="10"/>
        <v>3180000000000000</v>
      </c>
      <c r="U60" s="15">
        <f t="shared" si="6"/>
        <v>3043875194865013.5</v>
      </c>
      <c r="Y60" s="15">
        <f t="shared" si="11"/>
        <v>1</v>
      </c>
      <c r="Z60" s="15">
        <f t="shared" si="12"/>
        <v>0</v>
      </c>
      <c r="AB60" s="15">
        <f t="shared" si="13"/>
        <v>3180000000000000</v>
      </c>
      <c r="AC60" s="15">
        <f t="shared" si="14"/>
        <v>1</v>
      </c>
      <c r="AD60" s="15">
        <f t="shared" si="15"/>
        <v>0</v>
      </c>
      <c r="AK60" s="16"/>
      <c r="AL60" s="16"/>
    </row>
    <row r="61" spans="1:38" s="14" customFormat="1" x14ac:dyDescent="0.25">
      <c r="A61" s="21">
        <v>39370</v>
      </c>
      <c r="B61" s="23">
        <v>39377</v>
      </c>
      <c r="C61" s="7">
        <v>3.64E+17</v>
      </c>
      <c r="D61" s="7">
        <f t="shared" si="7"/>
        <v>3.64E+17</v>
      </c>
      <c r="E61" s="7">
        <v>2.8E+17</v>
      </c>
      <c r="F61" s="18">
        <v>0</v>
      </c>
      <c r="G61" s="7">
        <v>1960000000000</v>
      </c>
      <c r="H61" s="7">
        <v>1.36E+16</v>
      </c>
      <c r="K61" s="14">
        <f t="shared" si="0"/>
        <v>0</v>
      </c>
      <c r="L61" s="15">
        <f>Notes!$C$31*1000000000000*InjAreaLoss!D61*Notes!$C$4</f>
        <v>912036194404408.12</v>
      </c>
      <c r="M61" s="14">
        <f t="shared" si="1"/>
        <v>2.8E+17</v>
      </c>
      <c r="N61" s="15">
        <f t="shared" si="2"/>
        <v>8.4E+16</v>
      </c>
      <c r="O61" s="15">
        <f t="shared" si="3"/>
        <v>6.9486003805595592E+16</v>
      </c>
      <c r="P61" s="16">
        <f t="shared" si="8"/>
        <v>0.80910438514946259</v>
      </c>
      <c r="Q61" s="16">
        <f t="shared" si="4"/>
        <v>0.19089561485053735</v>
      </c>
      <c r="R61" s="14">
        <f t="shared" si="5"/>
        <v>4594363849477547</v>
      </c>
      <c r="S61" s="37">
        <f t="shared" si="9"/>
        <v>6.6119270037911876E-2</v>
      </c>
      <c r="T61" s="15">
        <f t="shared" si="10"/>
        <v>8.4E+16</v>
      </c>
      <c r="U61" s="15">
        <f t="shared" si="6"/>
        <v>6.9486003805595592E+16</v>
      </c>
      <c r="Y61" s="15">
        <f t="shared" si="11"/>
        <v>0.23076923076923078</v>
      </c>
      <c r="Z61" s="15">
        <f t="shared" si="12"/>
        <v>0.76923076923076916</v>
      </c>
      <c r="AB61" s="15">
        <f t="shared" si="13"/>
        <v>8.4E+16</v>
      </c>
      <c r="AC61" s="15">
        <f t="shared" si="14"/>
        <v>0.23076923076923078</v>
      </c>
      <c r="AD61" s="15">
        <f t="shared" si="15"/>
        <v>0.76923076923076916</v>
      </c>
      <c r="AK61" s="16"/>
      <c r="AL61" s="16"/>
    </row>
    <row r="62" spans="1:38" s="14" customFormat="1" x14ac:dyDescent="0.25">
      <c r="A62" s="21">
        <v>39377</v>
      </c>
      <c r="B62" s="23">
        <v>39384</v>
      </c>
      <c r="C62" s="7">
        <v>4.46E+17</v>
      </c>
      <c r="D62" s="7">
        <f t="shared" si="7"/>
        <v>4.46E+17</v>
      </c>
      <c r="E62" s="7">
        <v>3E+17</v>
      </c>
      <c r="F62" s="18">
        <v>0</v>
      </c>
      <c r="G62" s="7">
        <v>95600000000000</v>
      </c>
      <c r="H62" s="7">
        <v>5.33E+16</v>
      </c>
      <c r="K62" s="14">
        <f t="shared" si="0"/>
        <v>0</v>
      </c>
      <c r="L62" s="15">
        <f>Notes!$C$31*1000000000000*InjAreaLoss!D62*Notes!$C$4</f>
        <v>2433230891787880</v>
      </c>
      <c r="M62" s="14">
        <f t="shared" si="1"/>
        <v>3E+17</v>
      </c>
      <c r="N62" s="15">
        <f t="shared" si="2"/>
        <v>1.46E+17</v>
      </c>
      <c r="O62" s="15">
        <f t="shared" si="3"/>
        <v>9.0171169108212128E+16</v>
      </c>
      <c r="P62" s="16">
        <f t="shared" si="8"/>
        <v>0.79782249078876211</v>
      </c>
      <c r="Q62" s="16">
        <f t="shared" si="4"/>
        <v>0.20217750921123795</v>
      </c>
      <c r="R62" s="14">
        <f t="shared" si="5"/>
        <v>5401507379907323</v>
      </c>
      <c r="S62" s="37">
        <f t="shared" si="9"/>
        <v>5.9902820750001716E-2</v>
      </c>
      <c r="T62" s="15">
        <f t="shared" si="10"/>
        <v>1.46E+17</v>
      </c>
      <c r="U62" s="15">
        <f t="shared" si="6"/>
        <v>9.0171169108212128E+16</v>
      </c>
      <c r="Y62" s="15">
        <f t="shared" si="11"/>
        <v>0.3273542600896861</v>
      </c>
      <c r="Z62" s="15">
        <f t="shared" si="12"/>
        <v>0.67264573991031384</v>
      </c>
      <c r="AB62" s="15">
        <f t="shared" si="13"/>
        <v>1.46E+17</v>
      </c>
      <c r="AC62" s="15">
        <f t="shared" si="14"/>
        <v>0.3273542600896861</v>
      </c>
      <c r="AD62" s="15">
        <f t="shared" si="15"/>
        <v>0.67264573991031384</v>
      </c>
      <c r="AK62" s="16"/>
      <c r="AL62" s="16"/>
    </row>
    <row r="63" spans="1:38" s="14" customFormat="1" x14ac:dyDescent="0.25">
      <c r="A63" s="21">
        <v>39384</v>
      </c>
      <c r="B63" s="23">
        <v>39391</v>
      </c>
      <c r="C63" s="7">
        <v>1.36E+18</v>
      </c>
      <c r="D63" s="7">
        <f t="shared" si="7"/>
        <v>1.36E+18</v>
      </c>
      <c r="E63" s="7">
        <v>1.07E+18</v>
      </c>
      <c r="F63" s="18">
        <v>0</v>
      </c>
      <c r="G63" s="7">
        <v>250000000000000</v>
      </c>
      <c r="H63" s="7">
        <v>2.38E+16</v>
      </c>
      <c r="K63" s="14">
        <f t="shared" si="0"/>
        <v>0</v>
      </c>
      <c r="L63" s="15">
        <f>Notes!$C$31*1000000000000*InjAreaLoss!D63*Notes!$C$4</f>
        <v>2885845868861709.5</v>
      </c>
      <c r="M63" s="14">
        <f t="shared" si="1"/>
        <v>1.07E+18</v>
      </c>
      <c r="N63" s="15">
        <f t="shared" si="2"/>
        <v>2.9E+17</v>
      </c>
      <c r="O63" s="15">
        <f t="shared" si="3"/>
        <v>2.630641541311383E+17</v>
      </c>
      <c r="P63" s="16">
        <f t="shared" si="8"/>
        <v>0.80657047490357481</v>
      </c>
      <c r="Q63" s="16">
        <f t="shared" si="4"/>
        <v>0.19342952509642522</v>
      </c>
      <c r="R63" s="14">
        <f t="shared" si="5"/>
        <v>1.7306284496119838E+16</v>
      </c>
      <c r="S63" s="37">
        <f t="shared" si="9"/>
        <v>6.578731546789382E-2</v>
      </c>
      <c r="T63" s="15">
        <f t="shared" si="10"/>
        <v>2.9E+17</v>
      </c>
      <c r="U63" s="15">
        <f t="shared" si="6"/>
        <v>2.630641541311383E+17</v>
      </c>
      <c r="Y63" s="15">
        <f t="shared" si="11"/>
        <v>0.21323529411764705</v>
      </c>
      <c r="Z63" s="15">
        <f t="shared" si="12"/>
        <v>0.78676470588235292</v>
      </c>
      <c r="AB63" s="15">
        <f t="shared" si="13"/>
        <v>2.9E+17</v>
      </c>
      <c r="AC63" s="15">
        <f t="shared" si="14"/>
        <v>0.21323529411764705</v>
      </c>
      <c r="AD63" s="15">
        <f t="shared" si="15"/>
        <v>0.78676470588235292</v>
      </c>
      <c r="AK63" s="16"/>
      <c r="AL63" s="16"/>
    </row>
    <row r="64" spans="1:38" s="14" customFormat="1" x14ac:dyDescent="0.25">
      <c r="A64" s="21">
        <v>39391</v>
      </c>
      <c r="B64" s="23">
        <v>39398</v>
      </c>
      <c r="C64" s="7">
        <v>7.21E+17</v>
      </c>
      <c r="D64" s="7">
        <f t="shared" si="7"/>
        <v>7.21E+17</v>
      </c>
      <c r="E64" s="7">
        <v>5.55E+17</v>
      </c>
      <c r="F64" s="18">
        <v>0</v>
      </c>
      <c r="G64" s="7">
        <v>198000000000000</v>
      </c>
      <c r="H64" s="7">
        <v>2.49E+16</v>
      </c>
      <c r="K64" s="14">
        <f t="shared" si="0"/>
        <v>0</v>
      </c>
      <c r="L64" s="15">
        <f>Notes!$C$31*1000000000000*InjAreaLoss!D64*Notes!$C$4</f>
        <v>1854700469964188.2</v>
      </c>
      <c r="M64" s="14">
        <f t="shared" si="1"/>
        <v>5.55E+17</v>
      </c>
      <c r="N64" s="15">
        <f t="shared" si="2"/>
        <v>1.66E+17</v>
      </c>
      <c r="O64" s="15">
        <f t="shared" si="3"/>
        <v>1.3904729953003581E+17</v>
      </c>
      <c r="P64" s="16">
        <f t="shared" si="8"/>
        <v>0.80714660259357029</v>
      </c>
      <c r="Q64" s="16">
        <f t="shared" si="4"/>
        <v>0.19285339740642971</v>
      </c>
      <c r="R64" s="14">
        <f t="shared" si="5"/>
        <v>9102139798518990</v>
      </c>
      <c r="S64" s="37">
        <f t="shared" si="9"/>
        <v>6.5460744863677298E-2</v>
      </c>
      <c r="T64" s="15">
        <f t="shared" si="10"/>
        <v>1.66E+17</v>
      </c>
      <c r="U64" s="15">
        <f t="shared" si="6"/>
        <v>1.3904729953003581E+17</v>
      </c>
      <c r="Y64" s="15">
        <f t="shared" si="11"/>
        <v>0.2302357836338419</v>
      </c>
      <c r="Z64" s="15">
        <f t="shared" si="12"/>
        <v>0.7697642163661581</v>
      </c>
      <c r="AB64" s="15">
        <f t="shared" si="13"/>
        <v>1.66E+17</v>
      </c>
      <c r="AC64" s="15">
        <f t="shared" si="14"/>
        <v>0.2302357836338419</v>
      </c>
      <c r="AD64" s="15">
        <f t="shared" si="15"/>
        <v>0.7697642163661581</v>
      </c>
      <c r="AK64" s="16"/>
      <c r="AL64" s="16"/>
    </row>
    <row r="65" spans="1:38" s="14" customFormat="1" x14ac:dyDescent="0.25">
      <c r="A65" s="21">
        <v>39398</v>
      </c>
      <c r="B65" s="23">
        <v>39405</v>
      </c>
      <c r="C65" s="7">
        <v>1.65E+18</v>
      </c>
      <c r="D65" s="7">
        <f t="shared" si="7"/>
        <v>1.65E+18</v>
      </c>
      <c r="E65" s="7">
        <v>8.56E+17</v>
      </c>
      <c r="F65" s="7">
        <v>5.36E+17</v>
      </c>
      <c r="G65" s="7">
        <v>184000000000000</v>
      </c>
      <c r="H65" s="7">
        <v>2.93E+16</v>
      </c>
      <c r="K65" s="14">
        <f t="shared" si="0"/>
        <v>0</v>
      </c>
      <c r="L65" s="15">
        <f>Notes!$C$31*1000000000000*InjAreaLoss!D65*Notes!$C$4</f>
        <v>5325883000906339</v>
      </c>
      <c r="M65" s="14">
        <f t="shared" si="1"/>
        <v>1.392E+18</v>
      </c>
      <c r="N65" s="15">
        <f t="shared" si="2"/>
        <v>2.58E+17</v>
      </c>
      <c r="O65" s="15">
        <f t="shared" si="3"/>
        <v>2.2319011699909366E+17</v>
      </c>
      <c r="P65" s="16">
        <f t="shared" si="8"/>
        <v>0.86473326242479176</v>
      </c>
      <c r="Q65" s="16">
        <f t="shared" si="4"/>
        <v>0.13526673757520827</v>
      </c>
      <c r="R65" s="14">
        <f t="shared" si="5"/>
        <v>1.9347916913419228E+16</v>
      </c>
      <c r="S65" s="37">
        <f t="shared" si="9"/>
        <v>8.6688053994334324E-2</v>
      </c>
      <c r="T65" s="15">
        <f t="shared" si="10"/>
        <v>2.58E+17</v>
      </c>
      <c r="U65" s="15">
        <f t="shared" si="6"/>
        <v>2.2319011699909366E+17</v>
      </c>
      <c r="Y65" s="15">
        <f t="shared" si="11"/>
        <v>0.15636363636363637</v>
      </c>
      <c r="Z65" s="15">
        <f t="shared" si="12"/>
        <v>0.84363636363636363</v>
      </c>
      <c r="AB65" s="15">
        <f t="shared" si="13"/>
        <v>2.58E+17</v>
      </c>
      <c r="AC65" s="15">
        <f t="shared" si="14"/>
        <v>0.15636363636363637</v>
      </c>
      <c r="AD65" s="15">
        <f t="shared" si="15"/>
        <v>0.84363636363636363</v>
      </c>
      <c r="AK65" s="16"/>
      <c r="AL65" s="16"/>
    </row>
    <row r="66" spans="1:38" s="14" customFormat="1" x14ac:dyDescent="0.25">
      <c r="A66" s="21">
        <v>39405</v>
      </c>
      <c r="B66" s="23">
        <v>39412</v>
      </c>
      <c r="C66" s="7">
        <v>5.03E+18</v>
      </c>
      <c r="D66" s="7">
        <f t="shared" si="7"/>
        <v>5.03E+18</v>
      </c>
      <c r="E66" s="7">
        <v>1.3E+18</v>
      </c>
      <c r="F66" s="7">
        <v>3.28E+18</v>
      </c>
      <c r="G66" s="7">
        <v>272000000000000</v>
      </c>
      <c r="H66" s="7">
        <v>1.53E+16</v>
      </c>
      <c r="K66" s="14">
        <f t="shared" si="0"/>
        <v>0</v>
      </c>
      <c r="L66" s="15">
        <f>Notes!$C$31*1000000000000*InjAreaLoss!D66*Notes!$C$4</f>
        <v>3.2516812826619852E+16</v>
      </c>
      <c r="M66" s="14">
        <f t="shared" si="1"/>
        <v>4.58E+18</v>
      </c>
      <c r="N66" s="15">
        <f t="shared" si="2"/>
        <v>4.5E+17</v>
      </c>
      <c r="O66" s="15">
        <f t="shared" si="3"/>
        <v>4.0191118717338016E+17</v>
      </c>
      <c r="P66" s="16">
        <f t="shared" si="8"/>
        <v>0.92009717948839365</v>
      </c>
      <c r="Q66" s="16">
        <f t="shared" si="4"/>
        <v>7.9902820511606396E-2</v>
      </c>
      <c r="R66" s="14">
        <f t="shared" si="5"/>
        <v>6.1441509996988512E+16</v>
      </c>
      <c r="S66" s="37">
        <f t="shared" si="9"/>
        <v>0.15287335102340235</v>
      </c>
      <c r="T66" s="15">
        <f t="shared" si="10"/>
        <v>4.5E+17</v>
      </c>
      <c r="U66" s="15">
        <f t="shared" si="6"/>
        <v>4.0191118717338016E+17</v>
      </c>
      <c r="Y66" s="15">
        <f t="shared" si="11"/>
        <v>8.9463220675944338E-2</v>
      </c>
      <c r="Z66" s="15">
        <f t="shared" si="12"/>
        <v>0.91053677932405563</v>
      </c>
      <c r="AB66" s="15">
        <f t="shared" si="13"/>
        <v>4.5E+17</v>
      </c>
      <c r="AC66" s="15">
        <f t="shared" si="14"/>
        <v>8.9463220675944338E-2</v>
      </c>
      <c r="AD66" s="15">
        <f t="shared" si="15"/>
        <v>0.91053677932405563</v>
      </c>
      <c r="AK66" s="16"/>
      <c r="AL66" s="16"/>
    </row>
    <row r="67" spans="1:38" s="14" customFormat="1" x14ac:dyDescent="0.25">
      <c r="A67" s="21">
        <v>39412</v>
      </c>
      <c r="B67" s="23">
        <v>39419</v>
      </c>
      <c r="C67" s="7">
        <v>5.69E+18</v>
      </c>
      <c r="D67" s="7">
        <f t="shared" si="7"/>
        <v>5.69E+18</v>
      </c>
      <c r="E67" s="7">
        <v>1.13E+18</v>
      </c>
      <c r="F67" s="7">
        <v>4.13E+18</v>
      </c>
      <c r="G67" s="7">
        <v>604000000000000</v>
      </c>
      <c r="H67" s="7">
        <v>1.67E+16</v>
      </c>
      <c r="K67" s="14">
        <f t="shared" si="0"/>
        <v>0</v>
      </c>
      <c r="L67" s="15">
        <f>Notes!$C$31*1000000000000*InjAreaLoss!D67*Notes!$C$4</f>
        <v>2.7779669607922324E+16</v>
      </c>
      <c r="M67" s="14">
        <f t="shared" si="1"/>
        <v>5.26E+18</v>
      </c>
      <c r="N67" s="15">
        <f t="shared" si="2"/>
        <v>4.3E+17</v>
      </c>
      <c r="O67" s="15">
        <f t="shared" si="3"/>
        <v>3.849163303920777E+17</v>
      </c>
      <c r="P67" s="16">
        <f t="shared" si="8"/>
        <v>0.93235213877116385</v>
      </c>
      <c r="Q67" s="16">
        <f t="shared" si="4"/>
        <v>6.7647861228836148E-2</v>
      </c>
      <c r="R67" s="14">
        <f t="shared" si="5"/>
        <v>7.1211621920062688E+16</v>
      </c>
      <c r="S67" s="37">
        <f t="shared" si="9"/>
        <v>0.18500545780306638</v>
      </c>
      <c r="T67" s="15">
        <f t="shared" si="10"/>
        <v>4.3E+17</v>
      </c>
      <c r="U67" s="15">
        <f t="shared" si="6"/>
        <v>3.849163303920777E+17</v>
      </c>
      <c r="Y67" s="15">
        <f t="shared" si="11"/>
        <v>7.5571177504393669E-2</v>
      </c>
      <c r="Z67" s="15">
        <f t="shared" si="12"/>
        <v>0.92442882249560632</v>
      </c>
      <c r="AB67" s="15">
        <f t="shared" si="13"/>
        <v>4.3E+17</v>
      </c>
      <c r="AC67" s="15">
        <f t="shared" si="14"/>
        <v>7.5571177504393669E-2</v>
      </c>
      <c r="AD67" s="15">
        <f t="shared" si="15"/>
        <v>0.92442882249560632</v>
      </c>
      <c r="AK67" s="16"/>
      <c r="AL67" s="16"/>
    </row>
    <row r="68" spans="1:38" s="14" customFormat="1" x14ac:dyDescent="0.25">
      <c r="A68" s="21">
        <v>39419</v>
      </c>
      <c r="B68" s="23">
        <v>39426</v>
      </c>
      <c r="C68" s="7">
        <v>3.33E+18</v>
      </c>
      <c r="D68" s="7">
        <f t="shared" si="7"/>
        <v>3.33E+18</v>
      </c>
      <c r="E68" s="7">
        <v>8.45E+17</v>
      </c>
      <c r="F68" s="7">
        <v>2.24E+18</v>
      </c>
      <c r="G68" s="7">
        <v>381000000000000</v>
      </c>
      <c r="H68" s="7">
        <v>5730000000000000</v>
      </c>
      <c r="K68" s="14">
        <f t="shared" si="0"/>
        <v>0</v>
      </c>
      <c r="L68" s="15">
        <f>Notes!$C$31*1000000000000*InjAreaLoss!D68*Notes!$C$4</f>
        <v>2.313100751256254E+16</v>
      </c>
      <c r="M68" s="14">
        <f t="shared" si="1"/>
        <v>3.085E+18</v>
      </c>
      <c r="N68" s="15">
        <f t="shared" si="2"/>
        <v>2.45E+17</v>
      </c>
      <c r="O68" s="15">
        <f t="shared" si="3"/>
        <v>2.1575799248743747E+17</v>
      </c>
      <c r="P68" s="16">
        <f t="shared" si="8"/>
        <v>0.93520781006383258</v>
      </c>
      <c r="Q68" s="16">
        <f t="shared" si="4"/>
        <v>6.4792189936167408E-2</v>
      </c>
      <c r="R68" s="14">
        <f t="shared" si="5"/>
        <v>4.101352584400608E+16</v>
      </c>
      <c r="S68" s="37">
        <f t="shared" si="9"/>
        <v>0.19009041274053426</v>
      </c>
      <c r="T68" s="15">
        <f t="shared" si="10"/>
        <v>2.45E+17</v>
      </c>
      <c r="U68" s="15">
        <f t="shared" si="6"/>
        <v>2.1575799248743747E+17</v>
      </c>
      <c r="Y68" s="15">
        <f t="shared" si="11"/>
        <v>7.3573573573573567E-2</v>
      </c>
      <c r="Z68" s="15">
        <f t="shared" si="12"/>
        <v>0.92642642642642647</v>
      </c>
      <c r="AB68" s="15">
        <f t="shared" si="13"/>
        <v>2.45E+17</v>
      </c>
      <c r="AC68" s="15">
        <f t="shared" si="14"/>
        <v>7.3573573573573567E-2</v>
      </c>
      <c r="AD68" s="15">
        <f t="shared" si="15"/>
        <v>0.92642642642642647</v>
      </c>
      <c r="AK68" s="16"/>
      <c r="AL68" s="16"/>
    </row>
    <row r="69" spans="1:38" s="14" customFormat="1" x14ac:dyDescent="0.25">
      <c r="A69" s="21">
        <v>39426</v>
      </c>
      <c r="B69" s="23">
        <v>39433</v>
      </c>
      <c r="C69" s="7">
        <v>4.72E+18</v>
      </c>
      <c r="D69" s="7">
        <f t="shared" si="7"/>
        <v>4.72E+18</v>
      </c>
      <c r="E69" s="7">
        <v>1.13E+18</v>
      </c>
      <c r="F69" s="7">
        <v>3.23E+18</v>
      </c>
      <c r="G69" s="7">
        <v>508000000000000</v>
      </c>
      <c r="H69" s="7">
        <v>1.02E+16</v>
      </c>
      <c r="K69" s="14">
        <f t="shared" si="0"/>
        <v>0</v>
      </c>
      <c r="L69" s="15">
        <f>Notes!$C$31*1000000000000*InjAreaLoss!D69*Notes!$C$4</f>
        <v>4.6125890219990104E+16</v>
      </c>
      <c r="M69" s="14">
        <f t="shared" si="1"/>
        <v>4.36E+18</v>
      </c>
      <c r="N69" s="15">
        <f t="shared" si="2"/>
        <v>3.6E+17</v>
      </c>
      <c r="O69" s="15">
        <f t="shared" si="3"/>
        <v>3.0316610978000992E+17</v>
      </c>
      <c r="P69" s="16">
        <f t="shared" si="8"/>
        <v>0.93576989199576066</v>
      </c>
      <c r="Q69" s="16">
        <f t="shared" si="4"/>
        <v>6.4230108004239395E-2</v>
      </c>
      <c r="R69" s="14">
        <f t="shared" si="5"/>
        <v>5.8301313789495848E+16</v>
      </c>
      <c r="S69" s="37">
        <f t="shared" si="9"/>
        <v>0.19230815024740638</v>
      </c>
      <c r="T69" s="15">
        <f t="shared" si="10"/>
        <v>3.6E+17</v>
      </c>
      <c r="U69" s="15">
        <f t="shared" si="6"/>
        <v>3.0316610978000992E+17</v>
      </c>
      <c r="Y69" s="15">
        <f t="shared" si="11"/>
        <v>7.6271186440677971E-2</v>
      </c>
      <c r="Z69" s="15">
        <f t="shared" si="12"/>
        <v>0.92372881355932202</v>
      </c>
      <c r="AB69" s="15">
        <f t="shared" si="13"/>
        <v>3.6E+17</v>
      </c>
      <c r="AC69" s="15">
        <f t="shared" si="14"/>
        <v>7.6271186440677971E-2</v>
      </c>
      <c r="AD69" s="15">
        <f t="shared" si="15"/>
        <v>0.92372881355932202</v>
      </c>
      <c r="AK69" s="16"/>
      <c r="AL69" s="16"/>
    </row>
    <row r="70" spans="1:38" s="14" customFormat="1" x14ac:dyDescent="0.25">
      <c r="A70" s="21">
        <v>39433</v>
      </c>
      <c r="B70" s="23">
        <v>39440</v>
      </c>
      <c r="C70" s="7">
        <v>6.16E+18</v>
      </c>
      <c r="D70" s="7">
        <f t="shared" si="7"/>
        <v>6.16E+18</v>
      </c>
      <c r="E70" s="7">
        <v>7.91E+17</v>
      </c>
      <c r="F70" s="7">
        <v>4.88E+18</v>
      </c>
      <c r="G70" s="7">
        <v>296000000000000</v>
      </c>
      <c r="H70" s="7">
        <v>8900000000000000</v>
      </c>
      <c r="K70" s="14">
        <f t="shared" si="0"/>
        <v>0</v>
      </c>
      <c r="L70" s="15">
        <f>Notes!$C$31*1000000000000*InjAreaLoss!D70*Notes!$C$4</f>
        <v>9.0798648145164224E+16</v>
      </c>
      <c r="M70" s="14">
        <f t="shared" si="1"/>
        <v>5.671E+18</v>
      </c>
      <c r="N70" s="15">
        <f t="shared" si="2"/>
        <v>4.89E+17</v>
      </c>
      <c r="O70" s="15">
        <f t="shared" si="3"/>
        <v>3.8900535185483578E+17</v>
      </c>
      <c r="P70" s="16">
        <f t="shared" si="8"/>
        <v>0.93684978054304613</v>
      </c>
      <c r="Q70" s="16">
        <f t="shared" si="4"/>
        <v>6.3150219456953857E-2</v>
      </c>
      <c r="R70" s="14">
        <f t="shared" si="5"/>
        <v>7.8989875738679952E+16</v>
      </c>
      <c r="S70" s="37">
        <f t="shared" si="9"/>
        <v>0.20305601288528397</v>
      </c>
      <c r="T70" s="15">
        <f t="shared" si="10"/>
        <v>4.89E+17</v>
      </c>
      <c r="U70" s="15">
        <f t="shared" si="6"/>
        <v>3.8900535185483578E+17</v>
      </c>
      <c r="Y70" s="15">
        <f t="shared" si="11"/>
        <v>7.9383116883116889E-2</v>
      </c>
      <c r="Z70" s="15">
        <f t="shared" si="12"/>
        <v>0.92061688311688306</v>
      </c>
      <c r="AB70" s="15">
        <f t="shared" si="13"/>
        <v>4.89E+17</v>
      </c>
      <c r="AC70" s="15">
        <f t="shared" si="14"/>
        <v>7.9383116883116889E-2</v>
      </c>
      <c r="AD70" s="15">
        <f t="shared" si="15"/>
        <v>0.92061688311688306</v>
      </c>
      <c r="AK70" s="16"/>
      <c r="AL70" s="16"/>
    </row>
    <row r="71" spans="1:38" s="14" customFormat="1" x14ac:dyDescent="0.25">
      <c r="A71" s="21">
        <v>39440</v>
      </c>
      <c r="B71" s="23">
        <v>39447</v>
      </c>
      <c r="C71" s="7">
        <v>5.46E+18</v>
      </c>
      <c r="D71" s="7">
        <f t="shared" si="7"/>
        <v>5.46E+18</v>
      </c>
      <c r="E71" s="7">
        <v>2.4E+17</v>
      </c>
      <c r="F71" s="7">
        <v>4.81E+18</v>
      </c>
      <c r="G71" s="7">
        <v>180000000000000</v>
      </c>
      <c r="H71" s="7">
        <v>5870000000000000</v>
      </c>
      <c r="K71" s="14">
        <f t="shared" si="0"/>
        <v>0</v>
      </c>
      <c r="L71" s="15">
        <f>Notes!$C$31*1000000000000*InjAreaLoss!D71*Notes!$C$4</f>
        <v>5.5069289917358696E+16</v>
      </c>
      <c r="M71" s="14">
        <f t="shared" si="1"/>
        <v>5.05E+18</v>
      </c>
      <c r="N71" s="15">
        <f t="shared" si="2"/>
        <v>4.1E+17</v>
      </c>
      <c r="O71" s="15">
        <f t="shared" si="3"/>
        <v>3.4888071008264128E+17</v>
      </c>
      <c r="P71" s="16">
        <f t="shared" si="8"/>
        <v>0.93610243405079829</v>
      </c>
      <c r="Q71" s="16">
        <f t="shared" si="4"/>
        <v>6.3897565949201693E-2</v>
      </c>
      <c r="R71" s="14">
        <f t="shared" si="5"/>
        <v>7.2806845224877024E+16</v>
      </c>
      <c r="S71" s="37">
        <f t="shared" si="9"/>
        <v>0.20868693258400806</v>
      </c>
      <c r="T71" s="15">
        <f t="shared" si="10"/>
        <v>4.1E+17</v>
      </c>
      <c r="U71" s="15">
        <f t="shared" si="6"/>
        <v>3.4888071008264128E+17</v>
      </c>
      <c r="Y71" s="15">
        <f t="shared" si="11"/>
        <v>7.5091575091575088E-2</v>
      </c>
      <c r="Z71" s="15">
        <f t="shared" si="12"/>
        <v>0.92490842490842495</v>
      </c>
      <c r="AB71" s="15">
        <f t="shared" si="13"/>
        <v>4.1E+17</v>
      </c>
      <c r="AC71" s="15">
        <f t="shared" si="14"/>
        <v>7.5091575091575088E-2</v>
      </c>
      <c r="AD71" s="15">
        <f t="shared" si="15"/>
        <v>0.92490842490842495</v>
      </c>
      <c r="AK71" s="16"/>
      <c r="AL71" s="16"/>
    </row>
    <row r="72" spans="1:38" s="14" customFormat="1" x14ac:dyDescent="0.25">
      <c r="A72" s="21">
        <v>39447</v>
      </c>
      <c r="B72" s="23">
        <v>39454</v>
      </c>
      <c r="C72" s="7">
        <v>6.93E+18</v>
      </c>
      <c r="D72" s="7">
        <f t="shared" si="7"/>
        <v>6.93E+18</v>
      </c>
      <c r="E72" s="7">
        <v>1.39E+18</v>
      </c>
      <c r="F72" s="7">
        <v>5.06E+18</v>
      </c>
      <c r="G72" s="7">
        <v>99500000000000</v>
      </c>
      <c r="H72" s="7">
        <v>7520000000000000</v>
      </c>
      <c r="K72" s="14">
        <f t="shared" ref="K72:K135" si="16">I72+J72</f>
        <v>0</v>
      </c>
      <c r="L72" s="15">
        <f>Notes!$C$31*1000000000000*InjAreaLoss!D72*Notes!$C$4</f>
        <v>5.0798374156248496E+16</v>
      </c>
      <c r="M72" s="14">
        <f t="shared" ref="M72:M135" si="17">E72+F72</f>
        <v>6.45E+18</v>
      </c>
      <c r="N72" s="15">
        <f t="shared" ref="N72:N135" si="18">D72-M72</f>
        <v>4.8E+17</v>
      </c>
      <c r="O72" s="15">
        <f t="shared" ref="O72:O135" si="19">N72-G72-H72-I72-J72-L72</f>
        <v>4.2158212584375149E+17</v>
      </c>
      <c r="P72" s="16">
        <f t="shared" si="8"/>
        <v>0.93916563840638512</v>
      </c>
      <c r="Q72" s="16">
        <f t="shared" ref="Q72:Q135" si="20">O72/D72</f>
        <v>6.0834361593614932E-2</v>
      </c>
      <c r="R72" s="14">
        <f t="shared" ref="R72:R135" si="21">SQRT((0.01*C72)^2+(0.01*E72)^2+(0.01*F72)^2+(0.01*G72)^2+(0.01*H72)^2+(0.01*I72)^2+(0.01*J72)^2+(0.01*L72)^2)</f>
        <v>8.692711719315048E+16</v>
      </c>
      <c r="S72" s="37">
        <f t="shared" si="9"/>
        <v>0.20619260605315076</v>
      </c>
      <c r="T72" s="15">
        <f t="shared" si="10"/>
        <v>4.8E+17</v>
      </c>
      <c r="U72" s="15">
        <f t="shared" ref="U72:U135" si="22">C72-M72-G72-H72-I72-J72-L72</f>
        <v>4.2158212584375149E+17</v>
      </c>
      <c r="Y72" s="15">
        <f t="shared" si="11"/>
        <v>6.9264069264069264E-2</v>
      </c>
      <c r="Z72" s="15">
        <f t="shared" si="12"/>
        <v>0.93073593073593075</v>
      </c>
      <c r="AB72" s="15">
        <f t="shared" si="13"/>
        <v>4.8E+17</v>
      </c>
      <c r="AC72" s="15">
        <f t="shared" si="14"/>
        <v>6.9264069264069264E-2</v>
      </c>
      <c r="AD72" s="15">
        <f t="shared" si="15"/>
        <v>0.93073593073593075</v>
      </c>
      <c r="AK72" s="16"/>
      <c r="AL72" s="16"/>
    </row>
    <row r="73" spans="1:38" s="14" customFormat="1" x14ac:dyDescent="0.25">
      <c r="A73" s="21">
        <v>39454</v>
      </c>
      <c r="B73" s="23">
        <v>39461</v>
      </c>
      <c r="C73" s="7">
        <v>6.4E+18</v>
      </c>
      <c r="D73" s="7">
        <f t="shared" ref="D73:D136" si="23">C73</f>
        <v>6.4E+18</v>
      </c>
      <c r="E73" s="7">
        <v>1.3E+18</v>
      </c>
      <c r="F73" s="7">
        <v>4.61E+18</v>
      </c>
      <c r="G73" s="7">
        <v>1640000000000000</v>
      </c>
      <c r="H73" s="7">
        <v>1.01E+16</v>
      </c>
      <c r="K73" s="14">
        <f t="shared" si="16"/>
        <v>0</v>
      </c>
      <c r="L73" s="15">
        <f>Notes!$C$31*1000000000000*InjAreaLoss!D73*Notes!$C$4</f>
        <v>8.5680355472088736E+16</v>
      </c>
      <c r="M73" s="14">
        <f t="shared" si="17"/>
        <v>5.91E+18</v>
      </c>
      <c r="N73" s="15">
        <f t="shared" si="18"/>
        <v>4.9E+17</v>
      </c>
      <c r="O73" s="15">
        <f t="shared" si="19"/>
        <v>3.925796445279113E+17</v>
      </c>
      <c r="P73" s="16">
        <f t="shared" ref="P73:P136" si="24">1-Q73</f>
        <v>0.93865943054251388</v>
      </c>
      <c r="Q73" s="16">
        <f t="shared" si="20"/>
        <v>6.1340569457486137E-2</v>
      </c>
      <c r="R73" s="14">
        <f t="shared" si="21"/>
        <v>7.9943446149708752E+16</v>
      </c>
      <c r="S73" s="37">
        <f t="shared" ref="S73:S136" si="25">R73/O73</f>
        <v>0.2036362487562062</v>
      </c>
      <c r="T73" s="15">
        <f t="shared" ref="T73:T136" si="26">C73-M73</f>
        <v>4.9E+17</v>
      </c>
      <c r="U73" s="15">
        <f t="shared" si="22"/>
        <v>3.925796445279113E+17</v>
      </c>
      <c r="Y73" s="15">
        <f t="shared" ref="Y73:Y136" si="27">N73/D73</f>
        <v>7.6562500000000006E-2</v>
      </c>
      <c r="Z73" s="15">
        <f t="shared" ref="Z73:Z136" si="28">1-Y73</f>
        <v>0.92343750000000002</v>
      </c>
      <c r="AB73" s="15">
        <f t="shared" ref="AB73:AB136" si="29">C73-M73</f>
        <v>4.9E+17</v>
      </c>
      <c r="AC73" s="15">
        <f t="shared" ref="AC73:AC136" si="30">AB73/C73</f>
        <v>7.6562500000000006E-2</v>
      </c>
      <c r="AD73" s="15">
        <f t="shared" ref="AD73:AD136" si="31">1-AC73</f>
        <v>0.92343750000000002</v>
      </c>
      <c r="AK73" s="16"/>
      <c r="AL73" s="16"/>
    </row>
    <row r="74" spans="1:38" s="14" customFormat="1" x14ac:dyDescent="0.25">
      <c r="A74" s="21">
        <v>39461</v>
      </c>
      <c r="B74" s="23">
        <v>39468</v>
      </c>
      <c r="C74" s="7">
        <v>7.09E+18</v>
      </c>
      <c r="D74" s="7">
        <f t="shared" si="23"/>
        <v>7.09E+18</v>
      </c>
      <c r="E74" s="7">
        <v>1.1E+18</v>
      </c>
      <c r="F74" s="7">
        <v>5.42E+18</v>
      </c>
      <c r="G74" s="7">
        <v>1660000000000000</v>
      </c>
      <c r="H74" s="7">
        <v>1.15E+16</v>
      </c>
      <c r="K74" s="14">
        <f t="shared" si="16"/>
        <v>0</v>
      </c>
      <c r="L74" s="15">
        <f>Notes!$C$31*1000000000000*InjAreaLoss!D74*Notes!$C$4</f>
        <v>1.0471400635008819E+17</v>
      </c>
      <c r="M74" s="14">
        <f t="shared" si="17"/>
        <v>6.52E+18</v>
      </c>
      <c r="N74" s="15">
        <f t="shared" si="18"/>
        <v>5.7E+17</v>
      </c>
      <c r="O74" s="15">
        <f t="shared" si="19"/>
        <v>4.5212599364991181E+17</v>
      </c>
      <c r="P74" s="16">
        <f t="shared" si="24"/>
        <v>0.93623046633992779</v>
      </c>
      <c r="Q74" s="16">
        <f t="shared" si="20"/>
        <v>6.3769533660072181E-2</v>
      </c>
      <c r="R74" s="14">
        <f t="shared" si="21"/>
        <v>8.9925302350743248E+16</v>
      </c>
      <c r="S74" s="37">
        <f t="shared" si="25"/>
        <v>0.19889434275785925</v>
      </c>
      <c r="T74" s="15">
        <f t="shared" si="26"/>
        <v>5.7E+17</v>
      </c>
      <c r="U74" s="15">
        <f t="shared" si="22"/>
        <v>4.5212599364991181E+17</v>
      </c>
      <c r="Y74" s="15">
        <f t="shared" si="27"/>
        <v>8.0394922425952045E-2</v>
      </c>
      <c r="Z74" s="15">
        <f t="shared" si="28"/>
        <v>0.91960507757404797</v>
      </c>
      <c r="AB74" s="15">
        <f t="shared" si="29"/>
        <v>5.7E+17</v>
      </c>
      <c r="AC74" s="15">
        <f t="shared" si="30"/>
        <v>8.0394922425952045E-2</v>
      </c>
      <c r="AD74" s="15">
        <f t="shared" si="31"/>
        <v>0.91960507757404797</v>
      </c>
      <c r="AK74" s="16"/>
      <c r="AL74" s="16"/>
    </row>
    <row r="75" spans="1:38" s="14" customFormat="1" x14ac:dyDescent="0.25">
      <c r="A75" s="21">
        <v>39468</v>
      </c>
      <c r="B75" s="23" t="s">
        <v>630</v>
      </c>
      <c r="C75" s="7">
        <v>7.45E+18</v>
      </c>
      <c r="D75" s="7">
        <f t="shared" si="23"/>
        <v>7.45E+18</v>
      </c>
      <c r="E75" s="7">
        <v>1.35E+18</v>
      </c>
      <c r="F75" s="7">
        <v>5.5E+18</v>
      </c>
      <c r="G75" s="7">
        <v>63400000000000</v>
      </c>
      <c r="H75" s="7">
        <v>8150000000000000</v>
      </c>
      <c r="K75" s="14">
        <f t="shared" si="16"/>
        <v>0</v>
      </c>
      <c r="L75" s="15">
        <f>Notes!$C$31*1000000000000*InjAreaLoss!D75*Notes!$C$4</f>
        <v>1.2264504630649427E+17</v>
      </c>
      <c r="M75" s="14">
        <f t="shared" si="17"/>
        <v>6.85E+18</v>
      </c>
      <c r="N75" s="15">
        <f t="shared" si="18"/>
        <v>6E+17</v>
      </c>
      <c r="O75" s="15">
        <f t="shared" si="19"/>
        <v>4.6914155369350573E+17</v>
      </c>
      <c r="P75" s="16">
        <f t="shared" si="24"/>
        <v>0.93702797936999926</v>
      </c>
      <c r="Q75" s="16">
        <f t="shared" si="20"/>
        <v>6.2972020630000763E-2</v>
      </c>
      <c r="R75" s="14">
        <f t="shared" si="21"/>
        <v>9.358958715257968E+16</v>
      </c>
      <c r="S75" s="37">
        <f t="shared" si="25"/>
        <v>0.19949114806769511</v>
      </c>
      <c r="T75" s="15">
        <f t="shared" si="26"/>
        <v>6E+17</v>
      </c>
      <c r="U75" s="15">
        <f t="shared" si="22"/>
        <v>4.6914155369350573E+17</v>
      </c>
      <c r="Y75" s="15">
        <f t="shared" si="27"/>
        <v>8.0536912751677847E-2</v>
      </c>
      <c r="Z75" s="15">
        <f t="shared" si="28"/>
        <v>0.91946308724832215</v>
      </c>
      <c r="AB75" s="15">
        <f t="shared" si="29"/>
        <v>6E+17</v>
      </c>
      <c r="AC75" s="15">
        <f t="shared" si="30"/>
        <v>8.0536912751677847E-2</v>
      </c>
      <c r="AD75" s="15">
        <f t="shared" si="31"/>
        <v>0.91946308724832215</v>
      </c>
      <c r="AK75" s="16"/>
      <c r="AL75" s="16"/>
    </row>
    <row r="76" spans="1:38" s="14" customFormat="1" x14ac:dyDescent="0.25">
      <c r="A76" s="21" t="s">
        <v>630</v>
      </c>
      <c r="B76" s="23" t="s">
        <v>629</v>
      </c>
      <c r="C76" s="7">
        <v>6.7E+18</v>
      </c>
      <c r="D76" s="7">
        <f t="shared" si="23"/>
        <v>6.7E+18</v>
      </c>
      <c r="E76" s="7">
        <v>1.23E+18</v>
      </c>
      <c r="F76" s="7">
        <v>4.96E+18</v>
      </c>
      <c r="G76" s="7">
        <v>1520000000000000</v>
      </c>
      <c r="H76" s="7">
        <v>7920000000000000</v>
      </c>
      <c r="K76" s="14">
        <f t="shared" si="16"/>
        <v>0</v>
      </c>
      <c r="L76" s="15">
        <f>Notes!$C$31*1000000000000*InjAreaLoss!D76*Notes!$C$4</f>
        <v>1.0578598919052622E+17</v>
      </c>
      <c r="M76" s="14">
        <f t="shared" si="17"/>
        <v>6.19E+18</v>
      </c>
      <c r="N76" s="15">
        <f t="shared" si="18"/>
        <v>5.1E+17</v>
      </c>
      <c r="O76" s="15">
        <f t="shared" si="19"/>
        <v>3.9477401080947379E+17</v>
      </c>
      <c r="P76" s="16">
        <f t="shared" si="24"/>
        <v>0.94107850584933228</v>
      </c>
      <c r="Q76" s="16">
        <f t="shared" si="20"/>
        <v>5.8921494150667733E-2</v>
      </c>
      <c r="R76" s="14">
        <f t="shared" si="21"/>
        <v>8.4270846508332304E+16</v>
      </c>
      <c r="S76" s="37">
        <f t="shared" si="25"/>
        <v>0.21346604437191075</v>
      </c>
      <c r="T76" s="15">
        <f t="shared" si="26"/>
        <v>5.1E+17</v>
      </c>
      <c r="U76" s="15">
        <f t="shared" si="22"/>
        <v>3.9477401080947379E+17</v>
      </c>
      <c r="Y76" s="15">
        <f t="shared" si="27"/>
        <v>7.6119402985074622E-2</v>
      </c>
      <c r="Z76" s="15">
        <f t="shared" si="28"/>
        <v>0.92388059701492542</v>
      </c>
      <c r="AB76" s="15">
        <f t="shared" si="29"/>
        <v>5.1E+17</v>
      </c>
      <c r="AC76" s="15">
        <f t="shared" si="30"/>
        <v>7.6119402985074622E-2</v>
      </c>
      <c r="AD76" s="15">
        <f t="shared" si="31"/>
        <v>0.92388059701492542</v>
      </c>
      <c r="AK76" s="16"/>
      <c r="AL76" s="16"/>
    </row>
    <row r="77" spans="1:38" s="14" customFormat="1" x14ac:dyDescent="0.25">
      <c r="A77" s="21" t="s">
        <v>629</v>
      </c>
      <c r="B77" s="23">
        <v>39489</v>
      </c>
      <c r="C77" s="7">
        <v>7.7E+18</v>
      </c>
      <c r="D77" s="7">
        <f t="shared" si="23"/>
        <v>7.7E+18</v>
      </c>
      <c r="E77" s="15">
        <v>1.53E+18</v>
      </c>
      <c r="F77" s="7">
        <v>5.55E+18</v>
      </c>
      <c r="G77" s="7">
        <v>1520000000000000</v>
      </c>
      <c r="H77" s="7">
        <v>8880000000000000</v>
      </c>
      <c r="K77" s="14">
        <f t="shared" si="16"/>
        <v>0</v>
      </c>
      <c r="L77" s="15">
        <f>Notes!$C$31*1000000000000*InjAreaLoss!D77*Notes!$C$4</f>
        <v>1.1354510308322043E+17</v>
      </c>
      <c r="M77" s="14">
        <f t="shared" si="17"/>
        <v>7.08E+18</v>
      </c>
      <c r="N77" s="15">
        <f t="shared" si="18"/>
        <v>6.2E+17</v>
      </c>
      <c r="O77" s="15">
        <f t="shared" si="19"/>
        <v>4.9605489691677958E+17</v>
      </c>
      <c r="P77" s="16">
        <f t="shared" si="24"/>
        <v>0.93557728611470392</v>
      </c>
      <c r="Q77" s="16">
        <f t="shared" si="20"/>
        <v>6.4422713885296051E-2</v>
      </c>
      <c r="R77" s="14">
        <f t="shared" si="21"/>
        <v>9.614903725739232E+16</v>
      </c>
      <c r="S77" s="37">
        <f t="shared" si="25"/>
        <v>0.19382741276218612</v>
      </c>
      <c r="T77" s="15">
        <f t="shared" si="26"/>
        <v>6.2E+17</v>
      </c>
      <c r="U77" s="15">
        <f t="shared" si="22"/>
        <v>4.9605489691677958E+17</v>
      </c>
      <c r="Y77" s="15">
        <f t="shared" si="27"/>
        <v>8.0519480519480519E-2</v>
      </c>
      <c r="Z77" s="15">
        <f t="shared" si="28"/>
        <v>0.91948051948051945</v>
      </c>
      <c r="AB77" s="15">
        <f t="shared" si="29"/>
        <v>6.2E+17</v>
      </c>
      <c r="AC77" s="15">
        <f t="shared" si="30"/>
        <v>8.0519480519480519E-2</v>
      </c>
      <c r="AD77" s="15">
        <f t="shared" si="31"/>
        <v>0.91948051948051945</v>
      </c>
      <c r="AK77" s="16"/>
      <c r="AL77" s="16"/>
    </row>
    <row r="78" spans="1:38" s="14" customFormat="1" x14ac:dyDescent="0.25">
      <c r="A78" s="21">
        <v>39489</v>
      </c>
      <c r="B78" s="23">
        <v>39496</v>
      </c>
      <c r="C78" s="7">
        <v>8.11E+18</v>
      </c>
      <c r="D78" s="7">
        <f t="shared" si="23"/>
        <v>8.11E+18</v>
      </c>
      <c r="E78" s="7">
        <v>1.6E+18</v>
      </c>
      <c r="F78" s="7">
        <v>5.83E+18</v>
      </c>
      <c r="G78" s="7">
        <v>2370000000000000</v>
      </c>
      <c r="H78" s="7">
        <v>1.05E+16</v>
      </c>
      <c r="K78" s="14">
        <f t="shared" si="16"/>
        <v>0</v>
      </c>
      <c r="L78" s="15">
        <f>Notes!$C$31*1000000000000*InjAreaLoss!D78*Notes!$C$4</f>
        <v>1.2520078952290362E+17</v>
      </c>
      <c r="M78" s="14">
        <f t="shared" si="17"/>
        <v>7.43E+18</v>
      </c>
      <c r="N78" s="15">
        <f t="shared" si="18"/>
        <v>6.8E+17</v>
      </c>
      <c r="O78" s="15">
        <f t="shared" si="19"/>
        <v>5.4192921047709638E+17</v>
      </c>
      <c r="P78" s="16">
        <f t="shared" si="24"/>
        <v>0.93317765592144308</v>
      </c>
      <c r="Q78" s="16">
        <f t="shared" si="20"/>
        <v>6.6822344078556889E-2</v>
      </c>
      <c r="R78" s="14">
        <f t="shared" si="21"/>
        <v>1.0116164841707413E+17</v>
      </c>
      <c r="S78" s="37">
        <f t="shared" si="25"/>
        <v>0.18666948830459756</v>
      </c>
      <c r="T78" s="15">
        <f t="shared" si="26"/>
        <v>6.8E+17</v>
      </c>
      <c r="U78" s="15">
        <f t="shared" si="22"/>
        <v>5.4192921047709638E+17</v>
      </c>
      <c r="Y78" s="15">
        <f t="shared" si="27"/>
        <v>8.3847102342786681E-2</v>
      </c>
      <c r="Z78" s="15">
        <f t="shared" si="28"/>
        <v>0.91615289765721331</v>
      </c>
      <c r="AB78" s="15">
        <f t="shared" si="29"/>
        <v>6.8E+17</v>
      </c>
      <c r="AC78" s="15">
        <f t="shared" si="30"/>
        <v>8.3847102342786681E-2</v>
      </c>
      <c r="AD78" s="15">
        <f t="shared" si="31"/>
        <v>0.91615289765721331</v>
      </c>
      <c r="AK78" s="16"/>
      <c r="AL78" s="16"/>
    </row>
    <row r="79" spans="1:38" s="14" customFormat="1" x14ac:dyDescent="0.25">
      <c r="A79" s="21">
        <v>39496</v>
      </c>
      <c r="B79" s="23">
        <v>39503</v>
      </c>
      <c r="C79" s="7">
        <v>3.45E+18</v>
      </c>
      <c r="D79" s="7">
        <f t="shared" si="23"/>
        <v>3.45E+18</v>
      </c>
      <c r="E79" s="7">
        <v>1.1E+18</v>
      </c>
      <c r="F79" s="7">
        <v>1.95E+18</v>
      </c>
      <c r="G79" s="7">
        <v>1350000000000000</v>
      </c>
      <c r="H79" s="7">
        <v>1.47E+16</v>
      </c>
      <c r="K79" s="14">
        <f t="shared" si="16"/>
        <v>0</v>
      </c>
      <c r="L79" s="15">
        <f>Notes!$C$31*1000000000000*InjAreaLoss!D79*Notes!$C$4</f>
        <v>4.2828266815595064E+16</v>
      </c>
      <c r="M79" s="14">
        <f t="shared" si="17"/>
        <v>3.05E+18</v>
      </c>
      <c r="N79" s="15">
        <f t="shared" si="18"/>
        <v>4E+17</v>
      </c>
      <c r="O79" s="15">
        <f t="shared" si="19"/>
        <v>3.4112173318440493E+17</v>
      </c>
      <c r="P79" s="16">
        <f t="shared" si="24"/>
        <v>0.90112413530886815</v>
      </c>
      <c r="Q79" s="16">
        <f t="shared" si="20"/>
        <v>9.8875864691131868E-2</v>
      </c>
      <c r="R79" s="14">
        <f t="shared" si="21"/>
        <v>4.11303442399142E+16</v>
      </c>
      <c r="S79" s="37">
        <f t="shared" si="25"/>
        <v>0.12057380178025713</v>
      </c>
      <c r="T79" s="15">
        <f t="shared" si="26"/>
        <v>4E+17</v>
      </c>
      <c r="U79" s="15">
        <f t="shared" si="22"/>
        <v>3.4112173318440493E+17</v>
      </c>
      <c r="Y79" s="15">
        <f t="shared" si="27"/>
        <v>0.11594202898550725</v>
      </c>
      <c r="Z79" s="15">
        <f t="shared" si="28"/>
        <v>0.88405797101449279</v>
      </c>
      <c r="AB79" s="15">
        <f t="shared" si="29"/>
        <v>4E+17</v>
      </c>
      <c r="AC79" s="15">
        <f t="shared" si="30"/>
        <v>0.11594202898550725</v>
      </c>
      <c r="AD79" s="15">
        <f t="shared" si="31"/>
        <v>0.88405797101449279</v>
      </c>
      <c r="AK79" s="16"/>
      <c r="AL79" s="16"/>
    </row>
    <row r="80" spans="1:38" s="14" customFormat="1" x14ac:dyDescent="0.25">
      <c r="A80" s="21">
        <v>39503</v>
      </c>
      <c r="B80" s="23">
        <v>39510</v>
      </c>
      <c r="C80" s="7">
        <v>1.33E+18</v>
      </c>
      <c r="D80" s="7">
        <f t="shared" si="23"/>
        <v>1.33E+18</v>
      </c>
      <c r="E80" s="7">
        <v>1.04E+18</v>
      </c>
      <c r="F80" s="18">
        <v>0</v>
      </c>
      <c r="G80" s="7">
        <v>285000000000000</v>
      </c>
      <c r="H80" s="7">
        <v>3.57E+16</v>
      </c>
      <c r="K80" s="14">
        <f t="shared" si="16"/>
        <v>0</v>
      </c>
      <c r="L80" s="15">
        <f>Notes!$C$31*1000000000000*InjAreaLoss!D80*Notes!$C$4</f>
        <v>1.316667177668155E+16</v>
      </c>
      <c r="M80" s="14">
        <f t="shared" si="17"/>
        <v>1.04E+18</v>
      </c>
      <c r="N80" s="15">
        <f t="shared" si="18"/>
        <v>2.9E+17</v>
      </c>
      <c r="O80" s="15">
        <f t="shared" si="19"/>
        <v>2.4084832822331846E+17</v>
      </c>
      <c r="P80" s="16">
        <f t="shared" si="24"/>
        <v>0.81891103141103871</v>
      </c>
      <c r="Q80" s="16">
        <f t="shared" si="20"/>
        <v>0.18108896858896126</v>
      </c>
      <c r="R80" s="14">
        <f t="shared" si="21"/>
        <v>1.6887711308731788E+16</v>
      </c>
      <c r="S80" s="37">
        <f t="shared" si="25"/>
        <v>7.0117618973353349E-2</v>
      </c>
      <c r="T80" s="15">
        <f t="shared" si="26"/>
        <v>2.9E+17</v>
      </c>
      <c r="U80" s="15">
        <f t="shared" si="22"/>
        <v>2.4084832822331846E+17</v>
      </c>
      <c r="Y80" s="15">
        <f t="shared" si="27"/>
        <v>0.21804511278195488</v>
      </c>
      <c r="Z80" s="15">
        <f t="shared" si="28"/>
        <v>0.78195488721804507</v>
      </c>
      <c r="AB80" s="15">
        <f t="shared" si="29"/>
        <v>2.9E+17</v>
      </c>
      <c r="AC80" s="15">
        <f t="shared" si="30"/>
        <v>0.21804511278195488</v>
      </c>
      <c r="AD80" s="15">
        <f t="shared" si="31"/>
        <v>0.78195488721804507</v>
      </c>
      <c r="AK80" s="16"/>
      <c r="AL80" s="16"/>
    </row>
    <row r="81" spans="1:38" s="14" customFormat="1" x14ac:dyDescent="0.25">
      <c r="A81" s="21">
        <v>39510</v>
      </c>
      <c r="B81" s="23">
        <v>39517</v>
      </c>
      <c r="C81" s="7">
        <v>1.83E+18</v>
      </c>
      <c r="D81" s="7">
        <f t="shared" si="23"/>
        <v>1.83E+18</v>
      </c>
      <c r="E81" s="7">
        <v>7.54E+17</v>
      </c>
      <c r="F81" s="7">
        <v>8.23E+17</v>
      </c>
      <c r="G81" s="7">
        <v>164000000000000</v>
      </c>
      <c r="H81" s="7">
        <v>1.97E+16</v>
      </c>
      <c r="K81" s="14">
        <f t="shared" si="16"/>
        <v>0</v>
      </c>
      <c r="L81" s="15">
        <f>Notes!$C$31*1000000000000*InjAreaLoss!D81*Notes!$C$4</f>
        <v>4.0953147624860632E+16</v>
      </c>
      <c r="M81" s="14">
        <f t="shared" si="17"/>
        <v>1.577E+18</v>
      </c>
      <c r="N81" s="15">
        <f t="shared" si="18"/>
        <v>2.53E+17</v>
      </c>
      <c r="O81" s="15">
        <f t="shared" si="19"/>
        <v>1.9218285237513936E+17</v>
      </c>
      <c r="P81" s="16">
        <f t="shared" si="24"/>
        <v>0.89498204788243751</v>
      </c>
      <c r="Q81" s="16">
        <f t="shared" si="20"/>
        <v>0.10501795211756249</v>
      </c>
      <c r="R81" s="14">
        <f t="shared" si="21"/>
        <v>2.1440173220373904E+16</v>
      </c>
      <c r="S81" s="37">
        <f t="shared" si="25"/>
        <v>0.11156132274758239</v>
      </c>
      <c r="T81" s="15">
        <f t="shared" si="26"/>
        <v>2.53E+17</v>
      </c>
      <c r="U81" s="15">
        <f t="shared" si="22"/>
        <v>1.9218285237513936E+17</v>
      </c>
      <c r="Y81" s="15">
        <f t="shared" si="27"/>
        <v>0.13825136612021857</v>
      </c>
      <c r="Z81" s="15">
        <f t="shared" si="28"/>
        <v>0.8617486338797814</v>
      </c>
      <c r="AB81" s="15">
        <f t="shared" si="29"/>
        <v>2.53E+17</v>
      </c>
      <c r="AC81" s="15">
        <f t="shared" si="30"/>
        <v>0.13825136612021857</v>
      </c>
      <c r="AD81" s="15">
        <f t="shared" si="31"/>
        <v>0.8617486338797814</v>
      </c>
      <c r="AK81" s="16"/>
      <c r="AL81" s="16"/>
    </row>
    <row r="82" spans="1:38" s="14" customFormat="1" x14ac:dyDescent="0.25">
      <c r="A82" s="21">
        <v>39517</v>
      </c>
      <c r="B82" s="23" t="s">
        <v>628</v>
      </c>
      <c r="C82" s="7">
        <v>6.27E+18</v>
      </c>
      <c r="D82" s="7">
        <f t="shared" si="23"/>
        <v>6.27E+18</v>
      </c>
      <c r="E82" s="7">
        <v>1.67E+18</v>
      </c>
      <c r="F82" s="7">
        <v>4.01E+18</v>
      </c>
      <c r="G82" s="7">
        <v>2040000000000000</v>
      </c>
      <c r="H82" s="7">
        <v>2.09E+16</v>
      </c>
      <c r="K82" s="14">
        <f t="shared" si="16"/>
        <v>0</v>
      </c>
      <c r="L82" s="15">
        <f>Notes!$C$31*1000000000000*InjAreaLoss!D82*Notes!$C$4</f>
        <v>1.0555457702179675E+17</v>
      </c>
      <c r="M82" s="14">
        <f t="shared" si="17"/>
        <v>5.68E+18</v>
      </c>
      <c r="N82" s="15">
        <f t="shared" si="18"/>
        <v>5.9E+17</v>
      </c>
      <c r="O82" s="15">
        <f t="shared" si="19"/>
        <v>4.6150542297820326E+17</v>
      </c>
      <c r="P82" s="16">
        <f t="shared" si="24"/>
        <v>0.92639466938146675</v>
      </c>
      <c r="Q82" s="16">
        <f t="shared" si="20"/>
        <v>7.3605330618533221E-2</v>
      </c>
      <c r="R82" s="14">
        <f t="shared" si="21"/>
        <v>7.6284652939061248E+16</v>
      </c>
      <c r="S82" s="37">
        <f t="shared" si="25"/>
        <v>0.16529524712142796</v>
      </c>
      <c r="T82" s="15">
        <f t="shared" si="26"/>
        <v>5.9E+17</v>
      </c>
      <c r="U82" s="15">
        <f t="shared" si="22"/>
        <v>4.6150542297820326E+17</v>
      </c>
      <c r="Y82" s="15">
        <f t="shared" si="27"/>
        <v>9.4098883572567779E-2</v>
      </c>
      <c r="Z82" s="15">
        <f t="shared" si="28"/>
        <v>0.90590111642743221</v>
      </c>
      <c r="AB82" s="15">
        <f t="shared" si="29"/>
        <v>5.9E+17</v>
      </c>
      <c r="AC82" s="15">
        <f t="shared" si="30"/>
        <v>9.4098883572567779E-2</v>
      </c>
      <c r="AD82" s="15">
        <f t="shared" si="31"/>
        <v>0.90590111642743221</v>
      </c>
      <c r="AK82" s="16"/>
      <c r="AL82" s="16"/>
    </row>
    <row r="83" spans="1:38" s="14" customFormat="1" x14ac:dyDescent="0.25">
      <c r="A83" s="21" t="s">
        <v>628</v>
      </c>
      <c r="B83" s="23">
        <v>39531</v>
      </c>
      <c r="C83" s="7">
        <v>7.48E+18</v>
      </c>
      <c r="D83" s="7">
        <f t="shared" si="23"/>
        <v>7.48E+18</v>
      </c>
      <c r="E83" s="7">
        <v>1.35E+18</v>
      </c>
      <c r="F83" s="7">
        <v>5.5E+18</v>
      </c>
      <c r="G83" s="7">
        <v>2580000000000000</v>
      </c>
      <c r="H83" s="7">
        <v>1.14E+16</v>
      </c>
      <c r="K83" s="14">
        <f t="shared" si="16"/>
        <v>0</v>
      </c>
      <c r="L83" s="15">
        <f>Notes!$C$31*1000000000000*InjAreaLoss!D83*Notes!$C$4</f>
        <v>1.2858008781037968E+17</v>
      </c>
      <c r="M83" s="14">
        <f t="shared" si="17"/>
        <v>6.85E+18</v>
      </c>
      <c r="N83" s="15">
        <f t="shared" si="18"/>
        <v>6.3E+17</v>
      </c>
      <c r="O83" s="15">
        <f t="shared" si="19"/>
        <v>4.8743991218962035E+17</v>
      </c>
      <c r="P83" s="16">
        <f t="shared" si="24"/>
        <v>0.934834236338286</v>
      </c>
      <c r="Q83" s="16">
        <f t="shared" si="20"/>
        <v>6.5165763661713949E-2</v>
      </c>
      <c r="R83" s="14">
        <f t="shared" si="21"/>
        <v>9.3829403416722896E+16</v>
      </c>
      <c r="S83" s="37">
        <f t="shared" si="25"/>
        <v>0.19249429738987409</v>
      </c>
      <c r="T83" s="15">
        <f t="shared" si="26"/>
        <v>6.3E+17</v>
      </c>
      <c r="U83" s="15">
        <f t="shared" si="22"/>
        <v>4.8743991218962035E+17</v>
      </c>
      <c r="Y83" s="15">
        <f t="shared" si="27"/>
        <v>8.4224598930481287E-2</v>
      </c>
      <c r="Z83" s="15">
        <f t="shared" si="28"/>
        <v>0.91577540106951871</v>
      </c>
      <c r="AB83" s="15">
        <f t="shared" si="29"/>
        <v>6.3E+17</v>
      </c>
      <c r="AC83" s="15">
        <f t="shared" si="30"/>
        <v>8.4224598930481287E-2</v>
      </c>
      <c r="AD83" s="15">
        <f t="shared" si="31"/>
        <v>0.91577540106951871</v>
      </c>
      <c r="AK83" s="16"/>
      <c r="AL83" s="16"/>
    </row>
    <row r="84" spans="1:38" s="14" customFormat="1" x14ac:dyDescent="0.25">
      <c r="A84" s="21">
        <v>39531</v>
      </c>
      <c r="B84" s="23">
        <v>39538</v>
      </c>
      <c r="C84" s="7">
        <v>7.36E+18</v>
      </c>
      <c r="D84" s="7">
        <f t="shared" si="23"/>
        <v>7.36E+18</v>
      </c>
      <c r="E84" s="7">
        <v>1.36E+18</v>
      </c>
      <c r="F84" s="7">
        <v>5.29E+18</v>
      </c>
      <c r="G84" s="7">
        <v>1.24E+16</v>
      </c>
      <c r="H84" s="7">
        <v>2.12E+16</v>
      </c>
      <c r="K84" s="14">
        <f t="shared" si="16"/>
        <v>0</v>
      </c>
      <c r="L84" s="15">
        <f>Notes!$C$31*1000000000000*InjAreaLoss!D84*Notes!$C$4</f>
        <v>1.3683605724181659E+17</v>
      </c>
      <c r="M84" s="14">
        <f t="shared" si="17"/>
        <v>6.65E+18</v>
      </c>
      <c r="N84" s="15">
        <f t="shared" si="18"/>
        <v>7.1E+17</v>
      </c>
      <c r="O84" s="15">
        <f t="shared" si="19"/>
        <v>5.3956394275818342E+17</v>
      </c>
      <c r="P84" s="16">
        <f t="shared" si="24"/>
        <v>0.92668968169046417</v>
      </c>
      <c r="Q84" s="16">
        <f t="shared" si="20"/>
        <v>7.3310318309535785E-2</v>
      </c>
      <c r="R84" s="14">
        <f t="shared" si="21"/>
        <v>9.1663857275679536E+16</v>
      </c>
      <c r="S84" s="37">
        <f t="shared" si="25"/>
        <v>0.16988506831480502</v>
      </c>
      <c r="T84" s="15">
        <f t="shared" si="26"/>
        <v>7.1E+17</v>
      </c>
      <c r="U84" s="15">
        <f t="shared" si="22"/>
        <v>5.3956394275818342E+17</v>
      </c>
      <c r="Y84" s="15">
        <f t="shared" si="27"/>
        <v>9.6467391304347824E-2</v>
      </c>
      <c r="Z84" s="15">
        <f t="shared" si="28"/>
        <v>0.90353260869565222</v>
      </c>
      <c r="AB84" s="15">
        <f t="shared" si="29"/>
        <v>7.1E+17</v>
      </c>
      <c r="AC84" s="15">
        <f t="shared" si="30"/>
        <v>9.6467391304347824E-2</v>
      </c>
      <c r="AD84" s="15">
        <f t="shared" si="31"/>
        <v>0.90353260869565222</v>
      </c>
      <c r="AK84" s="16"/>
      <c r="AL84" s="16"/>
    </row>
    <row r="85" spans="1:38" s="14" customFormat="1" x14ac:dyDescent="0.25">
      <c r="A85" s="21">
        <v>39538</v>
      </c>
      <c r="B85" s="23">
        <v>39545</v>
      </c>
      <c r="C85" s="7">
        <v>3.26E+18</v>
      </c>
      <c r="D85" s="7">
        <f t="shared" si="23"/>
        <v>3.26E+18</v>
      </c>
      <c r="E85" s="7">
        <v>9.42E+17</v>
      </c>
      <c r="F85" s="7">
        <v>1.96E+18</v>
      </c>
      <c r="G85" s="7">
        <v>2250000000000000</v>
      </c>
      <c r="H85" s="7">
        <v>1.52E+16</v>
      </c>
      <c r="J85" s="7"/>
      <c r="K85" s="14">
        <f t="shared" si="16"/>
        <v>0</v>
      </c>
      <c r="L85" s="15">
        <f>Notes!$C$31*1000000000000*InjAreaLoss!D85*Notes!$C$4</f>
        <v>3.2145872732627008E+16</v>
      </c>
      <c r="M85" s="14">
        <f t="shared" si="17"/>
        <v>2.902E+18</v>
      </c>
      <c r="N85" s="15">
        <f t="shared" si="18"/>
        <v>3.58E+17</v>
      </c>
      <c r="O85" s="15">
        <f t="shared" si="19"/>
        <v>3.0840412726737299E+17</v>
      </c>
      <c r="P85" s="16">
        <f t="shared" si="24"/>
        <v>0.90539750697319843</v>
      </c>
      <c r="Q85" s="16">
        <f t="shared" si="20"/>
        <v>9.4602493026801529E-2</v>
      </c>
      <c r="R85" s="14">
        <f t="shared" si="21"/>
        <v>3.9189071767054832E+16</v>
      </c>
      <c r="S85" s="37">
        <f t="shared" si="25"/>
        <v>0.12707051657930507</v>
      </c>
      <c r="T85" s="15">
        <f t="shared" si="26"/>
        <v>3.58E+17</v>
      </c>
      <c r="U85" s="15">
        <f t="shared" si="22"/>
        <v>3.0840412726737299E+17</v>
      </c>
      <c r="Y85" s="15">
        <f t="shared" si="27"/>
        <v>0.1098159509202454</v>
      </c>
      <c r="Z85" s="15">
        <f t="shared" si="28"/>
        <v>0.89018404907975457</v>
      </c>
      <c r="AB85" s="15">
        <f t="shared" si="29"/>
        <v>3.58E+17</v>
      </c>
      <c r="AC85" s="15">
        <f t="shared" si="30"/>
        <v>0.1098159509202454</v>
      </c>
      <c r="AD85" s="15">
        <f t="shared" si="31"/>
        <v>0.89018404907975457</v>
      </c>
      <c r="AK85" s="16"/>
      <c r="AL85" s="16"/>
    </row>
    <row r="86" spans="1:38" s="14" customFormat="1" x14ac:dyDescent="0.25">
      <c r="A86" s="21">
        <v>39545</v>
      </c>
      <c r="B86" s="23">
        <v>39552</v>
      </c>
      <c r="C86" s="7">
        <v>1.34E+18</v>
      </c>
      <c r="D86" s="7">
        <f t="shared" si="23"/>
        <v>1.34E+18</v>
      </c>
      <c r="E86" s="7">
        <v>3.78E+17</v>
      </c>
      <c r="F86" s="7">
        <v>8.48E+17</v>
      </c>
      <c r="G86" s="7">
        <v>995000000000000</v>
      </c>
      <c r="H86" s="7">
        <v>6190000000000000</v>
      </c>
      <c r="K86" s="14">
        <f t="shared" si="16"/>
        <v>0</v>
      </c>
      <c r="L86" s="15">
        <f>Notes!$C$31*1000000000000*InjAreaLoss!D86*Notes!$C$4</f>
        <v>9695489245739398</v>
      </c>
      <c r="M86" s="14">
        <f t="shared" si="17"/>
        <v>1.226E+18</v>
      </c>
      <c r="N86" s="15">
        <f t="shared" si="18"/>
        <v>1.14E+17</v>
      </c>
      <c r="O86" s="15">
        <f t="shared" si="19"/>
        <v>9.7119510754260608E+16</v>
      </c>
      <c r="P86" s="16">
        <f t="shared" si="24"/>
        <v>0.92752275316846222</v>
      </c>
      <c r="Q86" s="16">
        <f t="shared" si="20"/>
        <v>7.2477246831537764E-2</v>
      </c>
      <c r="R86" s="14">
        <f t="shared" si="21"/>
        <v>1.6302519156979128E+16</v>
      </c>
      <c r="S86" s="37">
        <f t="shared" si="25"/>
        <v>0.16786039211244627</v>
      </c>
      <c r="T86" s="15">
        <f t="shared" si="26"/>
        <v>1.14E+17</v>
      </c>
      <c r="U86" s="15">
        <f t="shared" si="22"/>
        <v>9.7119510754260608E+16</v>
      </c>
      <c r="Y86" s="15">
        <f t="shared" si="27"/>
        <v>8.5074626865671646E-2</v>
      </c>
      <c r="Z86" s="15">
        <f t="shared" si="28"/>
        <v>0.91492537313432831</v>
      </c>
      <c r="AB86" s="15">
        <f t="shared" si="29"/>
        <v>1.14E+17</v>
      </c>
      <c r="AC86" s="15">
        <f t="shared" si="30"/>
        <v>8.5074626865671646E-2</v>
      </c>
      <c r="AD86" s="15">
        <f t="shared" si="31"/>
        <v>0.91492537313432831</v>
      </c>
      <c r="AK86" s="16"/>
      <c r="AL86" s="16"/>
    </row>
    <row r="87" spans="1:38" s="14" customFormat="1" x14ac:dyDescent="0.25">
      <c r="A87" s="21">
        <v>39552</v>
      </c>
      <c r="B87" s="23">
        <v>39559</v>
      </c>
      <c r="C87" s="7">
        <v>7.79E+18</v>
      </c>
      <c r="D87" s="7">
        <f t="shared" si="23"/>
        <v>7.79E+18</v>
      </c>
      <c r="E87" s="7">
        <v>1.45E+18</v>
      </c>
      <c r="F87" s="7">
        <v>5.73E+18</v>
      </c>
      <c r="G87" s="7">
        <v>474000000000000</v>
      </c>
      <c r="H87" s="15">
        <v>1.06E+16</v>
      </c>
      <c r="K87" s="14">
        <f t="shared" si="16"/>
        <v>0</v>
      </c>
      <c r="L87" s="15">
        <f>Notes!$C$31*1000000000000*InjAreaLoss!D87*Notes!$C$4</f>
        <v>7.9428823796264496E+16</v>
      </c>
      <c r="M87" s="14">
        <f t="shared" si="17"/>
        <v>7.18E+18</v>
      </c>
      <c r="N87" s="15">
        <f t="shared" si="18"/>
        <v>6.1E+17</v>
      </c>
      <c r="O87" s="15">
        <f t="shared" si="19"/>
        <v>5.1949717620373549E+17</v>
      </c>
      <c r="P87" s="16">
        <f t="shared" si="24"/>
        <v>0.93331230087243444</v>
      </c>
      <c r="Q87" s="16">
        <f t="shared" si="20"/>
        <v>6.6687699127565531E-2</v>
      </c>
      <c r="R87" s="14">
        <f t="shared" si="21"/>
        <v>9.778850726068256E+16</v>
      </c>
      <c r="S87" s="37">
        <f t="shared" si="25"/>
        <v>0.18823684081457265</v>
      </c>
      <c r="T87" s="15">
        <f t="shared" si="26"/>
        <v>6.1E+17</v>
      </c>
      <c r="U87" s="15">
        <f t="shared" si="22"/>
        <v>5.1949717620373549E+17</v>
      </c>
      <c r="Y87" s="15">
        <f t="shared" si="27"/>
        <v>7.8305519897304235E-2</v>
      </c>
      <c r="Z87" s="15">
        <f t="shared" si="28"/>
        <v>0.92169448010269572</v>
      </c>
      <c r="AB87" s="15">
        <f t="shared" si="29"/>
        <v>6.1E+17</v>
      </c>
      <c r="AC87" s="15">
        <f t="shared" si="30"/>
        <v>7.8305519897304235E-2</v>
      </c>
      <c r="AD87" s="15">
        <f t="shared" si="31"/>
        <v>0.92169448010269572</v>
      </c>
      <c r="AK87" s="16"/>
      <c r="AL87" s="16"/>
    </row>
    <row r="88" spans="1:38" s="14" customFormat="1" x14ac:dyDescent="0.25">
      <c r="A88" s="21">
        <v>39559</v>
      </c>
      <c r="B88" s="23">
        <v>39566</v>
      </c>
      <c r="C88" s="7">
        <v>9.13E+18</v>
      </c>
      <c r="D88" s="7">
        <f t="shared" si="23"/>
        <v>9.13E+18</v>
      </c>
      <c r="E88" s="7">
        <v>1.71E+18</v>
      </c>
      <c r="F88" s="7">
        <v>6.63E+18</v>
      </c>
      <c r="G88" s="7">
        <v>609000000000000</v>
      </c>
      <c r="H88" s="7">
        <v>1.15E+16</v>
      </c>
      <c r="K88" s="14">
        <f t="shared" si="16"/>
        <v>0</v>
      </c>
      <c r="L88" s="15">
        <f>Notes!$C$31*1000000000000*InjAreaLoss!D88*Notes!$C$4</f>
        <v>9.9224773583019888E+16</v>
      </c>
      <c r="M88" s="14">
        <f t="shared" si="17"/>
        <v>8.34E+18</v>
      </c>
      <c r="N88" s="15">
        <f t="shared" si="18"/>
        <v>7.9E+17</v>
      </c>
      <c r="O88" s="15">
        <f t="shared" si="19"/>
        <v>6.786662264169801E+17</v>
      </c>
      <c r="P88" s="16">
        <f t="shared" si="24"/>
        <v>0.92566634979003504</v>
      </c>
      <c r="Q88" s="16">
        <f t="shared" si="20"/>
        <v>7.4333650209964963E-2</v>
      </c>
      <c r="R88" s="14">
        <f t="shared" si="21"/>
        <v>1.1412619251362659E+17</v>
      </c>
      <c r="S88" s="37">
        <f t="shared" si="25"/>
        <v>0.16816247526586978</v>
      </c>
      <c r="T88" s="15">
        <f t="shared" si="26"/>
        <v>7.9E+17</v>
      </c>
      <c r="U88" s="15">
        <f t="shared" si="22"/>
        <v>6.786662264169801E+17</v>
      </c>
      <c r="Y88" s="15">
        <f t="shared" si="27"/>
        <v>8.6527929901423883E-2</v>
      </c>
      <c r="Z88" s="15">
        <f t="shared" si="28"/>
        <v>0.91347207009857612</v>
      </c>
      <c r="AB88" s="15">
        <f t="shared" si="29"/>
        <v>7.9E+17</v>
      </c>
      <c r="AC88" s="15">
        <f t="shared" si="30"/>
        <v>8.6527929901423883E-2</v>
      </c>
      <c r="AD88" s="15">
        <f t="shared" si="31"/>
        <v>0.91347207009857612</v>
      </c>
      <c r="AK88" s="16"/>
      <c r="AL88" s="16"/>
    </row>
    <row r="89" spans="1:38" s="14" customFormat="1" x14ac:dyDescent="0.25">
      <c r="A89" s="21">
        <v>39566</v>
      </c>
      <c r="B89" s="23">
        <v>39573</v>
      </c>
      <c r="C89" s="7">
        <v>8.66E+18</v>
      </c>
      <c r="D89" s="7">
        <f t="shared" si="23"/>
        <v>8.66E+18</v>
      </c>
      <c r="E89" s="7">
        <v>1.48E+18</v>
      </c>
      <c r="F89" s="7">
        <v>6.43E+18</v>
      </c>
      <c r="G89" s="7">
        <v>1080000000000000</v>
      </c>
      <c r="H89" s="7">
        <v>1.01E+16</v>
      </c>
      <c r="K89" s="14">
        <f t="shared" si="16"/>
        <v>0</v>
      </c>
      <c r="L89" s="15">
        <f>Notes!$C$31*1000000000000*InjAreaLoss!D89*Notes!$C$4</f>
        <v>7.6206069034693696E+16</v>
      </c>
      <c r="M89" s="14">
        <f t="shared" si="17"/>
        <v>7.91E+18</v>
      </c>
      <c r="N89" s="15">
        <f t="shared" si="18"/>
        <v>7.5E+17</v>
      </c>
      <c r="O89" s="15">
        <f t="shared" si="19"/>
        <v>6.6261393096530637E+17</v>
      </c>
      <c r="P89" s="16">
        <f t="shared" si="24"/>
        <v>0.92348568926497621</v>
      </c>
      <c r="Q89" s="16">
        <f t="shared" si="20"/>
        <v>7.6514310735023836E-2</v>
      </c>
      <c r="R89" s="14">
        <f t="shared" si="21"/>
        <v>1.088746116141673E+17</v>
      </c>
      <c r="S89" s="37">
        <f t="shared" si="25"/>
        <v>0.16431077966555435</v>
      </c>
      <c r="T89" s="15">
        <f t="shared" si="26"/>
        <v>7.5E+17</v>
      </c>
      <c r="U89" s="15">
        <f t="shared" si="22"/>
        <v>6.6261393096530637E+17</v>
      </c>
      <c r="Y89" s="15">
        <f t="shared" si="27"/>
        <v>8.6605080831408776E-2</v>
      </c>
      <c r="Z89" s="15">
        <f t="shared" si="28"/>
        <v>0.91339491916859128</v>
      </c>
      <c r="AB89" s="15">
        <f t="shared" si="29"/>
        <v>7.5E+17</v>
      </c>
      <c r="AC89" s="15">
        <f t="shared" si="30"/>
        <v>8.6605080831408776E-2</v>
      </c>
      <c r="AD89" s="15">
        <f t="shared" si="31"/>
        <v>0.91339491916859128</v>
      </c>
      <c r="AK89" s="16"/>
      <c r="AL89" s="16"/>
    </row>
    <row r="90" spans="1:38" s="14" customFormat="1" x14ac:dyDescent="0.25">
      <c r="A90" s="21">
        <v>39573</v>
      </c>
      <c r="B90" s="23">
        <v>39580</v>
      </c>
      <c r="C90" s="7">
        <v>9.49E+18</v>
      </c>
      <c r="D90" s="7">
        <f t="shared" si="23"/>
        <v>9.49E+18</v>
      </c>
      <c r="E90" s="7">
        <v>1.73E+18</v>
      </c>
      <c r="F90" s="7">
        <v>6.88E+18</v>
      </c>
      <c r="G90" s="7">
        <v>847000000000000</v>
      </c>
      <c r="H90" s="7">
        <v>7120000000000000</v>
      </c>
      <c r="K90" s="14">
        <f t="shared" si="16"/>
        <v>0</v>
      </c>
      <c r="L90" s="15">
        <f>Notes!$C$31*1000000000000*InjAreaLoss!D90*Notes!$C$4</f>
        <v>1.1629142102681878E+17</v>
      </c>
      <c r="M90" s="14">
        <f t="shared" si="17"/>
        <v>8.61E+18</v>
      </c>
      <c r="N90" s="15">
        <f t="shared" si="18"/>
        <v>8.8E+17</v>
      </c>
      <c r="O90" s="15">
        <f t="shared" si="19"/>
        <v>7.5574157897318118E+17</v>
      </c>
      <c r="P90" s="16">
        <f t="shared" si="24"/>
        <v>0.92036442792695672</v>
      </c>
      <c r="Q90" s="16">
        <f t="shared" si="20"/>
        <v>7.9635572073043323E-2</v>
      </c>
      <c r="R90" s="14">
        <f t="shared" si="21"/>
        <v>1.1849091741834622E+17</v>
      </c>
      <c r="S90" s="37">
        <f t="shared" si="25"/>
        <v>0.15678761194976026</v>
      </c>
      <c r="T90" s="15">
        <f t="shared" si="26"/>
        <v>8.8E+17</v>
      </c>
      <c r="U90" s="15">
        <f t="shared" si="22"/>
        <v>7.5574157897318118E+17</v>
      </c>
      <c r="Y90" s="15">
        <f t="shared" si="27"/>
        <v>9.2729188619599584E-2</v>
      </c>
      <c r="Z90" s="15">
        <f t="shared" si="28"/>
        <v>0.90727081138040044</v>
      </c>
      <c r="AB90" s="15">
        <f t="shared" si="29"/>
        <v>8.8E+17</v>
      </c>
      <c r="AC90" s="15">
        <f t="shared" si="30"/>
        <v>9.2729188619599584E-2</v>
      </c>
      <c r="AD90" s="15">
        <f t="shared" si="31"/>
        <v>0.90727081138040044</v>
      </c>
      <c r="AK90" s="16"/>
      <c r="AL90" s="16"/>
    </row>
    <row r="91" spans="1:38" s="14" customFormat="1" x14ac:dyDescent="0.25">
      <c r="A91" s="21">
        <v>39580</v>
      </c>
      <c r="B91" s="23" t="s">
        <v>627</v>
      </c>
      <c r="C91" s="7">
        <v>9.87E+18</v>
      </c>
      <c r="D91" s="7">
        <f t="shared" si="23"/>
        <v>9.87E+18</v>
      </c>
      <c r="E91" s="7">
        <v>1.69E+18</v>
      </c>
      <c r="F91" s="7">
        <v>7.23E+18</v>
      </c>
      <c r="G91" s="7">
        <v>1340000000000000</v>
      </c>
      <c r="H91" s="7">
        <v>9680000000000000</v>
      </c>
      <c r="K91" s="14">
        <f t="shared" si="16"/>
        <v>0</v>
      </c>
      <c r="L91" s="15">
        <f>Notes!$C$31*1000000000000*InjAreaLoss!D91*Notes!$C$4</f>
        <v>1.2479241510749866E+17</v>
      </c>
      <c r="M91" s="14">
        <f t="shared" si="17"/>
        <v>8.92E+18</v>
      </c>
      <c r="N91" s="15">
        <f t="shared" si="18"/>
        <v>9.5E+17</v>
      </c>
      <c r="O91" s="15">
        <f t="shared" si="19"/>
        <v>8.1418758489250138E+17</v>
      </c>
      <c r="P91" s="16">
        <f t="shared" si="24"/>
        <v>0.91750885664716297</v>
      </c>
      <c r="Q91" s="16">
        <f t="shared" si="20"/>
        <v>8.2491143352837012E-2</v>
      </c>
      <c r="R91" s="14">
        <f t="shared" si="21"/>
        <v>1.2351581625236032E+17</v>
      </c>
      <c r="S91" s="37">
        <f t="shared" si="25"/>
        <v>0.1517043719951445</v>
      </c>
      <c r="T91" s="15">
        <f t="shared" si="26"/>
        <v>9.5E+17</v>
      </c>
      <c r="U91" s="15">
        <f t="shared" si="22"/>
        <v>8.1418758489250138E+17</v>
      </c>
      <c r="Y91" s="15">
        <f t="shared" si="27"/>
        <v>9.6251266464032426E-2</v>
      </c>
      <c r="Z91" s="15">
        <f t="shared" si="28"/>
        <v>0.90374873353596752</v>
      </c>
      <c r="AB91" s="15">
        <f t="shared" si="29"/>
        <v>9.5E+17</v>
      </c>
      <c r="AC91" s="15">
        <f t="shared" si="30"/>
        <v>9.6251266464032426E-2</v>
      </c>
      <c r="AD91" s="15">
        <f t="shared" si="31"/>
        <v>0.90374873353596752</v>
      </c>
      <c r="AK91" s="16"/>
      <c r="AL91" s="16"/>
    </row>
    <row r="92" spans="1:38" s="14" customFormat="1" x14ac:dyDescent="0.25">
      <c r="A92" s="21" t="s">
        <v>627</v>
      </c>
      <c r="B92" s="23">
        <v>39594</v>
      </c>
      <c r="C92" s="7">
        <v>9.2E+18</v>
      </c>
      <c r="D92" s="7">
        <f t="shared" si="23"/>
        <v>9.2E+18</v>
      </c>
      <c r="E92" s="7">
        <v>1.54E+18</v>
      </c>
      <c r="F92" s="7">
        <v>6.77E+18</v>
      </c>
      <c r="G92" s="7">
        <v>728000000000000</v>
      </c>
      <c r="H92" s="7">
        <v>6580000000000000</v>
      </c>
      <c r="K92" s="14">
        <f t="shared" si="16"/>
        <v>0</v>
      </c>
      <c r="L92" s="15">
        <f>Notes!$C$31*1000000000000*InjAreaLoss!D92*Notes!$C$4</f>
        <v>1.2049767750548986E+17</v>
      </c>
      <c r="M92" s="14">
        <f t="shared" si="17"/>
        <v>8.31E+18</v>
      </c>
      <c r="N92" s="15">
        <f t="shared" si="18"/>
        <v>8.9E+17</v>
      </c>
      <c r="O92" s="15">
        <f t="shared" si="19"/>
        <v>7.6219432249451008E+17</v>
      </c>
      <c r="P92" s="16">
        <f t="shared" si="24"/>
        <v>0.91715279103320546</v>
      </c>
      <c r="Q92" s="16">
        <f t="shared" si="20"/>
        <v>8.284720896679458E-2</v>
      </c>
      <c r="R92" s="14">
        <f t="shared" si="21"/>
        <v>1.1526450603575597E+17</v>
      </c>
      <c r="S92" s="37">
        <f t="shared" si="25"/>
        <v>0.15122719053917669</v>
      </c>
      <c r="T92" s="15">
        <f t="shared" si="26"/>
        <v>8.9E+17</v>
      </c>
      <c r="U92" s="15">
        <f t="shared" si="22"/>
        <v>7.6219432249451008E+17</v>
      </c>
      <c r="Y92" s="15">
        <f t="shared" si="27"/>
        <v>9.6739130434782605E-2</v>
      </c>
      <c r="Z92" s="15">
        <f t="shared" si="28"/>
        <v>0.90326086956521734</v>
      </c>
      <c r="AB92" s="15">
        <f t="shared" si="29"/>
        <v>8.9E+17</v>
      </c>
      <c r="AC92" s="15">
        <f t="shared" si="30"/>
        <v>9.6739130434782605E-2</v>
      </c>
      <c r="AD92" s="15">
        <f t="shared" si="31"/>
        <v>0.90326086956521734</v>
      </c>
      <c r="AK92" s="16"/>
      <c r="AL92" s="16"/>
    </row>
    <row r="93" spans="1:38" s="14" customFormat="1" x14ac:dyDescent="0.25">
      <c r="A93" s="21">
        <v>39594</v>
      </c>
      <c r="B93" s="23" t="s">
        <v>626</v>
      </c>
      <c r="C93" s="7">
        <v>7.67E+18</v>
      </c>
      <c r="D93" s="7">
        <f t="shared" si="23"/>
        <v>7.67E+18</v>
      </c>
      <c r="E93" s="7">
        <v>1.59E+18</v>
      </c>
      <c r="F93" s="7">
        <v>5.23E+18</v>
      </c>
      <c r="G93" s="7">
        <v>1.02E+16</v>
      </c>
      <c r="H93" s="7">
        <v>2.22E+16</v>
      </c>
      <c r="K93" s="14">
        <f t="shared" si="16"/>
        <v>0</v>
      </c>
      <c r="L93" s="15">
        <f>Notes!$C$31*1000000000000*InjAreaLoss!D93*Notes!$C$4</f>
        <v>1.183809367856408E+17</v>
      </c>
      <c r="M93" s="14">
        <f t="shared" si="17"/>
        <v>6.82E+18</v>
      </c>
      <c r="N93" s="15">
        <f t="shared" si="18"/>
        <v>8.5E+17</v>
      </c>
      <c r="O93" s="15">
        <f t="shared" si="19"/>
        <v>6.9921906321435917E+17</v>
      </c>
      <c r="P93" s="16">
        <f t="shared" si="24"/>
        <v>0.90883714951572891</v>
      </c>
      <c r="Q93" s="16">
        <f t="shared" si="20"/>
        <v>9.1162850484271071E-2</v>
      </c>
      <c r="R93" s="14">
        <f t="shared" si="21"/>
        <v>9.4193689239881808E+16</v>
      </c>
      <c r="S93" s="37">
        <f t="shared" si="25"/>
        <v>0.13471270192043505</v>
      </c>
      <c r="T93" s="15">
        <f t="shared" si="26"/>
        <v>8.5E+17</v>
      </c>
      <c r="U93" s="15">
        <f t="shared" si="22"/>
        <v>6.9921906321435917E+17</v>
      </c>
      <c r="Y93" s="15">
        <f t="shared" si="27"/>
        <v>0.11082138200782268</v>
      </c>
      <c r="Z93" s="15">
        <f t="shared" si="28"/>
        <v>0.88917861799217734</v>
      </c>
      <c r="AB93" s="15">
        <f t="shared" si="29"/>
        <v>8.5E+17</v>
      </c>
      <c r="AC93" s="15">
        <f t="shared" si="30"/>
        <v>0.11082138200782268</v>
      </c>
      <c r="AD93" s="15">
        <f t="shared" si="31"/>
        <v>0.88917861799217734</v>
      </c>
      <c r="AK93" s="16"/>
      <c r="AL93" s="16"/>
    </row>
    <row r="94" spans="1:38" s="14" customFormat="1" x14ac:dyDescent="0.25">
      <c r="A94" s="21" t="s">
        <v>626</v>
      </c>
      <c r="B94" s="23">
        <v>39608</v>
      </c>
      <c r="C94" s="7">
        <v>2.77E+18</v>
      </c>
      <c r="D94" s="7">
        <f t="shared" si="23"/>
        <v>2.77E+18</v>
      </c>
      <c r="E94" s="7">
        <v>1.57E+18</v>
      </c>
      <c r="F94" s="7">
        <v>7.52E+17</v>
      </c>
      <c r="G94" s="7">
        <v>131000000000000</v>
      </c>
      <c r="H94" s="15">
        <v>1.63E+16</v>
      </c>
      <c r="K94" s="14">
        <f t="shared" si="16"/>
        <v>0</v>
      </c>
      <c r="L94" s="15">
        <f>Notes!$C$31*1000000000000*InjAreaLoss!D94*Notes!$C$4</f>
        <v>1.620225493119174E+16</v>
      </c>
      <c r="M94" s="14">
        <f t="shared" si="17"/>
        <v>2.322E+18</v>
      </c>
      <c r="N94" s="15">
        <f t="shared" si="18"/>
        <v>4.48E+17</v>
      </c>
      <c r="O94" s="15">
        <f t="shared" si="19"/>
        <v>4.1536674506880826E+17</v>
      </c>
      <c r="P94" s="16">
        <f t="shared" si="24"/>
        <v>0.85004810647335438</v>
      </c>
      <c r="Q94" s="16">
        <f t="shared" si="20"/>
        <v>0.14995189352664559</v>
      </c>
      <c r="R94" s="14">
        <f t="shared" si="21"/>
        <v>3.2716711662735688E+16</v>
      </c>
      <c r="S94" s="37">
        <f t="shared" si="25"/>
        <v>7.8765842598487151E-2</v>
      </c>
      <c r="T94" s="15">
        <f t="shared" si="26"/>
        <v>4.48E+17</v>
      </c>
      <c r="U94" s="15">
        <f t="shared" si="22"/>
        <v>4.1536674506880826E+17</v>
      </c>
      <c r="Y94" s="15">
        <f t="shared" si="27"/>
        <v>0.16173285198555956</v>
      </c>
      <c r="Z94" s="15">
        <f t="shared" si="28"/>
        <v>0.83826714801444047</v>
      </c>
      <c r="AB94" s="15">
        <f t="shared" si="29"/>
        <v>4.48E+17</v>
      </c>
      <c r="AC94" s="15">
        <f t="shared" si="30"/>
        <v>0.16173285198555956</v>
      </c>
      <c r="AD94" s="15">
        <f t="shared" si="31"/>
        <v>0.83826714801444047</v>
      </c>
      <c r="AK94" s="16"/>
      <c r="AL94" s="16"/>
    </row>
    <row r="95" spans="1:38" s="14" customFormat="1" x14ac:dyDescent="0.25">
      <c r="A95" s="21">
        <v>39608</v>
      </c>
      <c r="B95" s="23">
        <v>39615</v>
      </c>
      <c r="C95" s="7">
        <v>1.87E+18</v>
      </c>
      <c r="D95" s="7">
        <f t="shared" si="23"/>
        <v>1.87E+18</v>
      </c>
      <c r="E95" s="7">
        <v>1.45E+18</v>
      </c>
      <c r="F95" s="18">
        <v>0</v>
      </c>
      <c r="G95" s="7">
        <v>401000000000000</v>
      </c>
      <c r="H95" s="7">
        <v>3.02E+16</v>
      </c>
      <c r="K95" s="14">
        <f t="shared" si="16"/>
        <v>0</v>
      </c>
      <c r="L95" s="15">
        <f>Notes!$C$31*1000000000000*InjAreaLoss!D95*Notes!$C$4</f>
        <v>704445866573554</v>
      </c>
      <c r="M95" s="14">
        <f t="shared" si="17"/>
        <v>1.45E+18</v>
      </c>
      <c r="N95" s="15">
        <f t="shared" si="18"/>
        <v>4.2E+17</v>
      </c>
      <c r="O95" s="15">
        <f t="shared" si="19"/>
        <v>3.8869455413342643E+17</v>
      </c>
      <c r="P95" s="16">
        <f t="shared" si="24"/>
        <v>0.79214194966126927</v>
      </c>
      <c r="Q95" s="16">
        <f t="shared" si="20"/>
        <v>0.2078580503387307</v>
      </c>
      <c r="R95" s="14">
        <f t="shared" si="21"/>
        <v>2.3664979816270664E+16</v>
      </c>
      <c r="S95" s="37">
        <f t="shared" si="25"/>
        <v>6.0883229684116517E-2</v>
      </c>
      <c r="T95" s="15">
        <f t="shared" si="26"/>
        <v>4.2E+17</v>
      </c>
      <c r="U95" s="15">
        <f t="shared" si="22"/>
        <v>3.8869455413342643E+17</v>
      </c>
      <c r="Y95" s="15">
        <f t="shared" si="27"/>
        <v>0.22459893048128343</v>
      </c>
      <c r="Z95" s="15">
        <f t="shared" si="28"/>
        <v>0.77540106951871657</v>
      </c>
      <c r="AB95" s="15">
        <f t="shared" si="29"/>
        <v>4.2E+17</v>
      </c>
      <c r="AC95" s="15">
        <f t="shared" si="30"/>
        <v>0.22459893048128343</v>
      </c>
      <c r="AD95" s="15">
        <f t="shared" si="31"/>
        <v>0.77540106951871657</v>
      </c>
      <c r="AK95" s="16"/>
      <c r="AL95" s="16"/>
    </row>
    <row r="96" spans="1:38" s="14" customFormat="1" x14ac:dyDescent="0.25">
      <c r="A96" s="21">
        <v>39615</v>
      </c>
      <c r="B96" s="23">
        <v>39622</v>
      </c>
      <c r="C96" s="7">
        <v>2.15E+18</v>
      </c>
      <c r="D96" s="7">
        <f t="shared" si="23"/>
        <v>2.15E+18</v>
      </c>
      <c r="E96" s="7">
        <v>1.68E+18</v>
      </c>
      <c r="F96" s="7">
        <v>49500000000</v>
      </c>
      <c r="G96" s="7">
        <v>245000000000000</v>
      </c>
      <c r="H96" s="7">
        <v>2.3E+16</v>
      </c>
      <c r="K96" s="14">
        <f t="shared" si="16"/>
        <v>0</v>
      </c>
      <c r="L96" s="15">
        <f>Notes!$C$31*1000000000000*InjAreaLoss!D96*Notes!$C$4</f>
        <v>779314509397796.37</v>
      </c>
      <c r="M96" s="14">
        <f t="shared" si="17"/>
        <v>1.6800000495E+18</v>
      </c>
      <c r="N96" s="15">
        <f t="shared" si="18"/>
        <v>4.699999505E+17</v>
      </c>
      <c r="O96" s="15">
        <f t="shared" si="19"/>
        <v>4.4597563599060218E+17</v>
      </c>
      <c r="P96" s="16">
        <f t="shared" si="24"/>
        <v>0.79256947163227809</v>
      </c>
      <c r="Q96" s="16">
        <f t="shared" si="20"/>
        <v>0.20743052836772194</v>
      </c>
      <c r="R96" s="14">
        <f t="shared" si="21"/>
        <v>2.7286314641878828E+16</v>
      </c>
      <c r="S96" s="37">
        <f t="shared" si="25"/>
        <v>6.1183419989458393E-2</v>
      </c>
      <c r="T96" s="15">
        <f t="shared" si="26"/>
        <v>4.699999505E+17</v>
      </c>
      <c r="U96" s="15">
        <f t="shared" si="22"/>
        <v>4.4597563599060218E+17</v>
      </c>
      <c r="Y96" s="15">
        <f t="shared" si="27"/>
        <v>0.21860462813953488</v>
      </c>
      <c r="Z96" s="15">
        <f t="shared" si="28"/>
        <v>0.78139537186046515</v>
      </c>
      <c r="AB96" s="15">
        <f t="shared" si="29"/>
        <v>4.699999505E+17</v>
      </c>
      <c r="AC96" s="15">
        <f t="shared" si="30"/>
        <v>0.21860462813953488</v>
      </c>
      <c r="AD96" s="15">
        <f t="shared" si="31"/>
        <v>0.78139537186046515</v>
      </c>
      <c r="AK96" s="16"/>
      <c r="AL96" s="16"/>
    </row>
    <row r="97" spans="1:38" s="14" customFormat="1" x14ac:dyDescent="0.25">
      <c r="A97" s="21">
        <v>39622</v>
      </c>
      <c r="B97" s="23">
        <v>39629</v>
      </c>
      <c r="C97" s="7">
        <v>2.22E+18</v>
      </c>
      <c r="D97" s="7">
        <f t="shared" si="23"/>
        <v>2.22E+18</v>
      </c>
      <c r="E97" s="7">
        <v>1.78E+18</v>
      </c>
      <c r="F97" s="18">
        <v>0</v>
      </c>
      <c r="G97" s="7">
        <v>233000000000000</v>
      </c>
      <c r="H97" s="7">
        <v>1.07E+16</v>
      </c>
      <c r="K97" s="14">
        <f t="shared" si="16"/>
        <v>0</v>
      </c>
      <c r="L97" s="15">
        <f>Notes!$C$31*1000000000000*InjAreaLoss!D97*Notes!$C$4</f>
        <v>762298908755923.37</v>
      </c>
      <c r="M97" s="14">
        <f t="shared" si="17"/>
        <v>1.78E+18</v>
      </c>
      <c r="N97" s="15">
        <f t="shared" si="18"/>
        <v>4.4E+17</v>
      </c>
      <c r="O97" s="15">
        <f t="shared" si="19"/>
        <v>4.283047010912441E+17</v>
      </c>
      <c r="P97" s="16">
        <f t="shared" si="24"/>
        <v>0.80706995446340357</v>
      </c>
      <c r="Q97" s="16">
        <f t="shared" si="20"/>
        <v>0.19293004553659643</v>
      </c>
      <c r="R97" s="14">
        <f t="shared" si="21"/>
        <v>2.845507885314786E+16</v>
      </c>
      <c r="S97" s="37">
        <f t="shared" si="25"/>
        <v>6.6436531704296933E-2</v>
      </c>
      <c r="T97" s="15">
        <f t="shared" si="26"/>
        <v>4.4E+17</v>
      </c>
      <c r="U97" s="15">
        <f t="shared" si="22"/>
        <v>4.283047010912441E+17</v>
      </c>
      <c r="Y97" s="15">
        <f t="shared" si="27"/>
        <v>0.1981981981981982</v>
      </c>
      <c r="Z97" s="15">
        <f t="shared" si="28"/>
        <v>0.80180180180180183</v>
      </c>
      <c r="AB97" s="15">
        <f t="shared" si="29"/>
        <v>4.4E+17</v>
      </c>
      <c r="AC97" s="15">
        <f t="shared" si="30"/>
        <v>0.1981981981981982</v>
      </c>
      <c r="AD97" s="15">
        <f t="shared" si="31"/>
        <v>0.80180180180180183</v>
      </c>
      <c r="AK97" s="16"/>
      <c r="AL97" s="16"/>
    </row>
    <row r="98" spans="1:38" s="14" customFormat="1" x14ac:dyDescent="0.25">
      <c r="A98" s="21">
        <v>39629</v>
      </c>
      <c r="B98" s="23">
        <v>39636</v>
      </c>
      <c r="C98" s="7">
        <v>2.37E+18</v>
      </c>
      <c r="D98" s="7">
        <f t="shared" si="23"/>
        <v>2.37E+18</v>
      </c>
      <c r="E98" s="7">
        <v>1.89E+18</v>
      </c>
      <c r="F98" s="7">
        <v>437000000000000</v>
      </c>
      <c r="G98" s="7">
        <v>329000000000000</v>
      </c>
      <c r="H98" s="7">
        <v>1.02E+16</v>
      </c>
      <c r="K98" s="14">
        <f t="shared" si="16"/>
        <v>0</v>
      </c>
      <c r="L98" s="15">
        <f>Notes!$C$31*1000000000000*InjAreaLoss!D98*Notes!$C$4</f>
        <v>942664275559780.12</v>
      </c>
      <c r="M98" s="14">
        <f t="shared" si="17"/>
        <v>1.890437E+18</v>
      </c>
      <c r="N98" s="15">
        <f t="shared" si="18"/>
        <v>4.79563E+17</v>
      </c>
      <c r="O98" s="15">
        <f t="shared" si="19"/>
        <v>4.6809133572444019E+17</v>
      </c>
      <c r="P98" s="16">
        <f t="shared" si="24"/>
        <v>0.80249310728926571</v>
      </c>
      <c r="Q98" s="16">
        <f t="shared" si="20"/>
        <v>0.19750689271073427</v>
      </c>
      <c r="R98" s="14">
        <f t="shared" si="21"/>
        <v>3.0313536955996964E+16</v>
      </c>
      <c r="S98" s="37">
        <f t="shared" si="25"/>
        <v>6.4759876208950351E-2</v>
      </c>
      <c r="T98" s="15">
        <f t="shared" si="26"/>
        <v>4.79563E+17</v>
      </c>
      <c r="U98" s="15">
        <f t="shared" si="22"/>
        <v>4.6809133572444019E+17</v>
      </c>
      <c r="Y98" s="15">
        <f t="shared" si="27"/>
        <v>0.20234725738396625</v>
      </c>
      <c r="Z98" s="15">
        <f t="shared" si="28"/>
        <v>0.79765274261603381</v>
      </c>
      <c r="AB98" s="15">
        <f t="shared" si="29"/>
        <v>4.79563E+17</v>
      </c>
      <c r="AC98" s="15">
        <f t="shared" si="30"/>
        <v>0.20234725738396625</v>
      </c>
      <c r="AD98" s="15">
        <f t="shared" si="31"/>
        <v>0.79765274261603381</v>
      </c>
      <c r="AK98" s="16"/>
      <c r="AL98" s="16"/>
    </row>
    <row r="99" spans="1:38" s="14" customFormat="1" x14ac:dyDescent="0.25">
      <c r="A99" s="21">
        <v>39636</v>
      </c>
      <c r="B99" s="23">
        <v>39643</v>
      </c>
      <c r="C99" s="7">
        <v>2.21E+18</v>
      </c>
      <c r="D99" s="7">
        <f t="shared" si="23"/>
        <v>2.21E+18</v>
      </c>
      <c r="E99" s="7">
        <v>1.3E+18</v>
      </c>
      <c r="F99" s="7">
        <v>5.51E+17</v>
      </c>
      <c r="G99" s="7">
        <v>674000000000000</v>
      </c>
      <c r="H99" s="7">
        <v>2.56E+16</v>
      </c>
      <c r="K99" s="14">
        <f t="shared" si="16"/>
        <v>0</v>
      </c>
      <c r="L99" s="15">
        <f>Notes!$C$31*1000000000000*InjAreaLoss!D99*Notes!$C$4</f>
        <v>1.231248862445951E+16</v>
      </c>
      <c r="M99" s="14">
        <f t="shared" si="17"/>
        <v>1.851E+18</v>
      </c>
      <c r="N99" s="15">
        <f t="shared" si="18"/>
        <v>3.59E+17</v>
      </c>
      <c r="O99" s="15">
        <f t="shared" si="19"/>
        <v>3.2041351137554048E+17</v>
      </c>
      <c r="P99" s="16">
        <f t="shared" si="24"/>
        <v>0.85501651068980067</v>
      </c>
      <c r="Q99" s="16">
        <f t="shared" si="20"/>
        <v>0.1449834893101993</v>
      </c>
      <c r="R99" s="14">
        <f t="shared" si="21"/>
        <v>2.6226910629451056E+16</v>
      </c>
      <c r="S99" s="37">
        <f t="shared" si="25"/>
        <v>8.1853322966495695E-2</v>
      </c>
      <c r="T99" s="15">
        <f t="shared" si="26"/>
        <v>3.59E+17</v>
      </c>
      <c r="U99" s="15">
        <f t="shared" si="22"/>
        <v>3.2041351137554048E+17</v>
      </c>
      <c r="Y99" s="15">
        <f t="shared" si="27"/>
        <v>0.16244343891402716</v>
      </c>
      <c r="Z99" s="15">
        <f t="shared" si="28"/>
        <v>0.83755656108597287</v>
      </c>
      <c r="AB99" s="15">
        <f t="shared" si="29"/>
        <v>3.59E+17</v>
      </c>
      <c r="AC99" s="15">
        <f t="shared" si="30"/>
        <v>0.16244343891402716</v>
      </c>
      <c r="AD99" s="15">
        <f t="shared" si="31"/>
        <v>0.83755656108597287</v>
      </c>
      <c r="AK99" s="16"/>
      <c r="AL99" s="16"/>
    </row>
    <row r="100" spans="1:38" s="14" customFormat="1" x14ac:dyDescent="0.25">
      <c r="A100" s="21">
        <v>39643</v>
      </c>
      <c r="B100" s="23">
        <v>39650</v>
      </c>
      <c r="C100" s="7">
        <v>4.84E+18</v>
      </c>
      <c r="D100" s="7">
        <f t="shared" si="23"/>
        <v>4.84E+18</v>
      </c>
      <c r="E100" s="7">
        <v>1.47E+18</v>
      </c>
      <c r="F100" s="7">
        <v>2.85E+18</v>
      </c>
      <c r="G100" s="7">
        <v>918000000000000</v>
      </c>
      <c r="H100" s="7">
        <v>1.81E+16</v>
      </c>
      <c r="K100" s="14">
        <f t="shared" si="16"/>
        <v>0</v>
      </c>
      <c r="L100" s="15">
        <f>Notes!$C$31*1000000000000*InjAreaLoss!D100*Notes!$C$4</f>
        <v>4.56290346812474E+16</v>
      </c>
      <c r="M100" s="14">
        <f t="shared" si="17"/>
        <v>4.32E+18</v>
      </c>
      <c r="N100" s="15">
        <f t="shared" si="18"/>
        <v>5.2E+17</v>
      </c>
      <c r="O100" s="15">
        <f t="shared" si="19"/>
        <v>4.5535296531875258E+17</v>
      </c>
      <c r="P100" s="16">
        <f t="shared" si="24"/>
        <v>0.90591880881843956</v>
      </c>
      <c r="Q100" s="16">
        <f t="shared" si="20"/>
        <v>9.4081191181560456E-2</v>
      </c>
      <c r="R100" s="14">
        <f t="shared" si="21"/>
        <v>5.8061528107284552E+16</v>
      </c>
      <c r="S100" s="37">
        <f t="shared" si="25"/>
        <v>0.12750883936078197</v>
      </c>
      <c r="T100" s="15">
        <f t="shared" si="26"/>
        <v>5.2E+17</v>
      </c>
      <c r="U100" s="15">
        <f t="shared" si="22"/>
        <v>4.5535296531875258E+17</v>
      </c>
      <c r="Y100" s="15">
        <f t="shared" si="27"/>
        <v>0.10743801652892562</v>
      </c>
      <c r="Z100" s="15">
        <f t="shared" si="28"/>
        <v>0.8925619834710744</v>
      </c>
      <c r="AB100" s="15">
        <f t="shared" si="29"/>
        <v>5.2E+17</v>
      </c>
      <c r="AC100" s="15">
        <f t="shared" si="30"/>
        <v>0.10743801652892562</v>
      </c>
      <c r="AD100" s="15">
        <f t="shared" si="31"/>
        <v>0.8925619834710744</v>
      </c>
      <c r="AK100" s="16"/>
      <c r="AL100" s="16"/>
    </row>
    <row r="101" spans="1:38" s="14" customFormat="1" x14ac:dyDescent="0.25">
      <c r="A101" s="21">
        <v>39650</v>
      </c>
      <c r="B101" s="23">
        <v>39657</v>
      </c>
      <c r="C101" s="7">
        <v>8.23E+18</v>
      </c>
      <c r="D101" s="7">
        <f t="shared" si="23"/>
        <v>8.23E+18</v>
      </c>
      <c r="E101" s="7">
        <v>1.35E+18</v>
      </c>
      <c r="F101" s="7">
        <v>6.21E+18</v>
      </c>
      <c r="G101" s="7">
        <v>583000000000000</v>
      </c>
      <c r="H101" s="7">
        <v>1.43E+16</v>
      </c>
      <c r="K101" s="14">
        <f t="shared" si="16"/>
        <v>0</v>
      </c>
      <c r="L101" s="15">
        <f>Notes!$C$31*1000000000000*InjAreaLoss!D101*Notes!$C$4</f>
        <v>7.5290629720160896E+16</v>
      </c>
      <c r="M101" s="14">
        <f t="shared" si="17"/>
        <v>7.56E+18</v>
      </c>
      <c r="N101" s="15">
        <f t="shared" si="18"/>
        <v>6.7E+17</v>
      </c>
      <c r="O101" s="15">
        <f t="shared" si="19"/>
        <v>5.798263702798391E+17</v>
      </c>
      <c r="P101" s="16">
        <f t="shared" si="24"/>
        <v>0.92954722110816046</v>
      </c>
      <c r="Q101" s="16">
        <f t="shared" si="20"/>
        <v>7.0452778891839499E-2</v>
      </c>
      <c r="R101" s="14">
        <f t="shared" si="21"/>
        <v>1.0398335131587781E+17</v>
      </c>
      <c r="S101" s="37">
        <f t="shared" si="25"/>
        <v>0.17933532630758545</v>
      </c>
      <c r="T101" s="15">
        <f t="shared" si="26"/>
        <v>6.7E+17</v>
      </c>
      <c r="U101" s="15">
        <f t="shared" si="22"/>
        <v>5.798263702798391E+17</v>
      </c>
      <c r="Y101" s="15">
        <f t="shared" si="27"/>
        <v>8.1409477521263665E-2</v>
      </c>
      <c r="Z101" s="15">
        <f t="shared" si="28"/>
        <v>0.91859052247873629</v>
      </c>
      <c r="AB101" s="15">
        <f t="shared" si="29"/>
        <v>6.7E+17</v>
      </c>
      <c r="AC101" s="15">
        <f t="shared" si="30"/>
        <v>8.1409477521263665E-2</v>
      </c>
      <c r="AD101" s="15">
        <f t="shared" si="31"/>
        <v>0.91859052247873629</v>
      </c>
      <c r="AK101" s="16"/>
      <c r="AL101" s="16"/>
    </row>
    <row r="102" spans="1:38" s="14" customFormat="1" x14ac:dyDescent="0.25">
      <c r="A102" s="21">
        <v>39657</v>
      </c>
      <c r="B102" s="23" t="s">
        <v>625</v>
      </c>
      <c r="C102" s="7">
        <v>8.28E+18</v>
      </c>
      <c r="D102" s="7">
        <f t="shared" si="23"/>
        <v>8.28E+18</v>
      </c>
      <c r="E102" s="7">
        <v>1.32E+18</v>
      </c>
      <c r="F102" s="7">
        <v>6.26E+18</v>
      </c>
      <c r="G102" s="7">
        <v>293000000000000</v>
      </c>
      <c r="H102" s="7">
        <v>1.82E+16</v>
      </c>
      <c r="K102" s="14">
        <f t="shared" si="16"/>
        <v>0</v>
      </c>
      <c r="L102" s="15">
        <f>Notes!$C$31*1000000000000*InjAreaLoss!D102*Notes!$C$4</f>
        <v>7.8836680893927296E+16</v>
      </c>
      <c r="M102" s="14">
        <f t="shared" si="17"/>
        <v>7.58E+18</v>
      </c>
      <c r="N102" s="15">
        <f t="shared" si="18"/>
        <v>7E+17</v>
      </c>
      <c r="O102" s="15">
        <f t="shared" si="19"/>
        <v>6.026703191060727E+17</v>
      </c>
      <c r="P102" s="16">
        <f t="shared" si="24"/>
        <v>0.92721372957656123</v>
      </c>
      <c r="Q102" s="16">
        <f t="shared" si="20"/>
        <v>7.2786270423438729E-2</v>
      </c>
      <c r="R102" s="14">
        <f t="shared" si="21"/>
        <v>1.0463983302170517E+17</v>
      </c>
      <c r="S102" s="37">
        <f t="shared" si="25"/>
        <v>0.17362698925826492</v>
      </c>
      <c r="T102" s="15">
        <f t="shared" si="26"/>
        <v>7E+17</v>
      </c>
      <c r="U102" s="15">
        <f t="shared" si="22"/>
        <v>6.026703191060727E+17</v>
      </c>
      <c r="Y102" s="15">
        <f t="shared" si="27"/>
        <v>8.4541062801932368E-2</v>
      </c>
      <c r="Z102" s="15">
        <f t="shared" si="28"/>
        <v>0.91545893719806759</v>
      </c>
      <c r="AB102" s="15">
        <f t="shared" si="29"/>
        <v>7E+17</v>
      </c>
      <c r="AC102" s="15">
        <f t="shared" si="30"/>
        <v>8.4541062801932368E-2</v>
      </c>
      <c r="AD102" s="15">
        <f t="shared" si="31"/>
        <v>0.91545893719806759</v>
      </c>
      <c r="AK102" s="16"/>
      <c r="AL102" s="16"/>
    </row>
    <row r="103" spans="1:38" s="14" customFormat="1" x14ac:dyDescent="0.25">
      <c r="A103" s="21" t="s">
        <v>625</v>
      </c>
      <c r="B103" s="23">
        <v>39671</v>
      </c>
      <c r="C103" s="7">
        <v>9.35E+18</v>
      </c>
      <c r="D103" s="7">
        <f t="shared" si="23"/>
        <v>9.35E+18</v>
      </c>
      <c r="E103" s="7">
        <v>1.52E+18</v>
      </c>
      <c r="F103" s="7">
        <v>7.01E+18</v>
      </c>
      <c r="G103" s="7">
        <v>1440000000000000</v>
      </c>
      <c r="H103" s="7">
        <v>1.11E+16</v>
      </c>
      <c r="K103" s="14">
        <f t="shared" si="16"/>
        <v>0</v>
      </c>
      <c r="L103" s="15">
        <f>Notes!$C$31*1000000000000*InjAreaLoss!D103*Notes!$C$4</f>
        <v>9.0407289330401136E+16</v>
      </c>
      <c r="M103" s="14">
        <f t="shared" si="17"/>
        <v>8.53E+18</v>
      </c>
      <c r="N103" s="15">
        <f t="shared" si="18"/>
        <v>8.2E+17</v>
      </c>
      <c r="O103" s="15">
        <f t="shared" si="19"/>
        <v>7.1705271066959885E+17</v>
      </c>
      <c r="P103" s="16">
        <f t="shared" si="24"/>
        <v>0.9233098705166205</v>
      </c>
      <c r="Q103" s="16">
        <f t="shared" si="20"/>
        <v>7.6690129483379554E-2</v>
      </c>
      <c r="R103" s="14">
        <f t="shared" si="21"/>
        <v>1.1784790993546048E+17</v>
      </c>
      <c r="S103" s="37">
        <f t="shared" si="25"/>
        <v>0.16435041410750911</v>
      </c>
      <c r="T103" s="15">
        <f t="shared" si="26"/>
        <v>8.2E+17</v>
      </c>
      <c r="U103" s="15">
        <f t="shared" si="22"/>
        <v>7.1705271066959885E+17</v>
      </c>
      <c r="Y103" s="15">
        <f t="shared" si="27"/>
        <v>8.7700534759358295E-2</v>
      </c>
      <c r="Z103" s="15">
        <f t="shared" si="28"/>
        <v>0.91229946524064176</v>
      </c>
      <c r="AB103" s="15">
        <f t="shared" si="29"/>
        <v>8.2E+17</v>
      </c>
      <c r="AC103" s="15">
        <f t="shared" si="30"/>
        <v>8.7700534759358295E-2</v>
      </c>
      <c r="AD103" s="15">
        <f t="shared" si="31"/>
        <v>0.91229946524064176</v>
      </c>
      <c r="AK103" s="16"/>
      <c r="AL103" s="16"/>
    </row>
    <row r="104" spans="1:38" s="14" customFormat="1" x14ac:dyDescent="0.25">
      <c r="A104" s="21">
        <v>39671</v>
      </c>
      <c r="B104" s="23">
        <v>39678</v>
      </c>
      <c r="C104" s="7">
        <v>8.55E+18</v>
      </c>
      <c r="D104" s="7">
        <f t="shared" si="23"/>
        <v>8.55E+18</v>
      </c>
      <c r="E104" s="7">
        <v>1.46E+18</v>
      </c>
      <c r="F104" s="7">
        <v>6.34E+18</v>
      </c>
      <c r="G104" s="7">
        <v>1960000000000000</v>
      </c>
      <c r="H104" s="7">
        <v>1.88E+16</v>
      </c>
      <c r="K104" s="14">
        <f t="shared" si="16"/>
        <v>0</v>
      </c>
      <c r="L104" s="15">
        <f>Notes!$C$31*1000000000000*InjAreaLoss!D104*Notes!$C$4</f>
        <v>7.3184098360696992E+16</v>
      </c>
      <c r="M104" s="14">
        <f t="shared" si="17"/>
        <v>7.8E+18</v>
      </c>
      <c r="N104" s="15">
        <f t="shared" si="18"/>
        <v>7.5E+17</v>
      </c>
      <c r="O104" s="15">
        <f t="shared" si="19"/>
        <v>6.5605590163930304E+17</v>
      </c>
      <c r="P104" s="16">
        <f t="shared" si="24"/>
        <v>0.92326831559774236</v>
      </c>
      <c r="Q104" s="16">
        <f t="shared" si="20"/>
        <v>7.6731684402257666E-2</v>
      </c>
      <c r="R104" s="14">
        <f t="shared" si="21"/>
        <v>1.0744087359745958E+17</v>
      </c>
      <c r="S104" s="37">
        <f t="shared" si="25"/>
        <v>0.1637678638801883</v>
      </c>
      <c r="T104" s="15">
        <f t="shared" si="26"/>
        <v>7.5E+17</v>
      </c>
      <c r="U104" s="15">
        <f t="shared" si="22"/>
        <v>6.5605590163930304E+17</v>
      </c>
      <c r="Y104" s="15">
        <f t="shared" si="27"/>
        <v>8.771929824561403E-2</v>
      </c>
      <c r="Z104" s="15">
        <f t="shared" si="28"/>
        <v>0.91228070175438591</v>
      </c>
      <c r="AB104" s="15">
        <f t="shared" si="29"/>
        <v>7.5E+17</v>
      </c>
      <c r="AC104" s="15">
        <f t="shared" si="30"/>
        <v>8.771929824561403E-2</v>
      </c>
      <c r="AD104" s="15">
        <f t="shared" si="31"/>
        <v>0.91228070175438591</v>
      </c>
      <c r="AK104" s="16"/>
      <c r="AL104" s="16"/>
    </row>
    <row r="105" spans="1:38" s="14" customFormat="1" x14ac:dyDescent="0.25">
      <c r="A105" s="21">
        <v>39678</v>
      </c>
      <c r="B105" s="23" t="s">
        <v>624</v>
      </c>
      <c r="C105" s="7">
        <v>9.21E+18</v>
      </c>
      <c r="D105" s="7">
        <f t="shared" si="23"/>
        <v>9.21E+18</v>
      </c>
      <c r="E105" s="7">
        <v>1.53E+18</v>
      </c>
      <c r="F105" s="7">
        <v>6.93E+18</v>
      </c>
      <c r="G105" s="7">
        <v>681000000000000</v>
      </c>
      <c r="H105" s="7">
        <v>1.22E+16</v>
      </c>
      <c r="K105" s="14">
        <f t="shared" si="16"/>
        <v>0</v>
      </c>
      <c r="L105" s="15">
        <f>Notes!$C$31*1000000000000*InjAreaLoss!D105*Notes!$C$4</f>
        <v>6.0548313324041888E+16</v>
      </c>
      <c r="M105" s="14">
        <f t="shared" si="17"/>
        <v>8.46E+18</v>
      </c>
      <c r="N105" s="15">
        <f t="shared" si="18"/>
        <v>7.5E+17</v>
      </c>
      <c r="O105" s="15">
        <f t="shared" si="19"/>
        <v>6.7657068667595814E+17</v>
      </c>
      <c r="P105" s="16">
        <f t="shared" si="24"/>
        <v>0.92653955627839757</v>
      </c>
      <c r="Q105" s="16">
        <f t="shared" si="20"/>
        <v>7.3460443721602403E-2</v>
      </c>
      <c r="R105" s="14">
        <f t="shared" si="21"/>
        <v>1.1627283233929042E+17</v>
      </c>
      <c r="S105" s="37">
        <f t="shared" si="25"/>
        <v>0.17185614841007588</v>
      </c>
      <c r="T105" s="15">
        <f t="shared" si="26"/>
        <v>7.5E+17</v>
      </c>
      <c r="U105" s="15">
        <f t="shared" si="22"/>
        <v>6.7657068667595814E+17</v>
      </c>
      <c r="Y105" s="15">
        <f t="shared" si="27"/>
        <v>8.143322475570032E-2</v>
      </c>
      <c r="Z105" s="15">
        <f t="shared" si="28"/>
        <v>0.91856677524429964</v>
      </c>
      <c r="AB105" s="15">
        <f t="shared" si="29"/>
        <v>7.5E+17</v>
      </c>
      <c r="AC105" s="15">
        <f t="shared" si="30"/>
        <v>8.143322475570032E-2</v>
      </c>
      <c r="AD105" s="15">
        <f t="shared" si="31"/>
        <v>0.91856677524429964</v>
      </c>
      <c r="AK105" s="16"/>
      <c r="AL105" s="16"/>
    </row>
    <row r="106" spans="1:38" s="14" customFormat="1" x14ac:dyDescent="0.25">
      <c r="A106" s="21" t="s">
        <v>624</v>
      </c>
      <c r="B106" s="23">
        <v>39692</v>
      </c>
      <c r="C106" s="7">
        <v>9.49E+18</v>
      </c>
      <c r="D106" s="7">
        <f t="shared" si="23"/>
        <v>9.49E+18</v>
      </c>
      <c r="E106" s="7">
        <v>1.63E+18</v>
      </c>
      <c r="F106" s="7">
        <v>7.07E+18</v>
      </c>
      <c r="G106" s="7">
        <v>1540000000000000</v>
      </c>
      <c r="H106" s="7">
        <v>1.31E+16</v>
      </c>
      <c r="K106" s="14">
        <f t="shared" si="16"/>
        <v>0</v>
      </c>
      <c r="L106" s="15">
        <f>Notes!$C$31*1000000000000*InjAreaLoss!D106*Notes!$C$4</f>
        <v>6.1007734541372472E+16</v>
      </c>
      <c r="M106" s="14">
        <f t="shared" si="17"/>
        <v>8.7E+18</v>
      </c>
      <c r="N106" s="15">
        <f t="shared" si="18"/>
        <v>7.9E+17</v>
      </c>
      <c r="O106" s="15">
        <f t="shared" si="19"/>
        <v>7.1435226545862758E+17</v>
      </c>
      <c r="P106" s="16">
        <f t="shared" si="24"/>
        <v>0.92472578867664623</v>
      </c>
      <c r="Q106" s="16">
        <f t="shared" si="20"/>
        <v>7.5274211323353796E-2</v>
      </c>
      <c r="R106" s="14">
        <f t="shared" si="21"/>
        <v>1.194595311916441E+17</v>
      </c>
      <c r="S106" s="37">
        <f t="shared" si="25"/>
        <v>0.16722776278304211</v>
      </c>
      <c r="T106" s="15">
        <f t="shared" si="26"/>
        <v>7.9E+17</v>
      </c>
      <c r="U106" s="15">
        <f t="shared" si="22"/>
        <v>7.1435226545862758E+17</v>
      </c>
      <c r="Y106" s="15">
        <f t="shared" si="27"/>
        <v>8.3245521601685982E-2</v>
      </c>
      <c r="Z106" s="15">
        <f t="shared" si="28"/>
        <v>0.91675447839831403</v>
      </c>
      <c r="AB106" s="15">
        <f t="shared" si="29"/>
        <v>7.9E+17</v>
      </c>
      <c r="AC106" s="15">
        <f t="shared" si="30"/>
        <v>8.3245521601685982E-2</v>
      </c>
      <c r="AD106" s="15">
        <f t="shared" si="31"/>
        <v>0.91675447839831403</v>
      </c>
      <c r="AK106" s="16"/>
      <c r="AL106" s="16"/>
    </row>
    <row r="107" spans="1:38" s="14" customFormat="1" x14ac:dyDescent="0.25">
      <c r="A107" s="21">
        <v>39692</v>
      </c>
      <c r="B107" s="23">
        <v>39699</v>
      </c>
      <c r="C107" s="7">
        <v>9.28E+18</v>
      </c>
      <c r="D107" s="7">
        <f t="shared" si="23"/>
        <v>9.28E+18</v>
      </c>
      <c r="E107" s="7">
        <v>1.63E+18</v>
      </c>
      <c r="F107" s="7">
        <v>6.82E+18</v>
      </c>
      <c r="G107" s="7">
        <v>1330000000000000</v>
      </c>
      <c r="H107" s="7">
        <v>8950000000000000</v>
      </c>
      <c r="K107" s="14">
        <f t="shared" si="16"/>
        <v>0</v>
      </c>
      <c r="L107" s="15">
        <f>Notes!$C$31*1000000000000*InjAreaLoss!D107*Notes!$C$4</f>
        <v>6.6636495233704168E+16</v>
      </c>
      <c r="M107" s="14">
        <f t="shared" si="17"/>
        <v>8.45E+18</v>
      </c>
      <c r="N107" s="15">
        <f t="shared" si="18"/>
        <v>8.3E+17</v>
      </c>
      <c r="O107" s="15">
        <f t="shared" si="19"/>
        <v>7.5308350476629581E+17</v>
      </c>
      <c r="P107" s="16">
        <f t="shared" si="24"/>
        <v>0.9188487602622526</v>
      </c>
      <c r="Q107" s="16">
        <f t="shared" si="20"/>
        <v>8.1151239737747391E-2</v>
      </c>
      <c r="R107" s="14">
        <f t="shared" si="21"/>
        <v>1.1631518486160654E+17</v>
      </c>
      <c r="S107" s="37">
        <f t="shared" si="25"/>
        <v>0.15445190888585802</v>
      </c>
      <c r="T107" s="15">
        <f t="shared" si="26"/>
        <v>8.3E+17</v>
      </c>
      <c r="U107" s="15">
        <f t="shared" si="22"/>
        <v>7.5308350476629581E+17</v>
      </c>
      <c r="Y107" s="15">
        <f t="shared" si="27"/>
        <v>8.9439655172413798E-2</v>
      </c>
      <c r="Z107" s="15">
        <f t="shared" si="28"/>
        <v>0.91056034482758619</v>
      </c>
      <c r="AB107" s="15">
        <f t="shared" si="29"/>
        <v>8.3E+17</v>
      </c>
      <c r="AC107" s="15">
        <f t="shared" si="30"/>
        <v>8.9439655172413798E-2</v>
      </c>
      <c r="AD107" s="15">
        <f t="shared" si="31"/>
        <v>0.91056034482758619</v>
      </c>
      <c r="AK107" s="16"/>
      <c r="AL107" s="16"/>
    </row>
    <row r="108" spans="1:38" s="14" customFormat="1" x14ac:dyDescent="0.25">
      <c r="A108" s="21">
        <v>39699</v>
      </c>
      <c r="B108" s="23">
        <v>39706</v>
      </c>
      <c r="C108" s="7">
        <v>8.52E+18</v>
      </c>
      <c r="D108" s="7">
        <f t="shared" si="23"/>
        <v>8.52E+18</v>
      </c>
      <c r="E108" s="7">
        <v>1.41E+18</v>
      </c>
      <c r="F108" s="7">
        <v>6.32E+18</v>
      </c>
      <c r="G108" s="7">
        <v>4950000000000000</v>
      </c>
      <c r="H108" s="7">
        <v>1.14E+16</v>
      </c>
      <c r="K108" s="14">
        <f t="shared" si="16"/>
        <v>0</v>
      </c>
      <c r="L108" s="15">
        <f>Notes!$C$31*1000000000000*InjAreaLoss!D108*Notes!$C$4</f>
        <v>6.9808203193349336E+16</v>
      </c>
      <c r="M108" s="14">
        <f t="shared" si="17"/>
        <v>7.73E+18</v>
      </c>
      <c r="N108" s="15">
        <f t="shared" si="18"/>
        <v>7.9E+17</v>
      </c>
      <c r="O108" s="15">
        <f t="shared" si="19"/>
        <v>7.0384179680665062E+17</v>
      </c>
      <c r="P108" s="16">
        <f t="shared" si="24"/>
        <v>0.91738946046870296</v>
      </c>
      <c r="Q108" s="16">
        <f t="shared" si="20"/>
        <v>8.2610539531297017E-2</v>
      </c>
      <c r="R108" s="14">
        <f t="shared" si="21"/>
        <v>1.0701678730355021E+17</v>
      </c>
      <c r="S108" s="37">
        <f t="shared" si="25"/>
        <v>0.15204664995612407</v>
      </c>
      <c r="T108" s="15">
        <f t="shared" si="26"/>
        <v>7.9E+17</v>
      </c>
      <c r="U108" s="15">
        <f t="shared" si="22"/>
        <v>7.0384179680665062E+17</v>
      </c>
      <c r="Y108" s="15">
        <f t="shared" si="27"/>
        <v>9.2723004694835687E-2</v>
      </c>
      <c r="Z108" s="15">
        <f t="shared" si="28"/>
        <v>0.90727699530516426</v>
      </c>
      <c r="AB108" s="15">
        <f t="shared" si="29"/>
        <v>7.9E+17</v>
      </c>
      <c r="AC108" s="15">
        <f t="shared" si="30"/>
        <v>9.2723004694835687E-2</v>
      </c>
      <c r="AD108" s="15">
        <f t="shared" si="31"/>
        <v>0.90727699530516426</v>
      </c>
      <c r="AK108" s="16"/>
      <c r="AL108" s="16"/>
    </row>
    <row r="109" spans="1:38" s="14" customFormat="1" x14ac:dyDescent="0.25">
      <c r="A109" s="21">
        <v>39706</v>
      </c>
      <c r="B109" s="23">
        <v>39713</v>
      </c>
      <c r="C109" s="7">
        <v>9.32E+18</v>
      </c>
      <c r="D109" s="7">
        <f t="shared" si="23"/>
        <v>9.32E+18</v>
      </c>
      <c r="E109" s="7">
        <v>1.68E+18</v>
      </c>
      <c r="F109" s="7">
        <v>6.78E+18</v>
      </c>
      <c r="G109" s="7">
        <v>3520000000000000</v>
      </c>
      <c r="H109" s="7">
        <v>1.38E+16</v>
      </c>
      <c r="K109" s="14">
        <f t="shared" si="16"/>
        <v>0</v>
      </c>
      <c r="L109" s="15">
        <f>Notes!$C$31*1000000000000*InjAreaLoss!D109*Notes!$C$4</f>
        <v>6.777994359683804E+16</v>
      </c>
      <c r="M109" s="14">
        <f t="shared" si="17"/>
        <v>8.46E+18</v>
      </c>
      <c r="N109" s="15">
        <f t="shared" si="18"/>
        <v>8.6E+17</v>
      </c>
      <c r="O109" s="15">
        <f t="shared" si="19"/>
        <v>7.7490005640316198E+17</v>
      </c>
      <c r="P109" s="16">
        <f t="shared" si="24"/>
        <v>0.91685621712412424</v>
      </c>
      <c r="Q109" s="16">
        <f t="shared" si="20"/>
        <v>8.3143782875875746E-2</v>
      </c>
      <c r="R109" s="14">
        <f t="shared" si="21"/>
        <v>1.1647231299804859E+17</v>
      </c>
      <c r="S109" s="37">
        <f t="shared" si="25"/>
        <v>0.15030623889573036</v>
      </c>
      <c r="T109" s="15">
        <f t="shared" si="26"/>
        <v>8.6E+17</v>
      </c>
      <c r="U109" s="15">
        <f t="shared" si="22"/>
        <v>7.7490005640316198E+17</v>
      </c>
      <c r="Y109" s="15">
        <f t="shared" si="27"/>
        <v>9.2274678111587988E-2</v>
      </c>
      <c r="Z109" s="15">
        <f t="shared" si="28"/>
        <v>0.90772532188841204</v>
      </c>
      <c r="AB109" s="15">
        <f t="shared" si="29"/>
        <v>8.6E+17</v>
      </c>
      <c r="AC109" s="15">
        <f t="shared" si="30"/>
        <v>9.2274678111587988E-2</v>
      </c>
      <c r="AD109" s="15">
        <f t="shared" si="31"/>
        <v>0.90772532188841204</v>
      </c>
      <c r="AK109" s="16"/>
      <c r="AL109" s="16"/>
    </row>
    <row r="110" spans="1:38" s="14" customFormat="1" x14ac:dyDescent="0.25">
      <c r="A110" s="21">
        <v>39713</v>
      </c>
      <c r="B110" s="23">
        <v>39720</v>
      </c>
      <c r="C110" s="7">
        <v>9.58E+18</v>
      </c>
      <c r="D110" s="7">
        <f t="shared" si="23"/>
        <v>9.58E+18</v>
      </c>
      <c r="E110" s="7">
        <v>1.83E+18</v>
      </c>
      <c r="F110" s="7">
        <v>6.89E+18</v>
      </c>
      <c r="G110" s="7">
        <v>3550000000000000</v>
      </c>
      <c r="H110" s="7">
        <v>1.38E+16</v>
      </c>
      <c r="K110" s="14">
        <f t="shared" si="16"/>
        <v>0</v>
      </c>
      <c r="L110" s="15">
        <f>Notes!$C$31*1000000000000*InjAreaLoss!D110*Notes!$C$4</f>
        <v>7.3054779795818752E+16</v>
      </c>
      <c r="M110" s="14">
        <f t="shared" si="17"/>
        <v>8.72E+18</v>
      </c>
      <c r="N110" s="15">
        <f t="shared" si="18"/>
        <v>8.6E+17</v>
      </c>
      <c r="O110" s="15">
        <f t="shared" si="19"/>
        <v>7.6959522020418125E+17</v>
      </c>
      <c r="P110" s="16">
        <f t="shared" si="24"/>
        <v>0.91966646970728794</v>
      </c>
      <c r="Q110" s="16">
        <f t="shared" si="20"/>
        <v>8.0333530292712035E-2</v>
      </c>
      <c r="R110" s="14">
        <f t="shared" si="21"/>
        <v>1.1941647291866854E+17</v>
      </c>
      <c r="S110" s="37">
        <f t="shared" si="25"/>
        <v>0.15516789837518244</v>
      </c>
      <c r="T110" s="15">
        <f t="shared" si="26"/>
        <v>8.6E+17</v>
      </c>
      <c r="U110" s="15">
        <f t="shared" si="22"/>
        <v>7.6959522020418125E+17</v>
      </c>
      <c r="Y110" s="15">
        <f t="shared" si="27"/>
        <v>8.9770354906054284E-2</v>
      </c>
      <c r="Z110" s="15">
        <f t="shared" si="28"/>
        <v>0.91022964509394577</v>
      </c>
      <c r="AB110" s="15">
        <f t="shared" si="29"/>
        <v>8.6E+17</v>
      </c>
      <c r="AC110" s="15">
        <f t="shared" si="30"/>
        <v>8.9770354906054284E-2</v>
      </c>
      <c r="AD110" s="15">
        <f t="shared" si="31"/>
        <v>0.91022964509394577</v>
      </c>
      <c r="AK110" s="16"/>
      <c r="AL110" s="16"/>
    </row>
    <row r="111" spans="1:38" s="14" customFormat="1" x14ac:dyDescent="0.25">
      <c r="A111" s="21">
        <v>39720</v>
      </c>
      <c r="B111" s="23">
        <v>39727</v>
      </c>
      <c r="C111" s="7">
        <v>8.41E+18</v>
      </c>
      <c r="D111" s="7">
        <f t="shared" si="23"/>
        <v>8.41E+18</v>
      </c>
      <c r="E111" s="7">
        <v>1.17E+18</v>
      </c>
      <c r="F111" s="7">
        <v>6.56E+18</v>
      </c>
      <c r="G111" s="7">
        <v>3530000000000000</v>
      </c>
      <c r="H111" s="7">
        <v>1.03E+16</v>
      </c>
      <c r="K111" s="14">
        <f t="shared" si="16"/>
        <v>0</v>
      </c>
      <c r="L111" s="15">
        <f>Notes!$C$31*1000000000000*InjAreaLoss!D111*Notes!$C$4</f>
        <v>6.0851191015467248E+16</v>
      </c>
      <c r="M111" s="14">
        <f t="shared" si="17"/>
        <v>7.73E+18</v>
      </c>
      <c r="N111" s="15">
        <f t="shared" si="18"/>
        <v>6.8E+17</v>
      </c>
      <c r="O111" s="15">
        <f t="shared" si="19"/>
        <v>6.0531880898453274E+17</v>
      </c>
      <c r="P111" s="16">
        <f t="shared" si="24"/>
        <v>0.92802392283180346</v>
      </c>
      <c r="Q111" s="16">
        <f t="shared" si="20"/>
        <v>7.1976077168196526E-2</v>
      </c>
      <c r="R111" s="14">
        <f t="shared" si="21"/>
        <v>1.0730070895308568E+17</v>
      </c>
      <c r="S111" s="37">
        <f t="shared" si="25"/>
        <v>0.17726313367511343</v>
      </c>
      <c r="T111" s="15">
        <f t="shared" si="26"/>
        <v>6.8E+17</v>
      </c>
      <c r="U111" s="15">
        <f t="shared" si="22"/>
        <v>6.0531880898453274E+17</v>
      </c>
      <c r="Y111" s="15">
        <f t="shared" si="27"/>
        <v>8.0856123662306781E-2</v>
      </c>
      <c r="Z111" s="15">
        <f t="shared" si="28"/>
        <v>0.91914387633769323</v>
      </c>
      <c r="AB111" s="15">
        <f t="shared" si="29"/>
        <v>6.8E+17</v>
      </c>
      <c r="AC111" s="15">
        <f t="shared" si="30"/>
        <v>8.0856123662306781E-2</v>
      </c>
      <c r="AD111" s="15">
        <f t="shared" si="31"/>
        <v>0.91914387633769323</v>
      </c>
      <c r="AK111" s="16"/>
      <c r="AL111" s="16"/>
    </row>
    <row r="112" spans="1:38" s="14" customFormat="1" x14ac:dyDescent="0.25">
      <c r="A112" s="21">
        <v>39727</v>
      </c>
      <c r="B112" s="23">
        <v>39734</v>
      </c>
      <c r="C112" s="7">
        <v>2.13E+18</v>
      </c>
      <c r="D112" s="7">
        <f t="shared" si="23"/>
        <v>2.13E+18</v>
      </c>
      <c r="E112" s="7">
        <v>2.32E+17</v>
      </c>
      <c r="F112" s="7">
        <v>1.7E+18</v>
      </c>
      <c r="G112" s="7">
        <v>601000000000000</v>
      </c>
      <c r="H112" s="7">
        <v>8390000000000000</v>
      </c>
      <c r="K112" s="14">
        <f t="shared" si="16"/>
        <v>0</v>
      </c>
      <c r="L112" s="15">
        <f>Notes!$C$31*1000000000000*InjAreaLoss!D112*Notes!$C$4</f>
        <v>1.8492554777587888E+16</v>
      </c>
      <c r="M112" s="14">
        <f t="shared" si="17"/>
        <v>1.932E+18</v>
      </c>
      <c r="N112" s="15">
        <f t="shared" si="18"/>
        <v>1.98E+17</v>
      </c>
      <c r="O112" s="15">
        <f t="shared" si="19"/>
        <v>1.705164452224121E+17</v>
      </c>
      <c r="P112" s="16">
        <f t="shared" si="24"/>
        <v>0.91994533088149666</v>
      </c>
      <c r="Q112" s="16">
        <f t="shared" si="20"/>
        <v>8.0054669118503327E-2</v>
      </c>
      <c r="R112" s="14">
        <f t="shared" si="21"/>
        <v>2.7351666727794124E+16</v>
      </c>
      <c r="S112" s="37">
        <f t="shared" si="25"/>
        <v>0.16040486119751174</v>
      </c>
      <c r="T112" s="15">
        <f t="shared" si="26"/>
        <v>1.98E+17</v>
      </c>
      <c r="U112" s="15">
        <f t="shared" si="22"/>
        <v>1.705164452224121E+17</v>
      </c>
      <c r="Y112" s="15">
        <f t="shared" si="27"/>
        <v>9.295774647887324E-2</v>
      </c>
      <c r="Z112" s="15">
        <f t="shared" si="28"/>
        <v>0.90704225352112677</v>
      </c>
      <c r="AB112" s="15">
        <f t="shared" si="29"/>
        <v>1.98E+17</v>
      </c>
      <c r="AC112" s="15">
        <f t="shared" si="30"/>
        <v>9.295774647887324E-2</v>
      </c>
      <c r="AD112" s="15">
        <f t="shared" si="31"/>
        <v>0.90704225352112677</v>
      </c>
      <c r="AK112" s="16"/>
      <c r="AL112" s="16"/>
    </row>
    <row r="113" spans="1:38" s="14" customFormat="1" x14ac:dyDescent="0.25">
      <c r="A113" s="21">
        <v>39734</v>
      </c>
      <c r="B113" s="23">
        <v>39741</v>
      </c>
      <c r="C113" s="7">
        <v>8.84E+18</v>
      </c>
      <c r="D113" s="7">
        <f t="shared" si="23"/>
        <v>8.84E+18</v>
      </c>
      <c r="E113" s="7">
        <v>1.64E+18</v>
      </c>
      <c r="F113" s="7">
        <v>6.46E+18</v>
      </c>
      <c r="G113" s="7">
        <v>6800000000000000</v>
      </c>
      <c r="H113" s="7">
        <v>1.72E+16</v>
      </c>
      <c r="K113" s="14">
        <f t="shared" si="16"/>
        <v>0</v>
      </c>
      <c r="L113" s="15">
        <f>Notes!$C$31*1000000000000*InjAreaLoss!D113*Notes!$C$4</f>
        <v>5.9091777909097544E+16</v>
      </c>
      <c r="M113" s="14">
        <f t="shared" si="17"/>
        <v>8.1E+18</v>
      </c>
      <c r="N113" s="15">
        <f t="shared" si="18"/>
        <v>7.4E+17</v>
      </c>
      <c r="O113" s="15">
        <f t="shared" si="19"/>
        <v>6.569082220909024E+17</v>
      </c>
      <c r="P113" s="16">
        <f t="shared" si="24"/>
        <v>0.92568911514808794</v>
      </c>
      <c r="Q113" s="16">
        <f t="shared" si="20"/>
        <v>7.4310884851912035E-2</v>
      </c>
      <c r="R113" s="14">
        <f t="shared" si="21"/>
        <v>1.1071162265914832E+17</v>
      </c>
      <c r="S113" s="37">
        <f t="shared" si="25"/>
        <v>0.1685343841591134</v>
      </c>
      <c r="T113" s="15">
        <f t="shared" si="26"/>
        <v>7.4E+17</v>
      </c>
      <c r="U113" s="15">
        <f t="shared" si="22"/>
        <v>6.569082220909024E+17</v>
      </c>
      <c r="Y113" s="15">
        <f t="shared" si="27"/>
        <v>8.3710407239818999E-2</v>
      </c>
      <c r="Z113" s="15">
        <f t="shared" si="28"/>
        <v>0.91628959276018096</v>
      </c>
      <c r="AB113" s="15">
        <f t="shared" si="29"/>
        <v>7.4E+17</v>
      </c>
      <c r="AC113" s="15">
        <f t="shared" si="30"/>
        <v>8.3710407239818999E-2</v>
      </c>
      <c r="AD113" s="15">
        <f t="shared" si="31"/>
        <v>0.91628959276018096</v>
      </c>
      <c r="AK113" s="16"/>
      <c r="AL113" s="16"/>
    </row>
    <row r="114" spans="1:38" s="14" customFormat="1" x14ac:dyDescent="0.25">
      <c r="A114" s="21">
        <v>39741</v>
      </c>
      <c r="B114" s="23">
        <v>39748</v>
      </c>
      <c r="C114" s="7">
        <v>8.73E+18</v>
      </c>
      <c r="D114" s="7">
        <f t="shared" si="23"/>
        <v>8.73E+18</v>
      </c>
      <c r="E114" s="7">
        <v>1.62E+18</v>
      </c>
      <c r="F114" s="7">
        <v>6.41E+18</v>
      </c>
      <c r="G114" s="7">
        <v>1260000000000000</v>
      </c>
      <c r="H114" s="7">
        <v>7830000000000000</v>
      </c>
      <c r="K114" s="14">
        <f t="shared" si="16"/>
        <v>0</v>
      </c>
      <c r="L114" s="15">
        <f>Notes!$C$31*1000000000000*InjAreaLoss!D114*Notes!$C$4</f>
        <v>4.7721953560197816E+16</v>
      </c>
      <c r="M114" s="14">
        <f t="shared" si="17"/>
        <v>8.03E+18</v>
      </c>
      <c r="N114" s="15">
        <f t="shared" si="18"/>
        <v>7E+17</v>
      </c>
      <c r="O114" s="15">
        <f t="shared" si="19"/>
        <v>6.4318804643980224E+17</v>
      </c>
      <c r="P114" s="16">
        <f t="shared" si="24"/>
        <v>0.92632439330586458</v>
      </c>
      <c r="Q114" s="16">
        <f t="shared" si="20"/>
        <v>7.367560669413542E-2</v>
      </c>
      <c r="R114" s="14">
        <f t="shared" si="21"/>
        <v>1.0951152463615491E+17</v>
      </c>
      <c r="S114" s="37">
        <f t="shared" si="25"/>
        <v>0.17026361923597161</v>
      </c>
      <c r="T114" s="15">
        <f t="shared" si="26"/>
        <v>7E+17</v>
      </c>
      <c r="U114" s="15">
        <f t="shared" si="22"/>
        <v>6.4318804643980224E+17</v>
      </c>
      <c r="Y114" s="15">
        <f t="shared" si="27"/>
        <v>8.0183276059564726E-2</v>
      </c>
      <c r="Z114" s="15">
        <f t="shared" si="28"/>
        <v>0.91981672394043523</v>
      </c>
      <c r="AB114" s="15">
        <f t="shared" si="29"/>
        <v>7E+17</v>
      </c>
      <c r="AC114" s="15">
        <f t="shared" si="30"/>
        <v>8.0183276059564726E-2</v>
      </c>
      <c r="AD114" s="15">
        <f t="shared" si="31"/>
        <v>0.91981672394043523</v>
      </c>
      <c r="AK114" s="16"/>
      <c r="AL114" s="16"/>
    </row>
    <row r="115" spans="1:38" s="14" customFormat="1" x14ac:dyDescent="0.25">
      <c r="A115" s="21">
        <v>39748</v>
      </c>
      <c r="B115" s="23">
        <v>39755</v>
      </c>
      <c r="C115" s="7">
        <v>8.9E+18</v>
      </c>
      <c r="D115" s="7">
        <f t="shared" si="23"/>
        <v>8.9E+18</v>
      </c>
      <c r="E115" s="7">
        <v>1.42E+18</v>
      </c>
      <c r="F115" s="7">
        <v>6.71E+18</v>
      </c>
      <c r="G115" s="7">
        <v>5730000000000000</v>
      </c>
      <c r="H115" s="7">
        <v>1.32E+16</v>
      </c>
      <c r="K115" s="14">
        <f t="shared" si="16"/>
        <v>0</v>
      </c>
      <c r="L115" s="15">
        <f>Notes!$C$31*1000000000000*InjAreaLoss!D115*Notes!$C$4</f>
        <v>6.7085707090649616E+16</v>
      </c>
      <c r="M115" s="14">
        <f t="shared" si="17"/>
        <v>8.13E+18</v>
      </c>
      <c r="N115" s="15">
        <f t="shared" si="18"/>
        <v>7.7E+17</v>
      </c>
      <c r="O115" s="15">
        <f t="shared" si="19"/>
        <v>6.839842929093504E+17</v>
      </c>
      <c r="P115" s="16">
        <f t="shared" si="24"/>
        <v>0.9231478322573764</v>
      </c>
      <c r="Q115" s="16">
        <f t="shared" si="20"/>
        <v>7.6852167742623642E-2</v>
      </c>
      <c r="R115" s="14">
        <f t="shared" si="21"/>
        <v>1.1236334258333357E+17</v>
      </c>
      <c r="S115" s="37">
        <f t="shared" si="25"/>
        <v>0.16427766506945982</v>
      </c>
      <c r="T115" s="15">
        <f t="shared" si="26"/>
        <v>7.7E+17</v>
      </c>
      <c r="U115" s="15">
        <f t="shared" si="22"/>
        <v>6.839842929093504E+17</v>
      </c>
      <c r="Y115" s="15">
        <f t="shared" si="27"/>
        <v>8.6516853932584264E-2</v>
      </c>
      <c r="Z115" s="15">
        <f t="shared" si="28"/>
        <v>0.91348314606741576</v>
      </c>
      <c r="AB115" s="15">
        <f t="shared" si="29"/>
        <v>7.7E+17</v>
      </c>
      <c r="AC115" s="15">
        <f t="shared" si="30"/>
        <v>8.6516853932584264E-2</v>
      </c>
      <c r="AD115" s="15">
        <f t="shared" si="31"/>
        <v>0.91348314606741576</v>
      </c>
      <c r="AK115" s="16"/>
      <c r="AL115" s="16"/>
    </row>
    <row r="116" spans="1:38" s="14" customFormat="1" x14ac:dyDescent="0.25">
      <c r="A116" s="21">
        <v>39755</v>
      </c>
      <c r="B116" s="23">
        <v>39762</v>
      </c>
      <c r="C116" s="7">
        <v>5.3E+18</v>
      </c>
      <c r="D116" s="7">
        <f t="shared" si="23"/>
        <v>5.3E+18</v>
      </c>
      <c r="E116" s="7">
        <v>6.53E+17</v>
      </c>
      <c r="F116" s="7">
        <v>4.16E+18</v>
      </c>
      <c r="G116" s="7">
        <v>1300000000000000</v>
      </c>
      <c r="H116" s="7">
        <v>5530000000000000</v>
      </c>
      <c r="K116" s="14">
        <f t="shared" si="16"/>
        <v>0</v>
      </c>
      <c r="L116" s="15">
        <f>Notes!$C$31*1000000000000*InjAreaLoss!D116*Notes!$C$4</f>
        <v>6.09634939797036E+16</v>
      </c>
      <c r="M116" s="14">
        <f t="shared" si="17"/>
        <v>4.813E+18</v>
      </c>
      <c r="N116" s="15">
        <f t="shared" si="18"/>
        <v>4.87E+17</v>
      </c>
      <c r="O116" s="15">
        <f t="shared" si="19"/>
        <v>4.1920650602029638E+17</v>
      </c>
      <c r="P116" s="16">
        <f t="shared" si="24"/>
        <v>0.92090443282635914</v>
      </c>
      <c r="Q116" s="16">
        <f t="shared" si="20"/>
        <v>7.9095567173640829E-2</v>
      </c>
      <c r="R116" s="14">
        <f t="shared" si="21"/>
        <v>6.7694724918931616E+16</v>
      </c>
      <c r="S116" s="37">
        <f t="shared" si="25"/>
        <v>0.16148300168713053</v>
      </c>
      <c r="T116" s="15">
        <f t="shared" si="26"/>
        <v>4.87E+17</v>
      </c>
      <c r="U116" s="15">
        <f t="shared" si="22"/>
        <v>4.1920650602029638E+17</v>
      </c>
      <c r="Y116" s="15">
        <f t="shared" si="27"/>
        <v>9.1886792452830185E-2</v>
      </c>
      <c r="Z116" s="15">
        <f t="shared" si="28"/>
        <v>0.90811320754716984</v>
      </c>
      <c r="AB116" s="15">
        <f t="shared" si="29"/>
        <v>4.87E+17</v>
      </c>
      <c r="AC116" s="15">
        <f t="shared" si="30"/>
        <v>9.1886792452830185E-2</v>
      </c>
      <c r="AD116" s="15">
        <f t="shared" si="31"/>
        <v>0.90811320754716984</v>
      </c>
      <c r="AK116" s="16"/>
      <c r="AL116" s="16"/>
    </row>
    <row r="117" spans="1:38" s="14" customFormat="1" x14ac:dyDescent="0.25">
      <c r="A117" s="21">
        <v>39762</v>
      </c>
      <c r="B117" s="23">
        <v>39769</v>
      </c>
      <c r="C117" s="7">
        <v>9.19E+18</v>
      </c>
      <c r="D117" s="7">
        <f t="shared" si="23"/>
        <v>9.19E+18</v>
      </c>
      <c r="E117" s="7">
        <v>1.41E+18</v>
      </c>
      <c r="F117" s="7">
        <v>6.96E+18</v>
      </c>
      <c r="G117" s="7">
        <v>2090000000000000</v>
      </c>
      <c r="H117" s="7">
        <v>1.01E+16</v>
      </c>
      <c r="K117" s="14">
        <f t="shared" si="16"/>
        <v>0</v>
      </c>
      <c r="L117" s="15">
        <f>Notes!$C$31*1000000000000*InjAreaLoss!D117*Notes!$C$4</f>
        <v>7.792804781965128E+16</v>
      </c>
      <c r="M117" s="14">
        <f t="shared" si="17"/>
        <v>8.37E+18</v>
      </c>
      <c r="N117" s="15">
        <f t="shared" si="18"/>
        <v>8.2E+17</v>
      </c>
      <c r="O117" s="15">
        <f t="shared" si="19"/>
        <v>7.2988195218034867E+17</v>
      </c>
      <c r="P117" s="16">
        <f t="shared" si="24"/>
        <v>0.92057867767352031</v>
      </c>
      <c r="Q117" s="16">
        <f t="shared" si="20"/>
        <v>7.9421322326479721E-2</v>
      </c>
      <c r="R117" s="14">
        <f t="shared" si="21"/>
        <v>1.1614300631494648E+17</v>
      </c>
      <c r="S117" s="37">
        <f t="shared" si="25"/>
        <v>0.15912574076944483</v>
      </c>
      <c r="T117" s="15">
        <f t="shared" si="26"/>
        <v>8.2E+17</v>
      </c>
      <c r="U117" s="15">
        <f t="shared" si="22"/>
        <v>7.2988195218034867E+17</v>
      </c>
      <c r="Y117" s="15">
        <f t="shared" si="27"/>
        <v>8.9227421109902061E-2</v>
      </c>
      <c r="Z117" s="15">
        <f t="shared" si="28"/>
        <v>0.91077257889009799</v>
      </c>
      <c r="AB117" s="15">
        <f t="shared" si="29"/>
        <v>8.2E+17</v>
      </c>
      <c r="AC117" s="15">
        <f t="shared" si="30"/>
        <v>8.9227421109902061E-2</v>
      </c>
      <c r="AD117" s="15">
        <f t="shared" si="31"/>
        <v>0.91077257889009799</v>
      </c>
      <c r="AK117" s="16"/>
      <c r="AL117" s="16"/>
    </row>
    <row r="118" spans="1:38" s="14" customFormat="1" x14ac:dyDescent="0.25">
      <c r="A118" s="21">
        <v>39769</v>
      </c>
      <c r="B118" s="23">
        <v>39776</v>
      </c>
      <c r="C118" s="7">
        <v>2.48E+18</v>
      </c>
      <c r="D118" s="7">
        <f t="shared" si="23"/>
        <v>2.48E+18</v>
      </c>
      <c r="E118" s="7">
        <v>1.66E+18</v>
      </c>
      <c r="F118" s="7">
        <v>3.02E+17</v>
      </c>
      <c r="G118" s="7">
        <v>288000000000000</v>
      </c>
      <c r="H118" s="7">
        <v>2.41E+16</v>
      </c>
      <c r="K118" s="14">
        <f t="shared" si="16"/>
        <v>0</v>
      </c>
      <c r="L118" s="15">
        <f>Notes!$C$31*1000000000000*InjAreaLoss!D118*Notes!$C$4</f>
        <v>1.108736537824463E+16</v>
      </c>
      <c r="M118" s="14">
        <f t="shared" si="17"/>
        <v>1.962E+18</v>
      </c>
      <c r="N118" s="15">
        <f t="shared" si="18"/>
        <v>5.18E+17</v>
      </c>
      <c r="O118" s="15">
        <f t="shared" si="19"/>
        <v>4.8252463462175539E+17</v>
      </c>
      <c r="P118" s="16">
        <f t="shared" si="24"/>
        <v>0.80543361507187283</v>
      </c>
      <c r="Q118" s="16">
        <f t="shared" si="20"/>
        <v>0.19456638492812717</v>
      </c>
      <c r="R118" s="14">
        <f t="shared" si="21"/>
        <v>2.9996512835019724E+16</v>
      </c>
      <c r="S118" s="37">
        <f t="shared" si="25"/>
        <v>6.2165764569789457E-2</v>
      </c>
      <c r="T118" s="15">
        <f t="shared" si="26"/>
        <v>5.18E+17</v>
      </c>
      <c r="U118" s="15">
        <f t="shared" si="22"/>
        <v>4.8252463462175539E+17</v>
      </c>
      <c r="Y118" s="15">
        <f t="shared" si="27"/>
        <v>0.20887096774193548</v>
      </c>
      <c r="Z118" s="15">
        <f t="shared" si="28"/>
        <v>0.79112903225806452</v>
      </c>
      <c r="AB118" s="15">
        <f t="shared" si="29"/>
        <v>5.18E+17</v>
      </c>
      <c r="AC118" s="15">
        <f t="shared" si="30"/>
        <v>0.20887096774193548</v>
      </c>
      <c r="AD118" s="15">
        <f t="shared" si="31"/>
        <v>0.79112903225806452</v>
      </c>
      <c r="AK118" s="16"/>
      <c r="AL118" s="16"/>
    </row>
    <row r="119" spans="1:38" s="14" customFormat="1" x14ac:dyDescent="0.25">
      <c r="A119" s="21">
        <v>39776</v>
      </c>
      <c r="B119" s="23">
        <v>39783</v>
      </c>
      <c r="C119" s="7">
        <v>2.07E+18</v>
      </c>
      <c r="D119" s="7">
        <f t="shared" si="23"/>
        <v>2.07E+18</v>
      </c>
      <c r="E119" s="7">
        <v>1.58E+18</v>
      </c>
      <c r="F119" s="14">
        <v>0</v>
      </c>
      <c r="G119" s="7">
        <v>24700000000000</v>
      </c>
      <c r="H119" s="7">
        <v>2.82E+16</v>
      </c>
      <c r="K119" s="14">
        <f t="shared" si="16"/>
        <v>0</v>
      </c>
      <c r="L119" s="15">
        <f>Notes!$C$31*1000000000000*InjAreaLoss!D119*Notes!$C$4</f>
        <v>871198752863912.12</v>
      </c>
      <c r="M119" s="14">
        <f t="shared" si="17"/>
        <v>1.58E+18</v>
      </c>
      <c r="N119" s="15">
        <f t="shared" si="18"/>
        <v>4.9E+17</v>
      </c>
      <c r="O119" s="15">
        <f t="shared" si="19"/>
        <v>4.6090410124713606E+17</v>
      </c>
      <c r="P119" s="16">
        <f t="shared" si="24"/>
        <v>0.77734101389027244</v>
      </c>
      <c r="Q119" s="16">
        <f t="shared" si="20"/>
        <v>0.22265898610972756</v>
      </c>
      <c r="R119" s="14">
        <f t="shared" si="21"/>
        <v>2.6042457640547976E+16</v>
      </c>
      <c r="S119" s="37">
        <f t="shared" si="25"/>
        <v>5.6502985263270744E-2</v>
      </c>
      <c r="T119" s="15">
        <f t="shared" si="26"/>
        <v>4.9E+17</v>
      </c>
      <c r="U119" s="15">
        <f t="shared" si="22"/>
        <v>4.6090410124713606E+17</v>
      </c>
      <c r="Y119" s="15">
        <f t="shared" si="27"/>
        <v>0.23671497584541062</v>
      </c>
      <c r="Z119" s="15">
        <f t="shared" si="28"/>
        <v>0.76328502415458943</v>
      </c>
      <c r="AB119" s="15">
        <f t="shared" si="29"/>
        <v>4.9E+17</v>
      </c>
      <c r="AC119" s="15">
        <f t="shared" si="30"/>
        <v>0.23671497584541062</v>
      </c>
      <c r="AD119" s="15">
        <f t="shared" si="31"/>
        <v>0.76328502415458943</v>
      </c>
      <c r="AK119" s="16"/>
      <c r="AL119" s="16"/>
    </row>
    <row r="120" spans="1:38" s="14" customFormat="1" x14ac:dyDescent="0.25">
      <c r="A120" s="21">
        <v>39783</v>
      </c>
      <c r="B120" s="23">
        <v>39790</v>
      </c>
      <c r="C120" s="7">
        <v>2.53E+18</v>
      </c>
      <c r="D120" s="7">
        <f t="shared" si="23"/>
        <v>2.53E+18</v>
      </c>
      <c r="E120" s="7">
        <v>1.95E+18</v>
      </c>
      <c r="F120" s="14">
        <v>0</v>
      </c>
      <c r="G120" s="7">
        <v>14400000000000</v>
      </c>
      <c r="H120" s="7">
        <v>3.47E+16</v>
      </c>
      <c r="K120" s="14">
        <f t="shared" si="16"/>
        <v>0</v>
      </c>
      <c r="L120" s="15">
        <f>Notes!$C$31*1000000000000*InjAreaLoss!D120*Notes!$C$4</f>
        <v>1534807177896970.2</v>
      </c>
      <c r="M120" s="14">
        <f t="shared" si="17"/>
        <v>1.95E+18</v>
      </c>
      <c r="N120" s="15">
        <f t="shared" si="18"/>
        <v>5.8E+17</v>
      </c>
      <c r="O120" s="15">
        <f t="shared" si="19"/>
        <v>5.4375079282210304E+17</v>
      </c>
      <c r="P120" s="16">
        <f t="shared" si="24"/>
        <v>0.78507873801497907</v>
      </c>
      <c r="Q120" s="16">
        <f t="shared" si="20"/>
        <v>0.21492126198502096</v>
      </c>
      <c r="R120" s="14">
        <f t="shared" si="21"/>
        <v>3.1944649702008684E+16</v>
      </c>
      <c r="S120" s="37">
        <f t="shared" si="25"/>
        <v>5.8748695401828865E-2</v>
      </c>
      <c r="T120" s="15">
        <f t="shared" si="26"/>
        <v>5.8E+17</v>
      </c>
      <c r="U120" s="15">
        <f t="shared" si="22"/>
        <v>5.4375079282210304E+17</v>
      </c>
      <c r="Y120" s="15">
        <f t="shared" si="27"/>
        <v>0.22924901185770752</v>
      </c>
      <c r="Z120" s="15">
        <f t="shared" si="28"/>
        <v>0.77075098814229248</v>
      </c>
      <c r="AB120" s="15">
        <f t="shared" si="29"/>
        <v>5.8E+17</v>
      </c>
      <c r="AC120" s="15">
        <f t="shared" si="30"/>
        <v>0.22924901185770752</v>
      </c>
      <c r="AD120" s="15">
        <f t="shared" si="31"/>
        <v>0.77075098814229248</v>
      </c>
      <c r="AK120" s="16"/>
      <c r="AL120" s="16"/>
    </row>
    <row r="121" spans="1:38" s="14" customFormat="1" x14ac:dyDescent="0.25">
      <c r="A121" s="21">
        <v>39790</v>
      </c>
      <c r="B121" s="23">
        <v>39797</v>
      </c>
      <c r="C121" s="7">
        <v>4.79E+18</v>
      </c>
      <c r="D121" s="7">
        <f t="shared" si="23"/>
        <v>4.79E+18</v>
      </c>
      <c r="E121" s="7">
        <v>1.83E+18</v>
      </c>
      <c r="F121" s="7">
        <v>2.33E+18</v>
      </c>
      <c r="G121" s="7">
        <v>145000000000000</v>
      </c>
      <c r="H121" s="7">
        <v>1.05E+16</v>
      </c>
      <c r="K121" s="14">
        <f t="shared" si="16"/>
        <v>0</v>
      </c>
      <c r="L121" s="15">
        <f>Notes!$C$31*1000000000000*InjAreaLoss!D121*Notes!$C$4</f>
        <v>3.1192999096682116E+16</v>
      </c>
      <c r="M121" s="14">
        <f t="shared" si="17"/>
        <v>4.16E+18</v>
      </c>
      <c r="N121" s="15">
        <f t="shared" si="18"/>
        <v>6.3E+17</v>
      </c>
      <c r="O121" s="15">
        <f t="shared" si="19"/>
        <v>5.8816200090331789E+17</v>
      </c>
      <c r="P121" s="16">
        <f t="shared" si="24"/>
        <v>0.87721043822477707</v>
      </c>
      <c r="Q121" s="16">
        <f t="shared" si="20"/>
        <v>0.12278956177522295</v>
      </c>
      <c r="R121" s="14">
        <f t="shared" si="21"/>
        <v>5.6323159778387472E+16</v>
      </c>
      <c r="S121" s="37">
        <f t="shared" si="25"/>
        <v>9.5761303334599271E-2</v>
      </c>
      <c r="T121" s="15">
        <f t="shared" si="26"/>
        <v>6.3E+17</v>
      </c>
      <c r="U121" s="15">
        <f t="shared" si="22"/>
        <v>5.8816200090331789E+17</v>
      </c>
      <c r="Y121" s="15">
        <f t="shared" si="27"/>
        <v>0.13152400835073069</v>
      </c>
      <c r="Z121" s="15">
        <f t="shared" si="28"/>
        <v>0.86847599164926925</v>
      </c>
      <c r="AB121" s="15">
        <f t="shared" si="29"/>
        <v>6.3E+17</v>
      </c>
      <c r="AC121" s="15">
        <f t="shared" si="30"/>
        <v>0.13152400835073069</v>
      </c>
      <c r="AD121" s="15">
        <f t="shared" si="31"/>
        <v>0.86847599164926925</v>
      </c>
      <c r="AK121" s="16"/>
      <c r="AL121" s="16"/>
    </row>
    <row r="122" spans="1:38" s="14" customFormat="1" x14ac:dyDescent="0.25">
      <c r="A122" s="21">
        <v>39797</v>
      </c>
      <c r="B122" s="23">
        <v>39804</v>
      </c>
      <c r="C122" s="7">
        <v>8.55E+18</v>
      </c>
      <c r="D122" s="7">
        <f t="shared" si="23"/>
        <v>8.55E+18</v>
      </c>
      <c r="E122" s="7">
        <v>1.69E+18</v>
      </c>
      <c r="F122" s="7">
        <v>6.09E+18</v>
      </c>
      <c r="G122" s="7">
        <v>2200000000000000</v>
      </c>
      <c r="H122" s="7">
        <v>9090000000000000</v>
      </c>
      <c r="K122" s="14">
        <f t="shared" si="16"/>
        <v>0</v>
      </c>
      <c r="L122" s="15">
        <f>Notes!$C$31*1000000000000*InjAreaLoss!D122*Notes!$C$4</f>
        <v>7.3660535178669456E+16</v>
      </c>
      <c r="M122" s="14">
        <f t="shared" si="17"/>
        <v>7.78E+18</v>
      </c>
      <c r="N122" s="15">
        <f t="shared" si="18"/>
        <v>7.7E+17</v>
      </c>
      <c r="O122" s="15">
        <f t="shared" si="19"/>
        <v>6.8504946482133056E+17</v>
      </c>
      <c r="P122" s="16">
        <f t="shared" si="24"/>
        <v>0.91987725557645261</v>
      </c>
      <c r="Q122" s="16">
        <f t="shared" si="20"/>
        <v>8.0122744423547429E-2</v>
      </c>
      <c r="R122" s="14">
        <f t="shared" si="21"/>
        <v>1.0632601438149688E+17</v>
      </c>
      <c r="S122" s="37">
        <f t="shared" si="25"/>
        <v>0.15520925107098366</v>
      </c>
      <c r="T122" s="15">
        <f t="shared" si="26"/>
        <v>7.7E+17</v>
      </c>
      <c r="U122" s="15">
        <f t="shared" si="22"/>
        <v>6.8504946482133056E+17</v>
      </c>
      <c r="Y122" s="15">
        <f t="shared" si="27"/>
        <v>9.005847953216374E-2</v>
      </c>
      <c r="Z122" s="15">
        <f t="shared" si="28"/>
        <v>0.90994152046783627</v>
      </c>
      <c r="AB122" s="15">
        <f t="shared" si="29"/>
        <v>7.7E+17</v>
      </c>
      <c r="AC122" s="15">
        <f t="shared" si="30"/>
        <v>9.005847953216374E-2</v>
      </c>
      <c r="AD122" s="15">
        <f t="shared" si="31"/>
        <v>0.90994152046783627</v>
      </c>
      <c r="AK122" s="16"/>
      <c r="AL122" s="16"/>
    </row>
    <row r="123" spans="1:38" s="14" customFormat="1" x14ac:dyDescent="0.25">
      <c r="A123" s="21">
        <v>39804</v>
      </c>
      <c r="B123" s="23" t="s">
        <v>623</v>
      </c>
      <c r="C123" s="7">
        <v>8.99E+18</v>
      </c>
      <c r="D123" s="7">
        <f t="shared" si="23"/>
        <v>8.99E+18</v>
      </c>
      <c r="E123" s="7">
        <v>1.72E+18</v>
      </c>
      <c r="F123" s="7">
        <v>6.49E+18</v>
      </c>
      <c r="G123" s="7">
        <v>1070000000000000</v>
      </c>
      <c r="H123" s="7">
        <v>7420000000000000</v>
      </c>
      <c r="K123" s="14">
        <f t="shared" si="16"/>
        <v>0</v>
      </c>
      <c r="L123" s="15">
        <f>Notes!$C$31*1000000000000*InjAreaLoss!D123*Notes!$C$4</f>
        <v>4.6687405041171928E+16</v>
      </c>
      <c r="M123" s="14">
        <f t="shared" si="17"/>
        <v>8.21E+18</v>
      </c>
      <c r="N123" s="15">
        <f t="shared" si="18"/>
        <v>7.8E+17</v>
      </c>
      <c r="O123" s="15">
        <f t="shared" si="19"/>
        <v>7.2482259495882803E+17</v>
      </c>
      <c r="P123" s="16">
        <f t="shared" si="24"/>
        <v>0.91937457230713815</v>
      </c>
      <c r="Q123" s="16">
        <f t="shared" si="20"/>
        <v>8.0625427692861851E-2</v>
      </c>
      <c r="R123" s="14">
        <f t="shared" si="21"/>
        <v>1.1220554171478765E+17</v>
      </c>
      <c r="S123" s="37">
        <f t="shared" si="25"/>
        <v>0.15480414448332869</v>
      </c>
      <c r="T123" s="15">
        <f t="shared" si="26"/>
        <v>7.8E+17</v>
      </c>
      <c r="U123" s="15">
        <f t="shared" si="22"/>
        <v>7.2482259495882803E+17</v>
      </c>
      <c r="Y123" s="15">
        <f t="shared" si="27"/>
        <v>8.6763070077864296E-2</v>
      </c>
      <c r="Z123" s="15">
        <f t="shared" si="28"/>
        <v>0.91323692992213568</v>
      </c>
      <c r="AB123" s="15">
        <f t="shared" si="29"/>
        <v>7.8E+17</v>
      </c>
      <c r="AC123" s="15">
        <f t="shared" si="30"/>
        <v>8.6763070077864296E-2</v>
      </c>
      <c r="AD123" s="15">
        <f t="shared" si="31"/>
        <v>0.91323692992213568</v>
      </c>
      <c r="AK123" s="16"/>
      <c r="AL123" s="16"/>
    </row>
    <row r="124" spans="1:38" s="14" customFormat="1" x14ac:dyDescent="0.25">
      <c r="A124" s="21" t="s">
        <v>623</v>
      </c>
      <c r="B124" s="23">
        <v>39818</v>
      </c>
      <c r="C124" s="7">
        <v>9.3E+18</v>
      </c>
      <c r="D124" s="7">
        <f t="shared" si="23"/>
        <v>9.3E+18</v>
      </c>
      <c r="E124" s="7">
        <v>1.62E+18</v>
      </c>
      <c r="F124" s="7">
        <v>6.84E+18</v>
      </c>
      <c r="G124" s="7">
        <v>3730000000000000</v>
      </c>
      <c r="H124" s="7">
        <v>1.19E+16</v>
      </c>
      <c r="K124" s="14">
        <f t="shared" si="16"/>
        <v>0</v>
      </c>
      <c r="L124" s="15">
        <f>Notes!$C$31*1000000000000*InjAreaLoss!D124*Notes!$C$4</f>
        <v>5.8513247487273856E+16</v>
      </c>
      <c r="M124" s="14">
        <f t="shared" si="17"/>
        <v>8.46E+18</v>
      </c>
      <c r="N124" s="15">
        <f t="shared" si="18"/>
        <v>8.4E+17</v>
      </c>
      <c r="O124" s="15">
        <f t="shared" si="19"/>
        <v>7.6585675251272614E+17</v>
      </c>
      <c r="P124" s="16">
        <f t="shared" si="24"/>
        <v>0.91764981155777137</v>
      </c>
      <c r="Q124" s="16">
        <f t="shared" si="20"/>
        <v>8.235018844222862E-2</v>
      </c>
      <c r="R124" s="14">
        <f t="shared" si="21"/>
        <v>1.1657769054284421E+17</v>
      </c>
      <c r="S124" s="37">
        <f t="shared" si="25"/>
        <v>0.15221866251144275</v>
      </c>
      <c r="T124" s="15">
        <f t="shared" si="26"/>
        <v>8.4E+17</v>
      </c>
      <c r="U124" s="15">
        <f t="shared" si="22"/>
        <v>7.6585675251272614E+17</v>
      </c>
      <c r="Y124" s="15">
        <f t="shared" si="27"/>
        <v>9.0322580645161285E-2</v>
      </c>
      <c r="Z124" s="15">
        <f t="shared" si="28"/>
        <v>0.9096774193548387</v>
      </c>
      <c r="AB124" s="15">
        <f t="shared" si="29"/>
        <v>8.4E+17</v>
      </c>
      <c r="AC124" s="15">
        <f t="shared" si="30"/>
        <v>9.0322580645161285E-2</v>
      </c>
      <c r="AD124" s="15">
        <f t="shared" si="31"/>
        <v>0.9096774193548387</v>
      </c>
      <c r="AK124" s="16"/>
      <c r="AL124" s="16"/>
    </row>
    <row r="125" spans="1:38" s="14" customFormat="1" x14ac:dyDescent="0.25">
      <c r="A125" s="21">
        <v>39818</v>
      </c>
      <c r="B125" s="23">
        <v>39825</v>
      </c>
      <c r="C125" s="7">
        <v>9.82E+18</v>
      </c>
      <c r="D125" s="7">
        <f t="shared" si="23"/>
        <v>9.82E+18</v>
      </c>
      <c r="E125" s="7">
        <v>1.81E+18</v>
      </c>
      <c r="F125" s="7">
        <v>7.11E+18</v>
      </c>
      <c r="G125" s="7">
        <v>1070000000000000</v>
      </c>
      <c r="H125" s="7">
        <v>7450000000000000</v>
      </c>
      <c r="K125" s="14">
        <f t="shared" si="16"/>
        <v>0</v>
      </c>
      <c r="L125" s="15">
        <f>Notes!$C$31*1000000000000*InjAreaLoss!D125*Notes!$C$4</f>
        <v>7.7084074027814352E+16</v>
      </c>
      <c r="M125" s="14">
        <f t="shared" si="17"/>
        <v>8.92E+18</v>
      </c>
      <c r="N125" s="15">
        <f t="shared" si="18"/>
        <v>9E+17</v>
      </c>
      <c r="O125" s="15">
        <f t="shared" si="19"/>
        <v>8.143959259721856E+17</v>
      </c>
      <c r="P125" s="16">
        <f t="shared" si="24"/>
        <v>0.91706762464641689</v>
      </c>
      <c r="Q125" s="16">
        <f t="shared" si="20"/>
        <v>8.2932375353583054E-2</v>
      </c>
      <c r="R125" s="14">
        <f t="shared" si="21"/>
        <v>1.2258327724525427E+17</v>
      </c>
      <c r="S125" s="37">
        <f t="shared" si="25"/>
        <v>0.15052049419196248</v>
      </c>
      <c r="T125" s="15">
        <f t="shared" si="26"/>
        <v>9E+17</v>
      </c>
      <c r="U125" s="15">
        <f t="shared" si="22"/>
        <v>8.143959259721856E+17</v>
      </c>
      <c r="Y125" s="15">
        <f t="shared" si="27"/>
        <v>9.1649694501018328E-2</v>
      </c>
      <c r="Z125" s="15">
        <f t="shared" si="28"/>
        <v>0.90835030549898166</v>
      </c>
      <c r="AB125" s="15">
        <f t="shared" si="29"/>
        <v>9E+17</v>
      </c>
      <c r="AC125" s="15">
        <f t="shared" si="30"/>
        <v>9.1649694501018328E-2</v>
      </c>
      <c r="AD125" s="15">
        <f t="shared" si="31"/>
        <v>0.90835030549898166</v>
      </c>
      <c r="AK125" s="16"/>
      <c r="AL125" s="16"/>
    </row>
    <row r="126" spans="1:38" s="14" customFormat="1" x14ac:dyDescent="0.25">
      <c r="A126" s="21">
        <v>39825</v>
      </c>
      <c r="B126" s="23">
        <v>39832</v>
      </c>
      <c r="C126" s="7">
        <v>8.66E+18</v>
      </c>
      <c r="D126" s="7">
        <f t="shared" si="23"/>
        <v>8.66E+18</v>
      </c>
      <c r="E126" s="7">
        <v>1.52E+18</v>
      </c>
      <c r="F126" s="7">
        <v>6.36E+18</v>
      </c>
      <c r="G126" s="7">
        <v>423000000000000</v>
      </c>
      <c r="H126" s="7">
        <v>7400000000000000</v>
      </c>
      <c r="K126" s="14">
        <f t="shared" si="16"/>
        <v>0</v>
      </c>
      <c r="L126" s="15">
        <f>Notes!$C$31*1000000000000*InjAreaLoss!D126*Notes!$C$4</f>
        <v>7.6750568255233664E+16</v>
      </c>
      <c r="M126" s="14">
        <f t="shared" si="17"/>
        <v>7.88E+18</v>
      </c>
      <c r="N126" s="15">
        <f t="shared" si="18"/>
        <v>7.8E+17</v>
      </c>
      <c r="O126" s="15">
        <f t="shared" si="19"/>
        <v>6.9542643174476634E+17</v>
      </c>
      <c r="P126" s="16">
        <f t="shared" si="24"/>
        <v>0.91969671688859511</v>
      </c>
      <c r="Q126" s="16">
        <f t="shared" si="20"/>
        <v>8.0303283111404888E-2</v>
      </c>
      <c r="R126" s="14">
        <f t="shared" si="21"/>
        <v>1.0851799186708926E+17</v>
      </c>
      <c r="S126" s="37">
        <f t="shared" si="25"/>
        <v>0.15604525067421834</v>
      </c>
      <c r="T126" s="15">
        <f t="shared" si="26"/>
        <v>7.8E+17</v>
      </c>
      <c r="U126" s="15">
        <f t="shared" si="22"/>
        <v>6.9542643174476634E+17</v>
      </c>
      <c r="Y126" s="15">
        <f t="shared" si="27"/>
        <v>9.0069284064665134E-2</v>
      </c>
      <c r="Z126" s="15">
        <f t="shared" si="28"/>
        <v>0.90993071593533492</v>
      </c>
      <c r="AB126" s="15">
        <f t="shared" si="29"/>
        <v>7.8E+17</v>
      </c>
      <c r="AC126" s="15">
        <f t="shared" si="30"/>
        <v>9.0069284064665134E-2</v>
      </c>
      <c r="AD126" s="15">
        <f t="shared" si="31"/>
        <v>0.90993071593533492</v>
      </c>
      <c r="AK126" s="16"/>
      <c r="AL126" s="16"/>
    </row>
    <row r="127" spans="1:38" s="14" customFormat="1" x14ac:dyDescent="0.25">
      <c r="A127" s="21">
        <v>39832</v>
      </c>
      <c r="B127" s="23">
        <v>39839</v>
      </c>
      <c r="C127" s="7">
        <v>9.25E+18</v>
      </c>
      <c r="D127" s="7">
        <f t="shared" si="23"/>
        <v>9.25E+18</v>
      </c>
      <c r="E127" s="7">
        <v>1.7E+18</v>
      </c>
      <c r="F127" s="7">
        <v>6.71E+18</v>
      </c>
      <c r="G127" s="7">
        <v>1240000000000000</v>
      </c>
      <c r="H127" s="7">
        <v>1.07E+16</v>
      </c>
      <c r="K127" s="14">
        <f t="shared" si="16"/>
        <v>0</v>
      </c>
      <c r="L127" s="15">
        <f>Notes!$C$31*1000000000000*InjAreaLoss!D127*Notes!$C$4</f>
        <v>7.2503474335022064E+16</v>
      </c>
      <c r="M127" s="14">
        <f t="shared" si="17"/>
        <v>8.41E+18</v>
      </c>
      <c r="N127" s="15">
        <f t="shared" si="18"/>
        <v>8.4E+17</v>
      </c>
      <c r="O127" s="15">
        <f t="shared" si="19"/>
        <v>7.5555652566497792E+17</v>
      </c>
      <c r="P127" s="16">
        <f t="shared" si="24"/>
        <v>0.91831821344162401</v>
      </c>
      <c r="Q127" s="16">
        <f t="shared" si="20"/>
        <v>8.1681786558375991E-2</v>
      </c>
      <c r="R127" s="14">
        <f t="shared" si="21"/>
        <v>1.1553439867909066E+17</v>
      </c>
      <c r="S127" s="37">
        <f t="shared" si="25"/>
        <v>0.15291297838690085</v>
      </c>
      <c r="T127" s="15">
        <f t="shared" si="26"/>
        <v>8.4E+17</v>
      </c>
      <c r="U127" s="15">
        <f t="shared" si="22"/>
        <v>7.5555652566497792E+17</v>
      </c>
      <c r="Y127" s="15">
        <f t="shared" si="27"/>
        <v>9.0810810810810813E-2</v>
      </c>
      <c r="Z127" s="15">
        <f t="shared" si="28"/>
        <v>0.90918918918918923</v>
      </c>
      <c r="AB127" s="15">
        <f t="shared" si="29"/>
        <v>8.4E+17</v>
      </c>
      <c r="AC127" s="15">
        <f t="shared" si="30"/>
        <v>9.0810810810810813E-2</v>
      </c>
      <c r="AD127" s="15">
        <f t="shared" si="31"/>
        <v>0.90918918918918923</v>
      </c>
      <c r="AK127" s="16"/>
      <c r="AL127" s="16"/>
    </row>
    <row r="128" spans="1:38" s="14" customFormat="1" x14ac:dyDescent="0.25">
      <c r="A128" s="21">
        <v>39839</v>
      </c>
      <c r="B128" s="23">
        <v>39846</v>
      </c>
      <c r="C128" s="7">
        <v>9.73E+18</v>
      </c>
      <c r="D128" s="7">
        <f t="shared" si="23"/>
        <v>9.73E+18</v>
      </c>
      <c r="E128" s="7">
        <v>1.89E+18</v>
      </c>
      <c r="F128" s="7">
        <v>6.92E+18</v>
      </c>
      <c r="G128" s="7">
        <v>1590000000000000</v>
      </c>
      <c r="H128" s="7">
        <v>8950000000000000</v>
      </c>
      <c r="K128" s="14">
        <f t="shared" si="16"/>
        <v>0</v>
      </c>
      <c r="L128" s="15">
        <f>Notes!$C$31*1000000000000*InjAreaLoss!D128*Notes!$C$4</f>
        <v>6.9069726125492048E+16</v>
      </c>
      <c r="M128" s="14">
        <f t="shared" si="17"/>
        <v>8.81E+18</v>
      </c>
      <c r="N128" s="15">
        <f t="shared" si="18"/>
        <v>9.2E+17</v>
      </c>
      <c r="O128" s="15">
        <f t="shared" si="19"/>
        <v>8.403902738745079E+17</v>
      </c>
      <c r="P128" s="16">
        <f t="shared" si="24"/>
        <v>0.91362895438083169</v>
      </c>
      <c r="Q128" s="16">
        <f t="shared" si="20"/>
        <v>8.6371045619168335E-2</v>
      </c>
      <c r="R128" s="14">
        <f t="shared" si="21"/>
        <v>1.2088682858676832E+17</v>
      </c>
      <c r="S128" s="37">
        <f t="shared" si="25"/>
        <v>0.14384605860493319</v>
      </c>
      <c r="T128" s="15">
        <f t="shared" si="26"/>
        <v>9.2E+17</v>
      </c>
      <c r="U128" s="15">
        <f t="shared" si="22"/>
        <v>8.403902738745079E+17</v>
      </c>
      <c r="Y128" s="15">
        <f t="shared" si="27"/>
        <v>9.4552929085303189E-2</v>
      </c>
      <c r="Z128" s="15">
        <f t="shared" si="28"/>
        <v>0.90544707091469678</v>
      </c>
      <c r="AB128" s="15">
        <f t="shared" si="29"/>
        <v>9.2E+17</v>
      </c>
      <c r="AC128" s="15">
        <f t="shared" si="30"/>
        <v>9.4552929085303189E-2</v>
      </c>
      <c r="AD128" s="15">
        <f t="shared" si="31"/>
        <v>0.90544707091469678</v>
      </c>
      <c r="AK128" s="16"/>
      <c r="AL128" s="16"/>
    </row>
    <row r="129" spans="1:38" s="14" customFormat="1" x14ac:dyDescent="0.25">
      <c r="A129" s="21">
        <v>39846</v>
      </c>
      <c r="B129" s="23">
        <v>39853</v>
      </c>
      <c r="C129" s="7">
        <v>9.46E+18</v>
      </c>
      <c r="D129" s="7">
        <f t="shared" si="23"/>
        <v>9.46E+18</v>
      </c>
      <c r="E129" s="7">
        <v>1.75E+18</v>
      </c>
      <c r="F129" s="7">
        <v>6.81E+18</v>
      </c>
      <c r="G129" s="7">
        <v>2470000000000000</v>
      </c>
      <c r="H129" s="7">
        <v>1.1E+16</v>
      </c>
      <c r="K129" s="14">
        <f t="shared" si="16"/>
        <v>0</v>
      </c>
      <c r="L129" s="15">
        <f>Notes!$C$31*1000000000000*InjAreaLoss!D129*Notes!$C$4</f>
        <v>9.2541045650892048E+16</v>
      </c>
      <c r="M129" s="14">
        <f t="shared" si="17"/>
        <v>8.56E+18</v>
      </c>
      <c r="N129" s="15">
        <f t="shared" si="18"/>
        <v>9E+17</v>
      </c>
      <c r="O129" s="15">
        <f t="shared" si="19"/>
        <v>7.9398895434910797E+17</v>
      </c>
      <c r="P129" s="16">
        <f t="shared" si="24"/>
        <v>0.91606882089332897</v>
      </c>
      <c r="Q129" s="16">
        <f t="shared" si="20"/>
        <v>8.3931179106671028E-2</v>
      </c>
      <c r="R129" s="14">
        <f t="shared" si="21"/>
        <v>1.1787234236496285E+17</v>
      </c>
      <c r="S129" s="37">
        <f t="shared" si="25"/>
        <v>0.14845589692313996</v>
      </c>
      <c r="T129" s="15">
        <f t="shared" si="26"/>
        <v>9E+17</v>
      </c>
      <c r="U129" s="15">
        <f t="shared" si="22"/>
        <v>7.9398895434910797E+17</v>
      </c>
      <c r="Y129" s="15">
        <f t="shared" si="27"/>
        <v>9.5137420718816063E-2</v>
      </c>
      <c r="Z129" s="15">
        <f t="shared" si="28"/>
        <v>0.90486257928118397</v>
      </c>
      <c r="AB129" s="15">
        <f t="shared" si="29"/>
        <v>9E+17</v>
      </c>
      <c r="AC129" s="15">
        <f t="shared" si="30"/>
        <v>9.5137420718816063E-2</v>
      </c>
      <c r="AD129" s="15">
        <f t="shared" si="31"/>
        <v>0.90486257928118397</v>
      </c>
      <c r="AK129" s="16"/>
      <c r="AL129" s="16"/>
    </row>
    <row r="130" spans="1:38" s="14" customFormat="1" x14ac:dyDescent="0.25">
      <c r="A130" s="21">
        <v>39853</v>
      </c>
      <c r="B130" s="23">
        <v>39860</v>
      </c>
      <c r="C130" s="7">
        <v>7.67E+18</v>
      </c>
      <c r="D130" s="7">
        <f t="shared" si="23"/>
        <v>7.67E+18</v>
      </c>
      <c r="E130" s="7">
        <v>9.84E+17</v>
      </c>
      <c r="F130" s="7">
        <v>5.94E+18</v>
      </c>
      <c r="G130" s="7">
        <v>5510000000000000</v>
      </c>
      <c r="H130" s="7">
        <v>1.06E+16</v>
      </c>
      <c r="K130" s="14">
        <f t="shared" si="16"/>
        <v>0</v>
      </c>
      <c r="L130" s="15">
        <f>Notes!$C$31*1000000000000*InjAreaLoss!D130*Notes!$C$4</f>
        <v>7.5066023791688192E+16</v>
      </c>
      <c r="M130" s="14">
        <f t="shared" si="17"/>
        <v>6.924E+18</v>
      </c>
      <c r="N130" s="15">
        <f t="shared" si="18"/>
        <v>7.46E+17</v>
      </c>
      <c r="O130" s="15">
        <f t="shared" si="19"/>
        <v>6.5482397620831181E+17</v>
      </c>
      <c r="P130" s="16">
        <f t="shared" si="24"/>
        <v>0.91462529645263213</v>
      </c>
      <c r="Q130" s="16">
        <f t="shared" si="20"/>
        <v>8.5374703547367897E-2</v>
      </c>
      <c r="R130" s="14">
        <f t="shared" si="21"/>
        <v>9.751232415855336E+16</v>
      </c>
      <c r="S130" s="37">
        <f t="shared" si="25"/>
        <v>0.1489137962283972</v>
      </c>
      <c r="T130" s="15">
        <f t="shared" si="26"/>
        <v>7.46E+17</v>
      </c>
      <c r="U130" s="15">
        <f t="shared" si="22"/>
        <v>6.5482397620831181E+17</v>
      </c>
      <c r="Y130" s="15">
        <f t="shared" si="27"/>
        <v>9.7262059973924384E-2</v>
      </c>
      <c r="Z130" s="15">
        <f t="shared" si="28"/>
        <v>0.90273794002607566</v>
      </c>
      <c r="AB130" s="15">
        <f t="shared" si="29"/>
        <v>7.46E+17</v>
      </c>
      <c r="AC130" s="15">
        <f t="shared" si="30"/>
        <v>9.7262059973924384E-2</v>
      </c>
      <c r="AD130" s="15">
        <f t="shared" si="31"/>
        <v>0.90273794002607566</v>
      </c>
      <c r="AK130" s="16"/>
      <c r="AL130" s="16"/>
    </row>
    <row r="131" spans="1:38" s="14" customFormat="1" x14ac:dyDescent="0.25">
      <c r="A131" s="21">
        <v>39860</v>
      </c>
      <c r="B131" s="23">
        <v>39867</v>
      </c>
      <c r="C131" s="7">
        <v>9.88E+18</v>
      </c>
      <c r="D131" s="7">
        <f t="shared" si="23"/>
        <v>9.88E+18</v>
      </c>
      <c r="E131" s="7">
        <v>1.74E+18</v>
      </c>
      <c r="F131" s="7">
        <v>7.27E+18</v>
      </c>
      <c r="G131" s="7">
        <v>1540000000000000</v>
      </c>
      <c r="H131" s="7">
        <v>8490000000000000</v>
      </c>
      <c r="K131" s="14">
        <f t="shared" si="16"/>
        <v>0</v>
      </c>
      <c r="L131" s="15">
        <f>Notes!$C$31*1000000000000*InjAreaLoss!D131*Notes!$C$4</f>
        <v>6.5088075575293696E+16</v>
      </c>
      <c r="M131" s="14">
        <f t="shared" si="17"/>
        <v>9.01E+18</v>
      </c>
      <c r="N131" s="15">
        <f t="shared" si="18"/>
        <v>8.7E+17</v>
      </c>
      <c r="O131" s="15">
        <f t="shared" si="19"/>
        <v>7.948819244247063E+17</v>
      </c>
      <c r="P131" s="16">
        <f t="shared" si="24"/>
        <v>0.91954636392462485</v>
      </c>
      <c r="Q131" s="16">
        <f t="shared" si="20"/>
        <v>8.0453636075375132E-2</v>
      </c>
      <c r="R131" s="14">
        <f t="shared" si="21"/>
        <v>1.2389479848213245E+17</v>
      </c>
      <c r="S131" s="37">
        <f t="shared" si="25"/>
        <v>0.15586566340881505</v>
      </c>
      <c r="T131" s="15">
        <f t="shared" si="26"/>
        <v>8.7E+17</v>
      </c>
      <c r="U131" s="15">
        <f t="shared" si="22"/>
        <v>7.948819244247063E+17</v>
      </c>
      <c r="Y131" s="15">
        <f t="shared" si="27"/>
        <v>8.8056680161943318E-2</v>
      </c>
      <c r="Z131" s="15">
        <f t="shared" si="28"/>
        <v>0.91194331983805665</v>
      </c>
      <c r="AB131" s="15">
        <f t="shared" si="29"/>
        <v>8.7E+17</v>
      </c>
      <c r="AC131" s="15">
        <f t="shared" si="30"/>
        <v>8.8056680161943318E-2</v>
      </c>
      <c r="AD131" s="15">
        <f t="shared" si="31"/>
        <v>0.91194331983805665</v>
      </c>
      <c r="AK131" s="16"/>
      <c r="AL131" s="16"/>
    </row>
    <row r="132" spans="1:38" s="14" customFormat="1" x14ac:dyDescent="0.25">
      <c r="A132" s="21">
        <v>39867</v>
      </c>
      <c r="B132" s="23">
        <v>39874</v>
      </c>
      <c r="C132" s="7">
        <v>8.78E+18</v>
      </c>
      <c r="D132" s="7">
        <f t="shared" si="23"/>
        <v>8.78E+18</v>
      </c>
      <c r="E132" s="7">
        <v>1.54E+18</v>
      </c>
      <c r="F132" s="7">
        <v>6.46E+18</v>
      </c>
      <c r="G132" s="7">
        <v>2060000000000000</v>
      </c>
      <c r="H132" s="7">
        <v>1.59E+17</v>
      </c>
      <c r="K132" s="14">
        <f t="shared" si="16"/>
        <v>0</v>
      </c>
      <c r="L132" s="15">
        <f>Notes!$C$31*1000000000000*InjAreaLoss!D132*Notes!$C$4</f>
        <v>5.6260381962289832E+16</v>
      </c>
      <c r="M132" s="14">
        <f t="shared" si="17"/>
        <v>8E+18</v>
      </c>
      <c r="N132" s="15">
        <f t="shared" si="18"/>
        <v>7.8E+17</v>
      </c>
      <c r="O132" s="15">
        <f t="shared" si="19"/>
        <v>5.6267961803771014E+17</v>
      </c>
      <c r="P132" s="16">
        <f t="shared" si="24"/>
        <v>0.93591348313921296</v>
      </c>
      <c r="Q132" s="16">
        <f t="shared" si="20"/>
        <v>6.4086516860787035E-2</v>
      </c>
      <c r="R132" s="14">
        <f t="shared" si="21"/>
        <v>1.100999775087073E+17</v>
      </c>
      <c r="S132" s="37">
        <f t="shared" si="25"/>
        <v>0.19567081155821878</v>
      </c>
      <c r="T132" s="15">
        <f t="shared" si="26"/>
        <v>7.8E+17</v>
      </c>
      <c r="U132" s="15">
        <f t="shared" si="22"/>
        <v>5.6267961803771014E+17</v>
      </c>
      <c r="Y132" s="15">
        <f t="shared" si="27"/>
        <v>8.8838268792710701E-2</v>
      </c>
      <c r="Z132" s="15">
        <f t="shared" si="28"/>
        <v>0.91116173120728927</v>
      </c>
      <c r="AB132" s="15">
        <f t="shared" si="29"/>
        <v>7.8E+17</v>
      </c>
      <c r="AC132" s="15">
        <f t="shared" si="30"/>
        <v>8.8838268792710701E-2</v>
      </c>
      <c r="AD132" s="15">
        <f t="shared" si="31"/>
        <v>0.91116173120728927</v>
      </c>
      <c r="AK132" s="16"/>
      <c r="AL132" s="16"/>
    </row>
    <row r="133" spans="1:38" s="14" customFormat="1" x14ac:dyDescent="0.25">
      <c r="A133" s="21">
        <v>39874</v>
      </c>
      <c r="B133" s="23">
        <v>39881</v>
      </c>
      <c r="C133" s="7">
        <v>9.06E+18</v>
      </c>
      <c r="D133" s="7">
        <f t="shared" si="23"/>
        <v>9.06E+18</v>
      </c>
      <c r="E133" s="7">
        <v>1.58E+18</v>
      </c>
      <c r="F133" s="7">
        <v>6.66E+18</v>
      </c>
      <c r="G133" s="7">
        <v>2720000000000000</v>
      </c>
      <c r="H133" s="7">
        <v>6450000000000000</v>
      </c>
      <c r="K133" s="14">
        <f t="shared" si="16"/>
        <v>0</v>
      </c>
      <c r="L133" s="15">
        <f>Notes!$C$31*1000000000000*InjAreaLoss!D133*Notes!$C$4</f>
        <v>4.8041846852265024E+16</v>
      </c>
      <c r="M133" s="14">
        <f t="shared" si="17"/>
        <v>8.24E+18</v>
      </c>
      <c r="N133" s="15">
        <f t="shared" si="18"/>
        <v>8.2E+17</v>
      </c>
      <c r="O133" s="15">
        <f t="shared" si="19"/>
        <v>7.6278815314773504E+17</v>
      </c>
      <c r="P133" s="16">
        <f t="shared" si="24"/>
        <v>0.91580704711393657</v>
      </c>
      <c r="Q133" s="16">
        <f t="shared" si="20"/>
        <v>8.4192952886063474E-2</v>
      </c>
      <c r="R133" s="14">
        <f t="shared" si="21"/>
        <v>1.135508507321495E+17</v>
      </c>
      <c r="S133" s="37">
        <f t="shared" si="25"/>
        <v>0.14886289235558858</v>
      </c>
      <c r="T133" s="15">
        <f t="shared" si="26"/>
        <v>8.2E+17</v>
      </c>
      <c r="U133" s="15">
        <f t="shared" si="22"/>
        <v>7.6278815314773504E+17</v>
      </c>
      <c r="Y133" s="15">
        <f t="shared" si="27"/>
        <v>9.0507726269315678E-2</v>
      </c>
      <c r="Z133" s="15">
        <f t="shared" si="28"/>
        <v>0.90949227373068431</v>
      </c>
      <c r="AB133" s="15">
        <f t="shared" si="29"/>
        <v>8.2E+17</v>
      </c>
      <c r="AC133" s="15">
        <f t="shared" si="30"/>
        <v>9.0507726269315678E-2</v>
      </c>
      <c r="AD133" s="15">
        <f t="shared" si="31"/>
        <v>0.90949227373068431</v>
      </c>
      <c r="AK133" s="16"/>
      <c r="AL133" s="16"/>
    </row>
    <row r="134" spans="1:38" s="14" customFormat="1" x14ac:dyDescent="0.25">
      <c r="A134" s="21">
        <v>39881</v>
      </c>
      <c r="B134" s="23">
        <v>39888</v>
      </c>
      <c r="C134" s="7">
        <v>9.71E+18</v>
      </c>
      <c r="D134" s="7">
        <f t="shared" si="23"/>
        <v>9.71E+18</v>
      </c>
      <c r="E134" s="7">
        <v>1.64E+18</v>
      </c>
      <c r="F134" s="7">
        <v>7.11E+18</v>
      </c>
      <c r="G134" s="7">
        <v>5680000000000000</v>
      </c>
      <c r="H134" s="7">
        <v>9110000000000000</v>
      </c>
      <c r="K134" s="14">
        <f t="shared" si="16"/>
        <v>0</v>
      </c>
      <c r="L134" s="15">
        <f>Notes!$C$31*1000000000000*InjAreaLoss!D134*Notes!$C$4</f>
        <v>8.950886561651024E+16</v>
      </c>
      <c r="M134" s="14">
        <f t="shared" si="17"/>
        <v>8.75E+18</v>
      </c>
      <c r="N134" s="15">
        <f t="shared" si="18"/>
        <v>9.6E+17</v>
      </c>
      <c r="O134" s="15">
        <f t="shared" si="19"/>
        <v>8.5570113438348979E+17</v>
      </c>
      <c r="P134" s="16">
        <f t="shared" si="24"/>
        <v>0.91187423950736457</v>
      </c>
      <c r="Q134" s="16">
        <f t="shared" si="20"/>
        <v>8.8125760492635402E-2</v>
      </c>
      <c r="R134" s="14">
        <f t="shared" si="21"/>
        <v>1.214635447743577E+17</v>
      </c>
      <c r="S134" s="37">
        <f t="shared" si="25"/>
        <v>0.14194622385521202</v>
      </c>
      <c r="T134" s="15">
        <f t="shared" si="26"/>
        <v>9.6E+17</v>
      </c>
      <c r="U134" s="15">
        <f t="shared" si="22"/>
        <v>8.5570113438348979E+17</v>
      </c>
      <c r="Y134" s="15">
        <f t="shared" si="27"/>
        <v>9.8867147270854785E-2</v>
      </c>
      <c r="Z134" s="15">
        <f t="shared" si="28"/>
        <v>0.90113285272914523</v>
      </c>
      <c r="AB134" s="15">
        <f t="shared" si="29"/>
        <v>9.6E+17</v>
      </c>
      <c r="AC134" s="15">
        <f t="shared" si="30"/>
        <v>9.8867147270854785E-2</v>
      </c>
      <c r="AD134" s="15">
        <f t="shared" si="31"/>
        <v>0.90113285272914523</v>
      </c>
      <c r="AK134" s="16"/>
      <c r="AL134" s="16"/>
    </row>
    <row r="135" spans="1:38" x14ac:dyDescent="0.25">
      <c r="A135" s="21">
        <v>39888</v>
      </c>
      <c r="B135" s="23">
        <v>39895</v>
      </c>
      <c r="C135" s="7">
        <v>9.35E+18</v>
      </c>
      <c r="D135" s="7">
        <f t="shared" si="23"/>
        <v>9.35E+18</v>
      </c>
      <c r="E135" s="7">
        <v>1.79E+18</v>
      </c>
      <c r="F135" s="7">
        <v>6.66E+18</v>
      </c>
      <c r="G135" s="7">
        <v>3990000000000000</v>
      </c>
      <c r="H135" s="7">
        <v>7130000000000000</v>
      </c>
      <c r="K135" s="14">
        <f t="shared" si="16"/>
        <v>0</v>
      </c>
      <c r="L135" s="15">
        <f>Notes!$C$31*1000000000000*InjAreaLoss!D135*Notes!$C$4</f>
        <v>7.0362911774274408E+16</v>
      </c>
      <c r="M135" s="14">
        <f t="shared" si="17"/>
        <v>8.45E+18</v>
      </c>
      <c r="N135" s="15">
        <f t="shared" si="18"/>
        <v>9E+17</v>
      </c>
      <c r="O135" s="15">
        <f t="shared" si="19"/>
        <v>8.1851708822572557E+17</v>
      </c>
      <c r="P135" s="16">
        <f t="shared" si="24"/>
        <v>0.91245806543040364</v>
      </c>
      <c r="Q135" s="16">
        <f t="shared" si="20"/>
        <v>8.7541934569596316E-2</v>
      </c>
      <c r="R135" s="14">
        <f t="shared" si="21"/>
        <v>1.1618399962832806E+17</v>
      </c>
      <c r="S135" s="37">
        <f t="shared" si="25"/>
        <v>0.14194450097575428</v>
      </c>
      <c r="T135" s="15">
        <f t="shared" si="26"/>
        <v>9E+17</v>
      </c>
      <c r="U135" s="15">
        <f t="shared" si="22"/>
        <v>8.1851708822572557E+17</v>
      </c>
      <c r="Y135" s="15">
        <f t="shared" si="27"/>
        <v>9.6256684491978606E-2</v>
      </c>
      <c r="Z135" s="15">
        <f t="shared" si="28"/>
        <v>0.90374331550802145</v>
      </c>
      <c r="AB135" s="15">
        <f t="shared" si="29"/>
        <v>9E+17</v>
      </c>
      <c r="AC135" s="15">
        <f t="shared" si="30"/>
        <v>9.6256684491978606E-2</v>
      </c>
      <c r="AD135" s="15">
        <f t="shared" si="31"/>
        <v>0.90374331550802145</v>
      </c>
    </row>
    <row r="136" spans="1:38" s="14" customFormat="1" x14ac:dyDescent="0.25">
      <c r="A136" s="21">
        <v>39895</v>
      </c>
      <c r="B136" s="23">
        <v>39902</v>
      </c>
      <c r="C136" s="7">
        <v>9.24E+18</v>
      </c>
      <c r="D136" s="7">
        <f t="shared" si="23"/>
        <v>9.24E+18</v>
      </c>
      <c r="E136" s="7">
        <v>1.75E+18</v>
      </c>
      <c r="F136" s="7">
        <v>6.63E+18</v>
      </c>
      <c r="G136" s="7">
        <v>3780000000000000</v>
      </c>
      <c r="H136" s="7">
        <v>8020000000000000</v>
      </c>
      <c r="K136" s="14">
        <f t="shared" ref="K136:K199" si="32">I136+J136</f>
        <v>0</v>
      </c>
      <c r="L136" s="15">
        <f>Notes!$C$31*1000000000000*InjAreaLoss!D136*Notes!$C$4</f>
        <v>4.0936132024218752E+16</v>
      </c>
      <c r="M136" s="14">
        <f t="shared" ref="M136:M199" si="33">E136+F136</f>
        <v>8.38E+18</v>
      </c>
      <c r="N136" s="15">
        <f t="shared" ref="N136:N199" si="34">D136-M136</f>
        <v>8.6E+17</v>
      </c>
      <c r="O136" s="15">
        <f t="shared" ref="O136:O199" si="35">N136-G136-H136-I136-J136-L136</f>
        <v>8.0726386797578125E+17</v>
      </c>
      <c r="P136" s="16">
        <f t="shared" si="24"/>
        <v>0.91263378052210165</v>
      </c>
      <c r="Q136" s="16">
        <f t="shared" ref="Q136:Q199" si="36">O136/D136</f>
        <v>8.736621947789841E-2</v>
      </c>
      <c r="R136" s="14">
        <f t="shared" ref="R136:R199" si="37">SQRT((0.01*C136)^2+(0.01*E136)^2+(0.01*F136)^2+(0.01*G136)^2+(0.01*H136)^2+(0.01*I136)^2+(0.01*J136)^2+(0.01*L136)^2)</f>
        <v>1.1506465763895755E+17</v>
      </c>
      <c r="S136" s="37">
        <f t="shared" si="25"/>
        <v>0.14253661312438379</v>
      </c>
      <c r="T136" s="15">
        <f t="shared" si="26"/>
        <v>8.6E+17</v>
      </c>
      <c r="U136" s="15">
        <f t="shared" ref="U136:U199" si="38">C136-M136-G136-H136-I136-J136-L136</f>
        <v>8.0726386797578125E+17</v>
      </c>
      <c r="Y136" s="15">
        <f t="shared" si="27"/>
        <v>9.3073593073593072E-2</v>
      </c>
      <c r="Z136" s="15">
        <f t="shared" si="28"/>
        <v>0.90692640692640691</v>
      </c>
      <c r="AB136" s="15">
        <f t="shared" si="29"/>
        <v>8.6E+17</v>
      </c>
      <c r="AC136" s="15">
        <f t="shared" si="30"/>
        <v>9.3073593073593072E-2</v>
      </c>
      <c r="AD136" s="15">
        <f t="shared" si="31"/>
        <v>0.90692640692640691</v>
      </c>
      <c r="AK136" s="16"/>
      <c r="AL136" s="16"/>
    </row>
    <row r="137" spans="1:38" s="14" customFormat="1" x14ac:dyDescent="0.25">
      <c r="A137" s="21">
        <v>39902</v>
      </c>
      <c r="B137" s="23">
        <v>39909</v>
      </c>
      <c r="C137" s="7">
        <v>1.01E+19</v>
      </c>
      <c r="D137" s="7">
        <f t="shared" ref="D137:D157" si="39">C137</f>
        <v>1.01E+19</v>
      </c>
      <c r="E137" s="7">
        <v>1.63E+18</v>
      </c>
      <c r="F137" s="7">
        <v>7.62E+18</v>
      </c>
      <c r="G137" s="7">
        <v>1670000000000000</v>
      </c>
      <c r="H137" s="7">
        <v>5240000000000000</v>
      </c>
      <c r="K137" s="14">
        <f t="shared" si="32"/>
        <v>0</v>
      </c>
      <c r="L137" s="15">
        <f>Notes!$C$31*1000000000000*InjAreaLoss!D137*Notes!$C$4</f>
        <v>3.3772564153990092E+16</v>
      </c>
      <c r="M137" s="14">
        <f t="shared" si="33"/>
        <v>9.25E+18</v>
      </c>
      <c r="N137" s="15">
        <f t="shared" si="34"/>
        <v>8.5E+17</v>
      </c>
      <c r="O137" s="15">
        <f t="shared" si="35"/>
        <v>8.0931743584600986E+17</v>
      </c>
      <c r="P137" s="16">
        <f t="shared" ref="P137:P200" si="40">1-Q137</f>
        <v>0.91986956080732574</v>
      </c>
      <c r="Q137" s="16">
        <f t="shared" si="36"/>
        <v>8.0130439192674249E-2</v>
      </c>
      <c r="R137" s="14">
        <f t="shared" si="37"/>
        <v>1.275666378143555E+17</v>
      </c>
      <c r="S137" s="37">
        <f t="shared" ref="S137:S200" si="41">R137/O137</f>
        <v>0.1576225003493287</v>
      </c>
      <c r="T137" s="15">
        <f t="shared" ref="T137:T200" si="42">C137-M137</f>
        <v>8.5E+17</v>
      </c>
      <c r="U137" s="15">
        <f t="shared" si="38"/>
        <v>8.0931743584600986E+17</v>
      </c>
      <c r="Y137" s="15">
        <f t="shared" ref="Y137:Y200" si="43">N137/D137</f>
        <v>8.4158415841584164E-2</v>
      </c>
      <c r="Z137" s="15">
        <f t="shared" ref="Z137:Z200" si="44">1-Y137</f>
        <v>0.91584158415841588</v>
      </c>
      <c r="AB137" s="15">
        <f t="shared" ref="AB137:AB200" si="45">C137-M137</f>
        <v>8.5E+17</v>
      </c>
      <c r="AC137" s="15">
        <f t="shared" ref="AC137:AC200" si="46">AB137/C137</f>
        <v>8.4158415841584164E-2</v>
      </c>
      <c r="AD137" s="15">
        <f t="shared" ref="AD137:AD200" si="47">1-AC137</f>
        <v>0.91584158415841588</v>
      </c>
      <c r="AK137" s="16"/>
      <c r="AL137" s="16"/>
    </row>
    <row r="138" spans="1:38" s="14" customFormat="1" x14ac:dyDescent="0.25">
      <c r="A138" s="21">
        <v>39909</v>
      </c>
      <c r="B138" s="23">
        <v>39916</v>
      </c>
      <c r="C138" s="7">
        <v>7.84E+18</v>
      </c>
      <c r="D138" s="7">
        <f t="shared" si="39"/>
        <v>7.84E+18</v>
      </c>
      <c r="E138" s="7">
        <v>1.12E+18</v>
      </c>
      <c r="F138" s="7">
        <v>6E+18</v>
      </c>
      <c r="G138" s="7">
        <v>4370000000000000</v>
      </c>
      <c r="H138" s="7">
        <v>9890000000000000</v>
      </c>
      <c r="K138" s="14">
        <f t="shared" si="32"/>
        <v>0</v>
      </c>
      <c r="L138" s="15">
        <f>Notes!$C$31*1000000000000*InjAreaLoss!D138*Notes!$C$4</f>
        <v>5.0866436558816008E+16</v>
      </c>
      <c r="M138" s="14">
        <f t="shared" si="33"/>
        <v>7.12E+18</v>
      </c>
      <c r="N138" s="15">
        <f t="shared" si="34"/>
        <v>7.2E+17</v>
      </c>
      <c r="O138" s="15">
        <f t="shared" si="35"/>
        <v>6.54873563441184E+17</v>
      </c>
      <c r="P138" s="16">
        <f t="shared" si="40"/>
        <v>0.91647020874474694</v>
      </c>
      <c r="Q138" s="16">
        <f t="shared" si="36"/>
        <v>8.3529791255253061E-2</v>
      </c>
      <c r="R138" s="14">
        <f t="shared" si="37"/>
        <v>9.9359299667101216E+16</v>
      </c>
      <c r="S138" s="37">
        <f t="shared" si="41"/>
        <v>0.15172287478669147</v>
      </c>
      <c r="T138" s="15">
        <f t="shared" si="42"/>
        <v>7.2E+17</v>
      </c>
      <c r="U138" s="15">
        <f t="shared" si="38"/>
        <v>6.54873563441184E+17</v>
      </c>
      <c r="Y138" s="15">
        <f t="shared" si="43"/>
        <v>9.1836734693877556E-2</v>
      </c>
      <c r="Z138" s="15">
        <f t="shared" si="44"/>
        <v>0.90816326530612246</v>
      </c>
      <c r="AB138" s="15">
        <f t="shared" si="45"/>
        <v>7.2E+17</v>
      </c>
      <c r="AC138" s="15">
        <f t="shared" si="46"/>
        <v>9.1836734693877556E-2</v>
      </c>
      <c r="AD138" s="15">
        <f t="shared" si="47"/>
        <v>0.90816326530612246</v>
      </c>
      <c r="AK138" s="16"/>
      <c r="AL138" s="16"/>
    </row>
    <row r="139" spans="1:38" s="14" customFormat="1" x14ac:dyDescent="0.25">
      <c r="A139" s="21">
        <v>39916</v>
      </c>
      <c r="B139" s="23">
        <v>39923</v>
      </c>
      <c r="C139" s="7">
        <v>1.07E+19</v>
      </c>
      <c r="D139" s="7">
        <f t="shared" si="39"/>
        <v>1.07E+19</v>
      </c>
      <c r="E139" s="7">
        <v>1.85E+18</v>
      </c>
      <c r="F139" s="7">
        <v>7.85E+18</v>
      </c>
      <c r="G139" s="7">
        <v>4510000000000000</v>
      </c>
      <c r="H139" s="7">
        <v>1.01E+16</v>
      </c>
      <c r="K139" s="14">
        <f t="shared" si="32"/>
        <v>0</v>
      </c>
      <c r="L139" s="15">
        <f>Notes!$C$31*1000000000000*InjAreaLoss!D139*Notes!$C$4</f>
        <v>4.8508074309852368E+16</v>
      </c>
      <c r="M139" s="14">
        <f t="shared" si="33"/>
        <v>9.7E+18</v>
      </c>
      <c r="N139" s="15">
        <f t="shared" si="34"/>
        <v>1E+18</v>
      </c>
      <c r="O139" s="15">
        <f t="shared" si="35"/>
        <v>9.3688192569014758E+17</v>
      </c>
      <c r="P139" s="16">
        <f t="shared" si="40"/>
        <v>0.91244094152428523</v>
      </c>
      <c r="Q139" s="16">
        <f t="shared" si="36"/>
        <v>8.7559058475714727E-2</v>
      </c>
      <c r="R139" s="14">
        <f t="shared" si="37"/>
        <v>1.3399159502870816E+17</v>
      </c>
      <c r="S139" s="37">
        <f t="shared" si="41"/>
        <v>0.14301865726569993</v>
      </c>
      <c r="T139" s="15">
        <f t="shared" si="42"/>
        <v>1E+18</v>
      </c>
      <c r="U139" s="15">
        <f t="shared" si="38"/>
        <v>9.3688192569014758E+17</v>
      </c>
      <c r="Y139" s="15">
        <f t="shared" si="43"/>
        <v>9.3457943925233641E-2</v>
      </c>
      <c r="Z139" s="15">
        <f t="shared" si="44"/>
        <v>0.90654205607476634</v>
      </c>
      <c r="AB139" s="15">
        <f t="shared" si="45"/>
        <v>1E+18</v>
      </c>
      <c r="AC139" s="15">
        <f t="shared" si="46"/>
        <v>9.3457943925233641E-2</v>
      </c>
      <c r="AD139" s="15">
        <f t="shared" si="47"/>
        <v>0.90654205607476634</v>
      </c>
      <c r="AK139" s="16"/>
      <c r="AL139" s="16"/>
    </row>
    <row r="140" spans="1:38" s="14" customFormat="1" x14ac:dyDescent="0.25">
      <c r="A140" s="21">
        <v>39923</v>
      </c>
      <c r="B140" s="23">
        <v>39930</v>
      </c>
      <c r="C140" s="7">
        <v>8.59E+18</v>
      </c>
      <c r="D140" s="7">
        <f t="shared" si="39"/>
        <v>8.59E+18</v>
      </c>
      <c r="E140" s="7">
        <v>1.54E+18</v>
      </c>
      <c r="F140" s="7">
        <v>6.27E+18</v>
      </c>
      <c r="G140" s="7">
        <v>2140000000000000</v>
      </c>
      <c r="H140" s="7">
        <v>6810000000000000</v>
      </c>
      <c r="K140" s="14">
        <f t="shared" si="32"/>
        <v>0</v>
      </c>
      <c r="L140" s="15">
        <f>Notes!$C$31*1000000000000*InjAreaLoss!D140*Notes!$C$4</f>
        <v>4.6530861515266688E+16</v>
      </c>
      <c r="M140" s="14">
        <f t="shared" si="33"/>
        <v>7.81E+18</v>
      </c>
      <c r="N140" s="15">
        <f t="shared" si="34"/>
        <v>7.8E+17</v>
      </c>
      <c r="O140" s="15">
        <f t="shared" si="35"/>
        <v>7.2451913848473331E+17</v>
      </c>
      <c r="P140" s="16">
        <f t="shared" si="40"/>
        <v>0.91565551356405894</v>
      </c>
      <c r="Q140" s="16">
        <f t="shared" si="36"/>
        <v>8.4344486435941016E-2</v>
      </c>
      <c r="R140" s="14">
        <f t="shared" si="37"/>
        <v>1.0745920904081387E+17</v>
      </c>
      <c r="S140" s="37">
        <f t="shared" si="41"/>
        <v>0.14831797164883065</v>
      </c>
      <c r="T140" s="15">
        <f t="shared" si="42"/>
        <v>7.8E+17</v>
      </c>
      <c r="U140" s="15">
        <f t="shared" si="38"/>
        <v>7.2451913848473331E+17</v>
      </c>
      <c r="Y140" s="15">
        <f t="shared" si="43"/>
        <v>9.0803259604190917E-2</v>
      </c>
      <c r="Z140" s="15">
        <f t="shared" si="44"/>
        <v>0.90919674039580911</v>
      </c>
      <c r="AB140" s="15">
        <f t="shared" si="45"/>
        <v>7.8E+17</v>
      </c>
      <c r="AC140" s="15">
        <f t="shared" si="46"/>
        <v>9.0803259604190917E-2</v>
      </c>
      <c r="AD140" s="15">
        <f t="shared" si="47"/>
        <v>0.90919674039580911</v>
      </c>
      <c r="AK140" s="16"/>
      <c r="AL140" s="16"/>
    </row>
    <row r="141" spans="1:38" s="14" customFormat="1" x14ac:dyDescent="0.25">
      <c r="A141" s="21">
        <v>39930</v>
      </c>
      <c r="B141" s="23">
        <v>39937</v>
      </c>
      <c r="C141" s="7">
        <v>9.49E+18</v>
      </c>
      <c r="D141" s="7">
        <f t="shared" si="39"/>
        <v>9.49E+18</v>
      </c>
      <c r="E141" s="7">
        <v>1.74E+18</v>
      </c>
      <c r="F141" s="7">
        <v>6.9E+18</v>
      </c>
      <c r="G141" s="7">
        <v>1160000000000000</v>
      </c>
      <c r="H141" s="7">
        <v>7970000000000000</v>
      </c>
      <c r="K141" s="14">
        <f t="shared" si="32"/>
        <v>0</v>
      </c>
      <c r="L141" s="15">
        <f>Notes!$C$31*1000000000000*InjAreaLoss!D141*Notes!$C$4</f>
        <v>4.9675344513884864E+16</v>
      </c>
      <c r="M141" s="14">
        <f t="shared" si="33"/>
        <v>8.64E+18</v>
      </c>
      <c r="N141" s="15">
        <f t="shared" si="34"/>
        <v>8.5E+17</v>
      </c>
      <c r="O141" s="15">
        <f t="shared" si="35"/>
        <v>7.9119465548611507E+17</v>
      </c>
      <c r="P141" s="16">
        <f t="shared" si="40"/>
        <v>0.9166285926779647</v>
      </c>
      <c r="Q141" s="16">
        <f t="shared" si="36"/>
        <v>8.337140732203531E-2</v>
      </c>
      <c r="R141" s="14">
        <f t="shared" si="37"/>
        <v>1.1861712882478339E+17</v>
      </c>
      <c r="S141" s="37">
        <f t="shared" si="41"/>
        <v>0.14992154964937707</v>
      </c>
      <c r="T141" s="15">
        <f t="shared" si="42"/>
        <v>8.5E+17</v>
      </c>
      <c r="U141" s="15">
        <f t="shared" si="38"/>
        <v>7.9119465548611507E+17</v>
      </c>
      <c r="Y141" s="15">
        <f t="shared" si="43"/>
        <v>8.956796628029505E-2</v>
      </c>
      <c r="Z141" s="15">
        <f t="shared" si="44"/>
        <v>0.91043203371970494</v>
      </c>
      <c r="AB141" s="15">
        <f t="shared" si="45"/>
        <v>8.5E+17</v>
      </c>
      <c r="AC141" s="15">
        <f t="shared" si="46"/>
        <v>8.956796628029505E-2</v>
      </c>
      <c r="AD141" s="15">
        <f t="shared" si="47"/>
        <v>0.91043203371970494</v>
      </c>
      <c r="AK141" s="16"/>
      <c r="AL141" s="16"/>
    </row>
    <row r="142" spans="1:38" s="14" customFormat="1" x14ac:dyDescent="0.25">
      <c r="A142" s="21">
        <v>39937</v>
      </c>
      <c r="B142" s="23">
        <v>39944</v>
      </c>
      <c r="C142" s="7">
        <v>8.94E+18</v>
      </c>
      <c r="D142" s="7">
        <f t="shared" si="39"/>
        <v>8.94E+18</v>
      </c>
      <c r="E142" s="7">
        <v>1.72E+18</v>
      </c>
      <c r="F142" s="7">
        <v>6.38E+18</v>
      </c>
      <c r="G142" s="7">
        <v>3140000000000000</v>
      </c>
      <c r="H142" s="7">
        <v>1.15E+16</v>
      </c>
      <c r="K142" s="14">
        <f t="shared" si="32"/>
        <v>0</v>
      </c>
      <c r="L142" s="15">
        <f>Notes!$C$31*1000000000000*InjAreaLoss!D142*Notes!$C$4</f>
        <v>4.9525607228236384E+16</v>
      </c>
      <c r="M142" s="14">
        <f t="shared" si="33"/>
        <v>8.1E+18</v>
      </c>
      <c r="N142" s="15">
        <f t="shared" si="34"/>
        <v>8.4E+17</v>
      </c>
      <c r="O142" s="15">
        <f t="shared" si="35"/>
        <v>7.7583439277176358E+17</v>
      </c>
      <c r="P142" s="16">
        <f t="shared" si="40"/>
        <v>0.9132176294438743</v>
      </c>
      <c r="Q142" s="16">
        <f t="shared" si="36"/>
        <v>8.6782370556125685E-2</v>
      </c>
      <c r="R142" s="14">
        <f t="shared" si="37"/>
        <v>1.1117058734007451E+17</v>
      </c>
      <c r="S142" s="37">
        <f t="shared" si="41"/>
        <v>0.14329164622736554</v>
      </c>
      <c r="T142" s="15">
        <f t="shared" si="42"/>
        <v>8.4E+17</v>
      </c>
      <c r="U142" s="15">
        <f t="shared" si="38"/>
        <v>7.7583439277176358E+17</v>
      </c>
      <c r="Y142" s="15">
        <f t="shared" si="43"/>
        <v>9.3959731543624164E-2</v>
      </c>
      <c r="Z142" s="15">
        <f t="shared" si="44"/>
        <v>0.90604026845637586</v>
      </c>
      <c r="AB142" s="15">
        <f t="shared" si="45"/>
        <v>8.4E+17</v>
      </c>
      <c r="AC142" s="15">
        <f t="shared" si="46"/>
        <v>9.3959731543624164E-2</v>
      </c>
      <c r="AD142" s="15">
        <f t="shared" si="47"/>
        <v>0.90604026845637586</v>
      </c>
      <c r="AK142" s="16"/>
      <c r="AL142" s="16"/>
    </row>
    <row r="143" spans="1:38" s="14" customFormat="1" x14ac:dyDescent="0.25">
      <c r="A143" s="21">
        <v>39944</v>
      </c>
      <c r="B143" s="23">
        <v>39951</v>
      </c>
      <c r="C143" s="7">
        <v>7.93E+18</v>
      </c>
      <c r="D143" s="7">
        <f t="shared" si="39"/>
        <v>7.93E+18</v>
      </c>
      <c r="E143" s="7">
        <v>1.49E+18</v>
      </c>
      <c r="F143" s="7">
        <v>5.74E+18</v>
      </c>
      <c r="G143" s="7">
        <v>1220000000000000</v>
      </c>
      <c r="H143" s="7">
        <v>6690000000000000</v>
      </c>
      <c r="K143" s="14">
        <f t="shared" si="32"/>
        <v>0</v>
      </c>
      <c r="L143" s="15">
        <f>Notes!$C$31*1000000000000*InjAreaLoss!D143*Notes!$C$4</f>
        <v>4.9757019396965864E+16</v>
      </c>
      <c r="M143" s="14">
        <f t="shared" si="33"/>
        <v>7.23E+18</v>
      </c>
      <c r="N143" s="15">
        <f t="shared" si="34"/>
        <v>7E+17</v>
      </c>
      <c r="O143" s="15">
        <f t="shared" si="35"/>
        <v>6.4233298060303411E+17</v>
      </c>
      <c r="P143" s="16">
        <f t="shared" si="40"/>
        <v>0.91899962413580905</v>
      </c>
      <c r="Q143" s="16">
        <f t="shared" si="36"/>
        <v>8.100037586419094E-2</v>
      </c>
      <c r="R143" s="14">
        <f t="shared" si="37"/>
        <v>9.9022786269362912E+16</v>
      </c>
      <c r="S143" s="37">
        <f t="shared" si="41"/>
        <v>0.15416114267774089</v>
      </c>
      <c r="T143" s="15">
        <f t="shared" si="42"/>
        <v>7E+17</v>
      </c>
      <c r="U143" s="15">
        <f t="shared" si="38"/>
        <v>6.4233298060303411E+17</v>
      </c>
      <c r="Y143" s="15">
        <f t="shared" si="43"/>
        <v>8.8272383354350573E-2</v>
      </c>
      <c r="Z143" s="15">
        <f t="shared" si="44"/>
        <v>0.91172761664564939</v>
      </c>
      <c r="AB143" s="15">
        <f t="shared" si="45"/>
        <v>7E+17</v>
      </c>
      <c r="AC143" s="15">
        <f t="shared" si="46"/>
        <v>8.8272383354350573E-2</v>
      </c>
      <c r="AD143" s="15">
        <f t="shared" si="47"/>
        <v>0.91172761664564939</v>
      </c>
      <c r="AK143" s="16"/>
      <c r="AL143" s="16"/>
    </row>
    <row r="144" spans="1:38" s="14" customFormat="1" x14ac:dyDescent="0.25">
      <c r="A144" s="21">
        <v>39951</v>
      </c>
      <c r="B144" s="23">
        <v>39958</v>
      </c>
      <c r="C144" s="7">
        <v>7E+18</v>
      </c>
      <c r="D144" s="7">
        <f t="shared" si="39"/>
        <v>7E+18</v>
      </c>
      <c r="E144" s="7">
        <v>1.35E+18</v>
      </c>
      <c r="F144" s="7">
        <v>5.1E+18</v>
      </c>
      <c r="G144" s="7">
        <v>1.04E+16</v>
      </c>
      <c r="H144" s="7">
        <v>1.79E+16</v>
      </c>
      <c r="K144" s="14">
        <f t="shared" si="32"/>
        <v>0</v>
      </c>
      <c r="L144" s="15">
        <f>Notes!$C$31*1000000000000*InjAreaLoss!D144*Notes!$C$4</f>
        <v>4.1303668998083208E+16</v>
      </c>
      <c r="M144" s="14">
        <f t="shared" si="33"/>
        <v>6.45E+18</v>
      </c>
      <c r="N144" s="15">
        <f t="shared" si="34"/>
        <v>5.5E+17</v>
      </c>
      <c r="O144" s="15">
        <f t="shared" si="35"/>
        <v>4.803963310019168E+17</v>
      </c>
      <c r="P144" s="16">
        <f t="shared" si="40"/>
        <v>0.93137195271401185</v>
      </c>
      <c r="Q144" s="16">
        <f t="shared" si="36"/>
        <v>6.862804728598812E-2</v>
      </c>
      <c r="R144" s="14">
        <f t="shared" si="37"/>
        <v>8.7655367527078864E+16</v>
      </c>
      <c r="S144" s="37">
        <f t="shared" si="41"/>
        <v>0.18246468982030822</v>
      </c>
      <c r="T144" s="15">
        <f t="shared" si="42"/>
        <v>5.5E+17</v>
      </c>
      <c r="U144" s="15">
        <f t="shared" si="38"/>
        <v>4.803963310019168E+17</v>
      </c>
      <c r="Y144" s="15">
        <f t="shared" si="43"/>
        <v>7.857142857142857E-2</v>
      </c>
      <c r="Z144" s="15">
        <f t="shared" si="44"/>
        <v>0.92142857142857149</v>
      </c>
      <c r="AB144" s="15">
        <f t="shared" si="45"/>
        <v>5.5E+17</v>
      </c>
      <c r="AC144" s="15">
        <f t="shared" si="46"/>
        <v>7.857142857142857E-2</v>
      </c>
      <c r="AD144" s="15">
        <f t="shared" si="47"/>
        <v>0.92142857142857149</v>
      </c>
      <c r="AK144" s="16"/>
      <c r="AL144" s="16"/>
    </row>
    <row r="145" spans="1:38" s="14" customFormat="1" x14ac:dyDescent="0.25">
      <c r="A145" s="21">
        <v>39958</v>
      </c>
      <c r="B145" s="23">
        <v>39965</v>
      </c>
      <c r="C145" s="7">
        <v>9.65E+18</v>
      </c>
      <c r="D145" s="7">
        <f t="shared" si="39"/>
        <v>9.65E+18</v>
      </c>
      <c r="E145" s="7">
        <v>1.75E+18</v>
      </c>
      <c r="F145" s="7">
        <v>7.14E+18</v>
      </c>
      <c r="G145" s="7">
        <v>1250000000000000</v>
      </c>
      <c r="H145" s="7">
        <v>1.3E+16</v>
      </c>
      <c r="K145" s="14">
        <f t="shared" si="32"/>
        <v>0</v>
      </c>
      <c r="L145" s="15">
        <f>Notes!$C$31*1000000000000*InjAreaLoss!D145*Notes!$C$4</f>
        <v>4.9440529225027016E+16</v>
      </c>
      <c r="M145" s="14">
        <f t="shared" si="33"/>
        <v>8.89E+18</v>
      </c>
      <c r="N145" s="15">
        <f t="shared" si="34"/>
        <v>7.6E+17</v>
      </c>
      <c r="O145" s="15">
        <f t="shared" si="35"/>
        <v>6.9630947077497293E+17</v>
      </c>
      <c r="P145" s="16">
        <f t="shared" si="40"/>
        <v>0.92784357815803387</v>
      </c>
      <c r="Q145" s="16">
        <f t="shared" si="36"/>
        <v>7.2156421841966106E-2</v>
      </c>
      <c r="R145" s="14">
        <f t="shared" si="37"/>
        <v>1.2131249520491698E+17</v>
      </c>
      <c r="S145" s="37">
        <f t="shared" si="41"/>
        <v>0.1742220956292603</v>
      </c>
      <c r="T145" s="15">
        <f t="shared" si="42"/>
        <v>7.6E+17</v>
      </c>
      <c r="U145" s="15">
        <f t="shared" si="38"/>
        <v>6.9630947077497293E+17</v>
      </c>
      <c r="Y145" s="15">
        <f t="shared" si="43"/>
        <v>7.8756476683937829E-2</v>
      </c>
      <c r="Z145" s="15">
        <f t="shared" si="44"/>
        <v>0.92124352331606219</v>
      </c>
      <c r="AB145" s="15">
        <f t="shared" si="45"/>
        <v>7.6E+17</v>
      </c>
      <c r="AC145" s="15">
        <f t="shared" si="46"/>
        <v>7.8756476683937829E-2</v>
      </c>
      <c r="AD145" s="15">
        <f t="shared" si="47"/>
        <v>0.92124352331606219</v>
      </c>
      <c r="AK145" s="16"/>
      <c r="AL145" s="16"/>
    </row>
    <row r="146" spans="1:38" s="14" customFormat="1" x14ac:dyDescent="0.25">
      <c r="A146" s="21">
        <v>39965</v>
      </c>
      <c r="B146" s="23">
        <v>39972</v>
      </c>
      <c r="C146" s="7">
        <v>6.19E+18</v>
      </c>
      <c r="D146" s="7">
        <f t="shared" si="39"/>
        <v>6.19E+18</v>
      </c>
      <c r="E146" s="7">
        <v>1.26E+18</v>
      </c>
      <c r="F146" s="7">
        <v>4.57E+18</v>
      </c>
      <c r="G146" s="7">
        <v>189000000000000</v>
      </c>
      <c r="H146" s="7">
        <v>6110000000000000</v>
      </c>
      <c r="K146" s="14">
        <f t="shared" si="32"/>
        <v>0</v>
      </c>
      <c r="L146" s="15">
        <f>Notes!$C$31*1000000000000*InjAreaLoss!D146*Notes!$C$4</f>
        <v>2.5271570073310204E+16</v>
      </c>
      <c r="M146" s="14">
        <f t="shared" si="33"/>
        <v>5.83E+18</v>
      </c>
      <c r="N146" s="15">
        <f t="shared" si="34"/>
        <v>3.6E+17</v>
      </c>
      <c r="O146" s="15">
        <f t="shared" si="35"/>
        <v>3.2842942992668979E+17</v>
      </c>
      <c r="P146" s="16">
        <f t="shared" si="40"/>
        <v>0.94694193377597902</v>
      </c>
      <c r="Q146" s="16">
        <f t="shared" si="36"/>
        <v>5.3058066224020969E-2</v>
      </c>
      <c r="R146" s="14">
        <f t="shared" si="37"/>
        <v>7.7967477848186784E+16</v>
      </c>
      <c r="S146" s="37">
        <f t="shared" si="41"/>
        <v>0.23739491879759453</v>
      </c>
      <c r="T146" s="15">
        <f t="shared" si="42"/>
        <v>3.6E+17</v>
      </c>
      <c r="U146" s="15">
        <f t="shared" si="38"/>
        <v>3.2842942992668979E+17</v>
      </c>
      <c r="Y146" s="15">
        <f t="shared" si="43"/>
        <v>5.8158319870759291E-2</v>
      </c>
      <c r="Z146" s="15">
        <f t="shared" si="44"/>
        <v>0.94184168012924074</v>
      </c>
      <c r="AB146" s="15">
        <f t="shared" si="45"/>
        <v>3.6E+17</v>
      </c>
      <c r="AC146" s="15">
        <f t="shared" si="46"/>
        <v>5.8158319870759291E-2</v>
      </c>
      <c r="AD146" s="15">
        <f t="shared" si="47"/>
        <v>0.94184168012924074</v>
      </c>
      <c r="AK146" s="16"/>
      <c r="AL146" s="16"/>
    </row>
    <row r="147" spans="1:38" s="14" customFormat="1" x14ac:dyDescent="0.25">
      <c r="A147" s="21">
        <v>39972</v>
      </c>
      <c r="B147" s="23">
        <v>39979</v>
      </c>
      <c r="C147" s="7">
        <v>4.14E+18</v>
      </c>
      <c r="D147" s="7">
        <f t="shared" si="39"/>
        <v>4.14E+18</v>
      </c>
      <c r="E147" s="7">
        <v>9.18E+17</v>
      </c>
      <c r="F147" s="7">
        <v>3.04E+18</v>
      </c>
      <c r="G147" s="7">
        <v>50600000000000</v>
      </c>
      <c r="H147" s="7">
        <v>3990000000000000</v>
      </c>
      <c r="K147" s="14">
        <f t="shared" si="32"/>
        <v>0</v>
      </c>
      <c r="L147" s="15">
        <f>Notes!$C$31*1000000000000*InjAreaLoss!D147*Notes!$C$4</f>
        <v>1.167610516045345E+16</v>
      </c>
      <c r="M147" s="14">
        <f t="shared" si="33"/>
        <v>3.958E+18</v>
      </c>
      <c r="N147" s="15">
        <f t="shared" si="34"/>
        <v>1.82E+17</v>
      </c>
      <c r="O147" s="15">
        <f t="shared" si="35"/>
        <v>1.6628329483954656E+17</v>
      </c>
      <c r="P147" s="16">
        <f t="shared" si="40"/>
        <v>0.95983495293730758</v>
      </c>
      <c r="Q147" s="16">
        <f t="shared" si="36"/>
        <v>4.0165047062692409E-2</v>
      </c>
      <c r="R147" s="14">
        <f t="shared" si="37"/>
        <v>5.21766961910124E+16</v>
      </c>
      <c r="S147" s="37">
        <f t="shared" si="41"/>
        <v>0.31378194809863369</v>
      </c>
      <c r="T147" s="15">
        <f t="shared" si="42"/>
        <v>1.82E+17</v>
      </c>
      <c r="U147" s="15">
        <f t="shared" si="38"/>
        <v>1.6628329483954656E+17</v>
      </c>
      <c r="Y147" s="15">
        <f t="shared" si="43"/>
        <v>4.3961352657004828E-2</v>
      </c>
      <c r="Z147" s="15">
        <f t="shared" si="44"/>
        <v>0.95603864734299515</v>
      </c>
      <c r="AB147" s="15">
        <f t="shared" si="45"/>
        <v>1.82E+17</v>
      </c>
      <c r="AC147" s="15">
        <f t="shared" si="46"/>
        <v>4.3961352657004828E-2</v>
      </c>
      <c r="AD147" s="15">
        <f t="shared" si="47"/>
        <v>0.95603864734299515</v>
      </c>
      <c r="AK147" s="16"/>
      <c r="AL147" s="16"/>
    </row>
    <row r="148" spans="1:38" s="14" customFormat="1" x14ac:dyDescent="0.25">
      <c r="A148" s="21">
        <v>39979</v>
      </c>
      <c r="B148" s="23">
        <v>39986</v>
      </c>
      <c r="C148" s="7">
        <v>497000000000</v>
      </c>
      <c r="D148" s="7">
        <f t="shared" si="39"/>
        <v>497000000000</v>
      </c>
      <c r="E148" s="14">
        <v>0</v>
      </c>
      <c r="F148" s="14">
        <v>0</v>
      </c>
      <c r="G148" s="14">
        <v>0</v>
      </c>
      <c r="H148" s="14">
        <v>0</v>
      </c>
      <c r="K148" s="14">
        <f t="shared" si="32"/>
        <v>0</v>
      </c>
      <c r="L148" s="15">
        <f>Notes!$C$31*1000000000000*InjAreaLoss!D148*Notes!$C$4</f>
        <v>0</v>
      </c>
      <c r="M148" s="14">
        <f t="shared" si="33"/>
        <v>0</v>
      </c>
      <c r="N148" s="15">
        <f t="shared" si="34"/>
        <v>497000000000</v>
      </c>
      <c r="O148" s="15">
        <f t="shared" si="35"/>
        <v>497000000000</v>
      </c>
      <c r="P148" s="16">
        <f t="shared" si="40"/>
        <v>0</v>
      </c>
      <c r="Q148" s="16">
        <f t="shared" si="36"/>
        <v>1</v>
      </c>
      <c r="R148" s="14">
        <f t="shared" si="37"/>
        <v>4970000000</v>
      </c>
      <c r="S148" s="37">
        <f t="shared" si="41"/>
        <v>0.01</v>
      </c>
      <c r="T148" s="15">
        <f t="shared" si="42"/>
        <v>497000000000</v>
      </c>
      <c r="U148" s="15">
        <f t="shared" si="38"/>
        <v>497000000000</v>
      </c>
      <c r="Y148" s="15">
        <f t="shared" si="43"/>
        <v>1</v>
      </c>
      <c r="Z148" s="15">
        <f t="shared" si="44"/>
        <v>0</v>
      </c>
      <c r="AB148" s="15">
        <f t="shared" si="45"/>
        <v>497000000000</v>
      </c>
      <c r="AC148" s="15">
        <f t="shared" si="46"/>
        <v>1</v>
      </c>
      <c r="AD148" s="15">
        <f t="shared" si="47"/>
        <v>0</v>
      </c>
      <c r="AK148" s="16"/>
      <c r="AL148" s="16"/>
    </row>
    <row r="149" spans="1:38" s="14" customFormat="1" x14ac:dyDescent="0.25">
      <c r="A149" s="21">
        <v>39986</v>
      </c>
      <c r="B149" s="23">
        <v>39993</v>
      </c>
      <c r="C149" s="7">
        <v>982000000000</v>
      </c>
      <c r="D149" s="7">
        <f t="shared" si="39"/>
        <v>982000000000</v>
      </c>
      <c r="E149" s="14">
        <v>0</v>
      </c>
      <c r="F149" s="14">
        <v>0</v>
      </c>
      <c r="G149" s="14">
        <v>0</v>
      </c>
      <c r="H149" s="14">
        <v>0</v>
      </c>
      <c r="K149" s="14">
        <f t="shared" si="32"/>
        <v>0</v>
      </c>
      <c r="L149" s="15">
        <f>Notes!$C$31*1000000000000*InjAreaLoss!D149*Notes!$C$4</f>
        <v>0</v>
      </c>
      <c r="M149" s="14">
        <f t="shared" si="33"/>
        <v>0</v>
      </c>
      <c r="N149" s="15">
        <f t="shared" si="34"/>
        <v>982000000000</v>
      </c>
      <c r="O149" s="15">
        <f t="shared" si="35"/>
        <v>982000000000</v>
      </c>
      <c r="P149" s="16">
        <f t="shared" si="40"/>
        <v>0</v>
      </c>
      <c r="Q149" s="16">
        <f t="shared" si="36"/>
        <v>1</v>
      </c>
      <c r="R149" s="14">
        <f t="shared" si="37"/>
        <v>9820000000</v>
      </c>
      <c r="S149" s="37">
        <f t="shared" si="41"/>
        <v>0.01</v>
      </c>
      <c r="T149" s="15">
        <f t="shared" si="42"/>
        <v>982000000000</v>
      </c>
      <c r="U149" s="15">
        <f t="shared" si="38"/>
        <v>982000000000</v>
      </c>
      <c r="Y149" s="15">
        <f t="shared" si="43"/>
        <v>1</v>
      </c>
      <c r="Z149" s="15">
        <f t="shared" si="44"/>
        <v>0</v>
      </c>
      <c r="AB149" s="15">
        <f t="shared" si="45"/>
        <v>982000000000</v>
      </c>
      <c r="AC149" s="15">
        <f t="shared" si="46"/>
        <v>1</v>
      </c>
      <c r="AD149" s="15">
        <f t="shared" si="47"/>
        <v>0</v>
      </c>
      <c r="AK149" s="16"/>
      <c r="AL149" s="16"/>
    </row>
    <row r="150" spans="1:38" s="14" customFormat="1" x14ac:dyDescent="0.25">
      <c r="A150" s="21">
        <v>39993</v>
      </c>
      <c r="B150" s="23">
        <v>40000</v>
      </c>
      <c r="C150" s="14">
        <v>0</v>
      </c>
      <c r="D150" s="7">
        <f t="shared" si="39"/>
        <v>0</v>
      </c>
      <c r="E150" s="14">
        <v>0</v>
      </c>
      <c r="F150" s="14">
        <v>0</v>
      </c>
      <c r="G150" s="14">
        <v>0</v>
      </c>
      <c r="H150" s="14">
        <v>0</v>
      </c>
      <c r="K150" s="14">
        <f t="shared" si="32"/>
        <v>0</v>
      </c>
      <c r="L150" s="15">
        <f>Notes!$C$31*1000000000000*InjAreaLoss!D150*Notes!$C$4</f>
        <v>0</v>
      </c>
      <c r="M150" s="14">
        <f t="shared" si="33"/>
        <v>0</v>
      </c>
      <c r="N150" s="15">
        <f t="shared" si="34"/>
        <v>0</v>
      </c>
      <c r="O150" s="15">
        <f t="shared" si="35"/>
        <v>0</v>
      </c>
      <c r="P150" s="16" t="e">
        <f t="shared" si="40"/>
        <v>#DIV/0!</v>
      </c>
      <c r="Q150" s="16" t="e">
        <f t="shared" si="36"/>
        <v>#DIV/0!</v>
      </c>
      <c r="R150" s="14">
        <f t="shared" si="37"/>
        <v>0</v>
      </c>
      <c r="S150" s="37" t="e">
        <f t="shared" si="41"/>
        <v>#DIV/0!</v>
      </c>
      <c r="T150" s="15">
        <f t="shared" si="42"/>
        <v>0</v>
      </c>
      <c r="U150" s="15">
        <f t="shared" si="38"/>
        <v>0</v>
      </c>
      <c r="Y150" s="15" t="e">
        <f t="shared" si="43"/>
        <v>#DIV/0!</v>
      </c>
      <c r="Z150" s="15" t="e">
        <f t="shared" si="44"/>
        <v>#DIV/0!</v>
      </c>
      <c r="AB150" s="15">
        <f t="shared" si="45"/>
        <v>0</v>
      </c>
      <c r="AC150" s="15" t="e">
        <f t="shared" si="46"/>
        <v>#DIV/0!</v>
      </c>
      <c r="AD150" s="15" t="e">
        <f t="shared" si="47"/>
        <v>#DIV/0!</v>
      </c>
      <c r="AK150" s="16"/>
      <c r="AL150" s="16"/>
    </row>
    <row r="151" spans="1:38" s="14" customFormat="1" x14ac:dyDescent="0.25">
      <c r="A151" s="21">
        <v>40000</v>
      </c>
      <c r="B151" s="23">
        <v>40007</v>
      </c>
      <c r="C151" s="14">
        <v>0</v>
      </c>
      <c r="D151" s="7">
        <f t="shared" si="39"/>
        <v>0</v>
      </c>
      <c r="E151" s="14">
        <v>0</v>
      </c>
      <c r="F151" s="14">
        <v>0</v>
      </c>
      <c r="G151" s="14">
        <v>0</v>
      </c>
      <c r="H151" s="14">
        <v>0</v>
      </c>
      <c r="K151" s="14">
        <f t="shared" si="32"/>
        <v>0</v>
      </c>
      <c r="L151" s="15">
        <f>Notes!$C$31*1000000000000*InjAreaLoss!D151*Notes!$C$4</f>
        <v>0</v>
      </c>
      <c r="M151" s="14">
        <f t="shared" si="33"/>
        <v>0</v>
      </c>
      <c r="N151" s="15">
        <f t="shared" si="34"/>
        <v>0</v>
      </c>
      <c r="O151" s="15">
        <f t="shared" si="35"/>
        <v>0</v>
      </c>
      <c r="P151" s="16" t="e">
        <f t="shared" si="40"/>
        <v>#DIV/0!</v>
      </c>
      <c r="Q151" s="16" t="e">
        <f t="shared" si="36"/>
        <v>#DIV/0!</v>
      </c>
      <c r="R151" s="14">
        <f t="shared" si="37"/>
        <v>0</v>
      </c>
      <c r="S151" s="37" t="e">
        <f t="shared" si="41"/>
        <v>#DIV/0!</v>
      </c>
      <c r="T151" s="15">
        <f t="shared" si="42"/>
        <v>0</v>
      </c>
      <c r="U151" s="15">
        <f t="shared" si="38"/>
        <v>0</v>
      </c>
      <c r="Y151" s="15" t="e">
        <f t="shared" si="43"/>
        <v>#DIV/0!</v>
      </c>
      <c r="Z151" s="15" t="e">
        <f t="shared" si="44"/>
        <v>#DIV/0!</v>
      </c>
      <c r="AB151" s="15">
        <f t="shared" si="45"/>
        <v>0</v>
      </c>
      <c r="AC151" s="15" t="e">
        <f t="shared" si="46"/>
        <v>#DIV/0!</v>
      </c>
      <c r="AD151" s="15" t="e">
        <f t="shared" si="47"/>
        <v>#DIV/0!</v>
      </c>
      <c r="AK151" s="16"/>
      <c r="AL151" s="16"/>
    </row>
    <row r="152" spans="1:38" s="14" customFormat="1" x14ac:dyDescent="0.25">
      <c r="A152" s="20">
        <v>40007</v>
      </c>
      <c r="B152" s="23">
        <v>40014</v>
      </c>
      <c r="C152" s="14">
        <v>0</v>
      </c>
      <c r="D152" s="7">
        <f t="shared" si="39"/>
        <v>0</v>
      </c>
      <c r="E152" s="14">
        <v>0</v>
      </c>
      <c r="F152" s="14">
        <v>0</v>
      </c>
      <c r="G152" s="14">
        <v>0</v>
      </c>
      <c r="H152" s="14">
        <v>0</v>
      </c>
      <c r="K152" s="14">
        <f t="shared" si="32"/>
        <v>0</v>
      </c>
      <c r="L152" s="15">
        <f>Notes!$C$31*1000000000000*InjAreaLoss!D152*Notes!$C$4</f>
        <v>0</v>
      </c>
      <c r="M152" s="14">
        <f t="shared" si="33"/>
        <v>0</v>
      </c>
      <c r="N152" s="15">
        <f t="shared" si="34"/>
        <v>0</v>
      </c>
      <c r="O152" s="15">
        <f t="shared" si="35"/>
        <v>0</v>
      </c>
      <c r="P152" s="16" t="e">
        <f t="shared" si="40"/>
        <v>#DIV/0!</v>
      </c>
      <c r="Q152" s="16" t="e">
        <f t="shared" si="36"/>
        <v>#DIV/0!</v>
      </c>
      <c r="R152" s="14">
        <f t="shared" si="37"/>
        <v>0</v>
      </c>
      <c r="S152" s="37" t="e">
        <f t="shared" si="41"/>
        <v>#DIV/0!</v>
      </c>
      <c r="T152" s="15">
        <f t="shared" si="42"/>
        <v>0</v>
      </c>
      <c r="U152" s="15">
        <f t="shared" si="38"/>
        <v>0</v>
      </c>
      <c r="Y152" s="15" t="e">
        <f t="shared" si="43"/>
        <v>#DIV/0!</v>
      </c>
      <c r="Z152" s="15" t="e">
        <f t="shared" si="44"/>
        <v>#DIV/0!</v>
      </c>
      <c r="AB152" s="15">
        <f t="shared" si="45"/>
        <v>0</v>
      </c>
      <c r="AC152" s="15" t="e">
        <f t="shared" si="46"/>
        <v>#DIV/0!</v>
      </c>
      <c r="AD152" s="15" t="e">
        <f t="shared" si="47"/>
        <v>#DIV/0!</v>
      </c>
      <c r="AK152" s="16"/>
      <c r="AL152" s="16"/>
    </row>
    <row r="153" spans="1:38" s="14" customFormat="1" x14ac:dyDescent="0.25">
      <c r="A153" s="21">
        <v>40014</v>
      </c>
      <c r="B153" s="23">
        <v>40021</v>
      </c>
      <c r="C153" s="14">
        <v>0</v>
      </c>
      <c r="D153" s="7">
        <f t="shared" si="39"/>
        <v>0</v>
      </c>
      <c r="E153" s="14">
        <v>0</v>
      </c>
      <c r="F153" s="14">
        <v>0</v>
      </c>
      <c r="G153" s="14">
        <v>0</v>
      </c>
      <c r="H153" s="14">
        <v>0</v>
      </c>
      <c r="K153" s="14">
        <f t="shared" si="32"/>
        <v>0</v>
      </c>
      <c r="L153" s="15">
        <f>Notes!$C$31*1000000000000*InjAreaLoss!D153*Notes!$C$4</f>
        <v>0</v>
      </c>
      <c r="M153" s="14">
        <f t="shared" si="33"/>
        <v>0</v>
      </c>
      <c r="N153" s="15">
        <f t="shared" si="34"/>
        <v>0</v>
      </c>
      <c r="O153" s="15">
        <f t="shared" si="35"/>
        <v>0</v>
      </c>
      <c r="P153" s="16" t="e">
        <f t="shared" si="40"/>
        <v>#DIV/0!</v>
      </c>
      <c r="Q153" s="16" t="e">
        <f t="shared" si="36"/>
        <v>#DIV/0!</v>
      </c>
      <c r="R153" s="14">
        <f t="shared" si="37"/>
        <v>0</v>
      </c>
      <c r="S153" s="37" t="e">
        <f t="shared" si="41"/>
        <v>#DIV/0!</v>
      </c>
      <c r="T153" s="15">
        <f t="shared" si="42"/>
        <v>0</v>
      </c>
      <c r="U153" s="15">
        <f t="shared" si="38"/>
        <v>0</v>
      </c>
      <c r="Y153" s="15" t="e">
        <f t="shared" si="43"/>
        <v>#DIV/0!</v>
      </c>
      <c r="Z153" s="15" t="e">
        <f t="shared" si="44"/>
        <v>#DIV/0!</v>
      </c>
      <c r="AB153" s="15">
        <f t="shared" si="45"/>
        <v>0</v>
      </c>
      <c r="AC153" s="15" t="e">
        <f t="shared" si="46"/>
        <v>#DIV/0!</v>
      </c>
      <c r="AD153" s="15" t="e">
        <f t="shared" si="47"/>
        <v>#DIV/0!</v>
      </c>
      <c r="AK153" s="16"/>
      <c r="AL153" s="16"/>
    </row>
    <row r="154" spans="1:38" s="14" customFormat="1" x14ac:dyDescent="0.25">
      <c r="A154" s="21">
        <v>40021</v>
      </c>
      <c r="B154" s="23">
        <v>40028</v>
      </c>
      <c r="C154" s="14">
        <v>0</v>
      </c>
      <c r="D154" s="7">
        <f t="shared" si="39"/>
        <v>0</v>
      </c>
      <c r="E154" s="14">
        <v>0</v>
      </c>
      <c r="F154" s="14">
        <v>0</v>
      </c>
      <c r="G154" s="14">
        <v>0</v>
      </c>
      <c r="H154" s="14">
        <v>0</v>
      </c>
      <c r="K154" s="14">
        <f t="shared" si="32"/>
        <v>0</v>
      </c>
      <c r="L154" s="15">
        <f>Notes!$C$31*1000000000000*InjAreaLoss!D154*Notes!$C$4</f>
        <v>0</v>
      </c>
      <c r="M154" s="14">
        <f t="shared" si="33"/>
        <v>0</v>
      </c>
      <c r="N154" s="15">
        <f t="shared" si="34"/>
        <v>0</v>
      </c>
      <c r="O154" s="15">
        <f t="shared" si="35"/>
        <v>0</v>
      </c>
      <c r="P154" s="16" t="e">
        <f t="shared" si="40"/>
        <v>#DIV/0!</v>
      </c>
      <c r="Q154" s="16" t="e">
        <f t="shared" si="36"/>
        <v>#DIV/0!</v>
      </c>
      <c r="R154" s="14">
        <f t="shared" si="37"/>
        <v>0</v>
      </c>
      <c r="S154" s="37" t="e">
        <f t="shared" si="41"/>
        <v>#DIV/0!</v>
      </c>
      <c r="T154" s="15">
        <f t="shared" si="42"/>
        <v>0</v>
      </c>
      <c r="U154" s="15">
        <f t="shared" si="38"/>
        <v>0</v>
      </c>
      <c r="Y154" s="15" t="e">
        <f t="shared" si="43"/>
        <v>#DIV/0!</v>
      </c>
      <c r="Z154" s="15" t="e">
        <f t="shared" si="44"/>
        <v>#DIV/0!</v>
      </c>
      <c r="AB154" s="15">
        <f t="shared" si="45"/>
        <v>0</v>
      </c>
      <c r="AC154" s="15" t="e">
        <f t="shared" si="46"/>
        <v>#DIV/0!</v>
      </c>
      <c r="AD154" s="15" t="e">
        <f t="shared" si="47"/>
        <v>#DIV/0!</v>
      </c>
      <c r="AK154" s="16"/>
      <c r="AL154" s="16"/>
    </row>
    <row r="155" spans="1:38" s="14" customFormat="1" x14ac:dyDescent="0.25">
      <c r="A155" s="21">
        <v>40028</v>
      </c>
      <c r="B155" s="23">
        <v>40035</v>
      </c>
      <c r="C155" s="14">
        <v>0</v>
      </c>
      <c r="D155" s="7">
        <f t="shared" si="39"/>
        <v>0</v>
      </c>
      <c r="E155" s="14">
        <v>0</v>
      </c>
      <c r="F155" s="14">
        <v>0</v>
      </c>
      <c r="G155" s="14">
        <v>0</v>
      </c>
      <c r="H155" s="14">
        <v>0</v>
      </c>
      <c r="K155" s="14">
        <f t="shared" si="32"/>
        <v>0</v>
      </c>
      <c r="L155" s="15">
        <f>Notes!$C$31*1000000000000*InjAreaLoss!D155*Notes!$C$4</f>
        <v>0</v>
      </c>
      <c r="M155" s="14">
        <f t="shared" si="33"/>
        <v>0</v>
      </c>
      <c r="N155" s="15">
        <f t="shared" si="34"/>
        <v>0</v>
      </c>
      <c r="O155" s="15">
        <f t="shared" si="35"/>
        <v>0</v>
      </c>
      <c r="P155" s="16" t="e">
        <f t="shared" si="40"/>
        <v>#DIV/0!</v>
      </c>
      <c r="Q155" s="16" t="e">
        <f t="shared" si="36"/>
        <v>#DIV/0!</v>
      </c>
      <c r="R155" s="14">
        <f t="shared" si="37"/>
        <v>0</v>
      </c>
      <c r="S155" s="37" t="e">
        <f t="shared" si="41"/>
        <v>#DIV/0!</v>
      </c>
      <c r="T155" s="15">
        <f t="shared" si="42"/>
        <v>0</v>
      </c>
      <c r="U155" s="15">
        <f t="shared" si="38"/>
        <v>0</v>
      </c>
      <c r="Y155" s="15" t="e">
        <f t="shared" si="43"/>
        <v>#DIV/0!</v>
      </c>
      <c r="Z155" s="15" t="e">
        <f t="shared" si="44"/>
        <v>#DIV/0!</v>
      </c>
      <c r="AB155" s="15">
        <f t="shared" si="45"/>
        <v>0</v>
      </c>
      <c r="AC155" s="15" t="e">
        <f t="shared" si="46"/>
        <v>#DIV/0!</v>
      </c>
      <c r="AD155" s="15" t="e">
        <f t="shared" si="47"/>
        <v>#DIV/0!</v>
      </c>
      <c r="AK155" s="16"/>
      <c r="AL155" s="16"/>
    </row>
    <row r="156" spans="1:38" s="14" customFormat="1" x14ac:dyDescent="0.25">
      <c r="A156" s="21">
        <v>40035</v>
      </c>
      <c r="B156" s="23">
        <v>40042</v>
      </c>
      <c r="C156" s="7">
        <v>1660000000000</v>
      </c>
      <c r="D156" s="7">
        <f t="shared" si="39"/>
        <v>1660000000000</v>
      </c>
      <c r="E156" s="14">
        <v>0</v>
      </c>
      <c r="F156" s="14">
        <v>0</v>
      </c>
      <c r="G156" s="14">
        <v>0</v>
      </c>
      <c r="H156" s="14">
        <v>0</v>
      </c>
      <c r="K156" s="14">
        <f t="shared" si="32"/>
        <v>0</v>
      </c>
      <c r="L156" s="15">
        <f>Notes!$C$31*1000000000000*InjAreaLoss!D156*Notes!$C$4</f>
        <v>0</v>
      </c>
      <c r="M156" s="14">
        <f t="shared" si="33"/>
        <v>0</v>
      </c>
      <c r="N156" s="15">
        <f t="shared" si="34"/>
        <v>1660000000000</v>
      </c>
      <c r="O156" s="15">
        <f t="shared" si="35"/>
        <v>1660000000000</v>
      </c>
      <c r="P156" s="16">
        <f t="shared" si="40"/>
        <v>0</v>
      </c>
      <c r="Q156" s="16">
        <f t="shared" si="36"/>
        <v>1</v>
      </c>
      <c r="R156" s="14">
        <f t="shared" si="37"/>
        <v>16600000000</v>
      </c>
      <c r="S156" s="37">
        <f t="shared" si="41"/>
        <v>0.01</v>
      </c>
      <c r="T156" s="15">
        <f t="shared" si="42"/>
        <v>1660000000000</v>
      </c>
      <c r="U156" s="15">
        <f t="shared" si="38"/>
        <v>1660000000000</v>
      </c>
      <c r="Y156" s="15">
        <f t="shared" si="43"/>
        <v>1</v>
      </c>
      <c r="Z156" s="15">
        <f t="shared" si="44"/>
        <v>0</v>
      </c>
      <c r="AB156" s="15">
        <f t="shared" si="45"/>
        <v>1660000000000</v>
      </c>
      <c r="AC156" s="15">
        <f t="shared" si="46"/>
        <v>1</v>
      </c>
      <c r="AD156" s="15">
        <f t="shared" si="47"/>
        <v>0</v>
      </c>
      <c r="AK156" s="16"/>
      <c r="AL156" s="16"/>
    </row>
    <row r="157" spans="1:38" x14ac:dyDescent="0.25">
      <c r="A157" s="21">
        <v>40042</v>
      </c>
      <c r="B157" s="4">
        <v>40049</v>
      </c>
      <c r="C157" s="7">
        <v>494000000000000</v>
      </c>
      <c r="D157" s="7">
        <f t="shared" si="39"/>
        <v>494000000000000</v>
      </c>
      <c r="E157">
        <v>0</v>
      </c>
      <c r="F157">
        <v>0</v>
      </c>
      <c r="G157">
        <v>0</v>
      </c>
      <c r="H157" s="14">
        <v>0</v>
      </c>
      <c r="K157" s="14">
        <f t="shared" si="32"/>
        <v>0</v>
      </c>
      <c r="L157" s="15">
        <f>Notes!$C$31*1000000000000*InjAreaLoss!D157*Notes!$C$4</f>
        <v>0</v>
      </c>
      <c r="M157" s="14">
        <f t="shared" si="33"/>
        <v>0</v>
      </c>
      <c r="N157" s="15">
        <f t="shared" si="34"/>
        <v>494000000000000</v>
      </c>
      <c r="O157" s="15">
        <f t="shared" si="35"/>
        <v>494000000000000</v>
      </c>
      <c r="P157" s="16">
        <f t="shared" si="40"/>
        <v>0</v>
      </c>
      <c r="Q157" s="16">
        <f t="shared" si="36"/>
        <v>1</v>
      </c>
      <c r="R157" s="14">
        <f t="shared" si="37"/>
        <v>4940000000000</v>
      </c>
      <c r="S157" s="37">
        <f t="shared" si="41"/>
        <v>0.01</v>
      </c>
      <c r="T157" s="15">
        <f t="shared" si="42"/>
        <v>494000000000000</v>
      </c>
      <c r="U157" s="15">
        <f t="shared" si="38"/>
        <v>494000000000000</v>
      </c>
      <c r="Y157" s="15">
        <f t="shared" si="43"/>
        <v>1</v>
      </c>
      <c r="Z157" s="15">
        <f t="shared" si="44"/>
        <v>0</v>
      </c>
      <c r="AB157" s="15">
        <f t="shared" si="45"/>
        <v>494000000000000</v>
      </c>
      <c r="AC157" s="15">
        <f t="shared" si="46"/>
        <v>1</v>
      </c>
      <c r="AD157" s="15">
        <f t="shared" si="47"/>
        <v>0</v>
      </c>
    </row>
    <row r="158" spans="1:38" x14ac:dyDescent="0.25">
      <c r="A158" s="20">
        <v>40049</v>
      </c>
      <c r="B158" s="4">
        <v>40056</v>
      </c>
      <c r="C158" s="15">
        <v>0</v>
      </c>
      <c r="D158" s="7">
        <v>0</v>
      </c>
      <c r="E158" s="7">
        <v>0</v>
      </c>
      <c r="F158">
        <v>0</v>
      </c>
      <c r="G158">
        <v>0</v>
      </c>
      <c r="H158" s="14">
        <v>0</v>
      </c>
      <c r="K158" s="14">
        <f t="shared" si="32"/>
        <v>0</v>
      </c>
      <c r="L158" s="15">
        <f>Notes!$C$31*1000000000000*InjAreaLoss!D158*Notes!$C$4</f>
        <v>0</v>
      </c>
      <c r="M158" s="14">
        <f t="shared" si="33"/>
        <v>0</v>
      </c>
      <c r="N158" s="15">
        <f t="shared" si="34"/>
        <v>0</v>
      </c>
      <c r="O158" s="15">
        <f t="shared" si="35"/>
        <v>0</v>
      </c>
      <c r="P158" s="16" t="e">
        <f t="shared" si="40"/>
        <v>#DIV/0!</v>
      </c>
      <c r="Q158" s="16" t="e">
        <f t="shared" si="36"/>
        <v>#DIV/0!</v>
      </c>
      <c r="R158" s="14">
        <f t="shared" si="37"/>
        <v>0</v>
      </c>
      <c r="S158" s="37" t="e">
        <f t="shared" si="41"/>
        <v>#DIV/0!</v>
      </c>
      <c r="T158" s="15">
        <f t="shared" si="42"/>
        <v>0</v>
      </c>
      <c r="U158" s="15">
        <f t="shared" si="38"/>
        <v>0</v>
      </c>
      <c r="Y158" s="15" t="e">
        <f t="shared" si="43"/>
        <v>#DIV/0!</v>
      </c>
      <c r="Z158" s="15" t="e">
        <f t="shared" si="44"/>
        <v>#DIV/0!</v>
      </c>
      <c r="AB158" s="15">
        <f t="shared" si="45"/>
        <v>0</v>
      </c>
      <c r="AC158" s="15" t="e">
        <f t="shared" si="46"/>
        <v>#DIV/0!</v>
      </c>
      <c r="AD158" s="15" t="e">
        <f t="shared" si="47"/>
        <v>#DIV/0!</v>
      </c>
    </row>
    <row r="159" spans="1:38" x14ac:dyDescent="0.25">
      <c r="A159" s="20">
        <v>40056</v>
      </c>
      <c r="B159" s="4">
        <v>40063</v>
      </c>
      <c r="C159">
        <v>0</v>
      </c>
      <c r="D159" s="17">
        <v>0</v>
      </c>
      <c r="E159">
        <v>0</v>
      </c>
      <c r="F159">
        <v>0</v>
      </c>
      <c r="G159">
        <v>0</v>
      </c>
      <c r="H159" s="7">
        <v>0</v>
      </c>
      <c r="K159" s="14">
        <f t="shared" si="32"/>
        <v>0</v>
      </c>
      <c r="L159" s="15">
        <f>Notes!$C$31*1000000000000*InjAreaLoss!D159*Notes!$C$4</f>
        <v>0</v>
      </c>
      <c r="M159">
        <f t="shared" si="33"/>
        <v>0</v>
      </c>
      <c r="N159" s="15">
        <f t="shared" si="34"/>
        <v>0</v>
      </c>
      <c r="O159" s="15">
        <f t="shared" si="35"/>
        <v>0</v>
      </c>
      <c r="P159" s="16" t="e">
        <f t="shared" si="40"/>
        <v>#DIV/0!</v>
      </c>
      <c r="Q159" s="16" t="e">
        <f t="shared" si="36"/>
        <v>#DIV/0!</v>
      </c>
      <c r="R159" s="14">
        <f t="shared" si="37"/>
        <v>0</v>
      </c>
      <c r="S159" s="37" t="e">
        <f t="shared" si="41"/>
        <v>#DIV/0!</v>
      </c>
      <c r="T159" s="15">
        <f t="shared" si="42"/>
        <v>0</v>
      </c>
      <c r="U159" s="15">
        <f t="shared" si="38"/>
        <v>0</v>
      </c>
      <c r="Y159" s="15" t="e">
        <f t="shared" si="43"/>
        <v>#DIV/0!</v>
      </c>
      <c r="Z159" s="15" t="e">
        <f t="shared" si="44"/>
        <v>#DIV/0!</v>
      </c>
      <c r="AB159" s="15">
        <f t="shared" si="45"/>
        <v>0</v>
      </c>
      <c r="AC159" s="15" t="e">
        <f t="shared" si="46"/>
        <v>#DIV/0!</v>
      </c>
      <c r="AD159" s="15" t="e">
        <f t="shared" si="47"/>
        <v>#DIV/0!</v>
      </c>
      <c r="AH159" s="14"/>
      <c r="AI159" s="14"/>
      <c r="AJ159" s="14"/>
    </row>
    <row r="160" spans="1:38" x14ac:dyDescent="0.25">
      <c r="A160" s="20">
        <v>40063</v>
      </c>
      <c r="B160" s="4">
        <v>40070</v>
      </c>
      <c r="C160">
        <v>1.78E+17</v>
      </c>
      <c r="D160" s="17">
        <f t="shared" ref="D160:D177" si="48">C160*(1-$D$4)</f>
        <v>1.7266E+17</v>
      </c>
      <c r="E160">
        <v>1.1399999999999998E+17</v>
      </c>
      <c r="F160">
        <v>6080000000000000</v>
      </c>
      <c r="G160" s="7">
        <v>21000000000000</v>
      </c>
      <c r="H160" s="7">
        <v>2.53E+16</v>
      </c>
      <c r="K160" s="14">
        <f t="shared" si="32"/>
        <v>0</v>
      </c>
      <c r="L160" s="15">
        <f>Notes!$C$31*1000000000000*InjAreaLoss!D160*Notes!$C$4</f>
        <v>2426424651531130.5</v>
      </c>
      <c r="M160">
        <f t="shared" si="33"/>
        <v>1.2007999999999998E+17</v>
      </c>
      <c r="N160" s="15">
        <f t="shared" si="34"/>
        <v>5.2580000000000016E+16</v>
      </c>
      <c r="O160" s="15">
        <f t="shared" si="35"/>
        <v>2.4832575348468884E+16</v>
      </c>
      <c r="P160" s="16">
        <f t="shared" si="40"/>
        <v>0.85617644301825035</v>
      </c>
      <c r="Q160" s="16">
        <f t="shared" si="36"/>
        <v>0.14382355698174959</v>
      </c>
      <c r="R160" s="14">
        <f t="shared" si="37"/>
        <v>2129857844495485.5</v>
      </c>
      <c r="S160" s="37">
        <f t="shared" si="41"/>
        <v>8.5768705605752144E-2</v>
      </c>
      <c r="T160" s="15">
        <f t="shared" si="42"/>
        <v>5.7920000000000016E+16</v>
      </c>
      <c r="U160" s="15">
        <f t="shared" si="38"/>
        <v>3.0172575348468884E+16</v>
      </c>
      <c r="Y160" s="15">
        <f t="shared" si="43"/>
        <v>0.30452913239893442</v>
      </c>
      <c r="Z160" s="15">
        <f t="shared" si="44"/>
        <v>0.69547086760106558</v>
      </c>
      <c r="AB160" s="15">
        <f t="shared" si="45"/>
        <v>5.7920000000000016E+16</v>
      </c>
      <c r="AC160" s="15">
        <f t="shared" si="46"/>
        <v>0.32539325842696637</v>
      </c>
      <c r="AD160" s="15">
        <f t="shared" si="47"/>
        <v>0.67460674157303369</v>
      </c>
      <c r="AH160" s="14"/>
      <c r="AI160" s="14"/>
      <c r="AJ160" s="14"/>
    </row>
    <row r="161" spans="1:38" x14ac:dyDescent="0.25">
      <c r="A161" s="20">
        <v>40070</v>
      </c>
      <c r="B161" s="4">
        <v>40077</v>
      </c>
      <c r="C161">
        <v>4.2699999999999995E+18</v>
      </c>
      <c r="D161" s="17">
        <f t="shared" si="48"/>
        <v>4.1418999999999995E+18</v>
      </c>
      <c r="E161">
        <v>7.46E+17</v>
      </c>
      <c r="F161">
        <v>3.02E+18</v>
      </c>
      <c r="G161" s="7">
        <v>690000000000000</v>
      </c>
      <c r="H161" s="7">
        <v>8740000000000000</v>
      </c>
      <c r="K161" s="14">
        <f t="shared" si="32"/>
        <v>0</v>
      </c>
      <c r="L161" s="15">
        <f>Notes!$C$31*1000000000000*InjAreaLoss!D161*Notes!$C$4</f>
        <v>6.8365280258918496E+16</v>
      </c>
      <c r="M161">
        <f t="shared" si="33"/>
        <v>3.766E+18</v>
      </c>
      <c r="N161" s="15">
        <f t="shared" si="34"/>
        <v>3.7589999999999949E+17</v>
      </c>
      <c r="O161" s="15">
        <f t="shared" si="35"/>
        <v>2.9810471974108096E+17</v>
      </c>
      <c r="P161" s="16">
        <f t="shared" si="40"/>
        <v>0.92802706010741909</v>
      </c>
      <c r="Q161" s="16">
        <f t="shared" si="36"/>
        <v>7.1972939892580939E-2</v>
      </c>
      <c r="R161" s="14">
        <f t="shared" si="37"/>
        <v>5.2834237644963592E+16</v>
      </c>
      <c r="S161" s="37">
        <f t="shared" si="41"/>
        <v>0.17723381800480315</v>
      </c>
      <c r="T161" s="15">
        <f t="shared" si="42"/>
        <v>5.0399999999999949E+17</v>
      </c>
      <c r="U161" s="15">
        <f t="shared" si="38"/>
        <v>4.2620471974108096E+17</v>
      </c>
      <c r="Y161" s="15">
        <f t="shared" si="43"/>
        <v>9.0755450397160611E-2</v>
      </c>
      <c r="Z161" s="15">
        <f t="shared" si="44"/>
        <v>0.9092445496028394</v>
      </c>
      <c r="AB161" s="15">
        <f t="shared" si="45"/>
        <v>5.0399999999999949E+17</v>
      </c>
      <c r="AC161" s="15">
        <f t="shared" si="46"/>
        <v>0.11803278688524579</v>
      </c>
      <c r="AD161" s="15">
        <f t="shared" si="47"/>
        <v>0.88196721311475423</v>
      </c>
      <c r="AF161">
        <v>0.92</v>
      </c>
      <c r="AG161">
        <v>0.88</v>
      </c>
      <c r="AH161" s="14">
        <f t="shared" ref="AH161:AH178" si="49">F161/AF161</f>
        <v>3.2826086956521738E+18</v>
      </c>
      <c r="AI161" s="14">
        <f t="shared" ref="AI161:AI178" si="50">E161/AG161</f>
        <v>8.477272727272727E+17</v>
      </c>
      <c r="AJ161" s="14">
        <f t="shared" ref="AJ161:AJ178" si="51">AH161+AI161</f>
        <v>4.1303359683794463E+18</v>
      </c>
      <c r="AK161" s="16">
        <f t="shared" ref="AK161:AK178" si="52">AJ161/D161</f>
        <v>0.99720803698289351</v>
      </c>
      <c r="AL161" s="16">
        <f t="shared" ref="AL161:AL178" si="53">AJ161/C161</f>
        <v>0.96729179587340675</v>
      </c>
    </row>
    <row r="162" spans="1:38" x14ac:dyDescent="0.25">
      <c r="A162" s="20">
        <v>40077</v>
      </c>
      <c r="B162" s="4">
        <v>40084</v>
      </c>
      <c r="C162">
        <v>7.64E+18</v>
      </c>
      <c r="D162" s="17">
        <f t="shared" si="48"/>
        <v>7.4108E+18</v>
      </c>
      <c r="E162">
        <v>1.07E+18</v>
      </c>
      <c r="F162">
        <v>5.86E+18</v>
      </c>
      <c r="G162" s="7">
        <v>443000000000000</v>
      </c>
      <c r="H162" s="7">
        <v>4240000000000000</v>
      </c>
      <c r="K162" s="14">
        <f t="shared" si="32"/>
        <v>0</v>
      </c>
      <c r="L162" s="15">
        <f>Notes!$C$31*1000000000000*InjAreaLoss!D162*Notes!$C$4</f>
        <v>4.9137651533601672E+16</v>
      </c>
      <c r="M162">
        <f t="shared" si="33"/>
        <v>6.93E+18</v>
      </c>
      <c r="N162" s="15">
        <f t="shared" si="34"/>
        <v>4.808E+17</v>
      </c>
      <c r="O162" s="15">
        <f t="shared" si="35"/>
        <v>4.2697934846639834E+17</v>
      </c>
      <c r="P162" s="16">
        <f t="shared" si="40"/>
        <v>0.94238417600442625</v>
      </c>
      <c r="Q162" s="16">
        <f t="shared" si="36"/>
        <v>5.7615823995573801E-2</v>
      </c>
      <c r="R162" s="14">
        <f t="shared" si="37"/>
        <v>9.687958127626648E+16</v>
      </c>
      <c r="S162" s="37">
        <f t="shared" si="41"/>
        <v>0.22689523890144428</v>
      </c>
      <c r="T162" s="15">
        <f t="shared" si="42"/>
        <v>7.1E+17</v>
      </c>
      <c r="U162" s="15">
        <f t="shared" si="38"/>
        <v>6.5617934846639834E+17</v>
      </c>
      <c r="Y162" s="15">
        <f t="shared" si="43"/>
        <v>6.487828574512873E-2</v>
      </c>
      <c r="Z162" s="15">
        <f t="shared" si="44"/>
        <v>0.93512171425487123</v>
      </c>
      <c r="AB162" s="15">
        <f t="shared" si="45"/>
        <v>7.1E+17</v>
      </c>
      <c r="AC162" s="15">
        <f t="shared" si="46"/>
        <v>9.293193717277487E-2</v>
      </c>
      <c r="AD162" s="15">
        <f t="shared" si="47"/>
        <v>0.90706806282722519</v>
      </c>
      <c r="AF162">
        <v>0.93500000000000005</v>
      </c>
      <c r="AG162">
        <v>0.89</v>
      </c>
      <c r="AH162" s="14">
        <f t="shared" si="49"/>
        <v>6.2673796791443845E+18</v>
      </c>
      <c r="AI162" s="14">
        <f t="shared" si="50"/>
        <v>1.2022471910112358E+18</v>
      </c>
      <c r="AJ162" s="14">
        <f t="shared" si="51"/>
        <v>7.4696268701556204E+18</v>
      </c>
      <c r="AK162" s="16">
        <f t="shared" si="52"/>
        <v>1.0079379918707319</v>
      </c>
      <c r="AL162" s="16">
        <f t="shared" si="53"/>
        <v>0.97769985211460997</v>
      </c>
    </row>
    <row r="163" spans="1:38" x14ac:dyDescent="0.25">
      <c r="A163" s="20">
        <v>40084</v>
      </c>
      <c r="B163" s="4">
        <v>40091</v>
      </c>
      <c r="C163">
        <v>8.880000000000001E+18</v>
      </c>
      <c r="D163" s="17">
        <f t="shared" si="48"/>
        <v>8.613600000000001E+18</v>
      </c>
      <c r="E163">
        <v>1.43E+18</v>
      </c>
      <c r="F163">
        <v>6.56E+18</v>
      </c>
      <c r="G163" s="7">
        <v>1130000000000000</v>
      </c>
      <c r="H163" s="7">
        <v>3150000000000000</v>
      </c>
      <c r="K163" s="14">
        <f t="shared" si="32"/>
        <v>0</v>
      </c>
      <c r="L163" s="15">
        <f>Notes!$C$31*1000000000000*InjAreaLoss!D163*Notes!$C$4</f>
        <v>7.0526261540436392E+16</v>
      </c>
      <c r="M163">
        <f t="shared" si="33"/>
        <v>7.99E+18</v>
      </c>
      <c r="N163" s="15">
        <f t="shared" si="34"/>
        <v>6.2360000000000102E+17</v>
      </c>
      <c r="O163" s="15">
        <f t="shared" si="35"/>
        <v>5.4879373845956461E+17</v>
      </c>
      <c r="P163" s="16">
        <f t="shared" si="40"/>
        <v>0.93628752920270686</v>
      </c>
      <c r="Q163" s="16">
        <f t="shared" si="36"/>
        <v>6.3712470797293183E-2</v>
      </c>
      <c r="R163" s="14">
        <f t="shared" si="37"/>
        <v>1.1132739337331442E+17</v>
      </c>
      <c r="S163" s="37">
        <f t="shared" si="41"/>
        <v>0.20285835200271163</v>
      </c>
      <c r="T163" s="15">
        <f t="shared" si="42"/>
        <v>8.9000000000000102E+17</v>
      </c>
      <c r="U163" s="15">
        <f t="shared" si="38"/>
        <v>8.1519373845956467E+17</v>
      </c>
      <c r="Y163" s="15">
        <f t="shared" si="43"/>
        <v>7.2397139407448796E-2</v>
      </c>
      <c r="Z163" s="15">
        <f t="shared" si="44"/>
        <v>0.92760286059255126</v>
      </c>
      <c r="AB163" s="15">
        <f t="shared" si="45"/>
        <v>8.9000000000000102E+17</v>
      </c>
      <c r="AC163" s="15">
        <f t="shared" si="46"/>
        <v>0.10022522522522533</v>
      </c>
      <c r="AD163" s="15">
        <f t="shared" si="47"/>
        <v>0.89977477477477463</v>
      </c>
      <c r="AF163">
        <v>0.93500000000000005</v>
      </c>
      <c r="AG163">
        <v>0.89500000000000002</v>
      </c>
      <c r="AH163" s="14">
        <f t="shared" si="49"/>
        <v>7.0160427807486628E+18</v>
      </c>
      <c r="AI163" s="14">
        <f t="shared" si="50"/>
        <v>1.5977653631284915E+18</v>
      </c>
      <c r="AJ163" s="14">
        <f t="shared" si="51"/>
        <v>8.6138081438771548E+18</v>
      </c>
      <c r="AK163" s="16">
        <f t="shared" si="52"/>
        <v>1.0000241645626862</v>
      </c>
      <c r="AL163" s="16">
        <f t="shared" si="53"/>
        <v>0.97002343962580562</v>
      </c>
    </row>
    <row r="164" spans="1:38" x14ac:dyDescent="0.25">
      <c r="A164" s="20">
        <v>40091</v>
      </c>
      <c r="B164" s="4">
        <v>40098</v>
      </c>
      <c r="C164">
        <v>8.98E+18</v>
      </c>
      <c r="D164" s="17">
        <f t="shared" si="48"/>
        <v>8.7106E+18</v>
      </c>
      <c r="E164">
        <v>1.58E+18</v>
      </c>
      <c r="F164">
        <v>6.49E+18</v>
      </c>
      <c r="G164" s="7">
        <v>948000000000000</v>
      </c>
      <c r="H164" s="7">
        <v>2680000000000000</v>
      </c>
      <c r="K164" s="14">
        <f t="shared" si="32"/>
        <v>0</v>
      </c>
      <c r="L164" s="15">
        <f>Notes!$C$31*1000000000000*InjAreaLoss!D164*Notes!$C$4</f>
        <v>1.1428017703094936E+17</v>
      </c>
      <c r="M164">
        <f t="shared" si="33"/>
        <v>8.07E+18</v>
      </c>
      <c r="N164" s="15">
        <f t="shared" si="34"/>
        <v>6.406E+17</v>
      </c>
      <c r="O164" s="15">
        <f t="shared" si="35"/>
        <v>5.2269182296905062E+17</v>
      </c>
      <c r="P164" s="16">
        <f t="shared" si="40"/>
        <v>0.93999359137498562</v>
      </c>
      <c r="Q164" s="16">
        <f t="shared" si="36"/>
        <v>6.0006408625014419E-2</v>
      </c>
      <c r="R164" s="14">
        <f t="shared" si="37"/>
        <v>1.1192406713480627E+17</v>
      </c>
      <c r="S164" s="37">
        <f t="shared" si="41"/>
        <v>0.21413012834033462</v>
      </c>
      <c r="T164" s="15">
        <f t="shared" si="42"/>
        <v>9.1E+17</v>
      </c>
      <c r="U164" s="15">
        <f t="shared" si="38"/>
        <v>7.9209182296905062E+17</v>
      </c>
      <c r="Y164" s="15">
        <f t="shared" si="43"/>
        <v>7.3542580304456637E-2</v>
      </c>
      <c r="Z164" s="15">
        <f t="shared" si="44"/>
        <v>0.9264574196955434</v>
      </c>
      <c r="AB164" s="15">
        <f t="shared" si="45"/>
        <v>9.1E+17</v>
      </c>
      <c r="AC164" s="15">
        <f t="shared" si="46"/>
        <v>0.10133630289532294</v>
      </c>
      <c r="AD164" s="15">
        <f t="shared" si="47"/>
        <v>0.89866369710467708</v>
      </c>
      <c r="AF164">
        <v>0.93500000000000005</v>
      </c>
      <c r="AG164">
        <v>0.87</v>
      </c>
      <c r="AH164" s="14">
        <f t="shared" si="49"/>
        <v>6.9411764705882348E+18</v>
      </c>
      <c r="AI164" s="14">
        <f t="shared" si="50"/>
        <v>1.8160919540229885E+18</v>
      </c>
      <c r="AJ164" s="14">
        <f t="shared" si="51"/>
        <v>8.7572684246112236E+18</v>
      </c>
      <c r="AK164" s="16">
        <f t="shared" si="52"/>
        <v>1.0053576590144448</v>
      </c>
      <c r="AL164" s="16">
        <f t="shared" si="53"/>
        <v>0.97519692924401158</v>
      </c>
    </row>
    <row r="165" spans="1:38" x14ac:dyDescent="0.25">
      <c r="A165" s="20">
        <v>40098</v>
      </c>
      <c r="B165" s="4">
        <v>40105</v>
      </c>
      <c r="C165">
        <v>9.26E+18</v>
      </c>
      <c r="D165" s="17">
        <f t="shared" si="48"/>
        <v>8.9822E+18</v>
      </c>
      <c r="E165">
        <v>1.69E+18</v>
      </c>
      <c r="F165">
        <v>6.72E+18</v>
      </c>
      <c r="G165" s="7">
        <v>266000000000000</v>
      </c>
      <c r="H165" s="7">
        <v>1200000000000000</v>
      </c>
      <c r="K165" s="14">
        <f t="shared" si="32"/>
        <v>0</v>
      </c>
      <c r="L165" s="15">
        <f>Notes!$C$31*1000000000000*InjAreaLoss!D165*Notes!$C$4</f>
        <v>1.0363521726939342E+17</v>
      </c>
      <c r="M165">
        <f t="shared" si="33"/>
        <v>8.41E+18</v>
      </c>
      <c r="N165" s="15">
        <f t="shared" si="34"/>
        <v>5.722E+17</v>
      </c>
      <c r="O165" s="15">
        <f t="shared" si="35"/>
        <v>4.6709878273060659E+17</v>
      </c>
      <c r="P165" s="16">
        <f t="shared" si="40"/>
        <v>0.94799728543891182</v>
      </c>
      <c r="Q165" s="16">
        <f t="shared" si="36"/>
        <v>5.2002714561088216E-2</v>
      </c>
      <c r="R165" s="14">
        <f t="shared" si="37"/>
        <v>1.156602099985187E+17</v>
      </c>
      <c r="S165" s="37">
        <f t="shared" si="41"/>
        <v>0.24761402571503657</v>
      </c>
      <c r="T165" s="15">
        <f t="shared" si="42"/>
        <v>8.5E+17</v>
      </c>
      <c r="U165" s="15">
        <f t="shared" si="38"/>
        <v>7.4489878273060659E+17</v>
      </c>
      <c r="Y165" s="15">
        <f t="shared" si="43"/>
        <v>6.370376967780722E-2</v>
      </c>
      <c r="Z165" s="15">
        <f t="shared" si="44"/>
        <v>0.93629623032219278</v>
      </c>
      <c r="AB165" s="15">
        <f t="shared" si="45"/>
        <v>8.5E+17</v>
      </c>
      <c r="AC165" s="15">
        <f t="shared" si="46"/>
        <v>9.1792656587473001E-2</v>
      </c>
      <c r="AD165" s="15">
        <f t="shared" si="47"/>
        <v>0.90820734341252696</v>
      </c>
      <c r="AF165">
        <v>0.94</v>
      </c>
      <c r="AG165">
        <v>0.88</v>
      </c>
      <c r="AH165" s="14">
        <f t="shared" si="49"/>
        <v>7.1489361702127667E+18</v>
      </c>
      <c r="AI165" s="14">
        <f t="shared" si="50"/>
        <v>1.9204545454545454E+18</v>
      </c>
      <c r="AJ165" s="14">
        <f t="shared" si="51"/>
        <v>9.0693907156673126E+18</v>
      </c>
      <c r="AK165" s="16">
        <f t="shared" si="52"/>
        <v>1.0097070556954102</v>
      </c>
      <c r="AL165" s="16">
        <f t="shared" si="53"/>
        <v>0.97941584402454784</v>
      </c>
    </row>
    <row r="166" spans="1:38" x14ac:dyDescent="0.25">
      <c r="A166" s="20">
        <v>40105</v>
      </c>
      <c r="B166" s="4">
        <v>40112</v>
      </c>
      <c r="C166">
        <v>1.04E+19</v>
      </c>
      <c r="D166" s="17">
        <f t="shared" si="48"/>
        <v>1.0088E+19</v>
      </c>
      <c r="E166">
        <v>1.87E+18</v>
      </c>
      <c r="F166">
        <v>7.59E+18</v>
      </c>
      <c r="G166" s="7">
        <v>380000000000000</v>
      </c>
      <c r="H166" s="7">
        <v>3390000000000000</v>
      </c>
      <c r="K166" s="14">
        <f t="shared" si="32"/>
        <v>0</v>
      </c>
      <c r="L166" s="15">
        <f>Notes!$C$31*1000000000000*InjAreaLoss!D166*Notes!$C$4</f>
        <v>9.2619317413844656E+16</v>
      </c>
      <c r="M166">
        <f t="shared" si="33"/>
        <v>9.46E+18</v>
      </c>
      <c r="N166" s="15">
        <f t="shared" si="34"/>
        <v>6.28E+17</v>
      </c>
      <c r="O166" s="15">
        <f t="shared" si="35"/>
        <v>5.3161068258615533E+17</v>
      </c>
      <c r="P166" s="16">
        <f t="shared" si="40"/>
        <v>0.94730266826069043</v>
      </c>
      <c r="Q166" s="16">
        <f t="shared" si="36"/>
        <v>5.2697331739309607E-2</v>
      </c>
      <c r="R166" s="14">
        <f t="shared" si="37"/>
        <v>1.3010518436036982E+17</v>
      </c>
      <c r="S166" s="37">
        <f t="shared" si="41"/>
        <v>0.24473771619381327</v>
      </c>
      <c r="T166" s="15">
        <f t="shared" si="42"/>
        <v>9.4E+17</v>
      </c>
      <c r="U166" s="15">
        <f t="shared" si="38"/>
        <v>8.4361068258615539E+17</v>
      </c>
      <c r="Y166" s="15">
        <f t="shared" si="43"/>
        <v>6.2252180808881841E-2</v>
      </c>
      <c r="Z166" s="15">
        <f t="shared" si="44"/>
        <v>0.93774781919111816</v>
      </c>
      <c r="AB166" s="15">
        <f t="shared" si="45"/>
        <v>9.4E+17</v>
      </c>
      <c r="AC166" s="15">
        <f t="shared" si="46"/>
        <v>9.0384615384615383E-2</v>
      </c>
      <c r="AD166" s="15">
        <f t="shared" si="47"/>
        <v>0.9096153846153846</v>
      </c>
      <c r="AF166">
        <v>0.94499999999999995</v>
      </c>
      <c r="AG166">
        <v>0.88</v>
      </c>
      <c r="AH166" s="14">
        <f t="shared" si="49"/>
        <v>8.0317460317460326E+18</v>
      </c>
      <c r="AI166" s="14">
        <f t="shared" si="50"/>
        <v>2.125E+18</v>
      </c>
      <c r="AJ166" s="14">
        <f t="shared" si="51"/>
        <v>1.0156746031746032E+19</v>
      </c>
      <c r="AK166" s="16">
        <f t="shared" si="52"/>
        <v>1.006814634391954</v>
      </c>
      <c r="AL166" s="16">
        <f t="shared" si="53"/>
        <v>0.97661019536019533</v>
      </c>
    </row>
    <row r="167" spans="1:38" x14ac:dyDescent="0.25">
      <c r="A167" s="20">
        <v>40112</v>
      </c>
      <c r="B167" s="4">
        <v>40119</v>
      </c>
      <c r="C167">
        <v>1.03E+19</v>
      </c>
      <c r="D167" s="17">
        <f t="shared" si="48"/>
        <v>9.991E+18</v>
      </c>
      <c r="E167">
        <v>1.71E+18</v>
      </c>
      <c r="F167">
        <v>7.69E+18</v>
      </c>
      <c r="G167" s="7">
        <v>1280000000000000</v>
      </c>
      <c r="H167" s="7">
        <v>2980000000000000</v>
      </c>
      <c r="K167" s="14">
        <f t="shared" si="32"/>
        <v>0</v>
      </c>
      <c r="L167" s="15">
        <f>Notes!$C$31*1000000000000*InjAreaLoss!D167*Notes!$C$4</f>
        <v>7.9095318023683776E+16</v>
      </c>
      <c r="M167">
        <f t="shared" si="33"/>
        <v>9.4E+18</v>
      </c>
      <c r="N167" s="15">
        <f t="shared" si="34"/>
        <v>5.91E+17</v>
      </c>
      <c r="O167" s="15">
        <f t="shared" si="35"/>
        <v>5.0764468197631622E+17</v>
      </c>
      <c r="P167" s="16">
        <f t="shared" si="40"/>
        <v>0.94918980262473063</v>
      </c>
      <c r="Q167" s="16">
        <f t="shared" si="36"/>
        <v>5.0810197375269366E-2</v>
      </c>
      <c r="R167" s="14">
        <f t="shared" si="37"/>
        <v>1.296751582178072E+17</v>
      </c>
      <c r="S167" s="37">
        <f t="shared" si="41"/>
        <v>0.25544472900408932</v>
      </c>
      <c r="T167" s="15">
        <f t="shared" si="42"/>
        <v>9E+17</v>
      </c>
      <c r="U167" s="15">
        <f t="shared" si="38"/>
        <v>8.1664468197631616E+17</v>
      </c>
      <c r="Y167" s="15">
        <f t="shared" si="43"/>
        <v>5.9153237914122712E-2</v>
      </c>
      <c r="Z167" s="15">
        <f t="shared" si="44"/>
        <v>0.94084676208587725</v>
      </c>
      <c r="AB167" s="15">
        <f t="shared" si="45"/>
        <v>9E+17</v>
      </c>
      <c r="AC167" s="15">
        <f t="shared" si="46"/>
        <v>8.7378640776699032E-2</v>
      </c>
      <c r="AD167" s="15">
        <f t="shared" si="47"/>
        <v>0.91262135922330101</v>
      </c>
      <c r="AF167">
        <v>0.95</v>
      </c>
      <c r="AG167">
        <v>0.89</v>
      </c>
      <c r="AH167" s="14">
        <f t="shared" si="49"/>
        <v>8.0947368421052631E+18</v>
      </c>
      <c r="AI167" s="14">
        <f t="shared" si="50"/>
        <v>1.9213483146067415E+18</v>
      </c>
      <c r="AJ167" s="14">
        <f t="shared" si="51"/>
        <v>1.0016085156712006E+19</v>
      </c>
      <c r="AK167" s="16">
        <f t="shared" si="52"/>
        <v>1.0025107753690328</v>
      </c>
      <c r="AL167" s="16">
        <f t="shared" si="53"/>
        <v>0.97243545210796167</v>
      </c>
    </row>
    <row r="168" spans="1:38" x14ac:dyDescent="0.25">
      <c r="A168" s="20">
        <v>40119</v>
      </c>
      <c r="B168" s="4">
        <v>40126</v>
      </c>
      <c r="C168">
        <v>9.83E+18</v>
      </c>
      <c r="D168" s="17">
        <f t="shared" si="48"/>
        <v>9.5351E+18</v>
      </c>
      <c r="E168">
        <v>1.72E+18</v>
      </c>
      <c r="F168">
        <v>7.32E+18</v>
      </c>
      <c r="G168" s="7">
        <v>412000000000000</v>
      </c>
      <c r="H168" s="7">
        <v>412000000000000</v>
      </c>
      <c r="K168" s="14">
        <f t="shared" si="32"/>
        <v>0</v>
      </c>
      <c r="L168" s="15">
        <f>Notes!$C$31*1000000000000*InjAreaLoss!D168*Notes!$C$4</f>
        <v>6.5373937666077152E+16</v>
      </c>
      <c r="M168">
        <f t="shared" si="33"/>
        <v>9.04E+18</v>
      </c>
      <c r="N168" s="15">
        <f t="shared" si="34"/>
        <v>4.951E+17</v>
      </c>
      <c r="O168" s="15">
        <f t="shared" si="35"/>
        <v>4.2890206233392282E+17</v>
      </c>
      <c r="P168" s="16">
        <f t="shared" si="40"/>
        <v>0.95501860889409418</v>
      </c>
      <c r="Q168" s="16">
        <f t="shared" si="36"/>
        <v>4.4981391105905842E-2</v>
      </c>
      <c r="R168" s="14">
        <f t="shared" si="37"/>
        <v>1.2376347364679693E+17</v>
      </c>
      <c r="S168" s="37">
        <f t="shared" si="41"/>
        <v>0.28855882150186668</v>
      </c>
      <c r="T168" s="15">
        <f t="shared" si="42"/>
        <v>7.9E+17</v>
      </c>
      <c r="U168" s="15">
        <f t="shared" si="38"/>
        <v>7.2380206233392282E+17</v>
      </c>
      <c r="Y168" s="15">
        <f t="shared" si="43"/>
        <v>5.1923944164193346E-2</v>
      </c>
      <c r="Z168" s="15">
        <f t="shared" si="44"/>
        <v>0.94807605583580667</v>
      </c>
      <c r="AB168" s="15">
        <f t="shared" si="45"/>
        <v>7.9E+17</v>
      </c>
      <c r="AC168" s="15">
        <f t="shared" si="46"/>
        <v>8.0366225839267544E-2</v>
      </c>
      <c r="AD168" s="15">
        <f t="shared" si="47"/>
        <v>0.91963377416073244</v>
      </c>
      <c r="AF168">
        <v>0.95</v>
      </c>
      <c r="AG168">
        <v>0.90500000000000003</v>
      </c>
      <c r="AH168" s="14">
        <f t="shared" si="49"/>
        <v>7.7052631578947369E+18</v>
      </c>
      <c r="AI168" s="14">
        <f t="shared" si="50"/>
        <v>1.9005524861878451E+18</v>
      </c>
      <c r="AJ168" s="14">
        <f t="shared" si="51"/>
        <v>9.6058156440825815E+18</v>
      </c>
      <c r="AK168" s="16">
        <f t="shared" si="52"/>
        <v>1.0074163505450999</v>
      </c>
      <c r="AL168" s="16">
        <f t="shared" si="53"/>
        <v>0.97719386002874686</v>
      </c>
    </row>
    <row r="169" spans="1:38" x14ac:dyDescent="0.25">
      <c r="A169" s="20">
        <v>40126</v>
      </c>
      <c r="B169" s="4">
        <v>40133</v>
      </c>
      <c r="C169">
        <v>9.82E+18</v>
      </c>
      <c r="D169" s="17">
        <f t="shared" si="48"/>
        <v>9.5254E+18</v>
      </c>
      <c r="E169">
        <v>1.7E+18</v>
      </c>
      <c r="F169">
        <v>7.27E+18</v>
      </c>
      <c r="G169" s="7">
        <v>261000000000000</v>
      </c>
      <c r="H169" s="7">
        <v>3720000000000000</v>
      </c>
      <c r="K169" s="14">
        <f t="shared" si="32"/>
        <v>0</v>
      </c>
      <c r="L169" s="15">
        <f>Notes!$C$31*1000000000000*InjAreaLoss!D169*Notes!$C$4</f>
        <v>8.8634263743517936E+16</v>
      </c>
      <c r="M169">
        <f t="shared" si="33"/>
        <v>8.97E+18</v>
      </c>
      <c r="N169" s="15">
        <f t="shared" si="34"/>
        <v>5.554E+17</v>
      </c>
      <c r="O169" s="15">
        <f t="shared" si="35"/>
        <v>4.6278473625648205E+17</v>
      </c>
      <c r="P169" s="16">
        <f t="shared" si="40"/>
        <v>0.95141571626845256</v>
      </c>
      <c r="Q169" s="16">
        <f t="shared" si="36"/>
        <v>4.8584283731547447E-2</v>
      </c>
      <c r="R169" s="14">
        <f t="shared" si="37"/>
        <v>1.2336254291284302E+17</v>
      </c>
      <c r="S169" s="37">
        <f t="shared" si="41"/>
        <v>0.2665657124103456</v>
      </c>
      <c r="T169" s="15">
        <f t="shared" si="42"/>
        <v>8.5E+17</v>
      </c>
      <c r="U169" s="15">
        <f t="shared" si="38"/>
        <v>7.5738473625648205E+17</v>
      </c>
      <c r="Y169" s="15">
        <f t="shared" si="43"/>
        <v>5.8307262687131246E-2</v>
      </c>
      <c r="Z169" s="15">
        <f t="shared" si="44"/>
        <v>0.94169273731286873</v>
      </c>
      <c r="AB169" s="15">
        <f t="shared" si="45"/>
        <v>8.5E+17</v>
      </c>
      <c r="AC169" s="15">
        <f t="shared" si="46"/>
        <v>8.6558044806517312E-2</v>
      </c>
      <c r="AD169" s="15">
        <f t="shared" si="47"/>
        <v>0.9134419551934827</v>
      </c>
      <c r="AF169">
        <v>0.94499999999999995</v>
      </c>
      <c r="AG169">
        <v>0.9</v>
      </c>
      <c r="AH169" s="14">
        <f t="shared" si="49"/>
        <v>7.6931216931216937E+18</v>
      </c>
      <c r="AI169" s="14">
        <f t="shared" si="50"/>
        <v>1.8888888888888888E+18</v>
      </c>
      <c r="AJ169" s="14">
        <f t="shared" si="51"/>
        <v>9.582010582010583E+18</v>
      </c>
      <c r="AK169" s="16">
        <f t="shared" si="52"/>
        <v>1.0059431186103034</v>
      </c>
      <c r="AL169" s="16">
        <f t="shared" si="53"/>
        <v>0.97576482505199424</v>
      </c>
    </row>
    <row r="170" spans="1:38" x14ac:dyDescent="0.25">
      <c r="A170" s="20">
        <v>40133</v>
      </c>
      <c r="B170" s="4">
        <v>40140</v>
      </c>
      <c r="C170">
        <v>8.050000000000001E+18</v>
      </c>
      <c r="D170" s="17">
        <f t="shared" si="48"/>
        <v>7.808500000000001E+18</v>
      </c>
      <c r="E170">
        <v>1.24E+18</v>
      </c>
      <c r="F170">
        <v>6.21E+18</v>
      </c>
      <c r="G170" s="7">
        <v>129000000000000</v>
      </c>
      <c r="H170" s="7">
        <v>1100000000000000</v>
      </c>
      <c r="K170" s="14">
        <f t="shared" si="32"/>
        <v>0</v>
      </c>
      <c r="L170" s="15">
        <f>Notes!$C$31*1000000000000*InjAreaLoss!D170*Notes!$C$4</f>
        <v>6.2038879940269992E+16</v>
      </c>
      <c r="M170">
        <f t="shared" si="33"/>
        <v>7.45E+18</v>
      </c>
      <c r="N170" s="15">
        <f t="shared" si="34"/>
        <v>3.5850000000000102E+17</v>
      </c>
      <c r="O170" s="15">
        <f t="shared" si="35"/>
        <v>2.9523212005973101E+17</v>
      </c>
      <c r="P170" s="16">
        <f t="shared" si="40"/>
        <v>0.96219093038871351</v>
      </c>
      <c r="Q170" s="16">
        <f t="shared" si="36"/>
        <v>3.7809069611286543E-2</v>
      </c>
      <c r="R170" s="14">
        <f t="shared" si="37"/>
        <v>1.0242463085081891E+17</v>
      </c>
      <c r="S170" s="37">
        <f t="shared" si="41"/>
        <v>0.34692915808109392</v>
      </c>
      <c r="T170" s="15">
        <f t="shared" si="42"/>
        <v>6.0000000000000102E+17</v>
      </c>
      <c r="U170" s="15">
        <f t="shared" si="38"/>
        <v>5.3673212005973101E+17</v>
      </c>
      <c r="Y170" s="15">
        <f t="shared" si="43"/>
        <v>4.5911506691426136E-2</v>
      </c>
      <c r="Z170" s="15">
        <f t="shared" si="44"/>
        <v>0.95408849330857382</v>
      </c>
      <c r="AB170" s="15">
        <f t="shared" si="45"/>
        <v>6.0000000000000102E+17</v>
      </c>
      <c r="AC170" s="15">
        <f t="shared" si="46"/>
        <v>7.4534161490683343E-2</v>
      </c>
      <c r="AD170" s="15">
        <f t="shared" si="47"/>
        <v>0.92546583850931663</v>
      </c>
      <c r="AF170">
        <v>0.96</v>
      </c>
      <c r="AG170">
        <v>0.90500000000000003</v>
      </c>
      <c r="AH170" s="14">
        <f t="shared" si="49"/>
        <v>6.46875E+18</v>
      </c>
      <c r="AI170" s="14">
        <f t="shared" si="50"/>
        <v>1.3701657458563535E+18</v>
      </c>
      <c r="AJ170" s="14">
        <f t="shared" si="51"/>
        <v>7.8389157458563533E+18</v>
      </c>
      <c r="AK170" s="16">
        <f t="shared" si="52"/>
        <v>1.0038952098170395</v>
      </c>
      <c r="AL170" s="16">
        <f t="shared" si="53"/>
        <v>0.97377835352252828</v>
      </c>
    </row>
    <row r="171" spans="1:38" x14ac:dyDescent="0.25">
      <c r="A171" s="20">
        <v>40140</v>
      </c>
      <c r="B171" s="4">
        <v>40147</v>
      </c>
      <c r="C171">
        <v>1.01E+19</v>
      </c>
      <c r="D171" s="17">
        <f t="shared" si="48"/>
        <v>9.797E+18</v>
      </c>
      <c r="E171">
        <v>1.76E+18</v>
      </c>
      <c r="F171">
        <v>7.57E+18</v>
      </c>
      <c r="G171" s="7">
        <v>1410000000000000</v>
      </c>
      <c r="H171" s="7">
        <v>3060000000000000</v>
      </c>
      <c r="K171" s="14">
        <f t="shared" si="32"/>
        <v>0</v>
      </c>
      <c r="L171" s="15">
        <f>Notes!$C$31*1000000000000*InjAreaLoss!D171*Notes!$C$4</f>
        <v>9.2377695884730064E+16</v>
      </c>
      <c r="M171">
        <f t="shared" si="33"/>
        <v>9.33E+18</v>
      </c>
      <c r="N171" s="15">
        <f t="shared" si="34"/>
        <v>4.67E+17</v>
      </c>
      <c r="O171" s="15">
        <f t="shared" si="35"/>
        <v>3.7015230411526995E+17</v>
      </c>
      <c r="P171" s="16">
        <f t="shared" si="40"/>
        <v>0.96221779074050529</v>
      </c>
      <c r="Q171" s="16">
        <f t="shared" si="36"/>
        <v>3.7782209259494735E-2</v>
      </c>
      <c r="R171" s="14">
        <f t="shared" si="37"/>
        <v>1.2744451537449424E+17</v>
      </c>
      <c r="S171" s="37">
        <f t="shared" si="41"/>
        <v>0.34430290979576467</v>
      </c>
      <c r="T171" s="15">
        <f t="shared" si="42"/>
        <v>7.7E+17</v>
      </c>
      <c r="U171" s="15">
        <f t="shared" si="38"/>
        <v>6.7315230411526989E+17</v>
      </c>
      <c r="Y171" s="15">
        <f t="shared" si="43"/>
        <v>4.766765336327447E-2</v>
      </c>
      <c r="Z171" s="15">
        <f t="shared" si="44"/>
        <v>0.9523323466367255</v>
      </c>
      <c r="AB171" s="15">
        <f t="shared" si="45"/>
        <v>7.7E+17</v>
      </c>
      <c r="AC171" s="15">
        <f t="shared" si="46"/>
        <v>7.6237623762376236E-2</v>
      </c>
      <c r="AD171" s="15">
        <f t="shared" si="47"/>
        <v>0.92376237623762381</v>
      </c>
      <c r="AF171">
        <v>0.95499999999999996</v>
      </c>
      <c r="AG171">
        <v>0.92</v>
      </c>
      <c r="AH171" s="14">
        <f t="shared" si="49"/>
        <v>7.9267015706806282E+18</v>
      </c>
      <c r="AI171" s="14">
        <f t="shared" si="50"/>
        <v>1.9130434782608694E+18</v>
      </c>
      <c r="AJ171" s="14">
        <f t="shared" si="51"/>
        <v>9.8397450489414984E+18</v>
      </c>
      <c r="AK171" s="16">
        <f t="shared" si="52"/>
        <v>1.0043630753232111</v>
      </c>
      <c r="AL171" s="16">
        <f t="shared" si="53"/>
        <v>0.97423218306351467</v>
      </c>
    </row>
    <row r="172" spans="1:38" x14ac:dyDescent="0.25">
      <c r="A172" s="20">
        <v>40147</v>
      </c>
      <c r="B172" s="4">
        <v>40154</v>
      </c>
      <c r="C172">
        <v>8.93E+18</v>
      </c>
      <c r="D172" s="17">
        <f t="shared" si="48"/>
        <v>8.6621E+18</v>
      </c>
      <c r="E172">
        <v>1.54E+18</v>
      </c>
      <c r="F172">
        <v>6.65E+18</v>
      </c>
      <c r="G172" s="7">
        <v>2940000000000000</v>
      </c>
      <c r="H172" s="7">
        <v>8610000000000000</v>
      </c>
      <c r="K172" s="14">
        <f t="shared" si="32"/>
        <v>0</v>
      </c>
      <c r="L172" s="15">
        <f>Notes!$C$31*1000000000000*InjAreaLoss!D172*Notes!$C$4</f>
        <v>9.7703578885636416E+16</v>
      </c>
      <c r="M172">
        <f t="shared" si="33"/>
        <v>8.19E+18</v>
      </c>
      <c r="N172" s="15">
        <f t="shared" si="34"/>
        <v>4.721E+17</v>
      </c>
      <c r="O172" s="15">
        <f t="shared" si="35"/>
        <v>3.6284642111436358E+17</v>
      </c>
      <c r="P172" s="16">
        <f t="shared" si="40"/>
        <v>0.95811103299265032</v>
      </c>
      <c r="Q172" s="16">
        <f t="shared" si="36"/>
        <v>4.1888967007349669E-2</v>
      </c>
      <c r="R172" s="14">
        <f t="shared" si="37"/>
        <v>1.1240490592720011E+17</v>
      </c>
      <c r="S172" s="37">
        <f t="shared" si="41"/>
        <v>0.30978645340357874</v>
      </c>
      <c r="T172" s="15">
        <f t="shared" si="42"/>
        <v>7.4E+17</v>
      </c>
      <c r="U172" s="15">
        <f t="shared" si="38"/>
        <v>6.3074642111436365E+17</v>
      </c>
      <c r="Y172" s="15">
        <f t="shared" si="43"/>
        <v>5.4501795176689252E-2</v>
      </c>
      <c r="Z172" s="15">
        <f t="shared" si="44"/>
        <v>0.94549820482331071</v>
      </c>
      <c r="AB172" s="15">
        <f t="shared" si="45"/>
        <v>7.4E+17</v>
      </c>
      <c r="AC172" s="15">
        <f t="shared" si="46"/>
        <v>8.2866741321388576E-2</v>
      </c>
      <c r="AD172" s="15">
        <f t="shared" si="47"/>
        <v>0.9171332586786114</v>
      </c>
      <c r="AF172">
        <v>0.95</v>
      </c>
      <c r="AG172">
        <v>0.91</v>
      </c>
      <c r="AH172" s="14">
        <f t="shared" si="49"/>
        <v>7E+18</v>
      </c>
      <c r="AI172" s="14">
        <f t="shared" si="50"/>
        <v>1.6923076923076923E+18</v>
      </c>
      <c r="AJ172" s="14">
        <f t="shared" si="51"/>
        <v>8.6923076923076925E+18</v>
      </c>
      <c r="AK172" s="16">
        <f t="shared" si="52"/>
        <v>1.0034873405187763</v>
      </c>
      <c r="AL172" s="16">
        <f t="shared" si="53"/>
        <v>0.97338272030321304</v>
      </c>
    </row>
    <row r="173" spans="1:38" x14ac:dyDescent="0.25">
      <c r="A173" s="20">
        <v>40154</v>
      </c>
      <c r="B173" s="4">
        <v>40161</v>
      </c>
      <c r="C173">
        <v>6.3E+18</v>
      </c>
      <c r="D173" s="17">
        <f t="shared" si="48"/>
        <v>6.111E+18</v>
      </c>
      <c r="E173">
        <v>1.1100000000000001E+18</v>
      </c>
      <c r="F173">
        <v>4.7E+18</v>
      </c>
      <c r="G173" s="7">
        <v>6300000000000000</v>
      </c>
      <c r="H173" s="7">
        <v>1.13E+16</v>
      </c>
      <c r="K173" s="14">
        <f t="shared" si="32"/>
        <v>0</v>
      </c>
      <c r="L173" s="15">
        <f>Notes!$C$31*1000000000000*InjAreaLoss!D173*Notes!$C$4</f>
        <v>5.9898317379522344E+16</v>
      </c>
      <c r="M173">
        <f t="shared" si="33"/>
        <v>5.81E+18</v>
      </c>
      <c r="N173" s="15">
        <f t="shared" si="34"/>
        <v>3.01E+17</v>
      </c>
      <c r="O173" s="15">
        <f t="shared" si="35"/>
        <v>2.2350168262047766E+17</v>
      </c>
      <c r="P173" s="16">
        <f t="shared" si="40"/>
        <v>0.96342633241360209</v>
      </c>
      <c r="Q173" s="16">
        <f t="shared" si="36"/>
        <v>3.6573667586397914E-2</v>
      </c>
      <c r="R173" s="14">
        <f t="shared" si="37"/>
        <v>7.9382526533504144E+16</v>
      </c>
      <c r="S173" s="37">
        <f t="shared" si="41"/>
        <v>0.3551764156885634</v>
      </c>
      <c r="T173" s="15">
        <f t="shared" si="42"/>
        <v>4.9E+17</v>
      </c>
      <c r="U173" s="15">
        <f t="shared" si="38"/>
        <v>4.1250168262047763E+17</v>
      </c>
      <c r="Y173" s="15">
        <f t="shared" si="43"/>
        <v>4.9255441008018326E-2</v>
      </c>
      <c r="Z173" s="15">
        <f t="shared" si="44"/>
        <v>0.95074455899198163</v>
      </c>
      <c r="AB173" s="15">
        <f t="shared" si="45"/>
        <v>4.9E+17</v>
      </c>
      <c r="AC173" s="15">
        <f t="shared" si="46"/>
        <v>7.7777777777777779E-2</v>
      </c>
      <c r="AD173" s="15">
        <f t="shared" si="47"/>
        <v>0.92222222222222228</v>
      </c>
      <c r="AF173">
        <v>0.95499999999999996</v>
      </c>
      <c r="AG173">
        <v>0.91500000000000004</v>
      </c>
      <c r="AH173" s="14">
        <f t="shared" si="49"/>
        <v>4.9214659685863875E+18</v>
      </c>
      <c r="AI173" s="14">
        <f t="shared" si="50"/>
        <v>1.2131147540983608E+18</v>
      </c>
      <c r="AJ173" s="14">
        <f t="shared" si="51"/>
        <v>6.1345807226847478E+18</v>
      </c>
      <c r="AK173" s="16">
        <f t="shared" si="52"/>
        <v>1.0038587338708473</v>
      </c>
      <c r="AL173" s="16">
        <f t="shared" si="53"/>
        <v>0.97374297185472192</v>
      </c>
    </row>
    <row r="174" spans="1:38" x14ac:dyDescent="0.25">
      <c r="A174" s="20">
        <v>40161</v>
      </c>
      <c r="B174" s="4">
        <v>40168</v>
      </c>
      <c r="C174">
        <v>8.369999999999999E+18</v>
      </c>
      <c r="D174" s="17">
        <f t="shared" si="48"/>
        <v>8.118899999999999E+18</v>
      </c>
      <c r="E174">
        <v>1.37E+18</v>
      </c>
      <c r="F174">
        <v>6.37E+18</v>
      </c>
      <c r="G174" s="7">
        <v>825000000000000</v>
      </c>
      <c r="H174" s="7">
        <v>2740000000000000</v>
      </c>
      <c r="K174" s="14">
        <f t="shared" si="32"/>
        <v>0</v>
      </c>
      <c r="L174" s="15">
        <f>Notes!$C$31*1000000000000*InjAreaLoss!D174*Notes!$C$4</f>
        <v>6.99613435991262E+16</v>
      </c>
      <c r="M174">
        <f t="shared" si="33"/>
        <v>7.74E+18</v>
      </c>
      <c r="N174" s="15">
        <f t="shared" si="34"/>
        <v>3.7889999999999898E+17</v>
      </c>
      <c r="O174" s="15">
        <f t="shared" si="35"/>
        <v>3.0537365640087277E+17</v>
      </c>
      <c r="P174" s="16">
        <f t="shared" si="40"/>
        <v>0.96238731153224299</v>
      </c>
      <c r="Q174" s="16">
        <f t="shared" si="36"/>
        <v>3.7612688467757061E-2</v>
      </c>
      <c r="R174" s="14">
        <f t="shared" si="37"/>
        <v>1.0607337214297618E+17</v>
      </c>
      <c r="S174" s="37">
        <f t="shared" si="41"/>
        <v>0.34735600114677417</v>
      </c>
      <c r="T174" s="15">
        <f t="shared" si="42"/>
        <v>6.2999999999999898E+17</v>
      </c>
      <c r="U174" s="15">
        <f t="shared" si="38"/>
        <v>5.5647365640087277E+17</v>
      </c>
      <c r="Y174" s="15">
        <f t="shared" si="43"/>
        <v>4.6668883715774184E-2</v>
      </c>
      <c r="Z174" s="15">
        <f t="shared" si="44"/>
        <v>0.95333111628422584</v>
      </c>
      <c r="AB174" s="15">
        <f t="shared" si="45"/>
        <v>6.2999999999999898E+17</v>
      </c>
      <c r="AC174" s="15">
        <f t="shared" si="46"/>
        <v>7.5268817204300967E-2</v>
      </c>
      <c r="AD174" s="15">
        <f t="shared" si="47"/>
        <v>0.92473118279569899</v>
      </c>
      <c r="AF174">
        <v>0.95499999999999996</v>
      </c>
      <c r="AG174">
        <v>0.94</v>
      </c>
      <c r="AH174" s="14">
        <f t="shared" si="49"/>
        <v>6.6701570680628275E+18</v>
      </c>
      <c r="AI174" s="14">
        <f t="shared" si="50"/>
        <v>1.4574468085106383E+18</v>
      </c>
      <c r="AJ174" s="14">
        <f t="shared" si="51"/>
        <v>8.1276038765734656E+18</v>
      </c>
      <c r="AK174" s="16">
        <f t="shared" si="52"/>
        <v>1.0010720512105662</v>
      </c>
      <c r="AL174" s="16">
        <f t="shared" si="53"/>
        <v>0.97103988967424926</v>
      </c>
    </row>
    <row r="175" spans="1:38" x14ac:dyDescent="0.25">
      <c r="A175" s="20">
        <v>40168</v>
      </c>
      <c r="B175" s="4">
        <v>40175</v>
      </c>
      <c r="C175">
        <v>1.14E+19</v>
      </c>
      <c r="D175" s="17">
        <f t="shared" si="48"/>
        <v>1.1058E+19</v>
      </c>
      <c r="E175">
        <v>1.92E+18</v>
      </c>
      <c r="F175">
        <v>8.5E+18</v>
      </c>
      <c r="G175" s="7">
        <v>1330000000000000</v>
      </c>
      <c r="H175" s="7">
        <v>3480000000000000</v>
      </c>
      <c r="K175" s="14">
        <f t="shared" si="32"/>
        <v>0</v>
      </c>
      <c r="L175" s="15">
        <f>Notes!$C$31*1000000000000*InjAreaLoss!D175*Notes!$C$4</f>
        <v>1.5791158019684083E+17</v>
      </c>
      <c r="M175">
        <f t="shared" si="33"/>
        <v>1.042E+19</v>
      </c>
      <c r="N175" s="15">
        <f t="shared" si="34"/>
        <v>6.38E+17</v>
      </c>
      <c r="O175" s="15">
        <f t="shared" si="35"/>
        <v>4.7527841980315917E+17</v>
      </c>
      <c r="P175" s="16">
        <f t="shared" si="40"/>
        <v>0.95701949540575515</v>
      </c>
      <c r="Q175" s="16">
        <f t="shared" si="36"/>
        <v>4.2980504594244816E-2</v>
      </c>
      <c r="R175" s="14">
        <f t="shared" si="37"/>
        <v>1.4349959928392144E+17</v>
      </c>
      <c r="S175" s="37">
        <f t="shared" si="41"/>
        <v>0.30192744569247032</v>
      </c>
      <c r="T175" s="15">
        <f t="shared" si="42"/>
        <v>9.8E+17</v>
      </c>
      <c r="U175" s="15">
        <f t="shared" si="38"/>
        <v>8.1727841980315917E+17</v>
      </c>
      <c r="Y175" s="15">
        <f t="shared" si="43"/>
        <v>5.769578585639356E-2</v>
      </c>
      <c r="Z175" s="15">
        <f t="shared" si="44"/>
        <v>0.94230421414360643</v>
      </c>
      <c r="AB175" s="15">
        <f t="shared" si="45"/>
        <v>9.8E+17</v>
      </c>
      <c r="AC175" s="15">
        <f t="shared" si="46"/>
        <v>8.5964912280701758E-2</v>
      </c>
      <c r="AD175" s="15">
        <f t="shared" si="47"/>
        <v>0.9140350877192982</v>
      </c>
      <c r="AF175">
        <v>0.94</v>
      </c>
      <c r="AG175">
        <v>0.91</v>
      </c>
      <c r="AH175" s="14">
        <f t="shared" si="49"/>
        <v>9.0425531914893619E+18</v>
      </c>
      <c r="AI175" s="14">
        <f t="shared" si="50"/>
        <v>2.1098901098901097E+18</v>
      </c>
      <c r="AJ175" s="14">
        <f t="shared" si="51"/>
        <v>1.1152443301379471E+19</v>
      </c>
      <c r="AK175" s="16">
        <f t="shared" si="52"/>
        <v>1.0085407217742333</v>
      </c>
      <c r="AL175" s="16">
        <f t="shared" si="53"/>
        <v>0.97828450012100621</v>
      </c>
    </row>
    <row r="176" spans="1:38" x14ac:dyDescent="0.25">
      <c r="A176" s="20">
        <v>40175</v>
      </c>
      <c r="B176" s="4">
        <v>40182</v>
      </c>
      <c r="C176">
        <v>1.18E+19</v>
      </c>
      <c r="D176" s="17">
        <f t="shared" si="48"/>
        <v>1.1446E+19</v>
      </c>
      <c r="E176">
        <v>1.92E+18</v>
      </c>
      <c r="F176">
        <v>8.859999999999999E+18</v>
      </c>
      <c r="G176" s="7">
        <v>445000000000000</v>
      </c>
      <c r="H176" s="7">
        <v>1490000000000000</v>
      </c>
      <c r="K176" s="14">
        <f t="shared" si="32"/>
        <v>0</v>
      </c>
      <c r="L176" s="15">
        <f>Notes!$C$31*1000000000000*InjAreaLoss!D176*Notes!$C$4</f>
        <v>1.5196292621244192E+17</v>
      </c>
      <c r="M176">
        <f t="shared" si="33"/>
        <v>1.078E+19</v>
      </c>
      <c r="N176" s="15">
        <f t="shared" si="34"/>
        <v>6.66E+17</v>
      </c>
      <c r="O176" s="15">
        <f t="shared" si="35"/>
        <v>5.1210207378755808E+17</v>
      </c>
      <c r="P176" s="16">
        <f t="shared" si="40"/>
        <v>0.95525929811396493</v>
      </c>
      <c r="Q176" s="16">
        <f t="shared" si="36"/>
        <v>4.4740701886035128E-2</v>
      </c>
      <c r="R176" s="14">
        <f t="shared" si="37"/>
        <v>1.4881165785954678E+17</v>
      </c>
      <c r="S176" s="37">
        <f t="shared" si="41"/>
        <v>0.29058983643421105</v>
      </c>
      <c r="T176" s="15">
        <f t="shared" si="42"/>
        <v>1.02E+18</v>
      </c>
      <c r="U176" s="15">
        <f t="shared" si="38"/>
        <v>8.6610207378755814E+17</v>
      </c>
      <c r="Y176" s="15">
        <f t="shared" si="43"/>
        <v>5.818626594443474E-2</v>
      </c>
      <c r="Z176" s="15">
        <f t="shared" si="44"/>
        <v>0.94181373405556523</v>
      </c>
      <c r="AB176" s="15">
        <f t="shared" si="45"/>
        <v>1.02E+18</v>
      </c>
      <c r="AC176" s="15">
        <f t="shared" si="46"/>
        <v>8.6440677966101692E-2</v>
      </c>
      <c r="AD176" s="15">
        <f t="shared" si="47"/>
        <v>0.91355932203389834</v>
      </c>
      <c r="AF176">
        <v>0.94</v>
      </c>
      <c r="AG176">
        <v>0.90500000000000003</v>
      </c>
      <c r="AH176" s="14">
        <f t="shared" si="49"/>
        <v>9.4255319148936172E+18</v>
      </c>
      <c r="AI176" s="14">
        <f t="shared" si="50"/>
        <v>2.1215469613259668E+18</v>
      </c>
      <c r="AJ176" s="14">
        <f t="shared" si="51"/>
        <v>1.1547078876219585E+19</v>
      </c>
      <c r="AK176" s="16">
        <f t="shared" si="52"/>
        <v>1.0088309344941102</v>
      </c>
      <c r="AL176" s="16">
        <f t="shared" si="53"/>
        <v>0.97856600645928682</v>
      </c>
    </row>
    <row r="177" spans="1:38" x14ac:dyDescent="0.25">
      <c r="A177" s="20">
        <v>40182</v>
      </c>
      <c r="B177" s="4">
        <v>40189</v>
      </c>
      <c r="C177">
        <v>1.2E+19</v>
      </c>
      <c r="D177" s="17">
        <f t="shared" si="48"/>
        <v>1.164E+19</v>
      </c>
      <c r="E177" s="14">
        <v>1.52E+18</v>
      </c>
      <c r="F177">
        <v>9.27E+18</v>
      </c>
      <c r="G177" s="7">
        <v>264000000000000</v>
      </c>
      <c r="H177" s="7">
        <v>808000000000000</v>
      </c>
      <c r="K177" s="14">
        <f t="shared" si="32"/>
        <v>0</v>
      </c>
      <c r="L177" s="15">
        <f>Notes!$C$31*1000000000000*InjAreaLoss!D177*Notes!$C$4</f>
        <v>1.1990893772328106E+17</v>
      </c>
      <c r="M177">
        <f t="shared" si="33"/>
        <v>1.079E+19</v>
      </c>
      <c r="N177" s="15">
        <f t="shared" si="34"/>
        <v>8.5E+17</v>
      </c>
      <c r="O177" s="15">
        <f t="shared" si="35"/>
        <v>7.2901906227671898E+17</v>
      </c>
      <c r="P177" s="16">
        <f t="shared" si="40"/>
        <v>0.9373694963679795</v>
      </c>
      <c r="Q177" s="16">
        <f t="shared" si="36"/>
        <v>6.2630503632020537E-2</v>
      </c>
      <c r="R177" s="14">
        <f t="shared" si="37"/>
        <v>1.5240002587791968E+17</v>
      </c>
      <c r="S177" s="37">
        <f t="shared" si="41"/>
        <v>0.20904806714103741</v>
      </c>
      <c r="T177" s="15">
        <f t="shared" si="42"/>
        <v>1.21E+18</v>
      </c>
      <c r="U177" s="15">
        <f t="shared" si="38"/>
        <v>1.089019062276719E+18</v>
      </c>
      <c r="Y177" s="15">
        <f t="shared" si="43"/>
        <v>7.3024054982817874E-2</v>
      </c>
      <c r="Z177" s="15">
        <f t="shared" si="44"/>
        <v>0.92697594501718217</v>
      </c>
      <c r="AB177" s="15">
        <f t="shared" si="45"/>
        <v>1.21E+18</v>
      </c>
      <c r="AC177" s="15">
        <f t="shared" si="46"/>
        <v>0.10083333333333333</v>
      </c>
      <c r="AD177" s="15">
        <f t="shared" si="47"/>
        <v>0.89916666666666667</v>
      </c>
      <c r="AF177">
        <v>0.94499999999999995</v>
      </c>
      <c r="AG177">
        <v>0.90500000000000003</v>
      </c>
      <c r="AH177" s="14">
        <f t="shared" si="49"/>
        <v>9.8095238095238103E+18</v>
      </c>
      <c r="AI177" s="14">
        <f t="shared" si="50"/>
        <v>1.6795580110497236E+18</v>
      </c>
      <c r="AJ177" s="14">
        <f t="shared" si="51"/>
        <v>1.1489081820573534E+19</v>
      </c>
      <c r="AK177" s="16">
        <f t="shared" si="52"/>
        <v>0.98703452066782937</v>
      </c>
      <c r="AL177" s="16">
        <f t="shared" si="53"/>
        <v>0.95742348504779451</v>
      </c>
    </row>
    <row r="178" spans="1:38" x14ac:dyDescent="0.25">
      <c r="A178" s="20">
        <v>40189</v>
      </c>
      <c r="B178" s="4">
        <v>40196</v>
      </c>
      <c r="C178">
        <v>8.85E+18</v>
      </c>
      <c r="D178" s="7">
        <f>C178</f>
        <v>8.85E+18</v>
      </c>
      <c r="E178">
        <v>1.52E+18</v>
      </c>
      <c r="F178">
        <v>6.85E+18</v>
      </c>
      <c r="G178" s="7">
        <v>305000000000000</v>
      </c>
      <c r="H178" s="7">
        <v>1490000000000000</v>
      </c>
      <c r="K178" s="14">
        <f t="shared" si="32"/>
        <v>0</v>
      </c>
      <c r="L178" s="15">
        <f>Notes!$C$31*1000000000000*InjAreaLoss!D178*Notes!$C$4</f>
        <v>8.6738725832013264E+16</v>
      </c>
      <c r="M178">
        <f t="shared" si="33"/>
        <v>8.37E+18</v>
      </c>
      <c r="N178" s="15">
        <f t="shared" si="34"/>
        <v>4.8E+17</v>
      </c>
      <c r="O178" s="15">
        <f t="shared" si="35"/>
        <v>3.9146627416798675E+17</v>
      </c>
      <c r="P178" s="16">
        <f t="shared" si="40"/>
        <v>0.95576652269288287</v>
      </c>
      <c r="Q178" s="16">
        <f t="shared" si="36"/>
        <v>4.4233477307117144E-2</v>
      </c>
      <c r="R178" s="14">
        <f t="shared" si="37"/>
        <v>1.1294375853480526E+17</v>
      </c>
      <c r="S178" s="37">
        <f t="shared" si="41"/>
        <v>0.28851465882943117</v>
      </c>
      <c r="T178" s="15">
        <f t="shared" si="42"/>
        <v>4.8E+17</v>
      </c>
      <c r="U178" s="15">
        <f t="shared" si="38"/>
        <v>3.9146627416798675E+17</v>
      </c>
      <c r="Y178" s="15">
        <f t="shared" si="43"/>
        <v>5.4237288135593219E-2</v>
      </c>
      <c r="Z178" s="15">
        <f t="shared" si="44"/>
        <v>0.94576271186440675</v>
      </c>
      <c r="AB178" s="15">
        <f t="shared" si="45"/>
        <v>4.8E+17</v>
      </c>
      <c r="AC178" s="15">
        <f t="shared" si="46"/>
        <v>5.4237288135593219E-2</v>
      </c>
      <c r="AD178" s="15">
        <f t="shared" si="47"/>
        <v>0.94576271186440675</v>
      </c>
      <c r="AF178">
        <v>0.95</v>
      </c>
      <c r="AG178">
        <v>0.92</v>
      </c>
      <c r="AH178" s="14">
        <f t="shared" si="49"/>
        <v>7.2105263157894738E+18</v>
      </c>
      <c r="AI178" s="14">
        <f t="shared" si="50"/>
        <v>1.6521739130434783E+18</v>
      </c>
      <c r="AJ178" s="14">
        <f t="shared" si="51"/>
        <v>8.8627002288329523E+18</v>
      </c>
      <c r="AK178" s="16">
        <f t="shared" si="52"/>
        <v>1.0014350541054184</v>
      </c>
      <c r="AL178" s="16">
        <f t="shared" si="53"/>
        <v>1.0014350541054184</v>
      </c>
    </row>
    <row r="179" spans="1:38" x14ac:dyDescent="0.25">
      <c r="A179" s="20">
        <v>40196</v>
      </c>
      <c r="B179" s="4">
        <v>40203</v>
      </c>
      <c r="C179">
        <v>8.869999999999999E+18</v>
      </c>
      <c r="D179" s="7">
        <f t="shared" ref="D179:D223" si="54">C179</f>
        <v>8.869999999999999E+18</v>
      </c>
      <c r="E179">
        <v>1.47E+18</v>
      </c>
      <c r="F179">
        <v>6.96E+18</v>
      </c>
      <c r="G179" s="7">
        <v>316000000000000</v>
      </c>
      <c r="H179" s="7">
        <v>2820000000000000</v>
      </c>
      <c r="K179" s="14">
        <f t="shared" si="32"/>
        <v>0</v>
      </c>
      <c r="L179" s="15">
        <f>Notes!$C$31*1000000000000*InjAreaLoss!D179*Notes!$C$4</f>
        <v>6.6377858103947688E+16</v>
      </c>
      <c r="M179">
        <f t="shared" si="33"/>
        <v>8.43E+18</v>
      </c>
      <c r="N179" s="15">
        <f t="shared" si="34"/>
        <v>4.3999999999999898E+17</v>
      </c>
      <c r="O179" s="15">
        <f t="shared" si="35"/>
        <v>3.7048614189605126E+17</v>
      </c>
      <c r="P179" s="16">
        <f t="shared" si="40"/>
        <v>0.95823155108274505</v>
      </c>
      <c r="Q179" s="16">
        <f t="shared" si="36"/>
        <v>4.1768448917254938E-2</v>
      </c>
      <c r="R179" s="14">
        <f t="shared" si="37"/>
        <v>1.137030404484869E+17</v>
      </c>
      <c r="S179" s="37">
        <f t="shared" si="41"/>
        <v>0.30690227673991921</v>
      </c>
      <c r="T179" s="15">
        <f t="shared" si="42"/>
        <v>4.3999999999999898E+17</v>
      </c>
      <c r="U179" s="15">
        <f t="shared" si="38"/>
        <v>3.7048614189605126E+17</v>
      </c>
      <c r="Y179" s="15">
        <f t="shared" si="43"/>
        <v>4.9605411499436196E-2</v>
      </c>
      <c r="Z179" s="15">
        <f t="shared" si="44"/>
        <v>0.9503945885005638</v>
      </c>
      <c r="AB179" s="15">
        <f t="shared" si="45"/>
        <v>4.3999999999999898E+17</v>
      </c>
      <c r="AC179" s="15">
        <f t="shared" si="46"/>
        <v>4.9605411499436196E-2</v>
      </c>
      <c r="AD179" s="15">
        <f t="shared" si="47"/>
        <v>0.9503945885005638</v>
      </c>
      <c r="AF179">
        <v>0.95</v>
      </c>
      <c r="AG179">
        <v>0.92</v>
      </c>
      <c r="AH179">
        <f>F179/AF179</f>
        <v>7.3263157894736845E+18</v>
      </c>
      <c r="AI179">
        <f>E179/AG179</f>
        <v>1.5978260869565217E+18</v>
      </c>
      <c r="AJ179">
        <f>AH179+AI179</f>
        <v>8.924141876430206E+18</v>
      </c>
      <c r="AK179" s="16">
        <f>AJ179/D179</f>
        <v>1.0061039319538001</v>
      </c>
      <c r="AL179" s="16">
        <f>AJ179/C179</f>
        <v>1.0061039319538001</v>
      </c>
    </row>
    <row r="180" spans="1:38" x14ac:dyDescent="0.25">
      <c r="A180" s="20">
        <v>40203</v>
      </c>
      <c r="B180" s="4">
        <v>40210</v>
      </c>
      <c r="C180">
        <v>5.53E+18</v>
      </c>
      <c r="D180" s="7">
        <f t="shared" si="54"/>
        <v>5.53E+18</v>
      </c>
      <c r="E180">
        <v>8.64E+17</v>
      </c>
      <c r="F180">
        <v>4.2E+18</v>
      </c>
      <c r="G180" s="7">
        <v>241000000000000</v>
      </c>
      <c r="H180" s="7">
        <v>1440000000000000</v>
      </c>
      <c r="K180" s="14">
        <f t="shared" si="32"/>
        <v>0</v>
      </c>
      <c r="L180" s="15">
        <f>Notes!$C$31*1000000000000*InjAreaLoss!D180*Notes!$C$4</f>
        <v>5.0505705825208288E+16</v>
      </c>
      <c r="M180">
        <f t="shared" si="33"/>
        <v>5.064E+18</v>
      </c>
      <c r="N180" s="15">
        <f t="shared" si="34"/>
        <v>4.66E+17</v>
      </c>
      <c r="O180" s="15">
        <f t="shared" si="35"/>
        <v>4.1381329417479168E+17</v>
      </c>
      <c r="P180" s="16">
        <f t="shared" si="40"/>
        <v>0.92516938622517331</v>
      </c>
      <c r="Q180" s="16">
        <f t="shared" si="36"/>
        <v>7.4830613774826707E-2</v>
      </c>
      <c r="R180" s="14">
        <f t="shared" si="37"/>
        <v>6.9978531677938128E+16</v>
      </c>
      <c r="S180" s="37">
        <f t="shared" si="41"/>
        <v>0.16910653346090837</v>
      </c>
      <c r="T180" s="15">
        <f t="shared" si="42"/>
        <v>4.66E+17</v>
      </c>
      <c r="U180" s="15">
        <f t="shared" si="38"/>
        <v>4.1381329417479168E+17</v>
      </c>
      <c r="Y180" s="15">
        <f t="shared" si="43"/>
        <v>8.4267631103074142E-2</v>
      </c>
      <c r="Z180" s="15">
        <f t="shared" si="44"/>
        <v>0.91573236889692589</v>
      </c>
      <c r="AB180" s="15">
        <f t="shared" si="45"/>
        <v>4.66E+17</v>
      </c>
      <c r="AC180" s="15">
        <f t="shared" si="46"/>
        <v>8.4267631103074142E-2</v>
      </c>
      <c r="AD180" s="15">
        <f t="shared" si="47"/>
        <v>0.91573236889692589</v>
      </c>
      <c r="AF180">
        <v>0.93500000000000005</v>
      </c>
      <c r="AG180">
        <v>0.89500000000000002</v>
      </c>
      <c r="AH180" s="14">
        <f t="shared" ref="AH180:AH184" si="55">F180/AF180</f>
        <v>4.4919786096256681E+18</v>
      </c>
      <c r="AI180" s="14">
        <f t="shared" ref="AI180:AI184" si="56">E180/AG180</f>
        <v>9.653631284916201E+17</v>
      </c>
      <c r="AJ180" s="14">
        <f t="shared" ref="AJ180:AJ184" si="57">AH180+AI180</f>
        <v>5.4573417381172879E+18</v>
      </c>
      <c r="AK180" s="16">
        <f t="shared" ref="AK180:AK184" si="58">AJ180/D180</f>
        <v>0.98686107380059451</v>
      </c>
      <c r="AL180" s="16">
        <f t="shared" ref="AL180:AL184" si="59">AJ180/C180</f>
        <v>0.98686107380059451</v>
      </c>
    </row>
    <row r="181" spans="1:38" x14ac:dyDescent="0.25">
      <c r="A181" s="20">
        <v>40210</v>
      </c>
      <c r="B181" s="4">
        <v>40217</v>
      </c>
      <c r="C181">
        <v>1.05E+19</v>
      </c>
      <c r="D181" s="7">
        <f t="shared" si="54"/>
        <v>1.05E+19</v>
      </c>
      <c r="E181">
        <v>1.83E+18</v>
      </c>
      <c r="F181">
        <v>7.99E+18</v>
      </c>
      <c r="G181" s="7">
        <v>549000000000000</v>
      </c>
      <c r="H181" s="7">
        <v>9450000000000000</v>
      </c>
      <c r="K181" s="14">
        <f t="shared" si="32"/>
        <v>0</v>
      </c>
      <c r="L181" s="15">
        <f>Notes!$C$31*1000000000000*InjAreaLoss!D181*Notes!$C$4</f>
        <v>1.0170564815660501E+17</v>
      </c>
      <c r="M181">
        <f t="shared" si="33"/>
        <v>9.82E+18</v>
      </c>
      <c r="N181" s="15">
        <f t="shared" si="34"/>
        <v>6.8E+17</v>
      </c>
      <c r="O181" s="15">
        <f t="shared" si="35"/>
        <v>5.6829535184339501E+17</v>
      </c>
      <c r="P181" s="16">
        <f t="shared" si="40"/>
        <v>0.94587663315777193</v>
      </c>
      <c r="Q181" s="16">
        <f t="shared" si="36"/>
        <v>5.4123366842228099E-2</v>
      </c>
      <c r="R181" s="14">
        <f t="shared" si="37"/>
        <v>1.3321014737728051E+17</v>
      </c>
      <c r="S181" s="37">
        <f t="shared" si="41"/>
        <v>0.23440302114944836</v>
      </c>
      <c r="T181" s="15">
        <f t="shared" si="42"/>
        <v>6.8E+17</v>
      </c>
      <c r="U181" s="15">
        <f t="shared" si="38"/>
        <v>5.6829535184339501E+17</v>
      </c>
      <c r="Y181" s="15">
        <f t="shared" si="43"/>
        <v>6.4761904761904757E-2</v>
      </c>
      <c r="Z181" s="15">
        <f t="shared" si="44"/>
        <v>0.9352380952380952</v>
      </c>
      <c r="AB181" s="15">
        <f t="shared" si="45"/>
        <v>6.8E+17</v>
      </c>
      <c r="AC181" s="15">
        <f t="shared" si="46"/>
        <v>6.4761904761904757E-2</v>
      </c>
      <c r="AD181" s="15">
        <f t="shared" si="47"/>
        <v>0.9352380952380952</v>
      </c>
      <c r="AF181">
        <v>0.93</v>
      </c>
      <c r="AG181">
        <v>0.91</v>
      </c>
      <c r="AH181" s="14">
        <f t="shared" si="55"/>
        <v>8.5913978494623652E+18</v>
      </c>
      <c r="AI181" s="14">
        <f t="shared" si="56"/>
        <v>2.0109890109890109E+18</v>
      </c>
      <c r="AJ181" s="14">
        <f t="shared" si="57"/>
        <v>1.0602386860451377E+19</v>
      </c>
      <c r="AK181" s="16">
        <f t="shared" si="58"/>
        <v>1.0097511295667978</v>
      </c>
      <c r="AL181" s="16">
        <f t="shared" si="59"/>
        <v>1.0097511295667978</v>
      </c>
    </row>
    <row r="182" spans="1:38" x14ac:dyDescent="0.25">
      <c r="A182" s="20">
        <v>40217</v>
      </c>
      <c r="B182" s="4">
        <v>40224</v>
      </c>
      <c r="C182">
        <v>8.93E+18</v>
      </c>
      <c r="D182" s="7">
        <f t="shared" si="54"/>
        <v>8.93E+18</v>
      </c>
      <c r="E182">
        <v>1.49E+18</v>
      </c>
      <c r="F182">
        <v>6.88E+18</v>
      </c>
      <c r="G182" s="7">
        <v>479000000000000</v>
      </c>
      <c r="H182" s="7">
        <v>2780000000000000</v>
      </c>
      <c r="K182" s="14">
        <f t="shared" si="32"/>
        <v>0</v>
      </c>
      <c r="L182" s="15">
        <f>Notes!$C$31*1000000000000*InjAreaLoss!D182*Notes!$C$4</f>
        <v>8.2467810070903072E+16</v>
      </c>
      <c r="M182">
        <f t="shared" si="33"/>
        <v>8.37E+18</v>
      </c>
      <c r="N182" s="15">
        <f t="shared" si="34"/>
        <v>5.6E+17</v>
      </c>
      <c r="O182" s="15">
        <f t="shared" si="35"/>
        <v>4.7427318992909696E+17</v>
      </c>
      <c r="P182" s="16">
        <f t="shared" si="40"/>
        <v>0.94688990034388609</v>
      </c>
      <c r="Q182" s="16">
        <f t="shared" si="36"/>
        <v>5.3110099656113879E-2</v>
      </c>
      <c r="R182" s="14">
        <f t="shared" si="37"/>
        <v>1.1371288796681706E+17</v>
      </c>
      <c r="S182" s="37">
        <f t="shared" si="41"/>
        <v>0.23976242043919233</v>
      </c>
      <c r="T182" s="15">
        <f t="shared" si="42"/>
        <v>5.6E+17</v>
      </c>
      <c r="U182" s="15">
        <f t="shared" si="38"/>
        <v>4.7427318992909696E+17</v>
      </c>
      <c r="Y182" s="15">
        <f t="shared" si="43"/>
        <v>6.2709966405375142E-2</v>
      </c>
      <c r="Z182" s="15">
        <f t="shared" si="44"/>
        <v>0.93729003359462482</v>
      </c>
      <c r="AB182" s="15">
        <f t="shared" si="45"/>
        <v>5.6E+17</v>
      </c>
      <c r="AC182" s="15">
        <f t="shared" si="46"/>
        <v>6.2709966405375142E-2</v>
      </c>
      <c r="AD182" s="15">
        <f t="shared" si="47"/>
        <v>0.93729003359462482</v>
      </c>
      <c r="AF182">
        <v>0.93</v>
      </c>
      <c r="AG182">
        <v>0.91</v>
      </c>
      <c r="AH182" s="14">
        <f t="shared" si="55"/>
        <v>7.3978494623655905E+18</v>
      </c>
      <c r="AI182" s="14">
        <f t="shared" si="56"/>
        <v>1.6373626373626373E+18</v>
      </c>
      <c r="AJ182" s="14">
        <f t="shared" si="57"/>
        <v>9.0352120997282284E+18</v>
      </c>
      <c r="AK182" s="16">
        <f t="shared" si="58"/>
        <v>1.0117818700703503</v>
      </c>
      <c r="AL182" s="16">
        <f t="shared" si="59"/>
        <v>1.0117818700703503</v>
      </c>
    </row>
    <row r="183" spans="1:38" x14ac:dyDescent="0.25">
      <c r="A183" s="20">
        <v>40224</v>
      </c>
      <c r="B183" s="4">
        <v>40231</v>
      </c>
      <c r="C183">
        <v>1.05E+19</v>
      </c>
      <c r="D183" s="7">
        <f t="shared" si="54"/>
        <v>1.05E+19</v>
      </c>
      <c r="E183">
        <v>1.91E+18</v>
      </c>
      <c r="F183">
        <v>7.91E+18</v>
      </c>
      <c r="G183" s="7">
        <v>1020000000000000</v>
      </c>
      <c r="H183" s="7">
        <v>4730000000000000</v>
      </c>
      <c r="K183" s="14">
        <f t="shared" si="32"/>
        <v>0</v>
      </c>
      <c r="L183" s="15">
        <f>Notes!$C$31*1000000000000*InjAreaLoss!D183*Notes!$C$4</f>
        <v>1.0569750806718846E+17</v>
      </c>
      <c r="M183">
        <f t="shared" si="33"/>
        <v>9.82E+18</v>
      </c>
      <c r="N183" s="15">
        <f t="shared" si="34"/>
        <v>6.8E+17</v>
      </c>
      <c r="O183" s="15">
        <f t="shared" si="35"/>
        <v>5.6855249193281152E+17</v>
      </c>
      <c r="P183" s="16">
        <f t="shared" si="40"/>
        <v>0.94585214362544656</v>
      </c>
      <c r="Q183" s="16">
        <f t="shared" si="36"/>
        <v>5.414785637455348E-2</v>
      </c>
      <c r="R183" s="14">
        <f t="shared" si="37"/>
        <v>1.3284479492118298E+17</v>
      </c>
      <c r="S183" s="37">
        <f t="shared" si="41"/>
        <v>0.23365440624413245</v>
      </c>
      <c r="T183" s="15">
        <f t="shared" si="42"/>
        <v>6.8E+17</v>
      </c>
      <c r="U183" s="15">
        <f t="shared" si="38"/>
        <v>5.6855249193281152E+17</v>
      </c>
      <c r="Y183" s="15">
        <f t="shared" si="43"/>
        <v>6.4761904761904757E-2</v>
      </c>
      <c r="Z183" s="15">
        <f t="shared" si="44"/>
        <v>0.9352380952380952</v>
      </c>
      <c r="AB183" s="15">
        <f t="shared" si="45"/>
        <v>6.8E+17</v>
      </c>
      <c r="AC183" s="15">
        <f t="shared" si="46"/>
        <v>6.4761904761904757E-2</v>
      </c>
      <c r="AD183" s="15">
        <f t="shared" si="47"/>
        <v>0.9352380952380952</v>
      </c>
      <c r="AF183">
        <v>0.93</v>
      </c>
      <c r="AG183">
        <v>0.91</v>
      </c>
      <c r="AH183" s="14">
        <f t="shared" si="55"/>
        <v>8.5053763440860211E+18</v>
      </c>
      <c r="AI183" s="14">
        <f t="shared" si="56"/>
        <v>2.0989010989010988E+18</v>
      </c>
      <c r="AJ183" s="14">
        <f t="shared" si="57"/>
        <v>1.0604277442987121E+19</v>
      </c>
      <c r="AK183" s="16">
        <f t="shared" si="58"/>
        <v>1.0099311850463923</v>
      </c>
      <c r="AL183" s="16">
        <f t="shared" si="59"/>
        <v>1.0099311850463923</v>
      </c>
    </row>
    <row r="184" spans="1:38" x14ac:dyDescent="0.25">
      <c r="A184" s="20">
        <v>40231</v>
      </c>
      <c r="B184" s="4">
        <v>40238</v>
      </c>
      <c r="C184">
        <v>9.51E+18</v>
      </c>
      <c r="D184" s="7">
        <f t="shared" si="54"/>
        <v>9.51E+18</v>
      </c>
      <c r="E184">
        <v>1.72E+18</v>
      </c>
      <c r="F184">
        <v>7.23E+18</v>
      </c>
      <c r="G184" s="7">
        <v>500000000000000</v>
      </c>
      <c r="H184" s="7">
        <v>4270000000000000</v>
      </c>
      <c r="K184" s="14">
        <f t="shared" si="32"/>
        <v>0</v>
      </c>
      <c r="L184" s="15">
        <f>Notes!$C$31*1000000000000*InjAreaLoss!D184*Notes!$C$4</f>
        <v>8.931488776919288E+16</v>
      </c>
      <c r="M184">
        <f t="shared" si="33"/>
        <v>8.95E+18</v>
      </c>
      <c r="N184" s="15">
        <f t="shared" si="34"/>
        <v>5.6E+17</v>
      </c>
      <c r="O184" s="15">
        <f t="shared" si="35"/>
        <v>4.659151122308071E+17</v>
      </c>
      <c r="P184" s="16">
        <f t="shared" si="40"/>
        <v>0.95100787463398451</v>
      </c>
      <c r="Q184" s="16">
        <f t="shared" si="36"/>
        <v>4.8992125366015465E-2</v>
      </c>
      <c r="R184" s="14">
        <f t="shared" si="37"/>
        <v>1.206977197929096E+17</v>
      </c>
      <c r="S184" s="37">
        <f t="shared" si="41"/>
        <v>0.25905517255065519</v>
      </c>
      <c r="T184" s="15">
        <f t="shared" si="42"/>
        <v>5.6E+17</v>
      </c>
      <c r="U184" s="15">
        <f t="shared" si="38"/>
        <v>4.659151122308071E+17</v>
      </c>
      <c r="Y184" s="15">
        <f t="shared" si="43"/>
        <v>5.8885383806519455E-2</v>
      </c>
      <c r="Z184" s="15">
        <f t="shared" si="44"/>
        <v>0.94111461619348058</v>
      </c>
      <c r="AB184" s="15">
        <f t="shared" si="45"/>
        <v>5.6E+17</v>
      </c>
      <c r="AC184" s="15">
        <f t="shared" si="46"/>
        <v>5.8885383806519455E-2</v>
      </c>
      <c r="AD184" s="15">
        <f t="shared" si="47"/>
        <v>0.94111461619348058</v>
      </c>
      <c r="AF184">
        <v>0.94</v>
      </c>
      <c r="AG184">
        <v>0.90500000000000003</v>
      </c>
      <c r="AH184" s="14">
        <f t="shared" si="55"/>
        <v>7.6914893617021276E+18</v>
      </c>
      <c r="AI184" s="14">
        <f t="shared" si="56"/>
        <v>1.9005524861878451E+18</v>
      </c>
      <c r="AJ184" s="14">
        <f t="shared" si="57"/>
        <v>9.5920418478899732E+18</v>
      </c>
      <c r="AK184" s="16">
        <f t="shared" si="58"/>
        <v>1.0086269030378521</v>
      </c>
      <c r="AL184" s="16">
        <f t="shared" si="59"/>
        <v>1.0086269030378521</v>
      </c>
    </row>
    <row r="185" spans="1:38" x14ac:dyDescent="0.25">
      <c r="A185" s="20">
        <v>40238</v>
      </c>
      <c r="B185" s="4">
        <v>40245</v>
      </c>
      <c r="C185">
        <v>1.08E+19</v>
      </c>
      <c r="D185" s="7">
        <f t="shared" si="54"/>
        <v>1.08E+19</v>
      </c>
      <c r="E185">
        <v>1.81E+18</v>
      </c>
      <c r="F185">
        <v>8.33E+18</v>
      </c>
      <c r="G185" s="7">
        <v>1760000000000000</v>
      </c>
      <c r="H185" s="7">
        <v>3110000000000000</v>
      </c>
      <c r="K185" s="14">
        <f t="shared" si="32"/>
        <v>0</v>
      </c>
      <c r="L185" s="15">
        <f>Notes!$C$31*1000000000000*InjAreaLoss!D185*Notes!$C$4</f>
        <v>1.0055879667334274E+17</v>
      </c>
      <c r="M185">
        <f t="shared" si="33"/>
        <v>1.014E+19</v>
      </c>
      <c r="N185" s="15">
        <f t="shared" si="34"/>
        <v>6.6E+17</v>
      </c>
      <c r="O185" s="15">
        <f t="shared" si="35"/>
        <v>5.5457120332665728E+17</v>
      </c>
      <c r="P185" s="16">
        <f t="shared" si="40"/>
        <v>0.94865081450679101</v>
      </c>
      <c r="Q185" s="16">
        <f t="shared" si="36"/>
        <v>5.1349185493209007E-2</v>
      </c>
      <c r="R185" s="14">
        <f t="shared" si="37"/>
        <v>1.3759183291216392E+17</v>
      </c>
      <c r="S185" s="37">
        <f t="shared" si="41"/>
        <v>0.24810489994216062</v>
      </c>
      <c r="T185" s="15">
        <f t="shared" si="42"/>
        <v>6.6E+17</v>
      </c>
      <c r="U185" s="15">
        <f t="shared" si="38"/>
        <v>5.5457120332665728E+17</v>
      </c>
      <c r="Y185" s="15">
        <f t="shared" si="43"/>
        <v>6.1111111111111109E-2</v>
      </c>
      <c r="Z185" s="15">
        <f t="shared" si="44"/>
        <v>0.93888888888888888</v>
      </c>
      <c r="AB185" s="15">
        <f t="shared" si="45"/>
        <v>6.6E+17</v>
      </c>
      <c r="AC185" s="15">
        <f t="shared" si="46"/>
        <v>6.1111111111111109E-2</v>
      </c>
      <c r="AD185" s="15">
        <f t="shared" si="47"/>
        <v>0.93888888888888888</v>
      </c>
    </row>
    <row r="186" spans="1:38" x14ac:dyDescent="0.25">
      <c r="A186" s="20">
        <v>40245</v>
      </c>
      <c r="B186" s="4">
        <v>40252</v>
      </c>
      <c r="C186">
        <v>9.3E+18</v>
      </c>
      <c r="D186" s="7">
        <f t="shared" si="54"/>
        <v>9.3E+18</v>
      </c>
      <c r="E186">
        <v>1.56E+18</v>
      </c>
      <c r="F186">
        <v>7.19E+18</v>
      </c>
      <c r="G186" s="7">
        <v>601000000000000</v>
      </c>
      <c r="H186" s="7">
        <v>1770000000000000</v>
      </c>
      <c r="K186" s="14">
        <f t="shared" si="32"/>
        <v>0</v>
      </c>
      <c r="L186" s="15">
        <f>Notes!$C$31*1000000000000*InjAreaLoss!D186*Notes!$C$4</f>
        <v>7.4273096801776896E+16</v>
      </c>
      <c r="M186">
        <f t="shared" si="33"/>
        <v>8.75E+18</v>
      </c>
      <c r="N186" s="15">
        <f t="shared" si="34"/>
        <v>5.5E+17</v>
      </c>
      <c r="O186" s="15">
        <f t="shared" si="35"/>
        <v>4.733559031982231E+17</v>
      </c>
      <c r="P186" s="16">
        <f t="shared" si="40"/>
        <v>0.94910151578513735</v>
      </c>
      <c r="Q186" s="16">
        <f t="shared" si="36"/>
        <v>5.0898484214862698E-2</v>
      </c>
      <c r="R186" s="14">
        <f t="shared" si="37"/>
        <v>1.1858550501094538E+17</v>
      </c>
      <c r="S186" s="37">
        <f t="shared" si="41"/>
        <v>0.25052081152833189</v>
      </c>
      <c r="T186" s="15">
        <f t="shared" si="42"/>
        <v>5.5E+17</v>
      </c>
      <c r="U186" s="15">
        <f t="shared" si="38"/>
        <v>4.733559031982231E+17</v>
      </c>
      <c r="Y186" s="15">
        <f t="shared" si="43"/>
        <v>5.9139784946236562E-2</v>
      </c>
      <c r="Z186" s="15">
        <f t="shared" si="44"/>
        <v>0.94086021505376349</v>
      </c>
      <c r="AB186" s="15">
        <f t="shared" si="45"/>
        <v>5.5E+17</v>
      </c>
      <c r="AC186" s="15">
        <f t="shared" si="46"/>
        <v>5.9139784946236562E-2</v>
      </c>
      <c r="AD186" s="15">
        <f t="shared" si="47"/>
        <v>0.94086021505376349</v>
      </c>
    </row>
    <row r="187" spans="1:38" x14ac:dyDescent="0.25">
      <c r="A187" s="20">
        <v>40252</v>
      </c>
      <c r="B187" s="4">
        <v>40259</v>
      </c>
      <c r="C187">
        <v>8.9E+18</v>
      </c>
      <c r="D187" s="7">
        <f t="shared" si="54"/>
        <v>8.9E+18</v>
      </c>
      <c r="E187">
        <v>1.66E+18</v>
      </c>
      <c r="F187">
        <v>6.74E+18</v>
      </c>
      <c r="G187" s="7">
        <v>1770000000000000</v>
      </c>
      <c r="H187" s="7">
        <v>5430000000000000</v>
      </c>
      <c r="K187" s="14">
        <f t="shared" si="32"/>
        <v>0</v>
      </c>
      <c r="L187" s="15">
        <f>Notes!$C$31*1000000000000*InjAreaLoss!D187*Notes!$C$4</f>
        <v>6.4689910520273848E+16</v>
      </c>
      <c r="M187">
        <f t="shared" si="33"/>
        <v>8.4E+18</v>
      </c>
      <c r="N187" s="15">
        <f t="shared" si="34"/>
        <v>5E+17</v>
      </c>
      <c r="O187" s="15">
        <f t="shared" si="35"/>
        <v>4.2811008947972614E+17</v>
      </c>
      <c r="P187" s="16">
        <f t="shared" si="40"/>
        <v>0.95189774275508698</v>
      </c>
      <c r="Q187" s="16">
        <f t="shared" si="36"/>
        <v>4.8102257244913051E-2</v>
      </c>
      <c r="R187" s="14">
        <f t="shared" si="37"/>
        <v>1.1287046442817674E+17</v>
      </c>
      <c r="S187" s="37">
        <f t="shared" si="41"/>
        <v>0.26364822320666631</v>
      </c>
      <c r="T187" s="15">
        <f t="shared" si="42"/>
        <v>5E+17</v>
      </c>
      <c r="U187" s="15">
        <f t="shared" si="38"/>
        <v>4.2811008947972614E+17</v>
      </c>
      <c r="Y187" s="15">
        <f t="shared" si="43"/>
        <v>5.6179775280898875E-2</v>
      </c>
      <c r="Z187" s="15">
        <f t="shared" si="44"/>
        <v>0.9438202247191011</v>
      </c>
      <c r="AB187" s="15">
        <f t="shared" si="45"/>
        <v>5E+17</v>
      </c>
      <c r="AC187" s="15">
        <f t="shared" si="46"/>
        <v>5.6179775280898875E-2</v>
      </c>
      <c r="AD187" s="15">
        <f t="shared" si="47"/>
        <v>0.9438202247191011</v>
      </c>
    </row>
    <row r="188" spans="1:38" x14ac:dyDescent="0.25">
      <c r="A188" s="20">
        <v>40259</v>
      </c>
      <c r="B188" s="4">
        <v>40266</v>
      </c>
      <c r="C188">
        <v>1.03E+19</v>
      </c>
      <c r="D188" s="7">
        <f t="shared" si="54"/>
        <v>1.03E+19</v>
      </c>
      <c r="E188">
        <v>1.94E+18</v>
      </c>
      <c r="F188">
        <v>7.81E+18</v>
      </c>
      <c r="G188" s="7">
        <v>1380000000000000</v>
      </c>
      <c r="H188" s="7">
        <v>4260000000000000</v>
      </c>
      <c r="K188" s="14">
        <f t="shared" si="32"/>
        <v>0</v>
      </c>
      <c r="L188" s="15">
        <f>Notes!$C$31*1000000000000*InjAreaLoss!D188*Notes!$C$4</f>
        <v>6.1831289612439144E+16</v>
      </c>
      <c r="M188">
        <f t="shared" si="33"/>
        <v>9.75E+18</v>
      </c>
      <c r="N188" s="15">
        <f t="shared" si="34"/>
        <v>5.5E+17</v>
      </c>
      <c r="O188" s="15">
        <f t="shared" si="35"/>
        <v>4.8252871038756083E+17</v>
      </c>
      <c r="P188" s="16">
        <f t="shared" si="40"/>
        <v>0.95315255238955721</v>
      </c>
      <c r="Q188" s="16">
        <f t="shared" si="36"/>
        <v>4.6847447610442801E-2</v>
      </c>
      <c r="R188" s="14">
        <f t="shared" si="37"/>
        <v>1.3071095713840334E+17</v>
      </c>
      <c r="S188" s="37">
        <f t="shared" si="41"/>
        <v>0.27088741938985972</v>
      </c>
      <c r="T188" s="15">
        <f t="shared" si="42"/>
        <v>5.5E+17</v>
      </c>
      <c r="U188" s="15">
        <f t="shared" si="38"/>
        <v>4.8252871038756083E+17</v>
      </c>
      <c r="Y188" s="15">
        <f t="shared" si="43"/>
        <v>5.3398058252427182E-2</v>
      </c>
      <c r="Z188" s="15">
        <f t="shared" si="44"/>
        <v>0.94660194174757284</v>
      </c>
      <c r="AB188" s="15">
        <f t="shared" si="45"/>
        <v>5.5E+17</v>
      </c>
      <c r="AC188" s="15">
        <f t="shared" si="46"/>
        <v>5.3398058252427182E-2</v>
      </c>
      <c r="AD188" s="15">
        <f t="shared" si="47"/>
        <v>0.94660194174757284</v>
      </c>
    </row>
    <row r="189" spans="1:38" x14ac:dyDescent="0.25">
      <c r="A189" s="20">
        <v>40266</v>
      </c>
      <c r="B189" s="4">
        <v>40273</v>
      </c>
      <c r="C189">
        <v>1.1299999999999998E+19</v>
      </c>
      <c r="D189" s="7">
        <f t="shared" si="54"/>
        <v>1.1299999999999998E+19</v>
      </c>
      <c r="E189">
        <v>2E+18</v>
      </c>
      <c r="F189">
        <v>8.68E+18</v>
      </c>
      <c r="G189" s="7">
        <v>371000000000000</v>
      </c>
      <c r="H189" s="7">
        <v>1900000000000000</v>
      </c>
      <c r="K189" s="14">
        <f t="shared" si="32"/>
        <v>0</v>
      </c>
      <c r="L189" s="15">
        <f>Notes!$C$31*1000000000000*InjAreaLoss!D189*Notes!$C$4</f>
        <v>7.3970219110351536E+16</v>
      </c>
      <c r="M189">
        <f t="shared" si="33"/>
        <v>1.068E+19</v>
      </c>
      <c r="N189" s="15">
        <f t="shared" si="34"/>
        <v>6.1999999999999795E+17</v>
      </c>
      <c r="O189" s="15">
        <f t="shared" si="35"/>
        <v>5.437587808896464E+17</v>
      </c>
      <c r="P189" s="16">
        <f t="shared" si="40"/>
        <v>0.95187975390357116</v>
      </c>
      <c r="Q189" s="16">
        <f t="shared" si="36"/>
        <v>4.8120246096428891E-2</v>
      </c>
      <c r="R189" s="14">
        <f t="shared" si="37"/>
        <v>1.4388810768821592E+17</v>
      </c>
      <c r="S189" s="37">
        <f t="shared" si="41"/>
        <v>0.26461753399696808</v>
      </c>
      <c r="T189" s="15">
        <f t="shared" si="42"/>
        <v>6.1999999999999795E+17</v>
      </c>
      <c r="U189" s="15">
        <f t="shared" si="38"/>
        <v>5.437587808896464E+17</v>
      </c>
      <c r="Y189" s="15">
        <f t="shared" si="43"/>
        <v>5.4867256637167967E-2</v>
      </c>
      <c r="Z189" s="15">
        <f t="shared" si="44"/>
        <v>0.94513274336283204</v>
      </c>
      <c r="AB189" s="15">
        <f t="shared" si="45"/>
        <v>6.1999999999999795E+17</v>
      </c>
      <c r="AC189" s="15">
        <f t="shared" si="46"/>
        <v>5.4867256637167967E-2</v>
      </c>
      <c r="AD189" s="15">
        <f t="shared" si="47"/>
        <v>0.94513274336283204</v>
      </c>
    </row>
    <row r="190" spans="1:38" x14ac:dyDescent="0.25">
      <c r="A190" s="20">
        <v>40273</v>
      </c>
      <c r="B190" s="4">
        <v>40280</v>
      </c>
      <c r="C190">
        <v>1.05E+19</v>
      </c>
      <c r="D190" s="7">
        <f t="shared" si="54"/>
        <v>1.05E+19</v>
      </c>
      <c r="E190">
        <v>1.8E+18</v>
      </c>
      <c r="F190">
        <v>8.039999999999999E+18</v>
      </c>
      <c r="G190" s="7">
        <v>533000000000000</v>
      </c>
      <c r="H190" s="7">
        <v>5900000000000000</v>
      </c>
      <c r="K190" s="14">
        <f t="shared" si="32"/>
        <v>0</v>
      </c>
      <c r="L190" s="15">
        <f>Notes!$C$31*1000000000000*InjAreaLoss!D190*Notes!$C$4</f>
        <v>6.8947213800870552E+16</v>
      </c>
      <c r="M190">
        <f t="shared" si="33"/>
        <v>9.84E+18</v>
      </c>
      <c r="N190" s="15">
        <f t="shared" si="34"/>
        <v>6.6E+17</v>
      </c>
      <c r="O190" s="15">
        <f t="shared" si="35"/>
        <v>5.8461978619912947E+17</v>
      </c>
      <c r="P190" s="16">
        <f t="shared" si="40"/>
        <v>0.94432192512389246</v>
      </c>
      <c r="Q190" s="16">
        <f t="shared" si="36"/>
        <v>5.5678074876107569E-2</v>
      </c>
      <c r="R190" s="14">
        <f t="shared" si="37"/>
        <v>1.3346774472222862E+17</v>
      </c>
      <c r="S190" s="37">
        <f t="shared" si="41"/>
        <v>0.22829837079234211</v>
      </c>
      <c r="T190" s="15">
        <f t="shared" si="42"/>
        <v>6.6E+17</v>
      </c>
      <c r="U190" s="15">
        <f t="shared" si="38"/>
        <v>5.8461978619912947E+17</v>
      </c>
      <c r="Y190" s="15">
        <f t="shared" si="43"/>
        <v>6.2857142857142861E-2</v>
      </c>
      <c r="Z190" s="15">
        <f t="shared" si="44"/>
        <v>0.93714285714285717</v>
      </c>
      <c r="AB190" s="15">
        <f t="shared" si="45"/>
        <v>6.6E+17</v>
      </c>
      <c r="AC190" s="15">
        <f t="shared" si="46"/>
        <v>6.2857142857142861E-2</v>
      </c>
      <c r="AD190" s="15">
        <f t="shared" si="47"/>
        <v>0.93714285714285717</v>
      </c>
    </row>
    <row r="191" spans="1:38" x14ac:dyDescent="0.25">
      <c r="A191" s="20">
        <v>40280</v>
      </c>
      <c r="B191" s="4">
        <v>40287</v>
      </c>
      <c r="C191">
        <v>7.96E+18</v>
      </c>
      <c r="D191" s="7">
        <f t="shared" si="54"/>
        <v>7.96E+18</v>
      </c>
      <c r="E191">
        <v>1.39E+18</v>
      </c>
      <c r="F191">
        <v>6.1E+18</v>
      </c>
      <c r="G191" s="7">
        <v>297000000000000</v>
      </c>
      <c r="H191" s="7">
        <v>1830000000000000</v>
      </c>
      <c r="K191" s="14">
        <f t="shared" si="32"/>
        <v>0</v>
      </c>
      <c r="L191" s="15">
        <f>Notes!$C$31*1000000000000*InjAreaLoss!D191*Notes!$C$4</f>
        <v>6.2317935790796712E+16</v>
      </c>
      <c r="M191">
        <f t="shared" si="33"/>
        <v>7.49E+18</v>
      </c>
      <c r="N191" s="15">
        <f t="shared" si="34"/>
        <v>4.7E+17</v>
      </c>
      <c r="O191" s="15">
        <f t="shared" si="35"/>
        <v>4.0555506420920326E+17</v>
      </c>
      <c r="P191" s="16">
        <f t="shared" si="40"/>
        <v>0.94905087133050214</v>
      </c>
      <c r="Q191" s="16">
        <f t="shared" si="36"/>
        <v>5.0949128669497898E-2</v>
      </c>
      <c r="R191" s="14">
        <f t="shared" si="37"/>
        <v>1.0124603052082102E+17</v>
      </c>
      <c r="S191" s="37">
        <f t="shared" si="41"/>
        <v>0.24964804894803097</v>
      </c>
      <c r="T191" s="15">
        <f t="shared" si="42"/>
        <v>4.7E+17</v>
      </c>
      <c r="U191" s="15">
        <f t="shared" si="38"/>
        <v>4.0555506420920326E+17</v>
      </c>
      <c r="Y191" s="15">
        <f t="shared" si="43"/>
        <v>5.9045226130653265E-2</v>
      </c>
      <c r="Z191" s="15">
        <f t="shared" si="44"/>
        <v>0.94095477386934678</v>
      </c>
      <c r="AB191" s="15">
        <f t="shared" si="45"/>
        <v>4.7E+17</v>
      </c>
      <c r="AC191" s="15">
        <f t="shared" si="46"/>
        <v>5.9045226130653265E-2</v>
      </c>
      <c r="AD191" s="15">
        <f t="shared" si="47"/>
        <v>0.94095477386934678</v>
      </c>
    </row>
    <row r="192" spans="1:38" x14ac:dyDescent="0.25">
      <c r="A192" s="20">
        <v>40287</v>
      </c>
      <c r="B192" s="4">
        <v>40294</v>
      </c>
      <c r="C192">
        <v>1.11E+19</v>
      </c>
      <c r="D192" s="7">
        <f t="shared" si="54"/>
        <v>1.11E+19</v>
      </c>
      <c r="E192">
        <v>1.78E+18</v>
      </c>
      <c r="F192">
        <v>8.699999999999999E+18</v>
      </c>
      <c r="G192" s="7">
        <v>583000000000000</v>
      </c>
      <c r="H192" s="7">
        <v>3530000000000000</v>
      </c>
      <c r="K192" s="14">
        <f t="shared" si="32"/>
        <v>0</v>
      </c>
      <c r="L192" s="15">
        <f>Notes!$C$31*1000000000000*InjAreaLoss!D192*Notes!$C$4</f>
        <v>8.504056888795432E+16</v>
      </c>
      <c r="M192">
        <f t="shared" si="33"/>
        <v>1.048E+19</v>
      </c>
      <c r="N192" s="15">
        <f t="shared" si="34"/>
        <v>6.2E+17</v>
      </c>
      <c r="O192" s="15">
        <f t="shared" si="35"/>
        <v>5.308464311120457E+17</v>
      </c>
      <c r="P192" s="16">
        <f t="shared" si="40"/>
        <v>0.95217599719711299</v>
      </c>
      <c r="Q192" s="16">
        <f t="shared" si="36"/>
        <v>4.7824002802886997E-2</v>
      </c>
      <c r="R192" s="14">
        <f t="shared" si="37"/>
        <v>1.4215331325690083E+17</v>
      </c>
      <c r="S192" s="37">
        <f t="shared" si="41"/>
        <v>0.26778613347575947</v>
      </c>
      <c r="T192" s="15">
        <f t="shared" si="42"/>
        <v>6.2E+17</v>
      </c>
      <c r="U192" s="15">
        <f t="shared" si="38"/>
        <v>5.308464311120457E+17</v>
      </c>
      <c r="Y192" s="15">
        <f t="shared" si="43"/>
        <v>5.5855855855855854E-2</v>
      </c>
      <c r="Z192" s="15">
        <f t="shared" si="44"/>
        <v>0.94414414414414416</v>
      </c>
      <c r="AB192" s="15">
        <f t="shared" si="45"/>
        <v>6.2E+17</v>
      </c>
      <c r="AC192" s="15">
        <f t="shared" si="46"/>
        <v>5.5855855855855854E-2</v>
      </c>
      <c r="AD192" s="15">
        <f t="shared" si="47"/>
        <v>0.94414414414414416</v>
      </c>
    </row>
    <row r="193" spans="1:30" x14ac:dyDescent="0.25">
      <c r="A193" s="20">
        <v>40294</v>
      </c>
      <c r="B193" s="4">
        <v>40301</v>
      </c>
      <c r="C193">
        <v>1.11E+19</v>
      </c>
      <c r="D193" s="7">
        <f t="shared" si="54"/>
        <v>1.11E+19</v>
      </c>
      <c r="E193">
        <v>1.96E+18</v>
      </c>
      <c r="F193">
        <v>8.470000000000001E+18</v>
      </c>
      <c r="G193" s="7">
        <v>194000000000000</v>
      </c>
      <c r="H193" s="7">
        <v>2310000000000000</v>
      </c>
      <c r="K193" s="14">
        <f t="shared" si="32"/>
        <v>0</v>
      </c>
      <c r="L193" s="15">
        <f>Notes!$C$31*1000000000000*InjAreaLoss!D193*Notes!$C$4</f>
        <v>9.2411727086013808E+16</v>
      </c>
      <c r="M193">
        <f t="shared" si="33"/>
        <v>1.043E+19</v>
      </c>
      <c r="N193" s="15">
        <f t="shared" si="34"/>
        <v>6.7E+17</v>
      </c>
      <c r="O193" s="15">
        <f t="shared" si="35"/>
        <v>5.7508427291398618E+17</v>
      </c>
      <c r="P193" s="16">
        <f t="shared" si="40"/>
        <v>0.94819060604378502</v>
      </c>
      <c r="Q193" s="16">
        <f t="shared" si="36"/>
        <v>5.1809393956214971E-2</v>
      </c>
      <c r="R193" s="14">
        <f t="shared" si="37"/>
        <v>1.4099682453907926E+17</v>
      </c>
      <c r="S193" s="37">
        <f t="shared" si="41"/>
        <v>0.24517593538880827</v>
      </c>
      <c r="T193" s="15">
        <f t="shared" si="42"/>
        <v>6.7E+17</v>
      </c>
      <c r="U193" s="15">
        <f t="shared" si="38"/>
        <v>5.7508427291398618E+17</v>
      </c>
      <c r="Y193" s="15">
        <f t="shared" si="43"/>
        <v>6.0360360360360361E-2</v>
      </c>
      <c r="Z193" s="15">
        <f t="shared" si="44"/>
        <v>0.93963963963963959</v>
      </c>
      <c r="AB193" s="15">
        <f t="shared" si="45"/>
        <v>6.7E+17</v>
      </c>
      <c r="AC193" s="15">
        <f t="shared" si="46"/>
        <v>6.0360360360360361E-2</v>
      </c>
      <c r="AD193" s="15">
        <f t="shared" si="47"/>
        <v>0.93963963963963959</v>
      </c>
    </row>
    <row r="194" spans="1:30" x14ac:dyDescent="0.25">
      <c r="A194" s="20">
        <v>40301</v>
      </c>
      <c r="B194" s="4">
        <v>40308</v>
      </c>
      <c r="C194">
        <v>9.050000000000001E+18</v>
      </c>
      <c r="D194" s="7">
        <f t="shared" si="54"/>
        <v>9.050000000000001E+18</v>
      </c>
      <c r="E194">
        <v>1.81E+18</v>
      </c>
      <c r="F194">
        <v>6.72E+18</v>
      </c>
      <c r="G194" s="7">
        <v>149000000000000</v>
      </c>
      <c r="H194" s="7">
        <v>6200000000000000</v>
      </c>
      <c r="K194" s="14">
        <f t="shared" si="32"/>
        <v>0</v>
      </c>
      <c r="L194" s="15">
        <f>Notes!$C$31*1000000000000*InjAreaLoss!D194*Notes!$C$4</f>
        <v>5.8931831263063944E+16</v>
      </c>
      <c r="M194">
        <f t="shared" si="33"/>
        <v>8.53E+18</v>
      </c>
      <c r="N194" s="15">
        <f t="shared" si="34"/>
        <v>5.2000000000000102E+17</v>
      </c>
      <c r="O194" s="15">
        <f t="shared" si="35"/>
        <v>4.5471916873693709E+17</v>
      </c>
      <c r="P194" s="16">
        <f t="shared" si="40"/>
        <v>0.94975478798486879</v>
      </c>
      <c r="Q194" s="16">
        <f t="shared" si="36"/>
        <v>5.0245212015131165E-2</v>
      </c>
      <c r="R194" s="14">
        <f t="shared" si="37"/>
        <v>1.1416676899296794E+17</v>
      </c>
      <c r="S194" s="37">
        <f t="shared" si="41"/>
        <v>0.25107093969688221</v>
      </c>
      <c r="T194" s="15">
        <f t="shared" si="42"/>
        <v>5.2000000000000102E+17</v>
      </c>
      <c r="U194" s="15">
        <f t="shared" si="38"/>
        <v>4.5471916873693709E+17</v>
      </c>
      <c r="Y194" s="15">
        <f t="shared" si="43"/>
        <v>5.7458563535911708E-2</v>
      </c>
      <c r="Z194" s="15">
        <f t="shared" si="44"/>
        <v>0.94254143646408828</v>
      </c>
      <c r="AB194" s="15">
        <f t="shared" si="45"/>
        <v>5.2000000000000102E+17</v>
      </c>
      <c r="AC194" s="15">
        <f t="shared" si="46"/>
        <v>5.7458563535911708E-2</v>
      </c>
      <c r="AD194" s="15">
        <f t="shared" si="47"/>
        <v>0.94254143646408828</v>
      </c>
    </row>
    <row r="195" spans="1:30" x14ac:dyDescent="0.25">
      <c r="A195" s="20">
        <v>40308</v>
      </c>
      <c r="B195" s="4">
        <v>40315</v>
      </c>
      <c r="C195">
        <v>9.63E+18</v>
      </c>
      <c r="D195" s="7">
        <f t="shared" si="54"/>
        <v>9.63E+18</v>
      </c>
      <c r="E195">
        <v>1.73E+18</v>
      </c>
      <c r="F195">
        <v>7.33E+18</v>
      </c>
      <c r="G195" s="14">
        <v>193000000000000.03</v>
      </c>
      <c r="K195" s="14">
        <f t="shared" si="32"/>
        <v>0</v>
      </c>
      <c r="L195" s="15">
        <f>Notes!$C$31*1000000000000*InjAreaLoss!D195*Notes!$C$4</f>
        <v>6.9995374800409944E+16</v>
      </c>
      <c r="M195">
        <f t="shared" si="33"/>
        <v>9.06E+18</v>
      </c>
      <c r="N195" s="15">
        <f t="shared" si="34"/>
        <v>5.7E+17</v>
      </c>
      <c r="O195" s="15">
        <f t="shared" si="35"/>
        <v>4.9981162519959008E+17</v>
      </c>
      <c r="P195" s="16">
        <f t="shared" si="40"/>
        <v>0.94809848128768537</v>
      </c>
      <c r="Q195" s="16">
        <f t="shared" si="36"/>
        <v>5.1901518712314652E-2</v>
      </c>
      <c r="R195" s="14">
        <f t="shared" si="37"/>
        <v>1.2225530638370771E+17</v>
      </c>
      <c r="S195" s="37">
        <f t="shared" si="41"/>
        <v>0.24460276676215251</v>
      </c>
      <c r="T195" s="15">
        <f t="shared" si="42"/>
        <v>5.7E+17</v>
      </c>
      <c r="U195" s="15">
        <f t="shared" si="38"/>
        <v>4.9981162519959008E+17</v>
      </c>
      <c r="Y195" s="15">
        <f t="shared" si="43"/>
        <v>5.9190031152647975E-2</v>
      </c>
      <c r="Z195" s="15">
        <f t="shared" si="44"/>
        <v>0.94080996884735202</v>
      </c>
      <c r="AB195" s="15">
        <f t="shared" si="45"/>
        <v>5.7E+17</v>
      </c>
      <c r="AC195" s="15">
        <f t="shared" si="46"/>
        <v>5.9190031152647975E-2</v>
      </c>
      <c r="AD195" s="15">
        <f t="shared" si="47"/>
        <v>0.94080996884735202</v>
      </c>
    </row>
    <row r="196" spans="1:30" x14ac:dyDescent="0.25">
      <c r="A196" s="20">
        <v>40315</v>
      </c>
      <c r="B196" s="4">
        <v>40322</v>
      </c>
      <c r="C196">
        <v>9.48E+18</v>
      </c>
      <c r="D196" s="7">
        <f t="shared" si="54"/>
        <v>9.48E+18</v>
      </c>
      <c r="E196">
        <v>1.72E+18</v>
      </c>
      <c r="F196">
        <v>7.23E+18</v>
      </c>
      <c r="G196" s="14">
        <v>235000000000000</v>
      </c>
      <c r="K196" s="14">
        <f t="shared" si="32"/>
        <v>0</v>
      </c>
      <c r="L196" s="15">
        <f>Notes!$C$31*1000000000000*InjAreaLoss!D196*Notes!$C$4</f>
        <v>5.9762192574387352E+16</v>
      </c>
      <c r="M196">
        <f t="shared" si="33"/>
        <v>8.95E+18</v>
      </c>
      <c r="N196" s="15">
        <f t="shared" si="34"/>
        <v>5.3E+17</v>
      </c>
      <c r="O196" s="15">
        <f t="shared" si="35"/>
        <v>4.7000280742561267E+17</v>
      </c>
      <c r="P196" s="16">
        <f t="shared" si="40"/>
        <v>0.95042164478632774</v>
      </c>
      <c r="Q196" s="16">
        <f t="shared" si="36"/>
        <v>4.9578355213672223E-2</v>
      </c>
      <c r="R196" s="14">
        <f t="shared" si="37"/>
        <v>1.2045964949927685E+17</v>
      </c>
      <c r="S196" s="37">
        <f t="shared" si="41"/>
        <v>0.25629559567756838</v>
      </c>
      <c r="T196" s="15">
        <f t="shared" si="42"/>
        <v>5.3E+17</v>
      </c>
      <c r="U196" s="15">
        <f t="shared" si="38"/>
        <v>4.7000280742561267E+17</v>
      </c>
      <c r="Y196" s="15">
        <f t="shared" si="43"/>
        <v>5.5907172995780588E-2</v>
      </c>
      <c r="Z196" s="15">
        <f t="shared" si="44"/>
        <v>0.94409282700421937</v>
      </c>
      <c r="AB196" s="15">
        <f t="shared" si="45"/>
        <v>5.3E+17</v>
      </c>
      <c r="AC196" s="15">
        <f t="shared" si="46"/>
        <v>5.5907172995780588E-2</v>
      </c>
      <c r="AD196" s="15">
        <f t="shared" si="47"/>
        <v>0.94409282700421937</v>
      </c>
    </row>
    <row r="197" spans="1:30" x14ac:dyDescent="0.25">
      <c r="A197" s="20">
        <v>40322</v>
      </c>
      <c r="B197" s="4">
        <v>40329</v>
      </c>
      <c r="C197">
        <v>1.03E+19</v>
      </c>
      <c r="D197" s="7">
        <f t="shared" si="54"/>
        <v>1.03E+19</v>
      </c>
      <c r="E197">
        <v>1.39E+18</v>
      </c>
      <c r="F197">
        <v>8.359999999999999E+18</v>
      </c>
      <c r="G197" s="14">
        <v>2150000000000000</v>
      </c>
      <c r="K197" s="14">
        <f t="shared" si="32"/>
        <v>0</v>
      </c>
      <c r="L197" s="15">
        <f>Notes!$C$31*1000000000000*InjAreaLoss!D197*Notes!$C$4</f>
        <v>6.3148297102120128E+16</v>
      </c>
      <c r="M197">
        <f t="shared" si="33"/>
        <v>9.75E+18</v>
      </c>
      <c r="N197" s="15">
        <f t="shared" si="34"/>
        <v>5.5E+17</v>
      </c>
      <c r="O197" s="15">
        <f t="shared" si="35"/>
        <v>4.8470170289787987E+17</v>
      </c>
      <c r="P197" s="16">
        <f t="shared" si="40"/>
        <v>0.95294158224292425</v>
      </c>
      <c r="Q197" s="16">
        <f t="shared" si="36"/>
        <v>4.7058417757075713E-2</v>
      </c>
      <c r="R197" s="14">
        <f t="shared" si="37"/>
        <v>1.333850412639764E+17</v>
      </c>
      <c r="S197" s="37">
        <f t="shared" si="41"/>
        <v>0.27518995800202262</v>
      </c>
      <c r="T197" s="15">
        <f t="shared" si="42"/>
        <v>5.5E+17</v>
      </c>
      <c r="U197" s="15">
        <f t="shared" si="38"/>
        <v>4.8470170289787987E+17</v>
      </c>
      <c r="Y197" s="15">
        <f t="shared" si="43"/>
        <v>5.3398058252427182E-2</v>
      </c>
      <c r="Z197" s="15">
        <f t="shared" si="44"/>
        <v>0.94660194174757284</v>
      </c>
      <c r="AB197" s="15">
        <f t="shared" si="45"/>
        <v>5.5E+17</v>
      </c>
      <c r="AC197" s="15">
        <f t="shared" si="46"/>
        <v>5.3398058252427182E-2</v>
      </c>
      <c r="AD197" s="15">
        <f t="shared" si="47"/>
        <v>0.94660194174757284</v>
      </c>
    </row>
    <row r="198" spans="1:30" x14ac:dyDescent="0.25">
      <c r="A198" s="20">
        <v>40329</v>
      </c>
      <c r="B198" s="4">
        <v>40336</v>
      </c>
      <c r="C198">
        <v>1.11E+19</v>
      </c>
      <c r="D198" s="7">
        <f t="shared" si="54"/>
        <v>1.11E+19</v>
      </c>
      <c r="E198">
        <v>1.94E+18</v>
      </c>
      <c r="F198">
        <v>8.57E+18</v>
      </c>
      <c r="G198" s="14">
        <v>561000000000000.06</v>
      </c>
      <c r="K198" s="14">
        <f t="shared" si="32"/>
        <v>0</v>
      </c>
      <c r="L198" s="15">
        <f>Notes!$C$31*1000000000000*InjAreaLoss!D198*Notes!$C$4</f>
        <v>6.7990937044797272E+16</v>
      </c>
      <c r="M198">
        <f t="shared" si="33"/>
        <v>1.051E+19</v>
      </c>
      <c r="N198" s="15">
        <f t="shared" si="34"/>
        <v>5.9E+17</v>
      </c>
      <c r="O198" s="15">
        <f t="shared" si="35"/>
        <v>5.2144806295520275E+17</v>
      </c>
      <c r="P198" s="16">
        <f t="shared" si="40"/>
        <v>0.95302269703106279</v>
      </c>
      <c r="Q198" s="16">
        <f t="shared" si="36"/>
        <v>4.6977302968937186E-2</v>
      </c>
      <c r="R198" s="14">
        <f t="shared" si="37"/>
        <v>1.4157087379904146E+17</v>
      </c>
      <c r="S198" s="37">
        <f t="shared" si="41"/>
        <v>0.27149563658692449</v>
      </c>
      <c r="T198" s="15">
        <f t="shared" si="42"/>
        <v>5.9E+17</v>
      </c>
      <c r="U198" s="15">
        <f t="shared" si="38"/>
        <v>5.2144806295520275E+17</v>
      </c>
      <c r="Y198" s="15">
        <f t="shared" si="43"/>
        <v>5.3153153153153151E-2</v>
      </c>
      <c r="Z198" s="15">
        <f t="shared" si="44"/>
        <v>0.94684684684684683</v>
      </c>
      <c r="AB198" s="15">
        <f t="shared" si="45"/>
        <v>5.9E+17</v>
      </c>
      <c r="AC198" s="15">
        <f t="shared" si="46"/>
        <v>5.3153153153153151E-2</v>
      </c>
      <c r="AD198" s="15">
        <f t="shared" si="47"/>
        <v>0.94684684684684683</v>
      </c>
    </row>
    <row r="199" spans="1:30" x14ac:dyDescent="0.25">
      <c r="A199" s="20">
        <v>40336</v>
      </c>
      <c r="B199" s="4">
        <v>40343</v>
      </c>
      <c r="C199">
        <v>9.56E+18</v>
      </c>
      <c r="D199" s="7">
        <f t="shared" si="54"/>
        <v>9.56E+18</v>
      </c>
      <c r="E199">
        <v>1.69E+18</v>
      </c>
      <c r="F199">
        <v>7.37E+18</v>
      </c>
      <c r="G199" s="14">
        <v>442000000000000</v>
      </c>
      <c r="K199" s="14">
        <f t="shared" si="32"/>
        <v>0</v>
      </c>
      <c r="L199" s="15">
        <f>Notes!$C$31*1000000000000*InjAreaLoss!D199*Notes!$C$4</f>
        <v>5.6665353257566408E+16</v>
      </c>
      <c r="M199">
        <f t="shared" si="33"/>
        <v>9.06E+18</v>
      </c>
      <c r="N199" s="15">
        <f t="shared" si="34"/>
        <v>5E+17</v>
      </c>
      <c r="O199" s="15">
        <f t="shared" si="35"/>
        <v>4.428926467424336E+17</v>
      </c>
      <c r="P199" s="16">
        <f t="shared" si="40"/>
        <v>0.95367231728635637</v>
      </c>
      <c r="Q199" s="16">
        <f t="shared" si="36"/>
        <v>4.6327682713643681E-2</v>
      </c>
      <c r="R199" s="14">
        <f t="shared" si="37"/>
        <v>1.2188921656882688E+17</v>
      </c>
      <c r="S199" s="37">
        <f t="shared" si="41"/>
        <v>0.27521165109727402</v>
      </c>
      <c r="T199" s="15">
        <f t="shared" si="42"/>
        <v>5E+17</v>
      </c>
      <c r="U199" s="15">
        <f t="shared" si="38"/>
        <v>4.428926467424336E+17</v>
      </c>
      <c r="Y199" s="15">
        <f t="shared" si="43"/>
        <v>5.2301255230125521E-2</v>
      </c>
      <c r="Z199" s="15">
        <f t="shared" si="44"/>
        <v>0.94769874476987448</v>
      </c>
      <c r="AB199" s="15">
        <f t="shared" si="45"/>
        <v>5E+17</v>
      </c>
      <c r="AC199" s="15">
        <f t="shared" si="46"/>
        <v>5.2301255230125521E-2</v>
      </c>
      <c r="AD199" s="15">
        <f t="shared" si="47"/>
        <v>0.94769874476987448</v>
      </c>
    </row>
    <row r="200" spans="1:30" x14ac:dyDescent="0.25">
      <c r="A200" s="20">
        <v>40343</v>
      </c>
      <c r="B200" s="4">
        <v>40350</v>
      </c>
      <c r="C200">
        <v>9.69E+18</v>
      </c>
      <c r="D200" s="7">
        <f t="shared" si="54"/>
        <v>9.69E+18</v>
      </c>
      <c r="E200">
        <v>1.71E+18</v>
      </c>
      <c r="F200">
        <v>7.51E+18</v>
      </c>
      <c r="G200" s="14">
        <v>756000000000000</v>
      </c>
      <c r="K200" s="14">
        <f t="shared" ref="K200:K224" si="60">I200+J200</f>
        <v>0</v>
      </c>
      <c r="L200" s="15">
        <f>Notes!$C$31*1000000000000*InjAreaLoss!D200*Notes!$C$4</f>
        <v>5.4456728294251256E+16</v>
      </c>
      <c r="M200">
        <f t="shared" ref="M200:M263" si="61">E200+F200</f>
        <v>9.22E+18</v>
      </c>
      <c r="N200" s="15">
        <f t="shared" ref="N200:N263" si="62">D200-M200</f>
        <v>4.7E+17</v>
      </c>
      <c r="O200" s="15">
        <f t="shared" ref="O200:O224" si="63">N200-G200-H200-I200-J200-L200</f>
        <v>4.1478727170574874E+17</v>
      </c>
      <c r="P200" s="16">
        <f t="shared" si="40"/>
        <v>0.95719429600559869</v>
      </c>
      <c r="Q200" s="16">
        <f t="shared" ref="Q200:Q263" si="64">O200/D200</f>
        <v>4.2805703994401312E-2</v>
      </c>
      <c r="R200" s="14">
        <f t="shared" ref="R200:R224" si="65">SQRT((0.01*C200)^2+(0.01*E200)^2+(0.01*F200)^2+(0.01*G200)^2+(0.01*H200)^2+(0.01*I200)^2+(0.01*J200)^2+(0.01*L200)^2)</f>
        <v>1.237833858426859E+17</v>
      </c>
      <c r="S200" s="37">
        <f t="shared" si="41"/>
        <v>0.29842619165637801</v>
      </c>
      <c r="T200" s="15">
        <f t="shared" si="42"/>
        <v>4.7E+17</v>
      </c>
      <c r="U200" s="15">
        <f t="shared" ref="U200:U263" si="66">C200-M200-G200-H200-I200-J200-L200</f>
        <v>4.1478727170574874E+17</v>
      </c>
      <c r="Y200" s="15">
        <f t="shared" si="43"/>
        <v>4.8503611971104234E-2</v>
      </c>
      <c r="Z200" s="15">
        <f t="shared" si="44"/>
        <v>0.9514963880288958</v>
      </c>
      <c r="AB200" s="15">
        <f t="shared" si="45"/>
        <v>4.7E+17</v>
      </c>
      <c r="AC200" s="15">
        <f t="shared" si="46"/>
        <v>4.8503611971104234E-2</v>
      </c>
      <c r="AD200" s="15">
        <f t="shared" si="47"/>
        <v>0.9514963880288958</v>
      </c>
    </row>
    <row r="201" spans="1:30" x14ac:dyDescent="0.25">
      <c r="A201" s="20">
        <v>40350</v>
      </c>
      <c r="B201" s="4">
        <v>40357</v>
      </c>
      <c r="C201">
        <v>1.06E+19</v>
      </c>
      <c r="D201" s="7">
        <f t="shared" si="54"/>
        <v>1.06E+19</v>
      </c>
      <c r="E201">
        <v>1.85E+18</v>
      </c>
      <c r="F201">
        <v>8.26E+18</v>
      </c>
      <c r="G201" s="14">
        <v>200999999999999.97</v>
      </c>
      <c r="K201" s="14">
        <f t="shared" si="60"/>
        <v>0</v>
      </c>
      <c r="L201" s="15">
        <f>Notes!$C$31*1000000000000*InjAreaLoss!D201*Notes!$C$4</f>
        <v>6.0561925804555392E+16</v>
      </c>
      <c r="M201">
        <f t="shared" si="61"/>
        <v>1.011E+19</v>
      </c>
      <c r="N201" s="15">
        <f t="shared" si="62"/>
        <v>4.9E+17</v>
      </c>
      <c r="O201" s="15">
        <f t="shared" si="63"/>
        <v>4.2923707419544461E+17</v>
      </c>
      <c r="P201" s="16">
        <f t="shared" ref="P201:P264" si="67">1-Q201</f>
        <v>0.95950593639665616</v>
      </c>
      <c r="Q201" s="16">
        <f t="shared" si="64"/>
        <v>4.049406360334383E-2</v>
      </c>
      <c r="R201" s="14">
        <f t="shared" si="65"/>
        <v>1.3565167444129032E+17</v>
      </c>
      <c r="S201" s="37">
        <f t="shared" ref="S201:S264" si="68">R201/O201</f>
        <v>0.31602972482177533</v>
      </c>
      <c r="T201" s="15">
        <f t="shared" ref="T201:T264" si="69">C201-M201</f>
        <v>4.9E+17</v>
      </c>
      <c r="U201" s="15">
        <f t="shared" si="66"/>
        <v>4.2923707419544461E+17</v>
      </c>
      <c r="Y201" s="15">
        <f t="shared" ref="Y201:Y264" si="70">N201/D201</f>
        <v>4.6226415094339619E-2</v>
      </c>
      <c r="Z201" s="15">
        <f t="shared" ref="Z201:Z264" si="71">1-Y201</f>
        <v>0.95377358490566033</v>
      </c>
      <c r="AB201" s="15">
        <f t="shared" ref="AB201:AB264" si="72">C201-M201</f>
        <v>4.9E+17</v>
      </c>
      <c r="AC201" s="15">
        <f t="shared" ref="AC201:AC264" si="73">AB201/C201</f>
        <v>4.6226415094339619E-2</v>
      </c>
      <c r="AD201" s="15">
        <f t="shared" ref="AD201:AD264" si="74">1-AC201</f>
        <v>0.95377358490566033</v>
      </c>
    </row>
    <row r="202" spans="1:30" x14ac:dyDescent="0.25">
      <c r="A202" s="20">
        <v>40357</v>
      </c>
      <c r="B202" s="4">
        <v>40364</v>
      </c>
      <c r="C202">
        <v>1.07E+19</v>
      </c>
      <c r="D202" s="7">
        <f t="shared" si="54"/>
        <v>1.07E+19</v>
      </c>
      <c r="E202">
        <v>1.8399999999999997E+18</v>
      </c>
      <c r="F202">
        <v>8.359999999999999E+18</v>
      </c>
      <c r="G202" s="14">
        <v>401999999999999.94</v>
      </c>
      <c r="K202" s="14">
        <f t="shared" si="60"/>
        <v>0</v>
      </c>
      <c r="L202" s="15">
        <f>Notes!$C$31*1000000000000*InjAreaLoss!D202*Notes!$C$4</f>
        <v>7.1465522695867808E+16</v>
      </c>
      <c r="M202">
        <f t="shared" si="61"/>
        <v>1.0199999999999998E+19</v>
      </c>
      <c r="N202" s="15">
        <f t="shared" si="62"/>
        <v>5.0000000000000205E+17</v>
      </c>
      <c r="O202" s="15">
        <f t="shared" si="63"/>
        <v>4.2813247730413427E+17</v>
      </c>
      <c r="P202" s="16">
        <f t="shared" si="67"/>
        <v>0.9599876189435389</v>
      </c>
      <c r="Q202" s="16">
        <f t="shared" si="64"/>
        <v>4.0012381056461148E-2</v>
      </c>
      <c r="R202" s="14">
        <f t="shared" si="65"/>
        <v>1.3702930616570243E+17</v>
      </c>
      <c r="S202" s="37">
        <f t="shared" si="68"/>
        <v>0.32006286238443982</v>
      </c>
      <c r="T202" s="15">
        <f t="shared" si="69"/>
        <v>5.0000000000000205E+17</v>
      </c>
      <c r="U202" s="15">
        <f t="shared" si="66"/>
        <v>4.2813247730413427E+17</v>
      </c>
      <c r="Y202" s="15">
        <f t="shared" si="70"/>
        <v>4.6728971962617015E-2</v>
      </c>
      <c r="Z202" s="15">
        <f t="shared" si="71"/>
        <v>0.95327102803738295</v>
      </c>
      <c r="AB202" s="15">
        <f t="shared" si="72"/>
        <v>5.0000000000000205E+17</v>
      </c>
      <c r="AC202" s="15">
        <f t="shared" si="73"/>
        <v>4.6728971962617015E-2</v>
      </c>
      <c r="AD202" s="15">
        <f t="shared" si="74"/>
        <v>0.95327102803738295</v>
      </c>
    </row>
    <row r="203" spans="1:30" x14ac:dyDescent="0.25">
      <c r="A203" s="20">
        <v>40364</v>
      </c>
      <c r="B203" s="4">
        <v>40371</v>
      </c>
      <c r="C203">
        <v>6.19E+18</v>
      </c>
      <c r="D203" s="7">
        <f t="shared" si="54"/>
        <v>6.19E+18</v>
      </c>
      <c r="E203">
        <v>1.21E+18</v>
      </c>
      <c r="F203">
        <v>4.88E+18</v>
      </c>
      <c r="G203" s="14">
        <v>50199999999999.992</v>
      </c>
      <c r="K203" s="14">
        <f t="shared" si="60"/>
        <v>0</v>
      </c>
      <c r="L203" s="15">
        <f>Notes!$C$31*1000000000000*InjAreaLoss!D203*Notes!$C$4</f>
        <v>1.0481609995393944E+16</v>
      </c>
      <c r="M203">
        <f t="shared" si="61"/>
        <v>6.09E+18</v>
      </c>
      <c r="N203" s="15">
        <f t="shared" si="62"/>
        <v>1E+17</v>
      </c>
      <c r="O203" s="15">
        <f t="shared" si="63"/>
        <v>8.9468190004606048E+16</v>
      </c>
      <c r="P203" s="16">
        <f t="shared" si="67"/>
        <v>0.98554633440959516</v>
      </c>
      <c r="Q203" s="16">
        <f t="shared" si="64"/>
        <v>1.4453665590404854E-2</v>
      </c>
      <c r="R203" s="14">
        <f t="shared" si="65"/>
        <v>7.9746291366224752E+16</v>
      </c>
      <c r="S203" s="37">
        <f t="shared" si="68"/>
        <v>0.89133681325305913</v>
      </c>
      <c r="T203" s="15">
        <f t="shared" si="69"/>
        <v>1E+17</v>
      </c>
      <c r="U203" s="15">
        <f t="shared" si="66"/>
        <v>8.9468190004606048E+16</v>
      </c>
      <c r="Y203" s="15">
        <f t="shared" si="70"/>
        <v>1.6155088852988692E-2</v>
      </c>
      <c r="Z203" s="15">
        <f t="shared" si="71"/>
        <v>0.98384491114701134</v>
      </c>
      <c r="AB203" s="15">
        <f t="shared" si="72"/>
        <v>1E+17</v>
      </c>
      <c r="AC203" s="15">
        <f t="shared" si="73"/>
        <v>1.6155088852988692E-2</v>
      </c>
      <c r="AD203" s="15">
        <f t="shared" si="74"/>
        <v>0.98384491114701134</v>
      </c>
    </row>
    <row r="204" spans="1:30" x14ac:dyDescent="0.25">
      <c r="A204" s="20">
        <v>40371</v>
      </c>
      <c r="B204" s="4">
        <v>40378</v>
      </c>
      <c r="C204">
        <v>1.29E+18</v>
      </c>
      <c r="D204" s="7">
        <f t="shared" si="54"/>
        <v>1.29E+18</v>
      </c>
      <c r="E204">
        <v>1.0900000000000001E+18</v>
      </c>
      <c r="F204">
        <v>1.29E+17</v>
      </c>
      <c r="G204" s="14">
        <v>158000000000000</v>
      </c>
      <c r="K204" s="14">
        <f t="shared" si="60"/>
        <v>0</v>
      </c>
      <c r="L204" s="15">
        <f>Notes!$C$31*1000000000000*InjAreaLoss!D204*Notes!$C$4</f>
        <v>660205304904683.5</v>
      </c>
      <c r="M204">
        <f t="shared" si="61"/>
        <v>1.219E+18</v>
      </c>
      <c r="N204" s="15">
        <f t="shared" si="62"/>
        <v>7.1E+16</v>
      </c>
      <c r="O204" s="15">
        <f t="shared" si="63"/>
        <v>7.018179469509532E+16</v>
      </c>
      <c r="P204" s="16">
        <f t="shared" si="67"/>
        <v>0.94559550798829817</v>
      </c>
      <c r="Q204" s="16">
        <f t="shared" si="64"/>
        <v>5.4404492011701798E-2</v>
      </c>
      <c r="R204" s="14">
        <f t="shared" si="65"/>
        <v>1.6937654680725562E+16</v>
      </c>
      <c r="S204" s="37">
        <f t="shared" si="68"/>
        <v>0.24133971999877135</v>
      </c>
      <c r="T204" s="15">
        <f t="shared" si="69"/>
        <v>7.1E+16</v>
      </c>
      <c r="U204" s="15">
        <f t="shared" si="66"/>
        <v>7.018179469509532E+16</v>
      </c>
      <c r="Y204" s="15">
        <f t="shared" si="70"/>
        <v>5.503875968992248E-2</v>
      </c>
      <c r="Z204" s="15">
        <f t="shared" si="71"/>
        <v>0.94496124031007755</v>
      </c>
      <c r="AB204" s="15">
        <f t="shared" si="72"/>
        <v>7.1E+16</v>
      </c>
      <c r="AC204" s="15">
        <f t="shared" si="73"/>
        <v>5.503875968992248E-2</v>
      </c>
      <c r="AD204" s="15">
        <f t="shared" si="74"/>
        <v>0.94496124031007755</v>
      </c>
    </row>
    <row r="205" spans="1:30" x14ac:dyDescent="0.25">
      <c r="A205" s="20">
        <v>40378</v>
      </c>
      <c r="B205" s="4">
        <v>40385</v>
      </c>
      <c r="C205">
        <v>19100000000000</v>
      </c>
      <c r="D205" s="7">
        <f t="shared" si="54"/>
        <v>19100000000000</v>
      </c>
      <c r="E205">
        <v>0</v>
      </c>
      <c r="F205">
        <v>0</v>
      </c>
      <c r="G205" s="14">
        <v>0</v>
      </c>
      <c r="K205" s="14">
        <f t="shared" si="60"/>
        <v>0</v>
      </c>
      <c r="L205" s="15">
        <f>Notes!$C$31*1000000000000*InjAreaLoss!D205*Notes!$C$4</f>
        <v>0</v>
      </c>
      <c r="M205">
        <f t="shared" si="61"/>
        <v>0</v>
      </c>
      <c r="N205" s="15">
        <f t="shared" si="62"/>
        <v>19100000000000</v>
      </c>
      <c r="O205" s="15">
        <f t="shared" si="63"/>
        <v>19100000000000</v>
      </c>
      <c r="P205" s="16">
        <f t="shared" si="67"/>
        <v>0</v>
      </c>
      <c r="Q205" s="16">
        <f t="shared" si="64"/>
        <v>1</v>
      </c>
      <c r="R205" s="14">
        <f t="shared" si="65"/>
        <v>191000000000</v>
      </c>
      <c r="S205" s="37">
        <f t="shared" si="68"/>
        <v>0.01</v>
      </c>
      <c r="T205" s="15">
        <f t="shared" si="69"/>
        <v>19100000000000</v>
      </c>
      <c r="U205" s="15">
        <f t="shared" si="66"/>
        <v>19100000000000</v>
      </c>
      <c r="Y205" s="15">
        <f t="shared" si="70"/>
        <v>1</v>
      </c>
      <c r="Z205" s="15">
        <f t="shared" si="71"/>
        <v>0</v>
      </c>
      <c r="AB205" s="15">
        <f t="shared" si="72"/>
        <v>19100000000000</v>
      </c>
      <c r="AC205" s="15">
        <f t="shared" si="73"/>
        <v>1</v>
      </c>
      <c r="AD205" s="15">
        <f t="shared" si="74"/>
        <v>0</v>
      </c>
    </row>
    <row r="206" spans="1:30" x14ac:dyDescent="0.25">
      <c r="A206" s="20">
        <v>40385</v>
      </c>
      <c r="B206" s="4">
        <v>40392</v>
      </c>
      <c r="C206">
        <v>22300000000000</v>
      </c>
      <c r="D206" s="7">
        <f t="shared" si="54"/>
        <v>22300000000000</v>
      </c>
      <c r="E206">
        <v>5630000000</v>
      </c>
      <c r="F206">
        <v>0</v>
      </c>
      <c r="G206" s="14">
        <v>0</v>
      </c>
      <c r="K206" s="14">
        <f t="shared" si="60"/>
        <v>0</v>
      </c>
      <c r="L206" s="15">
        <f>Notes!$C$31*1000000000000*InjAreaLoss!D206*Notes!$C$4</f>
        <v>0</v>
      </c>
      <c r="M206">
        <f t="shared" si="61"/>
        <v>5630000000</v>
      </c>
      <c r="N206" s="15">
        <f t="shared" si="62"/>
        <v>22294370000000</v>
      </c>
      <c r="O206" s="15">
        <f t="shared" si="63"/>
        <v>22294370000000</v>
      </c>
      <c r="P206" s="16">
        <f t="shared" si="67"/>
        <v>2.5246636771303343E-4</v>
      </c>
      <c r="Q206" s="16">
        <f t="shared" si="64"/>
        <v>0.99974753363228697</v>
      </c>
      <c r="R206" s="14">
        <f t="shared" si="65"/>
        <v>223000007106.92813</v>
      </c>
      <c r="S206" s="37">
        <f t="shared" si="68"/>
        <v>1.0002525620007568E-2</v>
      </c>
      <c r="T206" s="15">
        <f t="shared" si="69"/>
        <v>22294370000000</v>
      </c>
      <c r="U206" s="15">
        <f t="shared" si="66"/>
        <v>22294370000000</v>
      </c>
      <c r="Y206" s="15">
        <f t="shared" si="70"/>
        <v>0.99974753363228697</v>
      </c>
      <c r="Z206" s="15">
        <f t="shared" si="71"/>
        <v>2.5246636771303343E-4</v>
      </c>
      <c r="AB206" s="15">
        <f t="shared" si="72"/>
        <v>22294370000000</v>
      </c>
      <c r="AC206" s="15">
        <f t="shared" si="73"/>
        <v>0.99974753363228697</v>
      </c>
      <c r="AD206" s="15">
        <f t="shared" si="74"/>
        <v>2.5246636771303343E-4</v>
      </c>
    </row>
    <row r="207" spans="1:30" x14ac:dyDescent="0.25">
      <c r="A207" s="20">
        <v>40392</v>
      </c>
      <c r="B207" s="4">
        <v>40399</v>
      </c>
      <c r="C207">
        <v>3200000000000000</v>
      </c>
      <c r="D207" s="7">
        <f t="shared" si="54"/>
        <v>3200000000000000</v>
      </c>
      <c r="E207">
        <v>0</v>
      </c>
      <c r="F207">
        <v>0</v>
      </c>
      <c r="G207" s="14">
        <v>0</v>
      </c>
      <c r="K207" s="14">
        <f t="shared" si="60"/>
        <v>0</v>
      </c>
      <c r="L207" s="15">
        <f>Notes!$C$31*1000000000000*InjAreaLoss!D207*Notes!$C$4</f>
        <v>0</v>
      </c>
      <c r="M207">
        <f t="shared" si="61"/>
        <v>0</v>
      </c>
      <c r="N207" s="15">
        <f t="shared" si="62"/>
        <v>3200000000000000</v>
      </c>
      <c r="O207" s="15">
        <f t="shared" si="63"/>
        <v>3200000000000000</v>
      </c>
      <c r="P207" s="16">
        <f t="shared" si="67"/>
        <v>0</v>
      </c>
      <c r="Q207" s="16">
        <f t="shared" si="64"/>
        <v>1</v>
      </c>
      <c r="R207" s="14">
        <f t="shared" si="65"/>
        <v>32000000000000</v>
      </c>
      <c r="S207" s="37">
        <f t="shared" si="68"/>
        <v>0.01</v>
      </c>
      <c r="T207" s="15">
        <f t="shared" si="69"/>
        <v>3200000000000000</v>
      </c>
      <c r="U207" s="15">
        <f t="shared" si="66"/>
        <v>3200000000000000</v>
      </c>
      <c r="Y207" s="15">
        <f t="shared" si="70"/>
        <v>1</v>
      </c>
      <c r="Z207" s="15">
        <f t="shared" si="71"/>
        <v>0</v>
      </c>
      <c r="AB207" s="15">
        <f t="shared" si="72"/>
        <v>3200000000000000</v>
      </c>
      <c r="AC207" s="15">
        <f t="shared" si="73"/>
        <v>1</v>
      </c>
      <c r="AD207" s="15">
        <f t="shared" si="74"/>
        <v>0</v>
      </c>
    </row>
    <row r="208" spans="1:30" x14ac:dyDescent="0.25">
      <c r="A208" s="20">
        <v>40399</v>
      </c>
      <c r="B208" s="4">
        <v>40406</v>
      </c>
      <c r="C208">
        <v>82600000000000</v>
      </c>
      <c r="D208" s="7">
        <f t="shared" si="54"/>
        <v>82600000000000</v>
      </c>
      <c r="E208">
        <v>85000000000</v>
      </c>
      <c r="F208">
        <v>0</v>
      </c>
      <c r="G208" s="14">
        <v>0</v>
      </c>
      <c r="K208" s="14">
        <f t="shared" si="60"/>
        <v>0</v>
      </c>
      <c r="L208" s="15">
        <f>Notes!$C$31*1000000000000*InjAreaLoss!D208*Notes!$C$4</f>
        <v>0</v>
      </c>
      <c r="M208">
        <f t="shared" si="61"/>
        <v>85000000000</v>
      </c>
      <c r="N208" s="15">
        <f t="shared" si="62"/>
        <v>82515000000000</v>
      </c>
      <c r="O208" s="15">
        <f t="shared" si="63"/>
        <v>82515000000000</v>
      </c>
      <c r="P208" s="16">
        <f t="shared" si="67"/>
        <v>1.0290556900726111E-3</v>
      </c>
      <c r="Q208" s="16">
        <f t="shared" si="64"/>
        <v>0.99897094430992739</v>
      </c>
      <c r="R208" s="14">
        <f t="shared" si="65"/>
        <v>826000437348.55249</v>
      </c>
      <c r="S208" s="37">
        <f t="shared" si="68"/>
        <v>1.0010306457596225E-2</v>
      </c>
      <c r="T208" s="15">
        <f t="shared" si="69"/>
        <v>82515000000000</v>
      </c>
      <c r="U208" s="15">
        <f t="shared" si="66"/>
        <v>82515000000000</v>
      </c>
      <c r="Y208" s="15">
        <f t="shared" si="70"/>
        <v>0.99897094430992739</v>
      </c>
      <c r="Z208" s="15">
        <f t="shared" si="71"/>
        <v>1.0290556900726111E-3</v>
      </c>
      <c r="AB208" s="15">
        <f t="shared" si="72"/>
        <v>82515000000000</v>
      </c>
      <c r="AC208" s="15">
        <f t="shared" si="73"/>
        <v>0.99897094430992739</v>
      </c>
      <c r="AD208" s="15">
        <f t="shared" si="74"/>
        <v>1.0290556900726111E-3</v>
      </c>
    </row>
    <row r="209" spans="1:38" x14ac:dyDescent="0.25">
      <c r="A209" s="20">
        <v>40406</v>
      </c>
      <c r="B209" s="4">
        <v>40413</v>
      </c>
      <c r="C209">
        <v>5.55E+17</v>
      </c>
      <c r="D209" s="7">
        <f t="shared" si="54"/>
        <v>5.55E+17</v>
      </c>
      <c r="E209">
        <v>4.25E+17</v>
      </c>
      <c r="F209">
        <v>7.37E+16</v>
      </c>
      <c r="G209" s="14">
        <v>138999999999999.98</v>
      </c>
      <c r="K209" s="14">
        <f t="shared" si="60"/>
        <v>0</v>
      </c>
      <c r="L209" s="15">
        <f>Notes!$C$31*1000000000000*InjAreaLoss!D209*Notes!$C$4</f>
        <v>901826834019284.12</v>
      </c>
      <c r="M209">
        <f t="shared" si="61"/>
        <v>4.987E+17</v>
      </c>
      <c r="N209" s="15">
        <f t="shared" si="62"/>
        <v>5.63E+16</v>
      </c>
      <c r="O209" s="15">
        <f t="shared" si="63"/>
        <v>5.5259173165980712E+16</v>
      </c>
      <c r="P209" s="16">
        <f t="shared" si="67"/>
        <v>0.90043392222345819</v>
      </c>
      <c r="Q209" s="16">
        <f t="shared" si="64"/>
        <v>9.956607777654182E-2</v>
      </c>
      <c r="R209" s="14">
        <f t="shared" si="65"/>
        <v>7029100387763989</v>
      </c>
      <c r="S209" s="37">
        <f t="shared" si="68"/>
        <v>0.12720241699329884</v>
      </c>
      <c r="T209" s="15">
        <f t="shared" si="69"/>
        <v>5.63E+16</v>
      </c>
      <c r="U209" s="15">
        <f t="shared" si="66"/>
        <v>5.5259173165980712E+16</v>
      </c>
      <c r="Y209" s="15">
        <f t="shared" si="70"/>
        <v>0.10144144144144145</v>
      </c>
      <c r="Z209" s="15">
        <f t="shared" si="71"/>
        <v>0.8985585585585586</v>
      </c>
      <c r="AB209" s="15">
        <f t="shared" si="72"/>
        <v>5.63E+16</v>
      </c>
      <c r="AC209" s="15">
        <f t="shared" si="73"/>
        <v>0.10144144144144145</v>
      </c>
      <c r="AD209" s="15">
        <f t="shared" si="74"/>
        <v>0.8985585585585586</v>
      </c>
    </row>
    <row r="210" spans="1:38" x14ac:dyDescent="0.25">
      <c r="A210" s="20">
        <v>40413</v>
      </c>
      <c r="B210" s="4">
        <v>40420</v>
      </c>
      <c r="C210">
        <v>9.02E+18</v>
      </c>
      <c r="D210" s="7">
        <f t="shared" si="54"/>
        <v>9.02E+18</v>
      </c>
      <c r="E210">
        <v>1.67E+18</v>
      </c>
      <c r="F210">
        <v>6.81E+18</v>
      </c>
      <c r="G210" s="14">
        <v>1340000000000000</v>
      </c>
      <c r="K210" s="14">
        <f t="shared" si="60"/>
        <v>0</v>
      </c>
      <c r="L210" s="15">
        <f>Notes!$C$31*1000000000000*InjAreaLoss!D210*Notes!$C$4</f>
        <v>6.0473444681217664E+16</v>
      </c>
      <c r="M210">
        <f t="shared" si="61"/>
        <v>8.48E+18</v>
      </c>
      <c r="N210" s="15">
        <f t="shared" si="62"/>
        <v>5.4E+17</v>
      </c>
      <c r="O210" s="15">
        <f t="shared" si="63"/>
        <v>4.7818655531878234E+17</v>
      </c>
      <c r="P210" s="16">
        <f t="shared" si="67"/>
        <v>0.94698596947685343</v>
      </c>
      <c r="Q210" s="16">
        <f t="shared" si="64"/>
        <v>5.3014030523146599E-2</v>
      </c>
      <c r="R210" s="14">
        <f t="shared" si="65"/>
        <v>1.1424931458573902E+17</v>
      </c>
      <c r="S210" s="37">
        <f t="shared" si="68"/>
        <v>0.23892205524175578</v>
      </c>
      <c r="T210" s="15">
        <f t="shared" si="69"/>
        <v>5.4E+17</v>
      </c>
      <c r="U210" s="15">
        <f t="shared" si="66"/>
        <v>4.7818655531878234E+17</v>
      </c>
      <c r="Y210" s="15">
        <f t="shared" si="70"/>
        <v>5.9866962305986697E-2</v>
      </c>
      <c r="Z210" s="15">
        <f t="shared" si="71"/>
        <v>0.94013303769401335</v>
      </c>
      <c r="AB210" s="15">
        <f t="shared" si="72"/>
        <v>5.4E+17</v>
      </c>
      <c r="AC210" s="15">
        <f t="shared" si="73"/>
        <v>5.9866962305986697E-2</v>
      </c>
      <c r="AD210" s="15">
        <f t="shared" si="74"/>
        <v>0.94013303769401335</v>
      </c>
    </row>
    <row r="211" spans="1:38" x14ac:dyDescent="0.25">
      <c r="A211" s="20">
        <v>40420</v>
      </c>
      <c r="B211" s="4">
        <v>40427</v>
      </c>
      <c r="C211">
        <v>8.460000000000001E+18</v>
      </c>
      <c r="D211" s="7">
        <f t="shared" si="54"/>
        <v>8.460000000000001E+18</v>
      </c>
      <c r="E211">
        <v>1.49E+18</v>
      </c>
      <c r="F211">
        <v>6.52E+18</v>
      </c>
      <c r="G211" s="14">
        <v>873000000000000</v>
      </c>
      <c r="K211" s="14">
        <f t="shared" si="60"/>
        <v>0</v>
      </c>
      <c r="L211" s="15">
        <f>Notes!$C$31*1000000000000*InjAreaLoss!D211*Notes!$C$4</f>
        <v>6.3828921127795064E+16</v>
      </c>
      <c r="M211">
        <f t="shared" si="61"/>
        <v>8.01E+18</v>
      </c>
      <c r="N211" s="15">
        <f t="shared" si="62"/>
        <v>4.5000000000000102E+17</v>
      </c>
      <c r="O211" s="15">
        <f t="shared" si="63"/>
        <v>3.8529807887220595E+17</v>
      </c>
      <c r="P211" s="16">
        <f t="shared" si="67"/>
        <v>0.95445649185907733</v>
      </c>
      <c r="Q211" s="16">
        <f t="shared" si="64"/>
        <v>4.5543508140922687E-2</v>
      </c>
      <c r="R211" s="14">
        <f t="shared" si="65"/>
        <v>1.0784534060092786E+17</v>
      </c>
      <c r="S211" s="37">
        <f t="shared" si="68"/>
        <v>0.27990105976286878</v>
      </c>
      <c r="T211" s="15">
        <f t="shared" si="69"/>
        <v>4.5000000000000102E+17</v>
      </c>
      <c r="U211" s="15">
        <f t="shared" si="66"/>
        <v>3.8529807887220595E+17</v>
      </c>
      <c r="Y211" s="15">
        <f t="shared" si="70"/>
        <v>5.3191489361702239E-2</v>
      </c>
      <c r="Z211" s="15">
        <f t="shared" si="71"/>
        <v>0.94680851063829774</v>
      </c>
      <c r="AB211" s="15">
        <f t="shared" si="72"/>
        <v>4.5000000000000102E+17</v>
      </c>
      <c r="AC211" s="15">
        <f t="shared" si="73"/>
        <v>5.3191489361702239E-2</v>
      </c>
      <c r="AD211" s="15">
        <f t="shared" si="74"/>
        <v>0.94680851063829774</v>
      </c>
    </row>
    <row r="212" spans="1:38" x14ac:dyDescent="0.25">
      <c r="A212" s="20">
        <v>40427</v>
      </c>
      <c r="B212" s="4">
        <v>40434</v>
      </c>
      <c r="C212">
        <v>8E+18</v>
      </c>
      <c r="D212" s="7">
        <f t="shared" si="54"/>
        <v>8E+18</v>
      </c>
      <c r="E212">
        <v>1.86E+18</v>
      </c>
      <c r="F212">
        <v>5.62E+18</v>
      </c>
      <c r="G212" s="14">
        <v>200000000000000</v>
      </c>
      <c r="K212" s="14">
        <f t="shared" si="60"/>
        <v>0</v>
      </c>
      <c r="L212" s="15">
        <f>Notes!$C$31*1000000000000*InjAreaLoss!D212*Notes!$C$4</f>
        <v>5.8836543899469448E+16</v>
      </c>
      <c r="M212">
        <f t="shared" si="61"/>
        <v>7.48E+18</v>
      </c>
      <c r="N212" s="15">
        <f t="shared" si="62"/>
        <v>5.2E+17</v>
      </c>
      <c r="O212" s="15">
        <f t="shared" si="63"/>
        <v>4.6096345610053056E+17</v>
      </c>
      <c r="P212" s="16">
        <f t="shared" si="67"/>
        <v>0.94237956798743372</v>
      </c>
      <c r="Q212" s="16">
        <f t="shared" si="64"/>
        <v>5.7620432012566322E-2</v>
      </c>
      <c r="R212" s="14">
        <f t="shared" si="65"/>
        <v>9.9522591294086608E+16</v>
      </c>
      <c r="S212" s="37">
        <f t="shared" si="68"/>
        <v>0.21590126066822515</v>
      </c>
      <c r="T212" s="15">
        <f t="shared" si="69"/>
        <v>5.2E+17</v>
      </c>
      <c r="U212" s="15">
        <f t="shared" si="66"/>
        <v>4.6096345610053056E+17</v>
      </c>
      <c r="Y212" s="15">
        <f t="shared" si="70"/>
        <v>6.5000000000000002E-2</v>
      </c>
      <c r="Z212" s="15">
        <f t="shared" si="71"/>
        <v>0.93500000000000005</v>
      </c>
      <c r="AB212" s="15">
        <f t="shared" si="72"/>
        <v>5.2E+17</v>
      </c>
      <c r="AC212" s="15">
        <f t="shared" si="73"/>
        <v>6.5000000000000002E-2</v>
      </c>
      <c r="AD212" s="15">
        <f t="shared" si="74"/>
        <v>0.93500000000000005</v>
      </c>
    </row>
    <row r="213" spans="1:38" x14ac:dyDescent="0.25">
      <c r="A213" s="20">
        <v>40434</v>
      </c>
      <c r="B213" s="4">
        <v>40441</v>
      </c>
      <c r="C213">
        <v>7.43E+18</v>
      </c>
      <c r="D213" s="7">
        <f t="shared" si="54"/>
        <v>7.43E+18</v>
      </c>
      <c r="E213">
        <v>1.76E+18</v>
      </c>
      <c r="F213">
        <v>5.2E+18</v>
      </c>
      <c r="G213" s="14">
        <v>972000000000000.12</v>
      </c>
      <c r="K213" s="14">
        <f t="shared" si="60"/>
        <v>0</v>
      </c>
      <c r="L213" s="15">
        <f>Notes!$C$31*1000000000000*InjAreaLoss!D213*Notes!$C$4</f>
        <v>5.26666871067262E+16</v>
      </c>
      <c r="M213">
        <f t="shared" si="61"/>
        <v>6.96E+18</v>
      </c>
      <c r="N213" s="15">
        <f t="shared" si="62"/>
        <v>4.7E+17</v>
      </c>
      <c r="O213" s="15">
        <f t="shared" si="63"/>
        <v>4.1636131289327379E+17</v>
      </c>
      <c r="P213" s="16">
        <f t="shared" si="67"/>
        <v>0.94396213823778274</v>
      </c>
      <c r="Q213" s="16">
        <f t="shared" si="64"/>
        <v>5.60378617622172E-2</v>
      </c>
      <c r="R213" s="14">
        <f t="shared" si="65"/>
        <v>9.238250631191752E+16</v>
      </c>
      <c r="S213" s="37">
        <f t="shared" si="68"/>
        <v>0.22188062015165658</v>
      </c>
      <c r="T213" s="15">
        <f t="shared" si="69"/>
        <v>4.7E+17</v>
      </c>
      <c r="U213" s="15">
        <f t="shared" si="66"/>
        <v>4.1636131289327379E+17</v>
      </c>
      <c r="Y213" s="15">
        <f t="shared" si="70"/>
        <v>6.3257065948855995E-2</v>
      </c>
      <c r="Z213" s="15">
        <f t="shared" si="71"/>
        <v>0.93674293405114395</v>
      </c>
      <c r="AB213" s="15">
        <f t="shared" si="72"/>
        <v>4.7E+17</v>
      </c>
      <c r="AC213" s="15">
        <f t="shared" si="73"/>
        <v>6.3257065948855995E-2</v>
      </c>
      <c r="AD213" s="15">
        <f t="shared" si="74"/>
        <v>0.93674293405114395</v>
      </c>
    </row>
    <row r="214" spans="1:38" x14ac:dyDescent="0.25">
      <c r="A214" s="20">
        <v>40441</v>
      </c>
      <c r="B214" s="4">
        <v>40448</v>
      </c>
      <c r="C214">
        <v>1.81E+18</v>
      </c>
      <c r="D214" s="7">
        <f t="shared" si="54"/>
        <v>1.81E+18</v>
      </c>
      <c r="E214">
        <v>1.66E+18</v>
      </c>
      <c r="F214">
        <v>0</v>
      </c>
      <c r="G214" s="14">
        <v>91400000000000</v>
      </c>
      <c r="K214" s="14">
        <f t="shared" si="60"/>
        <v>0</v>
      </c>
      <c r="L214" s="15">
        <f>Notes!$C$31*1000000000000*InjAreaLoss!D214*Notes!$C$4</f>
        <v>439002496560330.75</v>
      </c>
      <c r="M214">
        <f t="shared" si="61"/>
        <v>1.66E+18</v>
      </c>
      <c r="N214" s="15">
        <f t="shared" si="62"/>
        <v>1.5E+17</v>
      </c>
      <c r="O214" s="15">
        <f t="shared" si="63"/>
        <v>1.4946959750343968E+17</v>
      </c>
      <c r="P214" s="16">
        <f t="shared" si="67"/>
        <v>0.9174201118765527</v>
      </c>
      <c r="Q214" s="16">
        <f t="shared" si="64"/>
        <v>8.257988812344734E-2</v>
      </c>
      <c r="R214" s="14">
        <f t="shared" si="65"/>
        <v>2.4559519948641404E+16</v>
      </c>
      <c r="S214" s="37">
        <f t="shared" si="68"/>
        <v>0.16431113991643836</v>
      </c>
      <c r="T214" s="15">
        <f t="shared" si="69"/>
        <v>1.5E+17</v>
      </c>
      <c r="U214" s="15">
        <f t="shared" si="66"/>
        <v>1.4946959750343968E+17</v>
      </c>
      <c r="Y214" s="15">
        <f t="shared" si="70"/>
        <v>8.2872928176795577E-2</v>
      </c>
      <c r="Z214" s="15">
        <f t="shared" si="71"/>
        <v>0.91712707182320441</v>
      </c>
      <c r="AB214" s="15">
        <f t="shared" si="72"/>
        <v>1.5E+17</v>
      </c>
      <c r="AC214" s="15">
        <f t="shared" si="73"/>
        <v>8.2872928176795577E-2</v>
      </c>
      <c r="AD214" s="15">
        <f t="shared" si="74"/>
        <v>0.91712707182320441</v>
      </c>
    </row>
    <row r="215" spans="1:38" x14ac:dyDescent="0.25">
      <c r="A215" s="20">
        <v>40448</v>
      </c>
      <c r="B215" s="4">
        <v>40455</v>
      </c>
      <c r="C215">
        <v>1.9E+18</v>
      </c>
      <c r="D215" s="7">
        <f t="shared" si="54"/>
        <v>1.9E+18</v>
      </c>
      <c r="E215">
        <v>1.75E+18</v>
      </c>
      <c r="F215">
        <v>0</v>
      </c>
      <c r="G215" s="14">
        <v>91300000000000</v>
      </c>
      <c r="K215" s="14">
        <f t="shared" si="60"/>
        <v>0</v>
      </c>
      <c r="L215" s="15">
        <f>Notes!$C$31*1000000000000*InjAreaLoss!D215*Notes!$C$4</f>
        <v>210993447959228.75</v>
      </c>
      <c r="M215">
        <f t="shared" si="61"/>
        <v>1.75E+18</v>
      </c>
      <c r="N215" s="15">
        <f t="shared" si="62"/>
        <v>1.5E+17</v>
      </c>
      <c r="O215" s="15">
        <f t="shared" si="63"/>
        <v>1.4969770655204077E+17</v>
      </c>
      <c r="P215" s="16">
        <f t="shared" si="67"/>
        <v>0.9212117333936628</v>
      </c>
      <c r="Q215" s="16">
        <f t="shared" si="64"/>
        <v>7.878826660633724E-2</v>
      </c>
      <c r="R215" s="14">
        <f t="shared" si="65"/>
        <v>2.5831182808485416E+16</v>
      </c>
      <c r="S215" s="37">
        <f t="shared" si="68"/>
        <v>0.17255563497564666</v>
      </c>
      <c r="T215" s="15">
        <f t="shared" si="69"/>
        <v>1.5E+17</v>
      </c>
      <c r="U215" s="15">
        <f t="shared" si="66"/>
        <v>1.4969770655204077E+17</v>
      </c>
      <c r="Y215" s="15">
        <f t="shared" si="70"/>
        <v>7.8947368421052627E-2</v>
      </c>
      <c r="Z215" s="15">
        <f t="shared" si="71"/>
        <v>0.92105263157894735</v>
      </c>
      <c r="AB215" s="15">
        <f t="shared" si="72"/>
        <v>1.5E+17</v>
      </c>
      <c r="AC215" s="15">
        <f t="shared" si="73"/>
        <v>7.8947368421052627E-2</v>
      </c>
      <c r="AD215" s="15">
        <f t="shared" si="74"/>
        <v>0.92105263157894735</v>
      </c>
    </row>
    <row r="216" spans="1:38" x14ac:dyDescent="0.25">
      <c r="A216" s="20">
        <v>40455</v>
      </c>
      <c r="B216" s="4">
        <v>40462</v>
      </c>
      <c r="C216">
        <v>1.61E+18</v>
      </c>
      <c r="D216" s="7">
        <f t="shared" si="54"/>
        <v>1.61E+18</v>
      </c>
      <c r="E216">
        <v>1.47E+18</v>
      </c>
      <c r="F216">
        <v>0</v>
      </c>
      <c r="G216" s="14">
        <v>288000000000000</v>
      </c>
      <c r="K216" s="14">
        <f t="shared" si="60"/>
        <v>0</v>
      </c>
      <c r="L216" s="15">
        <f>Notes!$C$31*1000000000000*InjAreaLoss!D216*Notes!$C$4</f>
        <v>207590327830854.09</v>
      </c>
      <c r="M216">
        <f t="shared" si="61"/>
        <v>1.47E+18</v>
      </c>
      <c r="N216" s="15">
        <f t="shared" si="62"/>
        <v>1.4E+17</v>
      </c>
      <c r="O216" s="15">
        <f t="shared" si="63"/>
        <v>1.3950440967216915E+17</v>
      </c>
      <c r="P216" s="16">
        <f t="shared" si="67"/>
        <v>0.91335129834026763</v>
      </c>
      <c r="Q216" s="16">
        <f t="shared" si="64"/>
        <v>8.6648701659732388E-2</v>
      </c>
      <c r="R216" s="14">
        <f t="shared" si="65"/>
        <v>2.180137639241556E+16</v>
      </c>
      <c r="S216" s="37">
        <f t="shared" si="68"/>
        <v>0.15627732803320044</v>
      </c>
      <c r="T216" s="15">
        <f t="shared" si="69"/>
        <v>1.4E+17</v>
      </c>
      <c r="U216" s="15">
        <f t="shared" si="66"/>
        <v>1.3950440967216915E+17</v>
      </c>
      <c r="Y216" s="15">
        <f t="shared" si="70"/>
        <v>8.6956521739130432E-2</v>
      </c>
      <c r="Z216" s="15">
        <f t="shared" si="71"/>
        <v>0.91304347826086962</v>
      </c>
      <c r="AB216" s="15">
        <f t="shared" si="72"/>
        <v>1.4E+17</v>
      </c>
      <c r="AC216" s="15">
        <f t="shared" si="73"/>
        <v>8.6956521739130432E-2</v>
      </c>
      <c r="AD216" s="15">
        <f t="shared" si="74"/>
        <v>0.91304347826086962</v>
      </c>
    </row>
    <row r="217" spans="1:38" x14ac:dyDescent="0.25">
      <c r="A217" s="20">
        <v>40462</v>
      </c>
      <c r="B217" s="4">
        <v>40469</v>
      </c>
      <c r="C217">
        <v>1.59E+18</v>
      </c>
      <c r="D217" s="7">
        <f t="shared" si="54"/>
        <v>1.59E+18</v>
      </c>
      <c r="E217">
        <v>1.45E+18</v>
      </c>
      <c r="F217">
        <v>0</v>
      </c>
      <c r="G217" s="14">
        <v>10400000000000</v>
      </c>
      <c r="K217" s="14">
        <f t="shared" si="60"/>
        <v>0</v>
      </c>
      <c r="L217" s="15">
        <f>Notes!$C$31*1000000000000*InjAreaLoss!D217*Notes!$C$4</f>
        <v>210993447959228.75</v>
      </c>
      <c r="M217">
        <f t="shared" si="61"/>
        <v>1.45E+18</v>
      </c>
      <c r="N217" s="15">
        <f t="shared" si="62"/>
        <v>1.4E+17</v>
      </c>
      <c r="O217" s="15">
        <f t="shared" si="63"/>
        <v>1.3977860655204077E+17</v>
      </c>
      <c r="P217" s="16">
        <f t="shared" si="67"/>
        <v>0.91208892669682973</v>
      </c>
      <c r="Q217" s="16">
        <f t="shared" si="64"/>
        <v>8.7911073303170301E-2</v>
      </c>
      <c r="R217" s="14">
        <f t="shared" si="65"/>
        <v>2.1518829068112408E+16</v>
      </c>
      <c r="S217" s="37">
        <f t="shared" si="68"/>
        <v>0.15394937464983788</v>
      </c>
      <c r="T217" s="15">
        <f t="shared" si="69"/>
        <v>1.4E+17</v>
      </c>
      <c r="U217" s="15">
        <f t="shared" si="66"/>
        <v>1.3977860655204077E+17</v>
      </c>
      <c r="Y217" s="15">
        <f t="shared" si="70"/>
        <v>8.8050314465408799E-2</v>
      </c>
      <c r="Z217" s="15">
        <f t="shared" si="71"/>
        <v>0.91194968553459121</v>
      </c>
      <c r="AB217" s="15">
        <f t="shared" si="72"/>
        <v>1.4E+17</v>
      </c>
      <c r="AC217" s="15">
        <f t="shared" si="73"/>
        <v>8.8050314465408799E-2</v>
      </c>
      <c r="AD217" s="15">
        <f t="shared" si="74"/>
        <v>0.91194968553459121</v>
      </c>
    </row>
    <row r="218" spans="1:38" x14ac:dyDescent="0.25">
      <c r="A218" s="20">
        <v>40469</v>
      </c>
      <c r="B218" s="4">
        <v>40476</v>
      </c>
      <c r="C218">
        <v>1.51E+18</v>
      </c>
      <c r="D218" s="7">
        <f t="shared" si="54"/>
        <v>1.51E+18</v>
      </c>
      <c r="E218">
        <v>1.4E+18</v>
      </c>
      <c r="F218">
        <v>0</v>
      </c>
      <c r="G218" s="14">
        <v>31300000000000</v>
      </c>
      <c r="K218" s="14">
        <f t="shared" si="60"/>
        <v>0</v>
      </c>
      <c r="L218" s="15">
        <f>Notes!$C$31*1000000000000*InjAreaLoss!D218*Notes!$C$4</f>
        <v>193977847317355.44</v>
      </c>
      <c r="M218">
        <f t="shared" si="61"/>
        <v>1.4E+18</v>
      </c>
      <c r="N218" s="15">
        <f t="shared" si="62"/>
        <v>1.1E+17</v>
      </c>
      <c r="O218" s="15">
        <f t="shared" si="63"/>
        <v>1.0977472215268264E+17</v>
      </c>
      <c r="P218" s="16">
        <f t="shared" si="67"/>
        <v>0.92730150850815718</v>
      </c>
      <c r="Q218" s="16">
        <f t="shared" si="64"/>
        <v>7.2698491491842807E-2</v>
      </c>
      <c r="R218" s="14">
        <f t="shared" si="65"/>
        <v>2.0591503195753088E+16</v>
      </c>
      <c r="S218" s="37">
        <f t="shared" si="68"/>
        <v>0.18757964303578864</v>
      </c>
      <c r="T218" s="15">
        <f t="shared" si="69"/>
        <v>1.1E+17</v>
      </c>
      <c r="U218" s="15">
        <f t="shared" si="66"/>
        <v>1.0977472215268264E+17</v>
      </c>
      <c r="Y218" s="15">
        <f t="shared" si="70"/>
        <v>7.2847682119205295E-2</v>
      </c>
      <c r="Z218" s="15">
        <f t="shared" si="71"/>
        <v>0.92715231788079466</v>
      </c>
      <c r="AB218" s="15">
        <f t="shared" si="72"/>
        <v>1.1E+17</v>
      </c>
      <c r="AC218" s="15">
        <f t="shared" si="73"/>
        <v>7.2847682119205295E-2</v>
      </c>
      <c r="AD218" s="15">
        <f t="shared" si="74"/>
        <v>0.92715231788079466</v>
      </c>
      <c r="AH218" s="14"/>
      <c r="AI218" s="14"/>
      <c r="AJ218" s="14"/>
    </row>
    <row r="219" spans="1:38" x14ac:dyDescent="0.25">
      <c r="A219" s="20">
        <v>40476</v>
      </c>
      <c r="B219" s="4">
        <v>40483</v>
      </c>
      <c r="C219">
        <v>1.7E+18</v>
      </c>
      <c r="D219" s="7">
        <f t="shared" si="54"/>
        <v>1.7E+18</v>
      </c>
      <c r="E219">
        <v>1.57E+18</v>
      </c>
      <c r="F219">
        <v>275000000000000</v>
      </c>
      <c r="G219" s="14">
        <v>68700000000000</v>
      </c>
      <c r="K219" s="14">
        <f t="shared" si="60"/>
        <v>0</v>
      </c>
      <c r="L219" s="15">
        <f>Notes!$C$31*1000000000000*InjAreaLoss!D219*Notes!$C$4</f>
        <v>343715132965840.31</v>
      </c>
      <c r="M219">
        <f t="shared" si="61"/>
        <v>1.570275E+18</v>
      </c>
      <c r="N219" s="15">
        <f t="shared" si="62"/>
        <v>1.29725E+17</v>
      </c>
      <c r="O219" s="15">
        <f t="shared" si="63"/>
        <v>1.2931258486703416E+17</v>
      </c>
      <c r="P219" s="16">
        <f t="shared" si="67"/>
        <v>0.92393377360762696</v>
      </c>
      <c r="Q219" s="16">
        <f t="shared" si="64"/>
        <v>7.6066226392373038E-2</v>
      </c>
      <c r="R219" s="14">
        <f t="shared" si="65"/>
        <v>2.3140657290761608E+16</v>
      </c>
      <c r="S219" s="37">
        <f t="shared" si="68"/>
        <v>0.17895131641329434</v>
      </c>
      <c r="T219" s="15">
        <f t="shared" si="69"/>
        <v>1.29725E+17</v>
      </c>
      <c r="U219" s="15">
        <f t="shared" si="66"/>
        <v>1.2931258486703416E+17</v>
      </c>
      <c r="Y219" s="15">
        <f t="shared" si="70"/>
        <v>7.6308823529411762E-2</v>
      </c>
      <c r="Z219" s="15">
        <f t="shared" si="71"/>
        <v>0.92369117647058818</v>
      </c>
      <c r="AB219" s="15">
        <f t="shared" si="72"/>
        <v>1.29725E+17</v>
      </c>
      <c r="AC219" s="15">
        <f t="shared" si="73"/>
        <v>7.6308823529411762E-2</v>
      </c>
      <c r="AD219" s="15">
        <f t="shared" si="74"/>
        <v>0.92369117647058818</v>
      </c>
      <c r="AH219" s="14"/>
      <c r="AI219" s="14"/>
      <c r="AJ219" s="14"/>
    </row>
    <row r="220" spans="1:38" x14ac:dyDescent="0.25">
      <c r="A220" s="20">
        <v>40483</v>
      </c>
      <c r="B220" s="4">
        <v>40490</v>
      </c>
      <c r="C220">
        <v>8.41E+18</v>
      </c>
      <c r="D220" s="7">
        <f t="shared" si="54"/>
        <v>8.41E+18</v>
      </c>
      <c r="E220">
        <v>1.56E+18</v>
      </c>
      <c r="F220">
        <v>6.31E+18</v>
      </c>
      <c r="G220" s="14">
        <v>238000000000000</v>
      </c>
      <c r="K220" s="14">
        <f t="shared" si="60"/>
        <v>0</v>
      </c>
      <c r="L220" s="15">
        <f>Notes!$C$31*1000000000000*InjAreaLoss!D220*Notes!$C$4</f>
        <v>6.4577607556037488E+16</v>
      </c>
      <c r="M220">
        <f t="shared" si="61"/>
        <v>7.87E+18</v>
      </c>
      <c r="N220" s="15">
        <f t="shared" si="62"/>
        <v>5.4E+17</v>
      </c>
      <c r="O220" s="15">
        <f t="shared" si="63"/>
        <v>4.751843924439625E+17</v>
      </c>
      <c r="P220" s="16">
        <f t="shared" si="67"/>
        <v>0.94349769412081308</v>
      </c>
      <c r="Q220" s="16">
        <f t="shared" si="64"/>
        <v>5.6502305879186976E-2</v>
      </c>
      <c r="R220" s="14">
        <f t="shared" si="65"/>
        <v>1.0629297734283374E+17</v>
      </c>
      <c r="S220" s="37">
        <f t="shared" si="68"/>
        <v>0.22368785472129885</v>
      </c>
      <c r="T220" s="15">
        <f t="shared" si="69"/>
        <v>5.4E+17</v>
      </c>
      <c r="U220" s="15">
        <f t="shared" si="66"/>
        <v>4.751843924439625E+17</v>
      </c>
      <c r="Y220" s="15">
        <f t="shared" si="70"/>
        <v>6.4209274673008326E-2</v>
      </c>
      <c r="Z220" s="15">
        <f t="shared" si="71"/>
        <v>0.9357907253269917</v>
      </c>
      <c r="AB220" s="15">
        <f t="shared" si="72"/>
        <v>5.4E+17</v>
      </c>
      <c r="AC220" s="15">
        <f t="shared" si="73"/>
        <v>6.4209274673008326E-2</v>
      </c>
      <c r="AD220" s="15">
        <f t="shared" si="74"/>
        <v>0.9357907253269917</v>
      </c>
      <c r="AF220">
        <v>0.91</v>
      </c>
      <c r="AG220">
        <v>0.89</v>
      </c>
      <c r="AH220" s="14">
        <f t="shared" ref="AH220" si="75">F220/AF220</f>
        <v>6.9340659340659343E+18</v>
      </c>
      <c r="AI220" s="14">
        <f t="shared" ref="AI220" si="76">E220/AG220</f>
        <v>1.7528089887640448E+18</v>
      </c>
      <c r="AJ220" s="14">
        <f t="shared" ref="AJ220" si="77">AH220+AI220</f>
        <v>8.6868749228299796E+18</v>
      </c>
      <c r="AK220" s="16">
        <f t="shared" ref="AK220" si="78">AJ220/D220</f>
        <v>1.0329221073519594</v>
      </c>
      <c r="AL220" s="16">
        <f t="shared" ref="AL220" si="79">AJ220/C220</f>
        <v>1.0329221073519594</v>
      </c>
    </row>
    <row r="221" spans="1:38" x14ac:dyDescent="0.25">
      <c r="A221" s="20">
        <v>40490</v>
      </c>
      <c r="B221" s="4">
        <v>40497</v>
      </c>
      <c r="C221">
        <v>9.199999999999999E+18</v>
      </c>
      <c r="D221" s="7">
        <f t="shared" si="54"/>
        <v>9.199999999999999E+18</v>
      </c>
      <c r="E221">
        <v>1.44E+18</v>
      </c>
      <c r="F221">
        <v>7.18E+18</v>
      </c>
      <c r="G221" s="14">
        <v>399000000000000</v>
      </c>
      <c r="K221" s="14">
        <f t="shared" si="60"/>
        <v>0</v>
      </c>
      <c r="L221" s="15">
        <f>Notes!$C$31*1000000000000*InjAreaLoss!D221*Notes!$C$4</f>
        <v>6.5377340786205544E+16</v>
      </c>
      <c r="M221">
        <f t="shared" si="61"/>
        <v>8.62E+18</v>
      </c>
      <c r="N221" s="15">
        <f t="shared" si="62"/>
        <v>5.7999999999999898E+17</v>
      </c>
      <c r="O221" s="15">
        <f t="shared" si="63"/>
        <v>5.1422365921379341E+17</v>
      </c>
      <c r="P221" s="16">
        <f t="shared" si="67"/>
        <v>0.94410612399850069</v>
      </c>
      <c r="Q221" s="16">
        <f t="shared" si="64"/>
        <v>5.5893876001499289E-2</v>
      </c>
      <c r="R221" s="14">
        <f t="shared" si="65"/>
        <v>1.1758838138008757E+17</v>
      </c>
      <c r="S221" s="37">
        <f t="shared" si="68"/>
        <v>0.22867166703272801</v>
      </c>
      <c r="T221" s="15">
        <f t="shared" si="69"/>
        <v>5.7999999999999898E+17</v>
      </c>
      <c r="U221" s="15">
        <f t="shared" si="66"/>
        <v>5.1422365921379341E+17</v>
      </c>
      <c r="Y221" s="15">
        <f t="shared" si="70"/>
        <v>6.3043478260869465E-2</v>
      </c>
      <c r="Z221" s="15">
        <f t="shared" si="71"/>
        <v>0.93695652173913058</v>
      </c>
      <c r="AB221" s="15">
        <f t="shared" si="72"/>
        <v>5.7999999999999898E+17</v>
      </c>
      <c r="AC221" s="15">
        <f t="shared" si="73"/>
        <v>6.3043478260869465E-2</v>
      </c>
      <c r="AD221" s="15">
        <f t="shared" si="74"/>
        <v>0.93695652173913058</v>
      </c>
      <c r="AF221">
        <v>0.91</v>
      </c>
      <c r="AG221">
        <v>0.89</v>
      </c>
      <c r="AH221" s="14">
        <f t="shared" ref="AH221:AH236" si="80">F221/AF221</f>
        <v>7.8901098901098895E+18</v>
      </c>
      <c r="AI221" s="14">
        <f t="shared" ref="AI221:AI236" si="81">E221/AG221</f>
        <v>1.6179775280898877E+18</v>
      </c>
      <c r="AJ221" s="14">
        <f t="shared" ref="AJ221:AJ236" si="82">AH221+AI221</f>
        <v>9.5080874181997773E+18</v>
      </c>
      <c r="AK221" s="16">
        <f t="shared" ref="AK221:AK236" si="83">AJ221/D221</f>
        <v>1.0334877628478021</v>
      </c>
      <c r="AL221" s="16">
        <f t="shared" ref="AL221:AL236" si="84">AJ221/C221</f>
        <v>1.0334877628478021</v>
      </c>
    </row>
    <row r="222" spans="1:38" x14ac:dyDescent="0.25">
      <c r="A222" s="20">
        <v>40497</v>
      </c>
      <c r="B222" s="4">
        <v>40504</v>
      </c>
      <c r="C222">
        <v>1.04E+19</v>
      </c>
      <c r="D222" s="7">
        <f t="shared" si="54"/>
        <v>1.04E+19</v>
      </c>
      <c r="E222">
        <v>1.82E+18</v>
      </c>
      <c r="F222">
        <v>7.87E+18</v>
      </c>
      <c r="G222" s="14">
        <v>215000000000000</v>
      </c>
      <c r="K222" s="14">
        <f t="shared" si="60"/>
        <v>0</v>
      </c>
      <c r="L222" s="15">
        <f>Notes!$C$31*1000000000000*InjAreaLoss!D222*Notes!$C$4</f>
        <v>9.579102537348984E+16</v>
      </c>
      <c r="M222">
        <f t="shared" si="61"/>
        <v>9.69E+18</v>
      </c>
      <c r="N222" s="15">
        <f t="shared" si="62"/>
        <v>7.1E+17</v>
      </c>
      <c r="O222" s="15">
        <f t="shared" si="63"/>
        <v>6.1399397462651021E+17</v>
      </c>
      <c r="P222" s="16">
        <f t="shared" si="67"/>
        <v>0.940962117824374</v>
      </c>
      <c r="Q222" s="16">
        <f t="shared" si="64"/>
        <v>5.9037882175625979E-2</v>
      </c>
      <c r="R222" s="14">
        <f t="shared" si="65"/>
        <v>1.3168844898728478E+17</v>
      </c>
      <c r="S222" s="37">
        <f t="shared" si="68"/>
        <v>0.21447840602571105</v>
      </c>
      <c r="T222" s="15">
        <f t="shared" si="69"/>
        <v>7.1E+17</v>
      </c>
      <c r="U222" s="15">
        <f t="shared" si="66"/>
        <v>6.1399397462651021E+17</v>
      </c>
      <c r="Y222" s="15">
        <f t="shared" si="70"/>
        <v>6.8269230769230763E-2</v>
      </c>
      <c r="Z222" s="15">
        <f t="shared" si="71"/>
        <v>0.93173076923076925</v>
      </c>
      <c r="AB222" s="15">
        <f t="shared" si="72"/>
        <v>7.1E+17</v>
      </c>
      <c r="AC222" s="15">
        <f t="shared" si="73"/>
        <v>6.8269230769230763E-2</v>
      </c>
      <c r="AD222" s="15">
        <f t="shared" si="74"/>
        <v>0.93173076923076925</v>
      </c>
      <c r="AF222">
        <v>0.92</v>
      </c>
      <c r="AG222">
        <v>0.9</v>
      </c>
      <c r="AH222" s="14">
        <f t="shared" si="80"/>
        <v>8.554347826086956E+18</v>
      </c>
      <c r="AI222" s="14">
        <f t="shared" si="81"/>
        <v>2.0222222222222221E+18</v>
      </c>
      <c r="AJ222" s="14">
        <f t="shared" si="82"/>
        <v>1.0576570048309178E+19</v>
      </c>
      <c r="AK222" s="16">
        <f t="shared" si="83"/>
        <v>1.0169778892604979</v>
      </c>
      <c r="AL222" s="16">
        <f t="shared" si="84"/>
        <v>1.0169778892604979</v>
      </c>
    </row>
    <row r="223" spans="1:38" x14ac:dyDescent="0.25">
      <c r="A223" s="20">
        <v>40504</v>
      </c>
      <c r="B223" s="4">
        <v>40511</v>
      </c>
      <c r="C223">
        <v>1.11E+19</v>
      </c>
      <c r="D223" s="7">
        <f t="shared" si="54"/>
        <v>1.11E+19</v>
      </c>
      <c r="E223">
        <v>1.97E+18</v>
      </c>
      <c r="F223">
        <v>8.4E+18</v>
      </c>
      <c r="G223" s="14">
        <v>323000000000000</v>
      </c>
      <c r="K223" s="14">
        <f t="shared" si="60"/>
        <v>0</v>
      </c>
      <c r="L223" s="15">
        <f>Notes!$C$31*1000000000000*InjAreaLoss!D223*Notes!$C$4</f>
        <v>9.0614879658231984E+16</v>
      </c>
      <c r="M223">
        <f t="shared" si="61"/>
        <v>1.037E+19</v>
      </c>
      <c r="N223" s="15">
        <f t="shared" si="62"/>
        <v>7.3E+17</v>
      </c>
      <c r="O223" s="15">
        <f t="shared" si="63"/>
        <v>6.3906212034176806E+17</v>
      </c>
      <c r="P223" s="16">
        <f t="shared" si="67"/>
        <v>0.94242683600524613</v>
      </c>
      <c r="Q223" s="16">
        <f t="shared" si="64"/>
        <v>5.757316399475388E-2</v>
      </c>
      <c r="R223" s="14">
        <f t="shared" si="65"/>
        <v>1.4059129103921923E+17</v>
      </c>
      <c r="S223" s="37">
        <f t="shared" si="68"/>
        <v>0.21999628293417162</v>
      </c>
      <c r="T223" s="15">
        <f t="shared" si="69"/>
        <v>7.3E+17</v>
      </c>
      <c r="U223" s="15">
        <f t="shared" si="66"/>
        <v>6.3906212034176806E+17</v>
      </c>
      <c r="Y223" s="15">
        <f t="shared" si="70"/>
        <v>6.576576576576576E-2</v>
      </c>
      <c r="Z223" s="15">
        <f t="shared" si="71"/>
        <v>0.93423423423423424</v>
      </c>
      <c r="AB223" s="15">
        <f t="shared" si="72"/>
        <v>7.3E+17</v>
      </c>
      <c r="AC223" s="15">
        <f t="shared" si="73"/>
        <v>6.576576576576576E-2</v>
      </c>
      <c r="AD223" s="15">
        <f t="shared" si="74"/>
        <v>0.93423423423423424</v>
      </c>
      <c r="AF223">
        <v>0.92500000000000004</v>
      </c>
      <c r="AG223">
        <v>0.91</v>
      </c>
      <c r="AH223" s="14">
        <f t="shared" si="80"/>
        <v>9.0810810810810808E+18</v>
      </c>
      <c r="AI223" s="14">
        <f t="shared" si="81"/>
        <v>2.1648351648351647E+18</v>
      </c>
      <c r="AJ223" s="14">
        <f t="shared" si="82"/>
        <v>1.1245916245916246E+19</v>
      </c>
      <c r="AK223" s="16">
        <f t="shared" si="83"/>
        <v>1.0131456077402023</v>
      </c>
      <c r="AL223" s="16">
        <f t="shared" si="84"/>
        <v>1.0131456077402023</v>
      </c>
    </row>
    <row r="224" spans="1:38" x14ac:dyDescent="0.25">
      <c r="A224" s="20">
        <v>40511</v>
      </c>
      <c r="B224" s="4">
        <v>40518</v>
      </c>
      <c r="C224">
        <v>1.08E+19</v>
      </c>
      <c r="D224" s="17">
        <f t="shared" ref="D224:D232" si="85">C224*(1-$D$4)</f>
        <v>1.0476E+19</v>
      </c>
      <c r="E224">
        <v>1.82E+18</v>
      </c>
      <c r="F224">
        <v>8.09E+18</v>
      </c>
      <c r="G224" s="14">
        <v>1600000000000000</v>
      </c>
      <c r="K224" s="14">
        <f t="shared" si="60"/>
        <v>0</v>
      </c>
      <c r="L224" s="15">
        <f>Notes!$C$31*1000000000000*InjAreaLoss!D224*Notes!$C$4</f>
        <v>7.6291147037903072E+16</v>
      </c>
      <c r="M224">
        <f t="shared" si="61"/>
        <v>9.91E+18</v>
      </c>
      <c r="N224" s="15">
        <f t="shared" si="62"/>
        <v>5.66E+17</v>
      </c>
      <c r="O224" s="15">
        <f t="shared" si="63"/>
        <v>4.881088529620969E+17</v>
      </c>
      <c r="P224" s="16">
        <f t="shared" si="67"/>
        <v>0.95340694416169369</v>
      </c>
      <c r="Q224" s="16">
        <f t="shared" si="64"/>
        <v>4.6593055838306308E-2</v>
      </c>
      <c r="R224" s="14">
        <f t="shared" si="65"/>
        <v>1.3616399043033232E+17</v>
      </c>
      <c r="S224" s="37">
        <f t="shared" si="68"/>
        <v>0.27896234539492332</v>
      </c>
      <c r="T224" s="15">
        <f t="shared" si="69"/>
        <v>8.9E+17</v>
      </c>
      <c r="U224" s="15">
        <f t="shared" si="66"/>
        <v>8.121088529620969E+17</v>
      </c>
      <c r="Y224" s="15">
        <f t="shared" si="70"/>
        <v>5.4028255059182892E-2</v>
      </c>
      <c r="Z224" s="15">
        <f t="shared" si="71"/>
        <v>0.94597174494081715</v>
      </c>
      <c r="AB224" s="15">
        <f t="shared" si="72"/>
        <v>8.9E+17</v>
      </c>
      <c r="AC224" s="15">
        <f t="shared" si="73"/>
        <v>8.2407407407407401E-2</v>
      </c>
      <c r="AD224" s="15">
        <f t="shared" si="74"/>
        <v>0.91759259259259263</v>
      </c>
      <c r="AF224">
        <v>0.94499999999999995</v>
      </c>
      <c r="AG224">
        <v>0.91</v>
      </c>
      <c r="AH224" s="14">
        <f t="shared" si="80"/>
        <v>8.5608465608465613E+18</v>
      </c>
      <c r="AI224" s="14">
        <f t="shared" si="81"/>
        <v>2E+18</v>
      </c>
      <c r="AJ224" s="14">
        <f t="shared" si="82"/>
        <v>1.0560846560846561E+19</v>
      </c>
      <c r="AK224" s="16">
        <f t="shared" si="83"/>
        <v>1.0080991371560291</v>
      </c>
      <c r="AL224" s="16">
        <f t="shared" si="84"/>
        <v>0.97785616304134826</v>
      </c>
    </row>
    <row r="225" spans="1:38" x14ac:dyDescent="0.25">
      <c r="A225" s="20">
        <v>40518</v>
      </c>
      <c r="B225" s="4">
        <v>40525</v>
      </c>
      <c r="C225">
        <v>9.64E+18</v>
      </c>
      <c r="D225" s="17">
        <f t="shared" si="85"/>
        <v>9.3508E+18</v>
      </c>
      <c r="E225">
        <v>1.66E+18</v>
      </c>
      <c r="F225">
        <v>7.11E+18</v>
      </c>
      <c r="G225" s="14">
        <v>3500000000000000</v>
      </c>
      <c r="I225" t="s">
        <v>478</v>
      </c>
      <c r="J225" t="s">
        <v>478</v>
      </c>
      <c r="K225" s="14">
        <v>0</v>
      </c>
      <c r="L225" s="15">
        <f>Notes!$C$31*1000000000000*InjAreaLoss!D225*Notes!$C$4</f>
        <v>6.8358474018661728E+16</v>
      </c>
      <c r="M225">
        <f t="shared" si="61"/>
        <v>8.77E+18</v>
      </c>
      <c r="N225" s="15">
        <f t="shared" si="62"/>
        <v>5.808E+17</v>
      </c>
      <c r="O225" s="15">
        <f>N225-G225-H225-L225</f>
        <v>5.0894152598133824E+17</v>
      </c>
      <c r="P225" s="16">
        <f t="shared" si="67"/>
        <v>0.94557240813819798</v>
      </c>
      <c r="Q225" s="16">
        <f t="shared" si="64"/>
        <v>5.4427591861802009E-2</v>
      </c>
      <c r="R225" s="14">
        <f>SQRT((0.01*C225)^2+(0.01*E225)^2+(0.01*F225)^2+(0.01*G225)^2+(0.01*H225)^2+(0.01*L225)^2)</f>
        <v>1.2093055243856706E+17</v>
      </c>
      <c r="S225" s="37">
        <f t="shared" si="68"/>
        <v>0.2376118792927919</v>
      </c>
      <c r="T225" s="15">
        <f t="shared" si="69"/>
        <v>8.7E+17</v>
      </c>
      <c r="U225" s="15" t="e">
        <f t="shared" si="66"/>
        <v>#VALUE!</v>
      </c>
      <c r="Y225" s="15">
        <f t="shared" si="70"/>
        <v>6.2112332634640888E-2</v>
      </c>
      <c r="Z225" s="15">
        <f t="shared" si="71"/>
        <v>0.93788766736535911</v>
      </c>
      <c r="AB225" s="15">
        <f t="shared" si="72"/>
        <v>8.7E+17</v>
      </c>
      <c r="AC225" s="15">
        <f t="shared" si="73"/>
        <v>9.0248962655601658E-2</v>
      </c>
      <c r="AD225" s="15">
        <f t="shared" si="74"/>
        <v>0.90975103734439833</v>
      </c>
      <c r="AF225">
        <v>0.94499999999999995</v>
      </c>
      <c r="AG225">
        <v>0.90500000000000003</v>
      </c>
      <c r="AH225" s="14">
        <f t="shared" si="80"/>
        <v>7.5238095238095237E+18</v>
      </c>
      <c r="AI225" s="14">
        <f t="shared" si="81"/>
        <v>1.8342541436464087E+18</v>
      </c>
      <c r="AJ225" s="14">
        <f t="shared" si="82"/>
        <v>9.3580636674559324E+18</v>
      </c>
      <c r="AK225" s="16">
        <f t="shared" si="83"/>
        <v>1.0007767963656513</v>
      </c>
      <c r="AL225" s="16">
        <f t="shared" si="84"/>
        <v>0.97075349247468179</v>
      </c>
    </row>
    <row r="226" spans="1:38" x14ac:dyDescent="0.25">
      <c r="A226" s="20">
        <v>40525</v>
      </c>
      <c r="B226" s="4">
        <v>40532</v>
      </c>
      <c r="C226">
        <v>1.02E+19</v>
      </c>
      <c r="D226" s="17">
        <f t="shared" si="85"/>
        <v>9.894E+18</v>
      </c>
      <c r="E226">
        <v>1.73E+18</v>
      </c>
      <c r="F226">
        <v>7.6E+18</v>
      </c>
      <c r="G226" s="14">
        <v>2970000000000000</v>
      </c>
      <c r="I226">
        <v>77900000000000</v>
      </c>
      <c r="J226">
        <v>2650000000000000</v>
      </c>
      <c r="K226" s="14">
        <f t="shared" ref="K226:K257" si="86">I226+J226</f>
        <v>2727900000000000</v>
      </c>
      <c r="L226" s="15">
        <f>Notes!$C$31*1000000000000*InjAreaLoss!D226*Notes!$C$4</f>
        <v>5.87889002176722E+16</v>
      </c>
      <c r="M226">
        <f t="shared" si="61"/>
        <v>9.33E+18</v>
      </c>
      <c r="N226" s="15">
        <f t="shared" si="62"/>
        <v>5.64E+17</v>
      </c>
      <c r="O226" s="15">
        <f t="shared" ref="O226:O257" si="87">N226-G226-H226-I226-J226-L226</f>
        <v>4.9951319978232781E+17</v>
      </c>
      <c r="P226" s="16">
        <f t="shared" si="67"/>
        <v>0.9495135233694838</v>
      </c>
      <c r="Q226" s="16">
        <f t="shared" si="64"/>
        <v>5.0486476630516253E-2</v>
      </c>
      <c r="R226" s="14">
        <f t="shared" ref="R226:R257" si="88">SQRT((0.01*C226)^2+(0.01*E226)^2+(0.01*F226)^2+(0.01*G226)^2+(0.01*H226)^2+(0.01*I226)^2+(0.01*J226)^2+(0.01*L226)^2)</f>
        <v>1.2837303921940043E+17</v>
      </c>
      <c r="S226" s="37">
        <f t="shared" si="68"/>
        <v>0.25699629013876185</v>
      </c>
      <c r="T226" s="15">
        <f t="shared" si="69"/>
        <v>8.7E+17</v>
      </c>
      <c r="U226" s="15">
        <f t="shared" si="66"/>
        <v>8.0551319978232781E+17</v>
      </c>
      <c r="Y226" s="15">
        <f t="shared" si="70"/>
        <v>5.7004244996967858E-2</v>
      </c>
      <c r="Z226" s="15">
        <f t="shared" si="71"/>
        <v>0.94299575500303212</v>
      </c>
      <c r="AB226" s="15">
        <f t="shared" si="72"/>
        <v>8.7E+17</v>
      </c>
      <c r="AC226" s="15">
        <f t="shared" si="73"/>
        <v>8.5294117647058826E-2</v>
      </c>
      <c r="AD226" s="15">
        <f t="shared" si="74"/>
        <v>0.91470588235294115</v>
      </c>
      <c r="AF226">
        <v>0.94499999999999995</v>
      </c>
      <c r="AG226">
        <v>0.91500000000000004</v>
      </c>
      <c r="AH226" s="14">
        <f t="shared" si="80"/>
        <v>8.0423280423280425E+18</v>
      </c>
      <c r="AI226" s="14">
        <f t="shared" si="81"/>
        <v>1.8907103825136612E+18</v>
      </c>
      <c r="AJ226" s="14">
        <f t="shared" si="82"/>
        <v>9.9330384248417034E+18</v>
      </c>
      <c r="AK226" s="16">
        <f t="shared" si="83"/>
        <v>1.003945666549596</v>
      </c>
      <c r="AL226" s="16">
        <f t="shared" si="84"/>
        <v>0.97382729655310818</v>
      </c>
    </row>
    <row r="227" spans="1:38" x14ac:dyDescent="0.25">
      <c r="A227" s="20">
        <v>40532</v>
      </c>
      <c r="B227" s="4">
        <v>40539</v>
      </c>
      <c r="C227">
        <v>1.03E+19</v>
      </c>
      <c r="D227" s="17">
        <f t="shared" si="85"/>
        <v>9.991E+18</v>
      </c>
      <c r="E227">
        <v>1.49E+18</v>
      </c>
      <c r="F227">
        <v>7.87E+18</v>
      </c>
      <c r="G227" s="14">
        <v>2140000000000000</v>
      </c>
      <c r="I227">
        <v>90200000000000</v>
      </c>
      <c r="J227">
        <v>3.17E+16</v>
      </c>
      <c r="K227" s="14">
        <f t="shared" si="86"/>
        <v>3.17902E+16</v>
      </c>
      <c r="L227" s="15">
        <f>Notes!$C$31*1000000000000*InjAreaLoss!D227*Notes!$C$4</f>
        <v>6197081753770250</v>
      </c>
      <c r="M227">
        <f t="shared" si="61"/>
        <v>9.36E+18</v>
      </c>
      <c r="N227" s="15">
        <f t="shared" si="62"/>
        <v>6.31E+17</v>
      </c>
      <c r="O227" s="15">
        <f t="shared" si="87"/>
        <v>5.9087271824622976E+17</v>
      </c>
      <c r="P227" s="16">
        <f t="shared" si="67"/>
        <v>0.94085950172693122</v>
      </c>
      <c r="Q227" s="16">
        <f t="shared" si="64"/>
        <v>5.9140498273068741E-2</v>
      </c>
      <c r="R227" s="14">
        <f t="shared" si="88"/>
        <v>1.3047913545144232E+17</v>
      </c>
      <c r="S227" s="37">
        <f t="shared" si="68"/>
        <v>0.22082443717949551</v>
      </c>
      <c r="T227" s="15">
        <f t="shared" si="69"/>
        <v>9.4E+17</v>
      </c>
      <c r="U227" s="15">
        <f t="shared" si="66"/>
        <v>8.9987271824622976E+17</v>
      </c>
      <c r="Y227" s="15">
        <f t="shared" si="70"/>
        <v>6.3156841157041343E-2</v>
      </c>
      <c r="Z227" s="15">
        <f t="shared" si="71"/>
        <v>0.93684315884295866</v>
      </c>
      <c r="AB227" s="15">
        <f t="shared" si="72"/>
        <v>9.4E+17</v>
      </c>
      <c r="AC227" s="15">
        <f t="shared" si="73"/>
        <v>9.1262135922330095E-2</v>
      </c>
      <c r="AD227" s="15">
        <f t="shared" si="74"/>
        <v>0.90873786407766988</v>
      </c>
      <c r="AF227">
        <v>0.94</v>
      </c>
      <c r="AG227">
        <v>0.90500000000000003</v>
      </c>
      <c r="AH227" s="14">
        <f t="shared" si="80"/>
        <v>8.3723404255319153E+18</v>
      </c>
      <c r="AI227" s="14">
        <f t="shared" si="81"/>
        <v>1.6464088397790054E+18</v>
      </c>
      <c r="AJ227" s="14">
        <f t="shared" si="82"/>
        <v>1.0018749265310921E+19</v>
      </c>
      <c r="AK227" s="16">
        <f t="shared" si="83"/>
        <v>1.0027774262146854</v>
      </c>
      <c r="AL227" s="16">
        <f t="shared" si="84"/>
        <v>0.97269410342824469</v>
      </c>
    </row>
    <row r="228" spans="1:38" x14ac:dyDescent="0.25">
      <c r="A228" s="20">
        <v>40539</v>
      </c>
      <c r="B228" s="4">
        <v>40546</v>
      </c>
      <c r="C228">
        <v>9.84E+18</v>
      </c>
      <c r="D228" s="17">
        <f t="shared" si="85"/>
        <v>9.5448E+18</v>
      </c>
      <c r="E228">
        <v>1.19E+17</v>
      </c>
      <c r="F228">
        <v>8.800000000000001E+18</v>
      </c>
      <c r="G228" s="14">
        <v>1050000000000000</v>
      </c>
      <c r="I228">
        <v>7730000000000</v>
      </c>
      <c r="J228">
        <v>7430000000000000</v>
      </c>
      <c r="K228" s="14">
        <f t="shared" si="86"/>
        <v>7437730000000000</v>
      </c>
      <c r="L228" s="15">
        <f>Notes!$C$31*1000000000000*InjAreaLoss!D228*Notes!$C$4</f>
        <v>2.1817403143009928E+16</v>
      </c>
      <c r="M228">
        <f t="shared" si="61"/>
        <v>8.919000000000001E+18</v>
      </c>
      <c r="N228" s="15">
        <f t="shared" si="62"/>
        <v>6.2579999999999898E+17</v>
      </c>
      <c r="O228" s="15">
        <f t="shared" si="87"/>
        <v>5.9549486685698906E+17</v>
      </c>
      <c r="P228" s="16">
        <f t="shared" si="67"/>
        <v>0.93761054533809096</v>
      </c>
      <c r="Q228" s="16">
        <f t="shared" si="64"/>
        <v>6.2389454661909004E-2</v>
      </c>
      <c r="R228" s="14">
        <f t="shared" si="88"/>
        <v>1.3201526173383882E+17</v>
      </c>
      <c r="S228" s="37">
        <f t="shared" si="68"/>
        <v>0.22169000789312079</v>
      </c>
      <c r="T228" s="15">
        <f t="shared" si="69"/>
        <v>9.2099999999999898E+17</v>
      </c>
      <c r="U228" s="15">
        <f t="shared" si="66"/>
        <v>8.9069486685698906E+17</v>
      </c>
      <c r="Y228" s="15">
        <f t="shared" si="70"/>
        <v>6.5564495851143975E-2</v>
      </c>
      <c r="Z228" s="15">
        <f t="shared" si="71"/>
        <v>0.93443550414885601</v>
      </c>
      <c r="AB228" s="15">
        <f t="shared" si="72"/>
        <v>9.2099999999999898E+17</v>
      </c>
      <c r="AC228" s="15">
        <f t="shared" si="73"/>
        <v>9.3597560975609659E-2</v>
      </c>
      <c r="AD228" s="15">
        <f t="shared" si="74"/>
        <v>0.90640243902439033</v>
      </c>
      <c r="AF228">
        <v>0.93</v>
      </c>
      <c r="AG228">
        <v>0.91</v>
      </c>
      <c r="AH228" s="14">
        <f t="shared" si="80"/>
        <v>9.4623655913978491E+18</v>
      </c>
      <c r="AI228" s="14">
        <f t="shared" si="81"/>
        <v>1.3076923076923077E+17</v>
      </c>
      <c r="AJ228" s="14">
        <f t="shared" si="82"/>
        <v>9.5931348221670789E+18</v>
      </c>
      <c r="AK228" s="16">
        <f t="shared" si="83"/>
        <v>1.0050639952819418</v>
      </c>
      <c r="AL228" s="16">
        <f t="shared" si="84"/>
        <v>0.97491207542348368</v>
      </c>
    </row>
    <row r="229" spans="1:38" x14ac:dyDescent="0.25">
      <c r="A229" s="20">
        <v>40546</v>
      </c>
      <c r="B229" s="4">
        <v>40553</v>
      </c>
      <c r="C229">
        <v>9.58E+18</v>
      </c>
      <c r="D229" s="17">
        <f t="shared" si="85"/>
        <v>9.2926E+18</v>
      </c>
      <c r="E229">
        <v>1.1100000000000001E+18</v>
      </c>
      <c r="F229">
        <v>7.61E+18</v>
      </c>
      <c r="G229" s="14">
        <v>1270000000000000</v>
      </c>
      <c r="I229">
        <v>46900000000000</v>
      </c>
      <c r="J229">
        <v>2.89E+16</v>
      </c>
      <c r="K229" s="14">
        <f t="shared" si="86"/>
        <v>2.89469E+16</v>
      </c>
      <c r="L229" s="15">
        <f>Notes!$C$31*1000000000000*InjAreaLoss!D229*Notes!$C$4</f>
        <v>4451281127914051.5</v>
      </c>
      <c r="M229">
        <f t="shared" si="61"/>
        <v>8.72E+18</v>
      </c>
      <c r="N229" s="15">
        <f t="shared" si="62"/>
        <v>5.726E+17</v>
      </c>
      <c r="O229" s="15">
        <f t="shared" si="87"/>
        <v>5.3793181887208595E+17</v>
      </c>
      <c r="P229" s="16">
        <f t="shared" si="67"/>
        <v>0.94211180736585176</v>
      </c>
      <c r="Q229" s="16">
        <f t="shared" si="64"/>
        <v>5.7888192634148239E-2</v>
      </c>
      <c r="R229" s="14">
        <f t="shared" si="88"/>
        <v>1.2285009427713245E+17</v>
      </c>
      <c r="S229" s="37">
        <f t="shared" si="68"/>
        <v>0.2283748422517925</v>
      </c>
      <c r="T229" s="15">
        <f t="shared" si="69"/>
        <v>8.6E+17</v>
      </c>
      <c r="U229" s="15">
        <f t="shared" si="66"/>
        <v>8.2533181887208589E+17</v>
      </c>
      <c r="Y229" s="15">
        <f t="shared" si="70"/>
        <v>6.1618922583561116E-2</v>
      </c>
      <c r="Z229" s="15">
        <f t="shared" si="71"/>
        <v>0.93838107741643884</v>
      </c>
      <c r="AB229" s="15">
        <f t="shared" si="72"/>
        <v>8.6E+17</v>
      </c>
      <c r="AC229" s="15">
        <f t="shared" si="73"/>
        <v>8.9770354906054284E-2</v>
      </c>
      <c r="AD229" s="15">
        <f t="shared" si="74"/>
        <v>0.91022964509394577</v>
      </c>
      <c r="AF229">
        <v>0.94499999999999995</v>
      </c>
      <c r="AG229">
        <v>0.91</v>
      </c>
      <c r="AH229" s="14">
        <f t="shared" si="80"/>
        <v>8.0529100529100534E+18</v>
      </c>
      <c r="AI229" s="14">
        <f t="shared" si="81"/>
        <v>1.2197802197802199E+18</v>
      </c>
      <c r="AJ229" s="14">
        <f t="shared" si="82"/>
        <v>9.2726902726902743E+18</v>
      </c>
      <c r="AK229" s="16">
        <f t="shared" si="83"/>
        <v>0.99785746429312294</v>
      </c>
      <c r="AL229" s="16">
        <f t="shared" si="84"/>
        <v>0.96792174036432921</v>
      </c>
    </row>
    <row r="230" spans="1:38" x14ac:dyDescent="0.25">
      <c r="A230" s="20">
        <v>40553</v>
      </c>
      <c r="B230" s="4">
        <v>40560</v>
      </c>
      <c r="C230">
        <v>1.05E+19</v>
      </c>
      <c r="D230" s="17">
        <f t="shared" si="85"/>
        <v>1.0185E+19</v>
      </c>
      <c r="E230">
        <v>1.75E+18</v>
      </c>
      <c r="F230">
        <v>7.82E+18</v>
      </c>
      <c r="G230" s="14">
        <v>1830000000000000</v>
      </c>
      <c r="I230">
        <v>1990000000000000</v>
      </c>
      <c r="J230">
        <v>4.41E+16</v>
      </c>
      <c r="K230" s="14">
        <f t="shared" si="86"/>
        <v>4.609E+16</v>
      </c>
      <c r="L230" s="15">
        <f>Notes!$C$31*1000000000000*InjAreaLoss!D230*Notes!$C$4</f>
        <v>1987422154970800.2</v>
      </c>
      <c r="M230">
        <f t="shared" si="61"/>
        <v>9.57E+18</v>
      </c>
      <c r="N230" s="15">
        <f t="shared" si="62"/>
        <v>6.15E+17</v>
      </c>
      <c r="O230" s="15">
        <f t="shared" si="87"/>
        <v>5.6509257784502918E+17</v>
      </c>
      <c r="P230" s="16">
        <f t="shared" si="67"/>
        <v>0.94451717448747874</v>
      </c>
      <c r="Q230" s="16">
        <f t="shared" si="64"/>
        <v>5.5482825512521275E-2</v>
      </c>
      <c r="R230" s="14">
        <f t="shared" si="88"/>
        <v>1.3208590237752355E+17</v>
      </c>
      <c r="S230" s="37">
        <f t="shared" si="68"/>
        <v>0.23374205848045443</v>
      </c>
      <c r="T230" s="15">
        <f t="shared" si="69"/>
        <v>9.3E+17</v>
      </c>
      <c r="U230" s="15">
        <f t="shared" si="66"/>
        <v>8.8009257784502925E+17</v>
      </c>
      <c r="Y230" s="15">
        <f t="shared" si="70"/>
        <v>6.0382916053019146E-2</v>
      </c>
      <c r="Z230" s="15">
        <f t="shared" si="71"/>
        <v>0.93961708394698085</v>
      </c>
      <c r="AB230" s="15">
        <f t="shared" si="72"/>
        <v>9.3E+17</v>
      </c>
      <c r="AC230" s="15">
        <f t="shared" si="73"/>
        <v>8.8571428571428565E-2</v>
      </c>
      <c r="AD230" s="15">
        <f t="shared" si="74"/>
        <v>0.91142857142857148</v>
      </c>
      <c r="AF230">
        <v>0.94699999999999995</v>
      </c>
      <c r="AG230">
        <v>0.91</v>
      </c>
      <c r="AH230" s="14">
        <f t="shared" si="80"/>
        <v>8.2576557550158397E+18</v>
      </c>
      <c r="AI230" s="14">
        <f t="shared" si="81"/>
        <v>1.9230769230769231E+18</v>
      </c>
      <c r="AJ230" s="14">
        <f t="shared" si="82"/>
        <v>1.0180732678092763E+19</v>
      </c>
      <c r="AK230" s="16">
        <f t="shared" si="83"/>
        <v>0.99958101895854323</v>
      </c>
      <c r="AL230" s="16">
        <f t="shared" si="84"/>
        <v>0.96959358838978693</v>
      </c>
    </row>
    <row r="231" spans="1:38" x14ac:dyDescent="0.25">
      <c r="A231" s="20">
        <v>40560</v>
      </c>
      <c r="B231" s="4">
        <v>40567</v>
      </c>
      <c r="C231">
        <v>1.15E+19</v>
      </c>
      <c r="D231" s="17">
        <f t="shared" si="85"/>
        <v>1.1155E+19</v>
      </c>
      <c r="E231">
        <v>1.86E+18</v>
      </c>
      <c r="F231">
        <v>8.65E+18</v>
      </c>
      <c r="G231" s="14">
        <v>2009999999999999.7</v>
      </c>
      <c r="I231">
        <v>480999999999999.94</v>
      </c>
      <c r="J231">
        <v>4.79E+16</v>
      </c>
      <c r="K231" s="14">
        <f t="shared" si="86"/>
        <v>4.8381E+16</v>
      </c>
      <c r="L231" s="15">
        <f>Notes!$C$31*1000000000000*InjAreaLoss!D231*Notes!$C$4</f>
        <v>2133756320490910.2</v>
      </c>
      <c r="M231">
        <f t="shared" si="61"/>
        <v>1.051E+19</v>
      </c>
      <c r="N231" s="15">
        <f t="shared" si="62"/>
        <v>6.45E+17</v>
      </c>
      <c r="O231" s="15">
        <f t="shared" si="87"/>
        <v>5.9247524367950912E+17</v>
      </c>
      <c r="P231" s="16">
        <f t="shared" si="67"/>
        <v>0.94688702432276928</v>
      </c>
      <c r="Q231" s="16">
        <f t="shared" si="64"/>
        <v>5.3112975677230757E-2</v>
      </c>
      <c r="R231" s="14">
        <f t="shared" si="88"/>
        <v>1.4509803693860816E+17</v>
      </c>
      <c r="S231" s="37">
        <f t="shared" si="68"/>
        <v>0.24490143425654565</v>
      </c>
      <c r="T231" s="15">
        <f t="shared" si="69"/>
        <v>9.9E+17</v>
      </c>
      <c r="U231" s="15">
        <f t="shared" si="66"/>
        <v>9.3747524367950912E+17</v>
      </c>
      <c r="Y231" s="15">
        <f t="shared" si="70"/>
        <v>5.7821604661586735E-2</v>
      </c>
      <c r="Z231" s="15">
        <f t="shared" si="71"/>
        <v>0.9421783953384133</v>
      </c>
      <c r="AB231" s="15">
        <f t="shared" si="72"/>
        <v>9.9E+17</v>
      </c>
      <c r="AC231" s="15">
        <f t="shared" si="73"/>
        <v>8.608695652173913E-2</v>
      </c>
      <c r="AD231" s="15">
        <f t="shared" si="74"/>
        <v>0.91391304347826086</v>
      </c>
      <c r="AF231">
        <v>0.94499999999999995</v>
      </c>
      <c r="AG231">
        <v>0.90500000000000003</v>
      </c>
      <c r="AH231" s="14">
        <f t="shared" si="80"/>
        <v>9.1534391534391542E+18</v>
      </c>
      <c r="AI231" s="14">
        <f t="shared" si="81"/>
        <v>2.0552486187845304E+18</v>
      </c>
      <c r="AJ231" s="14">
        <f t="shared" si="82"/>
        <v>1.1208687772223685E+19</v>
      </c>
      <c r="AK231" s="16">
        <f t="shared" si="83"/>
        <v>1.0048128885902003</v>
      </c>
      <c r="AL231" s="16">
        <f t="shared" si="84"/>
        <v>0.97466850193249432</v>
      </c>
    </row>
    <row r="232" spans="1:38" x14ac:dyDescent="0.25">
      <c r="A232" s="20">
        <v>40567</v>
      </c>
      <c r="B232" s="4">
        <v>40574</v>
      </c>
      <c r="C232">
        <v>1.14E+19</v>
      </c>
      <c r="D232" s="17">
        <f t="shared" si="85"/>
        <v>1.1058E+19</v>
      </c>
      <c r="E232">
        <v>1.91E+18</v>
      </c>
      <c r="F232">
        <v>8.65E+18</v>
      </c>
      <c r="G232" s="14">
        <v>2140000000000000</v>
      </c>
      <c r="I232">
        <v>576000000000000</v>
      </c>
      <c r="J232">
        <v>4.69E+16</v>
      </c>
      <c r="K232" s="14">
        <f t="shared" si="86"/>
        <v>4.7476E+16</v>
      </c>
      <c r="L232" s="15">
        <f>Notes!$C$31*1000000000000*InjAreaLoss!D232*Notes!$C$4</f>
        <v>2354959128835262.5</v>
      </c>
      <c r="M232">
        <f t="shared" si="61"/>
        <v>1.056E+19</v>
      </c>
      <c r="N232" s="15">
        <f t="shared" si="62"/>
        <v>4.98E+17</v>
      </c>
      <c r="O232" s="15">
        <f t="shared" si="87"/>
        <v>4.4602904087116474E+17</v>
      </c>
      <c r="P232" s="16">
        <f t="shared" si="67"/>
        <v>0.95966458302847124</v>
      </c>
      <c r="Q232" s="16">
        <f t="shared" si="64"/>
        <v>4.0335416971528731E-2</v>
      </c>
      <c r="R232" s="14">
        <f t="shared" si="88"/>
        <v>1.4437202293630454E+17</v>
      </c>
      <c r="S232" s="37">
        <f t="shared" si="68"/>
        <v>0.32368301098583924</v>
      </c>
      <c r="T232" s="15">
        <f t="shared" si="69"/>
        <v>8.4E+17</v>
      </c>
      <c r="U232" s="15">
        <f t="shared" si="66"/>
        <v>7.880290408711648E+17</v>
      </c>
      <c r="Y232" s="15">
        <f t="shared" si="70"/>
        <v>4.5035268583830709E-2</v>
      </c>
      <c r="Z232" s="15">
        <f t="shared" si="71"/>
        <v>0.95496473141616933</v>
      </c>
      <c r="AB232" s="15">
        <f t="shared" si="72"/>
        <v>8.4E+17</v>
      </c>
      <c r="AC232" s="15">
        <f t="shared" si="73"/>
        <v>7.3684210526315783E-2</v>
      </c>
      <c r="AD232" s="15">
        <f t="shared" si="74"/>
        <v>0.9263157894736842</v>
      </c>
      <c r="AF232">
        <v>0.94499999999999995</v>
      </c>
      <c r="AG232">
        <v>0.9</v>
      </c>
      <c r="AH232" s="14">
        <f t="shared" si="80"/>
        <v>9.1534391534391542E+18</v>
      </c>
      <c r="AI232" s="14">
        <f t="shared" si="81"/>
        <v>2.1222222222222221E+18</v>
      </c>
      <c r="AJ232" s="14">
        <f t="shared" si="82"/>
        <v>1.1275661375661375E+19</v>
      </c>
      <c r="AK232" s="16">
        <f t="shared" si="83"/>
        <v>1.0196836114723618</v>
      </c>
      <c r="AL232" s="16">
        <f t="shared" si="84"/>
        <v>0.98909310312819088</v>
      </c>
    </row>
    <row r="233" spans="1:38" x14ac:dyDescent="0.25">
      <c r="A233" s="20">
        <v>40574</v>
      </c>
      <c r="B233" s="4">
        <v>40581</v>
      </c>
      <c r="C233">
        <v>6.87E+18</v>
      </c>
      <c r="D233" s="7">
        <f t="shared" ref="D233:D296" si="89">C233</f>
        <v>6.87E+18</v>
      </c>
      <c r="E233">
        <v>1.31E+18</v>
      </c>
      <c r="F233">
        <v>5.14E+18</v>
      </c>
      <c r="G233" s="14">
        <v>2870000000000000</v>
      </c>
      <c r="I233">
        <v>577000000000000</v>
      </c>
      <c r="J233">
        <v>2.93E+16</v>
      </c>
      <c r="K233" s="14">
        <f t="shared" si="86"/>
        <v>2.9877E+16</v>
      </c>
      <c r="L233" s="15">
        <f>Notes!$C$31*1000000000000*InjAreaLoss!D233*Notes!$C$4</f>
        <v>2160981281517907</v>
      </c>
      <c r="M233">
        <f t="shared" si="61"/>
        <v>6.45E+18</v>
      </c>
      <c r="N233" s="15">
        <f t="shared" si="62"/>
        <v>4.2E+17</v>
      </c>
      <c r="O233" s="15">
        <f t="shared" si="87"/>
        <v>3.8509201871848211E+17</v>
      </c>
      <c r="P233" s="16">
        <f t="shared" si="67"/>
        <v>0.94394584880371435</v>
      </c>
      <c r="Q233" s="16">
        <f t="shared" si="64"/>
        <v>5.6054151196285609E-2</v>
      </c>
      <c r="R233" s="14">
        <f t="shared" si="88"/>
        <v>8.6794856834762448E+16</v>
      </c>
      <c r="S233" s="37">
        <f t="shared" si="68"/>
        <v>0.22538731683819449</v>
      </c>
      <c r="T233" s="15">
        <f t="shared" si="69"/>
        <v>4.2E+17</v>
      </c>
      <c r="U233" s="15">
        <f t="shared" si="66"/>
        <v>3.8509201871848211E+17</v>
      </c>
      <c r="Y233" s="15">
        <f t="shared" si="70"/>
        <v>6.1135371179039298E-2</v>
      </c>
      <c r="Z233" s="15">
        <f t="shared" si="71"/>
        <v>0.93886462882096067</v>
      </c>
      <c r="AB233" s="15">
        <f t="shared" si="72"/>
        <v>4.2E+17</v>
      </c>
      <c r="AC233" s="15">
        <f t="shared" si="73"/>
        <v>6.1135371179039298E-2</v>
      </c>
      <c r="AD233" s="15">
        <f t="shared" si="74"/>
        <v>0.93886462882096067</v>
      </c>
      <c r="AF233">
        <v>0.94499999999999995</v>
      </c>
      <c r="AG233">
        <v>0.9</v>
      </c>
      <c r="AH233" s="14">
        <f t="shared" si="80"/>
        <v>5.4391534391534397E+18</v>
      </c>
      <c r="AI233" s="14">
        <f t="shared" si="81"/>
        <v>1.4555555555555556E+18</v>
      </c>
      <c r="AJ233" s="14">
        <f t="shared" si="82"/>
        <v>6.8947089947089951E+18</v>
      </c>
      <c r="AK233" s="16">
        <f t="shared" si="83"/>
        <v>1.0035966513404651</v>
      </c>
      <c r="AL233" s="16">
        <f t="shared" si="84"/>
        <v>1.0035966513404651</v>
      </c>
    </row>
    <row r="234" spans="1:38" x14ac:dyDescent="0.25">
      <c r="A234" s="20">
        <v>40581</v>
      </c>
      <c r="B234" s="4">
        <v>40588</v>
      </c>
      <c r="C234">
        <v>9.51E+18</v>
      </c>
      <c r="D234" s="7">
        <f t="shared" si="89"/>
        <v>9.51E+18</v>
      </c>
      <c r="E234">
        <v>1.58E+18</v>
      </c>
      <c r="F234">
        <v>7.33E+18</v>
      </c>
      <c r="G234" s="14">
        <v>3390000000000000</v>
      </c>
      <c r="I234">
        <v>620000000000000</v>
      </c>
      <c r="J234">
        <v>3.17E+16</v>
      </c>
      <c r="K234" s="14">
        <f t="shared" si="86"/>
        <v>3.232E+16</v>
      </c>
      <c r="L234" s="15">
        <f>Notes!$C$31*1000000000000*InjAreaLoss!D234*Notes!$C$4</f>
        <v>3260189082982921.5</v>
      </c>
      <c r="M234">
        <f t="shared" si="61"/>
        <v>8.91E+18</v>
      </c>
      <c r="N234" s="15">
        <f t="shared" si="62"/>
        <v>6E+17</v>
      </c>
      <c r="O234" s="15">
        <f t="shared" si="87"/>
        <v>5.6102981091701709E+17</v>
      </c>
      <c r="P234" s="16">
        <f t="shared" si="67"/>
        <v>0.94100632903080783</v>
      </c>
      <c r="Q234" s="16">
        <f t="shared" si="64"/>
        <v>5.899367096919212E-2</v>
      </c>
      <c r="R234" s="14">
        <f t="shared" si="88"/>
        <v>1.2110591537795866E+17</v>
      </c>
      <c r="S234" s="37">
        <f t="shared" si="68"/>
        <v>0.21586360122291548</v>
      </c>
      <c r="T234" s="15">
        <f t="shared" si="69"/>
        <v>6E+17</v>
      </c>
      <c r="U234" s="15">
        <f t="shared" si="66"/>
        <v>5.6102981091701709E+17</v>
      </c>
      <c r="Y234" s="15">
        <f t="shared" si="70"/>
        <v>6.3091482649842268E-2</v>
      </c>
      <c r="Z234" s="15">
        <f t="shared" si="71"/>
        <v>0.93690851735015768</v>
      </c>
      <c r="AB234" s="15">
        <f t="shared" si="72"/>
        <v>6E+17</v>
      </c>
      <c r="AC234" s="15">
        <f t="shared" si="73"/>
        <v>6.3091482649842268E-2</v>
      </c>
      <c r="AD234" s="15">
        <f t="shared" si="74"/>
        <v>0.93690851735015768</v>
      </c>
      <c r="AF234">
        <v>0.94499999999999995</v>
      </c>
      <c r="AG234">
        <v>0.89500000000000002</v>
      </c>
      <c r="AH234" s="14">
        <f t="shared" si="80"/>
        <v>7.7566137566137569E+18</v>
      </c>
      <c r="AI234" s="14">
        <f t="shared" si="81"/>
        <v>1.7653631284916201E+18</v>
      </c>
      <c r="AJ234" s="14">
        <f t="shared" si="82"/>
        <v>9.5219768851053773E+18</v>
      </c>
      <c r="AK234" s="16">
        <f t="shared" si="83"/>
        <v>1.0012593990647085</v>
      </c>
      <c r="AL234" s="16">
        <f t="shared" si="84"/>
        <v>1.0012593990647085</v>
      </c>
    </row>
    <row r="235" spans="1:38" x14ac:dyDescent="0.25">
      <c r="A235" s="20">
        <v>40588</v>
      </c>
      <c r="B235" s="4">
        <v>40595</v>
      </c>
      <c r="C235">
        <v>9.41E+18</v>
      </c>
      <c r="D235" s="7">
        <f t="shared" si="89"/>
        <v>9.41E+18</v>
      </c>
      <c r="E235">
        <v>1.24E+18</v>
      </c>
      <c r="F235">
        <v>7.55E+18</v>
      </c>
      <c r="G235" s="14">
        <v>1830000000000000</v>
      </c>
      <c r="I235">
        <v>958000000000000</v>
      </c>
      <c r="J235">
        <v>4.2699999999999992E+16</v>
      </c>
      <c r="K235" s="14">
        <f t="shared" si="86"/>
        <v>4.3657999999999992E+16</v>
      </c>
      <c r="L235" s="15">
        <f>Notes!$C$31*1000000000000*InjAreaLoss!D235*Notes!$C$4</f>
        <v>3668563498387880.5</v>
      </c>
      <c r="M235">
        <f t="shared" si="61"/>
        <v>8.79E+18</v>
      </c>
      <c r="N235" s="15">
        <f t="shared" si="62"/>
        <v>6.2E+17</v>
      </c>
      <c r="O235" s="15">
        <f t="shared" si="87"/>
        <v>5.708434365016121E+17</v>
      </c>
      <c r="P235" s="16">
        <f t="shared" si="67"/>
        <v>0.9393365104674164</v>
      </c>
      <c r="Q235" s="16">
        <f t="shared" si="64"/>
        <v>6.0663489532583645E-2</v>
      </c>
      <c r="R235" s="14">
        <f t="shared" si="88"/>
        <v>1.2128068313421645E+17</v>
      </c>
      <c r="S235" s="37">
        <f t="shared" si="68"/>
        <v>0.21245875029671807</v>
      </c>
      <c r="T235" s="15">
        <f t="shared" si="69"/>
        <v>6.2E+17</v>
      </c>
      <c r="U235" s="15">
        <f t="shared" si="66"/>
        <v>5.708434365016121E+17</v>
      </c>
      <c r="Y235" s="15">
        <f t="shared" si="70"/>
        <v>6.5887353878852278E-2</v>
      </c>
      <c r="Z235" s="15">
        <f t="shared" si="71"/>
        <v>0.93411264612114775</v>
      </c>
      <c r="AB235" s="15">
        <f t="shared" si="72"/>
        <v>6.2E+17</v>
      </c>
      <c r="AC235" s="15">
        <f t="shared" si="73"/>
        <v>6.5887353878852278E-2</v>
      </c>
      <c r="AD235" s="15">
        <f t="shared" si="74"/>
        <v>0.93411264612114775</v>
      </c>
      <c r="AF235">
        <v>0.94</v>
      </c>
      <c r="AG235">
        <v>0.90500000000000003</v>
      </c>
      <c r="AH235" s="14">
        <f t="shared" si="80"/>
        <v>8.031914893617022E+18</v>
      </c>
      <c r="AI235" s="14">
        <f t="shared" si="81"/>
        <v>1.3701657458563535E+18</v>
      </c>
      <c r="AJ235" s="14">
        <f t="shared" si="82"/>
        <v>9.4020806394733752E+18</v>
      </c>
      <c r="AK235" s="16">
        <f t="shared" si="83"/>
        <v>0.99915841014594853</v>
      </c>
      <c r="AL235" s="16">
        <f t="shared" si="84"/>
        <v>0.99915841014594853</v>
      </c>
    </row>
    <row r="236" spans="1:38" x14ac:dyDescent="0.25">
      <c r="A236" s="20">
        <v>40595</v>
      </c>
      <c r="B236" s="4">
        <v>40602</v>
      </c>
      <c r="C236">
        <v>5.61E+18</v>
      </c>
      <c r="D236" s="7">
        <f t="shared" si="89"/>
        <v>5.61E+18</v>
      </c>
      <c r="E236">
        <v>1.27E+18</v>
      </c>
      <c r="F236">
        <v>3.98E+18</v>
      </c>
      <c r="G236" s="14">
        <v>1000000000000000</v>
      </c>
      <c r="I236">
        <v>613000000000000</v>
      </c>
      <c r="J236">
        <v>2.62E+16</v>
      </c>
      <c r="K236" s="14">
        <f t="shared" si="86"/>
        <v>2.6813E+16</v>
      </c>
      <c r="L236" s="15">
        <f>Notes!$C$31*1000000000000*InjAreaLoss!D236*Notes!$C$4</f>
        <v>1466744775329477.5</v>
      </c>
      <c r="M236">
        <f t="shared" si="61"/>
        <v>5.25E+18</v>
      </c>
      <c r="N236" s="15">
        <f t="shared" si="62"/>
        <v>3.6E+17</v>
      </c>
      <c r="O236" s="15">
        <f t="shared" si="87"/>
        <v>3.3072025522467053E+17</v>
      </c>
      <c r="P236" s="16">
        <f t="shared" si="67"/>
        <v>0.94104808284765229</v>
      </c>
      <c r="Q236" s="16">
        <f t="shared" si="64"/>
        <v>5.895191715234769E-2</v>
      </c>
      <c r="R236" s="14">
        <f t="shared" si="88"/>
        <v>6.9947187196562264E+16</v>
      </c>
      <c r="S236" s="37">
        <f t="shared" si="68"/>
        <v>0.21149955617034871</v>
      </c>
      <c r="T236" s="15">
        <f t="shared" si="69"/>
        <v>3.6E+17</v>
      </c>
      <c r="U236" s="15">
        <f t="shared" si="66"/>
        <v>3.3072025522467053E+17</v>
      </c>
      <c r="Y236" s="15">
        <f t="shared" si="70"/>
        <v>6.4171122994652413E-2</v>
      </c>
      <c r="Z236" s="15">
        <f t="shared" si="71"/>
        <v>0.93582887700534756</v>
      </c>
      <c r="AB236" s="15">
        <f t="shared" si="72"/>
        <v>3.6E+17</v>
      </c>
      <c r="AC236" s="15">
        <f t="shared" si="73"/>
        <v>6.4171122994652413E-2</v>
      </c>
      <c r="AD236" s="15">
        <f t="shared" si="74"/>
        <v>0.93582887700534756</v>
      </c>
      <c r="AF236">
        <v>0.94</v>
      </c>
      <c r="AG236">
        <v>0.91</v>
      </c>
      <c r="AH236" s="14">
        <f t="shared" si="80"/>
        <v>4.2340425531914895E+18</v>
      </c>
      <c r="AI236" s="14">
        <f t="shared" si="81"/>
        <v>1.3956043956043955E+18</v>
      </c>
      <c r="AJ236" s="14">
        <f t="shared" si="82"/>
        <v>5.6296469487958856E+18</v>
      </c>
      <c r="AK236" s="16">
        <f t="shared" si="83"/>
        <v>1.0035021299101401</v>
      </c>
      <c r="AL236" s="16">
        <f t="shared" si="84"/>
        <v>1.0035021299101401</v>
      </c>
    </row>
    <row r="237" spans="1:38" x14ac:dyDescent="0.25">
      <c r="A237" s="20">
        <v>40602</v>
      </c>
      <c r="B237" s="4">
        <v>40609</v>
      </c>
      <c r="C237">
        <v>1.94E+18</v>
      </c>
      <c r="D237" s="7">
        <f t="shared" si="89"/>
        <v>1.94E+18</v>
      </c>
      <c r="E237">
        <v>1.82E+18</v>
      </c>
      <c r="F237">
        <v>0</v>
      </c>
      <c r="G237" s="14">
        <v>99900000000000</v>
      </c>
      <c r="I237">
        <v>566000000000000</v>
      </c>
      <c r="J237">
        <v>7890000000000</v>
      </c>
      <c r="K237" s="14">
        <f t="shared" si="86"/>
        <v>573890000000000</v>
      </c>
      <c r="L237" s="15">
        <f>Notes!$C$31*1000000000000*InjAreaLoss!D237*Notes!$C$4</f>
        <v>415180655661708.12</v>
      </c>
      <c r="M237">
        <f t="shared" si="61"/>
        <v>1.82E+18</v>
      </c>
      <c r="N237" s="15">
        <f t="shared" si="62"/>
        <v>1.2E+17</v>
      </c>
      <c r="O237" s="15">
        <f t="shared" si="87"/>
        <v>1.1891102934433829E+17</v>
      </c>
      <c r="P237" s="16">
        <f t="shared" si="67"/>
        <v>0.9387056549771452</v>
      </c>
      <c r="Q237" s="16">
        <f t="shared" si="64"/>
        <v>6.1294345022854788E-2</v>
      </c>
      <c r="R237" s="14">
        <f t="shared" si="88"/>
        <v>2.6600752814108928E+16</v>
      </c>
      <c r="S237" s="37">
        <f t="shared" si="68"/>
        <v>0.22370299004879879</v>
      </c>
      <c r="T237" s="15">
        <f t="shared" si="69"/>
        <v>1.2E+17</v>
      </c>
      <c r="U237" s="15">
        <f t="shared" si="66"/>
        <v>1.1891102934433829E+17</v>
      </c>
      <c r="Y237" s="15">
        <f t="shared" si="70"/>
        <v>6.1855670103092786E-2</v>
      </c>
      <c r="Z237" s="15">
        <f t="shared" si="71"/>
        <v>0.93814432989690721</v>
      </c>
      <c r="AB237" s="15">
        <f t="shared" si="72"/>
        <v>1.2E+17</v>
      </c>
      <c r="AC237" s="15">
        <f t="shared" si="73"/>
        <v>6.1855670103092786E-2</v>
      </c>
      <c r="AD237" s="15">
        <f t="shared" si="74"/>
        <v>0.93814432989690721</v>
      </c>
    </row>
    <row r="238" spans="1:38" x14ac:dyDescent="0.25">
      <c r="A238" s="20">
        <v>40609</v>
      </c>
      <c r="B238" s="4">
        <v>40616</v>
      </c>
      <c r="C238">
        <v>5.21E+17</v>
      </c>
      <c r="D238" s="7">
        <f t="shared" si="89"/>
        <v>5.21E+17</v>
      </c>
      <c r="E238">
        <v>4.6500000000000006E+17</v>
      </c>
      <c r="F238">
        <v>0</v>
      </c>
      <c r="G238" s="14">
        <v>153000000000000</v>
      </c>
      <c r="I238">
        <v>72000000000000</v>
      </c>
      <c r="J238">
        <v>365000000000000</v>
      </c>
      <c r="K238" s="14">
        <f t="shared" si="86"/>
        <v>437000000000000</v>
      </c>
      <c r="L238" s="15">
        <f>Notes!$C$31*1000000000000*InjAreaLoss!D238*Notes!$C$4</f>
        <v>408374415404958.87</v>
      </c>
      <c r="M238">
        <f t="shared" si="61"/>
        <v>4.6500000000000006E+17</v>
      </c>
      <c r="N238" s="15">
        <f t="shared" si="62"/>
        <v>5.5999999999999936E+16</v>
      </c>
      <c r="O238" s="15">
        <f t="shared" si="87"/>
        <v>5.5001625584594976E+16</v>
      </c>
      <c r="P238" s="16">
        <f t="shared" si="67"/>
        <v>0.89443066106603653</v>
      </c>
      <c r="Q238" s="16">
        <f t="shared" si="64"/>
        <v>0.10556933893396349</v>
      </c>
      <c r="R238" s="14">
        <f t="shared" si="88"/>
        <v>6983311024060602</v>
      </c>
      <c r="S238" s="37">
        <f t="shared" si="68"/>
        <v>0.12696553874248598</v>
      </c>
      <c r="T238" s="15">
        <f t="shared" si="69"/>
        <v>5.5999999999999936E+16</v>
      </c>
      <c r="U238" s="15">
        <f t="shared" si="66"/>
        <v>5.5001625584594976E+16</v>
      </c>
      <c r="Y238" s="15">
        <f t="shared" si="70"/>
        <v>0.10748560460652579</v>
      </c>
      <c r="Z238" s="15">
        <f t="shared" si="71"/>
        <v>0.89251439539347421</v>
      </c>
      <c r="AB238" s="15">
        <f t="shared" si="72"/>
        <v>5.5999999999999936E+16</v>
      </c>
      <c r="AC238" s="15">
        <f t="shared" si="73"/>
        <v>0.10748560460652579</v>
      </c>
      <c r="AD238" s="15">
        <f t="shared" si="74"/>
        <v>0.89251439539347421</v>
      </c>
    </row>
    <row r="239" spans="1:38" x14ac:dyDescent="0.25">
      <c r="A239" s="20">
        <v>40616</v>
      </c>
      <c r="B239" s="4">
        <v>40623</v>
      </c>
      <c r="C239">
        <v>1.95E+18</v>
      </c>
      <c r="D239" s="7">
        <f t="shared" si="89"/>
        <v>1.95E+18</v>
      </c>
      <c r="E239">
        <v>1.79E+18</v>
      </c>
      <c r="F239">
        <v>0</v>
      </c>
      <c r="G239" s="14">
        <v>314000000000000</v>
      </c>
      <c r="I239">
        <v>287000000000000</v>
      </c>
      <c r="J239">
        <v>10600000000000</v>
      </c>
      <c r="K239" s="14">
        <f t="shared" si="86"/>
        <v>297600000000000</v>
      </c>
      <c r="L239" s="15">
        <f>Notes!$C$31*1000000000000*InjAreaLoss!D239*Notes!$C$4</f>
        <v>370940093992837.56</v>
      </c>
      <c r="M239">
        <f t="shared" si="61"/>
        <v>1.79E+18</v>
      </c>
      <c r="N239" s="15">
        <f t="shared" si="62"/>
        <v>1.6E+17</v>
      </c>
      <c r="O239" s="15">
        <f t="shared" si="87"/>
        <v>1.5901745990600717E+17</v>
      </c>
      <c r="P239" s="16">
        <f t="shared" si="67"/>
        <v>0.91845258466358604</v>
      </c>
      <c r="Q239" s="16">
        <f t="shared" si="64"/>
        <v>8.1547415336413936E-2</v>
      </c>
      <c r="R239" s="14">
        <f t="shared" si="88"/>
        <v>2.6469983601570124E+16</v>
      </c>
      <c r="S239" s="37">
        <f t="shared" si="68"/>
        <v>0.16645960523590386</v>
      </c>
      <c r="T239" s="15">
        <f t="shared" si="69"/>
        <v>1.6E+17</v>
      </c>
      <c r="U239" s="15">
        <f t="shared" si="66"/>
        <v>1.5901745990600717E+17</v>
      </c>
      <c r="Y239" s="15">
        <f t="shared" si="70"/>
        <v>8.2051282051282051E-2</v>
      </c>
      <c r="Z239" s="15">
        <f t="shared" si="71"/>
        <v>0.91794871794871791</v>
      </c>
      <c r="AB239" s="15">
        <f t="shared" si="72"/>
        <v>1.6E+17</v>
      </c>
      <c r="AC239" s="15">
        <f t="shared" si="73"/>
        <v>8.2051282051282051E-2</v>
      </c>
      <c r="AD239" s="15">
        <f t="shared" si="74"/>
        <v>0.91794871794871791</v>
      </c>
    </row>
    <row r="240" spans="1:38" x14ac:dyDescent="0.25">
      <c r="A240" s="20">
        <v>40623</v>
      </c>
      <c r="B240" s="4">
        <v>40630</v>
      </c>
      <c r="C240">
        <v>1.69E+17</v>
      </c>
      <c r="D240" s="7">
        <f t="shared" si="89"/>
        <v>1.69E+17</v>
      </c>
      <c r="E240">
        <v>1.41E+17</v>
      </c>
      <c r="F240">
        <v>0</v>
      </c>
      <c r="G240" s="14">
        <v>58000000000000</v>
      </c>
      <c r="I240">
        <v>35500000000000</v>
      </c>
      <c r="J240">
        <v>4130000000000</v>
      </c>
      <c r="K240" s="14">
        <f t="shared" si="86"/>
        <v>39630000000000</v>
      </c>
      <c r="L240" s="15">
        <f>Notes!$C$31*1000000000000*InjAreaLoss!D240*Notes!$C$4</f>
        <v>234815288857851.37</v>
      </c>
      <c r="M240">
        <f t="shared" si="61"/>
        <v>1.41E+17</v>
      </c>
      <c r="N240" s="15">
        <f t="shared" si="62"/>
        <v>2.8E+16</v>
      </c>
      <c r="O240" s="15">
        <f t="shared" si="87"/>
        <v>2.7667554711142148E+16</v>
      </c>
      <c r="P240" s="16">
        <f t="shared" si="67"/>
        <v>0.83628665851395179</v>
      </c>
      <c r="Q240" s="16">
        <f t="shared" si="64"/>
        <v>0.16371334148604821</v>
      </c>
      <c r="R240" s="14">
        <f t="shared" si="88"/>
        <v>2200955696499290.7</v>
      </c>
      <c r="S240" s="37">
        <f t="shared" si="68"/>
        <v>7.9550062138774122E-2</v>
      </c>
      <c r="T240" s="15">
        <f t="shared" si="69"/>
        <v>2.8E+16</v>
      </c>
      <c r="U240" s="15">
        <f t="shared" si="66"/>
        <v>2.7667554711142148E+16</v>
      </c>
      <c r="Y240" s="15">
        <f t="shared" si="70"/>
        <v>0.16568047337278108</v>
      </c>
      <c r="Z240" s="15">
        <f t="shared" si="71"/>
        <v>0.83431952662721898</v>
      </c>
      <c r="AB240" s="15">
        <f t="shared" si="72"/>
        <v>2.8E+16</v>
      </c>
      <c r="AC240" s="15">
        <f t="shared" si="73"/>
        <v>0.16568047337278108</v>
      </c>
      <c r="AD240" s="15">
        <f t="shared" si="74"/>
        <v>0.83431952662721898</v>
      </c>
    </row>
    <row r="241" spans="1:30" x14ac:dyDescent="0.25">
      <c r="A241" s="20">
        <v>40630</v>
      </c>
      <c r="B241" s="4">
        <v>40637</v>
      </c>
      <c r="C241">
        <v>1.42E+18</v>
      </c>
      <c r="D241" s="7">
        <f t="shared" si="89"/>
        <v>1.42E+18</v>
      </c>
      <c r="E241">
        <v>1.31E+18</v>
      </c>
      <c r="F241">
        <v>0</v>
      </c>
      <c r="G241" s="14">
        <v>109000000000000.02</v>
      </c>
      <c r="I241">
        <v>175000000000000</v>
      </c>
      <c r="J241">
        <v>7010000000000</v>
      </c>
      <c r="K241" s="14">
        <f t="shared" si="86"/>
        <v>182010000000000</v>
      </c>
      <c r="L241" s="15">
        <f>Notes!$C$31*1000000000000*InjAreaLoss!D241*Notes!$C$4</f>
        <v>428793136175206.81</v>
      </c>
      <c r="M241">
        <f t="shared" si="61"/>
        <v>1.31E+18</v>
      </c>
      <c r="N241" s="15">
        <f t="shared" si="62"/>
        <v>1.1E+17</v>
      </c>
      <c r="O241" s="15">
        <f t="shared" si="87"/>
        <v>1.092801968638248E+17</v>
      </c>
      <c r="P241" s="16">
        <f t="shared" si="67"/>
        <v>0.92304211488463039</v>
      </c>
      <c r="Q241" s="16">
        <f t="shared" si="64"/>
        <v>7.6957885115369579E-2</v>
      </c>
      <c r="R241" s="14">
        <f t="shared" si="88"/>
        <v>1.9319679672341088E+16</v>
      </c>
      <c r="S241" s="37">
        <f t="shared" si="68"/>
        <v>0.17679030809594481</v>
      </c>
      <c r="T241" s="15">
        <f t="shared" si="69"/>
        <v>1.1E+17</v>
      </c>
      <c r="U241" s="15">
        <f t="shared" si="66"/>
        <v>1.092801968638248E+17</v>
      </c>
      <c r="Y241" s="15">
        <f t="shared" si="70"/>
        <v>7.746478873239436E-2</v>
      </c>
      <c r="Z241" s="15">
        <f t="shared" si="71"/>
        <v>0.92253521126760563</v>
      </c>
      <c r="AB241" s="15">
        <f t="shared" si="72"/>
        <v>1.1E+17</v>
      </c>
      <c r="AC241" s="15">
        <f t="shared" si="73"/>
        <v>7.746478873239436E-2</v>
      </c>
      <c r="AD241" s="15">
        <f t="shared" si="74"/>
        <v>0.92253521126760563</v>
      </c>
    </row>
    <row r="242" spans="1:30" x14ac:dyDescent="0.25">
      <c r="A242" s="20">
        <v>40637</v>
      </c>
      <c r="B242" s="4">
        <v>40644</v>
      </c>
      <c r="C242">
        <v>3E+18</v>
      </c>
      <c r="D242" s="7">
        <f t="shared" si="89"/>
        <v>3E+18</v>
      </c>
      <c r="E242">
        <v>1.64E+18</v>
      </c>
      <c r="F242">
        <v>1.16E+18</v>
      </c>
      <c r="G242" s="14">
        <v>266000000000000</v>
      </c>
      <c r="I242">
        <v>350000000000000</v>
      </c>
      <c r="J242">
        <v>4550000000000000</v>
      </c>
      <c r="K242" s="14">
        <f t="shared" si="86"/>
        <v>4900000000000000</v>
      </c>
      <c r="L242" s="15">
        <f>Notes!$C$31*1000000000000*InjAreaLoss!D242*Notes!$C$4</f>
        <v>847376911965289.75</v>
      </c>
      <c r="M242">
        <f t="shared" si="61"/>
        <v>2.8E+18</v>
      </c>
      <c r="N242" s="15">
        <f t="shared" si="62"/>
        <v>2E+17</v>
      </c>
      <c r="O242" s="15">
        <f t="shared" si="87"/>
        <v>1.9398662308803472E+17</v>
      </c>
      <c r="P242" s="16">
        <f t="shared" si="67"/>
        <v>0.93533779230398839</v>
      </c>
      <c r="Q242" s="16">
        <f t="shared" si="64"/>
        <v>6.4662207696011567E-2</v>
      </c>
      <c r="R242" s="14">
        <f t="shared" si="88"/>
        <v>3.6104323305947208E+16</v>
      </c>
      <c r="S242" s="37">
        <f t="shared" si="68"/>
        <v>0.1861175927041237</v>
      </c>
      <c r="T242" s="15">
        <f t="shared" si="69"/>
        <v>2E+17</v>
      </c>
      <c r="U242" s="15">
        <f t="shared" si="66"/>
        <v>1.9398662308803472E+17</v>
      </c>
      <c r="Y242" s="15">
        <f t="shared" si="70"/>
        <v>6.6666666666666666E-2</v>
      </c>
      <c r="Z242" s="15">
        <f t="shared" si="71"/>
        <v>0.93333333333333335</v>
      </c>
      <c r="AB242" s="15">
        <f t="shared" si="72"/>
        <v>2E+17</v>
      </c>
      <c r="AC242" s="15">
        <f t="shared" si="73"/>
        <v>6.6666666666666666E-2</v>
      </c>
      <c r="AD242" s="15">
        <f t="shared" si="74"/>
        <v>0.93333333333333335</v>
      </c>
    </row>
    <row r="243" spans="1:30" x14ac:dyDescent="0.25">
      <c r="A243" s="20">
        <v>40644</v>
      </c>
      <c r="B243" s="4">
        <v>40651</v>
      </c>
      <c r="C243">
        <v>6.78E+18</v>
      </c>
      <c r="D243" s="7">
        <f t="shared" si="89"/>
        <v>6.78E+18</v>
      </c>
      <c r="E243">
        <v>1.5E+18</v>
      </c>
      <c r="F243">
        <v>4.89E+18</v>
      </c>
      <c r="G243" s="14">
        <v>1440000000000000</v>
      </c>
      <c r="I243">
        <v>736000000000000</v>
      </c>
      <c r="J243">
        <v>1.8E+16</v>
      </c>
      <c r="K243" s="14">
        <f t="shared" si="86"/>
        <v>1.8736E+16</v>
      </c>
      <c r="L243" s="15">
        <f>Notes!$C$31*1000000000000*InjAreaLoss!D243*Notes!$C$4</f>
        <v>1854700469964188.2</v>
      </c>
      <c r="M243">
        <f t="shared" si="61"/>
        <v>6.39E+18</v>
      </c>
      <c r="N243" s="15">
        <f t="shared" si="62"/>
        <v>3.9E+17</v>
      </c>
      <c r="O243" s="15">
        <f t="shared" si="87"/>
        <v>3.6796929953003584E+17</v>
      </c>
      <c r="P243" s="16">
        <f t="shared" si="67"/>
        <v>0.9457272419572218</v>
      </c>
      <c r="Q243" s="16">
        <f t="shared" si="64"/>
        <v>5.4272758042778146E-2</v>
      </c>
      <c r="R243" s="14">
        <f t="shared" si="88"/>
        <v>8.4929871102698512E+16</v>
      </c>
      <c r="S243" s="37">
        <f t="shared" si="68"/>
        <v>0.23080694832739987</v>
      </c>
      <c r="T243" s="15">
        <f t="shared" si="69"/>
        <v>3.9E+17</v>
      </c>
      <c r="U243" s="15">
        <f t="shared" si="66"/>
        <v>3.6796929953003584E+17</v>
      </c>
      <c r="Y243" s="15">
        <f t="shared" si="70"/>
        <v>5.7522123893805309E-2</v>
      </c>
      <c r="Z243" s="15">
        <f t="shared" si="71"/>
        <v>0.94247787610619471</v>
      </c>
      <c r="AB243" s="15">
        <f t="shared" si="72"/>
        <v>3.9E+17</v>
      </c>
      <c r="AC243" s="15">
        <f t="shared" si="73"/>
        <v>5.7522123893805309E-2</v>
      </c>
      <c r="AD243" s="15">
        <f t="shared" si="74"/>
        <v>0.94247787610619471</v>
      </c>
    </row>
    <row r="244" spans="1:30" x14ac:dyDescent="0.25">
      <c r="A244" s="20">
        <v>40651</v>
      </c>
      <c r="B244" s="4">
        <v>40658</v>
      </c>
      <c r="C244">
        <v>5.18E+18</v>
      </c>
      <c r="D244" s="7">
        <f t="shared" si="89"/>
        <v>5.18E+18</v>
      </c>
      <c r="E244">
        <v>1.61E+18</v>
      </c>
      <c r="F244">
        <v>3.36E+18</v>
      </c>
      <c r="G244" s="14">
        <v>104000000000000</v>
      </c>
      <c r="I244">
        <v>664000000000000</v>
      </c>
      <c r="J244">
        <v>9640000000000000</v>
      </c>
      <c r="K244" s="14">
        <f t="shared" si="86"/>
        <v>1.0304E+16</v>
      </c>
      <c r="L244" s="15">
        <f>Notes!$C$31*1000000000000*InjAreaLoss!D244*Notes!$C$4</f>
        <v>1596063340207714.2</v>
      </c>
      <c r="M244">
        <f t="shared" si="61"/>
        <v>4.97E+18</v>
      </c>
      <c r="N244" s="15">
        <f t="shared" si="62"/>
        <v>2.1E+17</v>
      </c>
      <c r="O244" s="15">
        <f t="shared" si="87"/>
        <v>1.9799593665979229E+17</v>
      </c>
      <c r="P244" s="16">
        <f t="shared" si="67"/>
        <v>0.9617768462046733</v>
      </c>
      <c r="Q244" s="16">
        <f t="shared" si="64"/>
        <v>3.8223153795326696E-2</v>
      </c>
      <c r="R244" s="14">
        <f t="shared" si="88"/>
        <v>6.3807676598298248E+16</v>
      </c>
      <c r="S244" s="37">
        <f t="shared" si="68"/>
        <v>0.32226760647081448</v>
      </c>
      <c r="T244" s="15">
        <f t="shared" si="69"/>
        <v>2.1E+17</v>
      </c>
      <c r="U244" s="15">
        <f t="shared" si="66"/>
        <v>1.9799593665979229E+17</v>
      </c>
      <c r="Y244" s="15">
        <f t="shared" si="70"/>
        <v>4.0540540540540543E-2</v>
      </c>
      <c r="Z244" s="15">
        <f t="shared" si="71"/>
        <v>0.95945945945945943</v>
      </c>
      <c r="AB244" s="15">
        <f t="shared" si="72"/>
        <v>2.1E+17</v>
      </c>
      <c r="AC244" s="15">
        <f t="shared" si="73"/>
        <v>4.0540540540540543E-2</v>
      </c>
      <c r="AD244" s="15">
        <f t="shared" si="74"/>
        <v>0.95945945945945943</v>
      </c>
    </row>
    <row r="245" spans="1:30" x14ac:dyDescent="0.25">
      <c r="A245" s="20">
        <v>40658</v>
      </c>
      <c r="B245" s="4">
        <v>40665</v>
      </c>
      <c r="C245">
        <v>6.15E+18</v>
      </c>
      <c r="D245" s="7">
        <f t="shared" si="89"/>
        <v>6.15E+18</v>
      </c>
      <c r="E245">
        <v>1.82E+18</v>
      </c>
      <c r="F245">
        <v>4.0599999999999995E+18</v>
      </c>
      <c r="G245" s="14">
        <v>36000000000000</v>
      </c>
      <c r="I245">
        <v>694000000000000</v>
      </c>
      <c r="J245">
        <v>1.31E+16</v>
      </c>
      <c r="K245" s="14">
        <f t="shared" si="86"/>
        <v>1.3794E+16</v>
      </c>
      <c r="L245" s="15">
        <f>Notes!$C$31*1000000000000*InjAreaLoss!D245*Notes!$C$4</f>
        <v>1449729174687604.2</v>
      </c>
      <c r="M245">
        <f t="shared" si="61"/>
        <v>5.88E+18</v>
      </c>
      <c r="N245" s="15">
        <f t="shared" si="62"/>
        <v>2.7E+17</v>
      </c>
      <c r="O245" s="15">
        <f t="shared" si="87"/>
        <v>2.5472027082531238E+17</v>
      </c>
      <c r="P245" s="16">
        <f t="shared" si="67"/>
        <v>0.958582069784502</v>
      </c>
      <c r="Q245" s="16">
        <f t="shared" si="64"/>
        <v>4.1417930215497951E-2</v>
      </c>
      <c r="R245" s="14">
        <f t="shared" si="88"/>
        <v>7.590696555300224E+16</v>
      </c>
      <c r="S245" s="37">
        <f t="shared" si="68"/>
        <v>0.29800127530902076</v>
      </c>
      <c r="T245" s="15">
        <f t="shared" si="69"/>
        <v>2.7E+17</v>
      </c>
      <c r="U245" s="15">
        <f t="shared" si="66"/>
        <v>2.5472027082531238E+17</v>
      </c>
      <c r="Y245" s="15">
        <f t="shared" si="70"/>
        <v>4.3902439024390241E-2</v>
      </c>
      <c r="Z245" s="15">
        <f t="shared" si="71"/>
        <v>0.95609756097560972</v>
      </c>
      <c r="AB245" s="15">
        <f t="shared" si="72"/>
        <v>2.7E+17</v>
      </c>
      <c r="AC245" s="15">
        <f t="shared" si="73"/>
        <v>4.3902439024390241E-2</v>
      </c>
      <c r="AD245" s="15">
        <f t="shared" si="74"/>
        <v>0.95609756097560972</v>
      </c>
    </row>
    <row r="246" spans="1:30" x14ac:dyDescent="0.25">
      <c r="A246" s="20">
        <v>40665</v>
      </c>
      <c r="B246" s="4">
        <v>40672</v>
      </c>
      <c r="C246">
        <v>6E+18</v>
      </c>
      <c r="D246" s="7">
        <f t="shared" si="89"/>
        <v>6E+18</v>
      </c>
      <c r="E246">
        <v>1.76E+18</v>
      </c>
      <c r="F246">
        <v>3.97E+18</v>
      </c>
      <c r="G246" s="14">
        <v>272000000000000.03</v>
      </c>
      <c r="I246">
        <v>774000000000000</v>
      </c>
      <c r="J246">
        <v>1.1200000000000002E+16</v>
      </c>
      <c r="K246" s="14">
        <f t="shared" si="86"/>
        <v>1.1974000000000002E+16</v>
      </c>
      <c r="L246" s="15">
        <f>Notes!$C$31*1000000000000*InjAreaLoss!D246*Notes!$C$4</f>
        <v>1214913885829752.5</v>
      </c>
      <c r="M246">
        <f t="shared" si="61"/>
        <v>5.73E+18</v>
      </c>
      <c r="N246" s="15">
        <f t="shared" si="62"/>
        <v>2.7E+17</v>
      </c>
      <c r="O246" s="15">
        <f t="shared" si="87"/>
        <v>2.5653908611417024E+17</v>
      </c>
      <c r="P246" s="16">
        <f t="shared" si="67"/>
        <v>0.95724348564763828</v>
      </c>
      <c r="Q246" s="16">
        <f t="shared" si="64"/>
        <v>4.2756514352361705E-2</v>
      </c>
      <c r="R246" s="14">
        <f t="shared" si="88"/>
        <v>7.406661028363304E+16</v>
      </c>
      <c r="S246" s="37">
        <f t="shared" si="68"/>
        <v>0.28871471948204575</v>
      </c>
      <c r="T246" s="15">
        <f t="shared" si="69"/>
        <v>2.7E+17</v>
      </c>
      <c r="U246" s="15">
        <f t="shared" si="66"/>
        <v>2.5653908611417024E+17</v>
      </c>
      <c r="Y246" s="15">
        <f t="shared" si="70"/>
        <v>4.4999999999999998E-2</v>
      </c>
      <c r="Z246" s="15">
        <f t="shared" si="71"/>
        <v>0.95499999999999996</v>
      </c>
      <c r="AB246" s="15">
        <f t="shared" si="72"/>
        <v>2.7E+17</v>
      </c>
      <c r="AC246" s="15">
        <f t="shared" si="73"/>
        <v>4.4999999999999998E-2</v>
      </c>
      <c r="AD246" s="15">
        <f t="shared" si="74"/>
        <v>0.95499999999999996</v>
      </c>
    </row>
    <row r="247" spans="1:30" x14ac:dyDescent="0.25">
      <c r="A247" s="20">
        <v>40672</v>
      </c>
      <c r="B247" s="4">
        <v>40679</v>
      </c>
      <c r="C247">
        <v>6.26E+18</v>
      </c>
      <c r="D247" s="7">
        <f t="shared" si="89"/>
        <v>6.26E+18</v>
      </c>
      <c r="E247">
        <v>1.85E+18</v>
      </c>
      <c r="F247">
        <v>4.1500000000000005E+18</v>
      </c>
      <c r="G247" s="14">
        <v>225000000000000</v>
      </c>
      <c r="I247">
        <v>1080000000000000.1</v>
      </c>
      <c r="J247">
        <v>1.84E+16</v>
      </c>
      <c r="K247" s="14">
        <f t="shared" si="86"/>
        <v>1.948E+16</v>
      </c>
      <c r="L247" s="15">
        <f>Notes!$C$31*1000000000000*InjAreaLoss!D247*Notes!$C$4</f>
        <v>1592660220079339.5</v>
      </c>
      <c r="M247">
        <f t="shared" si="61"/>
        <v>6E+18</v>
      </c>
      <c r="N247" s="15">
        <f t="shared" si="62"/>
        <v>2.6E+17</v>
      </c>
      <c r="O247" s="15">
        <f t="shared" si="87"/>
        <v>2.3870233977992067E+17</v>
      </c>
      <c r="P247" s="16">
        <f t="shared" si="67"/>
        <v>0.96186863581790405</v>
      </c>
      <c r="Q247" s="16">
        <f t="shared" si="64"/>
        <v>3.8131364182095957E-2</v>
      </c>
      <c r="R247" s="14">
        <f t="shared" si="88"/>
        <v>7.735175648528712E+16</v>
      </c>
      <c r="S247" s="37">
        <f t="shared" si="68"/>
        <v>0.32405110296197376</v>
      </c>
      <c r="T247" s="15">
        <f t="shared" si="69"/>
        <v>2.6E+17</v>
      </c>
      <c r="U247" s="15">
        <f t="shared" si="66"/>
        <v>2.3870233977992067E+17</v>
      </c>
      <c r="Y247" s="15">
        <f t="shared" si="70"/>
        <v>4.1533546325878593E-2</v>
      </c>
      <c r="Z247" s="15">
        <f t="shared" si="71"/>
        <v>0.95846645367412142</v>
      </c>
      <c r="AB247" s="15">
        <f t="shared" si="72"/>
        <v>2.6E+17</v>
      </c>
      <c r="AC247" s="15">
        <f t="shared" si="73"/>
        <v>4.1533546325878593E-2</v>
      </c>
      <c r="AD247" s="15">
        <f t="shared" si="74"/>
        <v>0.95846645367412142</v>
      </c>
    </row>
    <row r="248" spans="1:30" x14ac:dyDescent="0.25">
      <c r="A248" s="20">
        <v>40679</v>
      </c>
      <c r="B248" s="4">
        <v>40686</v>
      </c>
      <c r="C248">
        <v>2.0699999999999997E+18</v>
      </c>
      <c r="D248" s="7">
        <f t="shared" si="89"/>
        <v>2.0699999999999997E+18</v>
      </c>
      <c r="E248">
        <v>1.8E+18</v>
      </c>
      <c r="F248">
        <v>1.3600000000000002E+17</v>
      </c>
      <c r="G248" s="14">
        <v>164000000000000</v>
      </c>
      <c r="I248">
        <v>252999999999999.97</v>
      </c>
      <c r="J248">
        <v>736000000000000</v>
      </c>
      <c r="K248" s="14">
        <f t="shared" si="86"/>
        <v>989000000000000</v>
      </c>
      <c r="L248" s="15">
        <f>Notes!$C$31*1000000000000*InjAreaLoss!D248*Notes!$C$4</f>
        <v>367536973864463</v>
      </c>
      <c r="M248">
        <f t="shared" si="61"/>
        <v>1.936E+18</v>
      </c>
      <c r="N248" s="15">
        <f t="shared" si="62"/>
        <v>1.3399999999999974E+17</v>
      </c>
      <c r="O248" s="15">
        <f t="shared" si="87"/>
        <v>1.3247946302613528E+17</v>
      </c>
      <c r="P248" s="16">
        <f t="shared" si="67"/>
        <v>0.93600025940766407</v>
      </c>
      <c r="Q248" s="16">
        <f t="shared" si="64"/>
        <v>6.3999740592335888E-2</v>
      </c>
      <c r="R248" s="14">
        <f t="shared" si="88"/>
        <v>2.746524488819356E+16</v>
      </c>
      <c r="S248" s="37">
        <f t="shared" si="68"/>
        <v>0.20731700039254591</v>
      </c>
      <c r="T248" s="15">
        <f t="shared" si="69"/>
        <v>1.3399999999999974E+17</v>
      </c>
      <c r="U248" s="15">
        <f t="shared" si="66"/>
        <v>1.3247946302613528E+17</v>
      </c>
      <c r="Y248" s="15">
        <f t="shared" si="70"/>
        <v>6.4734299516908095E-2</v>
      </c>
      <c r="Z248" s="15">
        <f t="shared" si="71"/>
        <v>0.93526570048309188</v>
      </c>
      <c r="AB248" s="15">
        <f t="shared" si="72"/>
        <v>1.3399999999999974E+17</v>
      </c>
      <c r="AC248" s="15">
        <f t="shared" si="73"/>
        <v>6.4734299516908095E-2</v>
      </c>
      <c r="AD248" s="15">
        <f t="shared" si="74"/>
        <v>0.93526570048309188</v>
      </c>
    </row>
    <row r="249" spans="1:30" x14ac:dyDescent="0.25">
      <c r="A249" s="20">
        <v>40686</v>
      </c>
      <c r="B249" s="4">
        <v>40693</v>
      </c>
      <c r="C249">
        <v>1.75E+18</v>
      </c>
      <c r="D249" s="7">
        <f t="shared" si="89"/>
        <v>1.75E+18</v>
      </c>
      <c r="E249">
        <v>1.65E+18</v>
      </c>
      <c r="F249">
        <v>216000000000000</v>
      </c>
      <c r="G249" s="14">
        <v>231999999999999.97</v>
      </c>
      <c r="I249">
        <v>478000000000000</v>
      </c>
      <c r="J249">
        <v>14200000000000</v>
      </c>
      <c r="K249" s="14">
        <f t="shared" si="86"/>
        <v>492200000000000</v>
      </c>
      <c r="L249" s="15">
        <f>Notes!$C$31*1000000000000*InjAreaLoss!D249*Notes!$C$4</f>
        <v>336908892709091.06</v>
      </c>
      <c r="M249">
        <f t="shared" si="61"/>
        <v>1.650216E+18</v>
      </c>
      <c r="N249" s="15">
        <f t="shared" si="62"/>
        <v>9.9784E+16</v>
      </c>
      <c r="O249" s="15">
        <f t="shared" si="87"/>
        <v>9.8722891107290912E+16</v>
      </c>
      <c r="P249" s="16">
        <f t="shared" si="67"/>
        <v>0.94358691936726236</v>
      </c>
      <c r="Q249" s="16">
        <f t="shared" si="64"/>
        <v>5.6413080632737665E-2</v>
      </c>
      <c r="R249" s="14">
        <f t="shared" si="88"/>
        <v>2.4052027861852404E+16</v>
      </c>
      <c r="S249" s="37">
        <f t="shared" si="68"/>
        <v>0.24363172099278307</v>
      </c>
      <c r="T249" s="15">
        <f t="shared" si="69"/>
        <v>9.9784E+16</v>
      </c>
      <c r="U249" s="15">
        <f t="shared" si="66"/>
        <v>9.8722891107290912E+16</v>
      </c>
      <c r="Y249" s="15">
        <f t="shared" si="70"/>
        <v>5.7019428571428568E-2</v>
      </c>
      <c r="Z249" s="15">
        <f t="shared" si="71"/>
        <v>0.94298057142857139</v>
      </c>
      <c r="AB249" s="15">
        <f t="shared" si="72"/>
        <v>9.9784E+16</v>
      </c>
      <c r="AC249" s="15">
        <f t="shared" si="73"/>
        <v>5.7019428571428568E-2</v>
      </c>
      <c r="AD249" s="15">
        <f t="shared" si="74"/>
        <v>0.94298057142857139</v>
      </c>
    </row>
    <row r="250" spans="1:30" x14ac:dyDescent="0.25">
      <c r="A250" s="20">
        <v>40693</v>
      </c>
      <c r="B250" s="4">
        <v>40700</v>
      </c>
      <c r="C250">
        <v>1.64E+18</v>
      </c>
      <c r="D250" s="7">
        <f t="shared" si="89"/>
        <v>1.64E+18</v>
      </c>
      <c r="E250">
        <v>1.55E+18</v>
      </c>
      <c r="F250">
        <v>0</v>
      </c>
      <c r="G250" s="14">
        <v>222000000000000.03</v>
      </c>
      <c r="I250">
        <v>488000000000000</v>
      </c>
      <c r="J250">
        <v>18900000000000</v>
      </c>
      <c r="K250" s="14">
        <f t="shared" si="86"/>
        <v>506900000000000</v>
      </c>
      <c r="L250" s="15">
        <f>Notes!$C$31*1000000000000*InjAreaLoss!D250*Notes!$C$4</f>
        <v>408374415404958.81</v>
      </c>
      <c r="M250">
        <f t="shared" si="61"/>
        <v>1.55E+18</v>
      </c>
      <c r="N250" s="15">
        <f t="shared" si="62"/>
        <v>9E+16</v>
      </c>
      <c r="O250" s="15">
        <f t="shared" si="87"/>
        <v>8.886272558459504E+16</v>
      </c>
      <c r="P250" s="16">
        <f t="shared" si="67"/>
        <v>0.94581541122890544</v>
      </c>
      <c r="Q250" s="16">
        <f t="shared" si="64"/>
        <v>5.4184588771094534E-2</v>
      </c>
      <c r="R250" s="14">
        <f t="shared" si="88"/>
        <v>2.2565682915779156E+16</v>
      </c>
      <c r="S250" s="37">
        <f t="shared" si="68"/>
        <v>0.25393867639471857</v>
      </c>
      <c r="T250" s="15">
        <f t="shared" si="69"/>
        <v>9E+16</v>
      </c>
      <c r="U250" s="15">
        <f t="shared" si="66"/>
        <v>8.886272558459504E+16</v>
      </c>
      <c r="Y250" s="15">
        <f t="shared" si="70"/>
        <v>5.4878048780487805E-2</v>
      </c>
      <c r="Z250" s="15">
        <f t="shared" si="71"/>
        <v>0.94512195121951215</v>
      </c>
      <c r="AB250" s="15">
        <f t="shared" si="72"/>
        <v>9E+16</v>
      </c>
      <c r="AC250" s="15">
        <f t="shared" si="73"/>
        <v>5.4878048780487805E-2</v>
      </c>
      <c r="AD250" s="15">
        <f t="shared" si="74"/>
        <v>0.94512195121951215</v>
      </c>
    </row>
    <row r="251" spans="1:30" x14ac:dyDescent="0.25">
      <c r="A251" s="20">
        <v>40700</v>
      </c>
      <c r="B251" s="4">
        <v>40707</v>
      </c>
      <c r="C251">
        <v>2.87E+18</v>
      </c>
      <c r="D251" s="7">
        <f t="shared" si="89"/>
        <v>2.87E+18</v>
      </c>
      <c r="E251">
        <v>1.59E+18</v>
      </c>
      <c r="F251">
        <v>1.27E+18</v>
      </c>
      <c r="G251" s="14">
        <v>297000000000000</v>
      </c>
      <c r="I251">
        <v>780000000000000</v>
      </c>
      <c r="J251">
        <v>1.1299999999999998E+16</v>
      </c>
      <c r="K251" s="14">
        <f t="shared" si="86"/>
        <v>1.2079999999999998E+16</v>
      </c>
      <c r="L251" s="15">
        <f>Notes!$C$31*1000000000000*InjAreaLoss!D251*Notes!$C$4</f>
        <v>908633074276033.37</v>
      </c>
      <c r="M251">
        <f t="shared" si="61"/>
        <v>2.86E+18</v>
      </c>
      <c r="N251" s="15">
        <f t="shared" si="62"/>
        <v>1E+16</v>
      </c>
      <c r="O251" s="15">
        <f t="shared" si="87"/>
        <v>-3285633074276031.5</v>
      </c>
      <c r="P251" s="16">
        <f t="shared" si="67"/>
        <v>1.0011448198865074</v>
      </c>
      <c r="Q251" s="16">
        <f t="shared" si="64"/>
        <v>-1.1448198865073281E-3</v>
      </c>
      <c r="R251" s="14">
        <f t="shared" si="88"/>
        <v>3.5182423469998572E+16</v>
      </c>
      <c r="S251" s="37">
        <f t="shared" si="68"/>
        <v>-10.707958763091888</v>
      </c>
      <c r="T251" s="15">
        <f t="shared" si="69"/>
        <v>1E+16</v>
      </c>
      <c r="U251" s="15">
        <f t="shared" si="66"/>
        <v>-3285633074276031.5</v>
      </c>
      <c r="Y251" s="15">
        <f t="shared" si="70"/>
        <v>3.4843205574912892E-3</v>
      </c>
      <c r="Z251" s="15">
        <f t="shared" si="71"/>
        <v>0.99651567944250874</v>
      </c>
      <c r="AB251" s="15">
        <f t="shared" si="72"/>
        <v>1E+16</v>
      </c>
      <c r="AC251" s="15">
        <f t="shared" si="73"/>
        <v>3.4843205574912892E-3</v>
      </c>
      <c r="AD251" s="15">
        <f t="shared" si="74"/>
        <v>0.99651567944250874</v>
      </c>
    </row>
    <row r="252" spans="1:30" x14ac:dyDescent="0.25">
      <c r="A252" s="20">
        <v>40707</v>
      </c>
      <c r="B252" s="4">
        <v>40714</v>
      </c>
      <c r="C252">
        <v>8.19E+18</v>
      </c>
      <c r="D252" s="7">
        <f t="shared" si="89"/>
        <v>8.19E+18</v>
      </c>
      <c r="E252">
        <v>1.95E+18</v>
      </c>
      <c r="F252">
        <v>5.99E+18</v>
      </c>
      <c r="G252" s="14">
        <v>1810000000000000</v>
      </c>
      <c r="I252">
        <v>1750000000000000</v>
      </c>
      <c r="J252">
        <v>4.79E+16</v>
      </c>
      <c r="K252" s="14">
        <f t="shared" si="86"/>
        <v>4.965E+16</v>
      </c>
      <c r="L252" s="15">
        <f>Notes!$C$31*1000000000000*InjAreaLoss!D252*Notes!$C$4</f>
        <v>2940295790915704</v>
      </c>
      <c r="M252">
        <f t="shared" si="61"/>
        <v>7.94E+18</v>
      </c>
      <c r="N252" s="15">
        <f t="shared" si="62"/>
        <v>2.5E+17</v>
      </c>
      <c r="O252" s="15">
        <f t="shared" si="87"/>
        <v>1.9559970420908429E+17</v>
      </c>
      <c r="P252" s="16">
        <f t="shared" si="67"/>
        <v>0.97611725223332302</v>
      </c>
      <c r="Q252" s="16">
        <f t="shared" si="64"/>
        <v>2.3882747766676957E-2</v>
      </c>
      <c r="R252" s="14">
        <f t="shared" si="88"/>
        <v>1.0332521928064771E+17</v>
      </c>
      <c r="S252" s="37">
        <f t="shared" si="68"/>
        <v>0.52824834116415265</v>
      </c>
      <c r="T252" s="15">
        <f t="shared" si="69"/>
        <v>2.5E+17</v>
      </c>
      <c r="U252" s="15">
        <f t="shared" si="66"/>
        <v>1.9559970420908429E+17</v>
      </c>
      <c r="Y252" s="15">
        <f t="shared" si="70"/>
        <v>3.0525030525030524E-2</v>
      </c>
      <c r="Z252" s="15">
        <f t="shared" si="71"/>
        <v>0.96947496947496947</v>
      </c>
      <c r="AB252" s="15">
        <f t="shared" si="72"/>
        <v>2.5E+17</v>
      </c>
      <c r="AC252" s="15">
        <f t="shared" si="73"/>
        <v>3.0525030525030524E-2</v>
      </c>
      <c r="AD252" s="15">
        <f t="shared" si="74"/>
        <v>0.96947496947496947</v>
      </c>
    </row>
    <row r="253" spans="1:30" x14ac:dyDescent="0.25">
      <c r="A253" s="20">
        <v>40714</v>
      </c>
      <c r="B253" s="4">
        <v>40721</v>
      </c>
      <c r="C253">
        <v>6.64E+18</v>
      </c>
      <c r="D253" s="7">
        <f t="shared" si="89"/>
        <v>6.64E+18</v>
      </c>
      <c r="E253">
        <v>1.8E+18</v>
      </c>
      <c r="F253">
        <v>4.6100000000000005E+18</v>
      </c>
      <c r="G253" s="14">
        <v>3320000000000000</v>
      </c>
      <c r="I253">
        <v>1530000000000000</v>
      </c>
      <c r="J253">
        <v>3E+16</v>
      </c>
      <c r="K253" s="14">
        <f t="shared" si="86"/>
        <v>3.153E+16</v>
      </c>
      <c r="L253" s="15">
        <f>Notes!$C$31*1000000000000*InjAreaLoss!D253*Notes!$C$4</f>
        <v>3001551953226447</v>
      </c>
      <c r="M253">
        <f t="shared" si="61"/>
        <v>6.41E+18</v>
      </c>
      <c r="N253" s="15">
        <f t="shared" si="62"/>
        <v>2.3E+17</v>
      </c>
      <c r="O253" s="15">
        <f t="shared" si="87"/>
        <v>1.9214844804677357E+17</v>
      </c>
      <c r="P253" s="16">
        <f t="shared" si="67"/>
        <v>0.97106198071584737</v>
      </c>
      <c r="Q253" s="16">
        <f t="shared" si="64"/>
        <v>2.8938019284152645E-2</v>
      </c>
      <c r="R253" s="14">
        <f t="shared" si="88"/>
        <v>8.281462574486112E+16</v>
      </c>
      <c r="S253" s="37">
        <f t="shared" si="68"/>
        <v>0.43099294626986551</v>
      </c>
      <c r="T253" s="15">
        <f t="shared" si="69"/>
        <v>2.3E+17</v>
      </c>
      <c r="U253" s="15">
        <f t="shared" si="66"/>
        <v>1.9214844804677357E+17</v>
      </c>
      <c r="Y253" s="15">
        <f t="shared" si="70"/>
        <v>3.463855421686747E-2</v>
      </c>
      <c r="Z253" s="15">
        <f t="shared" si="71"/>
        <v>0.96536144578313254</v>
      </c>
      <c r="AB253" s="15">
        <f t="shared" si="72"/>
        <v>2.3E+17</v>
      </c>
      <c r="AC253" s="15">
        <f t="shared" si="73"/>
        <v>3.463855421686747E-2</v>
      </c>
      <c r="AD253" s="15">
        <f t="shared" si="74"/>
        <v>0.96536144578313254</v>
      </c>
    </row>
    <row r="254" spans="1:30" x14ac:dyDescent="0.25">
      <c r="A254" s="20">
        <v>40721</v>
      </c>
      <c r="B254" s="4">
        <v>40728</v>
      </c>
      <c r="C254">
        <v>7.62E+18</v>
      </c>
      <c r="D254" s="7">
        <f t="shared" si="89"/>
        <v>7.62E+18</v>
      </c>
      <c r="E254">
        <v>1.78E+18</v>
      </c>
      <c r="F254">
        <v>5.4E+18</v>
      </c>
      <c r="G254" s="14">
        <v>2320000000000000</v>
      </c>
      <c r="I254">
        <v>1220000000000000</v>
      </c>
      <c r="J254">
        <v>3.37E+16</v>
      </c>
      <c r="K254" s="14">
        <f t="shared" si="86"/>
        <v>3.492E+16</v>
      </c>
      <c r="L254" s="15">
        <f>Notes!$C$31*1000000000000*InjAreaLoss!D254*Notes!$C$4</f>
        <v>3961231829428100.5</v>
      </c>
      <c r="M254">
        <f t="shared" si="61"/>
        <v>7.18E+18</v>
      </c>
      <c r="N254" s="15">
        <f t="shared" si="62"/>
        <v>4.4E+17</v>
      </c>
      <c r="O254" s="15">
        <f t="shared" si="87"/>
        <v>3.987987681705719E+17</v>
      </c>
      <c r="P254" s="16">
        <f t="shared" si="67"/>
        <v>0.94766420365215587</v>
      </c>
      <c r="Q254" s="16">
        <f t="shared" si="64"/>
        <v>5.2335796347844084E-2</v>
      </c>
      <c r="R254" s="14">
        <f t="shared" si="88"/>
        <v>9.5075737310923648E+16</v>
      </c>
      <c r="S254" s="37">
        <f t="shared" si="68"/>
        <v>0.23840529334398144</v>
      </c>
      <c r="T254" s="15">
        <f t="shared" si="69"/>
        <v>4.4E+17</v>
      </c>
      <c r="U254" s="15">
        <f t="shared" si="66"/>
        <v>3.987987681705719E+17</v>
      </c>
      <c r="Y254" s="15">
        <f t="shared" si="70"/>
        <v>5.774278215223097E-2</v>
      </c>
      <c r="Z254" s="15">
        <f t="shared" si="71"/>
        <v>0.94225721784776906</v>
      </c>
      <c r="AB254" s="15">
        <f t="shared" si="72"/>
        <v>4.4E+17</v>
      </c>
      <c r="AC254" s="15">
        <f t="shared" si="73"/>
        <v>5.774278215223097E-2</v>
      </c>
      <c r="AD254" s="15">
        <f t="shared" si="74"/>
        <v>0.94225721784776906</v>
      </c>
    </row>
    <row r="255" spans="1:30" x14ac:dyDescent="0.25">
      <c r="A255" s="20">
        <v>40728</v>
      </c>
      <c r="B255" s="4">
        <v>40735</v>
      </c>
      <c r="C255">
        <v>5.75E+18</v>
      </c>
      <c r="D255" s="7">
        <f t="shared" si="89"/>
        <v>5.75E+18</v>
      </c>
      <c r="E255">
        <v>1.62E+18</v>
      </c>
      <c r="F255">
        <v>3.77E+18</v>
      </c>
      <c r="G255" s="14">
        <v>1800000000000000</v>
      </c>
      <c r="I255">
        <v>1080000000000000.1</v>
      </c>
      <c r="J255">
        <v>3.07E+16</v>
      </c>
      <c r="K255" s="14">
        <f t="shared" si="86"/>
        <v>3.178E+16</v>
      </c>
      <c r="L255" s="15">
        <f>Notes!$C$31*1000000000000*InjAreaLoss!D255*Notes!$C$4</f>
        <v>3814897663907990</v>
      </c>
      <c r="M255">
        <f t="shared" si="61"/>
        <v>5.39E+18</v>
      </c>
      <c r="N255" s="15">
        <f t="shared" si="62"/>
        <v>3.6E+17</v>
      </c>
      <c r="O255" s="15">
        <f t="shared" si="87"/>
        <v>3.2260510233609203E+17</v>
      </c>
      <c r="P255" s="16">
        <f t="shared" si="67"/>
        <v>0.94389476481111445</v>
      </c>
      <c r="Q255" s="16">
        <f t="shared" si="64"/>
        <v>5.610523518888557E-2</v>
      </c>
      <c r="R255" s="14">
        <f t="shared" si="88"/>
        <v>7.0640471013325056E+16</v>
      </c>
      <c r="S255" s="37">
        <f t="shared" si="68"/>
        <v>0.21896885852639544</v>
      </c>
      <c r="T255" s="15">
        <f t="shared" si="69"/>
        <v>3.6E+17</v>
      </c>
      <c r="U255" s="15">
        <f t="shared" si="66"/>
        <v>3.2260510233609203E+17</v>
      </c>
      <c r="Y255" s="15">
        <f t="shared" si="70"/>
        <v>6.2608695652173918E-2</v>
      </c>
      <c r="Z255" s="15">
        <f t="shared" si="71"/>
        <v>0.93739130434782614</v>
      </c>
      <c r="AB255" s="15">
        <f t="shared" si="72"/>
        <v>3.6E+17</v>
      </c>
      <c r="AC255" s="15">
        <f t="shared" si="73"/>
        <v>6.2608695652173918E-2</v>
      </c>
      <c r="AD255" s="15">
        <f t="shared" si="74"/>
        <v>0.93739130434782614</v>
      </c>
    </row>
    <row r="256" spans="1:30" x14ac:dyDescent="0.25">
      <c r="A256" s="20">
        <v>40735</v>
      </c>
      <c r="B256" s="4">
        <v>40742</v>
      </c>
      <c r="C256">
        <v>1.82E+18</v>
      </c>
      <c r="D256" s="7">
        <f t="shared" si="89"/>
        <v>1.82E+18</v>
      </c>
      <c r="E256">
        <v>1.67E+18</v>
      </c>
      <c r="F256">
        <v>0</v>
      </c>
      <c r="G256" s="14">
        <v>286000000000000</v>
      </c>
      <c r="I256">
        <v>413000000000000</v>
      </c>
      <c r="J256">
        <v>12400000000000</v>
      </c>
      <c r="K256" s="14">
        <f t="shared" si="86"/>
        <v>425400000000000</v>
      </c>
      <c r="L256" s="15">
        <f>Notes!$C$31*1000000000000*InjAreaLoss!D256*Notes!$C$4</f>
        <v>969889236586777.12</v>
      </c>
      <c r="M256">
        <f t="shared" si="61"/>
        <v>1.67E+18</v>
      </c>
      <c r="N256" s="15">
        <f t="shared" si="62"/>
        <v>1.5E+17</v>
      </c>
      <c r="O256" s="15">
        <f t="shared" si="87"/>
        <v>1.4831871076341322E+17</v>
      </c>
      <c r="P256" s="16">
        <f t="shared" si="67"/>
        <v>0.91850620287724549</v>
      </c>
      <c r="Q256" s="16">
        <f t="shared" si="64"/>
        <v>8.1493797122754508E-2</v>
      </c>
      <c r="R256" s="14">
        <f t="shared" si="88"/>
        <v>2.470081211864074E+16</v>
      </c>
      <c r="S256" s="37">
        <f t="shared" si="68"/>
        <v>0.16653874613326167</v>
      </c>
      <c r="T256" s="15">
        <f t="shared" si="69"/>
        <v>1.5E+17</v>
      </c>
      <c r="U256" s="15">
        <f t="shared" si="66"/>
        <v>1.4831871076341322E+17</v>
      </c>
      <c r="Y256" s="15">
        <f t="shared" si="70"/>
        <v>8.2417582417582416E-2</v>
      </c>
      <c r="Z256" s="15">
        <f t="shared" si="71"/>
        <v>0.91758241758241754</v>
      </c>
      <c r="AB256" s="15">
        <f t="shared" si="72"/>
        <v>1.5E+17</v>
      </c>
      <c r="AC256" s="15">
        <f t="shared" si="73"/>
        <v>8.2417582417582416E-2</v>
      </c>
      <c r="AD256" s="15">
        <f t="shared" si="74"/>
        <v>0.91758241758241754</v>
      </c>
    </row>
    <row r="257" spans="1:30" x14ac:dyDescent="0.25">
      <c r="A257" s="20">
        <v>40742</v>
      </c>
      <c r="B257" s="4">
        <v>40749</v>
      </c>
      <c r="C257">
        <v>1.45E+18</v>
      </c>
      <c r="D257" s="7">
        <f t="shared" si="89"/>
        <v>1.45E+18</v>
      </c>
      <c r="E257">
        <v>1.4E+18</v>
      </c>
      <c r="F257">
        <v>198000000000000</v>
      </c>
      <c r="G257" s="14">
        <v>650000000000000</v>
      </c>
      <c r="I257">
        <v>457000000000000</v>
      </c>
      <c r="J257">
        <v>12700000000000</v>
      </c>
      <c r="K257" s="14">
        <f t="shared" si="86"/>
        <v>469700000000000</v>
      </c>
      <c r="L257" s="15">
        <f>Notes!$C$31*1000000000000*InjAreaLoss!D257*Notes!$C$4</f>
        <v>956276756073278.37</v>
      </c>
      <c r="M257">
        <f t="shared" si="61"/>
        <v>1.400198E+18</v>
      </c>
      <c r="N257" s="15">
        <f t="shared" si="62"/>
        <v>4.9802E+16</v>
      </c>
      <c r="O257" s="15">
        <f t="shared" si="87"/>
        <v>4.772602324392672E+16</v>
      </c>
      <c r="P257" s="16">
        <f t="shared" si="67"/>
        <v>0.96708550121108505</v>
      </c>
      <c r="Q257" s="16">
        <f t="shared" si="64"/>
        <v>3.2914498788914982E-2</v>
      </c>
      <c r="R257" s="14">
        <f t="shared" si="88"/>
        <v>2.0155648303092424E+16</v>
      </c>
      <c r="S257" s="37">
        <f t="shared" si="68"/>
        <v>0.42231987777563867</v>
      </c>
      <c r="T257" s="15">
        <f t="shared" si="69"/>
        <v>4.9802E+16</v>
      </c>
      <c r="U257" s="15">
        <f t="shared" si="66"/>
        <v>4.772602324392672E+16</v>
      </c>
      <c r="Y257" s="15">
        <f t="shared" si="70"/>
        <v>3.4346206896551726E-2</v>
      </c>
      <c r="Z257" s="15">
        <f t="shared" si="71"/>
        <v>0.96565379310344823</v>
      </c>
      <c r="AB257" s="15">
        <f t="shared" si="72"/>
        <v>4.9802E+16</v>
      </c>
      <c r="AC257" s="15">
        <f t="shared" si="73"/>
        <v>3.4346206896551726E-2</v>
      </c>
      <c r="AD257" s="15">
        <f t="shared" si="74"/>
        <v>0.96565379310344823</v>
      </c>
    </row>
    <row r="258" spans="1:30" x14ac:dyDescent="0.25">
      <c r="A258" s="20">
        <v>40749</v>
      </c>
      <c r="B258" s="4">
        <v>40756</v>
      </c>
      <c r="C258">
        <v>1.32E+18</v>
      </c>
      <c r="D258" s="7">
        <f t="shared" si="89"/>
        <v>1.32E+18</v>
      </c>
      <c r="E258">
        <v>3.43E+17</v>
      </c>
      <c r="F258">
        <v>8.82E+17</v>
      </c>
      <c r="G258" s="14">
        <v>433000000000000</v>
      </c>
      <c r="I258">
        <v>81700000000000</v>
      </c>
      <c r="J258">
        <v>1.22E+16</v>
      </c>
      <c r="K258" s="14">
        <f t="shared" ref="K258:K289" si="90">I258+J258</f>
        <v>1.22817E+16</v>
      </c>
      <c r="L258" s="15">
        <f>Notes!$C$31*1000000000000*InjAreaLoss!D258*Notes!$C$4</f>
        <v>820151950938292.37</v>
      </c>
      <c r="M258">
        <f t="shared" si="61"/>
        <v>1.225E+18</v>
      </c>
      <c r="N258" s="15">
        <f t="shared" si="62"/>
        <v>9.5E+16</v>
      </c>
      <c r="O258" s="15">
        <f t="shared" ref="O258:O289" si="91">N258-G258-H258-I258-J258-L258</f>
        <v>8.1465148049061712E+16</v>
      </c>
      <c r="P258" s="16">
        <f t="shared" si="67"/>
        <v>0.93828397875071079</v>
      </c>
      <c r="Q258" s="16">
        <f t="shared" si="64"/>
        <v>6.1716021249289175E-2</v>
      </c>
      <c r="R258" s="14">
        <f t="shared" ref="R258:R289" si="92">SQRT((0.01*C258)^2+(0.01*E258)^2+(0.01*F258)^2+(0.01*G258)^2+(0.01*H258)^2+(0.01*I258)^2+(0.01*J258)^2+(0.01*L258)^2)</f>
        <v>1.6242298811477126E+16</v>
      </c>
      <c r="S258" s="37">
        <f t="shared" si="68"/>
        <v>0.19937726991787133</v>
      </c>
      <c r="T258" s="15">
        <f t="shared" si="69"/>
        <v>9.5E+16</v>
      </c>
      <c r="U258" s="15">
        <f t="shared" si="66"/>
        <v>8.1465148049061712E+16</v>
      </c>
      <c r="Y258" s="15">
        <f t="shared" si="70"/>
        <v>7.1969696969696975E-2</v>
      </c>
      <c r="Z258" s="15">
        <f t="shared" si="71"/>
        <v>0.92803030303030298</v>
      </c>
      <c r="AB258" s="15">
        <f t="shared" si="72"/>
        <v>9.5E+16</v>
      </c>
      <c r="AC258" s="15">
        <f t="shared" si="73"/>
        <v>7.1969696969696975E-2</v>
      </c>
      <c r="AD258" s="15">
        <f t="shared" si="74"/>
        <v>0.92803030303030298</v>
      </c>
    </row>
    <row r="259" spans="1:30" x14ac:dyDescent="0.25">
      <c r="A259" s="20">
        <v>40756</v>
      </c>
      <c r="B259" s="4">
        <v>40763</v>
      </c>
      <c r="C259">
        <v>7.8E+18</v>
      </c>
      <c r="D259" s="7">
        <f t="shared" si="89"/>
        <v>7.8E+18</v>
      </c>
      <c r="E259">
        <v>6.18E+17</v>
      </c>
      <c r="F259">
        <v>6.57E+18</v>
      </c>
      <c r="G259" s="14">
        <v>8410000000000000</v>
      </c>
      <c r="I259">
        <v>83800000000000</v>
      </c>
      <c r="J259">
        <v>6.35E+16</v>
      </c>
      <c r="K259" s="14">
        <f t="shared" si="90"/>
        <v>6.35838E+16</v>
      </c>
      <c r="L259" s="15">
        <f>Notes!$C$31*1000000000000*InjAreaLoss!D259*Notes!$C$4</f>
        <v>3096839316820938</v>
      </c>
      <c r="M259">
        <f t="shared" si="61"/>
        <v>7.188E+18</v>
      </c>
      <c r="N259" s="15">
        <f t="shared" si="62"/>
        <v>6.12E+17</v>
      </c>
      <c r="O259" s="15">
        <f t="shared" si="91"/>
        <v>5.3690936068317907E+17</v>
      </c>
      <c r="P259" s="16">
        <f t="shared" si="67"/>
        <v>0.93116546657907961</v>
      </c>
      <c r="Q259" s="16">
        <f t="shared" si="64"/>
        <v>6.8834533420920399E-2</v>
      </c>
      <c r="R259" s="14">
        <f t="shared" si="92"/>
        <v>1.0217188291087534E+17</v>
      </c>
      <c r="S259" s="37">
        <f t="shared" si="68"/>
        <v>0.19029633378130878</v>
      </c>
      <c r="T259" s="15">
        <f t="shared" si="69"/>
        <v>6.12E+17</v>
      </c>
      <c r="U259" s="15">
        <f t="shared" si="66"/>
        <v>5.3690936068317907E+17</v>
      </c>
      <c r="Y259" s="15">
        <f t="shared" si="70"/>
        <v>7.8461538461538458E-2</v>
      </c>
      <c r="Z259" s="15">
        <f t="shared" si="71"/>
        <v>0.92153846153846153</v>
      </c>
      <c r="AB259" s="15">
        <f t="shared" si="72"/>
        <v>6.12E+17</v>
      </c>
      <c r="AC259" s="15">
        <f t="shared" si="73"/>
        <v>7.8461538461538458E-2</v>
      </c>
      <c r="AD259" s="15">
        <f t="shared" si="74"/>
        <v>0.92153846153846153</v>
      </c>
    </row>
    <row r="260" spans="1:30" x14ac:dyDescent="0.25">
      <c r="A260" s="20">
        <v>40763</v>
      </c>
      <c r="B260" s="4">
        <v>40770</v>
      </c>
      <c r="C260">
        <v>7.84E+18</v>
      </c>
      <c r="D260" s="7">
        <f t="shared" si="89"/>
        <v>7.84E+18</v>
      </c>
      <c r="E260">
        <v>1.34E+18</v>
      </c>
      <c r="F260">
        <v>5.94E+18</v>
      </c>
      <c r="G260" s="14">
        <v>3490000000000000</v>
      </c>
      <c r="I260">
        <v>663000000000000</v>
      </c>
      <c r="J260">
        <v>5.47E+16</v>
      </c>
      <c r="K260" s="14">
        <f t="shared" si="90"/>
        <v>5.5363E+16</v>
      </c>
      <c r="L260" s="15">
        <f>Notes!$C$31*1000000000000*InjAreaLoss!D260*Notes!$C$4</f>
        <v>4121178475461710</v>
      </c>
      <c r="M260">
        <f t="shared" si="61"/>
        <v>7.28E+18</v>
      </c>
      <c r="N260" s="15">
        <f t="shared" si="62"/>
        <v>5.6E+17</v>
      </c>
      <c r="O260" s="15">
        <f t="shared" si="91"/>
        <v>4.970258215245383E+17</v>
      </c>
      <c r="P260" s="16">
        <f t="shared" si="67"/>
        <v>0.93660384929533946</v>
      </c>
      <c r="Q260" s="16">
        <f t="shared" si="64"/>
        <v>6.3396150704660495E-2</v>
      </c>
      <c r="R260" s="14">
        <f t="shared" si="92"/>
        <v>9.9271255504189648E+16</v>
      </c>
      <c r="S260" s="37">
        <f t="shared" si="68"/>
        <v>0.19973057979099099</v>
      </c>
      <c r="T260" s="15">
        <f t="shared" si="69"/>
        <v>5.6E+17</v>
      </c>
      <c r="U260" s="15">
        <f t="shared" si="66"/>
        <v>4.970258215245383E+17</v>
      </c>
      <c r="Y260" s="15">
        <f t="shared" si="70"/>
        <v>7.1428571428571425E-2</v>
      </c>
      <c r="Z260" s="15">
        <f t="shared" si="71"/>
        <v>0.9285714285714286</v>
      </c>
      <c r="AB260" s="15">
        <f t="shared" si="72"/>
        <v>5.6E+17</v>
      </c>
      <c r="AC260" s="15">
        <f t="shared" si="73"/>
        <v>7.1428571428571425E-2</v>
      </c>
      <c r="AD260" s="15">
        <f t="shared" si="74"/>
        <v>0.9285714285714286</v>
      </c>
    </row>
    <row r="261" spans="1:30" x14ac:dyDescent="0.25">
      <c r="A261" s="20">
        <v>40770</v>
      </c>
      <c r="B261" s="4">
        <v>40777</v>
      </c>
      <c r="C261">
        <v>8.6E+18</v>
      </c>
      <c r="D261" s="7">
        <f t="shared" si="89"/>
        <v>8.6E+18</v>
      </c>
      <c r="E261">
        <v>1.37E+18</v>
      </c>
      <c r="F261">
        <v>6.63E+18</v>
      </c>
      <c r="G261" s="14">
        <v>4019999999999999.5</v>
      </c>
      <c r="I261">
        <v>1020000000000000</v>
      </c>
      <c r="J261">
        <v>5.83E+16</v>
      </c>
      <c r="K261" s="14">
        <f t="shared" si="90"/>
        <v>5.932E+16</v>
      </c>
      <c r="L261" s="15">
        <f>Notes!$C$31*1000000000000*InjAreaLoss!D261*Notes!$C$4</f>
        <v>5873785341574658</v>
      </c>
      <c r="M261">
        <f t="shared" si="61"/>
        <v>8E+18</v>
      </c>
      <c r="N261" s="15">
        <f t="shared" si="62"/>
        <v>6E+17</v>
      </c>
      <c r="O261" s="15">
        <f t="shared" si="91"/>
        <v>5.3078621465842534E+17</v>
      </c>
      <c r="P261" s="16">
        <f t="shared" si="67"/>
        <v>0.93828067271413662</v>
      </c>
      <c r="Q261" s="16">
        <f t="shared" si="64"/>
        <v>6.1719327285863414E-2</v>
      </c>
      <c r="R261" s="14">
        <f t="shared" si="92"/>
        <v>1.0945193035856165E+17</v>
      </c>
      <c r="S261" s="37">
        <f t="shared" si="68"/>
        <v>0.20620718348722902</v>
      </c>
      <c r="T261" s="15">
        <f t="shared" si="69"/>
        <v>6E+17</v>
      </c>
      <c r="U261" s="15">
        <f t="shared" si="66"/>
        <v>5.3078621465842534E+17</v>
      </c>
      <c r="Y261" s="15">
        <f t="shared" si="70"/>
        <v>6.9767441860465115E-2</v>
      </c>
      <c r="Z261" s="15">
        <f t="shared" si="71"/>
        <v>0.93023255813953487</v>
      </c>
      <c r="AB261" s="15">
        <f t="shared" si="72"/>
        <v>6E+17</v>
      </c>
      <c r="AC261" s="15">
        <f t="shared" si="73"/>
        <v>6.9767441860465115E-2</v>
      </c>
      <c r="AD261" s="15">
        <f t="shared" si="74"/>
        <v>0.93023255813953487</v>
      </c>
    </row>
    <row r="262" spans="1:30" x14ac:dyDescent="0.25">
      <c r="A262" s="20">
        <v>40777</v>
      </c>
      <c r="B262" s="4">
        <v>40784</v>
      </c>
      <c r="C262">
        <v>7.21E+18</v>
      </c>
      <c r="D262" s="7">
        <f t="shared" si="89"/>
        <v>7.21E+18</v>
      </c>
      <c r="E262">
        <v>1.2E+18</v>
      </c>
      <c r="F262">
        <v>5.55E+18</v>
      </c>
      <c r="G262" s="14">
        <v>4440000000000000.5</v>
      </c>
      <c r="I262">
        <v>702000000000000</v>
      </c>
      <c r="J262">
        <v>4.58E+16</v>
      </c>
      <c r="K262" s="14">
        <f t="shared" si="90"/>
        <v>4.6502E+16</v>
      </c>
      <c r="L262" s="15">
        <f>Notes!$C$31*1000000000000*InjAreaLoss!D262*Notes!$C$4</f>
        <v>4532956010995043</v>
      </c>
      <c r="M262">
        <f t="shared" si="61"/>
        <v>6.75E+18</v>
      </c>
      <c r="N262" s="15">
        <f t="shared" si="62"/>
        <v>4.6E+17</v>
      </c>
      <c r="O262" s="15">
        <f t="shared" si="91"/>
        <v>4.0452504398900493E+17</v>
      </c>
      <c r="P262" s="16">
        <f t="shared" si="67"/>
        <v>0.94389389126366086</v>
      </c>
      <c r="Q262" s="16">
        <f t="shared" si="64"/>
        <v>5.6106108736339103E-2</v>
      </c>
      <c r="R262" s="14">
        <f t="shared" si="92"/>
        <v>9.177621608788096E+16</v>
      </c>
      <c r="S262" s="37">
        <f t="shared" si="68"/>
        <v>0.22687400310962072</v>
      </c>
      <c r="T262" s="15">
        <f t="shared" si="69"/>
        <v>4.6E+17</v>
      </c>
      <c r="U262" s="15">
        <f t="shared" si="66"/>
        <v>4.0452504398900493E+17</v>
      </c>
      <c r="Y262" s="15">
        <f t="shared" si="70"/>
        <v>6.3800277392510402E-2</v>
      </c>
      <c r="Z262" s="15">
        <f t="shared" si="71"/>
        <v>0.93619972260748963</v>
      </c>
      <c r="AB262" s="15">
        <f t="shared" si="72"/>
        <v>4.6E+17</v>
      </c>
      <c r="AC262" s="15">
        <f t="shared" si="73"/>
        <v>6.3800277392510402E-2</v>
      </c>
      <c r="AD262" s="15">
        <f t="shared" si="74"/>
        <v>0.93619972260748963</v>
      </c>
    </row>
    <row r="263" spans="1:30" x14ac:dyDescent="0.25">
      <c r="A263" s="20">
        <v>40784</v>
      </c>
      <c r="B263" s="4">
        <v>40791</v>
      </c>
      <c r="C263">
        <v>1.05E+19</v>
      </c>
      <c r="D263" s="7">
        <f t="shared" si="89"/>
        <v>1.05E+19</v>
      </c>
      <c r="E263">
        <v>1.73E+18</v>
      </c>
      <c r="F263">
        <v>8.08E+18</v>
      </c>
      <c r="G263" s="14">
        <v>2830000000000000</v>
      </c>
      <c r="I263">
        <v>1640000000000000</v>
      </c>
      <c r="J263">
        <v>8.62E+16</v>
      </c>
      <c r="K263" s="14">
        <f t="shared" si="90"/>
        <v>8.784E+16</v>
      </c>
      <c r="L263" s="15">
        <f>Notes!$C$31*1000000000000*InjAreaLoss!D263*Notes!$C$4</f>
        <v>5216983156798350</v>
      </c>
      <c r="M263">
        <f t="shared" si="61"/>
        <v>9.81E+18</v>
      </c>
      <c r="N263" s="15">
        <f t="shared" si="62"/>
        <v>6.9E+17</v>
      </c>
      <c r="O263" s="15">
        <f t="shared" si="91"/>
        <v>5.9411301684320166E+17</v>
      </c>
      <c r="P263" s="16">
        <f t="shared" si="67"/>
        <v>0.9434178079196951</v>
      </c>
      <c r="Q263" s="16">
        <f t="shared" si="64"/>
        <v>5.6582192080304919E-2</v>
      </c>
      <c r="R263" s="14">
        <f t="shared" si="92"/>
        <v>1.336176516615276E+17</v>
      </c>
      <c r="S263" s="37">
        <f t="shared" si="68"/>
        <v>0.22490275061048187</v>
      </c>
      <c r="T263" s="15">
        <f t="shared" si="69"/>
        <v>6.9E+17</v>
      </c>
      <c r="U263" s="15">
        <f t="shared" si="66"/>
        <v>5.9411301684320166E+17</v>
      </c>
      <c r="Y263" s="15">
        <f t="shared" si="70"/>
        <v>6.5714285714285711E-2</v>
      </c>
      <c r="Z263" s="15">
        <f t="shared" si="71"/>
        <v>0.93428571428571427</v>
      </c>
      <c r="AB263" s="15">
        <f t="shared" si="72"/>
        <v>6.9E+17</v>
      </c>
      <c r="AC263" s="15">
        <f t="shared" si="73"/>
        <v>6.5714285714285711E-2</v>
      </c>
      <c r="AD263" s="15">
        <f t="shared" si="74"/>
        <v>0.93428571428571427</v>
      </c>
    </row>
    <row r="264" spans="1:30" x14ac:dyDescent="0.25">
      <c r="A264" s="20">
        <v>40791</v>
      </c>
      <c r="B264" s="4">
        <v>40798</v>
      </c>
      <c r="C264">
        <v>1.14E+19</v>
      </c>
      <c r="D264" s="7">
        <f t="shared" si="89"/>
        <v>1.14E+19</v>
      </c>
      <c r="E264">
        <v>1.89E+18</v>
      </c>
      <c r="F264">
        <v>8.73E+18</v>
      </c>
      <c r="G264" s="14">
        <v>1830000000000000</v>
      </c>
      <c r="I264">
        <v>1250000000000000</v>
      </c>
      <c r="J264">
        <v>1.03E+17</v>
      </c>
      <c r="K264" s="14">
        <f t="shared" si="90"/>
        <v>1.0425E+17</v>
      </c>
      <c r="L264" s="15">
        <f>Notes!$C$31*1000000000000*InjAreaLoss!D264*Notes!$C$4</f>
        <v>5339495481419838</v>
      </c>
      <c r="M264">
        <f t="shared" ref="M264:M297" si="93">E264+F264</f>
        <v>1.062E+19</v>
      </c>
      <c r="N264" s="15">
        <f t="shared" ref="N264:N297" si="94">D264-M264</f>
        <v>7.8E+17</v>
      </c>
      <c r="O264" s="15">
        <f t="shared" si="91"/>
        <v>6.6858050451858022E+17</v>
      </c>
      <c r="P264" s="16">
        <f t="shared" si="67"/>
        <v>0.94135258732293159</v>
      </c>
      <c r="Q264" s="16">
        <f t="shared" ref="Q264:Q297" si="95">O264/D264</f>
        <v>5.8647412677068439E-2</v>
      </c>
      <c r="R264" s="14">
        <f t="shared" si="92"/>
        <v>1.4482943154677229E+17</v>
      </c>
      <c r="S264" s="37">
        <f t="shared" si="68"/>
        <v>0.2166222774489342</v>
      </c>
      <c r="T264" s="15">
        <f t="shared" si="69"/>
        <v>7.8E+17</v>
      </c>
      <c r="U264" s="15">
        <f t="shared" ref="U264:U297" si="96">C264-M264-G264-H264-I264-J264-L264</f>
        <v>6.6858050451858022E+17</v>
      </c>
      <c r="Y264" s="15">
        <f t="shared" si="70"/>
        <v>6.8421052631578952E-2</v>
      </c>
      <c r="Z264" s="15">
        <f t="shared" si="71"/>
        <v>0.93157894736842106</v>
      </c>
      <c r="AB264" s="15">
        <f t="shared" si="72"/>
        <v>7.8E+17</v>
      </c>
      <c r="AC264" s="15">
        <f t="shared" si="73"/>
        <v>6.8421052631578952E-2</v>
      </c>
      <c r="AD264" s="15">
        <f t="shared" si="74"/>
        <v>0.93157894736842106</v>
      </c>
    </row>
    <row r="265" spans="1:30" x14ac:dyDescent="0.25">
      <c r="A265" s="20">
        <v>40798</v>
      </c>
      <c r="B265" s="4">
        <v>40805</v>
      </c>
      <c r="C265">
        <v>4.22E+18</v>
      </c>
      <c r="D265" s="7">
        <f t="shared" si="89"/>
        <v>4.22E+18</v>
      </c>
      <c r="E265">
        <v>1.32E+18</v>
      </c>
      <c r="F265">
        <v>2.6E+18</v>
      </c>
      <c r="G265" s="14">
        <v>730000000000000</v>
      </c>
      <c r="I265">
        <v>430999999999999.94</v>
      </c>
      <c r="J265">
        <v>2.89E+16</v>
      </c>
      <c r="K265" s="14">
        <f t="shared" si="90"/>
        <v>2.9331E+16</v>
      </c>
      <c r="L265" s="15">
        <f>Notes!$C$31*1000000000000*InjAreaLoss!D265*Notes!$C$4</f>
        <v>3144482998618183</v>
      </c>
      <c r="M265">
        <f t="shared" si="93"/>
        <v>3.92E+18</v>
      </c>
      <c r="N265" s="15">
        <f t="shared" si="94"/>
        <v>3E+17</v>
      </c>
      <c r="O265" s="15">
        <f t="shared" si="91"/>
        <v>2.6679451700138182E+17</v>
      </c>
      <c r="P265" s="16">
        <f t="shared" ref="P265:P297" si="97">1-Q265</f>
        <v>0.93677855047360614</v>
      </c>
      <c r="Q265" s="16">
        <f t="shared" si="95"/>
        <v>6.3221449526393803E-2</v>
      </c>
      <c r="R265" s="14">
        <f t="shared" si="92"/>
        <v>5.1294878707756328E+16</v>
      </c>
      <c r="S265" s="37">
        <f t="shared" ref="S265:S297" si="98">R265/O265</f>
        <v>0.19226361652511267</v>
      </c>
      <c r="T265" s="15">
        <f t="shared" ref="T265:T297" si="99">C265-M265</f>
        <v>3E+17</v>
      </c>
      <c r="U265" s="15">
        <f t="shared" si="96"/>
        <v>2.6679451700138182E+17</v>
      </c>
      <c r="Y265" s="15">
        <f t="shared" ref="Y265:Y297" si="100">N265/D265</f>
        <v>7.1090047393364927E-2</v>
      </c>
      <c r="Z265" s="15">
        <f t="shared" ref="Z265:Z297" si="101">1-Y265</f>
        <v>0.92890995260663511</v>
      </c>
      <c r="AB265" s="15">
        <f t="shared" ref="AB265:AB297" si="102">C265-M265</f>
        <v>3E+17</v>
      </c>
      <c r="AC265" s="15">
        <f t="shared" ref="AC265:AC297" si="103">AB265/C265</f>
        <v>7.1090047393364927E-2</v>
      </c>
      <c r="AD265" s="15">
        <f t="shared" ref="AD265:AD297" si="104">1-AC265</f>
        <v>0.92890995260663511</v>
      </c>
    </row>
    <row r="266" spans="1:30" x14ac:dyDescent="0.25">
      <c r="A266" s="20">
        <v>40805</v>
      </c>
      <c r="B266" s="4">
        <v>40812</v>
      </c>
      <c r="C266">
        <v>4.2300000000000005E+18</v>
      </c>
      <c r="D266" s="7">
        <f t="shared" si="89"/>
        <v>4.2300000000000005E+18</v>
      </c>
      <c r="E266">
        <v>1.83E+18</v>
      </c>
      <c r="F266">
        <v>2.1E+18</v>
      </c>
      <c r="G266" s="14">
        <v>994000000000000</v>
      </c>
      <c r="I266">
        <v>338000000000000</v>
      </c>
      <c r="J266">
        <v>2.1E+16</v>
      </c>
      <c r="K266" s="14">
        <f t="shared" si="90"/>
        <v>2.1338E+16</v>
      </c>
      <c r="L266" s="15">
        <f>Notes!$C$31*1000000000000*InjAreaLoss!D266*Notes!$C$4</f>
        <v>2732705463084849.5</v>
      </c>
      <c r="M266">
        <f t="shared" si="93"/>
        <v>3.93E+18</v>
      </c>
      <c r="N266" s="15">
        <f t="shared" si="94"/>
        <v>3.0000000000000051E+17</v>
      </c>
      <c r="O266" s="15">
        <f t="shared" si="91"/>
        <v>2.7493529453691565E+17</v>
      </c>
      <c r="P266" s="16">
        <f t="shared" si="97"/>
        <v>0.93500347646881432</v>
      </c>
      <c r="Q266" s="16">
        <f t="shared" si="95"/>
        <v>6.4996523531185721E-2</v>
      </c>
      <c r="R266" s="14">
        <f t="shared" si="92"/>
        <v>5.0648049883444832E+16</v>
      </c>
      <c r="S266" s="37">
        <f t="shared" si="98"/>
        <v>0.18421807199673412</v>
      </c>
      <c r="T266" s="15">
        <f t="shared" si="99"/>
        <v>3.0000000000000051E+17</v>
      </c>
      <c r="U266" s="15">
        <f t="shared" si="96"/>
        <v>2.7493529453691565E+17</v>
      </c>
      <c r="Y266" s="15">
        <f t="shared" si="100"/>
        <v>7.0921985815602953E-2</v>
      </c>
      <c r="Z266" s="15">
        <f t="shared" si="101"/>
        <v>0.92907801418439706</v>
      </c>
      <c r="AB266" s="15">
        <f t="shared" si="102"/>
        <v>3.0000000000000051E+17</v>
      </c>
      <c r="AC266" s="15">
        <f t="shared" si="103"/>
        <v>7.0921985815602953E-2</v>
      </c>
      <c r="AD266" s="15">
        <f t="shared" si="104"/>
        <v>0.92907801418439706</v>
      </c>
    </row>
    <row r="267" spans="1:30" x14ac:dyDescent="0.25">
      <c r="A267" s="20">
        <v>40812</v>
      </c>
      <c r="B267" s="4">
        <v>40819</v>
      </c>
      <c r="C267">
        <v>1.03E+19</v>
      </c>
      <c r="D267" s="7">
        <f t="shared" si="89"/>
        <v>1.03E+19</v>
      </c>
      <c r="E267">
        <v>1.32E+18</v>
      </c>
      <c r="F267">
        <v>8.210000000000001E+18</v>
      </c>
      <c r="G267" s="14">
        <v>7700000000000000</v>
      </c>
      <c r="I267">
        <v>513999999999999.94</v>
      </c>
      <c r="J267">
        <v>7.06E+16</v>
      </c>
      <c r="K267" s="14">
        <f t="shared" si="90"/>
        <v>7.1114E+16</v>
      </c>
      <c r="L267" s="15">
        <f>Notes!$C$31*1000000000000*InjAreaLoss!D267*Notes!$C$4</f>
        <v>5254417478210471</v>
      </c>
      <c r="M267">
        <f t="shared" si="93"/>
        <v>9.53E+18</v>
      </c>
      <c r="N267" s="15">
        <f t="shared" si="94"/>
        <v>7.7E+17</v>
      </c>
      <c r="O267" s="15">
        <f t="shared" si="91"/>
        <v>6.8593158252178957E+17</v>
      </c>
      <c r="P267" s="16">
        <f t="shared" si="97"/>
        <v>0.93340470072603987</v>
      </c>
      <c r="Q267" s="16">
        <f t="shared" si="95"/>
        <v>6.6595299273960157E-2</v>
      </c>
      <c r="R267" s="14">
        <f t="shared" si="92"/>
        <v>1.3237883951867046E+17</v>
      </c>
      <c r="S267" s="37">
        <f t="shared" si="98"/>
        <v>0.19299131705233191</v>
      </c>
      <c r="T267" s="15">
        <f t="shared" si="99"/>
        <v>7.7E+17</v>
      </c>
      <c r="U267" s="15">
        <f t="shared" si="96"/>
        <v>6.8593158252178957E+17</v>
      </c>
      <c r="Y267" s="15">
        <f t="shared" si="100"/>
        <v>7.4757281553398058E-2</v>
      </c>
      <c r="Z267" s="15">
        <f t="shared" si="101"/>
        <v>0.92524271844660189</v>
      </c>
      <c r="AB267" s="15">
        <f t="shared" si="102"/>
        <v>7.7E+17</v>
      </c>
      <c r="AC267" s="15">
        <f t="shared" si="103"/>
        <v>7.4757281553398058E-2</v>
      </c>
      <c r="AD267" s="15">
        <f t="shared" si="104"/>
        <v>0.92524271844660189</v>
      </c>
    </row>
    <row r="268" spans="1:30" x14ac:dyDescent="0.25">
      <c r="A268" s="20">
        <v>40819</v>
      </c>
      <c r="B268" s="4">
        <v>40826</v>
      </c>
      <c r="C268">
        <v>8.119999999999999E+18</v>
      </c>
      <c r="D268" s="7">
        <f t="shared" si="89"/>
        <v>8.119999999999999E+18</v>
      </c>
      <c r="E268">
        <v>0</v>
      </c>
      <c r="F268">
        <v>7.59E+18</v>
      </c>
      <c r="G268" s="14">
        <v>1410000000000000</v>
      </c>
      <c r="I268">
        <v>5730000000000</v>
      </c>
      <c r="J268">
        <v>6.65E+16</v>
      </c>
      <c r="K268" s="14">
        <f t="shared" si="90"/>
        <v>6.650573E+16</v>
      </c>
      <c r="L268" s="15">
        <f>Notes!$C$31*1000000000000*InjAreaLoss!D268*Notes!$C$4</f>
        <v>3971441189813224.5</v>
      </c>
      <c r="M268">
        <f t="shared" si="93"/>
        <v>7.59E+18</v>
      </c>
      <c r="N268" s="15">
        <f t="shared" si="94"/>
        <v>5.2999999999999898E+17</v>
      </c>
      <c r="O268" s="15">
        <f t="shared" si="91"/>
        <v>4.5811282881018573E+17</v>
      </c>
      <c r="P268" s="16">
        <f t="shared" si="97"/>
        <v>0.94358216393963223</v>
      </c>
      <c r="Q268" s="16">
        <f t="shared" si="95"/>
        <v>5.641783606036771E-2</v>
      </c>
      <c r="R268" s="14">
        <f t="shared" si="92"/>
        <v>1.1115167115724259E+17</v>
      </c>
      <c r="S268" s="37">
        <f t="shared" si="98"/>
        <v>0.24262946629529367</v>
      </c>
      <c r="T268" s="15">
        <f t="shared" si="99"/>
        <v>5.2999999999999898E+17</v>
      </c>
      <c r="U268" s="15">
        <f t="shared" si="96"/>
        <v>4.5811282881018573E+17</v>
      </c>
      <c r="Y268" s="15">
        <f t="shared" si="100"/>
        <v>6.5270935960591012E-2</v>
      </c>
      <c r="Z268" s="15">
        <f t="shared" si="101"/>
        <v>0.93472906403940903</v>
      </c>
      <c r="AB268" s="15">
        <f t="shared" si="102"/>
        <v>5.2999999999999898E+17</v>
      </c>
      <c r="AC268" s="15">
        <f t="shared" si="103"/>
        <v>6.5270935960591012E-2</v>
      </c>
      <c r="AD268" s="15">
        <f t="shared" si="104"/>
        <v>0.93472906403940903</v>
      </c>
    </row>
    <row r="269" spans="1:30" x14ac:dyDescent="0.25">
      <c r="A269" s="20">
        <v>40826</v>
      </c>
      <c r="B269" s="4">
        <v>40833</v>
      </c>
      <c r="C269">
        <v>9.52E+18</v>
      </c>
      <c r="D269" s="7">
        <f t="shared" si="89"/>
        <v>9.52E+18</v>
      </c>
      <c r="E269">
        <v>0</v>
      </c>
      <c r="F269">
        <v>9.08E+18</v>
      </c>
      <c r="G269" s="14">
        <v>107000000000000</v>
      </c>
      <c r="I269">
        <v>6620000000000</v>
      </c>
      <c r="J269">
        <v>7.67E+16</v>
      </c>
      <c r="K269" s="14">
        <f t="shared" si="90"/>
        <v>7.670662E+16</v>
      </c>
      <c r="L269" s="15">
        <f>Notes!$C$31*1000000000000*InjAreaLoss!D269*Notes!$C$4</f>
        <v>5016199069224245</v>
      </c>
      <c r="M269">
        <f t="shared" si="93"/>
        <v>9.08E+18</v>
      </c>
      <c r="N269" s="15">
        <f t="shared" si="94"/>
        <v>4.4E+17</v>
      </c>
      <c r="O269" s="15">
        <f t="shared" si="91"/>
        <v>3.5817018093077574E+17</v>
      </c>
      <c r="P269" s="16">
        <f t="shared" si="97"/>
        <v>0.96237708183500259</v>
      </c>
      <c r="Q269" s="16">
        <f t="shared" si="95"/>
        <v>3.7622918164997451E-2</v>
      </c>
      <c r="R269" s="14">
        <f t="shared" si="92"/>
        <v>1.3156090151095269E+17</v>
      </c>
      <c r="S269" s="37">
        <f t="shared" si="98"/>
        <v>0.36731394324638017</v>
      </c>
      <c r="T269" s="15">
        <f t="shared" si="99"/>
        <v>4.4E+17</v>
      </c>
      <c r="U269" s="15">
        <f t="shared" si="96"/>
        <v>3.5817018093077574E+17</v>
      </c>
      <c r="Y269" s="15">
        <f t="shared" si="100"/>
        <v>4.6218487394957986E-2</v>
      </c>
      <c r="Z269" s="15">
        <f t="shared" si="101"/>
        <v>0.95378151260504196</v>
      </c>
      <c r="AB269" s="15">
        <f t="shared" si="102"/>
        <v>4.4E+17</v>
      </c>
      <c r="AC269" s="15">
        <f t="shared" si="103"/>
        <v>4.6218487394957986E-2</v>
      </c>
      <c r="AD269" s="15">
        <f t="shared" si="104"/>
        <v>0.95378151260504196</v>
      </c>
    </row>
    <row r="270" spans="1:30" x14ac:dyDescent="0.25">
      <c r="A270" s="20">
        <v>40833</v>
      </c>
      <c r="B270" s="4">
        <v>40840</v>
      </c>
      <c r="C270">
        <v>8.69E+18</v>
      </c>
      <c r="D270" s="7">
        <f t="shared" si="89"/>
        <v>8.69E+18</v>
      </c>
      <c r="E270">
        <v>0</v>
      </c>
      <c r="F270">
        <v>8.27E+18</v>
      </c>
      <c r="G270" s="14">
        <v>5790000000000</v>
      </c>
      <c r="I270">
        <v>12300000000000</v>
      </c>
      <c r="J270">
        <v>7.31E+16</v>
      </c>
      <c r="K270" s="14">
        <f t="shared" si="90"/>
        <v>7.31123E+16</v>
      </c>
      <c r="L270" s="15">
        <f>Notes!$C$31*1000000000000*InjAreaLoss!D270*Notes!$C$4</f>
        <v>3045792514895318.5</v>
      </c>
      <c r="M270">
        <f t="shared" si="93"/>
        <v>8.27E+18</v>
      </c>
      <c r="N270" s="15">
        <f t="shared" si="94"/>
        <v>4.2E+17</v>
      </c>
      <c r="O270" s="15">
        <f t="shared" si="91"/>
        <v>3.438361174851047E+17</v>
      </c>
      <c r="P270" s="16">
        <f t="shared" si="97"/>
        <v>0.96043312802242753</v>
      </c>
      <c r="Q270" s="16">
        <f t="shared" si="95"/>
        <v>3.9566871977572464E-2</v>
      </c>
      <c r="R270" s="14">
        <f t="shared" si="92"/>
        <v>1.1996430839505426E+17</v>
      </c>
      <c r="S270" s="37">
        <f t="shared" si="98"/>
        <v>0.34889967136815175</v>
      </c>
      <c r="T270" s="15">
        <f t="shared" si="99"/>
        <v>4.2E+17</v>
      </c>
      <c r="U270" s="15">
        <f t="shared" si="96"/>
        <v>3.438361174851047E+17</v>
      </c>
      <c r="Y270" s="15">
        <f t="shared" si="100"/>
        <v>4.8331415420023012E-2</v>
      </c>
      <c r="Z270" s="15">
        <f t="shared" si="101"/>
        <v>0.95166858457997694</v>
      </c>
      <c r="AB270" s="15">
        <f t="shared" si="102"/>
        <v>4.2E+17</v>
      </c>
      <c r="AC270" s="15">
        <f t="shared" si="103"/>
        <v>4.8331415420023012E-2</v>
      </c>
      <c r="AD270" s="15">
        <f t="shared" si="104"/>
        <v>0.95166858457997694</v>
      </c>
    </row>
    <row r="271" spans="1:30" x14ac:dyDescent="0.25">
      <c r="A271" s="20">
        <v>40840</v>
      </c>
      <c r="B271" s="4">
        <v>40847</v>
      </c>
      <c r="C271">
        <v>9.92E+18</v>
      </c>
      <c r="D271" s="7">
        <f t="shared" si="89"/>
        <v>9.92E+18</v>
      </c>
      <c r="E271">
        <v>0</v>
      </c>
      <c r="F271">
        <v>9.49E+18</v>
      </c>
      <c r="G271" s="14">
        <v>43800000000000</v>
      </c>
      <c r="I271">
        <v>44300000000</v>
      </c>
      <c r="J271">
        <v>8E+16</v>
      </c>
      <c r="K271" s="14">
        <f t="shared" si="90"/>
        <v>8.00000443E+16</v>
      </c>
      <c r="L271" s="15">
        <f>Notes!$C$31*1000000000000*InjAreaLoss!D271*Notes!$C$4</f>
        <v>2933489550658954.5</v>
      </c>
      <c r="M271">
        <f t="shared" si="93"/>
        <v>9.49E+18</v>
      </c>
      <c r="N271" s="15">
        <f t="shared" si="94"/>
        <v>4.3E+17</v>
      </c>
      <c r="O271" s="15">
        <f t="shared" si="91"/>
        <v>3.4702266614934106E+17</v>
      </c>
      <c r="P271" s="16">
        <f t="shared" si="97"/>
        <v>0.96501787639623582</v>
      </c>
      <c r="Q271" s="16">
        <f t="shared" si="95"/>
        <v>3.4982123603764216E-2</v>
      </c>
      <c r="R271" s="14">
        <f t="shared" si="92"/>
        <v>1.3728543571962736E+17</v>
      </c>
      <c r="S271" s="37">
        <f t="shared" si="98"/>
        <v>0.39560942010786876</v>
      </c>
      <c r="T271" s="15">
        <f t="shared" si="99"/>
        <v>4.3E+17</v>
      </c>
      <c r="U271" s="15">
        <f t="shared" si="96"/>
        <v>3.4702266614934106E+17</v>
      </c>
      <c r="Y271" s="15">
        <f t="shared" si="100"/>
        <v>4.334677419354839E-2</v>
      </c>
      <c r="Z271" s="15">
        <f t="shared" si="101"/>
        <v>0.95665322580645162</v>
      </c>
      <c r="AB271" s="15">
        <f t="shared" si="102"/>
        <v>4.3E+17</v>
      </c>
      <c r="AC271" s="15">
        <f t="shared" si="103"/>
        <v>4.334677419354839E-2</v>
      </c>
      <c r="AD271" s="15">
        <f t="shared" si="104"/>
        <v>0.95665322580645162</v>
      </c>
    </row>
    <row r="272" spans="1:30" x14ac:dyDescent="0.25">
      <c r="A272" s="20">
        <v>40847</v>
      </c>
      <c r="B272" s="4">
        <v>40854</v>
      </c>
      <c r="C272">
        <v>1.09E+19</v>
      </c>
      <c r="D272" s="7">
        <f t="shared" si="89"/>
        <v>1.09E+19</v>
      </c>
      <c r="E272">
        <v>0</v>
      </c>
      <c r="F272">
        <v>1.04E+19</v>
      </c>
      <c r="G272" s="14">
        <v>82600000000000</v>
      </c>
      <c r="I272">
        <v>0</v>
      </c>
      <c r="J272">
        <v>7.69E+16</v>
      </c>
      <c r="K272" s="14">
        <f t="shared" si="90"/>
        <v>7.69E+16</v>
      </c>
      <c r="L272" s="15">
        <f>Notes!$C$31*1000000000000*InjAreaLoss!D272*Notes!$C$4</f>
        <v>3454166930300277.5</v>
      </c>
      <c r="M272">
        <f t="shared" si="93"/>
        <v>1.04E+19</v>
      </c>
      <c r="N272" s="15">
        <f t="shared" si="94"/>
        <v>5E+17</v>
      </c>
      <c r="O272" s="15">
        <f t="shared" si="91"/>
        <v>4.1956323306969971E+17</v>
      </c>
      <c r="P272" s="16">
        <f t="shared" si="97"/>
        <v>0.96150796026883489</v>
      </c>
      <c r="Q272" s="16">
        <f t="shared" si="95"/>
        <v>3.8492039731165113E-2</v>
      </c>
      <c r="R272" s="14">
        <f t="shared" si="92"/>
        <v>1.5065720213388138E+17</v>
      </c>
      <c r="S272" s="37">
        <f t="shared" si="98"/>
        <v>0.35908104013693098</v>
      </c>
      <c r="T272" s="15">
        <f t="shared" si="99"/>
        <v>5E+17</v>
      </c>
      <c r="U272" s="15">
        <f t="shared" si="96"/>
        <v>4.1956323306969971E+17</v>
      </c>
      <c r="Y272" s="15">
        <f t="shared" si="100"/>
        <v>4.5871559633027525E-2</v>
      </c>
      <c r="Z272" s="15">
        <f t="shared" si="101"/>
        <v>0.95412844036697253</v>
      </c>
      <c r="AB272" s="15">
        <f t="shared" si="102"/>
        <v>5E+17</v>
      </c>
      <c r="AC272" s="15">
        <f t="shared" si="103"/>
        <v>4.5871559633027525E-2</v>
      </c>
      <c r="AD272" s="15">
        <f t="shared" si="104"/>
        <v>0.95412844036697253</v>
      </c>
    </row>
    <row r="273" spans="1:30" x14ac:dyDescent="0.25">
      <c r="A273" s="20">
        <v>40854</v>
      </c>
      <c r="B273" s="4">
        <v>40861</v>
      </c>
      <c r="C273">
        <v>7.85E+18</v>
      </c>
      <c r="D273" s="7">
        <f t="shared" si="89"/>
        <v>7.85E+18</v>
      </c>
      <c r="E273">
        <v>0</v>
      </c>
      <c r="F273">
        <v>7.52E+18</v>
      </c>
      <c r="G273" s="14">
        <v>14100000000000</v>
      </c>
      <c r="I273">
        <v>6370000000000</v>
      </c>
      <c r="J273">
        <v>5.81E+16</v>
      </c>
      <c r="K273" s="14">
        <f t="shared" si="90"/>
        <v>5.810637E+16</v>
      </c>
      <c r="L273" s="15">
        <f>Notes!$C$31*1000000000000*InjAreaLoss!D273*Notes!$C$4</f>
        <v>3219351641442425.5</v>
      </c>
      <c r="M273">
        <f t="shared" si="93"/>
        <v>7.52E+18</v>
      </c>
      <c r="N273" s="15">
        <f t="shared" si="94"/>
        <v>3.3E+17</v>
      </c>
      <c r="O273" s="15">
        <f t="shared" si="91"/>
        <v>2.6866017835855757E+17</v>
      </c>
      <c r="P273" s="16">
        <f t="shared" si="97"/>
        <v>0.96577577345750854</v>
      </c>
      <c r="Q273" s="16">
        <f t="shared" si="95"/>
        <v>3.4224226542491409E-2</v>
      </c>
      <c r="R273" s="14">
        <f t="shared" si="92"/>
        <v>1.0870891682583558E+17</v>
      </c>
      <c r="S273" s="37">
        <f t="shared" si="98"/>
        <v>0.40463353180965722</v>
      </c>
      <c r="T273" s="15">
        <f t="shared" si="99"/>
        <v>3.3E+17</v>
      </c>
      <c r="U273" s="15">
        <f t="shared" si="96"/>
        <v>2.6866017835855757E+17</v>
      </c>
      <c r="Y273" s="15">
        <f t="shared" si="100"/>
        <v>4.2038216560509552E-2</v>
      </c>
      <c r="Z273" s="15">
        <f t="shared" si="101"/>
        <v>0.95796178343949046</v>
      </c>
      <c r="AB273" s="15">
        <f t="shared" si="102"/>
        <v>3.3E+17</v>
      </c>
      <c r="AC273" s="15">
        <f t="shared" si="103"/>
        <v>4.2038216560509552E-2</v>
      </c>
      <c r="AD273" s="15">
        <f t="shared" si="104"/>
        <v>0.95796178343949046</v>
      </c>
    </row>
    <row r="274" spans="1:30" x14ac:dyDescent="0.25">
      <c r="A274" s="20">
        <v>40861</v>
      </c>
      <c r="B274" s="4">
        <v>40868</v>
      </c>
      <c r="C274">
        <v>9.66E+18</v>
      </c>
      <c r="D274" s="7">
        <f t="shared" si="89"/>
        <v>9.66E+18</v>
      </c>
      <c r="E274">
        <v>0</v>
      </c>
      <c r="F274">
        <v>9.220000000000001E+18</v>
      </c>
      <c r="G274" s="14">
        <v>145000000000000</v>
      </c>
      <c r="I274">
        <v>1060000000000</v>
      </c>
      <c r="J274">
        <v>6.7E+16</v>
      </c>
      <c r="K274" s="14">
        <f t="shared" si="90"/>
        <v>6.700106E+16</v>
      </c>
      <c r="L274" s="15">
        <f>Notes!$C$31*1000000000000*InjAreaLoss!D274*Notes!$C$4</f>
        <v>3096839316820937.5</v>
      </c>
      <c r="M274">
        <f t="shared" si="93"/>
        <v>9.220000000000001E+18</v>
      </c>
      <c r="N274" s="15">
        <f t="shared" si="94"/>
        <v>4.3999999999999898E+17</v>
      </c>
      <c r="O274" s="15">
        <f t="shared" si="91"/>
        <v>3.6975710068317805E+17</v>
      </c>
      <c r="P274" s="16">
        <f t="shared" si="97"/>
        <v>0.96172286742410162</v>
      </c>
      <c r="Q274" s="16">
        <f t="shared" si="95"/>
        <v>3.8277132575898348E-2</v>
      </c>
      <c r="R274" s="14">
        <f t="shared" si="92"/>
        <v>1.3353969395331109E+17</v>
      </c>
      <c r="S274" s="37">
        <f t="shared" si="98"/>
        <v>0.36115518459707141</v>
      </c>
      <c r="T274" s="15">
        <f t="shared" si="99"/>
        <v>4.3999999999999898E+17</v>
      </c>
      <c r="U274" s="15">
        <f t="shared" si="96"/>
        <v>3.6975710068317805E+17</v>
      </c>
      <c r="Y274" s="15">
        <f t="shared" si="100"/>
        <v>4.5548654244306312E-2</v>
      </c>
      <c r="Z274" s="15">
        <f t="shared" si="101"/>
        <v>0.95445134575569368</v>
      </c>
      <c r="AB274" s="15">
        <f t="shared" si="102"/>
        <v>4.3999999999999898E+17</v>
      </c>
      <c r="AC274" s="15">
        <f t="shared" si="103"/>
        <v>4.5548654244306312E-2</v>
      </c>
      <c r="AD274" s="15">
        <f t="shared" si="104"/>
        <v>0.95445134575569368</v>
      </c>
    </row>
    <row r="275" spans="1:30" x14ac:dyDescent="0.25">
      <c r="A275" s="20">
        <v>40868</v>
      </c>
      <c r="B275" s="4">
        <v>40875</v>
      </c>
      <c r="C275">
        <v>8.69E+18</v>
      </c>
      <c r="D275" s="7">
        <f t="shared" si="89"/>
        <v>8.69E+18</v>
      </c>
      <c r="E275">
        <v>0</v>
      </c>
      <c r="F275">
        <v>8.31E+18</v>
      </c>
      <c r="G275" s="14">
        <v>189000000000000</v>
      </c>
      <c r="I275">
        <v>11600000000000</v>
      </c>
      <c r="J275">
        <v>5.8E+16</v>
      </c>
      <c r="K275" s="14">
        <f t="shared" si="90"/>
        <v>5.80116E+16</v>
      </c>
      <c r="L275" s="15">
        <f>Notes!$C$31*1000000000000*InjAreaLoss!D275*Notes!$C$4</f>
        <v>2276687365882646</v>
      </c>
      <c r="M275">
        <f t="shared" si="93"/>
        <v>8.31E+18</v>
      </c>
      <c r="N275" s="15">
        <f t="shared" si="94"/>
        <v>3.8E+17</v>
      </c>
      <c r="O275" s="15">
        <f t="shared" si="91"/>
        <v>3.1952271263411738E+17</v>
      </c>
      <c r="P275" s="16">
        <f t="shared" si="97"/>
        <v>0.96323098818939956</v>
      </c>
      <c r="Q275" s="16">
        <f t="shared" si="95"/>
        <v>3.676901181060039E-2</v>
      </c>
      <c r="R275" s="14">
        <f t="shared" si="92"/>
        <v>1.2023958134456429E+17</v>
      </c>
      <c r="S275" s="37">
        <f t="shared" si="98"/>
        <v>0.37630996667911232</v>
      </c>
      <c r="T275" s="15">
        <f t="shared" si="99"/>
        <v>3.8E+17</v>
      </c>
      <c r="U275" s="15">
        <f t="shared" si="96"/>
        <v>3.1952271263411738E+17</v>
      </c>
      <c r="Y275" s="15">
        <f t="shared" si="100"/>
        <v>4.3728423475258918E-2</v>
      </c>
      <c r="Z275" s="15">
        <f t="shared" si="101"/>
        <v>0.95627157652474104</v>
      </c>
      <c r="AB275" s="15">
        <f t="shared" si="102"/>
        <v>3.8E+17</v>
      </c>
      <c r="AC275" s="15">
        <f t="shared" si="103"/>
        <v>4.3728423475258918E-2</v>
      </c>
      <c r="AD275" s="15">
        <f t="shared" si="104"/>
        <v>0.95627157652474104</v>
      </c>
    </row>
    <row r="276" spans="1:30" x14ac:dyDescent="0.25">
      <c r="A276" s="20">
        <v>40875</v>
      </c>
      <c r="B276" s="4">
        <v>40882</v>
      </c>
      <c r="C276">
        <v>9.02E+18</v>
      </c>
      <c r="D276" s="7">
        <f t="shared" si="89"/>
        <v>9.02E+18</v>
      </c>
      <c r="E276">
        <v>0</v>
      </c>
      <c r="F276">
        <v>8.619999999999999E+18</v>
      </c>
      <c r="G276" s="14">
        <v>360000000000000</v>
      </c>
      <c r="I276">
        <v>1160000000000</v>
      </c>
      <c r="J276">
        <v>5.92E+16</v>
      </c>
      <c r="K276" s="14">
        <f t="shared" si="90"/>
        <v>5.920116E+16</v>
      </c>
      <c r="L276" s="15">
        <f>Notes!$C$31*1000000000000*InjAreaLoss!D276*Notes!$C$4</f>
        <v>3460973170557025.5</v>
      </c>
      <c r="M276">
        <f t="shared" si="93"/>
        <v>8.619999999999999E+18</v>
      </c>
      <c r="N276" s="15">
        <f t="shared" si="94"/>
        <v>4.0000000000000102E+17</v>
      </c>
      <c r="O276" s="15">
        <f t="shared" si="91"/>
        <v>3.3697786682944397E+17</v>
      </c>
      <c r="P276" s="16">
        <f t="shared" si="97"/>
        <v>0.96264103471957385</v>
      </c>
      <c r="Q276" s="16">
        <f t="shared" si="95"/>
        <v>3.7358965280426162E-2</v>
      </c>
      <c r="R276" s="14">
        <f t="shared" si="92"/>
        <v>1.2476710974769618E+17</v>
      </c>
      <c r="S276" s="37">
        <f t="shared" si="98"/>
        <v>0.37025312944616945</v>
      </c>
      <c r="T276" s="15">
        <f t="shared" si="99"/>
        <v>4.0000000000000102E+17</v>
      </c>
      <c r="U276" s="15">
        <f t="shared" si="96"/>
        <v>3.3697786682944397E+17</v>
      </c>
      <c r="Y276" s="15">
        <f t="shared" si="100"/>
        <v>4.4345898004434704E-2</v>
      </c>
      <c r="Z276" s="15">
        <f t="shared" si="101"/>
        <v>0.95565410199556533</v>
      </c>
      <c r="AB276" s="15">
        <f t="shared" si="102"/>
        <v>4.0000000000000102E+17</v>
      </c>
      <c r="AC276" s="15">
        <f t="shared" si="103"/>
        <v>4.4345898004434704E-2</v>
      </c>
      <c r="AD276" s="15">
        <f t="shared" si="104"/>
        <v>0.95565410199556533</v>
      </c>
    </row>
    <row r="277" spans="1:30" x14ac:dyDescent="0.25">
      <c r="A277" s="20">
        <v>40882</v>
      </c>
      <c r="B277" s="4">
        <v>40889</v>
      </c>
      <c r="C277">
        <v>1E+19</v>
      </c>
      <c r="D277" s="7">
        <f t="shared" si="89"/>
        <v>1E+19</v>
      </c>
      <c r="E277">
        <v>0</v>
      </c>
      <c r="F277">
        <v>9.57E+18</v>
      </c>
      <c r="G277" s="14">
        <v>606000000000000</v>
      </c>
      <c r="I277">
        <v>134000000000.00002</v>
      </c>
      <c r="J277">
        <v>7.11E+16</v>
      </c>
      <c r="K277" s="14">
        <f t="shared" si="90"/>
        <v>7.1100134E+16</v>
      </c>
      <c r="L277" s="15">
        <f>Notes!$C$31*1000000000000*InjAreaLoss!D277*Notes!$C$4</f>
        <v>2508099534612122.5</v>
      </c>
      <c r="M277">
        <f t="shared" si="93"/>
        <v>9.57E+18</v>
      </c>
      <c r="N277" s="15">
        <f t="shared" si="94"/>
        <v>4.3E+17</v>
      </c>
      <c r="O277" s="15">
        <f t="shared" si="91"/>
        <v>3.557857664653879E+17</v>
      </c>
      <c r="P277" s="16">
        <f t="shared" si="97"/>
        <v>0.96442142335346126</v>
      </c>
      <c r="Q277" s="16">
        <f t="shared" si="95"/>
        <v>3.5578576646538788E-2</v>
      </c>
      <c r="R277" s="14">
        <f t="shared" si="92"/>
        <v>1.3841602575850792E+17</v>
      </c>
      <c r="S277" s="37">
        <f t="shared" si="98"/>
        <v>0.38904317936500005</v>
      </c>
      <c r="T277" s="15">
        <f t="shared" si="99"/>
        <v>4.3E+17</v>
      </c>
      <c r="U277" s="15">
        <f t="shared" si="96"/>
        <v>3.557857664653879E+17</v>
      </c>
      <c r="Y277" s="15">
        <f t="shared" si="100"/>
        <v>4.2999999999999997E-2</v>
      </c>
      <c r="Z277" s="15">
        <f t="shared" si="101"/>
        <v>0.95699999999999996</v>
      </c>
      <c r="AB277" s="15">
        <f t="shared" si="102"/>
        <v>4.3E+17</v>
      </c>
      <c r="AC277" s="15">
        <f t="shared" si="103"/>
        <v>4.2999999999999997E-2</v>
      </c>
      <c r="AD277" s="15">
        <f t="shared" si="104"/>
        <v>0.95699999999999996</v>
      </c>
    </row>
    <row r="278" spans="1:30" x14ac:dyDescent="0.25">
      <c r="A278" s="20">
        <v>40889</v>
      </c>
      <c r="B278" s="4">
        <v>40896</v>
      </c>
      <c r="C278">
        <v>9.55E+18</v>
      </c>
      <c r="D278" s="7">
        <f t="shared" si="89"/>
        <v>9.55E+18</v>
      </c>
      <c r="E278">
        <v>0</v>
      </c>
      <c r="F278">
        <v>9.09E+18</v>
      </c>
      <c r="G278" s="14">
        <v>288000000000000</v>
      </c>
      <c r="I278">
        <v>382000000000</v>
      </c>
      <c r="J278">
        <v>7.8E+16</v>
      </c>
      <c r="K278" s="14">
        <f t="shared" si="90"/>
        <v>7.8000382E+16</v>
      </c>
      <c r="L278" s="15">
        <f>Notes!$C$31*1000000000000*InjAreaLoss!D278*Notes!$C$4</f>
        <v>2344749768450138.5</v>
      </c>
      <c r="M278">
        <f t="shared" si="93"/>
        <v>9.09E+18</v>
      </c>
      <c r="N278" s="15">
        <f t="shared" si="94"/>
        <v>4.6E+17</v>
      </c>
      <c r="O278" s="15">
        <f t="shared" si="91"/>
        <v>3.7936686823154989E+17</v>
      </c>
      <c r="P278" s="16">
        <f t="shared" si="97"/>
        <v>0.96027572060402622</v>
      </c>
      <c r="Q278" s="16">
        <f t="shared" si="95"/>
        <v>3.9724279395973811E-2</v>
      </c>
      <c r="R278" s="14">
        <f t="shared" si="92"/>
        <v>1.3184714239633547E+17</v>
      </c>
      <c r="S278" s="37">
        <f t="shared" si="98"/>
        <v>0.34754522188759357</v>
      </c>
      <c r="T278" s="15">
        <f t="shared" si="99"/>
        <v>4.6E+17</v>
      </c>
      <c r="U278" s="15">
        <f t="shared" si="96"/>
        <v>3.7936686823154989E+17</v>
      </c>
      <c r="Y278" s="15">
        <f t="shared" si="100"/>
        <v>4.8167539267015703E-2</v>
      </c>
      <c r="Z278" s="15">
        <f t="shared" si="101"/>
        <v>0.95183246073298433</v>
      </c>
      <c r="AB278" s="15">
        <f t="shared" si="102"/>
        <v>4.6E+17</v>
      </c>
      <c r="AC278" s="15">
        <f t="shared" si="103"/>
        <v>4.8167539267015703E-2</v>
      </c>
      <c r="AD278" s="15">
        <f t="shared" si="104"/>
        <v>0.95183246073298433</v>
      </c>
    </row>
    <row r="279" spans="1:30" x14ac:dyDescent="0.25">
      <c r="A279" s="20">
        <v>40896</v>
      </c>
      <c r="B279" s="4">
        <v>40903</v>
      </c>
      <c r="C279">
        <v>9.24E+18</v>
      </c>
      <c r="D279" s="7">
        <f t="shared" si="89"/>
        <v>9.24E+18</v>
      </c>
      <c r="E279">
        <v>0</v>
      </c>
      <c r="F279">
        <v>8.81E+18</v>
      </c>
      <c r="G279" s="14">
        <v>21000000000000</v>
      </c>
      <c r="I279">
        <v>331000000000</v>
      </c>
      <c r="J279">
        <v>6.35E+16</v>
      </c>
      <c r="K279" s="14">
        <f t="shared" si="90"/>
        <v>6.3500331E+16</v>
      </c>
      <c r="L279" s="15">
        <f>Notes!$C$31*1000000000000*InjAreaLoss!D279*Notes!$C$4</f>
        <v>5482426526811573</v>
      </c>
      <c r="M279">
        <f t="shared" si="93"/>
        <v>8.81E+18</v>
      </c>
      <c r="N279" s="15">
        <f t="shared" si="94"/>
        <v>4.3E+17</v>
      </c>
      <c r="O279" s="15">
        <f t="shared" si="91"/>
        <v>3.6099624247318842E+17</v>
      </c>
      <c r="P279" s="16">
        <f t="shared" si="97"/>
        <v>0.96093114258948176</v>
      </c>
      <c r="Q279" s="16">
        <f t="shared" si="95"/>
        <v>3.9068857410518229E-2</v>
      </c>
      <c r="R279" s="14">
        <f t="shared" si="92"/>
        <v>1.276705769969893E+17</v>
      </c>
      <c r="S279" s="37">
        <f t="shared" si="98"/>
        <v>0.35366178917075997</v>
      </c>
      <c r="T279" s="15">
        <f t="shared" si="99"/>
        <v>4.3E+17</v>
      </c>
      <c r="U279" s="15">
        <f t="shared" si="96"/>
        <v>3.6099624247318842E+17</v>
      </c>
      <c r="Y279" s="15">
        <f t="shared" si="100"/>
        <v>4.6536796536796536E-2</v>
      </c>
      <c r="Z279" s="15">
        <f t="shared" si="101"/>
        <v>0.95346320346320346</v>
      </c>
      <c r="AB279" s="15">
        <f t="shared" si="102"/>
        <v>4.3E+17</v>
      </c>
      <c r="AC279" s="15">
        <f t="shared" si="103"/>
        <v>4.6536796536796536E-2</v>
      </c>
      <c r="AD279" s="15">
        <f t="shared" si="104"/>
        <v>0.95346320346320346</v>
      </c>
    </row>
    <row r="280" spans="1:30" x14ac:dyDescent="0.25">
      <c r="A280" s="20">
        <v>40903</v>
      </c>
      <c r="B280" s="4">
        <v>40910</v>
      </c>
      <c r="C280">
        <v>1.05E+19</v>
      </c>
      <c r="D280" s="7">
        <f t="shared" si="89"/>
        <v>1.05E+19</v>
      </c>
      <c r="E280">
        <v>0</v>
      </c>
      <c r="F280">
        <v>1E+19</v>
      </c>
      <c r="G280" s="14">
        <v>261000000000000</v>
      </c>
      <c r="I280">
        <v>0</v>
      </c>
      <c r="J280">
        <v>7.62E+16</v>
      </c>
      <c r="K280" s="14">
        <f t="shared" si="90"/>
        <v>7.62E+16</v>
      </c>
      <c r="L280" s="15">
        <f>Notes!$C$31*1000000000000*InjAreaLoss!D280*Notes!$C$4</f>
        <v>2528518255382370.5</v>
      </c>
      <c r="M280">
        <f t="shared" si="93"/>
        <v>1E+19</v>
      </c>
      <c r="N280" s="15">
        <f t="shared" si="94"/>
        <v>5E+17</v>
      </c>
      <c r="O280" s="15">
        <f t="shared" si="91"/>
        <v>4.210104817446176E+17</v>
      </c>
      <c r="P280" s="16">
        <f t="shared" si="97"/>
        <v>0.95990376364336971</v>
      </c>
      <c r="Q280" s="16">
        <f t="shared" si="95"/>
        <v>4.0096236356630247E-2</v>
      </c>
      <c r="R280" s="14">
        <f t="shared" si="92"/>
        <v>1.4500200443494758E+17</v>
      </c>
      <c r="S280" s="37">
        <f t="shared" si="98"/>
        <v>0.3444142384153393</v>
      </c>
      <c r="T280" s="15">
        <f t="shared" si="99"/>
        <v>5E+17</v>
      </c>
      <c r="U280" s="15">
        <f t="shared" si="96"/>
        <v>4.210104817446176E+17</v>
      </c>
      <c r="Y280" s="15">
        <f t="shared" si="100"/>
        <v>4.7619047619047616E-2</v>
      </c>
      <c r="Z280" s="15">
        <f t="shared" si="101"/>
        <v>0.95238095238095233</v>
      </c>
      <c r="AB280" s="15">
        <f t="shared" si="102"/>
        <v>5E+17</v>
      </c>
      <c r="AC280" s="15">
        <f t="shared" si="103"/>
        <v>4.7619047619047616E-2</v>
      </c>
      <c r="AD280" s="15">
        <f t="shared" si="104"/>
        <v>0.95238095238095233</v>
      </c>
    </row>
    <row r="281" spans="1:30" x14ac:dyDescent="0.25">
      <c r="A281" s="20">
        <v>40910</v>
      </c>
      <c r="B281" s="4">
        <v>40917</v>
      </c>
      <c r="C281">
        <v>9.7E+18</v>
      </c>
      <c r="D281" s="7">
        <f t="shared" si="89"/>
        <v>9.7E+18</v>
      </c>
      <c r="E281">
        <v>0</v>
      </c>
      <c r="F281">
        <v>9.32E+18</v>
      </c>
      <c r="G281" s="14">
        <v>32500000000000</v>
      </c>
      <c r="I281">
        <v>329000000000</v>
      </c>
      <c r="J281">
        <v>6.95E+16</v>
      </c>
      <c r="K281" s="14">
        <f t="shared" si="90"/>
        <v>6.9500329E+16</v>
      </c>
      <c r="L281" s="15">
        <f>Notes!$C$31*1000000000000*InjAreaLoss!D281*Notes!$C$4</f>
        <v>2555743216409367.5</v>
      </c>
      <c r="M281">
        <f t="shared" si="93"/>
        <v>9.32E+18</v>
      </c>
      <c r="N281" s="15">
        <f t="shared" si="94"/>
        <v>3.8E+17</v>
      </c>
      <c r="O281" s="15">
        <f t="shared" si="91"/>
        <v>3.0791142778359066E+17</v>
      </c>
      <c r="P281" s="16">
        <f t="shared" si="97"/>
        <v>0.96825655383674325</v>
      </c>
      <c r="Q281" s="16">
        <f t="shared" si="95"/>
        <v>3.1743446163256771E-2</v>
      </c>
      <c r="R281" s="14">
        <f t="shared" si="92"/>
        <v>1.3452034670743299E+17</v>
      </c>
      <c r="S281" s="37">
        <f t="shared" si="98"/>
        <v>0.43688000694140494</v>
      </c>
      <c r="T281" s="15">
        <f t="shared" si="99"/>
        <v>3.8E+17</v>
      </c>
      <c r="U281" s="15">
        <f t="shared" si="96"/>
        <v>3.0791142778359066E+17</v>
      </c>
      <c r="Y281" s="15">
        <f t="shared" si="100"/>
        <v>3.9175257731958762E-2</v>
      </c>
      <c r="Z281" s="15">
        <f t="shared" si="101"/>
        <v>0.96082474226804127</v>
      </c>
      <c r="AB281" s="15">
        <f t="shared" si="102"/>
        <v>3.8E+17</v>
      </c>
      <c r="AC281" s="15">
        <f t="shared" si="103"/>
        <v>3.9175257731958762E-2</v>
      </c>
      <c r="AD281" s="15">
        <f t="shared" si="104"/>
        <v>0.96082474226804127</v>
      </c>
    </row>
    <row r="282" spans="1:30" x14ac:dyDescent="0.25">
      <c r="A282" s="20">
        <v>40917</v>
      </c>
      <c r="B282" s="4">
        <v>40924</v>
      </c>
      <c r="C282">
        <v>9.23E+18</v>
      </c>
      <c r="D282" s="7">
        <f t="shared" si="89"/>
        <v>9.23E+18</v>
      </c>
      <c r="E282">
        <v>0</v>
      </c>
      <c r="F282">
        <v>8.85E+18</v>
      </c>
      <c r="G282" s="14">
        <v>146000000000000</v>
      </c>
      <c r="I282">
        <v>497000000000</v>
      </c>
      <c r="J282">
        <v>6.84E+16</v>
      </c>
      <c r="K282" s="14">
        <f t="shared" si="90"/>
        <v>6.8400497E+16</v>
      </c>
      <c r="L282" s="15">
        <f>Notes!$C$31*1000000000000*InjAreaLoss!D282*Notes!$C$4</f>
        <v>3845525745063362</v>
      </c>
      <c r="M282">
        <f t="shared" si="93"/>
        <v>8.85E+18</v>
      </c>
      <c r="N282" s="15">
        <f t="shared" si="94"/>
        <v>3.8E+17</v>
      </c>
      <c r="O282" s="15">
        <f t="shared" si="91"/>
        <v>3.0760797725493664E+17</v>
      </c>
      <c r="P282" s="16">
        <f t="shared" si="97"/>
        <v>0.96667302521614984</v>
      </c>
      <c r="Q282" s="16">
        <f t="shared" si="95"/>
        <v>3.3326974783850126E-2</v>
      </c>
      <c r="R282" s="14">
        <f t="shared" si="92"/>
        <v>1.278749754132467E+17</v>
      </c>
      <c r="S282" s="37">
        <f t="shared" si="98"/>
        <v>0.41570760470645274</v>
      </c>
      <c r="T282" s="15">
        <f t="shared" si="99"/>
        <v>3.8E+17</v>
      </c>
      <c r="U282" s="15">
        <f t="shared" si="96"/>
        <v>3.0760797725493664E+17</v>
      </c>
      <c r="Y282" s="15">
        <f t="shared" si="100"/>
        <v>4.1170097508125676E-2</v>
      </c>
      <c r="Z282" s="15">
        <f t="shared" si="101"/>
        <v>0.95882990249187428</v>
      </c>
      <c r="AB282" s="15">
        <f t="shared" si="102"/>
        <v>3.8E+17</v>
      </c>
      <c r="AC282" s="15">
        <f t="shared" si="103"/>
        <v>4.1170097508125676E-2</v>
      </c>
      <c r="AD282" s="15">
        <f t="shared" si="104"/>
        <v>0.95882990249187428</v>
      </c>
    </row>
    <row r="283" spans="1:30" x14ac:dyDescent="0.25">
      <c r="A283" s="20">
        <v>40924</v>
      </c>
      <c r="B283" s="4">
        <v>40931</v>
      </c>
      <c r="C283">
        <v>8.5E+18</v>
      </c>
      <c r="D283" s="7">
        <f t="shared" si="89"/>
        <v>8.5E+18</v>
      </c>
      <c r="E283">
        <v>0</v>
      </c>
      <c r="F283">
        <v>8.15E+18</v>
      </c>
      <c r="G283" s="14">
        <v>83900000000000</v>
      </c>
      <c r="I283">
        <v>37600000000</v>
      </c>
      <c r="J283">
        <v>5.83E+16</v>
      </c>
      <c r="K283" s="14">
        <f t="shared" si="90"/>
        <v>5.83000376E+16</v>
      </c>
      <c r="L283" s="15">
        <f>Notes!$C$31*1000000000000*InjAreaLoss!D283*Notes!$C$4</f>
        <v>2518308894997246.5</v>
      </c>
      <c r="M283">
        <f t="shared" si="93"/>
        <v>8.15E+18</v>
      </c>
      <c r="N283" s="15">
        <f t="shared" si="94"/>
        <v>3.5E+17</v>
      </c>
      <c r="O283" s="15">
        <f t="shared" si="91"/>
        <v>2.8909775350500275E+17</v>
      </c>
      <c r="P283" s="16">
        <f t="shared" si="97"/>
        <v>0.96598849958764677</v>
      </c>
      <c r="Q283" s="16">
        <f t="shared" si="95"/>
        <v>3.4011500412353263E-2</v>
      </c>
      <c r="R283" s="14">
        <f t="shared" si="92"/>
        <v>1.1776073421939883E+17</v>
      </c>
      <c r="S283" s="37">
        <f t="shared" si="98"/>
        <v>0.40733880769281389</v>
      </c>
      <c r="T283" s="15">
        <f t="shared" si="99"/>
        <v>3.5E+17</v>
      </c>
      <c r="U283" s="15">
        <f t="shared" si="96"/>
        <v>2.8909775350500275E+17</v>
      </c>
      <c r="Y283" s="15">
        <f t="shared" si="100"/>
        <v>4.1176470588235294E-2</v>
      </c>
      <c r="Z283" s="15">
        <f t="shared" si="101"/>
        <v>0.95882352941176474</v>
      </c>
      <c r="AB283" s="15">
        <f t="shared" si="102"/>
        <v>3.5E+17</v>
      </c>
      <c r="AC283" s="15">
        <f t="shared" si="103"/>
        <v>4.1176470588235294E-2</v>
      </c>
      <c r="AD283" s="15">
        <f t="shared" si="104"/>
        <v>0.95882352941176474</v>
      </c>
    </row>
    <row r="284" spans="1:30" x14ac:dyDescent="0.25">
      <c r="A284" s="20">
        <v>40931</v>
      </c>
      <c r="B284" s="4">
        <v>40938</v>
      </c>
      <c r="C284">
        <v>9.31E+18</v>
      </c>
      <c r="D284" s="7">
        <f t="shared" si="89"/>
        <v>9.31E+18</v>
      </c>
      <c r="E284">
        <v>0</v>
      </c>
      <c r="F284">
        <v>8.92E+18</v>
      </c>
      <c r="G284" s="14">
        <v>126000000000000</v>
      </c>
      <c r="I284">
        <v>0</v>
      </c>
      <c r="J284">
        <v>5.5E+16</v>
      </c>
      <c r="K284" s="14">
        <f t="shared" si="90"/>
        <v>5.5E+16</v>
      </c>
      <c r="L284" s="15">
        <f>Notes!$C$31*1000000000000*InjAreaLoss!D284*Notes!$C$4</f>
        <v>7466445561653997</v>
      </c>
      <c r="M284">
        <f t="shared" si="93"/>
        <v>8.92E+18</v>
      </c>
      <c r="N284" s="15">
        <f t="shared" si="94"/>
        <v>3.9E+17</v>
      </c>
      <c r="O284" s="15">
        <f t="shared" si="91"/>
        <v>3.2740755443834598E+17</v>
      </c>
      <c r="P284" s="16">
        <f t="shared" si="97"/>
        <v>0.96483270091961915</v>
      </c>
      <c r="Q284" s="16">
        <f t="shared" si="95"/>
        <v>3.5167299080380882E-2</v>
      </c>
      <c r="R284" s="14">
        <f t="shared" si="92"/>
        <v>1.2893625586454933E+17</v>
      </c>
      <c r="S284" s="37">
        <f t="shared" si="98"/>
        <v>0.39380965440988097</v>
      </c>
      <c r="T284" s="15">
        <f t="shared" si="99"/>
        <v>3.9E+17</v>
      </c>
      <c r="U284" s="15">
        <f t="shared" si="96"/>
        <v>3.2740755443834598E+17</v>
      </c>
      <c r="Y284" s="15">
        <f t="shared" si="100"/>
        <v>4.1890440386680987E-2</v>
      </c>
      <c r="Z284" s="15">
        <f t="shared" si="101"/>
        <v>0.95810955961331901</v>
      </c>
      <c r="AB284" s="15">
        <f t="shared" si="102"/>
        <v>3.9E+17</v>
      </c>
      <c r="AC284" s="15">
        <f t="shared" si="103"/>
        <v>4.1890440386680987E-2</v>
      </c>
      <c r="AD284" s="15">
        <f t="shared" si="104"/>
        <v>0.95810955961331901</v>
      </c>
    </row>
    <row r="285" spans="1:30" x14ac:dyDescent="0.25">
      <c r="A285" s="20">
        <v>40938</v>
      </c>
      <c r="B285" s="4">
        <v>40945</v>
      </c>
      <c r="C285">
        <v>1.57E+18</v>
      </c>
      <c r="D285" s="7">
        <f t="shared" si="89"/>
        <v>1.57E+18</v>
      </c>
      <c r="E285">
        <v>0</v>
      </c>
      <c r="F285">
        <v>1.5E+18</v>
      </c>
      <c r="G285" s="14">
        <v>8380000000.000001</v>
      </c>
      <c r="I285">
        <v>22500000000000</v>
      </c>
      <c r="J285">
        <v>1.19E+16</v>
      </c>
      <c r="K285" s="14">
        <f t="shared" si="90"/>
        <v>1.19225E+16</v>
      </c>
      <c r="L285" s="15">
        <f>Notes!$C$31*1000000000000*InjAreaLoss!D285*Notes!$C$4</f>
        <v>418583775790082.75</v>
      </c>
      <c r="M285">
        <f t="shared" si="93"/>
        <v>1.5E+18</v>
      </c>
      <c r="N285" s="15">
        <f t="shared" si="94"/>
        <v>7E+16</v>
      </c>
      <c r="O285" s="15">
        <f t="shared" si="91"/>
        <v>5.765890784420992E+16</v>
      </c>
      <c r="P285" s="16">
        <f t="shared" si="97"/>
        <v>0.96327458099094909</v>
      </c>
      <c r="Q285" s="16">
        <f t="shared" si="95"/>
        <v>3.6725419009050901E-2</v>
      </c>
      <c r="R285" s="14">
        <f t="shared" si="92"/>
        <v>2.1714146968551692E+16</v>
      </c>
      <c r="S285" s="37">
        <f t="shared" si="98"/>
        <v>0.37659657077136638</v>
      </c>
      <c r="T285" s="15">
        <f t="shared" si="99"/>
        <v>7E+16</v>
      </c>
      <c r="U285" s="15">
        <f t="shared" si="96"/>
        <v>5.765890784420992E+16</v>
      </c>
      <c r="Y285" s="15">
        <f t="shared" si="100"/>
        <v>4.4585987261146494E-2</v>
      </c>
      <c r="Z285" s="15">
        <f t="shared" si="101"/>
        <v>0.95541401273885351</v>
      </c>
      <c r="AB285" s="15">
        <f t="shared" si="102"/>
        <v>7E+16</v>
      </c>
      <c r="AC285" s="15">
        <f t="shared" si="103"/>
        <v>4.4585987261146494E-2</v>
      </c>
      <c r="AD285" s="15">
        <f t="shared" si="104"/>
        <v>0.95541401273885351</v>
      </c>
    </row>
    <row r="286" spans="1:30" x14ac:dyDescent="0.25">
      <c r="A286" s="20">
        <v>40945</v>
      </c>
      <c r="B286" s="4">
        <v>40952</v>
      </c>
      <c r="C286">
        <v>5.83E+18</v>
      </c>
      <c r="D286" s="7">
        <f t="shared" si="89"/>
        <v>5.83E+18</v>
      </c>
      <c r="E286">
        <v>0</v>
      </c>
      <c r="F286">
        <v>5.59E+18</v>
      </c>
      <c r="G286" s="14">
        <v>248000000000000</v>
      </c>
      <c r="I286">
        <v>6060000000000</v>
      </c>
      <c r="J286">
        <v>3.95E+16</v>
      </c>
      <c r="K286" s="14">
        <f t="shared" si="90"/>
        <v>3.950606E+16</v>
      </c>
      <c r="L286" s="15">
        <f>Notes!$C$31*1000000000000*InjAreaLoss!D286*Notes!$C$4</f>
        <v>1783234947268320.5</v>
      </c>
      <c r="M286">
        <f t="shared" si="93"/>
        <v>5.59E+18</v>
      </c>
      <c r="N286" s="15">
        <f t="shared" si="94"/>
        <v>2.4E+17</v>
      </c>
      <c r="O286" s="15">
        <f t="shared" si="91"/>
        <v>1.9846270505273168E+17</v>
      </c>
      <c r="P286" s="16">
        <f t="shared" si="97"/>
        <v>0.96595836963074933</v>
      </c>
      <c r="Q286" s="16">
        <f t="shared" si="95"/>
        <v>3.4041630369250717E-2</v>
      </c>
      <c r="R286" s="14">
        <f t="shared" si="92"/>
        <v>8.0770392775736576E+16</v>
      </c>
      <c r="S286" s="37">
        <f t="shared" si="98"/>
        <v>0.40698020695765397</v>
      </c>
      <c r="T286" s="15">
        <f t="shared" si="99"/>
        <v>2.4E+17</v>
      </c>
      <c r="U286" s="15">
        <f t="shared" si="96"/>
        <v>1.9846270505273168E+17</v>
      </c>
      <c r="Y286" s="15">
        <f t="shared" si="100"/>
        <v>4.1166380789022301E-2</v>
      </c>
      <c r="Z286" s="15">
        <f t="shared" si="101"/>
        <v>0.95883361921097765</v>
      </c>
      <c r="AB286" s="15">
        <f t="shared" si="102"/>
        <v>2.4E+17</v>
      </c>
      <c r="AC286" s="15">
        <f t="shared" si="103"/>
        <v>4.1166380789022301E-2</v>
      </c>
      <c r="AD286" s="15">
        <f t="shared" si="104"/>
        <v>0.95883361921097765</v>
      </c>
    </row>
    <row r="287" spans="1:30" x14ac:dyDescent="0.25">
      <c r="A287" s="20">
        <v>40952</v>
      </c>
      <c r="B287" s="4">
        <v>40959</v>
      </c>
      <c r="C287">
        <v>9.130000000000001E+18</v>
      </c>
      <c r="D287" s="7">
        <f t="shared" si="89"/>
        <v>9.130000000000001E+18</v>
      </c>
      <c r="E287">
        <v>0</v>
      </c>
      <c r="F287">
        <v>8.83E+18</v>
      </c>
      <c r="G287" s="14">
        <v>137000000000000.02</v>
      </c>
      <c r="I287">
        <v>670000000000</v>
      </c>
      <c r="J287">
        <v>7.12E+16</v>
      </c>
      <c r="K287" s="14">
        <f t="shared" si="90"/>
        <v>7.120067E+16</v>
      </c>
      <c r="L287" s="15">
        <f>Notes!$C$31*1000000000000*InjAreaLoss!D287*Notes!$C$4</f>
        <v>2790558505267219</v>
      </c>
      <c r="M287">
        <f t="shared" si="93"/>
        <v>8.83E+18</v>
      </c>
      <c r="N287" s="15">
        <f t="shared" si="94"/>
        <v>3.0000000000000102E+17</v>
      </c>
      <c r="O287" s="15">
        <f t="shared" si="91"/>
        <v>2.2587177149473379E+17</v>
      </c>
      <c r="P287" s="16">
        <f t="shared" si="97"/>
        <v>0.97526048504986484</v>
      </c>
      <c r="Q287" s="16">
        <f t="shared" si="95"/>
        <v>2.4739514950135134E-2</v>
      </c>
      <c r="R287" s="14">
        <f t="shared" si="92"/>
        <v>1.2701609238438499E+17</v>
      </c>
      <c r="S287" s="37">
        <f t="shared" si="98"/>
        <v>0.56233716831386504</v>
      </c>
      <c r="T287" s="15">
        <f t="shared" si="99"/>
        <v>3.0000000000000102E+17</v>
      </c>
      <c r="U287" s="15">
        <f t="shared" si="96"/>
        <v>2.2587177149473379E+17</v>
      </c>
      <c r="Y287" s="15">
        <f t="shared" si="100"/>
        <v>3.2858707557502843E-2</v>
      </c>
      <c r="Z287" s="15">
        <f t="shared" si="101"/>
        <v>0.96714129244249714</v>
      </c>
      <c r="AB287" s="15">
        <f t="shared" si="102"/>
        <v>3.0000000000000102E+17</v>
      </c>
      <c r="AC287" s="15">
        <f t="shared" si="103"/>
        <v>3.2858707557502843E-2</v>
      </c>
      <c r="AD287" s="15">
        <f t="shared" si="104"/>
        <v>0.96714129244249714</v>
      </c>
    </row>
    <row r="288" spans="1:30" x14ac:dyDescent="0.25">
      <c r="A288" s="20">
        <v>40959</v>
      </c>
      <c r="B288" s="4">
        <v>40966</v>
      </c>
      <c r="C288">
        <v>8.24E+18</v>
      </c>
      <c r="D288" s="7">
        <f t="shared" si="89"/>
        <v>8.24E+18</v>
      </c>
      <c r="E288">
        <v>0</v>
      </c>
      <c r="F288">
        <v>7.9E+18</v>
      </c>
      <c r="G288" s="14">
        <v>67200000000000</v>
      </c>
      <c r="I288">
        <v>7400000000000</v>
      </c>
      <c r="J288">
        <v>5.86E+16</v>
      </c>
      <c r="K288" s="14">
        <f t="shared" si="90"/>
        <v>5.86074E+16</v>
      </c>
      <c r="L288" s="15">
        <f>Notes!$C$31*1000000000000*InjAreaLoss!D288*Notes!$C$4</f>
        <v>2164384401646282</v>
      </c>
      <c r="M288">
        <f t="shared" si="93"/>
        <v>7.9E+18</v>
      </c>
      <c r="N288" s="15">
        <f t="shared" si="94"/>
        <v>3.4E+17</v>
      </c>
      <c r="O288" s="15">
        <f t="shared" si="91"/>
        <v>2.7916101559835373E+17</v>
      </c>
      <c r="P288" s="16">
        <f t="shared" si="97"/>
        <v>0.96612123597107358</v>
      </c>
      <c r="Q288" s="16">
        <f t="shared" si="95"/>
        <v>3.3878764028926422E-2</v>
      </c>
      <c r="R288" s="14">
        <f t="shared" si="92"/>
        <v>1.1415386049062486E+17</v>
      </c>
      <c r="S288" s="37">
        <f t="shared" si="98"/>
        <v>0.40891762858057912</v>
      </c>
      <c r="T288" s="15">
        <f t="shared" si="99"/>
        <v>3.4E+17</v>
      </c>
      <c r="U288" s="15">
        <f t="shared" si="96"/>
        <v>2.7916101559835373E+17</v>
      </c>
      <c r="Y288" s="15">
        <f t="shared" si="100"/>
        <v>4.12621359223301E-2</v>
      </c>
      <c r="Z288" s="15">
        <f t="shared" si="101"/>
        <v>0.95873786407766992</v>
      </c>
      <c r="AB288" s="15">
        <f t="shared" si="102"/>
        <v>3.4E+17</v>
      </c>
      <c r="AC288" s="15">
        <f t="shared" si="103"/>
        <v>4.12621359223301E-2</v>
      </c>
      <c r="AD288" s="15">
        <f t="shared" si="104"/>
        <v>0.95873786407766992</v>
      </c>
    </row>
    <row r="289" spans="1:30" x14ac:dyDescent="0.25">
      <c r="A289" s="20">
        <v>40966</v>
      </c>
      <c r="B289" s="4">
        <v>40973</v>
      </c>
      <c r="C289">
        <v>1.01E+19</v>
      </c>
      <c r="D289" s="7">
        <f t="shared" si="89"/>
        <v>1.01E+19</v>
      </c>
      <c r="E289">
        <v>0</v>
      </c>
      <c r="F289">
        <v>9.69E+18</v>
      </c>
      <c r="G289" s="14">
        <v>803999999999999.87</v>
      </c>
      <c r="I289">
        <v>1380000000000</v>
      </c>
      <c r="J289">
        <v>8.35E+16</v>
      </c>
      <c r="K289" s="14">
        <f t="shared" si="90"/>
        <v>8.350138E+16</v>
      </c>
      <c r="L289" s="15">
        <f>Notes!$C$31*1000000000000*InjAreaLoss!D289*Notes!$C$4</f>
        <v>2695271141672728.5</v>
      </c>
      <c r="M289">
        <f t="shared" si="93"/>
        <v>9.69E+18</v>
      </c>
      <c r="N289" s="15">
        <f t="shared" si="94"/>
        <v>4.1E+17</v>
      </c>
      <c r="O289" s="15">
        <f t="shared" si="91"/>
        <v>3.229993488583273E+17</v>
      </c>
      <c r="P289" s="16">
        <f t="shared" si="97"/>
        <v>0.96801986644967053</v>
      </c>
      <c r="Q289" s="16">
        <f t="shared" si="95"/>
        <v>3.1980133550329436E-2</v>
      </c>
      <c r="R289" s="14">
        <f t="shared" si="92"/>
        <v>1.399689537579332E+17</v>
      </c>
      <c r="S289" s="37">
        <f t="shared" si="98"/>
        <v>0.43334128769196323</v>
      </c>
      <c r="T289" s="15">
        <f t="shared" si="99"/>
        <v>4.1E+17</v>
      </c>
      <c r="U289" s="15">
        <f t="shared" si="96"/>
        <v>3.229993488583273E+17</v>
      </c>
      <c r="Y289" s="15">
        <f t="shared" si="100"/>
        <v>4.0594059405940595E-2</v>
      </c>
      <c r="Z289" s="15">
        <f t="shared" si="101"/>
        <v>0.95940594059405937</v>
      </c>
      <c r="AB289" s="15">
        <f t="shared" si="102"/>
        <v>4.1E+17</v>
      </c>
      <c r="AC289" s="15">
        <f t="shared" si="103"/>
        <v>4.0594059405940595E-2</v>
      </c>
      <c r="AD289" s="15">
        <f t="shared" si="104"/>
        <v>0.95940594059405937</v>
      </c>
    </row>
    <row r="290" spans="1:30" x14ac:dyDescent="0.25">
      <c r="A290" s="20">
        <v>40973</v>
      </c>
      <c r="B290" s="4">
        <v>40980</v>
      </c>
      <c r="C290">
        <v>8.66E+18</v>
      </c>
      <c r="D290" s="7">
        <f t="shared" si="89"/>
        <v>8.66E+18</v>
      </c>
      <c r="E290">
        <v>0</v>
      </c>
      <c r="F290">
        <v>8.27E+18</v>
      </c>
      <c r="G290" s="14">
        <v>67699999999999.992</v>
      </c>
      <c r="I290">
        <v>1370000000000</v>
      </c>
      <c r="J290">
        <v>7.14E+16</v>
      </c>
      <c r="K290" s="14">
        <f t="shared" ref="K290:K297" si="105">I290+J290</f>
        <v>7.140137E+16</v>
      </c>
      <c r="L290" s="15">
        <f>Notes!$C$31*1000000000000*InjAreaLoss!D290*Notes!$C$4</f>
        <v>2804170985780717.5</v>
      </c>
      <c r="M290">
        <f t="shared" si="93"/>
        <v>8.27E+18</v>
      </c>
      <c r="N290" s="15">
        <f t="shared" si="94"/>
        <v>3.9E+17</v>
      </c>
      <c r="O290" s="15">
        <f t="shared" ref="O290:O297" si="106">N290-G290-H290-I290-J290-L290</f>
        <v>3.1572675901421926E+17</v>
      </c>
      <c r="P290" s="16">
        <f t="shared" si="97"/>
        <v>0.96354194468657972</v>
      </c>
      <c r="Q290" s="16">
        <f t="shared" si="95"/>
        <v>3.6458055313420237E-2</v>
      </c>
      <c r="R290" s="14">
        <f t="shared" ref="R290:R297" si="107">SQRT((0.01*C290)^2+(0.01*E290)^2+(0.01*F290)^2+(0.01*G290)^2+(0.01*H290)^2+(0.01*I290)^2+(0.01*J290)^2+(0.01*L290)^2)</f>
        <v>1.1974706920336718E+17</v>
      </c>
      <c r="S290" s="37">
        <f t="shared" si="98"/>
        <v>0.37927437502367095</v>
      </c>
      <c r="T290" s="15">
        <f t="shared" si="99"/>
        <v>3.9E+17</v>
      </c>
      <c r="U290" s="15">
        <f t="shared" si="96"/>
        <v>3.1572675901421926E+17</v>
      </c>
      <c r="Y290" s="15">
        <f t="shared" si="100"/>
        <v>4.5034642032332567E-2</v>
      </c>
      <c r="Z290" s="15">
        <f t="shared" si="101"/>
        <v>0.95496535796766746</v>
      </c>
      <c r="AB290" s="15">
        <f t="shared" si="102"/>
        <v>3.9E+17</v>
      </c>
      <c r="AC290" s="15">
        <f t="shared" si="103"/>
        <v>4.5034642032332567E-2</v>
      </c>
      <c r="AD290" s="15">
        <f t="shared" si="104"/>
        <v>0.95496535796766746</v>
      </c>
    </row>
    <row r="291" spans="1:30" x14ac:dyDescent="0.25">
      <c r="A291" s="20">
        <v>40980</v>
      </c>
      <c r="B291" s="4">
        <v>40987</v>
      </c>
      <c r="C291">
        <v>9.77E+18</v>
      </c>
      <c r="D291" s="7">
        <f t="shared" si="89"/>
        <v>9.77E+18</v>
      </c>
      <c r="E291">
        <v>852000000000000</v>
      </c>
      <c r="F291">
        <v>9.32E+18</v>
      </c>
      <c r="G291" s="14">
        <v>43600000000000</v>
      </c>
      <c r="I291">
        <v>5770000000000</v>
      </c>
      <c r="J291">
        <v>4.31E+16</v>
      </c>
      <c r="K291" s="14">
        <f t="shared" si="105"/>
        <v>4.310577E+16</v>
      </c>
      <c r="L291" s="15">
        <f>Notes!$C$31*1000000000000*InjAreaLoss!D291*Notes!$C$4</f>
        <v>3263592203111296.5</v>
      </c>
      <c r="M291">
        <f t="shared" si="93"/>
        <v>9.320852E+18</v>
      </c>
      <c r="N291" s="15">
        <f t="shared" si="94"/>
        <v>4.49148E+17</v>
      </c>
      <c r="O291" s="15">
        <f t="shared" si="106"/>
        <v>4.027350377968887E+17</v>
      </c>
      <c r="P291" s="16">
        <f t="shared" si="97"/>
        <v>0.95877839940666443</v>
      </c>
      <c r="Q291" s="16">
        <f t="shared" si="95"/>
        <v>4.1221600593335586E-2</v>
      </c>
      <c r="R291" s="14">
        <f t="shared" si="107"/>
        <v>1.3502487511154096E+17</v>
      </c>
      <c r="S291" s="37">
        <f t="shared" si="98"/>
        <v>0.33526974918839325</v>
      </c>
      <c r="T291" s="15">
        <f t="shared" si="99"/>
        <v>4.49148E+17</v>
      </c>
      <c r="U291" s="15">
        <f t="shared" si="96"/>
        <v>4.027350377968887E+17</v>
      </c>
      <c r="Y291" s="15">
        <f t="shared" si="100"/>
        <v>4.5972159672466734E-2</v>
      </c>
      <c r="Z291" s="15">
        <f t="shared" si="101"/>
        <v>0.95402784032753329</v>
      </c>
      <c r="AB291" s="15">
        <f t="shared" si="102"/>
        <v>4.49148E+17</v>
      </c>
      <c r="AC291" s="15">
        <f t="shared" si="103"/>
        <v>4.5972159672466734E-2</v>
      </c>
      <c r="AD291" s="15">
        <f t="shared" si="104"/>
        <v>0.95402784032753329</v>
      </c>
    </row>
    <row r="292" spans="1:30" x14ac:dyDescent="0.25">
      <c r="A292" s="20">
        <v>40987</v>
      </c>
      <c r="B292" s="4">
        <v>40994</v>
      </c>
      <c r="C292">
        <v>9.31E+18</v>
      </c>
      <c r="D292" s="7">
        <f t="shared" si="89"/>
        <v>9.31E+18</v>
      </c>
      <c r="E292">
        <v>1660000000000000</v>
      </c>
      <c r="F292">
        <v>8.85E+18</v>
      </c>
      <c r="G292" s="14">
        <v>118000000000</v>
      </c>
      <c r="I292">
        <v>22000000000000</v>
      </c>
      <c r="J292">
        <v>1.17E+16</v>
      </c>
      <c r="K292" s="14">
        <f t="shared" si="105"/>
        <v>1.1722E+16</v>
      </c>
      <c r="L292" s="15">
        <f>Notes!$C$31*1000000000000*InjAreaLoss!D292*Notes!$C$4</f>
        <v>4396831205860057</v>
      </c>
      <c r="M292">
        <f t="shared" si="93"/>
        <v>8.85166E+18</v>
      </c>
      <c r="N292" s="15">
        <f t="shared" si="94"/>
        <v>4.5834E+17</v>
      </c>
      <c r="O292" s="15">
        <f t="shared" si="106"/>
        <v>4.4222105079413997E+17</v>
      </c>
      <c r="P292" s="16">
        <f t="shared" si="97"/>
        <v>0.95250042418967351</v>
      </c>
      <c r="Q292" s="16">
        <f t="shared" si="95"/>
        <v>4.749957581032653E-2</v>
      </c>
      <c r="R292" s="14">
        <f t="shared" si="107"/>
        <v>1.2845184271866584E+17</v>
      </c>
      <c r="S292" s="37">
        <f t="shared" si="98"/>
        <v>0.29046976051454854</v>
      </c>
      <c r="T292" s="15">
        <f t="shared" si="99"/>
        <v>4.5834E+17</v>
      </c>
      <c r="U292" s="15">
        <f t="shared" si="96"/>
        <v>4.4222105079413997E+17</v>
      </c>
      <c r="Y292" s="15">
        <f t="shared" si="100"/>
        <v>4.9230934479054779E-2</v>
      </c>
      <c r="Z292" s="15">
        <f t="shared" si="101"/>
        <v>0.9507690655209452</v>
      </c>
      <c r="AB292" s="15">
        <f t="shared" si="102"/>
        <v>4.5834E+17</v>
      </c>
      <c r="AC292" s="15">
        <f t="shared" si="103"/>
        <v>4.9230934479054779E-2</v>
      </c>
      <c r="AD292" s="15">
        <f t="shared" si="104"/>
        <v>0.9507690655209452</v>
      </c>
    </row>
    <row r="293" spans="1:30" x14ac:dyDescent="0.25">
      <c r="A293" s="20">
        <v>40994</v>
      </c>
      <c r="B293" s="4">
        <v>41001</v>
      </c>
      <c r="C293">
        <v>9.49E+18</v>
      </c>
      <c r="D293" s="7">
        <f t="shared" si="89"/>
        <v>9.49E+18</v>
      </c>
      <c r="E293">
        <v>1460000000000000</v>
      </c>
      <c r="F293">
        <v>9.050000000000001E+18</v>
      </c>
      <c r="G293" s="14">
        <v>211000000000</v>
      </c>
      <c r="I293">
        <v>18100000000000</v>
      </c>
      <c r="J293">
        <v>1.41E+16</v>
      </c>
      <c r="K293" s="14">
        <f t="shared" si="105"/>
        <v>1.41181E+16</v>
      </c>
      <c r="L293" s="15">
        <f>Notes!$C$31*1000000000000*InjAreaLoss!D293*Notes!$C$4</f>
        <v>3290817164138294</v>
      </c>
      <c r="M293">
        <f t="shared" si="93"/>
        <v>9.051460000000001E+18</v>
      </c>
      <c r="N293" s="15">
        <f t="shared" si="94"/>
        <v>4.3853999999999898E+17</v>
      </c>
      <c r="O293" s="15">
        <f t="shared" si="106"/>
        <v>4.2113087183586067E+17</v>
      </c>
      <c r="P293" s="16">
        <f t="shared" si="97"/>
        <v>0.95562372267272278</v>
      </c>
      <c r="Q293" s="16">
        <f t="shared" si="95"/>
        <v>4.4376277327277204E-2</v>
      </c>
      <c r="R293" s="14">
        <f t="shared" si="107"/>
        <v>1.3113459184037037E+17</v>
      </c>
      <c r="S293" s="37">
        <f t="shared" si="98"/>
        <v>0.31138679353690601</v>
      </c>
      <c r="T293" s="15">
        <f t="shared" si="99"/>
        <v>4.3853999999999898E+17</v>
      </c>
      <c r="U293" s="15">
        <f t="shared" si="96"/>
        <v>4.2113087183586067E+17</v>
      </c>
      <c r="Y293" s="15">
        <f t="shared" si="100"/>
        <v>4.6210748155953531E-2</v>
      </c>
      <c r="Z293" s="15">
        <f t="shared" si="101"/>
        <v>0.9537892518440465</v>
      </c>
      <c r="AB293" s="15">
        <f t="shared" si="102"/>
        <v>4.3853999999999898E+17</v>
      </c>
      <c r="AC293" s="15">
        <f t="shared" si="103"/>
        <v>4.6210748155953531E-2</v>
      </c>
      <c r="AD293" s="15">
        <f t="shared" si="104"/>
        <v>0.9537892518440465</v>
      </c>
    </row>
    <row r="294" spans="1:30" x14ac:dyDescent="0.25">
      <c r="A294" s="20">
        <v>41001</v>
      </c>
      <c r="B294" s="4">
        <v>41008</v>
      </c>
      <c r="C294">
        <v>9.01E+18</v>
      </c>
      <c r="D294" s="7">
        <f t="shared" si="89"/>
        <v>9.01E+18</v>
      </c>
      <c r="E294">
        <v>1350000000000000</v>
      </c>
      <c r="F294">
        <v>8.619999999999999E+18</v>
      </c>
      <c r="G294" s="14">
        <v>225000000000</v>
      </c>
      <c r="I294">
        <v>11500000000000</v>
      </c>
      <c r="J294">
        <v>1.45E+16</v>
      </c>
      <c r="K294" s="14">
        <f t="shared" si="105"/>
        <v>1.45115E+16</v>
      </c>
      <c r="L294" s="15">
        <f>Notes!$C$31*1000000000000*InjAreaLoss!D294*Notes!$C$4</f>
        <v>2698674261801103</v>
      </c>
      <c r="M294">
        <f t="shared" si="93"/>
        <v>8.621349999999999E+18</v>
      </c>
      <c r="N294" s="15">
        <f t="shared" si="94"/>
        <v>3.8865000000000102E+17</v>
      </c>
      <c r="O294" s="15">
        <f t="shared" si="106"/>
        <v>3.7143960073819994E+17</v>
      </c>
      <c r="P294" s="16">
        <f t="shared" si="97"/>
        <v>0.95877473909675914</v>
      </c>
      <c r="Q294" s="16">
        <f t="shared" si="95"/>
        <v>4.1225260903240836E-2</v>
      </c>
      <c r="R294" s="14">
        <f t="shared" si="107"/>
        <v>1.2469351200261986E+17</v>
      </c>
      <c r="S294" s="37">
        <f t="shared" si="98"/>
        <v>0.33570333307165867</v>
      </c>
      <c r="T294" s="15">
        <f t="shared" si="99"/>
        <v>3.8865000000000102E+17</v>
      </c>
      <c r="U294" s="15">
        <f t="shared" si="96"/>
        <v>3.7143960073819994E+17</v>
      </c>
      <c r="Y294" s="15">
        <f t="shared" si="100"/>
        <v>4.3135405105438514E-2</v>
      </c>
      <c r="Z294" s="15">
        <f t="shared" si="101"/>
        <v>0.95686459489456144</v>
      </c>
      <c r="AB294" s="15">
        <f t="shared" si="102"/>
        <v>3.8865000000000102E+17</v>
      </c>
      <c r="AC294" s="15">
        <f t="shared" si="103"/>
        <v>4.3135405105438514E-2</v>
      </c>
      <c r="AD294" s="15">
        <f t="shared" si="104"/>
        <v>0.95686459489456144</v>
      </c>
    </row>
    <row r="295" spans="1:30" x14ac:dyDescent="0.25">
      <c r="A295" s="20">
        <v>41008</v>
      </c>
      <c r="B295" s="4">
        <v>41015</v>
      </c>
      <c r="C295">
        <v>9.56E+18</v>
      </c>
      <c r="D295" s="7">
        <f t="shared" si="89"/>
        <v>9.56E+18</v>
      </c>
      <c r="E295">
        <v>1410000000000000</v>
      </c>
      <c r="F295">
        <v>9.140000000000001E+18</v>
      </c>
      <c r="G295" s="14">
        <v>778000000000000</v>
      </c>
      <c r="I295">
        <v>4700000000000</v>
      </c>
      <c r="J295">
        <v>9.4600000000000016E+16</v>
      </c>
      <c r="K295" s="14">
        <f t="shared" si="105"/>
        <v>9.4604700000000016E+16</v>
      </c>
      <c r="L295" s="15">
        <f>Notes!$C$31*1000000000000*InjAreaLoss!D295*Notes!$C$4</f>
        <v>2351556008706888.5</v>
      </c>
      <c r="M295">
        <f t="shared" si="93"/>
        <v>9.141410000000001E+18</v>
      </c>
      <c r="N295" s="15">
        <f t="shared" si="94"/>
        <v>4.1858999999999898E+17</v>
      </c>
      <c r="O295" s="15">
        <f t="shared" si="106"/>
        <v>3.208557439912921E+17</v>
      </c>
      <c r="P295" s="16">
        <f t="shared" si="97"/>
        <v>0.96643768368291927</v>
      </c>
      <c r="Q295" s="16">
        <f t="shared" si="95"/>
        <v>3.3562316317080766E-2</v>
      </c>
      <c r="R295" s="14">
        <f t="shared" si="107"/>
        <v>1.3226570125441507E+17</v>
      </c>
      <c r="S295" s="37">
        <f t="shared" si="98"/>
        <v>0.41222793648352052</v>
      </c>
      <c r="T295" s="15">
        <f t="shared" si="99"/>
        <v>4.1858999999999898E+17</v>
      </c>
      <c r="U295" s="15">
        <f t="shared" si="96"/>
        <v>3.208557439912921E+17</v>
      </c>
      <c r="Y295" s="15">
        <f t="shared" si="100"/>
        <v>4.3785564853556377E-2</v>
      </c>
      <c r="Z295" s="15">
        <f t="shared" si="101"/>
        <v>0.95621443514644366</v>
      </c>
      <c r="AB295" s="15">
        <f t="shared" si="102"/>
        <v>4.1858999999999898E+17</v>
      </c>
      <c r="AC295" s="15">
        <f t="shared" si="103"/>
        <v>4.3785564853556377E-2</v>
      </c>
      <c r="AD295" s="15">
        <f t="shared" si="104"/>
        <v>0.95621443514644366</v>
      </c>
    </row>
    <row r="296" spans="1:30" x14ac:dyDescent="0.25">
      <c r="A296" s="20">
        <v>41015</v>
      </c>
      <c r="B296" s="4">
        <v>41022</v>
      </c>
      <c r="C296">
        <v>8.33E+18</v>
      </c>
      <c r="D296" s="7">
        <f t="shared" si="89"/>
        <v>8.33E+18</v>
      </c>
      <c r="E296">
        <v>441000000000000</v>
      </c>
      <c r="F296">
        <v>7.92E+18</v>
      </c>
      <c r="G296" s="14">
        <v>806000000000000</v>
      </c>
      <c r="I296">
        <v>7180000000000</v>
      </c>
      <c r="J296">
        <v>9.57E+16</v>
      </c>
      <c r="K296" s="14">
        <f t="shared" si="105"/>
        <v>9.570718E+16</v>
      </c>
      <c r="L296" s="15">
        <f>Notes!$C$31*1000000000000*InjAreaLoss!D296*Notes!$C$4</f>
        <v>2545533856024243.5</v>
      </c>
      <c r="M296">
        <f t="shared" si="93"/>
        <v>7.920441E+18</v>
      </c>
      <c r="N296" s="15">
        <f t="shared" si="94"/>
        <v>4.09559E+17</v>
      </c>
      <c r="O296" s="15">
        <f t="shared" si="106"/>
        <v>3.1050028614397574E+17</v>
      </c>
      <c r="P296" s="16">
        <f t="shared" si="97"/>
        <v>0.96272505568499689</v>
      </c>
      <c r="Q296" s="16">
        <f t="shared" si="95"/>
        <v>3.727494431500309E-2</v>
      </c>
      <c r="R296" s="14">
        <f t="shared" si="107"/>
        <v>1.1494540696083128E+17</v>
      </c>
      <c r="S296" s="37">
        <f t="shared" si="98"/>
        <v>0.37019420622218779</v>
      </c>
      <c r="T296" s="15">
        <f t="shared" si="99"/>
        <v>4.09559E+17</v>
      </c>
      <c r="U296" s="15">
        <f t="shared" si="96"/>
        <v>3.1050028614397574E+17</v>
      </c>
      <c r="Y296" s="15">
        <f t="shared" si="100"/>
        <v>4.9166746698679473E-2</v>
      </c>
      <c r="Z296" s="15">
        <f t="shared" si="101"/>
        <v>0.95083325330132051</v>
      </c>
      <c r="AB296" s="15">
        <f t="shared" si="102"/>
        <v>4.09559E+17</v>
      </c>
      <c r="AC296" s="15">
        <f t="shared" si="103"/>
        <v>4.9166746698679473E-2</v>
      </c>
      <c r="AD296" s="15">
        <f t="shared" si="104"/>
        <v>0.95083325330132051</v>
      </c>
    </row>
    <row r="297" spans="1:30" x14ac:dyDescent="0.25">
      <c r="A297" s="20">
        <v>41022</v>
      </c>
      <c r="B297" s="4">
        <v>41029</v>
      </c>
      <c r="C297">
        <v>7.98E+18</v>
      </c>
      <c r="D297" s="7">
        <f t="shared" ref="D297" si="108">C297</f>
        <v>7.98E+18</v>
      </c>
      <c r="E297">
        <v>240000000000000</v>
      </c>
      <c r="F297">
        <v>7.64E+18</v>
      </c>
      <c r="G297" s="14">
        <v>179000000000000</v>
      </c>
      <c r="I297">
        <v>1600000000000</v>
      </c>
      <c r="J297">
        <v>7.83E+16</v>
      </c>
      <c r="K297" s="14">
        <f t="shared" si="105"/>
        <v>7.83016E+16</v>
      </c>
      <c r="L297" s="15">
        <f>Notes!$C$31*1000000000000*InjAreaLoss!D297*Notes!$C$4</f>
        <v>2797364745523968.5</v>
      </c>
      <c r="M297">
        <f t="shared" si="93"/>
        <v>7.64024E+18</v>
      </c>
      <c r="N297" s="15">
        <f t="shared" si="94"/>
        <v>3.3976E+17</v>
      </c>
      <c r="O297" s="15">
        <f t="shared" si="106"/>
        <v>2.5848203525447603E+17</v>
      </c>
      <c r="P297" s="16">
        <f t="shared" si="97"/>
        <v>0.96760876751197045</v>
      </c>
      <c r="Q297" s="16">
        <f t="shared" si="95"/>
        <v>3.2391232488029581E-2</v>
      </c>
      <c r="R297" s="14">
        <f t="shared" si="107"/>
        <v>1.1047902009200347E+17</v>
      </c>
      <c r="S297" s="37">
        <f t="shared" si="98"/>
        <v>0.42741469434514734</v>
      </c>
      <c r="T297" s="15">
        <f t="shared" si="99"/>
        <v>3.3976E+17</v>
      </c>
      <c r="U297" s="15">
        <f t="shared" si="96"/>
        <v>2.5848203525447603E+17</v>
      </c>
      <c r="Y297" s="15">
        <f t="shared" si="100"/>
        <v>4.2576441102756893E-2</v>
      </c>
      <c r="Z297" s="15">
        <f t="shared" si="101"/>
        <v>0.95742355889724307</v>
      </c>
      <c r="AB297" s="15">
        <f t="shared" si="102"/>
        <v>3.3976E+17</v>
      </c>
      <c r="AC297" s="15">
        <f t="shared" si="103"/>
        <v>4.2576441102756893E-2</v>
      </c>
      <c r="AD297" s="15">
        <f t="shared" si="104"/>
        <v>0.95742355889724307</v>
      </c>
    </row>
    <row r="299" spans="1:30" x14ac:dyDescent="0.25">
      <c r="A299" s="20" t="s">
        <v>735</v>
      </c>
      <c r="Y299" s="15"/>
    </row>
    <row r="300" spans="1:30" x14ac:dyDescent="0.25">
      <c r="A300" s="6">
        <v>39367</v>
      </c>
      <c r="B300" s="6">
        <v>39729</v>
      </c>
      <c r="C300" s="7">
        <f>SUM(C60:C111)</f>
        <v>2.9609417999999998E+20</v>
      </c>
      <c r="D300" s="7">
        <f t="shared" ref="D300:O300" si="109">SUM(D60:D111)</f>
        <v>2.9609417999999998E+20</v>
      </c>
      <c r="E300" s="7">
        <f t="shared" si="109"/>
        <v>6.5451E+19</v>
      </c>
      <c r="F300" s="7">
        <f t="shared" si="109"/>
        <v>2.0266043704949998E+20</v>
      </c>
      <c r="G300" s="7">
        <f t="shared" si="109"/>
        <v>7.549346E+16</v>
      </c>
      <c r="H300" s="7">
        <f t="shared" si="109"/>
        <v>7.7499E+17</v>
      </c>
      <c r="I300" s="7">
        <f t="shared" si="109"/>
        <v>0</v>
      </c>
      <c r="J300" s="7">
        <f t="shared" si="109"/>
        <v>0</v>
      </c>
      <c r="K300" s="7">
        <f t="shared" ref="K300" si="110">SUM(K60:K111)</f>
        <v>0</v>
      </c>
      <c r="L300" s="7">
        <f t="shared" si="109"/>
        <v>3.0966589514541332E+18</v>
      </c>
      <c r="M300" s="7">
        <f t="shared" si="109"/>
        <v>2.6811143704950001E+20</v>
      </c>
      <c r="N300" s="7">
        <f t="shared" si="109"/>
        <v>2.79827429505E+19</v>
      </c>
      <c r="O300" s="7">
        <f t="shared" si="109"/>
        <v>2.4035600539045863E+19</v>
      </c>
      <c r="P300" s="16">
        <f t="shared" ref="P300:P307" si="111">M300/D300</f>
        <v>0.90549377583004176</v>
      </c>
      <c r="Q300" s="16">
        <f t="shared" ref="Q300:Q303" si="112">1-P300</f>
        <v>9.4506224169958242E-2</v>
      </c>
    </row>
    <row r="301" spans="1:30" x14ac:dyDescent="0.25">
      <c r="A301" s="6">
        <v>39367</v>
      </c>
      <c r="B301" s="6">
        <v>40051</v>
      </c>
      <c r="C301" s="7">
        <f>SUM(C60:C157)</f>
        <v>5.79074677139E+20</v>
      </c>
      <c r="D301" s="7">
        <f t="shared" ref="D301:O301" si="113">SUM(D60:D157)</f>
        <v>5.79074677139E+20</v>
      </c>
      <c r="E301" s="7">
        <f t="shared" si="113"/>
        <v>1.20538E+20</v>
      </c>
      <c r="F301" s="7">
        <f t="shared" si="113"/>
        <v>4.0436243704949998E+20</v>
      </c>
      <c r="G301" s="7">
        <f t="shared" si="113"/>
        <v>1.6291916E+17</v>
      </c>
      <c r="H301" s="7">
        <f t="shared" si="113"/>
        <v>1.31665E+18</v>
      </c>
      <c r="I301" s="7">
        <f t="shared" si="113"/>
        <v>0</v>
      </c>
      <c r="J301" s="7">
        <f t="shared" si="113"/>
        <v>0</v>
      </c>
      <c r="K301" s="7">
        <f t="shared" ref="K301" si="114">SUM(K60:K157)</f>
        <v>0</v>
      </c>
      <c r="L301" s="7">
        <f t="shared" si="113"/>
        <v>4.9410309518287043E+18</v>
      </c>
      <c r="M301" s="7">
        <f t="shared" si="113"/>
        <v>5.2490043704949998E+20</v>
      </c>
      <c r="N301" s="7">
        <f t="shared" si="113"/>
        <v>5.41742400895E+19</v>
      </c>
      <c r="O301" s="7">
        <f t="shared" si="113"/>
        <v>4.7753639977671287E+19</v>
      </c>
      <c r="P301" s="16">
        <f t="shared" si="111"/>
        <v>0.90644688461053846</v>
      </c>
      <c r="Q301" s="16">
        <f t="shared" si="112"/>
        <v>9.3553115389461539E-2</v>
      </c>
    </row>
    <row r="302" spans="1:30" x14ac:dyDescent="0.25">
      <c r="A302" s="6">
        <v>39367</v>
      </c>
      <c r="B302" s="6">
        <v>40402</v>
      </c>
      <c r="C302" s="7">
        <f>SUM(C60:C208)</f>
        <v>9.8712600113900002E+20</v>
      </c>
      <c r="D302" s="7">
        <f t="shared" ref="D302:O302" si="115">SUM(D60:D208)</f>
        <v>9.8243076113900031E+20</v>
      </c>
      <c r="E302" s="7">
        <f t="shared" si="115"/>
        <v>1.9123200009063E+20</v>
      </c>
      <c r="F302" s="7">
        <f t="shared" si="115"/>
        <v>7.1381751704949988E+20</v>
      </c>
      <c r="G302" s="7">
        <f t="shared" si="115"/>
        <v>1.9858936E+17</v>
      </c>
      <c r="H302" s="7">
        <f t="shared" si="115"/>
        <v>1.46827E+18</v>
      </c>
      <c r="I302" s="7">
        <f t="shared" si="115"/>
        <v>0</v>
      </c>
      <c r="J302" s="7">
        <f t="shared" si="115"/>
        <v>0</v>
      </c>
      <c r="K302" s="7">
        <f t="shared" ref="K302" si="116">SUM(K60:K208)</f>
        <v>0</v>
      </c>
      <c r="L302" s="7">
        <f t="shared" si="115"/>
        <v>8.3278569410287022E+18</v>
      </c>
      <c r="M302" s="7">
        <f t="shared" si="115"/>
        <v>9.0504951714012987E+20</v>
      </c>
      <c r="N302" s="7">
        <f t="shared" si="115"/>
        <v>7.7381243998869979E+19</v>
      </c>
      <c r="O302" s="7">
        <f t="shared" si="115"/>
        <v>6.7386527697841299E+19</v>
      </c>
      <c r="P302" s="16">
        <f t="shared" si="111"/>
        <v>0.92123491338040253</v>
      </c>
      <c r="Q302" s="16">
        <f t="shared" si="112"/>
        <v>7.8765086619597469E-2</v>
      </c>
    </row>
    <row r="303" spans="1:30" x14ac:dyDescent="0.25">
      <c r="A303" s="6">
        <v>39367</v>
      </c>
      <c r="B303" s="39">
        <v>40897</v>
      </c>
      <c r="C303" s="15">
        <f t="shared" ref="C303:O303" si="117">SUM(C60:C279)</f>
        <v>1.4587310011390005E+21</v>
      </c>
      <c r="D303" s="15">
        <f t="shared" si="117"/>
        <v>1.4512229611390008E+21</v>
      </c>
      <c r="E303" s="15">
        <f t="shared" si="117"/>
        <v>2.7885300009063E+20</v>
      </c>
      <c r="F303" s="15">
        <f t="shared" si="117"/>
        <v>1.0680299060495002E+21</v>
      </c>
      <c r="G303" s="15">
        <f t="shared" si="117"/>
        <v>2.8379665E+17</v>
      </c>
      <c r="H303" s="15">
        <f t="shared" si="117"/>
        <v>1.46827E+18</v>
      </c>
      <c r="I303" s="15">
        <f t="shared" si="117"/>
        <v>2.66894613E+16</v>
      </c>
      <c r="J303" s="15">
        <f t="shared" si="117"/>
        <v>1.94145883E+18</v>
      </c>
      <c r="K303" s="15">
        <f t="shared" ref="K303" si="118">SUM(K60:K279)</f>
        <v>1.9681482913E+18</v>
      </c>
      <c r="L303" s="15">
        <f t="shared" si="117"/>
        <v>9.2444907507265454E+18</v>
      </c>
      <c r="M303" s="15">
        <f t="shared" si="117"/>
        <v>1.3468829061401294E+21</v>
      </c>
      <c r="N303" s="15">
        <f t="shared" si="117"/>
        <v>1.0434005499886997E+20</v>
      </c>
      <c r="O303" s="15">
        <f t="shared" si="117"/>
        <v>9.1375349306843447E+19</v>
      </c>
      <c r="P303" s="16">
        <f t="shared" si="111"/>
        <v>0.9281019817127345</v>
      </c>
      <c r="Q303" s="16">
        <f t="shared" si="112"/>
        <v>7.1898018287265497E-2</v>
      </c>
    </row>
    <row r="304" spans="1:30" x14ac:dyDescent="0.25">
      <c r="A304" s="6">
        <v>39367</v>
      </c>
      <c r="B304" s="6">
        <v>39729</v>
      </c>
      <c r="C304" s="7">
        <f>C300</f>
        <v>2.9609417999999998E+20</v>
      </c>
      <c r="D304" s="7">
        <f t="shared" ref="D304:O304" si="119">D300</f>
        <v>2.9609417999999998E+20</v>
      </c>
      <c r="E304" s="7">
        <f t="shared" si="119"/>
        <v>6.5451E+19</v>
      </c>
      <c r="F304" s="7">
        <f t="shared" si="119"/>
        <v>2.0266043704949998E+20</v>
      </c>
      <c r="G304" s="7">
        <f t="shared" si="119"/>
        <v>7.549346E+16</v>
      </c>
      <c r="H304" s="7">
        <f t="shared" si="119"/>
        <v>7.7499E+17</v>
      </c>
      <c r="I304" s="7">
        <f t="shared" si="119"/>
        <v>0</v>
      </c>
      <c r="J304" s="7">
        <f t="shared" si="119"/>
        <v>0</v>
      </c>
      <c r="K304" s="7">
        <f t="shared" ref="K304" si="120">K300</f>
        <v>0</v>
      </c>
      <c r="L304" s="7">
        <f t="shared" si="119"/>
        <v>3.0966589514541332E+18</v>
      </c>
      <c r="M304" s="7">
        <f t="shared" si="119"/>
        <v>2.6811143704950001E+20</v>
      </c>
      <c r="N304" s="7">
        <f t="shared" si="119"/>
        <v>2.79827429505E+19</v>
      </c>
      <c r="O304" s="7">
        <f t="shared" si="119"/>
        <v>2.4035600539045863E+19</v>
      </c>
      <c r="P304" s="16">
        <f t="shared" si="111"/>
        <v>0.90549377583004176</v>
      </c>
      <c r="Q304" s="16">
        <f t="shared" ref="Q304:Q307" si="121">1-P304</f>
        <v>9.4506224169958242E-2</v>
      </c>
    </row>
    <row r="305" spans="1:17" x14ac:dyDescent="0.25">
      <c r="A305" s="6">
        <v>39729</v>
      </c>
      <c r="B305" s="6">
        <v>40051</v>
      </c>
      <c r="C305" s="3">
        <f>C301-C300</f>
        <v>2.8298049713900002E+20</v>
      </c>
      <c r="D305" s="15">
        <f t="shared" ref="D305:O305" si="122">D301-D300</f>
        <v>2.8298049713900002E+20</v>
      </c>
      <c r="E305" s="15">
        <f t="shared" si="122"/>
        <v>5.5087E+19</v>
      </c>
      <c r="F305" s="15">
        <f t="shared" si="122"/>
        <v>2.01702E+20</v>
      </c>
      <c r="G305" s="15">
        <f t="shared" si="122"/>
        <v>8.74257E+16</v>
      </c>
      <c r="H305" s="15">
        <f t="shared" si="122"/>
        <v>5.4166E+17</v>
      </c>
      <c r="I305" s="15">
        <f t="shared" si="122"/>
        <v>0</v>
      </c>
      <c r="J305" s="15">
        <f t="shared" si="122"/>
        <v>0</v>
      </c>
      <c r="K305" s="15">
        <f t="shared" ref="K305" si="123">K301-K300</f>
        <v>0</v>
      </c>
      <c r="L305" s="15">
        <f t="shared" si="122"/>
        <v>1.844372000374571E+18</v>
      </c>
      <c r="M305" s="15">
        <f t="shared" si="122"/>
        <v>2.5678899999999997E+20</v>
      </c>
      <c r="N305" s="15">
        <f t="shared" si="122"/>
        <v>2.6191497139000001E+19</v>
      </c>
      <c r="O305" s="15">
        <f t="shared" si="122"/>
        <v>2.3718039438625423E+19</v>
      </c>
      <c r="P305" s="16">
        <f t="shared" si="111"/>
        <v>0.90744416168675124</v>
      </c>
      <c r="Q305" s="16">
        <f t="shared" si="121"/>
        <v>9.2555838313248762E-2</v>
      </c>
    </row>
    <row r="306" spans="1:17" x14ac:dyDescent="0.25">
      <c r="A306" s="6">
        <v>40051</v>
      </c>
      <c r="B306" s="6">
        <v>40402</v>
      </c>
      <c r="C306" s="15">
        <f>C302-C301</f>
        <v>4.0805132400000002E+20</v>
      </c>
      <c r="D306" s="15">
        <f t="shared" ref="D306:O306" si="124">D302-D301</f>
        <v>4.0335608400000031E+20</v>
      </c>
      <c r="E306" s="15">
        <f t="shared" si="124"/>
        <v>7.0694000090629997E+19</v>
      </c>
      <c r="F306" s="15">
        <f t="shared" si="124"/>
        <v>3.094550799999999E+20</v>
      </c>
      <c r="G306" s="15">
        <f t="shared" si="124"/>
        <v>3.56702E+16</v>
      </c>
      <c r="H306" s="15">
        <f t="shared" si="124"/>
        <v>1.5162E+17</v>
      </c>
      <c r="I306" s="15">
        <f t="shared" si="124"/>
        <v>0</v>
      </c>
      <c r="J306" s="15">
        <f t="shared" si="124"/>
        <v>0</v>
      </c>
      <c r="K306" s="15">
        <f t="shared" ref="K306" si="125">K302-K301</f>
        <v>0</v>
      </c>
      <c r="L306" s="15">
        <f t="shared" si="124"/>
        <v>3.386825989199998E+18</v>
      </c>
      <c r="M306" s="15">
        <f t="shared" si="124"/>
        <v>3.801490800906299E+20</v>
      </c>
      <c r="N306" s="15">
        <f t="shared" si="124"/>
        <v>2.3207003909369979E+19</v>
      </c>
      <c r="O306" s="15">
        <f t="shared" si="124"/>
        <v>1.9632887720170013E+19</v>
      </c>
      <c r="P306" s="16">
        <f t="shared" si="111"/>
        <v>0.94246521912045733</v>
      </c>
      <c r="Q306" s="16">
        <f t="shared" si="121"/>
        <v>5.7534780879542669E-2</v>
      </c>
    </row>
    <row r="307" spans="1:17" x14ac:dyDescent="0.25">
      <c r="A307" s="6">
        <v>40402</v>
      </c>
      <c r="B307" s="39">
        <v>40897</v>
      </c>
      <c r="C307" s="15">
        <f>C303-C302</f>
        <v>4.7160500000000049E+20</v>
      </c>
      <c r="D307" s="15">
        <f t="shared" ref="D307:O307" si="126">D303-D302</f>
        <v>4.6879220000000049E+20</v>
      </c>
      <c r="E307" s="15">
        <f t="shared" si="126"/>
        <v>8.7621E+19</v>
      </c>
      <c r="F307" s="15">
        <f t="shared" si="126"/>
        <v>3.5421238900000031E+20</v>
      </c>
      <c r="G307" s="15">
        <f t="shared" si="126"/>
        <v>8.520729E+16</v>
      </c>
      <c r="H307" s="15">
        <f t="shared" si="126"/>
        <v>0</v>
      </c>
      <c r="I307" s="15">
        <f t="shared" si="126"/>
        <v>2.66894613E+16</v>
      </c>
      <c r="J307" s="15">
        <f t="shared" si="126"/>
        <v>1.94145883E+18</v>
      </c>
      <c r="K307" s="15">
        <f t="shared" ref="K307" si="127">K303-K302</f>
        <v>1.9681482913E+18</v>
      </c>
      <c r="L307" s="15">
        <f t="shared" si="126"/>
        <v>9.166338096978432E+17</v>
      </c>
      <c r="M307" s="15">
        <f t="shared" si="126"/>
        <v>4.4183338899999949E+20</v>
      </c>
      <c r="N307" s="15">
        <f t="shared" si="126"/>
        <v>2.6958810999999988E+19</v>
      </c>
      <c r="O307" s="15">
        <f t="shared" si="126"/>
        <v>2.3988821609002148E+19</v>
      </c>
      <c r="P307" s="16">
        <f t="shared" si="111"/>
        <v>0.94249304702595105</v>
      </c>
      <c r="Q307" s="16">
        <f t="shared" si="121"/>
        <v>5.7506952974048953E-2</v>
      </c>
    </row>
    <row r="309" spans="1:17" x14ac:dyDescent="0.25">
      <c r="H309" s="15"/>
    </row>
    <row r="312" spans="1:17" x14ac:dyDescent="0.25">
      <c r="A312" s="46">
        <v>40051</v>
      </c>
      <c r="B312" s="46">
        <v>40402</v>
      </c>
      <c r="C312" s="46">
        <v>40816</v>
      </c>
    </row>
    <row r="313" spans="1:17" x14ac:dyDescent="0.25">
      <c r="A313" s="46">
        <v>40402</v>
      </c>
      <c r="B313" s="46">
        <v>40816</v>
      </c>
      <c r="C313" s="46">
        <v>41029</v>
      </c>
    </row>
    <row r="314" spans="1:17" x14ac:dyDescent="0.25">
      <c r="F314" t="s">
        <v>845</v>
      </c>
      <c r="G314" t="s">
        <v>846</v>
      </c>
      <c r="H314" s="44">
        <v>41144.405555555553</v>
      </c>
      <c r="I314" s="44">
        <v>40402.613194444442</v>
      </c>
      <c r="K314" s="15">
        <f>SUM(O262:O297)</f>
        <v>1.2792932050675304E+19</v>
      </c>
      <c r="L314" s="15">
        <f>SUM(O156:O209)</f>
        <v>1.968864255333598E+19</v>
      </c>
    </row>
    <row r="315" spans="1:17" x14ac:dyDescent="0.25">
      <c r="A315" s="43">
        <f>SUM(D157:D207)</f>
        <v>4.0335649539999996E+20</v>
      </c>
      <c r="B315" s="43">
        <f>SUM(D208:D267)</f>
        <v>3.576322826E+20</v>
      </c>
      <c r="C315" s="43">
        <f>SUM(C268:C297)</f>
        <v>2.6538E+20</v>
      </c>
      <c r="D315" s="14" t="s">
        <v>886</v>
      </c>
      <c r="G315">
        <v>52</v>
      </c>
      <c r="H315" s="44">
        <f>H314-G315*7</f>
        <v>40780.405555555553</v>
      </c>
      <c r="I315" s="44">
        <f>I314-G315*7</f>
        <v>40038.613194444442</v>
      </c>
    </row>
    <row r="316" spans="1:17" x14ac:dyDescent="0.25">
      <c r="A316" s="43">
        <f>SUM(O157:O207)</f>
        <v>1.9633299205170004E+19</v>
      </c>
      <c r="B316" s="43">
        <f>SUM(O208:O267)</f>
        <v>1.9671132361881625E+19</v>
      </c>
      <c r="C316" s="43">
        <f>SUM(O268:O297)</f>
        <v>9.8980520912644321E+18</v>
      </c>
      <c r="D316" s="14" t="s">
        <v>524</v>
      </c>
    </row>
    <row r="317" spans="1:17" x14ac:dyDescent="0.25">
      <c r="A317" s="16">
        <f>A316/A315</f>
        <v>4.8674806105948744E-2</v>
      </c>
      <c r="B317" s="16">
        <f t="shared" ref="B317:C317" si="128">B316/B315</f>
        <v>5.5003793893749639E-2</v>
      </c>
      <c r="C317" s="16">
        <f t="shared" si="128"/>
        <v>3.7297656535023108E-2</v>
      </c>
      <c r="D317" s="14" t="s">
        <v>887</v>
      </c>
    </row>
    <row r="319" spans="1:17" x14ac:dyDescent="0.25">
      <c r="A319" s="5">
        <f>SUM(M157:M207)</f>
        <v>3.8014908000563003E+20</v>
      </c>
      <c r="B319" s="5">
        <f>SUM(M208:M267)</f>
        <v>3.3586338908500001E+20</v>
      </c>
      <c r="C319" s="5">
        <f>SUM(M268:M297)</f>
        <v>2.5353741300000001E+20</v>
      </c>
      <c r="D319" s="14" t="s">
        <v>526</v>
      </c>
    </row>
    <row r="320" spans="1:17" x14ac:dyDescent="0.25">
      <c r="A320" s="5">
        <f>A315-A319</f>
        <v>2.3207415394369929E+19</v>
      </c>
      <c r="B320" s="5">
        <f t="shared" ref="B320:C320" si="129">B315-B319</f>
        <v>2.1768893514999988E+19</v>
      </c>
      <c r="C320" s="5">
        <f t="shared" si="129"/>
        <v>1.1842586999999988E+19</v>
      </c>
      <c r="D320" s="14" t="s">
        <v>912</v>
      </c>
    </row>
    <row r="321" spans="1:4" x14ac:dyDescent="0.25">
      <c r="A321" s="5">
        <f>SUM(G157:J207)</f>
        <v>1.872902E+17</v>
      </c>
      <c r="B321" s="5">
        <f>SUM(G208:J267)</f>
        <v>1.22193756E+18</v>
      </c>
      <c r="C321" s="5">
        <f>SUM(G268:J297)</f>
        <v>1.85080957728E+18</v>
      </c>
      <c r="D321" s="14" t="s">
        <v>913</v>
      </c>
    </row>
    <row r="322" spans="1:4" x14ac:dyDescent="0.25">
      <c r="A322" s="5">
        <f>SUM(L157:L207)</f>
        <v>3.386825989199999E+18</v>
      </c>
      <c r="B322" s="5">
        <f>SUM(L208:L267)</f>
        <v>8.7582359311837338E+17</v>
      </c>
      <c r="C322" s="5">
        <f>SUM(L268:L297)</f>
        <v>9.3725331455566432E+16</v>
      </c>
      <c r="D322" s="14" t="s">
        <v>914</v>
      </c>
    </row>
    <row r="323" spans="1:4" x14ac:dyDescent="0.25">
      <c r="A323" s="5">
        <f>A320-A321-A322</f>
        <v>1.963329920516993E+19</v>
      </c>
      <c r="B323" s="5">
        <f t="shared" ref="B323:C323" si="130">B320-B321-B322</f>
        <v>1.9671132361881616E+19</v>
      </c>
      <c r="C323" s="5">
        <f t="shared" si="130"/>
        <v>9.8980520912644219E+18</v>
      </c>
      <c r="D323" s="14" t="s">
        <v>524</v>
      </c>
    </row>
    <row r="325" spans="1:4" x14ac:dyDescent="0.25">
      <c r="A325" s="5">
        <f>SUM(C157:C207)</f>
        <v>4.080517354E+20</v>
      </c>
    </row>
    <row r="326" spans="1:4" x14ac:dyDescent="0.25">
      <c r="A326" s="5">
        <f>A325-A315</f>
        <v>4.6952400000000328E+18</v>
      </c>
    </row>
    <row r="327" spans="1:4" x14ac:dyDescent="0.25">
      <c r="A327" s="5">
        <f>A320+A326</f>
        <v>2.7902655394369962E+19</v>
      </c>
    </row>
    <row r="328" spans="1:4" x14ac:dyDescent="0.25">
      <c r="A328" s="36">
        <f>A326/A327</f>
        <v>0.16827215666891013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  <sheetView workbookViewId="1"/>
  </sheetViews>
  <sheetFormatPr defaultColWidth="8.85546875" defaultRowHeight="15" x14ac:dyDescent="0.25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topLeftCell="A76" workbookViewId="0">
      <selection activeCell="J8" sqref="J8:L79"/>
    </sheetView>
    <sheetView workbookViewId="1">
      <selection activeCell="A8" sqref="A8"/>
    </sheetView>
  </sheetViews>
  <sheetFormatPr defaultColWidth="11.42578125" defaultRowHeight="15" x14ac:dyDescent="0.25"/>
  <cols>
    <col min="3" max="3" width="20.85546875" customWidth="1"/>
    <col min="4" max="4" width="11.28515625" bestFit="1" customWidth="1"/>
    <col min="5" max="5" width="12.28515625" bestFit="1" customWidth="1"/>
    <col min="6" max="8" width="11" bestFit="1" customWidth="1"/>
    <col min="10" max="10" width="12.140625" bestFit="1" customWidth="1"/>
  </cols>
  <sheetData>
    <row r="1" spans="2:14" x14ac:dyDescent="0.25">
      <c r="C1" t="s">
        <v>853</v>
      </c>
      <c r="E1" t="s">
        <v>850</v>
      </c>
      <c r="F1">
        <v>4</v>
      </c>
    </row>
    <row r="2" spans="2:14" x14ac:dyDescent="0.25">
      <c r="E2" t="s">
        <v>851</v>
      </c>
      <c r="F2">
        <v>13</v>
      </c>
    </row>
    <row r="3" spans="2:14" x14ac:dyDescent="0.25">
      <c r="E3" t="str">
        <f ca="1">INDIRECT(ADDRESS(ROW(), E$6,1,1,$C$1))</f>
        <v>BBM Loss</v>
      </c>
      <c r="F3" s="14" t="str">
        <f t="shared" ref="F3:H4" ca="1" si="0">INDIRECT(ADDRESS(ROW(), F$6,1,1,$C$1))</f>
        <v>Calib1 Sum</v>
      </c>
      <c r="G3" s="14" t="str">
        <f t="shared" ca="1" si="0"/>
        <v>Calib2 Sum</v>
      </c>
      <c r="H3" s="14" t="str">
        <f t="shared" ca="1" si="0"/>
        <v>Calib3 Sum</v>
      </c>
      <c r="J3" t="s">
        <v>858</v>
      </c>
      <c r="K3" t="s">
        <v>859</v>
      </c>
      <c r="L3" t="s">
        <v>860</v>
      </c>
    </row>
    <row r="4" spans="2:14" x14ac:dyDescent="0.25">
      <c r="E4" s="14" t="str">
        <f ca="1">INDIRECT(ADDRESS(ROW(), E$6,1,1,$C$1))</f>
        <v>Protons</v>
      </c>
      <c r="F4" s="14" t="str">
        <f t="shared" ca="1" si="0"/>
        <v>protons</v>
      </c>
      <c r="G4" s="14" t="str">
        <f t="shared" ca="1" si="0"/>
        <v>protons</v>
      </c>
      <c r="H4" s="14" t="str">
        <f t="shared" ca="1" si="0"/>
        <v>protons</v>
      </c>
      <c r="J4" t="s">
        <v>861</v>
      </c>
      <c r="K4" s="14" t="s">
        <v>861</v>
      </c>
      <c r="L4" s="14" t="s">
        <v>861</v>
      </c>
    </row>
    <row r="6" spans="2:14" x14ac:dyDescent="0.25">
      <c r="C6" t="s">
        <v>600</v>
      </c>
      <c r="D6" t="s">
        <v>852</v>
      </c>
      <c r="E6">
        <v>3</v>
      </c>
      <c r="F6">
        <v>9</v>
      </c>
      <c r="G6">
        <v>18</v>
      </c>
      <c r="H6">
        <v>28</v>
      </c>
    </row>
    <row r="8" spans="2:14" x14ac:dyDescent="0.25">
      <c r="B8">
        <f t="shared" ref="B8:B71" si="1">(ROW()-8)*$F$1+$F$2</f>
        <v>13</v>
      </c>
      <c r="C8" t="str">
        <f ca="1">INDIRECT(ADDRESS(B8,1,1,1,$C$1))</f>
        <v xml:space="preserve"> 20-NOV-2006 00:00:00</v>
      </c>
      <c r="D8" s="43">
        <f ca="1">INDIRECT(ADDRESS(B8,2,1,1,$C$1))</f>
        <v>1100908800</v>
      </c>
      <c r="E8" s="43">
        <f ca="1">SUM(INDIRECT(ADDRESS($B8,E$6,1,1,$C$1)):INDIRECT(ADDRESS($B8+$F$1-1,E$6,1,1,$C$1)))</f>
        <v>1.5767862007720922E+18</v>
      </c>
      <c r="F8" s="43">
        <f ca="1">SUM(INDIRECT(ADDRESS($B8,F$6,1,1,$C$1)):INDIRECT(ADDRESS($B8+$F$1-1,F$6,1,1,$C$1)))</f>
        <v>6.3839781034340512E+16</v>
      </c>
      <c r="G8" s="43">
        <f ca="1">SUM(INDIRECT(ADDRESS($B8,G$6,1,1,$C$1)):INDIRECT(ADDRESS($B8+$F$1-1,G$6,1,1,$C$1)))</f>
        <v>6.3444190502205696E+16</v>
      </c>
      <c r="H8" s="43">
        <f ca="1">SUM(INDIRECT(ADDRESS($B8,H$6,1,1,$C$1)):INDIRECT(ADDRESS($B8+$F$1-1,H$6,1,1,$C$1)))</f>
        <v>8.1820474546032432E+16</v>
      </c>
      <c r="J8" s="45">
        <f ca="1">($E8-F8)/$E8</f>
        <v>0.95951272214135264</v>
      </c>
      <c r="K8" s="45">
        <f t="shared" ref="K8:L8" ca="1" si="2">($E8-G8)/$E8</f>
        <v>0.95976360620663759</v>
      </c>
      <c r="L8" s="45">
        <f t="shared" ca="1" si="2"/>
        <v>0.94810934132606695</v>
      </c>
    </row>
    <row r="9" spans="2:14" x14ac:dyDescent="0.25">
      <c r="B9" s="14">
        <f t="shared" si="1"/>
        <v>17</v>
      </c>
      <c r="C9" s="14" t="str">
        <f t="shared" ref="C9:C24" ca="1" si="3">INDIRECT(ADDRESS(B9,1,1,1,$C$1))</f>
        <v xml:space="preserve"> 18-DEC-2006 00:00:00</v>
      </c>
      <c r="D9" s="43">
        <f t="shared" ref="D9:D24" ca="1" si="4">INDIRECT(ADDRESS(B9,2,1,1,$C$1))</f>
        <v>1103328000</v>
      </c>
      <c r="E9" s="43">
        <f ca="1">SUM(INDIRECT(ADDRESS($B9,E$6,1,1,$C$1)):INDIRECT(ADDRESS($B9+$F$1-1,E$6,1,1,$C$1)))</f>
        <v>1.4437759824414984E+18</v>
      </c>
      <c r="F9" s="43">
        <f ca="1">SUM(INDIRECT(ADDRESS($B9,F$6,1,1,$C$1)):INDIRECT(ADDRESS($B9+$F$1-1,F$6,1,1,$C$1)))</f>
        <v>1.3060973673083498E+17</v>
      </c>
      <c r="G9" s="43">
        <f ca="1">SUM(INDIRECT(ADDRESS($B9,G$6,1,1,$C$1)):INDIRECT(ADDRESS($B9+$F$1-1,G$6,1,1,$C$1)))</f>
        <v>1.3616077949146418E+17</v>
      </c>
      <c r="H9" s="43">
        <f ca="1">SUM(INDIRECT(ADDRESS($B9,H$6,1,1,$C$1)):INDIRECT(ADDRESS($B9+$F$1-1,H$6,1,1,$C$1)))</f>
        <v>1.5691888700978995E+17</v>
      </c>
      <c r="J9" s="45">
        <f t="shared" ref="J9:J72" ca="1" si="5">($E9-F9)/$E9</f>
        <v>0.9095360095200038</v>
      </c>
      <c r="K9" s="45">
        <f t="shared" ref="K9:K72" ca="1" si="6">($E9-G9)/$E9</f>
        <v>0.90569120061049257</v>
      </c>
      <c r="L9" s="45">
        <f t="shared" ref="L9:L72" ca="1" si="7">($E9-H9)/$E9</f>
        <v>0.89131354938843621</v>
      </c>
    </row>
    <row r="10" spans="2:14" x14ac:dyDescent="0.25">
      <c r="B10" s="14">
        <f t="shared" si="1"/>
        <v>21</v>
      </c>
      <c r="C10" s="14" t="str">
        <f t="shared" ca="1" si="3"/>
        <v xml:space="preserve"> 15-JAN-2007 00:00:00</v>
      </c>
      <c r="D10" s="43">
        <f t="shared" ca="1" si="4"/>
        <v>1105747200</v>
      </c>
      <c r="E10" s="43">
        <f ca="1">SUM(INDIRECT(ADDRESS($B10,E$6,1,1,$C$1)):INDIRECT(ADDRESS($B10+$F$1-1,E$6,1,1,$C$1)))</f>
        <v>7.3231099456068902E+17</v>
      </c>
      <c r="F10" s="43">
        <f ca="1">SUM(INDIRECT(ADDRESS($B10,F$6,1,1,$C$1)):INDIRECT(ADDRESS($B10+$F$1-1,F$6,1,1,$C$1)))</f>
        <v>1.4052054345072243E+17</v>
      </c>
      <c r="G10" s="43">
        <f ca="1">SUM(INDIRECT(ADDRESS($B10,G$6,1,1,$C$1)):INDIRECT(ADDRESS($B10+$F$1-1,G$6,1,1,$C$1)))</f>
        <v>1.3186813229426693E+17</v>
      </c>
      <c r="H10" s="43">
        <f ca="1">SUM(INDIRECT(ADDRESS($B10,H$6,1,1,$C$1)):INDIRECT(ADDRESS($B10+$F$1-1,H$6,1,1,$C$1)))</f>
        <v>1.4913996984036627E+17</v>
      </c>
      <c r="J10" s="45">
        <f t="shared" ca="1" si="5"/>
        <v>0.80811356855973426</v>
      </c>
      <c r="K10" s="45">
        <f t="shared" ca="1" si="6"/>
        <v>0.81992878261595115</v>
      </c>
      <c r="L10" s="45">
        <f t="shared" ca="1" si="7"/>
        <v>0.79634339652399344</v>
      </c>
    </row>
    <row r="11" spans="2:14" x14ac:dyDescent="0.25">
      <c r="B11" s="14">
        <f t="shared" si="1"/>
        <v>25</v>
      </c>
      <c r="C11" s="14" t="str">
        <f t="shared" ca="1" si="3"/>
        <v xml:space="preserve"> 12-FEB-2007 00:00:00</v>
      </c>
      <c r="D11" s="43">
        <f t="shared" ca="1" si="4"/>
        <v>1108166400</v>
      </c>
      <c r="E11" s="43">
        <f ca="1">SUM(INDIRECT(ADDRESS($B11,E$6,1,1,$C$1)):INDIRECT(ADDRESS($B11+$F$1-1,E$6,1,1,$C$1)))</f>
        <v>2.5791600759612595E+17</v>
      </c>
      <c r="F11" s="43">
        <f ca="1">SUM(INDIRECT(ADDRESS($B11,F$6,1,1,$C$1)):INDIRECT(ADDRESS($B11+$F$1-1,F$6,1,1,$C$1)))</f>
        <v>3.3363030546224896E+17</v>
      </c>
      <c r="G11" s="43">
        <f ca="1">SUM(INDIRECT(ADDRESS($B11,G$6,1,1,$C$1)):INDIRECT(ADDRESS($B11+$F$1-1,G$6,1,1,$C$1)))</f>
        <v>3.816890229960112E+17</v>
      </c>
      <c r="H11" s="43">
        <f ca="1">SUM(INDIRECT(ADDRESS($B11,H$6,1,1,$C$1)):INDIRECT(ADDRESS($B11+$F$1-1,H$6,1,1,$C$1)))</f>
        <v>3.5888387789136326E+17</v>
      </c>
      <c r="J11" s="45">
        <f t="shared" ca="1" si="5"/>
        <v>-0.29356184042940453</v>
      </c>
      <c r="K11" s="45">
        <f t="shared" ca="1" si="6"/>
        <v>-0.47989660104270471</v>
      </c>
      <c r="L11" s="45">
        <f t="shared" ca="1" si="7"/>
        <v>-0.39147578018245466</v>
      </c>
      <c r="M11" s="43"/>
      <c r="N11" s="43"/>
    </row>
    <row r="12" spans="2:14" x14ac:dyDescent="0.25">
      <c r="B12" s="14">
        <f t="shared" si="1"/>
        <v>29</v>
      </c>
      <c r="C12" s="14" t="str">
        <f t="shared" ca="1" si="3"/>
        <v xml:space="preserve"> 12-MAR-2007 00:00:00</v>
      </c>
      <c r="D12" s="43">
        <f t="shared" ca="1" si="4"/>
        <v>1110582000</v>
      </c>
      <c r="E12" s="43">
        <f ca="1">SUM(INDIRECT(ADDRESS($B12,E$6,1,1,$C$1)):INDIRECT(ADDRESS($B12+$F$1-1,E$6,1,1,$C$1)))</f>
        <v>1.2015683929811756E+18</v>
      </c>
      <c r="F12" s="43">
        <f ca="1">SUM(INDIRECT(ADDRESS($B12,F$6,1,1,$C$1)):INDIRECT(ADDRESS($B12+$F$1-1,F$6,1,1,$C$1)))</f>
        <v>2.5603901376085082E+17</v>
      </c>
      <c r="G12" s="43">
        <f ca="1">SUM(INDIRECT(ADDRESS($B12,G$6,1,1,$C$1)):INDIRECT(ADDRESS($B12+$F$1-1,G$6,1,1,$C$1)))</f>
        <v>2.1867788130798006E+17</v>
      </c>
      <c r="H12" s="43">
        <f ca="1">SUM(INDIRECT(ADDRESS($B12,H$6,1,1,$C$1)):INDIRECT(ADDRESS($B12+$F$1-1,H$6,1,1,$C$1)))</f>
        <v>2.668290478515313E+17</v>
      </c>
      <c r="J12" s="45">
        <f t="shared" ca="1" si="5"/>
        <v>0.78691265910748531</v>
      </c>
      <c r="K12" s="45">
        <f t="shared" ca="1" si="6"/>
        <v>0.81800629694875304</v>
      </c>
      <c r="L12" s="45">
        <f t="shared" ca="1" si="7"/>
        <v>0.77793270078492194</v>
      </c>
    </row>
    <row r="13" spans="2:14" x14ac:dyDescent="0.25">
      <c r="B13" s="14">
        <f t="shared" si="1"/>
        <v>33</v>
      </c>
      <c r="C13" s="14" t="str">
        <f t="shared" ca="1" si="3"/>
        <v xml:space="preserve"> 09-APR-2007 00:00:00</v>
      </c>
      <c r="D13" s="43">
        <f t="shared" ca="1" si="4"/>
        <v>1113001200</v>
      </c>
      <c r="E13" s="43">
        <f ca="1">SUM(INDIRECT(ADDRESS($B13,E$6,1,1,$C$1)):INDIRECT(ADDRESS($B13+$F$1-1,E$6,1,1,$C$1)))</f>
        <v>2.144067986270657E+18</v>
      </c>
      <c r="F13" s="43">
        <f ca="1">SUM(INDIRECT(ADDRESS($B13,F$6,1,1,$C$1)):INDIRECT(ADDRESS($B13+$F$1-1,F$6,1,1,$C$1)))</f>
        <v>1.1106782664588494E+17</v>
      </c>
      <c r="G13" s="43">
        <f ca="1">SUM(INDIRECT(ADDRESS($B13,G$6,1,1,$C$1)):INDIRECT(ADDRESS($B13+$F$1-1,G$6,1,1,$C$1)))</f>
        <v>1.1600716062876666E+17</v>
      </c>
      <c r="H13" s="43">
        <f ca="1">SUM(INDIRECT(ADDRESS($B13,H$6,1,1,$C$1)):INDIRECT(ADDRESS($B13+$F$1-1,H$6,1,1,$C$1)))</f>
        <v>1.3566903283535754E+17</v>
      </c>
      <c r="J13" s="45">
        <f t="shared" ca="1" si="5"/>
        <v>0.94819761903209343</v>
      </c>
      <c r="K13" s="45">
        <f t="shared" ca="1" si="6"/>
        <v>0.94589389824781311</v>
      </c>
      <c r="L13" s="45">
        <f t="shared" ca="1" si="7"/>
        <v>0.93672353968992506</v>
      </c>
    </row>
    <row r="14" spans="2:14" x14ac:dyDescent="0.25">
      <c r="B14" s="14">
        <f t="shared" si="1"/>
        <v>37</v>
      </c>
      <c r="C14" s="14" t="str">
        <f t="shared" ca="1" si="3"/>
        <v xml:space="preserve"> 07-MAY-2007 00:00:00</v>
      </c>
      <c r="D14" s="43">
        <f t="shared" ca="1" si="4"/>
        <v>1115420400</v>
      </c>
      <c r="E14" s="43">
        <f ca="1">SUM(INDIRECT(ADDRESS($B14,E$6,1,1,$C$1)):INDIRECT(ADDRESS($B14+$F$1-1,E$6,1,1,$C$1)))</f>
        <v>2.1256134319352781E+18</v>
      </c>
      <c r="F14" s="43">
        <f ca="1">SUM(INDIRECT(ADDRESS($B14,F$6,1,1,$C$1)):INDIRECT(ADDRESS($B14+$F$1-1,F$6,1,1,$C$1)))</f>
        <v>1.7360912256300864E+17</v>
      </c>
      <c r="G14" s="43">
        <f ca="1">SUM(INDIRECT(ADDRESS($B14,G$6,1,1,$C$1)):INDIRECT(ADDRESS($B14+$F$1-1,G$6,1,1,$C$1)))</f>
        <v>1.6124746028496035E+17</v>
      </c>
      <c r="H14" s="43">
        <f ca="1">SUM(INDIRECT(ADDRESS($B14,H$6,1,1,$C$1)):INDIRECT(ADDRESS($B14+$F$1-1,H$6,1,1,$C$1)))</f>
        <v>2.1752552292180346E+17</v>
      </c>
      <c r="J14" s="45">
        <f t="shared" ca="1" si="5"/>
        <v>0.91832516677082487</v>
      </c>
      <c r="K14" s="45">
        <f t="shared" ca="1" si="6"/>
        <v>0.92414074080339648</v>
      </c>
      <c r="L14" s="45">
        <f t="shared" ca="1" si="7"/>
        <v>0.8976645895939056</v>
      </c>
    </row>
    <row r="15" spans="2:14" x14ac:dyDescent="0.25">
      <c r="B15" s="14">
        <f t="shared" si="1"/>
        <v>41</v>
      </c>
      <c r="C15" s="14" t="str">
        <f t="shared" ca="1" si="3"/>
        <v xml:space="preserve"> 04-JUN-2007 00:00:00</v>
      </c>
      <c r="D15" s="43">
        <f t="shared" ca="1" si="4"/>
        <v>1117839600</v>
      </c>
      <c r="E15" s="43">
        <f ca="1">SUM(INDIRECT(ADDRESS($B15,E$6,1,1,$C$1)):INDIRECT(ADDRESS($B15+$F$1-1,E$6,1,1,$C$1)))</f>
        <v>2.0492312594020183E+18</v>
      </c>
      <c r="F15" s="43">
        <f ca="1">SUM(INDIRECT(ADDRESS($B15,F$6,1,1,$C$1)):INDIRECT(ADDRESS($B15+$F$1-1,F$6,1,1,$C$1)))</f>
        <v>1.0124625385054838E+17</v>
      </c>
      <c r="G15" s="43">
        <f ca="1">SUM(INDIRECT(ADDRESS($B15,G$6,1,1,$C$1)):INDIRECT(ADDRESS($B15+$F$1-1,G$6,1,1,$C$1)))</f>
        <v>1.0186897884257211E+17</v>
      </c>
      <c r="H15" s="43">
        <f ca="1">SUM(INDIRECT(ADDRESS($B15,H$6,1,1,$C$1)):INDIRECT(ADDRESS($B15+$F$1-1,H$6,1,1,$C$1)))</f>
        <v>1.2000941492731232E+17</v>
      </c>
      <c r="J15" s="45">
        <f t="shared" ca="1" si="5"/>
        <v>0.95059305611017619</v>
      </c>
      <c r="K15" s="45">
        <f t="shared" ca="1" si="6"/>
        <v>0.95028917386693668</v>
      </c>
      <c r="L15" s="45">
        <f t="shared" ca="1" si="7"/>
        <v>0.94143686107817226</v>
      </c>
    </row>
    <row r="16" spans="2:14" x14ac:dyDescent="0.25">
      <c r="B16" s="14">
        <f t="shared" si="1"/>
        <v>45</v>
      </c>
      <c r="C16" s="14" t="str">
        <f t="shared" ca="1" si="3"/>
        <v xml:space="preserve"> 02-JUL-2007 00:00:00</v>
      </c>
      <c r="D16" s="43">
        <f t="shared" ca="1" si="4"/>
        <v>1120258800</v>
      </c>
      <c r="E16" s="43">
        <f ca="1">SUM(INDIRECT(ADDRESS($B16,E$6,1,1,$C$1)):INDIRECT(ADDRESS($B16+$F$1-1,E$6,1,1,$C$1)))</f>
        <v>2.1046569726024996E+18</v>
      </c>
      <c r="F16" s="43">
        <f ca="1">SUM(INDIRECT(ADDRESS($B16,F$6,1,1,$C$1)):INDIRECT(ADDRESS($B16+$F$1-1,F$6,1,1,$C$1)))</f>
        <v>1.3983039272989368E+17</v>
      </c>
      <c r="G16" s="43">
        <f ca="1">SUM(INDIRECT(ADDRESS($B16,G$6,1,1,$C$1)):INDIRECT(ADDRESS($B16+$F$1-1,G$6,1,1,$C$1)))</f>
        <v>1.3177725503472925E+17</v>
      </c>
      <c r="H16" s="43">
        <f ca="1">SUM(INDIRECT(ADDRESS($B16,H$6,1,1,$C$1)):INDIRECT(ADDRESS($B16+$F$1-1,H$6,1,1,$C$1)))</f>
        <v>1.5393909192770963E+17</v>
      </c>
      <c r="J16" s="45">
        <f t="shared" ca="1" si="5"/>
        <v>0.93356143326435415</v>
      </c>
      <c r="K16" s="45">
        <f t="shared" ca="1" si="6"/>
        <v>0.93738777541891738</v>
      </c>
      <c r="L16" s="45">
        <f t="shared" ca="1" si="7"/>
        <v>0.92685787093496885</v>
      </c>
    </row>
    <row r="17" spans="1:12" x14ac:dyDescent="0.25">
      <c r="B17" s="14">
        <f t="shared" si="1"/>
        <v>49</v>
      </c>
      <c r="C17" s="14" t="str">
        <f t="shared" ca="1" si="3"/>
        <v xml:space="preserve"> 30-JUL-2007 00:00:00</v>
      </c>
      <c r="D17" s="43">
        <f t="shared" ca="1" si="4"/>
        <v>1122678000</v>
      </c>
      <c r="E17" s="43">
        <f ca="1">SUM(INDIRECT(ADDRESS($B17,E$6,1,1,$C$1)):INDIRECT(ADDRESS($B17+$F$1-1,E$6,1,1,$C$1)))</f>
        <v>6.5901003234985062E+17</v>
      </c>
      <c r="F17" s="43">
        <f ca="1">SUM(INDIRECT(ADDRESS($B17,F$6,1,1,$C$1)):INDIRECT(ADDRESS($B17+$F$1-1,F$6,1,1,$C$1)))</f>
        <v>3.0874028774145584E+16</v>
      </c>
      <c r="G17" s="43">
        <f ca="1">SUM(INDIRECT(ADDRESS($B17,G$6,1,1,$C$1)):INDIRECT(ADDRESS($B17+$F$1-1,G$6,1,1,$C$1)))</f>
        <v>2.92624181806624E+16</v>
      </c>
      <c r="H17" s="43">
        <f ca="1">SUM(INDIRECT(ADDRESS($B17,H$6,1,1,$C$1)):INDIRECT(ADDRESS($B17+$F$1-1,H$6,1,1,$C$1)))</f>
        <v>3.4995418654728528E+16</v>
      </c>
      <c r="J17" s="45">
        <f t="shared" ca="1" si="5"/>
        <v>0.95315089716607626</v>
      </c>
      <c r="K17" s="45">
        <f t="shared" ca="1" si="6"/>
        <v>0.95559639953230979</v>
      </c>
      <c r="L17" s="45">
        <f t="shared" ca="1" si="7"/>
        <v>0.94689698648449339</v>
      </c>
    </row>
    <row r="18" spans="1:12" x14ac:dyDescent="0.25">
      <c r="B18" s="14">
        <f t="shared" si="1"/>
        <v>53</v>
      </c>
      <c r="C18" s="14" t="str">
        <f t="shared" ca="1" si="3"/>
        <v xml:space="preserve"> 27-AUG-2007 00:00:00</v>
      </c>
      <c r="D18" s="43">
        <f t="shared" ca="1" si="4"/>
        <v>1125097200</v>
      </c>
      <c r="E18" s="43">
        <f ca="1">SUM(INDIRECT(ADDRESS($B18,E$6,1,1,$C$1)):INDIRECT(ADDRESS($B18+$F$1-1,E$6,1,1,$C$1)))</f>
        <v>1.0900008E+18</v>
      </c>
      <c r="F18" s="43">
        <f ca="1">SUM(INDIRECT(ADDRESS($B18,F$6,1,1,$C$1)):INDIRECT(ADDRESS($B18+$F$1-1,F$6,1,1,$C$1)))</f>
        <v>0</v>
      </c>
      <c r="G18" s="43">
        <f ca="1">SUM(INDIRECT(ADDRESS($B18,G$6,1,1,$C$1)):INDIRECT(ADDRESS($B18+$F$1-1,G$6,1,1,$C$1)))</f>
        <v>0</v>
      </c>
      <c r="H18" s="43">
        <f ca="1">SUM(INDIRECT(ADDRESS($B18,H$6,1,1,$C$1)):INDIRECT(ADDRESS($B18+$F$1-1,H$6,1,1,$C$1)))</f>
        <v>0</v>
      </c>
      <c r="J18" s="45">
        <f t="shared" ca="1" si="5"/>
        <v>1</v>
      </c>
      <c r="K18" s="45">
        <f t="shared" ca="1" si="6"/>
        <v>1</v>
      </c>
      <c r="L18" s="45">
        <f t="shared" ca="1" si="7"/>
        <v>1</v>
      </c>
    </row>
    <row r="19" spans="1:12" x14ac:dyDescent="0.25">
      <c r="B19" s="14">
        <f t="shared" si="1"/>
        <v>57</v>
      </c>
      <c r="C19" s="14" t="str">
        <f t="shared" ca="1" si="3"/>
        <v xml:space="preserve"> 24-SEP-2007 00:00:00</v>
      </c>
      <c r="D19" s="43">
        <f t="shared" ca="1" si="4"/>
        <v>1127516400</v>
      </c>
      <c r="E19" s="43">
        <f ca="1">SUM(INDIRECT(ADDRESS($B19,E$6,1,1,$C$1)):INDIRECT(ADDRESS($B19+$F$1-1,E$6,1,1,$C$1)))</f>
        <v>2.4120117951948652E+18</v>
      </c>
      <c r="F19" s="43">
        <f ca="1">SUM(INDIRECT(ADDRESS($B19,F$6,1,1,$C$1)):INDIRECT(ADDRESS($B19+$F$1-1,F$6,1,1,$C$1)))</f>
        <v>187822749173230</v>
      </c>
      <c r="G19" s="43">
        <f ca="1">SUM(INDIRECT(ADDRESS($B19,G$6,1,1,$C$1)):INDIRECT(ADDRESS($B19+$F$1-1,G$6,1,1,$C$1)))</f>
        <v>149551726235999.56</v>
      </c>
      <c r="H19" s="43">
        <f ca="1">SUM(INDIRECT(ADDRESS($B19,H$6,1,1,$C$1)):INDIRECT(ADDRESS($B19+$F$1-1,H$6,1,1,$C$1)))</f>
        <v>178710297660067.31</v>
      </c>
      <c r="J19" s="45">
        <f t="shared" ca="1" si="5"/>
        <v>0.99992213025261845</v>
      </c>
      <c r="K19" s="45">
        <f t="shared" ca="1" si="6"/>
        <v>0.99993799709995856</v>
      </c>
      <c r="L19" s="45">
        <f t="shared" ca="1" si="7"/>
        <v>0.99992590819911575</v>
      </c>
    </row>
    <row r="20" spans="1:12" x14ac:dyDescent="0.25">
      <c r="B20" s="14">
        <f t="shared" si="1"/>
        <v>61</v>
      </c>
      <c r="C20" s="14" t="str">
        <f t="shared" ca="1" si="3"/>
        <v xml:space="preserve"> 22-OCT-2007 00:00:00</v>
      </c>
      <c r="D20" s="43">
        <f t="shared" ca="1" si="4"/>
        <v>1129935600</v>
      </c>
      <c r="E20" s="43">
        <f ca="1">SUM(INDIRECT(ADDRESS($B20,E$6,1,1,$C$1)):INDIRECT(ADDRESS($B20+$F$1-1,E$6,1,1,$C$1)))</f>
        <v>5.6176862657498189E+17</v>
      </c>
      <c r="F20" s="43">
        <f ca="1">SUM(INDIRECT(ADDRESS($B20,F$6,1,1,$C$1)):INDIRECT(ADDRESS($B20+$F$1-1,F$6,1,1,$C$1)))</f>
        <v>3.5582849560072144E+16</v>
      </c>
      <c r="G20" s="43">
        <f ca="1">SUM(INDIRECT(ADDRESS($B20,G$6,1,1,$C$1)):INDIRECT(ADDRESS($B20+$F$1-1,G$6,1,1,$C$1)))</f>
        <v>2.8533544494403968E+16</v>
      </c>
      <c r="H20" s="43">
        <f ca="1">SUM(INDIRECT(ADDRESS($B20,H$6,1,1,$C$1)):INDIRECT(ADDRESS($B20+$F$1-1,H$6,1,1,$C$1)))</f>
        <v>3.079919002848564E+16</v>
      </c>
      <c r="J20" s="45">
        <f t="shared" ca="1" si="5"/>
        <v>0.93665924390079358</v>
      </c>
      <c r="K20" s="45">
        <f t="shared" ca="1" si="6"/>
        <v>0.94920765748637714</v>
      </c>
      <c r="L20" s="45">
        <f t="shared" ca="1" si="7"/>
        <v>0.94517459934303627</v>
      </c>
    </row>
    <row r="21" spans="1:12" x14ac:dyDescent="0.25">
      <c r="B21" s="14">
        <f t="shared" si="1"/>
        <v>65</v>
      </c>
      <c r="C21" s="14" t="str">
        <f t="shared" ca="1" si="3"/>
        <v xml:space="preserve"> 19-NOV-2007 00:00:00</v>
      </c>
      <c r="D21" s="43">
        <f t="shared" ca="1" si="4"/>
        <v>1132358400</v>
      </c>
      <c r="E21" s="43">
        <f ca="1">SUM(INDIRECT(ADDRESS($B21,E$6,1,1,$C$1)):INDIRECT(ADDRESS($B21+$F$1-1,E$6,1,1,$C$1)))</f>
        <v>1.225775627051989E+18</v>
      </c>
      <c r="F21" s="43">
        <f ca="1">SUM(INDIRECT(ADDRESS($B21,F$6,1,1,$C$1)):INDIRECT(ADDRESS($B21+$F$1-1,F$6,1,1,$C$1)))</f>
        <v>1.7356503760407811E+17</v>
      </c>
      <c r="G21" s="43">
        <f ca="1">SUM(INDIRECT(ADDRESS($B21,G$6,1,1,$C$1)):INDIRECT(ADDRESS($B21+$F$1-1,G$6,1,1,$C$1)))</f>
        <v>1.4032867186499114E+17</v>
      </c>
      <c r="H21" s="43">
        <f ca="1">SUM(INDIRECT(ADDRESS($B21,H$6,1,1,$C$1)):INDIRECT(ADDRESS($B21+$F$1-1,H$6,1,1,$C$1)))</f>
        <v>1.8096913180442778E+17</v>
      </c>
      <c r="J21" s="45">
        <f t="shared" ca="1" si="5"/>
        <v>0.85840390869778926</v>
      </c>
      <c r="K21" s="45">
        <f t="shared" ca="1" si="6"/>
        <v>0.88551846784351229</v>
      </c>
      <c r="L21" s="45">
        <f t="shared" ca="1" si="7"/>
        <v>0.85236357469461066</v>
      </c>
    </row>
    <row r="22" spans="1:12" x14ac:dyDescent="0.25">
      <c r="B22" s="14">
        <f t="shared" si="1"/>
        <v>69</v>
      </c>
      <c r="C22" s="14" t="str">
        <f t="shared" ca="1" si="3"/>
        <v xml:space="preserve"> 17-DEC-2007 00:00:00</v>
      </c>
      <c r="D22" s="43">
        <f t="shared" ca="1" si="4"/>
        <v>1134777600</v>
      </c>
      <c r="E22" s="43">
        <f ca="1">SUM(INDIRECT(ADDRESS($B22,E$6,1,1,$C$1)):INDIRECT(ADDRESS($B22+$F$1-1,E$6,1,1,$C$1)))</f>
        <v>1.4626342975612385E+18</v>
      </c>
      <c r="F22" s="43">
        <f ca="1">SUM(INDIRECT(ADDRESS($B22,F$6,1,1,$C$1)):INDIRECT(ADDRESS($B22+$F$1-1,F$6,1,1,$C$1)))</f>
        <v>2.18280698474492E+17</v>
      </c>
      <c r="G22" s="43">
        <f ca="1">SUM(INDIRECT(ADDRESS($B22,G$6,1,1,$C$1)):INDIRECT(ADDRESS($B22+$F$1-1,G$6,1,1,$C$1)))</f>
        <v>1.8133082188661536E+17</v>
      </c>
      <c r="H22" s="43">
        <f ca="1">SUM(INDIRECT(ADDRESS($B22,H$6,1,1,$C$1)):INDIRECT(ADDRESS($B22+$F$1-1,H$6,1,1,$C$1)))</f>
        <v>2.0583032541092835E+17</v>
      </c>
      <c r="J22" s="45">
        <f t="shared" ca="1" si="5"/>
        <v>0.85076194450079012</v>
      </c>
      <c r="K22" s="45">
        <f t="shared" ca="1" si="6"/>
        <v>0.87602449758701684</v>
      </c>
      <c r="L22" s="45">
        <f t="shared" ca="1" si="7"/>
        <v>0.85927423843805317</v>
      </c>
    </row>
    <row r="23" spans="1:12" x14ac:dyDescent="0.25">
      <c r="B23" s="14">
        <f t="shared" si="1"/>
        <v>73</v>
      </c>
      <c r="C23" s="14" t="str">
        <f t="shared" ca="1" si="3"/>
        <v xml:space="preserve"> 14-JAN-2008 00:00:00</v>
      </c>
      <c r="D23" s="43">
        <f t="shared" ca="1" si="4"/>
        <v>1137196800</v>
      </c>
      <c r="E23" s="43">
        <f ca="1">SUM(INDIRECT(ADDRESS($B23,E$6,1,1,$C$1)):INDIRECT(ADDRESS($B23+$F$1-1,E$6,1,1,$C$1)))</f>
        <v>1.7086212026808026E+18</v>
      </c>
      <c r="F23" s="43">
        <f ca="1">SUM(INDIRECT(ADDRESS($B23,F$6,1,1,$C$1)):INDIRECT(ADDRESS($B23+$F$1-1,F$6,1,1,$C$1)))</f>
        <v>1.4920533235505638E+17</v>
      </c>
      <c r="G23" s="43">
        <f ca="1">SUM(INDIRECT(ADDRESS($B23,G$6,1,1,$C$1)):INDIRECT(ADDRESS($B23+$F$1-1,G$6,1,1,$C$1)))</f>
        <v>1.5337774657027155E+17</v>
      </c>
      <c r="H23" s="43">
        <f ca="1">SUM(INDIRECT(ADDRESS($B23,H$6,1,1,$C$1)):INDIRECT(ADDRESS($B23+$F$1-1,H$6,1,1,$C$1)))</f>
        <v>1.76442206758792E+17</v>
      </c>
      <c r="J23" s="45">
        <f t="shared" ca="1" si="5"/>
        <v>0.91267500829267756</v>
      </c>
      <c r="K23" s="45">
        <f t="shared" ca="1" si="6"/>
        <v>0.91023303097864872</v>
      </c>
      <c r="L23" s="45">
        <f t="shared" ca="1" si="7"/>
        <v>0.89673415823123548</v>
      </c>
    </row>
    <row r="24" spans="1:12" x14ac:dyDescent="0.25">
      <c r="B24" s="14">
        <f t="shared" si="1"/>
        <v>77</v>
      </c>
      <c r="C24" s="14" t="str">
        <f t="shared" ca="1" si="3"/>
        <v xml:space="preserve"> 11-FEB-2008 00:00:00</v>
      </c>
      <c r="D24" s="43">
        <f t="shared" ca="1" si="4"/>
        <v>1139616000</v>
      </c>
      <c r="E24" s="43">
        <f ca="1">SUM(INDIRECT(ADDRESS($B24,E$6,1,1,$C$1)):INDIRECT(ADDRESS($B24+$F$1-1,E$6,1,1,$C$1)))</f>
        <v>1.6199541688015995E+18</v>
      </c>
      <c r="F24" s="43">
        <f ca="1">SUM(INDIRECT(ADDRESS($B24,F$6,1,1,$C$1)):INDIRECT(ADDRESS($B24+$F$1-1,F$6,1,1,$C$1)))</f>
        <v>4.6945258400759008E+17</v>
      </c>
      <c r="G24" s="43">
        <f ca="1">SUM(INDIRECT(ADDRESS($B24,G$6,1,1,$C$1)):INDIRECT(ADDRESS($B24+$F$1-1,G$6,1,1,$C$1)))</f>
        <v>6.0100082341043264E+17</v>
      </c>
      <c r="H24" s="43">
        <f ca="1">SUM(INDIRECT(ADDRESS($B24,H$6,1,1,$C$1)):INDIRECT(ADDRESS($B24+$F$1-1,H$6,1,1,$C$1)))</f>
        <v>5.8839879956725939E+17</v>
      </c>
      <c r="J24" s="45">
        <f t="shared" ca="1" si="5"/>
        <v>0.71020625580112606</v>
      </c>
      <c r="K24" s="45">
        <f t="shared" ca="1" si="6"/>
        <v>0.62900134152866949</v>
      </c>
      <c r="L24" s="45">
        <f t="shared" ca="1" si="7"/>
        <v>0.63678058867397358</v>
      </c>
    </row>
    <row r="25" spans="1:12" x14ac:dyDescent="0.25">
      <c r="A25" s="14"/>
      <c r="B25" s="14">
        <f t="shared" si="1"/>
        <v>81</v>
      </c>
      <c r="C25" s="14" t="str">
        <f t="shared" ref="C25:C79" ca="1" si="8">INDIRECT(ADDRESS(B25,1,1,1,$C$1))</f>
        <v xml:space="preserve"> 10-MAR-2008 00:00:00</v>
      </c>
      <c r="D25" s="43">
        <f t="shared" ref="D25:D79" ca="1" si="9">INDIRECT(ADDRESS(B25,2,1,1,$C$1))</f>
        <v>1142031600</v>
      </c>
      <c r="E25" s="43">
        <f ca="1">SUM(INDIRECT(ADDRESS($B25,E$6,1,1,$C$1)):INDIRECT(ADDRESS($B25+$F$1-1,E$6,1,1,$C$1)))</f>
        <v>1.6806921303011464E+18</v>
      </c>
      <c r="F25" s="43">
        <f ca="1">SUM(INDIRECT(ADDRESS($B25,F$6,1,1,$C$1)):INDIRECT(ADDRESS($B25+$F$1-1,F$6,1,1,$C$1)))</f>
        <v>1.1754066860532083E+18</v>
      </c>
      <c r="G25" s="43">
        <f ca="1">SUM(INDIRECT(ADDRESS($B25,G$6,1,1,$C$1)):INDIRECT(ADDRESS($B25+$F$1-1,G$6,1,1,$C$1)))</f>
        <v>1.4052369079271363E+18</v>
      </c>
      <c r="H25" s="43">
        <f ca="1">SUM(INDIRECT(ADDRESS($B25,H$6,1,1,$C$1)):INDIRECT(ADDRESS($B25+$F$1-1,H$6,1,1,$C$1)))</f>
        <v>1.4302943906028741E+18</v>
      </c>
      <c r="J25" s="45">
        <f t="shared" ca="1" si="5"/>
        <v>0.30064128649034672</v>
      </c>
      <c r="K25" s="45">
        <f t="shared" ca="1" si="6"/>
        <v>0.16389392049134785</v>
      </c>
      <c r="L25" s="45">
        <f t="shared" ca="1" si="7"/>
        <v>0.1489848944871337</v>
      </c>
    </row>
    <row r="26" spans="1:12" x14ac:dyDescent="0.25">
      <c r="A26" s="14"/>
      <c r="B26" s="14">
        <f t="shared" si="1"/>
        <v>85</v>
      </c>
      <c r="C26" s="14" t="str">
        <f t="shared" ca="1" si="8"/>
        <v xml:space="preserve"> 07-APR-2008 00:00:00</v>
      </c>
      <c r="D26" s="43">
        <f t="shared" ca="1" si="9"/>
        <v>1144450800</v>
      </c>
      <c r="E26" s="43">
        <f ca="1">SUM(INDIRECT(ADDRESS($B26,E$6,1,1,$C$1)):INDIRECT(ADDRESS($B26+$F$1-1,E$6,1,1,$C$1)))</f>
        <v>1.6036870406423491E+18</v>
      </c>
      <c r="F26" s="43">
        <f ca="1">SUM(INDIRECT(ADDRESS($B26,F$6,1,1,$C$1)):INDIRECT(ADDRESS($B26+$F$1-1,F$6,1,1,$C$1)))</f>
        <v>1.4539355494411174E+18</v>
      </c>
      <c r="G26" s="43">
        <f ca="1">SUM(INDIRECT(ADDRESS($B26,G$6,1,1,$C$1)):INDIRECT(ADDRESS($B26+$F$1-1,G$6,1,1,$C$1)))</f>
        <v>1.750534359493397E+18</v>
      </c>
      <c r="H26" s="43">
        <f ca="1">SUM(INDIRECT(ADDRESS($B26,H$6,1,1,$C$1)):INDIRECT(ADDRESS($B26+$F$1-1,H$6,1,1,$C$1)))</f>
        <v>1.7626301952020221E+18</v>
      </c>
      <c r="J26" s="45">
        <f t="shared" ca="1" si="5"/>
        <v>9.3379498247519288E-2</v>
      </c>
      <c r="K26" s="45">
        <f t="shared" ca="1" si="6"/>
        <v>-9.1568563647074774E-2</v>
      </c>
      <c r="L26" s="45">
        <f t="shared" ca="1" si="7"/>
        <v>-9.9111079987283038E-2</v>
      </c>
    </row>
    <row r="27" spans="1:12" x14ac:dyDescent="0.25">
      <c r="A27" s="14"/>
      <c r="B27" s="14">
        <f t="shared" si="1"/>
        <v>89</v>
      </c>
      <c r="C27" s="14" t="str">
        <f t="shared" ca="1" si="8"/>
        <v xml:space="preserve"> 05-MAY-2008 00:00:00</v>
      </c>
      <c r="D27" s="43">
        <f t="shared" ca="1" si="9"/>
        <v>1146870000</v>
      </c>
      <c r="E27" s="43">
        <f ca="1">SUM(INDIRECT(ADDRESS($B27,E$6,1,1,$C$1)):INDIRECT(ADDRESS($B27+$F$1-1,E$6,1,1,$C$1)))</f>
        <v>2.9947374173254989E+18</v>
      </c>
      <c r="F27" s="43">
        <f ca="1">SUM(INDIRECT(ADDRESS($B27,F$6,1,1,$C$1)):INDIRECT(ADDRESS($B27+$F$1-1,F$6,1,1,$C$1)))</f>
        <v>2.4459297830150907E+18</v>
      </c>
      <c r="G27" s="43">
        <f ca="1">SUM(INDIRECT(ADDRESS($B27,G$6,1,1,$C$1)):INDIRECT(ADDRESS($B27+$F$1-1,G$6,1,1,$C$1)))</f>
        <v>2.9646164245436349E+18</v>
      </c>
      <c r="H27" s="43">
        <f ca="1">SUM(INDIRECT(ADDRESS($B27,H$6,1,1,$C$1)):INDIRECT(ADDRESS($B27+$F$1-1,H$6,1,1,$C$1)))</f>
        <v>2.8930533859115039E+18</v>
      </c>
      <c r="J27" s="45">
        <f t="shared" ca="1" si="5"/>
        <v>0.1832573470833814</v>
      </c>
      <c r="K27" s="45">
        <f t="shared" ca="1" si="6"/>
        <v>1.0057974568189021E-2</v>
      </c>
      <c r="L27" s="45">
        <f t="shared" ca="1" si="7"/>
        <v>3.3954239468783093E-2</v>
      </c>
    </row>
    <row r="28" spans="1:12" x14ac:dyDescent="0.25">
      <c r="A28" s="14"/>
      <c r="B28" s="14">
        <f t="shared" si="1"/>
        <v>93</v>
      </c>
      <c r="C28" s="14" t="str">
        <f t="shared" ca="1" si="8"/>
        <v xml:space="preserve"> 02-JUN-2008 00:00:00</v>
      </c>
      <c r="D28" s="43">
        <f t="shared" ca="1" si="9"/>
        <v>1149289200</v>
      </c>
      <c r="E28" s="43">
        <f ca="1">SUM(INDIRECT(ADDRESS($B28,E$6,1,1,$C$1)):INDIRECT(ADDRESS($B28+$F$1-1,E$6,1,1,$C$1)))</f>
        <v>1.9492559984071962E+18</v>
      </c>
      <c r="F28" s="43">
        <f ca="1">SUM(INDIRECT(ADDRESS($B28,F$6,1,1,$C$1)):INDIRECT(ADDRESS($B28+$F$1-1,F$6,1,1,$C$1)))</f>
        <v>9.2450160691012864E+17</v>
      </c>
      <c r="G28" s="43">
        <f ca="1">SUM(INDIRECT(ADDRESS($B28,G$6,1,1,$C$1)):INDIRECT(ADDRESS($B28+$F$1-1,G$6,1,1,$C$1)))</f>
        <v>9.6499822180785587E+17</v>
      </c>
      <c r="H28" s="43">
        <f ca="1">SUM(INDIRECT(ADDRESS($B28,H$6,1,1,$C$1)):INDIRECT(ADDRESS($B28+$F$1-1,H$6,1,1,$C$1)))</f>
        <v>9.7706131267695808E+17</v>
      </c>
      <c r="J28" s="45">
        <f t="shared" ca="1" si="5"/>
        <v>0.5257156537337474</v>
      </c>
      <c r="K28" s="45">
        <f t="shared" ca="1" si="6"/>
        <v>0.50494023227508911</v>
      </c>
      <c r="L28" s="45">
        <f t="shared" ca="1" si="7"/>
        <v>0.49875167065005915</v>
      </c>
    </row>
    <row r="29" spans="1:12" x14ac:dyDescent="0.25">
      <c r="A29" s="14"/>
      <c r="B29" s="14">
        <f t="shared" si="1"/>
        <v>97</v>
      </c>
      <c r="C29" s="14" t="str">
        <f t="shared" ca="1" si="8"/>
        <v xml:space="preserve"> 30-JUN-2008 00:00:00</v>
      </c>
      <c r="D29" s="43">
        <f t="shared" ca="1" si="9"/>
        <v>1151708400</v>
      </c>
      <c r="E29" s="43">
        <f ca="1">SUM(INDIRECT(ADDRESS($B29,E$6,1,1,$C$1)):INDIRECT(ADDRESS($B29+$F$1-1,E$6,1,1,$C$1)))</f>
        <v>1.6721625135099773E+18</v>
      </c>
      <c r="F29" s="43">
        <f ca="1">SUM(INDIRECT(ADDRESS($B29,F$6,1,1,$C$1)):INDIRECT(ADDRESS($B29+$F$1-1,F$6,1,1,$C$1)))</f>
        <v>5.4525951914744256E+17</v>
      </c>
      <c r="G29" s="43">
        <f ca="1">SUM(INDIRECT(ADDRESS($B29,G$6,1,1,$C$1)):INDIRECT(ADDRESS($B29+$F$1-1,G$6,1,1,$C$1)))</f>
        <v>6.0182774726167821E+17</v>
      </c>
      <c r="H29" s="43">
        <f ca="1">SUM(INDIRECT(ADDRESS($B29,H$6,1,1,$C$1)):INDIRECT(ADDRESS($B29+$F$1-1,H$6,1,1,$C$1)))</f>
        <v>5.9046497601259789E+17</v>
      </c>
      <c r="J29" s="45">
        <f t="shared" ca="1" si="5"/>
        <v>0.67391954146675159</v>
      </c>
      <c r="K29" s="45">
        <f t="shared" ca="1" si="6"/>
        <v>0.64009015726683005</v>
      </c>
      <c r="L29" s="45">
        <f t="shared" ca="1" si="7"/>
        <v>0.64688541260671273</v>
      </c>
    </row>
    <row r="30" spans="1:12" x14ac:dyDescent="0.25">
      <c r="A30" s="14"/>
      <c r="B30" s="14">
        <f t="shared" si="1"/>
        <v>101</v>
      </c>
      <c r="C30" s="14" t="str">
        <f t="shared" ca="1" si="8"/>
        <v xml:space="preserve"> 28-JUL-2008 00:00:00</v>
      </c>
      <c r="D30" s="43">
        <f t="shared" ca="1" si="9"/>
        <v>1154127600</v>
      </c>
      <c r="E30" s="43">
        <f ca="1">SUM(INDIRECT(ADDRESS($B30,E$6,1,1,$C$1)):INDIRECT(ADDRESS($B30+$F$1-1,E$6,1,1,$C$1)))</f>
        <v>2.5556053016948137E+18</v>
      </c>
      <c r="F30" s="43">
        <f ca="1">SUM(INDIRECT(ADDRESS($B30,F$6,1,1,$C$1)):INDIRECT(ADDRESS($B30+$F$1-1,F$6,1,1,$C$1)))</f>
        <v>1.9274588244598687E+18</v>
      </c>
      <c r="G30" s="43">
        <f ca="1">SUM(INDIRECT(ADDRESS($B30,G$6,1,1,$C$1)):INDIRECT(ADDRESS($B30+$F$1-1,G$6,1,1,$C$1)))</f>
        <v>2.2451158387434757E+18</v>
      </c>
      <c r="H30" s="43">
        <f ca="1">SUM(INDIRECT(ADDRESS($B30,H$6,1,1,$C$1)):INDIRECT(ADDRESS($B30+$F$1-1,H$6,1,1,$C$1)))</f>
        <v>2.1335654071130614E+18</v>
      </c>
      <c r="J30" s="45">
        <f t="shared" ca="1" si="5"/>
        <v>0.24579166306251357</v>
      </c>
      <c r="K30" s="45">
        <f t="shared" ca="1" si="6"/>
        <v>0.12149351182885289</v>
      </c>
      <c r="L30" s="45">
        <f t="shared" ca="1" si="7"/>
        <v>0.16514283105527525</v>
      </c>
    </row>
    <row r="31" spans="1:12" x14ac:dyDescent="0.25">
      <c r="A31" s="14"/>
      <c r="B31" s="14">
        <f t="shared" si="1"/>
        <v>105</v>
      </c>
      <c r="C31" s="14" t="str">
        <f t="shared" ca="1" si="8"/>
        <v xml:space="preserve"> 25-AUG-2008 00:00:00</v>
      </c>
      <c r="D31" s="43">
        <f t="shared" ca="1" si="9"/>
        <v>1156546800</v>
      </c>
      <c r="E31" s="43">
        <f ca="1">SUM(INDIRECT(ADDRESS($B31,E$6,1,1,$C$1)):INDIRECT(ADDRESS($B31+$F$1-1,E$6,1,1,$C$1)))</f>
        <v>2.8478482537075323E+18</v>
      </c>
      <c r="F31" s="43">
        <f ca="1">SUM(INDIRECT(ADDRESS($B31,F$6,1,1,$C$1)):INDIRECT(ADDRESS($B31+$F$1-1,F$6,1,1,$C$1)))</f>
        <v>1.9664241591752655E+18</v>
      </c>
      <c r="G31" s="43">
        <f ca="1">SUM(INDIRECT(ADDRESS($B31,G$6,1,1,$C$1)):INDIRECT(ADDRESS($B31+$F$1-1,G$6,1,1,$C$1)))</f>
        <v>2.1003118415419082E+18</v>
      </c>
      <c r="H31" s="43">
        <f ca="1">SUM(INDIRECT(ADDRESS($B31,H$6,1,1,$C$1)):INDIRECT(ADDRESS($B31+$F$1-1,H$6,1,1,$C$1)))</f>
        <v>2.0777428936494886E+18</v>
      </c>
      <c r="J31" s="45">
        <f t="shared" ca="1" si="5"/>
        <v>0.30950528820654888</v>
      </c>
      <c r="K31" s="45">
        <f t="shared" ca="1" si="6"/>
        <v>0.26249165881378256</v>
      </c>
      <c r="L31" s="45">
        <f t="shared" ca="1" si="7"/>
        <v>0.27041657119738227</v>
      </c>
    </row>
    <row r="32" spans="1:12" x14ac:dyDescent="0.25">
      <c r="A32" s="14"/>
      <c r="B32" s="14">
        <f t="shared" si="1"/>
        <v>109</v>
      </c>
      <c r="C32" s="14" t="str">
        <f t="shared" ca="1" si="8"/>
        <v xml:space="preserve"> 22-SEP-2008 00:00:00</v>
      </c>
      <c r="D32" s="43">
        <f t="shared" ca="1" si="9"/>
        <v>1158966000</v>
      </c>
      <c r="E32" s="43">
        <f ca="1">SUM(INDIRECT(ADDRESS($B32,E$6,1,1,$C$1)):INDIRECT(ADDRESS($B32+$F$1-1,E$6,1,1,$C$1)))</f>
        <v>2.3203305308142879E+18</v>
      </c>
      <c r="F32" s="43">
        <f ca="1">SUM(INDIRECT(ADDRESS($B32,F$6,1,1,$C$1)):INDIRECT(ADDRESS($B32+$F$1-1,F$6,1,1,$C$1)))</f>
        <v>1.8508962900081876E+18</v>
      </c>
      <c r="G32" s="43">
        <f ca="1">SUM(INDIRECT(ADDRESS($B32,G$6,1,1,$C$1)):INDIRECT(ADDRESS($B32+$F$1-1,G$6,1,1,$C$1)))</f>
        <v>1.9711862818773519E+18</v>
      </c>
      <c r="H32" s="43">
        <f ca="1">SUM(INDIRECT(ADDRESS($B32,H$6,1,1,$C$1)):INDIRECT(ADDRESS($B32+$F$1-1,H$6,1,1,$C$1)))</f>
        <v>1.9855146317108774E+18</v>
      </c>
      <c r="J32" s="45">
        <f t="shared" ca="1" si="5"/>
        <v>0.202313521531503</v>
      </c>
      <c r="K32" s="45">
        <f t="shared" ca="1" si="6"/>
        <v>0.15047177300830869</v>
      </c>
      <c r="L32" s="45">
        <f t="shared" ca="1" si="7"/>
        <v>0.14429663992134406</v>
      </c>
    </row>
    <row r="33" spans="1:12" x14ac:dyDescent="0.25">
      <c r="A33" s="14"/>
      <c r="B33" s="14">
        <f t="shared" si="1"/>
        <v>113</v>
      </c>
      <c r="C33" s="14" t="str">
        <f t="shared" ca="1" si="8"/>
        <v xml:space="preserve"> 20-OCT-2008 00:00:00</v>
      </c>
      <c r="D33" s="43">
        <f t="shared" ca="1" si="9"/>
        <v>1161385200</v>
      </c>
      <c r="E33" s="43">
        <f ca="1">SUM(INDIRECT(ADDRESS($B33,E$6,1,1,$C$1)):INDIRECT(ADDRESS($B33+$F$1-1,E$6,1,1,$C$1)))</f>
        <v>2.4032870674603515E+18</v>
      </c>
      <c r="F33" s="43">
        <f ca="1">SUM(INDIRECT(ADDRESS($B33,F$6,1,1,$C$1)):INDIRECT(ADDRESS($B33+$F$1-1,F$6,1,1,$C$1)))</f>
        <v>1.8180364199007107E+18</v>
      </c>
      <c r="G33" s="43">
        <f ca="1">SUM(INDIRECT(ADDRESS($B33,G$6,1,1,$C$1)):INDIRECT(ADDRESS($B33+$F$1-1,G$6,1,1,$C$1)))</f>
        <v>1.8904814803227069E+18</v>
      </c>
      <c r="H33" s="43">
        <f ca="1">SUM(INDIRECT(ADDRESS($B33,H$6,1,1,$C$1)):INDIRECT(ADDRESS($B33+$F$1-1,H$6,1,1,$C$1)))</f>
        <v>1.9103390310323494E+18</v>
      </c>
      <c r="J33" s="45">
        <f t="shared" ca="1" si="5"/>
        <v>0.243520907462003</v>
      </c>
      <c r="K33" s="45">
        <f t="shared" ca="1" si="6"/>
        <v>0.21337675140055012</v>
      </c>
      <c r="L33" s="45">
        <f t="shared" ca="1" si="7"/>
        <v>0.20511408857574379</v>
      </c>
    </row>
    <row r="34" spans="1:12" x14ac:dyDescent="0.25">
      <c r="A34" s="14"/>
      <c r="B34" s="14">
        <f t="shared" si="1"/>
        <v>117</v>
      </c>
      <c r="C34" s="14" t="str">
        <f t="shared" ca="1" si="8"/>
        <v xml:space="preserve"> 17-NOV-2008 00:00:00</v>
      </c>
      <c r="D34" s="43">
        <f t="shared" ca="1" si="9"/>
        <v>1163808000</v>
      </c>
      <c r="E34" s="43">
        <f ca="1">SUM(INDIRECT(ADDRESS($B34,E$6,1,1,$C$1)):INDIRECT(ADDRESS($B34+$F$1-1,E$6,1,1,$C$1)))</f>
        <v>2.2170614808713431E+18</v>
      </c>
      <c r="F34" s="43">
        <f ca="1">SUM(INDIRECT(ADDRESS($B34,F$6,1,1,$C$1)):INDIRECT(ADDRESS($B34+$F$1-1,F$6,1,1,$C$1)))</f>
        <v>1.2950994979480346E+18</v>
      </c>
      <c r="G34" s="43">
        <f ca="1">SUM(INDIRECT(ADDRESS($B34,G$6,1,1,$C$1)):INDIRECT(ADDRESS($B34+$F$1-1,G$6,1,1,$C$1)))</f>
        <v>1.2456181388361795E+18</v>
      </c>
      <c r="H34" s="43">
        <f ca="1">SUM(INDIRECT(ADDRESS($B34,H$6,1,1,$C$1)):INDIRECT(ADDRESS($B34+$F$1-1,H$6,1,1,$C$1)))</f>
        <v>1.2414870238045793E+18</v>
      </c>
      <c r="J34" s="45">
        <f t="shared" ca="1" si="5"/>
        <v>0.41584863156837748</v>
      </c>
      <c r="K34" s="45">
        <f t="shared" ca="1" si="6"/>
        <v>0.43816707403773475</v>
      </c>
      <c r="L34" s="45">
        <f t="shared" ca="1" si="7"/>
        <v>0.44003040307359736</v>
      </c>
    </row>
    <row r="35" spans="1:12" x14ac:dyDescent="0.25">
      <c r="A35" s="14"/>
      <c r="B35" s="14">
        <f t="shared" si="1"/>
        <v>121</v>
      </c>
      <c r="C35" s="14" t="str">
        <f t="shared" ca="1" si="8"/>
        <v xml:space="preserve"> 15-DEC-2008 00:00:00</v>
      </c>
      <c r="D35" s="43">
        <f t="shared" ca="1" si="9"/>
        <v>1166227200</v>
      </c>
      <c r="E35" s="43">
        <f ca="1">SUM(INDIRECT(ADDRESS($B35,E$6,1,1,$C$1)):INDIRECT(ADDRESS($B35+$F$1-1,E$6,1,1,$C$1)))</f>
        <v>2.7638908131962025E+18</v>
      </c>
      <c r="F35" s="43">
        <f ca="1">SUM(INDIRECT(ADDRESS($B35,F$6,1,1,$C$1)):INDIRECT(ADDRESS($B35+$F$1-1,F$6,1,1,$C$1)))</f>
        <v>1.9435824786899543E+18</v>
      </c>
      <c r="G35" s="43">
        <f ca="1">SUM(INDIRECT(ADDRESS($B35,G$6,1,1,$C$1)):INDIRECT(ADDRESS($B35+$F$1-1,G$6,1,1,$C$1)))</f>
        <v>2.071680912693237E+18</v>
      </c>
      <c r="H35" s="43">
        <f ca="1">SUM(INDIRECT(ADDRESS($B35,H$6,1,1,$C$1)):INDIRECT(ADDRESS($B35+$F$1-1,H$6,1,1,$C$1)))</f>
        <v>2.0486848167244421E+18</v>
      </c>
      <c r="J35" s="45">
        <f t="shared" ca="1" si="5"/>
        <v>0.29679476866078947</v>
      </c>
      <c r="K35" s="45">
        <f t="shared" ca="1" si="6"/>
        <v>0.25044762882745147</v>
      </c>
      <c r="L35" s="45">
        <f t="shared" ca="1" si="7"/>
        <v>0.25876781856106901</v>
      </c>
    </row>
    <row r="36" spans="1:12" x14ac:dyDescent="0.25">
      <c r="A36" s="14"/>
      <c r="B36" s="14">
        <f t="shared" si="1"/>
        <v>125</v>
      </c>
      <c r="C36" s="14" t="str">
        <f t="shared" ca="1" si="8"/>
        <v xml:space="preserve"> 12-JAN-2009 00:00:00</v>
      </c>
      <c r="D36" s="43">
        <f t="shared" ca="1" si="9"/>
        <v>1168646400</v>
      </c>
      <c r="E36" s="43">
        <f ca="1">SUM(INDIRECT(ADDRESS($B36,E$6,1,1,$C$1)):INDIRECT(ADDRESS($B36+$F$1-1,E$6,1,1,$C$1)))</f>
        <v>3.1057691572564378E+18</v>
      </c>
      <c r="F36" s="43">
        <f ca="1">SUM(INDIRECT(ADDRESS($B36,F$6,1,1,$C$1)):INDIRECT(ADDRESS($B36+$F$1-1,F$6,1,1,$C$1)))</f>
        <v>2.7675768432182912E+18</v>
      </c>
      <c r="G36" s="43">
        <f ca="1">SUM(INDIRECT(ADDRESS($B36,G$6,1,1,$C$1)):INDIRECT(ADDRESS($B36+$F$1-1,G$6,1,1,$C$1)))</f>
        <v>3.6313339853405696E+18</v>
      </c>
      <c r="H36" s="43">
        <f ca="1">SUM(INDIRECT(ADDRESS($B36,H$6,1,1,$C$1)):INDIRECT(ADDRESS($B36+$F$1-1,H$6,1,1,$C$1)))</f>
        <v>3.1614961770591217E+18</v>
      </c>
      <c r="J36" s="45">
        <f t="shared" ca="1" si="5"/>
        <v>0.10889164548755374</v>
      </c>
      <c r="K36" s="45">
        <f t="shared" ca="1" si="6"/>
        <v>-0.16922211583439228</v>
      </c>
      <c r="L36" s="45">
        <f t="shared" ca="1" si="7"/>
        <v>-1.7943065624333721E-2</v>
      </c>
    </row>
    <row r="37" spans="1:12" x14ac:dyDescent="0.25">
      <c r="A37" s="14"/>
      <c r="B37" s="14">
        <f t="shared" si="1"/>
        <v>129</v>
      </c>
      <c r="C37" s="14" t="str">
        <f t="shared" ca="1" si="8"/>
        <v xml:space="preserve"> 09-FEB-2009 00:00:00</v>
      </c>
      <c r="D37" s="43">
        <f t="shared" ca="1" si="9"/>
        <v>1171065600</v>
      </c>
      <c r="E37" s="43">
        <f ca="1">SUM(INDIRECT(ADDRESS($B37,E$6,1,1,$C$1)):INDIRECT(ADDRESS($B37+$F$1-1,E$6,1,1,$C$1)))</f>
        <v>2.8063744730198364E+18</v>
      </c>
      <c r="F37" s="43">
        <f ca="1">SUM(INDIRECT(ADDRESS($B37,F$6,1,1,$C$1)):INDIRECT(ADDRESS($B37+$F$1-1,F$6,1,1,$C$1)))</f>
        <v>2.6478768203770747E+18</v>
      </c>
      <c r="G37" s="43">
        <f ca="1">SUM(INDIRECT(ADDRESS($B37,G$6,1,1,$C$1)):INDIRECT(ADDRESS($B37+$F$1-1,G$6,1,1,$C$1)))</f>
        <v>3.5809898021253391E+18</v>
      </c>
      <c r="H37" s="43">
        <f ca="1">SUM(INDIRECT(ADDRESS($B37,H$6,1,1,$C$1)):INDIRECT(ADDRESS($B37+$F$1-1,H$6,1,1,$C$1)))</f>
        <v>3.0870724003097508E+18</v>
      </c>
      <c r="J37" s="45">
        <f t="shared" ca="1" si="5"/>
        <v>5.6477727461726884E-2</v>
      </c>
      <c r="K37" s="45">
        <f t="shared" ca="1" si="6"/>
        <v>-0.27601994550355485</v>
      </c>
      <c r="L37" s="45">
        <f t="shared" ca="1" si="7"/>
        <v>-0.10002155093288945</v>
      </c>
    </row>
    <row r="38" spans="1:12" x14ac:dyDescent="0.25">
      <c r="A38" s="14"/>
      <c r="B38" s="14">
        <f t="shared" si="1"/>
        <v>133</v>
      </c>
      <c r="C38" s="14" t="str">
        <f t="shared" ca="1" si="8"/>
        <v xml:space="preserve"> 09-MAR-2009 00:00:00</v>
      </c>
      <c r="D38" s="43">
        <f t="shared" ca="1" si="9"/>
        <v>1173481200</v>
      </c>
      <c r="E38" s="43">
        <f ca="1">SUM(INDIRECT(ADDRESS($B38,E$6,1,1,$C$1)):INDIRECT(ADDRESS($B38+$F$1-1,E$6,1,1,$C$1)))</f>
        <v>3.2442702437327319E+18</v>
      </c>
      <c r="F38" s="43">
        <f ca="1">SUM(INDIRECT(ADDRESS($B38,F$6,1,1,$C$1)):INDIRECT(ADDRESS($B38+$F$1-1,F$6,1,1,$C$1)))</f>
        <v>2.7169943550635587E+18</v>
      </c>
      <c r="G38" s="43">
        <f ca="1">SUM(INDIRECT(ADDRESS($B38,G$6,1,1,$C$1)):INDIRECT(ADDRESS($B38+$F$1-1,G$6,1,1,$C$1)))</f>
        <v>3.6035340372011244E+18</v>
      </c>
      <c r="H38" s="43">
        <f ca="1">SUM(INDIRECT(ADDRESS($B38,H$6,1,1,$C$1)):INDIRECT(ADDRESS($B38+$F$1-1,H$6,1,1,$C$1)))</f>
        <v>3.1264784511925125E+18</v>
      </c>
      <c r="J38" s="45">
        <f t="shared" ca="1" si="5"/>
        <v>0.1625252673348537</v>
      </c>
      <c r="K38" s="45">
        <f t="shared" ca="1" si="6"/>
        <v>-0.11073793687884564</v>
      </c>
      <c r="L38" s="45">
        <f t="shared" ca="1" si="7"/>
        <v>3.6307638911329626E-2</v>
      </c>
    </row>
    <row r="39" spans="1:12" x14ac:dyDescent="0.25">
      <c r="A39" s="14"/>
      <c r="B39" s="14">
        <f t="shared" si="1"/>
        <v>137</v>
      </c>
      <c r="C39" s="14" t="str">
        <f t="shared" ca="1" si="8"/>
        <v xml:space="preserve"> 06-APR-2009 00:00:00</v>
      </c>
      <c r="D39" s="43">
        <f t="shared" ca="1" si="9"/>
        <v>1175900400</v>
      </c>
      <c r="E39" s="43">
        <f ca="1">SUM(INDIRECT(ADDRESS($B39,E$6,1,1,$C$1)):INDIRECT(ADDRESS($B39+$F$1-1,E$6,1,1,$C$1)))</f>
        <v>3.1255920634620749E+18</v>
      </c>
      <c r="F39" s="43">
        <f ca="1">SUM(INDIRECT(ADDRESS($B39,F$6,1,1,$C$1)):INDIRECT(ADDRESS($B39+$F$1-1,F$6,1,1,$C$1)))</f>
        <v>2.5066411874148045E+18</v>
      </c>
      <c r="G39" s="43">
        <f ca="1">SUM(INDIRECT(ADDRESS($B39,G$6,1,1,$C$1)):INDIRECT(ADDRESS($B39+$F$1-1,G$6,1,1,$C$1)))</f>
        <v>3.2470035271212488E+18</v>
      </c>
      <c r="H39" s="43">
        <f ca="1">SUM(INDIRECT(ADDRESS($B39,H$6,1,1,$C$1)):INDIRECT(ADDRESS($B39+$F$1-1,H$6,1,1,$C$1)))</f>
        <v>2.9598920359529042E+18</v>
      </c>
      <c r="J39" s="45">
        <f t="shared" ca="1" si="5"/>
        <v>0.19802676212380924</v>
      </c>
      <c r="K39" s="45">
        <f t="shared" ca="1" si="6"/>
        <v>-3.8844308916209616E-2</v>
      </c>
      <c r="L39" s="45">
        <f t="shared" ca="1" si="7"/>
        <v>5.3013964760849942E-2</v>
      </c>
    </row>
    <row r="40" spans="1:12" x14ac:dyDescent="0.25">
      <c r="A40" s="14"/>
      <c r="B40" s="14">
        <f t="shared" si="1"/>
        <v>141</v>
      </c>
      <c r="C40" s="14" t="str">
        <f t="shared" ca="1" si="8"/>
        <v xml:space="preserve"> 04-MAY-2009 00:00:00</v>
      </c>
      <c r="D40" s="43">
        <f t="shared" ca="1" si="9"/>
        <v>1178319600</v>
      </c>
      <c r="E40" s="43">
        <f ca="1">SUM(INDIRECT(ADDRESS($B40,E$6,1,1,$C$1)):INDIRECT(ADDRESS($B40+$F$1-1,E$6,1,1,$C$1)))</f>
        <v>2.6897583598628296E+18</v>
      </c>
      <c r="F40" s="43">
        <f ca="1">SUM(INDIRECT(ADDRESS($B40,F$6,1,1,$C$1)):INDIRECT(ADDRESS($B40+$F$1-1,F$6,1,1,$C$1)))</f>
        <v>2.245149326257621E+18</v>
      </c>
      <c r="G40" s="43">
        <f ca="1">SUM(INDIRECT(ADDRESS($B40,G$6,1,1,$C$1)):INDIRECT(ADDRESS($B40+$F$1-1,G$6,1,1,$C$1)))</f>
        <v>2.8453485680966625E+18</v>
      </c>
      <c r="H40" s="43">
        <f ca="1">SUM(INDIRECT(ADDRESS($B40,H$6,1,1,$C$1)):INDIRECT(ADDRESS($B40+$F$1-1,H$6,1,1,$C$1)))</f>
        <v>2.647890655744084E+18</v>
      </c>
      <c r="J40" s="45">
        <f t="shared" ca="1" si="5"/>
        <v>0.16529701710003514</v>
      </c>
      <c r="K40" s="45">
        <f t="shared" ca="1" si="6"/>
        <v>-5.784542230840678E-2</v>
      </c>
      <c r="L40" s="45">
        <f t="shared" ca="1" si="7"/>
        <v>1.5565600517691389E-2</v>
      </c>
    </row>
    <row r="41" spans="1:12" x14ac:dyDescent="0.25">
      <c r="A41" s="14"/>
      <c r="B41" s="14">
        <f t="shared" si="1"/>
        <v>145</v>
      </c>
      <c r="C41" s="14" t="str">
        <f t="shared" ca="1" si="8"/>
        <v xml:space="preserve"> 01-JUN-2009 00:00:00</v>
      </c>
      <c r="D41" s="43">
        <f t="shared" ca="1" si="9"/>
        <v>1180738800</v>
      </c>
      <c r="E41" s="43">
        <f ca="1">SUM(INDIRECT(ADDRESS($B41,E$6,1,1,$C$1)):INDIRECT(ADDRESS($B41+$F$1-1,E$6,1,1,$C$1)))</f>
        <v>1.1910226925412093E+18</v>
      </c>
      <c r="F41" s="43">
        <f ca="1">SUM(INDIRECT(ADDRESS($B41,F$6,1,1,$C$1)):INDIRECT(ADDRESS($B41+$F$1-1,F$6,1,1,$C$1)))</f>
        <v>1.093682585342523E+18</v>
      </c>
      <c r="G41" s="43">
        <f ca="1">SUM(INDIRECT(ADDRESS($B41,G$6,1,1,$C$1)):INDIRECT(ADDRESS($B41+$F$1-1,G$6,1,1,$C$1)))</f>
        <v>1.3753334374030579E+18</v>
      </c>
      <c r="H41" s="43">
        <f ca="1">SUM(INDIRECT(ADDRESS($B41,H$6,1,1,$C$1)):INDIRECT(ADDRESS($B41+$F$1-1,H$6,1,1,$C$1)))</f>
        <v>1.2901840055408794E+18</v>
      </c>
      <c r="J41" s="45">
        <f t="shared" ca="1" si="5"/>
        <v>8.1728171770596533E-2</v>
      </c>
      <c r="K41" s="45">
        <f t="shared" ca="1" si="6"/>
        <v>-0.15474998588699973</v>
      </c>
      <c r="L41" s="45">
        <f t="shared" ca="1" si="7"/>
        <v>-8.3257282687113063E-2</v>
      </c>
    </row>
    <row r="42" spans="1:12" x14ac:dyDescent="0.25">
      <c r="A42" s="14"/>
      <c r="B42" s="14">
        <f t="shared" si="1"/>
        <v>149</v>
      </c>
      <c r="C42" s="14" t="str">
        <f t="shared" ca="1" si="8"/>
        <v xml:space="preserve"> 29-JUN-2009 00:00:00</v>
      </c>
      <c r="D42" s="43">
        <f t="shared" ca="1" si="9"/>
        <v>1183158000</v>
      </c>
      <c r="E42" s="43">
        <f ca="1">SUM(INDIRECT(ADDRESS($B42,E$6,1,1,$C$1)):INDIRECT(ADDRESS($B42+$F$1-1,E$6,1,1,$C$1)))</f>
        <v>982000000000</v>
      </c>
      <c r="F42" s="43">
        <f ca="1">SUM(INDIRECT(ADDRESS($B42,F$6,1,1,$C$1)):INDIRECT(ADDRESS($B42+$F$1-1,F$6,1,1,$C$1)))</f>
        <v>0</v>
      </c>
      <c r="G42" s="43">
        <f ca="1">SUM(INDIRECT(ADDRESS($B42,G$6,1,1,$C$1)):INDIRECT(ADDRESS($B42+$F$1-1,G$6,1,1,$C$1)))</f>
        <v>0</v>
      </c>
      <c r="H42" s="43">
        <f ca="1">SUM(INDIRECT(ADDRESS($B42,H$6,1,1,$C$1)):INDIRECT(ADDRESS($B42+$F$1-1,H$6,1,1,$C$1)))</f>
        <v>0</v>
      </c>
      <c r="J42" s="45">
        <f t="shared" ca="1" si="5"/>
        <v>1</v>
      </c>
      <c r="K42" s="45">
        <f t="shared" ca="1" si="6"/>
        <v>1</v>
      </c>
      <c r="L42" s="45">
        <f t="shared" ca="1" si="7"/>
        <v>1</v>
      </c>
    </row>
    <row r="43" spans="1:12" x14ac:dyDescent="0.25">
      <c r="A43" s="14"/>
      <c r="B43" s="14">
        <f t="shared" si="1"/>
        <v>153</v>
      </c>
      <c r="C43" s="14" t="str">
        <f t="shared" ca="1" si="8"/>
        <v xml:space="preserve"> 27-JUL-2009 00:00:00</v>
      </c>
      <c r="D43" s="43">
        <f t="shared" ca="1" si="9"/>
        <v>1185577200</v>
      </c>
      <c r="E43" s="43">
        <f ca="1">SUM(INDIRECT(ADDRESS($B43,E$6,1,1,$C$1)):INDIRECT(ADDRESS($B43+$F$1-1,E$6,1,1,$C$1)))</f>
        <v>1660000000000</v>
      </c>
      <c r="F43" s="43">
        <f ca="1">SUM(INDIRECT(ADDRESS($B43,F$6,1,1,$C$1)):INDIRECT(ADDRESS($B43+$F$1-1,F$6,1,1,$C$1)))</f>
        <v>0</v>
      </c>
      <c r="G43" s="43">
        <f ca="1">SUM(INDIRECT(ADDRESS($B43,G$6,1,1,$C$1)):INDIRECT(ADDRESS($B43+$F$1-1,G$6,1,1,$C$1)))</f>
        <v>0</v>
      </c>
      <c r="H43" s="43">
        <f ca="1">SUM(INDIRECT(ADDRESS($B43,H$6,1,1,$C$1)):INDIRECT(ADDRESS($B43+$F$1-1,H$6,1,1,$C$1)))</f>
        <v>0</v>
      </c>
      <c r="J43" s="45">
        <f t="shared" ca="1" si="5"/>
        <v>1</v>
      </c>
      <c r="K43" s="45">
        <f t="shared" ca="1" si="6"/>
        <v>1</v>
      </c>
      <c r="L43" s="45">
        <f t="shared" ca="1" si="7"/>
        <v>1</v>
      </c>
    </row>
    <row r="44" spans="1:12" x14ac:dyDescent="0.25">
      <c r="A44" s="14"/>
      <c r="B44" s="14">
        <f t="shared" si="1"/>
        <v>157</v>
      </c>
      <c r="C44" s="14" t="str">
        <f t="shared" ca="1" si="8"/>
        <v xml:space="preserve"> 24-AUG-2009 00:00:00</v>
      </c>
      <c r="D44" s="43">
        <f t="shared" ca="1" si="9"/>
        <v>1187996400</v>
      </c>
      <c r="E44" s="43">
        <f ca="1">SUM(INDIRECT(ADDRESS($B44,E$6,1,1,$C$1)):INDIRECT(ADDRESS($B44+$F$1-1,E$6,1,1,$C$1)))</f>
        <v>2.5326575348468884E+16</v>
      </c>
      <c r="F44" s="43">
        <f ca="1">SUM(INDIRECT(ADDRESS($B44,F$6,1,1,$C$1)):INDIRECT(ADDRESS($B44+$F$1-1,F$6,1,1,$C$1)))</f>
        <v>3628240050906663</v>
      </c>
      <c r="G44" s="43">
        <f ca="1">SUM(INDIRECT(ADDRESS($B44,G$6,1,1,$C$1)):INDIRECT(ADDRESS($B44+$F$1-1,G$6,1,1,$C$1)))</f>
        <v>3436327776642041.5</v>
      </c>
      <c r="H44" s="43">
        <f ca="1">SUM(INDIRECT(ADDRESS($B44,H$6,1,1,$C$1)):INDIRECT(ADDRESS($B44+$F$1-1,H$6,1,1,$C$1)))</f>
        <v>3868874765413265.5</v>
      </c>
      <c r="J44" s="45">
        <f t="shared" ca="1" si="5"/>
        <v>0.8567417820615052</v>
      </c>
      <c r="K44" s="45">
        <f t="shared" ca="1" si="6"/>
        <v>0.864319287966828</v>
      </c>
      <c r="L44" s="45">
        <f t="shared" ca="1" si="7"/>
        <v>0.84724050874698476</v>
      </c>
    </row>
    <row r="45" spans="1:12" x14ac:dyDescent="0.25">
      <c r="A45" s="14"/>
      <c r="B45" s="14">
        <f t="shared" si="1"/>
        <v>161</v>
      </c>
      <c r="C45" s="14" t="str">
        <f t="shared" ca="1" si="8"/>
        <v xml:space="preserve"> 21-SEP-2009 00:00:00</v>
      </c>
      <c r="D45" s="43">
        <f t="shared" ca="1" si="9"/>
        <v>1190415600</v>
      </c>
      <c r="E45" s="43">
        <f ca="1">SUM(INDIRECT(ADDRESS($B45,E$6,1,1,$C$1)):INDIRECT(ADDRESS($B45+$F$1-1,E$6,1,1,$C$1)))</f>
        <v>1.7965696296360945E+18</v>
      </c>
      <c r="F45" s="43">
        <f ca="1">SUM(INDIRECT(ADDRESS($B45,F$6,1,1,$C$1)):INDIRECT(ADDRESS($B45+$F$1-1,F$6,1,1,$C$1)))</f>
        <v>1.9036742840446899E+18</v>
      </c>
      <c r="G45" s="43">
        <f ca="1">SUM(INDIRECT(ADDRESS($B45,G$6,1,1,$C$1)):INDIRECT(ADDRESS($B45+$F$1-1,G$6,1,1,$C$1)))</f>
        <v>1.9010191502540723E+18</v>
      </c>
      <c r="H45" s="43">
        <f ca="1">SUM(INDIRECT(ADDRESS($B45,H$6,1,1,$C$1)):INDIRECT(ADDRESS($B45+$F$1-1,H$6,1,1,$C$1)))</f>
        <v>1.926744032491136E+18</v>
      </c>
      <c r="J45" s="45">
        <f t="shared" ca="1" si="5"/>
        <v>-5.9616200030215429E-2</v>
      </c>
      <c r="K45" s="45">
        <f t="shared" ca="1" si="6"/>
        <v>-5.8138309194915375E-2</v>
      </c>
      <c r="L45" s="45">
        <f t="shared" ca="1" si="7"/>
        <v>-7.245719882363208E-2</v>
      </c>
    </row>
    <row r="46" spans="1:12" x14ac:dyDescent="0.25">
      <c r="A46" s="14"/>
      <c r="B46" s="14">
        <f t="shared" si="1"/>
        <v>165</v>
      </c>
      <c r="C46" s="14" t="str">
        <f t="shared" ca="1" si="8"/>
        <v xml:space="preserve"> 19-OCT-2009 00:00:00</v>
      </c>
      <c r="D46" s="43">
        <f t="shared" ca="1" si="9"/>
        <v>1192834800</v>
      </c>
      <c r="E46" s="43">
        <f ca="1">SUM(INDIRECT(ADDRESS($B46,E$6,1,1,$C$1)):INDIRECT(ADDRESS($B46+$F$1-1,E$6,1,1,$C$1)))</f>
        <v>1.9352562096270008E+18</v>
      </c>
      <c r="F46" s="43">
        <f ca="1">SUM(INDIRECT(ADDRESS($B46,F$6,1,1,$C$1)):INDIRECT(ADDRESS($B46+$F$1-1,F$6,1,1,$C$1)))</f>
        <v>2.0916280902317312E+18</v>
      </c>
      <c r="G46" s="43">
        <f ca="1">SUM(INDIRECT(ADDRESS($B46,G$6,1,1,$C$1)):INDIRECT(ADDRESS($B46+$F$1-1,G$6,1,1,$C$1)))</f>
        <v>2.1481633822376497E+18</v>
      </c>
      <c r="H46" s="43">
        <f ca="1">SUM(INDIRECT(ADDRESS($B46,H$6,1,1,$C$1)):INDIRECT(ADDRESS($B46+$F$1-1,H$6,1,1,$C$1)))</f>
        <v>2.1748788613453993E+18</v>
      </c>
      <c r="J46" s="45">
        <f t="shared" ca="1" si="5"/>
        <v>-8.0801642607760613E-2</v>
      </c>
      <c r="K46" s="45">
        <f t="shared" ca="1" si="6"/>
        <v>-0.11001497969702127</v>
      </c>
      <c r="L46" s="45">
        <f t="shared" ca="1" si="7"/>
        <v>-0.1238196010049662</v>
      </c>
    </row>
    <row r="47" spans="1:12" x14ac:dyDescent="0.25">
      <c r="A47" s="14"/>
      <c r="B47" s="14">
        <f t="shared" si="1"/>
        <v>169</v>
      </c>
      <c r="C47" s="14" t="str">
        <f t="shared" ca="1" si="8"/>
        <v xml:space="preserve"> 16-NOV-2009 00:00:00</v>
      </c>
      <c r="D47" s="43">
        <f t="shared" ca="1" si="9"/>
        <v>1195257600</v>
      </c>
      <c r="E47" s="43">
        <f ca="1">SUM(INDIRECT(ADDRESS($B47,E$6,1,1,$C$1)):INDIRECT(ADDRESS($B47+$F$1-1,E$6,1,1,$C$1)))</f>
        <v>1.4910155815458465E+18</v>
      </c>
      <c r="F47" s="43">
        <f ca="1">SUM(INDIRECT(ADDRESS($B47,F$6,1,1,$C$1)):INDIRECT(ADDRESS($B47+$F$1-1,F$6,1,1,$C$1)))</f>
        <v>1.7047134305450447E+18</v>
      </c>
      <c r="G47" s="43">
        <f ca="1">SUM(INDIRECT(ADDRESS($B47,G$6,1,1,$C$1)):INDIRECT(ADDRESS($B47+$F$1-1,G$6,1,1,$C$1)))</f>
        <v>1.8176947995038044E+18</v>
      </c>
      <c r="H47" s="43">
        <f ca="1">SUM(INDIRECT(ADDRESS($B47,H$6,1,1,$C$1)):INDIRECT(ADDRESS($B47+$F$1-1,H$6,1,1,$C$1)))</f>
        <v>1.8042341793137925E+18</v>
      </c>
      <c r="J47" s="45">
        <f t="shared" ca="1" si="5"/>
        <v>-0.14332368597894984</v>
      </c>
      <c r="K47" s="45">
        <f t="shared" ca="1" si="6"/>
        <v>-0.21909846013766354</v>
      </c>
      <c r="L47" s="45">
        <f t="shared" ca="1" si="7"/>
        <v>-0.21007064020297428</v>
      </c>
    </row>
    <row r="48" spans="1:12" x14ac:dyDescent="0.25">
      <c r="A48" s="14"/>
      <c r="B48" s="14">
        <f t="shared" si="1"/>
        <v>173</v>
      </c>
      <c r="C48" s="14" t="str">
        <f t="shared" ca="1" si="8"/>
        <v xml:space="preserve"> 14-DEC-2009 00:00:00</v>
      </c>
      <c r="D48" s="43">
        <f t="shared" ca="1" si="9"/>
        <v>1197676800</v>
      </c>
      <c r="E48" s="43">
        <f ca="1">SUM(INDIRECT(ADDRESS($B48,E$6,1,1,$C$1)):INDIRECT(ADDRESS($B48+$F$1-1,E$6,1,1,$C$1)))</f>
        <v>1.5162558326120676E+18</v>
      </c>
      <c r="F48" s="43">
        <f ca="1">SUM(INDIRECT(ADDRESS($B48,F$6,1,1,$C$1)):INDIRECT(ADDRESS($B48+$F$1-1,F$6,1,1,$C$1)))</f>
        <v>1.9364443717077184E+18</v>
      </c>
      <c r="G48" s="43">
        <f ca="1">SUM(INDIRECT(ADDRESS($B48,G$6,1,1,$C$1)):INDIRECT(ADDRESS($B48+$F$1-1,G$6,1,1,$C$1)))</f>
        <v>2.019496209173758E+18</v>
      </c>
      <c r="H48" s="43">
        <f ca="1">SUM(INDIRECT(ADDRESS($B48,H$6,1,1,$C$1)):INDIRECT(ADDRESS($B48+$F$1-1,H$6,1,1,$C$1)))</f>
        <v>2.0372761308931942E+18</v>
      </c>
      <c r="J48" s="45">
        <f t="shared" ca="1" si="5"/>
        <v>-0.27712245523355267</v>
      </c>
      <c r="K48" s="45">
        <f t="shared" ca="1" si="6"/>
        <v>-0.3318967457455736</v>
      </c>
      <c r="L48" s="45">
        <f t="shared" ca="1" si="7"/>
        <v>-0.34362294744387584</v>
      </c>
    </row>
    <row r="49" spans="1:12" x14ac:dyDescent="0.25">
      <c r="A49" s="14"/>
      <c r="B49" s="14">
        <f t="shared" si="1"/>
        <v>177</v>
      </c>
      <c r="C49" s="14" t="str">
        <f t="shared" ca="1" si="8"/>
        <v xml:space="preserve"> 11-JAN-2010 00:00:00</v>
      </c>
      <c r="D49" s="43">
        <f t="shared" ca="1" si="9"/>
        <v>1200096000</v>
      </c>
      <c r="E49" s="43">
        <f ca="1">SUM(INDIRECT(ADDRESS($B49,E$6,1,1,$C$1)):INDIRECT(ADDRESS($B49+$F$1-1,E$6,1,1,$C$1)))</f>
        <v>1.9047847725155487E+18</v>
      </c>
      <c r="F49" s="43">
        <f ca="1">SUM(INDIRECT(ADDRESS($B49,F$6,1,1,$C$1)):INDIRECT(ADDRESS($B49+$F$1-1,F$6,1,1,$C$1)))</f>
        <v>1.9050238633459228E+18</v>
      </c>
      <c r="G49" s="43">
        <f ca="1">SUM(INDIRECT(ADDRESS($B49,G$6,1,1,$C$1)):INDIRECT(ADDRESS($B49+$F$1-1,G$6,1,1,$C$1)))</f>
        <v>2.0118460703801093E+18</v>
      </c>
      <c r="H49" s="43">
        <f ca="1">SUM(INDIRECT(ADDRESS($B49,H$6,1,1,$C$1)):INDIRECT(ADDRESS($B49+$F$1-1,H$6,1,1,$C$1)))</f>
        <v>2.0147074373762944E+18</v>
      </c>
      <c r="J49" s="45">
        <f t="shared" ca="1" si="5"/>
        <v>-1.2552117899304149E-4</v>
      </c>
      <c r="K49" s="45">
        <f t="shared" ca="1" si="6"/>
        <v>-5.6206506587707775E-2</v>
      </c>
      <c r="L49" s="45">
        <f t="shared" ca="1" si="7"/>
        <v>-5.7708706225941035E-2</v>
      </c>
    </row>
    <row r="50" spans="1:12" x14ac:dyDescent="0.25">
      <c r="A50" s="14"/>
      <c r="B50" s="14">
        <f t="shared" si="1"/>
        <v>181</v>
      </c>
      <c r="C50" s="14" t="str">
        <f t="shared" ca="1" si="8"/>
        <v xml:space="preserve"> 08-FEB-2010 00:00:00</v>
      </c>
      <c r="D50" s="43">
        <f t="shared" ca="1" si="9"/>
        <v>1202515200</v>
      </c>
      <c r="E50" s="43">
        <f ca="1">SUM(INDIRECT(ADDRESS($B50,E$6,1,1,$C$1)):INDIRECT(ADDRESS($B50+$F$1-1,E$6,1,1,$C$1)))</f>
        <v>2.0770361459361106E+18</v>
      </c>
      <c r="F50" s="43">
        <f ca="1">SUM(INDIRECT(ADDRESS($B50,F$6,1,1,$C$1)):INDIRECT(ADDRESS($B50+$F$1-1,F$6,1,1,$C$1)))</f>
        <v>2.2947383932565883E+18</v>
      </c>
      <c r="G50" s="43">
        <f ca="1">SUM(INDIRECT(ADDRESS($B50,G$6,1,1,$C$1)):INDIRECT(ADDRESS($B50+$F$1-1,G$6,1,1,$C$1)))</f>
        <v>2.4296684025946941E+18</v>
      </c>
      <c r="H50" s="43">
        <f ca="1">SUM(INDIRECT(ADDRESS($B50,H$6,1,1,$C$1)):INDIRECT(ADDRESS($B50+$F$1-1,H$6,1,1,$C$1)))</f>
        <v>2.412931975587881E+18</v>
      </c>
      <c r="J50" s="45">
        <f t="shared" ca="1" si="5"/>
        <v>-0.10481389442664721</v>
      </c>
      <c r="K50" s="45">
        <f t="shared" ca="1" si="6"/>
        <v>-0.16977665860487653</v>
      </c>
      <c r="L50" s="45">
        <f t="shared" ca="1" si="7"/>
        <v>-0.16171881760891729</v>
      </c>
    </row>
    <row r="51" spans="1:12" x14ac:dyDescent="0.25">
      <c r="A51" s="14"/>
      <c r="B51" s="14">
        <f t="shared" si="1"/>
        <v>185</v>
      </c>
      <c r="C51" s="14" t="str">
        <f t="shared" ca="1" si="8"/>
        <v xml:space="preserve"> 08-MAR-2010 00:00:00</v>
      </c>
      <c r="D51" s="43">
        <f t="shared" ca="1" si="9"/>
        <v>1204934400</v>
      </c>
      <c r="E51" s="43">
        <f ca="1">SUM(INDIRECT(ADDRESS($B51,E$6,1,1,$C$1)):INDIRECT(ADDRESS($B51+$F$1-1,E$6,1,1,$C$1)))</f>
        <v>1.9385659063921674E+18</v>
      </c>
      <c r="F51" s="43">
        <f ca="1">SUM(INDIRECT(ADDRESS($B51,F$6,1,1,$C$1)):INDIRECT(ADDRESS($B51+$F$1-1,F$6,1,1,$C$1)))</f>
        <v>1.9989302178850619E+18</v>
      </c>
      <c r="G51" s="43">
        <f ca="1">SUM(INDIRECT(ADDRESS($B51,G$6,1,1,$C$1)):INDIRECT(ADDRESS($B51+$F$1-1,G$6,1,1,$C$1)))</f>
        <v>2.1130082236845573E+18</v>
      </c>
      <c r="H51" s="43">
        <f ca="1">SUM(INDIRECT(ADDRESS($B51,H$6,1,1,$C$1)):INDIRECT(ADDRESS($B51+$F$1-1,H$6,1,1,$C$1)))</f>
        <v>2.0997035199121326E+18</v>
      </c>
      <c r="J51" s="45">
        <f t="shared" ca="1" si="5"/>
        <v>-3.1138642897747787E-2</v>
      </c>
      <c r="K51" s="45">
        <f t="shared" ca="1" si="6"/>
        <v>-8.9985239458297075E-2</v>
      </c>
      <c r="L51" s="45">
        <f t="shared" ca="1" si="7"/>
        <v>-8.3122071315004042E-2</v>
      </c>
    </row>
    <row r="52" spans="1:12" x14ac:dyDescent="0.25">
      <c r="A52" s="14"/>
      <c r="B52" s="14">
        <f t="shared" si="1"/>
        <v>189</v>
      </c>
      <c r="C52" s="14" t="str">
        <f t="shared" ca="1" si="8"/>
        <v xml:space="preserve"> 05-APR-2010 00:00:00</v>
      </c>
      <c r="D52" s="43">
        <f t="shared" ca="1" si="9"/>
        <v>1207350000</v>
      </c>
      <c r="E52" s="43">
        <f ca="1">SUM(INDIRECT(ADDRESS($B52,E$6,1,1,$C$1)):INDIRECT(ADDRESS($B52+$F$1-1,E$6,1,1,$C$1)))</f>
        <v>2.064780062410025E+18</v>
      </c>
      <c r="F52" s="43">
        <f ca="1">SUM(INDIRECT(ADDRESS($B52,F$6,1,1,$C$1)):INDIRECT(ADDRESS($B52+$F$1-1,F$6,1,1,$C$1)))</f>
        <v>2.0769259200096932E+18</v>
      </c>
      <c r="G52" s="43">
        <f ca="1">SUM(INDIRECT(ADDRESS($B52,G$6,1,1,$C$1)):INDIRECT(ADDRESS($B52+$F$1-1,G$6,1,1,$C$1)))</f>
        <v>2.2515686504053018E+18</v>
      </c>
      <c r="H52" s="43">
        <f ca="1">SUM(INDIRECT(ADDRESS($B52,H$6,1,1,$C$1)):INDIRECT(ADDRESS($B52+$F$1-1,H$6,1,1,$C$1)))</f>
        <v>2.2877715723557622E+18</v>
      </c>
      <c r="J52" s="45">
        <f t="shared" ca="1" si="5"/>
        <v>-5.8823977530524478E-3</v>
      </c>
      <c r="K52" s="45">
        <f t="shared" ca="1" si="6"/>
        <v>-9.0464157125411185E-2</v>
      </c>
      <c r="L52" s="45">
        <f t="shared" ca="1" si="7"/>
        <v>-0.10799770590842496</v>
      </c>
    </row>
    <row r="53" spans="1:12" x14ac:dyDescent="0.25">
      <c r="A53" s="14"/>
      <c r="B53" s="14">
        <f t="shared" si="1"/>
        <v>193</v>
      </c>
      <c r="C53" s="14" t="str">
        <f t="shared" ca="1" si="8"/>
        <v xml:space="preserve"> 03-MAY-2010 00:00:00</v>
      </c>
      <c r="D53" s="43">
        <f t="shared" ca="1" si="9"/>
        <v>1209769200</v>
      </c>
      <c r="E53" s="43">
        <f ca="1">SUM(INDIRECT(ADDRESS($B53,E$6,1,1,$C$1)):INDIRECT(ADDRESS($B53+$F$1-1,E$6,1,1,$C$1)))</f>
        <v>1.9996178742761262E+18</v>
      </c>
      <c r="F53" s="43">
        <f ca="1">SUM(INDIRECT(ADDRESS($B53,F$6,1,1,$C$1)):INDIRECT(ADDRESS($B53+$F$1-1,F$6,1,1,$C$1)))</f>
        <v>1.9323133512969631E+18</v>
      </c>
      <c r="G53" s="43">
        <f ca="1">SUM(INDIRECT(ADDRESS($B53,G$6,1,1,$C$1)):INDIRECT(ADDRESS($B53+$F$1-1,G$6,1,1,$C$1)))</f>
        <v>2.1100802847007962E+18</v>
      </c>
      <c r="H53" s="43">
        <f ca="1">SUM(INDIRECT(ADDRESS($B53,H$6,1,1,$C$1)):INDIRECT(ADDRESS($B53+$F$1-1,H$6,1,1,$C$1)))</f>
        <v>2.1635782092455619E+18</v>
      </c>
      <c r="J53" s="45">
        <f t="shared" ca="1" si="5"/>
        <v>3.3658692415683561E-2</v>
      </c>
      <c r="K53" s="45">
        <f t="shared" ca="1" si="6"/>
        <v>-5.5241759861072465E-2</v>
      </c>
      <c r="L53" s="45">
        <f t="shared" ca="1" si="7"/>
        <v>-8.1995833843398841E-2</v>
      </c>
    </row>
    <row r="54" spans="1:12" x14ac:dyDescent="0.25">
      <c r="A54" s="14"/>
      <c r="B54" s="14">
        <f t="shared" si="1"/>
        <v>197</v>
      </c>
      <c r="C54" s="14" t="str">
        <f t="shared" ca="1" si="8"/>
        <v xml:space="preserve"> 31-MAY-2010 00:00:00</v>
      </c>
      <c r="D54" s="43">
        <f t="shared" ca="1" si="9"/>
        <v>1212188400</v>
      </c>
      <c r="E54" s="43">
        <f ca="1">SUM(INDIRECT(ADDRESS($B54,E$6,1,1,$C$1)):INDIRECT(ADDRESS($B54+$F$1-1,E$6,1,1,$C$1)))</f>
        <v>1.8638296843012649E+18</v>
      </c>
      <c r="F54" s="43">
        <f ca="1">SUM(INDIRECT(ADDRESS($B54,F$6,1,1,$C$1)):INDIRECT(ADDRESS($B54+$F$1-1,F$6,1,1,$C$1)))</f>
        <v>1.8457309444239882E+18</v>
      </c>
      <c r="G54" s="43">
        <f ca="1">SUM(INDIRECT(ADDRESS($B54,G$6,1,1,$C$1)):INDIRECT(ADDRESS($B54+$F$1-1,G$6,1,1,$C$1)))</f>
        <v>2.0406273455340984E+18</v>
      </c>
      <c r="H54" s="43">
        <f ca="1">SUM(INDIRECT(ADDRESS($B54,H$6,1,1,$C$1)):INDIRECT(ADDRESS($B54+$F$1-1,H$6,1,1,$C$1)))</f>
        <v>2.0767715404102669E+18</v>
      </c>
      <c r="J54" s="45">
        <f t="shared" ca="1" si="5"/>
        <v>9.7105116576473825E-3</v>
      </c>
      <c r="K54" s="45">
        <f t="shared" ca="1" si="6"/>
        <v>-9.4857197909214319E-2</v>
      </c>
      <c r="L54" s="45">
        <f t="shared" ca="1" si="7"/>
        <v>-0.11424963230416207</v>
      </c>
    </row>
    <row r="55" spans="1:12" x14ac:dyDescent="0.25">
      <c r="A55" s="14"/>
      <c r="B55" s="14">
        <f t="shared" si="1"/>
        <v>201</v>
      </c>
      <c r="C55" s="14" t="str">
        <f t="shared" ca="1" si="8"/>
        <v xml:space="preserve"> 28-JUN-2010 00:00:00</v>
      </c>
      <c r="D55" s="43">
        <f t="shared" ca="1" si="9"/>
        <v>1214607600</v>
      </c>
      <c r="E55" s="43">
        <f ca="1">SUM(INDIRECT(ADDRESS($B55,E$6,1,1,$C$1)):INDIRECT(ADDRESS($B55+$F$1-1,E$6,1,1,$C$1)))</f>
        <v>1.0170195361992803E+18</v>
      </c>
      <c r="F55" s="43">
        <f ca="1">SUM(INDIRECT(ADDRESS($B55,F$6,1,1,$C$1)):INDIRECT(ADDRESS($B55+$F$1-1,F$6,1,1,$C$1)))</f>
        <v>1.0591775815891145E+18</v>
      </c>
      <c r="G55" s="43">
        <f ca="1">SUM(INDIRECT(ADDRESS($B55,G$6,1,1,$C$1)):INDIRECT(ADDRESS($B55+$F$1-1,G$6,1,1,$C$1)))</f>
        <v>1.1368092293602125E+18</v>
      </c>
      <c r="H55" s="43">
        <f ca="1">SUM(INDIRECT(ADDRESS($B55,H$6,1,1,$C$1)):INDIRECT(ADDRESS($B55+$F$1-1,H$6,1,1,$C$1)))</f>
        <v>1.2000822552724145E+18</v>
      </c>
      <c r="J55" s="45">
        <f t="shared" ca="1" si="5"/>
        <v>-4.1452542344843968E-2</v>
      </c>
      <c r="K55" s="45">
        <f t="shared" ca="1" si="6"/>
        <v>-0.1177850463016671</v>
      </c>
      <c r="L55" s="45">
        <f t="shared" ca="1" si="7"/>
        <v>-0.17999921590224391</v>
      </c>
    </row>
    <row r="56" spans="1:12" x14ac:dyDescent="0.25">
      <c r="A56" s="14"/>
      <c r="B56" s="14">
        <f t="shared" si="1"/>
        <v>205</v>
      </c>
      <c r="C56" s="14" t="str">
        <f t="shared" ca="1" si="8"/>
        <v xml:space="preserve"> 26-JUL-2010 00:00:00</v>
      </c>
      <c r="D56" s="43">
        <f t="shared" ca="1" si="9"/>
        <v>1217026800</v>
      </c>
      <c r="E56" s="43">
        <f ca="1">SUM(INDIRECT(ADDRESS($B56,E$6,1,1,$C$1)):INDIRECT(ADDRESS($B56+$F$1-1,E$6,1,1,$C$1)))</f>
        <v>3323909370000000</v>
      </c>
      <c r="F56" s="43">
        <f ca="1">SUM(INDIRECT(ADDRESS($B56,F$6,1,1,$C$1)):INDIRECT(ADDRESS($B56+$F$1-1,F$6,1,1,$C$1)))</f>
        <v>0</v>
      </c>
      <c r="G56" s="43">
        <f ca="1">SUM(INDIRECT(ADDRESS($B56,G$6,1,1,$C$1)):INDIRECT(ADDRESS($B56+$F$1-1,G$6,1,1,$C$1)))</f>
        <v>0</v>
      </c>
      <c r="H56" s="43">
        <f ca="1">SUM(INDIRECT(ADDRESS($B56,H$6,1,1,$C$1)):INDIRECT(ADDRESS($B56+$F$1-1,H$6,1,1,$C$1)))</f>
        <v>0</v>
      </c>
      <c r="J56" s="45">
        <f t="shared" ca="1" si="5"/>
        <v>1</v>
      </c>
      <c r="K56" s="45">
        <f t="shared" ca="1" si="6"/>
        <v>1</v>
      </c>
      <c r="L56" s="45">
        <f t="shared" ca="1" si="7"/>
        <v>1</v>
      </c>
    </row>
    <row r="57" spans="1:12" x14ac:dyDescent="0.25">
      <c r="A57" s="14"/>
      <c r="B57" s="14">
        <f t="shared" si="1"/>
        <v>209</v>
      </c>
      <c r="C57" s="14" t="str">
        <f t="shared" ca="1" si="8"/>
        <v xml:space="preserve"> 23-AUG-2010 00:00:00</v>
      </c>
      <c r="D57" s="43">
        <f t="shared" ca="1" si="9"/>
        <v>1219446000</v>
      </c>
      <c r="E57" s="43">
        <f ca="1">SUM(INDIRECT(ADDRESS($B57,E$6,1,1,$C$1)):INDIRECT(ADDRESS($B57+$F$1-1,E$6,1,1,$C$1)))</f>
        <v>1.3797072634574996E+18</v>
      </c>
      <c r="F57" s="43">
        <f ca="1">SUM(INDIRECT(ADDRESS($B57,F$6,1,1,$C$1)):INDIRECT(ADDRESS($B57+$F$1-1,F$6,1,1,$C$1)))</f>
        <v>1.3074612357415022E+18</v>
      </c>
      <c r="G57" s="43">
        <f ca="1">SUM(INDIRECT(ADDRESS($B57,G$6,1,1,$C$1)):INDIRECT(ADDRESS($B57+$F$1-1,G$6,1,1,$C$1)))</f>
        <v>1.3885849163860751E+18</v>
      </c>
      <c r="H57" s="43">
        <f ca="1">SUM(INDIRECT(ADDRESS($B57,H$6,1,1,$C$1)):INDIRECT(ADDRESS($B57+$F$1-1,H$6,1,1,$C$1)))</f>
        <v>1.48578849448195E+18</v>
      </c>
      <c r="J57" s="45">
        <f t="shared" ca="1" si="5"/>
        <v>5.2363301715866409E-2</v>
      </c>
      <c r="K57" s="45">
        <f t="shared" ca="1" si="6"/>
        <v>-6.4344467581683891E-3</v>
      </c>
      <c r="L57" s="45">
        <f t="shared" ca="1" si="7"/>
        <v>-7.6886767094792516E-2</v>
      </c>
    </row>
    <row r="58" spans="1:12" x14ac:dyDescent="0.25">
      <c r="A58" s="14"/>
      <c r="B58" s="14">
        <f t="shared" si="1"/>
        <v>213</v>
      </c>
      <c r="C58" s="14" t="str">
        <f t="shared" ca="1" si="8"/>
        <v xml:space="preserve"> 20-SEP-2010 00:00:00</v>
      </c>
      <c r="D58" s="43">
        <f t="shared" ca="1" si="9"/>
        <v>1221865200</v>
      </c>
      <c r="E58" s="43">
        <f ca="1">SUM(INDIRECT(ADDRESS($B58,E$6,1,1,$C$1)):INDIRECT(ADDRESS($B58+$F$1-1,E$6,1,1,$C$1)))</f>
        <v>8.5503302662092339E+17</v>
      </c>
      <c r="F58" s="43">
        <f ca="1">SUM(INDIRECT(ADDRESS($B58,F$6,1,1,$C$1)):INDIRECT(ADDRESS($B58+$F$1-1,F$6,1,1,$C$1)))</f>
        <v>6.8330298830197965E+17</v>
      </c>
      <c r="G58" s="43">
        <f ca="1">SUM(INDIRECT(ADDRESS($B58,G$6,1,1,$C$1)):INDIRECT(ADDRESS($B58+$F$1-1,G$6,1,1,$C$1)))</f>
        <v>6.7479740537639795E+17</v>
      </c>
      <c r="H58" s="43">
        <f ca="1">SUM(INDIRECT(ADDRESS($B58,H$6,1,1,$C$1)):INDIRECT(ADDRESS($B58+$F$1-1,H$6,1,1,$C$1)))</f>
        <v>7.3735116584640909E+17</v>
      </c>
      <c r="J58" s="45">
        <f t="shared" ca="1" si="5"/>
        <v>0.20084608777934351</v>
      </c>
      <c r="K58" s="45">
        <f t="shared" ca="1" si="6"/>
        <v>0.21079375372997425</v>
      </c>
      <c r="L58" s="45">
        <f t="shared" ca="1" si="7"/>
        <v>0.13763428675918063</v>
      </c>
    </row>
    <row r="59" spans="1:12" x14ac:dyDescent="0.25">
      <c r="A59" s="14"/>
      <c r="B59" s="14">
        <f t="shared" si="1"/>
        <v>217</v>
      </c>
      <c r="C59" s="14" t="str">
        <f t="shared" ca="1" si="8"/>
        <v xml:space="preserve"> 18-OCT-2010 00:00:00</v>
      </c>
      <c r="D59" s="43">
        <f t="shared" ca="1" si="9"/>
        <v>1224284400</v>
      </c>
      <c r="E59" s="43">
        <f ca="1">SUM(INDIRECT(ADDRESS($B59,E$6,1,1,$C$1)):INDIRECT(ADDRESS($B59+$F$1-1,E$6,1,1,$C$1)))</f>
        <v>8.5405030601572006E+17</v>
      </c>
      <c r="F59" s="43">
        <f ca="1">SUM(INDIRECT(ADDRESS($B59,F$6,1,1,$C$1)):INDIRECT(ADDRESS($B59+$F$1-1,F$6,1,1,$C$1)))</f>
        <v>7.3984864039828659E+17</v>
      </c>
      <c r="G59" s="43">
        <f ca="1">SUM(INDIRECT(ADDRESS($B59,G$6,1,1,$C$1)):INDIRECT(ADDRESS($B59+$F$1-1,G$6,1,1,$C$1)))</f>
        <v>7.1985938283454733E+17</v>
      </c>
      <c r="H59" s="43">
        <f ca="1">SUM(INDIRECT(ADDRESS($B59,H$6,1,1,$C$1)):INDIRECT(ADDRESS($B59+$F$1-1,H$6,1,1,$C$1)))</f>
        <v>7.7735886132101837E+17</v>
      </c>
      <c r="J59" s="45">
        <f t="shared" ca="1" si="5"/>
        <v>0.13371772694538608</v>
      </c>
      <c r="K59" s="45">
        <f t="shared" ca="1" si="6"/>
        <v>0.15712297300986244</v>
      </c>
      <c r="L59" s="45">
        <f t="shared" ca="1" si="7"/>
        <v>8.9797338815414088E-2</v>
      </c>
    </row>
    <row r="60" spans="1:12" x14ac:dyDescent="0.25">
      <c r="A60" s="14"/>
      <c r="B60" s="14">
        <f t="shared" si="1"/>
        <v>221</v>
      </c>
      <c r="C60" s="14" t="str">
        <f t="shared" ca="1" si="8"/>
        <v xml:space="preserve"> 15-NOV-2010 00:00:00</v>
      </c>
      <c r="D60" s="43">
        <f t="shared" ca="1" si="9"/>
        <v>1226707200</v>
      </c>
      <c r="E60" s="43">
        <f ca="1">SUM(INDIRECT(ADDRESS($B60,E$6,1,1,$C$1)):INDIRECT(ADDRESS($B60+$F$1-1,E$6,1,1,$C$1)))</f>
        <v>2.2553886071441687E+18</v>
      </c>
      <c r="F60" s="43">
        <f ca="1">SUM(INDIRECT(ADDRESS($B60,F$6,1,1,$C$1)):INDIRECT(ADDRESS($B60+$F$1-1,F$6,1,1,$C$1)))</f>
        <v>2.0698888927216366E+18</v>
      </c>
      <c r="G60" s="43">
        <f ca="1">SUM(INDIRECT(ADDRESS($B60,G$6,1,1,$C$1)):INDIRECT(ADDRESS($B60+$F$1-1,G$6,1,1,$C$1)))</f>
        <v>2.2576069203737441E+18</v>
      </c>
      <c r="H60" s="43">
        <f ca="1">SUM(INDIRECT(ADDRESS($B60,H$6,1,1,$C$1)):INDIRECT(ADDRESS($B60+$F$1-1,H$6,1,1,$C$1)))</f>
        <v>2.2759083670266972E+18</v>
      </c>
      <c r="J60" s="45">
        <f t="shared" ca="1" si="5"/>
        <v>8.2247340362961496E-2</v>
      </c>
      <c r="K60" s="45">
        <f t="shared" ca="1" si="6"/>
        <v>-9.8356142376027577E-4</v>
      </c>
      <c r="L60" s="45">
        <f t="shared" ca="1" si="7"/>
        <v>-9.0981038999355252E-3</v>
      </c>
    </row>
    <row r="61" spans="1:12" x14ac:dyDescent="0.25">
      <c r="A61" s="14"/>
      <c r="B61" s="14">
        <f t="shared" si="1"/>
        <v>225</v>
      </c>
      <c r="C61" s="14" t="str">
        <f t="shared" ca="1" si="8"/>
        <v xml:space="preserve"> 13-DEC-2010 00:00:00</v>
      </c>
      <c r="D61" s="43">
        <f t="shared" ca="1" si="9"/>
        <v>1229126400</v>
      </c>
      <c r="E61" s="43">
        <f ca="1">SUM(INDIRECT(ADDRESS($B61,E$6,1,1,$C$1)):INDIRECT(ADDRESS($B61+$F$1-1,E$6,1,1,$C$1)))</f>
        <v>2.1948223108668851E+18</v>
      </c>
      <c r="F61" s="43">
        <f ca="1">SUM(INDIRECT(ADDRESS($B61,F$6,1,1,$C$1)):INDIRECT(ADDRESS($B61+$F$1-1,F$6,1,1,$C$1)))</f>
        <v>2.0327630547753242E+18</v>
      </c>
      <c r="G61" s="43">
        <f ca="1">SUM(INDIRECT(ADDRESS($B61,G$6,1,1,$C$1)):INDIRECT(ADDRESS($B61+$F$1-1,G$6,1,1,$C$1)))</f>
        <v>2.1276032760436544E+18</v>
      </c>
      <c r="H61" s="43">
        <f ca="1">SUM(INDIRECT(ADDRESS($B61,H$6,1,1,$C$1)):INDIRECT(ADDRESS($B61+$F$1-1,H$6,1,1,$C$1)))</f>
        <v>2.1498189835054602E+18</v>
      </c>
      <c r="J61" s="45">
        <f t="shared" ca="1" si="5"/>
        <v>7.3837073410991841E-2</v>
      </c>
      <c r="K61" s="45">
        <f t="shared" ca="1" si="6"/>
        <v>3.0626185313690081E-2</v>
      </c>
      <c r="L61" s="45">
        <f t="shared" ca="1" si="7"/>
        <v>2.0504314694910319E-2</v>
      </c>
    </row>
    <row r="62" spans="1:12" x14ac:dyDescent="0.25">
      <c r="A62" s="14"/>
      <c r="B62" s="14">
        <f t="shared" si="1"/>
        <v>229</v>
      </c>
      <c r="C62" s="14" t="str">
        <f t="shared" ca="1" si="8"/>
        <v xml:space="preserve"> 10-JAN-2011 00:00:00</v>
      </c>
      <c r="D62" s="43">
        <f t="shared" ca="1" si="9"/>
        <v>1231545600</v>
      </c>
      <c r="E62" s="43">
        <f ca="1">SUM(INDIRECT(ADDRESS($B62,E$6,1,1,$C$1)):INDIRECT(ADDRESS($B62+$F$1-1,E$6,1,1,$C$1)))</f>
        <v>2.1415286812677891E+18</v>
      </c>
      <c r="F62" s="43">
        <f ca="1">SUM(INDIRECT(ADDRESS($B62,F$6,1,1,$C$1)):INDIRECT(ADDRESS($B62+$F$1-1,F$6,1,1,$C$1)))</f>
        <v>2.2068575652650025E+18</v>
      </c>
      <c r="G62" s="43">
        <f ca="1">SUM(INDIRECT(ADDRESS($B62,G$6,1,1,$C$1)):INDIRECT(ADDRESS($B62+$F$1-1,G$6,1,1,$C$1)))</f>
        <v>2.3035206148978877E+18</v>
      </c>
      <c r="H62" s="43">
        <f ca="1">SUM(INDIRECT(ADDRESS($B62,H$6,1,1,$C$1)):INDIRECT(ADDRESS($B62+$F$1-1,H$6,1,1,$C$1)))</f>
        <v>2.3404018632603412E+18</v>
      </c>
      <c r="J62" s="45">
        <f t="shared" ca="1" si="5"/>
        <v>-3.0505724517562199E-2</v>
      </c>
      <c r="K62" s="45">
        <f t="shared" ca="1" si="6"/>
        <v>-7.5643130557653399E-2</v>
      </c>
      <c r="L62" s="45">
        <f t="shared" ca="1" si="7"/>
        <v>-9.286505650478559E-2</v>
      </c>
    </row>
    <row r="63" spans="1:12" x14ac:dyDescent="0.25">
      <c r="A63" s="14"/>
      <c r="B63" s="14">
        <f t="shared" si="1"/>
        <v>233</v>
      </c>
      <c r="C63" s="14" t="str">
        <f t="shared" ca="1" si="8"/>
        <v xml:space="preserve"> 07-FEB-2011 00:00:00</v>
      </c>
      <c r="D63" s="43">
        <f t="shared" ca="1" si="9"/>
        <v>1233964800</v>
      </c>
      <c r="E63" s="43">
        <f ca="1">SUM(INDIRECT(ADDRESS($B63,E$6,1,1,$C$1)):INDIRECT(ADDRESS($B63+$F$1-1,E$6,1,1,$C$1)))</f>
        <v>1.8476855213617818E+18</v>
      </c>
      <c r="F63" s="43">
        <f ca="1">SUM(INDIRECT(ADDRESS($B63,F$6,1,1,$C$1)):INDIRECT(ADDRESS($B63+$F$1-1,F$6,1,1,$C$1)))</f>
        <v>1.7309693204003489E+18</v>
      </c>
      <c r="G63" s="43">
        <f ca="1">SUM(INDIRECT(ADDRESS($B63,G$6,1,1,$C$1)):INDIRECT(ADDRESS($B63+$F$1-1,G$6,1,1,$C$1)))</f>
        <v>1.8036543931077786E+18</v>
      </c>
      <c r="H63" s="43">
        <f ca="1">SUM(INDIRECT(ADDRESS($B63,H$6,1,1,$C$1)):INDIRECT(ADDRESS($B63+$F$1-1,H$6,1,1,$C$1)))</f>
        <v>1.8403118341213908E+18</v>
      </c>
      <c r="J63" s="45">
        <f t="shared" ca="1" si="5"/>
        <v>6.3168867002546314E-2</v>
      </c>
      <c r="K63" s="45">
        <f t="shared" ca="1" si="6"/>
        <v>2.3830423383710539E-2</v>
      </c>
      <c r="L63" s="45">
        <f t="shared" ca="1" si="7"/>
        <v>3.9907696169834981E-3</v>
      </c>
    </row>
    <row r="64" spans="1:12" x14ac:dyDescent="0.25">
      <c r="A64" s="14"/>
      <c r="B64" s="14">
        <f t="shared" si="1"/>
        <v>237</v>
      </c>
      <c r="C64" s="14" t="str">
        <f t="shared" ca="1" si="8"/>
        <v xml:space="preserve"> 07-MAR-2011 00:00:00</v>
      </c>
      <c r="D64" s="43">
        <f t="shared" ca="1" si="9"/>
        <v>1236384000</v>
      </c>
      <c r="E64" s="43">
        <f ca="1">SUM(INDIRECT(ADDRESS($B64,E$6,1,1,$C$1)):INDIRECT(ADDRESS($B64+$F$1-1,E$6,1,1,$C$1)))</f>
        <v>3.6059766954608256E+17</v>
      </c>
      <c r="F64" s="43">
        <f ca="1">SUM(INDIRECT(ADDRESS($B64,F$6,1,1,$C$1)):INDIRECT(ADDRESS($B64+$F$1-1,F$6,1,1,$C$1)))</f>
        <v>4.3293297580259475E+17</v>
      </c>
      <c r="G64" s="43">
        <f ca="1">SUM(INDIRECT(ADDRESS($B64,G$6,1,1,$C$1)):INDIRECT(ADDRESS($B64+$F$1-1,G$6,1,1,$C$1)))</f>
        <v>3.6620177458319328E+17</v>
      </c>
      <c r="H64" s="43">
        <f ca="1">SUM(INDIRECT(ADDRESS($B64,H$6,1,1,$C$1)):INDIRECT(ADDRESS($B64+$F$1-1,H$6,1,1,$C$1)))</f>
        <v>3.9080438415250278E+17</v>
      </c>
      <c r="J64" s="45">
        <f t="shared" ca="1" si="5"/>
        <v>-0.20059837421458462</v>
      </c>
      <c r="K64" s="45">
        <f t="shared" ca="1" si="6"/>
        <v>-1.5541157113314465E-2</v>
      </c>
      <c r="L64" s="45">
        <f t="shared" ca="1" si="7"/>
        <v>-8.3768468732602158E-2</v>
      </c>
    </row>
    <row r="65" spans="1:12" x14ac:dyDescent="0.25">
      <c r="A65" s="14"/>
      <c r="B65" s="14">
        <f t="shared" si="1"/>
        <v>241</v>
      </c>
      <c r="C65" s="14" t="str">
        <f t="shared" ca="1" si="8"/>
        <v xml:space="preserve"> 04-APR-2011 00:00:00</v>
      </c>
      <c r="D65" s="43">
        <f t="shared" ca="1" si="9"/>
        <v>1238799600</v>
      </c>
      <c r="E65" s="43">
        <f ca="1">SUM(INDIRECT(ADDRESS($B65,E$6,1,1,$C$1)):INDIRECT(ADDRESS($B65+$F$1-1,E$6,1,1,$C$1)))</f>
        <v>8.6923205614168768E+17</v>
      </c>
      <c r="F65" s="43">
        <f ca="1">SUM(INDIRECT(ADDRESS($B65,F$6,1,1,$C$1)):INDIRECT(ADDRESS($B65+$F$1-1,F$6,1,1,$C$1)))</f>
        <v>9.708724737763767E+17</v>
      </c>
      <c r="G65" s="43">
        <f ca="1">SUM(INDIRECT(ADDRESS($B65,G$6,1,1,$C$1)):INDIRECT(ADDRESS($B65+$F$1-1,G$6,1,1,$C$1)))</f>
        <v>9.2038875660394342E+17</v>
      </c>
      <c r="H65" s="43">
        <f ca="1">SUM(INDIRECT(ADDRESS($B65,H$6,1,1,$C$1)):INDIRECT(ADDRESS($B65+$F$1-1,H$6,1,1,$C$1)))</f>
        <v>9.3175304164907251E+17</v>
      </c>
      <c r="J65" s="45">
        <f t="shared" ca="1" si="5"/>
        <v>-0.11693128079726653</v>
      </c>
      <c r="K65" s="45">
        <f t="shared" ca="1" si="6"/>
        <v>-5.8852754107261124E-2</v>
      </c>
      <c r="L65" s="45">
        <f t="shared" ca="1" si="7"/>
        <v>-7.1926690997684173E-2</v>
      </c>
    </row>
    <row r="66" spans="1:12" x14ac:dyDescent="0.25">
      <c r="A66" s="14"/>
      <c r="B66" s="14">
        <f t="shared" si="1"/>
        <v>245</v>
      </c>
      <c r="C66" s="14" t="str">
        <f t="shared" ca="1" si="8"/>
        <v xml:space="preserve"> 02-MAY-2011 00:00:00</v>
      </c>
      <c r="D66" s="43">
        <f t="shared" ca="1" si="9"/>
        <v>1241218800</v>
      </c>
      <c r="E66" s="43">
        <f ca="1">SUM(INDIRECT(ADDRESS($B66,E$6,1,1,$C$1)):INDIRECT(ADDRESS($B66+$F$1-1,E$6,1,1,$C$1)))</f>
        <v>8.8244115974553856E+17</v>
      </c>
      <c r="F66" s="43">
        <f ca="1">SUM(INDIRECT(ADDRESS($B66,F$6,1,1,$C$1)):INDIRECT(ADDRESS($B66+$F$1-1,F$6,1,1,$C$1)))</f>
        <v>1.0342080751301343E+18</v>
      </c>
      <c r="G66" s="43">
        <f ca="1">SUM(INDIRECT(ADDRESS($B66,G$6,1,1,$C$1)):INDIRECT(ADDRESS($B66+$F$1-1,G$6,1,1,$C$1)))</f>
        <v>1.0136431237316653E+18</v>
      </c>
      <c r="H66" s="43">
        <f ca="1">SUM(INDIRECT(ADDRESS($B66,H$6,1,1,$C$1)):INDIRECT(ADDRESS($B66+$F$1-1,H$6,1,1,$C$1)))</f>
        <v>1.0081114661583928E+18</v>
      </c>
      <c r="J66" s="45">
        <f t="shared" ca="1" si="5"/>
        <v>-0.17198530883164986</v>
      </c>
      <c r="K66" s="45">
        <f t="shared" ca="1" si="6"/>
        <v>-0.14868069393313457</v>
      </c>
      <c r="L66" s="45">
        <f t="shared" ca="1" si="7"/>
        <v>-0.14241210875645541</v>
      </c>
    </row>
    <row r="67" spans="1:12" x14ac:dyDescent="0.25">
      <c r="A67" s="14"/>
      <c r="B67" s="14">
        <f t="shared" si="1"/>
        <v>249</v>
      </c>
      <c r="C67" s="14" t="str">
        <f t="shared" ca="1" si="8"/>
        <v xml:space="preserve"> 30-MAY-2011 00:00:00</v>
      </c>
      <c r="D67" s="43">
        <f t="shared" ca="1" si="9"/>
        <v>1243638000</v>
      </c>
      <c r="E67" s="43">
        <f ca="1">SUM(INDIRECT(ADDRESS($B67,E$6,1,1,$C$1)):INDIRECT(ADDRESS($B67+$F$1-1,E$6,1,1,$C$1)))</f>
        <v>3.7989968782669421E+17</v>
      </c>
      <c r="F67" s="43">
        <f ca="1">SUM(INDIRECT(ADDRESS($B67,F$6,1,1,$C$1)):INDIRECT(ADDRESS($B67+$F$1-1,F$6,1,1,$C$1)))</f>
        <v>8.6166224251040947E+17</v>
      </c>
      <c r="G67" s="43">
        <f ca="1">SUM(INDIRECT(ADDRESS($B67,G$6,1,1,$C$1)):INDIRECT(ADDRESS($B67+$F$1-1,G$6,1,1,$C$1)))</f>
        <v>8.402081767161623E+17</v>
      </c>
      <c r="H67" s="43">
        <f ca="1">SUM(INDIRECT(ADDRESS($B67,H$6,1,1,$C$1)):INDIRECT(ADDRESS($B67+$F$1-1,H$6,1,1,$C$1)))</f>
        <v>8.6165033487473562E+17</v>
      </c>
      <c r="J67" s="45">
        <f t="shared" ca="1" si="5"/>
        <v>-1.268130956989598</v>
      </c>
      <c r="K67" s="45">
        <f t="shared" ca="1" si="6"/>
        <v>-1.2116579814075958</v>
      </c>
      <c r="L67" s="45">
        <f t="shared" ca="1" si="7"/>
        <v>-1.2680996128320337</v>
      </c>
    </row>
    <row r="68" spans="1:12" x14ac:dyDescent="0.25">
      <c r="A68" s="14"/>
      <c r="B68" s="14">
        <f t="shared" si="1"/>
        <v>253</v>
      </c>
      <c r="C68" s="14" t="str">
        <f t="shared" ca="1" si="8"/>
        <v xml:space="preserve"> 27-JUN-2011 00:00:00</v>
      </c>
      <c r="D68" s="43">
        <f t="shared" ca="1" si="9"/>
        <v>1246057200</v>
      </c>
      <c r="E68" s="43">
        <f ca="1">SUM(INDIRECT(ADDRESS($B68,E$6,1,1,$C$1)):INDIRECT(ADDRESS($B68+$F$1-1,E$6,1,1,$C$1)))</f>
        <v>1.0618710293168508E+18</v>
      </c>
      <c r="F68" s="43">
        <f ca="1">SUM(INDIRECT(ADDRESS($B68,F$6,1,1,$C$1)):INDIRECT(ADDRESS($B68+$F$1-1,F$6,1,1,$C$1)))</f>
        <v>1.2902569372485873E+18</v>
      </c>
      <c r="G68" s="43">
        <f ca="1">SUM(INDIRECT(ADDRESS($B68,G$6,1,1,$C$1)):INDIRECT(ADDRESS($B68+$F$1-1,G$6,1,1,$C$1)))</f>
        <v>1.2899320512599329E+18</v>
      </c>
      <c r="H68" s="43">
        <f ca="1">SUM(INDIRECT(ADDRESS($B68,H$6,1,1,$C$1)):INDIRECT(ADDRESS($B68+$F$1-1,H$6,1,1,$C$1)))</f>
        <v>1.3048832182205294E+18</v>
      </c>
      <c r="J68" s="45">
        <f t="shared" ca="1" si="5"/>
        <v>-0.21507876345272112</v>
      </c>
      <c r="K68" s="45">
        <f t="shared" ca="1" si="6"/>
        <v>-0.21477280728696777</v>
      </c>
      <c r="L68" s="45">
        <f t="shared" ca="1" si="7"/>
        <v>-0.22885282882236577</v>
      </c>
    </row>
    <row r="69" spans="1:12" x14ac:dyDescent="0.25">
      <c r="A69" s="14"/>
      <c r="B69" s="14">
        <f t="shared" si="1"/>
        <v>257</v>
      </c>
      <c r="C69" s="14" t="str">
        <f t="shared" ca="1" si="8"/>
        <v xml:space="preserve"> 25-JUL-2011 00:00:00</v>
      </c>
      <c r="D69" s="43">
        <f t="shared" ca="1" si="9"/>
        <v>1248476400</v>
      </c>
      <c r="E69" s="43">
        <f ca="1">SUM(INDIRECT(ADDRESS($B69,E$6,1,1,$C$1)):INDIRECT(ADDRESS($B69+$F$1-1,E$6,1,1,$C$1)))</f>
        <v>1.1631263535007058E+18</v>
      </c>
      <c r="F69" s="43">
        <f ca="1">SUM(INDIRECT(ADDRESS($B69,F$6,1,1,$C$1)):INDIRECT(ADDRESS($B69+$F$1-1,F$6,1,1,$C$1)))</f>
        <v>1.4551889764365878E+18</v>
      </c>
      <c r="G69" s="43">
        <f ca="1">SUM(INDIRECT(ADDRESS($B69,G$6,1,1,$C$1)):INDIRECT(ADDRESS($B69+$F$1-1,G$6,1,1,$C$1)))</f>
        <v>1.4002770362104069E+18</v>
      </c>
      <c r="H69" s="43">
        <f ca="1">SUM(INDIRECT(ADDRESS($B69,H$6,1,1,$C$1)):INDIRECT(ADDRESS($B69+$F$1-1,H$6,1,1,$C$1)))</f>
        <v>1.4406761148474388E+18</v>
      </c>
      <c r="J69" s="45">
        <f t="shared" ca="1" si="5"/>
        <v>-0.25110137179580699</v>
      </c>
      <c r="K69" s="45">
        <f t="shared" ca="1" si="6"/>
        <v>-0.20389073121414511</v>
      </c>
      <c r="L69" s="45">
        <f t="shared" ca="1" si="7"/>
        <v>-0.23862391262254606</v>
      </c>
    </row>
    <row r="70" spans="1:12" x14ac:dyDescent="0.25">
      <c r="A70" s="14"/>
      <c r="B70" s="14">
        <f t="shared" si="1"/>
        <v>261</v>
      </c>
      <c r="C70" s="14" t="str">
        <f t="shared" ca="1" si="8"/>
        <v xml:space="preserve"> 22-AUG-2011 00:00:00</v>
      </c>
      <c r="D70" s="43">
        <f t="shared" ca="1" si="9"/>
        <v>1250895600</v>
      </c>
      <c r="E70" s="43">
        <f ca="1">SUM(INDIRECT(ADDRESS($B70,E$6,1,1,$C$1)):INDIRECT(ADDRESS($B70+$F$1-1,E$6,1,1,$C$1)))</f>
        <v>2.1980047800092122E+18</v>
      </c>
      <c r="F70" s="43">
        <f ca="1">SUM(INDIRECT(ADDRESS($B70,F$6,1,1,$C$1)):INDIRECT(ADDRESS($B70+$F$1-1,F$6,1,1,$C$1)))</f>
        <v>2.4530126449149215E+18</v>
      </c>
      <c r="G70" s="43">
        <f ca="1">SUM(INDIRECT(ADDRESS($B70,G$6,1,1,$C$1)):INDIRECT(ADDRESS($B70+$F$1-1,G$6,1,1,$C$1)))</f>
        <v>2.5287403871924076E+18</v>
      </c>
      <c r="H70" s="43">
        <f ca="1">SUM(INDIRECT(ADDRESS($B70,H$6,1,1,$C$1)):INDIRECT(ADDRESS($B70+$F$1-1,H$6,1,1,$C$1)))</f>
        <v>2.5638164595392824E+18</v>
      </c>
      <c r="J70" s="45">
        <f t="shared" ca="1" si="5"/>
        <v>-0.11601788459470072</v>
      </c>
      <c r="K70" s="45">
        <f t="shared" ca="1" si="6"/>
        <v>-0.15047083163386443</v>
      </c>
      <c r="L70" s="45">
        <f t="shared" ca="1" si="7"/>
        <v>-0.16642897361148465</v>
      </c>
    </row>
    <row r="71" spans="1:12" x14ac:dyDescent="0.25">
      <c r="A71" s="14"/>
      <c r="B71" s="14">
        <f t="shared" si="1"/>
        <v>265</v>
      </c>
      <c r="C71" s="14" t="str">
        <f t="shared" ca="1" si="8"/>
        <v xml:space="preserve"> 19-SEP-2011 00:00:00</v>
      </c>
      <c r="D71" s="43">
        <f t="shared" ca="1" si="9"/>
        <v>1253314800</v>
      </c>
      <c r="E71" s="43">
        <f ca="1">SUM(INDIRECT(ADDRESS($B71,E$6,1,1,$C$1)):INDIRECT(ADDRESS($B71+$F$1-1,E$6,1,1,$C$1)))</f>
        <v>1.6857742228702728E+18</v>
      </c>
      <c r="F71" s="43">
        <f ca="1">SUM(INDIRECT(ADDRESS($B71,F$6,1,1,$C$1)):INDIRECT(ADDRESS($B71+$F$1-1,F$6,1,1,$C$1)))</f>
        <v>1.9036544344364273E+18</v>
      </c>
      <c r="G71" s="43">
        <f ca="1">SUM(INDIRECT(ADDRESS($B71,G$6,1,1,$C$1)):INDIRECT(ADDRESS($B71+$F$1-1,G$6,1,1,$C$1)))</f>
        <v>1.8359601261474409E+18</v>
      </c>
      <c r="H71" s="43">
        <f ca="1">SUM(INDIRECT(ADDRESS($B71,H$6,1,1,$C$1)):INDIRECT(ADDRESS($B71+$F$1-1,H$6,1,1,$C$1)))</f>
        <v>1.8718167400414525E+18</v>
      </c>
      <c r="J71" s="45">
        <f t="shared" ca="1" si="5"/>
        <v>-0.12924637748653087</v>
      </c>
      <c r="K71" s="45">
        <f t="shared" ca="1" si="6"/>
        <v>-8.9090164768004965E-2</v>
      </c>
      <c r="L71" s="45">
        <f t="shared" ca="1" si="7"/>
        <v>-0.11036028113801365</v>
      </c>
    </row>
    <row r="72" spans="1:12" x14ac:dyDescent="0.25">
      <c r="A72" s="14"/>
      <c r="B72" s="14">
        <f t="shared" ref="B72:B79" si="10">(ROW()-8)*$F$1+$F$2</f>
        <v>269</v>
      </c>
      <c r="C72" s="14" t="str">
        <f t="shared" ca="1" si="8"/>
        <v xml:space="preserve"> 17-OCT-2011 00:00:00</v>
      </c>
      <c r="D72" s="43">
        <f t="shared" ca="1" si="9"/>
        <v>1255734000</v>
      </c>
      <c r="E72" s="43">
        <f ca="1">SUM(INDIRECT(ADDRESS($B72,E$6,1,1,$C$1)):INDIRECT(ADDRESS($B72+$F$1-1,E$6,1,1,$C$1)))</f>
        <v>1.4685921976349212E+18</v>
      </c>
      <c r="F72" s="43">
        <f ca="1">SUM(INDIRECT(ADDRESS($B72,F$6,1,1,$C$1)):INDIRECT(ADDRESS($B72+$F$1-1,F$6,1,1,$C$1)))</f>
        <v>1.7358308510120463E+18</v>
      </c>
      <c r="G72" s="43">
        <f ca="1">SUM(INDIRECT(ADDRESS($B72,G$6,1,1,$C$1)):INDIRECT(ADDRESS($B72+$F$1-1,G$6,1,1,$C$1)))</f>
        <v>1.6546265585702492E+18</v>
      </c>
      <c r="H72" s="43">
        <f ca="1">SUM(INDIRECT(ADDRESS($B72,H$6,1,1,$C$1)):INDIRECT(ADDRESS($B72+$F$1-1,H$6,1,1,$C$1)))</f>
        <v>1.7228987634388268E+18</v>
      </c>
      <c r="J72" s="45">
        <f t="shared" ca="1" si="5"/>
        <v>-0.18196927221014572</v>
      </c>
      <c r="K72" s="45">
        <f t="shared" ca="1" si="6"/>
        <v>-0.12667530253458045</v>
      </c>
      <c r="L72" s="45">
        <f t="shared" ca="1" si="7"/>
        <v>-0.17316350053707957</v>
      </c>
    </row>
    <row r="73" spans="1:12" x14ac:dyDescent="0.25">
      <c r="A73" s="14"/>
      <c r="B73" s="14">
        <f t="shared" si="10"/>
        <v>273</v>
      </c>
      <c r="C73" s="14" t="str">
        <f t="shared" ca="1" si="8"/>
        <v xml:space="preserve"> 14-NOV-2011 00:00:00</v>
      </c>
      <c r="D73" s="43">
        <f t="shared" ca="1" si="9"/>
        <v>1258156800</v>
      </c>
      <c r="E73" s="43">
        <f ca="1">SUM(INDIRECT(ADDRESS($B73,E$6,1,1,$C$1)):INDIRECT(ADDRESS($B73+$F$1-1,E$6,1,1,$C$1)))</f>
        <v>1.2949178585052969E+18</v>
      </c>
      <c r="F73" s="43">
        <f ca="1">SUM(INDIRECT(ADDRESS($B73,F$6,1,1,$C$1)):INDIRECT(ADDRESS($B73+$F$1-1,F$6,1,1,$C$1)))</f>
        <v>1.5906804545071992E+18</v>
      </c>
      <c r="G73" s="43">
        <f ca="1">SUM(INDIRECT(ADDRESS($B73,G$6,1,1,$C$1)):INDIRECT(ADDRESS($B73+$F$1-1,G$6,1,1,$C$1)))</f>
        <v>1.4910539954483953E+18</v>
      </c>
      <c r="H73" s="43">
        <f ca="1">SUM(INDIRECT(ADDRESS($B73,H$6,1,1,$C$1)):INDIRECT(ADDRESS($B73+$F$1-1,H$6,1,1,$C$1)))</f>
        <v>1.5185574892648207E+18</v>
      </c>
      <c r="J73" s="45">
        <f t="shared" ref="J73:L79" ca="1" si="11">($E73-F73)/$E73</f>
        <v>-0.22840259253455381</v>
      </c>
      <c r="K73" s="45">
        <f t="shared" ref="K73:K79" ca="1" si="12">($E73-G73)/$E73</f>
        <v>-0.15146608385607963</v>
      </c>
      <c r="L73" s="45">
        <f t="shared" ref="L73:L79" ca="1" si="13">($E73-H73)/$E73</f>
        <v>-0.17270565023921094</v>
      </c>
    </row>
    <row r="74" spans="1:12" x14ac:dyDescent="0.25">
      <c r="A74" s="14"/>
      <c r="B74" s="14">
        <f t="shared" si="10"/>
        <v>277</v>
      </c>
      <c r="C74" s="14" t="str">
        <f t="shared" ca="1" si="8"/>
        <v xml:space="preserve"> 12-DEC-2011 00:00:00</v>
      </c>
      <c r="D74" s="43">
        <f t="shared" ca="1" si="9"/>
        <v>1260576000</v>
      </c>
      <c r="E74" s="43">
        <f ca="1">SUM(INDIRECT(ADDRESS($B74,E$6,1,1,$C$1)):INDIRECT(ADDRESS($B74+$F$1-1,E$6,1,1,$C$1)))</f>
        <v>1.5171593589147438E+18</v>
      </c>
      <c r="F74" s="43">
        <f ca="1">SUM(INDIRECT(ADDRESS($B74,F$6,1,1,$C$1)):INDIRECT(ADDRESS($B74+$F$1-1,F$6,1,1,$C$1)))</f>
        <v>1.8263524081445176E+18</v>
      </c>
      <c r="G74" s="43">
        <f ca="1">SUM(INDIRECT(ADDRESS($B74,G$6,1,1,$C$1)):INDIRECT(ADDRESS($B74+$F$1-1,G$6,1,1,$C$1)))</f>
        <v>1.7427956531394898E+18</v>
      </c>
      <c r="H74" s="43">
        <f ca="1">SUM(INDIRECT(ADDRESS($B74,H$6,1,1,$C$1)):INDIRECT(ADDRESS($B74+$F$1-1,H$6,1,1,$C$1)))</f>
        <v>1.7861352998010363E+18</v>
      </c>
      <c r="J74" s="45">
        <f t="shared" ca="1" si="11"/>
        <v>-0.20379734496114249</v>
      </c>
      <c r="K74" s="45">
        <f t="shared" ca="1" si="12"/>
        <v>-0.14872287007882179</v>
      </c>
      <c r="L74" s="45">
        <f t="shared" ca="1" si="13"/>
        <v>-0.17728918145994674</v>
      </c>
    </row>
    <row r="75" spans="1:12" x14ac:dyDescent="0.25">
      <c r="A75" s="14"/>
      <c r="B75" s="14">
        <f t="shared" si="10"/>
        <v>281</v>
      </c>
      <c r="C75" s="14" t="str">
        <f t="shared" ca="1" si="8"/>
        <v xml:space="preserve"> 09-JAN-2012 00:00:00</v>
      </c>
      <c r="D75" s="43">
        <f t="shared" ca="1" si="9"/>
        <v>1262995200</v>
      </c>
      <c r="E75" s="43">
        <f ca="1">SUM(INDIRECT(ADDRESS($B75,E$6,1,1,$C$1)):INDIRECT(ADDRESS($B75+$F$1-1,E$6,1,1,$C$1)))</f>
        <v>1.232024712981876E+18</v>
      </c>
      <c r="F75" s="43">
        <f ca="1">SUM(INDIRECT(ADDRESS($B75,F$6,1,1,$C$1)):INDIRECT(ADDRESS($B75+$F$1-1,F$6,1,1,$C$1)))</f>
        <v>1.5129737467521807E+18</v>
      </c>
      <c r="G75" s="43">
        <f ca="1">SUM(INDIRECT(ADDRESS($B75,G$6,1,1,$C$1)):INDIRECT(ADDRESS($B75+$F$1-1,G$6,1,1,$C$1)))</f>
        <v>1.4349349991662441E+18</v>
      </c>
      <c r="H75" s="43">
        <f ca="1">SUM(INDIRECT(ADDRESS($B75,H$6,1,1,$C$1)):INDIRECT(ADDRESS($B75+$F$1-1,H$6,1,1,$C$1)))</f>
        <v>1.4838954839704003E+18</v>
      </c>
      <c r="J75" s="45">
        <f t="shared" ca="1" si="11"/>
        <v>-0.22803847261336369</v>
      </c>
      <c r="K75" s="45">
        <f t="shared" ca="1" si="12"/>
        <v>-0.16469660392871771</v>
      </c>
      <c r="L75" s="45">
        <f t="shared" ca="1" si="13"/>
        <v>-0.20443646002759158</v>
      </c>
    </row>
    <row r="76" spans="1:12" x14ac:dyDescent="0.25">
      <c r="A76" s="14"/>
      <c r="B76" s="14">
        <f t="shared" si="10"/>
        <v>285</v>
      </c>
      <c r="C76" s="14" t="str">
        <f t="shared" ca="1" si="8"/>
        <v xml:space="preserve"> 06-FEB-2012 00:00:00</v>
      </c>
      <c r="D76" s="43">
        <f t="shared" ca="1" si="9"/>
        <v>1265414400</v>
      </c>
      <c r="E76" s="43">
        <f ca="1">SUM(INDIRECT(ADDRESS($B76,E$6,1,1,$C$1)):INDIRECT(ADDRESS($B76+$F$1-1,E$6,1,1,$C$1)))</f>
        <v>7.6115439999002906E+17</v>
      </c>
      <c r="F76" s="43">
        <f ca="1">SUM(INDIRECT(ADDRESS($B76,F$6,1,1,$C$1)):INDIRECT(ADDRESS($B76+$F$1-1,F$6,1,1,$C$1)))</f>
        <v>1.0322827950664355E+18</v>
      </c>
      <c r="G76" s="43">
        <f ca="1">SUM(INDIRECT(ADDRESS($B76,G$6,1,1,$C$1)):INDIRECT(ADDRESS($B76+$F$1-1,G$6,1,1,$C$1)))</f>
        <v>1.0285479103315469E+18</v>
      </c>
      <c r="H76" s="43">
        <f ca="1">SUM(INDIRECT(ADDRESS($B76,H$6,1,1,$C$1)):INDIRECT(ADDRESS($B76+$F$1-1,H$6,1,1,$C$1)))</f>
        <v>1.0549156910846833E+18</v>
      </c>
      <c r="J76" s="45">
        <f t="shared" ca="1" si="11"/>
        <v>-0.35620682883782595</v>
      </c>
      <c r="K76" s="45">
        <f t="shared" ca="1" si="12"/>
        <v>-0.3512999600935377</v>
      </c>
      <c r="L76" s="45">
        <f t="shared" ca="1" si="13"/>
        <v>-0.38594178933801399</v>
      </c>
    </row>
    <row r="77" spans="1:12" x14ac:dyDescent="0.25">
      <c r="A77" s="14"/>
      <c r="B77" s="14">
        <f t="shared" si="10"/>
        <v>289</v>
      </c>
      <c r="C77" s="14" t="str">
        <f t="shared" ca="1" si="8"/>
        <v xml:space="preserve"> 05-MAR-2012 00:00:00</v>
      </c>
      <c r="D77" s="43">
        <f t="shared" ca="1" si="9"/>
        <v>1267833600</v>
      </c>
      <c r="E77" s="43">
        <f ca="1">SUM(INDIRECT(ADDRESS($B77,E$6,1,1,$C$1)):INDIRECT(ADDRESS($B77+$F$1-1,E$6,1,1,$C$1)))</f>
        <v>1.4836821964635753E+18</v>
      </c>
      <c r="F77" s="43">
        <f ca="1">SUM(INDIRECT(ADDRESS($B77,F$6,1,1,$C$1)):INDIRECT(ADDRESS($B77+$F$1-1,F$6,1,1,$C$1)))</f>
        <v>1.6474237724045445E+18</v>
      </c>
      <c r="G77" s="43">
        <f ca="1">SUM(INDIRECT(ADDRESS($B77,G$6,1,1,$C$1)):INDIRECT(ADDRESS($B77+$F$1-1,G$6,1,1,$C$1)))</f>
        <v>1.6591185256231992E+18</v>
      </c>
      <c r="H77" s="43">
        <f ca="1">SUM(INDIRECT(ADDRESS($B77,H$6,1,1,$C$1)):INDIRECT(ADDRESS($B77+$F$1-1,H$6,1,1,$C$1)))</f>
        <v>1.6676923961710858E+18</v>
      </c>
      <c r="J77" s="45">
        <f t="shared" ca="1" si="11"/>
        <v>-0.1103616234873309</v>
      </c>
      <c r="K77" s="45">
        <f t="shared" ca="1" si="12"/>
        <v>-0.11824387296537256</v>
      </c>
      <c r="L77" s="45">
        <f t="shared" ca="1" si="13"/>
        <v>-0.12402265131044053</v>
      </c>
    </row>
    <row r="78" spans="1:12" x14ac:dyDescent="0.25">
      <c r="A78" s="14"/>
      <c r="B78" s="14">
        <f t="shared" si="10"/>
        <v>293</v>
      </c>
      <c r="C78" s="14" t="str">
        <f t="shared" ca="1" si="8"/>
        <v xml:space="preserve"> 02-APR-2012 00:00:00</v>
      </c>
      <c r="D78" s="43">
        <f t="shared" ca="1" si="9"/>
        <v>1270249200</v>
      </c>
      <c r="E78" s="43">
        <f ca="1">SUM(INDIRECT(ADDRESS($B78,E$6,1,1,$C$1)):INDIRECT(ADDRESS($B78+$F$1-1,E$6,1,1,$C$1)))</f>
        <v>1.4239265027093284E+18</v>
      </c>
      <c r="F78" s="43">
        <f ca="1">SUM(INDIRECT(ADDRESS($B78,F$6,1,1,$C$1)):INDIRECT(ADDRESS($B78+$F$1-1,F$6,1,1,$C$1)))</f>
        <v>1.4304562669858002E+18</v>
      </c>
      <c r="G78" s="43">
        <f ca="1">SUM(INDIRECT(ADDRESS($B78,G$6,1,1,$C$1)):INDIRECT(ADDRESS($B78+$F$1-1,G$6,1,1,$C$1)))</f>
        <v>1.4604749680226755E+18</v>
      </c>
      <c r="H78" s="43">
        <f ca="1">SUM(INDIRECT(ADDRESS($B78,H$6,1,1,$C$1)):INDIRECT(ADDRESS($B78+$F$1-1,H$6,1,1,$C$1)))</f>
        <v>1.5497883970026409E+18</v>
      </c>
      <c r="J78" s="45">
        <f t="shared" ca="1" si="11"/>
        <v>-4.5857453064097886E-3</v>
      </c>
      <c r="K78" s="45">
        <f ca="1">(E78-G78)/E78</f>
        <v>-2.5667381879476016E-2</v>
      </c>
      <c r="L78" s="45">
        <f t="shared" ca="1" si="11"/>
        <v>-8.8390723856767189E-2</v>
      </c>
    </row>
    <row r="79" spans="1:12" x14ac:dyDescent="0.25">
      <c r="A79" s="14"/>
      <c r="B79" s="14">
        <f t="shared" si="10"/>
        <v>297</v>
      </c>
      <c r="C79" s="14" t="str">
        <f t="shared" ca="1" si="8"/>
        <v xml:space="preserve"> 30-APR-2012 00:00:00</v>
      </c>
      <c r="D79" s="43">
        <f t="shared" ca="1" si="9"/>
        <v>1272668400</v>
      </c>
      <c r="E79" s="43">
        <f ca="1">SUM(INDIRECT(ADDRESS($B79,E$6,1,1,$C$1)):INDIRECT(ADDRESS($B79+$F$1-1,E$6,1,1,$C$1)))</f>
        <v>2.5848203525447603E+17</v>
      </c>
      <c r="F79" s="43">
        <f ca="1">SUM(INDIRECT(ADDRESS($B79,F$6,1,1,$C$1)):INDIRECT(ADDRESS($B79+$F$1-1,F$6,1,1,$C$1)))</f>
        <v>2.9158522642960557E+17</v>
      </c>
      <c r="G79" s="43">
        <f ca="1">SUM(INDIRECT(ADDRESS($B79,G$6,1,1,$C$1)):INDIRECT(ADDRESS($B79+$F$1-1,G$6,1,1,$C$1)))</f>
        <v>2.9586279327781235E+17</v>
      </c>
      <c r="H79" s="43">
        <f ca="1">SUM(INDIRECT(ADDRESS($B79,H$6,1,1,$C$1)):INDIRECT(ADDRESS($B79+$F$1-1,H$6,1,1,$C$1)))</f>
        <v>3.1501107861008614E+17</v>
      </c>
      <c r="J79" s="45">
        <f t="shared" ca="1" si="11"/>
        <v>-0.12806766684013218</v>
      </c>
      <c r="K79" s="45">
        <f t="shared" ca="1" si="12"/>
        <v>-0.14461646429909489</v>
      </c>
      <c r="L79" s="45">
        <f t="shared" ca="1" si="13"/>
        <v>-0.21869621732108835</v>
      </c>
    </row>
    <row r="82" spans="11:11" x14ac:dyDescent="0.25">
      <c r="K82">
        <v>-1.7885175643321982E-2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298"/>
  <sheetViews>
    <sheetView topLeftCell="AC1" workbookViewId="0">
      <pane ySplit="1500" topLeftCell="A149" activePane="bottomLeft"/>
      <selection activeCell="U2" sqref="U2"/>
      <selection pane="bottomLeft" activeCell="AC160" sqref="AC160"/>
    </sheetView>
    <sheetView topLeftCell="AA1" workbookViewId="1">
      <pane ySplit="1500" topLeftCell="A281" activePane="bottomLeft"/>
      <selection activeCell="M1" sqref="M1"/>
      <selection pane="bottomLeft" activeCell="AK297" sqref="AK297"/>
    </sheetView>
  </sheetViews>
  <sheetFormatPr defaultColWidth="8.85546875" defaultRowHeight="15" x14ac:dyDescent="0.25"/>
  <cols>
    <col min="1" max="1" width="19" customWidth="1"/>
    <col min="3" max="3" width="10.42578125" customWidth="1"/>
    <col min="4" max="4" width="11" bestFit="1" customWidth="1"/>
    <col min="5" max="9" width="12" bestFit="1" customWidth="1"/>
    <col min="10" max="10" width="12" style="40" customWidth="1"/>
    <col min="11" max="11" width="13.140625" customWidth="1"/>
    <col min="12" max="13" width="13.140625" style="14" customWidth="1"/>
    <col min="14" max="17" width="12" bestFit="1" customWidth="1"/>
    <col min="18" max="18" width="11" bestFit="1" customWidth="1"/>
    <col min="19" max="19" width="12" bestFit="1" customWidth="1"/>
    <col min="24" max="27" width="12" bestFit="1" customWidth="1"/>
    <col min="28" max="28" width="10.5703125" customWidth="1"/>
    <col min="31" max="31" width="10.140625" customWidth="1"/>
    <col min="32" max="32" width="8.85546875" style="37"/>
    <col min="35" max="35" width="10" customWidth="1"/>
    <col min="37" max="39" width="9.42578125" style="40" bestFit="1" customWidth="1"/>
  </cols>
  <sheetData>
    <row r="1" spans="1:39" x14ac:dyDescent="0.25">
      <c r="A1" t="s">
        <v>599</v>
      </c>
    </row>
    <row r="2" spans="1:39" x14ac:dyDescent="0.25">
      <c r="D2" t="s">
        <v>606</v>
      </c>
      <c r="N2" t="s">
        <v>607</v>
      </c>
      <c r="W2" s="14"/>
      <c r="X2" s="14" t="s">
        <v>615</v>
      </c>
      <c r="Y2" s="14"/>
      <c r="Z2" s="14"/>
      <c r="AA2" s="14"/>
      <c r="AB2" s="14"/>
      <c r="AC2" s="14"/>
      <c r="AD2" s="14"/>
      <c r="AE2" s="14"/>
      <c r="AK2" s="40" t="s">
        <v>788</v>
      </c>
    </row>
    <row r="3" spans="1:39" x14ac:dyDescent="0.25">
      <c r="A3" t="s">
        <v>600</v>
      </c>
      <c r="C3" t="s">
        <v>854</v>
      </c>
      <c r="D3" t="s">
        <v>605</v>
      </c>
      <c r="E3" t="s">
        <v>601</v>
      </c>
      <c r="F3" t="s">
        <v>602</v>
      </c>
      <c r="G3" t="s">
        <v>603</v>
      </c>
      <c r="H3" t="s">
        <v>604</v>
      </c>
      <c r="I3" t="s">
        <v>855</v>
      </c>
      <c r="J3" s="40" t="s">
        <v>568</v>
      </c>
      <c r="K3" t="s">
        <v>468</v>
      </c>
      <c r="L3" s="14" t="s">
        <v>613</v>
      </c>
      <c r="M3" s="14" t="s">
        <v>605</v>
      </c>
      <c r="N3" t="s">
        <v>601</v>
      </c>
      <c r="O3" t="s">
        <v>602</v>
      </c>
      <c r="P3" t="s">
        <v>603</v>
      </c>
      <c r="Q3" t="s">
        <v>604</v>
      </c>
      <c r="R3" t="s">
        <v>856</v>
      </c>
      <c r="S3" s="14" t="s">
        <v>568</v>
      </c>
      <c r="T3" s="14" t="s">
        <v>468</v>
      </c>
      <c r="U3" s="14" t="s">
        <v>613</v>
      </c>
      <c r="W3" s="14" t="s">
        <v>605</v>
      </c>
      <c r="X3" s="14" t="s">
        <v>601</v>
      </c>
      <c r="Y3" s="14" t="s">
        <v>602</v>
      </c>
      <c r="Z3" s="14" t="s">
        <v>603</v>
      </c>
      <c r="AA3" s="14" t="s">
        <v>604</v>
      </c>
      <c r="AB3" s="14" t="s">
        <v>857</v>
      </c>
      <c r="AC3" s="14" t="s">
        <v>568</v>
      </c>
      <c r="AD3" s="14" t="s">
        <v>468</v>
      </c>
      <c r="AE3" s="41" t="s">
        <v>613</v>
      </c>
      <c r="AF3" s="42" t="s">
        <v>613</v>
      </c>
      <c r="AG3" t="s">
        <v>618</v>
      </c>
      <c r="AH3" t="s">
        <v>620</v>
      </c>
      <c r="AK3" s="40" t="s">
        <v>610</v>
      </c>
      <c r="AL3" s="40" t="s">
        <v>611</v>
      </c>
      <c r="AM3" s="40" t="s">
        <v>783</v>
      </c>
    </row>
    <row r="4" spans="1:39" x14ac:dyDescent="0.25">
      <c r="C4" t="s">
        <v>481</v>
      </c>
      <c r="D4" t="s">
        <v>531</v>
      </c>
      <c r="E4" t="s">
        <v>531</v>
      </c>
      <c r="F4" t="s">
        <v>531</v>
      </c>
      <c r="G4" t="s">
        <v>531</v>
      </c>
      <c r="H4" t="s">
        <v>531</v>
      </c>
      <c r="I4" t="s">
        <v>531</v>
      </c>
      <c r="L4" s="14" t="s">
        <v>787</v>
      </c>
      <c r="M4" s="14" t="s">
        <v>531</v>
      </c>
      <c r="N4" t="s">
        <v>531</v>
      </c>
      <c r="O4" t="s">
        <v>531</v>
      </c>
      <c r="P4" t="s">
        <v>531</v>
      </c>
      <c r="Q4" t="s">
        <v>531</v>
      </c>
      <c r="R4" t="s">
        <v>531</v>
      </c>
      <c r="U4" t="s">
        <v>787</v>
      </c>
      <c r="W4" s="14" t="s">
        <v>531</v>
      </c>
      <c r="X4" s="14" t="s">
        <v>531</v>
      </c>
      <c r="Y4" s="14" t="s">
        <v>531</v>
      </c>
      <c r="Z4" s="14" t="s">
        <v>531</v>
      </c>
      <c r="AA4" s="14" t="s">
        <v>531</v>
      </c>
      <c r="AB4" s="14" t="s">
        <v>531</v>
      </c>
      <c r="AC4" s="14"/>
      <c r="AD4" s="14"/>
      <c r="AE4" s="14" t="s">
        <v>531</v>
      </c>
      <c r="AF4" s="37" t="s">
        <v>787</v>
      </c>
      <c r="AI4" t="s">
        <v>676</v>
      </c>
    </row>
    <row r="5" spans="1:39" x14ac:dyDescent="0.25">
      <c r="W5" s="14"/>
      <c r="X5" s="14"/>
      <c r="Y5" s="14"/>
      <c r="Z5" s="14"/>
      <c r="AA5" s="14"/>
      <c r="AB5" s="14"/>
      <c r="AC5" s="14" t="s">
        <v>639</v>
      </c>
      <c r="AD5" s="14" t="s">
        <v>640</v>
      </c>
      <c r="AE5" s="14"/>
    </row>
    <row r="6" spans="1:39" x14ac:dyDescent="0.25">
      <c r="A6" t="s">
        <v>11</v>
      </c>
      <c r="B6" t="s">
        <v>12</v>
      </c>
    </row>
    <row r="8" spans="1:39" x14ac:dyDescent="0.25">
      <c r="A8" t="s">
        <v>17</v>
      </c>
      <c r="B8">
        <v>1097881200</v>
      </c>
      <c r="C8" s="15">
        <f>BBMData!O8</f>
        <v>3.2164332237567968E+16</v>
      </c>
      <c r="D8">
        <f>'230'!C8*Notes!$C$4/Notes!$D$56</f>
        <v>60480000000000.008</v>
      </c>
      <c r="E8">
        <f>'301'!C8*Notes!$C$4/Notes!$D$57</f>
        <v>7569928504461847</v>
      </c>
      <c r="F8">
        <f>'303'!C8*Notes!$C$4/Notes!$D$58</f>
        <v>494861434812089.56</v>
      </c>
      <c r="G8">
        <f>'307'!C8*Notes!$C$4/Notes!$D$59</f>
        <v>5629788104182.5215</v>
      </c>
      <c r="H8">
        <f>'309'!C8*Notes!$C$4/Notes!$D$60</f>
        <v>69816474906543.047</v>
      </c>
      <c r="I8">
        <f>SUM(D8:H8)</f>
        <v>8200716202284663</v>
      </c>
      <c r="J8" s="40">
        <f>I8/BBMData!D8</f>
        <v>2.1245378762395498E-3</v>
      </c>
      <c r="K8" s="14">
        <f t="shared" ref="K8:K71" si="0">1-J8</f>
        <v>0.99787546212376044</v>
      </c>
      <c r="L8" s="14">
        <f>BBMData!Q8-BLMLossSum!J8</f>
        <v>6.2081906827158818E-3</v>
      </c>
      <c r="M8" s="14">
        <f>'230'!C8*Notes!$C$4/Notes!$F$56</f>
        <v>107177889457998.97</v>
      </c>
      <c r="N8" s="14">
        <f>'301'!C8*Notes!$C$4/Notes!$F$57</f>
        <v>1.1574909534783524E+16</v>
      </c>
      <c r="O8" s="14">
        <f>'303'!C8*Notes!$C$4/Notes!$F$58</f>
        <v>375223803606255.44</v>
      </c>
      <c r="P8" s="14">
        <f>'307'!C8*Notes!$C$4/Notes!$F$59</f>
        <v>7800635804358.376</v>
      </c>
      <c r="Q8" s="14">
        <f>'309'!C8*Notes!$C$4/Notes!$F$60</f>
        <v>50241383146714.961</v>
      </c>
      <c r="R8" s="14">
        <f>SUM(M8:Q8)</f>
        <v>1.211535324679885E+16</v>
      </c>
      <c r="S8" s="37">
        <f>R8/BBMData!D8</f>
        <v>3.1386925509841578E-3</v>
      </c>
      <c r="T8" s="14">
        <f t="shared" ref="T8:T71" si="1">1-S8</f>
        <v>0.9968613074490158</v>
      </c>
      <c r="U8" s="37">
        <f>BBMData!Q8-S8</f>
        <v>5.1940360079712738E-3</v>
      </c>
      <c r="W8" s="15">
        <f>'230'!C8*Notes!$C$4/Notes!$H$56</f>
        <v>87150423361368.922</v>
      </c>
      <c r="X8" s="14">
        <f>'301'!C8*Notes!$C$4/Notes!$H$57</f>
        <v>8189936272373889</v>
      </c>
      <c r="Y8" s="14">
        <f>'303'!C8*Notes!$C$4/Notes!$H$58</f>
        <v>645998765522669.75</v>
      </c>
      <c r="Z8" s="14">
        <f>'307'!C8*Notes!$C$4/Notes!$H$59</f>
        <v>5522628300874.2432</v>
      </c>
      <c r="AA8" s="14">
        <f>'309'!C8*Notes!$C$4/Notes!$H$60</f>
        <v>49476073589892.453</v>
      </c>
      <c r="AB8" s="14">
        <f>SUM(W8:AA8)</f>
        <v>8978084163148694</v>
      </c>
      <c r="AC8" s="15">
        <f>AB8/BBMData!D8</f>
        <v>2.3259285396758276E-3</v>
      </c>
      <c r="AD8" s="14">
        <f t="shared" ref="AD8:AD71" si="2">1-AC8</f>
        <v>0.99767407146032416</v>
      </c>
      <c r="AE8" s="15">
        <f>C8-AB8</f>
        <v>2.3186248074419272E+16</v>
      </c>
      <c r="AF8" s="37">
        <f>BBMData!Q8-AC8</f>
        <v>6.0068000192796036E-3</v>
      </c>
      <c r="AG8" s="14">
        <f t="shared" ref="AG8" si="3">AE8^2</f>
        <v>5.3760209976851142E+32</v>
      </c>
      <c r="AH8" s="14">
        <f>AG8/BBMData!R8^2</f>
        <v>0.20443037508128709</v>
      </c>
      <c r="AI8" s="15">
        <f>AE8/C8</f>
        <v>0.72086831783616867</v>
      </c>
      <c r="AK8" s="40">
        <f>(C8-I8)/C8</f>
        <v>0.74503695143696402</v>
      </c>
      <c r="AL8" s="40">
        <f>(C8-R8)/C8</f>
        <v>0.62332955780601895</v>
      </c>
      <c r="AM8" s="40">
        <f>(C8-AB8)/C8</f>
        <v>0.72086831783616867</v>
      </c>
    </row>
    <row r="9" spans="1:39" x14ac:dyDescent="0.25">
      <c r="A9" t="s">
        <v>18</v>
      </c>
      <c r="B9">
        <v>1098486000</v>
      </c>
      <c r="C9" s="15">
        <f>BBMData!O9</f>
        <v>3.7528126747865664E+17</v>
      </c>
      <c r="D9" s="14">
        <f>'230'!C9*Notes!$C$4/Notes!$D$56</f>
        <v>72576000000000</v>
      </c>
      <c r="E9" s="14">
        <f>'301'!C9*Notes!$C$4/Notes!$D$57</f>
        <v>7532267168618753</v>
      </c>
      <c r="F9" s="14">
        <f>'303'!C9*Notes!$C$4/Notes!$D$58</f>
        <v>2033151631398507.2</v>
      </c>
      <c r="G9" s="14">
        <f>'307'!C9*Notes!$C$4/Notes!$D$59</f>
        <v>11259576208365.043</v>
      </c>
      <c r="H9" s="14">
        <f>'309'!C9*Notes!$C$4/Notes!$D$60</f>
        <v>42665623553998.531</v>
      </c>
      <c r="I9" s="14">
        <f t="shared" ref="I9:I72" si="4">SUM(D9:H9)</f>
        <v>9691919999779624</v>
      </c>
      <c r="J9" s="40">
        <f>I9/BBMData!D9</f>
        <v>1.5143624999655663E-3</v>
      </c>
      <c r="K9" s="14">
        <f t="shared" si="0"/>
        <v>0.99848563750003438</v>
      </c>
      <c r="L9" s="14">
        <f>BBMData!Q9-BLMLossSum!J9</f>
        <v>5.712333554357453E-2</v>
      </c>
      <c r="M9" s="14">
        <f>'230'!C9*Notes!$C$4/Notes!$F$56</f>
        <v>128613467349598.75</v>
      </c>
      <c r="N9" s="14">
        <f>'301'!C9*Notes!$C$4/Notes!$F$57</f>
        <v>1.151732292018261E+16</v>
      </c>
      <c r="O9" s="14">
        <f>'303'!C9*Notes!$C$4/Notes!$F$58</f>
        <v>1541617177607096</v>
      </c>
      <c r="P9" s="14">
        <f>'307'!C9*Notes!$C$4/Notes!$F$59</f>
        <v>15601271608716.752</v>
      </c>
      <c r="Q9" s="14">
        <f>'309'!C9*Notes!$C$4/Notes!$F$60</f>
        <v>30703067478548.031</v>
      </c>
      <c r="R9" s="14">
        <f t="shared" ref="R9:R72" si="5">SUM(M9:Q9)</f>
        <v>1.3233857904226568E+16</v>
      </c>
      <c r="S9" s="37">
        <f>R9/BBMData!D9</f>
        <v>2.0677902975354012E-3</v>
      </c>
      <c r="T9" s="14">
        <f t="shared" si="1"/>
        <v>0.99793220970246455</v>
      </c>
      <c r="U9" s="37">
        <f>BBMData!Q9-S9</f>
        <v>5.6569907746004698E-2</v>
      </c>
      <c r="W9" s="15">
        <f>'230'!C9*Notes!$C$4/Notes!$H$56</f>
        <v>104580508033642.7</v>
      </c>
      <c r="X9" s="14">
        <f>'301'!C9*Notes!$C$4/Notes!$H$57</f>
        <v>8149190320770039</v>
      </c>
      <c r="Y9" s="14">
        <f>'303'!C9*Notes!$C$4/Notes!$H$58</f>
        <v>2654103455248178</v>
      </c>
      <c r="Z9" s="14">
        <f>'307'!C9*Notes!$C$4/Notes!$H$59</f>
        <v>11045256601748.486</v>
      </c>
      <c r="AA9" s="14">
        <f>'309'!C9*Notes!$C$4/Notes!$H$60</f>
        <v>30235378304934.273</v>
      </c>
      <c r="AB9" s="14">
        <f t="shared" ref="AB9:AB72" si="6">SUM(W9:AA9)</f>
        <v>1.0949154918958542E+16</v>
      </c>
      <c r="AC9" s="15">
        <f>AB9/BBMData!D9</f>
        <v>1.7108054560872723E-3</v>
      </c>
      <c r="AD9" s="14">
        <f t="shared" si="2"/>
        <v>0.99828919454391274</v>
      </c>
      <c r="AE9" s="15">
        <f t="shared" ref="AE9:AE72" si="7">C9-AB9</f>
        <v>3.6433211255969811E+17</v>
      </c>
      <c r="AF9" s="37">
        <f>BBMData!Q9-AC9</f>
        <v>5.6926892587452822E-2</v>
      </c>
      <c r="AG9" s="14">
        <f t="shared" ref="AG9:AG72" si="8">AE9^2</f>
        <v>1.3273788824221253E+35</v>
      </c>
      <c r="AH9" s="14">
        <f>AG9/BBMData!R9^2</f>
        <v>18.222583707289719</v>
      </c>
      <c r="AI9" s="15">
        <f t="shared" ref="AI9:AI72" si="9">AE9/C9</f>
        <v>0.97082413680671864</v>
      </c>
      <c r="AK9" s="40">
        <f t="shared" ref="AK9:AK72" si="10">(C9-I9)/C9</f>
        <v>0.97417425051643203</v>
      </c>
      <c r="AL9" s="40">
        <f t="shared" ref="AL9:AL72" si="11">(C9-R9)/C9</f>
        <v>0.96473616177770127</v>
      </c>
      <c r="AM9" s="40">
        <f t="shared" ref="AM9:AM72" si="12">(C9-AB9)/C9</f>
        <v>0.97082413680671864</v>
      </c>
    </row>
    <row r="10" spans="1:39" x14ac:dyDescent="0.25">
      <c r="A10" t="s">
        <v>19</v>
      </c>
      <c r="B10">
        <v>1099094400</v>
      </c>
      <c r="C10" s="15">
        <f>BBMData!O10</f>
        <v>5.17521679422552E+17</v>
      </c>
      <c r="D10" s="14">
        <f>'230'!C10*Notes!$C$4/Notes!$D$56</f>
        <v>90720000000000.016</v>
      </c>
      <c r="E10" s="14">
        <f>'301'!C10*Notes!$C$4/Notes!$D$57</f>
        <v>3760753393474649</v>
      </c>
      <c r="F10" s="14">
        <f>'303'!C10*Notes!$C$4/Notes!$D$58</f>
        <v>1225645181569477.5</v>
      </c>
      <c r="G10" s="14">
        <f>'307'!C10*Notes!$C$4/Notes!$D$59</f>
        <v>8444682156273.7822</v>
      </c>
      <c r="H10" s="14">
        <f>'309'!C10*Notes!$C$4/Notes!$D$60</f>
        <v>127996870661995.59</v>
      </c>
      <c r="I10" s="14">
        <f t="shared" si="4"/>
        <v>5213560127862396</v>
      </c>
      <c r="J10" s="40">
        <f>I10/BBMData!D10</f>
        <v>7.8873829468417494E-4</v>
      </c>
      <c r="K10" s="14">
        <f t="shared" si="0"/>
        <v>0.99921126170531582</v>
      </c>
      <c r="L10" s="14">
        <f>BBMData!Q10-BLMLossSum!J10</f>
        <v>7.7505010483311584E-2</v>
      </c>
      <c r="M10" s="14">
        <f>'230'!C10*Notes!$C$4/Notes!$F$56</f>
        <v>160766834186998.44</v>
      </c>
      <c r="N10" s="14">
        <f>'301'!C10*Notes!$C$4/Notes!$F$57</f>
        <v>5750434800862603</v>
      </c>
      <c r="O10" s="14">
        <f>'303'!C10*Notes!$C$4/Notes!$F$58</f>
        <v>929333374048051.37</v>
      </c>
      <c r="P10" s="14">
        <f>'307'!C10*Notes!$C$4/Notes!$F$59</f>
        <v>11700953706537.564</v>
      </c>
      <c r="Q10" s="14">
        <f>'309'!C10*Notes!$C$4/Notes!$F$60</f>
        <v>92109202435644.094</v>
      </c>
      <c r="R10" s="14">
        <f t="shared" si="5"/>
        <v>6944345165239834</v>
      </c>
      <c r="S10" s="37">
        <f>R10/BBMData!D10</f>
        <v>1.0505817194008827E-3</v>
      </c>
      <c r="T10" s="14">
        <f t="shared" si="1"/>
        <v>0.99894941828059913</v>
      </c>
      <c r="U10" s="37">
        <f>BBMData!Q10-S10</f>
        <v>7.724316705859488E-2</v>
      </c>
      <c r="W10" s="15">
        <f>'230'!C10*Notes!$C$4/Notes!$H$56</f>
        <v>130725635042053.39</v>
      </c>
      <c r="X10" s="14">
        <f>'301'!C10*Notes!$C$4/Notes!$H$57</f>
        <v>4068774310155898</v>
      </c>
      <c r="Y10" s="14">
        <f>'303'!C10*Notes!$C$4/Notes!$H$58</f>
        <v>1599973686701496</v>
      </c>
      <c r="Z10" s="14">
        <f>'307'!C10*Notes!$C$4/Notes!$H$59</f>
        <v>8283942451311.3652</v>
      </c>
      <c r="AA10" s="14">
        <f>'309'!C10*Notes!$C$4/Notes!$H$60</f>
        <v>90706134914802.828</v>
      </c>
      <c r="AB10" s="14">
        <f t="shared" si="6"/>
        <v>5898463709265562</v>
      </c>
      <c r="AC10" s="15">
        <f>AB10/BBMData!D10</f>
        <v>8.9235457023684748E-4</v>
      </c>
      <c r="AD10" s="14">
        <f t="shared" si="2"/>
        <v>0.99910764542976316</v>
      </c>
      <c r="AE10" s="15">
        <f t="shared" si="7"/>
        <v>5.1162321571328646E+17</v>
      </c>
      <c r="AF10" s="37">
        <f>BBMData!Q10-AC10</f>
        <v>7.740139420775892E-2</v>
      </c>
      <c r="AG10" s="14">
        <f t="shared" si="8"/>
        <v>2.6175831485680405E+35</v>
      </c>
      <c r="AH10" s="14">
        <f>AG10/BBMData!R10^2</f>
        <v>38.83229231198758</v>
      </c>
      <c r="AI10" s="15">
        <f t="shared" si="9"/>
        <v>0.98860247996596584</v>
      </c>
      <c r="AK10" s="40">
        <f t="shared" si="10"/>
        <v>0.9899259097055032</v>
      </c>
      <c r="AL10" s="40">
        <f t="shared" si="11"/>
        <v>0.98658153766043521</v>
      </c>
      <c r="AM10" s="40">
        <f t="shared" si="12"/>
        <v>0.98860247996596584</v>
      </c>
    </row>
    <row r="11" spans="1:39" x14ac:dyDescent="0.25">
      <c r="A11" t="s">
        <v>20</v>
      </c>
      <c r="B11">
        <v>1099699200</v>
      </c>
      <c r="C11" s="15">
        <f>BBMData!O11</f>
        <v>2.2789023931224464E+17</v>
      </c>
      <c r="D11" s="14">
        <f>'230'!C11*Notes!$C$4/Notes!$D$56</f>
        <v>58464000000000.008</v>
      </c>
      <c r="E11" s="14">
        <f>'301'!C11*Notes!$C$4/Notes!$D$57</f>
        <v>2690095417363.8403</v>
      </c>
      <c r="F11" s="14">
        <f>'303'!C11*Notes!$C$4/Notes!$D$58</f>
        <v>592682881228432.75</v>
      </c>
      <c r="G11" s="14">
        <f>'307'!C11*Notes!$C$4/Notes!$D$59</f>
        <v>2814894052091.2607</v>
      </c>
      <c r="H11" s="14">
        <f>'309'!C11*Notes!$C$4/Notes!$D$60</f>
        <v>0</v>
      </c>
      <c r="I11" s="14">
        <f t="shared" si="4"/>
        <v>656651870697887.87</v>
      </c>
      <c r="J11" s="40">
        <f>I11/BBMData!D11</f>
        <v>2.7022710728308145E-4</v>
      </c>
      <c r="K11" s="14">
        <f t="shared" si="0"/>
        <v>0.99972977289271692</v>
      </c>
      <c r="L11" s="14">
        <f>BBMData!Q11-BLMLossSum!J11</f>
        <v>9.3511764379237347E-2</v>
      </c>
      <c r="M11" s="14">
        <f>'230'!C11*Notes!$C$4/Notes!$F$56</f>
        <v>103605293142732.34</v>
      </c>
      <c r="N11" s="14">
        <f>'301'!C11*Notes!$C$4/Notes!$F$57</f>
        <v>4113329614350.9321</v>
      </c>
      <c r="O11" s="14">
        <f>'303'!C11*Notes!$C$4/Notes!$F$58</f>
        <v>449395950830747.81</v>
      </c>
      <c r="P11" s="14">
        <f>'307'!C11*Notes!$C$4/Notes!$F$59</f>
        <v>3900317902179.188</v>
      </c>
      <c r="Q11" s="14">
        <f>'309'!C11*Notes!$C$4/Notes!$F$60</f>
        <v>0</v>
      </c>
      <c r="R11" s="14">
        <f t="shared" si="5"/>
        <v>561014891490010.31</v>
      </c>
      <c r="S11" s="37">
        <f>R11/BBMData!D11</f>
        <v>2.3087032571605362E-4</v>
      </c>
      <c r="T11" s="14">
        <f t="shared" si="1"/>
        <v>0.999769129674284</v>
      </c>
      <c r="U11" s="37">
        <f>BBMData!Q11-S11</f>
        <v>9.3551121160804371E-2</v>
      </c>
      <c r="W11" s="15">
        <f>'230'!C11*Notes!$C$4/Notes!$H$56</f>
        <v>84245409249323.297</v>
      </c>
      <c r="X11" s="14">
        <f>'301'!C11*Notes!$C$4/Notes!$H$57</f>
        <v>2910425114560.728</v>
      </c>
      <c r="Y11" s="14">
        <f>'303'!C11*Notes!$C$4/Notes!$H$58</f>
        <v>773696195916685.87</v>
      </c>
      <c r="Z11" s="14">
        <f>'307'!C11*Notes!$C$4/Notes!$H$59</f>
        <v>2761314150437.1216</v>
      </c>
      <c r="AA11" s="14">
        <f>'309'!C11*Notes!$C$4/Notes!$H$60</f>
        <v>0</v>
      </c>
      <c r="AB11" s="14">
        <f t="shared" si="6"/>
        <v>863613344431007</v>
      </c>
      <c r="AC11" s="15">
        <f>AB11/BBMData!D11</f>
        <v>3.5539643803745143E-4</v>
      </c>
      <c r="AD11" s="14">
        <f t="shared" si="2"/>
        <v>0.9996446035619625</v>
      </c>
      <c r="AE11" s="15">
        <f t="shared" si="7"/>
        <v>2.2702662596781363E+17</v>
      </c>
      <c r="AF11" s="37">
        <f>BBMData!Q11-AC11</f>
        <v>9.3426595048482983E-2</v>
      </c>
      <c r="AG11" s="14">
        <f t="shared" si="8"/>
        <v>5.1541088898329548E+34</v>
      </c>
      <c r="AH11" s="14">
        <f>AG11/BBMData!R11^2</f>
        <v>54.225591547822503</v>
      </c>
      <c r="AI11" s="15">
        <f t="shared" si="9"/>
        <v>0.99621039783433762</v>
      </c>
      <c r="AK11" s="40">
        <f t="shared" si="10"/>
        <v>0.99711856079189876</v>
      </c>
      <c r="AL11" s="40">
        <f t="shared" si="11"/>
        <v>0.9975382232552692</v>
      </c>
      <c r="AM11" s="40">
        <f t="shared" si="12"/>
        <v>0.99621039783433762</v>
      </c>
    </row>
    <row r="12" spans="1:39" x14ac:dyDescent="0.25">
      <c r="A12" t="s">
        <v>21</v>
      </c>
      <c r="B12">
        <v>1100304000</v>
      </c>
      <c r="C12" s="15">
        <f>BBMData!O12</f>
        <v>3.7585472876481037E+17</v>
      </c>
      <c r="D12" s="14">
        <f>'230'!C12*Notes!$C$4/Notes!$D$56</f>
        <v>5289984000000001</v>
      </c>
      <c r="E12" s="14">
        <f>'301'!C12*Notes!$C$4/Notes!$D$57</f>
        <v>5380190834727.6807</v>
      </c>
      <c r="F12" s="14">
        <f>'303'!C12*Notes!$C$4/Notes!$D$58</f>
        <v>1014657748122462.6</v>
      </c>
      <c r="G12" s="14">
        <f>'307'!C12*Notes!$C$4/Notes!$D$59</f>
        <v>42223410781368.914</v>
      </c>
      <c r="H12" s="14">
        <f>'309'!C12*Notes!$C$4/Notes!$D$60</f>
        <v>0</v>
      </c>
      <c r="I12" s="14">
        <f t="shared" si="4"/>
        <v>6352245349738561</v>
      </c>
      <c r="J12" s="40">
        <f>I12/BBMData!D12</f>
        <v>9.8944631615865432E-4</v>
      </c>
      <c r="K12" s="14">
        <f t="shared" si="0"/>
        <v>0.9990105536838414</v>
      </c>
      <c r="L12" s="14">
        <f>BBMData!Q12-BLMLossSum!J12</f>
        <v>5.755490395873393E-2</v>
      </c>
      <c r="M12" s="14">
        <f>'230'!C12*Notes!$C$4/Notes!$F$56</f>
        <v>9374492731259644</v>
      </c>
      <c r="N12" s="14">
        <f>'301'!C12*Notes!$C$4/Notes!$F$57</f>
        <v>8226659228701.8643</v>
      </c>
      <c r="O12" s="14">
        <f>'303'!C12*Notes!$C$4/Notes!$F$58</f>
        <v>769354232975616.75</v>
      </c>
      <c r="P12" s="14">
        <f>'307'!C12*Notes!$C$4/Notes!$F$59</f>
        <v>58504768532687.82</v>
      </c>
      <c r="Q12" s="14">
        <f>'309'!C12*Notes!$C$4/Notes!$F$60</f>
        <v>0</v>
      </c>
      <c r="R12" s="14">
        <f t="shared" si="5"/>
        <v>1.021057839199665E+16</v>
      </c>
      <c r="S12" s="37">
        <f>R12/BBMData!D12</f>
        <v>1.590432771339042E-3</v>
      </c>
      <c r="T12" s="14">
        <f t="shared" si="1"/>
        <v>0.99840956722866092</v>
      </c>
      <c r="U12" s="37">
        <f>BBMData!Q12-S12</f>
        <v>5.6953917503553539E-2</v>
      </c>
      <c r="W12" s="15">
        <f>'230'!C12*Notes!$C$4/Notes!$H$56</f>
        <v>7622757030007735</v>
      </c>
      <c r="X12" s="14">
        <f>'301'!C12*Notes!$C$4/Notes!$H$57</f>
        <v>5820850229121.4561</v>
      </c>
      <c r="Y12" s="14">
        <f>'303'!C12*Notes!$C$4/Notes!$H$58</f>
        <v>1324547856439892.5</v>
      </c>
      <c r="Z12" s="14">
        <f>'307'!C12*Notes!$C$4/Notes!$H$59</f>
        <v>41419712256556.828</v>
      </c>
      <c r="AA12" s="14">
        <f>'309'!C12*Notes!$C$4/Notes!$H$60</f>
        <v>0</v>
      </c>
      <c r="AB12" s="14">
        <f t="shared" si="6"/>
        <v>8994545448933305</v>
      </c>
      <c r="AC12" s="15">
        <f>AB12/BBMData!D12</f>
        <v>1.4010195403322905E-3</v>
      </c>
      <c r="AD12" s="14">
        <f t="shared" si="2"/>
        <v>0.99859898045966766</v>
      </c>
      <c r="AE12" s="15">
        <f t="shared" si="7"/>
        <v>3.6686018331587706E+17</v>
      </c>
      <c r="AF12" s="37">
        <f>BBMData!Q12-AC12</f>
        <v>5.7143330734560294E-2</v>
      </c>
      <c r="AG12" s="14">
        <f t="shared" si="8"/>
        <v>1.3458639410255892E+35</v>
      </c>
      <c r="AH12" s="14">
        <f>AG12/BBMData!R12^2</f>
        <v>21.025480850461538</v>
      </c>
      <c r="AI12" s="15">
        <f t="shared" si="9"/>
        <v>0.97606909063378677</v>
      </c>
      <c r="AK12" s="40">
        <f t="shared" si="10"/>
        <v>0.98309920066560219</v>
      </c>
      <c r="AL12" s="40">
        <f t="shared" si="11"/>
        <v>0.97283371044564959</v>
      </c>
      <c r="AM12" s="40">
        <f t="shared" si="12"/>
        <v>0.97606909063378677</v>
      </c>
    </row>
    <row r="13" spans="1:39" x14ac:dyDescent="0.25">
      <c r="A13" t="s">
        <v>22</v>
      </c>
      <c r="B13">
        <v>1100908800</v>
      </c>
      <c r="C13" s="15">
        <f>BBMData!O13</f>
        <v>3.5753249110530022E+17</v>
      </c>
      <c r="D13" s="14">
        <f>'230'!C13*Notes!$C$4/Notes!$D$56</f>
        <v>2651040000000000</v>
      </c>
      <c r="E13" s="14">
        <f>'301'!C13*Notes!$C$4/Notes!$D$57</f>
        <v>228658110475926.44</v>
      </c>
      <c r="F13" s="14">
        <f>'303'!C13*Notes!$C$4/Notes!$D$58</f>
        <v>6621169275082687</v>
      </c>
      <c r="G13" s="14">
        <f>'307'!C13*Notes!$C$4/Notes!$D$59</f>
        <v>278674511157034.81</v>
      </c>
      <c r="H13" s="14">
        <f>'309'!C13*Notes!$C$4/Notes!$D$60</f>
        <v>605076115856706.37</v>
      </c>
      <c r="I13" s="14">
        <f t="shared" si="4"/>
        <v>1.0384618012572354E+16</v>
      </c>
      <c r="J13" s="40">
        <f>I13/BBMData!D13</f>
        <v>2.4150274447842682E-3</v>
      </c>
      <c r="K13" s="14">
        <f t="shared" si="0"/>
        <v>0.99758497255521572</v>
      </c>
      <c r="L13" s="14">
        <f>BBMData!Q13-BLMLossSum!J13</f>
        <v>8.0732063509936711E-2</v>
      </c>
      <c r="M13" s="14">
        <f>'230'!C13*Notes!$C$4/Notes!$F$56</f>
        <v>4697964154575621</v>
      </c>
      <c r="N13" s="14">
        <f>'301'!C13*Notes!$C$4/Notes!$F$57</f>
        <v>349633017219829.25</v>
      </c>
      <c r="O13" s="14">
        <f>'303'!C13*Notes!$C$4/Notes!$F$58</f>
        <v>5020436318018581</v>
      </c>
      <c r="P13" s="14">
        <f>'307'!C13*Notes!$C$4/Notes!$F$59</f>
        <v>386131472315739.62</v>
      </c>
      <c r="Q13" s="14">
        <f>'309'!C13*Notes!$C$4/Notes!$F$60</f>
        <v>435425320604862.94</v>
      </c>
      <c r="R13" s="14">
        <f t="shared" si="5"/>
        <v>1.0889590282734634E+16</v>
      </c>
      <c r="S13" s="37">
        <f>R13/BBMData!D13</f>
        <v>2.532462856449915E-3</v>
      </c>
      <c r="T13" s="14">
        <f t="shared" si="1"/>
        <v>0.99746753714355008</v>
      </c>
      <c r="U13" s="37">
        <f>BBMData!Q13-S13</f>
        <v>8.0614628098271066E-2</v>
      </c>
      <c r="W13" s="15">
        <f>'230'!C13*Notes!$C$4/Notes!$H$56</f>
        <v>3820093557340004.5</v>
      </c>
      <c r="X13" s="14">
        <f>'301'!C13*Notes!$C$4/Notes!$H$57</f>
        <v>247386134737661.91</v>
      </c>
      <c r="Y13" s="14">
        <f>'303'!C13*Notes!$C$4/Notes!$H$58</f>
        <v>8643363327845954</v>
      </c>
      <c r="Z13" s="14">
        <f>'307'!C13*Notes!$C$4/Notes!$H$59</f>
        <v>273370100893275.03</v>
      </c>
      <c r="AA13" s="14">
        <f>'309'!C13*Notes!$C$4/Notes!$H$60</f>
        <v>428792637779067.87</v>
      </c>
      <c r="AB13" s="14">
        <f t="shared" si="6"/>
        <v>1.3413005758595964E+16</v>
      </c>
      <c r="AC13" s="15">
        <f>AB13/BBMData!D13</f>
        <v>3.1193036647897592E-3</v>
      </c>
      <c r="AD13" s="14">
        <f t="shared" si="2"/>
        <v>0.99688069633521026</v>
      </c>
      <c r="AE13" s="15">
        <f t="shared" si="7"/>
        <v>3.4411948534670426E+17</v>
      </c>
      <c r="AF13" s="37">
        <f>BBMData!Q13-AC13</f>
        <v>8.0027787289931221E-2</v>
      </c>
      <c r="AG13" s="14">
        <f t="shared" si="8"/>
        <v>1.184182201952806E+35</v>
      </c>
      <c r="AH13" s="14">
        <f>AG13/BBMData!R13^2</f>
        <v>44.495124417261316</v>
      </c>
      <c r="AI13" s="15">
        <f t="shared" si="9"/>
        <v>0.96248451233864063</v>
      </c>
      <c r="AK13" s="40">
        <f t="shared" si="10"/>
        <v>0.97095475720131441</v>
      </c>
      <c r="AL13" s="40">
        <f t="shared" si="11"/>
        <v>0.96954237571788282</v>
      </c>
      <c r="AM13" s="40">
        <f t="shared" si="12"/>
        <v>0.96248451233864063</v>
      </c>
    </row>
    <row r="14" spans="1:39" x14ac:dyDescent="0.25">
      <c r="A14" t="s">
        <v>23</v>
      </c>
      <c r="B14">
        <v>1101513600</v>
      </c>
      <c r="C14" s="15">
        <f>BBMData!O14</f>
        <v>5.3472828027781862E+17</v>
      </c>
      <c r="D14" s="14">
        <f>'230'!C14*Notes!$C$4/Notes!$D$56</f>
        <v>3120768000000000</v>
      </c>
      <c r="E14" s="14">
        <f>'301'!C14*Notes!$C$4/Notes!$D$57</f>
        <v>481527079708127.44</v>
      </c>
      <c r="F14" s="14">
        <f>'303'!C14*Notes!$C$4/Notes!$D$58</f>
        <v>1.052060065869888E+16</v>
      </c>
      <c r="G14" s="14">
        <f>'307'!C14*Notes!$C$4/Notes!$D$59</f>
        <v>334972392198860.06</v>
      </c>
      <c r="H14" s="14">
        <f>'309'!C14*Notes!$C$4/Notes!$D$60</f>
        <v>418898849439258.25</v>
      </c>
      <c r="I14" s="14">
        <f t="shared" si="4"/>
        <v>1.4876766980045126E+16</v>
      </c>
      <c r="J14" s="40">
        <f>I14/BBMData!D14</f>
        <v>1.9548971064448262E-3</v>
      </c>
      <c r="K14" s="14">
        <f t="shared" si="0"/>
        <v>0.99804510289355519</v>
      </c>
      <c r="L14" s="14">
        <f>BBMData!Q14-BLMLossSum!J14</f>
        <v>6.8311631182361832E-2</v>
      </c>
      <c r="M14" s="14">
        <f>'230'!C14*Notes!$C$4/Notes!$F$56</f>
        <v>5530379096032746</v>
      </c>
      <c r="N14" s="14">
        <f>'301'!C14*Notes!$C$4/Notes!$F$57</f>
        <v>736286000968816.75</v>
      </c>
      <c r="O14" s="14">
        <f>'303'!C14*Notes!$C$4/Notes!$F$58</f>
        <v>7977141716202757</v>
      </c>
      <c r="P14" s="14">
        <f>'307'!C14*Notes!$C$4/Notes!$F$59</f>
        <v>464137830359323.44</v>
      </c>
      <c r="Q14" s="14">
        <f>'309'!C14*Notes!$C$4/Notes!$F$60</f>
        <v>301448298880289.75</v>
      </c>
      <c r="R14" s="14">
        <f t="shared" si="5"/>
        <v>1.5009392942443934E+16</v>
      </c>
      <c r="S14" s="37">
        <f>R14/BBMData!D14</f>
        <v>1.9723249595852738E-3</v>
      </c>
      <c r="T14" s="14">
        <f t="shared" si="1"/>
        <v>0.99802767504041467</v>
      </c>
      <c r="U14" s="37">
        <f>BBMData!Q14-S14</f>
        <v>6.8294203329221384E-2</v>
      </c>
      <c r="W14" s="15">
        <f>'230'!C14*Notes!$C$4/Notes!$H$56</f>
        <v>4496961845446636</v>
      </c>
      <c r="X14" s="14">
        <f>'301'!C14*Notes!$C$4/Notes!$H$57</f>
        <v>520966095506370.31</v>
      </c>
      <c r="Y14" s="14">
        <f>'303'!C14*Notes!$C$4/Notes!$H$58</f>
        <v>1.3733733445317224E+16</v>
      </c>
      <c r="Z14" s="14">
        <f>'307'!C14*Notes!$C$4/Notes!$H$59</f>
        <v>328596383902017.5</v>
      </c>
      <c r="AA14" s="14">
        <f>'309'!C14*Notes!$C$4/Notes!$H$60</f>
        <v>296856441539354.69</v>
      </c>
      <c r="AB14" s="14">
        <f t="shared" si="6"/>
        <v>1.9377114211711604E+16</v>
      </c>
      <c r="AC14" s="15">
        <f>AB14/BBMData!D14</f>
        <v>2.5462699358359533E-3</v>
      </c>
      <c r="AD14" s="14">
        <f t="shared" si="2"/>
        <v>0.99745373006416405</v>
      </c>
      <c r="AE14" s="15">
        <f t="shared" si="7"/>
        <v>5.1535116606610701E+17</v>
      </c>
      <c r="AF14" s="37">
        <f>BBMData!Q14-AC14</f>
        <v>6.77202583529707E-2</v>
      </c>
      <c r="AG14" s="14">
        <f t="shared" si="8"/>
        <v>2.655868243656962E+35</v>
      </c>
      <c r="AH14" s="14">
        <f>AG14/BBMData!R14^2</f>
        <v>29.991081367126043</v>
      </c>
      <c r="AI14" s="15">
        <f t="shared" si="9"/>
        <v>0.9637626904609492</v>
      </c>
      <c r="AK14" s="40">
        <f t="shared" si="10"/>
        <v>0.97217882889546092</v>
      </c>
      <c r="AL14" s="40">
        <f t="shared" si="11"/>
        <v>0.97193080393158604</v>
      </c>
      <c r="AM14" s="40">
        <f t="shared" si="12"/>
        <v>0.9637626904609492</v>
      </c>
    </row>
    <row r="15" spans="1:39" x14ac:dyDescent="0.25">
      <c r="A15" t="s">
        <v>24</v>
      </c>
      <c r="B15">
        <v>1102118400</v>
      </c>
      <c r="C15" s="15">
        <f>BBMData!O15</f>
        <v>3.9365573478510675E+17</v>
      </c>
      <c r="D15" s="14">
        <f>'230'!C15*Notes!$C$4/Notes!$D$56</f>
        <v>3493728000000000.5</v>
      </c>
      <c r="E15" s="14">
        <f>'301'!C15*Notes!$C$4/Notes!$D$57</f>
        <v>906562155651614.25</v>
      </c>
      <c r="F15" s="14">
        <f>'303'!C15*Notes!$C$4/Notes!$D$58</f>
        <v>1.5898862144020968E+16</v>
      </c>
      <c r="G15" s="14">
        <f>'307'!C15*Notes!$C$4/Notes!$D$59</f>
        <v>577053280678708.5</v>
      </c>
      <c r="H15" s="14">
        <f>'309'!C15*Notes!$C$4/Notes!$D$60</f>
        <v>1144214449857233.2</v>
      </c>
      <c r="I15" s="14">
        <f t="shared" si="4"/>
        <v>2.2020420030208524E+16</v>
      </c>
      <c r="J15" s="40">
        <f>I15/BBMData!D15</f>
        <v>3.132349933173332E-3</v>
      </c>
      <c r="K15" s="14">
        <f t="shared" si="0"/>
        <v>0.99686765006682665</v>
      </c>
      <c r="L15" s="14">
        <f>BBMData!Q15-BLMLossSum!J15</f>
        <v>5.2864198400412267E-2</v>
      </c>
      <c r="M15" s="14">
        <f>'230'!C15*Notes!$C$4/Notes!$F$56</f>
        <v>6191309414357074</v>
      </c>
      <c r="N15" s="14">
        <f>'301'!C15*Notes!$C$4/Notes!$F$57</f>
        <v>1386192080036264</v>
      </c>
      <c r="O15" s="14">
        <f>'303'!C15*Notes!$C$4/Notes!$F$58</f>
        <v>1.2055155457721904E+16</v>
      </c>
      <c r="P15" s="14">
        <f>'307'!C15*Notes!$C$4/Notes!$F$59</f>
        <v>799565169946733.5</v>
      </c>
      <c r="Q15" s="14">
        <f>'309'!C15*Notes!$C$4/Notes!$F$60</f>
        <v>823400446015606.25</v>
      </c>
      <c r="R15" s="14">
        <f t="shared" si="5"/>
        <v>2.125562256807758E+16</v>
      </c>
      <c r="S15" s="37">
        <f>R15/BBMData!D15</f>
        <v>3.0235593980195703E-3</v>
      </c>
      <c r="T15" s="14">
        <f t="shared" si="1"/>
        <v>0.99697644060198043</v>
      </c>
      <c r="U15" s="37">
        <f>BBMData!Q15-S15</f>
        <v>5.2972988935566026E-2</v>
      </c>
      <c r="W15" s="15">
        <f>'230'!C15*Notes!$C$4/Notes!$H$56</f>
        <v>5034389456175078</v>
      </c>
      <c r="X15" s="14">
        <f>'301'!C15*Notes!$C$4/Notes!$H$57</f>
        <v>980813263606965.37</v>
      </c>
      <c r="Y15" s="14">
        <f>'303'!C15*Notes!$C$4/Notes!$H$58</f>
        <v>2.0754588245803912E+16</v>
      </c>
      <c r="Z15" s="14">
        <f>'307'!C15*Notes!$C$4/Notes!$H$59</f>
        <v>566069400839609.87</v>
      </c>
      <c r="AA15" s="14">
        <f>'309'!C15*Notes!$C$4/Notes!$H$60</f>
        <v>810857872723237.37</v>
      </c>
      <c r="AB15" s="14">
        <f t="shared" si="6"/>
        <v>2.81467182391488E+16</v>
      </c>
      <c r="AC15" s="15">
        <f>AB15/BBMData!D15</f>
        <v>4.0038006030083638E-3</v>
      </c>
      <c r="AD15" s="14">
        <f t="shared" si="2"/>
        <v>0.99599619939699169</v>
      </c>
      <c r="AE15" s="15">
        <f t="shared" si="7"/>
        <v>3.6550901654595795E+17</v>
      </c>
      <c r="AF15" s="37">
        <f>BBMData!Q15-AC15</f>
        <v>5.199274773057723E-2</v>
      </c>
      <c r="AG15" s="14">
        <f t="shared" si="8"/>
        <v>1.3359684117639336E+35</v>
      </c>
      <c r="AH15" s="14">
        <f>AG15/BBMData!R15^2</f>
        <v>17.597345168958547</v>
      </c>
      <c r="AI15" s="15">
        <f t="shared" si="9"/>
        <v>0.92849915357002522</v>
      </c>
      <c r="AK15" s="40">
        <f t="shared" si="10"/>
        <v>0.94406173190331077</v>
      </c>
      <c r="AL15" s="40">
        <f t="shared" si="11"/>
        <v>0.94600453977971177</v>
      </c>
      <c r="AM15" s="40">
        <f t="shared" si="12"/>
        <v>0.92849915357002522</v>
      </c>
    </row>
    <row r="16" spans="1:39" x14ac:dyDescent="0.25">
      <c r="A16" t="s">
        <v>25</v>
      </c>
      <c r="B16">
        <v>1102723200</v>
      </c>
      <c r="C16" s="15">
        <f>BBMData!O16</f>
        <v>2.9086969460386662E+17</v>
      </c>
      <c r="D16" s="14">
        <f>'230'!C16*Notes!$C$4/Notes!$D$56</f>
        <v>3046176000000000</v>
      </c>
      <c r="E16" s="14">
        <f>'301'!C16*Notes!$C$4/Notes!$D$57</f>
        <v>591820991820045</v>
      </c>
      <c r="F16" s="14">
        <f>'303'!C16*Notes!$C$4/Notes!$D$58</f>
        <v>1.1044233107162836E+16</v>
      </c>
      <c r="G16" s="14">
        <f>'307'!C16*Notes!$C$4/Notes!$D$59</f>
        <v>394085167292776.5</v>
      </c>
      <c r="H16" s="14">
        <f>'309'!C16*Notes!$C$4/Notes!$D$60</f>
        <v>1481660745238858</v>
      </c>
      <c r="I16" s="14">
        <f t="shared" si="4"/>
        <v>1.6557976011514514E+16</v>
      </c>
      <c r="J16" s="40">
        <f>I16/BBMData!D16</f>
        <v>3.1241464172668894E-3</v>
      </c>
      <c r="K16" s="14">
        <f t="shared" si="0"/>
        <v>0.99687585358273312</v>
      </c>
      <c r="L16" s="14">
        <f>BBMData!Q16-BLMLossSum!J16</f>
        <v>5.1756928036292851E-2</v>
      </c>
      <c r="M16" s="14">
        <f>'230'!C16*Notes!$C$4/Notes!$F$56</f>
        <v>5398193032367881</v>
      </c>
      <c r="N16" s="14">
        <f>'301'!C16*Notes!$C$4/Notes!$F$57</f>
        <v>904932515157205.12</v>
      </c>
      <c r="O16" s="14">
        <f>'303'!C16*Notes!$C$4/Notes!$F$58</f>
        <v>8374180857227981</v>
      </c>
      <c r="P16" s="14">
        <f>'307'!C16*Notes!$C$4/Notes!$F$59</f>
        <v>546044506305086.31</v>
      </c>
      <c r="Q16" s="14">
        <f>'309'!C16*Notes!$C$4/Notes!$F$60</f>
        <v>1066233797891395.2</v>
      </c>
      <c r="R16" s="14">
        <f t="shared" si="5"/>
        <v>1.628958470894955E+16</v>
      </c>
      <c r="S16" s="37">
        <f>R16/BBMData!D16</f>
        <v>3.0735065488584055E-3</v>
      </c>
      <c r="T16" s="14">
        <f t="shared" si="1"/>
        <v>0.99692649345114159</v>
      </c>
      <c r="U16" s="37">
        <f>BBMData!Q16-S16</f>
        <v>5.1807567904701333E-2</v>
      </c>
      <c r="W16" s="15">
        <f>'230'!C16*Notes!$C$4/Notes!$H$56</f>
        <v>4389476323300948</v>
      </c>
      <c r="X16" s="14">
        <f>'301'!C16*Notes!$C$4/Notes!$H$57</f>
        <v>640293525203360.25</v>
      </c>
      <c r="Y16" s="14">
        <f>'303'!C16*Notes!$C$4/Notes!$H$58</f>
        <v>1.441729027860284E+16</v>
      </c>
      <c r="Z16" s="14">
        <f>'307'!C16*Notes!$C$4/Notes!$H$59</f>
        <v>386583981061197</v>
      </c>
      <c r="AA16" s="14">
        <f>'309'!C16*Notes!$C$4/Notes!$H$60</f>
        <v>1049992228407717.6</v>
      </c>
      <c r="AB16" s="14">
        <f t="shared" si="6"/>
        <v>2.088363633657606E+16</v>
      </c>
      <c r="AC16" s="15">
        <f>AB16/BBMData!D16</f>
        <v>3.9403087427501999E-3</v>
      </c>
      <c r="AD16" s="14">
        <f t="shared" si="2"/>
        <v>0.9960596912572498</v>
      </c>
      <c r="AE16" s="15">
        <f t="shared" si="7"/>
        <v>2.6998605826729056E+17</v>
      </c>
      <c r="AF16" s="37">
        <f>BBMData!Q16-AC16</f>
        <v>5.0940765710809542E-2</v>
      </c>
      <c r="AG16" s="14">
        <f t="shared" si="8"/>
        <v>7.2892471658708817E+34</v>
      </c>
      <c r="AH16" s="14">
        <f>AG16/BBMData!R16^2</f>
        <v>17.081888423652138</v>
      </c>
      <c r="AI16" s="15">
        <f t="shared" si="9"/>
        <v>0.92820277696850706</v>
      </c>
      <c r="AK16" s="40">
        <f t="shared" si="10"/>
        <v>0.94307424830192532</v>
      </c>
      <c r="AL16" s="40">
        <f t="shared" si="11"/>
        <v>0.94399696836367153</v>
      </c>
      <c r="AM16" s="40">
        <f t="shared" si="12"/>
        <v>0.92820277696850706</v>
      </c>
    </row>
    <row r="17" spans="1:39" x14ac:dyDescent="0.25">
      <c r="A17" t="s">
        <v>26</v>
      </c>
      <c r="B17">
        <v>1103328000</v>
      </c>
      <c r="C17" s="15">
        <f>BBMData!O17</f>
        <v>4.0815675671295526E+17</v>
      </c>
      <c r="D17" s="14">
        <f>'230'!C17*Notes!$C$4/Notes!$D$56</f>
        <v>4977504000000000</v>
      </c>
      <c r="E17" s="14">
        <f>'301'!C17*Notes!$C$4/Notes!$D$57</f>
        <v>1237443891987366.7</v>
      </c>
      <c r="F17" s="14">
        <f>'303'!C17*Notes!$C$4/Notes!$D$58</f>
        <v>1.8407694534463656E+16</v>
      </c>
      <c r="G17" s="14">
        <f>'307'!C17*Notes!$C$4/Notes!$D$59</f>
        <v>1078104421950952.9</v>
      </c>
      <c r="H17" s="14">
        <f>'309'!C17*Notes!$C$4/Notes!$D$60</f>
        <v>1493296824389948.2</v>
      </c>
      <c r="I17" s="14">
        <f t="shared" si="4"/>
        <v>2.7194043672791924E+16</v>
      </c>
      <c r="J17" s="40">
        <f>I17/BBMData!D17</f>
        <v>3.9815583708333706E-3</v>
      </c>
      <c r="K17" s="14">
        <f t="shared" si="0"/>
        <v>0.99601844162916664</v>
      </c>
      <c r="L17" s="14">
        <f>BBMData!Q17-BLMLossSum!J17</f>
        <v>5.577784963984822E-2</v>
      </c>
      <c r="M17" s="14">
        <f>'230'!C17*Notes!$C$4/Notes!$F$56</f>
        <v>8820740302393314</v>
      </c>
      <c r="N17" s="14">
        <f>'301'!C17*Notes!$C$4/Notes!$F$57</f>
        <v>1892131622601429</v>
      </c>
      <c r="O17" s="14">
        <f>'303'!C17*Notes!$C$4/Notes!$F$58</f>
        <v>1.3957452880655944E+16</v>
      </c>
      <c r="P17" s="14">
        <f>'307'!C17*Notes!$C$4/Notes!$F$59</f>
        <v>1493821756534629</v>
      </c>
      <c r="Q17" s="14">
        <f>'309'!C17*Notes!$C$4/Notes!$F$60</f>
        <v>1074607361749181</v>
      </c>
      <c r="R17" s="14">
        <f t="shared" si="5"/>
        <v>2.7238753923934496E+16</v>
      </c>
      <c r="S17" s="37">
        <f>R17/BBMData!D17</f>
        <v>3.9881045276624442E-3</v>
      </c>
      <c r="T17" s="14">
        <f t="shared" si="1"/>
        <v>0.99601189547233759</v>
      </c>
      <c r="U17" s="37">
        <f>BBMData!Q17-S17</f>
        <v>5.5771303483019147E-2</v>
      </c>
      <c r="W17" s="15">
        <f>'230'!C17*Notes!$C$4/Notes!$H$56</f>
        <v>7172479842640662</v>
      </c>
      <c r="X17" s="14">
        <f>'301'!C17*Notes!$C$4/Notes!$H$57</f>
        <v>1338795552697935</v>
      </c>
      <c r="Y17" s="14">
        <f>'303'!C17*Notes!$C$4/Notes!$H$58</f>
        <v>2.4029651754732796E+16</v>
      </c>
      <c r="Z17" s="14">
        <f>'307'!C17*Notes!$C$4/Notes!$H$59</f>
        <v>1057583319617417.5</v>
      </c>
      <c r="AA17" s="14">
        <f>'309'!C17*Notes!$C$4/Notes!$H$60</f>
        <v>1058238240672699.5</v>
      </c>
      <c r="AB17" s="14">
        <f t="shared" si="6"/>
        <v>3.4656748710361508E+16</v>
      </c>
      <c r="AC17" s="15">
        <f>AB17/BBMData!D17</f>
        <v>5.0741945403164727E-3</v>
      </c>
      <c r="AD17" s="14">
        <f t="shared" si="2"/>
        <v>0.99492580545968357</v>
      </c>
      <c r="AE17" s="15">
        <f t="shared" si="7"/>
        <v>3.7350000800259373E+17</v>
      </c>
      <c r="AF17" s="37">
        <f>BBMData!Q17-AC17</f>
        <v>5.4685213470365118E-2</v>
      </c>
      <c r="AG17" s="14">
        <f t="shared" si="8"/>
        <v>1.3950225597793759E+35</v>
      </c>
      <c r="AH17" s="14">
        <f>AG17/BBMData!R17^2</f>
        <v>19.438784810771274</v>
      </c>
      <c r="AI17" s="15">
        <f t="shared" si="9"/>
        <v>0.91508961167403968</v>
      </c>
      <c r="AK17" s="40">
        <f t="shared" si="10"/>
        <v>0.93337353057242978</v>
      </c>
      <c r="AL17" s="40">
        <f t="shared" si="11"/>
        <v>0.9332639887103702</v>
      </c>
      <c r="AM17" s="40">
        <f t="shared" si="12"/>
        <v>0.91508961167403968</v>
      </c>
    </row>
    <row r="18" spans="1:39" x14ac:dyDescent="0.25">
      <c r="A18" t="s">
        <v>27</v>
      </c>
      <c r="B18">
        <v>1103932800</v>
      </c>
      <c r="C18" s="15">
        <f>BBMData!O18</f>
        <v>4.6705309676347322E+17</v>
      </c>
      <c r="D18" s="14">
        <f>'230'!C18*Notes!$C$4/Notes!$D$56</f>
        <v>4023936000000000</v>
      </c>
      <c r="E18" s="14">
        <f>'301'!C18*Notes!$C$4/Notes!$D$57</f>
        <v>920012632738433.37</v>
      </c>
      <c r="F18" s="14">
        <f>'303'!C18*Notes!$C$4/Notes!$D$58</f>
        <v>1.663156395835515E+16</v>
      </c>
      <c r="G18" s="14">
        <f>'307'!C18*Notes!$C$4/Notes!$D$59</f>
        <v>740317135700001.62</v>
      </c>
      <c r="H18" s="14">
        <f>'309'!C18*Notes!$C$4/Notes!$D$60</f>
        <v>942522411238331</v>
      </c>
      <c r="I18" s="14">
        <f t="shared" si="4"/>
        <v>2.3258352138031916E+16</v>
      </c>
      <c r="J18" s="40">
        <f>I18/BBMData!D18</f>
        <v>3.1219264614807942E-3</v>
      </c>
      <c r="K18" s="14">
        <f t="shared" si="0"/>
        <v>0.9968780735385192</v>
      </c>
      <c r="L18" s="14">
        <f>BBMData!Q18-BLMLossSum!J18</f>
        <v>5.9569764379253862E-2</v>
      </c>
      <c r="M18" s="14">
        <f>'230'!C18*Notes!$C$4/Notes!$F$56</f>
        <v>7130902245272197</v>
      </c>
      <c r="N18" s="14">
        <f>'301'!C18*Notes!$C$4/Notes!$F$57</f>
        <v>1406758728108018.7</v>
      </c>
      <c r="O18" s="14">
        <f>'303'!C18*Notes!$C$4/Notes!$F$58</f>
        <v>1.2610719383991632E+16</v>
      </c>
      <c r="P18" s="14">
        <f>'307'!C18*Notes!$C$4/Notes!$F$59</f>
        <v>1025783608273126.4</v>
      </c>
      <c r="Q18" s="14">
        <f>'309'!C18*Notes!$C$4/Notes!$F$60</f>
        <v>678258672480651.87</v>
      </c>
      <c r="R18" s="14">
        <f t="shared" si="5"/>
        <v>2.2852422638125628E+16</v>
      </c>
      <c r="S18" s="37">
        <f>R18/BBMData!D18</f>
        <v>3.0674392802853192E-3</v>
      </c>
      <c r="T18" s="14">
        <f t="shared" si="1"/>
        <v>0.9969325607197147</v>
      </c>
      <c r="U18" s="37">
        <f>BBMData!Q18-S18</f>
        <v>5.9624251560449336E-2</v>
      </c>
      <c r="W18" s="15">
        <f>'230'!C18*Notes!$C$4/Notes!$H$56</f>
        <v>5798408167643078</v>
      </c>
      <c r="X18" s="14">
        <f>'301'!C18*Notes!$C$4/Notes!$H$57</f>
        <v>995365389179769</v>
      </c>
      <c r="Y18" s="14">
        <f>'303'!C18*Notes!$C$4/Notes!$H$58</f>
        <v>2.1711067038166936E+16</v>
      </c>
      <c r="Z18" s="14">
        <f>'307'!C18*Notes!$C$4/Notes!$H$59</f>
        <v>726225621564963</v>
      </c>
      <c r="AA18" s="14">
        <f>'309'!C18*Notes!$C$4/Notes!$H$60</f>
        <v>667926993463548</v>
      </c>
      <c r="AB18" s="14">
        <f t="shared" si="6"/>
        <v>2.9898993210018296E+16</v>
      </c>
      <c r="AC18" s="15">
        <f>AB18/BBMData!D18</f>
        <v>4.0132876791970865E-3</v>
      </c>
      <c r="AD18" s="14">
        <f t="shared" si="2"/>
        <v>0.99598671232080294</v>
      </c>
      <c r="AE18" s="15">
        <f t="shared" si="7"/>
        <v>4.3715410355345491E+17</v>
      </c>
      <c r="AF18" s="37">
        <f>BBMData!Q18-AC18</f>
        <v>5.8678403161537572E-2</v>
      </c>
      <c r="AG18" s="14">
        <f t="shared" si="8"/>
        <v>1.9110371025362478E+35</v>
      </c>
      <c r="AH18" s="14">
        <f>AG18/BBMData!R18^2</f>
        <v>22.484336059129756</v>
      </c>
      <c r="AI18" s="15">
        <f t="shared" si="9"/>
        <v>0.93598373842886673</v>
      </c>
      <c r="AK18" s="40">
        <f t="shared" si="10"/>
        <v>0.95020191002007093</v>
      </c>
      <c r="AL18" s="40">
        <f t="shared" si="11"/>
        <v>0.95107103925338354</v>
      </c>
      <c r="AM18" s="40">
        <f t="shared" si="12"/>
        <v>0.93598373842886673</v>
      </c>
    </row>
    <row r="19" spans="1:39" x14ac:dyDescent="0.25">
      <c r="A19" t="s">
        <v>28</v>
      </c>
      <c r="B19">
        <v>1104537600</v>
      </c>
      <c r="C19" s="15">
        <f>BBMData!O19</f>
        <v>3.8531927870546714E+17</v>
      </c>
      <c r="D19" s="14">
        <f>'230'!C19*Notes!$C$4/Notes!$D$56</f>
        <v>8856288000000002</v>
      </c>
      <c r="E19" s="14">
        <f>'301'!C19*Notes!$C$4/Notes!$D$57</f>
        <v>1051827308189261.6</v>
      </c>
      <c r="F19" s="14">
        <f>'303'!C19*Notes!$C$4/Notes!$D$58</f>
        <v>1.404217272968724E+16</v>
      </c>
      <c r="G19" s="14">
        <f>'307'!C19*Notes!$C$4/Notes!$D$59</f>
        <v>562978810418252.25</v>
      </c>
      <c r="H19" s="14">
        <f>'309'!C19*Notes!$C$4/Notes!$D$60</f>
        <v>1295483478821409.7</v>
      </c>
      <c r="I19" s="14">
        <f t="shared" si="4"/>
        <v>2.5808750327116164E+16</v>
      </c>
      <c r="J19" s="40">
        <f>I19/BBMData!D19</f>
        <v>3.3869751085454283E-3</v>
      </c>
      <c r="K19" s="14">
        <f t="shared" si="0"/>
        <v>0.99661302489145454</v>
      </c>
      <c r="L19" s="14">
        <f>BBMData!Q19-BLMLossSum!J19</f>
        <v>4.7179859367237661E-2</v>
      </c>
      <c r="M19" s="14">
        <f>'230'!C19*Notes!$C$4/Notes!$F$56</f>
        <v>1.5694415612966316E+16</v>
      </c>
      <c r="N19" s="14">
        <f>'301'!C19*Notes!$C$4/Notes!$F$57</f>
        <v>1608311879211214.5</v>
      </c>
      <c r="O19" s="14">
        <f>'303'!C19*Notes!$C$4/Notes!$F$58</f>
        <v>1.0647339016284482E+16</v>
      </c>
      <c r="P19" s="14">
        <f>'307'!C19*Notes!$C$4/Notes!$F$59</f>
        <v>780063580435837.62</v>
      </c>
      <c r="Q19" s="14">
        <f>'309'!C19*Notes!$C$4/Notes!$F$60</f>
        <v>932256776166822</v>
      </c>
      <c r="R19" s="14">
        <f t="shared" si="5"/>
        <v>2.9662386865064672E+16</v>
      </c>
      <c r="S19" s="37">
        <f>R19/BBMData!D19</f>
        <v>3.8927016883286971E-3</v>
      </c>
      <c r="T19" s="14">
        <f t="shared" si="1"/>
        <v>0.99610729831167133</v>
      </c>
      <c r="U19" s="37">
        <f>BBMData!Q19-S19</f>
        <v>4.6674132787454393E-2</v>
      </c>
      <c r="W19" s="15">
        <f>'230'!C19*Notes!$C$4/Notes!$H$56</f>
        <v>1.2761726994216458E+16</v>
      </c>
      <c r="X19" s="14">
        <f>'301'!C19*Notes!$C$4/Notes!$H$57</f>
        <v>1137976219793244.7</v>
      </c>
      <c r="Y19" s="14">
        <f>'303'!C19*Notes!$C$4/Notes!$H$58</f>
        <v>1.8330840939501808E+16</v>
      </c>
      <c r="Z19" s="14">
        <f>'307'!C19*Notes!$C$4/Notes!$H$59</f>
        <v>552262830087424.37</v>
      </c>
      <c r="AA19" s="14">
        <f>'309'!C19*Notes!$C$4/Notes!$H$60</f>
        <v>918056032168004.25</v>
      </c>
      <c r="AB19" s="14">
        <f t="shared" si="6"/>
        <v>3.370086301576694E+16</v>
      </c>
      <c r="AC19" s="15">
        <f>AB19/BBMData!D19</f>
        <v>4.4226854351400186E-3</v>
      </c>
      <c r="AD19" s="14">
        <f t="shared" si="2"/>
        <v>0.99557731456485998</v>
      </c>
      <c r="AE19" s="15">
        <f t="shared" si="7"/>
        <v>3.5161841568970022E+17</v>
      </c>
      <c r="AF19" s="37">
        <f>BBMData!Q19-AC19</f>
        <v>4.6144149040643075E-2</v>
      </c>
      <c r="AG19" s="14">
        <f t="shared" si="8"/>
        <v>1.2363551025213483E+35</v>
      </c>
      <c r="AH19" s="14">
        <f>AG19/BBMData!R19^2</f>
        <v>13.899090041016887</v>
      </c>
      <c r="AI19" s="15">
        <f t="shared" si="9"/>
        <v>0.91253782284398133</v>
      </c>
      <c r="AK19" s="40">
        <f t="shared" si="10"/>
        <v>0.93301983120641097</v>
      </c>
      <c r="AL19" s="40">
        <f t="shared" si="11"/>
        <v>0.92301867956174022</v>
      </c>
      <c r="AM19" s="40">
        <f t="shared" si="12"/>
        <v>0.91253782284398133</v>
      </c>
    </row>
    <row r="20" spans="1:39" x14ac:dyDescent="0.25">
      <c r="A20" t="s">
        <v>29</v>
      </c>
      <c r="B20">
        <v>1105142400</v>
      </c>
      <c r="C20" s="15">
        <f>BBMData!O20</f>
        <v>1.8324685025960262E+17</v>
      </c>
      <c r="D20" s="14">
        <f>'230'!C20*Notes!$C$4/Notes!$D$56</f>
        <v>1.0243296E+16</v>
      </c>
      <c r="E20" s="14">
        <f>'301'!C20*Notes!$C$4/Notes!$D$57</f>
        <v>1396159521611833.2</v>
      </c>
      <c r="F20" s="14">
        <f>'303'!C20*Notes!$C$4/Notes!$D$58</f>
        <v>1.7080391771324252E+16</v>
      </c>
      <c r="G20" s="14">
        <f>'307'!C20*Notes!$C$4/Notes!$D$59</f>
        <v>7096347905322068</v>
      </c>
      <c r="H20" s="14">
        <f>'309'!C20*Notes!$C$4/Notes!$D$60</f>
        <v>1.8532395394636816E+16</v>
      </c>
      <c r="I20" s="14">
        <f t="shared" si="4"/>
        <v>5.4348590592894976E+16</v>
      </c>
      <c r="J20" s="40">
        <f>I20/BBMData!D20</f>
        <v>7.0036843547545075E-3</v>
      </c>
      <c r="K20" s="14">
        <f t="shared" si="0"/>
        <v>0.99299631564524549</v>
      </c>
      <c r="L20" s="14">
        <f>BBMData!Q20-BLMLossSum!J20</f>
        <v>1.6610600472513871E-2</v>
      </c>
      <c r="M20" s="14">
        <f>'230'!C20*Notes!$C$4/Notes!$F$56</f>
        <v>1.8152361877869756E+16</v>
      </c>
      <c r="N20" s="14">
        <f>'301'!C20*Notes!$C$4/Notes!$F$57</f>
        <v>2134818069848134</v>
      </c>
      <c r="O20" s="14">
        <f>'303'!C20*Notes!$C$4/Notes!$F$58</f>
        <v>1.2951038647727538E+16</v>
      </c>
      <c r="P20" s="14">
        <f>'307'!C20*Notes!$C$4/Notes!$F$59</f>
        <v>9832701431393732</v>
      </c>
      <c r="Q20" s="14">
        <f>'309'!C20*Notes!$C$4/Notes!$F$60</f>
        <v>1.3336296037500228E+16</v>
      </c>
      <c r="R20" s="14">
        <f t="shared" si="5"/>
        <v>5.6407216064339376E+16</v>
      </c>
      <c r="S20" s="37">
        <f>R20/BBMData!D20</f>
        <v>7.2689711423117752E-3</v>
      </c>
      <c r="T20" s="14">
        <f t="shared" si="1"/>
        <v>0.99273102885768827</v>
      </c>
      <c r="U20" s="37">
        <f>BBMData!Q20-S20</f>
        <v>1.6345313684956602E-2</v>
      </c>
      <c r="W20" s="15">
        <f>'230'!C20*Notes!$C$4/Notes!$H$56</f>
        <v>1.4760376703303848E+16</v>
      </c>
      <c r="X20" s="14">
        <f>'301'!C20*Notes!$C$4/Notes!$H$57</f>
        <v>1510510634457018</v>
      </c>
      <c r="Y20" s="14">
        <f>'303'!C20*Notes!$C$4/Notes!$H$58</f>
        <v>2.2296972895268892E+16</v>
      </c>
      <c r="Z20" s="14">
        <f>'307'!C20*Notes!$C$4/Notes!$H$59</f>
        <v>6961272973251983</v>
      </c>
      <c r="AA20" s="14">
        <f>'309'!C20*Notes!$C$4/Notes!$H$60</f>
        <v>1.3133148867361452E+16</v>
      </c>
      <c r="AB20" s="14">
        <f t="shared" si="6"/>
        <v>5.86622820736432E+16</v>
      </c>
      <c r="AC20" s="15">
        <f>AB20/BBMData!D20</f>
        <v>7.5595724321705152E-3</v>
      </c>
      <c r="AD20" s="14">
        <f t="shared" si="2"/>
        <v>0.99244042756782946</v>
      </c>
      <c r="AE20" s="15">
        <f t="shared" si="7"/>
        <v>1.2458456818595942E+17</v>
      </c>
      <c r="AF20" s="37">
        <f>BBMData!Q20-AC20</f>
        <v>1.6054712395097863E-2</v>
      </c>
      <c r="AG20" s="14">
        <f t="shared" si="8"/>
        <v>1.5521314630081974E+34</v>
      </c>
      <c r="AH20" s="14">
        <f>AG20/BBMData!R20^2</f>
        <v>1.636279215859701</v>
      </c>
      <c r="AI20" s="15">
        <f t="shared" si="9"/>
        <v>0.67987290373320275</v>
      </c>
      <c r="AK20" s="40">
        <f t="shared" si="10"/>
        <v>0.70341323457456284</v>
      </c>
      <c r="AL20" s="40">
        <f t="shared" si="11"/>
        <v>0.69217906892026659</v>
      </c>
      <c r="AM20" s="40">
        <f t="shared" si="12"/>
        <v>0.67987290373320275</v>
      </c>
    </row>
    <row r="21" spans="1:39" x14ac:dyDescent="0.25">
      <c r="A21" t="s">
        <v>30</v>
      </c>
      <c r="B21">
        <v>1105747200</v>
      </c>
      <c r="C21" s="15">
        <f>BBMData!O21</f>
        <v>2.380968824900528E+17</v>
      </c>
      <c r="D21" s="14">
        <f>'230'!C21*Notes!$C$4/Notes!$D$56</f>
        <v>8412768000000000</v>
      </c>
      <c r="E21" s="14">
        <f>'301'!C21*Notes!$C$4/Notes!$D$57</f>
        <v>1264344846161005</v>
      </c>
      <c r="F21" s="14">
        <f>'303'!C21*Notes!$C$4/Notes!$D$58</f>
        <v>1.6035044941973134E+16</v>
      </c>
      <c r="G21" s="14">
        <f>'307'!C21*Notes!$C$4/Notes!$D$59</f>
        <v>7118867057738798</v>
      </c>
      <c r="H21" s="14">
        <f>'309'!C21*Notes!$C$4/Notes!$D$60</f>
        <v>1.8001014446737014E+16</v>
      </c>
      <c r="I21" s="14">
        <f t="shared" si="4"/>
        <v>5.0832039292609952E+16</v>
      </c>
      <c r="J21" s="40">
        <f>I21/BBMData!D21</f>
        <v>7.0600054573069374E-3</v>
      </c>
      <c r="K21" s="14">
        <f t="shared" si="0"/>
        <v>0.99293999454269311</v>
      </c>
      <c r="L21" s="14">
        <f>BBMData!Q21-BLMLossSum!J21</f>
        <v>2.6009005999644841E-2</v>
      </c>
      <c r="M21" s="14">
        <f>'230'!C21*Notes!$C$4/Notes!$F$56</f>
        <v>1.4908444423607654E+16</v>
      </c>
      <c r="N21" s="14">
        <f>'301'!C21*Notes!$C$4/Notes!$F$57</f>
        <v>1933264918744938</v>
      </c>
      <c r="O21" s="14">
        <f>'303'!C21*Notes!$C$4/Notes!$F$58</f>
        <v>1.2158414721505022E+16</v>
      </c>
      <c r="P21" s="14">
        <f>'307'!C21*Notes!$C$4/Notes!$F$59</f>
        <v>9863903974611166</v>
      </c>
      <c r="Q21" s="14">
        <f>'309'!C21*Notes!$C$4/Notes!$F$60</f>
        <v>1.2953903287994674E+16</v>
      </c>
      <c r="R21" s="14">
        <f t="shared" si="5"/>
        <v>5.1817931326463456E+16</v>
      </c>
      <c r="S21" s="37">
        <f>R21/BBMData!D21</f>
        <v>7.1969349064532574E-3</v>
      </c>
      <c r="T21" s="14">
        <f t="shared" si="1"/>
        <v>0.99280306509354677</v>
      </c>
      <c r="U21" s="37">
        <f>BBMData!Q21-S21</f>
        <v>2.5872076550498519E-2</v>
      </c>
      <c r="W21" s="15">
        <f>'230'!C21*Notes!$C$4/Notes!$H$56</f>
        <v>1.2122623889566416E+16</v>
      </c>
      <c r="X21" s="14">
        <f>'301'!C21*Notes!$C$4/Notes!$H$57</f>
        <v>1367899803843542</v>
      </c>
      <c r="Y21" s="14">
        <f>'303'!C21*Notes!$C$4/Notes!$H$58</f>
        <v>2.0932363099881856E+16</v>
      </c>
      <c r="Z21" s="14">
        <f>'307'!C21*Notes!$C$4/Notes!$H$59</f>
        <v>6983363486455480</v>
      </c>
      <c r="AA21" s="14">
        <f>'309'!C21*Notes!$C$4/Notes!$H$60</f>
        <v>1.275658097392727E+16</v>
      </c>
      <c r="AB21" s="14">
        <f t="shared" si="6"/>
        <v>5.4162831253674568E+16</v>
      </c>
      <c r="AC21" s="15">
        <f>AB21/BBMData!D21</f>
        <v>7.5226154518992453E-3</v>
      </c>
      <c r="AD21" s="14">
        <f t="shared" si="2"/>
        <v>0.99247738454810075</v>
      </c>
      <c r="AE21" s="15">
        <f t="shared" si="7"/>
        <v>1.8393405123637824E+17</v>
      </c>
      <c r="AF21" s="37">
        <f>BBMData!Q21-AC21</f>
        <v>2.5546396005052534E-2</v>
      </c>
      <c r="AG21" s="14">
        <f t="shared" si="8"/>
        <v>3.3831735204226618E+34</v>
      </c>
      <c r="AH21" s="14">
        <f>AG21/BBMData!R21^2</f>
        <v>4.1118362398282216</v>
      </c>
      <c r="AI21" s="15">
        <f t="shared" si="9"/>
        <v>0.77251767983170727</v>
      </c>
      <c r="AK21" s="40">
        <f t="shared" si="10"/>
        <v>0.78650690945214874</v>
      </c>
      <c r="AL21" s="40">
        <f t="shared" si="11"/>
        <v>0.78236619150765951</v>
      </c>
      <c r="AM21" s="40">
        <f t="shared" si="12"/>
        <v>0.77251767983170727</v>
      </c>
    </row>
    <row r="22" spans="1:39" x14ac:dyDescent="0.25">
      <c r="A22" t="s">
        <v>31</v>
      </c>
      <c r="B22">
        <v>1106352000</v>
      </c>
      <c r="C22" s="15">
        <f>BBMData!O22</f>
        <v>2.224244229438809E+17</v>
      </c>
      <c r="D22" s="14">
        <f>'230'!C22*Notes!$C$4/Notes!$D$56</f>
        <v>6300000000000000</v>
      </c>
      <c r="E22" s="14">
        <f>'301'!C22*Notes!$C$4/Notes!$D$57</f>
        <v>1019546163180895.5</v>
      </c>
      <c r="F22" s="14">
        <f>'303'!C22*Notes!$C$4/Notes!$D$58</f>
        <v>1.5451952398628658E+16</v>
      </c>
      <c r="G22" s="14">
        <f>'307'!C22*Notes!$C$4/Notes!$D$59</f>
        <v>3116087715665026</v>
      </c>
      <c r="H22" s="14">
        <f>'309'!C22*Notes!$C$4/Notes!$D$60</f>
        <v>1.4645944958172586E+16</v>
      </c>
      <c r="I22" s="14">
        <f t="shared" si="4"/>
        <v>4.053353123564716E+16</v>
      </c>
      <c r="J22" s="40">
        <f>I22/BBMData!D22</f>
        <v>6.3631917167420969E-3</v>
      </c>
      <c r="K22" s="14">
        <f t="shared" si="0"/>
        <v>0.99363680828325796</v>
      </c>
      <c r="L22" s="14">
        <f>BBMData!Q22-BLMLossSum!J22</f>
        <v>2.8554300111182689E-2</v>
      </c>
      <c r="M22" s="14">
        <f>'230'!C22*Notes!$C$4/Notes!$F$56</f>
        <v>1.1164363485208226E+16</v>
      </c>
      <c r="N22" s="14">
        <f>'301'!C22*Notes!$C$4/Notes!$F$57</f>
        <v>1558951923839003.2</v>
      </c>
      <c r="O22" s="14">
        <f>'303'!C22*Notes!$C$4/Notes!$F$58</f>
        <v>1.1716290549813932E+16</v>
      </c>
      <c r="P22" s="14">
        <f>'307'!C22*Notes!$C$4/Notes!$F$59</f>
        <v>4317651917712361</v>
      </c>
      <c r="Q22" s="14">
        <f>'309'!C22*Notes!$C$4/Notes!$F$60</f>
        <v>1.053952570899976E+16</v>
      </c>
      <c r="R22" s="14">
        <f t="shared" si="5"/>
        <v>3.929678358557328E+16</v>
      </c>
      <c r="S22" s="37">
        <f>R22/BBMData!D22</f>
        <v>6.1690398093521628E-3</v>
      </c>
      <c r="T22" s="14">
        <f t="shared" si="1"/>
        <v>0.99383096019064787</v>
      </c>
      <c r="U22" s="37">
        <f>BBMData!Q22-S22</f>
        <v>2.8748452018572623E-2</v>
      </c>
      <c r="W22" s="15">
        <f>'230'!C22*Notes!$C$4/Notes!$H$56</f>
        <v>9078169100142596</v>
      </c>
      <c r="X22" s="14">
        <f>'301'!C22*Notes!$C$4/Notes!$H$57</f>
        <v>1103051118418516</v>
      </c>
      <c r="Y22" s="14">
        <f>'303'!C22*Notes!$C$4/Notes!$H$58</f>
        <v>2.0171186259886156E+16</v>
      </c>
      <c r="Z22" s="14">
        <f>'307'!C22*Notes!$C$4/Notes!$H$59</f>
        <v>3056774764533893.5</v>
      </c>
      <c r="AA22" s="14">
        <f>'309'!C22*Notes!$C$4/Notes!$H$60</f>
        <v>1.0378980770857438E+16</v>
      </c>
      <c r="AB22" s="14">
        <f t="shared" si="6"/>
        <v>4.37881620138386E+16</v>
      </c>
      <c r="AC22" s="15">
        <f>AB22/BBMData!D22</f>
        <v>6.8741227651237993E-3</v>
      </c>
      <c r="AD22" s="14">
        <f t="shared" si="2"/>
        <v>0.99312587723487622</v>
      </c>
      <c r="AE22" s="15">
        <f t="shared" si="7"/>
        <v>1.786362609300423E+17</v>
      </c>
      <c r="AF22" s="37">
        <f>BBMData!Q22-AC22</f>
        <v>2.8043369062800985E-2</v>
      </c>
      <c r="AG22" s="14">
        <f t="shared" si="8"/>
        <v>3.1910913719066157E+34</v>
      </c>
      <c r="AH22" s="14">
        <f>AG22/BBMData!R22^2</f>
        <v>5.0133175094880285</v>
      </c>
      <c r="AI22" s="15">
        <f t="shared" si="9"/>
        <v>0.80313240140500841</v>
      </c>
      <c r="AK22" s="40">
        <f t="shared" si="10"/>
        <v>0.81776492572547199</v>
      </c>
      <c r="AL22" s="40">
        <f t="shared" si="11"/>
        <v>0.82332523081115017</v>
      </c>
      <c r="AM22" s="40">
        <f t="shared" si="12"/>
        <v>0.80313240140500841</v>
      </c>
    </row>
    <row r="23" spans="1:39" x14ac:dyDescent="0.25">
      <c r="A23" t="s">
        <v>32</v>
      </c>
      <c r="B23">
        <v>1106956800</v>
      </c>
      <c r="C23" s="15">
        <f>BBMData!O23</f>
        <v>1.7900279025460989E+17</v>
      </c>
      <c r="D23" s="14">
        <f>'230'!C23*Notes!$C$4/Notes!$D$56</f>
        <v>1225728000000000.2</v>
      </c>
      <c r="E23" s="14">
        <f>'301'!C23*Notes!$C$4/Notes!$D$57</f>
        <v>591820991820045</v>
      </c>
      <c r="F23" s="14">
        <f>'303'!C23*Notes!$C$4/Notes!$D$58</f>
        <v>1.4494836677809926E+16</v>
      </c>
      <c r="G23" s="14">
        <f>'307'!C23*Notes!$C$4/Notes!$D$59</f>
        <v>1376483191472626.5</v>
      </c>
      <c r="H23" s="14">
        <f>'309'!C23*Notes!$C$4/Notes!$D$60</f>
        <v>1.3846934189797704E+16</v>
      </c>
      <c r="I23" s="14">
        <f t="shared" si="4"/>
        <v>3.1535803050900304E+16</v>
      </c>
      <c r="J23" s="40">
        <f>I23/BBMData!D23</f>
        <v>7.4906895607839202E-3</v>
      </c>
      <c r="K23" s="14">
        <f t="shared" si="0"/>
        <v>0.99250931043921609</v>
      </c>
      <c r="L23" s="14">
        <f>BBMData!Q23-BLMLossSum!J23</f>
        <v>3.502778793437282E-2</v>
      </c>
      <c r="M23" s="14">
        <f>'230'!C23*Notes!$C$4/Notes!$F$56</f>
        <v>2172138559682112.5</v>
      </c>
      <c r="N23" s="14">
        <f>'301'!C23*Notes!$C$4/Notes!$F$57</f>
        <v>904932515157205.12</v>
      </c>
      <c r="O23" s="14">
        <f>'303'!C23*Notes!$C$4/Notes!$F$58</f>
        <v>1.099056699167625E+16</v>
      </c>
      <c r="P23" s="14">
        <f>'307'!C23*Notes!$C$4/Notes!$F$59</f>
        <v>1907255454165622.7</v>
      </c>
      <c r="Q23" s="14">
        <f>'309'!C23*Notes!$C$4/Notes!$F$60</f>
        <v>9964540990765134</v>
      </c>
      <c r="R23" s="14">
        <f t="shared" si="5"/>
        <v>2.5939434511446324E+16</v>
      </c>
      <c r="S23" s="37">
        <f>R23/BBMData!D23</f>
        <v>6.1613858697022149E-3</v>
      </c>
      <c r="T23" s="14">
        <f t="shared" si="1"/>
        <v>0.99383861413029784</v>
      </c>
      <c r="U23" s="37">
        <f>BBMData!Q23-S23</f>
        <v>3.635709162545453E-2</v>
      </c>
      <c r="W23" s="15">
        <f>'230'!C23*Notes!$C$4/Notes!$H$56</f>
        <v>1766248580123743.5</v>
      </c>
      <c r="X23" s="14">
        <f>'301'!C23*Notes!$C$4/Notes!$H$57</f>
        <v>640293525203360.25</v>
      </c>
      <c r="Y23" s="14">
        <f>'303'!C23*Notes!$C$4/Notes!$H$58</f>
        <v>1.8921754538972156E+16</v>
      </c>
      <c r="Z23" s="14">
        <f>'307'!C23*Notes!$C$4/Notes!$H$59</f>
        <v>1350282619563752.2</v>
      </c>
      <c r="AA23" s="14">
        <f>'309'!C23*Notes!$C$4/Notes!$H$60</f>
        <v>9812754595328668</v>
      </c>
      <c r="AB23" s="14">
        <f t="shared" si="6"/>
        <v>3.249133385919168E+16</v>
      </c>
      <c r="AC23" s="15">
        <f>AB23/BBMData!D23</f>
        <v>7.7176564986203514E-3</v>
      </c>
      <c r="AD23" s="14">
        <f t="shared" si="2"/>
        <v>0.99228234350137967</v>
      </c>
      <c r="AE23" s="15">
        <f t="shared" si="7"/>
        <v>1.4651145639541821E+17</v>
      </c>
      <c r="AF23" s="37">
        <f>BBMData!Q23-AC23</f>
        <v>3.4800820996536391E-2</v>
      </c>
      <c r="AG23" s="14">
        <f t="shared" si="8"/>
        <v>2.1465606855106529E+34</v>
      </c>
      <c r="AH23" s="14">
        <f>AG23/BBMData!R23^2</f>
        <v>7.8964300763457276</v>
      </c>
      <c r="AI23" s="15">
        <f t="shared" si="9"/>
        <v>0.81848699781172862</v>
      </c>
      <c r="AK23" s="40">
        <f t="shared" si="10"/>
        <v>0.82382507554187034</v>
      </c>
      <c r="AL23" s="40">
        <f t="shared" si="11"/>
        <v>0.85508921690801232</v>
      </c>
      <c r="AM23" s="40">
        <f t="shared" si="12"/>
        <v>0.81848699781172862</v>
      </c>
    </row>
    <row r="24" spans="1:39" x14ac:dyDescent="0.25">
      <c r="A24" t="s">
        <v>33</v>
      </c>
      <c r="B24">
        <v>1107561600</v>
      </c>
      <c r="C24" s="15">
        <f>BBMData!O24</f>
        <v>9.278689887214544E+16</v>
      </c>
      <c r="D24" s="14">
        <f>'230'!C24*Notes!$C$4/Notes!$D$56</f>
        <v>959616000000000.25</v>
      </c>
      <c r="E24" s="14">
        <f>'301'!C24*Notes!$C$4/Notes!$D$57</f>
        <v>341642118005207.75</v>
      </c>
      <c r="F24" s="14">
        <f>'303'!C24*Notes!$C$4/Notes!$D$58</f>
        <v>8665829311941941</v>
      </c>
      <c r="G24" s="14">
        <f>'307'!C24*Notes!$C$4/Notes!$D$59</f>
        <v>771280970273005.37</v>
      </c>
      <c r="H24" s="14">
        <f>'309'!C24*Notes!$C$4/Notes!$D$60</f>
        <v>6880801471344853</v>
      </c>
      <c r="I24" s="14">
        <f t="shared" si="4"/>
        <v>1.7619169871565008E+16</v>
      </c>
      <c r="J24" s="40">
        <f>I24/BBMData!D24</f>
        <v>7.7617488420991228E-3</v>
      </c>
      <c r="K24" s="14">
        <f t="shared" si="0"/>
        <v>0.99223825115790087</v>
      </c>
      <c r="L24" s="14">
        <f>BBMData!Q24-BLMLossSum!J24</f>
        <v>3.3113537004660978E-2</v>
      </c>
      <c r="M24" s="14">
        <f>'230'!C24*Notes!$C$4/Notes!$F$56</f>
        <v>1700555846066917.2</v>
      </c>
      <c r="N24" s="14">
        <f>'301'!C24*Notes!$C$4/Notes!$F$57</f>
        <v>522392861022568.37</v>
      </c>
      <c r="O24" s="14">
        <f>'303'!C24*Notes!$C$4/Notes!$F$58</f>
        <v>6570779630593265</v>
      </c>
      <c r="P24" s="14">
        <f>'307'!C24*Notes!$C$4/Notes!$F$59</f>
        <v>1068687105197097.4</v>
      </c>
      <c r="Q24" s="14">
        <f>'309'!C24*Notes!$C$4/Notes!$F$60</f>
        <v>4951567427904018</v>
      </c>
      <c r="R24" s="14">
        <f t="shared" si="5"/>
        <v>1.4813982870783866E+16</v>
      </c>
      <c r="S24" s="37">
        <f>R24/BBMData!D24</f>
        <v>6.5259836435171215E-3</v>
      </c>
      <c r="T24" s="14">
        <f t="shared" si="1"/>
        <v>0.99347401635648291</v>
      </c>
      <c r="U24" s="37">
        <f>BBMData!Q24-S24</f>
        <v>3.4349302203242983E-2</v>
      </c>
      <c r="W24" s="15">
        <f>'230'!C24*Notes!$C$4/Notes!$H$56</f>
        <v>1382786717333720.5</v>
      </c>
      <c r="X24" s="14">
        <f>'301'!C24*Notes!$C$4/Notes!$H$57</f>
        <v>369623989549212.5</v>
      </c>
      <c r="Y24" s="14">
        <f>'303'!C24*Notes!$C$4/Notes!$H$58</f>
        <v>1.1312490010199312E+16</v>
      </c>
      <c r="Z24" s="14">
        <f>'307'!C24*Notes!$C$4/Notes!$H$59</f>
        <v>756600077219771.25</v>
      </c>
      <c r="AA24" s="14">
        <f>'309'!C24*Notes!$C$4/Notes!$H$60</f>
        <v>4876141919359400</v>
      </c>
      <c r="AB24" s="14">
        <f t="shared" si="6"/>
        <v>1.8697642713661416E+16</v>
      </c>
      <c r="AC24" s="15">
        <f>AB24/BBMData!D24</f>
        <v>8.2368470104235321E-3</v>
      </c>
      <c r="AD24" s="14">
        <f t="shared" si="2"/>
        <v>0.99176315298957651</v>
      </c>
      <c r="AE24" s="15">
        <f t="shared" si="7"/>
        <v>7.4089256158484032E+16</v>
      </c>
      <c r="AF24" s="37">
        <f>BBMData!Q24-AC24</f>
        <v>3.2638438836336575E-2</v>
      </c>
      <c r="AG24" s="14">
        <f t="shared" si="8"/>
        <v>5.4892178781174637E+33</v>
      </c>
      <c r="AH24" s="14">
        <f>AG24/BBMData!R24^2</f>
        <v>7.0992454151050417</v>
      </c>
      <c r="AI24" s="15">
        <f t="shared" si="9"/>
        <v>0.79848833250235474</v>
      </c>
      <c r="AK24" s="40">
        <f t="shared" si="10"/>
        <v>0.81011144799824464</v>
      </c>
      <c r="AL24" s="40">
        <f t="shared" si="11"/>
        <v>0.84034402430889932</v>
      </c>
      <c r="AM24" s="40">
        <f t="shared" si="12"/>
        <v>0.79848833250235474</v>
      </c>
    </row>
    <row r="25" spans="1:39" x14ac:dyDescent="0.25">
      <c r="A25" t="s">
        <v>34</v>
      </c>
      <c r="B25">
        <v>1108166400</v>
      </c>
      <c r="C25" s="15">
        <f>BBMData!O25</f>
        <v>2.0761136995203798E+17</v>
      </c>
      <c r="D25" s="14">
        <f>'230'!C25*Notes!$C$4/Notes!$D$56</f>
        <v>6.9342336000000008E+16</v>
      </c>
      <c r="E25" s="14">
        <f>'301'!C25*Notes!$C$4/Notes!$D$57</f>
        <v>4.2352862250976304E+16</v>
      </c>
      <c r="F25" s="14">
        <f>'303'!C25*Notes!$C$4/Notes!$D$58</f>
        <v>1.5382901965864176E+16</v>
      </c>
      <c r="G25" s="14">
        <f>'307'!C25*Notes!$C$4/Notes!$D$59</f>
        <v>2.7222840377774584E+16</v>
      </c>
      <c r="H25" s="14">
        <f>'309'!C25*Notes!$C$4/Notes!$D$60</f>
        <v>6.1760429440938056E+16</v>
      </c>
      <c r="I25" s="14">
        <f t="shared" si="4"/>
        <v>2.1606137003555312E+17</v>
      </c>
      <c r="J25" s="40">
        <f>I25/BBMData!D25</f>
        <v>3.7972121271626205E-2</v>
      </c>
      <c r="K25" s="14">
        <f t="shared" si="0"/>
        <v>0.96202787872837381</v>
      </c>
      <c r="L25" s="14">
        <f>BBMData!Q25-BLMLossSum!J25</f>
        <v>-1.4850615261010752E-3</v>
      </c>
      <c r="M25" s="14">
        <f>'230'!C25*Notes!$C$4/Notes!$F$56</f>
        <v>1.2288302285991109E+17</v>
      </c>
      <c r="N25" s="14">
        <f>'301'!C25*Notes!$C$4/Notes!$F$57</f>
        <v>6.4760261448341072E+16</v>
      </c>
      <c r="O25" s="14">
        <f>'303'!C25*Notes!$C$4/Notes!$F$58</f>
        <v>1.1663933740008404E+16</v>
      </c>
      <c r="P25" s="14">
        <f>'307'!C25*Notes!$C$4/Notes!$F$59</f>
        <v>3.7719974431974928E+16</v>
      </c>
      <c r="Q25" s="14">
        <f>'309'!C25*Notes!$C$4/Notes!$F$60</f>
        <v>4.4444085769174576E+16</v>
      </c>
      <c r="R25" s="14">
        <f t="shared" si="5"/>
        <v>2.8147127824941011E+17</v>
      </c>
      <c r="S25" s="37">
        <f>R25/BBMData!D25</f>
        <v>4.9467711467383151E-2</v>
      </c>
      <c r="T25" s="14">
        <f t="shared" si="1"/>
        <v>0.95053228853261684</v>
      </c>
      <c r="U25" s="37">
        <f>BBMData!Q25-S25</f>
        <v>-1.2980651721858021E-2</v>
      </c>
      <c r="W25" s="15">
        <f>'230'!C25*Notes!$C$4/Notes!$H$56</f>
        <v>9.992086539792152E+16</v>
      </c>
      <c r="X25" s="14">
        <f>'301'!C25*Notes!$C$4/Notes!$H$57</f>
        <v>4.5821733003644104E+16</v>
      </c>
      <c r="Y25" s="14">
        <f>'303'!C25*Notes!$C$4/Notes!$H$58</f>
        <v>2.008104689725508E+16</v>
      </c>
      <c r="Z25" s="14">
        <f>'307'!C25*Notes!$C$4/Notes!$H$59</f>
        <v>2.6704669148877404E+16</v>
      </c>
      <c r="AA25" s="14">
        <f>'309'!C25*Notes!$C$4/Notes!$H$60</f>
        <v>4.3767084431769864E+16</v>
      </c>
      <c r="AB25" s="14">
        <f t="shared" si="6"/>
        <v>2.3629539887946797E+17</v>
      </c>
      <c r="AC25" s="15">
        <f>AB25/BBMData!D25</f>
        <v>4.1528189609748321E-2</v>
      </c>
      <c r="AD25" s="14">
        <f t="shared" si="2"/>
        <v>0.95847181039025164</v>
      </c>
      <c r="AE25" s="15">
        <f t="shared" si="7"/>
        <v>-2.8684028927429984E+16</v>
      </c>
      <c r="AF25" s="37">
        <f>BBMData!Q25-AC25</f>
        <v>-5.0411298642231914E-3</v>
      </c>
      <c r="AG25" s="14">
        <f t="shared" si="8"/>
        <v>8.2277351550964008E+32</v>
      </c>
      <c r="AH25" s="14">
        <f>AG25/BBMData!R25^2</f>
        <v>0.15957109002563782</v>
      </c>
      <c r="AI25" s="15">
        <f t="shared" si="9"/>
        <v>-0.13816212924203775</v>
      </c>
      <c r="AK25" s="40">
        <f t="shared" si="10"/>
        <v>-4.0701046794629984E-2</v>
      </c>
      <c r="AL25" s="40">
        <f t="shared" si="11"/>
        <v>-0.3557604206091175</v>
      </c>
      <c r="AM25" s="40">
        <f t="shared" si="12"/>
        <v>-0.13816212924203775</v>
      </c>
    </row>
    <row r="26" spans="1:39" x14ac:dyDescent="0.25">
      <c r="A26" t="s">
        <v>35</v>
      </c>
      <c r="B26">
        <v>1108771200</v>
      </c>
      <c r="C26" s="15">
        <f>BBMData!O26</f>
        <v>2.0203205166919776E+17</v>
      </c>
      <c r="D26" s="14">
        <f>'230'!C26*Notes!$C$4/Notes!$D$56</f>
        <v>4130784000000000.5</v>
      </c>
      <c r="E26" s="14">
        <f>'301'!C26*Notes!$C$4/Notes!$D$57</f>
        <v>225968015058562.59</v>
      </c>
      <c r="F26" s="14">
        <f>'303'!C26*Notes!$C$4/Notes!$D$58</f>
        <v>1.229864930238418E+16</v>
      </c>
      <c r="G26" s="14">
        <f>'307'!C26*Notes!$C$4/Notes!$D$59</f>
        <v>717797983283271.62</v>
      </c>
      <c r="H26" s="14">
        <f>'309'!C26*Notes!$C$4/Notes!$D$60</f>
        <v>1.0949550481176168E+16</v>
      </c>
      <c r="I26" s="14">
        <f t="shared" si="4"/>
        <v>2.8322749781902184E+16</v>
      </c>
      <c r="J26" s="40">
        <f>I26/BBMData!D26</f>
        <v>4.1407528920909629E-3</v>
      </c>
      <c r="K26" s="14">
        <f t="shared" si="0"/>
        <v>0.99585924710790907</v>
      </c>
      <c r="L26" s="14">
        <f>BBMData!Q26-BLMLossSum!J26</f>
        <v>2.5396096767148477E-2</v>
      </c>
      <c r="M26" s="14">
        <f>'230'!C26*Notes!$C$4/Notes!$F$56</f>
        <v>7320249849981330</v>
      </c>
      <c r="N26" s="14">
        <f>'301'!C26*Notes!$C$4/Notes!$F$57</f>
        <v>345519687605478.25</v>
      </c>
      <c r="O26" s="14">
        <f>'303'!C26*Notes!$C$4/Notes!$F$58</f>
        <v>9325329568695000</v>
      </c>
      <c r="P26" s="14">
        <f>'307'!C26*Notes!$C$4/Notes!$F$59</f>
        <v>994581065055693</v>
      </c>
      <c r="Q26" s="14">
        <f>'309'!C26*Notes!$C$4/Notes!$F$60</f>
        <v>7879523590176463</v>
      </c>
      <c r="R26" s="14">
        <f t="shared" si="5"/>
        <v>2.5865203761513964E+16</v>
      </c>
      <c r="S26" s="37">
        <f>R26/BBMData!D26</f>
        <v>3.7814625382330356E-3</v>
      </c>
      <c r="T26" s="14">
        <f t="shared" si="1"/>
        <v>0.99621853746176692</v>
      </c>
      <c r="U26" s="37">
        <f>BBMData!Q26-S26</f>
        <v>2.5755387121006404E-2</v>
      </c>
      <c r="W26" s="15">
        <f>'230'!C26*Notes!$C$4/Notes!$H$56</f>
        <v>5952373915581498</v>
      </c>
      <c r="X26" s="14">
        <f>'301'!C26*Notes!$C$4/Notes!$H$57</f>
        <v>244475709623101.16</v>
      </c>
      <c r="Y26" s="14">
        <f>'303'!C26*Notes!$C$4/Notes!$H$58</f>
        <v>1.6054822033067282E+16</v>
      </c>
      <c r="Z26" s="14">
        <f>'307'!C26*Notes!$C$4/Notes!$H$59</f>
        <v>704135108361466.12</v>
      </c>
      <c r="AA26" s="14">
        <f>'309'!C26*Notes!$C$4/Notes!$H$60</f>
        <v>7759497541348133</v>
      </c>
      <c r="AB26" s="14">
        <f t="shared" si="6"/>
        <v>3.071530430798148E+16</v>
      </c>
      <c r="AC26" s="15">
        <f>AB26/BBMData!D26</f>
        <v>4.4905415654943681E-3</v>
      </c>
      <c r="AD26" s="14">
        <f t="shared" si="2"/>
        <v>0.99550945843450567</v>
      </c>
      <c r="AE26" s="15">
        <f t="shared" si="7"/>
        <v>1.7131674736121629E+17</v>
      </c>
      <c r="AF26" s="37">
        <f>BBMData!Q26-AC26</f>
        <v>2.504630809374507E-2</v>
      </c>
      <c r="AG26" s="14">
        <f t="shared" si="8"/>
        <v>2.9349427926426809E+34</v>
      </c>
      <c r="AH26" s="14">
        <f>AG26/BBMData!R26^2</f>
        <v>3.9199515631506032</v>
      </c>
      <c r="AI26" s="15">
        <f t="shared" si="9"/>
        <v>0.84796816121892404</v>
      </c>
      <c r="AK26" s="40">
        <f t="shared" si="10"/>
        <v>0.85981061149506544</v>
      </c>
      <c r="AL26" s="40">
        <f t="shared" si="11"/>
        <v>0.87197475079912079</v>
      </c>
      <c r="AM26" s="40">
        <f t="shared" si="12"/>
        <v>0.84796816121892404</v>
      </c>
    </row>
    <row r="27" spans="1:39" x14ac:dyDescent="0.25">
      <c r="A27" t="s">
        <v>36</v>
      </c>
      <c r="B27">
        <v>1109376000</v>
      </c>
      <c r="C27" s="15">
        <f>BBMData!O27</f>
        <v>-4.3522552118271078E+17</v>
      </c>
      <c r="D27" s="14">
        <f>'230'!C27*Notes!$C$4/Notes!$D$56</f>
        <v>3336480000000000</v>
      </c>
      <c r="E27" s="14">
        <f>'301'!C27*Notes!$C$4/Notes!$D$57</f>
        <v>430415266778214.56</v>
      </c>
      <c r="F27" s="14">
        <f>'303'!C27*Notes!$C$4/Notes!$D$58</f>
        <v>1.3850365972008134E+16</v>
      </c>
      <c r="G27" s="14">
        <f>'307'!C27*Notes!$C$4/Notes!$D$59</f>
        <v>988027812284032.62</v>
      </c>
      <c r="H27" s="14">
        <f>'309'!C27*Notes!$C$4/Notes!$D$60</f>
        <v>1.2842352689753556E+16</v>
      </c>
      <c r="I27" s="14">
        <f t="shared" si="4"/>
        <v>3.1447641740823936E+16</v>
      </c>
      <c r="J27" s="40">
        <f>I27/BBMData!D27</f>
        <v>5.1808305998062498E-3</v>
      </c>
      <c r="K27" s="14">
        <f t="shared" si="0"/>
        <v>0.99481916940019377</v>
      </c>
      <c r="L27" s="14">
        <f>BBMData!Q27-BLMLossSum!J27</f>
        <v>-7.6881904929742118E-2</v>
      </c>
      <c r="M27" s="14">
        <f>'230'!C27*Notes!$C$4/Notes!$F$56</f>
        <v>5912646901766276</v>
      </c>
      <c r="N27" s="14">
        <f>'301'!C27*Notes!$C$4/Notes!$F$57</f>
        <v>658132738296149.25</v>
      </c>
      <c r="O27" s="14">
        <f>'303'!C27*Notes!$C$4/Notes!$F$58</f>
        <v>1.050190343349136E+16</v>
      </c>
      <c r="P27" s="14">
        <f>'307'!C27*Notes!$C$4/Notes!$F$59</f>
        <v>1369011583664895</v>
      </c>
      <c r="Q27" s="14">
        <f>'309'!C27*Notes!$C$4/Notes!$F$60</f>
        <v>9241623311042956</v>
      </c>
      <c r="R27" s="14">
        <f t="shared" si="5"/>
        <v>2.7683317968261636E+16</v>
      </c>
      <c r="S27" s="37">
        <f>R27/BBMData!D27</f>
        <v>4.5606784132226751E-3</v>
      </c>
      <c r="T27" s="14">
        <f t="shared" si="1"/>
        <v>0.99543932158677728</v>
      </c>
      <c r="U27" s="37">
        <f>BBMData!Q27-S27</f>
        <v>-7.6261752743158551E-2</v>
      </c>
      <c r="W27" s="15">
        <f>'230'!C27*Notes!$C$4/Notes!$H$56</f>
        <v>4807798355435519</v>
      </c>
      <c r="X27" s="14">
        <f>'301'!C27*Notes!$C$4/Notes!$H$57</f>
        <v>465668018329716.56</v>
      </c>
      <c r="Y27" s="14">
        <f>'303'!C27*Notes!$C$4/Notes!$H$58</f>
        <v>1.8080453821082164E+16</v>
      </c>
      <c r="Z27" s="14">
        <f>'307'!C27*Notes!$C$4/Notes!$H$59</f>
        <v>969221266803429.75</v>
      </c>
      <c r="AA27" s="14">
        <f>'309'!C27*Notes!$C$4/Notes!$H$60</f>
        <v>9100848869785216</v>
      </c>
      <c r="AB27" s="14">
        <f t="shared" si="6"/>
        <v>3.3423990331436044E+16</v>
      </c>
      <c r="AC27" s="15">
        <f>AB27/BBMData!D27</f>
        <v>5.506423448342017E-3</v>
      </c>
      <c r="AD27" s="14">
        <f t="shared" si="2"/>
        <v>0.99449357655165793</v>
      </c>
      <c r="AE27" s="15">
        <f t="shared" si="7"/>
        <v>-4.6864951151414682E+17</v>
      </c>
      <c r="AF27" s="37">
        <f>BBMData!Q27-AC27</f>
        <v>-7.7207497778277887E-2</v>
      </c>
      <c r="AG27" s="14">
        <f t="shared" si="8"/>
        <v>2.1963236464244843E+35</v>
      </c>
      <c r="AH27" s="14">
        <f>AG27/BBMData!R27^2</f>
        <v>34.715773952510268</v>
      </c>
      <c r="AI27" s="15">
        <f t="shared" si="9"/>
        <v>1.076796944812904</v>
      </c>
      <c r="AK27" s="40">
        <f t="shared" si="10"/>
        <v>1.0722559689408058</v>
      </c>
      <c r="AL27" s="40">
        <f t="shared" si="11"/>
        <v>1.0636068351254613</v>
      </c>
      <c r="AM27" s="40">
        <f t="shared" si="12"/>
        <v>1.076796944812904</v>
      </c>
    </row>
    <row r="28" spans="1:39" x14ac:dyDescent="0.25">
      <c r="A28" t="s">
        <v>37</v>
      </c>
      <c r="B28">
        <v>1109980800</v>
      </c>
      <c r="C28" s="15">
        <f>BBMData!O28</f>
        <v>2.8349810715760102E+17</v>
      </c>
      <c r="D28" s="14">
        <f>'230'!C28*Notes!$C$4/Notes!$D$56</f>
        <v>2132928000000000</v>
      </c>
      <c r="E28" s="14">
        <f>'301'!C28*Notes!$C$4/Notes!$D$57</f>
        <v>914632441903705.75</v>
      </c>
      <c r="F28" s="14">
        <f>'303'!C28*Notes!$C$4/Notes!$D$58</f>
        <v>2.5356853365177612E+16</v>
      </c>
      <c r="G28" s="14">
        <f>'307'!C28*Notes!$C$4/Notes!$D$59</f>
        <v>1669232172890117.5</v>
      </c>
      <c r="H28" s="14">
        <f>'309'!C28*Notes!$C$4/Notes!$D$60</f>
        <v>2.7724897923998312E+16</v>
      </c>
      <c r="I28" s="14">
        <f t="shared" si="4"/>
        <v>5.7798543903969744E+16</v>
      </c>
      <c r="J28" s="40">
        <f>I28/BBMData!D28</f>
        <v>7.8959759431652659E-3</v>
      </c>
      <c r="K28" s="14">
        <f t="shared" si="0"/>
        <v>0.99210402405683473</v>
      </c>
      <c r="L28" s="14">
        <f>BBMData!Q28-BLMLossSum!J28</f>
        <v>3.0833273668528859E-2</v>
      </c>
      <c r="M28" s="14">
        <f>'230'!C28*Notes!$C$4/Notes!$F$56</f>
        <v>3779806901552096.5</v>
      </c>
      <c r="N28" s="14">
        <f>'301'!C28*Notes!$C$4/Notes!$F$57</f>
        <v>1398532068879317</v>
      </c>
      <c r="O28" s="14">
        <f>'303'!C28*Notes!$C$4/Notes!$F$58</f>
        <v>1.9226584045250764E+16</v>
      </c>
      <c r="P28" s="14">
        <f>'307'!C28*Notes!$C$4/Notes!$F$59</f>
        <v>2312888515992258</v>
      </c>
      <c r="Q28" s="14">
        <f>'309'!C28*Notes!$C$4/Notes!$F$60</f>
        <v>1.9951411485151028E+16</v>
      </c>
      <c r="R28" s="14">
        <f t="shared" si="5"/>
        <v>4.6669223016825456E+16</v>
      </c>
      <c r="S28" s="37">
        <f>R28/BBMData!D28</f>
        <v>6.3755769148668654E-3</v>
      </c>
      <c r="T28" s="14">
        <f t="shared" si="1"/>
        <v>0.9936244230851331</v>
      </c>
      <c r="U28" s="37">
        <f>BBMData!Q28-S28</f>
        <v>3.2353672696827263E-2</v>
      </c>
      <c r="W28" s="15">
        <f>'230'!C28*Notes!$C$4/Notes!$H$56</f>
        <v>3073504930544277</v>
      </c>
      <c r="X28" s="14">
        <f>'301'!C28*Notes!$C$4/Notes!$H$57</f>
        <v>989544538950647.62</v>
      </c>
      <c r="Y28" s="14">
        <f>'303'!C28*Notes!$C$4/Notes!$H$58</f>
        <v>3.3101177055076336E+16</v>
      </c>
      <c r="Z28" s="14">
        <f>'307'!C28*Notes!$C$4/Notes!$H$59</f>
        <v>1637459291209213</v>
      </c>
      <c r="AA28" s="14">
        <f>'309'!C28*Notes!$C$4/Notes!$H$60</f>
        <v>1.9647498556697288E+16</v>
      </c>
      <c r="AB28" s="14">
        <f t="shared" si="6"/>
        <v>5.8449184372477768E+16</v>
      </c>
      <c r="AC28" s="15">
        <f>AB28/BBMData!D28</f>
        <v>7.9848612530707339E-3</v>
      </c>
      <c r="AD28" s="14">
        <f t="shared" si="2"/>
        <v>0.99201513874692926</v>
      </c>
      <c r="AE28" s="15">
        <f t="shared" si="7"/>
        <v>2.2504892278512326E+17</v>
      </c>
      <c r="AF28" s="37">
        <f>BBMData!Q28-AC28</f>
        <v>3.0744388358623392E-2</v>
      </c>
      <c r="AG28" s="14">
        <f t="shared" si="8"/>
        <v>5.0647017646744373E+34</v>
      </c>
      <c r="AH28" s="14">
        <f>AG28/BBMData!R28^2</f>
        <v>6.056806774067228</v>
      </c>
      <c r="AI28" s="15">
        <f t="shared" si="9"/>
        <v>0.79382866094416304</v>
      </c>
      <c r="AK28" s="40">
        <f t="shared" si="10"/>
        <v>0.79612370437507507</v>
      </c>
      <c r="AL28" s="40">
        <f t="shared" si="11"/>
        <v>0.83538083028229415</v>
      </c>
      <c r="AM28" s="40">
        <f t="shared" si="12"/>
        <v>0.79382866094416304</v>
      </c>
    </row>
    <row r="29" spans="1:39" x14ac:dyDescent="0.25">
      <c r="A29" t="s">
        <v>38</v>
      </c>
      <c r="B29">
        <v>1110582000</v>
      </c>
      <c r="C29" s="15">
        <f>BBMData!O29</f>
        <v>2.882269717678264E+17</v>
      </c>
      <c r="D29" s="14">
        <f>'230'!C29*Notes!$C$4/Notes!$D$56</f>
        <v>2276064000000000</v>
      </c>
      <c r="E29" s="14">
        <f>'301'!C29*Notes!$C$4/Notes!$D$57</f>
        <v>1258964655326277.2</v>
      </c>
      <c r="F29" s="14">
        <f>'303'!C29*Notes!$C$4/Notes!$D$58</f>
        <v>3.0395616889407688E+16</v>
      </c>
      <c r="G29" s="14">
        <f>'307'!C29*Notes!$C$4/Notes!$D$59</f>
        <v>2159023737953997</v>
      </c>
      <c r="H29" s="14">
        <f>'309'!C29*Notes!$C$4/Notes!$D$60</f>
        <v>3.0110294149971868E+16</v>
      </c>
      <c r="I29" s="14">
        <f t="shared" si="4"/>
        <v>6.6199963432659824E+16</v>
      </c>
      <c r="J29" s="40">
        <f>I29/BBMData!D29</f>
        <v>9.2717035619971737E-3</v>
      </c>
      <c r="K29" s="14">
        <f t="shared" si="0"/>
        <v>0.99072829643800286</v>
      </c>
      <c r="L29" s="14">
        <f>BBMData!Q29-BLMLossSum!J29</f>
        <v>3.1096219654785238E-2</v>
      </c>
      <c r="M29" s="14">
        <f>'230'!C29*Notes!$C$4/Notes!$F$56</f>
        <v>4033461239936028</v>
      </c>
      <c r="N29" s="14">
        <f>'301'!C29*Notes!$C$4/Notes!$F$57</f>
        <v>1925038259516236.2</v>
      </c>
      <c r="O29" s="14">
        <f>'303'!C29*Notes!$C$4/Notes!$F$58</f>
        <v>2.3047176805226088E+16</v>
      </c>
      <c r="P29" s="14">
        <f>'307'!C29*Notes!$C$4/Notes!$F$59</f>
        <v>2991543830971437</v>
      </c>
      <c r="Q29" s="14">
        <f>'309'!C29*Notes!$C$4/Notes!$F$60</f>
        <v>2.1667992075997124E+16</v>
      </c>
      <c r="R29" s="14">
        <f t="shared" si="5"/>
        <v>5.3665212211646912E+16</v>
      </c>
      <c r="S29" s="37">
        <f>R29/BBMData!D29</f>
        <v>7.5161361640962059E-3</v>
      </c>
      <c r="T29" s="14">
        <f t="shared" si="1"/>
        <v>0.99248386383590381</v>
      </c>
      <c r="U29" s="37">
        <f>BBMData!Q29-S29</f>
        <v>3.2851787052686203E-2</v>
      </c>
      <c r="W29" s="15">
        <f>'230'!C29*Notes!$C$4/Notes!$H$56</f>
        <v>3279760932499517</v>
      </c>
      <c r="X29" s="14">
        <f>'301'!C29*Notes!$C$4/Notes!$H$57</f>
        <v>1362078953614420.7</v>
      </c>
      <c r="Y29" s="14">
        <f>'303'!C29*Notes!$C$4/Notes!$H$58</f>
        <v>3.9678846655960264E+16</v>
      </c>
      <c r="Z29" s="14">
        <f>'307'!C29*Notes!$C$4/Notes!$H$59</f>
        <v>2117927953385272.2</v>
      </c>
      <c r="AA29" s="14">
        <f>'309'!C29*Notes!$C$4/Notes!$H$60</f>
        <v>2.1337931071018616E+16</v>
      </c>
      <c r="AB29" s="14">
        <f t="shared" si="6"/>
        <v>6.7776545566478088E+16</v>
      </c>
      <c r="AC29" s="15">
        <f>AB29/BBMData!D29</f>
        <v>9.4925133846607973E-3</v>
      </c>
      <c r="AD29" s="14">
        <f t="shared" si="2"/>
        <v>0.99050748661533916</v>
      </c>
      <c r="AE29" s="15">
        <f t="shared" si="7"/>
        <v>2.2045042620134832E+17</v>
      </c>
      <c r="AF29" s="37">
        <f>BBMData!Q29-AC29</f>
        <v>3.0875409832121614E-2</v>
      </c>
      <c r="AG29" s="14">
        <f t="shared" si="8"/>
        <v>4.8598390412356125E+34</v>
      </c>
      <c r="AH29" s="14">
        <f>AG29/BBMData!R29^2</f>
        <v>6.0154117421306248</v>
      </c>
      <c r="AI29" s="15">
        <f t="shared" si="9"/>
        <v>0.76485009313745389</v>
      </c>
      <c r="AK29" s="40">
        <f t="shared" si="10"/>
        <v>0.77032002582331038</v>
      </c>
      <c r="AL29" s="40">
        <f t="shared" si="11"/>
        <v>0.81380919390543538</v>
      </c>
      <c r="AM29" s="40">
        <f t="shared" si="12"/>
        <v>0.76485009313745389</v>
      </c>
    </row>
    <row r="30" spans="1:39" x14ac:dyDescent="0.25">
      <c r="A30" t="s">
        <v>39</v>
      </c>
      <c r="B30">
        <v>1111186800</v>
      </c>
      <c r="C30" s="15">
        <f>BBMData!O30</f>
        <v>2.8275233904423302E+17</v>
      </c>
      <c r="D30" s="14">
        <f>'230'!C30*Notes!$C$4/Notes!$D$56</f>
        <v>4187232000000000</v>
      </c>
      <c r="E30" s="14">
        <f>'301'!C30*Notes!$C$4/Notes!$D$57</f>
        <v>1299316086586735</v>
      </c>
      <c r="F30" s="14">
        <f>'303'!C30*Notes!$C$4/Notes!$D$58</f>
        <v>2.8178330770637236E+16</v>
      </c>
      <c r="G30" s="14">
        <f>'307'!C30*Notes!$C$4/Notes!$D$59</f>
        <v>2229396089256278.5</v>
      </c>
      <c r="H30" s="14">
        <f>'309'!C30*Notes!$C$4/Notes!$D$60</f>
        <v>2.7251697371853972E+16</v>
      </c>
      <c r="I30" s="14">
        <f t="shared" si="4"/>
        <v>6.3145972318334224E+16</v>
      </c>
      <c r="J30" s="40">
        <f>I30/BBMData!D30</f>
        <v>9.3688386228982529E-3</v>
      </c>
      <c r="K30" s="14">
        <f t="shared" si="0"/>
        <v>0.99063116137710172</v>
      </c>
      <c r="L30" s="14">
        <f>BBMData!Q30-BLMLossSum!J30</f>
        <v>3.2582546991973119E-2</v>
      </c>
      <c r="M30" s="14">
        <f>'230'!C30*Notes!$C$4/Notes!$F$56</f>
        <v>7420282546808795</v>
      </c>
      <c r="N30" s="14">
        <f>'301'!C30*Notes!$C$4/Notes!$F$57</f>
        <v>1986738203731500.2</v>
      </c>
      <c r="O30" s="14">
        <f>'303'!C30*Notes!$C$4/Notes!$F$58</f>
        <v>2.1365941468137592E+16</v>
      </c>
      <c r="P30" s="14">
        <f>'307'!C30*Notes!$C$4/Notes!$F$59</f>
        <v>3089051778525917</v>
      </c>
      <c r="Q30" s="14">
        <f>'309'!C30*Notes!$C$4/Notes!$F$60</f>
        <v>1.9610886554934408E+16</v>
      </c>
      <c r="R30" s="14">
        <f t="shared" si="5"/>
        <v>5.3472900552138208E+16</v>
      </c>
      <c r="S30" s="37">
        <f>R30/BBMData!D30</f>
        <v>7.9336647703469147E-3</v>
      </c>
      <c r="T30" s="14">
        <f t="shared" si="1"/>
        <v>0.99206633522965304</v>
      </c>
      <c r="U30" s="37">
        <f>BBMData!Q30-S30</f>
        <v>3.4017720844524452E-2</v>
      </c>
      <c r="W30" s="15">
        <f>'230'!C30*Notes!$C$4/Notes!$H$56</f>
        <v>6033714310718775</v>
      </c>
      <c r="X30" s="14">
        <f>'301'!C30*Notes!$C$4/Notes!$H$57</f>
        <v>1405735330332831.7</v>
      </c>
      <c r="Y30" s="14">
        <f>'303'!C30*Notes!$C$4/Notes!$H$58</f>
        <v>3.6784371567029232E+16</v>
      </c>
      <c r="Z30" s="14">
        <f>'307'!C30*Notes!$C$4/Notes!$H$59</f>
        <v>2186960807146200.2</v>
      </c>
      <c r="AA30" s="14">
        <f>'309'!C30*Notes!$C$4/Notes!$H$60</f>
        <v>1.931216072458802E+16</v>
      </c>
      <c r="AB30" s="14">
        <f t="shared" si="6"/>
        <v>6.5722942739815056E+16</v>
      </c>
      <c r="AC30" s="15">
        <f>AB30/BBMData!D30</f>
        <v>9.7511784480437767E-3</v>
      </c>
      <c r="AD30" s="14">
        <f t="shared" si="2"/>
        <v>0.99024882155195626</v>
      </c>
      <c r="AE30" s="15">
        <f t="shared" si="7"/>
        <v>2.1702939630441798E+17</v>
      </c>
      <c r="AF30" s="37">
        <f>BBMData!Q30-AC30</f>
        <v>3.2200207166827595E-2</v>
      </c>
      <c r="AG30" s="14">
        <f t="shared" si="8"/>
        <v>4.7101758860260121E+34</v>
      </c>
      <c r="AH30" s="14">
        <f>AG30/BBMData!R30^2</f>
        <v>6.5007087104231935</v>
      </c>
      <c r="AI30" s="15">
        <f t="shared" si="9"/>
        <v>0.76756003871807577</v>
      </c>
      <c r="AK30" s="40">
        <f t="shared" si="10"/>
        <v>0.77667391706897315</v>
      </c>
      <c r="AL30" s="40">
        <f t="shared" si="11"/>
        <v>0.81088432112396058</v>
      </c>
      <c r="AM30" s="40">
        <f t="shared" si="12"/>
        <v>0.76756003871807577</v>
      </c>
    </row>
    <row r="31" spans="1:39" x14ac:dyDescent="0.25">
      <c r="A31" t="s">
        <v>40</v>
      </c>
      <c r="B31">
        <v>1111791600</v>
      </c>
      <c r="C31" s="15">
        <f>BBMData!O31</f>
        <v>3.3190045199928704E+17</v>
      </c>
      <c r="D31" s="14">
        <f>'230'!C31*Notes!$C$4/Notes!$D$56</f>
        <v>4767840000000000</v>
      </c>
      <c r="E31" s="14">
        <f>'301'!C31*Notes!$C$4/Notes!$D$57</f>
        <v>2173597097229983.2</v>
      </c>
      <c r="F31" s="14">
        <f>'303'!C31*Notes!$C$4/Notes!$D$58</f>
        <v>3.2532344169952912E+16</v>
      </c>
      <c r="G31" s="14">
        <f>'307'!C31*Notes!$C$4/Notes!$D$59</f>
        <v>2992232377373010</v>
      </c>
      <c r="H31" s="14">
        <f>'309'!C31*Notes!$C$4/Notes!$D$60</f>
        <v>3.1801404319930356E+16</v>
      </c>
      <c r="I31" s="14">
        <f t="shared" si="4"/>
        <v>7.4267417964486256E+16</v>
      </c>
      <c r="J31" s="40">
        <f>I31/BBMData!D31</f>
        <v>1.0609631137783751E-2</v>
      </c>
      <c r="K31" s="14">
        <f t="shared" si="0"/>
        <v>0.98939036886221621</v>
      </c>
      <c r="L31" s="14">
        <f>BBMData!Q31-BLMLossSum!J31</f>
        <v>3.6804719147828686E-2</v>
      </c>
      <c r="M31" s="14">
        <f>'230'!C31*Notes!$C$4/Notes!$F$56</f>
        <v>8449190285605584</v>
      </c>
      <c r="N31" s="14">
        <f>'301'!C31*Notes!$C$4/Notes!$F$57</f>
        <v>3323570328395553</v>
      </c>
      <c r="O31" s="14">
        <f>'303'!C31*Notes!$C$4/Notes!$F$58</f>
        <v>2.4667329197541472E+16</v>
      </c>
      <c r="P31" s="14">
        <f>'307'!C31*Notes!$C$4/Notes!$F$59</f>
        <v>4146037930016476.5</v>
      </c>
      <c r="Q31" s="14">
        <f>'309'!C31*Notes!$C$4/Notes!$F$60</f>
        <v>2.288495002332866E+16</v>
      </c>
      <c r="R31" s="14">
        <f t="shared" si="5"/>
        <v>6.3471077764887744E+16</v>
      </c>
      <c r="S31" s="37">
        <f>R31/BBMData!D31</f>
        <v>9.0672968235553913E-3</v>
      </c>
      <c r="T31" s="14">
        <f t="shared" si="1"/>
        <v>0.99093270317644466</v>
      </c>
      <c r="U31" s="37">
        <f>BBMData!Q31-S31</f>
        <v>3.8347053462057044E-2</v>
      </c>
      <c r="W31" s="15">
        <f>'230'!C31*Notes!$C$4/Notes!$H$56</f>
        <v>6870358374987916</v>
      </c>
      <c r="X31" s="14">
        <f>'301'!C31*Notes!$C$4/Notes!$H$57</f>
        <v>2351623492565068.5</v>
      </c>
      <c r="Y31" s="14">
        <f>'303'!C31*Notes!$C$4/Notes!$H$58</f>
        <v>4.2468159155155048E+16</v>
      </c>
      <c r="Z31" s="14">
        <f>'307'!C31*Notes!$C$4/Notes!$H$59</f>
        <v>2935276941914660</v>
      </c>
      <c r="AA31" s="14">
        <f>'309'!C31*Notes!$C$4/Notes!$H$60</f>
        <v>2.2536351520196008E+16</v>
      </c>
      <c r="AB31" s="14">
        <f t="shared" si="6"/>
        <v>7.7161769484818688E+16</v>
      </c>
      <c r="AC31" s="15">
        <f>AB31/BBMData!D31</f>
        <v>1.102310992640267E-2</v>
      </c>
      <c r="AD31" s="14">
        <f t="shared" si="2"/>
        <v>0.98897689007359735</v>
      </c>
      <c r="AE31" s="15">
        <f t="shared" si="7"/>
        <v>2.5473868251446835E+17</v>
      </c>
      <c r="AF31" s="37">
        <f>BBMData!Q31-AC31</f>
        <v>3.6391240359209764E-2</v>
      </c>
      <c r="AG31" s="14">
        <f t="shared" si="8"/>
        <v>6.4891796369207103E+34</v>
      </c>
      <c r="AH31" s="14">
        <f>AG31/BBMData!R31^2</f>
        <v>8.4188251021289631</v>
      </c>
      <c r="AI31" s="15">
        <f t="shared" si="9"/>
        <v>0.76751532268180089</v>
      </c>
      <c r="AK31" s="40">
        <f t="shared" si="10"/>
        <v>0.77623586374433196</v>
      </c>
      <c r="AL31" s="40">
        <f t="shared" si="11"/>
        <v>0.80876471429142827</v>
      </c>
      <c r="AM31" s="40">
        <f t="shared" si="12"/>
        <v>0.76751532268180089</v>
      </c>
    </row>
    <row r="32" spans="1:39" x14ac:dyDescent="0.25">
      <c r="A32" t="s">
        <v>41</v>
      </c>
      <c r="B32">
        <v>1112396400</v>
      </c>
      <c r="C32" s="15">
        <f>BBMData!O32</f>
        <v>2.9868863016982918E+17</v>
      </c>
      <c r="D32" s="14">
        <f>'230'!C32*Notes!$C$4/Notes!$D$56</f>
        <v>6781824000000000</v>
      </c>
      <c r="E32" s="14">
        <f>'301'!C32*Notes!$C$4/Notes!$D$57</f>
        <v>1614057250418304.2</v>
      </c>
      <c r="F32" s="14">
        <f>'303'!C32*Notes!$C$4/Notes!$D$58</f>
        <v>2.1810346415690968E+16</v>
      </c>
      <c r="G32" s="14">
        <f>'307'!C32*Notes!$C$4/Notes!$D$59</f>
        <v>1584785351327380</v>
      </c>
      <c r="H32" s="14">
        <f>'309'!C32*Notes!$C$4/Notes!$D$60</f>
        <v>2.0634647027933832E+16</v>
      </c>
      <c r="I32" s="14">
        <f t="shared" si="4"/>
        <v>5.242566004537048E+16</v>
      </c>
      <c r="J32" s="40">
        <f>I32/BBMData!D32</f>
        <v>7.6983348084244466E-3</v>
      </c>
      <c r="K32" s="14">
        <f t="shared" si="0"/>
        <v>0.99230166519157559</v>
      </c>
      <c r="L32" s="14">
        <f>BBMData!Q32-BLMLossSum!J32</f>
        <v>3.6161963307556347E-2</v>
      </c>
      <c r="M32" s="14">
        <f>'230'!C32*Notes!$C$4/Notes!$F$56</f>
        <v>1.201821400455695E+16</v>
      </c>
      <c r="N32" s="14">
        <f>'301'!C32*Notes!$C$4/Notes!$F$57</f>
        <v>2467997768610559</v>
      </c>
      <c r="O32" s="14">
        <f>'303'!C32*Notes!$C$4/Notes!$F$58</f>
        <v>1.6537480119405932E+16</v>
      </c>
      <c r="P32" s="14">
        <f>'307'!C32*Notes!$C$4/Notes!$F$59</f>
        <v>2195878978926883</v>
      </c>
      <c r="Q32" s="14">
        <f>'309'!C32*Notes!$C$4/Notes!$F$60</f>
        <v>1.4849119907806866E+16</v>
      </c>
      <c r="R32" s="14">
        <f t="shared" si="5"/>
        <v>4.8068690779307192E+16</v>
      </c>
      <c r="S32" s="37">
        <f>R32/BBMData!D32</f>
        <v>7.0585449015135374E-3</v>
      </c>
      <c r="T32" s="14">
        <f t="shared" si="1"/>
        <v>0.99294145509848641</v>
      </c>
      <c r="U32" s="37">
        <f>BBMData!Q32-S32</f>
        <v>3.6801753214467256E-2</v>
      </c>
      <c r="W32" s="15">
        <f>'230'!C32*Notes!$C$4/Notes!$H$56</f>
        <v>9772467472921502</v>
      </c>
      <c r="X32" s="14">
        <f>'301'!C32*Notes!$C$4/Notes!$H$57</f>
        <v>1746255068736436.7</v>
      </c>
      <c r="Y32" s="14">
        <f>'303'!C32*Notes!$C$4/Notes!$H$58</f>
        <v>2.84715192354972E+16</v>
      </c>
      <c r="Z32" s="14">
        <f>'307'!C32*Notes!$C$4/Notes!$H$59</f>
        <v>1554619866696099.5</v>
      </c>
      <c r="AA32" s="14">
        <f>'309'!C32*Notes!$C$4/Notes!$H$60</f>
        <v>1.4622928416568214E+16</v>
      </c>
      <c r="AB32" s="14">
        <f t="shared" si="6"/>
        <v>5.6167790060419448E+16</v>
      </c>
      <c r="AC32" s="15">
        <f>AB32/BBMData!D32</f>
        <v>8.2478399501350139E-3</v>
      </c>
      <c r="AD32" s="14">
        <f t="shared" si="2"/>
        <v>0.99175216004986499</v>
      </c>
      <c r="AE32" s="15">
        <f t="shared" si="7"/>
        <v>2.4252084010940973E+17</v>
      </c>
      <c r="AF32" s="37">
        <f>BBMData!Q32-AC32</f>
        <v>3.5612458165845781E-2</v>
      </c>
      <c r="AG32" s="14">
        <f t="shared" si="8"/>
        <v>5.8816357887373876E+34</v>
      </c>
      <c r="AH32" s="14">
        <f>AG32/BBMData!R32^2</f>
        <v>7.9363026840534987</v>
      </c>
      <c r="AI32" s="15">
        <f t="shared" si="9"/>
        <v>0.8119520316910509</v>
      </c>
      <c r="AK32" s="40">
        <f t="shared" si="10"/>
        <v>0.82448056353681032</v>
      </c>
      <c r="AL32" s="40">
        <f t="shared" si="11"/>
        <v>0.83906755756998119</v>
      </c>
      <c r="AM32" s="40">
        <f t="shared" si="12"/>
        <v>0.8119520316910509</v>
      </c>
    </row>
    <row r="33" spans="1:39" x14ac:dyDescent="0.25">
      <c r="A33" t="s">
        <v>42</v>
      </c>
      <c r="B33">
        <v>1113001200</v>
      </c>
      <c r="C33" s="15">
        <f>BBMData!O33</f>
        <v>2.9584688228810022E+17</v>
      </c>
      <c r="D33" s="14">
        <f>'230'!C33*Notes!$C$4/Notes!$D$56</f>
        <v>6824160000000001</v>
      </c>
      <c r="E33" s="14">
        <f>'301'!C33*Notes!$C$4/Notes!$D$57</f>
        <v>1180951888222726</v>
      </c>
      <c r="F33" s="14">
        <f>'303'!C33*Notes!$C$4/Notes!$D$58</f>
        <v>1.2659246006820894E+16</v>
      </c>
      <c r="G33" s="14">
        <f>'307'!C33*Notes!$C$4/Notes!$D$59</f>
        <v>261785146844487.28</v>
      </c>
      <c r="H33" s="14">
        <f>'309'!C33*Notes!$C$4/Notes!$D$60</f>
        <v>3192164380449162</v>
      </c>
      <c r="I33" s="14">
        <f t="shared" si="4"/>
        <v>2.4118307422337272E+16</v>
      </c>
      <c r="J33" s="40">
        <f>I33/BBMData!D33</f>
        <v>3.515788253985025E-3</v>
      </c>
      <c r="K33" s="14">
        <f t="shared" si="0"/>
        <v>0.99648421174601498</v>
      </c>
      <c r="L33" s="14">
        <f>BBMData!Q33-BLMLossSum!J33</f>
        <v>3.9610579426496054E-2</v>
      </c>
      <c r="M33" s="14">
        <f>'230'!C33*Notes!$C$4/Notes!$F$56</f>
        <v>1.209323852717755E+16</v>
      </c>
      <c r="N33" s="14">
        <f>'301'!C33*Notes!$C$4/Notes!$F$57</f>
        <v>1805751700700059.2</v>
      </c>
      <c r="O33" s="14">
        <f>'303'!C33*Notes!$C$4/Notes!$F$58</f>
        <v>9598748464346070</v>
      </c>
      <c r="P33" s="14">
        <f>'307'!C33*Notes!$C$4/Notes!$F$59</f>
        <v>362729564902664.5</v>
      </c>
      <c r="Q33" s="14">
        <f>'309'!C33*Notes!$C$4/Notes!$F$60</f>
        <v>2297147684985911.5</v>
      </c>
      <c r="R33" s="14">
        <f t="shared" si="5"/>
        <v>2.6157615942112256E+16</v>
      </c>
      <c r="S33" s="37">
        <f>R33/BBMData!D33</f>
        <v>3.8130635484128652E-3</v>
      </c>
      <c r="T33" s="14">
        <f t="shared" si="1"/>
        <v>0.99618693645158718</v>
      </c>
      <c r="U33" s="37">
        <f>BBMData!Q33-S33</f>
        <v>3.9313304132068218E-2</v>
      </c>
      <c r="W33" s="15">
        <f>'230'!C33*Notes!$C$4/Notes!$H$56</f>
        <v>9833472769274460</v>
      </c>
      <c r="X33" s="14">
        <f>'301'!C33*Notes!$C$4/Notes!$H$57</f>
        <v>1277676625292159.7</v>
      </c>
      <c r="Y33" s="14">
        <f>'303'!C33*Notes!$C$4/Notes!$H$58</f>
        <v>1.6525549815696204E+16</v>
      </c>
      <c r="Z33" s="14">
        <f>'307'!C33*Notes!$C$4/Notes!$H$59</f>
        <v>256802215990652.31</v>
      </c>
      <c r="AA33" s="14">
        <f>'309'!C33*Notes!$C$4/Notes!$H$60</f>
        <v>2262156031360082.5</v>
      </c>
      <c r="AB33" s="14">
        <f t="shared" si="6"/>
        <v>3.015565745761356E+16</v>
      </c>
      <c r="AC33" s="15">
        <f>AB33/BBMData!D33</f>
        <v>4.3958684340544545E-3</v>
      </c>
      <c r="AD33" s="14">
        <f t="shared" si="2"/>
        <v>0.99560413156594552</v>
      </c>
      <c r="AE33" s="15">
        <f t="shared" si="7"/>
        <v>2.6569122483048666E+17</v>
      </c>
      <c r="AF33" s="37">
        <f>BBMData!Q33-AC33</f>
        <v>3.8730499246426624E-2</v>
      </c>
      <c r="AG33" s="14">
        <f t="shared" si="8"/>
        <v>7.0591826951924207E+34</v>
      </c>
      <c r="AH33" s="14">
        <f>AG33/BBMData!R33^2</f>
        <v>9.5012081791476906</v>
      </c>
      <c r="AI33" s="15">
        <f t="shared" si="9"/>
        <v>0.89807005156049768</v>
      </c>
      <c r="AK33" s="40">
        <f t="shared" si="10"/>
        <v>0.91847706071531121</v>
      </c>
      <c r="AL33" s="40">
        <f t="shared" si="11"/>
        <v>0.91158393916539715</v>
      </c>
      <c r="AM33" s="40">
        <f t="shared" si="12"/>
        <v>0.89807005156049768</v>
      </c>
    </row>
    <row r="34" spans="1:39" x14ac:dyDescent="0.25">
      <c r="A34" t="s">
        <v>43</v>
      </c>
      <c r="B34">
        <v>1113606000</v>
      </c>
      <c r="C34" s="15">
        <f>BBMData!O34</f>
        <v>5.5181732281087046E+17</v>
      </c>
      <c r="D34" s="14">
        <f>'230'!C34*Notes!$C$4/Notes!$D$56</f>
        <v>6237504000000000</v>
      </c>
      <c r="E34" s="14">
        <f>'301'!C34*Notes!$C$4/Notes!$D$57</f>
        <v>1374638758272922.5</v>
      </c>
      <c r="F34" s="14">
        <f>'303'!C34*Notes!$C$4/Notes!$D$58</f>
        <v>1.5967912576785448E+16</v>
      </c>
      <c r="G34" s="14">
        <f>'307'!C34*Notes!$C$4/Notes!$D$59</f>
        <v>776910758377188</v>
      </c>
      <c r="H34" s="14">
        <f>'309'!C34*Notes!$C$4/Notes!$D$60</f>
        <v>5507744131516174</v>
      </c>
      <c r="I34" s="14">
        <f t="shared" si="4"/>
        <v>2.9864710224951728E+16</v>
      </c>
      <c r="J34" s="40">
        <f>I34/BBMData!D34</f>
        <v>4.5112855324700493E-3</v>
      </c>
      <c r="K34" s="14">
        <f t="shared" si="0"/>
        <v>0.99548871446752996</v>
      </c>
      <c r="L34" s="14">
        <f>BBMData!Q34-BLMLossSum!J34</f>
        <v>7.884480552657383E-2</v>
      </c>
      <c r="M34" s="14">
        <f>'230'!C34*Notes!$C$4/Notes!$F$56</f>
        <v>1.105361299943496E+16</v>
      </c>
      <c r="N34" s="14">
        <f>'301'!C34*Notes!$C$4/Notes!$F$57</f>
        <v>2101911432933326.2</v>
      </c>
      <c r="O34" s="14">
        <f>'303'!C34*Notes!$C$4/Notes!$F$58</f>
        <v>1.210751226752743E+16</v>
      </c>
      <c r="P34" s="14">
        <f>'307'!C34*Notes!$C$4/Notes!$F$59</f>
        <v>1076487741001455.9</v>
      </c>
      <c r="Q34" s="14">
        <f>'309'!C34*Notes!$C$4/Notes!$F$60</f>
        <v>3963486892685291</v>
      </c>
      <c r="R34" s="14">
        <f t="shared" si="5"/>
        <v>3.0303011333582464E+16</v>
      </c>
      <c r="S34" s="37">
        <f>R34/BBMData!D34</f>
        <v>4.5774941591514295E-3</v>
      </c>
      <c r="T34" s="14">
        <f t="shared" si="1"/>
        <v>0.99542250584084857</v>
      </c>
      <c r="U34" s="37">
        <f>BBMData!Q34-S34</f>
        <v>7.8778596899892445E-2</v>
      </c>
      <c r="W34" s="15">
        <f>'230'!C34*Notes!$C$4/Notes!$H$56</f>
        <v>8988113662669181</v>
      </c>
      <c r="X34" s="14">
        <f>'301'!C34*Notes!$C$4/Notes!$H$57</f>
        <v>1487227233540532</v>
      </c>
      <c r="Y34" s="14">
        <f>'303'!C34*Notes!$C$4/Notes!$H$58</f>
        <v>2.0844727608434984E+16</v>
      </c>
      <c r="Z34" s="14">
        <f>'307'!C34*Notes!$C$4/Notes!$H$59</f>
        <v>762122705520645.62</v>
      </c>
      <c r="AA34" s="14">
        <f>'309'!C34*Notes!$C$4/Notes!$H$60</f>
        <v>3903112472091515.5</v>
      </c>
      <c r="AB34" s="14">
        <f t="shared" si="6"/>
        <v>3.5985303682256856E+16</v>
      </c>
      <c r="AC34" s="15">
        <f>AB34/BBMData!D34</f>
        <v>5.4358464776823046E-3</v>
      </c>
      <c r="AD34" s="14">
        <f t="shared" si="2"/>
        <v>0.99456415352231775</v>
      </c>
      <c r="AE34" s="15">
        <f t="shared" si="7"/>
        <v>5.1583201912861363E+17</v>
      </c>
      <c r="AF34" s="37">
        <f>BBMData!Q34-AC34</f>
        <v>7.792024458136157E-2</v>
      </c>
      <c r="AG34" s="14">
        <f t="shared" si="8"/>
        <v>2.6608267195830241E+35</v>
      </c>
      <c r="AH34" s="14">
        <f>AG34/BBMData!R34^2</f>
        <v>39.952456049068488</v>
      </c>
      <c r="AI34" s="15">
        <f t="shared" si="9"/>
        <v>0.93478765128475239</v>
      </c>
      <c r="AK34" s="40">
        <f t="shared" si="10"/>
        <v>0.94587935356428177</v>
      </c>
      <c r="AL34" s="40">
        <f t="shared" si="11"/>
        <v>0.94508506695798589</v>
      </c>
      <c r="AM34" s="40">
        <f t="shared" si="12"/>
        <v>0.93478765128475239</v>
      </c>
    </row>
    <row r="35" spans="1:39" x14ac:dyDescent="0.25">
      <c r="A35" t="s">
        <v>44</v>
      </c>
      <c r="B35">
        <v>1114210800</v>
      </c>
      <c r="C35" s="15">
        <f>BBMData!O35</f>
        <v>6.3286974565576576E+17</v>
      </c>
      <c r="D35" s="14">
        <f>'230'!C35*Notes!$C$4/Notes!$D$56</f>
        <v>6445152000000001</v>
      </c>
      <c r="E35" s="14">
        <f>'301'!C35*Notes!$C$4/Notes!$D$57</f>
        <v>1288555704917279.7</v>
      </c>
      <c r="F35" s="14">
        <f>'303'!C35*Notes!$C$4/Notes!$D$58</f>
        <v>1.472308671944806E+16</v>
      </c>
      <c r="G35" s="14">
        <f>'307'!C35*Notes!$C$4/Notes!$D$59</f>
        <v>622091585512168.62</v>
      </c>
      <c r="H35" s="14">
        <f>'309'!C35*Notes!$C$4/Notes!$D$60</f>
        <v>3882571743413865.5</v>
      </c>
      <c r="I35" s="14">
        <f t="shared" si="4"/>
        <v>2.6961457753291372E+16</v>
      </c>
      <c r="J35" s="40">
        <f>I35/BBMData!D35</f>
        <v>3.9590980548151796E-3</v>
      </c>
      <c r="K35" s="14">
        <f t="shared" si="0"/>
        <v>0.9960409019451848</v>
      </c>
      <c r="L35" s="14">
        <f>BBMData!Q35-BLMLossSum!J35</f>
        <v>8.897331687261005E-2</v>
      </c>
      <c r="M35" s="14">
        <f>'230'!C35*Notes!$C$4/Notes!$F$56</f>
        <v>1.1421590419907424E+16</v>
      </c>
      <c r="N35" s="14">
        <f>'301'!C35*Notes!$C$4/Notes!$F$57</f>
        <v>1970284885274096.5</v>
      </c>
      <c r="O35" s="14">
        <f>'303'!C35*Notes!$C$4/Notes!$F$58</f>
        <v>1.1163635335200066E+16</v>
      </c>
      <c r="P35" s="14">
        <f>'307'!C35*Notes!$C$4/Notes!$F$59</f>
        <v>861970256381600.5</v>
      </c>
      <c r="Q35" s="14">
        <f>'309'!C35*Notes!$C$4/Notes!$F$60</f>
        <v>2793979140547870.5</v>
      </c>
      <c r="R35" s="14">
        <f t="shared" si="5"/>
        <v>2.8211460037311056E+16</v>
      </c>
      <c r="S35" s="37">
        <f>R35/BBMData!D35</f>
        <v>4.1426519878577173E-3</v>
      </c>
      <c r="T35" s="14">
        <f t="shared" si="1"/>
        <v>0.99585734801214232</v>
      </c>
      <c r="U35" s="37">
        <f>BBMData!Q35-S35</f>
        <v>8.8789762939567501E-2</v>
      </c>
      <c r="W35" s="15">
        <f>'230'!C35*Notes!$C$4/Notes!$H$56</f>
        <v>9287330116209882</v>
      </c>
      <c r="X35" s="14">
        <f>'301'!C35*Notes!$C$4/Notes!$H$57</f>
        <v>1394093629874588.7</v>
      </c>
      <c r="Y35" s="14">
        <f>'303'!C35*Notes!$C$4/Notes!$H$58</f>
        <v>1.9219715209891524E+16</v>
      </c>
      <c r="Z35" s="14">
        <f>'307'!C35*Notes!$C$4/Notes!$H$59</f>
        <v>610250427246603.87</v>
      </c>
      <c r="AA35" s="14">
        <f>'309'!C35*Notes!$C$4/Notes!$H$60</f>
        <v>2751419425749018.5</v>
      </c>
      <c r="AB35" s="14">
        <f t="shared" si="6"/>
        <v>3.3262808808971616E+16</v>
      </c>
      <c r="AC35" s="15">
        <f>AB35/BBMData!D35</f>
        <v>4.884406579878358E-3</v>
      </c>
      <c r="AD35" s="14">
        <f t="shared" si="2"/>
        <v>0.99511559342012168</v>
      </c>
      <c r="AE35" s="15">
        <f t="shared" si="7"/>
        <v>5.9960693684679411E+17</v>
      </c>
      <c r="AF35" s="37">
        <f>BBMData!Q35-AC35</f>
        <v>8.8048008347546863E-2</v>
      </c>
      <c r="AG35" s="14">
        <f t="shared" si="8"/>
        <v>3.5952847871479532E+35</v>
      </c>
      <c r="AH35" s="14">
        <f>AG35/BBMData!R35^2</f>
        <v>51.217038706759546</v>
      </c>
      <c r="AI35" s="15">
        <f t="shared" si="9"/>
        <v>0.94744130362163947</v>
      </c>
      <c r="AK35" s="40">
        <f t="shared" si="10"/>
        <v>0.95739809346494431</v>
      </c>
      <c r="AL35" s="40">
        <f t="shared" si="11"/>
        <v>0.95542295988872239</v>
      </c>
      <c r="AM35" s="40">
        <f t="shared" si="12"/>
        <v>0.94744130362163947</v>
      </c>
    </row>
    <row r="36" spans="1:39" x14ac:dyDescent="0.25">
      <c r="A36" t="s">
        <v>45</v>
      </c>
      <c r="B36">
        <v>1114815600</v>
      </c>
      <c r="C36" s="15">
        <f>BBMData!O36</f>
        <v>6.6353403551592064E+17</v>
      </c>
      <c r="D36" s="14">
        <f>'230'!C36*Notes!$C$4/Notes!$D$56</f>
        <v>7267680000000001</v>
      </c>
      <c r="E36" s="14">
        <f>'301'!C36*Notes!$C$4/Notes!$D$57</f>
        <v>1353117994934011.7</v>
      </c>
      <c r="F36" s="14">
        <f>'303'!C36*Notes!$C$4/Notes!$D$58</f>
        <v>1.5005042653236344E+16</v>
      </c>
      <c r="G36" s="14">
        <f>'307'!C36*Notes!$C$4/Notes!$D$59</f>
        <v>501051141272244.44</v>
      </c>
      <c r="H36" s="14">
        <f>'309'!C36*Notes!$C$4/Notes!$D$60</f>
        <v>5996459455861975</v>
      </c>
      <c r="I36" s="14">
        <f t="shared" si="4"/>
        <v>3.0123351245304576E+16</v>
      </c>
      <c r="J36" s="40">
        <f>I36/BBMData!D36</f>
        <v>4.166438623140329E-3</v>
      </c>
      <c r="K36" s="14">
        <f t="shared" si="0"/>
        <v>0.99583356137685963</v>
      </c>
      <c r="L36" s="14">
        <f>BBMData!Q36-BLMLossSum!J36</f>
        <v>8.7608670023598359E-2</v>
      </c>
      <c r="M36" s="14">
        <f>'230'!C36*Notes!$C$4/Notes!$F$56</f>
        <v>1.287920971653621E+16</v>
      </c>
      <c r="N36" s="14">
        <f>'301'!C36*Notes!$C$4/Notes!$F$57</f>
        <v>2069004796018519</v>
      </c>
      <c r="O36" s="14">
        <f>'303'!C36*Notes!$C$4/Notes!$F$58</f>
        <v>1.1377425641905956E+16</v>
      </c>
      <c r="P36" s="14">
        <f>'307'!C36*Notes!$C$4/Notes!$F$59</f>
        <v>694256586587895.37</v>
      </c>
      <c r="Q36" s="14">
        <f>'309'!C36*Notes!$C$4/Notes!$F$60</f>
        <v>4315176574712296</v>
      </c>
      <c r="R36" s="14">
        <f t="shared" si="5"/>
        <v>3.1335073315760876E+16</v>
      </c>
      <c r="S36" s="37">
        <f>R36/BBMData!D36</f>
        <v>4.334035036758074E-3</v>
      </c>
      <c r="T36" s="14">
        <f t="shared" si="1"/>
        <v>0.99566596496324189</v>
      </c>
      <c r="U36" s="37">
        <f>BBMData!Q36-S36</f>
        <v>8.7441073609980616E-2</v>
      </c>
      <c r="W36" s="15">
        <f>'230'!C36*Notes!$C$4/Notes!$H$56</f>
        <v>1.04725758739245E+16</v>
      </c>
      <c r="X36" s="14">
        <f>'301'!C36*Notes!$C$4/Notes!$H$57</f>
        <v>1463943832624046.2</v>
      </c>
      <c r="Y36" s="14">
        <f>'303'!C36*Notes!$C$4/Notes!$H$58</f>
        <v>1.9587784273968396E+16</v>
      </c>
      <c r="Z36" s="14">
        <f>'307'!C36*Notes!$C$4/Notes!$H$59</f>
        <v>491513918777807.62</v>
      </c>
      <c r="AA36" s="14">
        <f>'309'!C36*Notes!$C$4/Notes!$H$60</f>
        <v>4249444987220762.5</v>
      </c>
      <c r="AB36" s="14">
        <f t="shared" si="6"/>
        <v>3.6265262886515512E+16</v>
      </c>
      <c r="AC36" s="15">
        <f>AB36/BBMData!D36</f>
        <v>5.0159423079551195E-3</v>
      </c>
      <c r="AD36" s="14">
        <f t="shared" si="2"/>
        <v>0.9949840576920449</v>
      </c>
      <c r="AE36" s="15">
        <f t="shared" si="7"/>
        <v>6.2726877262940518E+17</v>
      </c>
      <c r="AF36" s="37">
        <f>BBMData!Q36-AC36</f>
        <v>8.6759166338783569E-2</v>
      </c>
      <c r="AG36" s="14">
        <f t="shared" si="8"/>
        <v>3.9346611311600041E+35</v>
      </c>
      <c r="AH36" s="14">
        <f>AG36/BBMData!R36^2</f>
        <v>49.476631743116911</v>
      </c>
      <c r="AI36" s="15">
        <f t="shared" si="9"/>
        <v>0.94534528608119106</v>
      </c>
      <c r="AK36" s="40">
        <f t="shared" si="10"/>
        <v>0.9546016486978206</v>
      </c>
      <c r="AL36" s="40">
        <f t="shared" si="11"/>
        <v>0.95277548454406447</v>
      </c>
      <c r="AM36" s="40">
        <f t="shared" si="12"/>
        <v>0.94534528608119106</v>
      </c>
    </row>
    <row r="37" spans="1:39" x14ac:dyDescent="0.25">
      <c r="A37" t="s">
        <v>46</v>
      </c>
      <c r="B37">
        <v>1115420400</v>
      </c>
      <c r="C37" s="15">
        <f>BBMData!O37</f>
        <v>6.765336979276407E+17</v>
      </c>
      <c r="D37" s="14">
        <f>'230'!C37*Notes!$C$4/Notes!$D$56</f>
        <v>5916960000000000</v>
      </c>
      <c r="E37" s="14">
        <f>'301'!C37*Notes!$C$4/Notes!$D$57</f>
        <v>1059897594441353</v>
      </c>
      <c r="F37" s="14">
        <f>'303'!C37*Notes!$C$4/Notes!$D$58</f>
        <v>1.3727609647093508E+16</v>
      </c>
      <c r="G37" s="14">
        <f>'307'!C37*Notes!$C$4/Notes!$D$59</f>
        <v>329342604094677.5</v>
      </c>
      <c r="H37" s="14">
        <f>'309'!C37*Notes!$C$4/Notes!$D$60</f>
        <v>6865286699143400</v>
      </c>
      <c r="I37" s="14">
        <f t="shared" si="4"/>
        <v>2.7899096544772936E+16</v>
      </c>
      <c r="J37" s="40">
        <f>I37/BBMData!D37</f>
        <v>4.0142584956507823E-3</v>
      </c>
      <c r="K37" s="14">
        <f t="shared" si="0"/>
        <v>0.99598574150434926</v>
      </c>
      <c r="L37" s="14">
        <f>BBMData!Q37-BLMLossSum!J37</f>
        <v>9.3328719623434211E-2</v>
      </c>
      <c r="M37" s="14">
        <f>'230'!C37*Notes!$C$4/Notes!$F$56</f>
        <v>1.0485570185307566E+16</v>
      </c>
      <c r="N37" s="14">
        <f>'301'!C37*Notes!$C$4/Notes!$F$57</f>
        <v>1620651868054267</v>
      </c>
      <c r="O37" s="14">
        <f>'303'!C37*Notes!$C$4/Notes!$F$58</f>
        <v>1.0408824660503762E+16</v>
      </c>
      <c r="P37" s="14">
        <f>'307'!C37*Notes!$C$4/Notes!$F$59</f>
        <v>456337194554965</v>
      </c>
      <c r="Q37" s="14">
        <f>'309'!C37*Notes!$C$4/Notes!$F$60</f>
        <v>4940402676093638</v>
      </c>
      <c r="R37" s="14">
        <f t="shared" si="5"/>
        <v>2.7911786584514192E+16</v>
      </c>
      <c r="S37" s="37">
        <f>R37/BBMData!D37</f>
        <v>4.0160844006495236E-3</v>
      </c>
      <c r="T37" s="14">
        <f t="shared" si="1"/>
        <v>0.99598391559935051</v>
      </c>
      <c r="U37" s="37">
        <f>BBMData!Q37-S37</f>
        <v>9.3326893718435472E-2</v>
      </c>
      <c r="W37" s="15">
        <f>'230'!C37*Notes!$C$4/Notes!$H$56</f>
        <v>8526216418853926</v>
      </c>
      <c r="X37" s="14">
        <f>'301'!C37*Notes!$C$4/Notes!$H$57</f>
        <v>1146707495136926.7</v>
      </c>
      <c r="Y37" s="14">
        <f>'303'!C37*Notes!$C$4/Notes!$H$58</f>
        <v>1.7920206065293596E+16</v>
      </c>
      <c r="Z37" s="14">
        <f>'307'!C37*Notes!$C$4/Notes!$H$59</f>
        <v>323073755601143.25</v>
      </c>
      <c r="AA37" s="14">
        <f>'309'!C37*Notes!$C$4/Notes!$H$60</f>
        <v>4865147236339425</v>
      </c>
      <c r="AB37" s="14">
        <f t="shared" si="6"/>
        <v>3.2781350971225016E+16</v>
      </c>
      <c r="AC37" s="15">
        <f>AB37/BBMData!D37</f>
        <v>4.7167411469388508E-3</v>
      </c>
      <c r="AD37" s="14">
        <f t="shared" si="2"/>
        <v>0.99528325885306113</v>
      </c>
      <c r="AE37" s="15">
        <f t="shared" si="7"/>
        <v>6.4375234695641574E+17</v>
      </c>
      <c r="AF37" s="37">
        <f>BBMData!Q37-AC37</f>
        <v>9.2626236972146142E-2</v>
      </c>
      <c r="AG37" s="14">
        <f t="shared" si="8"/>
        <v>4.1441708421189345E+35</v>
      </c>
      <c r="AH37" s="14">
        <f>AG37/BBMData!R37^2</f>
        <v>56.153480931861651</v>
      </c>
      <c r="AI37" s="15">
        <f t="shared" si="9"/>
        <v>0.95154513208781644</v>
      </c>
      <c r="AK37" s="40">
        <f t="shared" si="10"/>
        <v>0.95876170450897924</v>
      </c>
      <c r="AL37" s="40">
        <f t="shared" si="11"/>
        <v>0.95874294706972674</v>
      </c>
      <c r="AM37" s="40">
        <f t="shared" si="12"/>
        <v>0.95154513208781644</v>
      </c>
    </row>
    <row r="38" spans="1:39" x14ac:dyDescent="0.25">
      <c r="A38" t="s">
        <v>47</v>
      </c>
      <c r="B38">
        <v>1116025200</v>
      </c>
      <c r="C38" s="15">
        <f>BBMData!O38</f>
        <v>6.74716102545504E+16</v>
      </c>
      <c r="D38" s="14">
        <f>'230'!C38*Notes!$C$4/Notes!$D$56</f>
        <v>5929056000000000</v>
      </c>
      <c r="E38" s="14">
        <f>'301'!C38*Notes!$C$4/Notes!$D$57</f>
        <v>941533396077344.12</v>
      </c>
      <c r="F38" s="14">
        <f>'303'!C38*Notes!$C$4/Notes!$D$58</f>
        <v>8.3986424984949472E+16</v>
      </c>
      <c r="G38" s="14">
        <f>'307'!C38*Notes!$C$4/Notes!$D$59</f>
        <v>256155358740304.75</v>
      </c>
      <c r="H38" s="14">
        <f>'309'!C38*Notes!$C$4/Notes!$D$60</f>
        <v>3758453565802234</v>
      </c>
      <c r="I38" s="14">
        <f t="shared" si="4"/>
        <v>9.487162330556936E+16</v>
      </c>
      <c r="J38" s="40">
        <f>I38/BBMData!D38</f>
        <v>1.5838334441664333E-2</v>
      </c>
      <c r="K38" s="14">
        <f t="shared" si="0"/>
        <v>0.98416166555833562</v>
      </c>
      <c r="L38" s="14">
        <f>BBMData!Q38-BLMLossSum!J38</f>
        <v>-4.5742926629413951E-3</v>
      </c>
      <c r="M38" s="14">
        <f>'230'!C38*Notes!$C$4/Notes!$F$56</f>
        <v>1.0507005763199164E+16</v>
      </c>
      <c r="N38" s="14">
        <f>'301'!C38*Notes!$C$4/Notes!$F$57</f>
        <v>1439665365022826.2</v>
      </c>
      <c r="O38" s="14">
        <f>'303'!C38*Notes!$C$4/Notes!$F$58</f>
        <v>6.3681878637624448E+16</v>
      </c>
      <c r="P38" s="14">
        <f>'307'!C38*Notes!$C$4/Notes!$F$59</f>
        <v>354928929098306.06</v>
      </c>
      <c r="Q38" s="14">
        <f>'309'!C38*Notes!$C$4/Notes!$F$60</f>
        <v>2704661126064822</v>
      </c>
      <c r="R38" s="14">
        <f t="shared" si="5"/>
        <v>7.8688139821009552E+16</v>
      </c>
      <c r="S38" s="37">
        <f>R38/BBMData!D38</f>
        <v>1.3136584277297088E-2</v>
      </c>
      <c r="T38" s="14">
        <f t="shared" si="1"/>
        <v>0.98686341572270286</v>
      </c>
      <c r="U38" s="37">
        <f>BBMData!Q38-S38</f>
        <v>-1.8725424985741503E-3</v>
      </c>
      <c r="W38" s="15">
        <f>'230'!C38*Notes!$C$4/Notes!$H$56</f>
        <v>8543646503526199</v>
      </c>
      <c r="X38" s="14">
        <f>'301'!C38*Notes!$C$4/Notes!$H$57</f>
        <v>1018648790096254.9</v>
      </c>
      <c r="Y38" s="14">
        <f>'303'!C38*Notes!$C$4/Notes!$H$58</f>
        <v>1.0963700754240752E+17</v>
      </c>
      <c r="Z38" s="14">
        <f>'307'!C38*Notes!$C$4/Notes!$H$59</f>
        <v>251279587689778.06</v>
      </c>
      <c r="AA38" s="14">
        <f>'309'!C38*Notes!$C$4/Notes!$H$60</f>
        <v>2663461961589210</v>
      </c>
      <c r="AB38" s="14">
        <f t="shared" si="6"/>
        <v>1.2211404438530896E+17</v>
      </c>
      <c r="AC38" s="15">
        <f>AB38/BBMData!D38</f>
        <v>2.0386317927430543E-2</v>
      </c>
      <c r="AD38" s="14">
        <f t="shared" si="2"/>
        <v>0.97961368207256949</v>
      </c>
      <c r="AE38" s="15">
        <f t="shared" si="7"/>
        <v>-5.464243413075856E+16</v>
      </c>
      <c r="AF38" s="37">
        <f>BBMData!Q38-AC38</f>
        <v>-9.1222761487076056E-3</v>
      </c>
      <c r="AG38" s="14">
        <f t="shared" si="8"/>
        <v>2.9857956077342878E+33</v>
      </c>
      <c r="AH38" s="14">
        <f>AG38/BBMData!R38^2</f>
        <v>0.51303822050749681</v>
      </c>
      <c r="AI38" s="15">
        <f t="shared" si="9"/>
        <v>-0.80985815996696742</v>
      </c>
      <c r="AK38" s="40">
        <f t="shared" si="10"/>
        <v>-0.40609691909896367</v>
      </c>
      <c r="AL38" s="40">
        <f t="shared" si="11"/>
        <v>-0.16624072738359894</v>
      </c>
      <c r="AM38" s="40">
        <f t="shared" si="12"/>
        <v>-0.80985815996696742</v>
      </c>
    </row>
    <row r="39" spans="1:39" x14ac:dyDescent="0.25">
      <c r="A39" t="s">
        <v>48</v>
      </c>
      <c r="B39">
        <v>1116630000</v>
      </c>
      <c r="C39" s="15">
        <f>BBMData!O39</f>
        <v>6.7721061148566938E+17</v>
      </c>
      <c r="D39" s="14">
        <f>'230'!C39*Notes!$C$4/Notes!$D$56</f>
        <v>7731360000000000</v>
      </c>
      <c r="E39" s="14">
        <f>'301'!C39*Notes!$C$4/Notes!$D$57</f>
        <v>1057207499023989.4</v>
      </c>
      <c r="F39" s="14">
        <f>'303'!C39*Notes!$C$4/Notes!$D$58</f>
        <v>1.248278378975612E+16</v>
      </c>
      <c r="G39" s="14">
        <f>'307'!C39*Notes!$C$4/Notes!$D$59</f>
        <v>273044723052852.28</v>
      </c>
      <c r="H39" s="14">
        <f>'309'!C39*Notes!$C$4/Notes!$D$60</f>
        <v>3750696179701506.5</v>
      </c>
      <c r="I39" s="14">
        <f t="shared" si="4"/>
        <v>2.5295092191534468E+16</v>
      </c>
      <c r="J39" s="40">
        <f>I39/BBMData!D39</f>
        <v>3.5427299988143512E-3</v>
      </c>
      <c r="K39" s="14">
        <f t="shared" si="0"/>
        <v>0.99645727000118567</v>
      </c>
      <c r="L39" s="14">
        <f>BBMData!Q39-BLMLossSum!J39</f>
        <v>9.1304694579010498E-2</v>
      </c>
      <c r="M39" s="14">
        <f>'230'!C39*Notes!$C$4/Notes!$F$56</f>
        <v>1.3700906869047534E+16</v>
      </c>
      <c r="N39" s="14">
        <f>'301'!C39*Notes!$C$4/Notes!$F$57</f>
        <v>1616538538439916.5</v>
      </c>
      <c r="O39" s="14">
        <f>'303'!C39*Notes!$C$4/Notes!$F$58</f>
        <v>9464947728176398</v>
      </c>
      <c r="P39" s="14">
        <f>'307'!C39*Notes!$C$4/Notes!$F$59</f>
        <v>378330836511381.19</v>
      </c>
      <c r="Q39" s="14">
        <f>'309'!C39*Notes!$C$4/Notes!$F$60</f>
        <v>2699078750159631</v>
      </c>
      <c r="R39" s="14">
        <f t="shared" si="5"/>
        <v>2.785980272233486E+16</v>
      </c>
      <c r="S39" s="37">
        <f>R39/BBMData!D39</f>
        <v>3.9019331543886358E-3</v>
      </c>
      <c r="T39" s="14">
        <f t="shared" si="1"/>
        <v>0.99609806684561142</v>
      </c>
      <c r="U39" s="37">
        <f>BBMData!Q39-S39</f>
        <v>9.0945491423436206E-2</v>
      </c>
      <c r="W39" s="15">
        <f>'230'!C39*Notes!$C$4/Notes!$H$56</f>
        <v>1.1140729119694994E+16</v>
      </c>
      <c r="X39" s="14">
        <f>'301'!C39*Notes!$C$4/Notes!$H$57</f>
        <v>1143797070022366.2</v>
      </c>
      <c r="Y39" s="14">
        <f>'303'!C39*Notes!$C$4/Notes!$H$58</f>
        <v>1.6295193666750136E+16</v>
      </c>
      <c r="Z39" s="14">
        <f>'307'!C39*Notes!$C$4/Notes!$H$59</f>
        <v>267847472592400.78</v>
      </c>
      <c r="AA39" s="14">
        <f>'309'!C39*Notes!$C$4/Notes!$H$60</f>
        <v>2657964620079222</v>
      </c>
      <c r="AB39" s="14">
        <f t="shared" si="6"/>
        <v>3.150553194913912E+16</v>
      </c>
      <c r="AC39" s="15">
        <f>AB39/BBMData!D39</f>
        <v>4.4125394886749469E-3</v>
      </c>
      <c r="AD39" s="14">
        <f t="shared" si="2"/>
        <v>0.99558746051132507</v>
      </c>
      <c r="AE39" s="15">
        <f t="shared" si="7"/>
        <v>6.457050795365303E+17</v>
      </c>
      <c r="AF39" s="37">
        <f>BBMData!Q39-AC39</f>
        <v>9.0434885089149902E-2</v>
      </c>
      <c r="AG39" s="14">
        <f t="shared" si="8"/>
        <v>4.1693504973927695E+35</v>
      </c>
      <c r="AH39" s="14">
        <f>AG39/BBMData!R39^2</f>
        <v>53.19272054293257</v>
      </c>
      <c r="AI39" s="15">
        <f t="shared" si="9"/>
        <v>0.95347749811536175</v>
      </c>
      <c r="AK39" s="40">
        <f t="shared" si="10"/>
        <v>0.96264811601808498</v>
      </c>
      <c r="AL39" s="40">
        <f t="shared" si="11"/>
        <v>0.95886094776155995</v>
      </c>
      <c r="AM39" s="40">
        <f t="shared" si="12"/>
        <v>0.95347749811536175</v>
      </c>
    </row>
    <row r="40" spans="1:39" x14ac:dyDescent="0.25">
      <c r="A40" t="s">
        <v>49</v>
      </c>
      <c r="B40">
        <v>1117234800</v>
      </c>
      <c r="C40" s="15">
        <f>BBMData!O40</f>
        <v>7.043975122674176E+17</v>
      </c>
      <c r="D40" s="14">
        <f>'230'!C40*Notes!$C$4/Notes!$D$56</f>
        <v>6416928000000001</v>
      </c>
      <c r="E40" s="14">
        <f>'301'!C40*Notes!$C$4/Notes!$D$57</f>
        <v>1199782556144272.7</v>
      </c>
      <c r="F40" s="14">
        <f>'303'!C40*Notes!$C$4/Notes!$D$58</f>
        <v>1.3077384738561342E+16</v>
      </c>
      <c r="G40" s="14">
        <f>'307'!C40*Notes!$C$4/Notes!$D$59</f>
        <v>264600040896578.53</v>
      </c>
      <c r="H40" s="14">
        <f>'309'!C40*Notes!$C$4/Notes!$D$60</f>
        <v>4584615185529660</v>
      </c>
      <c r="I40" s="14">
        <f t="shared" si="4"/>
        <v>2.5543310521131856E+16</v>
      </c>
      <c r="J40" s="40">
        <f>I40/BBMData!D40</f>
        <v>3.4942969249154385E-3</v>
      </c>
      <c r="K40" s="14">
        <f t="shared" si="0"/>
        <v>0.99650570307508457</v>
      </c>
      <c r="L40" s="14">
        <f>BBMData!Q40-BLMLossSum!J40</f>
        <v>9.2866511866796952E-2</v>
      </c>
      <c r="M40" s="14">
        <f>'230'!C40*Notes!$C$4/Notes!$F$56</f>
        <v>1.137157407149369E+16</v>
      </c>
      <c r="N40" s="14">
        <f>'301'!C40*Notes!$C$4/Notes!$F$57</f>
        <v>1834545008000515.5</v>
      </c>
      <c r="O40" s="14">
        <f>'303'!C40*Notes!$C$4/Notes!$F$58</f>
        <v>9915798034835076</v>
      </c>
      <c r="P40" s="14">
        <f>'307'!C40*Notes!$C$4/Notes!$F$59</f>
        <v>366629882804843.62</v>
      </c>
      <c r="Q40" s="14">
        <f>'309'!C40*Notes!$C$4/Notes!$F$60</f>
        <v>3299184159967615.5</v>
      </c>
      <c r="R40" s="14">
        <f t="shared" si="5"/>
        <v>2.678773115710174E+16</v>
      </c>
      <c r="S40" s="37">
        <f>R40/BBMData!D40</f>
        <v>3.6645323060330698E-3</v>
      </c>
      <c r="T40" s="14">
        <f t="shared" si="1"/>
        <v>0.99633546769396697</v>
      </c>
      <c r="U40" s="37">
        <f>BBMData!Q40-S40</f>
        <v>9.2696276485679324E-2</v>
      </c>
      <c r="W40" s="15">
        <f>'230'!C40*Notes!$C$4/Notes!$H$56</f>
        <v>9246659918641242</v>
      </c>
      <c r="X40" s="14">
        <f>'301'!C40*Notes!$C$4/Notes!$H$57</f>
        <v>1298049601094084.7</v>
      </c>
      <c r="Y40" s="14">
        <f>'303'!C40*Notes!$C$4/Notes!$H$58</f>
        <v>1.7071393733851016E+16</v>
      </c>
      <c r="Z40" s="14">
        <f>'307'!C40*Notes!$C$4/Notes!$H$59</f>
        <v>259563530141089.44</v>
      </c>
      <c r="AA40" s="14">
        <f>'309'!C40*Notes!$C$4/Notes!$H$60</f>
        <v>3248928832402937.5</v>
      </c>
      <c r="AB40" s="14">
        <f t="shared" si="6"/>
        <v>3.1124595616130368E+16</v>
      </c>
      <c r="AC40" s="15">
        <f>AB40/BBMData!D40</f>
        <v>4.2578106178016916E-3</v>
      </c>
      <c r="AD40" s="14">
        <f t="shared" si="2"/>
        <v>0.99574218938219827</v>
      </c>
      <c r="AE40" s="15">
        <f t="shared" si="7"/>
        <v>6.732729166512873E+17</v>
      </c>
      <c r="AF40" s="37">
        <f>BBMData!Q40-AC40</f>
        <v>9.2102998173910711E-2</v>
      </c>
      <c r="AG40" s="14">
        <f t="shared" si="8"/>
        <v>4.5329642029613128E+35</v>
      </c>
      <c r="AH40" s="14">
        <f>AG40/BBMData!R40^2</f>
        <v>55.351770241295881</v>
      </c>
      <c r="AI40" s="15">
        <f t="shared" si="9"/>
        <v>0.95581387629274572</v>
      </c>
      <c r="AK40" s="40">
        <f t="shared" si="10"/>
        <v>0.96373736409302557</v>
      </c>
      <c r="AL40" s="40">
        <f t="shared" si="11"/>
        <v>0.96197071867719486</v>
      </c>
      <c r="AM40" s="40">
        <f t="shared" si="12"/>
        <v>0.95581387629274572</v>
      </c>
    </row>
    <row r="41" spans="1:39" x14ac:dyDescent="0.25">
      <c r="A41" t="s">
        <v>50</v>
      </c>
      <c r="B41">
        <v>1117839600</v>
      </c>
      <c r="C41" s="15">
        <f>BBMData!O41</f>
        <v>6.8781034345039616E+17</v>
      </c>
      <c r="D41" s="14">
        <f>'230'!C41*Notes!$C$4/Notes!$D$56</f>
        <v>4715424000000000</v>
      </c>
      <c r="E41" s="14">
        <f>'301'!C41*Notes!$C$4/Notes!$D$57</f>
        <v>920012632738433.37</v>
      </c>
      <c r="F41" s="14">
        <f>'303'!C41*Notes!$C$4/Notes!$D$58</f>
        <v>1.2599785911940374E+16</v>
      </c>
      <c r="G41" s="14">
        <f>'307'!C41*Notes!$C$4/Notes!$D$59</f>
        <v>242080888479848.44</v>
      </c>
      <c r="H41" s="14">
        <f>'309'!C41*Notes!$C$4/Notes!$D$60</f>
        <v>4894910629558740</v>
      </c>
      <c r="I41" s="14">
        <f t="shared" si="4"/>
        <v>2.3372214062717396E+16</v>
      </c>
      <c r="J41" s="40">
        <f>I41/BBMData!D41</f>
        <v>3.0551913807473721E-3</v>
      </c>
      <c r="K41" s="14">
        <f t="shared" si="0"/>
        <v>0.99694480861925261</v>
      </c>
      <c r="L41" s="14">
        <f>BBMData!Q41-BLMLossSum!J41</f>
        <v>8.6854657436297875E-2</v>
      </c>
      <c r="M41" s="14">
        <f>'230'!C41*Notes!$C$4/Notes!$F$56</f>
        <v>8356302781408652</v>
      </c>
      <c r="N41" s="14">
        <f>'301'!C41*Notes!$C$4/Notes!$F$57</f>
        <v>1406758728108018.7</v>
      </c>
      <c r="O41" s="14">
        <f>'303'!C41*Notes!$C$4/Notes!$F$58</f>
        <v>9553663433680202</v>
      </c>
      <c r="P41" s="14">
        <f>'307'!C41*Notes!$C$4/Notes!$F$59</f>
        <v>335427339587410.12</v>
      </c>
      <c r="Q41" s="14">
        <f>'309'!C41*Notes!$C$4/Notes!$F$60</f>
        <v>3522479196175237.5</v>
      </c>
      <c r="R41" s="14">
        <f t="shared" si="5"/>
        <v>2.317463147895952E+16</v>
      </c>
      <c r="S41" s="37">
        <f>R41/BBMData!D41</f>
        <v>3.0293635920208522E-3</v>
      </c>
      <c r="T41" s="14">
        <f t="shared" si="1"/>
        <v>0.99697063640797912</v>
      </c>
      <c r="U41" s="37">
        <f>BBMData!Q41-S41</f>
        <v>8.6880485225024395E-2</v>
      </c>
      <c r="W41" s="15">
        <f>'230'!C41*Notes!$C$4/Notes!$H$56</f>
        <v>6794828008074730</v>
      </c>
      <c r="X41" s="14">
        <f>'301'!C41*Notes!$C$4/Notes!$H$57</f>
        <v>995365389179769</v>
      </c>
      <c r="Y41" s="14">
        <f>'303'!C41*Notes!$C$4/Notes!$H$58</f>
        <v>1.6447929808986116E+16</v>
      </c>
      <c r="Z41" s="14">
        <f>'307'!C41*Notes!$C$4/Notes!$H$59</f>
        <v>237473016937592.47</v>
      </c>
      <c r="AA41" s="14">
        <f>'309'!C41*Notes!$C$4/Notes!$H$60</f>
        <v>3468822492802459.5</v>
      </c>
      <c r="AB41" s="14">
        <f t="shared" si="6"/>
        <v>2.7944418715980668E+16</v>
      </c>
      <c r="AC41" s="15">
        <f>AB41/BBMData!D41</f>
        <v>3.6528651916314598E-3</v>
      </c>
      <c r="AD41" s="14">
        <f t="shared" si="2"/>
        <v>0.99634713480836856</v>
      </c>
      <c r="AE41" s="15">
        <f t="shared" si="7"/>
        <v>6.5986592473441549E+17</v>
      </c>
      <c r="AF41" s="37">
        <f>BBMData!Q41-AC41</f>
        <v>8.6256983625413786E-2</v>
      </c>
      <c r="AG41" s="14">
        <f t="shared" si="8"/>
        <v>4.3542303862560528E+35</v>
      </c>
      <c r="AH41" s="14">
        <f>AG41/BBMData!R41^2</f>
        <v>49.16123616011923</v>
      </c>
      <c r="AI41" s="15">
        <f t="shared" si="9"/>
        <v>0.95937191264702759</v>
      </c>
      <c r="AK41" s="40">
        <f t="shared" si="10"/>
        <v>0.96601939141323334</v>
      </c>
      <c r="AL41" s="40">
        <f t="shared" si="11"/>
        <v>0.96630665458925191</v>
      </c>
      <c r="AM41" s="40">
        <f t="shared" si="12"/>
        <v>0.95937191264702759</v>
      </c>
    </row>
    <row r="42" spans="1:39" x14ac:dyDescent="0.25">
      <c r="A42" t="s">
        <v>51</v>
      </c>
      <c r="B42">
        <v>1118444400</v>
      </c>
      <c r="C42" s="15">
        <f>BBMData!O42</f>
        <v>6.7191914722841485E+17</v>
      </c>
      <c r="D42" s="14">
        <f>'230'!C42*Notes!$C$4/Notes!$D$56</f>
        <v>8797823999999999</v>
      </c>
      <c r="E42" s="14">
        <f>'301'!C42*Notes!$C$4/Notes!$D$57</f>
        <v>1016856067763531.7</v>
      </c>
      <c r="F42" s="14">
        <f>'303'!C42*Notes!$C$4/Notes!$D$58</f>
        <v>1.1855575692145448E+16</v>
      </c>
      <c r="G42" s="14">
        <f>'307'!C42*Notes!$C$4/Notes!$D$59</f>
        <v>149189384760836.84</v>
      </c>
      <c r="H42" s="14">
        <f>'309'!C42*Notes!$C$4/Notes!$D$60</f>
        <v>5019028807170373</v>
      </c>
      <c r="I42" s="14">
        <f t="shared" si="4"/>
        <v>2.6838473951840184E+16</v>
      </c>
      <c r="J42" s="40">
        <f>I42/BBMData!D42</f>
        <v>3.573698262561942E-3</v>
      </c>
      <c r="K42" s="14">
        <f t="shared" si="0"/>
        <v>0.99642630173743807</v>
      </c>
      <c r="L42" s="14">
        <f>BBMData!Q42-BLMLossSum!J42</f>
        <v>8.589622813269969E-2</v>
      </c>
      <c r="M42" s="14">
        <f>'230'!C42*Notes!$C$4/Notes!$F$56</f>
        <v>1.559081031982358E+16</v>
      </c>
      <c r="N42" s="14">
        <f>'301'!C42*Notes!$C$4/Notes!$F$57</f>
        <v>1554838594224652.5</v>
      </c>
      <c r="O42" s="14">
        <f>'303'!C42*Notes!$C$4/Notes!$F$58</f>
        <v>8989373372442887</v>
      </c>
      <c r="P42" s="14">
        <f>'307'!C42*Notes!$C$4/Notes!$F$59</f>
        <v>206716848815496.97</v>
      </c>
      <c r="Q42" s="14">
        <f>'309'!C42*Notes!$C$4/Notes!$F$60</f>
        <v>3611797210658286.5</v>
      </c>
      <c r="R42" s="14">
        <f t="shared" si="5"/>
        <v>2.9953536345964904E+16</v>
      </c>
      <c r="S42" s="37">
        <f>R42/BBMData!D42</f>
        <v>3.9884868636437957E-3</v>
      </c>
      <c r="T42" s="14">
        <f t="shared" si="1"/>
        <v>0.99601151313635616</v>
      </c>
      <c r="U42" s="37">
        <f>BBMData!Q42-S42</f>
        <v>8.5481439531617839E-2</v>
      </c>
      <c r="W42" s="15">
        <f>'230'!C42*Notes!$C$4/Notes!$H$56</f>
        <v>1.267748158496713E+16</v>
      </c>
      <c r="X42" s="14">
        <f>'301'!C42*Notes!$C$4/Notes!$H$57</f>
        <v>1100140693303955.4</v>
      </c>
      <c r="Y42" s="14">
        <f>'303'!C42*Notes!$C$4/Notes!$H$58</f>
        <v>1.5476427789517914E+16</v>
      </c>
      <c r="Z42" s="14">
        <f>'307'!C42*Notes!$C$4/Notes!$H$59</f>
        <v>146349649973167.44</v>
      </c>
      <c r="AA42" s="14">
        <f>'309'!C42*Notes!$C$4/Notes!$H$60</f>
        <v>3556779956962268.5</v>
      </c>
      <c r="AB42" s="14">
        <f t="shared" si="6"/>
        <v>3.2957179674724436E+16</v>
      </c>
      <c r="AC42" s="15">
        <f>AB42/BBMData!D42</f>
        <v>4.3884393708021885E-3</v>
      </c>
      <c r="AD42" s="14">
        <f t="shared" si="2"/>
        <v>0.99561156062919776</v>
      </c>
      <c r="AE42" s="15">
        <f t="shared" si="7"/>
        <v>6.3896196755369037E+17</v>
      </c>
      <c r="AF42" s="37">
        <f>BBMData!Q42-AC42</f>
        <v>8.5081487024459446E-2</v>
      </c>
      <c r="AG42" s="14">
        <f t="shared" si="8"/>
        <v>4.0827239598008326E+35</v>
      </c>
      <c r="AH42" s="14">
        <f>AG42/BBMData!R42^2</f>
        <v>47.765569740187047</v>
      </c>
      <c r="AI42" s="15">
        <f t="shared" si="9"/>
        <v>0.95095067641595143</v>
      </c>
      <c r="AK42" s="40">
        <f t="shared" si="10"/>
        <v>0.96005698890626112</v>
      </c>
      <c r="AL42" s="40">
        <f t="shared" si="11"/>
        <v>0.95542092159522518</v>
      </c>
      <c r="AM42" s="40">
        <f t="shared" si="12"/>
        <v>0.95095067641595143</v>
      </c>
    </row>
    <row r="43" spans="1:39" x14ac:dyDescent="0.25">
      <c r="A43" t="s">
        <v>52</v>
      </c>
      <c r="B43">
        <v>1119049200</v>
      </c>
      <c r="C43" s="15">
        <f>BBMData!O43</f>
        <v>9.615416376669696E+16</v>
      </c>
      <c r="D43" s="14">
        <f>'230'!C43*Notes!$C$4/Notes!$D$56</f>
        <v>5761728000000000</v>
      </c>
      <c r="E43" s="14">
        <f>'301'!C43*Notes!$C$4/Notes!$D$57</f>
        <v>782817766452877.62</v>
      </c>
      <c r="F43" s="14">
        <f>'303'!C43*Notes!$C$4/Notes!$D$58</f>
        <v>1.1592800434125074E+16</v>
      </c>
      <c r="G43" s="14">
        <f>'307'!C43*Notes!$C$4/Notes!$D$59</f>
        <v>118225550187832.95</v>
      </c>
      <c r="H43" s="14">
        <f>'309'!C43*Notes!$C$4/Notes!$D$60</f>
        <v>4755277679745654</v>
      </c>
      <c r="I43" s="14">
        <f t="shared" si="4"/>
        <v>2.301084943051144E+16</v>
      </c>
      <c r="J43" s="40">
        <f>I43/BBMData!D43</f>
        <v>3.5620509954352076E-3</v>
      </c>
      <c r="K43" s="14">
        <f t="shared" si="0"/>
        <v>0.99643794900456484</v>
      </c>
      <c r="L43" s="14">
        <f>BBMData!Q43-BLMLossSum!J43</f>
        <v>1.1322494479285685E-2</v>
      </c>
      <c r="M43" s="14">
        <f>'230'!C43*Notes!$C$4/Notes!$F$56</f>
        <v>1.0210480269032034E+16</v>
      </c>
      <c r="N43" s="14">
        <f>'301'!C43*Notes!$C$4/Notes!$F$57</f>
        <v>1196978917776121.2</v>
      </c>
      <c r="O43" s="14">
        <f>'303'!C43*Notes!$C$4/Notes!$F$58</f>
        <v>8790126624016310</v>
      </c>
      <c r="P43" s="14">
        <f>'307'!C43*Notes!$C$4/Notes!$F$59</f>
        <v>163813351891525.87</v>
      </c>
      <c r="Q43" s="14">
        <f>'309'!C43*Notes!$C$4/Notes!$F$60</f>
        <v>3421996429881808</v>
      </c>
      <c r="R43" s="14">
        <f t="shared" si="5"/>
        <v>2.3783395592597796E+16</v>
      </c>
      <c r="S43" s="37">
        <f>R43/BBMData!D43</f>
        <v>3.6816401846126619E-3</v>
      </c>
      <c r="T43" s="14">
        <f t="shared" si="1"/>
        <v>0.9963183598153873</v>
      </c>
      <c r="U43" s="37">
        <f>BBMData!Q43-S43</f>
        <v>1.120290529010823E-2</v>
      </c>
      <c r="W43" s="15">
        <f>'230'!C43*Notes!$C$4/Notes!$H$56</f>
        <v>8302530332226412</v>
      </c>
      <c r="X43" s="14">
        <f>'301'!C43*Notes!$C$4/Notes!$H$57</f>
        <v>846933708337171.87</v>
      </c>
      <c r="Y43" s="14">
        <f>'303'!C43*Notes!$C$4/Notes!$H$58</f>
        <v>1.5133397437283008E+16</v>
      </c>
      <c r="Z43" s="14">
        <f>'307'!C43*Notes!$C$4/Notes!$H$59</f>
        <v>115975194318359.11</v>
      </c>
      <c r="AA43" s="14">
        <f>'309'!C43*Notes!$C$4/Notes!$H$60</f>
        <v>3369870345622675</v>
      </c>
      <c r="AB43" s="14">
        <f t="shared" si="6"/>
        <v>2.7768707017787628E+16</v>
      </c>
      <c r="AC43" s="15">
        <f>AB43/BBMData!D43</f>
        <v>4.2985614578618615E-3</v>
      </c>
      <c r="AD43" s="14">
        <f t="shared" si="2"/>
        <v>0.99570143854213811</v>
      </c>
      <c r="AE43" s="15">
        <f t="shared" si="7"/>
        <v>6.8385456748909328E+16</v>
      </c>
      <c r="AF43" s="37">
        <f>BBMData!Q43-AC43</f>
        <v>1.0585984016859031E-2</v>
      </c>
      <c r="AG43" s="14">
        <f t="shared" si="8"/>
        <v>4.6765706947569483E+33</v>
      </c>
      <c r="AH43" s="14">
        <f>AG43/BBMData!R43^2</f>
        <v>0.69258154295371477</v>
      </c>
      <c r="AI43" s="15">
        <f t="shared" si="9"/>
        <v>0.71120640095041487</v>
      </c>
      <c r="AK43" s="40">
        <f t="shared" si="10"/>
        <v>0.76068795641191711</v>
      </c>
      <c r="AL43" s="40">
        <f t="shared" si="11"/>
        <v>0.75265350286541433</v>
      </c>
      <c r="AM43" s="40">
        <f t="shared" si="12"/>
        <v>0.71120640095041487</v>
      </c>
    </row>
    <row r="44" spans="1:39" x14ac:dyDescent="0.25">
      <c r="A44" t="s">
        <v>53</v>
      </c>
      <c r="B44">
        <v>1119654000</v>
      </c>
      <c r="C44" s="15">
        <f>BBMData!O44</f>
        <v>5.9334760495651021E+17</v>
      </c>
      <c r="D44" s="14">
        <f>'230'!C44*Notes!$C$4/Notes!$D$56</f>
        <v>2653056000000000</v>
      </c>
      <c r="E44" s="14">
        <f>'301'!C44*Notes!$C$4/Notes!$D$57</f>
        <v>863520628973792.75</v>
      </c>
      <c r="F44" s="14">
        <f>'303'!C44*Notes!$C$4/Notes!$D$58</f>
        <v>1.494558255835582E+16</v>
      </c>
      <c r="G44" s="14">
        <f>'307'!C44*Notes!$C$4/Notes!$D$59</f>
        <v>1083734210055135.4</v>
      </c>
      <c r="H44" s="14">
        <f>'309'!C44*Notes!$C$4/Notes!$D$60</f>
        <v>8478823008094616</v>
      </c>
      <c r="I44" s="14">
        <f t="shared" si="4"/>
        <v>2.8024716405479364E+16</v>
      </c>
      <c r="J44" s="40">
        <f>I44/BBMData!D44</f>
        <v>3.653809179332381E-3</v>
      </c>
      <c r="K44" s="14">
        <f t="shared" si="0"/>
        <v>0.99634619082066767</v>
      </c>
      <c r="L44" s="14">
        <f>BBMData!Q44-BLMLossSum!J44</f>
        <v>7.3705722105740668E-2</v>
      </c>
      <c r="M44" s="14">
        <f>'230'!C44*Notes!$C$4/Notes!$F$56</f>
        <v>4701536750890888</v>
      </c>
      <c r="N44" s="14">
        <f>'301'!C44*Notes!$C$4/Notes!$F$57</f>
        <v>1320378806206649</v>
      </c>
      <c r="O44" s="14">
        <f>'303'!C44*Notes!$C$4/Notes!$F$58</f>
        <v>1.1332340611240088E+16</v>
      </c>
      <c r="P44" s="14">
        <f>'307'!C44*Notes!$C$4/Notes!$F$59</f>
        <v>1501622392338987.2</v>
      </c>
      <c r="Q44" s="14">
        <f>'309'!C44*Notes!$C$4/Notes!$F$60</f>
        <v>6101536864373272</v>
      </c>
      <c r="R44" s="14">
        <f t="shared" si="5"/>
        <v>2.4957415425049884E+16</v>
      </c>
      <c r="S44" s="37">
        <f>R44/BBMData!D44</f>
        <v>3.2539003161733879E-3</v>
      </c>
      <c r="T44" s="14">
        <f t="shared" si="1"/>
        <v>0.99674609968382666</v>
      </c>
      <c r="U44" s="37">
        <f>BBMData!Q44-S44</f>
        <v>7.4105630968899661E-2</v>
      </c>
      <c r="W44" s="15">
        <f>'230'!C44*Notes!$C$4/Notes!$H$56</f>
        <v>3822998571452050</v>
      </c>
      <c r="X44" s="14">
        <f>'301'!C44*Notes!$C$4/Notes!$H$57</f>
        <v>934246461773993.62</v>
      </c>
      <c r="Y44" s="14">
        <f>'303'!C44*Notes!$C$4/Notes!$H$58</f>
        <v>1.9510164267258304E+16</v>
      </c>
      <c r="Z44" s="14">
        <f>'307'!C44*Notes!$C$4/Notes!$H$59</f>
        <v>1063105947918291.7</v>
      </c>
      <c r="AA44" s="14">
        <f>'309'!C44*Notes!$C$4/Notes!$H$60</f>
        <v>6008594270416938</v>
      </c>
      <c r="AB44" s="14">
        <f t="shared" si="6"/>
        <v>3.1339109518819576E+16</v>
      </c>
      <c r="AC44" s="15">
        <f>AB44/BBMData!D44</f>
        <v>4.0859334444354077E-3</v>
      </c>
      <c r="AD44" s="14">
        <f t="shared" si="2"/>
        <v>0.99591406655556458</v>
      </c>
      <c r="AE44" s="15">
        <f t="shared" si="7"/>
        <v>5.6200849543769062E+17</v>
      </c>
      <c r="AF44" s="37">
        <f>BBMData!Q44-AC44</f>
        <v>7.3273597840637639E-2</v>
      </c>
      <c r="AG44" s="14">
        <f t="shared" si="8"/>
        <v>3.1585354894413672E+35</v>
      </c>
      <c r="AH44" s="14">
        <f>AG44/BBMData!R44^2</f>
        <v>35.059442929732597</v>
      </c>
      <c r="AI44" s="15">
        <f t="shared" si="9"/>
        <v>0.94718254652579814</v>
      </c>
      <c r="AK44" s="40">
        <f t="shared" si="10"/>
        <v>0.95276846797496817</v>
      </c>
      <c r="AL44" s="40">
        <f t="shared" si="11"/>
        <v>0.95793795202581267</v>
      </c>
      <c r="AM44" s="40">
        <f t="shared" si="12"/>
        <v>0.94718254652579814</v>
      </c>
    </row>
    <row r="45" spans="1:39" x14ac:dyDescent="0.25">
      <c r="A45" t="s">
        <v>54</v>
      </c>
      <c r="B45">
        <v>1120258800</v>
      </c>
      <c r="C45" s="15">
        <f>BBMData!O45</f>
        <v>5.1029280869105395E+17</v>
      </c>
      <c r="D45" s="14">
        <f>'230'!C45*Notes!$C$4/Notes!$D$56</f>
        <v>3673152000000000</v>
      </c>
      <c r="E45" s="14">
        <f>'301'!C45*Notes!$C$4/Notes!$D$57</f>
        <v>1054517403606625.4</v>
      </c>
      <c r="F45" s="14">
        <f>'303'!C45*Notes!$C$4/Notes!$D$58</f>
        <v>1.5634168818423806E+16</v>
      </c>
      <c r="G45" s="14">
        <f>'307'!C45*Notes!$C$4/Notes!$D$59</f>
        <v>2139319479589358.5</v>
      </c>
      <c r="H45" s="14">
        <f>'309'!C45*Notes!$C$4/Notes!$D$60</f>
        <v>1.322246460868918E+16</v>
      </c>
      <c r="I45" s="14">
        <f t="shared" si="4"/>
        <v>3.5723622310308972E+16</v>
      </c>
      <c r="J45" s="40">
        <f>I45/BBMData!D45</f>
        <v>5.5731080047283889E-3</v>
      </c>
      <c r="K45" s="14">
        <f t="shared" si="0"/>
        <v>0.99442689199527157</v>
      </c>
      <c r="L45" s="14">
        <f>BBMData!Q45-BLMLossSum!J45</f>
        <v>7.4035754505576437E-2</v>
      </c>
      <c r="M45" s="14">
        <f>'230'!C45*Notes!$C$4/Notes!$F$56</f>
        <v>6509270486415804</v>
      </c>
      <c r="N45" s="14">
        <f>'301'!C45*Notes!$C$4/Notes!$F$57</f>
        <v>1612425208825565.2</v>
      </c>
      <c r="O45" s="14">
        <f>'303'!C45*Notes!$C$4/Notes!$F$58</f>
        <v>1.1854454353467396E+16</v>
      </c>
      <c r="P45" s="14">
        <f>'307'!C45*Notes!$C$4/Notes!$F$59</f>
        <v>2964241605656183</v>
      </c>
      <c r="Q45" s="14">
        <f>'309'!C45*Notes!$C$4/Notes!$F$60</f>
        <v>9515159730397294</v>
      </c>
      <c r="R45" s="14">
        <f t="shared" si="5"/>
        <v>3.245555138476224E+16</v>
      </c>
      <c r="S45" s="37">
        <f>R45/BBMData!D45</f>
        <v>5.0632685467647803E-3</v>
      </c>
      <c r="T45" s="14">
        <f t="shared" si="1"/>
        <v>0.99493673145323525</v>
      </c>
      <c r="U45" s="37">
        <f>BBMData!Q45-S45</f>
        <v>7.4545593963540047E-2</v>
      </c>
      <c r="W45" s="15">
        <f>'230'!C45*Notes!$C$4/Notes!$H$56</f>
        <v>5292935712147139</v>
      </c>
      <c r="X45" s="14">
        <f>'301'!C45*Notes!$C$4/Notes!$H$57</f>
        <v>1140886644907805.2</v>
      </c>
      <c r="Y45" s="14">
        <f>'303'!C45*Notes!$C$4/Notes!$H$58</f>
        <v>2.0409054022384812E+16</v>
      </c>
      <c r="Z45" s="14">
        <f>'307'!C45*Notes!$C$4/Notes!$H$59</f>
        <v>2098598754332212.5</v>
      </c>
      <c r="AA45" s="14">
        <f>'309'!C45*Notes!$C$4/Notes!$H$60</f>
        <v>9370218603774630</v>
      </c>
      <c r="AB45" s="14">
        <f t="shared" si="6"/>
        <v>3.83116937375466E+16</v>
      </c>
      <c r="AC45" s="15">
        <f>AB45/BBMData!D45</f>
        <v>5.9768632975891736E-3</v>
      </c>
      <c r="AD45" s="14">
        <f t="shared" si="2"/>
        <v>0.99402313670241083</v>
      </c>
      <c r="AE45" s="15">
        <f t="shared" si="7"/>
        <v>4.7198111495350733E+17</v>
      </c>
      <c r="AF45" s="37">
        <f>BBMData!Q45-AC45</f>
        <v>7.3631999212715654E-2</v>
      </c>
      <c r="AG45" s="14">
        <f t="shared" si="8"/>
        <v>2.2276617287275591E+35</v>
      </c>
      <c r="AH45" s="14">
        <f>AG45/BBMData!R45^2</f>
        <v>35.373577236529897</v>
      </c>
      <c r="AI45" s="15">
        <f t="shared" si="9"/>
        <v>0.92492213669281464</v>
      </c>
      <c r="AK45" s="40">
        <f t="shared" si="10"/>
        <v>0.92999387468942929</v>
      </c>
      <c r="AL45" s="40">
        <f t="shared" si="11"/>
        <v>0.93639817996257169</v>
      </c>
      <c r="AM45" s="40">
        <f t="shared" si="12"/>
        <v>0.92492213669281464</v>
      </c>
    </row>
    <row r="46" spans="1:39" x14ac:dyDescent="0.25">
      <c r="A46" t="s">
        <v>55</v>
      </c>
      <c r="B46">
        <v>1120863600</v>
      </c>
      <c r="C46" s="15">
        <f>BBMData!O46</f>
        <v>5.5098298744855373E+17</v>
      </c>
      <c r="D46" s="14">
        <f>'230'!C46*Notes!$C$4/Notes!$D$56</f>
        <v>6562080000000000</v>
      </c>
      <c r="E46" s="14">
        <f>'301'!C46*Notes!$C$4/Notes!$D$57</f>
        <v>1253584464491549.5</v>
      </c>
      <c r="F46" s="14">
        <f>'303'!C46*Notes!$C$4/Notes!$D$58</f>
        <v>1.685405979726291E+16</v>
      </c>
      <c r="G46" s="14">
        <f>'307'!C46*Notes!$C$4/Notes!$D$59</f>
        <v>2719187654320158</v>
      </c>
      <c r="H46" s="14">
        <f>'309'!C46*Notes!$C$4/Notes!$D$60</f>
        <v>1.2819080531451376E+16</v>
      </c>
      <c r="I46" s="14">
        <f t="shared" si="4"/>
        <v>4.0207992447525992E+16</v>
      </c>
      <c r="J46" s="40">
        <f>I46/BBMData!D46</f>
        <v>5.8526917681988345E-3</v>
      </c>
      <c r="K46" s="14">
        <f t="shared" si="0"/>
        <v>0.9941473082318012</v>
      </c>
      <c r="L46" s="14">
        <f>BBMData!Q46-BLMLossSum!J46</f>
        <v>7.4348616448475652E-2</v>
      </c>
      <c r="M46" s="14">
        <f>'230'!C46*Notes!$C$4/Notes!$F$56</f>
        <v>1.1628801006192888E+16</v>
      </c>
      <c r="N46" s="14">
        <f>'301'!C46*Notes!$C$4/Notes!$F$57</f>
        <v>1916811600287534.2</v>
      </c>
      <c r="O46" s="14">
        <f>'303'!C46*Notes!$C$4/Notes!$F$58</f>
        <v>1.2779424660031654E+16</v>
      </c>
      <c r="P46" s="14">
        <f>'307'!C46*Notes!$C$4/Notes!$F$59</f>
        <v>3767707093505095.5</v>
      </c>
      <c r="Q46" s="14">
        <f>'309'!C46*Notes!$C$4/Notes!$F$60</f>
        <v>9224876183327386</v>
      </c>
      <c r="R46" s="14">
        <f t="shared" si="5"/>
        <v>3.931762054334456E+16</v>
      </c>
      <c r="S46" s="37">
        <f>R46/BBMData!D46</f>
        <v>5.7230888709380728E-3</v>
      </c>
      <c r="T46" s="14">
        <f t="shared" si="1"/>
        <v>0.99427691112906191</v>
      </c>
      <c r="U46" s="37">
        <f>BBMData!Q46-S46</f>
        <v>7.447821934573641E-2</v>
      </c>
      <c r="W46" s="15">
        <f>'230'!C46*Notes!$C$4/Notes!$H$56</f>
        <v>9455820934708528</v>
      </c>
      <c r="X46" s="14">
        <f>'301'!C46*Notes!$C$4/Notes!$H$57</f>
        <v>1356258103385299.2</v>
      </c>
      <c r="Y46" s="14">
        <f>'303'!C46*Notes!$C$4/Notes!$H$58</f>
        <v>2.2001516095533716E+16</v>
      </c>
      <c r="Z46" s="14">
        <f>'307'!C46*Notes!$C$4/Notes!$H$59</f>
        <v>2667429469322259.5</v>
      </c>
      <c r="AA46" s="14">
        <f>'309'!C46*Notes!$C$4/Notes!$H$60</f>
        <v>9084356845255252</v>
      </c>
      <c r="AB46" s="14">
        <f t="shared" si="6"/>
        <v>4.4565381448205056E+16</v>
      </c>
      <c r="AC46" s="15">
        <f>AB46/BBMData!D46</f>
        <v>6.4869550870749713E-3</v>
      </c>
      <c r="AD46" s="14">
        <f t="shared" si="2"/>
        <v>0.99351304491292503</v>
      </c>
      <c r="AE46" s="15">
        <f t="shared" si="7"/>
        <v>5.0641760600034867E+17</v>
      </c>
      <c r="AF46" s="37">
        <f>BBMData!Q46-AC46</f>
        <v>7.3714353129599508E-2</v>
      </c>
      <c r="AG46" s="14">
        <f t="shared" si="8"/>
        <v>2.5645879166712439E+35</v>
      </c>
      <c r="AH46" s="14">
        <f>AG46/BBMData!R46^2</f>
        <v>35.59477293459188</v>
      </c>
      <c r="AI46" s="15">
        <f t="shared" si="9"/>
        <v>0.91911659259285894</v>
      </c>
      <c r="AK46" s="40">
        <f t="shared" si="10"/>
        <v>0.92702498377723452</v>
      </c>
      <c r="AL46" s="40">
        <f t="shared" si="11"/>
        <v>0.92864095364284593</v>
      </c>
      <c r="AM46" s="40">
        <f t="shared" si="12"/>
        <v>0.91911659259285894</v>
      </c>
    </row>
    <row r="47" spans="1:39" x14ac:dyDescent="0.25">
      <c r="A47" t="s">
        <v>56</v>
      </c>
      <c r="B47">
        <v>1121468400</v>
      </c>
      <c r="C47" s="15">
        <f>BBMData!O47</f>
        <v>5.402362176961801E+17</v>
      </c>
      <c r="D47" s="14">
        <f>'230'!C47*Notes!$C$4/Notes!$D$56</f>
        <v>4870656000000001</v>
      </c>
      <c r="E47" s="14">
        <f>'301'!C47*Notes!$C$4/Notes!$D$57</f>
        <v>1178261792805362</v>
      </c>
      <c r="F47" s="14">
        <f>'303'!C47*Notes!$C$4/Notes!$D$58</f>
        <v>1.3508949943339328E+16</v>
      </c>
      <c r="G47" s="14">
        <f>'307'!C47*Notes!$C$4/Notes!$D$59</f>
        <v>1947906684047152.7</v>
      </c>
      <c r="H47" s="14">
        <f>'309'!C47*Notes!$C$4/Notes!$D$60</f>
        <v>1.0681920660701084E+16</v>
      </c>
      <c r="I47" s="14">
        <f t="shared" si="4"/>
        <v>3.2187695080892928E+16</v>
      </c>
      <c r="J47" s="40">
        <f>I47/BBMData!D47</f>
        <v>4.8402548993823954E-3</v>
      </c>
      <c r="K47" s="14">
        <f t="shared" si="0"/>
        <v>0.99515974510061755</v>
      </c>
      <c r="L47" s="14">
        <f>BBMData!Q47-BLMLossSum!J47</f>
        <v>7.6398274077486797E-2</v>
      </c>
      <c r="M47" s="14">
        <f>'230'!C47*Notes!$C$4/Notes!$F$56</f>
        <v>8631392697684184</v>
      </c>
      <c r="N47" s="14">
        <f>'301'!C47*Notes!$C$4/Notes!$F$57</f>
        <v>1801638371085708.2</v>
      </c>
      <c r="O47" s="14">
        <f>'303'!C47*Notes!$C$4/Notes!$F$58</f>
        <v>1.02430280961196E+16</v>
      </c>
      <c r="P47" s="14">
        <f>'307'!C47*Notes!$C$4/Notes!$F$59</f>
        <v>2699019988307998</v>
      </c>
      <c r="Q47" s="14">
        <f>'309'!C47*Notes!$C$4/Notes!$F$60</f>
        <v>7686931621447388</v>
      </c>
      <c r="R47" s="14">
        <f t="shared" si="5"/>
        <v>3.1062010774644876E+16</v>
      </c>
      <c r="S47" s="37">
        <f>R47/BBMData!D47</f>
        <v>4.670979063856372E-3</v>
      </c>
      <c r="T47" s="14">
        <f t="shared" si="1"/>
        <v>0.99532902093614362</v>
      </c>
      <c r="U47" s="37">
        <f>BBMData!Q47-S47</f>
        <v>7.6567549913012817E-2</v>
      </c>
      <c r="W47" s="15">
        <f>'230'!C47*Notes!$C$4/Notes!$H$56</f>
        <v>7018514094702245</v>
      </c>
      <c r="X47" s="14">
        <f>'301'!C47*Notes!$C$4/Notes!$H$57</f>
        <v>1274766200177599</v>
      </c>
      <c r="Y47" s="14">
        <f>'303'!C47*Notes!$C$4/Notes!$H$58</f>
        <v>1.7634764750295206E+16</v>
      </c>
      <c r="Z47" s="14">
        <f>'307'!C47*Notes!$C$4/Notes!$H$59</f>
        <v>1910829392102488.2</v>
      </c>
      <c r="AA47" s="14">
        <f>'309'!C47*Notes!$C$4/Notes!$H$60</f>
        <v>7569839259253544</v>
      </c>
      <c r="AB47" s="14">
        <f t="shared" si="6"/>
        <v>3.540871369653108E+16</v>
      </c>
      <c r="AC47" s="15">
        <f>AB47/BBMData!D47</f>
        <v>5.3246186009821171E-3</v>
      </c>
      <c r="AD47" s="14">
        <f t="shared" si="2"/>
        <v>0.9946753813990179</v>
      </c>
      <c r="AE47" s="15">
        <f t="shared" si="7"/>
        <v>5.0482750399964902E+17</v>
      </c>
      <c r="AF47" s="37">
        <f>BBMData!Q47-AC47</f>
        <v>7.5913910375887073E-2</v>
      </c>
      <c r="AG47" s="14">
        <f t="shared" si="8"/>
        <v>2.5485080879451564E+35</v>
      </c>
      <c r="AH47" s="14">
        <f>AG47/BBMData!R47^2</f>
        <v>37.517981024695487</v>
      </c>
      <c r="AI47" s="15">
        <f t="shared" si="9"/>
        <v>0.93445697912011461</v>
      </c>
      <c r="AK47" s="40">
        <f t="shared" si="10"/>
        <v>0.94041922028449643</v>
      </c>
      <c r="AL47" s="40">
        <f t="shared" si="11"/>
        <v>0.94250290936230119</v>
      </c>
      <c r="AM47" s="40">
        <f t="shared" si="12"/>
        <v>0.93445697912011461</v>
      </c>
    </row>
    <row r="48" spans="1:39" x14ac:dyDescent="0.25">
      <c r="A48" t="s">
        <v>57</v>
      </c>
      <c r="B48">
        <v>1122073200</v>
      </c>
      <c r="C48" s="15">
        <f>BBMData!O48</f>
        <v>5.0314495876671181E+17</v>
      </c>
      <c r="D48" s="14">
        <f>'230'!C48*Notes!$C$4/Notes!$D$56</f>
        <v>2969568000000000</v>
      </c>
      <c r="E48" s="14">
        <f>'301'!C48*Notes!$C$4/Notes!$D$57</f>
        <v>1172881601970634.5</v>
      </c>
      <c r="F48" s="14">
        <f>'303'!C48*Notes!$C$4/Notes!$D$58</f>
        <v>1.6750484148116194E+16</v>
      </c>
      <c r="G48" s="14">
        <f>'307'!C48*Notes!$C$4/Notes!$D$59</f>
        <v>2102725856912172</v>
      </c>
      <c r="H48" s="14">
        <f>'309'!C48*Notes!$C$4/Notes!$D$60</f>
        <v>8715423284166790</v>
      </c>
      <c r="I48" s="14">
        <f t="shared" si="4"/>
        <v>3.1711082891165792E+16</v>
      </c>
      <c r="J48" s="40">
        <f>I48/BBMData!D48</f>
        <v>1.0163808618963394E-2</v>
      </c>
      <c r="K48" s="14">
        <f t="shared" si="0"/>
        <v>0.98983619138103662</v>
      </c>
      <c r="L48" s="14">
        <f>BBMData!Q48-BLMLossSum!J48</f>
        <v>0.15110060124216218</v>
      </c>
      <c r="M48" s="14">
        <f>'230'!C48*Notes!$C$4/Notes!$F$56</f>
        <v>5262434372387749</v>
      </c>
      <c r="N48" s="14">
        <f>'301'!C48*Notes!$C$4/Notes!$F$57</f>
        <v>1793411711857006.5</v>
      </c>
      <c r="O48" s="14">
        <f>'303'!C48*Notes!$C$4/Notes!$F$58</f>
        <v>1.2700889445323368E+16</v>
      </c>
      <c r="P48" s="14">
        <f>'307'!C48*Notes!$C$4/Notes!$F$59</f>
        <v>2913537472927853.5</v>
      </c>
      <c r="Q48" s="14">
        <f>'309'!C48*Notes!$C$4/Notes!$F$60</f>
        <v>6271799329481584</v>
      </c>
      <c r="R48" s="14">
        <f t="shared" si="5"/>
        <v>2.894207233197756E+16</v>
      </c>
      <c r="S48" s="37">
        <f>R48/BBMData!D48</f>
        <v>9.2763052346081926E-3</v>
      </c>
      <c r="T48" s="14">
        <f t="shared" si="1"/>
        <v>0.99072369476539179</v>
      </c>
      <c r="U48" s="37">
        <f>BBMData!Q48-S48</f>
        <v>0.15198810462651741</v>
      </c>
      <c r="W48" s="15">
        <f>'230'!C48*Notes!$C$4/Notes!$H$56</f>
        <v>4279085787043213.5</v>
      </c>
      <c r="X48" s="14">
        <f>'301'!C48*Notes!$C$4/Notes!$H$57</f>
        <v>1268945349948477.7</v>
      </c>
      <c r="Y48" s="14">
        <f>'303'!C48*Notes!$C$4/Notes!$H$58</f>
        <v>2.1866307051587112E+16</v>
      </c>
      <c r="Z48" s="14">
        <f>'307'!C48*Notes!$C$4/Notes!$H$59</f>
        <v>2062701670376530</v>
      </c>
      <c r="AA48" s="14">
        <f>'309'!C48*Notes!$C$4/Notes!$H$60</f>
        <v>6176263186471574</v>
      </c>
      <c r="AB48" s="14">
        <f t="shared" si="6"/>
        <v>3.5653303045426912E+16</v>
      </c>
      <c r="AC48" s="15">
        <f>AB48/BBMData!D48</f>
        <v>1.1427340719688112E-2</v>
      </c>
      <c r="AD48" s="14">
        <f t="shared" si="2"/>
        <v>0.98857265928031191</v>
      </c>
      <c r="AE48" s="15">
        <f t="shared" si="7"/>
        <v>4.6749165572128486E+17</v>
      </c>
      <c r="AF48" s="37">
        <f>BBMData!Q48-AC48</f>
        <v>0.14983706914143746</v>
      </c>
      <c r="AG48" s="14">
        <f t="shared" si="8"/>
        <v>2.1854844816902835E+35</v>
      </c>
      <c r="AH48" s="14">
        <f>AG48/BBMData!R48^2</f>
        <v>167.1060258224359</v>
      </c>
      <c r="AI48" s="15">
        <f t="shared" si="9"/>
        <v>0.92913910310694781</v>
      </c>
      <c r="AK48" s="40">
        <f t="shared" si="10"/>
        <v>0.93697426091897107</v>
      </c>
      <c r="AL48" s="40">
        <f t="shared" si="11"/>
        <v>0.94247766607277716</v>
      </c>
      <c r="AM48" s="40">
        <f t="shared" si="12"/>
        <v>0.92913910310694781</v>
      </c>
    </row>
    <row r="49" spans="1:39" x14ac:dyDescent="0.25">
      <c r="A49" t="s">
        <v>58</v>
      </c>
      <c r="B49">
        <v>1122678000</v>
      </c>
      <c r="C49" s="15">
        <f>BBMData!O49</f>
        <v>4.4723571887208595E+17</v>
      </c>
      <c r="D49" s="14">
        <f>'230'!C49*Notes!$C$4/Notes!$D$56</f>
        <v>2187360000000000</v>
      </c>
      <c r="E49" s="14">
        <f>'301'!C49*Notes!$C$4/Notes!$D$57</f>
        <v>629482327663138.62</v>
      </c>
      <c r="F49" s="14">
        <f>'303'!C49*Notes!$C$4/Notes!$D$58</f>
        <v>1.0944493593169702E+16</v>
      </c>
      <c r="G49" s="14">
        <f>'307'!C49*Notes!$C$4/Notes!$D$59</f>
        <v>1131587408940687</v>
      </c>
      <c r="H49" s="14">
        <f>'309'!C49*Notes!$C$4/Notes!$D$60</f>
        <v>5872341278250343</v>
      </c>
      <c r="I49" s="14">
        <f t="shared" si="4"/>
        <v>2.0765264608023872E+16</v>
      </c>
      <c r="J49" s="40">
        <f>I49/BBMData!D49</f>
        <v>9.6135484296406819E-3</v>
      </c>
      <c r="K49" s="14">
        <f t="shared" si="0"/>
        <v>0.99038645157035932</v>
      </c>
      <c r="L49" s="14">
        <f>BBMData!Q49-BLMLossSum!J49</f>
        <v>0.19744002512225095</v>
      </c>
      <c r="M49" s="14">
        <f>'230'!C49*Notes!$C$4/Notes!$F$56</f>
        <v>3876267002064295.5</v>
      </c>
      <c r="N49" s="14">
        <f>'301'!C49*Notes!$C$4/Notes!$F$57</f>
        <v>962519129758118.12</v>
      </c>
      <c r="O49" s="14">
        <f>'303'!C49*Notes!$C$4/Notes!$F$58</f>
        <v>8298554354175557</v>
      </c>
      <c r="P49" s="14">
        <f>'307'!C49*Notes!$C$4/Notes!$F$59</f>
        <v>1567927796676033.5</v>
      </c>
      <c r="Q49" s="14">
        <f>'309'!C49*Notes!$C$4/Notes!$F$60</f>
        <v>4225858560229247</v>
      </c>
      <c r="R49" s="14">
        <f t="shared" si="5"/>
        <v>1.8931126842903252E+16</v>
      </c>
      <c r="S49" s="37">
        <f>R49/BBMData!D49</f>
        <v>8.7644105754181717E-3</v>
      </c>
      <c r="T49" s="14">
        <f t="shared" si="1"/>
        <v>0.99123558942458179</v>
      </c>
      <c r="U49" s="37">
        <f>BBMData!Q49-S49</f>
        <v>0.19828916297647348</v>
      </c>
      <c r="W49" s="15">
        <f>'230'!C49*Notes!$C$4/Notes!$H$56</f>
        <v>3151940311569509</v>
      </c>
      <c r="X49" s="14">
        <f>'301'!C49*Notes!$C$4/Notes!$H$57</f>
        <v>681039476807210.37</v>
      </c>
      <c r="Y49" s="14">
        <f>'303'!C49*Notes!$C$4/Notes!$H$58</f>
        <v>1.4287088977024628E+16</v>
      </c>
      <c r="Z49" s="14">
        <f>'307'!C49*Notes!$C$4/Notes!$H$59</f>
        <v>1110048288475723</v>
      </c>
      <c r="AA49" s="14">
        <f>'309'!C49*Notes!$C$4/Notes!$H$60</f>
        <v>4161487523060953.5</v>
      </c>
      <c r="AB49" s="14">
        <f t="shared" si="6"/>
        <v>2.3391604576938024E+16</v>
      </c>
      <c r="AC49" s="15">
        <f>AB49/BBMData!D49</f>
        <v>1.0829446563397233E-2</v>
      </c>
      <c r="AD49" s="14">
        <f t="shared" si="2"/>
        <v>0.98917055343660276</v>
      </c>
      <c r="AE49" s="15">
        <f t="shared" si="7"/>
        <v>4.238441142951479E+17</v>
      </c>
      <c r="AF49" s="37">
        <f>BBMData!Q49-AC49</f>
        <v>0.1962241269884944</v>
      </c>
      <c r="AG49" s="14">
        <f t="shared" si="8"/>
        <v>1.7964383322263841E+35</v>
      </c>
      <c r="AH49" s="14">
        <f>AG49/BBMData!R49^2</f>
        <v>239.88285412748894</v>
      </c>
      <c r="AI49" s="15">
        <f t="shared" si="9"/>
        <v>0.94769736944103899</v>
      </c>
      <c r="AK49" s="40">
        <f t="shared" si="10"/>
        <v>0.9535697536404445</v>
      </c>
      <c r="AL49" s="40">
        <f t="shared" si="11"/>
        <v>0.95767080748682842</v>
      </c>
      <c r="AM49" s="40">
        <f t="shared" si="12"/>
        <v>0.94769736944103899</v>
      </c>
    </row>
    <row r="50" spans="1:39" x14ac:dyDescent="0.25">
      <c r="A50" t="s">
        <v>59</v>
      </c>
      <c r="B50">
        <v>1123282800</v>
      </c>
      <c r="C50" s="15">
        <f>BBMData!O50</f>
        <v>2.0557281347776474E+17</v>
      </c>
      <c r="D50" s="14">
        <f>'230'!C50*Notes!$C$4/Notes!$D$56</f>
        <v>2407104000000000</v>
      </c>
      <c r="E50" s="14">
        <f>'301'!C50*Notes!$C$4/Notes!$D$57</f>
        <v>201757156302288.03</v>
      </c>
      <c r="F50" s="14">
        <f>'303'!C50*Notes!$C$4/Notes!$D$58</f>
        <v>4225502871670672</v>
      </c>
      <c r="G50" s="14">
        <f>'307'!C50*Notes!$C$4/Notes!$D$59</f>
        <v>295563875469582.44</v>
      </c>
      <c r="H50" s="14">
        <f>'309'!C50*Notes!$C$4/Notes!$D$60</f>
        <v>2978836262679170</v>
      </c>
      <c r="I50" s="14">
        <f t="shared" si="4"/>
        <v>1.0108764166121712E+16</v>
      </c>
      <c r="J50" s="40">
        <f>I50/BBMData!D50</f>
        <v>8.2858722673128781E-3</v>
      </c>
      <c r="K50" s="14">
        <f t="shared" si="0"/>
        <v>0.99171412773268708</v>
      </c>
      <c r="L50" s="14">
        <f>BBMData!Q50-BLMLossSum!J50</f>
        <v>0.16021643386200249</v>
      </c>
      <c r="M50" s="14">
        <f>'230'!C50*Notes!$C$4/Notes!$F$56</f>
        <v>4265680000428359</v>
      </c>
      <c r="N50" s="14">
        <f>'301'!C50*Notes!$C$4/Notes!$F$57</f>
        <v>308499721076319.87</v>
      </c>
      <c r="O50" s="14">
        <f>'303'!C50*Notes!$C$4/Notes!$F$58</f>
        <v>3203945888932484</v>
      </c>
      <c r="P50" s="14">
        <f>'307'!C50*Notes!$C$4/Notes!$F$59</f>
        <v>409533379728814.75</v>
      </c>
      <c r="Q50" s="14">
        <f>'309'!C50*Notes!$C$4/Notes!$F$60</f>
        <v>2143632347593171.5</v>
      </c>
      <c r="R50" s="14">
        <f t="shared" si="5"/>
        <v>1.033129133775915E+16</v>
      </c>
      <c r="S50" s="37">
        <f>R50/BBMData!D50</f>
        <v>8.4682715883271729E-3</v>
      </c>
      <c r="T50" s="14">
        <f t="shared" si="1"/>
        <v>0.99153172841167281</v>
      </c>
      <c r="U50" s="37">
        <f>BBMData!Q50-S50</f>
        <v>0.16003403454098819</v>
      </c>
      <c r="W50" s="15">
        <f>'230'!C50*Notes!$C$4/Notes!$H$56</f>
        <v>3468586849782483</v>
      </c>
      <c r="X50" s="14">
        <f>'301'!C50*Notes!$C$4/Notes!$H$57</f>
        <v>218281883592054.59</v>
      </c>
      <c r="Y50" s="14">
        <f>'303'!C50*Notes!$C$4/Notes!$H$58</f>
        <v>5516028218784658</v>
      </c>
      <c r="Z50" s="14">
        <f>'307'!C50*Notes!$C$4/Notes!$H$59</f>
        <v>289937985795897.81</v>
      </c>
      <c r="AA50" s="14">
        <f>'309'!C50*Notes!$C$4/Notes!$H$60</f>
        <v>2110979139835411.2</v>
      </c>
      <c r="AB50" s="14">
        <f t="shared" si="6"/>
        <v>1.1603814077790506E+16</v>
      </c>
      <c r="AC50" s="15">
        <f>AB50/BBMData!D50</f>
        <v>9.5113230145823825E-3</v>
      </c>
      <c r="AD50" s="14">
        <f t="shared" si="2"/>
        <v>0.99048867698541765</v>
      </c>
      <c r="AE50" s="15">
        <f t="shared" si="7"/>
        <v>1.9396899939997424E+17</v>
      </c>
      <c r="AF50" s="37">
        <f>BBMData!Q50-AC50</f>
        <v>0.15899098311473298</v>
      </c>
      <c r="AG50" s="14">
        <f t="shared" si="8"/>
        <v>3.7623972728227208E+34</v>
      </c>
      <c r="AH50" s="14">
        <f>AG50/BBMData!R50^2</f>
        <v>151.42629381936874</v>
      </c>
      <c r="AI50" s="15">
        <f t="shared" si="9"/>
        <v>0.94355375167813427</v>
      </c>
      <c r="AK50" s="40">
        <f t="shared" si="10"/>
        <v>0.95082635687517547</v>
      </c>
      <c r="AL50" s="40">
        <f t="shared" si="11"/>
        <v>0.94974388313814373</v>
      </c>
      <c r="AM50" s="40">
        <f t="shared" si="12"/>
        <v>0.94355375167813427</v>
      </c>
    </row>
    <row r="51" spans="1:39" x14ac:dyDescent="0.25">
      <c r="A51" t="s">
        <v>60</v>
      </c>
      <c r="B51">
        <v>1123887600</v>
      </c>
      <c r="C51" s="15">
        <f>BBMData!O51</f>
        <v>6200000000000000</v>
      </c>
      <c r="D51" s="14">
        <f>'230'!C51*Notes!$C$4/Notes!$D$56</f>
        <v>0</v>
      </c>
      <c r="E51" s="14">
        <f>'301'!C51*Notes!$C$4/Notes!$D$57</f>
        <v>0</v>
      </c>
      <c r="F51" s="14">
        <f>'303'!C51*Notes!$C$4/Notes!$D$58</f>
        <v>0</v>
      </c>
      <c r="G51" s="14">
        <f>'307'!C51*Notes!$C$4/Notes!$D$59</f>
        <v>0</v>
      </c>
      <c r="H51" s="14">
        <f>'309'!C51*Notes!$C$4/Notes!$D$60</f>
        <v>0</v>
      </c>
      <c r="I51" s="14">
        <f t="shared" si="4"/>
        <v>0</v>
      </c>
      <c r="J51" s="40">
        <f>I51/BBMData!D51</f>
        <v>0</v>
      </c>
      <c r="K51" s="14">
        <f t="shared" si="0"/>
        <v>1</v>
      </c>
      <c r="L51" s="14">
        <f>BBMData!Q51-BLMLossSum!J51</f>
        <v>1</v>
      </c>
      <c r="M51" s="14">
        <f>'230'!C51*Notes!$C$4/Notes!$F$56</f>
        <v>0</v>
      </c>
      <c r="N51" s="14">
        <f>'301'!C51*Notes!$C$4/Notes!$F$57</f>
        <v>0</v>
      </c>
      <c r="O51" s="14">
        <f>'303'!C51*Notes!$C$4/Notes!$F$58</f>
        <v>0</v>
      </c>
      <c r="P51" s="14">
        <f>'307'!C51*Notes!$C$4/Notes!$F$59</f>
        <v>0</v>
      </c>
      <c r="Q51" s="14">
        <f>'309'!C51*Notes!$C$4/Notes!$F$60</f>
        <v>0</v>
      </c>
      <c r="R51" s="14">
        <f t="shared" si="5"/>
        <v>0</v>
      </c>
      <c r="S51" s="37">
        <f>R51/BBMData!D51</f>
        <v>0</v>
      </c>
      <c r="T51" s="14">
        <f t="shared" si="1"/>
        <v>1</v>
      </c>
      <c r="U51" s="37">
        <f>BBMData!Q51-S51</f>
        <v>1</v>
      </c>
      <c r="W51" s="15">
        <f>'230'!C51*Notes!$C$4/Notes!$H$56</f>
        <v>0</v>
      </c>
      <c r="X51" s="14">
        <f>'301'!C51*Notes!$C$4/Notes!$H$57</f>
        <v>0</v>
      </c>
      <c r="Y51" s="14">
        <f>'303'!C51*Notes!$C$4/Notes!$H$58</f>
        <v>0</v>
      </c>
      <c r="Z51" s="14">
        <f>'307'!C51*Notes!$C$4/Notes!$H$59</f>
        <v>0</v>
      </c>
      <c r="AA51" s="14">
        <f>'309'!C51*Notes!$C$4/Notes!$H$60</f>
        <v>0</v>
      </c>
      <c r="AB51" s="14">
        <f t="shared" si="6"/>
        <v>0</v>
      </c>
      <c r="AC51" s="15">
        <f>AB51/BBMData!D51</f>
        <v>0</v>
      </c>
      <c r="AD51" s="14">
        <f t="shared" si="2"/>
        <v>1</v>
      </c>
      <c r="AE51" s="15">
        <f t="shared" si="7"/>
        <v>6200000000000000</v>
      </c>
      <c r="AF51" s="37">
        <f>BBMData!Q51-AC51</f>
        <v>1</v>
      </c>
      <c r="AG51" s="14"/>
      <c r="AH51" s="14"/>
      <c r="AI51" s="15">
        <f t="shared" si="9"/>
        <v>1</v>
      </c>
      <c r="AK51" s="40">
        <f t="shared" si="10"/>
        <v>1</v>
      </c>
      <c r="AL51" s="40">
        <f t="shared" si="11"/>
        <v>1</v>
      </c>
      <c r="AM51" s="40">
        <f t="shared" si="12"/>
        <v>1</v>
      </c>
    </row>
    <row r="52" spans="1:39" x14ac:dyDescent="0.25">
      <c r="A52" t="s">
        <v>61</v>
      </c>
      <c r="B52">
        <v>1124492400</v>
      </c>
      <c r="C52" s="15">
        <f>BBMData!O52</f>
        <v>1500000000000</v>
      </c>
      <c r="D52" s="14">
        <f>'230'!C52*Notes!$C$4/Notes!$D$56</f>
        <v>0</v>
      </c>
      <c r="E52" s="14">
        <f>'301'!C52*Notes!$C$4/Notes!$D$57</f>
        <v>0</v>
      </c>
      <c r="F52" s="14">
        <f>'303'!C52*Notes!$C$4/Notes!$D$58</f>
        <v>0</v>
      </c>
      <c r="G52" s="14">
        <f>'307'!C52*Notes!$C$4/Notes!$D$59</f>
        <v>0</v>
      </c>
      <c r="H52" s="14">
        <f>'309'!C52*Notes!$C$4/Notes!$D$60</f>
        <v>0</v>
      </c>
      <c r="I52" s="14">
        <f t="shared" si="4"/>
        <v>0</v>
      </c>
      <c r="J52" s="40">
        <f>I52/BBMData!D52</f>
        <v>0</v>
      </c>
      <c r="K52" s="14">
        <f t="shared" si="0"/>
        <v>1</v>
      </c>
      <c r="L52" s="14">
        <f>BBMData!Q52-BLMLossSum!J52</f>
        <v>1</v>
      </c>
      <c r="M52" s="14">
        <f>'230'!C52*Notes!$C$4/Notes!$F$56</f>
        <v>0</v>
      </c>
      <c r="N52" s="14">
        <f>'301'!C52*Notes!$C$4/Notes!$F$57</f>
        <v>0</v>
      </c>
      <c r="O52" s="14">
        <f>'303'!C52*Notes!$C$4/Notes!$F$58</f>
        <v>0</v>
      </c>
      <c r="P52" s="14">
        <f>'307'!C52*Notes!$C$4/Notes!$F$59</f>
        <v>0</v>
      </c>
      <c r="Q52" s="14">
        <f>'309'!C52*Notes!$C$4/Notes!$F$60</f>
        <v>0</v>
      </c>
      <c r="R52" s="14">
        <f t="shared" si="5"/>
        <v>0</v>
      </c>
      <c r="S52" s="37">
        <f>R52/BBMData!D52</f>
        <v>0</v>
      </c>
      <c r="T52" s="14">
        <f t="shared" si="1"/>
        <v>1</v>
      </c>
      <c r="U52" s="37">
        <f>BBMData!Q52-S52</f>
        <v>1</v>
      </c>
      <c r="W52" s="15">
        <f>'230'!C52*Notes!$C$4/Notes!$H$56</f>
        <v>0</v>
      </c>
      <c r="X52" s="14">
        <f>'301'!C52*Notes!$C$4/Notes!$H$57</f>
        <v>0</v>
      </c>
      <c r="Y52" s="14">
        <f>'303'!C52*Notes!$C$4/Notes!$H$58</f>
        <v>0</v>
      </c>
      <c r="Z52" s="14">
        <f>'307'!C52*Notes!$C$4/Notes!$H$59</f>
        <v>0</v>
      </c>
      <c r="AA52" s="14">
        <f>'309'!C52*Notes!$C$4/Notes!$H$60</f>
        <v>0</v>
      </c>
      <c r="AB52" s="14">
        <f t="shared" si="6"/>
        <v>0</v>
      </c>
      <c r="AC52" s="15">
        <f>AB52/BBMData!D52</f>
        <v>0</v>
      </c>
      <c r="AD52" s="14">
        <f t="shared" si="2"/>
        <v>1</v>
      </c>
      <c r="AE52" s="15">
        <f t="shared" si="7"/>
        <v>1500000000000</v>
      </c>
      <c r="AF52" s="37">
        <f>BBMData!Q52-AC52</f>
        <v>1</v>
      </c>
      <c r="AG52" s="14"/>
      <c r="AH52" s="14"/>
      <c r="AI52" s="15">
        <f t="shared" si="9"/>
        <v>1</v>
      </c>
      <c r="AK52" s="40">
        <f t="shared" si="10"/>
        <v>1</v>
      </c>
      <c r="AL52" s="40">
        <f t="shared" si="11"/>
        <v>1</v>
      </c>
      <c r="AM52" s="40">
        <f t="shared" si="12"/>
        <v>1</v>
      </c>
    </row>
    <row r="53" spans="1:39" x14ac:dyDescent="0.25">
      <c r="A53" t="s">
        <v>62</v>
      </c>
      <c r="B53">
        <v>1125097200</v>
      </c>
      <c r="C53" s="15">
        <f>BBMData!O53</f>
        <v>509000000000</v>
      </c>
      <c r="D53" s="14">
        <f>'230'!C53*Notes!$C$4/Notes!$D$56</f>
        <v>0</v>
      </c>
      <c r="E53" s="14">
        <f>'301'!C53*Notes!$C$4/Notes!$D$57</f>
        <v>0</v>
      </c>
      <c r="F53" s="14">
        <f>'303'!C53*Notes!$C$4/Notes!$D$58</f>
        <v>0</v>
      </c>
      <c r="G53" s="14">
        <f>'307'!C53*Notes!$C$4/Notes!$D$59</f>
        <v>0</v>
      </c>
      <c r="H53" s="14">
        <f>'309'!C53*Notes!$C$4/Notes!$D$60</f>
        <v>0</v>
      </c>
      <c r="I53" s="14">
        <f t="shared" si="4"/>
        <v>0</v>
      </c>
      <c r="J53" s="40">
        <f>I53/BBMData!D53</f>
        <v>0</v>
      </c>
      <c r="K53" s="14">
        <f t="shared" si="0"/>
        <v>1</v>
      </c>
      <c r="L53" s="14">
        <f>BBMData!Q53-BLMLossSum!J53</f>
        <v>1</v>
      </c>
      <c r="M53" s="14">
        <f>'230'!C53*Notes!$C$4/Notes!$F$56</f>
        <v>0</v>
      </c>
      <c r="N53" s="14">
        <f>'301'!C53*Notes!$C$4/Notes!$F$57</f>
        <v>0</v>
      </c>
      <c r="O53" s="14">
        <f>'303'!C53*Notes!$C$4/Notes!$F$58</f>
        <v>0</v>
      </c>
      <c r="P53" s="14">
        <f>'307'!C53*Notes!$C$4/Notes!$F$59</f>
        <v>0</v>
      </c>
      <c r="Q53" s="14">
        <f>'309'!C53*Notes!$C$4/Notes!$F$60</f>
        <v>0</v>
      </c>
      <c r="R53" s="14">
        <f t="shared" si="5"/>
        <v>0</v>
      </c>
      <c r="S53" s="37">
        <f>R53/BBMData!D53</f>
        <v>0</v>
      </c>
      <c r="T53" s="14">
        <f t="shared" si="1"/>
        <v>1</v>
      </c>
      <c r="U53" s="37">
        <f>BBMData!Q53-S53</f>
        <v>1</v>
      </c>
      <c r="W53" s="15">
        <f>'230'!C53*Notes!$C$4/Notes!$H$56</f>
        <v>0</v>
      </c>
      <c r="X53" s="14">
        <f>'301'!C53*Notes!$C$4/Notes!$H$57</f>
        <v>0</v>
      </c>
      <c r="Y53" s="14">
        <f>'303'!C53*Notes!$C$4/Notes!$H$58</f>
        <v>0</v>
      </c>
      <c r="Z53" s="14">
        <f>'307'!C53*Notes!$C$4/Notes!$H$59</f>
        <v>0</v>
      </c>
      <c r="AA53" s="14">
        <f>'309'!C53*Notes!$C$4/Notes!$H$60</f>
        <v>0</v>
      </c>
      <c r="AB53" s="14">
        <f t="shared" si="6"/>
        <v>0</v>
      </c>
      <c r="AC53" s="15">
        <f>AB53/BBMData!D53</f>
        <v>0</v>
      </c>
      <c r="AD53" s="14">
        <f t="shared" si="2"/>
        <v>1</v>
      </c>
      <c r="AE53" s="15">
        <f t="shared" si="7"/>
        <v>509000000000</v>
      </c>
      <c r="AF53" s="37">
        <f>BBMData!Q53-AC53</f>
        <v>1</v>
      </c>
      <c r="AG53" s="14"/>
      <c r="AH53" s="14"/>
      <c r="AI53" s="15">
        <f t="shared" si="9"/>
        <v>1</v>
      </c>
      <c r="AK53" s="40">
        <f t="shared" si="10"/>
        <v>1</v>
      </c>
      <c r="AL53" s="40">
        <f t="shared" si="11"/>
        <v>1</v>
      </c>
      <c r="AM53" s="40">
        <f t="shared" si="12"/>
        <v>1</v>
      </c>
    </row>
    <row r="54" spans="1:39" x14ac:dyDescent="0.25">
      <c r="A54" t="s">
        <v>63</v>
      </c>
      <c r="B54">
        <v>1125702000</v>
      </c>
      <c r="C54" s="15">
        <f>BBMData!O54</f>
        <v>139000000000</v>
      </c>
      <c r="D54" s="14">
        <f>'230'!C54*Notes!$C$4/Notes!$D$56</f>
        <v>0</v>
      </c>
      <c r="E54" s="14">
        <f>'301'!C54*Notes!$C$4/Notes!$D$57</f>
        <v>0</v>
      </c>
      <c r="F54" s="14">
        <f>'303'!C54*Notes!$C$4/Notes!$D$58</f>
        <v>0</v>
      </c>
      <c r="G54" s="14">
        <f>'307'!C54*Notes!$C$4/Notes!$D$59</f>
        <v>0</v>
      </c>
      <c r="H54" s="14">
        <f>'309'!C54*Notes!$C$4/Notes!$D$60</f>
        <v>0</v>
      </c>
      <c r="I54" s="14">
        <f t="shared" si="4"/>
        <v>0</v>
      </c>
      <c r="J54" s="40">
        <f>I54/BBMData!D54</f>
        <v>0</v>
      </c>
      <c r="K54" s="14">
        <f t="shared" si="0"/>
        <v>1</v>
      </c>
      <c r="L54" s="14">
        <f>BBMData!Q54-BLMLossSum!J54</f>
        <v>1</v>
      </c>
      <c r="M54" s="14">
        <f>'230'!C54*Notes!$C$4/Notes!$F$56</f>
        <v>0</v>
      </c>
      <c r="N54" s="14">
        <f>'301'!C54*Notes!$C$4/Notes!$F$57</f>
        <v>0</v>
      </c>
      <c r="O54" s="14">
        <f>'303'!C54*Notes!$C$4/Notes!$F$58</f>
        <v>0</v>
      </c>
      <c r="P54" s="14">
        <f>'307'!C54*Notes!$C$4/Notes!$F$59</f>
        <v>0</v>
      </c>
      <c r="Q54" s="14">
        <f>'309'!C54*Notes!$C$4/Notes!$F$60</f>
        <v>0</v>
      </c>
      <c r="R54" s="14">
        <f t="shared" si="5"/>
        <v>0</v>
      </c>
      <c r="S54" s="37">
        <f>R54/BBMData!D54</f>
        <v>0</v>
      </c>
      <c r="T54" s="14">
        <f t="shared" si="1"/>
        <v>1</v>
      </c>
      <c r="U54" s="37">
        <f>BBMData!Q54-S54</f>
        <v>1</v>
      </c>
      <c r="W54" s="15">
        <f>'230'!C54*Notes!$C$4/Notes!$H$56</f>
        <v>0</v>
      </c>
      <c r="X54" s="14">
        <f>'301'!C54*Notes!$C$4/Notes!$H$57</f>
        <v>0</v>
      </c>
      <c r="Y54" s="14">
        <f>'303'!C54*Notes!$C$4/Notes!$H$58</f>
        <v>0</v>
      </c>
      <c r="Z54" s="14">
        <f>'307'!C54*Notes!$C$4/Notes!$H$59</f>
        <v>0</v>
      </c>
      <c r="AA54" s="14">
        <f>'309'!C54*Notes!$C$4/Notes!$H$60</f>
        <v>0</v>
      </c>
      <c r="AB54" s="14">
        <f t="shared" si="6"/>
        <v>0</v>
      </c>
      <c r="AC54" s="15">
        <f>AB54/BBMData!D54</f>
        <v>0</v>
      </c>
      <c r="AD54" s="14">
        <f t="shared" si="2"/>
        <v>1</v>
      </c>
      <c r="AE54" s="15">
        <f t="shared" si="7"/>
        <v>139000000000</v>
      </c>
      <c r="AF54" s="37">
        <f>BBMData!Q54-AC54</f>
        <v>1</v>
      </c>
      <c r="AG54" s="14"/>
      <c r="AH54" s="14"/>
      <c r="AI54" s="15">
        <f t="shared" si="9"/>
        <v>1</v>
      </c>
      <c r="AK54" s="40">
        <f t="shared" si="10"/>
        <v>1</v>
      </c>
      <c r="AL54" s="40">
        <f t="shared" si="11"/>
        <v>1</v>
      </c>
      <c r="AM54" s="40">
        <f t="shared" si="12"/>
        <v>1</v>
      </c>
    </row>
    <row r="55" spans="1:39" x14ac:dyDescent="0.25">
      <c r="A55" t="s">
        <v>64</v>
      </c>
      <c r="B55">
        <v>1126306800</v>
      </c>
      <c r="C55" s="15">
        <f>BBMData!O55</f>
        <v>152000000000</v>
      </c>
      <c r="D55" s="14">
        <f>'230'!C55*Notes!$C$4/Notes!$D$56</f>
        <v>0</v>
      </c>
      <c r="E55" s="14">
        <f>'301'!C55*Notes!$C$4/Notes!$D$57</f>
        <v>0</v>
      </c>
      <c r="F55" s="14">
        <f>'303'!C55*Notes!$C$4/Notes!$D$58</f>
        <v>0</v>
      </c>
      <c r="G55" s="14">
        <f>'307'!C55*Notes!$C$4/Notes!$D$59</f>
        <v>0</v>
      </c>
      <c r="H55" s="14">
        <f>'309'!C55*Notes!$C$4/Notes!$D$60</f>
        <v>0</v>
      </c>
      <c r="I55" s="14">
        <f t="shared" si="4"/>
        <v>0</v>
      </c>
      <c r="J55" s="40">
        <f>I55/BBMData!D55</f>
        <v>0</v>
      </c>
      <c r="K55" s="14">
        <f t="shared" si="0"/>
        <v>1</v>
      </c>
      <c r="L55" s="14">
        <f>BBMData!Q55-BLMLossSum!J55</f>
        <v>1</v>
      </c>
      <c r="M55" s="14">
        <f>'230'!C55*Notes!$C$4/Notes!$F$56</f>
        <v>0</v>
      </c>
      <c r="N55" s="14">
        <f>'301'!C55*Notes!$C$4/Notes!$F$57</f>
        <v>0</v>
      </c>
      <c r="O55" s="14">
        <f>'303'!C55*Notes!$C$4/Notes!$F$58</f>
        <v>0</v>
      </c>
      <c r="P55" s="14">
        <f>'307'!C55*Notes!$C$4/Notes!$F$59</f>
        <v>0</v>
      </c>
      <c r="Q55" s="14">
        <f>'309'!C55*Notes!$C$4/Notes!$F$60</f>
        <v>0</v>
      </c>
      <c r="R55" s="14">
        <f t="shared" si="5"/>
        <v>0</v>
      </c>
      <c r="S55" s="37">
        <f>R55/BBMData!D55</f>
        <v>0</v>
      </c>
      <c r="T55" s="14">
        <f t="shared" si="1"/>
        <v>1</v>
      </c>
      <c r="U55" s="37">
        <f>BBMData!Q55-S55</f>
        <v>1</v>
      </c>
      <c r="W55" s="15">
        <f>'230'!C55*Notes!$C$4/Notes!$H$56</f>
        <v>0</v>
      </c>
      <c r="X55" s="14">
        <f>'301'!C55*Notes!$C$4/Notes!$H$57</f>
        <v>0</v>
      </c>
      <c r="Y55" s="14">
        <f>'303'!C55*Notes!$C$4/Notes!$H$58</f>
        <v>0</v>
      </c>
      <c r="Z55" s="14">
        <f>'307'!C55*Notes!$C$4/Notes!$H$59</f>
        <v>0</v>
      </c>
      <c r="AA55" s="14">
        <f>'309'!C55*Notes!$C$4/Notes!$H$60</f>
        <v>0</v>
      </c>
      <c r="AB55" s="14">
        <f t="shared" si="6"/>
        <v>0</v>
      </c>
      <c r="AC55" s="15">
        <f>AB55/BBMData!D55</f>
        <v>0</v>
      </c>
      <c r="AD55" s="14">
        <f t="shared" si="2"/>
        <v>1</v>
      </c>
      <c r="AE55" s="15">
        <f t="shared" si="7"/>
        <v>152000000000</v>
      </c>
      <c r="AF55" s="37">
        <f>BBMData!Q55-AC55</f>
        <v>1</v>
      </c>
      <c r="AG55" s="14"/>
      <c r="AH55" s="14"/>
      <c r="AI55" s="15">
        <f t="shared" si="9"/>
        <v>1</v>
      </c>
      <c r="AK55" s="40">
        <f t="shared" si="10"/>
        <v>1</v>
      </c>
      <c r="AL55" s="40">
        <f t="shared" si="11"/>
        <v>1</v>
      </c>
      <c r="AM55" s="40">
        <f t="shared" si="12"/>
        <v>1</v>
      </c>
    </row>
    <row r="56" spans="1:39" x14ac:dyDescent="0.25">
      <c r="A56" t="s">
        <v>65</v>
      </c>
      <c r="B56">
        <v>1126911600</v>
      </c>
      <c r="C56" s="15">
        <f>BBMData!O56</f>
        <v>1.09E+18</v>
      </c>
      <c r="D56" s="14">
        <f>'230'!C56*Notes!$C$4/Notes!$D$56</f>
        <v>0</v>
      </c>
      <c r="E56" s="14">
        <f>'301'!C56*Notes!$C$4/Notes!$D$57</f>
        <v>0</v>
      </c>
      <c r="F56" s="14">
        <f>'303'!C56*Notes!$C$4/Notes!$D$58</f>
        <v>0</v>
      </c>
      <c r="G56" s="14">
        <f>'307'!C56*Notes!$C$4/Notes!$D$59</f>
        <v>0</v>
      </c>
      <c r="H56" s="14">
        <f>'309'!C56*Notes!$C$4/Notes!$D$60</f>
        <v>0</v>
      </c>
      <c r="I56" s="14">
        <f t="shared" si="4"/>
        <v>0</v>
      </c>
      <c r="J56" s="40">
        <f>I56/BBMData!D56</f>
        <v>0</v>
      </c>
      <c r="K56" s="14">
        <f t="shared" si="0"/>
        <v>1</v>
      </c>
      <c r="L56" s="14">
        <f>BBMData!Q56-BLMLossSum!J56</f>
        <v>1</v>
      </c>
      <c r="M56" s="14">
        <f>'230'!C56*Notes!$C$4/Notes!$F$56</f>
        <v>0</v>
      </c>
      <c r="N56" s="14">
        <f>'301'!C56*Notes!$C$4/Notes!$F$57</f>
        <v>0</v>
      </c>
      <c r="O56" s="14">
        <f>'303'!C56*Notes!$C$4/Notes!$F$58</f>
        <v>0</v>
      </c>
      <c r="P56" s="14">
        <f>'307'!C56*Notes!$C$4/Notes!$F$59</f>
        <v>0</v>
      </c>
      <c r="Q56" s="14">
        <f>'309'!C56*Notes!$C$4/Notes!$F$60</f>
        <v>0</v>
      </c>
      <c r="R56" s="14">
        <f t="shared" si="5"/>
        <v>0</v>
      </c>
      <c r="S56" s="37">
        <f>R56/BBMData!D56</f>
        <v>0</v>
      </c>
      <c r="T56" s="14">
        <f t="shared" si="1"/>
        <v>1</v>
      </c>
      <c r="U56" s="37">
        <f>BBMData!Q56-S56</f>
        <v>1</v>
      </c>
      <c r="W56" s="15">
        <f>'230'!C56*Notes!$C$4/Notes!$H$56</f>
        <v>0</v>
      </c>
      <c r="X56" s="14">
        <f>'301'!C56*Notes!$C$4/Notes!$H$57</f>
        <v>0</v>
      </c>
      <c r="Y56" s="14">
        <f>'303'!C56*Notes!$C$4/Notes!$H$58</f>
        <v>0</v>
      </c>
      <c r="Z56" s="14">
        <f>'307'!C56*Notes!$C$4/Notes!$H$59</f>
        <v>0</v>
      </c>
      <c r="AA56" s="14">
        <f>'309'!C56*Notes!$C$4/Notes!$H$60</f>
        <v>0</v>
      </c>
      <c r="AB56" s="14">
        <f t="shared" si="6"/>
        <v>0</v>
      </c>
      <c r="AC56" s="15">
        <f>AB56/BBMData!D56</f>
        <v>0</v>
      </c>
      <c r="AD56" s="14">
        <f t="shared" si="2"/>
        <v>1</v>
      </c>
      <c r="AE56" s="15">
        <f t="shared" si="7"/>
        <v>1.09E+18</v>
      </c>
      <c r="AF56" s="37">
        <f>BBMData!Q56-AC56</f>
        <v>1</v>
      </c>
      <c r="AG56" s="14"/>
      <c r="AH56" s="14"/>
      <c r="AI56" s="15">
        <f t="shared" si="9"/>
        <v>1</v>
      </c>
      <c r="AK56" s="40">
        <f t="shared" si="10"/>
        <v>1</v>
      </c>
      <c r="AL56" s="40">
        <f t="shared" si="11"/>
        <v>1</v>
      </c>
      <c r="AM56" s="40">
        <f t="shared" si="12"/>
        <v>1</v>
      </c>
    </row>
    <row r="57" spans="1:39" x14ac:dyDescent="0.25">
      <c r="A57" t="s">
        <v>66</v>
      </c>
      <c r="B57">
        <v>1127516400</v>
      </c>
      <c r="C57" s="15">
        <f>BBMData!O57</f>
        <v>1.82E+18</v>
      </c>
      <c r="D57" s="14">
        <f>'230'!C57*Notes!$C$4/Notes!$D$56</f>
        <v>0</v>
      </c>
      <c r="E57" s="14">
        <f>'301'!C57*Notes!$C$4/Notes!$D$57</f>
        <v>0</v>
      </c>
      <c r="F57" s="14">
        <f>'303'!C57*Notes!$C$4/Notes!$D$58</f>
        <v>0</v>
      </c>
      <c r="G57" s="14">
        <f>'307'!C57*Notes!$C$4/Notes!$D$59</f>
        <v>0</v>
      </c>
      <c r="H57" s="14">
        <f>'309'!C57*Notes!$C$4/Notes!$D$60</f>
        <v>0</v>
      </c>
      <c r="I57" s="14">
        <f t="shared" si="4"/>
        <v>0</v>
      </c>
      <c r="J57" s="40">
        <f>I57/BBMData!D57</f>
        <v>0</v>
      </c>
      <c r="K57" s="14">
        <f t="shared" si="0"/>
        <v>1</v>
      </c>
      <c r="L57" s="14">
        <f>BBMData!Q57-BLMLossSum!J57</f>
        <v>1</v>
      </c>
      <c r="M57" s="14">
        <f>'230'!C57*Notes!$C$4/Notes!$F$56</f>
        <v>0</v>
      </c>
      <c r="N57" s="14">
        <f>'301'!C57*Notes!$C$4/Notes!$F$57</f>
        <v>0</v>
      </c>
      <c r="O57" s="14">
        <f>'303'!C57*Notes!$C$4/Notes!$F$58</f>
        <v>0</v>
      </c>
      <c r="P57" s="14">
        <f>'307'!C57*Notes!$C$4/Notes!$F$59</f>
        <v>0</v>
      </c>
      <c r="Q57" s="14">
        <f>'309'!C57*Notes!$C$4/Notes!$F$60</f>
        <v>0</v>
      </c>
      <c r="R57" s="14">
        <f t="shared" si="5"/>
        <v>0</v>
      </c>
      <c r="S57" s="37">
        <f>R57/BBMData!D57</f>
        <v>0</v>
      </c>
      <c r="T57" s="14">
        <f t="shared" si="1"/>
        <v>1</v>
      </c>
      <c r="U57" s="37">
        <f>BBMData!Q57-S57</f>
        <v>1</v>
      </c>
      <c r="W57" s="15">
        <f>'230'!C57*Notes!$C$4/Notes!$H$56</f>
        <v>0</v>
      </c>
      <c r="X57" s="14">
        <f>'301'!C57*Notes!$C$4/Notes!$H$57</f>
        <v>0</v>
      </c>
      <c r="Y57" s="14">
        <f>'303'!C57*Notes!$C$4/Notes!$H$58</f>
        <v>0</v>
      </c>
      <c r="Z57" s="14">
        <f>'307'!C57*Notes!$C$4/Notes!$H$59</f>
        <v>0</v>
      </c>
      <c r="AA57" s="14">
        <f>'309'!C57*Notes!$C$4/Notes!$H$60</f>
        <v>0</v>
      </c>
      <c r="AB57" s="14">
        <f t="shared" si="6"/>
        <v>0</v>
      </c>
      <c r="AC57" s="15">
        <f>AB57/BBMData!D57</f>
        <v>0</v>
      </c>
      <c r="AD57" s="14">
        <f t="shared" si="2"/>
        <v>1</v>
      </c>
      <c r="AE57" s="15">
        <f t="shared" si="7"/>
        <v>1.82E+18</v>
      </c>
      <c r="AF57" s="37">
        <f>BBMData!Q57-AC57</f>
        <v>1</v>
      </c>
      <c r="AG57" s="14"/>
      <c r="AH57" s="14"/>
      <c r="AI57" s="15">
        <f t="shared" si="9"/>
        <v>1</v>
      </c>
      <c r="AK57" s="40">
        <f t="shared" si="10"/>
        <v>1</v>
      </c>
      <c r="AL57" s="40">
        <f t="shared" si="11"/>
        <v>1</v>
      </c>
      <c r="AM57" s="40">
        <f t="shared" si="12"/>
        <v>1</v>
      </c>
    </row>
    <row r="58" spans="1:39" x14ac:dyDescent="0.25">
      <c r="A58" t="s">
        <v>67</v>
      </c>
      <c r="B58">
        <v>1128121200</v>
      </c>
      <c r="C58" s="15">
        <f>BBMData!O58</f>
        <v>5.889635E+17</v>
      </c>
      <c r="D58" s="14">
        <f>'230'!C58*Notes!$C$4/Notes!$D$56</f>
        <v>0</v>
      </c>
      <c r="E58" s="14">
        <f>'301'!C58*Notes!$C$4/Notes!$D$57</f>
        <v>0</v>
      </c>
      <c r="F58" s="14">
        <f>'303'!C58*Notes!$C$4/Notes!$D$58</f>
        <v>0</v>
      </c>
      <c r="G58" s="14">
        <f>'307'!C58*Notes!$C$4/Notes!$D$59</f>
        <v>0</v>
      </c>
      <c r="H58" s="14">
        <f>'309'!C58*Notes!$C$4/Notes!$D$60</f>
        <v>0</v>
      </c>
      <c r="I58" s="14">
        <f t="shared" si="4"/>
        <v>0</v>
      </c>
      <c r="J58" s="40">
        <f>I58/BBMData!D58</f>
        <v>0</v>
      </c>
      <c r="K58" s="14">
        <f t="shared" si="0"/>
        <v>1</v>
      </c>
      <c r="L58" s="14">
        <f>BBMData!Q58-BLMLossSum!J58</f>
        <v>0.99993803056027164</v>
      </c>
      <c r="M58" s="14">
        <f>'230'!C58*Notes!$C$4/Notes!$F$56</f>
        <v>0</v>
      </c>
      <c r="N58" s="14">
        <f>'301'!C58*Notes!$C$4/Notes!$F$57</f>
        <v>0</v>
      </c>
      <c r="O58" s="14">
        <f>'303'!C58*Notes!$C$4/Notes!$F$58</f>
        <v>0</v>
      </c>
      <c r="P58" s="14">
        <f>'307'!C58*Notes!$C$4/Notes!$F$59</f>
        <v>0</v>
      </c>
      <c r="Q58" s="14">
        <f>'309'!C58*Notes!$C$4/Notes!$F$60</f>
        <v>0</v>
      </c>
      <c r="R58" s="14">
        <f t="shared" si="5"/>
        <v>0</v>
      </c>
      <c r="S58" s="37">
        <f>R58/BBMData!D58</f>
        <v>0</v>
      </c>
      <c r="T58" s="14">
        <f t="shared" si="1"/>
        <v>1</v>
      </c>
      <c r="U58" s="37">
        <f>BBMData!Q58-S58</f>
        <v>0.99993803056027164</v>
      </c>
      <c r="W58" s="15">
        <f>'230'!C58*Notes!$C$4/Notes!$H$56</f>
        <v>0</v>
      </c>
      <c r="X58" s="14">
        <f>'301'!C58*Notes!$C$4/Notes!$H$57</f>
        <v>0</v>
      </c>
      <c r="Y58" s="14">
        <f>'303'!C58*Notes!$C$4/Notes!$H$58</f>
        <v>0</v>
      </c>
      <c r="Z58" s="14">
        <f>'307'!C58*Notes!$C$4/Notes!$H$59</f>
        <v>0</v>
      </c>
      <c r="AA58" s="14">
        <f>'309'!C58*Notes!$C$4/Notes!$H$60</f>
        <v>0</v>
      </c>
      <c r="AB58" s="14">
        <f t="shared" si="6"/>
        <v>0</v>
      </c>
      <c r="AC58" s="15">
        <f>AB58/BBMData!D58</f>
        <v>0</v>
      </c>
      <c r="AD58" s="14">
        <f t="shared" si="2"/>
        <v>1</v>
      </c>
      <c r="AE58" s="15">
        <f t="shared" si="7"/>
        <v>5.889635E+17</v>
      </c>
      <c r="AF58" s="37">
        <f>BBMData!Q58-AC58</f>
        <v>0.99993803056027164</v>
      </c>
      <c r="AG58" s="14"/>
      <c r="AH58" s="14"/>
      <c r="AI58" s="15">
        <f t="shared" si="9"/>
        <v>1</v>
      </c>
      <c r="AK58" s="40">
        <f t="shared" si="10"/>
        <v>1</v>
      </c>
      <c r="AL58" s="40">
        <f t="shared" si="11"/>
        <v>1</v>
      </c>
      <c r="AM58" s="40">
        <f t="shared" si="12"/>
        <v>1</v>
      </c>
    </row>
    <row r="59" spans="1:39" x14ac:dyDescent="0.25">
      <c r="A59" t="s">
        <v>68</v>
      </c>
      <c r="B59">
        <v>1128726000</v>
      </c>
      <c r="C59" s="15">
        <f>BBMData!O59</f>
        <v>4420000000000</v>
      </c>
      <c r="D59" s="14">
        <f>'230'!C59*Notes!$C$4/Notes!$D$56</f>
        <v>0</v>
      </c>
      <c r="E59" s="14">
        <f>'301'!C59*Notes!$C$4/Notes!$D$57</f>
        <v>0</v>
      </c>
      <c r="F59" s="14">
        <f>'303'!C59*Notes!$C$4/Notes!$D$58</f>
        <v>0</v>
      </c>
      <c r="G59" s="14">
        <f>'307'!C59*Notes!$C$4/Notes!$D$59</f>
        <v>0</v>
      </c>
      <c r="H59" s="14">
        <f>'309'!C59*Notes!$C$4/Notes!$D$60</f>
        <v>0</v>
      </c>
      <c r="I59" s="14">
        <f t="shared" si="4"/>
        <v>0</v>
      </c>
      <c r="J59" s="40">
        <f>I59/BBMData!D59</f>
        <v>0</v>
      </c>
      <c r="K59" s="14">
        <f t="shared" si="0"/>
        <v>1</v>
      </c>
      <c r="L59" s="14">
        <f>BBMData!Q59-BLMLossSum!J59</f>
        <v>1</v>
      </c>
      <c r="M59" s="14">
        <f>'230'!C59*Notes!$C$4/Notes!$F$56</f>
        <v>0</v>
      </c>
      <c r="N59" s="14">
        <f>'301'!C59*Notes!$C$4/Notes!$F$57</f>
        <v>0</v>
      </c>
      <c r="O59" s="14">
        <f>'303'!C59*Notes!$C$4/Notes!$F$58</f>
        <v>0</v>
      </c>
      <c r="P59" s="14">
        <f>'307'!C59*Notes!$C$4/Notes!$F$59</f>
        <v>0</v>
      </c>
      <c r="Q59" s="14">
        <f>'309'!C59*Notes!$C$4/Notes!$F$60</f>
        <v>0</v>
      </c>
      <c r="R59" s="14">
        <f t="shared" si="5"/>
        <v>0</v>
      </c>
      <c r="S59" s="37">
        <f>R59/BBMData!D59</f>
        <v>0</v>
      </c>
      <c r="T59" s="14">
        <f t="shared" si="1"/>
        <v>1</v>
      </c>
      <c r="U59" s="37">
        <f>BBMData!Q59-S59</f>
        <v>1</v>
      </c>
      <c r="W59" s="15">
        <f>'230'!C59*Notes!$C$4/Notes!$H$56</f>
        <v>0</v>
      </c>
      <c r="X59" s="14">
        <f>'301'!C59*Notes!$C$4/Notes!$H$57</f>
        <v>0</v>
      </c>
      <c r="Y59" s="14">
        <f>'303'!C59*Notes!$C$4/Notes!$H$58</f>
        <v>0</v>
      </c>
      <c r="Z59" s="14">
        <f>'307'!C59*Notes!$C$4/Notes!$H$59</f>
        <v>0</v>
      </c>
      <c r="AA59" s="14">
        <f>'309'!C59*Notes!$C$4/Notes!$H$60</f>
        <v>0</v>
      </c>
      <c r="AB59" s="14">
        <f t="shared" si="6"/>
        <v>0</v>
      </c>
      <c r="AC59" s="15">
        <f>AB59/BBMData!D59</f>
        <v>0</v>
      </c>
      <c r="AD59" s="14">
        <f t="shared" si="2"/>
        <v>1</v>
      </c>
      <c r="AE59" s="15">
        <f t="shared" si="7"/>
        <v>4420000000000</v>
      </c>
      <c r="AF59" s="37">
        <f>BBMData!Q59-AC59</f>
        <v>1</v>
      </c>
      <c r="AG59" s="14"/>
      <c r="AH59" s="14"/>
      <c r="AI59" s="15">
        <f t="shared" si="9"/>
        <v>1</v>
      </c>
      <c r="AK59" s="40">
        <f t="shared" si="10"/>
        <v>1</v>
      </c>
      <c r="AL59" s="40">
        <f t="shared" si="11"/>
        <v>1</v>
      </c>
      <c r="AM59" s="40">
        <f t="shared" si="12"/>
        <v>1</v>
      </c>
    </row>
    <row r="60" spans="1:39" x14ac:dyDescent="0.25">
      <c r="A60" t="s">
        <v>69</v>
      </c>
      <c r="B60">
        <v>1129330800</v>
      </c>
      <c r="C60" s="15">
        <f>BBMData!O60</f>
        <v>3043875194865013.5</v>
      </c>
      <c r="D60" s="14">
        <f>'230'!C60*Notes!$C$4/Notes!$D$56</f>
        <v>2016000000000.0002</v>
      </c>
      <c r="E60" s="14">
        <f>'301'!C60*Notes!$C$4/Notes!$D$57</f>
        <v>2690095417363.8403</v>
      </c>
      <c r="F60" s="14">
        <f>'303'!C60*Notes!$C$4/Notes!$D$58</f>
        <v>67132365187686.562</v>
      </c>
      <c r="G60" s="14">
        <f>'307'!C60*Notes!$C$4/Notes!$D$59</f>
        <v>11259576208365.043</v>
      </c>
      <c r="H60" s="14">
        <f>'309'!C60*Notes!$C$4/Notes!$D$60</f>
        <v>104724712359814.56</v>
      </c>
      <c r="I60" s="14">
        <f t="shared" si="4"/>
        <v>187822749173230</v>
      </c>
      <c r="J60" s="40">
        <f>I60/BBMData!D60</f>
        <v>5.9063757601644652E-2</v>
      </c>
      <c r="K60" s="14">
        <f t="shared" si="0"/>
        <v>0.94093624239835538</v>
      </c>
      <c r="L60" s="14">
        <f>BBMData!Q60-BLMLossSum!J60</f>
        <v>0.89812969990307656</v>
      </c>
      <c r="M60" s="14">
        <f>'230'!C60*Notes!$C$4/Notes!$F$56</f>
        <v>3572596315266.6323</v>
      </c>
      <c r="N60" s="14">
        <f>'301'!C60*Notes!$C$4/Notes!$F$57</f>
        <v>4113329614350.9321</v>
      </c>
      <c r="O60" s="14">
        <f>'303'!C60*Notes!$C$4/Notes!$F$58</f>
        <v>50902453977592.797</v>
      </c>
      <c r="P60" s="14">
        <f>'307'!C60*Notes!$C$4/Notes!$F$59</f>
        <v>15601271608716.752</v>
      </c>
      <c r="Q60" s="14">
        <f>'309'!C60*Notes!$C$4/Notes!$F$60</f>
        <v>75362074720072.437</v>
      </c>
      <c r="R60" s="14">
        <f t="shared" si="5"/>
        <v>149551726235999.56</v>
      </c>
      <c r="S60" s="37">
        <f>R60/BBMData!D60</f>
        <v>4.7028844728301752E-2</v>
      </c>
      <c r="T60" s="14">
        <f t="shared" si="1"/>
        <v>0.95297115527169829</v>
      </c>
      <c r="U60" s="37">
        <f>BBMData!Q60-S60</f>
        <v>0.91016461277641947</v>
      </c>
      <c r="W60" s="15">
        <f>'230'!C60*Notes!$C$4/Notes!$H$56</f>
        <v>2905014112045.6309</v>
      </c>
      <c r="X60" s="14">
        <f>'301'!C60*Notes!$C$4/Notes!$H$57</f>
        <v>2910425114560.728</v>
      </c>
      <c r="Y60" s="14">
        <f>'303'!C60*Notes!$C$4/Notes!$H$58</f>
        <v>87635491446873.812</v>
      </c>
      <c r="Z60" s="14">
        <f>'307'!C60*Notes!$C$4/Notes!$H$59</f>
        <v>11045256601748.486</v>
      </c>
      <c r="AA60" s="14">
        <f>'309'!C60*Notes!$C$4/Notes!$H$60</f>
        <v>74214110384838.672</v>
      </c>
      <c r="AB60" s="14">
        <f t="shared" si="6"/>
        <v>178710297660067.31</v>
      </c>
      <c r="AC60" s="15">
        <f>AB60/BBMData!D60</f>
        <v>5.6198206811341925E-2</v>
      </c>
      <c r="AD60" s="14">
        <f t="shared" si="2"/>
        <v>0.94380179318865809</v>
      </c>
      <c r="AE60" s="15">
        <f t="shared" si="7"/>
        <v>2865164897204946</v>
      </c>
      <c r="AF60" s="37">
        <f>BBMData!Q60-AC60</f>
        <v>0.90099525069337927</v>
      </c>
      <c r="AG60" s="14">
        <f t="shared" si="8"/>
        <v>8.2091698881754287E+30</v>
      </c>
      <c r="AH60" s="14">
        <f>AG60/BBMData!R60^2</f>
        <v>8103.0763399833777</v>
      </c>
      <c r="AI60" s="15">
        <f t="shared" si="9"/>
        <v>0.94128855941217626</v>
      </c>
      <c r="AK60" s="40">
        <f t="shared" si="10"/>
        <v>0.93829485864266537</v>
      </c>
      <c r="AL60" s="40">
        <f t="shared" si="11"/>
        <v>0.95086798352038493</v>
      </c>
      <c r="AM60" s="40">
        <f t="shared" si="12"/>
        <v>0.94128855941217626</v>
      </c>
    </row>
    <row r="61" spans="1:39" x14ac:dyDescent="0.25">
      <c r="A61" t="s">
        <v>70</v>
      </c>
      <c r="B61">
        <v>1129935600</v>
      </c>
      <c r="C61" s="15">
        <f>BBMData!O61</f>
        <v>6.9486003805595592E+16</v>
      </c>
      <c r="D61" s="14">
        <f>'230'!C61*Notes!$C$4/Notes!$D$56</f>
        <v>223776000000000.03</v>
      </c>
      <c r="E61" s="14">
        <f>'301'!C61*Notes!$C$4/Notes!$D$57</f>
        <v>72632576268823.687</v>
      </c>
      <c r="F61" s="14">
        <f>'303'!C61*Notes!$C$4/Notes!$D$58</f>
        <v>1028084221160000</v>
      </c>
      <c r="G61" s="14">
        <f>'307'!C61*Notes!$C$4/Notes!$D$59</f>
        <v>25334046468821.348</v>
      </c>
      <c r="H61" s="14">
        <f>'309'!C61*Notes!$C$4/Notes!$D$60</f>
        <v>3184406994348435.5</v>
      </c>
      <c r="I61" s="14">
        <f t="shared" si="4"/>
        <v>4534233838246080</v>
      </c>
      <c r="J61" s="40">
        <f>I61/BBMData!D61</f>
        <v>1.2456686368807913E-2</v>
      </c>
      <c r="K61" s="14">
        <f t="shared" si="0"/>
        <v>0.98754331363119208</v>
      </c>
      <c r="L61" s="14">
        <f>BBMData!Q61-BLMLossSum!J61</f>
        <v>0.17843892848172943</v>
      </c>
      <c r="M61" s="14">
        <f>'230'!C61*Notes!$C$4/Notes!$F$56</f>
        <v>396558190994596.19</v>
      </c>
      <c r="N61" s="14">
        <f>'301'!C61*Notes!$C$4/Notes!$F$57</f>
        <v>111059899587475.16</v>
      </c>
      <c r="O61" s="14">
        <f>'303'!C61*Notes!$C$4/Notes!$F$58</f>
        <v>779534723771135.37</v>
      </c>
      <c r="P61" s="14">
        <f>'307'!C61*Notes!$C$4/Notes!$F$59</f>
        <v>35102861119612.691</v>
      </c>
      <c r="Q61" s="14">
        <f>'309'!C61*Notes!$C$4/Notes!$F$60</f>
        <v>2291565309080721</v>
      </c>
      <c r="R61" s="14">
        <f t="shared" si="5"/>
        <v>3613820984553540.5</v>
      </c>
      <c r="S61" s="37">
        <f>R61/BBMData!D61</f>
        <v>9.9280796278943418E-3</v>
      </c>
      <c r="T61" s="14">
        <f t="shared" si="1"/>
        <v>0.99007192037210567</v>
      </c>
      <c r="U61" s="37">
        <f>BBMData!Q61-S61</f>
        <v>0.180967535222643</v>
      </c>
      <c r="W61" s="15">
        <f>'230'!C61*Notes!$C$4/Notes!$H$56</f>
        <v>322456566437065</v>
      </c>
      <c r="X61" s="14">
        <f>'301'!C61*Notes!$C$4/Notes!$H$57</f>
        <v>78581478093139.656</v>
      </c>
      <c r="Y61" s="14">
        <f>'303'!C61*Notes!$C$4/Notes!$H$58</f>
        <v>1342074954729267.5</v>
      </c>
      <c r="Z61" s="14">
        <f>'307'!C61*Notes!$C$4/Notes!$H$59</f>
        <v>24851827353934.094</v>
      </c>
      <c r="AA61" s="14">
        <f>'309'!C61*Notes!$C$4/Notes!$H$60</f>
        <v>2256658689850094.5</v>
      </c>
      <c r="AB61" s="14">
        <f t="shared" si="6"/>
        <v>4024623516463500.5</v>
      </c>
      <c r="AC61" s="15">
        <f>AB61/BBMData!D61</f>
        <v>1.1056658012262363E-2</v>
      </c>
      <c r="AD61" s="14">
        <f t="shared" si="2"/>
        <v>0.98894334198773759</v>
      </c>
      <c r="AE61" s="15">
        <f t="shared" si="7"/>
        <v>6.5461380289132088E+16</v>
      </c>
      <c r="AF61" s="37">
        <f>BBMData!Q61-AC61</f>
        <v>0.179838956838275</v>
      </c>
      <c r="AG61" s="14">
        <f t="shared" si="8"/>
        <v>4.2851923093583712E+33</v>
      </c>
      <c r="AH61" s="14">
        <f>AG61/BBMData!R61^2</f>
        <v>203.01098794618858</v>
      </c>
      <c r="AI61" s="15">
        <f t="shared" si="9"/>
        <v>0.94208008381481556</v>
      </c>
      <c r="AK61" s="40">
        <f t="shared" si="10"/>
        <v>0.93474608424839445</v>
      </c>
      <c r="AL61" s="40">
        <f t="shared" si="11"/>
        <v>0.94799210219853614</v>
      </c>
      <c r="AM61" s="40">
        <f t="shared" si="12"/>
        <v>0.94208008381481556</v>
      </c>
    </row>
    <row r="62" spans="1:39" x14ac:dyDescent="0.25">
      <c r="A62" t="s">
        <v>71</v>
      </c>
      <c r="B62">
        <v>1130540400</v>
      </c>
      <c r="C62" s="15">
        <f>BBMData!O62</f>
        <v>9.0171169108212128E+16</v>
      </c>
      <c r="D62" s="14">
        <f>'230'!C62*Notes!$C$4/Notes!$D$56</f>
        <v>278208000000000.03</v>
      </c>
      <c r="E62" s="14">
        <f>'301'!C62*Notes!$C$4/Notes!$D$57</f>
        <v>115674102946645.14</v>
      </c>
      <c r="F62" s="14">
        <f>'303'!C62*Notes!$C$4/Notes!$D$58</f>
        <v>955197653241940.12</v>
      </c>
      <c r="G62" s="14">
        <f>'307'!C62*Notes!$C$4/Notes!$D$59</f>
        <v>64742563198099</v>
      </c>
      <c r="H62" s="14">
        <f>'309'!C62*Notes!$C$4/Notes!$D$60</f>
        <v>4937576253112739</v>
      </c>
      <c r="I62" s="14">
        <f t="shared" si="4"/>
        <v>6351398572499423</v>
      </c>
      <c r="J62" s="40">
        <f>I62/BBMData!D62</f>
        <v>1.4240803974213952E-2</v>
      </c>
      <c r="K62" s="14">
        <f t="shared" si="0"/>
        <v>0.9857591960257861</v>
      </c>
      <c r="L62" s="14">
        <f>BBMData!Q62-BLMLossSum!J62</f>
        <v>0.18793670523702399</v>
      </c>
      <c r="M62" s="14">
        <f>'230'!C62*Notes!$C$4/Notes!$F$56</f>
        <v>493018291506795.25</v>
      </c>
      <c r="N62" s="14">
        <f>'301'!C62*Notes!$C$4/Notes!$F$57</f>
        <v>176873173417090.06</v>
      </c>
      <c r="O62" s="14">
        <f>'303'!C62*Notes!$C$4/Notes!$F$58</f>
        <v>724269202309748.87</v>
      </c>
      <c r="P62" s="14">
        <f>'307'!C62*Notes!$C$4/Notes!$F$59</f>
        <v>89707311750121.312</v>
      </c>
      <c r="Q62" s="14">
        <f>'309'!C62*Notes!$C$4/Notes!$F$60</f>
        <v>3553182263653785.5</v>
      </c>
      <c r="R62" s="14">
        <f t="shared" si="5"/>
        <v>5037050242637541</v>
      </c>
      <c r="S62" s="37">
        <f>R62/BBMData!D62</f>
        <v>1.129383462474785E-2</v>
      </c>
      <c r="T62" s="14">
        <f t="shared" si="1"/>
        <v>0.98870616537525213</v>
      </c>
      <c r="U62" s="37">
        <f>BBMData!Q62-S62</f>
        <v>0.19088367458649011</v>
      </c>
      <c r="W62" s="15">
        <f>'230'!C62*Notes!$C$4/Notes!$H$56</f>
        <v>400891947462297.06</v>
      </c>
      <c r="X62" s="14">
        <f>'301'!C62*Notes!$C$4/Notes!$H$57</f>
        <v>125148279926111.31</v>
      </c>
      <c r="Y62" s="14">
        <f>'303'!C62*Notes!$C$4/Notes!$H$58</f>
        <v>1246927849729804.2</v>
      </c>
      <c r="Z62" s="14">
        <f>'307'!C62*Notes!$C$4/Notes!$H$59</f>
        <v>63510225460053.797</v>
      </c>
      <c r="AA62" s="14">
        <f>'309'!C62*Notes!$C$4/Notes!$H$60</f>
        <v>3499057871107393.5</v>
      </c>
      <c r="AB62" s="14">
        <f t="shared" si="6"/>
        <v>5335536173685660</v>
      </c>
      <c r="AC62" s="15">
        <f>AB62/BBMData!D62</f>
        <v>1.1963085591223452E-2</v>
      </c>
      <c r="AD62" s="14">
        <f t="shared" si="2"/>
        <v>0.9880369144087765</v>
      </c>
      <c r="AE62" s="15">
        <f t="shared" si="7"/>
        <v>8.4835632934526464E+16</v>
      </c>
      <c r="AF62" s="37">
        <f>BBMData!Q62-AC62</f>
        <v>0.19021442362001451</v>
      </c>
      <c r="AG62" s="14">
        <f t="shared" si="8"/>
        <v>7.197084615401711E+33</v>
      </c>
      <c r="AH62" s="14">
        <f>AG62/BBMData!R62^2</f>
        <v>246.67586574330932</v>
      </c>
      <c r="AI62" s="15">
        <f t="shared" si="9"/>
        <v>0.94082880119606049</v>
      </c>
      <c r="AK62" s="40">
        <f t="shared" si="10"/>
        <v>0.92956286765144114</v>
      </c>
      <c r="AL62" s="40">
        <f t="shared" si="11"/>
        <v>0.94413901591324934</v>
      </c>
      <c r="AM62" s="40">
        <f t="shared" si="12"/>
        <v>0.94082880119606049</v>
      </c>
    </row>
    <row r="63" spans="1:39" x14ac:dyDescent="0.25">
      <c r="A63" t="s">
        <v>72</v>
      </c>
      <c r="B63">
        <v>1131148800</v>
      </c>
      <c r="C63" s="15">
        <f>BBMData!O63</f>
        <v>2.630641541311383E+17</v>
      </c>
      <c r="D63" s="14">
        <f>'230'!C63*Notes!$C$4/Notes!$D$56</f>
        <v>518112000000000.06</v>
      </c>
      <c r="E63" s="14">
        <f>'301'!C63*Notes!$C$4/Notes!$D$57</f>
        <v>274389732571111.72</v>
      </c>
      <c r="F63" s="14">
        <f>'303'!C63*Notes!$C$4/Notes!$D$58</f>
        <v>2428273552217462.5</v>
      </c>
      <c r="G63" s="14">
        <f>'307'!C63*Notes!$C$4/Notes!$D$59</f>
        <v>501051141272244.44</v>
      </c>
      <c r="H63" s="14">
        <f>'309'!C63*Notes!$C$4/Notes!$D$60</f>
        <v>1.1570141369234328E+16</v>
      </c>
      <c r="I63" s="14">
        <f t="shared" si="4"/>
        <v>1.5291967795295146E+16</v>
      </c>
      <c r="J63" s="40">
        <f>I63/BBMData!D63</f>
        <v>1.1244093967128783E-2</v>
      </c>
      <c r="K63" s="14">
        <f t="shared" si="0"/>
        <v>0.98875590603287122</v>
      </c>
      <c r="L63" s="14">
        <f>BBMData!Q63-BLMLossSum!J63</f>
        <v>0.18218543112929644</v>
      </c>
      <c r="M63" s="14">
        <f>'230'!C63*Notes!$C$4/Notes!$F$56</f>
        <v>918157253023524.5</v>
      </c>
      <c r="N63" s="14">
        <f>'301'!C63*Notes!$C$4/Notes!$F$57</f>
        <v>419559620663795.06</v>
      </c>
      <c r="O63" s="14">
        <f>'303'!C63*Notes!$C$4/Notes!$F$58</f>
        <v>1841214478160928</v>
      </c>
      <c r="P63" s="14">
        <f>'307'!C63*Notes!$C$4/Notes!$F$59</f>
        <v>694256586587895.37</v>
      </c>
      <c r="Q63" s="14">
        <f>'309'!C63*Notes!$C$4/Notes!$F$60</f>
        <v>8326113662591707</v>
      </c>
      <c r="R63" s="14">
        <f t="shared" si="5"/>
        <v>1.219930160102785E+16</v>
      </c>
      <c r="S63" s="37">
        <f>R63/BBMData!D63</f>
        <v>8.9700747066381245E-3</v>
      </c>
      <c r="T63" s="14">
        <f t="shared" si="1"/>
        <v>0.99102992529336187</v>
      </c>
      <c r="U63" s="37">
        <f>BBMData!Q63-S63</f>
        <v>0.18445945038978709</v>
      </c>
      <c r="W63" s="15">
        <f>'230'!C63*Notes!$C$4/Notes!$H$56</f>
        <v>746588626795727.12</v>
      </c>
      <c r="X63" s="14">
        <f>'301'!C63*Notes!$C$4/Notes!$H$57</f>
        <v>296863361685194.25</v>
      </c>
      <c r="Y63" s="14">
        <f>'303'!C63*Notes!$C$4/Notes!$H$58</f>
        <v>3169900919192635.5</v>
      </c>
      <c r="Z63" s="14">
        <f>'307'!C63*Notes!$C$4/Notes!$H$59</f>
        <v>491513918777807.62</v>
      </c>
      <c r="AA63" s="14">
        <f>'309'!C63*Notes!$C$4/Notes!$H$60</f>
        <v>8199284862147177</v>
      </c>
      <c r="AB63" s="14">
        <f t="shared" si="6"/>
        <v>1.2904151688598542E+16</v>
      </c>
      <c r="AC63" s="15">
        <f>AB63/BBMData!D63</f>
        <v>9.4883468298518694E-3</v>
      </c>
      <c r="AD63" s="14">
        <f t="shared" si="2"/>
        <v>0.99051165317014811</v>
      </c>
      <c r="AE63" s="15">
        <f t="shared" si="7"/>
        <v>2.5016000244253978E+17</v>
      </c>
      <c r="AF63" s="37">
        <f>BBMData!Q63-AC63</f>
        <v>0.18394117826657336</v>
      </c>
      <c r="AG63" s="14">
        <f t="shared" si="8"/>
        <v>6.2580026822051505E+34</v>
      </c>
      <c r="AH63" s="14">
        <f>AG63/BBMData!R63^2</f>
        <v>208.94311615373445</v>
      </c>
      <c r="AI63" s="15">
        <f t="shared" si="9"/>
        <v>0.95094675011417262</v>
      </c>
      <c r="AK63" s="40">
        <f t="shared" si="10"/>
        <v>0.9418698155748273</v>
      </c>
      <c r="AL63" s="40">
        <f t="shared" si="11"/>
        <v>0.95362613488211534</v>
      </c>
      <c r="AM63" s="40">
        <f t="shared" si="12"/>
        <v>0.95094675011417262</v>
      </c>
    </row>
    <row r="64" spans="1:39" x14ac:dyDescent="0.25">
      <c r="A64" t="s">
        <v>73</v>
      </c>
      <c r="B64">
        <v>1131753600</v>
      </c>
      <c r="C64" s="15">
        <f>BBMData!O64</f>
        <v>1.3904729953003581E+17</v>
      </c>
      <c r="D64" s="14">
        <f>'230'!C64*Notes!$C$4/Notes!$D$56</f>
        <v>364896000000000</v>
      </c>
      <c r="E64" s="14">
        <f>'301'!C64*Notes!$C$4/Notes!$D$57</f>
        <v>190996774632832.69</v>
      </c>
      <c r="F64" s="14">
        <f>'303'!C64*Notes!$C$4/Notes!$D$58</f>
        <v>2370731524913731</v>
      </c>
      <c r="G64" s="14">
        <f>'307'!C64*Notes!$C$4/Notes!$D$59</f>
        <v>427863895917871.69</v>
      </c>
      <c r="H64" s="14">
        <f>'309'!C64*Notes!$C$4/Notes!$D$60</f>
        <v>6050761158567063</v>
      </c>
      <c r="I64" s="14">
        <f t="shared" si="4"/>
        <v>9405249354031498</v>
      </c>
      <c r="J64" s="40">
        <f>I64/BBMData!D64</f>
        <v>1.3044728646368235E-2</v>
      </c>
      <c r="K64" s="14">
        <f t="shared" si="0"/>
        <v>0.98695527135363181</v>
      </c>
      <c r="L64" s="14">
        <f>BBMData!Q64-BLMLossSum!J64</f>
        <v>0.17980866876006146</v>
      </c>
      <c r="M64" s="14">
        <f>'230'!C64*Notes!$C$4/Notes!$F$56</f>
        <v>646639933063260.37</v>
      </c>
      <c r="N64" s="14">
        <f>'301'!C64*Notes!$C$4/Notes!$F$57</f>
        <v>292046402618916.19</v>
      </c>
      <c r="O64" s="14">
        <f>'303'!C64*Notes!$C$4/Notes!$F$58</f>
        <v>1797583803322991.2</v>
      </c>
      <c r="P64" s="14">
        <f>'307'!C64*Notes!$C$4/Notes!$F$59</f>
        <v>592848321131236.62</v>
      </c>
      <c r="Q64" s="14">
        <f>'309'!C64*Notes!$C$4/Notes!$F$60</f>
        <v>4354253206048629.5</v>
      </c>
      <c r="R64" s="14">
        <f t="shared" si="5"/>
        <v>7683371666185034</v>
      </c>
      <c r="S64" s="37">
        <f>R64/BBMData!D64</f>
        <v>1.065654877418174E-2</v>
      </c>
      <c r="T64" s="14">
        <f t="shared" si="1"/>
        <v>0.98934345122581824</v>
      </c>
      <c r="U64" s="37">
        <f>BBMData!Q64-S64</f>
        <v>0.18219684863224797</v>
      </c>
      <c r="W64" s="15">
        <f>'230'!C64*Notes!$C$4/Notes!$H$56</f>
        <v>525807554280259.19</v>
      </c>
      <c r="X64" s="14">
        <f>'301'!C64*Notes!$C$4/Notes!$H$57</f>
        <v>206640183133811.72</v>
      </c>
      <c r="Y64" s="14">
        <f>'303'!C64*Notes!$C$4/Notes!$H$58</f>
        <v>3094784783666743.5</v>
      </c>
      <c r="Z64" s="14">
        <f>'307'!C64*Notes!$C$4/Notes!$H$59</f>
        <v>419719750866442.5</v>
      </c>
      <c r="AA64" s="14">
        <f>'309'!C64*Notes!$C$4/Notes!$H$60</f>
        <v>4287926377790678.5</v>
      </c>
      <c r="AB64" s="14">
        <f t="shared" si="6"/>
        <v>8534878649737936</v>
      </c>
      <c r="AC64" s="15">
        <f>AB64/BBMData!D64</f>
        <v>1.1837557073145542E-2</v>
      </c>
      <c r="AD64" s="14">
        <f t="shared" si="2"/>
        <v>0.98816244292685451</v>
      </c>
      <c r="AE64" s="15">
        <f t="shared" si="7"/>
        <v>1.3051242088029787E+17</v>
      </c>
      <c r="AF64" s="37">
        <f>BBMData!Q64-AC64</f>
        <v>0.18101584033328416</v>
      </c>
      <c r="AG64" s="14">
        <f t="shared" si="8"/>
        <v>1.7033492004036012E+34</v>
      </c>
      <c r="AH64" s="14">
        <f>AG64/BBMData!R64^2</f>
        <v>205.59695962073212</v>
      </c>
      <c r="AI64" s="15">
        <f t="shared" si="9"/>
        <v>0.93861888236172253</v>
      </c>
      <c r="AK64" s="40">
        <f t="shared" si="10"/>
        <v>0.93235935263884895</v>
      </c>
      <c r="AL64" s="40">
        <f t="shared" si="11"/>
        <v>0.94474274802780078</v>
      </c>
      <c r="AM64" s="40">
        <f t="shared" si="12"/>
        <v>0.93861888236172253</v>
      </c>
    </row>
    <row r="65" spans="1:39" x14ac:dyDescent="0.25">
      <c r="A65" t="s">
        <v>74</v>
      </c>
      <c r="B65">
        <v>1132358400</v>
      </c>
      <c r="C65" s="15">
        <f>BBMData!O65</f>
        <v>2.2319011699909366E+17</v>
      </c>
      <c r="D65" s="14">
        <f>'230'!C65*Notes!$C$4/Notes!$D$56</f>
        <v>499968000000000</v>
      </c>
      <c r="E65" s="14">
        <f>'301'!C65*Notes!$C$4/Notes!$D$57</f>
        <v>201757156302288.03</v>
      </c>
      <c r="F65" s="14">
        <f>'303'!C65*Notes!$C$4/Notes!$D$58</f>
        <v>1.9508665323541716E+16</v>
      </c>
      <c r="G65" s="14">
        <f>'307'!C65*Notes!$C$4/Notes!$D$59</f>
        <v>655870314137263.75</v>
      </c>
      <c r="H65" s="14">
        <f>'309'!C65*Notes!$C$4/Notes!$D$60</f>
        <v>1.386632765504952E+16</v>
      </c>
      <c r="I65" s="14">
        <f t="shared" si="4"/>
        <v>3.4732588449030788E+16</v>
      </c>
      <c r="J65" s="40">
        <f>I65/BBMData!D65</f>
        <v>2.1050053605473205E-2</v>
      </c>
      <c r="K65" s="14">
        <f t="shared" si="0"/>
        <v>0.97894994639452682</v>
      </c>
      <c r="L65" s="14">
        <f>BBMData!Q65-BLMLossSum!J65</f>
        <v>0.11421668396973506</v>
      </c>
      <c r="M65" s="14">
        <f>'230'!C65*Notes!$C$4/Notes!$F$56</f>
        <v>886003886186124.75</v>
      </c>
      <c r="N65" s="14">
        <f>'301'!C65*Notes!$C$4/Notes!$F$57</f>
        <v>308499721076319.87</v>
      </c>
      <c r="O65" s="14">
        <f>'303'!C65*Notes!$C$4/Notes!$F$58</f>
        <v>1.4792253125888466E+16</v>
      </c>
      <c r="P65" s="14">
        <f>'307'!C65*Notes!$C$4/Notes!$F$59</f>
        <v>908774071207750.75</v>
      </c>
      <c r="Q65" s="14">
        <f>'309'!C65*Notes!$C$4/Notes!$F$60</f>
        <v>9978496930528108</v>
      </c>
      <c r="R65" s="14">
        <f t="shared" si="5"/>
        <v>2.6874027734886768E+16</v>
      </c>
      <c r="S65" s="37">
        <f>R65/BBMData!D65</f>
        <v>1.6287289536295012E-2</v>
      </c>
      <c r="T65" s="14">
        <f t="shared" si="1"/>
        <v>0.98371271046370501</v>
      </c>
      <c r="U65" s="37">
        <f>BBMData!Q65-S65</f>
        <v>0.11897944803891325</v>
      </c>
      <c r="W65" s="15">
        <f>'230'!C65*Notes!$C$4/Notes!$H$56</f>
        <v>720443499787316.37</v>
      </c>
      <c r="X65" s="14">
        <f>'301'!C65*Notes!$C$4/Notes!$H$57</f>
        <v>218281883592054.59</v>
      </c>
      <c r="Y65" s="14">
        <f>'303'!C65*Notes!$C$4/Notes!$H$58</f>
        <v>2.5466873814461528E+16</v>
      </c>
      <c r="Z65" s="14">
        <f>'307'!C65*Notes!$C$4/Notes!$H$59</f>
        <v>643386197051849.25</v>
      </c>
      <c r="AA65" s="14">
        <f>'309'!C65*Notes!$C$4/Notes!$H$60</f>
        <v>9826497949103638</v>
      </c>
      <c r="AB65" s="14">
        <f t="shared" si="6"/>
        <v>3.6875483343996384E+16</v>
      </c>
      <c r="AC65" s="15">
        <f>AB65/BBMData!D65</f>
        <v>2.2348777784240232E-2</v>
      </c>
      <c r="AD65" s="14">
        <f t="shared" si="2"/>
        <v>0.97765122221575973</v>
      </c>
      <c r="AE65" s="15">
        <f t="shared" si="7"/>
        <v>1.8631463365509728E+17</v>
      </c>
      <c r="AF65" s="37">
        <f>BBMData!Q65-AC65</f>
        <v>0.11291795979096804</v>
      </c>
      <c r="AG65" s="14">
        <f t="shared" si="8"/>
        <v>3.4713142714033108E+34</v>
      </c>
      <c r="AH65" s="14">
        <f>AG65/BBMData!R65^2</f>
        <v>92.731120252389871</v>
      </c>
      <c r="AI65" s="15">
        <f t="shared" si="9"/>
        <v>0.83477994527801547</v>
      </c>
      <c r="AK65" s="40">
        <f t="shared" si="10"/>
        <v>0.84438115398643832</v>
      </c>
      <c r="AL65" s="40">
        <f t="shared" si="11"/>
        <v>0.87959131839607452</v>
      </c>
      <c r="AM65" s="40">
        <f t="shared" si="12"/>
        <v>0.83477994527801547</v>
      </c>
    </row>
    <row r="66" spans="1:39" x14ac:dyDescent="0.25">
      <c r="A66" t="s">
        <v>75</v>
      </c>
      <c r="B66">
        <v>1132963200</v>
      </c>
      <c r="C66" s="15">
        <f>BBMData!O66</f>
        <v>4.0191118717338016E+17</v>
      </c>
      <c r="D66" s="14">
        <f>'230'!C66*Notes!$C$4/Notes!$D$56</f>
        <v>1509984000000000</v>
      </c>
      <c r="E66" s="14">
        <f>'301'!C66*Notes!$C$4/Notes!$D$57</f>
        <v>392753930935120.69</v>
      </c>
      <c r="F66" s="14">
        <f>'303'!C66*Notes!$C$4/Notes!$D$58</f>
        <v>1.9573879621152612E+16</v>
      </c>
      <c r="G66" s="14">
        <f>'307'!C66*Notes!$C$4/Notes!$D$59</f>
        <v>1956351366203426.2</v>
      </c>
      <c r="H66" s="14">
        <f>'309'!C66*Notes!$C$4/Notes!$D$60</f>
        <v>2.7534841964530504E+16</v>
      </c>
      <c r="I66" s="14">
        <f t="shared" si="4"/>
        <v>5.0967810882821664E+16</v>
      </c>
      <c r="J66" s="40">
        <f>I66/BBMData!D66</f>
        <v>1.0132765583065938E-2</v>
      </c>
      <c r="K66" s="14">
        <f t="shared" si="0"/>
        <v>0.98986723441693403</v>
      </c>
      <c r="L66" s="14">
        <f>BBMData!Q66-BLMLossSum!J66</f>
        <v>6.9770054928540465E-2</v>
      </c>
      <c r="M66" s="14">
        <f>'230'!C66*Notes!$C$4/Notes!$F$56</f>
        <v>2675874640134707.5</v>
      </c>
      <c r="N66" s="14">
        <f>'301'!C66*Notes!$C$4/Notes!$F$57</f>
        <v>600546123695236</v>
      </c>
      <c r="O66" s="14">
        <f>'303'!C66*Notes!$C$4/Notes!$F$58</f>
        <v>1.484170122403813E+16</v>
      </c>
      <c r="P66" s="14">
        <f>'307'!C66*Notes!$C$4/Notes!$F$59</f>
        <v>2710720942014535.5</v>
      </c>
      <c r="Q66" s="14">
        <f>'309'!C66*Notes!$C$4/Notes!$F$60</f>
        <v>1.981464327547386E+16</v>
      </c>
      <c r="R66" s="14">
        <f t="shared" si="5"/>
        <v>4.0643486205356464E+16</v>
      </c>
      <c r="S66" s="37">
        <f>R66/BBMData!D66</f>
        <v>8.0802159453988998E-3</v>
      </c>
      <c r="T66" s="14">
        <f t="shared" si="1"/>
        <v>0.99191978405460113</v>
      </c>
      <c r="U66" s="37">
        <f>BBMData!Q66-S66</f>
        <v>7.1822604566207496E-2</v>
      </c>
      <c r="W66" s="15">
        <f>'230'!C66*Notes!$C$4/Notes!$H$56</f>
        <v>2175855569922177.5</v>
      </c>
      <c r="X66" s="14">
        <f>'301'!C66*Notes!$C$4/Notes!$H$57</f>
        <v>424922066725866.31</v>
      </c>
      <c r="Y66" s="14">
        <f>'303'!C66*Notes!$C$4/Notes!$H$58</f>
        <v>2.5552005434724208E+16</v>
      </c>
      <c r="Z66" s="14">
        <f>'307'!C66*Notes!$C$4/Notes!$H$59</f>
        <v>1919113334553799.5</v>
      </c>
      <c r="AA66" s="14">
        <f>'309'!C66*Notes!$C$4/Notes!$H$60</f>
        <v>1.9512813689702584E+16</v>
      </c>
      <c r="AB66" s="14">
        <f t="shared" si="6"/>
        <v>4.958471009562864E+16</v>
      </c>
      <c r="AC66" s="15">
        <f>AB66/BBMData!D66</f>
        <v>9.8577952476398886E-3</v>
      </c>
      <c r="AD66" s="14">
        <f t="shared" si="2"/>
        <v>0.99014220475236014</v>
      </c>
      <c r="AE66" s="15">
        <f t="shared" si="7"/>
        <v>3.5232647707775155E+17</v>
      </c>
      <c r="AF66" s="37">
        <f>BBMData!Q66-AC66</f>
        <v>7.0045025263966512E-2</v>
      </c>
      <c r="AG66" s="14">
        <f t="shared" si="8"/>
        <v>1.241339464500194E+35</v>
      </c>
      <c r="AH66" s="14">
        <f>AG66/BBMData!R66^2</f>
        <v>32.882649382241183</v>
      </c>
      <c r="AI66" s="15">
        <f t="shared" si="9"/>
        <v>0.87662769368438032</v>
      </c>
      <c r="AK66" s="40">
        <f t="shared" si="10"/>
        <v>0.873186384182845</v>
      </c>
      <c r="AL66" s="40">
        <f t="shared" si="11"/>
        <v>0.89887445907838515</v>
      </c>
      <c r="AM66" s="40">
        <f t="shared" si="12"/>
        <v>0.87662769368438032</v>
      </c>
    </row>
    <row r="67" spans="1:39" x14ac:dyDescent="0.25">
      <c r="A67" t="s">
        <v>76</v>
      </c>
      <c r="B67">
        <v>1133568000</v>
      </c>
      <c r="C67" s="15">
        <f>BBMData!O67</f>
        <v>3.849163303920777E+17</v>
      </c>
      <c r="D67" s="14">
        <f>'230'!C67*Notes!$C$4/Notes!$D$56</f>
        <v>1671264000000000</v>
      </c>
      <c r="E67" s="14">
        <f>'301'!C67*Notes!$C$4/Notes!$D$57</f>
        <v>376613358430937.62</v>
      </c>
      <c r="F67" s="14">
        <f>'303'!C67*Notes!$C$4/Notes!$D$58</f>
        <v>3.3065566956300824E+16</v>
      </c>
      <c r="G67" s="14">
        <f>'307'!C67*Notes!$C$4/Notes!$D$59</f>
        <v>3876109109729666</v>
      </c>
      <c r="H67" s="14">
        <f>'309'!C67*Notes!$C$4/Notes!$D$60</f>
        <v>1.922668145065188E+16</v>
      </c>
      <c r="I67" s="14">
        <f t="shared" si="4"/>
        <v>5.8216234875113304E+16</v>
      </c>
      <c r="J67" s="40">
        <f>I67/BBMData!D67</f>
        <v>1.0231324231127119E-2</v>
      </c>
      <c r="K67" s="14">
        <f t="shared" si="0"/>
        <v>0.98976867576887284</v>
      </c>
      <c r="L67" s="14">
        <f>BBMData!Q67-BLMLossSum!J67</f>
        <v>5.7416536997709031E-2</v>
      </c>
      <c r="M67" s="14">
        <f>'230'!C67*Notes!$C$4/Notes!$F$56</f>
        <v>2961682345356038</v>
      </c>
      <c r="N67" s="14">
        <f>'301'!C67*Notes!$C$4/Notes!$F$57</f>
        <v>575866146009130.5</v>
      </c>
      <c r="O67" s="14">
        <f>'303'!C67*Notes!$C$4/Notes!$F$58</f>
        <v>2.5071640117706352E+16</v>
      </c>
      <c r="P67" s="14">
        <f>'307'!C67*Notes!$C$4/Notes!$F$59</f>
        <v>5370737751300741</v>
      </c>
      <c r="Q67" s="14">
        <f>'309'!C67*Notes!$C$4/Notes!$F$60</f>
        <v>1.383591868101478E+16</v>
      </c>
      <c r="R67" s="14">
        <f t="shared" si="5"/>
        <v>4.781584504138704E+16</v>
      </c>
      <c r="S67" s="37">
        <f>R67/BBMData!D67</f>
        <v>8.4034877049889347E-3</v>
      </c>
      <c r="T67" s="14">
        <f t="shared" si="1"/>
        <v>0.99159651229501111</v>
      </c>
      <c r="U67" s="37">
        <f>BBMData!Q67-S67</f>
        <v>5.9244373523847212E-2</v>
      </c>
      <c r="W67" s="15">
        <f>'230'!C67*Notes!$C$4/Notes!$H$56</f>
        <v>2408256698885827.5</v>
      </c>
      <c r="X67" s="14">
        <f>'301'!C67*Notes!$C$4/Notes!$H$57</f>
        <v>407459516038501.94</v>
      </c>
      <c r="Y67" s="14">
        <f>'303'!C67*Notes!$C$4/Notes!$H$58</f>
        <v>4.3164235344361648E+16</v>
      </c>
      <c r="Z67" s="14">
        <f>'307'!C67*Notes!$C$4/Notes!$H$59</f>
        <v>3802329585151916</v>
      </c>
      <c r="AA67" s="14">
        <f>'309'!C67*Notes!$C$4/Notes!$H$60</f>
        <v>1.362516093250538E+16</v>
      </c>
      <c r="AB67" s="14">
        <f t="shared" si="6"/>
        <v>6.3407442076943264E+16</v>
      </c>
      <c r="AC67" s="15">
        <f>AB67/BBMData!D67</f>
        <v>1.1143662930921488E-2</v>
      </c>
      <c r="AD67" s="14">
        <f t="shared" si="2"/>
        <v>0.98885633706907849</v>
      </c>
      <c r="AE67" s="15">
        <f t="shared" si="7"/>
        <v>3.2150888831513446E+17</v>
      </c>
      <c r="AF67" s="37">
        <f>BBMData!Q67-AC67</f>
        <v>5.6504198297914657E-2</v>
      </c>
      <c r="AG67" s="14">
        <f t="shared" si="8"/>
        <v>1.0336796526563361E+35</v>
      </c>
      <c r="AH67" s="14">
        <f>AG67/BBMData!R67^2</f>
        <v>20.383756032747854</v>
      </c>
      <c r="AI67" s="15">
        <f t="shared" si="9"/>
        <v>0.83526954542989618</v>
      </c>
      <c r="AK67" s="40">
        <f t="shared" si="10"/>
        <v>0.84875613145377871</v>
      </c>
      <c r="AL67" s="40">
        <f t="shared" si="11"/>
        <v>0.87577600307921066</v>
      </c>
      <c r="AM67" s="40">
        <f t="shared" si="12"/>
        <v>0.83526954542989618</v>
      </c>
    </row>
    <row r="68" spans="1:39" x14ac:dyDescent="0.25">
      <c r="A68" t="s">
        <v>77</v>
      </c>
      <c r="B68">
        <v>1134172800</v>
      </c>
      <c r="C68" s="15">
        <f>BBMData!O68</f>
        <v>2.1575799248743747E+17</v>
      </c>
      <c r="D68" s="14">
        <f>'230'!C68*Notes!$C$4/Notes!$D$56</f>
        <v>1334592000000000.2</v>
      </c>
      <c r="E68" s="14">
        <f>'301'!C68*Notes!$C$4/Notes!$D$57</f>
        <v>212517537971743.37</v>
      </c>
      <c r="F68" s="14">
        <f>'303'!C68*Notes!$C$4/Notes!$D$58</f>
        <v>1.4084370216376642E+16</v>
      </c>
      <c r="G68" s="14">
        <f>'307'!C68*Notes!$C$4/Notes!$D$59</f>
        <v>2311028016766925</v>
      </c>
      <c r="H68" s="14">
        <f>'309'!C68*Notes!$C$4/Notes!$D$60</f>
        <v>1.170589562599705E+16</v>
      </c>
      <c r="I68" s="14">
        <f t="shared" si="4"/>
        <v>2.964840339711236E+16</v>
      </c>
      <c r="J68" s="40">
        <f>I68/BBMData!D68</f>
        <v>8.9034244435772861E-3</v>
      </c>
      <c r="K68" s="14">
        <f t="shared" si="0"/>
        <v>0.99109657555642272</v>
      </c>
      <c r="L68" s="14">
        <f>BBMData!Q68-BLMLossSum!J68</f>
        <v>5.5888765492590121E-2</v>
      </c>
      <c r="M68" s="14">
        <f>'230'!C68*Notes!$C$4/Notes!$F$56</f>
        <v>2365058760706510.5</v>
      </c>
      <c r="N68" s="14">
        <f>'301'!C68*Notes!$C$4/Notes!$F$57</f>
        <v>324953039533723.62</v>
      </c>
      <c r="O68" s="14">
        <f>'303'!C68*Notes!$C$4/Notes!$F$58</f>
        <v>1.067933484449897E+16</v>
      </c>
      <c r="P68" s="14">
        <f>'307'!C68*Notes!$C$4/Notes!$F$59</f>
        <v>3202160997689113</v>
      </c>
      <c r="Q68" s="14">
        <f>'309'!C68*Notes!$C$4/Notes!$F$60</f>
        <v>8423805240932541</v>
      </c>
      <c r="R68" s="14">
        <f t="shared" si="5"/>
        <v>2.4995312883360856E+16</v>
      </c>
      <c r="S68" s="37">
        <f>R68/BBMData!D68</f>
        <v>7.5060999649732302E-3</v>
      </c>
      <c r="T68" s="14">
        <f t="shared" si="1"/>
        <v>0.9924939000350268</v>
      </c>
      <c r="U68" s="37">
        <f>BBMData!Q68-S68</f>
        <v>5.7286089971194179E-2</v>
      </c>
      <c r="W68" s="15">
        <f>'230'!C68*Notes!$C$4/Notes!$H$56</f>
        <v>1923119342174207.7</v>
      </c>
      <c r="X68" s="14">
        <f>'301'!C68*Notes!$C$4/Notes!$H$57</f>
        <v>229923584050297.5</v>
      </c>
      <c r="Y68" s="14">
        <f>'303'!C68*Notes!$C$4/Notes!$H$58</f>
        <v>1.8385926105554124E+16</v>
      </c>
      <c r="Z68" s="14">
        <f>'307'!C68*Notes!$C$4/Notes!$H$59</f>
        <v>2267038917508877</v>
      </c>
      <c r="AA68" s="14">
        <f>'309'!C68*Notes!$C$4/Notes!$H$60</f>
        <v>8295488338571967</v>
      </c>
      <c r="AB68" s="14">
        <f t="shared" si="6"/>
        <v>3.1101496287859472E+16</v>
      </c>
      <c r="AC68" s="15">
        <f>AB68/BBMData!D68</f>
        <v>9.339788675032875E-3</v>
      </c>
      <c r="AD68" s="14">
        <f t="shared" si="2"/>
        <v>0.99066021132496718</v>
      </c>
      <c r="AE68" s="15">
        <f t="shared" si="7"/>
        <v>1.8465649619957798E+17</v>
      </c>
      <c r="AF68" s="37">
        <f>BBMData!Q68-AC68</f>
        <v>5.5452401261134529E-2</v>
      </c>
      <c r="AG68" s="14">
        <f t="shared" si="8"/>
        <v>3.4098021588704758E+34</v>
      </c>
      <c r="AH68" s="14">
        <f>AG68/BBMData!R68^2</f>
        <v>20.270990443356535</v>
      </c>
      <c r="AI68" s="15">
        <f t="shared" si="9"/>
        <v>0.85585008495261017</v>
      </c>
      <c r="AK68" s="40">
        <f t="shared" si="10"/>
        <v>0.86258491258979142</v>
      </c>
      <c r="AL68" s="40">
        <f t="shared" si="11"/>
        <v>0.88415116123767135</v>
      </c>
      <c r="AM68" s="40">
        <f t="shared" si="12"/>
        <v>0.85585008495261017</v>
      </c>
    </row>
    <row r="69" spans="1:39" x14ac:dyDescent="0.25">
      <c r="A69" t="s">
        <v>78</v>
      </c>
      <c r="B69">
        <v>1134777600</v>
      </c>
      <c r="C69" s="15">
        <f>BBMData!O69</f>
        <v>3.0316610978000992E+17</v>
      </c>
      <c r="D69" s="14">
        <f>'230'!C69*Notes!$C$4/Notes!$D$56</f>
        <v>1461600000000000</v>
      </c>
      <c r="E69" s="14">
        <f>'301'!C69*Notes!$C$4/Notes!$D$57</f>
        <v>390063835517756.87</v>
      </c>
      <c r="F69" s="14">
        <f>'303'!C69*Notes!$C$4/Notes!$D$58</f>
        <v>1.9015721956306416E+16</v>
      </c>
      <c r="G69" s="14">
        <f>'307'!C69*Notes!$C$4/Notes!$D$59</f>
        <v>2524959964725861</v>
      </c>
      <c r="H69" s="14">
        <f>'309'!C69*Notes!$C$4/Notes!$D$60</f>
        <v>4.2122606526947632E+16</v>
      </c>
      <c r="I69" s="14">
        <f t="shared" si="4"/>
        <v>6.5514952283497664E+16</v>
      </c>
      <c r="J69" s="40">
        <f>I69/BBMData!D69</f>
        <v>1.3880286500741031E-2</v>
      </c>
      <c r="K69" s="14">
        <f t="shared" si="0"/>
        <v>0.98611971349925898</v>
      </c>
      <c r="L69" s="14">
        <f>BBMData!Q69-BLMLossSum!J69</f>
        <v>5.0349821503498364E-2</v>
      </c>
      <c r="M69" s="14">
        <f>'230'!C69*Notes!$C$4/Notes!$F$56</f>
        <v>2590132328568308</v>
      </c>
      <c r="N69" s="14">
        <f>'301'!C69*Notes!$C$4/Notes!$F$57</f>
        <v>596432794080885.12</v>
      </c>
      <c r="O69" s="14">
        <f>'303'!C69*Notes!$C$4/Notes!$F$58</f>
        <v>1.4418483678110142E+16</v>
      </c>
      <c r="P69" s="14">
        <f>'307'!C69*Notes!$C$4/Notes!$F$59</f>
        <v>3498585158254731</v>
      </c>
      <c r="Q69" s="14">
        <f>'309'!C69*Notes!$C$4/Notes!$F$60</f>
        <v>3.0312301165184688E+16</v>
      </c>
      <c r="R69" s="14">
        <f t="shared" si="5"/>
        <v>5.1415935124198752E+16</v>
      </c>
      <c r="S69" s="37">
        <f>R69/BBMData!D69</f>
        <v>1.0893206594109904E-2</v>
      </c>
      <c r="T69" s="14">
        <f t="shared" si="1"/>
        <v>0.98910679340589014</v>
      </c>
      <c r="U69" s="37">
        <f>BBMData!Q69-S69</f>
        <v>5.3336901410129492E-2</v>
      </c>
      <c r="W69" s="15">
        <f>'230'!C69*Notes!$C$4/Notes!$H$56</f>
        <v>2106135231233082</v>
      </c>
      <c r="X69" s="14">
        <f>'301'!C69*Notes!$C$4/Notes!$H$57</f>
        <v>422011641611305.56</v>
      </c>
      <c r="Y69" s="14">
        <f>'303'!C69*Notes!$C$4/Notes!$H$58</f>
        <v>2.4823378920123052E+16</v>
      </c>
      <c r="Z69" s="14">
        <f>'307'!C69*Notes!$C$4/Notes!$H$59</f>
        <v>2476898792942098</v>
      </c>
      <c r="AA69" s="14">
        <f>'309'!C69*Notes!$C$4/Notes!$H$60</f>
        <v>2.9850564399235108E+16</v>
      </c>
      <c r="AB69" s="14">
        <f t="shared" si="6"/>
        <v>5.967898898514464E+16</v>
      </c>
      <c r="AC69" s="15">
        <f>AB69/BBMData!D69</f>
        <v>1.2643853598547593E-2</v>
      </c>
      <c r="AD69" s="14">
        <f t="shared" si="2"/>
        <v>0.98735614640145242</v>
      </c>
      <c r="AE69" s="15">
        <f t="shared" si="7"/>
        <v>2.4348712079486528E+17</v>
      </c>
      <c r="AF69" s="37">
        <f>BBMData!Q69-AC69</f>
        <v>5.1586254405691798E-2</v>
      </c>
      <c r="AG69" s="14">
        <f t="shared" si="8"/>
        <v>5.928597799297332E+34</v>
      </c>
      <c r="AH69" s="14">
        <f>AG69/BBMData!R69^2</f>
        <v>17.441960777284795</v>
      </c>
      <c r="AI69" s="15">
        <f t="shared" si="9"/>
        <v>0.80314755818699446</v>
      </c>
      <c r="AK69" s="40">
        <f t="shared" si="10"/>
        <v>0.78389750644939149</v>
      </c>
      <c r="AL69" s="40">
        <f t="shared" si="11"/>
        <v>0.83040342087871133</v>
      </c>
      <c r="AM69" s="40">
        <f t="shared" si="12"/>
        <v>0.80314755818699446</v>
      </c>
    </row>
    <row r="70" spans="1:39" x14ac:dyDescent="0.25">
      <c r="A70" t="s">
        <v>79</v>
      </c>
      <c r="B70">
        <v>1135382400</v>
      </c>
      <c r="C70" s="15">
        <f>BBMData!O70</f>
        <v>3.8900535185483578E+17</v>
      </c>
      <c r="D70" s="14">
        <f>'230'!C70*Notes!$C$4/Notes!$D$56</f>
        <v>2733696000000000</v>
      </c>
      <c r="E70" s="14">
        <f>'301'!C70*Notes!$C$4/Notes!$D$57</f>
        <v>704804999349326.25</v>
      </c>
      <c r="F70" s="14">
        <f>'303'!C70*Notes!$C$4/Notes!$D$58</f>
        <v>1.0349892644364476E+16</v>
      </c>
      <c r="G70" s="14">
        <f>'307'!C70*Notes!$C$4/Notes!$D$59</f>
        <v>4002779342073773</v>
      </c>
      <c r="H70" s="14">
        <f>'309'!C70*Notes!$C$4/Notes!$D$60</f>
        <v>3.6789403582697824E+16</v>
      </c>
      <c r="I70" s="14">
        <f t="shared" si="4"/>
        <v>5.45805765684854E+16</v>
      </c>
      <c r="J70" s="40">
        <f>I70/BBMData!D70</f>
        <v>8.8604832091697082E-3</v>
      </c>
      <c r="K70" s="14">
        <f t="shared" si="0"/>
        <v>0.99113951679083034</v>
      </c>
      <c r="L70" s="14">
        <f>BBMData!Q70-BLMLossSum!J70</f>
        <v>5.4289736247784146E-2</v>
      </c>
      <c r="M70" s="14">
        <f>'230'!C70*Notes!$C$4/Notes!$F$56</f>
        <v>4844440603501553</v>
      </c>
      <c r="N70" s="14">
        <f>'301'!C70*Notes!$C$4/Notes!$F$57</f>
        <v>1077692358959944.2</v>
      </c>
      <c r="O70" s="14">
        <f>'303'!C70*Notes!$C$4/Notes!$F$58</f>
        <v>7847704047516877</v>
      </c>
      <c r="P70" s="14">
        <f>'307'!C70*Notes!$C$4/Notes!$F$59</f>
        <v>5546252056898805</v>
      </c>
      <c r="Q70" s="14">
        <f>'309'!C70*Notes!$C$4/Notes!$F$60</f>
        <v>2.6474417730366188E+16</v>
      </c>
      <c r="R70" s="14">
        <f t="shared" si="5"/>
        <v>4.5790506797243368E+16</v>
      </c>
      <c r="S70" s="37">
        <f>R70/BBMData!D70</f>
        <v>7.433523830721326E-3</v>
      </c>
      <c r="T70" s="14">
        <f t="shared" si="1"/>
        <v>0.99256647616927862</v>
      </c>
      <c r="U70" s="37">
        <f>BBMData!Q70-S70</f>
        <v>5.5716695626232535E-2</v>
      </c>
      <c r="W70" s="15">
        <f>'230'!C70*Notes!$C$4/Notes!$H$56</f>
        <v>3939199135933875</v>
      </c>
      <c r="X70" s="14">
        <f>'301'!C70*Notes!$C$4/Notes!$H$57</f>
        <v>762531380014910.87</v>
      </c>
      <c r="Y70" s="14">
        <f>'303'!C70*Notes!$C$4/Notes!$H$58</f>
        <v>1.3510888909923744E+16</v>
      </c>
      <c r="Z70" s="14">
        <f>'307'!C70*Notes!$C$4/Notes!$H$59</f>
        <v>3926588721921587</v>
      </c>
      <c r="AA70" s="14">
        <f>'309'!C70*Notes!$C$4/Notes!$H$60</f>
        <v>2.6071142111118328E+16</v>
      </c>
      <c r="AB70" s="14">
        <f t="shared" si="6"/>
        <v>4.8210350258912448E+16</v>
      </c>
      <c r="AC70" s="15">
        <f>AB70/BBMData!D70</f>
        <v>7.8263555615117608E-3</v>
      </c>
      <c r="AD70" s="14">
        <f t="shared" si="2"/>
        <v>0.99217364443848821</v>
      </c>
      <c r="AE70" s="15">
        <f t="shared" si="7"/>
        <v>3.4079500159592333E+17</v>
      </c>
      <c r="AF70" s="37">
        <f>BBMData!Q70-AC70</f>
        <v>5.5323863895442096E-2</v>
      </c>
      <c r="AG70" s="14">
        <f t="shared" si="8"/>
        <v>1.1614123311276539E+35</v>
      </c>
      <c r="AH70" s="14">
        <f>AG70/BBMData!R70^2</f>
        <v>18.614165525334762</v>
      </c>
      <c r="AI70" s="15">
        <f t="shared" si="9"/>
        <v>0.87606764269684656</v>
      </c>
      <c r="AK70" s="40">
        <f t="shared" si="10"/>
        <v>0.85969196488367827</v>
      </c>
      <c r="AL70" s="40">
        <f t="shared" si="11"/>
        <v>0.88228823439341542</v>
      </c>
      <c r="AM70" s="40">
        <f t="shared" si="12"/>
        <v>0.87606764269684656</v>
      </c>
    </row>
    <row r="71" spans="1:39" x14ac:dyDescent="0.25">
      <c r="A71" t="s">
        <v>80</v>
      </c>
      <c r="B71">
        <v>1135987200</v>
      </c>
      <c r="C71" s="15">
        <f>BBMData!O71</f>
        <v>3.4888071008264128E+17</v>
      </c>
      <c r="D71" s="14">
        <f>'230'!C71*Notes!$C$4/Notes!$D$56</f>
        <v>1717632000000000</v>
      </c>
      <c r="E71" s="14">
        <f>'301'!C71*Notes!$C$4/Notes!$D$57</f>
        <v>1592536487079393.2</v>
      </c>
      <c r="F71" s="14">
        <f>'303'!C71*Notes!$C$4/Notes!$D$58</f>
        <v>1.1700212218425374E+16</v>
      </c>
      <c r="G71" s="14">
        <f>'307'!C71*Notes!$C$4/Notes!$D$59</f>
        <v>3178015384811033.5</v>
      </c>
      <c r="H71" s="14">
        <f>'309'!C71*Notes!$C$4/Notes!$D$60</f>
        <v>3.2992163086391948E+16</v>
      </c>
      <c r="I71" s="14">
        <f t="shared" si="4"/>
        <v>5.1180559176707744E+16</v>
      </c>
      <c r="J71" s="40">
        <f>I71/BBMData!D71</f>
        <v>9.3737287869428108E-3</v>
      </c>
      <c r="K71" s="14">
        <f t="shared" si="0"/>
        <v>0.99062627121305724</v>
      </c>
      <c r="L71" s="14">
        <f>BBMData!Q71-BLMLossSum!J71</f>
        <v>5.4523837162258879E-2</v>
      </c>
      <c r="M71" s="14">
        <f>'230'!C71*Notes!$C$4/Notes!$F$56</f>
        <v>3043852060607170.5</v>
      </c>
      <c r="N71" s="14">
        <f>'301'!C71*Notes!$C$4/Notes!$F$57</f>
        <v>2435091131695751.5</v>
      </c>
      <c r="O71" s="14">
        <f>'303'!C71*Notes!$C$4/Notes!$F$58</f>
        <v>8871570550380459</v>
      </c>
      <c r="P71" s="14">
        <f>'307'!C71*Notes!$C$4/Notes!$F$59</f>
        <v>4403458911560303</v>
      </c>
      <c r="Q71" s="14">
        <f>'309'!C71*Notes!$C$4/Notes!$F$60</f>
        <v>2.3741844724775412E+16</v>
      </c>
      <c r="R71" s="14">
        <f t="shared" si="5"/>
        <v>4.2495817379019096E+16</v>
      </c>
      <c r="S71" s="37">
        <f>R71/BBMData!D71</f>
        <v>7.7831167360840831E-3</v>
      </c>
      <c r="T71" s="14">
        <f t="shared" si="1"/>
        <v>0.99221688326391588</v>
      </c>
      <c r="U71" s="37">
        <f>BBMData!Q71-S71</f>
        <v>5.6114449213117611E-2</v>
      </c>
      <c r="W71" s="15">
        <f>'230'!C71*Notes!$C$4/Notes!$H$56</f>
        <v>2475072023462877</v>
      </c>
      <c r="X71" s="14">
        <f>'301'!C71*Notes!$C$4/Notes!$H$57</f>
        <v>1722971667819950.7</v>
      </c>
      <c r="Y71" s="14">
        <f>'303'!C71*Notes!$C$4/Notes!$H$58</f>
        <v>1.5273614223598008E+16</v>
      </c>
      <c r="Z71" s="14">
        <f>'307'!C71*Notes!$C$4/Notes!$H$59</f>
        <v>3117523675843510.5</v>
      </c>
      <c r="AA71" s="14">
        <f>'309'!C71*Notes!$C$4/Notes!$H$60</f>
        <v>2.3380193441979176E+16</v>
      </c>
      <c r="AB71" s="14">
        <f t="shared" si="6"/>
        <v>4.596937503270352E+16</v>
      </c>
      <c r="AC71" s="15">
        <f>AB71/BBMData!D71</f>
        <v>8.4192994565391067E-3</v>
      </c>
      <c r="AD71" s="14">
        <f t="shared" si="2"/>
        <v>0.99158070054346092</v>
      </c>
      <c r="AE71" s="15">
        <f t="shared" si="7"/>
        <v>3.0291133504993779E+17</v>
      </c>
      <c r="AF71" s="37">
        <f>BBMData!Q71-AC71</f>
        <v>5.547826649266259E-2</v>
      </c>
      <c r="AG71" s="14">
        <f t="shared" si="8"/>
        <v>9.1755276901735672E+34</v>
      </c>
      <c r="AH71" s="14">
        <f>AG71/BBMData!R71^2</f>
        <v>17.30958373061339</v>
      </c>
      <c r="AI71" s="15">
        <f t="shared" si="9"/>
        <v>0.86823755597775965</v>
      </c>
      <c r="AK71" s="40">
        <f t="shared" si="10"/>
        <v>0.85330069075878601</v>
      </c>
      <c r="AL71" s="40">
        <f t="shared" si="11"/>
        <v>0.87819384634664133</v>
      </c>
      <c r="AM71" s="40">
        <f t="shared" si="12"/>
        <v>0.86823755597775965</v>
      </c>
    </row>
    <row r="72" spans="1:39" x14ac:dyDescent="0.25">
      <c r="A72" t="s">
        <v>81</v>
      </c>
      <c r="B72">
        <v>1136592000</v>
      </c>
      <c r="C72" s="15">
        <f>BBMData!O72</f>
        <v>4.2158212584375149E+17</v>
      </c>
      <c r="D72" s="14">
        <f>'230'!C72*Notes!$C$4/Notes!$D$56</f>
        <v>4941216000000000</v>
      </c>
      <c r="E72" s="14">
        <f>'301'!C72*Notes!$C$4/Notes!$D$57</f>
        <v>1358498185768739.5</v>
      </c>
      <c r="F72" s="14">
        <f>'303'!C72*Notes!$C$4/Notes!$D$58</f>
        <v>2.3962418236850524E+16</v>
      </c>
      <c r="G72" s="14">
        <f>'307'!C72*Notes!$C$4/Notes!$D$59</f>
        <v>866987368044108.37</v>
      </c>
      <c r="H72" s="14">
        <f>'309'!C72*Notes!$C$4/Notes!$D$60</f>
        <v>1.5875490655137818E+16</v>
      </c>
      <c r="I72" s="14">
        <f t="shared" si="4"/>
        <v>4.7004610445801192E+16</v>
      </c>
      <c r="J72" s="40">
        <f>I72/BBMData!D72</f>
        <v>6.7827720701011821E-3</v>
      </c>
      <c r="K72" s="14">
        <f t="shared" ref="K72:K135" si="13">1-J72</f>
        <v>0.99321722792989886</v>
      </c>
      <c r="L72" s="14">
        <f>BBMData!Q72-BLMLossSum!J72</f>
        <v>5.405158952351375E-2</v>
      </c>
      <c r="M72" s="14">
        <f>'230'!C72*Notes!$C$4/Notes!$F$56</f>
        <v>8756433568718516</v>
      </c>
      <c r="N72" s="14">
        <f>'301'!C72*Notes!$C$4/Notes!$F$57</f>
        <v>2077231455247221</v>
      </c>
      <c r="O72" s="14">
        <f>'303'!C72*Notes!$C$4/Notes!$F$58</f>
        <v>1.8169267358344768E+16</v>
      </c>
      <c r="P72" s="14">
        <f>'307'!C72*Notes!$C$4/Notes!$F$59</f>
        <v>1201297913871190</v>
      </c>
      <c r="Q72" s="14">
        <f>'309'!C72*Notes!$C$4/Notes!$F$60</f>
        <v>1.1424332289972464E+16</v>
      </c>
      <c r="R72" s="14">
        <f t="shared" si="5"/>
        <v>4.162856258615416E+16</v>
      </c>
      <c r="S72" s="37">
        <f>R72/BBMData!D72</f>
        <v>6.0070075881896333E-3</v>
      </c>
      <c r="T72" s="14">
        <f t="shared" ref="T72:T135" si="14">1-S72</f>
        <v>0.99399299241181038</v>
      </c>
      <c r="U72" s="37">
        <f>BBMData!Q72-S72</f>
        <v>5.4827354005425301E-2</v>
      </c>
      <c r="W72" s="15">
        <f>'230'!C72*Notes!$C$4/Notes!$H$56</f>
        <v>7120189588623841</v>
      </c>
      <c r="X72" s="14">
        <f>'301'!C72*Notes!$C$4/Notes!$H$57</f>
        <v>1469764682853168</v>
      </c>
      <c r="Y72" s="14">
        <f>'303'!C72*Notes!$C$4/Notes!$H$58</f>
        <v>3.128086270416556E+16</v>
      </c>
      <c r="Z72" s="14">
        <f>'307'!C72*Notes!$C$4/Notes!$H$59</f>
        <v>850484758334633.5</v>
      </c>
      <c r="AA72" s="14">
        <f>'309'!C72*Notes!$C$4/Notes!$H$60</f>
        <v>1.1250309400190546E+16</v>
      </c>
      <c r="AB72" s="14">
        <f t="shared" si="6"/>
        <v>5.1971611134167744E+16</v>
      </c>
      <c r="AC72" s="15">
        <f>AB72/BBMData!D72</f>
        <v>7.499510986171392E-3</v>
      </c>
      <c r="AD72" s="14">
        <f t="shared" ref="AD72:AD135" si="15">1-AC72</f>
        <v>0.99250048901382859</v>
      </c>
      <c r="AE72" s="15">
        <f t="shared" si="7"/>
        <v>3.6961051470958374E+17</v>
      </c>
      <c r="AF72" s="37">
        <f>BBMData!Q72-AC72</f>
        <v>5.3334850607443543E-2</v>
      </c>
      <c r="AG72" s="14">
        <f t="shared" si="8"/>
        <v>1.3661193258388342E+35</v>
      </c>
      <c r="AH72" s="14">
        <f>AG72/BBMData!R72^2</f>
        <v>18.079153030513307</v>
      </c>
      <c r="AI72" s="15">
        <f t="shared" si="9"/>
        <v>0.87672245109976588</v>
      </c>
      <c r="AK72" s="40">
        <f t="shared" si="10"/>
        <v>0.88850426153213558</v>
      </c>
      <c r="AL72" s="40">
        <f t="shared" si="11"/>
        <v>0.90125633883827716</v>
      </c>
      <c r="AM72" s="40">
        <f t="shared" si="12"/>
        <v>0.87672245109976588</v>
      </c>
    </row>
    <row r="73" spans="1:39" x14ac:dyDescent="0.25">
      <c r="A73" t="s">
        <v>82</v>
      </c>
      <c r="B73">
        <v>1137196800</v>
      </c>
      <c r="C73" s="15">
        <f>BBMData!O73</f>
        <v>3.925796445279113E+17</v>
      </c>
      <c r="D73" s="14">
        <f>'230'!C73*Notes!$C$4/Notes!$D$56</f>
        <v>6362496000000001</v>
      </c>
      <c r="E73" s="14">
        <f>'301'!C73*Notes!$C$4/Notes!$D$57</f>
        <v>1869616315067869.2</v>
      </c>
      <c r="F73" s="14">
        <f>'303'!C73*Notes!$C$4/Notes!$D$58</f>
        <v>9693913533101940</v>
      </c>
      <c r="G73" s="14">
        <f>'307'!C73*Notes!$C$4/Notes!$D$59</f>
        <v>213931947958935.84</v>
      </c>
      <c r="H73" s="14">
        <f>'309'!C73*Notes!$C$4/Notes!$D$60</f>
        <v>1.152747574568033E+16</v>
      </c>
      <c r="I73" s="14">
        <f t="shared" ref="I73:I136" si="16">SUM(D73:H73)</f>
        <v>2.9667433541809072E+16</v>
      </c>
      <c r="J73" s="40">
        <f>I73/BBMData!D73</f>
        <v>4.6355364909076678E-3</v>
      </c>
      <c r="K73" s="14">
        <f t="shared" si="13"/>
        <v>0.99536446350909236</v>
      </c>
      <c r="L73" s="14">
        <f>BBMData!Q73-BLMLossSum!J73</f>
        <v>5.6705032966578472E-2</v>
      </c>
      <c r="M73" s="14">
        <f>'230'!C73*Notes!$C$4/Notes!$F$56</f>
        <v>1.1275113970981492E+16</v>
      </c>
      <c r="N73" s="14">
        <f>'301'!C73*Notes!$C$4/Notes!$F$57</f>
        <v>2858764081973898</v>
      </c>
      <c r="O73" s="14">
        <f>'303'!C73*Notes!$C$4/Notes!$F$58</f>
        <v>7350314354364400</v>
      </c>
      <c r="P73" s="14">
        <f>'307'!C73*Notes!$C$4/Notes!$F$59</f>
        <v>296424160565618.31</v>
      </c>
      <c r="Q73" s="14">
        <f>'309'!C73*Notes!$C$4/Notes!$F$60</f>
        <v>8295410595113158</v>
      </c>
      <c r="R73" s="14">
        <f t="shared" ref="R73:R136" si="17">SUM(M73:Q73)</f>
        <v>3.0076027162998568E+16</v>
      </c>
      <c r="S73" s="37">
        <f>R73/BBMData!D73</f>
        <v>4.6993792442185265E-3</v>
      </c>
      <c r="T73" s="14">
        <f t="shared" si="14"/>
        <v>0.99530062075578152</v>
      </c>
      <c r="U73" s="37">
        <f>BBMData!Q73-S73</f>
        <v>5.6641190213267613E-2</v>
      </c>
      <c r="W73" s="15">
        <f>'230'!C73*Notes!$C$4/Notes!$H$56</f>
        <v>9168224537616010</v>
      </c>
      <c r="X73" s="14">
        <f>'301'!C73*Notes!$C$4/Notes!$H$57</f>
        <v>2022745454619706</v>
      </c>
      <c r="Y73" s="14">
        <f>'303'!C73*Notes!$C$4/Notes!$H$58</f>
        <v>1.2654564964928578E+16</v>
      </c>
      <c r="Z73" s="14">
        <f>'307'!C73*Notes!$C$4/Notes!$H$59</f>
        <v>209859875433221.25</v>
      </c>
      <c r="AA73" s="14">
        <f>'309'!C73*Notes!$C$4/Notes!$H$60</f>
        <v>8169049483842242</v>
      </c>
      <c r="AB73" s="14">
        <f t="shared" ref="AB73:AB136" si="18">SUM(W73:AA73)</f>
        <v>3.222444431643976E+16</v>
      </c>
      <c r="AC73" s="15">
        <f>AB73/BBMData!D73</f>
        <v>5.0350694244437125E-3</v>
      </c>
      <c r="AD73" s="14">
        <f t="shared" si="15"/>
        <v>0.99496493057555624</v>
      </c>
      <c r="AE73" s="15">
        <f t="shared" ref="AE73:AE136" si="19">C73-AB73</f>
        <v>3.6035520021147155E+17</v>
      </c>
      <c r="AF73" s="37">
        <f>BBMData!Q73-AC73</f>
        <v>5.6305500033042424E-2</v>
      </c>
      <c r="AG73" s="14">
        <f t="shared" ref="AG73:AG136" si="20">AE73^2</f>
        <v>1.2985587031944976E+35</v>
      </c>
      <c r="AH73" s="14">
        <f>AG73/BBMData!R73^2</f>
        <v>20.318697097185726</v>
      </c>
      <c r="AI73" s="15">
        <f t="shared" ref="AI73:AI136" si="21">AE73/C73</f>
        <v>0.91791616105009577</v>
      </c>
      <c r="AK73" s="40">
        <f t="shared" ref="AK73:AK136" si="22">(C73-I73)/C73</f>
        <v>0.92442951651890903</v>
      </c>
      <c r="AL73" s="40">
        <f t="shared" ref="AL73:AL136" si="23">(C73-R73)/C73</f>
        <v>0.92338872485565082</v>
      </c>
      <c r="AM73" s="40">
        <f t="shared" ref="AM73:AM136" si="24">(C73-AB73)/C73</f>
        <v>0.91791616105009577</v>
      </c>
    </row>
    <row r="74" spans="1:39" x14ac:dyDescent="0.25">
      <c r="A74" t="s">
        <v>83</v>
      </c>
      <c r="B74">
        <v>1137801600</v>
      </c>
      <c r="C74" s="15">
        <f>BBMData!O74</f>
        <v>4.5212599364991181E+17</v>
      </c>
      <c r="D74" s="14">
        <f>'230'!C74*Notes!$C$4/Notes!$D$56</f>
        <v>4435200000000001</v>
      </c>
      <c r="E74" s="14">
        <f>'301'!C74*Notes!$C$4/Notes!$D$57</f>
        <v>2846120951570943</v>
      </c>
      <c r="F74" s="14">
        <f>'303'!C74*Notes!$C$4/Notes!$D$58</f>
        <v>1.7962702856648134E+16</v>
      </c>
      <c r="G74" s="14">
        <f>'307'!C74*Notes!$C$4/Notes!$D$59</f>
        <v>402529849449050.31</v>
      </c>
      <c r="H74" s="14">
        <f>'309'!C74*Notes!$C$4/Notes!$D$60</f>
        <v>5399140726105996</v>
      </c>
      <c r="I74" s="14">
        <f t="shared" si="16"/>
        <v>3.1045694383774128E+16</v>
      </c>
      <c r="J74" s="40">
        <f>I74/BBMData!D74</f>
        <v>4.3788003362163789E-3</v>
      </c>
      <c r="K74" s="14">
        <f t="shared" si="13"/>
        <v>0.9956211996637836</v>
      </c>
      <c r="L74" s="14">
        <f>BBMData!Q74-BLMLossSum!J74</f>
        <v>5.9390733323855804E-2</v>
      </c>
      <c r="M74" s="14">
        <f>'230'!C74*Notes!$C$4/Notes!$F$56</f>
        <v>7859711893586592</v>
      </c>
      <c r="N74" s="14">
        <f>'301'!C74*Notes!$C$4/Notes!$F$57</f>
        <v>4351902731983285.5</v>
      </c>
      <c r="O74" s="14">
        <f>'303'!C74*Notes!$C$4/Notes!$F$58</f>
        <v>1.3620042328575902E+16</v>
      </c>
      <c r="P74" s="14">
        <f>'307'!C74*Notes!$C$4/Notes!$F$59</f>
        <v>557745460011623.87</v>
      </c>
      <c r="Q74" s="14">
        <f>'309'!C74*Notes!$C$4/Notes!$F$60</f>
        <v>3885333630012623.5</v>
      </c>
      <c r="R74" s="14">
        <f t="shared" si="17"/>
        <v>3.0274736044170028E+16</v>
      </c>
      <c r="S74" s="37">
        <f>R74/BBMData!D74</f>
        <v>4.2700615012933752E-3</v>
      </c>
      <c r="T74" s="14">
        <f t="shared" si="14"/>
        <v>0.99572993849870661</v>
      </c>
      <c r="U74" s="37">
        <f>BBMData!Q74-S74</f>
        <v>5.9499472158778807E-2</v>
      </c>
      <c r="W74" s="15">
        <f>'230'!C74*Notes!$C$4/Notes!$H$56</f>
        <v>6391031046500388</v>
      </c>
      <c r="X74" s="14">
        <f>'301'!C74*Notes!$C$4/Notes!$H$57</f>
        <v>3079229771205250</v>
      </c>
      <c r="Y74" s="14">
        <f>'303'!C74*Notes!$C$4/Notes!$H$58</f>
        <v>2.3448753639999236E+16</v>
      </c>
      <c r="Z74" s="14">
        <f>'307'!C74*Notes!$C$4/Notes!$H$59</f>
        <v>394867923512508.44</v>
      </c>
      <c r="AA74" s="14">
        <f>'309'!C74*Notes!$C$4/Notes!$H$60</f>
        <v>3826149690951683</v>
      </c>
      <c r="AB74" s="14">
        <f t="shared" si="18"/>
        <v>3.7140032072169064E+16</v>
      </c>
      <c r="AC74" s="15">
        <f>AB74/BBMData!D74</f>
        <v>5.2383684163849172E-3</v>
      </c>
      <c r="AD74" s="14">
        <f t="shared" si="15"/>
        <v>0.99476163158361508</v>
      </c>
      <c r="AE74" s="15">
        <f t="shared" si="19"/>
        <v>4.1498596157774272E+17</v>
      </c>
      <c r="AF74" s="37">
        <f>BBMData!Q74-AC74</f>
        <v>5.8531165243687261E-2</v>
      </c>
      <c r="AG74" s="14">
        <f t="shared" si="20"/>
        <v>1.7221334830660374E+35</v>
      </c>
      <c r="AH74" s="14">
        <f>AG74/BBMData!R74^2</f>
        <v>21.296243179476612</v>
      </c>
      <c r="AI74" s="15">
        <f t="shared" si="21"/>
        <v>0.91785468521208891</v>
      </c>
      <c r="AK74" s="40">
        <f t="shared" si="22"/>
        <v>0.93133397588325062</v>
      </c>
      <c r="AL74" s="40">
        <f t="shared" si="23"/>
        <v>0.93303916061147274</v>
      </c>
      <c r="AM74" s="40">
        <f t="shared" si="24"/>
        <v>0.91785468521208891</v>
      </c>
    </row>
    <row r="75" spans="1:39" x14ac:dyDescent="0.25">
      <c r="A75" t="s">
        <v>84</v>
      </c>
      <c r="B75">
        <v>1138406400</v>
      </c>
      <c r="C75" s="15">
        <f>BBMData!O75</f>
        <v>4.6914155369350573E+17</v>
      </c>
      <c r="D75" s="14">
        <f>'230'!C75*Notes!$C$4/Notes!$D$56</f>
        <v>4308192000000000</v>
      </c>
      <c r="E75" s="14">
        <f>'301'!C75*Notes!$C$4/Notes!$D$57</f>
        <v>5339839403467222</v>
      </c>
      <c r="F75" s="14">
        <f>'303'!C75*Notes!$C$4/Notes!$D$58</f>
        <v>2.3296848787704032E+16</v>
      </c>
      <c r="G75" s="14">
        <f>'307'!C75*Notes!$C$4/Notes!$D$59</f>
        <v>546089446105704.56</v>
      </c>
      <c r="H75" s="14">
        <f>'309'!C75*Notes!$C$4/Notes!$D$60</f>
        <v>5449563735760721</v>
      </c>
      <c r="I75" s="14">
        <f t="shared" si="16"/>
        <v>3.894053337303768E+16</v>
      </c>
      <c r="J75" s="40">
        <f>I75/BBMData!D75</f>
        <v>5.2269172312802252E-3</v>
      </c>
      <c r="K75" s="14">
        <f t="shared" si="13"/>
        <v>0.99477308276871979</v>
      </c>
      <c r="L75" s="14">
        <f>BBMData!Q75-BLMLossSum!J75</f>
        <v>5.7745103398720535E-2</v>
      </c>
      <c r="M75" s="14">
        <f>'230'!C75*Notes!$C$4/Notes!$F$56</f>
        <v>7634638325724793</v>
      </c>
      <c r="N75" s="14">
        <f>'301'!C75*Notes!$C$4/Notes!$F$57</f>
        <v>8164959284486599</v>
      </c>
      <c r="O75" s="14">
        <f>'303'!C75*Notes!$C$4/Notes!$F$58</f>
        <v>1.7664605886052632E+16</v>
      </c>
      <c r="P75" s="14">
        <f>'307'!C75*Notes!$C$4/Notes!$F$59</f>
        <v>756661673022762.37</v>
      </c>
      <c r="Q75" s="14">
        <f>'309'!C75*Notes!$C$4/Notes!$F$60</f>
        <v>3921619073396362</v>
      </c>
      <c r="R75" s="14">
        <f t="shared" si="17"/>
        <v>3.8142484242683152E+16</v>
      </c>
      <c r="S75" s="37">
        <f>R75/BBMData!D75</f>
        <v>5.119796542642034E-3</v>
      </c>
      <c r="T75" s="14">
        <f t="shared" si="14"/>
        <v>0.99488020345735795</v>
      </c>
      <c r="U75" s="37">
        <f>BBMData!Q75-S75</f>
        <v>5.7852224087358732E-2</v>
      </c>
      <c r="W75" s="15">
        <f>'230'!C75*Notes!$C$4/Notes!$H$56</f>
        <v>6208015157441513</v>
      </c>
      <c r="X75" s="14">
        <f>'301'!C75*Notes!$C$4/Notes!$H$57</f>
        <v>5777193852403044</v>
      </c>
      <c r="Y75" s="14">
        <f>'303'!C75*Notes!$C$4/Notes!$H$58</f>
        <v>3.0412019403249408E+16</v>
      </c>
      <c r="Z75" s="14">
        <f>'307'!C75*Notes!$C$4/Notes!$H$59</f>
        <v>535694945184801.56</v>
      </c>
      <c r="AA75" s="14">
        <f>'309'!C75*Notes!$C$4/Notes!$H$60</f>
        <v>3861882410766605</v>
      </c>
      <c r="AB75" s="14">
        <f t="shared" si="18"/>
        <v>4.6794805769045376E+16</v>
      </c>
      <c r="AC75" s="15">
        <f>AB75/BBMData!D75</f>
        <v>6.2811819824221985E-3</v>
      </c>
      <c r="AD75" s="14">
        <f t="shared" si="15"/>
        <v>0.99371881801757778</v>
      </c>
      <c r="AE75" s="15">
        <f t="shared" si="19"/>
        <v>4.2234674792446035E+17</v>
      </c>
      <c r="AF75" s="37">
        <f>BBMData!Q75-AC75</f>
        <v>5.6690838647578567E-2</v>
      </c>
      <c r="AG75" s="14">
        <f t="shared" si="20"/>
        <v>1.7837677548236766E+35</v>
      </c>
      <c r="AH75" s="14">
        <f>AG75/BBMData!R75^2</f>
        <v>20.364945206600879</v>
      </c>
      <c r="AI75" s="15">
        <f t="shared" si="21"/>
        <v>0.90025439997665002</v>
      </c>
      <c r="AK75" s="40">
        <f t="shared" si="22"/>
        <v>0.91699619642203367</v>
      </c>
      <c r="AL75" s="40">
        <f t="shared" si="23"/>
        <v>0.91869728029335485</v>
      </c>
      <c r="AM75" s="40">
        <f t="shared" si="24"/>
        <v>0.90025439997665002</v>
      </c>
    </row>
    <row r="76" spans="1:39" x14ac:dyDescent="0.25">
      <c r="A76" t="s">
        <v>85</v>
      </c>
      <c r="B76">
        <v>1139011200</v>
      </c>
      <c r="C76" s="15">
        <f>BBMData!O76</f>
        <v>3.9477401080947379E+17</v>
      </c>
      <c r="D76" s="14">
        <f>'230'!C76*Notes!$C$4/Notes!$D$56</f>
        <v>9870336000000002</v>
      </c>
      <c r="E76" s="14">
        <f>'301'!C76*Notes!$C$4/Notes!$D$57</f>
        <v>8885385163552765</v>
      </c>
      <c r="F76" s="14">
        <f>'303'!C76*Notes!$C$4/Notes!$D$58</f>
        <v>2.4012287993847092E+16</v>
      </c>
      <c r="G76" s="14">
        <f>'307'!C76*Notes!$C$4/Notes!$D$59</f>
        <v>1078104421950952.9</v>
      </c>
      <c r="H76" s="14">
        <f>'309'!C76*Notes!$C$4/Notes!$D$60</f>
        <v>5705557477084713</v>
      </c>
      <c r="I76" s="14">
        <f t="shared" si="16"/>
        <v>4.955167105643552E+16</v>
      </c>
      <c r="J76" s="40">
        <f>I76/BBMData!D76</f>
        <v>7.3957717994679881E-3</v>
      </c>
      <c r="K76" s="14">
        <f t="shared" si="13"/>
        <v>0.99260422820053196</v>
      </c>
      <c r="L76" s="14">
        <f>BBMData!Q76-BLMLossSum!J76</f>
        <v>5.1525722351199746E-2</v>
      </c>
      <c r="M76" s="14">
        <f>'230'!C76*Notes!$C$4/Notes!$F$56</f>
        <v>1.7491431559545432E+16</v>
      </c>
      <c r="N76" s="14">
        <f>'301'!C76*Notes!$C$4/Notes!$F$57</f>
        <v>1.3586327716201128E+16</v>
      </c>
      <c r="O76" s="14">
        <f>'303'!C76*Notes!$C$4/Notes!$F$58</f>
        <v>1.820708060987098E+16</v>
      </c>
      <c r="P76" s="14">
        <f>'307'!C76*Notes!$C$4/Notes!$F$59</f>
        <v>1493821756534629</v>
      </c>
      <c r="Q76" s="14">
        <f>'309'!C76*Notes!$C$4/Notes!$F$60</f>
        <v>4105837478267650.5</v>
      </c>
      <c r="R76" s="14">
        <f t="shared" si="17"/>
        <v>5.4884499120419816E+16</v>
      </c>
      <c r="S76" s="37">
        <f>R76/BBMData!D76</f>
        <v>8.191716286629824E-3</v>
      </c>
      <c r="T76" s="14">
        <f t="shared" si="14"/>
        <v>0.99180828371337015</v>
      </c>
      <c r="U76" s="37">
        <f>BBMData!Q76-S76</f>
        <v>5.0729777864037907E-2</v>
      </c>
      <c r="W76" s="15">
        <f>'230'!C76*Notes!$C$4/Notes!$H$56</f>
        <v>1.4222949092575408E+16</v>
      </c>
      <c r="X76" s="14">
        <f>'301'!C76*Notes!$C$4/Notes!$H$57</f>
        <v>9613134153394084</v>
      </c>
      <c r="Y76" s="14">
        <f>'303'!C76*Notes!$C$4/Notes!$H$58</f>
        <v>3.1345963354954664E+16</v>
      </c>
      <c r="Z76" s="14">
        <f>'307'!C76*Notes!$C$4/Notes!$H$59</f>
        <v>1057583319617417.5</v>
      </c>
      <c r="AA76" s="14">
        <f>'309'!C76*Notes!$C$4/Notes!$H$60</f>
        <v>4043294680596211</v>
      </c>
      <c r="AB76" s="14">
        <f t="shared" si="18"/>
        <v>6.0282924601137784E+16</v>
      </c>
      <c r="AC76" s="15">
        <f>AB76/BBMData!D76</f>
        <v>8.9974514330056401E-3</v>
      </c>
      <c r="AD76" s="14">
        <f t="shared" si="15"/>
        <v>0.99100254856699432</v>
      </c>
      <c r="AE76" s="15">
        <f t="shared" si="19"/>
        <v>3.34491086208336E+17</v>
      </c>
      <c r="AF76" s="37">
        <f>BBMData!Q76-AC76</f>
        <v>4.9924042717662091E-2</v>
      </c>
      <c r="AG76" s="14">
        <f t="shared" si="20"/>
        <v>1.1188428675283246E+35</v>
      </c>
      <c r="AH76" s="14">
        <f>AG76/BBMData!R76^2</f>
        <v>15.754854064510049</v>
      </c>
      <c r="AI76" s="15">
        <f t="shared" si="21"/>
        <v>0.84729763624122767</v>
      </c>
      <c r="AK76" s="40">
        <f t="shared" si="22"/>
        <v>0.87448091895707336</v>
      </c>
      <c r="AL76" s="40">
        <f t="shared" si="23"/>
        <v>0.86097235983726328</v>
      </c>
      <c r="AM76" s="40">
        <f t="shared" si="24"/>
        <v>0.84729763624122767</v>
      </c>
    </row>
    <row r="77" spans="1:39" x14ac:dyDescent="0.25">
      <c r="A77" t="s">
        <v>86</v>
      </c>
      <c r="B77">
        <v>1139616000</v>
      </c>
      <c r="C77" s="15">
        <f>BBMData!O77</f>
        <v>4.9605489691677958E+17</v>
      </c>
      <c r="D77" s="14">
        <f>'230'!C77*Notes!$C$4/Notes!$D$56</f>
        <v>1.2281472000000002E+16</v>
      </c>
      <c r="E77" s="14">
        <f>'301'!C77*Notes!$C$4/Notes!$D$57</f>
        <v>9323870716583072</v>
      </c>
      <c r="F77" s="14">
        <f>'303'!C77*Notes!$C$4/Notes!$D$58</f>
        <v>2.810928033787276E+16</v>
      </c>
      <c r="G77" s="14">
        <f>'307'!C77*Notes!$C$4/Notes!$D$59</f>
        <v>1520042788129280.7</v>
      </c>
      <c r="H77" s="14">
        <f>'309'!C77*Notes!$C$4/Notes!$D$60</f>
        <v>8409006533188072</v>
      </c>
      <c r="I77" s="14">
        <f t="shared" si="16"/>
        <v>5.9643672375773184E+16</v>
      </c>
      <c r="J77" s="40">
        <f>I77/BBMData!D77</f>
        <v>7.7459314773731412E-3</v>
      </c>
      <c r="K77" s="14">
        <f t="shared" si="13"/>
        <v>0.99225406852262688</v>
      </c>
      <c r="L77" s="14">
        <f>BBMData!Q77-BLMLossSum!J77</f>
        <v>5.6676782407922913E-2</v>
      </c>
      <c r="M77" s="14">
        <f>'230'!C77*Notes!$C$4/Notes!$F$56</f>
        <v>2.1764256752604324E+16</v>
      </c>
      <c r="N77" s="14">
        <f>'301'!C77*Notes!$C$4/Notes!$F$57</f>
        <v>1.4256800443340332E+16</v>
      </c>
      <c r="O77" s="14">
        <f>'303'!C77*Notes!$C$4/Notes!$F$58</f>
        <v>2.1313584658332068E+16</v>
      </c>
      <c r="P77" s="14">
        <f>'307'!C77*Notes!$C$4/Notes!$F$59</f>
        <v>2106171667176761.2</v>
      </c>
      <c r="Q77" s="14">
        <f>'309'!C77*Notes!$C$4/Notes!$F$60</f>
        <v>6051295481226556</v>
      </c>
      <c r="R77" s="14">
        <f t="shared" si="17"/>
        <v>6.5492109002680032E+16</v>
      </c>
      <c r="S77" s="37">
        <f>R77/BBMData!D77</f>
        <v>8.5054687016467567E-3</v>
      </c>
      <c r="T77" s="14">
        <f t="shared" si="14"/>
        <v>0.99149453129835319</v>
      </c>
      <c r="U77" s="37">
        <f>BBMData!Q77-S77</f>
        <v>5.5917245183649295E-2</v>
      </c>
      <c r="W77" s="15">
        <f>'230'!C77*Notes!$C$4/Notes!$H$56</f>
        <v>1.7697345970581982E+16</v>
      </c>
      <c r="X77" s="14">
        <f>'301'!C77*Notes!$C$4/Notes!$H$57</f>
        <v>1.0087533447067484E+16</v>
      </c>
      <c r="Y77" s="14">
        <f>'303'!C77*Notes!$C$4/Notes!$H$58</f>
        <v>3.669423220439816E+16</v>
      </c>
      <c r="Z77" s="14">
        <f>'307'!C77*Notes!$C$4/Notes!$H$59</f>
        <v>1491109641236045.5</v>
      </c>
      <c r="AA77" s="14">
        <f>'309'!C77*Notes!$C$4/Notes!$H$60</f>
        <v>5959118196827045</v>
      </c>
      <c r="AB77" s="14">
        <f t="shared" si="18"/>
        <v>7.192933946011072E+16</v>
      </c>
      <c r="AC77" s="15">
        <f>AB77/BBMData!D77</f>
        <v>9.3414726571572366E-3</v>
      </c>
      <c r="AD77" s="14">
        <f t="shared" si="15"/>
        <v>0.99065852734284277</v>
      </c>
      <c r="AE77" s="15">
        <f t="shared" si="19"/>
        <v>4.2412555745666886E+17</v>
      </c>
      <c r="AF77" s="37">
        <f>BBMData!Q77-AC77</f>
        <v>5.5081241228138816E-2</v>
      </c>
      <c r="AG77" s="14">
        <f t="shared" si="20"/>
        <v>1.798824884879301E+35</v>
      </c>
      <c r="AH77" s="14">
        <f>AG77/BBMData!R77^2</f>
        <v>19.458036197155412</v>
      </c>
      <c r="AI77" s="15">
        <f t="shared" si="21"/>
        <v>0.85499721924491368</v>
      </c>
      <c r="AK77" s="40">
        <f t="shared" si="22"/>
        <v>0.87976396816866964</v>
      </c>
      <c r="AL77" s="40">
        <f t="shared" si="23"/>
        <v>0.8679740701891161</v>
      </c>
      <c r="AM77" s="40">
        <f t="shared" si="24"/>
        <v>0.85499721924491368</v>
      </c>
    </row>
    <row r="78" spans="1:39" x14ac:dyDescent="0.25">
      <c r="A78" t="s">
        <v>87</v>
      </c>
      <c r="B78">
        <v>1140220800</v>
      </c>
      <c r="C78" s="15">
        <f>BBMData!O78</f>
        <v>5.4192921047709638E+17</v>
      </c>
      <c r="D78" s="14">
        <f>'230'!C78*Notes!$C$4/Notes!$D$56</f>
        <v>1.19814912E+17</v>
      </c>
      <c r="E78" s="14">
        <f>'301'!C78*Notes!$C$4/Notes!$D$57</f>
        <v>3.4330997716397336E+16</v>
      </c>
      <c r="F78" s="14">
        <f>'303'!C78*Notes!$C$4/Notes!$D$58</f>
        <v>7.9956565006111488E+16</v>
      </c>
      <c r="G78" s="14">
        <f>'307'!C78*Notes!$C$4/Notes!$D$59</f>
        <v>4365900674793545.5</v>
      </c>
      <c r="H78" s="14">
        <f>'309'!C78*Notes!$C$4/Notes!$D$60</f>
        <v>2.5661433221204932E+16</v>
      </c>
      <c r="I78" s="14">
        <f t="shared" si="16"/>
        <v>2.641298086185073E+17</v>
      </c>
      <c r="J78" s="40">
        <f>I78/BBMData!D78</f>
        <v>3.2568410433848005E-2</v>
      </c>
      <c r="K78" s="14">
        <f t="shared" si="13"/>
        <v>0.96743158956615205</v>
      </c>
      <c r="L78" s="14">
        <f>BBMData!Q78-BLMLossSum!J78</f>
        <v>3.4253933644708884E-2</v>
      </c>
      <c r="M78" s="14">
        <f>'230'!C78*Notes!$C$4/Notes!$F$56</f>
        <v>2.1232654420892646E+17</v>
      </c>
      <c r="N78" s="14">
        <f>'301'!C78*Notes!$C$4/Notes!$F$57</f>
        <v>5.24943125383466E+16</v>
      </c>
      <c r="O78" s="14">
        <f>'303'!C78*Notes!$C$4/Notes!$F$58</f>
        <v>6.0626277043140952E+16</v>
      </c>
      <c r="P78" s="14">
        <f>'307'!C78*Notes!$C$4/Notes!$F$59</f>
        <v>6049393066279920</v>
      </c>
      <c r="Q78" s="14">
        <f>'309'!C78*Notes!$C$4/Notes!$F$60</f>
        <v>1.8466499494370344E+16</v>
      </c>
      <c r="R78" s="14">
        <f t="shared" si="17"/>
        <v>3.4996302635106432E+17</v>
      </c>
      <c r="S78" s="37">
        <f>R78/BBMData!D78</f>
        <v>4.3152037774483884E-2</v>
      </c>
      <c r="T78" s="14">
        <f t="shared" si="14"/>
        <v>0.95684796222551616</v>
      </c>
      <c r="U78" s="37">
        <f>BBMData!Q78-S78</f>
        <v>2.3670306304073005E-2</v>
      </c>
      <c r="W78" s="15">
        <f>'230'!C78*Notes!$C$4/Notes!$H$56</f>
        <v>1.726507987070959E+17</v>
      </c>
      <c r="X78" s="14">
        <f>'301'!C78*Notes!$C$4/Notes!$H$57</f>
        <v>3.7142845312024016E+16</v>
      </c>
      <c r="Y78" s="14">
        <f>'303'!C78*Notes!$C$4/Notes!$H$58</f>
        <v>1.0437637418441091E+17</v>
      </c>
      <c r="Z78" s="14">
        <f>'307'!C78*Notes!$C$4/Notes!$H$59</f>
        <v>4282798247327975.5</v>
      </c>
      <c r="AA78" s="14">
        <f>'309'!C78*Notes!$C$4/Notes!$H$60</f>
        <v>1.8185205715040468E+16</v>
      </c>
      <c r="AB78" s="14">
        <f t="shared" si="18"/>
        <v>3.3663802216589933E+17</v>
      </c>
      <c r="AC78" s="15">
        <f>AB78/BBMData!D78</f>
        <v>4.1509003966202135E-2</v>
      </c>
      <c r="AD78" s="14">
        <f t="shared" si="15"/>
        <v>0.95849099603379784</v>
      </c>
      <c r="AE78" s="15">
        <f t="shared" si="19"/>
        <v>2.0529118831119706E+17</v>
      </c>
      <c r="AF78" s="37">
        <f>BBMData!Q78-AC78</f>
        <v>2.5313340112354754E-2</v>
      </c>
      <c r="AG78" s="14">
        <f t="shared" si="20"/>
        <v>4.2144471998223374E+34</v>
      </c>
      <c r="AH78" s="14">
        <f>AG78/BBMData!R78^2</f>
        <v>4.1182131610075627</v>
      </c>
      <c r="AI78" s="15">
        <f t="shared" si="21"/>
        <v>0.37881550642096878</v>
      </c>
      <c r="AK78" s="40">
        <f t="shared" si="22"/>
        <v>0.51261197309151096</v>
      </c>
      <c r="AL78" s="40">
        <f t="shared" si="23"/>
        <v>0.35422741644989286</v>
      </c>
      <c r="AM78" s="40">
        <f t="shared" si="24"/>
        <v>0.37881550642096878</v>
      </c>
    </row>
    <row r="79" spans="1:39" x14ac:dyDescent="0.25">
      <c r="A79" t="s">
        <v>88</v>
      </c>
      <c r="B79">
        <v>1140825600</v>
      </c>
      <c r="C79" s="15">
        <f>BBMData!O79</f>
        <v>3.4112173318440493E+17</v>
      </c>
      <c r="D79" s="14">
        <f>'230'!C79*Notes!$C$4/Notes!$D$56</f>
        <v>5.7421728000000008E+16</v>
      </c>
      <c r="E79" s="14">
        <f>'301'!C79*Notes!$C$4/Notes!$D$57</f>
        <v>1.78622335712959E+16</v>
      </c>
      <c r="F79" s="14">
        <f>'303'!C79*Notes!$C$4/Notes!$D$58</f>
        <v>4.0739755331041792E+16</v>
      </c>
      <c r="G79" s="14">
        <f>'307'!C79*Notes!$C$4/Notes!$D$59</f>
        <v>5480598719421685</v>
      </c>
      <c r="H79" s="14">
        <f>'309'!C79*Notes!$C$4/Notes!$D$60</f>
        <v>1.9125835431342428E+16</v>
      </c>
      <c r="I79" s="14">
        <f t="shared" si="16"/>
        <v>1.4063015105310181E+17</v>
      </c>
      <c r="J79" s="40">
        <f>I79/BBMData!D79</f>
        <v>4.076236262408748E-2</v>
      </c>
      <c r="K79" s="14">
        <f t="shared" si="13"/>
        <v>0.9592376373759125</v>
      </c>
      <c r="L79" s="14">
        <f>BBMData!Q79-BLMLossSum!J79</f>
        <v>5.8113502067044388E-2</v>
      </c>
      <c r="M79" s="14">
        <f>'230'!C79*Notes!$C$4/Notes!$F$56</f>
        <v>1.0175826084773949E+17</v>
      </c>
      <c r="N79" s="14">
        <f>'301'!C79*Notes!$C$4/Notes!$F$57</f>
        <v>2.7312508639290188E+16</v>
      </c>
      <c r="O79" s="14">
        <f>'303'!C79*Notes!$C$4/Notes!$F$58</f>
        <v>3.0890517785259168E+16</v>
      </c>
      <c r="P79" s="14">
        <f>'307'!C79*Notes!$C$4/Notes!$F$59</f>
        <v>7593918955542878</v>
      </c>
      <c r="Q79" s="14">
        <f>'309'!C79*Notes!$C$4/Notes!$F$60</f>
        <v>1.3763347794247302E+16</v>
      </c>
      <c r="R79" s="14">
        <f t="shared" si="17"/>
        <v>1.8131855402207901E+17</v>
      </c>
      <c r="S79" s="37">
        <f>R79/BBMData!D79</f>
        <v>5.2556102615095364E-2</v>
      </c>
      <c r="T79" s="14">
        <f t="shared" si="14"/>
        <v>0.94744389738490464</v>
      </c>
      <c r="U79" s="37">
        <f>BBMData!Q79-S79</f>
        <v>4.6319762076036504E-2</v>
      </c>
      <c r="W79" s="15">
        <f>'230'!C79*Notes!$C$4/Notes!$H$56</f>
        <v>8.2743516953395696E+16</v>
      </c>
      <c r="X79" s="14">
        <f>'301'!C79*Notes!$C$4/Notes!$H$57</f>
        <v>1.9325222760683236E+16</v>
      </c>
      <c r="Y79" s="14">
        <f>'303'!C79*Notes!$C$4/Notes!$H$58</f>
        <v>5.3182223952331416E+16</v>
      </c>
      <c r="Z79" s="14">
        <f>'307'!C79*Notes!$C$4/Notes!$H$59</f>
        <v>5376278650901076</v>
      </c>
      <c r="AA79" s="14">
        <f>'309'!C79*Notes!$C$4/Notes!$H$60</f>
        <v>1.3553695492875536E+16</v>
      </c>
      <c r="AB79" s="14">
        <f t="shared" si="18"/>
        <v>1.7418093781018694E+17</v>
      </c>
      <c r="AC79" s="15">
        <f>AB79/BBMData!D79</f>
        <v>5.0487228350778825E-2</v>
      </c>
      <c r="AD79" s="14">
        <f t="shared" si="15"/>
        <v>0.94951277164922121</v>
      </c>
      <c r="AE79" s="15">
        <f t="shared" si="19"/>
        <v>1.6694079537421798E+17</v>
      </c>
      <c r="AF79" s="37">
        <f>BBMData!Q79-AC79</f>
        <v>4.8388636340353043E-2</v>
      </c>
      <c r="AG79" s="14">
        <f t="shared" si="20"/>
        <v>2.7869229160176522E+34</v>
      </c>
      <c r="AH79" s="14">
        <f>AG79/BBMData!R79^2</f>
        <v>16.474045758845545</v>
      </c>
      <c r="AI79" s="15">
        <f t="shared" si="21"/>
        <v>0.48938774382918743</v>
      </c>
      <c r="AK79" s="40">
        <f t="shared" si="22"/>
        <v>0.58774203642698009</v>
      </c>
      <c r="AL79" s="40">
        <f t="shared" si="23"/>
        <v>0.46846378760610624</v>
      </c>
      <c r="AM79" s="40">
        <f t="shared" si="24"/>
        <v>0.48938774382918743</v>
      </c>
    </row>
    <row r="80" spans="1:39" x14ac:dyDescent="0.25">
      <c r="A80" t="s">
        <v>89</v>
      </c>
      <c r="B80">
        <v>1141430400</v>
      </c>
      <c r="C80" s="15">
        <f>BBMData!O80</f>
        <v>2.4084832822331846E+17</v>
      </c>
      <c r="D80" s="14">
        <f>'230'!C80*Notes!$C$4/Notes!$D$56</f>
        <v>161280000000000.03</v>
      </c>
      <c r="E80" s="14">
        <f>'301'!C80*Notes!$C$4/Notes!$D$57</f>
        <v>376613358430937.62</v>
      </c>
      <c r="F80" s="14">
        <f>'303'!C80*Notes!$C$4/Notes!$D$58</f>
        <v>3038219041637015</v>
      </c>
      <c r="G80" s="14">
        <f>'307'!C80*Notes!$C$4/Notes!$D$59</f>
        <v>2814894052091.2607</v>
      </c>
      <c r="H80" s="14">
        <f>'309'!C80*Notes!$C$4/Notes!$D$60</f>
        <v>1470024666087767.5</v>
      </c>
      <c r="I80" s="14">
        <f t="shared" si="16"/>
        <v>5048951960207812</v>
      </c>
      <c r="J80" s="40">
        <f>I80/BBMData!D80</f>
        <v>3.7962044813592572E-3</v>
      </c>
      <c r="K80" s="14">
        <f t="shared" si="13"/>
        <v>0.99620379551864069</v>
      </c>
      <c r="L80" s="14">
        <f>BBMData!Q80-BLMLossSum!J80</f>
        <v>0.177292764107602</v>
      </c>
      <c r="M80" s="14">
        <f>'230'!C80*Notes!$C$4/Notes!$F$56</f>
        <v>285807705221330.62</v>
      </c>
      <c r="N80" s="14">
        <f>'301'!C80*Notes!$C$4/Notes!$F$57</f>
        <v>575866146009130.5</v>
      </c>
      <c r="O80" s="14">
        <f>'303'!C80*Notes!$C$4/Notes!$F$58</f>
        <v>2303699631443057</v>
      </c>
      <c r="P80" s="14">
        <f>'307'!C80*Notes!$C$4/Notes!$F$59</f>
        <v>3900317902179.188</v>
      </c>
      <c r="Q80" s="14">
        <f>'309'!C80*Notes!$C$4/Notes!$F$60</f>
        <v>1057860234033609.4</v>
      </c>
      <c r="R80" s="14">
        <f t="shared" si="17"/>
        <v>4227134034609306.5</v>
      </c>
      <c r="S80" s="37">
        <f>R80/BBMData!D80</f>
        <v>3.1782962666235385E-3</v>
      </c>
      <c r="T80" s="14">
        <f t="shared" si="14"/>
        <v>0.99682170373337642</v>
      </c>
      <c r="U80" s="37">
        <f>BBMData!Q80-S80</f>
        <v>0.17791067232233773</v>
      </c>
      <c r="W80" s="15">
        <f>'230'!C80*Notes!$C$4/Notes!$H$56</f>
        <v>232401128963650.5</v>
      </c>
      <c r="X80" s="14">
        <f>'301'!C80*Notes!$C$4/Notes!$H$57</f>
        <v>407459516038501.94</v>
      </c>
      <c r="Y80" s="14">
        <f>'303'!C80*Notes!$C$4/Notes!$H$58</f>
        <v>3966131955767089</v>
      </c>
      <c r="Z80" s="14">
        <f>'307'!C80*Notes!$C$4/Notes!$H$59</f>
        <v>2761314150437.1216</v>
      </c>
      <c r="AA80" s="14">
        <f>'309'!C80*Notes!$C$4/Notes!$H$60</f>
        <v>1041746216142735.5</v>
      </c>
      <c r="AB80" s="14">
        <f t="shared" si="18"/>
        <v>5650500131062414</v>
      </c>
      <c r="AC80" s="15">
        <f>AB80/BBMData!D80</f>
        <v>4.2484963391446725E-3</v>
      </c>
      <c r="AD80" s="14">
        <f t="shared" si="15"/>
        <v>0.9957515036608553</v>
      </c>
      <c r="AE80" s="15">
        <f t="shared" si="19"/>
        <v>2.3519782809225606E+17</v>
      </c>
      <c r="AF80" s="37">
        <f>BBMData!Q80-AC80</f>
        <v>0.17684047224981658</v>
      </c>
      <c r="AG80" s="14">
        <f t="shared" si="20"/>
        <v>5.5318018339314438E+34</v>
      </c>
      <c r="AH80" s="14">
        <f>AG80/BBMData!R80^2</f>
        <v>193.96573727554627</v>
      </c>
      <c r="AI80" s="15">
        <f t="shared" si="21"/>
        <v>0.97653917644874344</v>
      </c>
      <c r="AK80" s="40">
        <f t="shared" si="22"/>
        <v>0.97903679881254424</v>
      </c>
      <c r="AL80" s="40">
        <f t="shared" si="23"/>
        <v>0.98244897913225349</v>
      </c>
      <c r="AM80" s="40">
        <f t="shared" si="24"/>
        <v>0.97653917644874344</v>
      </c>
    </row>
    <row r="81" spans="1:39" x14ac:dyDescent="0.25">
      <c r="A81" t="s">
        <v>90</v>
      </c>
      <c r="B81">
        <v>1142031600</v>
      </c>
      <c r="C81" s="15">
        <f>BBMData!O81</f>
        <v>1.9218285237513936E+17</v>
      </c>
      <c r="D81" s="14">
        <f>'230'!C81*Notes!$C$4/Notes!$D$56</f>
        <v>2.9992032E+16</v>
      </c>
      <c r="E81" s="14">
        <f>'301'!C81*Notes!$C$4/Notes!$D$57</f>
        <v>1.2038176992703186E+16</v>
      </c>
      <c r="F81" s="14">
        <f>'303'!C81*Notes!$C$4/Notes!$D$58</f>
        <v>2.6687992263470596E+16</v>
      </c>
      <c r="G81" s="14">
        <f>'307'!C81*Notes!$C$4/Notes!$D$59</f>
        <v>3588989916416357.5</v>
      </c>
      <c r="H81" s="14">
        <f>'309'!C81*Notes!$C$4/Notes!$D$60</f>
        <v>9529948824743126</v>
      </c>
      <c r="I81" s="14">
        <f t="shared" si="16"/>
        <v>8.1837139997333248E+16</v>
      </c>
      <c r="J81" s="40">
        <f>I81/BBMData!D81</f>
        <v>4.4719748632422542E-2</v>
      </c>
      <c r="K81" s="14">
        <f t="shared" si="13"/>
        <v>0.95528025136757744</v>
      </c>
      <c r="L81" s="14">
        <f>BBMData!Q81-BLMLossSum!J81</f>
        <v>6.0298203485139944E-2</v>
      </c>
      <c r="M81" s="14">
        <f>'230'!C81*Notes!$C$4/Notes!$F$56</f>
        <v>5.3149515382221688E+16</v>
      </c>
      <c r="N81" s="14">
        <f>'301'!C81*Notes!$C$4/Notes!$F$57</f>
        <v>1.840715002422042E+16</v>
      </c>
      <c r="O81" s="14">
        <f>'303'!C81*Notes!$C$4/Notes!$F$58</f>
        <v>2.0235906989835036E+16</v>
      </c>
      <c r="P81" s="14">
        <f>'307'!C81*Notes!$C$4/Notes!$F$59</f>
        <v>4972905325278465</v>
      </c>
      <c r="Q81" s="14">
        <f>'309'!C81*Notes!$C$4/Notes!$F$60</f>
        <v>6857948799526592</v>
      </c>
      <c r="R81" s="14">
        <f t="shared" si="17"/>
        <v>1.0362342652108221E+17</v>
      </c>
      <c r="S81" s="37">
        <f>R81/BBMData!D81</f>
        <v>5.6624823235564045E-2</v>
      </c>
      <c r="T81" s="14">
        <f t="shared" si="14"/>
        <v>0.94337517676443594</v>
      </c>
      <c r="U81" s="37">
        <f>BBMData!Q81-S81</f>
        <v>4.839312888199844E-2</v>
      </c>
      <c r="W81" s="15">
        <f>'230'!C81*Notes!$C$4/Notes!$H$56</f>
        <v>4.3217894944902848E+16</v>
      </c>
      <c r="X81" s="14">
        <f>'301'!C81*Notes!$C$4/Notes!$H$57</f>
        <v>1.3024152387659258E+16</v>
      </c>
      <c r="Y81" s="14">
        <f>'303'!C81*Notes!$C$4/Notes!$H$58</f>
        <v>3.4838863656908636E+16</v>
      </c>
      <c r="Z81" s="14">
        <f>'307'!C81*Notes!$C$4/Notes!$H$59</f>
        <v>3520675541807330</v>
      </c>
      <c r="AA81" s="14">
        <f>'309'!C81*Notes!$C$4/Notes!$H$60</f>
        <v>6753484045020319</v>
      </c>
      <c r="AB81" s="14">
        <f t="shared" si="18"/>
        <v>1.0135507057629838E+17</v>
      </c>
      <c r="AC81" s="15">
        <f>AB81/BBMData!D81</f>
        <v>5.5385284467922617E-2</v>
      </c>
      <c r="AD81" s="14">
        <f t="shared" si="15"/>
        <v>0.94461471553207743</v>
      </c>
      <c r="AE81" s="15">
        <f t="shared" si="19"/>
        <v>9.0827781798840976E+16</v>
      </c>
      <c r="AF81" s="37">
        <f>BBMData!Q81-AC81</f>
        <v>4.9632667649639868E-2</v>
      </c>
      <c r="AG81" s="14">
        <f t="shared" si="20"/>
        <v>8.2496859464978683E+33</v>
      </c>
      <c r="AH81" s="14">
        <f>AG81/BBMData!R81^2</f>
        <v>17.946544340588691</v>
      </c>
      <c r="AI81" s="15">
        <f t="shared" si="21"/>
        <v>0.47261126930068603</v>
      </c>
      <c r="AK81" s="40">
        <f t="shared" si="22"/>
        <v>0.57417043723761674</v>
      </c>
      <c r="AL81" s="40">
        <f t="shared" si="23"/>
        <v>0.46080815618861704</v>
      </c>
      <c r="AM81" s="40">
        <f t="shared" si="24"/>
        <v>0.47261126930068603</v>
      </c>
    </row>
    <row r="82" spans="1:39" x14ac:dyDescent="0.25">
      <c r="A82" t="s">
        <v>91</v>
      </c>
      <c r="B82">
        <v>1142636400</v>
      </c>
      <c r="C82" s="15">
        <f>BBMData!O82</f>
        <v>4.6150542297820326E+17</v>
      </c>
      <c r="D82" s="14">
        <f>'230'!C82*Notes!$C$4/Notes!$D$56</f>
        <v>7.6023360000000016E+16</v>
      </c>
      <c r="E82" s="14">
        <f>'301'!C82*Notes!$C$4/Notes!$D$57</f>
        <v>2.8490800565300432E+16</v>
      </c>
      <c r="F82" s="14">
        <f>'303'!C82*Notes!$C$4/Notes!$D$58</f>
        <v>8.1186046322834544E+16</v>
      </c>
      <c r="G82" s="14">
        <f>'307'!C82*Notes!$C$4/Notes!$D$59</f>
        <v>4453162390408375</v>
      </c>
      <c r="H82" s="14">
        <f>'309'!C82*Notes!$C$4/Notes!$D$60</f>
        <v>4.1618376430400384E+16</v>
      </c>
      <c r="I82" s="14">
        <f t="shared" si="16"/>
        <v>2.3177174570894374E+17</v>
      </c>
      <c r="J82" s="40">
        <f>I82/BBMData!D82</f>
        <v>3.6965190703180821E-2</v>
      </c>
      <c r="K82" s="14">
        <f t="shared" si="13"/>
        <v>0.96303480929681917</v>
      </c>
      <c r="L82" s="14">
        <f>BBMData!Q82-BLMLossSum!J82</f>
        <v>3.66401399153524E-2</v>
      </c>
      <c r="M82" s="14">
        <f>'230'!C82*Notes!$C$4/Notes!$F$56</f>
        <v>1.347226070487047E+17</v>
      </c>
      <c r="N82" s="14">
        <f>'301'!C82*Notes!$C$4/Notes!$F$57</f>
        <v>4.356427394559072E+16</v>
      </c>
      <c r="O82" s="14">
        <f>'303'!C82*Notes!$C$4/Notes!$F$58</f>
        <v>6.1558519128844864E+16</v>
      </c>
      <c r="P82" s="14">
        <f>'307'!C82*Notes!$C$4/Notes!$F$59</f>
        <v>6170302921247476</v>
      </c>
      <c r="Q82" s="14">
        <f>'309'!C82*Notes!$C$4/Notes!$F$60</f>
        <v>2.9949446731347304E+16</v>
      </c>
      <c r="R82" s="14">
        <f t="shared" si="17"/>
        <v>2.7596514977573507E+17</v>
      </c>
      <c r="S82" s="37">
        <f>R82/BBMData!D82</f>
        <v>4.401358050649682E-2</v>
      </c>
      <c r="T82" s="14">
        <f t="shared" si="14"/>
        <v>0.95598641949350316</v>
      </c>
      <c r="U82" s="37">
        <f>BBMData!Q82-S82</f>
        <v>2.9591750112036401E-2</v>
      </c>
      <c r="W82" s="15">
        <f>'230'!C82*Notes!$C$4/Notes!$H$56</f>
        <v>1.0954808216524074E+17</v>
      </c>
      <c r="X82" s="14">
        <f>'301'!C82*Notes!$C$4/Notes!$H$57</f>
        <v>3.0824312388312668E+16</v>
      </c>
      <c r="Y82" s="14">
        <f>'303'!C82*Notes!$C$4/Notes!$H$58</f>
        <v>1.0598135561348078E+17</v>
      </c>
      <c r="Z82" s="14">
        <f>'307'!C82*Notes!$C$4/Notes!$H$59</f>
        <v>4368398985991527</v>
      </c>
      <c r="AA82" s="14">
        <f>'309'!C82*Notes!$C$4/Notes!$H$60</f>
        <v>2.9493237201085888E+16</v>
      </c>
      <c r="AB82" s="14">
        <f t="shared" si="18"/>
        <v>2.8021538635411158E+17</v>
      </c>
      <c r="AC82" s="15">
        <f>AB82/BBMData!D82</f>
        <v>4.4691449179284144E-2</v>
      </c>
      <c r="AD82" s="14">
        <f t="shared" si="15"/>
        <v>0.95530855082071586</v>
      </c>
      <c r="AE82" s="15">
        <f t="shared" si="19"/>
        <v>1.8129003662409168E+17</v>
      </c>
      <c r="AF82" s="37">
        <f>BBMData!Q82-AC82</f>
        <v>2.8913881439249077E-2</v>
      </c>
      <c r="AG82" s="14">
        <f t="shared" si="20"/>
        <v>3.2866077379164505E+34</v>
      </c>
      <c r="AH82" s="14">
        <f>AG82/BBMData!R82^2</f>
        <v>5.6477247677061753</v>
      </c>
      <c r="AI82" s="15">
        <f t="shared" si="21"/>
        <v>0.39282319903021801</v>
      </c>
      <c r="AK82" s="40">
        <f t="shared" si="22"/>
        <v>0.49779193446251174</v>
      </c>
      <c r="AL82" s="40">
        <f t="shared" si="23"/>
        <v>0.40203270419908194</v>
      </c>
      <c r="AM82" s="40">
        <f t="shared" si="24"/>
        <v>0.39282319903021801</v>
      </c>
    </row>
    <row r="83" spans="1:39" x14ac:dyDescent="0.25">
      <c r="A83" t="s">
        <v>92</v>
      </c>
      <c r="B83">
        <v>1143241200</v>
      </c>
      <c r="C83" s="15">
        <f>BBMData!O83</f>
        <v>4.8743991218962035E+17</v>
      </c>
      <c r="D83" s="14">
        <f>'230'!C83*Notes!$C$4/Notes!$D$56</f>
        <v>1.10128032E+17</v>
      </c>
      <c r="E83" s="14">
        <f>'301'!C83*Notes!$C$4/Notes!$D$57</f>
        <v>4.0112012768312224E+16</v>
      </c>
      <c r="F83" s="14">
        <f>'303'!C83*Notes!$C$4/Notes!$D$58</f>
        <v>1.3591235042383666E+17</v>
      </c>
      <c r="G83" s="14">
        <f>'307'!C83*Notes!$C$4/Notes!$D$59</f>
        <v>1.6585355754921708E+16</v>
      </c>
      <c r="H83" s="14">
        <f>'309'!C83*Notes!$C$4/Notes!$D$60</f>
        <v>6.0825664415800456E+16</v>
      </c>
      <c r="I83" s="14">
        <f t="shared" si="16"/>
        <v>3.6356341536287104E+17</v>
      </c>
      <c r="J83" s="40">
        <f>I83/BBMData!D83</f>
        <v>4.8604734674180618E-2</v>
      </c>
      <c r="K83" s="14">
        <f t="shared" si="13"/>
        <v>0.95139526532581942</v>
      </c>
      <c r="L83" s="14">
        <f>BBMData!Q83-BLMLossSum!J83</f>
        <v>1.6561028987533331E-2</v>
      </c>
      <c r="M83" s="14">
        <f>'230'!C83*Notes!$C$4/Notes!$F$56</f>
        <v>1.951602189140703E+17</v>
      </c>
      <c r="N83" s="14">
        <f>'301'!C83*Notes!$C$4/Notes!$F$57</f>
        <v>6.1333857879586752E+16</v>
      </c>
      <c r="O83" s="14">
        <f>'303'!C83*Notes!$C$4/Notes!$F$58</f>
        <v>1.0305419961137853E+17</v>
      </c>
      <c r="P83" s="14">
        <f>'307'!C83*Notes!$C$4/Notes!$F$59</f>
        <v>2.2980673079639772E+16</v>
      </c>
      <c r="Q83" s="14">
        <f>'309'!C83*Notes!$C$4/Notes!$F$60</f>
        <v>4.3771409472599112E+16</v>
      </c>
      <c r="R83" s="14">
        <f t="shared" si="17"/>
        <v>4.2630035895727443E+17</v>
      </c>
      <c r="S83" s="37">
        <f>R83/BBMData!D83</f>
        <v>5.6992026598566101E-2</v>
      </c>
      <c r="T83" s="14">
        <f t="shared" si="14"/>
        <v>0.94300797340143394</v>
      </c>
      <c r="U83" s="37">
        <f>BBMData!Q83-S83</f>
        <v>8.1737370631478484E-3</v>
      </c>
      <c r="W83" s="15">
        <f>'230'!C83*Notes!$C$4/Notes!$H$56</f>
        <v>1.5869220589871667E+17</v>
      </c>
      <c r="X83" s="14">
        <f>'301'!C83*Notes!$C$4/Notes!$H$57</f>
        <v>4.3397348883215016E+16</v>
      </c>
      <c r="Y83" s="14">
        <f>'303'!C83*Notes!$C$4/Notes!$H$58</f>
        <v>1.7742180824097232E+17</v>
      </c>
      <c r="Z83" s="14">
        <f>'307'!C83*Notes!$C$4/Notes!$H$59</f>
        <v>1.626966297437552E+16</v>
      </c>
      <c r="AA83" s="14">
        <f>'309'!C83*Notes!$C$4/Notes!$H$60</f>
        <v>4.3104654779816304E+16</v>
      </c>
      <c r="AB83" s="14">
        <f t="shared" si="18"/>
        <v>4.3888568077709581E+17</v>
      </c>
      <c r="AC83" s="15">
        <f>AB83/BBMData!D83</f>
        <v>5.8674556253622431E-2</v>
      </c>
      <c r="AD83" s="14">
        <f t="shared" si="15"/>
        <v>0.94132544374637761</v>
      </c>
      <c r="AE83" s="15">
        <f t="shared" si="19"/>
        <v>4.8554231412524544E+16</v>
      </c>
      <c r="AF83" s="37">
        <f>BBMData!Q83-AC83</f>
        <v>6.4912074080915177E-3</v>
      </c>
      <c r="AG83" s="14">
        <f t="shared" si="20"/>
        <v>2.3575133880609852E+33</v>
      </c>
      <c r="AH83" s="14">
        <f>AG83/BBMData!R83^2</f>
        <v>0.26777884111027822</v>
      </c>
      <c r="AI83" s="15">
        <f t="shared" si="21"/>
        <v>9.961070113117107E-2</v>
      </c>
      <c r="AK83" s="40">
        <f t="shared" si="22"/>
        <v>0.25413695868745312</v>
      </c>
      <c r="AL83" s="40">
        <f t="shared" si="23"/>
        <v>0.1254299282914729</v>
      </c>
      <c r="AM83" s="40">
        <f t="shared" si="24"/>
        <v>9.961070113117107E-2</v>
      </c>
    </row>
    <row r="84" spans="1:39" x14ac:dyDescent="0.25">
      <c r="A84" t="s">
        <v>93</v>
      </c>
      <c r="B84">
        <v>1143846000</v>
      </c>
      <c r="C84" s="15">
        <f>BBMData!O84</f>
        <v>5.3956394275818342E+17</v>
      </c>
      <c r="D84" s="14">
        <f>'230'!C84*Notes!$C$4/Notes!$D$56</f>
        <v>1.4985936E+17</v>
      </c>
      <c r="E84" s="14">
        <f>'301'!C84*Notes!$C$4/Notes!$D$57</f>
        <v>5.8471913991820432E+16</v>
      </c>
      <c r="F84" s="14">
        <f>'303'!C84*Notes!$C$4/Notes!$D$58</f>
        <v>1.9032600950982176E+17</v>
      </c>
      <c r="G84" s="14">
        <f>'307'!C84*Notes!$C$4/Notes!$D$59</f>
        <v>4.26456448891826E+16</v>
      </c>
      <c r="H84" s="14">
        <f>'309'!C84*Notes!$C$4/Notes!$D$60</f>
        <v>5.6931456593235488E+16</v>
      </c>
      <c r="I84" s="14">
        <f t="shared" si="16"/>
        <v>4.9823438498406029E+17</v>
      </c>
      <c r="J84" s="40">
        <f>I84/BBMData!D84</f>
        <v>6.7694889264138622E-2</v>
      </c>
      <c r="K84" s="14">
        <f t="shared" si="13"/>
        <v>0.93230511073586142</v>
      </c>
      <c r="L84" s="14">
        <f>BBMData!Q84-BLMLossSum!J84</f>
        <v>5.6154290453971634E-3</v>
      </c>
      <c r="M84" s="14">
        <f>'230'!C84*Notes!$C$4/Notes!$F$56</f>
        <v>2.6556894709534509E+17</v>
      </c>
      <c r="N84" s="14">
        <f>'301'!C84*Notes!$C$4/Notes!$F$57</f>
        <v>8.9407332497531856E+16</v>
      </c>
      <c r="O84" s="14">
        <f>'303'!C84*Notes!$C$4/Notes!$F$58</f>
        <v>1.4431282009395936E+17</v>
      </c>
      <c r="P84" s="14">
        <f>'307'!C84*Notes!$C$4/Notes!$F$59</f>
        <v>5.9089816218014688E+16</v>
      </c>
      <c r="Q84" s="14">
        <f>'309'!C84*Notes!$C$4/Notes!$F$60</f>
        <v>4.0969056768193448E+16</v>
      </c>
      <c r="R84" s="14">
        <f t="shared" si="17"/>
        <v>5.9934797267304435E+17</v>
      </c>
      <c r="S84" s="37">
        <f>R84/BBMData!D84</f>
        <v>8.1433148461011462E-2</v>
      </c>
      <c r="T84" s="14">
        <f t="shared" si="14"/>
        <v>0.91856685153898854</v>
      </c>
      <c r="U84" s="37">
        <f>BBMData!Q84-S84</f>
        <v>-8.1228301514756768E-3</v>
      </c>
      <c r="W84" s="15">
        <f>'230'!C84*Notes!$C$4/Notes!$H$56</f>
        <v>2.1594422401891194E+17</v>
      </c>
      <c r="X84" s="14">
        <f>'301'!C84*Notes!$C$4/Notes!$H$57</f>
        <v>6.3261000290091984E+16</v>
      </c>
      <c r="Y84" s="14">
        <f>'303'!C84*Notes!$C$4/Notes!$H$58</f>
        <v>2.4845412986543981E+17</v>
      </c>
      <c r="Z84" s="14">
        <f>'307'!C84*Notes!$C$4/Notes!$H$59</f>
        <v>4.1833909379122392E+16</v>
      </c>
      <c r="AA84" s="14">
        <f>'309'!C84*Notes!$C$4/Notes!$H$60</f>
        <v>4.0344989341802296E+16</v>
      </c>
      <c r="AB84" s="14">
        <f t="shared" si="18"/>
        <v>6.0983825289536832E+17</v>
      </c>
      <c r="AC84" s="15">
        <f>AB84/BBMData!D84</f>
        <v>8.2858458273827221E-2</v>
      </c>
      <c r="AD84" s="14">
        <f t="shared" si="15"/>
        <v>0.91714154172617279</v>
      </c>
      <c r="AE84" s="15">
        <f t="shared" si="19"/>
        <v>-7.0274310137184896E+16</v>
      </c>
      <c r="AF84" s="37">
        <f>BBMData!Q84-AC84</f>
        <v>-9.5481399642914355E-3</v>
      </c>
      <c r="AG84" s="14">
        <f t="shared" si="20"/>
        <v>4.938478665257248E+33</v>
      </c>
      <c r="AH84" s="14">
        <f>AG84/BBMData!R84^2</f>
        <v>0.58775580145083051</v>
      </c>
      <c r="AI84" s="15">
        <f t="shared" si="21"/>
        <v>-0.13024278416002263</v>
      </c>
      <c r="AK84" s="40">
        <f t="shared" si="22"/>
        <v>7.6598072070664325E-2</v>
      </c>
      <c r="AL84" s="40">
        <f t="shared" si="23"/>
        <v>-0.11080063951132917</v>
      </c>
      <c r="AM84" s="40">
        <f t="shared" si="24"/>
        <v>-0.13024278416002263</v>
      </c>
    </row>
    <row r="85" spans="1:39" x14ac:dyDescent="0.25">
      <c r="A85" t="s">
        <v>94</v>
      </c>
      <c r="B85">
        <v>1144450800</v>
      </c>
      <c r="C85" s="15">
        <f>BBMData!O85</f>
        <v>3.0840412726737299E+17</v>
      </c>
      <c r="D85" s="14">
        <f>'230'!C85*Notes!$C$4/Notes!$D$56</f>
        <v>6.6979584E+16</v>
      </c>
      <c r="E85" s="14">
        <f>'301'!C85*Notes!$C$4/Notes!$D$57</f>
        <v>2.5819535815858144E+16</v>
      </c>
      <c r="F85" s="14">
        <f>'303'!C85*Notes!$C$4/Notes!$D$58</f>
        <v>7.8744346297579552E+16</v>
      </c>
      <c r="G85" s="14">
        <f>'307'!C85*Notes!$C$4/Notes!$D$59</f>
        <v>1.2534723213962386E+16</v>
      </c>
      <c r="H85" s="14">
        <f>'309'!C85*Notes!$C$4/Notes!$D$60</f>
        <v>6.1205776334736064E+16</v>
      </c>
      <c r="I85" s="14">
        <f t="shared" si="16"/>
        <v>2.4528396566213616E+17</v>
      </c>
      <c r="J85" s="40">
        <f>I85/BBMData!D85</f>
        <v>7.5240480264458939E-2</v>
      </c>
      <c r="K85" s="14">
        <f t="shared" si="13"/>
        <v>0.92475951973554105</v>
      </c>
      <c r="L85" s="14">
        <f>BBMData!Q85-BLMLossSum!J85</f>
        <v>1.936201276234259E-2</v>
      </c>
      <c r="M85" s="14">
        <f>'230'!C85*Notes!$C$4/Notes!$F$56</f>
        <v>1.1869593997841858E+17</v>
      </c>
      <c r="N85" s="14">
        <f>'301'!C85*Notes!$C$4/Notes!$F$57</f>
        <v>3.9479737638540248E+16</v>
      </c>
      <c r="O85" s="14">
        <f>'303'!C85*Notes!$C$4/Notes!$F$58</f>
        <v>5.9707124159888424E+16</v>
      </c>
      <c r="P85" s="14">
        <f>'307'!C85*Notes!$C$4/Notes!$F$59</f>
        <v>1.7368115618403926E+16</v>
      </c>
      <c r="Q85" s="14">
        <f>'309'!C85*Notes!$C$4/Notes!$F$60</f>
        <v>4.404494589195344E+16</v>
      </c>
      <c r="R85" s="14">
        <f t="shared" si="17"/>
        <v>2.7929586328720461E+17</v>
      </c>
      <c r="S85" s="37">
        <f>R85/BBMData!D85</f>
        <v>8.5673577695461536E-2</v>
      </c>
      <c r="T85" s="14">
        <f t="shared" si="14"/>
        <v>0.91432642230453842</v>
      </c>
      <c r="U85" s="37">
        <f>BBMData!Q85-S85</f>
        <v>8.9289153313399927E-3</v>
      </c>
      <c r="W85" s="15">
        <f>'230'!C85*Notes!$C$4/Notes!$H$56</f>
        <v>9.6516188858604032E+16</v>
      </c>
      <c r="X85" s="14">
        <f>'301'!C85*Notes!$C$4/Notes!$H$57</f>
        <v>2.7934260249553872E+16</v>
      </c>
      <c r="Y85" s="14">
        <f>'303'!C85*Notes!$C$4/Notes!$H$58</f>
        <v>1.0279392759599878E+17</v>
      </c>
      <c r="Z85" s="14">
        <f>'307'!C85*Notes!$C$4/Notes!$H$59</f>
        <v>1.2296131911896504E+16</v>
      </c>
      <c r="AA85" s="14">
        <f>'309'!C85*Notes!$C$4/Notes!$H$60</f>
        <v>4.3374024513805712E+16</v>
      </c>
      <c r="AB85" s="14">
        <f t="shared" si="18"/>
        <v>2.8291453312985888E+17</v>
      </c>
      <c r="AC85" s="15">
        <f>AB85/BBMData!D85</f>
        <v>8.678359911958862E-2</v>
      </c>
      <c r="AD85" s="14">
        <f t="shared" si="15"/>
        <v>0.91321640088041134</v>
      </c>
      <c r="AE85" s="15">
        <f t="shared" si="19"/>
        <v>2.5489594137514112E+16</v>
      </c>
      <c r="AF85" s="37">
        <f>BBMData!Q85-AC85</f>
        <v>7.8188939072129093E-3</v>
      </c>
      <c r="AG85" s="14">
        <f t="shared" si="20"/>
        <v>6.4971940929519385E+32</v>
      </c>
      <c r="AH85" s="14">
        <f>AG85/BBMData!R85^2</f>
        <v>0.42305407921169669</v>
      </c>
      <c r="AI85" s="15">
        <f t="shared" si="21"/>
        <v>8.2649977363680807E-2</v>
      </c>
      <c r="AK85" s="40">
        <f t="shared" si="22"/>
        <v>0.20466704568617655</v>
      </c>
      <c r="AL85" s="40">
        <f t="shared" si="23"/>
        <v>9.4383509838481455E-2</v>
      </c>
      <c r="AM85" s="40">
        <f t="shared" si="24"/>
        <v>8.2649977363680807E-2</v>
      </c>
    </row>
    <row r="86" spans="1:39" x14ac:dyDescent="0.25">
      <c r="A86" t="s">
        <v>95</v>
      </c>
      <c r="B86">
        <v>1145055600</v>
      </c>
      <c r="C86" s="15">
        <f>BBMData!O86</f>
        <v>9.7119510754260608E+16</v>
      </c>
      <c r="D86" s="14">
        <f>'230'!C86*Notes!$C$4/Notes!$D$56</f>
        <v>2.5218144E+16</v>
      </c>
      <c r="E86" s="14">
        <f>'301'!C86*Notes!$C$4/Notes!$D$57</f>
        <v>1.2105429378137282E+16</v>
      </c>
      <c r="F86" s="14">
        <f>'303'!C86*Notes!$C$4/Notes!$D$58</f>
        <v>3.7335185382237688E+16</v>
      </c>
      <c r="G86" s="14">
        <f>'307'!C86*Notes!$C$4/Notes!$D$59</f>
        <v>4737466689669592</v>
      </c>
      <c r="H86" s="14">
        <f>'309'!C86*Notes!$C$4/Notes!$D$60</f>
        <v>1.2574722869278476E+16</v>
      </c>
      <c r="I86" s="14">
        <f t="shared" si="16"/>
        <v>9.1970948319323056E+16</v>
      </c>
      <c r="J86" s="40">
        <f>I86/BBMData!D86</f>
        <v>6.8635036059196311E-2</v>
      </c>
      <c r="K86" s="14">
        <f t="shared" si="13"/>
        <v>0.9313649639408037</v>
      </c>
      <c r="L86" s="14">
        <f>BBMData!Q86-BLMLossSum!J86</f>
        <v>3.8422107723414534E-3</v>
      </c>
      <c r="M86" s="14">
        <f>'230'!C86*Notes!$C$4/Notes!$F$56</f>
        <v>4.4689607307670296E+16</v>
      </c>
      <c r="N86" s="14">
        <f>'301'!C86*Notes!$C$4/Notes!$F$57</f>
        <v>1.8509983264579192E+16</v>
      </c>
      <c r="O86" s="14">
        <f>'303'!C86*Notes!$C$4/Notes!$F$58</f>
        <v>2.8309036190681252E+16</v>
      </c>
      <c r="P86" s="14">
        <f>'307'!C86*Notes!$C$4/Notes!$F$59</f>
        <v>6564235029367574</v>
      </c>
      <c r="Q86" s="14">
        <f>'309'!C86*Notes!$C$4/Notes!$F$60</f>
        <v>9049031342313884</v>
      </c>
      <c r="R86" s="14">
        <f t="shared" si="17"/>
        <v>1.0712189313461219E+17</v>
      </c>
      <c r="S86" s="37">
        <f>R86/BBMData!D86</f>
        <v>7.9941711294486711E-2</v>
      </c>
      <c r="T86" s="14">
        <f t="shared" si="14"/>
        <v>0.92005828870551332</v>
      </c>
      <c r="U86" s="37">
        <f>BBMData!Q86-S86</f>
        <v>-7.4644644629489471E-3</v>
      </c>
      <c r="W86" s="15">
        <f>'230'!C86*Notes!$C$4/Notes!$H$56</f>
        <v>3.6338821527578792E+16</v>
      </c>
      <c r="X86" s="14">
        <f>'301'!C86*Notes!$C$4/Notes!$H$57</f>
        <v>1.3096913015523276E+16</v>
      </c>
      <c r="Y86" s="14">
        <f>'303'!C86*Notes!$C$4/Notes!$H$58</f>
        <v>4.8737852600382824E+16</v>
      </c>
      <c r="Z86" s="14">
        <f>'307'!C86*Notes!$C$4/Notes!$H$59</f>
        <v>4647291715185676</v>
      </c>
      <c r="AA86" s="14">
        <f>'309'!C86*Notes!$C$4/Notes!$H$60</f>
        <v>8911190587690629</v>
      </c>
      <c r="AB86" s="14">
        <f t="shared" si="18"/>
        <v>1.117320694463612E+17</v>
      </c>
      <c r="AC86" s="15">
        <f>AB86/BBMData!D86</f>
        <v>8.3382141377881497E-2</v>
      </c>
      <c r="AD86" s="14">
        <f t="shared" si="15"/>
        <v>0.91661785862211853</v>
      </c>
      <c r="AE86" s="15">
        <f t="shared" si="19"/>
        <v>-1.4612558692100592E+16</v>
      </c>
      <c r="AF86" s="37">
        <f>BBMData!Q86-AC86</f>
        <v>-1.0904894546343732E-2</v>
      </c>
      <c r="AG86" s="14">
        <f t="shared" si="20"/>
        <v>2.1352687153008457E+32</v>
      </c>
      <c r="AH86" s="14">
        <f>AG86/BBMData!R86^2</f>
        <v>0.80342085092290494</v>
      </c>
      <c r="AI86" s="15">
        <f t="shared" si="21"/>
        <v>-0.15045955831752933</v>
      </c>
      <c r="AK86" s="40">
        <f t="shared" si="22"/>
        <v>5.3012647973123009E-2</v>
      </c>
      <c r="AL86" s="40">
        <f t="shared" si="23"/>
        <v>-0.10299045271820197</v>
      </c>
      <c r="AM86" s="40">
        <f t="shared" si="24"/>
        <v>-0.15045955831752933</v>
      </c>
    </row>
    <row r="87" spans="1:39" x14ac:dyDescent="0.25">
      <c r="A87" t="s">
        <v>96</v>
      </c>
      <c r="B87">
        <v>1145660400</v>
      </c>
      <c r="C87" s="15">
        <f>BBMData!O87</f>
        <v>5.1949717620373549E+17</v>
      </c>
      <c r="D87" s="14">
        <f>'230'!C87*Notes!$C$4/Notes!$D$56</f>
        <v>1.6752758400000003E+17</v>
      </c>
      <c r="E87" s="14">
        <f>'301'!C87*Notes!$C$4/Notes!$D$57</f>
        <v>6.9221535279606344E+16</v>
      </c>
      <c r="F87" s="14">
        <f>'303'!C87*Notes!$C$4/Notes!$D$58</f>
        <v>1.9818433237193469E+17</v>
      </c>
      <c r="G87" s="14">
        <f>'307'!C87*Notes!$C$4/Notes!$D$59</f>
        <v>3.6821629095405784E+16</v>
      </c>
      <c r="H87" s="14">
        <f>'309'!C87*Notes!$C$4/Notes!$D$60</f>
        <v>7.0452580566802656E+16</v>
      </c>
      <c r="I87" s="14">
        <f t="shared" si="16"/>
        <v>5.422076613137495E+17</v>
      </c>
      <c r="J87" s="40">
        <f>I87/BBMData!D87</f>
        <v>6.9603037395860018E-2</v>
      </c>
      <c r="K87" s="14">
        <f t="shared" si="13"/>
        <v>0.93039696260413995</v>
      </c>
      <c r="L87" s="14">
        <f>BBMData!Q87-BLMLossSum!J87</f>
        <v>-2.9153382682944873E-3</v>
      </c>
      <c r="M87" s="14">
        <f>'230'!C87*Notes!$C$4/Notes!$F$56</f>
        <v>2.9687918120234189E+17</v>
      </c>
      <c r="N87" s="14">
        <f>'301'!C87*Notes!$C$4/Notes!$F$57</f>
        <v>1.0584419763647819E+17</v>
      </c>
      <c r="O87" s="14">
        <f>'303'!C87*Notes!$C$4/Notes!$F$58</f>
        <v>1.502713159209936E+17</v>
      </c>
      <c r="P87" s="14">
        <f>'307'!C87*Notes!$C$4/Notes!$F$59</f>
        <v>5.102005847840596E+16</v>
      </c>
      <c r="Q87" s="14">
        <f>'309'!C87*Notes!$C$4/Notes!$F$60</f>
        <v>5.0699137970940584E+16</v>
      </c>
      <c r="R87" s="14">
        <f t="shared" si="17"/>
        <v>6.5471389120916019E+17</v>
      </c>
      <c r="S87" s="37">
        <f>R87/BBMData!D87</f>
        <v>8.4045428910033401E-2</v>
      </c>
      <c r="T87" s="14">
        <f t="shared" si="14"/>
        <v>0.91595457108996658</v>
      </c>
      <c r="U87" s="37">
        <f>BBMData!Q87-S87</f>
        <v>-1.7357729782467871E-2</v>
      </c>
      <c r="W87" s="15">
        <f>'230'!C87*Notes!$C$4/Notes!$H$56</f>
        <v>2.4140376769687987E+17</v>
      </c>
      <c r="X87" s="14">
        <f>'301'!C87*Notes!$C$4/Notes!$H$57</f>
        <v>7.4891059047876656E+16</v>
      </c>
      <c r="Y87" s="14">
        <f>'303'!C87*Notes!$C$4/Notes!$H$58</f>
        <v>2.5871249010709245E+17</v>
      </c>
      <c r="Z87" s="14">
        <f>'307'!C87*Notes!$C$4/Notes!$H$59</f>
        <v>3.6120750401867992E+16</v>
      </c>
      <c r="AA87" s="14">
        <f>'309'!C87*Notes!$C$4/Notes!$H$60</f>
        <v>4.9926855593711472E+16</v>
      </c>
      <c r="AB87" s="14">
        <f t="shared" si="18"/>
        <v>6.6105492284742848E+17</v>
      </c>
      <c r="AC87" s="15">
        <f>AB87/BBMData!D87</f>
        <v>8.485942526924628E-2</v>
      </c>
      <c r="AD87" s="14">
        <f t="shared" si="15"/>
        <v>0.91514057473075372</v>
      </c>
      <c r="AE87" s="15">
        <f t="shared" si="19"/>
        <v>-1.4155774664369299E+17</v>
      </c>
      <c r="AF87" s="37">
        <f>BBMData!Q87-AC87</f>
        <v>-1.817172614168075E-2</v>
      </c>
      <c r="AG87" s="14">
        <f t="shared" si="20"/>
        <v>2.0038595634839976E+34</v>
      </c>
      <c r="AH87" s="14">
        <f>AG87/BBMData!R87^2</f>
        <v>2.0955192186124734</v>
      </c>
      <c r="AI87" s="15">
        <f t="shared" si="21"/>
        <v>-0.27248992511977993</v>
      </c>
      <c r="AK87" s="40">
        <f t="shared" si="22"/>
        <v>-4.3716282109505553E-2</v>
      </c>
      <c r="AL87" s="40">
        <f t="shared" si="23"/>
        <v>-0.26028383059467419</v>
      </c>
      <c r="AM87" s="40">
        <f t="shared" si="24"/>
        <v>-0.27248992511977993</v>
      </c>
    </row>
    <row r="88" spans="1:39" x14ac:dyDescent="0.25">
      <c r="A88" t="s">
        <v>97</v>
      </c>
      <c r="B88">
        <v>1146265200</v>
      </c>
      <c r="C88" s="15">
        <f>BBMData!O88</f>
        <v>6.786662264169801E+17</v>
      </c>
      <c r="D88" s="14">
        <f>'230'!C88*Notes!$C$4/Notes!$D$56</f>
        <v>1.9577376000000003E+17</v>
      </c>
      <c r="E88" s="14">
        <f>'301'!C88*Notes!$C$4/Notes!$D$57</f>
        <v>7.1467764953105152E+16</v>
      </c>
      <c r="F88" s="14">
        <f>'303'!C88*Notes!$C$4/Notes!$D$58</f>
        <v>2.007948223439473E+17</v>
      </c>
      <c r="G88" s="14">
        <f>'307'!C88*Notes!$C$4/Notes!$D$59</f>
        <v>3.6554214160457112E+16</v>
      </c>
      <c r="H88" s="14">
        <f>'309'!C88*Notes!$C$4/Notes!$D$60</f>
        <v>6.9882412688399208E+16</v>
      </c>
      <c r="I88" s="14">
        <f t="shared" si="16"/>
        <v>5.744729741459088E+17</v>
      </c>
      <c r="J88" s="40">
        <f>I88/BBMData!D88</f>
        <v>6.2921464857164155E-2</v>
      </c>
      <c r="K88" s="14">
        <f t="shared" si="13"/>
        <v>0.9370785351428359</v>
      </c>
      <c r="L88" s="14">
        <f>BBMData!Q88-BLMLossSum!J88</f>
        <v>1.1412185352800808E-2</v>
      </c>
      <c r="M88" s="14">
        <f>'230'!C88*Notes!$C$4/Notes!$F$56</f>
        <v>3.4693482817554266E+17</v>
      </c>
      <c r="N88" s="14">
        <f>'301'!C88*Notes!$C$4/Notes!$F$57</f>
        <v>1.0927882786446122E+17</v>
      </c>
      <c r="O88" s="14">
        <f>'303'!C88*Notes!$C$4/Notes!$F$58</f>
        <v>1.5225069420280797E+17</v>
      </c>
      <c r="P88" s="14">
        <f>'307'!C88*Notes!$C$4/Notes!$F$59</f>
        <v>5.0649528277698928E+16</v>
      </c>
      <c r="Q88" s="14">
        <f>'309'!C88*Notes!$C$4/Notes!$F$60</f>
        <v>5.0288833341909072E+16</v>
      </c>
      <c r="R88" s="14">
        <f t="shared" si="17"/>
        <v>7.0940271186241984E+17</v>
      </c>
      <c r="S88" s="37">
        <f>R88/BBMData!D88</f>
        <v>7.7700187498622106E-2</v>
      </c>
      <c r="T88" s="14">
        <f t="shared" si="14"/>
        <v>0.92229981250137794</v>
      </c>
      <c r="U88" s="37">
        <f>BBMData!Q88-S88</f>
        <v>-3.3665372886571426E-3</v>
      </c>
      <c r="W88" s="15">
        <f>'230'!C88*Notes!$C$4/Notes!$H$56</f>
        <v>2.821059204207512E+17</v>
      </c>
      <c r="X88" s="14">
        <f>'301'!C88*Notes!$C$4/Notes!$H$57</f>
        <v>7.7321264018534864E+16</v>
      </c>
      <c r="Y88" s="14">
        <f>'303'!C88*Notes!$C$4/Notes!$H$58</f>
        <v>2.6212025878878374E+17</v>
      </c>
      <c r="Z88" s="14">
        <f>'307'!C88*Notes!$C$4/Notes!$H$59</f>
        <v>3.585842555757646E+16</v>
      </c>
      <c r="AA88" s="14">
        <f>'309'!C88*Notes!$C$4/Notes!$H$60</f>
        <v>4.9522800992727336E+16</v>
      </c>
      <c r="AB88" s="14">
        <f t="shared" si="18"/>
        <v>7.0692866977837363E+17</v>
      </c>
      <c r="AC88" s="15">
        <f>AB88/BBMData!D88</f>
        <v>7.7429208080873349E-2</v>
      </c>
      <c r="AD88" s="14">
        <f t="shared" si="15"/>
        <v>0.92257079191912661</v>
      </c>
      <c r="AE88" s="15">
        <f t="shared" si="19"/>
        <v>-2.8262443361393536E+16</v>
      </c>
      <c r="AF88" s="37">
        <f>BBMData!Q88-AC88</f>
        <v>-3.0955578709083859E-3</v>
      </c>
      <c r="AG88" s="14">
        <f t="shared" si="20"/>
        <v>7.987657047559776E+32</v>
      </c>
      <c r="AH88" s="14">
        <f>AG88/BBMData!R88^2</f>
        <v>6.1326580973020704E-2</v>
      </c>
      <c r="AI88" s="15">
        <f t="shared" si="21"/>
        <v>-4.164409876502205E-2</v>
      </c>
      <c r="AK88" s="40">
        <f t="shared" si="22"/>
        <v>0.15352650274223872</v>
      </c>
      <c r="AL88" s="40">
        <f t="shared" si="23"/>
        <v>-4.5289546243833426E-2</v>
      </c>
      <c r="AM88" s="40">
        <f t="shared" si="24"/>
        <v>-4.164409876502205E-2</v>
      </c>
    </row>
    <row r="89" spans="1:39" x14ac:dyDescent="0.25">
      <c r="A89" t="s">
        <v>98</v>
      </c>
      <c r="B89">
        <v>1146870000</v>
      </c>
      <c r="C89" s="15">
        <f>BBMData!O89</f>
        <v>6.6261393096530637E+17</v>
      </c>
      <c r="D89" s="14">
        <f>'230'!C89*Notes!$C$4/Notes!$D$56</f>
        <v>1.83458016E+17</v>
      </c>
      <c r="E89" s="14">
        <f>'301'!C89*Notes!$C$4/Notes!$D$57</f>
        <v>6.766127993753532E+16</v>
      </c>
      <c r="F89" s="14">
        <f>'303'!C89*Notes!$C$4/Notes!$D$58</f>
        <v>1.8835039990572701E+17</v>
      </c>
      <c r="G89" s="14">
        <f>'307'!C89*Notes!$C$4/Notes!$D$59</f>
        <v>3.6174203463424792E+16</v>
      </c>
      <c r="H89" s="14">
        <f>'309'!C89*Notes!$C$4/Notes!$D$60</f>
        <v>6.0751969247843544E+16</v>
      </c>
      <c r="I89" s="14">
        <f t="shared" si="16"/>
        <v>5.3639586855453062E+17</v>
      </c>
      <c r="J89" s="40">
        <f>I89/BBMData!D89</f>
        <v>6.1939476738398454E-2</v>
      </c>
      <c r="K89" s="14">
        <f t="shared" si="13"/>
        <v>0.9380605232616015</v>
      </c>
      <c r="L89" s="14">
        <f>BBMData!Q89-BLMLossSum!J89</f>
        <v>1.4574833996625382E-2</v>
      </c>
      <c r="M89" s="14">
        <f>'230'!C89*Notes!$C$4/Notes!$F$56</f>
        <v>3.2510983728557875E+17</v>
      </c>
      <c r="N89" s="14">
        <f>'301'!C89*Notes!$C$4/Notes!$F$57</f>
        <v>1.0345846646015466E+17</v>
      </c>
      <c r="O89" s="14">
        <f>'303'!C89*Notes!$C$4/Notes!$F$58</f>
        <v>1.4281483359119021E+17</v>
      </c>
      <c r="P89" s="14">
        <f>'307'!C89*Notes!$C$4/Notes!$F$59</f>
        <v>5.0122985360904736E+16</v>
      </c>
      <c r="Q89" s="14">
        <f>'309'!C89*Notes!$C$4/Notes!$F$60</f>
        <v>4.37183769014998E+16</v>
      </c>
      <c r="R89" s="14">
        <f t="shared" si="17"/>
        <v>6.6522449959932813E+17</v>
      </c>
      <c r="S89" s="37">
        <f>R89/BBMData!D89</f>
        <v>7.6815762078444358E-2</v>
      </c>
      <c r="T89" s="14">
        <f t="shared" si="14"/>
        <v>0.92318423792155568</v>
      </c>
      <c r="U89" s="37">
        <f>BBMData!Q89-S89</f>
        <v>-3.0145134342052238E-4</v>
      </c>
      <c r="W89" s="15">
        <f>'230'!C89*Notes!$C$4/Notes!$H$56</f>
        <v>2.6435918921026442E+17</v>
      </c>
      <c r="X89" s="14">
        <f>'301'!C89*Notes!$C$4/Notes!$H$57</f>
        <v>7.320301248143144E+16</v>
      </c>
      <c r="Y89" s="14">
        <f>'303'!C89*Notes!$C$4/Notes!$H$58</f>
        <v>2.4587514254571754E+17</v>
      </c>
      <c r="Z89" s="14">
        <f>'307'!C89*Notes!$C$4/Notes!$H$59</f>
        <v>3.5485648147267448E+16</v>
      </c>
      <c r="AA89" s="14">
        <f>'309'!C89*Notes!$C$4/Notes!$H$60</f>
        <v>4.3052430035471416E+16</v>
      </c>
      <c r="AB89" s="14">
        <f t="shared" si="18"/>
        <v>6.6197542242015219E+17</v>
      </c>
      <c r="AC89" s="15">
        <f>AB89/BBMData!D89</f>
        <v>7.6440579956137664E-2</v>
      </c>
      <c r="AD89" s="14">
        <f t="shared" si="15"/>
        <v>0.92355942004386238</v>
      </c>
      <c r="AE89" s="15">
        <f t="shared" si="19"/>
        <v>638508545154176</v>
      </c>
      <c r="AF89" s="37">
        <f>BBMData!Q89-AC89</f>
        <v>7.3730778886171855E-5</v>
      </c>
      <c r="AG89" s="14">
        <f t="shared" si="20"/>
        <v>4.0769316223490238E+29</v>
      </c>
      <c r="AH89" s="14">
        <f>AG89/BBMData!R89^2</f>
        <v>3.4393802260493377E-5</v>
      </c>
      <c r="AI89" s="15">
        <f t="shared" si="21"/>
        <v>9.6362076816584093E-4</v>
      </c>
      <c r="AK89" s="40">
        <f t="shared" si="22"/>
        <v>0.19048507209454424</v>
      </c>
      <c r="AL89" s="40">
        <f t="shared" si="23"/>
        <v>-3.9398034240219534E-3</v>
      </c>
      <c r="AM89" s="40">
        <f t="shared" si="24"/>
        <v>9.6362076816584093E-4</v>
      </c>
    </row>
    <row r="90" spans="1:39" x14ac:dyDescent="0.25">
      <c r="A90" t="s">
        <v>99</v>
      </c>
      <c r="B90">
        <v>1147474800</v>
      </c>
      <c r="C90" s="15">
        <f>BBMData!O90</f>
        <v>7.5574157897318118E+17</v>
      </c>
      <c r="D90" s="14">
        <f>'230'!C90*Notes!$C$4/Notes!$D$56</f>
        <v>2.4427872E+17</v>
      </c>
      <c r="E90" s="14">
        <f>'301'!C90*Notes!$C$4/Notes!$D$57</f>
        <v>7.3202876497304816E+16</v>
      </c>
      <c r="F90" s="14">
        <f>'303'!C90*Notes!$C$4/Notes!$D$58</f>
        <v>1.9952697967568845E+17</v>
      </c>
      <c r="G90" s="14">
        <f>'307'!C90*Notes!$C$4/Notes!$D$59</f>
        <v>4.9863033238744592E+16</v>
      </c>
      <c r="H90" s="14">
        <f>'309'!C90*Notes!$C$4/Notes!$D$60</f>
        <v>7.8229360132781472E+16</v>
      </c>
      <c r="I90" s="14">
        <f t="shared" si="16"/>
        <v>6.451009695445193E+17</v>
      </c>
      <c r="J90" s="40">
        <f>I90/BBMData!D90</f>
        <v>6.7976919867704877E-2</v>
      </c>
      <c r="K90" s="14">
        <f t="shared" si="13"/>
        <v>0.93202308013229507</v>
      </c>
      <c r="L90" s="14">
        <f>BBMData!Q90-BLMLossSum!J90</f>
        <v>1.1658652205338446E-2</v>
      </c>
      <c r="M90" s="14">
        <f>'230'!C90*Notes!$C$4/Notes!$F$56</f>
        <v>4.3289149552085779E+17</v>
      </c>
      <c r="N90" s="14">
        <f>'301'!C90*Notes!$C$4/Notes!$F$57</f>
        <v>1.1193192546571755E+17</v>
      </c>
      <c r="O90" s="14">
        <f>'303'!C90*Notes!$C$4/Notes!$F$58</f>
        <v>1.5128936500054547E+17</v>
      </c>
      <c r="P90" s="14">
        <f>'307'!C90*Notes!$C$4/Notes!$F$59</f>
        <v>6.9090231319202136E+16</v>
      </c>
      <c r="Q90" s="14">
        <f>'309'!C90*Notes!$C$4/Notes!$F$60</f>
        <v>5.6295469815894112E+16</v>
      </c>
      <c r="R90" s="14">
        <f t="shared" si="17"/>
        <v>8.2149848712221722E+17</v>
      </c>
      <c r="S90" s="37">
        <f>R90/BBMData!D90</f>
        <v>8.656464563985429E-2</v>
      </c>
      <c r="T90" s="14">
        <f t="shared" si="14"/>
        <v>0.91343535436014567</v>
      </c>
      <c r="U90" s="37">
        <f>BBMData!Q90-S90</f>
        <v>-6.9290735668109671E-3</v>
      </c>
      <c r="W90" s="15">
        <f>'230'!C90*Notes!$C$4/Notes!$H$56</f>
        <v>3.5200055995656902E+17</v>
      </c>
      <c r="X90" s="14">
        <f>'301'!C90*Notes!$C$4/Notes!$H$57</f>
        <v>7.9198488217426528E+16</v>
      </c>
      <c r="Y90" s="14">
        <f>'303'!C90*Notes!$C$4/Notes!$H$58</f>
        <v>2.6046519993602998E+17</v>
      </c>
      <c r="Z90" s="14">
        <f>'307'!C90*Notes!$C$4/Notes!$H$59</f>
        <v>4.8913918860843176E+16</v>
      </c>
      <c r="AA90" s="14">
        <f>'309'!C90*Notes!$C$4/Notes!$H$60</f>
        <v>5.5437940457474488E+16</v>
      </c>
      <c r="AB90" s="14">
        <f t="shared" si="18"/>
        <v>7.9601610742834304E+17</v>
      </c>
      <c r="AC90" s="15">
        <f>AB90/BBMData!D90</f>
        <v>8.3879463374957122E-2</v>
      </c>
      <c r="AD90" s="14">
        <f t="shared" si="15"/>
        <v>0.91612053662504289</v>
      </c>
      <c r="AE90" s="15">
        <f t="shared" si="19"/>
        <v>-4.0274528455161856E+16</v>
      </c>
      <c r="AF90" s="37">
        <f>BBMData!Q90-AC90</f>
        <v>-4.2438913019137992E-3</v>
      </c>
      <c r="AG90" s="14">
        <f t="shared" si="20"/>
        <v>1.6220376422856422E+33</v>
      </c>
      <c r="AH90" s="14">
        <f>AG90/BBMData!R90^2</f>
        <v>0.11552894422964363</v>
      </c>
      <c r="AI90" s="15">
        <f t="shared" si="21"/>
        <v>-5.3291402214342198E-2</v>
      </c>
      <c r="AK90" s="40">
        <f t="shared" si="22"/>
        <v>0.14640005592783212</v>
      </c>
      <c r="AL90" s="40">
        <f t="shared" si="23"/>
        <v>-8.7009779504760493E-2</v>
      </c>
      <c r="AM90" s="40">
        <f t="shared" si="24"/>
        <v>-5.3291402214342198E-2</v>
      </c>
    </row>
    <row r="91" spans="1:39" x14ac:dyDescent="0.25">
      <c r="A91" t="s">
        <v>100</v>
      </c>
      <c r="B91">
        <v>1148079600</v>
      </c>
      <c r="C91" s="15">
        <f>BBMData!O91</f>
        <v>8.1418758489250138E+17</v>
      </c>
      <c r="D91" s="14">
        <f>'230'!C91*Notes!$C$4/Notes!$D$56</f>
        <v>1.65346272E+17</v>
      </c>
      <c r="E91" s="14">
        <f>'301'!C91*Notes!$C$4/Notes!$D$57</f>
        <v>6.3206481926380792E+16</v>
      </c>
      <c r="F91" s="14">
        <f>'303'!C91*Notes!$C$4/Notes!$D$58</f>
        <v>1.9425612997466666E+17</v>
      </c>
      <c r="G91" s="14">
        <f>'307'!C91*Notes!$C$4/Notes!$D$59</f>
        <v>1.0566267803334966E+17</v>
      </c>
      <c r="H91" s="14">
        <f>'309'!C91*Notes!$C$4/Notes!$D$60</f>
        <v>1.339545431873539E+17</v>
      </c>
      <c r="I91" s="14">
        <f t="shared" si="16"/>
        <v>6.6242610512175091E+17</v>
      </c>
      <c r="J91" s="40">
        <f>I91/BBMData!D91</f>
        <v>6.7115106901899785E-2</v>
      </c>
      <c r="K91" s="14">
        <f t="shared" si="13"/>
        <v>0.93288489309810019</v>
      </c>
      <c r="L91" s="14">
        <f>BBMData!Q91-BLMLossSum!J91</f>
        <v>1.5376036450937228E-2</v>
      </c>
      <c r="M91" s="14">
        <f>'230'!C91*Notes!$C$4/Notes!$F$56</f>
        <v>2.9301363198922336E+17</v>
      </c>
      <c r="N91" s="14">
        <f>'301'!C91*Notes!$C$4/Notes!$F$57</f>
        <v>9.6646792618789488E+16</v>
      </c>
      <c r="O91" s="14">
        <f>'303'!C91*Notes!$C$4/Notes!$F$58</f>
        <v>1.4729279518539046E+17</v>
      </c>
      <c r="P91" s="14">
        <f>'307'!C91*Notes!$C$4/Notes!$F$59</f>
        <v>1.4640623309410016E+17</v>
      </c>
      <c r="Q91" s="14">
        <f>'309'!C91*Notes!$C$4/Notes!$F$60</f>
        <v>9.6396467130830416E+16</v>
      </c>
      <c r="R91" s="14">
        <f t="shared" si="17"/>
        <v>7.7975592001833395E+17</v>
      </c>
      <c r="S91" s="37">
        <f>R91/BBMData!D91</f>
        <v>7.9002626141675178E-2</v>
      </c>
      <c r="T91" s="14">
        <f t="shared" si="14"/>
        <v>0.92099737385832481</v>
      </c>
      <c r="U91" s="37">
        <f>BBMData!Q91-S91</f>
        <v>3.4885172111618346E-3</v>
      </c>
      <c r="W91" s="15">
        <f>'230'!C91*Notes!$C$4/Notes!$H$56</f>
        <v>2.382605424276465E+17</v>
      </c>
      <c r="X91" s="14">
        <f>'301'!C91*Notes!$C$4/Notes!$H$57</f>
        <v>6.8383348491718864E+16</v>
      </c>
      <c r="Y91" s="14">
        <f>'303'!C91*Notes!$C$4/Notes!$H$58</f>
        <v>2.5358456192185827E+17</v>
      </c>
      <c r="Z91" s="14">
        <f>'307'!C91*Notes!$C$4/Notes!$H$59</f>
        <v>1.0365144926495824E+17</v>
      </c>
      <c r="AA91" s="14">
        <f>'309'!C91*Notes!$C$4/Notes!$H$60</f>
        <v>9.4928093194473632E+16</v>
      </c>
      <c r="AB91" s="14">
        <f t="shared" si="18"/>
        <v>7.5880799530065549E+17</v>
      </c>
      <c r="AC91" s="15">
        <f>AB91/BBMData!D91</f>
        <v>7.6880242684970165E-2</v>
      </c>
      <c r="AD91" s="14">
        <f t="shared" si="15"/>
        <v>0.92311975731502982</v>
      </c>
      <c r="AE91" s="15">
        <f t="shared" si="19"/>
        <v>5.5379589591845888E+16</v>
      </c>
      <c r="AF91" s="37">
        <f>BBMData!Q91-AC91</f>
        <v>5.6109006678668472E-3</v>
      </c>
      <c r="AG91" s="14">
        <f t="shared" si="20"/>
        <v>3.0668989433612855E+33</v>
      </c>
      <c r="AH91" s="14">
        <f>AG91/BBMData!R91^2</f>
        <v>0.20102696705356962</v>
      </c>
      <c r="AI91" s="15">
        <f t="shared" si="21"/>
        <v>6.8018219166480848E-2</v>
      </c>
      <c r="AK91" s="40">
        <f t="shared" si="22"/>
        <v>0.18639620965331694</v>
      </c>
      <c r="AL91" s="40">
        <f t="shared" si="23"/>
        <v>4.2289597032744604E-2</v>
      </c>
      <c r="AM91" s="40">
        <f t="shared" si="24"/>
        <v>6.8018219166480848E-2</v>
      </c>
    </row>
    <row r="92" spans="1:39" x14ac:dyDescent="0.25">
      <c r="A92" t="s">
        <v>101</v>
      </c>
      <c r="B92">
        <v>1148684400</v>
      </c>
      <c r="C92" s="15">
        <f>BBMData!O92</f>
        <v>7.6219432249451008E+17</v>
      </c>
      <c r="D92" s="14">
        <f>'230'!C92*Notes!$C$4/Notes!$D$56</f>
        <v>1.33793856E+17</v>
      </c>
      <c r="E92" s="14">
        <f>'301'!C92*Notes!$C$4/Notes!$D$57</f>
        <v>5.494250880423908E+16</v>
      </c>
      <c r="F92" s="14">
        <f>'303'!C92*Notes!$C$4/Notes!$D$58</f>
        <v>1.6970102885658768E+17</v>
      </c>
      <c r="G92" s="14">
        <f>'307'!C92*Notes!$C$4/Notes!$D$59</f>
        <v>1.0972738504456944E+17</v>
      </c>
      <c r="H92" s="14">
        <f>'309'!C92*Notes!$C$4/Notes!$D$60</f>
        <v>1.3384206108889339E+17</v>
      </c>
      <c r="I92" s="14">
        <f t="shared" si="16"/>
        <v>6.0200683979428966E+17</v>
      </c>
      <c r="J92" s="40">
        <f>I92/BBMData!D92</f>
        <v>6.5435526064596697E-2</v>
      </c>
      <c r="K92" s="14">
        <f t="shared" si="13"/>
        <v>0.93456447393540332</v>
      </c>
      <c r="L92" s="14">
        <f>BBMData!Q92-BLMLossSum!J92</f>
        <v>1.7411682902197884E-2</v>
      </c>
      <c r="M92" s="14">
        <f>'230'!C92*Notes!$C$4/Notes!$F$56</f>
        <v>2.3709892705898528E+17</v>
      </c>
      <c r="N92" s="14">
        <f>'301'!C92*Notes!$C$4/Notes!$F$57</f>
        <v>8.401064404350344E+16</v>
      </c>
      <c r="O92" s="14">
        <f>'303'!C92*Notes!$C$4/Notes!$F$58</f>
        <v>1.2867413187621493E+17</v>
      </c>
      <c r="P92" s="14">
        <f>'307'!C92*Notes!$C$4/Notes!$F$59</f>
        <v>1.5203829214484691E+17</v>
      </c>
      <c r="Q92" s="14">
        <f>'309'!C92*Notes!$C$4/Notes!$F$60</f>
        <v>9.6315522680205184E+16</v>
      </c>
      <c r="R92" s="14">
        <f t="shared" si="17"/>
        <v>6.9813751780375565E+17</v>
      </c>
      <c r="S92" s="37">
        <f>R92/BBMData!D92</f>
        <v>7.5884512804756055E-2</v>
      </c>
      <c r="T92" s="14">
        <f t="shared" si="14"/>
        <v>0.92411548719524395</v>
      </c>
      <c r="U92" s="37">
        <f>BBMData!Q92-S92</f>
        <v>6.9626961620385258E-3</v>
      </c>
      <c r="W92" s="15">
        <f>'230'!C92*Notes!$C$4/Notes!$H$56</f>
        <v>1.9279416656002032E+17</v>
      </c>
      <c r="X92" s="14">
        <f>'301'!C92*Notes!$C$4/Notes!$H$57</f>
        <v>5.9442522539788312E+16</v>
      </c>
      <c r="Y92" s="14">
        <f>'303'!C92*Notes!$C$4/Notes!$H$58</f>
        <v>2.21530003021776E+17</v>
      </c>
      <c r="Z92" s="14">
        <f>'307'!C92*Notes!$C$4/Notes!$H$59</f>
        <v>1.0763878689818944E+17</v>
      </c>
      <c r="AA92" s="14">
        <f>'309'!C92*Notes!$C$4/Notes!$H$60</f>
        <v>9.4848381742578832E+16</v>
      </c>
      <c r="AB92" s="14">
        <f t="shared" si="18"/>
        <v>6.762538607623529E+17</v>
      </c>
      <c r="AC92" s="15">
        <f>AB92/BBMData!D92</f>
        <v>7.3505854430690534E-2</v>
      </c>
      <c r="AD92" s="14">
        <f t="shared" si="15"/>
        <v>0.92649414556930942</v>
      </c>
      <c r="AE92" s="15">
        <f t="shared" si="19"/>
        <v>8.5940461732157184E+16</v>
      </c>
      <c r="AF92" s="37">
        <f>BBMData!Q92-AC92</f>
        <v>9.3413545361040462E-3</v>
      </c>
      <c r="AG92" s="14">
        <f t="shared" si="20"/>
        <v>7.3857629627363729E+33</v>
      </c>
      <c r="AH92" s="14">
        <f>AG92/BBMData!R92^2</f>
        <v>0.55590960580643933</v>
      </c>
      <c r="AI92" s="15">
        <f t="shared" si="21"/>
        <v>0.11275400405882215</v>
      </c>
      <c r="AK92" s="40">
        <f t="shared" si="22"/>
        <v>0.21016619774332446</v>
      </c>
      <c r="AL92" s="40">
        <f t="shared" si="23"/>
        <v>8.4042615905494125E-2</v>
      </c>
      <c r="AM92" s="40">
        <f t="shared" si="24"/>
        <v>0.11275400405882215</v>
      </c>
    </row>
    <row r="93" spans="1:39" x14ac:dyDescent="0.25">
      <c r="A93" t="s">
        <v>102</v>
      </c>
      <c r="B93">
        <v>1149289200</v>
      </c>
      <c r="C93" s="15">
        <f>BBMData!O93</f>
        <v>6.9921906321435917E+17</v>
      </c>
      <c r="D93" s="14">
        <f>'230'!C93*Notes!$C$4/Notes!$D$56</f>
        <v>1.07535456E+17</v>
      </c>
      <c r="E93" s="14">
        <f>'301'!C93*Notes!$C$4/Notes!$D$57</f>
        <v>4.5451852171779448E+16</v>
      </c>
      <c r="F93" s="14">
        <f>'303'!C93*Notes!$C$4/Notes!$D$58</f>
        <v>1.4745719916854195E+17</v>
      </c>
      <c r="G93" s="14">
        <f>'307'!C93*Notes!$C$4/Notes!$D$59</f>
        <v>8.5364477023719568E+16</v>
      </c>
      <c r="H93" s="14">
        <f>'309'!C93*Notes!$C$4/Notes!$D$60</f>
        <v>1.5077255625373005E+17</v>
      </c>
      <c r="I93" s="14">
        <f t="shared" si="16"/>
        <v>5.3658154061777101E+17</v>
      </c>
      <c r="J93" s="40">
        <f>I93/BBMData!D93</f>
        <v>6.9958479871938858E-2</v>
      </c>
      <c r="K93" s="14">
        <f t="shared" si="13"/>
        <v>0.93004152012806118</v>
      </c>
      <c r="L93" s="14">
        <f>BBMData!Q93-BLMLossSum!J93</f>
        <v>2.1204370612332213E-2</v>
      </c>
      <c r="M93" s="14">
        <f>'230'!C93*Notes!$C$4/Notes!$F$56</f>
        <v>1.9056586005263744E+17</v>
      </c>
      <c r="N93" s="14">
        <f>'301'!C93*Notes!$C$4/Notes!$F$57</f>
        <v>6.9498817164073352E+16</v>
      </c>
      <c r="O93" s="14">
        <f>'303'!C93*Notes!$C$4/Notes!$F$58</f>
        <v>1.1180796733969654E+17</v>
      </c>
      <c r="P93" s="14">
        <f>'307'!C93*Notes!$C$4/Notes!$F$59</f>
        <v>1.1828104070148605E+17</v>
      </c>
      <c r="Q93" s="14">
        <f>'309'!C93*Notes!$C$4/Notes!$F$60</f>
        <v>1.0849905809328354E+17</v>
      </c>
      <c r="R93" s="14">
        <f t="shared" si="17"/>
        <v>5.9865274335117696E+17</v>
      </c>
      <c r="S93" s="37">
        <f>R93/BBMData!D93</f>
        <v>7.8051205130531542E-2</v>
      </c>
      <c r="T93" s="14">
        <f t="shared" si="14"/>
        <v>0.92194879486946846</v>
      </c>
      <c r="U93" s="37">
        <f>BBMData!Q93-S93</f>
        <v>1.3111645353739529E-2</v>
      </c>
      <c r="W93" s="15">
        <f>'230'!C93*Notes!$C$4/Notes!$H$56</f>
        <v>1.5495635775062598E+17</v>
      </c>
      <c r="X93" s="14">
        <f>'301'!C93*Notes!$C$4/Notes!$H$57</f>
        <v>4.9174542735618064E+16</v>
      </c>
      <c r="Y93" s="14">
        <f>'303'!C93*Notes!$C$4/Notes!$H$58</f>
        <v>1.9249260889865043E+17</v>
      </c>
      <c r="Z93" s="14">
        <f>'307'!C93*Notes!$C$4/Notes!$H$59</f>
        <v>8.3739612926156144E+16</v>
      </c>
      <c r="AA93" s="14">
        <f>'309'!C93*Notes!$C$4/Notes!$H$60</f>
        <v>1.0684632958812773E+17</v>
      </c>
      <c r="AB93" s="14">
        <f t="shared" si="18"/>
        <v>5.8720945189917837E+17</v>
      </c>
      <c r="AC93" s="15">
        <f>AB93/BBMData!D93</f>
        <v>7.6559250573556503E-2</v>
      </c>
      <c r="AD93" s="14">
        <f t="shared" si="15"/>
        <v>0.9234407494264435</v>
      </c>
      <c r="AE93" s="15">
        <f t="shared" si="19"/>
        <v>1.120096113151808E+17</v>
      </c>
      <c r="AF93" s="37">
        <f>BBMData!Q93-AC93</f>
        <v>1.4603599910714568E-2</v>
      </c>
      <c r="AG93" s="14">
        <f t="shared" si="20"/>
        <v>1.2546153026977878E+34</v>
      </c>
      <c r="AH93" s="14">
        <f>AG93/BBMData!R93^2</f>
        <v>1.4140571636866426</v>
      </c>
      <c r="AI93" s="15">
        <f t="shared" si="21"/>
        <v>0.16019244498321419</v>
      </c>
      <c r="AK93" s="40">
        <f t="shared" si="22"/>
        <v>0.23259881080606132</v>
      </c>
      <c r="AL93" s="40">
        <f t="shared" si="23"/>
        <v>0.14382662766783241</v>
      </c>
      <c r="AM93" s="40">
        <f t="shared" si="24"/>
        <v>0.16019244498321419</v>
      </c>
    </row>
    <row r="94" spans="1:39" x14ac:dyDescent="0.25">
      <c r="A94" t="s">
        <v>103</v>
      </c>
      <c r="B94">
        <v>1149894000</v>
      </c>
      <c r="C94" s="15">
        <f>BBMData!O94</f>
        <v>4.1536674506880826E+17</v>
      </c>
      <c r="D94" s="14">
        <f>'230'!C94*Notes!$C$4/Notes!$D$56</f>
        <v>1.5569568E+16</v>
      </c>
      <c r="E94" s="14">
        <f>'301'!C94*Notes!$C$4/Notes!$D$57</f>
        <v>9496036823294356</v>
      </c>
      <c r="F94" s="14">
        <f>'303'!C94*Notes!$C$4/Notes!$D$58</f>
        <v>4.505540737882164E+16</v>
      </c>
      <c r="G94" s="14">
        <f>'307'!C94*Notes!$C$4/Notes!$D$59</f>
        <v>2.6074363604521352E+16</v>
      </c>
      <c r="H94" s="14">
        <f>'309'!C94*Notes!$C$4/Notes!$D$60</f>
        <v>5.0263983239660632E+16</v>
      </c>
      <c r="I94" s="14">
        <f t="shared" si="16"/>
        <v>1.4645935904629798E+17</v>
      </c>
      <c r="J94" s="40">
        <f>I94/BBMData!D94</f>
        <v>5.2873414818158118E-2</v>
      </c>
      <c r="K94" s="14">
        <f t="shared" si="13"/>
        <v>0.9471265851818419</v>
      </c>
      <c r="L94" s="14">
        <f>BBMData!Q94-BLMLossSum!J94</f>
        <v>9.7078478708487473E-2</v>
      </c>
      <c r="M94" s="14">
        <f>'230'!C94*Notes!$C$4/Notes!$F$56</f>
        <v>2.75911613428042E+16</v>
      </c>
      <c r="N94" s="14">
        <f>'301'!C94*Notes!$C$4/Notes!$F$57</f>
        <v>1.452005353865879E+16</v>
      </c>
      <c r="O94" s="14">
        <f>'303'!C94*Notes!$C$4/Notes!$F$58</f>
        <v>3.4162818398104424E+16</v>
      </c>
      <c r="P94" s="14">
        <f>'307'!C94*Notes!$C$4/Notes!$F$59</f>
        <v>3.6128644727885824E+16</v>
      </c>
      <c r="Q94" s="14">
        <f>'309'!C94*Notes!$C$4/Notes!$F$60</f>
        <v>3.6171004677682176E+16</v>
      </c>
      <c r="R94" s="14">
        <f t="shared" si="17"/>
        <v>1.4857368268513542E+17</v>
      </c>
      <c r="S94" s="37">
        <f>R94/BBMData!D94</f>
        <v>5.3636708550590405E-2</v>
      </c>
      <c r="T94" s="14">
        <f t="shared" si="14"/>
        <v>0.94636329144940956</v>
      </c>
      <c r="U94" s="37">
        <f>BBMData!Q94-S94</f>
        <v>9.6315184976055179E-2</v>
      </c>
      <c r="W94" s="15">
        <f>'230'!C94*Notes!$C$4/Notes!$H$56</f>
        <v>2.2435423987328404E+16</v>
      </c>
      <c r="X94" s="14">
        <f>'301'!C94*Notes!$C$4/Notes!$H$57</f>
        <v>1.027380065439937E+16</v>
      </c>
      <c r="Y94" s="14">
        <f>'303'!C94*Notes!$C$4/Notes!$H$58</f>
        <v>5.8815934116773312E+16</v>
      </c>
      <c r="Z94" s="14">
        <f>'307'!C94*Notes!$C$4/Notes!$H$59</f>
        <v>2.557805297549906E+16</v>
      </c>
      <c r="AA94" s="14">
        <f>'309'!C94*Notes!$C$4/Notes!$H$60</f>
        <v>3.5620024313967572E+16</v>
      </c>
      <c r="AB94" s="14">
        <f t="shared" si="18"/>
        <v>1.5272323604796771E+17</v>
      </c>
      <c r="AC94" s="15">
        <f>AB94/BBMData!D94</f>
        <v>5.5134742255584013E-2</v>
      </c>
      <c r="AD94" s="14">
        <f t="shared" si="15"/>
        <v>0.94486525774441599</v>
      </c>
      <c r="AE94" s="15">
        <f t="shared" si="19"/>
        <v>2.6264350902084054E+17</v>
      </c>
      <c r="AF94" s="37">
        <f>BBMData!Q94-AC94</f>
        <v>9.4817151271061578E-2</v>
      </c>
      <c r="AG94" s="14">
        <f t="shared" si="20"/>
        <v>6.8981612830780347E+34</v>
      </c>
      <c r="AH94" s="14">
        <f>AG94/BBMData!R94^2</f>
        <v>64.445715713324972</v>
      </c>
      <c r="AI94" s="15">
        <f t="shared" si="21"/>
        <v>0.63231713212219698</v>
      </c>
      <c r="AK94" s="40">
        <f t="shared" si="22"/>
        <v>0.64739748478892789</v>
      </c>
      <c r="AL94" s="40">
        <f t="shared" si="23"/>
        <v>0.64230722741050628</v>
      </c>
      <c r="AM94" s="40">
        <f t="shared" si="24"/>
        <v>0.63231713212219698</v>
      </c>
    </row>
    <row r="95" spans="1:39" x14ac:dyDescent="0.25">
      <c r="A95" t="s">
        <v>104</v>
      </c>
      <c r="B95">
        <v>1150498800</v>
      </c>
      <c r="C95" s="15">
        <f>BBMData!O95</f>
        <v>3.8869455413342643E+17</v>
      </c>
      <c r="D95" s="14">
        <f>'230'!C95*Notes!$C$4/Notes!$D$56</f>
        <v>2945376000000000</v>
      </c>
      <c r="E95" s="14">
        <f>'301'!C95*Notes!$C$4/Notes!$D$57</f>
        <v>7074950947666900</v>
      </c>
      <c r="F95" s="14">
        <f>'303'!C95*Notes!$C$4/Notes!$D$58</f>
        <v>4.1378471834113208E+16</v>
      </c>
      <c r="G95" s="14">
        <f>'307'!C95*Notes!$C$4/Notes!$D$59</f>
        <v>1.7761981468695854E+16</v>
      </c>
      <c r="H95" s="14">
        <f>'309'!C95*Notes!$C$4/Notes!$D$60</f>
        <v>4.80143412704498E+16</v>
      </c>
      <c r="I95" s="14">
        <f t="shared" si="16"/>
        <v>1.1717512152092576E+17</v>
      </c>
      <c r="J95" s="40">
        <f>I95/BBMData!D95</f>
        <v>6.2660492791938915E-2</v>
      </c>
      <c r="K95" s="14">
        <f t="shared" si="13"/>
        <v>0.93733950720806103</v>
      </c>
      <c r="L95" s="14">
        <f>BBMData!Q95-BLMLossSum!J95</f>
        <v>0.14519755754679178</v>
      </c>
      <c r="M95" s="14">
        <f>'230'!C95*Notes!$C$4/Notes!$F$56</f>
        <v>5219563216604549</v>
      </c>
      <c r="N95" s="14">
        <f>'301'!C95*Notes!$C$4/Notes!$F$57</f>
        <v>1.0818056885742952E+16</v>
      </c>
      <c r="O95" s="14">
        <f>'303'!C95*Notes!$C$4/Notes!$F$58</f>
        <v>3.1374818275960268E+16</v>
      </c>
      <c r="P95" s="14">
        <f>'307'!C95*Notes!$C$4/Notes!$F$59</f>
        <v>2.4611005962750672E+16</v>
      </c>
      <c r="Q95" s="14">
        <f>'309'!C95*Notes!$C$4/Notes!$F$60</f>
        <v>3.4552115665176912E+16</v>
      </c>
      <c r="R95" s="14">
        <f t="shared" si="17"/>
        <v>1.0657556000623536E+17</v>
      </c>
      <c r="S95" s="37">
        <f>R95/BBMData!D95</f>
        <v>5.6992278078200724E-2</v>
      </c>
      <c r="T95" s="14">
        <f t="shared" si="14"/>
        <v>0.94300772192179927</v>
      </c>
      <c r="U95" s="37">
        <f>BBMData!Q95-S95</f>
        <v>0.15086577226052997</v>
      </c>
      <c r="W95" s="15">
        <f>'230'!C95*Notes!$C$4/Notes!$H$56</f>
        <v>4244225617698666.5</v>
      </c>
      <c r="X95" s="14">
        <f>'301'!C95*Notes!$C$4/Notes!$H$57</f>
        <v>7654418051294715</v>
      </c>
      <c r="Y95" s="14">
        <f>'303'!C95*Notes!$C$4/Notes!$H$58</f>
        <v>5.4016013056668816E+16</v>
      </c>
      <c r="Z95" s="14">
        <f>'307'!C95*Notes!$C$4/Notes!$H$59</f>
        <v>1.7423892289258236E+16</v>
      </c>
      <c r="AA95" s="14">
        <f>'309'!C95*Notes!$C$4/Notes!$H$60</f>
        <v>3.4025795276071036E+16</v>
      </c>
      <c r="AB95" s="14">
        <f t="shared" si="18"/>
        <v>1.1736434429099147E+17</v>
      </c>
      <c r="AC95" s="15">
        <f>AB95/BBMData!D95</f>
        <v>6.2761681439032879E-2</v>
      </c>
      <c r="AD95" s="14">
        <f t="shared" si="15"/>
        <v>0.93723831856096718</v>
      </c>
      <c r="AE95" s="15">
        <f t="shared" si="19"/>
        <v>2.7133020984243494E+17</v>
      </c>
      <c r="AF95" s="37">
        <f>BBMData!Q95-AC95</f>
        <v>0.14509636889969782</v>
      </c>
      <c r="AG95" s="14">
        <f t="shared" si="20"/>
        <v>7.3620082773139781E+34</v>
      </c>
      <c r="AH95" s="14">
        <f>AG95/BBMData!R95^2</f>
        <v>131.45709312264944</v>
      </c>
      <c r="AI95" s="15">
        <f t="shared" si="21"/>
        <v>0.69805508453122278</v>
      </c>
      <c r="AK95" s="40">
        <f t="shared" si="22"/>
        <v>0.69854190063927857</v>
      </c>
      <c r="AL95" s="40">
        <f t="shared" si="23"/>
        <v>0.72581154309239082</v>
      </c>
      <c r="AM95" s="40">
        <f t="shared" si="24"/>
        <v>0.69805508453122278</v>
      </c>
    </row>
    <row r="96" spans="1:39" x14ac:dyDescent="0.25">
      <c r="A96" t="s">
        <v>105</v>
      </c>
      <c r="B96">
        <v>1151103600</v>
      </c>
      <c r="C96" s="15">
        <f>BBMData!O96</f>
        <v>4.4597563599060218E+17</v>
      </c>
      <c r="D96" s="14">
        <f>'230'!C96*Notes!$C$4/Notes!$D$56</f>
        <v>1884960000000000</v>
      </c>
      <c r="E96" s="14">
        <f>'301'!C96*Notes!$C$4/Notes!$D$57</f>
        <v>5789085338166984</v>
      </c>
      <c r="F96" s="14">
        <f>'303'!C96*Notes!$C$4/Notes!$D$58</f>
        <v>3.7830046817049776E+16</v>
      </c>
      <c r="G96" s="14">
        <f>'307'!C96*Notes!$C$4/Notes!$D$59</f>
        <v>2.0461464864651376E+16</v>
      </c>
      <c r="H96" s="14">
        <f>'309'!C96*Notes!$C$4/Notes!$D$60</f>
        <v>5.8320028705265624E+16</v>
      </c>
      <c r="I96" s="14">
        <f t="shared" si="16"/>
        <v>1.2428558572513376E+17</v>
      </c>
      <c r="J96" s="40">
        <f>I96/BBMData!D96</f>
        <v>5.7807249174480817E-2</v>
      </c>
      <c r="K96" s="14">
        <f t="shared" si="13"/>
        <v>0.94219275082551923</v>
      </c>
      <c r="L96" s="14">
        <f>BBMData!Q96-BLMLossSum!J96</f>
        <v>0.14962327919324112</v>
      </c>
      <c r="M96" s="14">
        <f>'230'!C96*Notes!$C$4/Notes!$F$56</f>
        <v>3340377554774300.5</v>
      </c>
      <c r="N96" s="14">
        <f>'301'!C96*Notes!$C$4/Notes!$F$57</f>
        <v>8851885330083205</v>
      </c>
      <c r="O96" s="14">
        <f>'303'!C96*Notes!$C$4/Notes!$F$58</f>
        <v>2.8684259994287508E+16</v>
      </c>
      <c r="P96" s="14">
        <f>'307'!C96*Notes!$C$4/Notes!$F$59</f>
        <v>2.835141083094052E+16</v>
      </c>
      <c r="Q96" s="14">
        <f>'309'!C96*Notes!$C$4/Notes!$F$60</f>
        <v>4.1968302055222568E+16</v>
      </c>
      <c r="R96" s="14">
        <f t="shared" si="17"/>
        <v>1.111962357653081E+17</v>
      </c>
      <c r="S96" s="37">
        <f>R96/BBMData!D96</f>
        <v>5.1719179425724696E-2</v>
      </c>
      <c r="T96" s="14">
        <f t="shared" si="14"/>
        <v>0.94828082057427532</v>
      </c>
      <c r="U96" s="37">
        <f>BBMData!Q96-S96</f>
        <v>0.15571134894199723</v>
      </c>
      <c r="W96" s="15">
        <f>'230'!C96*Notes!$C$4/Notes!$H$56</f>
        <v>2716188194762664.5</v>
      </c>
      <c r="X96" s="14">
        <f>'301'!C96*Notes!$C$4/Notes!$H$57</f>
        <v>6263234846534686</v>
      </c>
      <c r="Y96" s="14">
        <f>'303'!C96*Notes!$C$4/Notes!$H$58</f>
        <v>4.9383851365905488E+16</v>
      </c>
      <c r="Z96" s="14">
        <f>'307'!C96*Notes!$C$4/Notes!$H$59</f>
        <v>2.007199255952744E+16</v>
      </c>
      <c r="AA96" s="14">
        <f>'309'!C96*Notes!$C$4/Notes!$H$60</f>
        <v>4.132901347209016E+16</v>
      </c>
      <c r="AB96" s="14">
        <f t="shared" si="18"/>
        <v>1.1976428043882043E+17</v>
      </c>
      <c r="AC96" s="15">
        <f>AB96/BBMData!D96</f>
        <v>5.5704316483172291E-2</v>
      </c>
      <c r="AD96" s="14">
        <f t="shared" si="15"/>
        <v>0.94429568351682769</v>
      </c>
      <c r="AE96" s="15">
        <f t="shared" si="19"/>
        <v>3.2621135555178176E+17</v>
      </c>
      <c r="AF96" s="37">
        <f>BBMData!Q96-AC96</f>
        <v>0.15172621188454966</v>
      </c>
      <c r="AG96" s="14">
        <f t="shared" si="20"/>
        <v>1.0641384849093097E+35</v>
      </c>
      <c r="AH96" s="14">
        <f>AG96/BBMData!R96^2</f>
        <v>142.92506039979665</v>
      </c>
      <c r="AI96" s="15">
        <f t="shared" si="21"/>
        <v>0.73145555323263411</v>
      </c>
      <c r="AK96" s="40">
        <f t="shared" si="22"/>
        <v>0.72131754361632261</v>
      </c>
      <c r="AL96" s="40">
        <f t="shared" si="23"/>
        <v>0.75066746523424144</v>
      </c>
      <c r="AM96" s="40">
        <f t="shared" si="24"/>
        <v>0.73145555323263411</v>
      </c>
    </row>
    <row r="97" spans="1:39" x14ac:dyDescent="0.25">
      <c r="A97" t="s">
        <v>106</v>
      </c>
      <c r="B97">
        <v>1151708400</v>
      </c>
      <c r="C97" s="15">
        <f>BBMData!O97</f>
        <v>4.283047010912441E+17</v>
      </c>
      <c r="D97" s="14">
        <f>'230'!C97*Notes!$C$4/Notes!$D$56</f>
        <v>1167264000000000</v>
      </c>
      <c r="E97" s="14">
        <f>'301'!C97*Notes!$C$4/Notes!$D$57</f>
        <v>4621583927031078</v>
      </c>
      <c r="F97" s="14">
        <f>'303'!C97*Notes!$C$4/Notes!$D$58</f>
        <v>3.271456058974806E+16</v>
      </c>
      <c r="G97" s="14">
        <f>'307'!C97*Notes!$C$4/Notes!$D$59</f>
        <v>1.659098554302589E+16</v>
      </c>
      <c r="H97" s="14">
        <f>'309'!C97*Notes!$C$4/Notes!$D$60</f>
        <v>3.8616268009419032E+16</v>
      </c>
      <c r="I97" s="14">
        <f t="shared" si="16"/>
        <v>9.3710662069224064E+16</v>
      </c>
      <c r="J97" s="40">
        <f>I97/BBMData!D97</f>
        <v>4.2212009941091921E-2</v>
      </c>
      <c r="K97" s="14">
        <f t="shared" si="13"/>
        <v>0.95778799005890813</v>
      </c>
      <c r="L97" s="14">
        <f>BBMData!Q97-BLMLossSum!J97</f>
        <v>0.15071803559550451</v>
      </c>
      <c r="M97" s="14">
        <f>'230'!C97*Notes!$C$4/Notes!$F$56</f>
        <v>2068533266539380</v>
      </c>
      <c r="N97" s="14">
        <f>'301'!C97*Notes!$C$4/Notes!$F$57</f>
        <v>7066700277454901</v>
      </c>
      <c r="O97" s="14">
        <f>'303'!C97*Notes!$C$4/Notes!$F$58</f>
        <v>2.4805493001194936E+16</v>
      </c>
      <c r="P97" s="14">
        <f>'307'!C97*Notes!$C$4/Notes!$F$59</f>
        <v>2.2988473715444132E+16</v>
      </c>
      <c r="Q97" s="14">
        <f>'309'!C97*Notes!$C$4/Notes!$F$60</f>
        <v>2.778906725603856E+16</v>
      </c>
      <c r="R97" s="14">
        <f t="shared" si="17"/>
        <v>8.4718267516671904E+16</v>
      </c>
      <c r="S97" s="37">
        <f>R97/BBMData!D97</f>
        <v>3.8161381764266623E-2</v>
      </c>
      <c r="T97" s="14">
        <f t="shared" si="14"/>
        <v>0.96183861823573336</v>
      </c>
      <c r="U97" s="37">
        <f>BBMData!Q97-S97</f>
        <v>0.15476866377232981</v>
      </c>
      <c r="W97" s="15">
        <f>'230'!C97*Notes!$C$4/Notes!$H$56</f>
        <v>1682003170874420</v>
      </c>
      <c r="X97" s="14">
        <f>'301'!C97*Notes!$C$4/Notes!$H$57</f>
        <v>5000110346815331</v>
      </c>
      <c r="Y97" s="14">
        <f>'303'!C97*Notes!$C$4/Notes!$H$58</f>
        <v>4.2706026917653704E+16</v>
      </c>
      <c r="Z97" s="14">
        <f>'307'!C97*Notes!$C$4/Notes!$H$59</f>
        <v>1.6275185602676394E+16</v>
      </c>
      <c r="AA97" s="14">
        <f>'309'!C97*Notes!$C$4/Notes!$H$60</f>
        <v>2.7365766036720512E+16</v>
      </c>
      <c r="AB97" s="14">
        <f t="shared" si="18"/>
        <v>9.3029092074740352E+16</v>
      </c>
      <c r="AC97" s="15">
        <f>AB97/BBMData!D97</f>
        <v>4.1904996430063221E-2</v>
      </c>
      <c r="AD97" s="14">
        <f t="shared" si="15"/>
        <v>0.95809500356993682</v>
      </c>
      <c r="AE97" s="15">
        <f t="shared" si="19"/>
        <v>3.3527560901650374E+17</v>
      </c>
      <c r="AF97" s="37">
        <f>BBMData!Q97-AC97</f>
        <v>0.15102504910653319</v>
      </c>
      <c r="AG97" s="14">
        <f t="shared" si="20"/>
        <v>1.1240973400138748E+35</v>
      </c>
      <c r="AH97" s="14">
        <f>AG97/BBMData!R97^2</f>
        <v>138.83032273478622</v>
      </c>
      <c r="AI97" s="15">
        <f t="shared" si="21"/>
        <v>0.78279693910032089</v>
      </c>
      <c r="AK97" s="40">
        <f t="shared" si="22"/>
        <v>0.78120561873249117</v>
      </c>
      <c r="AL97" s="40">
        <f t="shared" si="23"/>
        <v>0.80220093942274073</v>
      </c>
      <c r="AM97" s="40">
        <f t="shared" si="24"/>
        <v>0.78279693910032089</v>
      </c>
    </row>
    <row r="98" spans="1:39" x14ac:dyDescent="0.25">
      <c r="A98" t="s">
        <v>107</v>
      </c>
      <c r="B98">
        <v>1152313200</v>
      </c>
      <c r="C98" s="15">
        <f>BBMData!O98</f>
        <v>4.6809133572444019E+17</v>
      </c>
      <c r="D98" s="14">
        <f>'230'!C98*Notes!$C$4/Notes!$D$56</f>
        <v>9416736000000000</v>
      </c>
      <c r="E98" s="14">
        <f>'301'!C98*Notes!$C$4/Notes!$D$57</f>
        <v>3806485015569834.5</v>
      </c>
      <c r="F98" s="14">
        <f>'303'!C98*Notes!$C$4/Notes!$D$58</f>
        <v>2.9601536912616192E+16</v>
      </c>
      <c r="G98" s="14">
        <f>'307'!C98*Notes!$C$4/Notes!$D$59</f>
        <v>1.643053658205669E+16</v>
      </c>
      <c r="H98" s="14">
        <f>'309'!C98*Notes!$C$4/Notes!$D$60</f>
        <v>3.8569723692814664E+16</v>
      </c>
      <c r="I98" s="14">
        <f t="shared" si="16"/>
        <v>9.7825018203057376E+16</v>
      </c>
      <c r="J98" s="40">
        <f>I98/BBMData!D98</f>
        <v>4.1276378988631804E-2</v>
      </c>
      <c r="K98" s="14">
        <f t="shared" si="13"/>
        <v>0.95872362101136821</v>
      </c>
      <c r="L98" s="14">
        <f>BBMData!Q98-BLMLossSum!J98</f>
        <v>0.15623051372210245</v>
      </c>
      <c r="M98" s="14">
        <f>'230'!C98*Notes!$C$4/Notes!$F$56</f>
        <v>1.6687597388610438E+16</v>
      </c>
      <c r="N98" s="14">
        <f>'301'!C98*Notes!$C$4/Notes!$F$57</f>
        <v>5820361404306569</v>
      </c>
      <c r="O98" s="14">
        <f>'303'!C98*Notes!$C$4/Notes!$F$58</f>
        <v>2.244507349246256E+16</v>
      </c>
      <c r="P98" s="14">
        <f>'307'!C98*Notes!$C$4/Notes!$F$59</f>
        <v>2.276615559501992E+16</v>
      </c>
      <c r="Q98" s="14">
        <f>'309'!C98*Notes!$C$4/Notes!$F$60</f>
        <v>2.7755573000607416E+16</v>
      </c>
      <c r="R98" s="14">
        <f t="shared" si="17"/>
        <v>9.5474760881006912E+16</v>
      </c>
      <c r="S98" s="37">
        <f>R98/BBMData!D98</f>
        <v>4.0284709232492368E-2</v>
      </c>
      <c r="T98" s="14">
        <f t="shared" si="14"/>
        <v>0.95971529076750761</v>
      </c>
      <c r="U98" s="37">
        <f>BBMData!Q98-S98</f>
        <v>0.15722218347824191</v>
      </c>
      <c r="W98" s="15">
        <f>'230'!C98*Notes!$C$4/Notes!$H$56</f>
        <v>1.356932091736514E+16</v>
      </c>
      <c r="X98" s="14">
        <f>'301'!C98*Notes!$C$4/Notes!$H$57</f>
        <v>4118251537103430.5</v>
      </c>
      <c r="Y98" s="14">
        <f>'303'!C98*Notes!$C$4/Notes!$H$58</f>
        <v>3.8642243985702952E+16</v>
      </c>
      <c r="Z98" s="14">
        <f>'307'!C98*Notes!$C$4/Notes!$H$59</f>
        <v>1.6117790696101478E+16</v>
      </c>
      <c r="AA98" s="14">
        <f>'309'!C98*Notes!$C$4/Notes!$H$60</f>
        <v>2.7332781987660584E+16</v>
      </c>
      <c r="AB98" s="14">
        <f t="shared" si="18"/>
        <v>9.9780389123933568E+16</v>
      </c>
      <c r="AC98" s="15">
        <f>AB98/BBMData!D98</f>
        <v>4.2101430010098549E-2</v>
      </c>
      <c r="AD98" s="14">
        <f t="shared" si="15"/>
        <v>0.95789856998990142</v>
      </c>
      <c r="AE98" s="15">
        <f t="shared" si="19"/>
        <v>3.6831094660050662E+17</v>
      </c>
      <c r="AF98" s="37">
        <f>BBMData!Q98-AC98</f>
        <v>0.15540546270063571</v>
      </c>
      <c r="AG98" s="14">
        <f t="shared" si="20"/>
        <v>1.3565295338576124E+35</v>
      </c>
      <c r="AH98" s="14">
        <f>AG98/BBMData!R98^2</f>
        <v>147.62368045909901</v>
      </c>
      <c r="AI98" s="15">
        <f t="shared" si="21"/>
        <v>0.78683564187423227</v>
      </c>
      <c r="AK98" s="40">
        <f t="shared" si="22"/>
        <v>0.79101296961273848</v>
      </c>
      <c r="AL98" s="40">
        <f t="shared" si="23"/>
        <v>0.79603390707233301</v>
      </c>
      <c r="AM98" s="40">
        <f t="shared" si="24"/>
        <v>0.78683564187423227</v>
      </c>
    </row>
    <row r="99" spans="1:39" x14ac:dyDescent="0.25">
      <c r="A99" t="s">
        <v>108</v>
      </c>
      <c r="B99">
        <v>1152918000</v>
      </c>
      <c r="C99" s="15">
        <f>BBMData!O99</f>
        <v>3.2041351137554048E+17</v>
      </c>
      <c r="D99" s="14">
        <f>'230'!C99*Notes!$C$4/Notes!$D$56</f>
        <v>1.9397952000000004E+16</v>
      </c>
      <c r="E99" s="14">
        <f>'301'!C99*Notes!$C$4/Notes!$D$57</f>
        <v>5116561483826025</v>
      </c>
      <c r="F99" s="14">
        <f>'303'!C99*Notes!$C$4/Notes!$D$58</f>
        <v>2.4248210305792388E+16</v>
      </c>
      <c r="G99" s="14">
        <f>'307'!C99*Notes!$C$4/Notes!$D$59</f>
        <v>1.6264457832983306E+16</v>
      </c>
      <c r="H99" s="14">
        <f>'309'!C99*Notes!$C$4/Notes!$D$60</f>
        <v>2.9889208646101152E+16</v>
      </c>
      <c r="I99" s="14">
        <f t="shared" si="16"/>
        <v>9.491639026870288E+16</v>
      </c>
      <c r="J99" s="40">
        <f>I99/BBMData!D99</f>
        <v>4.2948592881766008E-2</v>
      </c>
      <c r="K99" s="14">
        <f t="shared" si="13"/>
        <v>0.957051407118234</v>
      </c>
      <c r="L99" s="14">
        <f>BBMData!Q99-BLMLossSum!J99</f>
        <v>0.1020348964284333</v>
      </c>
      <c r="M99" s="14">
        <f>'230'!C99*Notes!$C$4/Notes!$F$56</f>
        <v>3.4375521745495536E+16</v>
      </c>
      <c r="N99" s="14">
        <f>'301'!C99*Notes!$C$4/Notes!$F$57</f>
        <v>7823552926495473</v>
      </c>
      <c r="O99" s="14">
        <f>'303'!C99*Notes!$C$4/Notes!$F$58</f>
        <v>1.838596637670652E+16</v>
      </c>
      <c r="P99" s="14">
        <f>'307'!C99*Notes!$C$4/Notes!$F$59</f>
        <v>2.2536036838791348E+16</v>
      </c>
      <c r="Q99" s="14">
        <f>'309'!C99*Notes!$C$4/Notes!$F$60</f>
        <v>2.1508894362699196E+16</v>
      </c>
      <c r="R99" s="14">
        <f t="shared" si="17"/>
        <v>1.0462997225018808E+17</v>
      </c>
      <c r="S99" s="37">
        <f>R99/BBMData!D99</f>
        <v>4.7343878846238953E-2</v>
      </c>
      <c r="T99" s="14">
        <f t="shared" si="14"/>
        <v>0.95265612115376108</v>
      </c>
      <c r="U99" s="37">
        <f>BBMData!Q99-S99</f>
        <v>9.7639610463960358E-2</v>
      </c>
      <c r="W99" s="15">
        <f>'230'!C99*Notes!$C$4/Notes!$H$56</f>
        <v>2.795204578610306E+16</v>
      </c>
      <c r="X99" s="14">
        <f>'301'!C99*Notes!$C$4/Notes!$H$57</f>
        <v>5535628567894505</v>
      </c>
      <c r="Y99" s="14">
        <f>'303'!C99*Notes!$C$4/Notes!$H$58</f>
        <v>3.1653939510610824E+16</v>
      </c>
      <c r="Z99" s="14">
        <f>'307'!C99*Notes!$C$4/Notes!$H$59</f>
        <v>1.5954873161225688E+16</v>
      </c>
      <c r="AA99" s="14">
        <f>'309'!C99*Notes!$C$4/Notes!$H$60</f>
        <v>2.118125683798396E+16</v>
      </c>
      <c r="AB99" s="14">
        <f t="shared" si="18"/>
        <v>1.0227774386381805E+17</v>
      </c>
      <c r="AC99" s="15">
        <f>AB99/BBMData!D99</f>
        <v>4.6279522110324905E-2</v>
      </c>
      <c r="AD99" s="14">
        <f t="shared" si="15"/>
        <v>0.95372047788967507</v>
      </c>
      <c r="AE99" s="15">
        <f t="shared" si="19"/>
        <v>2.1813576751172243E+17</v>
      </c>
      <c r="AF99" s="37">
        <f>BBMData!Q99-AC99</f>
        <v>9.8703967199874398E-2</v>
      </c>
      <c r="AG99" s="14">
        <f t="shared" si="20"/>
        <v>4.7583213067928219E+34</v>
      </c>
      <c r="AH99" s="14">
        <f>AG99/BBMData!R99^2</f>
        <v>69.17664444129008</v>
      </c>
      <c r="AI99" s="15">
        <f t="shared" si="21"/>
        <v>0.68079453508455989</v>
      </c>
      <c r="AK99" s="40">
        <f t="shared" si="22"/>
        <v>0.70376907683691226</v>
      </c>
      <c r="AL99" s="40">
        <f t="shared" si="23"/>
        <v>0.67345330788015179</v>
      </c>
      <c r="AM99" s="40">
        <f t="shared" si="24"/>
        <v>0.68079453508455989</v>
      </c>
    </row>
    <row r="100" spans="1:39" x14ac:dyDescent="0.25">
      <c r="A100" t="s">
        <v>109</v>
      </c>
      <c r="B100">
        <v>1153522800</v>
      </c>
      <c r="C100" s="15">
        <f>BBMData!O100</f>
        <v>4.5535296531875258E+17</v>
      </c>
      <c r="D100" s="14">
        <f>'230'!C100*Notes!$C$4/Notes!$D$56</f>
        <v>7.9083648E+16</v>
      </c>
      <c r="E100" s="14">
        <f>'301'!C100*Notes!$C$4/Notes!$D$57</f>
        <v>1.7318834296988406E+16</v>
      </c>
      <c r="F100" s="14">
        <f>'303'!C100*Notes!$C$4/Notes!$D$58</f>
        <v>5.8338025348099632E+16</v>
      </c>
      <c r="G100" s="14">
        <f>'307'!C100*Notes!$C$4/Notes!$D$59</f>
        <v>4.6929913636465504E+16</v>
      </c>
      <c r="H100" s="14">
        <f>'309'!C100*Notes!$C$4/Notes!$D$60</f>
        <v>5.7137027324904744E+16</v>
      </c>
      <c r="I100" s="14">
        <f t="shared" si="16"/>
        <v>2.5880744860645827E+17</v>
      </c>
      <c r="J100" s="40">
        <f>I100/BBMData!D100</f>
        <v>5.3472613348441791E-2</v>
      </c>
      <c r="K100" s="14">
        <f t="shared" si="13"/>
        <v>0.94652738665155822</v>
      </c>
      <c r="L100" s="14">
        <f>BBMData!Q100-BLMLossSum!J100</f>
        <v>4.0608577833118664E-2</v>
      </c>
      <c r="M100" s="14">
        <f>'230'!C100*Notes!$C$4/Notes!$F$56</f>
        <v>1.4014580825527944E+17</v>
      </c>
      <c r="N100" s="14">
        <f>'301'!C100*Notes!$C$4/Notes!$F$57</f>
        <v>2.64816160571913E+16</v>
      </c>
      <c r="O100" s="14">
        <f>'303'!C100*Notes!$C$4/Notes!$F$58</f>
        <v>4.4234232506528144E+16</v>
      </c>
      <c r="P100" s="14">
        <f>'307'!C100*Notes!$C$4/Notes!$F$59</f>
        <v>6.5026100065131416E+16</v>
      </c>
      <c r="Q100" s="14">
        <f>'309'!C100*Notes!$C$4/Notes!$F$60</f>
        <v>4.1116989729681E+16</v>
      </c>
      <c r="R100" s="14">
        <f t="shared" si="17"/>
        <v>3.1700474661381133E+17</v>
      </c>
      <c r="S100" s="37">
        <f>R100/BBMData!D100</f>
        <v>6.5496848473927963E-2</v>
      </c>
      <c r="T100" s="14">
        <f t="shared" si="14"/>
        <v>0.934503151526072</v>
      </c>
      <c r="U100" s="37">
        <f>BBMData!Q100-S100</f>
        <v>2.8584342707632493E-2</v>
      </c>
      <c r="W100" s="15">
        <f>'230'!C100*Notes!$C$4/Notes!$H$56</f>
        <v>1.1395789358732598E+17</v>
      </c>
      <c r="X100" s="14">
        <f>'301'!C100*Notes!$C$4/Notes!$H$57</f>
        <v>1.8737316887541968E+16</v>
      </c>
      <c r="Y100" s="14">
        <f>'303'!C100*Notes!$C$4/Notes!$H$58</f>
        <v>7.6155242067333344E+16</v>
      </c>
      <c r="Z100" s="14">
        <f>'307'!C100*Notes!$C$4/Notes!$H$59</f>
        <v>4.6036629516087688E+16</v>
      </c>
      <c r="AA100" s="14">
        <f>'309'!C100*Notes!$C$4/Notes!$H$60</f>
        <v>4.0490668891816976E+16</v>
      </c>
      <c r="AB100" s="14">
        <f t="shared" si="18"/>
        <v>2.9537775095010592E+17</v>
      </c>
      <c r="AC100" s="15">
        <f>AB100/BBMData!D100</f>
        <v>6.1028460940104529E-2</v>
      </c>
      <c r="AD100" s="14">
        <f t="shared" si="15"/>
        <v>0.9389715390598955</v>
      </c>
      <c r="AE100" s="15">
        <f t="shared" si="19"/>
        <v>1.5997521436864666E+17</v>
      </c>
      <c r="AF100" s="37">
        <f>BBMData!Q100-AC100</f>
        <v>3.3052730241455927E-2</v>
      </c>
      <c r="AG100" s="14">
        <f t="shared" si="20"/>
        <v>2.559206921229445E+34</v>
      </c>
      <c r="AH100" s="14">
        <f>AG100/BBMData!R100^2</f>
        <v>7.5915154133046592</v>
      </c>
      <c r="AI100" s="15">
        <f t="shared" si="21"/>
        <v>0.35132134092211759</v>
      </c>
      <c r="AK100" s="40">
        <f t="shared" si="22"/>
        <v>0.4316333299261817</v>
      </c>
      <c r="AL100" s="40">
        <f t="shared" si="23"/>
        <v>0.30382632648081215</v>
      </c>
      <c r="AM100" s="40">
        <f t="shared" si="24"/>
        <v>0.35132134092211759</v>
      </c>
    </row>
    <row r="101" spans="1:39" x14ac:dyDescent="0.25">
      <c r="A101" t="s">
        <v>110</v>
      </c>
      <c r="B101">
        <v>1154127600</v>
      </c>
      <c r="C101" s="15">
        <f>BBMData!O101</f>
        <v>5.798263702798391E+17</v>
      </c>
      <c r="D101" s="14">
        <f>'230'!C101*Notes!$C$4/Notes!$D$56</f>
        <v>1.27227744E+17</v>
      </c>
      <c r="E101" s="14">
        <f>'301'!C101*Notes!$C$4/Notes!$D$57</f>
        <v>2.3029906868051836E+16</v>
      </c>
      <c r="F101" s="14">
        <f>'303'!C101*Notes!$C$4/Notes!$D$58</f>
        <v>8.9773234864128064E+16</v>
      </c>
      <c r="G101" s="14">
        <f>'307'!C101*Notes!$C$4/Notes!$D$59</f>
        <v>7.0358276832021072E+16</v>
      </c>
      <c r="H101" s="14">
        <f>'309'!C101*Notes!$C$4/Notes!$D$60</f>
        <v>1.1212525869990811E+17</v>
      </c>
      <c r="I101" s="14">
        <f t="shared" si="16"/>
        <v>4.2251442126410906E+17</v>
      </c>
      <c r="J101" s="40">
        <f>I101/BBMData!D101</f>
        <v>5.133832579150778E-2</v>
      </c>
      <c r="K101" s="14">
        <f t="shared" si="13"/>
        <v>0.94866167420849223</v>
      </c>
      <c r="L101" s="14">
        <f>BBMData!Q101-BLMLossSum!J101</f>
        <v>1.9114453100331719E-2</v>
      </c>
      <c r="M101" s="14">
        <f>'230'!C101*Notes!$C$4/Notes!$F$56</f>
        <v>2.2546298086016189E+17</v>
      </c>
      <c r="N101" s="14">
        <f>'301'!C101*Notes!$C$4/Notes!$F$57</f>
        <v>3.5214214828458328E+16</v>
      </c>
      <c r="O101" s="14">
        <f>'303'!C101*Notes!$C$4/Notes!$F$58</f>
        <v>6.8069670170492952E+16</v>
      </c>
      <c r="P101" s="14">
        <f>'307'!C101*Notes!$C$4/Notes!$F$59</f>
        <v>9.74884459649688E+16</v>
      </c>
      <c r="Q101" s="14">
        <f>'309'!C101*Notes!$C$4/Notes!$F$60</f>
        <v>8.0687661333624208E+16</v>
      </c>
      <c r="R101" s="14">
        <f t="shared" si="17"/>
        <v>5.0692297315770611E+17</v>
      </c>
      <c r="S101" s="37">
        <f>R101/BBMData!D101</f>
        <v>6.1594528937752871E-2</v>
      </c>
      <c r="T101" s="14">
        <f t="shared" si="14"/>
        <v>0.93840547106224714</v>
      </c>
      <c r="U101" s="37">
        <f>BBMData!Q101-S101</f>
        <v>8.8582499540866277E-3</v>
      </c>
      <c r="W101" s="15">
        <f>'230'!C101*Notes!$C$4/Notes!$H$56</f>
        <v>1.8333253559708771E+17</v>
      </c>
      <c r="X101" s="14">
        <f>'301'!C101*Notes!$C$4/Notes!$H$57</f>
        <v>2.4916149405754392E+16</v>
      </c>
      <c r="Y101" s="14">
        <f>'303'!C101*Notes!$C$4/Notes!$H$58</f>
        <v>1.1719118690512805E+17</v>
      </c>
      <c r="Z101" s="14">
        <f>'307'!C101*Notes!$C$4/Notes!$H$59</f>
        <v>6.9019047190175856E+16</v>
      </c>
      <c r="AA101" s="14">
        <f>'309'!C101*Notes!$C$4/Notes!$H$60</f>
        <v>7.9458574185367264E+16</v>
      </c>
      <c r="AB101" s="14">
        <f t="shared" si="18"/>
        <v>4.7391749328351334E+17</v>
      </c>
      <c r="AC101" s="15">
        <f>AB101/BBMData!D101</f>
        <v>5.7584142561787767E-2</v>
      </c>
      <c r="AD101" s="14">
        <f t="shared" si="15"/>
        <v>0.94241585743821221</v>
      </c>
      <c r="AE101" s="15">
        <f t="shared" si="19"/>
        <v>1.0590887699632576E+17</v>
      </c>
      <c r="AF101" s="37">
        <f>BBMData!Q101-AC101</f>
        <v>1.2868636330051732E-2</v>
      </c>
      <c r="AG101" s="14">
        <f t="shared" si="20"/>
        <v>1.121669022662286E+34</v>
      </c>
      <c r="AH101" s="14">
        <f>AG101/BBMData!R101^2</f>
        <v>1.0373781715268391</v>
      </c>
      <c r="AI101" s="15">
        <f t="shared" si="21"/>
        <v>0.18265619231014177</v>
      </c>
      <c r="AK101" s="40">
        <f t="shared" si="22"/>
        <v>0.2713087177111439</v>
      </c>
      <c r="AL101" s="40">
        <f t="shared" si="23"/>
        <v>0.12573315195538268</v>
      </c>
      <c r="AM101" s="40">
        <f t="shared" si="24"/>
        <v>0.18265619231014177</v>
      </c>
    </row>
    <row r="102" spans="1:39" x14ac:dyDescent="0.25">
      <c r="A102" t="s">
        <v>111</v>
      </c>
      <c r="B102">
        <v>1154732400</v>
      </c>
      <c r="C102" s="15">
        <f>BBMData!O102</f>
        <v>6.026703191060727E+17</v>
      </c>
      <c r="D102" s="14">
        <f>'230'!C102*Notes!$C$4/Notes!$D$56</f>
        <v>1.5060528E+17</v>
      </c>
      <c r="E102" s="14">
        <f>'301'!C102*Notes!$C$4/Notes!$D$57</f>
        <v>2.8076525871026404E+16</v>
      </c>
      <c r="F102" s="14">
        <f>'303'!C102*Notes!$C$4/Notes!$D$58</f>
        <v>1.1076073028937568E+17</v>
      </c>
      <c r="G102" s="14">
        <f>'307'!C102*Notes!$C$4/Notes!$D$59</f>
        <v>7.2674934636892176E+16</v>
      </c>
      <c r="H102" s="14">
        <f>'309'!C102*Notes!$C$4/Notes!$D$60</f>
        <v>1.257084417622811E+17</v>
      </c>
      <c r="I102" s="14">
        <f t="shared" si="16"/>
        <v>4.878259125595753E+17</v>
      </c>
      <c r="J102" s="40">
        <f>I102/BBMData!D102</f>
        <v>5.8916173014441464E-2</v>
      </c>
      <c r="K102" s="14">
        <f t="shared" si="13"/>
        <v>0.94108382698555859</v>
      </c>
      <c r="L102" s="14">
        <f>BBMData!Q102-BLMLossSum!J102</f>
        <v>1.3870097408997265E-2</v>
      </c>
      <c r="M102" s="14">
        <f>'230'!C102*Notes!$C$4/Notes!$F$56</f>
        <v>2.6689080773199373E+17</v>
      </c>
      <c r="N102" s="14">
        <f>'301'!C102*Notes!$C$4/Notes!$F$57</f>
        <v>4.293082118498068E+16</v>
      </c>
      <c r="O102" s="14">
        <f>'303'!C102*Notes!$C$4/Notes!$F$58</f>
        <v>8.3983231639716384E+16</v>
      </c>
      <c r="P102" s="14">
        <f>'307'!C102*Notes!$C$4/Notes!$F$59</f>
        <v>1.0069840759846227E+17</v>
      </c>
      <c r="Q102" s="14">
        <f>'309'!C102*Notes!$C$4/Notes!$F$60</f>
        <v>9.046240154361288E+16</v>
      </c>
      <c r="R102" s="14">
        <f t="shared" si="17"/>
        <v>5.8496566969876595E+17</v>
      </c>
      <c r="S102" s="37">
        <f>R102/BBMData!D102</f>
        <v>7.0648027741396849E-2</v>
      </c>
      <c r="T102" s="14">
        <f t="shared" si="14"/>
        <v>0.92935197225860311</v>
      </c>
      <c r="U102" s="37">
        <f>BBMData!Q102-S102</f>
        <v>2.1382426820418798E-3</v>
      </c>
      <c r="W102" s="15">
        <f>'230'!C102*Notes!$C$4/Notes!$H$56</f>
        <v>2.1701907924036883E+17</v>
      </c>
      <c r="X102" s="14">
        <f>'301'!C102*Notes!$C$4/Notes!$H$57</f>
        <v>3.037610692067032E+16</v>
      </c>
      <c r="Y102" s="14">
        <f>'303'!C102*Notes!$C$4/Notes!$H$58</f>
        <v>1.4458854540260499E+17</v>
      </c>
      <c r="Z102" s="14">
        <f>'307'!C102*Notes!$C$4/Notes!$H$59</f>
        <v>7.1291608735985608E+16</v>
      </c>
      <c r="AA102" s="14">
        <f>'309'!C102*Notes!$C$4/Notes!$H$60</f>
        <v>8.9084419169356352E+16</v>
      </c>
      <c r="AB102" s="14">
        <f t="shared" si="18"/>
        <v>5.5235975946898611E+17</v>
      </c>
      <c r="AC102" s="15">
        <f>AB102/BBMData!D102</f>
        <v>6.6710115877896867E-2</v>
      </c>
      <c r="AD102" s="14">
        <f t="shared" si="15"/>
        <v>0.93328988412210312</v>
      </c>
      <c r="AE102" s="15">
        <f t="shared" si="19"/>
        <v>5.0310559637086592E+16</v>
      </c>
      <c r="AF102" s="37">
        <f>BBMData!Q102-AC102</f>
        <v>6.076154545541862E-3</v>
      </c>
      <c r="AG102" s="14">
        <f t="shared" si="20"/>
        <v>2.5311524109968466E+33</v>
      </c>
      <c r="AH102" s="14">
        <f>AG102/BBMData!R102^2</f>
        <v>0.23116613969804162</v>
      </c>
      <c r="AI102" s="15">
        <f t="shared" si="21"/>
        <v>8.3479404978348881E-2</v>
      </c>
      <c r="AK102" s="40">
        <f t="shared" si="22"/>
        <v>0.19055925421521261</v>
      </c>
      <c r="AL102" s="40">
        <f t="shared" si="23"/>
        <v>2.9377005712787813E-2</v>
      </c>
      <c r="AM102" s="40">
        <f t="shared" si="24"/>
        <v>8.3479404978348881E-2</v>
      </c>
    </row>
    <row r="103" spans="1:39" x14ac:dyDescent="0.25">
      <c r="A103" t="s">
        <v>112</v>
      </c>
      <c r="B103">
        <v>1155337200</v>
      </c>
      <c r="C103" s="15">
        <f>BBMData!O103</f>
        <v>7.1705271066959885E+17</v>
      </c>
      <c r="D103" s="14">
        <f>'230'!C103*Notes!$C$4/Notes!$D$56</f>
        <v>1.59649056E+17</v>
      </c>
      <c r="E103" s="14">
        <f>'301'!C103*Notes!$C$4/Notes!$D$57</f>
        <v>2.9924621422755364E+16</v>
      </c>
      <c r="F103" s="14">
        <f>'303'!C103*Notes!$C$4/Notes!$D$58</f>
        <v>1.1876674435490149E+17</v>
      </c>
      <c r="G103" s="14">
        <f>'307'!C103*Notes!$C$4/Notes!$D$59</f>
        <v>7.8296278058918416E+16</v>
      </c>
      <c r="H103" s="14">
        <f>'309'!C103*Notes!$C$4/Notes!$D$60</f>
        <v>1.7833842776266349E+17</v>
      </c>
      <c r="I103" s="14">
        <f t="shared" si="16"/>
        <v>5.6497512759923872E+17</v>
      </c>
      <c r="J103" s="40">
        <f>I103/BBMData!D103</f>
        <v>6.0425147336816976E-2</v>
      </c>
      <c r="K103" s="14">
        <f t="shared" si="13"/>
        <v>0.93957485266318308</v>
      </c>
      <c r="L103" s="14">
        <f>BBMData!Q103-BLMLossSum!J103</f>
        <v>1.6264982146562579E-2</v>
      </c>
      <c r="M103" s="14">
        <f>'230'!C103*Notes!$C$4/Notes!$F$56</f>
        <v>2.8291747480227987E+17</v>
      </c>
      <c r="N103" s="14">
        <f>'301'!C103*Notes!$C$4/Notes!$F$57</f>
        <v>4.5756678630039768E+16</v>
      </c>
      <c r="O103" s="14">
        <f>'303'!C103*Notes!$C$4/Notes!$F$58</f>
        <v>9.0053712865501312E+16</v>
      </c>
      <c r="P103" s="14">
        <f>'307'!C103*Notes!$C$4/Notes!$F$59</f>
        <v>1.084873424491141E+17</v>
      </c>
      <c r="Q103" s="14">
        <f>'309'!C103*Notes!$C$4/Notes!$F$60</f>
        <v>1.2833603087237818E+17</v>
      </c>
      <c r="R103" s="14">
        <f t="shared" si="17"/>
        <v>6.5555123961931315E+17</v>
      </c>
      <c r="S103" s="37">
        <f>R103/BBMData!D103</f>
        <v>7.0112432044846323E-2</v>
      </c>
      <c r="T103" s="14">
        <f t="shared" si="14"/>
        <v>0.9298875679551537</v>
      </c>
      <c r="U103" s="37">
        <f>BBMData!Q103-S103</f>
        <v>6.577697438533231E-3</v>
      </c>
      <c r="W103" s="15">
        <f>'230'!C103*Notes!$C$4/Notes!$H$56</f>
        <v>2.3005097254700554E+17</v>
      </c>
      <c r="X103" s="14">
        <f>'301'!C103*Notes!$C$4/Notes!$H$57</f>
        <v>3.2375568974373544E+16</v>
      </c>
      <c r="Y103" s="14">
        <f>'303'!C103*Notes!$C$4/Notes!$H$58</f>
        <v>1.5503970372544074E+17</v>
      </c>
      <c r="Z103" s="14">
        <f>'307'!C103*Notes!$C$4/Notes!$H$59</f>
        <v>7.6805953094408528E+16</v>
      </c>
      <c r="AA103" s="14">
        <f>'309'!C103*Notes!$C$4/Notes!$H$60</f>
        <v>1.2638113264387027E+17</v>
      </c>
      <c r="AB103" s="14">
        <f t="shared" si="18"/>
        <v>6.2065333098509862E+17</v>
      </c>
      <c r="AC103" s="15">
        <f>AB103/BBMData!D103</f>
        <v>6.638003539947579E-2</v>
      </c>
      <c r="AD103" s="14">
        <f t="shared" si="15"/>
        <v>0.93361996460052421</v>
      </c>
      <c r="AE103" s="15">
        <f t="shared" si="19"/>
        <v>9.6399379684500224E+16</v>
      </c>
      <c r="AF103" s="37">
        <f>BBMData!Q103-AC103</f>
        <v>1.0310094083903765E-2</v>
      </c>
      <c r="AG103" s="14">
        <f t="shared" si="20"/>
        <v>9.292840403556434E+33</v>
      </c>
      <c r="AH103" s="14">
        <f>AG103/BBMData!R103^2</f>
        <v>0.66912107579802271</v>
      </c>
      <c r="AI103" s="15">
        <f t="shared" si="21"/>
        <v>0.13443834497812646</v>
      </c>
      <c r="AK103" s="40">
        <f t="shared" si="22"/>
        <v>0.21208703461750655</v>
      </c>
      <c r="AL103" s="40">
        <f t="shared" si="23"/>
        <v>8.576980483464644E-2</v>
      </c>
      <c r="AM103" s="40">
        <f t="shared" si="24"/>
        <v>0.13443834497812646</v>
      </c>
    </row>
    <row r="104" spans="1:39" x14ac:dyDescent="0.25">
      <c r="A104" t="s">
        <v>113</v>
      </c>
      <c r="B104">
        <v>1155942000</v>
      </c>
      <c r="C104" s="15">
        <f>BBMData!O104</f>
        <v>6.5605590163930304E+17</v>
      </c>
      <c r="D104" s="14">
        <f>'230'!C104*Notes!$C$4/Notes!$D$56</f>
        <v>8.5030848000000016E+16</v>
      </c>
      <c r="E104" s="14">
        <f>'301'!C104*Notes!$C$4/Notes!$D$57</f>
        <v>3.2426410160903736E+16</v>
      </c>
      <c r="F104" s="14">
        <f>'303'!C104*Notes!$C$4/Notes!$D$58</f>
        <v>1.1828530939312694E+17</v>
      </c>
      <c r="G104" s="14">
        <f>'307'!C104*Notes!$C$4/Notes!$D$59</f>
        <v>7.807108653475112E+16</v>
      </c>
      <c r="H104" s="14">
        <f>'309'!C104*Notes!$C$4/Notes!$D$60</f>
        <v>1.3832970894816397E+17</v>
      </c>
      <c r="I104" s="14">
        <f t="shared" si="16"/>
        <v>4.5214336303694579E+17</v>
      </c>
      <c r="J104" s="40">
        <f>I104/BBMData!D104</f>
        <v>5.288226468268372E-2</v>
      </c>
      <c r="K104" s="14">
        <f t="shared" si="13"/>
        <v>0.94711773531731624</v>
      </c>
      <c r="L104" s="14">
        <f>BBMData!Q104-BLMLossSum!J104</f>
        <v>2.3849419719573946E-2</v>
      </c>
      <c r="M104" s="14">
        <f>'230'!C104*Notes!$C$4/Notes!$F$56</f>
        <v>1.5068496738531603E+17</v>
      </c>
      <c r="N104" s="14">
        <f>'301'!C104*Notes!$C$4/Notes!$F$57</f>
        <v>4.9582075171386136E+16</v>
      </c>
      <c r="O104" s="14">
        <f>'303'!C104*Notes!$C$4/Notes!$F$58</f>
        <v>8.9688669552690576E+16</v>
      </c>
      <c r="P104" s="14">
        <f>'307'!C104*Notes!$C$4/Notes!$F$59</f>
        <v>1.0817531701693978E+17</v>
      </c>
      <c r="Q104" s="14">
        <f>'309'!C104*Notes!$C$4/Notes!$F$60</f>
        <v>9.9544927141357904E+16</v>
      </c>
      <c r="R104" s="14">
        <f t="shared" si="17"/>
        <v>4.9767595626769043E+17</v>
      </c>
      <c r="S104" s="37">
        <f>R104/BBMData!D104</f>
        <v>5.8207714183355609E-2</v>
      </c>
      <c r="T104" s="14">
        <f t="shared" si="14"/>
        <v>0.94179228581664443</v>
      </c>
      <c r="U104" s="37">
        <f>BBMData!Q104-S104</f>
        <v>1.8523970218902057E-2</v>
      </c>
      <c r="W104" s="15">
        <f>'230'!C104*Notes!$C$4/Notes!$H$56</f>
        <v>1.2252768521786062E+17</v>
      </c>
      <c r="X104" s="14">
        <f>'301'!C104*Notes!$C$4/Notes!$H$57</f>
        <v>3.508226433091502E+16</v>
      </c>
      <c r="Y104" s="14">
        <f>'303'!C104*Notes!$C$4/Notes!$H$58</f>
        <v>1.5441123205820746E+17</v>
      </c>
      <c r="Z104" s="14">
        <f>'307'!C104*Notes!$C$4/Notes!$H$59</f>
        <v>7.6585047962373568E+16</v>
      </c>
      <c r="AA104" s="14">
        <f>'309'!C104*Notes!$C$4/Notes!$H$60</f>
        <v>9.8028593806106912E+16</v>
      </c>
      <c r="AB104" s="14">
        <f t="shared" si="18"/>
        <v>4.8663482337546355E+17</v>
      </c>
      <c r="AC104" s="15">
        <f>AB104/BBMData!D104</f>
        <v>5.691635361116533E-2</v>
      </c>
      <c r="AD104" s="14">
        <f t="shared" si="15"/>
        <v>0.94308364638883468</v>
      </c>
      <c r="AE104" s="15">
        <f t="shared" si="19"/>
        <v>1.6942107826383949E+17</v>
      </c>
      <c r="AF104" s="37">
        <f>BBMData!Q104-AC104</f>
        <v>1.9815330791092337E-2</v>
      </c>
      <c r="AG104" s="14">
        <f t="shared" si="20"/>
        <v>2.8703501760082023E+34</v>
      </c>
      <c r="AH104" s="14">
        <f>AG104/BBMData!R104^2</f>
        <v>2.4865421248052959</v>
      </c>
      <c r="AI104" s="15">
        <f t="shared" si="21"/>
        <v>0.2582418325031493</v>
      </c>
      <c r="AK104" s="40">
        <f t="shared" si="22"/>
        <v>0.31081579800263359</v>
      </c>
      <c r="AL104" s="40">
        <f t="shared" si="23"/>
        <v>0.24141227138703383</v>
      </c>
      <c r="AM104" s="40">
        <f t="shared" si="24"/>
        <v>0.2582418325031493</v>
      </c>
    </row>
    <row r="105" spans="1:39" x14ac:dyDescent="0.25">
      <c r="A105" t="s">
        <v>114</v>
      </c>
      <c r="B105">
        <v>1156546800</v>
      </c>
      <c r="C105" s="15">
        <f>BBMData!O105</f>
        <v>6.7657068667595814E+17</v>
      </c>
      <c r="D105" s="14">
        <f>'230'!C105*Notes!$C$4/Notes!$D$56</f>
        <v>7.4841984E+16</v>
      </c>
      <c r="E105" s="14">
        <f>'301'!C105*Notes!$C$4/Notes!$D$57</f>
        <v>3.3462096896588812E+16</v>
      </c>
      <c r="F105" s="14">
        <f>'303'!C105*Notes!$C$4/Notes!$D$58</f>
        <v>1.214194318136035E+17</v>
      </c>
      <c r="G105" s="14">
        <f>'307'!C105*Notes!$C$4/Notes!$D$59</f>
        <v>8.48099428954576E+16</v>
      </c>
      <c r="H105" s="14">
        <f>'309'!C105*Notes!$C$4/Notes!$D$60</f>
        <v>1.6187725445692077E+17</v>
      </c>
      <c r="I105" s="14">
        <f t="shared" si="16"/>
        <v>4.7641071006257069E+17</v>
      </c>
      <c r="J105" s="40">
        <f>I105/BBMData!D105</f>
        <v>5.1727547238064137E-2</v>
      </c>
      <c r="K105" s="14">
        <f t="shared" si="13"/>
        <v>0.94827245276193584</v>
      </c>
      <c r="L105" s="14">
        <f>BBMData!Q105-BLMLossSum!J105</f>
        <v>2.1732896483538267E-2</v>
      </c>
      <c r="M105" s="14">
        <f>'230'!C105*Notes!$C$4/Notes!$F$56</f>
        <v>1.3262906560795845E+17</v>
      </c>
      <c r="N105" s="14">
        <f>'301'!C105*Notes!$C$4/Notes!$F$57</f>
        <v>5.1165707072911248E+16</v>
      </c>
      <c r="O105" s="14">
        <f>'303'!C105*Notes!$C$4/Notes!$F$58</f>
        <v>9.2065086975530192E+16</v>
      </c>
      <c r="P105" s="14">
        <f>'307'!C105*Notes!$C$4/Notes!$F$59</f>
        <v>1.1751267807475674E+17</v>
      </c>
      <c r="Q105" s="14">
        <f>'309'!C105*Notes!$C$4/Notes!$F$60</f>
        <v>1.1649022920156382E+17</v>
      </c>
      <c r="R105" s="14">
        <f t="shared" si="17"/>
        <v>5.0986276693272045E+17</v>
      </c>
      <c r="S105" s="37">
        <f>R105/BBMData!D105</f>
        <v>5.5359692392260636E-2</v>
      </c>
      <c r="T105" s="14">
        <f t="shared" si="14"/>
        <v>0.94464030760773932</v>
      </c>
      <c r="U105" s="37">
        <f>BBMData!Q105-S105</f>
        <v>1.8100751329341767E-2</v>
      </c>
      <c r="W105" s="15">
        <f>'230'!C105*Notes!$C$4/Notes!$H$56</f>
        <v>1.07845743895582E+17</v>
      </c>
      <c r="X105" s="14">
        <f>'301'!C105*Notes!$C$4/Notes!$H$57</f>
        <v>3.6202778000020896E+16</v>
      </c>
      <c r="Y105" s="14">
        <f>'303'!C105*Notes!$C$4/Notes!$H$58</f>
        <v>1.5850255757318435E+17</v>
      </c>
      <c r="Z105" s="14">
        <f>'307'!C105*Notes!$C$4/Notes!$H$59</f>
        <v>8.3195634038520032E+16</v>
      </c>
      <c r="AA105" s="14">
        <f>'309'!C105*Notes!$C$4/Notes!$H$60</f>
        <v>1.1471577395967563E+17</v>
      </c>
      <c r="AB105" s="14">
        <f t="shared" si="18"/>
        <v>5.0046248746698291E+17</v>
      </c>
      <c r="AC105" s="15">
        <f>AB105/BBMData!D105</f>
        <v>5.4339032298260904E-2</v>
      </c>
      <c r="AD105" s="14">
        <f t="shared" si="15"/>
        <v>0.94566096770173913</v>
      </c>
      <c r="AE105" s="15">
        <f t="shared" si="19"/>
        <v>1.7610819920897523E+17</v>
      </c>
      <c r="AF105" s="37">
        <f>BBMData!Q105-AC105</f>
        <v>1.9121411423341499E-2</v>
      </c>
      <c r="AG105" s="14">
        <f t="shared" si="20"/>
        <v>3.1014097828628103E+34</v>
      </c>
      <c r="AH105" s="14">
        <f>AG105/BBMData!R105^2</f>
        <v>2.2940487829930292</v>
      </c>
      <c r="AI105" s="15">
        <f t="shared" si="21"/>
        <v>0.26029534337972554</v>
      </c>
      <c r="AK105" s="40">
        <f t="shared" si="22"/>
        <v>0.29584488443740925</v>
      </c>
      <c r="AL105" s="40">
        <f t="shared" si="23"/>
        <v>0.24640133400145672</v>
      </c>
      <c r="AM105" s="40">
        <f t="shared" si="24"/>
        <v>0.26029534337972554</v>
      </c>
    </row>
    <row r="106" spans="1:39" x14ac:dyDescent="0.25">
      <c r="A106" t="s">
        <v>115</v>
      </c>
      <c r="B106">
        <v>1157151600</v>
      </c>
      <c r="C106" s="15">
        <f>BBMData!O106</f>
        <v>7.1435226545862758E+17</v>
      </c>
      <c r="D106" s="14">
        <f>'230'!C106*Notes!$C$4/Notes!$D$56</f>
        <v>7.0997471999999992E+16</v>
      </c>
      <c r="E106" s="14">
        <f>'301'!C106*Notes!$C$4/Notes!$D$57</f>
        <v>3.4035087220487312E+16</v>
      </c>
      <c r="F106" s="14">
        <f>'303'!C106*Notes!$C$4/Notes!$D$58</f>
        <v>1.2790058215558045E+17</v>
      </c>
      <c r="G106" s="14">
        <f>'307'!C106*Notes!$C$4/Notes!$D$59</f>
        <v>7.7848709904635904E+16</v>
      </c>
      <c r="H106" s="14">
        <f>'309'!C106*Notes!$C$4/Notes!$D$60</f>
        <v>1.5578382767479971E+17</v>
      </c>
      <c r="I106" s="14">
        <f t="shared" si="16"/>
        <v>4.6656567895550336E+17</v>
      </c>
      <c r="J106" s="40">
        <f>I106/BBMData!D106</f>
        <v>4.9163928235564106E-2</v>
      </c>
      <c r="K106" s="14">
        <f t="shared" si="13"/>
        <v>0.95083607176443585</v>
      </c>
      <c r="L106" s="14">
        <f>BBMData!Q106-BLMLossSum!J106</f>
        <v>2.611028308778969E-2</v>
      </c>
      <c r="M106" s="14">
        <f>'230'!C106*Notes!$C$4/Notes!$F$56</f>
        <v>1.2581612443474498E+17</v>
      </c>
      <c r="N106" s="14">
        <f>'301'!C106*Notes!$C$4/Notes!$F$57</f>
        <v>5.2041846280767992E+16</v>
      </c>
      <c r="O106" s="14">
        <f>'303'!C106*Notes!$C$4/Notes!$F$58</f>
        <v>9.6979355318109792E+16</v>
      </c>
      <c r="P106" s="14">
        <f>'307'!C106*Notes!$C$4/Notes!$F$59</f>
        <v>1.0786719190266762E+17</v>
      </c>
      <c r="Q106" s="14">
        <f>'309'!C106*Notes!$C$4/Notes!$F$60</f>
        <v>1.1210527292803664E+17</v>
      </c>
      <c r="R106" s="14">
        <f t="shared" si="17"/>
        <v>4.9480979086432704E+17</v>
      </c>
      <c r="S106" s="37">
        <f>R106/BBMData!D106</f>
        <v>5.2140125486230454E-2</v>
      </c>
      <c r="T106" s="14">
        <f t="shared" si="14"/>
        <v>0.94785987451376952</v>
      </c>
      <c r="U106" s="37">
        <f>BBMData!Q106-S106</f>
        <v>2.3134085837123342E-2</v>
      </c>
      <c r="W106" s="15">
        <f>'230'!C106*Notes!$C$4/Notes!$H$56</f>
        <v>1.0230588198391096E+17</v>
      </c>
      <c r="X106" s="14">
        <f>'301'!C106*Notes!$C$4/Notes!$H$57</f>
        <v>3.6822698549422336E+16</v>
      </c>
      <c r="Y106" s="14">
        <f>'303'!C106*Notes!$C$4/Notes!$H$58</f>
        <v>1.6696313830458397E+17</v>
      </c>
      <c r="Z106" s="14">
        <f>'307'!C106*Notes!$C$4/Notes!$H$59</f>
        <v>7.636690414448904E+16</v>
      </c>
      <c r="AA106" s="14">
        <f>'309'!C106*Notes!$C$4/Notes!$H$60</f>
        <v>1.1039761220358002E+17</v>
      </c>
      <c r="AB106" s="14">
        <f t="shared" si="18"/>
        <v>4.928562351859863E+17</v>
      </c>
      <c r="AC106" s="15">
        <f>AB106/BBMData!D106</f>
        <v>5.1934271357848928E-2</v>
      </c>
      <c r="AD106" s="14">
        <f t="shared" si="15"/>
        <v>0.94806572864215111</v>
      </c>
      <c r="AE106" s="15">
        <f t="shared" si="19"/>
        <v>2.2149603027264128E+17</v>
      </c>
      <c r="AF106" s="37">
        <f>BBMData!Q106-AC106</f>
        <v>2.3339939965504868E-2</v>
      </c>
      <c r="AG106" s="14">
        <f t="shared" si="20"/>
        <v>4.9060491426538826E+34</v>
      </c>
      <c r="AH106" s="14">
        <f>AG106/BBMData!R106^2</f>
        <v>3.4378765843700378</v>
      </c>
      <c r="AI106" s="15">
        <f t="shared" si="21"/>
        <v>0.31006555306496669</v>
      </c>
      <c r="AK106" s="40">
        <f t="shared" si="22"/>
        <v>0.34686890275911786</v>
      </c>
      <c r="AL106" s="40">
        <f t="shared" si="23"/>
        <v>0.30733082991393629</v>
      </c>
      <c r="AM106" s="40">
        <f t="shared" si="24"/>
        <v>0.31006555306496669</v>
      </c>
    </row>
    <row r="107" spans="1:39" x14ac:dyDescent="0.25">
      <c r="A107" t="s">
        <v>116</v>
      </c>
      <c r="B107">
        <v>1157756400</v>
      </c>
      <c r="C107" s="15">
        <f>BBMData!O107</f>
        <v>7.5308350476629581E+17</v>
      </c>
      <c r="D107" s="14">
        <f>'230'!C107*Notes!$C$4/Notes!$D$56</f>
        <v>7.5692736000000016E+16</v>
      </c>
      <c r="E107" s="14">
        <f>'301'!C107*Notes!$C$4/Notes!$D$57</f>
        <v>3.3658473862056372E+16</v>
      </c>
      <c r="F107" s="14">
        <f>'303'!C107*Notes!$C$4/Notes!$D$58</f>
        <v>1.3289714819312112E+17</v>
      </c>
      <c r="G107" s="14">
        <f>'307'!C107*Notes!$C$4/Notes!$D$59</f>
        <v>8.9192732934563696E+16</v>
      </c>
      <c r="H107" s="14">
        <f>'309'!C107*Notes!$C$4/Notes!$D$60</f>
        <v>1.7834230645571386E+17</v>
      </c>
      <c r="I107" s="14">
        <f t="shared" si="16"/>
        <v>5.0978339744545504E+17</v>
      </c>
      <c r="J107" s="40">
        <f>I107/BBMData!D107</f>
        <v>5.4933555759208517E-2</v>
      </c>
      <c r="K107" s="14">
        <f t="shared" si="13"/>
        <v>0.94506644424079145</v>
      </c>
      <c r="L107" s="14">
        <f>BBMData!Q107-BLMLossSum!J107</f>
        <v>2.6217683978538874E-2</v>
      </c>
      <c r="M107" s="14">
        <f>'230'!C107*Notes!$C$4/Notes!$F$56</f>
        <v>1.3413670125300098E+17</v>
      </c>
      <c r="N107" s="14">
        <f>'301'!C107*Notes!$C$4/Notes!$F$57</f>
        <v>5.1465980134758864E+16</v>
      </c>
      <c r="O107" s="14">
        <f>'303'!C107*Notes!$C$4/Notes!$F$58</f>
        <v>1.0076795224987064E+17</v>
      </c>
      <c r="P107" s="14">
        <f>'307'!C107*Notes!$C$4/Notes!$F$59</f>
        <v>1.2358547304844974E+17</v>
      </c>
      <c r="Q107" s="14">
        <f>'309'!C107*Notes!$C$4/Notes!$F$60</f>
        <v>1.2833882206033077E+17</v>
      </c>
      <c r="R107" s="14">
        <f t="shared" si="17"/>
        <v>5.3829492874641094E+17</v>
      </c>
      <c r="S107" s="37">
        <f>R107/BBMData!D107</f>
        <v>5.8005919045949456E-2</v>
      </c>
      <c r="T107" s="14">
        <f t="shared" si="14"/>
        <v>0.94199408095405057</v>
      </c>
      <c r="U107" s="37">
        <f>BBMData!Q107-S107</f>
        <v>2.3145320691797935E-2</v>
      </c>
      <c r="W107" s="15">
        <f>'230'!C107*Notes!$C$4/Notes!$H$56</f>
        <v>1.0907165985086525E+17</v>
      </c>
      <c r="X107" s="14">
        <f>'301'!C107*Notes!$C$4/Notes!$H$57</f>
        <v>3.6415239033383832E+16</v>
      </c>
      <c r="Y107" s="14">
        <f>'303'!C107*Notes!$C$4/Notes!$H$58</f>
        <v>1.7348572273941558E+17</v>
      </c>
      <c r="Z107" s="14">
        <f>'307'!C107*Notes!$C$4/Notes!$H$59</f>
        <v>8.749500017075064E+16</v>
      </c>
      <c r="AA107" s="14">
        <f>'309'!C107*Notes!$C$4/Notes!$H$60</f>
        <v>1.2638388131462528E+17</v>
      </c>
      <c r="AB107" s="14">
        <f t="shared" si="18"/>
        <v>5.3285150310904058E+17</v>
      </c>
      <c r="AC107" s="15">
        <f>AB107/BBMData!D107</f>
        <v>5.741934300743972E-2</v>
      </c>
      <c r="AD107" s="14">
        <f t="shared" si="15"/>
        <v>0.94258065699256033</v>
      </c>
      <c r="AE107" s="15">
        <f t="shared" si="19"/>
        <v>2.2023200165725523E+17</v>
      </c>
      <c r="AF107" s="37">
        <f>BBMData!Q107-AC107</f>
        <v>2.3731896730307671E-2</v>
      </c>
      <c r="AG107" s="14">
        <f t="shared" si="20"/>
        <v>4.8502134553961269E+34</v>
      </c>
      <c r="AH107" s="14">
        <f>AG107/BBMData!R107^2</f>
        <v>3.584990602682204</v>
      </c>
      <c r="AI107" s="15">
        <f t="shared" si="21"/>
        <v>0.2924403472701208</v>
      </c>
      <c r="AK107" s="40">
        <f t="shared" si="22"/>
        <v>0.32307188483213961</v>
      </c>
      <c r="AL107" s="40">
        <f t="shared" si="23"/>
        <v>0.28521216393730486</v>
      </c>
      <c r="AM107" s="40">
        <f t="shared" si="24"/>
        <v>0.2924403472701208</v>
      </c>
    </row>
    <row r="108" spans="1:39" x14ac:dyDescent="0.25">
      <c r="A108" t="s">
        <v>117</v>
      </c>
      <c r="B108">
        <v>1158361200</v>
      </c>
      <c r="C108" s="15">
        <f>BBMData!O108</f>
        <v>7.0384179680665062E+17</v>
      </c>
      <c r="D108" s="14">
        <f>'230'!C108*Notes!$C$4/Notes!$D$56</f>
        <v>7.8093792000000016E+16</v>
      </c>
      <c r="E108" s="14">
        <f>'301'!C108*Notes!$C$4/Notes!$D$57</f>
        <v>4.0025929714956584E+16</v>
      </c>
      <c r="F108" s="14">
        <f>'303'!C108*Notes!$C$4/Notes!$D$58</f>
        <v>1.4723470332963418E+17</v>
      </c>
      <c r="G108" s="14">
        <f>'307'!C108*Notes!$C$4/Notes!$D$59</f>
        <v>1.0123766458346219E+17</v>
      </c>
      <c r="H108" s="14">
        <f>'309'!C108*Notes!$C$4/Notes!$D$60</f>
        <v>1.470722830836833E+17</v>
      </c>
      <c r="I108" s="14">
        <f t="shared" si="16"/>
        <v>5.1366437271173632E+17</v>
      </c>
      <c r="J108" s="40">
        <f>I108/BBMData!D108</f>
        <v>6.0289245623443233E-2</v>
      </c>
      <c r="K108" s="14">
        <f t="shared" si="13"/>
        <v>0.93971075437655682</v>
      </c>
      <c r="L108" s="14">
        <f>BBMData!Q108-BLMLossSum!J108</f>
        <v>2.2321293907853784E-2</v>
      </c>
      <c r="M108" s="14">
        <f>'230'!C108*Notes!$C$4/Notes!$F$56</f>
        <v>1.3839166346448354E+17</v>
      </c>
      <c r="N108" s="14">
        <f>'301'!C108*Notes!$C$4/Notes!$F$57</f>
        <v>6.120223133192752E+16</v>
      </c>
      <c r="O108" s="14">
        <f>'303'!C108*Notes!$C$4/Notes!$F$58</f>
        <v>1.1163926206365651E+17</v>
      </c>
      <c r="P108" s="14">
        <f>'307'!C108*Notes!$C$4/Notes!$F$59</f>
        <v>1.4027493335187448E+17</v>
      </c>
      <c r="Q108" s="14">
        <f>'309'!C108*Notes!$C$4/Notes!$F$60</f>
        <v>1.0583626478650766E+17</v>
      </c>
      <c r="R108" s="14">
        <f t="shared" si="17"/>
        <v>5.5734435499844973E+17</v>
      </c>
      <c r="S108" s="37">
        <f>R108/BBMData!D108</f>
        <v>6.5416004107799269E-2</v>
      </c>
      <c r="T108" s="14">
        <f t="shared" si="14"/>
        <v>0.93458399589220076</v>
      </c>
      <c r="U108" s="37">
        <f>BBMData!Q108-S108</f>
        <v>1.7194535423497748E-2</v>
      </c>
      <c r="W108" s="15">
        <f>'230'!C108*Notes!$C$4/Notes!$H$56</f>
        <v>1.125315316583116E+17</v>
      </c>
      <c r="X108" s="14">
        <f>'301'!C108*Notes!$C$4/Notes!$H$57</f>
        <v>4.3304215279549072E+16</v>
      </c>
      <c r="Y108" s="14">
        <f>'303'!C108*Notes!$C$4/Notes!$H$58</f>
        <v>1.9220215984128362E+17</v>
      </c>
      <c r="Z108" s="14">
        <f>'307'!C108*Notes!$C$4/Notes!$H$59</f>
        <v>9.9310663420471072E+16</v>
      </c>
      <c r="AA108" s="14">
        <f>'309'!C108*Notes!$C$4/Notes!$H$60</f>
        <v>1.0422409768786344E+17</v>
      </c>
      <c r="AB108" s="14">
        <f t="shared" si="18"/>
        <v>5.5157266788747878E+17</v>
      </c>
      <c r="AC108" s="15">
        <f>AB108/BBMData!D108</f>
        <v>6.473857604313131E-2</v>
      </c>
      <c r="AD108" s="14">
        <f t="shared" si="15"/>
        <v>0.93526142395686873</v>
      </c>
      <c r="AE108" s="15">
        <f t="shared" si="19"/>
        <v>1.5226912891917184E+17</v>
      </c>
      <c r="AF108" s="37">
        <f>BBMData!Q108-AC108</f>
        <v>1.7871963488165707E-2</v>
      </c>
      <c r="AG108" s="14">
        <f t="shared" si="20"/>
        <v>2.3185887621803375E+34</v>
      </c>
      <c r="AH108" s="14">
        <f>AG108/BBMData!R108^2</f>
        <v>2.0245099164898424</v>
      </c>
      <c r="AI108" s="15">
        <f t="shared" si="21"/>
        <v>0.21633999232500972</v>
      </c>
      <c r="AK108" s="40">
        <f t="shared" si="22"/>
        <v>0.27019910576176981</v>
      </c>
      <c r="AL108" s="40">
        <f t="shared" si="23"/>
        <v>0.20813973036677244</v>
      </c>
      <c r="AM108" s="40">
        <f t="shared" si="24"/>
        <v>0.21633999232500972</v>
      </c>
    </row>
    <row r="109" spans="1:39" x14ac:dyDescent="0.25">
      <c r="A109" t="s">
        <v>118</v>
      </c>
      <c r="B109">
        <v>1158966000</v>
      </c>
      <c r="C109" s="15">
        <f>BBMData!O109</f>
        <v>7.7490005640316198E+17</v>
      </c>
      <c r="D109" s="14">
        <f>'230'!C109*Notes!$C$4/Notes!$D$56</f>
        <v>8.599248E+16</v>
      </c>
      <c r="E109" s="14">
        <f>'301'!C109*Notes!$C$4/Notes!$D$57</f>
        <v>4.4483417821528464E+16</v>
      </c>
      <c r="F109" s="14">
        <f>'303'!C109*Notes!$C$4/Notes!$D$58</f>
        <v>1.7794680136921238E+17</v>
      </c>
      <c r="G109" s="14">
        <f>'307'!C109*Notes!$C$4/Notes!$D$59</f>
        <v>9.9455836648488432E+16</v>
      </c>
      <c r="H109" s="14">
        <f>'309'!C109*Notes!$C$4/Notes!$D$60</f>
        <v>1.8367938809301402E+17</v>
      </c>
      <c r="I109" s="14">
        <f t="shared" si="16"/>
        <v>5.9155792393224333E+17</v>
      </c>
      <c r="J109" s="40">
        <f>I109/BBMData!D109</f>
        <v>6.3471880250240698E-2</v>
      </c>
      <c r="K109" s="14">
        <f t="shared" si="13"/>
        <v>0.93652811974975925</v>
      </c>
      <c r="L109" s="14">
        <f>BBMData!Q109-BLMLossSum!J109</f>
        <v>1.9671902625635049E-2</v>
      </c>
      <c r="M109" s="14">
        <f>'230'!C109*Notes!$C$4/Notes!$F$56</f>
        <v>1.5238909582769818E+17</v>
      </c>
      <c r="N109" s="14">
        <f>'301'!C109*Notes!$C$4/Notes!$F$57</f>
        <v>6.8018018502907008E+16</v>
      </c>
      <c r="O109" s="14">
        <f>'303'!C109*Notes!$C$4/Notes!$F$58</f>
        <v>1.3492640758049125E+17</v>
      </c>
      <c r="P109" s="14">
        <f>'307'!C109*Notes!$C$4/Notes!$F$59</f>
        <v>1.3780603211979507E+17</v>
      </c>
      <c r="Q109" s="14">
        <f>'309'!C109*Notes!$C$4/Notes!$F$60</f>
        <v>1.3217949668310187E+17</v>
      </c>
      <c r="R109" s="14">
        <f t="shared" si="17"/>
        <v>6.2531905071399334E+17</v>
      </c>
      <c r="S109" s="37">
        <f>R109/BBMData!D109</f>
        <v>6.7094318746136625E-2</v>
      </c>
      <c r="T109" s="14">
        <f t="shared" si="14"/>
        <v>0.93290568125386342</v>
      </c>
      <c r="U109" s="37">
        <f>BBMData!Q109-S109</f>
        <v>1.6049464129739122E-2</v>
      </c>
      <c r="W109" s="15">
        <f>'230'!C109*Notes!$C$4/Notes!$H$56</f>
        <v>1.2391337694930637E+17</v>
      </c>
      <c r="X109" s="14">
        <f>'301'!C109*Notes!$C$4/Notes!$H$57</f>
        <v>4.81267896943762E+16</v>
      </c>
      <c r="Y109" s="14">
        <f>'303'!C109*Notes!$C$4/Notes!$H$58</f>
        <v>2.3229414524263629E+17</v>
      </c>
      <c r="Z109" s="14">
        <f>'307'!C109*Notes!$C$4/Notes!$H$59</f>
        <v>9.7562751563244384E+16</v>
      </c>
      <c r="AA109" s="14">
        <f>'309'!C109*Notes!$C$4/Notes!$H$60</f>
        <v>1.3016605227349706E+17</v>
      </c>
      <c r="AB109" s="14">
        <f t="shared" si="18"/>
        <v>6.3206311572306035E+17</v>
      </c>
      <c r="AC109" s="15">
        <f>AB109/BBMData!D109</f>
        <v>6.7817930871572993E-2</v>
      </c>
      <c r="AD109" s="14">
        <f t="shared" si="15"/>
        <v>0.93218206912842705</v>
      </c>
      <c r="AE109" s="15">
        <f t="shared" si="19"/>
        <v>1.4283694068010163E+17</v>
      </c>
      <c r="AF109" s="37">
        <f>BBMData!Q109-AC109</f>
        <v>1.5325852004302754E-2</v>
      </c>
      <c r="AG109" s="14">
        <f t="shared" si="20"/>
        <v>2.0402391622850873E+34</v>
      </c>
      <c r="AH109" s="14">
        <f>AG109/BBMData!R109^2</f>
        <v>1.5039579001153249</v>
      </c>
      <c r="AI109" s="15">
        <f t="shared" si="21"/>
        <v>0.18432950094636072</v>
      </c>
      <c r="AK109" s="40">
        <f t="shared" si="22"/>
        <v>0.23660100545344409</v>
      </c>
      <c r="AL109" s="40">
        <f t="shared" si="23"/>
        <v>0.19303264266552747</v>
      </c>
      <c r="AM109" s="40">
        <f t="shared" si="24"/>
        <v>0.18432950094636072</v>
      </c>
    </row>
    <row r="110" spans="1:39" x14ac:dyDescent="0.25">
      <c r="A110" t="s">
        <v>119</v>
      </c>
      <c r="B110">
        <v>1159570800</v>
      </c>
      <c r="C110" s="15">
        <f>BBMData!O110</f>
        <v>7.6959522020418125E+17</v>
      </c>
      <c r="D110" s="14">
        <f>'230'!C110*Notes!$C$4/Notes!$D$56</f>
        <v>1.03434912E+17</v>
      </c>
      <c r="E110" s="14">
        <f>'301'!C110*Notes!$C$4/Notes!$D$57</f>
        <v>4.6831871120887096E+16</v>
      </c>
      <c r="F110" s="14">
        <f>'303'!C110*Notes!$C$4/Notes!$D$58</f>
        <v>1.9447478967842083E+17</v>
      </c>
      <c r="G110" s="14">
        <f>'307'!C110*Notes!$C$4/Notes!$D$59</f>
        <v>1.0261414777493482E+17</v>
      </c>
      <c r="H110" s="14">
        <f>'309'!C110*Notes!$C$4/Notes!$D$60</f>
        <v>1.78792234849556E+17</v>
      </c>
      <c r="I110" s="14">
        <f t="shared" si="16"/>
        <v>6.2614795542379866E+17</v>
      </c>
      <c r="J110" s="40">
        <f>I110/BBMData!D110</f>
        <v>6.5359911839644957E-2</v>
      </c>
      <c r="K110" s="14">
        <f t="shared" si="13"/>
        <v>0.93464008816035504</v>
      </c>
      <c r="L110" s="14">
        <f>BBMData!Q110-BLMLossSum!J110</f>
        <v>1.4973618453067078E-2</v>
      </c>
      <c r="M110" s="14">
        <f>'230'!C110*Notes!$C$4/Notes!$F$56</f>
        <v>1.8329919914738509E+17</v>
      </c>
      <c r="N110" s="14">
        <f>'301'!C110*Notes!$C$4/Notes!$F$57</f>
        <v>7.1608955256235376E+16</v>
      </c>
      <c r="O110" s="14">
        <f>'303'!C110*Notes!$C$4/Notes!$F$58</f>
        <v>1.4745859174977459E+17</v>
      </c>
      <c r="P110" s="14">
        <f>'307'!C110*Notes!$C$4/Notes!$F$59</f>
        <v>1.4218218880604011E+17</v>
      </c>
      <c r="Q110" s="14">
        <f>'309'!C110*Notes!$C$4/Notes!$F$60</f>
        <v>1.2866259986283181E+17</v>
      </c>
      <c r="R110" s="14">
        <f t="shared" si="17"/>
        <v>6.7321153482226701E+17</v>
      </c>
      <c r="S110" s="37">
        <f>R110/BBMData!D110</f>
        <v>7.0272602799819103E-2</v>
      </c>
      <c r="T110" s="14">
        <f t="shared" si="14"/>
        <v>0.92972739720018094</v>
      </c>
      <c r="U110" s="37">
        <f>BBMData!Q110-S110</f>
        <v>1.0060927492892932E-2</v>
      </c>
      <c r="W110" s="15">
        <f>'230'!C110*Notes!$C$4/Notes!$H$56</f>
        <v>1.4904755904672515E+17</v>
      </c>
      <c r="X110" s="14">
        <f>'301'!C110*Notes!$C$4/Notes!$H$57</f>
        <v>5.066759081938772E+16</v>
      </c>
      <c r="Y110" s="14">
        <f>'303'!C110*Notes!$C$4/Notes!$H$58</f>
        <v>2.5387000323685664E+17</v>
      </c>
      <c r="Z110" s="14">
        <f>'307'!C110*Notes!$C$4/Notes!$H$59</f>
        <v>1.0066094604003483E+17</v>
      </c>
      <c r="AA110" s="14">
        <f>'309'!C110*Notes!$C$4/Notes!$H$60</f>
        <v>1.2670272712220458E+17</v>
      </c>
      <c r="AB110" s="14">
        <f t="shared" si="18"/>
        <v>6.8094882626520883E+17</v>
      </c>
      <c r="AC110" s="15">
        <f>AB110/BBMData!D110</f>
        <v>7.1080253263591742E-2</v>
      </c>
      <c r="AD110" s="14">
        <f t="shared" si="15"/>
        <v>0.92891974673640831</v>
      </c>
      <c r="AE110" s="15">
        <f t="shared" si="19"/>
        <v>8.8646393938972416E+16</v>
      </c>
      <c r="AF110" s="37">
        <f>BBMData!Q110-AC110</f>
        <v>9.2532770291202937E-3</v>
      </c>
      <c r="AG110" s="14">
        <f t="shared" si="20"/>
        <v>7.8581831583834853E+33</v>
      </c>
      <c r="AH110" s="14">
        <f>AG110/BBMData!R110^2</f>
        <v>0.5510533763185117</v>
      </c>
      <c r="AI110" s="15">
        <f t="shared" si="21"/>
        <v>0.11518573869969417</v>
      </c>
      <c r="AK110" s="40">
        <f t="shared" si="22"/>
        <v>0.18639313370777513</v>
      </c>
      <c r="AL110" s="40">
        <f t="shared" si="23"/>
        <v>0.12523945426316796</v>
      </c>
      <c r="AM110" s="40">
        <f t="shared" si="24"/>
        <v>0.11518573869969417</v>
      </c>
    </row>
    <row r="111" spans="1:39" x14ac:dyDescent="0.25">
      <c r="A111" t="s">
        <v>120</v>
      </c>
      <c r="B111">
        <v>1160175600</v>
      </c>
      <c r="C111" s="15">
        <f>BBMData!O111</f>
        <v>6.0531880898453274E+17</v>
      </c>
      <c r="D111" s="14">
        <f>'230'!C111*Notes!$C$4/Notes!$D$56</f>
        <v>8.7216192E+16</v>
      </c>
      <c r="E111" s="14">
        <f>'301'!C111*Notes!$C$4/Notes!$D$57</f>
        <v>3.636739994734176E+16</v>
      </c>
      <c r="F111" s="14">
        <f>'303'!C111*Notes!$C$4/Notes!$D$58</f>
        <v>1.4337363329755379E+17</v>
      </c>
      <c r="G111" s="14">
        <f>'307'!C111*Notes!$C$4/Notes!$D$59</f>
        <v>8.1102727428853408E+16</v>
      </c>
      <c r="H111" s="14">
        <f>'309'!C111*Notes!$C$4/Notes!$D$60</f>
        <v>1.5748657392390928E+17</v>
      </c>
      <c r="I111" s="14">
        <f t="shared" si="16"/>
        <v>5.0554652659765824E+17</v>
      </c>
      <c r="J111" s="40">
        <f>I111/BBMData!D111</f>
        <v>6.0112547752396939E-2</v>
      </c>
      <c r="K111" s="14">
        <f t="shared" si="13"/>
        <v>0.93988745224760306</v>
      </c>
      <c r="L111" s="14">
        <f>BBMData!Q111-BLMLossSum!J111</f>
        <v>1.1863529415799587E-2</v>
      </c>
      <c r="M111" s="14">
        <f>'230'!C111*Notes!$C$4/Notes!$F$56</f>
        <v>1.5455766179106502E+17</v>
      </c>
      <c r="N111" s="14">
        <f>'301'!C111*Notes!$C$4/Notes!$F$57</f>
        <v>5.5608103056410248E+16</v>
      </c>
      <c r="O111" s="14">
        <f>'303'!C111*Notes!$C$4/Notes!$F$58</f>
        <v>1.0871164378203096E+17</v>
      </c>
      <c r="P111" s="14">
        <f>'307'!C111*Notes!$C$4/Notes!$F$59</f>
        <v>1.1237595939758675E+17</v>
      </c>
      <c r="Q111" s="14">
        <f>'309'!C111*Notes!$C$4/Notes!$F$60</f>
        <v>1.1333060443922597E+17</v>
      </c>
      <c r="R111" s="14">
        <f t="shared" si="17"/>
        <v>5.4458397246631898E+17</v>
      </c>
      <c r="S111" s="37">
        <f>R111/BBMData!D111</f>
        <v>6.4754336797421999E-2</v>
      </c>
      <c r="T111" s="14">
        <f t="shared" si="14"/>
        <v>0.93524566320257796</v>
      </c>
      <c r="U111" s="37">
        <f>BBMData!Q111-S111</f>
        <v>7.2217403707745265E-3</v>
      </c>
      <c r="W111" s="15">
        <f>'230'!C111*Notes!$C$4/Notes!$H$56</f>
        <v>1.2567672051531806E+17</v>
      </c>
      <c r="X111" s="14">
        <f>'301'!C111*Notes!$C$4/Notes!$H$57</f>
        <v>3.934603712374648E+16</v>
      </c>
      <c r="Y111" s="14">
        <f>'303'!C111*Notes!$C$4/Notes!$H$58</f>
        <v>1.8716186714749626E+17</v>
      </c>
      <c r="Z111" s="14">
        <f>'307'!C111*Notes!$C$4/Notes!$H$59</f>
        <v>7.9558983302394336E+16</v>
      </c>
      <c r="AA111" s="14">
        <f>'309'!C111*Notes!$C$4/Notes!$H$60</f>
        <v>1.116042786650224E+17</v>
      </c>
      <c r="AB111" s="14">
        <f t="shared" si="18"/>
        <v>5.4334788675397754E+17</v>
      </c>
      <c r="AC111" s="15">
        <f>AB111/BBMData!D111</f>
        <v>6.460735871034215E-2</v>
      </c>
      <c r="AD111" s="14">
        <f t="shared" si="15"/>
        <v>0.93539264128965782</v>
      </c>
      <c r="AE111" s="15">
        <f t="shared" si="19"/>
        <v>6.19709222305552E+16</v>
      </c>
      <c r="AF111" s="37">
        <f>BBMData!Q111-AC111</f>
        <v>7.3687184578543757E-3</v>
      </c>
      <c r="AG111" s="14">
        <f t="shared" si="20"/>
        <v>3.8403952021055204E+33</v>
      </c>
      <c r="AH111" s="14">
        <f>AG111/BBMData!R111^2</f>
        <v>0.33355751953199192</v>
      </c>
      <c r="AI111" s="15">
        <f t="shared" si="21"/>
        <v>0.10237732796460765</v>
      </c>
      <c r="AK111" s="40">
        <f t="shared" si="22"/>
        <v>0.1648260072312141</v>
      </c>
      <c r="AL111" s="40">
        <f t="shared" si="23"/>
        <v>0.10033528715240314</v>
      </c>
      <c r="AM111" s="40">
        <f t="shared" si="24"/>
        <v>0.10237732796460765</v>
      </c>
    </row>
    <row r="112" spans="1:39" x14ac:dyDescent="0.25">
      <c r="A112" t="s">
        <v>121</v>
      </c>
      <c r="B112">
        <v>1160780400</v>
      </c>
      <c r="C112" s="15">
        <f>BBMData!O112</f>
        <v>1.705164452224121E+17</v>
      </c>
      <c r="D112" s="14">
        <f>'230'!C112*Notes!$C$4/Notes!$D$56</f>
        <v>1.6716672000000002E+16</v>
      </c>
      <c r="E112" s="14">
        <f>'301'!C112*Notes!$C$4/Notes!$D$57</f>
        <v>6994248085145985</v>
      </c>
      <c r="F112" s="14">
        <f>'303'!C112*Notes!$C$4/Notes!$D$58</f>
        <v>3.1924316748110148E+16</v>
      </c>
      <c r="G112" s="14">
        <f>'307'!C112*Notes!$C$4/Notes!$D$59</f>
        <v>1.7609977189882928E+16</v>
      </c>
      <c r="H112" s="14">
        <f>'309'!C112*Notes!$C$4/Notes!$D$60</f>
        <v>5.439867003134812E+16</v>
      </c>
      <c r="I112" s="14">
        <f t="shared" si="16"/>
        <v>1.276438840544872E+17</v>
      </c>
      <c r="J112" s="40">
        <f>I112/BBMData!D112</f>
        <v>5.9926706128867233E-2</v>
      </c>
      <c r="K112" s="14">
        <f t="shared" si="13"/>
        <v>0.94007329387113281</v>
      </c>
      <c r="L112" s="14">
        <f>BBMData!Q112-BLMLossSum!J112</f>
        <v>2.0127962989636095E-2</v>
      </c>
      <c r="M112" s="14">
        <f>'230'!C112*Notes!$C$4/Notes!$F$56</f>
        <v>2.9623968646190916E+16</v>
      </c>
      <c r="N112" s="14">
        <f>'301'!C112*Notes!$C$4/Notes!$F$57</f>
        <v>1.0694656997312424E+16</v>
      </c>
      <c r="O112" s="14">
        <f>'303'!C112*Notes!$C$4/Notes!$F$58</f>
        <v>2.4206298400087272E+16</v>
      </c>
      <c r="P112" s="14">
        <f>'307'!C112*Notes!$C$4/Notes!$F$59</f>
        <v>2.4400388796033E+16</v>
      </c>
      <c r="Q112" s="14">
        <f>'309'!C112*Notes!$C$4/Notes!$F$60</f>
        <v>3.9146411035148736E+16</v>
      </c>
      <c r="R112" s="14">
        <f t="shared" si="17"/>
        <v>1.2807172387477235E+17</v>
      </c>
      <c r="S112" s="37">
        <f>R112/BBMData!D112</f>
        <v>6.0127569894259318E-2</v>
      </c>
      <c r="T112" s="14">
        <f t="shared" si="14"/>
        <v>0.93987243010574073</v>
      </c>
      <c r="U112" s="37">
        <f>BBMData!Q112-S112</f>
        <v>1.9927099224244009E-2</v>
      </c>
      <c r="W112" s="15">
        <f>'230'!C112*Notes!$C$4/Notes!$H$56</f>
        <v>2.4088377017082372E+16</v>
      </c>
      <c r="X112" s="14">
        <f>'301'!C112*Notes!$C$4/Notes!$H$57</f>
        <v>7567105297857893</v>
      </c>
      <c r="Y112" s="14">
        <f>'303'!C112*Notes!$C$4/Notes!$H$58</f>
        <v>4.1674431989764792E+16</v>
      </c>
      <c r="Z112" s="14">
        <f>'307'!C112*Notes!$C$4/Notes!$H$59</f>
        <v>1.7274781325134632E+16</v>
      </c>
      <c r="AA112" s="14">
        <f>'309'!C112*Notes!$C$4/Notes!$H$60</f>
        <v>3.85501073387912E+16</v>
      </c>
      <c r="AB112" s="14">
        <f t="shared" si="18"/>
        <v>1.2915480296863088E+17</v>
      </c>
      <c r="AC112" s="15">
        <f>AB112/BBMData!D112</f>
        <v>6.063605773175159E-2</v>
      </c>
      <c r="AD112" s="14">
        <f t="shared" si="15"/>
        <v>0.93936394226824838</v>
      </c>
      <c r="AE112" s="15">
        <f t="shared" si="19"/>
        <v>4.1361642253781216E+16</v>
      </c>
      <c r="AF112" s="37">
        <f>BBMData!Q112-AC112</f>
        <v>1.9418611386751737E-2</v>
      </c>
      <c r="AG112" s="14">
        <f t="shared" si="20"/>
        <v>1.7107854499297798E+33</v>
      </c>
      <c r="AH112" s="14">
        <f>AG112/BBMData!R112^2</f>
        <v>2.286798800980943</v>
      </c>
      <c r="AI112" s="15">
        <f t="shared" si="21"/>
        <v>0.24256688086495942</v>
      </c>
      <c r="AK112" s="40">
        <f t="shared" si="22"/>
        <v>0.25142772072221148</v>
      </c>
      <c r="AL112" s="40">
        <f t="shared" si="23"/>
        <v>0.2489186382713833</v>
      </c>
      <c r="AM112" s="40">
        <f t="shared" si="24"/>
        <v>0.24256688086495942</v>
      </c>
    </row>
    <row r="113" spans="1:39" x14ac:dyDescent="0.25">
      <c r="A113" t="s">
        <v>122</v>
      </c>
      <c r="B113">
        <v>1161385200</v>
      </c>
      <c r="C113" s="15">
        <f>BBMData!O113</f>
        <v>6.569082220909024E+17</v>
      </c>
      <c r="D113" s="14">
        <f>'230'!C113*Notes!$C$4/Notes!$D$56</f>
        <v>6.712272E+16</v>
      </c>
      <c r="E113" s="14">
        <f>'301'!C113*Notes!$C$4/Notes!$D$57</f>
        <v>2.8738289343697904E+16</v>
      </c>
      <c r="F113" s="14">
        <f>'303'!C113*Notes!$C$4/Notes!$D$58</f>
        <v>1.2301142790234006E+17</v>
      </c>
      <c r="G113" s="14">
        <f>'307'!C113*Notes!$C$4/Notes!$D$59</f>
        <v>8.2006308419574704E+16</v>
      </c>
      <c r="H113" s="14">
        <f>'309'!C113*Notes!$C$4/Notes!$D$60</f>
        <v>1.9081618330568288E+17</v>
      </c>
      <c r="I113" s="14">
        <f t="shared" si="16"/>
        <v>4.9169492897129555E+17</v>
      </c>
      <c r="J113" s="40">
        <f>I113/BBMData!D113</f>
        <v>5.5621598299920312E-2</v>
      </c>
      <c r="K113" s="14">
        <f t="shared" si="13"/>
        <v>0.94437840170007969</v>
      </c>
      <c r="L113" s="14">
        <f>BBMData!Q113-BLMLossSum!J113</f>
        <v>1.8689286551991723E-2</v>
      </c>
      <c r="M113" s="14">
        <f>'230'!C113*Notes!$C$4/Notes!$F$56</f>
        <v>1.1894959431680251E+17</v>
      </c>
      <c r="N113" s="14">
        <f>'301'!C113*Notes!$C$4/Notes!$F$57</f>
        <v>4.3942700270111E+16</v>
      </c>
      <c r="O113" s="14">
        <f>'303'!C113*Notes!$C$4/Notes!$F$58</f>
        <v>9.3272202312713104E+16</v>
      </c>
      <c r="P113" s="14">
        <f>'307'!C113*Notes!$C$4/Notes!$F$59</f>
        <v>1.1362796144418627E+17</v>
      </c>
      <c r="Q113" s="14">
        <f>'309'!C113*Notes!$C$4/Notes!$F$60</f>
        <v>1.3731528251587717E+17</v>
      </c>
      <c r="R113" s="14">
        <f t="shared" si="17"/>
        <v>5.0710774085969005E+17</v>
      </c>
      <c r="S113" s="37">
        <f>R113/BBMData!D113</f>
        <v>5.7365129056526021E-2</v>
      </c>
      <c r="T113" s="14">
        <f t="shared" si="14"/>
        <v>0.94263487094347398</v>
      </c>
      <c r="U113" s="37">
        <f>BBMData!Q113-S113</f>
        <v>1.6945755795386014E-2</v>
      </c>
      <c r="W113" s="15">
        <f>'230'!C113*Notes!$C$4/Notes!$H$56</f>
        <v>9.6722444860559264E+16</v>
      </c>
      <c r="X113" s="14">
        <f>'301'!C113*Notes!$C$4/Notes!$H$57</f>
        <v>3.1092071498852256E+16</v>
      </c>
      <c r="Y113" s="14">
        <f>'303'!C113*Notes!$C$4/Notes!$H$58</f>
        <v>1.6058077065606736E+17</v>
      </c>
      <c r="Z113" s="14">
        <f>'307'!C113*Notes!$C$4/Notes!$H$59</f>
        <v>8.0445365144684672E+16</v>
      </c>
      <c r="AA113" s="14">
        <f>'309'!C113*Notes!$C$4/Notes!$H$60</f>
        <v>1.3522360646268605E+17</v>
      </c>
      <c r="AB113" s="14">
        <f t="shared" si="18"/>
        <v>5.0406425862284966E+17</v>
      </c>
      <c r="AC113" s="15">
        <f>AB113/BBMData!D113</f>
        <v>5.7020843735616479E-2</v>
      </c>
      <c r="AD113" s="14">
        <f t="shared" si="15"/>
        <v>0.94297915626438356</v>
      </c>
      <c r="AE113" s="15">
        <f t="shared" si="19"/>
        <v>1.5284396346805274E+17</v>
      </c>
      <c r="AF113" s="37">
        <f>BBMData!Q113-AC113</f>
        <v>1.7290041116295556E-2</v>
      </c>
      <c r="AG113" s="14">
        <f t="shared" si="20"/>
        <v>2.3361277168623438E+34</v>
      </c>
      <c r="AH113" s="14">
        <f>AG113/BBMData!R113^2</f>
        <v>1.9059440603212452</v>
      </c>
      <c r="AI113" s="15">
        <f t="shared" si="21"/>
        <v>0.23267171627348321</v>
      </c>
      <c r="AK113" s="40">
        <f t="shared" si="22"/>
        <v>0.25150133239882749</v>
      </c>
      <c r="AL113" s="40">
        <f t="shared" si="23"/>
        <v>0.22803867601840291</v>
      </c>
      <c r="AM113" s="40">
        <f t="shared" si="24"/>
        <v>0.23267171627348321</v>
      </c>
    </row>
    <row r="114" spans="1:39" x14ac:dyDescent="0.25">
      <c r="A114" t="s">
        <v>123</v>
      </c>
      <c r="B114">
        <v>1161990000</v>
      </c>
      <c r="C114" s="15">
        <f>BBMData!O114</f>
        <v>6.4318804643980224E+17</v>
      </c>
      <c r="D114" s="14">
        <f>'230'!C114*Notes!$C$4/Notes!$D$56</f>
        <v>5.3468352000000008E+16</v>
      </c>
      <c r="E114" s="14">
        <f>'301'!C114*Notes!$C$4/Notes!$D$57</f>
        <v>3.3308761457799072E+16</v>
      </c>
      <c r="F114" s="14">
        <f>'303'!C114*Notes!$C$4/Notes!$D$58</f>
        <v>1.3880096019448395E+17</v>
      </c>
      <c r="G114" s="14">
        <f>'307'!C114*Notes!$C$4/Notes!$D$59</f>
        <v>9.2778907956927968E+16</v>
      </c>
      <c r="H114" s="14">
        <f>'309'!C114*Notes!$C$4/Notes!$D$60</f>
        <v>1.6035680678117827E+17</v>
      </c>
      <c r="I114" s="14">
        <f t="shared" si="16"/>
        <v>4.7871378839038925E+17</v>
      </c>
      <c r="J114" s="40">
        <f>I114/BBMData!D114</f>
        <v>5.4835485497180897E-2</v>
      </c>
      <c r="K114" s="14">
        <f t="shared" si="13"/>
        <v>0.94516451450281913</v>
      </c>
      <c r="L114" s="14">
        <f>BBMData!Q114-BLMLossSum!J114</f>
        <v>1.8840121196954523E-2</v>
      </c>
      <c r="M114" s="14">
        <f>'230'!C114*Notes!$C$4/Notes!$F$56</f>
        <v>9.4752399473501616E+16</v>
      </c>
      <c r="N114" s="14">
        <f>'301'!C114*Notes!$C$4/Notes!$F$57</f>
        <v>5.093124728489324E+16</v>
      </c>
      <c r="O114" s="14">
        <f>'303'!C114*Notes!$C$4/Notes!$F$58</f>
        <v>1.0524445948824293E+17</v>
      </c>
      <c r="P114" s="14">
        <f>'307'!C114*Notes!$C$4/Notes!$F$59</f>
        <v>1.2855447805582605E+17</v>
      </c>
      <c r="Q114" s="14">
        <f>'309'!C114*Notes!$C$4/Notes!$F$60</f>
        <v>1.1539608352414646E+17</v>
      </c>
      <c r="R114" s="14">
        <f t="shared" si="17"/>
        <v>4.948786678266103E+17</v>
      </c>
      <c r="S114" s="37">
        <f>R114/BBMData!D114</f>
        <v>5.6687132626186749E-2</v>
      </c>
      <c r="T114" s="14">
        <f t="shared" si="14"/>
        <v>0.94331286737381326</v>
      </c>
      <c r="U114" s="37">
        <f>BBMData!Q114-S114</f>
        <v>1.6988474067948671E-2</v>
      </c>
      <c r="W114" s="15">
        <f>'230'!C114*Notes!$C$4/Notes!$H$56</f>
        <v>7.7046784279674224E+16</v>
      </c>
      <c r="X114" s="14">
        <f>'301'!C114*Notes!$C$4/Notes!$H$57</f>
        <v>3.6036883768490936E+16</v>
      </c>
      <c r="Y114" s="14">
        <f>'303'!C114*Notes!$C$4/Notes!$H$58</f>
        <v>1.811926382443721E+17</v>
      </c>
      <c r="Z114" s="14">
        <f>'307'!C114*Notes!$C$4/Notes!$H$59</f>
        <v>9.1012914398407536E+16</v>
      </c>
      <c r="AA114" s="14">
        <f>'309'!C114*Notes!$C$4/Notes!$H$60</f>
        <v>1.1363829502371797E+17</v>
      </c>
      <c r="AB114" s="14">
        <f t="shared" si="18"/>
        <v>4.9892751571466272E+17</v>
      </c>
      <c r="AC114" s="15">
        <f>AB114/BBMData!D114</f>
        <v>5.7150918180373739E-2</v>
      </c>
      <c r="AD114" s="14">
        <f t="shared" si="15"/>
        <v>0.94284908181962623</v>
      </c>
      <c r="AE114" s="15">
        <f t="shared" si="19"/>
        <v>1.4426053072513952E+17</v>
      </c>
      <c r="AF114" s="37">
        <f>BBMData!Q114-AC114</f>
        <v>1.6524688513761682E-2</v>
      </c>
      <c r="AG114" s="14">
        <f t="shared" si="20"/>
        <v>2.0811100725098924E+34</v>
      </c>
      <c r="AH114" s="14">
        <f>AG114/BBMData!R114^2</f>
        <v>1.7353033315124489</v>
      </c>
      <c r="AI114" s="15">
        <f t="shared" si="21"/>
        <v>0.22428981932057915</v>
      </c>
      <c r="AK114" s="40">
        <f t="shared" si="22"/>
        <v>0.25571721825338151</v>
      </c>
      <c r="AL114" s="40">
        <f t="shared" si="23"/>
        <v>0.23058478688172049</v>
      </c>
      <c r="AM114" s="40">
        <f t="shared" si="24"/>
        <v>0.22428981932057915</v>
      </c>
    </row>
    <row r="115" spans="1:39" x14ac:dyDescent="0.25">
      <c r="A115" t="s">
        <v>124</v>
      </c>
      <c r="B115">
        <v>1162598400</v>
      </c>
      <c r="C115" s="15">
        <f>BBMData!O115</f>
        <v>6.839842929093504E+17</v>
      </c>
      <c r="D115" s="14">
        <f>'230'!C115*Notes!$C$4/Notes!$D$56</f>
        <v>5.8095072E+16</v>
      </c>
      <c r="E115" s="14">
        <f>'301'!C115*Notes!$C$4/Notes!$D$57</f>
        <v>4.079529700432264E+16</v>
      </c>
      <c r="F115" s="14">
        <f>'303'!C115*Notes!$C$4/Notes!$D$58</f>
        <v>1.7603448799515171E+17</v>
      </c>
      <c r="G115" s="14">
        <f>'307'!C115*Notes!$C$4/Notes!$D$59</f>
        <v>1.0810319117651278E+17</v>
      </c>
      <c r="H115" s="14">
        <f>'309'!C115*Notes!$C$4/Notes!$D$60</f>
        <v>1.4213082813752021E+17</v>
      </c>
      <c r="I115" s="14">
        <f t="shared" si="16"/>
        <v>5.2515887631350733E+17</v>
      </c>
      <c r="J115" s="40">
        <f>I115/BBMData!D115</f>
        <v>5.9006615316124417E-2</v>
      </c>
      <c r="K115" s="14">
        <f t="shared" si="13"/>
        <v>0.94099338468387561</v>
      </c>
      <c r="L115" s="14">
        <f>BBMData!Q115-BLMLossSum!J115</f>
        <v>1.7845552426499225E-2</v>
      </c>
      <c r="M115" s="14">
        <f>'230'!C115*Notes!$C$4/Notes!$F$56</f>
        <v>1.0295150801703854E+17</v>
      </c>
      <c r="N115" s="14">
        <f>'301'!C115*Notes!$C$4/Notes!$F$57</f>
        <v>6.237864360163188E+16</v>
      </c>
      <c r="O115" s="14">
        <f>'303'!C115*Notes!$C$4/Notes!$F$58</f>
        <v>1.3347641482004382E+17</v>
      </c>
      <c r="P115" s="14">
        <f>'307'!C115*Notes!$C$4/Notes!$F$59</f>
        <v>1.4978780871528954E+17</v>
      </c>
      <c r="Q115" s="14">
        <f>'309'!C115*Notes!$C$4/Notes!$F$60</f>
        <v>1.0228029133490128E+17</v>
      </c>
      <c r="R115" s="14">
        <f t="shared" si="17"/>
        <v>5.5087466648890509E+17</v>
      </c>
      <c r="S115" s="37">
        <f>R115/BBMData!D115</f>
        <v>6.1896029942573608E-2</v>
      </c>
      <c r="T115" s="14">
        <f t="shared" si="14"/>
        <v>0.93810397005742641</v>
      </c>
      <c r="U115" s="37">
        <f>BBMData!Q115-S115</f>
        <v>1.4956137800050034E-2</v>
      </c>
      <c r="W115" s="15">
        <f>'230'!C115*Notes!$C$4/Notes!$H$56</f>
        <v>8.3713791666818944E+16</v>
      </c>
      <c r="X115" s="14">
        <f>'301'!C115*Notes!$C$4/Notes!$H$57</f>
        <v>4.413659686231344E+16</v>
      </c>
      <c r="Y115" s="14">
        <f>'303'!C115*Notes!$C$4/Notes!$H$58</f>
        <v>2.2979778567199248E+17</v>
      </c>
      <c r="Z115" s="14">
        <f>'307'!C115*Notes!$C$4/Notes!$H$59</f>
        <v>1.0604550863338722E+17</v>
      </c>
      <c r="AA115" s="14">
        <f>'309'!C115*Notes!$C$4/Notes!$H$60</f>
        <v>1.0072229114600107E+17</v>
      </c>
      <c r="AB115" s="14">
        <f t="shared" si="18"/>
        <v>5.6441597398051315E+17</v>
      </c>
      <c r="AC115" s="15">
        <f>AB115/BBMData!D115</f>
        <v>6.3417525166349797E-2</v>
      </c>
      <c r="AD115" s="14">
        <f t="shared" si="15"/>
        <v>0.9365824748336502</v>
      </c>
      <c r="AE115" s="15">
        <f t="shared" si="19"/>
        <v>1.1956831892883725E+17</v>
      </c>
      <c r="AF115" s="37">
        <f>BBMData!Q115-AC115</f>
        <v>1.3434642576273845E-2</v>
      </c>
      <c r="AG115" s="14">
        <f t="shared" si="20"/>
        <v>1.429658289146814E+34</v>
      </c>
      <c r="AH115" s="14">
        <f>AG115/BBMData!R115^2</f>
        <v>1.1323558978039221</v>
      </c>
      <c r="AI115" s="15">
        <f t="shared" si="21"/>
        <v>0.17481149811240451</v>
      </c>
      <c r="AK115" s="40">
        <f t="shared" si="22"/>
        <v>0.23220623374299104</v>
      </c>
      <c r="AL115" s="40">
        <f t="shared" si="23"/>
        <v>0.19460918591311357</v>
      </c>
      <c r="AM115" s="40">
        <f t="shared" si="24"/>
        <v>0.17481149811240451</v>
      </c>
    </row>
    <row r="116" spans="1:39" x14ac:dyDescent="0.25">
      <c r="A116" t="s">
        <v>125</v>
      </c>
      <c r="B116">
        <v>1163203200</v>
      </c>
      <c r="C116" s="15">
        <f>BBMData!O116</f>
        <v>4.1920650602029638E+17</v>
      </c>
      <c r="D116" s="14">
        <f>'230'!C116*Notes!$C$4/Notes!$D$56</f>
        <v>3.7564128E+16</v>
      </c>
      <c r="E116" s="14">
        <f>'301'!C116*Notes!$C$4/Notes!$D$57</f>
        <v>2.6432877571017096E+16</v>
      </c>
      <c r="F116" s="14">
        <f>'303'!C116*Notes!$C$4/Notes!$D$58</f>
        <v>1.0118765501361157E+17</v>
      </c>
      <c r="G116" s="14">
        <f>'307'!C116*Notes!$C$4/Notes!$D$59</f>
        <v>6.1150758387630552E+16</v>
      </c>
      <c r="H116" s="14">
        <f>'309'!C116*Notes!$C$4/Notes!$D$60</f>
        <v>9.6133407253259408E+16</v>
      </c>
      <c r="I116" s="14">
        <f t="shared" si="16"/>
        <v>3.2246882622551866E+17</v>
      </c>
      <c r="J116" s="40">
        <f>I116/BBMData!D116</f>
        <v>6.0843174759531819E-2</v>
      </c>
      <c r="K116" s="14">
        <f t="shared" si="13"/>
        <v>0.93915682524046817</v>
      </c>
      <c r="L116" s="14">
        <f>BBMData!Q116-BLMLossSum!J116</f>
        <v>1.825239241410901E-2</v>
      </c>
      <c r="M116" s="14">
        <f>'230'!C116*Notes!$C$4/Notes!$F$56</f>
        <v>6.656818714236316E+16</v>
      </c>
      <c r="N116" s="14">
        <f>'301'!C116*Notes!$C$4/Notes!$F$57</f>
        <v>4.0417576790612256E+16</v>
      </c>
      <c r="O116" s="14">
        <f>'303'!C116*Notes!$C$4/Notes!$F$58</f>
        <v>7.6724541702511664E+16</v>
      </c>
      <c r="P116" s="14">
        <f>'307'!C116*Notes!$C$4/Notes!$F$59</f>
        <v>8.4730506106940672E+16</v>
      </c>
      <c r="Q116" s="14">
        <f>'309'!C116*Notes!$C$4/Notes!$F$60</f>
        <v>6.9179593405073904E+16</v>
      </c>
      <c r="R116" s="14">
        <f t="shared" si="17"/>
        <v>3.376204051475017E+17</v>
      </c>
      <c r="S116" s="37">
        <f>R116/BBMData!D116</f>
        <v>6.3701963235377676E-2</v>
      </c>
      <c r="T116" s="14">
        <f t="shared" si="14"/>
        <v>0.93629803676462231</v>
      </c>
      <c r="U116" s="37">
        <f>BBMData!Q116-S116</f>
        <v>1.5393603938263153E-2</v>
      </c>
      <c r="W116" s="15">
        <f>'230'!C116*Notes!$C$4/Notes!$H$56</f>
        <v>5.412912794974624E+16</v>
      </c>
      <c r="X116" s="14">
        <f>'301'!C116*Notes!$C$4/Notes!$H$57</f>
        <v>2.8597837175673716E+16</v>
      </c>
      <c r="Y116" s="14">
        <f>'303'!C116*Notes!$C$4/Notes!$H$58</f>
        <v>1.320917243222808E+17</v>
      </c>
      <c r="Z116" s="14">
        <f>'307'!C116*Notes!$C$4/Notes!$H$59</f>
        <v>5.9986788604096032E+16</v>
      </c>
      <c r="AA116" s="14">
        <f>'309'!C116*Notes!$C$4/Notes!$H$60</f>
        <v>6.8125804662526912E+16</v>
      </c>
      <c r="AB116" s="14">
        <f t="shared" si="18"/>
        <v>3.4293128271432371E+17</v>
      </c>
      <c r="AC116" s="15">
        <f>AB116/BBMData!D116</f>
        <v>6.4704015606476178E-2</v>
      </c>
      <c r="AD116" s="14">
        <f t="shared" si="15"/>
        <v>0.93529598439352379</v>
      </c>
      <c r="AE116" s="15">
        <f t="shared" si="19"/>
        <v>7.6275223305972672E+16</v>
      </c>
      <c r="AF116" s="37">
        <f>BBMData!Q116-AC116</f>
        <v>1.4391551567164651E-2</v>
      </c>
      <c r="AG116" s="14">
        <f t="shared" si="20"/>
        <v>5.8179096903759964E+33</v>
      </c>
      <c r="AH116" s="14">
        <f>AG116/BBMData!R116^2</f>
        <v>1.2695719541439892</v>
      </c>
      <c r="AI116" s="15">
        <f t="shared" si="21"/>
        <v>0.18195143016764084</v>
      </c>
      <c r="AK116" s="40">
        <f t="shared" si="22"/>
        <v>0.23076378444874149</v>
      </c>
      <c r="AL116" s="40">
        <f t="shared" si="23"/>
        <v>0.19462031171063124</v>
      </c>
      <c r="AM116" s="40">
        <f t="shared" si="24"/>
        <v>0.18195143016764084</v>
      </c>
    </row>
    <row r="117" spans="1:39" x14ac:dyDescent="0.25">
      <c r="A117" t="s">
        <v>126</v>
      </c>
      <c r="B117">
        <v>1163808000</v>
      </c>
      <c r="C117" s="15">
        <f>BBMData!O117</f>
        <v>7.2988195218034867E+17</v>
      </c>
      <c r="D117" s="14">
        <f>'230'!C117*Notes!$C$4/Notes!$D$56</f>
        <v>5.9782464E+16</v>
      </c>
      <c r="E117" s="14">
        <f>'301'!C117*Notes!$C$4/Notes!$D$57</f>
        <v>4.2282919770124848E+16</v>
      </c>
      <c r="F117" s="14">
        <f>'303'!C117*Notes!$C$4/Notes!$D$58</f>
        <v>1.6717493385795389E+17</v>
      </c>
      <c r="G117" s="14">
        <f>'307'!C117*Notes!$C$4/Notes!$D$59</f>
        <v>1.1294199405205766E+17</v>
      </c>
      <c r="H117" s="14">
        <f>'309'!C117*Notes!$C$4/Notes!$D$60</f>
        <v>1.5813043697026963E+17</v>
      </c>
      <c r="I117" s="14">
        <f t="shared" si="16"/>
        <v>5.4031274865040602E+17</v>
      </c>
      <c r="J117" s="40">
        <f>I117/BBMData!D117</f>
        <v>5.8793552627900543E-2</v>
      </c>
      <c r="K117" s="14">
        <f t="shared" si="13"/>
        <v>0.94120644737209946</v>
      </c>
      <c r="L117" s="14">
        <f>BBMData!Q117-BLMLossSum!J117</f>
        <v>2.0627769698579178E-2</v>
      </c>
      <c r="M117" s="14">
        <f>'230'!C117*Notes!$C$4/Notes!$F$56</f>
        <v>1.059417711329167E+17</v>
      </c>
      <c r="N117" s="14">
        <f>'301'!C117*Notes!$C$4/Notes!$F$57</f>
        <v>6.4653314878367952E+16</v>
      </c>
      <c r="O117" s="14">
        <f>'303'!C117*Notes!$C$4/Notes!$F$58</f>
        <v>1.2675874525082952E+17</v>
      </c>
      <c r="P117" s="14">
        <f>'307'!C117*Notes!$C$4/Notes!$F$59</f>
        <v>1.5649245518913555E+17</v>
      </c>
      <c r="Q117" s="14">
        <f>'309'!C117*Notes!$C$4/Notes!$F$60</f>
        <v>1.1379394163935678E+17</v>
      </c>
      <c r="R117" s="14">
        <f t="shared" si="17"/>
        <v>5.6764022809060653E+17</v>
      </c>
      <c r="S117" s="37">
        <f>R117/BBMData!D117</f>
        <v>6.1767163013123669E-2</v>
      </c>
      <c r="T117" s="14">
        <f t="shared" si="14"/>
        <v>0.93823283698687632</v>
      </c>
      <c r="U117" s="37">
        <f>BBMData!Q117-S117</f>
        <v>1.7654159313356052E-2</v>
      </c>
      <c r="W117" s="15">
        <f>'230'!C117*Notes!$C$4/Notes!$H$56</f>
        <v>8.6145288478601136E+16</v>
      </c>
      <c r="X117" s="14">
        <f>'301'!C117*Notes!$C$4/Notes!$H$57</f>
        <v>4.5746061950665528E+16</v>
      </c>
      <c r="Y117" s="14">
        <f>'303'!C117*Notes!$C$4/Notes!$H$58</f>
        <v>2.1823240467218934E+17</v>
      </c>
      <c r="Z117" s="14">
        <f>'307'!C117*Notes!$C$4/Notes!$H$59</f>
        <v>1.1079220765798864E+17</v>
      </c>
      <c r="AA117" s="14">
        <f>'309'!C117*Notes!$C$4/Notes!$H$60</f>
        <v>1.1206055801035139E+17</v>
      </c>
      <c r="AB117" s="14">
        <f t="shared" si="18"/>
        <v>5.7297652076979597E+17</v>
      </c>
      <c r="AC117" s="15">
        <f>AB117/BBMData!D117</f>
        <v>6.2347825981479428E-2</v>
      </c>
      <c r="AD117" s="14">
        <f t="shared" si="15"/>
        <v>0.93765217401852052</v>
      </c>
      <c r="AE117" s="15">
        <f t="shared" si="19"/>
        <v>1.569054314105527E+17</v>
      </c>
      <c r="AF117" s="37">
        <f>BBMData!Q117-AC117</f>
        <v>1.7073496345000293E-2</v>
      </c>
      <c r="AG117" s="14">
        <f t="shared" si="20"/>
        <v>2.4619314406131658E+34</v>
      </c>
      <c r="AH117" s="14">
        <f>AG117/BBMData!R117^2</f>
        <v>1.8251132913662984</v>
      </c>
      <c r="AI117" s="15">
        <f t="shared" si="21"/>
        <v>0.21497371039499616</v>
      </c>
      <c r="AK117" s="40">
        <f t="shared" si="22"/>
        <v>0.25972584054674835</v>
      </c>
      <c r="AL117" s="40">
        <f t="shared" si="23"/>
        <v>0.22228488265134327</v>
      </c>
      <c r="AM117" s="40">
        <f t="shared" si="24"/>
        <v>0.21497371039499616</v>
      </c>
    </row>
    <row r="118" spans="1:39" x14ac:dyDescent="0.25">
      <c r="A118" t="s">
        <v>127</v>
      </c>
      <c r="B118">
        <v>1164412800</v>
      </c>
      <c r="C118" s="15">
        <f>BBMData!O118</f>
        <v>4.8252463462175539E+17</v>
      </c>
      <c r="D118" s="14">
        <f>'230'!C118*Notes!$C$4/Notes!$D$56</f>
        <v>8916768000000001</v>
      </c>
      <c r="E118" s="14">
        <f>'301'!C118*Notes!$C$4/Notes!$D$57</f>
        <v>6197979841606288</v>
      </c>
      <c r="F118" s="14">
        <f>'303'!C118*Notes!$C$4/Notes!$D$58</f>
        <v>4.1253797441621792E+16</v>
      </c>
      <c r="G118" s="14">
        <f>'307'!C118*Notes!$C$4/Notes!$D$59</f>
        <v>4.268505340591188E+16</v>
      </c>
      <c r="H118" s="14">
        <f>'309'!C118*Notes!$C$4/Notes!$D$60</f>
        <v>1.7034056269281392E+17</v>
      </c>
      <c r="I118" s="14">
        <f t="shared" si="16"/>
        <v>2.6939416138195389E+17</v>
      </c>
      <c r="J118" s="40">
        <f>I118/BBMData!D118</f>
        <v>0.10862667797659431</v>
      </c>
      <c r="K118" s="14">
        <f t="shared" si="13"/>
        <v>0.89137332202340569</v>
      </c>
      <c r="L118" s="14">
        <f>BBMData!Q118-BLMLossSum!J118</f>
        <v>8.5939706951532857E-2</v>
      </c>
      <c r="M118" s="14">
        <f>'230'!C118*Notes!$C$4/Notes!$F$56</f>
        <v>1.5801593502424314E+16</v>
      </c>
      <c r="N118" s="14">
        <f>'301'!C118*Notes!$C$4/Notes!$F$57</f>
        <v>9477111431464548</v>
      </c>
      <c r="O118" s="14">
        <f>'303'!C118*Notes!$C$4/Notes!$F$58</f>
        <v>3.1280285147144736E+16</v>
      </c>
      <c r="P118" s="14">
        <f>'307'!C118*Notes!$C$4/Notes!$F$59</f>
        <v>5.9144420668645208E+16</v>
      </c>
      <c r="Q118" s="14">
        <f>'309'!C118*Notes!$C$4/Notes!$F$60</f>
        <v>1.225806013141267E+17</v>
      </c>
      <c r="R118" s="14">
        <f t="shared" si="17"/>
        <v>2.382840120638055E+17</v>
      </c>
      <c r="S118" s="37">
        <f>R118/BBMData!D118</f>
        <v>9.6082262928953832E-2</v>
      </c>
      <c r="T118" s="14">
        <f t="shared" si="14"/>
        <v>0.90391773707104617</v>
      </c>
      <c r="U118" s="37">
        <f>BBMData!Q118-S118</f>
        <v>9.8484121999173335E-2</v>
      </c>
      <c r="W118" s="15">
        <f>'230'!C118*Notes!$C$4/Notes!$H$56</f>
        <v>1.2848877417577824E+16</v>
      </c>
      <c r="X118" s="14">
        <f>'301'!C118*Notes!$C$4/Notes!$H$57</f>
        <v>6705619463947918</v>
      </c>
      <c r="Y118" s="14">
        <f>'303'!C118*Notes!$C$4/Notes!$H$58</f>
        <v>5.3853261429696048E+16</v>
      </c>
      <c r="Z118" s="14">
        <f>'307'!C118*Notes!$C$4/Notes!$H$59</f>
        <v>4.1872567777228512E+16</v>
      </c>
      <c r="AA118" s="14">
        <f>'309'!C118*Notes!$C$4/Notes!$H$60</f>
        <v>1.2071337354707259E+17</v>
      </c>
      <c r="AB118" s="14">
        <f t="shared" si="18"/>
        <v>2.3599369963552288E+17</v>
      </c>
      <c r="AC118" s="15">
        <f>AB118/BBMData!D118</f>
        <v>9.5158749853033422E-2</v>
      </c>
      <c r="AD118" s="14">
        <f t="shared" si="15"/>
        <v>0.90484125014696659</v>
      </c>
      <c r="AE118" s="15">
        <f t="shared" si="19"/>
        <v>2.4653093498623251E+17</v>
      </c>
      <c r="AF118" s="37">
        <f>BBMData!Q118-AC118</f>
        <v>9.9407635075093745E-2</v>
      </c>
      <c r="AG118" s="14">
        <f t="shared" si="20"/>
        <v>6.0777501905186004E+34</v>
      </c>
      <c r="AH118" s="14">
        <f>AG118/BBMData!R118^2</f>
        <v>67.546259756551322</v>
      </c>
      <c r="AI118" s="15">
        <f t="shared" si="21"/>
        <v>0.51091885739571574</v>
      </c>
      <c r="AK118" s="40">
        <f t="shared" si="22"/>
        <v>0.44169863660302366</v>
      </c>
      <c r="AL118" s="40">
        <f t="shared" si="23"/>
        <v>0.50617233822560548</v>
      </c>
      <c r="AM118" s="40">
        <f t="shared" si="24"/>
        <v>0.51091885739571574</v>
      </c>
    </row>
    <row r="119" spans="1:39" x14ac:dyDescent="0.25">
      <c r="A119" t="s">
        <v>128</v>
      </c>
      <c r="B119">
        <v>1165017600</v>
      </c>
      <c r="C119" s="15">
        <f>BBMData!O119</f>
        <v>4.6090410124713606E+17</v>
      </c>
      <c r="D119" s="14">
        <f>'230'!C119*Notes!$C$4/Notes!$D$56</f>
        <v>9878400000000000</v>
      </c>
      <c r="E119" s="14">
        <f>'301'!C119*Notes!$C$4/Notes!$D$57</f>
        <v>6617634726715047</v>
      </c>
      <c r="F119" s="14">
        <f>'303'!C119*Notes!$C$4/Notes!$D$58</f>
        <v>4.427475387506768E+16</v>
      </c>
      <c r="G119" s="14">
        <f>'307'!C119*Notes!$C$4/Notes!$D$59</f>
        <v>3.892716984637004E+16</v>
      </c>
      <c r="H119" s="14">
        <f>'309'!C119*Notes!$C$4/Notes!$D$60</f>
        <v>1.5991851446648723E+17</v>
      </c>
      <c r="I119" s="14">
        <f t="shared" si="16"/>
        <v>2.5961647291464E+17</v>
      </c>
      <c r="J119" s="40">
        <f>I119/BBMData!D119</f>
        <v>0.12541858594910144</v>
      </c>
      <c r="K119" s="14">
        <f t="shared" si="13"/>
        <v>0.87458141405089851</v>
      </c>
      <c r="L119" s="14">
        <f>BBMData!Q119-BLMLossSum!J119</f>
        <v>9.7240400160626128E-2</v>
      </c>
      <c r="M119" s="14">
        <f>'230'!C119*Notes!$C$4/Notes!$F$56</f>
        <v>1.7505721944806498E+16</v>
      </c>
      <c r="N119" s="14">
        <f>'301'!C119*Notes!$C$4/Notes!$F$57</f>
        <v>1.0118790851303292E+16</v>
      </c>
      <c r="O119" s="14">
        <f>'303'!C119*Notes!$C$4/Notes!$F$58</f>
        <v>3.3570895576136412E+16</v>
      </c>
      <c r="P119" s="14">
        <f>'307'!C119*Notes!$C$4/Notes!$F$59</f>
        <v>5.3937496269235984E+16</v>
      </c>
      <c r="Q119" s="14">
        <f>'309'!C119*Notes!$C$4/Notes!$F$60</f>
        <v>1.1508067928550322E+17</v>
      </c>
      <c r="R119" s="14">
        <f t="shared" si="17"/>
        <v>2.3021358392698541E+17</v>
      </c>
      <c r="S119" s="37">
        <f>R119/BBMData!D119</f>
        <v>0.11121429175216686</v>
      </c>
      <c r="T119" s="14">
        <f t="shared" si="14"/>
        <v>0.8887857082478331</v>
      </c>
      <c r="U119" s="37">
        <f>BBMData!Q119-S119</f>
        <v>0.1114446943575607</v>
      </c>
      <c r="W119" s="15">
        <f>'230'!C119*Notes!$C$4/Notes!$H$56</f>
        <v>1.423456914902359E+16</v>
      </c>
      <c r="X119" s="14">
        <f>'301'!C119*Notes!$C$4/Notes!$H$57</f>
        <v>7159645781819391</v>
      </c>
      <c r="Y119" s="14">
        <f>'303'!C119*Notes!$C$4/Notes!$H$58</f>
        <v>5.7796858544805368E+16</v>
      </c>
      <c r="Z119" s="14">
        <f>'307'!C119*Notes!$C$4/Notes!$H$59</f>
        <v>3.8186213386394952E+16</v>
      </c>
      <c r="AA119" s="14">
        <f>'309'!C119*Notes!$C$4/Notes!$H$60</f>
        <v>1.1332769522840366E+17</v>
      </c>
      <c r="AB119" s="14">
        <f t="shared" si="18"/>
        <v>2.3070498209044698E+17</v>
      </c>
      <c r="AC119" s="15">
        <f>AB119/BBMData!D119</f>
        <v>0.11145168216929806</v>
      </c>
      <c r="AD119" s="14">
        <f t="shared" si="15"/>
        <v>0.88854831783070198</v>
      </c>
      <c r="AE119" s="15">
        <f t="shared" si="19"/>
        <v>2.3019911915668909E+17</v>
      </c>
      <c r="AF119" s="37">
        <f>BBMData!Q119-AC119</f>
        <v>0.11120730394042951</v>
      </c>
      <c r="AG119" s="14">
        <f t="shared" si="20"/>
        <v>5.299163446051554E+34</v>
      </c>
      <c r="AH119" s="14">
        <f>AG119/BBMData!R119^2</f>
        <v>78.134598011678946</v>
      </c>
      <c r="AI119" s="15">
        <f t="shared" si="21"/>
        <v>0.49945122756296906</v>
      </c>
      <c r="AK119" s="40">
        <f t="shared" si="22"/>
        <v>0.43672344808354385</v>
      </c>
      <c r="AL119" s="40">
        <f t="shared" si="23"/>
        <v>0.50051738896646258</v>
      </c>
      <c r="AM119" s="40">
        <f t="shared" si="24"/>
        <v>0.49945122756296906</v>
      </c>
    </row>
    <row r="120" spans="1:39" x14ac:dyDescent="0.25">
      <c r="A120" t="s">
        <v>129</v>
      </c>
      <c r="B120">
        <v>1165622400</v>
      </c>
      <c r="C120" s="15">
        <f>BBMData!O120</f>
        <v>5.4375079282210304E+17</v>
      </c>
      <c r="D120" s="14">
        <f>'230'!C120*Notes!$C$4/Notes!$D$56</f>
        <v>6166944000000000</v>
      </c>
      <c r="E120" s="14">
        <f>'301'!C120*Notes!$C$4/Notes!$D$57</f>
        <v>5218785109685851</v>
      </c>
      <c r="F120" s="14">
        <f>'303'!C120*Notes!$C$4/Notes!$D$58</f>
        <v>3.5303951818415972E+16</v>
      </c>
      <c r="G120" s="14">
        <f>'307'!C120*Notes!$C$4/Notes!$D$59</f>
        <v>5.2447105978564368E+16</v>
      </c>
      <c r="H120" s="14">
        <f>'309'!C120*Notes!$C$4/Notes!$D$60</f>
        <v>1.2663932809436834E+17</v>
      </c>
      <c r="I120" s="14">
        <f t="shared" si="16"/>
        <v>2.2577611500103453E+17</v>
      </c>
      <c r="J120" s="40">
        <f>I120/BBMData!D120</f>
        <v>8.923957114665397E-2</v>
      </c>
      <c r="K120" s="14">
        <f t="shared" si="13"/>
        <v>0.91076042885334607</v>
      </c>
      <c r="L120" s="14">
        <f>BBMData!Q120-BLMLossSum!J120</f>
        <v>0.125681690838367</v>
      </c>
      <c r="M120" s="14">
        <f>'230'!C120*Notes!$C$4/Notes!$F$56</f>
        <v>1.0928572128400628E+16</v>
      </c>
      <c r="N120" s="14">
        <f>'301'!C120*Notes!$C$4/Notes!$F$57</f>
        <v>7979859451840809</v>
      </c>
      <c r="O120" s="14">
        <f>'303'!C120*Notes!$C$4/Notes!$F$58</f>
        <v>2.6768873368902088E+16</v>
      </c>
      <c r="P120" s="14">
        <f>'307'!C120*Notes!$C$4/Notes!$F$59</f>
        <v>7.2670723153402624E+16</v>
      </c>
      <c r="Q120" s="14">
        <f>'309'!C120*Notes!$C$4/Notes!$F$60</f>
        <v>9.1132286652235728E+16</v>
      </c>
      <c r="R120" s="14">
        <f t="shared" si="17"/>
        <v>2.0948031475478189E+17</v>
      </c>
      <c r="S120" s="37">
        <f>R120/BBMData!D120</f>
        <v>8.2798543381336714E-2</v>
      </c>
      <c r="T120" s="14">
        <f t="shared" si="14"/>
        <v>0.91720145661866326</v>
      </c>
      <c r="U120" s="37">
        <f>BBMData!Q120-S120</f>
        <v>0.13212271860368424</v>
      </c>
      <c r="W120" s="15">
        <f>'230'!C120*Notes!$C$4/Notes!$H$56</f>
        <v>8886438168747584</v>
      </c>
      <c r="X120" s="14">
        <f>'301'!C120*Notes!$C$4/Notes!$H$57</f>
        <v>5646224722247813</v>
      </c>
      <c r="Y120" s="14">
        <f>'303'!C120*Notes!$C$4/Notes!$H$58</f>
        <v>4.608625301631884E+16</v>
      </c>
      <c r="Z120" s="14">
        <f>'307'!C120*Notes!$C$4/Notes!$H$59</f>
        <v>5.1448805250944448E+16</v>
      </c>
      <c r="AA120" s="14">
        <f>'309'!C120*Notes!$C$4/Notes!$H$60</f>
        <v>8.9744100150554896E+16</v>
      </c>
      <c r="AB120" s="14">
        <f t="shared" si="18"/>
        <v>2.0181182130881357E+17</v>
      </c>
      <c r="AC120" s="15">
        <f>AB120/BBMData!D120</f>
        <v>7.9767518303878876E-2</v>
      </c>
      <c r="AD120" s="14">
        <f t="shared" si="15"/>
        <v>0.92023248169612115</v>
      </c>
      <c r="AE120" s="15">
        <f t="shared" si="19"/>
        <v>3.4193897151328947E+17</v>
      </c>
      <c r="AF120" s="37">
        <f>BBMData!Q120-AC120</f>
        <v>0.13515374368114208</v>
      </c>
      <c r="AG120" s="14">
        <f t="shared" si="20"/>
        <v>1.1692226023956619E+35</v>
      </c>
      <c r="AH120" s="14">
        <f>AG120/BBMData!R120^2</f>
        <v>114.57792209833396</v>
      </c>
      <c r="AI120" s="15">
        <f t="shared" si="21"/>
        <v>0.62885236403721512</v>
      </c>
      <c r="AK120" s="40">
        <f t="shared" si="22"/>
        <v>0.58478016403573163</v>
      </c>
      <c r="AL120" s="40">
        <f t="shared" si="23"/>
        <v>0.61474940814786672</v>
      </c>
      <c r="AM120" s="40">
        <f t="shared" si="24"/>
        <v>0.62885236403721512</v>
      </c>
    </row>
    <row r="121" spans="1:39" x14ac:dyDescent="0.25">
      <c r="A121" t="s">
        <v>130</v>
      </c>
      <c r="B121">
        <v>1166227200</v>
      </c>
      <c r="C121" s="15">
        <f>BBMData!O121</f>
        <v>5.8816200090331789E+17</v>
      </c>
      <c r="D121" s="14">
        <f>'230'!C121*Notes!$C$4/Notes!$D$56</f>
        <v>2.4800832E+16</v>
      </c>
      <c r="E121" s="14">
        <f>'301'!C121*Notes!$C$4/Notes!$D$57</f>
        <v>1.6724323209750996E+16</v>
      </c>
      <c r="F121" s="14">
        <f>'303'!C121*Notes!$C$4/Notes!$D$58</f>
        <v>7.8738592094849168E+16</v>
      </c>
      <c r="G121" s="14">
        <f>'307'!C121*Notes!$C$4/Notes!$D$59</f>
        <v>6.659194859032296E+16</v>
      </c>
      <c r="H121" s="14">
        <f>'309'!C121*Notes!$C$4/Notes!$D$60</f>
        <v>1.2219046716560144E+17</v>
      </c>
      <c r="I121" s="14">
        <f t="shared" si="16"/>
        <v>3.0904616306052454E+17</v>
      </c>
      <c r="J121" s="40">
        <f>I121/BBMData!D121</f>
        <v>6.4519031954180489E-2</v>
      </c>
      <c r="K121" s="14">
        <f t="shared" si="13"/>
        <v>0.93548096804581948</v>
      </c>
      <c r="L121" s="14">
        <f>BBMData!Q121-BLMLossSum!J121</f>
        <v>5.8270529821042458E-2</v>
      </c>
      <c r="M121" s="14">
        <f>'230'!C121*Notes!$C$4/Notes!$F$56</f>
        <v>4.3950079870410112E+16</v>
      </c>
      <c r="N121" s="14">
        <f>'301'!C121*Notes!$C$4/Notes!$F$57</f>
        <v>2.5572570212419744E+16</v>
      </c>
      <c r="O121" s="14">
        <f>'303'!C121*Notes!$C$4/Notes!$F$58</f>
        <v>5.9702761092404624E+16</v>
      </c>
      <c r="P121" s="14">
        <f>'307'!C121*Notes!$C$4/Notes!$F$59</f>
        <v>9.226982061185304E+16</v>
      </c>
      <c r="Q121" s="14">
        <f>'309'!C121*Notes!$C$4/Notes!$F$60</f>
        <v>8.7930794070608976E+16</v>
      </c>
      <c r="R121" s="14">
        <f t="shared" si="17"/>
        <v>3.0942602585769651E+17</v>
      </c>
      <c r="S121" s="37">
        <f>R121/BBMData!D121</f>
        <v>6.4598335252128714E-2</v>
      </c>
      <c r="T121" s="14">
        <f t="shared" si="14"/>
        <v>0.93540166474787134</v>
      </c>
      <c r="U121" s="37">
        <f>BBMData!Q121-S121</f>
        <v>5.8191226523094233E-2</v>
      </c>
      <c r="W121" s="15">
        <f>'230'!C121*Notes!$C$4/Notes!$H$56</f>
        <v>3.5737483606385348E+16</v>
      </c>
      <c r="X121" s="14">
        <f>'301'!C121*Notes!$C$4/Notes!$H$57</f>
        <v>1.8094112937224048E+16</v>
      </c>
      <c r="Y121" s="14">
        <f>'303'!C121*Notes!$C$4/Notes!$H$58</f>
        <v>1.0278641598244618E+17</v>
      </c>
      <c r="Z121" s="14">
        <f>'307'!C121*Notes!$C$4/Notes!$H$59</f>
        <v>6.5324408856890984E+16</v>
      </c>
      <c r="AA121" s="14">
        <f>'309'!C121*Notes!$C$4/Notes!$H$60</f>
        <v>8.6591374794576784E+16</v>
      </c>
      <c r="AB121" s="14">
        <f t="shared" si="18"/>
        <v>3.0853379617752333E+17</v>
      </c>
      <c r="AC121" s="15">
        <f>AB121/BBMData!D121</f>
        <v>6.4412066007833682E-2</v>
      </c>
      <c r="AD121" s="14">
        <f t="shared" si="15"/>
        <v>0.93558793399216633</v>
      </c>
      <c r="AE121" s="15">
        <f t="shared" si="19"/>
        <v>2.7962820472579456E+17</v>
      </c>
      <c r="AF121" s="37">
        <f>BBMData!Q121-AC121</f>
        <v>5.8377495767389265E-2</v>
      </c>
      <c r="AG121" s="14">
        <f t="shared" si="20"/>
        <v>7.8191932878170871E+34</v>
      </c>
      <c r="AH121" s="14">
        <f>AG121/BBMData!R121^2</f>
        <v>24.648354223898021</v>
      </c>
      <c r="AI121" s="15">
        <f t="shared" si="21"/>
        <v>0.47542718553108271</v>
      </c>
      <c r="AK121" s="40">
        <f t="shared" si="22"/>
        <v>0.47455605328824096</v>
      </c>
      <c r="AL121" s="40">
        <f t="shared" si="23"/>
        <v>0.47391020606147594</v>
      </c>
      <c r="AM121" s="40">
        <f t="shared" si="24"/>
        <v>0.47542718553108271</v>
      </c>
    </row>
    <row r="122" spans="1:39" x14ac:dyDescent="0.25">
      <c r="A122" t="s">
        <v>131</v>
      </c>
      <c r="B122">
        <v>1166832000</v>
      </c>
      <c r="C122" s="15">
        <f>BBMData!O122</f>
        <v>6.8504946482133056E+17</v>
      </c>
      <c r="D122" s="14">
        <f>'230'!C122*Notes!$C$4/Notes!$D$56</f>
        <v>6.8150880000000016E+16</v>
      </c>
      <c r="E122" s="14">
        <f>'301'!C122*Notes!$C$4/Notes!$D$57</f>
        <v>3.7497240022634568E+16</v>
      </c>
      <c r="F122" s="14">
        <f>'303'!C122*Notes!$C$4/Notes!$D$58</f>
        <v>1.561000116695624E+17</v>
      </c>
      <c r="G122" s="14">
        <f>'307'!C122*Notes!$C$4/Notes!$D$59</f>
        <v>1.0216939451470442E+17</v>
      </c>
      <c r="H122" s="14">
        <f>'309'!C122*Notes!$C$4/Notes!$D$60</f>
        <v>1.2874933711376611E+17</v>
      </c>
      <c r="I122" s="14">
        <f t="shared" si="16"/>
        <v>4.9266686332066752E+17</v>
      </c>
      <c r="J122" s="40">
        <f>I122/BBMData!D122</f>
        <v>5.7621855359142403E-2</v>
      </c>
      <c r="K122" s="14">
        <f t="shared" si="13"/>
        <v>0.94237814464085756</v>
      </c>
      <c r="L122" s="14">
        <f>BBMData!Q122-BLMLossSum!J122</f>
        <v>2.2500889064405026E-2</v>
      </c>
      <c r="M122" s="14">
        <f>'230'!C122*Notes!$C$4/Notes!$F$56</f>
        <v>1.2077161843758851E+17</v>
      </c>
      <c r="N122" s="14">
        <f>'301'!C122*Notes!$C$4/Notes!$F$57</f>
        <v>5.733570149443764E+16</v>
      </c>
      <c r="O122" s="14">
        <f>'303'!C122*Notes!$C$4/Notes!$F$58</f>
        <v>1.1836129470035464E+17</v>
      </c>
      <c r="P122" s="14">
        <f>'307'!C122*Notes!$C$4/Notes!$F$59</f>
        <v>1.4156593857749581E+17</v>
      </c>
      <c r="Q122" s="14">
        <f>'309'!C122*Notes!$C$4/Notes!$F$60</f>
        <v>9.2650692898447584E+16</v>
      </c>
      <c r="R122" s="14">
        <f t="shared" si="17"/>
        <v>5.3068524610832422E+17</v>
      </c>
      <c r="S122" s="37">
        <f>R122/BBMData!D122</f>
        <v>6.20684498372309E-2</v>
      </c>
      <c r="T122" s="14">
        <f t="shared" si="14"/>
        <v>0.93793155016276908</v>
      </c>
      <c r="U122" s="37">
        <f>BBMData!Q122-S122</f>
        <v>1.8054294586316529E-2</v>
      </c>
      <c r="W122" s="15">
        <f>'230'!C122*Notes!$C$4/Notes!$H$56</f>
        <v>9.820400205770256E+16</v>
      </c>
      <c r="X122" s="14">
        <f>'301'!C122*Notes!$C$4/Notes!$H$57</f>
        <v>4.0568415671861984E+16</v>
      </c>
      <c r="Y122" s="14">
        <f>'303'!C122*Notes!$C$4/Notes!$H$58</f>
        <v>2.0377505245463936E+17</v>
      </c>
      <c r="Z122" s="14">
        <f>'307'!C122*Notes!$C$4/Notes!$H$59</f>
        <v>1.0022465840426578E+17</v>
      </c>
      <c r="AA122" s="14">
        <f>'309'!C122*Notes!$C$4/Notes!$H$60</f>
        <v>9.123937704127168E+16</v>
      </c>
      <c r="AB122" s="14">
        <f t="shared" si="18"/>
        <v>5.3401150562974138E+17</v>
      </c>
      <c r="AC122" s="15">
        <f>AB122/BBMData!D122</f>
        <v>6.245748603856624E-2</v>
      </c>
      <c r="AD122" s="14">
        <f t="shared" si="15"/>
        <v>0.93754251396143373</v>
      </c>
      <c r="AE122" s="15">
        <f t="shared" si="19"/>
        <v>1.5103795919158918E+17</v>
      </c>
      <c r="AF122" s="37">
        <f>BBMData!Q122-AC122</f>
        <v>1.7665258384981189E-2</v>
      </c>
      <c r="AG122" s="14">
        <f t="shared" si="20"/>
        <v>2.2812465116760158E+34</v>
      </c>
      <c r="AH122" s="14">
        <f>AG122/BBMData!R122^2</f>
        <v>2.017869835740365</v>
      </c>
      <c r="AI122" s="15">
        <f t="shared" si="21"/>
        <v>0.2204774500933035</v>
      </c>
      <c r="AK122" s="40">
        <f t="shared" si="22"/>
        <v>0.28083023399024015</v>
      </c>
      <c r="AL122" s="40">
        <f t="shared" si="23"/>
        <v>0.22533295278650636</v>
      </c>
      <c r="AM122" s="40">
        <f t="shared" si="24"/>
        <v>0.2204774500933035</v>
      </c>
    </row>
    <row r="123" spans="1:39" x14ac:dyDescent="0.25">
      <c r="A123" t="s">
        <v>132</v>
      </c>
      <c r="B123">
        <v>1167436800</v>
      </c>
      <c r="C123" s="15">
        <f>BBMData!O123</f>
        <v>7.2482259495882803E+17</v>
      </c>
      <c r="D123" s="14">
        <f>'230'!C123*Notes!$C$4/Notes!$D$56</f>
        <v>9.569952E+16</v>
      </c>
      <c r="E123" s="14">
        <f>'301'!C123*Notes!$C$4/Notes!$D$57</f>
        <v>4.150010200367196E+16</v>
      </c>
      <c r="F123" s="14">
        <f>'303'!C123*Notes!$C$4/Notes!$D$58</f>
        <v>1.6181393498082288E+17</v>
      </c>
      <c r="G123" s="14">
        <f>'307'!C123*Notes!$C$4/Notes!$D$59</f>
        <v>1.0599765042554851E+17</v>
      </c>
      <c r="H123" s="14">
        <f>'309'!C123*Notes!$C$4/Notes!$D$60</f>
        <v>1.5245203034453747E+17</v>
      </c>
      <c r="I123" s="14">
        <f t="shared" si="16"/>
        <v>5.5746323775458086E+17</v>
      </c>
      <c r="J123" s="40">
        <f>I123/BBMData!D123</f>
        <v>6.2009258927094649E-2</v>
      </c>
      <c r="K123" s="14">
        <f t="shared" si="13"/>
        <v>0.93799074107290537</v>
      </c>
      <c r="L123" s="14">
        <f>BBMData!Q123-BLMLossSum!J123</f>
        <v>1.8616168765767202E-2</v>
      </c>
      <c r="M123" s="14">
        <f>'230'!C123*Notes!$C$4/Notes!$F$56</f>
        <v>1.6959114708570704E+17</v>
      </c>
      <c r="N123" s="14">
        <f>'301'!C123*Notes!$C$4/Notes!$F$57</f>
        <v>6.3456335960591824E+16</v>
      </c>
      <c r="O123" s="14">
        <f>'303'!C123*Notes!$C$4/Notes!$F$58</f>
        <v>1.2269382071176173E+17</v>
      </c>
      <c r="P123" s="14">
        <f>'307'!C123*Notes!$C$4/Notes!$F$59</f>
        <v>1.4687037092445949E+17</v>
      </c>
      <c r="Q123" s="14">
        <f>'309'!C123*Notes!$C$4/Notes!$F$60</f>
        <v>1.097076424767573E+17</v>
      </c>
      <c r="R123" s="14">
        <f t="shared" si="17"/>
        <v>6.1231931715927731E+17</v>
      </c>
      <c r="S123" s="37">
        <f>R123/BBMData!D123</f>
        <v>6.8111158749641521E-2</v>
      </c>
      <c r="T123" s="14">
        <f t="shared" si="14"/>
        <v>0.93188884125035854</v>
      </c>
      <c r="U123" s="37">
        <f>BBMData!Q123-S123</f>
        <v>1.251426894322033E-2</v>
      </c>
      <c r="W123" s="15">
        <f>'230'!C123*Notes!$C$4/Notes!$H$56</f>
        <v>1.3790101989880608E+17</v>
      </c>
      <c r="X123" s="14">
        <f>'301'!C123*Notes!$C$4/Notes!$H$57</f>
        <v>4.4899128242328352E+16</v>
      </c>
      <c r="Y123" s="14">
        <f>'303'!C123*Notes!$C$4/Notes!$H$58</f>
        <v>2.1123408471236042E+17</v>
      </c>
      <c r="Z123" s="14">
        <f>'307'!C123*Notes!$C$4/Notes!$H$59</f>
        <v>1.0398004564886026E+17</v>
      </c>
      <c r="AA123" s="14">
        <f>'309'!C123*Notes!$C$4/Notes!$H$60</f>
        <v>1.0803650402504016E+17</v>
      </c>
      <c r="AB123" s="14">
        <f t="shared" si="18"/>
        <v>6.060507825273952E+17</v>
      </c>
      <c r="AC123" s="15">
        <f>AB123/BBMData!D123</f>
        <v>6.7413880147652414E-2</v>
      </c>
      <c r="AD123" s="14">
        <f t="shared" si="15"/>
        <v>0.93258611985234763</v>
      </c>
      <c r="AE123" s="15">
        <f t="shared" si="19"/>
        <v>1.1877181243143283E+17</v>
      </c>
      <c r="AF123" s="37">
        <f>BBMData!Q123-AC123</f>
        <v>1.3211547545209437E-2</v>
      </c>
      <c r="AG123" s="14">
        <f t="shared" si="20"/>
        <v>1.4106743428247463E+34</v>
      </c>
      <c r="AH123" s="14">
        <f>AG123/BBMData!R123^2</f>
        <v>1.1204646359744095</v>
      </c>
      <c r="AI123" s="15">
        <f t="shared" si="21"/>
        <v>0.1638632863510269</v>
      </c>
      <c r="AK123" s="40">
        <f t="shared" si="22"/>
        <v>0.23089699240647107</v>
      </c>
      <c r="AL123" s="40">
        <f t="shared" si="23"/>
        <v>0.15521491545933558</v>
      </c>
      <c r="AM123" s="40">
        <f t="shared" si="24"/>
        <v>0.1638632863510269</v>
      </c>
    </row>
    <row r="124" spans="1:39" x14ac:dyDescent="0.25">
      <c r="A124" t="s">
        <v>133</v>
      </c>
      <c r="B124">
        <v>1168041600</v>
      </c>
      <c r="C124" s="15">
        <f>BBMData!O124</f>
        <v>7.6585675251272614E+17</v>
      </c>
      <c r="D124" s="14">
        <f>'230'!C124*Notes!$C$4/Notes!$D$56</f>
        <v>7.7650272000000016E+16</v>
      </c>
      <c r="E124" s="14">
        <f>'301'!C124*Notes!$C$4/Notes!$D$57</f>
        <v>4.5150561485034696E+16</v>
      </c>
      <c r="F124" s="14">
        <f>'303'!C124*Notes!$C$4/Notes!$D$58</f>
        <v>1.3657024760267598E+17</v>
      </c>
      <c r="G124" s="14">
        <f>'307'!C124*Notes!$C$4/Notes!$D$59</f>
        <v>1.1284347276023446E+17</v>
      </c>
      <c r="H124" s="14">
        <f>'309'!C124*Notes!$C$4/Notes!$D$60</f>
        <v>2.121916607062361E+17</v>
      </c>
      <c r="I124" s="14">
        <f t="shared" si="16"/>
        <v>5.8440621455418138E+17</v>
      </c>
      <c r="J124" s="40">
        <f>I124/BBMData!D124</f>
        <v>6.2839377909051766E-2</v>
      </c>
      <c r="K124" s="14">
        <f t="shared" si="13"/>
        <v>0.93716062209094819</v>
      </c>
      <c r="L124" s="14">
        <f>BBMData!Q124-BLMLossSum!J124</f>
        <v>1.9510810533176853E-2</v>
      </c>
      <c r="M124" s="14">
        <f>'230'!C124*Notes!$C$4/Notes!$F$56</f>
        <v>1.3760569227512488E+17</v>
      </c>
      <c r="N124" s="14">
        <f>'301'!C124*Notes!$C$4/Notes!$F$57</f>
        <v>6.9038124247266048E+16</v>
      </c>
      <c r="O124" s="14">
        <f>'303'!C124*Notes!$C$4/Notes!$F$58</f>
        <v>1.0355304366035893E+17</v>
      </c>
      <c r="P124" s="14">
        <f>'307'!C124*Notes!$C$4/Notes!$F$59</f>
        <v>1.5635594406255926E+17</v>
      </c>
      <c r="Q124" s="14">
        <f>'309'!C124*Notes!$C$4/Notes!$F$60</f>
        <v>1.5269751932262973E+17</v>
      </c>
      <c r="R124" s="14">
        <f t="shared" si="17"/>
        <v>6.1925032356793882E+17</v>
      </c>
      <c r="S124" s="37">
        <f>R124/BBMData!D124</f>
        <v>6.658605629762783E-2</v>
      </c>
      <c r="T124" s="14">
        <f t="shared" si="14"/>
        <v>0.93341394370237218</v>
      </c>
      <c r="U124" s="37">
        <f>BBMData!Q124-S124</f>
        <v>1.576413214460079E-2</v>
      </c>
      <c r="W124" s="15">
        <f>'230'!C124*Notes!$C$4/Notes!$H$56</f>
        <v>1.1189242855366157E+17</v>
      </c>
      <c r="X124" s="14">
        <f>'301'!C124*Notes!$C$4/Notes!$H$57</f>
        <v>4.8848575122787264E+16</v>
      </c>
      <c r="Y124" s="14">
        <f>'303'!C124*Notes!$C$4/Notes!$H$58</f>
        <v>1.7828063605715171E+17</v>
      </c>
      <c r="Z124" s="14">
        <f>'307'!C124*Notes!$C$4/Notes!$H$59</f>
        <v>1.1069556166272333E+17</v>
      </c>
      <c r="AA124" s="14">
        <f>'309'!C124*Notes!$C$4/Notes!$H$60</f>
        <v>1.5037153099345811E+17</v>
      </c>
      <c r="AB124" s="14">
        <f t="shared" si="18"/>
        <v>6.0008873238978202E+17</v>
      </c>
      <c r="AC124" s="15">
        <f>AB124/BBMData!D124</f>
        <v>6.4525670149438927E-2</v>
      </c>
      <c r="AD124" s="14">
        <f t="shared" si="15"/>
        <v>0.93547432985056111</v>
      </c>
      <c r="AE124" s="15">
        <f t="shared" si="19"/>
        <v>1.6576802012294413E+17</v>
      </c>
      <c r="AF124" s="37">
        <f>BBMData!Q124-AC124</f>
        <v>1.7824518292789693E-2</v>
      </c>
      <c r="AG124" s="14">
        <f t="shared" si="20"/>
        <v>2.7479036495480809E+34</v>
      </c>
      <c r="AH124" s="14">
        <f>AG124/BBMData!R124^2</f>
        <v>2.0219509031594693</v>
      </c>
      <c r="AI124" s="15">
        <f t="shared" si="21"/>
        <v>0.216447814266924</v>
      </c>
      <c r="AK124" s="40">
        <f t="shared" si="22"/>
        <v>0.23692490451147341</v>
      </c>
      <c r="AL124" s="40">
        <f t="shared" si="23"/>
        <v>0.1914280032966755</v>
      </c>
      <c r="AM124" s="40">
        <f t="shared" si="24"/>
        <v>0.216447814266924</v>
      </c>
    </row>
    <row r="125" spans="1:39" x14ac:dyDescent="0.25">
      <c r="A125" t="s">
        <v>134</v>
      </c>
      <c r="B125">
        <v>1168646400</v>
      </c>
      <c r="C125" s="15">
        <f>BBMData!O125</f>
        <v>8.143959259721856E+17</v>
      </c>
      <c r="D125" s="14">
        <f>'230'!C125*Notes!$C$4/Notes!$D$56</f>
        <v>2.70504864E+17</v>
      </c>
      <c r="E125" s="14">
        <f>'301'!C125*Notes!$C$4/Notes!$D$57</f>
        <v>3.4102339605921408E+16</v>
      </c>
      <c r="F125" s="14">
        <f>'303'!C125*Notes!$C$4/Notes!$D$58</f>
        <v>7.936580019245984E+16</v>
      </c>
      <c r="G125" s="14">
        <f>'307'!C125*Notes!$C$4/Notes!$D$59</f>
        <v>1.1489834541826109E+17</v>
      </c>
      <c r="H125" s="14">
        <f>'309'!C125*Notes!$C$4/Notes!$D$60</f>
        <v>2.1133834823515616E+17</v>
      </c>
      <c r="I125" s="14">
        <f t="shared" si="16"/>
        <v>7.1020969745179853E+17</v>
      </c>
      <c r="J125" s="40">
        <f>I125/BBMData!D125</f>
        <v>7.2322779781242214E-2</v>
      </c>
      <c r="K125" s="14">
        <f t="shared" si="13"/>
        <v>0.92767722021875776</v>
      </c>
      <c r="L125" s="14">
        <f>BBMData!Q125-BLMLossSum!J125</f>
        <v>1.0609595572340841E-2</v>
      </c>
      <c r="M125" s="14">
        <f>'230'!C125*Notes!$C$4/Notes!$F$56</f>
        <v>4.7936740098616141E+17</v>
      </c>
      <c r="N125" s="14">
        <f>'301'!C125*Notes!$C$4/Notes!$F$57</f>
        <v>5.2144679521126768E+16</v>
      </c>
      <c r="O125" s="14">
        <f>'303'!C125*Notes!$C$4/Notes!$F$58</f>
        <v>6.0178335448138128E+16</v>
      </c>
      <c r="P125" s="14">
        <f>'307'!C125*Notes!$C$4/Notes!$F$59</f>
        <v>1.5920317613115008E+17</v>
      </c>
      <c r="Q125" s="14">
        <f>'309'!C125*Notes!$C$4/Notes!$F$60</f>
        <v>1.5208345797305878E+17</v>
      </c>
      <c r="R125" s="14">
        <f t="shared" si="17"/>
        <v>9.029770500596352E+17</v>
      </c>
      <c r="S125" s="37">
        <f>R125/BBMData!D125</f>
        <v>9.1952856421551446E-2</v>
      </c>
      <c r="T125" s="14">
        <f t="shared" si="14"/>
        <v>0.90804714357844851</v>
      </c>
      <c r="U125" s="37">
        <f>BBMData!Q125-S125</f>
        <v>-9.0204810679683917E-3</v>
      </c>
      <c r="W125" s="15">
        <f>'230'!C125*Notes!$C$4/Notes!$H$56</f>
        <v>3.8979188854017069E+17</v>
      </c>
      <c r="X125" s="14">
        <f>'301'!C125*Notes!$C$4/Notes!$H$57</f>
        <v>3.6895459177286352E+16</v>
      </c>
      <c r="Y125" s="14">
        <f>'303'!C125*Notes!$C$4/Notes!$H$58</f>
        <v>1.036051818596784E+17</v>
      </c>
      <c r="Z125" s="14">
        <f>'307'!C125*Notes!$C$4/Notes!$H$59</f>
        <v>1.1271132099254243E+17</v>
      </c>
      <c r="AA125" s="14">
        <f>'309'!C125*Notes!$C$4/Notes!$H$60</f>
        <v>1.4976682342735942E+17</v>
      </c>
      <c r="AB125" s="14">
        <f t="shared" si="18"/>
        <v>7.9277067399703731E+17</v>
      </c>
      <c r="AC125" s="15">
        <f>AB125/BBMData!D125</f>
        <v>8.0730211201327631E-2</v>
      </c>
      <c r="AD125" s="14">
        <f t="shared" si="15"/>
        <v>0.91926978879867238</v>
      </c>
      <c r="AE125" s="15">
        <f t="shared" si="19"/>
        <v>2.1625251975148288E+16</v>
      </c>
      <c r="AF125" s="37">
        <f>BBMData!Q125-AC125</f>
        <v>2.2021641522554231E-3</v>
      </c>
      <c r="AG125" s="14">
        <f t="shared" si="20"/>
        <v>4.6765152298865496E+32</v>
      </c>
      <c r="AH125" s="14">
        <f>AG125/BBMData!R125^2</f>
        <v>3.112145528945507E-2</v>
      </c>
      <c r="AI125" s="15">
        <f t="shared" si="21"/>
        <v>2.6553733000730734E-2</v>
      </c>
      <c r="AK125" s="40">
        <f t="shared" si="22"/>
        <v>0.12793068481526931</v>
      </c>
      <c r="AL125" s="40">
        <f t="shared" si="23"/>
        <v>-0.10876911495069899</v>
      </c>
      <c r="AM125" s="40">
        <f t="shared" si="24"/>
        <v>2.6553733000730734E-2</v>
      </c>
    </row>
    <row r="126" spans="1:39" x14ac:dyDescent="0.25">
      <c r="A126" t="s">
        <v>135</v>
      </c>
      <c r="B126">
        <v>1169251200</v>
      </c>
      <c r="C126" s="15">
        <f>BBMData!O126</f>
        <v>6.9542643174476634E+17</v>
      </c>
      <c r="D126" s="14">
        <f>'230'!C126*Notes!$C$4/Notes!$D$56</f>
        <v>2.75714208E+17</v>
      </c>
      <c r="E126" s="14">
        <f>'301'!C126*Notes!$C$4/Notes!$D$57</f>
        <v>2.832670474484124E+16</v>
      </c>
      <c r="F126" s="14">
        <f>'303'!C126*Notes!$C$4/Notes!$D$58</f>
        <v>6.9238403387003136E+16</v>
      </c>
      <c r="G126" s="14">
        <f>'307'!C126*Notes!$C$4/Notes!$D$59</f>
        <v>1.0796244647390821E+17</v>
      </c>
      <c r="H126" s="14">
        <f>'309'!C126*Notes!$C$4/Notes!$D$60</f>
        <v>1.4495063798513446E+17</v>
      </c>
      <c r="I126" s="14">
        <f t="shared" si="16"/>
        <v>6.2619240059088704E+17</v>
      </c>
      <c r="J126" s="40">
        <f>I126/BBMData!D126</f>
        <v>7.2308591292250229E-2</v>
      </c>
      <c r="K126" s="14">
        <f t="shared" si="13"/>
        <v>0.9276914087077498</v>
      </c>
      <c r="L126" s="14">
        <f>BBMData!Q126-BLMLossSum!J126</f>
        <v>7.994691819154659E-3</v>
      </c>
      <c r="M126" s="14">
        <f>'230'!C126*Notes!$C$4/Notes!$F$56</f>
        <v>4.8859898986481037E+17</v>
      </c>
      <c r="N126" s="14">
        <f>'301'!C126*Notes!$C$4/Notes!$F$57</f>
        <v>4.3313360839115312E+16</v>
      </c>
      <c r="O126" s="14">
        <f>'303'!C126*Notes!$C$4/Notes!$F$58</f>
        <v>5.249933667666128E+16</v>
      </c>
      <c r="P126" s="14">
        <f>'307'!C126*Notes!$C$4/Notes!$F$59</f>
        <v>1.4959279282018058E+17</v>
      </c>
      <c r="Q126" s="14">
        <f>'309'!C126*Notes!$C$4/Notes!$F$60</f>
        <v>1.0430948497643805E+17</v>
      </c>
      <c r="R126" s="14">
        <f t="shared" si="17"/>
        <v>8.3831396517720563E+17</v>
      </c>
      <c r="S126" s="37">
        <f>R126/BBMData!D126</f>
        <v>9.6802998288360934E-2</v>
      </c>
      <c r="T126" s="14">
        <f t="shared" si="14"/>
        <v>0.90319700171163908</v>
      </c>
      <c r="U126" s="37">
        <f>BBMData!Q126-S126</f>
        <v>-1.6499715176956045E-2</v>
      </c>
      <c r="W126" s="15">
        <f>'230'!C126*Notes!$C$4/Notes!$H$56</f>
        <v>3.9729844500569658E+17</v>
      </c>
      <c r="X126" s="14">
        <f>'301'!C126*Notes!$C$4/Notes!$H$57</f>
        <v>3.0646776456324468E+16</v>
      </c>
      <c r="Y126" s="14">
        <f>'303'!C126*Notes!$C$4/Notes!$H$58</f>
        <v>9.0384742007121456E+16</v>
      </c>
      <c r="Z126" s="14">
        <f>'307'!C126*Notes!$C$4/Notes!$H$59</f>
        <v>1.0590744292586536E+17</v>
      </c>
      <c r="AA126" s="14">
        <f>'309'!C126*Notes!$C$4/Notes!$H$60</f>
        <v>1.0272057478488171E+17</v>
      </c>
      <c r="AB126" s="14">
        <f t="shared" si="18"/>
        <v>7.2695798117988954E+17</v>
      </c>
      <c r="AC126" s="15">
        <f>AB126/BBMData!D126</f>
        <v>8.3944339628162765E-2</v>
      </c>
      <c r="AD126" s="14">
        <f t="shared" si="15"/>
        <v>0.91605566037183728</v>
      </c>
      <c r="AE126" s="15">
        <f t="shared" si="19"/>
        <v>-3.15315494351232E+16</v>
      </c>
      <c r="AF126" s="37">
        <f>BBMData!Q126-AC126</f>
        <v>-3.6410565167578762E-3</v>
      </c>
      <c r="AG126" s="14">
        <f t="shared" si="20"/>
        <v>9.9423860977961814E+32</v>
      </c>
      <c r="AH126" s="14">
        <f>AG126/BBMData!R126^2</f>
        <v>8.4428121659723618E-2</v>
      </c>
      <c r="AI126" s="15">
        <f t="shared" si="21"/>
        <v>-4.5341315767957219E-2</v>
      </c>
      <c r="AK126" s="40">
        <f t="shared" si="22"/>
        <v>9.9556226213859816E-2</v>
      </c>
      <c r="AL126" s="40">
        <f t="shared" si="23"/>
        <v>-0.20546750441156875</v>
      </c>
      <c r="AM126" s="40">
        <f t="shared" si="24"/>
        <v>-4.5341315767957219E-2</v>
      </c>
    </row>
    <row r="127" spans="1:39" x14ac:dyDescent="0.25">
      <c r="A127" t="s">
        <v>136</v>
      </c>
      <c r="B127">
        <v>1169856000</v>
      </c>
      <c r="C127" s="15">
        <f>BBMData!O127</f>
        <v>7.5555652566497792E+17</v>
      </c>
      <c r="D127" s="14">
        <f>'230'!C127*Notes!$C$4/Notes!$D$56</f>
        <v>2.9862E+17</v>
      </c>
      <c r="E127" s="14">
        <f>'301'!C127*Notes!$C$4/Notes!$D$57</f>
        <v>2.9948832281511636E+16</v>
      </c>
      <c r="F127" s="14">
        <f>'303'!C127*Notes!$C$4/Notes!$D$58</f>
        <v>7.3891635328298208E+16</v>
      </c>
      <c r="G127" s="14">
        <f>'307'!C127*Notes!$C$4/Notes!$D$59</f>
        <v>1.2357947867491053E+17</v>
      </c>
      <c r="H127" s="14">
        <f>'309'!C127*Notes!$C$4/Notes!$D$60</f>
        <v>1.7689167525487789E+17</v>
      </c>
      <c r="I127" s="14">
        <f t="shared" si="16"/>
        <v>7.0293162153959821E+17</v>
      </c>
      <c r="J127" s="40">
        <f>I127/BBMData!D127</f>
        <v>7.599260773401062E-2</v>
      </c>
      <c r="K127" s="14">
        <f t="shared" si="13"/>
        <v>0.92400739226598938</v>
      </c>
      <c r="L127" s="14">
        <f>BBMData!Q127-BLMLossSum!J127</f>
        <v>5.6891788243653707E-3</v>
      </c>
      <c r="M127" s="14">
        <f>'230'!C127*Notes!$C$4/Notes!$F$56</f>
        <v>5.2919082919886989E+17</v>
      </c>
      <c r="N127" s="14">
        <f>'301'!C127*Notes!$C$4/Notes!$F$57</f>
        <v>4.5793698596568928E+16</v>
      </c>
      <c r="O127" s="14">
        <f>'303'!C127*Notes!$C$4/Notes!$F$58</f>
        <v>5.6027603915222424E+16</v>
      </c>
      <c r="P127" s="14">
        <f>'307'!C127*Notes!$C$4/Notes!$F$59</f>
        <v>1.7123175654147069E+17</v>
      </c>
      <c r="Q127" s="14">
        <f>'309'!C127*Notes!$C$4/Notes!$F$60</f>
        <v>1.2729491776606013E+17</v>
      </c>
      <c r="R127" s="14">
        <f t="shared" si="17"/>
        <v>9.2953880601819213E+17</v>
      </c>
      <c r="S127" s="37">
        <f>R127/BBMData!D127</f>
        <v>0.10049068173169645</v>
      </c>
      <c r="T127" s="14">
        <f t="shared" si="14"/>
        <v>0.8995093182683036</v>
      </c>
      <c r="U127" s="37">
        <f>BBMData!Q127-S127</f>
        <v>-1.8808895173320461E-2</v>
      </c>
      <c r="W127" s="15">
        <f>'230'!C127*Notes!$C$4/Notes!$H$56</f>
        <v>4.3030521534675904E+17</v>
      </c>
      <c r="X127" s="14">
        <f>'301'!C127*Notes!$C$4/Notes!$H$57</f>
        <v>3.2401762800404588E+16</v>
      </c>
      <c r="Y127" s="14">
        <f>'303'!C127*Notes!$C$4/Notes!$H$58</f>
        <v>9.6459133499981904E+16</v>
      </c>
      <c r="Z127" s="14">
        <f>'307'!C127*Notes!$C$4/Notes!$H$59</f>
        <v>1.2122721383249051E+17</v>
      </c>
      <c r="AA127" s="14">
        <f>'309'!C127*Notes!$C$4/Notes!$H$60</f>
        <v>1.253558784522575E+17</v>
      </c>
      <c r="AB127" s="14">
        <f t="shared" si="18"/>
        <v>8.0574920393189363E+17</v>
      </c>
      <c r="AC127" s="15">
        <f>AB127/BBMData!D127</f>
        <v>8.71080220466912E-2</v>
      </c>
      <c r="AD127" s="14">
        <f t="shared" si="15"/>
        <v>0.91289197795330879</v>
      </c>
      <c r="AE127" s="15">
        <f t="shared" si="19"/>
        <v>-5.0192678266915712E+16</v>
      </c>
      <c r="AF127" s="37">
        <f>BBMData!Q127-AC127</f>
        <v>-5.4262354883152092E-3</v>
      </c>
      <c r="AG127" s="14">
        <f t="shared" si="20"/>
        <v>2.5193049516061129E+33</v>
      </c>
      <c r="AH127" s="14">
        <f>AG127/BBMData!R127^2</f>
        <v>0.18873746762284452</v>
      </c>
      <c r="AI127" s="15">
        <f t="shared" si="21"/>
        <v>-6.6431400645690003E-2</v>
      </c>
      <c r="AK127" s="40">
        <f t="shared" si="22"/>
        <v>6.965051897217571E-2</v>
      </c>
      <c r="AL127" s="40">
        <f t="shared" si="23"/>
        <v>-0.23027036951350463</v>
      </c>
      <c r="AM127" s="40">
        <f t="shared" si="24"/>
        <v>-6.6431400645690003E-2</v>
      </c>
    </row>
    <row r="128" spans="1:39" x14ac:dyDescent="0.25">
      <c r="A128" t="s">
        <v>137</v>
      </c>
      <c r="B128">
        <v>1170460800</v>
      </c>
      <c r="C128" s="15">
        <f>BBMData!O128</f>
        <v>8.403902738745079E+17</v>
      </c>
      <c r="D128" s="14">
        <f>'230'!C128*Notes!$C$4/Notes!$D$56</f>
        <v>3.15260064E+17</v>
      </c>
      <c r="E128" s="14">
        <f>'301'!C128*Notes!$C$4/Notes!$D$57</f>
        <v>3.3263029835703888E+16</v>
      </c>
      <c r="F128" s="14">
        <f>'303'!C128*Notes!$C$4/Notes!$D$58</f>
        <v>7.7254007790412912E+16</v>
      </c>
      <c r="G128" s="14">
        <f>'307'!C128*Notes!$C$4/Notes!$D$59</f>
        <v>1.1220449181040974E+17</v>
      </c>
      <c r="H128" s="14">
        <f>'309'!C128*Notes!$C$4/Notes!$D$60</f>
        <v>1.9026153019948086E+17</v>
      </c>
      <c r="I128" s="14">
        <f t="shared" si="16"/>
        <v>7.2824312363600742E+17</v>
      </c>
      <c r="J128" s="40">
        <f>I128/BBMData!D128</f>
        <v>7.4845130897842491E-2</v>
      </c>
      <c r="K128" s="14">
        <f t="shared" si="13"/>
        <v>0.9251548691021575</v>
      </c>
      <c r="L128" s="14">
        <f>BBMData!Q128-BLMLossSum!J128</f>
        <v>1.1525914721325844E-2</v>
      </c>
      <c r="M128" s="14">
        <f>'230'!C128*Notes!$C$4/Notes!$F$56</f>
        <v>5.5867903918508064E+17</v>
      </c>
      <c r="N128" s="14">
        <f>'301'!C128*Notes!$C$4/Notes!$F$57</f>
        <v>5.0861320681449272E+16</v>
      </c>
      <c r="O128" s="14">
        <f>'303'!C128*Notes!$C$4/Notes!$F$58</f>
        <v>5.8577089681585864E+16</v>
      </c>
      <c r="P128" s="14">
        <f>'307'!C128*Notes!$C$4/Notes!$F$59</f>
        <v>1.5547057189876461E+17</v>
      </c>
      <c r="Q128" s="14">
        <f>'309'!C128*Notes!$C$4/Notes!$F$60</f>
        <v>1.3691614263865603E+17</v>
      </c>
      <c r="R128" s="14">
        <f t="shared" si="17"/>
        <v>9.6050416408553651E+17</v>
      </c>
      <c r="S128" s="37">
        <f>R128/BBMData!D128</f>
        <v>9.8715741427084946E-2</v>
      </c>
      <c r="T128" s="14">
        <f t="shared" si="14"/>
        <v>0.90128425857291505</v>
      </c>
      <c r="U128" s="37">
        <f>BBMData!Q128-S128</f>
        <v>-1.2344695807916611E-2</v>
      </c>
      <c r="W128" s="15">
        <f>'230'!C128*Notes!$C$4/Notes!$H$56</f>
        <v>4.5428320182758368E+17</v>
      </c>
      <c r="X128" s="14">
        <f>'301'!C128*Notes!$C$4/Notes!$H$57</f>
        <v>3.5987406541543404E+16</v>
      </c>
      <c r="Y128" s="14">
        <f>'303'!C128*Notes!$C$4/Notes!$H$58</f>
        <v>1.0084841968587819E+17</v>
      </c>
      <c r="Z128" s="14">
        <f>'307'!C128*Notes!$C$4/Notes!$H$59</f>
        <v>1.100687433505741E+17</v>
      </c>
      <c r="AA128" s="14">
        <f>'309'!C128*Notes!$C$4/Notes!$H$60</f>
        <v>1.348305465447219E+17</v>
      </c>
      <c r="AB128" s="14">
        <f t="shared" si="18"/>
        <v>8.3601831795030131E+17</v>
      </c>
      <c r="AC128" s="15">
        <f>AB128/BBMData!D128</f>
        <v>8.5921718186053583E-2</v>
      </c>
      <c r="AD128" s="14">
        <f t="shared" si="15"/>
        <v>0.91407828181394646</v>
      </c>
      <c r="AE128" s="15">
        <f t="shared" si="19"/>
        <v>4371955924206592</v>
      </c>
      <c r="AF128" s="37">
        <f>BBMData!Q128-AC128</f>
        <v>4.4932743311475176E-4</v>
      </c>
      <c r="AG128" s="14">
        <f t="shared" si="20"/>
        <v>1.9113998603205115E+31</v>
      </c>
      <c r="AH128" s="14">
        <f>AG128/BBMData!R128^2</f>
        <v>1.3079573464568962E-3</v>
      </c>
      <c r="AI128" s="15">
        <f t="shared" si="21"/>
        <v>5.202292387381245E-3</v>
      </c>
      <c r="AK128" s="40">
        <f t="shared" si="22"/>
        <v>0.13344651137079552</v>
      </c>
      <c r="AL128" s="40">
        <f t="shared" si="23"/>
        <v>-0.14292632119272328</v>
      </c>
      <c r="AM128" s="40">
        <f t="shared" si="24"/>
        <v>5.202292387381245E-3</v>
      </c>
    </row>
    <row r="129" spans="1:39" x14ac:dyDescent="0.25">
      <c r="A129" t="s">
        <v>138</v>
      </c>
      <c r="B129">
        <v>1171065600</v>
      </c>
      <c r="C129" s="15">
        <f>BBMData!O129</f>
        <v>7.9398895434910797E+17</v>
      </c>
      <c r="D129" s="14">
        <f>'230'!C129*Notes!$C$4/Notes!$D$56</f>
        <v>3.32525088E+17</v>
      </c>
      <c r="E129" s="14">
        <f>'301'!C129*Notes!$C$4/Notes!$D$57</f>
        <v>3.27115602751443E+16</v>
      </c>
      <c r="F129" s="14">
        <f>'303'!C129*Notes!$C$4/Notes!$D$58</f>
        <v>7.5019459063451344E+16</v>
      </c>
      <c r="G129" s="14">
        <f>'307'!C129*Notes!$C$4/Notes!$D$59</f>
        <v>1.226252295912516E+17</v>
      </c>
      <c r="H129" s="14">
        <f>'309'!C129*Notes!$C$4/Notes!$D$60</f>
        <v>1.5567134557633917E+17</v>
      </c>
      <c r="I129" s="14">
        <f t="shared" si="16"/>
        <v>7.1855268250618637E+17</v>
      </c>
      <c r="J129" s="40">
        <f>I129/BBMData!D129</f>
        <v>7.5956943182472134E-2</v>
      </c>
      <c r="K129" s="14">
        <f t="shared" si="13"/>
        <v>0.92404305681752785</v>
      </c>
      <c r="L129" s="14">
        <f>BBMData!Q129-BLMLossSum!J129</f>
        <v>7.9742359241988942E-3</v>
      </c>
      <c r="M129" s="14">
        <f>'230'!C129*Notes!$C$4/Notes!$F$56</f>
        <v>5.8927475402902413E+17</v>
      </c>
      <c r="N129" s="14">
        <f>'301'!C129*Notes!$C$4/Notes!$F$57</f>
        <v>5.0018088110507336E+16</v>
      </c>
      <c r="O129" s="14">
        <f>'303'!C129*Notes!$C$4/Notes!$F$58</f>
        <v>5.6882765142045984E+16</v>
      </c>
      <c r="P129" s="14">
        <f>'307'!C129*Notes!$C$4/Notes!$F$59</f>
        <v>1.6990954877263197E+17</v>
      </c>
      <c r="Q129" s="14">
        <f>'309'!C129*Notes!$C$4/Notes!$F$60</f>
        <v>1.1202432847741136E+17</v>
      </c>
      <c r="R129" s="14">
        <f t="shared" si="17"/>
        <v>9.7810948453162074E+17</v>
      </c>
      <c r="S129" s="37">
        <f>R129/BBMData!D129</f>
        <v>0.10339423726549903</v>
      </c>
      <c r="T129" s="14">
        <f t="shared" si="14"/>
        <v>0.89660576273450099</v>
      </c>
      <c r="U129" s="37">
        <f>BBMData!Q129-S129</f>
        <v>-1.9463058158827998E-2</v>
      </c>
      <c r="W129" s="15">
        <f>'230'!C129*Notes!$C$4/Notes!$H$56</f>
        <v>4.7916174268314246E+17</v>
      </c>
      <c r="X129" s="14">
        <f>'301'!C129*Notes!$C$4/Notes!$H$57</f>
        <v>3.5390769393058456E+16</v>
      </c>
      <c r="Y129" s="14">
        <f>'303'!C129*Notes!$C$4/Notes!$H$58</f>
        <v>9.7931409756289392E+16</v>
      </c>
      <c r="Z129" s="14">
        <f>'307'!C129*Notes!$C$4/Notes!$H$59</f>
        <v>1.2029112833549232E+17</v>
      </c>
      <c r="AA129" s="14">
        <f>'309'!C129*Notes!$C$4/Notes!$H$60</f>
        <v>1.1031790075168518E+17</v>
      </c>
      <c r="AB129" s="14">
        <f t="shared" si="18"/>
        <v>8.4309295091966771E+17</v>
      </c>
      <c r="AC129" s="15">
        <f>AB129/BBMData!D129</f>
        <v>8.9121876418569529E-2</v>
      </c>
      <c r="AD129" s="14">
        <f t="shared" si="15"/>
        <v>0.9108781235814305</v>
      </c>
      <c r="AE129" s="15">
        <f t="shared" si="19"/>
        <v>-4.9103996570559744E+16</v>
      </c>
      <c r="AF129" s="37">
        <f>BBMData!Q129-AC129</f>
        <v>-5.1906973118985011E-3</v>
      </c>
      <c r="AG129" s="14">
        <f t="shared" si="20"/>
        <v>2.4112024792015432E+33</v>
      </c>
      <c r="AH129" s="14">
        <f>AG129/BBMData!R129^2</f>
        <v>0.17354410005605689</v>
      </c>
      <c r="AI129" s="15">
        <f t="shared" si="21"/>
        <v>-6.1844684742263144E-2</v>
      </c>
      <c r="AK129" s="40">
        <f t="shared" si="22"/>
        <v>9.5009220757689694E-2</v>
      </c>
      <c r="AL129" s="40">
        <f t="shared" si="23"/>
        <v>-0.23189306245884758</v>
      </c>
      <c r="AM129" s="40">
        <f t="shared" si="24"/>
        <v>-6.1844684742263144E-2</v>
      </c>
    </row>
    <row r="130" spans="1:39" x14ac:dyDescent="0.25">
      <c r="A130" t="s">
        <v>139</v>
      </c>
      <c r="B130">
        <v>1171670400</v>
      </c>
      <c r="C130" s="15">
        <f>BBMData!O130</f>
        <v>6.5482397620831181E+17</v>
      </c>
      <c r="D130" s="14">
        <f>'230'!C130*Notes!$C$4/Notes!$D$56</f>
        <v>2.6349321600000003E+17</v>
      </c>
      <c r="E130" s="14">
        <f>'301'!C130*Notes!$C$4/Notes!$D$57</f>
        <v>2.6785280070691764E+16</v>
      </c>
      <c r="F130" s="14">
        <f>'303'!C130*Notes!$C$4/Notes!$D$58</f>
        <v>6.1132649807484168E+16</v>
      </c>
      <c r="G130" s="14">
        <f>'307'!C130*Notes!$C$4/Notes!$D$59</f>
        <v>1.0543185672107818E+17</v>
      </c>
      <c r="H130" s="14">
        <f>'309'!C130*Notes!$C$4/Notes!$D$60</f>
        <v>1.230748091810843E+17</v>
      </c>
      <c r="I130" s="14">
        <f t="shared" si="16"/>
        <v>5.7991781178033843E+17</v>
      </c>
      <c r="J130" s="40">
        <f>I130/BBMData!D130</f>
        <v>7.5608580414646465E-2</v>
      </c>
      <c r="K130" s="14">
        <f t="shared" si="13"/>
        <v>0.92439141958535354</v>
      </c>
      <c r="L130" s="14">
        <f>BBMData!Q130-BLMLossSum!J130</f>
        <v>9.7661231327214326E-3</v>
      </c>
      <c r="M130" s="14">
        <f>'230'!C130*Notes!$C$4/Notes!$F$56</f>
        <v>4.6694191100166406E+17</v>
      </c>
      <c r="N130" s="14">
        <f>'301'!C130*Notes!$C$4/Notes!$F$57</f>
        <v>4.0956422970092232E+16</v>
      </c>
      <c r="O130" s="14">
        <f>'303'!C130*Notes!$C$4/Notes!$F$58</f>
        <v>4.6353228947823928E+16</v>
      </c>
      <c r="P130" s="14">
        <f>'307'!C130*Notes!$C$4/Notes!$F$59</f>
        <v>1.4608640702612147E+17</v>
      </c>
      <c r="Q130" s="14">
        <f>'309'!C130*Notes!$C$4/Notes!$F$60</f>
        <v>8.8567184923800688E+16</v>
      </c>
      <c r="R130" s="14">
        <f t="shared" si="17"/>
        <v>7.8890515486950234E+17</v>
      </c>
      <c r="S130" s="37">
        <f>R130/BBMData!D130</f>
        <v>0.10285595239498074</v>
      </c>
      <c r="T130" s="14">
        <f t="shared" si="14"/>
        <v>0.8971440476050192</v>
      </c>
      <c r="U130" s="37">
        <f>BBMData!Q130-S130</f>
        <v>-1.7481248847612846E-2</v>
      </c>
      <c r="W130" s="15">
        <f>'230'!C130*Notes!$C$4/Notes!$H$56</f>
        <v>3.7968824945847597E+17</v>
      </c>
      <c r="X130" s="14">
        <f>'301'!C130*Notes!$C$4/Notes!$H$57</f>
        <v>2.8979102865681172E+16</v>
      </c>
      <c r="Y130" s="14">
        <f>'303'!C130*Notes!$C$4/Notes!$H$58</f>
        <v>7.9803382382707472E+16</v>
      </c>
      <c r="Z130" s="14">
        <f>'307'!C130*Notes!$C$4/Notes!$H$59</f>
        <v>1.0342502150462238E+17</v>
      </c>
      <c r="AA130" s="14">
        <f>'309'!C130*Notes!$C$4/Notes!$H$60</f>
        <v>8.7218071726715408E+16</v>
      </c>
      <c r="AB130" s="14">
        <f t="shared" si="18"/>
        <v>6.7911382793820237E+17</v>
      </c>
      <c r="AC130" s="15">
        <f>AB130/BBMData!D130</f>
        <v>8.8541568179687405E-2</v>
      </c>
      <c r="AD130" s="14">
        <f t="shared" si="15"/>
        <v>0.91145843182031261</v>
      </c>
      <c r="AE130" s="15">
        <f t="shared" si="19"/>
        <v>-2.428985172989056E+16</v>
      </c>
      <c r="AF130" s="37">
        <f>BBMData!Q130-AC130</f>
        <v>-3.1668646323195077E-3</v>
      </c>
      <c r="AG130" s="14">
        <f t="shared" si="20"/>
        <v>5.8999689706006744E+32</v>
      </c>
      <c r="AH130" s="14">
        <f>AG130/BBMData!R130^2</f>
        <v>6.2048417851479951E-2</v>
      </c>
      <c r="AI130" s="15">
        <f t="shared" si="21"/>
        <v>-3.7093711611688909E-2</v>
      </c>
      <c r="AK130" s="40">
        <f t="shared" si="22"/>
        <v>0.11439129773730874</v>
      </c>
      <c r="AL130" s="40">
        <f t="shared" si="23"/>
        <v>-0.20475911624002111</v>
      </c>
      <c r="AM130" s="40">
        <f t="shared" si="24"/>
        <v>-3.7093711611688909E-2</v>
      </c>
    </row>
    <row r="131" spans="1:39" x14ac:dyDescent="0.25">
      <c r="A131" t="s">
        <v>140</v>
      </c>
      <c r="B131">
        <v>1172275200</v>
      </c>
      <c r="C131" s="15">
        <f>BBMData!O131</f>
        <v>7.948819244247063E+17</v>
      </c>
      <c r="D131" s="14">
        <f>'230'!C131*Notes!$C$4/Notes!$D$56</f>
        <v>2.97055584E+17</v>
      </c>
      <c r="E131" s="14">
        <f>'301'!C131*Notes!$C$4/Notes!$D$57</f>
        <v>3.1245458272681008E+16</v>
      </c>
      <c r="F131" s="14">
        <f>'303'!C131*Notes!$C$4/Notes!$D$58</f>
        <v>7.099535328734372E+16</v>
      </c>
      <c r="G131" s="14">
        <f>'307'!C131*Notes!$C$4/Notes!$D$59</f>
        <v>1.3625776148552957E+17</v>
      </c>
      <c r="H131" s="14">
        <f>'309'!C131*Notes!$C$4/Notes!$D$60</f>
        <v>1.5833600770193891E+17</v>
      </c>
      <c r="I131" s="14">
        <f t="shared" si="16"/>
        <v>6.9389016474749325E+17</v>
      </c>
      <c r="J131" s="40">
        <f>I131/BBMData!D131</f>
        <v>7.0231798051365715E-2</v>
      </c>
      <c r="K131" s="14">
        <f t="shared" si="13"/>
        <v>0.9297682019486343</v>
      </c>
      <c r="L131" s="14">
        <f>BBMData!Q131-BLMLossSum!J131</f>
        <v>1.0221838024009416E-2</v>
      </c>
      <c r="M131" s="14">
        <f>'230'!C131*Notes!$C$4/Notes!$F$56</f>
        <v>5.2641849445822298E+17</v>
      </c>
      <c r="N131" s="14">
        <f>'301'!C131*Notes!$C$4/Notes!$F$57</f>
        <v>4.777632347068608E+16</v>
      </c>
      <c r="O131" s="14">
        <f>'303'!C131*Notes!$C$4/Notes!$F$58</f>
        <v>5.3831526615046272E+16</v>
      </c>
      <c r="P131" s="14">
        <f>'307'!C131*Notes!$C$4/Notes!$F$59</f>
        <v>1.8879878837288576E+17</v>
      </c>
      <c r="Q131" s="14">
        <f>'309'!C131*Notes!$C$4/Notes!$F$60</f>
        <v>1.1394187460084434E+17</v>
      </c>
      <c r="R131" s="14">
        <f t="shared" si="17"/>
        <v>9.3076700751768538E+17</v>
      </c>
      <c r="S131" s="37">
        <f>R131/BBMData!D131</f>
        <v>9.4207186995717146E-2</v>
      </c>
      <c r="T131" s="14">
        <f t="shared" si="14"/>
        <v>0.90579281300428283</v>
      </c>
      <c r="U131" s="37">
        <f>BBMData!Q131-S131</f>
        <v>-1.3753550920342014E-2</v>
      </c>
      <c r="W131" s="15">
        <f>'230'!C131*Notes!$C$4/Notes!$H$56</f>
        <v>4.2805092439581165E+17</v>
      </c>
      <c r="X131" s="14">
        <f>'301'!C131*Notes!$C$4/Notes!$H$57</f>
        <v>3.380458770562286E+16</v>
      </c>
      <c r="Y131" s="14">
        <f>'303'!C131*Notes!$C$4/Notes!$H$58</f>
        <v>9.2678288011845344E+16</v>
      </c>
      <c r="Z131" s="14">
        <f>'307'!C131*Notes!$C$4/Notes!$H$59</f>
        <v>1.336641727660593E+17</v>
      </c>
      <c r="AA131" s="14">
        <f>'309'!C131*Notes!$C$4/Notes!$H$60</f>
        <v>1.1220623756036608E+17</v>
      </c>
      <c r="AB131" s="14">
        <f t="shared" si="18"/>
        <v>8.0040421043970522E+17</v>
      </c>
      <c r="AC131" s="15">
        <f>AB131/BBMData!D131</f>
        <v>8.1012571906852751E-2</v>
      </c>
      <c r="AD131" s="14">
        <f t="shared" si="15"/>
        <v>0.91898742809314726</v>
      </c>
      <c r="AE131" s="15">
        <f t="shared" si="19"/>
        <v>-5522286014998912</v>
      </c>
      <c r="AF131" s="37">
        <f>BBMData!Q131-AC131</f>
        <v>-5.5893583147761938E-4</v>
      </c>
      <c r="AG131" s="14">
        <f t="shared" si="20"/>
        <v>3.0495642831452565E+31</v>
      </c>
      <c r="AH131" s="14">
        <f>AG131/BBMData!R131^2</f>
        <v>1.9866970423369451E-3</v>
      </c>
      <c r="AI131" s="15">
        <f t="shared" si="21"/>
        <v>-6.9473035495122779E-3</v>
      </c>
      <c r="AK131" s="40">
        <f t="shared" si="22"/>
        <v>0.12705253016076012</v>
      </c>
      <c r="AL131" s="40">
        <f t="shared" si="23"/>
        <v>-0.17095002278649818</v>
      </c>
      <c r="AM131" s="40">
        <f t="shared" si="24"/>
        <v>-6.9473035495122779E-3</v>
      </c>
    </row>
    <row r="132" spans="1:39" x14ac:dyDescent="0.25">
      <c r="A132" t="s">
        <v>141</v>
      </c>
      <c r="B132">
        <v>1172880000</v>
      </c>
      <c r="C132" s="15">
        <f>BBMData!O132</f>
        <v>5.6267961803771014E+17</v>
      </c>
      <c r="D132" s="14">
        <f>'230'!C132*Notes!$C$4/Notes!$D$56</f>
        <v>2.90725344E+17</v>
      </c>
      <c r="E132" s="14">
        <f>'301'!C132*Notes!$C$4/Notes!$D$57</f>
        <v>3.2074007661229068E+16</v>
      </c>
      <c r="F132" s="14">
        <f>'303'!C132*Notes!$C$4/Notes!$D$58</f>
        <v>7.3203049068230224E+16</v>
      </c>
      <c r="G132" s="14">
        <f>'307'!C132*Notes!$C$4/Notes!$D$59</f>
        <v>1.1517983482347022E+17</v>
      </c>
      <c r="H132" s="14">
        <f>'309'!C132*Notes!$C$4/Notes!$D$60</f>
        <v>1.4433392579012666E+17</v>
      </c>
      <c r="I132" s="14">
        <f t="shared" si="16"/>
        <v>6.5551616134305613E+17</v>
      </c>
      <c r="J132" s="40">
        <f>I132/BBMData!D132</f>
        <v>7.4660155050461974E-2</v>
      </c>
      <c r="K132" s="14">
        <f t="shared" si="13"/>
        <v>0.92533984494953803</v>
      </c>
      <c r="L132" s="14">
        <f>BBMData!Q132-BLMLossSum!J132</f>
        <v>-1.0573638189674939E-2</v>
      </c>
      <c r="M132" s="14">
        <f>'230'!C132*Notes!$C$4/Notes!$F$56</f>
        <v>5.1520054202828576E+17</v>
      </c>
      <c r="N132" s="14">
        <f>'301'!C132*Notes!$C$4/Notes!$F$57</f>
        <v>4.904322899190616E+16</v>
      </c>
      <c r="O132" s="14">
        <f>'303'!C132*Notes!$C$4/Notes!$F$58</f>
        <v>5.5505490172995112E+16</v>
      </c>
      <c r="P132" s="14">
        <f>'307'!C132*Notes!$C$4/Notes!$F$59</f>
        <v>1.5959320792136803E+17</v>
      </c>
      <c r="Q132" s="14">
        <f>'309'!C132*Notes!$C$4/Notes!$F$60</f>
        <v>1.0386568609197539E+17</v>
      </c>
      <c r="R132" s="14">
        <f t="shared" si="17"/>
        <v>8.8320815520653056E+17</v>
      </c>
      <c r="S132" s="37">
        <f>R132/BBMData!D132</f>
        <v>0.10059318396429733</v>
      </c>
      <c r="T132" s="14">
        <f t="shared" si="14"/>
        <v>0.89940681603570272</v>
      </c>
      <c r="U132" s="37">
        <f>BBMData!Q132-S132</f>
        <v>-3.650666710351029E-2</v>
      </c>
      <c r="W132" s="15">
        <f>'230'!C132*Notes!$C$4/Notes!$H$56</f>
        <v>4.1892918008398835E+17</v>
      </c>
      <c r="X132" s="14">
        <f>'301'!C132*Notes!$C$4/Notes!$H$57</f>
        <v>3.470099864090756E+16</v>
      </c>
      <c r="Y132" s="14">
        <f>'303'!C132*Notes!$C$4/Notes!$H$58</f>
        <v>9.5560243744855392E+16</v>
      </c>
      <c r="Z132" s="14">
        <f>'307'!C132*Notes!$C$4/Notes!$H$59</f>
        <v>1.1298745240758616E+17</v>
      </c>
      <c r="AA132" s="14">
        <f>'309'!C132*Notes!$C$4/Notes!$H$60</f>
        <v>1.0228353613483766E+17</v>
      </c>
      <c r="AB132" s="14">
        <f t="shared" si="18"/>
        <v>7.644614110121751E+17</v>
      </c>
      <c r="AC132" s="15">
        <f>AB132/BBMData!D132</f>
        <v>8.7068497837377579E-2</v>
      </c>
      <c r="AD132" s="14">
        <f t="shared" si="15"/>
        <v>0.91293150216262242</v>
      </c>
      <c r="AE132" s="15">
        <f t="shared" si="19"/>
        <v>-2.0178179297446496E+17</v>
      </c>
      <c r="AF132" s="37">
        <f>BBMData!Q132-AC132</f>
        <v>-2.2981980976590544E-2</v>
      </c>
      <c r="AG132" s="14">
        <f t="shared" si="20"/>
        <v>4.0715891975989838E+34</v>
      </c>
      <c r="AH132" s="14">
        <f>AG132/BBMData!R132^2</f>
        <v>3.3588413646686992</v>
      </c>
      <c r="AI132" s="15">
        <f t="shared" si="21"/>
        <v>-0.35860867624485693</v>
      </c>
      <c r="AK132" s="40">
        <f t="shared" si="22"/>
        <v>-0.16499005887063103</v>
      </c>
      <c r="AL132" s="40">
        <f t="shared" si="23"/>
        <v>-0.56964661042216558</v>
      </c>
      <c r="AM132" s="40">
        <f t="shared" si="24"/>
        <v>-0.35860867624485693</v>
      </c>
    </row>
    <row r="133" spans="1:39" x14ac:dyDescent="0.25">
      <c r="A133" t="s">
        <v>142</v>
      </c>
      <c r="B133">
        <v>1173481200</v>
      </c>
      <c r="C133" s="15">
        <f>BBMData!O133</f>
        <v>7.6278815314773504E+17</v>
      </c>
      <c r="D133" s="14">
        <f>'230'!C133*Notes!$C$4/Notes!$D$56</f>
        <v>2.5415107200000003E+17</v>
      </c>
      <c r="E133" s="14">
        <f>'301'!C133*Notes!$C$4/Notes!$D$57</f>
        <v>2.8934666309165468E+16</v>
      </c>
      <c r="F133" s="14">
        <f>'303'!C133*Notes!$C$4/Notes!$D$58</f>
        <v>6.7456518608164248E+16</v>
      </c>
      <c r="G133" s="14">
        <f>'307'!C133*Notes!$C$4/Notes!$D$59</f>
        <v>1.2739647500954629E+17</v>
      </c>
      <c r="H133" s="14">
        <f>'309'!C133*Notes!$C$4/Notes!$D$60</f>
        <v>1.4639739049292003E+17</v>
      </c>
      <c r="I133" s="14">
        <f t="shared" si="16"/>
        <v>6.243361224197961E+17</v>
      </c>
      <c r="J133" s="40">
        <f>I133/BBMData!D133</f>
        <v>6.8911271790264475E-2</v>
      </c>
      <c r="K133" s="14">
        <f t="shared" si="13"/>
        <v>0.93108872820973554</v>
      </c>
      <c r="L133" s="14">
        <f>BBMData!Q133-BLMLossSum!J133</f>
        <v>1.5281681095798999E-2</v>
      </c>
      <c r="M133" s="14">
        <f>'230'!C133*Notes!$C$4/Notes!$F$56</f>
        <v>4.5038649967671859E+17</v>
      </c>
      <c r="N133" s="14">
        <f>'301'!C133*Notes!$C$4/Notes!$F$57</f>
        <v>4.4242973331958624E+16</v>
      </c>
      <c r="O133" s="14">
        <f>'303'!C133*Notes!$C$4/Notes!$F$58</f>
        <v>5.1148240112513168E+16</v>
      </c>
      <c r="P133" s="14">
        <f>'307'!C133*Notes!$C$4/Notes!$F$59</f>
        <v>1.765205876168257E+17</v>
      </c>
      <c r="Q133" s="14">
        <f>'309'!C133*Notes!$C$4/Notes!$F$60</f>
        <v>1.0535059808275606E+17</v>
      </c>
      <c r="R133" s="14">
        <f t="shared" si="17"/>
        <v>8.2764889882077222E+17</v>
      </c>
      <c r="S133" s="37">
        <f>R133/BBMData!D133</f>
        <v>9.1351975587281697E-2</v>
      </c>
      <c r="T133" s="14">
        <f t="shared" si="14"/>
        <v>0.9086480244127183</v>
      </c>
      <c r="U133" s="37">
        <f>BBMData!Q133-S133</f>
        <v>-7.1590227012182234E-3</v>
      </c>
      <c r="W133" s="15">
        <f>'230'!C133*Notes!$C$4/Notes!$H$56</f>
        <v>3.6622641406325658E+17</v>
      </c>
      <c r="X133" s="14">
        <f>'301'!C133*Notes!$C$4/Notes!$H$57</f>
        <v>3.1304532532215192E+16</v>
      </c>
      <c r="Y133" s="14">
        <f>'303'!C133*Notes!$C$4/Notes!$H$58</f>
        <v>8.8058645677002992E+16</v>
      </c>
      <c r="Z133" s="14">
        <f>'307'!C133*Notes!$C$4/Notes!$H$59</f>
        <v>1.2497155582048326E+17</v>
      </c>
      <c r="AA133" s="14">
        <f>'309'!C133*Notes!$C$4/Notes!$H$60</f>
        <v>1.0374582897649446E+17</v>
      </c>
      <c r="AB133" s="14">
        <f t="shared" si="18"/>
        <v>7.1430697706945242E+17</v>
      </c>
      <c r="AC133" s="15">
        <f>AB133/BBMData!D133</f>
        <v>7.8841829698615057E-2</v>
      </c>
      <c r="AD133" s="14">
        <f t="shared" si="15"/>
        <v>0.92115817030138492</v>
      </c>
      <c r="AE133" s="15">
        <f t="shared" si="19"/>
        <v>4.8481176078282624E+16</v>
      </c>
      <c r="AF133" s="37">
        <f>BBMData!Q133-AC133</f>
        <v>5.3511231874484172E-3</v>
      </c>
      <c r="AG133" s="14">
        <f t="shared" si="20"/>
        <v>2.3504244339334433E+33</v>
      </c>
      <c r="AH133" s="14">
        <f>AG133/BBMData!R133^2</f>
        <v>0.18229111801188158</v>
      </c>
      <c r="AI133" s="15">
        <f t="shared" si="21"/>
        <v>6.3557851387989375E-2</v>
      </c>
      <c r="AK133" s="40">
        <f t="shared" si="22"/>
        <v>0.18150784088163974</v>
      </c>
      <c r="AL133" s="40">
        <f t="shared" si="23"/>
        <v>-8.5031139255875549E-2</v>
      </c>
      <c r="AM133" s="40">
        <f t="shared" si="24"/>
        <v>6.3557851387989375E-2</v>
      </c>
    </row>
    <row r="134" spans="1:39" x14ac:dyDescent="0.25">
      <c r="A134" t="s">
        <v>143</v>
      </c>
      <c r="B134">
        <v>1174086000</v>
      </c>
      <c r="C134" s="15">
        <f>BBMData!O134</f>
        <v>8.5570113438348979E+17</v>
      </c>
      <c r="D134" s="14">
        <f>'230'!C134*Notes!$C$4/Notes!$D$56</f>
        <v>3.178224E+17</v>
      </c>
      <c r="E134" s="14">
        <f>'301'!C134*Notes!$C$4/Notes!$D$57</f>
        <v>3.4174972182190232E+16</v>
      </c>
      <c r="F134" s="14">
        <f>'303'!C134*Notes!$C$4/Notes!$D$58</f>
        <v>7.8541031134439696E+16</v>
      </c>
      <c r="G134" s="14">
        <f>'307'!C134*Notes!$C$4/Notes!$D$59</f>
        <v>1.4128516226256456E+17</v>
      </c>
      <c r="H134" s="14">
        <f>'309'!C134*Notes!$C$4/Notes!$D$60</f>
        <v>1.6888605279892762E+17</v>
      </c>
      <c r="I134" s="14">
        <f t="shared" si="16"/>
        <v>7.4070961837812198E+17</v>
      </c>
      <c r="J134" s="40">
        <f>I134/BBMData!D134</f>
        <v>7.6283173880342114E-2</v>
      </c>
      <c r="K134" s="14">
        <f t="shared" si="13"/>
        <v>0.92371682611965789</v>
      </c>
      <c r="L134" s="14">
        <f>BBMData!Q134-BLMLossSum!J134</f>
        <v>1.1842586612293288E-2</v>
      </c>
      <c r="M134" s="14">
        <f>'230'!C134*Notes!$C$4/Notes!$F$56</f>
        <v>5.6321980910178458E+17</v>
      </c>
      <c r="N134" s="14">
        <f>'301'!C134*Notes!$C$4/Notes!$F$57</f>
        <v>5.225573942071424E+16</v>
      </c>
      <c r="O134" s="14">
        <f>'303'!C134*Notes!$C$4/Notes!$F$58</f>
        <v>5.9552962442127704E+16</v>
      </c>
      <c r="P134" s="14">
        <f>'307'!C134*Notes!$C$4/Notes!$F$59</f>
        <v>1.9576475614617779E+17</v>
      </c>
      <c r="Q134" s="14">
        <f>'309'!C134*Notes!$C$4/Notes!$F$60</f>
        <v>1.2153390583190347E+17</v>
      </c>
      <c r="R134" s="14">
        <f t="shared" si="17"/>
        <v>9.9232717294270784E+17</v>
      </c>
      <c r="S134" s="37">
        <f>R134/BBMData!D134</f>
        <v>0.10219641327937259</v>
      </c>
      <c r="T134" s="14">
        <f t="shared" si="14"/>
        <v>0.89780358672062743</v>
      </c>
      <c r="U134" s="37">
        <f>BBMData!Q134-S134</f>
        <v>-1.4070652786737192E-2</v>
      </c>
      <c r="W134" s="15">
        <f>'230'!C134*Notes!$C$4/Notes!$H$56</f>
        <v>4.5797547476399366E+17</v>
      </c>
      <c r="X134" s="14">
        <f>'301'!C134*Notes!$C$4/Notes!$H$57</f>
        <v>3.6974040655379488E+16</v>
      </c>
      <c r="Y134" s="14">
        <f>'303'!C134*Notes!$C$4/Notes!$H$58</f>
        <v>1.0252851725047395E+17</v>
      </c>
      <c r="Z134" s="14">
        <f>'307'!C134*Notes!$C$4/Notes!$H$59</f>
        <v>1.3859587983874E+17</v>
      </c>
      <c r="AA134" s="14">
        <f>'309'!C134*Notes!$C$4/Notes!$H$60</f>
        <v>1.1968262201394982E+17</v>
      </c>
      <c r="AB134" s="14">
        <f t="shared" si="18"/>
        <v>8.5575653452253696E+17</v>
      </c>
      <c r="AC134" s="15">
        <f>AB134/BBMData!D134</f>
        <v>8.813146596524582E-2</v>
      </c>
      <c r="AD134" s="14">
        <f t="shared" si="15"/>
        <v>0.91186853403475421</v>
      </c>
      <c r="AE134" s="15">
        <f t="shared" si="19"/>
        <v>-55400139047168</v>
      </c>
      <c r="AF134" s="37">
        <f>BBMData!Q134-AC134</f>
        <v>-5.7054726104177611E-6</v>
      </c>
      <c r="AG134" s="14">
        <f t="shared" si="20"/>
        <v>3.0691754064455486E+27</v>
      </c>
      <c r="AH134" s="14">
        <f>AG134/BBMData!R134^2</f>
        <v>2.0803183829991583E-7</v>
      </c>
      <c r="AI134" s="15">
        <f t="shared" si="21"/>
        <v>-6.4742392899925686E-5</v>
      </c>
      <c r="AK134" s="40">
        <f t="shared" si="22"/>
        <v>0.13438280187418025</v>
      </c>
      <c r="AL134" s="40">
        <f t="shared" si="23"/>
        <v>-0.15966560411031069</v>
      </c>
      <c r="AM134" s="40">
        <f t="shared" si="24"/>
        <v>-6.4742392899925686E-5</v>
      </c>
    </row>
    <row r="135" spans="1:39" x14ac:dyDescent="0.25">
      <c r="A135" t="s">
        <v>144</v>
      </c>
      <c r="B135">
        <v>1174690800</v>
      </c>
      <c r="C135" s="15">
        <f>BBMData!O135</f>
        <v>8.1851708822572557E+17</v>
      </c>
      <c r="D135" s="14">
        <f>'230'!C135*Notes!$C$4/Notes!$D$56</f>
        <v>2.9462832E+17</v>
      </c>
      <c r="E135" s="14">
        <f>'301'!C135*Notes!$C$4/Notes!$D$57</f>
        <v>3.5291361780396224E+16</v>
      </c>
      <c r="F135" s="14">
        <f>'303'!C135*Notes!$C$4/Notes!$D$58</f>
        <v>8.4533074244334912E+16</v>
      </c>
      <c r="G135" s="14">
        <f>'307'!C135*Notes!$C$4/Notes!$D$59</f>
        <v>1.2569346410803107E+17</v>
      </c>
      <c r="H135" s="14">
        <f>'309'!C135*Notes!$C$4/Notes!$D$60</f>
        <v>1.5622599868254115E+17</v>
      </c>
      <c r="I135" s="14">
        <f t="shared" si="16"/>
        <v>6.9637221881530342E+17</v>
      </c>
      <c r="J135" s="40">
        <f>I135/BBMData!D135</f>
        <v>7.4478312172759728E-2</v>
      </c>
      <c r="K135" s="14">
        <f t="shared" si="13"/>
        <v>0.92552168782724031</v>
      </c>
      <c r="L135" s="14">
        <f>BBMData!Q135-BLMLossSum!J135</f>
        <v>1.3063622396836588E-2</v>
      </c>
      <c r="M135" s="14">
        <f>'230'!C135*Notes!$C$4/Notes!$F$56</f>
        <v>5.2211708849464192E+17</v>
      </c>
      <c r="N135" s="14">
        <f>'301'!C135*Notes!$C$4/Notes!$F$57</f>
        <v>5.396277121066988E+16</v>
      </c>
      <c r="O135" s="14">
        <f>'303'!C135*Notes!$C$4/Notes!$F$58</f>
        <v>6.4096370048584848E+16</v>
      </c>
      <c r="P135" s="14">
        <f>'307'!C135*Notes!$C$4/Notes!$F$59</f>
        <v>1.7416089528600726E+17</v>
      </c>
      <c r="Q135" s="14">
        <f>'309'!C135*Notes!$C$4/Notes!$F$60</f>
        <v>1.124234683546325E+17</v>
      </c>
      <c r="R135" s="14">
        <f t="shared" si="17"/>
        <v>9.2676059339453645E+17</v>
      </c>
      <c r="S135" s="37">
        <f>R135/BBMData!D135</f>
        <v>9.9118780042196417E-2</v>
      </c>
      <c r="T135" s="14">
        <f t="shared" si="14"/>
        <v>0.90088121995780357</v>
      </c>
      <c r="U135" s="37">
        <f>BBMData!Q135-S135</f>
        <v>-1.15768454726001E-2</v>
      </c>
      <c r="W135" s="15">
        <f>'230'!C135*Notes!$C$4/Notes!$H$56</f>
        <v>4.2455328740490867E+17</v>
      </c>
      <c r="X135" s="14">
        <f>'301'!C135*Notes!$C$4/Notes!$H$57</f>
        <v>3.8181867077922192E+16</v>
      </c>
      <c r="Y135" s="14">
        <f>'303'!C135*Notes!$C$4/Notes!$H$58</f>
        <v>1.1035061082990349E+17</v>
      </c>
      <c r="Z135" s="14">
        <f>'307'!C135*Notes!$C$4/Notes!$H$59</f>
        <v>1.2330096075946878E+17</v>
      </c>
      <c r="AA135" s="14">
        <f>'309'!C135*Notes!$C$4/Notes!$H$60</f>
        <v>1.1071096066964933E+17</v>
      </c>
      <c r="AB135" s="14">
        <f t="shared" si="18"/>
        <v>8.0709768674185242E+17</v>
      </c>
      <c r="AC135" s="15">
        <f>AB135/BBMData!D135</f>
        <v>8.6320608207684751E-2</v>
      </c>
      <c r="AD135" s="14">
        <f t="shared" si="15"/>
        <v>0.91367939179231528</v>
      </c>
      <c r="AE135" s="15">
        <f t="shared" si="19"/>
        <v>1.1419401483873152E+16</v>
      </c>
      <c r="AF135" s="37">
        <f>BBMData!Q135-AC135</f>
        <v>1.221326361911565E-3</v>
      </c>
      <c r="AG135" s="14">
        <f t="shared" si="20"/>
        <v>1.3040273024988435E+32</v>
      </c>
      <c r="AH135" s="14">
        <f>AG135/BBMData!R135^2</f>
        <v>9.660376180448316E-3</v>
      </c>
      <c r="AI135" s="15">
        <f t="shared" si="21"/>
        <v>1.3951329359081114E-2</v>
      </c>
      <c r="AK135" s="40">
        <f t="shared" si="22"/>
        <v>0.14922702429486456</v>
      </c>
      <c r="AL135" s="40">
        <f t="shared" si="23"/>
        <v>-0.13224342744443737</v>
      </c>
      <c r="AM135" s="40">
        <f t="shared" si="24"/>
        <v>1.3951329359081114E-2</v>
      </c>
    </row>
    <row r="136" spans="1:39" x14ac:dyDescent="0.25">
      <c r="A136" t="s">
        <v>145</v>
      </c>
      <c r="B136">
        <v>1175295600</v>
      </c>
      <c r="C136" s="15">
        <f>BBMData!O136</f>
        <v>8.0726386797578125E+17</v>
      </c>
      <c r="D136" s="14">
        <f>'230'!C136*Notes!$C$4/Notes!$D$56</f>
        <v>2.53094688E+17</v>
      </c>
      <c r="E136" s="14">
        <f>'301'!C136*Notes!$C$4/Notes!$D$57</f>
        <v>3.6493834431957864E+16</v>
      </c>
      <c r="F136" s="14">
        <f>'303'!C136*Notes!$C$4/Notes!$D$58</f>
        <v>8.491860582726992E+16</v>
      </c>
      <c r="G136" s="14">
        <f>'307'!C136*Notes!$C$4/Notes!$D$59</f>
        <v>1.2887710928094629E+17</v>
      </c>
      <c r="H136" s="14">
        <f>'309'!C136*Notes!$C$4/Notes!$D$60</f>
        <v>1.521921579101631E+17</v>
      </c>
      <c r="I136" s="14">
        <f t="shared" si="16"/>
        <v>6.5557639545033715E+17</v>
      </c>
      <c r="J136" s="40">
        <f>I136/BBMData!D136</f>
        <v>7.0949826347439085E-2</v>
      </c>
      <c r="K136" s="14">
        <f t="shared" ref="K136:K159" si="25">1-J136</f>
        <v>0.92905017365256093</v>
      </c>
      <c r="L136" s="14">
        <f>BBMData!Q136-BLMLossSum!J136</f>
        <v>1.6416393130459325E-2</v>
      </c>
      <c r="M136" s="14">
        <f>'230'!C136*Notes!$C$4/Notes!$F$56</f>
        <v>4.4851445920751878E+17</v>
      </c>
      <c r="N136" s="14">
        <f>'301'!C136*Notes!$C$4/Notes!$F$57</f>
        <v>5.5801429548284744E+16</v>
      </c>
      <c r="O136" s="14">
        <f>'303'!C136*Notes!$C$4/Notes!$F$58</f>
        <v>6.4388695569999024E+16</v>
      </c>
      <c r="P136" s="14">
        <f>'307'!C136*Notes!$C$4/Notes!$F$59</f>
        <v>1.7857215483337194E+17</v>
      </c>
      <c r="Q136" s="14">
        <f>'309'!C136*Notes!$C$4/Notes!$F$60</f>
        <v>1.0952063288393342E+17</v>
      </c>
      <c r="R136" s="14">
        <f t="shared" si="17"/>
        <v>8.5679737204310797E+17</v>
      </c>
      <c r="S136" s="37">
        <f>R136/BBMData!D136</f>
        <v>9.2726988316353676E-2</v>
      </c>
      <c r="T136" s="14">
        <f t="shared" ref="T136:T159" si="26">1-S136</f>
        <v>0.90727301168364627</v>
      </c>
      <c r="U136" s="37">
        <f>BBMData!Q136-S136</f>
        <v>-5.3607688384552654E-3</v>
      </c>
      <c r="W136" s="15">
        <f>'230'!C136*Notes!$C$4/Notes!$H$56</f>
        <v>3.6470418666854458E+17</v>
      </c>
      <c r="X136" s="14">
        <f>'301'!C136*Notes!$C$4/Notes!$H$57</f>
        <v>3.948282710413084E+16</v>
      </c>
      <c r="Y136" s="14">
        <f>'303'!C136*Notes!$C$4/Notes!$H$58</f>
        <v>1.1085388893792698E+17</v>
      </c>
      <c r="Z136" s="14">
        <f>'307'!C136*Notes!$C$4/Notes!$H$59</f>
        <v>1.2642400706361317E+17</v>
      </c>
      <c r="AA136" s="14">
        <f>'309'!C136*Notes!$C$4/Notes!$H$60</f>
        <v>1.0785234308445555E+17</v>
      </c>
      <c r="AB136" s="14">
        <f t="shared" si="18"/>
        <v>7.493172528586711E+17</v>
      </c>
      <c r="AC136" s="15">
        <f>AB136/BBMData!D136</f>
        <v>8.109494078557046E-2</v>
      </c>
      <c r="AD136" s="14">
        <f t="shared" ref="AD136:AD159" si="27">1-AC136</f>
        <v>0.91890505921442955</v>
      </c>
      <c r="AE136" s="15">
        <f t="shared" si="19"/>
        <v>5.7946615117110144E+16</v>
      </c>
      <c r="AF136" s="37">
        <f>BBMData!Q136-AC136</f>
        <v>6.2712786923279501E-3</v>
      </c>
      <c r="AG136" s="14">
        <f t="shared" si="20"/>
        <v>3.3578102035304977E+33</v>
      </c>
      <c r="AH136" s="14">
        <f>AG136/BBMData!R136^2</f>
        <v>0.25361342856762165</v>
      </c>
      <c r="AI136" s="15">
        <f t="shared" si="21"/>
        <v>7.1781504680014499E-2</v>
      </c>
      <c r="AK136" s="40">
        <f t="shared" si="22"/>
        <v>0.18790321051504671</v>
      </c>
      <c r="AL136" s="40">
        <f t="shared" si="23"/>
        <v>-6.1359743737239555E-2</v>
      </c>
      <c r="AM136" s="40">
        <f t="shared" si="24"/>
        <v>7.1781504680014499E-2</v>
      </c>
    </row>
    <row r="137" spans="1:39" x14ac:dyDescent="0.25">
      <c r="A137" t="s">
        <v>146</v>
      </c>
      <c r="B137">
        <v>1175900400</v>
      </c>
      <c r="C137" s="15">
        <f>BBMData!O137</f>
        <v>8.0931743584600986E+17</v>
      </c>
      <c r="D137" s="14">
        <f>'230'!C137*Notes!$C$4/Notes!$D$56</f>
        <v>2.6437420800000003E+17</v>
      </c>
      <c r="E137" s="14">
        <f>'301'!C137*Notes!$C$4/Notes!$D$57</f>
        <v>4.1774491736243072E+16</v>
      </c>
      <c r="F137" s="14">
        <f>'303'!C137*Notes!$C$4/Notes!$D$58</f>
        <v>9.6240958733067456E+16</v>
      </c>
      <c r="G137" s="14">
        <f>'307'!C137*Notes!$C$4/Notes!$D$59</f>
        <v>1.2734017712850446E+17</v>
      </c>
      <c r="H137" s="14">
        <f>'309'!C137*Notes!$C$4/Notes!$D$60</f>
        <v>1.2744609624884395E+17</v>
      </c>
      <c r="I137" s="14">
        <f t="shared" ref="I137:I200" si="28">SUM(D137:H137)</f>
        <v>6.5717593184665894E+17</v>
      </c>
      <c r="J137" s="40">
        <f>I137/BBMData!D137</f>
        <v>6.5066923945213753E-2</v>
      </c>
      <c r="K137" s="14">
        <f t="shared" si="25"/>
        <v>0.93493307605478626</v>
      </c>
      <c r="L137" s="14">
        <f>BBMData!Q137-BLMLossSum!J137</f>
        <v>1.5063515247460496E-2</v>
      </c>
      <c r="M137" s="14">
        <f>'230'!C137*Notes!$C$4/Notes!$F$56</f>
        <v>4.6850313559143565E+17</v>
      </c>
      <c r="N137" s="14">
        <f>'301'!C137*Notes!$C$4/Notes!$F$57</f>
        <v>6.3875895581255616E+16</v>
      </c>
      <c r="O137" s="14">
        <f>'303'!C137*Notes!$C$4/Notes!$F$58</f>
        <v>7.2973758022277024E+16</v>
      </c>
      <c r="P137" s="14">
        <f>'307'!C137*Notes!$C$4/Notes!$F$59</f>
        <v>1.7644258125878211E+17</v>
      </c>
      <c r="Q137" s="14">
        <f>'309'!C137*Notes!$C$4/Notes!$F$60</f>
        <v>9.1712853746375552E+16</v>
      </c>
      <c r="R137" s="14">
        <f t="shared" ref="R137:R200" si="29">SUM(M137:Q137)</f>
        <v>8.7350822420012595E+17</v>
      </c>
      <c r="S137" s="37">
        <f>R137/BBMData!D137</f>
        <v>8.6485962792091683E-2</v>
      </c>
      <c r="T137" s="14">
        <f t="shared" si="26"/>
        <v>0.91351403720790836</v>
      </c>
      <c r="U137" s="37">
        <f>BBMData!Q137-S137</f>
        <v>-6.3555235994174342E-3</v>
      </c>
      <c r="W137" s="15">
        <f>'230'!C137*Notes!$C$4/Notes!$H$56</f>
        <v>3.8095774062543994E+17</v>
      </c>
      <c r="X137" s="14">
        <f>'301'!C137*Notes!$C$4/Notes!$H$57</f>
        <v>4.5195991604013544E+16</v>
      </c>
      <c r="Y137" s="14">
        <f>'303'!C137*Notes!$C$4/Notes!$H$58</f>
        <v>1.2563424053823829E+17</v>
      </c>
      <c r="Z137" s="14">
        <f>'307'!C137*Notes!$C$4/Notes!$H$59</f>
        <v>1.2491632953747451E+17</v>
      </c>
      <c r="AA137" s="14">
        <f>'309'!C137*Notes!$C$4/Notes!$H$60</f>
        <v>9.0315823667593664E+16</v>
      </c>
      <c r="AB137" s="14">
        <f t="shared" ref="AB137:AB200" si="30">SUM(W137:AA137)</f>
        <v>7.6702012597276006E+17</v>
      </c>
      <c r="AC137" s="15">
        <f>AB137/BBMData!D137</f>
        <v>7.5942586729976239E-2</v>
      </c>
      <c r="AD137" s="14">
        <f t="shared" si="27"/>
        <v>0.92405741327002378</v>
      </c>
      <c r="AE137" s="15">
        <f t="shared" ref="AE137:AE200" si="31">C137-AB137</f>
        <v>4.2297309873249792E+16</v>
      </c>
      <c r="AF137" s="37">
        <f>BBMData!Q137-AC137</f>
        <v>4.1878524626980107E-3</v>
      </c>
      <c r="AG137" s="14">
        <f t="shared" ref="AG137:AG200" si="32">AE137^2</f>
        <v>1.7890624225137143E+33</v>
      </c>
      <c r="AH137" s="14">
        <f>AG137/BBMData!R137^2</f>
        <v>0.10993887165605724</v>
      </c>
      <c r="AI137" s="15">
        <f t="shared" ref="AI137:AI200" si="33">AE137/C137</f>
        <v>5.226294158488607E-2</v>
      </c>
      <c r="AK137" s="40">
        <f t="shared" ref="AK137:AK200" si="34">(C137-I137)/C137</f>
        <v>0.18798742898738083</v>
      </c>
      <c r="AL137" s="40">
        <f t="shared" ref="AL137:AL200" si="35">(C137-R137)/C137</f>
        <v>-7.9314723137053206E-2</v>
      </c>
      <c r="AM137" s="40">
        <f t="shared" ref="AM137:AM200" si="36">(C137-AB137)/C137</f>
        <v>5.226294158488607E-2</v>
      </c>
    </row>
    <row r="138" spans="1:39" x14ac:dyDescent="0.25">
      <c r="A138" t="s">
        <v>147</v>
      </c>
      <c r="B138">
        <v>1176505200</v>
      </c>
      <c r="C138" s="15">
        <f>BBMData!O138</f>
        <v>6.54873563441184E+17</v>
      </c>
      <c r="D138" s="14">
        <f>'230'!C138*Notes!$C$4/Notes!$D$56</f>
        <v>2.11300992E+17</v>
      </c>
      <c r="E138" s="14">
        <f>'301'!C138*Notes!$C$4/Notes!$D$57</f>
        <v>4.2347482060141576E+16</v>
      </c>
      <c r="F138" s="14">
        <f>'303'!C138*Notes!$C$4/Notes!$D$58</f>
        <v>1.1296267186753179E+17</v>
      </c>
      <c r="G138" s="14">
        <f>'307'!C138*Notes!$C$4/Notes!$D$59</f>
        <v>7.351095817036328E+16</v>
      </c>
      <c r="H138" s="14">
        <f>'309'!C138*Notes!$C$4/Notes!$D$60</f>
        <v>7.5549183234980288E+16</v>
      </c>
      <c r="I138" s="14">
        <f t="shared" si="28"/>
        <v>5.156712873330169E+17</v>
      </c>
      <c r="J138" s="40">
        <f>I138/BBMData!D138</f>
        <v>6.5774398894517458E-2</v>
      </c>
      <c r="K138" s="14">
        <f t="shared" si="25"/>
        <v>0.93422560110548258</v>
      </c>
      <c r="L138" s="14">
        <f>BBMData!Q138-BLMLossSum!J138</f>
        <v>1.7755392360735603E-2</v>
      </c>
      <c r="M138" s="14">
        <f>'230'!C138*Notes!$C$4/Notes!$F$56</f>
        <v>3.7445096499572621E+17</v>
      </c>
      <c r="N138" s="14">
        <f>'301'!C138*Notes!$C$4/Notes!$F$57</f>
        <v>6.4752034789112368E+16</v>
      </c>
      <c r="O138" s="14">
        <f>'303'!C138*Notes!$C$4/Notes!$F$58</f>
        <v>8.565283213018144E+16</v>
      </c>
      <c r="P138" s="14">
        <f>'307'!C138*Notes!$C$4/Notes!$F$59</f>
        <v>1.0185680201540949E+17</v>
      </c>
      <c r="Q138" s="14">
        <f>'309'!C138*Notes!$C$4/Notes!$F$60</f>
        <v>5.4366758940650768E+16</v>
      </c>
      <c r="R138" s="14">
        <f t="shared" si="29"/>
        <v>6.8107939287108032E+17</v>
      </c>
      <c r="S138" s="37">
        <f>R138/BBMData!D138</f>
        <v>8.6872371539678611E-2</v>
      </c>
      <c r="T138" s="14">
        <f t="shared" si="26"/>
        <v>0.91312762846032136</v>
      </c>
      <c r="U138" s="37">
        <f>BBMData!Q138-S138</f>
        <v>-3.3425802844255503E-3</v>
      </c>
      <c r="W138" s="15">
        <f>'230'!C138*Notes!$C$4/Notes!$H$56</f>
        <v>3.0448033911172666E+17</v>
      </c>
      <c r="X138" s="14">
        <f>'301'!C138*Notes!$C$4/Notes!$H$57</f>
        <v>4.5815912153414984E+16</v>
      </c>
      <c r="Y138" s="14">
        <f>'303'!C138*Notes!$C$4/Notes!$H$58</f>
        <v>1.4746298952206246E+17</v>
      </c>
      <c r="Z138" s="14">
        <f>'307'!C138*Notes!$C$4/Notes!$H$59</f>
        <v>7.2111719038665424E+16</v>
      </c>
      <c r="AA138" s="14">
        <f>'309'!C138*Notes!$C$4/Notes!$H$60</f>
        <v>5.3538608965773616E+16</v>
      </c>
      <c r="AB138" s="14">
        <f t="shared" si="30"/>
        <v>6.2340956879164314E+17</v>
      </c>
      <c r="AC138" s="15">
        <f>AB138/BBMData!D138</f>
        <v>7.9516526631587134E-2</v>
      </c>
      <c r="AD138" s="14">
        <f t="shared" si="27"/>
        <v>0.92048347336841285</v>
      </c>
      <c r="AE138" s="15">
        <f t="shared" si="31"/>
        <v>3.1463994649540864E+16</v>
      </c>
      <c r="AF138" s="37">
        <f>BBMData!Q138-AC138</f>
        <v>4.013264623665927E-3</v>
      </c>
      <c r="AG138" s="14">
        <f t="shared" si="32"/>
        <v>9.8998295930633606E+32</v>
      </c>
      <c r="AH138" s="14">
        <f>AG138/BBMData!R138^2</f>
        <v>0.10027915729133445</v>
      </c>
      <c r="AI138" s="15">
        <f t="shared" si="33"/>
        <v>4.8045907494274245E-2</v>
      </c>
      <c r="AK138" s="40">
        <f t="shared" si="34"/>
        <v>0.2125635907131396</v>
      </c>
      <c r="AL138" s="40">
        <f t="shared" si="35"/>
        <v>-4.0016624418600363E-2</v>
      </c>
      <c r="AM138" s="40">
        <f t="shared" si="36"/>
        <v>4.8045907494274245E-2</v>
      </c>
    </row>
    <row r="139" spans="1:39" x14ac:dyDescent="0.25">
      <c r="A139" t="s">
        <v>148</v>
      </c>
      <c r="B139">
        <v>1177110000</v>
      </c>
      <c r="C139" s="15">
        <f>BBMData!O139</f>
        <v>9.3688192569014758E+17</v>
      </c>
      <c r="D139" s="14">
        <f>'230'!C139*Notes!$C$4/Notes!$D$56</f>
        <v>2.6652931199999997E+17</v>
      </c>
      <c r="E139" s="14">
        <f>'301'!C139*Notes!$C$4/Notes!$D$57</f>
        <v>5.906373498364048E+16</v>
      </c>
      <c r="F139" s="14">
        <f>'303'!C139*Notes!$C$4/Notes!$D$58</f>
        <v>1.6346539116443997E+17</v>
      </c>
      <c r="G139" s="14">
        <f>'307'!C139*Notes!$C$4/Notes!$D$59</f>
        <v>1.1559362424912762E+17</v>
      </c>
      <c r="H139" s="14">
        <f>'309'!C139*Notes!$C$4/Notes!$D$60</f>
        <v>1.4433780448317702E+17</v>
      </c>
      <c r="I139" s="14">
        <f t="shared" si="28"/>
        <v>7.4898986688038502E+17</v>
      </c>
      <c r="J139" s="40">
        <f>I139/BBMData!D139</f>
        <v>6.9999052979475229E-2</v>
      </c>
      <c r="K139" s="14">
        <f t="shared" si="25"/>
        <v>0.93000094702052483</v>
      </c>
      <c r="L139" s="14">
        <f>BBMData!Q139-BLMLossSum!J139</f>
        <v>1.7560005496239497E-2</v>
      </c>
      <c r="M139" s="14">
        <f>'230'!C139*Notes!$C$4/Notes!$F$56</f>
        <v>4.7232224105245555E+17</v>
      </c>
      <c r="N139" s="14">
        <f>'301'!C139*Notes!$C$4/Notes!$F$57</f>
        <v>9.0312265012689056E+16</v>
      </c>
      <c r="O139" s="14">
        <f>'303'!C139*Notes!$C$4/Notes!$F$58</f>
        <v>1.2394602107961051E+17</v>
      </c>
      <c r="P139" s="14">
        <f>'307'!C139*Notes!$C$4/Notes!$F$59</f>
        <v>1.6016655465298832E+17</v>
      </c>
      <c r="Q139" s="14">
        <f>'309'!C139*Notes!$C$4/Notes!$F$60</f>
        <v>1.03868477279928E+17</v>
      </c>
      <c r="R139" s="14">
        <f t="shared" si="29"/>
        <v>9.5061555907767142E+17</v>
      </c>
      <c r="S139" s="37">
        <f>R139/BBMData!D139</f>
        <v>8.8842575614735644E-2</v>
      </c>
      <c r="T139" s="14">
        <f t="shared" si="26"/>
        <v>0.91115742438526437</v>
      </c>
      <c r="U139" s="37">
        <f>BBMData!Q139-S139</f>
        <v>-1.2835171390209177E-3</v>
      </c>
      <c r="W139" s="15">
        <f>'230'!C139*Notes!$C$4/Notes!$H$56</f>
        <v>3.8406320071121664E+17</v>
      </c>
      <c r="X139" s="14">
        <f>'301'!C139*Notes!$C$4/Notes!$H$57</f>
        <v>6.3901293815295344E+16</v>
      </c>
      <c r="Y139" s="14">
        <f>'303'!C139*Notes!$C$4/Notes!$H$58</f>
        <v>2.133899178019535E+17</v>
      </c>
      <c r="Z139" s="14">
        <f>'307'!C139*Notes!$C$4/Notes!$H$59</f>
        <v>1.1339336558770038E+17</v>
      </c>
      <c r="AA139" s="14">
        <f>'309'!C139*Notes!$C$4/Notes!$H$60</f>
        <v>1.0228628480559267E+17</v>
      </c>
      <c r="AB139" s="14">
        <f t="shared" si="30"/>
        <v>8.7703406272175859E+17</v>
      </c>
      <c r="AC139" s="15">
        <f>AB139/BBMData!D139</f>
        <v>8.1965800254369961E-2</v>
      </c>
      <c r="AD139" s="14">
        <f t="shared" si="27"/>
        <v>0.91803419974563005</v>
      </c>
      <c r="AE139" s="15">
        <f t="shared" si="31"/>
        <v>5.9847862968388992E+16</v>
      </c>
      <c r="AF139" s="37">
        <f>BBMData!Q139-AC139</f>
        <v>5.5932582213447657E-3</v>
      </c>
      <c r="AG139" s="14">
        <f t="shared" si="32"/>
        <v>3.5817667018830663E+33</v>
      </c>
      <c r="AH139" s="14">
        <f>AG139/BBMData!R139^2</f>
        <v>0.19949966959459475</v>
      </c>
      <c r="AI139" s="15">
        <f t="shared" si="33"/>
        <v>6.3879835150307207E-2</v>
      </c>
      <c r="AK139" s="40">
        <f t="shared" si="34"/>
        <v>0.20055041479357516</v>
      </c>
      <c r="AL139" s="40">
        <f t="shared" si="35"/>
        <v>-1.4658873237849106E-2</v>
      </c>
      <c r="AM139" s="40">
        <f t="shared" si="36"/>
        <v>6.3879835150307207E-2</v>
      </c>
    </row>
    <row r="140" spans="1:39" x14ac:dyDescent="0.25">
      <c r="A140" t="s">
        <v>149</v>
      </c>
      <c r="B140">
        <v>1177714800</v>
      </c>
      <c r="C140" s="15">
        <f>BBMData!O140</f>
        <v>7.2451913848473331E+17</v>
      </c>
      <c r="D140" s="14">
        <f>'230'!C140*Notes!$C$4/Notes!$D$56</f>
        <v>2.11117536E+17</v>
      </c>
      <c r="E140" s="14">
        <f>'301'!C140*Notes!$C$4/Notes!$D$57</f>
        <v>5.0025014381297976E+16</v>
      </c>
      <c r="F140" s="14">
        <f>'303'!C140*Notes!$C$4/Notes!$D$58</f>
        <v>1.3924978800745304E+17</v>
      </c>
      <c r="G140" s="14">
        <f>'307'!C140*Notes!$C$4/Notes!$D$59</f>
        <v>7.9419420785702832E+16</v>
      </c>
      <c r="H140" s="14">
        <f>'309'!C140*Notes!$C$4/Notes!$D$60</f>
        <v>1.0499234218028963E+17</v>
      </c>
      <c r="I140" s="14">
        <f t="shared" si="28"/>
        <v>5.8480410135474355E+17</v>
      </c>
      <c r="J140" s="40">
        <f>I140/BBMData!D140</f>
        <v>6.8079639272961998E-2</v>
      </c>
      <c r="K140" s="14">
        <f t="shared" si="25"/>
        <v>0.93192036072703799</v>
      </c>
      <c r="L140" s="14">
        <f>BBMData!Q140-BLMLossSum!J140</f>
        <v>1.6264847162979018E-2</v>
      </c>
      <c r="M140" s="14">
        <f>'230'!C140*Notes!$C$4/Notes!$F$56</f>
        <v>3.7412585873103699E+17</v>
      </c>
      <c r="N140" s="14">
        <f>'301'!C140*Notes!$C$4/Notes!$F$57</f>
        <v>7.6491477508469936E+16</v>
      </c>
      <c r="O140" s="14">
        <f>'303'!C140*Notes!$C$4/Notes!$F$58</f>
        <v>1.0558477875197883E+17</v>
      </c>
      <c r="P140" s="14">
        <f>'307'!C140*Notes!$C$4/Notes!$F$59</f>
        <v>1.100435692920836E+17</v>
      </c>
      <c r="Q140" s="14">
        <f>'309'!C140*Notes!$C$4/Notes!$F$60</f>
        <v>7.5554666688801504E+16</v>
      </c>
      <c r="R140" s="14">
        <f t="shared" si="29"/>
        <v>7.4180035097237094E+17</v>
      </c>
      <c r="S140" s="37">
        <f>R140/BBMData!D140</f>
        <v>8.6356269030543761E-2</v>
      </c>
      <c r="T140" s="14">
        <f t="shared" si="26"/>
        <v>0.91364373096945628</v>
      </c>
      <c r="U140" s="37">
        <f>BBMData!Q140-S140</f>
        <v>-2.0117825946027457E-3</v>
      </c>
      <c r="W140" s="15">
        <f>'230'!C140*Notes!$C$4/Notes!$H$56</f>
        <v>3.042159828275305E+17</v>
      </c>
      <c r="X140" s="14">
        <f>'301'!C140*Notes!$C$4/Notes!$H$57</f>
        <v>5.4122265430371304E+16</v>
      </c>
      <c r="Y140" s="14">
        <f>'303'!C140*Notes!$C$4/Notes!$H$58</f>
        <v>1.8177854410147402E+17</v>
      </c>
      <c r="Z140" s="14">
        <f>'307'!C140*Notes!$C$4/Notes!$H$59</f>
        <v>7.7907717440432944E+16</v>
      </c>
      <c r="AA140" s="14">
        <f>'309'!C140*Notes!$C$4/Notes!$H$60</f>
        <v>7.4403768666933248E+16</v>
      </c>
      <c r="AB140" s="14">
        <f t="shared" si="30"/>
        <v>6.9242827846674202E+17</v>
      </c>
      <c r="AC140" s="15">
        <f>AB140/BBMData!D140</f>
        <v>8.0608647085767413E-2</v>
      </c>
      <c r="AD140" s="14">
        <f t="shared" si="27"/>
        <v>0.91939135291423257</v>
      </c>
      <c r="AE140" s="15">
        <f t="shared" si="31"/>
        <v>3.2090860017991296E+16</v>
      </c>
      <c r="AF140" s="37">
        <f>BBMData!Q140-AC140</f>
        <v>3.7358393501736031E-3</v>
      </c>
      <c r="AG140" s="14">
        <f t="shared" si="32"/>
        <v>1.0298232966943124E+33</v>
      </c>
      <c r="AH140" s="14">
        <f>AG140/BBMData!R140^2</f>
        <v>8.9181635587939387E-2</v>
      </c>
      <c r="AI140" s="15">
        <f t="shared" si="33"/>
        <v>4.4292632607478732E-2</v>
      </c>
      <c r="AK140" s="40">
        <f t="shared" si="34"/>
        <v>0.19283829744261996</v>
      </c>
      <c r="AL140" s="40">
        <f t="shared" si="35"/>
        <v>-2.3851975151104685E-2</v>
      </c>
      <c r="AM140" s="40">
        <f t="shared" si="36"/>
        <v>4.4292632607478732E-2</v>
      </c>
    </row>
    <row r="141" spans="1:39" x14ac:dyDescent="0.25">
      <c r="A141" t="s">
        <v>150</v>
      </c>
      <c r="B141">
        <v>1178319600</v>
      </c>
      <c r="C141" s="15">
        <f>BBMData!O141</f>
        <v>7.9119465548611507E+17</v>
      </c>
      <c r="D141" s="14">
        <f>'230'!C141*Notes!$C$4/Notes!$D$56</f>
        <v>2.36873952E+17</v>
      </c>
      <c r="E141" s="14">
        <f>'301'!C141*Notes!$C$4/Notes!$D$57</f>
        <v>5.132971065871944E+16</v>
      </c>
      <c r="F141" s="14">
        <f>'303'!C141*Notes!$C$4/Notes!$D$58</f>
        <v>1.4217100492690579E+17</v>
      </c>
      <c r="G141" s="14">
        <f>'307'!C141*Notes!$C$4/Notes!$D$59</f>
        <v>8.609071968915912E+16</v>
      </c>
      <c r="H141" s="14">
        <f>'309'!C141*Notes!$C$4/Notes!$D$60</f>
        <v>1.0121837384228597E+17</v>
      </c>
      <c r="I141" s="14">
        <f t="shared" si="28"/>
        <v>6.1768376111707034E+17</v>
      </c>
      <c r="J141" s="40">
        <f>I141/BBMData!D141</f>
        <v>6.5087856808964215E-2</v>
      </c>
      <c r="K141" s="14">
        <f t="shared" si="25"/>
        <v>0.93491214319103577</v>
      </c>
      <c r="L141" s="14">
        <f>BBMData!Q141-BLMLossSum!J141</f>
        <v>1.8283550513071095E-2</v>
      </c>
      <c r="M141" s="14">
        <f>'230'!C141*Notes!$C$4/Notes!$F$56</f>
        <v>4.1976934925488346E+17</v>
      </c>
      <c r="N141" s="14">
        <f>'301'!C141*Notes!$C$4/Notes!$F$57</f>
        <v>7.8486442371430128E+16</v>
      </c>
      <c r="O141" s="14">
        <f>'303'!C141*Notes!$C$4/Notes!$F$58</f>
        <v>1.0779976267791808E+17</v>
      </c>
      <c r="P141" s="14">
        <f>'307'!C141*Notes!$C$4/Notes!$F$59</f>
        <v>1.1928732272024829E+17</v>
      </c>
      <c r="Q141" s="14">
        <f>'309'!C141*Notes!$C$4/Notes!$F$60</f>
        <v>7.2838840810926304E+16</v>
      </c>
      <c r="R141" s="14">
        <f t="shared" si="29"/>
        <v>7.9818171783540634E+17</v>
      </c>
      <c r="S141" s="37">
        <f>R141/BBMData!D141</f>
        <v>8.4107662574858411E-2</v>
      </c>
      <c r="T141" s="14">
        <f t="shared" si="26"/>
        <v>0.91589233742514153</v>
      </c>
      <c r="U141" s="37">
        <f>BBMData!Q141-S141</f>
        <v>-7.3625525282310089E-4</v>
      </c>
      <c r="W141" s="15">
        <f>'230'!C141*Notes!$C$4/Notes!$H$56</f>
        <v>3.4133044312302547E+17</v>
      </c>
      <c r="X141" s="14">
        <f>'301'!C141*Notes!$C$4/Notes!$H$57</f>
        <v>5.5533821610933256E+16</v>
      </c>
      <c r="Y141" s="14">
        <f>'303'!C141*Notes!$C$4/Notes!$H$58</f>
        <v>1.8559193991500512E+17</v>
      </c>
      <c r="Z141" s="14">
        <f>'307'!C141*Notes!$C$4/Notes!$H$59</f>
        <v>8.4452031976968928E+16</v>
      </c>
      <c r="AA141" s="14">
        <f>'309'!C141*Notes!$C$4/Notes!$H$60</f>
        <v>7.172931202232408E+16</v>
      </c>
      <c r="AB141" s="14">
        <f t="shared" si="30"/>
        <v>7.386375486482569E+17</v>
      </c>
      <c r="AC141" s="15">
        <f>AB141/BBMData!D141</f>
        <v>7.7833250647866906E-2</v>
      </c>
      <c r="AD141" s="14">
        <f t="shared" si="27"/>
        <v>0.92216674935213305</v>
      </c>
      <c r="AE141" s="15">
        <f t="shared" si="31"/>
        <v>5.2557106837858176E+16</v>
      </c>
      <c r="AF141" s="37">
        <f>BBMData!Q141-AC141</f>
        <v>5.5381566741684041E-3</v>
      </c>
      <c r="AG141" s="14">
        <f t="shared" si="32"/>
        <v>2.7622494791660389E+33</v>
      </c>
      <c r="AH141" s="14">
        <f>AG141/BBMData!R141^2</f>
        <v>0.19632160018224018</v>
      </c>
      <c r="AI141" s="15">
        <f t="shared" si="33"/>
        <v>6.6427530157628215E-2</v>
      </c>
      <c r="AK141" s="40">
        <f t="shared" si="34"/>
        <v>0.21930240954729216</v>
      </c>
      <c r="AL141" s="40">
        <f t="shared" si="35"/>
        <v>-8.8310282442420791E-3</v>
      </c>
      <c r="AM141" s="40">
        <f t="shared" si="36"/>
        <v>6.6427530157628215E-2</v>
      </c>
    </row>
    <row r="142" spans="1:39" x14ac:dyDescent="0.25">
      <c r="A142" t="s">
        <v>151</v>
      </c>
      <c r="B142">
        <v>1178924400</v>
      </c>
      <c r="C142" s="15">
        <f>BBMData!O142</f>
        <v>7.7583439277176358E+17</v>
      </c>
      <c r="D142" s="14">
        <f>'230'!C142*Notes!$C$4/Notes!$D$56</f>
        <v>2.216088E+17</v>
      </c>
      <c r="E142" s="14">
        <f>'301'!C142*Notes!$C$4/Notes!$D$57</f>
        <v>4.8375985890453936E+16</v>
      </c>
      <c r="F142" s="14">
        <f>'303'!C142*Notes!$C$4/Notes!$D$58</f>
        <v>1.3822553992144666E+17</v>
      </c>
      <c r="G142" s="14">
        <f>'307'!C142*Notes!$C$4/Notes!$D$59</f>
        <v>8.1800821153772048E+16</v>
      </c>
      <c r="H142" s="14">
        <f>'309'!C142*Notes!$C$4/Notes!$D$60</f>
        <v>1.1522045575409821E+17</v>
      </c>
      <c r="I142" s="14">
        <f t="shared" si="28"/>
        <v>6.0523160271977088E+17</v>
      </c>
      <c r="J142" s="40">
        <f>I142/BBMData!D142</f>
        <v>6.7699284420556033E-2</v>
      </c>
      <c r="K142" s="14">
        <f t="shared" si="25"/>
        <v>0.93230071557944394</v>
      </c>
      <c r="L142" s="14">
        <f>BBMData!Q142-BLMLossSum!J142</f>
        <v>1.9083086135569652E-2</v>
      </c>
      <c r="M142" s="14">
        <f>'230'!C142*Notes!$C$4/Notes!$F$56</f>
        <v>3.9271764995568454E+17</v>
      </c>
      <c r="N142" s="14">
        <f>'301'!C142*Notes!$C$4/Notes!$F$57</f>
        <v>7.39700064548728E+16</v>
      </c>
      <c r="O142" s="14">
        <f>'303'!C142*Notes!$C$4/Notes!$F$58</f>
        <v>1.0480815273986358E+17</v>
      </c>
      <c r="P142" s="14">
        <f>'307'!C142*Notes!$C$4/Notes!$F$59</f>
        <v>1.133432382373272E+17</v>
      </c>
      <c r="Q142" s="14">
        <f>'309'!C142*Notes!$C$4/Notes!$F$60</f>
        <v>8.2915029319795248E+16</v>
      </c>
      <c r="R142" s="14">
        <f t="shared" si="29"/>
        <v>7.677540767075433E+17</v>
      </c>
      <c r="S142" s="37">
        <f>R142/BBMData!D142</f>
        <v>8.5878532070194996E-2</v>
      </c>
      <c r="T142" s="14">
        <f t="shared" si="26"/>
        <v>0.91412146792980498</v>
      </c>
      <c r="U142" s="37">
        <f>BBMData!Q142-S142</f>
        <v>9.0383848593068861E-4</v>
      </c>
      <c r="W142" s="15">
        <f>'230'!C142*Notes!$C$4/Notes!$H$56</f>
        <v>3.1933367626661594E+17</v>
      </c>
      <c r="X142" s="14">
        <f>'301'!C142*Notes!$C$4/Notes!$H$57</f>
        <v>5.2338174835145568E+16</v>
      </c>
      <c r="Y142" s="14">
        <f>'303'!C142*Notes!$C$4/Notes!$H$58</f>
        <v>1.8044147688911318E+17</v>
      </c>
      <c r="Z142" s="14">
        <f>'307'!C142*Notes!$C$4/Notes!$H$59</f>
        <v>8.0243789211702768E+16</v>
      </c>
      <c r="AA142" s="14">
        <f>'309'!C142*Notes!$C$4/Notes!$H$60</f>
        <v>8.1652013447852512E+16</v>
      </c>
      <c r="AB142" s="14">
        <f t="shared" si="30"/>
        <v>7.1400913065043008E+17</v>
      </c>
      <c r="AC142" s="15">
        <f>AB142/BBMData!D142</f>
        <v>7.9866793137631995E-2</v>
      </c>
      <c r="AD142" s="14">
        <f t="shared" si="27"/>
        <v>0.92013320686236799</v>
      </c>
      <c r="AE142" s="15">
        <f t="shared" si="31"/>
        <v>6.1825262121333504E+16</v>
      </c>
      <c r="AF142" s="37">
        <f>BBMData!Q142-AC142</f>
        <v>6.9155774184936902E-3</v>
      </c>
      <c r="AG142" s="14">
        <f t="shared" si="32"/>
        <v>3.8223630363715956E+33</v>
      </c>
      <c r="AH142" s="14">
        <f>AG142/BBMData!R142^2</f>
        <v>0.30928021055657523</v>
      </c>
      <c r="AI142" s="15">
        <f t="shared" si="33"/>
        <v>7.9688736020654058E-2</v>
      </c>
      <c r="AK142" s="40">
        <f t="shared" si="34"/>
        <v>0.21989588453599396</v>
      </c>
      <c r="AL142" s="40">
        <f t="shared" si="35"/>
        <v>1.0415001112998312E-2</v>
      </c>
      <c r="AM142" s="40">
        <f t="shared" si="36"/>
        <v>7.9688736020654058E-2</v>
      </c>
    </row>
    <row r="143" spans="1:39" x14ac:dyDescent="0.25">
      <c r="A143" t="s">
        <v>152</v>
      </c>
      <c r="B143">
        <v>1179529200</v>
      </c>
      <c r="C143" s="15">
        <f>BBMData!O143</f>
        <v>6.4233298060303411E+17</v>
      </c>
      <c r="D143" s="14">
        <f>'230'!C143*Notes!$C$4/Notes!$D$56</f>
        <v>2.09782944E+17</v>
      </c>
      <c r="E143" s="14">
        <f>'301'!C143*Notes!$C$4/Notes!$D$57</f>
        <v>4.5398050263432168E+16</v>
      </c>
      <c r="F143" s="14">
        <f>'303'!C143*Notes!$C$4/Notes!$D$58</f>
        <v>1.2826117886001717E+17</v>
      </c>
      <c r="G143" s="14">
        <f>'307'!C143*Notes!$C$4/Notes!$D$59</f>
        <v>6.3892465194367432E+16</v>
      </c>
      <c r="H143" s="14">
        <f>'309'!C143*Notes!$C$4/Notes!$D$60</f>
        <v>1.0478677144862038E+17</v>
      </c>
      <c r="I143" s="14">
        <f t="shared" si="28"/>
        <v>5.5212140976643712E+17</v>
      </c>
      <c r="J143" s="40">
        <f>I143/BBMData!D143</f>
        <v>6.9624389630067729E-2</v>
      </c>
      <c r="K143" s="14">
        <f t="shared" si="25"/>
        <v>0.93037561036993233</v>
      </c>
      <c r="L143" s="14">
        <f>BBMData!Q143-BLMLossSum!J143</f>
        <v>1.1375986234123212E-2</v>
      </c>
      <c r="M143" s="14">
        <f>'230'!C143*Notes!$C$4/Notes!$F$56</f>
        <v>3.7176079997033043E+17</v>
      </c>
      <c r="N143" s="14">
        <f>'301'!C143*Notes!$C$4/Notes!$F$57</f>
        <v>6.941655057178632E+16</v>
      </c>
      <c r="O143" s="14">
        <f>'303'!C143*Notes!$C$4/Notes!$F$58</f>
        <v>9.7252774213760864E+16</v>
      </c>
      <c r="P143" s="14">
        <f>'307'!C143*Notes!$C$4/Notes!$F$59</f>
        <v>8.85294157436632E+16</v>
      </c>
      <c r="Q143" s="14">
        <f>'309'!C143*Notes!$C$4/Notes!$F$60</f>
        <v>7.5406733727313952E+16</v>
      </c>
      <c r="R143" s="14">
        <f t="shared" si="29"/>
        <v>7.0236627422685478E+17</v>
      </c>
      <c r="S143" s="37">
        <f>R143/BBMData!D143</f>
        <v>8.857077859102834E-2</v>
      </c>
      <c r="T143" s="14">
        <f t="shared" si="26"/>
        <v>0.91142922140897165</v>
      </c>
      <c r="U143" s="37">
        <f>BBMData!Q143-S143</f>
        <v>-7.5704027268373997E-3</v>
      </c>
      <c r="W143" s="15">
        <f>'230'!C143*Notes!$C$4/Notes!$H$56</f>
        <v>3.0229286348535629E+17</v>
      </c>
      <c r="X143" s="14">
        <f>'301'!C143*Notes!$C$4/Notes!$H$57</f>
        <v>4.9116334233326848E+16</v>
      </c>
      <c r="Y143" s="14">
        <f>'303'!C143*Notes!$C$4/Notes!$H$58</f>
        <v>1.674338660872129E+17</v>
      </c>
      <c r="Z143" s="14">
        <f>'307'!C143*Notes!$C$4/Notes!$H$59</f>
        <v>6.2676308586621784E+16</v>
      </c>
      <c r="AA143" s="14">
        <f>'309'!C143*Notes!$C$4/Notes!$H$60</f>
        <v>7.4258089116918576E+16</v>
      </c>
      <c r="AB143" s="14">
        <f t="shared" si="30"/>
        <v>6.5577746150943642E+17</v>
      </c>
      <c r="AC143" s="15">
        <f>AB143/BBMData!D143</f>
        <v>8.2695770682148353E-2</v>
      </c>
      <c r="AD143" s="14">
        <f t="shared" si="27"/>
        <v>0.9173042293178516</v>
      </c>
      <c r="AE143" s="15">
        <f t="shared" si="31"/>
        <v>-1.3444480906402304E+16</v>
      </c>
      <c r="AF143" s="37">
        <f>BBMData!Q143-AC143</f>
        <v>-1.695394817957413E-3</v>
      </c>
      <c r="AG143" s="14">
        <f t="shared" si="32"/>
        <v>1.8075406684261613E+32</v>
      </c>
      <c r="AH143" s="14">
        <f>AG143/BBMData!R143^2</f>
        <v>1.8433924015974983E-2</v>
      </c>
      <c r="AI143" s="15">
        <f t="shared" si="33"/>
        <v>-2.0930703096983087E-2</v>
      </c>
      <c r="AK143" s="40">
        <f t="shared" si="34"/>
        <v>0.14044362279499442</v>
      </c>
      <c r="AL143" s="40">
        <f t="shared" si="35"/>
        <v>-9.3461328371244934E-2</v>
      </c>
      <c r="AM143" s="40">
        <f t="shared" si="36"/>
        <v>-2.0930703096983087E-2</v>
      </c>
    </row>
    <row r="144" spans="1:39" x14ac:dyDescent="0.25">
      <c r="A144" t="s">
        <v>153</v>
      </c>
      <c r="B144">
        <v>1180134000</v>
      </c>
      <c r="C144" s="15">
        <f>BBMData!O144</f>
        <v>4.803963310019168E+17</v>
      </c>
      <c r="D144" s="14">
        <f>'230'!C144*Notes!$C$4/Notes!$D$56</f>
        <v>1.55064672E+17</v>
      </c>
      <c r="E144" s="14">
        <f>'301'!C144*Notes!$C$4/Notes!$D$57</f>
        <v>3.6709042065346968E+16</v>
      </c>
      <c r="F144" s="14">
        <f>'303'!C144*Notes!$C$4/Notes!$D$58</f>
        <v>1.0383075213442963E+17</v>
      </c>
      <c r="G144" s="14">
        <f>'307'!C144*Notes!$C$4/Notes!$D$59</f>
        <v>6.2786211831895568E+16</v>
      </c>
      <c r="H144" s="14">
        <f>'309'!C144*Notes!$C$4/Notes!$D$60</f>
        <v>1.1172187462267032E+17</v>
      </c>
      <c r="I144" s="14">
        <f t="shared" si="28"/>
        <v>4.7011255265434253E+17</v>
      </c>
      <c r="J144" s="40">
        <f>I144/BBMData!D144</f>
        <v>6.7158936093477506E-2</v>
      </c>
      <c r="K144" s="14">
        <f t="shared" si="25"/>
        <v>0.93284106390652255</v>
      </c>
      <c r="L144" s="14">
        <f>BBMData!Q144-BLMLossSum!J144</f>
        <v>1.4691111925106137E-3</v>
      </c>
      <c r="M144" s="14">
        <f>'230'!C144*Notes!$C$4/Notes!$F$56</f>
        <v>2.7479339078136352E+17</v>
      </c>
      <c r="N144" s="14">
        <f>'301'!C144*Notes!$C$4/Notes!$F$57</f>
        <v>5.6130495917432816E+16</v>
      </c>
      <c r="O144" s="14">
        <f>'303'!C144*Notes!$C$4/Notes!$F$58</f>
        <v>7.872864403340088E+16</v>
      </c>
      <c r="P144" s="14">
        <f>'307'!C144*Notes!$C$4/Notes!$F$59</f>
        <v>8.6996590808106768E+16</v>
      </c>
      <c r="Q144" s="14">
        <f>'309'!C144*Notes!$C$4/Notes!$F$60</f>
        <v>8.0397377786554304E+16</v>
      </c>
      <c r="R144" s="14">
        <f t="shared" si="29"/>
        <v>5.7704649932685824E+17</v>
      </c>
      <c r="S144" s="37">
        <f>R144/BBMData!D144</f>
        <v>8.2435214189551173E-2</v>
      </c>
      <c r="T144" s="14">
        <f t="shared" si="26"/>
        <v>0.91756478581044887</v>
      </c>
      <c r="U144" s="37">
        <f>BBMData!Q144-S144</f>
        <v>-1.3807166903563053E-2</v>
      </c>
      <c r="W144" s="15">
        <f>'230'!C144*Notes!$C$4/Notes!$H$56</f>
        <v>2.2344497045621376E+17</v>
      </c>
      <c r="X144" s="14">
        <f>'301'!C144*Notes!$C$4/Notes!$H$57</f>
        <v>3.9715661113295696E+16</v>
      </c>
      <c r="Y144" s="14">
        <f>'303'!C144*Notes!$C$4/Notes!$H$58</f>
        <v>1.3554205881410342E+17</v>
      </c>
      <c r="Z144" s="14">
        <f>'307'!C144*Notes!$C$4/Notes!$H$59</f>
        <v>6.1591112125499992E+16</v>
      </c>
      <c r="AA144" s="14">
        <f>'309'!C144*Notes!$C$4/Notes!$H$60</f>
        <v>7.9172712426847888E+16</v>
      </c>
      <c r="AB144" s="14">
        <f t="shared" si="30"/>
        <v>5.394665149359607E+17</v>
      </c>
      <c r="AC144" s="15">
        <f>AB144/BBMData!D144</f>
        <v>7.7066644990851529E-2</v>
      </c>
      <c r="AD144" s="14">
        <f t="shared" si="27"/>
        <v>0.92293335500914853</v>
      </c>
      <c r="AE144" s="15">
        <f t="shared" si="31"/>
        <v>-5.9070183934043904E+16</v>
      </c>
      <c r="AF144" s="37">
        <f>BBMData!Q144-AC144</f>
        <v>-8.4385977048634098E-3</v>
      </c>
      <c r="AG144" s="14">
        <f t="shared" si="32"/>
        <v>3.4892866300017783E+33</v>
      </c>
      <c r="AH144" s="14">
        <f>AG144/BBMData!R144^2</f>
        <v>0.45412939748382103</v>
      </c>
      <c r="AI144" s="15">
        <f t="shared" si="33"/>
        <v>-0.12296135528522222</v>
      </c>
      <c r="AK144" s="40">
        <f t="shared" si="34"/>
        <v>2.1406862800401445E-2</v>
      </c>
      <c r="AL144" s="40">
        <f t="shared" si="35"/>
        <v>-0.20118839817816137</v>
      </c>
      <c r="AM144" s="40">
        <f t="shared" si="36"/>
        <v>-0.12296135528522222</v>
      </c>
    </row>
    <row r="145" spans="1:39" x14ac:dyDescent="0.25">
      <c r="A145" t="s">
        <v>154</v>
      </c>
      <c r="B145">
        <v>1180738800</v>
      </c>
      <c r="C145" s="15">
        <f>BBMData!O145</f>
        <v>6.9630947077497293E+17</v>
      </c>
      <c r="D145" s="14">
        <f>'230'!C145*Notes!$C$4/Notes!$D$56</f>
        <v>2.2041936000000003E+17</v>
      </c>
      <c r="E145" s="14">
        <f>'301'!C145*Notes!$C$4/Notes!$D$57</f>
        <v>5.5736086952361416E+16</v>
      </c>
      <c r="F145" s="14">
        <f>'303'!C145*Notes!$C$4/Notes!$D$58</f>
        <v>1.562457848053985E+17</v>
      </c>
      <c r="G145" s="14">
        <f>'307'!C145*Notes!$C$4/Notes!$D$59</f>
        <v>6.915068728367392E+16</v>
      </c>
      <c r="H145" s="14">
        <f>'309'!C145*Notes!$C$4/Notes!$D$60</f>
        <v>1.2670526587622453E+17</v>
      </c>
      <c r="I145" s="14">
        <f t="shared" si="28"/>
        <v>6.2825718491765837E+17</v>
      </c>
      <c r="J145" s="40">
        <f>I145/BBMData!D145</f>
        <v>6.5104371494057858E-2</v>
      </c>
      <c r="K145" s="14">
        <f t="shared" si="25"/>
        <v>0.9348956285059421</v>
      </c>
      <c r="L145" s="14">
        <f>BBMData!Q145-BLMLossSum!J145</f>
        <v>7.052050347908248E-3</v>
      </c>
      <c r="M145" s="14">
        <f>'230'!C145*Notes!$C$4/Notes!$F$56</f>
        <v>3.9060981812967725E+17</v>
      </c>
      <c r="N145" s="14">
        <f>'301'!C145*Notes!$C$4/Notes!$F$57</f>
        <v>8.522407627973696E+16</v>
      </c>
      <c r="O145" s="14">
        <f>'303'!C145*Notes!$C$4/Notes!$F$58</f>
        <v>1.1847182574327741E+17</v>
      </c>
      <c r="P145" s="14">
        <f>'307'!C145*Notes!$C$4/Notes!$F$59</f>
        <v>9.5815209584933936E+16</v>
      </c>
      <c r="Q145" s="14">
        <f>'309'!C145*Notes!$C$4/Notes!$F$60</f>
        <v>9.1179736847429856E+16</v>
      </c>
      <c r="R145" s="14">
        <f t="shared" si="29"/>
        <v>7.8130066658505536E+17</v>
      </c>
      <c r="S145" s="37">
        <f>R145/BBMData!D145</f>
        <v>8.096379964611973E-2</v>
      </c>
      <c r="T145" s="14">
        <f t="shared" si="26"/>
        <v>0.91903620035388023</v>
      </c>
      <c r="U145" s="37">
        <f>BBMData!Q145-S145</f>
        <v>-8.8073778041536238E-3</v>
      </c>
      <c r="W145" s="15">
        <f>'230'!C145*Notes!$C$4/Notes!$H$56</f>
        <v>3.1761971794050906E+17</v>
      </c>
      <c r="X145" s="14">
        <f>'301'!C145*Notes!$C$4/Notes!$H$57</f>
        <v>6.0301097948583728E+16</v>
      </c>
      <c r="Y145" s="14">
        <f>'303'!C145*Notes!$C$4/Notes!$H$58</f>
        <v>2.039653466646383E+17</v>
      </c>
      <c r="Z145" s="14">
        <f>'307'!C145*Notes!$C$4/Notes!$H$59</f>
        <v>6.7834443419638336E+16</v>
      </c>
      <c r="AA145" s="14">
        <f>'309'!C145*Notes!$C$4/Notes!$H$60</f>
        <v>8.9790827553389808E+16</v>
      </c>
      <c r="AB145" s="14">
        <f t="shared" si="30"/>
        <v>7.3951143352675917E+17</v>
      </c>
      <c r="AC145" s="15">
        <f>AB145/BBMData!D145</f>
        <v>7.6633309173757422E-2</v>
      </c>
      <c r="AD145" s="14">
        <f t="shared" si="27"/>
        <v>0.92336669082624256</v>
      </c>
      <c r="AE145" s="15">
        <f t="shared" si="31"/>
        <v>-4.320196275178624E+16</v>
      </c>
      <c r="AF145" s="37">
        <f>BBMData!Q145-AC145</f>
        <v>-4.4768873317913155E-3</v>
      </c>
      <c r="AG145" s="14">
        <f t="shared" si="32"/>
        <v>1.8664095856067258E+33</v>
      </c>
      <c r="AH145" s="14">
        <f>AG145/BBMData!R145^2</f>
        <v>0.12682237592893181</v>
      </c>
      <c r="AI145" s="15">
        <f t="shared" si="33"/>
        <v>-6.2044198111658122E-2</v>
      </c>
      <c r="AK145" s="40">
        <f t="shared" si="34"/>
        <v>9.7732816676433076E-2</v>
      </c>
      <c r="AL145" s="40">
        <f t="shared" si="35"/>
        <v>-0.12205951430689232</v>
      </c>
      <c r="AM145" s="40">
        <f t="shared" si="36"/>
        <v>-6.2044198111658122E-2</v>
      </c>
    </row>
    <row r="146" spans="1:39" x14ac:dyDescent="0.25">
      <c r="A146" t="s">
        <v>155</v>
      </c>
      <c r="B146">
        <v>1181343600</v>
      </c>
      <c r="C146" s="15">
        <f>BBMData!O146</f>
        <v>3.2842942992668979E+17</v>
      </c>
      <c r="D146" s="14">
        <f>'230'!C146*Notes!$C$4/Notes!$D$56</f>
        <v>1.1890368E+17</v>
      </c>
      <c r="E146" s="14">
        <f>'301'!C146*Notes!$C$4/Notes!$D$57</f>
        <v>2.0947773015012224E+16</v>
      </c>
      <c r="F146" s="14">
        <f>'303'!C146*Notes!$C$4/Notes!$D$58</f>
        <v>6.1439540619770736E+16</v>
      </c>
      <c r="G146" s="14">
        <f>'307'!C146*Notes!$C$4/Notes!$D$59</f>
        <v>3.0682345167794744E+16</v>
      </c>
      <c r="H146" s="14">
        <f>'309'!C146*Notes!$C$4/Notes!$D$60</f>
        <v>5.948751531342504E+16</v>
      </c>
      <c r="I146" s="14">
        <f t="shared" si="28"/>
        <v>2.9146085411600275E+17</v>
      </c>
      <c r="J146" s="40">
        <f>I146/BBMData!D146</f>
        <v>4.7085759954119989E-2</v>
      </c>
      <c r="K146" s="14">
        <f t="shared" si="25"/>
        <v>0.95291424004587999</v>
      </c>
      <c r="L146" s="14">
        <f>BBMData!Q146-BLMLossSum!J146</f>
        <v>5.9723062699009802E-3</v>
      </c>
      <c r="M146" s="14">
        <f>'230'!C146*Notes!$C$4/Notes!$F$56</f>
        <v>2.1071173067442595E+17</v>
      </c>
      <c r="N146" s="14">
        <f>'301'!C146*Notes!$C$4/Notes!$F$57</f>
        <v>3.2030497706950704E+16</v>
      </c>
      <c r="O146" s="14">
        <f>'303'!C146*Notes!$C$4/Notes!$F$58</f>
        <v>4.658592588029292E+16</v>
      </c>
      <c r="P146" s="14">
        <f>'307'!C146*Notes!$C$4/Notes!$F$59</f>
        <v>4.2513465133753144E+16</v>
      </c>
      <c r="Q146" s="14">
        <f>'309'!C146*Notes!$C$4/Notes!$F$60</f>
        <v>4.2808449628953744E+16</v>
      </c>
      <c r="R146" s="14">
        <f t="shared" si="29"/>
        <v>3.7465006902437645E+17</v>
      </c>
      <c r="S146" s="37">
        <f>R146/BBMData!D146</f>
        <v>6.0525051538671479E-2</v>
      </c>
      <c r="T146" s="14">
        <f t="shared" si="26"/>
        <v>0.93947494846132851</v>
      </c>
      <c r="U146" s="37">
        <f>BBMData!Q146-S146</f>
        <v>-7.4669853146505094E-3</v>
      </c>
      <c r="W146" s="15">
        <f>'230'!C146*Notes!$C$4/Notes!$H$56</f>
        <v>1.713377323284513E+17</v>
      </c>
      <c r="X146" s="14">
        <f>'301'!C146*Notes!$C$4/Notes!$H$57</f>
        <v>2.2663480367084388E+16</v>
      </c>
      <c r="Y146" s="14">
        <f>'303'!C146*Notes!$C$4/Notes!$H$58</f>
        <v>8.0204001772178896E+16</v>
      </c>
      <c r="Z146" s="14">
        <f>'307'!C146*Notes!$C$4/Notes!$H$59</f>
        <v>3.0098324239764624E+16</v>
      </c>
      <c r="AA146" s="14">
        <f>'309'!C146*Notes!$C$4/Notes!$H$60</f>
        <v>4.215636336934336E+16</v>
      </c>
      <c r="AB146" s="14">
        <f t="shared" si="30"/>
        <v>3.4645990207682253E+17</v>
      </c>
      <c r="AC146" s="15">
        <f>AB146/BBMData!D146</f>
        <v>5.5970905020488293E-2</v>
      </c>
      <c r="AD146" s="14">
        <f t="shared" si="27"/>
        <v>0.94402909497951171</v>
      </c>
      <c r="AE146" s="15">
        <f t="shared" si="31"/>
        <v>-1.8030472150132736E+16</v>
      </c>
      <c r="AF146" s="37">
        <f>BBMData!Q146-AC146</f>
        <v>-2.9128387964673236E-3</v>
      </c>
      <c r="AG146" s="14">
        <f t="shared" si="32"/>
        <v>3.2509792595671223E+32</v>
      </c>
      <c r="AH146" s="14">
        <f>AG146/BBMData!R146^2</f>
        <v>5.3479486389894214E-2</v>
      </c>
      <c r="AI146" s="15">
        <f t="shared" si="33"/>
        <v>-5.4899075744087242E-2</v>
      </c>
      <c r="AK146" s="40">
        <f t="shared" si="34"/>
        <v>0.11256170258231414</v>
      </c>
      <c r="AL146" s="40">
        <f t="shared" si="35"/>
        <v>-0.14073233055881676</v>
      </c>
      <c r="AM146" s="40">
        <f t="shared" si="36"/>
        <v>-5.4899075744087242E-2</v>
      </c>
    </row>
    <row r="147" spans="1:39" x14ac:dyDescent="0.25">
      <c r="A147" t="s">
        <v>156</v>
      </c>
      <c r="B147">
        <v>1181948400</v>
      </c>
      <c r="C147" s="15">
        <f>BBMData!O147</f>
        <v>1.6628329483954656E+17</v>
      </c>
      <c r="D147" s="14">
        <f>'230'!C147*Notes!$C$4/Notes!$D$56</f>
        <v>6.8229504000000008E+16</v>
      </c>
      <c r="E147" s="14">
        <f>'301'!C147*Notes!$C$4/Notes!$D$57</f>
        <v>1.2161921381901922E+16</v>
      </c>
      <c r="F147" s="14">
        <f>'303'!C147*Notes!$C$4/Notes!$D$58</f>
        <v>3.6661943662784024E+16</v>
      </c>
      <c r="G147" s="14">
        <f>'307'!C147*Notes!$C$4/Notes!$D$59</f>
        <v>1.6700766411057452E+16</v>
      </c>
      <c r="H147" s="14">
        <f>'309'!C147*Notes!$C$4/Notes!$D$60</f>
        <v>4.0210410853118424E+16</v>
      </c>
      <c r="I147" s="14">
        <f t="shared" si="28"/>
        <v>1.7396454630886182E+17</v>
      </c>
      <c r="J147" s="40">
        <f>I147/BBMData!D147</f>
        <v>4.2020421813734742E-2</v>
      </c>
      <c r="K147" s="14">
        <f t="shared" si="25"/>
        <v>0.95797957818626522</v>
      </c>
      <c r="L147" s="14">
        <f>BBMData!Q147-BLMLossSum!J147</f>
        <v>-1.8553747510423324E-3</v>
      </c>
      <c r="M147" s="14">
        <f>'230'!C147*Notes!$C$4/Notes!$F$56</f>
        <v>1.209109496938839E+17</v>
      </c>
      <c r="N147" s="14">
        <f>'301'!C147*Notes!$C$4/Notes!$F$57</f>
        <v>1.8596363186480564E+16</v>
      </c>
      <c r="O147" s="14">
        <f>'303'!C147*Notes!$C$4/Notes!$F$58</f>
        <v>2.7798557295077392E+16</v>
      </c>
      <c r="P147" s="14">
        <f>'307'!C147*Notes!$C$4/Notes!$F$59</f>
        <v>2.3140586113629124E+16</v>
      </c>
      <c r="Q147" s="14">
        <f>'309'!C147*Notes!$C$4/Notes!$F$60</f>
        <v>2.893624550455522E+16</v>
      </c>
      <c r="R147" s="14">
        <f t="shared" si="29"/>
        <v>2.1938270179362621E+17</v>
      </c>
      <c r="S147" s="37">
        <f>R147/BBMData!D147</f>
        <v>5.2990990771407294E-2</v>
      </c>
      <c r="T147" s="14">
        <f t="shared" si="26"/>
        <v>0.94700900922859266</v>
      </c>
      <c r="U147" s="37">
        <f>BBMData!Q147-S147</f>
        <v>-1.2825943708714885E-2</v>
      </c>
      <c r="W147" s="15">
        <f>'230'!C147*Notes!$C$4/Notes!$H$56</f>
        <v>9.8317297608072336E+16</v>
      </c>
      <c r="X147" s="14">
        <f>'301'!C147*Notes!$C$4/Notes!$H$57</f>
        <v>1.3158031942929052E+16</v>
      </c>
      <c r="Y147" s="14">
        <f>'303'!C147*Notes!$C$4/Notes!$H$58</f>
        <v>4.785899381472988E+16</v>
      </c>
      <c r="Z147" s="14">
        <f>'307'!C147*Notes!$C$4/Notes!$H$59</f>
        <v>1.6382876854543444E+16</v>
      </c>
      <c r="AA147" s="14">
        <f>'309'!C147*Notes!$C$4/Notes!$H$60</f>
        <v>2.8495469717023056E+16</v>
      </c>
      <c r="AB147" s="14">
        <f t="shared" si="30"/>
        <v>2.0421266993729779E+17</v>
      </c>
      <c r="AC147" s="15">
        <f>AB147/BBMData!D147</f>
        <v>4.932673186891251E-2</v>
      </c>
      <c r="AD147" s="14">
        <f t="shared" si="27"/>
        <v>0.95067326813108743</v>
      </c>
      <c r="AE147" s="15">
        <f t="shared" si="31"/>
        <v>-3.7929375097751232E+16</v>
      </c>
      <c r="AF147" s="37">
        <f>BBMData!Q147-AC147</f>
        <v>-9.1616848062201009E-3</v>
      </c>
      <c r="AG147" s="14">
        <f t="shared" si="32"/>
        <v>1.4386374953059113E+33</v>
      </c>
      <c r="AH147" s="14">
        <f>AG147/BBMData!R147^2</f>
        <v>0.5284430890798979</v>
      </c>
      <c r="AI147" s="15">
        <f t="shared" si="33"/>
        <v>-0.22810093542078783</v>
      </c>
      <c r="AK147" s="40">
        <f t="shared" si="34"/>
        <v>-4.6193765144762214E-2</v>
      </c>
      <c r="AL147" s="40">
        <f t="shared" si="35"/>
        <v>-0.3193309767244954</v>
      </c>
      <c r="AM147" s="40">
        <f t="shared" si="36"/>
        <v>-0.22810093542078783</v>
      </c>
    </row>
    <row r="148" spans="1:39" x14ac:dyDescent="0.25">
      <c r="A148" t="s">
        <v>157</v>
      </c>
      <c r="B148">
        <v>1182553200</v>
      </c>
      <c r="C148" s="15">
        <f>BBMData!O148</f>
        <v>497000000000</v>
      </c>
      <c r="D148" s="14">
        <f>'230'!C148*Notes!$C$4/Notes!$D$56</f>
        <v>0</v>
      </c>
      <c r="E148" s="14">
        <f>'301'!C148*Notes!$C$4/Notes!$D$57</f>
        <v>0</v>
      </c>
      <c r="F148" s="14">
        <f>'303'!C148*Notes!$C$4/Notes!$D$58</f>
        <v>0</v>
      </c>
      <c r="G148" s="14">
        <f>'307'!C148*Notes!$C$4/Notes!$D$59</f>
        <v>0</v>
      </c>
      <c r="H148" s="14">
        <f>'309'!C148*Notes!$C$4/Notes!$D$60</f>
        <v>0</v>
      </c>
      <c r="I148" s="14">
        <f t="shared" si="28"/>
        <v>0</v>
      </c>
      <c r="J148" s="40">
        <f>I148/BBMData!D148</f>
        <v>0</v>
      </c>
      <c r="K148" s="14">
        <f t="shared" si="25"/>
        <v>1</v>
      </c>
      <c r="L148" s="14">
        <f>BBMData!Q148-BLMLossSum!J148</f>
        <v>1</v>
      </c>
      <c r="M148" s="14">
        <f>'230'!C148*Notes!$C$4/Notes!$F$56</f>
        <v>0</v>
      </c>
      <c r="N148" s="14">
        <f>'301'!C148*Notes!$C$4/Notes!$F$57</f>
        <v>0</v>
      </c>
      <c r="O148" s="14">
        <f>'303'!C148*Notes!$C$4/Notes!$F$58</f>
        <v>0</v>
      </c>
      <c r="P148" s="14">
        <f>'307'!C148*Notes!$C$4/Notes!$F$59</f>
        <v>0</v>
      </c>
      <c r="Q148" s="14">
        <f>'309'!C148*Notes!$C$4/Notes!$F$60</f>
        <v>0</v>
      </c>
      <c r="R148" s="14">
        <f t="shared" si="29"/>
        <v>0</v>
      </c>
      <c r="S148" s="37">
        <f>R148/BBMData!D148</f>
        <v>0</v>
      </c>
      <c r="T148" s="14">
        <f t="shared" si="26"/>
        <v>1</v>
      </c>
      <c r="U148" s="37">
        <f>BBMData!Q148-S148</f>
        <v>1</v>
      </c>
      <c r="W148" s="15">
        <f>'230'!C148*Notes!$C$4/Notes!$H$56</f>
        <v>0</v>
      </c>
      <c r="X148" s="14">
        <f>'301'!C148*Notes!$C$4/Notes!$H$57</f>
        <v>0</v>
      </c>
      <c r="Y148" s="14">
        <f>'303'!C148*Notes!$C$4/Notes!$H$58</f>
        <v>0</v>
      </c>
      <c r="Z148" s="14">
        <f>'307'!C148*Notes!$C$4/Notes!$H$59</f>
        <v>0</v>
      </c>
      <c r="AA148" s="14">
        <f>'309'!C148*Notes!$C$4/Notes!$H$60</f>
        <v>0</v>
      </c>
      <c r="AB148" s="14">
        <f t="shared" si="30"/>
        <v>0</v>
      </c>
      <c r="AC148" s="15">
        <f>AB148/BBMData!D148</f>
        <v>0</v>
      </c>
      <c r="AD148" s="14">
        <f t="shared" si="27"/>
        <v>1</v>
      </c>
      <c r="AE148" s="15">
        <f t="shared" si="31"/>
        <v>497000000000</v>
      </c>
      <c r="AF148" s="37">
        <f>BBMData!Q148-AC148</f>
        <v>1</v>
      </c>
      <c r="AG148" s="14"/>
      <c r="AH148" s="14"/>
      <c r="AI148" s="15">
        <f t="shared" si="33"/>
        <v>1</v>
      </c>
      <c r="AK148" s="40">
        <f t="shared" si="34"/>
        <v>1</v>
      </c>
      <c r="AL148" s="40">
        <f t="shared" si="35"/>
        <v>1</v>
      </c>
      <c r="AM148" s="40">
        <f t="shared" si="36"/>
        <v>1</v>
      </c>
    </row>
    <row r="149" spans="1:39" x14ac:dyDescent="0.25">
      <c r="A149" t="s">
        <v>158</v>
      </c>
      <c r="B149">
        <v>1183158000</v>
      </c>
      <c r="C149" s="15">
        <f>BBMData!O149</f>
        <v>982000000000</v>
      </c>
      <c r="D149" s="14">
        <f>'230'!C149*Notes!$C$4/Notes!$D$56</f>
        <v>0</v>
      </c>
      <c r="E149" s="14">
        <f>'301'!C149*Notes!$C$4/Notes!$D$57</f>
        <v>0</v>
      </c>
      <c r="F149" s="14">
        <f>'303'!C149*Notes!$C$4/Notes!$D$58</f>
        <v>0</v>
      </c>
      <c r="G149" s="14">
        <f>'307'!C149*Notes!$C$4/Notes!$D$59</f>
        <v>0</v>
      </c>
      <c r="H149" s="14">
        <f>'309'!C149*Notes!$C$4/Notes!$D$60</f>
        <v>0</v>
      </c>
      <c r="I149" s="14">
        <f t="shared" si="28"/>
        <v>0</v>
      </c>
      <c r="J149" s="40">
        <f>I149/BBMData!D149</f>
        <v>0</v>
      </c>
      <c r="K149" s="14">
        <f t="shared" si="25"/>
        <v>1</v>
      </c>
      <c r="L149" s="14">
        <f>BBMData!Q149-BLMLossSum!J149</f>
        <v>1</v>
      </c>
      <c r="M149" s="14">
        <f>'230'!C149*Notes!$C$4/Notes!$F$56</f>
        <v>0</v>
      </c>
      <c r="N149" s="14">
        <f>'301'!C149*Notes!$C$4/Notes!$F$57</f>
        <v>0</v>
      </c>
      <c r="O149" s="14">
        <f>'303'!C149*Notes!$C$4/Notes!$F$58</f>
        <v>0</v>
      </c>
      <c r="P149" s="14">
        <f>'307'!C149*Notes!$C$4/Notes!$F$59</f>
        <v>0</v>
      </c>
      <c r="Q149" s="14">
        <f>'309'!C149*Notes!$C$4/Notes!$F$60</f>
        <v>0</v>
      </c>
      <c r="R149" s="14">
        <f t="shared" si="29"/>
        <v>0</v>
      </c>
      <c r="S149" s="37">
        <f>R149/BBMData!D149</f>
        <v>0</v>
      </c>
      <c r="T149" s="14">
        <f t="shared" si="26"/>
        <v>1</v>
      </c>
      <c r="U149" s="37">
        <f>BBMData!Q149-S149</f>
        <v>1</v>
      </c>
      <c r="W149" s="15">
        <f>'230'!C149*Notes!$C$4/Notes!$H$56</f>
        <v>0</v>
      </c>
      <c r="X149" s="14">
        <f>'301'!C149*Notes!$C$4/Notes!$H$57</f>
        <v>0</v>
      </c>
      <c r="Y149" s="14">
        <f>'303'!C149*Notes!$C$4/Notes!$H$58</f>
        <v>0</v>
      </c>
      <c r="Z149" s="14">
        <f>'307'!C149*Notes!$C$4/Notes!$H$59</f>
        <v>0</v>
      </c>
      <c r="AA149" s="14">
        <f>'309'!C149*Notes!$C$4/Notes!$H$60</f>
        <v>0</v>
      </c>
      <c r="AB149" s="14">
        <f t="shared" si="30"/>
        <v>0</v>
      </c>
      <c r="AC149" s="15">
        <f>AB149/BBMData!D149</f>
        <v>0</v>
      </c>
      <c r="AD149" s="14">
        <f t="shared" si="27"/>
        <v>1</v>
      </c>
      <c r="AE149" s="15">
        <f t="shared" si="31"/>
        <v>982000000000</v>
      </c>
      <c r="AF149" s="37">
        <f>BBMData!Q149-AC149</f>
        <v>1</v>
      </c>
      <c r="AG149" s="14"/>
      <c r="AH149" s="14"/>
      <c r="AI149" s="15">
        <f t="shared" si="33"/>
        <v>1</v>
      </c>
      <c r="AK149" s="40">
        <f t="shared" si="34"/>
        <v>1</v>
      </c>
      <c r="AL149" s="40">
        <f t="shared" si="35"/>
        <v>1</v>
      </c>
      <c r="AM149" s="40">
        <f t="shared" si="36"/>
        <v>1</v>
      </c>
    </row>
    <row r="150" spans="1:39" x14ac:dyDescent="0.25">
      <c r="A150" t="s">
        <v>159</v>
      </c>
      <c r="B150">
        <v>1183762800</v>
      </c>
      <c r="C150" s="15">
        <f>BBMData!O150</f>
        <v>0</v>
      </c>
      <c r="D150" s="14">
        <f>'230'!C150*Notes!$C$4/Notes!$D$56</f>
        <v>0</v>
      </c>
      <c r="E150" s="14">
        <f>'301'!C150*Notes!$C$4/Notes!$D$57</f>
        <v>0</v>
      </c>
      <c r="F150" s="14">
        <f>'303'!C150*Notes!$C$4/Notes!$D$58</f>
        <v>0</v>
      </c>
      <c r="G150" s="14">
        <f>'307'!C150*Notes!$C$4/Notes!$D$59</f>
        <v>0</v>
      </c>
      <c r="H150" s="14">
        <f>'309'!C150*Notes!$C$4/Notes!$D$60</f>
        <v>0</v>
      </c>
      <c r="I150" s="14">
        <f t="shared" si="28"/>
        <v>0</v>
      </c>
      <c r="J150" s="40" t="e">
        <f>I150/BBMData!D150</f>
        <v>#DIV/0!</v>
      </c>
      <c r="K150" s="14" t="e">
        <f t="shared" si="25"/>
        <v>#DIV/0!</v>
      </c>
      <c r="L150" s="14" t="e">
        <f>BBMData!Q150-BLMLossSum!J150</f>
        <v>#DIV/0!</v>
      </c>
      <c r="M150" s="14">
        <f>'230'!C150*Notes!$C$4/Notes!$F$56</f>
        <v>0</v>
      </c>
      <c r="N150" s="14">
        <f>'301'!C150*Notes!$C$4/Notes!$F$57</f>
        <v>0</v>
      </c>
      <c r="O150" s="14">
        <f>'303'!C150*Notes!$C$4/Notes!$F$58</f>
        <v>0</v>
      </c>
      <c r="P150" s="14">
        <f>'307'!C150*Notes!$C$4/Notes!$F$59</f>
        <v>0</v>
      </c>
      <c r="Q150" s="14">
        <f>'309'!C150*Notes!$C$4/Notes!$F$60</f>
        <v>0</v>
      </c>
      <c r="R150" s="14">
        <f t="shared" si="29"/>
        <v>0</v>
      </c>
      <c r="S150" s="37" t="e">
        <f>R150/BBMData!D150</f>
        <v>#DIV/0!</v>
      </c>
      <c r="T150" s="14" t="e">
        <f t="shared" si="26"/>
        <v>#DIV/0!</v>
      </c>
      <c r="U150" s="37" t="e">
        <f>BBMData!Q150-S150</f>
        <v>#DIV/0!</v>
      </c>
      <c r="W150" s="15">
        <f>'230'!C150*Notes!$C$4/Notes!$H$56</f>
        <v>0</v>
      </c>
      <c r="X150" s="14">
        <f>'301'!C150*Notes!$C$4/Notes!$H$57</f>
        <v>0</v>
      </c>
      <c r="Y150" s="14">
        <f>'303'!C150*Notes!$C$4/Notes!$H$58</f>
        <v>0</v>
      </c>
      <c r="Z150" s="14">
        <f>'307'!C150*Notes!$C$4/Notes!$H$59</f>
        <v>0</v>
      </c>
      <c r="AA150" s="14">
        <f>'309'!C150*Notes!$C$4/Notes!$H$60</f>
        <v>0</v>
      </c>
      <c r="AB150" s="14">
        <f t="shared" si="30"/>
        <v>0</v>
      </c>
      <c r="AC150" s="15" t="e">
        <f>AB150/BBMData!D150</f>
        <v>#DIV/0!</v>
      </c>
      <c r="AD150" s="14" t="e">
        <f t="shared" si="27"/>
        <v>#DIV/0!</v>
      </c>
      <c r="AE150" s="15">
        <f t="shared" si="31"/>
        <v>0</v>
      </c>
      <c r="AF150" s="37" t="e">
        <f>BBMData!Q150-AC150</f>
        <v>#DIV/0!</v>
      </c>
      <c r="AG150" s="14"/>
      <c r="AH150" s="14"/>
      <c r="AI150" s="15" t="e">
        <f t="shared" si="33"/>
        <v>#DIV/0!</v>
      </c>
      <c r="AK150" s="40" t="e">
        <f t="shared" si="34"/>
        <v>#DIV/0!</v>
      </c>
      <c r="AL150" s="40" t="e">
        <f t="shared" si="35"/>
        <v>#DIV/0!</v>
      </c>
      <c r="AM150" s="40" t="e">
        <f t="shared" si="36"/>
        <v>#DIV/0!</v>
      </c>
    </row>
    <row r="151" spans="1:39" x14ac:dyDescent="0.25">
      <c r="A151" t="s">
        <v>160</v>
      </c>
      <c r="B151">
        <v>1184367600</v>
      </c>
      <c r="C151" s="15">
        <f>BBMData!O151</f>
        <v>0</v>
      </c>
      <c r="D151" s="14">
        <f>'230'!C151*Notes!$C$4/Notes!$D$56</f>
        <v>0</v>
      </c>
      <c r="E151" s="14">
        <f>'301'!C151*Notes!$C$4/Notes!$D$57</f>
        <v>0</v>
      </c>
      <c r="F151" s="14">
        <f>'303'!C151*Notes!$C$4/Notes!$D$58</f>
        <v>0</v>
      </c>
      <c r="G151" s="14">
        <f>'307'!C151*Notes!$C$4/Notes!$D$59</f>
        <v>0</v>
      </c>
      <c r="H151" s="14">
        <f>'309'!C151*Notes!$C$4/Notes!$D$60</f>
        <v>0</v>
      </c>
      <c r="I151" s="14">
        <f t="shared" si="28"/>
        <v>0</v>
      </c>
      <c r="J151" s="40" t="e">
        <f>I151/BBMData!D151</f>
        <v>#DIV/0!</v>
      </c>
      <c r="K151" s="14" t="e">
        <f t="shared" si="25"/>
        <v>#DIV/0!</v>
      </c>
      <c r="L151" s="14" t="e">
        <f>BBMData!Q151-BLMLossSum!J151</f>
        <v>#DIV/0!</v>
      </c>
      <c r="M151" s="14">
        <f>'230'!C151*Notes!$C$4/Notes!$F$56</f>
        <v>0</v>
      </c>
      <c r="N151" s="14">
        <f>'301'!C151*Notes!$C$4/Notes!$F$57</f>
        <v>0</v>
      </c>
      <c r="O151" s="14">
        <f>'303'!C151*Notes!$C$4/Notes!$F$58</f>
        <v>0</v>
      </c>
      <c r="P151" s="14">
        <f>'307'!C151*Notes!$C$4/Notes!$F$59</f>
        <v>0</v>
      </c>
      <c r="Q151" s="14">
        <f>'309'!C151*Notes!$C$4/Notes!$F$60</f>
        <v>0</v>
      </c>
      <c r="R151" s="14">
        <f t="shared" si="29"/>
        <v>0</v>
      </c>
      <c r="S151" s="37" t="e">
        <f>R151/BBMData!D151</f>
        <v>#DIV/0!</v>
      </c>
      <c r="T151" s="14" t="e">
        <f t="shared" si="26"/>
        <v>#DIV/0!</v>
      </c>
      <c r="U151" s="37" t="e">
        <f>BBMData!Q151-S151</f>
        <v>#DIV/0!</v>
      </c>
      <c r="W151" s="15">
        <f>'230'!C151*Notes!$C$4/Notes!$H$56</f>
        <v>0</v>
      </c>
      <c r="X151" s="14">
        <f>'301'!C151*Notes!$C$4/Notes!$H$57</f>
        <v>0</v>
      </c>
      <c r="Y151" s="14">
        <f>'303'!C151*Notes!$C$4/Notes!$H$58</f>
        <v>0</v>
      </c>
      <c r="Z151" s="14">
        <f>'307'!C151*Notes!$C$4/Notes!$H$59</f>
        <v>0</v>
      </c>
      <c r="AA151" s="14">
        <f>'309'!C151*Notes!$C$4/Notes!$H$60</f>
        <v>0</v>
      </c>
      <c r="AB151" s="14">
        <f t="shared" si="30"/>
        <v>0</v>
      </c>
      <c r="AC151" s="15" t="e">
        <f>AB151/BBMData!D151</f>
        <v>#DIV/0!</v>
      </c>
      <c r="AD151" s="14" t="e">
        <f t="shared" si="27"/>
        <v>#DIV/0!</v>
      </c>
      <c r="AE151" s="15">
        <f t="shared" si="31"/>
        <v>0</v>
      </c>
      <c r="AF151" s="37" t="e">
        <f>BBMData!Q151-AC151</f>
        <v>#DIV/0!</v>
      </c>
      <c r="AG151" s="14"/>
      <c r="AH151" s="14"/>
      <c r="AI151" s="15" t="e">
        <f t="shared" si="33"/>
        <v>#DIV/0!</v>
      </c>
      <c r="AK151" s="40" t="e">
        <f t="shared" si="34"/>
        <v>#DIV/0!</v>
      </c>
      <c r="AL151" s="40" t="e">
        <f t="shared" si="35"/>
        <v>#DIV/0!</v>
      </c>
      <c r="AM151" s="40" t="e">
        <f t="shared" si="36"/>
        <v>#DIV/0!</v>
      </c>
    </row>
    <row r="152" spans="1:39" x14ac:dyDescent="0.25">
      <c r="A152" t="s">
        <v>161</v>
      </c>
      <c r="B152">
        <v>1184972400</v>
      </c>
      <c r="C152" s="15">
        <f>BBMData!O152</f>
        <v>0</v>
      </c>
      <c r="D152" s="14">
        <f>'230'!C152*Notes!$C$4/Notes!$D$56</f>
        <v>0</v>
      </c>
      <c r="E152" s="14">
        <f>'301'!C152*Notes!$C$4/Notes!$D$57</f>
        <v>0</v>
      </c>
      <c r="F152" s="14">
        <f>'303'!C152*Notes!$C$4/Notes!$D$58</f>
        <v>0</v>
      </c>
      <c r="G152" s="14">
        <f>'307'!C152*Notes!$C$4/Notes!$D$59</f>
        <v>0</v>
      </c>
      <c r="H152" s="14">
        <f>'309'!C152*Notes!$C$4/Notes!$D$60</f>
        <v>0</v>
      </c>
      <c r="I152" s="14">
        <f t="shared" si="28"/>
        <v>0</v>
      </c>
      <c r="J152" s="40" t="e">
        <f>I152/BBMData!D152</f>
        <v>#DIV/0!</v>
      </c>
      <c r="K152" s="14" t="e">
        <f t="shared" si="25"/>
        <v>#DIV/0!</v>
      </c>
      <c r="L152" s="14" t="e">
        <f>BBMData!Q152-BLMLossSum!J152</f>
        <v>#DIV/0!</v>
      </c>
      <c r="M152" s="14">
        <f>'230'!C152*Notes!$C$4/Notes!$F$56</f>
        <v>0</v>
      </c>
      <c r="N152" s="14">
        <f>'301'!C152*Notes!$C$4/Notes!$F$57</f>
        <v>0</v>
      </c>
      <c r="O152" s="14">
        <f>'303'!C152*Notes!$C$4/Notes!$F$58</f>
        <v>0</v>
      </c>
      <c r="P152" s="14">
        <f>'307'!C152*Notes!$C$4/Notes!$F$59</f>
        <v>0</v>
      </c>
      <c r="Q152" s="14">
        <f>'309'!C152*Notes!$C$4/Notes!$F$60</f>
        <v>0</v>
      </c>
      <c r="R152" s="14">
        <f t="shared" si="29"/>
        <v>0</v>
      </c>
      <c r="S152" s="37" t="e">
        <f>R152/BBMData!D152</f>
        <v>#DIV/0!</v>
      </c>
      <c r="T152" s="14" t="e">
        <f t="shared" si="26"/>
        <v>#DIV/0!</v>
      </c>
      <c r="U152" s="37" t="e">
        <f>BBMData!Q152-S152</f>
        <v>#DIV/0!</v>
      </c>
      <c r="W152" s="15">
        <f>'230'!C152*Notes!$C$4/Notes!$H$56</f>
        <v>0</v>
      </c>
      <c r="X152" s="14">
        <f>'301'!C152*Notes!$C$4/Notes!$H$57</f>
        <v>0</v>
      </c>
      <c r="Y152" s="14">
        <f>'303'!C152*Notes!$C$4/Notes!$H$58</f>
        <v>0</v>
      </c>
      <c r="Z152" s="14">
        <f>'307'!C152*Notes!$C$4/Notes!$H$59</f>
        <v>0</v>
      </c>
      <c r="AA152" s="14">
        <f>'309'!C152*Notes!$C$4/Notes!$H$60</f>
        <v>0</v>
      </c>
      <c r="AB152" s="14">
        <f t="shared" si="30"/>
        <v>0</v>
      </c>
      <c r="AC152" s="15" t="e">
        <f>AB152/BBMData!D152</f>
        <v>#DIV/0!</v>
      </c>
      <c r="AD152" s="14" t="e">
        <f t="shared" si="27"/>
        <v>#DIV/0!</v>
      </c>
      <c r="AE152" s="15">
        <f t="shared" si="31"/>
        <v>0</v>
      </c>
      <c r="AF152" s="37" t="e">
        <f>BBMData!Q152-AC152</f>
        <v>#DIV/0!</v>
      </c>
      <c r="AG152" s="14"/>
      <c r="AH152" s="14"/>
      <c r="AI152" s="15" t="e">
        <f t="shared" si="33"/>
        <v>#DIV/0!</v>
      </c>
      <c r="AK152" s="40" t="e">
        <f t="shared" si="34"/>
        <v>#DIV/0!</v>
      </c>
      <c r="AL152" s="40" t="e">
        <f t="shared" si="35"/>
        <v>#DIV/0!</v>
      </c>
      <c r="AM152" s="40" t="e">
        <f t="shared" si="36"/>
        <v>#DIV/0!</v>
      </c>
    </row>
    <row r="153" spans="1:39" x14ac:dyDescent="0.25">
      <c r="A153" t="s">
        <v>162</v>
      </c>
      <c r="B153">
        <v>1185577200</v>
      </c>
      <c r="C153" s="15">
        <f>BBMData!O153</f>
        <v>0</v>
      </c>
      <c r="D153" s="14">
        <f>'230'!C153*Notes!$C$4/Notes!$D$56</f>
        <v>0</v>
      </c>
      <c r="E153" s="14">
        <f>'301'!C153*Notes!$C$4/Notes!$D$57</f>
        <v>0</v>
      </c>
      <c r="F153" s="14">
        <f>'303'!C153*Notes!$C$4/Notes!$D$58</f>
        <v>0</v>
      </c>
      <c r="G153" s="14">
        <f>'307'!C153*Notes!$C$4/Notes!$D$59</f>
        <v>0</v>
      </c>
      <c r="H153" s="14">
        <f>'309'!C153*Notes!$C$4/Notes!$D$60</f>
        <v>0</v>
      </c>
      <c r="I153" s="14">
        <f t="shared" si="28"/>
        <v>0</v>
      </c>
      <c r="J153" s="40" t="e">
        <f>I153/BBMData!D153</f>
        <v>#DIV/0!</v>
      </c>
      <c r="K153" s="14" t="e">
        <f t="shared" si="25"/>
        <v>#DIV/0!</v>
      </c>
      <c r="L153" s="14" t="e">
        <f>BBMData!Q153-BLMLossSum!J153</f>
        <v>#DIV/0!</v>
      </c>
      <c r="M153" s="14">
        <f>'230'!C153*Notes!$C$4/Notes!$F$56</f>
        <v>0</v>
      </c>
      <c r="N153" s="14">
        <f>'301'!C153*Notes!$C$4/Notes!$F$57</f>
        <v>0</v>
      </c>
      <c r="O153" s="14">
        <f>'303'!C153*Notes!$C$4/Notes!$F$58</f>
        <v>0</v>
      </c>
      <c r="P153" s="14">
        <f>'307'!C153*Notes!$C$4/Notes!$F$59</f>
        <v>0</v>
      </c>
      <c r="Q153" s="14">
        <f>'309'!C153*Notes!$C$4/Notes!$F$60</f>
        <v>0</v>
      </c>
      <c r="R153" s="14">
        <f t="shared" si="29"/>
        <v>0</v>
      </c>
      <c r="S153" s="37" t="e">
        <f>R153/BBMData!D153</f>
        <v>#DIV/0!</v>
      </c>
      <c r="T153" s="14" t="e">
        <f t="shared" si="26"/>
        <v>#DIV/0!</v>
      </c>
      <c r="U153" s="37" t="e">
        <f>BBMData!Q153-S153</f>
        <v>#DIV/0!</v>
      </c>
      <c r="W153" s="15">
        <f>'230'!C153*Notes!$C$4/Notes!$H$56</f>
        <v>0</v>
      </c>
      <c r="X153" s="14">
        <f>'301'!C153*Notes!$C$4/Notes!$H$57</f>
        <v>0</v>
      </c>
      <c r="Y153" s="14">
        <f>'303'!C153*Notes!$C$4/Notes!$H$58</f>
        <v>0</v>
      </c>
      <c r="Z153" s="14">
        <f>'307'!C153*Notes!$C$4/Notes!$H$59</f>
        <v>0</v>
      </c>
      <c r="AA153" s="14">
        <f>'309'!C153*Notes!$C$4/Notes!$H$60</f>
        <v>0</v>
      </c>
      <c r="AB153" s="14">
        <f t="shared" si="30"/>
        <v>0</v>
      </c>
      <c r="AC153" s="15" t="e">
        <f>AB153/BBMData!D153</f>
        <v>#DIV/0!</v>
      </c>
      <c r="AD153" s="14" t="e">
        <f t="shared" si="27"/>
        <v>#DIV/0!</v>
      </c>
      <c r="AE153" s="15">
        <f t="shared" si="31"/>
        <v>0</v>
      </c>
      <c r="AF153" s="37" t="e">
        <f>BBMData!Q153-AC153</f>
        <v>#DIV/0!</v>
      </c>
      <c r="AG153" s="14"/>
      <c r="AH153" s="14"/>
      <c r="AI153" s="15" t="e">
        <f t="shared" si="33"/>
        <v>#DIV/0!</v>
      </c>
      <c r="AK153" s="40" t="e">
        <f t="shared" si="34"/>
        <v>#DIV/0!</v>
      </c>
      <c r="AL153" s="40" t="e">
        <f t="shared" si="35"/>
        <v>#DIV/0!</v>
      </c>
      <c r="AM153" s="40" t="e">
        <f t="shared" si="36"/>
        <v>#DIV/0!</v>
      </c>
    </row>
    <row r="154" spans="1:39" x14ac:dyDescent="0.25">
      <c r="A154" t="s">
        <v>163</v>
      </c>
      <c r="B154">
        <v>1186182000</v>
      </c>
      <c r="C154" s="15">
        <f>BBMData!O154</f>
        <v>0</v>
      </c>
      <c r="D154" s="14">
        <f>'230'!C154*Notes!$C$4/Notes!$D$56</f>
        <v>0</v>
      </c>
      <c r="E154" s="14">
        <f>'301'!C154*Notes!$C$4/Notes!$D$57</f>
        <v>0</v>
      </c>
      <c r="F154" s="14">
        <f>'303'!C154*Notes!$C$4/Notes!$D$58</f>
        <v>0</v>
      </c>
      <c r="G154" s="14">
        <f>'307'!C154*Notes!$C$4/Notes!$D$59</f>
        <v>0</v>
      </c>
      <c r="H154" s="14">
        <f>'309'!C154*Notes!$C$4/Notes!$D$60</f>
        <v>0</v>
      </c>
      <c r="I154" s="14">
        <f t="shared" si="28"/>
        <v>0</v>
      </c>
      <c r="J154" s="40" t="e">
        <f>I154/BBMData!D154</f>
        <v>#DIV/0!</v>
      </c>
      <c r="K154" s="14" t="e">
        <f t="shared" si="25"/>
        <v>#DIV/0!</v>
      </c>
      <c r="L154" s="14" t="e">
        <f>BBMData!Q154-BLMLossSum!J154</f>
        <v>#DIV/0!</v>
      </c>
      <c r="M154" s="14">
        <f>'230'!C154*Notes!$C$4/Notes!$F$56</f>
        <v>0</v>
      </c>
      <c r="N154" s="14">
        <f>'301'!C154*Notes!$C$4/Notes!$F$57</f>
        <v>0</v>
      </c>
      <c r="O154" s="14">
        <f>'303'!C154*Notes!$C$4/Notes!$F$58</f>
        <v>0</v>
      </c>
      <c r="P154" s="14">
        <f>'307'!C154*Notes!$C$4/Notes!$F$59</f>
        <v>0</v>
      </c>
      <c r="Q154" s="14">
        <f>'309'!C154*Notes!$C$4/Notes!$F$60</f>
        <v>0</v>
      </c>
      <c r="R154" s="14">
        <f t="shared" si="29"/>
        <v>0</v>
      </c>
      <c r="S154" s="37" t="e">
        <f>R154/BBMData!D154</f>
        <v>#DIV/0!</v>
      </c>
      <c r="T154" s="14" t="e">
        <f t="shared" si="26"/>
        <v>#DIV/0!</v>
      </c>
      <c r="U154" s="37" t="e">
        <f>BBMData!Q154-S154</f>
        <v>#DIV/0!</v>
      </c>
      <c r="W154" s="15">
        <f>'230'!C154*Notes!$C$4/Notes!$H$56</f>
        <v>0</v>
      </c>
      <c r="X154" s="14">
        <f>'301'!C154*Notes!$C$4/Notes!$H$57</f>
        <v>0</v>
      </c>
      <c r="Y154" s="14">
        <f>'303'!C154*Notes!$C$4/Notes!$H$58</f>
        <v>0</v>
      </c>
      <c r="Z154" s="14">
        <f>'307'!C154*Notes!$C$4/Notes!$H$59</f>
        <v>0</v>
      </c>
      <c r="AA154" s="14">
        <f>'309'!C154*Notes!$C$4/Notes!$H$60</f>
        <v>0</v>
      </c>
      <c r="AB154" s="14">
        <f t="shared" si="30"/>
        <v>0</v>
      </c>
      <c r="AC154" s="15" t="e">
        <f>AB154/BBMData!D154</f>
        <v>#DIV/0!</v>
      </c>
      <c r="AD154" s="14" t="e">
        <f t="shared" si="27"/>
        <v>#DIV/0!</v>
      </c>
      <c r="AE154" s="15">
        <f t="shared" si="31"/>
        <v>0</v>
      </c>
      <c r="AF154" s="37" t="e">
        <f>BBMData!Q154-AC154</f>
        <v>#DIV/0!</v>
      </c>
      <c r="AG154" s="14"/>
      <c r="AH154" s="14"/>
      <c r="AI154" s="15" t="e">
        <f t="shared" si="33"/>
        <v>#DIV/0!</v>
      </c>
      <c r="AK154" s="40" t="e">
        <f t="shared" si="34"/>
        <v>#DIV/0!</v>
      </c>
      <c r="AL154" s="40" t="e">
        <f t="shared" si="35"/>
        <v>#DIV/0!</v>
      </c>
      <c r="AM154" s="40" t="e">
        <f t="shared" si="36"/>
        <v>#DIV/0!</v>
      </c>
    </row>
    <row r="155" spans="1:39" x14ac:dyDescent="0.25">
      <c r="A155" t="s">
        <v>164</v>
      </c>
      <c r="B155">
        <v>1186786800</v>
      </c>
      <c r="C155" s="15">
        <f>BBMData!O155</f>
        <v>0</v>
      </c>
      <c r="D155" s="14">
        <f>'230'!C155*Notes!$C$4/Notes!$D$56</f>
        <v>0</v>
      </c>
      <c r="E155" s="14">
        <f>'301'!C155*Notes!$C$4/Notes!$D$57</f>
        <v>0</v>
      </c>
      <c r="F155" s="14">
        <f>'303'!C155*Notes!$C$4/Notes!$D$58</f>
        <v>0</v>
      </c>
      <c r="G155" s="14">
        <f>'307'!C155*Notes!$C$4/Notes!$D$59</f>
        <v>0</v>
      </c>
      <c r="H155" s="14">
        <f>'309'!C155*Notes!$C$4/Notes!$D$60</f>
        <v>0</v>
      </c>
      <c r="I155" s="14">
        <f t="shared" si="28"/>
        <v>0</v>
      </c>
      <c r="J155" s="40" t="e">
        <f>I155/BBMData!D155</f>
        <v>#DIV/0!</v>
      </c>
      <c r="K155" s="14" t="e">
        <f t="shared" si="25"/>
        <v>#DIV/0!</v>
      </c>
      <c r="L155" s="14" t="e">
        <f>BBMData!Q155-BLMLossSum!J155</f>
        <v>#DIV/0!</v>
      </c>
      <c r="M155" s="14">
        <f>'230'!C155*Notes!$C$4/Notes!$F$56</f>
        <v>0</v>
      </c>
      <c r="N155" s="14">
        <f>'301'!C155*Notes!$C$4/Notes!$F$57</f>
        <v>0</v>
      </c>
      <c r="O155" s="14">
        <f>'303'!C155*Notes!$C$4/Notes!$F$58</f>
        <v>0</v>
      </c>
      <c r="P155" s="14">
        <f>'307'!C155*Notes!$C$4/Notes!$F$59</f>
        <v>0</v>
      </c>
      <c r="Q155" s="14">
        <f>'309'!C155*Notes!$C$4/Notes!$F$60</f>
        <v>0</v>
      </c>
      <c r="R155" s="14">
        <f t="shared" si="29"/>
        <v>0</v>
      </c>
      <c r="S155" s="37" t="e">
        <f>R155/BBMData!D155</f>
        <v>#DIV/0!</v>
      </c>
      <c r="T155" s="14" t="e">
        <f t="shared" si="26"/>
        <v>#DIV/0!</v>
      </c>
      <c r="U155" s="37" t="e">
        <f>BBMData!Q155-S155</f>
        <v>#DIV/0!</v>
      </c>
      <c r="W155" s="15">
        <f>'230'!C155*Notes!$C$4/Notes!$H$56</f>
        <v>0</v>
      </c>
      <c r="X155" s="14">
        <f>'301'!C155*Notes!$C$4/Notes!$H$57</f>
        <v>0</v>
      </c>
      <c r="Y155" s="14">
        <f>'303'!C155*Notes!$C$4/Notes!$H$58</f>
        <v>0</v>
      </c>
      <c r="Z155" s="14">
        <f>'307'!C155*Notes!$C$4/Notes!$H$59</f>
        <v>0</v>
      </c>
      <c r="AA155" s="14">
        <f>'309'!C155*Notes!$C$4/Notes!$H$60</f>
        <v>0</v>
      </c>
      <c r="AB155" s="14">
        <f t="shared" si="30"/>
        <v>0</v>
      </c>
      <c r="AC155" s="15" t="e">
        <f>AB155/BBMData!D155</f>
        <v>#DIV/0!</v>
      </c>
      <c r="AD155" s="14" t="e">
        <f t="shared" si="27"/>
        <v>#DIV/0!</v>
      </c>
      <c r="AE155" s="15">
        <f t="shared" si="31"/>
        <v>0</v>
      </c>
      <c r="AF155" s="37" t="e">
        <f>BBMData!Q155-AC155</f>
        <v>#DIV/0!</v>
      </c>
      <c r="AG155" s="14"/>
      <c r="AH155" s="14"/>
      <c r="AI155" s="15" t="e">
        <f t="shared" si="33"/>
        <v>#DIV/0!</v>
      </c>
      <c r="AK155" s="40" t="e">
        <f t="shared" si="34"/>
        <v>#DIV/0!</v>
      </c>
      <c r="AL155" s="40" t="e">
        <f t="shared" si="35"/>
        <v>#DIV/0!</v>
      </c>
      <c r="AM155" s="40" t="e">
        <f t="shared" si="36"/>
        <v>#DIV/0!</v>
      </c>
    </row>
    <row r="156" spans="1:39" x14ac:dyDescent="0.25">
      <c r="A156" t="s">
        <v>165</v>
      </c>
      <c r="B156">
        <v>1187391600</v>
      </c>
      <c r="C156" s="15">
        <f>BBMData!O156</f>
        <v>1660000000000</v>
      </c>
      <c r="D156" s="14">
        <f>'230'!C156*Notes!$C$4/Notes!$D$56</f>
        <v>0</v>
      </c>
      <c r="E156" s="14">
        <f>'301'!C156*Notes!$C$4/Notes!$D$57</f>
        <v>0</v>
      </c>
      <c r="F156" s="14">
        <f>'303'!C156*Notes!$C$4/Notes!$D$58</f>
        <v>0</v>
      </c>
      <c r="G156" s="14">
        <f>'307'!C156*Notes!$C$4/Notes!$D$59</f>
        <v>0</v>
      </c>
      <c r="H156" s="14">
        <f>'309'!C156*Notes!$C$4/Notes!$D$60</f>
        <v>0</v>
      </c>
      <c r="I156" s="14">
        <f t="shared" si="28"/>
        <v>0</v>
      </c>
      <c r="J156" s="40">
        <f>I156/BBMData!D156</f>
        <v>0</v>
      </c>
      <c r="K156" s="14">
        <f t="shared" si="25"/>
        <v>1</v>
      </c>
      <c r="L156" s="14">
        <f>BBMData!Q156-BLMLossSum!J156</f>
        <v>1</v>
      </c>
      <c r="M156" s="14">
        <f>'230'!C156*Notes!$C$4/Notes!$F$56</f>
        <v>0</v>
      </c>
      <c r="N156" s="14">
        <f>'301'!C156*Notes!$C$4/Notes!$F$57</f>
        <v>0</v>
      </c>
      <c r="O156" s="14">
        <f>'303'!C156*Notes!$C$4/Notes!$F$58</f>
        <v>0</v>
      </c>
      <c r="P156" s="14">
        <f>'307'!C156*Notes!$C$4/Notes!$F$59</f>
        <v>0</v>
      </c>
      <c r="Q156" s="14">
        <f>'309'!C156*Notes!$C$4/Notes!$F$60</f>
        <v>0</v>
      </c>
      <c r="R156" s="14">
        <f t="shared" si="29"/>
        <v>0</v>
      </c>
      <c r="S156" s="37">
        <f>R156/BBMData!D156</f>
        <v>0</v>
      </c>
      <c r="T156" s="14">
        <f t="shared" si="26"/>
        <v>1</v>
      </c>
      <c r="U156" s="37">
        <f>BBMData!Q156-S156</f>
        <v>1</v>
      </c>
      <c r="W156" s="15">
        <f>'230'!C156*Notes!$C$4/Notes!$H$56</f>
        <v>0</v>
      </c>
      <c r="X156" s="14">
        <f>'301'!C156*Notes!$C$4/Notes!$H$57</f>
        <v>0</v>
      </c>
      <c r="Y156" s="14">
        <f>'303'!C156*Notes!$C$4/Notes!$H$58</f>
        <v>0</v>
      </c>
      <c r="Z156" s="14">
        <f>'307'!C156*Notes!$C$4/Notes!$H$59</f>
        <v>0</v>
      </c>
      <c r="AA156" s="14">
        <f>'309'!C156*Notes!$C$4/Notes!$H$60</f>
        <v>0</v>
      </c>
      <c r="AB156" s="14">
        <f t="shared" si="30"/>
        <v>0</v>
      </c>
      <c r="AC156" s="15">
        <f>AB156/BBMData!D156</f>
        <v>0</v>
      </c>
      <c r="AD156" s="14">
        <f t="shared" si="27"/>
        <v>1</v>
      </c>
      <c r="AE156" s="15">
        <f t="shared" si="31"/>
        <v>1660000000000</v>
      </c>
      <c r="AF156" s="37">
        <f>BBMData!Q156-AC156</f>
        <v>1</v>
      </c>
      <c r="AG156" s="14"/>
      <c r="AH156" s="14"/>
      <c r="AI156" s="15">
        <f t="shared" si="33"/>
        <v>1</v>
      </c>
      <c r="AK156" s="40">
        <f t="shared" si="34"/>
        <v>1</v>
      </c>
      <c r="AL156" s="40">
        <f t="shared" si="35"/>
        <v>1</v>
      </c>
      <c r="AM156" s="40">
        <f t="shared" si="36"/>
        <v>1</v>
      </c>
    </row>
    <row r="157" spans="1:39" x14ac:dyDescent="0.25">
      <c r="A157" t="s">
        <v>166</v>
      </c>
      <c r="B157">
        <v>1187996400</v>
      </c>
      <c r="C157" s="15">
        <f>BBMData!O157</f>
        <v>494000000000000</v>
      </c>
      <c r="D157" s="14">
        <f>'230'!C157*Notes!$C$4/Notes!$D$56</f>
        <v>0</v>
      </c>
      <c r="E157" s="14">
        <f>'301'!C157*Notes!$C$4/Notes!$D$57</f>
        <v>0</v>
      </c>
      <c r="F157" s="14">
        <f>'303'!C157*Notes!$C$4/Notes!$D$58</f>
        <v>0</v>
      </c>
      <c r="G157" s="14">
        <f>'307'!C157*Notes!$C$4/Notes!$D$59</f>
        <v>0</v>
      </c>
      <c r="H157" s="14">
        <f>'309'!C157*Notes!$C$4/Notes!$D$60</f>
        <v>0</v>
      </c>
      <c r="I157" s="14">
        <f t="shared" si="28"/>
        <v>0</v>
      </c>
      <c r="J157" s="40">
        <f>I157/BBMData!D157</f>
        <v>0</v>
      </c>
      <c r="K157" s="14">
        <f t="shared" si="25"/>
        <v>1</v>
      </c>
      <c r="L157" s="14">
        <f>BBMData!Q157-BLMLossSum!J157</f>
        <v>1</v>
      </c>
      <c r="M157" s="14">
        <f>'230'!C157*Notes!$C$4/Notes!$F$56</f>
        <v>0</v>
      </c>
      <c r="N157" s="14">
        <f>'301'!C157*Notes!$C$4/Notes!$F$57</f>
        <v>0</v>
      </c>
      <c r="O157" s="14">
        <f>'303'!C157*Notes!$C$4/Notes!$F$58</f>
        <v>0</v>
      </c>
      <c r="P157" s="14">
        <f>'307'!C157*Notes!$C$4/Notes!$F$59</f>
        <v>0</v>
      </c>
      <c r="Q157" s="14">
        <f>'309'!C157*Notes!$C$4/Notes!$F$60</f>
        <v>0</v>
      </c>
      <c r="R157" s="14">
        <f t="shared" si="29"/>
        <v>0</v>
      </c>
      <c r="S157" s="37">
        <f>R157/BBMData!D157</f>
        <v>0</v>
      </c>
      <c r="T157" s="14">
        <f t="shared" si="26"/>
        <v>1</v>
      </c>
      <c r="U157" s="37">
        <f>BBMData!Q157-S157</f>
        <v>1</v>
      </c>
      <c r="W157" s="15">
        <f>'230'!C157*Notes!$C$4/Notes!$H$56</f>
        <v>0</v>
      </c>
      <c r="X157" s="14">
        <f>'301'!C157*Notes!$C$4/Notes!$H$57</f>
        <v>0</v>
      </c>
      <c r="Y157" s="14">
        <f>'303'!C157*Notes!$C$4/Notes!$H$58</f>
        <v>0</v>
      </c>
      <c r="Z157" s="14">
        <f>'307'!C157*Notes!$C$4/Notes!$H$59</f>
        <v>0</v>
      </c>
      <c r="AA157" s="14">
        <f>'309'!C157*Notes!$C$4/Notes!$H$60</f>
        <v>0</v>
      </c>
      <c r="AB157" s="14">
        <f t="shared" si="30"/>
        <v>0</v>
      </c>
      <c r="AC157" s="15">
        <f>AB157/BBMData!D157</f>
        <v>0</v>
      </c>
      <c r="AD157" s="14">
        <f t="shared" si="27"/>
        <v>1</v>
      </c>
      <c r="AE157" s="15">
        <f t="shared" si="31"/>
        <v>494000000000000</v>
      </c>
      <c r="AF157" s="37">
        <f>BBMData!Q157-AC157</f>
        <v>1</v>
      </c>
      <c r="AG157" s="14"/>
      <c r="AH157" s="14"/>
      <c r="AI157" s="15">
        <f t="shared" si="33"/>
        <v>1</v>
      </c>
      <c r="AK157" s="40">
        <f t="shared" si="34"/>
        <v>1</v>
      </c>
      <c r="AL157" s="40">
        <f t="shared" si="35"/>
        <v>1</v>
      </c>
      <c r="AM157" s="40">
        <f t="shared" si="36"/>
        <v>1</v>
      </c>
    </row>
    <row r="158" spans="1:39" x14ac:dyDescent="0.25">
      <c r="A158" t="s">
        <v>167</v>
      </c>
      <c r="B158">
        <v>1188601200</v>
      </c>
      <c r="C158" s="15">
        <f>BBMData!O158</f>
        <v>0</v>
      </c>
      <c r="D158" s="14">
        <f>'230'!C158*Notes!$C$4/Notes!$D$56</f>
        <v>0</v>
      </c>
      <c r="E158" s="14">
        <f>'301'!C158*Notes!$C$4/Notes!$D$57</f>
        <v>0</v>
      </c>
      <c r="F158" s="14">
        <f>'303'!C158*Notes!$C$4/Notes!$D$58</f>
        <v>0</v>
      </c>
      <c r="G158" s="14">
        <f>'307'!C158*Notes!$C$4/Notes!$D$59</f>
        <v>0</v>
      </c>
      <c r="H158" s="14">
        <f>'309'!C158*Notes!$C$4/Notes!$D$60</f>
        <v>0</v>
      </c>
      <c r="I158" s="14">
        <f t="shared" si="28"/>
        <v>0</v>
      </c>
      <c r="J158" s="40" t="e">
        <f>I158/BBMData!D158</f>
        <v>#DIV/0!</v>
      </c>
      <c r="K158" s="14" t="e">
        <f t="shared" si="25"/>
        <v>#DIV/0!</v>
      </c>
      <c r="L158" s="14" t="e">
        <f>BBMData!Q158-BLMLossSum!J158</f>
        <v>#DIV/0!</v>
      </c>
      <c r="M158" s="14">
        <f>'230'!C158*Notes!$C$4/Notes!$F$56</f>
        <v>0</v>
      </c>
      <c r="N158" s="14">
        <f>'301'!C158*Notes!$C$4/Notes!$F$57</f>
        <v>0</v>
      </c>
      <c r="O158" s="14">
        <f>'303'!C158*Notes!$C$4/Notes!$F$58</f>
        <v>0</v>
      </c>
      <c r="P158" s="14">
        <f>'307'!C158*Notes!$C$4/Notes!$F$59</f>
        <v>0</v>
      </c>
      <c r="Q158" s="14">
        <f>'309'!C158*Notes!$C$4/Notes!$F$60</f>
        <v>0</v>
      </c>
      <c r="R158" s="14">
        <f t="shared" si="29"/>
        <v>0</v>
      </c>
      <c r="S158" s="37" t="e">
        <f>R158/BBMData!D158</f>
        <v>#DIV/0!</v>
      </c>
      <c r="T158" s="14" t="e">
        <f t="shared" si="26"/>
        <v>#DIV/0!</v>
      </c>
      <c r="U158" s="37" t="e">
        <f>BBMData!Q158-S158</f>
        <v>#DIV/0!</v>
      </c>
      <c r="W158" s="15">
        <f>'230'!C158*Notes!$C$4/Notes!$H$56</f>
        <v>0</v>
      </c>
      <c r="X158" s="14">
        <f>'301'!C158*Notes!$C$4/Notes!$H$57</f>
        <v>0</v>
      </c>
      <c r="Y158" s="14">
        <f>'303'!C158*Notes!$C$4/Notes!$H$58</f>
        <v>0</v>
      </c>
      <c r="Z158" s="14">
        <f>'307'!C158*Notes!$C$4/Notes!$H$59</f>
        <v>0</v>
      </c>
      <c r="AA158" s="14">
        <f>'309'!C158*Notes!$C$4/Notes!$H$60</f>
        <v>0</v>
      </c>
      <c r="AB158" s="14">
        <f t="shared" si="30"/>
        <v>0</v>
      </c>
      <c r="AC158" s="15" t="e">
        <f>AB158/BBMData!D158</f>
        <v>#DIV/0!</v>
      </c>
      <c r="AD158" s="14" t="e">
        <f t="shared" si="27"/>
        <v>#DIV/0!</v>
      </c>
      <c r="AE158" s="15">
        <f t="shared" si="31"/>
        <v>0</v>
      </c>
      <c r="AF158" s="37" t="e">
        <f>BBMData!Q158-AC158</f>
        <v>#DIV/0!</v>
      </c>
      <c r="AG158" s="14"/>
      <c r="AH158" s="14"/>
      <c r="AI158" s="15" t="e">
        <f t="shared" si="33"/>
        <v>#DIV/0!</v>
      </c>
      <c r="AK158" s="40" t="e">
        <f t="shared" si="34"/>
        <v>#DIV/0!</v>
      </c>
      <c r="AL158" s="40" t="e">
        <f t="shared" si="35"/>
        <v>#DIV/0!</v>
      </c>
      <c r="AM158" s="40" t="e">
        <f t="shared" si="36"/>
        <v>#DIV/0!</v>
      </c>
    </row>
    <row r="159" spans="1:39" x14ac:dyDescent="0.25">
      <c r="A159" t="s">
        <v>168</v>
      </c>
      <c r="B159">
        <v>1189206000</v>
      </c>
      <c r="C159" s="15">
        <f>BBMData!O159</f>
        <v>0</v>
      </c>
      <c r="D159" s="14">
        <f>'230'!C159*Notes!$C$4/Notes!$D$56</f>
        <v>0</v>
      </c>
      <c r="E159" s="14">
        <f>'301'!C159*Notes!$C$4/Notes!$D$57</f>
        <v>0</v>
      </c>
      <c r="F159" s="14">
        <f>'303'!C159*Notes!$C$4/Notes!$D$58</f>
        <v>0</v>
      </c>
      <c r="G159" s="14">
        <f>'307'!C159*Notes!$C$4/Notes!$D$59</f>
        <v>0</v>
      </c>
      <c r="H159" s="14">
        <f>'309'!C159*Notes!$C$4/Notes!$D$60</f>
        <v>0</v>
      </c>
      <c r="I159" s="14">
        <f t="shared" si="28"/>
        <v>0</v>
      </c>
      <c r="J159" s="40" t="e">
        <f>I159/BBMData!D159</f>
        <v>#DIV/0!</v>
      </c>
      <c r="K159" s="14" t="e">
        <f t="shared" si="25"/>
        <v>#DIV/0!</v>
      </c>
      <c r="L159" s="14" t="e">
        <f>BBMData!Q159-BLMLossSum!J159</f>
        <v>#DIV/0!</v>
      </c>
      <c r="M159" s="14">
        <f>'230'!C159*Notes!$C$4/Notes!$F$56</f>
        <v>0</v>
      </c>
      <c r="N159" s="14">
        <f>'301'!C159*Notes!$C$4/Notes!$F$57</f>
        <v>0</v>
      </c>
      <c r="O159" s="14">
        <f>'303'!C159*Notes!$C$4/Notes!$F$58</f>
        <v>0</v>
      </c>
      <c r="P159" s="14">
        <f>'307'!C159*Notes!$C$4/Notes!$F$59</f>
        <v>0</v>
      </c>
      <c r="Q159" s="14">
        <f>'309'!C159*Notes!$C$4/Notes!$F$60</f>
        <v>0</v>
      </c>
      <c r="R159" s="14">
        <f t="shared" si="29"/>
        <v>0</v>
      </c>
      <c r="S159" s="37" t="e">
        <f>R159/BBMData!D159</f>
        <v>#DIV/0!</v>
      </c>
      <c r="T159" s="14" t="e">
        <f t="shared" si="26"/>
        <v>#DIV/0!</v>
      </c>
      <c r="U159" s="37" t="e">
        <f>BBMData!Q159-S159</f>
        <v>#DIV/0!</v>
      </c>
      <c r="W159" s="15">
        <f>'230'!C159*Notes!$C$4/Notes!$H$56</f>
        <v>0</v>
      </c>
      <c r="X159" s="14">
        <f>'301'!C159*Notes!$C$4/Notes!$H$57</f>
        <v>0</v>
      </c>
      <c r="Y159" s="14">
        <f>'303'!C159*Notes!$C$4/Notes!$H$58</f>
        <v>0</v>
      </c>
      <c r="Z159" s="14">
        <f>'307'!C159*Notes!$C$4/Notes!$H$59</f>
        <v>0</v>
      </c>
      <c r="AA159" s="14">
        <f>'309'!C159*Notes!$C$4/Notes!$H$60</f>
        <v>0</v>
      </c>
      <c r="AB159" s="14">
        <f t="shared" si="30"/>
        <v>0</v>
      </c>
      <c r="AC159" s="15" t="e">
        <f>AB159/BBMData!D159</f>
        <v>#DIV/0!</v>
      </c>
      <c r="AD159" s="14" t="e">
        <f t="shared" si="27"/>
        <v>#DIV/0!</v>
      </c>
      <c r="AE159" s="15">
        <f t="shared" si="31"/>
        <v>0</v>
      </c>
      <c r="AF159" s="37" t="e">
        <f>BBMData!Q159-AC159</f>
        <v>#DIV/0!</v>
      </c>
      <c r="AG159" s="14"/>
      <c r="AH159" s="14"/>
      <c r="AI159" s="15" t="e">
        <f t="shared" si="33"/>
        <v>#DIV/0!</v>
      </c>
      <c r="AK159" s="40" t="e">
        <f t="shared" si="34"/>
        <v>#DIV/0!</v>
      </c>
      <c r="AL159" s="40" t="e">
        <f t="shared" si="35"/>
        <v>#DIV/0!</v>
      </c>
      <c r="AM159" s="40" t="e">
        <f t="shared" si="36"/>
        <v>#DIV/0!</v>
      </c>
    </row>
    <row r="160" spans="1:39" x14ac:dyDescent="0.25">
      <c r="A160" t="s">
        <v>169</v>
      </c>
      <c r="B160">
        <v>1189810800</v>
      </c>
      <c r="C160" s="15">
        <f>BBMData!O160</f>
        <v>2.4832575348468884E+16</v>
      </c>
      <c r="D160" s="14">
        <f>'230'!C160*Notes!$C$4/Notes!$D$56</f>
        <v>463680000000000.06</v>
      </c>
      <c r="E160" s="14">
        <f>'301'!C160*Notes!$C$4/Notes!$D$57</f>
        <v>185616583798105</v>
      </c>
      <c r="F160" s="14">
        <f>'303'!C160*Notes!$C$4/Notes!$D$58</f>
        <v>1398271263480671.7</v>
      </c>
      <c r="G160" s="14">
        <f>'307'!C160*Notes!$C$4/Notes!$D$59</f>
        <v>199857477698479.53</v>
      </c>
      <c r="H160" s="14">
        <f>'309'!C160*Notes!$C$4/Notes!$D$60</f>
        <v>1380814725929406.7</v>
      </c>
      <c r="I160" s="14">
        <f t="shared" si="28"/>
        <v>3628240050906663</v>
      </c>
      <c r="J160" s="40">
        <f>I160/BBMData!D160</f>
        <v>2.1013784610834373E-2</v>
      </c>
      <c r="K160" s="14">
        <f t="shared" ref="K160:K222" si="37">1-J160</f>
        <v>0.97898621538916564</v>
      </c>
      <c r="L160" s="14">
        <f>BBMData!Q160-BLMLossSum!J160</f>
        <v>0.12280977237091521</v>
      </c>
      <c r="M160" s="14">
        <f>'230'!C160*Notes!$C$4/Notes!$F$56</f>
        <v>821697152511325.5</v>
      </c>
      <c r="N160" s="14">
        <f>'301'!C160*Notes!$C$4/Notes!$F$57</f>
        <v>283819743390214.31</v>
      </c>
      <c r="O160" s="14">
        <f>'303'!C160*Notes!$C$4/Notes!$F$58</f>
        <v>1060225398561861.4</v>
      </c>
      <c r="P160" s="14">
        <f>'307'!C160*Notes!$C$4/Notes!$F$59</f>
        <v>276922571054722.34</v>
      </c>
      <c r="Q160" s="14">
        <f>'309'!C160*Notes!$C$4/Notes!$F$60</f>
        <v>993662911123918</v>
      </c>
      <c r="R160" s="14">
        <f t="shared" si="29"/>
        <v>3436327776642041.5</v>
      </c>
      <c r="S160" s="37">
        <f>R160/BBMData!D160</f>
        <v>1.9902280647758841E-2</v>
      </c>
      <c r="T160" s="14">
        <f t="shared" ref="T160:T222" si="38">1-S160</f>
        <v>0.9800977193522411</v>
      </c>
      <c r="U160" s="37">
        <f>BBMData!Q160-S160</f>
        <v>0.12392127633399075</v>
      </c>
      <c r="W160" s="15">
        <f>'230'!C160*Notes!$C$4/Notes!$H$56</f>
        <v>668153245770495.12</v>
      </c>
      <c r="X160" s="14">
        <f>'301'!C160*Notes!$C$4/Notes!$H$57</f>
        <v>200819332904690.25</v>
      </c>
      <c r="Y160" s="14">
        <f>'303'!C160*Notes!$C$4/Notes!$H$58</f>
        <v>1825322093279171.7</v>
      </c>
      <c r="Z160" s="14">
        <f>'307'!C160*Notes!$C$4/Notes!$H$59</f>
        <v>196053304681035.66</v>
      </c>
      <c r="AA160" s="14">
        <f>'309'!C160*Notes!$C$4/Notes!$H$60</f>
        <v>978526788777872.87</v>
      </c>
      <c r="AB160" s="14">
        <f t="shared" si="30"/>
        <v>3868874765413265.5</v>
      </c>
      <c r="AC160" s="15">
        <f>AB160/BBMData!D160</f>
        <v>2.2407475764005938E-2</v>
      </c>
      <c r="AD160" s="14">
        <f t="shared" ref="AD160:AD222" si="39">1-AC160</f>
        <v>0.97759252423599408</v>
      </c>
      <c r="AE160" s="15">
        <f t="shared" si="31"/>
        <v>2.096370058305562E+16</v>
      </c>
      <c r="AF160" s="37">
        <f>BBMData!Q160-AC160</f>
        <v>0.12141608121774365</v>
      </c>
      <c r="AG160" s="14">
        <f t="shared" si="32"/>
        <v>4.3947674213600658E+32</v>
      </c>
      <c r="AH160" s="14">
        <f>AG160/BBMData!R160^2</f>
        <v>96.880118379864072</v>
      </c>
      <c r="AI160" s="15">
        <f t="shared" si="33"/>
        <v>0.84420162987034653</v>
      </c>
      <c r="AK160" s="40">
        <f t="shared" si="34"/>
        <v>0.8538919141493565</v>
      </c>
      <c r="AL160" s="40">
        <f t="shared" si="35"/>
        <v>0.86162016108192674</v>
      </c>
      <c r="AM160" s="40">
        <f t="shared" si="36"/>
        <v>0.84420162987034653</v>
      </c>
    </row>
    <row r="161" spans="1:39" x14ac:dyDescent="0.25">
      <c r="A161" t="s">
        <v>170</v>
      </c>
      <c r="B161">
        <v>1190415600</v>
      </c>
      <c r="C161" s="15">
        <f>BBMData!O161</f>
        <v>2.9810471974108096E+17</v>
      </c>
      <c r="D161" s="14">
        <f>'230'!C161*Notes!$C$4/Notes!$D$56</f>
        <v>1.8055296000000004E+16</v>
      </c>
      <c r="E161" s="14">
        <f>'301'!C161*Notes!$C$4/Notes!$D$57</f>
        <v>3.346747708742354E+16</v>
      </c>
      <c r="F161" s="14">
        <f>'303'!C161*Notes!$C$4/Notes!$D$58</f>
        <v>8.9021352374025968E+16</v>
      </c>
      <c r="G161" s="14">
        <f>'307'!C161*Notes!$C$4/Notes!$D$59</f>
        <v>3.5912418316580308E+16</v>
      </c>
      <c r="H161" s="14">
        <f>'309'!C161*Notes!$C$4/Notes!$D$60</f>
        <v>8.9605566849497648E+16</v>
      </c>
      <c r="I161" s="14">
        <f t="shared" si="28"/>
        <v>2.6606211062752749E+17</v>
      </c>
      <c r="J161" s="40">
        <f>I161/BBMData!D161</f>
        <v>6.4236729671775641E-2</v>
      </c>
      <c r="K161" s="14">
        <f t="shared" si="37"/>
        <v>0.93576327032822437</v>
      </c>
      <c r="L161" s="14">
        <f>BBMData!Q161-BLMLossSum!J161</f>
        <v>7.736210220805298E-3</v>
      </c>
      <c r="M161" s="14">
        <f>'230'!C161*Notes!$C$4/Notes!$F$56</f>
        <v>3.199617259952796E+16</v>
      </c>
      <c r="N161" s="14">
        <f>'301'!C161*Notes!$C$4/Notes!$F$57</f>
        <v>5.1173933732139952E+16</v>
      </c>
      <c r="O161" s="14">
        <f>'303'!C161*Notes!$C$4/Notes!$F$58</f>
        <v>6.7499562685943912E+16</v>
      </c>
      <c r="P161" s="14">
        <f>'307'!C161*Notes!$C$4/Notes!$F$59</f>
        <v>4.976025579600208E+16</v>
      </c>
      <c r="Q161" s="14">
        <f>'309'!C161*Notes!$C$4/Notes!$F$60</f>
        <v>6.4482024080856056E+16</v>
      </c>
      <c r="R161" s="14">
        <f t="shared" si="29"/>
        <v>2.6491194889446995E+17</v>
      </c>
      <c r="S161" s="37">
        <f>R161/BBMData!D161</f>
        <v>6.3959040270037903E-2</v>
      </c>
      <c r="T161" s="14">
        <f t="shared" si="38"/>
        <v>0.93604095972996215</v>
      </c>
      <c r="U161" s="37">
        <f>BBMData!Q161-S161</f>
        <v>8.0138996225430359E-3</v>
      </c>
      <c r="W161" s="15">
        <f>'230'!C161*Notes!$C$4/Notes!$H$56</f>
        <v>2.6017306387480672E+16</v>
      </c>
      <c r="X161" s="14">
        <f>'301'!C161*Notes!$C$4/Notes!$H$57</f>
        <v>3.6208598850250024E+16</v>
      </c>
      <c r="Y161" s="14">
        <f>'303'!C161*Notes!$C$4/Notes!$H$58</f>
        <v>1.1620966940092307E+17</v>
      </c>
      <c r="Z161" s="14">
        <f>'307'!C161*Notes!$C$4/Notes!$H$59</f>
        <v>3.52288459312768E+16</v>
      </c>
      <c r="AA161" s="14">
        <f>'309'!C161*Notes!$C$4/Notes!$H$60</f>
        <v>6.3499791781871968E+16</v>
      </c>
      <c r="AB161" s="14">
        <f t="shared" si="30"/>
        <v>2.7716421235180253E+17</v>
      </c>
      <c r="AC161" s="15">
        <f>AB161/BBMData!D161</f>
        <v>6.691716660271918E-2</v>
      </c>
      <c r="AD161" s="14">
        <f t="shared" si="39"/>
        <v>0.93308283339728082</v>
      </c>
      <c r="AE161" s="15">
        <f t="shared" si="31"/>
        <v>2.0940507389278432E+16</v>
      </c>
      <c r="AF161" s="37">
        <f>BBMData!Q161-AC161</f>
        <v>5.0557732898617591E-3</v>
      </c>
      <c r="AG161" s="14">
        <f t="shared" si="32"/>
        <v>4.3850484972042459E+32</v>
      </c>
      <c r="AH161" s="14">
        <f>AG161/BBMData!R161^2</f>
        <v>0.15708818081324483</v>
      </c>
      <c r="AI161" s="15">
        <f t="shared" si="33"/>
        <v>7.0245474165811006E-2</v>
      </c>
      <c r="AK161" s="40">
        <f t="shared" si="34"/>
        <v>0.10748776182203389</v>
      </c>
      <c r="AL161" s="40">
        <f t="shared" si="35"/>
        <v>0.11134600913209496</v>
      </c>
      <c r="AM161" s="40">
        <f t="shared" si="36"/>
        <v>7.0245474165811006E-2</v>
      </c>
    </row>
    <row r="162" spans="1:39" x14ac:dyDescent="0.25">
      <c r="A162" t="s">
        <v>171</v>
      </c>
      <c r="B162">
        <v>1191020400</v>
      </c>
      <c r="C162" s="15">
        <f>BBMData!O162</f>
        <v>4.2697934846639834E+17</v>
      </c>
      <c r="D162" s="14">
        <f>'230'!C162*Notes!$C$4/Notes!$D$56</f>
        <v>3.1205664E+16</v>
      </c>
      <c r="E162" s="14">
        <f>'301'!C162*Notes!$C$4/Notes!$D$57</f>
        <v>4.3299775837888376E+16</v>
      </c>
      <c r="F162" s="14">
        <f>'303'!C162*Notes!$C$4/Notes!$D$58</f>
        <v>1.3121308486069859E+17</v>
      </c>
      <c r="G162" s="14">
        <f>'307'!C162*Notes!$C$4/Notes!$D$59</f>
        <v>8.821314980443592E+16</v>
      </c>
      <c r="H162" s="14">
        <f>'309'!C162*Notes!$C$4/Notes!$D$60</f>
        <v>1.6710185399576042E+17</v>
      </c>
      <c r="I162" s="14">
        <f t="shared" si="28"/>
        <v>4.6103352849878336E+17</v>
      </c>
      <c r="J162" s="40">
        <f>I162/BBMData!D162</f>
        <v>6.2211033693903947E-2</v>
      </c>
      <c r="K162" s="14">
        <f t="shared" si="37"/>
        <v>0.93778896630609609</v>
      </c>
      <c r="L162" s="14">
        <f>BBMData!Q162-BLMLossSum!J162</f>
        <v>-4.5952096983301466E-3</v>
      </c>
      <c r="M162" s="14">
        <f>'230'!C162*Notes!$C$4/Notes!$F$56</f>
        <v>5.5300218364012192E+16</v>
      </c>
      <c r="N162" s="14">
        <f>'301'!C162*Notes!$C$4/Notes!$F$57</f>
        <v>6.6208153472592608E+16</v>
      </c>
      <c r="O162" s="14">
        <f>'303'!C162*Notes!$C$4/Notes!$F$58</f>
        <v>9.9491027832947024E+16</v>
      </c>
      <c r="P162" s="14">
        <f>'307'!C162*Notes!$C$4/Notes!$F$59</f>
        <v>1.2222816241849138E+17</v>
      </c>
      <c r="Q162" s="14">
        <f>'309'!C162*Notes!$C$4/Notes!$F$60</f>
        <v>1.2024995937370966E+17</v>
      </c>
      <c r="R162" s="14">
        <f t="shared" si="29"/>
        <v>4.6347752146175283E+17</v>
      </c>
      <c r="S162" s="37">
        <f>R162/BBMData!D162</f>
        <v>6.2540821700997576E-2</v>
      </c>
      <c r="T162" s="14">
        <f t="shared" si="38"/>
        <v>0.93745917829900238</v>
      </c>
      <c r="U162" s="37">
        <f>BBMData!Q162-S162</f>
        <v>-4.9249977054237754E-3</v>
      </c>
      <c r="W162" s="15">
        <f>'230'!C162*Notes!$C$4/Notes!$H$56</f>
        <v>4.4966713440354312E+16</v>
      </c>
      <c r="X162" s="14">
        <f>'301'!C162*Notes!$C$4/Notes!$H$57</f>
        <v>4.684620264396948E+16</v>
      </c>
      <c r="Y162" s="14">
        <f>'303'!C162*Notes!$C$4/Notes!$H$58</f>
        <v>1.7128732383969117E+17</v>
      </c>
      <c r="Z162" s="14">
        <f>'307'!C162*Notes!$C$4/Notes!$H$59</f>
        <v>8.6534062846398512E+16</v>
      </c>
      <c r="AA162" s="14">
        <f>'309'!C162*Notes!$C$4/Notes!$H$60</f>
        <v>1.1841823346665259E+17</v>
      </c>
      <c r="AB162" s="14">
        <f t="shared" si="30"/>
        <v>4.6805253623706611E+17</v>
      </c>
      <c r="AC162" s="15">
        <f>AB162/BBMData!D162</f>
        <v>6.3158165951997913E-2</v>
      </c>
      <c r="AD162" s="14">
        <f t="shared" si="39"/>
        <v>0.93684183404800203</v>
      </c>
      <c r="AE162" s="15">
        <f t="shared" si="31"/>
        <v>-4.1073187770667776E+16</v>
      </c>
      <c r="AF162" s="37">
        <f>BBMData!Q162-AC162</f>
        <v>-5.5423419564241128E-3</v>
      </c>
      <c r="AG162" s="14">
        <f t="shared" si="32"/>
        <v>1.6870067536445331E+33</v>
      </c>
      <c r="AH162" s="14">
        <f>AG162/BBMData!R162^2</f>
        <v>0.17974313619156712</v>
      </c>
      <c r="AI162" s="15">
        <f t="shared" si="33"/>
        <v>-9.6194787682805413E-2</v>
      </c>
      <c r="AK162" s="40">
        <f t="shared" si="34"/>
        <v>-7.9756035402412342E-2</v>
      </c>
      <c r="AL162" s="40">
        <f t="shared" si="35"/>
        <v>-8.5479949150811835E-2</v>
      </c>
      <c r="AM162" s="40">
        <f t="shared" si="36"/>
        <v>-9.6194787682805413E-2</v>
      </c>
    </row>
    <row r="163" spans="1:39" x14ac:dyDescent="0.25">
      <c r="A163" t="s">
        <v>172</v>
      </c>
      <c r="B163">
        <v>1191625200</v>
      </c>
      <c r="C163" s="15">
        <f>BBMData!O163</f>
        <v>5.4879373845956461E+17</v>
      </c>
      <c r="D163" s="14">
        <f>'230'!C163*Notes!$C$4/Notes!$D$56</f>
        <v>3.3108768E+16</v>
      </c>
      <c r="E163" s="14">
        <f>'301'!C163*Notes!$C$4/Notes!$D$57</f>
        <v>7.4405349148866464E+16</v>
      </c>
      <c r="F163" s="14">
        <f>'303'!C163*Notes!$C$4/Notes!$D$58</f>
        <v>1.606976196511305E+17</v>
      </c>
      <c r="G163" s="14">
        <f>'307'!C163*Notes!$C$4/Notes!$D$59</f>
        <v>9.6705685159595264E+16</v>
      </c>
      <c r="H163" s="14">
        <f>'309'!C163*Notes!$C$4/Notes!$D$60</f>
        <v>2.203601882703017E+17</v>
      </c>
      <c r="I163" s="14">
        <f t="shared" si="28"/>
        <v>5.8527761022989389E+17</v>
      </c>
      <c r="J163" s="40">
        <f>I163/BBMData!D163</f>
        <v>6.7948083290365682E-2</v>
      </c>
      <c r="K163" s="14">
        <f t="shared" si="37"/>
        <v>0.93205191670963428</v>
      </c>
      <c r="L163" s="14">
        <f>BBMData!Q163-BLMLossSum!J163</f>
        <v>-4.2356124930724992E-3</v>
      </c>
      <c r="M163" s="14">
        <f>'230'!C163*Notes!$C$4/Notes!$F$56</f>
        <v>5.8672749285623896E+16</v>
      </c>
      <c r="N163" s="14">
        <f>'301'!C163*Notes!$C$4/Notes!$F$57</f>
        <v>1.1377058380333242E+17</v>
      </c>
      <c r="O163" s="14">
        <f>'303'!C163*Notes!$C$4/Notes!$F$58</f>
        <v>1.2184738561990576E+17</v>
      </c>
      <c r="P163" s="14">
        <f>'307'!C163*Notes!$C$4/Notes!$F$59</f>
        <v>1.3399542152936598E+17</v>
      </c>
      <c r="Q163" s="14">
        <f>'309'!C163*Notes!$C$4/Notes!$F$60</f>
        <v>1.5857576115079539E+17</v>
      </c>
      <c r="R163" s="14">
        <f t="shared" si="29"/>
        <v>5.8686190138902349E+17</v>
      </c>
      <c r="S163" s="37">
        <f>R163/BBMData!D163</f>
        <v>6.8132012328065317E-2</v>
      </c>
      <c r="T163" s="14">
        <f t="shared" si="38"/>
        <v>0.93186798767193468</v>
      </c>
      <c r="U163" s="37">
        <f>BBMData!Q163-S163</f>
        <v>-4.4195415307721336E-3</v>
      </c>
      <c r="W163" s="15">
        <f>'230'!C163*Notes!$C$4/Notes!$H$56</f>
        <v>4.7709046762125392E+16</v>
      </c>
      <c r="X163" s="14">
        <f>'301'!C163*Notes!$C$4/Notes!$H$57</f>
        <v>8.0499448243635168E+16</v>
      </c>
      <c r="Y163" s="14">
        <f>'303'!C163*Notes!$C$4/Notes!$H$58</f>
        <v>2.0977683168315811E+17</v>
      </c>
      <c r="Z163" s="14">
        <f>'307'!C163*Notes!$C$4/Notes!$H$59</f>
        <v>9.4864947638267312E+16</v>
      </c>
      <c r="AA163" s="14">
        <f>'309'!C163*Notes!$C$4/Notes!$H$60</f>
        <v>1.5616023160347555E+17</v>
      </c>
      <c r="AB163" s="14">
        <f t="shared" si="30"/>
        <v>5.890105059306615E+17</v>
      </c>
      <c r="AC163" s="15">
        <f>AB163/BBMData!D163</f>
        <v>6.8381455597039731E-2</v>
      </c>
      <c r="AD163" s="14">
        <f t="shared" si="39"/>
        <v>0.93161854440296032</v>
      </c>
      <c r="AE163" s="15">
        <f t="shared" si="31"/>
        <v>-4.0216767471096896E+16</v>
      </c>
      <c r="AF163" s="37">
        <f>BBMData!Q163-AC163</f>
        <v>-4.6689847997465478E-3</v>
      </c>
      <c r="AG163" s="14">
        <f t="shared" si="32"/>
        <v>1.6173883858242773E+33</v>
      </c>
      <c r="AH163" s="14">
        <f>AG163/BBMData!R163^2</f>
        <v>0.13049991807009295</v>
      </c>
      <c r="AI163" s="15">
        <f t="shared" si="33"/>
        <v>-7.3282117948326564E-2</v>
      </c>
      <c r="AK163" s="40">
        <f t="shared" si="34"/>
        <v>-6.6480116687806248E-2</v>
      </c>
      <c r="AL163" s="40">
        <f t="shared" si="35"/>
        <v>-6.936697753934698E-2</v>
      </c>
      <c r="AM163" s="40">
        <f t="shared" si="36"/>
        <v>-7.3282117948326564E-2</v>
      </c>
    </row>
    <row r="164" spans="1:39" x14ac:dyDescent="0.25">
      <c r="A164" t="s">
        <v>173</v>
      </c>
      <c r="B164">
        <v>1192230000</v>
      </c>
      <c r="C164" s="15">
        <f>BBMData!O164</f>
        <v>5.2269182296905062E+17</v>
      </c>
      <c r="D164" s="14">
        <f>'230'!C164*Notes!$C$4/Notes!$D$56</f>
        <v>2.9330784E+16</v>
      </c>
      <c r="E164" s="14">
        <f>'301'!C164*Notes!$C$4/Notes!$D$57</f>
        <v>7.5688524662949008E+16</v>
      </c>
      <c r="F164" s="14">
        <f>'303'!C164*Notes!$C$4/Notes!$D$58</f>
        <v>1.6507656792894448E+17</v>
      </c>
      <c r="G164" s="14">
        <f>'307'!C164*Notes!$C$4/Notes!$D$59</f>
        <v>9.2711350499677776E+16</v>
      </c>
      <c r="H164" s="14">
        <f>'309'!C164*Notes!$C$4/Notes!$D$60</f>
        <v>2.2849380759691392E+17</v>
      </c>
      <c r="I164" s="14">
        <f t="shared" si="28"/>
        <v>5.9130103468848512E+17</v>
      </c>
      <c r="J164" s="40">
        <f>I164/BBMData!D164</f>
        <v>6.7882928235538903E-2</v>
      </c>
      <c r="K164" s="14">
        <f t="shared" si="37"/>
        <v>0.93211707176446112</v>
      </c>
      <c r="L164" s="14">
        <f>BBMData!Q164-BLMLossSum!J164</f>
        <v>-7.8765196105244836E-3</v>
      </c>
      <c r="M164" s="14">
        <f>'230'!C164*Notes!$C$4/Notes!$F$56</f>
        <v>5.1977703790814224E+16</v>
      </c>
      <c r="N164" s="14">
        <f>'301'!C164*Notes!$C$4/Notes!$F$57</f>
        <v>1.1573264202937782E+17</v>
      </c>
      <c r="O164" s="14">
        <f>'303'!C164*Notes!$C$4/Notes!$F$58</f>
        <v>1.2516767997507275E+17</v>
      </c>
      <c r="P164" s="14">
        <f>'307'!C164*Notes!$C$4/Notes!$F$59</f>
        <v>1.2846087042617374E+17</v>
      </c>
      <c r="Q164" s="14">
        <f>'309'!C164*Notes!$C$4/Notes!$F$60</f>
        <v>1.6442888228738765E+17</v>
      </c>
      <c r="R164" s="14">
        <f t="shared" si="29"/>
        <v>5.8576777850882624E+17</v>
      </c>
      <c r="S164" s="37">
        <f>R164/BBMData!D164</f>
        <v>6.7247695739538746E-2</v>
      </c>
      <c r="T164" s="14">
        <f t="shared" si="38"/>
        <v>0.9327523042604613</v>
      </c>
      <c r="U164" s="37">
        <f>BBMData!Q164-S164</f>
        <v>-7.2412871145243266E-3</v>
      </c>
      <c r="W164" s="15">
        <f>'230'!C164*Notes!$C$4/Notes!$H$56</f>
        <v>4.226505031615188E+16</v>
      </c>
      <c r="X164" s="14">
        <f>'301'!C164*Notes!$C$4/Notes!$H$57</f>
        <v>8.188772102328064E+16</v>
      </c>
      <c r="Y164" s="14">
        <f>'303'!C164*Notes!$C$4/Notes!$H$58</f>
        <v>2.154931695966785E+17</v>
      </c>
      <c r="Z164" s="14">
        <f>'307'!C164*Notes!$C$4/Notes!$H$59</f>
        <v>9.094664285879704E+16</v>
      </c>
      <c r="AA164" s="14">
        <f>'309'!C164*Notes!$C$4/Notes!$H$60</f>
        <v>1.6192419417669798E+17</v>
      </c>
      <c r="AB164" s="14">
        <f t="shared" si="30"/>
        <v>5.9251677797160602E+17</v>
      </c>
      <c r="AC164" s="15">
        <f>AB164/BBMData!D164</f>
        <v>6.8022498791312419E-2</v>
      </c>
      <c r="AD164" s="14">
        <f t="shared" si="39"/>
        <v>0.93197750120868761</v>
      </c>
      <c r="AE164" s="15">
        <f t="shared" si="31"/>
        <v>-6.9824955002555392E+16</v>
      </c>
      <c r="AF164" s="37">
        <f>BBMData!Q164-AC164</f>
        <v>-8.0160901662979997E-3</v>
      </c>
      <c r="AG164" s="14">
        <f t="shared" si="32"/>
        <v>4.8755243411088855E+33</v>
      </c>
      <c r="AH164" s="14">
        <f>AG164/BBMData!R164^2</f>
        <v>0.3892013718366556</v>
      </c>
      <c r="AI164" s="15">
        <f t="shared" si="33"/>
        <v>-0.13358723426344826</v>
      </c>
      <c r="AK164" s="40">
        <f t="shared" si="34"/>
        <v>-0.13126130676717504</v>
      </c>
      <c r="AL164" s="40">
        <f t="shared" si="35"/>
        <v>-0.12067522920386387</v>
      </c>
      <c r="AM164" s="40">
        <f t="shared" si="36"/>
        <v>-0.13358723426344826</v>
      </c>
    </row>
    <row r="165" spans="1:39" x14ac:dyDescent="0.25">
      <c r="A165" t="s">
        <v>174</v>
      </c>
      <c r="B165">
        <v>1192834800</v>
      </c>
      <c r="C165" s="15">
        <f>BBMData!O165</f>
        <v>4.6709878273060659E+17</v>
      </c>
      <c r="D165" s="14">
        <f>'230'!C165*Notes!$C$4/Notes!$D$56</f>
        <v>2.4621408000000004E+16</v>
      </c>
      <c r="E165" s="14">
        <f>'301'!C165*Notes!$C$4/Notes!$D$57</f>
        <v>6.0406092596905032E+16</v>
      </c>
      <c r="F165" s="14">
        <f>'303'!C165*Notes!$C$4/Notes!$D$58</f>
        <v>1.3166766687639806E+17</v>
      </c>
      <c r="G165" s="14">
        <f>'307'!C165*Notes!$C$4/Notes!$D$59</f>
        <v>9.0383433118598288E+16</v>
      </c>
      <c r="H165" s="14">
        <f>'309'!C165*Notes!$C$4/Notes!$D$60</f>
        <v>2.0817333470605955E+17</v>
      </c>
      <c r="I165" s="14">
        <f t="shared" si="28"/>
        <v>5.1525193529796096E+17</v>
      </c>
      <c r="J165" s="40">
        <f>I165/BBMData!D165</f>
        <v>5.7363667620177791E-2</v>
      </c>
      <c r="K165" s="14">
        <f t="shared" si="37"/>
        <v>0.94263633237982225</v>
      </c>
      <c r="L165" s="14">
        <f>BBMData!Q165-BLMLossSum!J165</f>
        <v>-5.3609530590895751E-3</v>
      </c>
      <c r="M165" s="14">
        <f>'230'!C165*Notes!$C$4/Notes!$F$56</f>
        <v>4.3632118798351384E+16</v>
      </c>
      <c r="N165" s="14">
        <f>'301'!C165*Notes!$C$4/Notes!$F$57</f>
        <v>9.2364816490250176E+16</v>
      </c>
      <c r="O165" s="14">
        <f>'303'!C165*Notes!$C$4/Notes!$F$58</f>
        <v>9.983571016416672E+16</v>
      </c>
      <c r="P165" s="14">
        <f>'307'!C165*Notes!$C$4/Notes!$F$59</f>
        <v>1.2523530752107154E+17</v>
      </c>
      <c r="Q165" s="14">
        <f>'309'!C165*Notes!$C$4/Notes!$F$60</f>
        <v>1.4980584860374102E+17</v>
      </c>
      <c r="R165" s="14">
        <f t="shared" si="29"/>
        <v>5.108738015775808E+17</v>
      </c>
      <c r="S165" s="37">
        <f>R165/BBMData!D165</f>
        <v>5.6876244302908059E-2</v>
      </c>
      <c r="T165" s="14">
        <f t="shared" si="38"/>
        <v>0.94312375569709195</v>
      </c>
      <c r="U165" s="37">
        <f>BBMData!Q165-S165</f>
        <v>-4.8735297418198431E-3</v>
      </c>
      <c r="W165" s="15">
        <f>'230'!C165*Notes!$C$4/Notes!$H$56</f>
        <v>3.5478937350413288E+16</v>
      </c>
      <c r="X165" s="14">
        <f>'301'!C165*Notes!$C$4/Notes!$H$57</f>
        <v>6.5353595947461152E+16</v>
      </c>
      <c r="Y165" s="14">
        <f>'303'!C165*Notes!$C$4/Notes!$H$58</f>
        <v>1.718807413103457E+17</v>
      </c>
      <c r="Z165" s="14">
        <f>'307'!C165*Notes!$C$4/Notes!$H$59</f>
        <v>8.8663036056385536E+16</v>
      </c>
      <c r="AA165" s="14">
        <f>'309'!C165*Notes!$C$4/Notes!$H$60</f>
        <v>1.4752390809128432E+17</v>
      </c>
      <c r="AB165" s="14">
        <f t="shared" si="30"/>
        <v>5.0890021875589005E+17</v>
      </c>
      <c r="AC165" s="15">
        <f>AB165/BBMData!D165</f>
        <v>5.665652276233997E-2</v>
      </c>
      <c r="AD165" s="14">
        <f t="shared" si="39"/>
        <v>0.94334347723765999</v>
      </c>
      <c r="AE165" s="15">
        <f t="shared" si="31"/>
        <v>-4.1801436025283456E+16</v>
      </c>
      <c r="AF165" s="37">
        <f>BBMData!Q165-AC165</f>
        <v>-4.6538082012517537E-3</v>
      </c>
      <c r="AG165" s="14">
        <f t="shared" si="32"/>
        <v>1.7473600537758655E+33</v>
      </c>
      <c r="AH165" s="14">
        <f>AG165/BBMData!R165^2</f>
        <v>0.1306214348644123</v>
      </c>
      <c r="AI165" s="15">
        <f t="shared" si="33"/>
        <v>-8.9491639821703231E-2</v>
      </c>
      <c r="AK165" s="40">
        <f t="shared" si="34"/>
        <v>-0.10308986952579172</v>
      </c>
      <c r="AL165" s="40">
        <f t="shared" si="35"/>
        <v>-9.3716833495198604E-2</v>
      </c>
      <c r="AM165" s="40">
        <f t="shared" si="36"/>
        <v>-8.9491639821703231E-2</v>
      </c>
    </row>
    <row r="166" spans="1:39" x14ac:dyDescent="0.25">
      <c r="A166" t="s">
        <v>175</v>
      </c>
      <c r="B166">
        <v>1193439600</v>
      </c>
      <c r="C166" s="15">
        <f>BBMData!O166</f>
        <v>5.3161068258615533E+17</v>
      </c>
      <c r="D166" s="14">
        <f>'230'!C166*Notes!$C$4/Notes!$D$56</f>
        <v>3.7033920000000008E+16</v>
      </c>
      <c r="E166" s="14">
        <f>'301'!C166*Notes!$C$4/Notes!$D$57</f>
        <v>8.0885789009295952E+16</v>
      </c>
      <c r="F166" s="14">
        <f>'303'!C166*Notes!$C$4/Notes!$D$58</f>
        <v>1.7639892083474198E+17</v>
      </c>
      <c r="G166" s="14">
        <f>'307'!C166*Notes!$C$4/Notes!$D$59</f>
        <v>1.0672670798504014E+17</v>
      </c>
      <c r="H166" s="14">
        <f>'309'!C166*Notes!$C$4/Notes!$D$60</f>
        <v>1.776984434093535E+17</v>
      </c>
      <c r="I166" s="14">
        <f t="shared" si="28"/>
        <v>5.7874378123843162E+17</v>
      </c>
      <c r="J166" s="40">
        <f>I166/BBMData!D166</f>
        <v>5.7369526292469428E-2</v>
      </c>
      <c r="K166" s="14">
        <f t="shared" si="37"/>
        <v>0.94263047370753061</v>
      </c>
      <c r="L166" s="14">
        <f>BBMData!Q166-BLMLossSum!J166</f>
        <v>-4.6721945531598211E-3</v>
      </c>
      <c r="M166" s="14">
        <f>'230'!C166*Notes!$C$4/Notes!$F$56</f>
        <v>6.562859431144804E+16</v>
      </c>
      <c r="N166" s="14">
        <f>'301'!C166*Notes!$C$4/Notes!$F$57</f>
        <v>1.2367959484430384E+17</v>
      </c>
      <c r="O166" s="14">
        <f>'303'!C166*Notes!$C$4/Notes!$F$58</f>
        <v>1.3375274242735075E+17</v>
      </c>
      <c r="P166" s="14">
        <f>'307'!C166*Notes!$C$4/Notes!$F$59</f>
        <v>1.478805532611239E+17</v>
      </c>
      <c r="Q166" s="14">
        <f>'309'!C166*Notes!$C$4/Notes!$F$60</f>
        <v>1.2787548486019995E+17</v>
      </c>
      <c r="R166" s="14">
        <f t="shared" si="29"/>
        <v>5.988169697044265E+17</v>
      </c>
      <c r="S166" s="37">
        <f>R166/BBMData!D166</f>
        <v>5.9359334823991527E-2</v>
      </c>
      <c r="T166" s="14">
        <f t="shared" si="38"/>
        <v>0.94064066517600842</v>
      </c>
      <c r="U166" s="37">
        <f>BBMData!Q166-S166</f>
        <v>-6.6620030846819209E-3</v>
      </c>
      <c r="W166" s="15">
        <f>'230'!C166*Notes!$C$4/Notes!$H$56</f>
        <v>5.336510923827824E+16</v>
      </c>
      <c r="X166" s="14">
        <f>'301'!C166*Notes!$C$4/Notes!$H$57</f>
        <v>8.7510662344611984E+16</v>
      </c>
      <c r="Y166" s="14">
        <f>'303'!C166*Notes!$C$4/Notes!$H$58</f>
        <v>2.3027352119698979E+17</v>
      </c>
      <c r="Z166" s="14">
        <f>'307'!C166*Notes!$C$4/Notes!$H$59</f>
        <v>1.0469522601382346E+17</v>
      </c>
      <c r="AA166" s="14">
        <f>'309'!C166*Notes!$C$4/Notes!$H$60</f>
        <v>1.2592760196929626E+17</v>
      </c>
      <c r="AB166" s="14">
        <f t="shared" si="30"/>
        <v>6.0177212076299968E+17</v>
      </c>
      <c r="AC166" s="15">
        <f>AB166/BBMData!D166</f>
        <v>5.9652272081978555E-2</v>
      </c>
      <c r="AD166" s="14">
        <f t="shared" si="39"/>
        <v>0.94034772791802146</v>
      </c>
      <c r="AE166" s="15">
        <f t="shared" si="31"/>
        <v>-7.0161438176844352E+16</v>
      </c>
      <c r="AF166" s="37">
        <f>BBMData!Q166-AC166</f>
        <v>-6.9549403426689485E-3</v>
      </c>
      <c r="AG166" s="14">
        <f t="shared" si="32"/>
        <v>4.9226274070431523E+33</v>
      </c>
      <c r="AH166" s="14">
        <f>AG166/BBMData!R166^2</f>
        <v>0.29080894472586838</v>
      </c>
      <c r="AI166" s="15">
        <f t="shared" si="33"/>
        <v>-0.13197898476292125</v>
      </c>
      <c r="AK166" s="40">
        <f t="shared" si="34"/>
        <v>-8.8660932137377954E-2</v>
      </c>
      <c r="AL166" s="40">
        <f t="shared" si="35"/>
        <v>-0.12642012156589685</v>
      </c>
      <c r="AM166" s="40">
        <f t="shared" si="36"/>
        <v>-0.13197898476292125</v>
      </c>
    </row>
    <row r="167" spans="1:39" x14ac:dyDescent="0.25">
      <c r="A167" t="s">
        <v>176</v>
      </c>
      <c r="B167">
        <v>1194048000</v>
      </c>
      <c r="C167" s="15">
        <f>BBMData!O167</f>
        <v>5.0764468197631622E+17</v>
      </c>
      <c r="D167" s="14">
        <f>'230'!C167*Notes!$C$4/Notes!$D$56</f>
        <v>3.4185312000000004E+16</v>
      </c>
      <c r="E167" s="14">
        <f>'301'!C167*Notes!$C$4/Notes!$D$57</f>
        <v>8.5975449538948352E+16</v>
      </c>
      <c r="F167" s="14">
        <f>'303'!C167*Notes!$C$4/Notes!$D$58</f>
        <v>1.8582814104224678E+17</v>
      </c>
      <c r="G167" s="14">
        <f>'307'!C167*Notes!$C$4/Notes!$D$59</f>
        <v>9.233133980264544E+16</v>
      </c>
      <c r="H167" s="14">
        <f>'309'!C167*Notes!$C$4/Notes!$D$60</f>
        <v>1.2193059473122706E+17</v>
      </c>
      <c r="I167" s="14">
        <f t="shared" si="28"/>
        <v>5.2025083711506765E+17</v>
      </c>
      <c r="J167" s="40">
        <f>I167/BBMData!D167</f>
        <v>5.2071948465125376E-2</v>
      </c>
      <c r="K167" s="14">
        <f t="shared" si="37"/>
        <v>0.94792805153487458</v>
      </c>
      <c r="L167" s="14">
        <f>BBMData!Q167-BLMLossSum!J167</f>
        <v>-1.26175108985601E-3</v>
      </c>
      <c r="M167" s="14">
        <f>'230'!C167*Notes!$C$4/Notes!$F$56</f>
        <v>6.058051571797628E+16</v>
      </c>
      <c r="N167" s="14">
        <f>'301'!C167*Notes!$C$4/Notes!$F$57</f>
        <v>1.3146201447465581E+17</v>
      </c>
      <c r="O167" s="14">
        <f>'303'!C167*Notes!$C$4/Notes!$F$58</f>
        <v>1.4090235567746066E+17</v>
      </c>
      <c r="P167" s="14">
        <f>'307'!C167*Notes!$C$4/Notes!$F$59</f>
        <v>1.2793432750937954E+17</v>
      </c>
      <c r="Q167" s="14">
        <f>'309'!C167*Notes!$C$4/Notes!$F$60</f>
        <v>8.7743784477785072E+16</v>
      </c>
      <c r="R167" s="14">
        <f t="shared" si="29"/>
        <v>5.4862299785725734E+17</v>
      </c>
      <c r="S167" s="37">
        <f>R167/BBMData!D167</f>
        <v>5.4911720334026359E-2</v>
      </c>
      <c r="T167" s="14">
        <f t="shared" si="38"/>
        <v>0.94508827966597364</v>
      </c>
      <c r="U167" s="37">
        <f>BBMData!Q167-S167</f>
        <v>-4.1015229587569937E-3</v>
      </c>
      <c r="W167" s="15">
        <f>'230'!C167*Notes!$C$4/Notes!$H$56</f>
        <v>4.926032429795776E+16</v>
      </c>
      <c r="X167" s="14">
        <f>'301'!C167*Notes!$C$4/Notes!$H$57</f>
        <v>9.301718666136088E+16</v>
      </c>
      <c r="Y167" s="14">
        <f>'303'!C167*Notes!$C$4/Notes!$H$58</f>
        <v>2.425825519384993E+17</v>
      </c>
      <c r="Z167" s="14">
        <f>'307'!C167*Notes!$C$4/Notes!$H$59</f>
        <v>9.0573865448488032E+16</v>
      </c>
      <c r="AA167" s="14">
        <f>'309'!C167*Notes!$C$4/Notes!$H$60</f>
        <v>8.6407213853992176E+16</v>
      </c>
      <c r="AB167" s="14">
        <f t="shared" si="30"/>
        <v>5.6184114220029811E+17</v>
      </c>
      <c r="AC167" s="15">
        <f>AB167/BBMData!D167</f>
        <v>5.6234725472955473E-2</v>
      </c>
      <c r="AD167" s="14">
        <f t="shared" si="39"/>
        <v>0.94376527452704451</v>
      </c>
      <c r="AE167" s="15">
        <f t="shared" si="31"/>
        <v>-5.4196460223981888E+16</v>
      </c>
      <c r="AF167" s="37">
        <f>BBMData!Q167-AC167</f>
        <v>-5.4245280976861071E-3</v>
      </c>
      <c r="AG167" s="14">
        <f t="shared" si="32"/>
        <v>2.9372563008096511E+33</v>
      </c>
      <c r="AH167" s="14">
        <f>AG167/BBMData!R167^2</f>
        <v>0.17467400216037432</v>
      </c>
      <c r="AI167" s="15">
        <f t="shared" si="33"/>
        <v>-0.10676061849597074</v>
      </c>
      <c r="AK167" s="40">
        <f t="shared" si="34"/>
        <v>-2.4832635081833782E-2</v>
      </c>
      <c r="AL167" s="40">
        <f t="shared" si="35"/>
        <v>-8.0722437042791542E-2</v>
      </c>
      <c r="AM167" s="40">
        <f t="shared" si="36"/>
        <v>-0.10676061849597074</v>
      </c>
    </row>
    <row r="168" spans="1:39" x14ac:dyDescent="0.25">
      <c r="A168" t="s">
        <v>177</v>
      </c>
      <c r="B168">
        <v>1194652800</v>
      </c>
      <c r="C168" s="15">
        <f>BBMData!O168</f>
        <v>4.2890206233392282E+17</v>
      </c>
      <c r="D168" s="14">
        <f>'230'!C168*Notes!$C$4/Notes!$D$56</f>
        <v>2.7101088E+16</v>
      </c>
      <c r="E168" s="14">
        <f>'301'!C168*Notes!$C$4/Notes!$D$57</f>
        <v>7.3455745466537024E+16</v>
      </c>
      <c r="F168" s="14">
        <f>'303'!C168*Notes!$C$4/Notes!$D$58</f>
        <v>1.5999177078287142E+17</v>
      </c>
      <c r="G168" s="14">
        <f>'307'!C168*Notes!$C$4/Notes!$D$59</f>
        <v>7.831316742323096E+16</v>
      </c>
      <c r="H168" s="14">
        <f>'309'!C168*Notes!$C$4/Notes!$D$60</f>
        <v>1.3851976490763178E+17</v>
      </c>
      <c r="I168" s="14">
        <f t="shared" si="28"/>
        <v>4.7738153658027123E+17</v>
      </c>
      <c r="J168" s="40">
        <f>I168/BBMData!D168</f>
        <v>5.0065708443568627E-2</v>
      </c>
      <c r="K168" s="14">
        <f t="shared" si="37"/>
        <v>0.94993429155643139</v>
      </c>
      <c r="L168" s="14">
        <f>BBMData!Q168-BLMLossSum!J168</f>
        <v>-5.0843173376627845E-3</v>
      </c>
      <c r="M168" s="14">
        <f>'230'!C168*Notes!$C$4/Notes!$F$56</f>
        <v>4.8026412266129336E+16</v>
      </c>
      <c r="N168" s="14">
        <f>'301'!C168*Notes!$C$4/Notes!$F$57</f>
        <v>1.1231857844946654E+17</v>
      </c>
      <c r="O168" s="14">
        <f>'303'!C168*Notes!$C$4/Notes!$F$58</f>
        <v>1.2131218267522707E+17</v>
      </c>
      <c r="P168" s="14">
        <f>'307'!C168*Notes!$C$4/Notes!$F$59</f>
        <v>1.0851074435652717E+17</v>
      </c>
      <c r="Q168" s="14">
        <f>'309'!C168*Notes!$C$4/Notes!$F$60</f>
        <v>9.9681695351035088E+16</v>
      </c>
      <c r="R168" s="14">
        <f t="shared" si="29"/>
        <v>4.8984961309838522E+17</v>
      </c>
      <c r="S168" s="37">
        <f>R168/BBMData!D168</f>
        <v>5.1373306320687276E-2</v>
      </c>
      <c r="T168" s="14">
        <f t="shared" si="38"/>
        <v>0.94862669367931274</v>
      </c>
      <c r="U168" s="37">
        <f>BBMData!Q168-S168</f>
        <v>-6.3919152147814337E-3</v>
      </c>
      <c r="W168" s="15">
        <f>'230'!C168*Notes!$C$4/Notes!$H$56</f>
        <v>3.9052104708229416E+16</v>
      </c>
      <c r="X168" s="14">
        <f>'301'!C168*Notes!$C$4/Notes!$H$57</f>
        <v>7.9472068178195248E+16</v>
      </c>
      <c r="Y168" s="14">
        <f>'303'!C168*Notes!$C$4/Notes!$H$58</f>
        <v>2.0885540708737386E+17</v>
      </c>
      <c r="Z168" s="14">
        <f>'307'!C168*Notes!$C$4/Notes!$H$59</f>
        <v>7.6822520979311152E+16</v>
      </c>
      <c r="AA168" s="14">
        <f>'309'!C168*Notes!$C$4/Notes!$H$60</f>
        <v>9.8163278673101632E+16</v>
      </c>
      <c r="AB168" s="14">
        <f t="shared" si="30"/>
        <v>5.0236537962621133E+17</v>
      </c>
      <c r="AC168" s="15">
        <f>AB168/BBMData!D168</f>
        <v>5.2685905719521697E-2</v>
      </c>
      <c r="AD168" s="14">
        <f t="shared" si="39"/>
        <v>0.9473140942804783</v>
      </c>
      <c r="AE168" s="15">
        <f t="shared" si="31"/>
        <v>-7.3463317292288512E+16</v>
      </c>
      <c r="AF168" s="37">
        <f>BBMData!Q168-AC168</f>
        <v>-7.7045146136158552E-3</v>
      </c>
      <c r="AG168" s="14">
        <f t="shared" si="32"/>
        <v>5.3968589875874562E+33</v>
      </c>
      <c r="AH168" s="14">
        <f>AG168/BBMData!R168^2</f>
        <v>0.35233524621967865</v>
      </c>
      <c r="AI168" s="15">
        <f t="shared" si="33"/>
        <v>-0.1712822663815812</v>
      </c>
      <c r="AK168" s="40">
        <f t="shared" si="34"/>
        <v>-0.11303157178247512</v>
      </c>
      <c r="AL168" s="40">
        <f t="shared" si="35"/>
        <v>-0.14210132362807695</v>
      </c>
      <c r="AM168" s="40">
        <f t="shared" si="36"/>
        <v>-0.1712822663815812</v>
      </c>
    </row>
    <row r="169" spans="1:39" x14ac:dyDescent="0.25">
      <c r="A169" t="s">
        <v>178</v>
      </c>
      <c r="B169">
        <v>1195257600</v>
      </c>
      <c r="C169" s="15">
        <f>BBMData!O169</f>
        <v>4.6278473625648205E+17</v>
      </c>
      <c r="D169" s="14">
        <f>'230'!C169*Notes!$C$4/Notes!$D$56</f>
        <v>3.9519648E+16</v>
      </c>
      <c r="E169" s="14">
        <f>'301'!C169*Notes!$C$4/Notes!$D$57</f>
        <v>6.4877031180563744E+16</v>
      </c>
      <c r="F169" s="14">
        <f>'303'!C169*Notes!$C$4/Notes!$D$58</f>
        <v>1.4355584971734893E+17</v>
      </c>
      <c r="G169" s="14">
        <f>'307'!C169*Notes!$C$4/Notes!$D$59</f>
        <v>1.1058311283640518E+17</v>
      </c>
      <c r="H169" s="14">
        <f>'309'!C169*Notes!$C$4/Notes!$D$60</f>
        <v>1.5787444322894566E+17</v>
      </c>
      <c r="I169" s="14">
        <f t="shared" si="28"/>
        <v>5.1641008496326349E+17</v>
      </c>
      <c r="J169" s="40">
        <f>I169/BBMData!D169</f>
        <v>5.4214005182277224E-2</v>
      </c>
      <c r="K169" s="14">
        <f t="shared" si="37"/>
        <v>0.94578599481772274</v>
      </c>
      <c r="L169" s="14">
        <f>BBMData!Q169-BLMLossSum!J169</f>
        <v>-5.6297214507297771E-3</v>
      </c>
      <c r="M169" s="14">
        <f>'230'!C169*Notes!$C$4/Notes!$F$56</f>
        <v>7.0033605568171784E+16</v>
      </c>
      <c r="N169" s="14">
        <f>'301'!C169*Notes!$C$4/Notes!$F$57</f>
        <v>9.920117030930144E+16</v>
      </c>
      <c r="O169" s="14">
        <f>'303'!C169*Notes!$C$4/Notes!$F$58</f>
        <v>1.0884980758568442E+17</v>
      </c>
      <c r="P169" s="14">
        <f>'307'!C169*Notes!$C$4/Notes!$F$59</f>
        <v>1.5322398878710938E+17</v>
      </c>
      <c r="Q169" s="14">
        <f>'309'!C169*Notes!$C$4/Notes!$F$60</f>
        <v>1.136097232344855E+17</v>
      </c>
      <c r="R169" s="14">
        <f t="shared" si="29"/>
        <v>5.4491829548475251E+17</v>
      </c>
      <c r="S169" s="37">
        <f>R169/BBMData!D169</f>
        <v>5.7206867479030019E-2</v>
      </c>
      <c r="T169" s="14">
        <f t="shared" si="38"/>
        <v>0.94279313252096997</v>
      </c>
      <c r="U169" s="37">
        <f>BBMData!Q169-S169</f>
        <v>-8.622583747482572E-3</v>
      </c>
      <c r="W169" s="15">
        <f>'230'!C169*Notes!$C$4/Notes!$H$56</f>
        <v>5.6946991638430496E+16</v>
      </c>
      <c r="X169" s="14">
        <f>'301'!C169*Notes!$C$4/Notes!$H$57</f>
        <v>7.019072248786108E+16</v>
      </c>
      <c r="Y169" s="14">
        <f>'303'!C169*Notes!$C$4/Notes!$H$58</f>
        <v>1.8739973490999491E+17</v>
      </c>
      <c r="Z169" s="14">
        <f>'307'!C169*Notes!$C$4/Notes!$H$59</f>
        <v>1.0847822639992232E+17</v>
      </c>
      <c r="AA169" s="14">
        <f>'309'!C169*Notes!$C$4/Notes!$H$60</f>
        <v>1.1187914574052181E+17</v>
      </c>
      <c r="AB169" s="14">
        <f t="shared" si="30"/>
        <v>5.3489482117673056E+17</v>
      </c>
      <c r="AC169" s="15">
        <f>AB169/BBMData!D169</f>
        <v>5.6154578408962409E-2</v>
      </c>
      <c r="AD169" s="14">
        <f t="shared" si="39"/>
        <v>0.94384542159103757</v>
      </c>
      <c r="AE169" s="15">
        <f t="shared" si="31"/>
        <v>-7.2110084920248512E+16</v>
      </c>
      <c r="AF169" s="37">
        <f>BBMData!Q169-AC169</f>
        <v>-7.5702946774149626E-3</v>
      </c>
      <c r="AG169" s="14">
        <f t="shared" si="32"/>
        <v>5.1998643472054516E+33</v>
      </c>
      <c r="AH169" s="14">
        <f>AG169/BBMData!R169^2</f>
        <v>0.34168458636272697</v>
      </c>
      <c r="AI169" s="15">
        <f t="shared" si="33"/>
        <v>-0.15581776854516666</v>
      </c>
      <c r="AK169" s="40">
        <f t="shared" si="34"/>
        <v>-0.11587536170825974</v>
      </c>
      <c r="AL169" s="40">
        <f t="shared" si="35"/>
        <v>-0.17747681112531519</v>
      </c>
      <c r="AM169" s="40">
        <f t="shared" si="36"/>
        <v>-0.15581776854516666</v>
      </c>
    </row>
    <row r="170" spans="1:39" x14ac:dyDescent="0.25">
      <c r="A170" t="s">
        <v>179</v>
      </c>
      <c r="B170">
        <v>1195862400</v>
      </c>
      <c r="C170" s="15">
        <f>BBMData!O170</f>
        <v>2.9523212005973101E+17</v>
      </c>
      <c r="D170" s="14">
        <f>'230'!C170*Notes!$C$4/Notes!$D$56</f>
        <v>2.4073056E+16</v>
      </c>
      <c r="E170" s="14">
        <f>'301'!C170*Notes!$C$4/Notes!$D$57</f>
        <v>4.5696650854759552E+16</v>
      </c>
      <c r="F170" s="14">
        <f>'303'!C170*Notes!$C$4/Notes!$D$58</f>
        <v>1.0623217274057202E+17</v>
      </c>
      <c r="G170" s="14">
        <f>'307'!C170*Notes!$C$4/Notes!$D$59</f>
        <v>7.2182328177776192E+16</v>
      </c>
      <c r="H170" s="14">
        <f>'309'!C170*Notes!$C$4/Notes!$D$60</f>
        <v>9.2727914755040256E+16</v>
      </c>
      <c r="I170" s="14">
        <f t="shared" si="28"/>
        <v>3.4091212252814803E+17</v>
      </c>
      <c r="J170" s="40">
        <f>I170/BBMData!D170</f>
        <v>4.3659105145437409E-2</v>
      </c>
      <c r="K170" s="14">
        <f t="shared" si="37"/>
        <v>0.95634089485456264</v>
      </c>
      <c r="L170" s="14">
        <f>BBMData!Q170-BLMLossSum!J170</f>
        <v>-5.8500355341508659E-3</v>
      </c>
      <c r="M170" s="14">
        <f>'230'!C170*Notes!$C$4/Notes!$F$56</f>
        <v>4.2660372600598856E+16</v>
      </c>
      <c r="N170" s="14">
        <f>'301'!C170*Notes!$C$4/Notes!$F$57</f>
        <v>6.9873130158979272E+16</v>
      </c>
      <c r="O170" s="14">
        <f>'303'!C170*Notes!$C$4/Notes!$F$58</f>
        <v>8.0549497529970768E+16</v>
      </c>
      <c r="P170" s="14">
        <f>'307'!C170*Notes!$C$4/Notes!$F$59</f>
        <v>1.0001585196558091E+17</v>
      </c>
      <c r="Q170" s="14">
        <f>'309'!C170*Notes!$C$4/Notes!$F$60</f>
        <v>6.6728930382695256E+16</v>
      </c>
      <c r="R170" s="14">
        <f t="shared" si="29"/>
        <v>3.5982778263782502E+17</v>
      </c>
      <c r="S170" s="37">
        <f>R170/BBMData!D170</f>
        <v>4.6081549931206375E-2</v>
      </c>
      <c r="T170" s="14">
        <f t="shared" si="38"/>
        <v>0.95391845006879361</v>
      </c>
      <c r="U170" s="37">
        <f>BBMData!Q170-S170</f>
        <v>-8.2724803199198324E-3</v>
      </c>
      <c r="W170" s="15">
        <f>'230'!C170*Notes!$C$4/Notes!$H$56</f>
        <v>3.4688773511936876E+16</v>
      </c>
      <c r="X170" s="14">
        <f>'301'!C170*Notes!$C$4/Notes!$H$57</f>
        <v>4.943939142104308E+16</v>
      </c>
      <c r="Y170" s="14">
        <f>'303'!C170*Notes!$C$4/Notes!$H$58</f>
        <v>1.386769055367173E+17</v>
      </c>
      <c r="Z170" s="14">
        <f>'307'!C170*Notes!$C$4/Notes!$H$59</f>
        <v>7.0808378759659104E+16</v>
      </c>
      <c r="AA170" s="14">
        <f>'309'!C170*Notes!$C$4/Notes!$H$60</f>
        <v>6.571247173964216E+16</v>
      </c>
      <c r="AB170" s="14">
        <f t="shared" si="30"/>
        <v>3.5932592096899853E+17</v>
      </c>
      <c r="AC170" s="15">
        <f>AB170/BBMData!D170</f>
        <v>4.6017278730741948E-2</v>
      </c>
      <c r="AD170" s="14">
        <f t="shared" si="39"/>
        <v>0.95398272126925809</v>
      </c>
      <c r="AE170" s="15">
        <f t="shared" si="31"/>
        <v>-6.409380090926752E+16</v>
      </c>
      <c r="AF170" s="37">
        <f>BBMData!Q170-AC170</f>
        <v>-8.2082091194554049E-3</v>
      </c>
      <c r="AG170" s="14">
        <f t="shared" si="32"/>
        <v>4.1080153149968219E+33</v>
      </c>
      <c r="AH170" s="14">
        <f>AG170/BBMData!R170^2</f>
        <v>0.39158246798674468</v>
      </c>
      <c r="AI170" s="15">
        <f t="shared" si="33"/>
        <v>-0.21709630001064972</v>
      </c>
      <c r="AK170" s="40">
        <f t="shared" si="34"/>
        <v>-0.15472572042356061</v>
      </c>
      <c r="AL170" s="40">
        <f t="shared" si="35"/>
        <v>-0.2187961884534281</v>
      </c>
      <c r="AM170" s="40">
        <f t="shared" si="36"/>
        <v>-0.21709630001064972</v>
      </c>
    </row>
    <row r="171" spans="1:39" x14ac:dyDescent="0.25">
      <c r="A171" t="s">
        <v>180</v>
      </c>
      <c r="B171">
        <v>1196467200</v>
      </c>
      <c r="C171" s="15">
        <f>BBMData!O171</f>
        <v>3.7015230411526995E+17</v>
      </c>
      <c r="D171" s="14">
        <f>'230'!C171*Notes!$C$4/Notes!$D$56</f>
        <v>3.4177248E+16</v>
      </c>
      <c r="E171" s="14">
        <f>'301'!C171*Notes!$C$4/Notes!$D$57</f>
        <v>6.0177434486429112E+16</v>
      </c>
      <c r="F171" s="14">
        <f>'303'!C171*Notes!$C$4/Notes!$D$58</f>
        <v>1.4352707870369712E+17</v>
      </c>
      <c r="G171" s="14">
        <f>'307'!C171*Notes!$C$4/Notes!$D$59</f>
        <v>9.6404491496021504E+16</v>
      </c>
      <c r="H171" s="14">
        <f>'309'!C171*Notes!$C$4/Notes!$D$60</f>
        <v>8.9144002376504368E+16</v>
      </c>
      <c r="I171" s="14">
        <f t="shared" si="28"/>
        <v>4.234302550626521E+17</v>
      </c>
      <c r="J171" s="40">
        <f>I171/BBMData!D171</f>
        <v>4.3220399618521192E-2</v>
      </c>
      <c r="K171" s="14">
        <f t="shared" si="37"/>
        <v>0.9567796003814788</v>
      </c>
      <c r="L171" s="14">
        <f>BBMData!Q171-BLMLossSum!J171</f>
        <v>-5.4381903590264569E-3</v>
      </c>
      <c r="M171" s="14">
        <f>'230'!C171*Notes!$C$4/Notes!$F$56</f>
        <v>6.0566225332715216E+16</v>
      </c>
      <c r="N171" s="14">
        <f>'301'!C171*Notes!$C$4/Notes!$F$57</f>
        <v>9.2015183473030352E+16</v>
      </c>
      <c r="O171" s="14">
        <f>'303'!C171*Notes!$C$4/Notes!$F$58</f>
        <v>1.0882799224826549E+17</v>
      </c>
      <c r="P171" s="14">
        <f>'307'!C171*Notes!$C$4/Notes!$F$59</f>
        <v>1.3357808751383282E+17</v>
      </c>
      <c r="Q171" s="14">
        <f>'309'!C171*Notes!$C$4/Notes!$F$60</f>
        <v>6.4149872714497208E+16</v>
      </c>
      <c r="R171" s="14">
        <f t="shared" si="29"/>
        <v>4.5913736128234112E+17</v>
      </c>
      <c r="S171" s="37">
        <f>R171/BBMData!D171</f>
        <v>4.6865097609711248E-2</v>
      </c>
      <c r="T171" s="14">
        <f t="shared" si="38"/>
        <v>0.95313490239028875</v>
      </c>
      <c r="U171" s="37">
        <f>BBMData!Q171-S171</f>
        <v>-9.0828883502165128E-3</v>
      </c>
      <c r="W171" s="15">
        <f>'230'!C171*Notes!$C$4/Notes!$H$56</f>
        <v>4.9248704241509576E+16</v>
      </c>
      <c r="X171" s="14">
        <f>'301'!C171*Notes!$C$4/Notes!$H$57</f>
        <v>6.5106209812723488E+16</v>
      </c>
      <c r="Y171" s="14">
        <f>'303'!C171*Notes!$C$4/Notes!$H$58</f>
        <v>1.8736217684223203E+17</v>
      </c>
      <c r="Z171" s="14">
        <f>'307'!C171*Notes!$C$4/Notes!$H$59</f>
        <v>9.4569487024170544E+16</v>
      </c>
      <c r="AA171" s="14">
        <f>'309'!C171*Notes!$C$4/Notes!$H$60</f>
        <v>6.3172699962027672E+16</v>
      </c>
      <c r="AB171" s="14">
        <f t="shared" si="30"/>
        <v>4.594592778826633E+17</v>
      </c>
      <c r="AC171" s="15">
        <f>AB171/BBMData!D171</f>
        <v>4.6897956301180287E-2</v>
      </c>
      <c r="AD171" s="14">
        <f t="shared" si="39"/>
        <v>0.95310204369881968</v>
      </c>
      <c r="AE171" s="15">
        <f t="shared" si="31"/>
        <v>-8.9306973767393344E+16</v>
      </c>
      <c r="AF171" s="37">
        <f>BBMData!Q171-AC171</f>
        <v>-9.1157470416855513E-3</v>
      </c>
      <c r="AG171" s="14">
        <f t="shared" si="32"/>
        <v>7.975735563489883E+33</v>
      </c>
      <c r="AH171" s="14">
        <f>AG171/BBMData!R171^2</f>
        <v>0.49105308760705496</v>
      </c>
      <c r="AI171" s="15">
        <f t="shared" si="33"/>
        <v>-0.24127088437515726</v>
      </c>
      <c r="AK171" s="40">
        <f t="shared" si="34"/>
        <v>-0.14393521357303435</v>
      </c>
      <c r="AL171" s="40">
        <f t="shared" si="35"/>
        <v>-0.24040119750101605</v>
      </c>
      <c r="AM171" s="40">
        <f t="shared" si="36"/>
        <v>-0.24127088437515726</v>
      </c>
    </row>
    <row r="172" spans="1:39" x14ac:dyDescent="0.25">
      <c r="A172" t="s">
        <v>181</v>
      </c>
      <c r="B172">
        <v>1197072000</v>
      </c>
      <c r="C172" s="15">
        <f>BBMData!O172</f>
        <v>3.6284642111436358E+17</v>
      </c>
      <c r="D172" s="14">
        <f>'230'!C172*Notes!$C$4/Notes!$D$56</f>
        <v>3.6779904E+16</v>
      </c>
      <c r="E172" s="14">
        <f>'301'!C172*Notes!$C$4/Notes!$D$57</f>
        <v>5.6833645882645856E+16</v>
      </c>
      <c r="F172" s="14">
        <f>'303'!C172*Notes!$C$4/Notes!$D$58</f>
        <v>1.3045928430301968E+17</v>
      </c>
      <c r="G172" s="14">
        <f>'307'!C172*Notes!$C$4/Notes!$D$59</f>
        <v>8.8542492408530592E+16</v>
      </c>
      <c r="H172" s="14">
        <f>'309'!C172*Notes!$C$4/Notes!$D$60</f>
        <v>1.1134564139678507E+17</v>
      </c>
      <c r="I172" s="14">
        <f t="shared" si="28"/>
        <v>4.2396096799098118E+17</v>
      </c>
      <c r="J172" s="40">
        <f>I172/BBMData!D172</f>
        <v>4.8944363144154554E-2</v>
      </c>
      <c r="K172" s="14">
        <f t="shared" si="37"/>
        <v>0.95105563685584549</v>
      </c>
      <c r="L172" s="14">
        <f>BBMData!Q172-BLMLossSum!J172</f>
        <v>-7.0553961368048854E-3</v>
      </c>
      <c r="M172" s="14">
        <f>'230'!C172*Notes!$C$4/Notes!$F$56</f>
        <v>6.517844717572444E+16</v>
      </c>
      <c r="N172" s="14">
        <f>'301'!C172*Notes!$C$4/Notes!$F$57</f>
        <v>8.6902314762392144E+16</v>
      </c>
      <c r="O172" s="14">
        <f>'303'!C172*Notes!$C$4/Notes!$F$58</f>
        <v>9.8919465992570032E+16</v>
      </c>
      <c r="P172" s="14">
        <f>'307'!C172*Notes!$C$4/Notes!$F$59</f>
        <v>1.2268449961304634E+17</v>
      </c>
      <c r="Q172" s="14">
        <f>'309'!C172*Notes!$C$4/Notes!$F$60</f>
        <v>8.0126632555152576E+16</v>
      </c>
      <c r="R172" s="14">
        <f t="shared" si="29"/>
        <v>4.538113600988855E+17</v>
      </c>
      <c r="S172" s="37">
        <f>R172/BBMData!D172</f>
        <v>5.2390454981919569E-2</v>
      </c>
      <c r="T172" s="14">
        <f t="shared" si="38"/>
        <v>0.94760954501808048</v>
      </c>
      <c r="U172" s="37">
        <f>BBMData!Q172-S172</f>
        <v>-1.0501487974569901E-2</v>
      </c>
      <c r="W172" s="15">
        <f>'230'!C172*Notes!$C$4/Notes!$H$56</f>
        <v>5.2999077460160488E+16</v>
      </c>
      <c r="X172" s="14">
        <f>'301'!C172*Notes!$C$4/Notes!$H$57</f>
        <v>6.1488551395324504E+16</v>
      </c>
      <c r="Y172" s="14">
        <f>'303'!C172*Notes!$C$4/Notes!$H$58</f>
        <v>1.7030330246430195E+17</v>
      </c>
      <c r="Z172" s="14">
        <f>'307'!C172*Notes!$C$4/Notes!$H$59</f>
        <v>8.6857136601999648E+16</v>
      </c>
      <c r="AA172" s="14">
        <f>'309'!C172*Notes!$C$4/Notes!$H$60</f>
        <v>7.8906091363613488E+16</v>
      </c>
      <c r="AB172" s="14">
        <f t="shared" si="30"/>
        <v>4.5055415928540013E+17</v>
      </c>
      <c r="AC172" s="15">
        <f>AB172/BBMData!D172</f>
        <v>5.2014425980466648E-2</v>
      </c>
      <c r="AD172" s="14">
        <f t="shared" si="39"/>
        <v>0.94798557401953332</v>
      </c>
      <c r="AE172" s="15">
        <f t="shared" si="31"/>
        <v>-8.7707738171036544E+16</v>
      </c>
      <c r="AF172" s="37">
        <f>BBMData!Q172-AC172</f>
        <v>-1.012545897311698E-2</v>
      </c>
      <c r="AG172" s="14">
        <f t="shared" si="32"/>
        <v>7.692647335079101E+33</v>
      </c>
      <c r="AH172" s="14">
        <f>AG172/BBMData!R172^2</f>
        <v>0.60884296175348784</v>
      </c>
      <c r="AI172" s="15">
        <f t="shared" si="33"/>
        <v>-0.24172138146401179</v>
      </c>
      <c r="AK172" s="40">
        <f t="shared" si="34"/>
        <v>-0.16843089340367295</v>
      </c>
      <c r="AL172" s="40">
        <f t="shared" si="35"/>
        <v>-0.25069818438653191</v>
      </c>
      <c r="AM172" s="40">
        <f t="shared" si="36"/>
        <v>-0.24172138146401179</v>
      </c>
    </row>
    <row r="173" spans="1:39" x14ac:dyDescent="0.25">
      <c r="A173" t="s">
        <v>182</v>
      </c>
      <c r="B173">
        <v>1197676800</v>
      </c>
      <c r="C173" s="15">
        <f>BBMData!O173</f>
        <v>2.2350168262047766E+17</v>
      </c>
      <c r="D173" s="14">
        <f>'230'!C173*Notes!$C$4/Notes!$D$56</f>
        <v>2.7159552E+16</v>
      </c>
      <c r="E173" s="14">
        <f>'301'!C173*Notes!$C$4/Notes!$D$57</f>
        <v>3.9065565650957688E+16</v>
      </c>
      <c r="F173" s="14">
        <f>'303'!C173*Notes!$C$4/Notes!$D$58</f>
        <v>8.3990261120103072E+16</v>
      </c>
      <c r="G173" s="14">
        <f>'307'!C173*Notes!$C$4/Notes!$D$59</f>
        <v>5.7029753495368944E+16</v>
      </c>
      <c r="H173" s="14">
        <f>'309'!C173*Notes!$C$4/Notes!$D$60</f>
        <v>5.9421577531568856E+16</v>
      </c>
      <c r="I173" s="14">
        <f t="shared" si="28"/>
        <v>2.6666670979799856E+17</v>
      </c>
      <c r="J173" s="40">
        <f>I173/BBMData!D173</f>
        <v>4.3637164097201531E-2</v>
      </c>
      <c r="K173" s="14">
        <f t="shared" si="37"/>
        <v>0.95636283590279847</v>
      </c>
      <c r="L173" s="14">
        <f>BBMData!Q173-BLMLossSum!J173</f>
        <v>-7.0634965108036171E-3</v>
      </c>
      <c r="M173" s="14">
        <f>'230'!C173*Notes!$C$4/Notes!$F$56</f>
        <v>4.8130017559272072E+16</v>
      </c>
      <c r="N173" s="14">
        <f>'301'!C173*Notes!$C$4/Notes!$F$57</f>
        <v>5.9733772659604232E+16</v>
      </c>
      <c r="O173" s="14">
        <f>'303'!C173*Notes!$C$4/Notes!$F$58</f>
        <v>6.368478734928032E+16</v>
      </c>
      <c r="P173" s="14">
        <f>'307'!C173*Notes!$C$4/Notes!$F$59</f>
        <v>7.9020440698150336E+16</v>
      </c>
      <c r="Q173" s="14">
        <f>'309'!C173*Notes!$C$4/Notes!$F$60</f>
        <v>4.2760999433759616E+16</v>
      </c>
      <c r="R173" s="14">
        <f t="shared" si="29"/>
        <v>2.9333001770006656E+17</v>
      </c>
      <c r="S173" s="37">
        <f>R173/BBMData!D173</f>
        <v>4.8000330175104987E-2</v>
      </c>
      <c r="T173" s="14">
        <f t="shared" si="38"/>
        <v>0.95199966982489503</v>
      </c>
      <c r="U173" s="37">
        <f>BBMData!Q173-S173</f>
        <v>-1.1426662588707073E-2</v>
      </c>
      <c r="W173" s="15">
        <f>'230'!C173*Notes!$C$4/Notes!$H$56</f>
        <v>3.9136350117478736E+16</v>
      </c>
      <c r="X173" s="14">
        <f>'301'!C173*Notes!$C$4/Notes!$H$57</f>
        <v>4.2265193513650896E+16</v>
      </c>
      <c r="Y173" s="14">
        <f>'303'!C173*Notes!$C$4/Notes!$H$58</f>
        <v>1.0964201528477592E+17</v>
      </c>
      <c r="Z173" s="14">
        <f>'307'!C173*Notes!$C$4/Notes!$H$59</f>
        <v>5.594422468785608E+16</v>
      </c>
      <c r="AA173" s="14">
        <f>'309'!C173*Notes!$C$4/Notes!$H$60</f>
        <v>4.2109635966508464E+16</v>
      </c>
      <c r="AB173" s="14">
        <f t="shared" si="30"/>
        <v>2.8909741957027008E+17</v>
      </c>
      <c r="AC173" s="15">
        <f>AB173/BBMData!D173</f>
        <v>4.7307710615328111E-2</v>
      </c>
      <c r="AD173" s="14">
        <f t="shared" si="39"/>
        <v>0.95269228938467188</v>
      </c>
      <c r="AE173" s="15">
        <f t="shared" si="31"/>
        <v>-6.5595736949792416E+16</v>
      </c>
      <c r="AF173" s="37">
        <f>BBMData!Q173-AC173</f>
        <v>-1.0734043028930197E-2</v>
      </c>
      <c r="AG173" s="14">
        <f t="shared" si="32"/>
        <v>4.3028007059863623E+33</v>
      </c>
      <c r="AH173" s="14">
        <f>AG173/BBMData!R173^2</f>
        <v>0.68281239588361964</v>
      </c>
      <c r="AI173" s="15">
        <f t="shared" si="33"/>
        <v>-0.29349102065230898</v>
      </c>
      <c r="AK173" s="40">
        <f t="shared" si="34"/>
        <v>-0.19313065866630766</v>
      </c>
      <c r="AL173" s="40">
        <f t="shared" si="35"/>
        <v>-0.31242867731856211</v>
      </c>
      <c r="AM173" s="40">
        <f t="shared" si="36"/>
        <v>-0.29349102065230898</v>
      </c>
    </row>
    <row r="174" spans="1:39" x14ac:dyDescent="0.25">
      <c r="A174" t="s">
        <v>183</v>
      </c>
      <c r="B174">
        <v>1198281600</v>
      </c>
      <c r="C174" s="15">
        <f>BBMData!O174</f>
        <v>3.0537365640087277E+17</v>
      </c>
      <c r="D174" s="14">
        <f>'230'!C174*Notes!$C$4/Notes!$D$56</f>
        <v>2.8633248000000004E+16</v>
      </c>
      <c r="E174" s="14">
        <f>'301'!C174*Notes!$C$4/Notes!$D$57</f>
        <v>3.967621731069928E+16</v>
      </c>
      <c r="F174" s="14">
        <f>'303'!C174*Notes!$C$4/Notes!$D$58</f>
        <v>9.7474276184944112E+16</v>
      </c>
      <c r="G174" s="14">
        <f>'307'!C174*Notes!$C$4/Notes!$D$59</f>
        <v>6.0396366781670088E+16</v>
      </c>
      <c r="H174" s="14">
        <f>'309'!C174*Notes!$C$4/Notes!$D$60</f>
        <v>1.592281071035225E+17</v>
      </c>
      <c r="I174" s="14">
        <f t="shared" si="28"/>
        <v>3.8540821538083597E+17</v>
      </c>
      <c r="J174" s="40">
        <f>I174/BBMData!D174</f>
        <v>4.7470496665907455E-2</v>
      </c>
      <c r="K174" s="14">
        <f t="shared" si="37"/>
        <v>0.95252950333409259</v>
      </c>
      <c r="L174" s="14">
        <f>BBMData!Q174-BLMLossSum!J174</f>
        <v>-9.8578081981503946E-3</v>
      </c>
      <c r="M174" s="14">
        <f>'230'!C174*Notes!$C$4/Notes!$F$56</f>
        <v>5.0741585465731984E+16</v>
      </c>
      <c r="N174" s="14">
        <f>'301'!C174*Notes!$C$4/Notes!$F$57</f>
        <v>6.0667498482061896E+16</v>
      </c>
      <c r="O174" s="14">
        <f>'303'!C174*Notes!$C$4/Notes!$F$58</f>
        <v>7.3908908819636816E+16</v>
      </c>
      <c r="P174" s="14">
        <f>'307'!C174*Notes!$C$4/Notes!$F$59</f>
        <v>8.3685220909156656E+16</v>
      </c>
      <c r="Q174" s="14">
        <f>'309'!C174*Notes!$C$4/Notes!$F$60</f>
        <v>1.1458384782994125E+17</v>
      </c>
      <c r="R174" s="14">
        <f t="shared" si="29"/>
        <v>3.8358706150652864E+17</v>
      </c>
      <c r="S174" s="37">
        <f>R174/BBMData!D174</f>
        <v>4.7246186245246118E-2</v>
      </c>
      <c r="T174" s="14">
        <f t="shared" si="38"/>
        <v>0.95275381375475388</v>
      </c>
      <c r="U174" s="37">
        <f>BBMData!Q174-S174</f>
        <v>-9.6334977774890571E-3</v>
      </c>
      <c r="W174" s="15">
        <f>'230'!C174*Notes!$C$4/Notes!$H$56</f>
        <v>4.1259915433384096E+16</v>
      </c>
      <c r="X174" s="14">
        <f>'301'!C174*Notes!$C$4/Notes!$H$57</f>
        <v>4.2925860014656176E+16</v>
      </c>
      <c r="Y174" s="14">
        <f>'303'!C174*Notes!$C$4/Notes!$H$58</f>
        <v>1.2724422970967658E+17</v>
      </c>
      <c r="Z174" s="14">
        <f>'307'!C174*Notes!$C$4/Notes!$H$59</f>
        <v>5.924675641177888E+16</v>
      </c>
      <c r="AA174" s="14">
        <f>'309'!C174*Notes!$C$4/Notes!$H$60</f>
        <v>1.128384318340147E+17</v>
      </c>
      <c r="AB174" s="14">
        <f t="shared" si="30"/>
        <v>3.8351519340351046E+17</v>
      </c>
      <c r="AC174" s="15">
        <f>AB174/BBMData!D174</f>
        <v>4.7237334294487003E-2</v>
      </c>
      <c r="AD174" s="14">
        <f t="shared" si="39"/>
        <v>0.95276266570551305</v>
      </c>
      <c r="AE174" s="15">
        <f t="shared" si="31"/>
        <v>-7.8141537002637696E+16</v>
      </c>
      <c r="AF174" s="37">
        <f>BBMData!Q174-AC174</f>
        <v>-9.6246458267299426E-3</v>
      </c>
      <c r="AG174" s="14">
        <f t="shared" si="32"/>
        <v>6.1060998051345967E+33</v>
      </c>
      <c r="AH174" s="14">
        <f>AG174/BBMData!R174^2</f>
        <v>0.54268916082615626</v>
      </c>
      <c r="AI174" s="15">
        <f t="shared" si="33"/>
        <v>-0.25588827118754165</v>
      </c>
      <c r="AK174" s="40">
        <f t="shared" si="34"/>
        <v>-0.26208730616533449</v>
      </c>
      <c r="AL174" s="40">
        <f t="shared" si="35"/>
        <v>-0.25612361599057809</v>
      </c>
      <c r="AM174" s="40">
        <f t="shared" si="36"/>
        <v>-0.25588827118754165</v>
      </c>
    </row>
    <row r="175" spans="1:39" x14ac:dyDescent="0.25">
      <c r="A175" t="s">
        <v>184</v>
      </c>
      <c r="B175">
        <v>1198886400</v>
      </c>
      <c r="C175" s="15">
        <f>BBMData!O175</f>
        <v>4.7527841980315917E+17</v>
      </c>
      <c r="D175" s="14">
        <f>'230'!C175*Notes!$C$4/Notes!$D$56</f>
        <v>5.4081216E+16</v>
      </c>
      <c r="E175" s="14">
        <f>'301'!C175*Notes!$C$4/Notes!$D$57</f>
        <v>8.2747335038111744E+16</v>
      </c>
      <c r="F175" s="14">
        <f>'303'!C175*Notes!$C$4/Notes!$D$58</f>
        <v>1.9458603759787469E+17</v>
      </c>
      <c r="G175" s="14">
        <f>'307'!C175*Notes!$C$4/Notes!$D$59</f>
        <v>9.4571995468110096E+16</v>
      </c>
      <c r="H175" s="14">
        <f>'309'!C175*Notes!$C$4/Notes!$D$60</f>
        <v>1.9427985619965747E+17</v>
      </c>
      <c r="I175" s="14">
        <f t="shared" si="28"/>
        <v>6.2026644030375398E+17</v>
      </c>
      <c r="J175" s="40">
        <f>I175/BBMData!D175</f>
        <v>5.6092099864691082E-2</v>
      </c>
      <c r="K175" s="14">
        <f t="shared" si="37"/>
        <v>0.9439079001353089</v>
      </c>
      <c r="L175" s="14">
        <f>BBMData!Q175-BLMLossSum!J175</f>
        <v>-1.3111595270446266E-2</v>
      </c>
      <c r="M175" s="14">
        <f>'230'!C175*Notes!$C$4/Notes!$F$56</f>
        <v>9.5838468753342672E+16</v>
      </c>
      <c r="N175" s="14">
        <f>'301'!C175*Notes!$C$4/Notes!$F$57</f>
        <v>1.2652601893743467E+17</v>
      </c>
      <c r="O175" s="14">
        <f>'303'!C175*Notes!$C$4/Notes!$F$58</f>
        <v>1.4754294438779462E+17</v>
      </c>
      <c r="P175" s="14">
        <f>'307'!C175*Notes!$C$4/Notes!$F$59</f>
        <v>1.3103898055951418E+17</v>
      </c>
      <c r="Q175" s="14">
        <f>'309'!C175*Notes!$C$4/Notes!$F$60</f>
        <v>1.3980781335754475E+17</v>
      </c>
      <c r="R175" s="14">
        <f t="shared" si="29"/>
        <v>6.4075422599563085E+17</v>
      </c>
      <c r="S175" s="37">
        <f>R175/BBMData!D175</f>
        <v>5.7944856754895177E-2</v>
      </c>
      <c r="T175" s="14">
        <f t="shared" si="38"/>
        <v>0.94205514324510486</v>
      </c>
      <c r="U175" s="37">
        <f>BBMData!Q175-S175</f>
        <v>-1.4964352160650361E-2</v>
      </c>
      <c r="W175" s="15">
        <f>'230'!C175*Notes!$C$4/Notes!$H$56</f>
        <v>7.792990856973608E+16</v>
      </c>
      <c r="X175" s="14">
        <f>'301'!C175*Notes!$C$4/Notes!$H$57</f>
        <v>8.9524676523888E+16</v>
      </c>
      <c r="Y175" s="14">
        <f>'303'!C175*Notes!$C$4/Notes!$H$58</f>
        <v>2.5401522776554003E+17</v>
      </c>
      <c r="Z175" s="14">
        <f>'307'!C175*Notes!$C$4/Notes!$H$59</f>
        <v>9.2771871512235968E+16</v>
      </c>
      <c r="AA175" s="14">
        <f>'309'!C175*Notes!$C$4/Notes!$H$60</f>
        <v>1.3767816944689571E+17</v>
      </c>
      <c r="AB175" s="14">
        <f t="shared" si="30"/>
        <v>6.5191985381829581E+17</v>
      </c>
      <c r="AC175" s="15">
        <f>AB175/BBMData!D175</f>
        <v>5.8954589782808445E-2</v>
      </c>
      <c r="AD175" s="14">
        <f t="shared" si="39"/>
        <v>0.94104541021719157</v>
      </c>
      <c r="AE175" s="15">
        <f t="shared" si="31"/>
        <v>-1.7664143401513664E+17</v>
      </c>
      <c r="AF175" s="37">
        <f>BBMData!Q175-AC175</f>
        <v>-1.5974085188563629E-2</v>
      </c>
      <c r="AG175" s="14">
        <f t="shared" si="32"/>
        <v>3.120219621092387E+34</v>
      </c>
      <c r="AH175" s="14">
        <f>AG175/BBMData!R175^2</f>
        <v>1.5152482352624665</v>
      </c>
      <c r="AI175" s="15">
        <f t="shared" si="33"/>
        <v>-0.37165885648309949</v>
      </c>
      <c r="AK175" s="40">
        <f t="shared" si="34"/>
        <v>-0.30505912841707161</v>
      </c>
      <c r="AL175" s="40">
        <f t="shared" si="35"/>
        <v>-0.34816604183502581</v>
      </c>
      <c r="AM175" s="40">
        <f t="shared" si="36"/>
        <v>-0.37165885648309949</v>
      </c>
    </row>
    <row r="176" spans="1:39" x14ac:dyDescent="0.25">
      <c r="A176" t="s">
        <v>185</v>
      </c>
      <c r="B176">
        <v>1199491200</v>
      </c>
      <c r="C176" s="15">
        <f>BBMData!O176</f>
        <v>5.1210207378755808E+17</v>
      </c>
      <c r="D176" s="14">
        <f>'230'!C176*Notes!$C$4/Notes!$D$56</f>
        <v>5.9185728E+16</v>
      </c>
      <c r="E176" s="14">
        <f>'301'!C176*Notes!$C$4/Notes!$D$57</f>
        <v>1.0432190028536973E+17</v>
      </c>
      <c r="F176" s="14">
        <f>'303'!C176*Notes!$C$4/Notes!$D$58</f>
        <v>2.2080602137260829E+17</v>
      </c>
      <c r="G176" s="14">
        <f>'307'!C176*Notes!$C$4/Notes!$D$59</f>
        <v>1.0309549465784243E+17</v>
      </c>
      <c r="H176" s="14">
        <f>'309'!C176*Notes!$C$4/Notes!$D$60</f>
        <v>1.7669386190930934E+17</v>
      </c>
      <c r="I176" s="14">
        <f t="shared" si="28"/>
        <v>6.6410300622512973E+17</v>
      </c>
      <c r="J176" s="40">
        <f>I176/BBMData!D176</f>
        <v>5.8020531733804802E-2</v>
      </c>
      <c r="K176" s="14">
        <f t="shared" si="37"/>
        <v>0.94197946826619516</v>
      </c>
      <c r="L176" s="14">
        <f>BBMData!Q176-BLMLossSum!J176</f>
        <v>-1.3279829847769674E-2</v>
      </c>
      <c r="M176" s="14">
        <f>'230'!C176*Notes!$C$4/Notes!$F$56</f>
        <v>1.0488428262359778E+17</v>
      </c>
      <c r="N176" s="14">
        <f>'301'!C176*Notes!$C$4/Notes!$F$57</f>
        <v>1.5951492244452915E+17</v>
      </c>
      <c r="O176" s="14">
        <f>'303'!C176*Notes!$C$4/Notes!$F$58</f>
        <v>1.6742398855561443E+17</v>
      </c>
      <c r="P176" s="14">
        <f>'307'!C176*Notes!$C$4/Notes!$F$59</f>
        <v>1.4284914316731275E+17</v>
      </c>
      <c r="Q176" s="14">
        <f>'309'!C176*Notes!$C$4/Notes!$F$60</f>
        <v>1.2715256718047778E+17</v>
      </c>
      <c r="R176" s="14">
        <f t="shared" si="29"/>
        <v>7.018249039715319E+17</v>
      </c>
      <c r="S176" s="37">
        <f>R176/BBMData!D176</f>
        <v>6.1316171935307695E-2</v>
      </c>
      <c r="T176" s="14">
        <f t="shared" si="38"/>
        <v>0.9386838280646923</v>
      </c>
      <c r="U176" s="37">
        <f>BBMData!Q176-S176</f>
        <v>-1.6575470049272567E-2</v>
      </c>
      <c r="W176" s="15">
        <f>'230'!C176*Notes!$C$4/Notes!$H$56</f>
        <v>8.5285404301435616E+16</v>
      </c>
      <c r="X176" s="14">
        <f>'301'!C176*Notes!$C$4/Notes!$H$57</f>
        <v>1.1286628594266504E+17</v>
      </c>
      <c r="Y176" s="14">
        <f>'303'!C176*Notes!$C$4/Notes!$H$58</f>
        <v>2.8824314685350477E+17</v>
      </c>
      <c r="Z176" s="14">
        <f>'307'!C176*Notes!$C$4/Notes!$H$59</f>
        <v>1.0113313075975958E+17</v>
      </c>
      <c r="AA176" s="14">
        <f>'309'!C176*Notes!$C$4/Notes!$H$60</f>
        <v>1.2521569624375282E+17</v>
      </c>
      <c r="AB176" s="14">
        <f t="shared" si="30"/>
        <v>7.1274366410111782E+17</v>
      </c>
      <c r="AC176" s="15">
        <f>AB176/BBMData!D176</f>
        <v>6.2270108693090846E-2</v>
      </c>
      <c r="AD176" s="14">
        <f t="shared" si="39"/>
        <v>0.9377298913069092</v>
      </c>
      <c r="AE176" s="15">
        <f t="shared" si="31"/>
        <v>-2.0064159031355974E+17</v>
      </c>
      <c r="AF176" s="37">
        <f>BBMData!Q176-AC176</f>
        <v>-1.7529406807055718E-2</v>
      </c>
      <c r="AG176" s="14">
        <f t="shared" si="32"/>
        <v>4.0257047763554351E+34</v>
      </c>
      <c r="AH176" s="14">
        <f>AG176/BBMData!R176^2</f>
        <v>1.8178917252497862</v>
      </c>
      <c r="AI176" s="15">
        <f t="shared" si="33"/>
        <v>-0.39179999571100055</v>
      </c>
      <c r="AK176" s="40">
        <f t="shared" si="34"/>
        <v>-0.29681764675030031</v>
      </c>
      <c r="AL176" s="40">
        <f t="shared" si="35"/>
        <v>-0.37047854303882199</v>
      </c>
      <c r="AM176" s="40">
        <f t="shared" si="36"/>
        <v>-0.39179999571100055</v>
      </c>
    </row>
    <row r="177" spans="1:39" x14ac:dyDescent="0.25">
      <c r="A177" t="s">
        <v>186</v>
      </c>
      <c r="B177">
        <v>1200096000</v>
      </c>
      <c r="C177" s="15">
        <f>BBMData!O177</f>
        <v>7.2901906227671898E+17</v>
      </c>
      <c r="D177" s="14">
        <f>'230'!C177*Notes!$C$4/Notes!$D$56</f>
        <v>7.0582176E+16</v>
      </c>
      <c r="E177" s="14">
        <f>'301'!C177*Notes!$C$4/Notes!$D$57</f>
        <v>8.8065653678240064E+16</v>
      </c>
      <c r="F177" s="14">
        <f>'303'!C177*Notes!$C$4/Notes!$D$58</f>
        <v>2.0432598475281962E+17</v>
      </c>
      <c r="G177" s="14">
        <f>'307'!C177*Notes!$C$4/Notes!$D$59</f>
        <v>1.2185676351503069E+17</v>
      </c>
      <c r="H177" s="14">
        <f>'309'!C177*Notes!$C$4/Notes!$D$60</f>
        <v>1.7631374999037373E+17</v>
      </c>
      <c r="I177" s="14">
        <f t="shared" si="28"/>
        <v>6.6114432793646413E+17</v>
      </c>
      <c r="J177" s="40">
        <f>I177/BBMData!D177</f>
        <v>5.6799340888012383E-2</v>
      </c>
      <c r="K177" s="14">
        <f t="shared" si="37"/>
        <v>0.94320065911198758</v>
      </c>
      <c r="L177" s="14">
        <f>BBMData!Q177-BLMLossSum!J177</f>
        <v>5.8311627440081545E-3</v>
      </c>
      <c r="M177" s="14">
        <f>'230'!C177*Notes!$C$4/Notes!$F$56</f>
        <v>1.2508016959380006E+17</v>
      </c>
      <c r="N177" s="14">
        <f>'301'!C177*Notes!$C$4/Notes!$F$57</f>
        <v>1.3465807158500648E+17</v>
      </c>
      <c r="O177" s="14">
        <f>'303'!C177*Notes!$C$4/Notes!$F$58</f>
        <v>1.5492816328202934E+17</v>
      </c>
      <c r="P177" s="14">
        <f>'307'!C177*Notes!$C$4/Notes!$F$59</f>
        <v>1.6884476198533706E+17</v>
      </c>
      <c r="Q177" s="14">
        <f>'309'!C177*Notes!$C$4/Notes!$F$60</f>
        <v>1.2687903076112342E+17</v>
      </c>
      <c r="R177" s="14">
        <f t="shared" si="29"/>
        <v>7.1039019720729638E+17</v>
      </c>
      <c r="S177" s="37">
        <f>R177/BBMData!D177</f>
        <v>6.1030085670729928E-2</v>
      </c>
      <c r="T177" s="14">
        <f t="shared" si="38"/>
        <v>0.93896991432927002</v>
      </c>
      <c r="U177" s="37">
        <f>BBMData!Q177-S177</f>
        <v>1.6004179612906094E-3</v>
      </c>
      <c r="W177" s="15">
        <f>'230'!C177*Notes!$C$4/Notes!$H$56</f>
        <v>1.0170744907682957E+17</v>
      </c>
      <c r="X177" s="14">
        <f>'301'!C177*Notes!$C$4/Notes!$H$57</f>
        <v>9.5278586975374576E+16</v>
      </c>
      <c r="Y177" s="14">
        <f>'303'!C177*Notes!$C$4/Notes!$H$58</f>
        <v>2.6672988563888928E+17</v>
      </c>
      <c r="Z177" s="14">
        <f>'307'!C177*Notes!$C$4/Notes!$H$59</f>
        <v>1.1953728957242301E+17</v>
      </c>
      <c r="AA177" s="14">
        <f>'309'!C177*Notes!$C$4/Notes!$H$60</f>
        <v>1.2494632650976339E+17</v>
      </c>
      <c r="AB177" s="14">
        <f t="shared" si="30"/>
        <v>7.0819953777327974E+17</v>
      </c>
      <c r="AC177" s="15">
        <f>AB177/BBMData!D177</f>
        <v>6.0841884688426093E-2</v>
      </c>
      <c r="AD177" s="14">
        <f t="shared" si="39"/>
        <v>0.93915811531157389</v>
      </c>
      <c r="AE177" s="15">
        <f t="shared" si="31"/>
        <v>2.0819524503439232E+16</v>
      </c>
      <c r="AF177" s="37">
        <f>BBMData!Q177-AC177</f>
        <v>1.7886189435944444E-3</v>
      </c>
      <c r="AG177" s="14">
        <f t="shared" si="32"/>
        <v>4.334526005493066E+32</v>
      </c>
      <c r="AH177" s="14">
        <f>AG177/BBMData!R177^2</f>
        <v>1.866257351090201E-2</v>
      </c>
      <c r="AI177" s="15">
        <f t="shared" si="33"/>
        <v>2.8558271766474901E-2</v>
      </c>
      <c r="AK177" s="40">
        <f t="shared" si="34"/>
        <v>9.3104196930437949E-2</v>
      </c>
      <c r="AL177" s="40">
        <f t="shared" si="35"/>
        <v>2.5553330541515387E-2</v>
      </c>
      <c r="AM177" s="40">
        <f t="shared" si="36"/>
        <v>2.8558271766474901E-2</v>
      </c>
    </row>
    <row r="178" spans="1:39" x14ac:dyDescent="0.25">
      <c r="A178" t="s">
        <v>187</v>
      </c>
      <c r="B178">
        <v>1200700800</v>
      </c>
      <c r="C178" s="15">
        <f>BBMData!O178</f>
        <v>3.9146627416798675E+17</v>
      </c>
      <c r="D178" s="14">
        <f>'230'!C178*Notes!$C$4/Notes!$D$56</f>
        <v>4.9672224E+16</v>
      </c>
      <c r="E178" s="14">
        <f>'301'!C178*Notes!$C$4/Notes!$D$57</f>
        <v>5.976315979215508E+16</v>
      </c>
      <c r="F178" s="14">
        <f>'303'!C178*Notes!$C$4/Notes!$D$58</f>
        <v>1.4534157063134141E+17</v>
      </c>
      <c r="G178" s="14">
        <f>'307'!C178*Notes!$C$4/Notes!$D$59</f>
        <v>8.1105542322905504E+16</v>
      </c>
      <c r="H178" s="14">
        <f>'309'!C178*Notes!$C$4/Notes!$D$60</f>
        <v>1.5080746449118336E+17</v>
      </c>
      <c r="I178" s="14">
        <f t="shared" si="28"/>
        <v>4.8668996123758534E+17</v>
      </c>
      <c r="J178" s="40">
        <f>I178/BBMData!D178</f>
        <v>5.4993215959049192E-2</v>
      </c>
      <c r="K178" s="14">
        <f t="shared" si="37"/>
        <v>0.94500678404095084</v>
      </c>
      <c r="L178" s="14">
        <f>BBMData!Q178-BLMLossSum!J178</f>
        <v>-1.0759738651932048E-2</v>
      </c>
      <c r="M178" s="14">
        <f>'230'!C178*Notes!$C$4/Notes!$F$56</f>
        <v>8.8025200611854544E+16</v>
      </c>
      <c r="N178" s="14">
        <f>'301'!C178*Notes!$C$4/Notes!$F$57</f>
        <v>9.1381730712420304E+16</v>
      </c>
      <c r="O178" s="14">
        <f>'303'!C178*Notes!$C$4/Notes!$F$58</f>
        <v>1.1020381286148838E+17</v>
      </c>
      <c r="P178" s="14">
        <f>'307'!C178*Notes!$C$4/Notes!$F$59</f>
        <v>1.1237985971548894E+17</v>
      </c>
      <c r="Q178" s="14">
        <f>'309'!C178*Notes!$C$4/Notes!$F$60</f>
        <v>1.0852417878485691E+17</v>
      </c>
      <c r="R178" s="14">
        <f t="shared" si="29"/>
        <v>5.1051478268610906E+17</v>
      </c>
      <c r="S178" s="37">
        <f>R178/BBMData!D178</f>
        <v>5.7685286179221362E-2</v>
      </c>
      <c r="T178" s="14">
        <f t="shared" si="38"/>
        <v>0.94231471382077858</v>
      </c>
      <c r="U178" s="37">
        <f>BBMData!Q178-S178</f>
        <v>-1.3451808872104218E-2</v>
      </c>
      <c r="W178" s="15">
        <f>'230'!C178*Notes!$C$4/Notes!$H$56</f>
        <v>7.1576642706692296E+16</v>
      </c>
      <c r="X178" s="14">
        <f>'301'!C178*Notes!$C$4/Notes!$H$57</f>
        <v>6.4658004345081136E+16</v>
      </c>
      <c r="Y178" s="14">
        <f>'303'!C178*Notes!$C$4/Notes!$H$58</f>
        <v>1.8973083898248176E+17</v>
      </c>
      <c r="Z178" s="14">
        <f>'307'!C178*Notes!$C$4/Notes!$H$59</f>
        <v>7.9561744616544784E+16</v>
      </c>
      <c r="AA178" s="14">
        <f>'309'!C178*Notes!$C$4/Notes!$H$60</f>
        <v>1.0687106762492269E+17</v>
      </c>
      <c r="AB178" s="14">
        <f t="shared" si="30"/>
        <v>5.1239829827572269E+17</v>
      </c>
      <c r="AC178" s="15">
        <f>AB178/BBMData!D178</f>
        <v>5.7898112799516691E-2</v>
      </c>
      <c r="AD178" s="14">
        <f t="shared" si="39"/>
        <v>0.94210188720048327</v>
      </c>
      <c r="AE178" s="15">
        <f t="shared" si="31"/>
        <v>-1.2093202410773594E+17</v>
      </c>
      <c r="AF178" s="37">
        <f>BBMData!Q178-AC178</f>
        <v>-1.3664635492399546E-2</v>
      </c>
      <c r="AG178" s="14">
        <f t="shared" si="32"/>
        <v>1.4624554454794026E+34</v>
      </c>
      <c r="AH178" s="14">
        <f>AG178/BBMData!R178^2</f>
        <v>1.1464580597658853</v>
      </c>
      <c r="AI178" s="15">
        <f t="shared" si="33"/>
        <v>-0.30892067104570381</v>
      </c>
      <c r="AK178" s="40">
        <f t="shared" si="34"/>
        <v>-0.24324876331169215</v>
      </c>
      <c r="AL178" s="40">
        <f t="shared" si="35"/>
        <v>-0.30410923334620643</v>
      </c>
      <c r="AM178" s="40">
        <f t="shared" si="36"/>
        <v>-0.30892067104570381</v>
      </c>
    </row>
    <row r="179" spans="1:39" x14ac:dyDescent="0.25">
      <c r="A179" t="s">
        <v>188</v>
      </c>
      <c r="B179">
        <v>1201305600</v>
      </c>
      <c r="C179" s="15">
        <f>BBMData!O179</f>
        <v>3.7048614189605126E+17</v>
      </c>
      <c r="D179" s="14">
        <f>'230'!C179*Notes!$C$4/Notes!$D$56</f>
        <v>4.9787136E+16</v>
      </c>
      <c r="E179" s="14">
        <f>'301'!C179*Notes!$C$4/Notes!$D$57</f>
        <v>5.1012279399470512E+16</v>
      </c>
      <c r="F179" s="14">
        <f>'303'!C179*Notes!$C$4/Notes!$D$58</f>
        <v>1.3427048457810349E+17</v>
      </c>
      <c r="G179" s="14">
        <f>'307'!C179*Notes!$C$4/Notes!$D$59</f>
        <v>7.319006024842488E+16</v>
      </c>
      <c r="H179" s="14">
        <f>'309'!C179*Notes!$C$4/Notes!$D$60</f>
        <v>1.4122321396373512E+17</v>
      </c>
      <c r="I179" s="14">
        <f t="shared" si="28"/>
        <v>4.4948317418973402E+17</v>
      </c>
      <c r="J179" s="40">
        <f>I179/BBMData!D179</f>
        <v>5.0674540494896739E-2</v>
      </c>
      <c r="K179" s="14">
        <f t="shared" si="37"/>
        <v>0.94932545950510328</v>
      </c>
      <c r="L179" s="14">
        <f>BBMData!Q179-BLMLossSum!J179</f>
        <v>-8.9060915776418004E-3</v>
      </c>
      <c r="M179" s="14">
        <f>'230'!C179*Notes!$C$4/Notes!$F$56</f>
        <v>8.8228838601824736E+16</v>
      </c>
      <c r="N179" s="14">
        <f>'301'!C179*Notes!$C$4/Notes!$F$57</f>
        <v>7.8001069476936736E+16</v>
      </c>
      <c r="O179" s="14">
        <f>'303'!C179*Notes!$C$4/Notes!$F$58</f>
        <v>1.0180927102266938E+17</v>
      </c>
      <c r="P179" s="14">
        <f>'307'!C179*Notes!$C$4/Notes!$F$59</f>
        <v>1.0141216577456107E+17</v>
      </c>
      <c r="Q179" s="14">
        <f>'309'!C179*Notes!$C$4/Notes!$F$60</f>
        <v>1.0162715335399398E+17</v>
      </c>
      <c r="R179" s="14">
        <f t="shared" si="29"/>
        <v>4.7107849822998592E+17</v>
      </c>
      <c r="S179" s="37">
        <f>R179/BBMData!D179</f>
        <v>5.3109188075533935E-2</v>
      </c>
      <c r="T179" s="14">
        <f t="shared" si="38"/>
        <v>0.94689081192446611</v>
      </c>
      <c r="U179" s="37">
        <f>BBMData!Q179-S179</f>
        <v>-1.1340739158278997E-2</v>
      </c>
      <c r="W179" s="15">
        <f>'230'!C179*Notes!$C$4/Notes!$H$56</f>
        <v>7.1742228511078888E+16</v>
      </c>
      <c r="X179" s="14">
        <f>'301'!C179*Notes!$C$4/Notes!$H$57</f>
        <v>5.5190391447415096E+16</v>
      </c>
      <c r="Y179" s="14">
        <f>'303'!C179*Notes!$C$4/Notes!$H$58</f>
        <v>1.7527849450730019E+17</v>
      </c>
      <c r="Z179" s="14">
        <f>'307'!C179*Notes!$C$4/Notes!$H$59</f>
        <v>7.17969292255156E+16</v>
      </c>
      <c r="AA179" s="14">
        <f>'309'!C179*Notes!$C$4/Notes!$H$60</f>
        <v>1.0007910218933245E+17</v>
      </c>
      <c r="AB179" s="14">
        <f t="shared" si="30"/>
        <v>4.7408714588064218E+17</v>
      </c>
      <c r="AC179" s="15">
        <f>AB179/BBMData!D179</f>
        <v>5.3448381722733057E-2</v>
      </c>
      <c r="AD179" s="14">
        <f t="shared" si="39"/>
        <v>0.94655161827726697</v>
      </c>
      <c r="AE179" s="15">
        <f t="shared" si="31"/>
        <v>-1.0360100398459091E+17</v>
      </c>
      <c r="AF179" s="37">
        <f>BBMData!Q179-AC179</f>
        <v>-1.1679932805478119E-2</v>
      </c>
      <c r="AG179" s="14">
        <f t="shared" si="32"/>
        <v>1.0733168026615221E+34</v>
      </c>
      <c r="AH179" s="14">
        <f>AG179/BBMData!R179^2</f>
        <v>0.83020199424288765</v>
      </c>
      <c r="AI179" s="15">
        <f t="shared" si="33"/>
        <v>-0.27963530148358057</v>
      </c>
      <c r="AK179" s="40">
        <f t="shared" si="34"/>
        <v>-0.21322533655212197</v>
      </c>
      <c r="AL179" s="40">
        <f t="shared" si="35"/>
        <v>-0.27151449125500149</v>
      </c>
      <c r="AM179" s="40">
        <f t="shared" si="36"/>
        <v>-0.27963530148358057</v>
      </c>
    </row>
    <row r="180" spans="1:39" x14ac:dyDescent="0.25">
      <c r="A180" t="s">
        <v>189</v>
      </c>
      <c r="B180">
        <v>1201910400</v>
      </c>
      <c r="C180" s="15">
        <f>BBMData!O180</f>
        <v>4.1381329417479168E+17</v>
      </c>
      <c r="D180" s="14">
        <f>'230'!C180*Notes!$C$4/Notes!$D$56</f>
        <v>2.865744E+16</v>
      </c>
      <c r="E180" s="14">
        <f>'301'!C180*Notes!$C$4/Notes!$D$57</f>
        <v>3.405660798382622E+16</v>
      </c>
      <c r="F180" s="14">
        <f>'303'!C180*Notes!$C$4/Notes!$D$58</f>
        <v>8.885831662999872E+16</v>
      </c>
      <c r="G180" s="14">
        <f>'307'!C180*Notes!$C$4/Notes!$D$59</f>
        <v>5.596290864962636E+16</v>
      </c>
      <c r="H180" s="14">
        <f>'309'!C180*Notes!$C$4/Notes!$D$60</f>
        <v>1.0017112671868782E+17</v>
      </c>
      <c r="I180" s="14">
        <f t="shared" si="28"/>
        <v>3.0770639998213914E+17</v>
      </c>
      <c r="J180" s="40">
        <f>I180/BBMData!D180</f>
        <v>5.5643110304184291E-2</v>
      </c>
      <c r="K180" s="14">
        <f t="shared" si="37"/>
        <v>0.94435688969581566</v>
      </c>
      <c r="L180" s="14">
        <f>BBMData!Q180-BLMLossSum!J180</f>
        <v>1.9187503470642416E-2</v>
      </c>
      <c r="M180" s="14">
        <f>'230'!C180*Notes!$C$4/Notes!$F$56</f>
        <v>5.0784456621515176E+16</v>
      </c>
      <c r="N180" s="14">
        <f>'301'!C180*Notes!$C$4/Notes!$F$57</f>
        <v>5.20747529176828E+16</v>
      </c>
      <c r="O180" s="14">
        <f>'303'!C180*Notes!$C$4/Notes!$F$58</f>
        <v>6.7375942440569752E+16</v>
      </c>
      <c r="P180" s="14">
        <f>'307'!C180*Notes!$C$4/Notes!$F$59</f>
        <v>7.7542220213224432E+16</v>
      </c>
      <c r="Q180" s="14">
        <f>'309'!C180*Notes!$C$4/Notes!$F$60</f>
        <v>7.2085220063725584E+16</v>
      </c>
      <c r="R180" s="14">
        <f t="shared" si="29"/>
        <v>3.1986259225671776E+17</v>
      </c>
      <c r="S180" s="37">
        <f>R180/BBMData!D180</f>
        <v>5.7841336755283503E-2</v>
      </c>
      <c r="T180" s="14">
        <f t="shared" si="38"/>
        <v>0.94215866324471653</v>
      </c>
      <c r="U180" s="37">
        <f>BBMData!Q180-S180</f>
        <v>1.6989277019543204E-2</v>
      </c>
      <c r="W180" s="15">
        <f>'230'!C180*Notes!$C$4/Notes!$H$56</f>
        <v>4.129477560272864E+16</v>
      </c>
      <c r="X180" s="14">
        <f>'301'!C180*Notes!$C$4/Notes!$H$57</f>
        <v>3.6845981950338816E+16</v>
      </c>
      <c r="Y180" s="14">
        <f>'303'!C180*Notes!$C$4/Notes!$H$58</f>
        <v>1.1599684035026637E+17</v>
      </c>
      <c r="Z180" s="14">
        <f>'307'!C180*Notes!$C$4/Notes!$H$59</f>
        <v>5.4897686624840416E+16</v>
      </c>
      <c r="AA180" s="14">
        <f>'309'!C180*Notes!$C$4/Notes!$H$60</f>
        <v>7.0987170918475696E+16</v>
      </c>
      <c r="AB180" s="14">
        <f t="shared" si="30"/>
        <v>3.2002245544664992E+17</v>
      </c>
      <c r="AC180" s="15">
        <f>AB180/BBMData!D180</f>
        <v>5.7870245107893292E-2</v>
      </c>
      <c r="AD180" s="14">
        <f t="shared" si="39"/>
        <v>0.94212975489210671</v>
      </c>
      <c r="AE180" s="15">
        <f t="shared" si="31"/>
        <v>9.379083872814176E+16</v>
      </c>
      <c r="AF180" s="37">
        <f>BBMData!Q180-AC180</f>
        <v>1.6960368666933415E-2</v>
      </c>
      <c r="AG180" s="14">
        <f t="shared" si="32"/>
        <v>8.7967214293282957E+33</v>
      </c>
      <c r="AH180" s="14">
        <f>AG180/BBMData!R180^2</f>
        <v>1.7963509492061402</v>
      </c>
      <c r="AI180" s="15">
        <f t="shared" si="33"/>
        <v>0.22665013436838788</v>
      </c>
      <c r="AK180" s="40">
        <f t="shared" si="34"/>
        <v>0.25641248284264589</v>
      </c>
      <c r="AL180" s="40">
        <f t="shared" si="35"/>
        <v>0.22703645156066407</v>
      </c>
      <c r="AM180" s="40">
        <f t="shared" si="36"/>
        <v>0.22665013436838788</v>
      </c>
    </row>
    <row r="181" spans="1:39" x14ac:dyDescent="0.25">
      <c r="A181" t="s">
        <v>190</v>
      </c>
      <c r="B181">
        <v>1202515200</v>
      </c>
      <c r="C181" s="15">
        <f>BBMData!O181</f>
        <v>5.6829535184339501E+17</v>
      </c>
      <c r="D181" s="14">
        <f>'230'!C181*Notes!$C$4/Notes!$D$56</f>
        <v>5.0073408E+16</v>
      </c>
      <c r="E181" s="14">
        <f>'301'!C181*Notes!$C$4/Notes!$D$57</f>
        <v>7.6761872734477184E+16</v>
      </c>
      <c r="F181" s="14">
        <f>'303'!C181*Notes!$C$4/Notes!$D$58</f>
        <v>1.9052548853780806E+17</v>
      </c>
      <c r="G181" s="14">
        <f>'307'!C181*Notes!$C$4/Notes!$D$59</f>
        <v>1.2293486793698163E+17</v>
      </c>
      <c r="H181" s="14">
        <f>'309'!C181*Notes!$C$4/Notes!$D$60</f>
        <v>1.8115048022417702E+17</v>
      </c>
      <c r="I181" s="14">
        <f t="shared" si="28"/>
        <v>6.2144611743344384E+17</v>
      </c>
      <c r="J181" s="40">
        <f>I181/BBMData!D181</f>
        <v>5.9185344517470845E-2</v>
      </c>
      <c r="K181" s="14">
        <f t="shared" si="37"/>
        <v>0.94081465548252918</v>
      </c>
      <c r="L181" s="14">
        <f>BBMData!Q181-BLMLossSum!J181</f>
        <v>-5.0619776752427459E-3</v>
      </c>
      <c r="M181" s="14">
        <f>'230'!C181*Notes!$C$4/Notes!$F$56</f>
        <v>8.8736147278592608E+16</v>
      </c>
      <c r="N181" s="14">
        <f>'301'!C181*Notes!$C$4/Notes!$F$57</f>
        <v>1.1737386054550386E+17</v>
      </c>
      <c r="O181" s="14">
        <f>'303'!C181*Notes!$C$4/Notes!$F$58</f>
        <v>1.4446407310006422E+17</v>
      </c>
      <c r="P181" s="14">
        <f>'307'!C181*Notes!$C$4/Notes!$F$59</f>
        <v>1.7033858374187165E+17</v>
      </c>
      <c r="Q181" s="14">
        <f>'309'!C181*Notes!$C$4/Notes!$F$60</f>
        <v>1.3035964213800974E+17</v>
      </c>
      <c r="R181" s="14">
        <f t="shared" si="29"/>
        <v>6.5127230680404198E+17</v>
      </c>
      <c r="S181" s="37">
        <f>R181/BBMData!D181</f>
        <v>6.2025933981337329E-2</v>
      </c>
      <c r="T181" s="14">
        <f t="shared" si="38"/>
        <v>0.93797406601866262</v>
      </c>
      <c r="U181" s="37">
        <f>BBMData!Q181-S181</f>
        <v>-7.9025671391092303E-3</v>
      </c>
      <c r="W181" s="15">
        <f>'230'!C181*Notes!$C$4/Notes!$H$56</f>
        <v>7.2154740514989376E+16</v>
      </c>
      <c r="X181" s="14">
        <f>'301'!C181*Notes!$C$4/Notes!$H$57</f>
        <v>8.3048980643990384E+16</v>
      </c>
      <c r="Y181" s="14">
        <f>'303'!C181*Notes!$C$4/Notes!$H$58</f>
        <v>2.4871453246859626E+17</v>
      </c>
      <c r="Z181" s="14">
        <f>'307'!C181*Notes!$C$4/Notes!$H$59</f>
        <v>1.205948728920404E+17</v>
      </c>
      <c r="AA181" s="14">
        <f>'309'!C181*Notes!$C$4/Notes!$H$60</f>
        <v>1.2837391894124094E+17</v>
      </c>
      <c r="AB181" s="14">
        <f t="shared" si="30"/>
        <v>6.5288704546085734E+17</v>
      </c>
      <c r="AC181" s="15">
        <f>AB181/BBMData!D181</f>
        <v>6.2179718615319748E-2</v>
      </c>
      <c r="AD181" s="14">
        <f t="shared" si="39"/>
        <v>0.93782028138468021</v>
      </c>
      <c r="AE181" s="15">
        <f t="shared" si="31"/>
        <v>-8.4591693617462336E+16</v>
      </c>
      <c r="AF181" s="37">
        <f>BBMData!Q181-AC181</f>
        <v>-8.0563517730916495E-3</v>
      </c>
      <c r="AG181" s="14">
        <f t="shared" si="32"/>
        <v>7.1557546290706178E+33</v>
      </c>
      <c r="AH181" s="14">
        <f>AG181/BBMData!R181^2</f>
        <v>0.40325598578557398</v>
      </c>
      <c r="AI181" s="15">
        <f t="shared" si="33"/>
        <v>-0.14885163734503543</v>
      </c>
      <c r="AK181" s="40">
        <f t="shared" si="34"/>
        <v>-9.3526659012153193E-2</v>
      </c>
      <c r="AL181" s="40">
        <f t="shared" si="35"/>
        <v>-0.14601026506990139</v>
      </c>
      <c r="AM181" s="40">
        <f t="shared" si="36"/>
        <v>-0.14885163734503543</v>
      </c>
    </row>
    <row r="182" spans="1:39" x14ac:dyDescent="0.25">
      <c r="A182" t="s">
        <v>191</v>
      </c>
      <c r="B182">
        <v>1203120000</v>
      </c>
      <c r="C182" s="15">
        <f>BBMData!O182</f>
        <v>4.7427318992909696E+17</v>
      </c>
      <c r="D182" s="14">
        <f>'230'!C182*Notes!$C$4/Notes!$D$56</f>
        <v>5.4853344E+16</v>
      </c>
      <c r="E182" s="14">
        <f>'301'!C182*Notes!$C$4/Notes!$D$57</f>
        <v>6.536931864194132E+16</v>
      </c>
      <c r="F182" s="14">
        <f>'303'!C182*Notes!$C$4/Notes!$D$58</f>
        <v>1.5444855548594528E+17</v>
      </c>
      <c r="G182" s="14">
        <f>'307'!C182*Notes!$C$4/Notes!$D$59</f>
        <v>1.0061557299795003E+17</v>
      </c>
      <c r="H182" s="14">
        <f>'309'!C182*Notes!$C$4/Notes!$D$60</f>
        <v>1.566914418485848E+17</v>
      </c>
      <c r="I182" s="14">
        <f t="shared" si="28"/>
        <v>5.3197823297442138E+17</v>
      </c>
      <c r="J182" s="40">
        <f>I182/BBMData!D182</f>
        <v>5.9572030568244276E-2</v>
      </c>
      <c r="K182" s="14">
        <f t="shared" si="37"/>
        <v>0.94042796943175577</v>
      </c>
      <c r="L182" s="14">
        <f>BBMData!Q182-BLMLossSum!J182</f>
        <v>-6.4619309121303967E-3</v>
      </c>
      <c r="M182" s="14">
        <f>'230'!C182*Notes!$C$4/Notes!$F$56</f>
        <v>9.7206773142089792E+16</v>
      </c>
      <c r="N182" s="14">
        <f>'301'!C182*Notes!$C$4/Notes!$F$57</f>
        <v>9.9953909628727648E+16</v>
      </c>
      <c r="O182" s="14">
        <f>'303'!C182*Notes!$C$4/Notes!$F$58</f>
        <v>1.1710909433250584E+17</v>
      </c>
      <c r="P182" s="14">
        <f>'307'!C182*Notes!$C$4/Notes!$F$59</f>
        <v>1.394129630954929E+17</v>
      </c>
      <c r="Q182" s="14">
        <f>'309'!C182*Notes!$C$4/Notes!$F$60</f>
        <v>1.1275841090894395E+17</v>
      </c>
      <c r="R182" s="14">
        <f t="shared" si="29"/>
        <v>5.6644115110776006E+17</v>
      </c>
      <c r="S182" s="37">
        <f>R182/BBMData!D182</f>
        <v>6.3431259922481525E-2</v>
      </c>
      <c r="T182" s="14">
        <f t="shared" si="38"/>
        <v>0.93656874007751845</v>
      </c>
      <c r="U182" s="37">
        <f>BBMData!Q182-S182</f>
        <v>-1.0321160266367646E-2</v>
      </c>
      <c r="W182" s="15">
        <f>'230'!C182*Notes!$C$4/Notes!$H$56</f>
        <v>7.9042528974649568E+16</v>
      </c>
      <c r="X182" s="14">
        <f>'301'!C182*Notes!$C$4/Notes!$H$57</f>
        <v>7.0723330283825688E+16</v>
      </c>
      <c r="Y182" s="14">
        <f>'303'!C182*Notes!$C$4/Notes!$H$58</f>
        <v>2.0161921936504624E+17</v>
      </c>
      <c r="Z182" s="14">
        <f>'307'!C182*Notes!$C$4/Notes!$H$59</f>
        <v>9.870041299322448E+16</v>
      </c>
      <c r="AA182" s="14">
        <f>'309'!C182*Notes!$C$4/Notes!$H$60</f>
        <v>1.1104080116024864E+17</v>
      </c>
      <c r="AB182" s="14">
        <f t="shared" si="30"/>
        <v>5.6112629277699462E+17</v>
      </c>
      <c r="AC182" s="15">
        <f>AB182/BBMData!D182</f>
        <v>6.283609101646076E-2</v>
      </c>
      <c r="AD182" s="14">
        <f t="shared" si="39"/>
        <v>0.9371639089835393</v>
      </c>
      <c r="AE182" s="15">
        <f t="shared" si="31"/>
        <v>-8.6853102847897664E+16</v>
      </c>
      <c r="AF182" s="37">
        <f>BBMData!Q182-AC182</f>
        <v>-9.7259913603468806E-3</v>
      </c>
      <c r="AG182" s="14">
        <f t="shared" si="32"/>
        <v>7.5434614743074894E+33</v>
      </c>
      <c r="AH182" s="14">
        <f>AG182/BBMData!R182^2</f>
        <v>0.58337967980214034</v>
      </c>
      <c r="AI182" s="15">
        <f t="shared" si="33"/>
        <v>-0.18312884787116485</v>
      </c>
      <c r="AK182" s="40">
        <f t="shared" si="34"/>
        <v>-0.12167047235782234</v>
      </c>
      <c r="AL182" s="40">
        <f t="shared" si="35"/>
        <v>-0.19433517039502499</v>
      </c>
      <c r="AM182" s="40">
        <f t="shared" si="36"/>
        <v>-0.18312884787116485</v>
      </c>
    </row>
    <row r="183" spans="1:39" x14ac:dyDescent="0.25">
      <c r="A183" t="s">
        <v>192</v>
      </c>
      <c r="B183">
        <v>1203724800</v>
      </c>
      <c r="C183" s="15">
        <f>BBMData!O183</f>
        <v>5.6855249193281152E+17</v>
      </c>
      <c r="D183" s="14">
        <f>'230'!C183*Notes!$C$4/Notes!$D$56</f>
        <v>6.5737728E+16</v>
      </c>
      <c r="E183" s="14">
        <f>'301'!C183*Notes!$C$4/Notes!$D$57</f>
        <v>7.6057067735127856E+16</v>
      </c>
      <c r="F183" s="14">
        <f>'303'!C183*Notes!$C$4/Notes!$D$58</f>
        <v>1.8009695512279517E+17</v>
      </c>
      <c r="G183" s="14">
        <f>'307'!C183*Notes!$C$4/Notes!$D$59</f>
        <v>1.2729513882367099E+17</v>
      </c>
      <c r="H183" s="14">
        <f>'309'!C183*Notes!$C$4/Notes!$D$60</f>
        <v>1.7705845905604352E+17</v>
      </c>
      <c r="I183" s="14">
        <f t="shared" si="28"/>
        <v>6.262453487376375E+17</v>
      </c>
      <c r="J183" s="40">
        <f>I183/BBMData!D183</f>
        <v>5.9642414165489287E-2</v>
      </c>
      <c r="K183" s="14">
        <f t="shared" si="37"/>
        <v>0.94035758583451068</v>
      </c>
      <c r="L183" s="14">
        <f>BBMData!Q183-BLMLossSum!J183</f>
        <v>-5.494557790935807E-3</v>
      </c>
      <c r="M183" s="14">
        <f>'230'!C183*Notes!$C$4/Notes!$F$56</f>
        <v>1.1649522064821434E+17</v>
      </c>
      <c r="N183" s="14">
        <f>'301'!C183*Notes!$C$4/Notes!$F$57</f>
        <v>1.162961681865439E+17</v>
      </c>
      <c r="O183" s="14">
        <f>'303'!C183*Notes!$C$4/Notes!$F$58</f>
        <v>1.3655674046360218E+17</v>
      </c>
      <c r="P183" s="14">
        <f>'307'!C183*Notes!$C$4/Notes!$F$59</f>
        <v>1.7638017617234723E+17</v>
      </c>
      <c r="Q183" s="14">
        <f>'309'!C183*Notes!$C$4/Notes!$F$60</f>
        <v>1.2741493884802173E+17</v>
      </c>
      <c r="R183" s="14">
        <f t="shared" si="29"/>
        <v>6.7314324431872947E+17</v>
      </c>
      <c r="S183" s="37">
        <f>R183/BBMData!D183</f>
        <v>6.4108880411307564E-2</v>
      </c>
      <c r="T183" s="14">
        <f t="shared" si="38"/>
        <v>0.93589111958869242</v>
      </c>
      <c r="U183" s="37">
        <f>BBMData!Q183-S183</f>
        <v>-9.9610240367540848E-3</v>
      </c>
      <c r="W183" s="15">
        <f>'230'!C183*Notes!$C$4/Notes!$H$56</f>
        <v>9.472670016558392E+16</v>
      </c>
      <c r="X183" s="14">
        <f>'301'!C183*Notes!$C$4/Notes!$H$57</f>
        <v>8.2286449263975456E+16</v>
      </c>
      <c r="Y183" s="14">
        <f>'303'!C183*Notes!$C$4/Notes!$H$58</f>
        <v>2.3510098484012048E+17</v>
      </c>
      <c r="Z183" s="14">
        <f>'307'!C183*Notes!$C$4/Notes!$H$59</f>
        <v>1.248721485110675E+17</v>
      </c>
      <c r="AA183" s="14">
        <f>'309'!C183*Notes!$C$4/Notes!$H$60</f>
        <v>1.2547407129472226E+17</v>
      </c>
      <c r="AB183" s="14">
        <f t="shared" si="30"/>
        <v>6.624603540754697E+17</v>
      </c>
      <c r="AC183" s="15">
        <f>AB183/BBMData!D183</f>
        <v>6.309146229290187E-2</v>
      </c>
      <c r="AD183" s="14">
        <f t="shared" si="39"/>
        <v>0.93690853770709814</v>
      </c>
      <c r="AE183" s="15">
        <f t="shared" si="31"/>
        <v>-9.3907862142658176E+16</v>
      </c>
      <c r="AF183" s="37">
        <f>BBMData!Q183-AC183</f>
        <v>-8.9436059183483907E-3</v>
      </c>
      <c r="AG183" s="14">
        <f t="shared" si="32"/>
        <v>8.8186865722044929E+33</v>
      </c>
      <c r="AH183" s="14">
        <f>AG183/BBMData!R183^2</f>
        <v>0.49970629685405143</v>
      </c>
      <c r="AI183" s="15">
        <f t="shared" si="33"/>
        <v>-0.16517008275421596</v>
      </c>
      <c r="AK183" s="40">
        <f t="shared" si="34"/>
        <v>-0.10147322828310427</v>
      </c>
      <c r="AL183" s="40">
        <f t="shared" si="35"/>
        <v>-0.18395971149534232</v>
      </c>
      <c r="AM183" s="40">
        <f t="shared" si="36"/>
        <v>-0.16517008275421596</v>
      </c>
    </row>
    <row r="184" spans="1:39" x14ac:dyDescent="0.25">
      <c r="A184" t="s">
        <v>193</v>
      </c>
      <c r="B184">
        <v>1204329600</v>
      </c>
      <c r="C184" s="15">
        <f>BBMData!O184</f>
        <v>4.659151122308071E+17</v>
      </c>
      <c r="D184" s="14">
        <f>'230'!C184*Notes!$C$4/Notes!$D$56</f>
        <v>4.684176E+16</v>
      </c>
      <c r="E184" s="14">
        <f>'301'!C184*Notes!$C$4/Notes!$D$57</f>
        <v>6.3174200781372432E+16</v>
      </c>
      <c r="F184" s="14">
        <f>'303'!C184*Notes!$C$4/Notes!$D$58</f>
        <v>1.4781971394055546E+17</v>
      </c>
      <c r="G184" s="14">
        <f>'307'!C184*Notes!$C$4/Notes!$D$59</f>
        <v>9.3113880349126816E+16</v>
      </c>
      <c r="H184" s="14">
        <f>'309'!C184*Notes!$C$4/Notes!$D$60</f>
        <v>1.6411913904003091E+17</v>
      </c>
      <c r="I184" s="14">
        <f t="shared" si="28"/>
        <v>5.1506869411108563E+17</v>
      </c>
      <c r="J184" s="40">
        <f>I184/BBMData!D184</f>
        <v>5.4160745963310795E-2</v>
      </c>
      <c r="K184" s="14">
        <f t="shared" si="37"/>
        <v>0.94583925403668923</v>
      </c>
      <c r="L184" s="14">
        <f>BBMData!Q184-BLMLossSum!J184</f>
        <v>-5.16862059729533E-3</v>
      </c>
      <c r="M184" s="14">
        <f>'230'!C184*Notes!$C$4/Notes!$F$56</f>
        <v>8.3009275385220192E+16</v>
      </c>
      <c r="N184" s="14">
        <f>'301'!C184*Notes!$C$4/Notes!$F$57</f>
        <v>9.6597432663417296E+16</v>
      </c>
      <c r="O184" s="14">
        <f>'303'!C184*Notes!$C$4/Notes!$F$58</f>
        <v>1.1208284059117554E+17</v>
      </c>
      <c r="P184" s="14">
        <f>'307'!C184*Notes!$C$4/Notes!$F$59</f>
        <v>1.2901861588618534E+17</v>
      </c>
      <c r="Q184" s="14">
        <f>'309'!C184*Notes!$C$4/Notes!$F$60</f>
        <v>1.181035358381639E+17</v>
      </c>
      <c r="R184" s="14">
        <f t="shared" si="29"/>
        <v>5.388117003641623E+17</v>
      </c>
      <c r="S184" s="37">
        <f>R184/BBMData!D184</f>
        <v>5.6657381741762596E-2</v>
      </c>
      <c r="T184" s="14">
        <f t="shared" si="38"/>
        <v>0.9433426182582374</v>
      </c>
      <c r="U184" s="37">
        <f>BBMData!Q184-S184</f>
        <v>-7.6652563757471301E-3</v>
      </c>
      <c r="W184" s="15">
        <f>'230'!C184*Notes!$C$4/Notes!$H$56</f>
        <v>6.7498002893380224E+16</v>
      </c>
      <c r="X184" s="14">
        <f>'301'!C184*Notes!$C$4/Notes!$H$57</f>
        <v>6.8348423390344136E+16</v>
      </c>
      <c r="Y184" s="14">
        <f>'303'!C184*Notes!$C$4/Notes!$H$58</f>
        <v>1.9296584055246352E+17</v>
      </c>
      <c r="Z184" s="14">
        <f>'307'!C184*Notes!$C$4/Notes!$H$59</f>
        <v>9.1341510782309536E+16</v>
      </c>
      <c r="AA184" s="14">
        <f>'309'!C184*Notes!$C$4/Notes!$H$60</f>
        <v>1.1630450565606219E+17</v>
      </c>
      <c r="AB184" s="14">
        <f t="shared" si="30"/>
        <v>5.3645828327455962E+17</v>
      </c>
      <c r="AC184" s="15">
        <f>AB184/BBMData!D184</f>
        <v>5.6409914119301748E-2</v>
      </c>
      <c r="AD184" s="14">
        <f t="shared" si="39"/>
        <v>0.94359008588069826</v>
      </c>
      <c r="AE184" s="15">
        <f t="shared" si="31"/>
        <v>-7.0543171043752512E+16</v>
      </c>
      <c r="AF184" s="37">
        <f>BBMData!Q184-AC184</f>
        <v>-7.4177887532862821E-3</v>
      </c>
      <c r="AG184" s="14">
        <f t="shared" si="32"/>
        <v>4.976338980908123E+33</v>
      </c>
      <c r="AH184" s="14">
        <f>AG184/BBMData!R184^2</f>
        <v>0.34159525163573512</v>
      </c>
      <c r="AI184" s="15">
        <f t="shared" si="33"/>
        <v>-0.15140777620625132</v>
      </c>
      <c r="AK184" s="40">
        <f t="shared" si="34"/>
        <v>-0.10549900741560107</v>
      </c>
      <c r="AL184" s="40">
        <f t="shared" si="35"/>
        <v>-0.15645894760598228</v>
      </c>
      <c r="AM184" s="40">
        <f t="shared" si="36"/>
        <v>-0.15140777620625132</v>
      </c>
    </row>
    <row r="185" spans="1:39" x14ac:dyDescent="0.25">
      <c r="A185" t="s">
        <v>194</v>
      </c>
      <c r="B185">
        <v>1204934400</v>
      </c>
      <c r="C185" s="15">
        <f>BBMData!O185</f>
        <v>5.5457120332665728E+17</v>
      </c>
      <c r="D185" s="14">
        <f>'230'!C185*Notes!$C$4/Notes!$D$56</f>
        <v>4.8500928E+16</v>
      </c>
      <c r="E185" s="14">
        <f>'301'!C185*Notes!$C$4/Notes!$D$57</f>
        <v>6.8094385299730888E+16</v>
      </c>
      <c r="F185" s="14">
        <f>'303'!C185*Notes!$C$4/Notes!$D$58</f>
        <v>1.5448883490505792E+17</v>
      </c>
      <c r="G185" s="14">
        <f>'307'!C185*Notes!$C$4/Notes!$D$59</f>
        <v>1.0713486762259338E+17</v>
      </c>
      <c r="H185" s="14">
        <f>'309'!C185*Notes!$C$4/Notes!$D$60</f>
        <v>1.6974324396305798E+17</v>
      </c>
      <c r="I185" s="14">
        <f t="shared" si="28"/>
        <v>5.4796225979044013E+17</v>
      </c>
      <c r="J185" s="40">
        <f>I185/BBMData!D185</f>
        <v>5.0737246276892606E-2</v>
      </c>
      <c r="K185" s="14">
        <f t="shared" si="37"/>
        <v>0.94926275372310742</v>
      </c>
      <c r="L185" s="14">
        <f>BBMData!Q185-BLMLossSum!J185</f>
        <v>6.1193921631640114E-4</v>
      </c>
      <c r="M185" s="14">
        <f>'230'!C185*Notes!$C$4/Notes!$F$56</f>
        <v>8.5949522152684624E+16</v>
      </c>
      <c r="N185" s="14">
        <f>'301'!C185*Notes!$C$4/Notes!$F$57</f>
        <v>1.0412071252806514E+17</v>
      </c>
      <c r="O185" s="14">
        <f>'303'!C185*Notes!$C$4/Notes!$F$58</f>
        <v>1.171396358048924E+17</v>
      </c>
      <c r="P185" s="14">
        <f>'307'!C185*Notes!$C$4/Notes!$F$59</f>
        <v>1.4844609935693987E+17</v>
      </c>
      <c r="Q185" s="14">
        <f>'309'!C185*Notes!$C$4/Notes!$F$60</f>
        <v>1.2215075836942704E+17</v>
      </c>
      <c r="R185" s="14">
        <f t="shared" si="29"/>
        <v>5.7780672821200909E+17</v>
      </c>
      <c r="S185" s="37">
        <f>R185/BBMData!D185</f>
        <v>5.3500622982593435E-2</v>
      </c>
      <c r="T185" s="14">
        <f t="shared" si="38"/>
        <v>0.94649937701740661</v>
      </c>
      <c r="U185" s="37">
        <f>BBMData!Q185-S185</f>
        <v>-2.1514374893844279E-3</v>
      </c>
      <c r="W185" s="15">
        <f>'230'!C185*Notes!$C$4/Notes!$H$56</f>
        <v>6.9888829507593776E+16</v>
      </c>
      <c r="X185" s="14">
        <f>'301'!C185*Notes!$C$4/Notes!$H$57</f>
        <v>7.3671590924875712E+16</v>
      </c>
      <c r="Y185" s="14">
        <f>'303'!C185*Notes!$C$4/Notes!$H$58</f>
        <v>2.016718006599144E+17</v>
      </c>
      <c r="Z185" s="14">
        <f>'307'!C185*Notes!$C$4/Notes!$H$59</f>
        <v>1.0509561656563685E+17</v>
      </c>
      <c r="AA185" s="14">
        <f>'309'!C185*Notes!$C$4/Notes!$H$60</f>
        <v>1.2029007825080352E+17</v>
      </c>
      <c r="AB185" s="14">
        <f t="shared" si="30"/>
        <v>5.7061791590882426E+17</v>
      </c>
      <c r="AC185" s="15">
        <f>AB185/BBMData!D185</f>
        <v>5.2834992213780026E-2</v>
      </c>
      <c r="AD185" s="14">
        <f t="shared" si="39"/>
        <v>0.94716500778621993</v>
      </c>
      <c r="AE185" s="15">
        <f t="shared" si="31"/>
        <v>-1.6046712582166976E+16</v>
      </c>
      <c r="AF185" s="37">
        <f>BBMData!Q185-AC185</f>
        <v>-1.4858067205710188E-3</v>
      </c>
      <c r="AG185" s="14">
        <f t="shared" si="32"/>
        <v>2.5749698469467594E+32</v>
      </c>
      <c r="AH185" s="14">
        <f>AG185/BBMData!R185^2</f>
        <v>1.3601500931874705E-2</v>
      </c>
      <c r="AI185" s="15">
        <f t="shared" si="33"/>
        <v>-2.8935351287461337E-2</v>
      </c>
      <c r="AK185" s="40">
        <f t="shared" si="34"/>
        <v>1.1917213689734819E-2</v>
      </c>
      <c r="AL185" s="40">
        <f t="shared" si="35"/>
        <v>-4.1898181416508681E-2</v>
      </c>
      <c r="AM185" s="40">
        <f t="shared" si="36"/>
        <v>-2.8935351287461337E-2</v>
      </c>
    </row>
    <row r="186" spans="1:39" x14ac:dyDescent="0.25">
      <c r="A186" t="s">
        <v>195</v>
      </c>
      <c r="B186">
        <v>1205535600</v>
      </c>
      <c r="C186" s="15">
        <f>BBMData!O186</f>
        <v>4.733559031982231E+17</v>
      </c>
      <c r="D186" s="14">
        <f>'230'!C186*Notes!$C$4/Notes!$D$56</f>
        <v>3.9527712E+16</v>
      </c>
      <c r="E186" s="14">
        <f>'301'!C186*Notes!$C$4/Notes!$D$57</f>
        <v>5.7670265557446016E+16</v>
      </c>
      <c r="F186" s="14">
        <f>'303'!C186*Notes!$C$4/Notes!$D$58</f>
        <v>1.3238118801496432E+17</v>
      </c>
      <c r="G186" s="14">
        <f>'307'!C186*Notes!$C$4/Notes!$D$59</f>
        <v>1.1066755965796794E+17</v>
      </c>
      <c r="H186" s="14">
        <f>'309'!C186*Notes!$C$4/Notes!$D$60</f>
        <v>1.42363549720542E+17</v>
      </c>
      <c r="I186" s="14">
        <f t="shared" si="28"/>
        <v>4.8261027495092026E+17</v>
      </c>
      <c r="J186" s="40">
        <f>I186/BBMData!D186</f>
        <v>5.1893577951711858E-2</v>
      </c>
      <c r="K186" s="14">
        <f t="shared" si="37"/>
        <v>0.9481064220482881</v>
      </c>
      <c r="L186" s="14">
        <f>BBMData!Q186-BLMLossSum!J186</f>
        <v>-9.9509373684916053E-4</v>
      </c>
      <c r="M186" s="14">
        <f>'230'!C186*Notes!$C$4/Notes!$F$56</f>
        <v>7.0047895953432856E+16</v>
      </c>
      <c r="N186" s="14">
        <f>'301'!C186*Notes!$C$4/Notes!$F$57</f>
        <v>8.818156027245528E+16</v>
      </c>
      <c r="O186" s="14">
        <f>'303'!C186*Notes!$C$4/Notes!$F$58</f>
        <v>1.0037673053215714E+17</v>
      </c>
      <c r="P186" s="14">
        <f>'307'!C186*Notes!$C$4/Notes!$F$59</f>
        <v>1.5334099832417478E+17</v>
      </c>
      <c r="Q186" s="14">
        <f>'309'!C186*Notes!$C$4/Notes!$F$60</f>
        <v>1.0244776261205699E+17</v>
      </c>
      <c r="R186" s="14">
        <f t="shared" si="29"/>
        <v>5.1439494769427699E+17</v>
      </c>
      <c r="S186" s="37">
        <f>R186/BBMData!D186</f>
        <v>5.5311284698309357E-2</v>
      </c>
      <c r="T186" s="14">
        <f t="shared" si="38"/>
        <v>0.94468871530169063</v>
      </c>
      <c r="U186" s="37">
        <f>BBMData!Q186-S186</f>
        <v>-4.4128004834466591E-3</v>
      </c>
      <c r="W186" s="15">
        <f>'230'!C186*Notes!$C$4/Notes!$H$56</f>
        <v>5.695861169487868E+16</v>
      </c>
      <c r="X186" s="14">
        <f>'301'!C186*Notes!$C$4/Notes!$H$57</f>
        <v>6.2393693605952888E+16</v>
      </c>
      <c r="Y186" s="14">
        <f>'303'!C186*Notes!$C$4/Notes!$H$58</f>
        <v>1.7281218139086675E+17</v>
      </c>
      <c r="Z186" s="14">
        <f>'307'!C186*Notes!$C$4/Notes!$H$59</f>
        <v>1.0856106582443546E+17</v>
      </c>
      <c r="AA186" s="14">
        <f>'309'!C186*Notes!$C$4/Notes!$H$60</f>
        <v>1.0088721139130069E+17</v>
      </c>
      <c r="AB186" s="14">
        <f t="shared" si="30"/>
        <v>5.0161276390743443E+17</v>
      </c>
      <c r="AC186" s="15">
        <f>AB186/BBMData!D186</f>
        <v>5.3936856334132734E-2</v>
      </c>
      <c r="AD186" s="14">
        <f t="shared" si="39"/>
        <v>0.9460631436658673</v>
      </c>
      <c r="AE186" s="15">
        <f t="shared" si="31"/>
        <v>-2.8256860709211328E+16</v>
      </c>
      <c r="AF186" s="37">
        <f>BBMData!Q186-AC186</f>
        <v>-3.0383721192700358E-3</v>
      </c>
      <c r="AG186" s="14">
        <f t="shared" si="32"/>
        <v>7.9845017713977091E+32</v>
      </c>
      <c r="AH186" s="14">
        <f>AG186/BBMData!R186^2</f>
        <v>5.6778590441567238E-2</v>
      </c>
      <c r="AI186" s="15">
        <f t="shared" si="33"/>
        <v>-5.9694746634179924E-2</v>
      </c>
      <c r="AK186" s="40">
        <f t="shared" si="34"/>
        <v>-1.9550557392799175E-2</v>
      </c>
      <c r="AL186" s="40">
        <f t="shared" si="35"/>
        <v>-8.6698072673804444E-2</v>
      </c>
      <c r="AM186" s="40">
        <f t="shared" si="36"/>
        <v>-5.9694746634179924E-2</v>
      </c>
    </row>
    <row r="187" spans="1:39" x14ac:dyDescent="0.25">
      <c r="A187" t="s">
        <v>196</v>
      </c>
      <c r="B187">
        <v>1206140400</v>
      </c>
      <c r="C187" s="15">
        <f>BBMData!O187</f>
        <v>4.2811008947972614E+17</v>
      </c>
      <c r="D187" s="14">
        <f>'230'!C187*Notes!$C$4/Notes!$D$56</f>
        <v>3.5540063999999996E+16</v>
      </c>
      <c r="E187" s="14">
        <f>'301'!C187*Notes!$C$4/Notes!$D$57</f>
        <v>5.4310336381158568E+16</v>
      </c>
      <c r="F187" s="14">
        <f>'303'!C187*Notes!$C$4/Notes!$D$58</f>
        <v>1.3081412680472605E+17</v>
      </c>
      <c r="G187" s="14">
        <f>'307'!C187*Notes!$C$4/Notes!$D$59</f>
        <v>8.7484092244944304E+16</v>
      </c>
      <c r="H187" s="14">
        <f>'309'!C187*Notes!$C$4/Notes!$D$60</f>
        <v>1.4341079684414013E+17</v>
      </c>
      <c r="I187" s="14">
        <f t="shared" si="28"/>
        <v>4.5155941627496909E+17</v>
      </c>
      <c r="J187" s="40">
        <f>I187/BBMData!D187</f>
        <v>5.0737013064603272E-2</v>
      </c>
      <c r="K187" s="14">
        <f t="shared" si="37"/>
        <v>0.94926298693539668</v>
      </c>
      <c r="L187" s="14">
        <f>BBMData!Q187-BLMLossSum!J187</f>
        <v>-2.634755819690221E-3</v>
      </c>
      <c r="M187" s="14">
        <f>'230'!C187*Notes!$C$4/Notes!$F$56</f>
        <v>6.2981300441835448E+16</v>
      </c>
      <c r="N187" s="14">
        <f>'301'!C187*Notes!$C$4/Notes!$F$57</f>
        <v>8.304401158413096E+16</v>
      </c>
      <c r="O187" s="14">
        <f>'303'!C187*Notes!$C$4/Notes!$F$58</f>
        <v>9.9188521820737328E+16</v>
      </c>
      <c r="P187" s="14">
        <f>'307'!C187*Notes!$C$4/Notes!$F$59</f>
        <v>1.2121798008182698E+17</v>
      </c>
      <c r="Q187" s="14">
        <f>'309'!C187*Notes!$C$4/Notes!$F$60</f>
        <v>1.0320138335925771E+17</v>
      </c>
      <c r="R187" s="14">
        <f t="shared" si="29"/>
        <v>4.6963319728778842E+17</v>
      </c>
      <c r="S187" s="37">
        <f>R187/BBMData!D187</f>
        <v>5.2767774976156E-2</v>
      </c>
      <c r="T187" s="14">
        <f t="shared" si="38"/>
        <v>0.94723222502384397</v>
      </c>
      <c r="U187" s="37">
        <f>BBMData!Q187-S187</f>
        <v>-4.6655177312429491E-3</v>
      </c>
      <c r="W187" s="15">
        <f>'230'!C187*Notes!$C$4/Notes!$H$56</f>
        <v>5.1212493781252416E+16</v>
      </c>
      <c r="X187" s="14">
        <f>'301'!C187*Notes!$C$4/Notes!$H$57</f>
        <v>5.8758572637866536E+16</v>
      </c>
      <c r="Y187" s="14">
        <f>'303'!C187*Notes!$C$4/Notes!$H$58</f>
        <v>1.707665186333783E+17</v>
      </c>
      <c r="Z187" s="14">
        <f>'307'!C187*Notes!$C$4/Notes!$H$59</f>
        <v>8.5818882481435312E+16</v>
      </c>
      <c r="AA187" s="14">
        <f>'309'!C187*Notes!$C$4/Notes!$H$60</f>
        <v>1.0162935249514907E+17</v>
      </c>
      <c r="AB187" s="14">
        <f t="shared" si="30"/>
        <v>4.681858200290816E+17</v>
      </c>
      <c r="AC187" s="15">
        <f>AB187/BBMData!D187</f>
        <v>5.2605148317874335E-2</v>
      </c>
      <c r="AD187" s="14">
        <f t="shared" si="39"/>
        <v>0.94739485168212567</v>
      </c>
      <c r="AE187" s="15">
        <f t="shared" si="31"/>
        <v>-4.0075730549355456E+16</v>
      </c>
      <c r="AF187" s="37">
        <f>BBMData!Q187-AC187</f>
        <v>-4.5028910729612848E-3</v>
      </c>
      <c r="AG187" s="14">
        <f t="shared" si="32"/>
        <v>1.606064179064542E+33</v>
      </c>
      <c r="AH187" s="14">
        <f>AG187/BBMData!R187^2</f>
        <v>0.12606724781496673</v>
      </c>
      <c r="AI187" s="15">
        <f t="shared" si="33"/>
        <v>-9.3610806038369035E-2</v>
      </c>
      <c r="AK187" s="40">
        <f t="shared" si="34"/>
        <v>-5.4774057821763686E-2</v>
      </c>
      <c r="AL187" s="40">
        <f t="shared" si="35"/>
        <v>-9.6991658987818988E-2</v>
      </c>
      <c r="AM187" s="40">
        <f t="shared" si="36"/>
        <v>-9.3610806038369035E-2</v>
      </c>
    </row>
    <row r="188" spans="1:39" x14ac:dyDescent="0.25">
      <c r="A188" t="s">
        <v>197</v>
      </c>
      <c r="B188">
        <v>1206745200</v>
      </c>
      <c r="C188" s="15">
        <f>BBMData!O188</f>
        <v>4.8252871038756083E+17</v>
      </c>
      <c r="D188" s="14">
        <f>'230'!C188*Notes!$C$4/Notes!$D$56</f>
        <v>4.0737312E+16</v>
      </c>
      <c r="E188" s="14">
        <f>'301'!C188*Notes!$C$4/Notes!$D$57</f>
        <v>1.0357136366392522E+17</v>
      </c>
      <c r="F188" s="14">
        <f>'303'!C188*Notes!$C$4/Notes!$D$58</f>
        <v>1.7741357858286448E+17</v>
      </c>
      <c r="G188" s="14">
        <f>'307'!C188*Notes!$C$4/Notes!$D$59</f>
        <v>6.8638376566193304E+16</v>
      </c>
      <c r="H188" s="14">
        <f>'309'!C188*Notes!$C$4/Notes!$D$60</f>
        <v>1.2643763605574946E+17</v>
      </c>
      <c r="I188" s="14">
        <f t="shared" si="28"/>
        <v>5.1679826686873242E+17</v>
      </c>
      <c r="J188" s="40">
        <f>I188/BBMData!D188</f>
        <v>5.017458901638179E-2</v>
      </c>
      <c r="K188" s="14">
        <f t="shared" si="37"/>
        <v>0.94982541098361817</v>
      </c>
      <c r="L188" s="14">
        <f>BBMData!Q188-BLMLossSum!J188</f>
        <v>-3.3271414059389895E-3</v>
      </c>
      <c r="M188" s="14">
        <f>'230'!C188*Notes!$C$4/Notes!$F$56</f>
        <v>7.2191453742592832E+16</v>
      </c>
      <c r="N188" s="14">
        <f>'301'!C188*Notes!$C$4/Notes!$F$57</f>
        <v>1.5836730348212525E+17</v>
      </c>
      <c r="O188" s="14">
        <f>'303'!C188*Notes!$C$4/Notes!$F$58</f>
        <v>1.3452209666032637E+17</v>
      </c>
      <c r="P188" s="14">
        <f>'307'!C188*Notes!$C$4/Notes!$F$59</f>
        <v>9.5105351726737312E+16</v>
      </c>
      <c r="Q188" s="14">
        <f>'309'!C188*Notes!$C$4/Notes!$F$60</f>
        <v>9.09871448787008E+16</v>
      </c>
      <c r="R188" s="14">
        <f t="shared" si="29"/>
        <v>5.5117335049048256E+17</v>
      </c>
      <c r="S188" s="37">
        <f>R188/BBMData!D188</f>
        <v>5.3511975775775003E-2</v>
      </c>
      <c r="T188" s="14">
        <f t="shared" si="38"/>
        <v>0.94648802422422496</v>
      </c>
      <c r="U188" s="37">
        <f>BBMData!Q188-S188</f>
        <v>-6.6645281653322022E-3</v>
      </c>
      <c r="W188" s="15">
        <f>'230'!C188*Notes!$C$4/Notes!$H$56</f>
        <v>5.8701620162106056E+16</v>
      </c>
      <c r="X188" s="14">
        <f>'301'!C188*Notes!$C$4/Notes!$H$57</f>
        <v>1.1205427733570259E+17</v>
      </c>
      <c r="Y188" s="14">
        <f>'303'!C188*Notes!$C$4/Notes!$H$58</f>
        <v>2.315980690534297E+17</v>
      </c>
      <c r="Z188" s="14">
        <f>'307'!C188*Notes!$C$4/Notes!$H$59</f>
        <v>6.7331884244258776E+16</v>
      </c>
      <c r="AA188" s="14">
        <f>'309'!C188*Notes!$C$4/Notes!$H$60</f>
        <v>8.9601169271295232E+16</v>
      </c>
      <c r="AB188" s="14">
        <f t="shared" si="30"/>
        <v>5.5928702006679232E+17</v>
      </c>
      <c r="AC188" s="15">
        <f>AB188/BBMData!D188</f>
        <v>5.429971068609634E-2</v>
      </c>
      <c r="AD188" s="14">
        <f t="shared" si="39"/>
        <v>0.94570028931390371</v>
      </c>
      <c r="AE188" s="15">
        <f t="shared" si="31"/>
        <v>-7.6758309679231488E+16</v>
      </c>
      <c r="AF188" s="37">
        <f>BBMData!Q188-AC188</f>
        <v>-7.4522630756535396E-3</v>
      </c>
      <c r="AG188" s="14">
        <f t="shared" si="32"/>
        <v>5.8918381048128024E+33</v>
      </c>
      <c r="AH188" s="14">
        <f>AG188/BBMData!R188^2</f>
        <v>0.3448472882580087</v>
      </c>
      <c r="AI188" s="15">
        <f t="shared" si="33"/>
        <v>-0.15907511413689809</v>
      </c>
      <c r="AK188" s="40">
        <f t="shared" si="34"/>
        <v>-7.102076154939406E-2</v>
      </c>
      <c r="AL188" s="40">
        <f t="shared" si="35"/>
        <v>-0.14226021918527343</v>
      </c>
      <c r="AM188" s="40">
        <f t="shared" si="36"/>
        <v>-0.15907511413689809</v>
      </c>
    </row>
    <row r="189" spans="1:39" x14ac:dyDescent="0.25">
      <c r="A189" t="s">
        <v>198</v>
      </c>
      <c r="B189">
        <v>1207350000</v>
      </c>
      <c r="C189" s="15">
        <f>BBMData!O189</f>
        <v>5.437587808896464E+17</v>
      </c>
      <c r="D189" s="14">
        <f>'230'!C189*Notes!$C$4/Notes!$D$56</f>
        <v>4.3221024E+16</v>
      </c>
      <c r="E189" s="14">
        <f>'301'!C189*Notes!$C$4/Notes!$D$57</f>
        <v>1.4826460892800806E+17</v>
      </c>
      <c r="F189" s="14">
        <f>'303'!C189*Notes!$C$4/Notes!$D$58</f>
        <v>2.1177575922107603E+17</v>
      </c>
      <c r="G189" s="14">
        <f>'307'!C189*Notes!$C$4/Notes!$D$59</f>
        <v>6.1558918025183784E+16</v>
      </c>
      <c r="H189" s="14">
        <f>'309'!C189*Notes!$C$4/Notes!$D$60</f>
        <v>1.0077232414149416E+17</v>
      </c>
      <c r="I189" s="14">
        <f t="shared" si="28"/>
        <v>5.6559263431576205E+17</v>
      </c>
      <c r="J189" s="40">
        <f>I189/BBMData!D189</f>
        <v>5.0052445514669218E-2</v>
      </c>
      <c r="K189" s="14">
        <f t="shared" si="37"/>
        <v>0.94994755448533075</v>
      </c>
      <c r="L189" s="14">
        <f>BBMData!Q189-BLMLossSum!J189</f>
        <v>-1.9321994182403268E-3</v>
      </c>
      <c r="M189" s="14">
        <f>'230'!C189*Notes!$C$4/Notes!$F$56</f>
        <v>7.6592892403001328E+16</v>
      </c>
      <c r="N189" s="14">
        <f>'301'!C189*Notes!$C$4/Notes!$F$57</f>
        <v>2.2670616169495158E+17</v>
      </c>
      <c r="O189" s="14">
        <f>'303'!C189*Notes!$C$4/Notes!$F$58</f>
        <v>1.6057688131771421E+17</v>
      </c>
      <c r="P189" s="14">
        <f>'307'!C189*Notes!$C$4/Notes!$F$59</f>
        <v>8.5296052202756656E+16</v>
      </c>
      <c r="Q189" s="14">
        <f>'309'!C189*Notes!$C$4/Notes!$F$60</f>
        <v>7.2517854196377856E+16</v>
      </c>
      <c r="R189" s="14">
        <f t="shared" si="29"/>
        <v>6.2168984181480166E+17</v>
      </c>
      <c r="S189" s="37">
        <f>R189/BBMData!D189</f>
        <v>5.5016800160601925E-2</v>
      </c>
      <c r="T189" s="14">
        <f t="shared" si="38"/>
        <v>0.94498319983939805</v>
      </c>
      <c r="U189" s="37">
        <f>BBMData!Q189-S189</f>
        <v>-6.8965540641730341E-3</v>
      </c>
      <c r="W189" s="15">
        <f>'230'!C189*Notes!$C$4/Notes!$H$56</f>
        <v>6.2280597548146272E+16</v>
      </c>
      <c r="X189" s="14">
        <f>'301'!C189*Notes!$C$4/Notes!$H$57</f>
        <v>1.6040808018901453E+17</v>
      </c>
      <c r="Y189" s="14">
        <f>'303'!C189*Notes!$C$4/Notes!$H$58</f>
        <v>2.764549213183081E+17</v>
      </c>
      <c r="Z189" s="14">
        <f>'307'!C189*Notes!$C$4/Notes!$H$59</f>
        <v>6.0387179155909408E+16</v>
      </c>
      <c r="AA189" s="14">
        <f>'309'!C189*Notes!$C$4/Notes!$H$60</f>
        <v>7.1413214885499768E+16</v>
      </c>
      <c r="AB189" s="14">
        <f t="shared" si="30"/>
        <v>6.3094399309687808E+17</v>
      </c>
      <c r="AC189" s="15">
        <f>AB189/BBMData!D189</f>
        <v>5.5835751601493643E-2</v>
      </c>
      <c r="AD189" s="14">
        <f t="shared" si="39"/>
        <v>0.94416424839850632</v>
      </c>
      <c r="AE189" s="15">
        <f t="shared" si="31"/>
        <v>-8.718521220723168E+16</v>
      </c>
      <c r="AF189" s="37">
        <f>BBMData!Q189-AC189</f>
        <v>-7.7155055050647514E-3</v>
      </c>
      <c r="AG189" s="14">
        <f t="shared" si="32"/>
        <v>7.6012612276200194E+33</v>
      </c>
      <c r="AH189" s="14">
        <f>AG189/BBMData!R189^2</f>
        <v>0.36714351009939766</v>
      </c>
      <c r="AI189" s="15">
        <f t="shared" si="33"/>
        <v>-0.16033803089043919</v>
      </c>
      <c r="AK189" s="40">
        <f t="shared" si="34"/>
        <v>-4.0153564767070382E-2</v>
      </c>
      <c r="AL189" s="40">
        <f t="shared" si="35"/>
        <v>-0.1433191769292477</v>
      </c>
      <c r="AM189" s="40">
        <f t="shared" si="36"/>
        <v>-0.16033803089043919</v>
      </c>
    </row>
    <row r="190" spans="1:39" x14ac:dyDescent="0.25">
      <c r="A190" t="s">
        <v>199</v>
      </c>
      <c r="B190">
        <v>1207954800</v>
      </c>
      <c r="C190" s="15">
        <f>BBMData!O190</f>
        <v>5.8461978619912947E+17</v>
      </c>
      <c r="D190" s="14">
        <f>'230'!C190*Notes!$C$4/Notes!$D$56</f>
        <v>3.736656E+16</v>
      </c>
      <c r="E190" s="14">
        <f>'301'!C190*Notes!$C$4/Notes!$D$57</f>
        <v>1.2824222873656901E+17</v>
      </c>
      <c r="F190" s="14">
        <f>'303'!C190*Notes!$C$4/Notes!$D$58</f>
        <v>1.9184703709821709E+17</v>
      </c>
      <c r="G190" s="14">
        <f>'307'!C190*Notes!$C$4/Notes!$D$59</f>
        <v>6.270176501033284E+16</v>
      </c>
      <c r="H190" s="14">
        <f>'309'!C190*Notes!$C$4/Notes!$D$60</f>
        <v>1.0747082703947192E+17</v>
      </c>
      <c r="I190" s="14">
        <f t="shared" si="28"/>
        <v>5.2762841788459091E+17</v>
      </c>
      <c r="J190" s="40">
        <f>I190/BBMData!D190</f>
        <v>5.0250325512818182E-2</v>
      </c>
      <c r="K190" s="14">
        <f t="shared" si="37"/>
        <v>0.94974967448718184</v>
      </c>
      <c r="L190" s="14">
        <f>BBMData!Q190-BLMLossSum!J190</f>
        <v>5.4277493632893872E-3</v>
      </c>
      <c r="M190" s="14">
        <f>'230'!C190*Notes!$C$4/Notes!$F$56</f>
        <v>6.6218072703467024E+16</v>
      </c>
      <c r="N190" s="14">
        <f>'301'!C190*Notes!$C$4/Notes!$F$57</f>
        <v>1.9609064937533763E+17</v>
      </c>
      <c r="O190" s="14">
        <f>'303'!C190*Notes!$C$4/Notes!$F$58</f>
        <v>1.4546612426550883E+17</v>
      </c>
      <c r="P190" s="14">
        <f>'307'!C190*Notes!$C$4/Notes!$F$59</f>
        <v>8.6879581271041408E+16</v>
      </c>
      <c r="Q190" s="14">
        <f>'309'!C190*Notes!$C$4/Notes!$F$60</f>
        <v>7.7338235790509888E+16</v>
      </c>
      <c r="R190" s="14">
        <f t="shared" si="29"/>
        <v>5.7199266340586477E+17</v>
      </c>
      <c r="S190" s="37">
        <f>R190/BBMData!D190</f>
        <v>5.4475491752939503E-2</v>
      </c>
      <c r="T190" s="14">
        <f t="shared" si="38"/>
        <v>0.94552450824706047</v>
      </c>
      <c r="U190" s="37">
        <f>BBMData!Q190-S190</f>
        <v>1.2025831231680661E-3</v>
      </c>
      <c r="W190" s="15">
        <f>'230'!C190*Notes!$C$4/Notes!$H$56</f>
        <v>5.384443656676576E+16</v>
      </c>
      <c r="X190" s="14">
        <f>'301'!C190*Notes!$C$4/Notes!$H$57</f>
        <v>1.3874578606133904E+17</v>
      </c>
      <c r="Y190" s="14">
        <f>'303'!C190*Notes!$C$4/Notes!$H$58</f>
        <v>2.5043969971450758E+17</v>
      </c>
      <c r="Z190" s="14">
        <f>'307'!C190*Notes!$C$4/Notes!$H$59</f>
        <v>6.1508272700986888E+16</v>
      </c>
      <c r="AA190" s="14">
        <f>'309'!C190*Notes!$C$4/Notes!$H$60</f>
        <v>7.6160169279374448E+16</v>
      </c>
      <c r="AB190" s="14">
        <f t="shared" si="30"/>
        <v>5.806983643229737E+17</v>
      </c>
      <c r="AC190" s="15">
        <f>AB190/BBMData!D190</f>
        <v>5.5304606125997496E-2</v>
      </c>
      <c r="AD190" s="14">
        <f t="shared" si="39"/>
        <v>0.94469539387400248</v>
      </c>
      <c r="AE190" s="15">
        <f t="shared" si="31"/>
        <v>3921421876155776</v>
      </c>
      <c r="AF190" s="37">
        <f>BBMData!Q190-AC190</f>
        <v>3.7346875011007308E-4</v>
      </c>
      <c r="AG190" s="14">
        <f t="shared" si="32"/>
        <v>1.5377549530793087E+31</v>
      </c>
      <c r="AH190" s="14">
        <f>AG190/BBMData!R190^2</f>
        <v>8.6324583277531898E-4</v>
      </c>
      <c r="AI190" s="15">
        <f t="shared" si="33"/>
        <v>6.7076448124526638E-3</v>
      </c>
      <c r="AK190" s="40">
        <f t="shared" si="34"/>
        <v>9.7484501311637994E-2</v>
      </c>
      <c r="AL190" s="40">
        <f t="shared" si="35"/>
        <v>2.1598863212207008E-2</v>
      </c>
      <c r="AM190" s="40">
        <f t="shared" si="36"/>
        <v>6.7076448124526638E-3</v>
      </c>
    </row>
    <row r="191" spans="1:39" x14ac:dyDescent="0.25">
      <c r="A191" t="s">
        <v>200</v>
      </c>
      <c r="B191">
        <v>1208559600</v>
      </c>
      <c r="C191" s="15">
        <f>BBMData!O191</f>
        <v>4.0555506420920326E+17</v>
      </c>
      <c r="D191" s="14">
        <f>'230'!C191*Notes!$C$4/Notes!$D$56</f>
        <v>2.2296960000000004E+16</v>
      </c>
      <c r="E191" s="14">
        <f>'301'!C191*Notes!$C$4/Notes!$D$57</f>
        <v>9.9899383419223584E+16</v>
      </c>
      <c r="F191" s="14">
        <f>'303'!C191*Notes!$C$4/Notes!$D$58</f>
        <v>1.401647062415824E+17</v>
      </c>
      <c r="G191" s="14">
        <f>'307'!C191*Notes!$C$4/Notes!$D$59</f>
        <v>4.5854624108566632E+16</v>
      </c>
      <c r="H191" s="14">
        <f>'309'!C191*Notes!$C$4/Notes!$D$60</f>
        <v>1.121911964817643E+17</v>
      </c>
      <c r="I191" s="14">
        <f t="shared" si="28"/>
        <v>4.204068702511369E+17</v>
      </c>
      <c r="J191" s="40">
        <f>I191/BBMData!D191</f>
        <v>5.281493344863529E-2</v>
      </c>
      <c r="K191" s="14">
        <f t="shared" si="37"/>
        <v>0.9471850665513647</v>
      </c>
      <c r="L191" s="14">
        <f>BBMData!Q191-BLMLossSum!J191</f>
        <v>-1.8658047791373922E-3</v>
      </c>
      <c r="M191" s="14">
        <f>'230'!C191*Notes!$C$4/Notes!$F$56</f>
        <v>3.9512915246848952E+16</v>
      </c>
      <c r="N191" s="14">
        <f>'301'!C191*Notes!$C$4/Notes!$F$57</f>
        <v>1.5275260855853622E+17</v>
      </c>
      <c r="O191" s="14">
        <f>'303'!C191*Notes!$C$4/Notes!$F$58</f>
        <v>1.0627850648190205E+17</v>
      </c>
      <c r="P191" s="14">
        <f>'307'!C191*Notes!$C$4/Notes!$F$59</f>
        <v>6.3536178626498968E+16</v>
      </c>
      <c r="Q191" s="14">
        <f>'309'!C191*Notes!$C$4/Notes!$F$60</f>
        <v>8.0735111528818336E+16</v>
      </c>
      <c r="R191" s="14">
        <f t="shared" si="29"/>
        <v>4.4281532044260454E+17</v>
      </c>
      <c r="S191" s="37">
        <f>R191/BBMData!D191</f>
        <v>5.5630065382236749E-2</v>
      </c>
      <c r="T191" s="14">
        <f t="shared" si="38"/>
        <v>0.9443699346177632</v>
      </c>
      <c r="U191" s="37">
        <f>BBMData!Q191-S191</f>
        <v>-4.6809367127388507E-3</v>
      </c>
      <c r="W191" s="15">
        <f>'230'!C191*Notes!$C$4/Notes!$H$56</f>
        <v>3.212945607922468E+16</v>
      </c>
      <c r="X191" s="14">
        <f>'301'!C191*Notes!$C$4/Notes!$H$57</f>
        <v>1.080815470543272E+17</v>
      </c>
      <c r="Y191" s="14">
        <f>'303'!C191*Notes!$C$4/Notes!$H$58</f>
        <v>1.8297289065633574E+17</v>
      </c>
      <c r="Z191" s="14">
        <f>'307'!C191*Notes!$C$4/Notes!$H$59</f>
        <v>4.4981807510620704E+16</v>
      </c>
      <c r="AA191" s="14">
        <f>'309'!C191*Notes!$C$4/Notes!$H$60</f>
        <v>7.9505301588202176E+16</v>
      </c>
      <c r="AB191" s="14">
        <f t="shared" si="30"/>
        <v>4.4767100288871046E+17</v>
      </c>
      <c r="AC191" s="15">
        <f>AB191/BBMData!D191</f>
        <v>5.6240075739787745E-2</v>
      </c>
      <c r="AD191" s="14">
        <f t="shared" si="39"/>
        <v>0.94375992426021227</v>
      </c>
      <c r="AE191" s="15">
        <f t="shared" si="31"/>
        <v>-4.21159386795072E+16</v>
      </c>
      <c r="AF191" s="37">
        <f>BBMData!Q191-AC191</f>
        <v>-5.2909470702898476E-3</v>
      </c>
      <c r="AG191" s="14">
        <f t="shared" si="32"/>
        <v>1.7737522908560107E+33</v>
      </c>
      <c r="AH191" s="14">
        <f>AG191/BBMData!R191^2</f>
        <v>0.17303619599489398</v>
      </c>
      <c r="AI191" s="15">
        <f t="shared" si="33"/>
        <v>-0.10384764584712949</v>
      </c>
      <c r="AK191" s="40">
        <f t="shared" si="34"/>
        <v>-3.6620935977937669E-2</v>
      </c>
      <c r="AL191" s="40">
        <f t="shared" si="35"/>
        <v>-9.1874715720923136E-2</v>
      </c>
      <c r="AM191" s="40">
        <f t="shared" si="36"/>
        <v>-0.10384764584712949</v>
      </c>
    </row>
    <row r="192" spans="1:39" x14ac:dyDescent="0.25">
      <c r="A192" t="s">
        <v>201</v>
      </c>
      <c r="B192">
        <v>1209164400</v>
      </c>
      <c r="C192" s="15">
        <f>BBMData!O192</f>
        <v>5.308464311120457E+17</v>
      </c>
      <c r="D192" s="14">
        <f>'230'!C192*Notes!$C$4/Notes!$D$56</f>
        <v>3.7689120000000008E+16</v>
      </c>
      <c r="E192" s="14">
        <f>'301'!C192*Notes!$C$4/Notes!$D$57</f>
        <v>1.5523464615439776E+17</v>
      </c>
      <c r="F192" s="14">
        <f>'303'!C192*Notes!$C$4/Notes!$D$58</f>
        <v>2.1616046170162038E+17</v>
      </c>
      <c r="G192" s="14">
        <f>'307'!C192*Notes!$C$4/Notes!$D$59</f>
        <v>5.4116338151454488E+16</v>
      </c>
      <c r="H192" s="14">
        <f>'309'!C192*Notes!$C$4/Notes!$D$60</f>
        <v>1.0009743155073091E+17</v>
      </c>
      <c r="I192" s="14">
        <f t="shared" si="28"/>
        <v>5.6329799755820352E+17</v>
      </c>
      <c r="J192" s="40">
        <f>I192/BBMData!D192</f>
        <v>5.0747567347585905E-2</v>
      </c>
      <c r="K192" s="14">
        <f t="shared" si="37"/>
        <v>0.9492524326524141</v>
      </c>
      <c r="L192" s="14">
        <f>BBMData!Q192-BLMLossSum!J192</f>
        <v>-2.9235645446989075E-3</v>
      </c>
      <c r="M192" s="14">
        <f>'230'!C192*Notes!$C$4/Notes!$F$56</f>
        <v>6.6789688113909696E+16</v>
      </c>
      <c r="N192" s="14">
        <f>'301'!C192*Notes!$C$4/Notes!$F$57</f>
        <v>2.3736379872573488E+17</v>
      </c>
      <c r="O192" s="14">
        <f>'303'!C192*Notes!$C$4/Notes!$F$58</f>
        <v>1.6390153874036502E+17</v>
      </c>
      <c r="P192" s="14">
        <f>'307'!C192*Notes!$C$4/Notes!$F$59</f>
        <v>7.498361166939488E+16</v>
      </c>
      <c r="Q192" s="14">
        <f>'309'!C192*Notes!$C$4/Notes!$F$60</f>
        <v>7.2032187492626272E+16</v>
      </c>
      <c r="R192" s="14">
        <f t="shared" si="29"/>
        <v>6.1507082474203072E+17</v>
      </c>
      <c r="S192" s="37">
        <f>R192/BBMData!D192</f>
        <v>5.5411786012795561E-2</v>
      </c>
      <c r="T192" s="14">
        <f t="shared" si="38"/>
        <v>0.94458821398720438</v>
      </c>
      <c r="U192" s="37">
        <f>BBMData!Q192-S192</f>
        <v>-7.5877832099085635E-3</v>
      </c>
      <c r="W192" s="15">
        <f>'230'!C192*Notes!$C$4/Notes!$H$56</f>
        <v>5.4309238824693072E+16</v>
      </c>
      <c r="X192" s="14">
        <f>'301'!C192*Notes!$C$4/Notes!$H$57</f>
        <v>1.6794899166084138E+17</v>
      </c>
      <c r="Y192" s="14">
        <f>'303'!C192*Notes!$C$4/Notes!$H$58</f>
        <v>2.8217877084538109E+17</v>
      </c>
      <c r="Z192" s="14">
        <f>'307'!C192*Notes!$C$4/Notes!$H$59</f>
        <v>5.3086264542153656E+16</v>
      </c>
      <c r="AA192" s="14">
        <f>'309'!C192*Notes!$C$4/Notes!$H$60</f>
        <v>7.09349461741308E+16</v>
      </c>
      <c r="AB192" s="14">
        <f t="shared" si="30"/>
        <v>6.284582120472E+17</v>
      </c>
      <c r="AC192" s="15">
        <f>AB192/BBMData!D192</f>
        <v>5.661785694118919E-2</v>
      </c>
      <c r="AD192" s="14">
        <f t="shared" si="39"/>
        <v>0.94338214305881085</v>
      </c>
      <c r="AE192" s="15">
        <f t="shared" si="31"/>
        <v>-9.7611780935154304E+16</v>
      </c>
      <c r="AF192" s="37">
        <f>BBMData!Q192-AC192</f>
        <v>-8.7938541383021929E-3</v>
      </c>
      <c r="AG192" s="14">
        <f t="shared" si="32"/>
        <v>9.5280597773325536E+33</v>
      </c>
      <c r="AH192" s="14">
        <f>AG192/BBMData!R192^2</f>
        <v>0.47150955730058997</v>
      </c>
      <c r="AI192" s="15">
        <f t="shared" si="33"/>
        <v>-0.1838795086757424</v>
      </c>
      <c r="AK192" s="40">
        <f t="shared" si="34"/>
        <v>-6.1131740827901085E-2</v>
      </c>
      <c r="AL192" s="40">
        <f t="shared" si="35"/>
        <v>-0.15866056300604156</v>
      </c>
      <c r="AM192" s="40">
        <f t="shared" si="36"/>
        <v>-0.1838795086757424</v>
      </c>
    </row>
    <row r="193" spans="1:39" x14ac:dyDescent="0.25">
      <c r="A193" t="s">
        <v>202</v>
      </c>
      <c r="B193">
        <v>1209769200</v>
      </c>
      <c r="C193" s="15">
        <f>BBMData!O193</f>
        <v>5.7508427291398618E+17</v>
      </c>
      <c r="D193" s="14">
        <f>'230'!C193*Notes!$C$4/Notes!$D$56</f>
        <v>3.663072E+16</v>
      </c>
      <c r="E193" s="14">
        <f>'301'!C193*Notes!$C$4/Notes!$D$57</f>
        <v>1.4194019460178568E+17</v>
      </c>
      <c r="F193" s="14">
        <f>'303'!C193*Notes!$C$4/Notes!$D$58</f>
        <v>2.0338421357261523E+17</v>
      </c>
      <c r="G193" s="14">
        <f>'307'!C193*Notes!$C$4/Notes!$D$59</f>
        <v>6.6859363525271632E+16</v>
      </c>
      <c r="H193" s="14">
        <f>'309'!C193*Notes!$C$4/Notes!$D$60</f>
        <v>9.4814651616135824E+16</v>
      </c>
      <c r="I193" s="14">
        <f t="shared" si="28"/>
        <v>5.4362914331580832E+17</v>
      </c>
      <c r="J193" s="40">
        <f>I193/BBMData!D193</f>
        <v>4.8975598496919667E-2</v>
      </c>
      <c r="K193" s="14">
        <f t="shared" si="37"/>
        <v>0.95102440150308032</v>
      </c>
      <c r="L193" s="14">
        <f>BBMData!Q193-BLMLossSum!J193</f>
        <v>2.8337954592953032E-3</v>
      </c>
      <c r="M193" s="14">
        <f>'230'!C193*Notes!$C$4/Notes!$F$56</f>
        <v>6.4914075048394696E+16</v>
      </c>
      <c r="N193" s="14">
        <f>'301'!C193*Notes!$C$4/Notes!$F$57</f>
        <v>2.1703572377161258E+17</v>
      </c>
      <c r="O193" s="14">
        <f>'303'!C193*Notes!$C$4/Notes!$F$58</f>
        <v>1.5421407457051514E+17</v>
      </c>
      <c r="P193" s="14">
        <f>'307'!C193*Notes!$C$4/Notes!$F$59</f>
        <v>9.2640350812560064E+16</v>
      </c>
      <c r="Q193" s="14">
        <f>'309'!C193*Notes!$C$4/Notes!$F$60</f>
        <v>6.8230589501191512E+16</v>
      </c>
      <c r="R193" s="14">
        <f t="shared" si="29"/>
        <v>5.9703481370427392E+17</v>
      </c>
      <c r="S193" s="37">
        <f>R193/BBMData!D193</f>
        <v>5.3786920153538191E-2</v>
      </c>
      <c r="T193" s="14">
        <f t="shared" si="38"/>
        <v>0.94621307984646186</v>
      </c>
      <c r="U193" s="37">
        <f>BBMData!Q193-S193</f>
        <v>-1.9775261973232205E-3</v>
      </c>
      <c r="W193" s="15">
        <f>'230'!C193*Notes!$C$4/Notes!$H$56</f>
        <v>5.2784106415869104E+16</v>
      </c>
      <c r="X193" s="14">
        <f>'301'!C193*Notes!$C$4/Notes!$H$57</f>
        <v>1.5356567074468227E+17</v>
      </c>
      <c r="Y193" s="14">
        <f>'303'!C193*Notes!$C$4/Notes!$H$58</f>
        <v>2.655004848874489E+17</v>
      </c>
      <c r="Z193" s="14">
        <f>'307'!C193*Notes!$C$4/Notes!$H$59</f>
        <v>6.5586733701182512E+16</v>
      </c>
      <c r="AA193" s="14">
        <f>'309'!C193*Notes!$C$4/Notes!$H$60</f>
        <v>6.7191256605828944E+16</v>
      </c>
      <c r="AB193" s="14">
        <f t="shared" si="30"/>
        <v>6.0462825235501171E+17</v>
      </c>
      <c r="AC193" s="15">
        <f>AB193/BBMData!D193</f>
        <v>5.4471013725676733E-2</v>
      </c>
      <c r="AD193" s="14">
        <f t="shared" si="39"/>
        <v>0.94552898627432325</v>
      </c>
      <c r="AE193" s="15">
        <f t="shared" si="31"/>
        <v>-2.9543979441025536E+16</v>
      </c>
      <c r="AF193" s="37">
        <f>BBMData!Q193-AC193</f>
        <v>-2.6616197694617622E-3</v>
      </c>
      <c r="AG193" s="14">
        <f t="shared" si="32"/>
        <v>8.728467212117396E+32</v>
      </c>
      <c r="AH193" s="14">
        <f>AG193/BBMData!R193^2</f>
        <v>4.3905539827017073E-2</v>
      </c>
      <c r="AI193" s="15">
        <f t="shared" si="33"/>
        <v>-5.1373304457317949E-2</v>
      </c>
      <c r="AK193" s="40">
        <f t="shared" si="34"/>
        <v>5.4696556799915336E-2</v>
      </c>
      <c r="AL193" s="40">
        <f t="shared" si="35"/>
        <v>-3.8169259400997094E-2</v>
      </c>
      <c r="AM193" s="40">
        <f t="shared" si="36"/>
        <v>-5.1373304457317949E-2</v>
      </c>
    </row>
    <row r="194" spans="1:39" x14ac:dyDescent="0.25">
      <c r="A194" t="s">
        <v>203</v>
      </c>
      <c r="B194">
        <v>1210374000</v>
      </c>
      <c r="C194" s="15">
        <f>BBMData!O194</f>
        <v>4.5471916873693709E+17</v>
      </c>
      <c r="D194" s="14">
        <f>'230'!C194*Notes!$C$4/Notes!$D$56</f>
        <v>2.6957952000000004E+16</v>
      </c>
      <c r="E194" s="14">
        <f>'301'!C194*Notes!$C$4/Notes!$D$57</f>
        <v>1.1292751552551666E+17</v>
      </c>
      <c r="F194" s="14">
        <f>'303'!C194*Notes!$C$4/Notes!$D$58</f>
        <v>1.6985063812757741E+17</v>
      </c>
      <c r="G194" s="14">
        <f>'307'!C194*Notes!$C$4/Notes!$D$59</f>
        <v>4.5038304833460176E+16</v>
      </c>
      <c r="H194" s="14">
        <f>'309'!C194*Notes!$C$4/Notes!$D$60</f>
        <v>7.6076685489829728E+16</v>
      </c>
      <c r="I194" s="14">
        <f t="shared" si="28"/>
        <v>4.30851095976384E+17</v>
      </c>
      <c r="J194" s="40">
        <f>I194/BBMData!D194</f>
        <v>4.7607855908992705E-2</v>
      </c>
      <c r="K194" s="14">
        <f t="shared" si="37"/>
        <v>0.95239214409100725</v>
      </c>
      <c r="L194" s="14">
        <f>BBMData!Q194-BLMLossSum!J194</f>
        <v>2.6373561061384596E-3</v>
      </c>
      <c r="M194" s="14">
        <f>'230'!C194*Notes!$C$4/Notes!$F$56</f>
        <v>4.7772757927745408E+16</v>
      </c>
      <c r="N194" s="14">
        <f>'301'!C194*Notes!$C$4/Notes!$F$57</f>
        <v>1.7267346388083776E+17</v>
      </c>
      <c r="O194" s="14">
        <f>'303'!C194*Notes!$C$4/Notes!$F$58</f>
        <v>1.2878757163079358E+17</v>
      </c>
      <c r="P194" s="14">
        <f>'307'!C194*Notes!$C$4/Notes!$F$59</f>
        <v>6.2405086434867016E+16</v>
      </c>
      <c r="Q194" s="14">
        <f>'309'!C194*Notes!$C$4/Notes!$F$60</f>
        <v>5.4746360502203728E+16</v>
      </c>
      <c r="R194" s="14">
        <f t="shared" si="29"/>
        <v>4.6638524037644749E+17</v>
      </c>
      <c r="S194" s="37">
        <f>R194/BBMData!D194</f>
        <v>5.1534280704579827E-2</v>
      </c>
      <c r="T194" s="14">
        <f t="shared" si="38"/>
        <v>0.94846571929542023</v>
      </c>
      <c r="U194" s="37">
        <f>BBMData!Q194-S194</f>
        <v>-1.2890686894486622E-3</v>
      </c>
      <c r="W194" s="15">
        <f>'230'!C194*Notes!$C$4/Notes!$H$56</f>
        <v>3.8845848706274176E+16</v>
      </c>
      <c r="X194" s="14">
        <f>'301'!C194*Notes!$C$4/Notes!$H$57</f>
        <v>1.221767358841448E+17</v>
      </c>
      <c r="Y194" s="14">
        <f>'303'!C194*Notes!$C$4/Notes!$H$58</f>
        <v>2.2172530497414333E+17</v>
      </c>
      <c r="Z194" s="14">
        <f>'307'!C194*Notes!$C$4/Notes!$H$59</f>
        <v>4.4181026406993952E+16</v>
      </c>
      <c r="AA194" s="14">
        <f>'309'!C194*Notes!$C$4/Notes!$H$60</f>
        <v>5.39124281884528E+16</v>
      </c>
      <c r="AB194" s="14">
        <f t="shared" si="30"/>
        <v>4.8084134416000902E+17</v>
      </c>
      <c r="AC194" s="15">
        <f>AB194/BBMData!D194</f>
        <v>5.3131640238675025E-2</v>
      </c>
      <c r="AD194" s="14">
        <f t="shared" si="39"/>
        <v>0.946868359761325</v>
      </c>
      <c r="AE194" s="15">
        <f t="shared" si="31"/>
        <v>-2.6122175423071936E+16</v>
      </c>
      <c r="AF194" s="37">
        <f>BBMData!Q194-AC194</f>
        <v>-2.8864282235438604E-3</v>
      </c>
      <c r="AG194" s="14">
        <f t="shared" si="32"/>
        <v>6.8236804883374354E+32</v>
      </c>
      <c r="AH194" s="14">
        <f>AG194/BBMData!R194^2</f>
        <v>5.2352721451241896E-2</v>
      </c>
      <c r="AI194" s="15">
        <f t="shared" si="33"/>
        <v>-5.7446831405042587E-2</v>
      </c>
      <c r="AK194" s="40">
        <f t="shared" si="34"/>
        <v>5.2489700020456324E-2</v>
      </c>
      <c r="AL194" s="40">
        <f t="shared" si="35"/>
        <v>-2.5655552792979847E-2</v>
      </c>
      <c r="AM194" s="40">
        <f t="shared" si="36"/>
        <v>-5.7446831405042587E-2</v>
      </c>
    </row>
    <row r="195" spans="1:39" x14ac:dyDescent="0.25">
      <c r="A195" t="s">
        <v>204</v>
      </c>
      <c r="B195">
        <v>1210978800</v>
      </c>
      <c r="C195" s="15">
        <f>BBMData!O195</f>
        <v>4.9981162519959008E+17</v>
      </c>
      <c r="D195" s="14">
        <f>'230'!C195*Notes!$C$4/Notes!$D$56</f>
        <v>3.5632800000000004E+16</v>
      </c>
      <c r="E195" s="14">
        <f>'301'!C195*Notes!$C$4/Notes!$D$57</f>
        <v>1.2898469507176141E+17</v>
      </c>
      <c r="F195" s="14">
        <f>'303'!C195*Notes!$C$4/Notes!$D$58</f>
        <v>1.9404130640606605E+17</v>
      </c>
      <c r="G195" s="14">
        <f>'307'!C195*Notes!$C$4/Notes!$D$59</f>
        <v>4.9663175761046112E+16</v>
      </c>
      <c r="H195" s="14">
        <f>'309'!C195*Notes!$C$4/Notes!$D$60</f>
        <v>8.4124973569334E+16</v>
      </c>
      <c r="I195" s="14">
        <f t="shared" si="28"/>
        <v>4.9244695080820762E+17</v>
      </c>
      <c r="J195" s="40">
        <f>I195/BBMData!D195</f>
        <v>5.1136755016428621E-2</v>
      </c>
      <c r="K195" s="14">
        <f t="shared" si="37"/>
        <v>0.94886324498357133</v>
      </c>
      <c r="L195" s="14">
        <f>BBMData!Q195-BLMLossSum!J195</f>
        <v>7.6476369588603099E-4</v>
      </c>
      <c r="M195" s="14">
        <f>'230'!C195*Notes!$C$4/Notes!$F$56</f>
        <v>6.314563987233772E+16</v>
      </c>
      <c r="N195" s="14">
        <f>'301'!C195*Notes!$C$4/Notes!$F$57</f>
        <v>1.9722592834889846E+17</v>
      </c>
      <c r="O195" s="14">
        <f>'303'!C195*Notes!$C$4/Notes!$F$58</f>
        <v>1.4712990733266214E+17</v>
      </c>
      <c r="P195" s="14">
        <f>'307'!C195*Notes!$C$4/Notes!$F$59</f>
        <v>6.8813308748147408E+16</v>
      </c>
      <c r="Q195" s="14">
        <f>'309'!C195*Notes!$C$4/Notes!$F$60</f>
        <v>6.0538075503838928E+16</v>
      </c>
      <c r="R195" s="14">
        <f t="shared" si="29"/>
        <v>5.3685285980588467E+17</v>
      </c>
      <c r="S195" s="37">
        <f>R195/BBMData!D195</f>
        <v>5.5747960519821879E-2</v>
      </c>
      <c r="T195" s="14">
        <f t="shared" si="38"/>
        <v>0.94425203948017811</v>
      </c>
      <c r="U195" s="37">
        <f>BBMData!Q195-S195</f>
        <v>-3.8464418075072268E-3</v>
      </c>
      <c r="W195" s="15">
        <f>'230'!C195*Notes!$C$4/Notes!$H$56</f>
        <v>5.134612443040652E+16</v>
      </c>
      <c r="X195" s="14">
        <f>'301'!C195*Notes!$C$4/Notes!$H$57</f>
        <v>1.3954906339295778E+17</v>
      </c>
      <c r="Y195" s="14">
        <f>'303'!C195*Notes!$C$4/Notes!$H$58</f>
        <v>2.5330412834922826E+17</v>
      </c>
      <c r="Z195" s="14">
        <f>'307'!C195*Notes!$C$4/Notes!$H$59</f>
        <v>4.8717865556162136E+16</v>
      </c>
      <c r="AA195" s="14">
        <f>'309'!C195*Notes!$C$4/Notes!$H$60</f>
        <v>5.9615920005065408E+16</v>
      </c>
      <c r="AB195" s="14">
        <f t="shared" si="30"/>
        <v>5.5253310173382003E+17</v>
      </c>
      <c r="AC195" s="15">
        <f>AB195/BBMData!D195</f>
        <v>5.7376230709638633E-2</v>
      </c>
      <c r="AD195" s="14">
        <f t="shared" si="39"/>
        <v>0.9426237692903614</v>
      </c>
      <c r="AE195" s="15">
        <f t="shared" si="31"/>
        <v>-5.2721476534229952E+16</v>
      </c>
      <c r="AF195" s="37">
        <f>BBMData!Q195-AC195</f>
        <v>-5.4747119973239805E-3</v>
      </c>
      <c r="AG195" s="14">
        <f t="shared" si="32"/>
        <v>2.7795540879493597E+33</v>
      </c>
      <c r="AH195" s="14">
        <f>AG195/BBMData!R195^2</f>
        <v>0.18596863044234421</v>
      </c>
      <c r="AI195" s="15">
        <f t="shared" si="33"/>
        <v>-0.10548269363117885</v>
      </c>
      <c r="AK195" s="40">
        <f t="shared" si="34"/>
        <v>1.4734900150514754E-2</v>
      </c>
      <c r="AL195" s="40">
        <f t="shared" si="35"/>
        <v>-7.411039027254096E-2</v>
      </c>
      <c r="AM195" s="40">
        <f t="shared" si="36"/>
        <v>-0.10548269363117885</v>
      </c>
    </row>
    <row r="196" spans="1:39" x14ac:dyDescent="0.25">
      <c r="A196" t="s">
        <v>205</v>
      </c>
      <c r="B196">
        <v>1211583600</v>
      </c>
      <c r="C196" s="15">
        <f>BBMData!O196</f>
        <v>4.7000280742561267E+17</v>
      </c>
      <c r="D196" s="14">
        <f>'230'!C196*Notes!$C$4/Notes!$D$56</f>
        <v>3.3179328E+16</v>
      </c>
      <c r="E196" s="14">
        <f>'301'!C196*Notes!$C$4/Notes!$D$57</f>
        <v>1.2589646553262773E+17</v>
      </c>
      <c r="F196" s="14">
        <f>'303'!C196*Notes!$C$4/Notes!$D$58</f>
        <v>1.8747767915828707E+17</v>
      </c>
      <c r="G196" s="14">
        <f>'307'!C196*Notes!$C$4/Notes!$D$59</f>
        <v>4.630500715690124E+16</v>
      </c>
      <c r="H196" s="14">
        <f>'309'!C196*Notes!$C$4/Notes!$D$60</f>
        <v>7.2527681348747136E+16</v>
      </c>
      <c r="I196" s="14">
        <f t="shared" si="28"/>
        <v>4.653861611965632E+17</v>
      </c>
      <c r="J196" s="40">
        <f>I196/BBMData!D196</f>
        <v>4.909136721482734E-2</v>
      </c>
      <c r="K196" s="14">
        <f t="shared" si="37"/>
        <v>0.95090863278517268</v>
      </c>
      <c r="L196" s="14">
        <f>BBMData!Q196-BLMLossSum!J196</f>
        <v>4.8698799884488303E-4</v>
      </c>
      <c r="M196" s="14">
        <f>'230'!C196*Notes!$C$4/Notes!$F$56</f>
        <v>5.8797790156658232E+16</v>
      </c>
      <c r="N196" s="14">
        <f>'301'!C196*Notes!$C$4/Notes!$F$57</f>
        <v>1.9250382595162362E+17</v>
      </c>
      <c r="O196" s="14">
        <f>'303'!C196*Notes!$C$4/Notes!$F$58</f>
        <v>1.421531016894815E+17</v>
      </c>
      <c r="P196" s="14">
        <f>'307'!C196*Notes!$C$4/Notes!$F$59</f>
        <v>6.4160229490847632E+16</v>
      </c>
      <c r="Q196" s="14">
        <f>'309'!C196*Notes!$C$4/Notes!$F$60</f>
        <v>5.2192423525579056E+16</v>
      </c>
      <c r="R196" s="14">
        <f t="shared" si="29"/>
        <v>5.0980737081419002E+17</v>
      </c>
      <c r="S196" s="37">
        <f>R196/BBMData!D196</f>
        <v>5.3777148820062237E-2</v>
      </c>
      <c r="T196" s="14">
        <f t="shared" si="38"/>
        <v>0.94622285117993776</v>
      </c>
      <c r="U196" s="37">
        <f>BBMData!Q196-S196</f>
        <v>-4.1987936063900139E-3</v>
      </c>
      <c r="W196" s="15">
        <f>'230'!C196*Notes!$C$4/Notes!$H$56</f>
        <v>4.7810722256046992E+16</v>
      </c>
      <c r="X196" s="14">
        <f>'301'!C196*Notes!$C$4/Notes!$H$57</f>
        <v>1.3620789536144208E+17</v>
      </c>
      <c r="Y196" s="14">
        <f>'303'!C196*Notes!$C$4/Notes!$H$58</f>
        <v>2.4473588115690819E+17</v>
      </c>
      <c r="Z196" s="14">
        <f>'307'!C196*Notes!$C$4/Notes!$H$59</f>
        <v>4.5423617774690648E+16</v>
      </c>
      <c r="AA196" s="14">
        <f>'309'!C196*Notes!$C$4/Notes!$H$60</f>
        <v>5.139739444763328E+16</v>
      </c>
      <c r="AB196" s="14">
        <f t="shared" si="30"/>
        <v>5.2557551099672122E+17</v>
      </c>
      <c r="AC196" s="15">
        <f>AB196/BBMData!D196</f>
        <v>5.5440454746489579E-2</v>
      </c>
      <c r="AD196" s="14">
        <f t="shared" si="39"/>
        <v>0.94455954525351038</v>
      </c>
      <c r="AE196" s="15">
        <f t="shared" si="31"/>
        <v>-5.5572703571108544E+16</v>
      </c>
      <c r="AF196" s="37">
        <f>BBMData!Q196-AC196</f>
        <v>-5.8620995328173553E-3</v>
      </c>
      <c r="AG196" s="14">
        <f t="shared" si="32"/>
        <v>3.0883253822023005E+33</v>
      </c>
      <c r="AH196" s="14">
        <f>AG196/BBMData!R196^2</f>
        <v>0.21283343800562546</v>
      </c>
      <c r="AI196" s="15">
        <f t="shared" si="33"/>
        <v>-0.11823908856098489</v>
      </c>
      <c r="AK196" s="40">
        <f t="shared" si="34"/>
        <v>9.8225928784056223E-3</v>
      </c>
      <c r="AL196" s="40">
        <f t="shared" si="35"/>
        <v>-8.4690054526700267E-2</v>
      </c>
      <c r="AM196" s="40">
        <f t="shared" si="36"/>
        <v>-0.11823908856098489</v>
      </c>
    </row>
    <row r="197" spans="1:39" x14ac:dyDescent="0.25">
      <c r="A197" t="s">
        <v>206</v>
      </c>
      <c r="B197">
        <v>1212188400</v>
      </c>
      <c r="C197" s="15">
        <f>BBMData!O197</f>
        <v>4.8470170289787987E+17</v>
      </c>
      <c r="D197" s="14">
        <f>'230'!C197*Notes!$C$4/Notes!$D$56</f>
        <v>3.1487904E+16</v>
      </c>
      <c r="E197" s="14">
        <f>'301'!C197*Notes!$C$4/Notes!$D$57</f>
        <v>1.3052880984132827E+17</v>
      </c>
      <c r="F197" s="14">
        <f>'303'!C197*Notes!$C$4/Notes!$D$58</f>
        <v>1.886745533262047E+17</v>
      </c>
      <c r="G197" s="14">
        <f>'307'!C197*Notes!$C$4/Notes!$D$59</f>
        <v>5.455264672952864E+16</v>
      </c>
      <c r="H197" s="14">
        <f>'309'!C197*Notes!$C$4/Notes!$D$60</f>
        <v>7.7573861007270048E+16</v>
      </c>
      <c r="I197" s="14">
        <f t="shared" si="28"/>
        <v>4.8281777490433165E+17</v>
      </c>
      <c r="J197" s="40">
        <f>I197/BBMData!D197</f>
        <v>4.6875512126634142E-2</v>
      </c>
      <c r="K197" s="14">
        <f t="shared" si="37"/>
        <v>0.9531244878733659</v>
      </c>
      <c r="L197" s="14">
        <f>BBMData!Q197-BLMLossSum!J197</f>
        <v>1.8290563044157104E-4</v>
      </c>
      <c r="M197" s="14">
        <f>'230'!C197*Notes!$C$4/Notes!$F$56</f>
        <v>5.5800381848149528E+16</v>
      </c>
      <c r="N197" s="14">
        <f>'301'!C197*Notes!$C$4/Notes!$F$57</f>
        <v>1.9958697954753594E+17</v>
      </c>
      <c r="O197" s="14">
        <f>'303'!C197*Notes!$C$4/Notes!$F$58</f>
        <v>1.4306061972611058E+17</v>
      </c>
      <c r="P197" s="14">
        <f>'307'!C197*Notes!$C$4/Notes!$F$59</f>
        <v>7.5588160944232672E+16</v>
      </c>
      <c r="Q197" s="14">
        <f>'309'!C197*Notes!$C$4/Notes!$F$60</f>
        <v>5.5823759051905512E+16</v>
      </c>
      <c r="R197" s="14">
        <f t="shared" si="29"/>
        <v>5.2985990111793421E+17</v>
      </c>
      <c r="S197" s="37">
        <f>R197/BBMData!D197</f>
        <v>5.1442708846401376E-2</v>
      </c>
      <c r="T197" s="14">
        <f t="shared" si="38"/>
        <v>0.94855729115359866</v>
      </c>
      <c r="U197" s="37">
        <f>BBMData!Q197-S197</f>
        <v>-4.3842910893256634E-3</v>
      </c>
      <c r="W197" s="15">
        <f>'230'!C197*Notes!$C$4/Notes!$H$56</f>
        <v>4.5373415416040704E+16</v>
      </c>
      <c r="X197" s="14">
        <f>'301'!C197*Notes!$C$4/Notes!$H$57</f>
        <v>1.4121964740871566E+17</v>
      </c>
      <c r="Y197" s="14">
        <f>'303'!C197*Notes!$C$4/Notes!$H$58</f>
        <v>2.4629829677584672E+17</v>
      </c>
      <c r="Z197" s="14">
        <f>'307'!C197*Notes!$C$4/Notes!$H$59</f>
        <v>5.3514268235471424E+16</v>
      </c>
      <c r="AA197" s="14">
        <f>'309'!C197*Notes!$C$4/Notes!$H$60</f>
        <v>5.4973415099880496E+16</v>
      </c>
      <c r="AB197" s="14">
        <f t="shared" si="30"/>
        <v>5.4137904293595501E+17</v>
      </c>
      <c r="AC197" s="15">
        <f>AB197/BBMData!D197</f>
        <v>5.2561072129704373E-2</v>
      </c>
      <c r="AD197" s="14">
        <f t="shared" si="39"/>
        <v>0.9474389278702956</v>
      </c>
      <c r="AE197" s="15">
        <f t="shared" si="31"/>
        <v>-5.6677340038075136E+16</v>
      </c>
      <c r="AF197" s="37">
        <f>BBMData!Q197-AC197</f>
        <v>-5.5026543726286598E-3</v>
      </c>
      <c r="AG197" s="14">
        <f t="shared" si="32"/>
        <v>3.212320873791595E+33</v>
      </c>
      <c r="AH197" s="14">
        <f>AG197/BBMData!R197^2</f>
        <v>0.18055298168048423</v>
      </c>
      <c r="AI197" s="15">
        <f t="shared" si="33"/>
        <v>-0.11693241368705545</v>
      </c>
      <c r="AK197" s="40">
        <f t="shared" si="34"/>
        <v>3.8867781612583734E-3</v>
      </c>
      <c r="AL197" s="40">
        <f t="shared" si="35"/>
        <v>-9.3166988995639161E-2</v>
      </c>
      <c r="AM197" s="40">
        <f t="shared" si="36"/>
        <v>-0.11693241368705545</v>
      </c>
    </row>
    <row r="198" spans="1:39" x14ac:dyDescent="0.25">
      <c r="A198" t="s">
        <v>207</v>
      </c>
      <c r="B198">
        <v>1212793200</v>
      </c>
      <c r="C198" s="15">
        <f>BBMData!O198</f>
        <v>5.2144806295520275E+17</v>
      </c>
      <c r="D198" s="14">
        <f>'230'!C198*Notes!$C$4/Notes!$D$56</f>
        <v>3.499776E+16</v>
      </c>
      <c r="E198" s="14">
        <f>'301'!C198*Notes!$C$4/Notes!$D$57</f>
        <v>1.4575743999902496E+17</v>
      </c>
      <c r="F198" s="14">
        <f>'303'!C198*Notes!$C$4/Notes!$D$58</f>
        <v>1.9255480403405296E+17</v>
      </c>
      <c r="G198" s="14">
        <f>'307'!C198*Notes!$C$4/Notes!$D$59</f>
        <v>5.2503403859606192E+16</v>
      </c>
      <c r="H198" s="14">
        <f>'309'!C198*Notes!$C$4/Notes!$D$60</f>
        <v>7.5203979553497936E+16</v>
      </c>
      <c r="I198" s="14">
        <f t="shared" si="28"/>
        <v>5.0101738744618202E+17</v>
      </c>
      <c r="J198" s="40">
        <f>I198/BBMData!D198</f>
        <v>4.5136701571728111E-2</v>
      </c>
      <c r="K198" s="14">
        <f t="shared" si="37"/>
        <v>0.95486329842827189</v>
      </c>
      <c r="L198" s="14">
        <f>BBMData!Q198-BLMLossSum!J198</f>
        <v>1.8406013972090754E-3</v>
      </c>
      <c r="M198" s="14">
        <f>'230'!C198*Notes!$C$4/Notes!$F$56</f>
        <v>6.2020272033028728E+16</v>
      </c>
      <c r="N198" s="14">
        <f>'301'!C198*Notes!$C$4/Notes!$F$57</f>
        <v>2.2287253849437658E+17</v>
      </c>
      <c r="O198" s="14">
        <f>'303'!C198*Notes!$C$4/Notes!$F$58</f>
        <v>1.4600278156601546E+17</v>
      </c>
      <c r="P198" s="14">
        <f>'307'!C198*Notes!$C$4/Notes!$F$59</f>
        <v>7.2748729511446208E+16</v>
      </c>
      <c r="Q198" s="14">
        <f>'309'!C198*Notes!$C$4/Notes!$F$60</f>
        <v>5.4118343212869792E+16</v>
      </c>
      <c r="R198" s="14">
        <f t="shared" si="29"/>
        <v>5.5776266481773683E+17</v>
      </c>
      <c r="S198" s="37">
        <f>R198/BBMData!D198</f>
        <v>5.0248888722318634E-2</v>
      </c>
      <c r="T198" s="14">
        <f t="shared" si="38"/>
        <v>0.94975111127768141</v>
      </c>
      <c r="U198" s="37">
        <f>BBMData!Q198-S198</f>
        <v>-3.271585753381448E-3</v>
      </c>
      <c r="W198" s="15">
        <f>'230'!C198*Notes!$C$4/Notes!$H$56</f>
        <v>5.0431044985112144E+16</v>
      </c>
      <c r="X198" s="14">
        <f>'301'!C198*Notes!$C$4/Notes!$H$57</f>
        <v>1.5769556398224394E+17</v>
      </c>
      <c r="Y198" s="14">
        <f>'303'!C198*Notes!$C$4/Notes!$H$58</f>
        <v>2.5136362818147603E+17</v>
      </c>
      <c r="Z198" s="14">
        <f>'307'!C198*Notes!$C$4/Notes!$H$59</f>
        <v>5.1504031533953184E+16</v>
      </c>
      <c r="AA198" s="14">
        <f>'309'!C198*Notes!$C$4/Notes!$H$60</f>
        <v>5.3293977268579144E+16</v>
      </c>
      <c r="AB198" s="14">
        <f t="shared" si="30"/>
        <v>5.6428824595136442E+17</v>
      </c>
      <c r="AC198" s="15">
        <f>AB198/BBMData!D198</f>
        <v>5.0836778914537334E-2</v>
      </c>
      <c r="AD198" s="14">
        <f t="shared" si="39"/>
        <v>0.94916322108546269</v>
      </c>
      <c r="AE198" s="15">
        <f t="shared" si="31"/>
        <v>-4.2840182996161664E+16</v>
      </c>
      <c r="AF198" s="37">
        <f>BBMData!Q198-AC198</f>
        <v>-3.8594759456001479E-3</v>
      </c>
      <c r="AG198" s="14">
        <f t="shared" si="32"/>
        <v>1.8352812791446188E+33</v>
      </c>
      <c r="AH198" s="14">
        <f>AG198/BBMData!R198^2</f>
        <v>9.1570336342455524E-2</v>
      </c>
      <c r="AI198" s="15">
        <f t="shared" si="33"/>
        <v>-8.2156183979998854E-2</v>
      </c>
      <c r="AK198" s="40">
        <f t="shared" si="34"/>
        <v>3.918065280218698E-2</v>
      </c>
      <c r="AL198" s="40">
        <f t="shared" si="35"/>
        <v>-6.9641838645882248E-2</v>
      </c>
      <c r="AM198" s="40">
        <f t="shared" si="36"/>
        <v>-8.2156183979998854E-2</v>
      </c>
    </row>
    <row r="199" spans="1:39" x14ac:dyDescent="0.25">
      <c r="A199" t="s">
        <v>208</v>
      </c>
      <c r="B199">
        <v>1213398000</v>
      </c>
      <c r="C199" s="15">
        <f>BBMData!O199</f>
        <v>4.428926467424336E+17</v>
      </c>
      <c r="D199" s="14">
        <f>'230'!C199*Notes!$C$4/Notes!$D$56</f>
        <v>2.9633184000000004E+16</v>
      </c>
      <c r="E199" s="14">
        <f>'301'!C199*Notes!$C$4/Notes!$D$57</f>
        <v>1.2570815885341227E+17</v>
      </c>
      <c r="F199" s="14">
        <f>'303'!C199*Notes!$C$4/Notes!$D$58</f>
        <v>1.7040304158969322E+17</v>
      </c>
      <c r="G199" s="14">
        <f>'307'!C199*Notes!$C$4/Notes!$D$59</f>
        <v>4.7673045666217592E+16</v>
      </c>
      <c r="H199" s="14">
        <f>'309'!C199*Notes!$C$4/Notes!$D$60</f>
        <v>6.1578130867570968E+16</v>
      </c>
      <c r="I199" s="14">
        <f t="shared" si="28"/>
        <v>4.3499556097689408E+17</v>
      </c>
      <c r="J199" s="40">
        <f>I199/BBMData!D199</f>
        <v>4.5501627717248333E-2</v>
      </c>
      <c r="K199" s="14">
        <f t="shared" si="37"/>
        <v>0.95449837228275169</v>
      </c>
      <c r="L199" s="14">
        <f>BBMData!Q199-BLMLossSum!J199</f>
        <v>8.2605499639534785E-4</v>
      </c>
      <c r="M199" s="14">
        <f>'230'!C199*Notes!$C$4/Notes!$F$56</f>
        <v>5.2513593238104224E+16</v>
      </c>
      <c r="N199" s="14">
        <f>'301'!C199*Notes!$C$4/Notes!$F$57</f>
        <v>1.9221589287861904E+17</v>
      </c>
      <c r="O199" s="14">
        <f>'303'!C199*Notes!$C$4/Notes!$F$58</f>
        <v>1.2920642610923776E+17</v>
      </c>
      <c r="P199" s="14">
        <f>'307'!C199*Notes!$C$4/Notes!$F$59</f>
        <v>6.605578399130672E+16</v>
      </c>
      <c r="Q199" s="14">
        <f>'309'!C199*Notes!$C$4/Notes!$F$60</f>
        <v>4.4312899935402592E+16</v>
      </c>
      <c r="R199" s="14">
        <f t="shared" si="29"/>
        <v>4.8430459615267034E+17</v>
      </c>
      <c r="S199" s="37">
        <f>R199/BBMData!D199</f>
        <v>5.0659476585007357E-2</v>
      </c>
      <c r="T199" s="14">
        <f t="shared" si="38"/>
        <v>0.94934052341499264</v>
      </c>
      <c r="U199" s="37">
        <f>BBMData!Q199-S199</f>
        <v>-4.3317938713636761E-3</v>
      </c>
      <c r="W199" s="15">
        <f>'230'!C199*Notes!$C$4/Notes!$H$56</f>
        <v>4.2700802432958728E+16</v>
      </c>
      <c r="X199" s="14">
        <f>'301'!C199*Notes!$C$4/Notes!$H$57</f>
        <v>1.3600416560342283E+17</v>
      </c>
      <c r="Y199" s="14">
        <f>'303'!C199*Notes!$C$4/Notes!$H$58</f>
        <v>2.224464198751919E+17</v>
      </c>
      <c r="Z199" s="14">
        <f>'307'!C199*Notes!$C$4/Notes!$H$59</f>
        <v>4.6765616451803088E+16</v>
      </c>
      <c r="AA199" s="14">
        <f>'309'!C199*Notes!$C$4/Notes!$H$60</f>
        <v>4.3637896906285136E+16</v>
      </c>
      <c r="AB199" s="14">
        <f t="shared" si="30"/>
        <v>4.915549012696617E+17</v>
      </c>
      <c r="AC199" s="15">
        <f>AB199/BBMData!D199</f>
        <v>5.1417876701847456E-2</v>
      </c>
      <c r="AD199" s="14">
        <f t="shared" si="39"/>
        <v>0.9485821232981525</v>
      </c>
      <c r="AE199" s="15">
        <f t="shared" si="31"/>
        <v>-4.8662254527228096E+16</v>
      </c>
      <c r="AF199" s="37">
        <f>BBMData!Q199-AC199</f>
        <v>-5.0901939882037756E-3</v>
      </c>
      <c r="AG199" s="14">
        <f t="shared" si="32"/>
        <v>2.3680150156727314E+33</v>
      </c>
      <c r="AH199" s="14">
        <f>AG199/BBMData!R199^2</f>
        <v>0.15938736121569186</v>
      </c>
      <c r="AI199" s="15">
        <f t="shared" si="33"/>
        <v>-0.109873701641129</v>
      </c>
      <c r="AK199" s="40">
        <f t="shared" si="34"/>
        <v>1.7830699659667434E-2</v>
      </c>
      <c r="AL199" s="40">
        <f t="shared" si="35"/>
        <v>-9.3503357336885431E-2</v>
      </c>
      <c r="AM199" s="40">
        <f t="shared" si="36"/>
        <v>-0.109873701641129</v>
      </c>
    </row>
    <row r="200" spans="1:39" x14ac:dyDescent="0.25">
      <c r="A200" t="s">
        <v>209</v>
      </c>
      <c r="B200">
        <v>1214002800</v>
      </c>
      <c r="C200" s="15">
        <f>BBMData!O200</f>
        <v>4.1478727170574874E+17</v>
      </c>
      <c r="D200" s="14">
        <f>'230'!C200*Notes!$C$4/Notes!$D$56</f>
        <v>3.047184E+16</v>
      </c>
      <c r="E200" s="14">
        <f>'301'!C200*Notes!$C$4/Notes!$D$57</f>
        <v>1.1245943892289536E+17</v>
      </c>
      <c r="F200" s="14">
        <f>'303'!C200*Notes!$C$4/Notes!$D$58</f>
        <v>1.6702340651938739E+17</v>
      </c>
      <c r="G200" s="14">
        <f>'307'!C200*Notes!$C$4/Notes!$D$59</f>
        <v>4.7962979753582984E+16</v>
      </c>
      <c r="H200" s="14">
        <f>'309'!C200*Notes!$C$4/Notes!$D$60</f>
        <v>6.898255590071488E+16</v>
      </c>
      <c r="I200" s="14">
        <f t="shared" si="28"/>
        <v>4.2690022109658061E+17</v>
      </c>
      <c r="J200" s="40">
        <f>I200/BBMData!D200</f>
        <v>4.4055750371164153E-2</v>
      </c>
      <c r="K200" s="14">
        <f t="shared" si="37"/>
        <v>0.95594424962883584</v>
      </c>
      <c r="L200" s="14">
        <f>BBMData!Q200-BLMLossSum!J200</f>
        <v>-1.2500463767628409E-3</v>
      </c>
      <c r="M200" s="14">
        <f>'230'!C200*Notes!$C$4/Notes!$F$56</f>
        <v>5.3999793305255144E+16</v>
      </c>
      <c r="N200" s="14">
        <f>'301'!C200*Notes!$C$4/Notes!$F$57</f>
        <v>1.719577445279407E+17</v>
      </c>
      <c r="O200" s="14">
        <f>'303'!C200*Notes!$C$4/Notes!$F$58</f>
        <v>1.2664385114042296E+17</v>
      </c>
      <c r="P200" s="14">
        <f>'307'!C200*Notes!$C$4/Notes!$F$59</f>
        <v>6.6457516735231176E+16</v>
      </c>
      <c r="Q200" s="14">
        <f>'309'!C200*Notes!$C$4/Notes!$F$60</f>
        <v>4.9641277736906968E+16</v>
      </c>
      <c r="R200" s="14">
        <f t="shared" si="29"/>
        <v>4.6870018344575693E+17</v>
      </c>
      <c r="S200" s="37">
        <f>R200/BBMData!D200</f>
        <v>4.8369471975826306E-2</v>
      </c>
      <c r="T200" s="14">
        <f t="shared" si="38"/>
        <v>0.95163052802417369</v>
      </c>
      <c r="U200" s="37">
        <f>BBMData!Q200-S200</f>
        <v>-5.5637679814249941E-3</v>
      </c>
      <c r="W200" s="15">
        <f>'230'!C200*Notes!$C$4/Notes!$H$56</f>
        <v>4.3909288303569704E+16</v>
      </c>
      <c r="X200" s="14">
        <f>'301'!C200*Notes!$C$4/Notes!$H$57</f>
        <v>1.2167032191421125E+17</v>
      </c>
      <c r="Y200" s="14">
        <f>'303'!C200*Notes!$C$4/Notes!$H$58</f>
        <v>2.1803459884863786E+17</v>
      </c>
      <c r="Z200" s="14">
        <f>'307'!C200*Notes!$C$4/Notes!$H$59</f>
        <v>4.7050031809298112E+16</v>
      </c>
      <c r="AA200" s="14">
        <f>'309'!C200*Notes!$C$4/Notes!$H$60</f>
        <v>4.8885109377568728E+16</v>
      </c>
      <c r="AB200" s="14">
        <f t="shared" si="30"/>
        <v>4.7954935025328563E+17</v>
      </c>
      <c r="AC200" s="15">
        <f>AB200/BBMData!D200</f>
        <v>4.9489097033362808E-2</v>
      </c>
      <c r="AD200" s="14">
        <f t="shared" si="39"/>
        <v>0.95051090296663721</v>
      </c>
      <c r="AE200" s="15">
        <f t="shared" si="31"/>
        <v>-6.4762078547536896E+16</v>
      </c>
      <c r="AF200" s="37">
        <f>BBMData!Q200-AC200</f>
        <v>-6.6833930389614965E-3</v>
      </c>
      <c r="AG200" s="14">
        <f t="shared" si="32"/>
        <v>4.1941268177973387E+33</v>
      </c>
      <c r="AH200" s="14">
        <f>AG200/BBMData!R200^2</f>
        <v>0.27372649887740574</v>
      </c>
      <c r="AI200" s="15">
        <f t="shared" si="33"/>
        <v>-0.15613323495008136</v>
      </c>
      <c r="AK200" s="40">
        <f t="shared" si="34"/>
        <v>-2.9202799162614691E-2</v>
      </c>
      <c r="AL200" s="40">
        <f t="shared" si="35"/>
        <v>-0.12997725681962141</v>
      </c>
      <c r="AM200" s="40">
        <f t="shared" si="36"/>
        <v>-0.15613323495008136</v>
      </c>
    </row>
    <row r="201" spans="1:39" x14ac:dyDescent="0.25">
      <c r="A201" t="s">
        <v>210</v>
      </c>
      <c r="B201">
        <v>1214607600</v>
      </c>
      <c r="C201" s="15">
        <f>BBMData!O201</f>
        <v>4.2923707419544461E+17</v>
      </c>
      <c r="D201" s="14">
        <f>'230'!C201*Notes!$C$4/Notes!$D$56</f>
        <v>2.9522304000000004E+16</v>
      </c>
      <c r="E201" s="14">
        <f>'301'!C201*Notes!$C$4/Notes!$D$57</f>
        <v>1.1271499798754491E+17</v>
      </c>
      <c r="F201" s="14">
        <f>'303'!C201*Notes!$C$4/Notes!$D$58</f>
        <v>1.9190266105794403E+17</v>
      </c>
      <c r="G201" s="14">
        <f>'307'!C201*Notes!$C$4/Notes!$D$59</f>
        <v>4.8061501045406192E+16</v>
      </c>
      <c r="H201" s="14">
        <f>'309'!C201*Notes!$C$4/Notes!$D$60</f>
        <v>6.8850680337002528E+16</v>
      </c>
      <c r="I201" s="14">
        <f t="shared" ref="I201:I264" si="40">SUM(D201:H201)</f>
        <v>4.5105214442789773E+17</v>
      </c>
      <c r="J201" s="40">
        <f>I201/BBMData!D201</f>
        <v>4.2552089096971481E-2</v>
      </c>
      <c r="K201" s="14">
        <f t="shared" si="37"/>
        <v>0.9574479109030285</v>
      </c>
      <c r="L201" s="14">
        <f>BBMData!Q201-BLMLossSum!J201</f>
        <v>-2.0580254936276507E-3</v>
      </c>
      <c r="M201" s="14">
        <f>'230'!C201*Notes!$C$4/Notes!$F$56</f>
        <v>5.2317100440764568E+16</v>
      </c>
      <c r="N201" s="14">
        <f>'301'!C201*Notes!$C$4/Notes!$F$57</f>
        <v>1.7234851084130403E+17</v>
      </c>
      <c r="O201" s="14">
        <f>'303'!C201*Notes!$C$4/Notes!$F$58</f>
        <v>1.4550830058451882E+17</v>
      </c>
      <c r="P201" s="14">
        <f>'307'!C201*Notes!$C$4/Notes!$F$59</f>
        <v>6.6594027861807456E+16</v>
      </c>
      <c r="Q201" s="14">
        <f>'309'!C201*Notes!$C$4/Notes!$F$60</f>
        <v>4.9546377346518736E+16</v>
      </c>
      <c r="R201" s="14">
        <f t="shared" ref="R201:R264" si="41">SUM(M201:Q201)</f>
        <v>4.863143170749136E+17</v>
      </c>
      <c r="S201" s="37">
        <f>R201/BBMData!D201</f>
        <v>4.5878709158010719E-2</v>
      </c>
      <c r="T201" s="14">
        <f t="shared" si="38"/>
        <v>0.95412129084198927</v>
      </c>
      <c r="U201" s="37">
        <f>BBMData!Q201-S201</f>
        <v>-5.3846455546668892E-3</v>
      </c>
      <c r="W201" s="15">
        <f>'230'!C201*Notes!$C$4/Notes!$H$56</f>
        <v>4.2541026656796224E+16</v>
      </c>
      <c r="X201" s="14">
        <f>'301'!C201*Notes!$C$4/Notes!$H$57</f>
        <v>1.2194681230009451E+17</v>
      </c>
      <c r="Y201" s="14">
        <f>'303'!C201*Notes!$C$4/Notes!$H$58</f>
        <v>2.5051231197884925E+17</v>
      </c>
      <c r="Z201" s="14">
        <f>'307'!C201*Notes!$C$4/Notes!$H$59</f>
        <v>4.7146677804563416E+16</v>
      </c>
      <c r="AA201" s="14">
        <f>'309'!C201*Notes!$C$4/Notes!$H$60</f>
        <v>4.8791654571898936E+16</v>
      </c>
      <c r="AB201" s="14">
        <f t="shared" ref="AB201:AB264" si="42">SUM(W201:AA201)</f>
        <v>5.1093848331220237E+17</v>
      </c>
      <c r="AC201" s="15">
        <f>AB201/BBMData!D201</f>
        <v>4.8201743708698334E-2</v>
      </c>
      <c r="AD201" s="14">
        <f t="shared" si="39"/>
        <v>0.95179825629130166</v>
      </c>
      <c r="AE201" s="15">
        <f t="shared" ref="AE201:AE264" si="43">C201-AB201</f>
        <v>-8.170140911675776E+16</v>
      </c>
      <c r="AF201" s="37">
        <f>BBMData!Q201-AC201</f>
        <v>-7.7076801053545044E-3</v>
      </c>
      <c r="AG201" s="14">
        <f t="shared" ref="AG201:AG264" si="44">AE201^2</f>
        <v>6.6751202516638285E+33</v>
      </c>
      <c r="AH201" s="14">
        <f>AG201/BBMData!R201^2</f>
        <v>0.36275113171863654</v>
      </c>
      <c r="AI201" s="15">
        <f t="shared" ref="AI201:AI264" si="45">AE201/C201</f>
        <v>-0.19034098876453678</v>
      </c>
      <c r="AK201" s="40">
        <f t="shared" ref="AK201:AK264" si="46">(C201-I201)/C201</f>
        <v>-5.0822893789738345E-2</v>
      </c>
      <c r="AL201" s="40">
        <f t="shared" ref="AL201:AL264" si="47">(C201-R201)/C201</f>
        <v>-0.13297370220513618</v>
      </c>
      <c r="AM201" s="40">
        <f t="shared" ref="AM201:AM264" si="48">(C201-AB201)/C201</f>
        <v>-0.19034098876453678</v>
      </c>
    </row>
    <row r="202" spans="1:39" x14ac:dyDescent="0.25">
      <c r="A202" t="s">
        <v>211</v>
      </c>
      <c r="B202">
        <v>1215212400</v>
      </c>
      <c r="C202" s="15">
        <f>BBMData!O202</f>
        <v>4.2813247730413427E+17</v>
      </c>
      <c r="D202" s="14">
        <f>'230'!C202*Notes!$C$4/Notes!$D$56</f>
        <v>3.140928E+16</v>
      </c>
      <c r="E202" s="14">
        <f>'301'!C202*Notes!$C$4/Notes!$D$57</f>
        <v>1.069124621722911E+17</v>
      </c>
      <c r="F202" s="14">
        <f>'303'!C202*Notes!$C$4/Notes!$D$58</f>
        <v>1.8521244135009686E+17</v>
      </c>
      <c r="G202" s="14">
        <f>'307'!C202*Notes!$C$4/Notes!$D$59</f>
        <v>4.9792660887442312E+16</v>
      </c>
      <c r="H202" s="14">
        <f>'309'!C202*Notes!$C$4/Notes!$D$60</f>
        <v>7.0184950746327576E+16</v>
      </c>
      <c r="I202" s="14">
        <f t="shared" si="40"/>
        <v>4.4351179515615782E+17</v>
      </c>
      <c r="J202" s="40">
        <f>I202/BBMData!D202</f>
        <v>4.1449700481883907E-2</v>
      </c>
      <c r="K202" s="14">
        <f t="shared" si="37"/>
        <v>0.9585502995181161</v>
      </c>
      <c r="L202" s="14">
        <f>BBMData!Q202-BLMLossSum!J202</f>
        <v>-1.4373194254227589E-3</v>
      </c>
      <c r="M202" s="14">
        <f>'230'!C202*Notes!$C$4/Notes!$F$56</f>
        <v>5.5661050591854128E+16</v>
      </c>
      <c r="N202" s="14">
        <f>'301'!C202*Notes!$C$4/Notes!$F$57</f>
        <v>1.6347605886314909E+17</v>
      </c>
      <c r="O202" s="14">
        <f>'303'!C202*Notes!$C$4/Notes!$F$58</f>
        <v>1.4043550745669474E+17</v>
      </c>
      <c r="P202" s="14">
        <f>'307'!C202*Notes!$C$4/Notes!$F$59</f>
        <v>6.8992723371647648E+16</v>
      </c>
      <c r="Q202" s="14">
        <f>'309'!C202*Notes!$C$4/Notes!$F$60</f>
        <v>5.0506546002211504E+16</v>
      </c>
      <c r="R202" s="14">
        <f t="shared" si="41"/>
        <v>4.7907188628555706E+17</v>
      </c>
      <c r="S202" s="37">
        <f>R202/BBMData!D202</f>
        <v>4.4773073484631498E-2</v>
      </c>
      <c r="T202" s="14">
        <f t="shared" si="38"/>
        <v>0.95522692651536856</v>
      </c>
      <c r="U202" s="37">
        <f>BBMData!Q202-S202</f>
        <v>-4.7606924281703503E-3</v>
      </c>
      <c r="W202" s="15">
        <f>'230'!C202*Notes!$C$4/Notes!$H$56</f>
        <v>4.5260119865670928E+16</v>
      </c>
      <c r="X202" s="14">
        <f>'301'!C202*Notes!$C$4/Notes!$H$57</f>
        <v>1.1566902532798702E+17</v>
      </c>
      <c r="Y202" s="14">
        <f>'303'!C202*Notes!$C$4/Notes!$H$58</f>
        <v>2.4177880928837226E+17</v>
      </c>
      <c r="Z202" s="14">
        <f>'307'!C202*Notes!$C$4/Notes!$H$59</f>
        <v>4.884488600708224E+16</v>
      </c>
      <c r="AA202" s="14">
        <f>'309'!C202*Notes!$C$4/Notes!$H$60</f>
        <v>4.973719731161688E+16</v>
      </c>
      <c r="AB202" s="14">
        <f t="shared" si="42"/>
        <v>5.0129003780072934E+17</v>
      </c>
      <c r="AC202" s="15">
        <f>AB202/BBMData!D202</f>
        <v>4.684953624305882E-2</v>
      </c>
      <c r="AD202" s="14">
        <f t="shared" si="39"/>
        <v>0.95315046375694124</v>
      </c>
      <c r="AE202" s="15">
        <f t="shared" si="43"/>
        <v>-7.3157560496595072E+16</v>
      </c>
      <c r="AF202" s="37">
        <f>BBMData!Q202-AC202</f>
        <v>-6.8371551865976724E-3</v>
      </c>
      <c r="AG202" s="14">
        <f t="shared" si="44"/>
        <v>5.3520286578129672E+33</v>
      </c>
      <c r="AH202" s="14">
        <f>AG202/BBMData!R202^2</f>
        <v>0.28503061690468201</v>
      </c>
      <c r="AI202" s="15">
        <f t="shared" si="45"/>
        <v>-0.17087598903323989</v>
      </c>
      <c r="AK202" s="40">
        <f t="shared" si="46"/>
        <v>-3.5921866869021671E-2</v>
      </c>
      <c r="AL202" s="40">
        <f t="shared" si="47"/>
        <v>-0.11898048310228225</v>
      </c>
      <c r="AM202" s="40">
        <f t="shared" si="48"/>
        <v>-0.17087598903323989</v>
      </c>
    </row>
    <row r="203" spans="1:39" x14ac:dyDescent="0.25">
      <c r="A203" t="s">
        <v>212</v>
      </c>
      <c r="B203">
        <v>1215817200</v>
      </c>
      <c r="C203" s="15">
        <f>BBMData!O203</f>
        <v>8.9468190004606048E+16</v>
      </c>
      <c r="D203" s="14">
        <f>'230'!C203*Notes!$C$4/Notes!$D$56</f>
        <v>1.1295648000000002E+16</v>
      </c>
      <c r="E203" s="14">
        <f>'301'!C203*Notes!$C$4/Notes!$D$57</f>
        <v>2.4525599920106132E+16</v>
      </c>
      <c r="F203" s="14">
        <f>'303'!C203*Notes!$C$4/Notes!$D$58</f>
        <v>5.1561492599296864E+16</v>
      </c>
      <c r="G203" s="14">
        <f>'307'!C203*Notes!$C$4/Notes!$D$59</f>
        <v>9981614308715612</v>
      </c>
      <c r="H203" s="14">
        <f>'309'!C203*Notes!$C$4/Notes!$D$60</f>
        <v>1.6507717622347066E+16</v>
      </c>
      <c r="I203" s="14">
        <f t="shared" si="40"/>
        <v>1.138720724504657E+17</v>
      </c>
      <c r="J203" s="40">
        <f>I203/BBMData!D203</f>
        <v>1.8396134483112392E-2</v>
      </c>
      <c r="K203" s="14">
        <f t="shared" si="37"/>
        <v>0.98160386551688761</v>
      </c>
      <c r="L203" s="14">
        <f>BBMData!Q203-BLMLossSum!J203</f>
        <v>-3.9424688927075374E-3</v>
      </c>
      <c r="M203" s="14">
        <f>'230'!C203*Notes!$C$4/Notes!$F$56</f>
        <v>2.001725715443894E+16</v>
      </c>
      <c r="N203" s="14">
        <f>'301'!C203*Notes!$C$4/Notes!$F$57</f>
        <v>3.7501226094037448E+16</v>
      </c>
      <c r="O203" s="14">
        <f>'303'!C203*Notes!$C$4/Notes!$F$58</f>
        <v>3.9095993366447128E+16</v>
      </c>
      <c r="P203" s="14">
        <f>'307'!C203*Notes!$C$4/Notes!$F$59</f>
        <v>1.3830527281127402E+16</v>
      </c>
      <c r="Q203" s="14">
        <f>'309'!C203*Notes!$C$4/Notes!$F$60</f>
        <v>1.1879295926245492E+16</v>
      </c>
      <c r="R203" s="14">
        <f t="shared" si="41"/>
        <v>1.2232429982229642E+17</v>
      </c>
      <c r="S203" s="37">
        <f>R203/BBMData!D203</f>
        <v>1.9761599325088273E-2</v>
      </c>
      <c r="T203" s="14">
        <f t="shared" si="38"/>
        <v>0.98023840067491175</v>
      </c>
      <c r="U203" s="37">
        <f>BBMData!Q203-S203</f>
        <v>-5.3079337346834191E-3</v>
      </c>
      <c r="W203" s="15">
        <f>'230'!C203*Notes!$C$4/Notes!$H$56</f>
        <v>1.627679406979167E+16</v>
      </c>
      <c r="X203" s="14">
        <f>'301'!C203*Notes!$C$4/Notes!$H$57</f>
        <v>2.6534345769450156E+16</v>
      </c>
      <c r="Y203" s="14">
        <f>'303'!C203*Notes!$C$4/Notes!$H$58</f>
        <v>6.7309065173567472E+16</v>
      </c>
      <c r="Z203" s="14">
        <f>'307'!C203*Notes!$C$4/Notes!$H$59</f>
        <v>9791619977450034</v>
      </c>
      <c r="AA203" s="14">
        <f>'309'!C203*Notes!$C$4/Notes!$H$60</f>
        <v>1.169834273325457E+16</v>
      </c>
      <c r="AB203" s="14">
        <f t="shared" si="42"/>
        <v>1.316101677235139E+17</v>
      </c>
      <c r="AC203" s="15">
        <f>AB203/BBMData!D203</f>
        <v>2.1261739535301114E-2</v>
      </c>
      <c r="AD203" s="14">
        <f t="shared" si="39"/>
        <v>0.97873826046469892</v>
      </c>
      <c r="AE203" s="15">
        <f t="shared" si="43"/>
        <v>-4.2141977718907856E+16</v>
      </c>
      <c r="AF203" s="37">
        <f>BBMData!Q203-AC203</f>
        <v>-6.8080739448962597E-3</v>
      </c>
      <c r="AG203" s="14">
        <f t="shared" si="44"/>
        <v>1.7759462860609263E+33</v>
      </c>
      <c r="AH203" s="14">
        <f>AG203/BBMData!R203^2</f>
        <v>0.27926006577974066</v>
      </c>
      <c r="AI203" s="15">
        <f t="shared" si="45"/>
        <v>-0.47102749834034063</v>
      </c>
      <c r="AK203" s="40">
        <f t="shared" si="46"/>
        <v>-0.27276602381922865</v>
      </c>
      <c r="AL203" s="40">
        <f t="shared" si="47"/>
        <v>-0.36723789556935099</v>
      </c>
      <c r="AM203" s="40">
        <f t="shared" si="48"/>
        <v>-0.47102749834034063</v>
      </c>
    </row>
    <row r="204" spans="1:39" x14ac:dyDescent="0.25">
      <c r="A204" t="s">
        <v>213</v>
      </c>
      <c r="B204">
        <v>1216422000</v>
      </c>
      <c r="C204" s="15">
        <f>BBMData!O204</f>
        <v>7.018179469509532E+16</v>
      </c>
      <c r="D204" s="14">
        <f>'230'!C204*Notes!$C$4/Notes!$D$56</f>
        <v>2628864000000000.5</v>
      </c>
      <c r="E204" s="14">
        <f>'301'!C204*Notes!$C$4/Notes!$D$57</f>
        <v>8882695068135400</v>
      </c>
      <c r="F204" s="14">
        <f>'303'!C204*Notes!$C$4/Notes!$D$58</f>
        <v>2.4046813210229328E+16</v>
      </c>
      <c r="G204" s="14">
        <f>'307'!C204*Notes!$C$4/Notes!$D$59</f>
        <v>2550294011194682.5</v>
      </c>
      <c r="H204" s="14">
        <f>'309'!C204*Notes!$C$4/Notes!$D$60</f>
        <v>1.2632903265033928E+16</v>
      </c>
      <c r="I204" s="14">
        <f t="shared" si="40"/>
        <v>5.0741569554593336E+16</v>
      </c>
      <c r="J204" s="40">
        <f>I204/BBMData!D204</f>
        <v>3.9334550042320414E-2</v>
      </c>
      <c r="K204" s="14">
        <f t="shared" si="37"/>
        <v>0.96066544995767955</v>
      </c>
      <c r="L204" s="14">
        <f>BBMData!Q204-BLMLossSum!J204</f>
        <v>1.5069941969381384E-2</v>
      </c>
      <c r="M204" s="14">
        <f>'230'!C204*Notes!$C$4/Notes!$F$56</f>
        <v>4658665595107689</v>
      </c>
      <c r="N204" s="14">
        <f>'301'!C204*Notes!$C$4/Notes!$F$57</f>
        <v>1.3582214386586776E+16</v>
      </c>
      <c r="O204" s="14">
        <f>'303'!C204*Notes!$C$4/Notes!$F$58</f>
        <v>1.823325901477374E+16</v>
      </c>
      <c r="P204" s="14">
        <f>'307'!C204*Notes!$C$4/Notes!$F$59</f>
        <v>3533688019374344</v>
      </c>
      <c r="Q204" s="14">
        <f>'309'!C204*Notes!$C$4/Notes!$F$60</f>
        <v>9090899161602812</v>
      </c>
      <c r="R204" s="14">
        <f t="shared" si="41"/>
        <v>4.909872617744536E+16</v>
      </c>
      <c r="S204" s="37">
        <f>R204/BBMData!D204</f>
        <v>3.8061028044531285E-2</v>
      </c>
      <c r="T204" s="14">
        <f t="shared" si="38"/>
        <v>0.96193897195546874</v>
      </c>
      <c r="U204" s="37">
        <f>BBMData!Q204-S204</f>
        <v>1.6343463967170513E-2</v>
      </c>
      <c r="W204" s="15">
        <f>'230'!C204*Notes!$C$4/Notes!$H$56</f>
        <v>3788138402107502.5</v>
      </c>
      <c r="X204" s="14">
        <f>'301'!C204*Notes!$C$4/Notes!$H$57</f>
        <v>9610223728279524</v>
      </c>
      <c r="Y204" s="14">
        <f>'303'!C204*Notes!$C$4/Notes!$H$58</f>
        <v>3.1391033036270196E+16</v>
      </c>
      <c r="Z204" s="14">
        <f>'307'!C204*Notes!$C$4/Notes!$H$59</f>
        <v>2501750620296032</v>
      </c>
      <c r="AA204" s="14">
        <f>'309'!C204*Notes!$C$4/Notes!$H$60</f>
        <v>8952420649015539</v>
      </c>
      <c r="AB204" s="14">
        <f t="shared" si="42"/>
        <v>5.6243566435968792E+16</v>
      </c>
      <c r="AC204" s="15">
        <f>AB204/BBMData!D204</f>
        <v>4.3599663903851775E-2</v>
      </c>
      <c r="AD204" s="14"/>
      <c r="AE204" s="15">
        <f t="shared" si="43"/>
        <v>1.3938228259126528E+16</v>
      </c>
      <c r="AF204" s="37">
        <f>BBMData!Q204-AC204</f>
        <v>1.0804828107850023E-2</v>
      </c>
      <c r="AG204" s="14">
        <f t="shared" si="44"/>
        <v>1.9427420700351331E+32</v>
      </c>
      <c r="AH204" s="14">
        <f>AG204/BBMData!R204^2</f>
        <v>0.67718697479701484</v>
      </c>
      <c r="AI204" s="15">
        <f t="shared" si="45"/>
        <v>0.19860176445588398</v>
      </c>
      <c r="AK204" s="40">
        <f t="shared" si="46"/>
        <v>0.27699811931228047</v>
      </c>
      <c r="AL204" s="40">
        <f t="shared" si="47"/>
        <v>0.30040651723492273</v>
      </c>
      <c r="AM204" s="40">
        <f t="shared" si="48"/>
        <v>0.19860176445588398</v>
      </c>
    </row>
    <row r="205" spans="1:39" x14ac:dyDescent="0.25">
      <c r="A205" t="s">
        <v>214</v>
      </c>
      <c r="B205">
        <v>1217026800</v>
      </c>
      <c r="C205" s="15">
        <f>BBMData!O205</f>
        <v>19100000000000</v>
      </c>
      <c r="D205" s="14">
        <f>'230'!C205*Notes!$C$4/Notes!$D$56</f>
        <v>0</v>
      </c>
      <c r="E205" s="14">
        <f>'301'!C205*Notes!$C$4/Notes!$D$57</f>
        <v>0</v>
      </c>
      <c r="F205" s="14">
        <f>'303'!C205*Notes!$C$4/Notes!$D$58</f>
        <v>0</v>
      </c>
      <c r="G205" s="14">
        <f>'307'!C205*Notes!$C$4/Notes!$D$59</f>
        <v>0</v>
      </c>
      <c r="H205" s="14">
        <f>'309'!C205*Notes!$C$4/Notes!$D$60</f>
        <v>0</v>
      </c>
      <c r="I205" s="14">
        <f t="shared" si="40"/>
        <v>0</v>
      </c>
      <c r="J205" s="40">
        <f>I205/BBMData!D205</f>
        <v>0</v>
      </c>
      <c r="K205" s="14">
        <f t="shared" si="37"/>
        <v>1</v>
      </c>
      <c r="L205" s="14">
        <f>BBMData!Q205-BLMLossSum!J205</f>
        <v>1</v>
      </c>
      <c r="M205" s="14">
        <f>'230'!C205*Notes!$C$4/Notes!$F$56</f>
        <v>0</v>
      </c>
      <c r="N205" s="14">
        <f>'301'!C205*Notes!$C$4/Notes!$F$57</f>
        <v>0</v>
      </c>
      <c r="O205" s="14">
        <f>'303'!C205*Notes!$C$4/Notes!$F$58</f>
        <v>0</v>
      </c>
      <c r="P205" s="14">
        <f>'307'!C205*Notes!$C$4/Notes!$F$59</f>
        <v>0</v>
      </c>
      <c r="Q205" s="14">
        <f>'309'!C205*Notes!$C$4/Notes!$F$60</f>
        <v>0</v>
      </c>
      <c r="R205" s="14">
        <f t="shared" si="41"/>
        <v>0</v>
      </c>
      <c r="S205" s="37">
        <f>R205/BBMData!D205</f>
        <v>0</v>
      </c>
      <c r="T205" s="14">
        <f t="shared" si="38"/>
        <v>1</v>
      </c>
      <c r="U205" s="37">
        <f>BBMData!Q205-S205</f>
        <v>1</v>
      </c>
      <c r="W205" s="15">
        <f>'230'!C205*Notes!$C$4/Notes!$H$56</f>
        <v>0</v>
      </c>
      <c r="X205" s="14">
        <f>'301'!C205*Notes!$C$4/Notes!$H$57</f>
        <v>0</v>
      </c>
      <c r="Y205" s="14">
        <f>'303'!C205*Notes!$C$4/Notes!$H$58</f>
        <v>0</v>
      </c>
      <c r="Z205" s="14">
        <f>'307'!C205*Notes!$C$4/Notes!$H$59</f>
        <v>0</v>
      </c>
      <c r="AA205" s="14">
        <f>'309'!C205*Notes!$C$4/Notes!$H$60</f>
        <v>0</v>
      </c>
      <c r="AB205" s="14">
        <f t="shared" si="42"/>
        <v>0</v>
      </c>
      <c r="AC205" s="15">
        <f>AB205/BBMData!D205</f>
        <v>0</v>
      </c>
      <c r="AD205" s="14"/>
      <c r="AE205" s="15">
        <f t="shared" si="43"/>
        <v>19100000000000</v>
      </c>
      <c r="AF205" s="37">
        <f>BBMData!Q205-AC205</f>
        <v>1</v>
      </c>
      <c r="AG205" s="14"/>
      <c r="AH205" s="14"/>
      <c r="AI205" s="15">
        <f t="shared" si="45"/>
        <v>1</v>
      </c>
      <c r="AK205" s="40">
        <f t="shared" si="46"/>
        <v>1</v>
      </c>
      <c r="AL205" s="40">
        <f t="shared" si="47"/>
        <v>1</v>
      </c>
      <c r="AM205" s="40">
        <f t="shared" si="48"/>
        <v>1</v>
      </c>
    </row>
    <row r="206" spans="1:39" x14ac:dyDescent="0.25">
      <c r="A206" t="s">
        <v>215</v>
      </c>
      <c r="B206">
        <v>1217631600</v>
      </c>
      <c r="C206" s="15">
        <f>BBMData!O206</f>
        <v>22294370000000</v>
      </c>
      <c r="D206" s="14">
        <f>'230'!C206*Notes!$C$4/Notes!$D$56</f>
        <v>0</v>
      </c>
      <c r="E206" s="14">
        <f>'301'!C206*Notes!$C$4/Notes!$D$57</f>
        <v>0</v>
      </c>
      <c r="F206" s="14">
        <f>'303'!C206*Notes!$C$4/Notes!$D$58</f>
        <v>0</v>
      </c>
      <c r="G206" s="14">
        <f>'307'!C206*Notes!$C$4/Notes!$D$59</f>
        <v>0</v>
      </c>
      <c r="H206" s="14">
        <f>'309'!C206*Notes!$C$4/Notes!$D$60</f>
        <v>0</v>
      </c>
      <c r="I206" s="14">
        <f t="shared" si="40"/>
        <v>0</v>
      </c>
      <c r="J206" s="40">
        <f>I206/BBMData!D206</f>
        <v>0</v>
      </c>
      <c r="K206" s="14">
        <f t="shared" si="37"/>
        <v>1</v>
      </c>
      <c r="L206" s="14">
        <f>BBMData!Q206-BLMLossSum!J206</f>
        <v>0.99974753363228697</v>
      </c>
      <c r="M206" s="14">
        <f>'230'!C206*Notes!$C$4/Notes!$F$56</f>
        <v>0</v>
      </c>
      <c r="N206" s="14">
        <f>'301'!C206*Notes!$C$4/Notes!$F$57</f>
        <v>0</v>
      </c>
      <c r="O206" s="14">
        <f>'303'!C206*Notes!$C$4/Notes!$F$58</f>
        <v>0</v>
      </c>
      <c r="P206" s="14">
        <f>'307'!C206*Notes!$C$4/Notes!$F$59</f>
        <v>0</v>
      </c>
      <c r="Q206" s="14">
        <f>'309'!C206*Notes!$C$4/Notes!$F$60</f>
        <v>0</v>
      </c>
      <c r="R206" s="14">
        <f t="shared" si="41"/>
        <v>0</v>
      </c>
      <c r="S206" s="37">
        <f>R206/BBMData!D206</f>
        <v>0</v>
      </c>
      <c r="T206" s="14">
        <f t="shared" si="38"/>
        <v>1</v>
      </c>
      <c r="U206" s="37">
        <f>BBMData!Q206-S206</f>
        <v>0.99974753363228697</v>
      </c>
      <c r="W206" s="15">
        <f>'230'!C206*Notes!$C$4/Notes!$H$56</f>
        <v>0</v>
      </c>
      <c r="X206" s="14">
        <f>'301'!C206*Notes!$C$4/Notes!$H$57</f>
        <v>0</v>
      </c>
      <c r="Y206" s="14">
        <f>'303'!C206*Notes!$C$4/Notes!$H$58</f>
        <v>0</v>
      </c>
      <c r="Z206" s="14">
        <f>'307'!C206*Notes!$C$4/Notes!$H$59</f>
        <v>0</v>
      </c>
      <c r="AA206" s="14">
        <f>'309'!C206*Notes!$C$4/Notes!$H$60</f>
        <v>0</v>
      </c>
      <c r="AB206" s="14">
        <f t="shared" si="42"/>
        <v>0</v>
      </c>
      <c r="AC206" s="15">
        <f>AB206/BBMData!D206</f>
        <v>0</v>
      </c>
      <c r="AD206" s="14"/>
      <c r="AE206" s="15">
        <f t="shared" si="43"/>
        <v>22294370000000</v>
      </c>
      <c r="AF206" s="37">
        <f>BBMData!Q206-AC206</f>
        <v>0.99974753363228697</v>
      </c>
      <c r="AG206" s="14"/>
      <c r="AH206" s="14"/>
      <c r="AI206" s="15">
        <f t="shared" si="45"/>
        <v>1</v>
      </c>
      <c r="AK206" s="40">
        <f t="shared" si="46"/>
        <v>1</v>
      </c>
      <c r="AL206" s="40">
        <f t="shared" si="47"/>
        <v>1</v>
      </c>
      <c r="AM206" s="40">
        <f t="shared" si="48"/>
        <v>1</v>
      </c>
    </row>
    <row r="207" spans="1:39" x14ac:dyDescent="0.25">
      <c r="A207" t="s">
        <v>216</v>
      </c>
      <c r="B207">
        <v>1218236400</v>
      </c>
      <c r="C207" s="15">
        <f>BBMData!O207</f>
        <v>3200000000000000</v>
      </c>
      <c r="D207" s="14">
        <f>'230'!C207*Notes!$C$4/Notes!$D$56</f>
        <v>0</v>
      </c>
      <c r="E207" s="14">
        <f>'301'!C207*Notes!$C$4/Notes!$D$57</f>
        <v>0</v>
      </c>
      <c r="F207" s="14">
        <f>'303'!C207*Notes!$C$4/Notes!$D$58</f>
        <v>0</v>
      </c>
      <c r="G207" s="14">
        <f>'307'!C207*Notes!$C$4/Notes!$D$59</f>
        <v>0</v>
      </c>
      <c r="H207" s="14">
        <f>'309'!C207*Notes!$C$4/Notes!$D$60</f>
        <v>0</v>
      </c>
      <c r="I207" s="14">
        <f t="shared" si="40"/>
        <v>0</v>
      </c>
      <c r="J207" s="40">
        <f>I207/BBMData!D207</f>
        <v>0</v>
      </c>
      <c r="K207" s="14">
        <f t="shared" si="37"/>
        <v>1</v>
      </c>
      <c r="L207" s="14">
        <f>BBMData!Q207-BLMLossSum!J207</f>
        <v>1</v>
      </c>
      <c r="M207" s="14">
        <f>'230'!C207*Notes!$C$4/Notes!$F$56</f>
        <v>0</v>
      </c>
      <c r="N207" s="14">
        <f>'301'!C207*Notes!$C$4/Notes!$F$57</f>
        <v>0</v>
      </c>
      <c r="O207" s="14">
        <f>'303'!C207*Notes!$C$4/Notes!$F$58</f>
        <v>0</v>
      </c>
      <c r="P207" s="14">
        <f>'307'!C207*Notes!$C$4/Notes!$F$59</f>
        <v>0</v>
      </c>
      <c r="Q207" s="14">
        <f>'309'!C207*Notes!$C$4/Notes!$F$60</f>
        <v>0</v>
      </c>
      <c r="R207" s="14">
        <f t="shared" si="41"/>
        <v>0</v>
      </c>
      <c r="S207" s="37">
        <f>R207/BBMData!D207</f>
        <v>0</v>
      </c>
      <c r="T207" s="14">
        <f t="shared" si="38"/>
        <v>1</v>
      </c>
      <c r="U207" s="37">
        <f>BBMData!Q207-S207</f>
        <v>1</v>
      </c>
      <c r="W207" s="15">
        <f>'230'!C207*Notes!$C$4/Notes!$H$56</f>
        <v>0</v>
      </c>
      <c r="X207" s="14">
        <f>'301'!C207*Notes!$C$4/Notes!$H$57</f>
        <v>0</v>
      </c>
      <c r="Y207" s="14">
        <f>'303'!C207*Notes!$C$4/Notes!$H$58</f>
        <v>0</v>
      </c>
      <c r="Z207" s="14">
        <f>'307'!C207*Notes!$C$4/Notes!$H$59</f>
        <v>0</v>
      </c>
      <c r="AA207" s="14">
        <f>'309'!C207*Notes!$C$4/Notes!$H$60</f>
        <v>0</v>
      </c>
      <c r="AB207" s="14">
        <f t="shared" si="42"/>
        <v>0</v>
      </c>
      <c r="AC207" s="15">
        <f>AB207/BBMData!D207</f>
        <v>0</v>
      </c>
      <c r="AD207" s="14"/>
      <c r="AE207" s="15">
        <f t="shared" si="43"/>
        <v>3200000000000000</v>
      </c>
      <c r="AF207" s="37">
        <f>BBMData!Q207-AC207</f>
        <v>1</v>
      </c>
      <c r="AG207" s="14"/>
      <c r="AH207" s="14"/>
      <c r="AI207" s="15">
        <f t="shared" si="45"/>
        <v>1</v>
      </c>
      <c r="AK207" s="40">
        <f t="shared" si="46"/>
        <v>1</v>
      </c>
      <c r="AL207" s="40">
        <f t="shared" si="47"/>
        <v>1</v>
      </c>
      <c r="AM207" s="40">
        <f t="shared" si="48"/>
        <v>1</v>
      </c>
    </row>
    <row r="208" spans="1:39" x14ac:dyDescent="0.25">
      <c r="A208" t="s">
        <v>217</v>
      </c>
      <c r="B208">
        <v>1218841200</v>
      </c>
      <c r="C208" s="15">
        <f>BBMData!O208</f>
        <v>82515000000000</v>
      </c>
      <c r="D208" s="14">
        <f>'230'!C208*Notes!$C$4/Notes!$D$56</f>
        <v>0</v>
      </c>
      <c r="E208" s="14">
        <f>'301'!C208*Notes!$C$4/Notes!$D$57</f>
        <v>0</v>
      </c>
      <c r="F208" s="14">
        <f>'303'!C208*Notes!$C$4/Notes!$D$58</f>
        <v>0</v>
      </c>
      <c r="G208" s="14">
        <f>'307'!C208*Notes!$C$4/Notes!$D$59</f>
        <v>0</v>
      </c>
      <c r="H208" s="14">
        <f>'309'!C208*Notes!$C$4/Notes!$D$60</f>
        <v>0</v>
      </c>
      <c r="I208" s="14">
        <f t="shared" si="40"/>
        <v>0</v>
      </c>
      <c r="J208" s="40">
        <f>I208/BBMData!D208</f>
        <v>0</v>
      </c>
      <c r="K208" s="14">
        <f t="shared" si="37"/>
        <v>1</v>
      </c>
      <c r="L208" s="14">
        <f>BBMData!Q208-BLMLossSum!J208</f>
        <v>0.99897094430992739</v>
      </c>
      <c r="M208" s="14">
        <f>'230'!C208*Notes!$C$4/Notes!$F$56</f>
        <v>0</v>
      </c>
      <c r="N208" s="14">
        <f>'301'!C208*Notes!$C$4/Notes!$F$57</f>
        <v>0</v>
      </c>
      <c r="O208" s="14">
        <f>'303'!C208*Notes!$C$4/Notes!$F$58</f>
        <v>0</v>
      </c>
      <c r="P208" s="14">
        <f>'307'!C208*Notes!$C$4/Notes!$F$59</f>
        <v>0</v>
      </c>
      <c r="Q208" s="14">
        <f>'309'!C208*Notes!$C$4/Notes!$F$60</f>
        <v>0</v>
      </c>
      <c r="R208" s="14">
        <f t="shared" si="41"/>
        <v>0</v>
      </c>
      <c r="S208" s="37">
        <f>R208/BBMData!D208</f>
        <v>0</v>
      </c>
      <c r="T208" s="14">
        <f t="shared" si="38"/>
        <v>1</v>
      </c>
      <c r="U208" s="37">
        <f>BBMData!Q208-S208</f>
        <v>0.99897094430992739</v>
      </c>
      <c r="W208" s="15">
        <f>'230'!C208*Notes!$C$4/Notes!$H$56</f>
        <v>0</v>
      </c>
      <c r="X208" s="14">
        <f>'301'!C208*Notes!$C$4/Notes!$H$57</f>
        <v>0</v>
      </c>
      <c r="Y208" s="14">
        <f>'303'!C208*Notes!$C$4/Notes!$H$58</f>
        <v>0</v>
      </c>
      <c r="Z208" s="14">
        <f>'307'!C208*Notes!$C$4/Notes!$H$59</f>
        <v>0</v>
      </c>
      <c r="AA208" s="14">
        <f>'309'!C208*Notes!$C$4/Notes!$H$60</f>
        <v>0</v>
      </c>
      <c r="AB208" s="14">
        <f t="shared" si="42"/>
        <v>0</v>
      </c>
      <c r="AC208" s="15">
        <f>AB208/BBMData!D208</f>
        <v>0</v>
      </c>
      <c r="AD208" s="14"/>
      <c r="AE208" s="15">
        <f t="shared" si="43"/>
        <v>82515000000000</v>
      </c>
      <c r="AF208" s="37">
        <f>BBMData!Q208-AC208</f>
        <v>0.99897094430992739</v>
      </c>
      <c r="AG208" s="14"/>
      <c r="AH208" s="14"/>
      <c r="AI208" s="15">
        <f t="shared" si="45"/>
        <v>1</v>
      </c>
      <c r="AK208" s="40">
        <f t="shared" si="46"/>
        <v>1</v>
      </c>
      <c r="AL208" s="40">
        <f t="shared" si="47"/>
        <v>1</v>
      </c>
      <c r="AM208" s="40">
        <f t="shared" si="48"/>
        <v>1</v>
      </c>
    </row>
    <row r="209" spans="1:39" x14ac:dyDescent="0.25">
      <c r="A209" t="s">
        <v>218</v>
      </c>
      <c r="B209">
        <v>1219446000</v>
      </c>
      <c r="C209" s="15">
        <f>BBMData!O209</f>
        <v>5.5259173165980712E+16</v>
      </c>
      <c r="D209" s="14">
        <f>'230'!C209*Notes!$C$4/Notes!$D$56</f>
        <v>2032128000000000.2</v>
      </c>
      <c r="E209" s="14">
        <f>'301'!C209*Notes!$C$4/Notes!$D$57</f>
        <v>3593967477598090.5</v>
      </c>
      <c r="F209" s="14">
        <f>'303'!C209*Notes!$C$4/Notes!$D$58</f>
        <v>1.4306866055284402E+16</v>
      </c>
      <c r="G209" s="14">
        <f>'307'!C209*Notes!$C$4/Notes!$D$59</f>
        <v>2722002548372249</v>
      </c>
      <c r="H209" s="14">
        <f>'309'!C209*Notes!$C$4/Notes!$D$60</f>
        <v>7125159133517755</v>
      </c>
      <c r="I209" s="14">
        <f t="shared" si="40"/>
        <v>2.9780123214772496E+16</v>
      </c>
      <c r="J209" s="40">
        <f>I209/BBMData!D209</f>
        <v>5.365787966625675E-2</v>
      </c>
      <c r="K209" s="14">
        <f t="shared" si="37"/>
        <v>0.94634212033374321</v>
      </c>
      <c r="L209" s="14">
        <f>BBMData!Q209-BLMLossSum!J209</f>
        <v>4.590819811028507E-2</v>
      </c>
      <c r="M209" s="14">
        <f>'230'!C209*Notes!$C$4/Notes!$F$56</f>
        <v>3601177085788765.5</v>
      </c>
      <c r="N209" s="14">
        <f>'301'!C209*Notes!$C$4/Notes!$F$57</f>
        <v>5495408364772845</v>
      </c>
      <c r="O209" s="14">
        <f>'303'!C209*Notes!$C$4/Notes!$F$58</f>
        <v>1.084804012053899E+16</v>
      </c>
      <c r="P209" s="14">
        <f>'307'!C209*Notes!$C$4/Notes!$F$59</f>
        <v>3771607411407274.5</v>
      </c>
      <c r="Q209" s="14">
        <f>'309'!C209*Notes!$C$4/Notes!$F$60</f>
        <v>5127412268917522</v>
      </c>
      <c r="R209" s="14">
        <f t="shared" si="41"/>
        <v>2.88436452514254E+16</v>
      </c>
      <c r="S209" s="37">
        <f>R209/BBMData!D209</f>
        <v>5.1970531984550268E-2</v>
      </c>
      <c r="T209" s="14">
        <f t="shared" si="38"/>
        <v>0.94802946801544974</v>
      </c>
      <c r="U209" s="37">
        <f>BBMData!Q209-S209</f>
        <v>4.7595545791991552E-2</v>
      </c>
      <c r="W209" s="15">
        <f>'230'!C209*Notes!$C$4/Notes!$H$56</f>
        <v>2928254224941996</v>
      </c>
      <c r="X209" s="14">
        <f>'301'!C209*Notes!$C$4/Notes!$H$57</f>
        <v>3888327953053132.5</v>
      </c>
      <c r="Y209" s="14">
        <f>'303'!C209*Notes!$C$4/Notes!$H$58</f>
        <v>1.8676375162920908E+16</v>
      </c>
      <c r="Z209" s="14">
        <f>'307'!C209*Notes!$C$4/Notes!$H$59</f>
        <v>2670190783472696.5</v>
      </c>
      <c r="AA209" s="14">
        <f>'309'!C209*Notes!$C$4/Notes!$H$60</f>
        <v>5049308176924024</v>
      </c>
      <c r="AB209" s="14">
        <f t="shared" si="42"/>
        <v>3.3212456301312756E+16</v>
      </c>
      <c r="AC209" s="15">
        <f>AB209/BBMData!D209</f>
        <v>5.9842263605968928E-2</v>
      </c>
      <c r="AD209" s="14">
        <f t="shared" si="39"/>
        <v>0.94015773639403111</v>
      </c>
      <c r="AE209" s="15">
        <f t="shared" si="43"/>
        <v>2.2046716864667956E+16</v>
      </c>
      <c r="AF209" s="37">
        <f>BBMData!Q209-AC209</f>
        <v>3.9723814170572892E-2</v>
      </c>
      <c r="AG209" s="14">
        <f t="shared" si="44"/>
        <v>4.860577245108345E+32</v>
      </c>
      <c r="AH209" s="14">
        <f>AG209/BBMData!R209^2</f>
        <v>9.8375818262226709</v>
      </c>
      <c r="AI209" s="15">
        <f t="shared" si="45"/>
        <v>0.39896935841668746</v>
      </c>
      <c r="AK209" s="40">
        <f t="shared" si="46"/>
        <v>0.46108272149996488</v>
      </c>
      <c r="AL209" s="40">
        <f t="shared" si="47"/>
        <v>0.47802973517558062</v>
      </c>
      <c r="AM209" s="40">
        <f t="shared" si="48"/>
        <v>0.39896935841668746</v>
      </c>
    </row>
    <row r="210" spans="1:39" x14ac:dyDescent="0.25">
      <c r="A210" t="s">
        <v>219</v>
      </c>
      <c r="B210">
        <v>1220050800</v>
      </c>
      <c r="C210" s="15">
        <f>BBMData!O210</f>
        <v>4.7818655531878234E+17</v>
      </c>
      <c r="D210" s="14">
        <f>'230'!C210*Notes!$C$4/Notes!$D$56</f>
        <v>2.9328768E+16</v>
      </c>
      <c r="E210" s="14">
        <f>'301'!C210*Notes!$C$4/Notes!$D$57</f>
        <v>1.0925553528081502E+17</v>
      </c>
      <c r="F210" s="14">
        <f>'303'!C210*Notes!$C$4/Notes!$D$58</f>
        <v>2.3334442912209136E+17</v>
      </c>
      <c r="G210" s="14">
        <f>'307'!C210*Notes!$C$4/Notes!$D$59</f>
        <v>4.6381009296307696E+16</v>
      </c>
      <c r="H210" s="14">
        <f>'309'!C210*Notes!$C$4/Notes!$D$60</f>
        <v>6.0406765566361184E+16</v>
      </c>
      <c r="I210" s="14">
        <f t="shared" si="40"/>
        <v>4.787165072655753E+17</v>
      </c>
      <c r="J210" s="40">
        <f>I210/BBMData!D210</f>
        <v>5.3072783510595932E-2</v>
      </c>
      <c r="K210" s="14">
        <f t="shared" si="37"/>
        <v>0.94692721648940403</v>
      </c>
      <c r="L210" s="14">
        <f>BBMData!Q210-BLMLossSum!J210</f>
        <v>-5.8752987449332827E-5</v>
      </c>
      <c r="M210" s="14">
        <f>'230'!C210*Notes!$C$4/Notes!$F$56</f>
        <v>5.1974131194498968E+16</v>
      </c>
      <c r="N210" s="14">
        <f>'301'!C210*Notes!$C$4/Notes!$F$57</f>
        <v>1.6705876895724877E+17</v>
      </c>
      <c r="O210" s="14">
        <f>'303'!C210*Notes!$C$4/Notes!$F$58</f>
        <v>1.7693111260280083E+17</v>
      </c>
      <c r="P210" s="14">
        <f>'307'!C210*Notes!$C$4/Notes!$F$59</f>
        <v>6.4265538074206464E+16</v>
      </c>
      <c r="Q210" s="14">
        <f>'309'!C210*Notes!$C$4/Notes!$F$60</f>
        <v>4.3469961173718816E+16</v>
      </c>
      <c r="R210" s="14">
        <f t="shared" si="41"/>
        <v>5.0369951200247386E+17</v>
      </c>
      <c r="S210" s="37">
        <f>R210/BBMData!D210</f>
        <v>5.5842517960362957E-2</v>
      </c>
      <c r="T210" s="14">
        <f t="shared" si="38"/>
        <v>0.94415748203963701</v>
      </c>
      <c r="U210" s="37">
        <f>BBMData!Q210-S210</f>
        <v>-2.8284874372163579E-3</v>
      </c>
      <c r="W210" s="15">
        <f>'230'!C210*Notes!$C$4/Notes!$H$56</f>
        <v>4.2262145302039832E+16</v>
      </c>
      <c r="X210" s="14">
        <f>'301'!C210*Notes!$C$4/Notes!$H$57</f>
        <v>1.1820400560276941E+17</v>
      </c>
      <c r="Y210" s="14">
        <f>'303'!C210*Notes!$C$4/Notes!$H$58</f>
        <v>3.0461095278459661E+17</v>
      </c>
      <c r="Z210" s="14">
        <f>'307'!C210*Notes!$C$4/Notes!$H$59</f>
        <v>4.5498173256752448E+16</v>
      </c>
      <c r="AA210" s="14">
        <f>'309'!C210*Notes!$C$4/Notes!$H$60</f>
        <v>4.2807798338276944E+16</v>
      </c>
      <c r="AB210" s="14">
        <f t="shared" si="42"/>
        <v>5.533830752844352E+17</v>
      </c>
      <c r="AC210" s="15">
        <f>AB210/BBMData!D210</f>
        <v>6.1350673534859776E-2</v>
      </c>
      <c r="AD210" s="14">
        <f t="shared" si="39"/>
        <v>0.93864932646514021</v>
      </c>
      <c r="AE210" s="15">
        <f t="shared" si="43"/>
        <v>-7.5196519965652864E+16</v>
      </c>
      <c r="AF210" s="37">
        <f>BBMData!Q210-AC210</f>
        <v>-8.3366430117131768E-3</v>
      </c>
      <c r="AG210" s="14">
        <f t="shared" si="44"/>
        <v>5.6545166149448298E+33</v>
      </c>
      <c r="AH210" s="14">
        <f>AG210/BBMData!R210^2</f>
        <v>0.43319983040515386</v>
      </c>
      <c r="AI210" s="15">
        <f t="shared" si="45"/>
        <v>-0.15725352193459982</v>
      </c>
      <c r="AK210" s="40">
        <f t="shared" si="46"/>
        <v>-1.1082535485333091E-3</v>
      </c>
      <c r="AL210" s="40">
        <f t="shared" si="47"/>
        <v>-5.3353563373782741E-2</v>
      </c>
      <c r="AM210" s="40">
        <f t="shared" si="48"/>
        <v>-0.15725352193459982</v>
      </c>
    </row>
    <row r="211" spans="1:39" x14ac:dyDescent="0.25">
      <c r="A211" t="s">
        <v>220</v>
      </c>
      <c r="B211">
        <v>1220655600</v>
      </c>
      <c r="C211" s="15">
        <f>BBMData!O211</f>
        <v>3.8529807887220595E+17</v>
      </c>
      <c r="D211" s="14">
        <f>'230'!C211*Notes!$C$4/Notes!$D$56</f>
        <v>2.9409408000000004E+16</v>
      </c>
      <c r="E211" s="14">
        <f>'301'!C211*Notes!$C$4/Notes!$D$57</f>
        <v>9.03307140196604E+16</v>
      </c>
      <c r="F211" s="14">
        <f>'303'!C211*Notes!$C$4/Notes!$D$58</f>
        <v>1.648195468736545E+17</v>
      </c>
      <c r="G211" s="14">
        <f>'307'!C211*Notes!$C$4/Notes!$D$59</f>
        <v>5.4113523257402408E+16</v>
      </c>
      <c r="H211" s="14">
        <f>'309'!C211*Notes!$C$4/Notes!$D$60</f>
        <v>5.568251743101844E+16</v>
      </c>
      <c r="I211" s="14">
        <f t="shared" si="40"/>
        <v>3.9435570958173574E+17</v>
      </c>
      <c r="J211" s="40">
        <f>I211/BBMData!D211</f>
        <v>4.6614150068763086E-2</v>
      </c>
      <c r="K211" s="14">
        <f t="shared" si="37"/>
        <v>0.95338584993123687</v>
      </c>
      <c r="L211" s="14">
        <f>BBMData!Q211-BLMLossSum!J211</f>
        <v>-1.0706419278403989E-3</v>
      </c>
      <c r="M211" s="14">
        <f>'230'!C211*Notes!$C$4/Notes!$F$56</f>
        <v>5.2117035047109632E+16</v>
      </c>
      <c r="N211" s="14">
        <f>'301'!C211*Notes!$C$4/Notes!$F$57</f>
        <v>1.3812149512028995E+17</v>
      </c>
      <c r="O211" s="14">
        <f>'303'!C211*Notes!$C$4/Notes!$F$58</f>
        <v>1.2497279629412998E+17</v>
      </c>
      <c r="P211" s="14">
        <f>'307'!C211*Notes!$C$4/Notes!$F$59</f>
        <v>7.497971135149272E+16</v>
      </c>
      <c r="Q211" s="14">
        <f>'309'!C211*Notes!$C$4/Notes!$F$60</f>
        <v>4.0070294247457776E+16</v>
      </c>
      <c r="R211" s="14">
        <f t="shared" si="41"/>
        <v>4.3026133206048013E+17</v>
      </c>
      <c r="S211" s="37">
        <f>R211/BBMData!D211</f>
        <v>5.0858313482326251E-2</v>
      </c>
      <c r="T211" s="14">
        <f t="shared" si="38"/>
        <v>0.94914168651767372</v>
      </c>
      <c r="U211" s="37">
        <f>BBMData!Q211-S211</f>
        <v>-5.314805341403564E-3</v>
      </c>
      <c r="W211" s="15">
        <f>'230'!C211*Notes!$C$4/Notes!$H$56</f>
        <v>4.2378345866521664E+16</v>
      </c>
      <c r="X211" s="14">
        <f>'301'!C211*Notes!$C$4/Notes!$H$57</f>
        <v>9.7729164921834688E+16</v>
      </c>
      <c r="Y211" s="14">
        <f>'303'!C211*Notes!$C$4/Notes!$H$58</f>
        <v>2.1515765085799622E+17</v>
      </c>
      <c r="Z211" s="14">
        <f>'307'!C211*Notes!$C$4/Notes!$H$59</f>
        <v>5.3083503228003232E+16</v>
      </c>
      <c r="AA211" s="14">
        <f>'309'!C211*Notes!$C$4/Notes!$H$60</f>
        <v>3.9459917358694224E+16</v>
      </c>
      <c r="AB211" s="14">
        <f t="shared" si="42"/>
        <v>4.4780858223305005E+17</v>
      </c>
      <c r="AC211" s="15">
        <f>AB211/BBMData!D211</f>
        <v>5.2932456528729313E-2</v>
      </c>
      <c r="AD211" s="14">
        <f t="shared" si="39"/>
        <v>0.94706754347127065</v>
      </c>
      <c r="AE211" s="15">
        <f t="shared" si="43"/>
        <v>-6.2510503360844096E+16</v>
      </c>
      <c r="AF211" s="37">
        <f>BBMData!Q211-AC211</f>
        <v>-7.3889483878066264E-3</v>
      </c>
      <c r="AG211" s="14">
        <f t="shared" si="44"/>
        <v>3.907563030426101E+33</v>
      </c>
      <c r="AH211" s="14">
        <f>AG211/BBMData!R211^2</f>
        <v>0.33597210414759804</v>
      </c>
      <c r="AI211" s="15">
        <f t="shared" si="45"/>
        <v>-0.16223933309975655</v>
      </c>
      <c r="AK211" s="40">
        <f t="shared" si="46"/>
        <v>-2.3508112825379512E-2</v>
      </c>
      <c r="AL211" s="40">
        <f t="shared" si="47"/>
        <v>-0.11669731995520123</v>
      </c>
      <c r="AM211" s="40">
        <f t="shared" si="48"/>
        <v>-0.16223933309975655</v>
      </c>
    </row>
    <row r="212" spans="1:39" x14ac:dyDescent="0.25">
      <c r="A212" t="s">
        <v>221</v>
      </c>
      <c r="B212">
        <v>1221260400</v>
      </c>
      <c r="C212" s="15">
        <f>BBMData!O212</f>
        <v>4.6096345610053056E+17</v>
      </c>
      <c r="D212" s="14">
        <f>'230'!C212*Notes!$C$4/Notes!$D$56</f>
        <v>2.53008E+16</v>
      </c>
      <c r="E212" s="14">
        <f>'301'!C212*Notes!$C$4/Notes!$D$57</f>
        <v>7.9955015994888048E+16</v>
      </c>
      <c r="F212" s="14">
        <f>'303'!C212*Notes!$C$4/Notes!$D$58</f>
        <v>1.6970486499174128E+17</v>
      </c>
      <c r="G212" s="14">
        <f>'307'!C212*Notes!$C$4/Notes!$D$59</f>
        <v>5.5126885116155256E+16</v>
      </c>
      <c r="H212" s="14">
        <f>'309'!C212*Notes!$C$4/Notes!$D$60</f>
        <v>7.4521329576633968E+16</v>
      </c>
      <c r="I212" s="14">
        <f t="shared" si="40"/>
        <v>4.0460889567941856E+17</v>
      </c>
      <c r="J212" s="40">
        <f>I212/BBMData!D212</f>
        <v>5.0576111959927318E-2</v>
      </c>
      <c r="K212" s="14">
        <f t="shared" si="37"/>
        <v>0.94942388804007272</v>
      </c>
      <c r="L212" s="14">
        <f>BBMData!Q212-BLMLossSum!J212</f>
        <v>7.044320052639004E-3</v>
      </c>
      <c r="M212" s="14">
        <f>'230'!C212*Notes!$C$4/Notes!$F$56</f>
        <v>4.4836083756596232E+16</v>
      </c>
      <c r="N212" s="14">
        <f>'301'!C212*Notes!$C$4/Notes!$F$57</f>
        <v>1.2225638279773838E+17</v>
      </c>
      <c r="O212" s="14">
        <f>'303'!C212*Notes!$C$4/Notes!$F$58</f>
        <v>1.286770405878708E+17</v>
      </c>
      <c r="P212" s="14">
        <f>'307'!C212*Notes!$C$4/Notes!$F$59</f>
        <v>7.6383825796277216E+16</v>
      </c>
      <c r="Q212" s="14">
        <f>'309'!C212*Notes!$C$4/Notes!$F$60</f>
        <v>5.3627094133213024E+16</v>
      </c>
      <c r="R212" s="14">
        <f t="shared" si="41"/>
        <v>4.2578042707169574E+17</v>
      </c>
      <c r="S212" s="37">
        <f>R212/BBMData!D212</f>
        <v>5.3222553383961965E-2</v>
      </c>
      <c r="T212" s="14">
        <f t="shared" si="38"/>
        <v>0.94677744661603802</v>
      </c>
      <c r="U212" s="37">
        <f>BBMData!Q212-S212</f>
        <v>4.397878628604357E-3</v>
      </c>
      <c r="W212" s="15">
        <f>'230'!C212*Notes!$C$4/Notes!$H$56</f>
        <v>3.6457927106172664E+16</v>
      </c>
      <c r="X212" s="14">
        <f>'301'!C212*Notes!$C$4/Notes!$H$57</f>
        <v>8.6503655254973952E+16</v>
      </c>
      <c r="Y212" s="14">
        <f>'303'!C212*Notes!$C$4/Notes!$H$58</f>
        <v>2.2153501076414442E+17</v>
      </c>
      <c r="Z212" s="14">
        <f>'307'!C212*Notes!$C$4/Notes!$H$59</f>
        <v>5.4077576322160592E+16</v>
      </c>
      <c r="AA212" s="14">
        <f>'309'!C212*Notes!$C$4/Notes!$H$60</f>
        <v>5.28102112157002E+16</v>
      </c>
      <c r="AB212" s="14">
        <f t="shared" si="42"/>
        <v>4.5138438066315181E+17</v>
      </c>
      <c r="AC212" s="15">
        <f>AB212/BBMData!D212</f>
        <v>5.6423047582893973E-2</v>
      </c>
      <c r="AD212" s="14">
        <f t="shared" si="39"/>
        <v>0.94357695241710604</v>
      </c>
      <c r="AE212" s="15">
        <f t="shared" si="43"/>
        <v>9579075437378752</v>
      </c>
      <c r="AF212" s="37">
        <f>BBMData!Q212-AC212</f>
        <v>1.197384429672349E-3</v>
      </c>
      <c r="AG212" s="14">
        <f t="shared" si="44"/>
        <v>9.1758686234992923E+31</v>
      </c>
      <c r="AH212" s="14">
        <f>AG212/BBMData!R212^2</f>
        <v>9.2641128391380972E-3</v>
      </c>
      <c r="AI212" s="15">
        <f t="shared" si="45"/>
        <v>2.0780552797854915E-2</v>
      </c>
      <c r="AK212" s="40">
        <f t="shared" si="46"/>
        <v>0.1222538569496098</v>
      </c>
      <c r="AL212" s="40">
        <f t="shared" si="47"/>
        <v>7.6324985339319001E-2</v>
      </c>
      <c r="AM212" s="40">
        <f t="shared" si="48"/>
        <v>2.0780552797854915E-2</v>
      </c>
    </row>
    <row r="213" spans="1:39" x14ac:dyDescent="0.25">
      <c r="A213" t="s">
        <v>222</v>
      </c>
      <c r="B213">
        <v>1221865200</v>
      </c>
      <c r="C213" s="15">
        <f>BBMData!O213</f>
        <v>4.1636131289327379E+17</v>
      </c>
      <c r="D213" s="14">
        <f>'230'!C213*Notes!$C$4/Notes!$D$56</f>
        <v>2.4617376E+16</v>
      </c>
      <c r="E213" s="14">
        <f>'301'!C213*Notes!$C$4/Notes!$D$57</f>
        <v>7.9422377102250032E+16</v>
      </c>
      <c r="F213" s="14">
        <f>'303'!C213*Notes!$C$4/Notes!$D$58</f>
        <v>1.5433922563406819E+17</v>
      </c>
      <c r="G213" s="14">
        <f>'307'!C213*Notes!$C$4/Notes!$D$59</f>
        <v>4.9117086314940408E+16</v>
      </c>
      <c r="H213" s="14">
        <f>'309'!C213*Notes!$C$4/Notes!$D$60</f>
        <v>6.582142106466864E+16</v>
      </c>
      <c r="I213" s="14">
        <f t="shared" si="40"/>
        <v>3.733174861159273E+17</v>
      </c>
      <c r="J213" s="40">
        <f>I213/BBMData!D213</f>
        <v>5.0244614551268815E-2</v>
      </c>
      <c r="K213" s="14">
        <f t="shared" si="37"/>
        <v>0.94975538544873117</v>
      </c>
      <c r="L213" s="14">
        <f>BBMData!Q213-BLMLossSum!J213</f>
        <v>5.7932472109483851E-3</v>
      </c>
      <c r="M213" s="14">
        <f>'230'!C213*Notes!$C$4/Notes!$F$56</f>
        <v>4.362497360572084E+16</v>
      </c>
      <c r="N213" s="14">
        <f>'301'!C213*Notes!$C$4/Notes!$F$57</f>
        <v>1.2144194353409691E+17</v>
      </c>
      <c r="O213" s="14">
        <f>'303'!C213*Notes!$C$4/Notes!$F$58</f>
        <v>1.1702619605031376E+17</v>
      </c>
      <c r="P213" s="14">
        <f>'307'!C213*Notes!$C$4/Notes!$F$59</f>
        <v>6.8056647075124648E+16</v>
      </c>
      <c r="Q213" s="14">
        <f>'309'!C213*Notes!$C$4/Notes!$F$60</f>
        <v>4.7366459555541824E+16</v>
      </c>
      <c r="R213" s="14">
        <f t="shared" si="41"/>
        <v>3.9751621982079802E+17</v>
      </c>
      <c r="S213" s="37">
        <f>R213/BBMData!D213</f>
        <v>5.3501510070093947E-2</v>
      </c>
      <c r="T213" s="14">
        <f t="shared" si="38"/>
        <v>0.94649848992990604</v>
      </c>
      <c r="U213" s="37">
        <f>BBMData!Q213-S213</f>
        <v>2.5363516921232537E-3</v>
      </c>
      <c r="W213" s="15">
        <f>'230'!C213*Notes!$C$4/Notes!$H$56</f>
        <v>3.5473127322189192E+16</v>
      </c>
      <c r="X213" s="14">
        <f>'301'!C213*Notes!$C$4/Notes!$H$57</f>
        <v>8.5927391082290944E+16</v>
      </c>
      <c r="Y213" s="14">
        <f>'303'!C213*Notes!$C$4/Notes!$H$58</f>
        <v>2.0147649870754707E+17</v>
      </c>
      <c r="Z213" s="14">
        <f>'307'!C213*Notes!$C$4/Notes!$H$59</f>
        <v>4.8182170610977336E+16</v>
      </c>
      <c r="AA213" s="14">
        <f>'309'!C213*Notes!$C$4/Notes!$H$60</f>
        <v>4.6644942712248608E+16</v>
      </c>
      <c r="AB213" s="14">
        <f t="shared" si="42"/>
        <v>4.1770413043525312E+17</v>
      </c>
      <c r="AC213" s="15">
        <f>AB213/BBMData!D213</f>
        <v>5.6218590906494365E-2</v>
      </c>
      <c r="AD213" s="14">
        <f t="shared" si="39"/>
        <v>0.94378140909350561</v>
      </c>
      <c r="AE213" s="15">
        <f t="shared" si="43"/>
        <v>-1342817541979328</v>
      </c>
      <c r="AF213" s="37">
        <f>BBMData!Q213-AC213</f>
        <v>-1.8072914427716413E-4</v>
      </c>
      <c r="AG213" s="14">
        <f t="shared" si="44"/>
        <v>1.8031589510474043E+30</v>
      </c>
      <c r="AH213" s="14">
        <f>AG213/BBMData!R213^2</f>
        <v>2.1127812369971019E-4</v>
      </c>
      <c r="AI213" s="15">
        <f t="shared" si="45"/>
        <v>-3.2251256310250262E-3</v>
      </c>
      <c r="AK213" s="40">
        <f t="shared" si="46"/>
        <v>0.10338094689498674</v>
      </c>
      <c r="AL213" s="40">
        <f t="shared" si="47"/>
        <v>4.5261393143186557E-2</v>
      </c>
      <c r="AM213" s="40">
        <f t="shared" si="48"/>
        <v>-3.2251256310250262E-3</v>
      </c>
    </row>
    <row r="214" spans="1:39" x14ac:dyDescent="0.25">
      <c r="A214" t="s">
        <v>223</v>
      </c>
      <c r="B214">
        <v>1222470000</v>
      </c>
      <c r="C214" s="15">
        <f>BBMData!O214</f>
        <v>1.4946959750343968E+17</v>
      </c>
      <c r="D214" s="14">
        <f>'230'!C214*Notes!$C$4/Notes!$D$56</f>
        <v>2175264000000000.2</v>
      </c>
      <c r="E214" s="14">
        <f>'301'!C214*Notes!$C$4/Notes!$D$57</f>
        <v>9904931326733660</v>
      </c>
      <c r="F214" s="14">
        <f>'303'!C214*Notes!$C$4/Notes!$D$58</f>
        <v>4.6797012738547904E+16</v>
      </c>
      <c r="G214" s="14">
        <f>'307'!C214*Notes!$C$4/Notes!$D$59</f>
        <v>8956992873754392</v>
      </c>
      <c r="H214" s="14">
        <f>'309'!C214*Notes!$C$4/Notes!$D$60</f>
        <v>3.1557046657757456E+16</v>
      </c>
      <c r="I214" s="14">
        <f t="shared" si="40"/>
        <v>9.9391247596793408E+16</v>
      </c>
      <c r="J214" s="40">
        <f>I214/BBMData!D214</f>
        <v>5.491229148994111E-2</v>
      </c>
      <c r="K214" s="14">
        <f t="shared" si="37"/>
        <v>0.94508770851005885</v>
      </c>
      <c r="L214" s="14">
        <f>BBMData!Q214-BLMLossSum!J214</f>
        <v>2.7667596633506229E-2</v>
      </c>
      <c r="M214" s="14">
        <f>'230'!C214*Notes!$C$4/Notes!$F$56</f>
        <v>3854831424172696</v>
      </c>
      <c r="N214" s="14">
        <f>'301'!C214*Notes!$C$4/Notes!$F$57</f>
        <v>1.5145279640040132E+16</v>
      </c>
      <c r="O214" s="14">
        <f>'303'!C214*Notes!$C$4/Notes!$F$58</f>
        <v>3.5483373489865968E+16</v>
      </c>
      <c r="P214" s="14">
        <f>'307'!C214*Notes!$C$4/Notes!$F$59</f>
        <v>1.2410811564734176E+16</v>
      </c>
      <c r="Q214" s="14">
        <f>'309'!C214*Notes!$C$4/Notes!$F$60</f>
        <v>2.270910518231516E+16</v>
      </c>
      <c r="R214" s="14">
        <f t="shared" si="41"/>
        <v>8.9603401301128128E+16</v>
      </c>
      <c r="S214" s="37">
        <f>R214/BBMData!D214</f>
        <v>4.9504641602833223E-2</v>
      </c>
      <c r="T214" s="14">
        <f t="shared" si="38"/>
        <v>0.95049535839716681</v>
      </c>
      <c r="U214" s="37">
        <f>BBMData!Q214-S214</f>
        <v>3.3075246520614117E-2</v>
      </c>
      <c r="W214" s="15">
        <f>'230'!C214*Notes!$C$4/Notes!$H$56</f>
        <v>3134510226897235.5</v>
      </c>
      <c r="X214" s="14">
        <f>'301'!C214*Notes!$C$4/Notes!$H$57</f>
        <v>1.07161852718126E+16</v>
      </c>
      <c r="Y214" s="14">
        <f>'303'!C214*Notes!$C$4/Notes!$H$58</f>
        <v>6.1089449152023632E+16</v>
      </c>
      <c r="Z214" s="14">
        <f>'307'!C214*Notes!$C$4/Notes!$H$59</f>
        <v>8786501626690921</v>
      </c>
      <c r="AA214" s="14">
        <f>'309'!C214*Notes!$C$4/Notes!$H$60</f>
        <v>2.2363185262631388E+16</v>
      </c>
      <c r="AB214" s="14">
        <f t="shared" si="42"/>
        <v>1.0608983154005579E+17</v>
      </c>
      <c r="AC214" s="15">
        <f>AB214/BBMData!D214</f>
        <v>5.8613166596715907E-2</v>
      </c>
      <c r="AD214" s="14">
        <f t="shared" si="39"/>
        <v>0.94138683340328411</v>
      </c>
      <c r="AE214" s="15">
        <f t="shared" si="43"/>
        <v>4.3379765963383888E+16</v>
      </c>
      <c r="AF214" s="37">
        <f>BBMData!Q214-AC214</f>
        <v>2.3966721526731433E-2</v>
      </c>
      <c r="AG214" s="14">
        <f t="shared" si="44"/>
        <v>1.8818040950379592E+33</v>
      </c>
      <c r="AH214" s="14">
        <f>AG214/BBMData!R214^2</f>
        <v>3.1198568103598778</v>
      </c>
      <c r="AI214" s="15">
        <f t="shared" si="45"/>
        <v>0.29022467905144128</v>
      </c>
      <c r="AK214" s="40">
        <f t="shared" si="46"/>
        <v>0.33504037438445528</v>
      </c>
      <c r="AL214" s="40">
        <f t="shared" si="47"/>
        <v>0.40052423504340995</v>
      </c>
      <c r="AM214" s="40">
        <f t="shared" si="48"/>
        <v>0.29022467905144128</v>
      </c>
    </row>
    <row r="215" spans="1:39" x14ac:dyDescent="0.25">
      <c r="A215" t="s">
        <v>224</v>
      </c>
      <c r="B215">
        <v>1223074800</v>
      </c>
      <c r="C215" s="15">
        <f>BBMData!O215</f>
        <v>1.4969770655204077E+17</v>
      </c>
      <c r="D215" s="14">
        <f>'230'!C215*Notes!$C$4/Notes!$D$56</f>
        <v>2235744000000000.2</v>
      </c>
      <c r="E215" s="14">
        <f>'301'!C215*Notes!$C$4/Notes!$D$57</f>
        <v>1.1403314474205318E+16</v>
      </c>
      <c r="F215" s="14">
        <f>'303'!C215*Notes!$C$4/Notes!$D$58</f>
        <v>4.4683302268924176E+16</v>
      </c>
      <c r="G215" s="14">
        <f>'307'!C215*Notes!$C$4/Notes!$D$59</f>
        <v>8723356667430818</v>
      </c>
      <c r="H215" s="14">
        <f>'309'!C215*Notes!$C$4/Notes!$D$60</f>
        <v>3.158031881605964E+16</v>
      </c>
      <c r="I215" s="14">
        <f t="shared" si="40"/>
        <v>9.8626036226619952E+16</v>
      </c>
      <c r="J215" s="40">
        <f>I215/BBMData!D215</f>
        <v>5.1908440119273661E-2</v>
      </c>
      <c r="K215" s="14">
        <f t="shared" si="37"/>
        <v>0.94809155988072635</v>
      </c>
      <c r="L215" s="14">
        <f>BBMData!Q215-BLMLossSum!J215</f>
        <v>2.6879826487063579E-2</v>
      </c>
      <c r="M215" s="14">
        <f>'230'!C215*Notes!$C$4/Notes!$F$56</f>
        <v>3962009313630695</v>
      </c>
      <c r="N215" s="14">
        <f>'301'!C215*Notes!$C$4/Notes!$F$57</f>
        <v>1.74364042352336E+16</v>
      </c>
      <c r="O215" s="14">
        <f>'303'!C215*Notes!$C$4/Notes!$F$58</f>
        <v>3.3880673367485764E+16</v>
      </c>
      <c r="P215" s="14">
        <f>'307'!C215*Notes!$C$4/Notes!$F$59</f>
        <v>1.2087085178853304E+16</v>
      </c>
      <c r="Q215" s="14">
        <f>'309'!C215*Notes!$C$4/Notes!$F$60</f>
        <v>2.2725852310030732E+16</v>
      </c>
      <c r="R215" s="14">
        <f t="shared" si="41"/>
        <v>9.0092024405234096E+16</v>
      </c>
      <c r="S215" s="37">
        <f>R215/BBMData!D215</f>
        <v>4.7416854950123211E-2</v>
      </c>
      <c r="T215" s="14">
        <f t="shared" si="38"/>
        <v>0.95258314504987673</v>
      </c>
      <c r="U215" s="37">
        <f>BBMData!Q215-S215</f>
        <v>3.1371411656214029E-2</v>
      </c>
      <c r="W215" s="15">
        <f>'230'!C215*Notes!$C$4/Notes!$H$56</f>
        <v>3221660650258604.5</v>
      </c>
      <c r="X215" s="14">
        <f>'301'!C215*Notes!$C$4/Notes!$H$57</f>
        <v>1.2337292060622926E+16</v>
      </c>
      <c r="Y215" s="14">
        <f>'303'!C215*Notes!$C$4/Notes!$H$58</f>
        <v>5.8330183107039208E+16</v>
      </c>
      <c r="Z215" s="14">
        <f>'307'!C215*Notes!$C$4/Notes!$H$59</f>
        <v>8557312552204640</v>
      </c>
      <c r="AA215" s="14">
        <f>'309'!C215*Notes!$C$4/Notes!$H$60</f>
        <v>2.2379677287161352E+16</v>
      </c>
      <c r="AB215" s="14">
        <f t="shared" si="42"/>
        <v>1.0482612565728672E+17</v>
      </c>
      <c r="AC215" s="15">
        <f>AB215/BBMData!D215</f>
        <v>5.5171645082782488E-2</v>
      </c>
      <c r="AD215" s="14">
        <f t="shared" si="39"/>
        <v>0.94482835491721751</v>
      </c>
      <c r="AE215" s="15">
        <f t="shared" si="43"/>
        <v>4.4871580894754048E+16</v>
      </c>
      <c r="AF215" s="37">
        <f>BBMData!Q215-AC215</f>
        <v>2.3616621523554752E-2</v>
      </c>
      <c r="AG215" s="14">
        <f t="shared" si="44"/>
        <v>2.0134587719944565E+33</v>
      </c>
      <c r="AH215" s="14">
        <f>AG215/BBMData!R215^2</f>
        <v>3.0175477797610073</v>
      </c>
      <c r="AI215" s="15">
        <f t="shared" si="45"/>
        <v>0.29974795157703327</v>
      </c>
      <c r="AK215" s="40">
        <f t="shared" si="46"/>
        <v>0.34116534916763275</v>
      </c>
      <c r="AL215" s="40">
        <f t="shared" si="47"/>
        <v>0.39817364954810053</v>
      </c>
      <c r="AM215" s="40">
        <f t="shared" si="48"/>
        <v>0.29974795157703327</v>
      </c>
    </row>
    <row r="216" spans="1:39" x14ac:dyDescent="0.25">
      <c r="A216" t="s">
        <v>225</v>
      </c>
      <c r="B216">
        <v>1223679600</v>
      </c>
      <c r="C216" s="15">
        <f>BBMData!O216</f>
        <v>1.3950440967216915E+17</v>
      </c>
      <c r="D216" s="14">
        <f>'230'!C216*Notes!$C$4/Notes!$D$56</f>
        <v>2171232000000000</v>
      </c>
      <c r="E216" s="14">
        <f>'301'!C216*Notes!$C$4/Notes!$D$57</f>
        <v>8850413923127035</v>
      </c>
      <c r="F216" s="14">
        <f>'303'!C216*Notes!$C$4/Notes!$D$58</f>
        <v>3.6832651677118432E+16</v>
      </c>
      <c r="G216" s="14">
        <f>'307'!C216*Notes!$C$4/Notes!$D$59</f>
        <v>9218778020598880</v>
      </c>
      <c r="H216" s="14">
        <f>'309'!C216*Notes!$C$4/Notes!$D$60</f>
        <v>5.4895142741794656E+16</v>
      </c>
      <c r="I216" s="14">
        <f t="shared" si="40"/>
        <v>1.1196821836263901E+17</v>
      </c>
      <c r="J216" s="40">
        <f>I216/BBMData!D216</f>
        <v>6.9545477243875164E-2</v>
      </c>
      <c r="K216" s="14">
        <f t="shared" si="37"/>
        <v>0.93045452275612484</v>
      </c>
      <c r="L216" s="14">
        <f>BBMData!Q216-BLMLossSum!J216</f>
        <v>1.7103224415857224E-2</v>
      </c>
      <c r="M216" s="14">
        <f>'230'!C216*Notes!$C$4/Notes!$F$56</f>
        <v>3847686231542162.5</v>
      </c>
      <c r="N216" s="14">
        <f>'301'!C216*Notes!$C$4/Notes!$F$57</f>
        <v>1.3532854431214566E+16</v>
      </c>
      <c r="O216" s="14">
        <f>'303'!C216*Notes!$C$4/Notes!$F$58</f>
        <v>2.7927994963763272E+16</v>
      </c>
      <c r="P216" s="14">
        <f>'307'!C216*Notes!$C$4/Notes!$F$59</f>
        <v>1.277354112963684E+16</v>
      </c>
      <c r="Q216" s="14">
        <f>'309'!C216*Notes!$C$4/Notes!$F$60</f>
        <v>3.9503683093080936E+16</v>
      </c>
      <c r="R216" s="14">
        <f t="shared" si="41"/>
        <v>9.7585759849237776E+16</v>
      </c>
      <c r="S216" s="37">
        <f>R216/BBMData!D216</f>
        <v>6.0612273198284335E-2</v>
      </c>
      <c r="T216" s="14">
        <f t="shared" si="38"/>
        <v>0.93938772680171567</v>
      </c>
      <c r="U216" s="37">
        <f>BBMData!Q216-S216</f>
        <v>2.6036428461448054E-2</v>
      </c>
      <c r="W216" s="15">
        <f>'230'!C216*Notes!$C$4/Notes!$H$56</f>
        <v>3128700198673144</v>
      </c>
      <c r="X216" s="14">
        <f>'301'!C216*Notes!$C$4/Notes!$H$57</f>
        <v>9575298626904796</v>
      </c>
      <c r="Y216" s="14">
        <f>'303'!C216*Notes!$C$4/Notes!$H$58</f>
        <v>4.8081838350123368E+16</v>
      </c>
      <c r="Z216" s="14">
        <f>'307'!C216*Notes!$C$4/Notes!$H$59</f>
        <v>9043303842681574</v>
      </c>
      <c r="AA216" s="14">
        <f>'309'!C216*Notes!$C$4/Notes!$H$60</f>
        <v>3.890193719543044E+16</v>
      </c>
      <c r="AB216" s="14">
        <f t="shared" si="42"/>
        <v>1.0873107821381333E+17</v>
      </c>
      <c r="AC216" s="15">
        <f>AB216/BBMData!D216</f>
        <v>6.7534831188703931E-2</v>
      </c>
      <c r="AD216" s="14">
        <f t="shared" si="39"/>
        <v>0.93246516881129604</v>
      </c>
      <c r="AE216" s="15">
        <f t="shared" si="43"/>
        <v>3.0773331458355824E+16</v>
      </c>
      <c r="AF216" s="37">
        <f>BBMData!Q216-AC216</f>
        <v>1.9113870471028457E-2</v>
      </c>
      <c r="AG216" s="14">
        <f t="shared" si="44"/>
        <v>9.4699792904583219E+32</v>
      </c>
      <c r="AH216" s="14">
        <f>AG216/BBMData!R216^2</f>
        <v>1.9924214263282176</v>
      </c>
      <c r="AI216" s="15">
        <f t="shared" si="45"/>
        <v>0.22059038514031318</v>
      </c>
      <c r="AK216" s="40">
        <f t="shared" si="46"/>
        <v>0.19738581292332838</v>
      </c>
      <c r="AL216" s="40">
        <f t="shared" si="47"/>
        <v>0.30048261500434892</v>
      </c>
      <c r="AM216" s="40">
        <f t="shared" si="48"/>
        <v>0.22059038514031318</v>
      </c>
    </row>
    <row r="217" spans="1:39" x14ac:dyDescent="0.25">
      <c r="A217" t="s">
        <v>226</v>
      </c>
      <c r="B217">
        <v>1224284400</v>
      </c>
      <c r="C217" s="15">
        <f>BBMData!O217</f>
        <v>1.3977860655204077E+17</v>
      </c>
      <c r="D217" s="14">
        <f>'230'!C217*Notes!$C$4/Notes!$D$56</f>
        <v>2467584000000000.5</v>
      </c>
      <c r="E217" s="14">
        <f>'301'!C217*Notes!$C$4/Notes!$D$57</f>
        <v>8339295793827905</v>
      </c>
      <c r="F217" s="14">
        <f>'303'!C217*Notes!$C$4/Notes!$D$58</f>
        <v>3.6972670610224184E+16</v>
      </c>
      <c r="G217" s="14">
        <f>'307'!C217*Notes!$C$4/Notes!$D$59</f>
        <v>8348975758502680</v>
      </c>
      <c r="H217" s="14">
        <f>'309'!C217*Notes!$C$4/Notes!$D$60</f>
        <v>4.5427253005857336E+16</v>
      </c>
      <c r="I217" s="14">
        <f t="shared" si="40"/>
        <v>1.015557791684121E+17</v>
      </c>
      <c r="J217" s="40">
        <f>I217/BBMData!D217</f>
        <v>6.3871559225416416E-2</v>
      </c>
      <c r="K217" s="14">
        <f t="shared" si="37"/>
        <v>0.93612844077458357</v>
      </c>
      <c r="L217" s="14">
        <f>BBMData!Q217-BLMLossSum!J217</f>
        <v>2.4039514077753885E-2</v>
      </c>
      <c r="M217" s="14">
        <f>'230'!C217*Notes!$C$4/Notes!$F$56</f>
        <v>4372857889886358</v>
      </c>
      <c r="N217" s="14">
        <f>'301'!C217*Notes!$C$4/Notes!$F$57</f>
        <v>1.2751321804487888E+16</v>
      </c>
      <c r="O217" s="14">
        <f>'303'!C217*Notes!$C$4/Notes!$F$58</f>
        <v>2.8034162939202252E+16</v>
      </c>
      <c r="P217" s="14">
        <f>'307'!C217*Notes!$C$4/Notes!$F$59</f>
        <v>1.1568342897863472E+16</v>
      </c>
      <c r="Q217" s="14">
        <f>'309'!C217*Notes!$C$4/Notes!$F$60</f>
        <v>3.2690393300795864E+16</v>
      </c>
      <c r="R217" s="14">
        <f t="shared" si="41"/>
        <v>8.941707883223584E+16</v>
      </c>
      <c r="S217" s="37">
        <f>R217/BBMData!D217</f>
        <v>5.6237156498261533E-2</v>
      </c>
      <c r="T217" s="14">
        <f t="shared" si="38"/>
        <v>0.94376284350173845</v>
      </c>
      <c r="U217" s="37">
        <f>BBMData!Q217-S217</f>
        <v>3.1673916804908768E-2</v>
      </c>
      <c r="W217" s="15">
        <f>'230'!C217*Notes!$C$4/Notes!$H$56</f>
        <v>3555737273143852</v>
      </c>
      <c r="X217" s="14">
        <f>'301'!C217*Notes!$C$4/Notes!$H$57</f>
        <v>9022317855138256</v>
      </c>
      <c r="Y217" s="14">
        <f>'303'!C217*Notes!$C$4/Notes!$H$58</f>
        <v>4.8264620946569704E+16</v>
      </c>
      <c r="Z217" s="14">
        <f>'307'!C217*Notes!$C$4/Notes!$H$59</f>
        <v>8190057770196503</v>
      </c>
      <c r="AA217" s="14">
        <f>'309'!C217*Notes!$C$4/Notes!$H$60</f>
        <v>3.219243188249002E+16</v>
      </c>
      <c r="AB217" s="14">
        <f t="shared" si="42"/>
        <v>1.0122516572753834E+17</v>
      </c>
      <c r="AC217" s="15">
        <f>AB217/BBMData!D217</f>
        <v>6.3663626243734797E-2</v>
      </c>
      <c r="AD217" s="14">
        <f t="shared" si="39"/>
        <v>0.93633637375626522</v>
      </c>
      <c r="AE217" s="15">
        <f t="shared" si="43"/>
        <v>3.8553440824502432E+16</v>
      </c>
      <c r="AF217" s="37">
        <f>BBMData!Q217-AC217</f>
        <v>2.4247447059435503E-2</v>
      </c>
      <c r="AG217" s="14">
        <f t="shared" si="44"/>
        <v>1.4863677994084108E+33</v>
      </c>
      <c r="AH217" s="14">
        <f>AG217/BBMData!R217^2</f>
        <v>3.2098816245926365</v>
      </c>
      <c r="AI217" s="15">
        <f t="shared" si="45"/>
        <v>0.27581789356405306</v>
      </c>
      <c r="AK217" s="40">
        <f t="shared" si="46"/>
        <v>0.27345262859948449</v>
      </c>
      <c r="AL217" s="40">
        <f t="shared" si="47"/>
        <v>0.36029496188356191</v>
      </c>
      <c r="AM217" s="40">
        <f t="shared" si="48"/>
        <v>0.27581789356405306</v>
      </c>
    </row>
    <row r="218" spans="1:39" x14ac:dyDescent="0.25">
      <c r="A218" t="s">
        <v>227</v>
      </c>
      <c r="B218">
        <v>1224889200</v>
      </c>
      <c r="C218" s="15">
        <f>BBMData!O218</f>
        <v>1.0977472215268264E+17</v>
      </c>
      <c r="D218" s="14">
        <f>'230'!C218*Notes!$C$4/Notes!$D$56</f>
        <v>1610784000000000.2</v>
      </c>
      <c r="E218" s="14">
        <f>'301'!C218*Notes!$C$4/Notes!$D$57</f>
        <v>5579257895612605</v>
      </c>
      <c r="F218" s="14">
        <f>'303'!C218*Notes!$C$4/Notes!$D$58</f>
        <v>3.7126116016367464E+16</v>
      </c>
      <c r="G218" s="14">
        <f>'307'!C218*Notes!$C$4/Notes!$D$59</f>
        <v>5936611555860470</v>
      </c>
      <c r="H218" s="14">
        <f>'309'!C218*Notes!$C$4/Notes!$D$60</f>
        <v>4.3142702799193232E+16</v>
      </c>
      <c r="I218" s="14">
        <f t="shared" si="40"/>
        <v>9.3395472267033776E+16</v>
      </c>
      <c r="J218" s="40">
        <f>I218/BBMData!D218</f>
        <v>6.1851306137108458E-2</v>
      </c>
      <c r="K218" s="14">
        <f t="shared" si="37"/>
        <v>0.93814869386289157</v>
      </c>
      <c r="L218" s="14">
        <f>BBMData!Q218-BLMLossSum!J218</f>
        <v>1.0847185354734348E-2</v>
      </c>
      <c r="M218" s="14">
        <f>'230'!C218*Notes!$C$4/Notes!$F$56</f>
        <v>2854504455898039</v>
      </c>
      <c r="N218" s="14">
        <f>'301'!C218*Notes!$C$4/Notes!$F$57</f>
        <v>8531045620163833</v>
      </c>
      <c r="O218" s="14">
        <f>'303'!C218*Notes!$C$4/Notes!$F$58</f>
        <v>2.8150511405436752E+16</v>
      </c>
      <c r="P218" s="14">
        <f>'307'!C218*Notes!$C$4/Notes!$F$59</f>
        <v>8225770455695908</v>
      </c>
      <c r="Q218" s="14">
        <f>'309'!C218*Notes!$C$4/Notes!$F$60</f>
        <v>3.1046383596717248E+16</v>
      </c>
      <c r="R218" s="14">
        <f t="shared" si="41"/>
        <v>7.8808215533911776E+16</v>
      </c>
      <c r="S218" s="37">
        <f>R218/BBMData!D218</f>
        <v>5.219087121451111E-2</v>
      </c>
      <c r="T218" s="14">
        <f t="shared" si="38"/>
        <v>0.94780912878548884</v>
      </c>
      <c r="U218" s="37">
        <f>BBMData!Q218-S218</f>
        <v>2.0507620277331697E-2</v>
      </c>
      <c r="W218" s="15">
        <f>'230'!C218*Notes!$C$4/Notes!$H$56</f>
        <v>2321106275524459</v>
      </c>
      <c r="X218" s="14">
        <f>'301'!C218*Notes!$C$4/Notes!$H$57</f>
        <v>6036221687598950</v>
      </c>
      <c r="Y218" s="14">
        <f>'303'!C218*Notes!$C$4/Notes!$H$58</f>
        <v>4.8464930641305416E+16</v>
      </c>
      <c r="Z218" s="14">
        <f>'307'!C218*Notes!$C$4/Notes!$H$59</f>
        <v>5823611543271890</v>
      </c>
      <c r="AA218" s="14">
        <f>'309'!C218*Notes!$C$4/Notes!$H$60</f>
        <v>3.0573464807798536E+16</v>
      </c>
      <c r="AB218" s="14">
        <f t="shared" si="42"/>
        <v>9.3219334955499248E+16</v>
      </c>
      <c r="AC218" s="15">
        <f>AB218/BBMData!D218</f>
        <v>6.1734658910926651E-2</v>
      </c>
      <c r="AD218" s="14">
        <f t="shared" si="39"/>
        <v>0.93826534108907333</v>
      </c>
      <c r="AE218" s="15">
        <f t="shared" si="43"/>
        <v>1.6555387197183392E+16</v>
      </c>
      <c r="AF218" s="37">
        <f>BBMData!Q218-AC218</f>
        <v>1.0963832580916155E-2</v>
      </c>
      <c r="AG218" s="14">
        <f t="shared" si="44"/>
        <v>2.7408084524866377E+32</v>
      </c>
      <c r="AH218" s="14">
        <f>AG218/BBMData!R218^2</f>
        <v>0.64640183663850848</v>
      </c>
      <c r="AI218" s="15">
        <f t="shared" si="45"/>
        <v>0.15081238077885509</v>
      </c>
      <c r="AK218" s="40">
        <f t="shared" si="46"/>
        <v>0.14920784643724641</v>
      </c>
      <c r="AL218" s="40">
        <f t="shared" si="47"/>
        <v>0.28209141423013945</v>
      </c>
      <c r="AM218" s="40">
        <f t="shared" si="48"/>
        <v>0.15081238077885509</v>
      </c>
    </row>
    <row r="219" spans="1:39" x14ac:dyDescent="0.25">
      <c r="A219" t="s">
        <v>228</v>
      </c>
      <c r="B219">
        <v>1225494000</v>
      </c>
      <c r="C219" s="15">
        <f>BBMData!O219</f>
        <v>1.2931258486703416E+17</v>
      </c>
      <c r="D219" s="14">
        <f>'230'!C219*Notes!$C$4/Notes!$D$56</f>
        <v>1806336000000000</v>
      </c>
      <c r="E219" s="14">
        <f>'301'!C219*Notes!$C$4/Notes!$D$57</f>
        <v>8309704744236903</v>
      </c>
      <c r="F219" s="14">
        <f>'303'!C219*Notes!$C$4/Notes!$D$58</f>
        <v>4.5331609109879552E+16</v>
      </c>
      <c r="G219" s="14">
        <f>'307'!C219*Notes!$C$4/Notes!$D$59</f>
        <v>7960520379314085</v>
      </c>
      <c r="H219" s="14">
        <f>'309'!C219*Notes!$C$4/Notes!$D$60</f>
        <v>4.4178313843640296E+16</v>
      </c>
      <c r="I219" s="14">
        <f t="shared" si="40"/>
        <v>1.0758648407707085E+17</v>
      </c>
      <c r="J219" s="40">
        <f>I219/BBMData!D219</f>
        <v>6.3286167104159324E-2</v>
      </c>
      <c r="K219" s="14">
        <f t="shared" si="37"/>
        <v>0.93671383289584065</v>
      </c>
      <c r="L219" s="14">
        <f>BBMData!Q219-BLMLossSum!J219</f>
        <v>1.2780059288213713E-2</v>
      </c>
      <c r="M219" s="14">
        <f>'230'!C219*Notes!$C$4/Notes!$F$56</f>
        <v>3201046298478902.5</v>
      </c>
      <c r="N219" s="14">
        <f>'301'!C219*Notes!$C$4/Notes!$F$57</f>
        <v>1.270607517873003E+16</v>
      </c>
      <c r="O219" s="14">
        <f>'303'!C219*Notes!$C$4/Notes!$F$58</f>
        <v>3.4372245637326516E+16</v>
      </c>
      <c r="P219" s="14">
        <f>'307'!C219*Notes!$C$4/Notes!$F$59</f>
        <v>1.1030099027362742E+16</v>
      </c>
      <c r="Q219" s="14">
        <f>'309'!C219*Notes!$C$4/Notes!$F$60</f>
        <v>3.1791630780060188E+16</v>
      </c>
      <c r="R219" s="14">
        <f t="shared" si="41"/>
        <v>9.3101096921958384E+16</v>
      </c>
      <c r="S219" s="37">
        <f>R219/BBMData!D219</f>
        <v>5.4765351130563758E-2</v>
      </c>
      <c r="T219" s="14">
        <f t="shared" si="38"/>
        <v>0.9452346488694362</v>
      </c>
      <c r="U219" s="37">
        <f>BBMData!Q219-S219</f>
        <v>2.1300875261809279E-2</v>
      </c>
      <c r="W219" s="15">
        <f>'230'!C219*Notes!$C$4/Notes!$H$56</f>
        <v>2602892644392885</v>
      </c>
      <c r="X219" s="14">
        <f>'301'!C219*Notes!$C$4/Notes!$H$57</f>
        <v>8990303178878089</v>
      </c>
      <c r="Y219" s="14">
        <f>'303'!C219*Notes!$C$4/Notes!$H$58</f>
        <v>5.9176491567297584E+16</v>
      </c>
      <c r="Z219" s="14">
        <f>'307'!C219*Notes!$C$4/Notes!$H$59</f>
        <v>7808996417436180</v>
      </c>
      <c r="AA219" s="14">
        <f>'309'!C219*Notes!$C$4/Notes!$H$60</f>
        <v>3.1307359899381948E+16</v>
      </c>
      <c r="AB219" s="14">
        <f t="shared" si="42"/>
        <v>1.0988604370738669E+17</v>
      </c>
      <c r="AC219" s="15">
        <f>AB219/BBMData!D219</f>
        <v>6.4638849239639223E-2</v>
      </c>
      <c r="AD219" s="14">
        <f t="shared" si="39"/>
        <v>0.93536115076036075</v>
      </c>
      <c r="AE219" s="15">
        <f t="shared" si="43"/>
        <v>1.9426541159647472E+16</v>
      </c>
      <c r="AF219" s="37">
        <f>BBMData!Q219-AC219</f>
        <v>1.1427377152733814E-2</v>
      </c>
      <c r="AG219" s="14">
        <f t="shared" si="44"/>
        <v>3.7739050142747731E+32</v>
      </c>
      <c r="AH219" s="14">
        <f>AG219/BBMData!R219^2</f>
        <v>0.70475730160995964</v>
      </c>
      <c r="AI219" s="15">
        <f t="shared" si="45"/>
        <v>0.15022931588308161</v>
      </c>
      <c r="AK219" s="40">
        <f t="shared" si="46"/>
        <v>0.16801226897059712</v>
      </c>
      <c r="AL219" s="40">
        <f t="shared" si="47"/>
        <v>0.28003065581211828</v>
      </c>
      <c r="AM219" s="40">
        <f t="shared" si="48"/>
        <v>0.15022931588308161</v>
      </c>
    </row>
    <row r="220" spans="1:39" x14ac:dyDescent="0.25">
      <c r="A220" t="s">
        <v>229</v>
      </c>
      <c r="B220">
        <v>1226102400</v>
      </c>
      <c r="C220" s="15">
        <f>BBMData!O220</f>
        <v>4.751843924439625E+17</v>
      </c>
      <c r="D220" s="14">
        <f>'230'!C220*Notes!$C$4/Notes!$D$56</f>
        <v>2.9548512E+16</v>
      </c>
      <c r="E220" s="14">
        <f>'301'!C220*Notes!$C$4/Notes!$D$57</f>
        <v>8.4234957803913936E+16</v>
      </c>
      <c r="F220" s="14">
        <f>'303'!C220*Notes!$C$4/Notes!$D$58</f>
        <v>1.5806219480061962E+17</v>
      </c>
      <c r="G220" s="14">
        <f>'307'!C220*Notes!$C$4/Notes!$D$59</f>
        <v>5.7730662114339664E+16</v>
      </c>
      <c r="H220" s="14">
        <f>'309'!C220*Notes!$C$4/Notes!$D$60</f>
        <v>1.0773457816689666E+17</v>
      </c>
      <c r="I220" s="14">
        <f t="shared" si="40"/>
        <v>4.3731090488576986E+17</v>
      </c>
      <c r="J220" s="40">
        <f>I220/BBMData!D220</f>
        <v>5.1998918535763362E-2</v>
      </c>
      <c r="K220" s="14">
        <f t="shared" si="37"/>
        <v>0.94800108146423667</v>
      </c>
      <c r="L220" s="14">
        <f>BBMData!Q220-BLMLossSum!J220</f>
        <v>4.5033873434236135E-3</v>
      </c>
      <c r="M220" s="14">
        <f>'230'!C220*Notes!$C$4/Notes!$F$56</f>
        <v>5.2363544192863024E+16</v>
      </c>
      <c r="N220" s="14">
        <f>'301'!C220*Notes!$C$4/Notes!$F$57</f>
        <v>1.2880069021417074E+17</v>
      </c>
      <c r="O220" s="14">
        <f>'303'!C220*Notes!$C$4/Notes!$F$58</f>
        <v>1.1984910071232827E+17</v>
      </c>
      <c r="P220" s="14">
        <f>'307'!C220*Notes!$C$4/Notes!$F$59</f>
        <v>7.999161985579296E+16</v>
      </c>
      <c r="Q220" s="14">
        <f>'309'!C220*Notes!$C$4/Notes!$F$60</f>
        <v>7.7528036571286368E+16</v>
      </c>
      <c r="R220" s="14">
        <f t="shared" si="41"/>
        <v>4.5853299154644134E+17</v>
      </c>
      <c r="S220" s="37">
        <f>R220/BBMData!D220</f>
        <v>5.4522353334891957E-2</v>
      </c>
      <c r="T220" s="14">
        <f t="shared" si="38"/>
        <v>0.94547764666510803</v>
      </c>
      <c r="U220" s="37">
        <f>BBMData!Q220-S220</f>
        <v>1.9799525442950189E-3</v>
      </c>
      <c r="W220" s="15">
        <f>'230'!C220*Notes!$C$4/Notes!$H$56</f>
        <v>4.2578791840252808E+16</v>
      </c>
      <c r="X220" s="14">
        <f>'301'!C220*Notes!$C$4/Notes!$H$57</f>
        <v>9.113414161224008E+16</v>
      </c>
      <c r="Y220" s="14">
        <f>'303'!C220*Notes!$C$4/Notes!$H$58</f>
        <v>2.0633651267607226E+17</v>
      </c>
      <c r="Z220" s="14">
        <f>'307'!C220*Notes!$C$4/Notes!$H$59</f>
        <v>5.6631791911314928E+16</v>
      </c>
      <c r="AA220" s="14">
        <f>'309'!C220*Notes!$C$4/Notes!$H$60</f>
        <v>7.6347078890714048E+16</v>
      </c>
      <c r="AB220" s="14">
        <f t="shared" si="42"/>
        <v>4.7302831693059411E+17</v>
      </c>
      <c r="AC220" s="15">
        <f>AB220/BBMData!D220</f>
        <v>5.6245935425754352E-2</v>
      </c>
      <c r="AD220" s="14">
        <f t="shared" si="39"/>
        <v>0.9437540645742456</v>
      </c>
      <c r="AE220" s="15">
        <f t="shared" si="43"/>
        <v>2156075513368384</v>
      </c>
      <c r="AF220" s="37">
        <f>BBMData!Q220-AC220</f>
        <v>2.563704534326236E-4</v>
      </c>
      <c r="AG220" s="14">
        <f t="shared" si="44"/>
        <v>4.6486616193467404E+30</v>
      </c>
      <c r="AH220" s="14">
        <f>AG220/BBMData!R220^2</f>
        <v>4.1145163303613779E-4</v>
      </c>
      <c r="AI220" s="15">
        <f t="shared" si="45"/>
        <v>4.5373449710317355E-3</v>
      </c>
      <c r="AK220" s="40">
        <f t="shared" si="46"/>
        <v>7.9702717851068694E-2</v>
      </c>
      <c r="AL220" s="40">
        <f t="shared" si="47"/>
        <v>3.5041977729697457E-2</v>
      </c>
      <c r="AM220" s="40">
        <f t="shared" si="48"/>
        <v>4.5373449710317355E-3</v>
      </c>
    </row>
    <row r="221" spans="1:39" x14ac:dyDescent="0.25">
      <c r="A221" t="s">
        <v>230</v>
      </c>
      <c r="B221">
        <v>1226707200</v>
      </c>
      <c r="C221" s="15">
        <f>BBMData!O221</f>
        <v>5.1422365921379341E+17</v>
      </c>
      <c r="D221" s="14">
        <f>'230'!C221*Notes!$C$4/Notes!$D$56</f>
        <v>3.666096E+16</v>
      </c>
      <c r="E221" s="14">
        <f>'301'!C221*Notes!$C$4/Notes!$D$57</f>
        <v>1.064228648063309E+17</v>
      </c>
      <c r="F221" s="14">
        <f>'303'!C221*Notes!$C$4/Notes!$D$58</f>
        <v>1.7814244426204506E+17</v>
      </c>
      <c r="G221" s="14">
        <f>'307'!C221*Notes!$C$4/Notes!$D$59</f>
        <v>6.4376626971327144E+16</v>
      </c>
      <c r="H221" s="14">
        <f>'309'!C221*Notes!$C$4/Notes!$D$60</f>
        <v>8.22127778955048E+16</v>
      </c>
      <c r="I221" s="14">
        <f t="shared" si="40"/>
        <v>4.6781567393520794E+17</v>
      </c>
      <c r="J221" s="40">
        <f>I221/BBMData!D221</f>
        <v>5.0849529775566088E-2</v>
      </c>
      <c r="K221" s="14">
        <f t="shared" si="37"/>
        <v>0.94915047022443388</v>
      </c>
      <c r="L221" s="14">
        <f>BBMData!Q221-BLMLossSum!J221</f>
        <v>5.0443462259332009E-3</v>
      </c>
      <c r="M221" s="14">
        <f>'230'!C221*Notes!$C$4/Notes!$F$56</f>
        <v>6.4967663993123704E+16</v>
      </c>
      <c r="N221" s="14">
        <f>'301'!C221*Notes!$C$4/Notes!$F$57</f>
        <v>1.6272743287333722E+17</v>
      </c>
      <c r="O221" s="14">
        <f>'303'!C221*Notes!$C$4/Notes!$F$58</f>
        <v>1.3507475187494024E+17</v>
      </c>
      <c r="P221" s="14">
        <f>'307'!C221*Notes!$C$4/Notes!$F$59</f>
        <v>8.9200270422838032E+16</v>
      </c>
      <c r="Q221" s="14">
        <f>'309'!C221*Notes!$C$4/Notes!$F$60</f>
        <v>5.9162019843209456E+16</v>
      </c>
      <c r="R221" s="14">
        <f t="shared" si="41"/>
        <v>5.1113213900744864E+17</v>
      </c>
      <c r="S221" s="37">
        <f>R221/BBMData!D221</f>
        <v>5.5557841196461816E-2</v>
      </c>
      <c r="T221" s="14">
        <f t="shared" si="38"/>
        <v>0.94444215880353821</v>
      </c>
      <c r="U221" s="37">
        <f>BBMData!Q221-S221</f>
        <v>3.3603480503747313E-4</v>
      </c>
      <c r="W221" s="15">
        <f>'230'!C221*Notes!$C$4/Notes!$H$56</f>
        <v>5.28276816275498E+16</v>
      </c>
      <c r="X221" s="14">
        <f>'301'!C221*Notes!$C$4/Notes!$H$57</f>
        <v>1.1513932795713696E+17</v>
      </c>
      <c r="Y221" s="14">
        <f>'303'!C221*Notes!$C$4/Notes!$H$58</f>
        <v>2.3254954010342432E+17</v>
      </c>
      <c r="Z221" s="14">
        <f>'307'!C221*Notes!$C$4/Notes!$H$59</f>
        <v>6.3151254620496976E+16</v>
      </c>
      <c r="AA221" s="14">
        <f>'309'!C221*Notes!$C$4/Notes!$H$60</f>
        <v>5.8260825322853352E+16</v>
      </c>
      <c r="AB221" s="14">
        <f t="shared" si="42"/>
        <v>5.2192862963146144E+17</v>
      </c>
      <c r="AC221" s="15">
        <f>AB221/BBMData!D221</f>
        <v>5.6731372786028425E-2</v>
      </c>
      <c r="AD221" s="14">
        <f t="shared" si="39"/>
        <v>0.94326862721397153</v>
      </c>
      <c r="AE221" s="15">
        <f t="shared" si="43"/>
        <v>-7704970417668032</v>
      </c>
      <c r="AF221" s="37">
        <f>BBMData!Q221-AC221</f>
        <v>-8.3749678452913617E-4</v>
      </c>
      <c r="AG221" s="14">
        <f t="shared" si="44"/>
        <v>5.9366569137139486E+31</v>
      </c>
      <c r="AH221" s="14">
        <f>AG221/BBMData!R221^2</f>
        <v>4.2935164057270802E-3</v>
      </c>
      <c r="AI221" s="15">
        <f t="shared" si="45"/>
        <v>-1.4983694895424126E-2</v>
      </c>
      <c r="AK221" s="40">
        <f t="shared" si="46"/>
        <v>9.0248638791804225E-2</v>
      </c>
      <c r="AL221" s="40">
        <f t="shared" si="47"/>
        <v>6.0120147156812144E-3</v>
      </c>
      <c r="AM221" s="40">
        <f t="shared" si="48"/>
        <v>-1.4983694895424126E-2</v>
      </c>
    </row>
    <row r="222" spans="1:39" x14ac:dyDescent="0.25">
      <c r="A222" t="s">
        <v>231</v>
      </c>
      <c r="B222">
        <v>1227312000</v>
      </c>
      <c r="C222" s="15">
        <f>BBMData!O222</f>
        <v>6.1399397462651021E+17</v>
      </c>
      <c r="D222" s="14">
        <f>'230'!C222*Notes!$C$4/Notes!$D$56</f>
        <v>4.2128352E+16</v>
      </c>
      <c r="E222" s="14">
        <f>'301'!C222*Notes!$C$4/Notes!$D$57</f>
        <v>1.1047952869571557E+17</v>
      </c>
      <c r="F222" s="14">
        <f>'303'!C222*Notes!$C$4/Notes!$D$58</f>
        <v>1.8637095416647866E+17</v>
      </c>
      <c r="G222" s="14">
        <f>'307'!C222*Notes!$C$4/Notes!$D$59</f>
        <v>7.293390488968456E+16</v>
      </c>
      <c r="H222" s="14">
        <f>'309'!C222*Notes!$C$4/Notes!$D$60</f>
        <v>1.044338103810373E+17</v>
      </c>
      <c r="I222" s="14">
        <f t="shared" si="40"/>
        <v>5.163465501329161E+17</v>
      </c>
      <c r="J222" s="40">
        <f>I222/BBMData!D222</f>
        <v>4.9648706743549625E-2</v>
      </c>
      <c r="K222" s="14">
        <f t="shared" si="37"/>
        <v>0.9503512932564504</v>
      </c>
      <c r="L222" s="14">
        <f>BBMData!Q222-BLMLossSum!J222</f>
        <v>9.3891754320763535E-3</v>
      </c>
      <c r="M222" s="14">
        <f>'230'!C222*Notes!$C$4/Notes!$F$56</f>
        <v>7.46565452001268E+16</v>
      </c>
      <c r="N222" s="14">
        <f>'301'!C222*Notes!$C$4/Notes!$F$57</f>
        <v>1.6893033393177843E+17</v>
      </c>
      <c r="O222" s="14">
        <f>'303'!C222*Notes!$C$4/Notes!$F$58</f>
        <v>1.4131393837676518E+17</v>
      </c>
      <c r="P222" s="14">
        <f>'307'!C222*Notes!$C$4/Notes!$F$59</f>
        <v>1.0105723684546275E+17</v>
      </c>
      <c r="Q222" s="14">
        <f>'309'!C222*Notes!$C$4/Notes!$F$60</f>
        <v>7.5152735623627792E+16</v>
      </c>
      <c r="R222" s="14">
        <f t="shared" si="41"/>
        <v>5.611107899777609E+17</v>
      </c>
      <c r="S222" s="37">
        <f>R222/BBMData!D222</f>
        <v>5.39529605747847E-2</v>
      </c>
      <c r="T222" s="14">
        <f t="shared" si="38"/>
        <v>0.94604703942521529</v>
      </c>
      <c r="U222" s="37">
        <f>BBMData!Q222-S222</f>
        <v>5.0849216008412787E-3</v>
      </c>
      <c r="W222" s="15">
        <f>'230'!C222*Notes!$C$4/Notes!$H$56</f>
        <v>6.0706079899417536E+16</v>
      </c>
      <c r="X222" s="14">
        <f>'301'!C222*Notes!$C$4/Notes!$H$57</f>
        <v>1.1952824902989454E+17</v>
      </c>
      <c r="Y222" s="14">
        <f>'303'!C222*Notes!$C$4/Notes!$H$58</f>
        <v>2.4329114748362688E+17</v>
      </c>
      <c r="Z222" s="14">
        <f>'307'!C222*Notes!$C$4/Notes!$H$59</f>
        <v>7.1545649637825816E+16</v>
      </c>
      <c r="AA222" s="14">
        <f>'309'!C222*Notes!$C$4/Notes!$H$60</f>
        <v>7.4007960078214128E+16</v>
      </c>
      <c r="AB222" s="14">
        <f t="shared" si="42"/>
        <v>5.6907908612897888E+17</v>
      </c>
      <c r="AC222" s="15">
        <f>AB222/BBMData!D222</f>
        <v>5.4719142897017202E-2</v>
      </c>
      <c r="AD222" s="14">
        <f t="shared" si="39"/>
        <v>0.94528085710298282</v>
      </c>
      <c r="AE222" s="15">
        <f t="shared" si="43"/>
        <v>4.4914888497531328E+16</v>
      </c>
      <c r="AF222" s="37">
        <f>BBMData!Q222-AC222</f>
        <v>4.3187392786087769E-3</v>
      </c>
      <c r="AG222" s="14">
        <f t="shared" si="44"/>
        <v>2.0173472087456719E+33</v>
      </c>
      <c r="AH222" s="14">
        <f>AG222/BBMData!R222^2</f>
        <v>0.11632827456817604</v>
      </c>
      <c r="AI222" s="15">
        <f t="shared" si="45"/>
        <v>7.315200206134409E-2</v>
      </c>
      <c r="AK222" s="40">
        <f t="shared" si="46"/>
        <v>0.15903645398636462</v>
      </c>
      <c r="AL222" s="40">
        <f t="shared" si="47"/>
        <v>8.6129810444667498E-2</v>
      </c>
      <c r="AM222" s="40">
        <f t="shared" si="48"/>
        <v>7.315200206134409E-2</v>
      </c>
    </row>
    <row r="223" spans="1:39" x14ac:dyDescent="0.25">
      <c r="A223" t="s">
        <v>232</v>
      </c>
      <c r="B223">
        <v>1227916800</v>
      </c>
      <c r="C223" s="15">
        <f>BBMData!O223</f>
        <v>6.3906212034176806E+17</v>
      </c>
      <c r="D223" s="14">
        <f>'230'!C223*Notes!$C$4/Notes!$D$56</f>
        <v>3.867696E+16</v>
      </c>
      <c r="E223" s="14">
        <f>'301'!C223*Notes!$C$4/Notes!$D$57</f>
        <v>1.3743159468228389E+17</v>
      </c>
      <c r="F223" s="14">
        <f>'303'!C223*Notes!$C$4/Notes!$D$58</f>
        <v>1.9328175164565677E+17</v>
      </c>
      <c r="G223" s="14">
        <f>'307'!C223*Notes!$C$4/Notes!$D$59</f>
        <v>7.2821309127600912E+16</v>
      </c>
      <c r="H223" s="14">
        <f>'309'!C223*Notes!$C$4/Notes!$D$60</f>
        <v>1.0909987812062459E+17</v>
      </c>
      <c r="I223" s="14">
        <f t="shared" si="40"/>
        <v>5.5131149357616614E+17</v>
      </c>
      <c r="J223" s="40">
        <f>I223/BBMData!D223</f>
        <v>4.9667702123978932E-2</v>
      </c>
      <c r="K223" s="14">
        <f t="shared" ref="K223:K286" si="49">1-J223</f>
        <v>0.95033229787602103</v>
      </c>
      <c r="L223" s="14">
        <f>BBMData!Q223-BLMLossSum!J223</f>
        <v>7.9054618707749477E-3</v>
      </c>
      <c r="M223" s="14">
        <f>'230'!C223*Notes!$C$4/Notes!$F$56</f>
        <v>6.8540260308390336E+16</v>
      </c>
      <c r="N223" s="14">
        <f>'301'!C223*Notes!$C$4/Notes!$F$57</f>
        <v>2.1014178333796042E+17</v>
      </c>
      <c r="O223" s="14">
        <f>'303'!C223*Notes!$C$4/Notes!$F$58</f>
        <v>1.4655398242480138E+17</v>
      </c>
      <c r="P223" s="14">
        <f>'307'!C223*Notes!$C$4/Notes!$F$59</f>
        <v>1.0090122412937558E+17</v>
      </c>
      <c r="Q223" s="14">
        <f>'309'!C223*Notes!$C$4/Notes!$F$60</f>
        <v>7.8510534730599904E+16</v>
      </c>
      <c r="R223" s="14">
        <f t="shared" si="41"/>
        <v>6.0464778493112768E+17</v>
      </c>
      <c r="S223" s="37">
        <f>R223/BBMData!D223</f>
        <v>5.4472773417218713E-2</v>
      </c>
      <c r="T223" s="14">
        <f t="shared" ref="T223:T286" si="50">1-S223</f>
        <v>0.94552722658278132</v>
      </c>
      <c r="U223" s="37">
        <f>BBMData!Q223-S223</f>
        <v>3.100390577535167E-3</v>
      </c>
      <c r="W223" s="15">
        <f>'230'!C223*Notes!$C$4/Notes!$H$56</f>
        <v>5.5732695739595424E+16</v>
      </c>
      <c r="X223" s="14">
        <f>'301'!C223*Notes!$C$4/Notes!$H$57</f>
        <v>1.486877982526785E+17</v>
      </c>
      <c r="Y223" s="14">
        <f>'303'!C223*Notes!$C$4/Notes!$H$58</f>
        <v>2.5231259536028646E+17</v>
      </c>
      <c r="Z223" s="14">
        <f>'307'!C223*Notes!$C$4/Notes!$H$59</f>
        <v>7.1435197071808336E+16</v>
      </c>
      <c r="AA223" s="14">
        <f>'309'!C223*Notes!$C$4/Notes!$H$60</f>
        <v>7.7314610996471936E+16</v>
      </c>
      <c r="AB223" s="14">
        <f t="shared" si="42"/>
        <v>6.054828974208407E+17</v>
      </c>
      <c r="AC223" s="15">
        <f>AB223/BBMData!D223</f>
        <v>5.4548008776652314E-2</v>
      </c>
      <c r="AD223" s="14">
        <f t="shared" ref="AD223:AD286" si="51">1-AC223</f>
        <v>0.94545199122334767</v>
      </c>
      <c r="AE223" s="15">
        <f t="shared" si="43"/>
        <v>3.357922292092736E+16</v>
      </c>
      <c r="AF223" s="37">
        <f>BBMData!Q223-AC223</f>
        <v>3.0251552181015662E-3</v>
      </c>
      <c r="AG223" s="14">
        <f t="shared" si="44"/>
        <v>1.1275642119733334E+33</v>
      </c>
      <c r="AH223" s="14">
        <f>AG223/BBMData!R223^2</f>
        <v>5.7045901165484456E-2</v>
      </c>
      <c r="AI223" s="15">
        <f t="shared" si="45"/>
        <v>5.2544536520126271E-2</v>
      </c>
      <c r="AK223" s="40">
        <f t="shared" si="46"/>
        <v>0.13731157578025938</v>
      </c>
      <c r="AL223" s="40">
        <f t="shared" si="47"/>
        <v>5.3851314786480732E-2</v>
      </c>
      <c r="AM223" s="40">
        <f t="shared" si="48"/>
        <v>5.2544536520126271E-2</v>
      </c>
    </row>
    <row r="224" spans="1:39" x14ac:dyDescent="0.25">
      <c r="A224" t="s">
        <v>233</v>
      </c>
      <c r="B224">
        <v>1228521600</v>
      </c>
      <c r="C224" s="15">
        <f>BBMData!O224</f>
        <v>4.881088529620969E+17</v>
      </c>
      <c r="D224" s="14">
        <f>'230'!C224*Notes!$C$4/Notes!$D$56</f>
        <v>2.8294560000000004E+16</v>
      </c>
      <c r="E224" s="14">
        <f>'301'!C224*Notes!$C$4/Notes!$D$57</f>
        <v>1.3288802352235635E+17</v>
      </c>
      <c r="F224" s="14">
        <f>'303'!C224*Notes!$C$4/Notes!$D$58</f>
        <v>1.8303927078559261E+17</v>
      </c>
      <c r="G224" s="14">
        <f>'307'!C224*Notes!$C$4/Notes!$D$59</f>
        <v>7.7668556685302064E+16</v>
      </c>
      <c r="H224" s="14">
        <f>'309'!C224*Notes!$C$4/Notes!$D$60</f>
        <v>1.1252476408409557E+17</v>
      </c>
      <c r="I224" s="14">
        <f t="shared" si="40"/>
        <v>5.3441517507734656E+17</v>
      </c>
      <c r="J224" s="40">
        <f>I224/BBMData!D224</f>
        <v>5.1013285135294628E-2</v>
      </c>
      <c r="K224" s="14">
        <f t="shared" si="49"/>
        <v>0.94898671486470532</v>
      </c>
      <c r="L224" s="14">
        <f>BBMData!Q224-BLMLossSum!J224</f>
        <v>-4.4202292969883206E-3</v>
      </c>
      <c r="M224" s="14">
        <f>'230'!C224*Notes!$C$4/Notes!$F$56</f>
        <v>5.0141389284767184E+16</v>
      </c>
      <c r="N224" s="14">
        <f>'301'!C224*Notes!$C$4/Notes!$F$57</f>
        <v>2.0319436961932166E+17</v>
      </c>
      <c r="O224" s="14">
        <f>'303'!C224*Notes!$C$4/Notes!$F$58</f>
        <v>1.3878772230364866E+17</v>
      </c>
      <c r="P224" s="14">
        <f>'307'!C224*Notes!$C$4/Notes!$F$59</f>
        <v>1.0761757155692814E+17</v>
      </c>
      <c r="Q224" s="14">
        <f>'309'!C224*Notes!$C$4/Notes!$F$60</f>
        <v>8.0975153692741536E+16</v>
      </c>
      <c r="R224" s="14">
        <f t="shared" si="41"/>
        <v>5.807162064574071E+17</v>
      </c>
      <c r="S224" s="37">
        <f>R224/BBMData!D224</f>
        <v>5.5433009398377919E-2</v>
      </c>
      <c r="T224" s="14">
        <f t="shared" si="50"/>
        <v>0.94456699060162208</v>
      </c>
      <c r="U224" s="37">
        <f>BBMData!Q224-S224</f>
        <v>-8.8399535600716117E-3</v>
      </c>
      <c r="W224" s="15">
        <f>'230'!C224*Notes!$C$4/Notes!$H$56</f>
        <v>4.0771873062560432E+16</v>
      </c>
      <c r="X224" s="14">
        <f>'301'!C224*Notes!$C$4/Notes!$H$57</f>
        <v>1.4377209023418539E+17</v>
      </c>
      <c r="Y224" s="14">
        <f>'303'!C224*Notes!$C$4/Notes!$H$58</f>
        <v>2.3894192323667773E+17</v>
      </c>
      <c r="Z224" s="14">
        <f>'307'!C224*Notes!$C$4/Notes!$H$59</f>
        <v>7.6190180038861056E+16</v>
      </c>
      <c r="AA224" s="14">
        <f>'309'!C224*Notes!$C$4/Notes!$H$60</f>
        <v>7.9741687273131664E+16</v>
      </c>
      <c r="AB224" s="14">
        <f t="shared" si="42"/>
        <v>5.7941775384541632E+17</v>
      </c>
      <c r="AC224" s="15">
        <f>AB224/BBMData!D224</f>
        <v>5.5309063940952301E-2</v>
      </c>
      <c r="AD224" s="14">
        <f t="shared" si="51"/>
        <v>0.94469093605904775</v>
      </c>
      <c r="AE224" s="15">
        <f t="shared" si="43"/>
        <v>-9.1308900883319424E+16</v>
      </c>
      <c r="AF224" s="37">
        <f>BBMData!Q224-AC224</f>
        <v>-8.7160081026459932E-3</v>
      </c>
      <c r="AG224" s="14">
        <f t="shared" si="44"/>
        <v>8.337315380519851E+33</v>
      </c>
      <c r="AH224" s="14">
        <f>AG224/BBMData!R224^2</f>
        <v>0.44967805035734237</v>
      </c>
      <c r="AI224" s="15">
        <f t="shared" si="45"/>
        <v>-0.18706667647843264</v>
      </c>
      <c r="AK224" s="40">
        <f t="shared" si="46"/>
        <v>-9.4868842952220506E-2</v>
      </c>
      <c r="AL224" s="40">
        <f t="shared" si="47"/>
        <v>-0.18972684665176814</v>
      </c>
      <c r="AM224" s="40">
        <f t="shared" si="48"/>
        <v>-0.18706667647843264</v>
      </c>
    </row>
    <row r="225" spans="1:39" x14ac:dyDescent="0.25">
      <c r="A225" t="s">
        <v>234</v>
      </c>
      <c r="B225">
        <v>1229126400</v>
      </c>
      <c r="C225" s="15">
        <f>BBMData!O225</f>
        <v>5.0894152598133824E+17</v>
      </c>
      <c r="D225" s="14">
        <f>'230'!C225*Notes!$C$4/Notes!$D$56</f>
        <v>2.4345216E+16</v>
      </c>
      <c r="E225" s="14">
        <f>'301'!C225*Notes!$C$4/Notes!$D$57</f>
        <v>1.1189989907608368E+17</v>
      </c>
      <c r="F225" s="14">
        <f>'303'!C225*Notes!$C$4/Notes!$D$58</f>
        <v>1.7084227906477837E+17</v>
      </c>
      <c r="G225" s="14">
        <f>'307'!C225*Notes!$C$4/Notes!$D$59</f>
        <v>6.9617959696321064E+16</v>
      </c>
      <c r="H225" s="14">
        <f>'309'!C225*Notes!$C$4/Notes!$D$60</f>
        <v>1.0168769570137995E+17</v>
      </c>
      <c r="I225" s="14">
        <f t="shared" si="40"/>
        <v>4.7839304953856314E+17</v>
      </c>
      <c r="J225" s="40">
        <f>I225/BBMData!D225</f>
        <v>5.1160654653993574E-2</v>
      </c>
      <c r="K225" s="14">
        <f t="shared" si="49"/>
        <v>0.94883934534600645</v>
      </c>
      <c r="L225" s="14">
        <f>BBMData!Q225-BLMLossSum!J225</f>
        <v>3.2669372078084347E-3</v>
      </c>
      <c r="M225" s="14">
        <f>'230'!C225*Notes!$C$4/Notes!$F$56</f>
        <v>4.3142673103159848E+16</v>
      </c>
      <c r="N225" s="14">
        <f>'301'!C225*Notes!$C$4/Notes!$F$57</f>
        <v>1.7110217196815571E+17</v>
      </c>
      <c r="O225" s="14">
        <f>'303'!C225*Notes!$C$4/Notes!$F$58</f>
        <v>1.2953947359383402E+17</v>
      </c>
      <c r="P225" s="14">
        <f>'307'!C225*Notes!$C$4/Notes!$F$59</f>
        <v>9.646266235669568E+16</v>
      </c>
      <c r="Q225" s="14">
        <f>'309'!C225*Notes!$C$4/Notes!$F$60</f>
        <v>7.3176574553190336E+16</v>
      </c>
      <c r="R225" s="14">
        <f t="shared" si="41"/>
        <v>5.1342355557503558E+17</v>
      </c>
      <c r="S225" s="37">
        <f>R225/BBMData!D225</f>
        <v>5.4906912304298623E-2</v>
      </c>
      <c r="T225" s="14">
        <f t="shared" si="50"/>
        <v>0.94509308769570133</v>
      </c>
      <c r="U225" s="37">
        <f>BBMData!Q225-S225</f>
        <v>-4.793204424966141E-4</v>
      </c>
      <c r="W225" s="15">
        <f>'230'!C225*Notes!$C$4/Notes!$H$56</f>
        <v>3.5080950417063036E+16</v>
      </c>
      <c r="X225" s="14">
        <f>'301'!C225*Notes!$C$4/Notes!$H$57</f>
        <v>1.2106495349038261E+17</v>
      </c>
      <c r="Y225" s="14">
        <f>'303'!C225*Notes!$C$4/Notes!$H$58</f>
        <v>2.2301980637637286E+17</v>
      </c>
      <c r="Z225" s="14">
        <f>'307'!C225*Notes!$C$4/Notes!$H$59</f>
        <v>6.8292821568610896E+16</v>
      </c>
      <c r="AA225" s="14">
        <f>'309'!C225*Notes!$C$4/Notes!$H$60</f>
        <v>7.2061901183678352E+16</v>
      </c>
      <c r="AB225" s="14">
        <f t="shared" si="42"/>
        <v>5.1952043303610771E+17</v>
      </c>
      <c r="AC225" s="15">
        <f>AB225/BBMData!D225</f>
        <v>5.5558928972505854E-2</v>
      </c>
      <c r="AD225" s="14">
        <f t="shared" si="51"/>
        <v>0.94444107102749419</v>
      </c>
      <c r="AE225" s="15">
        <f t="shared" si="43"/>
        <v>-1.0578907054769472E+16</v>
      </c>
      <c r="AF225" s="37">
        <f>BBMData!Q225-AC225</f>
        <v>-1.131337110703845E-3</v>
      </c>
      <c r="AG225" s="14">
        <f t="shared" si="44"/>
        <v>1.1191327447345131E+32</v>
      </c>
      <c r="AH225" s="14">
        <f>AG225/BBMData!R225^2</f>
        <v>7.6526090898742221E-3</v>
      </c>
      <c r="AI225" s="15">
        <f t="shared" si="45"/>
        <v>-2.0786095287412994E-2</v>
      </c>
      <c r="AK225" s="40">
        <f t="shared" si="46"/>
        <v>6.0023548646127273E-2</v>
      </c>
      <c r="AL225" s="40">
        <f t="shared" si="47"/>
        <v>-8.806570823740742E-3</v>
      </c>
      <c r="AM225" s="40">
        <f t="shared" si="48"/>
        <v>-2.0786095287412994E-2</v>
      </c>
    </row>
    <row r="226" spans="1:39" x14ac:dyDescent="0.25">
      <c r="A226" t="s">
        <v>235</v>
      </c>
      <c r="B226">
        <v>1229731200</v>
      </c>
      <c r="C226" s="15">
        <f>BBMData!O226</f>
        <v>4.9951319978232781E+17</v>
      </c>
      <c r="D226" s="14">
        <f>'230'!C226*Notes!$C$4/Notes!$D$56</f>
        <v>2.3508576E+16</v>
      </c>
      <c r="E226" s="14">
        <f>'301'!C226*Notes!$C$4/Notes!$D$57</f>
        <v>1.0792393804921992E+17</v>
      </c>
      <c r="F226" s="14">
        <f>'303'!C226*Notes!$C$4/Notes!$D$58</f>
        <v>1.823315038497567E+17</v>
      </c>
      <c r="G226" s="14">
        <f>'307'!C226*Notes!$C$4/Notes!$D$59</f>
        <v>7.2604562285589888E+16</v>
      </c>
      <c r="H226" s="14">
        <f>'309'!C226*Notes!$C$4/Notes!$D$60</f>
        <v>1.2911781295355064E+17</v>
      </c>
      <c r="I226" s="14">
        <f t="shared" si="40"/>
        <v>5.1548639313811718E+17</v>
      </c>
      <c r="J226" s="40">
        <f>I226/BBMData!D226</f>
        <v>5.2100908948667597E-2</v>
      </c>
      <c r="K226" s="14">
        <f t="shared" si="49"/>
        <v>0.94789909105133241</v>
      </c>
      <c r="L226" s="14">
        <f>BBMData!Q226-BLMLossSum!J226</f>
        <v>-1.6144323181513445E-3</v>
      </c>
      <c r="M226" s="14">
        <f>'230'!C226*Notes!$C$4/Notes!$F$56</f>
        <v>4.16600456323242E+16</v>
      </c>
      <c r="N226" s="14">
        <f>'301'!C226*Notes!$C$4/Notes!$F$57</f>
        <v>1.6502267079814506E+17</v>
      </c>
      <c r="O226" s="14">
        <f>'303'!C226*Notes!$C$4/Notes!$F$58</f>
        <v>1.3825106500314203E+17</v>
      </c>
      <c r="P226" s="14">
        <f>'307'!C226*Notes!$C$4/Notes!$F$59</f>
        <v>1.0060089965090779E+17</v>
      </c>
      <c r="Q226" s="14">
        <f>'309'!C226*Notes!$C$4/Notes!$F$60</f>
        <v>9.2915855753944128E+16</v>
      </c>
      <c r="R226" s="14">
        <f t="shared" si="41"/>
        <v>5.3845053683846317E+17</v>
      </c>
      <c r="S226" s="37">
        <f>R226/BBMData!D226</f>
        <v>5.442192610051174E-2</v>
      </c>
      <c r="T226" s="14">
        <f t="shared" si="50"/>
        <v>0.94557807389948823</v>
      </c>
      <c r="U226" s="37">
        <f>BBMData!Q226-S226</f>
        <v>-3.9354494699954876E-3</v>
      </c>
      <c r="W226" s="15">
        <f>'230'!C226*Notes!$C$4/Notes!$H$56</f>
        <v>3.38753695605641E+16</v>
      </c>
      <c r="X226" s="14">
        <f>'301'!C226*Notes!$C$4/Notes!$H$57</f>
        <v>1.1676334517106186E+17</v>
      </c>
      <c r="Y226" s="14">
        <f>'303'!C226*Notes!$C$4/Notes!$H$58</f>
        <v>2.3801799476970928E+17</v>
      </c>
      <c r="Z226" s="14">
        <f>'307'!C226*Notes!$C$4/Notes!$H$59</f>
        <v>7.122257588222468E+16</v>
      </c>
      <c r="AA226" s="14">
        <f>'309'!C226*Notes!$C$4/Notes!$H$60</f>
        <v>9.1500500762996096E+16</v>
      </c>
      <c r="AB226" s="14">
        <f t="shared" si="42"/>
        <v>5.5137978614655603E+17</v>
      </c>
      <c r="AC226" s="15">
        <f>AB226/BBMData!D226</f>
        <v>5.5728702865024869E-2</v>
      </c>
      <c r="AD226" s="14">
        <f t="shared" si="51"/>
        <v>0.94427129713497515</v>
      </c>
      <c r="AE226" s="15">
        <f t="shared" si="43"/>
        <v>-5.1866586364228224E+16</v>
      </c>
      <c r="AF226" s="37">
        <f>BBMData!Q226-AC226</f>
        <v>-5.2422262345086165E-3</v>
      </c>
      <c r="AG226" s="14">
        <f t="shared" si="44"/>
        <v>2.6901427810779453E+33</v>
      </c>
      <c r="AH226" s="14">
        <f>AG226/BBMData!R226^2</f>
        <v>0.16324041292213223</v>
      </c>
      <c r="AI226" s="15">
        <f t="shared" si="45"/>
        <v>-0.10383426581485745</v>
      </c>
      <c r="AK226" s="40">
        <f t="shared" si="46"/>
        <v>-3.1977520039009964E-2</v>
      </c>
      <c r="AL226" s="40">
        <f t="shared" si="47"/>
        <v>-7.7950566818060119E-2</v>
      </c>
      <c r="AM226" s="40">
        <f t="shared" si="48"/>
        <v>-0.10383426581485745</v>
      </c>
    </row>
    <row r="227" spans="1:39" x14ac:dyDescent="0.25">
      <c r="A227" t="s">
        <v>236</v>
      </c>
      <c r="B227">
        <v>1230336000</v>
      </c>
      <c r="C227" s="15">
        <f>BBMData!O227</f>
        <v>5.9087271824622976E+17</v>
      </c>
      <c r="D227" s="14">
        <f>'230'!C227*Notes!$C$4/Notes!$D$56</f>
        <v>2.4714144000000004E+16</v>
      </c>
      <c r="E227" s="14">
        <f>'301'!C227*Notes!$C$4/Notes!$D$57</f>
        <v>1.1747915697169627E+17</v>
      </c>
      <c r="F227" s="14">
        <f>'303'!C227*Notes!$C$4/Notes!$D$58</f>
        <v>1.8679868323610307E+17</v>
      </c>
      <c r="G227" s="14">
        <f>'307'!C227*Notes!$C$4/Notes!$D$59</f>
        <v>7.3147836837643504E+16</v>
      </c>
      <c r="H227" s="14">
        <f>'309'!C227*Notes!$C$4/Notes!$D$60</f>
        <v>1.2385054779115699E+17</v>
      </c>
      <c r="I227" s="14">
        <f t="shared" si="40"/>
        <v>5.2599036883659987E+17</v>
      </c>
      <c r="J227" s="40">
        <f>I227/BBMData!D227</f>
        <v>5.2646418660454393E-2</v>
      </c>
      <c r="K227" s="14">
        <f t="shared" si="49"/>
        <v>0.94735358133954561</v>
      </c>
      <c r="L227" s="14">
        <f>BBMData!Q227-BLMLossSum!J227</f>
        <v>6.494079612614348E-3</v>
      </c>
      <c r="M227" s="14">
        <f>'230'!C227*Notes!$C$4/Notes!$F$56</f>
        <v>4.3796458228853648E+16</v>
      </c>
      <c r="N227" s="14">
        <f>'301'!C227*Notes!$C$4/Notes!$F$57</f>
        <v>1.7963321758831955E+17</v>
      </c>
      <c r="O227" s="14">
        <f>'303'!C227*Notes!$C$4/Notes!$F$58</f>
        <v>1.4163825972639386E+17</v>
      </c>
      <c r="P227" s="14">
        <f>'307'!C227*Notes!$C$4/Notes!$F$59</f>
        <v>1.0135366100602837E+17</v>
      </c>
      <c r="Q227" s="14">
        <f>'309'!C227*Notes!$C$4/Notes!$F$60</f>
        <v>8.9125422514319744E+16</v>
      </c>
      <c r="R227" s="14">
        <f t="shared" si="41"/>
        <v>5.5554701906391514E+17</v>
      </c>
      <c r="S227" s="37">
        <f>R227/BBMData!D227</f>
        <v>5.5604746177951671E-2</v>
      </c>
      <c r="T227" s="14">
        <f t="shared" si="50"/>
        <v>0.94439525382204836</v>
      </c>
      <c r="U227" s="37">
        <f>BBMData!Q227-S227</f>
        <v>3.5357520951170701E-3</v>
      </c>
      <c r="W227" s="15">
        <f>'230'!C227*Notes!$C$4/Notes!$H$56</f>
        <v>3.5612567999567392E+16</v>
      </c>
      <c r="X227" s="14">
        <f>'301'!C227*Notes!$C$4/Notes!$H$57</f>
        <v>1.2710117517798155E+17</v>
      </c>
      <c r="Y227" s="14">
        <f>'303'!C227*Notes!$C$4/Notes!$H$58</f>
        <v>2.4384951075770266E+17</v>
      </c>
      <c r="Z227" s="14">
        <f>'307'!C227*Notes!$C$4/Notes!$H$59</f>
        <v>7.1755509513259032E+16</v>
      </c>
      <c r="AA227" s="14">
        <f>'309'!C227*Notes!$C$4/Notes!$H$60</f>
        <v>8.7767805877714208E+16</v>
      </c>
      <c r="AB227" s="14">
        <f t="shared" si="42"/>
        <v>5.6608656932622477E+17</v>
      </c>
      <c r="AC227" s="15">
        <f>AB227/BBMData!D227</f>
        <v>5.665965061817884E-2</v>
      </c>
      <c r="AD227" s="14">
        <f t="shared" si="51"/>
        <v>0.94334034938182121</v>
      </c>
      <c r="AE227" s="15">
        <f t="shared" si="43"/>
        <v>2.4786148920004992E+16</v>
      </c>
      <c r="AF227" s="37">
        <f>BBMData!Q227-AC227</f>
        <v>2.4808476548899006E-3</v>
      </c>
      <c r="AG227" s="14">
        <f t="shared" si="44"/>
        <v>6.1435317828466462E+32</v>
      </c>
      <c r="AH227" s="14">
        <f>AG227/BBMData!R227^2</f>
        <v>3.6085769318898189E-2</v>
      </c>
      <c r="AI227" s="15">
        <f t="shared" si="45"/>
        <v>4.1948372559106807E-2</v>
      </c>
      <c r="AK227" s="40">
        <f t="shared" si="46"/>
        <v>0.10980765807263414</v>
      </c>
      <c r="AL227" s="40">
        <f t="shared" si="47"/>
        <v>5.9785632491486301E-2</v>
      </c>
      <c r="AM227" s="40">
        <f t="shared" si="48"/>
        <v>4.1948372559106807E-2</v>
      </c>
    </row>
    <row r="228" spans="1:39" x14ac:dyDescent="0.25">
      <c r="A228" t="s">
        <v>237</v>
      </c>
      <c r="B228">
        <v>1230940800</v>
      </c>
      <c r="C228" s="15">
        <f>BBMData!O228</f>
        <v>5.9549486685698906E+17</v>
      </c>
      <c r="D228" s="14">
        <f>'230'!C228*Notes!$C$4/Notes!$D$56</f>
        <v>2.1222432E+16</v>
      </c>
      <c r="E228" s="14">
        <f>'301'!C228*Notes!$C$4/Notes!$D$57</f>
        <v>1.1360272947527498E+17</v>
      </c>
      <c r="F228" s="14">
        <f>'303'!C228*Notes!$C$4/Notes!$D$58</f>
        <v>1.3146243364568142E+17</v>
      </c>
      <c r="G228" s="14">
        <f>'307'!C228*Notes!$C$4/Notes!$D$59</f>
        <v>4.7636452043540408E+16</v>
      </c>
      <c r="H228" s="14">
        <f>'309'!C228*Notes!$C$4/Notes!$D$60</f>
        <v>1.9896919609754698E+17</v>
      </c>
      <c r="I228" s="14">
        <f t="shared" si="40"/>
        <v>5.1289324326204378E+17</v>
      </c>
      <c r="J228" s="40">
        <f>I228/BBMData!D228</f>
        <v>5.3735357813892777E-2</v>
      </c>
      <c r="K228" s="14">
        <f t="shared" si="49"/>
        <v>0.94626464218610717</v>
      </c>
      <c r="L228" s="14">
        <f>BBMData!Q228-BLMLossSum!J228</f>
        <v>8.6540968480162267E-3</v>
      </c>
      <c r="M228" s="14">
        <f>'230'!C228*Notes!$C$4/Notes!$F$56</f>
        <v>3.7608721410811832E+16</v>
      </c>
      <c r="N228" s="14">
        <f>'301'!C228*Notes!$C$4/Notes!$F$57</f>
        <v>1.7370590961403984E+17</v>
      </c>
      <c r="O228" s="14">
        <f>'303'!C228*Notes!$C$4/Notes!$F$58</f>
        <v>9.968009409057808E+16</v>
      </c>
      <c r="P228" s="14">
        <f>'307'!C228*Notes!$C$4/Notes!$F$59</f>
        <v>6.6005079858578392E+16</v>
      </c>
      <c r="Q228" s="14">
        <f>'309'!C228*Notes!$C$4/Notes!$F$60</f>
        <v>1.4318235959223245E+17</v>
      </c>
      <c r="R228" s="14">
        <f t="shared" si="41"/>
        <v>5.2018216456624058E+17</v>
      </c>
      <c r="S228" s="37">
        <f>R228/BBMData!D228</f>
        <v>5.4499011458201387E-2</v>
      </c>
      <c r="T228" s="14">
        <f t="shared" si="50"/>
        <v>0.94550098854179865</v>
      </c>
      <c r="U228" s="37">
        <f>BBMData!Q228-S228</f>
        <v>7.8904432037076172E-3</v>
      </c>
      <c r="W228" s="15">
        <f>'230'!C228*Notes!$C$4/Notes!$H$56</f>
        <v>3.0581083557504352E+16</v>
      </c>
      <c r="X228" s="14">
        <f>'301'!C228*Notes!$C$4/Notes!$H$57</f>
        <v>1.2290725258789954E+17</v>
      </c>
      <c r="Y228" s="14">
        <f>'303'!C228*Notes!$C$4/Notes!$H$58</f>
        <v>1.716128270936367E+17</v>
      </c>
      <c r="Z228" s="14">
        <f>'307'!C228*Notes!$C$4/Notes!$H$59</f>
        <v>4.6729719367847408E+16</v>
      </c>
      <c r="AA228" s="14">
        <f>'309'!C228*Notes!$C$4/Notes!$H$60</f>
        <v>1.410013123896835E+17</v>
      </c>
      <c r="AB228" s="14">
        <f t="shared" si="42"/>
        <v>5.1283219499657158E+17</v>
      </c>
      <c r="AC228" s="15">
        <f>AB228/BBMData!D228</f>
        <v>5.3728961842738621E-2</v>
      </c>
      <c r="AD228" s="14">
        <f t="shared" si="51"/>
        <v>0.94627103815726143</v>
      </c>
      <c r="AE228" s="15">
        <f t="shared" si="43"/>
        <v>8.2662671860417472E+16</v>
      </c>
      <c r="AF228" s="37">
        <f>BBMData!Q228-AC228</f>
        <v>8.6604928191703831E-3</v>
      </c>
      <c r="AG228" s="14">
        <f t="shared" si="44"/>
        <v>6.8331173191030545E+33</v>
      </c>
      <c r="AH228" s="14">
        <f>AG228/BBMData!R228^2</f>
        <v>0.39207630360618917</v>
      </c>
      <c r="AI228" s="15">
        <f t="shared" si="45"/>
        <v>0.138813407908467</v>
      </c>
      <c r="AK228" s="40">
        <f t="shared" si="46"/>
        <v>0.13871089104582066</v>
      </c>
      <c r="AL228" s="40">
        <f t="shared" si="47"/>
        <v>0.12647078334738221</v>
      </c>
      <c r="AM228" s="40">
        <f t="shared" si="48"/>
        <v>0.138813407908467</v>
      </c>
    </row>
    <row r="229" spans="1:39" x14ac:dyDescent="0.25">
      <c r="A229" t="s">
        <v>238</v>
      </c>
      <c r="B229">
        <v>1231545600</v>
      </c>
      <c r="C229" s="15">
        <f>BBMData!O229</f>
        <v>5.3793181887208595E+17</v>
      </c>
      <c r="D229" s="14">
        <f>'230'!C229*Notes!$C$4/Notes!$D$56</f>
        <v>2.0373696E+16</v>
      </c>
      <c r="E229" s="14">
        <f>'301'!C229*Notes!$C$4/Notes!$D$57</f>
        <v>1.0174747897095254E+17</v>
      </c>
      <c r="F229" s="14">
        <f>'303'!C229*Notes!$C$4/Notes!$D$58</f>
        <v>1.6582461428389299E+17</v>
      </c>
      <c r="G229" s="14">
        <f>'307'!C229*Notes!$C$4/Notes!$D$59</f>
        <v>7.2024694110859088E+16</v>
      </c>
      <c r="H229" s="14">
        <f>'309'!C229*Notes!$C$4/Notes!$D$60</f>
        <v>1.3876800126285504E+17</v>
      </c>
      <c r="I229" s="14">
        <f t="shared" si="40"/>
        <v>4.9873848462855968E+17</v>
      </c>
      <c r="J229" s="40">
        <f>I229/BBMData!D229</f>
        <v>5.3670499604907093E-2</v>
      </c>
      <c r="K229" s="14">
        <f t="shared" si="49"/>
        <v>0.94632950039509289</v>
      </c>
      <c r="L229" s="14">
        <f>BBMData!Q229-BLMLossSum!J229</f>
        <v>4.2176930292411458E-3</v>
      </c>
      <c r="M229" s="14">
        <f>'230'!C229*Notes!$C$4/Notes!$F$56</f>
        <v>3.6104658362084584E+16</v>
      </c>
      <c r="N229" s="14">
        <f>'301'!C229*Notes!$C$4/Notes!$F$57</f>
        <v>1.5557846600359533E+17</v>
      </c>
      <c r="O229" s="14">
        <f>'303'!C229*Notes!$C$4/Notes!$F$58</f>
        <v>1.2573487874796594E+17</v>
      </c>
      <c r="P229" s="14">
        <f>'307'!C229*Notes!$C$4/Notes!$F$59</f>
        <v>9.979743416305888E+16</v>
      </c>
      <c r="Q229" s="14">
        <f>'309'!C229*Notes!$C$4/Notes!$F$60</f>
        <v>9.9860331380001184E+16</v>
      </c>
      <c r="R229" s="14">
        <f t="shared" si="41"/>
        <v>5.1707576865670592E+17</v>
      </c>
      <c r="S229" s="37">
        <f>R229/BBMData!D229</f>
        <v>5.564382074518498E-2</v>
      </c>
      <c r="T229" s="14">
        <f t="shared" si="50"/>
        <v>0.94435617925481496</v>
      </c>
      <c r="U229" s="37">
        <f>BBMData!Q229-S229</f>
        <v>2.2443718889632591E-3</v>
      </c>
      <c r="W229" s="15">
        <f>'230'!C229*Notes!$C$4/Notes!$H$56</f>
        <v>2.9358072616333144E+16</v>
      </c>
      <c r="X229" s="14">
        <f>'301'!C229*Notes!$C$4/Notes!$H$57</f>
        <v>1.1008100910803043E+17</v>
      </c>
      <c r="Y229" s="14">
        <f>'303'!C229*Notes!$C$4/Notes!$H$58</f>
        <v>2.164696793585151E+17</v>
      </c>
      <c r="Z229" s="14">
        <f>'307'!C229*Notes!$C$4/Notes!$H$59</f>
        <v>7.0653745167234632E+16</v>
      </c>
      <c r="AA229" s="14">
        <f>'309'!C229*Notes!$C$4/Notes!$H$60</f>
        <v>9.8339193601421248E+16</v>
      </c>
      <c r="AB229" s="14">
        <f t="shared" si="42"/>
        <v>5.2490169985153459E+17</v>
      </c>
      <c r="AC229" s="15">
        <f>AB229/BBMData!D229</f>
        <v>5.6485988835367346E-2</v>
      </c>
      <c r="AD229" s="14">
        <f t="shared" si="51"/>
        <v>0.94351401116463263</v>
      </c>
      <c r="AE229" s="15">
        <f t="shared" si="43"/>
        <v>1.303011902055136E+16</v>
      </c>
      <c r="AF229" s="37">
        <f>BBMData!Q229-AC229</f>
        <v>1.4022037987808933E-3</v>
      </c>
      <c r="AG229" s="14">
        <f t="shared" si="44"/>
        <v>1.6978400168973435E+32</v>
      </c>
      <c r="AH229" s="14">
        <f>AG229/BBMData!R229^2</f>
        <v>1.1249825271422428E-2</v>
      </c>
      <c r="AI229" s="15">
        <f t="shared" si="45"/>
        <v>2.4222621833139366E-2</v>
      </c>
      <c r="AK229" s="40">
        <f t="shared" si="46"/>
        <v>7.2859297160940015E-2</v>
      </c>
      <c r="AL229" s="40">
        <f t="shared" si="47"/>
        <v>3.8770806045848281E-2</v>
      </c>
      <c r="AM229" s="40">
        <f t="shared" si="48"/>
        <v>2.4222621833139366E-2</v>
      </c>
    </row>
    <row r="230" spans="1:39" x14ac:dyDescent="0.25">
      <c r="A230" t="s">
        <v>239</v>
      </c>
      <c r="B230">
        <v>1232150400</v>
      </c>
      <c r="C230" s="15">
        <f>BBMData!O230</f>
        <v>5.6509257784502918E+17</v>
      </c>
      <c r="D230" s="14">
        <f>'230'!C230*Notes!$C$4/Notes!$D$56</f>
        <v>2.4143616000000004E+16</v>
      </c>
      <c r="E230" s="14">
        <f>'301'!C230*Notes!$C$4/Notes!$D$57</f>
        <v>1.0340726784346603E+17</v>
      </c>
      <c r="F230" s="14">
        <f>'303'!C230*Notes!$C$4/Notes!$D$58</f>
        <v>1.8029451608320464E+17</v>
      </c>
      <c r="G230" s="14">
        <f>'307'!C230*Notes!$C$4/Notes!$D$59</f>
        <v>7.819212697899104E+16</v>
      </c>
      <c r="H230" s="14">
        <f>'309'!C230*Notes!$C$4/Notes!$D$60</f>
        <v>1.4395381387119104E+17</v>
      </c>
      <c r="I230" s="14">
        <f t="shared" si="40"/>
        <v>5.2999134077685274E+17</v>
      </c>
      <c r="J230" s="40">
        <f>I230/BBMData!D230</f>
        <v>5.2036459575537826E-2</v>
      </c>
      <c r="K230" s="14">
        <f t="shared" si="49"/>
        <v>0.94796354042446218</v>
      </c>
      <c r="L230" s="14">
        <f>BBMData!Q230-BLMLossSum!J230</f>
        <v>3.446365936983449E-3</v>
      </c>
      <c r="M230" s="14">
        <f>'230'!C230*Notes!$C$4/Notes!$F$56</f>
        <v>4.2785413471633192E+16</v>
      </c>
      <c r="N230" s="14">
        <f>'301'!C230*Notes!$C$4/Notes!$F$57</f>
        <v>1.5811639037564986E+17</v>
      </c>
      <c r="O230" s="14">
        <f>'303'!C230*Notes!$C$4/Notes!$F$58</f>
        <v>1.3670653911387909E+17</v>
      </c>
      <c r="P230" s="14">
        <f>'307'!C230*Notes!$C$4/Notes!$F$59</f>
        <v>1.0834303068673347E+17</v>
      </c>
      <c r="Q230" s="14">
        <f>'309'!C230*Notes!$C$4/Notes!$F$60</f>
        <v>1.0359214967262106E+17</v>
      </c>
      <c r="R230" s="14">
        <f t="shared" si="41"/>
        <v>5.4954352332051661E+17</v>
      </c>
      <c r="S230" s="37">
        <f>R230/BBMData!D230</f>
        <v>5.395616331080183E-2</v>
      </c>
      <c r="T230" s="14">
        <f t="shared" si="50"/>
        <v>0.94604383668919811</v>
      </c>
      <c r="U230" s="37">
        <f>BBMData!Q230-S230</f>
        <v>1.5266622017194448E-3</v>
      </c>
      <c r="W230" s="15">
        <f>'230'!C230*Notes!$C$4/Notes!$H$56</f>
        <v>3.4790449005858476E+16</v>
      </c>
      <c r="X230" s="14">
        <f>'301'!C230*Notes!$C$4/Notes!$H$57</f>
        <v>1.118767414037144E+17</v>
      </c>
      <c r="Y230" s="14">
        <f>'303'!C230*Notes!$C$4/Notes!$H$58</f>
        <v>2.353588835720927E+17</v>
      </c>
      <c r="Z230" s="14">
        <f>'307'!C230*Notes!$C$4/Notes!$H$59</f>
        <v>7.6703784470842368E+16</v>
      </c>
      <c r="AA230" s="14">
        <f>'309'!C230*Notes!$C$4/Notes!$H$60</f>
        <v>1.0201416640084824E+17</v>
      </c>
      <c r="AB230" s="14">
        <f t="shared" si="42"/>
        <v>5.6074402485335616E+17</v>
      </c>
      <c r="AC230" s="15">
        <f>AB230/BBMData!D230</f>
        <v>5.5055868910491523E-2</v>
      </c>
      <c r="AD230" s="14">
        <f t="shared" si="51"/>
        <v>0.94494413108950848</v>
      </c>
      <c r="AE230" s="15">
        <f t="shared" si="43"/>
        <v>4348552991673024</v>
      </c>
      <c r="AF230" s="37">
        <f>BBMData!Q230-AC230</f>
        <v>4.2695660202975161E-4</v>
      </c>
      <c r="AG230" s="14">
        <f t="shared" si="44"/>
        <v>1.8909913121388407E+31</v>
      </c>
      <c r="AH230" s="14">
        <f>AG230/BBMData!R230^2</f>
        <v>1.083868509324563E-3</v>
      </c>
      <c r="AI230" s="15">
        <f t="shared" si="45"/>
        <v>7.6952930584509817E-3</v>
      </c>
      <c r="AK230" s="40">
        <f t="shared" si="46"/>
        <v>6.2115905330122033E-2</v>
      </c>
      <c r="AL230" s="40">
        <f t="shared" si="47"/>
        <v>2.7515941872407221E-2</v>
      </c>
      <c r="AM230" s="40">
        <f t="shared" si="48"/>
        <v>7.6952930584509817E-3</v>
      </c>
    </row>
    <row r="231" spans="1:39" x14ac:dyDescent="0.25">
      <c r="A231" t="s">
        <v>240</v>
      </c>
      <c r="B231">
        <v>1232755200</v>
      </c>
      <c r="C231" s="15">
        <f>BBMData!O231</f>
        <v>5.9247524367950912E+17</v>
      </c>
      <c r="D231" s="14">
        <f>'230'!C231*Notes!$C$4/Notes!$D$56</f>
        <v>2.6794656000000004E+16</v>
      </c>
      <c r="E231" s="14">
        <f>'301'!C231*Notes!$C$4/Notes!$D$57</f>
        <v>1.2500604394948032E+17</v>
      </c>
      <c r="F231" s="14">
        <f>'303'!C231*Notes!$C$4/Notes!$D$58</f>
        <v>2.0227557051322998E+17</v>
      </c>
      <c r="G231" s="14">
        <f>'307'!C231*Notes!$C$4/Notes!$D$59</f>
        <v>8.5983753715179648E+16</v>
      </c>
      <c r="H231" s="14">
        <f>'309'!C231*Notes!$C$4/Notes!$D$60</f>
        <v>1.3692950075698274E+17</v>
      </c>
      <c r="I231" s="14">
        <f t="shared" si="40"/>
        <v>5.769895249348727E+17</v>
      </c>
      <c r="J231" s="40">
        <f>I231/BBMData!D231</f>
        <v>5.1724744503350309E-2</v>
      </c>
      <c r="K231" s="14">
        <f t="shared" si="49"/>
        <v>0.9482752554966497</v>
      </c>
      <c r="L231" s="14">
        <f>BBMData!Q231-BLMLossSum!J231</f>
        <v>1.3882311738804484E-3</v>
      </c>
      <c r="M231" s="14">
        <f>'230'!C231*Notes!$C$4/Notes!$F$56</f>
        <v>4.7483377626208808E+16</v>
      </c>
      <c r="N231" s="14">
        <f>'301'!C231*Notes!$C$4/Notes!$F$57</f>
        <v>1.9114231384927347E+17</v>
      </c>
      <c r="O231" s="14">
        <f>'303'!C231*Notes!$C$4/Notes!$F$58</f>
        <v>1.5337345690197088E+17</v>
      </c>
      <c r="P231" s="14">
        <f>'307'!C231*Notes!$C$4/Notes!$F$59</f>
        <v>1.1913911063996547E+17</v>
      </c>
      <c r="Q231" s="14">
        <f>'309'!C231*Notes!$C$4/Notes!$F$60</f>
        <v>9.8537308290471008E+16</v>
      </c>
      <c r="R231" s="14">
        <f t="shared" si="41"/>
        <v>6.0967556730788966E+17</v>
      </c>
      <c r="S231" s="37">
        <f>R231/BBMData!D231</f>
        <v>5.4654914146830089E-2</v>
      </c>
      <c r="T231" s="14">
        <f t="shared" si="50"/>
        <v>0.9453450858531699</v>
      </c>
      <c r="U231" s="37">
        <f>BBMData!Q231-S231</f>
        <v>-1.5419384695993313E-3</v>
      </c>
      <c r="W231" s="15">
        <f>'230'!C231*Notes!$C$4/Notes!$H$56</f>
        <v>3.861054256319848E+16</v>
      </c>
      <c r="X231" s="14">
        <f>'301'!C231*Notes!$C$4/Notes!$H$57</f>
        <v>1.352445446485225E+17</v>
      </c>
      <c r="Y231" s="14">
        <f>'303'!C231*Notes!$C$4/Notes!$H$58</f>
        <v>2.6405324734298336E+17</v>
      </c>
      <c r="Z231" s="14">
        <f>'307'!C231*Notes!$C$4/Notes!$H$59</f>
        <v>8.434710203925232E+16</v>
      </c>
      <c r="AA231" s="14">
        <f>'309'!C231*Notes!$C$4/Notes!$H$60</f>
        <v>9.7036323663554064E+16</v>
      </c>
      <c r="AB231" s="14">
        <f t="shared" si="42"/>
        <v>6.1929176025751066E+17</v>
      </c>
      <c r="AC231" s="15">
        <f>AB231/BBMData!D231</f>
        <v>5.551696640587276E-2</v>
      </c>
      <c r="AD231" s="14">
        <f t="shared" si="51"/>
        <v>0.94448303359412722</v>
      </c>
      <c r="AE231" s="15">
        <f t="shared" si="43"/>
        <v>-2.6816516578001536E+16</v>
      </c>
      <c r="AF231" s="37">
        <f>BBMData!Q231-AC231</f>
        <v>-2.4039907286420026E-3</v>
      </c>
      <c r="AG231" s="14">
        <f t="shared" si="44"/>
        <v>7.1912556137823122E+32</v>
      </c>
      <c r="AH231" s="14">
        <f>AG231/BBMData!R231^2</f>
        <v>3.4157152006062695E-2</v>
      </c>
      <c r="AI231" s="15">
        <f t="shared" si="45"/>
        <v>-4.526183475863093E-2</v>
      </c>
      <c r="AK231" s="40">
        <f t="shared" si="46"/>
        <v>2.6137326259345259E-2</v>
      </c>
      <c r="AL231" s="40">
        <f t="shared" si="47"/>
        <v>-2.9031295082575313E-2</v>
      </c>
      <c r="AM231" s="40">
        <f t="shared" si="48"/>
        <v>-4.526183475863093E-2</v>
      </c>
    </row>
    <row r="232" spans="1:39" x14ac:dyDescent="0.25">
      <c r="A232" t="s">
        <v>241</v>
      </c>
      <c r="B232">
        <v>1233360000</v>
      </c>
      <c r="C232" s="15">
        <f>BBMData!O232</f>
        <v>4.4602904087116474E+17</v>
      </c>
      <c r="D232" s="14">
        <f>'230'!C232*Notes!$C$4/Notes!$D$56</f>
        <v>2.6451936000000004E+16</v>
      </c>
      <c r="E232" s="14">
        <f>'301'!C232*Notes!$C$4/Notes!$D$57</f>
        <v>1.2446802486600752E+17</v>
      </c>
      <c r="F232" s="14">
        <f>'303'!C232*Notes!$C$4/Notes!$D$58</f>
        <v>2.0075262485725792E+17</v>
      </c>
      <c r="G232" s="14">
        <f>'307'!C232*Notes!$C$4/Notes!$D$59</f>
        <v>8.7526315655725664E+16</v>
      </c>
      <c r="H232" s="14">
        <f>'309'!C232*Notes!$C$4/Notes!$D$60</f>
        <v>1.6193931354572659E+17</v>
      </c>
      <c r="I232" s="14">
        <f t="shared" si="40"/>
        <v>6.011382149247177E+17</v>
      </c>
      <c r="J232" s="40">
        <f>I232/BBMData!D232</f>
        <v>5.4362291094657053E-2</v>
      </c>
      <c r="K232" s="14">
        <f t="shared" si="49"/>
        <v>0.94563770890534293</v>
      </c>
      <c r="L232" s="14">
        <f>BBMData!Q232-BLMLossSum!J232</f>
        <v>-1.4026874123128322E-2</v>
      </c>
      <c r="M232" s="14">
        <f>'230'!C232*Notes!$C$4/Notes!$F$56</f>
        <v>4.687603625261348E+16</v>
      </c>
      <c r="N232" s="14">
        <f>'301'!C232*Notes!$C$4/Notes!$F$57</f>
        <v>1.9031964792640326E+17</v>
      </c>
      <c r="O232" s="14">
        <f>'303'!C232*Notes!$C$4/Notes!$F$58</f>
        <v>1.522186983745935E+17</v>
      </c>
      <c r="P232" s="14">
        <f>'307'!C232*Notes!$C$4/Notes!$F$59</f>
        <v>1.2127648485035966E+17</v>
      </c>
      <c r="Q232" s="14">
        <f>'309'!C232*Notes!$C$4/Notes!$F$60</f>
        <v>1.1653488820880536E+17</v>
      </c>
      <c r="R232" s="14">
        <f t="shared" si="41"/>
        <v>6.272257556127753E+17</v>
      </c>
      <c r="S232" s="37">
        <f>R232/BBMData!D232</f>
        <v>5.6721446519513052E-2</v>
      </c>
      <c r="T232" s="14">
        <f t="shared" si="50"/>
        <v>0.94327855348048695</v>
      </c>
      <c r="U232" s="37">
        <f>BBMData!Q232-S232</f>
        <v>-1.6386029547984321E-2</v>
      </c>
      <c r="W232" s="15">
        <f>'230'!C232*Notes!$C$4/Notes!$H$56</f>
        <v>3.811669016415072E+16</v>
      </c>
      <c r="X232" s="14">
        <f>'301'!C232*Notes!$C$4/Notes!$H$57</f>
        <v>1.3466245962561032E+17</v>
      </c>
      <c r="Y232" s="14">
        <f>'303'!C232*Notes!$C$4/Notes!$H$58</f>
        <v>2.6206517362273142E+17</v>
      </c>
      <c r="Z232" s="14">
        <f>'307'!C232*Notes!$C$4/Notes!$H$59</f>
        <v>8.5860302193691856E+16</v>
      </c>
      <c r="AA232" s="14">
        <f>'309'!C232*Notes!$C$4/Notes!$H$60</f>
        <v>1.1475975269175555E+17</v>
      </c>
      <c r="AB232" s="14">
        <f t="shared" si="42"/>
        <v>6.3546437829793984E+17</v>
      </c>
      <c r="AC232" s="15">
        <f>AB232/BBMData!D232</f>
        <v>5.746648383956772E-2</v>
      </c>
      <c r="AD232" s="14">
        <f t="shared" si="51"/>
        <v>0.94253351616043224</v>
      </c>
      <c r="AE232" s="15">
        <f t="shared" si="43"/>
        <v>-1.894353374267751E+17</v>
      </c>
      <c r="AF232" s="37">
        <f>BBMData!Q232-AC232</f>
        <v>-1.7131066868038988E-2</v>
      </c>
      <c r="AG232" s="14">
        <f t="shared" si="44"/>
        <v>3.5885747065996138E+34</v>
      </c>
      <c r="AH232" s="14">
        <f>AG232/BBMData!R232^2</f>
        <v>1.7216937704973083</v>
      </c>
      <c r="AI232" s="15">
        <f t="shared" si="45"/>
        <v>-0.42471525409372035</v>
      </c>
      <c r="AK232" s="40">
        <f t="shared" si="46"/>
        <v>-0.34775577336982449</v>
      </c>
      <c r="AL232" s="40">
        <f t="shared" si="47"/>
        <v>-0.406244208645484</v>
      </c>
      <c r="AM232" s="40">
        <f t="shared" si="48"/>
        <v>-0.42471525409372035</v>
      </c>
    </row>
    <row r="233" spans="1:39" x14ac:dyDescent="0.25">
      <c r="A233" t="s">
        <v>242</v>
      </c>
      <c r="B233">
        <v>1233964800</v>
      </c>
      <c r="C233" s="15">
        <f>BBMData!O233</f>
        <v>3.8509201871848211E+17</v>
      </c>
      <c r="D233" s="14">
        <f>'230'!C233*Notes!$C$4/Notes!$D$56</f>
        <v>1.6103808000000002E+16</v>
      </c>
      <c r="E233" s="14">
        <f>'301'!C233*Notes!$C$4/Notes!$D$57</f>
        <v>7.8709501816648608E+16</v>
      </c>
      <c r="F233" s="14">
        <f>'303'!C233*Notes!$C$4/Notes!$D$58</f>
        <v>1.2581372463203179E+17</v>
      </c>
      <c r="G233" s="14">
        <f>'307'!C233*Notes!$C$4/Notes!$D$59</f>
        <v>5.1718048419072736E+16</v>
      </c>
      <c r="H233" s="14">
        <f>'309'!C233*Notes!$C$4/Notes!$D$60</f>
        <v>1.0355722575165515E+17</v>
      </c>
      <c r="I233" s="14">
        <f t="shared" si="40"/>
        <v>3.7590230861940826E+17</v>
      </c>
      <c r="J233" s="40">
        <f>I233/BBMData!D233</f>
        <v>5.4716493248822162E-2</v>
      </c>
      <c r="K233" s="14">
        <f t="shared" si="49"/>
        <v>0.94528350675117778</v>
      </c>
      <c r="L233" s="14">
        <f>BBMData!Q233-BLMLossSum!J233</f>
        <v>1.337657947463447E-3</v>
      </c>
      <c r="M233" s="14">
        <f>'230'!C233*Notes!$C$4/Notes!$F$56</f>
        <v>2.853789936634986E+16</v>
      </c>
      <c r="N233" s="14">
        <f>'301'!C233*Notes!$C$4/Notes!$F$57</f>
        <v>1.2035191118629392E+17</v>
      </c>
      <c r="O233" s="14">
        <f>'303'!C233*Notes!$C$4/Notes!$F$58</f>
        <v>9.5397016177320624E+16</v>
      </c>
      <c r="P233" s="14">
        <f>'307'!C233*Notes!$C$4/Notes!$F$59</f>
        <v>7.1660540816738224E+16</v>
      </c>
      <c r="Q233" s="14">
        <f>'309'!C233*Notes!$C$4/Notes!$F$60</f>
        <v>7.4521927146341264E+16</v>
      </c>
      <c r="R233" s="14">
        <f t="shared" si="41"/>
        <v>3.904692946930439E+17</v>
      </c>
      <c r="S233" s="37">
        <f>R233/BBMData!D233</f>
        <v>5.6836869678754572E-2</v>
      </c>
      <c r="T233" s="14">
        <f t="shared" si="50"/>
        <v>0.94316313032124544</v>
      </c>
      <c r="U233" s="37">
        <f>BBMData!Q233-S233</f>
        <v>-7.8271848246896231E-4</v>
      </c>
      <c r="W233" s="15">
        <f>'230'!C233*Notes!$C$4/Notes!$H$56</f>
        <v>2.32052527270205E+16</v>
      </c>
      <c r="X233" s="14">
        <f>'301'!C233*Notes!$C$4/Notes!$H$57</f>
        <v>8.5156128426932336E+16</v>
      </c>
      <c r="Y233" s="14">
        <f>'303'!C233*Notes!$C$4/Notes!$H$58</f>
        <v>1.642389264561783E+17</v>
      </c>
      <c r="Z233" s="14">
        <f>'307'!C233*Notes!$C$4/Notes!$H$59</f>
        <v>5.073362488598124E+16</v>
      </c>
      <c r="AA233" s="14">
        <f>'309'!C233*Notes!$C$4/Notes!$H$60</f>
        <v>7.3386760487585472E+16</v>
      </c>
      <c r="AB233" s="14">
        <f t="shared" si="42"/>
        <v>3.9672069298369786E+17</v>
      </c>
      <c r="AC233" s="15">
        <f>AB233/BBMData!D233</f>
        <v>5.7746825761819193E-2</v>
      </c>
      <c r="AD233" s="14">
        <f t="shared" si="51"/>
        <v>0.94225317423818078</v>
      </c>
      <c r="AE233" s="15">
        <f t="shared" si="43"/>
        <v>-1.1628674265215744E+16</v>
      </c>
      <c r="AF233" s="37">
        <f>BBMData!Q233-AC233</f>
        <v>-1.6926745655335834E-3</v>
      </c>
      <c r="AG233" s="14">
        <f t="shared" si="44"/>
        <v>1.3522606516649093E+32</v>
      </c>
      <c r="AH233" s="14">
        <f>AG233/BBMData!R233^2</f>
        <v>1.7950329655819369E-2</v>
      </c>
      <c r="AI233" s="15">
        <f t="shared" si="45"/>
        <v>-3.0197131334775279E-2</v>
      </c>
      <c r="AK233" s="40">
        <f t="shared" si="46"/>
        <v>2.3863673232324006E-2</v>
      </c>
      <c r="AL233" s="40">
        <f t="shared" si="47"/>
        <v>-1.3963613144869665E-2</v>
      </c>
      <c r="AM233" s="40">
        <f t="shared" si="48"/>
        <v>-3.0197131334775279E-2</v>
      </c>
    </row>
    <row r="234" spans="1:39" x14ac:dyDescent="0.25">
      <c r="A234" t="s">
        <v>243</v>
      </c>
      <c r="B234">
        <v>1234569600</v>
      </c>
      <c r="C234" s="15">
        <f>BBMData!O234</f>
        <v>5.6102981091701709E+17</v>
      </c>
      <c r="D234" s="14">
        <f>'230'!C234*Notes!$C$4/Notes!$D$56</f>
        <v>2.2813056E+16</v>
      </c>
      <c r="E234" s="14">
        <f>'301'!C234*Notes!$C$4/Notes!$D$57</f>
        <v>1.1678242225859904E+17</v>
      </c>
      <c r="F234" s="14">
        <f>'303'!C234*Notes!$C$4/Notes!$D$58</f>
        <v>1.8443562398149651E+17</v>
      </c>
      <c r="G234" s="14">
        <f>'307'!C234*Notes!$C$4/Notes!$D$59</f>
        <v>7.8017603547761392E+16</v>
      </c>
      <c r="H234" s="14">
        <f>'309'!C234*Notes!$C$4/Notes!$D$60</f>
        <v>1.3606455220675168E+17</v>
      </c>
      <c r="I234" s="14">
        <f t="shared" si="40"/>
        <v>5.3811325799460864E+17</v>
      </c>
      <c r="J234" s="40">
        <f>I234/BBMData!D234</f>
        <v>5.6583938800694913E-2</v>
      </c>
      <c r="K234" s="14">
        <f t="shared" si="49"/>
        <v>0.9434160611993051</v>
      </c>
      <c r="L234" s="14">
        <f>BBMData!Q234-BLMLossSum!J234</f>
        <v>2.409732168497207E-3</v>
      </c>
      <c r="M234" s="14">
        <f>'230'!C234*Notes!$C$4/Notes!$F$56</f>
        <v>4.0427499903557208E+16</v>
      </c>
      <c r="N234" s="14">
        <f>'301'!C234*Notes!$C$4/Notes!$F$57</f>
        <v>1.7856786521820266E+17</v>
      </c>
      <c r="O234" s="14">
        <f>'303'!C234*Notes!$C$4/Notes!$F$58</f>
        <v>1.3984649334638259E+17</v>
      </c>
      <c r="P234" s="14">
        <f>'307'!C234*Notes!$C$4/Notes!$F$59</f>
        <v>1.0810121097679837E+17</v>
      </c>
      <c r="Q234" s="14">
        <f>'309'!C234*Notes!$C$4/Notes!$F$60</f>
        <v>9.7914873377042272E+16</v>
      </c>
      <c r="R234" s="14">
        <f t="shared" si="41"/>
        <v>5.648579428219831E+17</v>
      </c>
      <c r="S234" s="37">
        <f>R234/BBMData!D234</f>
        <v>5.9396208498631239E-2</v>
      </c>
      <c r="T234" s="14">
        <f t="shared" si="50"/>
        <v>0.94060379150136875</v>
      </c>
      <c r="U234" s="37">
        <f>BBMData!Q234-S234</f>
        <v>-4.0253752943911897E-4</v>
      </c>
      <c r="W234" s="15">
        <f>'230'!C234*Notes!$C$4/Notes!$H$56</f>
        <v>3.2873139691908356E+16</v>
      </c>
      <c r="X234" s="14">
        <f>'301'!C234*Notes!$C$4/Notes!$H$57</f>
        <v>1.2634737507331034E+17</v>
      </c>
      <c r="Y234" s="14">
        <f>'303'!C234*Notes!$C$4/Notes!$H$58</f>
        <v>2.4076474145877274E+17</v>
      </c>
      <c r="Z234" s="14">
        <f>'307'!C234*Notes!$C$4/Notes!$H$59</f>
        <v>7.6532582993515264E+16</v>
      </c>
      <c r="AA234" s="14">
        <f>'309'!C234*Notes!$C$4/Notes!$H$60</f>
        <v>9.64233700851904E+16</v>
      </c>
      <c r="AB234" s="14">
        <f t="shared" si="42"/>
        <v>5.7294120930269709E+17</v>
      </c>
      <c r="AC234" s="15">
        <f>AB234/BBMData!D234</f>
        <v>6.0246183943501272E-2</v>
      </c>
      <c r="AD234" s="14">
        <f t="shared" si="51"/>
        <v>0.93975381605649877</v>
      </c>
      <c r="AE234" s="15">
        <f t="shared" si="43"/>
        <v>-1.191139838568E+16</v>
      </c>
      <c r="AF234" s="37">
        <f>BBMData!Q234-AC234</f>
        <v>-1.2525129743091515E-3</v>
      </c>
      <c r="AG234" s="14">
        <f t="shared" si="44"/>
        <v>1.4188141150238011E+32</v>
      </c>
      <c r="AH234" s="14">
        <f>AG234/BBMData!R234^2</f>
        <v>9.6737483841441829E-3</v>
      </c>
      <c r="AI234" s="15">
        <f t="shared" si="45"/>
        <v>-2.1231310981871934E-2</v>
      </c>
      <c r="AK234" s="40">
        <f t="shared" si="46"/>
        <v>4.0847299869771224E-2</v>
      </c>
      <c r="AL234" s="40">
        <f t="shared" si="47"/>
        <v>-6.823401948479065E-3</v>
      </c>
      <c r="AM234" s="40">
        <f t="shared" si="48"/>
        <v>-2.1231310981871934E-2</v>
      </c>
    </row>
    <row r="235" spans="1:39" x14ac:dyDescent="0.25">
      <c r="A235" t="s">
        <v>244</v>
      </c>
      <c r="B235">
        <v>1235174400</v>
      </c>
      <c r="C235" s="15">
        <f>BBMData!O235</f>
        <v>5.708434365016121E+17</v>
      </c>
      <c r="D235" s="14">
        <f>'230'!C235*Notes!$C$4/Notes!$D$56</f>
        <v>1.8762912E+16</v>
      </c>
      <c r="E235" s="14">
        <f>'301'!C235*Notes!$C$4/Notes!$D$57</f>
        <v>1.2745941097011613E+17</v>
      </c>
      <c r="F235" s="14">
        <f>'303'!C235*Notes!$C$4/Notes!$D$58</f>
        <v>1.8001064208183955E+17</v>
      </c>
      <c r="G235" s="14">
        <f>'307'!C235*Notes!$C$4/Notes!$D$59</f>
        <v>5.7499840802068192E+16</v>
      </c>
      <c r="H235" s="14">
        <f>'309'!C235*Notes!$C$4/Notes!$D$60</f>
        <v>1.2458749947072605E+17</v>
      </c>
      <c r="I235" s="14">
        <f t="shared" si="40"/>
        <v>5.0832030532474995E+17</v>
      </c>
      <c r="J235" s="40">
        <f>I235/BBMData!D235</f>
        <v>5.4019161033448455E-2</v>
      </c>
      <c r="K235" s="14">
        <f t="shared" si="49"/>
        <v>0.9459808389665515</v>
      </c>
      <c r="L235" s="14">
        <f>BBMData!Q235-BLMLossSum!J235</f>
        <v>6.6443284991351895E-3</v>
      </c>
      <c r="M235" s="14">
        <f>'230'!C235*Notes!$C$4/Notes!$F$56</f>
        <v>3.3250153906186544E+16</v>
      </c>
      <c r="N235" s="14">
        <f>'301'!C235*Notes!$C$4/Notes!$F$57</f>
        <v>1.948936704575615E+17</v>
      </c>
      <c r="O235" s="14">
        <f>'303'!C235*Notes!$C$4/Notes!$F$58</f>
        <v>1.3649129445134526E+17</v>
      </c>
      <c r="P235" s="14">
        <f>'307'!C235*Notes!$C$4/Notes!$F$59</f>
        <v>7.9671793787814272E+16</v>
      </c>
      <c r="Q235" s="14">
        <f>'309'!C235*Notes!$C$4/Notes!$F$60</f>
        <v>8.9655748225312832E+16</v>
      </c>
      <c r="R235" s="14">
        <f t="shared" si="41"/>
        <v>5.3396266082822042E+17</v>
      </c>
      <c r="S235" s="37">
        <f>R235/BBMData!D235</f>
        <v>5.6744172245294412E-2</v>
      </c>
      <c r="T235" s="14">
        <f t="shared" si="50"/>
        <v>0.94325582775470562</v>
      </c>
      <c r="U235" s="37">
        <f>BBMData!Q235-S235</f>
        <v>3.9193172872892326E-3</v>
      </c>
      <c r="W235" s="15">
        <f>'230'!C235*Notes!$C$4/Notes!$H$56</f>
        <v>2.7036966340808684E+16</v>
      </c>
      <c r="X235" s="14">
        <f>'301'!C235*Notes!$C$4/Notes!$H$57</f>
        <v>1.3789885235300186E+17</v>
      </c>
      <c r="Y235" s="14">
        <f>'303'!C235*Notes!$C$4/Notes!$H$58</f>
        <v>2.3498831063683165E+17</v>
      </c>
      <c r="Z235" s="14">
        <f>'307'!C235*Notes!$C$4/Notes!$H$59</f>
        <v>5.6405364150979088E+16</v>
      </c>
      <c r="AA235" s="14">
        <f>'309'!C235*Notes!$C$4/Notes!$H$60</f>
        <v>8.8290053321163056E+16</v>
      </c>
      <c r="AB235" s="14">
        <f t="shared" si="42"/>
        <v>5.4461954680278432E+17</v>
      </c>
      <c r="AC235" s="15">
        <f>AB235/BBMData!D235</f>
        <v>5.7876678725056779E-2</v>
      </c>
      <c r="AD235" s="14">
        <f t="shared" si="51"/>
        <v>0.94212332127494325</v>
      </c>
      <c r="AE235" s="15">
        <f t="shared" si="43"/>
        <v>2.6223889698827776E+16</v>
      </c>
      <c r="AF235" s="37">
        <f>BBMData!Q235-AC235</f>
        <v>2.7868108075268655E-3</v>
      </c>
      <c r="AG235" s="14">
        <f t="shared" si="44"/>
        <v>6.876923909362855E+32</v>
      </c>
      <c r="AH235" s="14">
        <f>AG235/BBMData!R235^2</f>
        <v>4.6753157874641717E-2</v>
      </c>
      <c r="AI235" s="15">
        <f t="shared" si="45"/>
        <v>4.5938847715478147E-2</v>
      </c>
      <c r="AK235" s="40">
        <f t="shared" si="46"/>
        <v>0.10952763433706499</v>
      </c>
      <c r="AL235" s="40">
        <f t="shared" si="47"/>
        <v>6.4607514626801754E-2</v>
      </c>
      <c r="AM235" s="40">
        <f t="shared" si="48"/>
        <v>4.5938847715478147E-2</v>
      </c>
    </row>
    <row r="236" spans="1:39" x14ac:dyDescent="0.25">
      <c r="A236" t="s">
        <v>245</v>
      </c>
      <c r="B236">
        <v>1235779200</v>
      </c>
      <c r="C236" s="15">
        <f>BBMData!O236</f>
        <v>3.3072025522467053E+17</v>
      </c>
      <c r="D236" s="14">
        <f>'230'!C236*Notes!$C$4/Notes!$D$56</f>
        <v>1.1295648000000002E+16</v>
      </c>
      <c r="E236" s="14">
        <f>'301'!C236*Notes!$C$4/Notes!$D$57</f>
        <v>6.6846181026074072E+16</v>
      </c>
      <c r="F236" s="14">
        <f>'303'!C236*Notes!$C$4/Notes!$D$58</f>
        <v>1.0904597787572448E+17</v>
      </c>
      <c r="G236" s="14">
        <f>'307'!C236*Notes!$C$4/Notes!$D$59</f>
        <v>3.3120043416905776E+16</v>
      </c>
      <c r="H236" s="14">
        <f>'309'!C236*Notes!$C$4/Notes!$D$60</f>
        <v>8.832559814287768E+16</v>
      </c>
      <c r="I236" s="14">
        <f t="shared" si="40"/>
        <v>3.0863344846158202E+17</v>
      </c>
      <c r="J236" s="40">
        <f>I236/BBMData!D236</f>
        <v>5.5014874948588595E-2</v>
      </c>
      <c r="K236" s="14">
        <f t="shared" si="49"/>
        <v>0.94498512505141141</v>
      </c>
      <c r="L236" s="14">
        <f>BBMData!Q236-BLMLossSum!J236</f>
        <v>3.9370422037590946E-3</v>
      </c>
      <c r="M236" s="14">
        <f>'230'!C236*Notes!$C$4/Notes!$F$56</f>
        <v>2.001725715443894E+16</v>
      </c>
      <c r="N236" s="14">
        <f>'301'!C236*Notes!$C$4/Notes!$F$57</f>
        <v>1.022121275870063E+17</v>
      </c>
      <c r="O236" s="14">
        <f>'303'!C236*Notes!$C$4/Notes!$F$58</f>
        <v>8.2683037529545872E+16</v>
      </c>
      <c r="P236" s="14">
        <f>'307'!C236*Notes!$C$4/Notes!$F$59</f>
        <v>4.589114043704032E+16</v>
      </c>
      <c r="Q236" s="14">
        <f>'309'!C236*Notes!$C$4/Notes!$F$60</f>
        <v>6.3560932056499616E+16</v>
      </c>
      <c r="R236" s="14">
        <f t="shared" si="41"/>
        <v>3.1436449476453107E+17</v>
      </c>
      <c r="S236" s="37">
        <f>R236/BBMData!D236</f>
        <v>5.6036451829684683E-2</v>
      </c>
      <c r="T236" s="14">
        <f t="shared" si="50"/>
        <v>0.94396354817031536</v>
      </c>
      <c r="U236" s="37">
        <f>BBMData!Q236-S236</f>
        <v>2.9154653226630065E-3</v>
      </c>
      <c r="W236" s="15">
        <f>'230'!C236*Notes!$C$4/Notes!$H$56</f>
        <v>1.627679406979167E+16</v>
      </c>
      <c r="X236" s="14">
        <f>'301'!C236*Notes!$C$4/Notes!$H$57</f>
        <v>7.2321153671719536E+16</v>
      </c>
      <c r="Y236" s="14">
        <f>'303'!C236*Notes!$C$4/Notes!$H$58</f>
        <v>1.4235008456393342E+17</v>
      </c>
      <c r="Z236" s="14">
        <f>'307'!C236*Notes!$C$4/Notes!$H$59</f>
        <v>3.2489622294043172E+16</v>
      </c>
      <c r="AA236" s="14">
        <f>'309'!C236*Notes!$C$4/Notes!$H$60</f>
        <v>6.2592730432723936E+16</v>
      </c>
      <c r="AB236" s="14">
        <f t="shared" si="42"/>
        <v>3.2603038503221171E+17</v>
      </c>
      <c r="AC236" s="15">
        <f>AB236/BBMData!D236</f>
        <v>5.8115933160822052E-2</v>
      </c>
      <c r="AD236" s="14">
        <f t="shared" si="51"/>
        <v>0.94188406683917791</v>
      </c>
      <c r="AE236" s="15">
        <f t="shared" si="43"/>
        <v>4689870192458816</v>
      </c>
      <c r="AF236" s="37">
        <f>BBMData!Q236-AC236</f>
        <v>8.3598399152563785E-4</v>
      </c>
      <c r="AG236" s="14">
        <f t="shared" si="44"/>
        <v>2.199488242211369E+31</v>
      </c>
      <c r="AH236" s="14">
        <f>AG236/BBMData!R236^2</f>
        <v>4.4955324320622879E-3</v>
      </c>
      <c r="AI236" s="15">
        <f t="shared" si="45"/>
        <v>1.4180777011292559E-2</v>
      </c>
      <c r="AK236" s="40">
        <f t="shared" si="46"/>
        <v>6.6783955364584868E-2</v>
      </c>
      <c r="AL236" s="40">
        <f t="shared" si="47"/>
        <v>4.9454970482616441E-2</v>
      </c>
      <c r="AM236" s="40">
        <f t="shared" si="48"/>
        <v>1.4180777011292559E-2</v>
      </c>
    </row>
    <row r="237" spans="1:39" x14ac:dyDescent="0.25">
      <c r="A237" t="s">
        <v>246</v>
      </c>
      <c r="B237">
        <v>1236384000</v>
      </c>
      <c r="C237" s="15">
        <f>BBMData!O237</f>
        <v>1.1891102934433829E+17</v>
      </c>
      <c r="D237" s="14">
        <f>'230'!C237*Notes!$C$4/Notes!$D$56</f>
        <v>2451456000000000.5</v>
      </c>
      <c r="E237" s="14">
        <f>'301'!C237*Notes!$C$4/Notes!$D$57</f>
        <v>8352746270914725</v>
      </c>
      <c r="F237" s="14">
        <f>'303'!C237*Notes!$C$4/Notes!$D$58</f>
        <v>4.355739660134784E+16</v>
      </c>
      <c r="G237" s="14">
        <f>'307'!C237*Notes!$C$4/Notes!$D$59</f>
        <v>6443292485236896</v>
      </c>
      <c r="H237" s="14">
        <f>'309'!C237*Notes!$C$4/Notes!$D$60</f>
        <v>3.585851725061058E+16</v>
      </c>
      <c r="I237" s="14">
        <f t="shared" si="40"/>
        <v>9.6663408608110048E+16</v>
      </c>
      <c r="J237" s="40">
        <f>I237/BBMData!D237</f>
        <v>4.9826499282530953E-2</v>
      </c>
      <c r="K237" s="14">
        <f t="shared" si="49"/>
        <v>0.95017350071746909</v>
      </c>
      <c r="L237" s="14">
        <f>BBMData!Q237-BLMLossSum!J237</f>
        <v>1.1467845740323834E-2</v>
      </c>
      <c r="M237" s="14">
        <f>'230'!C237*Notes!$C$4/Notes!$F$56</f>
        <v>4344277119364225</v>
      </c>
      <c r="N237" s="14">
        <f>'301'!C237*Notes!$C$4/Notes!$F$57</f>
        <v>1.2771888452559644E+16</v>
      </c>
      <c r="O237" s="14">
        <f>'303'!C237*Notes!$C$4/Notes!$F$58</f>
        <v>3.302696649649014E+16</v>
      </c>
      <c r="P237" s="14">
        <f>'307'!C237*Notes!$C$4/Notes!$F$59</f>
        <v>8927827678088160</v>
      </c>
      <c r="Q237" s="14">
        <f>'309'!C237*Notes!$C$4/Notes!$F$60</f>
        <v>2.5804532621743324E+16</v>
      </c>
      <c r="R237" s="14">
        <f t="shared" si="41"/>
        <v>8.4875492368245488E+16</v>
      </c>
      <c r="S237" s="37">
        <f>R237/BBMData!D237</f>
        <v>4.3750253798064687E-2</v>
      </c>
      <c r="T237" s="14">
        <f t="shared" si="50"/>
        <v>0.95624974620193526</v>
      </c>
      <c r="U237" s="37">
        <f>BBMData!Q237-S237</f>
        <v>1.7544091224790101E-2</v>
      </c>
      <c r="W237" s="15">
        <f>'230'!C237*Notes!$C$4/Notes!$H$56</f>
        <v>3532497160247487</v>
      </c>
      <c r="X237" s="14">
        <f>'301'!C237*Notes!$C$4/Notes!$H$57</f>
        <v>9036869980711060</v>
      </c>
      <c r="Y237" s="14">
        <f>'303'!C237*Notes!$C$4/Notes!$H$58</f>
        <v>5.6860410721915928E+16</v>
      </c>
      <c r="Z237" s="14">
        <f>'307'!C237*Notes!$C$4/Notes!$H$59</f>
        <v>6320648090350571</v>
      </c>
      <c r="AA237" s="14">
        <f>'309'!C237*Notes!$C$4/Notes!$H$60</f>
        <v>2.541146112991976E+16</v>
      </c>
      <c r="AB237" s="14">
        <f t="shared" si="42"/>
        <v>1.0116188708314482E+17</v>
      </c>
      <c r="AC237" s="15">
        <f>AB237/BBMData!D237</f>
        <v>5.214530262017774E-2</v>
      </c>
      <c r="AD237" s="14">
        <f t="shared" si="51"/>
        <v>0.94785469737982231</v>
      </c>
      <c r="AE237" s="15">
        <f t="shared" si="43"/>
        <v>1.7749142261193472E+16</v>
      </c>
      <c r="AF237" s="37">
        <f>BBMData!Q237-AC237</f>
        <v>9.1490424026770475E-3</v>
      </c>
      <c r="AG237" s="14">
        <f t="shared" si="44"/>
        <v>3.1503205100808413E+32</v>
      </c>
      <c r="AH237" s="14">
        <f>AG237/BBMData!R237^2</f>
        <v>0.44521202462410248</v>
      </c>
      <c r="AI237" s="15">
        <f t="shared" si="45"/>
        <v>0.14926405362950937</v>
      </c>
      <c r="AK237" s="40">
        <f t="shared" si="46"/>
        <v>0.18709467791927339</v>
      </c>
      <c r="AL237" s="40">
        <f t="shared" si="47"/>
        <v>0.28622691405297579</v>
      </c>
      <c r="AM237" s="40">
        <f t="shared" si="48"/>
        <v>0.14926405362950937</v>
      </c>
    </row>
    <row r="238" spans="1:39" x14ac:dyDescent="0.25">
      <c r="A238" t="s">
        <v>247</v>
      </c>
      <c r="B238">
        <v>1236985200</v>
      </c>
      <c r="C238" s="15">
        <f>BBMData!O238</f>
        <v>5.5001625584594976E+16</v>
      </c>
      <c r="D238" s="14">
        <f>'230'!C238*Notes!$C$4/Notes!$D$56</f>
        <v>721728000000000</v>
      </c>
      <c r="E238" s="14">
        <f>'301'!C238*Notes!$C$4/Notes!$D$57</f>
        <v>6523481387107314</v>
      </c>
      <c r="F238" s="14">
        <f>'303'!C238*Notes!$C$4/Notes!$D$58</f>
        <v>1.3848447904431344E+16</v>
      </c>
      <c r="G238" s="14">
        <f>'307'!C238*Notes!$C$4/Notes!$D$59</f>
        <v>3099198351352478.5</v>
      </c>
      <c r="H238" s="14">
        <f>'309'!C238*Notes!$C$4/Notes!$D$60</f>
        <v>5.4782660643334112E+16</v>
      </c>
      <c r="I238" s="14">
        <f t="shared" si="40"/>
        <v>7.8975516286225248E+16</v>
      </c>
      <c r="J238" s="40">
        <f>I238/BBMData!D238</f>
        <v>0.15158448423459742</v>
      </c>
      <c r="K238" s="14">
        <f t="shared" si="49"/>
        <v>0.84841551576540253</v>
      </c>
      <c r="L238" s="14">
        <f>BBMData!Q238-BLMLossSum!J238</f>
        <v>-4.6015145300633928E-2</v>
      </c>
      <c r="M238" s="14">
        <f>'230'!C238*Notes!$C$4/Notes!$F$56</f>
        <v>1278989480865454.2</v>
      </c>
      <c r="N238" s="14">
        <f>'301'!C238*Notes!$C$4/Notes!$F$57</f>
        <v>9974824314801010</v>
      </c>
      <c r="O238" s="14">
        <f>'303'!C238*Notes!$C$4/Notes!$F$58</f>
        <v>1.0500449077663428E+16</v>
      </c>
      <c r="P238" s="14">
        <f>'307'!C238*Notes!$C$4/Notes!$F$59</f>
        <v>4294250010299286</v>
      </c>
      <c r="Q238" s="14">
        <f>'309'!C238*Notes!$C$4/Notes!$F$60</f>
        <v>3.9422738642455672E+16</v>
      </c>
      <c r="R238" s="14">
        <f t="shared" si="41"/>
        <v>6.5471251526084848E+16</v>
      </c>
      <c r="S238" s="37">
        <f>R238/BBMData!D238</f>
        <v>0.12566459026119933</v>
      </c>
      <c r="T238" s="14">
        <f t="shared" si="50"/>
        <v>0.87433540973880064</v>
      </c>
      <c r="U238" s="37">
        <f>BBMData!Q238-S238</f>
        <v>-2.0095251327235844E-2</v>
      </c>
      <c r="W238" s="15">
        <f>'230'!C238*Notes!$C$4/Notes!$H$56</f>
        <v>1039995052112335.7</v>
      </c>
      <c r="X238" s="14">
        <f>'301'!C238*Notes!$C$4/Notes!$H$57</f>
        <v>7057780902809766</v>
      </c>
      <c r="Y238" s="14">
        <f>'303'!C238*Notes!$C$4/Notes!$H$58</f>
        <v>1.8077949949897968E+16</v>
      </c>
      <c r="Z238" s="14">
        <f>'307'!C238*Notes!$C$4/Notes!$H$59</f>
        <v>3040206879631271</v>
      </c>
      <c r="AA238" s="14">
        <f>'309'!C238*Notes!$C$4/Notes!$H$60</f>
        <v>3.8822225743535608E+16</v>
      </c>
      <c r="AB238" s="14">
        <f t="shared" si="42"/>
        <v>6.8038158527986952E+16</v>
      </c>
      <c r="AC238" s="15">
        <f>AB238/BBMData!D238</f>
        <v>0.13059147510170241</v>
      </c>
      <c r="AD238" s="14">
        <f t="shared" si="51"/>
        <v>0.86940852489829756</v>
      </c>
      <c r="AE238" s="15">
        <f t="shared" si="43"/>
        <v>-1.3036532943391976E+16</v>
      </c>
      <c r="AF238" s="37">
        <f>BBMData!Q238-AC238</f>
        <v>-2.502213616773892E-2</v>
      </c>
      <c r="AG238" s="14">
        <f t="shared" si="44"/>
        <v>1.6995119118414426E+32</v>
      </c>
      <c r="AH238" s="14">
        <f>AG238/BBMData!R238^2</f>
        <v>3.4849892482087514</v>
      </c>
      <c r="AI238" s="15">
        <f t="shared" si="45"/>
        <v>-0.23702086628950997</v>
      </c>
      <c r="AK238" s="40">
        <f t="shared" si="46"/>
        <v>-0.43587603905919742</v>
      </c>
      <c r="AL238" s="40">
        <f t="shared" si="47"/>
        <v>-0.19035120926357196</v>
      </c>
      <c r="AM238" s="40">
        <f t="shared" si="48"/>
        <v>-0.23702086628950997</v>
      </c>
    </row>
    <row r="239" spans="1:39" x14ac:dyDescent="0.25">
      <c r="A239" t="s">
        <v>248</v>
      </c>
      <c r="B239">
        <v>1237590000</v>
      </c>
      <c r="C239" s="15">
        <f>BBMData!O239</f>
        <v>1.5901745990600717E+17</v>
      </c>
      <c r="D239" s="14">
        <f>'230'!C239*Notes!$C$4/Notes!$D$56</f>
        <v>4723488000000000</v>
      </c>
      <c r="E239" s="14">
        <f>'301'!C239*Notes!$C$4/Notes!$D$57</f>
        <v>1.4835876226761578E+16</v>
      </c>
      <c r="F239" s="14">
        <f>'303'!C239*Notes!$C$4/Notes!$D$58</f>
        <v>3.8913754997936712E+16</v>
      </c>
      <c r="G239" s="14">
        <f>'307'!C239*Notes!$C$4/Notes!$D$59</f>
        <v>1.4538927779051364E+16</v>
      </c>
      <c r="H239" s="14">
        <f>'309'!C239*Notes!$C$4/Notes!$D$60</f>
        <v>1.6686525371968822E+17</v>
      </c>
      <c r="I239" s="14">
        <f t="shared" si="40"/>
        <v>2.3987730072343789E+17</v>
      </c>
      <c r="J239" s="40">
        <f>I239/BBMData!D239</f>
        <v>0.12301400037099379</v>
      </c>
      <c r="K239" s="14">
        <f t="shared" si="49"/>
        <v>0.87698599962900625</v>
      </c>
      <c r="L239" s="14">
        <f>BBMData!Q239-BLMLossSum!J239</f>
        <v>-4.1466585034579853E-2</v>
      </c>
      <c r="M239" s="14">
        <f>'230'!C239*Notes!$C$4/Notes!$F$56</f>
        <v>8370593166669719</v>
      </c>
      <c r="N239" s="14">
        <f>'301'!C239*Notes!$C$4/Notes!$F$57</f>
        <v>2.2685012823145388E+16</v>
      </c>
      <c r="O239" s="14">
        <f>'303'!C239*Notes!$C$4/Notes!$F$58</f>
        <v>2.9505971037068648E+16</v>
      </c>
      <c r="P239" s="14">
        <f>'307'!C239*Notes!$C$4/Notes!$F$59</f>
        <v>2.0145141964755508E+16</v>
      </c>
      <c r="Q239" s="14">
        <f>'309'!C239*Notes!$C$4/Notes!$F$60</f>
        <v>1.2007969690860133E+17</v>
      </c>
      <c r="R239" s="14">
        <f t="shared" si="41"/>
        <v>2.0078641590024058E+17</v>
      </c>
      <c r="S239" s="37">
        <f>R239/BBMData!D239</f>
        <v>0.10296739276935414</v>
      </c>
      <c r="T239" s="14">
        <f t="shared" si="50"/>
        <v>0.89703260723064582</v>
      </c>
      <c r="U239" s="37">
        <f>BBMData!Q239-S239</f>
        <v>-2.1419977432940204E-2</v>
      </c>
      <c r="W239" s="15">
        <f>'230'!C239*Notes!$C$4/Notes!$H$56</f>
        <v>6806448064522912</v>
      </c>
      <c r="X239" s="14">
        <f>'301'!C239*Notes!$C$4/Notes!$H$57</f>
        <v>1.6050994506802414E+16</v>
      </c>
      <c r="Y239" s="14">
        <f>'303'!C239*Notes!$C$4/Notes!$H$58</f>
        <v>5.0798538584976448E+16</v>
      </c>
      <c r="Z239" s="14">
        <f>'307'!C239*Notes!$C$4/Notes!$H$59</f>
        <v>1.4262187587007736E+16</v>
      </c>
      <c r="AA239" s="14">
        <f>'309'!C239*Notes!$C$4/Notes!$H$60</f>
        <v>1.1825056455059794E+17</v>
      </c>
      <c r="AB239" s="14">
        <f t="shared" si="42"/>
        <v>2.0616873329390746E+17</v>
      </c>
      <c r="AC239" s="15">
        <f>AB239/BBMData!D239</f>
        <v>0.10572755553533715</v>
      </c>
      <c r="AD239" s="14">
        <f t="shared" si="51"/>
        <v>0.89427244446466281</v>
      </c>
      <c r="AE239" s="15">
        <f t="shared" si="43"/>
        <v>-4.7151273387900288E+16</v>
      </c>
      <c r="AF239" s="37">
        <f>BBMData!Q239-AC239</f>
        <v>-2.4180140198923214E-2</v>
      </c>
      <c r="AG239" s="14">
        <f t="shared" si="44"/>
        <v>2.223242582100514E+33</v>
      </c>
      <c r="AH239" s="14">
        <f>AG239/BBMData!R239^2</f>
        <v>3.1730689364072227</v>
      </c>
      <c r="AI239" s="15">
        <f t="shared" si="45"/>
        <v>-0.29651632855769861</v>
      </c>
      <c r="AK239" s="40">
        <f t="shared" si="46"/>
        <v>-0.50849661958646397</v>
      </c>
      <c r="AL239" s="40">
        <f t="shared" si="47"/>
        <v>-0.26266899256800108</v>
      </c>
      <c r="AM239" s="40">
        <f t="shared" si="48"/>
        <v>-0.29651632855769861</v>
      </c>
    </row>
    <row r="240" spans="1:39" x14ac:dyDescent="0.25">
      <c r="A240" t="s">
        <v>249</v>
      </c>
      <c r="B240">
        <v>1238194800</v>
      </c>
      <c r="C240" s="15">
        <f>BBMData!O240</f>
        <v>2.7667554711142148E+16</v>
      </c>
      <c r="D240" s="14">
        <f>'230'!C240*Notes!$C$4/Notes!$D$56</f>
        <v>376992000000000</v>
      </c>
      <c r="E240" s="14">
        <f>'301'!C240*Notes!$C$4/Notes!$D$57</f>
        <v>1089488644032355.4</v>
      </c>
      <c r="F240" s="14">
        <f>'303'!C240*Notes!$C$4/Notes!$D$58</f>
        <v>3264551015698358</v>
      </c>
      <c r="G240" s="14">
        <f>'307'!C240*Notes!$C$4/Notes!$D$59</f>
        <v>1697381113411030.5</v>
      </c>
      <c r="H240" s="14">
        <f>'309'!C240*Notes!$C$4/Notes!$D$60</f>
        <v>1.0988337411679802E+16</v>
      </c>
      <c r="I240" s="14">
        <f t="shared" si="40"/>
        <v>1.7416750184821546E+16</v>
      </c>
      <c r="J240" s="40">
        <f>I240/BBMData!D240</f>
        <v>0.10305769340131092</v>
      </c>
      <c r="K240" s="14">
        <f t="shared" si="49"/>
        <v>0.89694230659868912</v>
      </c>
      <c r="L240" s="14">
        <f>BBMData!Q240-BLMLossSum!J240</f>
        <v>6.0655648084737293E-2</v>
      </c>
      <c r="M240" s="14">
        <f>'230'!C240*Notes!$C$4/Notes!$F$56</f>
        <v>668075510954860.25</v>
      </c>
      <c r="N240" s="14">
        <f>'301'!C240*Notes!$C$4/Notes!$F$57</f>
        <v>1665898493812127.5</v>
      </c>
      <c r="O240" s="14">
        <f>'303'!C240*Notes!$C$4/Notes!$F$58</f>
        <v>2475313619138941</v>
      </c>
      <c r="P240" s="14">
        <f>'307'!C240*Notes!$C$4/Notes!$F$59</f>
        <v>2351891695014050.5</v>
      </c>
      <c r="Q240" s="14">
        <f>'309'!C240*Notes!$C$4/Notes!$F$60</f>
        <v>7907435469702415</v>
      </c>
      <c r="R240" s="14">
        <f t="shared" si="41"/>
        <v>1.5068614788622396E+16</v>
      </c>
      <c r="S240" s="37">
        <f>R240/BBMData!D240</f>
        <v>8.9163401116108848E-2</v>
      </c>
      <c r="T240" s="14">
        <f t="shared" si="50"/>
        <v>0.91083659888389112</v>
      </c>
      <c r="U240" s="37">
        <f>BBMData!Q240-S240</f>
        <v>7.4549940369939366E-2</v>
      </c>
      <c r="W240" s="15">
        <f>'230'!C240*Notes!$C$4/Notes!$H$56</f>
        <v>543237638952532.94</v>
      </c>
      <c r="X240" s="14">
        <f>'301'!C240*Notes!$C$4/Notes!$H$57</f>
        <v>1178722171397094.7</v>
      </c>
      <c r="Y240" s="14">
        <f>'303'!C240*Notes!$C$4/Notes!$H$58</f>
        <v>4261588755502263.5</v>
      </c>
      <c r="Z240" s="14">
        <f>'307'!C240*Notes!$C$4/Notes!$H$59</f>
        <v>1665072432713584.5</v>
      </c>
      <c r="AA240" s="14">
        <f>'309'!C240*Notes!$C$4/Notes!$H$60</f>
        <v>7786984248898073</v>
      </c>
      <c r="AB240" s="14">
        <f t="shared" si="42"/>
        <v>1.5435605247463548E+16</v>
      </c>
      <c r="AC240" s="15">
        <f>AB240/BBMData!D240</f>
        <v>9.1334942292683713E-2</v>
      </c>
      <c r="AD240" s="14">
        <f t="shared" si="51"/>
        <v>0.90866505770731631</v>
      </c>
      <c r="AE240" s="15">
        <f t="shared" si="43"/>
        <v>1.22319494636786E+16</v>
      </c>
      <c r="AF240" s="37">
        <f>BBMData!Q240-AC240</f>
        <v>7.2378399193364501E-2</v>
      </c>
      <c r="AG240" s="14">
        <f t="shared" si="44"/>
        <v>1.4962058768198719E+32</v>
      </c>
      <c r="AH240" s="14">
        <f>AG240/BBMData!R240^2</f>
        <v>30.886504075787009</v>
      </c>
      <c r="AI240" s="15">
        <f t="shared" si="45"/>
        <v>0.44210446464763314</v>
      </c>
      <c r="AK240" s="40">
        <f t="shared" si="46"/>
        <v>0.37049911469742014</v>
      </c>
      <c r="AL240" s="40">
        <f t="shared" si="47"/>
        <v>0.45536875427035717</v>
      </c>
      <c r="AM240" s="40">
        <f t="shared" si="48"/>
        <v>0.44210446464763314</v>
      </c>
    </row>
    <row r="241" spans="1:39" x14ac:dyDescent="0.25">
      <c r="A241" t="s">
        <v>250</v>
      </c>
      <c r="B241">
        <v>1238799600</v>
      </c>
      <c r="C241" s="15">
        <f>BBMData!O241</f>
        <v>1.092801968638248E+17</v>
      </c>
      <c r="D241" s="14">
        <f>'230'!C241*Notes!$C$4/Notes!$D$56</f>
        <v>1731744000000000</v>
      </c>
      <c r="E241" s="14">
        <f>'301'!C241*Notes!$C$4/Notes!$D$57</f>
        <v>8134848542108254</v>
      </c>
      <c r="F241" s="14">
        <f>'303'!C241*Notes!$C$4/Notes!$D$58</f>
        <v>2.903954311261642E+16</v>
      </c>
      <c r="G241" s="14">
        <f>'307'!C241*Notes!$C$4/Notes!$D$59</f>
        <v>1.0744450596832342E+16</v>
      </c>
      <c r="H241" s="14">
        <f>'309'!C241*Notes!$C$4/Notes!$D$60</f>
        <v>8.610698571806976E+16</v>
      </c>
      <c r="I241" s="14">
        <f t="shared" si="40"/>
        <v>1.3575757196962678E+17</v>
      </c>
      <c r="J241" s="40">
        <f>I241/BBMData!D241</f>
        <v>9.5603923922272377E-2</v>
      </c>
      <c r="K241" s="14">
        <f t="shared" si="49"/>
        <v>0.90439607607772765</v>
      </c>
      <c r="L241" s="14">
        <f>BBMData!Q241-BLMLossSum!J241</f>
        <v>-1.8646038806902798E-2</v>
      </c>
      <c r="M241" s="14">
        <f>'230'!C241*Notes!$C$4/Notes!$F$56</f>
        <v>3068860234814037</v>
      </c>
      <c r="N241" s="14">
        <f>'301'!C241*Notes!$C$4/Notes!$F$57</f>
        <v>1.243870875379722E+16</v>
      </c>
      <c r="O241" s="14">
        <f>'303'!C241*Notes!$C$4/Notes!$F$58</f>
        <v>2.2018947234878712E+16</v>
      </c>
      <c r="P241" s="14">
        <f>'307'!C241*Notes!$C$4/Notes!$F$59</f>
        <v>1.488751343261796E+16</v>
      </c>
      <c r="Q241" s="14">
        <f>'309'!C241*Notes!$C$4/Notes!$F$60</f>
        <v>6.196437254761512E+16</v>
      </c>
      <c r="R241" s="14">
        <f t="shared" si="41"/>
        <v>1.1437840220372304E+17</v>
      </c>
      <c r="S241" s="37">
        <f>R241/BBMData!D241</f>
        <v>8.0548170566002136E-2</v>
      </c>
      <c r="T241" s="14">
        <f t="shared" si="50"/>
        <v>0.91945182943399784</v>
      </c>
      <c r="U241" s="37">
        <f>BBMData!Q241-S241</f>
        <v>-3.5902854506325577E-3</v>
      </c>
      <c r="W241" s="15">
        <f>'230'!C241*Notes!$C$4/Notes!$H$56</f>
        <v>2495407122247196.5</v>
      </c>
      <c r="X241" s="14">
        <f>'301'!C241*Notes!$C$4/Notes!$H$57</f>
        <v>8801125546431643</v>
      </c>
      <c r="Y241" s="14">
        <f>'303'!C241*Notes!$C$4/Notes!$H$58</f>
        <v>3.7908609728733416E+16</v>
      </c>
      <c r="Z241" s="14">
        <f>'307'!C241*Notes!$C$4/Notes!$H$59</f>
        <v>1.0539936112218494E+16</v>
      </c>
      <c r="AA241" s="14">
        <f>'309'!C241*Notes!$C$4/Notes!$H$60</f>
        <v>6.102049076086736E+16</v>
      </c>
      <c r="AB241" s="14">
        <f t="shared" si="42"/>
        <v>1.2076556927049811E+17</v>
      </c>
      <c r="AC241" s="15">
        <f>AB241/BBMData!D241</f>
        <v>8.504617554260431E-2</v>
      </c>
      <c r="AD241" s="14">
        <f t="shared" si="51"/>
        <v>0.9149538244573957</v>
      </c>
      <c r="AE241" s="15">
        <f t="shared" si="43"/>
        <v>-1.1485372406673312E+16</v>
      </c>
      <c r="AF241" s="37">
        <f>BBMData!Q241-AC241</f>
        <v>-8.0882904272347317E-3</v>
      </c>
      <c r="AG241" s="14">
        <f t="shared" si="44"/>
        <v>1.319137793199727E+32</v>
      </c>
      <c r="AH241" s="14">
        <f>AG241/BBMData!R241^2</f>
        <v>0.35341934713435491</v>
      </c>
      <c r="AI241" s="15">
        <f t="shared" si="45"/>
        <v>-0.10510021702271781</v>
      </c>
      <c r="AK241" s="40">
        <f t="shared" si="46"/>
        <v>-0.24228886720249707</v>
      </c>
      <c r="AL241" s="40">
        <f t="shared" si="47"/>
        <v>-4.6652600253375892E-2</v>
      </c>
      <c r="AM241" s="40">
        <f t="shared" si="48"/>
        <v>-0.10510021702271781</v>
      </c>
    </row>
    <row r="242" spans="1:39" x14ac:dyDescent="0.25">
      <c r="A242" t="s">
        <v>251</v>
      </c>
      <c r="B242">
        <v>1239404400</v>
      </c>
      <c r="C242" s="15">
        <f>BBMData!O242</f>
        <v>1.9398662308803472E+17</v>
      </c>
      <c r="D242" s="14">
        <f>'230'!C242*Notes!$C$4/Notes!$D$56</f>
        <v>3991680000000000</v>
      </c>
      <c r="E242" s="14">
        <f>'301'!C242*Notes!$C$4/Notes!$D$57</f>
        <v>3.0379247548289848E+16</v>
      </c>
      <c r="F242" s="14">
        <f>'303'!C242*Notes!$C$4/Notes!$D$58</f>
        <v>5.7302268856632456E+16</v>
      </c>
      <c r="G242" s="14">
        <f>'307'!C242*Notes!$C$4/Notes!$D$59</f>
        <v>1.9676109424117912E+16</v>
      </c>
      <c r="H242" s="14">
        <f>'309'!C242*Notes!$C$4/Notes!$D$60</f>
        <v>1.0764924691978866E+17</v>
      </c>
      <c r="I242" s="14">
        <f t="shared" si="40"/>
        <v>2.1899855274882886E+17</v>
      </c>
      <c r="J242" s="40">
        <f>I242/BBMData!D242</f>
        <v>7.2999517582942958E-2</v>
      </c>
      <c r="K242" s="14">
        <f t="shared" si="49"/>
        <v>0.92700048241705701</v>
      </c>
      <c r="L242" s="14">
        <f>BBMData!Q242-BLMLossSum!J242</f>
        <v>-8.3373098869313905E-3</v>
      </c>
      <c r="M242" s="14">
        <f>'230'!C242*Notes!$C$4/Notes!$F$56</f>
        <v>7073740704227931</v>
      </c>
      <c r="N242" s="14">
        <f>'301'!C242*Notes!$C$4/Notes!$F$57</f>
        <v>4.6451831334865072E+16</v>
      </c>
      <c r="O242" s="14">
        <f>'303'!C242*Notes!$C$4/Notes!$F$58</f>
        <v>4.3448880359445272E+16</v>
      </c>
      <c r="P242" s="14">
        <f>'307'!C242*Notes!$C$4/Notes!$F$59</f>
        <v>2.726322213623252E+16</v>
      </c>
      <c r="Q242" s="14">
        <f>'309'!C242*Notes!$C$4/Notes!$F$60</f>
        <v>7.746663043632928E+16</v>
      </c>
      <c r="R242" s="14">
        <f t="shared" si="41"/>
        <v>2.0170430497110006E+17</v>
      </c>
      <c r="S242" s="37">
        <f>R242/BBMData!D242</f>
        <v>6.7234768323700025E-2</v>
      </c>
      <c r="T242" s="14">
        <f t="shared" si="50"/>
        <v>0.93276523167629999</v>
      </c>
      <c r="U242" s="37">
        <f>BBMData!Q242-S242</f>
        <v>-2.5725606276884583E-3</v>
      </c>
      <c r="W242" s="15">
        <f>'230'!C242*Notes!$C$4/Notes!$H$56</f>
        <v>5751927941850348</v>
      </c>
      <c r="X242" s="14">
        <f>'301'!C242*Notes!$C$4/Notes!$H$57</f>
        <v>3.28674308187343E+16</v>
      </c>
      <c r="Y242" s="14">
        <f>'303'!C242*Notes!$C$4/Notes!$H$58</f>
        <v>7.480315162786728E+16</v>
      </c>
      <c r="Z242" s="14">
        <f>'307'!C242*Notes!$C$4/Notes!$H$59</f>
        <v>1.930158591155548E+16</v>
      </c>
      <c r="AA242" s="14">
        <f>'309'!C242*Notes!$C$4/Notes!$H$60</f>
        <v>7.6286608134104176E+16</v>
      </c>
      <c r="AB242" s="14">
        <f t="shared" si="42"/>
        <v>2.0901070443411162E+17</v>
      </c>
      <c r="AC242" s="15">
        <f>AB242/BBMData!D242</f>
        <v>6.9670234811370538E-2</v>
      </c>
      <c r="AD242" s="14">
        <f t="shared" si="51"/>
        <v>0.93032976518862942</v>
      </c>
      <c r="AE242" s="15">
        <f t="shared" si="43"/>
        <v>-1.5024081346076896E+16</v>
      </c>
      <c r="AF242" s="37">
        <f>BBMData!Q242-AC242</f>
        <v>-5.0080271153589706E-3</v>
      </c>
      <c r="AG242" s="14">
        <f t="shared" si="44"/>
        <v>2.2572302029353574E+32</v>
      </c>
      <c r="AH242" s="14">
        <f>AG242/BBMData!R242^2</f>
        <v>0.17316392998988731</v>
      </c>
      <c r="AI242" s="15">
        <f t="shared" si="45"/>
        <v>-7.7449058635649784E-2</v>
      </c>
      <c r="AK242" s="40">
        <f t="shared" si="46"/>
        <v>-0.12893636304727707</v>
      </c>
      <c r="AL242" s="40">
        <f t="shared" si="47"/>
        <v>-3.9784608650890931E-2</v>
      </c>
      <c r="AM242" s="40">
        <f t="shared" si="48"/>
        <v>-7.7449058635649784E-2</v>
      </c>
    </row>
    <row r="243" spans="1:39" x14ac:dyDescent="0.25">
      <c r="A243" t="s">
        <v>252</v>
      </c>
      <c r="B243">
        <v>1240009200</v>
      </c>
      <c r="C243" s="15">
        <f>BBMData!O243</f>
        <v>3.6796929953003584E+17</v>
      </c>
      <c r="D243" s="14">
        <f>'230'!C243*Notes!$C$4/Notes!$D$56</f>
        <v>7487424000000000</v>
      </c>
      <c r="E243" s="14">
        <f>'301'!C243*Notes!$C$4/Notes!$D$57</f>
        <v>6.8799190299080224E+16</v>
      </c>
      <c r="F243" s="14">
        <f>'303'!C243*Notes!$C$4/Notes!$D$58</f>
        <v>1.0676923166207352E+17</v>
      </c>
      <c r="G243" s="14">
        <f>'307'!C243*Notes!$C$4/Notes!$D$59</f>
        <v>4.7971424435739272E+16</v>
      </c>
      <c r="H243" s="14">
        <f>'309'!C243*Notes!$C$4/Notes!$D$60</f>
        <v>1.6892871842248163E+17</v>
      </c>
      <c r="I243" s="14">
        <f t="shared" si="40"/>
        <v>3.9995598881937459E+17</v>
      </c>
      <c r="J243" s="40">
        <f>I243/BBMData!D243</f>
        <v>5.8990558822916608E-2</v>
      </c>
      <c r="K243" s="14">
        <f t="shared" si="49"/>
        <v>0.94100944117708341</v>
      </c>
      <c r="L243" s="14">
        <f>BBMData!Q243-BLMLossSum!J243</f>
        <v>-4.7178007801384619E-3</v>
      </c>
      <c r="M243" s="14">
        <f>'230'!C243*Notes!$C$4/Notes!$F$56</f>
        <v>1.326862271490027E+16</v>
      </c>
      <c r="N243" s="14">
        <f>'301'!C243*Notes!$C$4/Notes!$F$57</f>
        <v>1.0519840488702509E+17</v>
      </c>
      <c r="O243" s="14">
        <f>'303'!C243*Notes!$C$4/Notes!$F$58</f>
        <v>8.095671716179152E+16</v>
      </c>
      <c r="P243" s="14">
        <f>'307'!C243*Notes!$C$4/Notes!$F$59</f>
        <v>6.6469217688937728E+16</v>
      </c>
      <c r="Q243" s="14">
        <f>'309'!C243*Notes!$C$4/Notes!$F$60</f>
        <v>1.2156460889938203E+17</v>
      </c>
      <c r="R243" s="14">
        <f t="shared" si="41"/>
        <v>3.8745757135203661E+17</v>
      </c>
      <c r="S243" s="37">
        <f>R243/BBMData!D243</f>
        <v>5.7147134417704512E-2</v>
      </c>
      <c r="T243" s="14">
        <f t="shared" si="50"/>
        <v>0.94285286558229553</v>
      </c>
      <c r="U243" s="37">
        <f>BBMData!Q243-S243</f>
        <v>-2.8743763749263657E-3</v>
      </c>
      <c r="W243" s="15">
        <f>'230'!C243*Notes!$C$4/Notes!$H$56</f>
        <v>1.0789222412137472E+16</v>
      </c>
      <c r="X243" s="14">
        <f>'301'!C243*Notes!$C$4/Notes!$H$57</f>
        <v>7.4434122304890624E+16</v>
      </c>
      <c r="Y243" s="14">
        <f>'303'!C243*Notes!$C$4/Notes!$H$58</f>
        <v>1.3937798946829232E+17</v>
      </c>
      <c r="Z243" s="14">
        <f>'307'!C243*Notes!$C$4/Notes!$H$59</f>
        <v>4.7058315751749432E+16</v>
      </c>
      <c r="AA243" s="14">
        <f>'309'!C243*Notes!$C$4/Notes!$H$60</f>
        <v>1.1971285739225477E+17</v>
      </c>
      <c r="AB243" s="14">
        <f t="shared" si="42"/>
        <v>3.9137250732932461E+17</v>
      </c>
      <c r="AC243" s="15">
        <f>AB243/BBMData!D243</f>
        <v>5.7724558603145223E-2</v>
      </c>
      <c r="AD243" s="14">
        <f t="shared" si="51"/>
        <v>0.94227544139685482</v>
      </c>
      <c r="AE243" s="15">
        <f t="shared" si="43"/>
        <v>-2.3403207799288768E+16</v>
      </c>
      <c r="AF243" s="37">
        <f>BBMData!Q243-AC243</f>
        <v>-3.4518005603670771E-3</v>
      </c>
      <c r="AG243" s="14">
        <f t="shared" si="44"/>
        <v>5.4771013529669065E+32</v>
      </c>
      <c r="AH243" s="14">
        <f>AG243/BBMData!R243^2</f>
        <v>7.5932875703422026E-2</v>
      </c>
      <c r="AI243" s="15">
        <f t="shared" si="45"/>
        <v>-6.3600979291421722E-2</v>
      </c>
      <c r="AK243" s="40">
        <f t="shared" si="46"/>
        <v>-8.6927603281555313E-2</v>
      </c>
      <c r="AL243" s="40">
        <f t="shared" si="47"/>
        <v>-5.2961678723988277E-2</v>
      </c>
      <c r="AM243" s="40">
        <f t="shared" si="48"/>
        <v>-6.3600979291421722E-2</v>
      </c>
    </row>
    <row r="244" spans="1:39" x14ac:dyDescent="0.25">
      <c r="A244" t="s">
        <v>253</v>
      </c>
      <c r="B244">
        <v>1240614000</v>
      </c>
      <c r="C244" s="15">
        <f>BBMData!O244</f>
        <v>1.9799593665979229E+17</v>
      </c>
      <c r="D244" s="14">
        <f>'230'!C244*Notes!$C$4/Notes!$D$56</f>
        <v>3830400000000000</v>
      </c>
      <c r="E244" s="14">
        <f>'301'!C244*Notes!$C$4/Notes!$D$57</f>
        <v>5.3215467546291496E+16</v>
      </c>
      <c r="F244" s="14">
        <f>'303'!C244*Notes!$C$4/Notes!$D$58</f>
        <v>4.9833313712608136E+16</v>
      </c>
      <c r="G244" s="14">
        <f>'307'!C244*Notes!$C$4/Notes!$D$59</f>
        <v>1.8415036888781028E+16</v>
      </c>
      <c r="H244" s="14">
        <f>'309'!C244*Notes!$C$4/Notes!$D$60</f>
        <v>9.0866142090865776E+16</v>
      </c>
      <c r="I244" s="14">
        <f t="shared" si="40"/>
        <v>2.1616036023854643E+17</v>
      </c>
      <c r="J244" s="40">
        <f>I244/BBMData!D244</f>
        <v>4.1729799273850662E-2</v>
      </c>
      <c r="K244" s="14">
        <f t="shared" si="49"/>
        <v>0.95827020072614932</v>
      </c>
      <c r="L244" s="14">
        <f>BBMData!Q244-BLMLossSum!J244</f>
        <v>-3.5066454785239662E-3</v>
      </c>
      <c r="M244" s="14">
        <f>'230'!C244*Notes!$C$4/Notes!$F$56</f>
        <v>6787932999006600</v>
      </c>
      <c r="N244" s="14">
        <f>'301'!C244*Notes!$C$4/Notes!$F$57</f>
        <v>8.1369886431090144E+16</v>
      </c>
      <c r="O244" s="14">
        <f>'303'!C244*Notes!$C$4/Notes!$F$58</f>
        <v>3.7785618765481096E+16</v>
      </c>
      <c r="P244" s="14">
        <f>'307'!C244*Notes!$C$4/Notes!$F$59</f>
        <v>2.5515879716056248E+16</v>
      </c>
      <c r="Q244" s="14">
        <f>'309'!C244*Notes!$C$4/Notes!$F$60</f>
        <v>6.538916016544952E+16</v>
      </c>
      <c r="R244" s="14">
        <f t="shared" si="41"/>
        <v>2.1684847807708358E+17</v>
      </c>
      <c r="S244" s="37">
        <f>R244/BBMData!D244</f>
        <v>4.1862640555421542E-2</v>
      </c>
      <c r="T244" s="14">
        <f t="shared" si="50"/>
        <v>0.95813735944457845</v>
      </c>
      <c r="U244" s="37">
        <f>BBMData!Q244-S244</f>
        <v>-3.6394867600948455E-3</v>
      </c>
      <c r="W244" s="15">
        <f>'230'!C244*Notes!$C$4/Notes!$H$56</f>
        <v>5519526812886698</v>
      </c>
      <c r="X244" s="14">
        <f>'301'!C244*Notes!$C$4/Notes!$H$57</f>
        <v>5.7574029616240328E+16</v>
      </c>
      <c r="Y244" s="14">
        <f>'303'!C244*Notes!$C$4/Notes!$H$58</f>
        <v>6.5053077236606528E+16</v>
      </c>
      <c r="Z244" s="14">
        <f>'307'!C244*Notes!$C$4/Notes!$H$59</f>
        <v>1.8064517172159648E+16</v>
      </c>
      <c r="AA244" s="14">
        <f>'309'!C244*Notes!$C$4/Notes!$H$60</f>
        <v>6.4393109777245024E+16</v>
      </c>
      <c r="AB244" s="14">
        <f t="shared" si="42"/>
        <v>2.1060426061513821E+17</v>
      </c>
      <c r="AC244" s="15">
        <f>AB244/BBMData!D244</f>
        <v>4.0657193168945602E-2</v>
      </c>
      <c r="AD244" s="14">
        <f t="shared" si="51"/>
        <v>0.95934280683105444</v>
      </c>
      <c r="AE244" s="15">
        <f t="shared" si="43"/>
        <v>-1.260832395534592E+16</v>
      </c>
      <c r="AF244" s="37">
        <f>BBMData!Q244-AC244</f>
        <v>-2.4340393736189056E-3</v>
      </c>
      <c r="AG244" s="14">
        <f t="shared" si="44"/>
        <v>1.5896983296294978E+32</v>
      </c>
      <c r="AH244" s="14">
        <f>AG244/BBMData!R244^2</f>
        <v>3.9045308236278324E-2</v>
      </c>
      <c r="AI244" s="15">
        <f t="shared" si="45"/>
        <v>-6.3679710644821211E-2</v>
      </c>
      <c r="AK244" s="40">
        <f t="shared" si="46"/>
        <v>-9.1741395733616865E-2</v>
      </c>
      <c r="AL244" s="40">
        <f t="shared" si="47"/>
        <v>-9.5216809674659078E-2</v>
      </c>
      <c r="AM244" s="40">
        <f t="shared" si="48"/>
        <v>-6.3679710644821211E-2</v>
      </c>
    </row>
    <row r="245" spans="1:39" x14ac:dyDescent="0.25">
      <c r="A245" t="s">
        <v>254</v>
      </c>
      <c r="B245">
        <v>1241218800</v>
      </c>
      <c r="C245" s="15">
        <f>BBMData!O245</f>
        <v>2.5472027082531238E+17</v>
      </c>
      <c r="D245" s="14">
        <f>'230'!C245*Notes!$C$4/Notes!$D$56</f>
        <v>7130592000000000</v>
      </c>
      <c r="E245" s="14">
        <f>'301'!C245*Notes!$C$4/Notes!$D$57</f>
        <v>7.6113559738892512E+16</v>
      </c>
      <c r="F245" s="14">
        <f>'303'!C245*Notes!$C$4/Notes!$D$58</f>
        <v>7.6519387908501936E+16</v>
      </c>
      <c r="G245" s="14">
        <f>'307'!C245*Notes!$C$4/Notes!$D$59</f>
        <v>2.704268715844074E+16</v>
      </c>
      <c r="H245" s="14">
        <f>'309'!C245*Notes!$C$4/Notes!$D$60</f>
        <v>8.1165530771906656E+16</v>
      </c>
      <c r="I245" s="14">
        <f t="shared" si="40"/>
        <v>2.6797175757774182E+17</v>
      </c>
      <c r="J245" s="40">
        <f>I245/BBMData!D245</f>
        <v>4.3572643508575905E-2</v>
      </c>
      <c r="K245" s="14">
        <f t="shared" si="49"/>
        <v>0.95642735649142407</v>
      </c>
      <c r="L245" s="14">
        <f>BBMData!Q245-BLMLossSum!J245</f>
        <v>-2.1547132930779533E-3</v>
      </c>
      <c r="M245" s="14">
        <f>'230'!C245*Notes!$C$4/Notes!$F$56</f>
        <v>1.2636273167098078E+16</v>
      </c>
      <c r="N245" s="14">
        <f>'301'!C245*Notes!$C$4/Notes!$F$57</f>
        <v>1.1638254810844528E+17</v>
      </c>
      <c r="O245" s="14">
        <f>'303'!C245*Notes!$C$4/Notes!$F$58</f>
        <v>5.8020071399488192E+16</v>
      </c>
      <c r="P245" s="14">
        <f>'307'!C245*Notes!$C$4/Notes!$F$59</f>
        <v>3.7470354086235456E+16</v>
      </c>
      <c r="Q245" s="14">
        <f>'309'!C245*Notes!$C$4/Notes!$F$60</f>
        <v>5.8408399096008728E+16</v>
      </c>
      <c r="R245" s="14">
        <f t="shared" si="41"/>
        <v>2.8291764585727574E+17</v>
      </c>
      <c r="S245" s="37">
        <f>R245/BBMData!D245</f>
        <v>4.6002869245085488E-2</v>
      </c>
      <c r="T245" s="14">
        <f t="shared" si="50"/>
        <v>0.95399713075491455</v>
      </c>
      <c r="U245" s="37">
        <f>BBMData!Q245-S245</f>
        <v>-4.584939029587537E-3</v>
      </c>
      <c r="W245" s="15">
        <f>'230'!C245*Notes!$C$4/Notes!$H$56</f>
        <v>1.0275034914305396E+16</v>
      </c>
      <c r="X245" s="14">
        <f>'301'!C245*Notes!$C$4/Notes!$H$57</f>
        <v>8.2347568191381248E+16</v>
      </c>
      <c r="Y245" s="14">
        <f>'303'!C245*Notes!$C$4/Notes!$H$58</f>
        <v>9.988943702233096E+16</v>
      </c>
      <c r="Z245" s="14">
        <f>'307'!C245*Notes!$C$4/Notes!$H$59</f>
        <v>2.6527945043249424E+16</v>
      </c>
      <c r="AA245" s="14">
        <f>'309'!C245*Notes!$C$4/Notes!$H$60</f>
        <v>5.7518684219004968E+16</v>
      </c>
      <c r="AB245" s="14">
        <f t="shared" si="42"/>
        <v>2.7655866939027197E+17</v>
      </c>
      <c r="AC245" s="15">
        <f>AB245/BBMData!D245</f>
        <v>4.4968889331751541E-2</v>
      </c>
      <c r="AD245" s="14">
        <f t="shared" si="51"/>
        <v>0.95503111066824842</v>
      </c>
      <c r="AE245" s="15">
        <f t="shared" si="43"/>
        <v>-2.1838398564959584E+16</v>
      </c>
      <c r="AF245" s="37">
        <f>BBMData!Q245-AC245</f>
        <v>-3.5509591162535895E-3</v>
      </c>
      <c r="AG245" s="14">
        <f t="shared" si="44"/>
        <v>4.769156518820288E+32</v>
      </c>
      <c r="AH245" s="14">
        <f>AG245/BBMData!R245^2</f>
        <v>8.277102146969198E-2</v>
      </c>
      <c r="AI245" s="15">
        <f t="shared" si="45"/>
        <v>-8.5734827833692115E-2</v>
      </c>
      <c r="AK245" s="40">
        <f t="shared" si="46"/>
        <v>-5.2023683507769716E-2</v>
      </c>
      <c r="AL245" s="40">
        <f t="shared" si="47"/>
        <v>-0.11069937598841974</v>
      </c>
      <c r="AM245" s="40">
        <f t="shared" si="48"/>
        <v>-8.5734827833692115E-2</v>
      </c>
    </row>
    <row r="246" spans="1:39" x14ac:dyDescent="0.25">
      <c r="A246" t="s">
        <v>255</v>
      </c>
      <c r="B246">
        <v>1241823600</v>
      </c>
      <c r="C246" s="15">
        <f>BBMData!O246</f>
        <v>2.5653908611417024E+17</v>
      </c>
      <c r="D246" s="14">
        <f>'230'!C246*Notes!$C$4/Notes!$D$56</f>
        <v>5074272000000000</v>
      </c>
      <c r="E246" s="14">
        <f>'301'!C246*Notes!$C$4/Notes!$D$57</f>
        <v>6.5799733908719536E+16</v>
      </c>
      <c r="F246" s="14">
        <f>'303'!C246*Notes!$C$4/Notes!$D$58</f>
        <v>6.9278682806115744E+16</v>
      </c>
      <c r="G246" s="14">
        <f>'307'!C246*Notes!$C$4/Notes!$D$59</f>
        <v>2.0033600968733504E+16</v>
      </c>
      <c r="H246" s="14">
        <f>'309'!C246*Notes!$C$4/Notes!$D$60</f>
        <v>1.4275529771862869E+17</v>
      </c>
      <c r="I246" s="14">
        <f t="shared" si="40"/>
        <v>3.0294158740219744E+17</v>
      </c>
      <c r="J246" s="40">
        <f>I246/BBMData!D246</f>
        <v>5.0490264567032907E-2</v>
      </c>
      <c r="K246" s="14">
        <f t="shared" si="49"/>
        <v>0.94950973543296713</v>
      </c>
      <c r="L246" s="14">
        <f>BBMData!Q246-BLMLossSum!J246</f>
        <v>-7.733750214671202E-3</v>
      </c>
      <c r="M246" s="14">
        <f>'230'!C246*Notes!$C$4/Notes!$F$56</f>
        <v>8992224925526113</v>
      </c>
      <c r="N246" s="14">
        <f>'301'!C246*Notes!$C$4/Notes!$F$57</f>
        <v>1.0061204236702379E+17</v>
      </c>
      <c r="O246" s="14">
        <f>'303'!C246*Notes!$C$4/Notes!$F$58</f>
        <v>5.2529878149047832E+16</v>
      </c>
      <c r="P246" s="14">
        <f>'307'!C246*Notes!$C$4/Notes!$F$59</f>
        <v>2.775856250980928E+16</v>
      </c>
      <c r="Q246" s="14">
        <f>'309'!C246*Notes!$C$4/Notes!$F$60</f>
        <v>1.027296725952691E+17</v>
      </c>
      <c r="R246" s="14">
        <f t="shared" si="41"/>
        <v>2.926223805466761E+17</v>
      </c>
      <c r="S246" s="37">
        <f>R246/BBMData!D246</f>
        <v>4.8770396757779347E-2</v>
      </c>
      <c r="T246" s="14">
        <f t="shared" si="50"/>
        <v>0.95122960324222061</v>
      </c>
      <c r="U246" s="37">
        <f>BBMData!Q246-S246</f>
        <v>-6.0138824054176421E-3</v>
      </c>
      <c r="W246" s="15">
        <f>'230'!C246*Notes!$C$4/Notes!$H$56</f>
        <v>7311920520018853</v>
      </c>
      <c r="X246" s="14">
        <f>'301'!C246*Notes!$C$4/Notes!$H$57</f>
        <v>7.1188998302155408E+16</v>
      </c>
      <c r="Y246" s="14">
        <f>'303'!C246*Notes!$C$4/Notes!$H$58</f>
        <v>9.0437323301989568E+16</v>
      </c>
      <c r="Z246" s="14">
        <f>'307'!C246*Notes!$C$4/Notes!$H$59</f>
        <v>1.9652272808660996E+16</v>
      </c>
      <c r="AA246" s="14">
        <f>'309'!C246*Notes!$C$4/Notes!$H$60</f>
        <v>1.0116482713755507E+17</v>
      </c>
      <c r="AB246" s="14">
        <f t="shared" si="42"/>
        <v>2.897553420703799E+17</v>
      </c>
      <c r="AC246" s="15">
        <f>AB246/BBMData!D246</f>
        <v>4.8292557011729985E-2</v>
      </c>
      <c r="AD246" s="14">
        <f t="shared" si="51"/>
        <v>0.95170744298827004</v>
      </c>
      <c r="AE246" s="15">
        <f t="shared" si="43"/>
        <v>-3.3216255956209664E+16</v>
      </c>
      <c r="AF246" s="37">
        <f>BBMData!Q246-AC246</f>
        <v>-5.5360426593682802E-3</v>
      </c>
      <c r="AG246" s="14">
        <f t="shared" si="44"/>
        <v>1.103319659748434E+33</v>
      </c>
      <c r="AH246" s="14">
        <f>AG246/BBMData!R246^2</f>
        <v>0.20112053622867937</v>
      </c>
      <c r="AI246" s="15">
        <f t="shared" si="45"/>
        <v>-0.1294783436681734</v>
      </c>
      <c r="AK246" s="40">
        <f t="shared" si="46"/>
        <v>-0.18087887499285865</v>
      </c>
      <c r="AL246" s="40">
        <f t="shared" si="47"/>
        <v>-0.14065417858566526</v>
      </c>
      <c r="AM246" s="40">
        <f t="shared" si="48"/>
        <v>-0.1294783436681734</v>
      </c>
    </row>
    <row r="247" spans="1:39" x14ac:dyDescent="0.25">
      <c r="A247" t="s">
        <v>256</v>
      </c>
      <c r="B247">
        <v>1242428400</v>
      </c>
      <c r="C247" s="15">
        <f>BBMData!O247</f>
        <v>2.3870233977992067E+17</v>
      </c>
      <c r="D247" s="14">
        <f>'230'!C247*Notes!$C$4/Notes!$D$56</f>
        <v>4227552000000000</v>
      </c>
      <c r="E247" s="14">
        <f>'301'!C247*Notes!$C$4/Notes!$D$57</f>
        <v>7.9879693323201888E+16</v>
      </c>
      <c r="F247" s="14">
        <f>'303'!C247*Notes!$C$4/Notes!$D$58</f>
        <v>7.2407051023861936E+16</v>
      </c>
      <c r="G247" s="14">
        <f>'307'!C247*Notes!$C$4/Notes!$D$59</f>
        <v>1.9797149868357836E+16</v>
      </c>
      <c r="H247" s="14">
        <f>'309'!C247*Notes!$C$4/Notes!$D$60</f>
        <v>1.2199265382003288E+17</v>
      </c>
      <c r="I247" s="14">
        <f t="shared" si="40"/>
        <v>2.9830410003545453E+17</v>
      </c>
      <c r="J247" s="40">
        <f>I247/BBMData!D247</f>
        <v>4.7652412146238741E-2</v>
      </c>
      <c r="K247" s="14">
        <f t="shared" si="49"/>
        <v>0.95234758785376128</v>
      </c>
      <c r="L247" s="14">
        <f>BBMData!Q247-BLMLossSum!J247</f>
        <v>-9.5210479641427842E-3</v>
      </c>
      <c r="M247" s="14">
        <f>'230'!C247*Notes!$C$4/Notes!$F$56</f>
        <v>7491734473114127</v>
      </c>
      <c r="N247" s="14">
        <f>'301'!C247*Notes!$C$4/Notes!$F$57</f>
        <v>1.2214120956853659E+17</v>
      </c>
      <c r="O247" s="14">
        <f>'303'!C247*Notes!$C$4/Notes!$F$58</f>
        <v>5.4901932504403664E+16</v>
      </c>
      <c r="P247" s="14">
        <f>'307'!C247*Notes!$C$4/Notes!$F$59</f>
        <v>2.7430935806026228E+16</v>
      </c>
      <c r="Q247" s="14">
        <f>'309'!C247*Notes!$C$4/Notes!$F$60</f>
        <v>8.7788443485026608E+16</v>
      </c>
      <c r="R247" s="14">
        <f t="shared" si="41"/>
        <v>2.9975425583710726E+17</v>
      </c>
      <c r="S247" s="37">
        <f>R247/BBMData!D247</f>
        <v>4.7884066427652916E-2</v>
      </c>
      <c r="T247" s="14">
        <f t="shared" si="50"/>
        <v>0.95211593357234703</v>
      </c>
      <c r="U247" s="37">
        <f>BBMData!Q247-S247</f>
        <v>-9.7527022455569587E-3</v>
      </c>
      <c r="W247" s="15">
        <f>'230'!C247*Notes!$C$4/Notes!$H$56</f>
        <v>6091814592959687</v>
      </c>
      <c r="X247" s="14">
        <f>'301'!C247*Notes!$C$4/Notes!$H$57</f>
        <v>8.6422163351766272E+16</v>
      </c>
      <c r="Y247" s="14">
        <f>'303'!C247*Notes!$C$4/Notes!$H$58</f>
        <v>9.4521137203413888E+16</v>
      </c>
      <c r="Z247" s="14">
        <f>'307'!C247*Notes!$C$4/Notes!$H$59</f>
        <v>1.9420322420024276E+16</v>
      </c>
      <c r="AA247" s="14">
        <f>'309'!C247*Notes!$C$4/Notes!$H$60</f>
        <v>8.645119258607208E+16</v>
      </c>
      <c r="AB247" s="14">
        <f t="shared" si="42"/>
        <v>2.9290663015423622E+17</v>
      </c>
      <c r="AC247" s="15">
        <f>AB247/BBMData!D247</f>
        <v>4.6790196510261381E-2</v>
      </c>
      <c r="AD247" s="14">
        <f t="shared" si="51"/>
        <v>0.95320980348973861</v>
      </c>
      <c r="AE247" s="15">
        <f t="shared" si="43"/>
        <v>-5.4204290374315552E+16</v>
      </c>
      <c r="AF247" s="37">
        <f>BBMData!Q247-AC247</f>
        <v>-8.6588323281654236E-3</v>
      </c>
      <c r="AG247" s="14">
        <f t="shared" si="44"/>
        <v>2.9381050949831178E+33</v>
      </c>
      <c r="AH247" s="14">
        <f>AG247/BBMData!R247^2</f>
        <v>0.49105141438376188</v>
      </c>
      <c r="AI247" s="15">
        <f t="shared" si="45"/>
        <v>-0.22707900737081566</v>
      </c>
      <c r="AK247" s="40">
        <f t="shared" si="46"/>
        <v>-0.24969072490234331</v>
      </c>
      <c r="AL247" s="40">
        <f t="shared" si="47"/>
        <v>-0.25576588865226613</v>
      </c>
      <c r="AM247" s="40">
        <f t="shared" si="48"/>
        <v>-0.22707900737081566</v>
      </c>
    </row>
    <row r="248" spans="1:39" x14ac:dyDescent="0.25">
      <c r="A248" t="s">
        <v>257</v>
      </c>
      <c r="B248">
        <v>1243033200</v>
      </c>
      <c r="C248" s="15">
        <f>BBMData!O248</f>
        <v>1.3247946302613528E+17</v>
      </c>
      <c r="D248" s="14">
        <f>'230'!C248*Notes!$C$4/Notes!$D$56</f>
        <v>2197440000000000</v>
      </c>
      <c r="E248" s="14">
        <f>'301'!C248*Notes!$C$4/Notes!$D$57</f>
        <v>1.3041582583379898E+16</v>
      </c>
      <c r="F248" s="14">
        <f>'303'!C248*Notes!$C$4/Notes!$D$58</f>
        <v>3.9128578566537312E+16</v>
      </c>
      <c r="G248" s="14">
        <f>'307'!C248*Notes!$C$4/Notes!$D$59</f>
        <v>7864813981542983</v>
      </c>
      <c r="H248" s="14">
        <f>'309'!C248*Notes!$C$4/Notes!$D$60</f>
        <v>1.0275821498328027E+17</v>
      </c>
      <c r="I248" s="14">
        <f t="shared" si="40"/>
        <v>1.6499063011474048E+17</v>
      </c>
      <c r="J248" s="40">
        <f>I248/BBMData!D248</f>
        <v>7.9705618412918122E-2</v>
      </c>
      <c r="K248" s="14">
        <f t="shared" si="49"/>
        <v>0.92029438158708188</v>
      </c>
      <c r="L248" s="14">
        <f>BBMData!Q248-BLMLossSum!J248</f>
        <v>-1.5705877820582234E-2</v>
      </c>
      <c r="M248" s="14">
        <f>'230'!C248*Notes!$C$4/Notes!$F$56</f>
        <v>3894129983640629</v>
      </c>
      <c r="N248" s="14">
        <f>'301'!C248*Notes!$C$4/Notes!$F$57</f>
        <v>1.994142197037332E+16</v>
      </c>
      <c r="O248" s="14">
        <f>'303'!C248*Notes!$C$4/Notes!$F$58</f>
        <v>2.9668858889796944E+16</v>
      </c>
      <c r="P248" s="14">
        <f>'307'!C248*Notes!$C$4/Notes!$F$59</f>
        <v>1.0897488218688652E+16</v>
      </c>
      <c r="Q248" s="14">
        <f>'309'!C248*Notes!$C$4/Notes!$F$60</f>
        <v>7.3946942428106624E+16</v>
      </c>
      <c r="R248" s="14">
        <f t="shared" si="41"/>
        <v>1.3834884149060618E+17</v>
      </c>
      <c r="S248" s="37">
        <f>R248/BBMData!D248</f>
        <v>6.6835189125896713E-2</v>
      </c>
      <c r="T248" s="14">
        <f t="shared" si="50"/>
        <v>0.9331648108741033</v>
      </c>
      <c r="U248" s="37">
        <f>BBMData!Q248-S248</f>
        <v>-2.8354485335608248E-3</v>
      </c>
      <c r="W248" s="15">
        <f>'230'!C248*Notes!$C$4/Notes!$H$56</f>
        <v>3166465382129737.5</v>
      </c>
      <c r="X248" s="14">
        <f>'301'!C248*Notes!$C$4/Notes!$H$57</f>
        <v>1.410974095539041E+16</v>
      </c>
      <c r="Y248" s="14">
        <f>'303'!C248*Notes!$C$4/Notes!$H$58</f>
        <v>5.1078972157606448E+16</v>
      </c>
      <c r="Z248" s="14">
        <f>'307'!C248*Notes!$C$4/Notes!$H$59</f>
        <v>7715111736321318</v>
      </c>
      <c r="AA248" s="14">
        <f>'309'!C248*Notes!$C$4/Notes!$H$60</f>
        <v>7.2820534312056704E+16</v>
      </c>
      <c r="AB248" s="14">
        <f t="shared" si="42"/>
        <v>1.4889082454350461E+17</v>
      </c>
      <c r="AC248" s="15">
        <f>AB248/BBMData!D248</f>
        <v>7.1927934562079535E-2</v>
      </c>
      <c r="AD248" s="14">
        <f t="shared" si="51"/>
        <v>0.92807206543792042</v>
      </c>
      <c r="AE248" s="15">
        <f t="shared" si="43"/>
        <v>-1.6411361517369328E+16</v>
      </c>
      <c r="AF248" s="37">
        <f>BBMData!Q248-AC248</f>
        <v>-7.9281939697436465E-3</v>
      </c>
      <c r="AG248" s="14">
        <f t="shared" si="44"/>
        <v>2.6933278685379089E+32</v>
      </c>
      <c r="AH248" s="14">
        <f>AG248/BBMData!R248^2</f>
        <v>0.35704443919429046</v>
      </c>
      <c r="AI248" s="15">
        <f t="shared" si="45"/>
        <v>-0.12387853288725761</v>
      </c>
      <c r="AK248" s="40">
        <f t="shared" si="46"/>
        <v>-0.24540533563448594</v>
      </c>
      <c r="AL248" s="40">
        <f t="shared" si="47"/>
        <v>-4.4304062912098284E-2</v>
      </c>
      <c r="AM248" s="40">
        <f t="shared" si="48"/>
        <v>-0.12387853288725761</v>
      </c>
    </row>
    <row r="249" spans="1:39" x14ac:dyDescent="0.25">
      <c r="A249" t="s">
        <v>258</v>
      </c>
      <c r="B249">
        <v>1243638000</v>
      </c>
      <c r="C249" s="15">
        <f>BBMData!O249</f>
        <v>9.8722891107290912E+16</v>
      </c>
      <c r="D249" s="14">
        <f>'230'!C249*Notes!$C$4/Notes!$D$56</f>
        <v>1886976000000000.2</v>
      </c>
      <c r="E249" s="14">
        <f>'301'!C249*Notes!$C$4/Notes!$D$57</f>
        <v>7766305469929407</v>
      </c>
      <c r="F249" s="14">
        <f>'303'!C249*Notes!$C$4/Notes!$D$58</f>
        <v>2.7426448280535148E+16</v>
      </c>
      <c r="G249" s="14">
        <f>'307'!C249*Notes!$C$4/Notes!$D$59</f>
        <v>6896490427623589</v>
      </c>
      <c r="H249" s="14">
        <f>'309'!C249*Notes!$C$4/Notes!$D$60</f>
        <v>8.8445837627438944E+16</v>
      </c>
      <c r="I249" s="14">
        <f t="shared" si="40"/>
        <v>1.324220578055271E+17</v>
      </c>
      <c r="J249" s="40">
        <f>I249/BBMData!D249</f>
        <v>7.5669747317444053E-2</v>
      </c>
      <c r="K249" s="14">
        <f t="shared" si="49"/>
        <v>0.92433025268255598</v>
      </c>
      <c r="L249" s="14">
        <f>BBMData!Q249-BLMLossSum!J249</f>
        <v>-1.9256666684706387E-2</v>
      </c>
      <c r="M249" s="14">
        <f>'230'!C249*Notes!$C$4/Notes!$F$56</f>
        <v>3343950151089567.5</v>
      </c>
      <c r="N249" s="14">
        <f>'301'!C249*Notes!$C$4/Notes!$F$57</f>
        <v>1.187518259663114E+16</v>
      </c>
      <c r="O249" s="14">
        <f>'303'!C249*Notes!$C$4/Notes!$F$58</f>
        <v>2.0795833983588556E+16</v>
      </c>
      <c r="P249" s="14">
        <f>'307'!C249*Notes!$C$4/Notes!$F$59</f>
        <v>9555778860339010</v>
      </c>
      <c r="Q249" s="14">
        <f>'309'!C249*Notes!$C$4/Notes!$F$60</f>
        <v>6.3647458883030064E+16</v>
      </c>
      <c r="R249" s="14">
        <f t="shared" si="41"/>
        <v>1.0921820447467834E+17</v>
      </c>
      <c r="S249" s="37">
        <f>R249/BBMData!D249</f>
        <v>6.2410402556959052E-2</v>
      </c>
      <c r="T249" s="14">
        <f t="shared" si="50"/>
        <v>0.93758959744304093</v>
      </c>
      <c r="U249" s="37">
        <f>BBMData!Q249-S249</f>
        <v>-5.9973219242213868E-3</v>
      </c>
      <c r="W249" s="15">
        <f>'230'!C249*Notes!$C$4/Notes!$H$56</f>
        <v>2719093208874710.5</v>
      </c>
      <c r="X249" s="14">
        <f>'301'!C249*Notes!$C$4/Notes!$H$57</f>
        <v>8402397305736822</v>
      </c>
      <c r="Y249" s="14">
        <f>'303'!C249*Notes!$C$4/Notes!$H$58</f>
        <v>3.5802854062824248E+16</v>
      </c>
      <c r="Z249" s="14">
        <f>'307'!C249*Notes!$C$4/Notes!$H$59</f>
        <v>6765219668570948</v>
      </c>
      <c r="AA249" s="14">
        <f>'309'!C249*Notes!$C$4/Notes!$H$60</f>
        <v>6.2677939226128752E+16</v>
      </c>
      <c r="AB249" s="14">
        <f t="shared" si="42"/>
        <v>1.1636750347213547E+17</v>
      </c>
      <c r="AC249" s="15">
        <f>AB249/BBMData!D249</f>
        <v>6.6495716269791699E-2</v>
      </c>
      <c r="AD249" s="14">
        <f t="shared" si="51"/>
        <v>0.93350428373020833</v>
      </c>
      <c r="AE249" s="15">
        <f t="shared" si="43"/>
        <v>-1.764461236484456E+16</v>
      </c>
      <c r="AF249" s="37">
        <f>BBMData!Q249-AC249</f>
        <v>-1.0082635637054034E-2</v>
      </c>
      <c r="AG249" s="14">
        <f t="shared" si="44"/>
        <v>3.1133234550562553E+32</v>
      </c>
      <c r="AH249" s="14">
        <f>AG249/BBMData!R249^2</f>
        <v>0.53817168830113205</v>
      </c>
      <c r="AI249" s="15">
        <f t="shared" si="45"/>
        <v>-0.1787286835600124</v>
      </c>
      <c r="AK249" s="40">
        <f t="shared" si="46"/>
        <v>-0.34135109213538251</v>
      </c>
      <c r="AL249" s="40">
        <f t="shared" si="47"/>
        <v>-0.10631083885075081</v>
      </c>
      <c r="AM249" s="40">
        <f t="shared" si="48"/>
        <v>-0.1787286835600124</v>
      </c>
    </row>
    <row r="250" spans="1:39" x14ac:dyDescent="0.25">
      <c r="A250" t="s">
        <v>259</v>
      </c>
      <c r="B250">
        <v>1244242800</v>
      </c>
      <c r="C250" s="15">
        <f>BBMData!O250</f>
        <v>8.886272558459504E+16</v>
      </c>
      <c r="D250" s="14">
        <f>'230'!C250*Notes!$C$4/Notes!$D$56</f>
        <v>2136960000000000</v>
      </c>
      <c r="E250" s="14">
        <f>'301'!C250*Notes!$C$4/Notes!$D$57</f>
        <v>1.0483301841466886E+16</v>
      </c>
      <c r="F250" s="14">
        <f>'303'!C250*Notes!$C$4/Notes!$D$58</f>
        <v>3.008872607712112E+16</v>
      </c>
      <c r="G250" s="14">
        <f>'307'!C250*Notes!$C$4/Notes!$D$59</f>
        <v>6969677672977962</v>
      </c>
      <c r="H250" s="14">
        <f>'309'!C250*Notes!$C$4/Notes!$D$60</f>
        <v>7.061548567491792E+16</v>
      </c>
      <c r="I250" s="14">
        <f t="shared" si="40"/>
        <v>1.2029415126648389E+17</v>
      </c>
      <c r="J250" s="40">
        <f>I250/BBMData!D250</f>
        <v>7.3350092235660913E-2</v>
      </c>
      <c r="K250" s="14">
        <f t="shared" si="49"/>
        <v>0.92664990776433909</v>
      </c>
      <c r="L250" s="14">
        <f>BBMData!Q250-BLMLossSum!J250</f>
        <v>-1.9165503464566379E-2</v>
      </c>
      <c r="M250" s="14">
        <f>'230'!C250*Notes!$C$4/Notes!$F$56</f>
        <v>3786952094182630</v>
      </c>
      <c r="N250" s="14">
        <f>'301'!C250*Notes!$C$4/Notes!$F$57</f>
        <v>1.6029645507125582E+16</v>
      </c>
      <c r="O250" s="14">
        <f>'303'!C250*Notes!$C$4/Notes!$F$58</f>
        <v>2.2814479872757092E+16</v>
      </c>
      <c r="P250" s="14">
        <f>'307'!C250*Notes!$C$4/Notes!$F$59</f>
        <v>9657187125795668</v>
      </c>
      <c r="Q250" s="14">
        <f>'309'!C250*Notes!$C$4/Notes!$F$60</f>
        <v>5.0816367864949584E+16</v>
      </c>
      <c r="R250" s="14">
        <f t="shared" si="41"/>
        <v>1.0310463246481056E+17</v>
      </c>
      <c r="S250" s="37">
        <f>R250/BBMData!D250</f>
        <v>6.2868678332201555E-2</v>
      </c>
      <c r="T250" s="14">
        <f t="shared" si="50"/>
        <v>0.93713132166779844</v>
      </c>
      <c r="U250" s="37">
        <f>BBMData!Q250-S250</f>
        <v>-8.684089561107021E-3</v>
      </c>
      <c r="W250" s="15">
        <f>'230'!C250*Notes!$C$4/Notes!$H$56</f>
        <v>3079314958768368.5</v>
      </c>
      <c r="X250" s="14">
        <f>'301'!C250*Notes!$C$4/Notes!$H$57</f>
        <v>1.1341926671443158E+16</v>
      </c>
      <c r="Y250" s="14">
        <f>'303'!C250*Notes!$C$4/Notes!$H$58</f>
        <v>3.927822726648884E+16</v>
      </c>
      <c r="Z250" s="14">
        <f>'307'!C250*Notes!$C$4/Notes!$H$59</f>
        <v>6837013836482313</v>
      </c>
      <c r="AA250" s="14">
        <f>'309'!C250*Notes!$C$4/Notes!$H$60</f>
        <v>5.0042299765421216E+16</v>
      </c>
      <c r="AB250" s="14">
        <f t="shared" si="42"/>
        <v>1.105787824986039E+17</v>
      </c>
      <c r="AC250" s="15">
        <f>AB250/BBMData!D250</f>
        <v>6.7426086889392625E-2</v>
      </c>
      <c r="AD250" s="14">
        <f t="shared" si="51"/>
        <v>0.93257391311060733</v>
      </c>
      <c r="AE250" s="15">
        <f t="shared" si="43"/>
        <v>-2.1716056914008864E+16</v>
      </c>
      <c r="AF250" s="37">
        <f>BBMData!Q250-AC250</f>
        <v>-1.3241498118298091E-2</v>
      </c>
      <c r="AG250" s="14">
        <f t="shared" si="44"/>
        <v>4.7158712789247215E+32</v>
      </c>
      <c r="AH250" s="14">
        <f>AG250/BBMData!R250^2</f>
        <v>0.92611513088010367</v>
      </c>
      <c r="AI250" s="15">
        <f t="shared" si="45"/>
        <v>-0.24437756968568033</v>
      </c>
      <c r="AK250" s="40">
        <f t="shared" si="46"/>
        <v>-0.35370764823060635</v>
      </c>
      <c r="AL250" s="40">
        <f t="shared" si="47"/>
        <v>-0.16026862541659934</v>
      </c>
      <c r="AM250" s="40">
        <f t="shared" si="48"/>
        <v>-0.24437756968568033</v>
      </c>
    </row>
    <row r="251" spans="1:39" x14ac:dyDescent="0.25">
      <c r="A251" t="s">
        <v>260</v>
      </c>
      <c r="B251">
        <v>1244847600</v>
      </c>
      <c r="C251" s="15">
        <f>BBMData!O251</f>
        <v>-3285633074276031.5</v>
      </c>
      <c r="D251" s="14">
        <f>'230'!C251*Notes!$C$4/Notes!$D$56</f>
        <v>4064256000000000.5</v>
      </c>
      <c r="E251" s="14">
        <f>'301'!C251*Notes!$C$4/Notes!$D$57</f>
        <v>3.4177662277607592E+16</v>
      </c>
      <c r="F251" s="14">
        <f>'303'!C251*Notes!$C$4/Notes!$D$58</f>
        <v>5.2643282712607024E+16</v>
      </c>
      <c r="G251" s="14">
        <f>'307'!C251*Notes!$C$4/Notes!$D$59</f>
        <v>1.580281520844034E+16</v>
      </c>
      <c r="H251" s="14">
        <f>'309'!C251*Notes!$C$4/Notes!$D$60</f>
        <v>7.2814704634474032E+16</v>
      </c>
      <c r="I251" s="14">
        <f t="shared" si="40"/>
        <v>1.7950272083312899E+17</v>
      </c>
      <c r="J251" s="40">
        <f>I251/BBMData!D251</f>
        <v>6.2544502032449129E-2</v>
      </c>
      <c r="K251" s="14">
        <f t="shared" si="49"/>
        <v>0.9374554979675509</v>
      </c>
      <c r="L251" s="14">
        <f>BBMData!Q251-BLMLossSum!J251</f>
        <v>-6.368932191895646E-2</v>
      </c>
      <c r="M251" s="14">
        <f>'230'!C251*Notes!$C$4/Notes!$F$56</f>
        <v>7202354171577531</v>
      </c>
      <c r="N251" s="14">
        <f>'301'!C251*Notes!$C$4/Notes!$F$57</f>
        <v>5.2259852750328592E+16</v>
      </c>
      <c r="O251" s="14">
        <f>'303'!C251*Notes!$C$4/Notes!$F$58</f>
        <v>3.9916250053400344E+16</v>
      </c>
      <c r="P251" s="14">
        <f>'307'!C251*Notes!$C$4/Notes!$F$59</f>
        <v>2.189638470283396E+16</v>
      </c>
      <c r="Q251" s="14">
        <f>'309'!C251*Notes!$C$4/Notes!$F$60</f>
        <v>5.2398971434071112E+16</v>
      </c>
      <c r="R251" s="14">
        <f t="shared" si="41"/>
        <v>1.7367381311221152E+17</v>
      </c>
      <c r="S251" s="37">
        <f>R251/BBMData!D251</f>
        <v>6.0513523732477884E-2</v>
      </c>
      <c r="T251" s="14">
        <f t="shared" si="50"/>
        <v>0.93948647626752213</v>
      </c>
      <c r="U251" s="37">
        <f>BBMData!Q251-S251</f>
        <v>-6.1658343618985215E-2</v>
      </c>
      <c r="W251" s="15">
        <f>'230'!C251*Notes!$C$4/Notes!$H$56</f>
        <v>5856508449883992</v>
      </c>
      <c r="X251" s="14">
        <f>'301'!C251*Notes!$C$4/Notes!$H$57</f>
        <v>3.6976951080494048E+16</v>
      </c>
      <c r="Y251" s="14">
        <f>'303'!C251*Notes!$C$4/Notes!$H$58</f>
        <v>6.8721248521454248E+16</v>
      </c>
      <c r="Z251" s="14">
        <f>'307'!C251*Notes!$C$4/Notes!$H$59</f>
        <v>1.5502017640554002E+16</v>
      </c>
      <c r="AA251" s="14">
        <f>'309'!C251*Notes!$C$4/Notes!$H$60</f>
        <v>5.1600796083502832E+16</v>
      </c>
      <c r="AB251" s="14">
        <f t="shared" si="42"/>
        <v>1.7865752177588912E+17</v>
      </c>
      <c r="AC251" s="15">
        <f>AB251/BBMData!D251</f>
        <v>6.2250007587417812E-2</v>
      </c>
      <c r="AD251" s="14">
        <f t="shared" si="51"/>
        <v>0.93774999241258217</v>
      </c>
      <c r="AE251" s="15">
        <f t="shared" si="43"/>
        <v>-1.8194315485016515E+17</v>
      </c>
      <c r="AF251" s="37">
        <f>BBMData!Q251-AC251</f>
        <v>-6.3394827473925136E-2</v>
      </c>
      <c r="AG251" s="14">
        <f t="shared" si="44"/>
        <v>3.3103311596831177E+34</v>
      </c>
      <c r="AH251" s="14">
        <f>AG251/BBMData!R251^2</f>
        <v>26.743604356776196</v>
      </c>
      <c r="AI251" s="15">
        <f t="shared" si="45"/>
        <v>55.375372336807629</v>
      </c>
      <c r="AK251" s="40">
        <f t="shared" si="46"/>
        <v>55.63261319058924</v>
      </c>
      <c r="AL251" s="40">
        <f t="shared" si="47"/>
        <v>53.858553948687486</v>
      </c>
      <c r="AM251" s="40">
        <f t="shared" si="48"/>
        <v>55.375372336807629</v>
      </c>
    </row>
    <row r="252" spans="1:39" x14ac:dyDescent="0.25">
      <c r="A252" t="s">
        <v>261</v>
      </c>
      <c r="B252">
        <v>1245452400</v>
      </c>
      <c r="C252" s="15">
        <f>BBMData!O252</f>
        <v>1.9559970420908429E+17</v>
      </c>
      <c r="D252" s="14">
        <f>'230'!C252*Notes!$C$4/Notes!$D$56</f>
        <v>1.4212800000000002E+16</v>
      </c>
      <c r="E252" s="14">
        <f>'301'!C252*Notes!$C$4/Notes!$D$57</f>
        <v>1.102750814439959E+17</v>
      </c>
      <c r="F252" s="14">
        <f>'303'!C252*Notes!$C$4/Notes!$D$58</f>
        <v>1.4356160392007931E+17</v>
      </c>
      <c r="G252" s="14">
        <f>'307'!C252*Notes!$C$4/Notes!$D$59</f>
        <v>5.3170533749951824E+16</v>
      </c>
      <c r="H252" s="14">
        <f>'309'!C252*Notes!$C$4/Notes!$D$60</f>
        <v>1.0822329349124245E+17</v>
      </c>
      <c r="I252" s="14">
        <f t="shared" si="40"/>
        <v>4.2944331260526944E+17</v>
      </c>
      <c r="J252" s="40">
        <f>I252/BBMData!D252</f>
        <v>5.2435080904184306E-2</v>
      </c>
      <c r="K252" s="14">
        <f t="shared" si="49"/>
        <v>0.94756491909581575</v>
      </c>
      <c r="L252" s="14">
        <f>BBMData!Q252-BLMLossSum!J252</f>
        <v>-2.8552333137507348E-2</v>
      </c>
      <c r="M252" s="14">
        <f>'230'!C252*Notes!$C$4/Notes!$F$56</f>
        <v>2.5186804022629756E+16</v>
      </c>
      <c r="N252" s="14">
        <f>'301'!C252*Notes!$C$4/Notes!$F$57</f>
        <v>1.6861772088108774E+17</v>
      </c>
      <c r="O252" s="14">
        <f>'303'!C252*Notes!$C$4/Notes!$F$58</f>
        <v>1.0885417065316822E+17</v>
      </c>
      <c r="P252" s="14">
        <f>'307'!C252*Notes!$C$4/Notes!$F$59</f>
        <v>7.3673104854262672E+16</v>
      </c>
      <c r="Q252" s="14">
        <f>'309'!C252*Notes!$C$4/Notes!$F$60</f>
        <v>7.7879726253313376E+16</v>
      </c>
      <c r="R252" s="14">
        <f t="shared" si="41"/>
        <v>4.5421152666446182E+17</v>
      </c>
      <c r="S252" s="37">
        <f>R252/BBMData!D252</f>
        <v>5.5459282865013657E-2</v>
      </c>
      <c r="T252" s="14">
        <f t="shared" si="50"/>
        <v>0.94454071713498633</v>
      </c>
      <c r="U252" s="37">
        <f>BBMData!Q252-S252</f>
        <v>-3.1576535098336703E-2</v>
      </c>
      <c r="W252" s="15">
        <f>'230'!C252*Notes!$C$4/Notes!$H$56</f>
        <v>2.0480349489921696E+16</v>
      </c>
      <c r="X252" s="14">
        <f>'301'!C252*Notes!$C$4/Notes!$H$57</f>
        <v>1.1930705672118792E+17</v>
      </c>
      <c r="Y252" s="14">
        <f>'303'!C252*Notes!$C$4/Notes!$H$58</f>
        <v>1.8740724652354752E+17</v>
      </c>
      <c r="Z252" s="14">
        <f>'307'!C252*Notes!$C$4/Notes!$H$59</f>
        <v>5.2158462987606792E+16</v>
      </c>
      <c r="AA252" s="14">
        <f>'309'!C252*Notes!$C$4/Notes!$H$60</f>
        <v>7.669341140584328E+16</v>
      </c>
      <c r="AB252" s="14">
        <f t="shared" si="42"/>
        <v>4.560465271281072E+17</v>
      </c>
      <c r="AC252" s="15">
        <f>AB252/BBMData!D252</f>
        <v>5.5683336645678531E-2</v>
      </c>
      <c r="AD252" s="14">
        <f t="shared" si="51"/>
        <v>0.94431666335432152</v>
      </c>
      <c r="AE252" s="15">
        <f t="shared" si="43"/>
        <v>-2.6044682291902291E+17</v>
      </c>
      <c r="AF252" s="37">
        <f>BBMData!Q252-AC252</f>
        <v>-3.1800588879001571E-2</v>
      </c>
      <c r="AG252" s="14">
        <f t="shared" si="44"/>
        <v>6.7832547568612874E+34</v>
      </c>
      <c r="AH252" s="14">
        <f>AG252/BBMData!R252^2</f>
        <v>6.3536817377134716</v>
      </c>
      <c r="AI252" s="15">
        <f t="shared" si="45"/>
        <v>-1.3315297381054367</v>
      </c>
      <c r="AK252" s="40">
        <f t="shared" si="46"/>
        <v>-1.1955212782235112</v>
      </c>
      <c r="AL252" s="40">
        <f t="shared" si="47"/>
        <v>-1.3221483309552304</v>
      </c>
      <c r="AM252" s="40">
        <f t="shared" si="48"/>
        <v>-1.3315297381054367</v>
      </c>
    </row>
    <row r="253" spans="1:39" x14ac:dyDescent="0.25">
      <c r="A253" t="s">
        <v>262</v>
      </c>
      <c r="B253">
        <v>1246057200</v>
      </c>
      <c r="C253" s="15">
        <f>BBMData!O253</f>
        <v>1.9214844804677357E+17</v>
      </c>
      <c r="D253" s="14">
        <f>'230'!C253*Notes!$C$4/Notes!$D$56</f>
        <v>1.0674720000000002E+16</v>
      </c>
      <c r="E253" s="14">
        <f>'301'!C253*Notes!$C$4/Notes!$D$57</f>
        <v>9.3760585676799312E+16</v>
      </c>
      <c r="F253" s="14">
        <f>'303'!C253*Notes!$C$4/Notes!$D$58</f>
        <v>1.0553399614262006E+17</v>
      </c>
      <c r="G253" s="14">
        <f>'307'!C253*Notes!$C$4/Notes!$D$59</f>
        <v>3.6596437571238488E+16</v>
      </c>
      <c r="H253" s="14">
        <f>'309'!C253*Notes!$C$4/Notes!$D$60</f>
        <v>9.5384819494539248E+16</v>
      </c>
      <c r="I253" s="14">
        <f t="shared" si="40"/>
        <v>3.4195055888519712E+17</v>
      </c>
      <c r="J253" s="40">
        <f>I253/BBMData!D253</f>
        <v>5.1498578145361011E-2</v>
      </c>
      <c r="K253" s="14">
        <f t="shared" si="49"/>
        <v>0.94850142185463904</v>
      </c>
      <c r="L253" s="14">
        <f>BBMData!Q253-BLMLossSum!J253</f>
        <v>-2.2560558861208366E-2</v>
      </c>
      <c r="M253" s="14">
        <f>'230'!C253*Notes!$C$4/Notes!$F$56</f>
        <v>1.891689748933682E+16</v>
      </c>
      <c r="N253" s="14">
        <f>'301'!C253*Notes!$C$4/Notes!$F$57</f>
        <v>1.4336599037858741E+17</v>
      </c>
      <c r="O253" s="14">
        <f>'303'!C253*Notes!$C$4/Notes!$F$58</f>
        <v>8.0020112008603808E+16</v>
      </c>
      <c r="P253" s="14">
        <f>'307'!C253*Notes!$C$4/Notes!$F$59</f>
        <v>5.0708033046231624E+16</v>
      </c>
      <c r="Q253" s="14">
        <f>'309'!C253*Notes!$C$4/Notes!$F$60</f>
        <v>6.8640894130223008E+16</v>
      </c>
      <c r="R253" s="14">
        <f t="shared" si="41"/>
        <v>3.6165192705298266E+17</v>
      </c>
      <c r="S253" s="37">
        <f>R253/BBMData!D253</f>
        <v>5.4465651664605819E-2</v>
      </c>
      <c r="T253" s="14">
        <f t="shared" si="50"/>
        <v>0.94553434833539418</v>
      </c>
      <c r="U253" s="37">
        <f>BBMData!Q253-S253</f>
        <v>-2.5527632380453174E-2</v>
      </c>
      <c r="W253" s="15">
        <f>'230'!C253*Notes!$C$4/Notes!$H$56</f>
        <v>1.5382049723281616E+16</v>
      </c>
      <c r="X253" s="14">
        <f>'301'!C253*Notes!$C$4/Notes!$H$57</f>
        <v>1.0143995694289963E+17</v>
      </c>
      <c r="Y253" s="14">
        <f>'303'!C253*Notes!$C$4/Notes!$H$58</f>
        <v>1.3776549642566982E+17</v>
      </c>
      <c r="Z253" s="14">
        <f>'307'!C253*Notes!$C$4/Notes!$H$59</f>
        <v>3.589984526983302E+16</v>
      </c>
      <c r="AA253" s="14">
        <f>'309'!C253*Notes!$C$4/Notes!$H$60</f>
        <v>6.7595311206813056E+16</v>
      </c>
      <c r="AB253" s="14">
        <f t="shared" si="42"/>
        <v>3.5808265956849715E+17</v>
      </c>
      <c r="AC253" s="15">
        <f>AB253/BBMData!D253</f>
        <v>5.3928111380797762E-2</v>
      </c>
      <c r="AD253" s="14">
        <f t="shared" si="51"/>
        <v>0.94607188861920222</v>
      </c>
      <c r="AE253" s="15">
        <f t="shared" si="43"/>
        <v>-1.6593421152172358E+17</v>
      </c>
      <c r="AF253" s="37">
        <f>BBMData!Q253-AC253</f>
        <v>-2.4990092096645117E-2</v>
      </c>
      <c r="AG253" s="14">
        <f t="shared" si="44"/>
        <v>2.7534162553336106E+34</v>
      </c>
      <c r="AH253" s="14">
        <f>AG253/BBMData!R253^2</f>
        <v>4.014743327215033</v>
      </c>
      <c r="AI253" s="15">
        <f t="shared" si="45"/>
        <v>-0.86357299894158501</v>
      </c>
      <c r="AK253" s="40">
        <f t="shared" si="46"/>
        <v>-0.77961655356153647</v>
      </c>
      <c r="AL253" s="40">
        <f t="shared" si="47"/>
        <v>-0.88214857173838768</v>
      </c>
      <c r="AM253" s="40">
        <f t="shared" si="48"/>
        <v>-0.86357299894158501</v>
      </c>
    </row>
    <row r="254" spans="1:39" x14ac:dyDescent="0.25">
      <c r="A254" t="s">
        <v>263</v>
      </c>
      <c r="B254">
        <v>1246662000</v>
      </c>
      <c r="C254" s="15">
        <f>BBMData!O254</f>
        <v>3.987987681705719E+17</v>
      </c>
      <c r="D254" s="14">
        <f>'230'!C254*Notes!$C$4/Notes!$D$56</f>
        <v>1.3212864E+16</v>
      </c>
      <c r="E254" s="14">
        <f>'301'!C254*Notes!$C$4/Notes!$D$57</f>
        <v>1.0690439188603901E+17</v>
      </c>
      <c r="F254" s="14">
        <f>'303'!C254*Notes!$C$4/Notes!$D$58</f>
        <v>1.3914429429072955E+17</v>
      </c>
      <c r="G254" s="14">
        <f>'307'!C254*Notes!$C$4/Notes!$D$59</f>
        <v>4.2403564000702752E+16</v>
      </c>
      <c r="H254" s="14">
        <f>'309'!C254*Notes!$C$4/Notes!$D$60</f>
        <v>1.3109206771618565E+17</v>
      </c>
      <c r="I254" s="14">
        <f t="shared" si="40"/>
        <v>4.3275718189365702E+17</v>
      </c>
      <c r="J254" s="40">
        <f>I254/BBMData!D254</f>
        <v>5.6792281088406435E-2</v>
      </c>
      <c r="K254" s="14">
        <f t="shared" si="49"/>
        <v>0.94320771891159361</v>
      </c>
      <c r="L254" s="14">
        <f>BBMData!Q254-BLMLossSum!J254</f>
        <v>-4.4564847405623512E-3</v>
      </c>
      <c r="M254" s="14">
        <f>'230'!C254*Notes!$C$4/Notes!$F$56</f>
        <v>2.3414796250257508E+16</v>
      </c>
      <c r="N254" s="14">
        <f>'301'!C254*Notes!$C$4/Notes!$F$57</f>
        <v>1.6346371887430602E+17</v>
      </c>
      <c r="O254" s="14">
        <f>'303'!C254*Notes!$C$4/Notes!$F$58</f>
        <v>1.0550478918144262E+17</v>
      </c>
      <c r="P254" s="14">
        <f>'307'!C254*Notes!$C$4/Notes!$F$59</f>
        <v>5.875438887842728E+16</v>
      </c>
      <c r="Q254" s="14">
        <f>'309'!C254*Notes!$C$4/Notes!$F$60</f>
        <v>9.433657042181512E+16</v>
      </c>
      <c r="R254" s="14">
        <f t="shared" si="41"/>
        <v>4.4547426360624851E+17</v>
      </c>
      <c r="S254" s="37">
        <f>R254/BBMData!D254</f>
        <v>5.8461189449638913E-2</v>
      </c>
      <c r="T254" s="14">
        <f t="shared" si="50"/>
        <v>0.94153881055036104</v>
      </c>
      <c r="U254" s="37">
        <f>BBMData!Q254-S254</f>
        <v>-6.1253931017948293E-3</v>
      </c>
      <c r="W254" s="15">
        <f>'230'!C254*Notes!$C$4/Notes!$H$56</f>
        <v>1.9039462490347064E+16</v>
      </c>
      <c r="X254" s="14">
        <f>'301'!C254*Notes!$C$4/Notes!$H$57</f>
        <v>1.1566029405264333E+17</v>
      </c>
      <c r="Y254" s="14">
        <f>'303'!C254*Notes!$C$4/Notes!$H$58</f>
        <v>1.8164083118634323E+17</v>
      </c>
      <c r="Z254" s="14">
        <f>'307'!C254*Notes!$C$4/Notes!$H$59</f>
        <v>4.1596436362184792E+16</v>
      </c>
      <c r="AA254" s="14">
        <f>'309'!C254*Notes!$C$4/Notes!$H$60</f>
        <v>9.2899574177288048E+16</v>
      </c>
      <c r="AB254" s="14">
        <f t="shared" si="42"/>
        <v>4.5083659826880646E+17</v>
      </c>
      <c r="AC254" s="15">
        <f>AB254/BBMData!D254</f>
        <v>5.9164907909292186E-2</v>
      </c>
      <c r="AD254" s="14">
        <f t="shared" si="51"/>
        <v>0.94083509209070781</v>
      </c>
      <c r="AE254" s="15">
        <f t="shared" si="43"/>
        <v>-5.203783009823456E+16</v>
      </c>
      <c r="AF254" s="37">
        <f>BBMData!Q254-AC254</f>
        <v>-6.8291115614481021E-3</v>
      </c>
      <c r="AG254" s="14">
        <f t="shared" si="44"/>
        <v>2.7079357613327266E+33</v>
      </c>
      <c r="AH254" s="14">
        <f>AG254/BBMData!R254^2</f>
        <v>0.29957043741561029</v>
      </c>
      <c r="AI254" s="15">
        <f t="shared" si="45"/>
        <v>-0.1304864363973593</v>
      </c>
      <c r="AK254" s="40">
        <f t="shared" si="46"/>
        <v>-8.5151751794179623E-2</v>
      </c>
      <c r="AL254" s="40">
        <f t="shared" si="47"/>
        <v>-0.11704021968220532</v>
      </c>
      <c r="AM254" s="40">
        <f t="shared" si="48"/>
        <v>-0.1304864363973593</v>
      </c>
    </row>
    <row r="255" spans="1:39" x14ac:dyDescent="0.25">
      <c r="A255" t="s">
        <v>264</v>
      </c>
      <c r="B255">
        <v>1247266800</v>
      </c>
      <c r="C255" s="15">
        <f>BBMData!O255</f>
        <v>3.2260510233609203E+17</v>
      </c>
      <c r="D255" s="14">
        <f>'230'!C255*Notes!$C$4/Notes!$D$56</f>
        <v>8013600000000000</v>
      </c>
      <c r="E255" s="14">
        <f>'301'!C255*Notes!$C$4/Notes!$D$57</f>
        <v>6.9953241233129304E+16</v>
      </c>
      <c r="F255" s="14">
        <f>'303'!C255*Notes!$C$4/Notes!$D$58</f>
        <v>9.4508943711225136E+16</v>
      </c>
      <c r="G255" s="14">
        <f>'307'!C255*Notes!$C$4/Notes!$D$59</f>
        <v>3.541699696341224E+16</v>
      </c>
      <c r="H255" s="14">
        <f>'309'!C255*Notes!$C$4/Notes!$D$60</f>
        <v>1.260303732854613E+17</v>
      </c>
      <c r="I255" s="14">
        <f t="shared" si="40"/>
        <v>3.3392315519322797E+17</v>
      </c>
      <c r="J255" s="40">
        <f>I255/BBMData!D255</f>
        <v>5.8073592207517906E-2</v>
      </c>
      <c r="K255" s="14">
        <f t="shared" si="49"/>
        <v>0.94192640779248205</v>
      </c>
      <c r="L255" s="14">
        <f>BBMData!Q255-BLMLossSum!J255</f>
        <v>-1.9683570186323357E-3</v>
      </c>
      <c r="M255" s="14">
        <f>'230'!C255*Notes!$C$4/Notes!$F$56</f>
        <v>1.4201070353184862E+16</v>
      </c>
      <c r="N255" s="14">
        <f>'301'!C255*Notes!$C$4/Notes!$F$57</f>
        <v>1.0696302329158163E+17</v>
      </c>
      <c r="O255" s="14">
        <f>'303'!C255*Notes!$C$4/Notes!$F$58</f>
        <v>7.1660474709655136E+16</v>
      </c>
      <c r="P255" s="14">
        <f>'307'!C255*Notes!$C$4/Notes!$F$59</f>
        <v>4.9073799845218536E+16</v>
      </c>
      <c r="Q255" s="14">
        <f>'309'!C255*Notes!$C$4/Notes!$F$60</f>
        <v>9.0694070143678288E+16</v>
      </c>
      <c r="R255" s="14">
        <f t="shared" si="41"/>
        <v>3.3259243834331846E+17</v>
      </c>
      <c r="S255" s="37">
        <f>R255/BBMData!D255</f>
        <v>5.7842163190142341E-2</v>
      </c>
      <c r="T255" s="14">
        <f t="shared" si="50"/>
        <v>0.94215783680985765</v>
      </c>
      <c r="U255" s="37">
        <f>BBMData!Q255-S255</f>
        <v>-1.7369280012567712E-3</v>
      </c>
      <c r="W255" s="15">
        <f>'230'!C255*Notes!$C$4/Notes!$H$56</f>
        <v>1.1547431095381382E+16</v>
      </c>
      <c r="X255" s="14">
        <f>'301'!C255*Notes!$C$4/Notes!$H$57</f>
        <v>7.5682694679037168E+16</v>
      </c>
      <c r="Y255" s="14">
        <f>'303'!C255*Notes!$C$4/Notes!$H$58</f>
        <v>1.2337324485890894E+17</v>
      </c>
      <c r="Z255" s="14">
        <f>'307'!C255*Notes!$C$4/Notes!$H$59</f>
        <v>3.474285464079986E+16</v>
      </c>
      <c r="AA255" s="14">
        <f>'309'!C255*Notes!$C$4/Notes!$H$60</f>
        <v>8.9312558842020848E+16</v>
      </c>
      <c r="AB255" s="14">
        <f t="shared" si="42"/>
        <v>3.3465878411614822E+17</v>
      </c>
      <c r="AC255" s="15">
        <f>AB255/BBMData!D255</f>
        <v>5.8201527672373604E-2</v>
      </c>
      <c r="AD255" s="14">
        <f t="shared" si="51"/>
        <v>0.94179847232762637</v>
      </c>
      <c r="AE255" s="15">
        <f t="shared" si="43"/>
        <v>-1.2053681780056192E+16</v>
      </c>
      <c r="AF255" s="37">
        <f>BBMData!Q255-AC255</f>
        <v>-2.0962924834880339E-3</v>
      </c>
      <c r="AG255" s="14">
        <f t="shared" si="44"/>
        <v>1.452912444548586E+32</v>
      </c>
      <c r="AH255" s="14">
        <f>AG255/BBMData!R255^2</f>
        <v>2.9116037558042575E-2</v>
      </c>
      <c r="AI255" s="15">
        <f t="shared" si="45"/>
        <v>-3.7363580714537457E-2</v>
      </c>
      <c r="AK255" s="40">
        <f t="shared" si="46"/>
        <v>-3.5083303937780613E-2</v>
      </c>
      <c r="AL255" s="40">
        <f t="shared" si="47"/>
        <v>-3.0958394442322124E-2</v>
      </c>
      <c r="AM255" s="40">
        <f t="shared" si="48"/>
        <v>-3.7363580714537457E-2</v>
      </c>
    </row>
    <row r="256" spans="1:39" x14ac:dyDescent="0.25">
      <c r="A256" t="s">
        <v>265</v>
      </c>
      <c r="B256">
        <v>1247871600</v>
      </c>
      <c r="C256" s="15">
        <f>BBMData!O256</f>
        <v>1.4831871076341322E+17</v>
      </c>
      <c r="D256" s="14">
        <f>'230'!C256*Notes!$C$4/Notes!$D$56</f>
        <v>1358784000000000</v>
      </c>
      <c r="E256" s="14">
        <f>'301'!C256*Notes!$C$4/Notes!$D$57</f>
        <v>1.4378560005809726E+16</v>
      </c>
      <c r="F256" s="14">
        <f>'303'!C256*Notes!$C$4/Notes!$D$58</f>
        <v>4.061891707370396E+16</v>
      </c>
      <c r="G256" s="14">
        <f>'307'!C256*Notes!$C$4/Notes!$D$59</f>
        <v>7318724535437278</v>
      </c>
      <c r="H256" s="14">
        <f>'309'!C256*Notes!$C$4/Notes!$D$60</f>
        <v>1.1795105566155411E+17</v>
      </c>
      <c r="I256" s="14">
        <f t="shared" si="40"/>
        <v>1.8162604127650509E+17</v>
      </c>
      <c r="J256" s="40">
        <f>I256/BBMData!D256</f>
        <v>9.9794528173903899E-2</v>
      </c>
      <c r="K256" s="14">
        <f t="shared" si="49"/>
        <v>0.90020547182609612</v>
      </c>
      <c r="L256" s="14">
        <f>BBMData!Q256-BLMLossSum!J256</f>
        <v>-1.8300731051149391E-2</v>
      </c>
      <c r="M256" s="14">
        <f>'230'!C256*Notes!$C$4/Notes!$F$56</f>
        <v>2407929916489710</v>
      </c>
      <c r="N256" s="14">
        <f>'301'!C256*Notes!$C$4/Notes!$F$57</f>
        <v>2.1985746788705732E+16</v>
      </c>
      <c r="O256" s="14">
        <f>'303'!C256*Notes!$C$4/Notes!$F$58</f>
        <v>3.0798893368099508E+16</v>
      </c>
      <c r="P256" s="14">
        <f>'307'!C256*Notes!$C$4/Notes!$F$59</f>
        <v>1.0140826545665888E+16</v>
      </c>
      <c r="Q256" s="14">
        <f>'309'!C256*Notes!$C$4/Notes!$F$60</f>
        <v>8.4880025638422336E+16</v>
      </c>
      <c r="R256" s="14">
        <f t="shared" si="41"/>
        <v>1.5021342225738317E+17</v>
      </c>
      <c r="S256" s="37">
        <f>R256/BBMData!D256</f>
        <v>8.2534847394166569E-2</v>
      </c>
      <c r="T256" s="14">
        <f t="shared" si="50"/>
        <v>0.91746515260583339</v>
      </c>
      <c r="U256" s="37">
        <f>BBMData!Q256-S256</f>
        <v>-1.0410502714120612E-3</v>
      </c>
      <c r="W256" s="15">
        <f>'230'!C256*Notes!$C$4/Notes!$H$56</f>
        <v>1957979511518755</v>
      </c>
      <c r="X256" s="14">
        <f>'301'!C256*Notes!$C$4/Notes!$H$57</f>
        <v>1.5556222237327092E+16</v>
      </c>
      <c r="Y256" s="14">
        <f>'303'!C256*Notes!$C$4/Notes!$H$58</f>
        <v>5.3024480067727056E+16</v>
      </c>
      <c r="Z256" s="14">
        <f>'307'!C256*Notes!$C$4/Notes!$H$59</f>
        <v>7179416791136516</v>
      </c>
      <c r="AA256" s="14">
        <f>'309'!C256*Notes!$C$4/Notes!$H$60</f>
        <v>8.3587077659368304E+16</v>
      </c>
      <c r="AB256" s="14">
        <f t="shared" si="42"/>
        <v>1.6130517626707773E+17</v>
      </c>
      <c r="AC256" s="15">
        <f>AB256/BBMData!D256</f>
        <v>8.8629217729163587E-2</v>
      </c>
      <c r="AD256" s="14">
        <f t="shared" si="51"/>
        <v>0.91137078227083645</v>
      </c>
      <c r="AE256" s="15">
        <f t="shared" si="43"/>
        <v>-1.2986465503664512E+16</v>
      </c>
      <c r="AF256" s="37">
        <f>BBMData!Q256-AC256</f>
        <v>-7.1354206064090792E-3</v>
      </c>
      <c r="AG256" s="14">
        <f t="shared" si="44"/>
        <v>1.6864828627786838E+32</v>
      </c>
      <c r="AH256" s="14">
        <f>AG256/BBMData!R256^2</f>
        <v>0.27641363856241363</v>
      </c>
      <c r="AI256" s="15">
        <f t="shared" si="45"/>
        <v>-8.7557837017472051E-2</v>
      </c>
      <c r="AK256" s="40">
        <f t="shared" si="46"/>
        <v>-0.22456593872516331</v>
      </c>
      <c r="AL256" s="40">
        <f t="shared" si="47"/>
        <v>-1.2774595222798642E-2</v>
      </c>
      <c r="AM256" s="40">
        <f t="shared" si="48"/>
        <v>-8.7557837017472051E-2</v>
      </c>
    </row>
    <row r="257" spans="1:39" x14ac:dyDescent="0.25">
      <c r="A257" t="s">
        <v>266</v>
      </c>
      <c r="B257">
        <v>1248476400</v>
      </c>
      <c r="C257" s="15">
        <f>BBMData!O257</f>
        <v>4.772602324392672E+16</v>
      </c>
      <c r="D257" s="14">
        <f>'230'!C257*Notes!$C$4/Notes!$D$56</f>
        <v>1598688000000000</v>
      </c>
      <c r="E257" s="14">
        <f>'301'!C257*Notes!$C$4/Notes!$D$57</f>
        <v>1.2118879855224102E+16</v>
      </c>
      <c r="F257" s="14">
        <f>'303'!C257*Notes!$C$4/Notes!$D$58</f>
        <v>3.7684273681213656E+16</v>
      </c>
      <c r="G257" s="14">
        <f>'307'!C257*Notes!$C$4/Notes!$D$59</f>
        <v>8895065204608385</v>
      </c>
      <c r="H257" s="14">
        <f>'309'!C257*Notes!$C$4/Notes!$D$60</f>
        <v>5.5554520560356448E+16</v>
      </c>
      <c r="I257" s="14">
        <f t="shared" si="40"/>
        <v>1.1585142730140259E+17</v>
      </c>
      <c r="J257" s="40">
        <f>I257/BBMData!D257</f>
        <v>7.9897536069932829E-2</v>
      </c>
      <c r="K257" s="14">
        <f t="shared" si="49"/>
        <v>0.92010246393006723</v>
      </c>
      <c r="L257" s="14">
        <f>BBMData!Q257-BLMLossSum!J257</f>
        <v>-4.6983037281017846E-2</v>
      </c>
      <c r="M257" s="14">
        <f>'230'!C257*Notes!$C$4/Notes!$F$56</f>
        <v>2833068878006439.5</v>
      </c>
      <c r="N257" s="14">
        <f>'301'!C257*Notes!$C$4/Notes!$F$57</f>
        <v>1.8530549912650952E+16</v>
      </c>
      <c r="O257" s="14">
        <f>'303'!C257*Notes!$C$4/Notes!$F$58</f>
        <v>2.8573728951364736E+16</v>
      </c>
      <c r="P257" s="14">
        <f>'307'!C257*Notes!$C$4/Notes!$F$59</f>
        <v>1.2325004570886234E+16</v>
      </c>
      <c r="Q257" s="14">
        <f>'309'!C257*Notes!$C$4/Notes!$F$60</f>
        <v>3.9978185045022128E+16</v>
      </c>
      <c r="R257" s="14">
        <f t="shared" si="41"/>
        <v>1.022405373579305E+17</v>
      </c>
      <c r="S257" s="37">
        <f>R257/BBMData!D257</f>
        <v>7.0510715419262404E-2</v>
      </c>
      <c r="T257" s="14">
        <f t="shared" si="50"/>
        <v>0.92948928458073765</v>
      </c>
      <c r="U257" s="37">
        <f>BBMData!Q257-S257</f>
        <v>-3.7596216630347422E-2</v>
      </c>
      <c r="W257" s="15">
        <f>'230'!C257*Notes!$C$4/Notes!$H$56</f>
        <v>2303676190852185</v>
      </c>
      <c r="X257" s="14">
        <f>'301'!C257*Notes!$C$4/Notes!$H$57</f>
        <v>1.3111465141096082E+16</v>
      </c>
      <c r="Y257" s="14">
        <f>'303'!C257*Notes!$C$4/Notes!$H$58</f>
        <v>4.9193557155906568E+16</v>
      </c>
      <c r="Z257" s="14">
        <f>'307'!C257*Notes!$C$4/Notes!$H$59</f>
        <v>8725752715381305</v>
      </c>
      <c r="AA257" s="14">
        <f>'309'!C257*Notes!$C$4/Notes!$H$60</f>
        <v>3.9369211223779416E+16</v>
      </c>
      <c r="AB257" s="14">
        <f t="shared" si="42"/>
        <v>1.1270366242701555E+17</v>
      </c>
      <c r="AC257" s="15">
        <f>AB257/BBMData!D257</f>
        <v>7.7726663742769347E-2</v>
      </c>
      <c r="AD257" s="14">
        <f t="shared" si="51"/>
        <v>0.92227333625723062</v>
      </c>
      <c r="AE257" s="15">
        <f t="shared" si="43"/>
        <v>-6.4977639183088832E+16</v>
      </c>
      <c r="AF257" s="37">
        <f>BBMData!Q257-AC257</f>
        <v>-4.4812164953854365E-2</v>
      </c>
      <c r="AG257" s="14">
        <f t="shared" si="44"/>
        <v>4.2220935938076811E+33</v>
      </c>
      <c r="AH257" s="14">
        <f>AG257/BBMData!R257^2</f>
        <v>10.392841714106318</v>
      </c>
      <c r="AI257" s="15">
        <f t="shared" si="45"/>
        <v>-1.3614718924095028</v>
      </c>
      <c r="AK257" s="40">
        <f t="shared" si="46"/>
        <v>-1.4274267878823328</v>
      </c>
      <c r="AL257" s="40">
        <f t="shared" si="47"/>
        <v>-1.1422387705629948</v>
      </c>
      <c r="AM257" s="40">
        <f t="shared" si="48"/>
        <v>-1.3614718924095028</v>
      </c>
    </row>
    <row r="258" spans="1:39" x14ac:dyDescent="0.25">
      <c r="A258" t="s">
        <v>267</v>
      </c>
      <c r="B258">
        <v>1249081200</v>
      </c>
      <c r="C258" s="15">
        <f>BBMData!O258</f>
        <v>8.1465148049061712E+16</v>
      </c>
      <c r="D258" s="14">
        <f>'230'!C258*Notes!$C$4/Notes!$D$56</f>
        <v>1745856000000000</v>
      </c>
      <c r="E258" s="14">
        <f>'301'!C258*Notes!$C$4/Notes!$D$57</f>
        <v>1.6686661873907902E+16</v>
      </c>
      <c r="F258" s="14">
        <f>'303'!C258*Notes!$C$4/Notes!$D$58</f>
        <v>2.4808286038215372E+16</v>
      </c>
      <c r="G258" s="14">
        <f>'307'!C258*Notes!$C$4/Notes!$D$59</f>
        <v>1.0060431342174166E+16</v>
      </c>
      <c r="H258" s="14">
        <f>'309'!C258*Notes!$C$4/Notes!$D$60</f>
        <v>4.1548559955493832E+16</v>
      </c>
      <c r="I258" s="14">
        <f t="shared" si="40"/>
        <v>9.484979520979128E+16</v>
      </c>
      <c r="J258" s="40">
        <f>I258/BBMData!D258</f>
        <v>7.185590546196309E-2</v>
      </c>
      <c r="K258" s="14">
        <f t="shared" si="49"/>
        <v>0.92814409453803692</v>
      </c>
      <c r="L258" s="14">
        <f>BBMData!Q258-BLMLossSum!J258</f>
        <v>-1.0139884212673915E-2</v>
      </c>
      <c r="M258" s="14">
        <f>'230'!C258*Notes!$C$4/Notes!$F$56</f>
        <v>3093868409020903.5</v>
      </c>
      <c r="N258" s="14">
        <f>'301'!C258*Notes!$C$4/Notes!$F$57</f>
        <v>2.5514983597818832E+16</v>
      </c>
      <c r="O258" s="14">
        <f>'303'!C258*Notes!$C$4/Notes!$F$58</f>
        <v>1.8810638278462436E+16</v>
      </c>
      <c r="P258" s="14">
        <f>'307'!C258*Notes!$C$4/Notes!$F$59</f>
        <v>1.3939736182388416E+16</v>
      </c>
      <c r="Q258" s="14">
        <f>'309'!C258*Notes!$C$4/Notes!$F$60</f>
        <v>2.9899205348200588E+16</v>
      </c>
      <c r="R258" s="14">
        <f t="shared" si="41"/>
        <v>9.1258431815891184E+16</v>
      </c>
      <c r="S258" s="37">
        <f>R258/BBMData!D258</f>
        <v>6.9135175618099384E-2</v>
      </c>
      <c r="T258" s="14">
        <f t="shared" si="50"/>
        <v>0.93086482438190066</v>
      </c>
      <c r="U258" s="37">
        <f>BBMData!Q258-S258</f>
        <v>-7.4191543688102088E-3</v>
      </c>
      <c r="W258" s="15">
        <f>'230'!C258*Notes!$C$4/Notes!$H$56</f>
        <v>2515742221031516</v>
      </c>
      <c r="X258" s="14">
        <f>'301'!C258*Notes!$C$4/Notes!$H$57</f>
        <v>1.8053366985620196E+16</v>
      </c>
      <c r="Y258" s="14">
        <f>'303'!C258*Notes!$C$4/Notes!$H$58</f>
        <v>3.2385069896396164E+16</v>
      </c>
      <c r="Z258" s="14">
        <f>'307'!C258*Notes!$C$4/Notes!$H$59</f>
        <v>9868936773662272</v>
      </c>
      <c r="AA258" s="14">
        <f>'309'!C258*Notes!$C$4/Notes!$H$60</f>
        <v>2.9443761127495992E+16</v>
      </c>
      <c r="AB258" s="14">
        <f t="shared" si="42"/>
        <v>9.2266877004206144E+16</v>
      </c>
      <c r="AC258" s="15">
        <f>AB258/BBMData!D258</f>
        <v>6.989914924561072E-2</v>
      </c>
      <c r="AD258" s="14">
        <f t="shared" si="51"/>
        <v>0.93010085075438931</v>
      </c>
      <c r="AE258" s="15">
        <f t="shared" si="43"/>
        <v>-1.0801728955144432E+16</v>
      </c>
      <c r="AF258" s="37">
        <f>BBMData!Q258-AC258</f>
        <v>-8.1831279963215445E-3</v>
      </c>
      <c r="AG258" s="14">
        <f t="shared" si="44"/>
        <v>1.1667734842040562E+32</v>
      </c>
      <c r="AH258" s="14">
        <f>AG258/BBMData!R258^2</f>
        <v>0.44227415244590129</v>
      </c>
      <c r="AI258" s="15">
        <f t="shared" si="45"/>
        <v>-0.13259325262183505</v>
      </c>
      <c r="AK258" s="40">
        <f t="shared" si="46"/>
        <v>-0.16429905893829316</v>
      </c>
      <c r="AL258" s="40">
        <f t="shared" si="47"/>
        <v>-0.12021439844351044</v>
      </c>
      <c r="AM258" s="40">
        <f t="shared" si="48"/>
        <v>-0.13259325262183505</v>
      </c>
    </row>
    <row r="259" spans="1:39" x14ac:dyDescent="0.25">
      <c r="A259" t="s">
        <v>268</v>
      </c>
      <c r="B259">
        <v>1249686000</v>
      </c>
      <c r="C259" s="15">
        <f>BBMData!O259</f>
        <v>5.3690936068317907E+17</v>
      </c>
      <c r="D259" s="14">
        <f>'230'!C259*Notes!$C$4/Notes!$D$56</f>
        <v>1.1825856E+16</v>
      </c>
      <c r="E259" s="14">
        <f>'301'!C259*Notes!$C$4/Notes!$D$57</f>
        <v>1.3909676374563211E+17</v>
      </c>
      <c r="F259" s="14">
        <f>'303'!C259*Notes!$C$4/Notes!$D$58</f>
        <v>1.7876965235965574E+17</v>
      </c>
      <c r="G259" s="14">
        <f>'307'!C259*Notes!$C$4/Notes!$D$59</f>
        <v>4.12944957441788E+16</v>
      </c>
      <c r="H259" s="14">
        <f>'309'!C259*Notes!$C$4/Notes!$D$60</f>
        <v>3.2773792667656486E+17</v>
      </c>
      <c r="I259" s="14">
        <f t="shared" si="40"/>
        <v>6.9872469452603162E+17</v>
      </c>
      <c r="J259" s="40">
        <f>I259/BBMData!D259</f>
        <v>8.9580089041798927E-2</v>
      </c>
      <c r="K259" s="14">
        <f t="shared" si="49"/>
        <v>0.91041991095820107</v>
      </c>
      <c r="L259" s="14">
        <f>BBMData!Q259-BLMLossSum!J259</f>
        <v>-2.0745555620878528E-2</v>
      </c>
      <c r="M259" s="14">
        <f>'230'!C259*Notes!$C$4/Notes!$F$56</f>
        <v>2.095684998535406E+16</v>
      </c>
      <c r="N259" s="14">
        <f>'301'!C259*Notes!$C$4/Notes!$F$57</f>
        <v>2.1268793436924368E+17</v>
      </c>
      <c r="O259" s="14">
        <f>'303'!C259*Notes!$C$4/Notes!$F$58</f>
        <v>1.3555032623067374E+17</v>
      </c>
      <c r="P259" s="14">
        <f>'307'!C259*Notes!$C$4/Notes!$F$59</f>
        <v>5.7217663624968696E+16</v>
      </c>
      <c r="Q259" s="14">
        <f>'309'!C259*Notes!$C$4/Notes!$F$60</f>
        <v>2.3584700843044301E+17</v>
      </c>
      <c r="R259" s="14">
        <f t="shared" si="41"/>
        <v>6.6225978264068326E+17</v>
      </c>
      <c r="S259" s="37">
        <f>R259/BBMData!D259</f>
        <v>8.490510033854913E-2</v>
      </c>
      <c r="T259" s="14">
        <f t="shared" si="50"/>
        <v>0.91509489966145086</v>
      </c>
      <c r="U259" s="37">
        <f>BBMData!Q259-S259</f>
        <v>-1.6070566917628731E-2</v>
      </c>
      <c r="W259" s="15">
        <f>'230'!C259*Notes!$C$4/Notes!$H$56</f>
        <v>1.7040812781259668E+16</v>
      </c>
      <c r="X259" s="14">
        <f>'301'!C259*Notes!$C$4/Notes!$H$57</f>
        <v>1.5048935139859158E+17</v>
      </c>
      <c r="Y259" s="14">
        <f>'303'!C259*Notes!$C$4/Notes!$H$58</f>
        <v>2.3336830598065654E+17</v>
      </c>
      <c r="Z259" s="14">
        <f>'307'!C259*Notes!$C$4/Notes!$H$59</f>
        <v>4.0508478586912576E+16</v>
      </c>
      <c r="AA259" s="14">
        <f>'309'!C259*Notes!$C$4/Notes!$H$60</f>
        <v>2.3225443278473014E+17</v>
      </c>
      <c r="AB259" s="14">
        <f t="shared" si="42"/>
        <v>6.7366138153215053E+17</v>
      </c>
      <c r="AC259" s="15">
        <f>AB259/BBMData!D259</f>
        <v>8.6366843786173139E-2</v>
      </c>
      <c r="AD259" s="14">
        <f t="shared" si="51"/>
        <v>0.9136331562138269</v>
      </c>
      <c r="AE259" s="15">
        <f t="shared" si="43"/>
        <v>-1.3675202084897146E+17</v>
      </c>
      <c r="AF259" s="37">
        <f>BBMData!Q259-AC259</f>
        <v>-1.753231036525274E-2</v>
      </c>
      <c r="AG259" s="14">
        <f t="shared" si="44"/>
        <v>1.8701115206277523E+34</v>
      </c>
      <c r="AH259" s="14">
        <f>AG259/BBMData!R259^2</f>
        <v>1.7914500836713527</v>
      </c>
      <c r="AI259" s="15">
        <f t="shared" si="45"/>
        <v>-0.25470224746121806</v>
      </c>
      <c r="AK259" s="40">
        <f t="shared" si="46"/>
        <v>-0.30138296273500242</v>
      </c>
      <c r="AL259" s="40">
        <f t="shared" si="47"/>
        <v>-0.23346663540751958</v>
      </c>
      <c r="AM259" s="40">
        <f t="shared" si="48"/>
        <v>-0.25470224746121806</v>
      </c>
    </row>
    <row r="260" spans="1:39" x14ac:dyDescent="0.25">
      <c r="A260" t="s">
        <v>269</v>
      </c>
      <c r="B260">
        <v>1250290800</v>
      </c>
      <c r="C260" s="15">
        <f>BBMData!O260</f>
        <v>4.970258215245383E+17</v>
      </c>
      <c r="D260" s="14">
        <f>'230'!C260*Notes!$C$4/Notes!$D$56</f>
        <v>1.8976608E+16</v>
      </c>
      <c r="E260" s="14">
        <f>'301'!C260*Notes!$C$4/Notes!$D$57</f>
        <v>1.0064992004066808E+17</v>
      </c>
      <c r="F260" s="14">
        <f>'303'!C260*Notes!$C$4/Notes!$D$58</f>
        <v>1.777051248545367E+17</v>
      </c>
      <c r="G260" s="14">
        <f>'307'!C260*Notes!$C$4/Notes!$D$59</f>
        <v>6.527176327989216E+16</v>
      </c>
      <c r="H260" s="14">
        <f>'309'!C260*Notes!$C$4/Notes!$D$60</f>
        <v>1.8315964322426531E+17</v>
      </c>
      <c r="I260" s="14">
        <f t="shared" si="40"/>
        <v>5.457630593993623E+17</v>
      </c>
      <c r="J260" s="40">
        <f>I260/BBMData!D260</f>
        <v>6.961263512746968E-2</v>
      </c>
      <c r="K260" s="14">
        <f t="shared" si="49"/>
        <v>0.93038736487253026</v>
      </c>
      <c r="L260" s="14">
        <f>BBMData!Q260-BLMLossSum!J260</f>
        <v>-6.2164844228091848E-3</v>
      </c>
      <c r="M260" s="14">
        <f>'230'!C260*Notes!$C$4/Notes!$F$56</f>
        <v>3.3628849115604808E+16</v>
      </c>
      <c r="N260" s="14">
        <f>'301'!C260*Notes!$C$4/Notes!$F$57</f>
        <v>1.539002275209401E+17</v>
      </c>
      <c r="O260" s="14">
        <f>'303'!C260*Notes!$C$4/Notes!$F$58</f>
        <v>1.3474315874617192E+17</v>
      </c>
      <c r="P260" s="14">
        <f>'307'!C260*Notes!$C$4/Notes!$F$59</f>
        <v>9.0440571515731008E+16</v>
      </c>
      <c r="Q260" s="14">
        <f>'309'!C260*Notes!$C$4/Notes!$F$60</f>
        <v>1.318054774974541E+17</v>
      </c>
      <c r="R260" s="14">
        <f t="shared" si="41"/>
        <v>5.4451828439590189E+17</v>
      </c>
      <c r="S260" s="37">
        <f>R260/BBMData!D260</f>
        <v>6.9453862805599731E-2</v>
      </c>
      <c r="T260" s="14">
        <f t="shared" si="50"/>
        <v>0.93054613719440027</v>
      </c>
      <c r="U260" s="37">
        <f>BBMData!Q260-S260</f>
        <v>-6.057712100939236E-3</v>
      </c>
      <c r="W260" s="15">
        <f>'230'!C260*Notes!$C$4/Notes!$H$56</f>
        <v>2.734489783668552E+16</v>
      </c>
      <c r="X260" s="14">
        <f>'301'!C260*Notes!$C$4/Notes!$H$57</f>
        <v>1.0889355566128963E+17</v>
      </c>
      <c r="Y260" s="14">
        <f>'303'!C260*Notes!$C$4/Notes!$H$58</f>
        <v>2.3197865747342755E+17</v>
      </c>
      <c r="Z260" s="14">
        <f>'307'!C260*Notes!$C$4/Notes!$H$59</f>
        <v>6.4029352520335976E+16</v>
      </c>
      <c r="AA260" s="14">
        <f>'309'!C260*Notes!$C$4/Notes!$H$60</f>
        <v>1.2979773039232786E+17</v>
      </c>
      <c r="AB260" s="14">
        <f t="shared" si="42"/>
        <v>5.6204419388406656E+17</v>
      </c>
      <c r="AC260" s="15">
        <f>AB260/BBMData!D260</f>
        <v>7.1689310444396248E-2</v>
      </c>
      <c r="AD260" s="14">
        <f t="shared" si="51"/>
        <v>0.9283106895556037</v>
      </c>
      <c r="AE260" s="15">
        <f t="shared" si="43"/>
        <v>-6.5018372359528256E+16</v>
      </c>
      <c r="AF260" s="37">
        <f>BBMData!Q260-AC260</f>
        <v>-8.2931597397357532E-3</v>
      </c>
      <c r="AG260" s="14">
        <f t="shared" si="44"/>
        <v>4.2273887442822676E+33</v>
      </c>
      <c r="AH260" s="14">
        <f>AG260/BBMData!R260^2</f>
        <v>0.42896825841753145</v>
      </c>
      <c r="AI260" s="15">
        <f t="shared" si="45"/>
        <v>-0.13081487830973443</v>
      </c>
      <c r="AK260" s="40">
        <f t="shared" si="46"/>
        <v>-9.8057758297810743E-2</v>
      </c>
      <c r="AL260" s="40">
        <f t="shared" si="47"/>
        <v>-9.5553310944065037E-2</v>
      </c>
      <c r="AM260" s="40">
        <f t="shared" si="48"/>
        <v>-0.13081487830973443</v>
      </c>
    </row>
    <row r="261" spans="1:39" x14ac:dyDescent="0.25">
      <c r="A261" t="s">
        <v>270</v>
      </c>
      <c r="B261">
        <v>1250895600</v>
      </c>
      <c r="C261" s="15">
        <f>BBMData!O261</f>
        <v>5.3078621465842534E+17</v>
      </c>
      <c r="D261" s="14">
        <f>'230'!C261*Notes!$C$4/Notes!$D$56</f>
        <v>2.1750624000000004E+16</v>
      </c>
      <c r="E261" s="14">
        <f>'301'!C261*Notes!$C$4/Notes!$D$57</f>
        <v>1.2011276038529547E+17</v>
      </c>
      <c r="F261" s="14">
        <f>'303'!C261*Notes!$C$4/Notes!$D$58</f>
        <v>1.8584540365043792E+17</v>
      </c>
      <c r="G261" s="14">
        <f>'307'!C261*Notes!$C$4/Notes!$D$59</f>
        <v>6.133372650101648E+16</v>
      </c>
      <c r="H261" s="14">
        <f>'309'!C261*Notes!$C$4/Notes!$D$60</f>
        <v>1.7640683862358246E+17</v>
      </c>
      <c r="I261" s="14">
        <f t="shared" si="40"/>
        <v>5.6544935316033229E+17</v>
      </c>
      <c r="J261" s="40">
        <f>I261/BBMData!D261</f>
        <v>6.5749924786085157E-2</v>
      </c>
      <c r="K261" s="14">
        <f t="shared" si="49"/>
        <v>0.9342500752139149</v>
      </c>
      <c r="L261" s="14">
        <f>BBMData!Q261-BLMLossSum!J261</f>
        <v>-4.0305975002217428E-3</v>
      </c>
      <c r="M261" s="14">
        <f>'230'!C261*Notes!$C$4/Notes!$F$56</f>
        <v>3.8544741645411696E+16</v>
      </c>
      <c r="N261" s="14">
        <f>'301'!C261*Notes!$C$4/Notes!$F$57</f>
        <v>1.8366016728076912E+17</v>
      </c>
      <c r="O261" s="14">
        <f>'303'!C261*Notes!$C$4/Notes!$F$58</f>
        <v>1.4091544487991203E+17</v>
      </c>
      <c r="P261" s="14">
        <f>'307'!C261*Notes!$C$4/Notes!$F$59</f>
        <v>8.498402677058232E+16</v>
      </c>
      <c r="Q261" s="14">
        <f>'309'!C261*Notes!$C$4/Notes!$F$60</f>
        <v>1.2694601927198573E+17</v>
      </c>
      <c r="R261" s="14">
        <f t="shared" si="41"/>
        <v>5.7505039984866086E+17</v>
      </c>
      <c r="S261" s="37">
        <f>R261/BBMData!D261</f>
        <v>6.6866325563797777E-2</v>
      </c>
      <c r="T261" s="14">
        <f t="shared" si="50"/>
        <v>0.93313367443620221</v>
      </c>
      <c r="U261" s="37">
        <f>BBMData!Q261-S261</f>
        <v>-5.1469982779343629E-3</v>
      </c>
      <c r="W261" s="15">
        <f>'230'!C261*Notes!$C$4/Notes!$H$56</f>
        <v>3.1342197254860312E+16</v>
      </c>
      <c r="X261" s="14">
        <f>'301'!C261*Notes!$C$4/Notes!$H$57</f>
        <v>1.2995048136513651E+17</v>
      </c>
      <c r="Y261" s="14">
        <f>'303'!C261*Notes!$C$4/Notes!$H$58</f>
        <v>2.4260508677915706E+17</v>
      </c>
      <c r="Z261" s="14">
        <f>'307'!C261*Notes!$C$4/Notes!$H$59</f>
        <v>6.016627402387444E+16</v>
      </c>
      <c r="AA261" s="14">
        <f>'309'!C261*Notes!$C$4/Notes!$H$60</f>
        <v>1.2501229460788325E+17</v>
      </c>
      <c r="AB261" s="14">
        <f t="shared" si="42"/>
        <v>5.8907633403091162E+17</v>
      </c>
      <c r="AC261" s="15">
        <f>AB261/BBMData!D261</f>
        <v>6.8497248143129255E-2</v>
      </c>
      <c r="AD261" s="14">
        <f t="shared" si="51"/>
        <v>0.9315027518568707</v>
      </c>
      <c r="AE261" s="15">
        <f t="shared" si="43"/>
        <v>-5.8290119372486272E+16</v>
      </c>
      <c r="AF261" s="37">
        <f>BBMData!Q261-AC261</f>
        <v>-6.7779208572658414E-3</v>
      </c>
      <c r="AG261" s="14">
        <f t="shared" si="44"/>
        <v>3.3977380164586995E+33</v>
      </c>
      <c r="AH261" s="14">
        <f>AG261/BBMData!R261^2</f>
        <v>0.28362403975581912</v>
      </c>
      <c r="AI261" s="15">
        <f t="shared" si="45"/>
        <v>-0.10981844999497109</v>
      </c>
      <c r="AK261" s="40">
        <f t="shared" si="46"/>
        <v>-6.5305272715519877E-2</v>
      </c>
      <c r="AL261" s="40">
        <f t="shared" si="47"/>
        <v>-8.339362245630412E-2</v>
      </c>
      <c r="AM261" s="40">
        <f t="shared" si="48"/>
        <v>-0.10981844999497109</v>
      </c>
    </row>
    <row r="262" spans="1:39" x14ac:dyDescent="0.25">
      <c r="A262" t="s">
        <v>271</v>
      </c>
      <c r="B262">
        <v>1251500400</v>
      </c>
      <c r="C262" s="15">
        <f>BBMData!O262</f>
        <v>4.0452504398900493E+17</v>
      </c>
      <c r="D262" s="14">
        <f>'230'!C262*Notes!$C$4/Notes!$D$56</f>
        <v>1.9073376000000004E+16</v>
      </c>
      <c r="E262" s="14">
        <f>'301'!C262*Notes!$C$4/Notes!$D$57</f>
        <v>9.788450195161808E+16</v>
      </c>
      <c r="F262" s="14">
        <f>'303'!C262*Notes!$C$4/Notes!$D$58</f>
        <v>1.5280477157263536E+17</v>
      </c>
      <c r="G262" s="14">
        <f>'307'!C262*Notes!$C$4/Notes!$D$59</f>
        <v>5.1498486683009616E+16</v>
      </c>
      <c r="H262" s="14">
        <f>'309'!C262*Notes!$C$4/Notes!$D$60</f>
        <v>1.1620952248194091E+17</v>
      </c>
      <c r="I262" s="14">
        <f t="shared" si="40"/>
        <v>4.3747065868920397E+17</v>
      </c>
      <c r="J262" s="40">
        <f>I262/BBMData!D262</f>
        <v>6.0675542120555336E-2</v>
      </c>
      <c r="K262" s="14">
        <f t="shared" si="49"/>
        <v>0.93932445787944463</v>
      </c>
      <c r="L262" s="14">
        <f>BBMData!Q262-BLMLossSum!J262</f>
        <v>-4.569433384216233E-3</v>
      </c>
      <c r="M262" s="14">
        <f>'230'!C262*Notes!$C$4/Notes!$F$56</f>
        <v>3.3800333738737608E+16</v>
      </c>
      <c r="N262" s="14">
        <f>'301'!C262*Notes!$C$4/Notes!$F$57</f>
        <v>1.4967172467738739E+17</v>
      </c>
      <c r="O262" s="14">
        <f>'303'!C262*Notes!$C$4/Notes!$F$58</f>
        <v>1.158627113879688E+17</v>
      </c>
      <c r="P262" s="14">
        <f>'307'!C262*Notes!$C$4/Notes!$F$59</f>
        <v>7.1356316020368232E+16</v>
      </c>
      <c r="Q262" s="14">
        <f>'309'!C262*Notes!$C$4/Notes!$F$60</f>
        <v>8.3626782247707056E+16</v>
      </c>
      <c r="R262" s="14">
        <f t="shared" si="41"/>
        <v>4.5431786807216915E+17</v>
      </c>
      <c r="S262" s="37">
        <f>R262/BBMData!D262</f>
        <v>6.3012186972561599E-2</v>
      </c>
      <c r="T262" s="14">
        <f t="shared" si="50"/>
        <v>0.93698781302743839</v>
      </c>
      <c r="U262" s="37">
        <f>BBMData!Q262-S262</f>
        <v>-6.9060782362224959E-3</v>
      </c>
      <c r="W262" s="15">
        <f>'230'!C262*Notes!$C$4/Notes!$H$56</f>
        <v>2.7484338514063712E+16</v>
      </c>
      <c r="X262" s="14">
        <f>'301'!C262*Notes!$C$4/Notes!$H$57</f>
        <v>1.0590163864352123E+17</v>
      </c>
      <c r="Y262" s="14">
        <f>'303'!C262*Notes!$C$4/Notes!$H$58</f>
        <v>1.9947340176018998E+17</v>
      </c>
      <c r="Z262" s="14">
        <f>'307'!C262*Notes!$C$4/Notes!$H$59</f>
        <v>5.0518242382247136E+16</v>
      </c>
      <c r="AA262" s="14">
        <f>'309'!C262*Notes!$C$4/Notes!$H$60</f>
        <v>8.2352924490375984E+16</v>
      </c>
      <c r="AB262" s="14">
        <f t="shared" si="42"/>
        <v>4.6573054579039802E+17</v>
      </c>
      <c r="AC262" s="15">
        <f>AB262/BBMData!D262</f>
        <v>6.4595082633897086E-2</v>
      </c>
      <c r="AD262" s="14">
        <f t="shared" si="51"/>
        <v>0.93540491736610287</v>
      </c>
      <c r="AE262" s="15">
        <f t="shared" si="43"/>
        <v>-6.1205501801393088E+16</v>
      </c>
      <c r="AF262" s="37">
        <f>BBMData!Q262-AC262</f>
        <v>-8.4889738975579832E-3</v>
      </c>
      <c r="AG262" s="14">
        <f t="shared" si="44"/>
        <v>3.7461134507603327E+33</v>
      </c>
      <c r="AH262" s="14">
        <f>AG262/BBMData!R262^2</f>
        <v>0.44475478585857531</v>
      </c>
      <c r="AI262" s="15">
        <f t="shared" si="45"/>
        <v>-0.15130213249060709</v>
      </c>
      <c r="AK262" s="40">
        <f t="shared" si="46"/>
        <v>-8.1442707169187056E-2</v>
      </c>
      <c r="AL262" s="40">
        <f t="shared" si="47"/>
        <v>-0.1230895956209762</v>
      </c>
      <c r="AM262" s="40">
        <f t="shared" si="48"/>
        <v>-0.15130213249060709</v>
      </c>
    </row>
    <row r="263" spans="1:39" x14ac:dyDescent="0.25">
      <c r="A263" t="s">
        <v>272</v>
      </c>
      <c r="B263">
        <v>1252105200</v>
      </c>
      <c r="C263" s="15">
        <f>BBMData!O263</f>
        <v>5.9411301684320166E+17</v>
      </c>
      <c r="D263" s="14">
        <f>'230'!C263*Notes!$C$4/Notes!$D$56</f>
        <v>2.8564704000000004E+16</v>
      </c>
      <c r="E263" s="14">
        <f>'301'!C263*Notes!$C$4/Notes!$D$57</f>
        <v>1.6864746190537389E+17</v>
      </c>
      <c r="F263" s="14">
        <f>'303'!C263*Notes!$C$4/Notes!$D$58</f>
        <v>2.291074178449599E+17</v>
      </c>
      <c r="G263" s="14">
        <f>'307'!C263*Notes!$C$4/Notes!$D$59</f>
        <v>7.6781865058893328E+16</v>
      </c>
      <c r="H263" s="14">
        <f>'309'!C263*Notes!$C$4/Notes!$D$60</f>
        <v>1.6208670388164042E+17</v>
      </c>
      <c r="I263" s="14">
        <f t="shared" si="40"/>
        <v>6.6518815269086758E+17</v>
      </c>
      <c r="J263" s="40">
        <f>I263/BBMData!D263</f>
        <v>6.3351252637225478E-2</v>
      </c>
      <c r="K263" s="14">
        <f t="shared" si="49"/>
        <v>0.93664874736277448</v>
      </c>
      <c r="L263" s="14">
        <f>BBMData!Q263-BLMLossSum!J263</f>
        <v>-6.7690605569205586E-3</v>
      </c>
      <c r="M263" s="14">
        <f>'230'!C263*Notes!$C$4/Notes!$F$56</f>
        <v>5.0620117191012912E+16</v>
      </c>
      <c r="N263" s="14">
        <f>'301'!C263*Notes!$C$4/Notes!$F$57</f>
        <v>2.5787286018288861E+17</v>
      </c>
      <c r="O263" s="14">
        <f>'303'!C263*Notes!$C$4/Notes!$F$58</f>
        <v>1.7371844057890077E+17</v>
      </c>
      <c r="P263" s="14">
        <f>'307'!C263*Notes!$C$4/Notes!$F$59</f>
        <v>1.0638897141774171E+17</v>
      </c>
      <c r="Q263" s="14">
        <f>'309'!C263*Notes!$C$4/Notes!$F$60</f>
        <v>1.1664095335100397E+17</v>
      </c>
      <c r="R263" s="14">
        <f t="shared" si="41"/>
        <v>7.0524134272154803E+17</v>
      </c>
      <c r="S263" s="37">
        <f>R263/BBMData!D263</f>
        <v>6.7165842163956949E-2</v>
      </c>
      <c r="T263" s="14">
        <f t="shared" si="50"/>
        <v>0.93283415783604307</v>
      </c>
      <c r="U263" s="37">
        <f>BBMData!Q263-S263</f>
        <v>-1.058365008365203E-2</v>
      </c>
      <c r="W263" s="15">
        <f>'230'!C263*Notes!$C$4/Notes!$H$56</f>
        <v>4.1161144953574544E+16</v>
      </c>
      <c r="X263" s="14">
        <f>'301'!C263*Notes!$C$4/Notes!$H$57</f>
        <v>1.8246037128204115E+17</v>
      </c>
      <c r="Y263" s="14">
        <f>'303'!C263*Notes!$C$4/Notes!$H$58</f>
        <v>2.9907990133870675E+17</v>
      </c>
      <c r="Z263" s="14">
        <f>'307'!C263*Notes!$C$4/Notes!$H$59</f>
        <v>7.5320366081473376E+16</v>
      </c>
      <c r="AA263" s="14">
        <f>'309'!C263*Notes!$C$4/Notes!$H$60</f>
        <v>1.1486420218044531E+17</v>
      </c>
      <c r="AB263" s="14">
        <f t="shared" si="42"/>
        <v>7.1288598583624115E+17</v>
      </c>
      <c r="AC263" s="15">
        <f>AB263/BBMData!D263</f>
        <v>6.7893903412975354E-2</v>
      </c>
      <c r="AD263" s="14">
        <f t="shared" si="51"/>
        <v>0.9321060965870247</v>
      </c>
      <c r="AE263" s="15">
        <f t="shared" si="43"/>
        <v>-1.1877296899303949E+17</v>
      </c>
      <c r="AF263" s="37">
        <f>BBMData!Q263-AC263</f>
        <v>-1.1311711332670435E-2</v>
      </c>
      <c r="AG263" s="14">
        <f t="shared" si="44"/>
        <v>1.410701816342152E+34</v>
      </c>
      <c r="AH263" s="14">
        <f>AG263/BBMData!R263^2</f>
        <v>0.79014638235966428</v>
      </c>
      <c r="AI263" s="15">
        <f t="shared" si="45"/>
        <v>-0.19991645634047109</v>
      </c>
      <c r="AK263" s="40">
        <f t="shared" si="46"/>
        <v>-0.11963234911990503</v>
      </c>
      <c r="AL263" s="40">
        <f t="shared" si="47"/>
        <v>-0.18704913497573705</v>
      </c>
      <c r="AM263" s="40">
        <f t="shared" si="48"/>
        <v>-0.19991645634047109</v>
      </c>
    </row>
    <row r="264" spans="1:39" x14ac:dyDescent="0.25">
      <c r="A264" t="s">
        <v>273</v>
      </c>
      <c r="B264">
        <v>1252710000</v>
      </c>
      <c r="C264" s="15">
        <f>BBMData!O264</f>
        <v>6.6858050451858022E+17</v>
      </c>
      <c r="D264" s="14">
        <f>'230'!C264*Notes!$C$4/Notes!$D$56</f>
        <v>2.7748224000000004E+16</v>
      </c>
      <c r="E264" s="14">
        <f>'301'!C264*Notes!$C$4/Notes!$D$57</f>
        <v>1.8501400242461552E+17</v>
      </c>
      <c r="F264" s="14">
        <f>'303'!C264*Notes!$C$4/Notes!$D$58</f>
        <v>2.2365818785929658E+17</v>
      </c>
      <c r="G264" s="14">
        <f>'307'!C264*Notes!$C$4/Notes!$D$59</f>
        <v>6.2608873506613824E+16</v>
      </c>
      <c r="H264" s="14">
        <f>'309'!C264*Notes!$C$4/Notes!$D$60</f>
        <v>2.8587519258399162E+17</v>
      </c>
      <c r="I264" s="14">
        <f t="shared" si="40"/>
        <v>7.849044803745175E+17</v>
      </c>
      <c r="J264" s="40">
        <f>I264/BBMData!D264</f>
        <v>6.8851270208291016E-2</v>
      </c>
      <c r="K264" s="14">
        <f t="shared" si="49"/>
        <v>0.93114872979170893</v>
      </c>
      <c r="L264" s="14">
        <f>BBMData!Q264-BLMLossSum!J264</f>
        <v>-1.0203857531222577E-2</v>
      </c>
      <c r="M264" s="14">
        <f>'230'!C264*Notes!$C$4/Notes!$F$56</f>
        <v>4.9173215683329928E+16</v>
      </c>
      <c r="N264" s="14">
        <f>'301'!C264*Notes!$C$4/Notes!$F$57</f>
        <v>2.8289835755659971E+17</v>
      </c>
      <c r="O264" s="14">
        <f>'303'!C264*Notes!$C$4/Notes!$F$58</f>
        <v>1.6958661567174816E+17</v>
      </c>
      <c r="P264" s="14">
        <f>'307'!C264*Notes!$C$4/Notes!$F$59</f>
        <v>8.6750870780269504E+16</v>
      </c>
      <c r="Q264" s="14">
        <f>'309'!C264*Notes!$C$4/Notes!$F$60</f>
        <v>2.0572171685808221E+17</v>
      </c>
      <c r="R264" s="14">
        <f t="shared" si="41"/>
        <v>7.9413077655002944E+17</v>
      </c>
      <c r="S264" s="37">
        <f>R264/BBMData!D264</f>
        <v>6.9660594434213102E-2</v>
      </c>
      <c r="T264" s="14">
        <f t="shared" si="50"/>
        <v>0.93033940556578687</v>
      </c>
      <c r="U264" s="37">
        <f>BBMData!Q264-S264</f>
        <v>-1.1013181757144663E-2</v>
      </c>
      <c r="W264" s="15">
        <f>'230'!C264*Notes!$C$4/Notes!$H$56</f>
        <v>3.9984614238196064E+16</v>
      </c>
      <c r="X264" s="14">
        <f>'301'!C264*Notes!$C$4/Notes!$H$57</f>
        <v>2.0016739767902867E+17</v>
      </c>
      <c r="Y264" s="14">
        <f>'303'!C264*Notes!$C$4/Notes!$H$58</f>
        <v>2.919664033044048E+17</v>
      </c>
      <c r="Z264" s="14">
        <f>'307'!C264*Notes!$C$4/Notes!$H$59</f>
        <v>6.1417149334022464E+16</v>
      </c>
      <c r="AA264" s="14">
        <f>'309'!C264*Notes!$C$4/Notes!$H$60</f>
        <v>2.0258802932607965E+17</v>
      </c>
      <c r="AB264" s="14">
        <f t="shared" si="42"/>
        <v>7.9612359388173171E+17</v>
      </c>
      <c r="AC264" s="15">
        <f>AB264/BBMData!D264</f>
        <v>6.9835402972081725E-2</v>
      </c>
      <c r="AD264" s="14">
        <f t="shared" si="51"/>
        <v>0.93016459702791832</v>
      </c>
      <c r="AE264" s="15">
        <f t="shared" si="43"/>
        <v>-1.2754308936315149E+17</v>
      </c>
      <c r="AF264" s="37">
        <f>BBMData!Q264-AC264</f>
        <v>-1.1187990295013286E-2</v>
      </c>
      <c r="AG264" s="14">
        <f t="shared" si="44"/>
        <v>1.6267239644296846E+34</v>
      </c>
      <c r="AH264" s="14">
        <f>AG264/BBMData!R264^2</f>
        <v>0.77553287513474611</v>
      </c>
      <c r="AI264" s="15">
        <f t="shared" si="45"/>
        <v>-0.19076698841972739</v>
      </c>
      <c r="AK264" s="40">
        <f t="shared" si="46"/>
        <v>-0.17398649088593723</v>
      </c>
      <c r="AL264" s="40">
        <f t="shared" si="47"/>
        <v>-0.18778631919854327</v>
      </c>
      <c r="AM264" s="40">
        <f t="shared" si="48"/>
        <v>-0.19076698841972739</v>
      </c>
    </row>
    <row r="265" spans="1:39" x14ac:dyDescent="0.25">
      <c r="A265" t="s">
        <v>274</v>
      </c>
      <c r="B265">
        <v>1253314800</v>
      </c>
      <c r="C265" s="15">
        <f>BBMData!O265</f>
        <v>2.6679451700138182E+17</v>
      </c>
      <c r="D265" s="14">
        <f>'230'!C265*Notes!$C$4/Notes!$D$56</f>
        <v>8807903999999999</v>
      </c>
      <c r="E265" s="14">
        <f>'301'!C265*Notes!$C$4/Notes!$D$57</f>
        <v>6.0989843302472992E+16</v>
      </c>
      <c r="F265" s="14">
        <f>'303'!C265*Notes!$C$4/Notes!$D$58</f>
        <v>8.2866273520103504E+16</v>
      </c>
      <c r="G265" s="14">
        <f>'307'!C265*Notes!$C$4/Notes!$D$59</f>
        <v>2.0267237175057076E+16</v>
      </c>
      <c r="H265" s="14">
        <f>'309'!C265*Notes!$C$4/Notes!$D$60</f>
        <v>1.3028529956171005E+17</v>
      </c>
      <c r="I265" s="14">
        <f t="shared" ref="I265:I297" si="52">SUM(D265:H265)</f>
        <v>3.0321655755934362E+17</v>
      </c>
      <c r="J265" s="40">
        <f>I265/BBMData!D265</f>
        <v>7.1852264824489004E-2</v>
      </c>
      <c r="K265" s="14">
        <f t="shared" si="49"/>
        <v>0.92814773517551097</v>
      </c>
      <c r="L265" s="14">
        <f>BBMData!Q265-BLMLossSum!J265</f>
        <v>-8.6308152980952013E-3</v>
      </c>
      <c r="M265" s="14">
        <f>'230'!C265*Notes!$C$4/Notes!$F$56</f>
        <v>1.5608673301399914E+16</v>
      </c>
      <c r="N265" s="14">
        <f>'301'!C265*Notes!$C$4/Notes!$F$57</f>
        <v>9.3257409016564336E+16</v>
      </c>
      <c r="O265" s="14">
        <f>'303'!C265*Notes!$C$4/Notes!$F$58</f>
        <v>6.2832534834112616E+16</v>
      </c>
      <c r="P265" s="14">
        <f>'307'!C265*Notes!$C$4/Notes!$F$59</f>
        <v>2.8082288895690148E+16</v>
      </c>
      <c r="Q265" s="14">
        <f>'309'!C265*Notes!$C$4/Notes!$F$60</f>
        <v>9.3756003327675296E+16</v>
      </c>
      <c r="R265" s="14">
        <f t="shared" ref="R265:R297" si="53">SUM(M265:Q265)</f>
        <v>2.935369093754423E+17</v>
      </c>
      <c r="S265" s="37">
        <f>R265/BBMData!D265</f>
        <v>6.9558509330673535E-2</v>
      </c>
      <c r="T265" s="14">
        <f t="shared" si="50"/>
        <v>0.93044149066932647</v>
      </c>
      <c r="U265" s="37">
        <f>BBMData!Q265-S265</f>
        <v>-6.3370598042797321E-3</v>
      </c>
      <c r="W265" s="15">
        <f>'230'!C265*Notes!$C$4/Notes!$H$56</f>
        <v>1.2692006655527358E+16</v>
      </c>
      <c r="X265" s="14">
        <f>'301'!C265*Notes!$C$4/Notes!$H$57</f>
        <v>6.5985158197320832E+16</v>
      </c>
      <c r="Y265" s="14">
        <f>'303'!C265*Notes!$C$4/Notes!$H$58</f>
        <v>1.0817474677083683E+17</v>
      </c>
      <c r="Z265" s="14">
        <f>'307'!C265*Notes!$C$4/Notes!$H$59</f>
        <v>1.9881461883147272E+16</v>
      </c>
      <c r="AA265" s="14">
        <f>'309'!C265*Notes!$C$4/Notes!$H$60</f>
        <v>9.2327850660249296E+16</v>
      </c>
      <c r="AB265" s="14">
        <f t="shared" ref="AB265:AB297" si="54">SUM(W265:AA265)</f>
        <v>2.990612241670816E+17</v>
      </c>
      <c r="AC265" s="15">
        <f>AB265/BBMData!D265</f>
        <v>7.0867588665185208E-2</v>
      </c>
      <c r="AD265" s="14">
        <f t="shared" si="51"/>
        <v>0.92913241133481483</v>
      </c>
      <c r="AE265" s="15">
        <f t="shared" ref="AE265:AE297" si="55">C265-AB265</f>
        <v>-3.2266707165699776E+16</v>
      </c>
      <c r="AF265" s="37">
        <f>BBMData!Q265-AC265</f>
        <v>-7.6461391387914052E-3</v>
      </c>
      <c r="AG265" s="14">
        <f t="shared" ref="AG265:AG297" si="56">AE265^2</f>
        <v>1.0411403913170213E+33</v>
      </c>
      <c r="AH265" s="14">
        <f>AG265/BBMData!R265^2</f>
        <v>0.39569565453283878</v>
      </c>
      <c r="AI265" s="15">
        <f t="shared" ref="AI265:AI297" si="57">AE265/C265</f>
        <v>-0.12094216750913458</v>
      </c>
      <c r="AK265" s="40">
        <f t="shared" ref="AK265:AK297" si="58">(C265-I265)/C265</f>
        <v>-0.13651720045570934</v>
      </c>
      <c r="AL265" s="40">
        <f t="shared" ref="AL265:AL297" si="59">(C265-R265)/C265</f>
        <v>-0.10023591442069243</v>
      </c>
      <c r="AM265" s="40">
        <f t="shared" ref="AM265:AM297" si="60">(C265-AB265)/C265</f>
        <v>-0.12094216750913458</v>
      </c>
    </row>
    <row r="266" spans="1:39" x14ac:dyDescent="0.25">
      <c r="A266" t="s">
        <v>275</v>
      </c>
      <c r="B266">
        <v>1253919600</v>
      </c>
      <c r="C266" s="15">
        <f>BBMData!O266</f>
        <v>2.7493529453691565E+17</v>
      </c>
      <c r="D266" s="14">
        <f>'230'!C266*Notes!$C$4/Notes!$D$56</f>
        <v>7856352000000001</v>
      </c>
      <c r="E266" s="14">
        <f>'301'!C266*Notes!$C$4/Notes!$D$57</f>
        <v>5.4100508938604192E+16</v>
      </c>
      <c r="F266" s="14">
        <f>'303'!C266*Notes!$C$4/Notes!$D$58</f>
        <v>8.9592936511909712E+16</v>
      </c>
      <c r="G266" s="14">
        <f>'307'!C266*Notes!$C$4/Notes!$D$59</f>
        <v>2.2696490742011836E+16</v>
      </c>
      <c r="H266" s="14">
        <f>'309'!C266*Notes!$C$4/Notes!$D$60</f>
        <v>1.2347431456527174E+17</v>
      </c>
      <c r="I266" s="14">
        <f t="shared" si="52"/>
        <v>2.977206027577975E+17</v>
      </c>
      <c r="J266" s="40">
        <f>I266/BBMData!D266</f>
        <v>7.0383121219337458E-2</v>
      </c>
      <c r="K266" s="14">
        <f t="shared" si="49"/>
        <v>0.92961687878066257</v>
      </c>
      <c r="L266" s="14">
        <f>BBMData!Q266-BLMLossSum!J266</f>
        <v>-5.3865976881517369E-3</v>
      </c>
      <c r="M266" s="14">
        <f>'230'!C266*Notes!$C$4/Notes!$F$56</f>
        <v>1.3922407840594066E+16</v>
      </c>
      <c r="N266" s="14">
        <f>'301'!C266*Notes!$C$4/Notes!$F$57</f>
        <v>8.2723171874211584E+16</v>
      </c>
      <c r="O266" s="14">
        <f>'303'!C266*Notes!$C$4/Notes!$F$58</f>
        <v>6.7932960722667424E+16</v>
      </c>
      <c r="P266" s="14">
        <f>'307'!C266*Notes!$C$4/Notes!$F$59</f>
        <v>3.1448263245270792E+16</v>
      </c>
      <c r="Q266" s="14">
        <f>'309'!C266*Notes!$C$4/Notes!$F$60</f>
        <v>8.8854677282918E+16</v>
      </c>
      <c r="R266" s="14">
        <f t="shared" si="53"/>
        <v>2.8488148096566189E+17</v>
      </c>
      <c r="S266" s="37">
        <f>R266/BBMData!D266</f>
        <v>6.7347867840581999E-2</v>
      </c>
      <c r="T266" s="14">
        <f t="shared" si="50"/>
        <v>0.932652132159418</v>
      </c>
      <c r="U266" s="37">
        <f>BBMData!Q266-S266</f>
        <v>-2.3513443093962777E-3</v>
      </c>
      <c r="W266" s="15">
        <f>'230'!C266*Notes!$C$4/Notes!$H$56</f>
        <v>1.1320839994641822E+16</v>
      </c>
      <c r="X266" s="14">
        <f>'301'!C266*Notes!$C$4/Notes!$H$57</f>
        <v>5.85315594789308E+16</v>
      </c>
      <c r="Y266" s="14">
        <f>'303'!C266*Notes!$C$4/Notes!$H$58</f>
        <v>1.169558230138136E+17</v>
      </c>
      <c r="Z266" s="14">
        <f>'307'!C266*Notes!$C$4/Notes!$H$59</f>
        <v>2.2264475994974512E+16</v>
      </c>
      <c r="AA266" s="14">
        <f>'309'!C266*Notes!$C$4/Notes!$H$60</f>
        <v>8.7501184814479792E+16</v>
      </c>
      <c r="AB266" s="14">
        <f t="shared" si="54"/>
        <v>2.9657388329684058E+17</v>
      </c>
      <c r="AC266" s="15">
        <f>AB266/BBMData!D266</f>
        <v>7.0112029148189259E-2</v>
      </c>
      <c r="AD266" s="14">
        <f t="shared" si="51"/>
        <v>0.92988797085181074</v>
      </c>
      <c r="AE266" s="15">
        <f t="shared" si="55"/>
        <v>-2.1638588759924928E+16</v>
      </c>
      <c r="AF266" s="37">
        <f>BBMData!Q266-AC266</f>
        <v>-5.1155056170035379E-3</v>
      </c>
      <c r="AG266" s="14">
        <f t="shared" si="56"/>
        <v>4.6822852352114942E+32</v>
      </c>
      <c r="AH266" s="14">
        <f>AG266/BBMData!R266^2</f>
        <v>0.18252922506628133</v>
      </c>
      <c r="AI266" s="15">
        <f t="shared" si="57"/>
        <v>-7.8704295846670602E-2</v>
      </c>
      <c r="AK266" s="40">
        <f t="shared" si="58"/>
        <v>-8.2875166170498588E-2</v>
      </c>
      <c r="AL266" s="40">
        <f t="shared" si="59"/>
        <v>-3.6176462703702679E-2</v>
      </c>
      <c r="AM266" s="40">
        <f t="shared" si="60"/>
        <v>-7.8704295846670602E-2</v>
      </c>
    </row>
    <row r="267" spans="1:39" x14ac:dyDescent="0.25">
      <c r="A267" t="s">
        <v>276</v>
      </c>
      <c r="B267">
        <v>1254524400</v>
      </c>
      <c r="C267" s="15">
        <f>BBMData!O267</f>
        <v>6.8593158252178957E+17</v>
      </c>
      <c r="D267" s="14">
        <f>'230'!C267*Notes!$C$4/Notes!$D$56</f>
        <v>2.088576E+16</v>
      </c>
      <c r="E267" s="14">
        <f>'301'!C267*Notes!$C$4/Notes!$D$57</f>
        <v>1.6429757761549654E+17</v>
      </c>
      <c r="F267" s="14">
        <f>'303'!C267*Notes!$C$4/Notes!$D$58</f>
        <v>1.9341218024087856E+17</v>
      </c>
      <c r="G267" s="14">
        <f>'307'!C267*Notes!$C$4/Notes!$D$59</f>
        <v>5.3601212539921792E+16</v>
      </c>
      <c r="H267" s="14">
        <f>'309'!C267*Notes!$C$4/Notes!$D$60</f>
        <v>3.2697382414564326E+17</v>
      </c>
      <c r="I267" s="14">
        <f t="shared" si="52"/>
        <v>7.5917055454194022E+17</v>
      </c>
      <c r="J267" s="40">
        <f>I267/BBMData!D267</f>
        <v>7.3705879081741768E-2</v>
      </c>
      <c r="K267" s="14">
        <f t="shared" si="49"/>
        <v>0.92629412091825825</v>
      </c>
      <c r="L267" s="14">
        <f>BBMData!Q267-BLMLossSum!J267</f>
        <v>-7.1105798077816113E-3</v>
      </c>
      <c r="M267" s="14">
        <f>'230'!C267*Notes!$C$4/Notes!$F$56</f>
        <v>3.7012097826162312E+16</v>
      </c>
      <c r="N267" s="14">
        <f>'301'!C267*Notes!$C$4/Notes!$F$57</f>
        <v>2.5122160619648314E+17</v>
      </c>
      <c r="O267" s="14">
        <f>'303'!C267*Notes!$C$4/Notes!$F$58</f>
        <v>1.466528786211007E+17</v>
      </c>
      <c r="P267" s="14">
        <f>'307'!C267*Notes!$C$4/Notes!$F$59</f>
        <v>7.4269853493296096E+16</v>
      </c>
      <c r="Q267" s="14">
        <f>'309'!C267*Notes!$C$4/Notes!$F$60</f>
        <v>2.3529714440378173E+17</v>
      </c>
      <c r="R267" s="14">
        <f t="shared" si="53"/>
        <v>7.4445358054082406E+17</v>
      </c>
      <c r="S267" s="37">
        <f>R267/BBMData!D267</f>
        <v>7.2277046654448937E-2</v>
      </c>
      <c r="T267" s="14">
        <f t="shared" si="50"/>
        <v>0.9277229533455511</v>
      </c>
      <c r="U267" s="37">
        <f>BBMData!Q267-S267</f>
        <v>-5.6817473804887803E-3</v>
      </c>
      <c r="W267" s="15">
        <f>'230'!C267*Notes!$C$4/Notes!$H$56</f>
        <v>3.0095946200792736E+16</v>
      </c>
      <c r="X267" s="14">
        <f>'301'!C267*Notes!$C$4/Notes!$H$57</f>
        <v>1.7775421387179645E+17</v>
      </c>
      <c r="Y267" s="14">
        <f>'303'!C267*Notes!$C$4/Notes!$H$58</f>
        <v>2.5248285860081181E+17</v>
      </c>
      <c r="Z267" s="14">
        <f>'307'!C267*Notes!$C$4/Notes!$H$59</f>
        <v>5.2580944052623672E+16</v>
      </c>
      <c r="AA267" s="14">
        <f>'309'!C267*Notes!$C$4/Notes!$H$60</f>
        <v>2.3171294464599629E+17</v>
      </c>
      <c r="AB267" s="14">
        <f t="shared" si="54"/>
        <v>7.4462690737202099E+17</v>
      </c>
      <c r="AC267" s="15">
        <f>AB267/BBMData!D267</f>
        <v>7.2293874502137964E-2</v>
      </c>
      <c r="AD267" s="14">
        <f t="shared" si="51"/>
        <v>0.92770612549786202</v>
      </c>
      <c r="AE267" s="15">
        <f t="shared" si="55"/>
        <v>-5.8695324850231424E+16</v>
      </c>
      <c r="AF267" s="37">
        <f>BBMData!Q267-AC267</f>
        <v>-5.6985752281778074E-3</v>
      </c>
      <c r="AG267" s="14">
        <f t="shared" si="56"/>
        <v>3.4451411592741948E+33</v>
      </c>
      <c r="AH267" s="14">
        <f>AG267/BBMData!R267^2</f>
        <v>0.19659382926842109</v>
      </c>
      <c r="AI267" s="15">
        <f t="shared" si="57"/>
        <v>-8.5570232288242662E-2</v>
      </c>
      <c r="AK267" s="40">
        <f t="shared" si="58"/>
        <v>-0.10677299877473438</v>
      </c>
      <c r="AL267" s="40">
        <f t="shared" si="59"/>
        <v>-8.5317544067415013E-2</v>
      </c>
      <c r="AM267" s="40">
        <f t="shared" si="60"/>
        <v>-8.5570232288242662E-2</v>
      </c>
    </row>
    <row r="268" spans="1:39" x14ac:dyDescent="0.25">
      <c r="A268" t="s">
        <v>277</v>
      </c>
      <c r="B268">
        <v>1255129200</v>
      </c>
      <c r="C268" s="15">
        <f>BBMData!O268</f>
        <v>4.5811282881018573E+17</v>
      </c>
      <c r="D268" s="14">
        <f>'230'!C268*Notes!$C$4/Notes!$D$56</f>
        <v>1.2323808000000002E+16</v>
      </c>
      <c r="E268" s="14">
        <f>'301'!C268*Notes!$C$4/Notes!$D$57</f>
        <v>8.7853136140268288E+16</v>
      </c>
      <c r="F268" s="14">
        <f>'303'!C268*Notes!$C$4/Notes!$D$58</f>
        <v>1.5331497754806179E+17</v>
      </c>
      <c r="G268" s="14">
        <f>'307'!C268*Notes!$C$4/Notes!$D$59</f>
        <v>4.795453507142672E+16</v>
      </c>
      <c r="H268" s="14">
        <f>'309'!C268*Notes!$C$4/Notes!$D$60</f>
        <v>2.4210026281758909E+17</v>
      </c>
      <c r="I268" s="14">
        <f t="shared" si="52"/>
        <v>5.4354671957734592E+17</v>
      </c>
      <c r="J268" s="40">
        <f>I268/BBMData!D268</f>
        <v>6.6939251179476106E-2</v>
      </c>
      <c r="K268" s="14">
        <f t="shared" si="49"/>
        <v>0.93306074882052392</v>
      </c>
      <c r="L268" s="14">
        <f>BBMData!Q268-BLMLossSum!J268</f>
        <v>-1.0521415119108396E-2</v>
      </c>
      <c r="M268" s="14">
        <f>'230'!C268*Notes!$C$4/Notes!$F$56</f>
        <v>2.1839281275224924E+16</v>
      </c>
      <c r="N268" s="14">
        <f>'301'!C268*Notes!$C$4/Notes!$F$57</f>
        <v>1.3433311854547272E+17</v>
      </c>
      <c r="O268" s="14">
        <f>'303'!C268*Notes!$C$4/Notes!$F$58</f>
        <v>1.162495700381985E+17</v>
      </c>
      <c r="P268" s="14">
        <f>'307'!C268*Notes!$C$4/Notes!$F$59</f>
        <v>6.644581578152464E+16</v>
      </c>
      <c r="Q268" s="14">
        <f>'309'!C268*Notes!$C$4/Notes!$F$60</f>
        <v>1.742203696250919E+17</v>
      </c>
      <c r="R268" s="14">
        <f t="shared" si="53"/>
        <v>5.1308815526551264E+17</v>
      </c>
      <c r="S268" s="37">
        <f>R268/BBMData!D268</f>
        <v>6.3188196461270038E-2</v>
      </c>
      <c r="T268" s="14">
        <f t="shared" si="50"/>
        <v>0.93681180353872995</v>
      </c>
      <c r="U268" s="37">
        <f>BBMData!Q268-S268</f>
        <v>-6.7703604009023283E-3</v>
      </c>
      <c r="W268" s="15">
        <f>'230'!C268*Notes!$C$4/Notes!$H$56</f>
        <v>1.7758351266934942E+16</v>
      </c>
      <c r="X268" s="14">
        <f>'301'!C268*Notes!$C$4/Notes!$H$57</f>
        <v>9.5048663391324256E+16</v>
      </c>
      <c r="Y268" s="14">
        <f>'303'!C268*Notes!$C$4/Notes!$H$58</f>
        <v>2.0013943149518621E+17</v>
      </c>
      <c r="Z268" s="14">
        <f>'307'!C268*Notes!$C$4/Notes!$H$59</f>
        <v>4.70417478668468E+16</v>
      </c>
      <c r="AA268" s="14">
        <f>'309'!C268*Notes!$C$4/Notes!$H$60</f>
        <v>1.7156653118521706E+17</v>
      </c>
      <c r="AB268" s="14">
        <f t="shared" si="54"/>
        <v>5.3155472520550925E+17</v>
      </c>
      <c r="AC268" s="15">
        <f>AB268/BBMData!D268</f>
        <v>6.5462404581959274E-2</v>
      </c>
      <c r="AD268" s="14">
        <f t="shared" si="51"/>
        <v>0.93453759541804071</v>
      </c>
      <c r="AE268" s="15">
        <f t="shared" si="55"/>
        <v>-7.344189639532352E+16</v>
      </c>
      <c r="AF268" s="37">
        <f>BBMData!Q268-AC268</f>
        <v>-9.0445685215915644E-3</v>
      </c>
      <c r="AG268" s="14">
        <f t="shared" si="56"/>
        <v>5.3937121461414337E+33</v>
      </c>
      <c r="AH268" s="14">
        <f>AG268/BBMData!R268^2</f>
        <v>0.43657189289220732</v>
      </c>
      <c r="AI268" s="15">
        <f t="shared" si="57"/>
        <v>-0.16031399204878719</v>
      </c>
      <c r="AK268" s="40">
        <f t="shared" si="58"/>
        <v>-0.18649093715417175</v>
      </c>
      <c r="AL268" s="40">
        <f t="shared" si="59"/>
        <v>-0.12000390078162462</v>
      </c>
      <c r="AM268" s="40">
        <f t="shared" si="60"/>
        <v>-0.16031399204878719</v>
      </c>
    </row>
    <row r="269" spans="1:39" x14ac:dyDescent="0.25">
      <c r="A269" t="s">
        <v>278</v>
      </c>
      <c r="B269">
        <v>1255734000</v>
      </c>
      <c r="C269" s="15">
        <f>BBMData!O269</f>
        <v>3.5817018093077574E+17</v>
      </c>
      <c r="D269" s="14">
        <f>'230'!C269*Notes!$C$4/Notes!$D$56</f>
        <v>8483328000000000</v>
      </c>
      <c r="E269" s="14">
        <f>'301'!C269*Notes!$C$4/Notes!$D$57</f>
        <v>8.2357271202593984E+16</v>
      </c>
      <c r="F269" s="14">
        <f>'303'!C269*Notes!$C$4/Notes!$D$58</f>
        <v>1.4247214153646202E+17</v>
      </c>
      <c r="G269" s="14">
        <f>'307'!C269*Notes!$C$4/Notes!$D$59</f>
        <v>3.7837805848210736E+16</v>
      </c>
      <c r="H269" s="14">
        <f>'309'!C269*Notes!$C$4/Notes!$D$60</f>
        <v>1.4442313573028502E+17</v>
      </c>
      <c r="I269" s="14">
        <f t="shared" si="52"/>
        <v>4.1557368231755174E+17</v>
      </c>
      <c r="J269" s="40">
        <f>I269/BBMData!D269</f>
        <v>4.3652697722431903E-2</v>
      </c>
      <c r="K269" s="14">
        <f t="shared" si="49"/>
        <v>0.95634730227756815</v>
      </c>
      <c r="L269" s="14">
        <f>BBMData!Q269-BLMLossSum!J269</f>
        <v>-6.0297795574344518E-3</v>
      </c>
      <c r="M269" s="14">
        <f>'230'!C269*Notes!$C$4/Notes!$F$56</f>
        <v>1.5033485294641988E+16</v>
      </c>
      <c r="N269" s="14">
        <f>'301'!C269*Notes!$C$4/Notes!$F$57</f>
        <v>1.2592958614335379E+17</v>
      </c>
      <c r="O269" s="14">
        <f>'303'!C269*Notes!$C$4/Notes!$F$58</f>
        <v>1.080280965429033E+17</v>
      </c>
      <c r="P269" s="14">
        <f>'307'!C269*Notes!$C$4/Notes!$F$59</f>
        <v>5.2428073241092648E+16</v>
      </c>
      <c r="Q269" s="14">
        <f>'309'!C269*Notes!$C$4/Notes!$F$60</f>
        <v>1.0392988341488507E+17</v>
      </c>
      <c r="R269" s="14">
        <f t="shared" si="53"/>
        <v>4.053491246368768E+17</v>
      </c>
      <c r="S269" s="37">
        <f>R269/BBMData!D269</f>
        <v>4.2578689562697142E-2</v>
      </c>
      <c r="T269" s="14">
        <f t="shared" si="50"/>
        <v>0.95742131043730283</v>
      </c>
      <c r="U269" s="37">
        <f>BBMData!Q269-S269</f>
        <v>-4.9557713976996903E-3</v>
      </c>
      <c r="W269" s="15">
        <f>'230'!C269*Notes!$C$4/Notes!$H$56</f>
        <v>1.2224299383488014E+16</v>
      </c>
      <c r="X269" s="14">
        <f>'301'!C269*Notes!$C$4/Notes!$H$57</f>
        <v>8.9102664882276704E+16</v>
      </c>
      <c r="Y269" s="14">
        <f>'303'!C269*Notes!$C$4/Notes!$H$58</f>
        <v>1.85985047690924E+17</v>
      </c>
      <c r="Z269" s="14">
        <f>'307'!C269*Notes!$C$4/Notes!$H$59</f>
        <v>3.7117584810175792E+16</v>
      </c>
      <c r="AA269" s="14">
        <f>'309'!C269*Notes!$C$4/Notes!$H$60</f>
        <v>1.0234675556220251E+17</v>
      </c>
      <c r="AB269" s="14">
        <f t="shared" si="54"/>
        <v>4.2677635232906701E+17</v>
      </c>
      <c r="AC269" s="15">
        <f>AB269/BBMData!D269</f>
        <v>4.4829448774061663E-2</v>
      </c>
      <c r="AD269" s="14">
        <f t="shared" si="51"/>
        <v>0.9551705512259383</v>
      </c>
      <c r="AE269" s="15">
        <f t="shared" si="55"/>
        <v>-6.8606171398291264E+16</v>
      </c>
      <c r="AF269" s="37">
        <f>BBMData!Q269-AC269</f>
        <v>-7.2065306090642114E-3</v>
      </c>
      <c r="AG269" s="14">
        <f t="shared" si="56"/>
        <v>4.706806753931718E+33</v>
      </c>
      <c r="AH269" s="14">
        <f>AG269/BBMData!R269^2</f>
        <v>0.27193974525740683</v>
      </c>
      <c r="AI269" s="15">
        <f t="shared" si="57"/>
        <v>-0.19154629573015994</v>
      </c>
      <c r="AK269" s="40">
        <f t="shared" si="58"/>
        <v>-0.16026878965077912</v>
      </c>
      <c r="AL269" s="40">
        <f t="shared" si="59"/>
        <v>-0.13172214276324534</v>
      </c>
      <c r="AM269" s="40">
        <f t="shared" si="60"/>
        <v>-0.19154629573015994</v>
      </c>
    </row>
    <row r="270" spans="1:39" x14ac:dyDescent="0.25">
      <c r="A270" t="s">
        <v>279</v>
      </c>
      <c r="B270">
        <v>1256338800</v>
      </c>
      <c r="C270" s="15">
        <f>BBMData!O270</f>
        <v>3.438361174851047E+17</v>
      </c>
      <c r="D270" s="14">
        <f>'230'!C270*Notes!$C$4/Notes!$D$56</f>
        <v>6241536000000000</v>
      </c>
      <c r="E270" s="14">
        <f>'301'!C270*Notes!$C$4/Notes!$D$57</f>
        <v>9.0761129286438608E+16</v>
      </c>
      <c r="F270" s="14">
        <f>'303'!C270*Notes!$C$4/Notes!$D$58</f>
        <v>1.3011211407162054E+17</v>
      </c>
      <c r="G270" s="14">
        <f>'307'!C270*Notes!$C$4/Notes!$D$59</f>
        <v>2.2409371548698528E+16</v>
      </c>
      <c r="H270" s="14">
        <f>'309'!C270*Notes!$C$4/Notes!$D$60</f>
        <v>1.4202998211821074E+17</v>
      </c>
      <c r="I270" s="14">
        <f t="shared" si="52"/>
        <v>3.9155413302496838E+17</v>
      </c>
      <c r="J270" s="40">
        <f>I270/BBMData!D270</f>
        <v>4.5058013006325476E-2</v>
      </c>
      <c r="K270" s="14">
        <f t="shared" si="49"/>
        <v>0.9549419869936745</v>
      </c>
      <c r="L270" s="14">
        <f>BBMData!Q270-BLMLossSum!J270</f>
        <v>-5.4911410287530119E-3</v>
      </c>
      <c r="M270" s="14">
        <f>'230'!C270*Notes!$C$4/Notes!$F$56</f>
        <v>1.1060758192065492E+16</v>
      </c>
      <c r="N270" s="14">
        <f>'301'!C270*Notes!$C$4/Notes!$F$57</f>
        <v>1.387796278585861E+17</v>
      </c>
      <c r="O270" s="14">
        <f>'303'!C270*Notes!$C$4/Notes!$F$58</f>
        <v>9.8656227587714512E+16</v>
      </c>
      <c r="P270" s="14">
        <f>'307'!C270*Notes!$C$4/Notes!$F$59</f>
        <v>3.1050430819248512E+16</v>
      </c>
      <c r="Q270" s="14">
        <f>'309'!C270*Notes!$C$4/Notes!$F$60</f>
        <v>1.0220772044813379E+17</v>
      </c>
      <c r="R270" s="14">
        <f t="shared" si="53"/>
        <v>3.8175476490574835E+17</v>
      </c>
      <c r="S270" s="37">
        <f>R270/BBMData!D270</f>
        <v>4.3930352693411778E-2</v>
      </c>
      <c r="T270" s="14">
        <f t="shared" si="50"/>
        <v>0.95606964730658817</v>
      </c>
      <c r="U270" s="37">
        <f>BBMData!Q270-S270</f>
        <v>-4.3634807158393144E-3</v>
      </c>
      <c r="W270" s="15">
        <f>'230'!C270*Notes!$C$4/Notes!$H$56</f>
        <v>8993923690893272</v>
      </c>
      <c r="X270" s="14">
        <f>'301'!C270*Notes!$C$4/Notes!$H$57</f>
        <v>9.81948329401644E+16</v>
      </c>
      <c r="Y270" s="14">
        <f>'303'!C270*Notes!$C$4/Notes!$H$58</f>
        <v>1.6985010177996246E+17</v>
      </c>
      <c r="Z270" s="14">
        <f>'307'!C270*Notes!$C$4/Notes!$H$59</f>
        <v>2.1982821951629924E+16</v>
      </c>
      <c r="AA270" s="14">
        <f>'309'!C270*Notes!$C$4/Notes!$H$60</f>
        <v>1.006508257063712E+17</v>
      </c>
      <c r="AB270" s="14">
        <f t="shared" si="54"/>
        <v>3.9967250606902125E+17</v>
      </c>
      <c r="AC270" s="15">
        <f>AB270/BBMData!D270</f>
        <v>4.5992233149484606E-2</v>
      </c>
      <c r="AD270" s="14">
        <f t="shared" si="51"/>
        <v>0.95400776685051536</v>
      </c>
      <c r="AE270" s="15">
        <f t="shared" si="55"/>
        <v>-5.5836388583916544E+16</v>
      </c>
      <c r="AF270" s="37">
        <f>BBMData!Q270-AC270</f>
        <v>-6.4253611719121417E-3</v>
      </c>
      <c r="AG270" s="14">
        <f t="shared" si="56"/>
        <v>3.117702290094126E+33</v>
      </c>
      <c r="AH270" s="14">
        <f>AG270/BBMData!R270^2</f>
        <v>0.21663595239463809</v>
      </c>
      <c r="AI270" s="15">
        <f t="shared" si="57"/>
        <v>-0.16239244728656357</v>
      </c>
      <c r="AK270" s="40">
        <f t="shared" si="58"/>
        <v>-0.13878127722266079</v>
      </c>
      <c r="AL270" s="40">
        <f t="shared" si="59"/>
        <v>-0.11028116446285291</v>
      </c>
      <c r="AM270" s="40">
        <f t="shared" si="60"/>
        <v>-0.16239244728656357</v>
      </c>
    </row>
    <row r="271" spans="1:39" x14ac:dyDescent="0.25">
      <c r="A271" t="s">
        <v>280</v>
      </c>
      <c r="B271">
        <v>1256943600</v>
      </c>
      <c r="C271" s="15">
        <f>BBMData!O271</f>
        <v>3.4702266614934106E+17</v>
      </c>
      <c r="D271" s="14">
        <f>'230'!C271*Notes!$C$4/Notes!$D$56</f>
        <v>5560128000000000</v>
      </c>
      <c r="E271" s="14">
        <f>'301'!C271*Notes!$C$4/Notes!$D$57</f>
        <v>8.7748222418991104E+16</v>
      </c>
      <c r="F271" s="14">
        <f>'303'!C271*Notes!$C$4/Notes!$D$58</f>
        <v>1.2688976054261157E+17</v>
      </c>
      <c r="G271" s="14">
        <f>'307'!C271*Notes!$C$4/Notes!$D$59</f>
        <v>2.5511384794103096E+16</v>
      </c>
      <c r="H271" s="14">
        <f>'309'!C271*Notes!$C$4/Notes!$D$60</f>
        <v>2.1866132071424243E+17</v>
      </c>
      <c r="I271" s="14">
        <f t="shared" si="52"/>
        <v>4.6437081646994822E+17</v>
      </c>
      <c r="J271" s="40">
        <f>I271/BBMData!D271</f>
        <v>4.68115742409222E-2</v>
      </c>
      <c r="K271" s="14">
        <f t="shared" si="49"/>
        <v>0.95318842575907781</v>
      </c>
      <c r="L271" s="14">
        <f>BBMData!Q271-BLMLossSum!J271</f>
        <v>-1.1829450637157984E-2</v>
      </c>
      <c r="M271" s="14">
        <f>'230'!C271*Notes!$C$4/Notes!$F$56</f>
        <v>9853220637505370</v>
      </c>
      <c r="N271" s="14">
        <f>'301'!C271*Notes!$C$4/Notes!$F$57</f>
        <v>1.3417269869051306E+17</v>
      </c>
      <c r="O271" s="14">
        <f>'303'!C271*Notes!$C$4/Notes!$F$58</f>
        <v>9.6212909796790048E+16</v>
      </c>
      <c r="P271" s="14">
        <f>'307'!C271*Notes!$C$4/Notes!$F$59</f>
        <v>3.5348581147449976E+16</v>
      </c>
      <c r="Q271" s="14">
        <f>'309'!C271*Notes!$C$4/Notes!$F$60</f>
        <v>1.5735322082755866E+17</v>
      </c>
      <c r="R271" s="14">
        <f t="shared" si="53"/>
        <v>4.3294063109981709E+17</v>
      </c>
      <c r="S271" s="37">
        <f>R271/BBMData!D271</f>
        <v>4.36432087802235E-2</v>
      </c>
      <c r="T271" s="14">
        <f t="shared" si="50"/>
        <v>0.95635679121977646</v>
      </c>
      <c r="U271" s="37">
        <f>BBMData!Q271-S271</f>
        <v>-8.6610851764592836E-3</v>
      </c>
      <c r="W271" s="15">
        <f>'230'!C271*Notes!$C$4/Notes!$H$56</f>
        <v>8012028921021849</v>
      </c>
      <c r="X271" s="14">
        <f>'301'!C271*Notes!$C$4/Notes!$H$57</f>
        <v>9.4935156811856384E+16</v>
      </c>
      <c r="Y271" s="14">
        <f>'303'!C271*Notes!$C$4/Notes!$H$58</f>
        <v>1.6564359819051248E+17</v>
      </c>
      <c r="Z271" s="14">
        <f>'307'!C271*Notes!$C$4/Notes!$H$59</f>
        <v>2.5025790145411632E+16</v>
      </c>
      <c r="AA271" s="14">
        <f>'309'!C271*Notes!$C$4/Notes!$H$60</f>
        <v>1.5495631381278816E+17</v>
      </c>
      <c r="AB271" s="14">
        <f t="shared" si="54"/>
        <v>4.4857288788159053E+17</v>
      </c>
      <c r="AC271" s="15">
        <f>AB271/BBMData!D271</f>
        <v>4.5219041117095821E-2</v>
      </c>
      <c r="AD271" s="14">
        <f t="shared" si="51"/>
        <v>0.95478095888290415</v>
      </c>
      <c r="AE271" s="15">
        <f t="shared" si="55"/>
        <v>-1.0155022173224947E+17</v>
      </c>
      <c r="AF271" s="37">
        <f>BBMData!Q271-AC271</f>
        <v>-1.0236917513331605E-2</v>
      </c>
      <c r="AG271" s="14">
        <f t="shared" si="56"/>
        <v>1.0312447533869032E+34</v>
      </c>
      <c r="AH271" s="14">
        <f>AG271/BBMData!R271^2</f>
        <v>0.54715808282860745</v>
      </c>
      <c r="AI271" s="15">
        <f t="shared" si="57"/>
        <v>-0.29263282095973342</v>
      </c>
      <c r="AK271" s="40">
        <f t="shared" si="58"/>
        <v>-0.33815701902914447</v>
      </c>
      <c r="AL271" s="40">
        <f t="shared" si="59"/>
        <v>-0.24758603207060045</v>
      </c>
      <c r="AM271" s="40">
        <f t="shared" si="60"/>
        <v>-0.29263282095973342</v>
      </c>
    </row>
    <row r="272" spans="1:39" x14ac:dyDescent="0.25">
      <c r="A272" t="s">
        <v>281</v>
      </c>
      <c r="B272">
        <v>1257552000</v>
      </c>
      <c r="C272" s="15">
        <f>BBMData!O272</f>
        <v>4.1956323306969971E+17</v>
      </c>
      <c r="D272" s="14">
        <f>'230'!C272*Notes!$C$4/Notes!$D$56</f>
        <v>5126688000000000</v>
      </c>
      <c r="E272" s="14">
        <f>'301'!C272*Notes!$C$4/Notes!$D$57</f>
        <v>9.38116974897292E+16</v>
      </c>
      <c r="F272" s="14">
        <f>'303'!C272*Notes!$C$4/Notes!$D$58</f>
        <v>1.2434832100336344E+17</v>
      </c>
      <c r="G272" s="14">
        <f>'307'!C272*Notes!$C$4/Notes!$D$59</f>
        <v>2.1480456511508412E+16</v>
      </c>
      <c r="H272" s="14">
        <f>'309'!C272*Notes!$C$4/Notes!$D$60</f>
        <v>2.1956505619497715E+17</v>
      </c>
      <c r="I272" s="14">
        <f t="shared" si="52"/>
        <v>4.6433221919957824E+17</v>
      </c>
      <c r="J272" s="40">
        <f>I272/BBMData!D272</f>
        <v>4.2599286165098921E-2</v>
      </c>
      <c r="K272" s="14">
        <f t="shared" si="49"/>
        <v>0.95740071383490111</v>
      </c>
      <c r="L272" s="14">
        <f>BBMData!Q272-BLMLossSum!J272</f>
        <v>-4.1072464339338075E-3</v>
      </c>
      <c r="M272" s="14">
        <f>'230'!C272*Notes!$C$4/Notes!$F$56</f>
        <v>9085112429723046</v>
      </c>
      <c r="N272" s="14">
        <f>'301'!C272*Notes!$C$4/Notes!$F$57</f>
        <v>1.4344414364126005E+17</v>
      </c>
      <c r="O272" s="14">
        <f>'303'!C272*Notes!$C$4/Notes!$F$58</f>
        <v>9.4285888324781168E+16</v>
      </c>
      <c r="P272" s="14">
        <f>'307'!C272*Notes!$C$4/Notes!$F$59</f>
        <v>2.976332591152938E+16</v>
      </c>
      <c r="Q272" s="14">
        <f>'309'!C272*Notes!$C$4/Notes!$F$60</f>
        <v>1.5800356762051334E+17</v>
      </c>
      <c r="R272" s="14">
        <f t="shared" si="53"/>
        <v>4.3458203792780698E+17</v>
      </c>
      <c r="S272" s="37">
        <f>R272/BBMData!D272</f>
        <v>3.9869911736496053E-2</v>
      </c>
      <c r="T272" s="14">
        <f t="shared" si="50"/>
        <v>0.96013008826350399</v>
      </c>
      <c r="U272" s="37">
        <f>BBMData!Q272-S272</f>
        <v>-1.3778720053309393E-3</v>
      </c>
      <c r="W272" s="15">
        <f>'230'!C272*Notes!$C$4/Notes!$H$56</f>
        <v>7387450886932039</v>
      </c>
      <c r="X272" s="14">
        <f>'301'!C272*Notes!$C$4/Notes!$H$57</f>
        <v>1.0149525502007627E+17</v>
      </c>
      <c r="Y272" s="14">
        <f>'303'!C272*Notes!$C$4/Notes!$H$58</f>
        <v>1.6232596887145226E+17</v>
      </c>
      <c r="Z272" s="14">
        <f>'307'!C272*Notes!$C$4/Notes!$H$59</f>
        <v>2.1071588281985676E+16</v>
      </c>
      <c r="AA272" s="14">
        <f>'309'!C272*Notes!$C$4/Notes!$H$60</f>
        <v>1.5559675409870176E+17</v>
      </c>
      <c r="AB272" s="14">
        <f t="shared" si="54"/>
        <v>4.4787701715914797E+17</v>
      </c>
      <c r="AC272" s="15">
        <f>AB272/BBMData!D272</f>
        <v>4.1089634601756693E-2</v>
      </c>
      <c r="AD272" s="14">
        <f t="shared" si="51"/>
        <v>0.95891036539824326</v>
      </c>
      <c r="AE272" s="15">
        <f t="shared" si="55"/>
        <v>-2.8313784089448256E+16</v>
      </c>
      <c r="AF272" s="37">
        <f>BBMData!Q272-AC272</f>
        <v>-2.5975948705915797E-3</v>
      </c>
      <c r="AG272" s="14">
        <f t="shared" si="56"/>
        <v>8.016703694638932E+32</v>
      </c>
      <c r="AH272" s="14">
        <f>AG272/BBMData!R272^2</f>
        <v>3.5319621124048878E-2</v>
      </c>
      <c r="AI272" s="15">
        <f t="shared" si="57"/>
        <v>-6.7483949635655141E-2</v>
      </c>
      <c r="AK272" s="40">
        <f t="shared" si="58"/>
        <v>-0.10670378765634429</v>
      </c>
      <c r="AL272" s="40">
        <f t="shared" si="59"/>
        <v>-3.5796284503347493E-2</v>
      </c>
      <c r="AM272" s="40">
        <f t="shared" si="60"/>
        <v>-6.7483949635655141E-2</v>
      </c>
    </row>
    <row r="273" spans="1:39" x14ac:dyDescent="0.25">
      <c r="A273" t="s">
        <v>282</v>
      </c>
      <c r="B273">
        <v>1258156800</v>
      </c>
      <c r="C273" s="15">
        <f>BBMData!O273</f>
        <v>2.6866017835855757E+17</v>
      </c>
      <c r="D273" s="14">
        <f>'230'!C273*Notes!$C$4/Notes!$D$56</f>
        <v>3822335999999999.5</v>
      </c>
      <c r="E273" s="14">
        <f>'301'!C273*Notes!$C$4/Notes!$D$57</f>
        <v>8.2287328721742528E+16</v>
      </c>
      <c r="F273" s="14">
        <f>'303'!C273*Notes!$C$4/Notes!$D$58</f>
        <v>8.9560329363104256E+16</v>
      </c>
      <c r="G273" s="14">
        <f>'307'!C273*Notes!$C$4/Notes!$D$59</f>
        <v>1.6666987682432356E+16</v>
      </c>
      <c r="H273" s="14">
        <f>'309'!C273*Notes!$C$4/Notes!$D$60</f>
        <v>1.3524226928007462E+17</v>
      </c>
      <c r="I273" s="14">
        <f t="shared" si="52"/>
        <v>3.2757925104735373E+17</v>
      </c>
      <c r="J273" s="40">
        <f>I273/BBMData!D273</f>
        <v>4.1729840897752064E-2</v>
      </c>
      <c r="K273" s="14">
        <f t="shared" si="49"/>
        <v>0.95827015910224789</v>
      </c>
      <c r="L273" s="14">
        <f>BBMData!Q273-BLMLossSum!J273</f>
        <v>-7.505614355260655E-3</v>
      </c>
      <c r="M273" s="14">
        <f>'230'!C273*Notes!$C$4/Notes!$F$56</f>
        <v>6773642613745534</v>
      </c>
      <c r="N273" s="14">
        <f>'301'!C273*Notes!$C$4/Notes!$F$57</f>
        <v>1.2582263957338067E+17</v>
      </c>
      <c r="O273" s="14">
        <f>'303'!C273*Notes!$C$4/Notes!$F$58</f>
        <v>6.7908236673592584E+16</v>
      </c>
      <c r="P273" s="14">
        <f>'307'!C273*Notes!$C$4/Notes!$F$59</f>
        <v>2.3093782298802972E+16</v>
      </c>
      <c r="Q273" s="14">
        <f>'309'!C273*Notes!$C$4/Notes!$F$60</f>
        <v>9.7323141531092064E+16</v>
      </c>
      <c r="R273" s="14">
        <f t="shared" si="53"/>
        <v>3.2092144269061382E+17</v>
      </c>
      <c r="S273" s="37">
        <f>R273/BBMData!D273</f>
        <v>4.0881712444664181E-2</v>
      </c>
      <c r="T273" s="14">
        <f t="shared" si="50"/>
        <v>0.95911828755533579</v>
      </c>
      <c r="U273" s="37">
        <f>BBMData!Q273-S273</f>
        <v>-6.6574859021727717E-3</v>
      </c>
      <c r="W273" s="15">
        <f>'230'!C273*Notes!$C$4/Notes!$H$56</f>
        <v>5507906756438515</v>
      </c>
      <c r="X273" s="14">
        <f>'301'!C273*Notes!$C$4/Notes!$H$57</f>
        <v>8.9026993829298112E+16</v>
      </c>
      <c r="Y273" s="14">
        <f>'303'!C273*Notes!$C$4/Notes!$H$58</f>
        <v>1.1691325720368226E+17</v>
      </c>
      <c r="Z273" s="14">
        <f>'307'!C273*Notes!$C$4/Notes!$H$59</f>
        <v>1.6349741084738198E+16</v>
      </c>
      <c r="AA273" s="14">
        <f>'309'!C273*Notes!$C$4/Notes!$H$60</f>
        <v>9.5840651885131664E+16</v>
      </c>
      <c r="AB273" s="14">
        <f t="shared" si="54"/>
        <v>3.2363855075928877E+17</v>
      </c>
      <c r="AC273" s="15">
        <f>AB273/BBMData!D273</f>
        <v>4.1227840861055895E-2</v>
      </c>
      <c r="AD273" s="14">
        <f t="shared" si="51"/>
        <v>0.95877215913894409</v>
      </c>
      <c r="AE273" s="15">
        <f t="shared" si="55"/>
        <v>-5.49783724007312E+16</v>
      </c>
      <c r="AF273" s="37">
        <f>BBMData!Q273-AC273</f>
        <v>-7.0036143185644856E-3</v>
      </c>
      <c r="AG273" s="14">
        <f t="shared" si="56"/>
        <v>3.0226214318334822E+33</v>
      </c>
      <c r="AH273" s="14">
        <f>AG273/BBMData!R273^2</f>
        <v>0.25577224795223402</v>
      </c>
      <c r="AI273" s="15">
        <f t="shared" si="57"/>
        <v>-0.20463908248939039</v>
      </c>
      <c r="AK273" s="40">
        <f t="shared" si="58"/>
        <v>-0.21930705565959221</v>
      </c>
      <c r="AL273" s="40">
        <f t="shared" si="59"/>
        <v>-0.19452553278032761</v>
      </c>
      <c r="AM273" s="40">
        <f t="shared" si="60"/>
        <v>-0.20463908248939039</v>
      </c>
    </row>
    <row r="274" spans="1:39" x14ac:dyDescent="0.25">
      <c r="A274" t="s">
        <v>283</v>
      </c>
      <c r="B274">
        <v>1258761600</v>
      </c>
      <c r="C274" s="15">
        <f>BBMData!O274</f>
        <v>3.6975710068317805E+17</v>
      </c>
      <c r="D274" s="14">
        <f>'230'!C274*Notes!$C$4/Notes!$D$56</f>
        <v>4735584000000000</v>
      </c>
      <c r="E274" s="14">
        <f>'301'!C274*Notes!$C$4/Notes!$D$57</f>
        <v>8.158521381781056E+16</v>
      </c>
      <c r="F274" s="14">
        <f>'303'!C274*Notes!$C$4/Notes!$D$58</f>
        <v>1.1727640584773486E+17</v>
      </c>
      <c r="G274" s="14">
        <f>'307'!C274*Notes!$C$4/Notes!$D$59</f>
        <v>2.620666362496964E+16</v>
      </c>
      <c r="H274" s="14">
        <f>'309'!C274*Notes!$C$4/Notes!$D$60</f>
        <v>2.0609823392411507E+17</v>
      </c>
      <c r="I274" s="14">
        <f t="shared" si="52"/>
        <v>4.3590210121463014E+17</v>
      </c>
      <c r="J274" s="40">
        <f>I274/BBMData!D274</f>
        <v>4.5124441119526931E-2</v>
      </c>
      <c r="K274" s="14">
        <f t="shared" si="49"/>
        <v>0.95487555888047304</v>
      </c>
      <c r="L274" s="14">
        <f>BBMData!Q274-BLMLossSum!J274</f>
        <v>-6.847308543628583E-3</v>
      </c>
      <c r="M274" s="14">
        <f>'230'!C274*Notes!$C$4/Notes!$F$56</f>
        <v>8392028744561318</v>
      </c>
      <c r="N274" s="14">
        <f>'301'!C274*Notes!$C$4/Notes!$F$57</f>
        <v>1.2474906054403507E+17</v>
      </c>
      <c r="O274" s="14">
        <f>'303'!C274*Notes!$C$4/Notes!$F$58</f>
        <v>8.8923678387198768E+16</v>
      </c>
      <c r="P274" s="14">
        <f>'307'!C274*Notes!$C$4/Notes!$F$59</f>
        <v>3.631195966928824E+16</v>
      </c>
      <c r="Q274" s="14">
        <f>'309'!C274*Notes!$C$4/Notes!$F$60</f>
        <v>1.4831256304910256E+17</v>
      </c>
      <c r="R274" s="14">
        <f t="shared" si="53"/>
        <v>4.0668929039418598E+17</v>
      </c>
      <c r="S274" s="37">
        <f>R274/BBMData!D274</f>
        <v>4.2100340620516145E-2</v>
      </c>
      <c r="T274" s="14">
        <f t="shared" si="50"/>
        <v>0.95789965937948385</v>
      </c>
      <c r="U274" s="37">
        <f>BBMData!Q274-S274</f>
        <v>-3.8232080446177971E-3</v>
      </c>
      <c r="W274" s="15">
        <f>'230'!C274*Notes!$C$4/Notes!$H$56</f>
        <v>6823878149195186</v>
      </c>
      <c r="X274" s="14">
        <f>'301'!C274*Notes!$C$4/Notes!$H$57</f>
        <v>8.826737287439776E+16</v>
      </c>
      <c r="Y274" s="14">
        <f>'303'!C274*Notes!$C$4/Notes!$H$58</f>
        <v>1.5309419581532016E+17</v>
      </c>
      <c r="Z274" s="14">
        <f>'307'!C274*Notes!$C$4/Notes!$H$59</f>
        <v>2.5707834740569604E+16</v>
      </c>
      <c r="AA274" s="14">
        <f>'309'!C274*Notes!$C$4/Notes!$H$60</f>
        <v>1.460533692373625E+17</v>
      </c>
      <c r="AB274" s="14">
        <f t="shared" si="54"/>
        <v>4.1994665081684518E+17</v>
      </c>
      <c r="AC274" s="15">
        <f>AB274/BBMData!D274</f>
        <v>4.3472738179797639E-2</v>
      </c>
      <c r="AD274" s="14">
        <f t="shared" si="51"/>
        <v>0.95652726182020231</v>
      </c>
      <c r="AE274" s="15">
        <f t="shared" si="55"/>
        <v>-5.0189550133667136E+16</v>
      </c>
      <c r="AF274" s="37">
        <f>BBMData!Q274-AC274</f>
        <v>-5.1956056038992907E-3</v>
      </c>
      <c r="AG274" s="14">
        <f t="shared" si="56"/>
        <v>2.5189909426198869E+33</v>
      </c>
      <c r="AH274" s="14">
        <f>AG274/BBMData!R274^2</f>
        <v>0.14125565808236396</v>
      </c>
      <c r="AI274" s="15">
        <f t="shared" si="57"/>
        <v>-0.1357365417484476</v>
      </c>
      <c r="AK274" s="40">
        <f t="shared" si="58"/>
        <v>-0.17888770873971033</v>
      </c>
      <c r="AL274" s="40">
        <f t="shared" si="59"/>
        <v>-9.9882300144528771E-2</v>
      </c>
      <c r="AM274" s="40">
        <f t="shared" si="60"/>
        <v>-0.1357365417484476</v>
      </c>
    </row>
    <row r="275" spans="1:39" x14ac:dyDescent="0.25">
      <c r="A275" t="s">
        <v>284</v>
      </c>
      <c r="B275">
        <v>1259366400</v>
      </c>
      <c r="C275" s="15">
        <f>BBMData!O275</f>
        <v>3.1952271263411738E+17</v>
      </c>
      <c r="D275" s="14">
        <f>'230'!C275*Notes!$C$4/Notes!$D$56</f>
        <v>2330496000000000</v>
      </c>
      <c r="E275" s="14">
        <f>'301'!C275*Notes!$C$4/Notes!$D$57</f>
        <v>7.907804488882744E+16</v>
      </c>
      <c r="F275" s="14">
        <f>'303'!C275*Notes!$C$4/Notes!$D$58</f>
        <v>9.2107523105082768E+16</v>
      </c>
      <c r="G275" s="14">
        <f>'307'!C275*Notes!$C$4/Notes!$D$59</f>
        <v>1.9631071119284456E+16</v>
      </c>
      <c r="H275" s="14">
        <f>'309'!C275*Notes!$C$4/Notes!$D$60</f>
        <v>1.9398507552782986E+17</v>
      </c>
      <c r="I275" s="14">
        <f t="shared" si="52"/>
        <v>3.8713221064102451E+17</v>
      </c>
      <c r="J275" s="40">
        <f>I275/BBMData!D275</f>
        <v>4.4549161178483836E-2</v>
      </c>
      <c r="K275" s="14">
        <f t="shared" si="49"/>
        <v>0.95545083882151616</v>
      </c>
      <c r="L275" s="14">
        <f>BBMData!Q275-BLMLossSum!J275</f>
        <v>-7.780149367883446E-3</v>
      </c>
      <c r="M275" s="14">
        <f>'230'!C275*Notes!$C$4/Notes!$F$56</f>
        <v>4129921340448226.5</v>
      </c>
      <c r="N275" s="14">
        <f>'301'!C275*Notes!$C$4/Notes!$F$57</f>
        <v>1.2091543734345998E+17</v>
      </c>
      <c r="O275" s="14">
        <f>'303'!C275*Notes!$C$4/Notes!$F$58</f>
        <v>6.9839621213085248E+16</v>
      </c>
      <c r="P275" s="14">
        <f>'307'!C275*Notes!$C$4/Notes!$F$59</f>
        <v>2.720081704979766E+16</v>
      </c>
      <c r="Q275" s="14">
        <f>'309'!C275*Notes!$C$4/Notes!$F$60</f>
        <v>1.3959568307314752E+17</v>
      </c>
      <c r="R275" s="14">
        <f t="shared" si="53"/>
        <v>3.6168148001993869E+17</v>
      </c>
      <c r="S275" s="37">
        <f>R275/BBMData!D275</f>
        <v>4.1620423477553362E-2</v>
      </c>
      <c r="T275" s="14">
        <f t="shared" si="50"/>
        <v>0.95837957652244665</v>
      </c>
      <c r="U275" s="37">
        <f>BBMData!Q275-S275</f>
        <v>-4.8514116669529719E-3</v>
      </c>
      <c r="W275" s="15">
        <f>'230'!C275*Notes!$C$4/Notes!$H$56</f>
        <v>3358196313524749</v>
      </c>
      <c r="X275" s="14">
        <f>'301'!C275*Notes!$C$4/Notes!$H$57</f>
        <v>8.5554856667627152E+16</v>
      </c>
      <c r="Y275" s="14">
        <f>'303'!C275*Notes!$C$4/Notes!$H$58</f>
        <v>1.2023839813629506E+17</v>
      </c>
      <c r="Z275" s="14">
        <f>'307'!C275*Notes!$C$4/Notes!$H$59</f>
        <v>1.9257404885148488E+16</v>
      </c>
      <c r="AA275" s="14">
        <f>'309'!C275*Notes!$C$4/Notes!$H$60</f>
        <v>1.3746927046951618E+17</v>
      </c>
      <c r="AB275" s="14">
        <f t="shared" si="54"/>
        <v>3.6587812647211162E+17</v>
      </c>
      <c r="AC275" s="15">
        <f>AB275/BBMData!D275</f>
        <v>4.2103351722912727E-2</v>
      </c>
      <c r="AD275" s="14">
        <f t="shared" si="51"/>
        <v>0.95789664827708731</v>
      </c>
      <c r="AE275" s="15">
        <f t="shared" si="55"/>
        <v>-4.635541383799424E+16</v>
      </c>
      <c r="AF275" s="37">
        <f>BBMData!Q275-AC275</f>
        <v>-5.3343399123123372E-3</v>
      </c>
      <c r="AG275" s="14">
        <f t="shared" si="56"/>
        <v>2.1488243920917079E+33</v>
      </c>
      <c r="AH275" s="14">
        <f>AG275/BBMData!R275^2</f>
        <v>0.14862984138311242</v>
      </c>
      <c r="AI275" s="15">
        <f t="shared" si="57"/>
        <v>-0.14507705400922599</v>
      </c>
      <c r="AK275" s="40">
        <f t="shared" si="58"/>
        <v>-0.21159528050303633</v>
      </c>
      <c r="AL275" s="40">
        <f t="shared" si="59"/>
        <v>-0.13194294401880891</v>
      </c>
      <c r="AM275" s="40">
        <f t="shared" si="60"/>
        <v>-0.14507705400922599</v>
      </c>
    </row>
    <row r="276" spans="1:39" x14ac:dyDescent="0.25">
      <c r="A276" t="s">
        <v>285</v>
      </c>
      <c r="B276">
        <v>1259971200</v>
      </c>
      <c r="C276" s="15">
        <f>BBMData!O276</f>
        <v>3.3697786682944397E+17</v>
      </c>
      <c r="D276" s="14">
        <f>'230'!C276*Notes!$C$4/Notes!$D$56</f>
        <v>2649024000000000.5</v>
      </c>
      <c r="E276" s="14">
        <f>'301'!C276*Notes!$C$4/Notes!$D$57</f>
        <v>7.5274249968674976E+16</v>
      </c>
      <c r="F276" s="14">
        <f>'303'!C276*Notes!$C$4/Notes!$D$58</f>
        <v>1.0063716961907254E+17</v>
      </c>
      <c r="G276" s="14">
        <f>'307'!C276*Notes!$C$4/Notes!$D$59</f>
        <v>2.6240442353594732E+16</v>
      </c>
      <c r="H276" s="14">
        <f>'309'!C276*Notes!$C$4/Notes!$D$60</f>
        <v>2.3526600566284861E+17</v>
      </c>
      <c r="I276" s="14">
        <f t="shared" si="52"/>
        <v>4.4006689160419085E+17</v>
      </c>
      <c r="J276" s="40">
        <f>I276/BBMData!D276</f>
        <v>4.8787903725520047E-2</v>
      </c>
      <c r="K276" s="14">
        <f t="shared" si="49"/>
        <v>0.95121209627448</v>
      </c>
      <c r="L276" s="14">
        <f>BBMData!Q276-BLMLossSum!J276</f>
        <v>-1.1428938445093885E-2</v>
      </c>
      <c r="M276" s="14">
        <f>'230'!C276*Notes!$C$4/Notes!$F$56</f>
        <v>4694391558260355</v>
      </c>
      <c r="N276" s="14">
        <f>'301'!C276*Notes!$C$4/Notes!$F$57</f>
        <v>1.1509918926876778E+17</v>
      </c>
      <c r="O276" s="14">
        <f>'303'!C276*Notes!$C$4/Notes!$F$58</f>
        <v>7.6307141579895392E+16</v>
      </c>
      <c r="P276" s="14">
        <f>'307'!C276*Notes!$C$4/Notes!$F$59</f>
        <v>3.6358763484114392E+16</v>
      </c>
      <c r="Q276" s="14">
        <f>'309'!C276*Notes!$C$4/Notes!$F$60</f>
        <v>1.6930229645261904E+17</v>
      </c>
      <c r="R276" s="14">
        <f t="shared" si="53"/>
        <v>4.0176178234365696E+17</v>
      </c>
      <c r="S276" s="37">
        <f>R276/BBMData!D276</f>
        <v>4.4541217554729153E-2</v>
      </c>
      <c r="T276" s="14">
        <f t="shared" si="50"/>
        <v>0.95545878244527083</v>
      </c>
      <c r="U276" s="37">
        <f>BBMData!Q276-S276</f>
        <v>-7.1822522743029901E-3</v>
      </c>
      <c r="W276" s="15">
        <f>'230'!C276*Notes!$C$4/Notes!$H$56</f>
        <v>3817188543227959</v>
      </c>
      <c r="X276" s="14">
        <f>'301'!C276*Notes!$C$4/Notes!$H$57</f>
        <v>8.1439515555638288E+16</v>
      </c>
      <c r="Y276" s="14">
        <f>'303'!C276*Notes!$C$4/Notes!$H$58</f>
        <v>1.3137311329241643E+17</v>
      </c>
      <c r="Z276" s="14">
        <f>'307'!C276*Notes!$C$4/Notes!$H$59</f>
        <v>2.5740970510374848E+16</v>
      </c>
      <c r="AA276" s="14">
        <f>'309'!C276*Notes!$C$4/Notes!$H$60</f>
        <v>1.6672337331491757E+17</v>
      </c>
      <c r="AB276" s="14">
        <f t="shared" si="54"/>
        <v>4.090941612165751E+17</v>
      </c>
      <c r="AC276" s="15">
        <f>AB276/BBMData!D276</f>
        <v>4.5354119868799898E-2</v>
      </c>
      <c r="AD276" s="14">
        <f t="shared" si="51"/>
        <v>0.95464588013120011</v>
      </c>
      <c r="AE276" s="15">
        <f t="shared" si="55"/>
        <v>-7.2116294387131136E+16</v>
      </c>
      <c r="AF276" s="37">
        <f>BBMData!Q276-AC276</f>
        <v>-7.995154588373736E-3</v>
      </c>
      <c r="AG276" s="14">
        <f t="shared" si="56"/>
        <v>5.200759916131362E+33</v>
      </c>
      <c r="AH276" s="14">
        <f>AG276/BBMData!R276^2</f>
        <v>0.33409238467918989</v>
      </c>
      <c r="AI276" s="15">
        <f t="shared" si="57"/>
        <v>-0.21400899431662573</v>
      </c>
      <c r="AK276" s="40">
        <f t="shared" si="58"/>
        <v>-0.3059222427416094</v>
      </c>
      <c r="AL276" s="40">
        <f t="shared" si="59"/>
        <v>-0.19224976442444616</v>
      </c>
      <c r="AM276" s="40">
        <f t="shared" si="60"/>
        <v>-0.21400899431662573</v>
      </c>
    </row>
    <row r="277" spans="1:39" x14ac:dyDescent="0.25">
      <c r="A277" t="s">
        <v>286</v>
      </c>
      <c r="B277">
        <v>1260576000</v>
      </c>
      <c r="C277" s="15">
        <f>BBMData!O277</f>
        <v>3.557857664653879E+17</v>
      </c>
      <c r="D277" s="14">
        <f>'230'!C277*Notes!$C$4/Notes!$D$56</f>
        <v>4102560000000000.5</v>
      </c>
      <c r="E277" s="14">
        <f>'301'!C277*Notes!$C$4/Notes!$D$57</f>
        <v>7.9731738075246864E+16</v>
      </c>
      <c r="F277" s="14">
        <f>'303'!C277*Notes!$C$4/Notes!$D$58</f>
        <v>1.1179648678084283E+17</v>
      </c>
      <c r="G277" s="14">
        <f>'307'!C277*Notes!$C$4/Notes!$D$59</f>
        <v>3.2993373184561672E+16</v>
      </c>
      <c r="H277" s="14">
        <f>'309'!C277*Notes!$C$4/Notes!$D$60</f>
        <v>2.6930153717978835E+17</v>
      </c>
      <c r="I277" s="14">
        <f t="shared" si="52"/>
        <v>4.9792569522043968E+17</v>
      </c>
      <c r="J277" s="40">
        <f>I277/BBMData!D277</f>
        <v>4.9792569522043965E-2</v>
      </c>
      <c r="K277" s="14">
        <f t="shared" si="49"/>
        <v>0.95020743047795608</v>
      </c>
      <c r="L277" s="14">
        <f>BBMData!Q277-BLMLossSum!J277</f>
        <v>-1.4213992875505177E-2</v>
      </c>
      <c r="M277" s="14">
        <f>'230'!C277*Notes!$C$4/Notes!$F$56</f>
        <v>7270233501567597</v>
      </c>
      <c r="N277" s="14">
        <f>'301'!C277*Notes!$C$4/Notes!$F$57</f>
        <v>1.2191497643974728E+17</v>
      </c>
      <c r="O277" s="14">
        <f>'303'!C277*Notes!$C$4/Notes!$F$58</f>
        <v>8.4768583786799248E+16</v>
      </c>
      <c r="P277" s="14">
        <f>'307'!C277*Notes!$C$4/Notes!$F$59</f>
        <v>4.5715626131442264E+16</v>
      </c>
      <c r="Q277" s="14">
        <f>'309'!C277*Notes!$C$4/Notes!$F$60</f>
        <v>1.9379497073664259E+17</v>
      </c>
      <c r="R277" s="14">
        <f t="shared" si="53"/>
        <v>4.5346439059619898E+17</v>
      </c>
      <c r="S277" s="37">
        <f>R277/BBMData!D277</f>
        <v>4.5346439059619895E-2</v>
      </c>
      <c r="T277" s="14">
        <f t="shared" si="50"/>
        <v>0.95465356094038012</v>
      </c>
      <c r="U277" s="37">
        <f>BBMData!Q277-S277</f>
        <v>-9.7678624130811062E-3</v>
      </c>
      <c r="W277" s="15">
        <f>'230'!C277*Notes!$C$4/Notes!$H$56</f>
        <v>5911703718012859</v>
      </c>
      <c r="X277" s="14">
        <f>'301'!C277*Notes!$C$4/Notes!$H$57</f>
        <v>8.6262089970465424E+16</v>
      </c>
      <c r="Y277" s="14">
        <f>'303'!C277*Notes!$C$4/Notes!$H$58</f>
        <v>1.4594063584207104E+17</v>
      </c>
      <c r="Z277" s="14">
        <f>'307'!C277*Notes!$C$4/Notes!$H$59</f>
        <v>3.2365363157273504E+16</v>
      </c>
      <c r="AA277" s="14">
        <f>'309'!C277*Notes!$C$4/Notes!$H$60</f>
        <v>1.9084295918999018E+17</v>
      </c>
      <c r="AB277" s="14">
        <f t="shared" si="54"/>
        <v>4.6132275187781299E+17</v>
      </c>
      <c r="AC277" s="15">
        <f>AB277/BBMData!D277</f>
        <v>4.6132275187781298E-2</v>
      </c>
      <c r="AD277" s="14">
        <f t="shared" si="51"/>
        <v>0.95386772481221871</v>
      </c>
      <c r="AE277" s="15">
        <f t="shared" si="55"/>
        <v>-1.0553698541242509E+17</v>
      </c>
      <c r="AF277" s="37">
        <f>BBMData!Q277-AC277</f>
        <v>-1.0553698541242509E-2</v>
      </c>
      <c r="AG277" s="14">
        <f t="shared" si="56"/>
        <v>1.1138055289942425E+34</v>
      </c>
      <c r="AH277" s="14">
        <f>AG277/BBMData!R277^2</f>
        <v>0.5813485832638714</v>
      </c>
      <c r="AI277" s="15">
        <f t="shared" si="57"/>
        <v>-0.29663071252371781</v>
      </c>
      <c r="AK277" s="40">
        <f t="shared" si="58"/>
        <v>-0.39950987968733048</v>
      </c>
      <c r="AL277" s="40">
        <f t="shared" si="59"/>
        <v>-0.27454337226926023</v>
      </c>
      <c r="AM277" s="40">
        <f t="shared" si="60"/>
        <v>-0.29663071252371781</v>
      </c>
    </row>
    <row r="278" spans="1:39" x14ac:dyDescent="0.25">
      <c r="A278" t="s">
        <v>287</v>
      </c>
      <c r="B278">
        <v>1261180800</v>
      </c>
      <c r="C278" s="15">
        <f>BBMData!O278</f>
        <v>3.7936686823154989E+17</v>
      </c>
      <c r="D278" s="14">
        <f>'230'!C278*Notes!$C$4/Notes!$D$56</f>
        <v>3929184000000000.5</v>
      </c>
      <c r="E278" s="14">
        <f>'301'!C278*Notes!$C$4/Notes!$D$57</f>
        <v>1.0022757506014197E+17</v>
      </c>
      <c r="F278" s="14">
        <f>'303'!C278*Notes!$C$4/Notes!$D$58</f>
        <v>1.3470780398561187E+17</v>
      </c>
      <c r="G278" s="14">
        <f>'307'!C278*Notes!$C$4/Notes!$D$59</f>
        <v>2.8233387342475348E+16</v>
      </c>
      <c r="H278" s="14">
        <f>'309'!C278*Notes!$C$4/Notes!$D$60</f>
        <v>2.0706014980060522E+17</v>
      </c>
      <c r="I278" s="14">
        <f t="shared" si="52"/>
        <v>4.7415810018883443E+17</v>
      </c>
      <c r="J278" s="40">
        <f>I278/BBMData!D278</f>
        <v>4.9650062846998369E-2</v>
      </c>
      <c r="K278" s="14">
        <f t="shared" si="49"/>
        <v>0.95034993715300164</v>
      </c>
      <c r="L278" s="14">
        <f>BBMData!Q278-BLMLossSum!J278</f>
        <v>-9.9257834510245585E-3</v>
      </c>
      <c r="M278" s="14">
        <f>'230'!C278*Notes!$C$4/Notes!$F$56</f>
        <v>6962990218454666</v>
      </c>
      <c r="N278" s="14">
        <f>'301'!C278*Notes!$C$4/Notes!$F$57</f>
        <v>1.5325443477148704E+17</v>
      </c>
      <c r="O278" s="14">
        <f>'303'!C278*Notes!$C$4/Notes!$F$58</f>
        <v>1.0214086415143771E+17</v>
      </c>
      <c r="P278" s="14">
        <f>'307'!C278*Notes!$C$4/Notes!$F$59</f>
        <v>3.9120188558857256E+16</v>
      </c>
      <c r="Q278" s="14">
        <f>'309'!C278*Notes!$C$4/Notes!$F$60</f>
        <v>1.4900477766134621E+17</v>
      </c>
      <c r="R278" s="14">
        <f t="shared" si="53"/>
        <v>4.5048325536158285E+17</v>
      </c>
      <c r="S278" s="37">
        <f>R278/BBMData!D278</f>
        <v>4.7171021503830665E-2</v>
      </c>
      <c r="T278" s="14">
        <f t="shared" si="50"/>
        <v>0.95282897849616932</v>
      </c>
      <c r="U278" s="37">
        <f>BBMData!Q278-S278</f>
        <v>-7.4467421078568546E-3</v>
      </c>
      <c r="W278" s="15">
        <f>'230'!C278*Notes!$C$4/Notes!$H$56</f>
        <v>5661872504376934</v>
      </c>
      <c r="X278" s="14">
        <f>'301'!C278*Notes!$C$4/Notes!$H$57</f>
        <v>1.0843661891830362E+17</v>
      </c>
      <c r="Y278" s="14">
        <f>'303'!C278*Notes!$C$4/Notes!$H$58</f>
        <v>1.7584937713729699E+17</v>
      </c>
      <c r="Z278" s="14">
        <f>'307'!C278*Notes!$C$4/Notes!$H$59</f>
        <v>2.7695980928884332E+16</v>
      </c>
      <c r="AA278" s="14">
        <f>'309'!C278*Notes!$C$4/Notes!$H$60</f>
        <v>1.4673503958460102E+17</v>
      </c>
      <c r="AB278" s="14">
        <f t="shared" si="54"/>
        <v>4.6437888907346291E+17</v>
      </c>
      <c r="AC278" s="15">
        <f>AB278/BBMData!D278</f>
        <v>4.8626061683085121E-2</v>
      </c>
      <c r="AD278" s="14">
        <f t="shared" si="51"/>
        <v>0.95137393831691486</v>
      </c>
      <c r="AE278" s="15">
        <f t="shared" si="55"/>
        <v>-8.5012020841913024E+16</v>
      </c>
      <c r="AF278" s="37">
        <f>BBMData!Q278-AC278</f>
        <v>-8.9017822871113109E-3</v>
      </c>
      <c r="AG278" s="14">
        <f t="shared" si="56"/>
        <v>7.2270436876258543E+33</v>
      </c>
      <c r="AH278" s="14">
        <f>AG278/BBMData!R278^2</f>
        <v>0.41573753533007063</v>
      </c>
      <c r="AI278" s="15">
        <f t="shared" si="57"/>
        <v>-0.22408920746875868</v>
      </c>
      <c r="AK278" s="40">
        <f t="shared" si="58"/>
        <v>-0.24986692274726502</v>
      </c>
      <c r="AL278" s="40">
        <f t="shared" si="59"/>
        <v>-0.18746072228591784</v>
      </c>
      <c r="AM278" s="40">
        <f t="shared" si="60"/>
        <v>-0.22408920746875868</v>
      </c>
    </row>
    <row r="279" spans="1:39" x14ac:dyDescent="0.25">
      <c r="A279" t="s">
        <v>288</v>
      </c>
      <c r="B279">
        <v>1261785600</v>
      </c>
      <c r="C279" s="15">
        <f>BBMData!O279</f>
        <v>3.6099624247318842E+17</v>
      </c>
      <c r="D279" s="14">
        <f>'230'!C279*Notes!$C$4/Notes!$D$56</f>
        <v>5437152000000000</v>
      </c>
      <c r="E279" s="14">
        <f>'301'!C279*Notes!$C$4/Notes!$D$57</f>
        <v>8.6112644405233888E+16</v>
      </c>
      <c r="F279" s="14">
        <f>'303'!C279*Notes!$C$4/Notes!$D$58</f>
        <v>1.2660780460882326E+17</v>
      </c>
      <c r="G279" s="14">
        <f>'307'!C279*Notes!$C$4/Notes!$D$59</f>
        <v>3.5039801160432016E+16</v>
      </c>
      <c r="H279" s="14">
        <f>'309'!C279*Notes!$C$4/Notes!$D$60</f>
        <v>1.7493681395749469E+17</v>
      </c>
      <c r="I279" s="14">
        <f t="shared" si="52"/>
        <v>4.2813421613198387E+17</v>
      </c>
      <c r="J279" s="40">
        <f>I279/BBMData!D279</f>
        <v>4.6334871875755829E-2</v>
      </c>
      <c r="K279" s="14">
        <f t="shared" si="49"/>
        <v>0.9536651281242442</v>
      </c>
      <c r="L279" s="14">
        <f>BBMData!Q279-BLMLossSum!J279</f>
        <v>-7.2660144652375996E-3</v>
      </c>
      <c r="M279" s="14">
        <f>'230'!C279*Notes!$C$4/Notes!$F$56</f>
        <v>9635292262274108</v>
      </c>
      <c r="N279" s="14">
        <f>'301'!C279*Notes!$C$4/Notes!$F$57</f>
        <v>1.3167179428498768E+17</v>
      </c>
      <c r="O279" s="14">
        <f>'303'!C279*Notes!$C$4/Notes!$F$58</f>
        <v>9.5999119490084144E+16</v>
      </c>
      <c r="P279" s="14">
        <f>'307'!C279*Notes!$C$4/Notes!$F$59</f>
        <v>4.8551157246326528E+16</v>
      </c>
      <c r="Q279" s="14">
        <f>'309'!C279*Notes!$C$4/Notes!$F$60</f>
        <v>1.2588815903795211E+17</v>
      </c>
      <c r="R279" s="14">
        <f t="shared" si="53"/>
        <v>4.1174552232162458E+17</v>
      </c>
      <c r="S279" s="37">
        <f>R279/BBMData!D279</f>
        <v>4.4561203714461532E-2</v>
      </c>
      <c r="T279" s="14">
        <f t="shared" si="50"/>
        <v>0.95543879628553852</v>
      </c>
      <c r="U279" s="37">
        <f>BBMData!Q279-S279</f>
        <v>-5.4923463039433032E-3</v>
      </c>
      <c r="W279" s="15">
        <f>'230'!C279*Notes!$C$4/Notes!$H$56</f>
        <v>7834823060187066</v>
      </c>
      <c r="X279" s="14">
        <f>'301'!C279*Notes!$C$4/Notes!$H$57</f>
        <v>9.3165618342203456E+16</v>
      </c>
      <c r="Y279" s="14">
        <f>'303'!C279*Notes!$C$4/Notes!$H$58</f>
        <v>1.6527552912643558E+17</v>
      </c>
      <c r="Z279" s="14">
        <f>'307'!C279*Notes!$C$4/Notes!$H$59</f>
        <v>3.4372838544641292E+16</v>
      </c>
      <c r="AA279" s="14">
        <f>'309'!C279*Notes!$C$4/Notes!$H$60</f>
        <v>1.2397054839174053E+17</v>
      </c>
      <c r="AB279" s="14">
        <f t="shared" si="54"/>
        <v>4.2461935746520794E+17</v>
      </c>
      <c r="AC279" s="15">
        <f>AB279/BBMData!D279</f>
        <v>4.5954475916148048E-2</v>
      </c>
      <c r="AD279" s="14">
        <f t="shared" si="51"/>
        <v>0.9540455240838519</v>
      </c>
      <c r="AE279" s="15">
        <f t="shared" si="55"/>
        <v>-6.362311499201952E+16</v>
      </c>
      <c r="AF279" s="37">
        <f>BBMData!Q279-AC279</f>
        <v>-6.8856185056298189E-3</v>
      </c>
      <c r="AG279" s="14">
        <f t="shared" si="56"/>
        <v>4.0479007612877389E+33</v>
      </c>
      <c r="AH279" s="14">
        <f>AG279/BBMData!R279^2</f>
        <v>0.24834087928475387</v>
      </c>
      <c r="AI279" s="15">
        <f t="shared" si="57"/>
        <v>-0.17624315022266437</v>
      </c>
      <c r="AK279" s="40">
        <f t="shared" si="58"/>
        <v>-0.18597970216762538</v>
      </c>
      <c r="AL279" s="40">
        <f t="shared" si="59"/>
        <v>-0.14058118583382587</v>
      </c>
      <c r="AM279" s="40">
        <f t="shared" si="60"/>
        <v>-0.17624315022266437</v>
      </c>
    </row>
    <row r="280" spans="1:39" x14ac:dyDescent="0.25">
      <c r="A280" t="s">
        <v>289</v>
      </c>
      <c r="B280">
        <v>1262390400</v>
      </c>
      <c r="C280" s="15">
        <f>BBMData!O280</f>
        <v>4.210104817446176E+17</v>
      </c>
      <c r="D280" s="14">
        <f>'230'!C280*Notes!$C$4/Notes!$D$56</f>
        <v>8047872000000000</v>
      </c>
      <c r="E280" s="14">
        <f>'301'!C280*Notes!$C$4/Notes!$D$57</f>
        <v>9.5592540656024064E+16</v>
      </c>
      <c r="F280" s="14">
        <f>'303'!C280*Notes!$C$4/Notes!$D$58</f>
        <v>1.3444886486274509E+17</v>
      </c>
      <c r="G280" s="14">
        <f>'307'!C280*Notes!$C$4/Notes!$D$59</f>
        <v>4.4157242995155616E+16</v>
      </c>
      <c r="H280" s="14">
        <f>'309'!C280*Notes!$C$4/Notes!$D$60</f>
        <v>1.4388787608933485E+17</v>
      </c>
      <c r="I280" s="14">
        <f t="shared" si="52"/>
        <v>4.2613439660325965E+17</v>
      </c>
      <c r="J280" s="40">
        <f>I280/BBMData!D280</f>
        <v>4.0584228247929489E-2</v>
      </c>
      <c r="K280" s="14">
        <f t="shared" si="49"/>
        <v>0.95941577175207049</v>
      </c>
      <c r="L280" s="14">
        <f>BBMData!Q280-BLMLossSum!J280</f>
        <v>-4.8799189129924286E-4</v>
      </c>
      <c r="M280" s="14">
        <f>'230'!C280*Notes!$C$4/Notes!$F$56</f>
        <v>1.4261804490544394E+16</v>
      </c>
      <c r="N280" s="14">
        <f>'301'!C280*Notes!$C$4/Notes!$F$57</f>
        <v>1.4616716784596035E+17</v>
      </c>
      <c r="O280" s="14">
        <f>'303'!C280*Notes!$C$4/Notes!$F$58</f>
        <v>1.0194452611466701E+17</v>
      </c>
      <c r="P280" s="14">
        <f>'307'!C280*Notes!$C$4/Notes!$F$59</f>
        <v>6.118428693148492E+16</v>
      </c>
      <c r="Q280" s="14">
        <f>'309'!C280*Notes!$C$4/Notes!$F$60</f>
        <v>1.0354469947742693E+17</v>
      </c>
      <c r="R280" s="14">
        <f t="shared" si="53"/>
        <v>4.2710248486008358E+17</v>
      </c>
      <c r="S280" s="37">
        <f>R280/BBMData!D280</f>
        <v>4.0676427129531768E-2</v>
      </c>
      <c r="T280" s="14">
        <f t="shared" si="50"/>
        <v>0.95932357287046821</v>
      </c>
      <c r="U280" s="37">
        <f>BBMData!Q280-S280</f>
        <v>-5.8019077290152182E-4</v>
      </c>
      <c r="W280" s="15">
        <f>'230'!C280*Notes!$C$4/Notes!$H$56</f>
        <v>1.1596816335286156E+16</v>
      </c>
      <c r="X280" s="14">
        <f>'301'!C280*Notes!$C$4/Notes!$H$57</f>
        <v>1.0342195644591547E+17</v>
      </c>
      <c r="Y280" s="14">
        <f>'303'!C280*Notes!$C$4/Notes!$H$58</f>
        <v>1.755113545274305E+17</v>
      </c>
      <c r="Z280" s="14">
        <f>'307'!C280*Notes!$C$4/Notes!$H$59</f>
        <v>4.3316735077907128E+16</v>
      </c>
      <c r="AA280" s="14">
        <f>'309'!C280*Notes!$C$4/Notes!$H$60</f>
        <v>1.0196743899801334E+17</v>
      </c>
      <c r="AB280" s="14">
        <f t="shared" si="54"/>
        <v>4.3581430138455258E+17</v>
      </c>
      <c r="AC280" s="15">
        <f>AB280/BBMData!D280</f>
        <v>4.1506123941385961E-2</v>
      </c>
      <c r="AD280" s="14">
        <f t="shared" si="51"/>
        <v>0.95849387605861402</v>
      </c>
      <c r="AE280" s="15">
        <f t="shared" si="55"/>
        <v>-1.4803819639934976E+16</v>
      </c>
      <c r="AF280" s="37">
        <f>BBMData!Q280-AC280</f>
        <v>-1.4098875847557146E-3</v>
      </c>
      <c r="AG280" s="14">
        <f t="shared" si="56"/>
        <v>2.1915307593172453E+32</v>
      </c>
      <c r="AH280" s="14">
        <f>AG280/BBMData!R280^2</f>
        <v>1.0423163712214035E-2</v>
      </c>
      <c r="AI280" s="15">
        <f t="shared" si="57"/>
        <v>-3.5162591626198239E-2</v>
      </c>
      <c r="AK280" s="40">
        <f t="shared" si="58"/>
        <v>-1.217051612921643E-2</v>
      </c>
      <c r="AL280" s="40">
        <f t="shared" si="59"/>
        <v>-1.4469955926563739E-2</v>
      </c>
      <c r="AM280" s="40">
        <f t="shared" si="60"/>
        <v>-3.5162591626198239E-2</v>
      </c>
    </row>
    <row r="281" spans="1:39" x14ac:dyDescent="0.25">
      <c r="A281" t="s">
        <v>290</v>
      </c>
      <c r="B281">
        <v>1262995200</v>
      </c>
      <c r="C281" s="15">
        <f>BBMData!O281</f>
        <v>3.0791142778359066E+17</v>
      </c>
      <c r="D281" s="14">
        <f>'230'!C281*Notes!$C$4/Notes!$D$56</f>
        <v>7549920000000001</v>
      </c>
      <c r="E281" s="14">
        <f>'301'!C281*Notes!$C$4/Notes!$D$57</f>
        <v>6.942867262674336E+16</v>
      </c>
      <c r="F281" s="14">
        <f>'303'!C281*Notes!$C$4/Notes!$D$58</f>
        <v>1.1198829353852194E+17</v>
      </c>
      <c r="G281" s="14">
        <f>'307'!C281*Notes!$C$4/Notes!$D$59</f>
        <v>4.269631298212024E+16</v>
      </c>
      <c r="H281" s="14">
        <f>'309'!C281*Notes!$C$4/Notes!$D$60</f>
        <v>1.3822110554275378E+17</v>
      </c>
      <c r="I281" s="14">
        <f t="shared" si="52"/>
        <v>3.6988430469013933E+17</v>
      </c>
      <c r="J281" s="40">
        <f>I281/BBMData!D281</f>
        <v>3.8132402545375185E-2</v>
      </c>
      <c r="K281" s="14">
        <f t="shared" si="49"/>
        <v>0.9618675974546248</v>
      </c>
      <c r="L281" s="14">
        <f>BBMData!Q281-BLMLossSum!J281</f>
        <v>-6.3889563821184145E-3</v>
      </c>
      <c r="M281" s="14">
        <f>'230'!C281*Notes!$C$4/Notes!$F$56</f>
        <v>1.3379373200673538E+16</v>
      </c>
      <c r="N281" s="14">
        <f>'301'!C281*Notes!$C$4/Notes!$F$57</f>
        <v>1.061609240167832E+17</v>
      </c>
      <c r="O281" s="14">
        <f>'303'!C281*Notes!$C$4/Notes!$F$58</f>
        <v>8.4914019369592368E+16</v>
      </c>
      <c r="P281" s="14">
        <f>'307'!C281*Notes!$C$4/Notes!$F$59</f>
        <v>5.9160021940253912E+16</v>
      </c>
      <c r="Q281" s="14">
        <f>'309'!C281*Notes!$C$4/Notes!$F$60</f>
        <v>9.9466773878685232E+16</v>
      </c>
      <c r="R281" s="14">
        <f t="shared" si="53"/>
        <v>3.6308111240598822E+17</v>
      </c>
      <c r="S281" s="37">
        <f>R281/BBMData!D281</f>
        <v>3.7431042516081259E-2</v>
      </c>
      <c r="T281" s="14">
        <f t="shared" si="50"/>
        <v>0.96256895748391869</v>
      </c>
      <c r="U281" s="37">
        <f>BBMData!Q281-S281</f>
        <v>-5.687596352824488E-3</v>
      </c>
      <c r="W281" s="15">
        <f>'230'!C281*Notes!$C$4/Notes!$H$56</f>
        <v>1.0879277849610888E+16</v>
      </c>
      <c r="X281" s="14">
        <f>'301'!C281*Notes!$C$4/Notes!$H$57</f>
        <v>7.5115161781697824E+16</v>
      </c>
      <c r="Y281" s="14">
        <f>'303'!C281*Notes!$C$4/Notes!$H$58</f>
        <v>1.4619102296049069E+17</v>
      </c>
      <c r="Z281" s="14">
        <f>'307'!C281*Notes!$C$4/Notes!$H$59</f>
        <v>4.1883613033830256E+16</v>
      </c>
      <c r="AA281" s="14">
        <f>'309'!C281*Notes!$C$4/Notes!$H$60</f>
        <v>9.7951631024967072E+16</v>
      </c>
      <c r="AB281" s="14">
        <f t="shared" si="54"/>
        <v>3.7202070665059674E+17</v>
      </c>
      <c r="AC281" s="15">
        <f>AB281/BBMData!D281</f>
        <v>3.8352650170164614E-2</v>
      </c>
      <c r="AD281" s="14">
        <f t="shared" si="51"/>
        <v>0.96164734982983535</v>
      </c>
      <c r="AE281" s="15">
        <f t="shared" si="55"/>
        <v>-6.410927886700608E+16</v>
      </c>
      <c r="AF281" s="37">
        <f>BBMData!Q281-AC281</f>
        <v>-6.6092040069078428E-3</v>
      </c>
      <c r="AG281" s="14">
        <f t="shared" si="56"/>
        <v>4.1099996368475524E+33</v>
      </c>
      <c r="AH281" s="14">
        <f>AG281/BBMData!R281^2</f>
        <v>0.22712546400003364</v>
      </c>
      <c r="AI281" s="15">
        <f t="shared" si="57"/>
        <v>-0.20820688380576766</v>
      </c>
      <c r="AK281" s="40">
        <f t="shared" si="58"/>
        <v>-0.20126851852379141</v>
      </c>
      <c r="AL281" s="40">
        <f t="shared" si="59"/>
        <v>-0.17917387808409785</v>
      </c>
      <c r="AM281" s="40">
        <f t="shared" si="60"/>
        <v>-0.20820688380576766</v>
      </c>
    </row>
    <row r="282" spans="1:39" x14ac:dyDescent="0.25">
      <c r="A282" t="s">
        <v>291</v>
      </c>
      <c r="B282">
        <v>1263600000</v>
      </c>
      <c r="C282" s="15">
        <f>BBMData!O282</f>
        <v>3.0760797725493664E+17</v>
      </c>
      <c r="D282" s="14">
        <f>'230'!C282*Notes!$C$4/Notes!$D$56</f>
        <v>9025632000000002</v>
      </c>
      <c r="E282" s="14">
        <f>'301'!C282*Notes!$C$4/Notes!$D$57</f>
        <v>6.2273018816555544E+16</v>
      </c>
      <c r="F282" s="14">
        <f>'303'!C282*Notes!$C$4/Notes!$D$58</f>
        <v>1.0800063104637338E+17</v>
      </c>
      <c r="G282" s="14">
        <f>'307'!C282*Notes!$C$4/Notes!$D$59</f>
        <v>2.8585249098986756E+16</v>
      </c>
      <c r="H282" s="14">
        <f>'309'!C282*Notes!$C$4/Notes!$D$60</f>
        <v>1.6792801561548784E+17</v>
      </c>
      <c r="I282" s="14">
        <f t="shared" si="52"/>
        <v>3.7581254657740352E+17</v>
      </c>
      <c r="J282" s="40">
        <f>I282/BBMData!D282</f>
        <v>4.0716418914128229E-2</v>
      </c>
      <c r="K282" s="14">
        <f t="shared" si="49"/>
        <v>0.95928358108587175</v>
      </c>
      <c r="L282" s="14">
        <f>BBMData!Q282-BLMLossSum!J282</f>
        <v>-7.3894441302781028E-3</v>
      </c>
      <c r="M282" s="14">
        <f>'230'!C282*Notes!$C$4/Notes!$F$56</f>
        <v>1.5994513703448712E+16</v>
      </c>
      <c r="N282" s="14">
        <f>'301'!C282*Notes!$C$4/Notes!$F$57</f>
        <v>9.5219467242609728E+16</v>
      </c>
      <c r="O282" s="14">
        <f>'303'!C282*Notes!$C$4/Notes!$F$58</f>
        <v>8.1890413603323376E+16</v>
      </c>
      <c r="P282" s="14">
        <f>'307'!C282*Notes!$C$4/Notes!$F$59</f>
        <v>3.9607728296629656E+16</v>
      </c>
      <c r="Q282" s="14">
        <f>'309'!C282*Notes!$C$4/Notes!$F$60</f>
        <v>1.2084448240761245E+17</v>
      </c>
      <c r="R282" s="14">
        <f t="shared" si="53"/>
        <v>3.5355660525362394E+17</v>
      </c>
      <c r="S282" s="37">
        <f>R282/BBMData!D282</f>
        <v>3.8305157665614729E-2</v>
      </c>
      <c r="T282" s="14">
        <f t="shared" si="50"/>
        <v>0.96169484233438529</v>
      </c>
      <c r="U282" s="37">
        <f>BBMData!Q282-S282</f>
        <v>-4.9781828817646034E-3</v>
      </c>
      <c r="W282" s="15">
        <f>'230'!C282*Notes!$C$4/Notes!$H$56</f>
        <v>1.300574817962829E+16</v>
      </c>
      <c r="X282" s="14">
        <f>'301'!C282*Notes!$C$4/Notes!$H$57</f>
        <v>6.7373430976966296E+16</v>
      </c>
      <c r="Y282" s="14">
        <f>'303'!C282*Notes!$C$4/Notes!$H$58</f>
        <v>1.409854747685464E+17</v>
      </c>
      <c r="Z282" s="14">
        <f>'307'!C282*Notes!$C$4/Notes!$H$59</f>
        <v>2.8041145197688972E+16</v>
      </c>
      <c r="AA282" s="14">
        <f>'309'!C282*Notes!$C$4/Notes!$H$60</f>
        <v>1.190037003374663E+17</v>
      </c>
      <c r="AB282" s="14">
        <f t="shared" si="54"/>
        <v>3.6840949946029626E+17</v>
      </c>
      <c r="AC282" s="15">
        <f>AB282/BBMData!D282</f>
        <v>3.9914355304474132E-2</v>
      </c>
      <c r="AD282" s="14">
        <f t="shared" si="51"/>
        <v>0.96008564469552582</v>
      </c>
      <c r="AE282" s="15">
        <f t="shared" si="55"/>
        <v>-6.0801522205359616E+16</v>
      </c>
      <c r="AF282" s="37">
        <f>BBMData!Q282-AC282</f>
        <v>-6.587380520624006E-3</v>
      </c>
      <c r="AG282" s="14">
        <f t="shared" si="56"/>
        <v>3.6968251024888385E+33</v>
      </c>
      <c r="AH282" s="14">
        <f>AG282/BBMData!R282^2</f>
        <v>0.22607772698232734</v>
      </c>
      <c r="AI282" s="15">
        <f t="shared" si="57"/>
        <v>-0.19765912037765218</v>
      </c>
      <c r="AK282" s="40">
        <f t="shared" si="58"/>
        <v>-0.22172561950804318</v>
      </c>
      <c r="AL282" s="40">
        <f t="shared" si="59"/>
        <v>-0.14937398050833511</v>
      </c>
      <c r="AM282" s="40">
        <f t="shared" si="60"/>
        <v>-0.19765912037765218</v>
      </c>
    </row>
    <row r="283" spans="1:39" x14ac:dyDescent="0.25">
      <c r="A283" t="s">
        <v>292</v>
      </c>
      <c r="B283">
        <v>1264204800</v>
      </c>
      <c r="C283" s="15">
        <f>BBMData!O283</f>
        <v>2.8909775350500275E+17</v>
      </c>
      <c r="D283" s="14">
        <f>'230'!C283*Notes!$C$4/Notes!$D$56</f>
        <v>5715360000000000</v>
      </c>
      <c r="E283" s="14">
        <f>'301'!C283*Notes!$C$4/Notes!$D$57</f>
        <v>6.3362507460587896E+16</v>
      </c>
      <c r="F283" s="14">
        <f>'303'!C283*Notes!$C$4/Notes!$D$58</f>
        <v>9.986035225047216E+16</v>
      </c>
      <c r="G283" s="14">
        <f>'307'!C283*Notes!$C$4/Notes!$D$59</f>
        <v>2.4576839968808796E+16</v>
      </c>
      <c r="H283" s="14">
        <f>'309'!C283*Notes!$C$4/Notes!$D$60</f>
        <v>1.6499184497636269E+17</v>
      </c>
      <c r="I283" s="14">
        <f t="shared" si="52"/>
        <v>3.5850690465623155E+17</v>
      </c>
      <c r="J283" s="40">
        <f>I283/BBMData!D283</f>
        <v>4.2177282900733123E-2</v>
      </c>
      <c r="K283" s="14">
        <f t="shared" si="49"/>
        <v>0.95782271709926692</v>
      </c>
      <c r="L283" s="14">
        <f>BBMData!Q283-BLMLossSum!J283</f>
        <v>-8.1657824883798608E-3</v>
      </c>
      <c r="M283" s="14">
        <f>'230'!C283*Notes!$C$4/Notes!$F$56</f>
        <v>1.0128310553780902E+16</v>
      </c>
      <c r="N283" s="14">
        <f>'301'!C283*Notes!$C$4/Notes!$F$57</f>
        <v>9.6885365736421856E+16</v>
      </c>
      <c r="O283" s="14">
        <f>'303'!C283*Notes!$C$4/Notes!$F$58</f>
        <v>7.5718127469583248E+16</v>
      </c>
      <c r="P283" s="14">
        <f>'307'!C283*Notes!$C$4/Notes!$F$59</f>
        <v>3.4053675603926488E+16</v>
      </c>
      <c r="Q283" s="14">
        <f>'309'!C283*Notes!$C$4/Notes!$F$60</f>
        <v>1.1873155312749782E+17</v>
      </c>
      <c r="R283" s="14">
        <f t="shared" si="53"/>
        <v>3.355170324912103E+17</v>
      </c>
      <c r="S283" s="37">
        <f>R283/BBMData!D283</f>
        <v>3.9472592057789448E-2</v>
      </c>
      <c r="T283" s="14">
        <f t="shared" si="50"/>
        <v>0.96052740794221059</v>
      </c>
      <c r="U283" s="37">
        <f>BBMData!Q283-S283</f>
        <v>-5.4610916454361849E-3</v>
      </c>
      <c r="W283" s="15">
        <f>'230'!C283*Notes!$C$4/Notes!$H$56</f>
        <v>8235715007649363</v>
      </c>
      <c r="X283" s="14">
        <f>'301'!C283*Notes!$C$4/Notes!$H$57</f>
        <v>6.8552153148363384E+16</v>
      </c>
      <c r="Y283" s="14">
        <f>'303'!C283*Notes!$C$4/Notes!$H$58</f>
        <v>1.3035904546281688E+17</v>
      </c>
      <c r="Z283" s="14">
        <f>'307'!C283*Notes!$C$4/Notes!$H$59</f>
        <v>2.4109033847466508E+16</v>
      </c>
      <c r="AA283" s="14">
        <f>'309'!C283*Notes!$C$4/Notes!$H$60</f>
        <v>1.1692295657593584E+17</v>
      </c>
      <c r="AB283" s="14">
        <f t="shared" si="54"/>
        <v>3.4817890404223194E+17</v>
      </c>
      <c r="AC283" s="15">
        <f>AB283/BBMData!D283</f>
        <v>4.0962224004968462E-2</v>
      </c>
      <c r="AD283" s="14">
        <f t="shared" si="51"/>
        <v>0.95903777599503148</v>
      </c>
      <c r="AE283" s="15">
        <f t="shared" si="55"/>
        <v>-5.9081150537229184E+16</v>
      </c>
      <c r="AF283" s="37">
        <f>BBMData!Q283-AC283</f>
        <v>-6.9507235926151989E-3</v>
      </c>
      <c r="AG283" s="14">
        <f t="shared" si="56"/>
        <v>3.4905823488027361E+33</v>
      </c>
      <c r="AH283" s="14">
        <f>AG283/BBMData!R283^2</f>
        <v>0.25170791874687659</v>
      </c>
      <c r="AI283" s="15">
        <f t="shared" si="57"/>
        <v>-0.20436392127207173</v>
      </c>
      <c r="AK283" s="40">
        <f t="shared" si="58"/>
        <v>-0.24008886374839192</v>
      </c>
      <c r="AL283" s="40">
        <f t="shared" si="59"/>
        <v>-0.1605660314665997</v>
      </c>
      <c r="AM283" s="40">
        <f t="shared" si="60"/>
        <v>-0.20436392127207173</v>
      </c>
    </row>
    <row r="284" spans="1:39" x14ac:dyDescent="0.25">
      <c r="A284" t="s">
        <v>293</v>
      </c>
      <c r="B284">
        <v>1264809600</v>
      </c>
      <c r="C284" s="15">
        <f>BBMData!O284</f>
        <v>3.2740755443834598E+17</v>
      </c>
      <c r="D284" s="14">
        <f>'230'!C284*Notes!$C$4/Notes!$D$56</f>
        <v>4832352000000000</v>
      </c>
      <c r="E284" s="14">
        <f>'301'!C284*Notes!$C$4/Notes!$D$57</f>
        <v>7.4311195809258736E+16</v>
      </c>
      <c r="F284" s="14">
        <f>'303'!C284*Notes!$C$4/Notes!$D$58</f>
        <v>1.1148959596855627E+17</v>
      </c>
      <c r="G284" s="14">
        <f>'307'!C284*Notes!$C$4/Notes!$D$59</f>
        <v>2.8647176768132764E+16</v>
      </c>
      <c r="H284" s="14">
        <f>'309'!C284*Notes!$C$4/Notes!$D$60</f>
        <v>1.8948967028245856E+17</v>
      </c>
      <c r="I284" s="14">
        <f t="shared" si="52"/>
        <v>4.0876999082840634E+17</v>
      </c>
      <c r="J284" s="40">
        <f>I284/BBMData!D284</f>
        <v>4.3906551109388438E-2</v>
      </c>
      <c r="K284" s="14">
        <f t="shared" si="49"/>
        <v>0.95609344889061154</v>
      </c>
      <c r="L284" s="14">
        <f>BBMData!Q284-BLMLossSum!J284</f>
        <v>-8.7392520290075562E-3</v>
      </c>
      <c r="M284" s="14">
        <f>'230'!C284*Notes!$C$4/Notes!$F$56</f>
        <v>8563513367694117</v>
      </c>
      <c r="N284" s="14">
        <f>'301'!C284*Notes!$C$4/Notes!$F$57</f>
        <v>1.1362661726683016E+17</v>
      </c>
      <c r="O284" s="14">
        <f>'303'!C284*Notes!$C$4/Notes!$F$58</f>
        <v>8.4535886854330256E+16</v>
      </c>
      <c r="P284" s="14">
        <f>'307'!C284*Notes!$C$4/Notes!$F$59</f>
        <v>3.96935352904776E+16</v>
      </c>
      <c r="Q284" s="14">
        <f>'309'!C284*Notes!$C$4/Notes!$F$60</f>
        <v>1.3636069623608958E+17</v>
      </c>
      <c r="R284" s="14">
        <f t="shared" si="53"/>
        <v>3.827802490154217E+17</v>
      </c>
      <c r="S284" s="37">
        <f>R284/BBMData!D284</f>
        <v>4.1114956929690839E-2</v>
      </c>
      <c r="T284" s="14">
        <f t="shared" si="50"/>
        <v>0.9588850430703092</v>
      </c>
      <c r="U284" s="37">
        <f>BBMData!Q284-S284</f>
        <v>-5.9476578493099577E-3</v>
      </c>
      <c r="W284" s="15">
        <f>'230'!C284*Notes!$C$4/Notes!$H$56</f>
        <v>6963318826573377</v>
      </c>
      <c r="X284" s="14">
        <f>'301'!C284*Notes!$C$4/Notes!$H$57</f>
        <v>8.0397583364625568E+16</v>
      </c>
      <c r="Y284" s="14">
        <f>'303'!C284*Notes!$C$4/Notes!$H$58</f>
        <v>1.4554001645259962E+17</v>
      </c>
      <c r="Z284" s="14">
        <f>'307'!C284*Notes!$C$4/Notes!$H$59</f>
        <v>2.8101894108998588E+16</v>
      </c>
      <c r="AA284" s="14">
        <f>'309'!C284*Notes!$C$4/Notes!$H$60</f>
        <v>1.342835610644781E+17</v>
      </c>
      <c r="AB284" s="14">
        <f t="shared" si="54"/>
        <v>3.9528637381727526E+17</v>
      </c>
      <c r="AC284" s="15">
        <f>AB284/BBMData!D284</f>
        <v>4.2458257123230425E-2</v>
      </c>
      <c r="AD284" s="14">
        <f t="shared" si="51"/>
        <v>0.95754174287676963</v>
      </c>
      <c r="AE284" s="15">
        <f t="shared" si="55"/>
        <v>-6.787881937892928E+16</v>
      </c>
      <c r="AF284" s="37">
        <f>BBMData!Q284-AC284</f>
        <v>-7.2909580428495435E-3</v>
      </c>
      <c r="AG284" s="14">
        <f t="shared" si="56"/>
        <v>4.6075341202773053E+33</v>
      </c>
      <c r="AH284" s="14">
        <f>AG284/BBMData!R284^2</f>
        <v>0.27715227671686626</v>
      </c>
      <c r="AI284" s="15">
        <f t="shared" si="57"/>
        <v>-0.2073220927824117</v>
      </c>
      <c r="AK284" s="40">
        <f t="shared" si="58"/>
        <v>-0.24850506742165501</v>
      </c>
      <c r="AL284" s="40">
        <f t="shared" si="59"/>
        <v>-0.16912466993031136</v>
      </c>
      <c r="AM284" s="40">
        <f t="shared" si="60"/>
        <v>-0.2073220927824117</v>
      </c>
    </row>
    <row r="285" spans="1:39" x14ac:dyDescent="0.25">
      <c r="A285" t="s">
        <v>294</v>
      </c>
      <c r="B285">
        <v>1265414400</v>
      </c>
      <c r="C285" s="15">
        <f>BBMData!O285</f>
        <v>5.765890784420992E+16</v>
      </c>
      <c r="D285" s="14">
        <f>'230'!C285*Notes!$C$4/Notes!$D$56</f>
        <v>872928000000000</v>
      </c>
      <c r="E285" s="14">
        <f>'301'!C285*Notes!$C$4/Notes!$D$57</f>
        <v>1.3445096895984474E+16</v>
      </c>
      <c r="F285" s="14">
        <f>'303'!C285*Notes!$C$4/Notes!$D$58</f>
        <v>2.0224104529684776E+16</v>
      </c>
      <c r="G285" s="14">
        <f>'307'!C285*Notes!$C$4/Notes!$D$59</f>
        <v>5784607277047541</v>
      </c>
      <c r="H285" s="14">
        <f>'309'!C285*Notes!$C$4/Notes!$D$60</f>
        <v>3.4675515870249712E+16</v>
      </c>
      <c r="I285" s="14">
        <f t="shared" si="52"/>
        <v>7.5002252572966496E+16</v>
      </c>
      <c r="J285" s="40">
        <f>I285/BBMData!D285</f>
        <v>4.7772135396793945E-2</v>
      </c>
      <c r="K285" s="14">
        <f t="shared" si="49"/>
        <v>0.95222786460320608</v>
      </c>
      <c r="L285" s="14">
        <f>BBMData!Q285-BLMLossSum!J285</f>
        <v>-1.1046716387743044E-2</v>
      </c>
      <c r="M285" s="14">
        <f>'230'!C285*Notes!$C$4/Notes!$F$56</f>
        <v>1546934204510451.7</v>
      </c>
      <c r="N285" s="14">
        <f>'301'!C285*Notes!$C$4/Notes!$F$57</f>
        <v>2.0558421412525956E+16</v>
      </c>
      <c r="O285" s="14">
        <f>'303'!C285*Notes!$C$4/Notes!$F$58</f>
        <v>1.5334727849706812E+16</v>
      </c>
      <c r="P285" s="14">
        <f>'307'!C285*Notes!$C$4/Notes!$F$59</f>
        <v>8015153288978231</v>
      </c>
      <c r="Q285" s="14">
        <f>'309'!C285*Notes!$C$4/Notes!$F$60</f>
        <v>2.4953220296201764E+16</v>
      </c>
      <c r="R285" s="14">
        <f t="shared" si="53"/>
        <v>7.0408457051923216E+16</v>
      </c>
      <c r="S285" s="37">
        <f>R285/BBMData!D285</f>
        <v>4.4846150988486128E-2</v>
      </c>
      <c r="T285" s="14">
        <f t="shared" si="50"/>
        <v>0.9551538490115139</v>
      </c>
      <c r="U285" s="37">
        <f>BBMData!Q285-S285</f>
        <v>-8.1207319794352265E-3</v>
      </c>
      <c r="W285" s="15">
        <f>'230'!C285*Notes!$C$4/Notes!$H$56</f>
        <v>1257871110515758</v>
      </c>
      <c r="X285" s="14">
        <f>'301'!C285*Notes!$C$4/Notes!$H$57</f>
        <v>1.4546304722574518E+16</v>
      </c>
      <c r="Y285" s="14">
        <f>'303'!C285*Notes!$C$4/Notes!$H$58</f>
        <v>2.6400817766166784E+16</v>
      </c>
      <c r="Z285" s="14">
        <f>'307'!C285*Notes!$C$4/Notes!$H$59</f>
        <v>5674500579148285</v>
      </c>
      <c r="AA285" s="14">
        <f>'309'!C285*Notes!$C$4/Notes!$H$60</f>
        <v>2.4573116549646584E+16</v>
      </c>
      <c r="AB285" s="14">
        <f t="shared" si="54"/>
        <v>7.2452610728051936E+16</v>
      </c>
      <c r="AC285" s="15">
        <f>AB285/BBMData!D285</f>
        <v>4.6148159699396139E-2</v>
      </c>
      <c r="AD285" s="14">
        <f t="shared" si="51"/>
        <v>0.95385184030060388</v>
      </c>
      <c r="AE285" s="15">
        <f t="shared" si="55"/>
        <v>-1.4793702883842016E+16</v>
      </c>
      <c r="AF285" s="37">
        <f>BBMData!Q285-AC285</f>
        <v>-9.4227406903452382E-3</v>
      </c>
      <c r="AG285" s="14">
        <f t="shared" si="56"/>
        <v>2.1885364501539558E+32</v>
      </c>
      <c r="AH285" s="14">
        <f>AG285/BBMData!R285^2</f>
        <v>0.46416056306919828</v>
      </c>
      <c r="AI285" s="15">
        <f t="shared" si="57"/>
        <v>-0.2565727211450744</v>
      </c>
      <c r="AK285" s="40">
        <f t="shared" si="58"/>
        <v>-0.30079211308714005</v>
      </c>
      <c r="AL285" s="40">
        <f t="shared" si="59"/>
        <v>-0.22112019953901363</v>
      </c>
      <c r="AM285" s="40">
        <f t="shared" si="60"/>
        <v>-0.2565727211450744</v>
      </c>
    </row>
    <row r="286" spans="1:39" x14ac:dyDescent="0.25">
      <c r="A286" t="s">
        <v>295</v>
      </c>
      <c r="B286">
        <v>1266019200</v>
      </c>
      <c r="C286" s="15">
        <f>BBMData!O286</f>
        <v>1.9846270505273168E+17</v>
      </c>
      <c r="D286" s="14">
        <f>'230'!C286*Notes!$C$4/Notes!$D$56</f>
        <v>5140800000000000</v>
      </c>
      <c r="E286" s="14">
        <f>'301'!C286*Notes!$C$4/Notes!$D$57</f>
        <v>4.3880836448038968E+16</v>
      </c>
      <c r="F286" s="14">
        <f>'303'!C286*Notes!$C$4/Notes!$D$58</f>
        <v>8.2498004545359632E+16</v>
      </c>
      <c r="G286" s="14">
        <f>'307'!C286*Notes!$C$4/Notes!$D$59</f>
        <v>2.4514912299662792E+16</v>
      </c>
      <c r="H286" s="14">
        <f>'309'!C286*Notes!$C$4/Notes!$D$60</f>
        <v>8.4629203665881264E+16</v>
      </c>
      <c r="I286" s="14">
        <f t="shared" si="52"/>
        <v>2.4066375695894266E+17</v>
      </c>
      <c r="J286" s="40">
        <f>I286/BBMData!D286</f>
        <v>4.1280232754535622E-2</v>
      </c>
      <c r="K286" s="14">
        <f t="shared" si="49"/>
        <v>0.95871976724546437</v>
      </c>
      <c r="L286" s="14">
        <f>BBMData!Q286-BLMLossSum!J286</f>
        <v>-7.2386023852849049E-3</v>
      </c>
      <c r="M286" s="14">
        <f>'230'!C286*Notes!$C$4/Notes!$F$56</f>
        <v>9110120603929912</v>
      </c>
      <c r="N286" s="14">
        <f>'301'!C286*Notes!$C$4/Notes!$F$57</f>
        <v>6.7096632669292408E+16</v>
      </c>
      <c r="O286" s="14">
        <f>'303'!C286*Notes!$C$4/Notes!$F$58</f>
        <v>6.2553298515149824E+16</v>
      </c>
      <c r="P286" s="14">
        <f>'307'!C286*Notes!$C$4/Notes!$F$59</f>
        <v>3.3967868610078548E+16</v>
      </c>
      <c r="Q286" s="14">
        <f>'309'!C286*Notes!$C$4/Notes!$F$60</f>
        <v>6.090092993767632E+16</v>
      </c>
      <c r="R286" s="14">
        <f t="shared" si="53"/>
        <v>2.3362885033612701E+17</v>
      </c>
      <c r="S286" s="37">
        <f>R286/BBMData!D286</f>
        <v>4.0073559234327101E-2</v>
      </c>
      <c r="T286" s="14">
        <f t="shared" si="50"/>
        <v>0.95992644076567291</v>
      </c>
      <c r="U286" s="37">
        <f>BBMData!Q286-S286</f>
        <v>-6.0319288650763844E-3</v>
      </c>
      <c r="W286" s="15">
        <f>'230'!C286*Notes!$C$4/Notes!$H$56</f>
        <v>7407785985716358</v>
      </c>
      <c r="X286" s="14">
        <f>'301'!C286*Notes!$C$4/Notes!$H$57</f>
        <v>4.74748544687146E+16</v>
      </c>
      <c r="Y286" s="14">
        <f>'303'!C286*Notes!$C$4/Notes!$H$58</f>
        <v>1.0769400350347114E+17</v>
      </c>
      <c r="Z286" s="14">
        <f>'307'!C286*Notes!$C$4/Notes!$H$59</f>
        <v>2.4048284936156892E+16</v>
      </c>
      <c r="AA286" s="14">
        <f>'309'!C286*Notes!$C$4/Notes!$H$60</f>
        <v>5.997324720321464E+16</v>
      </c>
      <c r="AB286" s="14">
        <f t="shared" si="54"/>
        <v>2.465981760972736E+17</v>
      </c>
      <c r="AC286" s="15">
        <f>AB286/BBMData!D286</f>
        <v>4.2298143412911424E-2</v>
      </c>
      <c r="AD286" s="14">
        <f t="shared" si="51"/>
        <v>0.95770185658708862</v>
      </c>
      <c r="AE286" s="15">
        <f t="shared" si="55"/>
        <v>-4.813547104454192E+16</v>
      </c>
      <c r="AF286" s="37">
        <f>BBMData!Q286-AC286</f>
        <v>-8.256513043660707E-3</v>
      </c>
      <c r="AG286" s="14">
        <f t="shared" si="56"/>
        <v>2.3170235726799336E+33</v>
      </c>
      <c r="AH286" s="14">
        <f>AG286/BBMData!R286^2</f>
        <v>0.35516164806157513</v>
      </c>
      <c r="AI286" s="15">
        <f t="shared" si="57"/>
        <v>-0.24254164545299475</v>
      </c>
      <c r="AK286" s="40">
        <f t="shared" si="58"/>
        <v>-0.21263970928441253</v>
      </c>
      <c r="AL286" s="40">
        <f t="shared" si="59"/>
        <v>-0.17719271373456116</v>
      </c>
      <c r="AM286" s="40">
        <f t="shared" si="60"/>
        <v>-0.24254164545299475</v>
      </c>
    </row>
    <row r="287" spans="1:39" x14ac:dyDescent="0.25">
      <c r="A287" t="s">
        <v>296</v>
      </c>
      <c r="B287">
        <v>1266624000</v>
      </c>
      <c r="C287" s="15">
        <f>BBMData!O287</f>
        <v>2.2587177149473379E+17</v>
      </c>
      <c r="D287" s="14">
        <f>'230'!C287*Notes!$C$4/Notes!$D$56</f>
        <v>6801984000000000</v>
      </c>
      <c r="E287" s="14">
        <f>'301'!C287*Notes!$C$4/Notes!$D$57</f>
        <v>9.7015601131809536E+16</v>
      </c>
      <c r="F287" s="14">
        <f>'303'!C287*Notes!$C$4/Notes!$D$58</f>
        <v>1.2606115534943784E+17</v>
      </c>
      <c r="G287" s="14">
        <f>'307'!C287*Notes!$C$4/Notes!$D$59</f>
        <v>3.2959594455936576E+16</v>
      </c>
      <c r="H287" s="14">
        <f>'309'!C287*Notes!$C$4/Notes!$D$60</f>
        <v>1.2802402151334813E+17</v>
      </c>
      <c r="I287" s="14">
        <f t="shared" si="52"/>
        <v>3.908623564505321E+17</v>
      </c>
      <c r="J287" s="40">
        <f>I287/BBMData!D287</f>
        <v>4.2810772886148089E-2</v>
      </c>
      <c r="K287" s="14">
        <f t="shared" ref="K287:K297" si="61">1-J287</f>
        <v>0.9571892271138519</v>
      </c>
      <c r="L287" s="14">
        <f>BBMData!Q287-BLMLossSum!J287</f>
        <v>-1.8071257936012955E-2</v>
      </c>
      <c r="M287" s="14">
        <f>'230'!C287*Notes!$C$4/Notes!$F$56</f>
        <v>1.2053939967709616E+16</v>
      </c>
      <c r="N287" s="14">
        <f>'301'!C287*Notes!$C$4/Notes!$F$57</f>
        <v>1.48343119211952E+17</v>
      </c>
      <c r="O287" s="14">
        <f>'303'!C287*Notes!$C$4/Notes!$F$58</f>
        <v>9.558462807912376E+16</v>
      </c>
      <c r="P287" s="14">
        <f>'307'!C287*Notes!$C$4/Notes!$F$59</f>
        <v>4.5668822316616112E+16</v>
      </c>
      <c r="Q287" s="14">
        <f>'309'!C287*Notes!$C$4/Notes!$F$60</f>
        <v>9.2128740751312256E+16</v>
      </c>
      <c r="R287" s="14">
        <f t="shared" si="53"/>
        <v>3.9377925032671379E+17</v>
      </c>
      <c r="S287" s="37">
        <f>R287/BBMData!D287</f>
        <v>4.3130257428993839E-2</v>
      </c>
      <c r="T287" s="14">
        <f t="shared" ref="T287:T297" si="62">1-S287</f>
        <v>0.95686974257100621</v>
      </c>
      <c r="U287" s="37">
        <f>BBMData!Q287-S287</f>
        <v>-1.8390742478858704E-2</v>
      </c>
      <c r="W287" s="15">
        <f>'230'!C287*Notes!$C$4/Notes!$H$56</f>
        <v>9801517614041958</v>
      </c>
      <c r="X287" s="14">
        <f>'301'!C287*Notes!$C$4/Notes!$H$57</f>
        <v>1.049615713315181E+17</v>
      </c>
      <c r="Y287" s="14">
        <f>'303'!C287*Notes!$C$4/Notes!$H$58</f>
        <v>1.6456192583893965E+17</v>
      </c>
      <c r="Z287" s="14">
        <f>'307'!C287*Notes!$C$4/Notes!$H$59</f>
        <v>3.233222738746826E+16</v>
      </c>
      <c r="AA287" s="14">
        <f>'309'!C287*Notes!$C$4/Notes!$H$60</f>
        <v>9.0725375610087792E+16</v>
      </c>
      <c r="AB287" s="14">
        <f t="shared" si="54"/>
        <v>4.0238261778205581E+17</v>
      </c>
      <c r="AC287" s="15">
        <f>AB287/BBMData!D287</f>
        <v>4.4072575879743239E-2</v>
      </c>
      <c r="AD287" s="14">
        <f t="shared" ref="AD287:AD297" si="63">1-AC287</f>
        <v>0.95592742412025677</v>
      </c>
      <c r="AE287" s="15">
        <f t="shared" si="55"/>
        <v>-1.7651084628732202E+17</v>
      </c>
      <c r="AF287" s="37">
        <f>BBMData!Q287-AC287</f>
        <v>-1.9333060929608105E-2</v>
      </c>
      <c r="AG287" s="14">
        <f t="shared" si="56"/>
        <v>3.1156078857066619E+34</v>
      </c>
      <c r="AH287" s="14">
        <f>AG287/BBMData!R287^2</f>
        <v>1.9311913124703322</v>
      </c>
      <c r="AI287" s="15">
        <f t="shared" si="57"/>
        <v>-0.78146483342845419</v>
      </c>
      <c r="AK287" s="40">
        <f t="shared" si="58"/>
        <v>-0.73046128723369519</v>
      </c>
      <c r="AL287" s="40">
        <f t="shared" si="59"/>
        <v>-0.74337522445072235</v>
      </c>
      <c r="AM287" s="40">
        <f t="shared" si="60"/>
        <v>-0.78146483342845419</v>
      </c>
    </row>
    <row r="288" spans="1:39" x14ac:dyDescent="0.25">
      <c r="A288" t="s">
        <v>297</v>
      </c>
      <c r="B288">
        <v>1267228800</v>
      </c>
      <c r="C288" s="15">
        <f>BBMData!O288</f>
        <v>2.7916101559835373E+17</v>
      </c>
      <c r="D288" s="14">
        <f>'230'!C288*Notes!$C$4/Notes!$D$56</f>
        <v>6217344000000000</v>
      </c>
      <c r="E288" s="14">
        <f>'301'!C288*Notes!$C$4/Notes!$D$57</f>
        <v>8.4708414597369968E+16</v>
      </c>
      <c r="F288" s="14">
        <f>'303'!C288*Notes!$C$4/Notes!$D$58</f>
        <v>9.9480574870267536E+16</v>
      </c>
      <c r="G288" s="14">
        <f>'307'!C288*Notes!$C$4/Notes!$D$59</f>
        <v>2.6065918922365072E+16</v>
      </c>
      <c r="H288" s="14">
        <f>'309'!C288*Notes!$C$4/Notes!$D$60</f>
        <v>1.0928217669399166E+17</v>
      </c>
      <c r="I288" s="14">
        <f t="shared" si="52"/>
        <v>3.2575442908399424E+17</v>
      </c>
      <c r="J288" s="40">
        <f>I288/BBMData!D288</f>
        <v>3.9533304500484735E-2</v>
      </c>
      <c r="K288" s="14">
        <f t="shared" si="61"/>
        <v>0.96046669549951524</v>
      </c>
      <c r="L288" s="14">
        <f>BBMData!Q288-BLMLossSum!J288</f>
        <v>-5.6545404715583128E-3</v>
      </c>
      <c r="M288" s="14">
        <f>'230'!C288*Notes!$C$4/Notes!$F$56</f>
        <v>1.1017887036282294E+16</v>
      </c>
      <c r="N288" s="14">
        <f>'301'!C288*Notes!$C$4/Notes!$F$57</f>
        <v>1.2952463622629651E+17</v>
      </c>
      <c r="O288" s="14">
        <f>'303'!C288*Notes!$C$4/Notes!$F$58</f>
        <v>7.5430165015652864E+16</v>
      </c>
      <c r="P288" s="14">
        <f>'307'!C288*Notes!$C$4/Notes!$F$59</f>
        <v>3.6116943774179272E+16</v>
      </c>
      <c r="Q288" s="14">
        <f>'309'!C288*Notes!$C$4/Notes!$F$60</f>
        <v>7.8641720564371872E+16</v>
      </c>
      <c r="R288" s="14">
        <f t="shared" si="53"/>
        <v>3.3073135261678285E+17</v>
      </c>
      <c r="S288" s="37">
        <f>R288/BBMData!D288</f>
        <v>4.0137300074852285E-2</v>
      </c>
      <c r="T288" s="14">
        <f t="shared" si="62"/>
        <v>0.95986269992514772</v>
      </c>
      <c r="U288" s="37">
        <f>BBMData!Q288-S288</f>
        <v>-6.2585360459258624E-3</v>
      </c>
      <c r="W288" s="15">
        <f>'230'!C288*Notes!$C$4/Notes!$H$56</f>
        <v>8959063521548725</v>
      </c>
      <c r="X288" s="14">
        <f>'301'!C288*Notes!$C$4/Notes!$H$57</f>
        <v>9.1646376432402768E+16</v>
      </c>
      <c r="Y288" s="14">
        <f>'303'!C288*Notes!$C$4/Notes!$H$58</f>
        <v>1.29863278968346E+17</v>
      </c>
      <c r="Z288" s="14">
        <f>'307'!C288*Notes!$C$4/Notes!$H$59</f>
        <v>2.5569769033047744E+16</v>
      </c>
      <c r="AA288" s="14">
        <f>'309'!C288*Notes!$C$4/Notes!$H$60</f>
        <v>7.744379852195664E+16</v>
      </c>
      <c r="AB288" s="14">
        <f t="shared" si="54"/>
        <v>3.3348228647730189E+17</v>
      </c>
      <c r="AC288" s="15">
        <f>AB288/BBMData!D288</f>
        <v>4.0471151271517222E-2</v>
      </c>
      <c r="AD288" s="14">
        <f t="shared" si="63"/>
        <v>0.95952884872848276</v>
      </c>
      <c r="AE288" s="15">
        <f t="shared" si="55"/>
        <v>-5.432127087894816E+16</v>
      </c>
      <c r="AF288" s="37">
        <f>BBMData!Q288-AC288</f>
        <v>-6.5923872425907998E-3</v>
      </c>
      <c r="AG288" s="14">
        <f t="shared" si="56"/>
        <v>2.9508004699040613E+33</v>
      </c>
      <c r="AH288" s="14">
        <f>AG288/BBMData!R288^2</f>
        <v>0.22644286320587562</v>
      </c>
      <c r="AI288" s="15">
        <f t="shared" si="57"/>
        <v>-0.19458759584505719</v>
      </c>
      <c r="AK288" s="40">
        <f t="shared" si="58"/>
        <v>-0.16690515824988023</v>
      </c>
      <c r="AL288" s="40">
        <f t="shared" si="59"/>
        <v>-0.18473330492759979</v>
      </c>
      <c r="AM288" s="40">
        <f t="shared" si="60"/>
        <v>-0.19458759584505719</v>
      </c>
    </row>
    <row r="289" spans="1:39" x14ac:dyDescent="0.25">
      <c r="A289" t="s">
        <v>298</v>
      </c>
      <c r="B289">
        <v>1267833600</v>
      </c>
      <c r="C289" s="15">
        <f>BBMData!O289</f>
        <v>3.229993488583273E+17</v>
      </c>
      <c r="D289" s="14">
        <f>'230'!C289*Notes!$C$4/Notes!$D$56</f>
        <v>7549920000000001</v>
      </c>
      <c r="E289" s="14">
        <f>'301'!C289*Notes!$C$4/Notes!$D$57</f>
        <v>1.1638697823224654E+17</v>
      </c>
      <c r="F289" s="14">
        <f>'303'!C289*Notes!$C$4/Notes!$D$58</f>
        <v>1.252344682238409E+17</v>
      </c>
      <c r="G289" s="14">
        <f>'307'!C289*Notes!$C$4/Notes!$D$59</f>
        <v>2.5750650788530856E+16</v>
      </c>
      <c r="H289" s="14">
        <f>'309'!C289*Notes!$C$4/Notes!$D$60</f>
        <v>1.589100542733927E+17</v>
      </c>
      <c r="I289" s="14">
        <f t="shared" si="52"/>
        <v>4.3383207151801101E+17</v>
      </c>
      <c r="J289" s="40">
        <f>I289/BBMData!D289</f>
        <v>4.295367044732782E-2</v>
      </c>
      <c r="K289" s="14">
        <f t="shared" si="61"/>
        <v>0.95704632955267221</v>
      </c>
      <c r="L289" s="14">
        <f>BBMData!Q289-BLMLossSum!J289</f>
        <v>-1.0973536896998384E-2</v>
      </c>
      <c r="M289" s="14">
        <f>'230'!C289*Notes!$C$4/Notes!$F$56</f>
        <v>1.3379373200673538E+16</v>
      </c>
      <c r="N289" s="14">
        <f>'301'!C289*Notes!$C$4/Notes!$F$57</f>
        <v>1.7796320576489306E+17</v>
      </c>
      <c r="O289" s="14">
        <f>'303'!C289*Notes!$C$4/Notes!$F$58</f>
        <v>9.4957800717285392E+16</v>
      </c>
      <c r="P289" s="14">
        <f>'307'!C289*Notes!$C$4/Notes!$F$59</f>
        <v>3.5680108169135212E+16</v>
      </c>
      <c r="Q289" s="14">
        <f>'309'!C289*Notes!$C$4/Notes!$F$60</f>
        <v>1.1435497041782843E+17</v>
      </c>
      <c r="R289" s="14">
        <f t="shared" si="53"/>
        <v>4.3633545826981562E+17</v>
      </c>
      <c r="S289" s="37">
        <f>R289/BBMData!D289</f>
        <v>4.3201530521763926E-2</v>
      </c>
      <c r="T289" s="14">
        <f t="shared" si="62"/>
        <v>0.9567984694782361</v>
      </c>
      <c r="U289" s="37">
        <f>BBMData!Q289-S289</f>
        <v>-1.122139697143449E-2</v>
      </c>
      <c r="W289" s="15">
        <f>'230'!C289*Notes!$C$4/Notes!$H$56</f>
        <v>1.0879277849610888E+16</v>
      </c>
      <c r="X289" s="14">
        <f>'301'!C289*Notes!$C$4/Notes!$H$57</f>
        <v>1.259195425814699E+17</v>
      </c>
      <c r="Y289" s="14">
        <f>'303'!C289*Notes!$C$4/Notes!$H$58</f>
        <v>1.6348275735855101E+17</v>
      </c>
      <c r="Z289" s="14">
        <f>'307'!C289*Notes!$C$4/Notes!$H$59</f>
        <v>2.5260501848198788E+16</v>
      </c>
      <c r="AA289" s="14">
        <f>'309'!C289*Notes!$C$4/Notes!$H$60</f>
        <v>1.126130408321052E+17</v>
      </c>
      <c r="AB289" s="14">
        <f t="shared" si="54"/>
        <v>4.3815512046993581E+17</v>
      </c>
      <c r="AC289" s="15">
        <f>AB289/BBMData!D289</f>
        <v>4.3381695096033249E-2</v>
      </c>
      <c r="AD289" s="14">
        <f t="shared" si="63"/>
        <v>0.95661830490396671</v>
      </c>
      <c r="AE289" s="15">
        <f t="shared" si="55"/>
        <v>-1.1515577161160851E+17</v>
      </c>
      <c r="AF289" s="37">
        <f>BBMData!Q289-AC289</f>
        <v>-1.1401561545703813E-2</v>
      </c>
      <c r="AG289" s="14">
        <f t="shared" si="56"/>
        <v>1.326085173546494E+34</v>
      </c>
      <c r="AH289" s="14">
        <f>AG289/BBMData!R289^2</f>
        <v>0.67687424058535217</v>
      </c>
      <c r="AI289" s="15">
        <f t="shared" si="57"/>
        <v>-0.35652013546973954</v>
      </c>
      <c r="AK289" s="40">
        <f t="shared" si="58"/>
        <v>-0.34313605600578695</v>
      </c>
      <c r="AL289" s="40">
        <f t="shared" si="59"/>
        <v>-0.35088649501024027</v>
      </c>
      <c r="AM289" s="40">
        <f t="shared" si="60"/>
        <v>-0.35652013546973954</v>
      </c>
    </row>
    <row r="290" spans="1:39" x14ac:dyDescent="0.25">
      <c r="A290" t="s">
        <v>299</v>
      </c>
      <c r="B290">
        <v>1268434800</v>
      </c>
      <c r="C290" s="15">
        <f>BBMData!O290</f>
        <v>3.1572675901421926E+17</v>
      </c>
      <c r="D290" s="14">
        <f>'230'!C290*Notes!$C$4/Notes!$D$56</f>
        <v>7654752000000001</v>
      </c>
      <c r="E290" s="14">
        <f>'301'!C290*Notes!$C$4/Notes!$D$57</f>
        <v>9.1455173904118496E+16</v>
      </c>
      <c r="F290" s="14">
        <f>'303'!C290*Notes!$C$4/Notes!$D$58</f>
        <v>1.0367922479586314E+17</v>
      </c>
      <c r="G290" s="14">
        <f>'307'!C290*Notes!$C$4/Notes!$D$59</f>
        <v>2.8469838442851012E+16</v>
      </c>
      <c r="H290" s="14">
        <f>'309'!C290*Notes!$C$4/Notes!$D$60</f>
        <v>1.4517560218205552E+17</v>
      </c>
      <c r="I290" s="14">
        <f t="shared" si="52"/>
        <v>3.7643459132488819E+17</v>
      </c>
      <c r="J290" s="40">
        <f>I290/BBMData!D290</f>
        <v>4.3468197612573693E-2</v>
      </c>
      <c r="K290" s="14">
        <f t="shared" si="61"/>
        <v>0.9565318023874263</v>
      </c>
      <c r="L290" s="14">
        <f>BBMData!Q290-BLMLossSum!J290</f>
        <v>-7.0101422991534559E-3</v>
      </c>
      <c r="M290" s="14">
        <f>'230'!C290*Notes!$C$4/Notes!$F$56</f>
        <v>1.3565148209067402E+16</v>
      </c>
      <c r="N290" s="14">
        <f>'301'!C290*Notes!$C$4/Notes!$F$57</f>
        <v>1.3984086689908864E+17</v>
      </c>
      <c r="O290" s="14">
        <f>'303'!C290*Notes!$C$4/Notes!$F$58</f>
        <v>7.8613749922994304E+16</v>
      </c>
      <c r="P290" s="14">
        <f>'307'!C290*Notes!$C$4/Notes!$F$59</f>
        <v>3.9447815262640304E+16</v>
      </c>
      <c r="Q290" s="14">
        <f>'309'!C290*Notes!$C$4/Notes!$F$60</f>
        <v>1.0447137387768856E+17</v>
      </c>
      <c r="R290" s="14">
        <f t="shared" si="53"/>
        <v>3.7593895417147923E+17</v>
      </c>
      <c r="S290" s="37">
        <f>R290/BBMData!D290</f>
        <v>4.3410964684928319E-2</v>
      </c>
      <c r="T290" s="14">
        <f t="shared" si="62"/>
        <v>0.95658903531507167</v>
      </c>
      <c r="U290" s="37">
        <f>BBMData!Q290-S290</f>
        <v>-6.9529093715080814E-3</v>
      </c>
      <c r="W290" s="15">
        <f>'230'!C290*Notes!$C$4/Notes!$H$56</f>
        <v>1.103033858343726E+16</v>
      </c>
      <c r="X290" s="14">
        <f>'301'!C290*Notes!$C$4/Notes!$H$57</f>
        <v>9.8945722619721088E+16</v>
      </c>
      <c r="Y290" s="14">
        <f>'303'!C290*Notes!$C$4/Notes!$H$58</f>
        <v>1.353442529905519E+17</v>
      </c>
      <c r="Z290" s="14">
        <f>'307'!C290*Notes!$C$4/Notes!$H$59</f>
        <v>2.7927931317521048E+16</v>
      </c>
      <c r="AA290" s="14">
        <f>'309'!C290*Notes!$C$4/Notes!$H$60</f>
        <v>1.0287999768867136E+17</v>
      </c>
      <c r="AB290" s="14">
        <f t="shared" si="54"/>
        <v>3.7612824319990272E+17</v>
      </c>
      <c r="AC290" s="15">
        <f>AB290/BBMData!D290</f>
        <v>4.3432822540404474E-2</v>
      </c>
      <c r="AD290" s="14">
        <f t="shared" si="63"/>
        <v>0.95656717745959552</v>
      </c>
      <c r="AE290" s="15">
        <f t="shared" si="55"/>
        <v>-6.0401484185683456E+16</v>
      </c>
      <c r="AF290" s="37">
        <f>BBMData!Q290-AC290</f>
        <v>-6.9747672269842367E-3</v>
      </c>
      <c r="AG290" s="14">
        <f t="shared" si="56"/>
        <v>3.6483392918333686E+33</v>
      </c>
      <c r="AH290" s="14">
        <f>AG290/BBMData!R290^2</f>
        <v>0.25442831085582374</v>
      </c>
      <c r="AI290" s="15">
        <f t="shared" si="57"/>
        <v>-0.19130935994868645</v>
      </c>
      <c r="AK290" s="40">
        <f t="shared" si="58"/>
        <v>-0.19227965504163952</v>
      </c>
      <c r="AL290" s="40">
        <f t="shared" si="59"/>
        <v>-0.19070982562662106</v>
      </c>
      <c r="AM290" s="40">
        <f t="shared" si="60"/>
        <v>-0.19130935994868645</v>
      </c>
    </row>
    <row r="291" spans="1:39" x14ac:dyDescent="0.25">
      <c r="A291" t="s">
        <v>300</v>
      </c>
      <c r="B291">
        <v>1269039600</v>
      </c>
      <c r="C291" s="15">
        <f>BBMData!O291</f>
        <v>4.027350377968887E+17</v>
      </c>
      <c r="D291" s="14">
        <f>'230'!C291*Notes!$C$4/Notes!$D$56</f>
        <v>1.0360224000000002E+16</v>
      </c>
      <c r="E291" s="14">
        <f>'301'!C291*Notes!$C$4/Notes!$D$57</f>
        <v>9.6520623575014608E+16</v>
      </c>
      <c r="F291" s="14">
        <f>'303'!C291*Notes!$C$4/Notes!$D$58</f>
        <v>1.1745670419995322E+17</v>
      </c>
      <c r="G291" s="14">
        <f>'307'!C291*Notes!$C$4/Notes!$D$59</f>
        <v>4.4351470684749904E+16</v>
      </c>
      <c r="H291" s="14">
        <f>'309'!C291*Notes!$C$4/Notes!$D$60</f>
        <v>1.4938398414169994E+17</v>
      </c>
      <c r="I291" s="14">
        <f t="shared" si="52"/>
        <v>4.180730066014176E+17</v>
      </c>
      <c r="J291" s="40">
        <f>I291/BBMData!D291</f>
        <v>4.2791505281618999E-2</v>
      </c>
      <c r="K291" s="14">
        <f t="shared" si="61"/>
        <v>0.95720849471838099</v>
      </c>
      <c r="L291" s="14">
        <f>BBMData!Q291-BLMLossSum!J291</f>
        <v>-1.5699046882834133E-3</v>
      </c>
      <c r="M291" s="14">
        <f>'230'!C291*Notes!$C$4/Notes!$F$56</f>
        <v>1.8359572464155224E+16</v>
      </c>
      <c r="N291" s="14">
        <f>'301'!C291*Notes!$C$4/Notes!$F$57</f>
        <v>1.4758626656291146E+17</v>
      </c>
      <c r="O291" s="14">
        <f>'303'!C291*Notes!$C$4/Notes!$F$58</f>
        <v>8.9060387835024288E+16</v>
      </c>
      <c r="P291" s="14">
        <f>'307'!C291*Notes!$C$4/Notes!$F$59</f>
        <v>6.145340886673528E+16</v>
      </c>
      <c r="Q291" s="14">
        <f>'309'!C291*Notes!$C$4/Notes!$F$60</f>
        <v>1.0749981280625443E+17</v>
      </c>
      <c r="R291" s="14">
        <f t="shared" si="53"/>
        <v>4.239594485350807E+17</v>
      </c>
      <c r="S291" s="37">
        <f>R291/BBMData!D291</f>
        <v>4.3394007014849613E-2</v>
      </c>
      <c r="T291" s="14">
        <f t="shared" si="62"/>
        <v>0.95660599298515037</v>
      </c>
      <c r="U291" s="37">
        <f>BBMData!Q291-S291</f>
        <v>-2.1724064215140268E-3</v>
      </c>
      <c r="W291" s="15">
        <f>'230'!C291*Notes!$C$4/Notes!$H$56</f>
        <v>1.4928867521802498E+16</v>
      </c>
      <c r="X291" s="14">
        <f>'301'!C291*Notes!$C$4/Notes!$H$57</f>
        <v>1.0442605311043893E+17</v>
      </c>
      <c r="Y291" s="14">
        <f>'303'!C291*Notes!$C$4/Notes!$H$58</f>
        <v>1.5332955970663462E+17</v>
      </c>
      <c r="Z291" s="14">
        <f>'307'!C291*Notes!$C$4/Notes!$H$59</f>
        <v>4.3507265754287288E+16</v>
      </c>
      <c r="AA291" s="14">
        <f>'309'!C291*Notes!$C$4/Notes!$H$60</f>
        <v>1.0586230545783987E+17</v>
      </c>
      <c r="AB291" s="14">
        <f t="shared" si="54"/>
        <v>4.220540515510032E+17</v>
      </c>
      <c r="AC291" s="15">
        <f>AB291/BBMData!D291</f>
        <v>4.3198981735005443E-2</v>
      </c>
      <c r="AD291" s="14">
        <f t="shared" si="63"/>
        <v>0.95680101826499453</v>
      </c>
      <c r="AE291" s="15">
        <f t="shared" si="55"/>
        <v>-1.9319013754114496E+16</v>
      </c>
      <c r="AF291" s="37">
        <f>BBMData!Q291-AC291</f>
        <v>-1.9773811416698567E-3</v>
      </c>
      <c r="AG291" s="14">
        <f t="shared" si="56"/>
        <v>3.7322429243166507E+32</v>
      </c>
      <c r="AH291" s="14">
        <f>AG291/BBMData!R291^2</f>
        <v>2.0471154444836992E-2</v>
      </c>
      <c r="AI291" s="15">
        <f t="shared" si="57"/>
        <v>-4.7969538135536276E-2</v>
      </c>
      <c r="AK291" s="40">
        <f t="shared" si="58"/>
        <v>-3.8084515537643117E-2</v>
      </c>
      <c r="AL291" s="40">
        <f t="shared" si="59"/>
        <v>-5.2700680959614207E-2</v>
      </c>
      <c r="AM291" s="40">
        <f t="shared" si="60"/>
        <v>-4.7969538135536276E-2</v>
      </c>
    </row>
    <row r="292" spans="1:39" x14ac:dyDescent="0.25">
      <c r="A292" t="s">
        <v>301</v>
      </c>
      <c r="B292">
        <v>1269644400</v>
      </c>
      <c r="C292" s="15">
        <f>BBMData!O292</f>
        <v>4.4222105079413997E+17</v>
      </c>
      <c r="D292" s="14">
        <f>'230'!C292*Notes!$C$4/Notes!$D$56</f>
        <v>1.3033440000000002E+16</v>
      </c>
      <c r="E292" s="14">
        <f>'301'!C292*Notes!$C$4/Notes!$D$57</f>
        <v>9.0658905660578784E+16</v>
      </c>
      <c r="F292" s="14">
        <f>'303'!C292*Notes!$C$4/Notes!$D$58</f>
        <v>1.325384695562612E+17</v>
      </c>
      <c r="G292" s="14">
        <f>'307'!C292*Notes!$C$4/Notes!$D$59</f>
        <v>4.3670266324143824E+16</v>
      </c>
      <c r="H292" s="14">
        <f>'309'!C292*Notes!$C$4/Notes!$D$60</f>
        <v>1.3918302141924392E+17</v>
      </c>
      <c r="I292" s="14">
        <f t="shared" si="52"/>
        <v>4.1908410296022771E+17</v>
      </c>
      <c r="J292" s="40">
        <f>I292/BBMData!D292</f>
        <v>4.5014404184772039E-2</v>
      </c>
      <c r="K292" s="14">
        <f t="shared" si="61"/>
        <v>0.95498559581522802</v>
      </c>
      <c r="L292" s="14">
        <f>BBMData!Q292-BLMLossSum!J292</f>
        <v>2.4851716255544914E-3</v>
      </c>
      <c r="M292" s="14">
        <f>'230'!C292*Notes!$C$4/Notes!$F$56</f>
        <v>2.3096835178198776E+16</v>
      </c>
      <c r="N292" s="14">
        <f>'301'!C292*Notes!$C$4/Notes!$F$57</f>
        <v>1.3862332133324075E+17</v>
      </c>
      <c r="O292" s="14">
        <f>'303'!C292*Notes!$C$4/Notes!$F$58</f>
        <v>1.0049598771004749E+17</v>
      </c>
      <c r="P292" s="14">
        <f>'307'!C292*Notes!$C$4/Notes!$F$59</f>
        <v>6.0509531934407928E+16</v>
      </c>
      <c r="Q292" s="14">
        <f>'309'!C292*Notes!$C$4/Notes!$F$60</f>
        <v>1.0015898849092886E+17</v>
      </c>
      <c r="R292" s="14">
        <f t="shared" si="53"/>
        <v>4.2288466464682381E+17</v>
      </c>
      <c r="S292" s="37">
        <f>R292/BBMData!D292</f>
        <v>4.5422627781613725E-2</v>
      </c>
      <c r="T292" s="14">
        <f t="shared" si="62"/>
        <v>0.95457737221838623</v>
      </c>
      <c r="U292" s="37">
        <f>BBMData!Q292-S292</f>
        <v>2.076948028712805E-3</v>
      </c>
      <c r="W292" s="15">
        <f>'230'!C292*Notes!$C$4/Notes!$H$56</f>
        <v>1.8780916234375004E+16</v>
      </c>
      <c r="X292" s="14">
        <f>'301'!C292*Notes!$C$4/Notes!$H$57</f>
        <v>9.8084236785811104E+16</v>
      </c>
      <c r="Y292" s="14">
        <f>'303'!C292*Notes!$C$4/Notes!$H$58</f>
        <v>1.7301749882797085E+17</v>
      </c>
      <c r="Z292" s="14">
        <f>'307'!C292*Notes!$C$4/Notes!$H$59</f>
        <v>4.2839027729881512E+16</v>
      </c>
      <c r="AA292" s="14">
        <f>'309'!C292*Notes!$C$4/Notes!$H$60</f>
        <v>9.8633301372205584E+16</v>
      </c>
      <c r="AB292" s="14">
        <f t="shared" si="54"/>
        <v>4.3135498095024403E+17</v>
      </c>
      <c r="AC292" s="15">
        <f>AB292/BBMData!D292</f>
        <v>4.6332436192292589E-2</v>
      </c>
      <c r="AD292" s="14">
        <f t="shared" si="63"/>
        <v>0.95366756380770745</v>
      </c>
      <c r="AE292" s="15">
        <f t="shared" si="55"/>
        <v>1.0866069843895936E+16</v>
      </c>
      <c r="AF292" s="37">
        <f>BBMData!Q292-AC292</f>
        <v>1.1671396180339411E-3</v>
      </c>
      <c r="AG292" s="14">
        <f t="shared" si="56"/>
        <v>1.1807147385242465E+32</v>
      </c>
      <c r="AH292" s="14">
        <f>AG292/BBMData!R292^2</f>
        <v>7.1559007221392683E-3</v>
      </c>
      <c r="AI292" s="15">
        <f t="shared" si="57"/>
        <v>2.4571579811460045E-2</v>
      </c>
      <c r="AK292" s="40">
        <f t="shared" si="58"/>
        <v>5.2319869875852715E-2</v>
      </c>
      <c r="AL292" s="40">
        <f t="shared" si="59"/>
        <v>4.3725612140335483E-2</v>
      </c>
      <c r="AM292" s="40">
        <f t="shared" si="60"/>
        <v>2.4571579811460045E-2</v>
      </c>
    </row>
    <row r="293" spans="1:39" x14ac:dyDescent="0.25">
      <c r="A293" t="s">
        <v>302</v>
      </c>
      <c r="B293">
        <v>1270249200</v>
      </c>
      <c r="C293" s="15">
        <f>BBMData!O293</f>
        <v>4.2113087183586067E+17</v>
      </c>
      <c r="D293" s="14">
        <f>'230'!C293*Notes!$C$4/Notes!$D$56</f>
        <v>1.3763231999999998E+16</v>
      </c>
      <c r="E293" s="14">
        <f>'301'!C293*Notes!$C$4/Notes!$D$57</f>
        <v>8.0979942348903696E+16</v>
      </c>
      <c r="F293" s="14">
        <f>'303'!C293*Notes!$C$4/Notes!$D$58</f>
        <v>1.6106205249072083E+17</v>
      </c>
      <c r="G293" s="14">
        <f>'307'!C293*Notes!$C$4/Notes!$D$59</f>
        <v>4.7602673314915304E+16</v>
      </c>
      <c r="H293" s="14">
        <f>'309'!C293*Notes!$C$4/Notes!$D$60</f>
        <v>9.191338921446392E+16</v>
      </c>
      <c r="I293" s="14">
        <f t="shared" si="52"/>
        <v>3.9532128936900378E+17</v>
      </c>
      <c r="J293" s="40">
        <f>I293/BBMData!D293</f>
        <v>4.1656616371865518E-2</v>
      </c>
      <c r="K293" s="14">
        <f t="shared" si="61"/>
        <v>0.95834338362813454</v>
      </c>
      <c r="L293" s="14">
        <f>BBMData!Q293-BLMLossSum!J293</f>
        <v>2.719660955411686E-3</v>
      </c>
      <c r="M293" s="14">
        <f>'230'!C293*Notes!$C$4/Notes!$F$56</f>
        <v>2.4390115044325296E+16</v>
      </c>
      <c r="N293" s="14">
        <f>'301'!C293*Notes!$C$4/Notes!$F$57</f>
        <v>1.2382356138080613E+17</v>
      </c>
      <c r="O293" s="14">
        <f>'303'!C293*Notes!$C$4/Notes!$F$58</f>
        <v>1.2212371322721272E+17</v>
      </c>
      <c r="P293" s="14">
        <f>'307'!C293*Notes!$C$4/Notes!$F$59</f>
        <v>6.595827604375224E+16</v>
      </c>
      <c r="Q293" s="14">
        <f>'309'!C293*Notes!$C$4/Notes!$F$60</f>
        <v>6.614278091265024E+16</v>
      </c>
      <c r="R293" s="14">
        <f t="shared" si="53"/>
        <v>4.0243844660874662E+17</v>
      </c>
      <c r="S293" s="37">
        <f>R293/BBMData!D293</f>
        <v>4.2406580253819458E-2</v>
      </c>
      <c r="T293" s="14">
        <f t="shared" si="62"/>
        <v>0.95759341974618051</v>
      </c>
      <c r="U293" s="37">
        <f>BBMData!Q293-S293</f>
        <v>1.9696970734577463E-3</v>
      </c>
      <c r="W293" s="15">
        <f>'230'!C293*Notes!$C$4/Notes!$H$56</f>
        <v>1.9832531342935516E+16</v>
      </c>
      <c r="X293" s="14">
        <f>'301'!C293*Notes!$C$4/Notes!$H$57</f>
        <v>8.7612527223621616E+16</v>
      </c>
      <c r="Y293" s="14">
        <f>'303'!C293*Notes!$C$4/Notes!$H$58</f>
        <v>2.1025256720815546E+17</v>
      </c>
      <c r="Z293" s="14">
        <f>'307'!C293*Notes!$C$4/Notes!$H$59</f>
        <v>4.669658359804216E+16</v>
      </c>
      <c r="AA293" s="14">
        <f>'309'!C293*Notes!$C$4/Notes!$H$60</f>
        <v>6.5135250881093408E+16</v>
      </c>
      <c r="AB293" s="14">
        <f t="shared" si="54"/>
        <v>4.2952946025384819E+17</v>
      </c>
      <c r="AC293" s="15">
        <f>AB293/BBMData!D293</f>
        <v>4.5261270838129419E-2</v>
      </c>
      <c r="AD293" s="14">
        <f t="shared" si="63"/>
        <v>0.95473872916187053</v>
      </c>
      <c r="AE293" s="15">
        <f t="shared" si="55"/>
        <v>-8398588417987520</v>
      </c>
      <c r="AF293" s="37">
        <f>BBMData!Q293-AC293</f>
        <v>-8.8499351085221528E-4</v>
      </c>
      <c r="AG293" s="14">
        <f t="shared" si="56"/>
        <v>7.0536287414754118E+31</v>
      </c>
      <c r="AH293" s="14">
        <f>AG293/BBMData!R293^2</f>
        <v>4.1018338027945175E-3</v>
      </c>
      <c r="AI293" s="15">
        <f t="shared" si="57"/>
        <v>-1.9942941683128233E-2</v>
      </c>
      <c r="AK293" s="40">
        <f t="shared" si="58"/>
        <v>6.1286370088100312E-2</v>
      </c>
      <c r="AL293" s="40">
        <f t="shared" si="59"/>
        <v>4.4386262032101935E-2</v>
      </c>
      <c r="AM293" s="40">
        <f t="shared" si="60"/>
        <v>-1.9942941683128233E-2</v>
      </c>
    </row>
    <row r="294" spans="1:39" x14ac:dyDescent="0.25">
      <c r="A294" t="s">
        <v>303</v>
      </c>
      <c r="B294">
        <v>1270854000</v>
      </c>
      <c r="C294" s="15">
        <f>BBMData!O294</f>
        <v>3.7143960073819994E+17</v>
      </c>
      <c r="D294" s="14">
        <f>'230'!C294*Notes!$C$4/Notes!$D$56</f>
        <v>1.0041696E+16</v>
      </c>
      <c r="E294" s="14">
        <f>'301'!C294*Notes!$C$4/Notes!$D$57</f>
        <v>7.7918613763943632E+16</v>
      </c>
      <c r="F294" s="14">
        <f>'303'!C294*Notes!$C$4/Notes!$D$58</f>
        <v>1.366335438327101E+17</v>
      </c>
      <c r="G294" s="14">
        <f>'307'!C294*Notes!$C$4/Notes!$D$59</f>
        <v>3.6219241768258248E+16</v>
      </c>
      <c r="H294" s="14">
        <f>'309'!C294*Notes!$C$4/Notes!$D$60</f>
        <v>7.4556237814087248E+16</v>
      </c>
      <c r="I294" s="14">
        <f t="shared" si="52"/>
        <v>3.3536933317899923E+17</v>
      </c>
      <c r="J294" s="40">
        <f>I294/BBMData!D294</f>
        <v>3.7221901573695808E-2</v>
      </c>
      <c r="K294" s="14">
        <f t="shared" si="61"/>
        <v>0.96277809842630424</v>
      </c>
      <c r="L294" s="14">
        <f>BBMData!Q294-BLMLossSum!J294</f>
        <v>4.0033593295450282E-3</v>
      </c>
      <c r="M294" s="14">
        <f>'230'!C294*Notes!$C$4/Notes!$F$56</f>
        <v>1.7795102246343094E+16</v>
      </c>
      <c r="N294" s="14">
        <f>'301'!C294*Notes!$C$4/Notes!$F$57</f>
        <v>1.1914259227967474E+17</v>
      </c>
      <c r="O294" s="14">
        <f>'303'!C294*Notes!$C$4/Notes!$F$58</f>
        <v>1.0360103740268067E+17</v>
      </c>
      <c r="P294" s="14">
        <f>'307'!C294*Notes!$C$4/Notes!$F$59</f>
        <v>5.0185390447339608E+16</v>
      </c>
      <c r="Q294" s="14">
        <f>'309'!C294*Notes!$C$4/Notes!$F$60</f>
        <v>5.3652214824786384E+16</v>
      </c>
      <c r="R294" s="14">
        <f t="shared" si="53"/>
        <v>3.4437633720082445E+17</v>
      </c>
      <c r="S294" s="37">
        <f>R294/BBMData!D294</f>
        <v>3.8221569056695277E-2</v>
      </c>
      <c r="T294" s="14">
        <f t="shared" si="62"/>
        <v>0.96177843094330473</v>
      </c>
      <c r="U294" s="37">
        <f>BBMData!Q294-S294</f>
        <v>3.0036918465455587E-3</v>
      </c>
      <c r="W294" s="15">
        <f>'230'!C294*Notes!$C$4/Notes!$H$56</f>
        <v>1.4469875292099286E+16</v>
      </c>
      <c r="X294" s="14">
        <f>'301'!C294*Notes!$C$4/Notes!$H$57</f>
        <v>8.4300463443251488E+16</v>
      </c>
      <c r="Y294" s="14">
        <f>'303'!C294*Notes!$C$4/Notes!$H$58</f>
        <v>1.7836326380623021E+17</v>
      </c>
      <c r="Z294" s="14">
        <f>'307'!C294*Notes!$C$4/Notes!$H$59</f>
        <v>3.5529829173674444E+16</v>
      </c>
      <c r="AA294" s="14">
        <f>'309'!C294*Notes!$C$4/Notes!$H$60</f>
        <v>5.2834949252495144E+16</v>
      </c>
      <c r="AB294" s="14">
        <f t="shared" si="54"/>
        <v>3.6549838096775059E+17</v>
      </c>
      <c r="AC294" s="15">
        <f>AB294/BBMData!D294</f>
        <v>4.0565858043035578E-2</v>
      </c>
      <c r="AD294" s="14">
        <f t="shared" si="63"/>
        <v>0.95943414195696441</v>
      </c>
      <c r="AE294" s="15">
        <f t="shared" si="55"/>
        <v>5941219770449344</v>
      </c>
      <c r="AF294" s="37">
        <f>BBMData!Q294-AC294</f>
        <v>6.5940286020525762E-4</v>
      </c>
      <c r="AG294" s="14">
        <f t="shared" si="56"/>
        <v>3.5298092360778155E+31</v>
      </c>
      <c r="AH294" s="14">
        <f>AG294/BBMData!R294^2</f>
        <v>2.2701968725349999E-3</v>
      </c>
      <c r="AI294" s="15">
        <f t="shared" si="57"/>
        <v>1.5995116725954234E-2</v>
      </c>
      <c r="AK294" s="40">
        <f t="shared" si="58"/>
        <v>9.7109375218782726E-2</v>
      </c>
      <c r="AL294" s="40">
        <f t="shared" si="59"/>
        <v>7.2860469060352998E-2</v>
      </c>
      <c r="AM294" s="40">
        <f t="shared" si="60"/>
        <v>1.5995116725954234E-2</v>
      </c>
    </row>
    <row r="295" spans="1:39" x14ac:dyDescent="0.25">
      <c r="A295" t="s">
        <v>304</v>
      </c>
      <c r="B295">
        <v>1271458800</v>
      </c>
      <c r="C295" s="15">
        <f>BBMData!O295</f>
        <v>3.208557439912921E+17</v>
      </c>
      <c r="D295" s="14">
        <f>'230'!C295*Notes!$C$4/Notes!$D$56</f>
        <v>1.0531584000000002E+16</v>
      </c>
      <c r="E295" s="14">
        <f>'301'!C295*Notes!$C$4/Notes!$D$57</f>
        <v>7.5500217983733552E+16</v>
      </c>
      <c r="F295" s="14">
        <f>'303'!C295*Notes!$C$4/Notes!$D$58</f>
        <v>1.4603207495898618E+17</v>
      </c>
      <c r="G295" s="14">
        <f>'307'!C295*Notes!$C$4/Notes!$D$59</f>
        <v>4.3239587534173856E+16</v>
      </c>
      <c r="H295" s="14">
        <f>'309'!C295*Notes!$C$4/Notes!$D$60</f>
        <v>8.3554805690930576E+16</v>
      </c>
      <c r="I295" s="14">
        <f t="shared" si="52"/>
        <v>3.5885827016782419E+17</v>
      </c>
      <c r="J295" s="40">
        <f>I295/BBMData!D295</f>
        <v>3.7537475958977426E-2</v>
      </c>
      <c r="K295" s="14">
        <f t="shared" si="61"/>
        <v>0.96246252404102262</v>
      </c>
      <c r="L295" s="14">
        <f>BBMData!Q295-BLMLossSum!J295</f>
        <v>-3.9751596418966598E-3</v>
      </c>
      <c r="M295" s="14">
        <f>'230'!C295*Notes!$C$4/Notes!$F$56</f>
        <v>1.8663243150952888E+16</v>
      </c>
      <c r="N295" s="14">
        <f>'301'!C295*Notes!$C$4/Notes!$F$57</f>
        <v>1.1544470895637326E+17</v>
      </c>
      <c r="O295" s="14">
        <f>'303'!C295*Notes!$C$4/Notes!$F$58</f>
        <v>1.1072738095954363E+17</v>
      </c>
      <c r="P295" s="14">
        <f>'307'!C295*Notes!$C$4/Notes!$F$59</f>
        <v>5.9912783295374504E+16</v>
      </c>
      <c r="Q295" s="14">
        <f>'309'!C295*Notes!$C$4/Notes!$F$60</f>
        <v>6.0127770874807424E+16</v>
      </c>
      <c r="R295" s="14">
        <f t="shared" si="53"/>
        <v>3.6487588723705171E+17</v>
      </c>
      <c r="S295" s="37">
        <f>R295/BBMData!D295</f>
        <v>3.8166933811407081E-2</v>
      </c>
      <c r="T295" s="14">
        <f t="shared" si="62"/>
        <v>0.96183306618859288</v>
      </c>
      <c r="U295" s="37">
        <f>BBMData!Q295-S295</f>
        <v>-4.6046174943263143E-3</v>
      </c>
      <c r="W295" s="15">
        <f>'230'!C295*Notes!$C$4/Notes!$H$56</f>
        <v>1.5175793721326376E+16</v>
      </c>
      <c r="X295" s="14">
        <f>'301'!C295*Notes!$C$4/Notes!$H$57</f>
        <v>8.1683991265261392E+16</v>
      </c>
      <c r="Y295" s="14">
        <f>'303'!C295*Notes!$C$4/Notes!$H$58</f>
        <v>1.9063223260879248E+17</v>
      </c>
      <c r="Z295" s="14">
        <f>'307'!C295*Notes!$C$4/Notes!$H$59</f>
        <v>4.2416546664864624E+16</v>
      </c>
      <c r="AA295" s="14">
        <f>'309'!C295*Notes!$C$4/Notes!$H$60</f>
        <v>5.9211865404081288E+16</v>
      </c>
      <c r="AB295" s="14">
        <f t="shared" si="54"/>
        <v>3.8912042966432614E+17</v>
      </c>
      <c r="AC295" s="15">
        <f>AB295/BBMData!D295</f>
        <v>4.0702973814260059E-2</v>
      </c>
      <c r="AD295" s="14">
        <f t="shared" si="63"/>
        <v>0.95929702618573998</v>
      </c>
      <c r="AE295" s="15">
        <f t="shared" si="55"/>
        <v>-6.8264685673034048E+16</v>
      </c>
      <c r="AF295" s="37">
        <f>BBMData!Q295-AC295</f>
        <v>-7.1406574971792924E-3</v>
      </c>
      <c r="AG295" s="14">
        <f t="shared" si="56"/>
        <v>4.6600673100381398E+33</v>
      </c>
      <c r="AH295" s="14">
        <f>AG295/BBMData!R295^2</f>
        <v>0.26637760631325391</v>
      </c>
      <c r="AI295" s="15">
        <f t="shared" si="57"/>
        <v>-0.21275818479623892</v>
      </c>
      <c r="AK295" s="40">
        <f t="shared" si="58"/>
        <v>-0.11844115895760143</v>
      </c>
      <c r="AL295" s="40">
        <f t="shared" si="59"/>
        <v>-0.13719605794856615</v>
      </c>
      <c r="AM295" s="40">
        <f t="shared" si="60"/>
        <v>-0.21275818479623892</v>
      </c>
    </row>
    <row r="296" spans="1:39" x14ac:dyDescent="0.25">
      <c r="A296" t="s">
        <v>305</v>
      </c>
      <c r="B296">
        <v>1272063600</v>
      </c>
      <c r="C296" s="15">
        <f>BBMData!O296</f>
        <v>3.1050028614397574E+17</v>
      </c>
      <c r="D296" s="14">
        <f>'230'!C296*Notes!$C$4/Notes!$D$56</f>
        <v>1.1166624E+16</v>
      </c>
      <c r="E296" s="14">
        <f>'301'!C296*Notes!$C$4/Notes!$D$57</f>
        <v>7.2234442147053856E+16</v>
      </c>
      <c r="F296" s="14">
        <f>'303'!C296*Notes!$C$4/Notes!$D$58</f>
        <v>1.2965369592076746E+17</v>
      </c>
      <c r="G296" s="14">
        <f>'307'!C296*Notes!$C$4/Notes!$D$59</f>
        <v>4.2389489530442296E+16</v>
      </c>
      <c r="H296" s="14">
        <f>'309'!C296*Notes!$C$4/Notes!$D$60</f>
        <v>8.5463122671709424E+16</v>
      </c>
      <c r="I296" s="14">
        <f t="shared" si="52"/>
        <v>3.4090737426997306E+17</v>
      </c>
      <c r="J296" s="40">
        <f>I296/BBMData!D296</f>
        <v>4.0925255014402528E-2</v>
      </c>
      <c r="K296" s="14">
        <f t="shared" si="61"/>
        <v>0.95907474498559742</v>
      </c>
      <c r="L296" s="14">
        <f>BBMData!Q296-BLMLossSum!J296</f>
        <v>-3.650310699399438E-3</v>
      </c>
      <c r="M296" s="14">
        <f>'230'!C296*Notes!$C$4/Notes!$F$56</f>
        <v>1.9788610990261872E+16</v>
      </c>
      <c r="N296" s="14">
        <f>'301'!C296*Notes!$C$4/Notes!$F$57</f>
        <v>1.1045112680455123E+17</v>
      </c>
      <c r="O296" s="14">
        <f>'303'!C296*Notes!$C$4/Notes!$F$58</f>
        <v>9.8308636544838928E+16</v>
      </c>
      <c r="P296" s="14">
        <f>'307'!C296*Notes!$C$4/Notes!$F$59</f>
        <v>5.8734887288916384E+16</v>
      </c>
      <c r="Q296" s="14">
        <f>'309'!C296*Notes!$C$4/Notes!$F$60</f>
        <v>6.1501035347484304E+16</v>
      </c>
      <c r="R296" s="14">
        <f t="shared" si="53"/>
        <v>3.4878429697605274E+17</v>
      </c>
      <c r="S296" s="37">
        <f>R296/BBMData!D296</f>
        <v>4.1870863982719414E-2</v>
      </c>
      <c r="T296" s="14">
        <f t="shared" si="62"/>
        <v>0.95812913601728056</v>
      </c>
      <c r="U296" s="37">
        <f>BBMData!Q296-S296</f>
        <v>-4.5959196677163236E-3</v>
      </c>
      <c r="W296" s="15">
        <f>'230'!C296*Notes!$C$4/Notes!$H$56</f>
        <v>1.6090873166620746E+16</v>
      </c>
      <c r="X296" s="14">
        <f>'301'!C296*Notes!$C$4/Notes!$H$57</f>
        <v>7.8150735176184672E+16</v>
      </c>
      <c r="Y296" s="14">
        <f>'303'!C296*Notes!$C$4/Notes!$H$58</f>
        <v>1.6925167656693949E+17</v>
      </c>
      <c r="Z296" s="14">
        <f>'307'!C296*Notes!$C$4/Notes!$H$59</f>
        <v>4.1582629791432616E+16</v>
      </c>
      <c r="AA296" s="14">
        <f>'309'!C296*Notes!$C$4/Notes!$H$60</f>
        <v>6.0564211415538352E+16</v>
      </c>
      <c r="AB296" s="14">
        <f t="shared" si="54"/>
        <v>3.656401261167159E+17</v>
      </c>
      <c r="AC296" s="15">
        <f>AB296/BBMData!D296</f>
        <v>4.3894372883159172E-2</v>
      </c>
      <c r="AD296" s="14">
        <f t="shared" si="63"/>
        <v>0.95610562711684088</v>
      </c>
      <c r="AE296" s="15">
        <f t="shared" si="55"/>
        <v>-5.513983997274016E+16</v>
      </c>
      <c r="AF296" s="37">
        <f>BBMData!Q296-AC296</f>
        <v>-6.6194285681560813E-3</v>
      </c>
      <c r="AG296" s="14">
        <f t="shared" si="56"/>
        <v>3.0404019522193938E+33</v>
      </c>
      <c r="AH296" s="14">
        <f>AG296/BBMData!R296^2</f>
        <v>0.2301164991275427</v>
      </c>
      <c r="AI296" s="15">
        <f t="shared" si="57"/>
        <v>-0.1775838620231493</v>
      </c>
      <c r="AK296" s="40">
        <f t="shared" si="58"/>
        <v>-9.7929340109844096E-2</v>
      </c>
      <c r="AL296" s="40">
        <f t="shared" si="59"/>
        <v>-0.12329782786198495</v>
      </c>
      <c r="AM296" s="40">
        <f t="shared" si="60"/>
        <v>-0.1775838620231493</v>
      </c>
    </row>
    <row r="297" spans="1:39" x14ac:dyDescent="0.25">
      <c r="A297" t="s">
        <v>306</v>
      </c>
      <c r="B297">
        <v>1272668400</v>
      </c>
      <c r="C297" s="15">
        <f>BBMData!O297</f>
        <v>2.5848203525447603E+17</v>
      </c>
      <c r="D297" s="14">
        <f>'230'!C297*Notes!$C$4/Notes!$D$56</f>
        <v>9924768000000002</v>
      </c>
      <c r="E297" s="14">
        <f>'301'!C297*Notes!$C$4/Notes!$D$57</f>
        <v>6.0780015859918608E+16</v>
      </c>
      <c r="F297" s="14">
        <f>'303'!C297*Notes!$C$4/Notes!$D$58</f>
        <v>1.1641519350575568E+17</v>
      </c>
      <c r="G297" s="14">
        <f>'307'!C297*Notes!$C$4/Notes!$D$59</f>
        <v>3.287233274032174E+16</v>
      </c>
      <c r="H297" s="14">
        <f>'309'!C297*Notes!$C$4/Notes!$D$60</f>
        <v>7.1592916323609528E+16</v>
      </c>
      <c r="I297" s="14">
        <f t="shared" si="52"/>
        <v>2.9158522642960557E+17</v>
      </c>
      <c r="J297" s="40">
        <f>I297/BBMData!D297</f>
        <v>3.6539502058847817E-2</v>
      </c>
      <c r="K297" s="14">
        <f t="shared" si="61"/>
        <v>0.96346049794115218</v>
      </c>
      <c r="L297" s="14">
        <f>BBMData!Q297-BLMLossSum!J297</f>
        <v>-4.148269570818236E-3</v>
      </c>
      <c r="M297" s="14">
        <f>'230'!C297*Notes!$C$4/Notes!$F$56</f>
        <v>1.7587891660057632E+16</v>
      </c>
      <c r="N297" s="14">
        <f>'301'!C297*Notes!$C$4/Notes!$F$57</f>
        <v>9.293656930664496E+16</v>
      </c>
      <c r="O297" s="14">
        <f>'303'!C297*Notes!$C$4/Notes!$F$58</f>
        <v>8.8270672620457632E+16</v>
      </c>
      <c r="P297" s="14">
        <f>'307'!C297*Notes!$C$4/Notes!$F$59</f>
        <v>4.5547912461648552E+16</v>
      </c>
      <c r="Q297" s="14">
        <f>'309'!C297*Notes!$C$4/Notes!$F$60</f>
        <v>5.1519747229003592E+16</v>
      </c>
      <c r="R297" s="14">
        <f t="shared" si="53"/>
        <v>2.9586279327781235E+17</v>
      </c>
      <c r="S297" s="37">
        <f>R297/BBMData!D297</f>
        <v>3.7075538004738388E-2</v>
      </c>
      <c r="T297" s="14">
        <f t="shared" si="62"/>
        <v>0.9629244619952616</v>
      </c>
      <c r="U297" s="37">
        <f>BBMData!Q297-S297</f>
        <v>-4.6843055167088074E-3</v>
      </c>
      <c r="W297" s="15">
        <f>'230'!C297*Notes!$C$4/Notes!$H$56</f>
        <v>1.430138447360064E+16</v>
      </c>
      <c r="X297" s="14">
        <f>'301'!C297*Notes!$C$4/Notes!$H$57</f>
        <v>6.5758145038385088E+16</v>
      </c>
      <c r="Y297" s="14">
        <f>'303'!C297*Notes!$C$4/Notes!$H$58</f>
        <v>1.5196995765361597E+17</v>
      </c>
      <c r="Z297" s="14">
        <f>'307'!C297*Notes!$C$4/Notes!$H$59</f>
        <v>3.2246626648804704E+16</v>
      </c>
      <c r="AA297" s="14">
        <f>'309'!C297*Notes!$C$4/Notes!$H$60</f>
        <v>5.0734964795679712E+16</v>
      </c>
      <c r="AB297" s="14">
        <f t="shared" si="54"/>
        <v>3.1501107861008614E+17</v>
      </c>
      <c r="AC297" s="15">
        <f>AB297/BBMData!D297</f>
        <v>3.9475072507529595E-2</v>
      </c>
      <c r="AD297" s="14">
        <f t="shared" si="63"/>
        <v>0.96052492749247043</v>
      </c>
      <c r="AE297" s="15">
        <f t="shared" si="55"/>
        <v>-5.6529043355610112E+16</v>
      </c>
      <c r="AF297" s="37">
        <f>BBMData!Q297-AC297</f>
        <v>-7.0838400195000137E-3</v>
      </c>
      <c r="AG297" s="14">
        <f t="shared" si="56"/>
        <v>3.1955327427004479E+33</v>
      </c>
      <c r="AH297" s="14">
        <f>AG297/BBMData!R297^2</f>
        <v>0.26180844109844503</v>
      </c>
      <c r="AI297" s="15">
        <f t="shared" si="57"/>
        <v>-0.21869621732108835</v>
      </c>
      <c r="AK297" s="40">
        <f t="shared" si="58"/>
        <v>-0.12806766684013218</v>
      </c>
      <c r="AL297" s="40">
        <f t="shared" si="59"/>
        <v>-0.14461646429909489</v>
      </c>
      <c r="AM297" s="40">
        <f t="shared" si="60"/>
        <v>-0.21869621732108835</v>
      </c>
    </row>
    <row r="298" spans="1:39" x14ac:dyDescent="0.25">
      <c r="C298" s="15"/>
      <c r="D298" s="14"/>
      <c r="E298" s="14"/>
      <c r="F298" s="14"/>
      <c r="G298" s="14"/>
      <c r="H298" s="14"/>
      <c r="I298" s="14"/>
      <c r="K298" s="14"/>
      <c r="N298" s="14"/>
      <c r="O298" s="14"/>
      <c r="P298" s="14"/>
      <c r="Q298" s="14"/>
      <c r="R298" s="14"/>
      <c r="S298" s="37"/>
      <c r="T298" s="14"/>
      <c r="U298" s="14"/>
      <c r="W298" s="15"/>
      <c r="X298" s="14"/>
      <c r="Y298" s="14"/>
      <c r="Z298" s="14"/>
      <c r="AA298" s="14"/>
      <c r="AB298" s="14"/>
      <c r="AC298" s="15"/>
      <c r="AD298" s="14"/>
      <c r="AE298" s="15"/>
      <c r="AG298" s="14"/>
      <c r="AH298" s="14"/>
      <c r="AI298" s="15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  <sheetView workbookViewId="1"/>
  </sheetViews>
  <sheetFormatPr defaultColWidth="8.85546875" defaultRowHeight="15" x14ac:dyDescent="0.25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workbookViewId="0"/>
    <sheetView topLeftCell="A10" zoomScaleNormal="100" workbookViewId="1">
      <selection activeCell="M24" sqref="M24"/>
    </sheetView>
  </sheetViews>
  <sheetFormatPr defaultColWidth="8.85546875" defaultRowHeight="15" x14ac:dyDescent="0.25"/>
  <cols>
    <col min="3" max="3" width="10.85546875" bestFit="1" customWidth="1"/>
    <col min="4" max="4" width="10.7109375" bestFit="1" customWidth="1"/>
  </cols>
  <sheetData>
    <row r="1" spans="1:19" x14ac:dyDescent="0.25">
      <c r="A1" t="s">
        <v>744</v>
      </c>
    </row>
    <row r="2" spans="1:19" x14ac:dyDescent="0.25">
      <c r="A2" t="s">
        <v>779</v>
      </c>
      <c r="K2" t="s">
        <v>745</v>
      </c>
      <c r="L2" t="s">
        <v>746</v>
      </c>
      <c r="M2" t="s">
        <v>746</v>
      </c>
      <c r="N2" t="s">
        <v>746</v>
      </c>
      <c r="O2" t="s">
        <v>745</v>
      </c>
      <c r="Q2" t="s">
        <v>747</v>
      </c>
    </row>
    <row r="3" spans="1:19" x14ac:dyDescent="0.25">
      <c r="A3" t="s">
        <v>748</v>
      </c>
      <c r="B3" t="s">
        <v>749</v>
      </c>
      <c r="C3" t="s">
        <v>750</v>
      </c>
      <c r="D3" t="s">
        <v>751</v>
      </c>
      <c r="E3" t="s">
        <v>752</v>
      </c>
      <c r="F3" t="s">
        <v>753</v>
      </c>
      <c r="G3" t="s">
        <v>754</v>
      </c>
      <c r="H3" t="s">
        <v>755</v>
      </c>
      <c r="I3" t="s">
        <v>756</v>
      </c>
      <c r="J3" t="s">
        <v>757</v>
      </c>
      <c r="K3" t="s">
        <v>758</v>
      </c>
      <c r="L3" t="s">
        <v>756</v>
      </c>
      <c r="M3" t="s">
        <v>757</v>
      </c>
      <c r="N3" t="s">
        <v>759</v>
      </c>
      <c r="O3" t="s">
        <v>686</v>
      </c>
      <c r="P3" t="s">
        <v>760</v>
      </c>
      <c r="Q3" t="s">
        <v>761</v>
      </c>
    </row>
    <row r="4" spans="1:19" x14ac:dyDescent="0.25">
      <c r="F4" t="s">
        <v>683</v>
      </c>
      <c r="G4" t="s">
        <v>683</v>
      </c>
      <c r="I4" t="s">
        <v>537</v>
      </c>
      <c r="J4" t="s">
        <v>537</v>
      </c>
      <c r="O4" t="s">
        <v>683</v>
      </c>
      <c r="Q4" t="s">
        <v>762</v>
      </c>
      <c r="S4" t="s">
        <v>763</v>
      </c>
    </row>
    <row r="6" spans="1:19" x14ac:dyDescent="0.25">
      <c r="A6" t="s">
        <v>689</v>
      </c>
      <c r="B6">
        <v>6510</v>
      </c>
      <c r="C6" s="4">
        <v>39367</v>
      </c>
      <c r="D6" s="4">
        <v>39729</v>
      </c>
      <c r="E6">
        <v>39745</v>
      </c>
      <c r="F6">
        <v>230</v>
      </c>
      <c r="G6">
        <v>39</v>
      </c>
      <c r="H6" t="s">
        <v>601</v>
      </c>
      <c r="I6">
        <v>258874.96319999997</v>
      </c>
      <c r="J6">
        <v>236336.35851478516</v>
      </c>
      <c r="K6">
        <v>1.0953666411163088</v>
      </c>
      <c r="L6">
        <v>8.8845980761109006E-4</v>
      </c>
      <c r="M6">
        <v>9.7318923522980195E-4</v>
      </c>
      <c r="N6">
        <v>1.6501904423461855E-4</v>
      </c>
      <c r="O6">
        <v>251.93432745675102</v>
      </c>
      <c r="P6">
        <v>251.93432745675102</v>
      </c>
      <c r="Q6">
        <v>1.0126450602451791</v>
      </c>
      <c r="S6">
        <v>2.0148845449892375E-2</v>
      </c>
    </row>
    <row r="7" spans="1:19" x14ac:dyDescent="0.25">
      <c r="B7">
        <v>6198</v>
      </c>
      <c r="C7" s="4">
        <v>39367</v>
      </c>
      <c r="D7" s="4">
        <v>40051</v>
      </c>
      <c r="E7">
        <v>40081</v>
      </c>
      <c r="F7">
        <v>434</v>
      </c>
      <c r="G7">
        <v>70</v>
      </c>
      <c r="I7">
        <v>523647.93600000005</v>
      </c>
      <c r="J7">
        <v>420592.05576670577</v>
      </c>
      <c r="K7">
        <v>1.2450257412623538</v>
      </c>
      <c r="L7">
        <v>8.2880112793951694E-4</v>
      </c>
      <c r="M7">
        <v>1.0318787386719719E-3</v>
      </c>
      <c r="N7">
        <v>1.6643205462451159E-4</v>
      </c>
      <c r="O7">
        <v>540.34117170786158</v>
      </c>
      <c r="P7">
        <v>288.40684425111056</v>
      </c>
      <c r="Q7">
        <v>2.1718906823882116</v>
      </c>
      <c r="S7">
        <v>2.1363949040827574E-2</v>
      </c>
    </row>
    <row r="8" spans="1:19" x14ac:dyDescent="0.25">
      <c r="B8">
        <v>6187</v>
      </c>
      <c r="C8" s="4">
        <v>39367</v>
      </c>
      <c r="D8" s="4">
        <v>40402</v>
      </c>
      <c r="E8">
        <v>40823</v>
      </c>
      <c r="F8">
        <v>1430</v>
      </c>
      <c r="G8">
        <v>220</v>
      </c>
      <c r="I8">
        <v>1339301.1743999999</v>
      </c>
      <c r="J8">
        <v>1056773.8019026928</v>
      </c>
      <c r="K8">
        <v>1.2673489558395794</v>
      </c>
      <c r="L8">
        <v>1.0677210080403555E-3</v>
      </c>
      <c r="M8">
        <v>1.3531751046679276E-3</v>
      </c>
      <c r="N8">
        <v>2.0818078533352732E-4</v>
      </c>
      <c r="O8">
        <v>1812.3090068506001</v>
      </c>
      <c r="P8">
        <v>1271.9678351427369</v>
      </c>
      <c r="Q8">
        <v>7.2845403083871281</v>
      </c>
      <c r="S8">
        <v>2.8016047715692081E-2</v>
      </c>
    </row>
    <row r="9" spans="1:19" x14ac:dyDescent="0.25">
      <c r="C9" s="4" t="s">
        <v>535</v>
      </c>
      <c r="D9" s="4"/>
      <c r="F9">
        <v>204</v>
      </c>
      <c r="I9">
        <v>264772.97280000011</v>
      </c>
      <c r="J9">
        <v>184255.697251921</v>
      </c>
      <c r="M9">
        <v>1.1071570813958799E-3</v>
      </c>
      <c r="O9">
        <v>288.40684425111101</v>
      </c>
      <c r="Q9">
        <v>1.1592456221430325</v>
      </c>
      <c r="S9">
        <v>2.292250686119842E-2</v>
      </c>
    </row>
    <row r="10" spans="1:19" x14ac:dyDescent="0.25">
      <c r="C10" s="4" t="s">
        <v>536</v>
      </c>
      <c r="D10" s="4"/>
      <c r="F10">
        <v>996</v>
      </c>
      <c r="I10">
        <v>815653.23840000003</v>
      </c>
      <c r="J10">
        <v>636181.74613598699</v>
      </c>
      <c r="M10">
        <v>1.56559034591838E-3</v>
      </c>
      <c r="O10">
        <v>1271.9678351427399</v>
      </c>
      <c r="Q10">
        <v>5.1126496259989169</v>
      </c>
      <c r="S10">
        <v>3.2413878797482025E-2</v>
      </c>
    </row>
    <row r="11" spans="1:19" x14ac:dyDescent="0.25">
      <c r="C11" s="4"/>
      <c r="D11" s="4"/>
      <c r="R11" t="s">
        <v>764</v>
      </c>
      <c r="S11">
        <v>2.5161743702857609E-2</v>
      </c>
    </row>
    <row r="12" spans="1:19" x14ac:dyDescent="0.25">
      <c r="A12" t="s">
        <v>690</v>
      </c>
      <c r="B12">
        <v>6368</v>
      </c>
      <c r="C12" s="4">
        <v>39367</v>
      </c>
      <c r="D12" s="4">
        <v>39729</v>
      </c>
      <c r="E12">
        <v>39745</v>
      </c>
      <c r="F12">
        <v>777</v>
      </c>
      <c r="G12">
        <v>122</v>
      </c>
      <c r="H12" t="s">
        <v>602</v>
      </c>
      <c r="I12">
        <v>1266726.3840000001</v>
      </c>
      <c r="J12">
        <v>1158874.6566478673</v>
      </c>
      <c r="K12">
        <v>1.0930659124638227</v>
      </c>
      <c r="L12">
        <v>6.1339213409799772E-4</v>
      </c>
      <c r="M12">
        <v>6.7047803275595904E-4</v>
      </c>
      <c r="N12">
        <v>1.0527454310968732E-4</v>
      </c>
      <c r="O12">
        <v>849.31221398439004</v>
      </c>
      <c r="P12">
        <v>849.31221398439027</v>
      </c>
      <c r="Q12">
        <v>3.4137936929013071</v>
      </c>
      <c r="S12">
        <v>3.87559556506335E-2</v>
      </c>
    </row>
    <row r="13" spans="1:19" x14ac:dyDescent="0.25">
      <c r="B13">
        <v>6503</v>
      </c>
      <c r="C13" s="4">
        <v>39367</v>
      </c>
      <c r="D13" s="4">
        <v>40051</v>
      </c>
      <c r="E13">
        <v>40086</v>
      </c>
      <c r="F13">
        <v>1380</v>
      </c>
      <c r="G13">
        <v>210</v>
      </c>
      <c r="I13">
        <v>2381237.3088000002</v>
      </c>
      <c r="J13">
        <v>1892791.1303018983</v>
      </c>
      <c r="K13">
        <v>1.2580560372872178</v>
      </c>
      <c r="L13">
        <v>5.7953064774356178E-4</v>
      </c>
      <c r="M13">
        <v>7.2908203018676003E-4</v>
      </c>
      <c r="N13">
        <v>1.1094726546320259E-4</v>
      </c>
      <c r="O13">
        <v>1736.11733145636</v>
      </c>
      <c r="P13">
        <v>886.80511747197022</v>
      </c>
      <c r="Q13">
        <v>6.9782893718885113</v>
      </c>
      <c r="S13">
        <v>4.2143469952991904E-2</v>
      </c>
    </row>
    <row r="14" spans="1:19" x14ac:dyDescent="0.25">
      <c r="B14">
        <v>6548</v>
      </c>
      <c r="C14" s="4">
        <v>39367</v>
      </c>
      <c r="D14" s="4">
        <v>40402</v>
      </c>
      <c r="E14">
        <v>40830</v>
      </c>
      <c r="F14">
        <v>3080</v>
      </c>
      <c r="G14">
        <v>470</v>
      </c>
      <c r="I14">
        <v>4540779.7344000004</v>
      </c>
      <c r="J14">
        <v>3380354.2054538638</v>
      </c>
      <c r="K14">
        <v>1.3432851880060102</v>
      </c>
      <c r="L14">
        <v>6.7829760088703762E-4</v>
      </c>
      <c r="M14">
        <v>9.1114712033156986E-4</v>
      </c>
      <c r="N14">
        <v>1.3903868394670059E-4</v>
      </c>
      <c r="O14">
        <v>4137.3183790585099</v>
      </c>
      <c r="P14">
        <v>2401.2010476021514</v>
      </c>
      <c r="Q14">
        <v>16.629869623203366</v>
      </c>
      <c r="S14">
        <v>5.266746360298092E-2</v>
      </c>
    </row>
    <row r="15" spans="1:19" x14ac:dyDescent="0.25">
      <c r="C15" s="4" t="s">
        <v>535</v>
      </c>
      <c r="D15" s="4"/>
      <c r="F15">
        <v>603</v>
      </c>
      <c r="I15">
        <v>1114510.9247999999</v>
      </c>
      <c r="J15">
        <v>733916.47365403106</v>
      </c>
      <c r="M15">
        <v>8.2161938264960492E-4</v>
      </c>
      <c r="O15">
        <v>886.80511747197022</v>
      </c>
      <c r="Q15">
        <v>3.5644956789872042</v>
      </c>
      <c r="S15">
        <v>4.7492449864139016E-2</v>
      </c>
    </row>
    <row r="16" spans="1:19" x14ac:dyDescent="0.25">
      <c r="C16" s="4" t="s">
        <v>536</v>
      </c>
      <c r="D16" s="4"/>
      <c r="F16">
        <v>1700</v>
      </c>
      <c r="I16">
        <v>2159542.4256000002</v>
      </c>
      <c r="J16">
        <v>1487563.0751519655</v>
      </c>
      <c r="M16">
        <v>1.14280868381082E-3</v>
      </c>
      <c r="O16">
        <v>2401.2010476021501</v>
      </c>
      <c r="Q16">
        <v>9.6515802513148543</v>
      </c>
      <c r="S16">
        <v>6.6058305422591002E-2</v>
      </c>
    </row>
    <row r="17" spans="1:19" x14ac:dyDescent="0.25">
      <c r="C17" s="4"/>
      <c r="D17" s="4"/>
      <c r="R17" t="s">
        <v>764</v>
      </c>
      <c r="S17">
        <v>5.0768903645787844E-2</v>
      </c>
    </row>
    <row r="18" spans="1:19" x14ac:dyDescent="0.25">
      <c r="A18" t="s">
        <v>691</v>
      </c>
      <c r="B18">
        <v>6325</v>
      </c>
      <c r="C18" s="4">
        <v>39367</v>
      </c>
      <c r="D18" s="4">
        <v>39729</v>
      </c>
      <c r="E18">
        <v>39744</v>
      </c>
      <c r="F18">
        <v>339</v>
      </c>
      <c r="G18">
        <v>56</v>
      </c>
      <c r="H18" t="s">
        <v>603</v>
      </c>
      <c r="I18">
        <v>363648.09600000002</v>
      </c>
      <c r="J18">
        <v>341515.36971886549</v>
      </c>
      <c r="K18">
        <v>1.0648074091053474</v>
      </c>
      <c r="L18">
        <v>9.322199228564091E-4</v>
      </c>
      <c r="M18">
        <v>9.9263468077312E-4</v>
      </c>
      <c r="N18">
        <v>1.6397505051119382E-4</v>
      </c>
      <c r="O18">
        <v>360.96971168671303</v>
      </c>
      <c r="P18">
        <v>360.9697116867128</v>
      </c>
      <c r="Q18">
        <v>1.4509106366238502</v>
      </c>
      <c r="S18">
        <v>1.9463425113198429E-2</v>
      </c>
    </row>
    <row r="19" spans="1:19" x14ac:dyDescent="0.25">
      <c r="B19">
        <v>6168</v>
      </c>
      <c r="C19" s="4">
        <v>39367</v>
      </c>
      <c r="D19" s="4">
        <v>40051</v>
      </c>
      <c r="E19">
        <v>40081</v>
      </c>
      <c r="F19">
        <v>1020</v>
      </c>
      <c r="G19">
        <v>160</v>
      </c>
      <c r="I19">
        <v>1061289.7344</v>
      </c>
      <c r="J19">
        <v>878593.23685559852</v>
      </c>
      <c r="K19">
        <v>1.2079420713483464</v>
      </c>
      <c r="L19">
        <v>9.6109475757499613E-4</v>
      </c>
      <c r="M19">
        <v>1.1609467922271777E-3</v>
      </c>
      <c r="N19">
        <v>1.8210930074151805E-4</v>
      </c>
      <c r="O19">
        <v>1232.10091277531</v>
      </c>
      <c r="P19">
        <v>871.13120108860062</v>
      </c>
      <c r="Q19">
        <v>4.95240531784889</v>
      </c>
      <c r="S19">
        <v>2.2763662592689759E-2</v>
      </c>
    </row>
    <row r="20" spans="1:19" x14ac:dyDescent="0.25">
      <c r="B20">
        <v>6559</v>
      </c>
      <c r="C20" s="4">
        <v>39367</v>
      </c>
      <c r="D20" s="4">
        <v>40402</v>
      </c>
      <c r="E20">
        <v>37178</v>
      </c>
      <c r="F20">
        <v>1740</v>
      </c>
      <c r="G20">
        <v>260</v>
      </c>
      <c r="I20">
        <v>1761611.8463999999</v>
      </c>
      <c r="J20">
        <v>1290676.9841604801</v>
      </c>
      <c r="K20">
        <v>1.3648743008660984</v>
      </c>
      <c r="L20">
        <v>9.8773177732417892E-4</v>
      </c>
      <c r="M20">
        <v>1.3481297190185673E-3</v>
      </c>
      <c r="N20">
        <v>2.0144467065794685E-4</v>
      </c>
      <c r="O20">
        <v>2374.8812835070112</v>
      </c>
      <c r="P20">
        <v>1142.7803707316978</v>
      </c>
      <c r="Q20">
        <v>9.5457884786460916</v>
      </c>
      <c r="S20">
        <v>2.6433916059187598E-2</v>
      </c>
    </row>
    <row r="21" spans="1:19" x14ac:dyDescent="0.25">
      <c r="B21">
        <v>6056</v>
      </c>
      <c r="C21" s="4">
        <v>39367</v>
      </c>
      <c r="D21" s="4">
        <v>40897</v>
      </c>
      <c r="E21">
        <v>40913</v>
      </c>
      <c r="F21">
        <v>1660</v>
      </c>
      <c r="G21">
        <v>250</v>
      </c>
      <c r="I21">
        <v>2325746.9088000003</v>
      </c>
      <c r="J21">
        <v>1362264.5941709881</v>
      </c>
      <c r="K21">
        <v>1.7072651808992683</v>
      </c>
      <c r="L21">
        <v>7.1374920190972056E-4</v>
      </c>
      <c r="M21">
        <v>1.2185591603151075E-3</v>
      </c>
      <c r="N21">
        <v>1.8351794583058848E-4</v>
      </c>
      <c r="O21">
        <v>2834.0602002927899</v>
      </c>
      <c r="Q21">
        <v>11.391449078159546</v>
      </c>
      <c r="S21">
        <v>2.3893316868923677E-2</v>
      </c>
    </row>
    <row r="22" spans="1:19" x14ac:dyDescent="0.25">
      <c r="C22" s="4" t="s">
        <v>535</v>
      </c>
      <c r="D22" s="4"/>
      <c r="F22">
        <v>681</v>
      </c>
      <c r="I22">
        <v>697641.63840000005</v>
      </c>
      <c r="J22">
        <v>537077.86713673302</v>
      </c>
      <c r="M22">
        <v>1.26797256351401E-3</v>
      </c>
      <c r="O22">
        <v>871.13120108860062</v>
      </c>
      <c r="Q22">
        <v>3.5014946812250396</v>
      </c>
      <c r="S22">
        <v>2.4862207127725678E-2</v>
      </c>
    </row>
    <row r="23" spans="1:19" x14ac:dyDescent="0.25">
      <c r="C23" s="4" t="s">
        <v>536</v>
      </c>
      <c r="D23" s="4"/>
      <c r="F23">
        <v>720</v>
      </c>
      <c r="I23">
        <v>700322.11199999973</v>
      </c>
      <c r="J23">
        <v>412083.74730488157</v>
      </c>
      <c r="M23">
        <v>1.7472176583254199E-3</v>
      </c>
      <c r="O23">
        <v>1142.7803707317</v>
      </c>
      <c r="Q23">
        <v>4.5933831607972007</v>
      </c>
      <c r="S23">
        <v>3.42591697710867E-2</v>
      </c>
    </row>
    <row r="24" spans="1:19" x14ac:dyDescent="0.25">
      <c r="C24" s="4" t="s">
        <v>780</v>
      </c>
      <c r="D24" s="4"/>
      <c r="I24">
        <f>I21-I20</f>
        <v>564135.0624000004</v>
      </c>
      <c r="M24">
        <f>O24/I24</f>
        <v>8.1395209656406279E-4</v>
      </c>
      <c r="O24">
        <f>O21-O20</f>
        <v>459.17891678577871</v>
      </c>
      <c r="R24" t="s">
        <v>764</v>
      </c>
      <c r="S24">
        <v>2.2739649703282596E-2</v>
      </c>
    </row>
    <row r="25" spans="1:19" x14ac:dyDescent="0.25">
      <c r="A25" t="s">
        <v>692</v>
      </c>
      <c r="B25">
        <v>6318</v>
      </c>
      <c r="C25" s="4">
        <v>39367</v>
      </c>
      <c r="D25" s="4">
        <v>39729</v>
      </c>
      <c r="E25">
        <v>39743</v>
      </c>
      <c r="F25">
        <v>1690</v>
      </c>
      <c r="G25">
        <v>260</v>
      </c>
      <c r="H25" t="s">
        <v>604</v>
      </c>
      <c r="I25">
        <v>521118.0576</v>
      </c>
      <c r="J25">
        <v>484220.09077640995</v>
      </c>
      <c r="K25">
        <v>1.0762008176166895</v>
      </c>
      <c r="L25">
        <v>3.2430271324376384E-3</v>
      </c>
      <c r="M25">
        <v>3.4901484514824944E-3</v>
      </c>
      <c r="N25">
        <v>5.369459156126914E-4</v>
      </c>
      <c r="O25">
        <v>1818.7793817722052</v>
      </c>
      <c r="P25">
        <v>1818.7793817722099</v>
      </c>
      <c r="S25">
        <v>9.2331969615939008E-2</v>
      </c>
    </row>
    <row r="26" spans="1:19" x14ac:dyDescent="0.25">
      <c r="B26">
        <v>6833</v>
      </c>
      <c r="C26" s="4">
        <v>39367</v>
      </c>
      <c r="D26" s="4">
        <v>40051</v>
      </c>
      <c r="E26">
        <v>40094</v>
      </c>
      <c r="F26">
        <v>5210</v>
      </c>
      <c r="G26">
        <v>790</v>
      </c>
      <c r="I26">
        <v>1278976.608</v>
      </c>
      <c r="J26">
        <v>1040719.5635308024</v>
      </c>
      <c r="K26">
        <v>1.2289349146669963</v>
      </c>
      <c r="L26">
        <v>4.0735694205909969E-3</v>
      </c>
      <c r="M26">
        <v>5.0061516882840829E-3</v>
      </c>
      <c r="N26">
        <v>7.5909017922157879E-4</v>
      </c>
      <c r="O26">
        <v>6402.7509054150505</v>
      </c>
      <c r="P26">
        <v>4583.9715236428456</v>
      </c>
      <c r="S26">
        <v>0.13243787535143076</v>
      </c>
    </row>
    <row r="27" spans="1:19" x14ac:dyDescent="0.25">
      <c r="B27">
        <v>6534</v>
      </c>
      <c r="C27" s="4">
        <v>39367</v>
      </c>
      <c r="D27" s="4">
        <v>40402</v>
      </c>
      <c r="E27">
        <v>40829</v>
      </c>
      <c r="F27">
        <v>6020</v>
      </c>
      <c r="G27">
        <v>910</v>
      </c>
      <c r="I27">
        <v>2124588.0096</v>
      </c>
      <c r="J27">
        <v>1540207.6439534379</v>
      </c>
      <c r="K27">
        <v>1.3794166117411037</v>
      </c>
      <c r="L27">
        <v>2.8334905274803833E-3</v>
      </c>
      <c r="M27">
        <v>3.9085639028175025E-3</v>
      </c>
      <c r="N27">
        <v>5.9082942717008768E-4</v>
      </c>
      <c r="O27">
        <v>8304.0880026814448</v>
      </c>
      <c r="P27">
        <v>1901.3370972663899</v>
      </c>
      <c r="S27">
        <v>0.10340116145019848</v>
      </c>
    </row>
    <row r="28" spans="1:19" x14ac:dyDescent="0.25">
      <c r="C28" s="4" t="s">
        <v>535</v>
      </c>
      <c r="D28" s="4"/>
      <c r="F28">
        <v>3520</v>
      </c>
      <c r="I28">
        <v>757858.55039999995</v>
      </c>
      <c r="J28">
        <v>556499.47275439242</v>
      </c>
      <c r="M28">
        <v>6.3252530727078201E-3</v>
      </c>
      <c r="O28">
        <v>4583.9715236428456</v>
      </c>
      <c r="S28">
        <v>0.16733473737322263</v>
      </c>
    </row>
    <row r="29" spans="1:19" x14ac:dyDescent="0.25">
      <c r="C29" s="4" t="s">
        <v>536</v>
      </c>
      <c r="D29" s="4"/>
      <c r="F29">
        <v>810</v>
      </c>
      <c r="I29">
        <v>845611.40159999905</v>
      </c>
      <c r="J29">
        <v>499488.08042263554</v>
      </c>
      <c r="M29">
        <v>1.6216603193306E-3</v>
      </c>
      <c r="O29">
        <v>1901.3370972663899</v>
      </c>
      <c r="Q29">
        <v>7.6423869618888958</v>
      </c>
      <c r="S29">
        <v>4.2901066648957695E-2</v>
      </c>
    </row>
    <row r="30" spans="1:19" x14ac:dyDescent="0.25">
      <c r="A30" t="s">
        <v>765</v>
      </c>
      <c r="C30" s="4"/>
      <c r="D30" s="4"/>
      <c r="M30">
        <v>1.0389220614177999E-3</v>
      </c>
      <c r="R30" t="s">
        <v>764</v>
      </c>
      <c r="S30">
        <v>0.10085592454603977</v>
      </c>
    </row>
    <row r="31" spans="1:19" x14ac:dyDescent="0.25">
      <c r="A31" t="s">
        <v>766</v>
      </c>
      <c r="C31" s="4"/>
      <c r="D31" s="4"/>
      <c r="M31">
        <v>4.1349546808613601E-3</v>
      </c>
    </row>
    <row r="32" spans="1:19" s="14" customFormat="1" x14ac:dyDescent="0.25">
      <c r="C32" s="4"/>
      <c r="D32" s="4"/>
    </row>
    <row r="33" spans="1:19" s="14" customFormat="1" x14ac:dyDescent="0.25">
      <c r="A33" s="14" t="s">
        <v>885</v>
      </c>
      <c r="B33" s="14">
        <v>6327</v>
      </c>
      <c r="C33" s="4">
        <v>39367</v>
      </c>
      <c r="D33" s="4">
        <v>39729</v>
      </c>
      <c r="E33" s="14">
        <v>39744</v>
      </c>
      <c r="F33" s="14">
        <v>2570</v>
      </c>
      <c r="G33" s="14">
        <v>390</v>
      </c>
      <c r="H33" s="14" t="s">
        <v>605</v>
      </c>
      <c r="I33" s="14">
        <v>939837.42720000003</v>
      </c>
      <c r="J33" s="14">
        <v>857958.31110093312</v>
      </c>
      <c r="K33" s="14">
        <v>1.0954348422757272</v>
      </c>
      <c r="L33" s="14">
        <v>2.7345154870631648E-3</v>
      </c>
      <c r="M33" s="14">
        <v>2.9954835412715716E-3</v>
      </c>
      <c r="N33" s="14">
        <v>4.5456754128245642E-4</v>
      </c>
      <c r="O33" s="14">
        <f>F33*K33</f>
        <v>2815.2675446486187</v>
      </c>
    </row>
    <row r="34" spans="1:19" s="14" customFormat="1" x14ac:dyDescent="0.25">
      <c r="B34" s="14">
        <v>6513</v>
      </c>
      <c r="C34" s="4">
        <v>39367</v>
      </c>
      <c r="D34" s="4">
        <v>40051</v>
      </c>
      <c r="E34" s="14">
        <v>40092</v>
      </c>
      <c r="F34" s="14">
        <v>7740</v>
      </c>
      <c r="G34" s="14">
        <v>1170</v>
      </c>
      <c r="I34" s="14">
        <v>2804366.2752</v>
      </c>
      <c r="J34" s="14">
        <v>2334284.6038711909</v>
      </c>
      <c r="K34" s="14">
        <v>1.201381472742965</v>
      </c>
      <c r="L34" s="14">
        <v>2.7599818427598241E-3</v>
      </c>
      <c r="M34" s="14">
        <v>3.31579105099864E-3</v>
      </c>
      <c r="N34" s="14">
        <v>5.0122422863932924E-4</v>
      </c>
      <c r="O34" s="14">
        <f t="shared" ref="O34:O35" si="0">F34*K34</f>
        <v>9298.6925990305499</v>
      </c>
    </row>
    <row r="35" spans="1:19" s="14" customFormat="1" x14ac:dyDescent="0.25">
      <c r="B35" s="14">
        <v>6521</v>
      </c>
      <c r="C35" s="4">
        <v>39367</v>
      </c>
      <c r="D35" s="4">
        <v>40402</v>
      </c>
      <c r="E35" s="14">
        <v>40828</v>
      </c>
      <c r="F35" s="14">
        <v>9690</v>
      </c>
      <c r="G35" s="14">
        <v>1470</v>
      </c>
      <c r="I35" s="14">
        <v>3282460.6751999985</v>
      </c>
      <c r="J35" s="14">
        <v>2229548.2806154098</v>
      </c>
      <c r="K35" s="14">
        <v>1.4722536864256464</v>
      </c>
      <c r="L35" s="14">
        <v>2.9520536447583162E-3</v>
      </c>
      <c r="M35" s="14">
        <v>4.3461718610216969E-3</v>
      </c>
      <c r="N35" s="14">
        <v>6.5932638139338433E-4</v>
      </c>
      <c r="O35" s="14">
        <f t="shared" si="0"/>
        <v>14266.138221464513</v>
      </c>
    </row>
    <row r="36" spans="1:19" s="14" customFormat="1" x14ac:dyDescent="0.25">
      <c r="C36" s="4" t="s">
        <v>535</v>
      </c>
      <c r="D36" s="4"/>
      <c r="F36" s="14">
        <f>F34-F33</f>
        <v>5170</v>
      </c>
      <c r="G36" s="14">
        <f>SQRT(G33^2+G34^2)</f>
        <v>1233.288287465668</v>
      </c>
      <c r="I36" s="14">
        <f t="shared" ref="I36:J36" si="1">I34-I33</f>
        <v>1864528.848</v>
      </c>
      <c r="J36" s="14">
        <f t="shared" si="1"/>
        <v>1476326.2927702577</v>
      </c>
      <c r="K36" s="14">
        <f>I36/J36</f>
        <v>1.2629517316942844</v>
      </c>
      <c r="L36" s="14">
        <f>F36/I36</f>
        <v>2.7728184552068672E-3</v>
      </c>
      <c r="M36" s="14">
        <f>F36/J36</f>
        <v>3.5019358696773838E-3</v>
      </c>
      <c r="N36" s="14">
        <f>G36/J36</f>
        <v>8.3537649739439366E-4</v>
      </c>
      <c r="O36" s="14">
        <f t="shared" ref="O36:O37" si="2">O34-O33</f>
        <v>6483.4250543819307</v>
      </c>
    </row>
    <row r="37" spans="1:19" s="14" customFormat="1" x14ac:dyDescent="0.25">
      <c r="C37" s="4" t="s">
        <v>536</v>
      </c>
      <c r="D37" s="4"/>
      <c r="F37" s="14">
        <f>F35-F34</f>
        <v>1950</v>
      </c>
      <c r="G37" s="14">
        <f>SQRT(G34^2+G35^2)</f>
        <v>1878.776197422141</v>
      </c>
      <c r="I37" s="14">
        <f t="shared" ref="I37:J37" si="3">I35-I34</f>
        <v>478094.39999999851</v>
      </c>
      <c r="J37" s="14">
        <f t="shared" si="3"/>
        <v>-104736.32325578108</v>
      </c>
      <c r="K37" s="14">
        <f>I37/J37</f>
        <v>-4.5647430150132688</v>
      </c>
      <c r="L37" s="14">
        <f>F37/I37</f>
        <v>4.0786924088631995E-3</v>
      </c>
      <c r="M37" s="14">
        <f>F37/J37</f>
        <v>-1.8618182683745935E-2</v>
      </c>
      <c r="N37" s="14">
        <f>G37/J37</f>
        <v>-1.7938153059219968E-2</v>
      </c>
      <c r="O37" s="14">
        <f t="shared" si="2"/>
        <v>4967.4456224339629</v>
      </c>
    </row>
    <row r="38" spans="1:19" s="14" customFormat="1" x14ac:dyDescent="0.25">
      <c r="C38" s="4"/>
      <c r="D38" s="4"/>
    </row>
    <row r="39" spans="1:19" x14ac:dyDescent="0.25">
      <c r="C39" s="4"/>
      <c r="D39" s="4"/>
      <c r="O39" t="s">
        <v>767</v>
      </c>
    </row>
    <row r="40" spans="1:19" x14ac:dyDescent="0.25">
      <c r="A40" t="s">
        <v>768</v>
      </c>
      <c r="C40" s="4">
        <v>39367</v>
      </c>
      <c r="D40" s="4">
        <v>39729</v>
      </c>
      <c r="K40">
        <v>1.1160120288685713</v>
      </c>
      <c r="N40" t="s">
        <v>769</v>
      </c>
      <c r="O40">
        <v>1462.2162531278541</v>
      </c>
      <c r="P40">
        <v>1462.2162531278541</v>
      </c>
      <c r="Q40">
        <v>27.600000000000033</v>
      </c>
      <c r="R40">
        <v>52.978849751009143</v>
      </c>
    </row>
    <row r="41" spans="1:19" x14ac:dyDescent="0.25">
      <c r="C41" s="4">
        <v>39367</v>
      </c>
      <c r="D41" s="4">
        <v>40051</v>
      </c>
      <c r="K41">
        <v>1.4494149594649877</v>
      </c>
      <c r="N41" t="s">
        <v>535</v>
      </c>
      <c r="O41">
        <v>3508.559415939535</v>
      </c>
      <c r="P41">
        <v>2046.3431628116814</v>
      </c>
      <c r="Q41">
        <v>26.399999999999967</v>
      </c>
      <c r="R41">
        <v>77.512998591351661</v>
      </c>
    </row>
    <row r="42" spans="1:19" x14ac:dyDescent="0.25">
      <c r="C42" s="4">
        <v>39367</v>
      </c>
      <c r="D42" s="4">
        <v>40402</v>
      </c>
      <c r="K42">
        <v>1.6564040021219018E-3</v>
      </c>
      <c r="N42" t="s">
        <v>536</v>
      </c>
      <c r="O42">
        <v>8324.5086694161218</v>
      </c>
      <c r="P42">
        <v>4815.9492534765859</v>
      </c>
      <c r="Q42">
        <v>26.999999999999869</v>
      </c>
      <c r="R42">
        <v>178.36849086950406</v>
      </c>
    </row>
    <row r="43" spans="1:19" x14ac:dyDescent="0.25">
      <c r="K43">
        <v>1.6564040021219018E-3</v>
      </c>
    </row>
    <row r="44" spans="1:19" x14ac:dyDescent="0.25">
      <c r="K44">
        <v>668533.09912103298</v>
      </c>
      <c r="N44" t="s">
        <v>770</v>
      </c>
      <c r="O44">
        <v>1.2438511594175077</v>
      </c>
      <c r="R44" t="s">
        <v>771</v>
      </c>
      <c r="S44">
        <v>4.3908105160029354E-2</v>
      </c>
    </row>
    <row r="45" spans="1:19" x14ac:dyDescent="0.25">
      <c r="K45">
        <v>0.95160844986197313</v>
      </c>
      <c r="O45">
        <v>1.824894535440124</v>
      </c>
    </row>
    <row r="46" spans="1:19" x14ac:dyDescent="0.25">
      <c r="O46">
        <v>0.99754692228146724</v>
      </c>
    </row>
    <row r="48" spans="1:19" x14ac:dyDescent="0.25">
      <c r="N48" t="s">
        <v>772</v>
      </c>
      <c r="O48" t="s">
        <v>683</v>
      </c>
      <c r="P48" t="s">
        <v>773</v>
      </c>
    </row>
    <row r="49" spans="14:17" x14ac:dyDescent="0.25">
      <c r="N49" t="s">
        <v>774</v>
      </c>
      <c r="O49">
        <v>3280.9956349000595</v>
      </c>
    </row>
    <row r="50" spans="14:17" x14ac:dyDescent="0.25">
      <c r="N50" t="s">
        <v>775</v>
      </c>
      <c r="O50">
        <v>9911.3103213545855</v>
      </c>
    </row>
    <row r="51" spans="14:17" x14ac:dyDescent="0.25">
      <c r="N51" t="s">
        <v>776</v>
      </c>
      <c r="O51">
        <v>16628.596672097567</v>
      </c>
    </row>
    <row r="52" spans="14:17" x14ac:dyDescent="0.25">
      <c r="N52" t="s">
        <v>777</v>
      </c>
      <c r="O52">
        <v>6630.314686454527</v>
      </c>
    </row>
    <row r="53" spans="14:17" x14ac:dyDescent="0.25">
      <c r="N53" t="s">
        <v>778</v>
      </c>
      <c r="O53">
        <v>6717.2863507429802</v>
      </c>
      <c r="Q53">
        <v>26.999999999999865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9"/>
  <sheetViews>
    <sheetView workbookViewId="0"/>
    <sheetView topLeftCell="A7" workbookViewId="1">
      <selection activeCell="C32" sqref="C32"/>
    </sheetView>
  </sheetViews>
  <sheetFormatPr defaultRowHeight="15" x14ac:dyDescent="0.25"/>
  <cols>
    <col min="10" max="10" width="14" customWidth="1"/>
    <col min="11" max="11" width="13" customWidth="1"/>
    <col min="12" max="12" width="13.28515625" customWidth="1"/>
  </cols>
  <sheetData>
    <row r="1" spans="2:16" x14ac:dyDescent="0.25">
      <c r="C1" t="s">
        <v>853</v>
      </c>
      <c r="E1" t="s">
        <v>850</v>
      </c>
      <c r="F1">
        <v>4</v>
      </c>
    </row>
    <row r="2" spans="2:16" x14ac:dyDescent="0.25">
      <c r="E2" t="s">
        <v>851</v>
      </c>
      <c r="F2">
        <v>13</v>
      </c>
    </row>
    <row r="3" spans="2:16" x14ac:dyDescent="0.25">
      <c r="E3" t="s">
        <v>854</v>
      </c>
      <c r="F3" t="s">
        <v>855</v>
      </c>
      <c r="G3" t="s">
        <v>856</v>
      </c>
      <c r="H3" t="s">
        <v>857</v>
      </c>
      <c r="J3" s="14" t="s">
        <v>858</v>
      </c>
      <c r="K3" s="14" t="s">
        <v>859</v>
      </c>
      <c r="L3" s="14" t="s">
        <v>860</v>
      </c>
    </row>
    <row r="4" spans="2:16" x14ac:dyDescent="0.25">
      <c r="E4" t="s">
        <v>481</v>
      </c>
      <c r="F4" t="s">
        <v>531</v>
      </c>
      <c r="G4" t="s">
        <v>531</v>
      </c>
      <c r="H4" t="s">
        <v>531</v>
      </c>
      <c r="J4" s="14" t="s">
        <v>861</v>
      </c>
      <c r="K4" s="14" t="s">
        <v>861</v>
      </c>
      <c r="L4" s="14" t="s">
        <v>861</v>
      </c>
    </row>
    <row r="5" spans="2:16" x14ac:dyDescent="0.25">
      <c r="J5" s="14"/>
      <c r="K5" s="14"/>
      <c r="L5" s="14"/>
    </row>
    <row r="6" spans="2:16" x14ac:dyDescent="0.25">
      <c r="C6" t="s">
        <v>600</v>
      </c>
      <c r="D6" t="s">
        <v>852</v>
      </c>
      <c r="E6">
        <v>3</v>
      </c>
      <c r="F6">
        <v>9</v>
      </c>
      <c r="G6">
        <v>18</v>
      </c>
      <c r="H6">
        <v>28</v>
      </c>
      <c r="J6" s="14"/>
      <c r="K6" s="14"/>
      <c r="L6" s="14"/>
    </row>
    <row r="7" spans="2:16" x14ac:dyDescent="0.25">
      <c r="J7" s="14"/>
      <c r="K7" s="14"/>
      <c r="L7" s="14"/>
    </row>
    <row r="8" spans="2:16" x14ac:dyDescent="0.25">
      <c r="B8">
        <v>13</v>
      </c>
      <c r="C8" t="s">
        <v>22</v>
      </c>
      <c r="D8">
        <v>1100908800</v>
      </c>
      <c r="E8">
        <v>1.5767862007720922E+18</v>
      </c>
      <c r="F8">
        <v>6.3839781034340512E+16</v>
      </c>
      <c r="G8">
        <v>6.3444190502205696E+16</v>
      </c>
      <c r="H8">
        <v>8.1820474546032432E+16</v>
      </c>
      <c r="J8" s="16">
        <f>($E8-F8)/$E8</f>
        <v>0.95951272214135264</v>
      </c>
      <c r="K8" s="16">
        <f t="shared" ref="K8:L8" si="0">($E8-G8)/$E8</f>
        <v>0.95976360620663759</v>
      </c>
      <c r="L8" s="16">
        <f t="shared" si="0"/>
        <v>0.94810934132606695</v>
      </c>
      <c r="N8">
        <v>0.95951272214135264</v>
      </c>
      <c r="O8">
        <v>0.95976360620663759</v>
      </c>
      <c r="P8">
        <v>0.94810934132606695</v>
      </c>
    </row>
    <row r="9" spans="2:16" x14ac:dyDescent="0.25">
      <c r="B9">
        <v>17</v>
      </c>
      <c r="C9" t="s">
        <v>26</v>
      </c>
      <c r="D9">
        <v>1103328000</v>
      </c>
      <c r="E9">
        <v>1.4437759824414984E+18</v>
      </c>
      <c r="F9">
        <v>1.3060973673083498E+17</v>
      </c>
      <c r="G9">
        <v>1.3616077949146418E+17</v>
      </c>
      <c r="H9">
        <v>1.5691888700978995E+17</v>
      </c>
      <c r="J9" s="16">
        <f t="shared" ref="J9:J72" si="1">($E9-F9)/$E9</f>
        <v>0.9095360095200038</v>
      </c>
      <c r="K9" s="16">
        <f t="shared" ref="K9:K72" si="2">($E9-G9)/$E9</f>
        <v>0.90569120061049257</v>
      </c>
      <c r="L9" s="16">
        <f t="shared" ref="L9:L72" si="3">($E9-H9)/$E9</f>
        <v>0.89131354938843621</v>
      </c>
      <c r="N9">
        <v>0.9095360095200038</v>
      </c>
      <c r="O9">
        <v>0.90569120061049257</v>
      </c>
      <c r="P9">
        <v>0.89131354938843621</v>
      </c>
    </row>
    <row r="10" spans="2:16" x14ac:dyDescent="0.25">
      <c r="B10">
        <v>21</v>
      </c>
      <c r="C10" t="s">
        <v>30</v>
      </c>
      <c r="D10">
        <v>1105747200</v>
      </c>
      <c r="E10">
        <v>7.3231099456068902E+17</v>
      </c>
      <c r="F10">
        <v>1.4052054345072243E+17</v>
      </c>
      <c r="G10">
        <v>1.3186813229426693E+17</v>
      </c>
      <c r="H10">
        <v>1.4913996984036627E+17</v>
      </c>
      <c r="J10" s="16">
        <f t="shared" si="1"/>
        <v>0.80811356855973426</v>
      </c>
      <c r="K10" s="16">
        <f t="shared" si="2"/>
        <v>0.81992878261595115</v>
      </c>
      <c r="L10" s="16">
        <f t="shared" si="3"/>
        <v>0.79634339652399344</v>
      </c>
      <c r="N10">
        <v>0.80811356855973426</v>
      </c>
      <c r="O10">
        <v>0.81992878261595115</v>
      </c>
      <c r="P10">
        <v>0.79634339652399344</v>
      </c>
    </row>
    <row r="11" spans="2:16" x14ac:dyDescent="0.25">
      <c r="B11">
        <v>25</v>
      </c>
      <c r="C11" t="s">
        <v>34</v>
      </c>
      <c r="D11">
        <v>1108166400</v>
      </c>
      <c r="E11">
        <v>2.5791600759612595E+17</v>
      </c>
      <c r="F11">
        <v>3.3363030546224896E+17</v>
      </c>
      <c r="G11">
        <v>3.816890229960112E+17</v>
      </c>
      <c r="H11">
        <v>3.5888387789136326E+17</v>
      </c>
      <c r="J11" s="16">
        <f t="shared" si="1"/>
        <v>-0.29356184042940453</v>
      </c>
      <c r="K11" s="16">
        <f t="shared" si="2"/>
        <v>-0.47989660104270471</v>
      </c>
      <c r="L11" s="16">
        <f t="shared" si="3"/>
        <v>-0.39147578018245466</v>
      </c>
      <c r="N11">
        <v>-0.29356184042940453</v>
      </c>
      <c r="O11">
        <v>-0.47989660104270471</v>
      </c>
      <c r="P11">
        <v>-0.39147578018245466</v>
      </c>
    </row>
    <row r="12" spans="2:16" x14ac:dyDescent="0.25">
      <c r="B12">
        <v>29</v>
      </c>
      <c r="C12" t="s">
        <v>38</v>
      </c>
      <c r="D12">
        <v>1110582000</v>
      </c>
      <c r="E12">
        <v>1.2015683929811756E+18</v>
      </c>
      <c r="F12">
        <v>2.5603901376085082E+17</v>
      </c>
      <c r="G12">
        <v>2.1867788130798006E+17</v>
      </c>
      <c r="H12">
        <v>2.668290478515313E+17</v>
      </c>
      <c r="J12" s="16">
        <f t="shared" si="1"/>
        <v>0.78691265910748531</v>
      </c>
      <c r="K12" s="16">
        <f t="shared" si="2"/>
        <v>0.81800629694875304</v>
      </c>
      <c r="L12" s="16">
        <f t="shared" si="3"/>
        <v>0.77793270078492194</v>
      </c>
      <c r="N12">
        <v>0.78691265910748531</v>
      </c>
      <c r="O12">
        <v>0.81800629694875304</v>
      </c>
      <c r="P12">
        <v>0.77793270078492194</v>
      </c>
    </row>
    <row r="13" spans="2:16" x14ac:dyDescent="0.25">
      <c r="B13">
        <v>33</v>
      </c>
      <c r="C13" t="s">
        <v>42</v>
      </c>
      <c r="D13">
        <v>1113001200</v>
      </c>
      <c r="E13">
        <v>2.144067986270657E+18</v>
      </c>
      <c r="F13">
        <v>1.1106782664588494E+17</v>
      </c>
      <c r="G13">
        <v>1.1600716062876666E+17</v>
      </c>
      <c r="H13">
        <v>1.3566903283535754E+17</v>
      </c>
      <c r="J13" s="16">
        <f t="shared" si="1"/>
        <v>0.94819761903209343</v>
      </c>
      <c r="K13" s="16">
        <f t="shared" si="2"/>
        <v>0.94589389824781311</v>
      </c>
      <c r="L13" s="16">
        <f t="shared" si="3"/>
        <v>0.93672353968992506</v>
      </c>
      <c r="N13">
        <v>0.94819761903209343</v>
      </c>
      <c r="O13">
        <v>0.94589389824781311</v>
      </c>
      <c r="P13">
        <v>0.93672353968992506</v>
      </c>
    </row>
    <row r="14" spans="2:16" x14ac:dyDescent="0.25">
      <c r="B14">
        <v>37</v>
      </c>
      <c r="C14" t="s">
        <v>46</v>
      </c>
      <c r="D14">
        <v>1115420400</v>
      </c>
      <c r="E14">
        <v>2.1256134319352781E+18</v>
      </c>
      <c r="F14">
        <v>1.7360912256300864E+17</v>
      </c>
      <c r="G14">
        <v>1.6124746028496035E+17</v>
      </c>
      <c r="H14">
        <v>2.1752552292180346E+17</v>
      </c>
      <c r="J14" s="16">
        <f t="shared" si="1"/>
        <v>0.91832516677082487</v>
      </c>
      <c r="K14" s="16">
        <f t="shared" si="2"/>
        <v>0.92414074080339648</v>
      </c>
      <c r="L14" s="16">
        <f t="shared" si="3"/>
        <v>0.8976645895939056</v>
      </c>
      <c r="N14">
        <v>0.91832516677082487</v>
      </c>
      <c r="O14">
        <v>0.92414074080339648</v>
      </c>
      <c r="P14">
        <v>0.8976645895939056</v>
      </c>
    </row>
    <row r="15" spans="2:16" x14ac:dyDescent="0.25">
      <c r="B15">
        <v>41</v>
      </c>
      <c r="C15" t="s">
        <v>50</v>
      </c>
      <c r="D15">
        <v>1117839600</v>
      </c>
      <c r="E15">
        <v>2.0492312594020183E+18</v>
      </c>
      <c r="F15">
        <v>1.0124625385054838E+17</v>
      </c>
      <c r="G15">
        <v>1.0186897884257211E+17</v>
      </c>
      <c r="H15">
        <v>1.2000941492731232E+17</v>
      </c>
      <c r="J15" s="16">
        <f t="shared" si="1"/>
        <v>0.95059305611017619</v>
      </c>
      <c r="K15" s="16">
        <f t="shared" si="2"/>
        <v>0.95028917386693668</v>
      </c>
      <c r="L15" s="16">
        <f t="shared" si="3"/>
        <v>0.94143686107817226</v>
      </c>
      <c r="N15">
        <v>0.95059305611017619</v>
      </c>
      <c r="O15">
        <v>0.95028917386693668</v>
      </c>
      <c r="P15">
        <v>0.94143686107817226</v>
      </c>
    </row>
    <row r="16" spans="2:16" x14ac:dyDescent="0.25">
      <c r="B16">
        <v>45</v>
      </c>
      <c r="C16" t="s">
        <v>54</v>
      </c>
      <c r="D16">
        <v>1120258800</v>
      </c>
      <c r="E16">
        <v>2.1046569726024996E+18</v>
      </c>
      <c r="F16">
        <v>1.3983039272989368E+17</v>
      </c>
      <c r="G16">
        <v>1.3177725503472925E+17</v>
      </c>
      <c r="H16">
        <v>1.5393909192770963E+17</v>
      </c>
      <c r="J16" s="16">
        <f t="shared" si="1"/>
        <v>0.93356143326435415</v>
      </c>
      <c r="K16" s="16">
        <f t="shared" si="2"/>
        <v>0.93738777541891738</v>
      </c>
      <c r="L16" s="16">
        <f t="shared" si="3"/>
        <v>0.92685787093496885</v>
      </c>
      <c r="N16">
        <v>0.93356143326435415</v>
      </c>
      <c r="O16">
        <v>0.93738777541891738</v>
      </c>
      <c r="P16">
        <v>0.92685787093496885</v>
      </c>
    </row>
    <row r="17" spans="2:16" x14ac:dyDescent="0.25">
      <c r="B17">
        <v>49</v>
      </c>
      <c r="C17" t="s">
        <v>58</v>
      </c>
      <c r="D17">
        <v>1122678000</v>
      </c>
      <c r="E17">
        <v>6.5901003234985062E+17</v>
      </c>
      <c r="F17">
        <v>3.0874028774145584E+16</v>
      </c>
      <c r="G17">
        <v>2.92624181806624E+16</v>
      </c>
      <c r="H17">
        <v>3.4995418654728528E+16</v>
      </c>
      <c r="J17" s="16">
        <f t="shared" si="1"/>
        <v>0.95315089716607626</v>
      </c>
      <c r="K17" s="16">
        <f t="shared" si="2"/>
        <v>0.95559639953230979</v>
      </c>
      <c r="L17" s="16">
        <f t="shared" si="3"/>
        <v>0.94689698648449339</v>
      </c>
      <c r="N17">
        <v>0.95315089716607626</v>
      </c>
      <c r="O17">
        <v>0.95559639953230979</v>
      </c>
      <c r="P17">
        <v>0.94689698648449339</v>
      </c>
    </row>
    <row r="18" spans="2:16" x14ac:dyDescent="0.25">
      <c r="B18">
        <v>53</v>
      </c>
      <c r="C18" t="s">
        <v>62</v>
      </c>
      <c r="D18">
        <v>1125097200</v>
      </c>
      <c r="E18">
        <v>1.0900008E+18</v>
      </c>
      <c r="F18">
        <v>0</v>
      </c>
      <c r="G18">
        <v>0</v>
      </c>
      <c r="H18">
        <v>0</v>
      </c>
      <c r="J18" s="16">
        <f t="shared" si="1"/>
        <v>1</v>
      </c>
      <c r="K18" s="16">
        <f t="shared" si="2"/>
        <v>1</v>
      </c>
      <c r="L18" s="16">
        <f t="shared" si="3"/>
        <v>1</v>
      </c>
      <c r="N18">
        <v>1</v>
      </c>
      <c r="O18">
        <v>1</v>
      </c>
      <c r="P18">
        <v>1</v>
      </c>
    </row>
    <row r="19" spans="2:16" x14ac:dyDescent="0.25">
      <c r="B19">
        <v>57</v>
      </c>
      <c r="C19" t="s">
        <v>66</v>
      </c>
      <c r="D19">
        <v>1127516400</v>
      </c>
      <c r="E19">
        <v>2.4120117951948652E+18</v>
      </c>
      <c r="F19">
        <v>187822749173230</v>
      </c>
      <c r="G19">
        <v>149551726235999.56</v>
      </c>
      <c r="H19">
        <v>178710297660067.31</v>
      </c>
      <c r="J19" s="16">
        <f t="shared" si="1"/>
        <v>0.99992213025261845</v>
      </c>
      <c r="K19" s="16">
        <f t="shared" si="2"/>
        <v>0.99993799709995856</v>
      </c>
      <c r="L19" s="16">
        <f t="shared" si="3"/>
        <v>0.99992590819911575</v>
      </c>
      <c r="N19">
        <v>0.99992213025261845</v>
      </c>
      <c r="O19">
        <v>0.99993799709995856</v>
      </c>
      <c r="P19">
        <v>0.99992590819911575</v>
      </c>
    </row>
    <row r="20" spans="2:16" x14ac:dyDescent="0.25">
      <c r="B20">
        <v>61</v>
      </c>
      <c r="C20" t="s">
        <v>70</v>
      </c>
      <c r="D20">
        <v>1129935600</v>
      </c>
      <c r="E20">
        <v>5.6176862657498189E+17</v>
      </c>
      <c r="F20">
        <v>3.5582849560072144E+16</v>
      </c>
      <c r="G20">
        <v>2.8533544494403968E+16</v>
      </c>
      <c r="H20">
        <v>3.079919002848564E+16</v>
      </c>
      <c r="J20" s="16">
        <f t="shared" si="1"/>
        <v>0.93665924390079358</v>
      </c>
      <c r="K20" s="16">
        <f t="shared" si="2"/>
        <v>0.94920765748637714</v>
      </c>
      <c r="L20" s="16">
        <f t="shared" si="3"/>
        <v>0.94517459934303627</v>
      </c>
      <c r="N20">
        <v>0.93665924390079358</v>
      </c>
      <c r="O20">
        <v>0.94920765748637714</v>
      </c>
      <c r="P20">
        <v>0.94517459934303627</v>
      </c>
    </row>
    <row r="21" spans="2:16" x14ac:dyDescent="0.25">
      <c r="B21">
        <v>65</v>
      </c>
      <c r="C21" t="s">
        <v>74</v>
      </c>
      <c r="D21">
        <v>1132358400</v>
      </c>
      <c r="E21">
        <v>1.225775627051989E+18</v>
      </c>
      <c r="F21">
        <v>1.7356503760407811E+17</v>
      </c>
      <c r="G21">
        <v>1.4032867186499114E+17</v>
      </c>
      <c r="H21">
        <v>1.8096913180442778E+17</v>
      </c>
      <c r="J21" s="16">
        <f t="shared" si="1"/>
        <v>0.85840390869778926</v>
      </c>
      <c r="K21" s="16">
        <f t="shared" si="2"/>
        <v>0.88551846784351229</v>
      </c>
      <c r="L21" s="16">
        <f t="shared" si="3"/>
        <v>0.85236357469461066</v>
      </c>
      <c r="N21">
        <v>0.85840390869778926</v>
      </c>
      <c r="O21">
        <v>0.88551846784351229</v>
      </c>
      <c r="P21">
        <v>0.85236357469461066</v>
      </c>
    </row>
    <row r="22" spans="2:16" x14ac:dyDescent="0.25">
      <c r="B22">
        <v>69</v>
      </c>
      <c r="C22" t="s">
        <v>78</v>
      </c>
      <c r="D22">
        <v>1134777600</v>
      </c>
      <c r="E22">
        <v>1.4626342975612385E+18</v>
      </c>
      <c r="F22">
        <v>2.18280698474492E+17</v>
      </c>
      <c r="G22">
        <v>1.8133082188661536E+17</v>
      </c>
      <c r="H22">
        <v>2.0583032541092835E+17</v>
      </c>
      <c r="J22" s="16">
        <f t="shared" si="1"/>
        <v>0.85076194450079012</v>
      </c>
      <c r="K22" s="16">
        <f t="shared" si="2"/>
        <v>0.87602449758701684</v>
      </c>
      <c r="L22" s="16">
        <f t="shared" si="3"/>
        <v>0.85927423843805317</v>
      </c>
      <c r="N22">
        <v>0.85076194450079012</v>
      </c>
      <c r="O22">
        <v>0.87602449758701684</v>
      </c>
      <c r="P22">
        <v>0.85927423843805317</v>
      </c>
    </row>
    <row r="23" spans="2:16" x14ac:dyDescent="0.25">
      <c r="B23">
        <v>73</v>
      </c>
      <c r="C23" t="s">
        <v>82</v>
      </c>
      <c r="D23">
        <v>1137196800</v>
      </c>
      <c r="E23">
        <v>1.7086212026808026E+18</v>
      </c>
      <c r="F23">
        <v>1.4920533235505638E+17</v>
      </c>
      <c r="G23">
        <v>1.5337774657027155E+17</v>
      </c>
      <c r="H23">
        <v>1.76442206758792E+17</v>
      </c>
      <c r="J23" s="16">
        <f t="shared" si="1"/>
        <v>0.91267500829267756</v>
      </c>
      <c r="K23" s="16">
        <f t="shared" si="2"/>
        <v>0.91023303097864872</v>
      </c>
      <c r="L23" s="16">
        <f t="shared" si="3"/>
        <v>0.89673415823123548</v>
      </c>
      <c r="N23">
        <v>0.91267500829267756</v>
      </c>
      <c r="O23">
        <v>0.91023303097864872</v>
      </c>
      <c r="P23">
        <v>0.89673415823123548</v>
      </c>
    </row>
    <row r="24" spans="2:16" x14ac:dyDescent="0.25">
      <c r="B24">
        <v>77</v>
      </c>
      <c r="C24" t="s">
        <v>86</v>
      </c>
      <c r="D24">
        <v>1139616000</v>
      </c>
      <c r="E24">
        <v>1.6199541688015995E+18</v>
      </c>
      <c r="F24">
        <v>4.6945258400759008E+17</v>
      </c>
      <c r="G24">
        <v>6.0100082341043264E+17</v>
      </c>
      <c r="H24">
        <v>5.8839879956725939E+17</v>
      </c>
      <c r="J24" s="16">
        <f t="shared" si="1"/>
        <v>0.71020625580112606</v>
      </c>
      <c r="K24" s="16">
        <f t="shared" si="2"/>
        <v>0.62900134152866949</v>
      </c>
      <c r="L24" s="16">
        <f t="shared" si="3"/>
        <v>0.63678058867397358</v>
      </c>
      <c r="N24">
        <v>0.71020625580112606</v>
      </c>
      <c r="O24">
        <v>0.62900134152866949</v>
      </c>
      <c r="P24">
        <v>0.63678058867397358</v>
      </c>
    </row>
    <row r="25" spans="2:16" x14ac:dyDescent="0.25">
      <c r="B25">
        <v>81</v>
      </c>
      <c r="C25" t="s">
        <v>90</v>
      </c>
      <c r="D25">
        <v>1142031600</v>
      </c>
      <c r="E25">
        <v>1.6806921303011464E+18</v>
      </c>
      <c r="F25">
        <v>1.1754066860532083E+18</v>
      </c>
      <c r="G25">
        <v>1.4052369079271363E+18</v>
      </c>
      <c r="H25">
        <v>1.4302943906028741E+18</v>
      </c>
      <c r="J25" s="16">
        <f t="shared" si="1"/>
        <v>0.30064128649034672</v>
      </c>
      <c r="K25" s="16">
        <f t="shared" si="2"/>
        <v>0.16389392049134785</v>
      </c>
      <c r="L25" s="16">
        <f t="shared" si="3"/>
        <v>0.1489848944871337</v>
      </c>
      <c r="N25">
        <v>0.30064128649034672</v>
      </c>
      <c r="O25">
        <v>0.16389392049134785</v>
      </c>
      <c r="P25">
        <v>0.1489848944871337</v>
      </c>
    </row>
    <row r="26" spans="2:16" x14ac:dyDescent="0.25">
      <c r="B26">
        <v>85</v>
      </c>
      <c r="C26" t="s">
        <v>94</v>
      </c>
      <c r="D26">
        <v>1144450800</v>
      </c>
      <c r="E26">
        <v>1.6036870406423491E+18</v>
      </c>
      <c r="F26">
        <v>1.4539355494411174E+18</v>
      </c>
      <c r="G26">
        <v>1.750534359493397E+18</v>
      </c>
      <c r="H26">
        <v>1.7626301952020221E+18</v>
      </c>
      <c r="J26" s="16">
        <f t="shared" si="1"/>
        <v>9.3379498247519288E-2</v>
      </c>
      <c r="K26" s="16">
        <f t="shared" si="2"/>
        <v>-9.1568563647074774E-2</v>
      </c>
      <c r="L26" s="16">
        <f t="shared" si="3"/>
        <v>-9.9111079987283038E-2</v>
      </c>
      <c r="N26">
        <v>9.3379498247519288E-2</v>
      </c>
      <c r="O26">
        <v>-9.1568563647074774E-2</v>
      </c>
      <c r="P26">
        <v>-9.9111079987283038E-2</v>
      </c>
    </row>
    <row r="27" spans="2:16" x14ac:dyDescent="0.25">
      <c r="B27">
        <v>89</v>
      </c>
      <c r="C27" t="s">
        <v>98</v>
      </c>
      <c r="D27">
        <v>1146870000</v>
      </c>
      <c r="E27">
        <v>2.9947374173254989E+18</v>
      </c>
      <c r="F27">
        <v>2.4459297830150907E+18</v>
      </c>
      <c r="G27">
        <v>2.9646164245436349E+18</v>
      </c>
      <c r="H27">
        <v>2.8930533859115039E+18</v>
      </c>
      <c r="J27" s="16">
        <f t="shared" si="1"/>
        <v>0.1832573470833814</v>
      </c>
      <c r="K27" s="16">
        <f t="shared" si="2"/>
        <v>1.0057974568189021E-2</v>
      </c>
      <c r="L27" s="16">
        <f t="shared" si="3"/>
        <v>3.3954239468783093E-2</v>
      </c>
      <c r="N27">
        <v>0.1832573470833814</v>
      </c>
      <c r="O27">
        <v>1.0057974568189021E-2</v>
      </c>
      <c r="P27">
        <v>3.3954239468783093E-2</v>
      </c>
    </row>
    <row r="28" spans="2:16" x14ac:dyDescent="0.25">
      <c r="B28">
        <v>93</v>
      </c>
      <c r="C28" t="s">
        <v>102</v>
      </c>
      <c r="D28">
        <v>1149289200</v>
      </c>
      <c r="E28">
        <v>1.9492559984071962E+18</v>
      </c>
      <c r="F28">
        <v>9.2450160691012864E+17</v>
      </c>
      <c r="G28">
        <v>9.6499822180785587E+17</v>
      </c>
      <c r="H28">
        <v>9.7706131267695808E+17</v>
      </c>
      <c r="J28" s="16">
        <f t="shared" si="1"/>
        <v>0.5257156537337474</v>
      </c>
      <c r="K28" s="16">
        <f t="shared" si="2"/>
        <v>0.50494023227508911</v>
      </c>
      <c r="L28" s="16">
        <f t="shared" si="3"/>
        <v>0.49875167065005915</v>
      </c>
      <c r="N28">
        <v>0.5257156537337474</v>
      </c>
      <c r="O28">
        <v>0.50494023227508911</v>
      </c>
      <c r="P28">
        <v>0.49875167065005915</v>
      </c>
    </row>
    <row r="29" spans="2:16" x14ac:dyDescent="0.25">
      <c r="B29">
        <v>97</v>
      </c>
      <c r="C29" t="s">
        <v>106</v>
      </c>
      <c r="D29">
        <v>1151708400</v>
      </c>
      <c r="E29">
        <v>1.6721625135099773E+18</v>
      </c>
      <c r="F29">
        <v>5.4525951914744256E+17</v>
      </c>
      <c r="G29">
        <v>6.0182774726167821E+17</v>
      </c>
      <c r="H29">
        <v>5.9046497601259789E+17</v>
      </c>
      <c r="J29" s="16">
        <f t="shared" si="1"/>
        <v>0.67391954146675159</v>
      </c>
      <c r="K29" s="16">
        <f t="shared" si="2"/>
        <v>0.64009015726683005</v>
      </c>
      <c r="L29" s="16">
        <f t="shared" si="3"/>
        <v>0.64688541260671273</v>
      </c>
      <c r="N29">
        <v>0.67391954146675159</v>
      </c>
      <c r="O29">
        <v>0.64009015726683005</v>
      </c>
      <c r="P29">
        <v>0.64688541260671273</v>
      </c>
    </row>
    <row r="30" spans="2:16" x14ac:dyDescent="0.25">
      <c r="B30">
        <v>101</v>
      </c>
      <c r="C30" t="s">
        <v>110</v>
      </c>
      <c r="D30">
        <v>1154127600</v>
      </c>
      <c r="E30">
        <v>2.5556053016948137E+18</v>
      </c>
      <c r="F30">
        <v>1.9274588244598687E+18</v>
      </c>
      <c r="G30">
        <v>2.2451158387434757E+18</v>
      </c>
      <c r="H30">
        <v>2.1335654071130614E+18</v>
      </c>
      <c r="J30" s="16">
        <f t="shared" si="1"/>
        <v>0.24579166306251357</v>
      </c>
      <c r="K30" s="16">
        <f t="shared" si="2"/>
        <v>0.12149351182885289</v>
      </c>
      <c r="L30" s="16">
        <f t="shared" si="3"/>
        <v>0.16514283105527525</v>
      </c>
      <c r="N30">
        <v>0.24579166306251357</v>
      </c>
      <c r="O30">
        <v>0.12149351182885289</v>
      </c>
      <c r="P30">
        <v>0.16514283105527525</v>
      </c>
    </row>
    <row r="31" spans="2:16" x14ac:dyDescent="0.25">
      <c r="B31">
        <v>105</v>
      </c>
      <c r="C31" t="s">
        <v>114</v>
      </c>
      <c r="D31">
        <v>1156546800</v>
      </c>
      <c r="E31">
        <v>2.8478482537075323E+18</v>
      </c>
      <c r="F31">
        <v>1.9664241591752655E+18</v>
      </c>
      <c r="G31">
        <v>2.1003118415419082E+18</v>
      </c>
      <c r="H31">
        <v>2.0777428936494886E+18</v>
      </c>
      <c r="J31" s="16">
        <f t="shared" si="1"/>
        <v>0.30950528820654888</v>
      </c>
      <c r="K31" s="16">
        <f t="shared" si="2"/>
        <v>0.26249165881378256</v>
      </c>
      <c r="L31" s="16">
        <f t="shared" si="3"/>
        <v>0.27041657119738227</v>
      </c>
      <c r="N31">
        <v>0.30950528820654888</v>
      </c>
      <c r="O31">
        <v>0.26249165881378256</v>
      </c>
      <c r="P31">
        <v>0.27041657119738227</v>
      </c>
    </row>
    <row r="32" spans="2:16" x14ac:dyDescent="0.25">
      <c r="B32">
        <v>109</v>
      </c>
      <c r="C32" t="s">
        <v>118</v>
      </c>
      <c r="D32">
        <v>1158966000</v>
      </c>
      <c r="E32">
        <v>2.3203305308142879E+18</v>
      </c>
      <c r="F32">
        <v>1.8508962900081876E+18</v>
      </c>
      <c r="G32">
        <v>1.9711862818773519E+18</v>
      </c>
      <c r="H32">
        <v>1.9855146317108774E+18</v>
      </c>
      <c r="J32" s="16">
        <f t="shared" si="1"/>
        <v>0.202313521531503</v>
      </c>
      <c r="K32" s="16">
        <f t="shared" si="2"/>
        <v>0.15047177300830869</v>
      </c>
      <c r="L32" s="16">
        <f t="shared" si="3"/>
        <v>0.14429663992134406</v>
      </c>
      <c r="N32">
        <v>0.202313521531503</v>
      </c>
      <c r="O32">
        <v>0.15047177300830869</v>
      </c>
      <c r="P32">
        <v>0.14429663992134406</v>
      </c>
    </row>
    <row r="33" spans="2:16" x14ac:dyDescent="0.25">
      <c r="B33">
        <v>113</v>
      </c>
      <c r="C33" t="s">
        <v>122</v>
      </c>
      <c r="D33">
        <v>1161385200</v>
      </c>
      <c r="E33">
        <v>2.4032870674603515E+18</v>
      </c>
      <c r="F33">
        <v>1.8180364199007107E+18</v>
      </c>
      <c r="G33">
        <v>1.8904814803227069E+18</v>
      </c>
      <c r="H33">
        <v>1.9103390310323494E+18</v>
      </c>
      <c r="J33" s="16">
        <f t="shared" si="1"/>
        <v>0.243520907462003</v>
      </c>
      <c r="K33" s="16">
        <f t="shared" si="2"/>
        <v>0.21337675140055012</v>
      </c>
      <c r="L33" s="16">
        <f t="shared" si="3"/>
        <v>0.20511408857574379</v>
      </c>
      <c r="N33">
        <v>0.243520907462003</v>
      </c>
      <c r="O33">
        <v>0.21337675140055012</v>
      </c>
      <c r="P33">
        <v>0.20511408857574379</v>
      </c>
    </row>
    <row r="34" spans="2:16" x14ac:dyDescent="0.25">
      <c r="B34">
        <v>117</v>
      </c>
      <c r="C34" t="s">
        <v>126</v>
      </c>
      <c r="D34">
        <v>1163808000</v>
      </c>
      <c r="E34">
        <v>2.2170614808713431E+18</v>
      </c>
      <c r="F34">
        <v>1.2950994979480346E+18</v>
      </c>
      <c r="G34">
        <v>1.2456181388361795E+18</v>
      </c>
      <c r="H34">
        <v>1.2414870238045793E+18</v>
      </c>
      <c r="J34" s="16">
        <f t="shared" si="1"/>
        <v>0.41584863156837748</v>
      </c>
      <c r="K34" s="16">
        <f t="shared" si="2"/>
        <v>0.43816707403773475</v>
      </c>
      <c r="L34" s="16">
        <f t="shared" si="3"/>
        <v>0.44003040307359736</v>
      </c>
      <c r="N34">
        <v>0.41584863156837748</v>
      </c>
      <c r="O34">
        <v>0.43816707403773475</v>
      </c>
      <c r="P34">
        <v>0.44003040307359736</v>
      </c>
    </row>
    <row r="35" spans="2:16" x14ac:dyDescent="0.25">
      <c r="B35">
        <v>121</v>
      </c>
      <c r="C35" t="s">
        <v>130</v>
      </c>
      <c r="D35">
        <v>1166227200</v>
      </c>
      <c r="E35">
        <v>2.7638908131962025E+18</v>
      </c>
      <c r="F35">
        <v>1.9435824786899543E+18</v>
      </c>
      <c r="G35">
        <v>2.071680912693237E+18</v>
      </c>
      <c r="H35">
        <v>2.0486848167244421E+18</v>
      </c>
      <c r="J35" s="16">
        <f t="shared" si="1"/>
        <v>0.29679476866078947</v>
      </c>
      <c r="K35" s="16">
        <f t="shared" si="2"/>
        <v>0.25044762882745147</v>
      </c>
      <c r="L35" s="16">
        <f t="shared" si="3"/>
        <v>0.25876781856106901</v>
      </c>
      <c r="N35">
        <v>0.29679476866078947</v>
      </c>
      <c r="O35">
        <v>0.25044762882745147</v>
      </c>
      <c r="P35">
        <v>0.25876781856106901</v>
      </c>
    </row>
    <row r="36" spans="2:16" x14ac:dyDescent="0.25">
      <c r="B36">
        <v>125</v>
      </c>
      <c r="C36" t="s">
        <v>134</v>
      </c>
      <c r="D36">
        <v>1168646400</v>
      </c>
      <c r="E36">
        <v>3.1057691572564378E+18</v>
      </c>
      <c r="F36">
        <v>2.7675768432182912E+18</v>
      </c>
      <c r="G36">
        <v>3.6313339853405696E+18</v>
      </c>
      <c r="H36">
        <v>3.1614961770591217E+18</v>
      </c>
      <c r="J36" s="16">
        <f t="shared" si="1"/>
        <v>0.10889164548755374</v>
      </c>
      <c r="K36" s="16">
        <f t="shared" si="2"/>
        <v>-0.16922211583439228</v>
      </c>
      <c r="L36" s="16">
        <f t="shared" si="3"/>
        <v>-1.7943065624333721E-2</v>
      </c>
      <c r="N36">
        <v>0.10889164548755374</v>
      </c>
      <c r="O36">
        <v>-0.16922211583439228</v>
      </c>
      <c r="P36">
        <v>-1.7943065624333721E-2</v>
      </c>
    </row>
    <row r="37" spans="2:16" x14ac:dyDescent="0.25">
      <c r="B37">
        <v>129</v>
      </c>
      <c r="C37" t="s">
        <v>138</v>
      </c>
      <c r="D37">
        <v>1171065600</v>
      </c>
      <c r="E37">
        <v>2.8063744730198364E+18</v>
      </c>
      <c r="F37">
        <v>2.6478768203770747E+18</v>
      </c>
      <c r="G37">
        <v>3.5809898021253391E+18</v>
      </c>
      <c r="H37">
        <v>3.0870724003097508E+18</v>
      </c>
      <c r="J37" s="16">
        <f t="shared" si="1"/>
        <v>5.6477727461726884E-2</v>
      </c>
      <c r="K37" s="16">
        <f t="shared" si="2"/>
        <v>-0.27601994550355485</v>
      </c>
      <c r="L37" s="16">
        <f t="shared" si="3"/>
        <v>-0.10002155093288945</v>
      </c>
      <c r="N37">
        <v>5.6477727461726884E-2</v>
      </c>
      <c r="O37">
        <v>-0.27601994550355485</v>
      </c>
      <c r="P37">
        <v>-0.10002155093288945</v>
      </c>
    </row>
    <row r="38" spans="2:16" x14ac:dyDescent="0.25">
      <c r="B38">
        <v>133</v>
      </c>
      <c r="C38" t="s">
        <v>142</v>
      </c>
      <c r="D38">
        <v>1173481200</v>
      </c>
      <c r="E38">
        <v>3.2442702437327319E+18</v>
      </c>
      <c r="F38">
        <v>2.7169943550635587E+18</v>
      </c>
      <c r="G38">
        <v>3.6035340372011244E+18</v>
      </c>
      <c r="H38">
        <v>3.1264784511925125E+18</v>
      </c>
      <c r="J38" s="16">
        <f t="shared" si="1"/>
        <v>0.1625252673348537</v>
      </c>
      <c r="K38" s="16">
        <f t="shared" si="2"/>
        <v>-0.11073793687884564</v>
      </c>
      <c r="L38" s="16">
        <f t="shared" si="3"/>
        <v>3.6307638911329626E-2</v>
      </c>
      <c r="N38">
        <v>0.1625252673348537</v>
      </c>
      <c r="O38">
        <v>-0.11073793687884564</v>
      </c>
      <c r="P38">
        <v>3.6307638911329626E-2</v>
      </c>
    </row>
    <row r="39" spans="2:16" x14ac:dyDescent="0.25">
      <c r="B39">
        <v>137</v>
      </c>
      <c r="C39" t="s">
        <v>146</v>
      </c>
      <c r="D39">
        <v>1175900400</v>
      </c>
      <c r="E39">
        <v>3.1255920634620749E+18</v>
      </c>
      <c r="F39">
        <v>2.5066411874148045E+18</v>
      </c>
      <c r="G39">
        <v>3.2470035271212488E+18</v>
      </c>
      <c r="H39">
        <v>2.9598920359529042E+18</v>
      </c>
      <c r="J39" s="16">
        <f t="shared" si="1"/>
        <v>0.19802676212380924</v>
      </c>
      <c r="K39" s="16">
        <f t="shared" si="2"/>
        <v>-3.8844308916209616E-2</v>
      </c>
      <c r="L39" s="16">
        <f t="shared" si="3"/>
        <v>5.3013964760849942E-2</v>
      </c>
      <c r="N39">
        <v>0.19802676212380924</v>
      </c>
      <c r="O39">
        <v>-3.8844308916209616E-2</v>
      </c>
      <c r="P39">
        <v>5.3013964760849942E-2</v>
      </c>
    </row>
    <row r="40" spans="2:16" x14ac:dyDescent="0.25">
      <c r="B40">
        <v>141</v>
      </c>
      <c r="C40" t="s">
        <v>150</v>
      </c>
      <c r="D40">
        <v>1178319600</v>
      </c>
      <c r="E40">
        <v>2.6897583598628296E+18</v>
      </c>
      <c r="F40">
        <v>2.245149326257621E+18</v>
      </c>
      <c r="G40">
        <v>2.8453485680966625E+18</v>
      </c>
      <c r="H40">
        <v>2.647890655744084E+18</v>
      </c>
      <c r="J40" s="16">
        <f t="shared" si="1"/>
        <v>0.16529701710003514</v>
      </c>
      <c r="K40" s="16">
        <f t="shared" si="2"/>
        <v>-5.784542230840678E-2</v>
      </c>
      <c r="L40" s="16">
        <f t="shared" si="3"/>
        <v>1.5565600517691389E-2</v>
      </c>
      <c r="N40">
        <v>0.16529701710003514</v>
      </c>
      <c r="O40">
        <v>-5.784542230840678E-2</v>
      </c>
      <c r="P40">
        <v>1.5565600517691389E-2</v>
      </c>
    </row>
    <row r="41" spans="2:16" x14ac:dyDescent="0.25">
      <c r="B41">
        <v>145</v>
      </c>
      <c r="C41" t="s">
        <v>154</v>
      </c>
      <c r="D41">
        <v>1180738800</v>
      </c>
      <c r="E41">
        <v>1.1910226925412093E+18</v>
      </c>
      <c r="F41">
        <v>1.093682585342523E+18</v>
      </c>
      <c r="G41">
        <v>1.3753334374030579E+18</v>
      </c>
      <c r="H41">
        <v>1.2901840055408794E+18</v>
      </c>
      <c r="J41" s="16">
        <f t="shared" si="1"/>
        <v>8.1728171770596533E-2</v>
      </c>
      <c r="K41" s="16">
        <f t="shared" si="2"/>
        <v>-0.15474998588699973</v>
      </c>
      <c r="L41" s="16">
        <f t="shared" si="3"/>
        <v>-8.3257282687113063E-2</v>
      </c>
      <c r="N41">
        <v>8.1728171770596533E-2</v>
      </c>
      <c r="O41">
        <v>-0.15474998588699973</v>
      </c>
      <c r="P41">
        <v>-8.3257282687113063E-2</v>
      </c>
    </row>
    <row r="42" spans="2:16" x14ac:dyDescent="0.25">
      <c r="B42">
        <v>149</v>
      </c>
      <c r="C42" t="s">
        <v>158</v>
      </c>
      <c r="D42">
        <v>1183158000</v>
      </c>
      <c r="E42">
        <v>982000000000</v>
      </c>
      <c r="F42">
        <v>0</v>
      </c>
      <c r="G42">
        <v>0</v>
      </c>
      <c r="H42">
        <v>0</v>
      </c>
      <c r="J42" s="16">
        <f t="shared" si="1"/>
        <v>1</v>
      </c>
      <c r="K42" s="16">
        <f t="shared" si="2"/>
        <v>1</v>
      </c>
      <c r="L42" s="16">
        <f t="shared" si="3"/>
        <v>1</v>
      </c>
      <c r="N42">
        <v>1</v>
      </c>
      <c r="O42">
        <v>1</v>
      </c>
      <c r="P42">
        <v>1</v>
      </c>
    </row>
    <row r="43" spans="2:16" x14ac:dyDescent="0.25">
      <c r="B43">
        <v>153</v>
      </c>
      <c r="C43" t="s">
        <v>162</v>
      </c>
      <c r="D43">
        <v>1185577200</v>
      </c>
      <c r="E43">
        <v>1660000000000</v>
      </c>
      <c r="F43">
        <v>0</v>
      </c>
      <c r="G43">
        <v>0</v>
      </c>
      <c r="H43">
        <v>0</v>
      </c>
      <c r="J43" s="16">
        <f t="shared" si="1"/>
        <v>1</v>
      </c>
      <c r="K43" s="16">
        <f t="shared" si="2"/>
        <v>1</v>
      </c>
      <c r="L43" s="16">
        <f t="shared" si="3"/>
        <v>1</v>
      </c>
      <c r="N43">
        <v>1</v>
      </c>
      <c r="O43">
        <v>1</v>
      </c>
      <c r="P43">
        <v>1</v>
      </c>
    </row>
    <row r="44" spans="2:16" x14ac:dyDescent="0.25">
      <c r="B44">
        <v>157</v>
      </c>
      <c r="C44" t="s">
        <v>166</v>
      </c>
      <c r="D44">
        <v>1187996400</v>
      </c>
      <c r="E44">
        <v>2.5326575348468884E+16</v>
      </c>
      <c r="F44">
        <v>3628240050906663</v>
      </c>
      <c r="G44">
        <v>3436327776642041.5</v>
      </c>
      <c r="H44">
        <v>3868874765413265.5</v>
      </c>
      <c r="J44" s="16">
        <f t="shared" si="1"/>
        <v>0.8567417820615052</v>
      </c>
      <c r="K44" s="16">
        <f t="shared" si="2"/>
        <v>0.864319287966828</v>
      </c>
      <c r="L44" s="16">
        <f t="shared" si="3"/>
        <v>0.84724050874698476</v>
      </c>
      <c r="N44">
        <v>0.8567417820615052</v>
      </c>
      <c r="O44">
        <v>0.864319287966828</v>
      </c>
      <c r="P44">
        <v>0.84724050874698476</v>
      </c>
    </row>
    <row r="45" spans="2:16" x14ac:dyDescent="0.25">
      <c r="B45">
        <v>161</v>
      </c>
      <c r="C45" t="s">
        <v>170</v>
      </c>
      <c r="D45">
        <v>1190415600</v>
      </c>
      <c r="E45">
        <v>1.7965696296360945E+18</v>
      </c>
      <c r="F45">
        <v>1.9036742840446899E+18</v>
      </c>
      <c r="G45">
        <v>1.9010191502540723E+18</v>
      </c>
      <c r="H45">
        <v>1.926744032491136E+18</v>
      </c>
      <c r="J45" s="16">
        <f t="shared" si="1"/>
        <v>-5.9616200030215429E-2</v>
      </c>
      <c r="K45" s="16">
        <f t="shared" si="2"/>
        <v>-5.8138309194915375E-2</v>
      </c>
      <c r="L45" s="16">
        <f t="shared" si="3"/>
        <v>-7.245719882363208E-2</v>
      </c>
      <c r="N45">
        <v>-5.9616200030215429E-2</v>
      </c>
      <c r="O45">
        <v>-5.8138309194915375E-2</v>
      </c>
      <c r="P45">
        <v>-7.245719882363208E-2</v>
      </c>
    </row>
    <row r="46" spans="2:16" x14ac:dyDescent="0.25">
      <c r="B46">
        <v>165</v>
      </c>
      <c r="C46" t="s">
        <v>174</v>
      </c>
      <c r="D46">
        <v>1192834800</v>
      </c>
      <c r="E46">
        <v>1.9352562096270008E+18</v>
      </c>
      <c r="F46">
        <v>2.0916280902317312E+18</v>
      </c>
      <c r="G46">
        <v>2.1481633822376497E+18</v>
      </c>
      <c r="H46">
        <v>2.1748788613453993E+18</v>
      </c>
      <c r="J46" s="16">
        <f t="shared" si="1"/>
        <v>-8.0801642607760613E-2</v>
      </c>
      <c r="K46" s="16">
        <f t="shared" si="2"/>
        <v>-0.11001497969702127</v>
      </c>
      <c r="L46" s="16">
        <f t="shared" si="3"/>
        <v>-0.1238196010049662</v>
      </c>
      <c r="N46">
        <v>-8.0801642607760613E-2</v>
      </c>
      <c r="O46">
        <v>-0.11001497969702127</v>
      </c>
      <c r="P46">
        <v>-0.1238196010049662</v>
      </c>
    </row>
    <row r="47" spans="2:16" x14ac:dyDescent="0.25">
      <c r="B47">
        <v>169</v>
      </c>
      <c r="C47" t="s">
        <v>178</v>
      </c>
      <c r="D47">
        <v>1195257600</v>
      </c>
      <c r="E47">
        <v>1.4910155815458465E+18</v>
      </c>
      <c r="F47">
        <v>1.7047134305450447E+18</v>
      </c>
      <c r="G47">
        <v>1.8176947995038044E+18</v>
      </c>
      <c r="H47">
        <v>1.8042341793137925E+18</v>
      </c>
      <c r="J47" s="16">
        <f t="shared" si="1"/>
        <v>-0.14332368597894984</v>
      </c>
      <c r="K47" s="16">
        <f t="shared" si="2"/>
        <v>-0.21909846013766354</v>
      </c>
      <c r="L47" s="16">
        <f t="shared" si="3"/>
        <v>-0.21007064020297428</v>
      </c>
      <c r="N47">
        <v>-0.14332368597894984</v>
      </c>
      <c r="O47">
        <v>-0.21909846013766354</v>
      </c>
      <c r="P47">
        <v>-0.21007064020297428</v>
      </c>
    </row>
    <row r="48" spans="2:16" x14ac:dyDescent="0.25">
      <c r="B48">
        <v>173</v>
      </c>
      <c r="C48" t="s">
        <v>182</v>
      </c>
      <c r="D48">
        <v>1197676800</v>
      </c>
      <c r="E48">
        <v>1.5162558326120676E+18</v>
      </c>
      <c r="F48">
        <v>1.9364443717077184E+18</v>
      </c>
      <c r="G48">
        <v>2.019496209173758E+18</v>
      </c>
      <c r="H48">
        <v>2.0372761308931942E+18</v>
      </c>
      <c r="J48" s="16">
        <f t="shared" si="1"/>
        <v>-0.27712245523355267</v>
      </c>
      <c r="K48" s="16">
        <f t="shared" si="2"/>
        <v>-0.3318967457455736</v>
      </c>
      <c r="L48" s="16">
        <f t="shared" si="3"/>
        <v>-0.34362294744387584</v>
      </c>
      <c r="N48">
        <v>-0.27712245523355267</v>
      </c>
      <c r="O48">
        <v>-0.3318967457455736</v>
      </c>
      <c r="P48">
        <v>-0.34362294744387584</v>
      </c>
    </row>
    <row r="49" spans="2:16" x14ac:dyDescent="0.25">
      <c r="B49">
        <v>177</v>
      </c>
      <c r="C49" t="s">
        <v>186</v>
      </c>
      <c r="D49">
        <v>1200096000</v>
      </c>
      <c r="E49">
        <v>1.9047847725155487E+18</v>
      </c>
      <c r="F49">
        <v>1.9050238633459228E+18</v>
      </c>
      <c r="G49">
        <v>2.0118460703801093E+18</v>
      </c>
      <c r="H49">
        <v>2.0147074373762944E+18</v>
      </c>
      <c r="J49" s="16">
        <f t="shared" si="1"/>
        <v>-1.2552117899304149E-4</v>
      </c>
      <c r="K49" s="16">
        <f t="shared" si="2"/>
        <v>-5.6206506587707775E-2</v>
      </c>
      <c r="L49" s="16">
        <f t="shared" si="3"/>
        <v>-5.7708706225941035E-2</v>
      </c>
      <c r="N49">
        <v>-1.2552117899304149E-4</v>
      </c>
      <c r="O49">
        <v>-5.6206506587707775E-2</v>
      </c>
      <c r="P49">
        <v>-5.7708706225941035E-2</v>
      </c>
    </row>
    <row r="50" spans="2:16" x14ac:dyDescent="0.25">
      <c r="B50">
        <v>181</v>
      </c>
      <c r="C50" t="s">
        <v>190</v>
      </c>
      <c r="D50">
        <v>1202515200</v>
      </c>
      <c r="E50">
        <v>2.0770361459361106E+18</v>
      </c>
      <c r="F50">
        <v>2.2947383932565883E+18</v>
      </c>
      <c r="G50">
        <v>2.4296684025946941E+18</v>
      </c>
      <c r="H50">
        <v>2.412931975587881E+18</v>
      </c>
      <c r="J50" s="16">
        <f t="shared" si="1"/>
        <v>-0.10481389442664721</v>
      </c>
      <c r="K50" s="16">
        <f t="shared" si="2"/>
        <v>-0.16977665860487653</v>
      </c>
      <c r="L50" s="16">
        <f t="shared" si="3"/>
        <v>-0.16171881760891729</v>
      </c>
      <c r="N50">
        <v>-0.10481389442664721</v>
      </c>
      <c r="O50">
        <v>-0.16977665860487653</v>
      </c>
      <c r="P50">
        <v>-0.16171881760891729</v>
      </c>
    </row>
    <row r="51" spans="2:16" x14ac:dyDescent="0.25">
      <c r="B51">
        <v>185</v>
      </c>
      <c r="C51" t="s">
        <v>194</v>
      </c>
      <c r="D51">
        <v>1204934400</v>
      </c>
      <c r="E51">
        <v>1.9385659063921674E+18</v>
      </c>
      <c r="F51">
        <v>1.9989302178850619E+18</v>
      </c>
      <c r="G51">
        <v>2.1130082236845573E+18</v>
      </c>
      <c r="H51">
        <v>2.0997035199121326E+18</v>
      </c>
      <c r="J51" s="16">
        <f t="shared" si="1"/>
        <v>-3.1138642897747787E-2</v>
      </c>
      <c r="K51" s="16">
        <f t="shared" si="2"/>
        <v>-8.9985239458297075E-2</v>
      </c>
      <c r="L51" s="16">
        <f t="shared" si="3"/>
        <v>-8.3122071315004042E-2</v>
      </c>
      <c r="N51">
        <v>-3.1138642897747787E-2</v>
      </c>
      <c r="O51">
        <v>-8.9985239458297075E-2</v>
      </c>
      <c r="P51">
        <v>-8.3122071315004042E-2</v>
      </c>
    </row>
    <row r="52" spans="2:16" x14ac:dyDescent="0.25">
      <c r="B52">
        <v>189</v>
      </c>
      <c r="C52" t="s">
        <v>198</v>
      </c>
      <c r="D52">
        <v>1207350000</v>
      </c>
      <c r="E52">
        <v>2.064780062410025E+18</v>
      </c>
      <c r="F52">
        <v>2.0769259200096932E+18</v>
      </c>
      <c r="G52">
        <v>2.2515686504053018E+18</v>
      </c>
      <c r="H52">
        <v>2.2877715723557622E+18</v>
      </c>
      <c r="J52" s="16">
        <f t="shared" si="1"/>
        <v>-5.8823977530524478E-3</v>
      </c>
      <c r="K52" s="16">
        <f t="shared" si="2"/>
        <v>-9.0464157125411185E-2</v>
      </c>
      <c r="L52" s="16">
        <f t="shared" si="3"/>
        <v>-0.10799770590842496</v>
      </c>
      <c r="N52">
        <v>-5.8823977530524478E-3</v>
      </c>
      <c r="O52">
        <v>-9.0464157125411185E-2</v>
      </c>
      <c r="P52">
        <v>-0.10799770590842496</v>
      </c>
    </row>
    <row r="53" spans="2:16" x14ac:dyDescent="0.25">
      <c r="B53">
        <v>193</v>
      </c>
      <c r="C53" t="s">
        <v>202</v>
      </c>
      <c r="D53">
        <v>1209769200</v>
      </c>
      <c r="E53">
        <v>1.9996178742761262E+18</v>
      </c>
      <c r="F53">
        <v>1.9323133512969631E+18</v>
      </c>
      <c r="G53">
        <v>2.1100802847007962E+18</v>
      </c>
      <c r="H53">
        <v>2.1635782092455619E+18</v>
      </c>
      <c r="J53" s="16">
        <f t="shared" si="1"/>
        <v>3.3658692415683561E-2</v>
      </c>
      <c r="K53" s="16">
        <f t="shared" si="2"/>
        <v>-5.5241759861072465E-2</v>
      </c>
      <c r="L53" s="16">
        <f t="shared" si="3"/>
        <v>-8.1995833843398841E-2</v>
      </c>
      <c r="N53">
        <v>3.3658692415683561E-2</v>
      </c>
      <c r="O53">
        <v>-5.5241759861072465E-2</v>
      </c>
      <c r="P53">
        <v>-8.1995833843398841E-2</v>
      </c>
    </row>
    <row r="54" spans="2:16" x14ac:dyDescent="0.25">
      <c r="B54">
        <v>197</v>
      </c>
      <c r="C54" t="s">
        <v>206</v>
      </c>
      <c r="D54">
        <v>1212188400</v>
      </c>
      <c r="E54">
        <v>1.8638296843012649E+18</v>
      </c>
      <c r="F54">
        <v>1.8457309444239882E+18</v>
      </c>
      <c r="G54">
        <v>2.0406273455340984E+18</v>
      </c>
      <c r="H54">
        <v>2.0767715404102669E+18</v>
      </c>
      <c r="J54" s="16">
        <f t="shared" si="1"/>
        <v>9.7105116576473825E-3</v>
      </c>
      <c r="K54" s="16">
        <f t="shared" si="2"/>
        <v>-9.4857197909214319E-2</v>
      </c>
      <c r="L54" s="16">
        <f t="shared" si="3"/>
        <v>-0.11424963230416207</v>
      </c>
      <c r="N54">
        <v>9.7105116576473825E-3</v>
      </c>
      <c r="O54">
        <v>-9.4857197909214319E-2</v>
      </c>
      <c r="P54">
        <v>-0.11424963230416207</v>
      </c>
    </row>
    <row r="55" spans="2:16" x14ac:dyDescent="0.25">
      <c r="B55">
        <v>201</v>
      </c>
      <c r="C55" t="s">
        <v>210</v>
      </c>
      <c r="D55">
        <v>1214607600</v>
      </c>
      <c r="E55">
        <v>1.0170195361992803E+18</v>
      </c>
      <c r="F55">
        <v>1.0591775815891145E+18</v>
      </c>
      <c r="G55">
        <v>1.1368092293602125E+18</v>
      </c>
      <c r="H55">
        <v>1.2000822552724145E+18</v>
      </c>
      <c r="J55" s="16">
        <f t="shared" si="1"/>
        <v>-4.1452542344843968E-2</v>
      </c>
      <c r="K55" s="16">
        <f t="shared" si="2"/>
        <v>-0.1177850463016671</v>
      </c>
      <c r="L55" s="16">
        <f t="shared" si="3"/>
        <v>-0.17999921590224391</v>
      </c>
      <c r="N55">
        <v>-4.1452542344843968E-2</v>
      </c>
      <c r="O55">
        <v>-0.1177850463016671</v>
      </c>
      <c r="P55">
        <v>-0.17999921590224391</v>
      </c>
    </row>
    <row r="56" spans="2:16" x14ac:dyDescent="0.25">
      <c r="B56">
        <v>205</v>
      </c>
      <c r="C56" t="s">
        <v>214</v>
      </c>
      <c r="D56">
        <v>1217026800</v>
      </c>
      <c r="E56">
        <v>3323909370000000</v>
      </c>
      <c r="F56">
        <v>0</v>
      </c>
      <c r="G56">
        <v>0</v>
      </c>
      <c r="H56">
        <v>0</v>
      </c>
      <c r="J56" s="16">
        <f t="shared" si="1"/>
        <v>1</v>
      </c>
      <c r="K56" s="16">
        <f t="shared" si="2"/>
        <v>1</v>
      </c>
      <c r="L56" s="16">
        <f t="shared" si="3"/>
        <v>1</v>
      </c>
      <c r="N56">
        <v>1</v>
      </c>
      <c r="O56">
        <v>1</v>
      </c>
      <c r="P56">
        <v>1</v>
      </c>
    </row>
    <row r="57" spans="2:16" x14ac:dyDescent="0.25">
      <c r="B57">
        <v>209</v>
      </c>
      <c r="C57" t="s">
        <v>218</v>
      </c>
      <c r="D57">
        <v>1219446000</v>
      </c>
      <c r="E57">
        <v>1.3797072634574996E+18</v>
      </c>
      <c r="F57">
        <v>1.3074612357415022E+18</v>
      </c>
      <c r="G57">
        <v>1.3885849163860751E+18</v>
      </c>
      <c r="H57">
        <v>1.48578849448195E+18</v>
      </c>
      <c r="J57" s="16">
        <f t="shared" si="1"/>
        <v>5.2363301715866409E-2</v>
      </c>
      <c r="K57" s="16">
        <f t="shared" si="2"/>
        <v>-6.4344467581683891E-3</v>
      </c>
      <c r="L57" s="16">
        <f t="shared" si="3"/>
        <v>-7.6886767094792516E-2</v>
      </c>
      <c r="N57">
        <v>5.2363301715866409E-2</v>
      </c>
      <c r="O57">
        <v>-6.4344467581683891E-3</v>
      </c>
      <c r="P57">
        <v>-7.6886767094792516E-2</v>
      </c>
    </row>
    <row r="58" spans="2:16" x14ac:dyDescent="0.25">
      <c r="B58">
        <v>213</v>
      </c>
      <c r="C58" t="s">
        <v>222</v>
      </c>
      <c r="D58">
        <v>1221865200</v>
      </c>
      <c r="E58">
        <v>8.5503302662092339E+17</v>
      </c>
      <c r="F58">
        <v>6.8330298830197965E+17</v>
      </c>
      <c r="G58">
        <v>6.7479740537639795E+17</v>
      </c>
      <c r="H58">
        <v>7.3735116584640909E+17</v>
      </c>
      <c r="J58" s="16">
        <f t="shared" si="1"/>
        <v>0.20084608777934351</v>
      </c>
      <c r="K58" s="16">
        <f t="shared" si="2"/>
        <v>0.21079375372997425</v>
      </c>
      <c r="L58" s="16">
        <f t="shared" si="3"/>
        <v>0.13763428675918063</v>
      </c>
      <c r="N58">
        <v>0.20084608777934351</v>
      </c>
      <c r="O58">
        <v>0.21079375372997425</v>
      </c>
      <c r="P58">
        <v>0.13763428675918063</v>
      </c>
    </row>
    <row r="59" spans="2:16" x14ac:dyDescent="0.25">
      <c r="B59">
        <v>217</v>
      </c>
      <c r="C59" t="s">
        <v>226</v>
      </c>
      <c r="D59">
        <v>1224284400</v>
      </c>
      <c r="E59">
        <v>8.5405030601572006E+17</v>
      </c>
      <c r="F59">
        <v>7.3984864039828659E+17</v>
      </c>
      <c r="G59">
        <v>7.1985938283454733E+17</v>
      </c>
      <c r="H59">
        <v>7.7735886132101837E+17</v>
      </c>
      <c r="J59" s="16">
        <f t="shared" si="1"/>
        <v>0.13371772694538608</v>
      </c>
      <c r="K59" s="16">
        <f t="shared" si="2"/>
        <v>0.15712297300986244</v>
      </c>
      <c r="L59" s="16">
        <f t="shared" si="3"/>
        <v>8.9797338815414088E-2</v>
      </c>
      <c r="N59">
        <v>0.13371772694538608</v>
      </c>
      <c r="O59">
        <v>0.15712297300986244</v>
      </c>
      <c r="P59">
        <v>8.9797338815414088E-2</v>
      </c>
    </row>
    <row r="60" spans="2:16" x14ac:dyDescent="0.25">
      <c r="B60">
        <v>221</v>
      </c>
      <c r="C60" t="s">
        <v>230</v>
      </c>
      <c r="D60">
        <v>1226707200</v>
      </c>
      <c r="E60">
        <v>2.2553886071441687E+18</v>
      </c>
      <c r="F60">
        <v>2.0698888927216366E+18</v>
      </c>
      <c r="G60">
        <v>2.2576069203737441E+18</v>
      </c>
      <c r="H60">
        <v>2.2759083670266972E+18</v>
      </c>
      <c r="J60" s="16">
        <f t="shared" si="1"/>
        <v>8.2247340362961496E-2</v>
      </c>
      <c r="K60" s="16">
        <f t="shared" si="2"/>
        <v>-9.8356142376027577E-4</v>
      </c>
      <c r="L60" s="16">
        <f t="shared" si="3"/>
        <v>-9.0981038999355252E-3</v>
      </c>
      <c r="N60">
        <v>8.2247340362961496E-2</v>
      </c>
      <c r="O60">
        <v>-9.8356142376027577E-4</v>
      </c>
      <c r="P60">
        <v>-9.0981038999355252E-3</v>
      </c>
    </row>
    <row r="61" spans="2:16" x14ac:dyDescent="0.25">
      <c r="B61">
        <v>225</v>
      </c>
      <c r="C61" t="s">
        <v>234</v>
      </c>
      <c r="D61">
        <v>1229126400</v>
      </c>
      <c r="E61">
        <v>2.2816256959813371E+18</v>
      </c>
      <c r="F61">
        <v>2.0327630547753242E+18</v>
      </c>
      <c r="G61">
        <v>2.1276032760436544E+18</v>
      </c>
      <c r="H61">
        <v>2.1498189835054602E+18</v>
      </c>
      <c r="J61" s="16">
        <f t="shared" si="1"/>
        <v>0.10907250985310105</v>
      </c>
      <c r="K61" s="16">
        <f t="shared" si="2"/>
        <v>6.7505559833483983E-2</v>
      </c>
      <c r="L61" s="16">
        <f t="shared" si="3"/>
        <v>5.7768771060051648E-2</v>
      </c>
      <c r="N61">
        <v>0.10907250985310105</v>
      </c>
      <c r="O61">
        <v>6.7505559833483983E-2</v>
      </c>
      <c r="P61">
        <v>5.7768771060051648E-2</v>
      </c>
    </row>
    <row r="62" spans="2:16" x14ac:dyDescent="0.25">
      <c r="B62">
        <v>229</v>
      </c>
      <c r="C62" t="s">
        <v>238</v>
      </c>
      <c r="D62">
        <v>1231545600</v>
      </c>
      <c r="E62">
        <v>2.1524561E+18</v>
      </c>
      <c r="F62">
        <v>2.2068575652650025E+18</v>
      </c>
      <c r="G62">
        <v>2.3035206148978877E+18</v>
      </c>
      <c r="H62">
        <v>2.3404018632603412E+18</v>
      </c>
      <c r="J62" s="16">
        <f t="shared" si="1"/>
        <v>-2.5274134633920059E-2</v>
      </c>
      <c r="K62" s="16">
        <f t="shared" si="2"/>
        <v>-7.0182390664268485E-2</v>
      </c>
      <c r="L62" s="16">
        <f t="shared" si="3"/>
        <v>-8.7316885701102687E-2</v>
      </c>
      <c r="N62">
        <v>-2.5274134633920059E-2</v>
      </c>
      <c r="O62">
        <v>-7.0182390664268485E-2</v>
      </c>
      <c r="P62">
        <v>-8.7316885701102687E-2</v>
      </c>
    </row>
    <row r="63" spans="2:16" x14ac:dyDescent="0.25">
      <c r="B63">
        <v>233</v>
      </c>
      <c r="C63" t="s">
        <v>242</v>
      </c>
      <c r="D63">
        <v>1233964800</v>
      </c>
      <c r="E63">
        <v>1.858242E+18</v>
      </c>
      <c r="F63">
        <v>1.7309693204003489E+18</v>
      </c>
      <c r="G63">
        <v>1.8036543931077786E+18</v>
      </c>
      <c r="H63">
        <v>1.8403118341213908E+18</v>
      </c>
      <c r="J63" s="16">
        <f t="shared" si="1"/>
        <v>6.8490906781598457E-2</v>
      </c>
      <c r="K63" s="16">
        <f t="shared" si="2"/>
        <v>2.9375940750570401E-2</v>
      </c>
      <c r="L63" s="16">
        <f t="shared" si="3"/>
        <v>9.648993983888618E-3</v>
      </c>
      <c r="N63">
        <v>6.8490906781598457E-2</v>
      </c>
      <c r="O63">
        <v>2.9375940750570401E-2</v>
      </c>
      <c r="P63">
        <v>9.648993983888618E-3</v>
      </c>
    </row>
    <row r="64" spans="2:16" x14ac:dyDescent="0.25">
      <c r="B64">
        <v>237</v>
      </c>
      <c r="C64" t="s">
        <v>246</v>
      </c>
      <c r="D64">
        <v>1236384000</v>
      </c>
      <c r="E64">
        <v>3.6202697999999994E+17</v>
      </c>
      <c r="F64">
        <v>4.3293297580259475E+17</v>
      </c>
      <c r="G64">
        <v>3.6620177458319328E+17</v>
      </c>
      <c r="H64">
        <v>3.9080438415250278E+17</v>
      </c>
      <c r="J64" s="16">
        <f t="shared" si="1"/>
        <v>-0.19585831918547847</v>
      </c>
      <c r="K64" s="16">
        <f t="shared" si="2"/>
        <v>-1.153172225780892E-2</v>
      </c>
      <c r="L64" s="16">
        <f t="shared" si="3"/>
        <v>-7.9489667185862367E-2</v>
      </c>
      <c r="N64">
        <v>-0.19585831918547847</v>
      </c>
      <c r="O64">
        <v>-1.153172225780892E-2</v>
      </c>
      <c r="P64">
        <v>-7.9489667185862367E-2</v>
      </c>
    </row>
    <row r="65" spans="2:16" x14ac:dyDescent="0.25">
      <c r="B65">
        <v>241</v>
      </c>
      <c r="C65" t="s">
        <v>250</v>
      </c>
      <c r="D65">
        <v>1238799600</v>
      </c>
      <c r="E65">
        <v>8.7395899E+17</v>
      </c>
      <c r="F65">
        <v>9.708724737763767E+17</v>
      </c>
      <c r="G65">
        <v>9.2038875660394342E+17</v>
      </c>
      <c r="H65">
        <v>9.3175304164907251E+17</v>
      </c>
      <c r="J65" s="16">
        <f t="shared" si="1"/>
        <v>-0.1108901960907533</v>
      </c>
      <c r="K65" s="16">
        <f t="shared" si="2"/>
        <v>-5.3125795529540151E-2</v>
      </c>
      <c r="L65" s="16">
        <f t="shared" si="3"/>
        <v>-6.6129020137515274E-2</v>
      </c>
      <c r="N65">
        <v>-0.1108901960907533</v>
      </c>
      <c r="O65">
        <v>-5.3125795529540151E-2</v>
      </c>
      <c r="P65">
        <v>-6.6129020137515274E-2</v>
      </c>
    </row>
    <row r="66" spans="2:16" x14ac:dyDescent="0.25">
      <c r="B66">
        <v>245</v>
      </c>
      <c r="C66" t="s">
        <v>254</v>
      </c>
      <c r="D66">
        <v>1241218800</v>
      </c>
      <c r="E66">
        <v>8.8706599999999974E+17</v>
      </c>
      <c r="F66">
        <v>1.0342080751301343E+18</v>
      </c>
      <c r="G66">
        <v>1.0136431237316653E+18</v>
      </c>
      <c r="H66">
        <v>1.0081114661583928E+18</v>
      </c>
      <c r="J66" s="16">
        <f t="shared" si="1"/>
        <v>-0.16587500268315386</v>
      </c>
      <c r="K66" s="16">
        <f t="shared" si="2"/>
        <v>-0.14269188959070189</v>
      </c>
      <c r="L66" s="16">
        <f t="shared" si="3"/>
        <v>-0.1364559865425945</v>
      </c>
      <c r="N66">
        <v>-0.16587500268315386</v>
      </c>
      <c r="O66">
        <v>-0.14269188959070189</v>
      </c>
      <c r="P66">
        <v>-0.1364559865425945</v>
      </c>
    </row>
    <row r="67" spans="2:16" x14ac:dyDescent="0.25">
      <c r="B67">
        <v>249</v>
      </c>
      <c r="C67" t="s">
        <v>258</v>
      </c>
      <c r="D67">
        <v>1243638000</v>
      </c>
      <c r="E67">
        <v>3.844939E+17</v>
      </c>
      <c r="F67">
        <v>8.6166224251040947E+17</v>
      </c>
      <c r="G67">
        <v>8.402081767161623E+17</v>
      </c>
      <c r="H67">
        <v>8.6165033487473562E+17</v>
      </c>
      <c r="J67" s="16">
        <f t="shared" si="1"/>
        <v>-1.2410296821624724</v>
      </c>
      <c r="K67" s="16">
        <f t="shared" si="2"/>
        <v>-1.1852314866794045</v>
      </c>
      <c r="L67" s="16">
        <f t="shared" si="3"/>
        <v>-1.2409987125276516</v>
      </c>
      <c r="N67">
        <v>-1.2410296821624724</v>
      </c>
      <c r="O67">
        <v>-1.1852314866794045</v>
      </c>
      <c r="P67">
        <v>-1.2409987125276516</v>
      </c>
    </row>
    <row r="68" spans="2:16" x14ac:dyDescent="0.25">
      <c r="B68">
        <v>253</v>
      </c>
      <c r="C68" t="s">
        <v>262</v>
      </c>
      <c r="D68">
        <v>1246057200</v>
      </c>
      <c r="E68">
        <v>1.0736186E+18</v>
      </c>
      <c r="F68">
        <v>1.2902569372485873E+18</v>
      </c>
      <c r="G68">
        <v>1.2899320512599329E+18</v>
      </c>
      <c r="H68">
        <v>1.3048832182205294E+18</v>
      </c>
      <c r="J68" s="16">
        <f t="shared" si="1"/>
        <v>-0.20178333092271991</v>
      </c>
      <c r="K68" s="16">
        <f t="shared" si="2"/>
        <v>-0.20148072253958058</v>
      </c>
      <c r="L68" s="16">
        <f t="shared" si="3"/>
        <v>-0.21540668000771354</v>
      </c>
      <c r="N68">
        <v>-0.20178333092271991</v>
      </c>
      <c r="O68">
        <v>-0.20148072253958058</v>
      </c>
      <c r="P68">
        <v>-0.21540668000771354</v>
      </c>
    </row>
    <row r="69" spans="2:16" x14ac:dyDescent="0.25">
      <c r="B69">
        <v>257</v>
      </c>
      <c r="C69" t="s">
        <v>266</v>
      </c>
      <c r="D69">
        <v>1248476400</v>
      </c>
      <c r="E69">
        <v>1.1721208E+18</v>
      </c>
      <c r="F69">
        <v>1.4551889764365878E+18</v>
      </c>
      <c r="G69">
        <v>1.4002770362104069E+18</v>
      </c>
      <c r="H69">
        <v>1.4406761148474388E+18</v>
      </c>
      <c r="J69" s="16">
        <f t="shared" si="1"/>
        <v>-0.24150085591569381</v>
      </c>
      <c r="K69" s="16">
        <f t="shared" si="2"/>
        <v>-0.19465249333550511</v>
      </c>
      <c r="L69" s="16">
        <f t="shared" si="3"/>
        <v>-0.2291191444153528</v>
      </c>
      <c r="N69">
        <v>-0.24150085591569381</v>
      </c>
      <c r="O69">
        <v>-0.19465249333550511</v>
      </c>
      <c r="P69">
        <v>-0.2291191444153528</v>
      </c>
    </row>
    <row r="70" spans="2:16" x14ac:dyDescent="0.25">
      <c r="B70">
        <v>261</v>
      </c>
      <c r="C70" t="s">
        <v>270</v>
      </c>
      <c r="D70">
        <v>1250895600</v>
      </c>
      <c r="E70">
        <v>2.218968E+18</v>
      </c>
      <c r="F70">
        <v>2.4530126449149215E+18</v>
      </c>
      <c r="G70">
        <v>2.5287403871924076E+18</v>
      </c>
      <c r="H70">
        <v>2.5638164595392824E+18</v>
      </c>
      <c r="J70" s="16">
        <f t="shared" si="1"/>
        <v>-0.10547454713854434</v>
      </c>
      <c r="K70" s="16">
        <f t="shared" si="2"/>
        <v>-0.13960200741624373</v>
      </c>
      <c r="L70" s="16">
        <f t="shared" si="3"/>
        <v>-0.15540938830090495</v>
      </c>
      <c r="N70">
        <v>-0.10547454713854434</v>
      </c>
      <c r="O70">
        <v>-0.13960200741624373</v>
      </c>
      <c r="P70">
        <v>-0.15540938830090495</v>
      </c>
    </row>
    <row r="71" spans="2:16" x14ac:dyDescent="0.25">
      <c r="B71">
        <v>265</v>
      </c>
      <c r="C71" t="s">
        <v>274</v>
      </c>
      <c r="D71">
        <v>1253314800</v>
      </c>
      <c r="E71">
        <v>1.7008772699999995E+18</v>
      </c>
      <c r="F71">
        <v>1.9036544344364273E+18</v>
      </c>
      <c r="G71">
        <v>1.8359601261474409E+18</v>
      </c>
      <c r="H71">
        <v>1.8718167400414525E+18</v>
      </c>
      <c r="J71" s="16">
        <f t="shared" si="1"/>
        <v>-0.11921916296549007</v>
      </c>
      <c r="K71" s="16">
        <f t="shared" si="2"/>
        <v>-7.9419519873671685E-2</v>
      </c>
      <c r="L71" s="16">
        <f t="shared" si="3"/>
        <v>-0.1005007669021605</v>
      </c>
      <c r="N71">
        <v>-0.11921916296549007</v>
      </c>
      <c r="O71">
        <v>-7.9419519873671685E-2</v>
      </c>
      <c r="P71">
        <v>-0.1005007669021605</v>
      </c>
    </row>
    <row r="72" spans="2:16" x14ac:dyDescent="0.25">
      <c r="B72">
        <v>269</v>
      </c>
      <c r="C72" t="s">
        <v>278</v>
      </c>
      <c r="D72">
        <v>1255734000</v>
      </c>
      <c r="E72">
        <v>1.4830418457E+18</v>
      </c>
      <c r="F72">
        <v>1.7358308510120463E+18</v>
      </c>
      <c r="G72">
        <v>1.6546265585702492E+18</v>
      </c>
      <c r="H72">
        <v>1.7228987634388268E+18</v>
      </c>
      <c r="J72" s="16">
        <f t="shared" si="1"/>
        <v>-0.17045304961892643</v>
      </c>
      <c r="K72" s="16">
        <f t="shared" si="2"/>
        <v>-0.11569782293584625</v>
      </c>
      <c r="L72" s="16">
        <f t="shared" si="3"/>
        <v>-0.16173307478428811</v>
      </c>
      <c r="N72">
        <v>-0.17045304961892643</v>
      </c>
      <c r="O72">
        <v>-0.11569782293584625</v>
      </c>
      <c r="P72">
        <v>-0.16173307478428811</v>
      </c>
    </row>
    <row r="73" spans="2:16" x14ac:dyDescent="0.25">
      <c r="B73">
        <v>273</v>
      </c>
      <c r="C73" t="s">
        <v>282</v>
      </c>
      <c r="D73">
        <v>1258156800</v>
      </c>
      <c r="E73">
        <v>1.30697171E+18</v>
      </c>
      <c r="F73">
        <v>1.5906804545071992E+18</v>
      </c>
      <c r="G73">
        <v>1.4910539954483953E+18</v>
      </c>
      <c r="H73">
        <v>1.5185574892648207E+18</v>
      </c>
      <c r="J73" s="16">
        <f t="shared" ref="J73:J79" si="4">($E73-F73)/$E73</f>
        <v>-0.21707336305481259</v>
      </c>
      <c r="K73" s="16">
        <f t="shared" ref="K73:K79" si="5">($E73-G73)/$E73</f>
        <v>-0.14084641927589639</v>
      </c>
      <c r="L73" s="16">
        <f t="shared" ref="L73:L79" si="6">($E73-H73)/$E73</f>
        <v>-0.16189009880314911</v>
      </c>
      <c r="N73">
        <v>-0.21707336305481259</v>
      </c>
      <c r="O73">
        <v>-0.14084641927589639</v>
      </c>
      <c r="P73">
        <v>-0.16189009880314911</v>
      </c>
    </row>
    <row r="74" spans="2:16" x14ac:dyDescent="0.25">
      <c r="B74">
        <v>277</v>
      </c>
      <c r="C74" t="s">
        <v>286</v>
      </c>
      <c r="D74">
        <v>1260576000</v>
      </c>
      <c r="E74">
        <v>1.530023153E+18</v>
      </c>
      <c r="F74">
        <v>1.8263524081445176E+18</v>
      </c>
      <c r="G74">
        <v>1.7427956531394898E+18</v>
      </c>
      <c r="H74">
        <v>1.7861352998010363E+18</v>
      </c>
      <c r="J74" s="16">
        <f t="shared" si="4"/>
        <v>-0.19367632088670597</v>
      </c>
      <c r="K74" s="16">
        <f t="shared" si="5"/>
        <v>-0.13906488913079199</v>
      </c>
      <c r="L74" s="16">
        <f t="shared" si="6"/>
        <v>-0.16739102692587574</v>
      </c>
      <c r="N74">
        <v>-0.19367632088670597</v>
      </c>
      <c r="O74">
        <v>-0.13906488913079199</v>
      </c>
      <c r="P74">
        <v>-0.16739102692587574</v>
      </c>
    </row>
    <row r="75" spans="2:16" x14ac:dyDescent="0.25">
      <c r="B75">
        <v>281</v>
      </c>
      <c r="C75" t="s">
        <v>290</v>
      </c>
      <c r="D75">
        <v>1262995200</v>
      </c>
      <c r="E75">
        <v>1.2484107364E+18</v>
      </c>
      <c r="F75">
        <v>1.5129737467521807E+18</v>
      </c>
      <c r="G75">
        <v>1.4349349991662441E+18</v>
      </c>
      <c r="H75">
        <v>1.4838954839704003E+18</v>
      </c>
      <c r="J75" s="16">
        <f t="shared" si="4"/>
        <v>-0.21191984547897447</v>
      </c>
      <c r="K75" s="16">
        <f t="shared" si="5"/>
        <v>-0.1494093709127477</v>
      </c>
      <c r="L75" s="16">
        <f t="shared" si="6"/>
        <v>-0.18862762126626664</v>
      </c>
      <c r="N75">
        <v>-0.21191984547897447</v>
      </c>
      <c r="O75">
        <v>-0.1494093709127477</v>
      </c>
      <c r="P75">
        <v>-0.18862762126626664</v>
      </c>
    </row>
    <row r="76" spans="2:16" x14ac:dyDescent="0.25">
      <c r="B76">
        <v>285</v>
      </c>
      <c r="C76" t="s">
        <v>294</v>
      </c>
      <c r="D76">
        <v>1265414400</v>
      </c>
      <c r="E76">
        <v>7.6831116162000102E+17</v>
      </c>
      <c r="F76">
        <v>1.0322827950664355E+18</v>
      </c>
      <c r="G76">
        <v>1.0285479103315469E+18</v>
      </c>
      <c r="H76">
        <v>1.0549156910846833E+18</v>
      </c>
      <c r="J76" s="16">
        <f t="shared" si="4"/>
        <v>-0.34357386256089839</v>
      </c>
      <c r="K76" s="16">
        <f t="shared" si="5"/>
        <v>-0.33871270093594752</v>
      </c>
      <c r="L76" s="16">
        <f t="shared" si="6"/>
        <v>-0.37303184410385276</v>
      </c>
      <c r="N76">
        <v>-0.34357386256089839</v>
      </c>
      <c r="O76">
        <v>-0.33871270093594752</v>
      </c>
      <c r="P76">
        <v>-0.37303184410385276</v>
      </c>
    </row>
    <row r="77" spans="2:16" x14ac:dyDescent="0.25">
      <c r="B77">
        <v>289</v>
      </c>
      <c r="C77" t="s">
        <v>298</v>
      </c>
      <c r="D77">
        <v>1267833600</v>
      </c>
      <c r="E77">
        <v>1.496842062E+18</v>
      </c>
      <c r="F77">
        <v>1.6474237724045445E+18</v>
      </c>
      <c r="G77">
        <v>1.6591185256231992E+18</v>
      </c>
      <c r="H77">
        <v>1.6676923961710858E+18</v>
      </c>
      <c r="J77" s="16">
        <f t="shared" si="4"/>
        <v>-0.10059959846621715</v>
      </c>
      <c r="K77" s="16">
        <f t="shared" si="5"/>
        <v>-0.10841254915456754</v>
      </c>
      <c r="L77" s="16">
        <f t="shared" si="6"/>
        <v>-0.1141405219083734</v>
      </c>
      <c r="N77">
        <v>-0.10059959846621715</v>
      </c>
      <c r="O77">
        <v>-0.10841254915456754</v>
      </c>
      <c r="P77">
        <v>-0.1141405219083734</v>
      </c>
    </row>
    <row r="78" spans="2:16" x14ac:dyDescent="0.25">
      <c r="B78">
        <v>293</v>
      </c>
      <c r="C78" t="s">
        <v>302</v>
      </c>
      <c r="D78">
        <v>1270249200</v>
      </c>
      <c r="E78">
        <v>1.434813083999999E+18</v>
      </c>
      <c r="F78">
        <v>1.4304562669858002E+18</v>
      </c>
      <c r="G78">
        <v>1.4604749680226755E+18</v>
      </c>
      <c r="H78">
        <v>1.5497883970026409E+18</v>
      </c>
      <c r="J78" s="16">
        <f t="shared" si="4"/>
        <v>3.0365049376694887E-3</v>
      </c>
      <c r="K78" s="16">
        <f t="shared" si="5"/>
        <v>-1.7885175643321982E-2</v>
      </c>
      <c r="L78" s="16">
        <f t="shared" si="6"/>
        <v>-8.0132607016735288E-2</v>
      </c>
      <c r="N78">
        <v>3.0365049376694887E-3</v>
      </c>
      <c r="O78">
        <v>-1.7885175643321982E-2</v>
      </c>
      <c r="P78">
        <v>-8.0132607016735288E-2</v>
      </c>
    </row>
    <row r="79" spans="2:16" x14ac:dyDescent="0.25">
      <c r="B79">
        <v>297</v>
      </c>
      <c r="C79" t="s">
        <v>306</v>
      </c>
      <c r="D79">
        <v>1272668400</v>
      </c>
      <c r="E79">
        <v>2.612794E+17</v>
      </c>
      <c r="F79">
        <v>2.9160267208601344E+17</v>
      </c>
      <c r="G79">
        <v>2.9587776567334451E+17</v>
      </c>
      <c r="H79">
        <v>3.1502949645044499E+17</v>
      </c>
      <c r="J79" s="16">
        <f t="shared" si="4"/>
        <v>-0.11605688043532494</v>
      </c>
      <c r="K79" s="16">
        <f t="shared" si="5"/>
        <v>-0.13241903369857905</v>
      </c>
      <c r="L79" s="16">
        <f t="shared" si="6"/>
        <v>-0.20571884523022096</v>
      </c>
      <c r="N79">
        <v>-0.11605688043532494</v>
      </c>
      <c r="O79">
        <v>-0.13241903369857905</v>
      </c>
      <c r="P79">
        <v>-0.20571884523022096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topLeftCell="B39" workbookViewId="0">
      <selection activeCell="J49" sqref="J49"/>
    </sheetView>
    <sheetView tabSelected="1" topLeftCell="A10" workbookViewId="1">
      <selection activeCell="O1" sqref="O1"/>
    </sheetView>
  </sheetViews>
  <sheetFormatPr defaultRowHeight="15" x14ac:dyDescent="0.25"/>
  <cols>
    <col min="1" max="2" width="10.7109375" customWidth="1"/>
    <col min="3" max="3" width="10.7109375" style="14" customWidth="1"/>
    <col min="4" max="8" width="10.7109375" customWidth="1"/>
    <col min="9" max="9" width="10.7109375" style="14" customWidth="1"/>
    <col min="10" max="11" width="10.7109375" customWidth="1"/>
    <col min="12" max="12" width="12.42578125" customWidth="1"/>
    <col min="13" max="22" width="10.7109375" customWidth="1"/>
  </cols>
  <sheetData>
    <row r="1" spans="1:13" x14ac:dyDescent="0.25">
      <c r="A1" t="s">
        <v>862</v>
      </c>
    </row>
    <row r="3" spans="1:13" x14ac:dyDescent="0.25">
      <c r="A3" t="s">
        <v>863</v>
      </c>
      <c r="C3" s="14" t="s">
        <v>881</v>
      </c>
      <c r="D3" t="s">
        <v>689</v>
      </c>
      <c r="E3" t="s">
        <v>690</v>
      </c>
      <c r="F3" t="s">
        <v>691</v>
      </c>
      <c r="G3" t="s">
        <v>692</v>
      </c>
      <c r="I3" s="14" t="s">
        <v>881</v>
      </c>
      <c r="J3" s="14" t="s">
        <v>689</v>
      </c>
      <c r="K3" s="14" t="s">
        <v>690</v>
      </c>
      <c r="L3" s="14" t="s">
        <v>691</v>
      </c>
      <c r="M3" s="14" t="s">
        <v>692</v>
      </c>
    </row>
    <row r="4" spans="1:13" x14ac:dyDescent="0.25">
      <c r="A4" t="s">
        <v>864</v>
      </c>
      <c r="C4" s="14" t="s">
        <v>531</v>
      </c>
      <c r="D4" t="s">
        <v>531</v>
      </c>
      <c r="E4" s="14" t="s">
        <v>531</v>
      </c>
      <c r="F4" s="14" t="s">
        <v>531</v>
      </c>
      <c r="G4" s="14" t="s">
        <v>531</v>
      </c>
      <c r="I4" s="14" t="s">
        <v>865</v>
      </c>
      <c r="J4" t="s">
        <v>865</v>
      </c>
      <c r="K4" s="14" t="s">
        <v>865</v>
      </c>
      <c r="L4" s="14" t="s">
        <v>865</v>
      </c>
      <c r="M4" s="14" t="s">
        <v>865</v>
      </c>
    </row>
    <row r="5" spans="1:13" s="14" customFormat="1" x14ac:dyDescent="0.25"/>
    <row r="6" spans="1:13" x14ac:dyDescent="0.25">
      <c r="A6" t="s">
        <v>866</v>
      </c>
      <c r="B6" t="s">
        <v>867</v>
      </c>
      <c r="H6" t="s">
        <v>867</v>
      </c>
    </row>
    <row r="7" spans="1:13" s="14" customFormat="1" x14ac:dyDescent="0.25"/>
    <row r="8" spans="1:13" s="14" customFormat="1" x14ac:dyDescent="0.25">
      <c r="A8" s="14" t="s">
        <v>879</v>
      </c>
      <c r="B8" s="14" t="s">
        <v>877</v>
      </c>
      <c r="C8" s="14">
        <v>4.8037651504103616E+17</v>
      </c>
      <c r="H8" s="1" t="s">
        <v>878</v>
      </c>
      <c r="I8" s="47">
        <v>2.08182153104405E-18</v>
      </c>
    </row>
    <row r="9" spans="1:13" s="14" customFormat="1" x14ac:dyDescent="0.25">
      <c r="A9" s="14" t="s">
        <v>869</v>
      </c>
      <c r="B9" s="14" t="s">
        <v>877</v>
      </c>
      <c r="D9" s="14">
        <v>4.8037651504103616E+17</v>
      </c>
      <c r="H9" s="1" t="s">
        <v>878</v>
      </c>
      <c r="I9" s="1"/>
      <c r="J9" s="47">
        <v>2.08182153104405E-18</v>
      </c>
    </row>
    <row r="10" spans="1:13" s="14" customFormat="1" x14ac:dyDescent="0.25">
      <c r="A10" s="14" t="s">
        <v>870</v>
      </c>
      <c r="B10" s="14" t="s">
        <v>877</v>
      </c>
      <c r="E10" s="14">
        <v>4.8037651504103616E+17</v>
      </c>
      <c r="H10" s="1" t="s">
        <v>878</v>
      </c>
      <c r="I10" s="1"/>
      <c r="K10" s="47">
        <v>2.08182153104405E-18</v>
      </c>
    </row>
    <row r="11" spans="1:13" s="14" customFormat="1" x14ac:dyDescent="0.25">
      <c r="A11" s="14" t="s">
        <v>871</v>
      </c>
      <c r="B11" s="14" t="s">
        <v>877</v>
      </c>
      <c r="F11" s="14">
        <v>4.8037651504103616E+17</v>
      </c>
      <c r="H11" s="1" t="s">
        <v>878</v>
      </c>
      <c r="I11" s="1"/>
      <c r="L11" s="47">
        <v>2.08182153104405E-18</v>
      </c>
    </row>
    <row r="12" spans="1:13" x14ac:dyDescent="0.25">
      <c r="A12" t="s">
        <v>872</v>
      </c>
      <c r="B12" s="14" t="s">
        <v>877</v>
      </c>
      <c r="G12" s="14">
        <v>4.8037651504103616E+17</v>
      </c>
      <c r="H12" s="1" t="s">
        <v>878</v>
      </c>
      <c r="I12" s="1"/>
      <c r="M12" s="47">
        <v>2.08182153104405E-18</v>
      </c>
    </row>
    <row r="13" spans="1:13" s="14" customFormat="1" x14ac:dyDescent="0.25">
      <c r="H13" s="1"/>
      <c r="I13" s="1"/>
      <c r="J13" s="15"/>
    </row>
    <row r="14" spans="1:13" x14ac:dyDescent="0.25">
      <c r="A14" s="14" t="s">
        <v>605</v>
      </c>
      <c r="B14" s="14" t="s">
        <v>868</v>
      </c>
      <c r="C14" s="48">
        <v>6732241160499.3311</v>
      </c>
      <c r="D14" s="14"/>
      <c r="E14" s="14"/>
      <c r="F14" s="14"/>
      <c r="G14" s="14"/>
      <c r="H14" s="14" t="s">
        <v>537</v>
      </c>
      <c r="I14" s="47">
        <v>1.4853894507929806E-13</v>
      </c>
    </row>
    <row r="15" spans="1:13" x14ac:dyDescent="0.25">
      <c r="A15" t="s">
        <v>601</v>
      </c>
      <c r="B15" t="s">
        <v>868</v>
      </c>
      <c r="D15" s="14">
        <f t="array" ref="D15:G18">MINVERSE(J15:M18)</f>
        <v>6732241160499.3311</v>
      </c>
      <c r="E15" s="14">
        <v>0</v>
      </c>
      <c r="F15" s="14">
        <v>0</v>
      </c>
      <c r="G15" s="14">
        <v>0</v>
      </c>
      <c r="H15" t="s">
        <v>537</v>
      </c>
      <c r="J15" s="47">
        <v>1.4853894507929806E-13</v>
      </c>
      <c r="K15">
        <v>0</v>
      </c>
      <c r="L15">
        <v>0</v>
      </c>
      <c r="M15">
        <v>0</v>
      </c>
    </row>
    <row r="16" spans="1:13" x14ac:dyDescent="0.25">
      <c r="A16" t="s">
        <v>602</v>
      </c>
      <c r="B16" s="14" t="s">
        <v>868</v>
      </c>
      <c r="D16" s="14">
        <v>-2535038563811.0576</v>
      </c>
      <c r="E16" s="14">
        <v>3391990739373.0796</v>
      </c>
      <c r="F16" s="14">
        <v>0</v>
      </c>
      <c r="G16" s="14">
        <v>0</v>
      </c>
      <c r="H16" s="14" t="s">
        <v>537</v>
      </c>
      <c r="J16" s="47">
        <v>1.110120819709045E-13</v>
      </c>
      <c r="K16" s="47">
        <v>2.9481212563240184E-13</v>
      </c>
      <c r="L16">
        <v>0</v>
      </c>
      <c r="M16">
        <v>0</v>
      </c>
    </row>
    <row r="17" spans="1:15" x14ac:dyDescent="0.25">
      <c r="A17" t="s">
        <v>603</v>
      </c>
      <c r="B17" s="14" t="s">
        <v>868</v>
      </c>
      <c r="D17" s="14">
        <v>0</v>
      </c>
      <c r="E17" s="14">
        <v>0</v>
      </c>
      <c r="F17" s="14">
        <v>6732241160499.3311</v>
      </c>
      <c r="G17" s="14">
        <v>0</v>
      </c>
      <c r="H17" s="14" t="s">
        <v>537</v>
      </c>
      <c r="J17">
        <v>0</v>
      </c>
      <c r="K17">
        <v>0</v>
      </c>
      <c r="L17" s="47">
        <v>1.4853894507929806E-13</v>
      </c>
      <c r="M17">
        <v>0</v>
      </c>
    </row>
    <row r="18" spans="1:15" x14ac:dyDescent="0.25">
      <c r="A18" t="s">
        <v>604</v>
      </c>
      <c r="B18" s="14" t="s">
        <v>868</v>
      </c>
      <c r="D18" s="14">
        <v>0</v>
      </c>
      <c r="E18" s="14">
        <v>0</v>
      </c>
      <c r="F18" s="14">
        <v>-2925239815360.9668</v>
      </c>
      <c r="G18" s="14">
        <v>6732241160499.3311</v>
      </c>
      <c r="H18" s="14" t="s">
        <v>537</v>
      </c>
      <c r="J18">
        <v>0</v>
      </c>
      <c r="K18">
        <v>0</v>
      </c>
      <c r="L18">
        <v>6.4541959492944074E-14</v>
      </c>
      <c r="M18" s="47">
        <v>1.4853894507929806E-13</v>
      </c>
      <c r="O18" s="48"/>
    </row>
    <row r="19" spans="1:15" s="14" customFormat="1" x14ac:dyDescent="0.25"/>
    <row r="20" spans="1:15" x14ac:dyDescent="0.25">
      <c r="A20" t="s">
        <v>880</v>
      </c>
      <c r="B20" s="14" t="s">
        <v>683</v>
      </c>
      <c r="C20" s="14">
        <v>2922728640710467</v>
      </c>
      <c r="H20" s="14" t="s">
        <v>683</v>
      </c>
      <c r="I20" s="47">
        <v>3.4214602959408385E-16</v>
      </c>
    </row>
    <row r="21" spans="1:15" x14ac:dyDescent="0.25">
      <c r="A21" t="s">
        <v>873</v>
      </c>
      <c r="B21" t="s">
        <v>683</v>
      </c>
      <c r="D21" s="14">
        <v>2922728640710467</v>
      </c>
      <c r="H21" s="14" t="s">
        <v>683</v>
      </c>
      <c r="J21" s="47">
        <v>3.4214602959408385E-16</v>
      </c>
    </row>
    <row r="22" spans="1:15" x14ac:dyDescent="0.25">
      <c r="A22" s="14" t="s">
        <v>874</v>
      </c>
      <c r="B22" s="14" t="s">
        <v>683</v>
      </c>
      <c r="E22" s="14">
        <v>2922728640710467</v>
      </c>
      <c r="H22" s="14" t="s">
        <v>683</v>
      </c>
      <c r="K22" s="47">
        <v>3.4214602959408385E-16</v>
      </c>
    </row>
    <row r="23" spans="1:15" x14ac:dyDescent="0.25">
      <c r="A23" s="14" t="s">
        <v>875</v>
      </c>
      <c r="B23" s="14" t="s">
        <v>683</v>
      </c>
      <c r="F23" s="14">
        <v>2922728640710467</v>
      </c>
      <c r="H23" s="14" t="s">
        <v>683</v>
      </c>
      <c r="L23" s="47">
        <v>3.4214602959408385E-16</v>
      </c>
    </row>
    <row r="24" spans="1:15" x14ac:dyDescent="0.25">
      <c r="A24" s="14" t="s">
        <v>876</v>
      </c>
      <c r="B24" s="14" t="s">
        <v>683</v>
      </c>
      <c r="G24" s="14">
        <v>2922728640710467</v>
      </c>
      <c r="H24" s="14" t="s">
        <v>683</v>
      </c>
      <c r="M24" s="47">
        <v>3.4214602959408385E-16</v>
      </c>
    </row>
    <row r="27" spans="1:15" x14ac:dyDescent="0.25">
      <c r="A27" s="14" t="s">
        <v>880</v>
      </c>
      <c r="B27" s="14" t="s">
        <v>868</v>
      </c>
      <c r="C27" s="48">
        <v>6732241160499.3311</v>
      </c>
      <c r="H27" s="14" t="s">
        <v>537</v>
      </c>
      <c r="I27" s="47">
        <v>1.4853894507929806E-13</v>
      </c>
    </row>
    <row r="28" spans="1:15" x14ac:dyDescent="0.25">
      <c r="A28" s="14" t="s">
        <v>873</v>
      </c>
      <c r="B28" s="14" t="s">
        <v>868</v>
      </c>
      <c r="D28">
        <v>4557839835377.4824</v>
      </c>
      <c r="H28" s="14" t="s">
        <v>537</v>
      </c>
      <c r="J28">
        <v>2.1940218088360703E-13</v>
      </c>
    </row>
    <row r="29" spans="1:15" x14ac:dyDescent="0.25">
      <c r="A29" s="14" t="s">
        <v>874</v>
      </c>
      <c r="B29" s="14" t="s">
        <v>868</v>
      </c>
      <c r="E29">
        <v>3249789858599.75</v>
      </c>
      <c r="H29" s="14" t="s">
        <v>537</v>
      </c>
      <c r="K29">
        <v>3.0771220402259302E-13</v>
      </c>
    </row>
    <row r="30" spans="1:15" x14ac:dyDescent="0.25">
      <c r="A30" s="14" t="s">
        <v>875</v>
      </c>
      <c r="B30" s="14" t="s">
        <v>868</v>
      </c>
      <c r="F30">
        <v>4769286678726.5723</v>
      </c>
      <c r="H30" s="14" t="s">
        <v>537</v>
      </c>
      <c r="L30">
        <v>2.0967496134390603E-13</v>
      </c>
    </row>
    <row r="31" spans="1:15" x14ac:dyDescent="0.25">
      <c r="A31" s="14" t="s">
        <v>876</v>
      </c>
      <c r="B31" s="14" t="s">
        <v>868</v>
      </c>
      <c r="G31">
        <v>6571685740413.498</v>
      </c>
      <c r="H31" s="14" t="s">
        <v>537</v>
      </c>
      <c r="M31">
        <v>1.5216795804010538E-13</v>
      </c>
    </row>
    <row r="32" spans="1:15" x14ac:dyDescent="0.25">
      <c r="O32" s="48"/>
    </row>
    <row r="33" spans="1:15" x14ac:dyDescent="0.25">
      <c r="A33" t="s">
        <v>889</v>
      </c>
    </row>
    <row r="35" spans="1:15" x14ac:dyDescent="0.25">
      <c r="A35" s="14" t="s">
        <v>605</v>
      </c>
      <c r="B35" s="14" t="s">
        <v>868</v>
      </c>
      <c r="C35" s="14">
        <v>4865053302081.5049</v>
      </c>
    </row>
    <row r="36" spans="1:15" x14ac:dyDescent="0.25">
      <c r="A36" s="14" t="s">
        <v>601</v>
      </c>
      <c r="B36" s="14" t="s">
        <v>868</v>
      </c>
      <c r="D36">
        <v>5212979805327.7871</v>
      </c>
      <c r="E36">
        <v>0</v>
      </c>
      <c r="F36">
        <v>0</v>
      </c>
      <c r="G36">
        <v>0</v>
      </c>
    </row>
    <row r="37" spans="1:15" x14ac:dyDescent="0.25">
      <c r="A37" s="14" t="s">
        <v>602</v>
      </c>
      <c r="B37" s="14" t="s">
        <v>868</v>
      </c>
      <c r="D37">
        <v>-2561914280654.8931</v>
      </c>
      <c r="E37">
        <v>5200481851990.3945</v>
      </c>
      <c r="F37">
        <v>0</v>
      </c>
      <c r="G37">
        <v>0</v>
      </c>
    </row>
    <row r="38" spans="1:15" x14ac:dyDescent="0.25">
      <c r="A38" s="14" t="s">
        <v>603</v>
      </c>
      <c r="B38" s="14" t="s">
        <v>868</v>
      </c>
      <c r="D38">
        <v>0</v>
      </c>
      <c r="E38">
        <v>0</v>
      </c>
      <c r="F38">
        <v>9278793635926.5391</v>
      </c>
      <c r="G38">
        <v>0</v>
      </c>
    </row>
    <row r="39" spans="1:15" x14ac:dyDescent="0.25">
      <c r="A39" s="14" t="s">
        <v>604</v>
      </c>
      <c r="B39" s="14" t="s">
        <v>868</v>
      </c>
      <c r="D39">
        <v>0</v>
      </c>
      <c r="E39">
        <v>0</v>
      </c>
      <c r="F39" s="15">
        <v>-2858444382895.9795</v>
      </c>
      <c r="G39">
        <v>5688010964592.5205</v>
      </c>
      <c r="O39" s="15"/>
    </row>
    <row r="42" spans="1:15" x14ac:dyDescent="0.25">
      <c r="A42" t="s">
        <v>890</v>
      </c>
    </row>
    <row r="43" spans="1:15" x14ac:dyDescent="0.25">
      <c r="G43" s="14" t="s">
        <v>457</v>
      </c>
      <c r="H43" t="s">
        <v>900</v>
      </c>
      <c r="I43" s="14" t="s">
        <v>901</v>
      </c>
      <c r="J43" t="s">
        <v>903</v>
      </c>
      <c r="K43" t="s">
        <v>905</v>
      </c>
      <c r="L43" t="s">
        <v>907</v>
      </c>
      <c r="M43" t="s">
        <v>908</v>
      </c>
    </row>
    <row r="44" spans="1:15" x14ac:dyDescent="0.25">
      <c r="A44" t="s">
        <v>891</v>
      </c>
      <c r="B44" t="s">
        <v>893</v>
      </c>
      <c r="C44" s="14" t="s">
        <v>892</v>
      </c>
      <c r="D44" t="s">
        <v>523</v>
      </c>
      <c r="E44" t="s">
        <v>895</v>
      </c>
      <c r="F44" t="s">
        <v>896</v>
      </c>
      <c r="G44" t="s">
        <v>894</v>
      </c>
      <c r="H44" t="s">
        <v>649</v>
      </c>
      <c r="I44" s="14" t="s">
        <v>902</v>
      </c>
      <c r="J44" t="s">
        <v>854</v>
      </c>
      <c r="K44" t="s">
        <v>904</v>
      </c>
      <c r="L44" t="s">
        <v>906</v>
      </c>
      <c r="M44" t="s">
        <v>661</v>
      </c>
    </row>
    <row r="45" spans="1:15" x14ac:dyDescent="0.25">
      <c r="A45" s="14">
        <f>B45/7</f>
        <v>237.42857142857142</v>
      </c>
      <c r="B45" s="14">
        <f>D45-C45</f>
        <v>1662</v>
      </c>
      <c r="C45" s="6">
        <v>39367</v>
      </c>
      <c r="D45" s="19">
        <v>41029</v>
      </c>
      <c r="E45">
        <v>61</v>
      </c>
      <c r="F45">
        <v>297</v>
      </c>
      <c r="G45" t="s">
        <v>897</v>
      </c>
      <c r="H45">
        <f>SUM(BLMLossSum3Cal!AH61:AH297)</f>
        <v>2887.8455142592602</v>
      </c>
      <c r="I45" s="15">
        <f>SUM(BLMLossSum3Cal!AE61:AE297)</f>
        <v>1.0494613473101892E+19</v>
      </c>
      <c r="J45" s="15">
        <f>SUM(BBMData!O61:O297)</f>
        <v>9.6952585760792494E+19</v>
      </c>
      <c r="K45">
        <f>SUM(BLMLossSum3Cal!AB61:AB297)</f>
        <v>8.6454151239320568E+19</v>
      </c>
      <c r="L45" s="16">
        <f>I45/J45</f>
        <v>0.10824480224792417</v>
      </c>
      <c r="M45">
        <f>ABS(L45)</f>
        <v>0.10824480224792417</v>
      </c>
    </row>
    <row r="46" spans="1:15" x14ac:dyDescent="0.25">
      <c r="A46" s="14">
        <f t="shared" ref="A46:A51" si="0">B46/7</f>
        <v>52.571428571428569</v>
      </c>
      <c r="B46" s="14">
        <f t="shared" ref="B46:B51" si="1">D46-C46</f>
        <v>368</v>
      </c>
      <c r="C46" s="19">
        <v>38999</v>
      </c>
      <c r="D46" s="6">
        <v>39367</v>
      </c>
      <c r="E46">
        <v>8</v>
      </c>
      <c r="F46">
        <v>59</v>
      </c>
      <c r="G46" t="s">
        <v>898</v>
      </c>
      <c r="H46" s="14">
        <f>SUM(BLMLossSum3Cal!AH8:AH59)</f>
        <v>1554.3815998128071</v>
      </c>
      <c r="I46" s="15">
        <f>SUM(BLMLossSum3Cal!AE8:AE59)</f>
        <v>1.4437606481568276E+19</v>
      </c>
      <c r="J46" s="15">
        <f>SUM(BBMData!O8:O59)</f>
        <v>1.9322618228127719E+19</v>
      </c>
      <c r="K46" s="14">
        <f>SUM(BLMLossSum3Cal!AB8:AB59)</f>
        <v>1.3798415265594422E+18</v>
      </c>
      <c r="L46" s="16">
        <f t="shared" ref="L46:L51" si="2">I46/J46</f>
        <v>0.74718686210710383</v>
      </c>
      <c r="M46" s="14">
        <f t="shared" ref="M46:M52" si="3">ABS(L46)</f>
        <v>0.74718686210710383</v>
      </c>
    </row>
    <row r="47" spans="1:15" x14ac:dyDescent="0.25">
      <c r="A47" s="14">
        <f t="shared" si="0"/>
        <v>52.714285714285715</v>
      </c>
      <c r="B47" s="14">
        <f t="shared" si="1"/>
        <v>369</v>
      </c>
      <c r="C47" s="6">
        <v>39367</v>
      </c>
      <c r="D47" s="6">
        <v>39736</v>
      </c>
      <c r="E47">
        <v>61</v>
      </c>
      <c r="F47">
        <v>111</v>
      </c>
      <c r="G47" t="s">
        <v>643</v>
      </c>
      <c r="H47" s="14">
        <f>SUM(BLMLossSum3Cal!AH61:AH111)</f>
        <v>2287.6534307282209</v>
      </c>
      <c r="I47" s="15">
        <f>SUM(BLMLossSum3Cal!AE61:AE111)</f>
        <v>1.0037986039083067E+19</v>
      </c>
      <c r="J47" s="15">
        <f>SUM(BBMData!O61:O111)</f>
        <v>2.4032556663850996E+19</v>
      </c>
      <c r="K47" s="14">
        <f>SUM(BLMLossSum3Cal!AB61:AB111)</f>
        <v>1.3994570624767939E+19</v>
      </c>
      <c r="L47" s="16">
        <f t="shared" si="2"/>
        <v>0.41768281999650436</v>
      </c>
      <c r="M47" s="14">
        <f t="shared" si="3"/>
        <v>0.41768281999650436</v>
      </c>
    </row>
    <row r="48" spans="1:15" x14ac:dyDescent="0.25">
      <c r="A48" s="14">
        <f t="shared" si="0"/>
        <v>46</v>
      </c>
      <c r="B48" s="14">
        <f t="shared" si="1"/>
        <v>322</v>
      </c>
      <c r="C48" s="6">
        <v>39729</v>
      </c>
      <c r="D48" s="6">
        <v>40051</v>
      </c>
      <c r="E48">
        <v>112</v>
      </c>
      <c r="F48">
        <v>157</v>
      </c>
      <c r="G48" t="s">
        <v>645</v>
      </c>
      <c r="H48" s="14">
        <f>SUM(BLMLossSum3Cal!AH112:AH157)</f>
        <v>340.40625896722531</v>
      </c>
      <c r="I48" s="15">
        <f>SUM(BLMLossSum3Cal!AE112:AE157)</f>
        <v>1.589592558009623E+18</v>
      </c>
      <c r="J48" s="15">
        <f>SUM(BBMData!O112:O157)</f>
        <v>2.3718039438625432E+19</v>
      </c>
      <c r="K48" s="14">
        <f>SUM(BLMLossSum3Cal!AB112:AB157)</f>
        <v>2.2127949741615809E+19</v>
      </c>
      <c r="L48" s="16">
        <f t="shared" si="2"/>
        <v>6.7020402850875238E-2</v>
      </c>
      <c r="M48" s="14">
        <f t="shared" si="3"/>
        <v>6.7020402850875238E-2</v>
      </c>
    </row>
    <row r="49" spans="1:13" x14ac:dyDescent="0.25">
      <c r="A49" s="14">
        <f t="shared" si="0"/>
        <v>46.428571428571431</v>
      </c>
      <c r="B49" s="14">
        <f t="shared" si="1"/>
        <v>325</v>
      </c>
      <c r="C49" s="6">
        <v>40077</v>
      </c>
      <c r="D49" s="6">
        <v>40402</v>
      </c>
      <c r="E49">
        <v>161</v>
      </c>
      <c r="F49">
        <v>208</v>
      </c>
      <c r="G49" t="s">
        <v>646</v>
      </c>
      <c r="H49" s="14">
        <f>SUM(BLMLossSum3Cal!AH161:AH208)</f>
        <v>14.992246014215697</v>
      </c>
      <c r="I49" s="15">
        <f>SUM(BLMLossSum3Cal!AE161:AE208)</f>
        <v>-1.5590987919933714E+18</v>
      </c>
      <c r="J49" s="15">
        <f>SUM(BBMData!O161:O208)</f>
        <v>1.9608055144821531E+19</v>
      </c>
      <c r="K49" s="14">
        <f>SUM(BLMLossSum3Cal!AB161:AB208)</f>
        <v>2.11638300274449E+19</v>
      </c>
      <c r="L49" s="16">
        <f t="shared" si="2"/>
        <v>-7.9513178664490244E-2</v>
      </c>
      <c r="M49" s="14">
        <f t="shared" si="3"/>
        <v>7.9513178664490244E-2</v>
      </c>
    </row>
    <row r="50" spans="1:13" x14ac:dyDescent="0.25">
      <c r="A50" s="14">
        <f t="shared" si="0"/>
        <v>59.142857142857146</v>
      </c>
      <c r="B50" s="14">
        <f t="shared" si="1"/>
        <v>414</v>
      </c>
      <c r="C50" s="6">
        <v>40402</v>
      </c>
      <c r="D50" s="19">
        <v>40816</v>
      </c>
      <c r="E50">
        <v>209</v>
      </c>
      <c r="F50">
        <v>267</v>
      </c>
      <c r="G50" t="s">
        <v>899</v>
      </c>
      <c r="H50" s="14">
        <f>SUM(BLMLossSum3Cal!AH209:AH267)</f>
        <v>138.24033653024404</v>
      </c>
      <c r="I50" s="15">
        <f>SUM(BLMLossSum3Cal!AE209:AE267)</f>
        <v>4.3131808588179072E+17</v>
      </c>
      <c r="J50" s="15">
        <f>SUM(BBMData!O209:O267)</f>
        <v>1.9671049846881624E+19</v>
      </c>
      <c r="K50" s="14">
        <f>SUM(BLMLossSum3Cal!AB209:AB267)</f>
        <v>1.9239731760999842E+19</v>
      </c>
      <c r="L50" s="16">
        <f t="shared" si="2"/>
        <v>2.1926541249152796E-2</v>
      </c>
      <c r="M50" s="14">
        <f t="shared" si="3"/>
        <v>2.1926541249152796E-2</v>
      </c>
    </row>
    <row r="51" spans="1:13" x14ac:dyDescent="0.25">
      <c r="A51" s="14">
        <f t="shared" si="0"/>
        <v>30.428571428571427</v>
      </c>
      <c r="B51" s="14">
        <f t="shared" si="1"/>
        <v>213</v>
      </c>
      <c r="C51" s="19">
        <v>40816</v>
      </c>
      <c r="D51" s="19">
        <v>41029</v>
      </c>
      <c r="E51">
        <v>267</v>
      </c>
      <c r="F51">
        <v>297</v>
      </c>
      <c r="G51" t="s">
        <v>473</v>
      </c>
      <c r="H51" s="14">
        <f>SUM(BLMLossSum3Cal!AH267:AH297)</f>
        <v>2.251200830956356</v>
      </c>
      <c r="I51" s="15">
        <f>SUM(BLMLossSum3Cal!AE267:AE297)</f>
        <v>2.3898051272334864E+16</v>
      </c>
      <c r="J51" s="15">
        <f>SUM(BBMData!O267:O297)</f>
        <v>1.0583983673786221E+19</v>
      </c>
      <c r="K51" s="14">
        <f>SUM(BLMLossSum3Cal!AB267:AB297)</f>
        <v>1.0560085622513889E+19</v>
      </c>
      <c r="L51" s="16">
        <f t="shared" si="2"/>
        <v>2.2579448352253351E-3</v>
      </c>
      <c r="M51" s="14">
        <f t="shared" si="3"/>
        <v>2.2579448352253351E-3</v>
      </c>
    </row>
    <row r="52" spans="1:13" x14ac:dyDescent="0.25">
      <c r="C52" s="6">
        <v>40051</v>
      </c>
      <c r="D52" s="19">
        <v>41029</v>
      </c>
      <c r="E52">
        <v>112</v>
      </c>
      <c r="F52">
        <v>297</v>
      </c>
      <c r="G52" t="s">
        <v>909</v>
      </c>
      <c r="H52" s="14">
        <f>SUM(BLMLossSum3Cal!AH112:AH297)</f>
        <v>600.19208353104091</v>
      </c>
      <c r="I52" s="15">
        <f>SUM(BLMLossSum3Cal!AE112:AE297)</f>
        <v>4.5662743401882874E+17</v>
      </c>
      <c r="J52" s="15">
        <f>SUM(BBMData!O112:O297)</f>
        <v>7.2920029096941527E+19</v>
      </c>
      <c r="K52" s="14">
        <f>SUM(BLMLossSum3Cal!AB112:AB297)</f>
        <v>7.2459580614552682E+19</v>
      </c>
      <c r="L52" s="16">
        <f t="shared" ref="L52" si="4">I52/J52</f>
        <v>6.262030332047426E-3</v>
      </c>
      <c r="M52" s="14">
        <f t="shared" si="3"/>
        <v>6.262030332047426E-3</v>
      </c>
    </row>
    <row r="53" spans="1:13" x14ac:dyDescent="0.25">
      <c r="C53" s="6">
        <v>40402</v>
      </c>
      <c r="D53" s="19">
        <v>41029</v>
      </c>
    </row>
    <row r="54" spans="1:13" x14ac:dyDescent="0.25">
      <c r="C54" s="19">
        <v>39524</v>
      </c>
      <c r="D54" s="6">
        <v>39729</v>
      </c>
    </row>
    <row r="55" spans="1:13" x14ac:dyDescent="0.25">
      <c r="C55" s="6">
        <v>39729</v>
      </c>
      <c r="D55" s="6">
        <v>40051</v>
      </c>
    </row>
    <row r="56" spans="1:13" x14ac:dyDescent="0.25">
      <c r="C56" s="6">
        <v>40051</v>
      </c>
      <c r="D56" s="6">
        <v>40402</v>
      </c>
    </row>
    <row r="57" spans="1:13" x14ac:dyDescent="0.25">
      <c r="A57" t="s">
        <v>910</v>
      </c>
    </row>
    <row r="58" spans="1:13" x14ac:dyDescent="0.25">
      <c r="A58" s="14" t="s">
        <v>605</v>
      </c>
      <c r="B58" s="14" t="s">
        <v>868</v>
      </c>
      <c r="C58" s="14">
        <v>5078818586446.3486</v>
      </c>
      <c r="D58" s="14"/>
      <c r="E58" s="14"/>
      <c r="F58" s="14"/>
      <c r="G58" s="14"/>
    </row>
    <row r="59" spans="1:13" x14ac:dyDescent="0.25">
      <c r="A59" s="14" t="s">
        <v>601</v>
      </c>
      <c r="B59" s="14" t="s">
        <v>868</v>
      </c>
      <c r="D59" s="14">
        <v>6732241160499.3311</v>
      </c>
      <c r="E59" s="14">
        <v>0</v>
      </c>
      <c r="F59" s="14">
        <v>0</v>
      </c>
      <c r="G59" s="14">
        <v>0</v>
      </c>
    </row>
    <row r="60" spans="1:13" x14ac:dyDescent="0.25">
      <c r="A60" s="14" t="s">
        <v>602</v>
      </c>
      <c r="B60" s="14" t="s">
        <v>868</v>
      </c>
      <c r="D60" s="14">
        <v>-2749337584764.0181</v>
      </c>
      <c r="E60" s="14">
        <v>4661787942877.7939</v>
      </c>
      <c r="F60" s="14">
        <v>0</v>
      </c>
      <c r="G60" s="14">
        <v>0</v>
      </c>
    </row>
    <row r="61" spans="1:13" x14ac:dyDescent="0.25">
      <c r="A61" s="14" t="s">
        <v>603</v>
      </c>
      <c r="B61" s="14" t="s">
        <v>868</v>
      </c>
      <c r="D61" s="14">
        <v>0</v>
      </c>
      <c r="E61" s="14">
        <v>0</v>
      </c>
      <c r="F61" s="14">
        <v>9278793635926.5391</v>
      </c>
      <c r="G61" s="14">
        <v>0</v>
      </c>
    </row>
    <row r="62" spans="1:13" x14ac:dyDescent="0.25">
      <c r="A62" s="14" t="s">
        <v>604</v>
      </c>
      <c r="B62" s="14" t="s">
        <v>868</v>
      </c>
      <c r="D62" s="14">
        <v>0</v>
      </c>
      <c r="E62" s="14">
        <v>0</v>
      </c>
      <c r="F62" s="15">
        <v>-2858444382895.9795</v>
      </c>
      <c r="G62" s="14">
        <v>5688010964592.5205</v>
      </c>
    </row>
    <row r="64" spans="1:13" x14ac:dyDescent="0.25">
      <c r="A64" t="s">
        <v>911</v>
      </c>
    </row>
    <row r="65" spans="1:7" x14ac:dyDescent="0.25">
      <c r="A65" s="14" t="s">
        <v>605</v>
      </c>
      <c r="B65" s="14" t="s">
        <v>868</v>
      </c>
      <c r="C65" s="14">
        <v>5078818586446.3486</v>
      </c>
      <c r="D65" s="14"/>
      <c r="E65" s="14"/>
      <c r="F65" s="14"/>
      <c r="G65" s="14"/>
    </row>
    <row r="66" spans="1:7" x14ac:dyDescent="0.25">
      <c r="A66" s="14" t="s">
        <v>601</v>
      </c>
      <c r="B66" s="14" t="s">
        <v>868</v>
      </c>
      <c r="D66" s="14">
        <v>5212979805327.7871</v>
      </c>
      <c r="E66" s="14">
        <v>0</v>
      </c>
      <c r="F66" s="14">
        <v>0</v>
      </c>
      <c r="G66" s="14">
        <v>0</v>
      </c>
    </row>
    <row r="67" spans="1:7" x14ac:dyDescent="0.25">
      <c r="A67" s="14" t="s">
        <v>602</v>
      </c>
      <c r="B67" s="14" t="s">
        <v>868</v>
      </c>
      <c r="D67" s="14">
        <v>-2561914280654.8931</v>
      </c>
      <c r="E67" s="14">
        <v>5200481851990.3945</v>
      </c>
      <c r="F67" s="14">
        <v>0</v>
      </c>
      <c r="G67" s="14">
        <v>0</v>
      </c>
    </row>
    <row r="68" spans="1:7" x14ac:dyDescent="0.25">
      <c r="A68" s="14" t="s">
        <v>603</v>
      </c>
      <c r="B68" s="14" t="s">
        <v>868</v>
      </c>
      <c r="D68" s="14">
        <v>0</v>
      </c>
      <c r="E68" s="14">
        <v>0</v>
      </c>
      <c r="F68" s="14">
        <v>9278793635926.5391</v>
      </c>
      <c r="G68" s="14">
        <v>0</v>
      </c>
    </row>
    <row r="69" spans="1:7" x14ac:dyDescent="0.25">
      <c r="A69" s="14" t="s">
        <v>604</v>
      </c>
      <c r="B69" s="14" t="s">
        <v>868</v>
      </c>
      <c r="D69" s="14">
        <v>0</v>
      </c>
      <c r="E69" s="14">
        <v>0</v>
      </c>
      <c r="F69" s="15">
        <v>-2858444382895.9795</v>
      </c>
      <c r="G69" s="14">
        <v>5688010964592.5205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298"/>
  <sheetViews>
    <sheetView topLeftCell="J1" workbookViewId="0">
      <pane ySplit="1500" topLeftCell="A104" activePane="bottomLeft"/>
      <selection activeCell="M1" sqref="M1"/>
      <selection pane="bottomLeft" activeCell="AF160" sqref="AF160"/>
    </sheetView>
    <sheetView topLeftCell="AA1" workbookViewId="1">
      <selection activeCell="AE8" sqref="AE8"/>
    </sheetView>
  </sheetViews>
  <sheetFormatPr defaultColWidth="8.85546875" defaultRowHeight="15" x14ac:dyDescent="0.25"/>
  <cols>
    <col min="1" max="1" width="19" style="14" customWidth="1"/>
    <col min="2" max="2" width="8.85546875" style="14"/>
    <col min="3" max="3" width="10.42578125" style="14" customWidth="1"/>
    <col min="4" max="4" width="11" style="14" bestFit="1" customWidth="1"/>
    <col min="5" max="9" width="12" style="14" bestFit="1" customWidth="1"/>
    <col min="10" max="10" width="12" style="40" customWidth="1"/>
    <col min="11" max="13" width="13.140625" style="14" customWidth="1"/>
    <col min="14" max="17" width="12" style="14" bestFit="1" customWidth="1"/>
    <col min="18" max="18" width="11" style="14" bestFit="1" customWidth="1"/>
    <col min="19" max="19" width="12" style="14" bestFit="1" customWidth="1"/>
    <col min="20" max="20" width="8.85546875" style="14"/>
    <col min="21" max="21" width="12.7109375" style="14" bestFit="1" customWidth="1"/>
    <col min="22" max="23" width="8.85546875" style="14"/>
    <col min="24" max="27" width="12" style="14" bestFit="1" customWidth="1"/>
    <col min="28" max="28" width="10.5703125" style="14" customWidth="1"/>
    <col min="29" max="30" width="8.85546875" style="14"/>
    <col min="31" max="31" width="10.140625" style="14" customWidth="1"/>
    <col min="32" max="32" width="8.85546875" style="37"/>
    <col min="33" max="34" width="8.85546875" style="14"/>
    <col min="35" max="35" width="10" style="14" customWidth="1"/>
    <col min="36" max="36" width="8.85546875" style="14"/>
    <col min="37" max="39" width="9.42578125" style="40" bestFit="1" customWidth="1"/>
    <col min="40" max="16384" width="8.85546875" style="14"/>
  </cols>
  <sheetData>
    <row r="1" spans="1:39" x14ac:dyDescent="0.25">
      <c r="A1" s="14" t="s">
        <v>599</v>
      </c>
    </row>
    <row r="2" spans="1:39" x14ac:dyDescent="0.25">
      <c r="D2" s="14" t="s">
        <v>606</v>
      </c>
      <c r="N2" s="14" t="s">
        <v>888</v>
      </c>
      <c r="X2" s="14" t="s">
        <v>615</v>
      </c>
      <c r="AK2" s="40" t="s">
        <v>788</v>
      </c>
    </row>
    <row r="3" spans="1:39" x14ac:dyDescent="0.25">
      <c r="A3" s="14" t="s">
        <v>600</v>
      </c>
      <c r="C3" s="14" t="s">
        <v>854</v>
      </c>
      <c r="D3" s="14" t="s">
        <v>605</v>
      </c>
      <c r="E3" s="14" t="s">
        <v>601</v>
      </c>
      <c r="F3" s="14" t="s">
        <v>602</v>
      </c>
      <c r="G3" s="14" t="s">
        <v>603</v>
      </c>
      <c r="H3" s="14" t="s">
        <v>604</v>
      </c>
      <c r="I3" s="14" t="s">
        <v>855</v>
      </c>
      <c r="J3" s="40" t="s">
        <v>568</v>
      </c>
      <c r="K3" s="14" t="s">
        <v>468</v>
      </c>
      <c r="L3" s="14" t="s">
        <v>613</v>
      </c>
      <c r="M3" s="14" t="s">
        <v>605</v>
      </c>
      <c r="N3" s="14" t="s">
        <v>601</v>
      </c>
      <c r="O3" s="14" t="s">
        <v>602</v>
      </c>
      <c r="P3" s="14" t="s">
        <v>603</v>
      </c>
      <c r="Q3" s="14" t="s">
        <v>604</v>
      </c>
      <c r="R3" s="14" t="s">
        <v>856</v>
      </c>
      <c r="S3" s="14" t="s">
        <v>568</v>
      </c>
      <c r="T3" s="14" t="s">
        <v>468</v>
      </c>
      <c r="U3" s="14" t="s">
        <v>613</v>
      </c>
      <c r="W3" s="14" t="s">
        <v>605</v>
      </c>
      <c r="X3" s="14" t="s">
        <v>601</v>
      </c>
      <c r="Y3" s="14" t="s">
        <v>602</v>
      </c>
      <c r="Z3" s="14" t="s">
        <v>603</v>
      </c>
      <c r="AA3" s="14" t="s">
        <v>604</v>
      </c>
      <c r="AB3" s="14" t="s">
        <v>857</v>
      </c>
      <c r="AC3" s="14" t="s">
        <v>568</v>
      </c>
      <c r="AD3" s="14" t="s">
        <v>468</v>
      </c>
      <c r="AE3" s="41" t="s">
        <v>613</v>
      </c>
      <c r="AF3" s="42" t="s">
        <v>613</v>
      </c>
      <c r="AG3" s="14" t="s">
        <v>618</v>
      </c>
      <c r="AH3" s="14" t="s">
        <v>620</v>
      </c>
      <c r="AK3" s="40" t="s">
        <v>610</v>
      </c>
      <c r="AL3" s="40" t="s">
        <v>611</v>
      </c>
      <c r="AM3" s="40" t="s">
        <v>783</v>
      </c>
    </row>
    <row r="4" spans="1:39" x14ac:dyDescent="0.25">
      <c r="C4" s="14" t="s">
        <v>481</v>
      </c>
      <c r="D4" s="14" t="s">
        <v>531</v>
      </c>
      <c r="E4" s="14" t="s">
        <v>531</v>
      </c>
      <c r="F4" s="14" t="s">
        <v>531</v>
      </c>
      <c r="G4" s="14" t="s">
        <v>531</v>
      </c>
      <c r="H4" s="14" t="s">
        <v>531</v>
      </c>
      <c r="I4" s="14" t="s">
        <v>531</v>
      </c>
      <c r="L4" s="14" t="s">
        <v>787</v>
      </c>
      <c r="M4" s="14" t="s">
        <v>531</v>
      </c>
      <c r="N4" s="14" t="s">
        <v>531</v>
      </c>
      <c r="O4" s="14" t="s">
        <v>531</v>
      </c>
      <c r="P4" s="14" t="s">
        <v>531</v>
      </c>
      <c r="Q4" s="14" t="s">
        <v>531</v>
      </c>
      <c r="R4" s="14" t="s">
        <v>531</v>
      </c>
      <c r="U4" s="14" t="s">
        <v>787</v>
      </c>
      <c r="W4" s="14" t="s">
        <v>531</v>
      </c>
      <c r="X4" s="14" t="s">
        <v>531</v>
      </c>
      <c r="Y4" s="14" t="s">
        <v>531</v>
      </c>
      <c r="Z4" s="14" t="s">
        <v>531</v>
      </c>
      <c r="AA4" s="14" t="s">
        <v>531</v>
      </c>
      <c r="AB4" s="14" t="s">
        <v>531</v>
      </c>
      <c r="AE4" s="14" t="s">
        <v>531</v>
      </c>
      <c r="AF4" s="37" t="s">
        <v>787</v>
      </c>
      <c r="AI4" s="14" t="s">
        <v>676</v>
      </c>
    </row>
    <row r="5" spans="1:39" x14ac:dyDescent="0.25">
      <c r="AC5" s="14" t="s">
        <v>639</v>
      </c>
      <c r="AD5" s="14" t="s">
        <v>640</v>
      </c>
    </row>
    <row r="6" spans="1:39" x14ac:dyDescent="0.25">
      <c r="A6" s="14" t="s">
        <v>11</v>
      </c>
      <c r="B6" s="14" t="s">
        <v>12</v>
      </c>
    </row>
    <row r="8" spans="1:39" x14ac:dyDescent="0.25">
      <c r="A8" s="14" t="s">
        <v>17</v>
      </c>
      <c r="B8" s="14">
        <v>1097881200</v>
      </c>
      <c r="C8" s="15">
        <f>BBMData!O8</f>
        <v>3.2164332237567968E+16</v>
      </c>
      <c r="D8" s="14">
        <f>'230'!C8*Notes!$C$4*MultiCalib!$C$27</f>
        <v>122149783616099.87</v>
      </c>
      <c r="E8" s="14">
        <f>'301'!C8*Notes!$C$4*MultiCalib!$D$28</f>
        <v>7757020432275753</v>
      </c>
      <c r="F8" s="14">
        <f>'303'!C8*Notes!$C$4*MultiCalib!$E$29</f>
        <v>507092009872131.19</v>
      </c>
      <c r="G8" s="14">
        <f>'307'!C8*Notes!$C$4*MultiCalib!$F$30</f>
        <v>5768929166587.6621</v>
      </c>
      <c r="H8" s="14">
        <f>'309'!C8*Notes!$C$4*MultiCalib!$G$31</f>
        <v>71541999644437.5</v>
      </c>
      <c r="I8" s="14">
        <f>SUM(D8:H8)</f>
        <v>8463573154575010</v>
      </c>
      <c r="J8" s="40">
        <f>I8/BBMData!D8</f>
        <v>2.1926355322733188E-3</v>
      </c>
      <c r="K8" s="14">
        <f t="shared" ref="K8:K71" si="0">1-J8</f>
        <v>0.99780736446772667</v>
      </c>
      <c r="L8" s="40">
        <f>BBMData!Q8-J8</f>
        <v>6.1400930266821124E-3</v>
      </c>
      <c r="M8" s="14">
        <f>'230'!C8*Notes!$C$4*MultiCalib!$C$14</f>
        <v>122149783616099.87</v>
      </c>
      <c r="N8" s="14">
        <f>'301'!C8*Notes!$C$4*MultiCalib!$D$15+'303'!C8*Notes!$C$4*MultiCalib!$D$16</f>
        <v>1.1062086341754792E+16</v>
      </c>
      <c r="O8" s="14">
        <f>'303'!C8*Notes!$C$4*MultiCalib!$E$16</f>
        <v>529280807786592.31</v>
      </c>
      <c r="P8" s="14">
        <f>'307'!C8*Notes!$C$4*MultiCalib!$F$17+'309'!C8*Notes!$C$4*MultiCalib!$F$18</f>
        <v>-23702011818205.637</v>
      </c>
      <c r="Q8" s="14">
        <f>'309'!C8*Notes!$C$4*MultiCalib!$G$18</f>
        <v>73289870169659.922</v>
      </c>
      <c r="R8" s="14">
        <f>SUM(M8:Q8)</f>
        <v>1.1763104791508938E+16</v>
      </c>
      <c r="S8" s="37">
        <f>R8/BBMData!D8</f>
        <v>3.0474364744841808E-3</v>
      </c>
      <c r="T8" s="14">
        <f t="shared" ref="T8" si="1">1-S8</f>
        <v>0.99695256352551587</v>
      </c>
      <c r="U8" s="37">
        <f>BBMData!Q8-S8</f>
        <v>5.2852920844712508E-3</v>
      </c>
      <c r="W8" s="15">
        <f>'230'!C8*Notes!$C$4*MultiCalib!$C$35</f>
        <v>88271527112966.828</v>
      </c>
      <c r="X8" s="14">
        <f>'301'!C8*Notes!$C$4*MultiCalib!$D$36+'303'!C8*Notes!$C$4*MultiCalib!$D$37</f>
        <v>8472250858851420</v>
      </c>
      <c r="Y8" s="14">
        <f>'303'!C8*Notes!$C$4*MultiCalib!$E$37</f>
        <v>811474867413618</v>
      </c>
      <c r="Z8" s="15">
        <f>'307'!C8*Notes!$C$4*MultiCalib!$F$38+'309'!C8*Notes!$C$4*MultiCalib!$F$39</f>
        <v>-19894540147942.051</v>
      </c>
      <c r="AA8" s="14">
        <f>'309'!C8*Notes!$C$4*MultiCalib!$G$39</f>
        <v>61921962564940.016</v>
      </c>
      <c r="AB8" s="14">
        <f>SUM(W8:AA8)</f>
        <v>9414024675795002</v>
      </c>
      <c r="AC8" s="15">
        <f>AB8/BBMData!D8</f>
        <v>2.4388664963199487E-3</v>
      </c>
      <c r="AD8" s="14">
        <f t="shared" ref="AD8:AD71" si="2">1-AC8</f>
        <v>0.99756113350368003</v>
      </c>
      <c r="AE8" s="15">
        <f>BBMData!O8-AB8</f>
        <v>2.2750307561772968E+16</v>
      </c>
      <c r="AF8" s="37">
        <f>BBMData!Q8-BLMLossSum!AC8</f>
        <v>6.0068000192796036E-3</v>
      </c>
      <c r="AG8" s="14">
        <f t="shared" ref="AG8:AG71" si="3">AE8^2</f>
        <v>5.1757649415526428E+32</v>
      </c>
      <c r="AH8" s="14">
        <f>AG8/BBMData!R8^2</f>
        <v>0.19681537121781847</v>
      </c>
      <c r="AI8" s="15">
        <f>AE8/BBMData!O8</f>
        <v>0.7073147794189425</v>
      </c>
      <c r="AK8" s="40">
        <f>(C8-I8)/C8</f>
        <v>0.73686463962433679</v>
      </c>
      <c r="AL8" s="40">
        <f>(C8-R8)/C8</f>
        <v>0.6342810817701473</v>
      </c>
      <c r="AM8" s="40">
        <f>(C8-AB8)/C8</f>
        <v>0.7073147794189425</v>
      </c>
    </row>
    <row r="9" spans="1:39" x14ac:dyDescent="0.25">
      <c r="A9" s="14" t="s">
        <v>18</v>
      </c>
      <c r="B9" s="14">
        <v>1098486000</v>
      </c>
      <c r="C9" s="15">
        <f>BBMData!O9</f>
        <v>3.7528126747865664E+17</v>
      </c>
      <c r="D9" s="14">
        <f>'230'!C9*Notes!$C$4*MultiCalib!$C$27</f>
        <v>146579740339319.84</v>
      </c>
      <c r="E9" s="14">
        <f>'301'!C9*Notes!$C$4*MultiCalib!$D$28</f>
        <v>7718428290821644</v>
      </c>
      <c r="F9" s="14">
        <f>'303'!C9*Notes!$C$4*MultiCalib!$E$29</f>
        <v>2083401280869996.5</v>
      </c>
      <c r="G9" s="14">
        <f>'307'!C9*Notes!$C$4*MultiCalib!$F$30</f>
        <v>11537858333175.324</v>
      </c>
      <c r="H9" s="14">
        <f>'309'!C9*Notes!$C$4*MultiCalib!$G$31</f>
        <v>43720110893822.922</v>
      </c>
      <c r="I9" s="14">
        <f t="shared" ref="I9:I72" si="4">SUM(D9:H9)</f>
        <v>1.0003667281257958E+16</v>
      </c>
      <c r="J9" s="40">
        <f>I9/BBMData!D9</f>
        <v>1.5630730126965559E-3</v>
      </c>
      <c r="K9" s="14">
        <f t="shared" si="0"/>
        <v>0.99843692698730346</v>
      </c>
      <c r="L9" s="40">
        <f>BBMData!Q9-J9</f>
        <v>5.707462503084354E-2</v>
      </c>
      <c r="M9" s="14">
        <f>'230'!C9*Notes!$C$4*MultiCalib!$C$14</f>
        <v>146579740339319.84</v>
      </c>
      <c r="N9" s="14">
        <f>'301'!C9*Notes!$C$4*MultiCalib!$D$15+'303'!C9*Notes!$C$4*MultiCalib!$D$16</f>
        <v>9775463668039484</v>
      </c>
      <c r="O9" s="14">
        <f>'303'!C9*Notes!$C$4*MultiCalib!$E$16</f>
        <v>2174564559123208.7</v>
      </c>
      <c r="P9" s="14">
        <f>'307'!C9*Notes!$C$4*MultiCalib!$F$17+'309'!C9*Notes!$C$4*MultiCalib!$F$18</f>
        <v>-3174397628153.459</v>
      </c>
      <c r="Q9" s="14">
        <f>'309'!C9*Notes!$C$4*MultiCalib!$G$18</f>
        <v>44788253992569.953</v>
      </c>
      <c r="R9" s="14">
        <f t="shared" ref="R9:R72" si="5">SUM(M9:Q9)</f>
        <v>1.2138221823866428E+16</v>
      </c>
      <c r="S9" s="37">
        <f>R9/BBMData!D9</f>
        <v>1.8965971599791294E-3</v>
      </c>
      <c r="T9" s="14">
        <f t="shared" ref="T9:T72" si="6">1-S9</f>
        <v>0.99810340284002086</v>
      </c>
      <c r="U9" s="37">
        <f>BBMData!Q9-S9</f>
        <v>5.674110088356097E-2</v>
      </c>
      <c r="W9" s="15">
        <f>'230'!C9*Notes!$C$4*MultiCalib!$C$35</f>
        <v>105925832535560.19</v>
      </c>
      <c r="X9" s="14">
        <f>'301'!C9*Notes!$C$4*MultiCalib!$D$36+'303'!C9*Notes!$C$4*MultiCalib!$D$37</f>
        <v>7185456019177804</v>
      </c>
      <c r="Y9" s="14">
        <f>'303'!C9*Notes!$C$4*MultiCalib!$E$37</f>
        <v>3333966509528818</v>
      </c>
      <c r="Z9" s="15">
        <f>'307'!C9*Notes!$C$4*MultiCalib!$F$38+'309'!C9*Notes!$C$4*MultiCalib!$F$39</f>
        <v>3430598773503.1133</v>
      </c>
      <c r="AA9" s="14">
        <f>'309'!C9*Notes!$C$4*MultiCalib!$G$39</f>
        <v>37841199345241.117</v>
      </c>
      <c r="AB9" s="14">
        <f t="shared" ref="AB9:AB72" si="7">SUM(W9:AA9)</f>
        <v>1.0666620159360928E+16</v>
      </c>
      <c r="AC9" s="15">
        <f>AB9/BBMData!D9</f>
        <v>1.6666593999001449E-3</v>
      </c>
      <c r="AD9" s="14">
        <f t="shared" si="2"/>
        <v>0.99833334060009982</v>
      </c>
      <c r="AE9" s="15">
        <f>BBMData!O9-AB9</f>
        <v>3.6461464731929574E+17</v>
      </c>
      <c r="AF9" s="37">
        <f>BBMData!Q9-BLMLossSum!AC9</f>
        <v>5.6926892587452822E-2</v>
      </c>
      <c r="AG9" s="14">
        <f t="shared" si="3"/>
        <v>1.3294384103977441E+35</v>
      </c>
      <c r="AH9" s="14">
        <f>AG9/BBMData!R9^2</f>
        <v>18.250857413787699</v>
      </c>
      <c r="AI9" s="15">
        <f>AE9/BBMData!O9</f>
        <v>0.97157699815121323</v>
      </c>
      <c r="AK9" s="40">
        <f t="shared" ref="AK9:AK72" si="8">(C9-I9)/C9</f>
        <v>0.97334354749847218</v>
      </c>
      <c r="AL9" s="40">
        <f t="shared" ref="AL9:AL72" si="9">(C9-R9)/C9</f>
        <v>0.96765566822608118</v>
      </c>
      <c r="AM9" s="40">
        <f t="shared" ref="AM9:AM72" si="10">(C9-AB9)/C9</f>
        <v>0.97157699815121323</v>
      </c>
    </row>
    <row r="10" spans="1:39" x14ac:dyDescent="0.25">
      <c r="A10" s="14" t="s">
        <v>19</v>
      </c>
      <c r="B10" s="14">
        <v>1099094400</v>
      </c>
      <c r="C10" s="15">
        <f>BBMData!O10</f>
        <v>5.17521679422552E+17</v>
      </c>
      <c r="D10" s="14">
        <f>'230'!C10*Notes!$C$4*MultiCalib!$C$27</f>
        <v>183224675424149.81</v>
      </c>
      <c r="E10" s="14">
        <f>'301'!C10*Notes!$C$4*MultiCalib!$D$28</f>
        <v>3853700982345949.5</v>
      </c>
      <c r="F10" s="14">
        <f>'303'!C10*Notes!$C$4*MultiCalib!$E$29</f>
        <v>1255937187241441.2</v>
      </c>
      <c r="G10" s="14">
        <f>'307'!C10*Notes!$C$4*MultiCalib!$F$30</f>
        <v>8653393749881.4932</v>
      </c>
      <c r="H10" s="14">
        <f>'309'!C10*Notes!$C$4*MultiCalib!$G$31</f>
        <v>131160332681468.77</v>
      </c>
      <c r="I10" s="14">
        <f t="shared" si="4"/>
        <v>5432676571442891</v>
      </c>
      <c r="J10" s="40">
        <f>I10/BBMData!D10</f>
        <v>8.2188752971904552E-4</v>
      </c>
      <c r="K10" s="14">
        <f t="shared" si="0"/>
        <v>0.99917811247028099</v>
      </c>
      <c r="L10" s="40">
        <f>BBMData!Q10-J10</f>
        <v>7.7471861248276722E-2</v>
      </c>
      <c r="M10" s="14">
        <f>'230'!C10*Notes!$C$4*MultiCalib!$C$14</f>
        <v>183224675424149.81</v>
      </c>
      <c r="N10" s="14">
        <f>'301'!C10*Notes!$C$4*MultiCalib!$D$15+'303'!C10*Notes!$C$4*MultiCalib!$D$16</f>
        <v>4712470660862173</v>
      </c>
      <c r="O10" s="14">
        <f>'303'!C10*Notes!$C$4*MultiCalib!$E$16</f>
        <v>1310893163471443.7</v>
      </c>
      <c r="P10" s="14">
        <f>'307'!C10*Notes!$C$4*MultiCalib!$F$17+'309'!C10*Notes!$C$4*MultiCalib!$F$18</f>
        <v>-46168127969290.336</v>
      </c>
      <c r="Q10" s="14">
        <f>'309'!C10*Notes!$C$4*MultiCalib!$G$18</f>
        <v>134364761977709.86</v>
      </c>
      <c r="R10" s="14">
        <f t="shared" si="5"/>
        <v>6294785133766187</v>
      </c>
      <c r="S10" s="37">
        <f>R10/BBMData!D10</f>
        <v>9.5231242568323559E-4</v>
      </c>
      <c r="T10" s="14">
        <f t="shared" si="6"/>
        <v>0.99904768757431672</v>
      </c>
      <c r="U10" s="37">
        <f>BBMData!Q10-S10</f>
        <v>7.7341436352312526E-2</v>
      </c>
      <c r="W10" s="15">
        <f>'230'!C10*Notes!$C$4*MultiCalib!$C$35</f>
        <v>132407290669450.23</v>
      </c>
      <c r="X10" s="14">
        <f>'301'!C10*Notes!$C$4*MultiCalib!$D$36+'303'!C10*Notes!$C$4*MultiCalib!$D$37</f>
        <v>3417532801709909</v>
      </c>
      <c r="Y10" s="14">
        <f>'303'!C10*Notes!$C$4*MultiCalib!$E$37</f>
        <v>2009815659989542.2</v>
      </c>
      <c r="Z10" s="15">
        <f>'307'!C10*Notes!$C$4*MultiCalib!$F$38+'309'!C10*Notes!$C$4*MultiCalib!$F$39</f>
        <v>-40214533198566</v>
      </c>
      <c r="AA10" s="14">
        <f>'309'!C10*Notes!$C$4*MultiCalib!$G$39</f>
        <v>113523598035723.36</v>
      </c>
      <c r="AB10" s="14">
        <f t="shared" si="7"/>
        <v>5633064817206058</v>
      </c>
      <c r="AC10" s="15">
        <f>AB10/BBMData!D10</f>
        <v>8.5220345192224783E-4</v>
      </c>
      <c r="AD10" s="14">
        <f t="shared" si="2"/>
        <v>0.99914779654807773</v>
      </c>
      <c r="AE10" s="15">
        <f>BBMData!O10-AB10</f>
        <v>5.1188861460534592E+17</v>
      </c>
      <c r="AF10" s="37">
        <f>BBMData!Q10-BLMLossSum!AC10</f>
        <v>7.740139420775892E-2</v>
      </c>
      <c r="AG10" s="14">
        <f t="shared" si="3"/>
        <v>2.6202995376258038E+35</v>
      </c>
      <c r="AH10" s="14">
        <f>AG10/BBMData!R10^2</f>
        <v>38.872590406809074</v>
      </c>
      <c r="AI10" s="15">
        <f>AE10/BBMData!O10</f>
        <v>0.98911530658292146</v>
      </c>
      <c r="AK10" s="40">
        <f t="shared" si="8"/>
        <v>0.98950251402510392</v>
      </c>
      <c r="AL10" s="40">
        <f t="shared" si="9"/>
        <v>0.98783667354614035</v>
      </c>
      <c r="AM10" s="40">
        <f t="shared" si="10"/>
        <v>0.98911530658292146</v>
      </c>
    </row>
    <row r="11" spans="1:39" x14ac:dyDescent="0.25">
      <c r="A11" s="14" t="s">
        <v>20</v>
      </c>
      <c r="B11" s="14">
        <v>1099699200</v>
      </c>
      <c r="C11" s="15">
        <f>BBMData!O11</f>
        <v>2.2789023931224464E+17</v>
      </c>
      <c r="D11" s="14">
        <f>'230'!C11*Notes!$C$4*MultiCalib!$C$27</f>
        <v>118078124162229.87</v>
      </c>
      <c r="E11" s="14">
        <f>'301'!C11*Notes!$C$4*MultiCalib!$D$28</f>
        <v>2756581532436.3013</v>
      </c>
      <c r="F11" s="14">
        <f>'303'!C11*Notes!$C$4*MultiCalib!$E$29</f>
        <v>607331128102668.75</v>
      </c>
      <c r="G11" s="14">
        <f>'307'!C11*Notes!$C$4*MultiCalib!$F$30</f>
        <v>2884464583293.8311</v>
      </c>
      <c r="H11" s="14">
        <f>'309'!C11*Notes!$C$4*MultiCalib!$G$31</f>
        <v>0</v>
      </c>
      <c r="I11" s="14">
        <f t="shared" si="4"/>
        <v>731050298380628.75</v>
      </c>
      <c r="J11" s="40">
        <f>I11/BBMData!D11</f>
        <v>3.0084374418955917E-4</v>
      </c>
      <c r="K11" s="14">
        <f t="shared" si="0"/>
        <v>0.99969915625581041</v>
      </c>
      <c r="L11" s="40">
        <f>BBMData!Q11-J11</f>
        <v>9.3481147742330878E-2</v>
      </c>
      <c r="M11" s="14">
        <f>'230'!C11*Notes!$C$4*MultiCalib!$C$14</f>
        <v>118078124162229.87</v>
      </c>
      <c r="N11" s="14">
        <f>'301'!C11*Notes!$C$4*MultiCalib!$D$15+'303'!C11*Notes!$C$4*MultiCalib!$D$16</f>
        <v>-469684459474544.62</v>
      </c>
      <c r="O11" s="14">
        <f>'303'!C11*Notes!$C$4*MultiCalib!$E$16</f>
        <v>633906083744407.12</v>
      </c>
      <c r="P11" s="14">
        <f>'307'!C11*Notes!$C$4*MultiCalib!$F$17+'309'!C11*Notes!$C$4*MultiCalib!$F$18</f>
        <v>4071659453869.9956</v>
      </c>
      <c r="Q11" s="14">
        <f>'309'!C11*Notes!$C$4*MultiCalib!$G$18</f>
        <v>0</v>
      </c>
      <c r="R11" s="14">
        <f t="shared" si="5"/>
        <v>286371407885962.37</v>
      </c>
      <c r="S11" s="37">
        <f>R11/BBMData!D11</f>
        <v>1.1784831600245366E-4</v>
      </c>
      <c r="T11" s="14">
        <f t="shared" si="6"/>
        <v>0.99988215168399752</v>
      </c>
      <c r="U11" s="37">
        <f>BBMData!Q11-S11</f>
        <v>9.366414317051798E-2</v>
      </c>
      <c r="W11" s="15">
        <f>'230'!C11*Notes!$C$4*MultiCalib!$C$35</f>
        <v>85329142875867.937</v>
      </c>
      <c r="X11" s="14">
        <f>'301'!C11*Notes!$C$4*MultiCalib!$D$36+'303'!C11*Notes!$C$4*MultiCalib!$D$37</f>
        <v>-475625928708222.25</v>
      </c>
      <c r="Y11" s="14">
        <f>'303'!C11*Notes!$C$4*MultiCalib!$E$37</f>
        <v>971882690041891.25</v>
      </c>
      <c r="Z11" s="15">
        <f>'307'!C11*Notes!$C$4*MultiCalib!$F$38+'309'!C11*Notes!$C$4*MultiCalib!$F$39</f>
        <v>5611814391008.3711</v>
      </c>
      <c r="AA11" s="14">
        <f>'309'!C11*Notes!$C$4*MultiCalib!$G$39</f>
        <v>0</v>
      </c>
      <c r="AB11" s="14">
        <f t="shared" si="7"/>
        <v>587197718600545.37</v>
      </c>
      <c r="AC11" s="15">
        <f>AB11/BBMData!D11</f>
        <v>2.4164515168746724E-4</v>
      </c>
      <c r="AD11" s="14">
        <f t="shared" si="2"/>
        <v>0.99975835484831255</v>
      </c>
      <c r="AE11" s="15">
        <f>BBMData!O11-AB11</f>
        <v>2.273030415936441E+17</v>
      </c>
      <c r="AF11" s="37">
        <f>BBMData!Q11-BLMLossSum!AC11</f>
        <v>9.3426595048482983E-2</v>
      </c>
      <c r="AG11" s="14">
        <f t="shared" si="3"/>
        <v>5.1666672717721895E+34</v>
      </c>
      <c r="AH11" s="14">
        <f>AG11/BBMData!R11^2</f>
        <v>54.35771636398264</v>
      </c>
      <c r="AI11" s="15">
        <f>AE11/BBMData!O11</f>
        <v>0.99742333098436919</v>
      </c>
      <c r="AK11" s="40">
        <f t="shared" si="8"/>
        <v>0.99679209473566355</v>
      </c>
      <c r="AL11" s="40">
        <f t="shared" si="9"/>
        <v>0.99874338010811614</v>
      </c>
      <c r="AM11" s="40">
        <f t="shared" si="10"/>
        <v>0.99742333098436919</v>
      </c>
    </row>
    <row r="12" spans="1:39" x14ac:dyDescent="0.25">
      <c r="A12" s="14" t="s">
        <v>21</v>
      </c>
      <c r="B12" s="14">
        <v>1100304000</v>
      </c>
      <c r="C12" s="15">
        <f>BBMData!O12</f>
        <v>3.7585472876481037E+17</v>
      </c>
      <c r="D12" s="14">
        <f>'230'!C12*Notes!$C$4*MultiCalib!$C$27</f>
        <v>1.0684034406954868E+16</v>
      </c>
      <c r="E12" s="14">
        <f>'301'!C12*Notes!$C$4*MultiCalib!$D$28</f>
        <v>5513163064872.6025</v>
      </c>
      <c r="F12" s="14">
        <f>'303'!C12*Notes!$C$4*MultiCalib!$E$29</f>
        <v>1039735167528517</v>
      </c>
      <c r="G12" s="14">
        <f>'307'!C12*Notes!$C$4*MultiCalib!$F$30</f>
        <v>43266968749407.469</v>
      </c>
      <c r="H12" s="14">
        <f>'309'!C12*Notes!$C$4*MultiCalib!$G$31</f>
        <v>0</v>
      </c>
      <c r="I12" s="14">
        <f t="shared" si="4"/>
        <v>1.1772549706297664E+16</v>
      </c>
      <c r="J12" s="40">
        <f>I12/BBMData!D12</f>
        <v>1.8337304838469881E-3</v>
      </c>
      <c r="K12" s="14">
        <f t="shared" si="0"/>
        <v>0.99816626951615306</v>
      </c>
      <c r="L12" s="40">
        <f>BBMData!Q12-J12</f>
        <v>5.6710619791045594E-2</v>
      </c>
      <c r="M12" s="14">
        <f>'230'!C12*Notes!$C$4*MultiCalib!$C$14</f>
        <v>1.0684034406954868E+16</v>
      </c>
      <c r="N12" s="14">
        <f>'301'!C12*Notes!$C$4*MultiCalib!$D$15+'303'!C12*Notes!$C$4*MultiCalib!$D$16</f>
        <v>-802914891167118.62</v>
      </c>
      <c r="O12" s="14">
        <f>'303'!C12*Notes!$C$4*MultiCalib!$E$16</f>
        <v>1085230803562431.5</v>
      </c>
      <c r="P12" s="14">
        <f>'307'!C12*Notes!$C$4*MultiCalib!$F$17+'309'!C12*Notes!$C$4*MultiCalib!$F$18</f>
        <v>61074891808049.937</v>
      </c>
      <c r="Q12" s="14">
        <f>'309'!C12*Notes!$C$4*MultiCalib!$G$18</f>
        <v>0</v>
      </c>
      <c r="R12" s="14">
        <f t="shared" si="5"/>
        <v>1.1027425211158232E+16</v>
      </c>
      <c r="S12" s="37">
        <f>R12/BBMData!D12</f>
        <v>1.7176674783735565E-3</v>
      </c>
      <c r="T12" s="14">
        <f t="shared" si="6"/>
        <v>0.99828233252162646</v>
      </c>
      <c r="U12" s="37">
        <f>BBMData!Q12-S12</f>
        <v>5.6826682796519028E-2</v>
      </c>
      <c r="W12" s="15">
        <f>'230'!C12*Notes!$C$4*MultiCalib!$C$35</f>
        <v>7720816238147499</v>
      </c>
      <c r="X12" s="14">
        <f>'301'!C12*Notes!$C$4*MultiCalib!$D$36+'303'!C12*Notes!$C$4*MultiCalib!$D$37</f>
        <v>-813351185048777.37</v>
      </c>
      <c r="Y12" s="14">
        <f>'303'!C12*Notes!$C$4*MultiCalib!$E$37</f>
        <v>1663838003340325</v>
      </c>
      <c r="Z12" s="15">
        <f>'307'!C12*Notes!$C$4*MultiCalib!$F$38+'309'!C12*Notes!$C$4*MultiCalib!$F$39</f>
        <v>84177215865125.578</v>
      </c>
      <c r="AA12" s="14">
        <f>'309'!C12*Notes!$C$4*MultiCalib!$G$39</f>
        <v>0</v>
      </c>
      <c r="AB12" s="14">
        <f t="shared" si="7"/>
        <v>8655480272304173</v>
      </c>
      <c r="AC12" s="15">
        <f>AB12/BBMData!D12</f>
        <v>1.3482056498916157E-3</v>
      </c>
      <c r="AD12" s="14">
        <f t="shared" si="2"/>
        <v>0.99865179435010842</v>
      </c>
      <c r="AE12" s="15">
        <f>BBMData!O12-AB12</f>
        <v>3.6719924849250618E+17</v>
      </c>
      <c r="AF12" s="37">
        <f>BBMData!Q12-BLMLossSum!AC12</f>
        <v>5.7143330734560294E-2</v>
      </c>
      <c r="AG12" s="14">
        <f t="shared" si="3"/>
        <v>1.3483528809346129E+35</v>
      </c>
      <c r="AH12" s="14">
        <f>AG12/BBMData!R12^2</f>
        <v>21.064363799027088</v>
      </c>
      <c r="AI12" s="15">
        <f>AE12/BBMData!O12</f>
        <v>0.976971208262434</v>
      </c>
      <c r="AK12" s="40">
        <f t="shared" si="8"/>
        <v>0.96867792579067358</v>
      </c>
      <c r="AL12" s="40">
        <f t="shared" si="9"/>
        <v>0.97066040582381874</v>
      </c>
      <c r="AM12" s="40">
        <f t="shared" si="10"/>
        <v>0.976971208262434</v>
      </c>
    </row>
    <row r="13" spans="1:39" x14ac:dyDescent="0.25">
      <c r="A13" s="14" t="s">
        <v>22</v>
      </c>
      <c r="B13" s="14">
        <v>1100908800</v>
      </c>
      <c r="C13" s="15">
        <f>BBMData!O13</f>
        <v>3.5753249110530022E+17</v>
      </c>
      <c r="D13" s="14">
        <f>'230'!C13*Notes!$C$4*MultiCalib!$C$27</f>
        <v>5354232181839044</v>
      </c>
      <c r="E13" s="14">
        <f>'301'!C13*Notes!$C$4*MultiCalib!$D$28</f>
        <v>234309430257085.62</v>
      </c>
      <c r="F13" s="14">
        <f>'303'!C13*Notes!$C$4*MultiCalib!$E$29</f>
        <v>6784812473172857</v>
      </c>
      <c r="G13" s="14">
        <f>'307'!C13*Notes!$C$4*MultiCalib!$F$30</f>
        <v>285561993746089.25</v>
      </c>
      <c r="H13" s="14">
        <f>'309'!C13*Notes!$C$4*MultiCalib!$G$31</f>
        <v>620030663585125</v>
      </c>
      <c r="I13" s="14">
        <f t="shared" si="4"/>
        <v>1.3278946742600204E+16</v>
      </c>
      <c r="J13" s="40">
        <f>I13/BBMData!D13</f>
        <v>3.088127149441908E-3</v>
      </c>
      <c r="K13" s="14">
        <f t="shared" si="0"/>
        <v>0.99691187285055805</v>
      </c>
      <c r="L13" s="40">
        <f>BBMData!Q13-J13</f>
        <v>8.0058963805279063E-2</v>
      </c>
      <c r="M13" s="14">
        <f>'230'!C13*Notes!$C$4*MultiCalib!$C$14</f>
        <v>5354232181839044</v>
      </c>
      <c r="N13" s="14">
        <f>'301'!C13*Notes!$C$4*MultiCalib!$D$15+'303'!C13*Notes!$C$4*MultiCalib!$D$16</f>
        <v>-4946485394773436</v>
      </c>
      <c r="O13" s="14">
        <f>'303'!C13*Notes!$C$4*MultiCalib!$E$16</f>
        <v>7081695149144639</v>
      </c>
      <c r="P13" s="14">
        <f>'307'!C13*Notes!$C$4*MultiCalib!$F$17+'309'!C13*Notes!$C$4*MultiCalib!$F$18</f>
        <v>127101419641600.78</v>
      </c>
      <c r="Q13" s="14">
        <f>'309'!C13*Notes!$C$4*MultiCalib!$G$18</f>
        <v>635178874803719.25</v>
      </c>
      <c r="R13" s="14">
        <f t="shared" si="5"/>
        <v>8251722230655567</v>
      </c>
      <c r="S13" s="37">
        <f>R13/BBMData!D13</f>
        <v>1.9190051699198992E-3</v>
      </c>
      <c r="T13" s="14">
        <f t="shared" si="6"/>
        <v>0.99808099483008006</v>
      </c>
      <c r="U13" s="37">
        <f>BBMData!Q13-S13</f>
        <v>8.1228085784801077E-2</v>
      </c>
      <c r="W13" s="15">
        <f>'230'!C13*Notes!$C$4*MultiCalib!$C$35</f>
        <v>3869235271785046</v>
      </c>
      <c r="X13" s="14">
        <f>'301'!C13*Notes!$C$4*MultiCalib!$D$36+'303'!C13*Notes!$C$4*MultiCalib!$D$37</f>
        <v>-5080697887124863</v>
      </c>
      <c r="Y13" s="14">
        <f>'303'!C13*Notes!$C$4*MultiCalib!$E$37</f>
        <v>1.0857407915937246E+16</v>
      </c>
      <c r="Z13" s="15">
        <f>'307'!C13*Notes!$C$4*MultiCalib!$F$38+'309'!C13*Notes!$C$4*MultiCalib!$F$39</f>
        <v>285878827316852.5</v>
      </c>
      <c r="AA13" s="14">
        <f>'309'!C13*Notes!$C$4*MultiCalib!$G$39</f>
        <v>536657008896146.81</v>
      </c>
      <c r="AB13" s="14">
        <f t="shared" si="7"/>
        <v>1.0468481136810426E+16</v>
      </c>
      <c r="AC13" s="15">
        <f>AB13/BBMData!D13</f>
        <v>2.4345304969326572E-3</v>
      </c>
      <c r="AD13" s="14">
        <f t="shared" si="2"/>
        <v>0.99756546950306735</v>
      </c>
      <c r="AE13" s="15">
        <f>BBMData!O13-AB13</f>
        <v>3.4706400996848979E+17</v>
      </c>
      <c r="AF13" s="37">
        <f>BBMData!Q13-BLMLossSum!AC13</f>
        <v>8.0027787289931221E-2</v>
      </c>
      <c r="AG13" s="14">
        <f t="shared" si="3"/>
        <v>1.2045342701540798E+35</v>
      </c>
      <c r="AH13" s="14">
        <f>AG13/BBMData!R13^2</f>
        <v>45.259844411592354</v>
      </c>
      <c r="AI13" s="15">
        <f>AE13/BBMData!O13</f>
        <v>0.97072019635349094</v>
      </c>
      <c r="AK13" s="40">
        <f t="shared" si="8"/>
        <v>0.96285946851557813</v>
      </c>
      <c r="AL13" s="40">
        <f t="shared" si="9"/>
        <v>0.97692035706979907</v>
      </c>
      <c r="AM13" s="40">
        <f t="shared" si="10"/>
        <v>0.97072019635349094</v>
      </c>
    </row>
    <row r="14" spans="1:39" x14ac:dyDescent="0.25">
      <c r="A14" s="14" t="s">
        <v>23</v>
      </c>
      <c r="B14" s="14">
        <v>1101513600</v>
      </c>
      <c r="C14" s="15">
        <f>BBMData!O14</f>
        <v>5.3472828027781862E+17</v>
      </c>
      <c r="D14" s="14">
        <f>'230'!C14*Notes!$C$4*MultiCalib!$C$27</f>
        <v>6302928834590752</v>
      </c>
      <c r="E14" s="14">
        <f>'301'!C14*Notes!$C$4*MultiCalib!$D$28</f>
        <v>493428094306097.94</v>
      </c>
      <c r="F14" s="14">
        <f>'303'!C14*Notes!$C$4*MultiCalib!$E$29</f>
        <v>1.0780618892048992E+16</v>
      </c>
      <c r="G14" s="14">
        <f>'307'!C14*Notes!$C$4*MultiCalib!$F$30</f>
        <v>343251285411965.94</v>
      </c>
      <c r="H14" s="14">
        <f>'309'!C14*Notes!$C$4*MultiCalib!$G$31</f>
        <v>429251997866625</v>
      </c>
      <c r="I14" s="14">
        <f t="shared" si="4"/>
        <v>1.8349479104224432E+16</v>
      </c>
      <c r="J14" s="40">
        <f>I14/BBMData!D14</f>
        <v>2.4112324709887559E-3</v>
      </c>
      <c r="K14" s="14">
        <f t="shared" si="0"/>
        <v>0.99758876752901127</v>
      </c>
      <c r="L14" s="40">
        <f>BBMData!Q14-J14</f>
        <v>6.7855295817817893E-2</v>
      </c>
      <c r="M14" s="14">
        <f>'230'!C14*Notes!$C$4*MultiCalib!$C$14</f>
        <v>6302928834590752</v>
      </c>
      <c r="N14" s="14">
        <f>'301'!C14*Notes!$C$4*MultiCalib!$D$15+'303'!C14*Notes!$C$4*MultiCalib!$D$16</f>
        <v>-7680727366567479</v>
      </c>
      <c r="O14" s="14">
        <f>'303'!C14*Notes!$C$4*MultiCalib!$E$16</f>
        <v>1.125234585546302E+16</v>
      </c>
      <c r="P14" s="14">
        <f>'307'!C14*Notes!$C$4*MultiCalib!$F$17+'309'!C14*Notes!$C$4*MultiCalib!$F$18</f>
        <v>293455490654855.75</v>
      </c>
      <c r="Q14" s="14">
        <f>'309'!C14*Notes!$C$4*MultiCalib!$G$18</f>
        <v>439739221017959.5</v>
      </c>
      <c r="R14" s="14">
        <f t="shared" si="5"/>
        <v>1.0607742035159108E+16</v>
      </c>
      <c r="S14" s="37">
        <f>R14/BBMData!D14</f>
        <v>1.3939214238054018E-3</v>
      </c>
      <c r="T14" s="14">
        <f t="shared" si="6"/>
        <v>0.99860607857619454</v>
      </c>
      <c r="U14" s="37">
        <f>BBMData!Q14-S14</f>
        <v>6.8872606865001254E-2</v>
      </c>
      <c r="W14" s="15">
        <f>'230'!C14*Notes!$C$4*MultiCalib!$C$35</f>
        <v>4554810799029088</v>
      </c>
      <c r="X14" s="14">
        <f>'301'!C14*Notes!$C$4*MultiCalib!$D$36+'303'!C14*Notes!$C$4*MultiCalib!$D$37</f>
        <v>-7934356953475393</v>
      </c>
      <c r="Y14" s="14">
        <f>'303'!C14*Notes!$C$4*MultiCalib!$E$37</f>
        <v>1.7251704061099592E+16</v>
      </c>
      <c r="Z14" s="15">
        <f>'307'!C14*Notes!$C$4*MultiCalib!$F$38+'309'!C14*Notes!$C$4*MultiCalib!$F$39</f>
        <v>481096898950243.5</v>
      </c>
      <c r="AA14" s="14">
        <f>'309'!C14*Notes!$C$4*MultiCalib!$G$39</f>
        <v>371531775389640.06</v>
      </c>
      <c r="AB14" s="14">
        <f t="shared" si="7"/>
        <v>1.4724786580993172E+16</v>
      </c>
      <c r="AC14" s="15">
        <f>AB14/BBMData!D14</f>
        <v>1.9349259633368162E-3</v>
      </c>
      <c r="AD14" s="14">
        <f t="shared" si="2"/>
        <v>0.99806507403666322</v>
      </c>
      <c r="AE14" s="15">
        <f>BBMData!O14-AB14</f>
        <v>5.2000349369682547E+17</v>
      </c>
      <c r="AF14" s="37">
        <f>BBMData!Q14-BLMLossSum!AC14</f>
        <v>6.77202583529707E-2</v>
      </c>
      <c r="AG14" s="14">
        <f t="shared" si="3"/>
        <v>2.7040363345690442E+35</v>
      </c>
      <c r="AH14" s="14">
        <f>AG14/BBMData!R14^2</f>
        <v>30.535013897398795</v>
      </c>
      <c r="AI14" s="15">
        <f>AE14/BBMData!O14</f>
        <v>0.97246304875937573</v>
      </c>
      <c r="AK14" s="40">
        <f t="shared" si="8"/>
        <v>0.96568447979842964</v>
      </c>
      <c r="AL14" s="40">
        <f t="shared" si="9"/>
        <v>0.98016236951289004</v>
      </c>
      <c r="AM14" s="40">
        <f t="shared" si="10"/>
        <v>0.97246304875937573</v>
      </c>
    </row>
    <row r="15" spans="1:39" x14ac:dyDescent="0.25">
      <c r="A15" s="14" t="s">
        <v>24</v>
      </c>
      <c r="B15" s="14">
        <v>1102118400</v>
      </c>
      <c r="C15" s="15">
        <f>BBMData!O15</f>
        <v>3.9365573478510675E+17</v>
      </c>
      <c r="D15" s="14">
        <f>'230'!C15*Notes!$C$4*MultiCalib!$C$27</f>
        <v>7056185833556703</v>
      </c>
      <c r="E15" s="14">
        <f>'301'!C15*Notes!$C$4*MultiCalib!$D$28</f>
        <v>928967976431033.5</v>
      </c>
      <c r="F15" s="14">
        <f>'303'!C15*Notes!$C$4*MultiCalib!$E$29</f>
        <v>1.6291804921822074E+16</v>
      </c>
      <c r="G15" s="14">
        <f>'307'!C15*Notes!$C$4*MultiCalib!$F$30</f>
        <v>591315239575235.25</v>
      </c>
      <c r="H15" s="14">
        <f>'309'!C15*Notes!$C$4*MultiCalib!$G$31</f>
        <v>1172493883061614.7</v>
      </c>
      <c r="I15" s="14">
        <f t="shared" si="4"/>
        <v>2.604076785444666E+16</v>
      </c>
      <c r="J15" s="40">
        <f>I15/BBMData!D15</f>
        <v>3.7042344031929814E-3</v>
      </c>
      <c r="K15" s="14">
        <f t="shared" si="0"/>
        <v>0.99629576559680699</v>
      </c>
      <c r="L15" s="40">
        <f>BBMData!Q15-J15</f>
        <v>5.2292313930392617E-2</v>
      </c>
      <c r="M15" s="14">
        <f>'230'!C15*Notes!$C$4*MultiCalib!$C$14</f>
        <v>7056185833556703</v>
      </c>
      <c r="N15" s="14">
        <f>'301'!C15*Notes!$C$4*MultiCalib!$D$15+'303'!C15*Notes!$C$4*MultiCalib!$D$16</f>
        <v>-1.1336473643649788E+16</v>
      </c>
      <c r="O15" s="14">
        <f>'303'!C15*Notes!$C$4*MultiCalib!$E$16</f>
        <v>1.7004684557143656E+16</v>
      </c>
      <c r="P15" s="14">
        <f>'307'!C15*Notes!$C$4*MultiCalib!$F$17+'309'!C15*Notes!$C$4*MultiCalib!$F$18</f>
        <v>312780601145906.75</v>
      </c>
      <c r="Q15" s="14">
        <f>'309'!C15*Notes!$C$4*MultiCalib!$G$18</f>
        <v>1201139538891648.7</v>
      </c>
      <c r="R15" s="14">
        <f t="shared" si="5"/>
        <v>1.4238316887088126E+16</v>
      </c>
      <c r="S15" s="37">
        <f>R15/BBMData!D15</f>
        <v>2.0253651332984533E-3</v>
      </c>
      <c r="T15" s="14">
        <f t="shared" si="6"/>
        <v>0.99797463486670157</v>
      </c>
      <c r="U15" s="37">
        <f>BBMData!Q15-S15</f>
        <v>5.397118320028714E-2</v>
      </c>
      <c r="W15" s="15">
        <f>'230'!C15*Notes!$C$4*MultiCalib!$C$35</f>
        <v>5099151882892384</v>
      </c>
      <c r="X15" s="14">
        <f>'301'!C15*Notes!$C$4*MultiCalib!$D$36+'303'!C15*Notes!$C$4*MultiCalib!$D$37</f>
        <v>-1.178085884650594E+16</v>
      </c>
      <c r="Y15" s="14">
        <f>'303'!C15*Notes!$C$4*MultiCalib!$E$37</f>
        <v>2.6070989054230536E+16</v>
      </c>
      <c r="Z15" s="15">
        <f>'307'!C15*Notes!$C$4*MultiCalib!$F$38+'309'!C15*Notes!$C$4*MultiCalib!$F$39</f>
        <v>640429737137947</v>
      </c>
      <c r="AA15" s="14">
        <f>'309'!C15*Notes!$C$4*MultiCalib!$G$39</f>
        <v>1014832164258739.1</v>
      </c>
      <c r="AB15" s="14">
        <f t="shared" si="7"/>
        <v>2.1044543992013668E+16</v>
      </c>
      <c r="AC15" s="15">
        <f>AB15/BBMData!D15</f>
        <v>2.9935339960190138E-3</v>
      </c>
      <c r="AD15" s="14">
        <f t="shared" si="2"/>
        <v>0.99700646600398102</v>
      </c>
      <c r="AE15" s="15">
        <f>BBMData!O15-AB15</f>
        <v>3.7261119079309306E+17</v>
      </c>
      <c r="AF15" s="37">
        <f>BBMData!Q15-BLMLossSum!AC15</f>
        <v>5.199274773057723E-2</v>
      </c>
      <c r="AG15" s="14">
        <f t="shared" si="3"/>
        <v>1.388390995042468E+35</v>
      </c>
      <c r="AH15" s="14">
        <f>AG15/BBMData!R15^2</f>
        <v>18.287854229260976</v>
      </c>
      <c r="AI15" s="15">
        <f>AE15/BBMData!O15</f>
        <v>0.94654074072234273</v>
      </c>
      <c r="AK15" s="40">
        <f t="shared" si="8"/>
        <v>0.93384887973583797</v>
      </c>
      <c r="AL15" s="40">
        <f t="shared" si="9"/>
        <v>0.96383053610317482</v>
      </c>
      <c r="AM15" s="40">
        <f t="shared" si="10"/>
        <v>0.94654074072234273</v>
      </c>
    </row>
    <row r="16" spans="1:39" x14ac:dyDescent="0.25">
      <c r="A16" s="14" t="s">
        <v>25</v>
      </c>
      <c r="B16" s="14">
        <v>1102723200</v>
      </c>
      <c r="C16" s="15">
        <f>BBMData!O16</f>
        <v>2.9086969460386662E+17</v>
      </c>
      <c r="D16" s="14">
        <f>'230'!C16*Notes!$C$4*MultiCalib!$C$27</f>
        <v>6152277434797563</v>
      </c>
      <c r="E16" s="14">
        <f>'301'!C16*Notes!$C$4*MultiCalib!$D$28</f>
        <v>606447937135986.37</v>
      </c>
      <c r="F16" s="14">
        <f>'303'!C16*Notes!$C$4*MultiCalib!$E$29</f>
        <v>1.131719299551834E+16</v>
      </c>
      <c r="G16" s="14">
        <f>'307'!C16*Notes!$C$4*MultiCalib!$F$30</f>
        <v>403825041661136.31</v>
      </c>
      <c r="H16" s="14">
        <f>'309'!C16*Notes!$C$4*MultiCalib!$G$31</f>
        <v>1518280214676396</v>
      </c>
      <c r="I16" s="14">
        <f t="shared" si="4"/>
        <v>1.999802362378942E+16</v>
      </c>
      <c r="J16" s="40">
        <f>I16/BBMData!D16</f>
        <v>3.7732120044885699E-3</v>
      </c>
      <c r="K16" s="14">
        <f t="shared" si="0"/>
        <v>0.99622678799551145</v>
      </c>
      <c r="L16" s="40">
        <f>BBMData!Q16-J16</f>
        <v>5.1107862449071173E-2</v>
      </c>
      <c r="M16" s="14">
        <f>'230'!C16*Notes!$C$4*MultiCalib!$C$14</f>
        <v>6152277434797563</v>
      </c>
      <c r="N16" s="14">
        <f>'301'!C16*Notes!$C$4*MultiCalib!$D$15+'303'!C16*Notes!$C$4*MultiCalib!$D$16</f>
        <v>-7932350560245078</v>
      </c>
      <c r="O16" s="14">
        <f>'303'!C16*Notes!$C$4*MultiCalib!$E$16</f>
        <v>1.1812398803237204E+16</v>
      </c>
      <c r="P16" s="14">
        <f>'307'!C16*Notes!$C$4*MultiCalib!$F$17+'309'!C16*Notes!$C$4*MultiCalib!$F$18</f>
        <v>-105796361864380.12</v>
      </c>
      <c r="Q16" s="14">
        <f>'309'!C16*Notes!$C$4*MultiCalib!$G$18</f>
        <v>1555373911378338.2</v>
      </c>
      <c r="R16" s="14">
        <f t="shared" si="5"/>
        <v>1.1481903227303646E+16</v>
      </c>
      <c r="S16" s="37">
        <f>R16/BBMData!D16</f>
        <v>2.1663968353403105E-3</v>
      </c>
      <c r="T16" s="14">
        <f t="shared" si="6"/>
        <v>0.99783360316465974</v>
      </c>
      <c r="U16" s="37">
        <f>BBMData!Q16-S16</f>
        <v>5.2714677618219428E-2</v>
      </c>
      <c r="W16" s="15">
        <f>'230'!C16*Notes!$C$4*MultiCalib!$C$35</f>
        <v>4445942582256429</v>
      </c>
      <c r="X16" s="14">
        <f>'301'!C16*Notes!$C$4*MultiCalib!$D$36+'303'!C16*Notes!$C$4*MultiCalib!$D$37</f>
        <v>-8228090427483283</v>
      </c>
      <c r="Y16" s="14">
        <f>'303'!C16*Notes!$C$4*MultiCalib!$E$37</f>
        <v>1.8110357699874468E+16</v>
      </c>
      <c r="Z16" s="15">
        <f>'307'!C16*Notes!$C$4*MultiCalib!$F$38+'309'!C16*Notes!$C$4*MultiCalib!$F$39</f>
        <v>125257318560935.25</v>
      </c>
      <c r="AA16" s="14">
        <f>'309'!C16*Notes!$C$4*MultiCalib!$G$39</f>
        <v>1314121649989282.5</v>
      </c>
      <c r="AB16" s="14">
        <f t="shared" si="7"/>
        <v>1.5767588823197832E+16</v>
      </c>
      <c r="AC16" s="15">
        <f>AB16/BBMData!D16</f>
        <v>2.9750167590939305E-3</v>
      </c>
      <c r="AD16" s="14">
        <f t="shared" si="2"/>
        <v>0.99702498324090605</v>
      </c>
      <c r="AE16" s="15">
        <f>BBMData!O16-AB16</f>
        <v>2.751021057806688E+17</v>
      </c>
      <c r="AF16" s="37">
        <f>BBMData!Q16-BLMLossSum!AC16</f>
        <v>5.0940765710809542E-2</v>
      </c>
      <c r="AG16" s="14">
        <f t="shared" si="3"/>
        <v>7.5681168604958289E+34</v>
      </c>
      <c r="AH16" s="14">
        <f>AG16/BBMData!R16^2</f>
        <v>17.735401866113676</v>
      </c>
      <c r="AI16" s="15">
        <f>AE16/BBMData!O16</f>
        <v>0.94579157225481469</v>
      </c>
      <c r="AK16" s="40">
        <f t="shared" si="8"/>
        <v>0.93124748299741378</v>
      </c>
      <c r="AL16" s="40">
        <f t="shared" si="9"/>
        <v>0.96052561184505392</v>
      </c>
      <c r="AM16" s="40">
        <f t="shared" si="10"/>
        <v>0.94579157225481469</v>
      </c>
    </row>
    <row r="17" spans="1:39" x14ac:dyDescent="0.25">
      <c r="A17" s="14" t="s">
        <v>26</v>
      </c>
      <c r="B17" s="14">
        <v>1103328000</v>
      </c>
      <c r="C17" s="15">
        <f>BBMData!O17</f>
        <v>4.0815675671295526E+17</v>
      </c>
      <c r="D17" s="14">
        <f>'230'!C17*Notes!$C$4*MultiCalib!$C$27</f>
        <v>1.0052927191605018E+16</v>
      </c>
      <c r="E17" s="14">
        <f>'301'!C17*Notes!$C$4*MultiCalib!$D$28</f>
        <v>1268027504920698.7</v>
      </c>
      <c r="F17" s="14">
        <f>'303'!C17*Notes!$C$4*MultiCalib!$E$29</f>
        <v>1.8862643483499392E+16</v>
      </c>
      <c r="G17" s="14">
        <f>'307'!C17*Notes!$C$4*MultiCalib!$F$30</f>
        <v>1104749935401537.2</v>
      </c>
      <c r="H17" s="14">
        <f>'309'!C17*Notes!$C$4*MultiCalib!$G$31</f>
        <v>1530203881283802</v>
      </c>
      <c r="I17" s="14">
        <f t="shared" si="4"/>
        <v>3.2818551996710448E+16</v>
      </c>
      <c r="J17" s="40">
        <f>I17/BBMData!D17</f>
        <v>4.8050588574978697E-3</v>
      </c>
      <c r="K17" s="14">
        <f t="shared" si="0"/>
        <v>0.99519494114250218</v>
      </c>
      <c r="L17" s="40">
        <f>BBMData!Q17-J17</f>
        <v>5.4954349153183715E-2</v>
      </c>
      <c r="M17" s="14">
        <f>'230'!C17*Notes!$C$4*MultiCalib!$C$14</f>
        <v>1.0052927191605018E+16</v>
      </c>
      <c r="N17" s="14">
        <f>'301'!C17*Notes!$C$4*MultiCalib!$D$15+'303'!C17*Notes!$C$4*MultiCalib!$D$16</f>
        <v>-1.2841073781821728E+16</v>
      </c>
      <c r="O17" s="14">
        <f>'303'!C17*Notes!$C$4*MultiCalib!$E$16</f>
        <v>1.9688015164061732E+16</v>
      </c>
      <c r="P17" s="14">
        <f>'307'!C17*Notes!$C$4*MultiCalib!$F$17+'309'!C17*Notes!$C$4*MultiCalib!$F$18</f>
        <v>878309330305037.87</v>
      </c>
      <c r="Q17" s="14">
        <f>'309'!C17*Notes!$C$4*MultiCalib!$G$18</f>
        <v>1567588889739948.2</v>
      </c>
      <c r="R17" s="14">
        <f t="shared" si="5"/>
        <v>1.9345766793890008E+16</v>
      </c>
      <c r="S17" s="37">
        <f>R17/BBMData!D17</f>
        <v>2.8324695159429002E-3</v>
      </c>
      <c r="T17" s="14">
        <f t="shared" si="6"/>
        <v>0.99716753048405715</v>
      </c>
      <c r="U17" s="37">
        <f>BBMData!Q17-S17</f>
        <v>5.6926938494738691E-2</v>
      </c>
      <c r="W17" s="15">
        <f>'230'!C17*Notes!$C$4*MultiCalib!$C$35</f>
        <v>7264746681397169</v>
      </c>
      <c r="X17" s="14">
        <f>'301'!C17*Notes!$C$4*MultiCalib!$D$36+'303'!C17*Notes!$C$4*MultiCalib!$D$37</f>
        <v>-1.3419738243673306E+16</v>
      </c>
      <c r="Y17" s="14">
        <f>'303'!C17*Notes!$C$4*MultiCalib!$E$37</f>
        <v>3.0184977916932136E+16</v>
      </c>
      <c r="Z17" s="15">
        <f>'307'!C17*Notes!$C$4*MultiCalib!$F$38+'309'!C17*Notes!$C$4*MultiCalib!$F$39</f>
        <v>1483741854087643</v>
      </c>
      <c r="AA17" s="14">
        <f>'309'!C17*Notes!$C$4*MultiCalib!$G$39</f>
        <v>1324441977083439.2</v>
      </c>
      <c r="AB17" s="14">
        <f t="shared" si="7"/>
        <v>2.6838170185827084E+16</v>
      </c>
      <c r="AC17" s="15">
        <f>AB17/BBMData!D17</f>
        <v>3.9294539071489144E-3</v>
      </c>
      <c r="AD17" s="14">
        <f t="shared" si="2"/>
        <v>0.99607054609285106</v>
      </c>
      <c r="AE17" s="15">
        <f>BBMData!O17-AB17</f>
        <v>3.8131858652712819E+17</v>
      </c>
      <c r="AF17" s="37">
        <f>BBMData!Q17-BLMLossSum!AC17</f>
        <v>5.4685213470365118E-2</v>
      </c>
      <c r="AG17" s="14">
        <f t="shared" si="3"/>
        <v>1.4540386443104694E+35</v>
      </c>
      <c r="AH17" s="14">
        <f>AG17/BBMData!R17^2</f>
        <v>20.261137796772907</v>
      </c>
      <c r="AI17" s="15">
        <f>AE17/BBMData!O17</f>
        <v>0.9342454345189205</v>
      </c>
      <c r="AK17" s="40">
        <f t="shared" si="8"/>
        <v>0.91959326543798758</v>
      </c>
      <c r="AL17" s="40">
        <f t="shared" si="9"/>
        <v>0.95260211554577967</v>
      </c>
      <c r="AM17" s="40">
        <f t="shared" si="10"/>
        <v>0.9342454345189205</v>
      </c>
    </row>
    <row r="18" spans="1:39" x14ac:dyDescent="0.25">
      <c r="A18" s="14" t="s">
        <v>27</v>
      </c>
      <c r="B18" s="14">
        <v>1103932800</v>
      </c>
      <c r="C18" s="15">
        <f>BBMData!O18</f>
        <v>4.6705309676347322E+17</v>
      </c>
      <c r="D18" s="14">
        <f>'230'!C18*Notes!$C$4*MultiCalib!$C$27</f>
        <v>8127032269924510</v>
      </c>
      <c r="E18" s="14">
        <f>'301'!C18*Notes!$C$4*MultiCalib!$D$28</f>
        <v>942750884093215.12</v>
      </c>
      <c r="F18" s="14">
        <f>'303'!C18*Notes!$C$4*MultiCalib!$E$29</f>
        <v>1.7042615572097868E+16</v>
      </c>
      <c r="G18" s="14">
        <f>'307'!C18*Notes!$C$4*MultiCalib!$F$30</f>
        <v>758614185406277.5</v>
      </c>
      <c r="H18" s="14">
        <f>'309'!C18*Notes!$C$4*MultiCalib!$G$31</f>
        <v>965816995199906.25</v>
      </c>
      <c r="I18" s="14">
        <f t="shared" si="4"/>
        <v>2.7836829906721776E+16</v>
      </c>
      <c r="J18" s="40">
        <f>I18/BBMData!D18</f>
        <v>3.7364872358015807E-3</v>
      </c>
      <c r="K18" s="14">
        <f t="shared" si="0"/>
        <v>0.99626351276419844</v>
      </c>
      <c r="L18" s="40">
        <f>BBMData!Q18-J18</f>
        <v>5.8955203604933074E-2</v>
      </c>
      <c r="M18" s="14">
        <f>'230'!C18*Notes!$C$4*MultiCalib!$C$14</f>
        <v>8127032269924510</v>
      </c>
      <c r="N18" s="14">
        <f>'301'!C18*Notes!$C$4*MultiCalib!$D$15+'303'!C18*Notes!$C$4*MultiCalib!$D$16</f>
        <v>-1.1901794431916538E+16</v>
      </c>
      <c r="O18" s="14">
        <f>'303'!C18*Notes!$C$4*MultiCalib!$E$16</f>
        <v>1.7788348388827684E+16</v>
      </c>
      <c r="P18" s="14">
        <f>'307'!C18*Notes!$C$4*MultiCalib!$F$17+'309'!C18*Notes!$C$4*MultiCalib!$F$18</f>
        <v>640934471567542.75</v>
      </c>
      <c r="Q18" s="14">
        <f>'309'!C18*Notes!$C$4*MultiCalib!$G$18</f>
        <v>989413247290408.87</v>
      </c>
      <c r="R18" s="14">
        <f t="shared" si="5"/>
        <v>1.5643933945693606E+16</v>
      </c>
      <c r="S18" s="37">
        <f>R18/BBMData!D18</f>
        <v>2.0998569054622288E-3</v>
      </c>
      <c r="T18" s="14">
        <f t="shared" si="6"/>
        <v>0.99790014309453778</v>
      </c>
      <c r="U18" s="37">
        <f>BBMData!Q18-S18</f>
        <v>6.0591833935272427E-2</v>
      </c>
      <c r="W18" s="15">
        <f>'230'!C18*Notes!$C$4*MultiCalib!$C$35</f>
        <v>5872998937249392</v>
      </c>
      <c r="X18" s="14">
        <f>'301'!C18*Notes!$C$4*MultiCalib!$D$36+'303'!C18*Notes!$C$4*MultiCalib!$D$37</f>
        <v>-1.235698307472574E+16</v>
      </c>
      <c r="Y18" s="14">
        <f>'303'!C18*Notes!$C$4*MultiCalib!$E$37</f>
        <v>2.7272475098230548E+16</v>
      </c>
      <c r="Z18" s="15">
        <f>'307'!C18*Notes!$C$4*MultiCalib!$F$38+'309'!C18*Notes!$C$4*MultiCalib!$F$39</f>
        <v>1055811904280757.7</v>
      </c>
      <c r="AA18" s="14">
        <f>'309'!C18*Notes!$C$4*MultiCalib!$G$39</f>
        <v>835946494626690.12</v>
      </c>
      <c r="AB18" s="14">
        <f t="shared" si="7"/>
        <v>2.2680249359661648E+16</v>
      </c>
      <c r="AC18" s="15">
        <f>AB18/BBMData!D18</f>
        <v>3.044328773108946E-3</v>
      </c>
      <c r="AD18" s="14">
        <f t="shared" si="2"/>
        <v>0.9969556712268911</v>
      </c>
      <c r="AE18" s="15">
        <f>BBMData!O18-AB18</f>
        <v>4.4437284740381158E+17</v>
      </c>
      <c r="AF18" s="37">
        <f>BBMData!Q18-BLMLossSum!AC18</f>
        <v>5.8678403161537572E-2</v>
      </c>
      <c r="AG18" s="14">
        <f t="shared" si="3"/>
        <v>1.9746722750977122E+35</v>
      </c>
      <c r="AH18" s="14">
        <f>AG18/BBMData!R18^2</f>
        <v>23.233036648539446</v>
      </c>
      <c r="AI18" s="15">
        <f>AE18/BBMData!O18</f>
        <v>0.95143967673733798</v>
      </c>
      <c r="AK18" s="40">
        <f t="shared" si="8"/>
        <v>0.94039900366870055</v>
      </c>
      <c r="AL18" s="40">
        <f t="shared" si="9"/>
        <v>0.96650502040538644</v>
      </c>
      <c r="AM18" s="40">
        <f t="shared" si="10"/>
        <v>0.95143967673733798</v>
      </c>
    </row>
    <row r="19" spans="1:39" x14ac:dyDescent="0.25">
      <c r="A19" s="14" t="s">
        <v>28</v>
      </c>
      <c r="B19" s="14">
        <v>1104537600</v>
      </c>
      <c r="C19" s="15">
        <f>BBMData!O19</f>
        <v>3.8531927870546714E+17</v>
      </c>
      <c r="D19" s="14">
        <f>'230'!C19*Notes!$C$4*MultiCalib!$C$27</f>
        <v>1.7886799980850892E+16</v>
      </c>
      <c r="E19" s="14">
        <f>'301'!C19*Notes!$C$4*MultiCalib!$D$28</f>
        <v>1077823379182593.9</v>
      </c>
      <c r="F19" s="14">
        <f>'303'!C19*Notes!$C$4*MultiCalib!$E$29</f>
        <v>1.4389227148348346E+16</v>
      </c>
      <c r="G19" s="14">
        <f>'307'!C19*Notes!$C$4*MultiCalib!$F$30</f>
        <v>576892916658766.25</v>
      </c>
      <c r="H19" s="14">
        <f>'309'!C19*Notes!$C$4*MultiCalib!$G$31</f>
        <v>1327501548957896</v>
      </c>
      <c r="I19" s="14">
        <f t="shared" si="4"/>
        <v>3.5258244973998496E+16</v>
      </c>
      <c r="J19" s="40">
        <f>I19/BBMData!D19</f>
        <v>4.6270662695536086E-3</v>
      </c>
      <c r="K19" s="14">
        <f t="shared" si="0"/>
        <v>0.99537293373044644</v>
      </c>
      <c r="L19" s="40">
        <f>BBMData!Q19-J19</f>
        <v>4.5939768206229484E-2</v>
      </c>
      <c r="M19" s="14">
        <f>'230'!C19*Notes!$C$4*MultiCalib!$C$14</f>
        <v>1.7886799980850892E+16</v>
      </c>
      <c r="N19" s="14">
        <f>'301'!C19*Notes!$C$4*MultiCalib!$D$15+'303'!C19*Notes!$C$4*MultiCalib!$D$16</f>
        <v>-9632474832096456</v>
      </c>
      <c r="O19" s="14">
        <f>'303'!C19*Notes!$C$4*MultiCalib!$E$16</f>
        <v>1.5018855789944352E+16</v>
      </c>
      <c r="P19" s="14">
        <f>'307'!C19*Notes!$C$4*MultiCalib!$F$17+'309'!C19*Notes!$C$4*MultiCalib!$F$18</f>
        <v>223424087303674.75</v>
      </c>
      <c r="Q19" s="14">
        <f>'309'!C19*Notes!$C$4*MultiCalib!$G$18</f>
        <v>1359934257592578.5</v>
      </c>
      <c r="R19" s="14">
        <f t="shared" si="5"/>
        <v>2.4856539283595044E+16</v>
      </c>
      <c r="S19" s="37">
        <f>R19/BBMData!D19</f>
        <v>3.2620130293431818E-3</v>
      </c>
      <c r="T19" s="14">
        <f t="shared" si="6"/>
        <v>0.99673798697065685</v>
      </c>
      <c r="U19" s="37">
        <f>BBMData!Q19-S19</f>
        <v>4.730482144643991E-2</v>
      </c>
      <c r="W19" s="15">
        <f>'230'!C19*Notes!$C$4*MultiCalib!$C$35</f>
        <v>1.2925893953575444E+16</v>
      </c>
      <c r="X19" s="14">
        <f>'301'!C19*Notes!$C$4*MultiCalib!$D$36+'303'!C19*Notes!$C$4*MultiCalib!$D$37</f>
        <v>-1.0110743603729784E+16</v>
      </c>
      <c r="Y19" s="14">
        <f>'303'!C19*Notes!$C$4*MultiCalib!$E$37</f>
        <v>2.3026385675717432E+16</v>
      </c>
      <c r="Z19" s="15">
        <f>'307'!C19*Notes!$C$4*MultiCalib!$F$38+'309'!C19*Notes!$C$4*MultiCalib!$F$39</f>
        <v>544947965834661.12</v>
      </c>
      <c r="AA19" s="14">
        <f>'309'!C19*Notes!$C$4*MultiCalib!$G$39</f>
        <v>1148996416482775.7</v>
      </c>
      <c r="AB19" s="14">
        <f t="shared" si="7"/>
        <v>2.7535480407880528E+16</v>
      </c>
      <c r="AC19" s="15">
        <f>AB19/BBMData!D19</f>
        <v>3.6135801060210668E-3</v>
      </c>
      <c r="AD19" s="14">
        <f t="shared" si="2"/>
        <v>0.99638641989397891</v>
      </c>
      <c r="AE19" s="15">
        <f>BBMData!O19-AB19</f>
        <v>3.5778379829758662E+17</v>
      </c>
      <c r="AF19" s="37">
        <f>BBMData!Q19-BLMLossSum!AC19</f>
        <v>4.6144149040643075E-2</v>
      </c>
      <c r="AG19" s="14">
        <f t="shared" si="3"/>
        <v>1.2800924632424815E+35</v>
      </c>
      <c r="AH19" s="14">
        <f>AG19/BBMData!R19^2</f>
        <v>14.390784954217578</v>
      </c>
      <c r="AI19" s="15">
        <f>AE19/BBMData!O19</f>
        <v>0.92853853432823363</v>
      </c>
      <c r="AK19" s="40">
        <f t="shared" si="8"/>
        <v>0.90849602674318974</v>
      </c>
      <c r="AL19" s="40">
        <f t="shared" si="9"/>
        <v>0.93549105726787396</v>
      </c>
      <c r="AM19" s="40">
        <f t="shared" si="10"/>
        <v>0.92853853432823363</v>
      </c>
    </row>
    <row r="20" spans="1:39" x14ac:dyDescent="0.25">
      <c r="A20" s="14" t="s">
        <v>29</v>
      </c>
      <c r="B20" s="14">
        <v>1105142400</v>
      </c>
      <c r="C20" s="15">
        <f>BBMData!O20</f>
        <v>1.8324685025960262E+17</v>
      </c>
      <c r="D20" s="14">
        <f>'230'!C20*Notes!$C$4*MultiCalib!$C$27</f>
        <v>2.0688101685113444E+16</v>
      </c>
      <c r="E20" s="14">
        <f>'301'!C20*Notes!$C$4*MultiCalib!$D$28</f>
        <v>1430665815334440.5</v>
      </c>
      <c r="F20" s="14">
        <f>'303'!C20*Notes!$C$4*MultiCalib!$E$29</f>
        <v>1.750253623221445E+16</v>
      </c>
      <c r="G20" s="14">
        <f>'307'!C20*Notes!$C$4*MultiCalib!$F$30</f>
        <v>7271735214483747</v>
      </c>
      <c r="H20" s="14">
        <f>'309'!C20*Notes!$C$4*MultiCalib!$G$31</f>
        <v>1.8990426350062356E+16</v>
      </c>
      <c r="I20" s="14">
        <f t="shared" si="4"/>
        <v>6.5883465297208432E+16</v>
      </c>
      <c r="J20" s="40">
        <f>I20/BBMData!D20</f>
        <v>8.4901372805680966E-3</v>
      </c>
      <c r="K20" s="14">
        <f t="shared" si="0"/>
        <v>0.99150986271943187</v>
      </c>
      <c r="L20" s="40">
        <f>BBMData!Q20-J20</f>
        <v>1.5124147546700282E-2</v>
      </c>
      <c r="M20" s="14">
        <f>'230'!C20*Notes!$C$4*MultiCalib!$C$14</f>
        <v>2.0688101685113444E+16</v>
      </c>
      <c r="N20" s="14">
        <f>'301'!C20*Notes!$C$4*MultiCalib!$D$15+'303'!C20*Notes!$C$4*MultiCalib!$D$16</f>
        <v>-1.1539877478255492E+16</v>
      </c>
      <c r="O20" s="14">
        <f>'303'!C20*Notes!$C$4*MultiCalib!$E$16</f>
        <v>1.8268393772634128E+16</v>
      </c>
      <c r="P20" s="14">
        <f>'307'!C20*Notes!$C$4*MultiCalib!$F$17+'309'!C20*Notes!$C$4*MultiCalib!$F$18</f>
        <v>1811487360508023</v>
      </c>
      <c r="Q20" s="14">
        <f>'309'!C20*Notes!$C$4*MultiCalib!$G$18</f>
        <v>1.945438887059084E+16</v>
      </c>
      <c r="R20" s="14">
        <f t="shared" si="5"/>
        <v>4.8682494210590944E+16</v>
      </c>
      <c r="S20" s="37">
        <f>R20/BBMData!D20</f>
        <v>6.2735172951792458E-3</v>
      </c>
      <c r="T20" s="14">
        <f t="shared" si="6"/>
        <v>0.99372648270482078</v>
      </c>
      <c r="U20" s="37">
        <f>BBMData!Q20-S20</f>
        <v>1.7340767532089133E-2</v>
      </c>
      <c r="W20" s="15">
        <f>'230'!C20*Notes!$C$4*MultiCalib!$C$35</f>
        <v>1.495025430869948E+16</v>
      </c>
      <c r="X20" s="14">
        <f>'301'!C20*Notes!$C$4*MultiCalib!$D$36+'303'!C20*Notes!$C$4*MultiCalib!$D$37</f>
        <v>-1.21615059788813E+16</v>
      </c>
      <c r="Y20" s="14">
        <f>'303'!C20*Notes!$C$4*MultiCalib!$E$37</f>
        <v>2.8008463931466152E+16</v>
      </c>
      <c r="Z20" s="15">
        <f>'307'!C20*Notes!$C$4*MultiCalib!$F$38+'309'!C20*Notes!$C$4*MultiCalib!$F$39</f>
        <v>5887239015990818</v>
      </c>
      <c r="AA20" s="14">
        <f>'309'!C20*Notes!$C$4*MultiCalib!$G$39</f>
        <v>1.643684095196019E+16</v>
      </c>
      <c r="AB20" s="14">
        <f t="shared" si="7"/>
        <v>5.3121292229235344E+16</v>
      </c>
      <c r="AC20" s="15">
        <f>AB20/BBMData!D20</f>
        <v>6.8455273491282659E-3</v>
      </c>
      <c r="AD20" s="14">
        <f t="shared" si="2"/>
        <v>0.99315447265087176</v>
      </c>
      <c r="AE20" s="15">
        <f>BBMData!O20-AB20</f>
        <v>1.3012555803036728E+17</v>
      </c>
      <c r="AF20" s="37">
        <f>BBMData!Q20-BLMLossSum!AC20</f>
        <v>1.6054712395097863E-2</v>
      </c>
      <c r="AG20" s="14">
        <f t="shared" si="3"/>
        <v>1.6932660852714482E+34</v>
      </c>
      <c r="AH20" s="14">
        <f>AG20/BBMData!R20^2</f>
        <v>1.7850653557914236</v>
      </c>
      <c r="AI20" s="15">
        <f>AE20/BBMData!O20</f>
        <v>0.71011074867601087</v>
      </c>
      <c r="AK20" s="40">
        <f t="shared" si="8"/>
        <v>0.64046604236922777</v>
      </c>
      <c r="AL20" s="40">
        <f t="shared" si="9"/>
        <v>0.7343338008723026</v>
      </c>
      <c r="AM20" s="40">
        <f t="shared" si="10"/>
        <v>0.71011074867601087</v>
      </c>
    </row>
    <row r="21" spans="1:39" x14ac:dyDescent="0.25">
      <c r="A21" s="14" t="s">
        <v>30</v>
      </c>
      <c r="B21" s="14">
        <v>1105747200</v>
      </c>
      <c r="C21" s="15">
        <f>BBMData!O21</f>
        <v>2.380968824900528E+17</v>
      </c>
      <c r="D21" s="14">
        <f>'230'!C21*Notes!$C$4*MultiCalib!$C$27</f>
        <v>1.699103490099949E+16</v>
      </c>
      <c r="E21" s="14">
        <f>'301'!C21*Notes!$C$4*MultiCalib!$D$28</f>
        <v>1295593320245061.5</v>
      </c>
      <c r="F21" s="14">
        <f>'303'!C21*Notes!$C$4*MultiCalib!$E$29</f>
        <v>1.6431353498182236E+16</v>
      </c>
      <c r="G21" s="14">
        <f>'307'!C21*Notes!$C$4*MultiCalib!$F$30</f>
        <v>7294810931150098</v>
      </c>
      <c r="H21" s="14">
        <f>'309'!C21*Notes!$C$4*MultiCalib!$G$31</f>
        <v>1.8445912241657472E+16</v>
      </c>
      <c r="I21" s="14">
        <f t="shared" si="4"/>
        <v>6.045870489223436E+16</v>
      </c>
      <c r="J21" s="40">
        <f>I21/BBMData!D21</f>
        <v>8.397042346143661E-3</v>
      </c>
      <c r="K21" s="14">
        <f t="shared" si="0"/>
        <v>0.99160295765385631</v>
      </c>
      <c r="L21" s="40">
        <f>BBMData!Q21-J21</f>
        <v>2.4671969110808115E-2</v>
      </c>
      <c r="M21" s="14">
        <f>'230'!C21*Notes!$C$4*MultiCalib!$C$14</f>
        <v>1.699103490099949E+16</v>
      </c>
      <c r="N21" s="14">
        <f>'301'!C21*Notes!$C$4*MultiCalib!$D$15+'303'!C21*Notes!$C$4*MultiCalib!$D$16</f>
        <v>-1.0903799520245976E+16</v>
      </c>
      <c r="O21" s="14">
        <f>'303'!C21*Notes!$C$4*MultiCalib!$E$16</f>
        <v>1.715033935308493E+16</v>
      </c>
      <c r="P21" s="14">
        <f>'307'!C21*Notes!$C$4*MultiCalib!$F$17+'309'!C21*Notes!$C$4*MultiCalib!$F$18</f>
        <v>2086438986664237</v>
      </c>
      <c r="Q21" s="14">
        <f>'309'!C21*Notes!$C$4*MultiCalib!$G$18</f>
        <v>1.8896571525410648E+16</v>
      </c>
      <c r="R21" s="14">
        <f t="shared" si="5"/>
        <v>4.4220585245913328E+16</v>
      </c>
      <c r="S21" s="37">
        <f>R21/BBMData!D21</f>
        <v>6.1417479508212953E-3</v>
      </c>
      <c r="T21" s="14">
        <f t="shared" si="6"/>
        <v>0.99385825204917866</v>
      </c>
      <c r="U21" s="37">
        <f>BBMData!Q21-S21</f>
        <v>2.6927263506130481E-2</v>
      </c>
      <c r="W21" s="15">
        <f>'230'!C21*Notes!$C$4*MultiCalib!$C$35</f>
        <v>1.2278569421413684E+16</v>
      </c>
      <c r="X21" s="14">
        <f>'301'!C21*Notes!$C$4*MultiCalib!$D$36+'303'!C21*Notes!$C$4*MultiCalib!$D$37</f>
        <v>-1.1471545740475806E+16</v>
      </c>
      <c r="Y21" s="14">
        <f>'303'!C21*Notes!$C$4*MultiCalib!$E$37</f>
        <v>2.6294301905340488E+16</v>
      </c>
      <c r="Z21" s="15">
        <f>'307'!C21*Notes!$C$4*MultiCalib!$F$38+'309'!C21*Notes!$C$4*MultiCalib!$F$39</f>
        <v>6168977372419128</v>
      </c>
      <c r="AA21" s="14">
        <f>'309'!C21*Notes!$C$4*MultiCalib!$G$39</f>
        <v>1.5965546014660368E+16</v>
      </c>
      <c r="AB21" s="14">
        <f t="shared" si="7"/>
        <v>4.9235848973357864E+16</v>
      </c>
      <c r="AC21" s="15">
        <f>AB21/BBMData!D21</f>
        <v>6.8383123574108145E-3</v>
      </c>
      <c r="AD21" s="14">
        <f t="shared" si="2"/>
        <v>0.99316168764258916</v>
      </c>
      <c r="AE21" s="15">
        <f>BBMData!O21-AB21</f>
        <v>1.8886103351669494E+17</v>
      </c>
      <c r="AF21" s="37">
        <f>BBMData!Q21-BLMLossSum!AC21</f>
        <v>2.5546396005052534E-2</v>
      </c>
      <c r="AG21" s="14">
        <f t="shared" si="3"/>
        <v>3.5668489980994172E+34</v>
      </c>
      <c r="AH21" s="14">
        <f>AG21/BBMData!R21^2</f>
        <v>4.3350714599314726</v>
      </c>
      <c r="AI21" s="15">
        <f>AE21/BBMData!O21</f>
        <v>0.79321086249243589</v>
      </c>
      <c r="AK21" s="40">
        <f t="shared" si="8"/>
        <v>0.74607519317368542</v>
      </c>
      <c r="AL21" s="40">
        <f t="shared" si="9"/>
        <v>0.81427482467032808</v>
      </c>
      <c r="AM21" s="40">
        <f t="shared" si="10"/>
        <v>0.79321086249243589</v>
      </c>
    </row>
    <row r="22" spans="1:39" x14ac:dyDescent="0.25">
      <c r="A22" s="14" t="s">
        <v>31</v>
      </c>
      <c r="B22" s="14">
        <v>1106352000</v>
      </c>
      <c r="C22" s="15">
        <f>BBMData!O22</f>
        <v>2.224244229438809E+17</v>
      </c>
      <c r="D22" s="14">
        <f>'230'!C22*Notes!$C$4*MultiCalib!$C$27</f>
        <v>1.2723935793343736E+16</v>
      </c>
      <c r="E22" s="14">
        <f>'301'!C22*Notes!$C$4*MultiCalib!$D$28</f>
        <v>1044744400793358.2</v>
      </c>
      <c r="F22" s="14">
        <f>'303'!C22*Notes!$C$4*MultiCalib!$E$29</f>
        <v>1.5833849734611976E+16</v>
      </c>
      <c r="G22" s="14">
        <f>'307'!C22*Notes!$C$4*MultiCalib!$F$30</f>
        <v>3193102293706271</v>
      </c>
      <c r="H22" s="14">
        <f>'309'!C22*Notes!$C$4*MultiCalib!$G$31</f>
        <v>1.5007921703188668E+16</v>
      </c>
      <c r="I22" s="14">
        <f t="shared" si="4"/>
        <v>4.7803553925644016E+16</v>
      </c>
      <c r="J22" s="40">
        <f>I22/BBMData!D22</f>
        <v>7.5044825628954497E-3</v>
      </c>
      <c r="K22" s="14">
        <f t="shared" si="0"/>
        <v>0.99249551743710451</v>
      </c>
      <c r="L22" s="40">
        <f>BBMData!Q22-J22</f>
        <v>2.7413009265029337E-2</v>
      </c>
      <c r="M22" s="14">
        <f>'230'!C22*Notes!$C$4*MultiCalib!$C$14</f>
        <v>1.2723935793343736E+16</v>
      </c>
      <c r="N22" s="14">
        <f>'301'!C22*Notes!$C$4*MultiCalib!$D$15+'303'!C22*Notes!$C$4*MultiCalib!$D$16</f>
        <v>-1.0808230368236698E+16</v>
      </c>
      <c r="O22" s="14">
        <f>'303'!C22*Notes!$C$4*MultiCalib!$E$16</f>
        <v>1.652669064933639E+16</v>
      </c>
      <c r="P22" s="14">
        <f>'307'!C22*Notes!$C$4*MultiCalib!$F$17+'309'!C22*Notes!$C$4*MultiCalib!$F$18</f>
        <v>-2173115696853176</v>
      </c>
      <c r="Q22" s="14">
        <f>'309'!C22*Notes!$C$4*MultiCalib!$G$18</f>
        <v>1.5374586097813102E+16</v>
      </c>
      <c r="R22" s="14">
        <f t="shared" si="5"/>
        <v>3.1643866475403352E+16</v>
      </c>
      <c r="S22" s="37">
        <f>R22/BBMData!D22</f>
        <v>4.9676399490429122E-3</v>
      </c>
      <c r="T22" s="14">
        <f t="shared" si="6"/>
        <v>0.99503236005095708</v>
      </c>
      <c r="U22" s="37">
        <f>BBMData!Q22-S22</f>
        <v>2.9949851878881873E-2</v>
      </c>
      <c r="W22" s="15">
        <f>'230'!C22*Notes!$C$4*MultiCalib!$C$35</f>
        <v>9194950740934044</v>
      </c>
      <c r="X22" s="14">
        <f>'301'!C22*Notes!$C$4*MultiCalib!$D$36+'303'!C22*Notes!$C$4*MultiCalib!$D$37</f>
        <v>-1.1287419957315888E+16</v>
      </c>
      <c r="Y22" s="14">
        <f>'303'!C22*Notes!$C$4*MultiCalib!$E$37</f>
        <v>2.533814547241902E+16</v>
      </c>
      <c r="Z22" s="15">
        <f>'307'!C22*Notes!$C$4*MultiCalib!$F$38+'309'!C22*Notes!$C$4*MultiCalib!$F$39</f>
        <v>-315621795793978</v>
      </c>
      <c r="AA22" s="14">
        <f>'309'!C22*Notes!$C$4*MultiCalib!$G$39</f>
        <v>1.298985170251186E+16</v>
      </c>
      <c r="AB22" s="14">
        <f t="shared" si="7"/>
        <v>3.591990616275506E+16</v>
      </c>
      <c r="AC22" s="15">
        <f>AB22/BBMData!D22</f>
        <v>5.6389177649536987E-3</v>
      </c>
      <c r="AD22" s="14">
        <f t="shared" si="2"/>
        <v>0.99436108223504627</v>
      </c>
      <c r="AE22" s="15">
        <f>BBMData!O22-AB22</f>
        <v>1.8650451678112582E+17</v>
      </c>
      <c r="AF22" s="37">
        <f>BBMData!Q22-BLMLossSum!AC22</f>
        <v>2.8043369062800985E-2</v>
      </c>
      <c r="AG22" s="14">
        <f t="shared" si="3"/>
        <v>3.4783934779761242E+34</v>
      </c>
      <c r="AH22" s="14">
        <f>AG22/BBMData!R22^2</f>
        <v>5.4646792885807027</v>
      </c>
      <c r="AI22" s="15">
        <f>AE22/BBMData!O22</f>
        <v>0.83850736494068412</v>
      </c>
      <c r="AK22" s="40">
        <f t="shared" si="8"/>
        <v>0.78507956413713986</v>
      </c>
      <c r="AL22" s="40">
        <f t="shared" si="9"/>
        <v>0.85773205092955418</v>
      </c>
      <c r="AM22" s="40">
        <f t="shared" si="10"/>
        <v>0.83850736494068412</v>
      </c>
    </row>
    <row r="23" spans="1:39" x14ac:dyDescent="0.25">
      <c r="A23" s="14" t="s">
        <v>32</v>
      </c>
      <c r="B23" s="14">
        <v>1106956800</v>
      </c>
      <c r="C23" s="15">
        <f>BBMData!O23</f>
        <v>1.7900279025460989E+17</v>
      </c>
      <c r="D23" s="14">
        <f>'230'!C23*Notes!$C$4*MultiCalib!$C$27</f>
        <v>2475568947952957.5</v>
      </c>
      <c r="E23" s="14">
        <f>'301'!C23*Notes!$C$4*MultiCalib!$D$28</f>
        <v>606447937135986.37</v>
      </c>
      <c r="F23" s="14">
        <f>'303'!C23*Notes!$C$4*MultiCalib!$E$29</f>
        <v>1.4853078754277892E+16</v>
      </c>
      <c r="G23" s="14">
        <f>'307'!C23*Notes!$C$4*MultiCalib!$F$30</f>
        <v>1410503181230683.3</v>
      </c>
      <c r="H23" s="14">
        <f>'309'!C23*Notes!$C$4*MultiCalib!$G$31</f>
        <v>1.4189163262813438E+16</v>
      </c>
      <c r="I23" s="14">
        <f t="shared" si="4"/>
        <v>3.353476208341096E+16</v>
      </c>
      <c r="J23" s="40">
        <f>I23/BBMData!D23</f>
        <v>7.9655016825204185E-3</v>
      </c>
      <c r="K23" s="14">
        <f t="shared" si="0"/>
        <v>0.99203449831747958</v>
      </c>
      <c r="L23" s="40">
        <f>BBMData!Q23-J23</f>
        <v>3.4552975812636319E-2</v>
      </c>
      <c r="M23" s="14">
        <f>'230'!C23*Notes!$C$4*MultiCalib!$C$14</f>
        <v>2475568947952957.5</v>
      </c>
      <c r="N23" s="14">
        <f>'301'!C23*Notes!$C$4*MultiCalib!$D$15+'303'!C23*Notes!$C$4*MultiCalib!$D$16</f>
        <v>-1.0690561751028954E+16</v>
      </c>
      <c r="O23" s="14">
        <f>'303'!C23*Notes!$C$4*MultiCalib!$E$16</f>
        <v>1.5503004125749142E+16</v>
      </c>
      <c r="P23" s="14">
        <f>'307'!C23*Notes!$C$4*MultiCalib!$F$17+'309'!C23*Notes!$C$4*MultiCalib!$F$18</f>
        <v>-4324949121036788.5</v>
      </c>
      <c r="Q23" s="14">
        <f>'309'!C23*Notes!$C$4*MultiCalib!$G$18</f>
        <v>1.4535824250315884E+16</v>
      </c>
      <c r="R23" s="14">
        <f t="shared" si="5"/>
        <v>1.7498886451952242E+16</v>
      </c>
      <c r="S23" s="37">
        <f>R23/BBMData!D23</f>
        <v>4.1565050954755923E-3</v>
      </c>
      <c r="T23" s="14">
        <f t="shared" si="6"/>
        <v>0.9958434949045244</v>
      </c>
      <c r="U23" s="37">
        <f>BBMData!Q23-S23</f>
        <v>3.836197239968115E-2</v>
      </c>
      <c r="W23" s="15">
        <f>'230'!C23*Notes!$C$4*MultiCalib!$C$35</f>
        <v>1788969616156127.7</v>
      </c>
      <c r="X23" s="14">
        <f>'301'!C23*Notes!$C$4*MultiCalib!$D$36+'303'!C23*Notes!$C$4*MultiCalib!$D$37</f>
        <v>-1.1015543344218486E+16</v>
      </c>
      <c r="Y23" s="14">
        <f>'303'!C23*Notes!$C$4*MultiCalib!$E$37</f>
        <v>2.3768665011801208E+16</v>
      </c>
      <c r="Z23" s="15">
        <f>'307'!C23*Notes!$C$4*MultiCalib!$F$38+'309'!C23*Notes!$C$4*MultiCalib!$F$39</f>
        <v>-3427592933905400</v>
      </c>
      <c r="AA23" s="14">
        <f>'309'!C23*Notes!$C$4*MultiCalib!$G$39</f>
        <v>1.2281189242046436E+16</v>
      </c>
      <c r="AB23" s="14">
        <f t="shared" si="7"/>
        <v>2.3395687591879888E+16</v>
      </c>
      <c r="AC23" s="15">
        <f>AB23/BBMData!D23</f>
        <v>5.5571704493776455E-3</v>
      </c>
      <c r="AD23" s="14">
        <f t="shared" si="2"/>
        <v>0.99444282955062235</v>
      </c>
      <c r="AE23" s="15">
        <f>BBMData!O23-AB23</f>
        <v>1.5560710266272998E+17</v>
      </c>
      <c r="AF23" s="37">
        <f>BBMData!Q23-BLMLossSum!AC23</f>
        <v>3.4800820996536391E-2</v>
      </c>
      <c r="AG23" s="14">
        <f t="shared" si="3"/>
        <v>2.4213570399089391E+34</v>
      </c>
      <c r="AH23" s="14">
        <f>AG23/BBMData!R23^2</f>
        <v>8.9073077153464535</v>
      </c>
      <c r="AI23" s="15">
        <f>AE23/BBMData!O23</f>
        <v>0.86929987203773551</v>
      </c>
      <c r="AK23" s="40">
        <f t="shared" si="8"/>
        <v>0.81265788071955847</v>
      </c>
      <c r="AL23" s="40">
        <f t="shared" si="9"/>
        <v>0.9022423816575027</v>
      </c>
      <c r="AM23" s="40">
        <f t="shared" si="10"/>
        <v>0.86929987203773551</v>
      </c>
    </row>
    <row r="24" spans="1:39" x14ac:dyDescent="0.25">
      <c r="A24" s="14" t="s">
        <v>33</v>
      </c>
      <c r="B24" s="14">
        <v>1107561600</v>
      </c>
      <c r="C24" s="15">
        <f>BBMData!O24</f>
        <v>9.278689887214544E+16</v>
      </c>
      <c r="D24" s="14">
        <f>'230'!C24*Notes!$C$4*MultiCalib!$C$27</f>
        <v>1938109900042118</v>
      </c>
      <c r="E24" s="14">
        <f>'301'!C24*Notes!$C$4*MultiCalib!$D$28</f>
        <v>350085854619410.31</v>
      </c>
      <c r="F24" s="14">
        <f>'303'!C24*Notes!$C$4*MultiCalib!$E$29</f>
        <v>8880006591481741</v>
      </c>
      <c r="G24" s="14">
        <f>'307'!C24*Notes!$C$4*MultiCalib!$F$30</f>
        <v>790343295822509.62</v>
      </c>
      <c r="H24" s="14">
        <f>'309'!C24*Notes!$C$4*MultiCalib!$G$31</f>
        <v>7050861520512896</v>
      </c>
      <c r="I24" s="14">
        <f t="shared" si="4"/>
        <v>1.9009407162478676E+16</v>
      </c>
      <c r="J24" s="40">
        <f>I24/BBMData!D24</f>
        <v>8.3741881773033815E-3</v>
      </c>
      <c r="K24" s="14">
        <f t="shared" si="0"/>
        <v>0.9916258118226966</v>
      </c>
      <c r="L24" s="40">
        <f>BBMData!Q24-J24</f>
        <v>3.2501097669456719E-2</v>
      </c>
      <c r="M24" s="14">
        <f>'230'!C24*Notes!$C$4*MultiCalib!$C$14</f>
        <v>1938109900042118</v>
      </c>
      <c r="N24" s="14">
        <f>'301'!C24*Notes!$C$4*MultiCalib!$D$15+'303'!C24*Notes!$C$4*MultiCalib!$D$16</f>
        <v>-6409857648447759</v>
      </c>
      <c r="O24" s="14">
        <f>'303'!C24*Notes!$C$4*MultiCalib!$E$16</f>
        <v>9268568564262886</v>
      </c>
      <c r="P24" s="14">
        <f>'307'!C24*Notes!$C$4*MultiCalib!$F$17+'309'!C24*Notes!$C$4*MultiCalib!$F$18</f>
        <v>-2022899571185596</v>
      </c>
      <c r="Q24" s="14">
        <f>'309'!C24*Notes!$C$4*MultiCalib!$G$18</f>
        <v>7223123871165371</v>
      </c>
      <c r="R24" s="14">
        <f t="shared" si="5"/>
        <v>9997045115837020</v>
      </c>
      <c r="S24" s="37">
        <f>R24/BBMData!D24</f>
        <v>4.4039846325273219E-3</v>
      </c>
      <c r="T24" s="14">
        <f t="shared" si="6"/>
        <v>0.99559601536747266</v>
      </c>
      <c r="U24" s="37">
        <f>BBMData!Q24-S24</f>
        <v>3.6471301214232782E-2</v>
      </c>
      <c r="W24" s="15">
        <f>'230'!C24*Notes!$C$4*MultiCalib!$C$35</f>
        <v>1400574896859073.7</v>
      </c>
      <c r="X24" s="14">
        <f>'301'!C24*Notes!$C$4*MultiCalib!$D$36+'303'!C24*Notes!$C$4*MultiCalib!$D$37</f>
        <v>-6599989036199974</v>
      </c>
      <c r="Y24" s="14">
        <f>'303'!C24*Notes!$C$4*MultiCalib!$E$37</f>
        <v>1.4210245934010568E+16</v>
      </c>
      <c r="Z24" s="15">
        <f>'307'!C24*Notes!$C$4*MultiCalib!$F$38+'309'!C24*Notes!$C$4*MultiCalib!$F$39</f>
        <v>-1529231283627422.5</v>
      </c>
      <c r="AA24" s="14">
        <f>'309'!C24*Notes!$C$4*MultiCalib!$G$39</f>
        <v>6102753421677977</v>
      </c>
      <c r="AB24" s="14">
        <f t="shared" si="7"/>
        <v>1.3584353932720224E+16</v>
      </c>
      <c r="AC24" s="15">
        <f>AB24/BBMData!D24</f>
        <v>5.9842968866608915E-3</v>
      </c>
      <c r="AD24" s="14">
        <f t="shared" si="2"/>
        <v>0.99401570311333909</v>
      </c>
      <c r="AE24" s="15">
        <f>BBMData!O24-AB24</f>
        <v>7.9202544939425216E+16</v>
      </c>
      <c r="AF24" s="37">
        <f>BBMData!Q24-BLMLossSum!AC24</f>
        <v>3.2638438836336575E-2</v>
      </c>
      <c r="AG24" s="14">
        <f t="shared" si="3"/>
        <v>6.2730431248816708E+33</v>
      </c>
      <c r="AH24" s="14">
        <f>AG24/BBMData!R24^2</f>
        <v>8.1129723089704306</v>
      </c>
      <c r="AI24" s="15">
        <f>AE24/BBMData!O24</f>
        <v>0.85359620703092343</v>
      </c>
      <c r="AK24" s="40">
        <f t="shared" si="8"/>
        <v>0.79512832745199891</v>
      </c>
      <c r="AL24" s="40">
        <f t="shared" si="9"/>
        <v>0.89225801015709849</v>
      </c>
      <c r="AM24" s="40">
        <f t="shared" si="10"/>
        <v>0.85359620703092343</v>
      </c>
    </row>
    <row r="25" spans="1:39" x14ac:dyDescent="0.25">
      <c r="A25" s="14" t="s">
        <v>34</v>
      </c>
      <c r="B25" s="14">
        <v>1108166400</v>
      </c>
      <c r="C25" s="15">
        <f>BBMData!O25</f>
        <v>2.0761136995203798E+17</v>
      </c>
      <c r="D25" s="14">
        <f>'230'!C25*Notes!$C$4*MultiCalib!$C$27</f>
        <v>1.4004879857531238E+17</v>
      </c>
      <c r="E25" s="14">
        <f>'301'!C25*Notes!$C$4*MultiCalib!$D$28</f>
        <v>4.3399619646677128E+16</v>
      </c>
      <c r="F25" s="14">
        <f>'303'!C25*Notes!$C$4*MultiCalib!$E$29</f>
        <v>1.576309270997865E+16</v>
      </c>
      <c r="G25" s="14">
        <f>'307'!C25*Notes!$C$4*MultiCalib!$F$30</f>
        <v>2.789565698503464E+16</v>
      </c>
      <c r="H25" s="14">
        <f>'309'!C25*Notes!$C$4*MultiCalib!$G$31</f>
        <v>6.3286847796576576E+16</v>
      </c>
      <c r="I25" s="14">
        <f t="shared" si="4"/>
        <v>2.9039401571357939E+17</v>
      </c>
      <c r="J25" s="40">
        <f>I25/BBMData!D25</f>
        <v>5.1035855134196728E-2</v>
      </c>
      <c r="K25" s="14">
        <f t="shared" si="0"/>
        <v>0.94896414486580327</v>
      </c>
      <c r="L25" s="40">
        <f>BBMData!Q25-J25</f>
        <v>-1.4548795388671598E-2</v>
      </c>
      <c r="M25" s="14">
        <f>'230'!C25*Notes!$C$4*MultiCalib!$C$14</f>
        <v>1.4004879857531238E+17</v>
      </c>
      <c r="N25" s="14">
        <f>'301'!C25*Notes!$C$4*MultiCalib!$D$15+'303'!C25*Notes!$C$4*MultiCalib!$D$16</f>
        <v>5.1808012028117928E+16</v>
      </c>
      <c r="O25" s="14">
        <f>'303'!C25*Notes!$C$4*MultiCalib!$E$16</f>
        <v>1.6452837513366162E+16</v>
      </c>
      <c r="P25" s="14">
        <f>'307'!C25*Notes!$C$4*MultiCalib!$F$17+'309'!C25*Notes!$C$4*MultiCalib!$F$18</f>
        <v>1.1206285181197156E+16</v>
      </c>
      <c r="Q25" s="14">
        <f>'309'!C25*Notes!$C$4*MultiCalib!$G$18</f>
        <v>6.4833033483971936E+16</v>
      </c>
      <c r="R25" s="14">
        <f t="shared" si="5"/>
        <v>2.8434896678196557E+17</v>
      </c>
      <c r="S25" s="37">
        <f>R25/BBMData!D25</f>
        <v>4.9973456376443862E-2</v>
      </c>
      <c r="T25" s="14">
        <f t="shared" si="6"/>
        <v>0.9500265436235561</v>
      </c>
      <c r="U25" s="37">
        <f>BBMData!Q25-S25</f>
        <v>-1.3486396630918732E-2</v>
      </c>
      <c r="W25" s="15">
        <f>'230'!C25*Notes!$C$4*MultiCalib!$C$35</f>
        <v>1.0120624821925357E+17</v>
      </c>
      <c r="X25" s="14">
        <f>'301'!C25*Notes!$C$4*MultiCalib!$D$36+'303'!C25*Notes!$C$4*MultiCalib!$D$37</f>
        <v>3.721128860185336E+16</v>
      </c>
      <c r="Y25" s="14">
        <f>'303'!C25*Notes!$C$4*MultiCalib!$E$37</f>
        <v>2.5224916421151996E+16</v>
      </c>
      <c r="Z25" s="15">
        <f>'307'!C25*Notes!$C$4*MultiCalib!$F$38+'309'!C25*Notes!$C$4*MultiCalib!$F$39</f>
        <v>2.6744378982567856E+16</v>
      </c>
      <c r="AA25" s="14">
        <f>'309'!C25*Notes!$C$4*MultiCalib!$G$39</f>
        <v>5.4776856106752216E+16</v>
      </c>
      <c r="AB25" s="14">
        <f t="shared" si="7"/>
        <v>2.4516368833157898E+17</v>
      </c>
      <c r="AC25" s="15">
        <f>AB25/BBMData!D25</f>
        <v>4.30867642059014E-2</v>
      </c>
      <c r="AD25" s="14">
        <f t="shared" si="2"/>
        <v>0.95691323579409859</v>
      </c>
      <c r="AE25" s="15">
        <f>BBMData!O25-AB25</f>
        <v>-3.7552318379540992E+16</v>
      </c>
      <c r="AF25" s="37">
        <f>BBMData!Q25-BLMLossSum!AC25</f>
        <v>-5.0411298642231914E-3</v>
      </c>
      <c r="AG25" s="14">
        <f t="shared" si="3"/>
        <v>1.4101766156784121E+33</v>
      </c>
      <c r="AH25" s="14">
        <f>AG25/BBMData!R25^2</f>
        <v>0.27349375672731246</v>
      </c>
      <c r="AI25" s="15">
        <f>AE25/BBMData!O25</f>
        <v>-0.18087794704218879</v>
      </c>
      <c r="AK25" s="40">
        <f t="shared" si="8"/>
        <v>-0.39873849770687275</v>
      </c>
      <c r="AL25" s="40">
        <f t="shared" si="9"/>
        <v>-0.36962135959921349</v>
      </c>
      <c r="AM25" s="40">
        <f t="shared" si="10"/>
        <v>-0.18087794704218879</v>
      </c>
    </row>
    <row r="26" spans="1:39" x14ac:dyDescent="0.25">
      <c r="A26" s="14" t="s">
        <v>35</v>
      </c>
      <c r="B26" s="14">
        <v>1108771200</v>
      </c>
      <c r="C26" s="15">
        <f>BBMData!O26</f>
        <v>2.0203205166919776E+17</v>
      </c>
      <c r="D26" s="14">
        <f>'230'!C26*Notes!$C$4*MultiCalib!$C$27</f>
        <v>8342830220979621</v>
      </c>
      <c r="E26" s="14">
        <f>'301'!C26*Notes!$C$4*MultiCalib!$D$28</f>
        <v>231552848724649.31</v>
      </c>
      <c r="F26" s="14">
        <f>'303'!C26*Notes!$C$4*MultiCalib!$E$29</f>
        <v>1.2602612276356998E+16</v>
      </c>
      <c r="G26" s="14">
        <f>'307'!C26*Notes!$C$4*MultiCalib!$F$30</f>
        <v>735538468739927</v>
      </c>
      <c r="H26" s="14">
        <f>'309'!C26*Notes!$C$4*MultiCalib!$G$31</f>
        <v>1.1220170277569282E+16</v>
      </c>
      <c r="I26" s="14">
        <f t="shared" si="4"/>
        <v>3.313270409237048E+16</v>
      </c>
      <c r="J26" s="40">
        <f>I26/BBMData!D26</f>
        <v>4.8439625866038716E-3</v>
      </c>
      <c r="K26" s="14">
        <f t="shared" si="0"/>
        <v>0.99515603741339609</v>
      </c>
      <c r="L26" s="40">
        <f>BBMData!Q26-J26</f>
        <v>2.4692887072635568E-2</v>
      </c>
      <c r="M26" s="14">
        <f>'230'!C26*Notes!$C$4*MultiCalib!$C$14</f>
        <v>8342830220979621</v>
      </c>
      <c r="N26" s="14">
        <f>'301'!C26*Notes!$C$4*MultiCalib!$D$15+'303'!C26*Notes!$C$4*MultiCalib!$D$16</f>
        <v>-9488803371470372</v>
      </c>
      <c r="O26" s="14">
        <f>'303'!C26*Notes!$C$4*MultiCalib!$E$16</f>
        <v>1.3154064106696242E+16</v>
      </c>
      <c r="P26" s="14">
        <f>'307'!C26*Notes!$C$4*MultiCalib!$F$17+'309'!C26*Notes!$C$4*MultiCalib!$F$18</f>
        <v>-3956136208115624</v>
      </c>
      <c r="Q26" s="14">
        <f>'309'!C26*Notes!$C$4*MultiCalib!$G$18</f>
        <v>1.1494294638274998E+16</v>
      </c>
      <c r="R26" s="14">
        <f t="shared" si="5"/>
        <v>1.9546249386364864E+16</v>
      </c>
      <c r="S26" s="37">
        <f>R26/BBMData!D26</f>
        <v>2.8576387991761498E-3</v>
      </c>
      <c r="T26" s="14">
        <f t="shared" si="6"/>
        <v>0.99714236120082389</v>
      </c>
      <c r="U26" s="37">
        <f>BBMData!Q26-S26</f>
        <v>2.6679210860063286E-2</v>
      </c>
      <c r="W26" s="15">
        <f>'230'!C26*Notes!$C$4*MultiCalib!$C$35</f>
        <v>6028945301815634</v>
      </c>
      <c r="X26" s="14">
        <f>'301'!C26*Notes!$C$4*MultiCalib!$D$36+'303'!C26*Notes!$C$4*MultiCalib!$D$37</f>
        <v>-9670210137853762</v>
      </c>
      <c r="Y26" s="14">
        <f>'303'!C26*Notes!$C$4*MultiCalib!$E$37</f>
        <v>2.0167352131225268E+16</v>
      </c>
      <c r="Z26" s="15">
        <f>'307'!C26*Notes!$C$4*MultiCalib!$F$38+'309'!C26*Notes!$C$4*MultiCalib!$F$39</f>
        <v>-3449353490808069</v>
      </c>
      <c r="AA26" s="14">
        <f>'309'!C26*Notes!$C$4*MultiCalib!$G$39</f>
        <v>9711427795601426</v>
      </c>
      <c r="AB26" s="14">
        <f t="shared" si="7"/>
        <v>2.2788161599980496E+16</v>
      </c>
      <c r="AC26" s="15">
        <f>AB26/BBMData!D26</f>
        <v>3.3316025730965636E-3</v>
      </c>
      <c r="AD26" s="14">
        <f t="shared" si="2"/>
        <v>0.99666839742690339</v>
      </c>
      <c r="AE26" s="15">
        <f>BBMData!O26-AB26</f>
        <v>1.7924389006921728E+17</v>
      </c>
      <c r="AF26" s="37">
        <f>BBMData!Q26-BLMLossSum!AC26</f>
        <v>2.504630809374507E-2</v>
      </c>
      <c r="AG26" s="14">
        <f t="shared" si="3"/>
        <v>3.2128372127145649E+34</v>
      </c>
      <c r="AH26" s="14">
        <f>AG26/BBMData!R26^2</f>
        <v>4.2911113244523751</v>
      </c>
      <c r="AI26" s="15">
        <f>AE26/BBMData!O26</f>
        <v>0.88720521614415293</v>
      </c>
      <c r="AK26" s="40">
        <f t="shared" si="8"/>
        <v>0.83600273412744841</v>
      </c>
      <c r="AL26" s="40">
        <f t="shared" si="9"/>
        <v>0.90325174038043521</v>
      </c>
      <c r="AM26" s="40">
        <f t="shared" si="10"/>
        <v>0.88720521614415293</v>
      </c>
    </row>
    <row r="27" spans="1:39" x14ac:dyDescent="0.25">
      <c r="A27" s="14" t="s">
        <v>36</v>
      </c>
      <c r="B27" s="14">
        <v>1109376000</v>
      </c>
      <c r="C27" s="15">
        <f>BBMData!O27</f>
        <v>-4.3522552118271078E+17</v>
      </c>
      <c r="D27" s="14">
        <f>'230'!C27*Notes!$C$4*MultiCalib!$C$27</f>
        <v>6738596396154842</v>
      </c>
      <c r="E27" s="14">
        <f>'301'!C27*Notes!$C$4*MultiCalib!$D$28</f>
        <v>441053045189808.31</v>
      </c>
      <c r="F27" s="14">
        <f>'303'!C27*Notes!$C$4*MultiCalib!$E$29</f>
        <v>1.4192679857700232E+16</v>
      </c>
      <c r="G27" s="14">
        <f>'307'!C27*Notes!$C$4*MultiCalib!$F$30</f>
        <v>1012447068736134.7</v>
      </c>
      <c r="H27" s="14">
        <f>'309'!C27*Notes!$C$4*MultiCalib!$G$31</f>
        <v>1.3159753379040698E+16</v>
      </c>
      <c r="I27" s="14">
        <f t="shared" si="4"/>
        <v>3.5544529746821712E+16</v>
      </c>
      <c r="J27" s="40">
        <f>I27/BBMData!D27</f>
        <v>5.8557709632325724E-3</v>
      </c>
      <c r="K27" s="14">
        <f t="shared" si="0"/>
        <v>0.99414422903676747</v>
      </c>
      <c r="L27" s="40">
        <f>BBMData!Q27-J27</f>
        <v>-7.7556845293168447E-2</v>
      </c>
      <c r="M27" s="14">
        <f>'230'!C27*Notes!$C$4*MultiCalib!$C$14</f>
        <v>6738596396154842</v>
      </c>
      <c r="N27" s="14">
        <f>'301'!C27*Notes!$C$4*MultiCalib!$D$15+'303'!C27*Notes!$C$4*MultiCalib!$D$16</f>
        <v>-1.041970903360113E+16</v>
      </c>
      <c r="O27" s="14">
        <f>'303'!C27*Notes!$C$4*MultiCalib!$E$16</f>
        <v>1.4813708190027068E+16</v>
      </c>
      <c r="P27" s="14">
        <f>'307'!C27*Notes!$C$4*MultiCalib!$F$17+'309'!C27*Notes!$C$4*MultiCalib!$F$18</f>
        <v>-4428619200225296.5</v>
      </c>
      <c r="Q27" s="14">
        <f>'309'!C27*Notes!$C$4*MultiCalib!$G$18</f>
        <v>1.3481264451763554E+16</v>
      </c>
      <c r="R27" s="14">
        <f t="shared" si="5"/>
        <v>2.018524080411904E+16</v>
      </c>
      <c r="S27" s="37">
        <f>R27/BBMData!D27</f>
        <v>3.3254103466423459E-3</v>
      </c>
      <c r="T27" s="14">
        <f t="shared" si="6"/>
        <v>0.99667458965335765</v>
      </c>
      <c r="U27" s="37">
        <f>BBMData!Q27-S27</f>
        <v>-7.5026484676578215E-2</v>
      </c>
      <c r="W27" s="15">
        <f>'230'!C27*Notes!$C$4*MultiCalib!$C$35</f>
        <v>4869645912398670</v>
      </c>
      <c r="X27" s="14">
        <f>'301'!C27*Notes!$C$4*MultiCalib!$D$36+'303'!C27*Notes!$C$4*MultiCalib!$D$37</f>
        <v>-1.0684098181062352E+16</v>
      </c>
      <c r="Y27" s="14">
        <f>'303'!C27*Notes!$C$4*MultiCalib!$E$37</f>
        <v>2.2711860533309052E+16</v>
      </c>
      <c r="Z27" s="15">
        <f>'307'!C27*Notes!$C$4*MultiCalib!$F$38+'309'!C27*Notes!$C$4*MultiCalib!$F$39</f>
        <v>-3754267444705704</v>
      </c>
      <c r="AA27" s="14">
        <f>'309'!C27*Notes!$C$4*MultiCalib!$G$39</f>
        <v>1.1390201002917578E+16</v>
      </c>
      <c r="AB27" s="14">
        <f t="shared" si="7"/>
        <v>2.4533341822857244E+16</v>
      </c>
      <c r="AC27" s="15">
        <f>AB27/BBMData!D27</f>
        <v>4.0417367088726929E-3</v>
      </c>
      <c r="AD27" s="14">
        <f t="shared" si="2"/>
        <v>0.99595826329112735</v>
      </c>
      <c r="AE27" s="15">
        <f>BBMData!O27-AB27</f>
        <v>-4.59758863005568E+17</v>
      </c>
      <c r="AF27" s="37">
        <f>BBMData!Q27-BLMLossSum!AC27</f>
        <v>-7.7207497778277887E-2</v>
      </c>
      <c r="AG27" s="14">
        <f t="shared" si="3"/>
        <v>2.1137821211217266E+35</v>
      </c>
      <c r="AH27" s="14">
        <f>AG27/BBMData!R27^2</f>
        <v>33.411096957946725</v>
      </c>
      <c r="AI27" s="15">
        <f>AE27/BBMData!O27</f>
        <v>1.0563692628965982</v>
      </c>
      <c r="AK27" s="40">
        <f t="shared" si="8"/>
        <v>1.0816692220856687</v>
      </c>
      <c r="AL27" s="40">
        <f t="shared" si="9"/>
        <v>1.0463788078173042</v>
      </c>
      <c r="AM27" s="40">
        <f t="shared" si="10"/>
        <v>1.0563692628965982</v>
      </c>
    </row>
    <row r="28" spans="1:39" x14ac:dyDescent="0.25">
      <c r="A28" s="14" t="s">
        <v>37</v>
      </c>
      <c r="B28" s="14">
        <v>1109980800</v>
      </c>
      <c r="C28" s="15">
        <f>BBMData!O28</f>
        <v>2.8349810715760102E+17</v>
      </c>
      <c r="D28" s="14">
        <f>'230'!C28*Notes!$C$4*MultiCalib!$C$27</f>
        <v>4307815702194455</v>
      </c>
      <c r="E28" s="14">
        <f>'301'!C28*Notes!$C$4*MultiCalib!$D$28</f>
        <v>937237721028342.5</v>
      </c>
      <c r="F28" s="14">
        <f>'303'!C28*Notes!$C$4*MultiCalib!$E$29</f>
        <v>2.5983551823680524E+16</v>
      </c>
      <c r="G28" s="14">
        <f>'307'!C28*Notes!$C$4*MultiCalib!$F$30</f>
        <v>1710487497893241.5</v>
      </c>
      <c r="H28" s="14">
        <f>'309'!C28*Notes!$C$4*MultiCalib!$G$31</f>
        <v>2.8410122969913292E+16</v>
      </c>
      <c r="I28" s="14">
        <f t="shared" si="4"/>
        <v>6.1349215714709856E+16</v>
      </c>
      <c r="J28" s="40">
        <f>I28/BBMData!D28</f>
        <v>8.3810403981844066E-3</v>
      </c>
      <c r="K28" s="14">
        <f t="shared" si="0"/>
        <v>0.99161895960181556</v>
      </c>
      <c r="L28" s="40">
        <f>BBMData!Q28-J28</f>
        <v>3.0348209213509718E-2</v>
      </c>
      <c r="M28" s="14">
        <f>'230'!C28*Notes!$C$4*MultiCalib!$C$14</f>
        <v>4307815702194455</v>
      </c>
      <c r="N28" s="14">
        <f>'301'!C28*Notes!$C$4*MultiCalib!$D$15+'303'!C28*Notes!$C$4*MultiCalib!$D$16</f>
        <v>-1.8884425080938704E+16</v>
      </c>
      <c r="O28" s="14">
        <f>'303'!C28*Notes!$C$4*MultiCalib!$E$16</f>
        <v>2.7120512709064924E+16</v>
      </c>
      <c r="P28" s="14">
        <f>'307'!C28*Notes!$C$4*MultiCalib!$F$17+'309'!C28*Notes!$C$4*MultiCalib!$F$18</f>
        <v>-1.0231640612136168E+16</v>
      </c>
      <c r="Q28" s="14">
        <f>'309'!C28*Notes!$C$4*MultiCalib!$G$18</f>
        <v>2.9104221776262724E+16</v>
      </c>
      <c r="R28" s="14">
        <f t="shared" si="5"/>
        <v>3.1416484494447232E+16</v>
      </c>
      <c r="S28" s="37">
        <f>R28/BBMData!D28</f>
        <v>4.2918694664545402E-3</v>
      </c>
      <c r="T28" s="14">
        <f t="shared" si="6"/>
        <v>0.99570813053354545</v>
      </c>
      <c r="U28" s="37">
        <f>BBMData!Q28-S28</f>
        <v>3.4437380145239588E-2</v>
      </c>
      <c r="W28" s="15">
        <f>'230'!C28*Notes!$C$4*MultiCalib!$C$35</f>
        <v>3113042522850629.5</v>
      </c>
      <c r="X28" s="14">
        <f>'301'!C28*Notes!$C$4*MultiCalib!$D$36+'303'!C28*Notes!$C$4*MultiCalib!$D$37</f>
        <v>-1.9411717443418684E+16</v>
      </c>
      <c r="Y28" s="14">
        <f>'303'!C28*Notes!$C$4*MultiCalib!$E$37</f>
        <v>4.1580223826387712E+16</v>
      </c>
      <c r="Z28" s="15">
        <f>'307'!C28*Notes!$C$4*MultiCalib!$F$38+'309'!C28*Notes!$C$4*MultiCalib!$F$39</f>
        <v>-9029564705651226</v>
      </c>
      <c r="AA28" s="14">
        <f>'309'!C28*Notes!$C$4*MultiCalib!$G$39</f>
        <v>2.4589899356343956E+16</v>
      </c>
      <c r="AB28" s="14">
        <f t="shared" si="7"/>
        <v>4.0841883556512384E+16</v>
      </c>
      <c r="AC28" s="15">
        <f>AB28/BBMData!D28</f>
        <v>5.5794922891410359E-3</v>
      </c>
      <c r="AD28" s="14">
        <f t="shared" si="2"/>
        <v>0.99442050771085899</v>
      </c>
      <c r="AE28" s="15">
        <f>BBMData!O28-AB28</f>
        <v>2.4265622360108864E+17</v>
      </c>
      <c r="AF28" s="37">
        <f>BBMData!Q28-BLMLossSum!AC28</f>
        <v>3.0744388358623392E-2</v>
      </c>
      <c r="AG28" s="14">
        <f t="shared" si="3"/>
        <v>5.8882042852341525E+34</v>
      </c>
      <c r="AH28" s="14">
        <f>AG28/BBMData!R28^2</f>
        <v>7.0416220458719128</v>
      </c>
      <c r="AI28" s="15">
        <f>AE28/BBMData!O28</f>
        <v>0.85593595680055901</v>
      </c>
      <c r="AK28" s="40">
        <f t="shared" si="8"/>
        <v>0.78359920519467574</v>
      </c>
      <c r="AL28" s="40">
        <f t="shared" si="9"/>
        <v>0.88918273631723999</v>
      </c>
      <c r="AM28" s="40">
        <f t="shared" si="10"/>
        <v>0.85593595680055901</v>
      </c>
    </row>
    <row r="29" spans="1:39" x14ac:dyDescent="0.25">
      <c r="A29" s="14" t="s">
        <v>38</v>
      </c>
      <c r="B29" s="14">
        <v>1110582000</v>
      </c>
      <c r="C29" s="15">
        <f>BBMData!O29</f>
        <v>2.882269717678264E+17</v>
      </c>
      <c r="D29" s="14">
        <f>'230'!C29*Notes!$C$4*MultiCalib!$C$27</f>
        <v>4596903523419225</v>
      </c>
      <c r="E29" s="14">
        <f>'301'!C29*Notes!$C$4*MultiCalib!$D$28</f>
        <v>1290080157180189</v>
      </c>
      <c r="F29" s="14">
        <f>'303'!C29*Notes!$C$4*MultiCalib!$E$29</f>
        <v>3.1146849149006452E+16</v>
      </c>
      <c r="G29" s="14">
        <f>'307'!C29*Notes!$C$4*MultiCalib!$F$30</f>
        <v>2212384335386368.2</v>
      </c>
      <c r="H29" s="14">
        <f>'309'!C29*Notes!$C$4*MultiCalib!$G$31</f>
        <v>3.0854474624431572E+16</v>
      </c>
      <c r="I29" s="14">
        <f t="shared" si="4"/>
        <v>7.0100691789423808E+16</v>
      </c>
      <c r="J29" s="40">
        <f>I29/BBMData!D29</f>
        <v>9.8180240601433901E-3</v>
      </c>
      <c r="K29" s="14">
        <f t="shared" si="0"/>
        <v>0.99018197593985657</v>
      </c>
      <c r="L29" s="40">
        <f>BBMData!Q29-J29</f>
        <v>3.054989915663902E-2</v>
      </c>
      <c r="M29" s="14">
        <f>'230'!C29*Notes!$C$4*MultiCalib!$C$14</f>
        <v>4596903523419225</v>
      </c>
      <c r="N29" s="14">
        <f>'301'!C29*Notes!$C$4*MultiCalib!$D$15+'303'!C29*Notes!$C$4*MultiCalib!$D$16</f>
        <v>-2.2390946277396568E+16</v>
      </c>
      <c r="O29" s="14">
        <f>'303'!C29*Notes!$C$4*MultiCalib!$E$16</f>
        <v>3.2509740158891976E+16</v>
      </c>
      <c r="P29" s="14">
        <f>'307'!C29*Notes!$C$4*MultiCalib!$F$17+'309'!C29*Notes!$C$4*MultiCalib!$F$18</f>
        <v>-1.0611220666965932E+16</v>
      </c>
      <c r="Q29" s="14">
        <f>'309'!C29*Notes!$C$4*MultiCalib!$G$18</f>
        <v>3.1608292340392772E+16</v>
      </c>
      <c r="R29" s="14">
        <f t="shared" si="5"/>
        <v>3.5712769078341472E+16</v>
      </c>
      <c r="S29" s="37">
        <f>R29/BBMData!D29</f>
        <v>5.0017883863223353E-3</v>
      </c>
      <c r="T29" s="14">
        <f t="shared" si="6"/>
        <v>0.99499821161367763</v>
      </c>
      <c r="U29" s="37">
        <f>BBMData!Q29-S29</f>
        <v>3.5366134830460076E-2</v>
      </c>
      <c r="W29" s="15">
        <f>'230'!C29*Notes!$C$4*MultiCalib!$C$35</f>
        <v>3321951803684651.5</v>
      </c>
      <c r="X29" s="14">
        <f>'301'!C29*Notes!$C$4*MultiCalib!$D$36+'303'!C29*Notes!$C$4*MultiCalib!$D$37</f>
        <v>-2.3078551743058708E+16</v>
      </c>
      <c r="Y29" s="14">
        <f>'303'!C29*Notes!$C$4*MultiCalib!$E$37</f>
        <v>4.9842799317455832E+16</v>
      </c>
      <c r="Z29" s="15">
        <f>'307'!C29*Notes!$C$4*MultiCalib!$F$38+'309'!C29*Notes!$C$4*MultiCalib!$F$39</f>
        <v>-9116313106722696</v>
      </c>
      <c r="AA29" s="14">
        <f>'309'!C29*Notes!$C$4*MultiCalib!$G$39</f>
        <v>2.6705566410646072E+16</v>
      </c>
      <c r="AB29" s="14">
        <f t="shared" si="7"/>
        <v>4.7675452682005152E+16</v>
      </c>
      <c r="AC29" s="15">
        <f>AB29/BBMData!D29</f>
        <v>6.677234269188397E-3</v>
      </c>
      <c r="AD29" s="14">
        <f t="shared" si="2"/>
        <v>0.99332276573081157</v>
      </c>
      <c r="AE29" s="15">
        <f>BBMData!O29-AB29</f>
        <v>2.4055151908582125E+17</v>
      </c>
      <c r="AF29" s="37">
        <f>BBMData!Q29-BLMLossSum!AC29</f>
        <v>3.0875409832121614E-2</v>
      </c>
      <c r="AG29" s="14">
        <f t="shared" si="3"/>
        <v>5.7865033334496225E+34</v>
      </c>
      <c r="AH29" s="14">
        <f>AG29/BBMData!R29^2</f>
        <v>7.1624183028623287</v>
      </c>
      <c r="AI29" s="15">
        <f>AE29/BBMData!O29</f>
        <v>0.83459059230442578</v>
      </c>
      <c r="AK29" s="40">
        <f t="shared" si="8"/>
        <v>0.75678649586655766</v>
      </c>
      <c r="AL29" s="40">
        <f t="shared" si="9"/>
        <v>0.87609497869231701</v>
      </c>
      <c r="AM29" s="40">
        <f t="shared" si="10"/>
        <v>0.83459059230442578</v>
      </c>
    </row>
    <row r="30" spans="1:39" x14ac:dyDescent="0.25">
      <c r="A30" s="14" t="s">
        <v>39</v>
      </c>
      <c r="B30" s="14">
        <v>1111186800</v>
      </c>
      <c r="C30" s="15">
        <f>BBMData!O30</f>
        <v>2.8275233904423302E+17</v>
      </c>
      <c r="D30" s="14">
        <f>'230'!C30*Notes!$C$4*MultiCalib!$C$27</f>
        <v>8456836685687980</v>
      </c>
      <c r="E30" s="14">
        <f>'301'!C30*Notes!$C$4*MultiCalib!$D$28</f>
        <v>1331428880166733.5</v>
      </c>
      <c r="F30" s="14">
        <f>'303'!C30*Notes!$C$4*MultiCalib!$E$29</f>
        <v>2.8874762469114264E+16</v>
      </c>
      <c r="G30" s="14">
        <f>'307'!C30*Notes!$C$4*MultiCalib!$F$30</f>
        <v>2284495949968714</v>
      </c>
      <c r="H30" s="14">
        <f>'309'!C30*Notes!$C$4*MultiCalib!$G$31</f>
        <v>2.792522719454544E+16</v>
      </c>
      <c r="I30" s="14">
        <f t="shared" si="4"/>
        <v>6.8872751179483128E+16</v>
      </c>
      <c r="J30" s="40">
        <f>I30/BBMData!D30</f>
        <v>1.0218509077074648E-2</v>
      </c>
      <c r="K30" s="14">
        <f t="shared" si="0"/>
        <v>0.98978149092292533</v>
      </c>
      <c r="L30" s="40">
        <f>BBMData!Q30-J30</f>
        <v>3.1732876537796724E-2</v>
      </c>
      <c r="M30" s="14">
        <f>'230'!C30*Notes!$C$4*MultiCalib!$C$14</f>
        <v>8456836685687980</v>
      </c>
      <c r="N30" s="14">
        <f>'301'!C30*Notes!$C$4*MultiCalib!$D$15+'303'!C30*Notes!$C$4*MultiCalib!$D$16</f>
        <v>-2.0557502215746292E+16</v>
      </c>
      <c r="O30" s="14">
        <f>'303'!C30*Notes!$C$4*MultiCalib!$E$16</f>
        <v>3.0138233903848172E+16</v>
      </c>
      <c r="P30" s="14">
        <f>'307'!C30*Notes!$C$4*MultiCalib!$F$17+'309'!C30*Notes!$C$4*MultiCalib!$F$18</f>
        <v>-9205539805895742</v>
      </c>
      <c r="Q30" s="14">
        <f>'309'!C30*Notes!$C$4*MultiCalib!$G$18</f>
        <v>2.8607479322890592E+16</v>
      </c>
      <c r="R30" s="14">
        <f t="shared" si="5"/>
        <v>3.7439507890784712E+16</v>
      </c>
      <c r="S30" s="37">
        <f>R30/BBMData!D30</f>
        <v>5.5548231291965445E-3</v>
      </c>
      <c r="T30" s="14">
        <f t="shared" si="6"/>
        <v>0.99444517687080347</v>
      </c>
      <c r="U30" s="37">
        <f>BBMData!Q30-S30</f>
        <v>3.6396562485674827E-2</v>
      </c>
      <c r="W30" s="15">
        <f>'230'!C30*Notes!$C$4*MultiCalib!$C$35</f>
        <v>6111332060454403</v>
      </c>
      <c r="X30" s="14">
        <f>'301'!C30*Notes!$C$4*MultiCalib!$D$36+'303'!C30*Notes!$C$4*MultiCalib!$D$37</f>
        <v>-2.124010029524204E+16</v>
      </c>
      <c r="Y30" s="14">
        <f>'303'!C30*Notes!$C$4*MultiCalib!$E$37</f>
        <v>4.6206888671214968E+16</v>
      </c>
      <c r="Z30" s="15">
        <f>'307'!C30*Notes!$C$4*MultiCalib!$F$38+'309'!C30*Notes!$C$4*MultiCalib!$F$39</f>
        <v>-7701901607981952</v>
      </c>
      <c r="AA30" s="14">
        <f>'309'!C30*Notes!$C$4*MultiCalib!$G$39</f>
        <v>2.417020605451492E+16</v>
      </c>
      <c r="AB30" s="14">
        <f t="shared" si="7"/>
        <v>4.7546424882960304E+16</v>
      </c>
      <c r="AC30" s="15">
        <f>AB30/BBMData!D30</f>
        <v>7.0543657096380271E-3</v>
      </c>
      <c r="AD30" s="14">
        <f t="shared" si="2"/>
        <v>0.99294563429036198</v>
      </c>
      <c r="AE30" s="15">
        <f>BBMData!O30-AB30</f>
        <v>2.352059141612727E+17</v>
      </c>
      <c r="AF30" s="37">
        <f>BBMData!Q30-BLMLossSum!AC30</f>
        <v>3.2200207166827595E-2</v>
      </c>
      <c r="AG30" s="14">
        <f t="shared" si="3"/>
        <v>5.5321822056439987E+34</v>
      </c>
      <c r="AH30" s="14">
        <f>AG30/BBMData!R30^2</f>
        <v>7.6351936577511337</v>
      </c>
      <c r="AI30" s="15">
        <f>AE30/BBMData!O30</f>
        <v>0.83184427388407112</v>
      </c>
      <c r="AK30" s="40">
        <f t="shared" si="8"/>
        <v>0.75642022480772875</v>
      </c>
      <c r="AL30" s="40">
        <f t="shared" si="9"/>
        <v>0.86758904270309933</v>
      </c>
      <c r="AM30" s="40">
        <f t="shared" si="10"/>
        <v>0.83184427388407112</v>
      </c>
    </row>
    <row r="31" spans="1:39" x14ac:dyDescent="0.25">
      <c r="A31" s="14" t="s">
        <v>40</v>
      </c>
      <c r="B31" s="14">
        <v>1111791600</v>
      </c>
      <c r="C31" s="15">
        <f>BBMData!O31</f>
        <v>3.3190045199928704E+17</v>
      </c>
      <c r="D31" s="14">
        <f>'230'!C31*Notes!$C$4*MultiCalib!$C$27</f>
        <v>9629474608402538</v>
      </c>
      <c r="E31" s="14">
        <f>'301'!C31*Notes!$C$4*MultiCalib!$D$28</f>
        <v>2227317878208531.5</v>
      </c>
      <c r="F31" s="14">
        <f>'303'!C31*Notes!$C$4*MultiCalib!$E$29</f>
        <v>3.3336385966826428E+16</v>
      </c>
      <c r="G31" s="14">
        <f>'307'!C31*Notes!$C$4*MultiCalib!$F$30</f>
        <v>3066185852041342</v>
      </c>
      <c r="H31" s="14">
        <f>'309'!C31*Notes!$C$4*MultiCalib!$G$31</f>
        <v>3.258738083804128E+16</v>
      </c>
      <c r="I31" s="14">
        <f t="shared" si="4"/>
        <v>8.0846745143520128E+16</v>
      </c>
      <c r="J31" s="40">
        <f>I31/BBMData!D31</f>
        <v>1.1549535020502875E-2</v>
      </c>
      <c r="K31" s="14">
        <f t="shared" si="0"/>
        <v>0.98845046497949718</v>
      </c>
      <c r="L31" s="40">
        <f>BBMData!Q31-J31</f>
        <v>3.5864815265109561E-2</v>
      </c>
      <c r="M31" s="14">
        <f>'230'!C31*Notes!$C$4*MultiCalib!$C$14</f>
        <v>9629474608402538</v>
      </c>
      <c r="N31" s="14">
        <f>'301'!C31*Notes!$C$4*MultiCalib!$D$15+'303'!C31*Notes!$C$4*MultiCalib!$D$16</f>
        <v>-2.2714557197340492E+16</v>
      </c>
      <c r="O31" s="14">
        <f>'303'!C31*Notes!$C$4*MultiCalib!$E$16</f>
        <v>3.4795084421970516E+16</v>
      </c>
      <c r="P31" s="14">
        <f>'307'!C31*Notes!$C$4*MultiCalib!$F$17+'309'!C31*Notes!$C$4*MultiCalib!$F$18</f>
        <v>-1.0177374146204428E+16</v>
      </c>
      <c r="Q31" s="14">
        <f>'309'!C31*Notes!$C$4*MultiCalib!$G$18</f>
        <v>3.3383535862280088E+16</v>
      </c>
      <c r="R31" s="14">
        <f t="shared" si="5"/>
        <v>4.4916163549108224E+16</v>
      </c>
      <c r="S31" s="37">
        <f>R31/BBMData!D31</f>
        <v>6.4165947927297459E-3</v>
      </c>
      <c r="T31" s="14">
        <f t="shared" si="6"/>
        <v>0.99358340520727029</v>
      </c>
      <c r="U31" s="37">
        <f>BBMData!Q31-S31</f>
        <v>4.099775549288269E-2</v>
      </c>
      <c r="W31" s="15">
        <f>'230'!C31*Notes!$C$4*MultiCalib!$C$35</f>
        <v>6958738720738884</v>
      </c>
      <c r="X31" s="14">
        <f>'301'!C31*Notes!$C$4*MultiCalib!$D$36+'303'!C31*Notes!$C$4*MultiCalib!$D$37</f>
        <v>-2.3732678852960792E+16</v>
      </c>
      <c r="Y31" s="14">
        <f>'303'!C31*Notes!$C$4*MultiCalib!$E$37</f>
        <v>5.3346609403885176E+16</v>
      </c>
      <c r="Z31" s="15">
        <f>'307'!C31*Notes!$C$4*MultiCalib!$F$38+'309'!C31*Notes!$C$4*MultiCalib!$F$39</f>
        <v>-8208967249954330</v>
      </c>
      <c r="AA31" s="14">
        <f>'309'!C31*Notes!$C$4*MultiCalib!$G$39</f>
        <v>2.8205453948330176E+16</v>
      </c>
      <c r="AB31" s="14">
        <f t="shared" si="7"/>
        <v>5.6569155970039112E+16</v>
      </c>
      <c r="AC31" s="15">
        <f>AB31/BBMData!D31</f>
        <v>8.081307995719874E-3</v>
      </c>
      <c r="AD31" s="14">
        <f t="shared" si="2"/>
        <v>0.99191869200428018</v>
      </c>
      <c r="AE31" s="15">
        <f>BBMData!O31-AB31</f>
        <v>2.7533129602924794E+17</v>
      </c>
      <c r="AF31" s="37">
        <f>BBMData!Q31-BLMLossSum!AC31</f>
        <v>3.6391240359209764E-2</v>
      </c>
      <c r="AG31" s="14">
        <f t="shared" si="3"/>
        <v>7.5807322573145361E+34</v>
      </c>
      <c r="AH31" s="14">
        <f>AG31/BBMData!R31^2</f>
        <v>9.8349656799889562</v>
      </c>
      <c r="AI31" s="15">
        <f>AE31/BBMData!O31</f>
        <v>0.82955987065012904</v>
      </c>
      <c r="AK31" s="40">
        <f t="shared" si="8"/>
        <v>0.7564126693515506</v>
      </c>
      <c r="AL31" s="40">
        <f t="shared" si="9"/>
        <v>0.86466977288357316</v>
      </c>
      <c r="AM31" s="40">
        <f t="shared" si="10"/>
        <v>0.82955987065012904</v>
      </c>
    </row>
    <row r="32" spans="1:39" x14ac:dyDescent="0.25">
      <c r="A32" s="14" t="s">
        <v>41</v>
      </c>
      <c r="B32" s="14">
        <v>1112396400</v>
      </c>
      <c r="C32" s="15">
        <f>BBMData!O32</f>
        <v>2.9868863016982918E+17</v>
      </c>
      <c r="D32" s="14">
        <f>'230'!C32*Notes!$C$4*MultiCalib!$C$27</f>
        <v>1.3697062402818664E+16</v>
      </c>
      <c r="E32" s="14">
        <f>'301'!C32*Notes!$C$4*MultiCalib!$D$28</f>
        <v>1653948919461780.7</v>
      </c>
      <c r="F32" s="14">
        <f>'303'!C32*Notes!$C$4*MultiCalib!$E$29</f>
        <v>2.2349392419596912E+16</v>
      </c>
      <c r="G32" s="14">
        <f>'307'!C32*Notes!$C$4*MultiCalib!$F$30</f>
        <v>1623953560394427</v>
      </c>
      <c r="H32" s="14">
        <f>'309'!C32*Notes!$C$4*MultiCalib!$G$31</f>
        <v>2.1144635450467084E+16</v>
      </c>
      <c r="I32" s="14">
        <f t="shared" si="4"/>
        <v>6.0468992752738864E+16</v>
      </c>
      <c r="J32" s="40">
        <f>I32/BBMData!D32</f>
        <v>8.8794409328544592E-3</v>
      </c>
      <c r="K32" s="14">
        <f t="shared" si="0"/>
        <v>0.99112055906714558</v>
      </c>
      <c r="L32" s="40">
        <f>BBMData!Q32-J32</f>
        <v>3.4980857183126338E-2</v>
      </c>
      <c r="M32" s="14">
        <f>'230'!C32*Notes!$C$4*MultiCalib!$C$14</f>
        <v>1.3697062402818664E+16</v>
      </c>
      <c r="N32" s="14">
        <f>'301'!C32*Notes!$C$4*MultiCalib!$D$15+'303'!C32*Notes!$C$4*MultiCalib!$D$16</f>
        <v>-1.499092286597898E+16</v>
      </c>
      <c r="O32" s="14">
        <f>'303'!C32*Notes!$C$4*MultiCalib!$E$16</f>
        <v>2.3327333586594344E+16</v>
      </c>
      <c r="P32" s="14">
        <f>'307'!C32*Notes!$C$4*MultiCalib!$F$17+'309'!C32*Notes!$C$4*MultiCalib!$F$18</f>
        <v>-7119720142028456</v>
      </c>
      <c r="Q32" s="14">
        <f>'309'!C32*Notes!$C$4*MultiCalib!$G$18</f>
        <v>2.1661228294588376E+16</v>
      </c>
      <c r="R32" s="14">
        <f t="shared" si="5"/>
        <v>3.6574981275993952E+16</v>
      </c>
      <c r="S32" s="37">
        <f>R32/BBMData!D32</f>
        <v>5.3707755177671004E-3</v>
      </c>
      <c r="T32" s="14">
        <f t="shared" si="6"/>
        <v>0.9946292244822329</v>
      </c>
      <c r="U32" s="37">
        <f>BBMData!Q32-S32</f>
        <v>3.8489522598213692E-2</v>
      </c>
      <c r="W32" s="15">
        <f>'230'!C32*Notes!$C$4*MultiCalib!$C$35</f>
        <v>9898180573600680</v>
      </c>
      <c r="X32" s="14">
        <f>'301'!C32*Notes!$C$4*MultiCalib!$D$36+'303'!C32*Notes!$C$4*MultiCalib!$D$37</f>
        <v>-1.5727061590408292E+16</v>
      </c>
      <c r="Y32" s="14">
        <f>'303'!C32*Notes!$C$4*MultiCalib!$E$37</f>
        <v>3.576465394325678E+16</v>
      </c>
      <c r="Z32" s="15">
        <f>'307'!C32*Notes!$C$4*MultiCalib!$F$38+'309'!C32*Notes!$C$4*MultiCalib!$F$39</f>
        <v>-6037696203827885</v>
      </c>
      <c r="AA32" s="14">
        <f>'309'!C32*Notes!$C$4*MultiCalib!$G$39</f>
        <v>1.830138004697116E+16</v>
      </c>
      <c r="AB32" s="14">
        <f t="shared" si="7"/>
        <v>4.2199456769592448E+16</v>
      </c>
      <c r="AC32" s="15">
        <f>AB32/BBMData!D32</f>
        <v>6.1966896871648233E-3</v>
      </c>
      <c r="AD32" s="14">
        <f t="shared" si="2"/>
        <v>0.9938033103128352</v>
      </c>
      <c r="AE32" s="15">
        <f>BBMData!O32-AB32</f>
        <v>2.5648917340023674E+17</v>
      </c>
      <c r="AF32" s="37">
        <f>BBMData!Q32-BLMLossSum!AC32</f>
        <v>3.5612458165845781E-2</v>
      </c>
      <c r="AG32" s="14">
        <f t="shared" si="3"/>
        <v>6.5786696071536709E+34</v>
      </c>
      <c r="AH32" s="14">
        <f>AG32/BBMData!R32^2</f>
        <v>8.8768354818452391</v>
      </c>
      <c r="AI32" s="15">
        <f>AE32/BBMData!O32</f>
        <v>0.85871756569509006</v>
      </c>
      <c r="AK32" s="40">
        <f t="shared" si="8"/>
        <v>0.79755174236676751</v>
      </c>
      <c r="AL32" s="40">
        <f t="shared" si="9"/>
        <v>0.87754813012066091</v>
      </c>
      <c r="AM32" s="40">
        <f t="shared" si="10"/>
        <v>0.85871756569509006</v>
      </c>
    </row>
    <row r="33" spans="1:39" x14ac:dyDescent="0.25">
      <c r="A33" s="14" t="s">
        <v>42</v>
      </c>
      <c r="B33" s="14">
        <v>1113001200</v>
      </c>
      <c r="C33" s="15">
        <f>BBMData!O33</f>
        <v>2.9584688228810022E+17</v>
      </c>
      <c r="D33" s="14">
        <f>'230'!C33*Notes!$C$4*MultiCalib!$C$27</f>
        <v>1.3782567251349934E+16</v>
      </c>
      <c r="E33" s="14">
        <f>'301'!C33*Notes!$C$4*MultiCalib!$D$28</f>
        <v>1210139292739536.2</v>
      </c>
      <c r="F33" s="14">
        <f>'303'!C33*Notes!$C$4*MultiCalib!$E$29</f>
        <v>1.297212118277545E+16</v>
      </c>
      <c r="G33" s="14">
        <f>'307'!C33*Notes!$C$4*MultiCalib!$F$30</f>
        <v>268255206246326.28</v>
      </c>
      <c r="H33" s="14">
        <f>'309'!C33*Notes!$C$4*MultiCalib!$G$31</f>
        <v>3271059205965114.5</v>
      </c>
      <c r="I33" s="14">
        <f t="shared" si="4"/>
        <v>3.1504142139076364E+16</v>
      </c>
      <c r="J33" s="40">
        <f>I33/BBMData!D33</f>
        <v>4.5924405450548638E-3</v>
      </c>
      <c r="K33" s="14">
        <f t="shared" si="0"/>
        <v>0.99540755945494519</v>
      </c>
      <c r="L33" s="40">
        <f>BBMData!Q33-J33</f>
        <v>3.8533927135426214E-2</v>
      </c>
      <c r="M33" s="14">
        <f>'230'!C33*Notes!$C$4*MultiCalib!$C$14</f>
        <v>1.3782567251349934E+16</v>
      </c>
      <c r="N33" s="14">
        <f>'301'!C33*Notes!$C$4*MultiCalib!$D$15+'303'!C33*Notes!$C$4*MultiCalib!$D$16</f>
        <v>-8331604234144394</v>
      </c>
      <c r="O33" s="14">
        <f>'303'!C33*Notes!$C$4*MultiCalib!$E$16</f>
        <v>1.3539741594540734E+16</v>
      </c>
      <c r="P33" s="14">
        <f>'307'!C33*Notes!$C$4*MultiCalib!$F$17+'309'!C33*Notes!$C$4*MultiCalib!$F$18</f>
        <v>-1077374958981937.7</v>
      </c>
      <c r="Q33" s="14">
        <f>'309'!C33*Notes!$C$4*MultiCalib!$G$18</f>
        <v>3350975730535006</v>
      </c>
      <c r="R33" s="14">
        <f t="shared" si="5"/>
        <v>2.126430538329934E+16</v>
      </c>
      <c r="S33" s="37">
        <f>R33/BBMData!D33</f>
        <v>3.0997529713264345E-3</v>
      </c>
      <c r="T33" s="14">
        <f t="shared" si="6"/>
        <v>0.99690024702867353</v>
      </c>
      <c r="U33" s="37">
        <f>BBMData!Q33-S33</f>
        <v>4.0026614709154647E-2</v>
      </c>
      <c r="W33" s="15">
        <f>'230'!C33*Notes!$C$4*MultiCalib!$C$35</f>
        <v>9959970642579756</v>
      </c>
      <c r="X33" s="14">
        <f>'301'!C33*Notes!$C$4*MultiCalib!$D$36+'303'!C33*Notes!$C$4*MultiCalib!$D$37</f>
        <v>-8842258324035398</v>
      </c>
      <c r="Y33" s="14">
        <f>'303'!C33*Notes!$C$4*MultiCalib!$E$37</f>
        <v>2.0758659398953016E+16</v>
      </c>
      <c r="Z33" s="15">
        <f>'307'!C33*Notes!$C$4*MultiCalib!$F$38+'309'!C33*Notes!$C$4*MultiCalib!$F$39</f>
        <v>-900893096600448.25</v>
      </c>
      <c r="AA33" s="14">
        <f>'309'!C33*Notes!$C$4*MultiCalib!$G$39</f>
        <v>2831209732830312.5</v>
      </c>
      <c r="AB33" s="14">
        <f t="shared" si="7"/>
        <v>2.380668835372724E+16</v>
      </c>
      <c r="AC33" s="15">
        <f>AB33/BBMData!D33</f>
        <v>3.470362733779481E-3</v>
      </c>
      <c r="AD33" s="14">
        <f t="shared" si="2"/>
        <v>0.99652963726622057</v>
      </c>
      <c r="AE33" s="15">
        <f>BBMData!O33-AB33</f>
        <v>2.7204019393437299E+17</v>
      </c>
      <c r="AF33" s="37">
        <f>BBMData!Q33-BLMLossSum!AC33</f>
        <v>3.8730499246426624E-2</v>
      </c>
      <c r="AG33" s="14">
        <f t="shared" si="3"/>
        <v>7.4005867115851271E+34</v>
      </c>
      <c r="AH33" s="14">
        <f>AG33/BBMData!R33^2</f>
        <v>9.9607161382140248</v>
      </c>
      <c r="AI33" s="15">
        <f>AE33/BBMData!O33</f>
        <v>0.91953037270629778</v>
      </c>
      <c r="AK33" s="40">
        <f t="shared" si="8"/>
        <v>0.89351200223770777</v>
      </c>
      <c r="AL33" s="40">
        <f t="shared" si="9"/>
        <v>0.92812394973088874</v>
      </c>
      <c r="AM33" s="40">
        <f t="shared" si="10"/>
        <v>0.91953037270629778</v>
      </c>
    </row>
    <row r="34" spans="1:39" x14ac:dyDescent="0.25">
      <c r="A34" s="14" t="s">
        <v>43</v>
      </c>
      <c r="B34" s="14">
        <v>1113606000</v>
      </c>
      <c r="C34" s="15">
        <f>BBMData!O34</f>
        <v>5.5181732281087046E+17</v>
      </c>
      <c r="D34" s="14">
        <f>'230'!C34*Notes!$C$4*MultiCalib!$C$27</f>
        <v>1.2597714350273766E+16</v>
      </c>
      <c r="E34" s="14">
        <f>'301'!C34*Notes!$C$4*MultiCalib!$D$28</f>
        <v>1408613163074950</v>
      </c>
      <c r="F34" s="14">
        <f>'303'!C34*Notes!$C$4*MultiCalib!$E$29</f>
        <v>1.6362561946455398E+16</v>
      </c>
      <c r="G34" s="14">
        <f>'307'!C34*Notes!$C$4*MultiCalib!$F$30</f>
        <v>796112224989097.37</v>
      </c>
      <c r="H34" s="14">
        <f>'309'!C34*Notes!$C$4*MultiCalib!$G$31</f>
        <v>5643868860838959</v>
      </c>
      <c r="I34" s="14">
        <f t="shared" si="4"/>
        <v>3.6808870545632168E+16</v>
      </c>
      <c r="J34" s="40">
        <f>I34/BBMData!D34</f>
        <v>5.5602523482828044E-3</v>
      </c>
      <c r="K34" s="14">
        <f t="shared" si="0"/>
        <v>0.99443974765171717</v>
      </c>
      <c r="L34" s="40">
        <f>BBMData!Q34-J34</f>
        <v>7.7795838710761067E-2</v>
      </c>
      <c r="M34" s="14">
        <f>'230'!C34*Notes!$C$4*MultiCalib!$C$14</f>
        <v>1.2597714350273766E+16</v>
      </c>
      <c r="N34" s="14">
        <f>'301'!C34*Notes!$C$4*MultiCalib!$D$15+'303'!C34*Notes!$C$4*MultiCalib!$D$16</f>
        <v>-1.0683199786318554E+16</v>
      </c>
      <c r="O34" s="14">
        <f>'303'!C34*Notes!$C$4*MultiCalib!$E$16</f>
        <v>1.707853769311388E+16</v>
      </c>
      <c r="P34" s="14">
        <f>'307'!C34*Notes!$C$4*MultiCalib!$F$17+'309'!C34*Notes!$C$4*MultiCalib!$F$18</f>
        <v>-1388464748000925.2</v>
      </c>
      <c r="Q34" s="14">
        <f>'309'!C34*Notes!$C$4*MultiCalib!$G$18</f>
        <v>5781756424495394</v>
      </c>
      <c r="R34" s="14">
        <f t="shared" si="5"/>
        <v>2.338634393356356E+16</v>
      </c>
      <c r="S34" s="37">
        <f>R34/BBMData!D34</f>
        <v>3.5326803525020482E-3</v>
      </c>
      <c r="T34" s="14">
        <f t="shared" si="6"/>
        <v>0.99646731964749791</v>
      </c>
      <c r="U34" s="37">
        <f>BBMData!Q34-S34</f>
        <v>7.9823410706541822E-2</v>
      </c>
      <c r="W34" s="15">
        <f>'230'!C34*Notes!$C$4*MultiCalib!$C$35</f>
        <v>9103736829583978</v>
      </c>
      <c r="X34" s="14">
        <f>'301'!C34*Notes!$C$4*MultiCalib!$D$36+'303'!C34*Notes!$C$4*MultiCalib!$D$37</f>
        <v>-1.1288049921346152E+16</v>
      </c>
      <c r="Y34" s="14">
        <f>'303'!C34*Notes!$C$4*MultiCalib!$E$37</f>
        <v>2.6184218105497556E+16</v>
      </c>
      <c r="Z34" s="15">
        <f>'307'!C34*Notes!$C$4*MultiCalib!$F$38+'309'!C34*Notes!$C$4*MultiCalib!$F$39</f>
        <v>-906016999222883</v>
      </c>
      <c r="AA34" s="14">
        <f>'309'!C34*Notes!$C$4*MultiCalib!$G$39</f>
        <v>4884954824567490</v>
      </c>
      <c r="AB34" s="14">
        <f t="shared" si="7"/>
        <v>2.7978842839079992E+16</v>
      </c>
      <c r="AC34" s="15">
        <f>AB34/BBMData!D34</f>
        <v>4.2264113049969776E-3</v>
      </c>
      <c r="AD34" s="14">
        <f t="shared" si="2"/>
        <v>0.99577358869500299</v>
      </c>
      <c r="AE34" s="15">
        <f>BBMData!O34-AB34</f>
        <v>5.2383847997179046E+17</v>
      </c>
      <c r="AF34" s="37">
        <f>BBMData!Q34-BLMLossSum!AC34</f>
        <v>7.792024458136157E-2</v>
      </c>
      <c r="AG34" s="14">
        <f t="shared" si="3"/>
        <v>2.7440675309915592E+35</v>
      </c>
      <c r="AH34" s="14">
        <f>AG34/BBMData!R34^2</f>
        <v>41.202321301402343</v>
      </c>
      <c r="AI34" s="15">
        <f>AE34/BBMData!O34</f>
        <v>0.94929691098394631</v>
      </c>
      <c r="AK34" s="40">
        <f t="shared" si="8"/>
        <v>0.93329518841827286</v>
      </c>
      <c r="AL34" s="40">
        <f t="shared" si="9"/>
        <v>0.95761940960019665</v>
      </c>
      <c r="AM34" s="40">
        <f t="shared" si="10"/>
        <v>0.94929691098394631</v>
      </c>
    </row>
    <row r="35" spans="1:39" x14ac:dyDescent="0.25">
      <c r="A35" s="14" t="s">
        <v>44</v>
      </c>
      <c r="B35" s="14">
        <v>1114210800</v>
      </c>
      <c r="C35" s="15">
        <f>BBMData!O35</f>
        <v>6.3286974565576576E+17</v>
      </c>
      <c r="D35" s="14">
        <f>'230'!C35*Notes!$C$4*MultiCalib!$C$27</f>
        <v>1.3017095274022376E+16</v>
      </c>
      <c r="E35" s="14">
        <f>'301'!C35*Notes!$C$4*MultiCalib!$D$28</f>
        <v>1320402554036988.5</v>
      </c>
      <c r="F35" s="14">
        <f>'303'!C35*Notes!$C$4*MultiCalib!$E$29</f>
        <v>1.5086970030149146E+16</v>
      </c>
      <c r="G35" s="14">
        <f>'307'!C35*Notes!$C$4*MultiCalib!$F$30</f>
        <v>637466672907936.62</v>
      </c>
      <c r="H35" s="14">
        <f>'309'!C35*Notes!$C$4*MultiCalib!$G$31</f>
        <v>3978530091337885</v>
      </c>
      <c r="I35" s="14">
        <f t="shared" si="4"/>
        <v>3.4040464622454332E+16</v>
      </c>
      <c r="J35" s="40">
        <f>I35/BBMData!D35</f>
        <v>4.9985997977172293E-3</v>
      </c>
      <c r="K35" s="14">
        <f t="shared" si="0"/>
        <v>0.99500140020228278</v>
      </c>
      <c r="L35" s="40">
        <f>BBMData!Q35-J35</f>
        <v>8.7933815129707993E-2</v>
      </c>
      <c r="M35" s="14">
        <f>'230'!C35*Notes!$C$4*MultiCalib!$C$14</f>
        <v>1.3017095274022376E+16</v>
      </c>
      <c r="N35" s="14">
        <f>'301'!C35*Notes!$C$4*MultiCalib!$D$15+'303'!C35*Notes!$C$4*MultiCalib!$D$16</f>
        <v>-9818451719960386</v>
      </c>
      <c r="O35" s="14">
        <f>'303'!C35*Notes!$C$4*MultiCalib!$E$16</f>
        <v>1.574712976965071E+16</v>
      </c>
      <c r="P35" s="14">
        <f>'307'!C35*Notes!$C$4*MultiCalib!$F$17+'309'!C35*Notes!$C$4*MultiCalib!$F$18</f>
        <v>-871117486065373.75</v>
      </c>
      <c r="Q35" s="14">
        <f>'309'!C35*Notes!$C$4*MultiCalib!$G$18</f>
        <v>4075731113323865</v>
      </c>
      <c r="R35" s="14">
        <f t="shared" si="5"/>
        <v>2.2150386950971192E+16</v>
      </c>
      <c r="S35" s="37">
        <f>R35/BBMData!D35</f>
        <v>3.2526265713614085E-3</v>
      </c>
      <c r="T35" s="14">
        <f t="shared" si="6"/>
        <v>0.99674737342863862</v>
      </c>
      <c r="U35" s="37">
        <f>BBMData!Q35-S35</f>
        <v>8.9679788356063814E-2</v>
      </c>
      <c r="W35" s="15">
        <f>'230'!C35*Notes!$C$4*MultiCalib!$C$35</f>
        <v>9406802406005166</v>
      </c>
      <c r="X35" s="14">
        <f>'301'!C35*Notes!$C$4*MultiCalib!$D$36+'303'!C35*Notes!$C$4*MultiCalib!$D$37</f>
        <v>-1.0383349551052434E+16</v>
      </c>
      <c r="Y35" s="14">
        <f>'303'!C35*Notes!$C$4*MultiCalib!$E$37</f>
        <v>2.4142949931267176E+16</v>
      </c>
      <c r="Z35" s="15">
        <f>'307'!C35*Notes!$C$4*MultiCalib!$F$38+'309'!C35*Notes!$C$4*MultiCalib!$F$39</f>
        <v>-490304969525413.75</v>
      </c>
      <c r="AA35" s="14">
        <f>'309'!C35*Notes!$C$4*MultiCalib!$G$39</f>
        <v>3443549140416941.5</v>
      </c>
      <c r="AB35" s="14">
        <f t="shared" si="7"/>
        <v>2.6119646957111436E+16</v>
      </c>
      <c r="AC35" s="15">
        <f>AB35/BBMData!D35</f>
        <v>3.8354841346712829E-3</v>
      </c>
      <c r="AD35" s="14">
        <f t="shared" si="2"/>
        <v>0.99616451586532873</v>
      </c>
      <c r="AE35" s="15">
        <f>BBMData!O35-AB35</f>
        <v>6.0675009869865434E+17</v>
      </c>
      <c r="AF35" s="37">
        <f>BBMData!Q35-BLMLossSum!AC35</f>
        <v>8.8048008347546863E-2</v>
      </c>
      <c r="AG35" s="14">
        <f t="shared" si="3"/>
        <v>3.6814568227082677E+35</v>
      </c>
      <c r="AH35" s="14">
        <f>AG35/BBMData!R35^2</f>
        <v>52.444612248780402</v>
      </c>
      <c r="AI35" s="15">
        <f>AE35/BBMData!O35</f>
        <v>0.95872824204916474</v>
      </c>
      <c r="AK35" s="40">
        <f t="shared" si="8"/>
        <v>0.94621252658051735</v>
      </c>
      <c r="AL35" s="40">
        <f t="shared" si="9"/>
        <v>0.96500008555785932</v>
      </c>
      <c r="AM35" s="40">
        <f t="shared" si="10"/>
        <v>0.95872824204916474</v>
      </c>
    </row>
    <row r="36" spans="1:39" x14ac:dyDescent="0.25">
      <c r="A36" s="14" t="s">
        <v>45</v>
      </c>
      <c r="B36" s="14">
        <v>1114815600</v>
      </c>
      <c r="C36" s="15">
        <f>BBMData!O36</f>
        <v>6.6353403551592064E+17</v>
      </c>
      <c r="D36" s="14">
        <f>'230'!C36*Notes!$C$4*MultiCalib!$C$27</f>
        <v>1.4678332331201334E+16</v>
      </c>
      <c r="E36" s="14">
        <f>'301'!C36*Notes!$C$4*MultiCalib!$D$28</f>
        <v>1386560510815459.7</v>
      </c>
      <c r="F36" s="14">
        <f>'303'!C36*Notes!$C$4*MultiCalib!$E$29</f>
        <v>1.5375894547401872E+16</v>
      </c>
      <c r="G36" s="14">
        <f>'307'!C36*Notes!$C$4*MultiCalib!$F$30</f>
        <v>513434695826301.87</v>
      </c>
      <c r="H36" s="14">
        <f>'309'!C36*Notes!$C$4*MultiCalib!$G$31</f>
        <v>6144662858350021</v>
      </c>
      <c r="I36" s="14">
        <f t="shared" si="4"/>
        <v>3.8098884943594984E+16</v>
      </c>
      <c r="J36" s="40">
        <f>I36/BBMData!D36</f>
        <v>5.2695553172330545E-3</v>
      </c>
      <c r="K36" s="14">
        <f t="shared" si="0"/>
        <v>0.99473044468276695</v>
      </c>
      <c r="L36" s="40">
        <f>BBMData!Q36-J36</f>
        <v>8.650555332950563E-2</v>
      </c>
      <c r="M36" s="14">
        <f>'230'!C36*Notes!$C$4*MultiCalib!$C$14</f>
        <v>1.4678332331201334E+16</v>
      </c>
      <c r="N36" s="14">
        <f>'301'!C36*Notes!$C$4*MultiCalib!$D$15+'303'!C36*Notes!$C$4*MultiCalib!$D$16</f>
        <v>-9946111017606266</v>
      </c>
      <c r="O36" s="14">
        <f>'303'!C36*Notes!$C$4*MultiCalib!$E$16</f>
        <v>1.6048696741529116E+16</v>
      </c>
      <c r="P36" s="14">
        <f>'307'!C36*Notes!$C$4*MultiCalib!$F$17+'309'!C36*Notes!$C$4*MultiCalib!$F$18</f>
        <v>-2010404689561804.5</v>
      </c>
      <c r="Q36" s="14">
        <f>'309'!C36*Notes!$C$4*MultiCalib!$G$18</f>
        <v>6294785515683013</v>
      </c>
      <c r="R36" s="14">
        <f t="shared" si="5"/>
        <v>2.5065298881245392E+16</v>
      </c>
      <c r="S36" s="37">
        <f>R36/BBMData!D36</f>
        <v>3.4668463182912024E-3</v>
      </c>
      <c r="T36" s="14">
        <f t="shared" si="6"/>
        <v>0.99653315368170881</v>
      </c>
      <c r="U36" s="37">
        <f>BBMData!Q36-S36</f>
        <v>8.8308262328447476E-2</v>
      </c>
      <c r="W36" s="15">
        <f>'230'!C36*Notes!$C$4*MultiCalib!$C$35</f>
        <v>1.0607295174741514E+16</v>
      </c>
      <c r="X36" s="14">
        <f>'301'!C36*Notes!$C$4*MultiCalib!$D$36+'303'!C36*Notes!$C$4*MultiCalib!$D$37</f>
        <v>-1.0535450632852332E+16</v>
      </c>
      <c r="Y36" s="14">
        <f>'303'!C36*Notes!$C$4*MultiCalib!$E$37</f>
        <v>2.4605301890607496E+16</v>
      </c>
      <c r="Z36" s="15">
        <f>'307'!C36*Notes!$C$4*MultiCalib!$F$38+'309'!C36*Notes!$C$4*MultiCalib!$F$39</f>
        <v>-1673801992051415</v>
      </c>
      <c r="AA36" s="14">
        <f>'309'!C36*Notes!$C$4*MultiCalib!$G$39</f>
        <v>5318408562522070</v>
      </c>
      <c r="AB36" s="14">
        <f t="shared" si="7"/>
        <v>2.8321753002967336E+16</v>
      </c>
      <c r="AC36" s="15">
        <f>AB36/BBMData!D36</f>
        <v>3.9172549105072384E-3</v>
      </c>
      <c r="AD36" s="14">
        <f t="shared" si="2"/>
        <v>0.99608274508949279</v>
      </c>
      <c r="AE36" s="15">
        <f>BBMData!O36-AB36</f>
        <v>6.3521228251295334E+17</v>
      </c>
      <c r="AF36" s="37">
        <f>BBMData!Q36-BLMLossSum!AC36</f>
        <v>8.6759166338783569E-2</v>
      </c>
      <c r="AG36" s="14">
        <f t="shared" si="3"/>
        <v>4.0349464385531606E+35</v>
      </c>
      <c r="AH36" s="14">
        <f>AG36/BBMData!R36^2</f>
        <v>50.737675339436393</v>
      </c>
      <c r="AI36" s="15">
        <f>AE36/BBMData!O36</f>
        <v>0.95731680443348144</v>
      </c>
      <c r="AK36" s="40">
        <f t="shared" si="8"/>
        <v>0.94258186784047659</v>
      </c>
      <c r="AL36" s="40">
        <f t="shared" si="9"/>
        <v>0.96222454683615999</v>
      </c>
      <c r="AM36" s="40">
        <f t="shared" si="10"/>
        <v>0.95731680443348144</v>
      </c>
    </row>
    <row r="37" spans="1:39" x14ac:dyDescent="0.25">
      <c r="A37" s="14" t="s">
        <v>46</v>
      </c>
      <c r="B37" s="14">
        <v>1115420400</v>
      </c>
      <c r="C37" s="15">
        <f>BBMData!O37</f>
        <v>6.765336979276407E+17</v>
      </c>
      <c r="D37" s="14">
        <f>'230'!C37*Notes!$C$4*MultiCalib!$C$27</f>
        <v>1.1950320497108436E+16</v>
      </c>
      <c r="E37" s="14">
        <f>'301'!C37*Notes!$C$4*MultiCalib!$D$28</f>
        <v>1086093123779902.6</v>
      </c>
      <c r="F37" s="14">
        <f>'303'!C37*Notes!$C$4*MultiCalib!$E$29</f>
        <v>1.406688959168544E+16</v>
      </c>
      <c r="G37" s="14">
        <f>'307'!C37*Notes!$C$4*MultiCalib!$F$30</f>
        <v>337482356245378.25</v>
      </c>
      <c r="H37" s="14">
        <f>'309'!C37*Notes!$C$4*MultiCalib!$G$31</f>
        <v>7034963298369689</v>
      </c>
      <c r="I37" s="14">
        <f t="shared" si="4"/>
        <v>3.4475748867188844E+16</v>
      </c>
      <c r="J37" s="40">
        <f>I37/BBMData!D37</f>
        <v>4.9605394053509125E-3</v>
      </c>
      <c r="K37" s="14">
        <f t="shared" si="0"/>
        <v>0.99503946059464909</v>
      </c>
      <c r="L37" s="40">
        <f>BBMData!Q37-J37</f>
        <v>9.2382438713734083E-2</v>
      </c>
      <c r="M37" s="14">
        <f>'230'!C37*Notes!$C$4*MultiCalib!$C$14</f>
        <v>1.1950320497108436E+16</v>
      </c>
      <c r="N37" s="14">
        <f>'301'!C37*Notes!$C$4*MultiCalib!$D$15+'303'!C37*Notes!$C$4*MultiCalib!$D$16</f>
        <v>-9368816476698406</v>
      </c>
      <c r="O37" s="14">
        <f>'303'!C37*Notes!$C$4*MultiCalib!$E$16</f>
        <v>1.4682413726080006E+16</v>
      </c>
      <c r="P37" s="14">
        <f>'307'!C37*Notes!$C$4*MultiCalib!$F$17+'309'!C37*Notes!$C$4*MultiCalib!$F$18</f>
        <v>-2655073365281864.5</v>
      </c>
      <c r="Q37" s="14">
        <f>'309'!C37*Notes!$C$4*MultiCalib!$G$18</f>
        <v>7206837233349893</v>
      </c>
      <c r="R37" s="14">
        <f t="shared" si="5"/>
        <v>2.1815681614558064E+16</v>
      </c>
      <c r="S37" s="37">
        <f>R37/BBMData!D37</f>
        <v>3.1389469949004408E-3</v>
      </c>
      <c r="T37" s="14">
        <f t="shared" si="6"/>
        <v>0.99686105300509953</v>
      </c>
      <c r="U37" s="37">
        <f>BBMData!Q37-S37</f>
        <v>9.4204031124184545E-2</v>
      </c>
      <c r="W37" s="15">
        <f>'230'!C37*Notes!$C$4*MultiCalib!$C$35</f>
        <v>8635897735885254</v>
      </c>
      <c r="X37" s="14">
        <f>'301'!C37*Notes!$C$4*MultiCalib!$D$36+'303'!C37*Notes!$C$4*MultiCalib!$D$37</f>
        <v>-9847176069032824</v>
      </c>
      <c r="Y37" s="14">
        <f>'303'!C37*Notes!$C$4*MultiCalib!$E$37</f>
        <v>2.2510564442167692E+16</v>
      </c>
      <c r="Z37" s="15">
        <f>'307'!C37*Notes!$C$4*MultiCalib!$F$38+'309'!C37*Notes!$C$4*MultiCalib!$F$39</f>
        <v>-2403370994364635</v>
      </c>
      <c r="AA37" s="14">
        <f>'309'!C37*Notes!$C$4*MultiCalib!$G$39</f>
        <v>6088992985552435</v>
      </c>
      <c r="AB37" s="14">
        <f t="shared" si="7"/>
        <v>2.498490810020792E+16</v>
      </c>
      <c r="AC37" s="15">
        <f>AB37/BBMData!D37</f>
        <v>3.5949508057853121E-3</v>
      </c>
      <c r="AD37" s="14">
        <f t="shared" si="2"/>
        <v>0.99640504919421469</v>
      </c>
      <c r="AE37" s="15">
        <f>BBMData!O37-AB37</f>
        <v>6.5154878982743283E+17</v>
      </c>
      <c r="AF37" s="37">
        <f>BBMData!Q37-BLMLossSum!AC37</f>
        <v>9.2626236972146142E-2</v>
      </c>
      <c r="AG37" s="14">
        <f t="shared" si="3"/>
        <v>4.2451582552559225E+35</v>
      </c>
      <c r="AH37" s="14">
        <f>AG37/BBMData!R37^2</f>
        <v>57.521859551852707</v>
      </c>
      <c r="AI37" s="15">
        <f>AE37/BBMData!O37</f>
        <v>0.96306923339259864</v>
      </c>
      <c r="AK37" s="40">
        <f t="shared" si="8"/>
        <v>0.94904060363468212</v>
      </c>
      <c r="AL37" s="40">
        <f t="shared" si="9"/>
        <v>0.96775373986338908</v>
      </c>
      <c r="AM37" s="40">
        <f t="shared" si="10"/>
        <v>0.96306923339259864</v>
      </c>
    </row>
    <row r="38" spans="1:39" x14ac:dyDescent="0.25">
      <c r="A38" s="14" t="s">
        <v>47</v>
      </c>
      <c r="B38" s="14">
        <v>1116025200</v>
      </c>
      <c r="C38" s="15">
        <f>BBMData!O38</f>
        <v>6.74716102545504E+16</v>
      </c>
      <c r="D38" s="14">
        <f>'230'!C38*Notes!$C$4*MultiCalib!$C$27</f>
        <v>1.1974750453831656E+16</v>
      </c>
      <c r="E38" s="14">
        <f>'301'!C38*Notes!$C$4*MultiCalib!$D$28</f>
        <v>964803536352705.5</v>
      </c>
      <c r="F38" s="14">
        <f>'303'!C38*Notes!$C$4*MultiCalib!$E$29</f>
        <v>8.6062162156089184E+16</v>
      </c>
      <c r="G38" s="14">
        <f>'307'!C38*Notes!$C$4*MultiCalib!$F$30</f>
        <v>262486277079738.62</v>
      </c>
      <c r="H38" s="14">
        <f>'309'!C38*Notes!$C$4*MultiCalib!$G$31</f>
        <v>3851344314192219</v>
      </c>
      <c r="I38" s="14">
        <f t="shared" si="4"/>
        <v>1.0311554673754552E+17</v>
      </c>
      <c r="J38" s="40">
        <f>I38/BBMData!D38</f>
        <v>1.7214615482061022E-2</v>
      </c>
      <c r="K38" s="14">
        <f t="shared" si="0"/>
        <v>0.98278538451793895</v>
      </c>
      <c r="L38" s="40">
        <f>BBMData!Q38-J38</f>
        <v>-5.9505737033380846E-3</v>
      </c>
      <c r="M38" s="14">
        <f>'230'!C38*Notes!$C$4*MultiCalib!$C$14</f>
        <v>1.1974750453831656E+16</v>
      </c>
      <c r="N38" s="14">
        <f>'301'!C38*Notes!$C$4*MultiCalib!$D$15+'303'!C38*Notes!$C$4*MultiCalib!$D$16</f>
        <v>-6.5708767668551624E+16</v>
      </c>
      <c r="O38" s="14">
        <f>'303'!C38*Notes!$C$4*MultiCalib!$E$16</f>
        <v>8.9827979575781088E+16</v>
      </c>
      <c r="P38" s="14">
        <f>'307'!C38*Notes!$C$4*MultiCalib!$F$17+'309'!C38*Notes!$C$4*MultiCalib!$F$18</f>
        <v>-1343819293777903.5</v>
      </c>
      <c r="Q38" s="14">
        <f>'309'!C38*Notes!$C$4*MultiCalib!$G$18</f>
        <v>3945438010800025.5</v>
      </c>
      <c r="R38" s="14">
        <f t="shared" si="5"/>
        <v>3.869558107808324E+16</v>
      </c>
      <c r="S38" s="37">
        <f>R38/BBMData!D38</f>
        <v>6.4600302300639803E-3</v>
      </c>
      <c r="T38" s="14">
        <f t="shared" si="6"/>
        <v>0.99353996976993597</v>
      </c>
      <c r="U38" s="37">
        <f>BBMData!Q38-S38</f>
        <v>4.8040115486589572E-3</v>
      </c>
      <c r="W38" s="15">
        <f>'230'!C38*Notes!$C$4*MultiCalib!$C$35</f>
        <v>8653552041307847</v>
      </c>
      <c r="X38" s="14">
        <f>'301'!C38*Notes!$C$4*MultiCalib!$D$36+'303'!C38*Notes!$C$4*MultiCalib!$D$37</f>
        <v>-6.6742097793943472E+16</v>
      </c>
      <c r="Y38" s="14">
        <f>'303'!C38*Notes!$C$4*MultiCalib!$E$37</f>
        <v>1.3772112410635694E+17</v>
      </c>
      <c r="Z38" s="15">
        <f>'307'!C38*Notes!$C$4*MultiCalib!$F$38+'309'!C38*Notes!$C$4*MultiCalib!$F$39</f>
        <v>-1164519651147686.5</v>
      </c>
      <c r="AA38" s="14">
        <f>'309'!C38*Notes!$C$4*MultiCalib!$G$39</f>
        <v>3333465651412604</v>
      </c>
      <c r="AB38" s="14">
        <f t="shared" si="7"/>
        <v>8.180152435398624E+16</v>
      </c>
      <c r="AC38" s="15">
        <f>AB38/BBMData!D38</f>
        <v>1.3656347972284847E-2</v>
      </c>
      <c r="AD38" s="14">
        <f t="shared" si="2"/>
        <v>0.98634365202771512</v>
      </c>
      <c r="AE38" s="15">
        <f>BBMData!O38-AB38</f>
        <v>-1.432991409943584E+16</v>
      </c>
      <c r="AF38" s="37">
        <f>BBMData!Q38-BLMLossSum!AC38</f>
        <v>-9.1222761487076056E-3</v>
      </c>
      <c r="AG38" s="14">
        <f t="shared" si="3"/>
        <v>2.0534643809721007E+32</v>
      </c>
      <c r="AH38" s="14">
        <f>AG38/BBMData!R38^2</f>
        <v>3.5283919272990266E-2</v>
      </c>
      <c r="AI38" s="15">
        <f>AE38/BBMData!O38</f>
        <v>-0.21238435017888738</v>
      </c>
      <c r="AK38" s="40">
        <f t="shared" si="8"/>
        <v>-0.52828050714250196</v>
      </c>
      <c r="AL38" s="40">
        <f t="shared" si="9"/>
        <v>0.42649092066876315</v>
      </c>
      <c r="AM38" s="40">
        <f t="shared" si="10"/>
        <v>-0.21238435017888738</v>
      </c>
    </row>
    <row r="39" spans="1:39" x14ac:dyDescent="0.25">
      <c r="A39" s="14" t="s">
        <v>48</v>
      </c>
      <c r="B39" s="14">
        <v>1116630000</v>
      </c>
      <c r="C39" s="15">
        <f>BBMData!O39</f>
        <v>6.7721061148566938E+17</v>
      </c>
      <c r="D39" s="14">
        <f>'230'!C39*Notes!$C$4*MultiCalib!$C$27</f>
        <v>1.5614814005591432E+16</v>
      </c>
      <c r="E39" s="14">
        <f>'301'!C39*Notes!$C$4*MultiCalib!$D$28</f>
        <v>1083336542247466.5</v>
      </c>
      <c r="F39" s="14">
        <f>'303'!C39*Notes!$C$4*MultiCalib!$E$29</f>
        <v>1.2791297675379186E+16</v>
      </c>
      <c r="G39" s="14">
        <f>'307'!C39*Notes!$C$4*MultiCalib!$F$30</f>
        <v>279793064579501.59</v>
      </c>
      <c r="H39" s="14">
        <f>'309'!C39*Notes!$C$4*MultiCalib!$G$31</f>
        <v>3843395203120614.5</v>
      </c>
      <c r="I39" s="14">
        <f t="shared" si="4"/>
        <v>3.36126364909182E+16</v>
      </c>
      <c r="J39" s="40">
        <f>I39/BBMData!D39</f>
        <v>4.707652169596387E-3</v>
      </c>
      <c r="K39" s="14">
        <f t="shared" si="0"/>
        <v>0.99529234783040366</v>
      </c>
      <c r="L39" s="40">
        <f>BBMData!Q39-J39</f>
        <v>9.0139772408228458E-2</v>
      </c>
      <c r="M39" s="14">
        <f>'230'!C39*Notes!$C$4*MultiCalib!$C$14</f>
        <v>1.5614814005591432E+16</v>
      </c>
      <c r="N39" s="14">
        <f>'301'!C39*Notes!$C$4*MultiCalib!$D$15+'303'!C39*Notes!$C$4*MultiCalib!$D$16</f>
        <v>-8377846967270264</v>
      </c>
      <c r="O39" s="14">
        <f>'303'!C39*Notes!$C$4*MultiCalib!$E$16</f>
        <v>1.3351005802616832E+16</v>
      </c>
      <c r="P39" s="14">
        <f>'307'!C39*Notes!$C$4*MultiCalib!$F$17+'309'!C39*Notes!$C$4*MultiCalib!$F$18</f>
        <v>-1315850966974022.7</v>
      </c>
      <c r="Q39" s="14">
        <f>'309'!C39*Notes!$C$4*MultiCalib!$G$18</f>
        <v>3937294691892285.5</v>
      </c>
      <c r="R39" s="14">
        <f t="shared" si="5"/>
        <v>2.320941656585626E+16</v>
      </c>
      <c r="S39" s="37">
        <f>R39/BBMData!D39</f>
        <v>3.2506185666465351E-3</v>
      </c>
      <c r="T39" s="14">
        <f t="shared" si="6"/>
        <v>0.99674938143335345</v>
      </c>
      <c r="U39" s="37">
        <f>BBMData!Q39-S39</f>
        <v>9.1596806011178311E-2</v>
      </c>
      <c r="W39" s="15">
        <f>'230'!C39*Notes!$C$4*MultiCalib!$C$35</f>
        <v>1.1284043549274258E+16</v>
      </c>
      <c r="X39" s="14">
        <f>'301'!C39*Notes!$C$4*MultiCalib!$D$36+'303'!C39*Notes!$C$4*MultiCalib!$D$37</f>
        <v>-8844738582964973</v>
      </c>
      <c r="Y39" s="14">
        <f>'303'!C39*Notes!$C$4*MultiCalib!$E$37</f>
        <v>2.0469296267937308E+16</v>
      </c>
      <c r="Z39" s="15">
        <f>'307'!C39*Notes!$C$4*MultiCalib!$F$38+'309'!C39*Notes!$C$4*MultiCalib!$F$39</f>
        <v>-1127391190476085.2</v>
      </c>
      <c r="AA39" s="14">
        <f>'309'!C39*Notes!$C$4*MultiCalib!$G$39</f>
        <v>3326585433349833</v>
      </c>
      <c r="AB39" s="14">
        <f t="shared" si="7"/>
        <v>2.510779547712034E+16</v>
      </c>
      <c r="AC39" s="15">
        <f>AB39/BBMData!D39</f>
        <v>3.5164979659832408E-3</v>
      </c>
      <c r="AD39" s="14">
        <f t="shared" si="2"/>
        <v>0.99648350203401681</v>
      </c>
      <c r="AE39" s="15">
        <f>BBMData!O39-AB39</f>
        <v>6.5210281600854899E+17</v>
      </c>
      <c r="AF39" s="37">
        <f>BBMData!Q39-BLMLossSum!AC39</f>
        <v>9.0434885089149902E-2</v>
      </c>
      <c r="AG39" s="14">
        <f t="shared" si="3"/>
        <v>4.252380826462795E+35</v>
      </c>
      <c r="AH39" s="14">
        <f>AG39/BBMData!R39^2</f>
        <v>54.252024406585058</v>
      </c>
      <c r="AI39" s="15">
        <f>AE39/BBMData!O39</f>
        <v>0.96292468686803545</v>
      </c>
      <c r="AK39" s="40">
        <f t="shared" si="8"/>
        <v>0.95036605168194499</v>
      </c>
      <c r="AL39" s="40">
        <f t="shared" si="9"/>
        <v>0.96572791953903492</v>
      </c>
      <c r="AM39" s="40">
        <f t="shared" si="10"/>
        <v>0.96292468686803545</v>
      </c>
    </row>
    <row r="40" spans="1:39" x14ac:dyDescent="0.25">
      <c r="A40" s="14" t="s">
        <v>49</v>
      </c>
      <c r="B40" s="14">
        <v>1117234800</v>
      </c>
      <c r="C40" s="15">
        <f>BBMData!O40</f>
        <v>7.043975122674176E+17</v>
      </c>
      <c r="D40" s="14">
        <f>'230'!C40*Notes!$C$4*MultiCalib!$C$27</f>
        <v>1.2960092041668196E+16</v>
      </c>
      <c r="E40" s="14">
        <f>'301'!C40*Notes!$C$4*MultiCalib!$D$28</f>
        <v>1229435363466590.2</v>
      </c>
      <c r="F40" s="14">
        <f>'303'!C40*Notes!$C$4*MultiCalib!$E$29</f>
        <v>1.3400594276388336E+16</v>
      </c>
      <c r="G40" s="14">
        <f>'307'!C40*Notes!$C$4*MultiCalib!$F$30</f>
        <v>271139670829620.09</v>
      </c>
      <c r="H40" s="14">
        <f>'309'!C40*Notes!$C$4*MultiCalib!$G$31</f>
        <v>4697924643318063</v>
      </c>
      <c r="I40" s="14">
        <f t="shared" si="4"/>
        <v>3.2559185995670804E+16</v>
      </c>
      <c r="J40" s="40">
        <f>I40/BBMData!D40</f>
        <v>4.4540610117196726E-3</v>
      </c>
      <c r="K40" s="14">
        <f t="shared" si="0"/>
        <v>0.99554593898828037</v>
      </c>
      <c r="L40" s="40">
        <f>BBMData!Q40-J40</f>
        <v>9.190674777999272E-2</v>
      </c>
      <c r="M40" s="14">
        <f>'230'!C40*Notes!$C$4*MultiCalib!$C$14</f>
        <v>1.2960092041668196E+16</v>
      </c>
      <c r="N40" s="14">
        <f>'301'!C40*Notes!$C$4*MultiCalib!$D$15+'303'!C40*Notes!$C$4*MultiCalib!$D$16</f>
        <v>-8637338326466962</v>
      </c>
      <c r="O40" s="14">
        <f>'303'!C40*Notes!$C$4*MultiCalib!$E$16</f>
        <v>1.3986963362360412E+16</v>
      </c>
      <c r="P40" s="14">
        <f>'307'!C40*Notes!$C$4*MultiCalib!$F$17+'309'!C40*Notes!$C$4*MultiCalib!$F$18</f>
        <v>-1708440729006650.2</v>
      </c>
      <c r="Q40" s="14">
        <f>'309'!C40*Notes!$C$4*MultiCalib!$G$18</f>
        <v>4812701474474335</v>
      </c>
      <c r="R40" s="14">
        <f t="shared" si="5"/>
        <v>2.1413977823029332E+16</v>
      </c>
      <c r="S40" s="37">
        <f>R40/BBMData!D40</f>
        <v>2.9294087309205651E-3</v>
      </c>
      <c r="T40" s="14">
        <f t="shared" si="6"/>
        <v>0.99707059126907949</v>
      </c>
      <c r="U40" s="37">
        <f>BBMData!Q40-S40</f>
        <v>9.3431400060791828E-2</v>
      </c>
      <c r="W40" s="15">
        <f>'230'!C40*Notes!$C$4*MultiCalib!$C$35</f>
        <v>9365609026685780</v>
      </c>
      <c r="X40" s="14">
        <f>'301'!C40*Notes!$C$4*MultiCalib!$D$36+'303'!C40*Notes!$C$4*MultiCalib!$D$37</f>
        <v>-9157967827744498</v>
      </c>
      <c r="Y40" s="14">
        <f>'303'!C40*Notes!$C$4*MultiCalib!$E$37</f>
        <v>2.1444324209403284E+16</v>
      </c>
      <c r="Z40" s="15">
        <f>'307'!C40*Notes!$C$4*MultiCalib!$F$38+'309'!C40*Notes!$C$4*MultiCalib!$F$39</f>
        <v>-1515915873645840.5</v>
      </c>
      <c r="AA40" s="14">
        <f>'309'!C40*Notes!$C$4*MultiCalib!$G$39</f>
        <v>4066208875097727.5</v>
      </c>
      <c r="AB40" s="14">
        <f t="shared" si="7"/>
        <v>2.4202258409796456E+16</v>
      </c>
      <c r="AC40" s="15">
        <f>AB40/BBMData!D40</f>
        <v>3.3108424637204453E-3</v>
      </c>
      <c r="AD40" s="14">
        <f t="shared" si="2"/>
        <v>0.99668915753627951</v>
      </c>
      <c r="AE40" s="15">
        <f>BBMData!O40-AB40</f>
        <v>6.8019525385762112E+17</v>
      </c>
      <c r="AF40" s="37">
        <f>BBMData!Q40-BLMLossSum!AC40</f>
        <v>9.2102998173910711E-2</v>
      </c>
      <c r="AG40" s="14">
        <f t="shared" si="3"/>
        <v>4.6266558337043365E+35</v>
      </c>
      <c r="AH40" s="14">
        <f>AG40/BBMData!R40^2</f>
        <v>56.49583346046542</v>
      </c>
      <c r="AI40" s="15">
        <f>AE40/BBMData!O40</f>
        <v>0.96564119266706283</v>
      </c>
      <c r="AK40" s="40">
        <f t="shared" si="8"/>
        <v>0.95377725584114503</v>
      </c>
      <c r="AL40" s="40">
        <f t="shared" si="9"/>
        <v>0.96959958340270258</v>
      </c>
      <c r="AM40" s="40">
        <f t="shared" si="10"/>
        <v>0.96564119266706283</v>
      </c>
    </row>
    <row r="41" spans="1:39" x14ac:dyDescent="0.25">
      <c r="A41" s="14" t="s">
        <v>50</v>
      </c>
      <c r="B41" s="14">
        <v>1117839600</v>
      </c>
      <c r="C41" s="15">
        <f>BBMData!O41</f>
        <v>6.8781034345039616E+17</v>
      </c>
      <c r="D41" s="14">
        <f>'230'!C41*Notes!$C$4*MultiCalib!$C$27</f>
        <v>9523611462601918</v>
      </c>
      <c r="E41" s="14">
        <f>'301'!C41*Notes!$C$4*MultiCalib!$D$28</f>
        <v>942750884093215.12</v>
      </c>
      <c r="F41" s="14">
        <f>'303'!C41*Notes!$C$4*MultiCalib!$E$29</f>
        <v>1.2911191522674536E+16</v>
      </c>
      <c r="G41" s="14">
        <f>'307'!C41*Notes!$C$4*MultiCalib!$F$30</f>
        <v>248063954163269.44</v>
      </c>
      <c r="H41" s="14">
        <f>'309'!C41*Notes!$C$4*MultiCalib!$G$31</f>
        <v>5015889086182230</v>
      </c>
      <c r="I41" s="14">
        <f t="shared" si="4"/>
        <v>2.8641506909715168E+16</v>
      </c>
      <c r="J41" s="40">
        <f>I41/BBMData!D41</f>
        <v>3.743987831335316E-3</v>
      </c>
      <c r="K41" s="14">
        <f t="shared" si="0"/>
        <v>0.99625601216866466</v>
      </c>
      <c r="L41" s="40">
        <f>BBMData!Q41-J41</f>
        <v>8.6165860985709941E-2</v>
      </c>
      <c r="M41" s="14">
        <f>'230'!C41*Notes!$C$4*MultiCalib!$C$14</f>
        <v>9523611462601918</v>
      </c>
      <c r="N41" s="14">
        <f>'301'!C41*Notes!$C$4*MultiCalib!$D$15+'303'!C41*Notes!$C$4*MultiCalib!$D$16</f>
        <v>-8679026270144604</v>
      </c>
      <c r="O41" s="14">
        <f>'303'!C41*Notes!$C$4*MultiCalib!$E$16</f>
        <v>1.3476145838566376E+16</v>
      </c>
      <c r="P41" s="14">
        <f>'307'!C41*Notes!$C$4*MultiCalib!$F$17+'309'!C41*Notes!$C$4*MultiCalib!$F$18</f>
        <v>-1882548807864035</v>
      </c>
      <c r="Q41" s="14">
        <f>'309'!C41*Notes!$C$4*MultiCalib!$G$18</f>
        <v>5138434230783934</v>
      </c>
      <c r="R41" s="14">
        <f t="shared" si="5"/>
        <v>1.757661645394359E+16</v>
      </c>
      <c r="S41" s="37">
        <f>R41/BBMData!D41</f>
        <v>2.2975969220841294E-3</v>
      </c>
      <c r="T41" s="14">
        <f t="shared" si="6"/>
        <v>0.99770240307791591</v>
      </c>
      <c r="U41" s="37">
        <f>BBMData!Q41-S41</f>
        <v>8.7612251894961121E-2</v>
      </c>
      <c r="W41" s="15">
        <f>'230'!C41*Notes!$C$4*MultiCalib!$C$35</f>
        <v>6882236730574313</v>
      </c>
      <c r="X41" s="14">
        <f>'301'!C41*Notes!$C$4*MultiCalib!$D$36+'303'!C41*Notes!$C$4*MultiCalib!$D$37</f>
        <v>-9100048093637694</v>
      </c>
      <c r="Y41" s="14">
        <f>'303'!C41*Notes!$C$4*MultiCalib!$E$37</f>
        <v>2.066115660480642E+16</v>
      </c>
      <c r="Z41" s="15">
        <f>'307'!C41*Notes!$C$4*MultiCalib!$F$38+'309'!C41*Notes!$C$4*MultiCalib!$F$39</f>
        <v>-1699113361795946.5</v>
      </c>
      <c r="AA41" s="14">
        <f>'309'!C41*Notes!$C$4*MultiCalib!$G$39</f>
        <v>4341417597608572.5</v>
      </c>
      <c r="AB41" s="14">
        <f t="shared" si="7"/>
        <v>2.1085649477555668E+16</v>
      </c>
      <c r="AC41" s="15">
        <f>AB41/BBMData!D41</f>
        <v>2.756294049353682E-3</v>
      </c>
      <c r="AD41" s="14">
        <f t="shared" si="2"/>
        <v>0.99724370595064626</v>
      </c>
      <c r="AE41" s="15">
        <f>BBMData!O41-AB41</f>
        <v>6.6672469397284045E+17</v>
      </c>
      <c r="AF41" s="37">
        <f>BBMData!Q41-BLMLossSum!AC41</f>
        <v>8.6256983625413786E-2</v>
      </c>
      <c r="AG41" s="14">
        <f t="shared" si="3"/>
        <v>4.4452181755317772E+35</v>
      </c>
      <c r="AH41" s="14">
        <f>AG41/BBMData!R41^2</f>
        <v>50.188529573529351</v>
      </c>
      <c r="AI41" s="15">
        <f>AE41/BBMData!O41</f>
        <v>0.96934380286900068</v>
      </c>
      <c r="AK41" s="40">
        <f t="shared" si="8"/>
        <v>0.9583584236811048</v>
      </c>
      <c r="AL41" s="40">
        <f t="shared" si="9"/>
        <v>0.9744455479314682</v>
      </c>
      <c r="AM41" s="40">
        <f t="shared" si="10"/>
        <v>0.96934380286900068</v>
      </c>
    </row>
    <row r="42" spans="1:39" x14ac:dyDescent="0.25">
      <c r="A42" s="14" t="s">
        <v>51</v>
      </c>
      <c r="B42" s="14">
        <v>1118444400</v>
      </c>
      <c r="C42" s="15">
        <f>BBMData!O42</f>
        <v>6.7191914722841485E+17</v>
      </c>
      <c r="D42" s="14">
        <f>'230'!C42*Notes!$C$4*MultiCalib!$C$27</f>
        <v>1.7768721856688658E+16</v>
      </c>
      <c r="E42" s="14">
        <f>'301'!C42*Notes!$C$4*MultiCalib!$D$28</f>
        <v>1041987819260922</v>
      </c>
      <c r="F42" s="14">
        <f>'303'!C42*Notes!$C$4*MultiCalib!$E$29</f>
        <v>1.2148588034959856E+16</v>
      </c>
      <c r="G42" s="14">
        <f>'307'!C42*Notes!$C$4*MultiCalib!$F$30</f>
        <v>152876622914573.03</v>
      </c>
      <c r="H42" s="14">
        <f>'309'!C42*Notes!$C$4*MultiCalib!$G$31</f>
        <v>5143074863327897</v>
      </c>
      <c r="I42" s="14">
        <f t="shared" si="4"/>
        <v>3.6255249197151904E+16</v>
      </c>
      <c r="J42" s="40">
        <f>I42/BBMData!D42</f>
        <v>4.8275964310455265E-3</v>
      </c>
      <c r="K42" s="14">
        <f t="shared" si="0"/>
        <v>0.99517240356895442</v>
      </c>
      <c r="L42" s="40">
        <f>BBMData!Q42-J42</f>
        <v>8.4642329964216112E-2</v>
      </c>
      <c r="M42" s="14">
        <f>'230'!C42*Notes!$C$4*MultiCalib!$C$14</f>
        <v>1.7768721856688658E+16</v>
      </c>
      <c r="N42" s="14">
        <f>'301'!C42*Notes!$C$4*MultiCalib!$D$15+'303'!C42*Notes!$C$4*MultiCalib!$D$16</f>
        <v>-7937568296328828</v>
      </c>
      <c r="O42" s="14">
        <f>'303'!C42*Notes!$C$4*MultiCalib!$E$16</f>
        <v>1.2680173150887314E+16</v>
      </c>
      <c r="P42" s="14">
        <f>'307'!C42*Notes!$C$4*MultiCalib!$F$17+'309'!C42*Notes!$C$4*MultiCalib!$F$18</f>
        <v>-2073527491132315.2</v>
      </c>
      <c r="Q42" s="14">
        <f>'309'!C42*Notes!$C$4*MultiCalib!$G$18</f>
        <v>5268727333307774</v>
      </c>
      <c r="R42" s="14">
        <f t="shared" si="5"/>
        <v>2.57065265534226E+16</v>
      </c>
      <c r="S42" s="37">
        <f>R42/BBMData!D42</f>
        <v>3.4229729099098001E-3</v>
      </c>
      <c r="T42" s="14">
        <f t="shared" si="6"/>
        <v>0.99657702709009022</v>
      </c>
      <c r="U42" s="37">
        <f>BBMData!Q42-S42</f>
        <v>8.6046953485351838E-2</v>
      </c>
      <c r="W42" s="15">
        <f>'230'!C42*Notes!$C$4*MultiCalib!$C$35</f>
        <v>1.2840564810699572E+16</v>
      </c>
      <c r="X42" s="14">
        <f>'301'!C42*Notes!$C$4*MultiCalib!$D$36+'303'!C42*Notes!$C$4*MultiCalib!$D$37</f>
        <v>-8385361973239501</v>
      </c>
      <c r="Y42" s="14">
        <f>'303'!C42*Notes!$C$4*MultiCalib!$E$37</f>
        <v>1.9440799052261908E+16</v>
      </c>
      <c r="Z42" s="15">
        <f>'307'!C42*Notes!$C$4*MultiCalib!$F$38+'309'!C42*Notes!$C$4*MultiCalib!$F$39</f>
        <v>-1939624425908038.5</v>
      </c>
      <c r="AA42" s="14">
        <f>'309'!C42*Notes!$C$4*MultiCalib!$G$39</f>
        <v>4451501086612910.5</v>
      </c>
      <c r="AB42" s="14">
        <f t="shared" si="7"/>
        <v>2.6407878550426852E+16</v>
      </c>
      <c r="AC42" s="15">
        <f>AB42/BBMData!D42</f>
        <v>3.5163619907359325E-3</v>
      </c>
      <c r="AD42" s="14">
        <f t="shared" si="2"/>
        <v>0.99648363800926409</v>
      </c>
      <c r="AE42" s="15">
        <f>BBMData!O42-AB42</f>
        <v>6.4551126867798797E+17</v>
      </c>
      <c r="AF42" s="37">
        <f>BBMData!Q42-BLMLossSum!AC42</f>
        <v>8.5081487024459446E-2</v>
      </c>
      <c r="AG42" s="14">
        <f t="shared" si="3"/>
        <v>4.166847979902656E+35</v>
      </c>
      <c r="AH42" s="14">
        <f>AG42/BBMData!R42^2</f>
        <v>48.749773372017827</v>
      </c>
      <c r="AI42" s="15">
        <f>AE42/BBMData!O42</f>
        <v>0.96069783297684519</v>
      </c>
      <c r="AK42" s="40">
        <f t="shared" si="8"/>
        <v>0.94604224429873685</v>
      </c>
      <c r="AL42" s="40">
        <f t="shared" si="9"/>
        <v>0.96174163713080818</v>
      </c>
      <c r="AM42" s="40">
        <f t="shared" si="10"/>
        <v>0.96069783297684519</v>
      </c>
    </row>
    <row r="43" spans="1:39" x14ac:dyDescent="0.25">
      <c r="A43" s="14" t="s">
        <v>52</v>
      </c>
      <c r="B43" s="14">
        <v>1119049200</v>
      </c>
      <c r="C43" s="15">
        <f>BBMData!O43</f>
        <v>9.615416376669696E+16</v>
      </c>
      <c r="D43" s="14">
        <f>'230'!C43*Notes!$C$4*MultiCalib!$C$27</f>
        <v>1.1636802719160446E+16</v>
      </c>
      <c r="E43" s="14">
        <f>'301'!C43*Notes!$C$4*MultiCalib!$D$28</f>
        <v>802165225938963.75</v>
      </c>
      <c r="F43" s="14">
        <f>'303'!C43*Notes!$C$4*MultiCalib!$E$29</f>
        <v>1.1879318246771942E+16</v>
      </c>
      <c r="G43" s="14">
        <f>'307'!C43*Notes!$C$4*MultiCalib!$F$30</f>
        <v>121147512498340.89</v>
      </c>
      <c r="H43" s="14">
        <f>'309'!C43*Notes!$C$4*MultiCalib!$G$31</f>
        <v>4872805086893355</v>
      </c>
      <c r="I43" s="14">
        <f t="shared" si="4"/>
        <v>2.9312238791263048E+16</v>
      </c>
      <c r="J43" s="40">
        <f>I43/BBMData!D43</f>
        <v>4.5374982649014003E-3</v>
      </c>
      <c r="K43" s="14">
        <f t="shared" si="0"/>
        <v>0.99546250173509865</v>
      </c>
      <c r="L43" s="40">
        <f>BBMData!Q43-J43</f>
        <v>1.0347047209819491E-2</v>
      </c>
      <c r="M43" s="14">
        <f>'230'!C43*Notes!$C$4*MultiCalib!$C$14</f>
        <v>1.1636802719160446E+16</v>
      </c>
      <c r="N43" s="14">
        <f>'301'!C43*Notes!$C$4*MultiCalib!$D$15+'303'!C43*Notes!$C$4*MultiCalib!$D$16</f>
        <v>-8081755457510685</v>
      </c>
      <c r="O43" s="14">
        <f>'303'!C43*Notes!$C$4*MultiCalib!$E$16</f>
        <v>1.2399120939000636E+16</v>
      </c>
      <c r="P43" s="14">
        <f>'307'!C43*Notes!$C$4*MultiCalib!$F$17+'309'!C43*Notes!$C$4*MultiCalib!$F$18</f>
        <v>-1998011162382423.7</v>
      </c>
      <c r="Q43" s="14">
        <f>'309'!C43*Notes!$C$4*MultiCalib!$G$18</f>
        <v>4991854490444615</v>
      </c>
      <c r="R43" s="14">
        <f t="shared" si="5"/>
        <v>1.8948011528712588E+16</v>
      </c>
      <c r="S43" s="37">
        <f>R43/BBMData!D43</f>
        <v>2.9331287196149515E-3</v>
      </c>
      <c r="T43" s="14">
        <f t="shared" si="6"/>
        <v>0.99706687128038507</v>
      </c>
      <c r="U43" s="37">
        <f>BBMData!Q43-S43</f>
        <v>1.1951416755105941E-2</v>
      </c>
      <c r="W43" s="15">
        <f>'230'!C43*Notes!$C$4*MultiCalib!$C$35</f>
        <v>8409334149628639</v>
      </c>
      <c r="X43" s="14">
        <f>'301'!C43*Notes!$C$4*MultiCalib!$D$36+'303'!C43*Notes!$C$4*MultiCalib!$D$37</f>
        <v>-8447382390743526</v>
      </c>
      <c r="Y43" s="14">
        <f>'303'!C43*Notes!$C$4*MultiCalib!$E$37</f>
        <v>1.9009899607162432E+16</v>
      </c>
      <c r="Z43" s="15">
        <f>'307'!C43*Notes!$C$4*MultiCalib!$F$38+'309'!C43*Notes!$C$4*MultiCalib!$F$39</f>
        <v>-1883796857140397.5</v>
      </c>
      <c r="AA43" s="14">
        <f>'309'!C43*Notes!$C$4*MultiCalib!$G$39</f>
        <v>4217573672478692.5</v>
      </c>
      <c r="AB43" s="14">
        <f t="shared" si="7"/>
        <v>2.130562818138584E+16</v>
      </c>
      <c r="AC43" s="15">
        <f>AB43/BBMData!D43</f>
        <v>3.2980848577996657E-3</v>
      </c>
      <c r="AD43" s="14">
        <f t="shared" si="2"/>
        <v>0.9967019151422003</v>
      </c>
      <c r="AE43" s="15">
        <f>BBMData!O43-AB43</f>
        <v>7.484853558531112E+16</v>
      </c>
      <c r="AF43" s="37">
        <f>BBMData!Q43-BLMLossSum!AC43</f>
        <v>1.0585984016859031E-2</v>
      </c>
      <c r="AG43" s="14">
        <f t="shared" si="3"/>
        <v>5.6023032792655846E+33</v>
      </c>
      <c r="AH43" s="14">
        <f>AG43/BBMData!R43^2</f>
        <v>0.82967886139270042</v>
      </c>
      <c r="AI43" s="15">
        <f>AE43/BBMData!O43</f>
        <v>0.77842219882354113</v>
      </c>
      <c r="AK43" s="40">
        <f t="shared" si="8"/>
        <v>0.69515372353105154</v>
      </c>
      <c r="AL43" s="40">
        <f t="shared" si="9"/>
        <v>0.80294133102039156</v>
      </c>
      <c r="AM43" s="40">
        <f t="shared" si="10"/>
        <v>0.77842219882354113</v>
      </c>
    </row>
    <row r="44" spans="1:39" x14ac:dyDescent="0.25">
      <c r="A44" s="14" t="s">
        <v>53</v>
      </c>
      <c r="B44" s="14">
        <v>1119654000</v>
      </c>
      <c r="C44" s="15">
        <f>BBMData!O44</f>
        <v>5.9334760495651021E+17</v>
      </c>
      <c r="D44" s="14">
        <f>'230'!C44*Notes!$C$4*MultiCalib!$C$27</f>
        <v>5358303841292914</v>
      </c>
      <c r="E44" s="14">
        <f>'301'!C44*Notes!$C$4*MultiCalib!$D$28</f>
        <v>884862671912052.62</v>
      </c>
      <c r="F44" s="14">
        <f>'303'!C44*Notes!$C$4*MultiCalib!$E$29</f>
        <v>1.5314964887300956E+16</v>
      </c>
      <c r="G44" s="14">
        <f>'307'!C44*Notes!$C$4*MultiCalib!$F$30</f>
        <v>1110518864568124.9</v>
      </c>
      <c r="H44" s="14">
        <f>'309'!C44*Notes!$C$4*MultiCalib!$G$31</f>
        <v>8688378401263354</v>
      </c>
      <c r="I44" s="14">
        <f t="shared" si="4"/>
        <v>3.13570286663374E+16</v>
      </c>
      <c r="J44" s="40">
        <f>I44/BBMData!D44</f>
        <v>4.088269708779322E-3</v>
      </c>
      <c r="K44" s="14">
        <f t="shared" si="0"/>
        <v>0.99591173029122071</v>
      </c>
      <c r="L44" s="40">
        <f>BBMData!Q44-J44</f>
        <v>7.3271261576293725E-2</v>
      </c>
      <c r="M44" s="14">
        <f>'230'!C44*Notes!$C$4*MultiCalib!$C$14</f>
        <v>5358303841292914</v>
      </c>
      <c r="N44" s="14">
        <f>'301'!C44*Notes!$C$4*MultiCalib!$D$15+'303'!C44*Notes!$C$4*MultiCalib!$D$16</f>
        <v>-1.0639624107185424E+16</v>
      </c>
      <c r="O44" s="14">
        <f>'303'!C44*Notes!$C$4*MultiCalib!$E$16</f>
        <v>1.5985100985554758E+16</v>
      </c>
      <c r="P44" s="14">
        <f>'307'!C44*Notes!$C$4*MultiCalib!$F$17+'309'!C44*Notes!$C$4*MultiCalib!$F$18</f>
        <v>-2299849608422115</v>
      </c>
      <c r="Q44" s="14">
        <f>'309'!C44*Notes!$C$4*MultiCalib!$G$18</f>
        <v>8900647566159809</v>
      </c>
      <c r="R44" s="14">
        <f t="shared" si="5"/>
        <v>1.7304578677399942E+16</v>
      </c>
      <c r="S44" s="37">
        <f>R44/BBMData!D44</f>
        <v>2.2561380283441907E-3</v>
      </c>
      <c r="T44" s="14">
        <f t="shared" si="6"/>
        <v>0.99774386197165577</v>
      </c>
      <c r="U44" s="37">
        <f>BBMData!Q44-S44</f>
        <v>7.5103393256728851E-2</v>
      </c>
      <c r="W44" s="15">
        <f>'230'!C44*Notes!$C$4*MultiCalib!$C$35</f>
        <v>3872177656022144.5</v>
      </c>
      <c r="X44" s="14">
        <f>'301'!C44*Notes!$C$4*MultiCalib!$D$36+'303'!C44*Notes!$C$4*MultiCalib!$D$37</f>
        <v>-1.1061229268286918E+16</v>
      </c>
      <c r="Y44" s="14">
        <f>'303'!C44*Notes!$C$4*MultiCalib!$E$37</f>
        <v>2.4507799096460896E+16</v>
      </c>
      <c r="Z44" s="15">
        <f>'307'!C44*Notes!$C$4*MultiCalib!$F$38+'309'!C44*Notes!$C$4*MultiCalib!$F$39</f>
        <v>-1618580197288994.7</v>
      </c>
      <c r="AA44" s="14">
        <f>'309'!C44*Notes!$C$4*MultiCalib!$G$39</f>
        <v>7520078342608826</v>
      </c>
      <c r="AB44" s="14">
        <f t="shared" si="7"/>
        <v>2.3220245629515952E+16</v>
      </c>
      <c r="AC44" s="15">
        <f>AB44/BBMData!D44</f>
        <v>3.0274114249694852E-3</v>
      </c>
      <c r="AD44" s="14">
        <f t="shared" si="2"/>
        <v>0.99697258857503046</v>
      </c>
      <c r="AE44" s="15">
        <f>BBMData!O44-AB44</f>
        <v>5.7012735932699424E+17</v>
      </c>
      <c r="AF44" s="37">
        <f>BBMData!Q44-BLMLossSum!AC44</f>
        <v>7.3273597840637639E-2</v>
      </c>
      <c r="AG44" s="14">
        <f t="shared" si="3"/>
        <v>3.2504520585317159E+35</v>
      </c>
      <c r="AH44" s="14">
        <f>AG44/BBMData!R44^2</f>
        <v>36.079708087142578</v>
      </c>
      <c r="AI44" s="15">
        <f>AE44/BBMData!O44</f>
        <v>0.96086569586605497</v>
      </c>
      <c r="AK44" s="40">
        <f t="shared" si="8"/>
        <v>0.94715234644178647</v>
      </c>
      <c r="AL44" s="40">
        <f t="shared" si="9"/>
        <v>0.9708356812552259</v>
      </c>
      <c r="AM44" s="40">
        <f t="shared" si="10"/>
        <v>0.96086569586605497</v>
      </c>
    </row>
    <row r="45" spans="1:39" x14ac:dyDescent="0.25">
      <c r="A45" s="14" t="s">
        <v>54</v>
      </c>
      <c r="B45" s="14">
        <v>1120258800</v>
      </c>
      <c r="C45" s="15">
        <f>BBMData!O45</f>
        <v>5.1029280869105395E+17</v>
      </c>
      <c r="D45" s="14">
        <f>'230'!C45*Notes!$C$4*MultiCalib!$C$27</f>
        <v>7418563524951132</v>
      </c>
      <c r="E45" s="14">
        <f>'301'!C45*Notes!$C$4*MultiCalib!$D$28</f>
        <v>1080579960715030</v>
      </c>
      <c r="F45" s="14">
        <f>'303'!C45*Notes!$C$4*MultiCalib!$E$29</f>
        <v>1.602056966072768E+16</v>
      </c>
      <c r="G45" s="14">
        <f>'307'!C45*Notes!$C$4*MultiCalib!$F$30</f>
        <v>2192193083303311.5</v>
      </c>
      <c r="H45" s="14">
        <f>'309'!C45*Notes!$C$4*MultiCalib!$G$31</f>
        <v>1.3549259821549302E+16</v>
      </c>
      <c r="I45" s="14">
        <f t="shared" si="4"/>
        <v>4.0261166051246456E+16</v>
      </c>
      <c r="J45" s="40">
        <f>I45/BBMData!D45</f>
        <v>6.2809931437201958E-3</v>
      </c>
      <c r="K45" s="14">
        <f t="shared" si="0"/>
        <v>0.99371900685627979</v>
      </c>
      <c r="L45" s="40">
        <f>BBMData!Q45-J45</f>
        <v>7.3327869366584628E-2</v>
      </c>
      <c r="M45" s="14">
        <f>'230'!C45*Notes!$C$4*MultiCalib!$C$14</f>
        <v>7418563524951132</v>
      </c>
      <c r="N45" s="14">
        <f>'301'!C45*Notes!$C$4*MultiCalib!$D$15+'303'!C45*Notes!$C$4*MultiCalib!$D$16</f>
        <v>-1.0900951971058716E+16</v>
      </c>
      <c r="O45" s="14">
        <f>'303'!C45*Notes!$C$4*MultiCalib!$E$16</f>
        <v>1.6721580869257806E+16</v>
      </c>
      <c r="P45" s="14">
        <f>'307'!C45*Notes!$C$4*MultiCalib!$F$17+'309'!C45*Notes!$C$4*MultiCalib!$F$18</f>
        <v>-2936690617544839.5</v>
      </c>
      <c r="Q45" s="14">
        <f>'309'!C45*Notes!$C$4*MultiCalib!$G$18</f>
        <v>1.3880287078242814E+16</v>
      </c>
      <c r="R45" s="14">
        <f t="shared" si="5"/>
        <v>2.4182788883848196E+16</v>
      </c>
      <c r="S45" s="37">
        <f>R45/BBMData!D45</f>
        <v>3.7726659725192194E-3</v>
      </c>
      <c r="T45" s="14">
        <f t="shared" si="6"/>
        <v>0.99622733402748076</v>
      </c>
      <c r="U45" s="37">
        <f>BBMData!Q45-S45</f>
        <v>7.5836196537785616E-2</v>
      </c>
      <c r="W45" s="15">
        <f>'230'!C45*Notes!$C$4*MultiCalib!$C$35</f>
        <v>5361024079994185</v>
      </c>
      <c r="X45" s="14">
        <f>'301'!C45*Notes!$C$4*MultiCalib!$D$36+'303'!C45*Notes!$C$4*MultiCalib!$D$37</f>
        <v>-1.1393630771803786E+16</v>
      </c>
      <c r="Y45" s="14">
        <f>'303'!C45*Notes!$C$4*MultiCalib!$E$37</f>
        <v>2.5636944357706976E+16</v>
      </c>
      <c r="Z45" s="15">
        <f>'307'!C45*Notes!$C$4*MultiCalib!$F$38+'309'!C45*Notes!$C$4*MultiCalib!$F$39</f>
        <v>-1628456500735278</v>
      </c>
      <c r="AA45" s="14">
        <f>'309'!C45*Notes!$C$4*MultiCalib!$G$39</f>
        <v>1.1727331687993362E+16</v>
      </c>
      <c r="AB45" s="14">
        <f t="shared" si="7"/>
        <v>2.970321285315546E+16</v>
      </c>
      <c r="AC45" s="15">
        <f>AB45/BBMData!D45</f>
        <v>4.6338865605546741E-3</v>
      </c>
      <c r="AD45" s="14">
        <f t="shared" si="2"/>
        <v>0.99536611343944537</v>
      </c>
      <c r="AE45" s="15">
        <f>BBMData!O45-AB45</f>
        <v>4.805895958378985E+17</v>
      </c>
      <c r="AF45" s="37">
        <f>BBMData!Q45-BLMLossSum!AC45</f>
        <v>7.3631999212715654E-2</v>
      </c>
      <c r="AG45" s="14">
        <f t="shared" si="3"/>
        <v>2.3096635962763462E+35</v>
      </c>
      <c r="AH45" s="14">
        <f>AG45/BBMData!R45^2</f>
        <v>36.675704645673648</v>
      </c>
      <c r="AI45" s="15">
        <f>AE45/BBMData!O45</f>
        <v>0.94179182550240748</v>
      </c>
      <c r="AK45" s="40">
        <f t="shared" si="8"/>
        <v>0.92110183532760359</v>
      </c>
      <c r="AL45" s="40">
        <f t="shared" si="9"/>
        <v>0.95260997515156209</v>
      </c>
      <c r="AM45" s="40">
        <f t="shared" si="10"/>
        <v>0.94179182550240748</v>
      </c>
    </row>
    <row r="46" spans="1:39" x14ac:dyDescent="0.25">
      <c r="A46" s="14" t="s">
        <v>55</v>
      </c>
      <c r="B46" s="14">
        <v>1120863600</v>
      </c>
      <c r="C46" s="15">
        <f>BBMData!O46</f>
        <v>5.5098298744855373E+17</v>
      </c>
      <c r="D46" s="14">
        <f>'230'!C46*Notes!$C$4*MultiCalib!$C$27</f>
        <v>1.3253251522346836E+16</v>
      </c>
      <c r="E46" s="14">
        <f>'301'!C46*Notes!$C$4*MultiCalib!$D$28</f>
        <v>1284566994115316.2</v>
      </c>
      <c r="F46" s="14">
        <f>'303'!C46*Notes!$C$4*MultiCalib!$E$29</f>
        <v>1.7270610429249678E+16</v>
      </c>
      <c r="G46" s="14">
        <f>'307'!C46*Notes!$C$4*MultiCalib!$F$30</f>
        <v>2786392787461840.5</v>
      </c>
      <c r="H46" s="14">
        <f>'309'!C46*Notes!$C$4*MultiCalib!$G$31</f>
        <v>1.3135906045825886E+16</v>
      </c>
      <c r="I46" s="14">
        <f t="shared" si="4"/>
        <v>4.773072777899956E+16</v>
      </c>
      <c r="J46" s="40">
        <f>I46/BBMData!D46</f>
        <v>6.9477041890829054E-3</v>
      </c>
      <c r="K46" s="14">
        <f t="shared" si="0"/>
        <v>0.99305229581091714</v>
      </c>
      <c r="L46" s="40">
        <f>BBMData!Q46-J46</f>
        <v>7.3253604027591582E-2</v>
      </c>
      <c r="M46" s="14">
        <f>'230'!C46*Notes!$C$4*MultiCalib!$C$14</f>
        <v>1.3253251522346836E+16</v>
      </c>
      <c r="N46" s="14">
        <f>'301'!C46*Notes!$C$4*MultiCalib!$D$15+'303'!C46*Notes!$C$4*MultiCalib!$D$16</f>
        <v>-1.1574758853150236E+16</v>
      </c>
      <c r="O46" s="14">
        <f>'303'!C46*Notes!$C$4*MultiCalib!$E$16</f>
        <v>1.8026319604731732E+16</v>
      </c>
      <c r="P46" s="14">
        <f>'307'!C46*Notes!$C$4*MultiCalib!$F$17+'309'!C46*Notes!$C$4*MultiCalib!$F$18</f>
        <v>-1913933525853268.5</v>
      </c>
      <c r="Q46" s="14">
        <f>'309'!C46*Notes!$C$4*MultiCalib!$G$18</f>
        <v>1.3456834495040336E+16</v>
      </c>
      <c r="R46" s="14">
        <f t="shared" si="5"/>
        <v>3.12477132431154E+16</v>
      </c>
      <c r="S46" s="37">
        <f>R46/BBMData!D46</f>
        <v>4.5484298752715285E-3</v>
      </c>
      <c r="T46" s="14">
        <f t="shared" si="6"/>
        <v>0.99545157012472851</v>
      </c>
      <c r="U46" s="37">
        <f>BBMData!Q46-S46</f>
        <v>7.5652878341402954E-2</v>
      </c>
      <c r="W46" s="15">
        <f>'230'!C46*Notes!$C$4*MultiCalib!$C$35</f>
        <v>9577460691756900</v>
      </c>
      <c r="X46" s="14">
        <f>'301'!C46*Notes!$C$4*MultiCalib!$D$36+'303'!C46*Notes!$C$4*MultiCalib!$D$37</f>
        <v>-1.214577031943427E+16</v>
      </c>
      <c r="Y46" s="14">
        <f>'303'!C46*Notes!$C$4*MultiCalib!$E$37</f>
        <v>2.7637324263424268E+16</v>
      </c>
      <c r="Z46" s="15">
        <f>'307'!C46*Notes!$C$4*MultiCalib!$F$38+'309'!C46*Notes!$C$4*MultiCalib!$F$39</f>
        <v>-292628871258903</v>
      </c>
      <c r="AA46" s="14">
        <f>'309'!C46*Notes!$C$4*MultiCalib!$G$39</f>
        <v>1.1369560348729264E+16</v>
      </c>
      <c r="AB46" s="14">
        <f t="shared" si="7"/>
        <v>3.6145946113217256E+16</v>
      </c>
      <c r="AC46" s="15">
        <f>AB46/BBMData!D46</f>
        <v>5.2614186482121189E-3</v>
      </c>
      <c r="AD46" s="14">
        <f t="shared" si="2"/>
        <v>0.99473858135178783</v>
      </c>
      <c r="AE46" s="15">
        <f>BBMData!O46-AB46</f>
        <v>5.1483704133533645E+17</v>
      </c>
      <c r="AF46" s="37">
        <f>BBMData!Q46-BLMLossSum!AC46</f>
        <v>7.3714353129599508E-2</v>
      </c>
      <c r="AG46" s="14">
        <f t="shared" si="3"/>
        <v>2.6505717913092294E+35</v>
      </c>
      <c r="AH46" s="14">
        <f>AG46/BBMData!R46^2</f>
        <v>36.7881718716609</v>
      </c>
      <c r="AI46" s="15">
        <f>AE46/BBMData!O46</f>
        <v>0.93439734631263494</v>
      </c>
      <c r="AK46" s="40">
        <f t="shared" si="8"/>
        <v>0.9133716850314616</v>
      </c>
      <c r="AL46" s="40">
        <f t="shared" si="9"/>
        <v>0.94328733562570655</v>
      </c>
      <c r="AM46" s="40">
        <f t="shared" si="10"/>
        <v>0.93439734631263494</v>
      </c>
    </row>
    <row r="47" spans="1:39" x14ac:dyDescent="0.25">
      <c r="A47" s="14" t="s">
        <v>56</v>
      </c>
      <c r="B47" s="14">
        <v>1121468400</v>
      </c>
      <c r="C47" s="15">
        <f>BBMData!O47</f>
        <v>5.402362176961801E+17</v>
      </c>
      <c r="D47" s="14">
        <f>'230'!C47*Notes!$C$4*MultiCalib!$C$27</f>
        <v>9837129240549910</v>
      </c>
      <c r="E47" s="14">
        <f>'301'!C47*Notes!$C$4*MultiCalib!$D$28</f>
        <v>1207382711207100</v>
      </c>
      <c r="F47" s="14">
        <f>'303'!C47*Notes!$C$4*MultiCalib!$E$29</f>
        <v>1.384282568034659E+16</v>
      </c>
      <c r="G47" s="14">
        <f>'307'!C47*Notes!$C$4*MultiCalib!$F$30</f>
        <v>1996049491639331.2</v>
      </c>
      <c r="H47" s="14">
        <f>'309'!C47*Notes!$C$4*MultiCalib!$G$31</f>
        <v>1.0945925945598938E+16</v>
      </c>
      <c r="I47" s="14">
        <f t="shared" si="4"/>
        <v>3.7829313069341872E+16</v>
      </c>
      <c r="J47" s="40">
        <f>I47/BBMData!D47</f>
        <v>5.688618506667951E-3</v>
      </c>
      <c r="K47" s="14">
        <f t="shared" si="0"/>
        <v>0.99431138149333209</v>
      </c>
      <c r="L47" s="40">
        <f>BBMData!Q47-J47</f>
        <v>7.5549910470201237E-2</v>
      </c>
      <c r="M47" s="14">
        <f>'230'!C47*Notes!$C$4*MultiCalib!$C$14</f>
        <v>9837129240549910</v>
      </c>
      <c r="N47" s="14">
        <f>'301'!C47*Notes!$C$4*MultiCalib!$D$15+'303'!C47*Notes!$C$4*MultiCalib!$D$16</f>
        <v>-9014879649861330</v>
      </c>
      <c r="O47" s="14">
        <f>'303'!C47*Notes!$C$4*MultiCalib!$E$16</f>
        <v>1.44485454621743E+16</v>
      </c>
      <c r="P47" s="14">
        <f>'307'!C47*Notes!$C$4*MultiCalib!$F$17+'309'!C47*Notes!$C$4*MultiCalib!$F$18</f>
        <v>-2054747258991644</v>
      </c>
      <c r="Q47" s="14">
        <f>'309'!C47*Notes!$C$4*MultiCalib!$G$18</f>
        <v>1.1213350135957966E+16</v>
      </c>
      <c r="R47" s="14">
        <f t="shared" si="5"/>
        <v>2.44293979298292E+16</v>
      </c>
      <c r="S47" s="37">
        <f>R47/BBMData!D47</f>
        <v>3.6735936736585263E-3</v>
      </c>
      <c r="T47" s="14">
        <f t="shared" si="6"/>
        <v>0.99632640632634151</v>
      </c>
      <c r="U47" s="37">
        <f>BBMData!Q47-S47</f>
        <v>7.7564935303210666E-2</v>
      </c>
      <c r="W47" s="15">
        <f>'230'!C47*Notes!$C$4*MultiCalib!$C$35</f>
        <v>7108800316830929</v>
      </c>
      <c r="X47" s="14">
        <f>'301'!C47*Notes!$C$4*MultiCalib!$D$36+'303'!C47*Notes!$C$4*MultiCalib!$D$37</f>
        <v>-9531815604546114</v>
      </c>
      <c r="Y47" s="14">
        <f>'303'!C47*Notes!$C$4*MultiCalib!$E$37</f>
        <v>2.2152005779822136E+16</v>
      </c>
      <c r="Z47" s="15">
        <f>'307'!C47*Notes!$C$4*MultiCalib!$F$38+'309'!C47*Notes!$C$4*MultiCalib!$F$39</f>
        <v>-877704287705902</v>
      </c>
      <c r="AA47" s="14">
        <f>'309'!C47*Notes!$C$4*MultiCalib!$G$39</f>
        <v>9474060272435822</v>
      </c>
      <c r="AB47" s="14">
        <f t="shared" si="7"/>
        <v>2.8325346476836872E+16</v>
      </c>
      <c r="AC47" s="15">
        <f>AB47/BBMData!D47</f>
        <v>4.2594505980205824E-3</v>
      </c>
      <c r="AD47" s="14">
        <f t="shared" si="2"/>
        <v>0.99574054940197942</v>
      </c>
      <c r="AE47" s="15">
        <f>BBMData!O47-AB47</f>
        <v>5.1191087121934323E+17</v>
      </c>
      <c r="AF47" s="37">
        <f>BBMData!Q47-BLMLossSum!AC47</f>
        <v>7.5913910375887073E-2</v>
      </c>
      <c r="AG47" s="14">
        <f t="shared" si="3"/>
        <v>2.6205274007254702E+35</v>
      </c>
      <c r="AH47" s="14">
        <f>AG47/BBMData!R47^2</f>
        <v>38.578216706537894</v>
      </c>
      <c r="AI47" s="15">
        <f>AE47/BBMData!O47</f>
        <v>0.94756859027773188</v>
      </c>
      <c r="AK47" s="40">
        <f t="shared" si="8"/>
        <v>0.92997634769719106</v>
      </c>
      <c r="AL47" s="40">
        <f t="shared" si="9"/>
        <v>0.9547801551809918</v>
      </c>
      <c r="AM47" s="40">
        <f t="shared" si="10"/>
        <v>0.94756859027773188</v>
      </c>
    </row>
    <row r="48" spans="1:39" x14ac:dyDescent="0.25">
      <c r="A48" s="14" t="s">
        <v>57</v>
      </c>
      <c r="B48" s="14">
        <v>1122073200</v>
      </c>
      <c r="C48" s="15">
        <f>BBMData!O48</f>
        <v>5.0314495876671181E+17</v>
      </c>
      <c r="D48" s="14">
        <f>'230'!C48*Notes!$C$4*MultiCalib!$C$27</f>
        <v>5997554375550503</v>
      </c>
      <c r="E48" s="14">
        <f>'301'!C48*Notes!$C$4*MultiCalib!$D$28</f>
        <v>1201869548142227.5</v>
      </c>
      <c r="F48" s="14">
        <f>'303'!C48*Notes!$C$4*MultiCalib!$E$29</f>
        <v>1.7164474892299696E+16</v>
      </c>
      <c r="G48" s="14">
        <f>'307'!C48*Notes!$C$4*MultiCalib!$F$30</f>
        <v>2154695043720492</v>
      </c>
      <c r="H48" s="14">
        <f>'309'!C48*Notes!$C$4*MultiCalib!$G$31</f>
        <v>8930826288947282</v>
      </c>
      <c r="I48" s="14">
        <f t="shared" si="4"/>
        <v>3.54494201486602E+16</v>
      </c>
      <c r="J48" s="40">
        <f>I48/BBMData!D48</f>
        <v>1.136199363739109E-2</v>
      </c>
      <c r="K48" s="14">
        <f t="shared" si="0"/>
        <v>0.9886380063626089</v>
      </c>
      <c r="L48" s="40">
        <f>BBMData!Q48-J48</f>
        <v>0.14990241622373449</v>
      </c>
      <c r="M48" s="14">
        <f>'230'!C48*Notes!$C$4*MultiCalib!$C$14</f>
        <v>5997554375550503</v>
      </c>
      <c r="N48" s="14">
        <f>'301'!C48*Notes!$C$4*MultiCalib!$D$15+'303'!C48*Notes!$C$4*MultiCalib!$D$16</f>
        <v>-1.1614116305303118E+16</v>
      </c>
      <c r="O48" s="14">
        <f>'303'!C48*Notes!$C$4*MultiCalib!$E$16</f>
        <v>1.7915539900776398E+16</v>
      </c>
      <c r="P48" s="14">
        <f>'307'!C48*Notes!$C$4*MultiCalib!$F$17+'309'!C48*Notes!$C$4*MultiCalib!$F$18</f>
        <v>-933829173581325.5</v>
      </c>
      <c r="Q48" s="14">
        <f>'309'!C48*Notes!$C$4*MultiCalib!$G$18</f>
        <v>9149018792845880</v>
      </c>
      <c r="R48" s="14">
        <f t="shared" si="5"/>
        <v>2.0514167590288336E+16</v>
      </c>
      <c r="S48" s="37">
        <f>R48/BBMData!D48</f>
        <v>6.5750537148360055E-3</v>
      </c>
      <c r="T48" s="14">
        <f t="shared" si="6"/>
        <v>0.99342494628516398</v>
      </c>
      <c r="U48" s="37">
        <f>BBMData!Q48-S48</f>
        <v>0.15468935614628959</v>
      </c>
      <c r="W48" s="15">
        <f>'230'!C48*Notes!$C$4*MultiCalib!$C$35</f>
        <v>4334131981246670.5</v>
      </c>
      <c r="X48" s="14">
        <f>'301'!C48*Notes!$C$4*MultiCalib!$D$36+'303'!C48*Notes!$C$4*MultiCalib!$D$37</f>
        <v>-1.2156684554147372E+16</v>
      </c>
      <c r="Y48" s="14">
        <f>'303'!C48*Notes!$C$4*MultiCalib!$E$37</f>
        <v>2.7467480686523744E+16</v>
      </c>
      <c r="Z48" s="15">
        <f>'307'!C48*Notes!$C$4*MultiCalib!$F$38+'309'!C48*Notes!$C$4*MultiCalib!$F$39</f>
        <v>307440595326731</v>
      </c>
      <c r="AA48" s="14">
        <f>'309'!C48*Notes!$C$4*MultiCalib!$G$39</f>
        <v>7729924993523345</v>
      </c>
      <c r="AB48" s="14">
        <f t="shared" si="7"/>
        <v>2.7682293702473116E+16</v>
      </c>
      <c r="AC48" s="15">
        <f>AB48/BBMData!D48</f>
        <v>8.872530032843948E-3</v>
      </c>
      <c r="AD48" s="14">
        <f t="shared" si="2"/>
        <v>0.99112746996715606</v>
      </c>
      <c r="AE48" s="15">
        <f>BBMData!O48-AB48</f>
        <v>4.7546266506423872E+17</v>
      </c>
      <c r="AF48" s="37">
        <f>BBMData!Q48-BLMLossSum!AC48</f>
        <v>0.14983706914143746</v>
      </c>
      <c r="AG48" s="14">
        <f t="shared" si="3"/>
        <v>2.2606474586998847E+35</v>
      </c>
      <c r="AH48" s="14">
        <f>AG48/BBMData!R48^2</f>
        <v>172.85312056608896</v>
      </c>
      <c r="AI48" s="15">
        <f>AE48/BBMData!O48</f>
        <v>0.94498147458273896</v>
      </c>
      <c r="AK48" s="40">
        <f t="shared" si="8"/>
        <v>0.92954432011889299</v>
      </c>
      <c r="AL48" s="40">
        <f t="shared" si="9"/>
        <v>0.95922811660366869</v>
      </c>
      <c r="AM48" s="40">
        <f t="shared" si="10"/>
        <v>0.94498147458273896</v>
      </c>
    </row>
    <row r="49" spans="1:39" x14ac:dyDescent="0.25">
      <c r="A49" s="14" t="s">
        <v>58</v>
      </c>
      <c r="B49" s="14">
        <v>1122678000</v>
      </c>
      <c r="C49" s="15">
        <f>BBMData!O49</f>
        <v>4.4723571887208595E+17</v>
      </c>
      <c r="D49" s="14">
        <f>'230'!C49*Notes!$C$4*MultiCalib!$C$27</f>
        <v>4417750507448945</v>
      </c>
      <c r="E49" s="14">
        <f>'301'!C49*Notes!$C$4*MultiCalib!$D$28</f>
        <v>645040078590094.5</v>
      </c>
      <c r="F49" s="14">
        <f>'303'!C49*Notes!$C$4*MultiCalib!$E$29</f>
        <v>1.1214988404381322E+16</v>
      </c>
      <c r="G49" s="14">
        <f>'307'!C49*Notes!$C$4*MultiCalib!$F$30</f>
        <v>1159554762484120</v>
      </c>
      <c r="H49" s="14">
        <f>'309'!C49*Notes!$C$4*MultiCalib!$G$31</f>
        <v>6017477081204354</v>
      </c>
      <c r="I49" s="14">
        <f t="shared" si="4"/>
        <v>2.3454810834108836E+16</v>
      </c>
      <c r="J49" s="40">
        <f>I49/BBMData!D49</f>
        <v>1.0858708719494832E-2</v>
      </c>
      <c r="K49" s="14">
        <f t="shared" si="0"/>
        <v>0.98914129128050521</v>
      </c>
      <c r="L49" s="40">
        <f>BBMData!Q49-J49</f>
        <v>0.19619486483239681</v>
      </c>
      <c r="M49" s="14">
        <f>'230'!C49*Notes!$C$4*MultiCalib!$C$14</f>
        <v>4417750507448945</v>
      </c>
      <c r="N49" s="14">
        <f>'301'!C49*Notes!$C$4*MultiCalib!$D$15+'303'!C49*Notes!$C$4*MultiCalib!$D$16</f>
        <v>-7795621379074466</v>
      </c>
      <c r="O49" s="14">
        <f>'303'!C49*Notes!$C$4*MultiCalib!$E$16</f>
        <v>1.1705722051280216E+16</v>
      </c>
      <c r="P49" s="14">
        <f>'307'!C49*Notes!$C$4*MultiCalib!$F$17+'309'!C49*Notes!$C$4*MultiCalib!$F$18</f>
        <v>-1041739050604355.2</v>
      </c>
      <c r="Q49" s="14">
        <f>'309'!C49*Notes!$C$4*MultiCalib!$G$18</f>
        <v>6164492413159173</v>
      </c>
      <c r="R49" s="14">
        <f t="shared" si="5"/>
        <v>1.3450604542209512E+16</v>
      </c>
      <c r="S49" s="37">
        <f>R49/BBMData!D49</f>
        <v>6.2271317325044038E-3</v>
      </c>
      <c r="T49" s="14">
        <f t="shared" si="6"/>
        <v>0.99377286826749556</v>
      </c>
      <c r="U49" s="37">
        <f>BBMData!Q49-S49</f>
        <v>0.20082644181938722</v>
      </c>
      <c r="W49" s="15">
        <f>'230'!C49*Notes!$C$4*MultiCalib!$C$35</f>
        <v>3192486897252300</v>
      </c>
      <c r="X49" s="14">
        <f>'301'!C49*Notes!$C$4*MultiCalib!$D$36+'303'!C49*Notes!$C$4*MultiCalib!$D$37</f>
        <v>-8103379905514728</v>
      </c>
      <c r="Y49" s="14">
        <f>'303'!C49*Notes!$C$4*MultiCalib!$E$37</f>
        <v>1.794680462582211E+16</v>
      </c>
      <c r="Z49" s="15">
        <f>'307'!C49*Notes!$C$4*MultiCalib!$F$38+'309'!C49*Notes!$C$4*MultiCalib!$F$39</f>
        <v>-361434379256724.5</v>
      </c>
      <c r="AA49" s="14">
        <f>'309'!C49*Notes!$C$4*MultiCalib!$G$39</f>
        <v>5208325073517732</v>
      </c>
      <c r="AB49" s="14">
        <f t="shared" si="7"/>
        <v>1.788280231182069E+16</v>
      </c>
      <c r="AC49" s="15">
        <f>AB49/BBMData!D49</f>
        <v>8.2790751443614311E-3</v>
      </c>
      <c r="AD49" s="14">
        <f t="shared" si="2"/>
        <v>0.99172092485563856</v>
      </c>
      <c r="AE49" s="15">
        <f>BBMData!O49-AB49</f>
        <v>4.2935291656026528E+17</v>
      </c>
      <c r="AF49" s="37">
        <f>BBMData!Q49-BLMLossSum!AC49</f>
        <v>0.1962241269884944</v>
      </c>
      <c r="AG49" s="14">
        <f t="shared" si="3"/>
        <v>1.8434392695880613E+35</v>
      </c>
      <c r="AH49" s="14">
        <f>AG49/BBMData!R49^2</f>
        <v>246.15900555374657</v>
      </c>
      <c r="AI49" s="15">
        <f>AE49/BBMData!O49</f>
        <v>0.9600148164441773</v>
      </c>
      <c r="AK49" s="40">
        <f t="shared" si="8"/>
        <v>0.94755604294473361</v>
      </c>
      <c r="AL49" s="40">
        <f t="shared" si="9"/>
        <v>0.96992502169520023</v>
      </c>
      <c r="AM49" s="40">
        <f t="shared" si="10"/>
        <v>0.9600148164441773</v>
      </c>
    </row>
    <row r="50" spans="1:39" x14ac:dyDescent="0.25">
      <c r="A50" s="14" t="s">
        <v>59</v>
      </c>
      <c r="B50" s="14">
        <v>1123282800</v>
      </c>
      <c r="C50" s="15">
        <f>BBMData!O50</f>
        <v>2.0557281347776474E+17</v>
      </c>
      <c r="D50" s="14">
        <f>'230'!C50*Notes!$C$4*MultiCalib!$C$27</f>
        <v>4861561387920775</v>
      </c>
      <c r="E50" s="14">
        <f>'301'!C50*Notes!$C$4*MultiCalib!$D$28</f>
        <v>206743614932722.59</v>
      </c>
      <c r="F50" s="14">
        <f>'303'!C50*Notes!$C$4*MultiCalib!$E$29</f>
        <v>4329936812977927</v>
      </c>
      <c r="G50" s="14">
        <f>'307'!C50*Notes!$C$4*MultiCalib!$F$30</f>
        <v>302868781245852.25</v>
      </c>
      <c r="H50" s="14">
        <f>'309'!C50*Notes!$C$4*MultiCalib!$G$31</f>
        <v>3052458651496000</v>
      </c>
      <c r="I50" s="14">
        <f t="shared" si="4"/>
        <v>1.2753569248573276E+16</v>
      </c>
      <c r="J50" s="40">
        <f>I50/BBMData!D50</f>
        <v>1.04537452857158E-2</v>
      </c>
      <c r="K50" s="14">
        <f t="shared" si="0"/>
        <v>0.98954625471428415</v>
      </c>
      <c r="L50" s="40">
        <f>BBMData!Q50-J50</f>
        <v>0.15804856084359956</v>
      </c>
      <c r="M50" s="14">
        <f>'230'!C50*Notes!$C$4*MultiCalib!$C$14</f>
        <v>4861561387920775</v>
      </c>
      <c r="N50" s="14">
        <f>'301'!C50*Notes!$C$4*MultiCalib!$D$15+'303'!C50*Notes!$C$4*MultiCalib!$D$16</f>
        <v>-3072246026394370.5</v>
      </c>
      <c r="O50" s="14">
        <f>'303'!C50*Notes!$C$4*MultiCalib!$E$16</f>
        <v>4519401626177764</v>
      </c>
      <c r="P50" s="14">
        <f>'307'!C50*Notes!$C$4*MultiCalib!$F$17+'309'!C50*Notes!$C$4*MultiCalib!$F$18</f>
        <v>-931209868317330.75</v>
      </c>
      <c r="Q50" s="14">
        <f>'309'!C50*Notes!$C$4*MultiCalib!$G$18</f>
        <v>3127034460572156.5</v>
      </c>
      <c r="R50" s="14">
        <f t="shared" si="5"/>
        <v>8504541579958994</v>
      </c>
      <c r="S50" s="37">
        <f>R50/BBMData!D50</f>
        <v>6.970935721277864E-3</v>
      </c>
      <c r="T50" s="14">
        <f t="shared" si="6"/>
        <v>0.99302906427872217</v>
      </c>
      <c r="U50" s="37">
        <f>BBMData!Q50-S50</f>
        <v>0.1615313704080375</v>
      </c>
      <c r="W50" s="15">
        <f>'230'!C50*Notes!$C$4*MultiCalib!$C$35</f>
        <v>3513206779096080</v>
      </c>
      <c r="X50" s="14">
        <f>'301'!C50*Notes!$C$4*MultiCalib!$D$36+'303'!C50*Notes!$C$4*MultiCalib!$D$37</f>
        <v>-3176968238569326.5</v>
      </c>
      <c r="Y50" s="14">
        <f>'303'!C50*Notes!$C$4*MultiCalib!$E$37</f>
        <v>6928988887256592</v>
      </c>
      <c r="Z50" s="15">
        <f>'307'!C50*Notes!$C$4*MultiCalib!$F$38+'309'!C50*Notes!$C$4*MultiCalib!$F$39</f>
        <v>-738468029955696</v>
      </c>
      <c r="AA50" s="14">
        <f>'309'!C50*Notes!$C$4*MultiCalib!$G$39</f>
        <v>2642003736104107.5</v>
      </c>
      <c r="AB50" s="14">
        <f t="shared" si="7"/>
        <v>9168763133931758</v>
      </c>
      <c r="AC50" s="15">
        <f>AB50/BBMData!D50</f>
        <v>7.5153796179768511E-3</v>
      </c>
      <c r="AD50" s="14">
        <f t="shared" si="2"/>
        <v>0.99248462038202312</v>
      </c>
      <c r="AE50" s="15">
        <f>BBMData!O50-AB50</f>
        <v>1.9640405034383299E+17</v>
      </c>
      <c r="AF50" s="37">
        <f>BBMData!Q50-BLMLossSum!AC50</f>
        <v>0.15899098311473298</v>
      </c>
      <c r="AG50" s="14">
        <f t="shared" si="3"/>
        <v>3.8574550991462886E+34</v>
      </c>
      <c r="AH50" s="14">
        <f>AG50/BBMData!R50^2</f>
        <v>155.252113714221</v>
      </c>
      <c r="AI50" s="15">
        <f>AE50/BBMData!O50</f>
        <v>0.95539895096623051</v>
      </c>
      <c r="AK50" s="40">
        <f t="shared" si="8"/>
        <v>0.93796081771312267</v>
      </c>
      <c r="AL50" s="40">
        <f t="shared" si="9"/>
        <v>0.95863002779363682</v>
      </c>
      <c r="AM50" s="40">
        <f t="shared" si="10"/>
        <v>0.95539895096623051</v>
      </c>
    </row>
    <row r="51" spans="1:39" x14ac:dyDescent="0.25">
      <c r="A51" s="14" t="s">
        <v>60</v>
      </c>
      <c r="B51" s="14">
        <v>1123887600</v>
      </c>
      <c r="C51" s="15">
        <f>BBMData!O51</f>
        <v>6200000000000000</v>
      </c>
      <c r="D51" s="14">
        <f>'230'!C51*Notes!$C$4*MultiCalib!$C$27</f>
        <v>0</v>
      </c>
      <c r="E51" s="14">
        <f>'301'!C51*Notes!$C$4*MultiCalib!$D$28</f>
        <v>0</v>
      </c>
      <c r="F51" s="14">
        <f>'303'!C51*Notes!$C$4*MultiCalib!$E$29</f>
        <v>0</v>
      </c>
      <c r="G51" s="14">
        <f>'307'!C51*Notes!$C$4*MultiCalib!$F$30</f>
        <v>0</v>
      </c>
      <c r="H51" s="14">
        <f>'309'!C51*Notes!$C$4*MultiCalib!$G$31</f>
        <v>0</v>
      </c>
      <c r="I51" s="14">
        <f t="shared" si="4"/>
        <v>0</v>
      </c>
      <c r="J51" s="40">
        <f>I51/BBMData!D51</f>
        <v>0</v>
      </c>
      <c r="K51" s="14">
        <f t="shared" si="0"/>
        <v>1</v>
      </c>
      <c r="L51" s="40">
        <f>BBMData!Q51-J51</f>
        <v>1</v>
      </c>
      <c r="M51" s="14">
        <f>'230'!C51*Notes!$C$4*MultiCalib!$C$14</f>
        <v>0</v>
      </c>
      <c r="N51" s="14">
        <f>'301'!C51*Notes!$C$4*MultiCalib!$D$15+'303'!C51*Notes!$C$4*MultiCalib!$D$16</f>
        <v>0</v>
      </c>
      <c r="O51" s="14">
        <f>'303'!C51*Notes!$C$4*MultiCalib!$E$16</f>
        <v>0</v>
      </c>
      <c r="P51" s="14">
        <f>'307'!C51*Notes!$C$4*MultiCalib!$F$17+'309'!C51*Notes!$C$4*MultiCalib!$F$18</f>
        <v>0</v>
      </c>
      <c r="Q51" s="14">
        <f>'309'!C51*Notes!$C$4*MultiCalib!$G$18</f>
        <v>0</v>
      </c>
      <c r="R51" s="14">
        <f t="shared" si="5"/>
        <v>0</v>
      </c>
      <c r="S51" s="37">
        <f>R51/BBMData!D51</f>
        <v>0</v>
      </c>
      <c r="T51" s="14">
        <f t="shared" si="6"/>
        <v>1</v>
      </c>
      <c r="U51" s="37">
        <f>BBMData!Q51-S51</f>
        <v>1</v>
      </c>
      <c r="W51" s="15">
        <f>'230'!C51*Notes!$C$4*MultiCalib!$C$35</f>
        <v>0</v>
      </c>
      <c r="X51" s="14">
        <f>'301'!C51*Notes!$C$4*MultiCalib!$D$36+'303'!C51*Notes!$C$4*MultiCalib!$D$37</f>
        <v>0</v>
      </c>
      <c r="Y51" s="14">
        <f>'303'!C51*Notes!$C$4*MultiCalib!$E$37</f>
        <v>0</v>
      </c>
      <c r="Z51" s="15">
        <f>'307'!C51*Notes!$C$4*MultiCalib!$F$38+'309'!C51*Notes!$C$4*MultiCalib!$F$39</f>
        <v>0</v>
      </c>
      <c r="AA51" s="14">
        <f>'309'!C51*Notes!$C$4*MultiCalib!$G$39</f>
        <v>0</v>
      </c>
      <c r="AB51" s="14">
        <f t="shared" si="7"/>
        <v>0</v>
      </c>
      <c r="AC51" s="15">
        <f>AB51/BBMData!D51</f>
        <v>0</v>
      </c>
      <c r="AD51" s="14">
        <f t="shared" si="2"/>
        <v>1</v>
      </c>
      <c r="AE51" s="15"/>
      <c r="AF51" s="37">
        <f>BBMData!Q51-BLMLossSum!AC51</f>
        <v>1</v>
      </c>
      <c r="AI51" s="15">
        <f>AE51/BBMData!O51</f>
        <v>0</v>
      </c>
      <c r="AK51" s="40">
        <f t="shared" si="8"/>
        <v>1</v>
      </c>
      <c r="AL51" s="40">
        <f t="shared" si="9"/>
        <v>1</v>
      </c>
      <c r="AM51" s="40">
        <f t="shared" si="10"/>
        <v>1</v>
      </c>
    </row>
    <row r="52" spans="1:39" x14ac:dyDescent="0.25">
      <c r="A52" s="14" t="s">
        <v>61</v>
      </c>
      <c r="B52" s="14">
        <v>1124492400</v>
      </c>
      <c r="C52" s="15">
        <f>BBMData!O52</f>
        <v>1500000000000</v>
      </c>
      <c r="D52" s="14">
        <f>'230'!C52*Notes!$C$4*MultiCalib!$C$27</f>
        <v>0</v>
      </c>
      <c r="E52" s="14">
        <f>'301'!C52*Notes!$C$4*MultiCalib!$D$28</f>
        <v>0</v>
      </c>
      <c r="F52" s="14">
        <f>'303'!C52*Notes!$C$4*MultiCalib!$E$29</f>
        <v>0</v>
      </c>
      <c r="G52" s="14">
        <f>'307'!C52*Notes!$C$4*MultiCalib!$F$30</f>
        <v>0</v>
      </c>
      <c r="H52" s="14">
        <f>'309'!C52*Notes!$C$4*MultiCalib!$G$31</f>
        <v>0</v>
      </c>
      <c r="I52" s="14">
        <f t="shared" si="4"/>
        <v>0</v>
      </c>
      <c r="J52" s="40">
        <f>I52/BBMData!D52</f>
        <v>0</v>
      </c>
      <c r="K52" s="14">
        <f t="shared" si="0"/>
        <v>1</v>
      </c>
      <c r="L52" s="40">
        <f>BBMData!Q52-J52</f>
        <v>1</v>
      </c>
      <c r="M52" s="14">
        <f>'230'!C52*Notes!$C$4*MultiCalib!$C$14</f>
        <v>0</v>
      </c>
      <c r="N52" s="14">
        <f>'301'!C52*Notes!$C$4*MultiCalib!$D$15+'303'!C52*Notes!$C$4*MultiCalib!$D$16</f>
        <v>0</v>
      </c>
      <c r="O52" s="14">
        <f>'303'!C52*Notes!$C$4*MultiCalib!$E$16</f>
        <v>0</v>
      </c>
      <c r="P52" s="14">
        <f>'307'!C52*Notes!$C$4*MultiCalib!$F$17+'309'!C52*Notes!$C$4*MultiCalib!$F$18</f>
        <v>0</v>
      </c>
      <c r="Q52" s="14">
        <f>'309'!C52*Notes!$C$4*MultiCalib!$G$18</f>
        <v>0</v>
      </c>
      <c r="R52" s="14">
        <f t="shared" si="5"/>
        <v>0</v>
      </c>
      <c r="S52" s="37">
        <f>R52/BBMData!D52</f>
        <v>0</v>
      </c>
      <c r="T52" s="14">
        <f t="shared" si="6"/>
        <v>1</v>
      </c>
      <c r="U52" s="37">
        <f>BBMData!Q52-S52</f>
        <v>1</v>
      </c>
      <c r="W52" s="15">
        <f>'230'!C52*Notes!$C$4*MultiCalib!$C$35</f>
        <v>0</v>
      </c>
      <c r="X52" s="14">
        <f>'301'!C52*Notes!$C$4*MultiCalib!$D$36+'303'!C52*Notes!$C$4*MultiCalib!$D$37</f>
        <v>0</v>
      </c>
      <c r="Y52" s="14">
        <f>'303'!C52*Notes!$C$4*MultiCalib!$E$37</f>
        <v>0</v>
      </c>
      <c r="Z52" s="15">
        <f>'307'!C52*Notes!$C$4*MultiCalib!$F$38+'309'!C52*Notes!$C$4*MultiCalib!$F$39</f>
        <v>0</v>
      </c>
      <c r="AA52" s="14">
        <f>'309'!C52*Notes!$C$4*MultiCalib!$G$39</f>
        <v>0</v>
      </c>
      <c r="AB52" s="14">
        <f t="shared" si="7"/>
        <v>0</v>
      </c>
      <c r="AC52" s="15">
        <f>AB52/BBMData!D52</f>
        <v>0</v>
      </c>
      <c r="AD52" s="14">
        <f t="shared" si="2"/>
        <v>1</v>
      </c>
      <c r="AE52" s="15"/>
      <c r="AF52" s="37">
        <f>BBMData!Q52-BLMLossSum!AC52</f>
        <v>1</v>
      </c>
      <c r="AI52" s="15">
        <f>AE52/BBMData!O52</f>
        <v>0</v>
      </c>
      <c r="AK52" s="40">
        <f t="shared" si="8"/>
        <v>1</v>
      </c>
      <c r="AL52" s="40">
        <f t="shared" si="9"/>
        <v>1</v>
      </c>
      <c r="AM52" s="40">
        <f t="shared" si="10"/>
        <v>1</v>
      </c>
    </row>
    <row r="53" spans="1:39" x14ac:dyDescent="0.25">
      <c r="A53" s="14" t="s">
        <v>62</v>
      </c>
      <c r="B53" s="14">
        <v>1125097200</v>
      </c>
      <c r="C53" s="15">
        <f>BBMData!O53</f>
        <v>509000000000</v>
      </c>
      <c r="D53" s="14">
        <f>'230'!C53*Notes!$C$4*MultiCalib!$C$27</f>
        <v>0</v>
      </c>
      <c r="E53" s="14">
        <f>'301'!C53*Notes!$C$4*MultiCalib!$D$28</f>
        <v>0</v>
      </c>
      <c r="F53" s="14">
        <f>'303'!C53*Notes!$C$4*MultiCalib!$E$29</f>
        <v>0</v>
      </c>
      <c r="G53" s="14">
        <f>'307'!C53*Notes!$C$4*MultiCalib!$F$30</f>
        <v>0</v>
      </c>
      <c r="H53" s="14">
        <f>'309'!C53*Notes!$C$4*MultiCalib!$G$31</f>
        <v>0</v>
      </c>
      <c r="I53" s="14">
        <f t="shared" si="4"/>
        <v>0</v>
      </c>
      <c r="J53" s="40">
        <f>I53/BBMData!D53</f>
        <v>0</v>
      </c>
      <c r="K53" s="14">
        <f t="shared" si="0"/>
        <v>1</v>
      </c>
      <c r="L53" s="40">
        <f>BBMData!Q53-J53</f>
        <v>1</v>
      </c>
      <c r="M53" s="14">
        <f>'230'!C53*Notes!$C$4*MultiCalib!$C$14</f>
        <v>0</v>
      </c>
      <c r="N53" s="14">
        <f>'301'!C53*Notes!$C$4*MultiCalib!$D$15+'303'!C53*Notes!$C$4*MultiCalib!$D$16</f>
        <v>0</v>
      </c>
      <c r="O53" s="14">
        <f>'303'!C53*Notes!$C$4*MultiCalib!$E$16</f>
        <v>0</v>
      </c>
      <c r="P53" s="14">
        <f>'307'!C53*Notes!$C$4*MultiCalib!$F$17+'309'!C53*Notes!$C$4*MultiCalib!$F$18</f>
        <v>0</v>
      </c>
      <c r="Q53" s="14">
        <f>'309'!C53*Notes!$C$4*MultiCalib!$G$18</f>
        <v>0</v>
      </c>
      <c r="R53" s="14">
        <f t="shared" si="5"/>
        <v>0</v>
      </c>
      <c r="S53" s="37">
        <f>R53/BBMData!D53</f>
        <v>0</v>
      </c>
      <c r="T53" s="14">
        <f t="shared" si="6"/>
        <v>1</v>
      </c>
      <c r="U53" s="37">
        <f>BBMData!Q53-S53</f>
        <v>1</v>
      </c>
      <c r="W53" s="15">
        <f>'230'!C53*Notes!$C$4*MultiCalib!$C$35</f>
        <v>0</v>
      </c>
      <c r="X53" s="14">
        <f>'301'!C53*Notes!$C$4*MultiCalib!$D$36+'303'!C53*Notes!$C$4*MultiCalib!$D$37</f>
        <v>0</v>
      </c>
      <c r="Y53" s="14">
        <f>'303'!C53*Notes!$C$4*MultiCalib!$E$37</f>
        <v>0</v>
      </c>
      <c r="Z53" s="15">
        <f>'307'!C53*Notes!$C$4*MultiCalib!$F$38+'309'!C53*Notes!$C$4*MultiCalib!$F$39</f>
        <v>0</v>
      </c>
      <c r="AA53" s="14">
        <f>'309'!C53*Notes!$C$4*MultiCalib!$G$39</f>
        <v>0</v>
      </c>
      <c r="AB53" s="14">
        <f t="shared" si="7"/>
        <v>0</v>
      </c>
      <c r="AC53" s="15">
        <f>AB53/BBMData!D53</f>
        <v>0</v>
      </c>
      <c r="AD53" s="14">
        <f t="shared" si="2"/>
        <v>1</v>
      </c>
      <c r="AE53" s="15"/>
      <c r="AF53" s="37">
        <f>BBMData!Q53-BLMLossSum!AC53</f>
        <v>1</v>
      </c>
      <c r="AI53" s="15">
        <f>AE53/BBMData!O53</f>
        <v>0</v>
      </c>
      <c r="AK53" s="40">
        <f t="shared" si="8"/>
        <v>1</v>
      </c>
      <c r="AL53" s="40">
        <f t="shared" si="9"/>
        <v>1</v>
      </c>
      <c r="AM53" s="40">
        <f t="shared" si="10"/>
        <v>1</v>
      </c>
    </row>
    <row r="54" spans="1:39" x14ac:dyDescent="0.25">
      <c r="A54" s="14" t="s">
        <v>63</v>
      </c>
      <c r="B54" s="14">
        <v>1125702000</v>
      </c>
      <c r="C54" s="15">
        <f>BBMData!O54</f>
        <v>139000000000</v>
      </c>
      <c r="D54" s="14">
        <f>'230'!C54*Notes!$C$4*MultiCalib!$C$27</f>
        <v>0</v>
      </c>
      <c r="E54" s="14">
        <f>'301'!C54*Notes!$C$4*MultiCalib!$D$28</f>
        <v>0</v>
      </c>
      <c r="F54" s="14">
        <f>'303'!C54*Notes!$C$4*MultiCalib!$E$29</f>
        <v>0</v>
      </c>
      <c r="G54" s="14">
        <f>'307'!C54*Notes!$C$4*MultiCalib!$F$30</f>
        <v>0</v>
      </c>
      <c r="H54" s="14">
        <f>'309'!C54*Notes!$C$4*MultiCalib!$G$31</f>
        <v>0</v>
      </c>
      <c r="I54" s="14">
        <f t="shared" si="4"/>
        <v>0</v>
      </c>
      <c r="J54" s="40">
        <f>I54/BBMData!D54</f>
        <v>0</v>
      </c>
      <c r="K54" s="14">
        <f t="shared" si="0"/>
        <v>1</v>
      </c>
      <c r="L54" s="40">
        <f>BBMData!Q54-J54</f>
        <v>1</v>
      </c>
      <c r="M54" s="14">
        <f>'230'!C54*Notes!$C$4*MultiCalib!$C$14</f>
        <v>0</v>
      </c>
      <c r="N54" s="14">
        <f>'301'!C54*Notes!$C$4*MultiCalib!$D$15+'303'!C54*Notes!$C$4*MultiCalib!$D$16</f>
        <v>0</v>
      </c>
      <c r="O54" s="14">
        <f>'303'!C54*Notes!$C$4*MultiCalib!$E$16</f>
        <v>0</v>
      </c>
      <c r="P54" s="14">
        <f>'307'!C54*Notes!$C$4*MultiCalib!$F$17+'309'!C54*Notes!$C$4*MultiCalib!$F$18</f>
        <v>0</v>
      </c>
      <c r="Q54" s="14">
        <f>'309'!C54*Notes!$C$4*MultiCalib!$G$18</f>
        <v>0</v>
      </c>
      <c r="R54" s="14">
        <f t="shared" si="5"/>
        <v>0</v>
      </c>
      <c r="S54" s="37">
        <f>R54/BBMData!D54</f>
        <v>0</v>
      </c>
      <c r="T54" s="14">
        <f t="shared" si="6"/>
        <v>1</v>
      </c>
      <c r="U54" s="37">
        <f>BBMData!Q54-S54</f>
        <v>1</v>
      </c>
      <c r="W54" s="15">
        <f>'230'!C54*Notes!$C$4*MultiCalib!$C$35</f>
        <v>0</v>
      </c>
      <c r="X54" s="14">
        <f>'301'!C54*Notes!$C$4*MultiCalib!$D$36+'303'!C54*Notes!$C$4*MultiCalib!$D$37</f>
        <v>0</v>
      </c>
      <c r="Y54" s="14">
        <f>'303'!C54*Notes!$C$4*MultiCalib!$E$37</f>
        <v>0</v>
      </c>
      <c r="Z54" s="15">
        <f>'307'!C54*Notes!$C$4*MultiCalib!$F$38+'309'!C54*Notes!$C$4*MultiCalib!$F$39</f>
        <v>0</v>
      </c>
      <c r="AA54" s="14">
        <f>'309'!C54*Notes!$C$4*MultiCalib!$G$39</f>
        <v>0</v>
      </c>
      <c r="AB54" s="14">
        <f t="shared" si="7"/>
        <v>0</v>
      </c>
      <c r="AC54" s="15">
        <f>AB54/BBMData!D54</f>
        <v>0</v>
      </c>
      <c r="AD54" s="14">
        <f t="shared" si="2"/>
        <v>1</v>
      </c>
      <c r="AE54" s="15"/>
      <c r="AF54" s="37">
        <f>BBMData!Q54-BLMLossSum!AC54</f>
        <v>1</v>
      </c>
      <c r="AI54" s="15">
        <f>AE54/BBMData!O54</f>
        <v>0</v>
      </c>
      <c r="AK54" s="40">
        <f t="shared" si="8"/>
        <v>1</v>
      </c>
      <c r="AL54" s="40">
        <f t="shared" si="9"/>
        <v>1</v>
      </c>
      <c r="AM54" s="40">
        <f t="shared" si="10"/>
        <v>1</v>
      </c>
    </row>
    <row r="55" spans="1:39" x14ac:dyDescent="0.25">
      <c r="A55" s="14" t="s">
        <v>64</v>
      </c>
      <c r="B55" s="14">
        <v>1126306800</v>
      </c>
      <c r="C55" s="15">
        <f>BBMData!O55</f>
        <v>152000000000</v>
      </c>
      <c r="D55" s="14">
        <f>'230'!C55*Notes!$C$4*MultiCalib!$C$27</f>
        <v>0</v>
      </c>
      <c r="E55" s="14">
        <f>'301'!C55*Notes!$C$4*MultiCalib!$D$28</f>
        <v>0</v>
      </c>
      <c r="F55" s="14">
        <f>'303'!C55*Notes!$C$4*MultiCalib!$E$29</f>
        <v>0</v>
      </c>
      <c r="G55" s="14">
        <f>'307'!C55*Notes!$C$4*MultiCalib!$F$30</f>
        <v>0</v>
      </c>
      <c r="H55" s="14">
        <f>'309'!C55*Notes!$C$4*MultiCalib!$G$31</f>
        <v>0</v>
      </c>
      <c r="I55" s="14">
        <f t="shared" si="4"/>
        <v>0</v>
      </c>
      <c r="J55" s="40">
        <f>I55/BBMData!D55</f>
        <v>0</v>
      </c>
      <c r="K55" s="14">
        <f t="shared" si="0"/>
        <v>1</v>
      </c>
      <c r="L55" s="40">
        <f>BBMData!Q55-J55</f>
        <v>1</v>
      </c>
      <c r="M55" s="14">
        <f>'230'!C55*Notes!$C$4*MultiCalib!$C$14</f>
        <v>0</v>
      </c>
      <c r="N55" s="14">
        <f>'301'!C55*Notes!$C$4*MultiCalib!$D$15+'303'!C55*Notes!$C$4*MultiCalib!$D$16</f>
        <v>0</v>
      </c>
      <c r="O55" s="14">
        <f>'303'!C55*Notes!$C$4*MultiCalib!$E$16</f>
        <v>0</v>
      </c>
      <c r="P55" s="14">
        <f>'307'!C55*Notes!$C$4*MultiCalib!$F$17+'309'!C55*Notes!$C$4*MultiCalib!$F$18</f>
        <v>0</v>
      </c>
      <c r="Q55" s="14">
        <f>'309'!C55*Notes!$C$4*MultiCalib!$G$18</f>
        <v>0</v>
      </c>
      <c r="R55" s="14">
        <f t="shared" si="5"/>
        <v>0</v>
      </c>
      <c r="S55" s="37">
        <f>R55/BBMData!D55</f>
        <v>0</v>
      </c>
      <c r="T55" s="14">
        <f t="shared" si="6"/>
        <v>1</v>
      </c>
      <c r="U55" s="37">
        <f>BBMData!Q55-S55</f>
        <v>1</v>
      </c>
      <c r="W55" s="15">
        <f>'230'!C55*Notes!$C$4*MultiCalib!$C$35</f>
        <v>0</v>
      </c>
      <c r="X55" s="14">
        <f>'301'!C55*Notes!$C$4*MultiCalib!$D$36+'303'!C55*Notes!$C$4*MultiCalib!$D$37</f>
        <v>0</v>
      </c>
      <c r="Y55" s="14">
        <f>'303'!C55*Notes!$C$4*MultiCalib!$E$37</f>
        <v>0</v>
      </c>
      <c r="Z55" s="15">
        <f>'307'!C55*Notes!$C$4*MultiCalib!$F$38+'309'!C55*Notes!$C$4*MultiCalib!$F$39</f>
        <v>0</v>
      </c>
      <c r="AA55" s="14">
        <f>'309'!C55*Notes!$C$4*MultiCalib!$G$39</f>
        <v>0</v>
      </c>
      <c r="AB55" s="14">
        <f t="shared" si="7"/>
        <v>0</v>
      </c>
      <c r="AC55" s="15">
        <f>AB55/BBMData!D55</f>
        <v>0</v>
      </c>
      <c r="AD55" s="14">
        <f t="shared" si="2"/>
        <v>1</v>
      </c>
      <c r="AE55" s="15"/>
      <c r="AF55" s="37">
        <f>BBMData!Q55-BLMLossSum!AC55</f>
        <v>1</v>
      </c>
      <c r="AI55" s="15">
        <f>AE55/BBMData!O55</f>
        <v>0</v>
      </c>
      <c r="AK55" s="40">
        <f t="shared" si="8"/>
        <v>1</v>
      </c>
      <c r="AL55" s="40">
        <f t="shared" si="9"/>
        <v>1</v>
      </c>
      <c r="AM55" s="40">
        <f t="shared" si="10"/>
        <v>1</v>
      </c>
    </row>
    <row r="56" spans="1:39" x14ac:dyDescent="0.25">
      <c r="A56" s="14" t="s">
        <v>65</v>
      </c>
      <c r="B56" s="14">
        <v>1126911600</v>
      </c>
      <c r="C56" s="15">
        <f>BBMData!O56</f>
        <v>1.09E+18</v>
      </c>
      <c r="D56" s="14">
        <f>'230'!C56*Notes!$C$4*MultiCalib!$C$27</f>
        <v>0</v>
      </c>
      <c r="E56" s="14">
        <f>'301'!C56*Notes!$C$4*MultiCalib!$D$28</f>
        <v>0</v>
      </c>
      <c r="F56" s="14">
        <f>'303'!C56*Notes!$C$4*MultiCalib!$E$29</f>
        <v>0</v>
      </c>
      <c r="G56" s="14">
        <f>'307'!C56*Notes!$C$4*MultiCalib!$F$30</f>
        <v>0</v>
      </c>
      <c r="H56" s="14">
        <f>'309'!C56*Notes!$C$4*MultiCalib!$G$31</f>
        <v>0</v>
      </c>
      <c r="I56" s="14">
        <f t="shared" si="4"/>
        <v>0</v>
      </c>
      <c r="J56" s="40">
        <f>I56/BBMData!D56</f>
        <v>0</v>
      </c>
      <c r="K56" s="14">
        <f t="shared" si="0"/>
        <v>1</v>
      </c>
      <c r="L56" s="40">
        <f>BBMData!Q56-J56</f>
        <v>1</v>
      </c>
      <c r="M56" s="14">
        <f>'230'!C56*Notes!$C$4*MultiCalib!$C$14</f>
        <v>0</v>
      </c>
      <c r="N56" s="14">
        <f>'301'!C56*Notes!$C$4*MultiCalib!$D$15+'303'!C56*Notes!$C$4*MultiCalib!$D$16</f>
        <v>0</v>
      </c>
      <c r="O56" s="14">
        <f>'303'!C56*Notes!$C$4*MultiCalib!$E$16</f>
        <v>0</v>
      </c>
      <c r="P56" s="14">
        <f>'307'!C56*Notes!$C$4*MultiCalib!$F$17+'309'!C56*Notes!$C$4*MultiCalib!$F$18</f>
        <v>0</v>
      </c>
      <c r="Q56" s="14">
        <f>'309'!C56*Notes!$C$4*MultiCalib!$G$18</f>
        <v>0</v>
      </c>
      <c r="R56" s="14">
        <f t="shared" si="5"/>
        <v>0</v>
      </c>
      <c r="S56" s="37">
        <f>R56/BBMData!D56</f>
        <v>0</v>
      </c>
      <c r="T56" s="14">
        <f t="shared" si="6"/>
        <v>1</v>
      </c>
      <c r="U56" s="37">
        <f>BBMData!Q56-S56</f>
        <v>1</v>
      </c>
      <c r="W56" s="15">
        <f>'230'!C56*Notes!$C$4*MultiCalib!$C$35</f>
        <v>0</v>
      </c>
      <c r="X56" s="14">
        <f>'301'!C56*Notes!$C$4*MultiCalib!$D$36+'303'!C56*Notes!$C$4*MultiCalib!$D$37</f>
        <v>0</v>
      </c>
      <c r="Y56" s="14">
        <f>'303'!C56*Notes!$C$4*MultiCalib!$E$37</f>
        <v>0</v>
      </c>
      <c r="Z56" s="15">
        <f>'307'!C56*Notes!$C$4*MultiCalib!$F$38+'309'!C56*Notes!$C$4*MultiCalib!$F$39</f>
        <v>0</v>
      </c>
      <c r="AA56" s="14">
        <f>'309'!C56*Notes!$C$4*MultiCalib!$G$39</f>
        <v>0</v>
      </c>
      <c r="AB56" s="14">
        <f t="shared" si="7"/>
        <v>0</v>
      </c>
      <c r="AC56" s="15">
        <f>AB56/BBMData!D56</f>
        <v>0</v>
      </c>
      <c r="AD56" s="14">
        <f t="shared" si="2"/>
        <v>1</v>
      </c>
      <c r="AE56" s="15"/>
      <c r="AF56" s="37">
        <f>BBMData!Q56-BLMLossSum!AC56</f>
        <v>1</v>
      </c>
      <c r="AI56" s="15">
        <f>AE56/BBMData!O56</f>
        <v>0</v>
      </c>
      <c r="AK56" s="40">
        <f t="shared" si="8"/>
        <v>1</v>
      </c>
      <c r="AL56" s="40">
        <f t="shared" si="9"/>
        <v>1</v>
      </c>
      <c r="AM56" s="40">
        <f t="shared" si="10"/>
        <v>1</v>
      </c>
    </row>
    <row r="57" spans="1:39" x14ac:dyDescent="0.25">
      <c r="A57" s="14" t="s">
        <v>66</v>
      </c>
      <c r="B57" s="14">
        <v>1127516400</v>
      </c>
      <c r="C57" s="15">
        <f>BBMData!O57</f>
        <v>1.82E+18</v>
      </c>
      <c r="D57" s="14">
        <f>'230'!C57*Notes!$C$4*MultiCalib!$C$27</f>
        <v>0</v>
      </c>
      <c r="E57" s="14">
        <f>'301'!C57*Notes!$C$4*MultiCalib!$D$28</f>
        <v>0</v>
      </c>
      <c r="F57" s="14">
        <f>'303'!C57*Notes!$C$4*MultiCalib!$E$29</f>
        <v>0</v>
      </c>
      <c r="G57" s="14">
        <f>'307'!C57*Notes!$C$4*MultiCalib!$F$30</f>
        <v>0</v>
      </c>
      <c r="H57" s="14">
        <f>'309'!C57*Notes!$C$4*MultiCalib!$G$31</f>
        <v>0</v>
      </c>
      <c r="I57" s="14">
        <f t="shared" si="4"/>
        <v>0</v>
      </c>
      <c r="J57" s="40">
        <f>I57/BBMData!D57</f>
        <v>0</v>
      </c>
      <c r="K57" s="14">
        <f t="shared" si="0"/>
        <v>1</v>
      </c>
      <c r="L57" s="40">
        <f>BBMData!Q57-J57</f>
        <v>1</v>
      </c>
      <c r="M57" s="14">
        <f>'230'!C57*Notes!$C$4*MultiCalib!$C$14</f>
        <v>0</v>
      </c>
      <c r="N57" s="14">
        <f>'301'!C57*Notes!$C$4*MultiCalib!$D$15+'303'!C57*Notes!$C$4*MultiCalib!$D$16</f>
        <v>0</v>
      </c>
      <c r="O57" s="14">
        <f>'303'!C57*Notes!$C$4*MultiCalib!$E$16</f>
        <v>0</v>
      </c>
      <c r="P57" s="14">
        <f>'307'!C57*Notes!$C$4*MultiCalib!$F$17+'309'!C57*Notes!$C$4*MultiCalib!$F$18</f>
        <v>0</v>
      </c>
      <c r="Q57" s="14">
        <f>'309'!C57*Notes!$C$4*MultiCalib!$G$18</f>
        <v>0</v>
      </c>
      <c r="R57" s="14">
        <f t="shared" si="5"/>
        <v>0</v>
      </c>
      <c r="S57" s="37">
        <f>R57/BBMData!D57</f>
        <v>0</v>
      </c>
      <c r="T57" s="14">
        <f t="shared" si="6"/>
        <v>1</v>
      </c>
      <c r="U57" s="37">
        <f>BBMData!Q57-S57</f>
        <v>1</v>
      </c>
      <c r="W57" s="15">
        <f>'230'!C57*Notes!$C$4*MultiCalib!$C$35</f>
        <v>0</v>
      </c>
      <c r="X57" s="14">
        <f>'301'!C57*Notes!$C$4*MultiCalib!$D$36+'303'!C57*Notes!$C$4*MultiCalib!$D$37</f>
        <v>0</v>
      </c>
      <c r="Y57" s="14">
        <f>'303'!C57*Notes!$C$4*MultiCalib!$E$37</f>
        <v>0</v>
      </c>
      <c r="Z57" s="15">
        <f>'307'!C57*Notes!$C$4*MultiCalib!$F$38+'309'!C57*Notes!$C$4*MultiCalib!$F$39</f>
        <v>0</v>
      </c>
      <c r="AA57" s="14">
        <f>'309'!C57*Notes!$C$4*MultiCalib!$G$39</f>
        <v>0</v>
      </c>
      <c r="AB57" s="14">
        <f t="shared" si="7"/>
        <v>0</v>
      </c>
      <c r="AC57" s="15">
        <f>AB57/BBMData!D57</f>
        <v>0</v>
      </c>
      <c r="AD57" s="14">
        <f t="shared" si="2"/>
        <v>1</v>
      </c>
      <c r="AE57" s="15"/>
      <c r="AF57" s="37">
        <f>BBMData!Q57-BLMLossSum!AC57</f>
        <v>1</v>
      </c>
      <c r="AI57" s="15">
        <f>AE57/BBMData!O57</f>
        <v>0</v>
      </c>
      <c r="AK57" s="40">
        <f t="shared" si="8"/>
        <v>1</v>
      </c>
      <c r="AL57" s="40">
        <f t="shared" si="9"/>
        <v>1</v>
      </c>
      <c r="AM57" s="40">
        <f t="shared" si="10"/>
        <v>1</v>
      </c>
    </row>
    <row r="58" spans="1:39" x14ac:dyDescent="0.25">
      <c r="A58" s="14" t="s">
        <v>67</v>
      </c>
      <c r="B58" s="14">
        <v>1128121200</v>
      </c>
      <c r="C58" s="15">
        <f>BBMData!O58</f>
        <v>5.889635E+17</v>
      </c>
      <c r="D58" s="14">
        <f>'230'!C58*Notes!$C$4*MultiCalib!$C$27</f>
        <v>0</v>
      </c>
      <c r="E58" s="14">
        <f>'301'!C58*Notes!$C$4*MultiCalib!$D$28</f>
        <v>0</v>
      </c>
      <c r="F58" s="14">
        <f>'303'!C58*Notes!$C$4*MultiCalib!$E$29</f>
        <v>0</v>
      </c>
      <c r="G58" s="14">
        <f>'307'!C58*Notes!$C$4*MultiCalib!$F$30</f>
        <v>0</v>
      </c>
      <c r="H58" s="14">
        <f>'309'!C58*Notes!$C$4*MultiCalib!$G$31</f>
        <v>0</v>
      </c>
      <c r="I58" s="14">
        <f t="shared" si="4"/>
        <v>0</v>
      </c>
      <c r="J58" s="40">
        <f>I58/BBMData!D58</f>
        <v>0</v>
      </c>
      <c r="K58" s="14">
        <f t="shared" si="0"/>
        <v>1</v>
      </c>
      <c r="L58" s="40">
        <f>BBMData!Q58-J58</f>
        <v>0.99993803056027164</v>
      </c>
      <c r="M58" s="14">
        <f>'230'!C58*Notes!$C$4*MultiCalib!$C$14</f>
        <v>0</v>
      </c>
      <c r="N58" s="14">
        <f>'301'!C58*Notes!$C$4*MultiCalib!$D$15+'303'!C58*Notes!$C$4*MultiCalib!$D$16</f>
        <v>0</v>
      </c>
      <c r="O58" s="14">
        <f>'303'!C58*Notes!$C$4*MultiCalib!$E$16</f>
        <v>0</v>
      </c>
      <c r="P58" s="14">
        <f>'307'!C58*Notes!$C$4*MultiCalib!$F$17+'309'!C58*Notes!$C$4*MultiCalib!$F$18</f>
        <v>0</v>
      </c>
      <c r="Q58" s="14">
        <f>'309'!C58*Notes!$C$4*MultiCalib!$G$18</f>
        <v>0</v>
      </c>
      <c r="R58" s="14">
        <f t="shared" si="5"/>
        <v>0</v>
      </c>
      <c r="S58" s="37">
        <f>R58/BBMData!D58</f>
        <v>0</v>
      </c>
      <c r="T58" s="14">
        <f t="shared" si="6"/>
        <v>1</v>
      </c>
      <c r="U58" s="37">
        <f>BBMData!Q58-S58</f>
        <v>0.99993803056027164</v>
      </c>
      <c r="W58" s="15">
        <f>'230'!C58*Notes!$C$4*MultiCalib!$C$35</f>
        <v>0</v>
      </c>
      <c r="X58" s="14">
        <f>'301'!C58*Notes!$C$4*MultiCalib!$D$36+'303'!C58*Notes!$C$4*MultiCalib!$D$37</f>
        <v>0</v>
      </c>
      <c r="Y58" s="14">
        <f>'303'!C58*Notes!$C$4*MultiCalib!$E$37</f>
        <v>0</v>
      </c>
      <c r="Z58" s="15">
        <f>'307'!C58*Notes!$C$4*MultiCalib!$F$38+'309'!C58*Notes!$C$4*MultiCalib!$F$39</f>
        <v>0</v>
      </c>
      <c r="AA58" s="14">
        <f>'309'!C58*Notes!$C$4*MultiCalib!$G$39</f>
        <v>0</v>
      </c>
      <c r="AB58" s="14">
        <f t="shared" si="7"/>
        <v>0</v>
      </c>
      <c r="AC58" s="15">
        <f>AB58/BBMData!D58</f>
        <v>0</v>
      </c>
      <c r="AD58" s="14">
        <f t="shared" si="2"/>
        <v>1</v>
      </c>
      <c r="AE58" s="15"/>
      <c r="AF58" s="37">
        <f>BBMData!Q58-BLMLossSum!AC58</f>
        <v>0.99993803056027164</v>
      </c>
      <c r="AI58" s="15">
        <f>AE58/BBMData!O58</f>
        <v>0</v>
      </c>
      <c r="AK58" s="40">
        <f t="shared" si="8"/>
        <v>1</v>
      </c>
      <c r="AL58" s="40">
        <f t="shared" si="9"/>
        <v>1</v>
      </c>
      <c r="AM58" s="40">
        <f t="shared" si="10"/>
        <v>1</v>
      </c>
    </row>
    <row r="59" spans="1:39" x14ac:dyDescent="0.25">
      <c r="A59" s="14" t="s">
        <v>68</v>
      </c>
      <c r="B59" s="14">
        <v>1128726000</v>
      </c>
      <c r="C59" s="15">
        <f>BBMData!O59</f>
        <v>4420000000000</v>
      </c>
      <c r="D59" s="14">
        <f>'230'!C59*Notes!$C$4*MultiCalib!$C$27</f>
        <v>0</v>
      </c>
      <c r="E59" s="14">
        <f>'301'!C59*Notes!$C$4*MultiCalib!$D$28</f>
        <v>0</v>
      </c>
      <c r="F59" s="14">
        <f>'303'!C59*Notes!$C$4*MultiCalib!$E$29</f>
        <v>0</v>
      </c>
      <c r="G59" s="14">
        <f>'307'!C59*Notes!$C$4*MultiCalib!$F$30</f>
        <v>0</v>
      </c>
      <c r="H59" s="14">
        <f>'309'!C59*Notes!$C$4*MultiCalib!$G$31</f>
        <v>0</v>
      </c>
      <c r="I59" s="14">
        <f t="shared" si="4"/>
        <v>0</v>
      </c>
      <c r="J59" s="40">
        <f>I59/BBMData!D59</f>
        <v>0</v>
      </c>
      <c r="K59" s="14">
        <f t="shared" si="0"/>
        <v>1</v>
      </c>
      <c r="L59" s="40">
        <f>BBMData!Q59-J59</f>
        <v>1</v>
      </c>
      <c r="M59" s="14">
        <f>'230'!C59*Notes!$C$4*MultiCalib!$C$14</f>
        <v>0</v>
      </c>
      <c r="N59" s="14">
        <f>'301'!C59*Notes!$C$4*MultiCalib!$D$15+'303'!C59*Notes!$C$4*MultiCalib!$D$16</f>
        <v>0</v>
      </c>
      <c r="O59" s="14">
        <f>'303'!C59*Notes!$C$4*MultiCalib!$E$16</f>
        <v>0</v>
      </c>
      <c r="P59" s="14">
        <f>'307'!C59*Notes!$C$4*MultiCalib!$F$17+'309'!C59*Notes!$C$4*MultiCalib!$F$18</f>
        <v>0</v>
      </c>
      <c r="Q59" s="14">
        <f>'309'!C59*Notes!$C$4*MultiCalib!$G$18</f>
        <v>0</v>
      </c>
      <c r="R59" s="14">
        <f t="shared" si="5"/>
        <v>0</v>
      </c>
      <c r="S59" s="37">
        <f>R59/BBMData!D59</f>
        <v>0</v>
      </c>
      <c r="T59" s="14">
        <f t="shared" si="6"/>
        <v>1</v>
      </c>
      <c r="U59" s="37">
        <f>BBMData!Q59-S59</f>
        <v>1</v>
      </c>
      <c r="W59" s="15">
        <f>'230'!C59*Notes!$C$4*MultiCalib!$C$35</f>
        <v>0</v>
      </c>
      <c r="X59" s="14">
        <f>'301'!C59*Notes!$C$4*MultiCalib!$D$36+'303'!C59*Notes!$C$4*MultiCalib!$D$37</f>
        <v>0</v>
      </c>
      <c r="Y59" s="14">
        <f>'303'!C59*Notes!$C$4*MultiCalib!$E$37</f>
        <v>0</v>
      </c>
      <c r="Z59" s="15">
        <f>'307'!C59*Notes!$C$4*MultiCalib!$F$38+'309'!C59*Notes!$C$4*MultiCalib!$F$39</f>
        <v>0</v>
      </c>
      <c r="AA59" s="14">
        <f>'309'!C59*Notes!$C$4*MultiCalib!$G$39</f>
        <v>0</v>
      </c>
      <c r="AB59" s="14">
        <f t="shared" si="7"/>
        <v>0</v>
      </c>
      <c r="AC59" s="15">
        <f>AB59/BBMData!D59</f>
        <v>0</v>
      </c>
      <c r="AD59" s="14">
        <f t="shared" si="2"/>
        <v>1</v>
      </c>
      <c r="AE59" s="15"/>
      <c r="AF59" s="37">
        <f>BBMData!Q59-BLMLossSum!AC59</f>
        <v>1</v>
      </c>
      <c r="AI59" s="15">
        <f>AE59/BBMData!O59</f>
        <v>0</v>
      </c>
      <c r="AK59" s="40">
        <f t="shared" si="8"/>
        <v>1</v>
      </c>
      <c r="AL59" s="40">
        <f t="shared" si="9"/>
        <v>1</v>
      </c>
      <c r="AM59" s="40">
        <f t="shared" si="10"/>
        <v>1</v>
      </c>
    </row>
    <row r="60" spans="1:39" x14ac:dyDescent="0.25">
      <c r="A60" s="14" t="s">
        <v>69</v>
      </c>
      <c r="B60" s="14">
        <v>1129330800</v>
      </c>
      <c r="C60" s="15">
        <f>BBMData!O60</f>
        <v>3043875194865013.5</v>
      </c>
      <c r="D60" s="14">
        <f>'230'!C60*Notes!$C$4*MultiCalib!$C$27</f>
        <v>4071659453869.9956</v>
      </c>
      <c r="E60" s="14">
        <f>'301'!C60*Notes!$C$4*MultiCalib!$D$28</f>
        <v>2756581532436.3013</v>
      </c>
      <c r="F60" s="14">
        <f>'303'!C60*Notes!$C$4*MultiCalib!$E$29</f>
        <v>68791551726839.508</v>
      </c>
      <c r="G60" s="14">
        <f>'307'!C60*Notes!$C$4*MultiCalib!$F$30</f>
        <v>11537858333175.324</v>
      </c>
      <c r="H60" s="14">
        <f>'309'!C60*Notes!$C$4*MultiCalib!$G$31</f>
        <v>107312999466656.25</v>
      </c>
      <c r="I60" s="14">
        <f t="shared" si="4"/>
        <v>194470650512977.37</v>
      </c>
      <c r="J60" s="40">
        <f>I60/BBMData!D60</f>
        <v>6.1154292614143832E-2</v>
      </c>
      <c r="K60" s="14">
        <f t="shared" si="0"/>
        <v>0.93884570738585615</v>
      </c>
      <c r="L60" s="40">
        <f>BBMData!Q60-J60</f>
        <v>0.89603916489057733</v>
      </c>
      <c r="M60" s="14">
        <f>'230'!C60*Notes!$C$4*MultiCalib!$C$14</f>
        <v>4071659453869.9956</v>
      </c>
      <c r="N60" s="14">
        <f>'301'!C60*Notes!$C$4*MultiCalib!$D$15+'303'!C60*Notes!$C$4*MultiCalib!$D$16</f>
        <v>-49590036864882.477</v>
      </c>
      <c r="O60" s="14">
        <f>'303'!C60*Notes!$C$4*MultiCalib!$E$16</f>
        <v>71801659971049.344</v>
      </c>
      <c r="P60" s="14">
        <f>'307'!C60*Notes!$C$4*MultiCalib!$F$17+'309'!C60*Notes!$C$4*MultiCalib!$F$18</f>
        <v>-31481358273438.453</v>
      </c>
      <c r="Q60" s="14">
        <f>'309'!C60*Notes!$C$4*MultiCalib!$G$18</f>
        <v>109934805254489.87</v>
      </c>
      <c r="R60" s="14">
        <f t="shared" si="5"/>
        <v>104736729541088.28</v>
      </c>
      <c r="S60" s="37">
        <f>R60/BBMData!D60</f>
        <v>3.2936078472040338E-2</v>
      </c>
      <c r="T60" s="14">
        <f t="shared" si="6"/>
        <v>0.96706392152795961</v>
      </c>
      <c r="U60" s="37">
        <f>BBMData!Q60-S60</f>
        <v>0.92425737903268079</v>
      </c>
      <c r="W60" s="15">
        <f>'230'!C60*Notes!$C$4*MultiCalib!$C$35</f>
        <v>2942384237098.894</v>
      </c>
      <c r="X60" s="14">
        <f>'301'!C60*Notes!$C$4*MultiCalib!$D$36+'303'!C60*Notes!$C$4*MultiCalib!$D$37</f>
        <v>-51077791306640.531</v>
      </c>
      <c r="Y60" s="14">
        <f>'303'!C60*Notes!$C$4*MultiCalib!$E$37</f>
        <v>110083799842932.67</v>
      </c>
      <c r="Z60" s="15">
        <f>'307'!C60*Notes!$C$4*MultiCalib!$F$38+'309'!C60*Notes!$C$4*MultiCalib!$F$39</f>
        <v>-24229995830904.703</v>
      </c>
      <c r="AA60" s="14">
        <f>'309'!C60*Notes!$C$4*MultiCalib!$G$39</f>
        <v>92882943847410.016</v>
      </c>
      <c r="AB60" s="14">
        <f t="shared" si="7"/>
        <v>130601340789896.34</v>
      </c>
      <c r="AC60" s="15">
        <f>AB60/BBMData!D60</f>
        <v>4.1069604021979983E-2</v>
      </c>
      <c r="AD60" s="14">
        <f t="shared" si="2"/>
        <v>0.95893039597801999</v>
      </c>
      <c r="AE60" s="15">
        <f>BBMData!O60-AB60</f>
        <v>2913273854075117</v>
      </c>
      <c r="AF60" s="37">
        <f>BBMData!Q60-BLMLossSum!AC60</f>
        <v>0.90099525069337927</v>
      </c>
      <c r="AG60" s="14">
        <f t="shared" si="3"/>
        <v>8.4871645488376857E+30</v>
      </c>
      <c r="AH60" s="14">
        <f>AG60/BBMData!R60^2</f>
        <v>8377.4782573683169</v>
      </c>
      <c r="AI60" s="15">
        <f>AE60/BBMData!O60</f>
        <v>0.95709372676967186</v>
      </c>
      <c r="AK60" s="40">
        <f t="shared" si="8"/>
        <v>0.93611083304563625</v>
      </c>
      <c r="AL60" s="40">
        <f t="shared" si="9"/>
        <v>0.96559099081401945</v>
      </c>
      <c r="AM60" s="40">
        <f t="shared" si="10"/>
        <v>0.95709372676967186</v>
      </c>
    </row>
    <row r="61" spans="1:39" x14ac:dyDescent="0.25">
      <c r="A61" s="14" t="s">
        <v>70</v>
      </c>
      <c r="B61" s="14">
        <v>1129935600</v>
      </c>
      <c r="C61" s="15">
        <f>BBMData!O61</f>
        <v>6.9486003805595592E+16</v>
      </c>
      <c r="D61" s="14">
        <f>'230'!C61*Notes!$C$4*MultiCalib!$C$27</f>
        <v>451954199379569.5</v>
      </c>
      <c r="E61" s="14">
        <f>'301'!C61*Notes!$C$4*MultiCalib!$D$28</f>
        <v>74427701375780.141</v>
      </c>
      <c r="F61" s="14">
        <f>'303'!C61*Notes!$C$4*MultiCalib!$E$29</f>
        <v>1053493477873885</v>
      </c>
      <c r="G61" s="14">
        <f>'307'!C61*Notes!$C$4*MultiCalib!$F$30</f>
        <v>25960181249644.477</v>
      </c>
      <c r="H61" s="14">
        <f>'309'!C61*Notes!$C$4*MultiCalib!$G$31</f>
        <v>3263110094893510.5</v>
      </c>
      <c r="I61" s="14">
        <f t="shared" si="4"/>
        <v>4868945654772390</v>
      </c>
      <c r="J61" s="40">
        <f>I61/BBMData!D61</f>
        <v>1.3376224326297774E-2</v>
      </c>
      <c r="K61" s="14">
        <f t="shared" si="0"/>
        <v>0.98662377567370219</v>
      </c>
      <c r="L61" s="40">
        <f>BBMData!Q61-J61</f>
        <v>0.17751939052423957</v>
      </c>
      <c r="M61" s="14">
        <f>'230'!C61*Notes!$C$4*MultiCalib!$C$14</f>
        <v>451954199379569.5</v>
      </c>
      <c r="N61" s="14">
        <f>'301'!C61*Notes!$C$4*MultiCalib!$D$15+'303'!C61*Notes!$C$4*MultiCalib!$D$16</f>
        <v>-711855744084119.37</v>
      </c>
      <c r="O61" s="14">
        <f>'303'!C61*Notes!$C$4*MultiCalib!$E$16</f>
        <v>1099591135556641.5</v>
      </c>
      <c r="P61" s="14">
        <f>'307'!C61*Notes!$C$4*MultiCalib!$F$17+'309'!C61*Notes!$C$4*MultiCalib!$F$18</f>
        <v>-1415855983026356.7</v>
      </c>
      <c r="Q61" s="14">
        <f>'309'!C61*Notes!$C$4*MultiCalib!$G$18</f>
        <v>3342832411627266</v>
      </c>
      <c r="R61" s="14">
        <f t="shared" si="5"/>
        <v>2766666019453001</v>
      </c>
      <c r="S61" s="37">
        <f>R61/BBMData!D61</f>
        <v>7.6007308226730798E-3</v>
      </c>
      <c r="T61" s="14">
        <f t="shared" si="6"/>
        <v>0.9923992691773269</v>
      </c>
      <c r="U61" s="37">
        <f>BBMData!Q61-S61</f>
        <v>0.18329488402786429</v>
      </c>
      <c r="W61" s="15">
        <f>'230'!C61*Notes!$C$4*MultiCalib!$C$35</f>
        <v>326604650317977.25</v>
      </c>
      <c r="X61" s="14">
        <f>'301'!C61*Notes!$C$4*MultiCalib!$D$36+'303'!C61*Notes!$C$4*MultiCalib!$D$37</f>
        <v>-745377050690801.87</v>
      </c>
      <c r="Y61" s="14">
        <f>'303'!C61*Notes!$C$4*MultiCalib!$E$37</f>
        <v>1685854763308911.7</v>
      </c>
      <c r="Z61" s="15">
        <f>'307'!C61*Notes!$C$4*MultiCalib!$F$38+'309'!C61*Notes!$C$4*MultiCalib!$F$39</f>
        <v>-1368827931119600.7</v>
      </c>
      <c r="AA61" s="14">
        <f>'309'!C61*Notes!$C$4*MultiCalib!$G$39</f>
        <v>2824329514767542</v>
      </c>
      <c r="AB61" s="14">
        <f t="shared" si="7"/>
        <v>2722583946584028</v>
      </c>
      <c r="AC61" s="15">
        <f>AB61/BBMData!D61</f>
        <v>7.4796262268791982E-3</v>
      </c>
      <c r="AD61" s="14">
        <f t="shared" si="2"/>
        <v>0.99252037377312086</v>
      </c>
      <c r="AE61" s="15">
        <f>BBMData!O61-AB61</f>
        <v>6.6763419859011568E+16</v>
      </c>
      <c r="AF61" s="37">
        <f>BBMData!Q61-BLMLossSum!AC61</f>
        <v>0.179838956838275</v>
      </c>
      <c r="AG61" s="14">
        <f t="shared" si="3"/>
        <v>4.4573542312706605E+33</v>
      </c>
      <c r="AH61" s="14">
        <f>AG61/BBMData!R61^2</f>
        <v>211.16715908879985</v>
      </c>
      <c r="AI61" s="15">
        <f>AE61/BBMData!O61</f>
        <v>0.96081823968174751</v>
      </c>
      <c r="AK61" s="40">
        <f t="shared" si="8"/>
        <v>0.92992911682769264</v>
      </c>
      <c r="AL61" s="40">
        <f t="shared" si="9"/>
        <v>0.96018383749346936</v>
      </c>
      <c r="AM61" s="40">
        <f t="shared" si="10"/>
        <v>0.96081823968174751</v>
      </c>
    </row>
    <row r="62" spans="1:39" x14ac:dyDescent="0.25">
      <c r="A62" s="14" t="s">
        <v>71</v>
      </c>
      <c r="B62" s="14">
        <v>1130540400</v>
      </c>
      <c r="C62" s="15">
        <f>BBMData!O62</f>
        <v>9.0171169108212128E+16</v>
      </c>
      <c r="D62" s="14">
        <f>'230'!C62*Notes!$C$4*MultiCalib!$C$27</f>
        <v>561889004634059.37</v>
      </c>
      <c r="E62" s="14">
        <f>'301'!C62*Notes!$C$4*MultiCalib!$D$28</f>
        <v>118533005894760.95</v>
      </c>
      <c r="F62" s="14">
        <f>'303'!C62*Notes!$C$4*MultiCalib!$E$29</f>
        <v>978805507427602</v>
      </c>
      <c r="G62" s="14">
        <f>'307'!C62*Notes!$C$4*MultiCalib!$F$30</f>
        <v>66342685415758.109</v>
      </c>
      <c r="H62" s="14">
        <f>'309'!C62*Notes!$C$4*MultiCalib!$G$31</f>
        <v>5059609197076052</v>
      </c>
      <c r="I62" s="14">
        <f t="shared" si="4"/>
        <v>6785179400448232</v>
      </c>
      <c r="J62" s="40">
        <f>I62/BBMData!D62</f>
        <v>1.5213406727462403E-2</v>
      </c>
      <c r="K62" s="14">
        <f t="shared" si="0"/>
        <v>0.98478659327253759</v>
      </c>
      <c r="L62" s="40">
        <f>BBMData!Q62-J62</f>
        <v>0.18696410248377554</v>
      </c>
      <c r="M62" s="14">
        <f>'230'!C62*Notes!$C$4*MultiCalib!$C$14</f>
        <v>561889004634059.37</v>
      </c>
      <c r="N62" s="14">
        <f>'301'!C62*Notes!$C$4*MultiCalib!$D$15+'303'!C62*Notes!$C$4*MultiCalib!$D$16</f>
        <v>-588447922533268</v>
      </c>
      <c r="O62" s="14">
        <f>'303'!C62*Notes!$C$4*MultiCalib!$E$16</f>
        <v>1021635047588073.4</v>
      </c>
      <c r="P62" s="14">
        <f>'307'!C62*Notes!$C$4*MultiCalib!$F$17+'309'!C62*Notes!$C$4*MultiCalib!$F$18</f>
        <v>-2158524388901478</v>
      </c>
      <c r="Q62" s="14">
        <f>'309'!C62*Notes!$C$4*MultiCalib!$G$18</f>
        <v>5183222484776504</v>
      </c>
      <c r="R62" s="14">
        <f t="shared" si="5"/>
        <v>4019774225563891</v>
      </c>
      <c r="S62" s="37">
        <f>R62/BBMData!D62</f>
        <v>9.0129466940894413E-3</v>
      </c>
      <c r="T62" s="14">
        <f t="shared" si="6"/>
        <v>0.99098705330591053</v>
      </c>
      <c r="U62" s="37">
        <f>BBMData!Q62-S62</f>
        <v>0.1931645625171485</v>
      </c>
      <c r="W62" s="15">
        <f>'230'!C62*Notes!$C$4*MultiCalib!$C$35</f>
        <v>406049024719647.37</v>
      </c>
      <c r="X62" s="14">
        <f>'301'!C62*Notes!$C$4*MultiCalib!$D$36+'303'!C62*Notes!$C$4*MultiCalib!$D$37</f>
        <v>-636053148946882.75</v>
      </c>
      <c r="Y62" s="14">
        <f>'303'!C62*Notes!$C$4*MultiCalib!$E$37</f>
        <v>1566335209193727.5</v>
      </c>
      <c r="Z62" s="15">
        <f>'307'!C62*Notes!$C$4*MultiCalib!$F$38+'309'!C62*Notes!$C$4*MultiCalib!$F$39</f>
        <v>-2071674327220004.2</v>
      </c>
      <c r="AA62" s="14">
        <f>'309'!C62*Notes!$C$4*MultiCalib!$G$39</f>
        <v>4379258796953813</v>
      </c>
      <c r="AB62" s="14">
        <f t="shared" si="7"/>
        <v>3643915554700301</v>
      </c>
      <c r="AC62" s="15">
        <f>AB62/BBMData!D62</f>
        <v>8.1702142482069536E-3</v>
      </c>
      <c r="AD62" s="14">
        <f t="shared" si="2"/>
        <v>0.99182978575179304</v>
      </c>
      <c r="AE62" s="15">
        <f>BBMData!O62-AB62</f>
        <v>8.6527253553511824E+16</v>
      </c>
      <c r="AF62" s="37">
        <f>BBMData!Q62-BLMLossSum!AC62</f>
        <v>0.19021442362001451</v>
      </c>
      <c r="AG62" s="14">
        <f t="shared" si="3"/>
        <v>7.4869656075137248E+33</v>
      </c>
      <c r="AH62" s="14">
        <f>AG62/BBMData!R62^2</f>
        <v>256.61136720159936</v>
      </c>
      <c r="AI62" s="15">
        <f>AE62/BBMData!O62</f>
        <v>0.95958890640169769</v>
      </c>
      <c r="AK62" s="40">
        <f t="shared" si="8"/>
        <v>0.92475222992500516</v>
      </c>
      <c r="AL62" s="40">
        <f t="shared" si="9"/>
        <v>0.95542062651156423</v>
      </c>
      <c r="AM62" s="40">
        <f t="shared" si="10"/>
        <v>0.95958890640169769</v>
      </c>
    </row>
    <row r="63" spans="1:39" x14ac:dyDescent="0.25">
      <c r="A63" s="14" t="s">
        <v>72</v>
      </c>
      <c r="B63" s="14">
        <v>1131148800</v>
      </c>
      <c r="C63" s="15">
        <f>BBMData!O63</f>
        <v>2.630641541311383E+17</v>
      </c>
      <c r="D63" s="14">
        <f>'230'!C63*Notes!$C$4*MultiCalib!$C$27</f>
        <v>1046416479644588.9</v>
      </c>
      <c r="E63" s="14">
        <f>'301'!C63*Notes!$C$4*MultiCalib!$D$28</f>
        <v>281171316308502.72</v>
      </c>
      <c r="F63" s="14">
        <f>'303'!C63*Notes!$C$4*MultiCalib!$E$29</f>
        <v>2488288699605109</v>
      </c>
      <c r="G63" s="14">
        <f>'307'!C63*Notes!$C$4*MultiCalib!$F$30</f>
        <v>513434695826301.87</v>
      </c>
      <c r="H63" s="14">
        <f>'309'!C63*Notes!$C$4*MultiCalib!$G$31</f>
        <v>1.1856099163297616E+16</v>
      </c>
      <c r="I63" s="14">
        <f t="shared" si="4"/>
        <v>1.6185410354682118E+16</v>
      </c>
      <c r="J63" s="40">
        <f>I63/BBMData!D63</f>
        <v>1.1901037025501557E-2</v>
      </c>
      <c r="K63" s="14">
        <f t="shared" si="0"/>
        <v>0.9880989629744984</v>
      </c>
      <c r="L63" s="40">
        <f>BBMData!Q63-J63</f>
        <v>0.18152848807092367</v>
      </c>
      <c r="M63" s="14">
        <f>'230'!C63*Notes!$C$4*MultiCalib!$C$14</f>
        <v>1046416479644588.9</v>
      </c>
      <c r="N63" s="14">
        <f>'301'!C63*Notes!$C$4*MultiCalib!$D$15+'303'!C63*Notes!$C$4*MultiCalib!$D$16</f>
        <v>-1525710951120706.7</v>
      </c>
      <c r="O63" s="14">
        <f>'303'!C63*Notes!$C$4*MultiCalib!$E$16</f>
        <v>2597168614952813.5</v>
      </c>
      <c r="P63" s="14">
        <f>'307'!C63*Notes!$C$4*MultiCalib!$F$17+'309'!C63*Notes!$C$4*MultiCalib!$F$18</f>
        <v>-4552723592516464</v>
      </c>
      <c r="Q63" s="14">
        <f>'309'!C63*Notes!$C$4*MultiCalib!$G$18</f>
        <v>1.2145760150894196E+16</v>
      </c>
      <c r="R63" s="14">
        <f t="shared" si="5"/>
        <v>9710910701854428</v>
      </c>
      <c r="S63" s="37">
        <f>R63/BBMData!D63</f>
        <v>7.140375516069432E-3</v>
      </c>
      <c r="T63" s="14">
        <f t="shared" si="6"/>
        <v>0.99285962448393061</v>
      </c>
      <c r="U63" s="37">
        <f>BBMData!Q63-S63</f>
        <v>0.18628914958035578</v>
      </c>
      <c r="W63" s="15">
        <f>'230'!C63*Notes!$C$4*MultiCalib!$C$35</f>
        <v>756192748934415.87</v>
      </c>
      <c r="X63" s="14">
        <f>'301'!C63*Notes!$C$4*MultiCalib!$D$36+'303'!C63*Notes!$C$4*MultiCalib!$D$37</f>
        <v>-1640011689287391.2</v>
      </c>
      <c r="Y63" s="14">
        <f>'303'!C63*Notes!$C$4*MultiCalib!$E$37</f>
        <v>3981888302890078.5</v>
      </c>
      <c r="Z63" s="15">
        <f>'307'!C63*Notes!$C$4*MultiCalib!$F$38+'309'!C63*Notes!$C$4*MultiCalib!$F$39</f>
        <v>-4158069144959792</v>
      </c>
      <c r="AA63" s="14">
        <f>'309'!C63*Notes!$C$4*MultiCalib!$G$39</f>
        <v>1.0261845240623116E+16</v>
      </c>
      <c r="AB63" s="14">
        <f t="shared" si="7"/>
        <v>9201845458200428</v>
      </c>
      <c r="AC63" s="15">
        <f>AB63/BBMData!D63</f>
        <v>6.7660628369120793E-3</v>
      </c>
      <c r="AD63" s="14">
        <f t="shared" si="2"/>
        <v>0.99323393716308794</v>
      </c>
      <c r="AE63" s="15">
        <f>BBMData!O63-AB63</f>
        <v>2.5386230867293789E+17</v>
      </c>
      <c r="AF63" s="37">
        <f>BBMData!Q63-BLMLossSum!AC63</f>
        <v>0.18394117826657336</v>
      </c>
      <c r="AG63" s="14">
        <f t="shared" si="3"/>
        <v>6.4446071764753997E+34</v>
      </c>
      <c r="AH63" s="14">
        <f>AG63/BBMData!R63^2</f>
        <v>215.1734945190212</v>
      </c>
      <c r="AI63" s="15">
        <f>AE63/BBMData!O63</f>
        <v>0.96502052707031583</v>
      </c>
      <c r="AK63" s="40">
        <f t="shared" si="8"/>
        <v>0.93847352404153994</v>
      </c>
      <c r="AL63" s="40">
        <f t="shared" si="9"/>
        <v>0.96308538982086667</v>
      </c>
      <c r="AM63" s="40">
        <f t="shared" si="10"/>
        <v>0.96502052707031583</v>
      </c>
    </row>
    <row r="64" spans="1:39" x14ac:dyDescent="0.25">
      <c r="A64" s="14" t="s">
        <v>73</v>
      </c>
      <c r="B64" s="14">
        <v>1131753600</v>
      </c>
      <c r="C64" s="15">
        <f>BBMData!O64</f>
        <v>1.3904729953003581E+17</v>
      </c>
      <c r="D64" s="14">
        <f>'230'!C64*Notes!$C$4*MultiCalib!$C$27</f>
        <v>736970361150469.12</v>
      </c>
      <c r="E64" s="14">
        <f>'301'!C64*Notes!$C$4*MultiCalib!$D$28</f>
        <v>195717288802977.41</v>
      </c>
      <c r="F64" s="14">
        <f>'303'!C64*Notes!$C$4*MultiCalib!$E$29</f>
        <v>2429324512410675</v>
      </c>
      <c r="G64" s="14">
        <f>'307'!C64*Notes!$C$4*MultiCalib!$F$30</f>
        <v>438438616660662.31</v>
      </c>
      <c r="H64" s="14">
        <f>'309'!C64*Notes!$C$4*MultiCalib!$G$31</f>
        <v>6200306635851250</v>
      </c>
      <c r="I64" s="14">
        <f t="shared" si="4"/>
        <v>1.0000757414876034E+16</v>
      </c>
      <c r="J64" s="40">
        <f>I64/BBMData!D64</f>
        <v>1.3870676026180351E-2</v>
      </c>
      <c r="K64" s="14">
        <f t="shared" si="0"/>
        <v>0.98612932397381969</v>
      </c>
      <c r="L64" s="40">
        <f>BBMData!Q64-J64</f>
        <v>0.17898272138024934</v>
      </c>
      <c r="M64" s="14">
        <f>'230'!C64*Notes!$C$4*MultiCalib!$C$14</f>
        <v>736970361150469.12</v>
      </c>
      <c r="N64" s="14">
        <f>'301'!C64*Notes!$C$4*MultiCalib!$D$15+'303'!C64*Notes!$C$4*MultiCalib!$D$16</f>
        <v>-1605936654488888.7</v>
      </c>
      <c r="O64" s="14">
        <f>'303'!C64*Notes!$C$4*MultiCalib!$E$16</f>
        <v>2535624334977628.5</v>
      </c>
      <c r="P64" s="14">
        <f>'307'!C64*Notes!$C$4*MultiCalib!$F$17+'309'!C64*Notes!$C$4*MultiCalib!$F$18</f>
        <v>-2141036425927048</v>
      </c>
      <c r="Q64" s="14">
        <f>'309'!C64*Notes!$C$4*MultiCalib!$G$18</f>
        <v>6351788748037192</v>
      </c>
      <c r="R64" s="14">
        <f t="shared" si="5"/>
        <v>5877410363749353</v>
      </c>
      <c r="S64" s="37">
        <f>R64/BBMData!D64</f>
        <v>8.1517480773222652E-3</v>
      </c>
      <c r="T64" s="14">
        <f t="shared" si="6"/>
        <v>0.99184825192267778</v>
      </c>
      <c r="U64" s="37">
        <f>BBMData!Q64-S64</f>
        <v>0.18470164932910743</v>
      </c>
      <c r="W64" s="15">
        <f>'230'!C64*Notes!$C$4*MultiCalib!$C$35</f>
        <v>532571546914899.87</v>
      </c>
      <c r="X64" s="14">
        <f>'301'!C64*Notes!$C$4*MultiCalib!$D$36+'303'!C64*Notes!$C$4*MultiCalib!$D$37</f>
        <v>-1691265432353318.5</v>
      </c>
      <c r="Y64" s="14">
        <f>'303'!C64*Notes!$C$4*MultiCalib!$E$37</f>
        <v>3887530760167565</v>
      </c>
      <c r="Z64" s="15">
        <f>'307'!C64*Notes!$C$4*MultiCalib!$F$38+'309'!C64*Notes!$C$4*MultiCalib!$F$39</f>
        <v>-1843912186496489</v>
      </c>
      <c r="AA64" s="14">
        <f>'309'!C64*Notes!$C$4*MultiCalib!$G$39</f>
        <v>5366570088961468</v>
      </c>
      <c r="AB64" s="14">
        <f t="shared" si="7"/>
        <v>6251494777194126</v>
      </c>
      <c r="AC64" s="15">
        <f>AB64/BBMData!D64</f>
        <v>8.6705891500612007E-3</v>
      </c>
      <c r="AD64" s="14">
        <f t="shared" si="2"/>
        <v>0.99132941084993875</v>
      </c>
      <c r="AE64" s="15">
        <f>BBMData!O64-AB64</f>
        <v>1.3279580475284168E+17</v>
      </c>
      <c r="AF64" s="37">
        <f>BBMData!Q64-BLMLossSum!AC64</f>
        <v>0.18101584033328416</v>
      </c>
      <c r="AG64" s="14">
        <f t="shared" si="3"/>
        <v>1.7634725759954849E+34</v>
      </c>
      <c r="AH64" s="14">
        <f>AG64/BBMData!R64^2</f>
        <v>212.85394674991133</v>
      </c>
      <c r="AI64" s="15">
        <f>AE64/BBMData!O64</f>
        <v>0.95504051644063948</v>
      </c>
      <c r="AK64" s="40">
        <f t="shared" si="8"/>
        <v>0.92807657934618315</v>
      </c>
      <c r="AL64" s="40">
        <f t="shared" si="9"/>
        <v>0.95773085573316175</v>
      </c>
      <c r="AM64" s="40">
        <f t="shared" si="10"/>
        <v>0.95504051644063948</v>
      </c>
    </row>
    <row r="65" spans="1:39" x14ac:dyDescent="0.25">
      <c r="A65" s="14" t="s">
        <v>74</v>
      </c>
      <c r="B65" s="14">
        <v>1132358400</v>
      </c>
      <c r="C65" s="15">
        <f>BBMData!O65</f>
        <v>2.2319011699909366E+17</v>
      </c>
      <c r="D65" s="14">
        <f>'230'!C65*Notes!$C$4*MultiCalib!$C$27</f>
        <v>1009771544559758.9</v>
      </c>
      <c r="E65" s="14">
        <f>'301'!C65*Notes!$C$4*MultiCalib!$D$28</f>
        <v>206743614932722.59</v>
      </c>
      <c r="F65" s="14">
        <f>'303'!C65*Notes!$C$4*MultiCalib!$E$29</f>
        <v>1.999082493181956E+16</v>
      </c>
      <c r="G65" s="14">
        <f>'307'!C65*Notes!$C$4*MultiCalib!$F$30</f>
        <v>672080247907462.5</v>
      </c>
      <c r="H65" s="14">
        <f>'309'!C65*Notes!$C$4*MultiCalib!$G$31</f>
        <v>1.4209036040492448E+16</v>
      </c>
      <c r="I65" s="14">
        <f t="shared" si="4"/>
        <v>3.6088456379711952E+16</v>
      </c>
      <c r="J65" s="40">
        <f>I65/BBMData!D65</f>
        <v>2.1871791745279971E-2</v>
      </c>
      <c r="K65" s="14">
        <f t="shared" si="0"/>
        <v>0.97812820825472002</v>
      </c>
      <c r="L65" s="40">
        <f>BBMData!Q65-J65</f>
        <v>0.11339494582992829</v>
      </c>
      <c r="M65" s="14">
        <f>'230'!C65*Notes!$C$4*MultiCalib!$C$14</f>
        <v>1009771544559758.9</v>
      </c>
      <c r="N65" s="14">
        <f>'301'!C65*Notes!$C$4*MultiCalib!$D$15+'303'!C65*Notes!$C$4*MultiCalib!$D$16</f>
        <v>-1.5288714491189216E+16</v>
      </c>
      <c r="O65" s="14">
        <f>'303'!C65*Notes!$C$4*MultiCalib!$E$16</f>
        <v>2.086556238758694E+16</v>
      </c>
      <c r="P65" s="14">
        <f>'307'!C65*Notes!$C$4*MultiCalib!$F$17+'309'!C65*Notes!$C$4*MultiCalib!$F$18</f>
        <v>-5376139866429159</v>
      </c>
      <c r="Q65" s="14">
        <f>'309'!C65*Notes!$C$4*MultiCalib!$G$18</f>
        <v>1.4556182547585232E+16</v>
      </c>
      <c r="R65" s="14">
        <f t="shared" si="5"/>
        <v>1.5766662122113556E+16</v>
      </c>
      <c r="S65" s="37">
        <f>R65/BBMData!D65</f>
        <v>9.5555528012809428E-3</v>
      </c>
      <c r="T65" s="14">
        <f t="shared" si="6"/>
        <v>0.99044444719871905</v>
      </c>
      <c r="U65" s="37">
        <f>BBMData!Q65-S65</f>
        <v>0.12571118477392731</v>
      </c>
      <c r="W65" s="15">
        <f>'230'!C65*Notes!$C$4*MultiCalib!$C$35</f>
        <v>729711290800525.75</v>
      </c>
      <c r="X65" s="14">
        <f>'301'!C65*Notes!$C$4*MultiCalib!$D$36+'303'!C65*Notes!$C$4*MultiCalib!$D$37</f>
        <v>-1.5522952029867878E+16</v>
      </c>
      <c r="Y65" s="14">
        <f>'303'!C65*Notes!$C$4*MultiCalib!$E$37</f>
        <v>3.1990352234356232E+16</v>
      </c>
      <c r="Z65" s="15">
        <f>'307'!C65*Notes!$C$4*MultiCalib!$F$38+'309'!C65*Notes!$C$4*MultiCalib!$F$39</f>
        <v>-4872861353817421</v>
      </c>
      <c r="AA65" s="14">
        <f>'309'!C65*Notes!$C$4*MultiCalib!$G$39</f>
        <v>1.2298389787203364E+16</v>
      </c>
      <c r="AB65" s="14">
        <f t="shared" si="7"/>
        <v>2.4622639928674824E+16</v>
      </c>
      <c r="AC65" s="15">
        <f>AB65/BBMData!D65</f>
        <v>1.4922812077984743E-2</v>
      </c>
      <c r="AD65" s="14">
        <f t="shared" si="2"/>
        <v>0.98507718792201526</v>
      </c>
      <c r="AE65" s="15">
        <f>BBMData!O65-AB65</f>
        <v>1.9856747707041885E+17</v>
      </c>
      <c r="AF65" s="37">
        <f>BBMData!Q65-BLMLossSum!AC65</f>
        <v>0.11291795979096804</v>
      </c>
      <c r="AG65" s="14">
        <f t="shared" si="3"/>
        <v>3.9429042950111314E+34</v>
      </c>
      <c r="AH65" s="14">
        <f>AG65/BBMData!R65^2</f>
        <v>105.32896296264541</v>
      </c>
      <c r="AI65" s="15">
        <f>AE65/BBMData!O65</f>
        <v>0.88967862797986341</v>
      </c>
      <c r="AK65" s="40">
        <f t="shared" si="8"/>
        <v>0.83830620788707</v>
      </c>
      <c r="AL65" s="40">
        <f t="shared" si="9"/>
        <v>0.92935770483879632</v>
      </c>
      <c r="AM65" s="40">
        <f t="shared" si="10"/>
        <v>0.88967862797986341</v>
      </c>
    </row>
    <row r="66" spans="1:39" x14ac:dyDescent="0.25">
      <c r="A66" s="14" t="s">
        <v>75</v>
      </c>
      <c r="B66" s="14">
        <v>1132963200</v>
      </c>
      <c r="C66" s="15">
        <f>BBMData!O66</f>
        <v>4.0191118717338016E+17</v>
      </c>
      <c r="D66" s="14">
        <f>'230'!C66*Notes!$C$4*MultiCalib!$C$27</f>
        <v>3049672930948626.5</v>
      </c>
      <c r="E66" s="14">
        <f>'301'!C66*Notes!$C$4*MultiCalib!$D$28</f>
        <v>402460903735700</v>
      </c>
      <c r="F66" s="14">
        <f>'303'!C66*Notes!$C$4*MultiCalib!$E$29</f>
        <v>2.005765101063992E+16</v>
      </c>
      <c r="G66" s="14">
        <f>'307'!C66*Notes!$C$4*MultiCalib!$F$30</f>
        <v>2004702885389212.5</v>
      </c>
      <c r="H66" s="14">
        <f>'309'!C66*Notes!$C$4*MultiCalib!$G$31</f>
        <v>2.8215369748658992E+16</v>
      </c>
      <c r="I66" s="14">
        <f t="shared" si="4"/>
        <v>5.3729857479372448E+16</v>
      </c>
      <c r="J66" s="40">
        <f>I66/BBMData!D66</f>
        <v>1.0681880214586967E-2</v>
      </c>
      <c r="K66" s="14">
        <f t="shared" si="0"/>
        <v>0.98931811978541306</v>
      </c>
      <c r="L66" s="40">
        <f>BBMData!Q66-J66</f>
        <v>6.9220940297019432E-2</v>
      </c>
      <c r="M66" s="14">
        <f>'230'!C66*Notes!$C$4*MultiCalib!$C$14</f>
        <v>3049672930948626.5</v>
      </c>
      <c r="N66" s="14">
        <f>'301'!C66*Notes!$C$4*MultiCalib!$D$15+'303'!C66*Notes!$C$4*MultiCalib!$D$16</f>
        <v>-1.5051755174959808E+16</v>
      </c>
      <c r="O66" s="14">
        <f>'303'!C66*Notes!$C$4*MultiCalib!$E$16</f>
        <v>2.093531257155882E+16</v>
      </c>
      <c r="P66" s="14">
        <f>'307'!C66*Notes!$C$4*MultiCalib!$F$17+'309'!C66*Notes!$C$4*MultiCalib!$F$18</f>
        <v>-9729641280865244</v>
      </c>
      <c r="Q66" s="14">
        <f>'309'!C66*Notes!$C$4*MultiCalib!$G$18</f>
        <v>2.8904710463023096E+16</v>
      </c>
      <c r="R66" s="14">
        <f t="shared" si="5"/>
        <v>2.8108299509705488E+16</v>
      </c>
      <c r="S66" s="37">
        <f>R66/BBMData!D66</f>
        <v>5.5881311152496003E-3</v>
      </c>
      <c r="T66" s="14">
        <f t="shared" si="6"/>
        <v>0.99441186888475042</v>
      </c>
      <c r="U66" s="37">
        <f>BBMData!Q66-S66</f>
        <v>7.4314689396356798E-2</v>
      </c>
      <c r="W66" s="15">
        <f>'230'!C66*Notes!$C$4*MultiCalib!$C$35</f>
        <v>2203845793587071.7</v>
      </c>
      <c r="X66" s="14">
        <f>'301'!C66*Notes!$C$4*MultiCalib!$D$36+'303'!C66*Notes!$C$4*MultiCalib!$D$37</f>
        <v>-1.5351783662379222E+16</v>
      </c>
      <c r="Y66" s="14">
        <f>'303'!C66*Notes!$C$4*MultiCalib!$E$37</f>
        <v>3.2097290782775084E+16</v>
      </c>
      <c r="Z66" s="15">
        <f>'307'!C66*Notes!$C$4*MultiCalib!$F$38+'309'!C66*Notes!$C$4*MultiCalib!$F$39</f>
        <v>-8372449066792374</v>
      </c>
      <c r="AA66" s="14">
        <f>'309'!C66*Notes!$C$4*MultiCalib!$G$39</f>
        <v>2.4421334013806064E+16</v>
      </c>
      <c r="AB66" s="14">
        <f t="shared" si="7"/>
        <v>3.4998237860996624E+16</v>
      </c>
      <c r="AC66" s="15">
        <f>AB66/BBMData!D66</f>
        <v>6.9579001711722911E-3</v>
      </c>
      <c r="AD66" s="14">
        <f t="shared" si="2"/>
        <v>0.99304209982882774</v>
      </c>
      <c r="AE66" s="15">
        <f>BBMData!O66-AB66</f>
        <v>3.6691294931238355E+17</v>
      </c>
      <c r="AF66" s="37">
        <f>BBMData!Q66-BLMLossSum!AC66</f>
        <v>7.0045025263966512E-2</v>
      </c>
      <c r="AG66" s="14">
        <f t="shared" si="3"/>
        <v>1.3462511237311175E+35</v>
      </c>
      <c r="AH66" s="14">
        <f>AG66/BBMData!R66^2</f>
        <v>35.661722637588475</v>
      </c>
      <c r="AI66" s="15">
        <f>AE66/BBMData!O66</f>
        <v>0.91292046855640585</v>
      </c>
      <c r="AK66" s="40">
        <f t="shared" si="8"/>
        <v>0.86631410322949287</v>
      </c>
      <c r="AL66" s="40">
        <f t="shared" si="9"/>
        <v>0.93006340602910398</v>
      </c>
      <c r="AM66" s="40">
        <f t="shared" si="10"/>
        <v>0.91292046855640585</v>
      </c>
    </row>
    <row r="67" spans="1:39" x14ac:dyDescent="0.25">
      <c r="A67" s="14" t="s">
        <v>76</v>
      </c>
      <c r="B67" s="14">
        <v>1133568000</v>
      </c>
      <c r="C67" s="15">
        <f>BBMData!O67</f>
        <v>3.849163303920777E+17</v>
      </c>
      <c r="D67" s="14">
        <f>'230'!C67*Notes!$C$4*MultiCalib!$C$27</f>
        <v>3375405687258226</v>
      </c>
      <c r="E67" s="14">
        <f>'301'!C67*Notes!$C$4*MultiCalib!$D$28</f>
        <v>385921414541082.19</v>
      </c>
      <c r="F67" s="14">
        <f>'303'!C67*Notes!$C$4*MultiCalib!$E$29</f>
        <v>3.3882787434828184E+16</v>
      </c>
      <c r="G67" s="14">
        <f>'307'!C67*Notes!$C$4*MultiCalib!$F$30</f>
        <v>3971907731195605</v>
      </c>
      <c r="H67" s="14">
        <f>'309'!C67*Notes!$C$4*MultiCalib!$G$31</f>
        <v>1.9701871790970928E+16</v>
      </c>
      <c r="I67" s="14">
        <f t="shared" si="4"/>
        <v>6.1317894058794024E+16</v>
      </c>
      <c r="J67" s="40">
        <f>I67/BBMData!D67</f>
        <v>1.0776431293285418E-2</v>
      </c>
      <c r="K67" s="14">
        <f t="shared" si="0"/>
        <v>0.98922356870671457</v>
      </c>
      <c r="L67" s="40">
        <f>BBMData!Q67-J67</f>
        <v>5.6871429935550728E-2</v>
      </c>
      <c r="M67" s="14">
        <f>'230'!C67*Notes!$C$4*MultiCalib!$C$14</f>
        <v>3375405687258226</v>
      </c>
      <c r="N67" s="14">
        <f>'301'!C67*Notes!$C$4*MultiCalib!$D$15+'303'!C67*Notes!$C$4*MultiCalib!$D$16</f>
        <v>-2.5860652900428884E+16</v>
      </c>
      <c r="O67" s="14">
        <f>'303'!C67*Notes!$C$4*MultiCalib!$E$16</f>
        <v>3.5365394749740568E+16</v>
      </c>
      <c r="P67" s="14">
        <f>'307'!C67*Notes!$C$4*MultiCalib!$F$17+'309'!C67*Notes!$C$4*MultiCalib!$F$18</f>
        <v>-3163175176938377</v>
      </c>
      <c r="Q67" s="14">
        <f>'309'!C67*Notes!$C$4*MultiCalib!$G$18</f>
        <v>2.0183215912833564E+16</v>
      </c>
      <c r="R67" s="14">
        <f t="shared" si="5"/>
        <v>2.99001882724651E+16</v>
      </c>
      <c r="S67" s="37">
        <f>R67/BBMData!D67</f>
        <v>5.2548661287284883E-3</v>
      </c>
      <c r="T67" s="14">
        <f t="shared" si="6"/>
        <v>0.9947451338712715</v>
      </c>
      <c r="U67" s="37">
        <f>BBMData!Q67-S67</f>
        <v>6.2392995100107658E-2</v>
      </c>
      <c r="W67" s="15">
        <f>'230'!C67*Notes!$C$4*MultiCalib!$C$35</f>
        <v>2439236532554983</v>
      </c>
      <c r="X67" s="14">
        <f>'301'!C67*Notes!$C$4*MultiCalib!$D$36+'303'!C67*Notes!$C$4*MultiCalib!$D$37</f>
        <v>-2.6269501977813316E+16</v>
      </c>
      <c r="Y67" s="14">
        <f>'303'!C67*Notes!$C$4*MultiCalib!$E$37</f>
        <v>5.4220989299780472E+16</v>
      </c>
      <c r="Z67" s="15">
        <f>'307'!C67*Notes!$C$4*MultiCalib!$F$38+'309'!C67*Notes!$C$4*MultiCalib!$F$39</f>
        <v>-842129549459569</v>
      </c>
      <c r="AA67" s="14">
        <f>'309'!C67*Notes!$C$4*MultiCalib!$G$39</f>
        <v>1.7052620468578202E+16</v>
      </c>
      <c r="AB67" s="14">
        <f t="shared" si="7"/>
        <v>4.6601214773640776E+16</v>
      </c>
      <c r="AC67" s="15">
        <f>AB67/BBMData!D67</f>
        <v>8.1900201711143719E-3</v>
      </c>
      <c r="AD67" s="14">
        <f t="shared" si="2"/>
        <v>0.99180997982888564</v>
      </c>
      <c r="AE67" s="15">
        <f>BBMData!O67-AB67</f>
        <v>3.3831511561843693E+17</v>
      </c>
      <c r="AF67" s="37">
        <f>BBMData!Q67-BLMLossSum!AC67</f>
        <v>5.6504198297914657E-2</v>
      </c>
      <c r="AG67" s="14">
        <f t="shared" si="3"/>
        <v>1.1445711745591635E+35</v>
      </c>
      <c r="AH67" s="14">
        <f>AG67/BBMData!R67^2</f>
        <v>22.570493212645555</v>
      </c>
      <c r="AI67" s="15">
        <f>AE67/BBMData!O67</f>
        <v>0.87893157267146205</v>
      </c>
      <c r="AK67" s="40">
        <f t="shared" si="8"/>
        <v>0.84069812263788513</v>
      </c>
      <c r="AL67" s="40">
        <f t="shared" si="9"/>
        <v>0.9223202916799903</v>
      </c>
      <c r="AM67" s="40">
        <f t="shared" si="10"/>
        <v>0.87893157267146205</v>
      </c>
    </row>
    <row r="68" spans="1:39" x14ac:dyDescent="0.25">
      <c r="A68" s="14" t="s">
        <v>77</v>
      </c>
      <c r="B68" s="14">
        <v>1134172800</v>
      </c>
      <c r="C68" s="15">
        <f>BBMData!O68</f>
        <v>2.1575799248743747E+17</v>
      </c>
      <c r="D68" s="14">
        <f>'230'!C68*Notes!$C$4*MultiCalib!$C$27</f>
        <v>2695438558461937</v>
      </c>
      <c r="E68" s="14">
        <f>'301'!C68*Notes!$C$4*MultiCalib!$D$28</f>
        <v>217769941062467.78</v>
      </c>
      <c r="F68" s="14">
        <f>'303'!C68*Notes!$C$4*MultiCalib!$E$29</f>
        <v>1.443246755229093E+16</v>
      </c>
      <c r="G68" s="14">
        <f>'307'!C68*Notes!$C$4*MultiCalib!$F$30</f>
        <v>2368145422884235</v>
      </c>
      <c r="H68" s="14">
        <f>'309'!C68*Notes!$C$4*MultiCalib!$G$31</f>
        <v>1.1995208607050688E+16</v>
      </c>
      <c r="I68" s="14">
        <f t="shared" si="4"/>
        <v>3.170903008175026E+16</v>
      </c>
      <c r="J68" s="40">
        <f>I68/BBMData!D68</f>
        <v>9.5222312557808591E-3</v>
      </c>
      <c r="K68" s="14">
        <f t="shared" si="0"/>
        <v>0.99047776874421911</v>
      </c>
      <c r="L68" s="40">
        <f>BBMData!Q68-J68</f>
        <v>5.5269958680386547E-2</v>
      </c>
      <c r="M68" s="14">
        <f>'230'!C68*Notes!$C$4*MultiCalib!$C$14</f>
        <v>2695438558461937</v>
      </c>
      <c r="N68" s="14">
        <f>'301'!C68*Notes!$C$4*MultiCalib!$D$15+'303'!C68*Notes!$C$4*MultiCalib!$D$16</f>
        <v>-1.0936562790818538E+16</v>
      </c>
      <c r="O68" s="14">
        <f>'303'!C68*Notes!$C$4*MultiCalib!$E$16</f>
        <v>1.5063988261926154E+16</v>
      </c>
      <c r="P68" s="14">
        <f>'307'!C68*Notes!$C$4*MultiCalib!$F$17+'309'!C68*Notes!$C$4*MultiCalib!$F$18</f>
        <v>-1996568040089618</v>
      </c>
      <c r="Q68" s="14">
        <f>'309'!C68*Notes!$C$4*MultiCalib!$G$18</f>
        <v>1.2288268231779646E+16</v>
      </c>
      <c r="R68" s="14">
        <f t="shared" si="5"/>
        <v>1.711456422125958E+16</v>
      </c>
      <c r="S68" s="37">
        <f>R68/BBMData!D68</f>
        <v>5.1395087751530269E-3</v>
      </c>
      <c r="T68" s="14">
        <f t="shared" si="6"/>
        <v>0.99486049122484699</v>
      </c>
      <c r="U68" s="37">
        <f>BBMData!Q68-S68</f>
        <v>5.9652681161014381E-2</v>
      </c>
      <c r="W68" s="15">
        <f>'230'!C68*Notes!$C$4*MultiCalib!$C$35</f>
        <v>1947858364959468</v>
      </c>
      <c r="X68" s="14">
        <f>'301'!C68*Notes!$C$4*MultiCalib!$D$36+'303'!C68*Notes!$C$4*MultiCalib!$D$37</f>
        <v>-1.1128508188496284E+16</v>
      </c>
      <c r="Y68" s="14">
        <f>'303'!C68*Notes!$C$4*MultiCalib!$E$37</f>
        <v>2.3095581207047276E+16</v>
      </c>
      <c r="Z68" s="15">
        <f>'307'!C68*Notes!$C$4*MultiCalib!$F$38+'309'!C68*Notes!$C$4*MultiCalib!$F$39</f>
        <v>-610180042238552</v>
      </c>
      <c r="AA68" s="14">
        <f>'309'!C68*Notes!$C$4*MultiCalib!$G$39</f>
        <v>1.0382249056721608E+16</v>
      </c>
      <c r="AB68" s="14">
        <f t="shared" si="7"/>
        <v>2.3687000397993516E+16</v>
      </c>
      <c r="AC68" s="15">
        <f>AB68/BBMData!D68</f>
        <v>7.1132133327307858E-3</v>
      </c>
      <c r="AD68" s="14">
        <f t="shared" si="2"/>
        <v>0.99288678666726926</v>
      </c>
      <c r="AE68" s="15">
        <f>BBMData!O68-AB68</f>
        <v>1.9207099208944397E+17</v>
      </c>
      <c r="AF68" s="37">
        <f>BBMData!Q68-BLMLossSum!AC68</f>
        <v>5.5452401261134529E-2</v>
      </c>
      <c r="AG68" s="14">
        <f t="shared" si="3"/>
        <v>3.6891266002223248E+34</v>
      </c>
      <c r="AH68" s="14">
        <f>AG68/BBMData!R68^2</f>
        <v>21.931551032336536</v>
      </c>
      <c r="AI68" s="15">
        <f>AE68/BBMData!O68</f>
        <v>0.89021495739318823</v>
      </c>
      <c r="AK68" s="40">
        <f t="shared" si="8"/>
        <v>0.85303427364992501</v>
      </c>
      <c r="AL68" s="40">
        <f t="shared" si="9"/>
        <v>0.92067703252172184</v>
      </c>
      <c r="AM68" s="40">
        <f t="shared" si="10"/>
        <v>0.89021495739318823</v>
      </c>
    </row>
    <row r="69" spans="1:39" x14ac:dyDescent="0.25">
      <c r="A69" s="14" t="s">
        <v>78</v>
      </c>
      <c r="B69" s="14">
        <v>1134777600</v>
      </c>
      <c r="C69" s="15">
        <f>BBMData!O69</f>
        <v>3.0316610978000992E+17</v>
      </c>
      <c r="D69" s="14">
        <f>'230'!C69*Notes!$C$4*MultiCalib!$C$27</f>
        <v>2951953104055746.5</v>
      </c>
      <c r="E69" s="14">
        <f>'301'!C69*Notes!$C$4*MultiCalib!$D$28</f>
        <v>399704322203263.69</v>
      </c>
      <c r="F69" s="14">
        <f>'303'!C69*Notes!$C$4*MultiCalib!$E$29</f>
        <v>1.9485698394853908E+16</v>
      </c>
      <c r="G69" s="14">
        <f>'307'!C69*Notes!$C$4*MultiCalib!$F$30</f>
        <v>2587364731214566</v>
      </c>
      <c r="H69" s="14">
        <f>'309'!C69*Notes!$C$4*MultiCalib!$G$31</f>
        <v>4.3163673118810624E+16</v>
      </c>
      <c r="I69" s="14">
        <f t="shared" si="4"/>
        <v>6.8588393671138112E+16</v>
      </c>
      <c r="J69" s="40">
        <f>I69/BBMData!D69</f>
        <v>1.4531439337105533E-2</v>
      </c>
      <c r="K69" s="14">
        <f t="shared" si="0"/>
        <v>0.98546856066289445</v>
      </c>
      <c r="L69" s="40">
        <f>BBMData!Q69-J69</f>
        <v>4.9698668667133863E-2</v>
      </c>
      <c r="M69" s="14">
        <f>'230'!C69*Notes!$C$4*MultiCalib!$C$14</f>
        <v>2951953104055746.5</v>
      </c>
      <c r="N69" s="14">
        <f>'301'!C69*Notes!$C$4*MultiCalib!$D$15+'303'!C69*Notes!$C$4*MultiCalib!$D$16</f>
        <v>-1.4609668159306334E+16</v>
      </c>
      <c r="O69" s="14">
        <f>'303'!C69*Notes!$C$4*MultiCalib!$E$16</f>
        <v>2.033833305579952E+16</v>
      </c>
      <c r="P69" s="14">
        <f>'307'!C69*Notes!$C$4*MultiCalib!$F$17+'309'!C69*Notes!$C$4*MultiCalib!$F$18</f>
        <v>-1.556107100786581E+16</v>
      </c>
      <c r="Q69" s="14">
        <f>'309'!C69*Notes!$C$4*MultiCalib!$G$18</f>
        <v>4.4218221669028152E+16</v>
      </c>
      <c r="R69" s="14">
        <f t="shared" si="5"/>
        <v>3.7337768661711272E+16</v>
      </c>
      <c r="S69" s="37">
        <f>R69/BBMData!D69</f>
        <v>7.9105442079896761E-3</v>
      </c>
      <c r="T69" s="14">
        <f t="shared" si="6"/>
        <v>0.99208945579201036</v>
      </c>
      <c r="U69" s="37">
        <f>BBMData!Q69-S69</f>
        <v>5.6319563796249722E-2</v>
      </c>
      <c r="W69" s="15">
        <f>'230'!C69*Notes!$C$4*MultiCalib!$C$35</f>
        <v>2133228571896698</v>
      </c>
      <c r="X69" s="14">
        <f>'301'!C69*Notes!$C$4*MultiCalib!$D$36+'303'!C69*Notes!$C$4*MultiCalib!$D$37</f>
        <v>-1.490404775729592E+16</v>
      </c>
      <c r="Y69" s="14">
        <f>'303'!C69*Notes!$C$4*MultiCalib!$E$37</f>
        <v>3.1182022618366696E+16</v>
      </c>
      <c r="Z69" s="15">
        <f>'307'!C69*Notes!$C$4*MultiCalib!$F$38+'309'!C69*Notes!$C$4*MultiCalib!$F$39</f>
        <v>-1.3740831079007296E+16</v>
      </c>
      <c r="AA69" s="14">
        <f>'309'!C69*Notes!$C$4*MultiCalib!$G$39</f>
        <v>3.7359584080847144E+16</v>
      </c>
      <c r="AB69" s="14">
        <f t="shared" si="7"/>
        <v>4.202995643480732E+16</v>
      </c>
      <c r="AC69" s="15">
        <f>AB69/BBMData!D69</f>
        <v>8.9046517870354485E-3</v>
      </c>
      <c r="AD69" s="14">
        <f t="shared" si="2"/>
        <v>0.99109534821296452</v>
      </c>
      <c r="AE69" s="15">
        <f>BBMData!O69-AB69</f>
        <v>2.6113615334520259E+17</v>
      </c>
      <c r="AF69" s="37">
        <f>BBMData!Q69-BLMLossSum!AC69</f>
        <v>5.1586254405691798E-2</v>
      </c>
      <c r="AG69" s="14">
        <f t="shared" si="3"/>
        <v>6.8192090583929164E+34</v>
      </c>
      <c r="AH69" s="14">
        <f>AG69/BBMData!R69^2</f>
        <v>20.062143015114209</v>
      </c>
      <c r="AI69" s="15">
        <f>AE69/BBMData!O69</f>
        <v>0.86136327551484548</v>
      </c>
      <c r="AK69" s="40">
        <f t="shared" si="8"/>
        <v>0.77375969325559268</v>
      </c>
      <c r="AL69" s="40">
        <f t="shared" si="9"/>
        <v>0.87684055883157552</v>
      </c>
      <c r="AM69" s="40">
        <f t="shared" si="10"/>
        <v>0.86136327551484548</v>
      </c>
    </row>
    <row r="70" spans="1:39" x14ac:dyDescent="0.25">
      <c r="A70" s="14" t="s">
        <v>79</v>
      </c>
      <c r="B70" s="14">
        <v>1135382400</v>
      </c>
      <c r="C70" s="15">
        <f>BBMData!O70</f>
        <v>3.8900535185483578E+17</v>
      </c>
      <c r="D70" s="14">
        <f>'230'!C70*Notes!$C$4*MultiCalib!$C$27</f>
        <v>5521170219447714</v>
      </c>
      <c r="E70" s="14">
        <f>'301'!C70*Notes!$C$4*MultiCalib!$D$28</f>
        <v>722224361498311</v>
      </c>
      <c r="F70" s="14">
        <f>'303'!C70*Notes!$C$4*MultiCalib!$E$29</f>
        <v>1.060569180337217E+16</v>
      </c>
      <c r="G70" s="14">
        <f>'307'!C70*Notes!$C$4*MultiCalib!$F$30</f>
        <v>4101708637443828</v>
      </c>
      <c r="H70" s="14">
        <f>'309'!C70*Notes!$C$4*MultiCalib!$G$31</f>
        <v>3.7698659257082768E+16</v>
      </c>
      <c r="I70" s="14">
        <f t="shared" si="4"/>
        <v>5.8649454278844792E+16</v>
      </c>
      <c r="J70" s="40">
        <f>I70/BBMData!D70</f>
        <v>9.5210153050072719E-3</v>
      </c>
      <c r="K70" s="14">
        <f t="shared" si="0"/>
        <v>0.99047898469499274</v>
      </c>
      <c r="L70" s="40">
        <f>BBMData!Q70-J70</f>
        <v>5.3629204151946587E-2</v>
      </c>
      <c r="M70" s="14">
        <f>'230'!C70*Notes!$C$4*MultiCalib!$C$14</f>
        <v>5521170219447714</v>
      </c>
      <c r="N70" s="14">
        <f>'301'!C70*Notes!$C$4*MultiCalib!$D$15+'303'!C70*Notes!$C$4*MultiCalib!$D$16</f>
        <v>-7206325604114298</v>
      </c>
      <c r="O70" s="14">
        <f>'303'!C70*Notes!$C$4*MultiCalib!$E$16</f>
        <v>1.1069764491536636E+16</v>
      </c>
      <c r="P70" s="14">
        <f>'307'!C70*Notes!$C$4*MultiCalib!$F$17+'309'!C70*Notes!$C$4*MultiCalib!$F$18</f>
        <v>-1.0990820364129882E+16</v>
      </c>
      <c r="Q70" s="14">
        <f>'309'!C70*Notes!$C$4*MultiCalib!$G$18</f>
        <v>3.8619689919956912E+16</v>
      </c>
      <c r="R70" s="14">
        <f t="shared" si="5"/>
        <v>3.701347866269708E+16</v>
      </c>
      <c r="S70" s="37">
        <f>R70/BBMData!D70</f>
        <v>6.0086816010871879E-3</v>
      </c>
      <c r="T70" s="14">
        <f t="shared" si="6"/>
        <v>0.99399131839891286</v>
      </c>
      <c r="U70" s="37">
        <f>BBMData!Q70-S70</f>
        <v>5.7141537855866668E-2</v>
      </c>
      <c r="W70" s="15">
        <f>'230'!C70*Notes!$C$4*MultiCalib!$C$35</f>
        <v>3989873025506100.5</v>
      </c>
      <c r="X70" s="14">
        <f>'301'!C70*Notes!$C$4*MultiCalib!$D$36+'303'!C70*Notes!$C$4*MultiCalib!$D$37</f>
        <v>-7534773035647960</v>
      </c>
      <c r="Y70" s="14">
        <f>'303'!C70*Notes!$C$4*MultiCalib!$E$37</f>
        <v>1.6971776684356134E+16</v>
      </c>
      <c r="Z70" s="15">
        <f>'307'!C70*Notes!$C$4*MultiCalib!$F$38+'309'!C70*Notes!$C$4*MultiCalib!$F$39</f>
        <v>-8417546174911604</v>
      </c>
      <c r="AA70" s="14">
        <f>'309'!C70*Notes!$C$4*MultiCalib!$G$39</f>
        <v>3.2629434162692004E+16</v>
      </c>
      <c r="AB70" s="14">
        <f t="shared" si="7"/>
        <v>3.7638764661994672E+16</v>
      </c>
      <c r="AC70" s="15">
        <f>AB70/BBMData!D70</f>
        <v>6.1101890685056285E-3</v>
      </c>
      <c r="AD70" s="14">
        <f t="shared" si="2"/>
        <v>0.99388981093149442</v>
      </c>
      <c r="AE70" s="15">
        <f>BBMData!O70-AB70</f>
        <v>3.5136658719284109E+17</v>
      </c>
      <c r="AF70" s="37">
        <f>BBMData!Q70-BLMLossSum!AC70</f>
        <v>5.5323863895442096E-2</v>
      </c>
      <c r="AG70" s="14">
        <f t="shared" si="3"/>
        <v>1.2345847859554439E+35</v>
      </c>
      <c r="AH70" s="14">
        <f>AG70/BBMData!R70^2</f>
        <v>19.786913695433068</v>
      </c>
      <c r="AI70" s="15">
        <f>AE70/BBMData!O70</f>
        <v>0.90324358139925986</v>
      </c>
      <c r="AK70" s="40">
        <f t="shared" si="8"/>
        <v>0.84923226891559356</v>
      </c>
      <c r="AL70" s="40">
        <f t="shared" si="9"/>
        <v>0.90485097830605343</v>
      </c>
      <c r="AM70" s="40">
        <f t="shared" si="10"/>
        <v>0.90324358139925986</v>
      </c>
    </row>
    <row r="71" spans="1:39" x14ac:dyDescent="0.25">
      <c r="A71" s="14" t="s">
        <v>80</v>
      </c>
      <c r="B71" s="14">
        <v>1135987200</v>
      </c>
      <c r="C71" s="15">
        <f>BBMData!O71</f>
        <v>3.4888071008264128E+17</v>
      </c>
      <c r="D71" s="14">
        <f>'230'!C71*Notes!$C$4*MultiCalib!$C$27</f>
        <v>3469053854697236</v>
      </c>
      <c r="E71" s="14">
        <f>'301'!C71*Notes!$C$4*MultiCalib!$D$28</f>
        <v>1631896267202290.2</v>
      </c>
      <c r="F71" s="14">
        <f>'303'!C71*Notes!$C$4*MultiCalib!$E$29</f>
        <v>1.1989384729534886E+16</v>
      </c>
      <c r="G71" s="14">
        <f>'307'!C71*Notes!$C$4*MultiCalib!$F$30</f>
        <v>3256560514538735</v>
      </c>
      <c r="H71" s="14">
        <f>'309'!C71*Notes!$C$4*MultiCalib!$G$31</f>
        <v>3.380756938753252E+16</v>
      </c>
      <c r="I71" s="14">
        <f t="shared" si="4"/>
        <v>5.4154464753505664E+16</v>
      </c>
      <c r="J71" s="40">
        <f>I71/BBMData!D71</f>
        <v>9.9184001380047005E-3</v>
      </c>
      <c r="K71" s="14">
        <f t="shared" si="0"/>
        <v>0.99008159986199529</v>
      </c>
      <c r="L71" s="40">
        <f>BBMData!Q71-J71</f>
        <v>5.3979165811196994E-2</v>
      </c>
      <c r="M71" s="14">
        <f>'230'!C71*Notes!$C$4*MultiCalib!$C$14</f>
        <v>3469053854697236</v>
      </c>
      <c r="N71" s="14">
        <f>'301'!C71*Notes!$C$4*MultiCalib!$D$15+'303'!C71*Notes!$C$4*MultiCalib!$D$16</f>
        <v>-6942044676005823</v>
      </c>
      <c r="O71" s="14">
        <f>'303'!C71*Notes!$C$4*MultiCalib!$E$16</f>
        <v>1.2514003594954316E+16</v>
      </c>
      <c r="P71" s="14">
        <f>'307'!C71*Notes!$C$4*MultiCalib!$F$17+'309'!C71*Notes!$C$4*MultiCalib!$F$18</f>
        <v>-1.0451784429630416E+16</v>
      </c>
      <c r="Q71" s="14">
        <f>'309'!C71*Notes!$C$4*MultiCalib!$G$18</f>
        <v>3.463353531461818E+16</v>
      </c>
      <c r="R71" s="14">
        <f t="shared" si="5"/>
        <v>3.3222763658633492E+16</v>
      </c>
      <c r="S71" s="37">
        <f>R71/BBMData!D71</f>
        <v>6.0847552488339732E-3</v>
      </c>
      <c r="T71" s="14">
        <f t="shared" si="6"/>
        <v>0.99391524475116599</v>
      </c>
      <c r="U71" s="37">
        <f>BBMData!Q71-S71</f>
        <v>5.7812810700367721E-2</v>
      </c>
      <c r="W71" s="15">
        <f>'230'!C71*Notes!$C$4*MultiCalib!$C$35</f>
        <v>2506911370008257.5</v>
      </c>
      <c r="X71" s="14">
        <f>'301'!C71*Notes!$C$4*MultiCalib!$D$36+'303'!C71*Notes!$C$4*MultiCalib!$D$37</f>
        <v>-7585155487067235</v>
      </c>
      <c r="Y71" s="14">
        <f>'303'!C71*Notes!$C$4*MultiCalib!$E$37</f>
        <v>1.9186033686911124E+16</v>
      </c>
      <c r="Z71" s="15">
        <f>'307'!C71*Notes!$C$4*MultiCalib!$F$38+'309'!C71*Notes!$C$4*MultiCalib!$F$39</f>
        <v>-8369325159119853</v>
      </c>
      <c r="AA71" s="14">
        <f>'309'!C71*Notes!$C$4*MultiCalib!$G$39</f>
        <v>2.926156742096554E+16</v>
      </c>
      <c r="AB71" s="14">
        <f t="shared" si="7"/>
        <v>3.5000031831697832E+16</v>
      </c>
      <c r="AC71" s="15">
        <f>AB71/BBMData!D71</f>
        <v>6.4102622402376986E-3</v>
      </c>
      <c r="AD71" s="14">
        <f t="shared" si="2"/>
        <v>0.99358973775976234</v>
      </c>
      <c r="AE71" s="15">
        <f>BBMData!O71-AB71</f>
        <v>3.1388067825094342E+17</v>
      </c>
      <c r="AF71" s="37">
        <f>BBMData!Q71-BLMLossSum!AC71</f>
        <v>5.547826649266259E-2</v>
      </c>
      <c r="AG71" s="14">
        <f t="shared" si="3"/>
        <v>9.8521080179272265E+34</v>
      </c>
      <c r="AH71" s="14">
        <f>AG71/BBMData!R71^2</f>
        <v>18.585948886840853</v>
      </c>
      <c r="AI71" s="15">
        <f>AE71/BBMData!O71</f>
        <v>0.8996790856582263</v>
      </c>
      <c r="AK71" s="40">
        <f t="shared" si="8"/>
        <v>0.84477655775041904</v>
      </c>
      <c r="AL71" s="40">
        <f t="shared" si="9"/>
        <v>0.90477328582952088</v>
      </c>
      <c r="AM71" s="40">
        <f t="shared" si="10"/>
        <v>0.8996790856582263</v>
      </c>
    </row>
    <row r="72" spans="1:39" x14ac:dyDescent="0.25">
      <c r="A72" s="14" t="s">
        <v>81</v>
      </c>
      <c r="B72" s="14">
        <v>1136592000</v>
      </c>
      <c r="C72" s="15">
        <f>BBMData!O72</f>
        <v>4.2158212584375149E+17</v>
      </c>
      <c r="D72" s="14">
        <f>'230'!C72*Notes!$C$4*MultiCalib!$C$27</f>
        <v>9979637321435360</v>
      </c>
      <c r="E72" s="14">
        <f>'301'!C72*Notes!$C$4*MultiCalib!$D$28</f>
        <v>1392073673880332.2</v>
      </c>
      <c r="F72" s="14">
        <f>'303'!C72*Notes!$C$4*MultiCalib!$E$29</f>
        <v>2.4554653020668744E+16</v>
      </c>
      <c r="G72" s="14">
        <f>'307'!C72*Notes!$C$4*MultiCalib!$F$30</f>
        <v>888415091654500</v>
      </c>
      <c r="H72" s="14">
        <f>'309'!C72*Notes!$C$4*MultiCalib!$G$31</f>
        <v>1.626785580803793E+16</v>
      </c>
      <c r="I72" s="14">
        <f t="shared" si="4"/>
        <v>5.3082634915676864E+16</v>
      </c>
      <c r="J72" s="40">
        <f>I72/BBMData!D72</f>
        <v>7.6598318781640499E-3</v>
      </c>
      <c r="K72" s="14">
        <f t="shared" ref="K72:K135" si="11">1-J72</f>
        <v>0.9923401681218359</v>
      </c>
      <c r="L72" s="40">
        <f>BBMData!Q72-J72</f>
        <v>5.3174529715450884E-2</v>
      </c>
      <c r="M72" s="14">
        <f>'230'!C72*Notes!$C$4*MultiCalib!$C$14</f>
        <v>9979637321435360</v>
      </c>
      <c r="N72" s="14">
        <f>'301'!C72*Notes!$C$4*MultiCalib!$D$15+'303'!C72*Notes!$C$4*MultiCalib!$D$16</f>
        <v>-1.70979711789435E+16</v>
      </c>
      <c r="O72" s="14">
        <f>'303'!C72*Notes!$C$4*MultiCalib!$E$16</f>
        <v>2.5629089657666272E+16</v>
      </c>
      <c r="P72" s="14">
        <f>'307'!C72*Notes!$C$4*MultiCalib!$F$17+'309'!C72*Notes!$C$4*MultiCalib!$F$18</f>
        <v>-5987203258280012</v>
      </c>
      <c r="Q72" s="14">
        <f>'309'!C72*Notes!$C$4*MultiCalib!$G$18</f>
        <v>1.6665302144689894E+16</v>
      </c>
      <c r="R72" s="14">
        <f t="shared" si="5"/>
        <v>2.9188854686568016E+16</v>
      </c>
      <c r="S72" s="37">
        <f>R72/BBMData!D72</f>
        <v>4.2119559432277076E-3</v>
      </c>
      <c r="T72" s="14">
        <f t="shared" si="6"/>
        <v>0.99578804405677235</v>
      </c>
      <c r="U72" s="37">
        <f>BBMData!Q72-S72</f>
        <v>5.6622405650387224E-2</v>
      </c>
      <c r="W72" s="15">
        <f>'230'!C72*Notes!$C$4*MultiCalib!$C$35</f>
        <v>7211783765129390</v>
      </c>
      <c r="X72" s="14">
        <f>'301'!C72*Notes!$C$4*MultiCalib!$D$36+'303'!C72*Notes!$C$4*MultiCalib!$D$37</f>
        <v>-1.7765056697389978E+16</v>
      </c>
      <c r="Y72" s="14">
        <f>'303'!C72*Notes!$C$4*MultiCalib!$E$37</f>
        <v>3.92936260410788E+16</v>
      </c>
      <c r="Z72" s="15">
        <f>'307'!C72*Notes!$C$4*MultiCalib!$F$38+'309'!C72*Notes!$C$4*MultiCalib!$F$39</f>
        <v>-5347487024809497</v>
      </c>
      <c r="AA72" s="14">
        <f>'309'!C72*Notes!$C$4*MultiCalib!$G$39</f>
        <v>1.4080366265461084E+16</v>
      </c>
      <c r="AB72" s="14">
        <f t="shared" si="7"/>
        <v>3.74732323494698E+16</v>
      </c>
      <c r="AC72" s="15">
        <f>AB72/BBMData!D72</f>
        <v>5.4073928354213272E-3</v>
      </c>
      <c r="AD72" s="14">
        <f t="shared" ref="AD72:AD135" si="12">1-AC72</f>
        <v>0.99459260716457865</v>
      </c>
      <c r="AE72" s="15">
        <f>BBMData!O72-AB72</f>
        <v>3.8410889349428166E+17</v>
      </c>
      <c r="AF72" s="37">
        <f>BBMData!Q72-BLMLossSum!AC72</f>
        <v>5.3334850607443543E-2</v>
      </c>
      <c r="AG72" s="14">
        <f t="shared" ref="AG72:AG135" si="13">AE72^2</f>
        <v>1.4753964206140141E+35</v>
      </c>
      <c r="AH72" s="14">
        <f>AG72/BBMData!R72^2</f>
        <v>19.52532049319618</v>
      </c>
      <c r="AI72" s="15">
        <f>AE72/BBMData!O72</f>
        <v>0.91111285310194035</v>
      </c>
      <c r="AK72" s="40">
        <f t="shared" si="8"/>
        <v>0.87408708372197319</v>
      </c>
      <c r="AL72" s="40">
        <f t="shared" si="9"/>
        <v>0.9307635383541234</v>
      </c>
      <c r="AM72" s="40">
        <f t="shared" si="10"/>
        <v>0.91111285310194035</v>
      </c>
    </row>
    <row r="73" spans="1:39" x14ac:dyDescent="0.25">
      <c r="A73" s="14" t="s">
        <v>82</v>
      </c>
      <c r="B73" s="14">
        <v>1137196800</v>
      </c>
      <c r="C73" s="15">
        <f>BBMData!O73</f>
        <v>3.925796445279113E+17</v>
      </c>
      <c r="D73" s="14">
        <f>'230'!C73*Notes!$C$4*MultiCalib!$C$27</f>
        <v>1.2850157236413706E+16</v>
      </c>
      <c r="E73" s="14">
        <f>'301'!C73*Notes!$C$4*MultiCalib!$D$28</f>
        <v>1915824165043229.5</v>
      </c>
      <c r="F73" s="14">
        <f>'303'!C73*Notes!$C$4*MultiCalib!$E$29</f>
        <v>9933500069355626</v>
      </c>
      <c r="G73" s="14">
        <f>'307'!C73*Notes!$C$4*MultiCalib!$F$30</f>
        <v>219219308330331.16</v>
      </c>
      <c r="H73" s="14">
        <f>'309'!C73*Notes!$C$4*MultiCalib!$G$31</f>
        <v>1.1812379052403792E+16</v>
      </c>
      <c r="I73" s="14">
        <f t="shared" ref="I73:I136" si="14">SUM(D73:H73)</f>
        <v>3.6731079831546688E+16</v>
      </c>
      <c r="J73" s="40">
        <f>I73/BBMData!D73</f>
        <v>5.7392312236791698E-3</v>
      </c>
      <c r="K73" s="14">
        <f t="shared" si="11"/>
        <v>0.99426076877632086</v>
      </c>
      <c r="L73" s="40">
        <f>BBMData!Q73-J73</f>
        <v>5.5601338233806967E-2</v>
      </c>
      <c r="M73" s="14">
        <f>'230'!C73*Notes!$C$4*MultiCalib!$C$14</f>
        <v>1.2850157236413706E+16</v>
      </c>
      <c r="N73" s="14">
        <f>'301'!C73*Notes!$C$4*MultiCalib!$D$15+'303'!C73*Notes!$C$4*MultiCalib!$D$16</f>
        <v>-4918945627988209</v>
      </c>
      <c r="O73" s="14">
        <f>'303'!C73*Notes!$C$4*MultiCalib!$E$16</f>
        <v>1.0368159699819526E+16</v>
      </c>
      <c r="P73" s="14">
        <f>'307'!C73*Notes!$C$4*MultiCalib!$F$17+'309'!C73*Notes!$C$4*MultiCalib!$F$18</f>
        <v>-4948571821367569</v>
      </c>
      <c r="Q73" s="14">
        <f>'309'!C73*Notes!$C$4*MultiCalib!$G$18</f>
        <v>1.2100971896901626E+16</v>
      </c>
      <c r="R73" s="14">
        <f t="shared" ref="R73:R136" si="15">SUM(M73:Q73)</f>
        <v>2.545177138377908E+16</v>
      </c>
      <c r="S73" s="37">
        <f>R73/BBMData!D73</f>
        <v>3.9768392787154815E-3</v>
      </c>
      <c r="T73" s="14">
        <f t="shared" ref="T73:T136" si="16">1-S73</f>
        <v>0.9960231607212845</v>
      </c>
      <c r="U73" s="37">
        <f>BBMData!Q73-S73</f>
        <v>5.7363730178770653E-2</v>
      </c>
      <c r="W73" s="15">
        <f>'230'!C73*Notes!$C$4*MultiCalib!$C$35</f>
        <v>9286164652284110</v>
      </c>
      <c r="X73" s="14">
        <f>'301'!C73*Notes!$C$4*MultiCalib!$D$36+'303'!C73*Notes!$C$4*MultiCalib!$D$37</f>
        <v>-5639695776122900</v>
      </c>
      <c r="Y73" s="14">
        <f>'303'!C73*Notes!$C$4*MultiCalib!$E$37</f>
        <v>1.5896100697319478E+16</v>
      </c>
      <c r="Z73" s="15">
        <f>'307'!C73*Notes!$C$4*MultiCalib!$F$38+'309'!C73*Notes!$C$4*MultiCalib!$F$39</f>
        <v>-4711457554052116</v>
      </c>
      <c r="AA73" s="14">
        <f>'309'!C73*Notes!$C$4*MultiCalib!$G$39</f>
        <v>1.0224004041277874E+16</v>
      </c>
      <c r="AB73" s="14">
        <f t="shared" ref="AB73:AB136" si="17">SUM(W73:AA73)</f>
        <v>2.5055116060706448E+16</v>
      </c>
      <c r="AC73" s="15">
        <f>AB73/BBMData!D73</f>
        <v>3.9148618844853829E-3</v>
      </c>
      <c r="AD73" s="14">
        <f t="shared" si="12"/>
        <v>0.99608513811551458</v>
      </c>
      <c r="AE73" s="15">
        <f>BBMData!O73-AB73</f>
        <v>3.6752452846720486E+17</v>
      </c>
      <c r="AF73" s="37">
        <f>BBMData!Q73-BLMLossSum!AC73</f>
        <v>5.6305500033042424E-2</v>
      </c>
      <c r="AG73" s="14">
        <f t="shared" si="13"/>
        <v>1.3507427902504128E+35</v>
      </c>
      <c r="AH73" s="14">
        <f>AG73/BBMData!R73^2</f>
        <v>21.135227497832158</v>
      </c>
      <c r="AI73" s="15">
        <f>AE73/BBMData!O73</f>
        <v>0.93617825985135839</v>
      </c>
      <c r="AK73" s="40">
        <f t="shared" ref="AK73:AK136" si="18">(C73-I73)/C73</f>
        <v>0.90643661650945528</v>
      </c>
      <c r="AL73" s="40">
        <f t="shared" ref="AL73:AL136" si="19">(C73-R73)/C73</f>
        <v>0.93516787806360779</v>
      </c>
      <c r="AM73" s="40">
        <f t="shared" ref="AM73:AM136" si="20">(C73-AB73)/C73</f>
        <v>0.93617825985135839</v>
      </c>
    </row>
    <row r="74" spans="1:39" x14ac:dyDescent="0.25">
      <c r="A74" s="14" t="s">
        <v>83</v>
      </c>
      <c r="B74" s="14">
        <v>1137801600</v>
      </c>
      <c r="C74" s="15">
        <f>BBMData!O74</f>
        <v>4.5212599364991181E+17</v>
      </c>
      <c r="D74" s="14">
        <f>'230'!C74*Notes!$C$4*MultiCalib!$C$27</f>
        <v>8957650798513991</v>
      </c>
      <c r="E74" s="14">
        <f>'301'!C74*Notes!$C$4*MultiCalib!$D$28</f>
        <v>2916463261317606.5</v>
      </c>
      <c r="F74" s="14">
        <f>'303'!C74*Notes!$C$4*MultiCalib!$E$29</f>
        <v>1.8406653769195772E+16</v>
      </c>
      <c r="G74" s="14">
        <f>'307'!C74*Notes!$C$4*MultiCalib!$F$30</f>
        <v>412478435411017.81</v>
      </c>
      <c r="H74" s="14">
        <f>'309'!C74*Notes!$C$4*MultiCalib!$G$31</f>
        <v>5532581305836501</v>
      </c>
      <c r="I74" s="14">
        <f t="shared" si="14"/>
        <v>3.6225827570274888E+16</v>
      </c>
      <c r="J74" s="40">
        <f>I74/BBMData!D74</f>
        <v>5.1094256093476573E-3</v>
      </c>
      <c r="K74" s="14">
        <f t="shared" si="11"/>
        <v>0.99489057439065232</v>
      </c>
      <c r="L74" s="40">
        <f>BBMData!Q74-J74</f>
        <v>5.8660108050724524E-2</v>
      </c>
      <c r="M74" s="14">
        <f>'230'!C74*Notes!$C$4*MultiCalib!$C$14</f>
        <v>8957650798513991</v>
      </c>
      <c r="N74" s="14">
        <f>'301'!C74*Notes!$C$4*MultiCalib!$D$15+'303'!C74*Notes!$C$4*MultiCalib!$D$16</f>
        <v>-1.0050521041380312E+16</v>
      </c>
      <c r="O74" s="14">
        <f>'303'!C74*Notes!$C$4*MultiCalib!$E$16</f>
        <v>1.9212072732253632E+16</v>
      </c>
      <c r="P74" s="14">
        <f>'307'!C74*Notes!$C$4*MultiCalib!$F$17+'309'!C74*Notes!$C$4*MultiCalib!$F$18</f>
        <v>-1880458274236386</v>
      </c>
      <c r="Q74" s="14">
        <f>'309'!C74*Notes!$C$4*MultiCalib!$G$18</f>
        <v>5667749959787034</v>
      </c>
      <c r="R74" s="14">
        <f t="shared" si="15"/>
        <v>2.190649417493796E+16</v>
      </c>
      <c r="S74" s="37">
        <f>R74/BBMData!D74</f>
        <v>3.0897735084538733E-3</v>
      </c>
      <c r="T74" s="14">
        <f t="shared" si="16"/>
        <v>0.99691022649154615</v>
      </c>
      <c r="U74" s="37">
        <f>BBMData!Q74-S74</f>
        <v>6.0679760151618307E-2</v>
      </c>
      <c r="W74" s="15">
        <f>'230'!C74*Notes!$C$4*MultiCalib!$C$35</f>
        <v>6473245321617568</v>
      </c>
      <c r="X74" s="14">
        <f>'301'!C74*Notes!$C$4*MultiCalib!$D$36+'303'!C74*Notes!$C$4*MultiCalib!$D$37</f>
        <v>-1.1174886336678388E+16</v>
      </c>
      <c r="Y74" s="14">
        <f>'303'!C74*Notes!$C$4*MultiCalib!$E$37</f>
        <v>2.94552795865447E+16</v>
      </c>
      <c r="Z74" s="15">
        <f>'307'!C74*Notes!$C$4*MultiCalib!$F$38+'309'!C74*Notes!$C$4*MultiCalib!$F$39</f>
        <v>-1603982272669283</v>
      </c>
      <c r="AA74" s="14">
        <f>'309'!C74*Notes!$C$4*MultiCalib!$G$39</f>
        <v>4788631771688695</v>
      </c>
      <c r="AB74" s="14">
        <f t="shared" si="17"/>
        <v>2.7938288070503292E+16</v>
      </c>
      <c r="AC74" s="15">
        <f>AB74/BBMData!D74</f>
        <v>3.9405201791965147E-3</v>
      </c>
      <c r="AD74" s="14">
        <f t="shared" si="12"/>
        <v>0.99605947982080345</v>
      </c>
      <c r="AE74" s="15">
        <f>BBMData!O74-AB74</f>
        <v>4.2418770557940851E+17</v>
      </c>
      <c r="AF74" s="37">
        <f>BBMData!Q74-BLMLossSum!AC74</f>
        <v>5.8531165243687261E-2</v>
      </c>
      <c r="AG74" s="14">
        <f t="shared" si="13"/>
        <v>1.7993520956472297E+35</v>
      </c>
      <c r="AH74" s="14">
        <f>AG74/BBMData!R74^2</f>
        <v>22.251143811559501</v>
      </c>
      <c r="AI74" s="15">
        <f>AE74/BBMData!O74</f>
        <v>0.93820685281780913</v>
      </c>
      <c r="AK74" s="40">
        <f t="shared" si="18"/>
        <v>0.91987669791371229</v>
      </c>
      <c r="AL74" s="40">
        <f t="shared" si="19"/>
        <v>0.95154781082571305</v>
      </c>
      <c r="AM74" s="40">
        <f t="shared" si="20"/>
        <v>0.93820685281780913</v>
      </c>
    </row>
    <row r="75" spans="1:39" x14ac:dyDescent="0.25">
      <c r="A75" s="14" t="s">
        <v>84</v>
      </c>
      <c r="B75" s="14">
        <v>1138406400</v>
      </c>
      <c r="C75" s="15">
        <f>BBMData!O75</f>
        <v>4.6914155369350573E+17</v>
      </c>
      <c r="D75" s="14">
        <f>'230'!C75*Notes!$C$4*MultiCalib!$C$27</f>
        <v>8701136252920180</v>
      </c>
      <c r="E75" s="14">
        <f>'301'!C75*Notes!$C$4*MultiCalib!$D$28</f>
        <v>5471814341886057</v>
      </c>
      <c r="F75" s="14">
        <f>'303'!C75*Notes!$C$4*MultiCalib!$E$29</f>
        <v>2.3872633922119792E+16</v>
      </c>
      <c r="G75" s="14">
        <f>'307'!C75*Notes!$C$4*MultiCalib!$F$30</f>
        <v>559586129159003.19</v>
      </c>
      <c r="H75" s="14">
        <f>'309'!C75*Notes!$C$4*MultiCalib!$G$31</f>
        <v>5584250527801928</v>
      </c>
      <c r="I75" s="14">
        <f t="shared" si="14"/>
        <v>4.418942117388696E+16</v>
      </c>
      <c r="J75" s="40">
        <f>I75/BBMData!D75</f>
        <v>5.9314659293808001E-3</v>
      </c>
      <c r="K75" s="14">
        <f t="shared" si="11"/>
        <v>0.99406853407061924</v>
      </c>
      <c r="L75" s="40">
        <f>BBMData!Q75-J75</f>
        <v>5.7040554700619965E-2</v>
      </c>
      <c r="M75" s="14">
        <f>'230'!C75*Notes!$C$4*MultiCalib!$C$14</f>
        <v>8701136252920180</v>
      </c>
      <c r="N75" s="14">
        <f>'301'!C75*Notes!$C$4*MultiCalib!$D$15+'303'!C75*Notes!$C$4*MultiCalib!$D$16</f>
        <v>-1.053989779799856E+16</v>
      </c>
      <c r="O75" s="14">
        <f>'303'!C75*Notes!$C$4*MultiCalib!$E$16</f>
        <v>2.49172274859533E+16</v>
      </c>
      <c r="P75" s="14">
        <f>'307'!C75*Notes!$C$4*MultiCalib!$F$17+'309'!C75*Notes!$C$4*MultiCalib!$F$18</f>
        <v>-1695803047613310.5</v>
      </c>
      <c r="Q75" s="14">
        <f>'309'!C75*Notes!$C$4*MultiCalib!$G$18</f>
        <v>5720681532687344</v>
      </c>
      <c r="R75" s="14">
        <f t="shared" si="15"/>
        <v>2.7103344425948952E+16</v>
      </c>
      <c r="S75" s="37">
        <f>R75/BBMData!D75</f>
        <v>3.6380328088522081E-3</v>
      </c>
      <c r="T75" s="14">
        <f t="shared" si="16"/>
        <v>0.99636196719114778</v>
      </c>
      <c r="U75" s="37">
        <f>BBMData!Q75-S75</f>
        <v>5.9333987821148557E-2</v>
      </c>
      <c r="W75" s="15">
        <f>'230'!C75*Notes!$C$4*MultiCalib!$C$35</f>
        <v>6287875114680337</v>
      </c>
      <c r="X75" s="14">
        <f>'301'!C75*Notes!$C$4*MultiCalib!$D$36+'303'!C75*Notes!$C$4*MultiCalib!$D$37</f>
        <v>-1.2561239944063648E+16</v>
      </c>
      <c r="Y75" s="14">
        <f>'303'!C75*Notes!$C$4*MultiCalib!$E$37</f>
        <v>3.820222379692172E+16</v>
      </c>
      <c r="Z75" s="15">
        <f>'307'!C75*Notes!$C$4*MultiCalib!$F$38+'309'!C75*Notes!$C$4*MultiCalib!$F$39</f>
        <v>-1340253971843937.5</v>
      </c>
      <c r="AA75" s="14">
        <f>'309'!C75*Notes!$C$4*MultiCalib!$G$39</f>
        <v>4833353189096707</v>
      </c>
      <c r="AB75" s="14">
        <f t="shared" si="17"/>
        <v>3.542195818479118E+16</v>
      </c>
      <c r="AC75" s="15">
        <f>AB75/BBMData!D75</f>
        <v>4.7546252597035141E-3</v>
      </c>
      <c r="AD75" s="14">
        <f t="shared" si="12"/>
        <v>0.99524537474029651</v>
      </c>
      <c r="AE75" s="15">
        <f>BBMData!O75-AB75</f>
        <v>4.3371959550871456E+17</v>
      </c>
      <c r="AF75" s="37">
        <f>BBMData!Q75-BLMLossSum!AC75</f>
        <v>5.6690838647578567E-2</v>
      </c>
      <c r="AG75" s="14">
        <f t="shared" si="13"/>
        <v>1.8811268752824297E+35</v>
      </c>
      <c r="AH75" s="14">
        <f>AG75/BBMData!R75^2</f>
        <v>21.476476205041507</v>
      </c>
      <c r="AI75" s="15">
        <f>AE75/BBMData!O75</f>
        <v>0.92449622527376318</v>
      </c>
      <c r="AK75" s="40">
        <f t="shared" si="18"/>
        <v>0.90580791484790046</v>
      </c>
      <c r="AL75" s="40">
        <f t="shared" si="19"/>
        <v>0.94222778985880284</v>
      </c>
      <c r="AM75" s="40">
        <f t="shared" si="20"/>
        <v>0.92449622527376318</v>
      </c>
    </row>
    <row r="76" spans="1:39" x14ac:dyDescent="0.25">
      <c r="A76" s="14" t="s">
        <v>85</v>
      </c>
      <c r="B76" s="14">
        <v>1139011200</v>
      </c>
      <c r="C76" s="15">
        <f>BBMData!O76</f>
        <v>3.9477401080947379E+17</v>
      </c>
      <c r="D76" s="14">
        <f>'230'!C76*Notes!$C$4*MultiCalib!$C$27</f>
        <v>1.99348446861475E+16</v>
      </c>
      <c r="E76" s="14">
        <f>'301'!C76*Notes!$C$4*MultiCalib!$D$28</f>
        <v>9104988801637102</v>
      </c>
      <c r="F76" s="14">
        <f>'303'!C76*Notes!$C$4*MultiCalib!$E$29</f>
        <v>2.4605755316237252E+16</v>
      </c>
      <c r="G76" s="14">
        <f>'307'!C76*Notes!$C$4*MultiCalib!$F$30</f>
        <v>1104749935401537.2</v>
      </c>
      <c r="H76" s="14">
        <f>'309'!C76*Notes!$C$4*MultiCalib!$G$31</f>
        <v>5846571193164866</v>
      </c>
      <c r="I76" s="14">
        <f t="shared" si="14"/>
        <v>6.0596909932588256E+16</v>
      </c>
      <c r="J76" s="40">
        <f>I76/BBMData!D76</f>
        <v>9.0443149153116801E-3</v>
      </c>
      <c r="K76" s="14">
        <f t="shared" si="11"/>
        <v>0.99095568508468834</v>
      </c>
      <c r="L76" s="40">
        <f>BBMData!Q76-J76</f>
        <v>4.9877179235356055E-2</v>
      </c>
      <c r="M76" s="14">
        <f>'230'!C76*Notes!$C$4*MultiCalib!$C$14</f>
        <v>1.99348446861475E+16</v>
      </c>
      <c r="N76" s="14">
        <f>'301'!C76*Notes!$C$4*MultiCalib!$D$15+'303'!C76*Notes!$C$4*MultiCalib!$D$16</f>
        <v>-5745331001423470</v>
      </c>
      <c r="O76" s="14">
        <f>'303'!C76*Notes!$C$4*MultiCalib!$E$16</f>
        <v>2.5682428033644768E+16</v>
      </c>
      <c r="P76" s="14">
        <f>'307'!C76*Notes!$C$4*MultiCalib!$F$17+'309'!C76*Notes!$C$4*MultiCalib!$F$18</f>
        <v>-1043025623493682.2</v>
      </c>
      <c r="Q76" s="14">
        <f>'309'!C76*Notes!$C$4*MultiCalib!$G$18</f>
        <v>5989411056642764</v>
      </c>
      <c r="R76" s="14">
        <f t="shared" si="15"/>
        <v>4.4818327151517888E+16</v>
      </c>
      <c r="S76" s="37">
        <f>R76/BBMData!D76</f>
        <v>6.6893025599280426E-3</v>
      </c>
      <c r="T76" s="14">
        <f t="shared" si="16"/>
        <v>0.99331069744007194</v>
      </c>
      <c r="U76" s="37">
        <f>BBMData!Q76-S76</f>
        <v>5.2232191590739691E-2</v>
      </c>
      <c r="W76" s="15">
        <f>'230'!C76*Notes!$C$4*MultiCalib!$C$35</f>
        <v>1.4405913224836186E+16</v>
      </c>
      <c r="X76" s="14">
        <f>'301'!C76*Notes!$C$4*MultiCalib!$D$36+'303'!C76*Notes!$C$4*MultiCalib!$D$37</f>
        <v>-8983779385908660</v>
      </c>
      <c r="Y76" s="14">
        <f>'303'!C76*Notes!$C$4*MultiCalib!$E$37</f>
        <v>3.9375402578104976E+16</v>
      </c>
      <c r="Z76" s="15">
        <f>'307'!C76*Notes!$C$4*MultiCalib!$F$38+'309'!C76*Notes!$C$4*MultiCalib!$F$39</f>
        <v>-393721004686537.5</v>
      </c>
      <c r="AA76" s="14">
        <f>'309'!C76*Notes!$C$4*MultiCalib!$G$39</f>
        <v>5060400385168154</v>
      </c>
      <c r="AB76" s="14">
        <f t="shared" si="17"/>
        <v>4.946421579751412E+16</v>
      </c>
      <c r="AC76" s="15">
        <f>AB76/BBMData!D76</f>
        <v>7.382718775748376E-3</v>
      </c>
      <c r="AD76" s="14">
        <f t="shared" si="12"/>
        <v>0.99261728122425164</v>
      </c>
      <c r="AE76" s="15">
        <f>BBMData!O76-AB76</f>
        <v>3.4530979501195968E+17</v>
      </c>
      <c r="AF76" s="37">
        <f>BBMData!Q76-BLMLossSum!AC76</f>
        <v>4.9924042717662091E-2</v>
      </c>
      <c r="AG76" s="14">
        <f t="shared" si="13"/>
        <v>1.1923885453120161E+35</v>
      </c>
      <c r="AH76" s="14">
        <f>AG76/BBMData!R76^2</f>
        <v>16.790478864190156</v>
      </c>
      <c r="AI76" s="15">
        <f>AE76/BBMData!O76</f>
        <v>0.87470245142001868</v>
      </c>
      <c r="AK76" s="40">
        <f t="shared" si="18"/>
        <v>0.84650228162604746</v>
      </c>
      <c r="AL76" s="40">
        <f t="shared" si="19"/>
        <v>0.88647092786169213</v>
      </c>
      <c r="AM76" s="40">
        <f t="shared" si="20"/>
        <v>0.87470245142001868</v>
      </c>
    </row>
    <row r="77" spans="1:39" x14ac:dyDescent="0.25">
      <c r="A77" s="14" t="s">
        <v>86</v>
      </c>
      <c r="B77" s="14">
        <v>1139616000</v>
      </c>
      <c r="C77" s="15">
        <f>BBMData!O77</f>
        <v>4.9605489691677958E+17</v>
      </c>
      <c r="D77" s="14">
        <f>'230'!C77*Notes!$C$4*MultiCalib!$C$27</f>
        <v>2.4804549392976012E+16</v>
      </c>
      <c r="E77" s="14">
        <f>'301'!C77*Notes!$C$4*MultiCalib!$D$28</f>
        <v>9554311591424222</v>
      </c>
      <c r="F77" s="14">
        <f>'303'!C77*Notes!$C$4*MultiCalib!$E$29</f>
        <v>2.880400544448094E+16</v>
      </c>
      <c r="G77" s="14">
        <f>'307'!C77*Notes!$C$4*MultiCalib!$F$30</f>
        <v>1557610874978668.5</v>
      </c>
      <c r="H77" s="14">
        <f>'309'!C77*Notes!$C$4*MultiCalib!$G$31</f>
        <v>8616836401618916</v>
      </c>
      <c r="I77" s="14">
        <f t="shared" si="14"/>
        <v>7.3337313705478752E+16</v>
      </c>
      <c r="J77" s="40">
        <f>I77/BBMData!D77</f>
        <v>9.524326455256981E-3</v>
      </c>
      <c r="K77" s="14">
        <f t="shared" si="11"/>
        <v>0.99047567354474297</v>
      </c>
      <c r="L77" s="40">
        <f>BBMData!Q77-J77</f>
        <v>5.4898387430039067E-2</v>
      </c>
      <c r="M77" s="14">
        <f>'230'!C77*Notes!$C$4*MultiCalib!$C$14</f>
        <v>2.4804549392976012E+16</v>
      </c>
      <c r="N77" s="14">
        <f>'301'!C77*Notes!$C$4*MultiCalib!$D$15+'303'!C77*Notes!$C$4*MultiCalib!$D$16</f>
        <v>-8356547177209946</v>
      </c>
      <c r="O77" s="14">
        <f>'303'!C77*Notes!$C$4*MultiCalib!$E$16</f>
        <v>3.0064380767877944E+16</v>
      </c>
      <c r="P77" s="14">
        <f>'307'!C77*Notes!$C$4*MultiCalib!$F$17+'309'!C77*Notes!$C$4*MultiCalib!$F$18</f>
        <v>-1636897062346320</v>
      </c>
      <c r="Q77" s="14">
        <f>'309'!C77*Notes!$C$4*MultiCalib!$G$18</f>
        <v>8827357695990149</v>
      </c>
      <c r="R77" s="14">
        <f t="shared" si="15"/>
        <v>5.370284361728784E+16</v>
      </c>
      <c r="S77" s="37">
        <f>R77/BBMData!D77</f>
        <v>6.9743952749724471E-3</v>
      </c>
      <c r="T77" s="14">
        <f t="shared" si="16"/>
        <v>0.99302560472502754</v>
      </c>
      <c r="U77" s="37">
        <f>BBMData!Q77-S77</f>
        <v>5.7448318610323602E-2</v>
      </c>
      <c r="W77" s="15">
        <f>'230'!C77*Notes!$C$4*MultiCalib!$C$35</f>
        <v>1.7925004772406464E+16</v>
      </c>
      <c r="X77" s="14">
        <f>'301'!C77*Notes!$C$4*MultiCalib!$D$36+'303'!C77*Notes!$C$4*MultiCalib!$D$37</f>
        <v>-1.1779487462371916E+16</v>
      </c>
      <c r="Y77" s="14">
        <f>'303'!C77*Notes!$C$4*MultiCalib!$E$37</f>
        <v>4.6093659619947944E+16</v>
      </c>
      <c r="Z77" s="15">
        <f>'307'!C77*Notes!$C$4*MultiCalib!$F$38+'309'!C77*Notes!$C$4*MultiCalib!$F$39</f>
        <v>-717630797752738.5</v>
      </c>
      <c r="AA77" s="14">
        <f>'309'!C77*Notes!$C$4*MultiCalib!$G$39</f>
        <v>7458156380043885</v>
      </c>
      <c r="AB77" s="14">
        <f t="shared" si="17"/>
        <v>5.8979702512273648E+16</v>
      </c>
      <c r="AC77" s="15">
        <f>AB77/BBMData!D77</f>
        <v>7.6597016249706036E-3</v>
      </c>
      <c r="AD77" s="14">
        <f t="shared" si="12"/>
        <v>0.99234029837502935</v>
      </c>
      <c r="AE77" s="15">
        <f>BBMData!O77-AB77</f>
        <v>4.3707519440450592E+17</v>
      </c>
      <c r="AF77" s="37">
        <f>BBMData!Q77-BLMLossSum!AC77</f>
        <v>5.5081241228138816E-2</v>
      </c>
      <c r="AG77" s="14">
        <f t="shared" si="13"/>
        <v>1.9103472556373664E+35</v>
      </c>
      <c r="AH77" s="14">
        <f>AG77/BBMData!R77^2</f>
        <v>20.664382821134115</v>
      </c>
      <c r="AI77" s="15">
        <f>AE77/BBMData!O77</f>
        <v>0.88110246894273003</v>
      </c>
      <c r="AK77" s="40">
        <f t="shared" si="18"/>
        <v>0.85215887563794757</v>
      </c>
      <c r="AL77" s="40">
        <f t="shared" si="19"/>
        <v>0.89174011999261182</v>
      </c>
      <c r="AM77" s="40">
        <f t="shared" si="20"/>
        <v>0.88110246894273003</v>
      </c>
    </row>
    <row r="78" spans="1:39" x14ac:dyDescent="0.25">
      <c r="A78" s="14" t="s">
        <v>87</v>
      </c>
      <c r="B78" s="14">
        <v>1140220800</v>
      </c>
      <c r="C78" s="15">
        <f>BBMData!O78</f>
        <v>5.4192921047709638E+17</v>
      </c>
      <c r="D78" s="14">
        <f>'230'!C78*Notes!$C$4*MultiCalib!$C$27</f>
        <v>2.4198686466240154E+17</v>
      </c>
      <c r="E78" s="14">
        <f>'301'!C78*Notes!$C$4*MultiCalib!$D$28</f>
        <v>3.517949351695208E+16</v>
      </c>
      <c r="F78" s="14">
        <f>'303'!C78*Notes!$C$4*MultiCalib!$E$29</f>
        <v>8.1932703579572336E+16</v>
      </c>
      <c r="G78" s="14">
        <f>'307'!C78*Notes!$C$4*MultiCalib!$F$30</f>
        <v>4473804568688732</v>
      </c>
      <c r="H78" s="14">
        <f>'309'!C78*Notes!$C$4*MultiCalib!$G$31</f>
        <v>2.6295659424866584E+16</v>
      </c>
      <c r="I78" s="14">
        <f t="shared" si="14"/>
        <v>3.8986852575248122E+17</v>
      </c>
      <c r="J78" s="40">
        <f>I78/BBMData!D78</f>
        <v>4.8072567910293615E-2</v>
      </c>
      <c r="K78" s="14">
        <f t="shared" si="11"/>
        <v>0.95192743208970643</v>
      </c>
      <c r="L78" s="40">
        <f>BBMData!Q78-J78</f>
        <v>1.8749776168263274E-2</v>
      </c>
      <c r="M78" s="14">
        <f>'230'!C78*Notes!$C$4*MultiCalib!$C$14</f>
        <v>2.4198686466240154E+17</v>
      </c>
      <c r="N78" s="14">
        <f>'301'!C78*Notes!$C$4*MultiCalib!$D$15+'303'!C78*Notes!$C$4*MultiCalib!$D$16</f>
        <v>-1.1950095556668696E+16</v>
      </c>
      <c r="O78" s="14">
        <f>'303'!C78*Notes!$C$4*MultiCalib!$E$16</f>
        <v>8.5517828501518944E+16</v>
      </c>
      <c r="P78" s="14">
        <f>'307'!C78*Notes!$C$4*MultiCalib!$F$17+'309'!C78*Notes!$C$4*MultiCalib!$F$18</f>
        <v>-5389784413872987</v>
      </c>
      <c r="Q78" s="14">
        <f>'309'!C78*Notes!$C$4*MultiCalib!$G$18</f>
        <v>2.6938098946803888E+16</v>
      </c>
      <c r="R78" s="14">
        <f t="shared" si="15"/>
        <v>3.3710291214018272E+17</v>
      </c>
      <c r="S78" s="37">
        <f>R78/BBMData!D78</f>
        <v>4.1566327020984305E-2</v>
      </c>
      <c r="T78" s="14">
        <f t="shared" si="16"/>
        <v>0.95843367297901572</v>
      </c>
      <c r="U78" s="37">
        <f>BBMData!Q78-S78</f>
        <v>2.5256017057572584E-2</v>
      </c>
      <c r="W78" s="15">
        <f>'230'!C78*Notes!$C$4*MultiCalib!$C$35</f>
        <v>1.7487177997926147E+17</v>
      </c>
      <c r="X78" s="14">
        <f>'301'!C78*Notes!$C$4*MultiCalib!$D$36+'303'!C78*Notes!$C$4*MultiCalib!$D$37</f>
        <v>-2.4354032226725368E+16</v>
      </c>
      <c r="Y78" s="14">
        <f>'303'!C78*Notes!$C$4*MultiCalib!$E$37</f>
        <v>1.311129508643569E+17</v>
      </c>
      <c r="Z78" s="15">
        <f>'307'!C78*Notes!$C$4*MultiCalib!$F$38+'309'!C78*Notes!$C$4*MultiCalib!$F$39</f>
        <v>-2733731748468649</v>
      </c>
      <c r="AA78" s="14">
        <f>'309'!C78*Notes!$C$4*MultiCalib!$G$39</f>
        <v>2.275976135164684E+16</v>
      </c>
      <c r="AB78" s="14">
        <f t="shared" si="17"/>
        <v>3.0165672822007117E+17</v>
      </c>
      <c r="AC78" s="15">
        <f>AB78/BBMData!D78</f>
        <v>3.7195650828615437E-2</v>
      </c>
      <c r="AD78" s="14">
        <f t="shared" si="12"/>
        <v>0.96280434917138458</v>
      </c>
      <c r="AE78" s="15">
        <f>BBMData!O78-AB78</f>
        <v>2.4027248225702522E+17</v>
      </c>
      <c r="AF78" s="37">
        <f>BBMData!Q78-BLMLossSum!AC78</f>
        <v>2.5313340112354754E-2</v>
      </c>
      <c r="AG78" s="14">
        <f t="shared" si="13"/>
        <v>5.7730865729952493E+34</v>
      </c>
      <c r="AH78" s="14">
        <f>AG78/BBMData!R78^2</f>
        <v>5.6412620629218768</v>
      </c>
      <c r="AI78" s="15">
        <f>AE78/BBMData!O78</f>
        <v>0.44336506985016982</v>
      </c>
      <c r="AK78" s="40">
        <f t="shared" si="18"/>
        <v>0.28059141634152923</v>
      </c>
      <c r="AL78" s="40">
        <f t="shared" si="19"/>
        <v>0.37795766380002183</v>
      </c>
      <c r="AM78" s="40">
        <f t="shared" si="20"/>
        <v>0.44336506985016982</v>
      </c>
    </row>
    <row r="79" spans="1:39" x14ac:dyDescent="0.25">
      <c r="A79" s="14" t="s">
        <v>88</v>
      </c>
      <c r="B79" s="14">
        <v>1140825600</v>
      </c>
      <c r="C79" s="15">
        <f>BBMData!O79</f>
        <v>3.4112173318440493E+17</v>
      </c>
      <c r="D79" s="14">
        <f>'230'!C79*Notes!$C$4*MultiCalib!$C$27</f>
        <v>1.1597307622457909E+17</v>
      </c>
      <c r="E79" s="14">
        <f>'301'!C79*Notes!$C$4*MultiCalib!$D$28</f>
        <v>1.830370137537704E+16</v>
      </c>
      <c r="F79" s="14">
        <f>'303'!C79*Notes!$C$4*MultiCalib!$E$29</f>
        <v>4.1746644533659176E+16</v>
      </c>
      <c r="G79" s="14">
        <f>'307'!C79*Notes!$C$4*MultiCalib!$F$30</f>
        <v>5616052543673088</v>
      </c>
      <c r="H79" s="14">
        <f>'309'!C79*Notes!$C$4*MultiCalib!$G$31</f>
        <v>1.9598533347040072E+16</v>
      </c>
      <c r="I79" s="14">
        <f t="shared" si="14"/>
        <v>2.0123800802432845E+17</v>
      </c>
      <c r="J79" s="40">
        <f>I79/BBMData!D79</f>
        <v>5.8329857398356069E-2</v>
      </c>
      <c r="K79" s="14">
        <f t="shared" si="11"/>
        <v>0.94167014260164394</v>
      </c>
      <c r="L79" s="40">
        <f>BBMData!Q79-J79</f>
        <v>4.0546007292775799E-2</v>
      </c>
      <c r="M79" s="14">
        <f>'230'!C79*Notes!$C$4*MultiCalib!$C$14</f>
        <v>1.1597307622457909E+17</v>
      </c>
      <c r="N79" s="14">
        <f>'301'!C79*Notes!$C$4*MultiCalib!$D$15+'303'!C79*Notes!$C$4*MultiCalib!$D$16</f>
        <v>-5529164935169012</v>
      </c>
      <c r="O79" s="14">
        <f>'303'!C79*Notes!$C$4*MultiCalib!$E$16</f>
        <v>4.3573350222431088E+16</v>
      </c>
      <c r="P79" s="14">
        <f>'307'!C79*Notes!$C$4*MultiCalib!$F$17+'309'!C79*Notes!$C$4*MultiCalib!$F$18</f>
        <v>-796330477183891</v>
      </c>
      <c r="Q79" s="14">
        <f>'309'!C79*Notes!$C$4*MultiCalib!$G$18</f>
        <v>2.0077352767032948E+16</v>
      </c>
      <c r="R79" s="14">
        <f t="shared" si="15"/>
        <v>1.7329828380169021E+17</v>
      </c>
      <c r="S79" s="37">
        <f>R79/BBMData!D79</f>
        <v>5.0231386609185566E-2</v>
      </c>
      <c r="T79" s="14">
        <f t="shared" si="16"/>
        <v>0.94976861339081442</v>
      </c>
      <c r="U79" s="37">
        <f>BBMData!Q79-S79</f>
        <v>4.8644478081946302E-2</v>
      </c>
      <c r="W79" s="15">
        <f>'230'!C79*Notes!$C$4*MultiCalib!$C$35</f>
        <v>8.3807930225287808E+16</v>
      </c>
      <c r="X79" s="14">
        <f>'301'!C79*Notes!$C$4*MultiCalib!$D$36+'303'!C79*Notes!$C$4*MultiCalib!$D$37</f>
        <v>-1.1975568240625972E+16</v>
      </c>
      <c r="Y79" s="14">
        <f>'303'!C79*Notes!$C$4*MultiCalib!$E$37</f>
        <v>6.6805140247539712E+16</v>
      </c>
      <c r="Z79" s="15">
        <f>'307'!C79*Notes!$C$4*MultiCalib!$F$38+'309'!C79*Notes!$C$4*MultiCalib!$F$39</f>
        <v>2401553119647365</v>
      </c>
      <c r="AA79" s="14">
        <f>'309'!C79*Notes!$C$4*MultiCalib!$G$39</f>
        <v>1.6963177633762178E+16</v>
      </c>
      <c r="AB79" s="14">
        <f t="shared" si="17"/>
        <v>1.580022329856111E+17</v>
      </c>
      <c r="AC79" s="15">
        <f>AB79/BBMData!D79</f>
        <v>4.5797748691481482E-2</v>
      </c>
      <c r="AD79" s="14">
        <f t="shared" si="12"/>
        <v>0.95420225130851855</v>
      </c>
      <c r="AE79" s="15">
        <f>BBMData!O79-AB79</f>
        <v>1.8311950019879382E+17</v>
      </c>
      <c r="AF79" s="37">
        <f>BBMData!Q79-BLMLossSum!AC79</f>
        <v>4.8388636340353043E-2</v>
      </c>
      <c r="AG79" s="14">
        <f t="shared" si="13"/>
        <v>3.3532751353056052E+34</v>
      </c>
      <c r="AH79" s="14">
        <f>AG79/BBMData!R79^2</f>
        <v>19.821864359262971</v>
      </c>
      <c r="AI79" s="15">
        <f>AE79/BBMData!O79</f>
        <v>0.53681569476490187</v>
      </c>
      <c r="AK79" s="40">
        <f t="shared" si="18"/>
        <v>0.41006981248086466</v>
      </c>
      <c r="AL79" s="40">
        <f t="shared" si="19"/>
        <v>0.49197524829645511</v>
      </c>
      <c r="AM79" s="40">
        <f t="shared" si="20"/>
        <v>0.53681569476490187</v>
      </c>
    </row>
    <row r="80" spans="1:39" x14ac:dyDescent="0.25">
      <c r="A80" s="14" t="s">
        <v>89</v>
      </c>
      <c r="B80" s="14">
        <v>1141430400</v>
      </c>
      <c r="C80" s="15">
        <f>BBMData!O80</f>
        <v>2.4084832822331846E+17</v>
      </c>
      <c r="D80" s="14">
        <f>'230'!C80*Notes!$C$4*MultiCalib!$C$27</f>
        <v>325732756309599.69</v>
      </c>
      <c r="E80" s="14">
        <f>'301'!C80*Notes!$C$4*MultiCalib!$D$28</f>
        <v>385921414541082.19</v>
      </c>
      <c r="F80" s="14">
        <f>'303'!C80*Notes!$C$4*MultiCalib!$E$29</f>
        <v>3113309083866108</v>
      </c>
      <c r="G80" s="14">
        <f>'307'!C80*Notes!$C$4*MultiCalib!$F$30</f>
        <v>2884464583293.8311</v>
      </c>
      <c r="H80" s="14">
        <f>'309'!C80*Notes!$C$4*MultiCalib!$G$31</f>
        <v>1506356548068989.7</v>
      </c>
      <c r="I80" s="14">
        <f t="shared" si="14"/>
        <v>5334204267369074</v>
      </c>
      <c r="J80" s="40">
        <f>I80/BBMData!D80</f>
        <v>4.0106799002774989E-3</v>
      </c>
      <c r="K80" s="14">
        <f t="shared" si="11"/>
        <v>0.99598932009972252</v>
      </c>
      <c r="L80" s="40">
        <f>BBMData!Q80-J80</f>
        <v>0.17707828868868375</v>
      </c>
      <c r="M80" s="14">
        <f>'230'!C80*Notes!$C$4*MultiCalib!$C$14</f>
        <v>325732756309599.69</v>
      </c>
      <c r="N80" s="14">
        <f>'301'!C80*Notes!$C$4*MultiCalib!$D$15+'303'!C80*Notes!$C$4*MultiCalib!$D$16</f>
        <v>-1858542732712598</v>
      </c>
      <c r="O80" s="14">
        <f>'303'!C80*Notes!$C$4*MultiCalib!$E$16</f>
        <v>3249537982689776</v>
      </c>
      <c r="P80" s="14">
        <f>'307'!C80*Notes!$C$4*MultiCalib!$F$17+'309'!C80*Notes!$C$4*MultiCalib!$F$18</f>
        <v>-666449470831318.5</v>
      </c>
      <c r="Q80" s="14">
        <f>'309'!C80*Notes!$C$4*MultiCalib!$G$18</f>
        <v>1543158933016728.2</v>
      </c>
      <c r="R80" s="14">
        <f t="shared" si="15"/>
        <v>2593437468472187.5</v>
      </c>
      <c r="S80" s="37">
        <f>R80/BBMData!D80</f>
        <v>1.9499529838136749E-3</v>
      </c>
      <c r="T80" s="14">
        <f t="shared" si="16"/>
        <v>0.99805004701618627</v>
      </c>
      <c r="U80" s="37">
        <f>BBMData!Q80-S80</f>
        <v>0.17913901560514758</v>
      </c>
      <c r="W80" s="15">
        <f>'230'!C80*Notes!$C$4*MultiCalib!$C$35</f>
        <v>235390738967911.56</v>
      </c>
      <c r="X80" s="14">
        <f>'301'!C80*Notes!$C$4*MultiCalib!$D$36+'303'!C80*Notes!$C$4*MultiCalib!$D$37</f>
        <v>-2012928652916371</v>
      </c>
      <c r="Y80" s="14">
        <f>'303'!C80*Notes!$C$4*MultiCalib!$E$37</f>
        <v>4982078255748724</v>
      </c>
      <c r="Z80" s="15">
        <f>'307'!C80*Notes!$C$4*MultiCalib!$F$38+'309'!C80*Notes!$C$4*MultiCalib!$F$39</f>
        <v>-649598520300901.75</v>
      </c>
      <c r="AA80" s="14">
        <f>'309'!C80*Notes!$C$4*MultiCalib!$G$39</f>
        <v>1303801322895126</v>
      </c>
      <c r="AB80" s="14">
        <f t="shared" si="17"/>
        <v>3858743144394489</v>
      </c>
      <c r="AC80" s="15">
        <f>AB80/BBMData!D80</f>
        <v>2.9013106348830743E-3</v>
      </c>
      <c r="AD80" s="14">
        <f t="shared" si="12"/>
        <v>0.99709868936511692</v>
      </c>
      <c r="AE80" s="15">
        <f>BBMData!O80-AB80</f>
        <v>2.3698958507892397E+17</v>
      </c>
      <c r="AF80" s="37">
        <f>BBMData!Q80-BLMLossSum!AC80</f>
        <v>0.17684047224981658</v>
      </c>
      <c r="AG80" s="14">
        <f t="shared" si="13"/>
        <v>5.6164063435880544E+34</v>
      </c>
      <c r="AH80" s="14">
        <f>AG80/BBMData!R80^2</f>
        <v>196.93228896792996</v>
      </c>
      <c r="AI80" s="15">
        <f>AE80/BBMData!O80</f>
        <v>0.98397853465349105</v>
      </c>
      <c r="AK80" s="40">
        <f t="shared" si="18"/>
        <v>0.97785243390843413</v>
      </c>
      <c r="AL80" s="40">
        <f t="shared" si="19"/>
        <v>0.98923207195331864</v>
      </c>
      <c r="AM80" s="40">
        <f t="shared" si="20"/>
        <v>0.98397853465349105</v>
      </c>
    </row>
    <row r="81" spans="1:39" x14ac:dyDescent="0.25">
      <c r="A81" s="14" t="s">
        <v>90</v>
      </c>
      <c r="B81" s="14">
        <v>1142031600</v>
      </c>
      <c r="C81" s="15">
        <f>BBMData!O81</f>
        <v>1.9218285237513936E+17</v>
      </c>
      <c r="D81" s="14">
        <f>'230'!C81*Notes!$C$4*MultiCalib!$C$27</f>
        <v>6.057407769522392E+16</v>
      </c>
      <c r="E81" s="14">
        <f>'301'!C81*Notes!$C$4*MultiCalib!$D$28</f>
        <v>1.2335702357652448E+16</v>
      </c>
      <c r="F81" s="14">
        <f>'303'!C81*Notes!$C$4*MultiCalib!$E$29</f>
        <v>2.7347590020778428E+16</v>
      </c>
      <c r="G81" s="14">
        <f>'307'!C81*Notes!$C$4*MultiCalib!$F$30</f>
        <v>3677692343699634.5</v>
      </c>
      <c r="H81" s="14">
        <f>'309'!C81*Notes!$C$4*MultiCalib!$G$31</f>
        <v>9765482951465720</v>
      </c>
      <c r="I81" s="14">
        <f t="shared" si="14"/>
        <v>1.1370054536882016E+17</v>
      </c>
      <c r="J81" s="40">
        <f>I81/BBMData!D81</f>
        <v>6.2131445556732327E-2</v>
      </c>
      <c r="K81" s="14">
        <f t="shared" si="11"/>
        <v>0.93786855444326767</v>
      </c>
      <c r="L81" s="40">
        <f>BBMData!Q81-J81</f>
        <v>4.2886506560830158E-2</v>
      </c>
      <c r="M81" s="14">
        <f>'230'!C81*Notes!$C$4*MultiCalib!$C$14</f>
        <v>6.057407769522392E+16</v>
      </c>
      <c r="N81" s="14">
        <f>'301'!C81*Notes!$C$4*MultiCalib!$D$15+'303'!C81*Notes!$C$4*MultiCalib!$D$16</f>
        <v>-3112148017620968</v>
      </c>
      <c r="O81" s="14">
        <f>'303'!C81*Notes!$C$4*MultiCalib!$E$16</f>
        <v>2.8544237052490876E+16</v>
      </c>
      <c r="P81" s="14">
        <f>'307'!C81*Notes!$C$4*MultiCalib!$F$17+'309'!C81*Notes!$C$4*MultiCalib!$F$18</f>
        <v>844478159592665.5</v>
      </c>
      <c r="Q81" s="14">
        <f>'309'!C81*Notes!$C$4*MultiCalib!$G$18</f>
        <v>1.0004067278158578E+16</v>
      </c>
      <c r="R81" s="14">
        <f t="shared" si="15"/>
        <v>9.6854712167845072E+16</v>
      </c>
      <c r="S81" s="37">
        <f>R81/BBMData!D81</f>
        <v>5.2926072222866161E-2</v>
      </c>
      <c r="T81" s="14">
        <f t="shared" si="16"/>
        <v>0.94707392777713384</v>
      </c>
      <c r="U81" s="37">
        <f>BBMData!Q81-S81</f>
        <v>5.2091879894696325E-2</v>
      </c>
      <c r="W81" s="15">
        <f>'230'!C81*Notes!$C$4*MultiCalib!$C$35</f>
        <v>4.3773850295320248E+16</v>
      </c>
      <c r="X81" s="14">
        <f>'301'!C81*Notes!$C$4*MultiCalib!$D$36+'303'!C81*Notes!$C$4*MultiCalib!$D$37</f>
        <v>-7450162678540714</v>
      </c>
      <c r="Y81" s="14">
        <f>'303'!C81*Notes!$C$4*MultiCalib!$E$37</f>
        <v>4.3763028314701864E+16</v>
      </c>
      <c r="Z81" s="15">
        <f>'307'!C81*Notes!$C$4*MultiCalib!$F$38+'309'!C81*Notes!$C$4*MultiCalib!$F$39</f>
        <v>2907433289596298</v>
      </c>
      <c r="AA81" s="14">
        <f>'309'!C81*Notes!$C$4*MultiCalib!$G$39</f>
        <v>8452347890114312</v>
      </c>
      <c r="AB81" s="14">
        <f t="shared" si="17"/>
        <v>9.1446497111192032E+16</v>
      </c>
      <c r="AC81" s="15">
        <f>AB81/BBMData!D81</f>
        <v>4.9970763448738818E-2</v>
      </c>
      <c r="AD81" s="14">
        <f t="shared" si="12"/>
        <v>0.95002923655126115</v>
      </c>
      <c r="AE81" s="15">
        <f>BBMData!O81-AB81</f>
        <v>1.0073635526394733E+17</v>
      </c>
      <c r="AF81" s="37">
        <f>BBMData!Q81-BLMLossSum!AC81</f>
        <v>4.9632667649639868E-2</v>
      </c>
      <c r="AG81" s="14">
        <f t="shared" si="13"/>
        <v>1.0147813271864209E+34</v>
      </c>
      <c r="AH81" s="14">
        <f>AG81/BBMData!R81^2</f>
        <v>22.075771371737815</v>
      </c>
      <c r="AI81" s="15">
        <f>AE81/BBMData!O81</f>
        <v>0.52416932113855186</v>
      </c>
      <c r="AK81" s="40">
        <f t="shared" si="18"/>
        <v>0.40837309903758934</v>
      </c>
      <c r="AL81" s="40">
        <f t="shared" si="19"/>
        <v>0.49602833462589335</v>
      </c>
      <c r="AM81" s="40">
        <f t="shared" si="20"/>
        <v>0.52416932113855186</v>
      </c>
    </row>
    <row r="82" spans="1:39" x14ac:dyDescent="0.25">
      <c r="A82" s="14" t="s">
        <v>91</v>
      </c>
      <c r="B82" s="14">
        <v>1142636400</v>
      </c>
      <c r="C82" s="15">
        <f>BBMData!O82</f>
        <v>4.6150542297820326E+17</v>
      </c>
      <c r="D82" s="14">
        <f>'230'!C82*Notes!$C$4*MultiCalib!$C$27</f>
        <v>1.5354227800543754E+17</v>
      </c>
      <c r="E82" s="14">
        <f>'301'!C82*Notes!$C$4*MultiCalib!$D$28</f>
        <v>2.9194955010032864E+16</v>
      </c>
      <c r="F82" s="14">
        <f>'303'!C82*Notes!$C$4*MultiCalib!$E$29</f>
        <v>8.3192571712626736E+16</v>
      </c>
      <c r="G82" s="14">
        <f>'307'!C82*Notes!$C$4*MultiCalib!$F$30</f>
        <v>4563222970770841</v>
      </c>
      <c r="H82" s="14">
        <f>'309'!C82*Notes!$C$4*MultiCalib!$G$31</f>
        <v>4.264698089915636E+16</v>
      </c>
      <c r="I82" s="14">
        <f t="shared" si="14"/>
        <v>3.1314000859802438E+17</v>
      </c>
      <c r="J82" s="40">
        <f>I82/BBMData!D82</f>
        <v>4.9942585103353171E-2</v>
      </c>
      <c r="K82" s="14">
        <f t="shared" si="11"/>
        <v>0.95005741489664686</v>
      </c>
      <c r="L82" s="40">
        <f>BBMData!Q82-J82</f>
        <v>2.366274551518005E-2</v>
      </c>
      <c r="M82" s="14">
        <f>'230'!C82*Notes!$C$4*MultiCalib!$C$14</f>
        <v>1.5354227800543754E+17</v>
      </c>
      <c r="N82" s="14">
        <f>'301'!C82*Notes!$C$4*MultiCalib!$D$15+'303'!C82*Notes!$C$4*MultiCalib!$D$16</f>
        <v>-2.177244386931532E+16</v>
      </c>
      <c r="O82" s="14">
        <f>'303'!C82*Notes!$C$4*MultiCalib!$E$16</f>
        <v>8.6832824616988736E+16</v>
      </c>
      <c r="P82" s="14">
        <f>'307'!C82*Notes!$C$4*MultiCalib!$F$17+'309'!C82*Notes!$C$4*MultiCalib!$F$18</f>
        <v>-1.2541990226721924E+16</v>
      </c>
      <c r="Q82" s="14">
        <f>'309'!C82*Notes!$C$4*MultiCalib!$G$18</f>
        <v>4.3688905940025048E+16</v>
      </c>
      <c r="R82" s="14">
        <f t="shared" si="15"/>
        <v>2.4974957446641408E+17</v>
      </c>
      <c r="S82" s="37">
        <f>R82/BBMData!D82</f>
        <v>3.9832468016971941E-2</v>
      </c>
      <c r="T82" s="14">
        <f t="shared" si="16"/>
        <v>0.96016753198302807</v>
      </c>
      <c r="U82" s="37">
        <f>BBMData!Q82-S82</f>
        <v>3.3772862601561281E-2</v>
      </c>
      <c r="W82" s="15">
        <f>'230'!C82*Notes!$C$4*MultiCalib!$C$35</f>
        <v>1.1095730958099931E+17</v>
      </c>
      <c r="X82" s="14">
        <f>'301'!C82*Notes!$C$4*MultiCalib!$D$36+'303'!C82*Notes!$C$4*MultiCalib!$D$37</f>
        <v>-3.2191977871299296E+16</v>
      </c>
      <c r="Y82" s="14">
        <f>'303'!C82*Notes!$C$4*MultiCalib!$E$37</f>
        <v>1.3312905702719459E+17</v>
      </c>
      <c r="Z82" s="15">
        <f>'307'!C82*Notes!$C$4*MultiCalib!$F$38+'309'!C82*Notes!$C$4*MultiCalib!$F$39</f>
        <v>-9671995890005748</v>
      </c>
      <c r="AA82" s="14">
        <f>'309'!C82*Notes!$C$4*MultiCalib!$G$39</f>
        <v>3.6912369906767016E+16</v>
      </c>
      <c r="AB82" s="14">
        <f t="shared" si="17"/>
        <v>2.3913476275365584E+17</v>
      </c>
      <c r="AC82" s="15">
        <f>AB82/BBMData!D82</f>
        <v>3.8139515590694714E-2</v>
      </c>
      <c r="AD82" s="14">
        <f t="shared" si="12"/>
        <v>0.96186048440930527</v>
      </c>
      <c r="AE82" s="15">
        <f>BBMData!O82-AB82</f>
        <v>2.2237066022454742E+17</v>
      </c>
      <c r="AF82" s="37">
        <f>BBMData!Q82-BLMLossSum!AC82</f>
        <v>2.8913881439249077E-2</v>
      </c>
      <c r="AG82" s="14">
        <f t="shared" si="13"/>
        <v>4.9448710528701119E+34</v>
      </c>
      <c r="AH82" s="14">
        <f>AG82/BBMData!R82^2</f>
        <v>8.4972935456278016</v>
      </c>
      <c r="AI82" s="15">
        <f>AE82/BBMData!O82</f>
        <v>0.48183758879697913</v>
      </c>
      <c r="AK82" s="40">
        <f t="shared" si="18"/>
        <v>0.32148141060345919</v>
      </c>
      <c r="AL82" s="40">
        <f t="shared" si="19"/>
        <v>0.45883718363541381</v>
      </c>
      <c r="AM82" s="40">
        <f t="shared" si="20"/>
        <v>0.48183758879697913</v>
      </c>
    </row>
    <row r="83" spans="1:39" x14ac:dyDescent="0.25">
      <c r="A83" s="14" t="s">
        <v>92</v>
      </c>
      <c r="B83" s="14">
        <v>1143241200</v>
      </c>
      <c r="C83" s="15">
        <f>BBMData!O83</f>
        <v>4.8743991218962035E+17</v>
      </c>
      <c r="D83" s="14">
        <f>'230'!C83*Notes!$C$4*MultiCalib!$C$27</f>
        <v>2.2242254098655622E+17</v>
      </c>
      <c r="E83" s="14">
        <f>'301'!C83*Notes!$C$4*MultiCalib!$D$28</f>
        <v>4.1103387230157688E+16</v>
      </c>
      <c r="F83" s="14">
        <f>'303'!C83*Notes!$C$4*MultiCalib!$E$29</f>
        <v>1.3927144468034632E+17</v>
      </c>
      <c r="G83" s="14">
        <f>'307'!C83*Notes!$C$4*MultiCalib!$F$30</f>
        <v>1.699526532476725E+16</v>
      </c>
      <c r="H83" s="14">
        <f>'309'!C83*Notes!$C$4*MultiCalib!$G$31</f>
        <v>6.232897991244828E+16</v>
      </c>
      <c r="I83" s="14">
        <f t="shared" si="14"/>
        <v>4.8212161813427571E+17</v>
      </c>
      <c r="J83" s="40">
        <f>I83/BBMData!D83</f>
        <v>6.4454761782657174E-2</v>
      </c>
      <c r="K83" s="14">
        <f t="shared" si="11"/>
        <v>0.93554523821734281</v>
      </c>
      <c r="L83" s="40">
        <f>BBMData!Q83-J83</f>
        <v>7.1100187905677459E-4</v>
      </c>
      <c r="M83" s="14">
        <f>'230'!C83*Notes!$C$4*MultiCalib!$C$14</f>
        <v>2.2242254098655622E+17</v>
      </c>
      <c r="N83" s="14">
        <f>'301'!C83*Notes!$C$4*MultiCalib!$D$15+'303'!C83*Notes!$C$4*MultiCalib!$D$16</f>
        <v>-4.7927889867643968E+16</v>
      </c>
      <c r="O83" s="14">
        <f>'303'!C83*Notes!$C$4*MultiCalib!$E$16</f>
        <v>1.4536553782538819E+17</v>
      </c>
      <c r="P83" s="14">
        <f>'307'!C83*Notes!$C$4*MultiCalib!$F$17+'309'!C83*Notes!$C$4*MultiCalib!$F$18</f>
        <v>-3754142300257956</v>
      </c>
      <c r="Q83" s="14">
        <f>'309'!C83*Notes!$C$4*MultiCalib!$G$18</f>
        <v>6.385176355558928E+16</v>
      </c>
      <c r="R83" s="14">
        <f t="shared" si="15"/>
        <v>3.7995781019963174E+17</v>
      </c>
      <c r="S83" s="37">
        <f>R83/BBMData!D83</f>
        <v>5.0796498689790338E-2</v>
      </c>
      <c r="T83" s="14">
        <f t="shared" si="16"/>
        <v>0.9492035013102097</v>
      </c>
      <c r="U83" s="37">
        <f>BBMData!Q83-S83</f>
        <v>1.4369264971923611E-2</v>
      </c>
      <c r="W83" s="15">
        <f>'230'!C83*Notes!$C$4*MultiCalib!$C$35</f>
        <v>1.6073362372000128E+17</v>
      </c>
      <c r="X83" s="14">
        <f>'301'!C83*Notes!$C$4*MultiCalib!$D$36+'303'!C83*Notes!$C$4*MultiCalib!$D$37</f>
        <v>-6.2780624203660744E+16</v>
      </c>
      <c r="Y83" s="14">
        <f>'303'!C83*Notes!$C$4*MultiCalib!$E$37</f>
        <v>2.2286937065915334E+17</v>
      </c>
      <c r="Z83" s="15">
        <f>'307'!C83*Notes!$C$4*MultiCalib!$F$38+'309'!C83*Notes!$C$4*MultiCalib!$F$39</f>
        <v>5953970105176104</v>
      </c>
      <c r="AA83" s="14">
        <f>'309'!C83*Notes!$C$4*MultiCalib!$G$39</f>
        <v>5.3947789830188304E+16</v>
      </c>
      <c r="AB83" s="14">
        <f t="shared" si="17"/>
        <v>3.807241301108583E+17</v>
      </c>
      <c r="AC83" s="15">
        <f>AB83/BBMData!D83</f>
        <v>5.0898947875783196E-2</v>
      </c>
      <c r="AD83" s="14">
        <f t="shared" si="12"/>
        <v>0.9491010521242168</v>
      </c>
      <c r="AE83" s="15">
        <f>BBMData!O83-AB83</f>
        <v>1.0671578207876205E+17</v>
      </c>
      <c r="AF83" s="37">
        <f>BBMData!Q83-BLMLossSum!AC83</f>
        <v>6.4912074080915177E-3</v>
      </c>
      <c r="AG83" s="14">
        <f t="shared" si="13"/>
        <v>1.1388258144681832E+34</v>
      </c>
      <c r="AH83" s="14">
        <f>AG83/BBMData!R83^2</f>
        <v>1.2935386003282801</v>
      </c>
      <c r="AI83" s="15">
        <f>AE83/BBMData!O83</f>
        <v>0.21893115317411319</v>
      </c>
      <c r="AK83" s="40">
        <f t="shared" si="18"/>
        <v>1.0910665955634252E-2</v>
      </c>
      <c r="AL83" s="40">
        <f t="shared" si="19"/>
        <v>0.22050328522990686</v>
      </c>
      <c r="AM83" s="40">
        <f t="shared" si="20"/>
        <v>0.21893115317411319</v>
      </c>
    </row>
    <row r="84" spans="1:39" x14ac:dyDescent="0.25">
      <c r="A84" s="14" t="s">
        <v>93</v>
      </c>
      <c r="B84" s="14">
        <v>1143846000</v>
      </c>
      <c r="C84" s="15">
        <f>BBMData!O84</f>
        <v>5.3956394275818342E+17</v>
      </c>
      <c r="D84" s="14">
        <f>'230'!C84*Notes!$C$4*MultiCalib!$C$27</f>
        <v>3.0266680550342611E+17</v>
      </c>
      <c r="E84" s="14">
        <f>'301'!C84*Notes!$C$4*MultiCalib!$D$28</f>
        <v>5.991705618903544E+16</v>
      </c>
      <c r="F84" s="14">
        <f>'303'!C84*Notes!$C$4*MultiCalib!$E$29</f>
        <v>1.9502994556430944E+17</v>
      </c>
      <c r="G84" s="14">
        <f>'307'!C84*Notes!$C$4*MultiCalib!$F$30</f>
        <v>4.3699638436901536E+16</v>
      </c>
      <c r="H84" s="14">
        <f>'309'!C84*Notes!$C$4*MultiCalib!$G$31</f>
        <v>5.8338526154502984E+16</v>
      </c>
      <c r="I84" s="14">
        <f t="shared" si="14"/>
        <v>6.5965197184817562E+17</v>
      </c>
      <c r="J84" s="40">
        <f>I84/BBMData!D84</f>
        <v>8.962662660980647E-2</v>
      </c>
      <c r="K84" s="14">
        <f t="shared" si="11"/>
        <v>0.91037337339019353</v>
      </c>
      <c r="L84" s="40">
        <f>BBMData!Q84-J84</f>
        <v>-1.6316308300270685E-2</v>
      </c>
      <c r="M84" s="14">
        <f>'230'!C84*Notes!$C$4*MultiCalib!$C$14</f>
        <v>3.0266680550342611E+17</v>
      </c>
      <c r="N84" s="14">
        <f>'301'!C84*Notes!$C$4*MultiCalib!$D$15+'303'!C84*Notes!$C$4*MultiCalib!$D$16</f>
        <v>-6.36339187483152E+16</v>
      </c>
      <c r="O84" s="14">
        <f>'303'!C84*Notes!$C$4*MultiCalib!$E$16</f>
        <v>2.035638604459224E+17</v>
      </c>
      <c r="P84" s="14">
        <f>'307'!C84*Notes!$C$4*MultiCalib!$F$17+'309'!C84*Notes!$C$4*MultiCalib!$F$18</f>
        <v>3.5717542704162096E+16</v>
      </c>
      <c r="Q84" s="14">
        <f>'309'!C84*Notes!$C$4*MultiCalib!$G$18</f>
        <v>5.9763817463903792E+16</v>
      </c>
      <c r="R84" s="14">
        <f t="shared" si="15"/>
        <v>5.3807810736909926E+17</v>
      </c>
      <c r="S84" s="37">
        <f>R84/BBMData!D84</f>
        <v>7.3108438501236314E-2</v>
      </c>
      <c r="T84" s="14">
        <f t="shared" si="16"/>
        <v>0.92689156149876373</v>
      </c>
      <c r="U84" s="37">
        <f>BBMData!Q84-S84</f>
        <v>2.0187980829947105E-4</v>
      </c>
      <c r="W84" s="15">
        <f>'230'!C84*Notes!$C$4*MultiCalib!$C$35</f>
        <v>2.1872213226474627E+17</v>
      </c>
      <c r="X84" s="14">
        <f>'301'!C84*Notes!$C$4*MultiCalib!$D$36+'303'!C84*Notes!$C$4*MultiCalib!$D$37</f>
        <v>-8.5218921361054016E+16</v>
      </c>
      <c r="Y84" s="14">
        <f>'303'!C84*Notes!$C$4*MultiCalib!$E$37</f>
        <v>3.1209700830898637E+17</v>
      </c>
      <c r="Z84" s="15">
        <f>'307'!C84*Notes!$C$4*MultiCalib!$F$38+'309'!C84*Notes!$C$4*MultiCalib!$F$39</f>
        <v>5.9643850048558192E+16</v>
      </c>
      <c r="AA84" s="14">
        <f>'309'!C84*Notes!$C$4*MultiCalib!$G$39</f>
        <v>5.0493920362677192E+16</v>
      </c>
      <c r="AB84" s="14">
        <f t="shared" si="17"/>
        <v>5.5573798962391405E+17</v>
      </c>
      <c r="AC84" s="15">
        <f>AB84/BBMData!D84</f>
        <v>7.5507879024988317E-2</v>
      </c>
      <c r="AD84" s="14">
        <f t="shared" si="12"/>
        <v>0.92449212097501166</v>
      </c>
      <c r="AE84" s="15">
        <f>BBMData!O84-AB84</f>
        <v>-1.6174046865730624E+16</v>
      </c>
      <c r="AF84" s="37">
        <f>BBMData!Q84-BLMLossSum!AC84</f>
        <v>-9.5481399642914355E-3</v>
      </c>
      <c r="AG84" s="14">
        <f t="shared" si="13"/>
        <v>2.6159979201485061E+32</v>
      </c>
      <c r="AH84" s="14">
        <f>AG84/BBMData!R84^2</f>
        <v>3.1134445613130904E-2</v>
      </c>
      <c r="AI84" s="15">
        <f>AE84/BBMData!O84</f>
        <v>-2.9976144779154289E-2</v>
      </c>
      <c r="AK84" s="40">
        <f t="shared" si="18"/>
        <v>-0.22256496324813183</v>
      </c>
      <c r="AL84" s="40">
        <f t="shared" si="19"/>
        <v>2.7537707236120249E-3</v>
      </c>
      <c r="AM84" s="40">
        <f t="shared" si="20"/>
        <v>-2.9976144779154289E-2</v>
      </c>
    </row>
    <row r="85" spans="1:39" x14ac:dyDescent="0.25">
      <c r="A85" s="14" t="s">
        <v>94</v>
      </c>
      <c r="B85" s="14">
        <v>1144450800</v>
      </c>
      <c r="C85" s="15">
        <f>BBMData!O85</f>
        <v>3.0840412726737299E+17</v>
      </c>
      <c r="D85" s="14">
        <f>'230'!C85*Notes!$C$4*MultiCalib!$C$27</f>
        <v>1.3527681369537672E+17</v>
      </c>
      <c r="E85" s="14">
        <f>'301'!C85*Notes!$C$4*MultiCalib!$D$28</f>
        <v>2.6457669548323624E+16</v>
      </c>
      <c r="F85" s="14">
        <f>'303'!C85*Notes!$C$4*MultiCalib!$E$29</f>
        <v>8.0690524702676272E+16</v>
      </c>
      <c r="G85" s="14">
        <f>'307'!C85*Notes!$C$4*MultiCalib!$F$30</f>
        <v>1.284452078940743E+16</v>
      </c>
      <c r="H85" s="14">
        <f>'309'!C85*Notes!$C$4*MultiCalib!$G$31</f>
        <v>6.2718486354956872E+16</v>
      </c>
      <c r="I85" s="14">
        <f t="shared" si="14"/>
        <v>3.1798801509074093E+17</v>
      </c>
      <c r="J85" s="40">
        <f>I85/BBMData!D85</f>
        <v>9.7542335917405187E-2</v>
      </c>
      <c r="K85" s="14">
        <f t="shared" si="11"/>
        <v>0.90245766408259476</v>
      </c>
      <c r="L85" s="40">
        <f>BBMData!Q85-J85</f>
        <v>-2.9398428906036583E-3</v>
      </c>
      <c r="M85" s="14">
        <f>'230'!C85*Notes!$C$4*MultiCalib!$C$14</f>
        <v>1.3527681369537672E+17</v>
      </c>
      <c r="N85" s="14">
        <f>'301'!C85*Notes!$C$4*MultiCalib!$D$15+'303'!C85*Notes!$C$4*MultiCalib!$D$16</f>
        <v>-2.3863849152329032E+16</v>
      </c>
      <c r="O85" s="14">
        <f>'303'!C85*Notes!$C$4*MultiCalib!$E$16</f>
        <v>8.4221295670041712E+16</v>
      </c>
      <c r="P85" s="14">
        <f>'307'!C85*Notes!$C$4*MultiCalib!$F$17+'309'!C85*Notes!$C$4*MultiCalib!$F$18</f>
        <v>-9786640388329240</v>
      </c>
      <c r="Q85" s="14">
        <f>'309'!C85*Notes!$C$4*MultiCalib!$G$18</f>
        <v>6.425078618206852E+16</v>
      </c>
      <c r="R85" s="14">
        <f t="shared" si="15"/>
        <v>2.5009840600682867E+17</v>
      </c>
      <c r="S85" s="37">
        <f>R85/BBMData!D85</f>
        <v>7.6717302456082409E-2</v>
      </c>
      <c r="T85" s="14">
        <f t="shared" si="16"/>
        <v>0.92328269754391756</v>
      </c>
      <c r="U85" s="37">
        <f>BBMData!Q85-S85</f>
        <v>1.788519057071912E-2</v>
      </c>
      <c r="W85" s="15">
        <f>'230'!C85*Notes!$C$4*MultiCalib!$C$35</f>
        <v>9.7757773893373648E+16</v>
      </c>
      <c r="X85" s="14">
        <f>'301'!C85*Notes!$C$4*MultiCalib!$D$36+'303'!C85*Notes!$C$4*MultiCalib!$D$37</f>
        <v>-3.335027393767298E+16</v>
      </c>
      <c r="Y85" s="14">
        <f>'303'!C85*Notes!$C$4*MultiCalib!$E$37</f>
        <v>1.2912515196433595E+17</v>
      </c>
      <c r="Z85" s="15">
        <f>'307'!C85*Notes!$C$4*MultiCalib!$F$38+'309'!C85*Notes!$C$4*MultiCalib!$F$39</f>
        <v>-2290851945436924</v>
      </c>
      <c r="AA85" s="14">
        <f>'309'!C85*Notes!$C$4*MultiCalib!$G$39</f>
        <v>5.4284920515264072E+16</v>
      </c>
      <c r="AB85" s="14">
        <f t="shared" si="17"/>
        <v>2.4552672048986374E+17</v>
      </c>
      <c r="AC85" s="15">
        <f>AB85/BBMData!D85</f>
        <v>7.5314944935541028E-2</v>
      </c>
      <c r="AD85" s="14">
        <f t="shared" si="12"/>
        <v>0.92468505506445897</v>
      </c>
      <c r="AE85" s="15">
        <f>BBMData!O85-AB85</f>
        <v>6.2877406777509248E+16</v>
      </c>
      <c r="AF85" s="37">
        <f>BBMData!Q85-BLMLossSum!AC85</f>
        <v>7.8188939072129093E-3</v>
      </c>
      <c r="AG85" s="14">
        <f t="shared" si="13"/>
        <v>3.9535682830643659E+33</v>
      </c>
      <c r="AH85" s="14">
        <f>AG85/BBMData!R85^2</f>
        <v>2.5743007914858924</v>
      </c>
      <c r="AI85" s="15">
        <f>AE85/BBMData!O85</f>
        <v>0.20387991345847736</v>
      </c>
      <c r="AK85" s="40">
        <f t="shared" si="18"/>
        <v>-3.1075744375687688E-2</v>
      </c>
      <c r="AL85" s="40">
        <f t="shared" si="19"/>
        <v>0.18905622884221582</v>
      </c>
      <c r="AM85" s="40">
        <f t="shared" si="20"/>
        <v>0.20387991345847736</v>
      </c>
    </row>
    <row r="86" spans="1:39" x14ac:dyDescent="0.25">
      <c r="A86" s="14" t="s">
        <v>95</v>
      </c>
      <c r="B86" s="14">
        <v>1145055600</v>
      </c>
      <c r="C86" s="15">
        <f>BBMData!O86</f>
        <v>9.7119510754260608E+16</v>
      </c>
      <c r="D86" s="14">
        <f>'230'!C86*Notes!$C$4*MultiCalib!$C$27</f>
        <v>5.0932388108459768E+16</v>
      </c>
      <c r="E86" s="14">
        <f>'301'!C86*Notes!$C$4*MultiCalib!$D$28</f>
        <v>1.2404616895963356E+16</v>
      </c>
      <c r="F86" s="14">
        <f>'303'!C86*Notes!$C$4*MultiCalib!$E$29</f>
        <v>3.8257930124655176E+16</v>
      </c>
      <c r="G86" s="14">
        <f>'307'!C86*Notes!$C$4*MultiCalib!$F$30</f>
        <v>4854553893683518</v>
      </c>
      <c r="H86" s="14">
        <f>'309'!C86*Notes!$C$4*MultiCalib!$G$31</f>
        <v>1.2885509047070356E+16</v>
      </c>
      <c r="I86" s="14">
        <f t="shared" si="14"/>
        <v>1.1933499806983218E+17</v>
      </c>
      <c r="J86" s="40">
        <f>I86/BBMData!D86</f>
        <v>8.905596870882998E-2</v>
      </c>
      <c r="K86" s="14">
        <f t="shared" si="11"/>
        <v>0.91094403129117008</v>
      </c>
      <c r="L86" s="40">
        <f>BBMData!Q86-J86</f>
        <v>-1.6578721877292216E-2</v>
      </c>
      <c r="M86" s="14">
        <f>'230'!C86*Notes!$C$4*MultiCalib!$C$14</f>
        <v>5.0932388108459768E+16</v>
      </c>
      <c r="N86" s="14">
        <f>'301'!C86*Notes!$C$4*MultiCalib!$D$15+'303'!C86*Notes!$C$4*MultiCalib!$D$16</f>
        <v>-1.152110156742836E+16</v>
      </c>
      <c r="O86" s="14">
        <f>'303'!C86*Notes!$C$4*MultiCalib!$E$16</f>
        <v>3.9931980323899304E+16</v>
      </c>
      <c r="P86" s="14">
        <f>'307'!C86*Notes!$C$4*MultiCalib!$F$17+'309'!C86*Notes!$C$4*MultiCalib!$F$18</f>
        <v>1116904960112329</v>
      </c>
      <c r="Q86" s="14">
        <f>'309'!C86*Notes!$C$4*MultiCalib!$G$18</f>
        <v>1.3200319949446526E+16</v>
      </c>
      <c r="R86" s="14">
        <f t="shared" si="15"/>
        <v>9.3660491774489584E+16</v>
      </c>
      <c r="S86" s="37">
        <f>R86/BBMData!D86</f>
        <v>6.9895889383947446E-2</v>
      </c>
      <c r="T86" s="14">
        <f t="shared" si="16"/>
        <v>0.93010411061605258</v>
      </c>
      <c r="U86" s="37">
        <f>BBMData!Q86-S86</f>
        <v>2.5813574475903184E-3</v>
      </c>
      <c r="W86" s="15">
        <f>'230'!C86*Notes!$C$4*MultiCalib!$C$35</f>
        <v>3.6806284421870064E+16</v>
      </c>
      <c r="X86" s="14">
        <f>'301'!C86*Notes!$C$4*MultiCalib!$D$36+'303'!C86*Notes!$C$4*MultiCalib!$D$37</f>
        <v>-1.597231582065854E+16</v>
      </c>
      <c r="Y86" s="14">
        <f>'303'!C86*Notes!$C$4*MultiCalib!$E$37</f>
        <v>6.1222318969790984E+16</v>
      </c>
      <c r="Z86" s="15">
        <f>'307'!C86*Notes!$C$4*MultiCalib!$F$38+'309'!C86*Notes!$C$4*MultiCalib!$F$39</f>
        <v>3839955638348954</v>
      </c>
      <c r="AA86" s="14">
        <f>'309'!C86*Notes!$C$4*MultiCalib!$G$39</f>
        <v>1.1152833479751974E+16</v>
      </c>
      <c r="AB86" s="14">
        <f t="shared" si="17"/>
        <v>9.704907668910344E+16</v>
      </c>
      <c r="AC86" s="15">
        <f>AB86/BBMData!D86</f>
        <v>7.2424684096345851E-2</v>
      </c>
      <c r="AD86" s="14">
        <f t="shared" si="12"/>
        <v>0.92757531590365416</v>
      </c>
      <c r="AE86" s="15">
        <f>BBMData!O86-AB86</f>
        <v>70434065157168</v>
      </c>
      <c r="AF86" s="37">
        <f>BBMData!Q86-BLMLossSum!AC86</f>
        <v>-1.0904894546343732E-2</v>
      </c>
      <c r="AG86" s="14">
        <f t="shared" si="13"/>
        <v>4.9609575345641875E+27</v>
      </c>
      <c r="AH86" s="14">
        <f>AG86/BBMData!R86^2</f>
        <v>1.8666206717923046E-5</v>
      </c>
      <c r="AI86" s="15">
        <f>AE86/BBMData!O86</f>
        <v>7.252308481597049E-4</v>
      </c>
      <c r="AK86" s="40">
        <f t="shared" si="18"/>
        <v>-0.22874381412178788</v>
      </c>
      <c r="AL86" s="40">
        <f t="shared" si="19"/>
        <v>3.5616107957167381E-2</v>
      </c>
      <c r="AM86" s="40">
        <f t="shared" si="20"/>
        <v>7.252308481597049E-4</v>
      </c>
    </row>
    <row r="87" spans="1:39" x14ac:dyDescent="0.25">
      <c r="A87" s="14" t="s">
        <v>96</v>
      </c>
      <c r="B87" s="14">
        <v>1145660400</v>
      </c>
      <c r="C87" s="15">
        <f>BBMData!O87</f>
        <v>5.1949717620373549E+17</v>
      </c>
      <c r="D87" s="14">
        <f>'230'!C87*Notes!$C$4*MultiCalib!$C$27</f>
        <v>3.3835082895714278E+17</v>
      </c>
      <c r="E87" s="14">
        <f>'301'!C87*Notes!$C$4*MultiCalib!$D$28</f>
        <v>7.0932355992650912E+16</v>
      </c>
      <c r="F87" s="14">
        <f>'303'!C87*Notes!$C$4*MultiCalib!$E$29</f>
        <v>2.0308248806216262E+17</v>
      </c>
      <c r="G87" s="14">
        <f>'307'!C87*Notes!$C$4*MultiCalib!$F$30</f>
        <v>3.7731681214066608E+16</v>
      </c>
      <c r="H87" s="14">
        <f>'309'!C87*Notes!$C$4*MultiCalib!$G$31</f>
        <v>7.219382675230904E+16</v>
      </c>
      <c r="I87" s="14">
        <f t="shared" si="14"/>
        <v>7.2229118097833178E+17</v>
      </c>
      <c r="J87" s="40">
        <f>I87/BBMData!D87</f>
        <v>9.272030564548546E-2</v>
      </c>
      <c r="K87" s="14">
        <f t="shared" si="11"/>
        <v>0.9072796943545145</v>
      </c>
      <c r="L87" s="40">
        <f>BBMData!Q87-J87</f>
        <v>-2.6032606517919929E-2</v>
      </c>
      <c r="M87" s="14">
        <f>'230'!C87*Notes!$C$4*MultiCalib!$C$14</f>
        <v>3.3835082895714278E+17</v>
      </c>
      <c r="N87" s="14">
        <f>'301'!C87*Notes!$C$4*MultiCalib!$D$15+'303'!C87*Notes!$C$4*MultiCalib!$D$16</f>
        <v>-5.3645052422591504E+16</v>
      </c>
      <c r="O87" s="14">
        <f>'303'!C87*Notes!$C$4*MultiCalib!$E$16</f>
        <v>2.1196875761453354E+17</v>
      </c>
      <c r="P87" s="14">
        <f>'307'!C87*Notes!$C$4*MultiCalib!$F$17+'309'!C87*Notes!$C$4*MultiCalib!$F$18</f>
        <v>2.1125900243513616E+16</v>
      </c>
      <c r="Q87" s="14">
        <f>'309'!C87*Notes!$C$4*MultiCalib!$G$18</f>
        <v>7.3957622320094592E+16</v>
      </c>
      <c r="R87" s="14">
        <f t="shared" si="15"/>
        <v>5.9175805671269299E+17</v>
      </c>
      <c r="S87" s="37">
        <f>R87/BBMData!D87</f>
        <v>7.5963807023452248E-2</v>
      </c>
      <c r="T87" s="14">
        <f t="shared" si="16"/>
        <v>0.92403619297654771</v>
      </c>
      <c r="U87" s="37">
        <f>BBMData!Q87-S87</f>
        <v>-9.2761078958867177E-3</v>
      </c>
      <c r="W87" s="15">
        <f>'230'!C87*Notes!$C$4*MultiCalib!$C$35</f>
        <v>2.4450918771868102E+17</v>
      </c>
      <c r="X87" s="14">
        <f>'301'!C87*Notes!$C$4*MultiCalib!$D$36+'303'!C87*Notes!$C$4*MultiCalib!$D$37</f>
        <v>-7.8968371122933584E+16</v>
      </c>
      <c r="Y87" s="14">
        <f>'303'!C87*Notes!$C$4*MultiCalib!$E$37</f>
        <v>3.2498310339345766E+17</v>
      </c>
      <c r="Z87" s="15">
        <f>'307'!C87*Notes!$C$4*MultiCalib!$F$38+'309'!C87*Notes!$C$4*MultiCalib!$F$39</f>
        <v>4.2006454024126544E+16</v>
      </c>
      <c r="AA87" s="14">
        <f>'309'!C87*Notes!$C$4*MultiCalib!$G$39</f>
        <v>6.2486140446087248E+16</v>
      </c>
      <c r="AB87" s="14">
        <f t="shared" si="17"/>
        <v>5.9501651445941888E+17</v>
      </c>
      <c r="AC87" s="15">
        <f>AB87/BBMData!D87</f>
        <v>7.6382094282338747E-2</v>
      </c>
      <c r="AD87" s="14">
        <f t="shared" si="12"/>
        <v>0.92361790571766123</v>
      </c>
      <c r="AE87" s="15">
        <f>BBMData!O87-AB87</f>
        <v>-7.5519338255683392E+16</v>
      </c>
      <c r="AF87" s="37">
        <f>BBMData!Q87-BLMLossSum!AC87</f>
        <v>-1.817172614168075E-2</v>
      </c>
      <c r="AG87" s="14">
        <f t="shared" si="13"/>
        <v>5.7031704505763252E+33</v>
      </c>
      <c r="AH87" s="14">
        <f>AG87/BBMData!R87^2</f>
        <v>0.596404234308054</v>
      </c>
      <c r="AI87" s="15">
        <f>AE87/BBMData!O87</f>
        <v>-0.14537006496848859</v>
      </c>
      <c r="AK87" s="40">
        <f t="shared" si="18"/>
        <v>-0.39036594242249528</v>
      </c>
      <c r="AL87" s="40">
        <f t="shared" si="19"/>
        <v>-0.13909773492323732</v>
      </c>
      <c r="AM87" s="40">
        <f t="shared" si="20"/>
        <v>-0.14537006496848859</v>
      </c>
    </row>
    <row r="88" spans="1:39" x14ac:dyDescent="0.25">
      <c r="A88" s="14" t="s">
        <v>97</v>
      </c>
      <c r="B88" s="14">
        <v>1146265200</v>
      </c>
      <c r="C88" s="15">
        <f>BBMData!O88</f>
        <v>6.786662264169801E+17</v>
      </c>
      <c r="D88" s="14">
        <f>'230'!C88*Notes!$C$4*MultiCalib!$C$27</f>
        <v>3.9539884956531526E+17</v>
      </c>
      <c r="E88" s="14">
        <f>'301'!C88*Notes!$C$4*MultiCalib!$D$28</f>
        <v>7.3234101572235216E+16</v>
      </c>
      <c r="F88" s="14">
        <f>'303'!C88*Notes!$C$4*MultiCalib!$E$29</f>
        <v>2.0575749668788346E+17</v>
      </c>
      <c r="G88" s="14">
        <f>'307'!C88*Notes!$C$4*MultiCalib!$F$30</f>
        <v>3.7457657078653688E+16</v>
      </c>
      <c r="H88" s="14">
        <f>'309'!C88*Notes!$C$4*MultiCalib!$G$31</f>
        <v>7.1609567088546128E+16</v>
      </c>
      <c r="I88" s="14">
        <f t="shared" si="14"/>
        <v>7.8345767199263373E+17</v>
      </c>
      <c r="J88" s="40">
        <f>I88/BBMData!D88</f>
        <v>8.5811355092292846E-2</v>
      </c>
      <c r="K88" s="14">
        <f t="shared" si="11"/>
        <v>0.91418864490770713</v>
      </c>
      <c r="L88" s="40">
        <f>BBMData!Q88-J88</f>
        <v>-1.1477704882327883E-2</v>
      </c>
      <c r="M88" s="14">
        <f>'230'!C88*Notes!$C$4*MultiCalib!$C$14</f>
        <v>3.9539884956531526E+17</v>
      </c>
      <c r="N88" s="14">
        <f>'301'!C88*Notes!$C$4*MultiCalib!$D$15+'303'!C88*Notes!$C$4*MultiCalib!$D$16</f>
        <v>-5.2331890169747856E+16</v>
      </c>
      <c r="O88" s="14">
        <f>'303'!C88*Notes!$C$4*MultiCalib!$E$16</f>
        <v>2.1476081644940778E+17</v>
      </c>
      <c r="P88" s="14">
        <f>'307'!C88*Notes!$C$4*MultiCalib!$F$17+'309'!C88*Notes!$C$4*MultiCalib!$F$18</f>
        <v>2.099916279632452E+16</v>
      </c>
      <c r="Q88" s="14">
        <f>'309'!C88*Notes!$C$4*MultiCalib!$G$18</f>
        <v>7.3359088380375696E+16</v>
      </c>
      <c r="R88" s="14">
        <f t="shared" si="15"/>
        <v>6.5218602702167539E+17</v>
      </c>
      <c r="S88" s="37">
        <f>R88/BBMData!D88</f>
        <v>7.1433299783316029E-2</v>
      </c>
      <c r="T88" s="14">
        <f t="shared" si="16"/>
        <v>0.92856670021668397</v>
      </c>
      <c r="U88" s="37">
        <f>BBMData!Q88-S88</f>
        <v>2.9003504266489344E-3</v>
      </c>
      <c r="W88" s="15">
        <f>'230'!C88*Notes!$C$4*MultiCalib!$C$35</f>
        <v>2.8573493326467363E+17</v>
      </c>
      <c r="X88" s="14">
        <f>'301'!C88*Notes!$C$4*MultiCalib!$D$36+'303'!C88*Notes!$C$4*MultiCalib!$D$37</f>
        <v>-7.8444570292600064E+16</v>
      </c>
      <c r="Y88" s="14">
        <f>'303'!C88*Notes!$C$4*MultiCalib!$E$37</f>
        <v>3.2926379058163571E+17</v>
      </c>
      <c r="Z88" s="15">
        <f>'307'!C88*Notes!$C$4*MultiCalib!$F$38+'309'!C88*Notes!$C$4*MultiCalib!$F$39</f>
        <v>4.1727463369908736E+16</v>
      </c>
      <c r="AA88" s="14">
        <f>'309'!C88*Notes!$C$4*MultiCalib!$G$39</f>
        <v>6.198044441847356E+16</v>
      </c>
      <c r="AB88" s="14">
        <f t="shared" si="17"/>
        <v>6.4026206134209165E+17</v>
      </c>
      <c r="AC88" s="15">
        <f>AB88/BBMData!D88</f>
        <v>7.0127279446012228E-2</v>
      </c>
      <c r="AD88" s="14">
        <f t="shared" si="12"/>
        <v>0.92987272055398773</v>
      </c>
      <c r="AE88" s="15">
        <f>BBMData!O88-AB88</f>
        <v>3.8404165074888448E+16</v>
      </c>
      <c r="AF88" s="37">
        <f>BBMData!Q88-BLMLossSum!AC88</f>
        <v>-3.0955578709083859E-3</v>
      </c>
      <c r="AG88" s="14">
        <f t="shared" si="13"/>
        <v>1.4748798950992817E+33</v>
      </c>
      <c r="AH88" s="14">
        <f>AG88/BBMData!R88^2</f>
        <v>0.11323638555553482</v>
      </c>
      <c r="AI88" s="15">
        <f>AE88/BBMData!O88</f>
        <v>5.6587706268578189E-2</v>
      </c>
      <c r="AK88" s="40">
        <f t="shared" si="18"/>
        <v>-0.15440792763314642</v>
      </c>
      <c r="AL88" s="40">
        <f t="shared" si="19"/>
        <v>3.9018000844254441E-2</v>
      </c>
      <c r="AM88" s="40">
        <f t="shared" si="20"/>
        <v>5.6587706268578189E-2</v>
      </c>
    </row>
    <row r="89" spans="1:39" x14ac:dyDescent="0.25">
      <c r="A89" s="14" t="s">
        <v>98</v>
      </c>
      <c r="B89" s="14">
        <v>1146870000</v>
      </c>
      <c r="C89" s="15">
        <f>BBMData!O89</f>
        <v>6.6261393096530637E+17</v>
      </c>
      <c r="D89" s="14">
        <f>'230'!C89*Notes!$C$4*MultiCalib!$C$27</f>
        <v>3.7052508196162342E+17</v>
      </c>
      <c r="E89" s="14">
        <f>'301'!C89*Notes!$C$4*MultiCalib!$D$28</f>
        <v>6.9333538703837856E+16</v>
      </c>
      <c r="F89" s="14">
        <f>'303'!C89*Notes!$C$4*MultiCalib!$E$29</f>
        <v>1.9300550847063389E+17</v>
      </c>
      <c r="G89" s="14">
        <f>'307'!C89*Notes!$C$4*MultiCalib!$F$30</f>
        <v>3.7068254359909016E+16</v>
      </c>
      <c r="H89" s="14">
        <f>'309'!C89*Notes!$C$4*MultiCalib!$G$31</f>
        <v>6.225346335726804E+16</v>
      </c>
      <c r="I89" s="14">
        <f t="shared" si="14"/>
        <v>7.3218584685327219E+17</v>
      </c>
      <c r="J89" s="40">
        <f>I89/BBMData!D89</f>
        <v>8.4548019267121494E-2</v>
      </c>
      <c r="K89" s="14">
        <f t="shared" si="11"/>
        <v>0.91545198073287848</v>
      </c>
      <c r="L89" s="40">
        <f>BBMData!Q89-J89</f>
        <v>-8.0337085320976581E-3</v>
      </c>
      <c r="M89" s="14">
        <f>'230'!C89*Notes!$C$4*MultiCalib!$C$14</f>
        <v>3.7052508196162342E+17</v>
      </c>
      <c r="N89" s="14">
        <f>'301'!C89*Notes!$C$4*MultiCalib!$D$15+'303'!C89*Notes!$C$4*MultiCalib!$D$16</f>
        <v>-4.8145942990800592E+16</v>
      </c>
      <c r="O89" s="14">
        <f>'303'!C89*Notes!$C$4*MultiCalib!$E$16</f>
        <v>2.014508401667744E+17</v>
      </c>
      <c r="P89" s="14">
        <f>'307'!C89*Notes!$C$4*MultiCalib!$F$17+'309'!C89*Notes!$C$4*MultiCalib!$F$18</f>
        <v>2.4614150354989612E+16</v>
      </c>
      <c r="Q89" s="14">
        <f>'309'!C89*Notes!$C$4*MultiCalib!$G$18</f>
        <v>6.3774402025965744E+16</v>
      </c>
      <c r="R89" s="14">
        <f t="shared" si="15"/>
        <v>6.1221853151855258E+17</v>
      </c>
      <c r="S89" s="37">
        <f>R89/BBMData!D89</f>
        <v>7.0694980544867503E-2</v>
      </c>
      <c r="T89" s="14">
        <f t="shared" si="16"/>
        <v>0.92930501945513244</v>
      </c>
      <c r="U89" s="37">
        <f>BBMData!Q89-S89</f>
        <v>5.8193301901563327E-3</v>
      </c>
      <c r="W89" s="15">
        <f>'230'!C89*Notes!$C$4*MultiCalib!$C$35</f>
        <v>2.6775990796023645E+17</v>
      </c>
      <c r="X89" s="14">
        <f>'301'!C89*Notes!$C$4*MultiCalib!$D$36+'303'!C89*Notes!$C$4*MultiCalib!$D$37</f>
        <v>-7.2852992635133904E+16</v>
      </c>
      <c r="Y89" s="14">
        <f>'303'!C89*Notes!$C$4*MultiCalib!$E$37</f>
        <v>3.0885739934218003E+17</v>
      </c>
      <c r="Z89" s="15">
        <f>'307'!C89*Notes!$C$4*MultiCalib!$F$38+'309'!C89*Notes!$C$4*MultiCalib!$F$39</f>
        <v>4.5039433408296096E+16</v>
      </c>
      <c r="AA89" s="14">
        <f>'309'!C89*Notes!$C$4*MultiCalib!$G$39</f>
        <v>5.3882427758591976E+16</v>
      </c>
      <c r="AB89" s="14">
        <f t="shared" si="17"/>
        <v>6.0268617583417062E+17</v>
      </c>
      <c r="AC89" s="15">
        <f>AB89/BBMData!D89</f>
        <v>6.9594246632121326E-2</v>
      </c>
      <c r="AD89" s="14">
        <f t="shared" si="12"/>
        <v>0.93040575336787867</v>
      </c>
      <c r="AE89" s="15">
        <f>BBMData!O89-AB89</f>
        <v>5.9927755131135744E+16</v>
      </c>
      <c r="AF89" s="37">
        <f>BBMData!Q89-BLMLossSum!AC89</f>
        <v>7.3730778886171855E-5</v>
      </c>
      <c r="AG89" s="14">
        <f t="shared" si="13"/>
        <v>3.5913358350573665E+33</v>
      </c>
      <c r="AH89" s="14">
        <f>AG89/BBMData!R89^2</f>
        <v>0.30297220067384406</v>
      </c>
      <c r="AI89" s="15">
        <f>AE89/BBMData!O89</f>
        <v>9.0441435548799964E-2</v>
      </c>
      <c r="AK89" s="40">
        <f t="shared" si="18"/>
        <v>-0.10499615633889914</v>
      </c>
      <c r="AL89" s="40">
        <f t="shared" si="19"/>
        <v>7.6055448114918114E-2</v>
      </c>
      <c r="AM89" s="40">
        <f t="shared" si="20"/>
        <v>9.0441435548799964E-2</v>
      </c>
    </row>
    <row r="90" spans="1:39" x14ac:dyDescent="0.25">
      <c r="A90" s="14" t="s">
        <v>99</v>
      </c>
      <c r="B90" s="14">
        <v>1147474800</v>
      </c>
      <c r="C90" s="15">
        <f>BBMData!O90</f>
        <v>7.5574157897318118E+17</v>
      </c>
      <c r="D90" s="14">
        <f>'230'!C90*Notes!$C$4*MultiCalib!$C$27</f>
        <v>4.9336297602542733E+17</v>
      </c>
      <c r="E90" s="14">
        <f>'301'!C90*Notes!$C$4*MultiCalib!$D$28</f>
        <v>7.5012096660656624E+16</v>
      </c>
      <c r="F90" s="14">
        <f>'303'!C90*Notes!$C$4*MultiCalib!$E$29</f>
        <v>2.0445831909669946E+17</v>
      </c>
      <c r="G90" s="14">
        <f>'307'!C90*Notes!$C$4*MultiCalib!$F$30</f>
        <v>5.109540562846692E+16</v>
      </c>
      <c r="H90" s="14">
        <f>'309'!C90*Notes!$C$4*MultiCalib!$G$31</f>
        <v>8.0162810601592224E+16</v>
      </c>
      <c r="I90" s="14">
        <f t="shared" si="14"/>
        <v>9.0409160801284262E+17</v>
      </c>
      <c r="J90" s="40">
        <f>I90/BBMData!D90</f>
        <v>9.526781960093178E-2</v>
      </c>
      <c r="K90" s="14">
        <f t="shared" si="11"/>
        <v>0.90473218039906822</v>
      </c>
      <c r="L90" s="40">
        <f>BBMData!Q90-J90</f>
        <v>-1.5632247527888457E-2</v>
      </c>
      <c r="M90" s="14">
        <f>'230'!C90*Notes!$C$4*MultiCalib!$C$14</f>
        <v>4.9336297602542733E+17</v>
      </c>
      <c r="N90" s="14">
        <f>'301'!C90*Notes!$C$4*MultiCalib!$D$15+'303'!C90*Notes!$C$4*MultiCalib!$D$16</f>
        <v>-4.8692230357239008E+16</v>
      </c>
      <c r="O90" s="14">
        <f>'303'!C90*Notes!$C$4*MultiCalib!$E$16</f>
        <v>2.1340479081395456E+17</v>
      </c>
      <c r="P90" s="14">
        <f>'307'!C90*Notes!$C$4*MultiCalib!$F$17+'309'!C90*Notes!$C$4*MultiCalib!$F$18</f>
        <v>3.6442682487431024E+16</v>
      </c>
      <c r="Q90" s="14">
        <f>'309'!C90*Notes!$C$4*MultiCalib!$G$18</f>
        <v>8.2121299525103936E+16</v>
      </c>
      <c r="R90" s="14">
        <f t="shared" si="15"/>
        <v>7.7663951849467776E+17</v>
      </c>
      <c r="S90" s="37">
        <f>R90/BBMData!D90</f>
        <v>8.1837673181736334E-2</v>
      </c>
      <c r="T90" s="14">
        <f t="shared" si="16"/>
        <v>0.91816232681826371</v>
      </c>
      <c r="U90" s="37">
        <f>BBMData!Q90-S90</f>
        <v>-2.2021011086930109E-3</v>
      </c>
      <c r="W90" s="15">
        <f>'230'!C90*Notes!$C$4*MultiCalib!$C$35</f>
        <v>3.5652869800927296E+17</v>
      </c>
      <c r="X90" s="14">
        <f>'301'!C90*Notes!$C$4*MultiCalib!$D$36+'303'!C90*Notes!$C$4*MultiCalib!$D$37</f>
        <v>-7.5386824077123552E+16</v>
      </c>
      <c r="Y90" s="14">
        <f>'303'!C90*Notes!$C$4*MultiCalib!$E$37</f>
        <v>3.2718477939031635E+17</v>
      </c>
      <c r="Z90" s="15">
        <f>'307'!C90*Notes!$C$4*MultiCalib!$F$38+'309'!C90*Notes!$C$4*MultiCalib!$F$39</f>
        <v>6.4539771836303464E+16</v>
      </c>
      <c r="AA90" s="14">
        <f>'309'!C90*Notes!$C$4*MultiCalib!$G$39</f>
        <v>6.9383559054015288E+16</v>
      </c>
      <c r="AB90" s="14">
        <f t="shared" si="17"/>
        <v>7.4224998421278451E+17</v>
      </c>
      <c r="AC90" s="15">
        <f>AB90/BBMData!D90</f>
        <v>7.8213907714729664E-2</v>
      </c>
      <c r="AD90" s="14">
        <f t="shared" si="12"/>
        <v>0.92178609228527031</v>
      </c>
      <c r="AE90" s="15">
        <f>BBMData!O90-AB90</f>
        <v>1.3491594760396672E+16</v>
      </c>
      <c r="AF90" s="37">
        <f>BBMData!Q90-BLMLossSum!AC90</f>
        <v>-4.2438913019137992E-3</v>
      </c>
      <c r="AG90" s="14">
        <f t="shared" si="13"/>
        <v>1.8202312917876292E+32</v>
      </c>
      <c r="AH90" s="14">
        <f>AG90/BBMData!R90^2</f>
        <v>1.2964520299150559E-2</v>
      </c>
      <c r="AI90" s="15">
        <f>AE90/BBMData!O90</f>
        <v>1.7852127150033974E-2</v>
      </c>
      <c r="AK90" s="40">
        <f t="shared" si="18"/>
        <v>-0.19629729681040337</v>
      </c>
      <c r="AL90" s="40">
        <f t="shared" si="19"/>
        <v>-2.7652229416688181E-2</v>
      </c>
      <c r="AM90" s="40">
        <f t="shared" si="20"/>
        <v>1.7852127150033974E-2</v>
      </c>
    </row>
    <row r="91" spans="1:39" x14ac:dyDescent="0.25">
      <c r="A91" s="14" t="s">
        <v>100</v>
      </c>
      <c r="B91" s="14">
        <v>1148079600</v>
      </c>
      <c r="C91" s="15">
        <f>BBMData!O91</f>
        <v>8.1418758489250138E+17</v>
      </c>
      <c r="D91" s="14">
        <f>'230'!C91*Notes!$C$4*MultiCalib!$C$27</f>
        <v>3.3394529342805542E+17</v>
      </c>
      <c r="E91" s="14">
        <f>'301'!C91*Notes!$C$4*MultiCalib!$D$28</f>
        <v>6.4768639686123336E+16</v>
      </c>
      <c r="F91" s="14">
        <f>'303'!C91*Notes!$C$4*MultiCalib!$E$29</f>
        <v>1.9905719954968931E+17</v>
      </c>
      <c r="G91" s="14">
        <f>'307'!C91*Notes!$C$4*MultiCalib!$F$30</f>
        <v>1.0827414706310053E+17</v>
      </c>
      <c r="H91" s="14">
        <f>'309'!C91*Notes!$C$4*MultiCalib!$G$31</f>
        <v>1.3726524998446074E+17</v>
      </c>
      <c r="I91" s="14">
        <f t="shared" si="14"/>
        <v>8.4331052971142938E+17</v>
      </c>
      <c r="J91" s="40">
        <f>I91/BBMData!D91</f>
        <v>8.5441796323346447E-2</v>
      </c>
      <c r="K91" s="14">
        <f t="shared" si="11"/>
        <v>0.91455820367665352</v>
      </c>
      <c r="L91" s="40">
        <f>BBMData!Q91-J91</f>
        <v>-2.9506529705094348E-3</v>
      </c>
      <c r="M91" s="14">
        <f>'230'!C91*Notes!$C$4*MultiCalib!$C$14</f>
        <v>3.3394529342805542E+17</v>
      </c>
      <c r="N91" s="14">
        <f>'301'!C91*Notes!$C$4*MultiCalib!$D$15+'303'!C91*Notes!$C$4*MultiCalib!$D$16</f>
        <v>-5.9609307131136128E+16</v>
      </c>
      <c r="O91" s="14">
        <f>'303'!C91*Notes!$C$4*MultiCalib!$E$16</f>
        <v>2.0776733476822758E+17</v>
      </c>
      <c r="P91" s="14">
        <f>'307'!C91*Notes!$C$4*MultiCalib!$F$17+'309'!C91*Notes!$C$4*MultiCalib!$F$18</f>
        <v>9.1737306367070336E+16</v>
      </c>
      <c r="Q91" s="14">
        <f>'309'!C91*Notes!$C$4*MultiCalib!$G$18</f>
        <v>1.4061883089885414E+17</v>
      </c>
      <c r="R91" s="14">
        <f t="shared" si="15"/>
        <v>7.1445945833107136E+17</v>
      </c>
      <c r="S91" s="37">
        <f>R91/BBMData!D91</f>
        <v>7.2386976527970756E-2</v>
      </c>
      <c r="T91" s="14">
        <f t="shared" si="16"/>
        <v>0.92761302347202923</v>
      </c>
      <c r="U91" s="37">
        <f>BBMData!Q91-S91</f>
        <v>1.0104166824866256E-2</v>
      </c>
      <c r="W91" s="15">
        <f>'230'!C91*Notes!$C$4*MultiCalib!$C$35</f>
        <v>2.4132552797414E+17</v>
      </c>
      <c r="X91" s="14">
        <f>'301'!C91*Notes!$C$4*MultiCalib!$D$36+'303'!C91*Notes!$C$4*MultiCalib!$D$37</f>
        <v>-8.2844789789202704E+16</v>
      </c>
      <c r="Y91" s="14">
        <f>'303'!C91*Notes!$C$4*MultiCalib!$E$37</f>
        <v>3.1854162847693408E+17</v>
      </c>
      <c r="Z91" s="15">
        <f>'307'!C91*Notes!$C$4*MultiCalib!$F$38+'309'!C91*Notes!$C$4*MultiCalib!$F$39</f>
        <v>1.5094528334166694E+17</v>
      </c>
      <c r="AA91" s="14">
        <f>'309'!C91*Notes!$C$4*MultiCalib!$G$39</f>
        <v>1.1880760550793157E+17</v>
      </c>
      <c r="AB91" s="14">
        <f t="shared" si="17"/>
        <v>7.4677525551146982E+17</v>
      </c>
      <c r="AC91" s="15">
        <f>AB91/BBMData!D91</f>
        <v>7.5661120112610919E-2</v>
      </c>
      <c r="AD91" s="14">
        <f t="shared" si="12"/>
        <v>0.92433887988738905</v>
      </c>
      <c r="AE91" s="15">
        <f>BBMData!O91-AB91</f>
        <v>6.7412329381031552E+16</v>
      </c>
      <c r="AF91" s="37">
        <f>BBMData!Q91-BLMLossSum!AC91</f>
        <v>5.6109006678668472E-3</v>
      </c>
      <c r="AG91" s="14">
        <f t="shared" si="13"/>
        <v>4.5444221525766896E+33</v>
      </c>
      <c r="AH91" s="14">
        <f>AG91/BBMData!R91^2</f>
        <v>0.29787463467651937</v>
      </c>
      <c r="AI91" s="15">
        <f>AE91/BBMData!O91</f>
        <v>8.2797049023944677E-2</v>
      </c>
      <c r="AK91" s="40">
        <f t="shared" si="18"/>
        <v>-3.5769330507260381E-2</v>
      </c>
      <c r="AL91" s="40">
        <f t="shared" si="19"/>
        <v>0.12248789887234315</v>
      </c>
      <c r="AM91" s="40">
        <f t="shared" si="20"/>
        <v>8.2797049023944677E-2</v>
      </c>
    </row>
    <row r="92" spans="1:39" x14ac:dyDescent="0.25">
      <c r="A92" s="14" t="s">
        <v>101</v>
      </c>
      <c r="B92" s="14">
        <v>1148684400</v>
      </c>
      <c r="C92" s="15">
        <f>BBMData!O92</f>
        <v>7.6219432249451008E+17</v>
      </c>
      <c r="D92" s="14">
        <f>'230'!C92*Notes!$C$4*MultiCalib!$C$27</f>
        <v>2.702197513155361E+17</v>
      </c>
      <c r="E92" s="14">
        <f>'301'!C92*Notes!$C$4*MultiCalib!$D$28</f>
        <v>5.6300421218479016E+16</v>
      </c>
      <c r="F92" s="14">
        <f>'303'!C92*Notes!$C$4*MultiCalib!$E$29</f>
        <v>1.7389521540091786E+17</v>
      </c>
      <c r="G92" s="14">
        <f>'307'!C92*Notes!$C$4*MultiCalib!$F$30</f>
        <v>1.1243931392137683E+17</v>
      </c>
      <c r="H92" s="14">
        <f>'309'!C92*Notes!$C$4*MultiCalib!$G$31</f>
        <v>1.3714998787392251E+17</v>
      </c>
      <c r="I92" s="14">
        <f t="shared" si="14"/>
        <v>7.5000468973023232E+17</v>
      </c>
      <c r="J92" s="40">
        <f>I92/BBMData!D92</f>
        <v>8.1522248883720907E-2</v>
      </c>
      <c r="K92" s="14">
        <f t="shared" si="11"/>
        <v>0.91847775111627905</v>
      </c>
      <c r="L92" s="40">
        <f>BBMData!Q92-J92</f>
        <v>1.324960083073673E-3</v>
      </c>
      <c r="M92" s="14">
        <f>'230'!C92*Notes!$C$4*MultiCalib!$C$14</f>
        <v>2.702197513155361E+17</v>
      </c>
      <c r="N92" s="14">
        <f>'301'!C92*Notes!$C$4*MultiCalib!$D$15+'303'!C92*Notes!$C$4*MultiCalib!$D$16</f>
        <v>-5.2489529651348496E+16</v>
      </c>
      <c r="O92" s="14">
        <f>'303'!C92*Notes!$C$4*MultiCalib!$E$16</f>
        <v>1.815043390268169E+17</v>
      </c>
      <c r="P92" s="14">
        <f>'307'!C92*Notes!$C$4*MultiCalib!$F$17+'309'!C92*Notes!$C$4*MultiCalib!$F$18</f>
        <v>9.7668088984628192E+16</v>
      </c>
      <c r="Q92" s="14">
        <f>'309'!C92*Notes!$C$4*MultiCalib!$G$18</f>
        <v>1.4050075277469194E+17</v>
      </c>
      <c r="R92" s="14">
        <f t="shared" si="15"/>
        <v>6.3740340245032461E+17</v>
      </c>
      <c r="S92" s="37">
        <f>R92/BBMData!D92</f>
        <v>6.9282978527209202E-2</v>
      </c>
      <c r="T92" s="14">
        <f t="shared" si="16"/>
        <v>0.93071702147279078</v>
      </c>
      <c r="U92" s="37">
        <f>BBMData!Q92-S92</f>
        <v>1.3564230439585379E-2</v>
      </c>
      <c r="W92" s="15">
        <f>'230'!C92*Notes!$C$4*MultiCalib!$C$35</f>
        <v>1.9527427227930518E+17</v>
      </c>
      <c r="X92" s="14">
        <f>'301'!C92*Notes!$C$4*MultiCalib!$D$36+'303'!C92*Notes!$C$4*MultiCalib!$D$37</f>
        <v>-7.2694218101053408E+16</v>
      </c>
      <c r="Y92" s="14">
        <f>'303'!C92*Notes!$C$4*MultiCalib!$E$37</f>
        <v>2.7827611974581338E+17</v>
      </c>
      <c r="Z92" s="15">
        <f>'307'!C92*Notes!$C$4*MultiCalib!$F$38+'309'!C92*Notes!$C$4*MultiCalib!$F$39</f>
        <v>1.5909887815000352E+17</v>
      </c>
      <c r="AA92" s="14">
        <f>'309'!C92*Notes!$C$4*MultiCalib!$G$39</f>
        <v>1.1870784234602141E+17</v>
      </c>
      <c r="AB92" s="14">
        <f t="shared" si="17"/>
        <v>6.7866289442009011E+17</v>
      </c>
      <c r="AC92" s="15">
        <f>AB92/BBMData!D92</f>
        <v>7.3767705915227189E-2</v>
      </c>
      <c r="AD92" s="14">
        <f t="shared" si="12"/>
        <v>0.92623229408477281</v>
      </c>
      <c r="AE92" s="15">
        <f>BBMData!O92-AB92</f>
        <v>8.3531428074419968E+16</v>
      </c>
      <c r="AF92" s="37">
        <f>BBMData!Q92-BLMLossSum!AC92</f>
        <v>9.3413545361040462E-3</v>
      </c>
      <c r="AG92" s="14">
        <f t="shared" si="13"/>
        <v>6.9774994761519965E+33</v>
      </c>
      <c r="AH92" s="14">
        <f>AG92/BBMData!R92^2</f>
        <v>0.52518054030063321</v>
      </c>
      <c r="AI92" s="15">
        <f>AE92/BBMData!O92</f>
        <v>0.10959334858469984</v>
      </c>
      <c r="AK92" s="40">
        <f t="shared" si="18"/>
        <v>1.599281496139137E-2</v>
      </c>
      <c r="AL92" s="40">
        <f t="shared" si="19"/>
        <v>0.16372585882792942</v>
      </c>
      <c r="AM92" s="40">
        <f t="shared" si="20"/>
        <v>0.10959334858469984</v>
      </c>
    </row>
    <row r="93" spans="1:39" x14ac:dyDescent="0.25">
      <c r="A93" s="14" t="s">
        <v>102</v>
      </c>
      <c r="B93" s="14">
        <v>1149289200</v>
      </c>
      <c r="C93" s="15">
        <f>BBMData!O93</f>
        <v>6.9921906321435917E+17</v>
      </c>
      <c r="D93" s="14">
        <f>'230'!C93*Notes!$C$4*MultiCalib!$C$27</f>
        <v>2.1718638692887942E+17</v>
      </c>
      <c r="E93" s="14">
        <f>'301'!C93*Notes!$C$4*MultiCalib!$D$28</f>
        <v>4.6575201572043752E+16</v>
      </c>
      <c r="F93" s="14">
        <f>'303'!C93*Notes!$C$4*MultiCalib!$E$29</f>
        <v>1.5110162610445622E+17</v>
      </c>
      <c r="G93" s="14">
        <f>'307'!C93*Notes!$C$4*MultiCalib!$F$30</f>
        <v>8.7474272952968704E+16</v>
      </c>
      <c r="H93" s="14">
        <f>'309'!C93*Notes!$C$4*MultiCalib!$G$31</f>
        <v>1.5449892278769859E+17</v>
      </c>
      <c r="I93" s="14">
        <f t="shared" si="14"/>
        <v>6.5683641034604672E+17</v>
      </c>
      <c r="J93" s="40">
        <f>I93/BBMData!D93</f>
        <v>8.5637080879536726E-2</v>
      </c>
      <c r="K93" s="14">
        <f t="shared" si="11"/>
        <v>0.9143629191204633</v>
      </c>
      <c r="L93" s="40">
        <f>BBMData!Q93-J93</f>
        <v>5.5257696047343458E-3</v>
      </c>
      <c r="M93" s="14">
        <f>'230'!C93*Notes!$C$4*MultiCalib!$C$14</f>
        <v>2.1718638692887942E+17</v>
      </c>
      <c r="N93" s="14">
        <f>'301'!C93*Notes!$C$4*MultiCalib!$D$15+'303'!C93*Notes!$C$4*MultiCalib!$D$16</f>
        <v>-4.9073924427214056E+16</v>
      </c>
      <c r="O93" s="14">
        <f>'303'!C93*Notes!$C$4*MultiCalib!$E$16</f>
        <v>1.577133718644095E+17</v>
      </c>
      <c r="P93" s="14">
        <f>'307'!C93*Notes!$C$4*MultiCalib!$F$17+'309'!C93*Notes!$C$4*MultiCalib!$F$18</f>
        <v>5.470538371034156E+16</v>
      </c>
      <c r="Q93" s="14">
        <f>'309'!C93*Notes!$C$4*MultiCalib!$G$18</f>
        <v>1.5827354629083446E+17</v>
      </c>
      <c r="R93" s="14">
        <f t="shared" si="15"/>
        <v>5.3880476436725094E+17</v>
      </c>
      <c r="S93" s="37">
        <f>R93/BBMData!D93</f>
        <v>7.0248339552444708E-2</v>
      </c>
      <c r="T93" s="14">
        <f t="shared" si="16"/>
        <v>0.92975166044755531</v>
      </c>
      <c r="U93" s="37">
        <f>BBMData!Q93-S93</f>
        <v>2.0914510931826363E-2</v>
      </c>
      <c r="W93" s="15">
        <f>'230'!C93*Notes!$C$4*MultiCalib!$C$35</f>
        <v>1.5694971759109213E+17</v>
      </c>
      <c r="X93" s="14">
        <f>'301'!C93*Notes!$C$4*MultiCalib!$D$36+'303'!C93*Notes!$C$4*MultiCalib!$D$37</f>
        <v>-6.584840999495252E+16</v>
      </c>
      <c r="Y93" s="14">
        <f>'303'!C93*Notes!$C$4*MultiCalib!$E$37</f>
        <v>2.4180063898071366E+17</v>
      </c>
      <c r="Z93" s="15">
        <f>'307'!C93*Notes!$C$4*MultiCalib!$F$38+'309'!C93*Notes!$C$4*MultiCalib!$F$39</f>
        <v>1.0298246863031106E+17</v>
      </c>
      <c r="AA93" s="14">
        <f>'309'!C93*Notes!$C$4*MultiCalib!$G$39</f>
        <v>1.3372391826801934E+17</v>
      </c>
      <c r="AB93" s="14">
        <f t="shared" si="17"/>
        <v>5.6960833347518362E+17</v>
      </c>
      <c r="AC93" s="15">
        <f>AB93/BBMData!D93</f>
        <v>7.4264450257520681E-2</v>
      </c>
      <c r="AD93" s="14">
        <f t="shared" si="12"/>
        <v>0.92573554974247929</v>
      </c>
      <c r="AE93" s="15">
        <f>BBMData!O93-AB93</f>
        <v>1.2961072973917555E+17</v>
      </c>
      <c r="AF93" s="37">
        <f>BBMData!Q93-BLMLossSum!AC93</f>
        <v>1.4603599910714568E-2</v>
      </c>
      <c r="AG93" s="14">
        <f t="shared" si="13"/>
        <v>1.6798941263521606E+34</v>
      </c>
      <c r="AH93" s="14">
        <f>AG93/BBMData!R93^2</f>
        <v>1.893382233179719</v>
      </c>
      <c r="AI93" s="15">
        <f>AE93/BBMData!O93</f>
        <v>0.18536498296162854</v>
      </c>
      <c r="AK93" s="40">
        <f t="shared" si="18"/>
        <v>6.0614269687494525E-2</v>
      </c>
      <c r="AL93" s="40">
        <f t="shared" si="19"/>
        <v>0.22941922966126299</v>
      </c>
      <c r="AM93" s="40">
        <f t="shared" si="20"/>
        <v>0.18536498296162854</v>
      </c>
    </row>
    <row r="94" spans="1:39" x14ac:dyDescent="0.25">
      <c r="A94" s="14" t="s">
        <v>103</v>
      </c>
      <c r="B94" s="14">
        <v>1149894000</v>
      </c>
      <c r="C94" s="15">
        <f>BBMData!O94</f>
        <v>4.1536674506880826E+17</v>
      </c>
      <c r="D94" s="14">
        <f>'230'!C94*Notes!$C$4*MultiCalib!$C$27</f>
        <v>3.1445425962237972E+16</v>
      </c>
      <c r="E94" s="14">
        <f>'301'!C94*Notes!$C$4*MultiCalib!$D$28</f>
        <v>9730732809500144</v>
      </c>
      <c r="F94" s="14">
        <f>'303'!C94*Notes!$C$4*MultiCalib!$E$29</f>
        <v>4.616895857324172E+16</v>
      </c>
      <c r="G94" s="14">
        <f>'307'!C94*Notes!$C$4*MultiCalib!$F$30</f>
        <v>2.671879543505076E+16</v>
      </c>
      <c r="H94" s="14">
        <f>'309'!C94*Notes!$C$4*MultiCalib!$G$31</f>
        <v>5.1506265188459208E+16</v>
      </c>
      <c r="I94" s="14">
        <f t="shared" si="14"/>
        <v>1.6557017796848979E+17</v>
      </c>
      <c r="J94" s="40">
        <f>I94/BBMData!D94</f>
        <v>5.9772627425447582E-2</v>
      </c>
      <c r="K94" s="14">
        <f t="shared" si="11"/>
        <v>0.94022737257455247</v>
      </c>
      <c r="L94" s="40">
        <f>BBMData!Q94-J94</f>
        <v>9.0179266101198002E-2</v>
      </c>
      <c r="M94" s="14">
        <f>'230'!C94*Notes!$C$4*MultiCalib!$C$14</f>
        <v>3.1445425962237972E+16</v>
      </c>
      <c r="N94" s="14">
        <f>'301'!C94*Notes!$C$4*MultiCalib!$D$15+'303'!C94*Notes!$C$4*MultiCalib!$D$16</f>
        <v>-2.1641706314338788E+16</v>
      </c>
      <c r="O94" s="14">
        <f>'303'!C94*Notes!$C$4*MultiCalib!$E$16</f>
        <v>4.8189171220569976E+16</v>
      </c>
      <c r="P94" s="14">
        <f>'307'!C94*Notes!$C$4*MultiCalib!$F$17+'309'!C94*Notes!$C$4*MultiCalib!$F$18</f>
        <v>1.4788912583557244E+16</v>
      </c>
      <c r="Q94" s="14">
        <f>'309'!C94*Notes!$C$4*MultiCalib!$G$18</f>
        <v>5.2764634862701272E+16</v>
      </c>
      <c r="R94" s="14">
        <f t="shared" si="15"/>
        <v>1.2554643831472768E+17</v>
      </c>
      <c r="S94" s="37">
        <f>R94/BBMData!D94</f>
        <v>4.5323623940334901E-2</v>
      </c>
      <c r="T94" s="14">
        <f t="shared" si="16"/>
        <v>0.95467637605966504</v>
      </c>
      <c r="U94" s="37">
        <f>BBMData!Q94-S94</f>
        <v>0.10462826958631069</v>
      </c>
      <c r="W94" s="15">
        <f>'230'!C94*Notes!$C$4*MultiCalib!$C$35</f>
        <v>2.272403346311476E+16</v>
      </c>
      <c r="X94" s="14">
        <f>'301'!C94*Notes!$C$4*MultiCalib!$D$36+'303'!C94*Notes!$C$4*MultiCalib!$D$37</f>
        <v>-2.5267060873016736E+16</v>
      </c>
      <c r="Y94" s="14">
        <f>'303'!C94*Notes!$C$4*MultiCalib!$E$37</f>
        <v>7.388195595172824E+16</v>
      </c>
      <c r="Z94" s="15">
        <f>'307'!C94*Notes!$C$4*MultiCalib!$F$38+'309'!C94*Notes!$C$4*MultiCalib!$F$39</f>
        <v>2.9578883861502988E+16</v>
      </c>
      <c r="AA94" s="14">
        <f>'309'!C94*Notes!$C$4*MultiCalib!$G$39</f>
        <v>4.4580372937725432E+16</v>
      </c>
      <c r="AB94" s="14">
        <f t="shared" si="17"/>
        <v>1.4549818534105469E+17</v>
      </c>
      <c r="AC94" s="15">
        <f>AB94/BBMData!D94</f>
        <v>5.2526420700741767E-2</v>
      </c>
      <c r="AD94" s="14">
        <f t="shared" si="12"/>
        <v>0.94747357929925824</v>
      </c>
      <c r="AE94" s="15">
        <f>BBMData!O94-AB94</f>
        <v>2.6986855972775357E+17</v>
      </c>
      <c r="AF94" s="37">
        <f>BBMData!Q94-BLMLossSum!AC94</f>
        <v>9.4817151271061578E-2</v>
      </c>
      <c r="AG94" s="14">
        <f t="shared" si="13"/>
        <v>7.2829039529532098E+34</v>
      </c>
      <c r="AH94" s="14">
        <f>AG94/BBMData!R94^2</f>
        <v>68.040154246733309</v>
      </c>
      <c r="AI94" s="15">
        <f>AE94/BBMData!O94</f>
        <v>0.64971152103919161</v>
      </c>
      <c r="AK94" s="40">
        <f t="shared" si="18"/>
        <v>0.60138797837303515</v>
      </c>
      <c r="AL94" s="40">
        <f t="shared" si="19"/>
        <v>0.69774557110023316</v>
      </c>
      <c r="AM94" s="40">
        <f t="shared" si="20"/>
        <v>0.64971152103919161</v>
      </c>
    </row>
    <row r="95" spans="1:39" x14ac:dyDescent="0.25">
      <c r="A95" s="14" t="s">
        <v>104</v>
      </c>
      <c r="B95" s="14">
        <v>1150498800</v>
      </c>
      <c r="C95" s="15">
        <f>BBMData!O95</f>
        <v>3.8869455413342643E+17</v>
      </c>
      <c r="D95" s="14">
        <f>'230'!C95*Notes!$C$4*MultiCalib!$C$27</f>
        <v>5948694462104063</v>
      </c>
      <c r="E95" s="14">
        <f>'301'!C95*Notes!$C$4*MultiCalib!$D$28</f>
        <v>7249809430307473</v>
      </c>
      <c r="F95" s="14">
        <f>'303'!C95*Notes!$C$4*MultiCalib!$E$29</f>
        <v>4.2401147011517392E+16</v>
      </c>
      <c r="G95" s="14">
        <f>'307'!C95*Notes!$C$4*MultiCalib!$F$30</f>
        <v>1.8200971520584072E+16</v>
      </c>
      <c r="H95" s="14">
        <f>'309'!C95*Notes!$C$4*MultiCalib!$G$31</f>
        <v>4.9201022977693992E+16</v>
      </c>
      <c r="I95" s="14">
        <f t="shared" si="14"/>
        <v>1.2300164540220698E+17</v>
      </c>
      <c r="J95" s="40">
        <f>I95/BBMData!D95</f>
        <v>6.5776280963747047E-2</v>
      </c>
      <c r="K95" s="14">
        <f t="shared" si="11"/>
        <v>0.93422371903625301</v>
      </c>
      <c r="L95" s="40">
        <f>BBMData!Q95-J95</f>
        <v>0.14208176937498365</v>
      </c>
      <c r="M95" s="14">
        <f>'230'!C95*Notes!$C$4*MultiCalib!$C$14</f>
        <v>5948694462104063</v>
      </c>
      <c r="N95" s="14">
        <f>'301'!C95*Notes!$C$4*MultiCalib!$D$15+'303'!C95*Notes!$C$4*MultiCalib!$D$16</f>
        <v>-2.236707205587754E+16</v>
      </c>
      <c r="O95" s="14">
        <f>'303'!C95*Notes!$C$4*MultiCalib!$E$16</f>
        <v>4.425649173015564E+16</v>
      </c>
      <c r="P95" s="14">
        <f>'307'!C95*Notes!$C$4*MultiCalib!$F$17+'309'!C95*Notes!$C$4*MultiCalib!$F$18</f>
        <v>3791429539670728</v>
      </c>
      <c r="Q95" s="14">
        <f>'309'!C95*Notes!$C$4*MultiCalib!$G$18</f>
        <v>5.0403072379456672E+16</v>
      </c>
      <c r="R95" s="14">
        <f t="shared" si="15"/>
        <v>8.2032616055509568E+16</v>
      </c>
      <c r="S95" s="37">
        <f>R95/BBMData!D95</f>
        <v>4.3867709120593353E-2</v>
      </c>
      <c r="T95" s="14">
        <f t="shared" si="16"/>
        <v>0.95613229087940665</v>
      </c>
      <c r="U95" s="37">
        <f>BBMData!Q95-S95</f>
        <v>0.16399034121813735</v>
      </c>
      <c r="W95" s="15">
        <f>'230'!C95*Notes!$C$4*MultiCalib!$C$35</f>
        <v>4298823370401484.5</v>
      </c>
      <c r="X95" s="14">
        <f>'301'!C95*Notes!$C$4*MultiCalib!$D$36+'303'!C95*Notes!$C$4*MultiCalib!$D$37</f>
        <v>-2.5134302524598624E+16</v>
      </c>
      <c r="Y95" s="14">
        <f>'303'!C95*Notes!$C$4*MultiCalib!$E$37</f>
        <v>6.7852508971759608E+16</v>
      </c>
      <c r="Z95" s="15">
        <f>'307'!C95*Notes!$C$4*MultiCalib!$F$38+'309'!C95*Notes!$C$4*MultiCalib!$F$39</f>
        <v>1.4009892519265044E+16</v>
      </c>
      <c r="AA95" s="14">
        <f>'309'!C95*Notes!$C$4*MultiCalib!$G$39</f>
        <v>4.25851096995218E+16</v>
      </c>
      <c r="AB95" s="14">
        <f t="shared" si="17"/>
        <v>1.0361203203634931E+17</v>
      </c>
      <c r="AC95" s="15">
        <f>AB95/BBMData!D95</f>
        <v>5.5407503762753642E-2</v>
      </c>
      <c r="AD95" s="14">
        <f t="shared" si="12"/>
        <v>0.94459249623724639</v>
      </c>
      <c r="AE95" s="15">
        <f>BBMData!O95-AB95</f>
        <v>2.8508252209707712E+17</v>
      </c>
      <c r="AF95" s="37">
        <f>BBMData!Q95-BLMLossSum!AC95</f>
        <v>0.14509636889969782</v>
      </c>
      <c r="AG95" s="14">
        <f t="shared" si="13"/>
        <v>8.1272044405230468E+34</v>
      </c>
      <c r="AH95" s="14">
        <f>AG95/BBMData!R95^2</f>
        <v>145.12054737249562</v>
      </c>
      <c r="AI95" s="15">
        <f>AE95/BBMData!O95</f>
        <v>0.73343585359113983</v>
      </c>
      <c r="AK95" s="40">
        <f t="shared" si="18"/>
        <v>0.68355191989650455</v>
      </c>
      <c r="AL95" s="40">
        <f t="shared" si="19"/>
        <v>0.78895352357483661</v>
      </c>
      <c r="AM95" s="40">
        <f t="shared" si="20"/>
        <v>0.73343585359113983</v>
      </c>
    </row>
    <row r="96" spans="1:39" x14ac:dyDescent="0.25">
      <c r="A96" s="14" t="s">
        <v>105</v>
      </c>
      <c r="B96" s="14">
        <v>1151103600</v>
      </c>
      <c r="C96" s="15">
        <f>BBMData!O96</f>
        <v>4.4597563599060218E+17</v>
      </c>
      <c r="D96" s="14">
        <f>'230'!C96*Notes!$C$4*MultiCalib!$C$27</f>
        <v>3807001589368445.5</v>
      </c>
      <c r="E96" s="14">
        <f>'301'!C96*Notes!$C$4*MultiCalib!$D$28</f>
        <v>5932163457802920</v>
      </c>
      <c r="F96" s="14">
        <f>'303'!C96*Notes!$C$4*MultiCalib!$E$29</f>
        <v>3.8765022134527304E+16</v>
      </c>
      <c r="G96" s="14">
        <f>'307'!C96*Notes!$C$4*MultiCalib!$F$30</f>
        <v>2.096717305596286E+16</v>
      </c>
      <c r="H96" s="14">
        <f>'309'!C96*Notes!$C$4*MultiCalib!$G$31</f>
        <v>5.9761417036320136E+16</v>
      </c>
      <c r="I96" s="14">
        <f t="shared" si="14"/>
        <v>1.2923277727398166E+17</v>
      </c>
      <c r="J96" s="40">
        <f>I96/BBMData!D96</f>
        <v>6.0108268499526357E-2</v>
      </c>
      <c r="K96" s="14">
        <f t="shared" si="11"/>
        <v>0.93989173150047367</v>
      </c>
      <c r="L96" s="40">
        <f>BBMData!Q96-J96</f>
        <v>0.14732225986819558</v>
      </c>
      <c r="M96" s="14">
        <f>'230'!C96*Notes!$C$4*MultiCalib!$C$14</f>
        <v>3807001589368445.5</v>
      </c>
      <c r="N96" s="14">
        <f>'301'!C96*Notes!$C$4*MultiCalib!$D$15+'303'!C96*Notes!$C$4*MultiCalib!$D$16</f>
        <v>-2.1476921326550484E+16</v>
      </c>
      <c r="O96" s="14">
        <f>'303'!C96*Notes!$C$4*MultiCalib!$E$16</f>
        <v>4.0461261131685896E+16</v>
      </c>
      <c r="P96" s="14">
        <f>'307'!C96*Notes!$C$4*MultiCalib!$F$17+'309'!C96*Notes!$C$4*MultiCalib!$F$18</f>
        <v>2995426303774416</v>
      </c>
      <c r="Q96" s="14">
        <f>'309'!C96*Notes!$C$4*MultiCalib!$G$18</f>
        <v>6.1221471548389256E+16</v>
      </c>
      <c r="R96" s="14">
        <f t="shared" si="15"/>
        <v>8.700823924666752E+16</v>
      </c>
      <c r="S96" s="37">
        <f>R96/BBMData!D96</f>
        <v>4.0468948486822101E-2</v>
      </c>
      <c r="T96" s="14">
        <f t="shared" si="16"/>
        <v>0.95953105151317786</v>
      </c>
      <c r="U96" s="37">
        <f>BBMData!Q96-S96</f>
        <v>0.16696157988089982</v>
      </c>
      <c r="W96" s="15">
        <f>'230'!C96*Notes!$C$4*MultiCalib!$C$35</f>
        <v>2751129261687466</v>
      </c>
      <c r="X96" s="14">
        <f>'301'!C96*Notes!$C$4*MultiCalib!$D$36+'303'!C96*Notes!$C$4*MultiCalib!$D$37</f>
        <v>-2.3774871143292832E+16</v>
      </c>
      <c r="Y96" s="14">
        <f>'303'!C96*Notes!$C$4*MultiCalib!$E$37</f>
        <v>6.20337938372046E+16</v>
      </c>
      <c r="Z96" s="15">
        <f>'307'!C96*Notes!$C$4*MultiCalib!$F$38+'309'!C96*Notes!$C$4*MultiCalib!$F$39</f>
        <v>1.4798235028747612E+16</v>
      </c>
      <c r="AA96" s="14">
        <f>'309'!C96*Notes!$C$4*MultiCalib!$G$39</f>
        <v>5.1725479395913232E+16</v>
      </c>
      <c r="AB96" s="14">
        <f t="shared" si="17"/>
        <v>1.0753376638026008E+17</v>
      </c>
      <c r="AC96" s="15">
        <f>AB96/BBMData!D96</f>
        <v>5.0015705293144225E-2</v>
      </c>
      <c r="AD96" s="14">
        <f t="shared" si="12"/>
        <v>0.94998429470685575</v>
      </c>
      <c r="AE96" s="15">
        <f>BBMData!O96-AB96</f>
        <v>3.3844186961034208E+17</v>
      </c>
      <c r="AF96" s="37">
        <f>BBMData!Q96-BLMLossSum!AC96</f>
        <v>0.15172621188454966</v>
      </c>
      <c r="AG96" s="14">
        <f t="shared" si="13"/>
        <v>1.1454289910534379E+35</v>
      </c>
      <c r="AH96" s="14">
        <f>AG96/BBMData!R96^2</f>
        <v>153.84323567993391</v>
      </c>
      <c r="AI96" s="15">
        <f>AE96/BBMData!O96</f>
        <v>0.75887972861699982</v>
      </c>
      <c r="AK96" s="40">
        <f t="shared" si="18"/>
        <v>0.71022457989901289</v>
      </c>
      <c r="AL96" s="40">
        <f t="shared" si="19"/>
        <v>0.80490360408723982</v>
      </c>
      <c r="AM96" s="40">
        <f t="shared" si="20"/>
        <v>0.75887972861699982</v>
      </c>
    </row>
    <row r="97" spans="1:39" x14ac:dyDescent="0.25">
      <c r="A97" s="14" t="s">
        <v>106</v>
      </c>
      <c r="B97" s="14">
        <v>1151708400</v>
      </c>
      <c r="C97" s="15">
        <f>BBMData!O97</f>
        <v>4.283047010912441E+17</v>
      </c>
      <c r="D97" s="14">
        <f>'230'!C97*Notes!$C$4*MultiCalib!$C$27</f>
        <v>2357490823790727</v>
      </c>
      <c r="E97" s="14">
        <f>'301'!C97*Notes!$C$4*MultiCalib!$D$28</f>
        <v>4735807072725566</v>
      </c>
      <c r="F97" s="14">
        <f>'303'!C97*Notes!$C$4*MultiCalib!$E$29</f>
        <v>3.3523105892942136E+16</v>
      </c>
      <c r="G97" s="14">
        <f>'307'!C97*Notes!$C$4*MultiCalib!$F$30</f>
        <v>1.7001034253933838E+16</v>
      </c>
      <c r="H97" s="14">
        <f>'309'!C97*Notes!$C$4*MultiCalib!$G$31</f>
        <v>3.9570674914445544E+16</v>
      </c>
      <c r="I97" s="14">
        <f t="shared" si="14"/>
        <v>9.7188112957837824E+16</v>
      </c>
      <c r="J97" s="40">
        <f>I97/BBMData!D97</f>
        <v>4.3778429260287306E-2</v>
      </c>
      <c r="K97" s="14">
        <f t="shared" si="11"/>
        <v>0.9562215707397127</v>
      </c>
      <c r="L97" s="40">
        <f>BBMData!Q97-J97</f>
        <v>0.14915161627630913</v>
      </c>
      <c r="M97" s="14">
        <f>'230'!C97*Notes!$C$4*MultiCalib!$C$14</f>
        <v>2357490823790727</v>
      </c>
      <c r="N97" s="14">
        <f>'301'!C97*Notes!$C$4*MultiCalib!$D$15+'303'!C97*Notes!$C$4*MultiCalib!$D$16</f>
        <v>-1.9155000270041124E+16</v>
      </c>
      <c r="O97" s="14">
        <f>'303'!C97*Notes!$C$4*MultiCalib!$E$16</f>
        <v>3.4989974641891936E+16</v>
      </c>
      <c r="P97" s="14">
        <f>'307'!C97*Notes!$C$4*MultiCalib!$F$17+'309'!C97*Notes!$C$4*MultiCalib!$F$18</f>
        <v>6384354559581160</v>
      </c>
      <c r="Q97" s="14">
        <f>'309'!C97*Notes!$C$4*MultiCalib!$G$18</f>
        <v>4.0537441522729672E+16</v>
      </c>
      <c r="R97" s="14">
        <f t="shared" si="15"/>
        <v>6.5114261277952368E+16</v>
      </c>
      <c r="S97" s="37">
        <f>R97/BBMData!D97</f>
        <v>2.9330748323401969E-2</v>
      </c>
      <c r="T97" s="14">
        <f t="shared" si="16"/>
        <v>0.97066925167659801</v>
      </c>
      <c r="U97" s="37">
        <f>BBMData!Q97-S97</f>
        <v>0.16359929721319447</v>
      </c>
      <c r="W97" s="15">
        <f>'230'!C97*Notes!$C$4*MultiCalib!$C$35</f>
        <v>1703640473280259.5</v>
      </c>
      <c r="X97" s="14">
        <f>'301'!C97*Notes!$C$4*MultiCalib!$D$36+'303'!C97*Notes!$C$4*MultiCalib!$D$37</f>
        <v>-2.1010818930371456E+16</v>
      </c>
      <c r="Y97" s="14">
        <f>'303'!C97*Notes!$C$4*MultiCalib!$E$37</f>
        <v>5.3645408289173136E+16</v>
      </c>
      <c r="Z97" s="15">
        <f>'307'!C97*Notes!$C$4*MultiCalib!$F$38+'309'!C97*Notes!$C$4*MultiCalib!$F$39</f>
        <v>1.5864229028010574E+16</v>
      </c>
      <c r="AA97" s="14">
        <f>'309'!C97*Notes!$C$4*MultiCalib!$G$39</f>
        <v>3.4249725516474596E+16</v>
      </c>
      <c r="AB97" s="14">
        <f t="shared" si="17"/>
        <v>8.4452184376567104E+16</v>
      </c>
      <c r="AC97" s="15">
        <f>AB97/BBMData!D97</f>
        <v>3.8041524493949146E-2</v>
      </c>
      <c r="AD97" s="14">
        <f t="shared" si="12"/>
        <v>0.96195847550605085</v>
      </c>
      <c r="AE97" s="15">
        <f>BBMData!O97-AB97</f>
        <v>3.4385251671467699E+17</v>
      </c>
      <c r="AF97" s="37">
        <f>BBMData!Q97-BLMLossSum!AC97</f>
        <v>0.15102504910653319</v>
      </c>
      <c r="AG97" s="14">
        <f t="shared" si="13"/>
        <v>1.1823455325101723E+35</v>
      </c>
      <c r="AH97" s="14">
        <f>AG97/BBMData!R97^2</f>
        <v>146.02419738880783</v>
      </c>
      <c r="AI97" s="15">
        <f>AE97/BBMData!O97</f>
        <v>0.80282218672501615</v>
      </c>
      <c r="AK97" s="40">
        <f t="shared" si="18"/>
        <v>0.77308651361934666</v>
      </c>
      <c r="AL97" s="40">
        <f t="shared" si="19"/>
        <v>0.84797210697885672</v>
      </c>
      <c r="AM97" s="40">
        <f t="shared" si="20"/>
        <v>0.80282218672501615</v>
      </c>
    </row>
    <row r="98" spans="1:39" x14ac:dyDescent="0.25">
      <c r="A98" s="14" t="s">
        <v>107</v>
      </c>
      <c r="B98" s="14">
        <v>1152313200</v>
      </c>
      <c r="C98" s="15">
        <f>BBMData!O98</f>
        <v>4.6809133572444019E+17</v>
      </c>
      <c r="D98" s="14">
        <f>'230'!C98*Notes!$C$4*MultiCalib!$C$27</f>
        <v>1.9018721309026748E+16</v>
      </c>
      <c r="E98" s="14">
        <f>'301'!C98*Notes!$C$4*MultiCalib!$D$28</f>
        <v>3900562868397366.5</v>
      </c>
      <c r="F98" s="14">
        <f>'303'!C98*Notes!$C$4*MultiCalib!$E$29</f>
        <v>3.033314336572326E+16</v>
      </c>
      <c r="G98" s="14">
        <f>'307'!C98*Notes!$C$4*MultiCalib!$F$30</f>
        <v>1.683661977268609E+16</v>
      </c>
      <c r="H98" s="14">
        <f>'309'!C98*Notes!$C$4*MultiCalib!$G$31</f>
        <v>3.952298024801592E+16</v>
      </c>
      <c r="I98" s="14">
        <f t="shared" si="14"/>
        <v>1.0961202756384938E+17</v>
      </c>
      <c r="J98" s="40">
        <f>I98/BBMData!D98</f>
        <v>4.6249800659852056E-2</v>
      </c>
      <c r="K98" s="14">
        <f t="shared" si="11"/>
        <v>0.95375019934014793</v>
      </c>
      <c r="L98" s="40">
        <f>BBMData!Q98-J98</f>
        <v>0.15125709205088222</v>
      </c>
      <c r="M98" s="14">
        <f>'230'!C98*Notes!$C$4*MultiCalib!$C$14</f>
        <v>1.9018721309026748E+16</v>
      </c>
      <c r="N98" s="14">
        <f>'301'!C98*Notes!$C$4*MultiCalib!$D$15+'303'!C98*Notes!$C$4*MultiCalib!$D$16</f>
        <v>-1.7900343566697008E+16</v>
      </c>
      <c r="O98" s="14">
        <f>'303'!C98*Notes!$C$4*MultiCalib!$E$16</f>
        <v>3.1660429095234416E+16</v>
      </c>
      <c r="P98" s="14">
        <f>'307'!C98*Notes!$C$4*MultiCalib!$F$17+'309'!C98*Notes!$C$4*MultiCalib!$F$18</f>
        <v>6173500191194534</v>
      </c>
      <c r="Q98" s="14">
        <f>'309'!C98*Notes!$C$4*MultiCalib!$G$18</f>
        <v>4.0488581609283232E+16</v>
      </c>
      <c r="R98" s="14">
        <f t="shared" si="15"/>
        <v>7.944088863804192E+16</v>
      </c>
      <c r="S98" s="37">
        <f>R98/BBMData!D98</f>
        <v>3.3519362294532458E-2</v>
      </c>
      <c r="T98" s="14">
        <f t="shared" si="16"/>
        <v>0.96648063770546755</v>
      </c>
      <c r="U98" s="37">
        <f>BBMData!Q98-S98</f>
        <v>0.16398753041620182</v>
      </c>
      <c r="W98" s="15">
        <f>'230'!C98*Notes!$C$4*MultiCalib!$C$35</f>
        <v>1.3743876771488934E+16</v>
      </c>
      <c r="X98" s="14">
        <f>'301'!C98*Notes!$C$4*MultiCalib!$D$36+'303'!C98*Notes!$C$4*MultiCalib!$D$37</f>
        <v>-1.9451369953295168E+16</v>
      </c>
      <c r="Y98" s="14">
        <f>'303'!C98*Notes!$C$4*MultiCalib!$E$37</f>
        <v>4.8540665227885136E+16</v>
      </c>
      <c r="Z98" s="15">
        <f>'307'!C98*Notes!$C$4*MultiCalib!$F$38+'309'!C98*Notes!$C$4*MultiCalib!$F$39</f>
        <v>1.5565101053676404E+16</v>
      </c>
      <c r="AA98" s="14">
        <f>'309'!C98*Notes!$C$4*MultiCalib!$G$39</f>
        <v>3.4208444208097972E+16</v>
      </c>
      <c r="AB98" s="14">
        <f t="shared" si="17"/>
        <v>9.260671730785328E+16</v>
      </c>
      <c r="AC98" s="15">
        <f>AB98/BBMData!D98</f>
        <v>3.9074564264916997E-2</v>
      </c>
      <c r="AD98" s="14">
        <f t="shared" si="12"/>
        <v>0.96092543573508304</v>
      </c>
      <c r="AE98" s="15">
        <f>BBMData!O98-AB98</f>
        <v>3.7548461841658688E+17</v>
      </c>
      <c r="AF98" s="37">
        <f>BBMData!Q98-BLMLossSum!AC98</f>
        <v>0.15540546270063571</v>
      </c>
      <c r="AG98" s="14">
        <f t="shared" si="13"/>
        <v>1.4098869866744986E+35</v>
      </c>
      <c r="AH98" s="14">
        <f>AG98/BBMData!R98^2</f>
        <v>153.43027984978966</v>
      </c>
      <c r="AI98" s="15">
        <f>AE98/BBMData!O98</f>
        <v>0.80216100952919622</v>
      </c>
      <c r="AK98" s="40">
        <f t="shared" si="18"/>
        <v>0.76583196654514318</v>
      </c>
      <c r="AL98" s="40">
        <f t="shared" si="19"/>
        <v>0.83028763282897455</v>
      </c>
      <c r="AM98" s="40">
        <f t="shared" si="20"/>
        <v>0.80216100952919622</v>
      </c>
    </row>
    <row r="99" spans="1:39" x14ac:dyDescent="0.25">
      <c r="A99" s="14" t="s">
        <v>108</v>
      </c>
      <c r="B99" s="14">
        <v>1152918000</v>
      </c>
      <c r="C99" s="15">
        <f>BBMData!O99</f>
        <v>3.2041351137554048E+17</v>
      </c>
      <c r="D99" s="14">
        <f>'230'!C99*Notes!$C$4*MultiCalib!$C$27</f>
        <v>3.9177507265137096E+16</v>
      </c>
      <c r="E99" s="14">
        <f>'301'!C99*Notes!$C$4*MultiCalib!$D$28</f>
        <v>5243018074693845</v>
      </c>
      <c r="F99" s="14">
        <f>'303'!C99*Notes!$C$4*MultiCalib!$E$29</f>
        <v>2.4847508483734432E+16</v>
      </c>
      <c r="G99" s="14">
        <f>'307'!C99*Notes!$C$4*MultiCalib!$F$30</f>
        <v>1.6666436362271756E+16</v>
      </c>
      <c r="H99" s="14">
        <f>'309'!C99*Notes!$C$4*MultiCalib!$G$31</f>
        <v>3.062792495889086E+16</v>
      </c>
      <c r="I99" s="14">
        <f t="shared" si="14"/>
        <v>1.16562395144728E+17</v>
      </c>
      <c r="J99" s="40">
        <f>I99/BBMData!D99</f>
        <v>5.2743165223858822E-2</v>
      </c>
      <c r="K99" s="14">
        <f t="shared" si="11"/>
        <v>0.9472568347761412</v>
      </c>
      <c r="L99" s="40">
        <f>BBMData!Q99-J99</f>
        <v>9.2240324086340475E-2</v>
      </c>
      <c r="M99" s="14">
        <f>'230'!C99*Notes!$C$4*MultiCalib!$C$14</f>
        <v>3.9177507265137096E+16</v>
      </c>
      <c r="N99" s="14">
        <f>'301'!C99*Notes!$C$4*MultiCalib!$D$15+'303'!C99*Notes!$C$4*MultiCalib!$D$16</f>
        <v>-1.163830842907266E+16</v>
      </c>
      <c r="O99" s="14">
        <f>'303'!C99*Notes!$C$4*MultiCalib!$E$16</f>
        <v>2.5934759581543028E+16</v>
      </c>
      <c r="P99" s="14">
        <f>'307'!C99*Notes!$C$4*MultiCalib!$F$17+'309'!C99*Notes!$C$4*MultiCalib!$F$18</f>
        <v>9892708403675440</v>
      </c>
      <c r="Q99" s="14">
        <f>'309'!C99*Notes!$C$4*MultiCalib!$G$18</f>
        <v>3.1376207751522188E+16</v>
      </c>
      <c r="R99" s="14">
        <f t="shared" si="15"/>
        <v>9.4742874572805088E+16</v>
      </c>
      <c r="S99" s="37">
        <f>R99/BBMData!D99</f>
        <v>4.28700789922195E-2</v>
      </c>
      <c r="T99" s="14">
        <f t="shared" si="16"/>
        <v>0.95712992100778049</v>
      </c>
      <c r="U99" s="37">
        <f>BBMData!Q99-S99</f>
        <v>0.1021134103179798</v>
      </c>
      <c r="W99" s="15">
        <f>'230'!C99*Notes!$C$4*MultiCalib!$C$35</f>
        <v>2.8311621129365564E+16</v>
      </c>
      <c r="X99" s="14">
        <f>'301'!C99*Notes!$C$4*MultiCalib!$D$36+'303'!C99*Notes!$C$4*MultiCalib!$D$37</f>
        <v>-1.3591448284965692E+16</v>
      </c>
      <c r="Y99" s="14">
        <f>'303'!C99*Notes!$C$4*MultiCalib!$E$37</f>
        <v>3.9762268503267288E+16</v>
      </c>
      <c r="Z99" s="15">
        <f>'307'!C99*Notes!$C$4*MultiCalib!$F$38+'309'!C99*Notes!$C$4*MultiCalib!$F$39</f>
        <v>1.9103029674898456E+16</v>
      </c>
      <c r="AA99" s="14">
        <f>'309'!C99*Notes!$C$4*MultiCalib!$G$39</f>
        <v>2.65094801958571E+16</v>
      </c>
      <c r="AB99" s="14">
        <f t="shared" si="17"/>
        <v>1.0009495121842272E+17</v>
      </c>
      <c r="AC99" s="15">
        <f>AB99/BBMData!D99</f>
        <v>4.5291833130508018E-2</v>
      </c>
      <c r="AD99" s="14">
        <f t="shared" si="12"/>
        <v>0.954708166869492</v>
      </c>
      <c r="AE99" s="15">
        <f>BBMData!O99-AB99</f>
        <v>2.2031856015711776E+17</v>
      </c>
      <c r="AF99" s="37">
        <f>BBMData!Q99-BLMLossSum!AC99</f>
        <v>9.8703967199874398E-2</v>
      </c>
      <c r="AG99" s="14">
        <f t="shared" si="13"/>
        <v>4.8540267949705514E+34</v>
      </c>
      <c r="AH99" s="14">
        <f>AG99/BBMData!R99^2</f>
        <v>70.568014233258424</v>
      </c>
      <c r="AI99" s="15">
        <f>AE99/BBMData!O99</f>
        <v>0.68760695893031021</v>
      </c>
      <c r="AK99" s="40">
        <f t="shared" si="18"/>
        <v>0.63621260962334669</v>
      </c>
      <c r="AL99" s="40">
        <f t="shared" si="19"/>
        <v>0.70431061360030556</v>
      </c>
      <c r="AM99" s="40">
        <f t="shared" si="20"/>
        <v>0.68760695893031021</v>
      </c>
    </row>
    <row r="100" spans="1:39" x14ac:dyDescent="0.25">
      <c r="A100" s="14" t="s">
        <v>109</v>
      </c>
      <c r="B100" s="14">
        <v>1153522800</v>
      </c>
      <c r="C100" s="15">
        <f>BBMData!O100</f>
        <v>4.5535296531875258E+17</v>
      </c>
      <c r="D100" s="14">
        <f>'230'!C100*Notes!$C$4*MultiCalib!$C$27</f>
        <v>1.5972305705641216E+17</v>
      </c>
      <c r="E100" s="14">
        <f>'301'!C100*Notes!$C$4*MultiCalib!$D$28</f>
        <v>1.7746871905824908E+16</v>
      </c>
      <c r="F100" s="14">
        <f>'303'!C100*Notes!$C$4*MultiCalib!$E$29</f>
        <v>5.9779858450623536E+16</v>
      </c>
      <c r="G100" s="14">
        <f>'307'!C100*Notes!$C$4*MultiCalib!$F$30</f>
        <v>4.8089793532674744E+16</v>
      </c>
      <c r="H100" s="14">
        <f>'309'!C100*Notes!$C$4*MultiCalib!$G$31</f>
        <v>5.8549177597900488E+16</v>
      </c>
      <c r="I100" s="14">
        <f t="shared" si="14"/>
        <v>3.4388875854343584E+17</v>
      </c>
      <c r="J100" s="40">
        <f>I100/BBMData!D100</f>
        <v>7.1051396393271862E-2</v>
      </c>
      <c r="K100" s="14">
        <f t="shared" si="11"/>
        <v>0.92894860360672815</v>
      </c>
      <c r="L100" s="40">
        <f>BBMData!Q100-J100</f>
        <v>2.3029794788288593E-2</v>
      </c>
      <c r="M100" s="14">
        <f>'230'!C100*Notes!$C$4*MultiCalib!$C$14</f>
        <v>1.5972305705641216E+17</v>
      </c>
      <c r="N100" s="14">
        <f>'301'!C100*Notes!$C$4*MultiCalib!$D$15+'303'!C100*Notes!$C$4*MultiCalib!$D$16</f>
        <v>-2.0418670536980864E+16</v>
      </c>
      <c r="O100" s="14">
        <f>'303'!C100*Notes!$C$4*MultiCalib!$E$16</f>
        <v>6.2395642514841888E+16</v>
      </c>
      <c r="P100" s="14">
        <f>'307'!C100*Notes!$C$4*MultiCalib!$F$17+'309'!C100*Notes!$C$4*MultiCalib!$F$18</f>
        <v>4.1820841585814728E+16</v>
      </c>
      <c r="Q100" s="14">
        <f>'309'!C100*Notes!$C$4*MultiCalib!$G$18</f>
        <v>5.9979615414958896E+16</v>
      </c>
      <c r="R100" s="14">
        <f t="shared" si="15"/>
        <v>3.0350048603504678E+17</v>
      </c>
      <c r="S100" s="37">
        <f>R100/BBMData!D100</f>
        <v>6.270671199071215E-2</v>
      </c>
      <c r="T100" s="14">
        <f t="shared" si="16"/>
        <v>0.93729328800928791</v>
      </c>
      <c r="U100" s="37">
        <f>BBMData!Q100-S100</f>
        <v>3.1374479190848306E-2</v>
      </c>
      <c r="W100" s="15">
        <f>'230'!C100*Notes!$C$4*MultiCalib!$C$35</f>
        <v>1.1542384885291541E+17</v>
      </c>
      <c r="X100" s="14">
        <f>'301'!C100*Notes!$C$4*MultiCalib!$D$36+'303'!C100*Notes!$C$4*MultiCalib!$D$37</f>
        <v>-2.682860071817618E+16</v>
      </c>
      <c r="Y100" s="14">
        <f>'303'!C100*Notes!$C$4*MultiCalib!$E$37</f>
        <v>9.5662822063508496E+16</v>
      </c>
      <c r="Z100" s="15">
        <f>'307'!C100*Notes!$C$4*MultiCalib!$F$38+'309'!C100*Notes!$C$4*MultiCalib!$F$39</f>
        <v>6.809340583204584E+16</v>
      </c>
      <c r="AA100" s="14">
        <f>'309'!C100*Notes!$C$4*MultiCalib!$G$39</f>
        <v>5.0676246141340624E+16</v>
      </c>
      <c r="AB100" s="14">
        <f t="shared" si="17"/>
        <v>3.0302772217163418E+17</v>
      </c>
      <c r="AC100" s="15">
        <f>AB100/BBMData!D100</f>
        <v>6.2609033506535988E-2</v>
      </c>
      <c r="AD100" s="14">
        <f t="shared" si="12"/>
        <v>0.93739096649346398</v>
      </c>
      <c r="AE100" s="15">
        <f>BBMData!O100-AB100</f>
        <v>1.523252431471184E+17</v>
      </c>
      <c r="AF100" s="37">
        <f>BBMData!Q100-BLMLossSum!AC100</f>
        <v>3.3052730241455927E-2</v>
      </c>
      <c r="AG100" s="14">
        <f t="shared" si="13"/>
        <v>2.3202979699828742E+34</v>
      </c>
      <c r="AH100" s="14">
        <f>AG100/BBMData!R100^2</f>
        <v>6.8828267290409038</v>
      </c>
      <c r="AI100" s="15">
        <f>AE100/BBMData!O100</f>
        <v>0.33452124999447164</v>
      </c>
      <c r="AK100" s="40">
        <f t="shared" si="18"/>
        <v>0.24478638608906486</v>
      </c>
      <c r="AL100" s="40">
        <f t="shared" si="19"/>
        <v>0.33348301394591168</v>
      </c>
      <c r="AM100" s="40">
        <f t="shared" si="20"/>
        <v>0.33452124999447164</v>
      </c>
    </row>
    <row r="101" spans="1:39" x14ac:dyDescent="0.25">
      <c r="A101" s="14" t="s">
        <v>110</v>
      </c>
      <c r="B101" s="14">
        <v>1154127600</v>
      </c>
      <c r="C101" s="15">
        <f>BBMData!O101</f>
        <v>5.798263702798391E+17</v>
      </c>
      <c r="D101" s="14">
        <f>'230'!C101*Notes!$C$4*MultiCalib!$C$27</f>
        <v>2.5695835647428154E+17</v>
      </c>
      <c r="E101" s="14">
        <f>'301'!C101*Notes!$C$4*MultiCalib!$D$28</f>
        <v>2.3599094499187176E+16</v>
      </c>
      <c r="F101" s="14">
        <f>'303'!C101*Notes!$C$4*MultiCalib!$E$29</f>
        <v>9.1991993914942752E+16</v>
      </c>
      <c r="G101" s="14">
        <f>'307'!C101*Notes!$C$4*MultiCalib!$F$30</f>
        <v>7.2097192259429312E+16</v>
      </c>
      <c r="H101" s="14">
        <f>'309'!C101*Notes!$C$4*MultiCalib!$G$31</f>
        <v>1.1489645142896662E+17</v>
      </c>
      <c r="I101" s="14">
        <f t="shared" si="14"/>
        <v>5.5954308857680742E+17</v>
      </c>
      <c r="J101" s="40">
        <f>I101/BBMData!D101</f>
        <v>6.7988224614435891E-2</v>
      </c>
      <c r="K101" s="14">
        <f t="shared" si="11"/>
        <v>0.93201177538556412</v>
      </c>
      <c r="L101" s="40">
        <f>BBMData!Q101-J101</f>
        <v>2.4645542774036078E-3</v>
      </c>
      <c r="M101" s="14">
        <f>'230'!C101*Notes!$C$4*MultiCalib!$C$14</f>
        <v>2.5695835647428154E+17</v>
      </c>
      <c r="N101" s="14">
        <f>'301'!C101*Notes!$C$4*MultiCalib!$D$15+'303'!C101*Notes!$C$4*MultiCalib!$D$16</f>
        <v>-3.6902010115501552E+16</v>
      </c>
      <c r="O101" s="14">
        <f>'303'!C101*Notes!$C$4*MultiCalib!$E$16</f>
        <v>9.6017282665285536E+16</v>
      </c>
      <c r="P101" s="14">
        <f>'307'!C101*Notes!$C$4*MultiCalib!$F$17+'309'!C101*Notes!$C$4*MultiCalib!$F$18</f>
        <v>5.0627526903611872E+16</v>
      </c>
      <c r="Q101" s="14">
        <f>'309'!C101*Notes!$C$4*MultiCalib!$G$18</f>
        <v>1.1770353149247381E+17</v>
      </c>
      <c r="R101" s="14">
        <f t="shared" si="15"/>
        <v>4.8440468742015123E+17</v>
      </c>
      <c r="S101" s="37">
        <f>R101/BBMData!D101</f>
        <v>5.885840673391874E-2</v>
      </c>
      <c r="T101" s="14">
        <f t="shared" si="16"/>
        <v>0.94114159326608127</v>
      </c>
      <c r="U101" s="37">
        <f>BBMData!Q101-S101</f>
        <v>1.1594372157920758E-2</v>
      </c>
      <c r="W101" s="15">
        <f>'230'!C101*Notes!$C$4*MultiCalib!$C$35</f>
        <v>1.8569092681907411E+17</v>
      </c>
      <c r="X101" s="14">
        <f>'301'!C101*Notes!$C$4*MultiCalib!$D$36+'303'!C101*Notes!$C$4*MultiCalib!$D$37</f>
        <v>-4.5529051203232384E+16</v>
      </c>
      <c r="Y101" s="14">
        <f>'303'!C101*Notes!$C$4*MultiCalib!$E$37</f>
        <v>1.4721034765281773E+17</v>
      </c>
      <c r="Z101" s="15">
        <f>'307'!C101*Notes!$C$4*MultiCalib!$F$38+'309'!C101*Notes!$C$4*MultiCalib!$F$39</f>
        <v>9.0291521401740416E+16</v>
      </c>
      <c r="AA101" s="14">
        <f>'309'!C101*Notes!$C$4*MultiCalib!$G$39</f>
        <v>9.9446671879293648E+16</v>
      </c>
      <c r="AB101" s="14">
        <f t="shared" si="17"/>
        <v>4.771104165496935E+17</v>
      </c>
      <c r="AC101" s="15">
        <f>AB101/BBMData!D101</f>
        <v>5.7972104076511967E-2</v>
      </c>
      <c r="AD101" s="14">
        <f t="shared" si="12"/>
        <v>0.94202789592348801</v>
      </c>
      <c r="AE101" s="15">
        <f>BBMData!O101-AB101</f>
        <v>1.027159537301456E+17</v>
      </c>
      <c r="AF101" s="37">
        <f>BBMData!Q101-BLMLossSum!AC101</f>
        <v>1.2868636330051732E-2</v>
      </c>
      <c r="AG101" s="14">
        <f t="shared" si="13"/>
        <v>1.0550567150693411E+34</v>
      </c>
      <c r="AH101" s="14">
        <f>AG101/BBMData!R101^2</f>
        <v>0.97577162587405963</v>
      </c>
      <c r="AI101" s="15">
        <f>AE101/BBMData!O101</f>
        <v>0.17714950370500093</v>
      </c>
      <c r="AK101" s="40">
        <f t="shared" si="18"/>
        <v>3.4981647511551514E-2</v>
      </c>
      <c r="AL101" s="40">
        <f t="shared" si="19"/>
        <v>0.16456940862078231</v>
      </c>
      <c r="AM101" s="40">
        <f t="shared" si="20"/>
        <v>0.17714950370500093</v>
      </c>
    </row>
    <row r="102" spans="1:39" x14ac:dyDescent="0.25">
      <c r="A102" s="14" t="s">
        <v>111</v>
      </c>
      <c r="B102" s="14">
        <v>1154732400</v>
      </c>
      <c r="C102" s="15">
        <f>BBMData!O102</f>
        <v>6.026703191060727E+17</v>
      </c>
      <c r="D102" s="14">
        <f>'230'!C102*Notes!$C$4*MultiCalib!$C$27</f>
        <v>3.0417331950135795E+17</v>
      </c>
      <c r="E102" s="14">
        <f>'301'!C102*Notes!$C$4*MultiCalib!$D$28</f>
        <v>2.8770441454037676E+16</v>
      </c>
      <c r="F102" s="14">
        <f>'303'!C102*Notes!$C$4*MultiCalib!$E$29</f>
        <v>1.1349819845765926E+17</v>
      </c>
      <c r="G102" s="14">
        <f>'307'!C102*Notes!$C$4*MultiCalib!$F$30</f>
        <v>7.4471106611480128E+16</v>
      </c>
      <c r="H102" s="14">
        <f>'309'!C102*Notes!$C$4*MultiCalib!$G$31</f>
        <v>1.2881534491534552E+17</v>
      </c>
      <c r="I102" s="14">
        <f t="shared" si="14"/>
        <v>6.4972841093988058E+17</v>
      </c>
      <c r="J102" s="40">
        <f>I102/BBMData!D102</f>
        <v>7.8469614847811661E-2</v>
      </c>
      <c r="K102" s="14">
        <f t="shared" si="11"/>
        <v>0.92153038515218832</v>
      </c>
      <c r="L102" s="40">
        <f>BBMData!Q102-J102</f>
        <v>-5.6833444243729325E-3</v>
      </c>
      <c r="M102" s="14">
        <f>'230'!C102*Notes!$C$4*MultiCalib!$C$14</f>
        <v>3.0417331950135795E+17</v>
      </c>
      <c r="N102" s="14">
        <f>'301'!C102*Notes!$C$4*MultiCalib!$D$15+'303'!C102*Notes!$C$4*MultiCalib!$D$16</f>
        <v>-4.6039756440606856E+16</v>
      </c>
      <c r="O102" s="14">
        <f>'303'!C102*Notes!$C$4*MultiCalib!$E$16</f>
        <v>1.1846453304823474E+17</v>
      </c>
      <c r="P102" s="14">
        <f>'307'!C102*Notes!$C$4*MultiCalib!$F$17+'309'!C102*Notes!$C$4*MultiCalib!$F$18</f>
        <v>4.7782816622910104E+16</v>
      </c>
      <c r="Q102" s="14">
        <f>'309'!C102*Notes!$C$4*MultiCalib!$G$18</f>
        <v>1.3196248289992654E+17</v>
      </c>
      <c r="R102" s="14">
        <f t="shared" si="15"/>
        <v>5.5634339563182246E+17</v>
      </c>
      <c r="S102" s="37">
        <f>R102/BBMData!D102</f>
        <v>6.7191231356500292E-2</v>
      </c>
      <c r="T102" s="14">
        <f t="shared" si="16"/>
        <v>0.93280876864349971</v>
      </c>
      <c r="U102" s="37">
        <f>BBMData!Q102-S102</f>
        <v>5.595039066938437E-3</v>
      </c>
      <c r="W102" s="15">
        <f>'230'!C102*Notes!$C$4*MultiCalib!$C$35</f>
        <v>2.1981081443247286E+17</v>
      </c>
      <c r="X102" s="14">
        <f>'301'!C102*Notes!$C$4*MultiCalib!$D$36+'303'!C102*Notes!$C$4*MultiCalib!$D$37</f>
        <v>-5.6568414766242768E+16</v>
      </c>
      <c r="Y102" s="14">
        <f>'303'!C102*Notes!$C$4*MultiCalib!$E$37</f>
        <v>1.8162568873514256E+17</v>
      </c>
      <c r="Z102" s="15">
        <f>'307'!C102*Notes!$C$4*MultiCalib!$F$38+'309'!C102*Notes!$C$4*MultiCalib!$F$39</f>
        <v>8.8855832001500544E+16</v>
      </c>
      <c r="AA102" s="14">
        <f>'309'!C102*Notes!$C$4*MultiCalib!$G$39</f>
        <v>1.1149393370720587E+17</v>
      </c>
      <c r="AB102" s="14">
        <f t="shared" si="17"/>
        <v>5.452178541100791E+17</v>
      </c>
      <c r="AC102" s="15">
        <f>AB102/BBMData!D102</f>
        <v>6.5847566921507145E-2</v>
      </c>
      <c r="AD102" s="14">
        <f t="shared" si="12"/>
        <v>0.93415243307849283</v>
      </c>
      <c r="AE102" s="15">
        <f>BBMData!O102-AB102</f>
        <v>5.74524649959936E+16</v>
      </c>
      <c r="AF102" s="37">
        <f>BBMData!Q102-BLMLossSum!AC102</f>
        <v>6.076154545541862E-3</v>
      </c>
      <c r="AG102" s="14">
        <f t="shared" si="13"/>
        <v>3.30078573411587E+33</v>
      </c>
      <c r="AH102" s="14">
        <f>AG102/BBMData!R102^2</f>
        <v>0.3014555318008002</v>
      </c>
      <c r="AI102" s="15">
        <f>AE102/BBMData!O102</f>
        <v>9.53298398388219E-2</v>
      </c>
      <c r="AK102" s="40">
        <f t="shared" si="18"/>
        <v>-7.8082643763854306E-2</v>
      </c>
      <c r="AL102" s="40">
        <f t="shared" si="19"/>
        <v>7.6869429280947366E-2</v>
      </c>
      <c r="AM102" s="40">
        <f t="shared" si="20"/>
        <v>9.53298398388219E-2</v>
      </c>
    </row>
    <row r="103" spans="1:39" x14ac:dyDescent="0.25">
      <c r="A103" s="14" t="s">
        <v>112</v>
      </c>
      <c r="B103" s="14">
        <v>1155337200</v>
      </c>
      <c r="C103" s="15">
        <f>BBMData!O103</f>
        <v>7.1705271066959885E+17</v>
      </c>
      <c r="D103" s="14">
        <f>'230'!C103*Notes!$C$4*MultiCalib!$C$27</f>
        <v>3.2243878381141882E+17</v>
      </c>
      <c r="E103" s="14">
        <f>'301'!C103*Notes!$C$4*MultiCalib!$D$28</f>
        <v>3.066421296682142E+16</v>
      </c>
      <c r="F103" s="14">
        <f>'303'!C103*Notes!$C$4*MultiCalib!$E$29</f>
        <v>1.217020823693115E+17</v>
      </c>
      <c r="G103" s="14">
        <f>'307'!C103*Notes!$C$4*MultiCalib!$F$30</f>
        <v>8.0231382384317904E+16</v>
      </c>
      <c r="H103" s="14">
        <f>'309'!C103*Notes!$C$4*MultiCalib!$G$31</f>
        <v>1.82746088980644E+17</v>
      </c>
      <c r="I103" s="14">
        <f t="shared" si="14"/>
        <v>7.3778255051251366E+17</v>
      </c>
      <c r="J103" s="40">
        <f>I103/BBMData!D103</f>
        <v>7.8907224653744779E-2</v>
      </c>
      <c r="K103" s="14">
        <f t="shared" si="11"/>
        <v>0.92109277534625522</v>
      </c>
      <c r="L103" s="40">
        <f>BBMData!Q103-J103</f>
        <v>-2.2170951703652242E-3</v>
      </c>
      <c r="M103" s="14">
        <f>'230'!C103*Notes!$C$4*MultiCalib!$C$14</f>
        <v>3.2243878381141882E+17</v>
      </c>
      <c r="N103" s="14">
        <f>'301'!C103*Notes!$C$4*MultiCalib!$D$15+'303'!C103*Notes!$C$4*MultiCalib!$D$16</f>
        <v>-4.9642066979640248E+16</v>
      </c>
      <c r="O103" s="14">
        <f>'303'!C103*Notes!$C$4*MultiCalib!$E$16</f>
        <v>1.2702739386878216E+17</v>
      </c>
      <c r="P103" s="14">
        <f>'307'!C103*Notes!$C$4*MultiCalib!$F$17+'309'!C103*Notes!$C$4*MultiCalib!$F$18</f>
        <v>3.1907848740046464E+16</v>
      </c>
      <c r="Q103" s="14">
        <f>'309'!C103*Notes!$C$4*MultiCalib!$G$18</f>
        <v>1.8721083002948851E+17</v>
      </c>
      <c r="R103" s="14">
        <f t="shared" si="15"/>
        <v>6.1894278947009562E+17</v>
      </c>
      <c r="S103" s="37">
        <f>R103/BBMData!D103</f>
        <v>6.6197089782897928E-2</v>
      </c>
      <c r="T103" s="14">
        <f t="shared" si="16"/>
        <v>0.93380291021710204</v>
      </c>
      <c r="U103" s="37">
        <f>BBMData!Q103-S103</f>
        <v>1.0493039700481627E-2</v>
      </c>
      <c r="W103" s="15">
        <f>'230'!C103*Notes!$C$4*MultiCalib!$C$35</f>
        <v>2.3301035012009853E+17</v>
      </c>
      <c r="X103" s="14">
        <f>'301'!C103*Notes!$C$4*MultiCalib!$D$36+'303'!C103*Notes!$C$4*MultiCalib!$D$37</f>
        <v>-6.0869820757748488E+16</v>
      </c>
      <c r="Y103" s="14">
        <f>'303'!C103*Notes!$C$4*MultiCalib!$E$37</f>
        <v>1.9475396817926832E+17</v>
      </c>
      <c r="Z103" s="15">
        <f>'307'!C103*Notes!$C$4*MultiCalib!$F$38+'309'!C103*Notes!$C$4*MultiCalib!$F$39</f>
        <v>7.6604712328643648E+16</v>
      </c>
      <c r="AA103" s="14">
        <f>'309'!C103*Notes!$C$4*MultiCalib!$G$39</f>
        <v>1.5817277315407651E+17</v>
      </c>
      <c r="AB103" s="14">
        <f t="shared" si="17"/>
        <v>6.0167198302433856E+17</v>
      </c>
      <c r="AC103" s="15">
        <f>AB103/BBMData!D103</f>
        <v>6.4349944708485401E-2</v>
      </c>
      <c r="AD103" s="14">
        <f t="shared" si="12"/>
        <v>0.93565005529151457</v>
      </c>
      <c r="AE103" s="15">
        <f>BBMData!O103-AB103</f>
        <v>1.1538072764526029E+17</v>
      </c>
      <c r="AF103" s="37">
        <f>BBMData!Q103-BLMLossSum!AC103</f>
        <v>1.0310094083903765E-2</v>
      </c>
      <c r="AG103" s="14">
        <f t="shared" si="13"/>
        <v>1.3312712311949733E+34</v>
      </c>
      <c r="AH103" s="14">
        <f>AG103/BBMData!R103^2</f>
        <v>0.95856767114522967</v>
      </c>
      <c r="AI103" s="15">
        <f>AE103/BBMData!O103</f>
        <v>0.16090968757026991</v>
      </c>
      <c r="AK103" s="40">
        <f t="shared" si="18"/>
        <v>-2.8909785200528504E-2</v>
      </c>
      <c r="AL103" s="40">
        <f t="shared" si="19"/>
        <v>0.13682386209500014</v>
      </c>
      <c r="AM103" s="40">
        <f t="shared" si="20"/>
        <v>0.16090968757026991</v>
      </c>
    </row>
    <row r="104" spans="1:39" x14ac:dyDescent="0.25">
      <c r="A104" s="14" t="s">
        <v>113</v>
      </c>
      <c r="B104" s="14">
        <v>1155942000</v>
      </c>
      <c r="C104" s="15">
        <f>BBMData!O104</f>
        <v>6.5605590163930304E+17</v>
      </c>
      <c r="D104" s="14">
        <f>'230'!C104*Notes!$C$4*MultiCalib!$C$27</f>
        <v>1.7173445244532867E+17</v>
      </c>
      <c r="E104" s="14">
        <f>'301'!C104*Notes!$C$4*MultiCalib!$D$28</f>
        <v>3.322783379198718E+16</v>
      </c>
      <c r="F104" s="14">
        <f>'303'!C104*Notes!$C$4*MultiCalib!$E$29</f>
        <v>1.2120874866978474E+17</v>
      </c>
      <c r="G104" s="14">
        <f>'307'!C104*Notes!$C$4*MultiCalib!$F$30</f>
        <v>8.00006252176544E+16</v>
      </c>
      <c r="H104" s="14">
        <f>'309'!C104*Notes!$C$4*MultiCalib!$G$31</f>
        <v>1.4174854862884552E+17</v>
      </c>
      <c r="I104" s="14">
        <f t="shared" si="14"/>
        <v>5.4792020875360045E+17</v>
      </c>
      <c r="J104" s="40">
        <f>I104/BBMData!D104</f>
        <v>6.408423494194157E-2</v>
      </c>
      <c r="K104" s="14">
        <f t="shared" si="11"/>
        <v>0.9359157650580584</v>
      </c>
      <c r="L104" s="40">
        <f>BBMData!Q104-J104</f>
        <v>1.2647449460316096E-2</v>
      </c>
      <c r="M104" s="14">
        <f>'230'!C104*Notes!$C$4*MultiCalib!$C$14</f>
        <v>1.7173445244532867E+17</v>
      </c>
      <c r="N104" s="14">
        <f>'301'!C104*Notes!$C$4*MultiCalib!$D$15+'303'!C104*Notes!$C$4*MultiCalib!$D$16</f>
        <v>-4.5470592665369536E+16</v>
      </c>
      <c r="O104" s="14">
        <f>'303'!C104*Notes!$C$4*MultiCalib!$E$16</f>
        <v>1.2651247339298979E+17</v>
      </c>
      <c r="P104" s="14">
        <f>'307'!C104*Notes!$C$4*MultiCalib!$F$17+'309'!C104*Notes!$C$4*MultiCalib!$F$18</f>
        <v>4.983125967474404E+16</v>
      </c>
      <c r="Q104" s="14">
        <f>'309'!C104*Notes!$C$4*MultiCalib!$G$18</f>
        <v>1.4521166276281952E+17</v>
      </c>
      <c r="R104" s="14">
        <f t="shared" si="15"/>
        <v>4.4781925561051251E+17</v>
      </c>
      <c r="S104" s="37">
        <f>R104/BBMData!D104</f>
        <v>5.2376521124036554E-2</v>
      </c>
      <c r="T104" s="14">
        <f t="shared" si="16"/>
        <v>0.94762347887596343</v>
      </c>
      <c r="U104" s="37">
        <f>BBMData!Q104-S104</f>
        <v>2.4355163278221112E-2</v>
      </c>
      <c r="W104" s="15">
        <f>'230'!C104*Notes!$C$4*MultiCalib!$C$35</f>
        <v>1.2410388235235717E+17</v>
      </c>
      <c r="X104" s="14">
        <f>'301'!C104*Notes!$C$4*MultiCalib!$D$36+'303'!C104*Notes!$C$4*MultiCalib!$D$37</f>
        <v>-5.7548796399532648E+16</v>
      </c>
      <c r="Y104" s="14">
        <f>'303'!C104*Notes!$C$4*MultiCalib!$E$37</f>
        <v>1.939645100718233E+17</v>
      </c>
      <c r="Z104" s="15">
        <f>'307'!C104*Notes!$C$4*MultiCalib!$F$38+'309'!C104*Notes!$C$4*MultiCalib!$F$39</f>
        <v>9.398820676139216E+16</v>
      </c>
      <c r="AA104" s="14">
        <f>'309'!C104*Notes!$C$4*MultiCalib!$G$39</f>
        <v>1.226880484953345E+17</v>
      </c>
      <c r="AB104" s="14">
        <f t="shared" si="17"/>
        <v>4.7719585128137446E+17</v>
      </c>
      <c r="AC104" s="15">
        <f>AB104/BBMData!D104</f>
        <v>5.5812380266827423E-2</v>
      </c>
      <c r="AD104" s="14">
        <f t="shared" si="12"/>
        <v>0.94418761973317256</v>
      </c>
      <c r="AE104" s="15">
        <f>BBMData!O104-AB104</f>
        <v>1.7886005035792858E+17</v>
      </c>
      <c r="AF104" s="37">
        <f>BBMData!Q104-BLMLossSum!AC104</f>
        <v>1.9815330791092337E-2</v>
      </c>
      <c r="AG104" s="14">
        <f t="shared" si="13"/>
        <v>3.1990917614040744E+34</v>
      </c>
      <c r="AH104" s="14">
        <f>AG104/BBMData!R104^2</f>
        <v>2.7713261233203879</v>
      </c>
      <c r="AI104" s="15">
        <f>AE104/BBMData!O104</f>
        <v>0.27262928343607085</v>
      </c>
      <c r="AK104" s="40">
        <f t="shared" si="18"/>
        <v>0.16482694937352332</v>
      </c>
      <c r="AL104" s="40">
        <f t="shared" si="19"/>
        <v>0.31740686351340563</v>
      </c>
      <c r="AM104" s="40">
        <f t="shared" si="20"/>
        <v>0.27262928343607085</v>
      </c>
    </row>
    <row r="105" spans="1:39" x14ac:dyDescent="0.25">
      <c r="A105" s="14" t="s">
        <v>114</v>
      </c>
      <c r="B105" s="14">
        <v>1156546800</v>
      </c>
      <c r="C105" s="15">
        <f>BBMData!O105</f>
        <v>6.7657068667595814E+17</v>
      </c>
      <c r="D105" s="14">
        <f>'230'!C105*Notes!$C$4*MultiCalib!$C$27</f>
        <v>1.511562855654697E+17</v>
      </c>
      <c r="E105" s="14">
        <f>'301'!C105*Notes!$C$4*MultiCalib!$D$28</f>
        <v>3.4289117681975156E+16</v>
      </c>
      <c r="F105" s="14">
        <f>'303'!C105*Notes!$C$4*MultiCalib!$E$29</f>
        <v>1.244203313989749E+17</v>
      </c>
      <c r="G105" s="14">
        <f>'307'!C105*Notes!$C$4*MultiCalib!$F$30</f>
        <v>8.6906033430059824E+16</v>
      </c>
      <c r="H105" s="14">
        <f>'309'!C105*Notes!$C$4*MultiCalib!$G$31</f>
        <v>1.6587807528669997E+17</v>
      </c>
      <c r="I105" s="14">
        <f t="shared" si="14"/>
        <v>5.6264984336317958E+17</v>
      </c>
      <c r="J105" s="40">
        <f>I105/BBMData!D105</f>
        <v>6.1091188204471181E-2</v>
      </c>
      <c r="K105" s="14">
        <f t="shared" si="11"/>
        <v>0.93890881179552887</v>
      </c>
      <c r="L105" s="40">
        <f>BBMData!Q105-J105</f>
        <v>1.2369255517131222E-2</v>
      </c>
      <c r="M105" s="14">
        <f>'230'!C105*Notes!$C$4*MultiCalib!$C$14</f>
        <v>1.511562855654697E+17</v>
      </c>
      <c r="N105" s="14">
        <f>'301'!C105*Notes!$C$4*MultiCalib!$D$15+'303'!C105*Notes!$C$4*MultiCalib!$D$16</f>
        <v>-4.6408238398053624E+16</v>
      </c>
      <c r="O105" s="14">
        <f>'303'!C105*Notes!$C$4*MultiCalib!$E$16</f>
        <v>1.2986458517563819E+17</v>
      </c>
      <c r="P105" s="14">
        <f>'307'!C105*Notes!$C$4*MultiCalib!$F$17+'309'!C105*Notes!$C$4*MultiCalib!$F$18</f>
        <v>4.8838090027463488E+16</v>
      </c>
      <c r="Q105" s="14">
        <f>'309'!C105*Notes!$C$4*MultiCalib!$G$18</f>
        <v>1.6993070730726426E+17</v>
      </c>
      <c r="R105" s="14">
        <f t="shared" si="15"/>
        <v>4.5338142967778202E+17</v>
      </c>
      <c r="S105" s="37">
        <f>R105/BBMData!D105</f>
        <v>4.9227082484015416E-2</v>
      </c>
      <c r="T105" s="14">
        <f t="shared" si="16"/>
        <v>0.95077291751598458</v>
      </c>
      <c r="U105" s="37">
        <f>BBMData!Q105-S105</f>
        <v>2.4233361237586987E-2</v>
      </c>
      <c r="W105" s="15">
        <f>'230'!C105*Notes!$C$4*MultiCalib!$C$35</f>
        <v>1.0923307241805934E+17</v>
      </c>
      <c r="X105" s="14">
        <f>'301'!C105*Notes!$C$4*MultiCalib!$D$36+'303'!C105*Notes!$C$4*MultiCalib!$D$37</f>
        <v>-5.8866758844661768E+16</v>
      </c>
      <c r="Y105" s="14">
        <f>'303'!C105*Notes!$C$4*MultiCalib!$E$37</f>
        <v>1.9910385089877619E+17</v>
      </c>
      <c r="Z105" s="15">
        <f>'307'!C105*Notes!$C$4*MultiCalib!$F$38+'309'!C105*Notes!$C$4*MultiCalib!$F$39</f>
        <v>9.6927423548256192E+16</v>
      </c>
      <c r="AA105" s="14">
        <f>'309'!C105*Notes!$C$4*MultiCalib!$G$39</f>
        <v>1.4357295042487621E+17</v>
      </c>
      <c r="AB105" s="14">
        <f t="shared" si="17"/>
        <v>4.8997053844530618E+17</v>
      </c>
      <c r="AC105" s="15">
        <f>AB105/BBMData!D105</f>
        <v>5.3199841307850833E-2</v>
      </c>
      <c r="AD105" s="14">
        <f t="shared" si="12"/>
        <v>0.94680015869214917</v>
      </c>
      <c r="AE105" s="15">
        <f>BBMData!O105-AB105</f>
        <v>1.8660014823065197E+17</v>
      </c>
      <c r="AF105" s="37">
        <f>BBMData!Q105-BLMLossSum!AC105</f>
        <v>1.9121411423341499E-2</v>
      </c>
      <c r="AG105" s="14">
        <f t="shared" si="13"/>
        <v>3.4819615319701285E+34</v>
      </c>
      <c r="AH105" s="14">
        <f>AG105/BBMData!R105^2</f>
        <v>2.5755350547296425</v>
      </c>
      <c r="AI105" s="15">
        <f>AE105/BBMData!O105</f>
        <v>0.27580288638786926</v>
      </c>
      <c r="AK105" s="40">
        <f t="shared" si="18"/>
        <v>0.16837980946599992</v>
      </c>
      <c r="AL105" s="40">
        <f t="shared" si="19"/>
        <v>0.32988313179029594</v>
      </c>
      <c r="AM105" s="40">
        <f t="shared" si="20"/>
        <v>0.27580288638786926</v>
      </c>
    </row>
    <row r="106" spans="1:39" x14ac:dyDescent="0.25">
      <c r="A106" s="14" t="s">
        <v>115</v>
      </c>
      <c r="B106" s="14">
        <v>1157151600</v>
      </c>
      <c r="C106" s="15">
        <f>BBMData!O106</f>
        <v>7.1435226545862758E+17</v>
      </c>
      <c r="D106" s="14">
        <f>'230'!C106*Notes!$C$4*MultiCalib!$C$27</f>
        <v>1.4339163098693962E+17</v>
      </c>
      <c r="E106" s="14">
        <f>'301'!C106*Notes!$C$4*MultiCalib!$D$28</f>
        <v>3.4876269548384088E+16</v>
      </c>
      <c r="F106" s="14">
        <f>'303'!C106*Notes!$C$4*MultiCalib!$E$29</f>
        <v>1.3106166434997464E+17</v>
      </c>
      <c r="G106" s="14">
        <f>'307'!C106*Notes!$C$4*MultiCalib!$F$30</f>
        <v>7.9772752515574192E+16</v>
      </c>
      <c r="H106" s="14">
        <f>'309'!C106*Notes!$C$4*MultiCalib!$G$31</f>
        <v>1.5963404853995488E+17</v>
      </c>
      <c r="I106" s="14">
        <f t="shared" si="14"/>
        <v>5.4873636594082746E+17</v>
      </c>
      <c r="J106" s="40">
        <f>I106/BBMData!D106</f>
        <v>5.7822588613364326E-2</v>
      </c>
      <c r="K106" s="14">
        <f t="shared" si="11"/>
        <v>0.94217741138663569</v>
      </c>
      <c r="L106" s="40">
        <f>BBMData!Q106-J106</f>
        <v>1.745162270998947E-2</v>
      </c>
      <c r="M106" s="14">
        <f>'230'!C106*Notes!$C$4*MultiCalib!$C$14</f>
        <v>1.4339163098693962E+17</v>
      </c>
      <c r="N106" s="14">
        <f>'301'!C106*Notes!$C$4*MultiCalib!$D$15+'303'!C106*Notes!$C$4*MultiCalib!$D$16</f>
        <v>-5.0721628416124016E+16</v>
      </c>
      <c r="O106" s="14">
        <f>'303'!C106*Notes!$C$4*MultiCalib!$E$16</f>
        <v>1.3679652257684322E+17</v>
      </c>
      <c r="P106" s="14">
        <f>'307'!C106*Notes!$C$4*MultiCalib!$F$17+'309'!C106*Notes!$C$4*MultiCalib!$F$18</f>
        <v>4.1548265896401912E+16</v>
      </c>
      <c r="Q106" s="14">
        <f>'309'!C106*Notes!$C$4*MultiCalib!$G$18</f>
        <v>1.635341303052345E+17</v>
      </c>
      <c r="R106" s="14">
        <f t="shared" si="15"/>
        <v>4.3454892134929523E+17</v>
      </c>
      <c r="S106" s="37">
        <f>R106/BBMData!D106</f>
        <v>4.5790191923002661E-2</v>
      </c>
      <c r="T106" s="14">
        <f t="shared" si="16"/>
        <v>0.95420980807699729</v>
      </c>
      <c r="U106" s="37">
        <f>BBMData!Q106-S106</f>
        <v>2.9484019400351134E-2</v>
      </c>
      <c r="W106" s="15">
        <f>'230'!C106*Notes!$C$4*MultiCalib!$C$35</f>
        <v>1.0362194567791174E+17</v>
      </c>
      <c r="X106" s="14">
        <f>'301'!C106*Notes!$C$4*MultiCalib!$D$36+'303'!C106*Notes!$C$4*MultiCalib!$D$37</f>
        <v>-6.3430787487688432E+16</v>
      </c>
      <c r="Y106" s="14">
        <f>'303'!C106*Notes!$C$4*MultiCalib!$E$37</f>
        <v>2.0973165546075533E+17</v>
      </c>
      <c r="Z106" s="15">
        <f>'307'!C106*Notes!$C$4*MultiCalib!$F$38+'309'!C106*Notes!$C$4*MultiCalib!$F$39</f>
        <v>8.5765331192012768E+16</v>
      </c>
      <c r="AA106" s="14">
        <f>'309'!C106*Notes!$C$4*MultiCalib!$G$39</f>
        <v>1.3816853913656949E+17</v>
      </c>
      <c r="AB106" s="14">
        <f t="shared" si="17"/>
        <v>4.7385668397956083E+17</v>
      </c>
      <c r="AC106" s="15">
        <f>AB106/BBMData!D106</f>
        <v>4.9932211167498505E-2</v>
      </c>
      <c r="AD106" s="14">
        <f t="shared" si="12"/>
        <v>0.95006778883250154</v>
      </c>
      <c r="AE106" s="15">
        <f>BBMData!O106-AB106</f>
        <v>2.4049558147906675E+17</v>
      </c>
      <c r="AF106" s="37">
        <f>BBMData!Q106-BLMLossSum!AC106</f>
        <v>2.3339939965504868E-2</v>
      </c>
      <c r="AG106" s="14">
        <f t="shared" si="13"/>
        <v>5.7838124710954438E+34</v>
      </c>
      <c r="AH106" s="14">
        <f>AG106/BBMData!R106^2</f>
        <v>4.0529625538993983</v>
      </c>
      <c r="AI106" s="15">
        <f>AE106/BBMData!O106</f>
        <v>0.33666244667771028</v>
      </c>
      <c r="AK106" s="40">
        <f t="shared" si="18"/>
        <v>0.23184065835008111</v>
      </c>
      <c r="AL106" s="40">
        <f t="shared" si="19"/>
        <v>0.39168818752145113</v>
      </c>
      <c r="AM106" s="40">
        <f t="shared" si="20"/>
        <v>0.33666244667771028</v>
      </c>
    </row>
    <row r="107" spans="1:39" x14ac:dyDescent="0.25">
      <c r="A107" s="14" t="s">
        <v>116</v>
      </c>
      <c r="B107" s="14">
        <v>1157756400</v>
      </c>
      <c r="C107" s="15">
        <f>BBMData!O107</f>
        <v>7.5308350476629581E+17</v>
      </c>
      <c r="D107" s="14">
        <f>'230'!C107*Notes!$C$4*MultiCalib!$C$27</f>
        <v>1.5287452585500285E+17</v>
      </c>
      <c r="E107" s="14">
        <f>'301'!C107*Notes!$C$4*MultiCalib!$D$28</f>
        <v>3.4490348133843004E+16</v>
      </c>
      <c r="F107" s="14">
        <f>'303'!C107*Notes!$C$4*MultiCalib!$E$29</f>
        <v>1.3618172127135797E+17</v>
      </c>
      <c r="G107" s="14">
        <f>'307'!C107*Notes!$C$4*MultiCalib!$F$30</f>
        <v>9.1397144786248336E+16</v>
      </c>
      <c r="H107" s="14">
        <f>'309'!C107*Notes!$C$4*MultiCalib!$G$31</f>
        <v>1.8275006353617981E+17</v>
      </c>
      <c r="I107" s="14">
        <f t="shared" si="14"/>
        <v>5.9769380358263194E+17</v>
      </c>
      <c r="J107" s="40">
        <f>I107/BBMData!D107</f>
        <v>6.4406659868818092E-2</v>
      </c>
      <c r="K107" s="14">
        <f t="shared" si="11"/>
        <v>0.93559334013118189</v>
      </c>
      <c r="L107" s="40">
        <f>BBMData!Q107-J107</f>
        <v>1.6744579868929299E-2</v>
      </c>
      <c r="M107" s="14">
        <f>'230'!C107*Notes!$C$4*MultiCalib!$C$14</f>
        <v>1.5287452585500285E+17</v>
      </c>
      <c r="N107" s="14">
        <f>'301'!C107*Notes!$C$4*MultiCalib!$D$15+'303'!C107*Notes!$C$4*MultiCalib!$D$16</f>
        <v>-5.5285624137104392E+16</v>
      </c>
      <c r="O107" s="14">
        <f>'303'!C107*Notes!$C$4*MultiCalib!$E$16</f>
        <v>1.4214061755468846E+17</v>
      </c>
      <c r="P107" s="14">
        <f>'307'!C107*Notes!$C$4*MultiCalib!$F$17+'309'!C107*Notes!$C$4*MultiCalib!$F$18</f>
        <v>4.7667473300936896E+16</v>
      </c>
      <c r="Q107" s="14">
        <f>'309'!C107*Notes!$C$4*MultiCalib!$G$18</f>
        <v>1.872149016889424E+17</v>
      </c>
      <c r="R107" s="14">
        <f t="shared" si="15"/>
        <v>4.7461189426246624E+17</v>
      </c>
      <c r="S107" s="37">
        <f>R107/BBMData!D107</f>
        <v>5.1143523088627831E-2</v>
      </c>
      <c r="T107" s="14">
        <f t="shared" si="16"/>
        <v>0.9488564769113722</v>
      </c>
      <c r="U107" s="37">
        <f>BBMData!Q107-S107</f>
        <v>3.000771664911956E-2</v>
      </c>
      <c r="W107" s="15">
        <f>'230'!C107*Notes!$C$4*MultiCalib!$C$35</f>
        <v>1.1047475856611509E+17</v>
      </c>
      <c r="X107" s="14">
        <f>'301'!C107*Notes!$C$4*MultiCalib!$D$36+'303'!C107*Notes!$C$4*MultiCalib!$D$37</f>
        <v>-6.7908487110594064E+16</v>
      </c>
      <c r="Y107" s="14">
        <f>'303'!C107*Notes!$C$4*MultiCalib!$E$37</f>
        <v>2.179250354204936E+17</v>
      </c>
      <c r="Z107" s="15">
        <f>'307'!C107*Notes!$C$4*MultiCalib!$F$38+'309'!C107*Notes!$C$4*MultiCalib!$F$39</f>
        <v>9.8326317049074272E+16</v>
      </c>
      <c r="AA107" s="14">
        <f>'309'!C107*Notes!$C$4*MultiCalib!$G$39</f>
        <v>1.581762132631079E+17</v>
      </c>
      <c r="AB107" s="14">
        <f t="shared" si="17"/>
        <v>5.169938371881968E+17</v>
      </c>
      <c r="AC107" s="15">
        <f>AB107/BBMData!D107</f>
        <v>5.5710542800452241E-2</v>
      </c>
      <c r="AD107" s="14">
        <f t="shared" si="12"/>
        <v>0.94428945719954771</v>
      </c>
      <c r="AE107" s="15">
        <f>BBMData!O107-AB107</f>
        <v>2.3608966757809901E+17</v>
      </c>
      <c r="AF107" s="37">
        <f>BBMData!Q107-BLMLossSum!AC107</f>
        <v>2.3731896730307671E-2</v>
      </c>
      <c r="AG107" s="14">
        <f t="shared" si="13"/>
        <v>5.5738331137137293E+34</v>
      </c>
      <c r="AH107" s="14">
        <f>AG107/BBMData!R107^2</f>
        <v>4.1198474082313608</v>
      </c>
      <c r="AI107" s="15">
        <f>AE107/BBMData!O107</f>
        <v>0.31349732942479552</v>
      </c>
      <c r="AK107" s="40">
        <f t="shared" si="18"/>
        <v>0.20633794287113741</v>
      </c>
      <c r="AL107" s="40">
        <f t="shared" si="19"/>
        <v>0.36977520917849288</v>
      </c>
      <c r="AM107" s="40">
        <f t="shared" si="20"/>
        <v>0.31349732942479552</v>
      </c>
    </row>
    <row r="108" spans="1:39" x14ac:dyDescent="0.25">
      <c r="A108" s="14" t="s">
        <v>117</v>
      </c>
      <c r="B108" s="14">
        <v>1158361200</v>
      </c>
      <c r="C108" s="15">
        <f>BBMData!O108</f>
        <v>7.0384179680665062E+17</v>
      </c>
      <c r="D108" s="14">
        <f>'230'!C108*Notes!$C$4*MultiCalib!$C$27</f>
        <v>1.5772387226456202E+17</v>
      </c>
      <c r="E108" s="14">
        <f>'301'!C108*Notes!$C$4*MultiCalib!$D$28</f>
        <v>4.1015176621119728E+16</v>
      </c>
      <c r="F108" s="14">
        <f>'303'!C108*Notes!$C$4*MultiCalib!$E$29</f>
        <v>1.5087363124730442E+17</v>
      </c>
      <c r="G108" s="14">
        <f>'307'!C108*Notes!$C$4*MultiCalib!$F$30</f>
        <v>1.0373976873816262E+17</v>
      </c>
      <c r="H108" s="14">
        <f>'309'!C108*Notes!$C$4*MultiCalib!$G$31</f>
        <v>1.5070719680654342E+17</v>
      </c>
      <c r="I108" s="14">
        <f t="shared" si="14"/>
        <v>6.0405964567769216E+17</v>
      </c>
      <c r="J108" s="40">
        <f>I108/BBMData!D108</f>
        <v>7.0899019445738523E-2</v>
      </c>
      <c r="K108" s="14">
        <f t="shared" si="11"/>
        <v>0.92910098055426149</v>
      </c>
      <c r="L108" s="40">
        <f>BBMData!Q108-J108</f>
        <v>1.1711520085558494E-2</v>
      </c>
      <c r="M108" s="14">
        <f>'230'!C108*Notes!$C$4*MultiCalib!$C$14</f>
        <v>1.5772387226456202E+17</v>
      </c>
      <c r="N108" s="14">
        <f>'301'!C108*Notes!$C$4*MultiCalib!$D$15+'303'!C108*Notes!$C$4*MultiCalib!$D$16</f>
        <v>-5.710861135215624E+16</v>
      </c>
      <c r="O108" s="14">
        <f>'303'!C108*Notes!$C$4*MultiCalib!$E$16</f>
        <v>1.5747540064850544E+17</v>
      </c>
      <c r="P108" s="14">
        <f>'307'!C108*Notes!$C$4*MultiCalib!$F$17+'309'!C108*Notes!$C$4*MultiCalib!$F$18</f>
        <v>7.9353273899189568E+16</v>
      </c>
      <c r="Q108" s="14">
        <f>'309'!C108*Notes!$C$4*MultiCalib!$G$18</f>
        <v>1.543891831718425E+17</v>
      </c>
      <c r="R108" s="14">
        <f t="shared" si="15"/>
        <v>4.918331186319433E+17</v>
      </c>
      <c r="S108" s="37">
        <f>R108/BBMData!D108</f>
        <v>5.7726891858209305E-2</v>
      </c>
      <c r="T108" s="14">
        <f t="shared" si="16"/>
        <v>0.94227310814179066</v>
      </c>
      <c r="U108" s="37">
        <f>BBMData!Q108-S108</f>
        <v>2.4883647673087712E-2</v>
      </c>
      <c r="W108" s="15">
        <f>'230'!C108*Notes!$C$4*MultiCalib!$C$35</f>
        <v>1.1397913819249987E+17</v>
      </c>
      <c r="X108" s="14">
        <f>'301'!C108*Notes!$C$4*MultiCalib!$D$36+'303'!C108*Notes!$C$4*MultiCalib!$D$37</f>
        <v>-7.2027892432838416E+16</v>
      </c>
      <c r="Y108" s="14">
        <f>'303'!C108*Notes!$C$4*MultiCalib!$E$37</f>
        <v>2.4143578981551994E+17</v>
      </c>
      <c r="Z108" s="15">
        <f>'307'!C108*Notes!$C$4*MultiCalib!$F$38+'309'!C108*Notes!$C$4*MultiCalib!$F$39</f>
        <v>1.3627675293449506E+17</v>
      </c>
      <c r="AA108" s="14">
        <f>'309'!C108*Notes!$C$4*MultiCalib!$G$39</f>
        <v>1.3044205425207754E+17</v>
      </c>
      <c r="AB108" s="14">
        <f t="shared" si="17"/>
        <v>5.5010584276175398E+17</v>
      </c>
      <c r="AC108" s="15">
        <f>AB108/BBMData!D108</f>
        <v>6.4566413469689429E-2</v>
      </c>
      <c r="AD108" s="14">
        <f t="shared" si="12"/>
        <v>0.93543358653031061</v>
      </c>
      <c r="AE108" s="15">
        <f>BBMData!O108-AB108</f>
        <v>1.5373595404489664E+17</v>
      </c>
      <c r="AF108" s="37">
        <f>BBMData!Q108-BLMLossSum!AC108</f>
        <v>1.7871963488165707E-2</v>
      </c>
      <c r="AG108" s="14">
        <f t="shared" si="13"/>
        <v>2.3634743566094574E+34</v>
      </c>
      <c r="AH108" s="14">
        <f>AG108/BBMData!R108^2</f>
        <v>2.0637024341590133</v>
      </c>
      <c r="AI108" s="15">
        <f>AE108/BBMData!O108</f>
        <v>0.21842401906564918</v>
      </c>
      <c r="AK108" s="40">
        <f t="shared" si="18"/>
        <v>0.1417678682648186</v>
      </c>
      <c r="AL108" s="40">
        <f t="shared" si="19"/>
        <v>0.30121638006807278</v>
      </c>
      <c r="AM108" s="40">
        <f t="shared" si="20"/>
        <v>0.21842401906564918</v>
      </c>
    </row>
    <row r="109" spans="1:39" x14ac:dyDescent="0.25">
      <c r="A109" s="14" t="s">
        <v>118</v>
      </c>
      <c r="B109" s="14">
        <v>1158966000</v>
      </c>
      <c r="C109" s="15">
        <f>BBMData!O109</f>
        <v>7.7490005640316198E+17</v>
      </c>
      <c r="D109" s="14">
        <f>'230'!C109*Notes!$C$4*MultiCalib!$C$27</f>
        <v>1.7367663400482464E+17</v>
      </c>
      <c r="E109" s="14">
        <f>'301'!C109*Notes!$C$4*MultiCalib!$D$28</f>
        <v>4.558283222036668E+16</v>
      </c>
      <c r="F109" s="14">
        <f>'303'!C109*Notes!$C$4*MultiCalib!$E$29</f>
        <v>1.8234478342588022E+17</v>
      </c>
      <c r="G109" s="14">
        <f>'307'!C109*Notes!$C$4*MultiCalib!$F$30</f>
        <v>1.0191390265693763E+17</v>
      </c>
      <c r="H109" s="14">
        <f>'309'!C109*Notes!$C$4*MultiCalib!$G$31</f>
        <v>1.8821905195344349E+17</v>
      </c>
      <c r="I109" s="14">
        <f t="shared" si="14"/>
        <v>6.9173720426145267E+17</v>
      </c>
      <c r="J109" s="40">
        <f>I109/BBMData!D109</f>
        <v>7.4220730070971311E-2</v>
      </c>
      <c r="K109" s="14">
        <f t="shared" si="11"/>
        <v>0.9257792699290287</v>
      </c>
      <c r="L109" s="40">
        <f>BBMData!Q109-J109</f>
        <v>8.9230528049044355E-3</v>
      </c>
      <c r="M109" s="14">
        <f>'230'!C109*Notes!$C$4*MultiCalib!$C$14</f>
        <v>1.7367663400482464E+17</v>
      </c>
      <c r="N109" s="14">
        <f>'301'!C109*Notes!$C$4*MultiCalib!$D$15+'303'!C109*Notes!$C$4*MultiCalib!$D$16</f>
        <v>-7.4911331107261232E+16</v>
      </c>
      <c r="O109" s="14">
        <f>'303'!C109*Notes!$C$4*MultiCalib!$E$16</f>
        <v>1.9032363434726093E+17</v>
      </c>
      <c r="P109" s="14">
        <f>'307'!C109*Notes!$C$4*MultiCalib!$F$17+'309'!C109*Notes!$C$4*MultiCalib!$F$18</f>
        <v>6.00783450542524E+16</v>
      </c>
      <c r="Q109" s="14">
        <f>'309'!C109*Notes!$C$4*MultiCalib!$G$18</f>
        <v>1.9281750509746752E+17</v>
      </c>
      <c r="R109" s="14">
        <f t="shared" si="15"/>
        <v>5.4198478739654426E+17</v>
      </c>
      <c r="S109" s="37">
        <f>R109/BBMData!D109</f>
        <v>5.8152874184178568E-2</v>
      </c>
      <c r="T109" s="14">
        <f t="shared" si="16"/>
        <v>0.94184712581582142</v>
      </c>
      <c r="U109" s="37">
        <f>BBMData!Q109-S109</f>
        <v>2.4990908691697178E-2</v>
      </c>
      <c r="W109" s="15">
        <f>'230'!C109*Notes!$C$4*MultiCalib!$C$35</f>
        <v>1.2550739963345333E+17</v>
      </c>
      <c r="X109" s="14">
        <f>'301'!C109*Notes!$C$4*MultiCalib!$D$36+'303'!C109*Notes!$C$4*MultiCalib!$D$37</f>
        <v>-9.1613411414326432E+16</v>
      </c>
      <c r="Y109" s="14">
        <f>'303'!C109*Notes!$C$4*MultiCalib!$E$37</f>
        <v>2.9179755561794957E+17</v>
      </c>
      <c r="Z109" s="15">
        <f>'307'!C109*Notes!$C$4*MultiCalib!$F$38+'309'!C109*Notes!$C$4*MultiCalib!$F$39</f>
        <v>1.1640818118271174E+17</v>
      </c>
      <c r="AA109" s="14">
        <f>'309'!C109*Notes!$C$4*MultiCalib!$G$39</f>
        <v>1.629098032902944E+17</v>
      </c>
      <c r="AB109" s="14">
        <f t="shared" si="17"/>
        <v>6.0500952831008256E+17</v>
      </c>
      <c r="AC109" s="15">
        <f>AB109/BBMData!D109</f>
        <v>6.4915185440995976E-2</v>
      </c>
      <c r="AD109" s="14">
        <f t="shared" si="12"/>
        <v>0.93508481455900405</v>
      </c>
      <c r="AE109" s="15">
        <f>BBMData!O109-AB109</f>
        <v>1.6989052809307942E+17</v>
      </c>
      <c r="AF109" s="37">
        <f>BBMData!Q109-BLMLossSum!AC109</f>
        <v>1.5325852004302754E-2</v>
      </c>
      <c r="AG109" s="14">
        <f t="shared" si="13"/>
        <v>2.8862791535745408E+34</v>
      </c>
      <c r="AH109" s="14">
        <f>AG109/BBMData!R109^2</f>
        <v>2.1276144557948879</v>
      </c>
      <c r="AI109" s="15">
        <f>AE109/BBMData!O109</f>
        <v>0.21924185795218143</v>
      </c>
      <c r="AK109" s="40">
        <f t="shared" si="18"/>
        <v>0.10732074601687945</v>
      </c>
      <c r="AL109" s="40">
        <f t="shared" si="19"/>
        <v>0.30057459291942223</v>
      </c>
      <c r="AM109" s="40">
        <f t="shared" si="20"/>
        <v>0.21924185795218143</v>
      </c>
    </row>
    <row r="110" spans="1:39" x14ac:dyDescent="0.25">
      <c r="A110" s="14" t="s">
        <v>119</v>
      </c>
      <c r="B110" s="14">
        <v>1159570800</v>
      </c>
      <c r="C110" s="15">
        <f>BBMData!O110</f>
        <v>7.6959522020418125E+17</v>
      </c>
      <c r="D110" s="14">
        <f>'230'!C110*Notes!$C$4*MultiCalib!$C$27</f>
        <v>2.0890463159970784E+17</v>
      </c>
      <c r="E110" s="14">
        <f>'301'!C110*Notes!$C$4*MultiCalib!$D$28</f>
        <v>4.7989327898183568E+16</v>
      </c>
      <c r="F110" s="14">
        <f>'303'!C110*Notes!$C$4*MultiCalib!$E$29</f>
        <v>1.9928126346102813E+17</v>
      </c>
      <c r="G110" s="14">
        <f>'307'!C110*Notes!$C$4*MultiCalib!$F$30</f>
        <v>1.0515027191939331E+17</v>
      </c>
      <c r="H110" s="14">
        <f>'309'!C110*Notes!$C$4*MultiCalib!$G$31</f>
        <v>1.8321111197833283E+17</v>
      </c>
      <c r="I110" s="14">
        <f t="shared" si="14"/>
        <v>7.4453660685664563E+17</v>
      </c>
      <c r="J110" s="40">
        <f>I110/BBMData!D110</f>
        <v>7.7717808648919168E-2</v>
      </c>
      <c r="K110" s="14">
        <f t="shared" si="11"/>
        <v>0.9222821913510808</v>
      </c>
      <c r="L110" s="40">
        <f>BBMData!Q110-J110</f>
        <v>2.6157216437928676E-3</v>
      </c>
      <c r="M110" s="14">
        <f>'230'!C110*Notes!$C$4*MultiCalib!$C$14</f>
        <v>2.0890463159970784E+17</v>
      </c>
      <c r="N110" s="14">
        <f>'301'!C110*Notes!$C$4*MultiCalib!$D$15+'303'!C110*Notes!$C$4*MultiCalib!$D$16</f>
        <v>-8.4568282037709568E+16</v>
      </c>
      <c r="O110" s="14">
        <f>'303'!C110*Notes!$C$4*MultiCalib!$E$16</f>
        <v>2.0800120303213328E+17</v>
      </c>
      <c r="P110" s="14">
        <f>'307'!C110*Notes!$C$4*MultiCalib!$F$17+'309'!C110*Notes!$C$4*MultiCalib!$F$18</f>
        <v>6.6875920112310704E+16</v>
      </c>
      <c r="Q110" s="14">
        <f>'309'!C110*Notes!$C$4*MultiCalib!$G$18</f>
        <v>1.876872141855913E+17</v>
      </c>
      <c r="R110" s="14">
        <f t="shared" si="15"/>
        <v>5.8690068689203354E+17</v>
      </c>
      <c r="S110" s="37">
        <f>R110/BBMData!D110</f>
        <v>6.1263119717331269E-2</v>
      </c>
      <c r="T110" s="14">
        <f t="shared" si="16"/>
        <v>0.93873688028266877</v>
      </c>
      <c r="U110" s="37">
        <f>BBMData!Q110-S110</f>
        <v>1.9070410575380767E-2</v>
      </c>
      <c r="W110" s="15">
        <f>'230'!C110*Notes!$C$4*MultiCalib!$C$35</f>
        <v>1.5096490805283296E+17</v>
      </c>
      <c r="X110" s="14">
        <f>'301'!C110*Notes!$C$4*MultiCalib!$D$36+'303'!C110*Notes!$C$4*MultiCalib!$D$37</f>
        <v>-1.0221258220927216E+17</v>
      </c>
      <c r="Y110" s="14">
        <f>'303'!C110*Notes!$C$4*MultiCalib!$E$37</f>
        <v>3.1890018713927962E+17</v>
      </c>
      <c r="Z110" s="15">
        <f>'307'!C110*Notes!$C$4*MultiCalib!$F$38+'309'!C110*Notes!$C$4*MultiCalib!$F$39</f>
        <v>1.2488290875452022E+17</v>
      </c>
      <c r="AA110" s="14">
        <f>'309'!C110*Notes!$C$4*MultiCalib!$G$39</f>
        <v>1.5857526591074861E+17</v>
      </c>
      <c r="AB110" s="14">
        <f t="shared" si="17"/>
        <v>6.5111068764810931E+17</v>
      </c>
      <c r="AC110" s="15">
        <f>AB110/BBMData!D110</f>
        <v>6.796562501546026E-2</v>
      </c>
      <c r="AD110" s="14">
        <f t="shared" si="12"/>
        <v>0.93203437498453978</v>
      </c>
      <c r="AE110" s="15">
        <f>BBMData!O110-AB110</f>
        <v>1.1848453255607194E+17</v>
      </c>
      <c r="AF110" s="37">
        <f>BBMData!Q110-BLMLossSum!AC110</f>
        <v>9.2532770291202937E-3</v>
      </c>
      <c r="AG110" s="14">
        <f t="shared" si="13"/>
        <v>1.4038584455030869E+34</v>
      </c>
      <c r="AH110" s="14">
        <f>AG110/BBMData!R110^2</f>
        <v>0.98445266631691952</v>
      </c>
      <c r="AI110" s="15">
        <f>AE110/BBMData!O110</f>
        <v>0.15395694963468823</v>
      </c>
      <c r="AK110" s="40">
        <f t="shared" si="18"/>
        <v>3.2560770505938585E-2</v>
      </c>
      <c r="AL110" s="40">
        <f t="shared" si="19"/>
        <v>0.23739042098478347</v>
      </c>
      <c r="AM110" s="40">
        <f t="shared" si="20"/>
        <v>0.15395694963468823</v>
      </c>
    </row>
    <row r="111" spans="1:39" x14ac:dyDescent="0.25">
      <c r="A111" s="14" t="s">
        <v>120</v>
      </c>
      <c r="B111" s="14">
        <v>1160175600</v>
      </c>
      <c r="C111" s="15">
        <f>BBMData!O111</f>
        <v>6.0531880898453274E+17</v>
      </c>
      <c r="D111" s="14">
        <f>'230'!C111*Notes!$C$4*MultiCalib!$C$27</f>
        <v>1.7614813129332374E+17</v>
      </c>
      <c r="E111" s="14">
        <f>'301'!C111*Notes!$C$4*MultiCalib!$D$28</f>
        <v>3.726622573700636E+16</v>
      </c>
      <c r="F111" s="14">
        <f>'303'!C111*Notes!$C$4*MultiCalib!$E$29</f>
        <v>1.4691713428655789E+17</v>
      </c>
      <c r="G111" s="14">
        <f>'307'!C111*Notes!$C$4*MultiCalib!$F$30</f>
        <v>8.3107193573861856E+16</v>
      </c>
      <c r="H111" s="14">
        <f>'309'!C111*Notes!$C$4*MultiCalib!$G$31</f>
        <v>1.61378878420172E+17</v>
      </c>
      <c r="I111" s="14">
        <f t="shared" si="14"/>
        <v>6.0481756331092186E+17</v>
      </c>
      <c r="J111" s="40">
        <f>I111/BBMData!D111</f>
        <v>7.1916476017945527E-2</v>
      </c>
      <c r="K111" s="14">
        <f t="shared" si="11"/>
        <v>0.92808352398205451</v>
      </c>
      <c r="L111" s="40">
        <f>BBMData!Q111-J111</f>
        <v>5.9601150250998547E-5</v>
      </c>
      <c r="M111" s="14">
        <f>'230'!C111*Notes!$C$4*MultiCalib!$C$14</f>
        <v>1.7614813129332374E+17</v>
      </c>
      <c r="N111" s="14">
        <f>'301'!C111*Notes!$C$4*MultiCalib!$D$15+'303'!C111*Notes!$C$4*MultiCalib!$D$16</f>
        <v>-5.9559754075429472E+16</v>
      </c>
      <c r="O111" s="14">
        <f>'303'!C111*Notes!$C$4*MultiCalib!$E$16</f>
        <v>1.533457794621705E+17</v>
      </c>
      <c r="P111" s="14">
        <f>'307'!C111*Notes!$C$4*MultiCalib!$F$17+'309'!C111*Notes!$C$4*MultiCalib!$F$18</f>
        <v>4.5478431992370616E+16</v>
      </c>
      <c r="Q111" s="14">
        <f>'309'!C111*Notes!$C$4*MultiCalib!$G$18</f>
        <v>1.6532158880548342E+17</v>
      </c>
      <c r="R111" s="14">
        <f t="shared" si="15"/>
        <v>4.8073417747791885E+17</v>
      </c>
      <c r="S111" s="37">
        <f>R111/BBMData!D111</f>
        <v>5.7162208974782268E-2</v>
      </c>
      <c r="T111" s="14">
        <f t="shared" si="16"/>
        <v>0.9428377910252177</v>
      </c>
      <c r="U111" s="37">
        <f>BBMData!Q111-S111</f>
        <v>1.4813868193414258E-2</v>
      </c>
      <c r="W111" s="15">
        <f>'230'!C111*Notes!$C$4*MultiCalib!$C$35</f>
        <v>1.2729342686537235E+17</v>
      </c>
      <c r="X111" s="14">
        <f>'301'!C111*Notes!$C$4*MultiCalib!$D$36+'303'!C111*Notes!$C$4*MultiCalib!$D$37</f>
        <v>-7.3196679977434672E+16</v>
      </c>
      <c r="Y111" s="14">
        <f>'303'!C111*Notes!$C$4*MultiCalib!$E$37</f>
        <v>2.3510439869883923E+17</v>
      </c>
      <c r="Z111" s="15">
        <f>'307'!C111*Notes!$C$4*MultiCalib!$F$38+'309'!C111*Notes!$C$4*MultiCalib!$F$39</f>
        <v>9.1493651063560032E+16</v>
      </c>
      <c r="AA111" s="14">
        <f>'309'!C111*Notes!$C$4*MultiCalib!$G$39</f>
        <v>1.3967874700134774E+17</v>
      </c>
      <c r="AB111" s="14">
        <f t="shared" si="17"/>
        <v>5.2037354365168461E+17</v>
      </c>
      <c r="AC111" s="15">
        <f>AB111/BBMData!D111</f>
        <v>6.187556999425501E-2</v>
      </c>
      <c r="AD111" s="14">
        <f t="shared" si="12"/>
        <v>0.93812443000574497</v>
      </c>
      <c r="AE111" s="15">
        <f>BBMData!O111-AB111</f>
        <v>8.4945265332848128E+16</v>
      </c>
      <c r="AF111" s="37">
        <f>BBMData!Q111-BLMLossSum!AC111</f>
        <v>7.3687184578543757E-3</v>
      </c>
      <c r="AG111" s="14">
        <f t="shared" si="13"/>
        <v>7.2156981024679699E+33</v>
      </c>
      <c r="AH111" s="14">
        <f>AG111/BBMData!R111^2</f>
        <v>0.62671944789206757</v>
      </c>
      <c r="AI111" s="15">
        <f>AE111/BBMData!O111</f>
        <v>0.14033144860532273</v>
      </c>
      <c r="AK111" s="40">
        <f t="shared" si="18"/>
        <v>8.2806888894094803E-4</v>
      </c>
      <c r="AL111" s="40">
        <f t="shared" si="19"/>
        <v>0.20581655428089846</v>
      </c>
      <c r="AM111" s="40">
        <f t="shared" si="20"/>
        <v>0.14033144860532273</v>
      </c>
    </row>
    <row r="112" spans="1:39" x14ac:dyDescent="0.25">
      <c r="A112" s="14" t="s">
        <v>121</v>
      </c>
      <c r="B112" s="14">
        <v>1160780400</v>
      </c>
      <c r="C112" s="15">
        <f>BBMData!O112</f>
        <v>1.705164452224121E+17</v>
      </c>
      <c r="D112" s="14">
        <f>'230'!C112*Notes!$C$4*MultiCalib!$C$27</f>
        <v>3.3762200191490004E+16</v>
      </c>
      <c r="E112" s="14">
        <f>'301'!C112*Notes!$C$4*MultiCalib!$D$28</f>
        <v>7167111984334384</v>
      </c>
      <c r="F112" s="14">
        <f>'303'!C112*Notes!$C$4*MultiCalib!$E$29</f>
        <v>3.2713331055471908E+16</v>
      </c>
      <c r="G112" s="14">
        <f>'307'!C112*Notes!$C$4*MultiCalib!$F$30</f>
        <v>1.8045210433086204E+16</v>
      </c>
      <c r="H112" s="14">
        <f>'309'!C112*Notes!$C$4*MultiCalib!$G$31</f>
        <v>5.5743141389624224E+16</v>
      </c>
      <c r="I112" s="14">
        <f t="shared" si="14"/>
        <v>1.4743099505400672E+17</v>
      </c>
      <c r="J112" s="40">
        <f>I112/BBMData!D112</f>
        <v>6.9216429602820054E-2</v>
      </c>
      <c r="K112" s="14">
        <f t="shared" si="11"/>
        <v>0.93078357039717996</v>
      </c>
      <c r="L112" s="40">
        <f>BBMData!Q112-J112</f>
        <v>1.0838239515683273E-2</v>
      </c>
      <c r="M112" s="14">
        <f>'230'!C112*Notes!$C$4*MultiCalib!$C$14</f>
        <v>3.3762200191490004E+16</v>
      </c>
      <c r="N112" s="14">
        <f>'301'!C112*Notes!$C$4*MultiCalib!$D$15+'303'!C112*Notes!$C$4*MultiCalib!$D$16</f>
        <v>-1.49321218064899E+16</v>
      </c>
      <c r="O112" s="14">
        <f>'303'!C112*Notes!$C$4*MultiCalib!$E$16</f>
        <v>3.4144766530232724E+16</v>
      </c>
      <c r="P112" s="14">
        <f>'307'!C112*Notes!$C$4*MultiCalib!$F$17+'309'!C112*Notes!$C$4*MultiCalib!$F$18</f>
        <v>659481352778056</v>
      </c>
      <c r="Q112" s="14">
        <f>'309'!C112*Notes!$C$4*MultiCalib!$G$18</f>
        <v>5.710502384052668E+16</v>
      </c>
      <c r="R112" s="14">
        <f t="shared" si="15"/>
        <v>1.1073935010853757E+17</v>
      </c>
      <c r="S112" s="37">
        <f>R112/BBMData!D112</f>
        <v>5.1990305215275853E-2</v>
      </c>
      <c r="T112" s="14">
        <f t="shared" si="16"/>
        <v>0.94800969478472419</v>
      </c>
      <c r="U112" s="37">
        <f>BBMData!Q112-S112</f>
        <v>2.8064363903227474E-2</v>
      </c>
      <c r="W112" s="15">
        <f>'230'!C112*Notes!$C$4*MultiCalib!$C$35</f>
        <v>2.4398250094024032E+16</v>
      </c>
      <c r="X112" s="14">
        <f>'301'!C112*Notes!$C$4*MultiCalib!$D$36+'303'!C112*Notes!$C$4*MultiCalib!$D$37</f>
        <v>-1.759166869422884E+16</v>
      </c>
      <c r="Y112" s="14">
        <f>'303'!C112*Notes!$C$4*MultiCalib!$E$37</f>
        <v>5.2349564702450608E+16</v>
      </c>
      <c r="Z112" s="15">
        <f>'307'!C112*Notes!$C$4*MultiCalib!$F$38+'309'!C112*Notes!$C$4*MultiCalib!$F$39</f>
        <v>1.0861270872222144E+16</v>
      </c>
      <c r="AA112" s="14">
        <f>'309'!C112*Notes!$C$4*MultiCalib!$G$39</f>
        <v>4.8247529165182424E+16</v>
      </c>
      <c r="AB112" s="14">
        <f t="shared" si="17"/>
        <v>1.1826494613965037E+17</v>
      </c>
      <c r="AC112" s="15">
        <f>AB112/BBMData!D112</f>
        <v>5.5523448891854635E-2</v>
      </c>
      <c r="AD112" s="14">
        <f t="shared" si="12"/>
        <v>0.94447655110814532</v>
      </c>
      <c r="AE112" s="15">
        <f>BBMData!O112-AB112</f>
        <v>5.2251499082761728E+16</v>
      </c>
      <c r="AF112" s="37">
        <f>BBMData!Q112-BLMLossSum!AC112</f>
        <v>1.9418611386751737E-2</v>
      </c>
      <c r="AG112" s="14">
        <f t="shared" si="13"/>
        <v>2.7302191563958495E+33</v>
      </c>
      <c r="AH112" s="14">
        <f>AG112/BBMData!R112^2</f>
        <v>3.6494710038114344</v>
      </c>
      <c r="AI112" s="15">
        <f>AE112/BBMData!O112</f>
        <v>0.30643084902812628</v>
      </c>
      <c r="AK112" s="40">
        <f t="shared" si="18"/>
        <v>0.13538547638788745</v>
      </c>
      <c r="AL112" s="40">
        <f t="shared" si="19"/>
        <v>0.35056498530628311</v>
      </c>
      <c r="AM112" s="40">
        <f t="shared" si="20"/>
        <v>0.30643084902812628</v>
      </c>
    </row>
    <row r="113" spans="1:39" x14ac:dyDescent="0.25">
      <c r="A113" s="14" t="s">
        <v>122</v>
      </c>
      <c r="B113" s="14">
        <v>1161385200</v>
      </c>
      <c r="C113" s="15">
        <f>BBMData!O113</f>
        <v>6.569082220909024E+17</v>
      </c>
      <c r="D113" s="14">
        <f>'230'!C113*Notes!$C$4*MultiCalib!$C$27</f>
        <v>1.3556590151660149E+17</v>
      </c>
      <c r="E113" s="14">
        <f>'301'!C113*Notes!$C$4*MultiCalib!$D$28</f>
        <v>2.9448560511017004E+16</v>
      </c>
      <c r="F113" s="14">
        <f>'303'!C113*Notes!$C$4*MultiCalib!$E$29</f>
        <v>1.2605167391135422E+17</v>
      </c>
      <c r="G113" s="14">
        <f>'307'!C113*Notes!$C$4*MultiCalib!$F$30</f>
        <v>8.4033106705099168E+16</v>
      </c>
      <c r="H113" s="14">
        <f>'309'!C113*Notes!$C$4*MultiCalib!$G$31</f>
        <v>1.955322341393193E+17</v>
      </c>
      <c r="I113" s="14">
        <f t="shared" si="14"/>
        <v>5.7063147678339123E+17</v>
      </c>
      <c r="J113" s="40">
        <f>I113/BBMData!D113</f>
        <v>6.455107203432027E-2</v>
      </c>
      <c r="K113" s="14">
        <f t="shared" si="11"/>
        <v>0.93544892796567969</v>
      </c>
      <c r="L113" s="40">
        <f>BBMData!Q113-J113</f>
        <v>9.7598128175917648E-3</v>
      </c>
      <c r="M113" s="14">
        <f>'230'!C113*Notes!$C$4*MultiCalib!$C$14</f>
        <v>1.3556590151660149E+17</v>
      </c>
      <c r="N113" s="14">
        <f>'301'!C113*Notes!$C$4*MultiCalib!$D$15+'303'!C113*Notes!$C$4*MultiCalib!$D$16</f>
        <v>-5.4830621197465464E+16</v>
      </c>
      <c r="O113" s="14">
        <f>'303'!C113*Notes!$C$4*MultiCalib!$E$16</f>
        <v>1.3156731025495165E+17</v>
      </c>
      <c r="P113" s="14">
        <f>'307'!C113*Notes!$C$4*MultiCalib!$F$17+'309'!C113*Notes!$C$4*MultiCalib!$F$18</f>
        <v>3.1582827625504512E+16</v>
      </c>
      <c r="Q113" s="14">
        <f>'309'!C113*Notes!$C$4*MultiCalib!$G$18</f>
        <v>2.0030935849258829E+17</v>
      </c>
      <c r="R113" s="14">
        <f t="shared" si="15"/>
        <v>4.4419477669218048E+17</v>
      </c>
      <c r="S113" s="37">
        <f>R113/BBMData!D113</f>
        <v>5.0248277906355256E-2</v>
      </c>
      <c r="T113" s="14">
        <f t="shared" si="16"/>
        <v>0.94975172209364478</v>
      </c>
      <c r="U113" s="37">
        <f>BBMData!Q113-S113</f>
        <v>2.4062606945556779E-2</v>
      </c>
      <c r="W113" s="15">
        <f>'230'!C113*Notes!$C$4*MultiCalib!$C$35</f>
        <v>9.796668317420768E+16</v>
      </c>
      <c r="X113" s="14">
        <f>'301'!C113*Notes!$C$4*MultiCalib!$D$36+'303'!C113*Notes!$C$4*MultiCalib!$D$37</f>
        <v>-6.5689133509998528E+16</v>
      </c>
      <c r="Y113" s="14">
        <f>'303'!C113*Notes!$C$4*MultiCalib!$E$37</f>
        <v>2.0171440958076573E+17</v>
      </c>
      <c r="Z113" s="15">
        <f>'307'!C113*Notes!$C$4*MultiCalib!$F$38+'309'!C113*Notes!$C$4*MultiCalib!$F$39</f>
        <v>7.8439575393343952E+16</v>
      </c>
      <c r="AA113" s="14">
        <f>'309'!C113*Notes!$C$4*MultiCalib!$G$39</f>
        <v>1.6923960390804384E+17</v>
      </c>
      <c r="AB113" s="14">
        <f t="shared" si="17"/>
        <v>4.8167113854636269E+17</v>
      </c>
      <c r="AC113" s="15">
        <f>AB113/BBMData!D113</f>
        <v>5.4487685355923382E-2</v>
      </c>
      <c r="AD113" s="14">
        <f t="shared" si="12"/>
        <v>0.94551231464407659</v>
      </c>
      <c r="AE113" s="15">
        <f>BBMData!O113-AB113</f>
        <v>1.7523708354453971E+17</v>
      </c>
      <c r="AF113" s="37">
        <f>BBMData!Q113-BLMLossSum!AC113</f>
        <v>1.7290041116295556E-2</v>
      </c>
      <c r="AG113" s="14">
        <f t="shared" si="13"/>
        <v>3.070803544919599E+34</v>
      </c>
      <c r="AH113" s="14">
        <f>AG113/BBMData!R113^2</f>
        <v>2.5053338199821584</v>
      </c>
      <c r="AI113" s="15">
        <f>AE113/BBMData!O113</f>
        <v>0.26676037481578446</v>
      </c>
      <c r="AK113" s="40">
        <f t="shared" si="18"/>
        <v>0.13133759390755848</v>
      </c>
      <c r="AL113" s="40">
        <f t="shared" si="19"/>
        <v>0.32380999087158147</v>
      </c>
      <c r="AM113" s="40">
        <f t="shared" si="20"/>
        <v>0.26676037481578446</v>
      </c>
    </row>
    <row r="114" spans="1:39" x14ac:dyDescent="0.25">
      <c r="A114" s="14" t="s">
        <v>123</v>
      </c>
      <c r="B114" s="14">
        <v>1161990000</v>
      </c>
      <c r="C114" s="15">
        <f>BBMData!O114</f>
        <v>6.4318804643980224E+17</v>
      </c>
      <c r="D114" s="14">
        <f>'230'!C114*Notes!$C$4*MultiCalib!$C$27</f>
        <v>1.0798855203554002E+17</v>
      </c>
      <c r="E114" s="14">
        <f>'301'!C114*Notes!$C$4*MultiCalib!$D$28</f>
        <v>3.4131992534626284E+16</v>
      </c>
      <c r="F114" s="14">
        <f>'303'!C114*Notes!$C$4*MultiCalib!$E$29</f>
        <v>1.4223144687750688E+17</v>
      </c>
      <c r="G114" s="14">
        <f>'307'!C114*Notes!$C$4*MultiCalib!$F$30</f>
        <v>9.5071952665364672E+16</v>
      </c>
      <c r="H114" s="14">
        <f>'309'!C114*Notes!$C$4*MultiCalib!$G$31</f>
        <v>1.6432004951666554E+17</v>
      </c>
      <c r="I114" s="14">
        <f t="shared" si="14"/>
        <v>5.4374399362970336E+17</v>
      </c>
      <c r="J114" s="40">
        <f>I114/BBMData!D114</f>
        <v>6.2284535352772438E-2</v>
      </c>
      <c r="K114" s="14">
        <f t="shared" si="11"/>
        <v>0.93771546464722755</v>
      </c>
      <c r="L114" s="40">
        <f>BBMData!Q114-J114</f>
        <v>1.1391071341362982E-2</v>
      </c>
      <c r="M114" s="14">
        <f>'230'!C114*Notes!$C$4*MultiCalib!$C$14</f>
        <v>1.0798855203554002E+17</v>
      </c>
      <c r="N114" s="14">
        <f>'301'!C114*Notes!$C$4*MultiCalib!$D$15+'303'!C114*Notes!$C$4*MultiCalib!$D$16</f>
        <v>-6.0534102759510912E+16</v>
      </c>
      <c r="O114" s="14">
        <f>'303'!C114*Notes!$C$4*MultiCalib!$E$16</f>
        <v>1.4845506068014246E+17</v>
      </c>
      <c r="P114" s="14">
        <f>'307'!C114*Notes!$C$4*MultiCalib!$F$17+'309'!C114*Notes!$C$4*MultiCalib!$F$18</f>
        <v>6.105847847717896E+16</v>
      </c>
      <c r="Q114" s="14">
        <f>'309'!C114*Notes!$C$4*MultiCalib!$G$18</f>
        <v>1.6833461680134723E+17</v>
      </c>
      <c r="R114" s="14">
        <f t="shared" si="15"/>
        <v>4.2530260523469773E+17</v>
      </c>
      <c r="S114" s="37">
        <f>R114/BBMData!D114</f>
        <v>4.8717366006265493E-2</v>
      </c>
      <c r="T114" s="14">
        <f t="shared" si="16"/>
        <v>0.95128263399373447</v>
      </c>
      <c r="U114" s="37">
        <f>BBMData!Q114-S114</f>
        <v>2.4958240687869927E-2</v>
      </c>
      <c r="W114" s="15">
        <f>'230'!C114*Notes!$C$4*MultiCalib!$C$35</f>
        <v>7.803791473633688E+16</v>
      </c>
      <c r="X114" s="14">
        <f>'301'!C114*Notes!$C$4*MultiCalib!$D$36+'303'!C114*Notes!$C$4*MultiCalib!$D$37</f>
        <v>-7.3087546474669696E+16</v>
      </c>
      <c r="Y114" s="14">
        <f>'303'!C114*Notes!$C$4*MultiCalib!$E$37</f>
        <v>2.2760611930382349E+17</v>
      </c>
      <c r="Z114" s="15">
        <f>'307'!C114*Notes!$C$4*MultiCalib!$F$38+'309'!C114*Notes!$C$4*MultiCalib!$F$39</f>
        <v>1.1349215465700893E+17</v>
      </c>
      <c r="AA114" s="14">
        <f>'309'!C114*Notes!$C$4*MultiCalib!$G$39</f>
        <v>1.4222442768457306E+17</v>
      </c>
      <c r="AB114" s="14">
        <f t="shared" si="17"/>
        <v>4.8827306990707264E+17</v>
      </c>
      <c r="AC114" s="15">
        <f>AB114/BBMData!D114</f>
        <v>5.5930477652585638E-2</v>
      </c>
      <c r="AD114" s="14">
        <f t="shared" si="12"/>
        <v>0.94406952234741437</v>
      </c>
      <c r="AE114" s="15">
        <f>BBMData!O114-AB114</f>
        <v>1.549149765327296E+17</v>
      </c>
      <c r="AF114" s="37">
        <f>BBMData!Q114-BLMLossSum!AC114</f>
        <v>1.6524688513761682E-2</v>
      </c>
      <c r="AG114" s="14">
        <f t="shared" si="13"/>
        <v>2.3998649954136164E+34</v>
      </c>
      <c r="AH114" s="14">
        <f>AG114/BBMData!R114^2</f>
        <v>2.0010924826762428</v>
      </c>
      <c r="AI114" s="15">
        <f>AE114/BBMData!O114</f>
        <v>0.24085487500929251</v>
      </c>
      <c r="AK114" s="40">
        <f t="shared" si="18"/>
        <v>0.15461116443401771</v>
      </c>
      <c r="AL114" s="40">
        <f t="shared" si="19"/>
        <v>0.33875853634275682</v>
      </c>
      <c r="AM114" s="40">
        <f t="shared" si="20"/>
        <v>0.24085487500929251</v>
      </c>
    </row>
    <row r="115" spans="1:39" x14ac:dyDescent="0.25">
      <c r="A115" s="14" t="s">
        <v>124</v>
      </c>
      <c r="B115" s="14">
        <v>1162598400</v>
      </c>
      <c r="C115" s="15">
        <f>BBMData!O115</f>
        <v>6.839842929093504E+17</v>
      </c>
      <c r="D115" s="14">
        <f>'230'!C115*Notes!$C$4*MultiCalib!$C$27</f>
        <v>1.1733301048217166E+17</v>
      </c>
      <c r="E115" s="14">
        <f>'301'!C115*Notes!$C$4*MultiCalib!$D$28</f>
        <v>4.1803558939396504E+16</v>
      </c>
      <c r="F115" s="14">
        <f>'303'!C115*Notes!$C$4*MultiCalib!$E$29</f>
        <v>1.8038520693811856E+17</v>
      </c>
      <c r="G115" s="14">
        <f>'307'!C115*Notes!$C$4*MultiCalib!$F$30</f>
        <v>1.1077497785681629E+17</v>
      </c>
      <c r="H115" s="14">
        <f>'309'!C115*Notes!$C$4*MultiCalib!$G$31</f>
        <v>1.4564361305393158E+17</v>
      </c>
      <c r="I115" s="14">
        <f t="shared" si="14"/>
        <v>5.9594036727043456E+17</v>
      </c>
      <c r="J115" s="40">
        <f>I115/BBMData!D115</f>
        <v>6.6959591828138709E-2</v>
      </c>
      <c r="K115" s="14">
        <f t="shared" si="11"/>
        <v>0.93304040817186129</v>
      </c>
      <c r="L115" s="40">
        <f>BBMData!Q115-J115</f>
        <v>9.8925759144849329E-3</v>
      </c>
      <c r="M115" s="14">
        <f>'230'!C115*Notes!$C$4*MultiCalib!$C$14</f>
        <v>1.1733301048217166E+17</v>
      </c>
      <c r="N115" s="14">
        <f>'301'!C115*Notes!$C$4*MultiCalib!$D$15+'303'!C115*Notes!$C$4*MultiCalib!$D$16</f>
        <v>-7.896498446909424E+16</v>
      </c>
      <c r="O115" s="14">
        <f>'303'!C115*Notes!$C$4*MultiCalib!$E$16</f>
        <v>1.882783127760856E+17</v>
      </c>
      <c r="P115" s="14">
        <f>'307'!C115*Notes!$C$4*MultiCalib!$F$17+'309'!C115*Notes!$C$4*MultiCalib!$F$18</f>
        <v>9.1537993048559296E+16</v>
      </c>
      <c r="Q115" s="14">
        <f>'309'!C115*Notes!$C$4*MultiCalib!$G$18</f>
        <v>1.4920188902761213E+17</v>
      </c>
      <c r="R115" s="14">
        <f t="shared" si="15"/>
        <v>4.673862208653344E+17</v>
      </c>
      <c r="S115" s="37">
        <f>R115/BBMData!D115</f>
        <v>5.2515305715206115E-2</v>
      </c>
      <c r="T115" s="14">
        <f t="shared" si="16"/>
        <v>0.94748469428479387</v>
      </c>
      <c r="U115" s="37">
        <f>BBMData!Q115-S115</f>
        <v>2.4336862027417527E-2</v>
      </c>
      <c r="W115" s="15">
        <f>'230'!C115*Notes!$C$4*MultiCalib!$C$35</f>
        <v>8.4790686560478832E+16</v>
      </c>
      <c r="X115" s="14">
        <f>'301'!C115*Notes!$C$4*MultiCalib!$D$36+'303'!C115*Notes!$C$4*MultiCalib!$D$37</f>
        <v>-9.439111676002272E+16</v>
      </c>
      <c r="Y115" s="14">
        <f>'303'!C115*Notes!$C$4*MultiCalib!$E$37</f>
        <v>2.8866173994813805E+17</v>
      </c>
      <c r="Z115" s="15">
        <f>'307'!C115*Notes!$C$4*MultiCalib!$F$38+'309'!C115*Notes!$C$4*MultiCalib!$F$39</f>
        <v>1.5216644307954048E+17</v>
      </c>
      <c r="AA115" s="14">
        <f>'309'!C115*Notes!$C$4*MultiCalib!$G$39</f>
        <v>1.2605935534609235E+17</v>
      </c>
      <c r="AB115" s="14">
        <f t="shared" si="17"/>
        <v>5.5728710817422701E+17</v>
      </c>
      <c r="AC115" s="15">
        <f>AB115/BBMData!D115</f>
        <v>6.261652900834011E-2</v>
      </c>
      <c r="AD115" s="14">
        <f t="shared" si="12"/>
        <v>0.93738347099165986</v>
      </c>
      <c r="AE115" s="15">
        <f>BBMData!O115-AB115</f>
        <v>1.2669718473512339E+17</v>
      </c>
      <c r="AF115" s="37">
        <f>BBMData!Q115-BLMLossSum!AC115</f>
        <v>1.3434642576273845E-2</v>
      </c>
      <c r="AG115" s="14">
        <f t="shared" si="13"/>
        <v>1.6052176619805985E+34</v>
      </c>
      <c r="AH115" s="14">
        <f>AG115/BBMData!R115^2</f>
        <v>1.2714070911920499</v>
      </c>
      <c r="AI115" s="15">
        <f>AE115/BBMData!O115</f>
        <v>0.18523405588191597</v>
      </c>
      <c r="AK115" s="40">
        <f t="shared" si="18"/>
        <v>0.12872214545222671</v>
      </c>
      <c r="AL115" s="40">
        <f t="shared" si="19"/>
        <v>0.31667111992105662</v>
      </c>
      <c r="AM115" s="40">
        <f t="shared" si="20"/>
        <v>0.18523405588191597</v>
      </c>
    </row>
    <row r="116" spans="1:39" x14ac:dyDescent="0.25">
      <c r="A116" s="14" t="s">
        <v>125</v>
      </c>
      <c r="B116" s="14">
        <v>1163203200</v>
      </c>
      <c r="C116" s="15">
        <f>BBMData!O116</f>
        <v>4.1920650602029638E+17</v>
      </c>
      <c r="D116" s="14">
        <f>'230'!C116*Notes!$C$4*MultiCalib!$C$27</f>
        <v>7.5867230603959632E+16</v>
      </c>
      <c r="E116" s="14">
        <f>'301'!C116*Notes!$C$4*MultiCalib!$D$28</f>
        <v>2.7086170137719096E+16</v>
      </c>
      <c r="F116" s="14">
        <f>'303'!C116*Notes!$C$4*MultiCalib!$E$29</f>
        <v>1.0368852318141195E+17</v>
      </c>
      <c r="G116" s="14">
        <f>'307'!C116*Notes!$C$4*MultiCalib!$F$30</f>
        <v>6.2662108607475184E+16</v>
      </c>
      <c r="H116" s="14">
        <f>'309'!C116*Notes!$C$4*MultiCalib!$G$31</f>
        <v>9.850935895485464E+16</v>
      </c>
      <c r="I116" s="14">
        <f t="shared" si="14"/>
        <v>3.6781339148542054E+17</v>
      </c>
      <c r="J116" s="40">
        <f>I116/BBMData!D116</f>
        <v>6.9398753110456707E-2</v>
      </c>
      <c r="K116" s="14">
        <f t="shared" si="11"/>
        <v>0.93060124688954327</v>
      </c>
      <c r="L116" s="40">
        <f>BBMData!Q116-J116</f>
        <v>9.6968140631841226E-3</v>
      </c>
      <c r="M116" s="14">
        <f>'230'!C116*Notes!$C$4*MultiCalib!$C$14</f>
        <v>7.5867230603959632E+16</v>
      </c>
      <c r="N116" s="14">
        <f>'301'!C116*Notes!$C$4*MultiCalib!$D$15+'303'!C116*Notes!$C$4*MultiCalib!$D$16</f>
        <v>-4.0875382471867328E+16</v>
      </c>
      <c r="O116" s="14">
        <f>'303'!C116*Notes!$C$4*MultiCalib!$E$16</f>
        <v>1.082256163363631E+17</v>
      </c>
      <c r="P116" s="14">
        <f>'307'!C116*Notes!$C$4*MultiCalib!$F$17+'309'!C116*Notes!$C$4*MultiCalib!$F$18</f>
        <v>4.4603478751284976E+16</v>
      </c>
      <c r="Q116" s="14">
        <f>'309'!C116*Notes!$C$4*MultiCalib!$G$18</f>
        <v>1.0091607956416784E+17</v>
      </c>
      <c r="R116" s="14">
        <f t="shared" si="15"/>
        <v>2.8873702278390822E+17</v>
      </c>
      <c r="S116" s="37">
        <f>R116/BBMData!D116</f>
        <v>5.4478683544133627E-2</v>
      </c>
      <c r="T116" s="14">
        <f t="shared" si="16"/>
        <v>0.94552131645586635</v>
      </c>
      <c r="U116" s="37">
        <f>BBMData!Q116-S116</f>
        <v>2.4616883629507202E-2</v>
      </c>
      <c r="W116" s="15">
        <f>'230'!C116*Notes!$C$4*MultiCalib!$C$35</f>
        <v>5.4825445489863696E+16</v>
      </c>
      <c r="X116" s="14">
        <f>'301'!C116*Notes!$C$4*MultiCalib!$D$36+'303'!C116*Notes!$C$4*MultiCalib!$D$37</f>
        <v>-5.0761498017161064E+16</v>
      </c>
      <c r="Y116" s="14">
        <f>'303'!C116*Notes!$C$4*MultiCalib!$E$37</f>
        <v>1.6592773887754038E+17</v>
      </c>
      <c r="Z116" s="15">
        <f>'307'!C116*Notes!$C$4*MultiCalib!$F$38+'309'!C116*Notes!$C$4*MultiCalib!$F$39</f>
        <v>7.906306600087536E+16</v>
      </c>
      <c r="AA116" s="14">
        <f>'309'!C116*Notes!$C$4*MultiCalib!$G$39</f>
        <v>8.5263102342891024E+16</v>
      </c>
      <c r="AB116" s="14">
        <f t="shared" si="17"/>
        <v>3.3431785469400941E+17</v>
      </c>
      <c r="AC116" s="15">
        <f>AB116/BBMData!D116</f>
        <v>6.307884050830366E-2</v>
      </c>
      <c r="AD116" s="14">
        <f t="shared" si="12"/>
        <v>0.9369211594916963</v>
      </c>
      <c r="AE116" s="15">
        <f>BBMData!O116-AB116</f>
        <v>8.4888651326286976E+16</v>
      </c>
      <c r="AF116" s="37">
        <f>BBMData!Q116-BLMLossSum!AC116</f>
        <v>1.4391551567164651E-2</v>
      </c>
      <c r="AG116" s="14">
        <f t="shared" si="13"/>
        <v>7.2060831239959238E+33</v>
      </c>
      <c r="AH116" s="14">
        <f>AG116/BBMData!R116^2</f>
        <v>1.5724962263661872</v>
      </c>
      <c r="AI116" s="15">
        <f>AE116/BBMData!O116</f>
        <v>0.20249841094350046</v>
      </c>
      <c r="AK116" s="40">
        <f t="shared" si="18"/>
        <v>0.12259617586275624</v>
      </c>
      <c r="AL116" s="40">
        <f t="shared" si="19"/>
        <v>0.31122962397456522</v>
      </c>
      <c r="AM116" s="40">
        <f t="shared" si="20"/>
        <v>0.20249841094350046</v>
      </c>
    </row>
    <row r="117" spans="1:39" x14ac:dyDescent="0.25">
      <c r="A117" s="14" t="s">
        <v>126</v>
      </c>
      <c r="B117" s="14">
        <v>1163808000</v>
      </c>
      <c r="C117" s="15">
        <f>BBMData!O117</f>
        <v>7.2988195218034867E+17</v>
      </c>
      <c r="D117" s="14">
        <f>'230'!C117*Notes!$C$4*MultiCalib!$C$27</f>
        <v>1.2074098944506085E+17</v>
      </c>
      <c r="E117" s="14">
        <f>'301'!C117*Notes!$C$4*MultiCalib!$D$28</f>
        <v>4.3327948526833784E+16</v>
      </c>
      <c r="F117" s="14">
        <f>'303'!C117*Notes!$C$4*MultiCalib!$E$29</f>
        <v>1.7130668758308224E+17</v>
      </c>
      <c r="G117" s="14">
        <f>'307'!C117*Notes!$C$4*MultiCalib!$F$30</f>
        <v>1.1573337247549838E+17</v>
      </c>
      <c r="H117" s="14">
        <f>'309'!C117*Notes!$C$4*MultiCalib!$G$31</f>
        <v>1.6203865463911514E+17</v>
      </c>
      <c r="I117" s="14">
        <f t="shared" si="14"/>
        <v>6.131476526695904E+17</v>
      </c>
      <c r="J117" s="40">
        <f>I117/BBMData!D117</f>
        <v>6.671900464304574E-2</v>
      </c>
      <c r="K117" s="14">
        <f t="shared" si="11"/>
        <v>0.9332809953569543</v>
      </c>
      <c r="L117" s="40">
        <f>BBMData!Q117-J117</f>
        <v>1.2702317683433981E-2</v>
      </c>
      <c r="M117" s="14">
        <f>'230'!C117*Notes!$C$4*MultiCalib!$C$14</f>
        <v>1.2074098944506085E+17</v>
      </c>
      <c r="N117" s="14">
        <f>'301'!C117*Notes!$C$4*MultiCalib!$D$15+'303'!C117*Notes!$C$4*MultiCalib!$D$16</f>
        <v>-6.9631546068352192E+16</v>
      </c>
      <c r="O117" s="14">
        <f>'303'!C117*Notes!$C$4*MultiCalib!$E$16</f>
        <v>1.7880254513590627E+17</v>
      </c>
      <c r="P117" s="14">
        <f>'307'!C117*Notes!$C$4*MultiCalib!$F$17+'309'!C117*Notes!$C$4*MultiCalib!$F$18</f>
        <v>9.1239287358399312E+16</v>
      </c>
      <c r="Q117" s="14">
        <f>'309'!C117*Notes!$C$4*MultiCalib!$G$18</f>
        <v>1.6599748427482582E+17</v>
      </c>
      <c r="R117" s="14">
        <f t="shared" si="15"/>
        <v>4.8714876014584E+17</v>
      </c>
      <c r="S117" s="37">
        <f>R117/BBMData!D117</f>
        <v>5.3008570200853103E-2</v>
      </c>
      <c r="T117" s="14">
        <f t="shared" si="16"/>
        <v>0.94699142979914686</v>
      </c>
      <c r="U117" s="37">
        <f>BBMData!Q117-S117</f>
        <v>2.6412752125626618E-2</v>
      </c>
      <c r="W117" s="15">
        <f>'230'!C117*Notes!$C$4*MultiCalib!$C$35</f>
        <v>8.7253462166930608E+16</v>
      </c>
      <c r="X117" s="14">
        <f>'301'!C117*Notes!$C$4*MultiCalib!$D$36+'303'!C117*Notes!$C$4*MultiCalib!$D$37</f>
        <v>-8.5490722775713472E+16</v>
      </c>
      <c r="Y117" s="14">
        <f>'303'!C117*Notes!$C$4*MultiCalib!$E$37</f>
        <v>2.7413382362029501E+17</v>
      </c>
      <c r="Z117" s="15">
        <f>'307'!C117*Notes!$C$4*MultiCalib!$F$38+'309'!C117*Notes!$C$4*MultiCalib!$F$39</f>
        <v>1.5468190497123498E+17</v>
      </c>
      <c r="AA117" s="14">
        <f>'309'!C117*Notes!$C$4*MultiCalib!$G$39</f>
        <v>1.4024980510055774E+17</v>
      </c>
      <c r="AB117" s="14">
        <f t="shared" si="17"/>
        <v>5.708282730833049E+17</v>
      </c>
      <c r="AC117" s="15">
        <f>AB117/BBMData!D117</f>
        <v>6.2114066712002709E-2</v>
      </c>
      <c r="AD117" s="14">
        <f t="shared" si="12"/>
        <v>0.9378859332879973</v>
      </c>
      <c r="AE117" s="15">
        <f>BBMData!O117-AB117</f>
        <v>1.5905367909704378E+17</v>
      </c>
      <c r="AF117" s="37">
        <f>BBMData!Q117-BLMLossSum!AC117</f>
        <v>1.7073496345000293E-2</v>
      </c>
      <c r="AG117" s="14">
        <f t="shared" si="13"/>
        <v>2.5298072834305379E+34</v>
      </c>
      <c r="AH117" s="14">
        <f>AG117/BBMData!R117^2</f>
        <v>1.875431956153252</v>
      </c>
      <c r="AI117" s="15">
        <f>AE117/BBMData!O117</f>
        <v>0.21791699140101869</v>
      </c>
      <c r="AK117" s="40">
        <f t="shared" si="18"/>
        <v>0.15993586245288341</v>
      </c>
      <c r="AL117" s="40">
        <f t="shared" si="19"/>
        <v>0.33256500083253326</v>
      </c>
      <c r="AM117" s="40">
        <f t="shared" si="20"/>
        <v>0.21791699140101869</v>
      </c>
    </row>
    <row r="118" spans="1:39" x14ac:dyDescent="0.25">
      <c r="A118" s="14" t="s">
        <v>127</v>
      </c>
      <c r="B118" s="14">
        <v>1164412800</v>
      </c>
      <c r="C118" s="15">
        <f>BBMData!O118</f>
        <v>4.8252463462175539E+17</v>
      </c>
      <c r="D118" s="14">
        <f>'230'!C118*Notes!$C$4*MultiCalib!$C$27</f>
        <v>1.800894976446699E+16</v>
      </c>
      <c r="E118" s="14">
        <f>'301'!C118*Notes!$C$4*MultiCalib!$D$28</f>
        <v>6351163850733238</v>
      </c>
      <c r="F118" s="14">
        <f>'303'!C118*Notes!$C$4*MultiCalib!$E$29</f>
        <v>4.227339127259612E+16</v>
      </c>
      <c r="G118" s="14">
        <f>'307'!C118*Notes!$C$4*MultiCalib!$F$30</f>
        <v>4.3740020941067656E+16</v>
      </c>
      <c r="H118" s="14">
        <f>'309'!C118*Notes!$C$4*MultiCalib!$G$31</f>
        <v>1.745505554658201E+17</v>
      </c>
      <c r="I118" s="14">
        <f t="shared" si="14"/>
        <v>2.849240812946841E+17</v>
      </c>
      <c r="J118" s="40">
        <f>I118/BBMData!D118</f>
        <v>0.11488874245753392</v>
      </c>
      <c r="K118" s="14">
        <f t="shared" si="11"/>
        <v>0.88511125754246611</v>
      </c>
      <c r="L118" s="40">
        <f>BBMData!Q118-J118</f>
        <v>7.9677642470593252E-2</v>
      </c>
      <c r="M118" s="14">
        <f>'230'!C118*Notes!$C$4*MultiCalib!$C$14</f>
        <v>1.800894976446699E+16</v>
      </c>
      <c r="N118" s="14">
        <f>'301'!C118*Notes!$C$4*MultiCalib!$D$15+'303'!C118*Notes!$C$4*MultiCalib!$D$16</f>
        <v>-2.3594775601818616E+16</v>
      </c>
      <c r="O118" s="14">
        <f>'303'!C118*Notes!$C$4*MultiCalib!$E$16</f>
        <v>4.4123145790209408E+16</v>
      </c>
      <c r="P118" s="14">
        <f>'307'!C118*Notes!$C$4*MultiCalib!$F$17+'309'!C118*Notes!$C$4*MultiCalib!$F$18</f>
        <v>-1.595465545770172E+16</v>
      </c>
      <c r="Q118" s="14">
        <f>'309'!C118*Notes!$C$4*MultiCalib!$G$18</f>
        <v>1.7881506823560858E+17</v>
      </c>
      <c r="R118" s="14">
        <f t="shared" si="15"/>
        <v>2.0139773273076464E+17</v>
      </c>
      <c r="S118" s="37">
        <f>R118/BBMData!D118</f>
        <v>8.1208763197888972E-2</v>
      </c>
      <c r="T118" s="14">
        <f t="shared" si="16"/>
        <v>0.91879123680211106</v>
      </c>
      <c r="U118" s="37">
        <f>BBMData!Q118-S118</f>
        <v>0.11335762173023819</v>
      </c>
      <c r="W118" s="15">
        <f>'230'!C118*Notes!$C$4*MultiCalib!$C$35</f>
        <v>1.301416548068841E+16</v>
      </c>
      <c r="X118" s="14">
        <f>'301'!C118*Notes!$C$4*MultiCalib!$D$36+'303'!C118*Notes!$C$4*MultiCalib!$D$37</f>
        <v>-2.6061404671119008E+16</v>
      </c>
      <c r="Y118" s="14">
        <f>'303'!C118*Notes!$C$4*MultiCalib!$E$37</f>
        <v>6.7648067629194168E+16</v>
      </c>
      <c r="Z118" s="15">
        <f>'307'!C118*Notes!$C$4*MultiCalib!$F$38+'309'!C118*Notes!$C$4*MultiCalib!$F$39</f>
        <v>9174407597639824</v>
      </c>
      <c r="AA118" s="14">
        <f>'309'!C118*Notes!$C$4*MultiCalib!$G$39</f>
        <v>1.5107926833135949E+17</v>
      </c>
      <c r="AB118" s="14">
        <f t="shared" si="17"/>
        <v>2.1485450436776288E+17</v>
      </c>
      <c r="AC118" s="15">
        <f>AB118/BBMData!D118</f>
        <v>8.6634880793452773E-2</v>
      </c>
      <c r="AD118" s="14">
        <f t="shared" si="12"/>
        <v>0.91336511920654728</v>
      </c>
      <c r="AE118" s="15">
        <f>BBMData!O118-AB118</f>
        <v>2.6767013025399251E+17</v>
      </c>
      <c r="AF118" s="37">
        <f>BBMData!Q118-BLMLossSum!AC118</f>
        <v>9.9407635075093745E-2</v>
      </c>
      <c r="AG118" s="14">
        <f t="shared" si="13"/>
        <v>7.1647298630189314E+34</v>
      </c>
      <c r="AH118" s="14">
        <f>AG118/BBMData!R118^2</f>
        <v>79.626619923926611</v>
      </c>
      <c r="AI118" s="15">
        <f>AE118/BBMData!O118</f>
        <v>0.55472842430897973</v>
      </c>
      <c r="AK118" s="40">
        <f t="shared" si="18"/>
        <v>0.40951391731940845</v>
      </c>
      <c r="AL118" s="40">
        <f t="shared" si="19"/>
        <v>0.58261668258940269</v>
      </c>
      <c r="AM118" s="40">
        <f t="shared" si="20"/>
        <v>0.55472842430897973</v>
      </c>
    </row>
    <row r="119" spans="1:39" x14ac:dyDescent="0.25">
      <c r="A119" s="14" t="s">
        <v>128</v>
      </c>
      <c r="B119" s="14">
        <v>1165017600</v>
      </c>
      <c r="C119" s="15">
        <f>BBMData!O119</f>
        <v>4.6090410124713606E+17</v>
      </c>
      <c r="D119" s="14">
        <f>'230'!C119*Notes!$C$4*MultiCalib!$C$27</f>
        <v>1.9951131323962976E+16</v>
      </c>
      <c r="E119" s="14">
        <f>'301'!C119*Notes!$C$4*MultiCalib!$D$28</f>
        <v>6781190569793301</v>
      </c>
      <c r="F119" s="14">
        <f>'303'!C119*Notes!$C$4*MultiCalib!$E$29</f>
        <v>4.5369011100303896E+16</v>
      </c>
      <c r="G119" s="14">
        <f>'307'!C119*Notes!$C$4*MultiCalib!$F$30</f>
        <v>3.9889260722370384E+16</v>
      </c>
      <c r="H119" s="14">
        <f>'309'!C119*Notes!$C$4*MultiCalib!$G$31</f>
        <v>1.6387092474111994E+17</v>
      </c>
      <c r="I119" s="14">
        <f t="shared" si="14"/>
        <v>2.758615184575505E+17</v>
      </c>
      <c r="J119" s="40">
        <f>I119/BBMData!D119</f>
        <v>0.13326643403746402</v>
      </c>
      <c r="K119" s="14">
        <f t="shared" si="11"/>
        <v>0.86673356596253592</v>
      </c>
      <c r="L119" s="40">
        <f>BBMData!Q119-J119</f>
        <v>8.9392552072263542E-2</v>
      </c>
      <c r="M119" s="14">
        <f>'230'!C119*Notes!$C$4*MultiCalib!$C$14</f>
        <v>1.9951131323962976E+16</v>
      </c>
      <c r="N119" s="14">
        <f>'301'!C119*Notes!$C$4*MultiCalib!$D$15+'303'!C119*Notes!$C$4*MultiCalib!$D$16</f>
        <v>-2.537437306135876E+16</v>
      </c>
      <c r="O119" s="14">
        <f>'303'!C119*Notes!$C$4*MultiCalib!$E$16</f>
        <v>4.7354220488906632E+16</v>
      </c>
      <c r="P119" s="14">
        <f>'307'!C119*Notes!$C$4*MultiCalib!$F$17+'309'!C119*Notes!$C$4*MultiCalib!$F$18</f>
        <v>-1.663652062525064E+16</v>
      </c>
      <c r="Q119" s="14">
        <f>'309'!C119*Notes!$C$4*MultiCalib!$G$18</f>
        <v>1.6787451928305994E+17</v>
      </c>
      <c r="R119" s="14">
        <f t="shared" si="15"/>
        <v>1.9316897740932013E+17</v>
      </c>
      <c r="S119" s="37">
        <f>R119/BBMData!D119</f>
        <v>9.3318346574550792E-2</v>
      </c>
      <c r="T119" s="14">
        <f t="shared" si="16"/>
        <v>0.90668165342544915</v>
      </c>
      <c r="U119" s="37">
        <f>BBMData!Q119-S119</f>
        <v>0.12934063953517677</v>
      </c>
      <c r="W119" s="15">
        <f>'230'!C119*Notes!$C$4*MultiCalib!$C$35</f>
        <v>1.4417682761784582E+16</v>
      </c>
      <c r="X119" s="14">
        <f>'301'!C119*Notes!$C$4*MultiCalib!$D$36+'303'!C119*Notes!$C$4*MultiCalib!$D$37</f>
        <v>-2.8009943349242724E+16</v>
      </c>
      <c r="Y119" s="14">
        <f>'303'!C119*Notes!$C$4*MultiCalib!$E$37</f>
        <v>7.2601838622126128E+16</v>
      </c>
      <c r="Z119" s="15">
        <f>'307'!C119*Notes!$C$4*MultiCalib!$F$38+'309'!C119*Notes!$C$4*MultiCalib!$F$39</f>
        <v>6327886492021360</v>
      </c>
      <c r="AA119" s="14">
        <f>'309'!C119*Notes!$C$4*MultiCalib!$G$39</f>
        <v>1.418356953640265E+17</v>
      </c>
      <c r="AB119" s="14">
        <f t="shared" si="17"/>
        <v>2.0717315989071584E+17</v>
      </c>
      <c r="AC119" s="15">
        <f>AB119/BBMData!D119</f>
        <v>0.10008365212111876</v>
      </c>
      <c r="AD119" s="14">
        <f t="shared" si="12"/>
        <v>0.8999163478788812</v>
      </c>
      <c r="AE119" s="15">
        <f>BBMData!O119-AB119</f>
        <v>2.5373094135642022E+17</v>
      </c>
      <c r="AF119" s="37">
        <f>BBMData!Q119-BLMLossSum!AC119</f>
        <v>0.11120730394042951</v>
      </c>
      <c r="AG119" s="14">
        <f t="shared" si="13"/>
        <v>6.4379390601615157E+34</v>
      </c>
      <c r="AH119" s="14">
        <f>AG119/BBMData!R119^2</f>
        <v>94.925507697675272</v>
      </c>
      <c r="AI119" s="15">
        <f>AE119/BBMData!O119</f>
        <v>0.55050701581926276</v>
      </c>
      <c r="AK119" s="40">
        <f t="shared" si="18"/>
        <v>0.40147740557935724</v>
      </c>
      <c r="AL119" s="40">
        <f t="shared" si="19"/>
        <v>0.58089117261783008</v>
      </c>
      <c r="AM119" s="40">
        <f t="shared" si="20"/>
        <v>0.55050701581926276</v>
      </c>
    </row>
    <row r="120" spans="1:39" x14ac:dyDescent="0.25">
      <c r="A120" s="14" t="s">
        <v>129</v>
      </c>
      <c r="B120" s="14">
        <v>1165622400</v>
      </c>
      <c r="C120" s="15">
        <f>BBMData!O120</f>
        <v>5.4375079282210304E+17</v>
      </c>
      <c r="D120" s="14">
        <f>'230'!C120*Notes!$C$4*MultiCalib!$C$27</f>
        <v>1.2455206269388316E+16</v>
      </c>
      <c r="E120" s="14">
        <f>'301'!C120*Notes!$C$4*MultiCalib!$D$28</f>
        <v>5347768172926425</v>
      </c>
      <c r="F120" s="14">
        <f>'303'!C120*Notes!$C$4*MultiCalib!$E$29</f>
        <v>3.6176494316691656E+16</v>
      </c>
      <c r="G120" s="14">
        <f>'307'!C120*Notes!$C$4*MultiCalib!$F$30</f>
        <v>5.3743344115930656E+16</v>
      </c>
      <c r="H120" s="14">
        <f>'309'!C120*Notes!$C$4*MultiCalib!$G$31</f>
        <v>1.2976923824393802E+17</v>
      </c>
      <c r="I120" s="14">
        <f t="shared" si="14"/>
        <v>2.3749205111887507E+17</v>
      </c>
      <c r="J120" s="40">
        <f>I120/BBMData!D120</f>
        <v>9.3870375936314254E-2</v>
      </c>
      <c r="K120" s="14">
        <f t="shared" si="11"/>
        <v>0.9061296240636858</v>
      </c>
      <c r="L120" s="40">
        <f>BBMData!Q120-J120</f>
        <v>0.1210508860487067</v>
      </c>
      <c r="M120" s="14">
        <f>'230'!C120*Notes!$C$4*MultiCalib!$C$14</f>
        <v>1.2455206269388316E+16</v>
      </c>
      <c r="N120" s="14">
        <f>'301'!C120*Notes!$C$4*MultiCalib!$D$15+'303'!C120*Notes!$C$4*MultiCalib!$D$16</f>
        <v>-2.0320900157862436E+16</v>
      </c>
      <c r="O120" s="14">
        <f>'303'!C120*Notes!$C$4*MultiCalib!$E$16</f>
        <v>3.7759467240775264E+16</v>
      </c>
      <c r="P120" s="14">
        <f>'307'!C120*Notes!$C$4*MultiCalib!$F$17+'309'!C120*Notes!$C$4*MultiCalib!$F$18</f>
        <v>1.809926737772104E+16</v>
      </c>
      <c r="Q120" s="14">
        <f>'309'!C120*Notes!$C$4*MultiCalib!$G$18</f>
        <v>1.3293968116885533E+17</v>
      </c>
      <c r="R120" s="14">
        <f t="shared" si="15"/>
        <v>1.809327218988775E+17</v>
      </c>
      <c r="S120" s="37">
        <f>R120/BBMData!D120</f>
        <v>7.1514909841453561E-2</v>
      </c>
      <c r="T120" s="14">
        <f t="shared" si="16"/>
        <v>0.92848509015854641</v>
      </c>
      <c r="U120" s="37">
        <f>BBMData!Q120-S120</f>
        <v>0.14340635214356739</v>
      </c>
      <c r="W120" s="15">
        <f>'230'!C120*Notes!$C$4*MultiCalib!$C$35</f>
        <v>9000753381285517</v>
      </c>
      <c r="X120" s="14">
        <f>'301'!C120*Notes!$C$4*MultiCalib!$D$36+'303'!C120*Notes!$C$4*MultiCalib!$D$37</f>
        <v>-2.2402646840890344E+16</v>
      </c>
      <c r="Y120" s="14">
        <f>'303'!C120*Notes!$C$4*MultiCalib!$E$37</f>
        <v>5.7891497711686248E+16</v>
      </c>
      <c r="Z120" s="15">
        <f>'307'!C120*Notes!$C$4*MultiCalib!$F$38+'309'!C120*Notes!$C$4*MultiCalib!$F$39</f>
        <v>4.8114424868648264E+16</v>
      </c>
      <c r="AA120" s="14">
        <f>'309'!C120*Notes!$C$4*MultiCalib!$G$39</f>
        <v>1.123195598747384E+17</v>
      </c>
      <c r="AB120" s="14">
        <f t="shared" si="17"/>
        <v>2.049235889954681E+17</v>
      </c>
      <c r="AC120" s="15">
        <f>AB120/BBMData!D120</f>
        <v>8.0997466006113877E-2</v>
      </c>
      <c r="AD120" s="14">
        <f t="shared" si="12"/>
        <v>0.91900253399388609</v>
      </c>
      <c r="AE120" s="15">
        <f>BBMData!O120-AB120</f>
        <v>3.3882720382663494E+17</v>
      </c>
      <c r="AF120" s="37">
        <f>BBMData!Q120-BLMLossSum!AC120</f>
        <v>0.13515374368114208</v>
      </c>
      <c r="AG120" s="14">
        <f t="shared" si="13"/>
        <v>1.1480387405297603E+35</v>
      </c>
      <c r="AH120" s="14">
        <f>AG120/BBMData!R120^2</f>
        <v>112.50201040312727</v>
      </c>
      <c r="AI120" s="15">
        <f>AE120/BBMData!O120</f>
        <v>0.62312958123352624</v>
      </c>
      <c r="AK120" s="40">
        <f t="shared" si="18"/>
        <v>0.56323364626969019</v>
      </c>
      <c r="AL120" s="40">
        <f t="shared" si="19"/>
        <v>0.66725065179247911</v>
      </c>
      <c r="AM120" s="40">
        <f t="shared" si="20"/>
        <v>0.62312958123352624</v>
      </c>
    </row>
    <row r="121" spans="1:39" x14ac:dyDescent="0.25">
      <c r="A121" s="14" t="s">
        <v>130</v>
      </c>
      <c r="B121" s="14">
        <v>1166227200</v>
      </c>
      <c r="C121" s="15">
        <f>BBMData!O121</f>
        <v>5.8816200090331789E+17</v>
      </c>
      <c r="D121" s="14">
        <f>'230'!C121*Notes!$C$4*MultiCalib!$C$27</f>
        <v>5.0089554601508688E+16</v>
      </c>
      <c r="E121" s="14">
        <f>'301'!C121*Notes!$C$4*MultiCalib!$D$28</f>
        <v>1.7137667387156486E+16</v>
      </c>
      <c r="F121" s="14">
        <f>'303'!C121*Notes!$C$4*MultiCalib!$E$29</f>
        <v>8.0684628283956816E+16</v>
      </c>
      <c r="G121" s="14">
        <f>'307'!C121*Notes!$C$4*MultiCalib!$F$30</f>
        <v>6.823777864698216E+16</v>
      </c>
      <c r="H121" s="14">
        <f>'309'!C121*Notes!$C$4*MultiCalib!$G$31</f>
        <v>1.2521042304437307E+17</v>
      </c>
      <c r="I121" s="14">
        <f t="shared" si="14"/>
        <v>3.4136005196397722E+17</v>
      </c>
      <c r="J121" s="40">
        <f>I121/BBMData!D121</f>
        <v>7.1265146547803179E-2</v>
      </c>
      <c r="K121" s="14">
        <f t="shared" si="11"/>
        <v>0.92873485345219686</v>
      </c>
      <c r="L121" s="40">
        <f>BBMData!Q121-J121</f>
        <v>5.1524415227419768E-2</v>
      </c>
      <c r="M121" s="14">
        <f>'230'!C121*Notes!$C$4*MultiCalib!$C$14</f>
        <v>5.0089554601508688E+16</v>
      </c>
      <c r="N121" s="14">
        <f>'301'!C121*Notes!$C$4*MultiCalib!$D$15+'303'!C121*Notes!$C$4*MultiCalib!$D$16</f>
        <v>-3.7625530191893312E+16</v>
      </c>
      <c r="O121" s="14">
        <f>'303'!C121*Notes!$C$4*MultiCalib!$E$16</f>
        <v>8.4215141242044192E+16</v>
      </c>
      <c r="P121" s="14">
        <f>'307'!C121*Notes!$C$4*MultiCalib!$F$17+'309'!C121*Notes!$C$4*MultiCalib!$F$18</f>
        <v>4.0588611374676624E+16</v>
      </c>
      <c r="Q121" s="14">
        <f>'309'!C121*Notes!$C$4*MultiCalib!$G$18</f>
        <v>1.282694877752665E+17</v>
      </c>
      <c r="R121" s="14">
        <f t="shared" si="15"/>
        <v>2.6553726480160269E+17</v>
      </c>
      <c r="S121" s="37">
        <f>R121/BBMData!D121</f>
        <v>5.5435754655866948E-2</v>
      </c>
      <c r="T121" s="14">
        <f t="shared" si="16"/>
        <v>0.94456424534413308</v>
      </c>
      <c r="U121" s="37">
        <f>BBMData!Q121-S121</f>
        <v>6.7353807119355999E-2</v>
      </c>
      <c r="W121" s="15">
        <f>'230'!C121*Notes!$C$4*MultiCalib!$C$35</f>
        <v>3.61972108847906E+16</v>
      </c>
      <c r="X121" s="14">
        <f>'301'!C121*Notes!$C$4*MultiCalib!$D$36+'303'!C121*Notes!$C$4*MultiCalib!$D$37</f>
        <v>-4.4005276840154816E+16</v>
      </c>
      <c r="Y121" s="14">
        <f>'303'!C121*Notes!$C$4*MultiCalib!$E$37</f>
        <v>1.2911571621006368E+17</v>
      </c>
      <c r="Z121" s="15">
        <f>'307'!C121*Notes!$C$4*MultiCalib!$F$38+'309'!C121*Notes!$C$4*MultiCalib!$F$39</f>
        <v>7.82967110591688E+16</v>
      </c>
      <c r="AA121" s="14">
        <f>'309'!C121*Notes!$C$4*MultiCalib!$G$39</f>
        <v>1.083737548157392E+17</v>
      </c>
      <c r="AB121" s="14">
        <f t="shared" si="17"/>
        <v>3.0797811612960742E+17</v>
      </c>
      <c r="AC121" s="15">
        <f>AB121/BBMData!D121</f>
        <v>6.4296057647099669E-2</v>
      </c>
      <c r="AD121" s="14">
        <f t="shared" si="12"/>
        <v>0.93570394235290033</v>
      </c>
      <c r="AE121" s="15">
        <f>BBMData!O121-AB121</f>
        <v>2.8018388477371046E+17</v>
      </c>
      <c r="AF121" s="37">
        <f>BBMData!Q121-BLMLossSum!AC121</f>
        <v>5.8377495767389265E-2</v>
      </c>
      <c r="AG121" s="14">
        <f t="shared" si="13"/>
        <v>7.8503009286887862E+34</v>
      </c>
      <c r="AH121" s="14">
        <f>AG121/BBMData!R121^2</f>
        <v>24.746414487029018</v>
      </c>
      <c r="AI121" s="15">
        <f>AE121/BBMData!O121</f>
        <v>0.47637195932990428</v>
      </c>
      <c r="AK121" s="40">
        <f t="shared" si="18"/>
        <v>0.4196155966558438</v>
      </c>
      <c r="AL121" s="40">
        <f t="shared" si="19"/>
        <v>0.54853039741808873</v>
      </c>
      <c r="AM121" s="40">
        <f t="shared" si="20"/>
        <v>0.47637195932990428</v>
      </c>
    </row>
    <row r="122" spans="1:39" x14ac:dyDescent="0.25">
      <c r="A122" s="14" t="s">
        <v>131</v>
      </c>
      <c r="B122" s="14">
        <v>1166832000</v>
      </c>
      <c r="C122" s="15">
        <f>BBMData!O122</f>
        <v>6.8504946482133056E+17</v>
      </c>
      <c r="D122" s="14">
        <f>'230'!C122*Notes!$C$4*MultiCalib!$C$27</f>
        <v>1.3764244783807522E+17</v>
      </c>
      <c r="E122" s="14">
        <f>'301'!C122*Notes!$C$4*MultiCalib!$D$28</f>
        <v>3.84239899806296E+16</v>
      </c>
      <c r="F122" s="14">
        <f>'303'!C122*Notes!$C$4*MultiCalib!$E$29</f>
        <v>1.5995804702106019E+17</v>
      </c>
      <c r="G122" s="14">
        <f>'307'!C122*Notes!$C$4*MultiCalib!$F$30</f>
        <v>1.046945265152329E+17</v>
      </c>
      <c r="H122" s="14">
        <f>'309'!C122*Notes!$C$4*MultiCalib!$G$31</f>
        <v>1.3193139645541438E+17</v>
      </c>
      <c r="I122" s="14">
        <f t="shared" si="14"/>
        <v>5.7265040781041229E+17</v>
      </c>
      <c r="J122" s="40">
        <f>I122/BBMData!D122</f>
        <v>6.6976655884258746E-2</v>
      </c>
      <c r="K122" s="14">
        <f t="shared" si="11"/>
        <v>0.93302334411574128</v>
      </c>
      <c r="L122" s="40">
        <f>BBMData!Q122-J122</f>
        <v>1.3146088539288683E-2</v>
      </c>
      <c r="M122" s="14">
        <f>'230'!C122*Notes!$C$4*MultiCalib!$C$14</f>
        <v>1.3764244783807522E+17</v>
      </c>
      <c r="N122" s="14">
        <f>'301'!C122*Notes!$C$4*MultiCalib!$D$15+'303'!C122*Notes!$C$4*MultiCalib!$D$16</f>
        <v>-6.8022381535516152E+16</v>
      </c>
      <c r="O122" s="14">
        <f>'303'!C122*Notes!$C$4*MultiCalib!$E$16</f>
        <v>1.669573227166823E+17</v>
      </c>
      <c r="P122" s="14">
        <f>'307'!C122*Notes!$C$4*MultiCalib!$F$17+'309'!C122*Notes!$C$4*MultiCalib!$F$18</f>
        <v>8.905862330894096E+16</v>
      </c>
      <c r="Q122" s="14">
        <f>'309'!C122*Notes!$C$4*MultiCalib!$G$18</f>
        <v>1.3515466391176064E+17</v>
      </c>
      <c r="R122" s="14">
        <f t="shared" si="15"/>
        <v>4.6079067623994298E+17</v>
      </c>
      <c r="S122" s="37">
        <f>R122/BBMData!D122</f>
        <v>5.3893646343852977E-2</v>
      </c>
      <c r="T122" s="14">
        <f t="shared" si="16"/>
        <v>0.94610635365614704</v>
      </c>
      <c r="U122" s="37">
        <f>BBMData!Q122-S122</f>
        <v>2.6229098079694452E-2</v>
      </c>
      <c r="W122" s="15">
        <f>'230'!C122*Notes!$C$4*MultiCalib!$C$35</f>
        <v>9.9467299135128128E+16</v>
      </c>
      <c r="X122" s="14">
        <f>'301'!C122*Notes!$C$4*MultiCalib!$D$36+'303'!C122*Notes!$C$4*MultiCalib!$D$37</f>
        <v>-8.2153072296501984E+16</v>
      </c>
      <c r="Y122" s="14">
        <f>'303'!C122*Notes!$C$4*MultiCalib!$E$37</f>
        <v>2.559731418976352E+17</v>
      </c>
      <c r="Z122" s="15">
        <f>'307'!C122*Notes!$C$4*MultiCalib!$F$38+'309'!C122*Notes!$C$4*MultiCalib!$F$39</f>
        <v>1.4630105405487027E+17</v>
      </c>
      <c r="AA122" s="14">
        <f>'309'!C122*Notes!$C$4*MultiCalib!$G$39</f>
        <v>1.1419097918781218E+17</v>
      </c>
      <c r="AB122" s="14">
        <f t="shared" si="17"/>
        <v>5.3377940197894381E+17</v>
      </c>
      <c r="AC122" s="15">
        <f>AB122/BBMData!D122</f>
        <v>6.2430339412741967E-2</v>
      </c>
      <c r="AD122" s="14">
        <f t="shared" si="12"/>
        <v>0.93756966058725799</v>
      </c>
      <c r="AE122" s="15">
        <f>BBMData!O122-AB122</f>
        <v>1.5127006284238675E+17</v>
      </c>
      <c r="AF122" s="37">
        <f>BBMData!Q122-BLMLossSum!AC122</f>
        <v>1.7665258384981189E-2</v>
      </c>
      <c r="AG122" s="14">
        <f t="shared" si="13"/>
        <v>2.2882631912339635E+34</v>
      </c>
      <c r="AH122" s="14">
        <f>AG122/BBMData!R122^2</f>
        <v>2.0240764188319207</v>
      </c>
      <c r="AI122" s="15">
        <f>AE122/BBMData!O122</f>
        <v>0.22081626307355756</v>
      </c>
      <c r="AK122" s="40">
        <f t="shared" si="18"/>
        <v>0.16407436657181149</v>
      </c>
      <c r="AL122" s="40">
        <f t="shared" si="19"/>
        <v>0.32736145358478175</v>
      </c>
      <c r="AM122" s="40">
        <f t="shared" si="20"/>
        <v>0.22081626307355756</v>
      </c>
    </row>
    <row r="123" spans="1:39" x14ac:dyDescent="0.25">
      <c r="A123" s="14" t="s">
        <v>132</v>
      </c>
      <c r="B123" s="14">
        <v>1167436800</v>
      </c>
      <c r="C123" s="15">
        <f>BBMData!O123</f>
        <v>7.2482259495882803E+17</v>
      </c>
      <c r="D123" s="14">
        <f>'230'!C123*Notes!$C$4*MultiCalib!$C$27</f>
        <v>1.9328167427520867E+17</v>
      </c>
      <c r="E123" s="14">
        <f>'301'!C123*Notes!$C$4*MultiCalib!$D$28</f>
        <v>4.2525783300894816E+16</v>
      </c>
      <c r="F123" s="14">
        <f>'303'!C123*Notes!$C$4*MultiCalib!$E$29</f>
        <v>1.6581319080946746E+17</v>
      </c>
      <c r="G123" s="14">
        <f>'307'!C123*Notes!$C$4*MultiCalib!$F$30</f>
        <v>1.086173983485125E+17</v>
      </c>
      <c r="H123" s="14">
        <f>'309'!C123*Notes!$C$4*MultiCalib!$G$31</f>
        <v>1.562199053347009E+17</v>
      </c>
      <c r="I123" s="14">
        <f t="shared" si="14"/>
        <v>6.6645795206878438E+17</v>
      </c>
      <c r="J123" s="40">
        <f>I123/BBMData!D123</f>
        <v>7.4133253845248548E-2</v>
      </c>
      <c r="K123" s="14">
        <f t="shared" si="11"/>
        <v>0.9258667461547514</v>
      </c>
      <c r="L123" s="40">
        <f>BBMData!Q123-J123</f>
        <v>6.4921738476133029E-3</v>
      </c>
      <c r="M123" s="14">
        <f>'230'!C123*Notes!$C$4*MultiCalib!$C$14</f>
        <v>1.9328167427520867E+17</v>
      </c>
      <c r="N123" s="14">
        <f>'301'!C123*Notes!$C$4*MultiCalib!$D$15+'303'!C123*Notes!$C$4*MultiCalib!$D$16</f>
        <v>-6.653112922054512E+16</v>
      </c>
      <c r="O123" s="14">
        <f>'303'!C123*Notes!$C$4*MultiCalib!$E$16</f>
        <v>1.7306866971821818E+17</v>
      </c>
      <c r="P123" s="14">
        <f>'307'!C123*Notes!$C$4*MultiCalib!$F$17+'309'!C123*Notes!$C$4*MultiCalib!$F$18</f>
        <v>8.37845903847456E+16</v>
      </c>
      <c r="Q123" s="14">
        <f>'309'!C123*Notes!$C$4*MultiCalib!$G$18</f>
        <v>1.6003657483436016E+17</v>
      </c>
      <c r="R123" s="14">
        <f t="shared" si="15"/>
        <v>5.4364037999198746E+17</v>
      </c>
      <c r="S123" s="37">
        <f>R123/BBMData!D123</f>
        <v>6.0471677418463564E-2</v>
      </c>
      <c r="T123" s="14">
        <f t="shared" si="16"/>
        <v>0.9395283225815364</v>
      </c>
      <c r="U123" s="37">
        <f>BBMData!Q123-S123</f>
        <v>2.0153750274398287E-2</v>
      </c>
      <c r="W123" s="15">
        <f>'230'!C123*Notes!$C$4*MultiCalib!$C$35</f>
        <v>1.3967497973508451E+17</v>
      </c>
      <c r="X123" s="14">
        <f>'301'!C123*Notes!$C$4*MultiCalib!$D$36+'303'!C123*Notes!$C$4*MultiCalib!$D$37</f>
        <v>-8.2077489649268256E+16</v>
      </c>
      <c r="Y123" s="14">
        <f>'303'!C123*Notes!$C$4*MultiCalib!$E$37</f>
        <v>2.653428458899808E+17</v>
      </c>
      <c r="Z123" s="15">
        <f>'307'!C123*Notes!$C$4*MultiCalib!$F$38+'309'!C123*Notes!$C$4*MultiCalib!$F$39</f>
        <v>1.4336850327492062E+17</v>
      </c>
      <c r="AA123" s="14">
        <f>'309'!C123*Notes!$C$4*MultiCalib!$G$39</f>
        <v>1.352134854786093E+17</v>
      </c>
      <c r="AB123" s="14">
        <f t="shared" si="17"/>
        <v>6.0152232472932698E+17</v>
      </c>
      <c r="AC123" s="15">
        <f>AB123/BBMData!D123</f>
        <v>6.6910158479346712E-2</v>
      </c>
      <c r="AD123" s="14">
        <f t="shared" si="12"/>
        <v>0.93308984152065333</v>
      </c>
      <c r="AE123" s="15">
        <f>BBMData!O123-AB123</f>
        <v>1.2330027022950106E+17</v>
      </c>
      <c r="AF123" s="37">
        <f>BBMData!Q123-BLMLossSum!AC123</f>
        <v>1.3211547545209437E-2</v>
      </c>
      <c r="AG123" s="14">
        <f t="shared" si="13"/>
        <v>1.5202956638667984E+34</v>
      </c>
      <c r="AH123" s="14">
        <f>AG123/BBMData!R123^2</f>
        <v>1.2075342096156705</v>
      </c>
      <c r="AI123" s="15">
        <f>AE123/BBMData!O123</f>
        <v>0.17011096382350616</v>
      </c>
      <c r="AK123" s="40">
        <f t="shared" si="18"/>
        <v>8.0522659332052035E-2</v>
      </c>
      <c r="AL123" s="40">
        <f t="shared" si="19"/>
        <v>0.24996766964353842</v>
      </c>
      <c r="AM123" s="40">
        <f t="shared" si="20"/>
        <v>0.17011096382350616</v>
      </c>
    </row>
    <row r="124" spans="1:39" x14ac:dyDescent="0.25">
      <c r="A124" s="14" t="s">
        <v>133</v>
      </c>
      <c r="B124" s="14">
        <v>1168041600</v>
      </c>
      <c r="C124" s="15">
        <f>BBMData!O124</f>
        <v>7.6585675251272614E+17</v>
      </c>
      <c r="D124" s="14">
        <f>'230'!C124*Notes!$C$4*MultiCalib!$C$27</f>
        <v>1.5682810718471062E+17</v>
      </c>
      <c r="E124" s="14">
        <f>'301'!C124*Notes!$C$4*MultiCalib!$D$28</f>
        <v>4.626646444041088E+16</v>
      </c>
      <c r="F124" s="14">
        <f>'303'!C124*Notes!$C$4*MultiCalib!$E$29</f>
        <v>1.3994560188726934E+17</v>
      </c>
      <c r="G124" s="14">
        <f>'307'!C124*Notes!$C$4*MultiCalib!$F$30</f>
        <v>1.1563241621508309E+17</v>
      </c>
      <c r="H124" s="14">
        <f>'309'!C124*Notes!$C$4*MultiCalib!$G$31</f>
        <v>2.1743600969712458E+17</v>
      </c>
      <c r="I124" s="14">
        <f t="shared" si="14"/>
        <v>6.7610859942459853E+17</v>
      </c>
      <c r="J124" s="40">
        <f>I124/BBMData!D124</f>
        <v>7.2699849400494468E-2</v>
      </c>
      <c r="K124" s="14">
        <f t="shared" si="11"/>
        <v>0.92730015059950555</v>
      </c>
      <c r="L124" s="40">
        <f>BBMData!Q124-J124</f>
        <v>9.6503390417341517E-3</v>
      </c>
      <c r="M124" s="14">
        <f>'230'!C124*Notes!$C$4*MultiCalib!$C$14</f>
        <v>1.5682810718471062E+17</v>
      </c>
      <c r="N124" s="14">
        <f>'301'!C124*Notes!$C$4*MultiCalib!$D$15+'303'!C124*Notes!$C$4*MultiCalib!$D$16</f>
        <v>-4.082755633446924E+16</v>
      </c>
      <c r="O124" s="14">
        <f>'303'!C124*Notes!$C$4*MultiCalib!$E$16</f>
        <v>1.4606919409310445E+17</v>
      </c>
      <c r="P124" s="14">
        <f>'307'!C124*Notes!$C$4*MultiCalib!$F$17+'309'!C124*Notes!$C$4*MultiCalib!$F$18</f>
        <v>6.6437878185389936E+16</v>
      </c>
      <c r="Q124" s="14">
        <f>'309'!C124*Notes!$C$4*MultiCalib!$G$18</f>
        <v>2.2274827374286582E+17</v>
      </c>
      <c r="R124" s="14">
        <f t="shared" si="15"/>
        <v>5.5125589687160154E+17</v>
      </c>
      <c r="S124" s="37">
        <f>R124/BBMData!D124</f>
        <v>5.9274827620602315E-2</v>
      </c>
      <c r="T124" s="14">
        <f t="shared" si="16"/>
        <v>0.94072517237939768</v>
      </c>
      <c r="U124" s="37">
        <f>BBMData!Q124-S124</f>
        <v>2.3075360821626305E-2</v>
      </c>
      <c r="W124" s="15">
        <f>'230'!C124*Notes!$C$4*MultiCalib!$C$35</f>
        <v>1.1333181366033811E+17</v>
      </c>
      <c r="X124" s="14">
        <f>'301'!C124*Notes!$C$4*MultiCalib!$D$36+'303'!C124*Notes!$C$4*MultiCalib!$D$37</f>
        <v>-5.7406870619422008E+16</v>
      </c>
      <c r="Y124" s="14">
        <f>'303'!C124*Notes!$C$4*MultiCalib!$E$37</f>
        <v>2.2394819189761408E+17</v>
      </c>
      <c r="Z124" s="15">
        <f>'307'!C124*Notes!$C$4*MultiCalib!$F$38+'309'!C124*Notes!$C$4*MultiCalib!$F$39</f>
        <v>1.3038965599278491E+17</v>
      </c>
      <c r="AA124" s="14">
        <f>'309'!C124*Notes!$C$4*MultiCalib!$G$39</f>
        <v>1.8819804478000963E+17</v>
      </c>
      <c r="AB124" s="14">
        <f t="shared" si="17"/>
        <v>5.9846083571132467E+17</v>
      </c>
      <c r="AC124" s="15">
        <f>AB124/BBMData!D124</f>
        <v>6.4350627495841362E-2</v>
      </c>
      <c r="AD124" s="14">
        <f t="shared" si="12"/>
        <v>0.93564937250415858</v>
      </c>
      <c r="AE124" s="15">
        <f>BBMData!O124-AB124</f>
        <v>1.6739591680140147E+17</v>
      </c>
      <c r="AF124" s="37">
        <f>BBMData!Q124-BLMLossSum!AC124</f>
        <v>1.7824518292789693E-2</v>
      </c>
      <c r="AG124" s="14">
        <f t="shared" si="13"/>
        <v>2.8021392961781725E+34</v>
      </c>
      <c r="AH124" s="14">
        <f>AG124/BBMData!R124^2</f>
        <v>2.0618583484970041</v>
      </c>
      <c r="AI124" s="15">
        <f>AE124/BBMData!O124</f>
        <v>0.21857340325352798</v>
      </c>
      <c r="AK124" s="40">
        <f t="shared" si="18"/>
        <v>0.11718660545026177</v>
      </c>
      <c r="AL124" s="40">
        <f t="shared" si="19"/>
        <v>0.28021017629867878</v>
      </c>
      <c r="AM124" s="40">
        <f t="shared" si="20"/>
        <v>0.21857340325352798</v>
      </c>
    </row>
    <row r="125" spans="1:39" x14ac:dyDescent="0.25">
      <c r="A125" s="14" t="s">
        <v>134</v>
      </c>
      <c r="B125" s="14">
        <v>1168646400</v>
      </c>
      <c r="C125" s="15">
        <f>BBMData!O125</f>
        <v>8.143959259721856E+17</v>
      </c>
      <c r="D125" s="14">
        <f>'230'!C125*Notes!$C$4*MultiCalib!$C$27</f>
        <v>5.4633119386082208E+17</v>
      </c>
      <c r="E125" s="14">
        <f>'301'!C125*Notes!$C$4*MultiCalib!$D$28</f>
        <v>3.4945184086694992E+16</v>
      </c>
      <c r="F125" s="14">
        <f>'303'!C125*Notes!$C$4*MultiCalib!$E$29</f>
        <v>8.1327337924376144E+16</v>
      </c>
      <c r="G125" s="14">
        <f>'307'!C125*Notes!$C$4*MultiCalib!$F$30</f>
        <v>1.1773807536088758E+17</v>
      </c>
      <c r="H125" s="14">
        <f>'309'!C125*Notes!$C$4*MultiCalib!$G$31</f>
        <v>2.1656160747924813E+17</v>
      </c>
      <c r="I125" s="14">
        <f t="shared" si="14"/>
        <v>9.9690339871202893E+17</v>
      </c>
      <c r="J125" s="40">
        <f>I125/BBMData!D125</f>
        <v>0.10151765770998258</v>
      </c>
      <c r="K125" s="14">
        <f t="shared" si="11"/>
        <v>0.89848234229001744</v>
      </c>
      <c r="L125" s="40">
        <f>BBMData!Q125-J125</f>
        <v>-1.858528235639953E-2</v>
      </c>
      <c r="M125" s="14">
        <f>'230'!C125*Notes!$C$4*MultiCalib!$C$14</f>
        <v>5.4633119386082208E+17</v>
      </c>
      <c r="N125" s="14">
        <f>'301'!C125*Notes!$C$4*MultiCalib!$D$15+'303'!C125*Notes!$C$4*MultiCalib!$D$16</f>
        <v>-1.1823963682642616E+16</v>
      </c>
      <c r="O125" s="14">
        <f>'303'!C125*Notes!$C$4*MultiCalib!$E$16</f>
        <v>8.4885973893773712E+16</v>
      </c>
      <c r="P125" s="14">
        <f>'307'!C125*Notes!$C$4*MultiCalib!$F$17+'309'!C125*Notes!$C$4*MultiCalib!$F$18</f>
        <v>6.9799410295587728E+16</v>
      </c>
      <c r="Q125" s="14">
        <f>'309'!C125*Notes!$C$4*MultiCalib!$G$18</f>
        <v>2.2185250866301443E+17</v>
      </c>
      <c r="R125" s="14">
        <f t="shared" si="15"/>
        <v>9.1104512303055526E+17</v>
      </c>
      <c r="S125" s="37">
        <f>R125/BBMData!D125</f>
        <v>9.2774452447103389E-2</v>
      </c>
      <c r="T125" s="14">
        <f t="shared" si="16"/>
        <v>0.90722554755289664</v>
      </c>
      <c r="U125" s="37">
        <f>BBMData!Q125-S125</f>
        <v>-9.842077093520335E-3</v>
      </c>
      <c r="W125" s="15">
        <f>'230'!C125*Notes!$C$4*MultiCalib!$C$35</f>
        <v>3.9480617454969248E+17</v>
      </c>
      <c r="X125" s="14">
        <f>'301'!C125*Notes!$C$4*MultiCalib!$D$36+'303'!C125*Notes!$C$4*MultiCalib!$D$37</f>
        <v>-2.4144791799420112E+16</v>
      </c>
      <c r="Y125" s="14">
        <f>'303'!C125*Notes!$C$4*MultiCalib!$E$37</f>
        <v>1.3014421342573907E+17</v>
      </c>
      <c r="Z125" s="15">
        <f>'307'!C125*Notes!$C$4*MultiCalib!$F$38+'309'!C125*Notes!$C$4*MultiCalib!$F$39</f>
        <v>1.3486661367403165E+17</v>
      </c>
      <c r="AA125" s="14">
        <f>'309'!C125*Notes!$C$4*MultiCalib!$G$39</f>
        <v>1.874412207931048E+17</v>
      </c>
      <c r="AB125" s="14">
        <f t="shared" si="17"/>
        <v>8.231134306431479E+17</v>
      </c>
      <c r="AC125" s="15">
        <f>AB125/BBMData!D125</f>
        <v>8.3820104953477387E-2</v>
      </c>
      <c r="AD125" s="14">
        <f t="shared" si="12"/>
        <v>0.91617989504652264</v>
      </c>
      <c r="AE125" s="15">
        <f>BBMData!O125-AB125</f>
        <v>-8717504670962304</v>
      </c>
      <c r="AF125" s="37">
        <f>BBMData!Q125-BLMLossSum!AC125</f>
        <v>2.2021641522554231E-3</v>
      </c>
      <c r="AG125" s="14">
        <f t="shared" si="13"/>
        <v>7.599488768824959E+31</v>
      </c>
      <c r="AH125" s="14">
        <f>AG125/BBMData!R125^2</f>
        <v>5.0573373188274526E-3</v>
      </c>
      <c r="AI125" s="15">
        <f>AE125/BBMData!O125</f>
        <v>-1.0704258694020084E-2</v>
      </c>
      <c r="AK125" s="40">
        <f t="shared" si="18"/>
        <v>-0.22410165242658223</v>
      </c>
      <c r="AL125" s="40">
        <f t="shared" si="19"/>
        <v>-0.11867593387453974</v>
      </c>
      <c r="AM125" s="40">
        <f t="shared" si="20"/>
        <v>-1.0704258694020084E-2</v>
      </c>
    </row>
    <row r="126" spans="1:39" x14ac:dyDescent="0.25">
      <c r="A126" s="14" t="s">
        <v>135</v>
      </c>
      <c r="B126" s="14">
        <v>1169251200</v>
      </c>
      <c r="C126" s="15">
        <f>BBMData!O126</f>
        <v>6.9542643174476634E+17</v>
      </c>
      <c r="D126" s="14">
        <f>'230'!C126*Notes!$C$4*MultiCalib!$C$27</f>
        <v>5.5685236188962214E+17</v>
      </c>
      <c r="E126" s="14">
        <f>'301'!C126*Notes!$C$4*MultiCalib!$D$28</f>
        <v>2.9026803536554252E+16</v>
      </c>
      <c r="F126" s="14">
        <f>'303'!C126*Notes!$C$4*MultiCalib!$E$29</f>
        <v>7.0949640978155792E+16</v>
      </c>
      <c r="G126" s="14">
        <f>'307'!C126*Notes!$C$4*MultiCalib!$F$30</f>
        <v>1.1063075462765158E+17</v>
      </c>
      <c r="H126" s="14">
        <f>'309'!C126*Notes!$C$4*MultiCalib!$G$31</f>
        <v>1.4853311492845968E+17</v>
      </c>
      <c r="I126" s="14">
        <f t="shared" si="14"/>
        <v>9.1599267596044339E+17</v>
      </c>
      <c r="J126" s="40">
        <f>I126/BBMData!D126</f>
        <v>0.10577282632337684</v>
      </c>
      <c r="K126" s="14">
        <f t="shared" si="11"/>
        <v>0.89422717367662319</v>
      </c>
      <c r="L126" s="40">
        <f>BBMData!Q126-J126</f>
        <v>-2.5469543211971951E-2</v>
      </c>
      <c r="M126" s="14">
        <f>'230'!C126*Notes!$C$4*MultiCalib!$C$14</f>
        <v>5.5685236188962214E+17</v>
      </c>
      <c r="N126" s="14">
        <f>'301'!C126*Notes!$C$4*MultiCalib!$D$15+'303'!C126*Notes!$C$4*MultiCalib!$D$16</f>
        <v>-1.2470566342586856E+16</v>
      </c>
      <c r="O126" s="14">
        <f>'303'!C126*Notes!$C$4*MultiCalib!$E$16</f>
        <v>7.405418061814112E+16</v>
      </c>
      <c r="P126" s="14">
        <f>'307'!C126*Notes!$C$4*MultiCalib!$F$17+'309'!C126*Notes!$C$4*MultiCalib!$F$18</f>
        <v>9.0048212551545664E+16</v>
      </c>
      <c r="Q126" s="14">
        <f>'309'!C126*Notes!$C$4*MultiCalib!$G$18</f>
        <v>1.5216198545057562E+17</v>
      </c>
      <c r="R126" s="14">
        <f t="shared" si="15"/>
        <v>8.6064617416729754E+17</v>
      </c>
      <c r="S126" s="37">
        <f>R126/BBMData!D126</f>
        <v>9.9381775308002018E-2</v>
      </c>
      <c r="T126" s="14">
        <f t="shared" si="16"/>
        <v>0.90061822469199804</v>
      </c>
      <c r="U126" s="37">
        <f>BBMData!Q126-S126</f>
        <v>-1.907849219659713E-2</v>
      </c>
      <c r="W126" s="15">
        <f>'230'!C126*Notes!$C$4*MultiCalib!$C$35</f>
        <v>4.0240929541835603E+17</v>
      </c>
      <c r="X126" s="14">
        <f>'301'!C126*Notes!$C$4*MultiCalib!$D$36+'303'!C126*Notes!$C$4*MultiCalib!$D$37</f>
        <v>-2.273280167268154E+16</v>
      </c>
      <c r="Y126" s="14">
        <f>'303'!C126*Notes!$C$4*MultiCalib!$E$37</f>
        <v>1.1353728590657667E+17</v>
      </c>
      <c r="Z126" s="15">
        <f>'307'!C126*Notes!$C$4*MultiCalib!$F$38+'309'!C126*Notes!$C$4*MultiCalib!$F$39</f>
        <v>1.5062902409265226E+17</v>
      </c>
      <c r="AA126" s="14">
        <f>'309'!C126*Notes!$C$4*MultiCalib!$G$39</f>
        <v>1.2856031461190963E+17</v>
      </c>
      <c r="AB126" s="14">
        <f t="shared" si="17"/>
        <v>7.7240311835681306E+17</v>
      </c>
      <c r="AC126" s="15">
        <f>AB126/BBMData!D126</f>
        <v>8.9192045999631986E-2</v>
      </c>
      <c r="AD126" s="14">
        <f t="shared" si="12"/>
        <v>0.91080795400036796</v>
      </c>
      <c r="AE126" s="15">
        <f>BBMData!O126-AB126</f>
        <v>-7.697668661204672E+16</v>
      </c>
      <c r="AF126" s="37">
        <f>BBMData!Q126-BLMLossSum!AC126</f>
        <v>-3.6410565167578762E-3</v>
      </c>
      <c r="AG126" s="14">
        <f t="shared" si="13"/>
        <v>5.9254102817692527E+33</v>
      </c>
      <c r="AH126" s="14">
        <f>AG126/BBMData!R126^2</f>
        <v>0.50317022013848489</v>
      </c>
      <c r="AI126" s="15">
        <f>AE126/BBMData!O126</f>
        <v>-0.11068990636280346</v>
      </c>
      <c r="AK126" s="40">
        <f t="shared" si="18"/>
        <v>-0.31716689810350596</v>
      </c>
      <c r="AL126" s="40">
        <f t="shared" si="19"/>
        <v>-0.23758047563422169</v>
      </c>
      <c r="AM126" s="40">
        <f t="shared" si="20"/>
        <v>-0.11068990636280346</v>
      </c>
    </row>
    <row r="127" spans="1:39" x14ac:dyDescent="0.25">
      <c r="A127" s="14" t="s">
        <v>136</v>
      </c>
      <c r="B127" s="14">
        <v>1169856000</v>
      </c>
      <c r="C127" s="15">
        <f>BBMData!O127</f>
        <v>7.5555652566497792E+17</v>
      </c>
      <c r="D127" s="14">
        <f>'230'!C127*Notes!$C$4*MultiCalib!$C$27</f>
        <v>6.0311455660449306E+17</v>
      </c>
      <c r="E127" s="14">
        <f>'301'!C127*Notes!$C$4*MultiCalib!$D$28</f>
        <v>3.0689022200613344E+16</v>
      </c>
      <c r="F127" s="14">
        <f>'303'!C127*Notes!$C$4*MultiCalib!$E$29</f>
        <v>7.5717878249279008E+16</v>
      </c>
      <c r="G127" s="14">
        <f>'307'!C127*Notes!$C$4*MultiCalib!$F$30</f>
        <v>1.2663376413576576E+17</v>
      </c>
      <c r="H127" s="14">
        <f>'309'!C127*Notes!$C$4*MultiCalib!$G$31</f>
        <v>1.8126357976578982E+17</v>
      </c>
      <c r="I127" s="14">
        <f t="shared" si="14"/>
        <v>1.017418800955941E+18</v>
      </c>
      <c r="J127" s="40">
        <f>I127/BBMData!D127</f>
        <v>0.10999122172496659</v>
      </c>
      <c r="K127" s="14">
        <f t="shared" si="11"/>
        <v>0.89000877827503344</v>
      </c>
      <c r="L127" s="40">
        <f>BBMData!Q127-J127</f>
        <v>-2.8309435166590596E-2</v>
      </c>
      <c r="M127" s="14">
        <f>'230'!C127*Notes!$C$4*MultiCalib!$C$14</f>
        <v>6.0311455660449306E+17</v>
      </c>
      <c r="N127" s="14">
        <f>'301'!C127*Notes!$C$4*MultiCalib!$D$15+'303'!C127*Notes!$C$4*MultiCalib!$D$16</f>
        <v>-1.373487784245448E+16</v>
      </c>
      <c r="O127" s="14">
        <f>'303'!C127*Notes!$C$4*MultiCalib!$E$16</f>
        <v>7.9031061392134432E+16</v>
      </c>
      <c r="P127" s="14">
        <f>'307'!C127*Notes!$C$4*MultiCalib!$F$17+'309'!C127*Notes!$C$4*MultiCalib!$F$18</f>
        <v>9.8068540394496304E+16</v>
      </c>
      <c r="Q127" s="14">
        <f>'309'!C127*Notes!$C$4*MultiCalib!$G$18</f>
        <v>1.8569210105319501E+17</v>
      </c>
      <c r="R127" s="14">
        <f t="shared" si="15"/>
        <v>9.5217138160186419E+17</v>
      </c>
      <c r="S127" s="37">
        <f>R127/BBMData!D127</f>
        <v>0.10293744665966099</v>
      </c>
      <c r="T127" s="14">
        <f t="shared" si="16"/>
        <v>0.89706255334033902</v>
      </c>
      <c r="U127" s="37">
        <f>BBMData!Q127-S127</f>
        <v>-2.1255660101285004E-2</v>
      </c>
      <c r="W127" s="15">
        <f>'230'!C127*Notes!$C$4*MultiCalib!$C$35</f>
        <v>4.3584066512027373E+17</v>
      </c>
      <c r="X127" s="14">
        <f>'301'!C127*Notes!$C$4*MultiCalib!$D$36+'303'!C127*Notes!$C$4*MultiCalib!$D$37</f>
        <v>-2.4590612536702036E+16</v>
      </c>
      <c r="Y127" s="14">
        <f>'303'!C127*Notes!$C$4*MultiCalib!$E$37</f>
        <v>1.2116766586140395E+17</v>
      </c>
      <c r="Z127" s="15">
        <f>'307'!C127*Notes!$C$4*MultiCalib!$F$38+'309'!C127*Notes!$C$4*MultiCalib!$F$39</f>
        <v>1.6752680804851059E+17</v>
      </c>
      <c r="AA127" s="14">
        <f>'309'!C127*Notes!$C$4*MultiCalib!$G$39</f>
        <v>1.568896124853697E+17</v>
      </c>
      <c r="AB127" s="14">
        <f t="shared" si="17"/>
        <v>8.5683413897885606E+17</v>
      </c>
      <c r="AC127" s="15">
        <f>AB127/BBMData!D127</f>
        <v>9.2630717727443898E-2</v>
      </c>
      <c r="AD127" s="14">
        <f t="shared" si="12"/>
        <v>0.90736928227255609</v>
      </c>
      <c r="AE127" s="15">
        <f>BBMData!O127-AB127</f>
        <v>-1.0127761331387814E+17</v>
      </c>
      <c r="AF127" s="37">
        <f>BBMData!Q127-BLMLossSum!AC127</f>
        <v>-5.4262354883152092E-3</v>
      </c>
      <c r="AG127" s="14">
        <f t="shared" si="13"/>
        <v>1.0257154958555428E+34</v>
      </c>
      <c r="AH127" s="14">
        <f>AG127/BBMData!R127^2</f>
        <v>0.76842997933166801</v>
      </c>
      <c r="AI127" s="15">
        <f>AE127/BBMData!O127</f>
        <v>-0.13404372786634597</v>
      </c>
      <c r="AK127" s="40">
        <f t="shared" si="18"/>
        <v>-0.34658197817892411</v>
      </c>
      <c r="AL127" s="40">
        <f t="shared" si="19"/>
        <v>-0.26022521050141451</v>
      </c>
      <c r="AM127" s="40">
        <f t="shared" si="20"/>
        <v>-0.13404372786634597</v>
      </c>
    </row>
    <row r="128" spans="1:39" x14ac:dyDescent="0.25">
      <c r="A128" s="14" t="s">
        <v>137</v>
      </c>
      <c r="B128" s="14">
        <v>1170460800</v>
      </c>
      <c r="C128" s="15">
        <f>BBMData!O128</f>
        <v>8.403902738745079E+17</v>
      </c>
      <c r="D128" s="14">
        <f>'230'!C128*Notes!$C$4*MultiCalib!$C$27</f>
        <v>6.36722033736736E+17</v>
      </c>
      <c r="E128" s="14">
        <f>'301'!C128*Notes!$C$4*MultiCalib!$D$28</f>
        <v>3.4085130648574864E+16</v>
      </c>
      <c r="F128" s="14">
        <f>'303'!C128*Notes!$C$4*MultiCalib!$E$29</f>
        <v>7.9163352254340432E+16</v>
      </c>
      <c r="G128" s="14">
        <f>'307'!C128*Notes!$C$4*MultiCalib!$F$30</f>
        <v>1.1497764275467539E+17</v>
      </c>
      <c r="H128" s="14">
        <f>'309'!C128*Notes!$C$4*MultiCalib!$G$31</f>
        <v>1.9496387269769958E+17</v>
      </c>
      <c r="I128" s="14">
        <f t="shared" si="14"/>
        <v>1.0599120320920264E+18</v>
      </c>
      <c r="J128" s="40">
        <f>I128/BBMData!D128</f>
        <v>0.10893237739897496</v>
      </c>
      <c r="K128" s="14">
        <f t="shared" si="11"/>
        <v>0.89106762260102501</v>
      </c>
      <c r="L128" s="40">
        <f>BBMData!Q128-J128</f>
        <v>-2.2561331779806626E-2</v>
      </c>
      <c r="M128" s="14">
        <f>'230'!C128*Notes!$C$4*MultiCalib!$C$14</f>
        <v>6.36722033736736E+17</v>
      </c>
      <c r="N128" s="14">
        <f>'301'!C128*Notes!$C$4*MultiCalib!$D$15+'303'!C128*Notes!$C$4*MultiCalib!$D$16</f>
        <v>-1.1406277785194456E+16</v>
      </c>
      <c r="O128" s="14">
        <f>'303'!C128*Notes!$C$4*MultiCalib!$E$16</f>
        <v>8.2627298818684416E+16</v>
      </c>
      <c r="P128" s="14">
        <f>'307'!C128*Notes!$C$4*MultiCalib!$F$17+'309'!C128*Notes!$C$4*MultiCalib!$F$18</f>
        <v>7.5516583707389056E+16</v>
      </c>
      <c r="Q128" s="14">
        <f>'309'!C128*Notes!$C$4*MultiCalib!$G$18</f>
        <v>1.9972711119068486E+17</v>
      </c>
      <c r="R128" s="14">
        <f t="shared" si="15"/>
        <v>9.8318674966829978E+17</v>
      </c>
      <c r="S128" s="37">
        <f>R128/BBMData!D128</f>
        <v>0.10104694241195269</v>
      </c>
      <c r="T128" s="14">
        <f t="shared" si="16"/>
        <v>0.89895305758804733</v>
      </c>
      <c r="U128" s="37">
        <f>BBMData!Q128-S128</f>
        <v>-1.467589679278436E-2</v>
      </c>
      <c r="W128" s="15">
        <f>'230'!C128*Notes!$C$4*MultiCalib!$C$35</f>
        <v>4.6012710461328794E+17</v>
      </c>
      <c r="X128" s="14">
        <f>'301'!C128*Notes!$C$4*MultiCalib!$D$36+'303'!C128*Notes!$C$4*MultiCalib!$D$37</f>
        <v>-2.3422528799142912E+16</v>
      </c>
      <c r="Y128" s="14">
        <f>'303'!C128*Notes!$C$4*MultiCalib!$E$37</f>
        <v>1.2668129160782285E+17</v>
      </c>
      <c r="Z128" s="15">
        <f>'307'!C128*Notes!$C$4*MultiCalib!$F$38+'309'!C128*Notes!$C$4*MultiCalib!$F$39</f>
        <v>1.3889033674435864E+17</v>
      </c>
      <c r="AA128" s="14">
        <f>'309'!C128*Notes!$C$4*MultiCalib!$G$39</f>
        <v>1.6874766831655568E+17</v>
      </c>
      <c r="AB128" s="14">
        <f t="shared" si="17"/>
        <v>8.7102387248288218E+17</v>
      </c>
      <c r="AC128" s="15">
        <f>AB128/BBMData!D128</f>
        <v>8.9519411354869696E-2</v>
      </c>
      <c r="AD128" s="14">
        <f t="shared" si="12"/>
        <v>0.91048058864513026</v>
      </c>
      <c r="AE128" s="15">
        <f>BBMData!O128-AB128</f>
        <v>-3.0633598608374272E+16</v>
      </c>
      <c r="AF128" s="37">
        <f>BBMData!Q128-BLMLossSum!AC128</f>
        <v>4.4932743311475176E-4</v>
      </c>
      <c r="AG128" s="14">
        <f t="shared" si="13"/>
        <v>9.3841736369899013E+32</v>
      </c>
      <c r="AH128" s="14">
        <f>AG128/BBMData!R128^2</f>
        <v>6.4215233576871242E-2</v>
      </c>
      <c r="AI128" s="15">
        <f>AE128/BBMData!O128</f>
        <v>-3.6451633914255252E-2</v>
      </c>
      <c r="AK128" s="40">
        <f t="shared" si="18"/>
        <v>-0.26121406332493891</v>
      </c>
      <c r="AL128" s="40">
        <f t="shared" si="19"/>
        <v>-0.16991685914622459</v>
      </c>
      <c r="AM128" s="40">
        <f t="shared" si="20"/>
        <v>-3.6451633914255252E-2</v>
      </c>
    </row>
    <row r="129" spans="1:39" x14ac:dyDescent="0.25">
      <c r="A129" s="14" t="s">
        <v>138</v>
      </c>
      <c r="B129" s="14">
        <v>1171065600</v>
      </c>
      <c r="C129" s="15">
        <f>BBMData!O129</f>
        <v>7.9398895434910797E+17</v>
      </c>
      <c r="D129" s="14">
        <f>'230'!C129*Notes!$C$4*MultiCalib!$C$27</f>
        <v>6.7159172529967872E+17</v>
      </c>
      <c r="E129" s="14">
        <f>'301'!C129*Notes!$C$4*MultiCalib!$D$28</f>
        <v>3.3520031434425428E+16</v>
      </c>
      <c r="F129" s="14">
        <f>'303'!C129*Notes!$C$4*MultiCalib!$E$29</f>
        <v>7.687357631828992E+16</v>
      </c>
      <c r="G129" s="14">
        <f>'307'!C129*Notes!$C$4*MultiCalib!$F$30</f>
        <v>1.2565593064202915E+17</v>
      </c>
      <c r="H129" s="14">
        <f>'309'!C129*Notes!$C$4*MultiCalib!$G$31</f>
        <v>1.5951878642941661E+17</v>
      </c>
      <c r="I129" s="14">
        <f t="shared" si="14"/>
        <v>1.0671600501238399E+18</v>
      </c>
      <c r="J129" s="40">
        <f>I129/BBMData!D129</f>
        <v>0.11280761629216066</v>
      </c>
      <c r="K129" s="14">
        <f t="shared" si="11"/>
        <v>0.88719238370783937</v>
      </c>
      <c r="L129" s="40">
        <f>BBMData!Q129-J129</f>
        <v>-2.8876437185489628E-2</v>
      </c>
      <c r="M129" s="14">
        <f>'230'!C129*Notes!$C$4*MultiCalib!$C$14</f>
        <v>6.7159172529967872E+17</v>
      </c>
      <c r="N129" s="14">
        <f>'301'!C129*Notes!$C$4*MultiCalib!$D$15+'303'!C129*Notes!$C$4*MultiCalib!$D$16</f>
        <v>-1.0454800081485048E+16</v>
      </c>
      <c r="O129" s="14">
        <f>'303'!C129*Notes!$C$4*MultiCalib!$E$16</f>
        <v>8.0237329279648064E+16</v>
      </c>
      <c r="P129" s="14">
        <f>'307'!C129*Notes!$C$4*MultiCalib!$F$17+'309'!C129*Notes!$C$4*MultiCalib!$F$18</f>
        <v>1.063674591952815E+17</v>
      </c>
      <c r="Q129" s="14">
        <f>'309'!C129*Notes!$C$4*MultiCalib!$G$18</f>
        <v>1.6341605218107226E+17</v>
      </c>
      <c r="R129" s="14">
        <f t="shared" si="15"/>
        <v>1.0111577658741955E+18</v>
      </c>
      <c r="S129" s="37">
        <f>R129/BBMData!D129</f>
        <v>0.10688771309452383</v>
      </c>
      <c r="T129" s="14">
        <f t="shared" si="16"/>
        <v>0.89311228690547617</v>
      </c>
      <c r="U129" s="37">
        <f>BBMData!Q129-S129</f>
        <v>-2.2956533987852801E-2</v>
      </c>
      <c r="W129" s="15">
        <f>'230'!C129*Notes!$C$4*MultiCalib!$C$35</f>
        <v>4.8532568321980288E+17</v>
      </c>
      <c r="X129" s="14">
        <f>'301'!C129*Notes!$C$4*MultiCalib!$D$36+'303'!C129*Notes!$C$4*MultiCalib!$D$37</f>
        <v>-2.2263750580491472E+16</v>
      </c>
      <c r="Y129" s="14">
        <f>'303'!C129*Notes!$C$4*MultiCalib!$E$37</f>
        <v>1.2301707369876523E+17</v>
      </c>
      <c r="Z129" s="15">
        <f>'307'!C129*Notes!$C$4*MultiCalib!$F$38+'309'!C129*Notes!$C$4*MultiCalib!$F$39</f>
        <v>1.7508259753750346E+17</v>
      </c>
      <c r="AA129" s="14">
        <f>'309'!C129*Notes!$C$4*MultiCalib!$G$39</f>
        <v>1.380687759746593E+17</v>
      </c>
      <c r="AB129" s="14">
        <f t="shared" si="17"/>
        <v>8.9923037985023949E+17</v>
      </c>
      <c r="AC129" s="15">
        <f>AB129/BBMData!D129</f>
        <v>9.5056065523281136E-2</v>
      </c>
      <c r="AD129" s="14">
        <f t="shared" si="12"/>
        <v>0.90494393447671884</v>
      </c>
      <c r="AE129" s="15">
        <f>BBMData!O129-AB129</f>
        <v>-1.0524142550113152E+17</v>
      </c>
      <c r="AF129" s="37">
        <f>BBMData!Q129-BLMLossSum!AC129</f>
        <v>-5.1906973118985011E-3</v>
      </c>
      <c r="AG129" s="14">
        <f t="shared" si="13"/>
        <v>1.1075757641510216E+34</v>
      </c>
      <c r="AH129" s="14">
        <f>AG129/BBMData!R129^2</f>
        <v>0.79716755806065243</v>
      </c>
      <c r="AI129" s="15">
        <f>AE129/BBMData!O129</f>
        <v>-0.1325477198702415</v>
      </c>
      <c r="AK129" s="40">
        <f t="shared" si="18"/>
        <v>-0.34404898743039902</v>
      </c>
      <c r="AL129" s="40">
        <f t="shared" si="19"/>
        <v>-0.27351616207698631</v>
      </c>
      <c r="AM129" s="40">
        <f t="shared" si="20"/>
        <v>-0.1325477198702415</v>
      </c>
    </row>
    <row r="130" spans="1:39" x14ac:dyDescent="0.25">
      <c r="A130" s="14" t="s">
        <v>139</v>
      </c>
      <c r="B130" s="14">
        <v>1171670400</v>
      </c>
      <c r="C130" s="15">
        <f>BBMData!O130</f>
        <v>6.5482397620831181E+17</v>
      </c>
      <c r="D130" s="14">
        <f>'230'!C130*Notes!$C$4*MultiCalib!$C$27</f>
        <v>5.3216996228026227E+17</v>
      </c>
      <c r="E130" s="14">
        <f>'301'!C130*Notes!$C$4*MultiCalib!$D$28</f>
        <v>2.7447282318468256E+16</v>
      </c>
      <c r="F130" s="14">
        <f>'303'!C130*Notes!$C$4*MultiCalib!$E$29</f>
        <v>6.2643552475366528E+16</v>
      </c>
      <c r="G130" s="14">
        <f>'307'!C130*Notes!$C$4*MultiCalib!$F$30</f>
        <v>1.0803762096727043E+17</v>
      </c>
      <c r="H130" s="14">
        <f>'309'!C130*Notes!$C$4*MultiCalib!$G$31</f>
        <v>1.2611662170653592E+17</v>
      </c>
      <c r="I130" s="14">
        <f t="shared" si="14"/>
        <v>8.5641503974790336E+17</v>
      </c>
      <c r="J130" s="40">
        <f>I130/BBMData!D130</f>
        <v>0.11165776267899653</v>
      </c>
      <c r="K130" s="14">
        <f t="shared" si="11"/>
        <v>0.88834223732100348</v>
      </c>
      <c r="L130" s="40">
        <f>BBMData!Q130-J130</f>
        <v>-2.6283059131628636E-2</v>
      </c>
      <c r="M130" s="14">
        <f>'230'!C130*Notes!$C$4*MultiCalib!$C$14</f>
        <v>5.3216996228026227E+17</v>
      </c>
      <c r="N130" s="14">
        <f>'301'!C130*Notes!$C$4*MultiCalib!$D$15+'303'!C130*Notes!$C$4*MultiCalib!$D$16</f>
        <v>-8324360676995832</v>
      </c>
      <c r="O130" s="14">
        <f>'303'!C130*Notes!$C$4*MultiCalib!$E$16</f>
        <v>6.5384643045636696E+16</v>
      </c>
      <c r="P130" s="14">
        <f>'307'!C130*Notes!$C$4*MultiCalib!$F$17+'309'!C130*Notes!$C$4*MultiCalib!$F$18</f>
        <v>9.636599432997952E+16</v>
      </c>
      <c r="Q130" s="14">
        <f>'309'!C130*Notes!$C$4*MultiCalib!$G$18</f>
        <v>1.2919782613074883E+17</v>
      </c>
      <c r="R130" s="14">
        <f t="shared" si="15"/>
        <v>8.1479406510963149E+17</v>
      </c>
      <c r="S130" s="37">
        <f>R130/BBMData!D130</f>
        <v>0.10623129923202497</v>
      </c>
      <c r="T130" s="14">
        <f t="shared" si="16"/>
        <v>0.89376870076797499</v>
      </c>
      <c r="U130" s="37">
        <f>BBMData!Q130-S130</f>
        <v>-2.0856595684657073E-2</v>
      </c>
      <c r="W130" s="15">
        <f>'230'!C130*Notes!$C$4*MultiCalib!$C$35</f>
        <v>3.8457256217306259E+17</v>
      </c>
      <c r="X130" s="14">
        <f>'301'!C130*Notes!$C$4*MultiCalib!$D$36+'303'!C130*Notes!$C$4*MultiCalib!$D$37</f>
        <v>-1.7991404140581016E+16</v>
      </c>
      <c r="Y130" s="14">
        <f>'303'!C130*Notes!$C$4*MultiCalib!$E$37</f>
        <v>1.0024545338839856E+17</v>
      </c>
      <c r="Z130" s="15">
        <f>'307'!C130*Notes!$C$4*MultiCalib!$F$38+'309'!C130*Notes!$C$4*MultiCalib!$F$39</f>
        <v>1.553343625531895E+17</v>
      </c>
      <c r="AA130" s="14">
        <f>'309'!C130*Notes!$C$4*MultiCalib!$G$39</f>
        <v>1.091580996748951E+17</v>
      </c>
      <c r="AB130" s="14">
        <f t="shared" si="17"/>
        <v>7.3131907364896474E+17</v>
      </c>
      <c r="AC130" s="15">
        <f>AB130/BBMData!D130</f>
        <v>9.5347988741716391E-2</v>
      </c>
      <c r="AD130" s="14">
        <f t="shared" si="12"/>
        <v>0.90465201125828365</v>
      </c>
      <c r="AE130" s="15">
        <f>BBMData!O130-AB130</f>
        <v>-7.6495097440652928E+16</v>
      </c>
      <c r="AF130" s="37">
        <f>BBMData!Q130-BLMLossSum!AC130</f>
        <v>-3.1668646323195077E-3</v>
      </c>
      <c r="AG130" s="14">
        <f t="shared" si="13"/>
        <v>5.8514999324549864E+33</v>
      </c>
      <c r="AH130" s="14">
        <f>AG130/BBMData!R130^2</f>
        <v>0.61538681758509151</v>
      </c>
      <c r="AI130" s="15">
        <f>AE130/BBMData!O130</f>
        <v>-0.11681780176039003</v>
      </c>
      <c r="AK130" s="40">
        <f t="shared" si="18"/>
        <v>-0.30785534871047798</v>
      </c>
      <c r="AL130" s="40">
        <f t="shared" si="19"/>
        <v>-0.24429479480517707</v>
      </c>
      <c r="AM130" s="40">
        <f t="shared" si="20"/>
        <v>-0.11681780176039003</v>
      </c>
    </row>
    <row r="131" spans="1:39" x14ac:dyDescent="0.25">
      <c r="A131" s="14" t="s">
        <v>140</v>
      </c>
      <c r="B131" s="14">
        <v>1172275200</v>
      </c>
      <c r="C131" s="15">
        <f>BBMData!O131</f>
        <v>7.948819244247063E+17</v>
      </c>
      <c r="D131" s="14">
        <f>'230'!C131*Notes!$C$4*MultiCalib!$C$27</f>
        <v>5.9995494886828992E+17</v>
      </c>
      <c r="E131" s="14">
        <f>'301'!C131*Notes!$C$4*MultiCalib!$D$28</f>
        <v>3.2017694499247644E+16</v>
      </c>
      <c r="F131" s="14">
        <f>'303'!C131*Notes!$C$4*MultiCalib!$E$29</f>
        <v>7.2750014160492496E+16</v>
      </c>
      <c r="G131" s="14">
        <f>'307'!C131*Notes!$C$4*MultiCalib!$F$30</f>
        <v>1.3962539261892117E+17</v>
      </c>
      <c r="H131" s="14">
        <f>'309'!C131*Notes!$C$4*MultiCalib!$G$31</f>
        <v>1.6224930608251267E+17</v>
      </c>
      <c r="I131" s="14">
        <f t="shared" si="14"/>
        <v>1.0065973562294639E+18</v>
      </c>
      <c r="J131" s="40">
        <f>I131/BBMData!D131</f>
        <v>0.10188232350500648</v>
      </c>
      <c r="K131" s="14">
        <f t="shared" si="11"/>
        <v>0.89811767649499352</v>
      </c>
      <c r="L131" s="40">
        <f>BBMData!Q131-J131</f>
        <v>-2.1428687429631346E-2</v>
      </c>
      <c r="M131" s="14">
        <f>'230'!C131*Notes!$C$4*MultiCalib!$C$14</f>
        <v>5.9995494886828992E+17</v>
      </c>
      <c r="N131" s="14">
        <f>'301'!C131*Notes!$C$4*MultiCalib!$D$15+'303'!C131*Notes!$C$4*MultiCalib!$D$16</f>
        <v>-9457219087365816</v>
      </c>
      <c r="O131" s="14">
        <f>'303'!C131*Notes!$C$4*MultiCalib!$E$16</f>
        <v>7.593333263338344E+16</v>
      </c>
      <c r="P131" s="14">
        <f>'307'!C131*Notes!$C$4*MultiCalib!$F$17+'309'!C131*Notes!$C$4*MultiCalib!$F$18</f>
        <v>1.2487107580766694E+17</v>
      </c>
      <c r="Q131" s="14">
        <f>'309'!C131*Notes!$C$4*MultiCalib!$G$18</f>
        <v>1.6621328222588096E+17</v>
      </c>
      <c r="R131" s="14">
        <f t="shared" si="15"/>
        <v>9.5751542044785549E+17</v>
      </c>
      <c r="S131" s="37">
        <f>R131/BBMData!D131</f>
        <v>9.6914516239661491E-2</v>
      </c>
      <c r="T131" s="14">
        <f t="shared" si="16"/>
        <v>0.90308548376033848</v>
      </c>
      <c r="U131" s="37">
        <f>BBMData!Q131-S131</f>
        <v>-1.6460880164286359E-2</v>
      </c>
      <c r="W131" s="15">
        <f>'230'!C131*Notes!$C$4*MultiCalib!$C$35</f>
        <v>4.3355737495228493E+17</v>
      </c>
      <c r="X131" s="14">
        <f>'301'!C131*Notes!$C$4*MultiCalib!$D$36+'303'!C131*Notes!$C$4*MultiCalib!$D$37</f>
        <v>-2.0731294933944104E+16</v>
      </c>
      <c r="Y131" s="14">
        <f>'303'!C131*Notes!$C$4*MultiCalib!$E$37</f>
        <v>1.1641833621103741E+17</v>
      </c>
      <c r="Z131" s="15">
        <f>'307'!C131*Notes!$C$4*MultiCalib!$F$38+'309'!C131*Notes!$C$4*MultiCalib!$F$39</f>
        <v>2.0107293785233018E+17</v>
      </c>
      <c r="AA131" s="14">
        <f>'309'!C131*Notes!$C$4*MultiCalib!$G$39</f>
        <v>1.4043213087922118E+17</v>
      </c>
      <c r="AB131" s="14">
        <f t="shared" si="17"/>
        <v>8.7074948496092954E+17</v>
      </c>
      <c r="AC131" s="15">
        <f>AB131/BBMData!D131</f>
        <v>8.8132538963656831E-2</v>
      </c>
      <c r="AD131" s="14">
        <f t="shared" si="12"/>
        <v>0.9118674610363432</v>
      </c>
      <c r="AE131" s="15">
        <f>BBMData!O131-AB131</f>
        <v>-7.5867560536223232E+16</v>
      </c>
      <c r="AF131" s="37">
        <f>BBMData!Q131-BLMLossSum!AC131</f>
        <v>-5.5893583147761938E-4</v>
      </c>
      <c r="AG131" s="14">
        <f t="shared" si="13"/>
        <v>5.7558867417174965E+33</v>
      </c>
      <c r="AH131" s="14">
        <f>AG131/BBMData!R131^2</f>
        <v>0.37497826259961825</v>
      </c>
      <c r="AI131" s="15">
        <f>AE131/BBMData!O131</f>
        <v>-9.5445069519139183E-2</v>
      </c>
      <c r="AK131" s="40">
        <f t="shared" si="18"/>
        <v>-0.26634827802630701</v>
      </c>
      <c r="AL131" s="40">
        <f t="shared" si="19"/>
        <v>-0.20460082312332709</v>
      </c>
      <c r="AM131" s="40">
        <f t="shared" si="20"/>
        <v>-9.5445069519139183E-2</v>
      </c>
    </row>
    <row r="132" spans="1:39" x14ac:dyDescent="0.25">
      <c r="A132" s="14" t="s">
        <v>141</v>
      </c>
      <c r="B132" s="14">
        <v>1172880000</v>
      </c>
      <c r="C132" s="15">
        <f>BBMData!O132</f>
        <v>5.6267961803771014E+17</v>
      </c>
      <c r="D132" s="14">
        <f>'230'!C132*Notes!$C$4*MultiCalib!$C$27</f>
        <v>5.8716993818313818E+17</v>
      </c>
      <c r="E132" s="14">
        <f>'301'!C132*Notes!$C$4*MultiCalib!$D$28</f>
        <v>3.286672161123802E+16</v>
      </c>
      <c r="F132" s="14">
        <f>'303'!C132*Notes!$C$4*MultiCalib!$E$29</f>
        <v>7.5012273475852272E+16</v>
      </c>
      <c r="G132" s="14">
        <f>'307'!C132*Notes!$C$4*MultiCalib!$F$30</f>
        <v>1.1802652181921699E+17</v>
      </c>
      <c r="H132" s="14">
        <f>'309'!C132*Notes!$C$4*MultiCalib!$G$31</f>
        <v>1.4790116059826714E+17</v>
      </c>
      <c r="I132" s="14">
        <f t="shared" si="14"/>
        <v>9.6097661568771264E+17</v>
      </c>
      <c r="J132" s="40">
        <f>I132/BBMData!D132</f>
        <v>0.10945063959996727</v>
      </c>
      <c r="K132" s="14">
        <f t="shared" si="11"/>
        <v>0.89054936040003274</v>
      </c>
      <c r="L132" s="40">
        <f>BBMData!Q132-J132</f>
        <v>-4.5364122739180238E-2</v>
      </c>
      <c r="M132" s="14">
        <f>'230'!C132*Notes!$C$4*MultiCalib!$C$14</f>
        <v>5.8716993818313818E+17</v>
      </c>
      <c r="N132" s="14">
        <f>'301'!C132*Notes!$C$4*MultiCalib!$D$15+'303'!C132*Notes!$C$4*MultiCalib!$D$16</f>
        <v>-9967851188799128</v>
      </c>
      <c r="O132" s="14">
        <f>'303'!C132*Notes!$C$4*MultiCalib!$E$16</f>
        <v>7.8294581508431376E+16</v>
      </c>
      <c r="P132" s="14">
        <f>'307'!C132*Notes!$C$4*MultiCalib!$F$17+'309'!C132*Notes!$C$4*MultiCalib!$F$18</f>
        <v>1.0076924781268088E+17</v>
      </c>
      <c r="Q132" s="14">
        <f>'309'!C132*Notes!$C$4*MultiCalib!$G$18</f>
        <v>1.5151459159741027E+17</v>
      </c>
      <c r="R132" s="14">
        <f t="shared" si="15"/>
        <v>9.0778050791286157E+17</v>
      </c>
      <c r="S132" s="37">
        <f>R132/BBMData!D132</f>
        <v>0.10339185739326441</v>
      </c>
      <c r="T132" s="14">
        <f t="shared" si="16"/>
        <v>0.8966081426067356</v>
      </c>
      <c r="U132" s="37">
        <f>BBMData!Q132-S132</f>
        <v>-3.9305340532477376E-2</v>
      </c>
      <c r="W132" s="15">
        <f>'230'!C132*Notes!$C$4*MultiCalib!$C$35</f>
        <v>4.2431828844779443E+17</v>
      </c>
      <c r="X132" s="14">
        <f>'301'!C132*Notes!$C$4*MultiCalib!$D$36+'303'!C132*Notes!$C$4*MultiCalib!$D$37</f>
        <v>-2.1543641462813376E+16</v>
      </c>
      <c r="Y132" s="14">
        <f>'303'!C132*Notes!$C$4*MultiCalib!$E$37</f>
        <v>1.2003852060015787E+17</v>
      </c>
      <c r="Z132" s="15">
        <f>'307'!C132*Notes!$C$4*MultiCalib!$F$38+'309'!C132*Notes!$C$4*MultiCalib!$F$39</f>
        <v>1.6529259335007907E+17</v>
      </c>
      <c r="AA132" s="14">
        <f>'309'!C132*Notes!$C$4*MultiCalib!$G$39</f>
        <v>1.2801333727591934E+17</v>
      </c>
      <c r="AB132" s="14">
        <f t="shared" si="17"/>
        <v>8.1611909821113741E+17</v>
      </c>
      <c r="AC132" s="15">
        <f>AB132/BBMData!D132</f>
        <v>9.2952061299673969E-2</v>
      </c>
      <c r="AD132" s="14">
        <f t="shared" si="12"/>
        <v>0.90704793870032607</v>
      </c>
      <c r="AE132" s="15">
        <f>BBMData!O132-AB132</f>
        <v>-2.5343948017342726E+17</v>
      </c>
      <c r="AF132" s="37">
        <f>BBMData!Q132-BLMLossSum!AC132</f>
        <v>-2.2981980976590544E-2</v>
      </c>
      <c r="AG132" s="14">
        <f t="shared" si="13"/>
        <v>6.4231570110577032E+34</v>
      </c>
      <c r="AH132" s="14">
        <f>AG132/BBMData!R132^2</f>
        <v>5.298757908392326</v>
      </c>
      <c r="AI132" s="15">
        <f>AE132/BBMData!O132</f>
        <v>-0.45041524883604728</v>
      </c>
      <c r="AK132" s="40">
        <f t="shared" si="18"/>
        <v>-0.70785751763858829</v>
      </c>
      <c r="AL132" s="40">
        <f t="shared" si="19"/>
        <v>-0.61331684818912913</v>
      </c>
      <c r="AM132" s="40">
        <f t="shared" si="20"/>
        <v>-0.45041524883604728</v>
      </c>
    </row>
    <row r="133" spans="1:39" x14ac:dyDescent="0.25">
      <c r="A133" s="14" t="s">
        <v>142</v>
      </c>
      <c r="B133" s="14">
        <v>1173481200</v>
      </c>
      <c r="C133" s="15">
        <f>BBMData!O133</f>
        <v>7.6278815314773504E+17</v>
      </c>
      <c r="D133" s="14">
        <f>'230'!C133*Notes!$C$4*MultiCalib!$C$27</f>
        <v>5.133018923710288E+17</v>
      </c>
      <c r="E133" s="14">
        <f>'301'!C133*Notes!$C$4*MultiCalib!$D$28</f>
        <v>2.9649790962884856E+16</v>
      </c>
      <c r="F133" s="14">
        <f>'303'!C133*Notes!$C$4*MultiCalib!$E$29</f>
        <v>6.9123716648034808E+16</v>
      </c>
      <c r="G133" s="14">
        <f>'307'!C133*Notes!$C$4*MultiCalib!$F$30</f>
        <v>1.3054509811071221E+17</v>
      </c>
      <c r="H133" s="14">
        <f>'309'!C133*Notes!$C$4*MultiCalib!$G$31</f>
        <v>1.5001562414331382E+17</v>
      </c>
      <c r="I133" s="14">
        <f t="shared" si="14"/>
        <v>8.926361222359744E+17</v>
      </c>
      <c r="J133" s="40">
        <f>I133/BBMData!D133</f>
        <v>9.8524958304191432E-2</v>
      </c>
      <c r="K133" s="14">
        <f t="shared" si="11"/>
        <v>0.90147504169580861</v>
      </c>
      <c r="L133" s="40">
        <f>BBMData!Q133-J133</f>
        <v>-1.4332005418127958E-2</v>
      </c>
      <c r="M133" s="14">
        <f>'230'!C133*Notes!$C$4*MultiCalib!$C$14</f>
        <v>5.133018923710288E+17</v>
      </c>
      <c r="N133" s="14">
        <f>'301'!C133*Notes!$C$4*MultiCalib!$D$15+'303'!C133*Notes!$C$4*MultiCalib!$D$16</f>
        <v>-1.0126036566580192E+16</v>
      </c>
      <c r="O133" s="14">
        <f>'303'!C133*Notes!$C$4*MultiCalib!$E$16</f>
        <v>7.2148359414909552E+16</v>
      </c>
      <c r="P133" s="14">
        <f>'307'!C133*Notes!$C$4*MultiCalib!$F$17+'309'!C133*Notes!$C$4*MultiCalib!$F$18</f>
        <v>1.1749904340102093E+17</v>
      </c>
      <c r="Q133" s="14">
        <f>'309'!C133*Notes!$C$4*MultiCalib!$G$18</f>
        <v>1.5368071442686909E+17</v>
      </c>
      <c r="R133" s="14">
        <f t="shared" si="15"/>
        <v>8.4650397304724826E+17</v>
      </c>
      <c r="S133" s="37">
        <f>R133/BBMData!D133</f>
        <v>9.3433109607864051E-2</v>
      </c>
      <c r="T133" s="14">
        <f t="shared" si="16"/>
        <v>0.906566890392136</v>
      </c>
      <c r="U133" s="37">
        <f>BBMData!Q133-S133</f>
        <v>-9.240156721800577E-3</v>
      </c>
      <c r="W133" s="15">
        <f>'230'!C133*Notes!$C$4*MultiCalib!$C$35</f>
        <v>3.7093755361834637E+17</v>
      </c>
      <c r="X133" s="14">
        <f>'301'!C133*Notes!$C$4*MultiCalib!$D$36+'303'!C133*Notes!$C$4*MultiCalib!$D$37</f>
        <v>-2.0580831462388936E+16</v>
      </c>
      <c r="Y133" s="14">
        <f>'303'!C133*Notes!$C$4*MultiCalib!$E$37</f>
        <v>1.1061534733360282E+17</v>
      </c>
      <c r="Z133" s="15">
        <f>'307'!C133*Notes!$C$4*MultiCalib!$F$38+'309'!C133*Notes!$C$4*MultiCalib!$F$39</f>
        <v>1.8872815303645882E+17</v>
      </c>
      <c r="AA133" s="14">
        <f>'309'!C133*Notes!$C$4*MultiCalib!$G$39</f>
        <v>1.2984347528061643E+17</v>
      </c>
      <c r="AB133" s="14">
        <f t="shared" si="17"/>
        <v>7.7954369780663552E+17</v>
      </c>
      <c r="AC133" s="15">
        <f>AB133/BBMData!D133</f>
        <v>8.6042350751284274E-2</v>
      </c>
      <c r="AD133" s="14">
        <f t="shared" si="12"/>
        <v>0.9139576492487157</v>
      </c>
      <c r="AE133" s="15">
        <f>BBMData!O133-AB133</f>
        <v>-1.675554465890048E+16</v>
      </c>
      <c r="AF133" s="37">
        <f>BBMData!Q133-BLMLossSum!AC133</f>
        <v>5.3511231874484172E-3</v>
      </c>
      <c r="AG133" s="14">
        <f t="shared" si="13"/>
        <v>2.8074827681640839E+32</v>
      </c>
      <c r="AH133" s="14">
        <f>AG133/BBMData!R133^2</f>
        <v>2.1773904543327897E-2</v>
      </c>
      <c r="AI133" s="15">
        <f>AE133/BBMData!O133</f>
        <v>-2.1966183651065837E-2</v>
      </c>
      <c r="AK133" s="40">
        <f t="shared" si="18"/>
        <v>-0.17022808830001679</v>
      </c>
      <c r="AL133" s="40">
        <f t="shared" si="19"/>
        <v>-0.10974976414362236</v>
      </c>
      <c r="AM133" s="40">
        <f t="shared" si="20"/>
        <v>-2.1966183651065837E-2</v>
      </c>
    </row>
    <row r="134" spans="1:39" x14ac:dyDescent="0.25">
      <c r="A134" s="14" t="s">
        <v>143</v>
      </c>
      <c r="B134" s="14">
        <v>1174086000</v>
      </c>
      <c r="C134" s="15">
        <f>BBMData!O134</f>
        <v>8.5570113438348979E+17</v>
      </c>
      <c r="D134" s="14">
        <f>'230'!C134*Notes!$C$4*MultiCalib!$C$27</f>
        <v>6.418971129026048E+17</v>
      </c>
      <c r="E134" s="14">
        <f>'301'!C134*Notes!$C$4*MultiCalib!$D$28</f>
        <v>3.5019611788070776E+16</v>
      </c>
      <c r="F134" s="14">
        <f>'303'!C134*Notes!$C$4*MultiCalib!$E$29</f>
        <v>8.0482184574589264E+16</v>
      </c>
      <c r="G134" s="14">
        <f>'307'!C134*Notes!$C$4*MultiCalib!$F$30</f>
        <v>1.4477704636468397E+17</v>
      </c>
      <c r="H134" s="14">
        <f>'309'!C134*Notes!$C$4*MultiCalib!$G$31</f>
        <v>1.730600971398943E+17</v>
      </c>
      <c r="I134" s="14">
        <f t="shared" si="14"/>
        <v>1.0752360527698432E+18</v>
      </c>
      <c r="J134" s="40">
        <f>I134/BBMData!D134</f>
        <v>0.11073491789596737</v>
      </c>
      <c r="K134" s="14">
        <f t="shared" si="11"/>
        <v>0.88926508210403266</v>
      </c>
      <c r="L134" s="40">
        <f>BBMData!Q134-J134</f>
        <v>-2.260915740333197E-2</v>
      </c>
      <c r="M134" s="14">
        <f>'230'!C134*Notes!$C$4*MultiCalib!$C$14</f>
        <v>6.418971129026048E+17</v>
      </c>
      <c r="N134" s="14">
        <f>'301'!C134*Notes!$C$4*MultiCalib!$D$15+'303'!C134*Notes!$C$4*MultiCalib!$D$16</f>
        <v>-1.1054756608329176E+16</v>
      </c>
      <c r="O134" s="14">
        <f>'303'!C134*Notes!$C$4*MultiCalib!$E$16</f>
        <v>8.4003839214129392E+16</v>
      </c>
      <c r="P134" s="14">
        <f>'307'!C134*Notes!$C$4*MultiCalib!$F$17+'309'!C134*Notes!$C$4*MultiCalib!$F$18</f>
        <v>1.2733087628258035E+17</v>
      </c>
      <c r="Q134" s="14">
        <f>'309'!C134*Notes!$C$4*MultiCalib!$G$18</f>
        <v>1.7728819594040733E+17</v>
      </c>
      <c r="R134" s="14">
        <f t="shared" si="15"/>
        <v>1.0194652677313926E+18</v>
      </c>
      <c r="S134" s="37">
        <f>R134/BBMData!D134</f>
        <v>0.10499127371075104</v>
      </c>
      <c r="T134" s="14">
        <f t="shared" si="16"/>
        <v>0.89500872628924899</v>
      </c>
      <c r="U134" s="37">
        <f>BBMData!Q134-S134</f>
        <v>-1.6865513218115635E-2</v>
      </c>
      <c r="W134" s="15">
        <f>'230'!C134*Notes!$C$4*MultiCalib!$C$35</f>
        <v>4.6386687497864064E+17</v>
      </c>
      <c r="X134" s="14">
        <f>'301'!C134*Notes!$C$4*MultiCalib!$D$36+'303'!C134*Notes!$C$4*MultiCalib!$D$37</f>
        <v>-2.33934042489068E+16</v>
      </c>
      <c r="Y134" s="14">
        <f>'303'!C134*Notes!$C$4*MultiCalib!$E$37</f>
        <v>1.2879175531338306E+17</v>
      </c>
      <c r="Z134" s="15">
        <f>'307'!C134*Notes!$C$4*MultiCalib!$F$38+'309'!C134*Notes!$C$4*MultiCalib!$F$39</f>
        <v>2.0639333727192182E+17</v>
      </c>
      <c r="AA134" s="14">
        <f>'309'!C134*Notes!$C$4*MultiCalib!$G$39</f>
        <v>1.4978922744458989E+17</v>
      </c>
      <c r="AB134" s="14">
        <f t="shared" si="17"/>
        <v>9.2544779075962854E+17</v>
      </c>
      <c r="AC134" s="15">
        <f>AB134/BBMData!D134</f>
        <v>9.5308732313041045E-2</v>
      </c>
      <c r="AD134" s="14">
        <f t="shared" si="12"/>
        <v>0.90469126768695896</v>
      </c>
      <c r="AE134" s="15">
        <f>BBMData!O134-AB134</f>
        <v>-6.9746656376138752E+16</v>
      </c>
      <c r="AF134" s="37">
        <f>BBMData!Q134-BLMLossSum!AC134</f>
        <v>-5.7054726104177611E-6</v>
      </c>
      <c r="AG134" s="14">
        <f t="shared" si="13"/>
        <v>4.8645960756511766E+33</v>
      </c>
      <c r="AH134" s="14">
        <f>AG134/BBMData!R134^2</f>
        <v>0.32972728182266725</v>
      </c>
      <c r="AI134" s="15">
        <f>AE134/BBMData!O134</f>
        <v>-8.1508196698125673E-2</v>
      </c>
      <c r="AK134" s="40">
        <f t="shared" si="18"/>
        <v>-0.25655560050708892</v>
      </c>
      <c r="AL134" s="40">
        <f t="shared" si="19"/>
        <v>-0.1913800587232955</v>
      </c>
      <c r="AM134" s="40">
        <f t="shared" si="20"/>
        <v>-8.1508196698125673E-2</v>
      </c>
    </row>
    <row r="135" spans="1:39" x14ac:dyDescent="0.25">
      <c r="A135" s="14" t="s">
        <v>144</v>
      </c>
      <c r="B135" s="14">
        <v>1174690800</v>
      </c>
      <c r="C135" s="15">
        <f>BBMData!O135</f>
        <v>8.1851708822572557E+17</v>
      </c>
      <c r="D135" s="14">
        <f>'230'!C135*Notes!$C$4*MultiCalib!$C$27</f>
        <v>5.9505267088583053E+17</v>
      </c>
      <c r="E135" s="14">
        <f>'301'!C135*Notes!$C$4*MultiCalib!$D$28</f>
        <v>3.616359312403184E+16</v>
      </c>
      <c r="F135" s="14">
        <f>'303'!C135*Notes!$C$4*MultiCalib!$E$29</f>
        <v>8.6622321934436304E+16</v>
      </c>
      <c r="G135" s="14">
        <f>'307'!C135*Notes!$C$4*MultiCalib!$F$30</f>
        <v>1.2879999703781942E+17</v>
      </c>
      <c r="H135" s="14">
        <f>'309'!C135*Notes!$C$4*MultiCalib!$G$31</f>
        <v>1.6008714787103632E+17</v>
      </c>
      <c r="I135" s="14">
        <f t="shared" si="14"/>
        <v>1.0067257308531544E+18</v>
      </c>
      <c r="J135" s="40">
        <f>I135/BBMData!D135</f>
        <v>0.10767120116076517</v>
      </c>
      <c r="K135" s="14">
        <f t="shared" si="11"/>
        <v>0.89232879883923477</v>
      </c>
      <c r="L135" s="40">
        <f>BBMData!Q135-J135</f>
        <v>-2.0129266591168857E-2</v>
      </c>
      <c r="M135" s="14">
        <f>'230'!C135*Notes!$C$4*MultiCalib!$C$14</f>
        <v>5.9505267088583053E+17</v>
      </c>
      <c r="N135" s="14">
        <f>'301'!C135*Notes!$C$4*MultiCalib!$D$15+'303'!C135*Notes!$C$4*MultiCalib!$D$16</f>
        <v>-1.4154707629252632E+16</v>
      </c>
      <c r="O135" s="14">
        <f>'303'!C135*Notes!$C$4*MultiCalib!$E$16</f>
        <v>9.0412650235545328E+16</v>
      </c>
      <c r="P135" s="14">
        <f>'307'!C135*Notes!$C$4*MultiCalib!$F$17+'309'!C135*Notes!$C$4*MultiCalib!$F$18</f>
        <v>1.1055257453923256E+17</v>
      </c>
      <c r="Q135" s="14">
        <f>'309'!C135*Notes!$C$4*MultiCalib!$G$18</f>
        <v>1.6399829948297568E+17</v>
      </c>
      <c r="R135" s="14">
        <f t="shared" si="15"/>
        <v>9.4586148751433139E+17</v>
      </c>
      <c r="S135" s="37">
        <f>R135/BBMData!D135</f>
        <v>0.10116165641864507</v>
      </c>
      <c r="T135" s="14">
        <f t="shared" si="16"/>
        <v>0.89883834358135495</v>
      </c>
      <c r="U135" s="37">
        <f>BBMData!Q135-S135</f>
        <v>-1.3619721849048749E-2</v>
      </c>
      <c r="W135" s="15">
        <f>'230'!C135*Notes!$C$4*MultiCalib!$C$35</f>
        <v>4.3001474433081786E+17</v>
      </c>
      <c r="X135" s="14">
        <f>'301'!C135*Notes!$C$4*MultiCalib!$D$36+'303'!C135*Notes!$C$4*MultiCalib!$D$37</f>
        <v>-2.6925456566288768E+16</v>
      </c>
      <c r="Y135" s="14">
        <f>'303'!C135*Notes!$C$4*MultiCalib!$E$37</f>
        <v>1.3861752076222082E+17</v>
      </c>
      <c r="Z135" s="15">
        <f>'307'!C135*Notes!$C$4*MultiCalib!$F$38+'309'!C135*Notes!$C$4*MultiCalib!$F$39</f>
        <v>1.8095225865942566E+17</v>
      </c>
      <c r="AA135" s="14">
        <f>'309'!C135*Notes!$C$4*MultiCalib!$G$39</f>
        <v>1.3856071156614744E+17</v>
      </c>
      <c r="AB135" s="14">
        <f t="shared" si="17"/>
        <v>8.6121977875232294E+17</v>
      </c>
      <c r="AC135" s="15">
        <f>AB135/BBMData!D135</f>
        <v>9.2109067246237741E-2</v>
      </c>
      <c r="AD135" s="14">
        <f t="shared" si="12"/>
        <v>0.90789093275376231</v>
      </c>
      <c r="AE135" s="15">
        <f>BBMData!O135-AB135</f>
        <v>-4.2702690526597376E+16</v>
      </c>
      <c r="AF135" s="37">
        <f>BBMData!Q135-BLMLossSum!AC135</f>
        <v>1.221326361911565E-3</v>
      </c>
      <c r="AG135" s="14">
        <f t="shared" si="13"/>
        <v>1.8235197782103493E+33</v>
      </c>
      <c r="AH135" s="14">
        <f>AG135/BBMData!R135^2</f>
        <v>0.13508832979373359</v>
      </c>
      <c r="AI135" s="15">
        <f>AE135/BBMData!O135</f>
        <v>-5.2170799047290134E-2</v>
      </c>
      <c r="AK135" s="40">
        <f t="shared" si="18"/>
        <v>-0.22993856247449027</v>
      </c>
      <c r="AL135" s="40">
        <f t="shared" si="19"/>
        <v>-0.15557940221461519</v>
      </c>
      <c r="AM135" s="40">
        <f t="shared" si="20"/>
        <v>-5.2170799047290134E-2</v>
      </c>
    </row>
    <row r="136" spans="1:39" x14ac:dyDescent="0.25">
      <c r="A136" s="14" t="s">
        <v>145</v>
      </c>
      <c r="B136" s="14">
        <v>1175295600</v>
      </c>
      <c r="C136" s="15">
        <f>BBMData!O136</f>
        <v>8.0726386797578125E+17</v>
      </c>
      <c r="D136" s="14">
        <f>'230'!C136*Notes!$C$4*MultiCalib!$C$27</f>
        <v>5.1116834281720077E+17</v>
      </c>
      <c r="E136" s="14">
        <f>'301'!C136*Notes!$C$4*MultiCalib!$D$28</f>
        <v>3.7395785069030864E+16</v>
      </c>
      <c r="F136" s="14">
        <f>'303'!C136*Notes!$C$4*MultiCalib!$E$29</f>
        <v>8.7017381988639008E+16</v>
      </c>
      <c r="G136" s="14">
        <f>'307'!C136*Notes!$C$4*MultiCalib!$F$30</f>
        <v>1.3206232648152475E+17</v>
      </c>
      <c r="H136" s="14">
        <f>'309'!C136*Notes!$C$4*MultiCalib!$G$31</f>
        <v>1.5595361011380218E+17</v>
      </c>
      <c r="I136" s="14">
        <f t="shared" si="14"/>
        <v>9.235974464701975E+17</v>
      </c>
      <c r="J136" s="40">
        <f>I136/BBMData!D136</f>
        <v>9.9956433600670719E-2</v>
      </c>
      <c r="K136" s="14">
        <f t="shared" ref="K136:K199" si="21">1-J136</f>
        <v>0.90004356639932925</v>
      </c>
      <c r="L136" s="40">
        <f>BBMData!Q136-J136</f>
        <v>-1.2590214122772309E-2</v>
      </c>
      <c r="M136" s="14">
        <f>'230'!C136*Notes!$C$4*MultiCalib!$C$14</f>
        <v>5.1116834281720077E+17</v>
      </c>
      <c r="N136" s="14">
        <f>'301'!C136*Notes!$C$4*MultiCalib!$D$15+'303'!C136*Notes!$C$4*MultiCalib!$D$16</f>
        <v>-1.264284730937472E+16</v>
      </c>
      <c r="O136" s="14">
        <f>'303'!C136*Notes!$C$4*MultiCalib!$E$16</f>
        <v>9.0824996911379072E+16</v>
      </c>
      <c r="P136" s="14">
        <f>'307'!C136*Notes!$C$4*MultiCalib!$F$17+'309'!C136*Notes!$C$4*MultiCalib!$F$18</f>
        <v>1.1699757382350306E+17</v>
      </c>
      <c r="Q136" s="14">
        <f>'309'!C136*Notes!$C$4*MultiCalib!$G$18</f>
        <v>1.5976377365095088E+17</v>
      </c>
      <c r="R136" s="14">
        <f t="shared" si="15"/>
        <v>8.6611183989365914E+17</v>
      </c>
      <c r="S136" s="37">
        <f>R136/BBMData!D136</f>
        <v>9.3735047607538868E-2</v>
      </c>
      <c r="T136" s="14">
        <f t="shared" si="16"/>
        <v>0.90626495239246108</v>
      </c>
      <c r="U136" s="37">
        <f>BBMData!Q136-S136</f>
        <v>-6.3688281296404581E-3</v>
      </c>
      <c r="W136" s="15">
        <f>'230'!C136*Notes!$C$4*MultiCalib!$C$35</f>
        <v>3.6939574427810643E+17</v>
      </c>
      <c r="X136" s="14">
        <f>'301'!C136*Notes!$C$4*MultiCalib!$D$36+'303'!C136*Notes!$C$4*MultiCalib!$D$37</f>
        <v>-2.5827589010174504E+16</v>
      </c>
      <c r="Y136" s="14">
        <f>'303'!C136*Notes!$C$4*MultiCalib!$E$37</f>
        <v>1.3924971629846165E+17</v>
      </c>
      <c r="Z136" s="15">
        <f>'307'!C136*Notes!$C$4*MultiCalib!$F$38+'309'!C136*Notes!$C$4*MultiCalib!$F$39</f>
        <v>1.8909715938494262E+17</v>
      </c>
      <c r="AA136" s="14">
        <f>'309'!C136*Notes!$C$4*MultiCalib!$G$39</f>
        <v>1.3498299817350646E+17</v>
      </c>
      <c r="AB136" s="14">
        <f t="shared" si="17"/>
        <v>8.0689802912484262E+17</v>
      </c>
      <c r="AC136" s="15">
        <f>AB136/BBMData!D136</f>
        <v>8.7326626528662618E-2</v>
      </c>
      <c r="AD136" s="14">
        <f t="shared" ref="AD136:AD199" si="22">1-AC136</f>
        <v>0.91267337347133737</v>
      </c>
      <c r="AE136" s="15">
        <f>BBMData!O136-AB136</f>
        <v>365838850938624</v>
      </c>
      <c r="AF136" s="37">
        <f>BBMData!Q136-BLMLossSum!AC136</f>
        <v>6.2712786923279501E-3</v>
      </c>
      <c r="AG136" s="14">
        <f t="shared" ref="AG136:AG199" si="23">AE136^2</f>
        <v>1.3383806485609275E+29</v>
      </c>
      <c r="AH136" s="14">
        <f>AG136/BBMData!R136^2</f>
        <v>1.0108710273535002E-5</v>
      </c>
      <c r="AI136" s="15">
        <f>AE136/BBMData!O136</f>
        <v>4.5318373019217004E-4</v>
      </c>
      <c r="AK136" s="40">
        <f t="shared" si="18"/>
        <v>-0.14410849179478746</v>
      </c>
      <c r="AL136" s="40">
        <f t="shared" si="19"/>
        <v>-7.2898062520052473E-2</v>
      </c>
      <c r="AM136" s="40">
        <f t="shared" si="20"/>
        <v>4.5318373019217004E-4</v>
      </c>
    </row>
    <row r="137" spans="1:39" x14ac:dyDescent="0.25">
      <c r="A137" s="14" t="s">
        <v>146</v>
      </c>
      <c r="B137" s="14">
        <v>1175900400</v>
      </c>
      <c r="C137" s="15">
        <f>BBMData!O137</f>
        <v>8.0931743584600986E+17</v>
      </c>
      <c r="D137" s="14">
        <f>'230'!C137*Notes!$C$4*MultiCalib!$C$27</f>
        <v>5.3394927746160352E+17</v>
      </c>
      <c r="E137" s="14">
        <f>'301'!C137*Notes!$C$4*MultiCalib!$D$28</f>
        <v>4.280695461720332E+16</v>
      </c>
      <c r="F137" s="14">
        <f>'303'!C137*Notes!$C$4*MultiCalib!$E$29</f>
        <v>9.8619568555597104E+16</v>
      </c>
      <c r="G137" s="14">
        <f>'307'!C137*Notes!$C$4*MultiCalib!$F$30</f>
        <v>1.3048740881904632E+17</v>
      </c>
      <c r="H137" s="14">
        <f>'309'!C137*Notes!$C$4*MultiCalib!$G$31</f>
        <v>1.3059594579538485E+17</v>
      </c>
      <c r="I137" s="14">
        <f t="shared" ref="I137:I200" si="24">SUM(D137:H137)</f>
        <v>9.3645915524883494E+17</v>
      </c>
      <c r="J137" s="40">
        <f>I137/BBMData!D137</f>
        <v>9.27187282424589E-2</v>
      </c>
      <c r="K137" s="14">
        <f t="shared" si="21"/>
        <v>0.90728127175754114</v>
      </c>
      <c r="L137" s="40">
        <f>BBMData!Q137-J137</f>
        <v>-1.2588289049784651E-2</v>
      </c>
      <c r="M137" s="14">
        <f>'230'!C137*Notes!$C$4*MultiCalib!$C$14</f>
        <v>5.3394927746160352E+17</v>
      </c>
      <c r="N137" s="14">
        <f>'301'!C137*Notes!$C$4*MultiCalib!$D$15+'303'!C137*Notes!$C$4*MultiCalib!$D$16</f>
        <v>-1.3700608183416384E+16</v>
      </c>
      <c r="O137" s="14">
        <f>'303'!C137*Notes!$C$4*MultiCalib!$E$16</f>
        <v>1.0293485973449634E+17</v>
      </c>
      <c r="P137" s="14">
        <f>'307'!C137*Notes!$C$4*MultiCalib!$F$17+'309'!C137*Notes!$C$4*MultiCalib!$F$18</f>
        <v>1.2606184831899744E+17</v>
      </c>
      <c r="Q137" s="14">
        <f>'309'!C137*Notes!$C$4*MultiCalib!$G$18</f>
        <v>1.3378658633526029E+17</v>
      </c>
      <c r="R137" s="14">
        <f t="shared" ref="R137:R200" si="25">SUM(M137:Q137)</f>
        <v>8.8303196366694131E+17</v>
      </c>
      <c r="S137" s="37">
        <f>R137/BBMData!D137</f>
        <v>8.7428907293756561E-2</v>
      </c>
      <c r="T137" s="14">
        <f t="shared" ref="T137:T200" si="26">1-S137</f>
        <v>0.91257109270624348</v>
      </c>
      <c r="U137" s="37">
        <f>BBMData!Q137-S137</f>
        <v>-7.2984681010823116E-3</v>
      </c>
      <c r="W137" s="15">
        <f>'230'!C137*Notes!$C$4*MultiCalib!$C$35</f>
        <v>3.8585838408467482E+17</v>
      </c>
      <c r="X137" s="14">
        <f>'301'!C137*Notes!$C$4*MultiCalib!$D$36+'303'!C137*Notes!$C$4*MultiCalib!$D$37</f>
        <v>-2.8785000917759E+16</v>
      </c>
      <c r="Y137" s="14">
        <f>'303'!C137*Notes!$C$4*MultiCalib!$E$37</f>
        <v>1.5781613545482826E+17</v>
      </c>
      <c r="Z137" s="15">
        <f>'307'!C137*Notes!$C$4*MultiCalib!$F$38+'309'!C137*Notes!$C$4*MultiCalib!$F$39</f>
        <v>1.9706277082595968E+17</v>
      </c>
      <c r="AA137" s="14">
        <f>'309'!C137*Notes!$C$4*MultiCalib!$G$39</f>
        <v>1.1303510255326659E+17</v>
      </c>
      <c r="AB137" s="14">
        <f t="shared" ref="AB137:AB200" si="27">SUM(W137:AA137)</f>
        <v>8.2498739200097037E+17</v>
      </c>
      <c r="AC137" s="15">
        <f>AB137/BBMData!D137</f>
        <v>8.1681920000096081E-2</v>
      </c>
      <c r="AD137" s="14">
        <f t="shared" si="22"/>
        <v>0.91831807999990389</v>
      </c>
      <c r="AE137" s="15">
        <f>BBMData!O137-AB137</f>
        <v>-1.5669956154960512E+16</v>
      </c>
      <c r="AF137" s="37">
        <f>BBMData!Q137-BLMLossSum!AC137</f>
        <v>4.1878524626980107E-3</v>
      </c>
      <c r="AG137" s="14">
        <f t="shared" si="23"/>
        <v>2.4554752589838483E+32</v>
      </c>
      <c r="AH137" s="14">
        <f>AG137/BBMData!R137^2</f>
        <v>1.5089030765776976E-2</v>
      </c>
      <c r="AI137" s="15">
        <f>AE137/BBMData!O137</f>
        <v>-1.9361940643945374E-2</v>
      </c>
      <c r="AK137" s="40">
        <f t="shared" ref="AK137:AK200" si="28">(C137-I137)/C137</f>
        <v>-0.15709746728725679</v>
      </c>
      <c r="AL137" s="40">
        <f t="shared" ref="AL137:AL200" si="29">(C137-R137)/C137</f>
        <v>-9.1082342423371737E-2</v>
      </c>
      <c r="AM137" s="40">
        <f t="shared" ref="AM137:AM200" si="30">(C137-AB137)/C137</f>
        <v>-1.9361940643945374E-2</v>
      </c>
    </row>
    <row r="138" spans="1:39" x14ac:dyDescent="0.25">
      <c r="A138" s="14" t="s">
        <v>147</v>
      </c>
      <c r="B138" s="14">
        <v>1176505200</v>
      </c>
      <c r="C138" s="15">
        <f>BBMData!O138</f>
        <v>6.54873563441184E+17</v>
      </c>
      <c r="D138" s="14">
        <f>'230'!C138*Notes!$C$4*MultiCalib!$C$27</f>
        <v>4.2675877067902195E+17</v>
      </c>
      <c r="E138" s="14">
        <f>'301'!C138*Notes!$C$4*MultiCalib!$D$28</f>
        <v>4.3394106483612256E+16</v>
      </c>
      <c r="F138" s="14">
        <f>'303'!C138*Notes!$C$4*MultiCalib!$E$29</f>
        <v>1.157545613542996E+17</v>
      </c>
      <c r="G138" s="14">
        <f>'307'!C138*Notes!$C$4*MultiCalib!$F$30</f>
        <v>7.5327792592718384E+16</v>
      </c>
      <c r="H138" s="14">
        <f>'309'!C138*Notes!$C$4*MultiCalib!$G$31</f>
        <v>7.7416392726352976E+16</v>
      </c>
      <c r="I138" s="14">
        <f t="shared" si="24"/>
        <v>7.3865162383600525E+17</v>
      </c>
      <c r="J138" s="40">
        <f>I138/BBMData!D138</f>
        <v>9.4215768346429238E-2</v>
      </c>
      <c r="K138" s="14">
        <f t="shared" si="21"/>
        <v>0.9057842316535708</v>
      </c>
      <c r="L138" s="40">
        <f>BBMData!Q138-J138</f>
        <v>-1.0685977091176177E-2</v>
      </c>
      <c r="M138" s="14">
        <f>'230'!C138*Notes!$C$4*MultiCalib!$C$14</f>
        <v>4.2675877067902195E+17</v>
      </c>
      <c r="N138" s="14">
        <f>'301'!C138*Notes!$C$4*MultiCalib!$D$15+'303'!C138*Notes!$C$4*MultiCalib!$D$16</f>
        <v>-2.6199706677081624E+16</v>
      </c>
      <c r="O138" s="14">
        <f>'303'!C138*Notes!$C$4*MultiCalib!$E$16</f>
        <v>1.2081962749528517E+17</v>
      </c>
      <c r="P138" s="14">
        <f>'307'!C138*Notes!$C$4*MultiCalib!$F$17+'309'!C138*Notes!$C$4*MultiCalib!$F$18</f>
        <v>7.1871200422261104E+16</v>
      </c>
      <c r="Q138" s="14">
        <f>'309'!C138*Notes!$C$4*MultiCalib!$G$18</f>
        <v>7.930778284247976E+16</v>
      </c>
      <c r="R138" s="14">
        <f t="shared" si="25"/>
        <v>6.7255767476196634E+17</v>
      </c>
      <c r="S138" s="37">
        <f>R138/BBMData!D138</f>
        <v>8.5785417699230399E-2</v>
      </c>
      <c r="T138" s="14">
        <f t="shared" si="26"/>
        <v>0.91421458230076957</v>
      </c>
      <c r="U138" s="37">
        <f>BBMData!Q138-S138</f>
        <v>-2.2556264439773377E-3</v>
      </c>
      <c r="W138" s="15">
        <f>'230'!C138*Notes!$C$4*MultiCalib!$C$35</f>
        <v>3.0839717665880928E+17</v>
      </c>
      <c r="X138" s="14">
        <f>'301'!C138*Notes!$C$4*MultiCalib!$D$36+'303'!C138*Notes!$C$4*MultiCalib!$D$37</f>
        <v>-4.1621520457088768E+16</v>
      </c>
      <c r="Y138" s="14">
        <f>'303'!C138*Notes!$C$4*MultiCalib!$E$37</f>
        <v>1.8523643736999078E+17</v>
      </c>
      <c r="Z138" s="15">
        <f>'307'!C138*Notes!$C$4*MultiCalib!$F$38+'309'!C138*Notes!$C$4*MultiCalib!$F$39</f>
        <v>1.1287921646464262E+17</v>
      </c>
      <c r="AA138" s="14">
        <f>'309'!C138*Notes!$C$4*MultiCalib!$G$39</f>
        <v>6.7006443713327864E+16</v>
      </c>
      <c r="AB138" s="14">
        <f t="shared" si="27"/>
        <v>6.3189775374968179E+17</v>
      </c>
      <c r="AC138" s="15">
        <f>AB138/BBMData!D138</f>
        <v>8.0599203284398194E-2</v>
      </c>
      <c r="AD138" s="14">
        <f t="shared" si="22"/>
        <v>0.91940079671560182</v>
      </c>
      <c r="AE138" s="15">
        <f>BBMData!O138-AB138</f>
        <v>2.2975809691502208E+16</v>
      </c>
      <c r="AF138" s="37">
        <f>BBMData!Q138-BLMLossSum!AC138</f>
        <v>4.013264623665927E-3</v>
      </c>
      <c r="AG138" s="14">
        <f t="shared" si="23"/>
        <v>5.2788783098012677E+32</v>
      </c>
      <c r="AH138" s="14">
        <f>AG138/BBMData!R138^2</f>
        <v>5.347177578907919E-2</v>
      </c>
      <c r="AI138" s="15">
        <f>AE138/BBMData!O138</f>
        <v>3.5084344481353807E-2</v>
      </c>
      <c r="AK138" s="40">
        <f t="shared" si="28"/>
        <v>-0.12793013044318072</v>
      </c>
      <c r="AL138" s="40">
        <f t="shared" si="29"/>
        <v>-2.7003855870829627E-2</v>
      </c>
      <c r="AM138" s="40">
        <f t="shared" si="30"/>
        <v>3.5084344481353807E-2</v>
      </c>
    </row>
    <row r="139" spans="1:39" x14ac:dyDescent="0.25">
      <c r="A139" s="14" t="s">
        <v>148</v>
      </c>
      <c r="B139" s="14">
        <v>1177110000</v>
      </c>
      <c r="C139" s="15">
        <f>BBMData!O139</f>
        <v>9.3688192569014758E+17</v>
      </c>
      <c r="D139" s="14">
        <f>'230'!C139*Notes!$C$4*MultiCalib!$C$27</f>
        <v>5.383018814177904E+17</v>
      </c>
      <c r="E139" s="14">
        <f>'301'!C139*Notes!$C$4*MultiCalib!$D$28</f>
        <v>6.0523504126171432E+16</v>
      </c>
      <c r="F139" s="14">
        <f>'303'!C139*Notes!$C$4*MultiCalib!$E$29</f>
        <v>1.6750546298194771E+17</v>
      </c>
      <c r="G139" s="14">
        <f>'307'!C139*Notes!$C$4*MultiCalib!$F$30</f>
        <v>1.1845053811296115E+17</v>
      </c>
      <c r="H139" s="14">
        <f>'309'!C139*Notes!$C$4*MultiCalib!$G$31</f>
        <v>1.4790513515380294E+17</v>
      </c>
      <c r="I139" s="14">
        <f t="shared" si="24"/>
        <v>1.0326865217926735E+18</v>
      </c>
      <c r="J139" s="40">
        <f>I139/BBMData!D139</f>
        <v>9.6512759046044255E-2</v>
      </c>
      <c r="K139" s="14">
        <f t="shared" si="21"/>
        <v>0.90348724095395572</v>
      </c>
      <c r="L139" s="40">
        <f>BBMData!Q139-J139</f>
        <v>-8.9537005703295286E-3</v>
      </c>
      <c r="M139" s="14">
        <f>'230'!C139*Notes!$C$4*MultiCalib!$C$14</f>
        <v>5.383018814177904E+17</v>
      </c>
      <c r="N139" s="14">
        <f>'301'!C139*Notes!$C$4*MultiCalib!$D$15+'303'!C139*Notes!$C$4*MultiCalib!$D$16</f>
        <v>-4.1267342375669232E+16</v>
      </c>
      <c r="O139" s="14">
        <f>'303'!C139*Notes!$C$4*MultiCalib!$E$16</f>
        <v>1.7483499055350598E+17</v>
      </c>
      <c r="P139" s="14">
        <f>'307'!C139*Notes!$C$4*MultiCalib!$F$17+'309'!C139*Notes!$C$4*MultiCalib!$F$18</f>
        <v>1.0136601256735942E+17</v>
      </c>
      <c r="Q139" s="14">
        <f>'309'!C139*Notes!$C$4*MultiCalib!$G$18</f>
        <v>1.5151866325686416E+17</v>
      </c>
      <c r="R139" s="14">
        <f t="shared" si="25"/>
        <v>9.2475420541985062E+17</v>
      </c>
      <c r="S139" s="37">
        <f>R139/BBMData!D139</f>
        <v>8.6425626674752398E-2</v>
      </c>
      <c r="T139" s="14">
        <f t="shared" si="26"/>
        <v>0.9135743733252476</v>
      </c>
      <c r="U139" s="37">
        <f>BBMData!Q139-S139</f>
        <v>1.1334318009623284E-3</v>
      </c>
      <c r="W139" s="15">
        <f>'230'!C139*Notes!$C$4*MultiCalib!$C$35</f>
        <v>3.8900379283413344E+17</v>
      </c>
      <c r="X139" s="14">
        <f>'301'!C139*Notes!$C$4*MultiCalib!$D$36+'303'!C139*Notes!$C$4*MultiCalib!$D$37</f>
        <v>-6.2826864739887432E+16</v>
      </c>
      <c r="Y139" s="14">
        <f>'303'!C139*Notes!$C$4*MultiCalib!$E$37</f>
        <v>2.6805090736611693E+17</v>
      </c>
      <c r="Z139" s="15">
        <f>'307'!C139*Notes!$C$4*MultiCalib!$F$38+'309'!C139*Notes!$C$4*MultiCalib!$F$39</f>
        <v>1.6611580127839446E+17</v>
      </c>
      <c r="AA139" s="14">
        <f>'309'!C139*Notes!$C$4*MultiCalib!$G$39</f>
        <v>1.2801677738495074E+17</v>
      </c>
      <c r="AB139" s="14">
        <f t="shared" si="27"/>
        <v>8.8836041412370829E+17</v>
      </c>
      <c r="AC139" s="15">
        <f>AB139/BBMData!D139</f>
        <v>8.3024337768570863E-2</v>
      </c>
      <c r="AD139" s="14">
        <f t="shared" si="22"/>
        <v>0.91697566223142912</v>
      </c>
      <c r="AE139" s="15">
        <f>BBMData!O139-AB139</f>
        <v>4.8521511566439296E+16</v>
      </c>
      <c r="AF139" s="37">
        <f>BBMData!Q139-BLMLossSum!AC139</f>
        <v>5.5932582213447657E-3</v>
      </c>
      <c r="AG139" s="14">
        <f t="shared" si="23"/>
        <v>2.3543370846921025E+33</v>
      </c>
      <c r="AH139" s="14">
        <f>AG139/BBMData!R139^2</f>
        <v>0.1311334627862398</v>
      </c>
      <c r="AI139" s="15">
        <f>AE139/BBMData!O139</f>
        <v>5.1790423356386409E-2</v>
      </c>
      <c r="AK139" s="40">
        <f t="shared" si="28"/>
        <v>-0.10225898640530626</v>
      </c>
      <c r="AL139" s="40">
        <f t="shared" si="29"/>
        <v>1.294476917287433E-2</v>
      </c>
      <c r="AM139" s="40">
        <f t="shared" si="30"/>
        <v>5.1790423356386409E-2</v>
      </c>
    </row>
    <row r="140" spans="1:39" x14ac:dyDescent="0.25">
      <c r="A140" s="14" t="s">
        <v>149</v>
      </c>
      <c r="B140" s="14">
        <v>1177714800</v>
      </c>
      <c r="C140" s="15">
        <f>BBMData!O140</f>
        <v>7.2451913848473331E+17</v>
      </c>
      <c r="D140" s="14">
        <f>'230'!C140*Notes!$C$4*MultiCalib!$C$27</f>
        <v>4.2638824966871974E+17</v>
      </c>
      <c r="E140" s="14">
        <f>'301'!C140*Notes!$C$4*MultiCalib!$D$28</f>
        <v>5.1261390177185464E+16</v>
      </c>
      <c r="F140" s="14">
        <f>'303'!C140*Notes!$C$4*MultiCalib!$E$29</f>
        <v>1.4269136753762346E+17</v>
      </c>
      <c r="G140" s="14">
        <f>'307'!C140*Notes!$C$4*MultiCalib!$F$30</f>
        <v>8.1382283753052144E+16</v>
      </c>
      <c r="H140" s="14">
        <f>'309'!C140*Notes!$C$4*MultiCalib!$G$31</f>
        <v>1.0758724379862659E+17</v>
      </c>
      <c r="I140" s="14">
        <f t="shared" si="24"/>
        <v>8.0931053493520742E+17</v>
      </c>
      <c r="J140" s="40">
        <f>I140/BBMData!D140</f>
        <v>9.4215428979651628E-2</v>
      </c>
      <c r="K140" s="14">
        <f t="shared" si="21"/>
        <v>0.90578457102034837</v>
      </c>
      <c r="L140" s="40">
        <f>BBMData!Q140-J140</f>
        <v>-9.8709425437106119E-3</v>
      </c>
      <c r="M140" s="14">
        <f>'230'!C140*Notes!$C$4*MultiCalib!$C$14</f>
        <v>4.2638824966871974E+17</v>
      </c>
      <c r="N140" s="14">
        <f>'301'!C140*Notes!$C$4*MultiCalib!$D$15+'303'!C140*Notes!$C$4*MultiCalib!$D$16</f>
        <v>-3.5591577682836704E+16</v>
      </c>
      <c r="O140" s="14">
        <f>'303'!C140*Notes!$C$4*MultiCalib!$E$16</f>
        <v>1.489351060639489E+17</v>
      </c>
      <c r="P140" s="14">
        <f>'307'!C140*Notes!$C$4*MultiCalib!$F$17+'309'!C140*Notes!$C$4*MultiCalib!$F$18</f>
        <v>6.6987729974786816E+16</v>
      </c>
      <c r="Q140" s="14">
        <f>'309'!C140*Notes!$C$4*MultiCalib!$G$18</f>
        <v>1.102157497568069E+17</v>
      </c>
      <c r="R140" s="14">
        <f t="shared" si="25"/>
        <v>7.1693525778142566E+17</v>
      </c>
      <c r="S140" s="37">
        <f>R140/BBMData!D140</f>
        <v>8.3461613245800426E-2</v>
      </c>
      <c r="T140" s="14">
        <f t="shared" si="26"/>
        <v>0.91653838675419963</v>
      </c>
      <c r="U140" s="37">
        <f>BBMData!Q140-S140</f>
        <v>8.8287319014059007E-4</v>
      </c>
      <c r="W140" s="15">
        <f>'230'!C140*Notes!$C$4*MultiCalib!$C$35</f>
        <v>3.0812941969323328E+17</v>
      </c>
      <c r="X140" s="14">
        <f>'301'!C140*Notes!$C$4*MultiCalib!$D$36+'303'!C140*Notes!$C$4*MultiCalib!$D$37</f>
        <v>-5.385855428436008E+16</v>
      </c>
      <c r="Y140" s="14">
        <f>'303'!C140*Notes!$C$4*MultiCalib!$E$37</f>
        <v>2.283421081370591E+17</v>
      </c>
      <c r="Z140" s="15">
        <f>'307'!C140*Notes!$C$4*MultiCalib!$F$38+'309'!C140*Notes!$C$4*MultiCalib!$F$39</f>
        <v>1.1153519151874048E+17</v>
      </c>
      <c r="AA140" s="14">
        <f>'309'!C140*Notes!$C$4*MultiCalib!$G$39</f>
        <v>9.3120311370575616E+16</v>
      </c>
      <c r="AB140" s="14">
        <f t="shared" si="27"/>
        <v>6.8726847643524838E+17</v>
      </c>
      <c r="AC140" s="15">
        <f>AB140/BBMData!D140</f>
        <v>8.000797164554696E-2</v>
      </c>
      <c r="AD140" s="14">
        <f t="shared" si="22"/>
        <v>0.91999202835445304</v>
      </c>
      <c r="AE140" s="15">
        <f>BBMData!O140-AB140</f>
        <v>3.7250662049484928E+16</v>
      </c>
      <c r="AF140" s="37">
        <f>BBMData!Q140-BLMLossSum!AC140</f>
        <v>3.7358393501736031E-3</v>
      </c>
      <c r="AG140" s="14">
        <f t="shared" si="23"/>
        <v>1.3876118231249366E+33</v>
      </c>
      <c r="AH140" s="14">
        <f>AG140/BBMData!R140^2</f>
        <v>0.12016575304197792</v>
      </c>
      <c r="AI140" s="15">
        <f>AE140/BBMData!O140</f>
        <v>5.1414324440609449E-2</v>
      </c>
      <c r="AK140" s="40">
        <f t="shared" si="28"/>
        <v>-0.11703127211768029</v>
      </c>
      <c r="AL140" s="40">
        <f t="shared" si="29"/>
        <v>1.0467467732003122E-2</v>
      </c>
      <c r="AM140" s="40">
        <f t="shared" si="30"/>
        <v>5.1414324440609449E-2</v>
      </c>
    </row>
    <row r="141" spans="1:39" x14ac:dyDescent="0.25">
      <c r="A141" s="14" t="s">
        <v>150</v>
      </c>
      <c r="B141" s="14">
        <v>1178319600</v>
      </c>
      <c r="C141" s="15">
        <f>BBMData!O141</f>
        <v>7.9119465548611507E+17</v>
      </c>
      <c r="D141" s="14">
        <f>'230'!C141*Notes!$C$4*MultiCalib!$C$27</f>
        <v>4.7840777085136282E+17</v>
      </c>
      <c r="E141" s="14">
        <f>'301'!C141*Notes!$C$4*MultiCalib!$D$28</f>
        <v>5.2598332220417064E+16</v>
      </c>
      <c r="F141" s="14">
        <f>'303'!C141*Notes!$C$4*MultiCalib!$E$29</f>
        <v>1.4568478277419421E+17</v>
      </c>
      <c r="G141" s="14">
        <f>'307'!C141*Notes!$C$4*MultiCalib!$F$30</f>
        <v>8.8218464815458528E+16</v>
      </c>
      <c r="H141" s="14">
        <f>'309'!C141*Notes!$C$4*MultiCalib!$G$31</f>
        <v>1.0372000126229118E+17</v>
      </c>
      <c r="I141" s="14">
        <f t="shared" si="24"/>
        <v>8.686293519237239E+17</v>
      </c>
      <c r="J141" s="40">
        <f>I141/BBMData!D141</f>
        <v>9.1531017062563114E-2</v>
      </c>
      <c r="K141" s="14">
        <f t="shared" si="21"/>
        <v>0.90846898293743683</v>
      </c>
      <c r="L141" s="40">
        <f>BBMData!Q141-J141</f>
        <v>-8.159609740527804E-3</v>
      </c>
      <c r="M141" s="14">
        <f>'230'!C141*Notes!$C$4*MultiCalib!$C$14</f>
        <v>4.7840777085136282E+17</v>
      </c>
      <c r="N141" s="14">
        <f>'301'!C141*Notes!$C$4*MultiCalib!$D$15+'303'!C141*Notes!$C$4*MultiCalib!$D$16</f>
        <v>-3.5951873233237184E+16</v>
      </c>
      <c r="O141" s="14">
        <f>'303'!C141*Notes!$C$4*MultiCalib!$E$16</f>
        <v>1.5205950401068912E+17</v>
      </c>
      <c r="P141" s="14">
        <f>'307'!C141*Notes!$C$4*MultiCalib!$F$17+'309'!C141*Notes!$C$4*MultiCalib!$F$18</f>
        <v>7.8358979924700096E+16</v>
      </c>
      <c r="Q141" s="14">
        <f>'309'!C141*Notes!$C$4*MultiCalib!$G$18</f>
        <v>1.0625402510819141E+17</v>
      </c>
      <c r="R141" s="14">
        <f t="shared" si="25"/>
        <v>7.7912840666170611E+17</v>
      </c>
      <c r="S141" s="37">
        <f>R141/BBMData!D141</f>
        <v>8.2099937477524351E-2</v>
      </c>
      <c r="T141" s="14">
        <f t="shared" si="26"/>
        <v>0.91790006252247569</v>
      </c>
      <c r="U141" s="37">
        <f>BBMData!Q141-S141</f>
        <v>1.2714698445109585E-3</v>
      </c>
      <c r="W141" s="15">
        <f>'230'!C141*Notes!$C$4*MultiCalib!$C$35</f>
        <v>3.4572132070640877E+17</v>
      </c>
      <c r="X141" s="14">
        <f>'301'!C141*Notes!$C$4*MultiCalib!$D$36+'303'!C141*Notes!$C$4*MultiCalib!$D$37</f>
        <v>-5.4689247231842632E+16</v>
      </c>
      <c r="Y141" s="14">
        <f>'303'!C141*Notes!$C$4*MultiCalib!$E$37</f>
        <v>2.3313232605593869E+17</v>
      </c>
      <c r="Z141" s="15">
        <f>'307'!C141*Notes!$C$4*MultiCalib!$F$38+'309'!C141*Notes!$C$4*MultiCalib!$F$39</f>
        <v>1.2651730153481085E+17</v>
      </c>
      <c r="AA141" s="14">
        <f>'309'!C141*Notes!$C$4*MultiCalib!$G$39</f>
        <v>8.9773085283037488E+16</v>
      </c>
      <c r="AB141" s="14">
        <f t="shared" si="27"/>
        <v>7.4045478634835315E+17</v>
      </c>
      <c r="AC141" s="15">
        <f>AB141/BBMData!D141</f>
        <v>7.8024740394979253E-2</v>
      </c>
      <c r="AD141" s="14">
        <f t="shared" si="22"/>
        <v>0.9219752596050208</v>
      </c>
      <c r="AE141" s="15">
        <f>BBMData!O141-AB141</f>
        <v>5.073986913776192E+16</v>
      </c>
      <c r="AF141" s="37">
        <f>BBMData!Q141-BLMLossSum!AC141</f>
        <v>5.5381566741684041E-3</v>
      </c>
      <c r="AG141" s="14">
        <f t="shared" si="23"/>
        <v>2.5745343201172046E+33</v>
      </c>
      <c r="AH141" s="14">
        <f>AG141/BBMData!R141^2</f>
        <v>0.18298010417295968</v>
      </c>
      <c r="AI141" s="15">
        <f>AE141/BBMData!O141</f>
        <v>6.4130702584924593E-2</v>
      </c>
      <c r="AK141" s="40">
        <f t="shared" si="28"/>
        <v>-9.7870600996454477E-2</v>
      </c>
      <c r="AL141" s="40">
        <f t="shared" si="29"/>
        <v>1.5250670287952564E-2</v>
      </c>
      <c r="AM141" s="40">
        <f t="shared" si="30"/>
        <v>6.4130702584924593E-2</v>
      </c>
    </row>
    <row r="142" spans="1:39" x14ac:dyDescent="0.25">
      <c r="A142" s="14" t="s">
        <v>151</v>
      </c>
      <c r="B142" s="14">
        <v>1178924400</v>
      </c>
      <c r="C142" s="15">
        <f>BBMData!O142</f>
        <v>7.7583439277176358E+17</v>
      </c>
      <c r="D142" s="14">
        <f>'230'!C142*Notes!$C$4*MultiCalib!$C$27</f>
        <v>4.4757716546665926E+17</v>
      </c>
      <c r="E142" s="14">
        <f>'301'!C142*Notes!$C$4*MultiCalib!$D$28</f>
        <v>4.9571605697802008E+16</v>
      </c>
      <c r="F142" s="14">
        <f>'303'!C142*Notes!$C$4*MultiCalib!$E$29</f>
        <v>1.4164180500556256E+17</v>
      </c>
      <c r="G142" s="14">
        <f>'307'!C142*Notes!$C$4*MultiCalib!$F$30</f>
        <v>8.3822540790518736E+16</v>
      </c>
      <c r="H142" s="14">
        <f>'309'!C142*Notes!$C$4*MultiCalib!$G$31</f>
        <v>1.1806814674653669E+17</v>
      </c>
      <c r="I142" s="14">
        <f t="shared" si="24"/>
        <v>8.406812637070793E+17</v>
      </c>
      <c r="J142" s="40">
        <f>I142/BBMData!D142</f>
        <v>9.4035935537704618E-2</v>
      </c>
      <c r="K142" s="14">
        <f t="shared" si="21"/>
        <v>0.90596406446229538</v>
      </c>
      <c r="L142" s="40">
        <f>BBMData!Q142-J142</f>
        <v>-7.2535649815789333E-3</v>
      </c>
      <c r="M142" s="14">
        <f>'230'!C142*Notes!$C$4*MultiCalib!$C$14</f>
        <v>4.4757716546665926E+17</v>
      </c>
      <c r="N142" s="14">
        <f>'301'!C142*Notes!$C$4*MultiCalib!$D$15+'303'!C142*Notes!$C$4*MultiCalib!$D$16</f>
        <v>-3.7268780761367216E+16</v>
      </c>
      <c r="O142" s="14">
        <f>'303'!C142*Notes!$C$4*MultiCalib!$E$16</f>
        <v>1.4783961788039062E+17</v>
      </c>
      <c r="P142" s="14">
        <f>'307'!C142*Notes!$C$4*MultiCalib!$F$17+'309'!C142*Notes!$C$4*MultiCalib!$F$18</f>
        <v>6.5767012921409808E+16</v>
      </c>
      <c r="Q142" s="14">
        <f>'309'!C142*Notes!$C$4*MultiCalib!$G$18</f>
        <v>1.2095271573666208E+17</v>
      </c>
      <c r="R142" s="14">
        <f t="shared" si="25"/>
        <v>7.448677312437545E+17</v>
      </c>
      <c r="S142" s="37">
        <f>R142/BBMData!D142</f>
        <v>8.3318538170442338E-2</v>
      </c>
      <c r="T142" s="14">
        <f t="shared" si="26"/>
        <v>0.91668146182955768</v>
      </c>
      <c r="U142" s="37">
        <f>BBMData!Q142-S142</f>
        <v>3.4638323856833464E-3</v>
      </c>
      <c r="W142" s="15">
        <f>'230'!C142*Notes!$C$4*MultiCalib!$C$35</f>
        <v>3.2344158726309594E+17</v>
      </c>
      <c r="X142" s="14">
        <f>'301'!C142*Notes!$C$4*MultiCalib!$D$36+'303'!C142*Notes!$C$4*MultiCalib!$D$37</f>
        <v>-5.4963822894332872E+16</v>
      </c>
      <c r="Y142" s="14">
        <f>'303'!C142*Notes!$C$4*MultiCalib!$E$37</f>
        <v>2.266625438765984E+17</v>
      </c>
      <c r="Z142" s="15">
        <f>'307'!C142*Notes!$C$4*MultiCalib!$F$38+'309'!C142*Notes!$C$4*MultiCalib!$F$39</f>
        <v>1.1172397474529461E+17</v>
      </c>
      <c r="AA142" s="14">
        <f>'309'!C142*Notes!$C$4*MultiCalib!$G$39</f>
        <v>1.0219187888633934E+17</v>
      </c>
      <c r="AB142" s="14">
        <f t="shared" si="27"/>
        <v>7.0905616187699546E+17</v>
      </c>
      <c r="AC142" s="15">
        <f>AB142/BBMData!D142</f>
        <v>7.9312769784898818E-2</v>
      </c>
      <c r="AD142" s="14">
        <f t="shared" si="22"/>
        <v>0.92068723021510124</v>
      </c>
      <c r="AE142" s="15">
        <f>BBMData!O142-AB142</f>
        <v>6.6778230894768128E+16</v>
      </c>
      <c r="AF142" s="37">
        <f>BBMData!Q142-BLMLossSum!AC142</f>
        <v>6.9155774184936902E-3</v>
      </c>
      <c r="AG142" s="14">
        <f t="shared" si="23"/>
        <v>4.4593321214349646E+33</v>
      </c>
      <c r="AH142" s="14">
        <f>AG142/BBMData!R142^2</f>
        <v>0.36081951513645449</v>
      </c>
      <c r="AI142" s="15">
        <f>AE142/BBMData!O142</f>
        <v>8.6072790168781638E-2</v>
      </c>
      <c r="AK142" s="40">
        <f t="shared" si="28"/>
        <v>-8.3583392975970436E-2</v>
      </c>
      <c r="AL142" s="40">
        <f t="shared" si="29"/>
        <v>3.991400976357453E-2</v>
      </c>
      <c r="AM142" s="40">
        <f t="shared" si="30"/>
        <v>8.6072790168781638E-2</v>
      </c>
    </row>
    <row r="143" spans="1:39" x14ac:dyDescent="0.25">
      <c r="A143" s="14" t="s">
        <v>152</v>
      </c>
      <c r="B143" s="14">
        <v>1179529200</v>
      </c>
      <c r="C143" s="15">
        <f>BBMData!O143</f>
        <v>6.4233298060303411E+17</v>
      </c>
      <c r="D143" s="14">
        <f>'230'!C143*Notes!$C$4*MultiCalib!$C$27</f>
        <v>4.2369281111025786E+17</v>
      </c>
      <c r="E143" s="14">
        <f>'301'!C143*Notes!$C$4*MultiCalib!$D$28</f>
        <v>4.6520069941395016E+16</v>
      </c>
      <c r="F143" s="14">
        <f>'303'!C143*Notes!$C$4*MultiCalib!$E$29</f>
        <v>1.3143117325639309E+17</v>
      </c>
      <c r="G143" s="14">
        <f>'307'!C143*Notes!$C$4*MultiCalib!$F$30</f>
        <v>6.5471577111603368E+16</v>
      </c>
      <c r="H143" s="14">
        <f>'309'!C143*Notes!$C$4*MultiCalib!$G$31</f>
        <v>1.0737659235522909E+17</v>
      </c>
      <c r="I143" s="14">
        <f t="shared" si="24"/>
        <v>7.7449222377487834E+17</v>
      </c>
      <c r="J143" s="40">
        <f>I143/BBMData!D143</f>
        <v>9.7666106402885033E-2</v>
      </c>
      <c r="K143" s="14">
        <f t="shared" si="21"/>
        <v>0.90233389359711502</v>
      </c>
      <c r="L143" s="40">
        <f>BBMData!Q143-J143</f>
        <v>-1.6665730538694093E-2</v>
      </c>
      <c r="M143" s="14">
        <f>'230'!C143*Notes!$C$4*MultiCalib!$C$14</f>
        <v>4.2369281111025786E+17</v>
      </c>
      <c r="N143" s="14">
        <f>'301'!C143*Notes!$C$4*MultiCalib!$D$15+'303'!C143*Notes!$C$4*MultiCalib!$D$16</f>
        <v>-3.3811178851775032E+16</v>
      </c>
      <c r="O143" s="14">
        <f>'303'!C143*Notes!$C$4*MultiCalib!$E$16</f>
        <v>1.3718220006468773E+17</v>
      </c>
      <c r="P143" s="14">
        <f>'307'!C143*Notes!$C$4*MultiCalib!$F$17+'309'!C143*Notes!$C$4*MultiCalib!$F$18</f>
        <v>4.4622223234377424E+16</v>
      </c>
      <c r="Q143" s="14">
        <f>'309'!C143*Notes!$C$4*MultiCalib!$G$18</f>
        <v>1.0999995180575179E+17</v>
      </c>
      <c r="R143" s="14">
        <f t="shared" si="25"/>
        <v>6.8168600736329971E+17</v>
      </c>
      <c r="S143" s="37">
        <f>R143/BBMData!D143</f>
        <v>8.5962926527528336E-2</v>
      </c>
      <c r="T143" s="14">
        <f t="shared" si="26"/>
        <v>0.91403707347247165</v>
      </c>
      <c r="U143" s="37">
        <f>BBMData!Q143-S143</f>
        <v>-4.962550663337395E-3</v>
      </c>
      <c r="W143" s="15">
        <f>'230'!C143*Notes!$C$4*MultiCalib!$C$35</f>
        <v>3.0618156132827379E+17</v>
      </c>
      <c r="X143" s="14">
        <f>'301'!C143*Notes!$C$4*MultiCalib!$D$36+'303'!C143*Notes!$C$4*MultiCalib!$D$37</f>
        <v>-5.0404613063221448E+16</v>
      </c>
      <c r="Y143" s="14">
        <f>'303'!C143*Notes!$C$4*MultiCalib!$E$37</f>
        <v>2.103229627284831E+17</v>
      </c>
      <c r="Z143" s="15">
        <f>'307'!C143*Notes!$C$4*MultiCalib!$F$38+'309'!C143*Notes!$C$4*MultiCalib!$F$39</f>
        <v>8.0672049057565392E+16</v>
      </c>
      <c r="AA143" s="14">
        <f>'309'!C143*Notes!$C$4*MultiCalib!$G$39</f>
        <v>9.2937985591912192E+16</v>
      </c>
      <c r="AB143" s="14">
        <f t="shared" si="27"/>
        <v>6.3970994564301312E+17</v>
      </c>
      <c r="AC143" s="15">
        <f>AB143/BBMData!D143</f>
        <v>8.0669602224844025E-2</v>
      </c>
      <c r="AD143" s="14">
        <f t="shared" si="22"/>
        <v>0.91933039777515602</v>
      </c>
      <c r="AE143" s="15">
        <f>BBMData!O143-AB143</f>
        <v>2623034960020992</v>
      </c>
      <c r="AF143" s="37">
        <f>BBMData!Q143-BLMLossSum!AC143</f>
        <v>-1.695394817957413E-3</v>
      </c>
      <c r="AG143" s="14">
        <f t="shared" si="23"/>
        <v>6.8803124014923275E+30</v>
      </c>
      <c r="AH143" s="14">
        <f>AG143/BBMData!R143^2</f>
        <v>7.016780215833966E-4</v>
      </c>
      <c r="AI143" s="15">
        <f>AE143/BBMData!O143</f>
        <v>4.0836062279698574E-3</v>
      </c>
      <c r="AK143" s="40">
        <f t="shared" si="28"/>
        <v>-0.20574880500106141</v>
      </c>
      <c r="AL143" s="40">
        <f t="shared" si="29"/>
        <v>-6.1265773280581436E-2</v>
      </c>
      <c r="AM143" s="40">
        <f t="shared" si="30"/>
        <v>4.0836062279698574E-3</v>
      </c>
    </row>
    <row r="144" spans="1:39" x14ac:dyDescent="0.25">
      <c r="A144" s="14" t="s">
        <v>153</v>
      </c>
      <c r="B144" s="14">
        <v>1180134000</v>
      </c>
      <c r="C144" s="15">
        <f>BBMData!O144</f>
        <v>4.803963310019168E+17</v>
      </c>
      <c r="D144" s="14">
        <f>'230'!C144*Notes!$C$4*MultiCalib!$C$27</f>
        <v>3.131798302133184E+17</v>
      </c>
      <c r="E144" s="14">
        <f>'301'!C144*Notes!$C$4*MultiCalib!$D$28</f>
        <v>3.7616311591625768E+16</v>
      </c>
      <c r="F144" s="14">
        <f>'303'!C144*Notes!$C$4*MultiCalib!$E$29</f>
        <v>1.0639694484654294E+17</v>
      </c>
      <c r="G144" s="14">
        <f>'307'!C144*Notes!$C$4*MultiCalib!$F$30</f>
        <v>6.4337982530368888E+16</v>
      </c>
      <c r="H144" s="14">
        <f>'309'!C144*Notes!$C$4*MultiCalib!$G$31</f>
        <v>1.144830976532432E+17</v>
      </c>
      <c r="I144" s="14">
        <f t="shared" si="24"/>
        <v>6.3601416683509914E+17</v>
      </c>
      <c r="J144" s="40">
        <f>I144/BBMData!D144</f>
        <v>9.0859166690728452E-2</v>
      </c>
      <c r="K144" s="14">
        <f t="shared" si="21"/>
        <v>0.90914083330927153</v>
      </c>
      <c r="L144" s="40">
        <f>BBMData!Q144-J144</f>
        <v>-2.2231119404740332E-2</v>
      </c>
      <c r="M144" s="14">
        <f>'230'!C144*Notes!$C$4*MultiCalib!$C$14</f>
        <v>3.131798302133184E+17</v>
      </c>
      <c r="N144" s="14">
        <f>'301'!C144*Notes!$C$4*MultiCalib!$D$15+'303'!C144*Notes!$C$4*MultiCalib!$D$16</f>
        <v>-2.7434381001719384E+16</v>
      </c>
      <c r="O144" s="14">
        <f>'303'!C144*Notes!$C$4*MultiCalib!$E$16</f>
        <v>1.1105255026322326E+17</v>
      </c>
      <c r="P144" s="14">
        <f>'307'!C144*Notes!$C$4*MultiCalib!$F$17+'309'!C144*Notes!$C$4*MultiCalib!$F$18</f>
        <v>3.985875821689592E+16</v>
      </c>
      <c r="Q144" s="14">
        <f>'309'!C144*Notes!$C$4*MultiCalib!$G$18</f>
        <v>1.1728007890927134E+17</v>
      </c>
      <c r="R144" s="14">
        <f t="shared" si="25"/>
        <v>5.5393683660098957E+17</v>
      </c>
      <c r="S144" s="37">
        <f>R144/BBMData!D144</f>
        <v>7.913383380014137E-2</v>
      </c>
      <c r="T144" s="14">
        <f t="shared" si="26"/>
        <v>0.92086616619985862</v>
      </c>
      <c r="U144" s="37">
        <f>BBMData!Q144-S144</f>
        <v>-1.0505786514153251E-2</v>
      </c>
      <c r="W144" s="15">
        <f>'230'!C144*Notes!$C$4*MultiCalib!$C$35</f>
        <v>2.2631936836493562E+17</v>
      </c>
      <c r="X144" s="14">
        <f>'301'!C144*Notes!$C$4*MultiCalib!$D$36+'303'!C144*Notes!$C$4*MultiCalib!$D$37</f>
        <v>-4.0852899358702704E+16</v>
      </c>
      <c r="Y144" s="14">
        <f>'303'!C144*Notes!$C$4*MultiCalib!$E$37</f>
        <v>1.7026189533992784E+17</v>
      </c>
      <c r="Z144" s="15">
        <f>'307'!C144*Notes!$C$4*MultiCalib!$F$38+'309'!C144*Notes!$C$4*MultiCalib!$F$39</f>
        <v>7.5375534554856544E+16</v>
      </c>
      <c r="AA144" s="14">
        <f>'309'!C144*Notes!$C$4*MultiCalib!$G$39</f>
        <v>9.9088900540029552E+16</v>
      </c>
      <c r="AB144" s="14">
        <f t="shared" si="27"/>
        <v>5.3019279944104691E+17</v>
      </c>
      <c r="AC144" s="15">
        <f>AB144/BBMData!D144</f>
        <v>7.5741828491578136E-2</v>
      </c>
      <c r="AD144" s="14">
        <f t="shared" si="22"/>
        <v>0.92425817150842182</v>
      </c>
      <c r="AE144" s="15">
        <f>BBMData!O144-AB144</f>
        <v>-4.9796468439130112E+16</v>
      </c>
      <c r="AF144" s="37">
        <f>BBMData!Q144-BLMLossSum!AC144</f>
        <v>-8.4385977048634098E-3</v>
      </c>
      <c r="AG144" s="14">
        <f t="shared" si="23"/>
        <v>2.4796882690092814E+33</v>
      </c>
      <c r="AH144" s="14">
        <f>AG144/BBMData!R144^2</f>
        <v>0.32273053462286366</v>
      </c>
      <c r="AI144" s="15">
        <f>AE144/BBMData!O144</f>
        <v>-0.10365705403135442</v>
      </c>
      <c r="AK144" s="40">
        <f t="shared" si="28"/>
        <v>-0.32393635377819197</v>
      </c>
      <c r="AL144" s="40">
        <f t="shared" si="29"/>
        <v>-0.15308298763584716</v>
      </c>
      <c r="AM144" s="40">
        <f t="shared" si="30"/>
        <v>-0.10365705403135442</v>
      </c>
    </row>
    <row r="145" spans="1:39" x14ac:dyDescent="0.25">
      <c r="A145" s="14" t="s">
        <v>154</v>
      </c>
      <c r="B145" s="14">
        <v>1180738800</v>
      </c>
      <c r="C145" s="15">
        <f>BBMData!O145</f>
        <v>6.9630947077497293E+17</v>
      </c>
      <c r="D145" s="14">
        <f>'230'!C145*Notes!$C$4*MultiCalib!$C$27</f>
        <v>4.4517488638887597E+17</v>
      </c>
      <c r="E145" s="14">
        <f>'301'!C145*Notes!$C$4*MultiCalib!$D$28</f>
        <v>5.7113612770547736E+16</v>
      </c>
      <c r="F145" s="14">
        <f>'303'!C145*Notes!$C$4*MultiCalib!$E$29</f>
        <v>1.6010742296195277E+17</v>
      </c>
      <c r="G145" s="14">
        <f>'307'!C145*Notes!$C$4*MultiCalib!$F$30</f>
        <v>7.0859756953196256E+16</v>
      </c>
      <c r="H145" s="14">
        <f>'309'!C145*Notes!$C$4*MultiCalib!$G$31</f>
        <v>1.2983680568804666E+17</v>
      </c>
      <c r="I145" s="14">
        <f t="shared" si="24"/>
        <v>8.6309248476261939E+17</v>
      </c>
      <c r="J145" s="40">
        <f>I145/BBMData!D145</f>
        <v>8.9439635726696304E-2</v>
      </c>
      <c r="K145" s="14">
        <f t="shared" si="21"/>
        <v>0.91056036427330367</v>
      </c>
      <c r="L145" s="40">
        <f>BBMData!Q145-J145</f>
        <v>-1.7283213884730197E-2</v>
      </c>
      <c r="M145" s="14">
        <f>'230'!C145*Notes!$C$4*MultiCalib!$C$14</f>
        <v>4.4517488638887597E+17</v>
      </c>
      <c r="N145" s="14">
        <f>'301'!C145*Notes!$C$4*MultiCalib!$D$15+'303'!C145*Notes!$C$4*MultiCalib!$D$16</f>
        <v>-4.053305297885544E+16</v>
      </c>
      <c r="O145" s="14">
        <f>'303'!C145*Notes!$C$4*MultiCalib!$E$16</f>
        <v>1.6711323489261942E+17</v>
      </c>
      <c r="P145" s="14">
        <f>'307'!C145*Notes!$C$4*MultiCalib!$F$17+'309'!C145*Notes!$C$4*MultiCalib!$F$18</f>
        <v>4.2230418431299992E+16</v>
      </c>
      <c r="Q145" s="14">
        <f>'309'!C145*Notes!$C$4*MultiCalib!$G$18</f>
        <v>1.3300889937957114E+17</v>
      </c>
      <c r="R145" s="14">
        <f t="shared" si="25"/>
        <v>7.4699438611351117E+17</v>
      </c>
      <c r="S145" s="37">
        <f>R145/BBMData!D145</f>
        <v>7.7408744674975244E-2</v>
      </c>
      <c r="T145" s="14">
        <f t="shared" si="26"/>
        <v>0.92259125532502473</v>
      </c>
      <c r="U145" s="37">
        <f>BBMData!Q145-S145</f>
        <v>-5.2523228330091376E-3</v>
      </c>
      <c r="W145" s="15">
        <f>'230'!C145*Notes!$C$4*MultiCalib!$C$35</f>
        <v>3.2170558056320762E+17</v>
      </c>
      <c r="X145" s="14">
        <f>'301'!C145*Notes!$C$4*MultiCalib!$D$36+'303'!C145*Notes!$C$4*MultiCalib!$D$37</f>
        <v>-6.0894777111171392E+16</v>
      </c>
      <c r="Y145" s="14">
        <f>'303'!C145*Notes!$C$4*MultiCalib!$E$37</f>
        <v>2.562121810058656E+17</v>
      </c>
      <c r="Z145" s="15">
        <f>'307'!C145*Notes!$C$4*MultiCalib!$F$38+'309'!C145*Notes!$C$4*MultiCalib!$F$39</f>
        <v>8.1385542083124768E+16</v>
      </c>
      <c r="AA145" s="14">
        <f>'309'!C145*Notes!$C$4*MultiCalib!$G$39</f>
        <v>1.1237804172827197E+17</v>
      </c>
      <c r="AB145" s="14">
        <f t="shared" si="27"/>
        <v>7.1078656826929856E+17</v>
      </c>
      <c r="AC145" s="15">
        <f>AB145/BBMData!D145</f>
        <v>7.3656639198891039E-2</v>
      </c>
      <c r="AD145" s="14">
        <f t="shared" si="22"/>
        <v>0.92634336080110891</v>
      </c>
      <c r="AE145" s="15">
        <f>BBMData!O145-AB145</f>
        <v>-1.4477097494325632E+16</v>
      </c>
      <c r="AF145" s="37">
        <f>BBMData!Q145-BLMLossSum!AC145</f>
        <v>-4.4768873317913155E-3</v>
      </c>
      <c r="AG145" s="14">
        <f t="shared" si="23"/>
        <v>2.0958635186020949E+32</v>
      </c>
      <c r="AH145" s="14">
        <f>AG145/BBMData!R145^2</f>
        <v>1.4241375156969232E-2</v>
      </c>
      <c r="AI145" s="15">
        <f>AE145/BBMData!O145</f>
        <v>-2.0791182802975563E-2</v>
      </c>
      <c r="AK145" s="40">
        <f t="shared" si="28"/>
        <v>-0.23952426469515292</v>
      </c>
      <c r="AL145" s="40">
        <f t="shared" si="29"/>
        <v>-7.2790788386272204E-2</v>
      </c>
      <c r="AM145" s="40">
        <f t="shared" si="30"/>
        <v>-2.0791182802975563E-2</v>
      </c>
    </row>
    <row r="146" spans="1:39" x14ac:dyDescent="0.25">
      <c r="A146" s="14" t="s">
        <v>155</v>
      </c>
      <c r="B146" s="14">
        <v>1181343600</v>
      </c>
      <c r="C146" s="15">
        <f>BBMData!O146</f>
        <v>3.2842942992668979E+17</v>
      </c>
      <c r="D146" s="14">
        <f>'230'!C146*Notes!$C$4*MultiCalib!$C$27</f>
        <v>2.4014647458925232E+17</v>
      </c>
      <c r="E146" s="14">
        <f>'301'!C146*Notes!$C$4*MultiCalib!$D$28</f>
        <v>2.1465500393081476E+16</v>
      </c>
      <c r="F146" s="14">
        <f>'303'!C146*Notes!$C$4*MultiCalib!$E$29</f>
        <v>6.2958028140403512E+16</v>
      </c>
      <c r="G146" s="14">
        <f>'307'!C146*Notes!$C$4*MultiCalib!$F$30</f>
        <v>3.1440663957902756E+16</v>
      </c>
      <c r="H146" s="14">
        <f>'309'!C146*Notes!$C$4*MultiCalib!$G$31</f>
        <v>6.095775825259656E+16</v>
      </c>
      <c r="I146" s="14">
        <f t="shared" si="24"/>
        <v>4.1696842533323661E+17</v>
      </c>
      <c r="J146" s="40">
        <f>I146/BBMData!D146</f>
        <v>6.7361619601492187E-2</v>
      </c>
      <c r="K146" s="14">
        <f t="shared" si="21"/>
        <v>0.93263838039850777</v>
      </c>
      <c r="L146" s="40">
        <f>BBMData!Q146-J146</f>
        <v>-1.4303553377471218E-2</v>
      </c>
      <c r="M146" s="14">
        <f>'230'!C146*Notes!$C$4*MultiCalib!$C$14</f>
        <v>2.4014647458925232E+17</v>
      </c>
      <c r="N146" s="14">
        <f>'301'!C146*Notes!$C$4*MultiCalib!$D$15+'303'!C146*Notes!$C$4*MultiCalib!$D$16</f>
        <v>-1.7405172303636596E+16</v>
      </c>
      <c r="O146" s="14">
        <f>'303'!C146*Notes!$C$4*MultiCalib!$E$16</f>
        <v>6.5712879205504352E+16</v>
      </c>
      <c r="P146" s="14">
        <f>'307'!C146*Notes!$C$4*MultiCalib!$F$17+'309'!C146*Notes!$C$4*MultiCalib!$F$18</f>
        <v>1.7247097083636944E+16</v>
      </c>
      <c r="Q146" s="14">
        <f>'309'!C146*Notes!$C$4*MultiCalib!$G$18</f>
        <v>6.244704104400412E+16</v>
      </c>
      <c r="R146" s="14">
        <f t="shared" si="25"/>
        <v>3.6814831961876109E+17</v>
      </c>
      <c r="S146" s="37">
        <f>R146/BBMData!D146</f>
        <v>5.9474688145195652E-2</v>
      </c>
      <c r="T146" s="14">
        <f t="shared" si="26"/>
        <v>0.94052531185480437</v>
      </c>
      <c r="U146" s="37">
        <f>BBMData!Q146-S146</f>
        <v>-6.4166219211746825E-3</v>
      </c>
      <c r="W146" s="15">
        <f>'230'!C146*Notes!$C$4*MultiCalib!$C$35</f>
        <v>1.7354182230409277E+17</v>
      </c>
      <c r="X146" s="14">
        <f>'301'!C146*Notes!$C$4*MultiCalib!$D$36+'303'!C146*Notes!$C$4*MultiCalib!$D$37</f>
        <v>-2.5080913565880512E+16</v>
      </c>
      <c r="Y146" s="14">
        <f>'303'!C146*Notes!$C$4*MultiCalib!$E$37</f>
        <v>1.0074869361625197E+17</v>
      </c>
      <c r="Z146" s="15">
        <f>'307'!C146*Notes!$C$4*MultiCalib!$F$38+'309'!C146*Notes!$C$4*MultiCalib!$F$39</f>
        <v>3.4654368146503572E+16</v>
      </c>
      <c r="AA146" s="14">
        <f>'309'!C146*Notes!$C$4*MultiCalib!$G$39</f>
        <v>5.276095221436028E+16</v>
      </c>
      <c r="AB146" s="14">
        <f t="shared" si="27"/>
        <v>3.3662492271532806E+17</v>
      </c>
      <c r="AC146" s="15">
        <f>AB146/BBMData!D146</f>
        <v>5.4382055365965763E-2</v>
      </c>
      <c r="AD146" s="14">
        <f t="shared" si="22"/>
        <v>0.94561794463403426</v>
      </c>
      <c r="AE146" s="15">
        <f>BBMData!O146-AB146</f>
        <v>-8195492788638272</v>
      </c>
      <c r="AF146" s="37">
        <f>BBMData!Q146-BLMLossSum!AC146</f>
        <v>-2.9128387964673236E-3</v>
      </c>
      <c r="AG146" s="14">
        <f t="shared" si="23"/>
        <v>6.7166102048621919E+31</v>
      </c>
      <c r="AH146" s="14">
        <f>AG146/BBMData!R146^2</f>
        <v>1.1049005095313369E-2</v>
      </c>
      <c r="AI146" s="15">
        <f>AE146/BBMData!O146</f>
        <v>-2.4953588326319064E-2</v>
      </c>
      <c r="AK146" s="40">
        <f t="shared" si="28"/>
        <v>-0.26958301339289237</v>
      </c>
      <c r="AL146" s="40">
        <f t="shared" si="29"/>
        <v>-0.12093584214099549</v>
      </c>
      <c r="AM146" s="40">
        <f t="shared" si="30"/>
        <v>-2.4953588326319064E-2</v>
      </c>
    </row>
    <row r="147" spans="1:39" x14ac:dyDescent="0.25">
      <c r="A147" s="14" t="s">
        <v>156</v>
      </c>
      <c r="B147" s="14">
        <v>1181948400</v>
      </c>
      <c r="C147" s="15">
        <f>BBMData!O147</f>
        <v>1.6628329483954656E+17</v>
      </c>
      <c r="D147" s="14">
        <f>'230'!C147*Notes!$C$4*MultiCalib!$C$27</f>
        <v>1.3780124255677613E+17</v>
      </c>
      <c r="E147" s="14">
        <f>'301'!C147*Notes!$C$4*MultiCalib!$D$28</f>
        <v>1.2462505108144518E+16</v>
      </c>
      <c r="F147" s="14">
        <f>'303'!C147*Notes!$C$4*MultiCalib!$E$29</f>
        <v>3.7568049134480296E+16</v>
      </c>
      <c r="G147" s="14">
        <f>'307'!C147*Notes!$C$4*MultiCalib!$F$30</f>
        <v>1.71135283726823E+16</v>
      </c>
      <c r="H147" s="14">
        <f>'309'!C147*Notes!$C$4*MultiCalib!$G$31</f>
        <v>4.12042172396602E+16</v>
      </c>
      <c r="I147" s="14">
        <f t="shared" si="24"/>
        <v>2.4614954241174342E+17</v>
      </c>
      <c r="J147" s="40">
        <f>I147/BBMData!D147</f>
        <v>5.9456411210566044E-2</v>
      </c>
      <c r="K147" s="14">
        <f t="shared" si="21"/>
        <v>0.940543588789434</v>
      </c>
      <c r="L147" s="40">
        <f>BBMData!Q147-J147</f>
        <v>-1.9291364147873635E-2</v>
      </c>
      <c r="M147" s="14">
        <f>'230'!C147*Notes!$C$4*MultiCalib!$C$14</f>
        <v>1.3780124255677613E+17</v>
      </c>
      <c r="N147" s="14">
        <f>'301'!C147*Notes!$C$4*MultiCalib!$D$15+'303'!C147*Notes!$C$4*MultiCalib!$D$16</f>
        <v>-1.0897446564386168E+16</v>
      </c>
      <c r="O147" s="14">
        <f>'303'!C147*Notes!$C$4*MultiCalib!$E$16</f>
        <v>3.9211912248189632E+16</v>
      </c>
      <c r="P147" s="14">
        <f>'307'!C147*Notes!$C$4*MultiCalib!$F$17+'309'!C147*Notes!$C$4*MultiCalib!$F$18</f>
        <v>5816014226706332</v>
      </c>
      <c r="Q147" s="14">
        <f>'309'!C147*Notes!$C$4*MultiCalib!$G$18</f>
        <v>4.221089355827024E+16</v>
      </c>
      <c r="R147" s="14">
        <f t="shared" si="25"/>
        <v>2.1414261602555616E+17</v>
      </c>
      <c r="S147" s="37">
        <f>R147/BBMData!D147</f>
        <v>5.1725269571390377E-2</v>
      </c>
      <c r="T147" s="14">
        <f t="shared" si="26"/>
        <v>0.94827473042860966</v>
      </c>
      <c r="U147" s="37">
        <f>BBMData!Q147-S147</f>
        <v>-1.1560222508697968E-2</v>
      </c>
      <c r="W147" s="15">
        <f>'230'!C147*Notes!$C$4*MultiCalib!$C$35</f>
        <v>9.9582052120374976E+16</v>
      </c>
      <c r="X147" s="14">
        <f>'301'!C147*Notes!$C$4*MultiCalib!$D$36+'303'!C147*Notes!$C$4*MultiCalib!$D$37</f>
        <v>-1.5362251346061064E+16</v>
      </c>
      <c r="Y147" s="14">
        <f>'303'!C147*Notes!$C$4*MultiCalib!$E$37</f>
        <v>6.0118335719937568E+16</v>
      </c>
      <c r="Z147" s="15">
        <f>'307'!C147*Notes!$C$4*MultiCalib!$F$38+'309'!C147*Notes!$C$4*MultiCalib!$F$39</f>
        <v>1.5372558265359176E+16</v>
      </c>
      <c r="AA147" s="14">
        <f>'309'!C147*Notes!$C$4*MultiCalib!$G$39</f>
        <v>3.566361032837406E+16</v>
      </c>
      <c r="AB147" s="14">
        <f t="shared" si="27"/>
        <v>1.953743050879847E+17</v>
      </c>
      <c r="AC147" s="15">
        <f>AB147/BBMData!D147</f>
        <v>4.7191861132363455E-2</v>
      </c>
      <c r="AD147" s="14">
        <f t="shared" si="22"/>
        <v>0.9528081388676366</v>
      </c>
      <c r="AE147" s="15">
        <f>BBMData!O147-AB147</f>
        <v>-2.9091010248438144E+16</v>
      </c>
      <c r="AF147" s="37">
        <f>BBMData!Q147-BLMLossSum!AC147</f>
        <v>-9.1616848062201009E-3</v>
      </c>
      <c r="AG147" s="14">
        <f t="shared" si="23"/>
        <v>8.4628687727473307E+32</v>
      </c>
      <c r="AH147" s="14">
        <f>AG147/BBMData!R147^2</f>
        <v>0.31085972187854377</v>
      </c>
      <c r="AI147" s="15">
        <f>AE147/BBMData!O147</f>
        <v>-0.17494848340904737</v>
      </c>
      <c r="AK147" s="40">
        <f t="shared" si="28"/>
        <v>-0.48030229163586768</v>
      </c>
      <c r="AL147" s="40">
        <f t="shared" si="29"/>
        <v>-0.28781797493362749</v>
      </c>
      <c r="AM147" s="40">
        <f t="shared" si="30"/>
        <v>-0.17494848340904737</v>
      </c>
    </row>
    <row r="148" spans="1:39" x14ac:dyDescent="0.25">
      <c r="A148" s="14" t="s">
        <v>157</v>
      </c>
      <c r="B148" s="14">
        <v>1182553200</v>
      </c>
      <c r="C148" s="15">
        <f>BBMData!O148</f>
        <v>497000000000</v>
      </c>
      <c r="D148" s="14">
        <f>'230'!C148*Notes!$C$4*MultiCalib!$C$27</f>
        <v>0</v>
      </c>
      <c r="E148" s="14">
        <f>'301'!C148*Notes!$C$4*MultiCalib!$D$28</f>
        <v>0</v>
      </c>
      <c r="F148" s="14">
        <f>'303'!C148*Notes!$C$4*MultiCalib!$E$29</f>
        <v>0</v>
      </c>
      <c r="G148" s="14">
        <f>'307'!C148*Notes!$C$4*MultiCalib!$F$30</f>
        <v>0</v>
      </c>
      <c r="H148" s="14">
        <f>'309'!C148*Notes!$C$4*MultiCalib!$G$31</f>
        <v>0</v>
      </c>
      <c r="I148" s="14">
        <f t="shared" si="24"/>
        <v>0</v>
      </c>
      <c r="J148" s="40">
        <f>I148/BBMData!D148</f>
        <v>0</v>
      </c>
      <c r="K148" s="14">
        <f t="shared" si="21"/>
        <v>1</v>
      </c>
      <c r="L148" s="40">
        <f>BBMData!Q148-J148</f>
        <v>1</v>
      </c>
      <c r="M148" s="14">
        <f>'230'!C148*Notes!$C$4*MultiCalib!$C$14</f>
        <v>0</v>
      </c>
      <c r="N148" s="14">
        <f>'301'!C148*Notes!$C$4*MultiCalib!$D$15+'303'!C148*Notes!$C$4*MultiCalib!$D$16</f>
        <v>0</v>
      </c>
      <c r="O148" s="14">
        <f>'303'!C148*Notes!$C$4*MultiCalib!$E$16</f>
        <v>0</v>
      </c>
      <c r="P148" s="14">
        <f>'307'!C148*Notes!$C$4*MultiCalib!$F$17+'309'!C148*Notes!$C$4*MultiCalib!$F$18</f>
        <v>0</v>
      </c>
      <c r="Q148" s="14">
        <f>'309'!C148*Notes!$C$4*MultiCalib!$G$18</f>
        <v>0</v>
      </c>
      <c r="R148" s="14">
        <f t="shared" si="25"/>
        <v>0</v>
      </c>
      <c r="S148" s="37">
        <f>R148/BBMData!D148</f>
        <v>0</v>
      </c>
      <c r="T148" s="14">
        <f t="shared" si="26"/>
        <v>1</v>
      </c>
      <c r="U148" s="37">
        <f>BBMData!Q148-S148</f>
        <v>1</v>
      </c>
      <c r="W148" s="15">
        <f>'230'!C148*Notes!$C$4*MultiCalib!$C$35</f>
        <v>0</v>
      </c>
      <c r="X148" s="14">
        <f>'301'!C148*Notes!$C$4*MultiCalib!$D$36+'303'!C148*Notes!$C$4*MultiCalib!$D$37</f>
        <v>0</v>
      </c>
      <c r="Y148" s="14">
        <f>'303'!C148*Notes!$C$4*MultiCalib!$E$37</f>
        <v>0</v>
      </c>
      <c r="Z148" s="15">
        <f>'307'!C148*Notes!$C$4*MultiCalib!$F$38+'309'!C148*Notes!$C$4*MultiCalib!$F$39</f>
        <v>0</v>
      </c>
      <c r="AA148" s="14">
        <f>'309'!C148*Notes!$C$4*MultiCalib!$G$39</f>
        <v>0</v>
      </c>
      <c r="AB148" s="14">
        <f t="shared" si="27"/>
        <v>0</v>
      </c>
      <c r="AC148" s="15">
        <f>AB148/BBMData!D148</f>
        <v>0</v>
      </c>
      <c r="AD148" s="14">
        <f t="shared" si="22"/>
        <v>1</v>
      </c>
      <c r="AE148" s="15"/>
      <c r="AF148" s="37">
        <f>BBMData!Q148-BLMLossSum!AC148</f>
        <v>1</v>
      </c>
      <c r="AI148" s="15">
        <f>AE148/BBMData!O148</f>
        <v>0</v>
      </c>
      <c r="AK148" s="40">
        <f t="shared" si="28"/>
        <v>1</v>
      </c>
      <c r="AL148" s="40">
        <f t="shared" si="29"/>
        <v>1</v>
      </c>
      <c r="AM148" s="40">
        <f t="shared" si="30"/>
        <v>1</v>
      </c>
    </row>
    <row r="149" spans="1:39" x14ac:dyDescent="0.25">
      <c r="A149" s="14" t="s">
        <v>158</v>
      </c>
      <c r="B149" s="14">
        <v>1183158000</v>
      </c>
      <c r="C149" s="15">
        <f>BBMData!O149</f>
        <v>982000000000</v>
      </c>
      <c r="D149" s="14">
        <f>'230'!C149*Notes!$C$4*MultiCalib!$C$27</f>
        <v>0</v>
      </c>
      <c r="E149" s="14">
        <f>'301'!C149*Notes!$C$4*MultiCalib!$D$28</f>
        <v>0</v>
      </c>
      <c r="F149" s="14">
        <f>'303'!C149*Notes!$C$4*MultiCalib!$E$29</f>
        <v>0</v>
      </c>
      <c r="G149" s="14">
        <f>'307'!C149*Notes!$C$4*MultiCalib!$F$30</f>
        <v>0</v>
      </c>
      <c r="H149" s="14">
        <f>'309'!C149*Notes!$C$4*MultiCalib!$G$31</f>
        <v>0</v>
      </c>
      <c r="I149" s="14">
        <f t="shared" si="24"/>
        <v>0</v>
      </c>
      <c r="J149" s="40">
        <f>I149/BBMData!D149</f>
        <v>0</v>
      </c>
      <c r="K149" s="14">
        <f t="shared" si="21"/>
        <v>1</v>
      </c>
      <c r="L149" s="40">
        <f>BBMData!Q149-J149</f>
        <v>1</v>
      </c>
      <c r="M149" s="14">
        <f>'230'!C149*Notes!$C$4*MultiCalib!$C$14</f>
        <v>0</v>
      </c>
      <c r="N149" s="14">
        <f>'301'!C149*Notes!$C$4*MultiCalib!$D$15+'303'!C149*Notes!$C$4*MultiCalib!$D$16</f>
        <v>0</v>
      </c>
      <c r="O149" s="14">
        <f>'303'!C149*Notes!$C$4*MultiCalib!$E$16</f>
        <v>0</v>
      </c>
      <c r="P149" s="14">
        <f>'307'!C149*Notes!$C$4*MultiCalib!$F$17+'309'!C149*Notes!$C$4*MultiCalib!$F$18</f>
        <v>0</v>
      </c>
      <c r="Q149" s="14">
        <f>'309'!C149*Notes!$C$4*MultiCalib!$G$18</f>
        <v>0</v>
      </c>
      <c r="R149" s="14">
        <f t="shared" si="25"/>
        <v>0</v>
      </c>
      <c r="S149" s="37">
        <f>R149/BBMData!D149</f>
        <v>0</v>
      </c>
      <c r="T149" s="14">
        <f t="shared" si="26"/>
        <v>1</v>
      </c>
      <c r="U149" s="37">
        <f>BBMData!Q149-S149</f>
        <v>1</v>
      </c>
      <c r="W149" s="15">
        <f>'230'!C149*Notes!$C$4*MultiCalib!$C$35</f>
        <v>0</v>
      </c>
      <c r="X149" s="14">
        <f>'301'!C149*Notes!$C$4*MultiCalib!$D$36+'303'!C149*Notes!$C$4*MultiCalib!$D$37</f>
        <v>0</v>
      </c>
      <c r="Y149" s="14">
        <f>'303'!C149*Notes!$C$4*MultiCalib!$E$37</f>
        <v>0</v>
      </c>
      <c r="Z149" s="15">
        <f>'307'!C149*Notes!$C$4*MultiCalib!$F$38+'309'!C149*Notes!$C$4*MultiCalib!$F$39</f>
        <v>0</v>
      </c>
      <c r="AA149" s="14">
        <f>'309'!C149*Notes!$C$4*MultiCalib!$G$39</f>
        <v>0</v>
      </c>
      <c r="AB149" s="14">
        <f t="shared" si="27"/>
        <v>0</v>
      </c>
      <c r="AC149" s="15">
        <f>AB149/BBMData!D149</f>
        <v>0</v>
      </c>
      <c r="AD149" s="14">
        <f t="shared" si="22"/>
        <v>1</v>
      </c>
      <c r="AE149" s="15"/>
      <c r="AF149" s="37">
        <f>BBMData!Q149-BLMLossSum!AC149</f>
        <v>1</v>
      </c>
      <c r="AI149" s="15">
        <f>AE149/BBMData!O149</f>
        <v>0</v>
      </c>
      <c r="AK149" s="40">
        <f t="shared" si="28"/>
        <v>1</v>
      </c>
      <c r="AL149" s="40">
        <f t="shared" si="29"/>
        <v>1</v>
      </c>
      <c r="AM149" s="40">
        <f t="shared" si="30"/>
        <v>1</v>
      </c>
    </row>
    <row r="150" spans="1:39" x14ac:dyDescent="0.25">
      <c r="A150" s="14" t="s">
        <v>159</v>
      </c>
      <c r="B150" s="14">
        <v>1183762800</v>
      </c>
      <c r="C150" s="15">
        <f>BBMData!O150</f>
        <v>0</v>
      </c>
      <c r="D150" s="14">
        <f>'230'!C150*Notes!$C$4*MultiCalib!$C$27</f>
        <v>0</v>
      </c>
      <c r="E150" s="14">
        <f>'301'!C150*Notes!$C$4*MultiCalib!$D$28</f>
        <v>0</v>
      </c>
      <c r="F150" s="14">
        <f>'303'!C150*Notes!$C$4*MultiCalib!$E$29</f>
        <v>0</v>
      </c>
      <c r="G150" s="14">
        <f>'307'!C150*Notes!$C$4*MultiCalib!$F$30</f>
        <v>0</v>
      </c>
      <c r="H150" s="14">
        <f>'309'!C150*Notes!$C$4*MultiCalib!$G$31</f>
        <v>0</v>
      </c>
      <c r="I150" s="14">
        <f t="shared" si="24"/>
        <v>0</v>
      </c>
      <c r="J150" s="40" t="e">
        <f>I150/BBMData!D150</f>
        <v>#DIV/0!</v>
      </c>
      <c r="K150" s="14" t="e">
        <f t="shared" si="21"/>
        <v>#DIV/0!</v>
      </c>
      <c r="L150" s="40" t="e">
        <f>BBMData!Q150-J150</f>
        <v>#DIV/0!</v>
      </c>
      <c r="M150" s="14">
        <f>'230'!C150*Notes!$C$4*MultiCalib!$C$14</f>
        <v>0</v>
      </c>
      <c r="N150" s="14">
        <f>'301'!C150*Notes!$C$4*MultiCalib!$D$15+'303'!C150*Notes!$C$4*MultiCalib!$D$16</f>
        <v>0</v>
      </c>
      <c r="O150" s="14">
        <f>'303'!C150*Notes!$C$4*MultiCalib!$E$16</f>
        <v>0</v>
      </c>
      <c r="P150" s="14">
        <f>'307'!C150*Notes!$C$4*MultiCalib!$F$17+'309'!C150*Notes!$C$4*MultiCalib!$F$18</f>
        <v>0</v>
      </c>
      <c r="Q150" s="14">
        <f>'309'!C150*Notes!$C$4*MultiCalib!$G$18</f>
        <v>0</v>
      </c>
      <c r="R150" s="14">
        <f t="shared" si="25"/>
        <v>0</v>
      </c>
      <c r="S150" s="37" t="e">
        <f>R150/BBMData!D150</f>
        <v>#DIV/0!</v>
      </c>
      <c r="T150" s="14" t="e">
        <f t="shared" si="26"/>
        <v>#DIV/0!</v>
      </c>
      <c r="U150" s="37" t="e">
        <f>BBMData!Q150-S150</f>
        <v>#DIV/0!</v>
      </c>
      <c r="W150" s="15">
        <f>'230'!C150*Notes!$C$4*MultiCalib!$C$35</f>
        <v>0</v>
      </c>
      <c r="X150" s="14">
        <f>'301'!C150*Notes!$C$4*MultiCalib!$D$36+'303'!C150*Notes!$C$4*MultiCalib!$D$37</f>
        <v>0</v>
      </c>
      <c r="Y150" s="14">
        <f>'303'!C150*Notes!$C$4*MultiCalib!$E$37</f>
        <v>0</v>
      </c>
      <c r="Z150" s="15">
        <f>'307'!C150*Notes!$C$4*MultiCalib!$F$38+'309'!C150*Notes!$C$4*MultiCalib!$F$39</f>
        <v>0</v>
      </c>
      <c r="AA150" s="14">
        <f>'309'!C150*Notes!$C$4*MultiCalib!$G$39</f>
        <v>0</v>
      </c>
      <c r="AB150" s="14">
        <f t="shared" si="27"/>
        <v>0</v>
      </c>
      <c r="AC150" s="15" t="e">
        <f>AB150/BBMData!D150</f>
        <v>#DIV/0!</v>
      </c>
      <c r="AD150" s="14" t="e">
        <f t="shared" si="22"/>
        <v>#DIV/0!</v>
      </c>
      <c r="AE150" s="15"/>
      <c r="AF150" s="37" t="e">
        <f>BBMData!Q150-BLMLossSum!AC150</f>
        <v>#DIV/0!</v>
      </c>
      <c r="AI150" s="15" t="e">
        <f>AE150/BBMData!O150</f>
        <v>#DIV/0!</v>
      </c>
      <c r="AK150" s="40" t="e">
        <f t="shared" si="28"/>
        <v>#DIV/0!</v>
      </c>
      <c r="AL150" s="40" t="e">
        <f t="shared" si="29"/>
        <v>#DIV/0!</v>
      </c>
      <c r="AM150" s="40" t="e">
        <f t="shared" si="30"/>
        <v>#DIV/0!</v>
      </c>
    </row>
    <row r="151" spans="1:39" x14ac:dyDescent="0.25">
      <c r="A151" s="14" t="s">
        <v>160</v>
      </c>
      <c r="B151" s="14">
        <v>1184367600</v>
      </c>
      <c r="C151" s="15">
        <f>BBMData!O151</f>
        <v>0</v>
      </c>
      <c r="D151" s="14">
        <f>'230'!C151*Notes!$C$4*MultiCalib!$C$27</f>
        <v>0</v>
      </c>
      <c r="E151" s="14">
        <f>'301'!C151*Notes!$C$4*MultiCalib!$D$28</f>
        <v>0</v>
      </c>
      <c r="F151" s="14">
        <f>'303'!C151*Notes!$C$4*MultiCalib!$E$29</f>
        <v>0</v>
      </c>
      <c r="G151" s="14">
        <f>'307'!C151*Notes!$C$4*MultiCalib!$F$30</f>
        <v>0</v>
      </c>
      <c r="H151" s="14">
        <f>'309'!C151*Notes!$C$4*MultiCalib!$G$31</f>
        <v>0</v>
      </c>
      <c r="I151" s="14">
        <f t="shared" si="24"/>
        <v>0</v>
      </c>
      <c r="J151" s="40" t="e">
        <f>I151/BBMData!D151</f>
        <v>#DIV/0!</v>
      </c>
      <c r="K151" s="14" t="e">
        <f t="shared" si="21"/>
        <v>#DIV/0!</v>
      </c>
      <c r="L151" s="40" t="e">
        <f>BBMData!Q151-J151</f>
        <v>#DIV/0!</v>
      </c>
      <c r="M151" s="14">
        <f>'230'!C151*Notes!$C$4*MultiCalib!$C$14</f>
        <v>0</v>
      </c>
      <c r="N151" s="14">
        <f>'301'!C151*Notes!$C$4*MultiCalib!$D$15+'303'!C151*Notes!$C$4*MultiCalib!$D$16</f>
        <v>0</v>
      </c>
      <c r="O151" s="14">
        <f>'303'!C151*Notes!$C$4*MultiCalib!$E$16</f>
        <v>0</v>
      </c>
      <c r="P151" s="14">
        <f>'307'!C151*Notes!$C$4*MultiCalib!$F$17+'309'!C151*Notes!$C$4*MultiCalib!$F$18</f>
        <v>0</v>
      </c>
      <c r="Q151" s="14">
        <f>'309'!C151*Notes!$C$4*MultiCalib!$G$18</f>
        <v>0</v>
      </c>
      <c r="R151" s="14">
        <f t="shared" si="25"/>
        <v>0</v>
      </c>
      <c r="S151" s="37" t="e">
        <f>R151/BBMData!D151</f>
        <v>#DIV/0!</v>
      </c>
      <c r="T151" s="14" t="e">
        <f t="shared" si="26"/>
        <v>#DIV/0!</v>
      </c>
      <c r="U151" s="37" t="e">
        <f>BBMData!Q151-S151</f>
        <v>#DIV/0!</v>
      </c>
      <c r="W151" s="15">
        <f>'230'!C151*Notes!$C$4*MultiCalib!$C$35</f>
        <v>0</v>
      </c>
      <c r="X151" s="14">
        <f>'301'!C151*Notes!$C$4*MultiCalib!$D$36+'303'!C151*Notes!$C$4*MultiCalib!$D$37</f>
        <v>0</v>
      </c>
      <c r="Y151" s="14">
        <f>'303'!C151*Notes!$C$4*MultiCalib!$E$37</f>
        <v>0</v>
      </c>
      <c r="Z151" s="15">
        <f>'307'!C151*Notes!$C$4*MultiCalib!$F$38+'309'!C151*Notes!$C$4*MultiCalib!$F$39</f>
        <v>0</v>
      </c>
      <c r="AA151" s="14">
        <f>'309'!C151*Notes!$C$4*MultiCalib!$G$39</f>
        <v>0</v>
      </c>
      <c r="AB151" s="14">
        <f t="shared" si="27"/>
        <v>0</v>
      </c>
      <c r="AC151" s="15" t="e">
        <f>AB151/BBMData!D151</f>
        <v>#DIV/0!</v>
      </c>
      <c r="AD151" s="14" t="e">
        <f t="shared" si="22"/>
        <v>#DIV/0!</v>
      </c>
      <c r="AE151" s="15"/>
      <c r="AF151" s="37" t="e">
        <f>BBMData!Q151-BLMLossSum!AC151</f>
        <v>#DIV/0!</v>
      </c>
      <c r="AI151" s="15" t="e">
        <f>AE151/BBMData!O151</f>
        <v>#DIV/0!</v>
      </c>
      <c r="AK151" s="40" t="e">
        <f t="shared" si="28"/>
        <v>#DIV/0!</v>
      </c>
      <c r="AL151" s="40" t="e">
        <f t="shared" si="29"/>
        <v>#DIV/0!</v>
      </c>
      <c r="AM151" s="40" t="e">
        <f t="shared" si="30"/>
        <v>#DIV/0!</v>
      </c>
    </row>
    <row r="152" spans="1:39" x14ac:dyDescent="0.25">
      <c r="A152" s="14" t="s">
        <v>161</v>
      </c>
      <c r="B152" s="14">
        <v>1184972400</v>
      </c>
      <c r="C152" s="15">
        <f>BBMData!O152</f>
        <v>0</v>
      </c>
      <c r="D152" s="14">
        <f>'230'!C152*Notes!$C$4*MultiCalib!$C$27</f>
        <v>0</v>
      </c>
      <c r="E152" s="14">
        <f>'301'!C152*Notes!$C$4*MultiCalib!$D$28</f>
        <v>0</v>
      </c>
      <c r="F152" s="14">
        <f>'303'!C152*Notes!$C$4*MultiCalib!$E$29</f>
        <v>0</v>
      </c>
      <c r="G152" s="14">
        <f>'307'!C152*Notes!$C$4*MultiCalib!$F$30</f>
        <v>0</v>
      </c>
      <c r="H152" s="14">
        <f>'309'!C152*Notes!$C$4*MultiCalib!$G$31</f>
        <v>0</v>
      </c>
      <c r="I152" s="14">
        <f t="shared" si="24"/>
        <v>0</v>
      </c>
      <c r="J152" s="40" t="e">
        <f>I152/BBMData!D152</f>
        <v>#DIV/0!</v>
      </c>
      <c r="K152" s="14" t="e">
        <f t="shared" si="21"/>
        <v>#DIV/0!</v>
      </c>
      <c r="L152" s="40" t="e">
        <f>BBMData!Q152-J152</f>
        <v>#DIV/0!</v>
      </c>
      <c r="M152" s="14">
        <f>'230'!C152*Notes!$C$4*MultiCalib!$C$14</f>
        <v>0</v>
      </c>
      <c r="N152" s="14">
        <f>'301'!C152*Notes!$C$4*MultiCalib!$D$15+'303'!C152*Notes!$C$4*MultiCalib!$D$16</f>
        <v>0</v>
      </c>
      <c r="O152" s="14">
        <f>'303'!C152*Notes!$C$4*MultiCalib!$E$16</f>
        <v>0</v>
      </c>
      <c r="P152" s="14">
        <f>'307'!C152*Notes!$C$4*MultiCalib!$F$17+'309'!C152*Notes!$C$4*MultiCalib!$F$18</f>
        <v>0</v>
      </c>
      <c r="Q152" s="14">
        <f>'309'!C152*Notes!$C$4*MultiCalib!$G$18</f>
        <v>0</v>
      </c>
      <c r="R152" s="14">
        <f t="shared" si="25"/>
        <v>0</v>
      </c>
      <c r="S152" s="37" t="e">
        <f>R152/BBMData!D152</f>
        <v>#DIV/0!</v>
      </c>
      <c r="T152" s="14" t="e">
        <f t="shared" si="26"/>
        <v>#DIV/0!</v>
      </c>
      <c r="U152" s="37" t="e">
        <f>BBMData!Q152-S152</f>
        <v>#DIV/0!</v>
      </c>
      <c r="W152" s="15">
        <f>'230'!C152*Notes!$C$4*MultiCalib!$C$35</f>
        <v>0</v>
      </c>
      <c r="X152" s="14">
        <f>'301'!C152*Notes!$C$4*MultiCalib!$D$36+'303'!C152*Notes!$C$4*MultiCalib!$D$37</f>
        <v>0</v>
      </c>
      <c r="Y152" s="14">
        <f>'303'!C152*Notes!$C$4*MultiCalib!$E$37</f>
        <v>0</v>
      </c>
      <c r="Z152" s="15">
        <f>'307'!C152*Notes!$C$4*MultiCalib!$F$38+'309'!C152*Notes!$C$4*MultiCalib!$F$39</f>
        <v>0</v>
      </c>
      <c r="AA152" s="14">
        <f>'309'!C152*Notes!$C$4*MultiCalib!$G$39</f>
        <v>0</v>
      </c>
      <c r="AB152" s="14">
        <f t="shared" si="27"/>
        <v>0</v>
      </c>
      <c r="AC152" s="15" t="e">
        <f>AB152/BBMData!D152</f>
        <v>#DIV/0!</v>
      </c>
      <c r="AD152" s="14" t="e">
        <f t="shared" si="22"/>
        <v>#DIV/0!</v>
      </c>
      <c r="AE152" s="15"/>
      <c r="AF152" s="37" t="e">
        <f>BBMData!Q152-BLMLossSum!AC152</f>
        <v>#DIV/0!</v>
      </c>
      <c r="AI152" s="15" t="e">
        <f>AE152/BBMData!O152</f>
        <v>#DIV/0!</v>
      </c>
      <c r="AK152" s="40" t="e">
        <f t="shared" si="28"/>
        <v>#DIV/0!</v>
      </c>
      <c r="AL152" s="40" t="e">
        <f t="shared" si="29"/>
        <v>#DIV/0!</v>
      </c>
      <c r="AM152" s="40" t="e">
        <f t="shared" si="30"/>
        <v>#DIV/0!</v>
      </c>
    </row>
    <row r="153" spans="1:39" x14ac:dyDescent="0.25">
      <c r="A153" s="14" t="s">
        <v>162</v>
      </c>
      <c r="B153" s="14">
        <v>1185577200</v>
      </c>
      <c r="C153" s="15">
        <f>BBMData!O153</f>
        <v>0</v>
      </c>
      <c r="D153" s="14">
        <f>'230'!C153*Notes!$C$4*MultiCalib!$C$27</f>
        <v>0</v>
      </c>
      <c r="E153" s="14">
        <f>'301'!C153*Notes!$C$4*MultiCalib!$D$28</f>
        <v>0</v>
      </c>
      <c r="F153" s="14">
        <f>'303'!C153*Notes!$C$4*MultiCalib!$E$29</f>
        <v>0</v>
      </c>
      <c r="G153" s="14">
        <f>'307'!C153*Notes!$C$4*MultiCalib!$F$30</f>
        <v>0</v>
      </c>
      <c r="H153" s="14">
        <f>'309'!C153*Notes!$C$4*MultiCalib!$G$31</f>
        <v>0</v>
      </c>
      <c r="I153" s="14">
        <f t="shared" si="24"/>
        <v>0</v>
      </c>
      <c r="J153" s="40" t="e">
        <f>I153/BBMData!D153</f>
        <v>#DIV/0!</v>
      </c>
      <c r="K153" s="14" t="e">
        <f t="shared" si="21"/>
        <v>#DIV/0!</v>
      </c>
      <c r="L153" s="40" t="e">
        <f>BBMData!Q153-J153</f>
        <v>#DIV/0!</v>
      </c>
      <c r="M153" s="14">
        <f>'230'!C153*Notes!$C$4*MultiCalib!$C$14</f>
        <v>0</v>
      </c>
      <c r="N153" s="14">
        <f>'301'!C153*Notes!$C$4*MultiCalib!$D$15+'303'!C153*Notes!$C$4*MultiCalib!$D$16</f>
        <v>0</v>
      </c>
      <c r="O153" s="14">
        <f>'303'!C153*Notes!$C$4*MultiCalib!$E$16</f>
        <v>0</v>
      </c>
      <c r="P153" s="14">
        <f>'307'!C153*Notes!$C$4*MultiCalib!$F$17+'309'!C153*Notes!$C$4*MultiCalib!$F$18</f>
        <v>0</v>
      </c>
      <c r="Q153" s="14">
        <f>'309'!C153*Notes!$C$4*MultiCalib!$G$18</f>
        <v>0</v>
      </c>
      <c r="R153" s="14">
        <f t="shared" si="25"/>
        <v>0</v>
      </c>
      <c r="S153" s="37" t="e">
        <f>R153/BBMData!D153</f>
        <v>#DIV/0!</v>
      </c>
      <c r="T153" s="14" t="e">
        <f t="shared" si="26"/>
        <v>#DIV/0!</v>
      </c>
      <c r="U153" s="37" t="e">
        <f>BBMData!Q153-S153</f>
        <v>#DIV/0!</v>
      </c>
      <c r="W153" s="15">
        <f>'230'!C153*Notes!$C$4*MultiCalib!$C$35</f>
        <v>0</v>
      </c>
      <c r="X153" s="14">
        <f>'301'!C153*Notes!$C$4*MultiCalib!$D$36+'303'!C153*Notes!$C$4*MultiCalib!$D$37</f>
        <v>0</v>
      </c>
      <c r="Y153" s="14">
        <f>'303'!C153*Notes!$C$4*MultiCalib!$E$37</f>
        <v>0</v>
      </c>
      <c r="Z153" s="15">
        <f>'307'!C153*Notes!$C$4*MultiCalib!$F$38+'309'!C153*Notes!$C$4*MultiCalib!$F$39</f>
        <v>0</v>
      </c>
      <c r="AA153" s="14">
        <f>'309'!C153*Notes!$C$4*MultiCalib!$G$39</f>
        <v>0</v>
      </c>
      <c r="AB153" s="14">
        <f t="shared" si="27"/>
        <v>0</v>
      </c>
      <c r="AC153" s="15" t="e">
        <f>AB153/BBMData!D153</f>
        <v>#DIV/0!</v>
      </c>
      <c r="AD153" s="14" t="e">
        <f t="shared" si="22"/>
        <v>#DIV/0!</v>
      </c>
      <c r="AE153" s="15"/>
      <c r="AF153" s="37" t="e">
        <f>BBMData!Q153-BLMLossSum!AC153</f>
        <v>#DIV/0!</v>
      </c>
      <c r="AI153" s="15" t="e">
        <f>AE153/BBMData!O153</f>
        <v>#DIV/0!</v>
      </c>
      <c r="AK153" s="40" t="e">
        <f t="shared" si="28"/>
        <v>#DIV/0!</v>
      </c>
      <c r="AL153" s="40" t="e">
        <f t="shared" si="29"/>
        <v>#DIV/0!</v>
      </c>
      <c r="AM153" s="40" t="e">
        <f t="shared" si="30"/>
        <v>#DIV/0!</v>
      </c>
    </row>
    <row r="154" spans="1:39" x14ac:dyDescent="0.25">
      <c r="A154" s="14" t="s">
        <v>163</v>
      </c>
      <c r="B154" s="14">
        <v>1186182000</v>
      </c>
      <c r="C154" s="15">
        <f>BBMData!O154</f>
        <v>0</v>
      </c>
      <c r="D154" s="14">
        <f>'230'!C154*Notes!$C$4*MultiCalib!$C$27</f>
        <v>0</v>
      </c>
      <c r="E154" s="14">
        <f>'301'!C154*Notes!$C$4*MultiCalib!$D$28</f>
        <v>0</v>
      </c>
      <c r="F154" s="14">
        <f>'303'!C154*Notes!$C$4*MultiCalib!$E$29</f>
        <v>0</v>
      </c>
      <c r="G154" s="14">
        <f>'307'!C154*Notes!$C$4*MultiCalib!$F$30</f>
        <v>0</v>
      </c>
      <c r="H154" s="14">
        <f>'309'!C154*Notes!$C$4*MultiCalib!$G$31</f>
        <v>0</v>
      </c>
      <c r="I154" s="14">
        <f t="shared" si="24"/>
        <v>0</v>
      </c>
      <c r="J154" s="40" t="e">
        <f>I154/BBMData!D154</f>
        <v>#DIV/0!</v>
      </c>
      <c r="K154" s="14" t="e">
        <f t="shared" si="21"/>
        <v>#DIV/0!</v>
      </c>
      <c r="L154" s="40" t="e">
        <f>BBMData!Q154-J154</f>
        <v>#DIV/0!</v>
      </c>
      <c r="M154" s="14">
        <f>'230'!C154*Notes!$C$4*MultiCalib!$C$14</f>
        <v>0</v>
      </c>
      <c r="N154" s="14">
        <f>'301'!C154*Notes!$C$4*MultiCalib!$D$15+'303'!C154*Notes!$C$4*MultiCalib!$D$16</f>
        <v>0</v>
      </c>
      <c r="O154" s="14">
        <f>'303'!C154*Notes!$C$4*MultiCalib!$E$16</f>
        <v>0</v>
      </c>
      <c r="P154" s="14">
        <f>'307'!C154*Notes!$C$4*MultiCalib!$F$17+'309'!C154*Notes!$C$4*MultiCalib!$F$18</f>
        <v>0</v>
      </c>
      <c r="Q154" s="14">
        <f>'309'!C154*Notes!$C$4*MultiCalib!$G$18</f>
        <v>0</v>
      </c>
      <c r="R154" s="14">
        <f t="shared" si="25"/>
        <v>0</v>
      </c>
      <c r="S154" s="37" t="e">
        <f>R154/BBMData!D154</f>
        <v>#DIV/0!</v>
      </c>
      <c r="T154" s="14" t="e">
        <f t="shared" si="26"/>
        <v>#DIV/0!</v>
      </c>
      <c r="U154" s="37" t="e">
        <f>BBMData!Q154-S154</f>
        <v>#DIV/0!</v>
      </c>
      <c r="W154" s="15">
        <f>'230'!C154*Notes!$C$4*MultiCalib!$C$35</f>
        <v>0</v>
      </c>
      <c r="X154" s="14">
        <f>'301'!C154*Notes!$C$4*MultiCalib!$D$36+'303'!C154*Notes!$C$4*MultiCalib!$D$37</f>
        <v>0</v>
      </c>
      <c r="Y154" s="14">
        <f>'303'!C154*Notes!$C$4*MultiCalib!$E$37</f>
        <v>0</v>
      </c>
      <c r="Z154" s="15">
        <f>'307'!C154*Notes!$C$4*MultiCalib!$F$38+'309'!C154*Notes!$C$4*MultiCalib!$F$39</f>
        <v>0</v>
      </c>
      <c r="AA154" s="14">
        <f>'309'!C154*Notes!$C$4*MultiCalib!$G$39</f>
        <v>0</v>
      </c>
      <c r="AB154" s="14">
        <f t="shared" si="27"/>
        <v>0</v>
      </c>
      <c r="AC154" s="15" t="e">
        <f>AB154/BBMData!D154</f>
        <v>#DIV/0!</v>
      </c>
      <c r="AD154" s="14" t="e">
        <f t="shared" si="22"/>
        <v>#DIV/0!</v>
      </c>
      <c r="AE154" s="15"/>
      <c r="AF154" s="37" t="e">
        <f>BBMData!Q154-BLMLossSum!AC154</f>
        <v>#DIV/0!</v>
      </c>
      <c r="AI154" s="15" t="e">
        <f>AE154/BBMData!O154</f>
        <v>#DIV/0!</v>
      </c>
      <c r="AK154" s="40" t="e">
        <f t="shared" si="28"/>
        <v>#DIV/0!</v>
      </c>
      <c r="AL154" s="40" t="e">
        <f t="shared" si="29"/>
        <v>#DIV/0!</v>
      </c>
      <c r="AM154" s="40" t="e">
        <f t="shared" si="30"/>
        <v>#DIV/0!</v>
      </c>
    </row>
    <row r="155" spans="1:39" x14ac:dyDescent="0.25">
      <c r="A155" s="14" t="s">
        <v>164</v>
      </c>
      <c r="B155" s="14">
        <v>1186786800</v>
      </c>
      <c r="C155" s="15">
        <f>BBMData!O155</f>
        <v>0</v>
      </c>
      <c r="D155" s="14">
        <f>'230'!C155*Notes!$C$4*MultiCalib!$C$27</f>
        <v>0</v>
      </c>
      <c r="E155" s="14">
        <f>'301'!C155*Notes!$C$4*MultiCalib!$D$28</f>
        <v>0</v>
      </c>
      <c r="F155" s="14">
        <f>'303'!C155*Notes!$C$4*MultiCalib!$E$29</f>
        <v>0</v>
      </c>
      <c r="G155" s="14">
        <f>'307'!C155*Notes!$C$4*MultiCalib!$F$30</f>
        <v>0</v>
      </c>
      <c r="H155" s="14">
        <f>'309'!C155*Notes!$C$4*MultiCalib!$G$31</f>
        <v>0</v>
      </c>
      <c r="I155" s="14">
        <f t="shared" si="24"/>
        <v>0</v>
      </c>
      <c r="J155" s="40" t="e">
        <f>I155/BBMData!D155</f>
        <v>#DIV/0!</v>
      </c>
      <c r="K155" s="14" t="e">
        <f t="shared" si="21"/>
        <v>#DIV/0!</v>
      </c>
      <c r="L155" s="40" t="e">
        <f>BBMData!Q155-J155</f>
        <v>#DIV/0!</v>
      </c>
      <c r="M155" s="14">
        <f>'230'!C155*Notes!$C$4*MultiCalib!$C$14</f>
        <v>0</v>
      </c>
      <c r="N155" s="14">
        <f>'301'!C155*Notes!$C$4*MultiCalib!$D$15+'303'!C155*Notes!$C$4*MultiCalib!$D$16</f>
        <v>0</v>
      </c>
      <c r="O155" s="14">
        <f>'303'!C155*Notes!$C$4*MultiCalib!$E$16</f>
        <v>0</v>
      </c>
      <c r="P155" s="14">
        <f>'307'!C155*Notes!$C$4*MultiCalib!$F$17+'309'!C155*Notes!$C$4*MultiCalib!$F$18</f>
        <v>0</v>
      </c>
      <c r="Q155" s="14">
        <f>'309'!C155*Notes!$C$4*MultiCalib!$G$18</f>
        <v>0</v>
      </c>
      <c r="R155" s="14">
        <f t="shared" si="25"/>
        <v>0</v>
      </c>
      <c r="S155" s="37" t="e">
        <f>R155/BBMData!D155</f>
        <v>#DIV/0!</v>
      </c>
      <c r="T155" s="14" t="e">
        <f t="shared" si="26"/>
        <v>#DIV/0!</v>
      </c>
      <c r="U155" s="37" t="e">
        <f>BBMData!Q155-S155</f>
        <v>#DIV/0!</v>
      </c>
      <c r="W155" s="15">
        <f>'230'!C155*Notes!$C$4*MultiCalib!$C$35</f>
        <v>0</v>
      </c>
      <c r="X155" s="14">
        <f>'301'!C155*Notes!$C$4*MultiCalib!$D$36+'303'!C155*Notes!$C$4*MultiCalib!$D$37</f>
        <v>0</v>
      </c>
      <c r="Y155" s="14">
        <f>'303'!C155*Notes!$C$4*MultiCalib!$E$37</f>
        <v>0</v>
      </c>
      <c r="Z155" s="15">
        <f>'307'!C155*Notes!$C$4*MultiCalib!$F$38+'309'!C155*Notes!$C$4*MultiCalib!$F$39</f>
        <v>0</v>
      </c>
      <c r="AA155" s="14">
        <f>'309'!C155*Notes!$C$4*MultiCalib!$G$39</f>
        <v>0</v>
      </c>
      <c r="AB155" s="14">
        <f t="shared" si="27"/>
        <v>0</v>
      </c>
      <c r="AC155" s="15" t="e">
        <f>AB155/BBMData!D155</f>
        <v>#DIV/0!</v>
      </c>
      <c r="AD155" s="14" t="e">
        <f t="shared" si="22"/>
        <v>#DIV/0!</v>
      </c>
      <c r="AE155" s="15"/>
      <c r="AF155" s="37" t="e">
        <f>BBMData!Q155-BLMLossSum!AC155</f>
        <v>#DIV/0!</v>
      </c>
      <c r="AI155" s="15" t="e">
        <f>AE155/BBMData!O155</f>
        <v>#DIV/0!</v>
      </c>
      <c r="AK155" s="40" t="e">
        <f t="shared" si="28"/>
        <v>#DIV/0!</v>
      </c>
      <c r="AL155" s="40" t="e">
        <f t="shared" si="29"/>
        <v>#DIV/0!</v>
      </c>
      <c r="AM155" s="40" t="e">
        <f t="shared" si="30"/>
        <v>#DIV/0!</v>
      </c>
    </row>
    <row r="156" spans="1:39" x14ac:dyDescent="0.25">
      <c r="A156" s="14" t="s">
        <v>165</v>
      </c>
      <c r="B156" s="14">
        <v>1187391600</v>
      </c>
      <c r="C156" s="15">
        <f>BBMData!O156</f>
        <v>1660000000000</v>
      </c>
      <c r="D156" s="14">
        <f>'230'!C156*Notes!$C$4*MultiCalib!$C$27</f>
        <v>0</v>
      </c>
      <c r="E156" s="14">
        <f>'301'!C156*Notes!$C$4*MultiCalib!$D$28</f>
        <v>0</v>
      </c>
      <c r="F156" s="14">
        <f>'303'!C156*Notes!$C$4*MultiCalib!$E$29</f>
        <v>0</v>
      </c>
      <c r="G156" s="14">
        <f>'307'!C156*Notes!$C$4*MultiCalib!$F$30</f>
        <v>0</v>
      </c>
      <c r="H156" s="14">
        <f>'309'!C156*Notes!$C$4*MultiCalib!$G$31</f>
        <v>0</v>
      </c>
      <c r="I156" s="14">
        <f t="shared" si="24"/>
        <v>0</v>
      </c>
      <c r="J156" s="40">
        <f>I156/BBMData!D156</f>
        <v>0</v>
      </c>
      <c r="K156" s="14">
        <f t="shared" si="21"/>
        <v>1</v>
      </c>
      <c r="L156" s="40">
        <f>BBMData!Q156-J156</f>
        <v>1</v>
      </c>
      <c r="M156" s="14">
        <f>'230'!C156*Notes!$C$4*MultiCalib!$C$14</f>
        <v>0</v>
      </c>
      <c r="N156" s="14">
        <f>'301'!C156*Notes!$C$4*MultiCalib!$D$15+'303'!C156*Notes!$C$4*MultiCalib!$D$16</f>
        <v>0</v>
      </c>
      <c r="O156" s="14">
        <f>'303'!C156*Notes!$C$4*MultiCalib!$E$16</f>
        <v>0</v>
      </c>
      <c r="P156" s="14">
        <f>'307'!C156*Notes!$C$4*MultiCalib!$F$17+'309'!C156*Notes!$C$4*MultiCalib!$F$18</f>
        <v>0</v>
      </c>
      <c r="Q156" s="14">
        <f>'309'!C156*Notes!$C$4*MultiCalib!$G$18</f>
        <v>0</v>
      </c>
      <c r="R156" s="14">
        <f t="shared" si="25"/>
        <v>0</v>
      </c>
      <c r="S156" s="37">
        <f>R156/BBMData!D156</f>
        <v>0</v>
      </c>
      <c r="T156" s="14">
        <f t="shared" si="26"/>
        <v>1</v>
      </c>
      <c r="U156" s="37">
        <f>BBMData!Q156-S156</f>
        <v>1</v>
      </c>
      <c r="W156" s="15">
        <f>'230'!C156*Notes!$C$4*MultiCalib!$C$35</f>
        <v>0</v>
      </c>
      <c r="X156" s="14">
        <f>'301'!C156*Notes!$C$4*MultiCalib!$D$36+'303'!C156*Notes!$C$4*MultiCalib!$D$37</f>
        <v>0</v>
      </c>
      <c r="Y156" s="14">
        <f>'303'!C156*Notes!$C$4*MultiCalib!$E$37</f>
        <v>0</v>
      </c>
      <c r="Z156" s="15">
        <f>'307'!C156*Notes!$C$4*MultiCalib!$F$38+'309'!C156*Notes!$C$4*MultiCalib!$F$39</f>
        <v>0</v>
      </c>
      <c r="AA156" s="14">
        <f>'309'!C156*Notes!$C$4*MultiCalib!$G$39</f>
        <v>0</v>
      </c>
      <c r="AB156" s="14">
        <f t="shared" si="27"/>
        <v>0</v>
      </c>
      <c r="AC156" s="15">
        <f>AB156/BBMData!D156</f>
        <v>0</v>
      </c>
      <c r="AD156" s="14">
        <f t="shared" si="22"/>
        <v>1</v>
      </c>
      <c r="AE156" s="15"/>
      <c r="AF156" s="37">
        <f>BBMData!Q156-BLMLossSum!AC156</f>
        <v>1</v>
      </c>
      <c r="AI156" s="15">
        <f>AE156/BBMData!O156</f>
        <v>0</v>
      </c>
      <c r="AK156" s="40">
        <f t="shared" si="28"/>
        <v>1</v>
      </c>
      <c r="AL156" s="40">
        <f t="shared" si="29"/>
        <v>1</v>
      </c>
      <c r="AM156" s="40">
        <f t="shared" si="30"/>
        <v>1</v>
      </c>
    </row>
    <row r="157" spans="1:39" x14ac:dyDescent="0.25">
      <c r="A157" s="14" t="s">
        <v>166</v>
      </c>
      <c r="B157" s="14">
        <v>1187996400</v>
      </c>
      <c r="C157" s="15">
        <f>BBMData!O157</f>
        <v>494000000000000</v>
      </c>
      <c r="D157" s="14">
        <f>'230'!C157*Notes!$C$4*MultiCalib!$C$27</f>
        <v>0</v>
      </c>
      <c r="E157" s="14">
        <f>'301'!C157*Notes!$C$4*MultiCalib!$D$28</f>
        <v>0</v>
      </c>
      <c r="F157" s="14">
        <f>'303'!C157*Notes!$C$4*MultiCalib!$E$29</f>
        <v>0</v>
      </c>
      <c r="G157" s="14">
        <f>'307'!C157*Notes!$C$4*MultiCalib!$F$30</f>
        <v>0</v>
      </c>
      <c r="H157" s="14">
        <f>'309'!C157*Notes!$C$4*MultiCalib!$G$31</f>
        <v>0</v>
      </c>
      <c r="I157" s="14">
        <f t="shared" si="24"/>
        <v>0</v>
      </c>
      <c r="J157" s="40">
        <f>I157/BBMData!D157</f>
        <v>0</v>
      </c>
      <c r="K157" s="14">
        <f t="shared" si="21"/>
        <v>1</v>
      </c>
      <c r="L157" s="40">
        <f>BBMData!Q157-J157</f>
        <v>1</v>
      </c>
      <c r="M157" s="14">
        <f>'230'!C157*Notes!$C$4*MultiCalib!$C$14</f>
        <v>0</v>
      </c>
      <c r="N157" s="14">
        <f>'301'!C157*Notes!$C$4*MultiCalib!$D$15+'303'!C157*Notes!$C$4*MultiCalib!$D$16</f>
        <v>0</v>
      </c>
      <c r="O157" s="14">
        <f>'303'!C157*Notes!$C$4*MultiCalib!$E$16</f>
        <v>0</v>
      </c>
      <c r="P157" s="14">
        <f>'307'!C157*Notes!$C$4*MultiCalib!$F$17+'309'!C157*Notes!$C$4*MultiCalib!$F$18</f>
        <v>0</v>
      </c>
      <c r="Q157" s="14">
        <f>'309'!C157*Notes!$C$4*MultiCalib!$G$18</f>
        <v>0</v>
      </c>
      <c r="R157" s="14">
        <f t="shared" si="25"/>
        <v>0</v>
      </c>
      <c r="S157" s="37">
        <f>R157/BBMData!D157</f>
        <v>0</v>
      </c>
      <c r="T157" s="14">
        <f t="shared" si="26"/>
        <v>1</v>
      </c>
      <c r="U157" s="37">
        <f>BBMData!Q157-S157</f>
        <v>1</v>
      </c>
      <c r="W157" s="15">
        <f>'230'!C157*Notes!$C$4*MultiCalib!$C$35</f>
        <v>0</v>
      </c>
      <c r="X157" s="14">
        <f>'301'!C157*Notes!$C$4*MultiCalib!$D$36+'303'!C157*Notes!$C$4*MultiCalib!$D$37</f>
        <v>0</v>
      </c>
      <c r="Y157" s="14">
        <f>'303'!C157*Notes!$C$4*MultiCalib!$E$37</f>
        <v>0</v>
      </c>
      <c r="Z157" s="15">
        <f>'307'!C157*Notes!$C$4*MultiCalib!$F$38+'309'!C157*Notes!$C$4*MultiCalib!$F$39</f>
        <v>0</v>
      </c>
      <c r="AA157" s="14">
        <f>'309'!C157*Notes!$C$4*MultiCalib!$G$39</f>
        <v>0</v>
      </c>
      <c r="AB157" s="14">
        <f t="shared" si="27"/>
        <v>0</v>
      </c>
      <c r="AC157" s="15">
        <f>AB157/BBMData!D157</f>
        <v>0</v>
      </c>
      <c r="AD157" s="14">
        <f t="shared" si="22"/>
        <v>1</v>
      </c>
      <c r="AE157" s="15"/>
      <c r="AF157" s="37">
        <f>BBMData!Q157-BLMLossSum!AC157</f>
        <v>1</v>
      </c>
      <c r="AI157" s="15">
        <f>AE157/BBMData!O157</f>
        <v>0</v>
      </c>
      <c r="AK157" s="40">
        <f t="shared" si="28"/>
        <v>1</v>
      </c>
      <c r="AL157" s="40">
        <f t="shared" si="29"/>
        <v>1</v>
      </c>
      <c r="AM157" s="40">
        <f t="shared" si="30"/>
        <v>1</v>
      </c>
    </row>
    <row r="158" spans="1:39" x14ac:dyDescent="0.25">
      <c r="A158" s="14" t="s">
        <v>167</v>
      </c>
      <c r="B158" s="14">
        <v>1188601200</v>
      </c>
      <c r="C158" s="15">
        <f>BBMData!O158</f>
        <v>0</v>
      </c>
      <c r="D158" s="14">
        <f>'230'!C158*Notes!$C$4*MultiCalib!$C$27</f>
        <v>0</v>
      </c>
      <c r="E158" s="14">
        <f>'301'!C158*Notes!$C$4*MultiCalib!$D$28</f>
        <v>0</v>
      </c>
      <c r="F158" s="14">
        <f>'303'!C158*Notes!$C$4*MultiCalib!$E$29</f>
        <v>0</v>
      </c>
      <c r="G158" s="14">
        <f>'307'!C158*Notes!$C$4*MultiCalib!$F$30</f>
        <v>0</v>
      </c>
      <c r="H158" s="14">
        <f>'309'!C158*Notes!$C$4*MultiCalib!$G$31</f>
        <v>0</v>
      </c>
      <c r="I158" s="14">
        <f t="shared" si="24"/>
        <v>0</v>
      </c>
      <c r="J158" s="40" t="e">
        <f>I158/BBMData!D158</f>
        <v>#DIV/0!</v>
      </c>
      <c r="K158" s="14" t="e">
        <f t="shared" si="21"/>
        <v>#DIV/0!</v>
      </c>
      <c r="L158" s="40" t="e">
        <f>BBMData!Q158-J158</f>
        <v>#DIV/0!</v>
      </c>
      <c r="M158" s="14">
        <f>'230'!C158*Notes!$C$4*MultiCalib!$C$14</f>
        <v>0</v>
      </c>
      <c r="N158" s="14">
        <f>'301'!C158*Notes!$C$4*MultiCalib!$D$15+'303'!C158*Notes!$C$4*MultiCalib!$D$16</f>
        <v>0</v>
      </c>
      <c r="O158" s="14">
        <f>'303'!C158*Notes!$C$4*MultiCalib!$E$16</f>
        <v>0</v>
      </c>
      <c r="P158" s="14">
        <f>'307'!C158*Notes!$C$4*MultiCalib!$F$17+'309'!C158*Notes!$C$4*MultiCalib!$F$18</f>
        <v>0</v>
      </c>
      <c r="Q158" s="14">
        <f>'309'!C158*Notes!$C$4*MultiCalib!$G$18</f>
        <v>0</v>
      </c>
      <c r="R158" s="14">
        <f t="shared" si="25"/>
        <v>0</v>
      </c>
      <c r="S158" s="37" t="e">
        <f>R158/BBMData!D158</f>
        <v>#DIV/0!</v>
      </c>
      <c r="T158" s="14" t="e">
        <f t="shared" si="26"/>
        <v>#DIV/0!</v>
      </c>
      <c r="U158" s="37" t="e">
        <f>BBMData!Q158-S158</f>
        <v>#DIV/0!</v>
      </c>
      <c r="W158" s="15">
        <f>'230'!C158*Notes!$C$4*MultiCalib!$C$35</f>
        <v>0</v>
      </c>
      <c r="X158" s="14">
        <f>'301'!C158*Notes!$C$4*MultiCalib!$D$36+'303'!C158*Notes!$C$4*MultiCalib!$D$37</f>
        <v>0</v>
      </c>
      <c r="Y158" s="14">
        <f>'303'!C158*Notes!$C$4*MultiCalib!$E$37</f>
        <v>0</v>
      </c>
      <c r="Z158" s="15">
        <f>'307'!C158*Notes!$C$4*MultiCalib!$F$38+'309'!C158*Notes!$C$4*MultiCalib!$F$39</f>
        <v>0</v>
      </c>
      <c r="AA158" s="14">
        <f>'309'!C158*Notes!$C$4*MultiCalib!$G$39</f>
        <v>0</v>
      </c>
      <c r="AB158" s="14">
        <f t="shared" si="27"/>
        <v>0</v>
      </c>
      <c r="AC158" s="15" t="e">
        <f>AB158/BBMData!D158</f>
        <v>#DIV/0!</v>
      </c>
      <c r="AD158" s="14" t="e">
        <f t="shared" si="22"/>
        <v>#DIV/0!</v>
      </c>
      <c r="AE158" s="15"/>
      <c r="AF158" s="37" t="e">
        <f>BBMData!Q158-BLMLossSum!AC158</f>
        <v>#DIV/0!</v>
      </c>
      <c r="AI158" s="15" t="e">
        <f>AE158/BBMData!O158</f>
        <v>#DIV/0!</v>
      </c>
      <c r="AK158" s="40" t="e">
        <f t="shared" si="28"/>
        <v>#DIV/0!</v>
      </c>
      <c r="AL158" s="40" t="e">
        <f t="shared" si="29"/>
        <v>#DIV/0!</v>
      </c>
      <c r="AM158" s="40" t="e">
        <f t="shared" si="30"/>
        <v>#DIV/0!</v>
      </c>
    </row>
    <row r="159" spans="1:39" x14ac:dyDescent="0.25">
      <c r="A159" s="14" t="s">
        <v>168</v>
      </c>
      <c r="B159" s="14">
        <v>1189206000</v>
      </c>
      <c r="C159" s="15">
        <f>BBMData!O159</f>
        <v>0</v>
      </c>
      <c r="D159" s="14">
        <f>'230'!C159*Notes!$C$4*MultiCalib!$C$27</f>
        <v>0</v>
      </c>
      <c r="E159" s="14">
        <f>'301'!C159*Notes!$C$4*MultiCalib!$D$28</f>
        <v>0</v>
      </c>
      <c r="F159" s="14">
        <f>'303'!C159*Notes!$C$4*MultiCalib!$E$29</f>
        <v>0</v>
      </c>
      <c r="G159" s="14">
        <f>'307'!C159*Notes!$C$4*MultiCalib!$F$30</f>
        <v>0</v>
      </c>
      <c r="H159" s="14">
        <f>'309'!C159*Notes!$C$4*MultiCalib!$G$31</f>
        <v>0</v>
      </c>
      <c r="I159" s="14">
        <f t="shared" si="24"/>
        <v>0</v>
      </c>
      <c r="J159" s="40" t="e">
        <f>I159/BBMData!D159</f>
        <v>#DIV/0!</v>
      </c>
      <c r="K159" s="14" t="e">
        <f t="shared" si="21"/>
        <v>#DIV/0!</v>
      </c>
      <c r="L159" s="40" t="e">
        <f>BBMData!Q159-J159</f>
        <v>#DIV/0!</v>
      </c>
      <c r="M159" s="14">
        <f>'230'!C159*Notes!$C$4*MultiCalib!$C$14</f>
        <v>0</v>
      </c>
      <c r="N159" s="14">
        <f>'301'!C159*Notes!$C$4*MultiCalib!$D$15+'303'!C159*Notes!$C$4*MultiCalib!$D$16</f>
        <v>0</v>
      </c>
      <c r="O159" s="14">
        <f>'303'!C159*Notes!$C$4*MultiCalib!$E$16</f>
        <v>0</v>
      </c>
      <c r="P159" s="14">
        <f>'307'!C159*Notes!$C$4*MultiCalib!$F$17+'309'!C159*Notes!$C$4*MultiCalib!$F$18</f>
        <v>0</v>
      </c>
      <c r="Q159" s="14">
        <f>'309'!C159*Notes!$C$4*MultiCalib!$G$18</f>
        <v>0</v>
      </c>
      <c r="R159" s="14">
        <f t="shared" si="25"/>
        <v>0</v>
      </c>
      <c r="S159" s="37" t="e">
        <f>R159/BBMData!D159</f>
        <v>#DIV/0!</v>
      </c>
      <c r="T159" s="14" t="e">
        <f t="shared" si="26"/>
        <v>#DIV/0!</v>
      </c>
      <c r="U159" s="37" t="e">
        <f>BBMData!Q159-S159</f>
        <v>#DIV/0!</v>
      </c>
      <c r="W159" s="15">
        <f>'230'!C159*Notes!$C$4*MultiCalib!$C$35</f>
        <v>0</v>
      </c>
      <c r="X159" s="14">
        <f>'301'!C159*Notes!$C$4*MultiCalib!$D$36+'303'!C159*Notes!$C$4*MultiCalib!$D$37</f>
        <v>0</v>
      </c>
      <c r="Y159" s="14">
        <f>'303'!C159*Notes!$C$4*MultiCalib!$E$37</f>
        <v>0</v>
      </c>
      <c r="Z159" s="15">
        <f>'307'!C159*Notes!$C$4*MultiCalib!$F$38+'309'!C159*Notes!$C$4*MultiCalib!$F$39</f>
        <v>0</v>
      </c>
      <c r="AA159" s="14">
        <f>'309'!C159*Notes!$C$4*MultiCalib!$G$39</f>
        <v>0</v>
      </c>
      <c r="AB159" s="14">
        <f t="shared" si="27"/>
        <v>0</v>
      </c>
      <c r="AC159" s="15" t="e">
        <f>AB159/BBMData!D159</f>
        <v>#DIV/0!</v>
      </c>
      <c r="AD159" s="14" t="e">
        <f t="shared" si="22"/>
        <v>#DIV/0!</v>
      </c>
      <c r="AE159" s="15"/>
      <c r="AF159" s="37" t="e">
        <f>BBMData!Q159-BLMLossSum!AC159</f>
        <v>#DIV/0!</v>
      </c>
      <c r="AI159" s="15" t="e">
        <f>AE159/BBMData!O159</f>
        <v>#DIV/0!</v>
      </c>
      <c r="AK159" s="40" t="e">
        <f t="shared" si="28"/>
        <v>#DIV/0!</v>
      </c>
      <c r="AL159" s="40" t="e">
        <f t="shared" si="29"/>
        <v>#DIV/0!</v>
      </c>
      <c r="AM159" s="40" t="e">
        <f t="shared" si="30"/>
        <v>#DIV/0!</v>
      </c>
    </row>
    <row r="160" spans="1:39" x14ac:dyDescent="0.25">
      <c r="A160" s="14" t="s">
        <v>169</v>
      </c>
      <c r="B160" s="14">
        <v>1189810800</v>
      </c>
      <c r="C160" s="15">
        <f>BBMData!O160</f>
        <v>2.4832575348468884E+16</v>
      </c>
      <c r="D160" s="14">
        <f>'230'!C160*Notes!$C$4*MultiCalib!$C$27</f>
        <v>936481674390099</v>
      </c>
      <c r="E160" s="14">
        <f>'301'!C160*Notes!$C$4*MultiCalib!$D$28</f>
        <v>190204125738104.81</v>
      </c>
      <c r="F160" s="14">
        <f>'303'!C160*Notes!$C$4*MultiCalib!$E$29</f>
        <v>1432829748824743</v>
      </c>
      <c r="G160" s="14">
        <f>'307'!C160*Notes!$C$4*MultiCalib!$F$30</f>
        <v>204796985413862</v>
      </c>
      <c r="H160" s="14">
        <f>'309'!C160*Notes!$C$4*MultiCalib!$G$31</f>
        <v>1414941770745541.7</v>
      </c>
      <c r="I160" s="14">
        <f t="shared" si="24"/>
        <v>4179254305112351</v>
      </c>
      <c r="J160" s="40">
        <f>I160/BBMData!D160</f>
        <v>2.4205110072468151E-2</v>
      </c>
      <c r="K160" s="14">
        <f t="shared" si="21"/>
        <v>0.97579488992753183</v>
      </c>
      <c r="L160" s="40">
        <f>BBMData!Q160-J160</f>
        <v>0.11961844690928145</v>
      </c>
      <c r="M160" s="14">
        <f>'230'!C160*Notes!$C$4*MultiCalib!$C$14</f>
        <v>936481674390099</v>
      </c>
      <c r="N160" s="14">
        <f>'301'!C160*Notes!$C$4*MultiCalib!$D$15+'303'!C160*Notes!$C$4*MultiCalib!$D$16</f>
        <v>-836751972436414.5</v>
      </c>
      <c r="O160" s="14">
        <f>'303'!C160*Notes!$C$4*MultiCalib!$E$16</f>
        <v>1495526003396999.2</v>
      </c>
      <c r="P160" s="14">
        <f>'307'!C160*Notes!$C$4*MultiCalib!$F$17+'309'!C160*Notes!$C$4*MultiCalib!$F$18</f>
        <v>-340742053132821.56</v>
      </c>
      <c r="Q160" s="14">
        <f>'309'!C160*Notes!$C$4*MultiCalib!$G$18</f>
        <v>1449510765577718.2</v>
      </c>
      <c r="R160" s="14">
        <f t="shared" si="25"/>
        <v>2704024417795580.5</v>
      </c>
      <c r="S160" s="37">
        <f>R160/BBMData!D160</f>
        <v>1.5660977746991663E-2</v>
      </c>
      <c r="T160" s="14">
        <f t="shared" si="26"/>
        <v>0.98433902225300829</v>
      </c>
      <c r="U160" s="37">
        <f>BBMData!Q160-S160</f>
        <v>0.12816257923475793</v>
      </c>
      <c r="W160" s="15">
        <f>'230'!C160*Notes!$C$4*MultiCalib!$C$35</f>
        <v>676748374532745.75</v>
      </c>
      <c r="X160" s="14">
        <f>'301'!C160*Notes!$C$4*MultiCalib!$D$36+'303'!C160*Notes!$C$4*MultiCalib!$D$37</f>
        <v>-912002053957222.75</v>
      </c>
      <c r="Y160" s="14">
        <f>'303'!C160*Notes!$C$4*MultiCalib!$E$37</f>
        <v>2292888288157083.5</v>
      </c>
      <c r="Z160" s="15">
        <f>'307'!C160*Notes!$C$4*MultiCalib!$F$38+'309'!C160*Notes!$C$4*MultiCalib!$F$39</f>
        <v>-217009408186479.5</v>
      </c>
      <c r="AA160" s="14">
        <f>'309'!C160*Notes!$C$4*MultiCalib!$G$39</f>
        <v>1224678815173258</v>
      </c>
      <c r="AB160" s="14">
        <f t="shared" si="27"/>
        <v>3065304015719385</v>
      </c>
      <c r="AC160" s="15">
        <f>AB160/BBMData!D160</f>
        <v>1.775341141966515E-2</v>
      </c>
      <c r="AD160" s="14">
        <f t="shared" si="22"/>
        <v>0.98224658858033487</v>
      </c>
      <c r="AE160" s="15">
        <f>BBMData!O160-AB160</f>
        <v>2.17672713327495E+16</v>
      </c>
      <c r="AF160" s="37">
        <f>BBMData!Q160-BLMLossSum!AC160</f>
        <v>0.12141608121774365</v>
      </c>
      <c r="AG160" s="14">
        <f t="shared" si="23"/>
        <v>4.7381410127353822E+32</v>
      </c>
      <c r="AH160" s="14">
        <f>AG160/BBMData!R160^2</f>
        <v>104.44959157184125</v>
      </c>
      <c r="AI160" s="15">
        <f>AE160/BBMData!O160</f>
        <v>0.87656117125570776</v>
      </c>
      <c r="AK160" s="40">
        <f t="shared" si="28"/>
        <v>0.83170274341400374</v>
      </c>
      <c r="AL160" s="40">
        <f t="shared" si="29"/>
        <v>0.89110978704984367</v>
      </c>
      <c r="AM160" s="40">
        <f t="shared" si="30"/>
        <v>0.87656117125570776</v>
      </c>
    </row>
    <row r="161" spans="1:39" x14ac:dyDescent="0.25">
      <c r="A161" s="14" t="s">
        <v>170</v>
      </c>
      <c r="B161" s="14">
        <v>1190415600</v>
      </c>
      <c r="C161" s="15">
        <f>BBMData!O161</f>
        <v>2.9810471974108096E+17</v>
      </c>
      <c r="D161" s="14">
        <f>'230'!C161*Notes!$C$4*MultiCalib!$C$27</f>
        <v>3.646578206885968E+16</v>
      </c>
      <c r="E161" s="14">
        <f>'301'!C161*Notes!$C$4*MultiCalib!$D$28</f>
        <v>3.4294630845040028E+16</v>
      </c>
      <c r="F161" s="14">
        <f>'303'!C161*Notes!$C$4*MultiCalib!$E$29</f>
        <v>9.122152853560216E+16</v>
      </c>
      <c r="G161" s="14">
        <f>'307'!C161*Notes!$C$4*MultiCalib!$F$30</f>
        <v>3.6799999153662696E+16</v>
      </c>
      <c r="H161" s="14">
        <f>'309'!C161*Notes!$C$4*MultiCalib!$G$31</f>
        <v>9.1820181988099744E+16</v>
      </c>
      <c r="I161" s="14">
        <f t="shared" si="24"/>
        <v>2.9060212259126432E+17</v>
      </c>
      <c r="J161" s="40">
        <f>I161/BBMData!D161</f>
        <v>7.0161549673160711E-2</v>
      </c>
      <c r="K161" s="14">
        <f t="shared" si="21"/>
        <v>0.92983845032683932</v>
      </c>
      <c r="L161" s="40">
        <f>BBMData!Q161-J161</f>
        <v>1.811390219420228E-3</v>
      </c>
      <c r="M161" s="14">
        <f>'230'!C161*Notes!$C$4*MultiCalib!$C$14</f>
        <v>3.646578206885968E+16</v>
      </c>
      <c r="N161" s="14">
        <f>'301'!C161*Notes!$C$4*MultiCalib!$D$15+'303'!C161*Notes!$C$4*MultiCalib!$D$16</f>
        <v>-2.0502960435715944E+16</v>
      </c>
      <c r="O161" s="14">
        <f>'303'!C161*Notes!$C$4*MultiCalib!$E$16</f>
        <v>9.5213104073609792E+16</v>
      </c>
      <c r="P161" s="14">
        <f>'307'!C161*Notes!$C$4*MultiCalib!$F$17+'309'!C161*Notes!$C$4*MultiCalib!$F$18</f>
        <v>1.107451851076252E+16</v>
      </c>
      <c r="Q161" s="14">
        <f>'309'!C161*Notes!$C$4*MultiCalib!$G$18</f>
        <v>9.406347670330464E+16</v>
      </c>
      <c r="R161" s="14">
        <f t="shared" si="25"/>
        <v>2.163139209208207E+17</v>
      </c>
      <c r="S161" s="37">
        <f>R161/BBMData!D161</f>
        <v>5.2225771003843825E-2</v>
      </c>
      <c r="T161" s="14">
        <f t="shared" si="26"/>
        <v>0.94777422899615615</v>
      </c>
      <c r="U161" s="37">
        <f>BBMData!Q161-S161</f>
        <v>1.9747168888737114E-2</v>
      </c>
      <c r="W161" s="15">
        <f>'230'!C161*Notes!$C$4*MultiCalib!$C$35</f>
        <v>2.63519932274577E+16</v>
      </c>
      <c r="X161" s="14">
        <f>'301'!C161*Notes!$C$4*MultiCalib!$D$36+'303'!C161*Notes!$C$4*MultiCalib!$D$37</f>
        <v>-3.2688764943814368E+16</v>
      </c>
      <c r="Y161" s="14">
        <f>'303'!C161*Notes!$C$4*MultiCalib!$E$37</f>
        <v>1.459774090945769E+17</v>
      </c>
      <c r="Z161" s="15">
        <f>'307'!C161*Notes!$C$4*MultiCalib!$F$38+'309'!C161*Notes!$C$4*MultiCalib!$F$39</f>
        <v>3.1657086966045464E+16</v>
      </c>
      <c r="AA161" s="14">
        <f>'309'!C161*Notes!$C$4*MultiCalib!$G$39</f>
        <v>7.9473398843069136E+16</v>
      </c>
      <c r="AB161" s="14">
        <f t="shared" si="27"/>
        <v>2.5077112318733485E+17</v>
      </c>
      <c r="AC161" s="15">
        <f>AB161/BBMData!D161</f>
        <v>6.0544948740272553E-2</v>
      </c>
      <c r="AD161" s="14">
        <f t="shared" si="22"/>
        <v>0.9394550512597275</v>
      </c>
      <c r="AE161" s="15">
        <f>BBMData!O161-AB161</f>
        <v>4.7333596553746112E+16</v>
      </c>
      <c r="AF161" s="37">
        <f>BBMData!Q161-BLMLossSum!AC161</f>
        <v>5.0557732898617591E-3</v>
      </c>
      <c r="AG161" s="14">
        <f t="shared" si="23"/>
        <v>2.2404693627128059E+33</v>
      </c>
      <c r="AH161" s="14">
        <f>AG161/BBMData!R161^2</f>
        <v>0.80261656531451475</v>
      </c>
      <c r="AI161" s="15">
        <f>AE161/BBMData!O161</f>
        <v>0.15878177505830077</v>
      </c>
      <c r="AK161" s="40">
        <f t="shared" si="28"/>
        <v>2.5167656373683133E-2</v>
      </c>
      <c r="AL161" s="40">
        <f t="shared" si="29"/>
        <v>0.27436935212330654</v>
      </c>
      <c r="AM161" s="40">
        <f t="shared" si="30"/>
        <v>0.15878177505830077</v>
      </c>
    </row>
    <row r="162" spans="1:39" x14ac:dyDescent="0.25">
      <c r="A162" s="14" t="s">
        <v>171</v>
      </c>
      <c r="B162" s="14">
        <v>1191020400</v>
      </c>
      <c r="C162" s="15">
        <f>BBMData!O162</f>
        <v>4.2697934846639834E+17</v>
      </c>
      <c r="D162" s="14">
        <f>'230'!C162*Notes!$C$4*MultiCalib!$C$27</f>
        <v>6.3025216686453656E+16</v>
      </c>
      <c r="E162" s="14">
        <f>'301'!C162*Notes!$C$4*MultiCalib!$D$28</f>
        <v>4.4369936346094712E+16</v>
      </c>
      <c r="F162" s="14">
        <f>'303'!C162*Notes!$C$4*MultiCalib!$E$29</f>
        <v>1.3445603605946755E+17</v>
      </c>
      <c r="G162" s="14">
        <f>'307'!C162*Notes!$C$4*MultiCalib!$F$30</f>
        <v>9.0393351111262064E+16</v>
      </c>
      <c r="H162" s="14">
        <f>'309'!C162*Notes!$C$4*MultiCalib!$G$31</f>
        <v>1.7123180159342538E+17</v>
      </c>
      <c r="I162" s="14">
        <f t="shared" si="24"/>
        <v>5.0347634179670336E+17</v>
      </c>
      <c r="J162" s="40">
        <f>I162/BBMData!D162</f>
        <v>6.7938190451328248E-2</v>
      </c>
      <c r="K162" s="14">
        <f t="shared" si="21"/>
        <v>0.93206180954867179</v>
      </c>
      <c r="L162" s="40">
        <f>BBMData!Q162-J162</f>
        <v>-1.0322366455754448E-2</v>
      </c>
      <c r="M162" s="14">
        <f>'230'!C162*Notes!$C$4*MultiCalib!$C$14</f>
        <v>6.3025216686453656E+16</v>
      </c>
      <c r="N162" s="14">
        <f>'301'!C162*Notes!$C$4*MultiCalib!$D$15+'303'!C162*Notes!$C$4*MultiCalib!$D$16</f>
        <v>-3.9346654672495336E+16</v>
      </c>
      <c r="O162" s="14">
        <f>'303'!C162*Notes!$C$4*MultiCalib!$E$16</f>
        <v>1.4033942162741472E+17</v>
      </c>
      <c r="P162" s="14">
        <f>'307'!C162*Notes!$C$4*MultiCalib!$F$17+'309'!C162*Notes!$C$4*MultiCalib!$F$18</f>
        <v>5.137763405786736E+16</v>
      </c>
      <c r="Q162" s="14">
        <f>'309'!C162*Notes!$C$4*MultiCalib!$G$18</f>
        <v>1.7541523259162717E+17</v>
      </c>
      <c r="R162" s="14">
        <f t="shared" si="25"/>
        <v>3.9081085029086758E+17</v>
      </c>
      <c r="S162" s="37">
        <f>R162/BBMData!D162</f>
        <v>5.2735312016363632E-2</v>
      </c>
      <c r="T162" s="14">
        <f t="shared" si="26"/>
        <v>0.94726468798363639</v>
      </c>
      <c r="U162" s="37">
        <f>BBMData!Q162-S162</f>
        <v>4.8805119792101684E-3</v>
      </c>
      <c r="W162" s="15">
        <f>'230'!C162*Notes!$C$4*MultiCalib!$C$35</f>
        <v>4.5545165606053776E+16</v>
      </c>
      <c r="X162" s="14">
        <f>'301'!C162*Notes!$C$4*MultiCalib!$D$36+'303'!C162*Notes!$C$4*MultiCalib!$D$37</f>
        <v>-5.5248402028436784E+16</v>
      </c>
      <c r="Y162" s="14">
        <f>'303'!C162*Notes!$C$4*MultiCalib!$E$37</f>
        <v>2.1516350467014803E+17</v>
      </c>
      <c r="Z162" s="15">
        <f>'307'!C162*Notes!$C$4*MultiCalib!$F$38+'309'!C162*Notes!$C$4*MultiCalib!$F$39</f>
        <v>1.0138343083872672E+17</v>
      </c>
      <c r="AA162" s="14">
        <f>'309'!C162*Notes!$C$4*MultiCalib!$G$39</f>
        <v>1.4820677729015254E+17</v>
      </c>
      <c r="AB162" s="14">
        <f t="shared" si="27"/>
        <v>4.5505047637664435E+17</v>
      </c>
      <c r="AC162" s="15">
        <f>AB162/BBMData!D162</f>
        <v>6.140369142017655E-2</v>
      </c>
      <c r="AD162" s="14">
        <f t="shared" si="22"/>
        <v>0.93859630857982346</v>
      </c>
      <c r="AE162" s="15">
        <f>BBMData!O162-AB162</f>
        <v>-2.8071127910246016E+16</v>
      </c>
      <c r="AF162" s="37">
        <f>BBMData!Q162-BLMLossSum!AC162</f>
        <v>-5.5423419564241128E-3</v>
      </c>
      <c r="AG162" s="14">
        <f t="shared" si="23"/>
        <v>7.8798822215339293E+32</v>
      </c>
      <c r="AH162" s="14">
        <f>AG162/BBMData!R162^2</f>
        <v>8.3956672980641758E-2</v>
      </c>
      <c r="AI162" s="15">
        <f>AE162/BBMData!O162</f>
        <v>-6.5743526030170779E-2</v>
      </c>
      <c r="AK162" s="40">
        <f t="shared" si="28"/>
        <v>-0.17915853215164351</v>
      </c>
      <c r="AL162" s="40">
        <f t="shared" si="29"/>
        <v>8.4707839630742882E-2</v>
      </c>
      <c r="AM162" s="40">
        <f t="shared" si="30"/>
        <v>-6.5743526030170779E-2</v>
      </c>
    </row>
    <row r="163" spans="1:39" x14ac:dyDescent="0.25">
      <c r="A163" s="14" t="s">
        <v>172</v>
      </c>
      <c r="B163" s="14">
        <v>1191625200</v>
      </c>
      <c r="C163" s="15">
        <f>BBMData!O163</f>
        <v>5.4879373845956461E+17</v>
      </c>
      <c r="D163" s="14">
        <f>'230'!C163*Notes!$C$4*MultiCalib!$C$27</f>
        <v>6.6868863210906936E+16</v>
      </c>
      <c r="E163" s="14">
        <f>'301'!C163*Notes!$C$4*MultiCalib!$D$28</f>
        <v>7.6244288605655648E+16</v>
      </c>
      <c r="F163" s="14">
        <f>'303'!C163*Notes!$C$4*MultiCalib!$E$29</f>
        <v>1.6466928557789542E+17</v>
      </c>
      <c r="G163" s="14">
        <f>'307'!C163*Notes!$C$4*MultiCalib!$F$30</f>
        <v>9.9095780759059552E+16</v>
      </c>
      <c r="H163" s="14">
        <f>'309'!C163*Notes!$C$4*MultiCalib!$G$31</f>
        <v>2.2580642365552381E+17</v>
      </c>
      <c r="I163" s="14">
        <f t="shared" si="24"/>
        <v>6.3268464180904141E+17</v>
      </c>
      <c r="J163" s="40">
        <f>I163/BBMData!D163</f>
        <v>7.3451825230918699E-2</v>
      </c>
      <c r="K163" s="14">
        <f t="shared" si="21"/>
        <v>0.92654817476908136</v>
      </c>
      <c r="L163" s="40">
        <f>BBMData!Q163-J163</f>
        <v>-9.7393544336255161E-3</v>
      </c>
      <c r="M163" s="14">
        <f>'230'!C163*Notes!$C$4*MultiCalib!$C$14</f>
        <v>6.6868863210906936E+16</v>
      </c>
      <c r="N163" s="14">
        <f>'301'!C163*Notes!$C$4*MultiCalib!$D$15+'303'!C163*Notes!$C$4*MultiCalib!$D$16</f>
        <v>-1.5834273430592656E+16</v>
      </c>
      <c r="O163" s="14">
        <f>'303'!C163*Notes!$C$4*MultiCalib!$E$16</f>
        <v>1.7187471068669955E+17</v>
      </c>
      <c r="P163" s="14">
        <f>'307'!C163*Notes!$C$4*MultiCalib!$F$17+'309'!C163*Notes!$C$4*MultiCalib!$F$18</f>
        <v>3.9369150841417616E+16</v>
      </c>
      <c r="Q163" s="14">
        <f>'309'!C163*Notes!$C$4*MultiCalib!$G$18</f>
        <v>2.313231885527161E+17</v>
      </c>
      <c r="R163" s="14">
        <f t="shared" si="25"/>
        <v>4.9360163986114752E+17</v>
      </c>
      <c r="S163" s="37">
        <f>R163/BBMData!D163</f>
        <v>5.7304917788282186E-2</v>
      </c>
      <c r="T163" s="14">
        <f t="shared" si="26"/>
        <v>0.94269508221171783</v>
      </c>
      <c r="U163" s="37">
        <f>BBMData!Q163-S163</f>
        <v>6.4075530090109967E-3</v>
      </c>
      <c r="W163" s="15">
        <f>'230'!C163*Notes!$C$4*MultiCalib!$C$35</f>
        <v>4.8322776325875136E+16</v>
      </c>
      <c r="X163" s="14">
        <f>'301'!C163*Notes!$C$4*MultiCalib!$D$36+'303'!C163*Notes!$C$4*MultiCalib!$D$37</f>
        <v>-4.2610538020369328E+16</v>
      </c>
      <c r="Y163" s="14">
        <f>'303'!C163*Notes!$C$4*MultiCalib!$E$37</f>
        <v>2.6351230956116403E+17</v>
      </c>
      <c r="Z163" s="15">
        <f>'307'!C163*Notes!$C$4*MultiCalib!$F$38+'309'!C163*Notes!$C$4*MultiCalib!$F$39</f>
        <v>9.4576298324328736E+16</v>
      </c>
      <c r="AA163" s="14">
        <f>'309'!C163*Notes!$C$4*MultiCalib!$G$39</f>
        <v>1.9544291440010765E+17</v>
      </c>
      <c r="AB163" s="14">
        <f t="shared" si="27"/>
        <v>5.5924376059110618E+17</v>
      </c>
      <c r="AC163" s="15">
        <f>AB163/BBMData!D163</f>
        <v>6.492567110048135E-2</v>
      </c>
      <c r="AD163" s="14">
        <f t="shared" si="22"/>
        <v>0.93507432889951869</v>
      </c>
      <c r="AE163" s="15">
        <f>BBMData!O163-AB163</f>
        <v>-1.0450022131541568E+16</v>
      </c>
      <c r="AF163" s="37">
        <f>BBMData!Q163-BLMLossSum!AC163</f>
        <v>-4.6689847997465478E-3</v>
      </c>
      <c r="AG163" s="14">
        <f t="shared" si="23"/>
        <v>1.0920296254970858E+32</v>
      </c>
      <c r="AH163" s="14">
        <f>AG163/BBMData!R163^2</f>
        <v>8.8111042410420216E-3</v>
      </c>
      <c r="AI163" s="15">
        <f>AE163/BBMData!O163</f>
        <v>-1.9041802774343298E-2</v>
      </c>
      <c r="AK163" s="40">
        <f t="shared" si="28"/>
        <v>-0.15286417732271179</v>
      </c>
      <c r="AL163" s="40">
        <f t="shared" si="29"/>
        <v>0.10056984023421701</v>
      </c>
      <c r="AM163" s="40">
        <f t="shared" si="30"/>
        <v>-1.9041802774343298E-2</v>
      </c>
    </row>
    <row r="164" spans="1:39" x14ac:dyDescent="0.25">
      <c r="A164" s="14" t="s">
        <v>173</v>
      </c>
      <c r="B164" s="14">
        <v>1192230000</v>
      </c>
      <c r="C164" s="15">
        <f>BBMData!O164</f>
        <v>5.2269182296905062E+17</v>
      </c>
      <c r="D164" s="14">
        <f>'230'!C164*Notes!$C$4*MultiCalib!$C$27</f>
        <v>5.923857339435456E+16</v>
      </c>
      <c r="E164" s="14">
        <f>'301'!C164*Notes!$C$4*MultiCalib!$D$28</f>
        <v>7.7559177996627776E+16</v>
      </c>
      <c r="F164" s="14">
        <f>'303'!C164*Notes!$C$4*MultiCalib!$E$29</f>
        <v>1.6915646022339187E+17</v>
      </c>
      <c r="G164" s="14">
        <f>'307'!C164*Notes!$C$4*MultiCalib!$F$30</f>
        <v>9.5002725515365616E+16</v>
      </c>
      <c r="H164" s="14">
        <f>'309'!C164*Notes!$C$4*MultiCalib!$G$31</f>
        <v>2.3414106661410074E+17</v>
      </c>
      <c r="I164" s="14">
        <f t="shared" si="24"/>
        <v>6.3509800374384051E+17</v>
      </c>
      <c r="J164" s="40">
        <f>I164/BBMData!D164</f>
        <v>7.2910936530645482E-2</v>
      </c>
      <c r="K164" s="14">
        <f t="shared" si="21"/>
        <v>0.92708906346935449</v>
      </c>
      <c r="L164" s="40">
        <f>BBMData!Q164-J164</f>
        <v>-1.2904527905631062E-2</v>
      </c>
      <c r="M164" s="14">
        <f>'230'!C164*Notes!$C$4*MultiCalib!$C$14</f>
        <v>5.923857339435456E+16</v>
      </c>
      <c r="N164" s="14">
        <f>'301'!C164*Notes!$C$4*MultiCalib!$D$15+'303'!C164*Notes!$C$4*MultiCalib!$D$16</f>
        <v>-1.7392367662402736E+16</v>
      </c>
      <c r="O164" s="14">
        <f>'303'!C164*Notes!$C$4*MultiCalib!$E$16</f>
        <v>1.7655823039281117E+17</v>
      </c>
      <c r="P164" s="14">
        <f>'307'!C164*Notes!$C$4*MultiCalib!$F$17+'309'!C164*Notes!$C$4*MultiCalib!$F$18</f>
        <v>2.9881485046803472E+16</v>
      </c>
      <c r="Q164" s="14">
        <f>'309'!C164*Notes!$C$4*MultiCalib!$G$18</f>
        <v>2.3986145842748141E+17</v>
      </c>
      <c r="R164" s="14">
        <f t="shared" si="25"/>
        <v>4.8814737959904787E+17</v>
      </c>
      <c r="S164" s="37">
        <f>R164/BBMData!D164</f>
        <v>5.6040614836985726E-2</v>
      </c>
      <c r="T164" s="14">
        <f t="shared" si="26"/>
        <v>0.94395938516301425</v>
      </c>
      <c r="U164" s="37">
        <f>BBMData!Q164-S164</f>
        <v>3.9657937880286931E-3</v>
      </c>
      <c r="W164" s="15">
        <f>'230'!C164*Notes!$C$4*MultiCalib!$C$35</f>
        <v>4.2808748265551808E+16</v>
      </c>
      <c r="X164" s="14">
        <f>'301'!C164*Notes!$C$4*MultiCalib!$D$36+'303'!C164*Notes!$C$4*MultiCalib!$D$37</f>
        <v>-4.4644032224616448E+16</v>
      </c>
      <c r="Y164" s="14">
        <f>'303'!C164*Notes!$C$4*MultiCalib!$E$37</f>
        <v>2.7069291856234736E+17</v>
      </c>
      <c r="Z164" s="15">
        <f>'307'!C164*Notes!$C$4*MultiCalib!$F$38+'309'!C164*Notes!$C$4*MultiCalib!$F$39</f>
        <v>8.2987867023147696E+16</v>
      </c>
      <c r="AA164" s="14">
        <f>'309'!C164*Notes!$C$4*MultiCalib!$G$39</f>
        <v>2.026568230389231E+17</v>
      </c>
      <c r="AB164" s="14">
        <f t="shared" si="27"/>
        <v>5.5450232466535347E+17</v>
      </c>
      <c r="AC164" s="15">
        <f>AB164/BBMData!D164</f>
        <v>6.3658338652372221E-2</v>
      </c>
      <c r="AD164" s="14">
        <f t="shared" si="22"/>
        <v>0.93634166134762775</v>
      </c>
      <c r="AE164" s="15">
        <f>BBMData!O164-AB164</f>
        <v>-3.1810501696302848E+16</v>
      </c>
      <c r="AF164" s="37">
        <f>BBMData!Q164-BLMLossSum!AC164</f>
        <v>-8.0160901662979997E-3</v>
      </c>
      <c r="AG164" s="14">
        <f t="shared" si="23"/>
        <v>1.0119080181704864E+33</v>
      </c>
      <c r="AH164" s="14">
        <f>AG164/BBMData!R164^2</f>
        <v>8.0778181235557328E-2</v>
      </c>
      <c r="AI164" s="15">
        <f>AE164/BBMData!O164</f>
        <v>-6.0859000080792147E-2</v>
      </c>
      <c r="AK164" s="40">
        <f t="shared" si="28"/>
        <v>-0.21505249524717671</v>
      </c>
      <c r="AL164" s="40">
        <f t="shared" si="29"/>
        <v>6.6089504086326953E-2</v>
      </c>
      <c r="AM164" s="40">
        <f t="shared" si="30"/>
        <v>-6.0859000080792147E-2</v>
      </c>
    </row>
    <row r="165" spans="1:39" x14ac:dyDescent="0.25">
      <c r="A165" s="14" t="s">
        <v>174</v>
      </c>
      <c r="B165" s="14">
        <v>1192834800</v>
      </c>
      <c r="C165" s="15">
        <f>BBMData!O165</f>
        <v>4.6709878273060659E+17</v>
      </c>
      <c r="D165" s="14">
        <f>'230'!C165*Notes!$C$4*MultiCalib!$C$27</f>
        <v>4.9727176910114256E+16</v>
      </c>
      <c r="E165" s="14">
        <f>'301'!C165*Notes!$C$4*MultiCalib!$D$28</f>
        <v>6.1899038310857144E+16</v>
      </c>
      <c r="F165" s="14">
        <f>'303'!C165*Notes!$C$4*MultiCalib!$E$29</f>
        <v>1.3492185313830357E+17</v>
      </c>
      <c r="G165" s="14">
        <f>'307'!C165*Notes!$C$4*MultiCalib!$F$30</f>
        <v>9.2617273304981616E+16</v>
      </c>
      <c r="H165" s="14">
        <f>'309'!C165*Notes!$C$4*MultiCalib!$G$31</f>
        <v>2.1331837016203366E+17</v>
      </c>
      <c r="I165" s="14">
        <f t="shared" si="24"/>
        <v>5.5248371182629024E+17</v>
      </c>
      <c r="J165" s="40">
        <f>I165/BBMData!D165</f>
        <v>6.1508729690531297E-2</v>
      </c>
      <c r="K165" s="14">
        <f t="shared" si="21"/>
        <v>0.93849127030946866</v>
      </c>
      <c r="L165" s="40">
        <f>BBMData!Q165-J165</f>
        <v>-9.5060151294430809E-3</v>
      </c>
      <c r="M165" s="14">
        <f>'230'!C165*Notes!$C$4*MultiCalib!$C$14</f>
        <v>4.9727176910114256E+16</v>
      </c>
      <c r="N165" s="14">
        <f>'301'!C165*Notes!$C$4*MultiCalib!$D$15+'303'!C165*Notes!$C$4*MultiCalib!$D$16</f>
        <v>-1.381833854898016E+16</v>
      </c>
      <c r="O165" s="14">
        <f>'303'!C165*Notes!$C$4*MultiCalib!$E$16</f>
        <v>1.4082562143921867E+17</v>
      </c>
      <c r="P165" s="14">
        <f>'307'!C165*Notes!$C$4*MultiCalib!$F$17+'309'!C165*Notes!$C$4*MultiCalib!$F$18</f>
        <v>3.5782983104743456E+16</v>
      </c>
      <c r="Q165" s="14">
        <f>'309'!C165*Notes!$C$4*MultiCalib!$G$18</f>
        <v>2.1853003454865654E+17</v>
      </c>
      <c r="R165" s="14">
        <f t="shared" si="25"/>
        <v>4.3104747745375277E+17</v>
      </c>
      <c r="S165" s="37">
        <f>R165/BBMData!D165</f>
        <v>4.7989075889398228E-2</v>
      </c>
      <c r="T165" s="14">
        <f t="shared" si="26"/>
        <v>0.95201092411060173</v>
      </c>
      <c r="U165" s="37">
        <f>BBMData!Q165-S165</f>
        <v>4.0136386716899883E-3</v>
      </c>
      <c r="W165" s="15">
        <f>'230'!C165*Notes!$C$4*MultiCalib!$C$35</f>
        <v>3.5935338687688796E+16</v>
      </c>
      <c r="X165" s="14">
        <f>'301'!C165*Notes!$C$4*MultiCalib!$D$36+'303'!C165*Notes!$C$4*MultiCalib!$D$37</f>
        <v>-3.556690069838996E+16</v>
      </c>
      <c r="Y165" s="14">
        <f>'303'!C165*Notes!$C$4*MultiCalib!$E$37</f>
        <v>2.159089292576559E+17</v>
      </c>
      <c r="Z165" s="15">
        <f>'307'!C165*Notes!$C$4*MultiCalib!$F$38+'309'!C165*Notes!$C$4*MultiCalib!$F$39</f>
        <v>8.7404012467564528E+16</v>
      </c>
      <c r="AA165" s="14">
        <f>'309'!C165*Notes!$C$4*MultiCalib!$G$39</f>
        <v>1.8463409182349421E+17</v>
      </c>
      <c r="AB165" s="14">
        <f t="shared" si="27"/>
        <v>4.883154715380135E+17</v>
      </c>
      <c r="AC165" s="15">
        <f>AB165/BBMData!D165</f>
        <v>5.4364796100956729E-2</v>
      </c>
      <c r="AD165" s="14">
        <f t="shared" si="22"/>
        <v>0.94563520389904332</v>
      </c>
      <c r="AE165" s="15">
        <f>BBMData!O165-AB165</f>
        <v>-2.1216688807406912E+16</v>
      </c>
      <c r="AF165" s="37">
        <f>BBMData!Q165-BLMLossSum!AC165</f>
        <v>-4.6538082012517537E-3</v>
      </c>
      <c r="AG165" s="14">
        <f t="shared" si="23"/>
        <v>4.5014788395034573E+32</v>
      </c>
      <c r="AH165" s="14">
        <f>AG165/BBMData!R165^2</f>
        <v>3.3650169795122989E-2</v>
      </c>
      <c r="AI165" s="15">
        <f>AE165/BBMData!O165</f>
        <v>-4.5422273814066806E-2</v>
      </c>
      <c r="AK165" s="40">
        <f t="shared" si="28"/>
        <v>-0.18279844061363856</v>
      </c>
      <c r="AL165" s="40">
        <f t="shared" si="29"/>
        <v>7.7181329966440879E-2</v>
      </c>
      <c r="AM165" s="40">
        <f t="shared" si="30"/>
        <v>-4.5422273814066806E-2</v>
      </c>
    </row>
    <row r="166" spans="1:39" x14ac:dyDescent="0.25">
      <c r="A166" s="14" t="s">
        <v>175</v>
      </c>
      <c r="B166" s="14">
        <v>1193439600</v>
      </c>
      <c r="C166" s="15">
        <f>BBMData!O166</f>
        <v>5.3161068258615533E+17</v>
      </c>
      <c r="D166" s="14">
        <f>'230'!C166*Notes!$C$4*MultiCalib!$C$27</f>
        <v>7.4796384167591824E+16</v>
      </c>
      <c r="E166" s="14">
        <f>'301'!C166*Notes!$C$4*MultiCalib!$D$28</f>
        <v>8.288489351729472E+16</v>
      </c>
      <c r="F166" s="14">
        <f>'303'!C166*Notes!$C$4*MultiCalib!$E$29</f>
        <v>1.8075864679034995E+17</v>
      </c>
      <c r="G166" s="14">
        <f>'307'!C166*Notes!$C$4*MultiCalib!$F$30</f>
        <v>1.0936447467558558E+17</v>
      </c>
      <c r="H166" s="14">
        <f>'309'!C166*Notes!$C$4*MultiCalib!$G$31</f>
        <v>1.8209028731723664E+17</v>
      </c>
      <c r="I166" s="14">
        <f t="shared" si="24"/>
        <v>6.2989468646805875E+17</v>
      </c>
      <c r="J166" s="40">
        <f>I166/BBMData!D166</f>
        <v>6.2439996676056576E-2</v>
      </c>
      <c r="K166" s="14">
        <f t="shared" si="21"/>
        <v>0.9375600033239434</v>
      </c>
      <c r="L166" s="40">
        <f>BBMData!Q166-J166</f>
        <v>-9.7426649367469698E-3</v>
      </c>
      <c r="M166" s="14">
        <f>'230'!C166*Notes!$C$4*MultiCalib!$C$14</f>
        <v>7.4796384167591824E+16</v>
      </c>
      <c r="N166" s="14">
        <f>'301'!C166*Notes!$C$4*MultiCalib!$D$15+'303'!C166*Notes!$C$4*MultiCalib!$D$16</f>
        <v>-1.8576349979514336E+16</v>
      </c>
      <c r="O166" s="14">
        <f>'303'!C166*Notes!$C$4*MultiCalib!$E$16</f>
        <v>1.8866809321592842E+17</v>
      </c>
      <c r="P166" s="14">
        <f>'307'!C166*Notes!$C$4*MultiCalib!$F$17+'309'!C166*Notes!$C$4*MultiCalib!$F$18</f>
        <v>7.332352475578792E+16</v>
      </c>
      <c r="Q166" s="14">
        <f>'309'!C166*Notes!$C$4*MultiCalib!$G$18</f>
        <v>1.8653900621959997E+17</v>
      </c>
      <c r="R166" s="14">
        <f t="shared" si="25"/>
        <v>5.0475065837939379E+17</v>
      </c>
      <c r="S166" s="37">
        <f>R166/BBMData!D166</f>
        <v>5.0034759950376068E-2</v>
      </c>
      <c r="T166" s="14">
        <f t="shared" si="26"/>
        <v>0.9499652400496239</v>
      </c>
      <c r="U166" s="37">
        <f>BBMData!Q166-S166</f>
        <v>2.662571788933539E-3</v>
      </c>
      <c r="W166" s="15">
        <f>'230'!C166*Notes!$C$4*MultiCalib!$C$35</f>
        <v>5.4051598435506688E+16</v>
      </c>
      <c r="X166" s="14">
        <f>'301'!C166*Notes!$C$4*MultiCalib!$D$36+'303'!C166*Notes!$C$4*MultiCalib!$D$37</f>
        <v>-4.7699181247975056E+16</v>
      </c>
      <c r="Y166" s="14">
        <f>'303'!C166*Notes!$C$4*MultiCalib!$E$37</f>
        <v>2.8925933771871392E+17</v>
      </c>
      <c r="Z166" s="15">
        <f>'307'!C166*Notes!$C$4*MultiCalib!$F$38+'309'!C166*Notes!$C$4*MultiCalib!$F$39</f>
        <v>1.3356928755968614E+17</v>
      </c>
      <c r="AA166" s="14">
        <f>'309'!C166*Notes!$C$4*MultiCalib!$G$39</f>
        <v>1.5760515516389789E+17</v>
      </c>
      <c r="AB166" s="14">
        <f t="shared" si="27"/>
        <v>5.8678619762982963E+17</v>
      </c>
      <c r="AC166" s="15">
        <f>AB166/BBMData!D166</f>
        <v>5.8166752342370107E-2</v>
      </c>
      <c r="AD166" s="14">
        <f t="shared" si="22"/>
        <v>0.94183324765762988</v>
      </c>
      <c r="AE166" s="15">
        <f>BBMData!O166-AB166</f>
        <v>-5.5175515043674304E+16</v>
      </c>
      <c r="AF166" s="37">
        <f>BBMData!Q166-BLMLossSum!AC166</f>
        <v>-6.9549403426689485E-3</v>
      </c>
      <c r="AG166" s="14">
        <f t="shared" si="23"/>
        <v>3.0443374603347295E+33</v>
      </c>
      <c r="AH166" s="14">
        <f>AG166/BBMData!R166^2</f>
        <v>0.17984716108366883</v>
      </c>
      <c r="AI166" s="15">
        <f>AE166/BBMData!O166</f>
        <v>-0.10378932713552516</v>
      </c>
      <c r="AK166" s="40">
        <f t="shared" si="28"/>
        <v>-0.18487966307181017</v>
      </c>
      <c r="AL166" s="40">
        <f t="shared" si="29"/>
        <v>5.0525742026277798E-2</v>
      </c>
      <c r="AM166" s="40">
        <f t="shared" si="30"/>
        <v>-0.10378932713552516</v>
      </c>
    </row>
    <row r="167" spans="1:39" x14ac:dyDescent="0.25">
      <c r="A167" s="14" t="s">
        <v>176</v>
      </c>
      <c r="B167" s="14">
        <v>1194048000</v>
      </c>
      <c r="C167" s="15">
        <f>BBMData!O167</f>
        <v>5.0764468197631622E+17</v>
      </c>
      <c r="D167" s="14">
        <f>'230'!C167*Notes!$C$4*MultiCalib!$C$27</f>
        <v>6.9043129359273512E+16</v>
      </c>
      <c r="E167" s="14">
        <f>'301'!C167*Notes!$C$4*MultiCalib!$D$28</f>
        <v>8.8100345776664208E+16</v>
      </c>
      <c r="F167" s="14">
        <f>'303'!C167*Notes!$C$4*MultiCalib!$E$29</f>
        <v>1.904209115986112E+17</v>
      </c>
      <c r="G167" s="14">
        <f>'307'!C167*Notes!$C$4*MultiCalib!$F$30</f>
        <v>9.4613322796620944E+16</v>
      </c>
      <c r="H167" s="14">
        <f>'309'!C167*Notes!$C$4*MultiCalib!$G$31</f>
        <v>1.249441278234743E+17</v>
      </c>
      <c r="I167" s="14">
        <f t="shared" si="24"/>
        <v>5.6712183735464416E+17</v>
      </c>
      <c r="J167" s="40">
        <f>I167/BBMData!D167</f>
        <v>5.6763270679075585E-2</v>
      </c>
      <c r="K167" s="14">
        <f t="shared" si="21"/>
        <v>0.94323672932092439</v>
      </c>
      <c r="L167" s="40">
        <f>BBMData!Q167-J167</f>
        <v>-5.9530733038062195E-3</v>
      </c>
      <c r="M167" s="14">
        <f>'230'!C167*Notes!$C$4*MultiCalib!$C$14</f>
        <v>6.9043129359273512E+16</v>
      </c>
      <c r="N167" s="14">
        <f>'301'!C167*Notes!$C$4*MultiCalib!$D$15+'303'!C167*Notes!$C$4*MultiCalib!$D$16</f>
        <v>-1.8409938838591952E+16</v>
      </c>
      <c r="O167" s="14">
        <f>'303'!C167*Notes!$C$4*MultiCalib!$E$16</f>
        <v>1.9875314922786211E+17</v>
      </c>
      <c r="P167" s="14">
        <f>'307'!C167*Notes!$C$4*MultiCalib!$F$17+'309'!C167*Notes!$C$4*MultiCalib!$F$18</f>
        <v>7.7938400818566E+16</v>
      </c>
      <c r="Q167" s="14">
        <f>'309'!C167*Notes!$C$4*MultiCalib!$G$18</f>
        <v>1.2799668659185718E+17</v>
      </c>
      <c r="R167" s="14">
        <f t="shared" si="25"/>
        <v>4.5532142715896691E+17</v>
      </c>
      <c r="S167" s="37">
        <f>R167/BBMData!D167</f>
        <v>4.5573158558599433E-2</v>
      </c>
      <c r="T167" s="14">
        <f t="shared" si="26"/>
        <v>0.95442684144140055</v>
      </c>
      <c r="U167" s="37">
        <f>BBMData!Q167-S167</f>
        <v>5.2370388166699325E-3</v>
      </c>
      <c r="W167" s="15">
        <f>'230'!C167*Notes!$C$4*MultiCalib!$C$35</f>
        <v>4.9894009508485952E+16</v>
      </c>
      <c r="X167" s="14">
        <f>'301'!C167*Notes!$C$4*MultiCalib!$D$36+'303'!C167*Notes!$C$4*MultiCalib!$D$37</f>
        <v>-4.9351139716684304E+16</v>
      </c>
      <c r="Y167" s="14">
        <f>'303'!C167*Notes!$C$4*MultiCalib!$E$37</f>
        <v>3.0472139371950989E+17</v>
      </c>
      <c r="Z167" s="15">
        <f>'307'!C167*Notes!$C$4*MultiCalib!$F$38+'309'!C167*Notes!$C$4*MultiCalib!$F$39</f>
        <v>1.2972697059045531E+17</v>
      </c>
      <c r="AA167" s="14">
        <f>'309'!C167*Notes!$C$4*MultiCalib!$G$39</f>
        <v>1.0814326751063635E+17</v>
      </c>
      <c r="AB167" s="14">
        <f t="shared" si="27"/>
        <v>5.431345016124032E+17</v>
      </c>
      <c r="AC167" s="15">
        <f>AB167/BBMData!D167</f>
        <v>5.4362376299910239E-2</v>
      </c>
      <c r="AD167" s="14">
        <f t="shared" si="22"/>
        <v>0.94563762370008975</v>
      </c>
      <c r="AE167" s="15">
        <f>BBMData!O167-AB167</f>
        <v>-3.5489819636086976E+16</v>
      </c>
      <c r="AF167" s="37">
        <f>BBMData!Q167-BLMLossSum!AC167</f>
        <v>-5.4245280976861071E-3</v>
      </c>
      <c r="AG167" s="14">
        <f t="shared" si="23"/>
        <v>1.2595272978019847E+33</v>
      </c>
      <c r="AH167" s="14">
        <f>AG167/BBMData!R167^2</f>
        <v>7.4902102985248423E-2</v>
      </c>
      <c r="AI167" s="15">
        <f>AE167/BBMData!O167</f>
        <v>-6.9910748395750413E-2</v>
      </c>
      <c r="AK167" s="40">
        <f t="shared" si="28"/>
        <v>-0.11716296356494245</v>
      </c>
      <c r="AL167" s="40">
        <f t="shared" si="29"/>
        <v>0.10307062533118472</v>
      </c>
      <c r="AM167" s="40">
        <f t="shared" si="30"/>
        <v>-6.9910748395750413E-2</v>
      </c>
    </row>
    <row r="168" spans="1:39" x14ac:dyDescent="0.25">
      <c r="A168" s="14" t="s">
        <v>177</v>
      </c>
      <c r="B168" s="14">
        <v>1194652800</v>
      </c>
      <c r="C168" s="15">
        <f>BBMData!O168</f>
        <v>4.2890206233392282E+17</v>
      </c>
      <c r="D168" s="14">
        <f>'230'!C168*Notes!$C$4*MultiCalib!$C$27</f>
        <v>5.4735318038374344E+16</v>
      </c>
      <c r="E168" s="14">
        <f>'301'!C168*Notes!$C$4*MultiCalib!$D$28</f>
        <v>7.5271215324705648E+16</v>
      </c>
      <c r="F168" s="14">
        <f>'303'!C168*Notes!$C$4*MultiCalib!$E$29</f>
        <v>1.639459915483104E+17</v>
      </c>
      <c r="G168" s="14">
        <f>'307'!C168*Notes!$C$4*MultiCalib!$F$30</f>
        <v>8.0248689171817664E+16</v>
      </c>
      <c r="H168" s="14">
        <f>'309'!C168*Notes!$C$4*MultiCalib!$G$31</f>
        <v>1.4194330185009982E+17</v>
      </c>
      <c r="I168" s="14">
        <f t="shared" si="24"/>
        <v>5.161445159333079E+17</v>
      </c>
      <c r="J168" s="40">
        <f>I168/BBMData!D168</f>
        <v>5.413100187028011E-2</v>
      </c>
      <c r="K168" s="14">
        <f t="shared" si="21"/>
        <v>0.94586899812971992</v>
      </c>
      <c r="L168" s="40">
        <f>BBMData!Q168-J168</f>
        <v>-9.1496107643742677E-3</v>
      </c>
      <c r="M168" s="14">
        <f>'230'!C168*Notes!$C$4*MultiCalib!$C$14</f>
        <v>5.4735318038374344E+16</v>
      </c>
      <c r="N168" s="14">
        <f>'301'!C168*Notes!$C$4*MultiCalib!$D$15+'303'!C168*Notes!$C$4*MultiCalib!$D$16</f>
        <v>-1.6707354810800176E+16</v>
      </c>
      <c r="O168" s="14">
        <f>'303'!C168*Notes!$C$4*MultiCalib!$E$16</f>
        <v>1.7111976751900397E+17</v>
      </c>
      <c r="P168" s="14">
        <f>'307'!C168*Notes!$C$4*MultiCalib!$F$17+'309'!C168*Notes!$C$4*MultiCalib!$F$18</f>
        <v>5.0094732320800656E+16</v>
      </c>
      <c r="Q168" s="14">
        <f>'309'!C168*Notes!$C$4*MultiCalib!$G$18</f>
        <v>1.4541117407605917E+17</v>
      </c>
      <c r="R168" s="14">
        <f t="shared" si="25"/>
        <v>4.0465363714343795E+17</v>
      </c>
      <c r="S168" s="37">
        <f>R168/BBMData!D168</f>
        <v>4.2438321270195166E-2</v>
      </c>
      <c r="T168" s="14">
        <f t="shared" si="26"/>
        <v>0.9575616787298048</v>
      </c>
      <c r="U168" s="37">
        <f>BBMData!Q168-S168</f>
        <v>2.5430698357106762E-3</v>
      </c>
      <c r="W168" s="15">
        <f>'230'!C168*Notes!$C$4*MultiCalib!$C$35</f>
        <v>3.9554471299320432E+16</v>
      </c>
      <c r="X168" s="14">
        <f>'301'!C168*Notes!$C$4*MultiCalib!$D$36+'303'!C168*Notes!$C$4*MultiCalib!$D$37</f>
        <v>-4.3153283977565952E+16</v>
      </c>
      <c r="Y168" s="14">
        <f>'303'!C168*Notes!$C$4*MultiCalib!$E$37</f>
        <v>2.6235485703710122E+17</v>
      </c>
      <c r="Z168" s="15">
        <f>'307'!C168*Notes!$C$4*MultiCalib!$F$38+'309'!C168*Notes!$C$4*MultiCalib!$F$39</f>
        <v>9.4386112228042848E+16</v>
      </c>
      <c r="AA168" s="14">
        <f>'309'!C168*Notes!$C$4*MultiCalib!$G$39</f>
        <v>1.2285661383787238E+17</v>
      </c>
      <c r="AB168" s="14">
        <f t="shared" si="27"/>
        <v>4.7599877042477094E+17</v>
      </c>
      <c r="AC168" s="15">
        <f>AB168/BBMData!D168</f>
        <v>4.9920689916704696E-2</v>
      </c>
      <c r="AD168" s="14">
        <f t="shared" si="22"/>
        <v>0.95007931008329527</v>
      </c>
      <c r="AE168" s="15">
        <f>BBMData!O168-AB168</f>
        <v>-4.7096708090848128E+16</v>
      </c>
      <c r="AF168" s="37">
        <f>BBMData!Q168-BLMLossSum!AC168</f>
        <v>-7.7045146136158552E-3</v>
      </c>
      <c r="AG168" s="14">
        <f t="shared" si="23"/>
        <v>2.2180999129945594E+33</v>
      </c>
      <c r="AH168" s="14">
        <f>AG168/BBMData!R168^2</f>
        <v>0.14480919008301613</v>
      </c>
      <c r="AI168" s="15">
        <f>AE168/BBMData!O168</f>
        <v>-0.10980760464187478</v>
      </c>
      <c r="AK168" s="40">
        <f t="shared" si="28"/>
        <v>-0.20340879949293003</v>
      </c>
      <c r="AL168" s="40">
        <f t="shared" si="29"/>
        <v>5.6536042420813053E-2</v>
      </c>
      <c r="AM168" s="40">
        <f t="shared" si="30"/>
        <v>-0.10980760464187478</v>
      </c>
    </row>
    <row r="169" spans="1:39" x14ac:dyDescent="0.25">
      <c r="A169" s="14" t="s">
        <v>178</v>
      </c>
      <c r="B169" s="14">
        <v>1195257600</v>
      </c>
      <c r="C169" s="15">
        <f>BBMData!O169</f>
        <v>4.6278473625648205E+17</v>
      </c>
      <c r="D169" s="14">
        <f>'230'!C169*Notes!$C$4*MultiCalib!$C$27</f>
        <v>7.981674027421352E+16</v>
      </c>
      <c r="E169" s="14">
        <f>'301'!C169*Notes!$C$4*MultiCalib!$D$28</f>
        <v>6.648047681776628E+16</v>
      </c>
      <c r="F169" s="14">
        <f>'303'!C169*Notes!$C$4*MultiCalib!$E$29</f>
        <v>1.4710385421267357E+17</v>
      </c>
      <c r="G169" s="14">
        <f>'307'!C169*Notes!$C$4*MultiCalib!$F$30</f>
        <v>1.1331619115469814E+17</v>
      </c>
      <c r="H169" s="14">
        <f>'309'!C169*Notes!$C$4*MultiCalib!$G$31</f>
        <v>1.6177633397375222E+17</v>
      </c>
      <c r="I169" s="14">
        <f t="shared" si="24"/>
        <v>5.6849359643310374E+17</v>
      </c>
      <c r="J169" s="40">
        <f>I169/BBMData!D169</f>
        <v>5.9681860754729851E-2</v>
      </c>
      <c r="K169" s="14">
        <f t="shared" si="21"/>
        <v>0.94031813924527019</v>
      </c>
      <c r="L169" s="40">
        <f>BBMData!Q169-J169</f>
        <v>-1.1097577023182405E-2</v>
      </c>
      <c r="M169" s="14">
        <f>'230'!C169*Notes!$C$4*MultiCalib!$C$14</f>
        <v>7.981674027421352E+16</v>
      </c>
      <c r="N169" s="14">
        <f>'301'!C169*Notes!$C$4*MultiCalib!$D$15+'303'!C169*Notes!$C$4*MultiCalib!$D$16</f>
        <v>-1.6553960359037568E+16</v>
      </c>
      <c r="O169" s="14">
        <f>'303'!C169*Notes!$C$4*MultiCalib!$E$16</f>
        <v>1.535406696820919E+17</v>
      </c>
      <c r="P169" s="14">
        <f>'307'!C169*Notes!$C$4*MultiCalib!$F$17+'309'!C169*Notes!$C$4*MultiCalib!$F$18</f>
        <v>8.7944002948718016E+16</v>
      </c>
      <c r="Q169" s="14">
        <f>'309'!C169*Notes!$C$4*MultiCalib!$G$18</f>
        <v>1.6572875475087043E+17</v>
      </c>
      <c r="R169" s="14">
        <f t="shared" si="25"/>
        <v>4.7047620729685632E+17</v>
      </c>
      <c r="S169" s="37">
        <f>R169/BBMData!D169</f>
        <v>4.9391753343361572E-2</v>
      </c>
      <c r="T169" s="14">
        <f t="shared" si="26"/>
        <v>0.95060824665663846</v>
      </c>
      <c r="U169" s="37">
        <f>BBMData!Q169-S169</f>
        <v>-8.074696118141253E-4</v>
      </c>
      <c r="W169" s="15">
        <f>'230'!C169*Notes!$C$4*MultiCalib!$C$35</f>
        <v>5.7679558199849616E+16</v>
      </c>
      <c r="X169" s="14">
        <f>'301'!C169*Notes!$C$4*MultiCalib!$D$36+'303'!C169*Notes!$C$4*MultiCalib!$D$37</f>
        <v>-3.9930394970336704E+16</v>
      </c>
      <c r="Y169" s="14">
        <f>'303'!C169*Notes!$C$4*MultiCalib!$E$37</f>
        <v>2.354031975841272E+17</v>
      </c>
      <c r="Z169" s="15">
        <f>'307'!C169*Notes!$C$4*MultiCalib!$F$38+'309'!C169*Notes!$C$4*MultiCalib!$F$39</f>
        <v>1.5009330446431312E+17</v>
      </c>
      <c r="AA169" s="14">
        <f>'309'!C169*Notes!$C$4*MultiCalib!$G$39</f>
        <v>1.4002275790448632E+17</v>
      </c>
      <c r="AB169" s="14">
        <f t="shared" si="27"/>
        <v>5.4326842318243962E+17</v>
      </c>
      <c r="AC169" s="15">
        <f>AB169/BBMData!D169</f>
        <v>5.7033659812967395E-2</v>
      </c>
      <c r="AD169" s="14">
        <f t="shared" si="22"/>
        <v>0.94296634018703263</v>
      </c>
      <c r="AE169" s="15">
        <f>BBMData!O169-AB169</f>
        <v>-8.0483686925957568E+16</v>
      </c>
      <c r="AF169" s="37">
        <f>BBMData!Q169-BLMLossSum!AC169</f>
        <v>-7.5702946774149626E-3</v>
      </c>
      <c r="AG169" s="14">
        <f t="shared" si="23"/>
        <v>6.4776238611955528E+33</v>
      </c>
      <c r="AH169" s="14">
        <f>AG169/BBMData!R169^2</f>
        <v>0.42564653264761088</v>
      </c>
      <c r="AI169" s="15">
        <f>AE169/BBMData!O169</f>
        <v>-0.17391171449819023</v>
      </c>
      <c r="AK169" s="40">
        <f t="shared" si="28"/>
        <v>-0.22841907240008086</v>
      </c>
      <c r="AL169" s="40">
        <f t="shared" si="29"/>
        <v>-1.6619975634009559E-2</v>
      </c>
      <c r="AM169" s="40">
        <f t="shared" si="30"/>
        <v>-0.17391171449819023</v>
      </c>
    </row>
    <row r="170" spans="1:39" x14ac:dyDescent="0.25">
      <c r="A170" s="14" t="s">
        <v>179</v>
      </c>
      <c r="B170" s="14">
        <v>1195862400</v>
      </c>
      <c r="C170" s="15">
        <f>BBMData!O170</f>
        <v>2.9523212005973101E+17</v>
      </c>
      <c r="D170" s="14">
        <f>'230'!C170*Notes!$C$4*MultiCalib!$C$27</f>
        <v>4.8619685538661616E+16</v>
      </c>
      <c r="E170" s="14">
        <f>'301'!C170*Notes!$C$4*MultiCalib!$D$28</f>
        <v>4.6826050491495448E+16</v>
      </c>
      <c r="F170" s="14">
        <f>'303'!C170*Notes!$C$4*MultiCalib!$E$29</f>
        <v>1.0885771692545731E+17</v>
      </c>
      <c r="G170" s="14">
        <f>'307'!C170*Notes!$C$4*MultiCalib!$F$30</f>
        <v>7.3966325309403696E+16</v>
      </c>
      <c r="H170" s="14">
        <f>'309'!C170*Notes!$C$4*MultiCalib!$G$31</f>
        <v>9.5019699194420416E+16</v>
      </c>
      <c r="I170" s="14">
        <f t="shared" si="24"/>
        <v>3.7328947745943846E+17</v>
      </c>
      <c r="J170" s="40">
        <f>I170/BBMData!D170</f>
        <v>4.7805529545935636E-2</v>
      </c>
      <c r="K170" s="14">
        <f t="shared" si="21"/>
        <v>0.95219447045406436</v>
      </c>
      <c r="L170" s="40">
        <f>BBMData!Q170-J170</f>
        <v>-9.9964599346490934E-3</v>
      </c>
      <c r="M170" s="14">
        <f>'230'!C170*Notes!$C$4*MultiCalib!$C$14</f>
        <v>4.8619685538661616E+16</v>
      </c>
      <c r="N170" s="14">
        <f>'301'!C170*Notes!$C$4*MultiCalib!$D$15+'303'!C170*Notes!$C$4*MultiCalib!$D$16</f>
        <v>-1.5750522303227696E+16</v>
      </c>
      <c r="O170" s="14">
        <f>'303'!C170*Notes!$C$4*MultiCalib!$E$16</f>
        <v>1.1362099821418765E+17</v>
      </c>
      <c r="P170" s="14">
        <f>'307'!C170*Notes!$C$4*MultiCalib!$F$17+'309'!C170*Notes!$C$4*MultiCalib!$F$18</f>
        <v>6.2113656616411496E+16</v>
      </c>
      <c r="Q170" s="14">
        <f>'309'!C170*Notes!$C$4*MultiCalib!$G$18</f>
        <v>9.7341162563669984E+16</v>
      </c>
      <c r="R170" s="14">
        <f t="shared" si="25"/>
        <v>3.0594498062970304E+17</v>
      </c>
      <c r="S170" s="37">
        <f>R170/BBMData!D170</f>
        <v>3.9181018201921367E-2</v>
      </c>
      <c r="T170" s="14">
        <f t="shared" si="26"/>
        <v>0.96081898179807868</v>
      </c>
      <c r="U170" s="37">
        <f>BBMData!Q170-S170</f>
        <v>-1.3719485906348236E-3</v>
      </c>
      <c r="W170" s="15">
        <f>'230'!C170*Notes!$C$4*MultiCalib!$C$35</f>
        <v>3.5135010175197896E+16</v>
      </c>
      <c r="X170" s="14">
        <f>'301'!C170*Notes!$C$4*MultiCalib!$D$36+'303'!C170*Notes!$C$4*MultiCalib!$D$37</f>
        <v>-3.2259266614089528E+16</v>
      </c>
      <c r="Y170" s="14">
        <f>'303'!C170*Notes!$C$4*MultiCalib!$E$37</f>
        <v>1.7419975012288074E+17</v>
      </c>
      <c r="Z170" s="15">
        <f>'307'!C170*Notes!$C$4*MultiCalib!$F$38+'309'!C170*Notes!$C$4*MultiCalib!$F$39</f>
        <v>1.0257364172815405E+17</v>
      </c>
      <c r="AA170" s="14">
        <f>'309'!C170*Notes!$C$4*MultiCalib!$G$39</f>
        <v>8.2242686613334496E+16</v>
      </c>
      <c r="AB170" s="14">
        <f t="shared" si="27"/>
        <v>3.6189182202547763E+17</v>
      </c>
      <c r="AC170" s="15">
        <f>AB170/BBMData!D170</f>
        <v>4.6345882311004366E-2</v>
      </c>
      <c r="AD170" s="14">
        <f t="shared" si="22"/>
        <v>0.95365411768899566</v>
      </c>
      <c r="AE170" s="15">
        <f>BBMData!O170-AB170</f>
        <v>-6.6659701965746624E+16</v>
      </c>
      <c r="AF170" s="37">
        <f>BBMData!Q170-BLMLossSum!AC170</f>
        <v>-8.2082091194554049E-3</v>
      </c>
      <c r="AG170" s="14">
        <f t="shared" si="23"/>
        <v>4.4435158661621641E+33</v>
      </c>
      <c r="AH170" s="14">
        <f>AG170/BBMData!R170^2</f>
        <v>0.42356290714349093</v>
      </c>
      <c r="AI170" s="15">
        <f>AE170/BBMData!O170</f>
        <v>-0.2257874310974704</v>
      </c>
      <c r="AK170" s="40">
        <f t="shared" si="28"/>
        <v>-0.26439317437382825</v>
      </c>
      <c r="AL170" s="40">
        <f t="shared" si="29"/>
        <v>-3.6286229858067676E-2</v>
      </c>
      <c r="AM170" s="40">
        <f t="shared" si="30"/>
        <v>-0.2257874310974704</v>
      </c>
    </row>
    <row r="171" spans="1:39" x14ac:dyDescent="0.25">
      <c r="A171" s="14" t="s">
        <v>180</v>
      </c>
      <c r="B171" s="14">
        <v>1196467200</v>
      </c>
      <c r="C171" s="15">
        <f>BBMData!O171</f>
        <v>3.7015230411526995E+17</v>
      </c>
      <c r="D171" s="14">
        <f>'230'!C171*Notes!$C$4*MultiCalib!$C$27</f>
        <v>6.9026842721458032E+16</v>
      </c>
      <c r="E171" s="14">
        <f>'301'!C171*Notes!$C$4*MultiCalib!$D$28</f>
        <v>6.1664728880600064E+16</v>
      </c>
      <c r="F171" s="14">
        <f>'303'!C171*Notes!$C$4*MultiCalib!$E$29</f>
        <v>1.4707437211907642E+17</v>
      </c>
      <c r="G171" s="14">
        <f>'307'!C171*Notes!$C$4*MultiCalib!$F$30</f>
        <v>9.878714304864712E+16</v>
      </c>
      <c r="H171" s="14">
        <f>'309'!C171*Notes!$C$4*MultiCalib!$G$31</f>
        <v>9.134720987933928E+16</v>
      </c>
      <c r="I171" s="14">
        <f t="shared" si="24"/>
        <v>4.679002966491209E+17</v>
      </c>
      <c r="J171" s="40">
        <f>I171/BBMData!D171</f>
        <v>4.7759548499450945E-2</v>
      </c>
      <c r="K171" s="14">
        <f t="shared" si="21"/>
        <v>0.95224045150054903</v>
      </c>
      <c r="L171" s="40">
        <f>BBMData!Q171-J171</f>
        <v>-9.9773392399562094E-3</v>
      </c>
      <c r="M171" s="14">
        <f>'230'!C171*Notes!$C$4*MultiCalib!$C$14</f>
        <v>6.9026842721458032E+16</v>
      </c>
      <c r="N171" s="14">
        <f>'301'!C171*Notes!$C$4*MultiCalib!$D$15+'303'!C171*Notes!$C$4*MultiCalib!$D$16</f>
        <v>-2.3644151555097616E+16</v>
      </c>
      <c r="O171" s="14">
        <f>'303'!C171*Notes!$C$4*MultiCalib!$E$16</f>
        <v>1.5350989754210435E+17</v>
      </c>
      <c r="P171" s="14">
        <f>'307'!C171*Notes!$C$4*MultiCalib!$F$17+'309'!C171*Notes!$C$4*MultiCalib!$F$18</f>
        <v>9.8785013194228032E+16</v>
      </c>
      <c r="Q171" s="14">
        <f>'309'!C171*Notes!$C$4*MultiCalib!$G$18</f>
        <v>9.3578949228294096E+16</v>
      </c>
      <c r="R171" s="14">
        <f t="shared" si="25"/>
        <v>3.9125655113098688E+17</v>
      </c>
      <c r="S171" s="37">
        <f>R171/BBMData!D171</f>
        <v>3.9936363287841878E-2</v>
      </c>
      <c r="T171" s="14">
        <f t="shared" si="26"/>
        <v>0.96006363671215811</v>
      </c>
      <c r="U171" s="37">
        <f>BBMData!Q171-S171</f>
        <v>-2.1541540283471425E-3</v>
      </c>
      <c r="W171" s="15">
        <f>'230'!C171*Notes!$C$4*MultiCalib!$C$35</f>
        <v>4.9882239971537552E+16</v>
      </c>
      <c r="X171" s="14">
        <f>'301'!C171*Notes!$C$4*MultiCalib!$D$36+'303'!C171*Notes!$C$4*MultiCalib!$D$37</f>
        <v>-4.5415112679382776E+16</v>
      </c>
      <c r="Y171" s="14">
        <f>'303'!C171*Notes!$C$4*MultiCalib!$E$37</f>
        <v>2.3535601881276602E+17</v>
      </c>
      <c r="Z171" s="15">
        <f>'307'!C171*Notes!$C$4*MultiCalib!$F$38+'309'!C171*Notes!$C$4*MultiCalib!$F$39</f>
        <v>1.5246070390118563E+17</v>
      </c>
      <c r="AA171" s="14">
        <f>'309'!C171*Notes!$C$4*MultiCalib!$G$39</f>
        <v>7.906402586833424E+16</v>
      </c>
      <c r="AB171" s="14">
        <f t="shared" si="27"/>
        <v>4.713478758744407E+17</v>
      </c>
      <c r="AC171" s="15">
        <f>AB171/BBMData!D171</f>
        <v>4.8111450022909126E-2</v>
      </c>
      <c r="AD171" s="14">
        <f t="shared" si="22"/>
        <v>0.95188854997709083</v>
      </c>
      <c r="AE171" s="15">
        <f>BBMData!O171-AB171</f>
        <v>-1.0119557175917075E+17</v>
      </c>
      <c r="AF171" s="37">
        <f>BBMData!Q171-BLMLossSum!AC171</f>
        <v>-9.1157470416855513E-3</v>
      </c>
      <c r="AG171" s="14">
        <f t="shared" si="23"/>
        <v>1.0240543743665477E+34</v>
      </c>
      <c r="AH171" s="14">
        <f>AG171/BBMData!R171^2</f>
        <v>0.6304936496542638</v>
      </c>
      <c r="AI171" s="15">
        <f>AE171/BBMData!O171</f>
        <v>-0.27338900942693367</v>
      </c>
      <c r="AK171" s="40">
        <f t="shared" si="28"/>
        <v>-0.26407506166275552</v>
      </c>
      <c r="AL171" s="40">
        <f t="shared" si="29"/>
        <v>-5.7015036192088128E-2</v>
      </c>
      <c r="AM171" s="40">
        <f t="shared" si="30"/>
        <v>-0.27338900942693367</v>
      </c>
    </row>
    <row r="172" spans="1:39" x14ac:dyDescent="0.25">
      <c r="A172" s="14" t="s">
        <v>181</v>
      </c>
      <c r="B172" s="14">
        <v>1197072000</v>
      </c>
      <c r="C172" s="15">
        <f>BBMData!O172</f>
        <v>3.6284642111436358E+17</v>
      </c>
      <c r="D172" s="14">
        <f>'230'!C172*Notes!$C$4*MultiCalib!$C$27</f>
        <v>7.4283355076404192E+16</v>
      </c>
      <c r="E172" s="14">
        <f>'301'!C172*Notes!$C$4*MultiCalib!$D$28</f>
        <v>5.8238298035781736E+16</v>
      </c>
      <c r="F172" s="14">
        <f>'303'!C172*Notes!$C$4*MultiCalib!$E$29</f>
        <v>1.3368360520722045E+17</v>
      </c>
      <c r="G172" s="14">
        <f>'307'!C172*Notes!$C$4*MultiCalib!$F$30</f>
        <v>9.073083346750744E+16</v>
      </c>
      <c r="H172" s="14">
        <f>'309'!C172*Notes!$C$4*MultiCalib!$G$31</f>
        <v>1.1409756576627043E+17</v>
      </c>
      <c r="I172" s="14">
        <f t="shared" si="24"/>
        <v>4.7103365755318426E+17</v>
      </c>
      <c r="J172" s="40">
        <f>I172/BBMData!D172</f>
        <v>5.4378690797056629E-2</v>
      </c>
      <c r="K172" s="14">
        <f t="shared" si="21"/>
        <v>0.94562130920294341</v>
      </c>
      <c r="L172" s="40">
        <f>BBMData!Q172-J172</f>
        <v>-1.2489723789706961E-2</v>
      </c>
      <c r="M172" s="14">
        <f>'230'!C172*Notes!$C$4*MultiCalib!$C$14</f>
        <v>7.4283355076404192E+16</v>
      </c>
      <c r="N172" s="14">
        <f>'301'!C172*Notes!$C$4*MultiCalib!$D$15+'303'!C172*Notes!$C$4*MultiCalib!$D$16</f>
        <v>-1.8259591769981968E+16</v>
      </c>
      <c r="O172" s="14">
        <f>'303'!C172*Notes!$C$4*MultiCalib!$E$16</f>
        <v>1.3953319155973978E+17</v>
      </c>
      <c r="P172" s="14">
        <f>'307'!C172*Notes!$C$4*MultiCalib!$F$17+'309'!C172*Notes!$C$4*MultiCalib!$F$18</f>
        <v>7.72860531687184E+16</v>
      </c>
      <c r="Q172" s="14">
        <f>'309'!C172*Notes!$C$4*MultiCalib!$G$18</f>
        <v>1.1688512794224597E+17</v>
      </c>
      <c r="R172" s="14">
        <f t="shared" si="25"/>
        <v>3.8972813597712634E+17</v>
      </c>
      <c r="S172" s="37">
        <f>R172/BBMData!D172</f>
        <v>4.4992338575764117E-2</v>
      </c>
      <c r="T172" s="14">
        <f t="shared" si="26"/>
        <v>0.95500766142423588</v>
      </c>
      <c r="U172" s="37">
        <f>BBMData!Q172-S172</f>
        <v>-3.1033715684144481E-3</v>
      </c>
      <c r="W172" s="15">
        <f>'230'!C172*Notes!$C$4*MultiCalib!$C$35</f>
        <v>5.3680858021632224E+16</v>
      </c>
      <c r="X172" s="14">
        <f>'301'!C172*Notes!$C$4*MultiCalib!$D$36+'303'!C172*Notes!$C$4*MultiCalib!$D$37</f>
        <v>-3.8777681798873952E+16</v>
      </c>
      <c r="Y172" s="14">
        <f>'303'!C172*Notes!$C$4*MultiCalib!$E$37</f>
        <v>2.1392742086048307E+17</v>
      </c>
      <c r="Z172" s="15">
        <f>'307'!C172*Notes!$C$4*MultiCalib!$F$38+'309'!C172*Notes!$C$4*MultiCalib!$F$39</f>
        <v>1.2689132858737234E+17</v>
      </c>
      <c r="AA172" s="14">
        <f>'309'!C172*Notes!$C$4*MultiCalib!$G$39</f>
        <v>9.8755209963985184E+16</v>
      </c>
      <c r="AB172" s="14">
        <f t="shared" si="27"/>
        <v>4.5447713563459891E+17</v>
      </c>
      <c r="AC172" s="15">
        <f>AB172/BBMData!D172</f>
        <v>5.246731573574525E-2</v>
      </c>
      <c r="AD172" s="14">
        <f t="shared" si="22"/>
        <v>0.94753268426425474</v>
      </c>
      <c r="AE172" s="15">
        <f>BBMData!O172-AB172</f>
        <v>-9.1630714520235328E+16</v>
      </c>
      <c r="AF172" s="37">
        <f>BBMData!Q172-BLMLossSum!AC172</f>
        <v>-1.012545897311698E-2</v>
      </c>
      <c r="AG172" s="14">
        <f t="shared" si="23"/>
        <v>8.3961878434888651E+33</v>
      </c>
      <c r="AH172" s="14">
        <f>AG172/BBMData!R172^2</f>
        <v>0.66452544246470724</v>
      </c>
      <c r="AI172" s="15">
        <f>AE172/BBMData!O172</f>
        <v>-0.25253305307193519</v>
      </c>
      <c r="AK172" s="40">
        <f t="shared" si="28"/>
        <v>-0.29816261135099287</v>
      </c>
      <c r="AL172" s="40">
        <f t="shared" si="29"/>
        <v>-7.4085655248312482E-2</v>
      </c>
      <c r="AM172" s="40">
        <f t="shared" si="30"/>
        <v>-0.25253305307193519</v>
      </c>
    </row>
    <row r="173" spans="1:39" x14ac:dyDescent="0.25">
      <c r="A173" s="14" t="s">
        <v>182</v>
      </c>
      <c r="B173" s="14">
        <v>1197676800</v>
      </c>
      <c r="C173" s="15">
        <f>BBMData!O173</f>
        <v>2.2350168262047766E+17</v>
      </c>
      <c r="D173" s="14">
        <f>'230'!C173*Notes!$C$4*MultiCalib!$C$27</f>
        <v>5.4853396162536576E+16</v>
      </c>
      <c r="E173" s="14">
        <f>'301'!C173*Notes!$C$4*MultiCalib!$D$28</f>
        <v>4.0031077014039968E+16</v>
      </c>
      <c r="F173" s="14">
        <f>'303'!C173*Notes!$C$4*MultiCalib!$E$29</f>
        <v>8.606609310190216E+16</v>
      </c>
      <c r="G173" s="14">
        <f>'307'!C173*Notes!$C$4*MultiCalib!$F$30</f>
        <v>5.8439252457533016E+16</v>
      </c>
      <c r="H173" s="14">
        <f>'309'!C173*Notes!$C$4*MultiCalib!$G$31</f>
        <v>6.089019080848792E+16</v>
      </c>
      <c r="I173" s="14">
        <f t="shared" si="24"/>
        <v>3.0028000954449965E+17</v>
      </c>
      <c r="J173" s="40">
        <f>I173/BBMData!D173</f>
        <v>4.9137622245868047E-2</v>
      </c>
      <c r="K173" s="14">
        <f t="shared" si="21"/>
        <v>0.95086237775413196</v>
      </c>
      <c r="L173" s="40">
        <f>BBMData!Q173-J173</f>
        <v>-1.2563954659470133E-2</v>
      </c>
      <c r="M173" s="14">
        <f>'230'!C173*Notes!$C$4*MultiCalib!$C$14</f>
        <v>5.4853396162536576E+16</v>
      </c>
      <c r="N173" s="14">
        <f>'301'!C173*Notes!$C$4*MultiCalib!$D$15+'303'!C173*Notes!$C$4*MultiCalib!$D$16</f>
        <v>-8008276270952840</v>
      </c>
      <c r="O173" s="14">
        <f>'303'!C173*Notes!$C$4*MultiCalib!$E$16</f>
        <v>8.983208252777944E+16</v>
      </c>
      <c r="P173" s="14">
        <f>'307'!C173*Notes!$C$4*MultiCalib!$F$17+'309'!C173*Notes!$C$4*MultiCalib!$F$18</f>
        <v>5.538790571754572E+16</v>
      </c>
      <c r="Q173" s="14">
        <f>'309'!C173*Notes!$C$4*MultiCalib!$G$18</f>
        <v>6.2377822833288328E+16</v>
      </c>
      <c r="R173" s="14">
        <f t="shared" si="25"/>
        <v>2.5444293097019722E+17</v>
      </c>
      <c r="S173" s="37">
        <f>R173/BBMData!D173</f>
        <v>4.1636873010996105E-2</v>
      </c>
      <c r="T173" s="14">
        <f t="shared" si="26"/>
        <v>0.95836312698900394</v>
      </c>
      <c r="U173" s="37">
        <f>BBMData!Q173-S173</f>
        <v>-5.0632054245981911E-3</v>
      </c>
      <c r="W173" s="15">
        <f>'230'!C173*Notes!$C$4*MultiCalib!$C$35</f>
        <v>3.9639800442196304E+16</v>
      </c>
      <c r="X173" s="14">
        <f>'301'!C173*Notes!$C$4*MultiCalib!$D$36+'303'!C173*Notes!$C$4*MultiCalib!$D$37</f>
        <v>-2.2063570725748808E+16</v>
      </c>
      <c r="Y173" s="14">
        <f>'303'!C173*Notes!$C$4*MultiCalib!$E$37</f>
        <v>1.3772741460920512E+17</v>
      </c>
      <c r="Z173" s="15">
        <f>'307'!C173*Notes!$C$4*MultiCalib!$F$38+'309'!C173*Notes!$C$4*MultiCalib!$F$39</f>
        <v>8.7210340228109104E+16</v>
      </c>
      <c r="AA173" s="14">
        <f>'309'!C173*Notes!$C$4*MultiCalib!$G$39</f>
        <v>5.2702470360826728E+16</v>
      </c>
      <c r="AB173" s="14">
        <f t="shared" si="27"/>
        <v>2.9521645491458848E+17</v>
      </c>
      <c r="AC173" s="15">
        <f>AB173/BBMData!D173</f>
        <v>4.8309025513760186E-2</v>
      </c>
      <c r="AD173" s="14">
        <f t="shared" si="22"/>
        <v>0.95169097448623985</v>
      </c>
      <c r="AE173" s="15">
        <f>BBMData!O173-AB173</f>
        <v>-7.1714772294110816E+16</v>
      </c>
      <c r="AF173" s="37">
        <f>BBMData!Q173-BLMLossSum!AC173</f>
        <v>-1.0734043028930197E-2</v>
      </c>
      <c r="AG173" s="14">
        <f t="shared" si="23"/>
        <v>5.143008565196164E+33</v>
      </c>
      <c r="AH173" s="14">
        <f>AG173/BBMData!R173^2</f>
        <v>0.81614516692949068</v>
      </c>
      <c r="AI173" s="15">
        <f>AE173/BBMData!O173</f>
        <v>-0.32086904873950228</v>
      </c>
      <c r="AK173" s="40">
        <f t="shared" si="28"/>
        <v>-0.34352460359055659</v>
      </c>
      <c r="AL173" s="40">
        <f t="shared" si="29"/>
        <v>-0.13843854769657404</v>
      </c>
      <c r="AM173" s="40">
        <f t="shared" si="30"/>
        <v>-0.32086904873950228</v>
      </c>
    </row>
    <row r="174" spans="1:39" x14ac:dyDescent="0.25">
      <c r="A174" s="14" t="s">
        <v>183</v>
      </c>
      <c r="B174" s="14">
        <v>1198281600</v>
      </c>
      <c r="C174" s="15">
        <f>BBMData!O174</f>
        <v>3.0537365640087277E+17</v>
      </c>
      <c r="D174" s="14">
        <f>'230'!C174*Notes!$C$4*MultiCalib!$C$27</f>
        <v>5.7829779223315552E+16</v>
      </c>
      <c r="E174" s="14">
        <f>'301'!C174*Notes!$C$4*MultiCalib!$D$28</f>
        <v>4.0656821021903008E+16</v>
      </c>
      <c r="F174" s="14">
        <f>'303'!C174*Notes!$C$4*MultiCalib!$E$29</f>
        <v>9.988336763446448E+16</v>
      </c>
      <c r="G174" s="14">
        <f>'307'!C174*Notes!$C$4*MultiCalib!$F$30</f>
        <v>6.1889072099152432E+16</v>
      </c>
      <c r="H174" s="14">
        <f>'309'!C174*Notes!$C$4*MultiCalib!$G$31</f>
        <v>1.6316345385574714E+17</v>
      </c>
      <c r="I174" s="14">
        <f t="shared" si="24"/>
        <v>4.2342249383458259E+17</v>
      </c>
      <c r="J174" s="40">
        <f>I174/BBMData!D174</f>
        <v>5.2152692339428083E-2</v>
      </c>
      <c r="K174" s="14">
        <f t="shared" si="21"/>
        <v>0.9478473076605719</v>
      </c>
      <c r="L174" s="40">
        <f>BBMData!Q174-J174</f>
        <v>-1.4540003871671023E-2</v>
      </c>
      <c r="M174" s="14">
        <f>'230'!C174*Notes!$C$4*MultiCalib!$C$14</f>
        <v>5.7829779223315552E+16</v>
      </c>
      <c r="N174" s="14">
        <f>'301'!C174*Notes!$C$4*MultiCalib!$D$15+'303'!C174*Notes!$C$4*MultiCalib!$D$16</f>
        <v>-1.7862344578376624E+16</v>
      </c>
      <c r="O174" s="14">
        <f>'303'!C174*Notes!$C$4*MultiCalib!$E$16</f>
        <v>1.0425395880196448E+17</v>
      </c>
      <c r="P174" s="14">
        <f>'307'!C174*Notes!$C$4*MultiCalib!$F$17+'309'!C174*Notes!$C$4*MultiCalib!$F$18</f>
        <v>1.4732940966594624E+16</v>
      </c>
      <c r="Q174" s="14">
        <f>'309'!C174*Notes!$C$4*MultiCalib!$G$18</f>
        <v>1.6714976390027104E+17</v>
      </c>
      <c r="R174" s="14">
        <f t="shared" si="25"/>
        <v>3.2610409831376909E+17</v>
      </c>
      <c r="S174" s="37">
        <f>R174/BBMData!D174</f>
        <v>4.0166044453530544E-2</v>
      </c>
      <c r="T174" s="14">
        <f t="shared" si="26"/>
        <v>0.95983395554646944</v>
      </c>
      <c r="U174" s="37">
        <f>BBMData!Q174-S174</f>
        <v>-2.5533559857734839E-3</v>
      </c>
      <c r="W174" s="15">
        <f>'230'!C174*Notes!$C$4*MultiCalib!$C$35</f>
        <v>4.17906833195156E+16</v>
      </c>
      <c r="X174" s="14">
        <f>'301'!C174*Notes!$C$4*MultiCalib!$D$36+'303'!C174*Notes!$C$4*MultiCalib!$D$37</f>
        <v>-3.2240486484756024E+16</v>
      </c>
      <c r="Y174" s="14">
        <f>'303'!C174*Notes!$C$4*MultiCalib!$E$37</f>
        <v>1.5983853212051414E+17</v>
      </c>
      <c r="Z174" s="15">
        <f>'307'!C174*Notes!$C$4*MultiCalib!$F$38+'309'!C174*Notes!$C$4*MultiCalib!$F$39</f>
        <v>4.9436918967216256E+16</v>
      </c>
      <c r="AA174" s="14">
        <f>'309'!C174*Notes!$C$4*MultiCalib!$G$39</f>
        <v>1.4122335595643986E+17</v>
      </c>
      <c r="AB174" s="14">
        <f t="shared" si="27"/>
        <v>3.6004900387892986E+17</v>
      </c>
      <c r="AC174" s="15">
        <f>AB174/BBMData!D174</f>
        <v>4.4347017930868704E-2</v>
      </c>
      <c r="AD174" s="14">
        <f t="shared" si="22"/>
        <v>0.9556529820691313</v>
      </c>
      <c r="AE174" s="15">
        <f>BBMData!O174-AB174</f>
        <v>-5.4675347478057088E+16</v>
      </c>
      <c r="AF174" s="37">
        <f>BBMData!Q174-BLMLossSum!AC174</f>
        <v>-9.6246458267299426E-3</v>
      </c>
      <c r="AG174" s="14">
        <f t="shared" si="23"/>
        <v>2.9893936218462837E+33</v>
      </c>
      <c r="AH174" s="14">
        <f>AG174/BBMData!R174^2</f>
        <v>0.26568702900247843</v>
      </c>
      <c r="AI174" s="15">
        <f>AE174/BBMData!O174</f>
        <v>-0.17904408691456733</v>
      </c>
      <c r="AK174" s="40">
        <f t="shared" si="28"/>
        <v>-0.38657177840757728</v>
      </c>
      <c r="AL174" s="40">
        <f t="shared" si="29"/>
        <v>-6.7885495288705827E-2</v>
      </c>
      <c r="AM174" s="40">
        <f t="shared" si="30"/>
        <v>-0.17904408691456733</v>
      </c>
    </row>
    <row r="175" spans="1:39" x14ac:dyDescent="0.25">
      <c r="A175" s="14" t="s">
        <v>184</v>
      </c>
      <c r="B175" s="14">
        <v>1198886400</v>
      </c>
      <c r="C175" s="15">
        <f>BBMData!O175</f>
        <v>4.7527841980315917E+17</v>
      </c>
      <c r="D175" s="14">
        <f>'230'!C175*Notes!$C$4*MultiCalib!$C$27</f>
        <v>1.092263365095165E+17</v>
      </c>
      <c r="E175" s="14">
        <f>'301'!C175*Notes!$C$4*MultiCalib!$D$28</f>
        <v>8.479244793774064E+16</v>
      </c>
      <c r="F175" s="14">
        <f>'303'!C175*Notes!$C$4*MultiCalib!$E$29</f>
        <v>1.9939526088960403E+17</v>
      </c>
      <c r="G175" s="14">
        <f>'307'!C175*Notes!$C$4*MultiCalib!$F$30</f>
        <v>9.6909356604922832E+16</v>
      </c>
      <c r="H175" s="14">
        <f>'309'!C175*Notes!$C$4*MultiCalib!$G$31</f>
        <v>1.9908151223279056E+17</v>
      </c>
      <c r="I175" s="14">
        <f t="shared" si="24"/>
        <v>6.8940491417457459E+17</v>
      </c>
      <c r="J175" s="40">
        <f>I175/BBMData!D175</f>
        <v>6.234444874069222E-2</v>
      </c>
      <c r="K175" s="14">
        <f t="shared" si="21"/>
        <v>0.93765555125930777</v>
      </c>
      <c r="L175" s="40">
        <f>BBMData!Q175-J175</f>
        <v>-1.9363944146447404E-2</v>
      </c>
      <c r="M175" s="14">
        <f>'230'!C175*Notes!$C$4*MultiCalib!$C$14</f>
        <v>1.092263365095165E+17</v>
      </c>
      <c r="N175" s="14">
        <f>'301'!C175*Notes!$C$4*MultiCalib!$D$15+'303'!C175*Notes!$C$4*MultiCalib!$D$16</f>
        <v>-3.0296481765848048E+16</v>
      </c>
      <c r="O175" s="14">
        <f>'303'!C175*Notes!$C$4*MultiCalib!$E$16</f>
        <v>2.0812018864008528E+17</v>
      </c>
      <c r="P175" s="14">
        <f>'307'!C175*Notes!$C$4*MultiCalib!$F$17+'309'!C175*Notes!$C$4*MultiCalib!$F$18</f>
        <v>4.81788331865652E+16</v>
      </c>
      <c r="Q175" s="14">
        <f>'309'!C175*Notes!$C$4*MultiCalib!$G$18</f>
        <v>2.0394535038489421E+17</v>
      </c>
      <c r="R175" s="14">
        <f t="shared" si="25"/>
        <v>5.3917422695521312E+17</v>
      </c>
      <c r="S175" s="37">
        <f>R175/BBMData!D175</f>
        <v>4.8758747237765701E-2</v>
      </c>
      <c r="T175" s="14">
        <f t="shared" si="26"/>
        <v>0.95124125276223426</v>
      </c>
      <c r="U175" s="37">
        <f>BBMData!Q175-S175</f>
        <v>-5.7782426435208853E-3</v>
      </c>
      <c r="W175" s="15">
        <f>'230'!C175*Notes!$C$4*MultiCalib!$C$35</f>
        <v>7.8932399544414928E+16</v>
      </c>
      <c r="X175" s="14">
        <f>'301'!C175*Notes!$C$4*MultiCalib!$D$36+'303'!C175*Notes!$C$4*MultiCalib!$D$37</f>
        <v>-6.0209281266387424E+16</v>
      </c>
      <c r="Y175" s="14">
        <f>'303'!C175*Notes!$C$4*MultiCalib!$E$37</f>
        <v>3.1908261172187648E+17</v>
      </c>
      <c r="Z175" s="15">
        <f>'307'!C175*Notes!$C$4*MultiCalib!$F$38+'309'!C175*Notes!$C$4*MultiCalib!$F$39</f>
        <v>1.0194690789844678E+17</v>
      </c>
      <c r="AA175" s="14">
        <f>'309'!C175*Notes!$C$4*MultiCalib!$G$39</f>
        <v>1.7231162127307114E+17</v>
      </c>
      <c r="AB175" s="14">
        <f t="shared" si="27"/>
        <v>6.1206425917142195E+17</v>
      </c>
      <c r="AC175" s="15">
        <f>AB175/BBMData!D175</f>
        <v>5.5350358036844093E-2</v>
      </c>
      <c r="AD175" s="14">
        <f t="shared" si="22"/>
        <v>0.94464964196315593</v>
      </c>
      <c r="AE175" s="15">
        <f>BBMData!O175-AB175</f>
        <v>-1.3678583936826278E+17</v>
      </c>
      <c r="AF175" s="37">
        <f>BBMData!Q175-BLMLossSum!AC175</f>
        <v>-1.5974085188563629E-2</v>
      </c>
      <c r="AG175" s="14">
        <f t="shared" si="23"/>
        <v>1.8710365851680188E+34</v>
      </c>
      <c r="AH175" s="14">
        <f>AG175/BBMData!R175^2</f>
        <v>0.90861709368867771</v>
      </c>
      <c r="AI175" s="15">
        <f>AE175/BBMData!O175</f>
        <v>-0.28780149417453854</v>
      </c>
      <c r="AK175" s="40">
        <f t="shared" si="28"/>
        <v>-0.45052854379565105</v>
      </c>
      <c r="AL175" s="40">
        <f t="shared" si="29"/>
        <v>-0.13443868791374322</v>
      </c>
      <c r="AM175" s="40">
        <f t="shared" si="30"/>
        <v>-0.28780149417453854</v>
      </c>
    </row>
    <row r="176" spans="1:39" x14ac:dyDescent="0.25">
      <c r="A176" s="14" t="s">
        <v>185</v>
      </c>
      <c r="B176" s="14">
        <v>1199491200</v>
      </c>
      <c r="C176" s="15">
        <f>BBMData!O176</f>
        <v>5.1210207378755808E+17</v>
      </c>
      <c r="D176" s="14">
        <f>'230'!C176*Notes!$C$4*MultiCalib!$C$27</f>
        <v>1.1953577824671531E+17</v>
      </c>
      <c r="E176" s="14">
        <f>'301'!C176*Notes!$C$4*MultiCalib!$D$28</f>
        <v>1.0690023182787978E+17</v>
      </c>
      <c r="F176" s="14">
        <f>'303'!C176*Notes!$C$4*MultiCalib!$E$29</f>
        <v>2.2626327552120106E+17</v>
      </c>
      <c r="G176" s="14">
        <f>'307'!C176*Notes!$C$4*MultiCalib!$F$30</f>
        <v>1.0564351536313656E+17</v>
      </c>
      <c r="H176" s="14">
        <f>'309'!C176*Notes!$C$4*MultiCalib!$G$31</f>
        <v>1.8106087743346394E+17</v>
      </c>
      <c r="I176" s="14">
        <f t="shared" si="24"/>
        <v>7.3940367839239654E+17</v>
      </c>
      <c r="J176" s="40">
        <f>I176/BBMData!D176</f>
        <v>6.4599307914764675E-2</v>
      </c>
      <c r="K176" s="14">
        <f t="shared" si="21"/>
        <v>0.93540069208523535</v>
      </c>
      <c r="L176" s="40">
        <f>BBMData!Q176-J176</f>
        <v>-1.9858606028729547E-2</v>
      </c>
      <c r="M176" s="14">
        <f>'230'!C176*Notes!$C$4*MultiCalib!$C$14</f>
        <v>1.1953577824671531E+17</v>
      </c>
      <c r="N176" s="14">
        <f>'301'!C176*Notes!$C$4*MultiCalib!$D$15+'303'!C176*Notes!$C$4*MultiCalib!$D$16</f>
        <v>-1.8600498336592E+16</v>
      </c>
      <c r="O176" s="14">
        <f>'303'!C176*Notes!$C$4*MultiCalib!$E$16</f>
        <v>2.3616386554877798E+17</v>
      </c>
      <c r="P176" s="14">
        <f>'307'!C176*Notes!$C$4*MultiCalib!$F$17+'309'!C176*Notes!$C$4*MultiCalib!$F$18</f>
        <v>6.8529302985741184E+16</v>
      </c>
      <c r="Q176" s="14">
        <f>'309'!C176*Notes!$C$4*MultiCalib!$G$18</f>
        <v>1.8548444642104765E+17</v>
      </c>
      <c r="R176" s="14">
        <f t="shared" si="25"/>
        <v>5.9111289486569011E+17</v>
      </c>
      <c r="S176" s="37">
        <f>R176/BBMData!D176</f>
        <v>5.164362177753714E-2</v>
      </c>
      <c r="T176" s="14">
        <f t="shared" si="26"/>
        <v>0.94835637822246288</v>
      </c>
      <c r="U176" s="37">
        <f>BBMData!Q176-S176</f>
        <v>-6.9029198915020115E-3</v>
      </c>
      <c r="W176" s="15">
        <f>'230'!C176*Notes!$C$4*MultiCalib!$C$35</f>
        <v>8.6382516432749328E+16</v>
      </c>
      <c r="X176" s="14">
        <f>'301'!C176*Notes!$C$4*MultiCalib!$D$36+'303'!C176*Notes!$C$4*MultiCalib!$D$37</f>
        <v>-5.6104667069935104E+16</v>
      </c>
      <c r="Y176" s="14">
        <f>'303'!C176*Notes!$C$4*MultiCalib!$E$37</f>
        <v>3.6207819868910189E+17</v>
      </c>
      <c r="Z176" s="15">
        <f>'307'!C176*Notes!$C$4*MultiCalib!$F$38+'309'!C176*Notes!$C$4*MultiCalib!$F$39</f>
        <v>1.2677780287044419E+17</v>
      </c>
      <c r="AA176" s="14">
        <f>'309'!C176*Notes!$C$4*MultiCalib!$G$39</f>
        <v>1.5671416692476902E+17</v>
      </c>
      <c r="AB176" s="14">
        <f t="shared" si="27"/>
        <v>6.7584801784712934E+17</v>
      </c>
      <c r="AC176" s="15">
        <f>AB176/BBMData!D176</f>
        <v>5.9046655412120334E-2</v>
      </c>
      <c r="AD176" s="14">
        <f t="shared" si="22"/>
        <v>0.94095334458787971</v>
      </c>
      <c r="AE176" s="15">
        <f>BBMData!O176-AB176</f>
        <v>-1.6374594405957126E+17</v>
      </c>
      <c r="AF176" s="37">
        <f>BBMData!Q176-BLMLossSum!AC176</f>
        <v>-1.7529406807055718E-2</v>
      </c>
      <c r="AG176" s="14">
        <f t="shared" si="23"/>
        <v>2.6812734195960243E+34</v>
      </c>
      <c r="AH176" s="14">
        <f>AG176/BBMData!R176^2</f>
        <v>1.2107854483628073</v>
      </c>
      <c r="AI176" s="15">
        <f>AE176/BBMData!O176</f>
        <v>-0.31975255020642646</v>
      </c>
      <c r="AK176" s="40">
        <f t="shared" si="28"/>
        <v>-0.4438599573004911</v>
      </c>
      <c r="AL176" s="40">
        <f t="shared" si="29"/>
        <v>-0.15428725076967587</v>
      </c>
      <c r="AM176" s="40">
        <f t="shared" si="30"/>
        <v>-0.31975255020642646</v>
      </c>
    </row>
    <row r="177" spans="1:39" x14ac:dyDescent="0.25">
      <c r="A177" s="14" t="s">
        <v>186</v>
      </c>
      <c r="B177" s="14">
        <v>1200096000</v>
      </c>
      <c r="C177" s="15">
        <f>BBMData!O177</f>
        <v>7.2901906227671898E+17</v>
      </c>
      <c r="D177" s="14">
        <f>'230'!C177*Notes!$C$4*MultiCalib!$C$27</f>
        <v>1.4255286913944242E+17</v>
      </c>
      <c r="E177" s="14">
        <f>'301'!C177*Notes!$C$4*MultiCalib!$D$28</f>
        <v>9.0242209627367216E+16</v>
      </c>
      <c r="F177" s="14">
        <f>'303'!C177*Notes!$C$4*MultiCalib!$E$29</f>
        <v>2.093759323087152E+17</v>
      </c>
      <c r="G177" s="14">
        <f>'307'!C177*Notes!$C$4*MultiCalib!$F$30</f>
        <v>1.2486847181078995E+17</v>
      </c>
      <c r="H177" s="14">
        <f>'309'!C177*Notes!$C$4*MultiCalib!$G$31</f>
        <v>1.806713709909553E+17</v>
      </c>
      <c r="I177" s="14">
        <f t="shared" si="24"/>
        <v>7.4771085387727014E+17</v>
      </c>
      <c r="J177" s="40">
        <f>I177/BBMData!D177</f>
        <v>6.4236327652686442E-2</v>
      </c>
      <c r="K177" s="14">
        <f t="shared" si="21"/>
        <v>0.9357636723473135</v>
      </c>
      <c r="L177" s="40">
        <f>BBMData!Q177-J177</f>
        <v>-1.6058240206659052E-3</v>
      </c>
      <c r="M177" s="14">
        <f>'230'!C177*Notes!$C$4*MultiCalib!$C$14</f>
        <v>1.4255286913944242E+17</v>
      </c>
      <c r="N177" s="14">
        <f>'301'!C177*Notes!$C$4*MultiCalib!$D$15+'303'!C177*Notes!$C$4*MultiCalib!$D$16</f>
        <v>-3.0032356565736336E+16</v>
      </c>
      <c r="O177" s="14">
        <f>'303'!C177*Notes!$C$4*MultiCalib!$E$16</f>
        <v>2.1853758376388496E+17</v>
      </c>
      <c r="P177" s="14">
        <f>'307'!C177*Notes!$C$4*MultiCalib!$F$17+'309'!C177*Notes!$C$4*MultiCalib!$F$18</f>
        <v>9.5840293379737072E+16</v>
      </c>
      <c r="Q177" s="14">
        <f>'309'!C177*Notes!$C$4*MultiCalib!$G$18</f>
        <v>1.8508542379456838E+17</v>
      </c>
      <c r="R177" s="14">
        <f t="shared" si="25"/>
        <v>6.1198381351189658E+17</v>
      </c>
      <c r="S177" s="37">
        <f>R177/BBMData!D177</f>
        <v>5.2575928995867403E-2</v>
      </c>
      <c r="T177" s="14">
        <f t="shared" si="26"/>
        <v>0.94742407100413262</v>
      </c>
      <c r="U177" s="37">
        <f>BBMData!Q177-S177</f>
        <v>1.0054574636153134E-2</v>
      </c>
      <c r="W177" s="15">
        <f>'230'!C177*Notes!$C$4*MultiCalib!$C$35</f>
        <v>1.0301581452506938E+17</v>
      </c>
      <c r="X177" s="14">
        <f>'301'!C177*Notes!$C$4*MultiCalib!$D$36+'303'!C177*Notes!$C$4*MultiCalib!$D$37</f>
        <v>-6.1844261081888656E+16</v>
      </c>
      <c r="Y177" s="14">
        <f>'303'!C177*Notes!$C$4*MultiCalib!$E$37</f>
        <v>3.3505419845337395E+17</v>
      </c>
      <c r="Z177" s="15">
        <f>'307'!C177*Notes!$C$4*MultiCalib!$F$38+'309'!C177*Notes!$C$4*MultiCalib!$F$39</f>
        <v>1.6434996692846701E+17</v>
      </c>
      <c r="AA177" s="14">
        <f>'309'!C177*Notes!$C$4*MultiCalib!$G$39</f>
        <v>1.5637703623969325E+17</v>
      </c>
      <c r="AB177" s="14">
        <f t="shared" si="27"/>
        <v>6.9695275506471501E+17</v>
      </c>
      <c r="AC177" s="15">
        <f>AB177/BBMData!D177</f>
        <v>5.9875666242673112E-2</v>
      </c>
      <c r="AD177" s="14">
        <f t="shared" si="22"/>
        <v>0.94012433375732685</v>
      </c>
      <c r="AE177" s="15">
        <f>BBMData!O177-AB177</f>
        <v>3.2066307212003968E+16</v>
      </c>
      <c r="AF177" s="37">
        <f>BBMData!Q177-BLMLossSum!AC177</f>
        <v>1.7886189435944444E-3</v>
      </c>
      <c r="AG177" s="14">
        <f t="shared" si="23"/>
        <v>1.0282480582146178E+33</v>
      </c>
      <c r="AH177" s="14">
        <f>AG177/BBMData!R177^2</f>
        <v>4.427186490415267E-2</v>
      </c>
      <c r="AI177" s="15">
        <f>AE177/BBMData!O177</f>
        <v>4.3985553837044021E-2</v>
      </c>
      <c r="AK177" s="40">
        <f t="shared" si="28"/>
        <v>-2.5639647257201886E-2</v>
      </c>
      <c r="AL177" s="40">
        <f t="shared" si="29"/>
        <v>0.16053798154375076</v>
      </c>
      <c r="AM177" s="40">
        <f t="shared" si="30"/>
        <v>4.3985553837044021E-2</v>
      </c>
    </row>
    <row r="178" spans="1:39" x14ac:dyDescent="0.25">
      <c r="A178" s="14" t="s">
        <v>187</v>
      </c>
      <c r="B178" s="14">
        <v>1200700800</v>
      </c>
      <c r="C178" s="15">
        <f>BBMData!O178</f>
        <v>3.9146627416798675E+17</v>
      </c>
      <c r="D178" s="14">
        <f>'230'!C178*Notes!$C$4*MultiCalib!$C$27</f>
        <v>1.0032161728390282E+17</v>
      </c>
      <c r="E178" s="14">
        <f>'301'!C178*Notes!$C$4*MultiCalib!$D$28</f>
        <v>6.1240215324604872E+16</v>
      </c>
      <c r="F178" s="14">
        <f>'303'!C178*Notes!$C$4*MultiCalib!$E$29</f>
        <v>1.4893370948860752E+17</v>
      </c>
      <c r="G178" s="14">
        <f>'307'!C178*Notes!$C$4*MultiCalib!$F$30</f>
        <v>8.3110078038445152E+16</v>
      </c>
      <c r="H178" s="14">
        <f>'309'!C178*Notes!$C$4*MultiCalib!$G$31</f>
        <v>1.5453469378752083E+17</v>
      </c>
      <c r="I178" s="14">
        <f t="shared" si="24"/>
        <v>5.4814031392308115E+17</v>
      </c>
      <c r="J178" s="40">
        <f>I178/BBMData!D178</f>
        <v>6.1936758635376399E-2</v>
      </c>
      <c r="K178" s="14">
        <f t="shared" si="21"/>
        <v>0.9380632413646236</v>
      </c>
      <c r="L178" s="40">
        <f>BBMData!Q178-J178</f>
        <v>-1.7703281328259254E-2</v>
      </c>
      <c r="M178" s="14">
        <f>'230'!C178*Notes!$C$4*MultiCalib!$C$14</f>
        <v>1.0032161728390282E+17</v>
      </c>
      <c r="N178" s="14">
        <f>'301'!C178*Notes!$C$4*MultiCalib!$D$15+'303'!C178*Notes!$C$4*MultiCalib!$D$16</f>
        <v>-2.5721586102923248E+16</v>
      </c>
      <c r="O178" s="14">
        <f>'303'!C178*Notes!$C$4*MultiCalib!$E$16</f>
        <v>1.5545059383732182E+17</v>
      </c>
      <c r="P178" s="14">
        <f>'307'!C178*Notes!$C$4*MultiCalib!$F$17+'309'!C178*Notes!$C$4*MultiCalib!$F$18</f>
        <v>4.8529040291273288E+16</v>
      </c>
      <c r="Q178" s="14">
        <f>'309'!C178*Notes!$C$4*MultiCalib!$G$18</f>
        <v>1.583101912259193E+17</v>
      </c>
      <c r="R178" s="14">
        <f t="shared" si="25"/>
        <v>4.3688985653549395E+17</v>
      </c>
      <c r="S178" s="37">
        <f>R178/BBMData!D178</f>
        <v>4.9366085484236606E-2</v>
      </c>
      <c r="T178" s="14">
        <f t="shared" si="26"/>
        <v>0.9506339145157634</v>
      </c>
      <c r="U178" s="37">
        <f>BBMData!Q178-S178</f>
        <v>-5.1326081771194618E-3</v>
      </c>
      <c r="W178" s="15">
        <f>'230'!C178*Notes!$C$4*MultiCalib!$C$35</f>
        <v>7.2497405217879648E+16</v>
      </c>
      <c r="X178" s="14">
        <f>'301'!C178*Notes!$C$4*MultiCalib!$D$36+'303'!C178*Notes!$C$4*MultiCalib!$D$37</f>
        <v>-4.736642113413244E+16</v>
      </c>
      <c r="Y178" s="14">
        <f>'303'!C178*Notes!$C$4*MultiCalib!$E$37</f>
        <v>2.3833142665994922E+17</v>
      </c>
      <c r="Z178" s="15">
        <f>'307'!C178*Notes!$C$4*MultiCalib!$F$38+'309'!C178*Notes!$C$4*MultiCalib!$F$39</f>
        <v>9.4476234372250432E+16</v>
      </c>
      <c r="AA178" s="14">
        <f>'309'!C178*Notes!$C$4*MultiCalib!$G$39</f>
        <v>1.3375487924930182E+17</v>
      </c>
      <c r="AB178" s="14">
        <f t="shared" si="27"/>
        <v>4.916935243652487E+17</v>
      </c>
      <c r="AC178" s="15">
        <f>AB178/BBMData!D178</f>
        <v>5.5558590323756915E-2</v>
      </c>
      <c r="AD178" s="14">
        <f t="shared" si="22"/>
        <v>0.94444140967624313</v>
      </c>
      <c r="AE178" s="15">
        <f>BBMData!O178-AB178</f>
        <v>-1.0022725019726195E+17</v>
      </c>
      <c r="AF178" s="37">
        <f>BBMData!Q178-BLMLossSum!AC178</f>
        <v>-1.3664635492399546E-2</v>
      </c>
      <c r="AG178" s="14">
        <f t="shared" si="23"/>
        <v>1.0045501682104546E+34</v>
      </c>
      <c r="AH178" s="14">
        <f>AG178/BBMData!R178^2</f>
        <v>0.78749382782497346</v>
      </c>
      <c r="AI178" s="15">
        <f>AE178/BBMData!O178</f>
        <v>-0.25603035768606786</v>
      </c>
      <c r="AK178" s="40">
        <f t="shared" si="28"/>
        <v>-0.4002235954759723</v>
      </c>
      <c r="AL178" s="40">
        <f t="shared" si="29"/>
        <v>-0.1160344718431988</v>
      </c>
      <c r="AM178" s="40">
        <f t="shared" si="30"/>
        <v>-0.25603035768606786</v>
      </c>
    </row>
    <row r="179" spans="1:39" x14ac:dyDescent="0.25">
      <c r="A179" s="14" t="s">
        <v>188</v>
      </c>
      <c r="B179" s="14">
        <v>1201305600</v>
      </c>
      <c r="C179" s="15">
        <f>BBMData!O179</f>
        <v>3.7048614189605126E+17</v>
      </c>
      <c r="D179" s="14">
        <f>'230'!C179*Notes!$C$4*MultiCalib!$C$27</f>
        <v>1.0055370187277341E+17</v>
      </c>
      <c r="E179" s="14">
        <f>'301'!C179*Notes!$C$4*MultiCalib!$D$28</f>
        <v>5.2273055599589584E+16</v>
      </c>
      <c r="F179" s="14">
        <f>'303'!C179*Notes!$C$4*MultiCalib!$E$29</f>
        <v>1.3758899987239845E+17</v>
      </c>
      <c r="G179" s="14">
        <f>'307'!C179*Notes!$C$4*MultiCalib!$F$30</f>
        <v>7.4998963630222896E+16</v>
      </c>
      <c r="H179" s="14">
        <f>'309'!C179*Notes!$C$4*MultiCalib!$G$31</f>
        <v>1.4471356705855386E+17</v>
      </c>
      <c r="I179" s="14">
        <f t="shared" si="24"/>
        <v>5.1012828803353824E+17</v>
      </c>
      <c r="J179" s="40">
        <f>I179/BBMData!D179</f>
        <v>5.7511644648651446E-2</v>
      </c>
      <c r="K179" s="14">
        <f t="shared" si="21"/>
        <v>0.94248835535134856</v>
      </c>
      <c r="L179" s="40">
        <f>BBMData!Q179-J179</f>
        <v>-1.5743195731396507E-2</v>
      </c>
      <c r="M179" s="14">
        <f>'230'!C179*Notes!$C$4*MultiCalib!$C$14</f>
        <v>1.0055370187277341E+17</v>
      </c>
      <c r="N179" s="14">
        <f>'301'!C179*Notes!$C$4*MultiCalib!$D$15+'303'!C179*Notes!$C$4*MultiCalib!$D$16</f>
        <v>-3.0117113987738368E+16</v>
      </c>
      <c r="O179" s="14">
        <f>'303'!C179*Notes!$C$4*MultiCalib!$E$16</f>
        <v>1.4360947437009621E+17</v>
      </c>
      <c r="P179" s="14">
        <f>'307'!C179*Notes!$C$4*MultiCalib!$F$17+'309'!C179*Notes!$C$4*MultiCalib!$F$18</f>
        <v>4.1451190141647072E+16</v>
      </c>
      <c r="Q179" s="14">
        <f>'309'!C179*Notes!$C$4*MultiCalib!$G$18</f>
        <v>1.4824912071540653E+17</v>
      </c>
      <c r="R179" s="14">
        <f t="shared" si="25"/>
        <v>4.0374637311218483E+17</v>
      </c>
      <c r="S179" s="37">
        <f>R179/BBMData!D179</f>
        <v>4.5518193135533805E-2</v>
      </c>
      <c r="T179" s="14">
        <f t="shared" si="26"/>
        <v>0.95448180686446615</v>
      </c>
      <c r="U179" s="37">
        <f>BBMData!Q179-S179</f>
        <v>-3.7497442182788665E-3</v>
      </c>
      <c r="W179" s="15">
        <f>'230'!C179*Notes!$C$4*MultiCalib!$C$35</f>
        <v>7.2665121119394288E+16</v>
      </c>
      <c r="X179" s="14">
        <f>'301'!C179*Notes!$C$4*MultiCalib!$D$36+'303'!C179*Notes!$C$4*MultiCalib!$D$37</f>
        <v>-4.86791117609854E+16</v>
      </c>
      <c r="Y179" s="14">
        <f>'303'!C179*Notes!$C$4*MultiCalib!$E$37</f>
        <v>2.2017703544013757E+17</v>
      </c>
      <c r="Z179" s="15">
        <f>'307'!C179*Notes!$C$4*MultiCalib!$F$38+'309'!C179*Notes!$C$4*MultiCalib!$F$39</f>
        <v>8.2967645383953104E+16</v>
      </c>
      <c r="AA179" s="14">
        <f>'309'!C179*Notes!$C$4*MultiCalib!$G$39</f>
        <v>1.2525436983274811E+17</v>
      </c>
      <c r="AB179" s="14">
        <f t="shared" si="27"/>
        <v>4.5238506001524768E+17</v>
      </c>
      <c r="AC179" s="15">
        <f>AB179/BBMData!D179</f>
        <v>5.1001697859667162E-2</v>
      </c>
      <c r="AD179" s="14">
        <f t="shared" si="22"/>
        <v>0.94899830214033287</v>
      </c>
      <c r="AE179" s="15">
        <f>BBMData!O179-AB179</f>
        <v>-8.1898918119196416E+16</v>
      </c>
      <c r="AF179" s="37">
        <f>BBMData!Q179-BLMLossSum!AC179</f>
        <v>-1.1679932805478119E-2</v>
      </c>
      <c r="AG179" s="14">
        <f t="shared" si="23"/>
        <v>6.7074327890948395E+33</v>
      </c>
      <c r="AH179" s="14">
        <f>AG179/BBMData!R179^2</f>
        <v>0.51881458148687365</v>
      </c>
      <c r="AI179" s="15">
        <f>AE179/BBMData!O179</f>
        <v>-0.22105797992890949</v>
      </c>
      <c r="AK179" s="40">
        <f t="shared" si="28"/>
        <v>-0.37691597699939589</v>
      </c>
      <c r="AL179" s="40">
        <f t="shared" si="29"/>
        <v>-8.9774562270848776E-2</v>
      </c>
      <c r="AM179" s="40">
        <f t="shared" si="30"/>
        <v>-0.22105797992890949</v>
      </c>
    </row>
    <row r="180" spans="1:39" x14ac:dyDescent="0.25">
      <c r="A180" s="14" t="s">
        <v>189</v>
      </c>
      <c r="B180" s="14">
        <v>1201910400</v>
      </c>
      <c r="C180" s="15">
        <f>BBMData!O180</f>
        <v>4.1381329417479168E+17</v>
      </c>
      <c r="D180" s="14">
        <f>'230'!C180*Notes!$C$4*MultiCalib!$C$27</f>
        <v>5.7878639136761984E+16</v>
      </c>
      <c r="E180" s="14">
        <f>'301'!C180*Notes!$C$4*MultiCalib!$D$28</f>
        <v>3.4898322200643576E+16</v>
      </c>
      <c r="F180" s="14">
        <f>'303'!C180*Notes!$C$4*MultiCalib!$E$29</f>
        <v>9.1054463338551248E+16</v>
      </c>
      <c r="G180" s="14">
        <f>'307'!C180*Notes!$C$4*MultiCalib!$F$30</f>
        <v>5.7346040380464656E+16</v>
      </c>
      <c r="H180" s="14">
        <f>'309'!C180*Notes!$C$4*MultiCalib!$G$31</f>
        <v>1.0264687126762462E+17</v>
      </c>
      <c r="I180" s="14">
        <f t="shared" si="24"/>
        <v>3.4382433632404608E+17</v>
      </c>
      <c r="J180" s="40">
        <f>I180/BBMData!D180</f>
        <v>6.2174382698742509E-2</v>
      </c>
      <c r="K180" s="14">
        <f t="shared" si="21"/>
        <v>0.93782561730125746</v>
      </c>
      <c r="L180" s="40">
        <f>BBMData!Q180-J180</f>
        <v>1.2656231076084198E-2</v>
      </c>
      <c r="M180" s="14">
        <f>'230'!C180*Notes!$C$4*MultiCalib!$C$14</f>
        <v>5.7878639136761984E+16</v>
      </c>
      <c r="N180" s="14">
        <f>'301'!C180*Notes!$C$4*MultiCalib!$D$15+'303'!C180*Notes!$C$4*MultiCalib!$D$16</f>
        <v>-1.9480945752830016E+16</v>
      </c>
      <c r="O180" s="14">
        <f>'303'!C180*Notes!$C$4*MultiCalib!$E$16</f>
        <v>9.503872861368008E+16</v>
      </c>
      <c r="P180" s="14">
        <f>'307'!C180*Notes!$C$4*MultiCalib!$F$17+'309'!C180*Notes!$C$4*MultiCalib!$F$18</f>
        <v>3.5257688750818712E+16</v>
      </c>
      <c r="Q180" s="14">
        <f>'309'!C180*Notes!$C$4*MultiCalib!$G$18</f>
        <v>1.0515467705564651E+17</v>
      </c>
      <c r="R180" s="14">
        <f t="shared" si="25"/>
        <v>2.7384878780407725E+17</v>
      </c>
      <c r="S180" s="37">
        <f>R180/BBMData!D180</f>
        <v>4.9520576456433499E-2</v>
      </c>
      <c r="T180" s="14">
        <f t="shared" si="26"/>
        <v>0.95047942354356652</v>
      </c>
      <c r="U180" s="37">
        <f>BBMData!Q180-S180</f>
        <v>2.5310037318393208E-2</v>
      </c>
      <c r="W180" s="15">
        <f>'230'!C180*Notes!$C$4*MultiCalib!$C$35</f>
        <v>4.1825991930360784E+16</v>
      </c>
      <c r="X180" s="14">
        <f>'301'!C180*Notes!$C$4*MultiCalib!$D$36+'303'!C180*Notes!$C$4*MultiCalib!$D$37</f>
        <v>-3.1866596623683024E+16</v>
      </c>
      <c r="Y180" s="14">
        <f>'303'!C180*Notes!$C$4*MultiCalib!$E$37</f>
        <v>1.4571006272352976E+17</v>
      </c>
      <c r="Z180" s="15">
        <f>'307'!C180*Notes!$C$4*MultiCalib!$F$38+'309'!C180*Notes!$C$4*MultiCalib!$F$39</f>
        <v>6.6920824641797656E+16</v>
      </c>
      <c r="AA180" s="14">
        <f>'309'!C180*Notes!$C$4*MultiCalib!$G$39</f>
        <v>8.8844255844563392E+16</v>
      </c>
      <c r="AB180" s="14">
        <f t="shared" si="27"/>
        <v>3.1143453851656858E+17</v>
      </c>
      <c r="AC180" s="15">
        <f>AB180/BBMData!D180</f>
        <v>5.6317276404442777E-2</v>
      </c>
      <c r="AD180" s="14">
        <f t="shared" si="22"/>
        <v>0.94368272359555727</v>
      </c>
      <c r="AE180" s="15">
        <f>BBMData!O180-AB180</f>
        <v>1.023787556582231E+17</v>
      </c>
      <c r="AF180" s="37">
        <f>BBMData!Q180-BLMLossSum!AC180</f>
        <v>1.6960368666933415E-2</v>
      </c>
      <c r="AG180" s="14">
        <f t="shared" si="23"/>
        <v>1.0481409610126149E+34</v>
      </c>
      <c r="AH180" s="14">
        <f>AG180/BBMData!R180^2</f>
        <v>2.1403758495062597</v>
      </c>
      <c r="AI180" s="15">
        <f>AE180/BBMData!O180</f>
        <v>0.24740325431637553</v>
      </c>
      <c r="AK180" s="40">
        <f t="shared" si="28"/>
        <v>0.16913172881580452</v>
      </c>
      <c r="AL180" s="40">
        <f t="shared" si="29"/>
        <v>0.33823105333004228</v>
      </c>
      <c r="AM180" s="40">
        <f t="shared" si="30"/>
        <v>0.24740325431637553</v>
      </c>
    </row>
    <row r="181" spans="1:39" x14ac:dyDescent="0.25">
      <c r="A181" s="14" t="s">
        <v>190</v>
      </c>
      <c r="B181" s="14">
        <v>1202515200</v>
      </c>
      <c r="C181" s="15">
        <f>BBMData!O181</f>
        <v>5.6829535184339501E+17</v>
      </c>
      <c r="D181" s="14">
        <f>'230'!C181*Notes!$C$4*MultiCalib!$C$27</f>
        <v>1.0113187751522294E+17</v>
      </c>
      <c r="E181" s="14">
        <f>'301'!C181*Notes!$C$4*MultiCalib!$D$28</f>
        <v>7.8659054028069856E+16</v>
      </c>
      <c r="F181" s="14">
        <f>'303'!C181*Notes!$C$4*MultiCalib!$E$29</f>
        <v>1.9523435474658349E+17</v>
      </c>
      <c r="G181" s="14">
        <f>'307'!C181*Notes!$C$4*MultiCalib!$F$30</f>
        <v>1.2597322174619147E+17</v>
      </c>
      <c r="H181" s="14">
        <f>'309'!C181*Notes!$C$4*MultiCalib!$G$31</f>
        <v>1.8562764174410051E+17</v>
      </c>
      <c r="I181" s="14">
        <f t="shared" si="24"/>
        <v>6.8662614978016832E+17</v>
      </c>
      <c r="J181" s="40">
        <f>I181/BBMData!D181</f>
        <v>6.5392966645730313E-2</v>
      </c>
      <c r="K181" s="14">
        <f t="shared" si="21"/>
        <v>0.93460703335426965</v>
      </c>
      <c r="L181" s="40">
        <f>BBMData!Q181-J181</f>
        <v>-1.1269599803502214E-2</v>
      </c>
      <c r="M181" s="14">
        <f>'230'!C181*Notes!$C$4*MultiCalib!$C$14</f>
        <v>1.0113187751522294E+17</v>
      </c>
      <c r="N181" s="14">
        <f>'301'!C181*Notes!$C$4*MultiCalib!$D$15+'303'!C181*Notes!$C$4*MultiCalib!$D$16</f>
        <v>-3.6110158019085984E+16</v>
      </c>
      <c r="O181" s="14">
        <f>'303'!C181*Notes!$C$4*MultiCalib!$E$16</f>
        <v>2.0377721394983642E+17</v>
      </c>
      <c r="P181" s="14">
        <f>'307'!C181*Notes!$C$4*MultiCalib!$F$17+'309'!C181*Notes!$C$4*MultiCalib!$F$18</f>
        <v>9.519356520527736E+16</v>
      </c>
      <c r="Q181" s="14">
        <f>'309'!C181*Notes!$C$4*MultiCalib!$G$18</f>
        <v>1.9016278313354426E+17</v>
      </c>
      <c r="R181" s="14">
        <f t="shared" si="25"/>
        <v>5.5415528178479501E+17</v>
      </c>
      <c r="S181" s="37">
        <f>R181/BBMData!D181</f>
        <v>5.2776693503313807E-2</v>
      </c>
      <c r="T181" s="14">
        <f t="shared" si="26"/>
        <v>0.94722330649668618</v>
      </c>
      <c r="U181" s="37">
        <f>BBMData!Q181-S181</f>
        <v>1.3466733389142921E-3</v>
      </c>
      <c r="W181" s="15">
        <f>'230'!C181*Notes!$C$4*MultiCalib!$C$35</f>
        <v>7.3082939681062336E+16</v>
      </c>
      <c r="X181" s="14">
        <f>'301'!C181*Notes!$C$4*MultiCalib!$D$36+'303'!C181*Notes!$C$4*MultiCalib!$D$37</f>
        <v>-6.3944107263378784E+16</v>
      </c>
      <c r="Y181" s="14">
        <f>'303'!C181*Notes!$C$4*MultiCalib!$E$37</f>
        <v>3.1242411445709107E+17</v>
      </c>
      <c r="Z181" s="15">
        <f>'307'!C181*Notes!$C$4*MultiCalib!$F$38+'309'!C181*Notes!$C$4*MultiCalib!$F$39</f>
        <v>1.6434349424824211E+17</v>
      </c>
      <c r="AA181" s="14">
        <f>'309'!C181*Notes!$C$4*MultiCalib!$G$39</f>
        <v>1.6066685220183104E+17</v>
      </c>
      <c r="AB181" s="14">
        <f t="shared" si="27"/>
        <v>6.4657329332484787E+17</v>
      </c>
      <c r="AC181" s="15">
        <f>AB181/BBMData!D181</f>
        <v>6.1578408888080749E-2</v>
      </c>
      <c r="AD181" s="14">
        <f t="shared" si="22"/>
        <v>0.93842159111191925</v>
      </c>
      <c r="AE181" s="15">
        <f>BBMData!O181-AB181</f>
        <v>-7.8277941481452864E+16</v>
      </c>
      <c r="AF181" s="37">
        <f>BBMData!Q181-BLMLossSum!AC181</f>
        <v>-8.0563517730916495E-3</v>
      </c>
      <c r="AG181" s="14">
        <f t="shared" si="23"/>
        <v>6.1274361225737589E+33</v>
      </c>
      <c r="AH181" s="14">
        <f>AG181/BBMData!R181^2</f>
        <v>0.34530603996793802</v>
      </c>
      <c r="AI181" s="15">
        <f>AE181/BBMData!O181</f>
        <v>-0.13774165357422086</v>
      </c>
      <c r="AK181" s="40">
        <f t="shared" si="28"/>
        <v>-0.20822059788618805</v>
      </c>
      <c r="AL181" s="40">
        <f t="shared" si="29"/>
        <v>2.4881551490318322E-2</v>
      </c>
      <c r="AM181" s="40">
        <f t="shared" si="30"/>
        <v>-0.13774165357422086</v>
      </c>
    </row>
    <row r="182" spans="1:39" x14ac:dyDescent="0.25">
      <c r="A182" s="14" t="s">
        <v>191</v>
      </c>
      <c r="B182" s="14">
        <v>1203120000</v>
      </c>
      <c r="C182" s="15">
        <f>BBMData!O182</f>
        <v>4.7427318992909696E+17</v>
      </c>
      <c r="D182" s="14">
        <f>'230'!C182*Notes!$C$4*MultiCalib!$C$27</f>
        <v>1.107857820803487E+17</v>
      </c>
      <c r="E182" s="14">
        <f>'301'!C182*Notes!$C$4*MultiCalib!$D$28</f>
        <v>6.698493123820212E+16</v>
      </c>
      <c r="F182" s="14">
        <f>'303'!C182*Notes!$C$4*MultiCalib!$E$29</f>
        <v>1.582657748485799E+17</v>
      </c>
      <c r="G182" s="14">
        <f>'307'!C182*Notes!$C$4*MultiCalib!$F$30</f>
        <v>1.0310230206525469E+17</v>
      </c>
      <c r="H182" s="14">
        <f>'309'!C182*Notes!$C$4*MultiCalib!$G$31</f>
        <v>1.6056409453533261E+17</v>
      </c>
      <c r="I182" s="14">
        <f t="shared" si="24"/>
        <v>5.9970288476771802E+17</v>
      </c>
      <c r="J182" s="40">
        <f>I182/BBMData!D182</f>
        <v>6.7155978137482419E-2</v>
      </c>
      <c r="K182" s="14">
        <f t="shared" si="21"/>
        <v>0.93284402186251758</v>
      </c>
      <c r="L182" s="40">
        <f>BBMData!Q182-J182</f>
        <v>-1.404587848136854E-2</v>
      </c>
      <c r="M182" s="14">
        <f>'230'!C182*Notes!$C$4*MultiCalib!$C$14</f>
        <v>1.107857820803487E+17</v>
      </c>
      <c r="N182" s="14">
        <f>'301'!C182*Notes!$C$4*MultiCalib!$D$15+'303'!C182*Notes!$C$4*MultiCalib!$D$16</f>
        <v>-2.4515840204527824E+16</v>
      </c>
      <c r="O182" s="14">
        <f>'303'!C182*Notes!$C$4*MultiCalib!$E$16</f>
        <v>1.6519100188139446E+17</v>
      </c>
      <c r="P182" s="14">
        <f>'307'!C182*Notes!$C$4*MultiCalib!$F$17+'309'!C182*Notes!$C$4*MultiCalib!$F$18</f>
        <v>7.4065858259865136E+16</v>
      </c>
      <c r="Q182" s="14">
        <f>'309'!C182*Notes!$C$4*MultiCalib!$G$18</f>
        <v>1.644868986174401E+17</v>
      </c>
      <c r="R182" s="14">
        <f t="shared" si="25"/>
        <v>4.9001370063452058E+17</v>
      </c>
      <c r="S182" s="37">
        <f>R182/BBMData!D182</f>
        <v>5.4872754830293455E-2</v>
      </c>
      <c r="T182" s="14">
        <f t="shared" si="26"/>
        <v>0.94512724516970659</v>
      </c>
      <c r="U182" s="37">
        <f>BBMData!Q182-S182</f>
        <v>-1.7626551741795754E-3</v>
      </c>
      <c r="W182" s="15">
        <f>'230'!C182*Notes!$C$4*MultiCalib!$C$35</f>
        <v>8.0059332707223808E+16</v>
      </c>
      <c r="X182" s="14">
        <f>'301'!C182*Notes!$C$4*MultiCalib!$D$36+'303'!C182*Notes!$C$4*MultiCalib!$D$37</f>
        <v>-4.815273315991344E+16</v>
      </c>
      <c r="Y182" s="14">
        <f>'303'!C182*Notes!$C$4*MultiCalib!$E$37</f>
        <v>2.5326508042149904E+17</v>
      </c>
      <c r="Z182" s="15">
        <f>'307'!C182*Notes!$C$4*MultiCalib!$F$38+'309'!C182*Notes!$C$4*MultiCalib!$F$39</f>
        <v>1.3074914979039901E+17</v>
      </c>
      <c r="AA182" s="14">
        <f>'309'!C182*Notes!$C$4*MultiCalib!$G$39</f>
        <v>1.3897352464991373E+17</v>
      </c>
      <c r="AB182" s="14">
        <f t="shared" si="27"/>
        <v>5.5489435440912218E+17</v>
      </c>
      <c r="AC182" s="15">
        <f>AB182/BBMData!D182</f>
        <v>6.2138225577729245E-2</v>
      </c>
      <c r="AD182" s="14">
        <f t="shared" si="22"/>
        <v>0.93786177442227081</v>
      </c>
      <c r="AE182" s="15">
        <f>BBMData!O182-AB182</f>
        <v>-8.0621164480025216E+16</v>
      </c>
      <c r="AF182" s="37">
        <f>BBMData!Q182-BLMLossSum!AC182</f>
        <v>-9.7259913603468806E-3</v>
      </c>
      <c r="AG182" s="14">
        <f t="shared" si="23"/>
        <v>6.4997721621152792E+33</v>
      </c>
      <c r="AH182" s="14">
        <f>AG182/BBMData!R182^2</f>
        <v>0.50266512470918112</v>
      </c>
      <c r="AI182" s="15">
        <f>AE182/BBMData!O182</f>
        <v>-0.16998887179787234</v>
      </c>
      <c r="AK182" s="40">
        <f t="shared" si="28"/>
        <v>-0.26446718368662708</v>
      </c>
      <c r="AL182" s="40">
        <f t="shared" si="29"/>
        <v>-3.3188700183067056E-2</v>
      </c>
      <c r="AM182" s="40">
        <f t="shared" si="30"/>
        <v>-0.16998887179787234</v>
      </c>
    </row>
    <row r="183" spans="1:39" x14ac:dyDescent="0.25">
      <c r="A183" s="14" t="s">
        <v>192</v>
      </c>
      <c r="B183" s="14">
        <v>1203724800</v>
      </c>
      <c r="C183" s="15">
        <f>BBMData!O183</f>
        <v>5.6855249193281152E+17</v>
      </c>
      <c r="D183" s="14">
        <f>'230'!C183*Notes!$C$4*MultiCalib!$C$27</f>
        <v>1.3276867147179282E+17</v>
      </c>
      <c r="E183" s="14">
        <f>'301'!C183*Notes!$C$4*MultiCalib!$D$28</f>
        <v>7.7936829666571552E+16</v>
      </c>
      <c r="F183" s="14">
        <f>'303'!C183*Notes!$C$4*MultiCalib!$E$29</f>
        <v>1.845480785540456E+17</v>
      </c>
      <c r="G183" s="14">
        <f>'307'!C183*Notes!$C$4*MultiCalib!$F$30</f>
        <v>1.3044125738571362E+17</v>
      </c>
      <c r="H183" s="14">
        <f>'309'!C183*Notes!$C$4*MultiCalib!$G$31</f>
        <v>1.8143448565382931E+17</v>
      </c>
      <c r="I183" s="14">
        <f t="shared" si="24"/>
        <v>7.071293227319529E+17</v>
      </c>
      <c r="J183" s="40">
        <f>I183/BBMData!D183</f>
        <v>6.7345649783995515E-2</v>
      </c>
      <c r="K183" s="14">
        <f t="shared" si="21"/>
        <v>0.93265435021600451</v>
      </c>
      <c r="L183" s="40">
        <f>BBMData!Q183-J183</f>
        <v>-1.3197793409442035E-2</v>
      </c>
      <c r="M183" s="14">
        <f>'230'!C183*Notes!$C$4*MultiCalib!$C$14</f>
        <v>1.3276867147179282E+17</v>
      </c>
      <c r="N183" s="14">
        <f>'301'!C183*Notes!$C$4*MultiCalib!$D$15+'303'!C183*Notes!$C$4*MultiCalib!$D$16</f>
        <v>-2.8840971570712576E+16</v>
      </c>
      <c r="O183" s="14">
        <f>'303'!C183*Notes!$C$4*MultiCalib!$E$16</f>
        <v>1.926233389423337E+17</v>
      </c>
      <c r="P183" s="14">
        <f>'307'!C183*Notes!$C$4*MultiCalib!$F$17+'309'!C183*Notes!$C$4*MultiCalib!$F$18</f>
        <v>1.0336705591687048E+17</v>
      </c>
      <c r="Q183" s="14">
        <f>'309'!C183*Notes!$C$4*MultiCalib!$G$18</f>
        <v>1.8586718240971142E+17</v>
      </c>
      <c r="R183" s="14">
        <f t="shared" si="25"/>
        <v>5.8578527716999578E+17</v>
      </c>
      <c r="S183" s="37">
        <f>R183/BBMData!D183</f>
        <v>5.5789074016190071E-2</v>
      </c>
      <c r="T183" s="14">
        <f t="shared" si="26"/>
        <v>0.94421092598380996</v>
      </c>
      <c r="U183" s="37">
        <f>BBMData!Q183-S183</f>
        <v>-1.6412176416365915E-3</v>
      </c>
      <c r="W183" s="15">
        <f>'230'!C183*Notes!$C$4*MultiCalib!$C$35</f>
        <v>9.5945265203320736E+16</v>
      </c>
      <c r="X183" s="14">
        <f>'301'!C183*Notes!$C$4*MultiCalib!$D$36+'303'!C183*Notes!$C$4*MultiCalib!$D$37</f>
        <v>-5.6345806951696304E+16</v>
      </c>
      <c r="Y183" s="14">
        <f>'303'!C183*Notes!$C$4*MultiCalib!$E$37</f>
        <v>2.9532338246434752E+17</v>
      </c>
      <c r="Z183" s="15">
        <f>'307'!C183*Notes!$C$4*MultiCalib!$F$38+'309'!C183*Notes!$C$4*MultiCalib!$F$39</f>
        <v>1.7486006519664227E+17</v>
      </c>
      <c r="AA183" s="14">
        <f>'309'!C183*Notes!$C$4*MultiCalib!$G$39</f>
        <v>1.5703753717371926E+17</v>
      </c>
      <c r="AB183" s="14">
        <f t="shared" si="27"/>
        <v>6.6682044308633357E+17</v>
      </c>
      <c r="AC183" s="15">
        <f>AB183/BBMData!D183</f>
        <v>6.3506708865365108E-2</v>
      </c>
      <c r="AD183" s="14">
        <f t="shared" si="22"/>
        <v>0.93649329113463486</v>
      </c>
      <c r="AE183" s="15">
        <f>BBMData!O183-AB183</f>
        <v>-9.8267951153522048E+16</v>
      </c>
      <c r="AF183" s="37">
        <f>BBMData!Q183-BLMLossSum!AC183</f>
        <v>-8.9436059183483907E-3</v>
      </c>
      <c r="AG183" s="14">
        <f t="shared" si="23"/>
        <v>9.6565902239109955E+33</v>
      </c>
      <c r="AH183" s="14">
        <f>AG183/BBMData!R183^2</f>
        <v>0.54718567232414206</v>
      </c>
      <c r="AI183" s="15">
        <f>AE183/BBMData!O183</f>
        <v>-0.17283883642732292</v>
      </c>
      <c r="AK183" s="40">
        <f t="shared" si="28"/>
        <v>-0.24373621216230223</v>
      </c>
      <c r="AL183" s="40">
        <f t="shared" si="29"/>
        <v>-3.0309928250601588E-2</v>
      </c>
      <c r="AM183" s="40">
        <f t="shared" si="30"/>
        <v>-0.17283883642732292</v>
      </c>
    </row>
    <row r="184" spans="1:39" x14ac:dyDescent="0.25">
      <c r="A184" s="14" t="s">
        <v>193</v>
      </c>
      <c r="B184" s="14">
        <v>1204329600</v>
      </c>
      <c r="C184" s="15">
        <f>BBMData!O184</f>
        <v>4.659151122308071E+17</v>
      </c>
      <c r="D184" s="14">
        <f>'230'!C184*Notes!$C$4*MultiCalib!$C$27</f>
        <v>9.4605007410669328E+16</v>
      </c>
      <c r="E184" s="14">
        <f>'301'!C184*Notes!$C$4*MultiCalib!$D$28</f>
        <v>6.4735560707734104E+16</v>
      </c>
      <c r="F184" s="14">
        <f>'303'!C184*Notes!$C$4*MultiCalib!$E$29</f>
        <v>1.5147310048378115E+17</v>
      </c>
      <c r="G184" s="14">
        <f>'307'!C184*Notes!$C$4*MultiCalib!$F$30</f>
        <v>9.5415203950776624E+16</v>
      </c>
      <c r="H184" s="14">
        <f>'309'!C184*Notes!$C$4*MultiCalib!$G$31</f>
        <v>1.6817536838639357E+17</v>
      </c>
      <c r="I184" s="14">
        <f t="shared" si="24"/>
        <v>5.7440424093935475E+17</v>
      </c>
      <c r="J184" s="40">
        <f>I184/BBMData!D184</f>
        <v>6.0400025335368535E-2</v>
      </c>
      <c r="K184" s="14">
        <f t="shared" si="21"/>
        <v>0.93959997466463152</v>
      </c>
      <c r="L184" s="40">
        <f>BBMData!Q184-J184</f>
        <v>-1.1407899969353069E-2</v>
      </c>
      <c r="M184" s="14">
        <f>'230'!C184*Notes!$C$4*MultiCalib!$C$14</f>
        <v>9.4605007410669328E+16</v>
      </c>
      <c r="N184" s="14">
        <f>'301'!C184*Notes!$C$4*MultiCalib!$D$15+'303'!C184*Notes!$C$4*MultiCalib!$D$16</f>
        <v>-2.2539605105239776E+16</v>
      </c>
      <c r="O184" s="14">
        <f>'303'!C184*Notes!$C$4*MultiCalib!$E$16</f>
        <v>1.5810110082825315E+17</v>
      </c>
      <c r="P184" s="14">
        <f>'307'!C184*Notes!$C$4*MultiCalib!$F$17+'309'!C184*Notes!$C$4*MultiCalib!$F$18</f>
        <v>5.982689646306904E+16</v>
      </c>
      <c r="Q184" s="14">
        <f>'309'!C184*Notes!$C$4*MultiCalib!$G$18</f>
        <v>1.7228412647160112E+17</v>
      </c>
      <c r="R184" s="14">
        <f t="shared" si="25"/>
        <v>4.622775260683529E+17</v>
      </c>
      <c r="S184" s="37">
        <f>R184/BBMData!D184</f>
        <v>4.8609624192255826E-2</v>
      </c>
      <c r="T184" s="14">
        <f t="shared" si="26"/>
        <v>0.95139037580774422</v>
      </c>
      <c r="U184" s="37">
        <f>BBMData!Q184-S184</f>
        <v>3.8250117375963899E-4</v>
      </c>
      <c r="W184" s="15">
        <f>'230'!C184*Notes!$C$4*MultiCalib!$C$35</f>
        <v>6.83662977489928E+16</v>
      </c>
      <c r="X184" s="14">
        <f>'301'!C184*Notes!$C$4*MultiCalib!$D$36+'303'!C184*Notes!$C$4*MultiCalib!$D$37</f>
        <v>-4.5370541735918512E+16</v>
      </c>
      <c r="Y184" s="14">
        <f>'303'!C184*Notes!$C$4*MultiCalib!$E$37</f>
        <v>2.4239509149986547E+17</v>
      </c>
      <c r="Z184" s="15">
        <f>'307'!C184*Notes!$C$4*MultiCalib!$F$38+'309'!C184*Notes!$C$4*MultiCalib!$F$39</f>
        <v>1.1248303702164664E+17</v>
      </c>
      <c r="AA184" s="14">
        <f>'309'!C184*Notes!$C$4*MultiCalib!$G$39</f>
        <v>1.4556133344501706E+17</v>
      </c>
      <c r="AB184" s="14">
        <f t="shared" si="27"/>
        <v>5.2343521797960346E+17</v>
      </c>
      <c r="AC184" s="15">
        <f>AB184/BBMData!D184</f>
        <v>5.5040506622460933E-2</v>
      </c>
      <c r="AD184" s="14">
        <f t="shared" si="22"/>
        <v>0.94495949337753904</v>
      </c>
      <c r="AE184" s="15">
        <f>BBMData!O184-AB184</f>
        <v>-5.7520105748796352E+16</v>
      </c>
      <c r="AF184" s="37">
        <f>BBMData!Q184-BLMLossSum!AC184</f>
        <v>-7.4177887532862821E-3</v>
      </c>
      <c r="AG184" s="14">
        <f t="shared" si="23"/>
        <v>3.3085625653527151E+33</v>
      </c>
      <c r="AH184" s="14">
        <f>AG184/BBMData!R184^2</f>
        <v>0.22711259550449434</v>
      </c>
      <c r="AI184" s="15">
        <f>AE184/BBMData!O184</f>
        <v>-0.12345619242395767</v>
      </c>
      <c r="AK184" s="40">
        <f t="shared" si="28"/>
        <v>-0.23285170594510318</v>
      </c>
      <c r="AL184" s="40">
        <f t="shared" si="29"/>
        <v>7.8074011058310647E-3</v>
      </c>
      <c r="AM184" s="40">
        <f t="shared" si="30"/>
        <v>-0.12345619242395767</v>
      </c>
    </row>
    <row r="185" spans="1:39" x14ac:dyDescent="0.25">
      <c r="A185" s="14" t="s">
        <v>194</v>
      </c>
      <c r="B185" s="14">
        <v>1204934400</v>
      </c>
      <c r="C185" s="15">
        <f>BBMData!O185</f>
        <v>5.5457120332665728E+17</v>
      </c>
      <c r="D185" s="14">
        <f>'230'!C185*Notes!$C$4*MultiCalib!$C$27</f>
        <v>9.7955983141204352E+16</v>
      </c>
      <c r="E185" s="14">
        <f>'301'!C185*Notes!$C$4*MultiCalib!$D$28</f>
        <v>6.9777348330560088E+16</v>
      </c>
      <c r="F185" s="14">
        <f>'303'!C185*Notes!$C$4*MultiCalib!$E$29</f>
        <v>1.5830704977961603E+17</v>
      </c>
      <c r="G185" s="14">
        <f>'307'!C185*Notes!$C$4*MultiCalib!$F$30</f>
        <v>1.097827220401632E+17</v>
      </c>
      <c r="H185" s="14">
        <f>'309'!C185*Notes!$C$4*MultiCalib!$G$31</f>
        <v>1.7393847391330659E+17</v>
      </c>
      <c r="I185" s="14">
        <f t="shared" si="24"/>
        <v>6.097615772048503E+17</v>
      </c>
      <c r="J185" s="40">
        <f>I185/BBMData!D185</f>
        <v>5.6459405296745396E-2</v>
      </c>
      <c r="K185" s="14">
        <f t="shared" si="21"/>
        <v>0.94354059470325458</v>
      </c>
      <c r="L185" s="40">
        <f>BBMData!Q185-J185</f>
        <v>-5.1102198035363894E-3</v>
      </c>
      <c r="M185" s="14">
        <f>'230'!C185*Notes!$C$4*MultiCalib!$C$14</f>
        <v>9.7955983141204352E+16</v>
      </c>
      <c r="N185" s="14">
        <f>'301'!C185*Notes!$C$4*MultiCalib!$D$15+'303'!C185*Notes!$C$4*MultiCalib!$D$16</f>
        <v>-2.0423446195548784E+16</v>
      </c>
      <c r="O185" s="14">
        <f>'303'!C185*Notes!$C$4*MultiCalib!$E$16</f>
        <v>1.6523408287737712E+17</v>
      </c>
      <c r="P185" s="14">
        <f>'307'!C185*Notes!$C$4*MultiCalib!$F$17+'309'!C185*Notes!$C$4*MultiCalib!$F$18</f>
        <v>7.7542513894316512E+16</v>
      </c>
      <c r="Q185" s="14">
        <f>'309'!C185*Notes!$C$4*MultiCalib!$G$18</f>
        <v>1.7818803267971261E+17</v>
      </c>
      <c r="R185" s="14">
        <f t="shared" si="25"/>
        <v>4.9849716639706189E+17</v>
      </c>
      <c r="S185" s="37">
        <f>R185/BBMData!D185</f>
        <v>4.615714503676499E-2</v>
      </c>
      <c r="T185" s="14">
        <f t="shared" si="26"/>
        <v>0.95384285496323495</v>
      </c>
      <c r="U185" s="37">
        <f>BBMData!Q185-S185</f>
        <v>5.1920404564440165E-3</v>
      </c>
      <c r="W185" s="15">
        <f>'230'!C185*Notes!$C$4*MultiCalib!$C$35</f>
        <v>7.0787879976125192E+16</v>
      </c>
      <c r="X185" s="14">
        <f>'301'!C185*Notes!$C$4*MultiCalib!$D$36+'303'!C185*Notes!$C$4*MultiCalib!$D$37</f>
        <v>-4.499147480212552E+16</v>
      </c>
      <c r="Y185" s="14">
        <f>'303'!C185*Notes!$C$4*MultiCalib!$E$37</f>
        <v>2.5333113070140483E+17</v>
      </c>
      <c r="Z185" s="15">
        <f>'307'!C185*Notes!$C$4*MultiCalib!$F$38+'309'!C185*Notes!$C$4*MultiCalib!$F$39</f>
        <v>1.379287431172349E+17</v>
      </c>
      <c r="AA185" s="14">
        <f>'309'!C185*Notes!$C$4*MultiCalib!$G$39</f>
        <v>1.5054949154052611E+17</v>
      </c>
      <c r="AB185" s="14">
        <f t="shared" si="27"/>
        <v>5.6760577053316557E+17</v>
      </c>
      <c r="AC185" s="15">
        <f>AB185/BBMData!D185</f>
        <v>5.2556089864181997E-2</v>
      </c>
      <c r="AD185" s="14">
        <f t="shared" si="22"/>
        <v>0.94744391013581797</v>
      </c>
      <c r="AE185" s="15">
        <f>BBMData!O185-AB185</f>
        <v>-1.3034567206508288E+16</v>
      </c>
      <c r="AF185" s="37">
        <f>BBMData!Q185-BLMLossSum!AC185</f>
        <v>-1.4858067205710188E-3</v>
      </c>
      <c r="AG185" s="14">
        <f t="shared" si="23"/>
        <v>1.6989994226098127E+32</v>
      </c>
      <c r="AH185" s="14">
        <f>AG185/BBMData!R185^2</f>
        <v>8.9744515871838706E-3</v>
      </c>
      <c r="AI185" s="15">
        <f>AE185/BBMData!O185</f>
        <v>-2.3503865920767218E-2</v>
      </c>
      <c r="AK185" s="40">
        <f t="shared" si="28"/>
        <v>-9.9519004137119643E-2</v>
      </c>
      <c r="AL185" s="40">
        <f t="shared" si="29"/>
        <v>0.10111242089965909</v>
      </c>
      <c r="AM185" s="40">
        <f t="shared" si="30"/>
        <v>-2.3503865920767218E-2</v>
      </c>
    </row>
    <row r="186" spans="1:39" x14ac:dyDescent="0.25">
      <c r="A186" s="14" t="s">
        <v>195</v>
      </c>
      <c r="B186" s="14">
        <v>1205535600</v>
      </c>
      <c r="C186" s="15">
        <f>BBMData!O186</f>
        <v>4.733559031982231E+17</v>
      </c>
      <c r="D186" s="14">
        <f>'230'!C186*Notes!$C$4*MultiCalib!$C$27</f>
        <v>7.9833026912028992E+16</v>
      </c>
      <c r="E186" s="14">
        <f>'301'!C186*Notes!$C$4*MultiCalib!$D$28</f>
        <v>5.9095594892369432E+16</v>
      </c>
      <c r="F186" s="14">
        <f>'303'!C186*Notes!$C$4*MultiCalib!$E$29</f>
        <v>1.3565300905951454E+17</v>
      </c>
      <c r="G186" s="14">
        <f>'307'!C186*Notes!$C$4*MultiCalib!$F$30</f>
        <v>1.1340272509219698E+17</v>
      </c>
      <c r="H186" s="14">
        <f>'309'!C186*Notes!$C$4*MultiCalib!$G$31</f>
        <v>1.4588208638607968E+17</v>
      </c>
      <c r="I186" s="14">
        <f t="shared" si="24"/>
        <v>5.3386644234218963E+17</v>
      </c>
      <c r="J186" s="40">
        <f>I186/BBMData!D186</f>
        <v>5.7404993800235442E-2</v>
      </c>
      <c r="K186" s="14">
        <f t="shared" si="21"/>
        <v>0.94259500619976455</v>
      </c>
      <c r="L186" s="40">
        <f>BBMData!Q186-J186</f>
        <v>-6.5065095853727439E-3</v>
      </c>
      <c r="M186" s="14">
        <f>'230'!C186*Notes!$C$4*MultiCalib!$C$14</f>
        <v>7.9833026912028992E+16</v>
      </c>
      <c r="N186" s="14">
        <f>'301'!C186*Notes!$C$4*MultiCalib!$D$15+'303'!C186*Notes!$C$4*MultiCalib!$D$16</f>
        <v>-1.8529563385868128E+16</v>
      </c>
      <c r="O186" s="14">
        <f>'303'!C186*Notes!$C$4*MultiCalib!$E$16</f>
        <v>1.4158877051091098E+17</v>
      </c>
      <c r="P186" s="14">
        <f>'307'!C186*Notes!$C$4*MultiCalib!$F$17+'309'!C186*Notes!$C$4*MultiCalib!$F$18</f>
        <v>9.5141123708615072E+16</v>
      </c>
      <c r="Q186" s="14">
        <f>'309'!C186*Notes!$C$4*MultiCalib!$G$18</f>
        <v>1.4944618859484432E+17</v>
      </c>
      <c r="R186" s="14">
        <f t="shared" si="25"/>
        <v>4.474795463405312E+17</v>
      </c>
      <c r="S186" s="37">
        <f>R186/BBMData!D186</f>
        <v>4.8116080251670024E-2</v>
      </c>
      <c r="T186" s="14">
        <f t="shared" si="26"/>
        <v>0.95188391974832998</v>
      </c>
      <c r="U186" s="37">
        <f>BBMData!Q186-S186</f>
        <v>2.7824039631926742E-3</v>
      </c>
      <c r="W186" s="15">
        <f>'230'!C186*Notes!$C$4*MultiCalib!$C$35</f>
        <v>5.7691327736798016E+16</v>
      </c>
      <c r="X186" s="14">
        <f>'301'!C186*Notes!$C$4*MultiCalib!$D$36+'303'!C186*Notes!$C$4*MultiCalib!$D$37</f>
        <v>-3.9349702479400376E+16</v>
      </c>
      <c r="Y186" s="14">
        <f>'303'!C186*Notes!$C$4*MultiCalib!$E$37</f>
        <v>2.1707896278741507E+17</v>
      </c>
      <c r="Z186" s="15">
        <f>'307'!C186*Notes!$C$4*MultiCalib!$F$38+'309'!C186*Notes!$C$4*MultiCalib!$F$39</f>
        <v>1.5717507875998262E+17</v>
      </c>
      <c r="AA186" s="14">
        <f>'309'!C186*Notes!$C$4*MultiCalib!$G$39</f>
        <v>1.2626576188797546E+17</v>
      </c>
      <c r="AB186" s="14">
        <f t="shared" si="27"/>
        <v>5.1886142869277082E+17</v>
      </c>
      <c r="AC186" s="15">
        <f>AB186/BBMData!D186</f>
        <v>5.5791551472340946E-2</v>
      </c>
      <c r="AD186" s="14">
        <f t="shared" si="22"/>
        <v>0.94420844852765906</v>
      </c>
      <c r="AE186" s="15">
        <f>BBMData!O186-AB186</f>
        <v>-4.5505525494547712E+16</v>
      </c>
      <c r="AF186" s="37">
        <f>BBMData!Q186-BLMLossSum!AC186</f>
        <v>-3.0383721192700358E-3</v>
      </c>
      <c r="AG186" s="14">
        <f t="shared" si="23"/>
        <v>2.0707528505349318E+33</v>
      </c>
      <c r="AH186" s="14">
        <f>AG186/BBMData!R186^2</f>
        <v>0.14725330568202638</v>
      </c>
      <c r="AI186" s="15">
        <f>AE186/BBMData!O186</f>
        <v>-9.613385021099391E-2</v>
      </c>
      <c r="AK186" s="40">
        <f t="shared" si="28"/>
        <v>-0.12783307176508804</v>
      </c>
      <c r="AL186" s="40">
        <f t="shared" si="29"/>
        <v>5.4665752941620946E-2</v>
      </c>
      <c r="AM186" s="40">
        <f t="shared" si="30"/>
        <v>-9.613385021099391E-2</v>
      </c>
    </row>
    <row r="187" spans="1:39" x14ac:dyDescent="0.25">
      <c r="A187" s="14" t="s">
        <v>196</v>
      </c>
      <c r="B187" s="14">
        <v>1206140400</v>
      </c>
      <c r="C187" s="15">
        <f>BBMData!O187</f>
        <v>4.2811008947972614E+17</v>
      </c>
      <c r="D187" s="14">
        <f>'230'!C187*Notes!$C$4*MultiCalib!$C$27</f>
        <v>7.1779284512274144E+16</v>
      </c>
      <c r="E187" s="14">
        <f>'301'!C187*Notes!$C$4*MultiCalib!$D$28</f>
        <v>5.5652624558356488E+16</v>
      </c>
      <c r="F187" s="14">
        <f>'303'!C187*Notes!$C$4*MultiCalib!$E$29</f>
        <v>1.3404721769491947E+17</v>
      </c>
      <c r="G187" s="14">
        <f>'307'!C187*Notes!$C$4*MultiCalib!$F$30</f>
        <v>8.9646274784188976E+16</v>
      </c>
      <c r="H187" s="14">
        <f>'309'!C187*Notes!$C$4*MultiCalib!$G$31</f>
        <v>1.4695521638074624E+17</v>
      </c>
      <c r="I187" s="14">
        <f t="shared" si="24"/>
        <v>4.9808061793048531E+17</v>
      </c>
      <c r="J187" s="40">
        <f>I187/BBMData!D187</f>
        <v>5.596411437421183E-2</v>
      </c>
      <c r="K187" s="14">
        <f t="shared" si="21"/>
        <v>0.94403588562578822</v>
      </c>
      <c r="L187" s="40">
        <f>BBMData!Q187-J187</f>
        <v>-7.8618571292987799E-3</v>
      </c>
      <c r="M187" s="14">
        <f>'230'!C187*Notes!$C$4*MultiCalib!$C$14</f>
        <v>7.1779284512274144E+16</v>
      </c>
      <c r="N187" s="14">
        <f>'301'!C187*Notes!$C$4*MultiCalib!$D$15+'303'!C187*Notes!$C$4*MultiCalib!$D$16</f>
        <v>-2.2362448732539728E+16</v>
      </c>
      <c r="O187" s="14">
        <f>'303'!C187*Notes!$C$4*MultiCalib!$E$16</f>
        <v>1.3991271461958677E+17</v>
      </c>
      <c r="P187" s="14">
        <f>'307'!C187*Notes!$C$4*MultiCalib!$F$17+'309'!C187*Notes!$C$4*MultiCalib!$F$18</f>
        <v>6.1129256485652608E+16</v>
      </c>
      <c r="Q187" s="14">
        <f>'309'!C187*Notes!$C$4*MultiCalib!$G$18</f>
        <v>1.5054553664738922E+17</v>
      </c>
      <c r="R187" s="14">
        <f t="shared" si="25"/>
        <v>4.0100434353236301E+17</v>
      </c>
      <c r="S187" s="37">
        <f>R187/BBMData!D187</f>
        <v>4.5056667812625059E-2</v>
      </c>
      <c r="T187" s="14">
        <f t="shared" si="26"/>
        <v>0.95494333218737493</v>
      </c>
      <c r="U187" s="37">
        <f>BBMData!Q187-S187</f>
        <v>3.0455894322879914E-3</v>
      </c>
      <c r="W187" s="15">
        <f>'230'!C187*Notes!$C$4*MultiCalib!$C$35</f>
        <v>5.18712917158164E+16</v>
      </c>
      <c r="X187" s="14">
        <f>'301'!C187*Notes!$C$4*MultiCalib!$D$36+'303'!C187*Notes!$C$4*MultiCalib!$D$37</f>
        <v>-4.202166521862188E+16</v>
      </c>
      <c r="Y187" s="14">
        <f>'303'!C187*Notes!$C$4*MultiCalib!$E$37</f>
        <v>2.1450929237393862E+17</v>
      </c>
      <c r="Z187" s="15">
        <f>'307'!C187*Notes!$C$4*MultiCalib!$F$38+'309'!C187*Notes!$C$4*MultiCalib!$F$39</f>
        <v>1.1048940290168826E+17</v>
      </c>
      <c r="AA187" s="14">
        <f>'309'!C187*Notes!$C$4*MultiCalib!$G$39</f>
        <v>1.2719459132644955E+17</v>
      </c>
      <c r="AB187" s="14">
        <f t="shared" si="27"/>
        <v>4.6204291309927091E+17</v>
      </c>
      <c r="AC187" s="15">
        <f>AB187/BBMData!D187</f>
        <v>5.1914934056097858E-2</v>
      </c>
      <c r="AD187" s="14">
        <f t="shared" si="22"/>
        <v>0.94808506594390218</v>
      </c>
      <c r="AE187" s="15">
        <f>BBMData!O187-AB187</f>
        <v>-3.3932823619544768E+16</v>
      </c>
      <c r="AF187" s="37">
        <f>BBMData!Q187-BLMLossSum!AC187</f>
        <v>-4.5028910729612848E-3</v>
      </c>
      <c r="AG187" s="14">
        <f t="shared" si="23"/>
        <v>1.1514365187951353E+33</v>
      </c>
      <c r="AH187" s="14">
        <f>AG187/BBMData!R187^2</f>
        <v>9.0381464732434885E-2</v>
      </c>
      <c r="AI187" s="15">
        <f>AE187/BBMData!O187</f>
        <v>-7.9261910553854661E-2</v>
      </c>
      <c r="AK187" s="40">
        <f t="shared" si="28"/>
        <v>-0.16344050320279296</v>
      </c>
      <c r="AL187" s="40">
        <f t="shared" si="29"/>
        <v>6.3314896362999112E-2</v>
      </c>
      <c r="AM187" s="40">
        <f t="shared" si="30"/>
        <v>-7.9261910553854661E-2</v>
      </c>
    </row>
    <row r="188" spans="1:39" x14ac:dyDescent="0.25">
      <c r="A188" s="14" t="s">
        <v>197</v>
      </c>
      <c r="B188" s="14">
        <v>1206745200</v>
      </c>
      <c r="C188" s="15">
        <f>BBMData!O188</f>
        <v>4.8252871038756083E+17</v>
      </c>
      <c r="D188" s="14">
        <f>'230'!C188*Notes!$C$4*MultiCalib!$C$27</f>
        <v>8.2276022584350992E+16</v>
      </c>
      <c r="E188" s="14">
        <f>'301'!C188*Notes!$C$4*MultiCalib!$D$28</f>
        <v>1.0613114558033005E+17</v>
      </c>
      <c r="F188" s="14">
        <f>'303'!C188*Notes!$C$4*MultiCalib!$E$29</f>
        <v>1.8179838195787846E+17</v>
      </c>
      <c r="G188" s="14">
        <f>'307'!C188*Notes!$C$4*MultiCalib!$F$30</f>
        <v>7.0334784399036768E+16</v>
      </c>
      <c r="H188" s="14">
        <f>'309'!C188*Notes!$C$4*MultiCalib!$G$31</f>
        <v>1.2956256135607634E+17</v>
      </c>
      <c r="I188" s="14">
        <f t="shared" si="24"/>
        <v>5.7010289587767264E+17</v>
      </c>
      <c r="J188" s="40">
        <f>I188/BBMData!D188</f>
        <v>5.5349795716278898E-2</v>
      </c>
      <c r="K188" s="14">
        <f t="shared" si="21"/>
        <v>0.94465020428372115</v>
      </c>
      <c r="L188" s="40">
        <f>BBMData!Q188-J188</f>
        <v>-8.5023481058360967E-3</v>
      </c>
      <c r="M188" s="14">
        <f>'230'!C188*Notes!$C$4*MultiCalib!$C$14</f>
        <v>8.2276022584350992E+16</v>
      </c>
      <c r="N188" s="14">
        <f>'301'!C188*Notes!$C$4*MultiCalib!$D$15+'303'!C188*Notes!$C$4*MultiCalib!$D$16</f>
        <v>1.494889598489648E+16</v>
      </c>
      <c r="O188" s="14">
        <f>'303'!C188*Notes!$C$4*MultiCalib!$E$16</f>
        <v>1.8975332401949085E+17</v>
      </c>
      <c r="P188" s="14">
        <f>'307'!C188*Notes!$C$4*MultiCalib!$F$17+'309'!C188*Notes!$C$4*MultiCalib!$F$18</f>
        <v>4.1611450178478432E+16</v>
      </c>
      <c r="Q188" s="14">
        <f>'309'!C188*Notes!$C$4*MultiCalib!$G$18</f>
        <v>1.3272795487725411E+17</v>
      </c>
      <c r="R188" s="14">
        <f t="shared" si="25"/>
        <v>4.6131764764447091E+17</v>
      </c>
      <c r="S188" s="37">
        <f>R188/BBMData!D188</f>
        <v>4.4788121130531156E-2</v>
      </c>
      <c r="T188" s="14">
        <f t="shared" si="26"/>
        <v>0.95521187886946879</v>
      </c>
      <c r="U188" s="37">
        <f>BBMData!Q188-S188</f>
        <v>2.0593264799116454E-3</v>
      </c>
      <c r="W188" s="15">
        <f>'230'!C188*Notes!$C$4*MultiCalib!$C$35</f>
        <v>5.9456758279057344E+16</v>
      </c>
      <c r="X188" s="14">
        <f>'301'!C188*Notes!$C$4*MultiCalib!$D$36+'303'!C188*Notes!$C$4*MultiCalib!$D$37</f>
        <v>-2.1931189752646848E+16</v>
      </c>
      <c r="Y188" s="14">
        <f>'303'!C188*Notes!$C$4*MultiCalib!$E$37</f>
        <v>2.9092317572205427E+17</v>
      </c>
      <c r="Z188" s="15">
        <f>'307'!C188*Notes!$C$4*MultiCalib!$F$38+'309'!C188*Notes!$C$4*MultiCalib!$F$39</f>
        <v>8.0483478178192736E+16</v>
      </c>
      <c r="AA188" s="14">
        <f>'309'!C188*Notes!$C$4*MultiCalib!$G$39</f>
        <v>1.1214067420510637E+17</v>
      </c>
      <c r="AB188" s="14">
        <f t="shared" si="27"/>
        <v>5.210728966317639E+17</v>
      </c>
      <c r="AC188" s="15">
        <f>AB188/BBMData!D188</f>
        <v>5.0589601614734359E-2</v>
      </c>
      <c r="AD188" s="14">
        <f t="shared" si="22"/>
        <v>0.94941039838526564</v>
      </c>
      <c r="AE188" s="15">
        <f>BBMData!O188-AB188</f>
        <v>-3.8544186244203072E+16</v>
      </c>
      <c r="AF188" s="37">
        <f>BBMData!Q188-BLMLossSum!AC188</f>
        <v>-7.4522630756535396E-3</v>
      </c>
      <c r="AG188" s="14">
        <f t="shared" si="23"/>
        <v>1.4856542932278134E+33</v>
      </c>
      <c r="AH188" s="14">
        <f>AG188/BBMData!R188^2</f>
        <v>8.6954842477763167E-2</v>
      </c>
      <c r="AI188" s="15">
        <f>AE188/BBMData!O188</f>
        <v>-7.987957071662094E-2</v>
      </c>
      <c r="AK188" s="40">
        <f t="shared" si="28"/>
        <v>-0.18149010329307319</v>
      </c>
      <c r="AL188" s="40">
        <f t="shared" si="29"/>
        <v>4.3958136140859819E-2</v>
      </c>
      <c r="AM188" s="40">
        <f t="shared" si="30"/>
        <v>-7.987957071662094E-2</v>
      </c>
    </row>
    <row r="189" spans="1:39" x14ac:dyDescent="0.25">
      <c r="A189" s="14" t="s">
        <v>198</v>
      </c>
      <c r="B189" s="14">
        <v>1207350000</v>
      </c>
      <c r="C189" s="15">
        <f>BBMData!O189</f>
        <v>5.437587808896464E+17</v>
      </c>
      <c r="D189" s="14">
        <f>'230'!C189*Notes!$C$4*MultiCalib!$C$27</f>
        <v>8.7292307031518832E+16</v>
      </c>
      <c r="E189" s="14">
        <f>'301'!C189*Notes!$C$4*MultiCalib!$D$28</f>
        <v>1.5192899116022672E+17</v>
      </c>
      <c r="F189" s="14">
        <f>'303'!C189*Notes!$C$4*MultiCalib!$E$29</f>
        <v>2.170098290774879E+17</v>
      </c>
      <c r="G189" s="14">
        <f>'307'!C189*Notes!$C$4*MultiCalib!$F$30</f>
        <v>6.3080355972052784E+16</v>
      </c>
      <c r="H189" s="14">
        <f>'309'!C189*Notes!$C$4*MultiCalib!$G$31</f>
        <v>1.0326292737567394E+17</v>
      </c>
      <c r="I189" s="14">
        <f t="shared" si="24"/>
        <v>6.2257441061696013E+17</v>
      </c>
      <c r="J189" s="40">
        <f>I189/BBMData!D189</f>
        <v>5.50950805855717E-2</v>
      </c>
      <c r="K189" s="14">
        <f t="shared" si="21"/>
        <v>0.94490491941442833</v>
      </c>
      <c r="L189" s="40">
        <f>BBMData!Q189-J189</f>
        <v>-6.9748344891428088E-3</v>
      </c>
      <c r="M189" s="14">
        <f>'230'!C189*Notes!$C$4*MultiCalib!$C$14</f>
        <v>8.7292307031518832E+16</v>
      </c>
      <c r="N189" s="14">
        <f>'301'!C189*Notes!$C$4*MultiCalib!$D$15+'303'!C189*Notes!$C$4*MultiCalib!$D$16</f>
        <v>5.5128323592908256E+16</v>
      </c>
      <c r="O189" s="14">
        <f>'303'!C189*Notes!$C$4*MultiCalib!$E$16</f>
        <v>2.2650551654467226E+17</v>
      </c>
      <c r="P189" s="14">
        <f>'307'!C189*Notes!$C$4*MultiCalib!$F$17+'309'!C189*Notes!$C$4*MultiCalib!$F$18</f>
        <v>4.3077924063861072E+16</v>
      </c>
      <c r="Q189" s="14">
        <f>'309'!C189*Notes!$C$4*MultiCalib!$G$18</f>
        <v>1.0578578427099635E+17</v>
      </c>
      <c r="R189" s="14">
        <f t="shared" si="25"/>
        <v>5.1778985550395674E+17</v>
      </c>
      <c r="S189" s="37">
        <f>R189/BBMData!D189</f>
        <v>4.5822111106544855E-2</v>
      </c>
      <c r="T189" s="14">
        <f t="shared" si="26"/>
        <v>0.95417788889345512</v>
      </c>
      <c r="U189" s="37">
        <f>BBMData!Q189-S189</f>
        <v>2.2981349898840361E-3</v>
      </c>
      <c r="W189" s="15">
        <f>'230'!C189*Notes!$C$4*MultiCalib!$C$35</f>
        <v>6.3081775659163192E+16</v>
      </c>
      <c r="X189" s="14">
        <f>'301'!C189*Notes!$C$4*MultiCalib!$D$36+'303'!C189*Notes!$C$4*MultiCalib!$D$37</f>
        <v>2691277946332576</v>
      </c>
      <c r="Y189" s="14">
        <f>'303'!C189*Notes!$C$4*MultiCalib!$E$37</f>
        <v>3.4727035498451539E+17</v>
      </c>
      <c r="Z189" s="15">
        <f>'307'!C189*Notes!$C$4*MultiCalib!$F$38+'309'!C189*Notes!$C$4*MultiCalib!$F$39</f>
        <v>7.7809149640892096E+16</v>
      </c>
      <c r="AA189" s="14">
        <f>'309'!C189*Notes!$C$4*MultiCalib!$G$39</f>
        <v>8.9377472744428144E+16</v>
      </c>
      <c r="AB189" s="14">
        <f t="shared" si="27"/>
        <v>5.8023003097533133E+17</v>
      </c>
      <c r="AC189" s="15">
        <f>AB189/BBMData!D189</f>
        <v>5.134779035179924E-2</v>
      </c>
      <c r="AD189" s="14">
        <f t="shared" si="22"/>
        <v>0.94865220964820074</v>
      </c>
      <c r="AE189" s="15">
        <f>BBMData!O189-AB189</f>
        <v>-3.6471250085684928E+16</v>
      </c>
      <c r="AF189" s="37">
        <f>BBMData!Q189-BLMLossSum!AC189</f>
        <v>-7.7155055050647514E-3</v>
      </c>
      <c r="AG189" s="14">
        <f t="shared" si="23"/>
        <v>1.3301520828125728E+33</v>
      </c>
      <c r="AH189" s="14">
        <f>AG189/BBMData!R189^2</f>
        <v>6.4246799317373121E-2</v>
      </c>
      <c r="AI189" s="15">
        <f>AE189/BBMData!O189</f>
        <v>-6.7072480238414056E-2</v>
      </c>
      <c r="AK189" s="40">
        <f t="shared" si="28"/>
        <v>-0.14494594385834669</v>
      </c>
      <c r="AL189" s="40">
        <f t="shared" si="29"/>
        <v>4.7758172002669602E-2</v>
      </c>
      <c r="AM189" s="40">
        <f t="shared" si="30"/>
        <v>-6.7072480238414056E-2</v>
      </c>
    </row>
    <row r="190" spans="1:39" x14ac:dyDescent="0.25">
      <c r="A190" s="14" t="s">
        <v>199</v>
      </c>
      <c r="B190" s="14">
        <v>1207954800</v>
      </c>
      <c r="C190" s="15">
        <f>BBMData!O190</f>
        <v>5.8461978619912947E+17</v>
      </c>
      <c r="D190" s="14">
        <f>'230'!C190*Notes!$C$4*MultiCalib!$C$27</f>
        <v>7.5468207977480352E+16</v>
      </c>
      <c r="E190" s="14">
        <f>'301'!C190*Notes!$C$4*MultiCalib!$D$28</f>
        <v>1.3141175481430336E+17</v>
      </c>
      <c r="F190" s="14">
        <f>'303'!C190*Notes!$C$4*MultiCalib!$E$29</f>
        <v>1.9658856557914899E+17</v>
      </c>
      <c r="G190" s="14">
        <f>'307'!C190*Notes!$C$4*MultiCalib!$F$30</f>
        <v>6.425144859287008E+16</v>
      </c>
      <c r="H190" s="14">
        <f>'309'!C190*Notes!$C$4*MultiCalib!$G$31</f>
        <v>1.1012698478600413E+17</v>
      </c>
      <c r="I190" s="14">
        <f t="shared" si="24"/>
        <v>5.7784696174980698E+17</v>
      </c>
      <c r="J190" s="40">
        <f>I190/BBMData!D190</f>
        <v>5.5033043976172091E-2</v>
      </c>
      <c r="K190" s="14">
        <f t="shared" si="21"/>
        <v>0.94496695602382785</v>
      </c>
      <c r="L190" s="40">
        <f>BBMData!Q190-J190</f>
        <v>6.4503089993547813E-4</v>
      </c>
      <c r="M190" s="14">
        <f>'230'!C190*Notes!$C$4*MultiCalib!$C$14</f>
        <v>7.5468207977480352E+16</v>
      </c>
      <c r="N190" s="14">
        <f>'301'!C190*Notes!$C$4*MultiCalib!$D$15+'303'!C190*Notes!$C$4*MultiCalib!$D$16</f>
        <v>4.0752820127806432E+16</v>
      </c>
      <c r="O190" s="14">
        <f>'303'!C190*Notes!$C$4*MultiCalib!$E$16</f>
        <v>2.0519068091326646E+17</v>
      </c>
      <c r="P190" s="14">
        <f>'307'!C190*Notes!$C$4*MultiCalib!$F$17+'309'!C190*Notes!$C$4*MultiCalib!$F$18</f>
        <v>4.167563523748184E+16</v>
      </c>
      <c r="Q190" s="14">
        <f>'309'!C190*Notes!$C$4*MultiCalib!$G$18</f>
        <v>1.1281754014782982E+17</v>
      </c>
      <c r="R190" s="14">
        <f t="shared" si="25"/>
        <v>4.759048844038649E+17</v>
      </c>
      <c r="S190" s="37">
        <f>R190/BBMData!D190</f>
        <v>4.5324274705129987E-2</v>
      </c>
      <c r="T190" s="14">
        <f t="shared" si="26"/>
        <v>0.95467572529486999</v>
      </c>
      <c r="U190" s="37">
        <f>BBMData!Q190-S190</f>
        <v>1.0353800170977583E-2</v>
      </c>
      <c r="W190" s="15">
        <f>'230'!C190*Notes!$C$4*MultiCalib!$C$35</f>
        <v>5.4537091834628E+16</v>
      </c>
      <c r="X190" s="14">
        <f>'301'!C190*Notes!$C$4*MultiCalib!$D$36+'303'!C190*Notes!$C$4*MultiCalib!$D$37</f>
        <v>-4676346855409888</v>
      </c>
      <c r="Y190" s="14">
        <f>'303'!C190*Notes!$C$4*MultiCalib!$E$37</f>
        <v>3.145911926882848E+17</v>
      </c>
      <c r="Z190" s="15">
        <f>'307'!C190*Notes!$C$4*MultiCalib!$F$38+'309'!C190*Notes!$C$4*MultiCalib!$F$39</f>
        <v>7.7101930853528224E+16</v>
      </c>
      <c r="AA190" s="14">
        <f>'309'!C190*Notes!$C$4*MultiCalib!$G$39</f>
        <v>9.5318541041630992E+16</v>
      </c>
      <c r="AB190" s="14">
        <f t="shared" si="27"/>
        <v>5.3687240956266214E+17</v>
      </c>
      <c r="AC190" s="15">
        <f>AB190/BBMData!D190</f>
        <v>5.1130705672634488E-2</v>
      </c>
      <c r="AD190" s="14">
        <f t="shared" si="22"/>
        <v>0.94886929432736555</v>
      </c>
      <c r="AE190" s="15">
        <f>BBMData!O190-AB190</f>
        <v>4.7747376636467328E+16</v>
      </c>
      <c r="AF190" s="37">
        <f>BBMData!Q190-BLMLossSum!AC190</f>
        <v>3.7346875011007308E-4</v>
      </c>
      <c r="AG190" s="14">
        <f t="shared" si="23"/>
        <v>2.2798119756646661E+33</v>
      </c>
      <c r="AH190" s="14">
        <f>AG190/BBMData!R190^2</f>
        <v>0.1279812614853135</v>
      </c>
      <c r="AI190" s="15">
        <f>AE190/BBMData!O190</f>
        <v>8.1672529332087851E-2</v>
      </c>
      <c r="AK190" s="40">
        <f t="shared" si="28"/>
        <v>1.1585007228981436E-2</v>
      </c>
      <c r="AL190" s="40">
        <f t="shared" si="29"/>
        <v>0.18595830035460825</v>
      </c>
      <c r="AM190" s="40">
        <f t="shared" si="30"/>
        <v>8.1672529332087851E-2</v>
      </c>
    </row>
    <row r="191" spans="1:39" x14ac:dyDescent="0.25">
      <c r="A191" s="14" t="s">
        <v>200</v>
      </c>
      <c r="B191" s="14">
        <v>1208559600</v>
      </c>
      <c r="C191" s="15">
        <f>BBMData!O191</f>
        <v>4.0555506420920326E+17</v>
      </c>
      <c r="D191" s="14">
        <f>'230'!C191*Notes!$C$4*MultiCalib!$C$27</f>
        <v>4.5032553559802152E+16</v>
      </c>
      <c r="E191" s="14">
        <f>'301'!C191*Notes!$C$4*MultiCalib!$D$28</f>
        <v>1.023684117885545E+17</v>
      </c>
      <c r="F191" s="14">
        <f>'303'!C191*Notes!$C$4*MultiCalib!$E$29</f>
        <v>1.4362889811401498E+17</v>
      </c>
      <c r="G191" s="14">
        <f>'307'!C191*Notes!$C$4*MultiCalib!$F$30</f>
        <v>4.6987928061856504E+16</v>
      </c>
      <c r="H191" s="14">
        <f>'309'!C191*Notes!$C$4*MultiCalib!$G$31</f>
        <v>1.1496401887307526E+17</v>
      </c>
      <c r="I191" s="14">
        <f t="shared" si="24"/>
        <v>4.5298181039730336E+17</v>
      </c>
      <c r="J191" s="40">
        <f>I191/BBMData!D191</f>
        <v>5.690726261272655E-2</v>
      </c>
      <c r="K191" s="14">
        <f t="shared" si="21"/>
        <v>0.94309273738727351</v>
      </c>
      <c r="L191" s="40">
        <f>BBMData!Q191-J191</f>
        <v>-5.9581339432286523E-3</v>
      </c>
      <c r="M191" s="14">
        <f>'230'!C191*Notes!$C$4*MultiCalib!$C$14</f>
        <v>4.5032553559802152E+16</v>
      </c>
      <c r="N191" s="14">
        <f>'301'!C191*Notes!$C$4*MultiCalib!$D$15+'303'!C191*Notes!$C$4*MultiCalib!$D$16</f>
        <v>3.9165656330654576E+16</v>
      </c>
      <c r="O191" s="14">
        <f>'303'!C191*Notes!$C$4*MultiCalib!$E$16</f>
        <v>1.4991366011555437E+17</v>
      </c>
      <c r="P191" s="14">
        <f>'307'!C191*Notes!$C$4*MultiCalib!$F$17+'309'!C191*Notes!$C$4*MultiCalib!$F$18</f>
        <v>1.515365521198792E+16</v>
      </c>
      <c r="Q191" s="14">
        <f>'309'!C191*Notes!$C$4*MultiCalib!$G$18</f>
        <v>1.1777274970318962E+17</v>
      </c>
      <c r="R191" s="14">
        <f t="shared" si="25"/>
        <v>3.6703827492118867E+17</v>
      </c>
      <c r="S191" s="37">
        <f>R191/BBMData!D191</f>
        <v>4.6110336045375462E-2</v>
      </c>
      <c r="T191" s="14">
        <f t="shared" si="26"/>
        <v>0.95388966395462449</v>
      </c>
      <c r="U191" s="37">
        <f>BBMData!Q191-S191</f>
        <v>4.8387926241224358E-3</v>
      </c>
      <c r="W191" s="15">
        <f>'230'!C191*Notes!$C$4*MultiCalib!$C$35</f>
        <v>3.2542769662313772E+16</v>
      </c>
      <c r="X191" s="14">
        <f>'301'!C191*Notes!$C$4*MultiCalib!$D$36+'303'!C191*Notes!$C$4*MultiCalib!$D$37</f>
        <v>3855460942881504</v>
      </c>
      <c r="Y191" s="14">
        <f>'303'!C191*Notes!$C$4*MultiCalib!$E$37</f>
        <v>2.298423930663471E+17</v>
      </c>
      <c r="Z191" s="15">
        <f>'307'!C191*Notes!$C$4*MultiCalib!$F$38+'309'!C191*Notes!$C$4*MultiCalib!$F$39</f>
        <v>4.1411287746245352E+16</v>
      </c>
      <c r="AA191" s="14">
        <f>'309'!C191*Notes!$C$4*MultiCalib!$G$39</f>
        <v>9.9505153732827216E+16</v>
      </c>
      <c r="AB191" s="14">
        <f t="shared" si="27"/>
        <v>4.0715706515061498E+17</v>
      </c>
      <c r="AC191" s="15">
        <f>AB191/BBMData!D191</f>
        <v>5.1150385069172737E-2</v>
      </c>
      <c r="AD191" s="14">
        <f t="shared" si="22"/>
        <v>0.94884961493082731</v>
      </c>
      <c r="AE191" s="15">
        <f>BBMData!O191-AB191</f>
        <v>-1602000941411712</v>
      </c>
      <c r="AF191" s="37">
        <f>BBMData!Q191-BLMLossSum!AC191</f>
        <v>-5.2909470702898476E-3</v>
      </c>
      <c r="AG191" s="14">
        <f t="shared" si="23"/>
        <v>2.5664070162840116E+30</v>
      </c>
      <c r="AH191" s="14">
        <f>AG191/BBMData!R191^2</f>
        <v>2.5036264069211049E-4</v>
      </c>
      <c r="AI191" s="15">
        <f>AE191/BBMData!O191</f>
        <v>-3.9501440933439533E-3</v>
      </c>
      <c r="AK191" s="40">
        <f t="shared" si="28"/>
        <v>-0.11694280351443295</v>
      </c>
      <c r="AL191" s="40">
        <f t="shared" si="29"/>
        <v>9.4973020157247817E-2</v>
      </c>
      <c r="AM191" s="40">
        <f t="shared" si="30"/>
        <v>-3.9501440933439533E-3</v>
      </c>
    </row>
    <row r="192" spans="1:39" x14ac:dyDescent="0.25">
      <c r="A192" s="14" t="s">
        <v>201</v>
      </c>
      <c r="B192" s="14">
        <v>1209164400</v>
      </c>
      <c r="C192" s="15">
        <f>BBMData!O192</f>
        <v>5.308464311120457E+17</v>
      </c>
      <c r="D192" s="14">
        <f>'230'!C192*Notes!$C$4*MultiCalib!$C$27</f>
        <v>7.6119673490099568E+16</v>
      </c>
      <c r="E192" s="14">
        <f>'301'!C192*Notes!$C$4*MultiCalib!$D$28</f>
        <v>1.5907129391076918E+17</v>
      </c>
      <c r="F192" s="14">
        <f>'303'!C192*Notes!$C$4*MultiCalib!$E$29</f>
        <v>2.2150290014170378E+17</v>
      </c>
      <c r="G192" s="14">
        <f>'307'!C192*Notes!$C$4*MultiCalib!$F$30</f>
        <v>5.5453831613823896E+16</v>
      </c>
      <c r="H192" s="14">
        <f>'309'!C192*Notes!$C$4*MultiCalib!$G$31</f>
        <v>1.0257135471244437E+17</v>
      </c>
      <c r="I192" s="14">
        <f t="shared" si="24"/>
        <v>6.1471905386884083E+17</v>
      </c>
      <c r="J192" s="40">
        <f>I192/BBMData!D192</f>
        <v>5.5380094943138815E-2</v>
      </c>
      <c r="K192" s="14">
        <f t="shared" si="21"/>
        <v>0.94461990505686122</v>
      </c>
      <c r="L192" s="40">
        <f>BBMData!Q192-J192</f>
        <v>-7.5560921402518175E-3</v>
      </c>
      <c r="M192" s="14">
        <f>'230'!C192*Notes!$C$4*MultiCalib!$C$14</f>
        <v>7.6119673490099568E+16</v>
      </c>
      <c r="N192" s="14">
        <f>'301'!C192*Notes!$C$4*MultiCalib!$D$15+'303'!C192*Notes!$C$4*MultiCalib!$D$16</f>
        <v>6.2173117872609184E+16</v>
      </c>
      <c r="O192" s="14">
        <f>'303'!C192*Notes!$C$4*MultiCalib!$E$16</f>
        <v>2.3119519067878141E+17</v>
      </c>
      <c r="P192" s="14">
        <f>'307'!C192*Notes!$C$4*MultiCalib!$F$17+'309'!C192*Notes!$C$4*MultiCalib!$F$18</f>
        <v>3.262029466484628E+16</v>
      </c>
      <c r="Q192" s="14">
        <f>'309'!C192*Notes!$C$4*MultiCalib!$G$18</f>
        <v>1.0507731552602298E+17</v>
      </c>
      <c r="R192" s="14">
        <f t="shared" si="25"/>
        <v>5.0718559223235942E+17</v>
      </c>
      <c r="S192" s="37">
        <f>R192/BBMData!D192</f>
        <v>4.5692395696608955E-2</v>
      </c>
      <c r="T192" s="14">
        <f t="shared" si="26"/>
        <v>0.95430760430339101</v>
      </c>
      <c r="U192" s="37">
        <f>BBMData!Q192-S192</f>
        <v>2.1316071062780426E-3</v>
      </c>
      <c r="W192" s="15">
        <f>'230'!C192*Notes!$C$4*MultiCalib!$C$35</f>
        <v>5.5007873312563832E+16</v>
      </c>
      <c r="X192" s="14">
        <f>'301'!C192*Notes!$C$4*MultiCalib!$D$36+'303'!C192*Notes!$C$4*MultiCalib!$D$37</f>
        <v>7318176138572992</v>
      </c>
      <c r="Y192" s="14">
        <f>'303'!C192*Notes!$C$4*MultiCalib!$E$37</f>
        <v>3.5446039973997094E+17</v>
      </c>
      <c r="Z192" s="15">
        <f>'307'!C192*Notes!$C$4*MultiCalib!$F$38+'309'!C192*Notes!$C$4*MultiCalib!$F$39</f>
        <v>6.3272321357388888E+16</v>
      </c>
      <c r="AA192" s="14">
        <f>'309'!C192*Notes!$C$4*MultiCalib!$G$39</f>
        <v>8.8778893772967056E+16</v>
      </c>
      <c r="AB192" s="14">
        <f t="shared" si="27"/>
        <v>5.6883766432146368E+17</v>
      </c>
      <c r="AC192" s="15">
        <f>AB192/BBMData!D192</f>
        <v>5.1246636425357088E-2</v>
      </c>
      <c r="AD192" s="14">
        <f t="shared" si="22"/>
        <v>0.94875336357464291</v>
      </c>
      <c r="AE192" s="15">
        <f>BBMData!O192-AB192</f>
        <v>-3.7991233209417984E+16</v>
      </c>
      <c r="AF192" s="37">
        <f>BBMData!Q192-BLMLossSum!AC192</f>
        <v>-8.7938541383021929E-3</v>
      </c>
      <c r="AG192" s="14">
        <f t="shared" si="23"/>
        <v>1.4433338007723838E+33</v>
      </c>
      <c r="AH192" s="14">
        <f>AG192/BBMData!R192^2</f>
        <v>7.1425421055627353E-2</v>
      </c>
      <c r="AI192" s="15">
        <f>AE192/BBMData!O192</f>
        <v>-7.156727630217255E-2</v>
      </c>
      <c r="AK192" s="40">
        <f t="shared" si="28"/>
        <v>-0.15799790267233077</v>
      </c>
      <c r="AL192" s="40">
        <f t="shared" si="29"/>
        <v>4.457190911149251E-2</v>
      </c>
      <c r="AM192" s="40">
        <f t="shared" si="30"/>
        <v>-7.156727630217255E-2</v>
      </c>
    </row>
    <row r="193" spans="1:39" x14ac:dyDescent="0.25">
      <c r="A193" s="14" t="s">
        <v>202</v>
      </c>
      <c r="B193" s="14">
        <v>1209769200</v>
      </c>
      <c r="C193" s="15">
        <f>BBMData!O193</f>
        <v>5.7508427291398618E+17</v>
      </c>
      <c r="D193" s="14">
        <f>'230'!C193*Notes!$C$4*MultiCalib!$C$27</f>
        <v>7.3982052276817808E+16</v>
      </c>
      <c r="E193" s="14">
        <f>'301'!C193*Notes!$C$4*MultiCalib!$D$28</f>
        <v>1.4544826797746899E+17</v>
      </c>
      <c r="F193" s="14">
        <f>'303'!C193*Notes!$C$4*MultiCalib!$E$29</f>
        <v>2.0841088511163299E+17</v>
      </c>
      <c r="G193" s="14">
        <f>'307'!C193*Notes!$C$4*MultiCalib!$F$30</f>
        <v>6.8511802782395072E+16</v>
      </c>
      <c r="H193" s="14">
        <f>'309'!C193*Notes!$C$4*MultiCalib!$G$31</f>
        <v>9.7158010072681936E+16</v>
      </c>
      <c r="I193" s="14">
        <f t="shared" si="24"/>
        <v>5.9351101822099674E+17</v>
      </c>
      <c r="J193" s="40">
        <f>I193/BBMData!D193</f>
        <v>5.3469461100990698E-2</v>
      </c>
      <c r="K193" s="14">
        <f t="shared" si="21"/>
        <v>0.94653053889900929</v>
      </c>
      <c r="L193" s="40">
        <f>BBMData!Q193-J193</f>
        <v>-1.6600671447757273E-3</v>
      </c>
      <c r="M193" s="14">
        <f>'230'!C193*Notes!$C$4*MultiCalib!$C$14</f>
        <v>7.3982052276817808E+16</v>
      </c>
      <c r="N193" s="14">
        <f>'301'!C193*Notes!$C$4*MultiCalib!$D$15+'303'!C193*Notes!$C$4*MultiCalib!$D$16</f>
        <v>5.2263564256703968E+16</v>
      </c>
      <c r="O193" s="14">
        <f>'303'!C193*Notes!$C$4*MultiCalib!$E$16</f>
        <v>2.175303090482911E+17</v>
      </c>
      <c r="P193" s="14">
        <f>'307'!C193*Notes!$C$4*MultiCalib!$F$17+'309'!C193*Notes!$C$4*MultiCalib!$F$18</f>
        <v>5.3462327037445632E+16</v>
      </c>
      <c r="Q193" s="14">
        <f>'309'!C193*Notes!$C$4*MultiCalib!$G$18</f>
        <v>9.9531715349852048E+16</v>
      </c>
      <c r="R193" s="14">
        <f t="shared" si="25"/>
        <v>4.9676996796911053E+17</v>
      </c>
      <c r="S193" s="37">
        <f>R193/BBMData!D193</f>
        <v>4.4754051168388334E-2</v>
      </c>
      <c r="T193" s="14">
        <f t="shared" si="26"/>
        <v>0.95524594883161162</v>
      </c>
      <c r="U193" s="37">
        <f>BBMData!Q193-S193</f>
        <v>7.0553427878266364E-3</v>
      </c>
      <c r="W193" s="15">
        <f>'230'!C193*Notes!$C$4*MultiCalib!$C$35</f>
        <v>5.3463121588086896E+16</v>
      </c>
      <c r="X193" s="14">
        <f>'301'!C193*Notes!$C$4*MultiCalib!$D$36+'303'!C193*Notes!$C$4*MultiCalib!$D$37</f>
        <v>2057846385042880</v>
      </c>
      <c r="Y193" s="14">
        <f>'303'!C193*Notes!$C$4*MultiCalib!$E$37</f>
        <v>3.335098800041488E+17</v>
      </c>
      <c r="Z193" s="15">
        <f>'307'!C193*Notes!$C$4*MultiCalib!$F$38+'309'!C193*Notes!$C$4*MultiCalib!$F$39</f>
        <v>9.1031613221184016E+16</v>
      </c>
      <c r="AA193" s="14">
        <f>'309'!C193*Notes!$C$4*MultiCalib!$G$39</f>
        <v>8.4093465272219936E+16</v>
      </c>
      <c r="AB193" s="14">
        <f t="shared" si="27"/>
        <v>5.641559264706825E+17</v>
      </c>
      <c r="AC193" s="15">
        <f>AB193/BBMData!D193</f>
        <v>5.0824858240602025E-2</v>
      </c>
      <c r="AD193" s="14">
        <f t="shared" si="22"/>
        <v>0.94917514175939799</v>
      </c>
      <c r="AE193" s="15">
        <f>BBMData!O193-AB193</f>
        <v>1.092834644330368E+16</v>
      </c>
      <c r="AF193" s="37">
        <f>BBMData!Q193-BLMLossSum!AC193</f>
        <v>-2.6616197694617622E-3</v>
      </c>
      <c r="AG193" s="14">
        <f t="shared" si="23"/>
        <v>1.194287559848682E+32</v>
      </c>
      <c r="AH193" s="14">
        <f>AG193/BBMData!R193^2</f>
        <v>6.0074511079164835E-3</v>
      </c>
      <c r="AI193" s="15">
        <f>AE193/BBMData!O193</f>
        <v>1.9003034786413301E-2</v>
      </c>
      <c r="AK193" s="40">
        <f t="shared" si="28"/>
        <v>-3.2041817477708345E-2</v>
      </c>
      <c r="AL193" s="40">
        <f t="shared" si="29"/>
        <v>0.1361788326223084</v>
      </c>
      <c r="AM193" s="40">
        <f t="shared" si="30"/>
        <v>1.9003034786413301E-2</v>
      </c>
    </row>
    <row r="194" spans="1:39" x14ac:dyDescent="0.25">
      <c r="A194" s="14" t="s">
        <v>203</v>
      </c>
      <c r="B194" s="14">
        <v>1210374000</v>
      </c>
      <c r="C194" s="15">
        <f>BBMData!O194</f>
        <v>4.5471916873693709E+17</v>
      </c>
      <c r="D194" s="14">
        <f>'230'!C194*Notes!$C$4*MultiCalib!$C$27</f>
        <v>5.4446230217149584E+16</v>
      </c>
      <c r="E194" s="14">
        <f>'301'!C194*Notes!$C$4*MultiCalib!$D$28</f>
        <v>1.1571853615014349E+17</v>
      </c>
      <c r="F194" s="14">
        <f>'303'!C194*Notes!$C$4*MultiCalib!$E$29</f>
        <v>1.7404852228762342E+17</v>
      </c>
      <c r="G194" s="14">
        <f>'307'!C194*Notes!$C$4*MultiCalib!$F$30</f>
        <v>4.6151433332701296E+16</v>
      </c>
      <c r="H194" s="14">
        <f>'309'!C194*Notes!$C$4*MultiCalib!$G$31</f>
        <v>7.7956932279222064E+16</v>
      </c>
      <c r="I194" s="14">
        <f t="shared" si="24"/>
        <v>4.6832165426683987E+17</v>
      </c>
      <c r="J194" s="40">
        <f>I194/BBMData!D194</f>
        <v>5.1748249090258547E-2</v>
      </c>
      <c r="K194" s="14">
        <f t="shared" si="21"/>
        <v>0.94825175090974145</v>
      </c>
      <c r="L194" s="40">
        <f>BBMData!Q194-J194</f>
        <v>-1.5030370751273822E-3</v>
      </c>
      <c r="M194" s="14">
        <f>'230'!C194*Notes!$C$4*MultiCalib!$C$14</f>
        <v>5.4446230217149584E+16</v>
      </c>
      <c r="N194" s="14">
        <f>'301'!C194*Notes!$C$4*MultiCalib!$D$15+'303'!C194*Notes!$C$4*MultiCalib!$D$16</f>
        <v>3.5155500953594608E+16</v>
      </c>
      <c r="O194" s="14">
        <f>'303'!C194*Notes!$C$4*MultiCalib!$E$16</f>
        <v>1.8166435415475238E+17</v>
      </c>
      <c r="P194" s="14">
        <f>'307'!C194*Notes!$C$4*MultiCalib!$F$17+'309'!C194*Notes!$C$4*MultiCalib!$F$18</f>
        <v>3.0445755880881184E+16</v>
      </c>
      <c r="Q194" s="14">
        <f>'309'!C194*Notes!$C$4*MultiCalib!$G$18</f>
        <v>7.986152852820608E+16</v>
      </c>
      <c r="R194" s="14">
        <f t="shared" si="25"/>
        <v>3.8157336973458381E+17</v>
      </c>
      <c r="S194" s="37">
        <f>R194/BBMData!D194</f>
        <v>4.2162803285589363E-2</v>
      </c>
      <c r="T194" s="14">
        <f t="shared" si="26"/>
        <v>0.95783719671441059</v>
      </c>
      <c r="U194" s="37">
        <f>BBMData!Q194-S194</f>
        <v>8.0824087295418012E-3</v>
      </c>
      <c r="W194" s="15">
        <f>'230'!C194*Notes!$C$4*MultiCalib!$C$35</f>
        <v>3.9345562018486416E+16</v>
      </c>
      <c r="X194" s="14">
        <f>'301'!C194*Notes!$C$4*MultiCalib!$D$36+'303'!C194*Notes!$C$4*MultiCalib!$D$37</f>
        <v>-4856251305212032</v>
      </c>
      <c r="Y194" s="14">
        <f>'303'!C194*Notes!$C$4*MultiCalib!$E$37</f>
        <v>2.7852144935689194E+17</v>
      </c>
      <c r="Z194" s="15">
        <f>'307'!C194*Notes!$C$4*MultiCalib!$F$38+'309'!C194*Notes!$C$4*MultiCalib!$F$39</f>
        <v>5.5880598845455504E+16</v>
      </c>
      <c r="AA194" s="14">
        <f>'309'!C194*Notes!$C$4*MultiCalib!$G$39</f>
        <v>6.7474298541596296E+16</v>
      </c>
      <c r="AB194" s="14">
        <f t="shared" si="27"/>
        <v>4.3636565745721811E+17</v>
      </c>
      <c r="AC194" s="15">
        <f>AB194/BBMData!D194</f>
        <v>4.8217199719029623E-2</v>
      </c>
      <c r="AD194" s="14">
        <f t="shared" si="22"/>
        <v>0.9517828002809704</v>
      </c>
      <c r="AE194" s="15">
        <f>BBMData!O194-AB194</f>
        <v>1.8353511279718976E+16</v>
      </c>
      <c r="AF194" s="37">
        <f>BBMData!Q194-BLMLossSum!AC194</f>
        <v>-2.8864282235438604E-3</v>
      </c>
      <c r="AG194" s="14">
        <f t="shared" si="23"/>
        <v>3.3685137629477167E+32</v>
      </c>
      <c r="AH194" s="14">
        <f>AG194/BBMData!R194^2</f>
        <v>2.5843950788388061E-2</v>
      </c>
      <c r="AI194" s="15">
        <f>AE194/BBMData!O194</f>
        <v>4.036229950608658E-2</v>
      </c>
      <c r="AK194" s="40">
        <f t="shared" si="28"/>
        <v>-2.9914035882160177E-2</v>
      </c>
      <c r="AL194" s="40">
        <f t="shared" si="29"/>
        <v>0.16085928201691754</v>
      </c>
      <c r="AM194" s="40">
        <f t="shared" si="30"/>
        <v>4.036229950608658E-2</v>
      </c>
    </row>
    <row r="195" spans="1:39" x14ac:dyDescent="0.25">
      <c r="A195" s="14" t="s">
        <v>204</v>
      </c>
      <c r="B195" s="14">
        <v>1210978800</v>
      </c>
      <c r="C195" s="15">
        <f>BBMData!O195</f>
        <v>4.9981162519959008E+17</v>
      </c>
      <c r="D195" s="14">
        <f>'230'!C195*Notes!$C$4*MultiCalib!$C$27</f>
        <v>7.1966580847152168E+16</v>
      </c>
      <c r="E195" s="14">
        <f>'301'!C195*Notes!$C$4*MultiCalib!$D$28</f>
        <v>1.3217257131725578E+17</v>
      </c>
      <c r="F195" s="14">
        <f>'303'!C195*Notes!$C$4*MultiCalib!$E$29</f>
        <v>1.9883706658416342E+17</v>
      </c>
      <c r="G195" s="14">
        <f>'307'!C195*Notes!$C$4*MultiCalib!$F$30</f>
        <v>5.0890608643053056E+16</v>
      </c>
      <c r="H195" s="14">
        <f>'309'!C195*Notes!$C$4*MultiCalib!$G$31</f>
        <v>8.6204135016011392E+16</v>
      </c>
      <c r="I195" s="14">
        <f t="shared" si="24"/>
        <v>5.4007096240763584E+17</v>
      </c>
      <c r="J195" s="40">
        <f>I195/BBMData!D195</f>
        <v>5.6082135244822001E-2</v>
      </c>
      <c r="K195" s="14">
        <f t="shared" si="21"/>
        <v>0.94391786475517803</v>
      </c>
      <c r="L195" s="40">
        <f>BBMData!Q195-J195</f>
        <v>-4.1806165325073488E-3</v>
      </c>
      <c r="M195" s="14">
        <f>'230'!C195*Notes!$C$4*MultiCalib!$C$14</f>
        <v>7.1966580847152168E+16</v>
      </c>
      <c r="N195" s="14">
        <f>'301'!C195*Notes!$C$4*MultiCalib!$D$15+'303'!C195*Notes!$C$4*MultiCalib!$D$16</f>
        <v>4.0122627263112992E+16</v>
      </c>
      <c r="O195" s="14">
        <f>'303'!C195*Notes!$C$4*MultiCalib!$E$16</f>
        <v>2.0753756945632022E+17</v>
      </c>
      <c r="P195" s="14">
        <f>'307'!C195*Notes!$C$4*MultiCalib!$F$17+'309'!C195*Notes!$C$4*MultiCalib!$F$18</f>
        <v>3.3464433404904176E+16</v>
      </c>
      <c r="Q195" s="14">
        <f>'309'!C195*Notes!$C$4*MultiCalib!$G$18</f>
        <v>8.8310221894986336E+16</v>
      </c>
      <c r="R195" s="14">
        <f t="shared" si="25"/>
        <v>4.414014328664759E+17</v>
      </c>
      <c r="S195" s="37">
        <f>R195/BBMData!D195</f>
        <v>4.5836078179280988E-2</v>
      </c>
      <c r="T195" s="14">
        <f t="shared" si="26"/>
        <v>0.95416392182071896</v>
      </c>
      <c r="U195" s="37">
        <f>BBMData!Q195-S195</f>
        <v>6.0654405330336641E-3</v>
      </c>
      <c r="W195" s="15">
        <f>'230'!C195*Notes!$C$4*MultiCalib!$C$35</f>
        <v>5.2006641390722952E+16</v>
      </c>
      <c r="X195" s="14">
        <f>'301'!C195*Notes!$C$4*MultiCalib!$D$36+'303'!C195*Notes!$C$4*MultiCalib!$D$37</f>
        <v>-5578737189940992</v>
      </c>
      <c r="Y195" s="14">
        <f>'303'!C195*Notes!$C$4*MultiCalib!$E$37</f>
        <v>3.1818936031743667E+17</v>
      </c>
      <c r="Z195" s="15">
        <f>'307'!C195*Notes!$C$4*MultiCalib!$F$38+'309'!C195*Notes!$C$4*MultiCalib!$F$39</f>
        <v>6.151357652712312E+16</v>
      </c>
      <c r="AA195" s="14">
        <f>'309'!C195*Notes!$C$4*MultiCalib!$G$39</f>
        <v>7.4612524781721328E+16</v>
      </c>
      <c r="AB195" s="14">
        <f t="shared" si="27"/>
        <v>5.007433658270631E+17</v>
      </c>
      <c r="AC195" s="15">
        <f>AB195/BBMData!D195</f>
        <v>5.1998272671553804E-2</v>
      </c>
      <c r="AD195" s="14">
        <f t="shared" si="22"/>
        <v>0.94800172732844623</v>
      </c>
      <c r="AE195" s="15">
        <f>BBMData!O195-AB195</f>
        <v>-931740627473024</v>
      </c>
      <c r="AF195" s="37">
        <f>BBMData!Q195-BLMLossSum!AC195</f>
        <v>-5.4747119973239805E-3</v>
      </c>
      <c r="AG195" s="14">
        <f t="shared" si="23"/>
        <v>8.6814059688382455E+29</v>
      </c>
      <c r="AH195" s="14">
        <f>AG195/BBMData!R195^2</f>
        <v>5.8083747509656475E-5</v>
      </c>
      <c r="AI195" s="15">
        <f>AE195/BBMData!O195</f>
        <v>-1.8641835853676902E-3</v>
      </c>
      <c r="AK195" s="40">
        <f t="shared" si="28"/>
        <v>-8.054902122768548E-2</v>
      </c>
      <c r="AL195" s="40">
        <f t="shared" si="29"/>
        <v>0.11686441328728438</v>
      </c>
      <c r="AM195" s="40">
        <f t="shared" si="30"/>
        <v>-1.8641835853676902E-3</v>
      </c>
    </row>
    <row r="196" spans="1:39" x14ac:dyDescent="0.25">
      <c r="A196" s="14" t="s">
        <v>205</v>
      </c>
      <c r="B196" s="14">
        <v>1211583600</v>
      </c>
      <c r="C196" s="15">
        <f>BBMData!O196</f>
        <v>4.7000280742561267E+17</v>
      </c>
      <c r="D196" s="14">
        <f>'230'!C196*Notes!$C$4*MultiCalib!$C$27</f>
        <v>6.7011371291792384E+16</v>
      </c>
      <c r="E196" s="14">
        <f>'301'!C196*Notes!$C$4*MultiCalib!$D$28</f>
        <v>1.290080157180189E+17</v>
      </c>
      <c r="F196" s="14">
        <f>'303'!C196*Notes!$C$4*MultiCalib!$E$29</f>
        <v>1.9211121829818496E+17</v>
      </c>
      <c r="G196" s="14">
        <f>'307'!C196*Notes!$C$4*MultiCalib!$F$30</f>
        <v>4.7449442395183512E+16</v>
      </c>
      <c r="H196" s="14">
        <f>'309'!C196*Notes!$C$4*MultiCalib!$G$31</f>
        <v>7.4320213963963168E+16</v>
      </c>
      <c r="I196" s="14">
        <f t="shared" si="24"/>
        <v>5.0990026166714291E+17</v>
      </c>
      <c r="J196" s="40">
        <f>I196/BBMData!D196</f>
        <v>5.3786947433242922E-2</v>
      </c>
      <c r="K196" s="14">
        <f t="shared" si="21"/>
        <v>0.94621305256675703</v>
      </c>
      <c r="L196" s="40">
        <f>BBMData!Q196-J196</f>
        <v>-4.208592219570699E-3</v>
      </c>
      <c r="M196" s="14">
        <f>'230'!C196*Notes!$C$4*MultiCalib!$C$14</f>
        <v>6.7011371291792384E+16</v>
      </c>
      <c r="N196" s="14">
        <f>'301'!C196*Notes!$C$4*MultiCalib!$D$15+'303'!C196*Notes!$C$4*MultiCalib!$D$16</f>
        <v>4.0694942918720864E+16</v>
      </c>
      <c r="O196" s="14">
        <f>'303'!C196*Notes!$C$4*MultiCalib!$E$16</f>
        <v>2.0051741858715075E+17</v>
      </c>
      <c r="P196" s="14">
        <f>'307'!C196*Notes!$C$4*MultiCalib!$F$17+'309'!C196*Notes!$C$4*MultiCalib!$F$18</f>
        <v>3.3896806947024896E+16</v>
      </c>
      <c r="Q196" s="14">
        <f>'309'!C196*Notes!$C$4*MultiCalib!$G$18</f>
        <v>7.6135960127915056E+16</v>
      </c>
      <c r="R196" s="14">
        <f t="shared" si="25"/>
        <v>4.1825649987260397E+17</v>
      </c>
      <c r="S196" s="37">
        <f>R196/BBMData!D196</f>
        <v>4.4119883952806326E-2</v>
      </c>
      <c r="T196" s="14">
        <f t="shared" si="26"/>
        <v>0.9558801160471937</v>
      </c>
      <c r="U196" s="37">
        <f>BBMData!Q196-S196</f>
        <v>5.4584712608658978E-3</v>
      </c>
      <c r="W196" s="15">
        <f>'230'!C196*Notes!$C$4*MultiCalib!$C$35</f>
        <v>4.84257597741736E+16</v>
      </c>
      <c r="X196" s="14">
        <f>'301'!C196*Notes!$C$4*MultiCalib!$D$36+'303'!C196*Notes!$C$4*MultiCalib!$D$37</f>
        <v>-3895959903521088</v>
      </c>
      <c r="Y196" s="14">
        <f>'303'!C196*Notes!$C$4*MultiCalib!$E$37</f>
        <v>3.0742630994422195E+17</v>
      </c>
      <c r="Z196" s="15">
        <f>'307'!C196*Notes!$C$4*MultiCalib!$F$38+'309'!C196*Notes!$C$4*MultiCalib!$F$39</f>
        <v>5.9987755575348832E+16</v>
      </c>
      <c r="AA196" s="14">
        <f>'309'!C196*Notes!$C$4*MultiCalib!$G$39</f>
        <v>6.4326598777878528E+16</v>
      </c>
      <c r="AB196" s="14">
        <f t="shared" si="27"/>
        <v>4.7627046416810189E+17</v>
      </c>
      <c r="AC196" s="15">
        <f>AB196/BBMData!D196</f>
        <v>5.0239500439673193E-2</v>
      </c>
      <c r="AD196" s="14">
        <f t="shared" si="22"/>
        <v>0.94976049956032682</v>
      </c>
      <c r="AE196" s="15">
        <f>BBMData!O196-AB196</f>
        <v>-6267656742489216</v>
      </c>
      <c r="AF196" s="37">
        <f>BBMData!Q196-BLMLossSum!AC196</f>
        <v>-5.8620995328173553E-3</v>
      </c>
      <c r="AG196" s="14">
        <f t="shared" si="23"/>
        <v>3.9283521041670529E+31</v>
      </c>
      <c r="AH196" s="14">
        <f>AG196/BBMData!R196^2</f>
        <v>2.707242859980934E-3</v>
      </c>
      <c r="AI196" s="15">
        <f>AE196/BBMData!O196</f>
        <v>-1.3335360222249732E-2</v>
      </c>
      <c r="AK196" s="40">
        <f t="shared" si="28"/>
        <v>-8.4887693458820052E-2</v>
      </c>
      <c r="AL196" s="40">
        <f t="shared" si="29"/>
        <v>0.11009786906687487</v>
      </c>
      <c r="AM196" s="40">
        <f t="shared" si="30"/>
        <v>-1.3335360222249732E-2</v>
      </c>
    </row>
    <row r="197" spans="1:39" x14ac:dyDescent="0.25">
      <c r="A197" s="14" t="s">
        <v>206</v>
      </c>
      <c r="B197" s="14">
        <v>1212188400</v>
      </c>
      <c r="C197" s="15">
        <f>BBMData!O197</f>
        <v>4.8470170289787987E+17</v>
      </c>
      <c r="D197" s="14">
        <f>'230'!C197*Notes!$C$4*MultiCalib!$C$27</f>
        <v>6.3595249009995456E+16</v>
      </c>
      <c r="E197" s="14">
        <f>'301'!C197*Notes!$C$4*MultiCalib!$D$28</f>
        <v>1.3375484911687422E+17</v>
      </c>
      <c r="F197" s="14">
        <f>'303'!C197*Notes!$C$4*MultiCalib!$E$29</f>
        <v>1.9333767339182918E+17</v>
      </c>
      <c r="G197" s="14">
        <f>'307'!C197*Notes!$C$4*MultiCalib!$F$30</f>
        <v>5.5900923624234448E+16</v>
      </c>
      <c r="H197" s="14">
        <f>'309'!C197*Notes!$C$4*MultiCalib!$G$31</f>
        <v>7.949111071604168E+16</v>
      </c>
      <c r="I197" s="14">
        <f t="shared" si="24"/>
        <v>5.2607980585897498E+17</v>
      </c>
      <c r="J197" s="40">
        <f>I197/BBMData!D197</f>
        <v>5.1075709306696603E-2</v>
      </c>
      <c r="K197" s="14">
        <f t="shared" si="21"/>
        <v>0.94892429069330342</v>
      </c>
      <c r="L197" s="40">
        <f>BBMData!Q197-J197</f>
        <v>-4.0172915496208897E-3</v>
      </c>
      <c r="M197" s="14">
        <f>'230'!C197*Notes!$C$4*MultiCalib!$C$14</f>
        <v>6.3595249009995456E+16</v>
      </c>
      <c r="N197" s="14">
        <f>'301'!C197*Notes!$C$4*MultiCalib!$D$15+'303'!C197*Notes!$C$4*MultiCalib!$D$16</f>
        <v>4.674962911248784E+16</v>
      </c>
      <c r="O197" s="14">
        <f>'303'!C197*Notes!$C$4*MultiCalib!$E$16</f>
        <v>2.0179753961063459E+17</v>
      </c>
      <c r="P197" s="14">
        <f>'307'!C197*Notes!$C$4*MultiCalib!$F$17+'309'!C197*Notes!$C$4*MultiCalib!$F$18</f>
        <v>4.3525059409394256E+16</v>
      </c>
      <c r="Q197" s="14">
        <f>'309'!C197*Notes!$C$4*MultiCalib!$G$18</f>
        <v>8.1433189077399904E+16</v>
      </c>
      <c r="R197" s="14">
        <f t="shared" si="25"/>
        <v>4.3710066621991206E+17</v>
      </c>
      <c r="S197" s="37">
        <f>R197/BBMData!D197</f>
        <v>4.2436957885428353E-2</v>
      </c>
      <c r="T197" s="14">
        <f t="shared" si="26"/>
        <v>0.95756304211457166</v>
      </c>
      <c r="U197" s="37">
        <f>BBMData!Q197-S197</f>
        <v>4.6214598716473598E-3</v>
      </c>
      <c r="W197" s="15">
        <f>'230'!C197*Notes!$C$4*MultiCalib!$C$35</f>
        <v>4.5957099399247624E+16</v>
      </c>
      <c r="X197" s="14">
        <f>'301'!C197*Notes!$C$4*MultiCalib!$D$36+'303'!C197*Notes!$C$4*MultiCalib!$D$37</f>
        <v>566325084891936</v>
      </c>
      <c r="Y197" s="14">
        <f>'303'!C197*Notes!$C$4*MultiCalib!$E$37</f>
        <v>3.0938894683285024E+17</v>
      </c>
      <c r="Z197" s="15">
        <f>'307'!C197*Notes!$C$4*MultiCalib!$F$38+'309'!C197*Notes!$C$4*MultiCalib!$F$39</f>
        <v>7.418121964223248E+16</v>
      </c>
      <c r="AA197" s="14">
        <f>'309'!C197*Notes!$C$4*MultiCalib!$G$39</f>
        <v>6.8802180627711128E+16</v>
      </c>
      <c r="AB197" s="14">
        <f t="shared" si="27"/>
        <v>4.9889577158693338E+17</v>
      </c>
      <c r="AC197" s="15">
        <f>AB197/BBMData!D197</f>
        <v>4.8436482678343044E-2</v>
      </c>
      <c r="AD197" s="14">
        <f t="shared" si="22"/>
        <v>0.951563517321657</v>
      </c>
      <c r="AE197" s="15">
        <f>BBMData!O197-AB197</f>
        <v>-1.4194068689053504E+16</v>
      </c>
      <c r="AF197" s="37">
        <f>BBMData!Q197-BLMLossSum!AC197</f>
        <v>-5.5026543726286598E-3</v>
      </c>
      <c r="AG197" s="14">
        <f t="shared" si="23"/>
        <v>2.0147158594956907E+32</v>
      </c>
      <c r="AH197" s="14">
        <f>AG197/BBMData!R197^2</f>
        <v>1.132399190375856E-2</v>
      </c>
      <c r="AI197" s="15">
        <f>AE197/BBMData!O197</f>
        <v>-2.9284132084107829E-2</v>
      </c>
      <c r="AK197" s="40">
        <f t="shared" si="28"/>
        <v>-8.5368181530430715E-2</v>
      </c>
      <c r="AL197" s="40">
        <f t="shared" si="29"/>
        <v>9.8206869077158379E-2</v>
      </c>
      <c r="AM197" s="40">
        <f t="shared" si="30"/>
        <v>-2.9284132084107829E-2</v>
      </c>
    </row>
    <row r="198" spans="1:39" x14ac:dyDescent="0.25">
      <c r="A198" s="14" t="s">
        <v>207</v>
      </c>
      <c r="B198" s="14">
        <v>1212793200</v>
      </c>
      <c r="C198" s="15">
        <f>BBMData!O198</f>
        <v>5.2144806295520275E+17</v>
      </c>
      <c r="D198" s="14">
        <f>'230'!C198*Notes!$C$4*MultiCalib!$C$27</f>
        <v>7.068400811918312E+16</v>
      </c>
      <c r="E198" s="14">
        <f>'301'!C198*Notes!$C$4*MultiCalib!$D$28</f>
        <v>1.4935985717199613E+17</v>
      </c>
      <c r="F198" s="14">
        <f>'303'!C198*Notes!$C$4*MultiCalib!$E$29</f>
        <v>1.9731382508164051E+17</v>
      </c>
      <c r="G198" s="14">
        <f>'307'!C198*Notes!$C$4*MultiCalib!$F$30</f>
        <v>5.3801033407596528E+16</v>
      </c>
      <c r="H198" s="14">
        <f>'309'!C198*Notes!$C$4*MultiCalib!$G$31</f>
        <v>7.7062657283666592E+16</v>
      </c>
      <c r="I198" s="14">
        <f t="shared" si="24"/>
        <v>5.4822138106408294E+17</v>
      </c>
      <c r="J198" s="40">
        <f>I198/BBMData!D198</f>
        <v>4.9389313609376845E-2</v>
      </c>
      <c r="K198" s="14">
        <f t="shared" si="21"/>
        <v>0.95061068639062318</v>
      </c>
      <c r="L198" s="40">
        <f>BBMData!Q198-J198</f>
        <v>-2.4120106404396588E-3</v>
      </c>
      <c r="M198" s="14">
        <f>'230'!C198*Notes!$C$4*MultiCalib!$C$14</f>
        <v>7.068400811918312E+16</v>
      </c>
      <c r="N198" s="14">
        <f>'301'!C198*Notes!$C$4*MultiCalib!$D$15+'303'!C198*Notes!$C$4*MultiCalib!$D$16</f>
        <v>6.6697647233621984E+16</v>
      </c>
      <c r="O198" s="14">
        <f>'303'!C198*Notes!$C$4*MultiCalib!$E$16</f>
        <v>2.0594767555696125E+17</v>
      </c>
      <c r="P198" s="14">
        <f>'307'!C198*Notes!$C$4*MultiCalib!$F$17+'309'!C198*Notes!$C$4*MultiCalib!$F$18</f>
        <v>4.164186338661872E+16</v>
      </c>
      <c r="Q198" s="14">
        <f>'309'!C198*Notes!$C$4*MultiCalib!$G$18</f>
        <v>7.8945405151085328E+16</v>
      </c>
      <c r="R198" s="14">
        <f t="shared" si="25"/>
        <v>4.6391659944747034E+17</v>
      </c>
      <c r="S198" s="37">
        <f>R198/BBMData!D198</f>
        <v>4.1794288238510842E-2</v>
      </c>
      <c r="T198" s="14">
        <f t="shared" si="26"/>
        <v>0.95820571176148917</v>
      </c>
      <c r="U198" s="37">
        <f>BBMData!Q198-S198</f>
        <v>5.1830147304263441E-3</v>
      </c>
      <c r="W198" s="15">
        <f>'230'!C198*Notes!$C$4*MultiCalib!$C$35</f>
        <v>5.10797903560368E+16</v>
      </c>
      <c r="X198" s="14">
        <f>'301'!C198*Notes!$C$4*MultiCalib!$D$36+'303'!C198*Notes!$C$4*MultiCalib!$D$37</f>
        <v>1.5279854783032704E+16</v>
      </c>
      <c r="Y198" s="14">
        <f>'303'!C198*Notes!$C$4*MultiCalib!$E$37</f>
        <v>3.1575179046377171E+17</v>
      </c>
      <c r="Z198" s="15">
        <f>'307'!C198*Notes!$C$4*MultiCalib!$F$38+'309'!C198*Notes!$C$4*MultiCalib!$F$39</f>
        <v>7.1152107722034184E+16</v>
      </c>
      <c r="AA198" s="14">
        <f>'309'!C198*Notes!$C$4*MultiCalib!$G$39</f>
        <v>6.6700274009534552E+16</v>
      </c>
      <c r="AB198" s="14">
        <f t="shared" si="27"/>
        <v>5.1996381733440992E+17</v>
      </c>
      <c r="AC198" s="15">
        <f>AB198/BBMData!D198</f>
        <v>4.684358714724414E-2</v>
      </c>
      <c r="AD198" s="14">
        <f t="shared" si="22"/>
        <v>0.95315641285275587</v>
      </c>
      <c r="AE198" s="15">
        <f>BBMData!O198-AB198</f>
        <v>1484245620792832</v>
      </c>
      <c r="AF198" s="37">
        <f>BBMData!Q198-BLMLossSum!AC198</f>
        <v>-3.8594759456001479E-3</v>
      </c>
      <c r="AG198" s="14">
        <f t="shared" si="23"/>
        <v>2.2029850628426993E+30</v>
      </c>
      <c r="AH198" s="14">
        <f>AG198/BBMData!R198^2</f>
        <v>1.0991671165301276E-4</v>
      </c>
      <c r="AI198" s="15">
        <f>AE198/BBMData!O198</f>
        <v>2.8463920498259529E-3</v>
      </c>
      <c r="AK198" s="40">
        <f t="shared" si="28"/>
        <v>-5.134417022694026E-2</v>
      </c>
      <c r="AL198" s="40">
        <f t="shared" si="29"/>
        <v>0.11033018932256519</v>
      </c>
      <c r="AM198" s="40">
        <f t="shared" si="30"/>
        <v>2.8463920498259529E-3</v>
      </c>
    </row>
    <row r="199" spans="1:39" x14ac:dyDescent="0.25">
      <c r="A199" s="14" t="s">
        <v>208</v>
      </c>
      <c r="B199" s="14">
        <v>1213398000</v>
      </c>
      <c r="C199" s="15">
        <f>BBMData!O199</f>
        <v>4.428926467424336E+17</v>
      </c>
      <c r="D199" s="14">
        <f>'230'!C199*Notes!$C$4*MultiCalib!$C$27</f>
        <v>5.9849322312435064E+16</v>
      </c>
      <c r="E199" s="14">
        <f>'301'!C199*Notes!$C$4*MultiCalib!$D$28</f>
        <v>1.2881505501074837E+17</v>
      </c>
      <c r="F199" s="14">
        <f>'303'!C199*Notes!$C$4*MultiCalib!$E$29</f>
        <v>1.7461457848468998E+17</v>
      </c>
      <c r="G199" s="14">
        <f>'307'!C199*Notes!$C$4*MultiCalib!$F$30</f>
        <v>4.885129218266432E+16</v>
      </c>
      <c r="H199" s="14">
        <f>'309'!C199*Notes!$C$4*MultiCalib!$G$31</f>
        <v>6.310004368639388E+16</v>
      </c>
      <c r="I199" s="14">
        <f t="shared" si="24"/>
        <v>4.7523029167693158E+17</v>
      </c>
      <c r="J199" s="40">
        <f>I199/BBMData!D199</f>
        <v>4.9710281556164394E-2</v>
      </c>
      <c r="K199" s="14">
        <f t="shared" si="21"/>
        <v>0.95028971844383558</v>
      </c>
      <c r="L199" s="40">
        <f>BBMData!Q199-J199</f>
        <v>-3.3825988425207135E-3</v>
      </c>
      <c r="M199" s="14">
        <f>'230'!C199*Notes!$C$4*MultiCalib!$C$14</f>
        <v>5.9849322312435064E+16</v>
      </c>
      <c r="N199" s="14">
        <f>'301'!C199*Notes!$C$4*MultiCalib!$D$15+'303'!C199*Notes!$C$4*MultiCalib!$D$16</f>
        <v>5.4058395917793808E+16</v>
      </c>
      <c r="O199" s="14">
        <f>'303'!C199*Notes!$C$4*MultiCalib!$E$16</f>
        <v>1.8225517924251414E+17</v>
      </c>
      <c r="P199" s="14">
        <f>'307'!C199*Notes!$C$4*MultiCalib!$F$17+'309'!C199*Notes!$C$4*MultiCalib!$F$18</f>
        <v>4.0870042810458192E+16</v>
      </c>
      <c r="Q199" s="14">
        <f>'309'!C199*Notes!$C$4*MultiCalib!$G$18</f>
        <v>6.4641665489640048E+16</v>
      </c>
      <c r="R199" s="14">
        <f t="shared" si="25"/>
        <v>4.0167460577284128E+17</v>
      </c>
      <c r="S199" s="37">
        <f>R199/BBMData!D199</f>
        <v>4.2016172151970843E-2</v>
      </c>
      <c r="T199" s="14">
        <f t="shared" si="26"/>
        <v>0.95798382784802916</v>
      </c>
      <c r="U199" s="37">
        <f>BBMData!Q199-S199</f>
        <v>4.3115105616728377E-3</v>
      </c>
      <c r="W199" s="15">
        <f>'230'!C199*Notes!$C$4*MultiCalib!$C$35</f>
        <v>4.3250105901116648E+16</v>
      </c>
      <c r="X199" s="14">
        <f>'301'!C199*Notes!$C$4*MultiCalib!$D$36+'303'!C199*Notes!$C$4*MultiCalib!$D$37</f>
        <v>9676509511721168</v>
      </c>
      <c r="Y199" s="14">
        <f>'303'!C199*Notes!$C$4*MultiCalib!$E$37</f>
        <v>2.7942728176702806E+17</v>
      </c>
      <c r="Z199" s="15">
        <f>'307'!C199*Notes!$C$4*MultiCalib!$F$38+'309'!C199*Notes!$C$4*MultiCalib!$F$39</f>
        <v>6.7595463529894112E+16</v>
      </c>
      <c r="AA199" s="14">
        <f>'309'!C199*Notes!$C$4*MultiCalib!$G$39</f>
        <v>5.4615170982277096E+16</v>
      </c>
      <c r="AB199" s="14">
        <f t="shared" si="27"/>
        <v>4.5456453169203712E+17</v>
      </c>
      <c r="AC199" s="15">
        <f>AB199/BBMData!D199</f>
        <v>4.754859118117543E-2</v>
      </c>
      <c r="AD199" s="14">
        <f t="shared" si="22"/>
        <v>0.95245140881882462</v>
      </c>
      <c r="AE199" s="15">
        <f>BBMData!O199-AB199</f>
        <v>-1.167188494960352E+16</v>
      </c>
      <c r="AF199" s="37">
        <f>BBMData!Q199-BLMLossSum!AC199</f>
        <v>-5.0901939882037756E-3</v>
      </c>
      <c r="AG199" s="14">
        <f t="shared" si="23"/>
        <v>1.3623289827678116E+32</v>
      </c>
      <c r="AH199" s="14">
        <f>AG199/BBMData!R199^2</f>
        <v>9.1696218239280172E-3</v>
      </c>
      <c r="AI199" s="15">
        <f>AE199/BBMData!O199</f>
        <v>-2.6353756458709875E-2</v>
      </c>
      <c r="AK199" s="40">
        <f t="shared" si="28"/>
        <v>-7.3014634973843001E-2</v>
      </c>
      <c r="AL199" s="40">
        <f t="shared" si="29"/>
        <v>9.3065534667959554E-2</v>
      </c>
      <c r="AM199" s="40">
        <f t="shared" si="30"/>
        <v>-2.6353756458709875E-2</v>
      </c>
    </row>
    <row r="200" spans="1:39" x14ac:dyDescent="0.25">
      <c r="A200" s="14" t="s">
        <v>209</v>
      </c>
      <c r="B200" s="14">
        <v>1214002800</v>
      </c>
      <c r="C200" s="15">
        <f>BBMData!O200</f>
        <v>4.1478727170574874E+17</v>
      </c>
      <c r="D200" s="14">
        <f>'230'!C200*Notes!$C$4*MultiCalib!$C$27</f>
        <v>6.1543132645244976E+16</v>
      </c>
      <c r="E200" s="14">
        <f>'301'!C200*Notes!$C$4*MultiCalib!$D$28</f>
        <v>1.1523889096349958E+17</v>
      </c>
      <c r="F200" s="14">
        <f>'303'!C200*Notes!$C$4*MultiCalib!$E$29</f>
        <v>1.7115141522347024E+17</v>
      </c>
      <c r="G200" s="14">
        <f>'307'!C200*Notes!$C$4*MultiCalib!$F$30</f>
        <v>4.9148392034743576E+16</v>
      </c>
      <c r="H200" s="14">
        <f>'309'!C200*Notes!$C$4*MultiCalib!$G$31</f>
        <v>7.0687470204240048E+16</v>
      </c>
      <c r="I200" s="14">
        <f t="shared" si="24"/>
        <v>4.677693010711984E+17</v>
      </c>
      <c r="J200" s="40">
        <f>I200/BBMData!D200</f>
        <v>4.8273405683302212E-2</v>
      </c>
      <c r="K200" s="14">
        <f t="shared" ref="K200:K263" si="31">1-J200</f>
        <v>0.95172659431669782</v>
      </c>
      <c r="L200" s="40">
        <f>BBMData!Q200-J200</f>
        <v>-5.4677016889009E-3</v>
      </c>
      <c r="M200" s="14">
        <f>'230'!C200*Notes!$C$4*MultiCalib!$C$14</f>
        <v>6.1543132645244976E+16</v>
      </c>
      <c r="N200" s="14">
        <f>'301'!C200*Notes!$C$4*MultiCalib!$D$15+'303'!C200*Notes!$C$4*MultiCalib!$D$16</f>
        <v>3.6706956219302416E+16</v>
      </c>
      <c r="O200" s="14">
        <f>'303'!C200*Notes!$C$4*MultiCalib!$E$16</f>
        <v>1.7864047853197162E+17</v>
      </c>
      <c r="P200" s="14">
        <f>'307'!C200*Notes!$C$4*MultiCalib!$F$17+'309'!C200*Notes!$C$4*MultiCalib!$F$18</f>
        <v>3.7912049492216232E+16</v>
      </c>
      <c r="Q200" s="14">
        <f>'309'!C200*Notes!$C$4*MultiCalib!$G$18</f>
        <v>7.2414463387077856E+16</v>
      </c>
      <c r="R200" s="14">
        <f t="shared" si="25"/>
        <v>3.8721708027581312E+17</v>
      </c>
      <c r="S200" s="37">
        <f>R200/BBMData!D200</f>
        <v>3.9960483000599907E-2</v>
      </c>
      <c r="T200" s="14">
        <f t="shared" si="26"/>
        <v>0.96003951699940004</v>
      </c>
      <c r="U200" s="37">
        <f>BBMData!Q200-S200</f>
        <v>2.8452209938014048E-3</v>
      </c>
      <c r="W200" s="15">
        <f>'230'!C200*Notes!$C$4*MultiCalib!$C$35</f>
        <v>4.4474137743749784E+16</v>
      </c>
      <c r="X200" s="14">
        <f>'301'!C200*Notes!$C$4*MultiCalib!$D$36+'303'!C200*Notes!$C$4*MultiCalib!$D$37</f>
        <v>-3120957231891984</v>
      </c>
      <c r="Y200" s="14">
        <f>'303'!C200*Notes!$C$4*MultiCalib!$E$37</f>
        <v>2.7388534875779242E+17</v>
      </c>
      <c r="Z200" s="15">
        <f>'307'!C200*Notes!$C$4*MultiCalib!$F$38+'309'!C200*Notes!$C$4*MultiCalib!$F$39</f>
        <v>6.487322571842956E+16</v>
      </c>
      <c r="AA200" s="14">
        <f>'309'!C200*Notes!$C$4*MultiCalib!$G$39</f>
        <v>6.1182339123192112E+16</v>
      </c>
      <c r="AB200" s="14">
        <f t="shared" si="27"/>
        <v>4.4129409411127194E+17</v>
      </c>
      <c r="AC200" s="15">
        <f>AB200/BBMData!D200</f>
        <v>4.5541186182793798E-2</v>
      </c>
      <c r="AD200" s="14">
        <f t="shared" ref="AD200:AD263" si="32">1-AC200</f>
        <v>0.95445881381720621</v>
      </c>
      <c r="AE200" s="15">
        <f>BBMData!O200-AB200</f>
        <v>-2.65068224055232E+16</v>
      </c>
      <c r="AF200" s="37">
        <f>BBMData!Q200-BLMLossSum!AC200</f>
        <v>-6.6833930389614965E-3</v>
      </c>
      <c r="AG200" s="14">
        <f t="shared" ref="AG200:AG263" si="33">AE200^2</f>
        <v>7.0261163403794672E+32</v>
      </c>
      <c r="AH200" s="14">
        <f>AG200/BBMData!R200^2</f>
        <v>4.5855414252052633E-2</v>
      </c>
      <c r="AI200" s="15">
        <f>AE200/BBMData!O200</f>
        <v>-6.3904618616955094E-2</v>
      </c>
      <c r="AK200" s="40">
        <f t="shared" si="28"/>
        <v>-0.12773301636660458</v>
      </c>
      <c r="AL200" s="40">
        <f t="shared" si="29"/>
        <v>6.6468267737718786E-2</v>
      </c>
      <c r="AM200" s="40">
        <f t="shared" si="30"/>
        <v>-6.3904618616955094E-2</v>
      </c>
    </row>
    <row r="201" spans="1:39" x14ac:dyDescent="0.25">
      <c r="A201" s="14" t="s">
        <v>210</v>
      </c>
      <c r="B201" s="14">
        <v>1214607600</v>
      </c>
      <c r="C201" s="15">
        <f>BBMData!O201</f>
        <v>4.2923707419544461E+17</v>
      </c>
      <c r="D201" s="14">
        <f>'230'!C201*Notes!$C$4*MultiCalib!$C$27</f>
        <v>5.9625381042472224E+16</v>
      </c>
      <c r="E201" s="14">
        <f>'301'!C201*Notes!$C$4*MultiCalib!$D$28</f>
        <v>1.1550076620908102E+17</v>
      </c>
      <c r="F201" s="14">
        <f>'303'!C201*Notes!$C$4*MultiCalib!$E$29</f>
        <v>1.9664556429343693E+17</v>
      </c>
      <c r="G201" s="14">
        <f>'307'!C201*Notes!$C$4*MultiCalib!$F$30</f>
        <v>4.9249348295158872E+16</v>
      </c>
      <c r="H201" s="14">
        <f>'309'!C201*Notes!$C$4*MultiCalib!$G$31</f>
        <v>7.0552335316022784E+16</v>
      </c>
      <c r="I201" s="14">
        <f t="shared" ref="I201:I264" si="34">SUM(D201:H201)</f>
        <v>4.9157339515617184E+17</v>
      </c>
      <c r="J201" s="40">
        <f>I201/BBMData!D201</f>
        <v>4.6374848599638856E-2</v>
      </c>
      <c r="K201" s="14">
        <f t="shared" si="31"/>
        <v>0.95362515140036119</v>
      </c>
      <c r="L201" s="40">
        <f>BBMData!Q201-J201</f>
        <v>-5.8807849962950257E-3</v>
      </c>
      <c r="M201" s="14">
        <f>'230'!C201*Notes!$C$4*MultiCalib!$C$14</f>
        <v>5.9625381042472224E+16</v>
      </c>
      <c r="N201" s="14">
        <f>'301'!C201*Notes!$C$4*MultiCalib!$D$15+'303'!C201*Notes!$C$4*MultiCalib!$D$16</f>
        <v>1.72067392116904E+16</v>
      </c>
      <c r="O201" s="14">
        <f>'303'!C201*Notes!$C$4*MultiCalib!$E$16</f>
        <v>2.052501737172425E+17</v>
      </c>
      <c r="P201" s="14">
        <f>'307'!C201*Notes!$C$4*MultiCalib!$F$17+'309'!C201*Notes!$C$4*MultiCalib!$F$18</f>
        <v>3.8114709864472928E+16</v>
      </c>
      <c r="Q201" s="14">
        <f>'309'!C201*Notes!$C$4*MultiCalib!$G$18</f>
        <v>7.2276026965646288E+16</v>
      </c>
      <c r="R201" s="14">
        <f t="shared" ref="R201:R264" si="35">SUM(M201:Q201)</f>
        <v>3.9247303080152429E+17</v>
      </c>
      <c r="S201" s="37">
        <f>R201/BBMData!D201</f>
        <v>3.7025757622785309E-2</v>
      </c>
      <c r="T201" s="14">
        <f t="shared" ref="T201:T264" si="36">1-S201</f>
        <v>0.96297424237721474</v>
      </c>
      <c r="U201" s="37">
        <f>BBMData!Q201-S201</f>
        <v>3.4683059805585212E-3</v>
      </c>
      <c r="W201" s="15">
        <f>'230'!C201*Notes!$C$4*MultiCalib!$C$35</f>
        <v>4.3088274768076208E+16</v>
      </c>
      <c r="X201" s="14">
        <f>'301'!C201*Notes!$C$4*MultiCalib!$D$36+'303'!C201*Notes!$C$4*MultiCalib!$D$37</f>
        <v>-2.2919301177466864E+16</v>
      </c>
      <c r="Y201" s="14">
        <f>'303'!C201*Notes!$C$4*MultiCalib!$E$37</f>
        <v>3.1468240497958323E+17</v>
      </c>
      <c r="Z201" s="15">
        <f>'307'!C201*Notes!$C$4*MultiCalib!$F$38+'309'!C201*Notes!$C$4*MultiCalib!$F$39</f>
        <v>6.5128417985649232E+16</v>
      </c>
      <c r="AA201" s="14">
        <f>'309'!C201*Notes!$C$4*MultiCalib!$G$39</f>
        <v>6.1065375416125008E+16</v>
      </c>
      <c r="AB201" s="14">
        <f t="shared" ref="AB201:AB264" si="37">SUM(W201:AA201)</f>
        <v>4.6104517197196678E+17</v>
      </c>
      <c r="AC201" s="15">
        <f>AB201/BBMData!D201</f>
        <v>4.3494827544525168E-2</v>
      </c>
      <c r="AD201" s="14">
        <f t="shared" si="32"/>
        <v>0.95650517245547484</v>
      </c>
      <c r="AE201" s="15">
        <f>BBMData!O201-AB201</f>
        <v>-3.1808097776522176E+16</v>
      </c>
      <c r="AF201" s="37">
        <f>BBMData!Q201-BLMLossSum!AC201</f>
        <v>-7.7076801053545044E-3</v>
      </c>
      <c r="AG201" s="14">
        <f t="shared" si="33"/>
        <v>1.011755084160795E+33</v>
      </c>
      <c r="AH201" s="14">
        <f>AG201/BBMData!R201^2</f>
        <v>5.4982575289176425E-2</v>
      </c>
      <c r="AI201" s="15">
        <f>AE201/BBMData!O201</f>
        <v>-7.4103798783324543E-2</v>
      </c>
      <c r="AK201" s="40">
        <f t="shared" ref="AK201:AK264" si="38">(C201-I201)/C201</f>
        <v>-0.14522585468081822</v>
      </c>
      <c r="AL201" s="40">
        <f t="shared" ref="AL201:AL264" si="39">(C201-R201)/C201</f>
        <v>8.5649739046493784E-2</v>
      </c>
      <c r="AM201" s="40">
        <f t="shared" ref="AM201:AM264" si="40">(C201-AB201)/C201</f>
        <v>-7.4103798783324543E-2</v>
      </c>
    </row>
    <row r="202" spans="1:39" x14ac:dyDescent="0.25">
      <c r="A202" s="14" t="s">
        <v>211</v>
      </c>
      <c r="B202" s="14">
        <v>1215212400</v>
      </c>
      <c r="C202" s="15">
        <f>BBMData!O202</f>
        <v>4.2813247730413427E+17</v>
      </c>
      <c r="D202" s="14">
        <f>'230'!C202*Notes!$C$4*MultiCalib!$C$27</f>
        <v>6.3436454291294528E+16</v>
      </c>
      <c r="E202" s="14">
        <f>'301'!C202*Notes!$C$4*MultiCalib!$D$28</f>
        <v>1.0955481984361592E+17</v>
      </c>
      <c r="F202" s="14">
        <f>'303'!C202*Notes!$C$4*MultiCalib!$E$29</f>
        <v>1.8978999479563075E+17</v>
      </c>
      <c r="G202" s="14">
        <f>'307'!C202*Notes!$C$4*MultiCalib!$F$30</f>
        <v>5.1023294013884568E+16</v>
      </c>
      <c r="H202" s="14">
        <f>'309'!C202*Notes!$C$4*MultiCalib!$G$31</f>
        <v>7.1919582420338704E+16</v>
      </c>
      <c r="I202" s="14">
        <f t="shared" si="34"/>
        <v>4.8572414536476442E+17</v>
      </c>
      <c r="J202" s="40">
        <f>I202/BBMData!D202</f>
        <v>4.5394779940632186E-2</v>
      </c>
      <c r="K202" s="14">
        <f t="shared" si="31"/>
        <v>0.95460522005936777</v>
      </c>
      <c r="L202" s="40">
        <f>BBMData!Q202-J202</f>
        <v>-5.3823988841710385E-3</v>
      </c>
      <c r="M202" s="14">
        <f>'230'!C202*Notes!$C$4*MultiCalib!$C$14</f>
        <v>6.3436454291294528E+16</v>
      </c>
      <c r="N202" s="14">
        <f>'301'!C202*Notes!$C$4*MultiCalib!$D$15+'303'!C202*Notes!$C$4*MultiCalib!$D$16</f>
        <v>1.377194110568736E+16</v>
      </c>
      <c r="O202" s="14">
        <f>'303'!C202*Notes!$C$4*MultiCalib!$E$16</f>
        <v>1.9809462543212765E+17</v>
      </c>
      <c r="P202" s="14">
        <f>'307'!C202*Notes!$C$4*MultiCalib!$F$17+'309'!C202*Notes!$C$4*MultiCalib!$F$18</f>
        <v>4.0010180774729336E+16</v>
      </c>
      <c r="Q202" s="14">
        <f>'309'!C202*Notes!$C$4*MultiCalib!$G$18</f>
        <v>7.3676677817777568E+16</v>
      </c>
      <c r="R202" s="14">
        <f t="shared" si="35"/>
        <v>3.8898987942161638E+17</v>
      </c>
      <c r="S202" s="37">
        <f>R202/BBMData!D202</f>
        <v>3.6354194338468822E-2</v>
      </c>
      <c r="T202" s="14">
        <f t="shared" si="36"/>
        <v>0.96364580566153113</v>
      </c>
      <c r="U202" s="37">
        <f>BBMData!Q202-S202</f>
        <v>3.6581867179923261E-3</v>
      </c>
      <c r="W202" s="15">
        <f>'230'!C202*Notes!$C$4*MultiCalib!$C$35</f>
        <v>4.5842346414000768E+16</v>
      </c>
      <c r="X202" s="14">
        <f>'301'!C202*Notes!$C$4*MultiCalib!$D$36+'303'!C202*Notes!$C$4*MultiCalib!$D$37</f>
        <v>-2.4315445949027504E+16</v>
      </c>
      <c r="Y202" s="14">
        <f>'303'!C202*Notes!$C$4*MultiCalib!$E$37</f>
        <v>3.0371176801237901E+17</v>
      </c>
      <c r="Z202" s="15">
        <f>'307'!C202*Notes!$C$4*MultiCalib!$F$38+'309'!C202*Notes!$C$4*MultiCalib!$F$39</f>
        <v>6.7984981052124608E+16</v>
      </c>
      <c r="AA202" s="14">
        <f>'309'!C202*Notes!$C$4*MultiCalib!$G$39</f>
        <v>6.224877292292164E+16</v>
      </c>
      <c r="AB202" s="14">
        <f t="shared" si="37"/>
        <v>4.5547242245239853E+17</v>
      </c>
      <c r="AC202" s="15">
        <f>AB202/BBMData!D202</f>
        <v>4.2567516117046594E-2</v>
      </c>
      <c r="AD202" s="14">
        <f t="shared" si="32"/>
        <v>0.95743248388295343</v>
      </c>
      <c r="AE202" s="15">
        <f>BBMData!O202-AB202</f>
        <v>-2.7339945148264256E+16</v>
      </c>
      <c r="AF202" s="37">
        <f>BBMData!Q202-BLMLossSum!AC202</f>
        <v>-6.8371551865976724E-3</v>
      </c>
      <c r="AG202" s="14">
        <f t="shared" si="33"/>
        <v>7.4747260071009817E+32</v>
      </c>
      <c r="AH202" s="14">
        <f>AG202/BBMData!R202^2</f>
        <v>3.9807816833852178E-2</v>
      </c>
      <c r="AI202" s="15">
        <f>AE202/BBMData!O202</f>
        <v>-6.3858610588055587E-2</v>
      </c>
      <c r="AK202" s="40">
        <f t="shared" si="38"/>
        <v>-0.13451833512671946</v>
      </c>
      <c r="AL202" s="40">
        <f t="shared" si="39"/>
        <v>9.1426369073869612E-2</v>
      </c>
      <c r="AM202" s="40">
        <f t="shared" si="40"/>
        <v>-6.3858610588055587E-2</v>
      </c>
    </row>
    <row r="203" spans="1:39" x14ac:dyDescent="0.25">
      <c r="A203" s="14" t="s">
        <v>212</v>
      </c>
      <c r="B203" s="14">
        <v>1215817200</v>
      </c>
      <c r="C203" s="15">
        <f>BBMData!O203</f>
        <v>8.9468190004606048E+16</v>
      </c>
      <c r="D203" s="14">
        <f>'230'!C203*Notes!$C$4*MultiCalib!$C$27</f>
        <v>2.2813507920033588E+16</v>
      </c>
      <c r="E203" s="14">
        <f>'301'!C203*Notes!$C$4*MultiCalib!$D$28</f>
        <v>2.5131753831221756E+16</v>
      </c>
      <c r="F203" s="14">
        <f>'303'!C203*Notes!$C$4*MultiCalib!$E$29</f>
        <v>5.2835842672025704E+16</v>
      </c>
      <c r="G203" s="14">
        <f>'307'!C203*Notes!$C$4*MultiCalib!$F$30</f>
        <v>1.0228311412359926E+16</v>
      </c>
      <c r="H203" s="14">
        <f>'309'!C203*Notes!$C$4*MultiCalib!$G$31</f>
        <v>1.6915708360373668E+16</v>
      </c>
      <c r="I203" s="14">
        <f t="shared" si="34"/>
        <v>1.2792512419601464E+17</v>
      </c>
      <c r="J203" s="40">
        <f>I203/BBMData!D203</f>
        <v>2.06664174791623E-2</v>
      </c>
      <c r="K203" s="14">
        <f t="shared" si="31"/>
        <v>0.97933358252083769</v>
      </c>
      <c r="L203" s="40">
        <f>BBMData!Q203-J203</f>
        <v>-6.2127518887574451E-3</v>
      </c>
      <c r="M203" s="14">
        <f>'230'!C203*Notes!$C$4*MultiCalib!$C$14</f>
        <v>2.2813507920033588E+16</v>
      </c>
      <c r="N203" s="14">
        <f>'301'!C203*Notes!$C$4*MultiCalib!$D$15+'303'!C203*Notes!$C$4*MultiCalib!$D$16</f>
        <v>-4093929914515936</v>
      </c>
      <c r="O203" s="14">
        <f>'303'!C203*Notes!$C$4*MultiCalib!$E$16</f>
        <v>5.5147777809764248E+16</v>
      </c>
      <c r="P203" s="14">
        <f>'307'!C203*Notes!$C$4*MultiCalib!$F$17+'309'!C203*Notes!$C$4*MultiCalib!$F$18</f>
        <v>6908452891777193</v>
      </c>
      <c r="Q203" s="14">
        <f>'309'!C203*Notes!$C$4*MultiCalib!$G$18</f>
        <v>1.73289826356707E+16</v>
      </c>
      <c r="R203" s="14">
        <f t="shared" si="35"/>
        <v>9.8104791342729808E+16</v>
      </c>
      <c r="S203" s="37">
        <f>R203/BBMData!D203</f>
        <v>1.5848916210457156E-2</v>
      </c>
      <c r="T203" s="14">
        <f t="shared" si="36"/>
        <v>0.98415108378954286</v>
      </c>
      <c r="U203" s="37">
        <f>BBMData!Q203-S203</f>
        <v>-1.3952506200523018E-3</v>
      </c>
      <c r="W203" s="15">
        <f>'230'!C203*Notes!$C$4*MultiCalib!$C$35</f>
        <v>1.6486178880465106E+16</v>
      </c>
      <c r="X203" s="14">
        <f>'301'!C203*Notes!$C$4*MultiCalib!$D$36+'303'!C203*Notes!$C$4*MultiCalib!$D$37</f>
        <v>-1.2908030369910316E+16</v>
      </c>
      <c r="Y203" s="14">
        <f>'303'!C203*Notes!$C$4*MultiCalib!$E$37</f>
        <v>8.4550648782220464E+16</v>
      </c>
      <c r="Z203" s="15">
        <f>'307'!C203*Notes!$C$4*MultiCalib!$F$38+'309'!C203*Notes!$C$4*MultiCalib!$F$39</f>
        <v>1.2541775665743204E+16</v>
      </c>
      <c r="AA203" s="14">
        <f>'309'!C203*Notes!$C$4*MultiCalib!$G$39</f>
        <v>1.4641104037576928E+16</v>
      </c>
      <c r="AB203" s="14">
        <f t="shared" si="37"/>
        <v>1.1531167699609538E+17</v>
      </c>
      <c r="AC203" s="15">
        <f>AB203/BBMData!D203</f>
        <v>1.8628703876590529E-2</v>
      </c>
      <c r="AD203" s="14">
        <f t="shared" si="32"/>
        <v>0.98137129612340945</v>
      </c>
      <c r="AE203" s="15">
        <f>BBMData!O203-AB203</f>
        <v>-2.5843486991489328E+16</v>
      </c>
      <c r="AF203" s="37">
        <f>BBMData!Q203-BLMLossSum!AC203</f>
        <v>-6.8080739448962597E-3</v>
      </c>
      <c r="AG203" s="14">
        <f t="shared" si="33"/>
        <v>6.678858198792781E+32</v>
      </c>
      <c r="AH203" s="14">
        <f>AG203/BBMData!R203^2</f>
        <v>0.10502222925138886</v>
      </c>
      <c r="AI203" s="15">
        <f>AE203/BBMData!O203</f>
        <v>-0.28885670974408717</v>
      </c>
      <c r="AK203" s="40">
        <f t="shared" si="38"/>
        <v>-0.4298391885364925</v>
      </c>
      <c r="AL203" s="40">
        <f t="shared" si="39"/>
        <v>-9.6532648505341684E-2</v>
      </c>
      <c r="AM203" s="40">
        <f t="shared" si="40"/>
        <v>-0.28885670974408717</v>
      </c>
    </row>
    <row r="204" spans="1:39" x14ac:dyDescent="0.25">
      <c r="A204" s="14" t="s">
        <v>213</v>
      </c>
      <c r="B204" s="14">
        <v>1216422000</v>
      </c>
      <c r="C204" s="15">
        <f>BBMData!O204</f>
        <v>7.018179469509532E+16</v>
      </c>
      <c r="D204" s="14">
        <f>'230'!C204*Notes!$C$4*MultiCalib!$C$27</f>
        <v>5309443927846474</v>
      </c>
      <c r="E204" s="14">
        <f>'301'!C204*Notes!$C$4*MultiCalib!$D$28</f>
        <v>9102232220104666</v>
      </c>
      <c r="F204" s="14">
        <f>'303'!C204*Notes!$C$4*MultiCalib!$E$29</f>
        <v>2.4641133828553912E+16</v>
      </c>
      <c r="G204" s="14">
        <f>'307'!C204*Notes!$C$4*MultiCalib!$F$30</f>
        <v>2613324912464211</v>
      </c>
      <c r="H204" s="14">
        <f>'309'!C204*Notes!$C$4*MultiCalib!$G$31</f>
        <v>1.2945127380107386E+16</v>
      </c>
      <c r="I204" s="14">
        <f t="shared" si="34"/>
        <v>5.4611262269076648E+16</v>
      </c>
      <c r="J204" s="40">
        <f>I204/BBMData!D204</f>
        <v>4.2334311836493527E-2</v>
      </c>
      <c r="K204" s="14">
        <f t="shared" si="31"/>
        <v>0.9576656881635065</v>
      </c>
      <c r="L204" s="40">
        <f>BBMData!Q204-J204</f>
        <v>1.2070180175208271E-2</v>
      </c>
      <c r="M204" s="14">
        <f>'230'!C204*Notes!$C$4*MultiCalib!$C$14</f>
        <v>5309443927846474</v>
      </c>
      <c r="N204" s="14">
        <f>'301'!C204*Notes!$C$4*MultiCalib!$D$15+'303'!C204*Notes!$C$4*MultiCalib!$D$16</f>
        <v>-5777000104698408</v>
      </c>
      <c r="O204" s="14">
        <f>'303'!C204*Notes!$C$4*MultiCalib!$E$16</f>
        <v>2.5719354601629876E+16</v>
      </c>
      <c r="P204" s="14">
        <f>'307'!C204*Notes!$C$4*MultiCalib!$F$17+'309'!C204*Notes!$C$4*MultiCalib!$F$18</f>
        <v>-2073312211149612</v>
      </c>
      <c r="Q204" s="14">
        <f>'309'!C204*Notes!$C$4*MultiCalib!$G$18</f>
        <v>1.3261394841254574E+16</v>
      </c>
      <c r="R204" s="14">
        <f t="shared" si="35"/>
        <v>3.6439881054882904E+16</v>
      </c>
      <c r="S204" s="37">
        <f>R204/BBMData!D204</f>
        <v>2.8247969809986746E-2</v>
      </c>
      <c r="T204" s="14">
        <f t="shared" si="36"/>
        <v>0.97175203019001322</v>
      </c>
      <c r="U204" s="37">
        <f>BBMData!Q204-S204</f>
        <v>2.6156522201715052E-2</v>
      </c>
      <c r="W204" s="15">
        <f>'230'!C204*Notes!$C$4*MultiCalib!$C$35</f>
        <v>3836869045176958</v>
      </c>
      <c r="X204" s="14">
        <f>'301'!C204*Notes!$C$4*MultiCalib!$D$36+'303'!C204*Notes!$C$4*MultiCalib!$D$37</f>
        <v>-9014822219719842</v>
      </c>
      <c r="Y204" s="14">
        <f>'303'!C204*Notes!$C$4*MultiCalib!$E$37</f>
        <v>3.943201710373848E+16</v>
      </c>
      <c r="Z204" s="15">
        <f>'307'!C204*Notes!$C$4*MultiCalib!$F$38+'309'!C204*Notes!$C$4*MultiCalib!$F$39</f>
        <v>-546355950906182</v>
      </c>
      <c r="AA204" s="14">
        <f>'309'!C204*Notes!$C$4*MultiCalib!$G$39</f>
        <v>1.1204435115222756E+16</v>
      </c>
      <c r="AB204" s="14">
        <f t="shared" si="37"/>
        <v>4.4912143093512176E+16</v>
      </c>
      <c r="AC204" s="15">
        <f>AB204/BBMData!D204</f>
        <v>3.4815614801172227E-2</v>
      </c>
      <c r="AE204" s="15">
        <f>BBMData!O204-AB204</f>
        <v>2.5269651601583144E+16</v>
      </c>
      <c r="AF204" s="37">
        <f>BBMData!Q204-BLMLossSum!AC204</f>
        <v>1.0804828107850023E-2</v>
      </c>
      <c r="AG204" s="14">
        <f t="shared" si="33"/>
        <v>6.3855529206539354E+32</v>
      </c>
      <c r="AH204" s="14">
        <f>AG204/BBMData!R204^2</f>
        <v>2.2258298368273253</v>
      </c>
      <c r="AI204" s="15">
        <f>AE204/BBMData!O204</f>
        <v>0.36005992310922086</v>
      </c>
      <c r="AK204" s="40">
        <f t="shared" si="38"/>
        <v>0.22185999223395214</v>
      </c>
      <c r="AL204" s="40">
        <f t="shared" si="39"/>
        <v>0.48077872312619102</v>
      </c>
      <c r="AM204" s="40">
        <f t="shared" si="40"/>
        <v>0.36005992310922086</v>
      </c>
    </row>
    <row r="205" spans="1:39" x14ac:dyDescent="0.25">
      <c r="A205" s="14" t="s">
        <v>214</v>
      </c>
      <c r="B205" s="14">
        <v>1217026800</v>
      </c>
      <c r="C205" s="15">
        <f>BBMData!O205</f>
        <v>19100000000000</v>
      </c>
      <c r="D205" s="14">
        <f>'230'!C205*Notes!$C$4*MultiCalib!$C$27</f>
        <v>0</v>
      </c>
      <c r="E205" s="14">
        <f>'301'!C205*Notes!$C$4*MultiCalib!$D$28</f>
        <v>0</v>
      </c>
      <c r="F205" s="14">
        <f>'303'!C205*Notes!$C$4*MultiCalib!$E$29</f>
        <v>0</v>
      </c>
      <c r="G205" s="14">
        <f>'307'!C205*Notes!$C$4*MultiCalib!$F$30</f>
        <v>0</v>
      </c>
      <c r="H205" s="14">
        <f>'309'!C205*Notes!$C$4*MultiCalib!$G$31</f>
        <v>0</v>
      </c>
      <c r="I205" s="14">
        <f t="shared" si="34"/>
        <v>0</v>
      </c>
      <c r="J205" s="40">
        <f>I205/BBMData!D205</f>
        <v>0</v>
      </c>
      <c r="K205" s="14">
        <f t="shared" si="31"/>
        <v>1</v>
      </c>
      <c r="L205" s="40">
        <f>BBMData!Q205-J205</f>
        <v>1</v>
      </c>
      <c r="M205" s="14">
        <f>'230'!C205*Notes!$C$4*MultiCalib!$C$14</f>
        <v>0</v>
      </c>
      <c r="N205" s="14">
        <f>'301'!C205*Notes!$C$4*MultiCalib!$D$15+'303'!C205*Notes!$C$4*MultiCalib!$D$16</f>
        <v>0</v>
      </c>
      <c r="O205" s="14">
        <f>'303'!C205*Notes!$C$4*MultiCalib!$E$16</f>
        <v>0</v>
      </c>
      <c r="P205" s="14">
        <f>'307'!C205*Notes!$C$4*MultiCalib!$F$17+'309'!C205*Notes!$C$4*MultiCalib!$F$18</f>
        <v>0</v>
      </c>
      <c r="Q205" s="14">
        <f>'309'!C205*Notes!$C$4*MultiCalib!$G$18</f>
        <v>0</v>
      </c>
      <c r="R205" s="14">
        <f t="shared" si="35"/>
        <v>0</v>
      </c>
      <c r="S205" s="37">
        <f>R205/BBMData!D205</f>
        <v>0</v>
      </c>
      <c r="T205" s="14">
        <f t="shared" si="36"/>
        <v>1</v>
      </c>
      <c r="U205" s="37">
        <f>BBMData!Q205-S205</f>
        <v>1</v>
      </c>
      <c r="W205" s="15">
        <f>'230'!C205*Notes!$C$4*MultiCalib!$C$35</f>
        <v>0</v>
      </c>
      <c r="X205" s="14">
        <f>'301'!C205*Notes!$C$4*MultiCalib!$D$36+'303'!C205*Notes!$C$4*MultiCalib!$D$37</f>
        <v>0</v>
      </c>
      <c r="Y205" s="14">
        <f>'303'!C205*Notes!$C$4*MultiCalib!$E$37</f>
        <v>0</v>
      </c>
      <c r="Z205" s="15">
        <f>'307'!C205*Notes!$C$4*MultiCalib!$F$38+'309'!C205*Notes!$C$4*MultiCalib!$F$39</f>
        <v>0</v>
      </c>
      <c r="AA205" s="14">
        <f>'309'!C205*Notes!$C$4*MultiCalib!$G$39</f>
        <v>0</v>
      </c>
      <c r="AB205" s="14">
        <f t="shared" si="37"/>
        <v>0</v>
      </c>
      <c r="AC205" s="15">
        <f>AB205/BBMData!D205</f>
        <v>0</v>
      </c>
      <c r="AE205" s="15"/>
      <c r="AF205" s="37">
        <f>BBMData!Q205-BLMLossSum!AC205</f>
        <v>1</v>
      </c>
      <c r="AI205" s="15">
        <f>AE205/BBMData!O205</f>
        <v>0</v>
      </c>
      <c r="AK205" s="40">
        <f t="shared" si="38"/>
        <v>1</v>
      </c>
      <c r="AL205" s="40">
        <f t="shared" si="39"/>
        <v>1</v>
      </c>
      <c r="AM205" s="40">
        <f t="shared" si="40"/>
        <v>1</v>
      </c>
    </row>
    <row r="206" spans="1:39" x14ac:dyDescent="0.25">
      <c r="A206" s="14" t="s">
        <v>215</v>
      </c>
      <c r="B206" s="14">
        <v>1217631600</v>
      </c>
      <c r="C206" s="15">
        <f>BBMData!O206</f>
        <v>22294370000000</v>
      </c>
      <c r="D206" s="14">
        <f>'230'!C206*Notes!$C$4*MultiCalib!$C$27</f>
        <v>0</v>
      </c>
      <c r="E206" s="14">
        <f>'301'!C206*Notes!$C$4*MultiCalib!$D$28</f>
        <v>0</v>
      </c>
      <c r="F206" s="14">
        <f>'303'!C206*Notes!$C$4*MultiCalib!$E$29</f>
        <v>0</v>
      </c>
      <c r="G206" s="14">
        <f>'307'!C206*Notes!$C$4*MultiCalib!$F$30</f>
        <v>0</v>
      </c>
      <c r="H206" s="14">
        <f>'309'!C206*Notes!$C$4*MultiCalib!$G$31</f>
        <v>0</v>
      </c>
      <c r="I206" s="14">
        <f t="shared" si="34"/>
        <v>0</v>
      </c>
      <c r="J206" s="40">
        <f>I206/BBMData!D206</f>
        <v>0</v>
      </c>
      <c r="K206" s="14">
        <f t="shared" si="31"/>
        <v>1</v>
      </c>
      <c r="L206" s="40">
        <f>BBMData!Q206-J206</f>
        <v>0.99974753363228697</v>
      </c>
      <c r="M206" s="14">
        <f>'230'!C206*Notes!$C$4*MultiCalib!$C$14</f>
        <v>0</v>
      </c>
      <c r="N206" s="14">
        <f>'301'!C206*Notes!$C$4*MultiCalib!$D$15+'303'!C206*Notes!$C$4*MultiCalib!$D$16</f>
        <v>0</v>
      </c>
      <c r="O206" s="14">
        <f>'303'!C206*Notes!$C$4*MultiCalib!$E$16</f>
        <v>0</v>
      </c>
      <c r="P206" s="14">
        <f>'307'!C206*Notes!$C$4*MultiCalib!$F$17+'309'!C206*Notes!$C$4*MultiCalib!$F$18</f>
        <v>0</v>
      </c>
      <c r="Q206" s="14">
        <f>'309'!C206*Notes!$C$4*MultiCalib!$G$18</f>
        <v>0</v>
      </c>
      <c r="R206" s="14">
        <f t="shared" si="35"/>
        <v>0</v>
      </c>
      <c r="S206" s="37">
        <f>R206/BBMData!D206</f>
        <v>0</v>
      </c>
      <c r="T206" s="14">
        <f t="shared" si="36"/>
        <v>1</v>
      </c>
      <c r="U206" s="37">
        <f>BBMData!Q206-S206</f>
        <v>0.99974753363228697</v>
      </c>
      <c r="W206" s="15">
        <f>'230'!C206*Notes!$C$4*MultiCalib!$C$35</f>
        <v>0</v>
      </c>
      <c r="X206" s="14">
        <f>'301'!C206*Notes!$C$4*MultiCalib!$D$36+'303'!C206*Notes!$C$4*MultiCalib!$D$37</f>
        <v>0</v>
      </c>
      <c r="Y206" s="14">
        <f>'303'!C206*Notes!$C$4*MultiCalib!$E$37</f>
        <v>0</v>
      </c>
      <c r="Z206" s="15">
        <f>'307'!C206*Notes!$C$4*MultiCalib!$F$38+'309'!C206*Notes!$C$4*MultiCalib!$F$39</f>
        <v>0</v>
      </c>
      <c r="AA206" s="14">
        <f>'309'!C206*Notes!$C$4*MultiCalib!$G$39</f>
        <v>0</v>
      </c>
      <c r="AB206" s="14">
        <f t="shared" si="37"/>
        <v>0</v>
      </c>
      <c r="AC206" s="15">
        <f>AB206/BBMData!D206</f>
        <v>0</v>
      </c>
      <c r="AE206" s="15"/>
      <c r="AF206" s="37">
        <f>BBMData!Q206-BLMLossSum!AC206</f>
        <v>0.99974753363228697</v>
      </c>
      <c r="AI206" s="15">
        <f>AE206/BBMData!O206</f>
        <v>0</v>
      </c>
      <c r="AK206" s="40">
        <f t="shared" si="38"/>
        <v>1</v>
      </c>
      <c r="AL206" s="40">
        <f t="shared" si="39"/>
        <v>1</v>
      </c>
      <c r="AM206" s="40">
        <f t="shared" si="40"/>
        <v>1</v>
      </c>
    </row>
    <row r="207" spans="1:39" x14ac:dyDescent="0.25">
      <c r="A207" s="14" t="s">
        <v>216</v>
      </c>
      <c r="B207" s="14">
        <v>1218236400</v>
      </c>
      <c r="C207" s="15">
        <f>BBMData!O207</f>
        <v>3200000000000000</v>
      </c>
      <c r="D207" s="14">
        <f>'230'!C207*Notes!$C$4*MultiCalib!$C$27</f>
        <v>0</v>
      </c>
      <c r="E207" s="14">
        <f>'301'!C207*Notes!$C$4*MultiCalib!$D$28</f>
        <v>0</v>
      </c>
      <c r="F207" s="14">
        <f>'303'!C207*Notes!$C$4*MultiCalib!$E$29</f>
        <v>0</v>
      </c>
      <c r="G207" s="14">
        <f>'307'!C207*Notes!$C$4*MultiCalib!$F$30</f>
        <v>0</v>
      </c>
      <c r="H207" s="14">
        <f>'309'!C207*Notes!$C$4*MultiCalib!$G$31</f>
        <v>0</v>
      </c>
      <c r="I207" s="14">
        <f t="shared" si="34"/>
        <v>0</v>
      </c>
      <c r="J207" s="40">
        <f>I207/BBMData!D207</f>
        <v>0</v>
      </c>
      <c r="K207" s="14">
        <f t="shared" si="31"/>
        <v>1</v>
      </c>
      <c r="L207" s="40">
        <f>BBMData!Q207-J207</f>
        <v>1</v>
      </c>
      <c r="M207" s="14">
        <f>'230'!C207*Notes!$C$4*MultiCalib!$C$14</f>
        <v>0</v>
      </c>
      <c r="N207" s="14">
        <f>'301'!C207*Notes!$C$4*MultiCalib!$D$15+'303'!C207*Notes!$C$4*MultiCalib!$D$16</f>
        <v>0</v>
      </c>
      <c r="O207" s="14">
        <f>'303'!C207*Notes!$C$4*MultiCalib!$E$16</f>
        <v>0</v>
      </c>
      <c r="P207" s="14">
        <f>'307'!C207*Notes!$C$4*MultiCalib!$F$17+'309'!C207*Notes!$C$4*MultiCalib!$F$18</f>
        <v>0</v>
      </c>
      <c r="Q207" s="14">
        <f>'309'!C207*Notes!$C$4*MultiCalib!$G$18</f>
        <v>0</v>
      </c>
      <c r="R207" s="14">
        <f t="shared" si="35"/>
        <v>0</v>
      </c>
      <c r="S207" s="37">
        <f>R207/BBMData!D207</f>
        <v>0</v>
      </c>
      <c r="T207" s="14">
        <f t="shared" si="36"/>
        <v>1</v>
      </c>
      <c r="U207" s="37">
        <f>BBMData!Q207-S207</f>
        <v>1</v>
      </c>
      <c r="W207" s="15">
        <f>'230'!C207*Notes!$C$4*MultiCalib!$C$35</f>
        <v>0</v>
      </c>
      <c r="X207" s="14">
        <f>'301'!C207*Notes!$C$4*MultiCalib!$D$36+'303'!C207*Notes!$C$4*MultiCalib!$D$37</f>
        <v>0</v>
      </c>
      <c r="Y207" s="14">
        <f>'303'!C207*Notes!$C$4*MultiCalib!$E$37</f>
        <v>0</v>
      </c>
      <c r="Z207" s="15">
        <f>'307'!C207*Notes!$C$4*MultiCalib!$F$38+'309'!C207*Notes!$C$4*MultiCalib!$F$39</f>
        <v>0</v>
      </c>
      <c r="AA207" s="14">
        <f>'309'!C207*Notes!$C$4*MultiCalib!$G$39</f>
        <v>0</v>
      </c>
      <c r="AB207" s="14">
        <f t="shared" si="37"/>
        <v>0</v>
      </c>
      <c r="AC207" s="15">
        <f>AB207/BBMData!D207</f>
        <v>0</v>
      </c>
      <c r="AE207" s="15"/>
      <c r="AF207" s="37">
        <f>BBMData!Q207-BLMLossSum!AC207</f>
        <v>1</v>
      </c>
      <c r="AI207" s="15">
        <f>AE207/BBMData!O207</f>
        <v>0</v>
      </c>
      <c r="AK207" s="40">
        <f t="shared" si="38"/>
        <v>1</v>
      </c>
      <c r="AL207" s="40">
        <f t="shared" si="39"/>
        <v>1</v>
      </c>
      <c r="AM207" s="40">
        <f t="shared" si="40"/>
        <v>1</v>
      </c>
    </row>
    <row r="208" spans="1:39" x14ac:dyDescent="0.25">
      <c r="A208" s="14" t="s">
        <v>217</v>
      </c>
      <c r="B208" s="14">
        <v>1218841200</v>
      </c>
      <c r="C208" s="15">
        <f>BBMData!O208</f>
        <v>82515000000000</v>
      </c>
      <c r="D208" s="14">
        <f>'230'!C208*Notes!$C$4*MultiCalib!$C$27</f>
        <v>0</v>
      </c>
      <c r="E208" s="14">
        <f>'301'!C208*Notes!$C$4*MultiCalib!$D$28</f>
        <v>0</v>
      </c>
      <c r="F208" s="14">
        <f>'303'!C208*Notes!$C$4*MultiCalib!$E$29</f>
        <v>0</v>
      </c>
      <c r="G208" s="14">
        <f>'307'!C208*Notes!$C$4*MultiCalib!$F$30</f>
        <v>0</v>
      </c>
      <c r="H208" s="14">
        <f>'309'!C208*Notes!$C$4*MultiCalib!$G$31</f>
        <v>0</v>
      </c>
      <c r="I208" s="14">
        <f t="shared" si="34"/>
        <v>0</v>
      </c>
      <c r="J208" s="40">
        <f>I208/BBMData!D208</f>
        <v>0</v>
      </c>
      <c r="K208" s="14">
        <f t="shared" si="31"/>
        <v>1</v>
      </c>
      <c r="L208" s="40">
        <f>BBMData!Q208-J208</f>
        <v>0.99897094430992739</v>
      </c>
      <c r="M208" s="14">
        <f>'230'!C208*Notes!$C$4*MultiCalib!$C$14</f>
        <v>0</v>
      </c>
      <c r="N208" s="14">
        <f>'301'!C208*Notes!$C$4*MultiCalib!$D$15+'303'!C208*Notes!$C$4*MultiCalib!$D$16</f>
        <v>0</v>
      </c>
      <c r="O208" s="14">
        <f>'303'!C208*Notes!$C$4*MultiCalib!$E$16</f>
        <v>0</v>
      </c>
      <c r="P208" s="14">
        <f>'307'!C208*Notes!$C$4*MultiCalib!$F$17+'309'!C208*Notes!$C$4*MultiCalib!$F$18</f>
        <v>0</v>
      </c>
      <c r="Q208" s="14">
        <f>'309'!C208*Notes!$C$4*MultiCalib!$G$18</f>
        <v>0</v>
      </c>
      <c r="R208" s="14">
        <f t="shared" si="35"/>
        <v>0</v>
      </c>
      <c r="S208" s="37">
        <f>R208/BBMData!D208</f>
        <v>0</v>
      </c>
      <c r="T208" s="14">
        <f t="shared" si="36"/>
        <v>1</v>
      </c>
      <c r="U208" s="37">
        <f>BBMData!Q208-S208</f>
        <v>0.99897094430992739</v>
      </c>
      <c r="W208" s="15">
        <f>'230'!C208*Notes!$C$4*MultiCalib!$C$35</f>
        <v>0</v>
      </c>
      <c r="X208" s="14">
        <f>'301'!C208*Notes!$C$4*MultiCalib!$D$36+'303'!C208*Notes!$C$4*MultiCalib!$D$37</f>
        <v>0</v>
      </c>
      <c r="Y208" s="14">
        <f>'303'!C208*Notes!$C$4*MultiCalib!$E$37</f>
        <v>0</v>
      </c>
      <c r="Z208" s="15">
        <f>'307'!C208*Notes!$C$4*MultiCalib!$F$38+'309'!C208*Notes!$C$4*MultiCalib!$F$39</f>
        <v>0</v>
      </c>
      <c r="AA208" s="14">
        <f>'309'!C208*Notes!$C$4*MultiCalib!$G$39</f>
        <v>0</v>
      </c>
      <c r="AB208" s="14">
        <f t="shared" si="37"/>
        <v>0</v>
      </c>
      <c r="AC208" s="15">
        <f>AB208/BBMData!D208</f>
        <v>0</v>
      </c>
      <c r="AE208" s="15"/>
      <c r="AF208" s="37">
        <f>BBMData!Q208-BLMLossSum!AC208</f>
        <v>0.99897094430992739</v>
      </c>
      <c r="AI208" s="15">
        <f>AE208/BBMData!O208</f>
        <v>0</v>
      </c>
      <c r="AK208" s="40">
        <f t="shared" si="38"/>
        <v>1</v>
      </c>
      <c r="AL208" s="40">
        <f t="shared" si="39"/>
        <v>1</v>
      </c>
      <c r="AM208" s="40">
        <f t="shared" si="40"/>
        <v>1</v>
      </c>
    </row>
    <row r="209" spans="1:39" x14ac:dyDescent="0.25">
      <c r="A209" s="14" t="s">
        <v>218</v>
      </c>
      <c r="B209" s="14">
        <v>1219446000</v>
      </c>
      <c r="C209" s="15">
        <f>BBMData!O209</f>
        <v>5.5259173165980712E+16</v>
      </c>
      <c r="D209" s="14">
        <f>'230'!C209*Notes!$C$4*MultiCalib!$C$27</f>
        <v>4104232729500955.5</v>
      </c>
      <c r="E209" s="14">
        <f>'301'!C209*Notes!$C$4*MultiCalib!$D$28</f>
        <v>3682792927334898.5</v>
      </c>
      <c r="F209" s="14">
        <f>'303'!C209*Notes!$C$4*MultiCalib!$E$29</f>
        <v>1.466046240944274E+16</v>
      </c>
      <c r="G209" s="14">
        <f>'307'!C209*Notes!$C$4*MultiCalib!$F$30</f>
        <v>2789277252045134.5</v>
      </c>
      <c r="H209" s="14">
        <f>'309'!C209*Notes!$C$4*MultiCalib!$G$31</f>
        <v>7301258519268428</v>
      </c>
      <c r="I209" s="14">
        <f t="shared" si="34"/>
        <v>3.2538023837592156E+16</v>
      </c>
      <c r="J209" s="40">
        <f>I209/BBMData!D209</f>
        <v>5.8627069977643526E-2</v>
      </c>
      <c r="K209" s="14">
        <f t="shared" si="31"/>
        <v>0.94137293002235645</v>
      </c>
      <c r="L209" s="40">
        <f>BBMData!Q209-J209</f>
        <v>4.0939007798898294E-2</v>
      </c>
      <c r="M209" s="14">
        <f>'230'!C209*Notes!$C$4*MultiCalib!$C$14</f>
        <v>4104232729500955.5</v>
      </c>
      <c r="N209" s="14">
        <f>'301'!C209*Notes!$C$4*MultiCalib!$D$15+'303'!C209*Notes!$C$4*MultiCalib!$D$16</f>
        <v>-5996337050817534</v>
      </c>
      <c r="O209" s="14">
        <f>'303'!C209*Notes!$C$4*MultiCalib!$E$16</f>
        <v>1.5301959477830202E+16</v>
      </c>
      <c r="P209" s="14">
        <f>'307'!C209*Notes!$C$4*MultiCalib!$F$17+'309'!C209*Notes!$C$4*MultiCalib!$F$18</f>
        <v>687301772805500.5</v>
      </c>
      <c r="Q209" s="14">
        <f>'309'!C209*Notes!$C$4*MultiCalib!$G$18</f>
        <v>7479638416759182</v>
      </c>
      <c r="R209" s="14">
        <f t="shared" si="35"/>
        <v>2.1576795346078304E+16</v>
      </c>
      <c r="S209" s="37">
        <f>R209/BBMData!D209</f>
        <v>3.8877108731672619E-2</v>
      </c>
      <c r="T209" s="14">
        <f t="shared" si="36"/>
        <v>0.9611228912683274</v>
      </c>
      <c r="U209" s="37">
        <f>BBMData!Q209-S209</f>
        <v>6.0688969044869201E-2</v>
      </c>
      <c r="W209" s="15">
        <f>'230'!C209*Notes!$C$4*MultiCalib!$C$35</f>
        <v>2965923310995685.5</v>
      </c>
      <c r="X209" s="14">
        <f>'301'!C209*Notes!$C$4*MultiCalib!$D$36+'303'!C209*Notes!$C$4*MultiCalib!$D$37</f>
        <v>-7345161492169692</v>
      </c>
      <c r="Y209" s="14">
        <f>'303'!C209*Notes!$C$4*MultiCalib!$E$37</f>
        <v>2.3460430372240992E+16</v>
      </c>
      <c r="Z209" s="15">
        <f>'307'!C209*Notes!$C$4*MultiCalib!$F$38+'309'!C209*Notes!$C$4*MultiCalib!$F$39</f>
        <v>2250842498086521.5</v>
      </c>
      <c r="AA209" s="14">
        <f>'309'!C209*Notes!$C$4*MultiCalib!$G$39</f>
        <v>6319480290655268</v>
      </c>
      <c r="AB209" s="14">
        <f t="shared" si="37"/>
        <v>2.7651514979808772E+16</v>
      </c>
      <c r="AC209" s="15">
        <f>AB209/BBMData!D209</f>
        <v>4.9822549513168959E-2</v>
      </c>
      <c r="AD209" s="14">
        <f t="shared" si="32"/>
        <v>0.950177450486831</v>
      </c>
      <c r="AE209" s="15">
        <f>BBMData!O209-AB209</f>
        <v>2.760765818617194E+16</v>
      </c>
      <c r="AF209" s="37">
        <f>BBMData!Q209-BLMLossSum!AC209</f>
        <v>3.9723814170572892E-2</v>
      </c>
      <c r="AG209" s="14">
        <f t="shared" si="33"/>
        <v>7.6218279052450647E+32</v>
      </c>
      <c r="AH209" s="14">
        <f>AG209/BBMData!R209^2</f>
        <v>15.42622447955033</v>
      </c>
      <c r="AI209" s="15">
        <f>AE209/BBMData!O209</f>
        <v>0.49960317182538094</v>
      </c>
      <c r="AK209" s="40">
        <f t="shared" si="38"/>
        <v>0.41117425445620692</v>
      </c>
      <c r="AL209" s="40">
        <f t="shared" si="39"/>
        <v>0.60953459652267006</v>
      </c>
      <c r="AM209" s="40">
        <f t="shared" si="40"/>
        <v>0.49960317182538094</v>
      </c>
    </row>
    <row r="210" spans="1:39" x14ac:dyDescent="0.25">
      <c r="A210" s="14" t="s">
        <v>219</v>
      </c>
      <c r="B210" s="14">
        <v>1220050800</v>
      </c>
      <c r="C210" s="15">
        <f>BBMData!O210</f>
        <v>4.7818655531878234E+17</v>
      </c>
      <c r="D210" s="14">
        <f>'230'!C210*Notes!$C$4*MultiCalib!$C$27</f>
        <v>5.9234501734900696E+16</v>
      </c>
      <c r="E210" s="14">
        <f>'301'!C210*Notes!$C$4*MultiCalib!$D$28</f>
        <v>1.1195580235836795E+17</v>
      </c>
      <c r="F210" s="14">
        <f>'303'!C210*Notes!$C$4*MultiCalib!$E$29</f>
        <v>2.3911157191086822E+17</v>
      </c>
      <c r="G210" s="14">
        <f>'307'!C210*Notes!$C$4*MultiCalib!$F$30</f>
        <v>4.752732293893244E+16</v>
      </c>
      <c r="H210" s="14">
        <f>'309'!C210*Notes!$C$4*MultiCalib!$G$31</f>
        <v>6.1899727914581648E+16</v>
      </c>
      <c r="I210" s="14">
        <f t="shared" si="34"/>
        <v>5.1972892685765088E+17</v>
      </c>
      <c r="J210" s="40">
        <f>I210/BBMData!D210</f>
        <v>5.7619614950959075E-2</v>
      </c>
      <c r="K210" s="14">
        <f t="shared" si="31"/>
        <v>0.94238038504904087</v>
      </c>
      <c r="L210" s="40">
        <f>BBMData!Q210-J210</f>
        <v>-4.6055844278124758E-3</v>
      </c>
      <c r="M210" s="14">
        <f>'230'!C210*Notes!$C$4*MultiCalib!$C$14</f>
        <v>5.9234501734900696E+16</v>
      </c>
      <c r="N210" s="14">
        <f>'301'!C210*Notes!$C$4*MultiCalib!$D$15+'303'!C210*Notes!$C$4*MultiCalib!$D$16</f>
        <v>-2.1155546579214016E+16</v>
      </c>
      <c r="O210" s="14">
        <f>'303'!C210*Notes!$C$4*MultiCalib!$E$16</f>
        <v>2.4957436415537085E+17</v>
      </c>
      <c r="P210" s="14">
        <f>'307'!C210*Notes!$C$4*MultiCalib!$F$17+'309'!C210*Notes!$C$4*MultiCalib!$F$18</f>
        <v>3.9535445003311616E+16</v>
      </c>
      <c r="Q210" s="14">
        <f>'309'!C210*Notes!$C$4*MultiCalib!$G$18</f>
        <v>6.3412024334571304E+16</v>
      </c>
      <c r="R210" s="14">
        <f t="shared" si="35"/>
        <v>3.9060078864894048E+17</v>
      </c>
      <c r="S210" s="37">
        <f>R210/BBMData!D210</f>
        <v>4.3303856834694066E-2</v>
      </c>
      <c r="T210" s="14">
        <f t="shared" si="36"/>
        <v>0.95669614316530593</v>
      </c>
      <c r="U210" s="37">
        <f>BBMData!Q210-S210</f>
        <v>9.7101736884525336E-3</v>
      </c>
      <c r="W210" s="15">
        <f>'230'!C210*Notes!$C$4*MultiCalib!$C$35</f>
        <v>4.2805805881314712E+16</v>
      </c>
      <c r="X210" s="14">
        <f>'301'!C210*Notes!$C$4*MultiCalib!$D$36+'303'!C210*Notes!$C$4*MultiCalib!$D$37</f>
        <v>-6.0451140101447456E+16</v>
      </c>
      <c r="Y210" s="14">
        <f>'303'!C210*Notes!$C$4*MultiCalib!$E$37</f>
        <v>3.8263870724833766E+17</v>
      </c>
      <c r="Z210" s="15">
        <f>'307'!C210*Notes!$C$4*MultiCalib!$F$38+'309'!C210*Notes!$C$4*MultiCalib!$F$39</f>
        <v>6.5541734447579456E+16</v>
      </c>
      <c r="AA210" s="14">
        <f>'309'!C210*Notes!$C$4*MultiCalib!$G$39</f>
        <v>5.3576258054798648E+16</v>
      </c>
      <c r="AB210" s="14">
        <f t="shared" si="37"/>
        <v>4.8411136553058304E+17</v>
      </c>
      <c r="AC210" s="15">
        <f>AB210/BBMData!D210</f>
        <v>5.3670883096516964E-2</v>
      </c>
      <c r="AD210" s="14">
        <f t="shared" si="32"/>
        <v>0.94632911690348309</v>
      </c>
      <c r="AE210" s="15">
        <f>BBMData!O210-AB210</f>
        <v>-5924810211800704</v>
      </c>
      <c r="AF210" s="37">
        <f>BBMData!Q210-BLMLossSum!AC210</f>
        <v>-8.3366430117131768E-3</v>
      </c>
      <c r="AG210" s="14">
        <f t="shared" si="33"/>
        <v>3.5103376045857904E+31</v>
      </c>
      <c r="AH210" s="14">
        <f>AG210/BBMData!R210^2</f>
        <v>2.6893150352627188E-3</v>
      </c>
      <c r="AI210" s="15">
        <f>AE210/BBMData!O210</f>
        <v>-1.2390164771259489E-2</v>
      </c>
      <c r="AK210" s="40">
        <f t="shared" si="38"/>
        <v>-8.6874821294744234E-2</v>
      </c>
      <c r="AL210" s="40">
        <f t="shared" si="39"/>
        <v>0.18316233632175824</v>
      </c>
      <c r="AM210" s="40">
        <f t="shared" si="40"/>
        <v>-1.2390164771259489E-2</v>
      </c>
    </row>
    <row r="211" spans="1:39" x14ac:dyDescent="0.25">
      <c r="A211" s="14" t="s">
        <v>220</v>
      </c>
      <c r="B211" s="14">
        <v>1220655600</v>
      </c>
      <c r="C211" s="15">
        <f>BBMData!O211</f>
        <v>3.8529807887220595E+17</v>
      </c>
      <c r="D211" s="14">
        <f>'230'!C211*Notes!$C$4*MultiCalib!$C$27</f>
        <v>5.9397368113055496E+16</v>
      </c>
      <c r="E211" s="14">
        <f>'301'!C211*Notes!$C$4*MultiCalib!$D$28</f>
        <v>9.256325127767856E+16</v>
      </c>
      <c r="F211" s="14">
        <f>'303'!C211*Notes!$C$4*MultiCalib!$E$29</f>
        <v>1.6889308685392342E+17</v>
      </c>
      <c r="G211" s="14">
        <f>'307'!C211*Notes!$C$4*MultiCalib!$F$30</f>
        <v>5.5450947149240616E+16</v>
      </c>
      <c r="H211" s="14">
        <f>'309'!C211*Notes!$C$4*MultiCalib!$G$31</f>
        <v>5.7058719271974712E+16</v>
      </c>
      <c r="I211" s="14">
        <f t="shared" si="34"/>
        <v>4.3336337266587283E+17</v>
      </c>
      <c r="J211" s="40">
        <f>I211/BBMData!D211</f>
        <v>5.1224984948684729E-2</v>
      </c>
      <c r="K211" s="14">
        <f t="shared" si="31"/>
        <v>0.94877501505131523</v>
      </c>
      <c r="L211" s="40">
        <f>BBMData!Q211-J211</f>
        <v>-5.6814768077620426E-3</v>
      </c>
      <c r="M211" s="14">
        <f>'230'!C211*Notes!$C$4*MultiCalib!$C$14</f>
        <v>5.9397368113055496E+16</v>
      </c>
      <c r="N211" s="14">
        <f>'301'!C211*Notes!$C$4*MultiCalib!$D$15+'303'!C211*Notes!$C$4*MultiCalib!$D$16</f>
        <v>4975122382346288</v>
      </c>
      <c r="O211" s="14">
        <f>'303'!C211*Notes!$C$4*MultiCalib!$E$16</f>
        <v>1.7628333260892205E+17</v>
      </c>
      <c r="P211" s="14">
        <f>'307'!C211*Notes!$C$4*MultiCalib!$F$17+'309'!C211*Notes!$C$4*MultiCalib!$F$18</f>
        <v>5.2875160902214832E+16</v>
      </c>
      <c r="Q211" s="14">
        <f>'309'!C211*Notes!$C$4*MultiCalib!$G$18</f>
        <v>5.8452743119757648E+16</v>
      </c>
      <c r="R211" s="14">
        <f t="shared" si="35"/>
        <v>3.5198372712629632E+17</v>
      </c>
      <c r="S211" s="37">
        <f>R211/BBMData!D211</f>
        <v>4.1605641504290337E-2</v>
      </c>
      <c r="T211" s="14">
        <f t="shared" si="36"/>
        <v>0.95839435849570964</v>
      </c>
      <c r="U211" s="37">
        <f>BBMData!Q211-S211</f>
        <v>3.9378666366323492E-3</v>
      </c>
      <c r="W211" s="15">
        <f>'230'!C211*Notes!$C$4*MultiCalib!$C$35</f>
        <v>4.2923501250798672E+16</v>
      </c>
      <c r="X211" s="14">
        <f>'301'!C211*Notes!$C$4*MultiCalib!$D$36+'303'!C211*Notes!$C$4*MultiCalib!$D$37</f>
        <v>-2.7275660649361088E+16</v>
      </c>
      <c r="Y211" s="14">
        <f>'303'!C211*Notes!$C$4*MultiCalib!$E$37</f>
        <v>2.7027145487152016E+17</v>
      </c>
      <c r="Z211" s="15">
        <f>'307'!C211*Notes!$C$4*MultiCalib!$F$38+'309'!C211*Notes!$C$4*MultiCalib!$F$39</f>
        <v>8.3063051343940016E+16</v>
      </c>
      <c r="AA211" s="14">
        <f>'309'!C211*Notes!$C$4*MultiCalib!$G$39</f>
        <v>4.9386205254571048E+16</v>
      </c>
      <c r="AB211" s="14">
        <f t="shared" si="37"/>
        <v>4.1836855207146886E+17</v>
      </c>
      <c r="AC211" s="15">
        <f>AB211/BBMData!D211</f>
        <v>4.9452547526178343E-2</v>
      </c>
      <c r="AD211" s="14">
        <f t="shared" si="32"/>
        <v>0.95054745247382166</v>
      </c>
      <c r="AE211" s="15">
        <f>BBMData!O211-AB211</f>
        <v>-3.3070473199262912E+16</v>
      </c>
      <c r="AF211" s="37">
        <f>BBMData!Q211-BLMLossSum!AC211</f>
        <v>-7.3889483878066264E-3</v>
      </c>
      <c r="AG211" s="14">
        <f t="shared" si="33"/>
        <v>1.0936561976231665E+33</v>
      </c>
      <c r="AH211" s="14">
        <f>AG211/BBMData!R211^2</f>
        <v>9.4032513632786932E-2</v>
      </c>
      <c r="AI211" s="15">
        <f>AE211/BBMData!O211</f>
        <v>-8.5830880070989365E-2</v>
      </c>
      <c r="AK211" s="40">
        <f t="shared" si="38"/>
        <v>-0.12474833493682945</v>
      </c>
      <c r="AL211" s="40">
        <f t="shared" si="39"/>
        <v>8.6463840783797929E-2</v>
      </c>
      <c r="AM211" s="40">
        <f t="shared" si="40"/>
        <v>-8.5830880070989365E-2</v>
      </c>
    </row>
    <row r="212" spans="1:39" x14ac:dyDescent="0.25">
      <c r="A212" s="14" t="s">
        <v>221</v>
      </c>
      <c r="B212" s="14">
        <v>1221260400</v>
      </c>
      <c r="C212" s="15">
        <f>BBMData!O212</f>
        <v>4.6096345610053056E+17</v>
      </c>
      <c r="D212" s="14">
        <f>'230'!C212*Notes!$C$4*MultiCalib!$C$27</f>
        <v>5.109932614606844E+16</v>
      </c>
      <c r="E212" s="14">
        <f>'301'!C212*Notes!$C$4*MultiCalib!$D$28</f>
        <v>8.1931116307071744E+16</v>
      </c>
      <c r="F212" s="14">
        <f>'303'!C212*Notes!$C$4*MultiCalib!$E$29</f>
        <v>1.7389914634673085E+17</v>
      </c>
      <c r="G212" s="14">
        <f>'307'!C212*Notes!$C$4*MultiCalib!$F$30</f>
        <v>5.6489354399226384E+16</v>
      </c>
      <c r="H212" s="14">
        <f>'309'!C212*Notes!$C$4*MultiCalib!$G$31</f>
        <v>7.6363135509365424E+16</v>
      </c>
      <c r="I212" s="14">
        <f t="shared" si="34"/>
        <v>4.3978207870846285E+17</v>
      </c>
      <c r="J212" s="40">
        <f>I212/BBMData!D212</f>
        <v>5.4972759838557858E-2</v>
      </c>
      <c r="K212" s="14">
        <f t="shared" si="31"/>
        <v>0.94502724016144213</v>
      </c>
      <c r="L212" s="40">
        <f>BBMData!Q212-J212</f>
        <v>2.6476721740084641E-3</v>
      </c>
      <c r="M212" s="14">
        <f>'230'!C212*Notes!$C$4*MultiCalib!$C$14</f>
        <v>5.109932614606844E+16</v>
      </c>
      <c r="N212" s="14">
        <f>'301'!C212*Notes!$C$4*MultiCalib!$D$15+'303'!C212*Notes!$C$4*MultiCalib!$D$16</f>
        <v>-1.463430643191208E+16</v>
      </c>
      <c r="O212" s="14">
        <f>'303'!C212*Notes!$C$4*MultiCalib!$E$16</f>
        <v>1.8150844197881523E+17</v>
      </c>
      <c r="P212" s="14">
        <f>'307'!C212*Notes!$C$4*MultiCalib!$F$17+'309'!C212*Notes!$C$4*MultiCalib!$F$18</f>
        <v>4.5748026564723704E+16</v>
      </c>
      <c r="Q212" s="14">
        <f>'309'!C212*Notes!$C$4*MultiCalib!$G$18</f>
        <v>7.8228793087204224E+16</v>
      </c>
      <c r="R212" s="14">
        <f t="shared" si="35"/>
        <v>3.4195028134489952E+17</v>
      </c>
      <c r="S212" s="37">
        <f>R212/BBMData!D212</f>
        <v>4.274378516811244E-2</v>
      </c>
      <c r="T212" s="14">
        <f t="shared" si="36"/>
        <v>0.95725621483188761</v>
      </c>
      <c r="U212" s="37">
        <f>BBMData!Q212-S212</f>
        <v>1.4876646844453882E-2</v>
      </c>
      <c r="W212" s="15">
        <f>'230'!C212*Notes!$C$4*MultiCalib!$C$35</f>
        <v>3.692692217559112E+16</v>
      </c>
      <c r="X212" s="14">
        <f>'301'!C212*Notes!$C$4*MultiCalib!$D$36+'303'!C212*Notes!$C$4*MultiCalib!$D$37</f>
        <v>-4.338248788070096E+16</v>
      </c>
      <c r="Y212" s="14">
        <f>'303'!C212*Notes!$C$4*MultiCalib!$E$37</f>
        <v>2.7828241024866157E+17</v>
      </c>
      <c r="Z212" s="15">
        <f>'307'!C212*Notes!$C$4*MultiCalib!$F$38+'309'!C212*Notes!$C$4*MultiCalib!$F$39</f>
        <v>7.668658527510248E+16</v>
      </c>
      <c r="AA212" s="14">
        <f>'309'!C212*Notes!$C$4*MultiCalib!$G$39</f>
        <v>6.6094814820010696E+16</v>
      </c>
      <c r="AB212" s="14">
        <f t="shared" si="37"/>
        <v>4.146082446386649E+17</v>
      </c>
      <c r="AC212" s="15">
        <f>AB212/BBMData!D212</f>
        <v>5.1826030579833114E-2</v>
      </c>
      <c r="AD212" s="14">
        <f t="shared" si="32"/>
        <v>0.94817396942016685</v>
      </c>
      <c r="AE212" s="15">
        <f>BBMData!O212-AB212</f>
        <v>4.6355211461865664E+16</v>
      </c>
      <c r="AF212" s="37">
        <f>BBMData!Q212-BLMLossSum!AC212</f>
        <v>1.197384429672349E-3</v>
      </c>
      <c r="AG212" s="14">
        <f t="shared" si="33"/>
        <v>2.1488056296742819E+33</v>
      </c>
      <c r="AH212" s="14">
        <f>AG212/BBMData!R212^2</f>
        <v>0.21694706669727937</v>
      </c>
      <c r="AI212" s="15">
        <f>AE212/BBMData!O212</f>
        <v>0.10056157564853938</v>
      </c>
      <c r="AK212" s="40">
        <f t="shared" si="38"/>
        <v>4.5950231220603113E-2</v>
      </c>
      <c r="AL212" s="40">
        <f t="shared" si="39"/>
        <v>0.25818353533360289</v>
      </c>
      <c r="AM212" s="40">
        <f t="shared" si="40"/>
        <v>0.10056157564853938</v>
      </c>
    </row>
    <row r="213" spans="1:39" x14ac:dyDescent="0.25">
      <c r="A213" s="14" t="s">
        <v>222</v>
      </c>
      <c r="B213" s="14">
        <v>1221865200</v>
      </c>
      <c r="C213" s="15">
        <f>BBMData!O213</f>
        <v>4.1636131289327379E+17</v>
      </c>
      <c r="D213" s="14">
        <f>'230'!C213*Notes!$C$4*MultiCalib!$C$27</f>
        <v>4.9719033591206512E+16</v>
      </c>
      <c r="E213" s="14">
        <f>'301'!C213*Notes!$C$4*MultiCalib!$D$28</f>
        <v>8.138531316364936E+16</v>
      </c>
      <c r="F213" s="14">
        <f>'303'!C213*Notes!$C$4*MultiCalib!$E$29</f>
        <v>1.581537428929105E+17</v>
      </c>
      <c r="G213" s="14">
        <f>'307'!C213*Notes!$C$4*MultiCalib!$F$30</f>
        <v>5.0331022513894048E+16</v>
      </c>
      <c r="H213" s="14">
        <f>'309'!C213*Notes!$C$4*MultiCalib!$G$31</f>
        <v>6.744820744256136E+16</v>
      </c>
      <c r="I213" s="14">
        <f t="shared" si="34"/>
        <v>4.0703731960422176E+17</v>
      </c>
      <c r="J213" s="40">
        <f>I213/BBMData!D213</f>
        <v>5.4782950148616658E-2</v>
      </c>
      <c r="K213" s="14">
        <f t="shared" si="31"/>
        <v>0.94521704985138333</v>
      </c>
      <c r="L213" s="40">
        <f>BBMData!Q213-J213</f>
        <v>1.2549116136005428E-3</v>
      </c>
      <c r="M213" s="14">
        <f>'230'!C213*Notes!$C$4*MultiCalib!$C$14</f>
        <v>4.9719033591206512E+16</v>
      </c>
      <c r="N213" s="14">
        <f>'301'!C213*Notes!$C$4*MultiCalib!$D$15+'303'!C213*Notes!$C$4*MultiCalib!$D$16</f>
        <v>-3158099312077568</v>
      </c>
      <c r="O213" s="14">
        <f>'303'!C213*Notes!$C$4*MultiCalib!$E$16</f>
        <v>1.6507406774944163E+17</v>
      </c>
      <c r="P213" s="14">
        <f>'307'!C213*Notes!$C$4*MultiCalib!$F$17+'309'!C213*Notes!$C$4*MultiCalib!$F$18</f>
        <v>4.1023315676172136E+16</v>
      </c>
      <c r="Q213" s="14">
        <f>'309'!C213*Notes!$C$4*MultiCalib!$G$18</f>
        <v>6.9096060932173824E+16</v>
      </c>
      <c r="R213" s="14">
        <f t="shared" si="35"/>
        <v>3.2175437863691648E+17</v>
      </c>
      <c r="S213" s="37">
        <f>R213/BBMData!D213</f>
        <v>4.3304761593124692E-2</v>
      </c>
      <c r="T213" s="14">
        <f t="shared" si="36"/>
        <v>0.95669523840687531</v>
      </c>
      <c r="U213" s="37">
        <f>BBMData!Q213-S213</f>
        <v>1.2733100169092508E-2</v>
      </c>
      <c r="W213" s="15">
        <f>'230'!C213*Notes!$C$4*MultiCalib!$C$35</f>
        <v>3.5929453919214592E+16</v>
      </c>
      <c r="X213" s="14">
        <f>'301'!C213*Notes!$C$4*MultiCalib!$D$36+'303'!C213*Notes!$C$4*MultiCalib!$D$37</f>
        <v>-3.1594134338733872E+16</v>
      </c>
      <c r="Y213" s="14">
        <f>'303'!C213*Notes!$C$4*MultiCalib!$E$37</f>
        <v>2.5308580109032627E+17</v>
      </c>
      <c r="Z213" s="15">
        <f>'307'!C213*Notes!$C$4*MultiCalib!$F$38+'309'!C213*Notes!$C$4*MultiCalib!$F$39</f>
        <v>6.8583031156405016E+16</v>
      </c>
      <c r="AA213" s="14">
        <f>'309'!C213*Notes!$C$4*MultiCalib!$G$39</f>
        <v>5.8378650262612896E+16</v>
      </c>
      <c r="AB213" s="14">
        <f t="shared" si="37"/>
        <v>3.843828020898249E+17</v>
      </c>
      <c r="AC213" s="15">
        <f>AB213/BBMData!D213</f>
        <v>5.1733889917876835E-2</v>
      </c>
      <c r="AD213" s="14">
        <f t="shared" si="32"/>
        <v>0.94826611008212314</v>
      </c>
      <c r="AE213" s="15">
        <f>BBMData!O213-AB213</f>
        <v>3.1978510803448896E+16</v>
      </c>
      <c r="AF213" s="37">
        <f>BBMData!Q213-BLMLossSum!AC213</f>
        <v>-1.8072914427716413E-4</v>
      </c>
      <c r="AG213" s="14">
        <f t="shared" si="33"/>
        <v>1.0226251532062978E+33</v>
      </c>
      <c r="AH213" s="14">
        <f>AG213/BBMData!R213^2</f>
        <v>0.11982211745229285</v>
      </c>
      <c r="AI213" s="15">
        <f>AE213/BBMData!O213</f>
        <v>7.6804712189112473E-2</v>
      </c>
      <c r="AK213" s="40">
        <f t="shared" si="38"/>
        <v>2.2393995312052582E-2</v>
      </c>
      <c r="AL213" s="40">
        <f t="shared" si="39"/>
        <v>0.22722316249542612</v>
      </c>
      <c r="AM213" s="40">
        <f t="shared" si="40"/>
        <v>7.6804712189112473E-2</v>
      </c>
    </row>
    <row r="214" spans="1:39" x14ac:dyDescent="0.25">
      <c r="A214" s="14" t="s">
        <v>223</v>
      </c>
      <c r="B214" s="14">
        <v>1222470000</v>
      </c>
      <c r="C214" s="15">
        <f>BBMData!O214</f>
        <v>1.4946959750343968E+17</v>
      </c>
      <c r="D214" s="14">
        <f>'230'!C214*Notes!$C$4*MultiCalib!$C$27</f>
        <v>4393320550725725</v>
      </c>
      <c r="E214" s="14">
        <f>'301'!C214*Notes!$C$4*MultiCalib!$D$28</f>
        <v>1.0149733202430462E+16</v>
      </c>
      <c r="F214" s="14">
        <f>'303'!C214*Notes!$C$4*MultiCalib!$E$29</f>
        <v>4.7953607972326576E+16</v>
      </c>
      <c r="G214" s="14">
        <f>'307'!C214*Notes!$C$4*MultiCalib!$F$30</f>
        <v>9178366304040970</v>
      </c>
      <c r="H214" s="14">
        <f>'309'!C214*Notes!$C$4*MultiCalib!$G$31</f>
        <v>3.2336983839285752E+16</v>
      </c>
      <c r="I214" s="14">
        <f t="shared" si="34"/>
        <v>1.0401201186880949E+17</v>
      </c>
      <c r="J214" s="40">
        <f>I214/BBMData!D214</f>
        <v>5.7465199927519056E-2</v>
      </c>
      <c r="K214" s="14">
        <f t="shared" si="31"/>
        <v>0.94253480007248092</v>
      </c>
      <c r="L214" s="40">
        <f>BBMData!Q214-J214</f>
        <v>2.5114688195928284E-2</v>
      </c>
      <c r="M214" s="14">
        <f>'230'!C214*Notes!$C$4*MultiCalib!$C$14</f>
        <v>4393320550725725</v>
      </c>
      <c r="N214" s="14">
        <f>'301'!C214*Notes!$C$4*MultiCalib!$D$15+'303'!C214*Notes!$C$4*MultiCalib!$D$16</f>
        <v>-2.2414951798991328E+16</v>
      </c>
      <c r="O214" s="14">
        <f>'303'!C214*Notes!$C$4*MultiCalib!$E$16</f>
        <v>5.0051911427818912E+16</v>
      </c>
      <c r="P214" s="14">
        <f>'307'!C214*Notes!$C$4*MultiCalib!$F$17+'309'!C214*Notes!$C$4*MultiCalib!$F$18</f>
        <v>-1438069105913098</v>
      </c>
      <c r="Q214" s="14">
        <f>'309'!C214*Notes!$C$4*MultiCalib!$G$18</f>
        <v>3.312702131668628E+16</v>
      </c>
      <c r="R214" s="14">
        <f t="shared" si="35"/>
        <v>6.3719232390326488E+16</v>
      </c>
      <c r="S214" s="37">
        <f>R214/BBMData!D214</f>
        <v>3.5203995795760494E-2</v>
      </c>
      <c r="T214" s="14">
        <f t="shared" si="36"/>
        <v>0.9647960042042395</v>
      </c>
      <c r="U214" s="37">
        <f>BBMData!Q214-S214</f>
        <v>4.7375892327686846E-2</v>
      </c>
      <c r="W214" s="15">
        <f>'230'!C214*Notes!$C$4*MultiCalib!$C$35</f>
        <v>3174832591829707</v>
      </c>
      <c r="X214" s="14">
        <f>'301'!C214*Notes!$C$4*MultiCalib!$D$36+'303'!C214*Notes!$C$4*MultiCalib!$D$37</f>
        <v>-2.6194730472006468E+16</v>
      </c>
      <c r="Y214" s="14">
        <f>'303'!C214*Notes!$C$4*MultiCalib!$E$37</f>
        <v>7.673784424479632E+16</v>
      </c>
      <c r="Z214" s="15">
        <f>'307'!C214*Notes!$C$4*MultiCalib!$F$38+'309'!C214*Notes!$C$4*MultiCalib!$F$39</f>
        <v>3791381035847262</v>
      </c>
      <c r="AA214" s="14">
        <f>'309'!C214*Notes!$C$4*MultiCalib!$G$39</f>
        <v>2.7988727079352888E+16</v>
      </c>
      <c r="AB214" s="14">
        <f t="shared" si="37"/>
        <v>8.5498054479819712E+16</v>
      </c>
      <c r="AC214" s="15">
        <f>AB214/BBMData!D214</f>
        <v>4.7236494187745698E-2</v>
      </c>
      <c r="AD214" s="14">
        <f t="shared" si="32"/>
        <v>0.95276350581225433</v>
      </c>
      <c r="AE214" s="15">
        <f>BBMData!O214-AB214</f>
        <v>6.3971543023619968E+16</v>
      </c>
      <c r="AF214" s="37">
        <f>BBMData!Q214-BLMLossSum!AC214</f>
        <v>2.3966721526731433E-2</v>
      </c>
      <c r="AG214" s="14">
        <f t="shared" si="33"/>
        <v>4.0923583168228604E+33</v>
      </c>
      <c r="AH214" s="14">
        <f>AG214/BBMData!R214^2</f>
        <v>6.7847508669148384</v>
      </c>
      <c r="AI214" s="15">
        <f>AE214/BBMData!O214</f>
        <v>0.42799033443672596</v>
      </c>
      <c r="AK214" s="40">
        <f t="shared" si="38"/>
        <v>0.30412596537288528</v>
      </c>
      <c r="AL214" s="40">
        <f t="shared" si="39"/>
        <v>0.57369770538881559</v>
      </c>
      <c r="AM214" s="40">
        <f t="shared" si="40"/>
        <v>0.42799033443672596</v>
      </c>
    </row>
    <row r="215" spans="1:39" x14ac:dyDescent="0.25">
      <c r="A215" s="14" t="s">
        <v>224</v>
      </c>
      <c r="B215" s="14">
        <v>1223074800</v>
      </c>
      <c r="C215" s="15">
        <f>BBMData!O215</f>
        <v>1.4969770655204077E+17</v>
      </c>
      <c r="D215" s="14">
        <f>'230'!C215*Notes!$C$4*MultiCalib!$C$27</f>
        <v>4515470334341825</v>
      </c>
      <c r="E215" s="14">
        <f>'301'!C215*Notes!$C$4*MultiCalib!$D$28</f>
        <v>1.168514911599748E+16</v>
      </c>
      <c r="F215" s="14">
        <f>'303'!C215*Notes!$C$4*MultiCalib!$E$29</f>
        <v>4.5787656829384376E+16</v>
      </c>
      <c r="G215" s="14">
        <f>'307'!C215*Notes!$C$4*MultiCalib!$F$30</f>
        <v>8938955743627582</v>
      </c>
      <c r="H215" s="14">
        <f>'309'!C215*Notes!$C$4*MultiCalib!$G$31</f>
        <v>3.2360831172500568E+16</v>
      </c>
      <c r="I215" s="14">
        <f t="shared" si="34"/>
        <v>1.0328806319585184E+17</v>
      </c>
      <c r="J215" s="40">
        <f>I215/BBMData!D215</f>
        <v>5.4362138524132547E-2</v>
      </c>
      <c r="K215" s="14">
        <f t="shared" si="31"/>
        <v>0.94563786147586748</v>
      </c>
      <c r="L215" s="40">
        <f>BBMData!Q215-J215</f>
        <v>2.4426128082204693E-2</v>
      </c>
      <c r="M215" s="14">
        <f>'230'!C215*Notes!$C$4*MultiCalib!$C$14</f>
        <v>4515470334341825</v>
      </c>
      <c r="N215" s="14">
        <f>'301'!C215*Notes!$C$4*MultiCalib!$D$15+'303'!C215*Notes!$C$4*MultiCalib!$D$16</f>
        <v>-1.8457460644806736E+16</v>
      </c>
      <c r="O215" s="14">
        <f>'303'!C215*Notes!$C$4*MultiCalib!$E$16</f>
        <v>4.7791184876730448E+16</v>
      </c>
      <c r="P215" s="14">
        <f>'307'!C215*Notes!$C$4*MultiCalib!$F$17+'309'!C215*Notes!$C$4*MultiCalib!$F$18</f>
        <v>-1786631950826290</v>
      </c>
      <c r="Q215" s="14">
        <f>'309'!C215*Notes!$C$4*MultiCalib!$G$18</f>
        <v>3.3151451273409504E+16</v>
      </c>
      <c r="R215" s="14">
        <f t="shared" si="35"/>
        <v>6.5214013888848752E+16</v>
      </c>
      <c r="S215" s="37">
        <f>R215/BBMData!D215</f>
        <v>3.4323165204657238E-2</v>
      </c>
      <c r="T215" s="14">
        <f t="shared" si="36"/>
        <v>0.96567683479534272</v>
      </c>
      <c r="U215" s="37">
        <f>BBMData!Q215-S215</f>
        <v>4.4465101401680002E-2</v>
      </c>
      <c r="W215" s="15">
        <f>'230'!C215*Notes!$C$4*MultiCalib!$C$35</f>
        <v>3263104118942673.5</v>
      </c>
      <c r="X215" s="14">
        <f>'301'!C215*Notes!$C$4*MultiCalib!$D$36+'303'!C215*Notes!$C$4*MultiCalib!$D$37</f>
        <v>-2.2731125974110432E+16</v>
      </c>
      <c r="Y215" s="14">
        <f>'303'!C215*Notes!$C$4*MultiCalib!$E$37</f>
        <v>7.3271777175455984E+16</v>
      </c>
      <c r="Z215" s="15">
        <f>'307'!C215*Notes!$C$4*MultiCalib!$F$38+'309'!C215*Notes!$C$4*MultiCalib!$F$39</f>
        <v>3315227718416914</v>
      </c>
      <c r="AA215" s="14">
        <f>'309'!C215*Notes!$C$4*MultiCalib!$G$39</f>
        <v>2.80093677335412E+16</v>
      </c>
      <c r="AB215" s="14">
        <f t="shared" si="37"/>
        <v>8.5128350772246336E+16</v>
      </c>
      <c r="AC215" s="15">
        <f>AB215/BBMData!D215</f>
        <v>4.4804395143287545E-2</v>
      </c>
      <c r="AD215" s="14">
        <f t="shared" si="32"/>
        <v>0.95519560485671251</v>
      </c>
      <c r="AE215" s="15">
        <f>BBMData!O215-AB215</f>
        <v>6.4569355779794432E+16</v>
      </c>
      <c r="AF215" s="37">
        <f>BBMData!Q215-BLMLossSum!AC215</f>
        <v>2.3616621523554752E-2</v>
      </c>
      <c r="AG215" s="14">
        <f t="shared" si="33"/>
        <v>4.1692017058176729E+33</v>
      </c>
      <c r="AH215" s="14">
        <f>AG215/BBMData!R215^2</f>
        <v>6.2483352158752625</v>
      </c>
      <c r="AI215" s="15">
        <f>AE215/BBMData!O215</f>
        <v>0.43133163003634661</v>
      </c>
      <c r="AK215" s="40">
        <f t="shared" si="38"/>
        <v>0.31002240732429071</v>
      </c>
      <c r="AL215" s="40">
        <f t="shared" si="39"/>
        <v>0.56436197059453408</v>
      </c>
      <c r="AM215" s="40">
        <f t="shared" si="40"/>
        <v>0.43133163003634661</v>
      </c>
    </row>
    <row r="216" spans="1:39" x14ac:dyDescent="0.25">
      <c r="A216" s="14" t="s">
        <v>225</v>
      </c>
      <c r="B216" s="14">
        <v>1223679600</v>
      </c>
      <c r="C216" s="15">
        <f>BBMData!O216</f>
        <v>1.3950440967216915E+17</v>
      </c>
      <c r="D216" s="14">
        <f>'230'!C216*Notes!$C$4*MultiCalib!$C$27</f>
        <v>4385177231817985</v>
      </c>
      <c r="E216" s="14">
        <f>'301'!C216*Notes!$C$4*MultiCalib!$D$28</f>
        <v>9069153241715432</v>
      </c>
      <c r="F216" s="14">
        <f>'303'!C216*Notes!$C$4*MultiCalib!$E$29</f>
        <v>3.774297622315712E+16</v>
      </c>
      <c r="G216" s="14">
        <f>'307'!C216*Notes!$C$4*MultiCalib!$F$30</f>
        <v>9446621510287296</v>
      </c>
      <c r="H216" s="14">
        <f>'309'!C216*Notes!$C$4*MultiCalib!$G$31</f>
        <v>5.6251884498206896E+16</v>
      </c>
      <c r="I216" s="14">
        <f t="shared" si="34"/>
        <v>1.1689581270518474E+17</v>
      </c>
      <c r="J216" s="40">
        <f>I216/BBMData!D216</f>
        <v>7.2606094847940825E-2</v>
      </c>
      <c r="K216" s="14">
        <f t="shared" si="31"/>
        <v>0.92739390515205922</v>
      </c>
      <c r="L216" s="40">
        <f>BBMData!Q216-J216</f>
        <v>1.4042606811791564E-2</v>
      </c>
      <c r="M216" s="14">
        <f>'230'!C216*Notes!$C$4*MultiCalib!$C$14</f>
        <v>4385177231817985</v>
      </c>
      <c r="N216" s="14">
        <f>'301'!C216*Notes!$C$4*MultiCalib!$D$15+'303'!C216*Notes!$C$4*MultiCalib!$D$16</f>
        <v>-1.6046113379882108E+16</v>
      </c>
      <c r="O216" s="14">
        <f>'303'!C216*Notes!$C$4*MultiCalib!$E$16</f>
        <v>3.9394493612116024E+16</v>
      </c>
      <c r="P216" s="14">
        <f>'307'!C216*Notes!$C$4*MultiCalib!$F$17+'309'!C216*Notes!$C$4*MultiCalib!$F$18</f>
        <v>-1.1704591164370684E+16</v>
      </c>
      <c r="Q216" s="14">
        <f>'309'!C216*Notes!$C$4*MultiCalib!$G$18</f>
        <v>5.7626196250622056E+16</v>
      </c>
      <c r="R216" s="14">
        <f t="shared" si="35"/>
        <v>7.3655162550303264E+16</v>
      </c>
      <c r="S216" s="37">
        <f>R216/BBMData!D216</f>
        <v>4.5748548167890229E-2</v>
      </c>
      <c r="T216" s="14">
        <f t="shared" si="36"/>
        <v>0.9542514518321098</v>
      </c>
      <c r="U216" s="37">
        <f>BBMData!Q216-S216</f>
        <v>4.0900153491842159E-2</v>
      </c>
      <c r="W216" s="15">
        <f>'230'!C216*Notes!$C$4*MultiCalib!$C$35</f>
        <v>3168947823355509</v>
      </c>
      <c r="X216" s="14">
        <f>'301'!C216*Notes!$C$4*MultiCalib!$D$36+'303'!C216*Notes!$C$4*MultiCalib!$D$37</f>
        <v>-1.9381261357717556E+16</v>
      </c>
      <c r="Y216" s="14">
        <f>'303'!C216*Notes!$C$4*MultiCalib!$E$37</f>
        <v>6.039826309668104E+16</v>
      </c>
      <c r="Z216" s="15">
        <f>'307'!C216*Notes!$C$4*MultiCalib!$F$38+'309'!C216*Notes!$C$4*MultiCalib!$F$39</f>
        <v>-6088832584209076</v>
      </c>
      <c r="AA216" s="14">
        <f>'309'!C216*Notes!$C$4*MultiCalib!$G$39</f>
        <v>4.8687863121199784E+16</v>
      </c>
      <c r="AB216" s="14">
        <f t="shared" si="37"/>
        <v>8.6784980099309696E+16</v>
      </c>
      <c r="AC216" s="15">
        <f>AB216/BBMData!D216</f>
        <v>5.3903714347397325E-2</v>
      </c>
      <c r="AD216" s="14">
        <f t="shared" si="32"/>
        <v>0.94609628565260273</v>
      </c>
      <c r="AE216" s="15">
        <f>BBMData!O216-AB216</f>
        <v>5.2719429572859456E+16</v>
      </c>
      <c r="AF216" s="37">
        <f>BBMData!Q216-BLMLossSum!AC216</f>
        <v>1.9113870471028457E-2</v>
      </c>
      <c r="AG216" s="14">
        <f t="shared" si="33"/>
        <v>2.7793382544876881E+33</v>
      </c>
      <c r="AH216" s="14">
        <f>AG216/BBMData!R216^2</f>
        <v>5.8475450889681229</v>
      </c>
      <c r="AI216" s="15">
        <f>AE216/BBMData!O216</f>
        <v>0.37790511208031641</v>
      </c>
      <c r="AK216" s="40">
        <f t="shared" si="38"/>
        <v>0.16206367253991388</v>
      </c>
      <c r="AL216" s="40">
        <f t="shared" si="39"/>
        <v>0.47202269287837917</v>
      </c>
      <c r="AM216" s="40">
        <f t="shared" si="40"/>
        <v>0.37790511208031641</v>
      </c>
    </row>
    <row r="217" spans="1:39" x14ac:dyDescent="0.25">
      <c r="A217" s="14" t="s">
        <v>226</v>
      </c>
      <c r="B217" s="14">
        <v>1224284400</v>
      </c>
      <c r="C217" s="15">
        <f>BBMData!O217</f>
        <v>1.3977860655204077E+17</v>
      </c>
      <c r="D217" s="14">
        <f>'230'!C217*Notes!$C$4*MultiCalib!$C$27</f>
        <v>4983711171536875</v>
      </c>
      <c r="E217" s="14">
        <f>'301'!C217*Notes!$C$4*MultiCalib!$D$28</f>
        <v>8545402750552534</v>
      </c>
      <c r="F217" s="14">
        <f>'303'!C217*Notes!$C$4*MultiCalib!$E$29</f>
        <v>3.788645574533024E+16</v>
      </c>
      <c r="G217" s="14">
        <f>'307'!C217*Notes!$C$4*MultiCalib!$F$30</f>
        <v>8555321954049503</v>
      </c>
      <c r="H217" s="14">
        <f>'309'!C217*Notes!$C$4*MultiCalib!$G$31</f>
        <v>4.6549994435314E+16</v>
      </c>
      <c r="I217" s="14">
        <f t="shared" si="34"/>
        <v>1.0652088605678315E+17</v>
      </c>
      <c r="J217" s="40">
        <f>I217/BBMData!D217</f>
        <v>6.699426796024098E-2</v>
      </c>
      <c r="K217" s="14">
        <f t="shared" si="31"/>
        <v>0.93300573203975901</v>
      </c>
      <c r="L217" s="40">
        <f>BBMData!Q217-J217</f>
        <v>2.091680534292932E-2</v>
      </c>
      <c r="M217" s="14">
        <f>'230'!C217*Notes!$C$4*MultiCalib!$C$14</f>
        <v>4983711171536875</v>
      </c>
      <c r="N217" s="14">
        <f>'301'!C217*Notes!$C$4*MultiCalib!$D$15+'303'!C217*Notes!$C$4*MultiCalib!$D$16</f>
        <v>-1.693165164272509E+16</v>
      </c>
      <c r="O217" s="14">
        <f>'303'!C217*Notes!$C$4*MultiCalib!$E$16</f>
        <v>3.954425136005564E+16</v>
      </c>
      <c r="P217" s="14">
        <f>'307'!C217*Notes!$C$4*MultiCalib!$F$17+'309'!C217*Notes!$C$4*MultiCalib!$F$18</f>
        <v>-8644153252170214</v>
      </c>
      <c r="Q217" s="14">
        <f>'309'!C217*Notes!$C$4*MultiCalib!$G$18</f>
        <v>4.7687275523725384E+16</v>
      </c>
      <c r="R217" s="14">
        <f t="shared" si="35"/>
        <v>6.6639433160422592E+16</v>
      </c>
      <c r="S217" s="37">
        <f>R217/BBMData!D217</f>
        <v>4.1911593182655721E-2</v>
      </c>
      <c r="T217" s="14">
        <f t="shared" si="36"/>
        <v>0.95808840681734431</v>
      </c>
      <c r="U217" s="37">
        <f>BBMData!Q217-S217</f>
        <v>4.599948012051458E-2</v>
      </c>
      <c r="W217" s="15">
        <f>'230'!C217*Notes!$C$4*MultiCalib!$C$35</f>
        <v>3601478306209046.5</v>
      </c>
      <c r="X217" s="14">
        <f>'301'!C217*Notes!$C$4*MultiCalib!$D$36+'303'!C217*Notes!$C$4*MultiCalib!$D$37</f>
        <v>-2.0093404833364012E+16</v>
      </c>
      <c r="Y217" s="14">
        <f>'303'!C217*Notes!$C$4*MultiCalib!$E$37</f>
        <v>6.0627866450639152E+16</v>
      </c>
      <c r="Z217" s="15">
        <f>'307'!C217*Notes!$C$4*MultiCalib!$F$38+'309'!C217*Notes!$C$4*MultiCalib!$F$39</f>
        <v>-3602913766695692</v>
      </c>
      <c r="AA217" s="14">
        <f>'309'!C217*Notes!$C$4*MultiCalib!$G$39</f>
        <v>4.0290556975587632E+16</v>
      </c>
      <c r="AB217" s="14">
        <f t="shared" si="37"/>
        <v>8.0823583132376128E+16</v>
      </c>
      <c r="AC217" s="15">
        <f>AB217/BBMData!D217</f>
        <v>5.0832442221620207E-2</v>
      </c>
      <c r="AD217" s="14">
        <f t="shared" si="32"/>
        <v>0.9491675577783798</v>
      </c>
      <c r="AE217" s="15">
        <f>BBMData!O217-AB217</f>
        <v>5.895502341966464E+16</v>
      </c>
      <c r="AF217" s="37">
        <f>BBMData!Q217-BLMLossSum!AC217</f>
        <v>2.4247447059435503E-2</v>
      </c>
      <c r="AG217" s="14">
        <f t="shared" si="33"/>
        <v>3.4756947864132061E+33</v>
      </c>
      <c r="AH217" s="14">
        <f>AG217/BBMData!R217^2</f>
        <v>7.5059274239125759</v>
      </c>
      <c r="AI217" s="15">
        <f>AE217/BBMData!O217</f>
        <v>0.4217742963242031</v>
      </c>
      <c r="AK217" s="40">
        <f t="shared" si="38"/>
        <v>0.2379314067841668</v>
      </c>
      <c r="AL217" s="40">
        <f t="shared" si="39"/>
        <v>0.52325012529287052</v>
      </c>
      <c r="AM217" s="40">
        <f t="shared" si="40"/>
        <v>0.4217742963242031</v>
      </c>
    </row>
    <row r="218" spans="1:39" x14ac:dyDescent="0.25">
      <c r="A218" s="14" t="s">
        <v>227</v>
      </c>
      <c r="B218" s="14">
        <v>1224889200</v>
      </c>
      <c r="C218" s="15">
        <f>BBMData!O218</f>
        <v>1.0977472215268264E+17</v>
      </c>
      <c r="D218" s="14">
        <f>'230'!C218*Notes!$C$4*MultiCalib!$C$27</f>
        <v>3253255903642126.5</v>
      </c>
      <c r="E218" s="14">
        <f>'301'!C218*Notes!$C$4*MultiCalib!$D$28</f>
        <v>5717150098272889</v>
      </c>
      <c r="F218" s="14">
        <f>'303'!C218*Notes!$C$4*MultiCalib!$E$29</f>
        <v>3.8043693577848736E+16</v>
      </c>
      <c r="G218" s="14">
        <f>'307'!C218*Notes!$C$4*MultiCalib!$F$30</f>
        <v>6083335806166690</v>
      </c>
      <c r="H218" s="14">
        <f>'309'!C218*Notes!$C$4*MultiCalib!$G$31</f>
        <v>4.4208981224726576E+16</v>
      </c>
      <c r="I218" s="14">
        <f t="shared" si="34"/>
        <v>9.7306416610657024E+16</v>
      </c>
      <c r="J218" s="40">
        <f>I218/BBMData!D218</f>
        <v>6.444133550374638E-2</v>
      </c>
      <c r="K218" s="14">
        <f t="shared" si="31"/>
        <v>0.93555866449625358</v>
      </c>
      <c r="L218" s="40">
        <f>BBMData!Q218-J218</f>
        <v>8.2571559880964263E-3</v>
      </c>
      <c r="M218" s="14">
        <f>'230'!C218*Notes!$C$4*MultiCalib!$C$14</f>
        <v>3253255903642126.5</v>
      </c>
      <c r="N218" s="14">
        <f>'301'!C218*Notes!$C$4*MultiCalib!$D$15+'303'!C218*Notes!$C$4*MultiCalib!$D$16</f>
        <v>-2.1231829548267144E+16</v>
      </c>
      <c r="O218" s="14">
        <f>'303'!C218*Notes!$C$4*MultiCalib!$E$16</f>
        <v>3.9708369439989464E+16</v>
      </c>
      <c r="P218" s="14">
        <f>'307'!C218*Notes!$C$4*MultiCalib!$F$17+'309'!C218*Notes!$C$4*MultiCalib!$F$18</f>
        <v>-1.1091515415382248E+16</v>
      </c>
      <c r="Q218" s="14">
        <f>'309'!C218*Notes!$C$4*MultiCalib!$G$18</f>
        <v>4.5289068105395952E+16</v>
      </c>
      <c r="R218" s="14">
        <f t="shared" si="35"/>
        <v>5.5927348485378152E+16</v>
      </c>
      <c r="S218" s="37">
        <f>R218/BBMData!D218</f>
        <v>3.7037979129389505E-2</v>
      </c>
      <c r="T218" s="14">
        <f t="shared" si="36"/>
        <v>0.96296202087061045</v>
      </c>
      <c r="U218" s="37">
        <f>BBMData!Q218-S218</f>
        <v>3.5660512362453302E-2</v>
      </c>
      <c r="W218" s="15">
        <f>'230'!C218*Notes!$C$4*MultiCalib!$C$35</f>
        <v>2350965005442016.5</v>
      </c>
      <c r="X218" s="14">
        <f>'301'!C218*Notes!$C$4*MultiCalib!$D$36+'303'!C218*Notes!$C$4*MultiCalib!$D$37</f>
        <v>-2.3452143745024284E+16</v>
      </c>
      <c r="Y218" s="14">
        <f>'303'!C218*Notes!$C$4*MultiCalib!$E$37</f>
        <v>6.0879486564565856E+16</v>
      </c>
      <c r="Z218" s="15">
        <f>'307'!C218*Notes!$C$4*MultiCalib!$F$38+'309'!C218*Notes!$C$4*MultiCalib!$F$39</f>
        <v>-7393983060915102</v>
      </c>
      <c r="AA218" s="14">
        <f>'309'!C218*Notes!$C$4*MultiCalib!$G$39</f>
        <v>3.8264332756101544E+16</v>
      </c>
      <c r="AB218" s="14">
        <f t="shared" si="37"/>
        <v>7.0648657520170024E+16</v>
      </c>
      <c r="AC218" s="15">
        <f>AB218/BBMData!D218</f>
        <v>4.6787190410708626E-2</v>
      </c>
      <c r="AD218" s="14">
        <f t="shared" si="32"/>
        <v>0.95321280958929133</v>
      </c>
      <c r="AE218" s="15">
        <f>BBMData!O218-AB218</f>
        <v>3.9126064632512616E+16</v>
      </c>
      <c r="AF218" s="37">
        <f>BBMData!Q218-BLMLossSum!AC218</f>
        <v>1.0963832580916155E-2</v>
      </c>
      <c r="AG218" s="14">
        <f t="shared" si="33"/>
        <v>1.5308489336275546E+33</v>
      </c>
      <c r="AH218" s="14">
        <f>AG218/BBMData!R218^2</f>
        <v>3.6104075839928758</v>
      </c>
      <c r="AI218" s="15">
        <f>AE218/BBMData!O218</f>
        <v>0.35642144079484211</v>
      </c>
      <c r="AK218" s="40">
        <f t="shared" si="38"/>
        <v>0.11358084354505396</v>
      </c>
      <c r="AL218" s="40">
        <f t="shared" si="39"/>
        <v>0.49052616678373057</v>
      </c>
      <c r="AM218" s="40">
        <f t="shared" si="40"/>
        <v>0.35642144079484211</v>
      </c>
    </row>
    <row r="219" spans="1:39" x14ac:dyDescent="0.25">
      <c r="A219" s="14" t="s">
        <v>228</v>
      </c>
      <c r="B219" s="14">
        <v>1225494000</v>
      </c>
      <c r="C219" s="15">
        <f>BBMData!O219</f>
        <v>1.2931258486703416E+17</v>
      </c>
      <c r="D219" s="14">
        <f>'230'!C219*Notes!$C$4*MultiCalib!$C$27</f>
        <v>3648206870667516</v>
      </c>
      <c r="E219" s="14">
        <f>'301'!C219*Notes!$C$4*MultiCalib!$D$28</f>
        <v>8515080353695735</v>
      </c>
      <c r="F219" s="14">
        <f>'303'!C219*Notes!$C$4*MultiCalib!$E$29</f>
        <v>4.6451986671774992E+16</v>
      </c>
      <c r="G219" s="14">
        <f>'307'!C219*Notes!$C$4*MultiCalib!$F$30</f>
        <v>8157265841554953</v>
      </c>
      <c r="H219" s="14">
        <f>'309'!C219*Notes!$C$4*MultiCalib!$G$31</f>
        <v>4.5270187552785736E+16</v>
      </c>
      <c r="I219" s="14">
        <f t="shared" si="34"/>
        <v>1.1204272729047893E+17</v>
      </c>
      <c r="J219" s="40">
        <f>I219/BBMData!D219</f>
        <v>6.5907486641458193E-2</v>
      </c>
      <c r="K219" s="14">
        <f t="shared" si="31"/>
        <v>0.93409251335854182</v>
      </c>
      <c r="L219" s="40">
        <f>BBMData!Q219-J219</f>
        <v>1.0158739750914844E-2</v>
      </c>
      <c r="M219" s="14">
        <f>'230'!C219*Notes!$C$4*MultiCalib!$C$14</f>
        <v>3648206870667516</v>
      </c>
      <c r="N219" s="14">
        <f>'301'!C219*Notes!$C$4*MultiCalib!$D$15+'303'!C219*Notes!$C$4*MultiCalib!$D$16</f>
        <v>-2.3658087684064032E+16</v>
      </c>
      <c r="O219" s="14">
        <f>'303'!C219*Notes!$C$4*MultiCalib!$E$16</f>
        <v>4.8484583764450864E+16</v>
      </c>
      <c r="P219" s="14">
        <f>'307'!C219*Notes!$C$4*MultiCalib!$F$17+'309'!C219*Notes!$C$4*MultiCalib!$F$18</f>
        <v>-8636364673817918</v>
      </c>
      <c r="Q219" s="14">
        <f>'309'!C219*Notes!$C$4*MultiCalib!$G$18</f>
        <v>4.6376201179579248E+16</v>
      </c>
      <c r="R219" s="14">
        <f t="shared" si="35"/>
        <v>6.621453945681568E+16</v>
      </c>
      <c r="S219" s="37">
        <f>R219/BBMData!D219</f>
        <v>3.894972909224452E-2</v>
      </c>
      <c r="T219" s="14">
        <f t="shared" si="36"/>
        <v>0.96105027090775552</v>
      </c>
      <c r="U219" s="37">
        <f>BBMData!Q219-S219</f>
        <v>3.7116497300128518E-2</v>
      </c>
      <c r="W219" s="15">
        <f>'230'!C219*Notes!$C$4*MultiCalib!$C$35</f>
        <v>2636376276440609</v>
      </c>
      <c r="X219" s="14">
        <f>'301'!C219*Notes!$C$4*MultiCalib!$D$36+'303'!C219*Notes!$C$4*MultiCalib!$D$37</f>
        <v>-2.6880570354157756E+16</v>
      </c>
      <c r="Y219" s="14">
        <f>'303'!C219*Notes!$C$4*MultiCalib!$E$37</f>
        <v>7.4334872156796304E+16</v>
      </c>
      <c r="Z219" s="15">
        <f>'307'!C219*Notes!$C$4*MultiCalib!$F$38+'309'!C219*Notes!$C$4*MultiCalib!$F$39</f>
        <v>-3820674686241144</v>
      </c>
      <c r="AA219" s="14">
        <f>'309'!C219*Notes!$C$4*MultiCalib!$G$39</f>
        <v>3.9182841867481488E+16</v>
      </c>
      <c r="AB219" s="14">
        <f t="shared" si="37"/>
        <v>8.5452845260319488E+16</v>
      </c>
      <c r="AC219" s="15">
        <f>AB219/BBMData!D219</f>
        <v>5.0266379564893819E-2</v>
      </c>
      <c r="AD219" s="14">
        <f t="shared" si="32"/>
        <v>0.94973362043510623</v>
      </c>
      <c r="AE219" s="15">
        <f>BBMData!O219-AB219</f>
        <v>4.3859739606714672E+16</v>
      </c>
      <c r="AF219" s="37">
        <f>BBMData!Q219-BLMLossSum!AC219</f>
        <v>1.1427377152733814E-2</v>
      </c>
      <c r="AG219" s="14">
        <f t="shared" si="33"/>
        <v>1.9236767583688158E+33</v>
      </c>
      <c r="AH219" s="14">
        <f>AG219/BBMData!R219^2</f>
        <v>3.5923671535711108</v>
      </c>
      <c r="AI219" s="15">
        <f>AE219/BBMData!O219</f>
        <v>0.33917611075374843</v>
      </c>
      <c r="AK219" s="40">
        <f t="shared" si="38"/>
        <v>0.13355125175413504</v>
      </c>
      <c r="AL219" s="40">
        <f t="shared" si="39"/>
        <v>0.48794976509903604</v>
      </c>
      <c r="AM219" s="40">
        <f t="shared" si="40"/>
        <v>0.33917611075374843</v>
      </c>
    </row>
    <row r="220" spans="1:39" x14ac:dyDescent="0.25">
      <c r="A220" s="14" t="s">
        <v>229</v>
      </c>
      <c r="B220" s="14">
        <v>1226102400</v>
      </c>
      <c r="C220" s="15">
        <f>BBMData!O220</f>
        <v>4.751843924439625E+17</v>
      </c>
      <c r="D220" s="14">
        <f>'230'!C220*Notes!$C$4*MultiCalib!$C$27</f>
        <v>5.967831261537252E+16</v>
      </c>
      <c r="E220" s="14">
        <f>'301'!C220*Notes!$C$4*MultiCalib!$D$28</f>
        <v>8.6316837525177904E+16</v>
      </c>
      <c r="F220" s="14">
        <f>'303'!C220*Notes!$C$4*MultiCalib!$E$29</f>
        <v>1.6196872580439037E+17</v>
      </c>
      <c r="G220" s="14">
        <f>'307'!C220*Notes!$C$4*MultiCalib!$F$30</f>
        <v>5.9157484138773176E+16</v>
      </c>
      <c r="H220" s="14">
        <f>'309'!C220*Notes!$C$4*MultiCalib!$G$31</f>
        <v>1.1039725456243867E+17</v>
      </c>
      <c r="I220" s="14">
        <f t="shared" si="34"/>
        <v>4.7751861464615264E+17</v>
      </c>
      <c r="J220" s="40">
        <f>I220/BBMData!D220</f>
        <v>5.6779859054239316E-2</v>
      </c>
      <c r="K220" s="14">
        <f t="shared" si="31"/>
        <v>0.94322014094576068</v>
      </c>
      <c r="L220" s="40">
        <f>BBMData!Q220-J220</f>
        <v>-2.7755317505234051E-4</v>
      </c>
      <c r="M220" s="14">
        <f>'230'!C220*Notes!$C$4*MultiCalib!$C$14</f>
        <v>5.967831261537252E+16</v>
      </c>
      <c r="N220" s="14">
        <f>'301'!C220*Notes!$C$4*MultiCalib!$D$15+'303'!C220*Notes!$C$4*MultiCalib!$D$16</f>
        <v>1150175092190192</v>
      </c>
      <c r="O220" s="14">
        <f>'303'!C220*Notes!$C$4*MultiCalib!$E$16</f>
        <v>1.690559826638361E+17</v>
      </c>
      <c r="P220" s="14">
        <f>'307'!C220*Notes!$C$4*MultiCalib!$F$17+'309'!C220*Notes!$C$4*MultiCalib!$F$18</f>
        <v>3.436478005920496E+16</v>
      </c>
      <c r="Q220" s="14">
        <f>'309'!C220*Notes!$C$4*MultiCalib!$G$18</f>
        <v>1.1309441299069299E+17</v>
      </c>
      <c r="R220" s="14">
        <f t="shared" si="35"/>
        <v>3.7734366342129677E+17</v>
      </c>
      <c r="S220" s="37">
        <f>R220/BBMData!D220</f>
        <v>4.4868449871735647E-2</v>
      </c>
      <c r="T220" s="14">
        <f t="shared" si="36"/>
        <v>0.95513155012826434</v>
      </c>
      <c r="U220" s="37">
        <f>BBMData!Q220-S220</f>
        <v>1.1633856007451329E-2</v>
      </c>
      <c r="W220" s="15">
        <f>'230'!C220*Notes!$C$4*MultiCalib!$C$35</f>
        <v>4.3126525763158488E+16</v>
      </c>
      <c r="X220" s="14">
        <f>'301'!C220*Notes!$C$4*MultiCalib!$D$36+'303'!C220*Notes!$C$4*MultiCalib!$D$37</f>
        <v>-2.8961231129731408E+16</v>
      </c>
      <c r="Y220" s="14">
        <f>'303'!C220*Notes!$C$4*MultiCalib!$E$37</f>
        <v>2.5919073410447293E+17</v>
      </c>
      <c r="Z220" s="15">
        <f>'307'!C220*Notes!$C$4*MultiCalib!$F$38+'309'!C220*Notes!$C$4*MultiCalib!$F$39</f>
        <v>6.7073909111938704E+16</v>
      </c>
      <c r="AA220" s="14">
        <f>'309'!C220*Notes!$C$4*MultiCalib!$G$39</f>
        <v>9.5552468455765216E+16</v>
      </c>
      <c r="AB220" s="14">
        <f t="shared" si="37"/>
        <v>4.3598240630560397E+17</v>
      </c>
      <c r="AC220" s="15">
        <f>AB220/BBMData!D220</f>
        <v>5.1840951998288226E-2</v>
      </c>
      <c r="AD220" s="14">
        <f t="shared" si="32"/>
        <v>0.9481590480017118</v>
      </c>
      <c r="AE220" s="15">
        <f>BBMData!O220-AB220</f>
        <v>3.9201986138358528E+16</v>
      </c>
      <c r="AF220" s="37">
        <f>BBMData!Q220-BLMLossSum!AC220</f>
        <v>2.563704534326236E-4</v>
      </c>
      <c r="AG220" s="14">
        <f t="shared" si="33"/>
        <v>1.5367957171920542E+33</v>
      </c>
      <c r="AH220" s="14">
        <f>AG220/BBMData!R220^2</f>
        <v>0.13602132382577473</v>
      </c>
      <c r="AI220" s="15">
        <f>AE220/BBMData!O220</f>
        <v>8.2498471670618967E-2</v>
      </c>
      <c r="AK220" s="40">
        <f t="shared" si="38"/>
        <v>-4.9122450974974181E-3</v>
      </c>
      <c r="AL220" s="40">
        <f t="shared" si="39"/>
        <v>0.20590055266641336</v>
      </c>
      <c r="AM220" s="40">
        <f t="shared" si="40"/>
        <v>8.2498471670618967E-2</v>
      </c>
    </row>
    <row r="221" spans="1:39" x14ac:dyDescent="0.25">
      <c r="A221" s="14" t="s">
        <v>230</v>
      </c>
      <c r="B221" s="14">
        <v>1226707200</v>
      </c>
      <c r="C221" s="15">
        <f>BBMData!O221</f>
        <v>5.1422365921379341E+17</v>
      </c>
      <c r="D221" s="14">
        <f>'230'!C221*Notes!$C$4*MultiCalib!$C$27</f>
        <v>7.4043127168625872E+16</v>
      </c>
      <c r="E221" s="14">
        <f>'301'!C221*Notes!$C$4*MultiCalib!$D$28</f>
        <v>1.0905312200471251E+17</v>
      </c>
      <c r="F221" s="14">
        <f>'303'!C221*Notes!$C$4*MultiCalib!$E$29</f>
        <v>1.8254526166234131E+17</v>
      </c>
      <c r="G221" s="14">
        <f>'307'!C221*Notes!$C$4*MultiCalib!$F$30</f>
        <v>6.596770501992992E+16</v>
      </c>
      <c r="H221" s="14">
        <f>'309'!C221*Notes!$C$4*MultiCalib!$G$31</f>
        <v>8.424467913686096E+16</v>
      </c>
      <c r="I221" s="14">
        <f t="shared" si="34"/>
        <v>5.1585389499247053E+17</v>
      </c>
      <c r="J221" s="40">
        <f>I221/BBMData!D221</f>
        <v>5.6071075542659846E-2</v>
      </c>
      <c r="K221" s="14">
        <f t="shared" si="31"/>
        <v>0.94392892445734011</v>
      </c>
      <c r="L221" s="40">
        <f>BBMData!Q221-J221</f>
        <v>-1.7719954116055675E-4</v>
      </c>
      <c r="M221" s="14">
        <f>'230'!C221*Notes!$C$4*MultiCalib!$C$14</f>
        <v>7.4043127168625872E+16</v>
      </c>
      <c r="N221" s="14">
        <f>'301'!C221*Notes!$C$4*MultiCalib!$D$15+'303'!C221*Notes!$C$4*MultiCalib!$D$16</f>
        <v>1.8682242303109344E+16</v>
      </c>
      <c r="O221" s="14">
        <f>'303'!C221*Notes!$C$4*MultiCalib!$E$16</f>
        <v>1.9053288489917654E+17</v>
      </c>
      <c r="P221" s="14">
        <f>'307'!C221*Notes!$C$4*MultiCalib!$F$17+'309'!C221*Notes!$C$4*MultiCalib!$F$18</f>
        <v>5.5619205595165488E+16</v>
      </c>
      <c r="Q221" s="14">
        <f>'309'!C221*Notes!$C$4*MultiCalib!$G$18</f>
        <v>8.6302893784228416E+16</v>
      </c>
      <c r="R221" s="14">
        <f t="shared" si="35"/>
        <v>4.2518035375030566E+17</v>
      </c>
      <c r="S221" s="37">
        <f>R221/BBMData!D221</f>
        <v>4.6215255842424537E-2</v>
      </c>
      <c r="T221" s="14">
        <f t="shared" si="36"/>
        <v>0.95378474415757541</v>
      </c>
      <c r="U221" s="37">
        <f>BBMData!Q221-S221</f>
        <v>9.6786201590747523E-3</v>
      </c>
      <c r="W221" s="15">
        <f>'230'!C221*Notes!$C$4*MultiCalib!$C$35</f>
        <v>5.3507257351643392E+16</v>
      </c>
      <c r="X221" s="14">
        <f>'301'!C221*Notes!$C$4*MultiCalib!$D$36+'303'!C221*Notes!$C$4*MultiCalib!$D$37</f>
        <v>-1.9178000342846096E+16</v>
      </c>
      <c r="Y221" s="14">
        <f>'303'!C221*Notes!$C$4*MultiCalib!$E$37</f>
        <v>2.9211837126320614E+17</v>
      </c>
      <c r="Z221" s="15">
        <f>'307'!C221*Notes!$C$4*MultiCalib!$F$38+'309'!C221*Notes!$C$4*MultiCalib!$F$39</f>
        <v>9.1698822420172208E+16</v>
      </c>
      <c r="AA221" s="14">
        <f>'309'!C221*Notes!$C$4*MultiCalib!$G$39</f>
        <v>7.2916551029248256E+16</v>
      </c>
      <c r="AB221" s="14">
        <f t="shared" si="37"/>
        <v>4.9106300172142394E+17</v>
      </c>
      <c r="AC221" s="15">
        <f>AB221/BBMData!D221</f>
        <v>5.3376413230589566E-2</v>
      </c>
      <c r="AD221" s="14">
        <f t="shared" si="32"/>
        <v>0.94662358676941039</v>
      </c>
      <c r="AE221" s="15">
        <f>BBMData!O221-AB221</f>
        <v>2.3160657492369472E+16</v>
      </c>
      <c r="AF221" s="37">
        <f>BBMData!Q221-BLMLossSum!AC221</f>
        <v>-8.3749678452913617E-4</v>
      </c>
      <c r="AG221" s="14">
        <f t="shared" si="33"/>
        <v>5.3641605547885016E+32</v>
      </c>
      <c r="AH221" s="14">
        <f>AG221/BBMData!R221^2</f>
        <v>3.8794748761269308E-2</v>
      </c>
      <c r="AI221" s="15">
        <f>AE221/BBMData!O221</f>
        <v>4.5040046441620858E-2</v>
      </c>
      <c r="AK221" s="40">
        <f t="shared" si="38"/>
        <v>-3.1702854379933028E-3</v>
      </c>
      <c r="AL221" s="40">
        <f t="shared" si="39"/>
        <v>0.17316065464515537</v>
      </c>
      <c r="AM221" s="40">
        <f t="shared" si="40"/>
        <v>4.5040046441620858E-2</v>
      </c>
    </row>
    <row r="222" spans="1:39" x14ac:dyDescent="0.25">
      <c r="A222" s="14" t="s">
        <v>231</v>
      </c>
      <c r="B222" s="14">
        <v>1227312000</v>
      </c>
      <c r="C222" s="15">
        <f>BBMData!O222</f>
        <v>6.1399397462651021E+17</v>
      </c>
      <c r="D222" s="14">
        <f>'230'!C222*Notes!$C$4*MultiCalib!$C$27</f>
        <v>8.508546760752128E+16</v>
      </c>
      <c r="E222" s="14">
        <f>'301'!C222*Notes!$C$4*MultiCalib!$D$28</f>
        <v>1.1321004695562646E+17</v>
      </c>
      <c r="F222" s="14">
        <f>'303'!C222*Notes!$C$4*MultiCalib!$E$29</f>
        <v>1.9097714043114538E+17</v>
      </c>
      <c r="G222" s="14">
        <f>'307'!C222*Notes!$C$4*MultiCalib!$F$30</f>
        <v>7.4736477353143152E+16</v>
      </c>
      <c r="H222" s="14">
        <f>'309'!C222*Notes!$C$4*MultiCalib!$G$31</f>
        <v>1.070149078014711E+17</v>
      </c>
      <c r="I222" s="14">
        <f t="shared" si="34"/>
        <v>5.7102404014890739E+17</v>
      </c>
      <c r="J222" s="40">
        <f>I222/BBMData!D222</f>
        <v>5.4906157706625713E-2</v>
      </c>
      <c r="K222" s="14">
        <f t="shared" si="31"/>
        <v>0.94509384229337434</v>
      </c>
      <c r="L222" s="40">
        <f>BBMData!Q222-J222</f>
        <v>4.1317244690002655E-3</v>
      </c>
      <c r="M222" s="14">
        <f>'230'!C222*Notes!$C$4*MultiCalib!$C$14</f>
        <v>8.508546760752128E+16</v>
      </c>
      <c r="N222" s="14">
        <f>'301'!C222*Notes!$C$4*MultiCalib!$D$15+'303'!C222*Notes!$C$4*MultiCalib!$D$16</f>
        <v>1.8244913982189632E+16</v>
      </c>
      <c r="O222" s="14">
        <f>'303'!C222*Notes!$C$4*MultiCalib!$E$16</f>
        <v>1.9933371693562803E+17</v>
      </c>
      <c r="P222" s="14">
        <f>'307'!C222*Notes!$C$4*MultiCalib!$F$17+'309'!C222*Notes!$C$4*MultiCalib!$F$18</f>
        <v>5.7861389238877896E+16</v>
      </c>
      <c r="Q222" s="14">
        <f>'309'!C222*Notes!$C$4*MultiCalib!$G$18</f>
        <v>1.0962943079544963E+17</v>
      </c>
      <c r="R222" s="14">
        <f t="shared" si="35"/>
        <v>4.7015491855966643E+17</v>
      </c>
      <c r="S222" s="37">
        <f>R222/BBMData!D222</f>
        <v>4.520720370766023E-2</v>
      </c>
      <c r="T222" s="14">
        <f t="shared" si="36"/>
        <v>0.95479279629233982</v>
      </c>
      <c r="U222" s="37">
        <f>BBMData!Q222-S222</f>
        <v>1.3830678467965749E-2</v>
      </c>
      <c r="W222" s="15">
        <f>'230'!C222*Notes!$C$4*MultiCalib!$C$35</f>
        <v>6.1487003402655584E+16</v>
      </c>
      <c r="X222" s="14">
        <f>'301'!C222*Notes!$C$4*MultiCalib!$D$36+'303'!C222*Notes!$C$4*MultiCalib!$D$37</f>
        <v>-2.1070684879235568E+16</v>
      </c>
      <c r="Y222" s="14">
        <f>'303'!C222*Notes!$C$4*MultiCalib!$E$37</f>
        <v>3.0561149987252563E+17</v>
      </c>
      <c r="Z222" s="15">
        <f>'307'!C222*Notes!$C$4*MultiCalib!$F$38+'309'!C222*Notes!$C$4*MultiCalib!$F$39</f>
        <v>9.8854516513296864E+16</v>
      </c>
      <c r="AA222" s="14">
        <f>'309'!C222*Notes!$C$4*MultiCalib!$G$39</f>
        <v>9.2624935670056112E+16</v>
      </c>
      <c r="AB222" s="14">
        <f t="shared" si="37"/>
        <v>5.3750727057929862E+17</v>
      </c>
      <c r="AC222" s="15">
        <f>AB222/BBMData!D222</f>
        <v>5.1683391401855634E-2</v>
      </c>
      <c r="AD222" s="14">
        <f t="shared" si="32"/>
        <v>0.94831660859814437</v>
      </c>
      <c r="AE222" s="15">
        <f>BBMData!O222-AB222</f>
        <v>7.6486704047211584E+16</v>
      </c>
      <c r="AF222" s="37">
        <f>BBMData!Q222-BLMLossSum!AC222</f>
        <v>4.3187392786087769E-3</v>
      </c>
      <c r="AG222" s="14">
        <f t="shared" si="33"/>
        <v>5.8502158960057329E+33</v>
      </c>
      <c r="AH222" s="14">
        <f>AG222/BBMData!R222^2</f>
        <v>0.3373467482857383</v>
      </c>
      <c r="AI222" s="15">
        <f>AE222/BBMData!O222</f>
        <v>0.12457240169781487</v>
      </c>
      <c r="AK222" s="40">
        <f t="shared" si="38"/>
        <v>6.9984293418744431E-2</v>
      </c>
      <c r="AL222" s="40">
        <f t="shared" si="39"/>
        <v>0.23426786257037854</v>
      </c>
      <c r="AM222" s="40">
        <f t="shared" si="40"/>
        <v>0.12457240169781487</v>
      </c>
    </row>
    <row r="223" spans="1:39" x14ac:dyDescent="0.25">
      <c r="A223" s="14" t="s">
        <v>232</v>
      </c>
      <c r="B223" s="14">
        <v>1227916800</v>
      </c>
      <c r="C223" s="15">
        <f>BBMData!O223</f>
        <v>6.3906212034176806E+17</v>
      </c>
      <c r="D223" s="14">
        <f>'230'!C223*Notes!$C$4*MultiCalib!$C$27</f>
        <v>7.8114786622495856E+16</v>
      </c>
      <c r="E223" s="14">
        <f>'301'!C223*Notes!$C$4*MultiCalib!$D$28</f>
        <v>1.4082823732910578E+17</v>
      </c>
      <c r="F223" s="14">
        <f>'303'!C223*Notes!$C$4*MultiCalib!$E$29</f>
        <v>1.9805873931319686E+17</v>
      </c>
      <c r="G223" s="14">
        <f>'307'!C223*Notes!$C$4*MultiCalib!$F$30</f>
        <v>7.4621098769811408E+16</v>
      </c>
      <c r="H223" s="14">
        <f>'309'!C223*Notes!$C$4*MultiCalib!$G$31</f>
        <v>1.1179629811104101E+17</v>
      </c>
      <c r="I223" s="14">
        <f t="shared" si="34"/>
        <v>6.0341916014565082E+17</v>
      </c>
      <c r="J223" s="40">
        <f>I223/BBMData!D223</f>
        <v>5.4362086499608178E-2</v>
      </c>
      <c r="K223" s="14">
        <f t="shared" si="31"/>
        <v>0.94563791350039184</v>
      </c>
      <c r="L223" s="40">
        <f>BBMData!Q223-J223</f>
        <v>3.2110774951457019E-3</v>
      </c>
      <c r="M223" s="14">
        <f>'230'!C223*Notes!$C$4*MultiCalib!$C$14</f>
        <v>7.8114786622495856E+16</v>
      </c>
      <c r="N223" s="14">
        <f>'301'!C223*Notes!$C$4*MultiCalib!$D$15+'303'!C223*Notes!$C$4*MultiCalib!$D$16</f>
        <v>5.3514781712328416E+16</v>
      </c>
      <c r="O223" s="14">
        <f>'303'!C223*Notes!$C$4*MultiCalib!$E$16</f>
        <v>2.0672518496064774E+17</v>
      </c>
      <c r="P223" s="14">
        <f>'307'!C223*Notes!$C$4*MultiCalib!$F$17+'309'!C223*Notes!$C$4*MultiCalib!$F$18</f>
        <v>5.5570193257205752E+16</v>
      </c>
      <c r="Q223" s="14">
        <f>'309'!C223*Notes!$C$4*MultiCalib!$G$18</f>
        <v>1.1452763711845523E+17</v>
      </c>
      <c r="R223" s="14">
        <f t="shared" si="35"/>
        <v>5.0845258367113299E+17</v>
      </c>
      <c r="S223" s="37">
        <f>R223/BBMData!D223</f>
        <v>4.5806539069471443E-2</v>
      </c>
      <c r="T223" s="14">
        <f t="shared" si="36"/>
        <v>0.95419346093052859</v>
      </c>
      <c r="U223" s="37">
        <f>BBMData!Q223-S223</f>
        <v>1.1766624925282437E-2</v>
      </c>
      <c r="W223" s="15">
        <f>'230'!C223*Notes!$C$4*MultiCalib!$C$35</f>
        <v>5.644964158874228E+16</v>
      </c>
      <c r="X223" s="14">
        <f>'301'!C223*Notes!$C$4*MultiCalib!$D$36+'303'!C223*Notes!$C$4*MultiCalib!$D$37</f>
        <v>4934667314670752</v>
      </c>
      <c r="Y223" s="14">
        <f>'303'!C223*Notes!$C$4*MultiCalib!$E$37</f>
        <v>3.1694384075349946E+17</v>
      </c>
      <c r="Z223" s="15">
        <f>'307'!C223*Notes!$C$4*MultiCalib!$F$38+'309'!C223*Notes!$C$4*MultiCalib!$F$39</f>
        <v>9.6550312980837632E+16</v>
      </c>
      <c r="AA223" s="14">
        <f>'309'!C223*Notes!$C$4*MultiCalib!$G$39</f>
        <v>9.6763386834812928E+16</v>
      </c>
      <c r="AB223" s="14">
        <f t="shared" si="37"/>
        <v>5.7164184947256307E+17</v>
      </c>
      <c r="AC223" s="15">
        <f>AB223/BBMData!D223</f>
        <v>5.1499265718248928E-2</v>
      </c>
      <c r="AD223" s="14">
        <f t="shared" si="32"/>
        <v>0.94850073428175108</v>
      </c>
      <c r="AE223" s="15">
        <f>BBMData!O223-AB223</f>
        <v>6.7420270869204992E+16</v>
      </c>
      <c r="AF223" s="37">
        <f>BBMData!Q223-BLMLossSum!AC223</f>
        <v>3.0251552181015662E-3</v>
      </c>
      <c r="AG223" s="14">
        <f t="shared" si="33"/>
        <v>4.545492924076971E+33</v>
      </c>
      <c r="AH223" s="14">
        <f>AG223/BBMData!R223^2</f>
        <v>0.22996627362046523</v>
      </c>
      <c r="AI223" s="15">
        <f>AE223/BBMData!O223</f>
        <v>0.10549877503793978</v>
      </c>
      <c r="AK223" s="40">
        <f t="shared" si="38"/>
        <v>5.5773858380239349E-2</v>
      </c>
      <c r="AL223" s="40">
        <f t="shared" si="39"/>
        <v>0.20437690251580798</v>
      </c>
      <c r="AM223" s="40">
        <f t="shared" si="40"/>
        <v>0.10549877503793978</v>
      </c>
    </row>
    <row r="224" spans="1:39" x14ac:dyDescent="0.25">
      <c r="A224" s="14" t="s">
        <v>233</v>
      </c>
      <c r="B224" s="14">
        <v>1228521600</v>
      </c>
      <c r="C224" s="15">
        <f>BBMData!O224</f>
        <v>4.881088529620969E+17</v>
      </c>
      <c r="D224" s="14">
        <f>'230'!C224*Notes!$C$4*MultiCalib!$C$27</f>
        <v>5.7145740435065392E+16</v>
      </c>
      <c r="E224" s="14">
        <f>'301'!C224*Notes!$C$4*MultiCalib!$D$28</f>
        <v>1.3617237112082085E+17</v>
      </c>
      <c r="F224" s="14">
        <f>'303'!C224*Notes!$C$4*MultiCalib!$E$29</f>
        <v>1.8756311399258765E+17</v>
      </c>
      <c r="G224" s="14">
        <f>'307'!C224*Notes!$C$4*MultiCalib!$F$30</f>
        <v>7.9588146782243376E+16</v>
      </c>
      <c r="H224" s="14">
        <f>'309'!C224*Notes!$C$4*MultiCalib!$G$31</f>
        <v>1.1530583064915426E+17</v>
      </c>
      <c r="I224" s="14">
        <f t="shared" si="34"/>
        <v>5.7577520297987149E+17</v>
      </c>
      <c r="J224" s="40">
        <f>I224/BBMData!D224</f>
        <v>5.4961359581889219E-2</v>
      </c>
      <c r="K224" s="14">
        <f t="shared" si="31"/>
        <v>0.94503864041811081</v>
      </c>
      <c r="L224" s="40">
        <f>BBMData!Q224-J224</f>
        <v>-8.3683037435829111E-3</v>
      </c>
      <c r="M224" s="14">
        <f>'230'!C224*Notes!$C$4*MultiCalib!$C$14</f>
        <v>5.7145740435065392E+16</v>
      </c>
      <c r="N224" s="14">
        <f>'301'!C224*Notes!$C$4*MultiCalib!$D$15+'303'!C224*Notes!$C$4*MultiCalib!$D$16</f>
        <v>5.4824990561660224E+16</v>
      </c>
      <c r="O224" s="14">
        <f>'303'!C224*Notes!$C$4*MultiCalib!$E$16</f>
        <v>1.957703031250648E+17</v>
      </c>
      <c r="P224" s="14">
        <f>'307'!C224*Notes!$C$4*MultiCalib!$F$17+'309'!C224*Notes!$C$4*MultiCalib!$F$18</f>
        <v>6.1019400446158208E+16</v>
      </c>
      <c r="Q224" s="14">
        <f>'309'!C224*Notes!$C$4*MultiCalib!$G$18</f>
        <v>1.1812291241622245E+17</v>
      </c>
      <c r="R224" s="14">
        <f t="shared" si="35"/>
        <v>4.8688334698417107E+17</v>
      </c>
      <c r="S224" s="37">
        <f>R224/BBMData!D224</f>
        <v>4.6476073595281699E-2</v>
      </c>
      <c r="T224" s="14">
        <f t="shared" si="36"/>
        <v>0.95352392640471828</v>
      </c>
      <c r="U224" s="37">
        <f>BBMData!Q224-S224</f>
        <v>1.1698224302460897E-4</v>
      </c>
      <c r="W224" s="15">
        <f>'230'!C224*Notes!$C$4*MultiCalib!$C$35</f>
        <v>4.1296362767682984E+16</v>
      </c>
      <c r="X224" s="14">
        <f>'301'!C224*Notes!$C$4*MultiCalib!$D$36+'303'!C224*Notes!$C$4*MultiCalib!$D$37</f>
        <v>7883611252133856</v>
      </c>
      <c r="Y224" s="14">
        <f>'303'!C224*Notes!$C$4*MultiCalib!$E$37</f>
        <v>3.0014819814889203E+17</v>
      </c>
      <c r="Z224" s="15">
        <f>'307'!C224*Notes!$C$4*MultiCalib!$F$38+'309'!C224*Notes!$C$4*MultiCalib!$F$39</f>
        <v>1.0468733829742325E+17</v>
      </c>
      <c r="AA224" s="14">
        <f>'309'!C224*Notes!$C$4*MultiCalib!$G$39</f>
        <v>9.9801003109526384E+16</v>
      </c>
      <c r="AB224" s="14">
        <f t="shared" si="37"/>
        <v>5.538165135756585E+17</v>
      </c>
      <c r="AC224" s="15">
        <f>AB224/BBMData!D224</f>
        <v>5.2865264755217495E-2</v>
      </c>
      <c r="AD224" s="14">
        <f t="shared" si="32"/>
        <v>0.94713473524478253</v>
      </c>
      <c r="AE224" s="15">
        <f>BBMData!O224-AB224</f>
        <v>-6.57076606135616E+16</v>
      </c>
      <c r="AF224" s="37">
        <f>BBMData!Q224-BLMLossSum!AC224</f>
        <v>-8.7160081026459932E-3</v>
      </c>
      <c r="AG224" s="14">
        <f t="shared" si="33"/>
        <v>4.3174966633069946E+33</v>
      </c>
      <c r="AH224" s="14">
        <f>AG224/BBMData!R224^2</f>
        <v>0.23286674347434416</v>
      </c>
      <c r="AI224" s="15">
        <f>AE224/BBMData!O224</f>
        <v>-0.13461681797986974</v>
      </c>
      <c r="AK224" s="40">
        <f t="shared" si="38"/>
        <v>-0.17960409749950212</v>
      </c>
      <c r="AL224" s="40">
        <f t="shared" si="39"/>
        <v>2.5107227014810737E-3</v>
      </c>
      <c r="AM224" s="40">
        <f t="shared" si="40"/>
        <v>-0.13461681797986974</v>
      </c>
    </row>
    <row r="225" spans="1:39" x14ac:dyDescent="0.25">
      <c r="A225" s="14" t="s">
        <v>234</v>
      </c>
      <c r="B225" s="14">
        <v>1229126400</v>
      </c>
      <c r="C225" s="15">
        <f>BBMData!O225</f>
        <v>5.0894152598133824E+17</v>
      </c>
      <c r="D225" s="14">
        <f>'230'!C225*Notes!$C$4*MultiCalib!$C$27</f>
        <v>4.9169359564934064E+16</v>
      </c>
      <c r="E225" s="14">
        <f>'301'!C225*Notes!$C$4*MultiCalib!$D$28</f>
        <v>1.1466552200475283E+17</v>
      </c>
      <c r="F225" s="14">
        <f>'303'!C225*Notes!$C$4*MultiCalib!$E$29</f>
        <v>1.7506467178027414E+17</v>
      </c>
      <c r="G225" s="14">
        <f>'307'!C225*Notes!$C$4*MultiCalib!$F$30</f>
        <v>7.1338578074023024E+16</v>
      </c>
      <c r="H225" s="14">
        <f>'309'!C225*Notes!$C$4*MultiCalib!$G$31</f>
        <v>1.0420092248212323E+17</v>
      </c>
      <c r="I225" s="14">
        <f t="shared" si="34"/>
        <v>5.1443905390610739E+17</v>
      </c>
      <c r="J225" s="40">
        <f>I225/BBMData!D225</f>
        <v>5.5015512459480193E-2</v>
      </c>
      <c r="K225" s="14">
        <f t="shared" si="31"/>
        <v>0.94498448754051978</v>
      </c>
      <c r="L225" s="40">
        <f>BBMData!Q225-J225</f>
        <v>-5.8792059767818344E-4</v>
      </c>
      <c r="M225" s="14">
        <f>'230'!C225*Notes!$C$4*MultiCalib!$C$14</f>
        <v>4.9169359564934064E+16</v>
      </c>
      <c r="N225" s="14">
        <f>'301'!C225*Notes!$C$4*MultiCalib!$D$15+'303'!C225*Notes!$C$4*MultiCalib!$D$16</f>
        <v>3.2807467128022144E+16</v>
      </c>
      <c r="O225" s="14">
        <f>'303'!C225*Notes!$C$4*MultiCalib!$E$16</f>
        <v>1.8272496724632474E+17</v>
      </c>
      <c r="P225" s="14">
        <f>'307'!C225*Notes!$C$4*MultiCalib!$F$17+'309'!C225*Notes!$C$4*MultiCalib!$F$18</f>
        <v>5.4317557410772912E+16</v>
      </c>
      <c r="Q225" s="14">
        <f>'309'!C225*Notes!$C$4*MultiCalib!$G$18</f>
        <v>1.0674669590210968E+17</v>
      </c>
      <c r="R225" s="14">
        <f t="shared" si="35"/>
        <v>4.2576604725216358E+17</v>
      </c>
      <c r="S225" s="37">
        <f>R225/BBMData!D225</f>
        <v>4.5532579806237282E-2</v>
      </c>
      <c r="T225" s="14">
        <f t="shared" si="36"/>
        <v>0.95446742019376274</v>
      </c>
      <c r="U225" s="37">
        <f>BBMData!Q225-S225</f>
        <v>8.8950120555647272E-3</v>
      </c>
      <c r="W225" s="15">
        <f>'230'!C225*Notes!$C$4*MultiCalib!$C$35</f>
        <v>3.5532232047206248E+16</v>
      </c>
      <c r="X225" s="14">
        <f>'301'!C225*Notes!$C$4*MultiCalib!$D$36+'303'!C225*Notes!$C$4*MultiCalib!$D$37</f>
        <v>-6861688252702224</v>
      </c>
      <c r="Y225" s="14">
        <f>'303'!C225*Notes!$C$4*MultiCalib!$E$37</f>
        <v>2.8014754434314323E+17</v>
      </c>
      <c r="Z225" s="15">
        <f>'307'!C225*Notes!$C$4*MultiCalib!$F$38+'309'!C225*Notes!$C$4*MultiCalib!$F$39</f>
        <v>9.3467780471934048E+16</v>
      </c>
      <c r="AA225" s="14">
        <f>'309'!C225*Notes!$C$4*MultiCalib!$G$39</f>
        <v>9.0189338475835136E+16</v>
      </c>
      <c r="AB225" s="14">
        <f t="shared" si="37"/>
        <v>4.9247520708541645E+17</v>
      </c>
      <c r="AC225" s="15">
        <f>AB225/BBMData!D225</f>
        <v>5.2666638906341323E-2</v>
      </c>
      <c r="AD225" s="14">
        <f t="shared" si="32"/>
        <v>0.94733336109365873</v>
      </c>
      <c r="AE225" s="15">
        <f>BBMData!O225-AB225</f>
        <v>1.6466318895921792E+16</v>
      </c>
      <c r="AF225" s="37">
        <f>BBMData!Q225-BLMLossSum!AC225</f>
        <v>-1.131337110703845E-3</v>
      </c>
      <c r="AG225" s="14">
        <f t="shared" si="33"/>
        <v>2.7113965798219107E+32</v>
      </c>
      <c r="AH225" s="14">
        <f>AG225/BBMData!R225^2</f>
        <v>1.8540479858733187E-2</v>
      </c>
      <c r="AI225" s="15">
        <f>AE225/BBMData!O225</f>
        <v>3.2354048658481002E-2</v>
      </c>
      <c r="AK225" s="40">
        <f t="shared" si="38"/>
        <v>-1.0801885175647338E-2</v>
      </c>
      <c r="AL225" s="40">
        <f t="shared" si="39"/>
        <v>0.16342835961124641</v>
      </c>
      <c r="AM225" s="40">
        <f t="shared" si="40"/>
        <v>3.2354048658481002E-2</v>
      </c>
    </row>
    <row r="226" spans="1:39" x14ac:dyDescent="0.25">
      <c r="A226" s="14" t="s">
        <v>235</v>
      </c>
      <c r="B226" s="14">
        <v>1229731200</v>
      </c>
      <c r="C226" s="15">
        <f>BBMData!O226</f>
        <v>4.9951319978232781E+17</v>
      </c>
      <c r="D226" s="14">
        <f>'230'!C226*Notes!$C$4*MultiCalib!$C$27</f>
        <v>4.7479620891578016E+16</v>
      </c>
      <c r="E226" s="14">
        <f>'301'!C226*Notes!$C$4*MultiCalib!$D$28</f>
        <v>1.1059129449981197E+17</v>
      </c>
      <c r="F226" s="14">
        <f>'303'!C226*Notes!$C$4*MultiCalib!$E$29</f>
        <v>1.868378544900961E+17</v>
      </c>
      <c r="G226" s="14">
        <f>'307'!C226*Notes!$C$4*MultiCalib!$F$30</f>
        <v>7.4398994996897776E+16</v>
      </c>
      <c r="H226" s="14">
        <f>'309'!C226*Notes!$C$4*MultiCalib!$G$31</f>
        <v>1.3230897923131557E+17</v>
      </c>
      <c r="I226" s="14">
        <f t="shared" si="34"/>
        <v>5.5161674410969946E+17</v>
      </c>
      <c r="J226" s="40">
        <f>I226/BBMData!D226</f>
        <v>5.5752652527764249E-2</v>
      </c>
      <c r="K226" s="14">
        <f t="shared" si="31"/>
        <v>0.94424734747223571</v>
      </c>
      <c r="L226" s="40">
        <f>BBMData!Q226-J226</f>
        <v>-5.2661758972479961E-3</v>
      </c>
      <c r="M226" s="14">
        <f>'230'!C226*Notes!$C$4*MultiCalib!$C$14</f>
        <v>4.7479620891578016E+16</v>
      </c>
      <c r="N226" s="14">
        <f>'301'!C226*Notes!$C$4*MultiCalib!$D$15+'303'!C226*Notes!$C$4*MultiCalib!$D$16</f>
        <v>1.7605738428078624E+16</v>
      </c>
      <c r="O226" s="14">
        <f>'303'!C226*Notes!$C$4*MultiCalib!$E$16</f>
        <v>1.9501330848137005E+17</v>
      </c>
      <c r="P226" s="14">
        <f>'307'!C226*Notes!$C$4*MultiCalib!$F$17+'309'!C226*Notes!$C$4*MultiCalib!$F$18</f>
        <v>4.6125911486113016E+16</v>
      </c>
      <c r="Q226" s="14">
        <f>'309'!C226*Notes!$C$4*MultiCalib!$G$18</f>
        <v>1.3554147155987827E+17</v>
      </c>
      <c r="R226" s="14">
        <f t="shared" si="35"/>
        <v>4.4176605084701798E+17</v>
      </c>
      <c r="S226" s="37">
        <f>R226/BBMData!D226</f>
        <v>4.4649893960685062E-2</v>
      </c>
      <c r="T226" s="14">
        <f t="shared" si="36"/>
        <v>0.95535010603931492</v>
      </c>
      <c r="U226" s="37">
        <f>BBMData!Q226-S226</f>
        <v>5.8365826698311904E-3</v>
      </c>
      <c r="W226" s="15">
        <f>'230'!C226*Notes!$C$4*MultiCalib!$C$35</f>
        <v>3.4311142588810204E+16</v>
      </c>
      <c r="X226" s="14">
        <f>'301'!C226*Notes!$C$4*MultiCalib!$D$36+'303'!C226*Notes!$C$4*MultiCalib!$D$37</f>
        <v>-2.0802721792068896E+16</v>
      </c>
      <c r="Y226" s="14">
        <f>'303'!C226*Notes!$C$4*MultiCalib!$E$37</f>
        <v>2.9898760037340512E+17</v>
      </c>
      <c r="Z226" s="15">
        <f>'307'!C226*Notes!$C$4*MultiCalib!$F$38+'309'!C226*Notes!$C$4*MultiCalib!$F$39</f>
        <v>8.719593272564568E+16</v>
      </c>
      <c r="AA226" s="14">
        <f>'309'!C226*Notes!$C$4*MultiCalib!$G$39</f>
        <v>1.1451778954579379E+17</v>
      </c>
      <c r="AB226" s="14">
        <f t="shared" si="37"/>
        <v>5.1420974344158592E+17</v>
      </c>
      <c r="AC226" s="15">
        <f>AB226/BBMData!D226</f>
        <v>5.1971876232220125E-2</v>
      </c>
      <c r="AD226" s="14">
        <f t="shared" si="32"/>
        <v>0.9480281237677799</v>
      </c>
      <c r="AE226" s="15">
        <f>BBMData!O226-AB226</f>
        <v>-1.4696543659258112E+16</v>
      </c>
      <c r="AF226" s="37">
        <f>BBMData!Q226-BLMLossSum!AC226</f>
        <v>-5.2422262345086165E-3</v>
      </c>
      <c r="AG226" s="14">
        <f t="shared" si="33"/>
        <v>2.159883955284798E+32</v>
      </c>
      <c r="AH226" s="14">
        <f>AG226/BBMData!R226^2</f>
        <v>1.3106380494172098E-2</v>
      </c>
      <c r="AI226" s="15">
        <f>AE226/BBMData!O226</f>
        <v>-2.9421732329921221E-2</v>
      </c>
      <c r="AK226" s="40">
        <f t="shared" si="38"/>
        <v>-0.10430864359555811</v>
      </c>
      <c r="AL226" s="40">
        <f t="shared" si="39"/>
        <v>0.11560685275278856</v>
      </c>
      <c r="AM226" s="40">
        <f t="shared" si="40"/>
        <v>-2.9421732329921221E-2</v>
      </c>
    </row>
    <row r="227" spans="1:39" x14ac:dyDescent="0.25">
      <c r="A227" s="14" t="s">
        <v>236</v>
      </c>
      <c r="B227" s="14">
        <v>1230336000</v>
      </c>
      <c r="C227" s="15">
        <f>BBMData!O227</f>
        <v>5.9087271824622976E+17</v>
      </c>
      <c r="D227" s="14">
        <f>'230'!C227*Notes!$C$4*MultiCalib!$C$27</f>
        <v>4.991447324499228E+16</v>
      </c>
      <c r="E227" s="14">
        <f>'301'!C227*Notes!$C$4*MultiCalib!$D$28</f>
        <v>1.2038267210302571E+17</v>
      </c>
      <c r="F227" s="14">
        <f>'303'!C227*Notes!$C$4*MultiCalib!$E$29</f>
        <v>1.9141544088929066E+17</v>
      </c>
      <c r="G227" s="14">
        <f>'307'!C227*Notes!$C$4*MultiCalib!$F$30</f>
        <v>7.4955696661473488E+16</v>
      </c>
      <c r="H227" s="14">
        <f>'309'!C227*Notes!$C$4*MultiCalib!$G$31</f>
        <v>1.2691153281369634E+17</v>
      </c>
      <c r="I227" s="14">
        <f t="shared" si="34"/>
        <v>5.6357981571247846E+17</v>
      </c>
      <c r="J227" s="40">
        <f>I227/BBMData!D227</f>
        <v>5.6408749445749022E-2</v>
      </c>
      <c r="K227" s="14">
        <f t="shared" si="31"/>
        <v>0.94359125055425097</v>
      </c>
      <c r="L227" s="40">
        <f>BBMData!Q227-J227</f>
        <v>2.7317488273197188E-3</v>
      </c>
      <c r="M227" s="14">
        <f>'230'!C227*Notes!$C$4*MultiCalib!$C$14</f>
        <v>4.991447324499228E+16</v>
      </c>
      <c r="N227" s="14">
        <f>'301'!C227*Notes!$C$4*MultiCalib!$D$15+'303'!C227*Notes!$C$4*MultiCalib!$D$16</f>
        <v>2.8497470216042752E+16</v>
      </c>
      <c r="O227" s="14">
        <f>'303'!C227*Notes!$C$4*MultiCalib!$E$16</f>
        <v>1.9979119608344358E+17</v>
      </c>
      <c r="P227" s="14">
        <f>'307'!C227*Notes!$C$4*MultiCalib!$F$17+'309'!C227*Notes!$C$4*MultiCalib!$F$18</f>
        <v>4.931429504547848E+16</v>
      </c>
      <c r="Q227" s="14">
        <f>'309'!C227*Notes!$C$4*MultiCalib!$G$18</f>
        <v>1.3001215802152283E+17</v>
      </c>
      <c r="R227" s="14">
        <f t="shared" si="35"/>
        <v>4.5752959261147994E+17</v>
      </c>
      <c r="S227" s="37">
        <f>R227/BBMData!D227</f>
        <v>4.5794174017763978E-2</v>
      </c>
      <c r="T227" s="14">
        <f t="shared" si="36"/>
        <v>0.95420582598223602</v>
      </c>
      <c r="U227" s="37">
        <f>BBMData!Q227-S227</f>
        <v>1.3346324255304763E-2</v>
      </c>
      <c r="W227" s="15">
        <f>'230'!C227*Notes!$C$4*MultiCalib!$C$35</f>
        <v>3.6070688362595344E+16</v>
      </c>
      <c r="X227" s="14">
        <f>'301'!C227*Notes!$C$4*MultiCalib!$D$36+'303'!C227*Notes!$C$4*MultiCalib!$D$37</f>
        <v>-1.3212599178378848E+16</v>
      </c>
      <c r="Y227" s="14">
        <f>'303'!C227*Notes!$C$4*MultiCalib!$E$37</f>
        <v>3.0631289094009626E+17</v>
      </c>
      <c r="Z227" s="15">
        <f>'307'!C227*Notes!$C$4*MultiCalib!$F$38+'309'!C227*Notes!$C$4*MultiCalib!$F$39</f>
        <v>9.0626705870159392E+16</v>
      </c>
      <c r="AA227" s="14">
        <f>'309'!C227*Notes!$C$4*MultiCalib!$G$39</f>
        <v>1.0984612148117221E+17</v>
      </c>
      <c r="AB227" s="14">
        <f t="shared" si="37"/>
        <v>5.2964380747564442E+17</v>
      </c>
      <c r="AC227" s="15">
        <f>AB227/BBMData!D227</f>
        <v>5.3012091630031469E-2</v>
      </c>
      <c r="AD227" s="14">
        <f t="shared" si="32"/>
        <v>0.94698790836996849</v>
      </c>
      <c r="AE227" s="15">
        <f>BBMData!O227-AB227</f>
        <v>6.1228910770585344E+16</v>
      </c>
      <c r="AF227" s="37">
        <f>BBMData!Q227-BLMLossSum!AC227</f>
        <v>2.4808476548899006E-3</v>
      </c>
      <c r="AG227" s="14">
        <f t="shared" si="33"/>
        <v>3.7489795141523021E+33</v>
      </c>
      <c r="AH227" s="14">
        <f>AG227/BBMData!R227^2</f>
        <v>0.220206901682683</v>
      </c>
      <c r="AI227" s="15">
        <f>AE227/BBMData!O227</f>
        <v>0.10362453516608276</v>
      </c>
      <c r="AK227" s="40">
        <f t="shared" si="38"/>
        <v>4.6190832121610563E-2</v>
      </c>
      <c r="AL227" s="40">
        <f t="shared" si="39"/>
        <v>0.22567148815150201</v>
      </c>
      <c r="AM227" s="40">
        <f t="shared" si="40"/>
        <v>0.10362453516608276</v>
      </c>
    </row>
    <row r="228" spans="1:39" x14ac:dyDescent="0.25">
      <c r="A228" s="14" t="s">
        <v>237</v>
      </c>
      <c r="B228" s="14">
        <v>1230940800</v>
      </c>
      <c r="C228" s="15">
        <f>BBMData!O228</f>
        <v>5.9549486685698906E+17</v>
      </c>
      <c r="D228" s="14">
        <f>'230'!C228*Notes!$C$4*MultiCalib!$C$27</f>
        <v>4.286235907088944E+16</v>
      </c>
      <c r="E228" s="14">
        <f>'301'!C228*Notes!$C$4*MultiCalib!$D$28</f>
        <v>1.1641043811478499E+17</v>
      </c>
      <c r="F228" s="14">
        <f>'303'!C228*Notes!$C$4*MultiCalib!$E$29</f>
        <v>1.347115475373101E+17</v>
      </c>
      <c r="G228" s="14">
        <f>'307'!C228*Notes!$C$4*MultiCalib!$F$30</f>
        <v>4.8813794143081496E+16</v>
      </c>
      <c r="H228" s="14">
        <f>'309'!C228*Notes!$C$4*MultiCalib!$G$31</f>
        <v>2.038867498755753E+17</v>
      </c>
      <c r="I228" s="14">
        <f t="shared" si="34"/>
        <v>5.4668488874164128E+17</v>
      </c>
      <c r="J228" s="40">
        <f>I228/BBMData!D228</f>
        <v>5.7275677724168264E-2</v>
      </c>
      <c r="K228" s="14">
        <f t="shared" si="31"/>
        <v>0.94272432227583169</v>
      </c>
      <c r="L228" s="40">
        <f>BBMData!Q228-J228</f>
        <v>5.1137769377407397E-3</v>
      </c>
      <c r="M228" s="14">
        <f>'230'!C228*Notes!$C$4*MultiCalib!$C$14</f>
        <v>4.286235907088944E+16</v>
      </c>
      <c r="N228" s="14">
        <f>'301'!C228*Notes!$C$4*MultiCalib!$D$15+'303'!C228*Notes!$C$4*MultiCalib!$D$16</f>
        <v>6.6862778622902016E+16</v>
      </c>
      <c r="O228" s="14">
        <f>'303'!C228*Notes!$C$4*MultiCalib!$E$16</f>
        <v>1.406061135073072E+17</v>
      </c>
      <c r="P228" s="14">
        <f>'307'!C228*Notes!$C$4*MultiCalib!$F$17+'309'!C228*Notes!$C$4*MultiCalib!$F$18</f>
        <v>-2.1850961261022456E+16</v>
      </c>
      <c r="Q228" s="14">
        <f>'309'!C228*Notes!$C$4*MultiCalib!$G$18</f>
        <v>2.0886798666462304E+17</v>
      </c>
      <c r="R228" s="14">
        <f t="shared" si="35"/>
        <v>4.3734827660469926E+17</v>
      </c>
      <c r="S228" s="37">
        <f>R228/BBMData!D228</f>
        <v>4.5820580484106449E-2</v>
      </c>
      <c r="T228" s="14">
        <f t="shared" si="36"/>
        <v>0.95417941951589358</v>
      </c>
      <c r="U228" s="37">
        <f>BBMData!Q228-S228</f>
        <v>1.6568874177802555E-2</v>
      </c>
      <c r="W228" s="15">
        <f>'230'!C228*Notes!$C$4*MultiCalib!$C$35</f>
        <v>3.0974478863940056E+16</v>
      </c>
      <c r="X228" s="14">
        <f>'301'!C228*Notes!$C$4*MultiCalib!$D$36+'303'!C228*Notes!$C$4*MultiCalib!$D$37</f>
        <v>2.6945711430938512E+16</v>
      </c>
      <c r="Y228" s="14">
        <f>'303'!C228*Notes!$C$4*MultiCalib!$E$37</f>
        <v>2.1557238735527894E+17</v>
      </c>
      <c r="Z228" s="15">
        <f>'307'!C228*Notes!$C$4*MultiCalib!$F$38+'309'!C228*Notes!$C$4*MultiCalib!$F$39</f>
        <v>6285411062977648</v>
      </c>
      <c r="AA228" s="14">
        <f>'309'!C228*Notes!$C$4*MultiCalib!$G$39</f>
        <v>1.7647071309201629E+17</v>
      </c>
      <c r="AB228" s="14">
        <f t="shared" si="37"/>
        <v>4.5624870180515149E+17</v>
      </c>
      <c r="AC228" s="15">
        <f>AB228/BBMData!D228</f>
        <v>4.7800760812709696E-2</v>
      </c>
      <c r="AD228" s="14">
        <f t="shared" si="32"/>
        <v>0.95219923918729032</v>
      </c>
      <c r="AE228" s="15">
        <f>BBMData!O228-AB228</f>
        <v>1.3924616505183757E+17</v>
      </c>
      <c r="AF228" s="37">
        <f>BBMData!Q228-BLMLossSum!AC228</f>
        <v>8.6604928191703831E-3</v>
      </c>
      <c r="AG228" s="14">
        <f t="shared" si="33"/>
        <v>1.938949448164359E+34</v>
      </c>
      <c r="AH228" s="14">
        <f>AG228/BBMData!R228^2</f>
        <v>1.1125465830803729</v>
      </c>
      <c r="AI228" s="15">
        <f>AE228/BBMData!O228</f>
        <v>0.23383268740295993</v>
      </c>
      <c r="AK228" s="40">
        <f t="shared" si="38"/>
        <v>8.1965405298900298E-2</v>
      </c>
      <c r="AL228" s="40">
        <f t="shared" si="39"/>
        <v>0.26557171027684012</v>
      </c>
      <c r="AM228" s="40">
        <f t="shared" si="40"/>
        <v>0.23383268740295993</v>
      </c>
    </row>
    <row r="229" spans="1:39" x14ac:dyDescent="0.25">
      <c r="A229" s="14" t="s">
        <v>238</v>
      </c>
      <c r="B229" s="14">
        <v>1231545600</v>
      </c>
      <c r="C229" s="15">
        <f>BBMData!O229</f>
        <v>5.3793181887208595E+17</v>
      </c>
      <c r="D229" s="14">
        <f>'230'!C229*Notes!$C$4*MultiCalib!$C$27</f>
        <v>4.1148190440810176E+16</v>
      </c>
      <c r="E229" s="14">
        <f>'301'!C229*Notes!$C$4*MultiCalib!$D$28</f>
        <v>1.0426218330133824E+17</v>
      </c>
      <c r="F229" s="14">
        <f>'303'!C229*Notes!$C$4*MultiCalib!$E$29</f>
        <v>1.6992299465691952E+17</v>
      </c>
      <c r="G229" s="14">
        <f>'307'!C229*Notes!$C$4*MultiCalib!$F$30</f>
        <v>7.3804795292739248E+16</v>
      </c>
      <c r="H229" s="14">
        <f>'309'!C229*Notes!$C$4*MultiCalib!$G$31</f>
        <v>1.4219767340439117E+17</v>
      </c>
      <c r="I229" s="14">
        <f t="shared" si="34"/>
        <v>5.3133583709619834E+17</v>
      </c>
      <c r="J229" s="40">
        <f>I229/BBMData!D229</f>
        <v>5.7178382486731197E-2</v>
      </c>
      <c r="K229" s="14">
        <f t="shared" si="31"/>
        <v>0.94282161751326876</v>
      </c>
      <c r="L229" s="40">
        <f>BBMData!Q229-J229</f>
        <v>7.0981014741704207E-4</v>
      </c>
      <c r="M229" s="14">
        <f>'230'!C229*Notes!$C$4*MultiCalib!$C$14</f>
        <v>4.1148190440810176E+16</v>
      </c>
      <c r="N229" s="14">
        <f>'301'!C229*Notes!$C$4*MultiCalib!$D$15+'303'!C229*Notes!$C$4*MultiCalib!$D$16</f>
        <v>2.1451852851112688E+16</v>
      </c>
      <c r="O229" s="14">
        <f>'303'!C229*Notes!$C$4*MultiCalib!$E$16</f>
        <v>1.7735830603248861E+17</v>
      </c>
      <c r="P229" s="14">
        <f>'307'!C229*Notes!$C$4*MultiCalib!$F$17+'309'!C229*Notes!$C$4*MultiCalib!$F$18</f>
        <v>4.088541725827396E+16</v>
      </c>
      <c r="Q229" s="14">
        <f>'309'!C229*Notes!$C$4*MultiCalib!$G$18</f>
        <v>1.4567176028110685E+17</v>
      </c>
      <c r="R229" s="14">
        <f t="shared" si="35"/>
        <v>4.2651552686379226E+17</v>
      </c>
      <c r="S229" s="37">
        <f>R229/BBMData!D229</f>
        <v>4.5898405921248331E-2</v>
      </c>
      <c r="T229" s="14">
        <f t="shared" si="36"/>
        <v>0.95410159407875161</v>
      </c>
      <c r="U229" s="37">
        <f>BBMData!Q229-S229</f>
        <v>1.1989786712899908E-2</v>
      </c>
      <c r="W229" s="15">
        <f>'230'!C229*Notes!$C$4*MultiCalib!$C$35</f>
        <v>2.9735735100121424E+16</v>
      </c>
      <c r="X229" s="14">
        <f>'301'!C229*Notes!$C$4*MultiCalib!$D$36+'303'!C229*Notes!$C$4*MultiCalib!$D$37</f>
        <v>-1.4707043795500704E+16</v>
      </c>
      <c r="Y229" s="14">
        <f>'303'!C229*Notes!$C$4*MultiCalib!$E$37</f>
        <v>2.7191956661774006E+17</v>
      </c>
      <c r="Z229" s="15">
        <f>'307'!C229*Notes!$C$4*MultiCalib!$F$38+'309'!C229*Notes!$C$4*MultiCalib!$F$39</f>
        <v>8.1738676500112528E+16</v>
      </c>
      <c r="AA229" s="14">
        <f>'309'!C229*Notes!$C$4*MultiCalib!$G$39</f>
        <v>1.2307678081588107E+17</v>
      </c>
      <c r="AB229" s="14">
        <f t="shared" si="37"/>
        <v>4.9176371523835437E+17</v>
      </c>
      <c r="AC229" s="15">
        <f>AB229/BBMData!D229</f>
        <v>5.29199271719814E-2</v>
      </c>
      <c r="AD229" s="14">
        <f t="shared" si="32"/>
        <v>0.94708007282801865</v>
      </c>
      <c r="AE229" s="15">
        <f>BBMData!O229-AB229</f>
        <v>4.6168103633731584E+16</v>
      </c>
      <c r="AF229" s="37">
        <f>BBMData!Q229-BLMLossSum!AC229</f>
        <v>1.4022037987808933E-3</v>
      </c>
      <c r="AG229" s="14">
        <f t="shared" si="33"/>
        <v>2.1314937931349795E+33</v>
      </c>
      <c r="AH229" s="14">
        <f>AG229/BBMData!R229^2</f>
        <v>0.14123199183224208</v>
      </c>
      <c r="AI229" s="15">
        <f>AE229/BBMData!O229</f>
        <v>8.5825195710740862E-2</v>
      </c>
      <c r="AK229" s="40">
        <f t="shared" si="38"/>
        <v>1.2261743114058225E-2</v>
      </c>
      <c r="AL229" s="40">
        <f t="shared" si="39"/>
        <v>0.20711972800178829</v>
      </c>
      <c r="AM229" s="40">
        <f t="shared" si="40"/>
        <v>8.5825195710740862E-2</v>
      </c>
    </row>
    <row r="230" spans="1:39" x14ac:dyDescent="0.25">
      <c r="A230" s="14" t="s">
        <v>239</v>
      </c>
      <c r="B230" s="14">
        <v>1232150400</v>
      </c>
      <c r="C230" s="15">
        <f>BBMData!O230</f>
        <v>5.6509257784502918E+17</v>
      </c>
      <c r="D230" s="14">
        <f>'230'!C230*Notes!$C$4*MultiCalib!$C$27</f>
        <v>4.8762193619547072E+16</v>
      </c>
      <c r="E230" s="14">
        <f>'301'!C230*Notes!$C$4*MultiCalib!$D$28</f>
        <v>1.0596299410685144E+17</v>
      </c>
      <c r="F230" s="14">
        <f>'303'!C230*Notes!$C$4*MultiCalib!$E$29</f>
        <v>1.8475052226341315E+17</v>
      </c>
      <c r="G230" s="14">
        <f>'307'!C230*Notes!$C$4*MultiCalib!$F$30</f>
        <v>8.0124657194736032E+16</v>
      </c>
      <c r="H230" s="14">
        <f>'309'!C230*Notes!$C$4*MultiCalib!$G$31</f>
        <v>1.4751165415575853E+17</v>
      </c>
      <c r="I230" s="14">
        <f t="shared" si="34"/>
        <v>5.6711202134030624E+17</v>
      </c>
      <c r="J230" s="40">
        <f>I230/BBMData!D230</f>
        <v>5.568110175162555E-2</v>
      </c>
      <c r="K230" s="14">
        <f t="shared" si="31"/>
        <v>0.94431889824837445</v>
      </c>
      <c r="L230" s="40">
        <f>BBMData!Q230-J230</f>
        <v>-1.9827623910427528E-4</v>
      </c>
      <c r="M230" s="14">
        <f>'230'!C230*Notes!$C$4*MultiCalib!$C$14</f>
        <v>4.8762193619547072E+16</v>
      </c>
      <c r="N230" s="14">
        <f>'301'!C230*Notes!$C$4*MultiCalib!$D$15+'303'!C230*Notes!$C$4*MultiCalib!$D$16</f>
        <v>1.239767139047424E+16</v>
      </c>
      <c r="O230" s="14">
        <f>'303'!C230*Notes!$C$4*MultiCalib!$E$16</f>
        <v>1.9283464097024848E+17</v>
      </c>
      <c r="P230" s="14">
        <f>'307'!C230*Notes!$C$4*MultiCalib!$F$17+'309'!C230*Notes!$C$4*MultiCalib!$F$18</f>
        <v>4.7441022722781488E+16</v>
      </c>
      <c r="Q230" s="14">
        <f>'309'!C230*Notes!$C$4*MultiCalib!$G$18</f>
        <v>1.5111556897093101E+17</v>
      </c>
      <c r="R230" s="14">
        <f t="shared" si="35"/>
        <v>4.5255109767398227E+17</v>
      </c>
      <c r="S230" s="37">
        <f>R230/BBMData!D230</f>
        <v>4.443309746430852E-2</v>
      </c>
      <c r="T230" s="14">
        <f t="shared" si="36"/>
        <v>0.95556690253569143</v>
      </c>
      <c r="U230" s="37">
        <f>BBMData!Q230-S230</f>
        <v>1.1049728048212755E-2</v>
      </c>
      <c r="W230" s="15">
        <f>'230'!C230*Notes!$C$4*MultiCalib!$C$35</f>
        <v>3.523799362349636E+16</v>
      </c>
      <c r="X230" s="14">
        <f>'301'!C230*Notes!$C$4*MultiCalib!$D$36+'303'!C230*Notes!$C$4*MultiCalib!$D$37</f>
        <v>-2.4450778700932832E+16</v>
      </c>
      <c r="Y230" s="14">
        <f>'303'!C230*Notes!$C$4*MultiCalib!$E$37</f>
        <v>2.9564734336102816E+17</v>
      </c>
      <c r="Z230" s="15">
        <f>'307'!C230*Notes!$C$4*MultiCalib!$F$38+'309'!C230*Notes!$C$4*MultiCalib!$F$39</f>
        <v>9.1722773394181056E+16</v>
      </c>
      <c r="AA230" s="14">
        <f>'309'!C230*Notes!$C$4*MultiCalib!$G$39</f>
        <v>1.2767620659084355E+17</v>
      </c>
      <c r="AB230" s="14">
        <f t="shared" si="37"/>
        <v>5.2583353826861632E+17</v>
      </c>
      <c r="AC230" s="15">
        <f>AB230/BBMData!D230</f>
        <v>5.1628231543310386E-2</v>
      </c>
      <c r="AD230" s="14">
        <f t="shared" si="32"/>
        <v>0.94837176845668958</v>
      </c>
      <c r="AE230" s="15">
        <f>BBMData!O230-AB230</f>
        <v>3.9259039576412864E+16</v>
      </c>
      <c r="AF230" s="37">
        <f>BBMData!Q230-BLMLossSum!AC230</f>
        <v>4.2695660202975161E-4</v>
      </c>
      <c r="AG230" s="14">
        <f t="shared" si="33"/>
        <v>1.5412721884623516E+33</v>
      </c>
      <c r="AH230" s="14">
        <f>AG230/BBMData!R230^2</f>
        <v>8.8341833124690808E-2</v>
      </c>
      <c r="AI230" s="15">
        <f>AE230/BBMData!O230</f>
        <v>6.9473642223591994E-2</v>
      </c>
      <c r="AK230" s="40">
        <f t="shared" si="38"/>
        <v>-3.5736507157431954E-3</v>
      </c>
      <c r="AL230" s="40">
        <f t="shared" si="39"/>
        <v>0.19915582788261335</v>
      </c>
      <c r="AM230" s="40">
        <f t="shared" si="40"/>
        <v>6.9473642223591994E-2</v>
      </c>
    </row>
    <row r="231" spans="1:39" x14ac:dyDescent="0.25">
      <c r="A231" s="14" t="s">
        <v>240</v>
      </c>
      <c r="B231" s="14">
        <v>1232755200</v>
      </c>
      <c r="C231" s="15">
        <f>BBMData!O231</f>
        <v>5.9247524367950912E+17</v>
      </c>
      <c r="D231" s="14">
        <f>'230'!C231*Notes!$C$4*MultiCalib!$C$27</f>
        <v>5.4116425801386112E+16</v>
      </c>
      <c r="E231" s="14">
        <f>'301'!C231*Notes!$C$4*MultiCalib!$D$28</f>
        <v>1.280955872307825E+17</v>
      </c>
      <c r="F231" s="14">
        <f>'303'!C231*Notes!$C$4*MultiCalib!$E$29</f>
        <v>2.0727484177168688E+17</v>
      </c>
      <c r="G231" s="14">
        <f>'307'!C231*Notes!$C$4*MultiCalib!$F$30</f>
        <v>8.810885516129336E+16</v>
      </c>
      <c r="H231" s="14">
        <f>'309'!C231*Notes!$C$4*MultiCalib!$G$31</f>
        <v>1.4031373408042098E+17</v>
      </c>
      <c r="I231" s="14">
        <f t="shared" si="34"/>
        <v>6.1790944404556979E+17</v>
      </c>
      <c r="J231" s="40">
        <f>I231/BBMData!D231</f>
        <v>5.5393047426765554E-2</v>
      </c>
      <c r="K231" s="14">
        <f t="shared" si="31"/>
        <v>0.94460695257323446</v>
      </c>
      <c r="L231" s="40">
        <f>BBMData!Q231-J231</f>
        <v>-2.2800717495347969E-3</v>
      </c>
      <c r="M231" s="14">
        <f>'230'!C231*Notes!$C$4*MultiCalib!$C$14</f>
        <v>5.4116425801386112E+16</v>
      </c>
      <c r="N231" s="14">
        <f>'301'!C231*Notes!$C$4*MultiCalib!$D$15+'303'!C231*Notes!$C$4*MultiCalib!$D$16</f>
        <v>2.7518652579513472E+16</v>
      </c>
      <c r="O231" s="14">
        <f>'303'!C231*Notes!$C$4*MultiCalib!$E$16</f>
        <v>2.1634455592076918E+17</v>
      </c>
      <c r="P231" s="14">
        <f>'307'!C231*Notes!$C$4*MultiCalib!$F$17+'309'!C231*Notes!$C$4*MultiCalib!$F$18</f>
        <v>6.1915370199131848E+16</v>
      </c>
      <c r="Q231" s="14">
        <f>'309'!C231*Notes!$C$4*MultiCalib!$G$18</f>
        <v>1.4374179369997246E+17</v>
      </c>
      <c r="R231" s="14">
        <f t="shared" si="35"/>
        <v>5.0363679820077306E+17</v>
      </c>
      <c r="S231" s="37">
        <f>R231/BBMData!D231</f>
        <v>4.5148973393166564E-2</v>
      </c>
      <c r="T231" s="14">
        <f t="shared" si="36"/>
        <v>0.95485102660683341</v>
      </c>
      <c r="U231" s="37">
        <f>BBMData!Q231-S231</f>
        <v>7.9640022840641936E-3</v>
      </c>
      <c r="W231" s="15">
        <f>'230'!C231*Notes!$C$4*MultiCalib!$C$35</f>
        <v>3.9107228895281408E+16</v>
      </c>
      <c r="X231" s="14">
        <f>'301'!C231*Notes!$C$4*MultiCalib!$D$36+'303'!C231*Notes!$C$4*MultiCalib!$D$37</f>
        <v>-1.689351408996656E+16</v>
      </c>
      <c r="Y231" s="14">
        <f>'303'!C231*Notes!$C$4*MultiCalib!$E$37</f>
        <v>3.3169192468102835E+17</v>
      </c>
      <c r="Z231" s="15">
        <f>'307'!C231*Notes!$C$4*MultiCalib!$F$38+'309'!C231*Notes!$C$4*MultiCalib!$F$39</f>
        <v>1.1038710918027862E+17</v>
      </c>
      <c r="AA231" s="14">
        <f>'309'!C231*Notes!$C$4*MultiCalib!$G$39</f>
        <v>1.214461691350043E+17</v>
      </c>
      <c r="AB231" s="14">
        <f t="shared" si="37"/>
        <v>5.8573891780162611E+17</v>
      </c>
      <c r="AC231" s="15">
        <f>AB231/BBMData!D231</f>
        <v>5.2509091689970963E-2</v>
      </c>
      <c r="AD231" s="14">
        <f t="shared" si="32"/>
        <v>0.94749090831002902</v>
      </c>
      <c r="AE231" s="15">
        <f>BBMData!O231-AB231</f>
        <v>6736325877883008</v>
      </c>
      <c r="AF231" s="37">
        <f>BBMData!Q231-BLMLossSum!AC231</f>
        <v>-2.4039907286420026E-3</v>
      </c>
      <c r="AG231" s="14">
        <f t="shared" si="33"/>
        <v>4.5378086333036282E+31</v>
      </c>
      <c r="AH231" s="14">
        <f>AG231/BBMData!R231^2</f>
        <v>2.1553763012555826E-3</v>
      </c>
      <c r="AI231" s="15">
        <f>AE231/BBMData!O231</f>
        <v>1.1369801438533904E-2</v>
      </c>
      <c r="AK231" s="40">
        <f t="shared" si="38"/>
        <v>-4.2928714131756925E-2</v>
      </c>
      <c r="AL231" s="40">
        <f t="shared" si="39"/>
        <v>0.14994456971233711</v>
      </c>
      <c r="AM231" s="40">
        <f t="shared" si="40"/>
        <v>1.1369801438533904E-2</v>
      </c>
    </row>
    <row r="232" spans="1:39" x14ac:dyDescent="0.25">
      <c r="A232" s="14" t="s">
        <v>241</v>
      </c>
      <c r="B232" s="14">
        <v>1233360000</v>
      </c>
      <c r="C232" s="15">
        <f>BBMData!O232</f>
        <v>4.4602904087116474E+17</v>
      </c>
      <c r="D232" s="14">
        <f>'230'!C232*Notes!$C$4*MultiCalib!$C$27</f>
        <v>5.3424243694228216E+16</v>
      </c>
      <c r="E232" s="14">
        <f>'301'!C232*Notes!$C$4*MultiCalib!$D$28</f>
        <v>1.2754427092429522E+17</v>
      </c>
      <c r="F232" s="14">
        <f>'303'!C232*Notes!$C$4*MultiCalib!$E$29</f>
        <v>2.0571425628394086E+17</v>
      </c>
      <c r="G232" s="14">
        <f>'307'!C232*Notes!$C$4*MultiCalib!$F$30</f>
        <v>8.9689541752938384E+16</v>
      </c>
      <c r="H232" s="14">
        <f>'309'!C232*Notes!$C$4*MultiCalib!$G$31</f>
        <v>1.659416681752728E+17</v>
      </c>
      <c r="I232" s="14">
        <f t="shared" si="34"/>
        <v>6.4231398083067546E+17</v>
      </c>
      <c r="J232" s="40">
        <f>I232/BBMData!D232</f>
        <v>5.8085908919395503E-2</v>
      </c>
      <c r="K232" s="14">
        <f t="shared" si="31"/>
        <v>0.94191409108060453</v>
      </c>
      <c r="L232" s="40">
        <f>BBMData!Q232-J232</f>
        <v>-1.7750491947866771E-2</v>
      </c>
      <c r="M232" s="14">
        <f>'230'!C232*Notes!$C$4*MultiCalib!$C$14</f>
        <v>5.3424243694228216E+16</v>
      </c>
      <c r="N232" s="14">
        <f>'301'!C232*Notes!$C$4*MultiCalib!$D$15+'303'!C232*Notes!$C$4*MultiCalib!$D$16</f>
        <v>2.7921674599513408E+16</v>
      </c>
      <c r="O232" s="14">
        <f>'303'!C232*Notes!$C$4*MultiCalib!$E$16</f>
        <v>2.1471568397742598E+17</v>
      </c>
      <c r="P232" s="14">
        <f>'307'!C232*Notes!$C$4*MultiCalib!$F$17+'309'!C232*Notes!$C$4*MultiCalib!$F$18</f>
        <v>5.2738934439802736E+16</v>
      </c>
      <c r="Q232" s="14">
        <f>'309'!C232*Notes!$C$4*MultiCalib!$G$18</f>
        <v>1.6999585385852621E+17</v>
      </c>
      <c r="R232" s="14">
        <f t="shared" si="35"/>
        <v>5.1879639056949658E+17</v>
      </c>
      <c r="S232" s="37">
        <f>R232/BBMData!D232</f>
        <v>4.6915933312488389E-2</v>
      </c>
      <c r="T232" s="14">
        <f t="shared" si="36"/>
        <v>0.95308406668751156</v>
      </c>
      <c r="U232" s="37">
        <f>BBMData!Q232-S232</f>
        <v>-6.5805163409596579E-3</v>
      </c>
      <c r="W232" s="15">
        <f>'230'!C232*Notes!$C$4*MultiCalib!$C$35</f>
        <v>3.8607023574974592E+16</v>
      </c>
      <c r="X232" s="14">
        <f>'301'!C232*Notes!$C$4*MultiCalib!$D$36+'303'!C232*Notes!$C$4*MultiCalib!$D$37</f>
        <v>-1.6293816196208608E+16</v>
      </c>
      <c r="Y232" s="14">
        <f>'303'!C232*Notes!$C$4*MultiCalib!$E$37</f>
        <v>3.2919459505030586E+17</v>
      </c>
      <c r="Z232" s="15">
        <f>'307'!C232*Notes!$C$4*MultiCalib!$F$38+'309'!C232*Notes!$C$4*MultiCalib!$F$39</f>
        <v>1.0231516384097485E+17</v>
      </c>
      <c r="AA232" s="14">
        <f>'309'!C232*Notes!$C$4*MultiCalib!$G$39</f>
        <v>1.4362799216937838E+17</v>
      </c>
      <c r="AB232" s="14">
        <f t="shared" si="37"/>
        <v>5.9745095843942515E+17</v>
      </c>
      <c r="AC232" s="15">
        <f>AB232/BBMData!D232</f>
        <v>5.4028844134511228E-2</v>
      </c>
      <c r="AD232" s="14">
        <f t="shared" si="32"/>
        <v>0.94597115586548874</v>
      </c>
      <c r="AE232" s="15">
        <f>BBMData!O232-AB232</f>
        <v>-1.5142191756826042E+17</v>
      </c>
      <c r="AF232" s="37">
        <f>BBMData!Q232-BLMLossSum!AC232</f>
        <v>-1.7131066868038988E-2</v>
      </c>
      <c r="AG232" s="14">
        <f t="shared" si="33"/>
        <v>2.2928597120049054E+34</v>
      </c>
      <c r="AH232" s="14">
        <f>AG232/BBMData!R232^2</f>
        <v>1.1000474019736053</v>
      </c>
      <c r="AI232" s="15">
        <f>AE232/BBMData!O232</f>
        <v>-0.33948892043556095</v>
      </c>
      <c r="AK232" s="40">
        <f t="shared" si="38"/>
        <v>-0.44007210735905317</v>
      </c>
      <c r="AL232" s="40">
        <f t="shared" si="39"/>
        <v>-0.16314486957218252</v>
      </c>
      <c r="AM232" s="40">
        <f t="shared" si="40"/>
        <v>-0.33948892043556095</v>
      </c>
    </row>
    <row r="233" spans="1:39" x14ac:dyDescent="0.25">
      <c r="A233" s="14" t="s">
        <v>242</v>
      </c>
      <c r="B233" s="14">
        <v>1233964800</v>
      </c>
      <c r="C233" s="15">
        <f>BBMData!O233</f>
        <v>3.8509201871848211E+17</v>
      </c>
      <c r="D233" s="14">
        <f>'230'!C233*Notes!$C$4*MultiCalib!$C$27</f>
        <v>3.2524415717513528E+16</v>
      </c>
      <c r="E233" s="14">
        <f>'301'!C233*Notes!$C$4*MultiCalib!$D$28</f>
        <v>8.0654819057553744E+16</v>
      </c>
      <c r="F233" s="14">
        <f>'303'!C233*Notes!$C$4*MultiCalib!$E$29</f>
        <v>1.2892322982772315E+17</v>
      </c>
      <c r="G233" s="14">
        <f>'307'!C233*Notes!$C$4*MultiCalib!$F$30</f>
        <v>5.299626778885756E+16</v>
      </c>
      <c r="H233" s="14">
        <f>'309'!C233*Notes!$C$4*MultiCalib!$G$31</f>
        <v>1.0611665825037984E+17</v>
      </c>
      <c r="I233" s="14">
        <f t="shared" si="34"/>
        <v>4.0121539064202778E+17</v>
      </c>
      <c r="J233" s="40">
        <f>I233/BBMData!D233</f>
        <v>5.8401075784865759E-2</v>
      </c>
      <c r="K233" s="14">
        <f t="shared" si="31"/>
        <v>0.94159892421513425</v>
      </c>
      <c r="L233" s="40">
        <f>BBMData!Q233-J233</f>
        <v>-2.3469245885801501E-3</v>
      </c>
      <c r="M233" s="14">
        <f>'230'!C233*Notes!$C$4*MultiCalib!$C$14</f>
        <v>3.2524415717513528E+16</v>
      </c>
      <c r="N233" s="14">
        <f>'301'!C233*Notes!$C$4*MultiCalib!$D$15+'303'!C233*Notes!$C$4*MultiCalib!$D$16</f>
        <v>1.8564532294146496E+16</v>
      </c>
      <c r="O233" s="14">
        <f>'303'!C233*Notes!$C$4*MultiCalib!$E$16</f>
        <v>1.3456451668974317E+17</v>
      </c>
      <c r="P233" s="14">
        <f>'307'!C233*Notes!$C$4*MultiCalib!$F$17+'309'!C233*Notes!$C$4*MultiCalib!$F$18</f>
        <v>2.75731277541744E+16</v>
      </c>
      <c r="Q233" s="14">
        <f>'309'!C233*Notes!$C$4*MultiCalib!$G$18</f>
        <v>1.0870923575887501E+17</v>
      </c>
      <c r="R233" s="14">
        <f t="shared" si="35"/>
        <v>3.2193582821445261E+17</v>
      </c>
      <c r="S233" s="37">
        <f>R233/BBMData!D233</f>
        <v>4.6861110366004745E-2</v>
      </c>
      <c r="T233" s="14">
        <f t="shared" si="36"/>
        <v>0.95313888963399529</v>
      </c>
      <c r="U233" s="37">
        <f>BBMData!Q233-S233</f>
        <v>9.1930408302808644E-3</v>
      </c>
      <c r="W233" s="15">
        <f>'230'!C233*Notes!$C$4*MultiCalib!$C$35</f>
        <v>2.3503765285945968E+16</v>
      </c>
      <c r="X233" s="14">
        <f>'301'!C233*Notes!$C$4*MultiCalib!$D$36+'303'!C233*Notes!$C$4*MultiCalib!$D$37</f>
        <v>-9386271740880528</v>
      </c>
      <c r="Y233" s="14">
        <f>'303'!C233*Notes!$C$4*MultiCalib!$E$37</f>
        <v>2.0630962191135216E+17</v>
      </c>
      <c r="Z233" s="15">
        <f>'307'!C233*Notes!$C$4*MultiCalib!$F$38+'309'!C233*Notes!$C$4*MultiCalib!$F$39</f>
        <v>5.6948977347054032E+16</v>
      </c>
      <c r="AA233" s="14">
        <f>'309'!C233*Notes!$C$4*MultiCalib!$G$39</f>
        <v>9.1847471028962976E+16</v>
      </c>
      <c r="AB233" s="14">
        <f t="shared" si="37"/>
        <v>3.6922356383243456E+17</v>
      </c>
      <c r="AC233" s="15">
        <f>AB233/BBMData!D233</f>
        <v>5.3744332435579995E-2</v>
      </c>
      <c r="AD233" s="14">
        <f t="shared" si="32"/>
        <v>0.94625566756442003</v>
      </c>
      <c r="AE233" s="15">
        <f>BBMData!O233-AB233</f>
        <v>1.5868454886047552E+16</v>
      </c>
      <c r="AF233" s="37">
        <f>BBMData!Q233-BLMLossSum!AC233</f>
        <v>-1.6926745655335834E-3</v>
      </c>
      <c r="AG233" s="14">
        <f t="shared" si="33"/>
        <v>2.5180786047052642E+32</v>
      </c>
      <c r="AH233" s="14">
        <f>AG233/BBMData!R233^2</f>
        <v>3.3425760779236091E-2</v>
      </c>
      <c r="AI233" s="15">
        <f>AE233/BBMData!O233</f>
        <v>4.1206917086609465E-2</v>
      </c>
      <c r="AK233" s="40">
        <f t="shared" si="38"/>
        <v>-4.1868881046149393E-2</v>
      </c>
      <c r="AL233" s="40">
        <f t="shared" si="39"/>
        <v>0.1640028549908723</v>
      </c>
      <c r="AM233" s="40">
        <f t="shared" si="40"/>
        <v>4.1206917086609465E-2</v>
      </c>
    </row>
    <row r="234" spans="1:39" x14ac:dyDescent="0.25">
      <c r="A234" s="14" t="s">
        <v>243</v>
      </c>
      <c r="B234" s="14">
        <v>1234569600</v>
      </c>
      <c r="C234" s="15">
        <f>BBMData!O234</f>
        <v>5.6102981091701709E+17</v>
      </c>
      <c r="D234" s="14">
        <f>'230'!C234*Notes!$C$4*MultiCalib!$C$27</f>
        <v>4.6074898379992864E+16</v>
      </c>
      <c r="E234" s="14">
        <f>'301'!C234*Notes!$C$4*MultiCalib!$D$28</f>
        <v>1.1966871748612472E+17</v>
      </c>
      <c r="F234" s="14">
        <f>'303'!C234*Notes!$C$4*MultiCalib!$E$29</f>
        <v>1.8899397826850592E+17</v>
      </c>
      <c r="G234" s="14">
        <f>'307'!C234*Notes!$C$4*MultiCalib!$F$30</f>
        <v>7.9945820390571824E+16</v>
      </c>
      <c r="H234" s="14">
        <f>'309'!C234*Notes!$C$4*MultiCalib!$G$31</f>
        <v>1.394274081959371E+17</v>
      </c>
      <c r="I234" s="14">
        <f t="shared" si="34"/>
        <v>5.7411082272113242E+17</v>
      </c>
      <c r="J234" s="40">
        <f>I234/BBMData!D234</f>
        <v>6.036917168466166E-2</v>
      </c>
      <c r="K234" s="14">
        <f t="shared" si="31"/>
        <v>0.93963082831533828</v>
      </c>
      <c r="L234" s="40">
        <f>BBMData!Q234-J234</f>
        <v>-1.3755007154695395E-3</v>
      </c>
      <c r="M234" s="14">
        <f>'230'!C234*Notes!$C$4*MultiCalib!$C$14</f>
        <v>4.6074898379992864E+16</v>
      </c>
      <c r="N234" s="14">
        <f>'301'!C234*Notes!$C$4*MultiCalib!$D$15+'303'!C234*Notes!$C$4*MultiCalib!$D$16</f>
        <v>2.9331802127910496E+16</v>
      </c>
      <c r="O234" s="14">
        <f>'303'!C234*Notes!$C$4*MultiCalib!$E$16</f>
        <v>1.9726377765246266E+17</v>
      </c>
      <c r="P234" s="14">
        <f>'307'!C234*Notes!$C$4*MultiCalib!$F$17+'309'!C234*Notes!$C$4*MultiCalib!$F$18</f>
        <v>5.0787102208673424E+16</v>
      </c>
      <c r="Q234" s="14">
        <f>'309'!C234*Notes!$C$4*MultiCalib!$G$18</f>
        <v>1.4283381364175946E+17</v>
      </c>
      <c r="R234" s="14">
        <f t="shared" si="35"/>
        <v>4.6629139401079885E+17</v>
      </c>
      <c r="S234" s="37">
        <f>R234/BBMData!D234</f>
        <v>4.9031692325005136E-2</v>
      </c>
      <c r="T234" s="14">
        <f t="shared" si="36"/>
        <v>0.95096830767499485</v>
      </c>
      <c r="U234" s="37">
        <f>BBMData!Q234-S234</f>
        <v>9.9619786441869848E-3</v>
      </c>
      <c r="W234" s="15">
        <f>'230'!C234*Notes!$C$4*MultiCalib!$C$35</f>
        <v>3.3296020027011088E+16</v>
      </c>
      <c r="X234" s="14">
        <f>'301'!C234*Notes!$C$4*MultiCalib!$D$36+'303'!C234*Notes!$C$4*MultiCalib!$D$37</f>
        <v>-1.2120259844070624E+16</v>
      </c>
      <c r="Y234" s="14">
        <f>'303'!C234*Notes!$C$4*MultiCalib!$E$37</f>
        <v>3.0243794118562509E+17</v>
      </c>
      <c r="Z234" s="15">
        <f>'307'!C234*Notes!$C$4*MultiCalib!$F$38+'309'!C234*Notes!$C$4*MultiCalib!$F$39</f>
        <v>9.4891193991023872E+16</v>
      </c>
      <c r="AA234" s="14">
        <f>'309'!C234*Notes!$C$4*MultiCalib!$G$39</f>
        <v>1.2067902482100533E+17</v>
      </c>
      <c r="AB234" s="14">
        <f t="shared" si="37"/>
        <v>5.3918392018059475E+17</v>
      </c>
      <c r="AC234" s="15">
        <f>AB234/BBMData!D234</f>
        <v>5.6696521575246558E-2</v>
      </c>
      <c r="AD234" s="14">
        <f t="shared" si="32"/>
        <v>0.94330347842475348</v>
      </c>
      <c r="AE234" s="15">
        <f>BBMData!O234-AB234</f>
        <v>2.1845890736422336E+16</v>
      </c>
      <c r="AF234" s="37">
        <f>BBMData!Q234-BLMLossSum!AC234</f>
        <v>-1.2525129743091515E-3</v>
      </c>
      <c r="AG234" s="14">
        <f t="shared" si="33"/>
        <v>4.7724294206770323E+32</v>
      </c>
      <c r="AH234" s="14">
        <f>AG234/BBMData!R234^2</f>
        <v>3.2539344589155098E-2</v>
      </c>
      <c r="AI234" s="15">
        <f>AE234/BBMData!O234</f>
        <v>3.8938912534281715E-2</v>
      </c>
      <c r="AK234" s="40">
        <f t="shared" si="38"/>
        <v>-2.3316072603582493E-2</v>
      </c>
      <c r="AL234" s="40">
        <f t="shared" si="39"/>
        <v>0.16886521012380065</v>
      </c>
      <c r="AM234" s="40">
        <f t="shared" si="40"/>
        <v>3.8938912534281715E-2</v>
      </c>
    </row>
    <row r="235" spans="1:39" x14ac:dyDescent="0.25">
      <c r="A235" s="14" t="s">
        <v>244</v>
      </c>
      <c r="B235" s="14">
        <v>1235174400</v>
      </c>
      <c r="C235" s="15">
        <f>BBMData!O235</f>
        <v>5.708434365016121E+17</v>
      </c>
      <c r="D235" s="14">
        <f>'230'!C235*Notes!$C$4*MultiCalib!$C$27</f>
        <v>3.7894934537168048E+16</v>
      </c>
      <c r="E235" s="14">
        <f>'301'!C235*Notes!$C$4*MultiCalib!$D$28</f>
        <v>1.306095895883644E+17</v>
      </c>
      <c r="F235" s="14">
        <f>'303'!C235*Notes!$C$4*MultiCalib!$E$29</f>
        <v>1.8445963227325395E+17</v>
      </c>
      <c r="G235" s="14">
        <f>'307'!C235*Notes!$C$4*MultiCalib!$F$30</f>
        <v>5.8920958042943088E+16</v>
      </c>
      <c r="H235" s="14">
        <f>'309'!C235*Notes!$C$4*MultiCalib!$G$31</f>
        <v>1.276666983654987E+17</v>
      </c>
      <c r="I235" s="14">
        <f t="shared" si="34"/>
        <v>5.3955181280722822E+17</v>
      </c>
      <c r="J235" s="40">
        <f>I235/BBMData!D235</f>
        <v>5.7338131010332437E-2</v>
      </c>
      <c r="K235" s="14">
        <f t="shared" si="31"/>
        <v>0.94266186898966753</v>
      </c>
      <c r="L235" s="40">
        <f>BBMData!Q235-J235</f>
        <v>3.325358522251208E-3</v>
      </c>
      <c r="M235" s="14">
        <f>'230'!C235*Notes!$C$4*MultiCalib!$C$14</f>
        <v>3.7894934537168048E+16</v>
      </c>
      <c r="N235" s="14">
        <f>'301'!C235*Notes!$C$4*MultiCalib!$D$15+'303'!C235*Notes!$C$4*MultiCalib!$D$16</f>
        <v>4.9029290883387968E+16</v>
      </c>
      <c r="O235" s="14">
        <f>'303'!C235*Notes!$C$4*MultiCalib!$E$16</f>
        <v>1.9253102252237091E+17</v>
      </c>
      <c r="P235" s="14">
        <f>'307'!C235*Notes!$C$4*MultiCalib!$F$17+'309'!C235*Notes!$C$4*MultiCalib!$F$18</f>
        <v>2.6343794983752432E+16</v>
      </c>
      <c r="Q235" s="14">
        <f>'309'!C235*Notes!$C$4*MultiCalib!$G$18</f>
        <v>1.307857733177581E+17</v>
      </c>
      <c r="R235" s="14">
        <f t="shared" si="35"/>
        <v>4.3658481624443744E+17</v>
      </c>
      <c r="S235" s="37">
        <f>R235/BBMData!D235</f>
        <v>4.6395835945211204E-2</v>
      </c>
      <c r="T235" s="14">
        <f t="shared" si="36"/>
        <v>0.95360416405478876</v>
      </c>
      <c r="U235" s="37">
        <f>BBMData!Q235-S235</f>
        <v>1.4267653587372441E-2</v>
      </c>
      <c r="W235" s="15">
        <f>'230'!C235*Notes!$C$4*MultiCalib!$C$35</f>
        <v>2.7384770094679408E+16</v>
      </c>
      <c r="X235" s="14">
        <f>'301'!C235*Notes!$C$4*MultiCalib!$D$36+'303'!C235*Notes!$C$4*MultiCalib!$D$37</f>
        <v>3967815146464992</v>
      </c>
      <c r="Y235" s="14">
        <f>'303'!C235*Notes!$C$4*MultiCalib!$E$37</f>
        <v>2.9518184615026374E+17</v>
      </c>
      <c r="Z235" s="15">
        <f>'307'!C235*Notes!$C$4*MultiCalib!$F$38+'309'!C235*Notes!$C$4*MultiCalib!$F$39</f>
        <v>5.9102160109616544E+16</v>
      </c>
      <c r="AA235" s="14">
        <f>'309'!C235*Notes!$C$4*MultiCalib!$G$39</f>
        <v>1.1049974219713544E+17</v>
      </c>
      <c r="AB235" s="14">
        <f t="shared" si="37"/>
        <v>4.9613633369816006E+17</v>
      </c>
      <c r="AC235" s="15">
        <f>AB235/BBMData!D235</f>
        <v>5.2724371275043577E-2</v>
      </c>
      <c r="AD235" s="14">
        <f t="shared" si="32"/>
        <v>0.94727562872495641</v>
      </c>
      <c r="AE235" s="15">
        <f>BBMData!O235-AB235</f>
        <v>7.4707102803452032E+16</v>
      </c>
      <c r="AF235" s="37">
        <f>BBMData!Q235-BLMLossSum!AC235</f>
        <v>2.7868108075268655E-3</v>
      </c>
      <c r="AG235" s="14">
        <f t="shared" si="33"/>
        <v>5.5811512092855502E+33</v>
      </c>
      <c r="AH235" s="14">
        <f>AG235/BBMData!R235^2</f>
        <v>0.37943773560546862</v>
      </c>
      <c r="AI235" s="15">
        <f>AE235/BBMData!O235</f>
        <v>0.13087144044484614</v>
      </c>
      <c r="AK235" s="40">
        <f t="shared" si="38"/>
        <v>5.4816472772557669E-2</v>
      </c>
      <c r="AL235" s="40">
        <f t="shared" si="39"/>
        <v>0.2351934202484178</v>
      </c>
      <c r="AM235" s="40">
        <f t="shared" si="40"/>
        <v>0.13087144044484614</v>
      </c>
    </row>
    <row r="236" spans="1:39" x14ac:dyDescent="0.25">
      <c r="A236" s="14" t="s">
        <v>245</v>
      </c>
      <c r="B236" s="14">
        <v>1235779200</v>
      </c>
      <c r="C236" s="15">
        <f>BBMData!O236</f>
        <v>3.3072025522467053E+17</v>
      </c>
      <c r="D236" s="14">
        <f>'230'!C236*Notes!$C$4*MultiCalib!$C$27</f>
        <v>2.2813507920033588E+16</v>
      </c>
      <c r="E236" s="14">
        <f>'301'!C236*Notes!$C$4*MultiCalib!$D$28</f>
        <v>6.8498294499509648E+16</v>
      </c>
      <c r="F236" s="14">
        <f>'303'!C236*Notes!$C$4*MultiCalib!$E$29</f>
        <v>1.1174106567926514E+17</v>
      </c>
      <c r="G236" s="14">
        <f>'307'!C236*Notes!$C$4*MultiCalib!$F$30</f>
        <v>3.3938610287035212E+16</v>
      </c>
      <c r="H236" s="14">
        <f>'309'!C236*Notes!$C$4*MultiCalib!$G$31</f>
        <v>9.0508578661285056E+16</v>
      </c>
      <c r="I236" s="14">
        <f t="shared" si="34"/>
        <v>3.2750005704712864E+17</v>
      </c>
      <c r="J236" s="40">
        <f>I236/BBMData!D236</f>
        <v>5.8377906782019366E-2</v>
      </c>
      <c r="K236" s="14">
        <f t="shared" si="31"/>
        <v>0.94162209321798063</v>
      </c>
      <c r="L236" s="40">
        <f>BBMData!Q236-J236</f>
        <v>5.7401037032832336E-4</v>
      </c>
      <c r="M236" s="14">
        <f>'230'!C236*Notes!$C$4*MultiCalib!$C$14</f>
        <v>2.2813507920033588E+16</v>
      </c>
      <c r="N236" s="14">
        <f>'301'!C236*Notes!$C$4*MultiCalib!$D$15+'303'!C236*Notes!$C$4*MultiCalib!$D$16</f>
        <v>1.40116726516808E+16</v>
      </c>
      <c r="O236" s="14">
        <f>'303'!C236*Notes!$C$4*MultiCalib!$E$16</f>
        <v>1.1663051350497421E+17</v>
      </c>
      <c r="P236" s="14">
        <f>'307'!C236*Notes!$C$4*MultiCalib!$F$17+'309'!C236*Notes!$C$4*MultiCalib!$F$18</f>
        <v>7619263395832488</v>
      </c>
      <c r="Q236" s="14">
        <f>'309'!C236*Notes!$C$4*MultiCalib!$G$18</f>
        <v>9.2719829083527536E+16</v>
      </c>
      <c r="R236" s="14">
        <f t="shared" si="35"/>
        <v>2.5379478655604858E+17</v>
      </c>
      <c r="S236" s="37">
        <f>R236/BBMData!D236</f>
        <v>4.5239712398582634E-2</v>
      </c>
      <c r="T236" s="14">
        <f t="shared" si="36"/>
        <v>0.9547602876014174</v>
      </c>
      <c r="U236" s="37">
        <f>BBMData!Q236-S236</f>
        <v>1.3712204753765056E-2</v>
      </c>
      <c r="W236" s="15">
        <f>'230'!C236*Notes!$C$4*MultiCalib!$C$35</f>
        <v>1.6486178880465106E+16</v>
      </c>
      <c r="X236" s="14">
        <f>'301'!C236*Notes!$C$4*MultiCalib!$D$36+'303'!C236*Notes!$C$4*MultiCalib!$D$37</f>
        <v>-9744909855126848</v>
      </c>
      <c r="Y236" s="14">
        <f>'303'!C236*Notes!$C$4*MultiCalib!$E$37</f>
        <v>1.7881383396201165E+17</v>
      </c>
      <c r="Z236" s="15">
        <f>'307'!C236*Notes!$C$4*MultiCalib!$F$38+'309'!C236*Notes!$C$4*MultiCalib!$F$39</f>
        <v>2.6660666853881064E+16</v>
      </c>
      <c r="AA236" s="14">
        <f>'309'!C236*Notes!$C$4*MultiCalib!$G$39</f>
        <v>7.8338162862711888E+16</v>
      </c>
      <c r="AB236" s="14">
        <f t="shared" si="37"/>
        <v>2.9055393270394285E+17</v>
      </c>
      <c r="AC236" s="15">
        <f>AB236/BBMData!D236</f>
        <v>5.1792144867012987E-2</v>
      </c>
      <c r="AD236" s="14">
        <f t="shared" si="32"/>
        <v>0.948207855132987</v>
      </c>
      <c r="AE236" s="15">
        <f>BBMData!O236-AB236</f>
        <v>4.016632252072768E+16</v>
      </c>
      <c r="AF236" s="37">
        <f>BBMData!Q236-BLMLossSum!AC236</f>
        <v>8.3598399152563785E-4</v>
      </c>
      <c r="AG236" s="14">
        <f t="shared" si="33"/>
        <v>1.6133334648391156E+33</v>
      </c>
      <c r="AH236" s="14">
        <f>AG236/BBMData!R236^2</f>
        <v>0.32974911053053402</v>
      </c>
      <c r="AI236" s="15">
        <f>AE236/BBMData!O236</f>
        <v>0.12145105080860925</v>
      </c>
      <c r="AK236" s="40">
        <f t="shared" si="38"/>
        <v>9.7369245659123232E-3</v>
      </c>
      <c r="AL236" s="40">
        <f t="shared" si="39"/>
        <v>0.23259981042395975</v>
      </c>
      <c r="AM236" s="40">
        <f t="shared" si="40"/>
        <v>0.12145105080860925</v>
      </c>
    </row>
    <row r="237" spans="1:39" x14ac:dyDescent="0.25">
      <c r="A237" s="14" t="s">
        <v>246</v>
      </c>
      <c r="B237" s="14">
        <v>1236384000</v>
      </c>
      <c r="C237" s="15">
        <f>BBMData!O237</f>
        <v>1.1891102934433829E+17</v>
      </c>
      <c r="D237" s="14">
        <f>'230'!C237*Notes!$C$4*MultiCalib!$C$27</f>
        <v>4951137895905915</v>
      </c>
      <c r="E237" s="14">
        <f>'301'!C237*Notes!$C$4*MultiCalib!$D$28</f>
        <v>8559185658214716</v>
      </c>
      <c r="F237" s="14">
        <f>'303'!C237*Notes!$C$4*MultiCalib!$E$29</f>
        <v>4.463392423327996E+16</v>
      </c>
      <c r="G237" s="14">
        <f>'307'!C237*Notes!$C$4*MultiCalib!$F$30</f>
        <v>6602539431159578</v>
      </c>
      <c r="H237" s="14">
        <f>'309'!C237*Notes!$C$4*MultiCalib!$G$31</f>
        <v>3.6744765928490264E+16</v>
      </c>
      <c r="I237" s="14">
        <f t="shared" si="34"/>
        <v>1.0149155314705043E+17</v>
      </c>
      <c r="J237" s="40">
        <f>I237/BBMData!D237</f>
        <v>5.2315233580953829E-2</v>
      </c>
      <c r="K237" s="14">
        <f t="shared" si="31"/>
        <v>0.9476847664190462</v>
      </c>
      <c r="L237" s="40">
        <f>BBMData!Q237-J237</f>
        <v>8.9791114419009582E-3</v>
      </c>
      <c r="M237" s="14">
        <f>'230'!C237*Notes!$C$4*MultiCalib!$C$14</f>
        <v>4951137895905915</v>
      </c>
      <c r="N237" s="14">
        <f>'301'!C237*Notes!$C$4*MultiCalib!$D$15+'303'!C237*Notes!$C$4*MultiCalib!$D$16</f>
        <v>-2.217473915866366E+16</v>
      </c>
      <c r="O237" s="14">
        <f>'303'!C237*Notes!$C$4*MultiCalib!$E$16</f>
        <v>4.6586968465215992E+16</v>
      </c>
      <c r="P237" s="14">
        <f>'307'!C237*Notes!$C$4*MultiCalib!$F$17+'309'!C237*Notes!$C$4*MultiCalib!$F$18</f>
        <v>-7036087207945324</v>
      </c>
      <c r="Q237" s="14">
        <f>'309'!C237*Notes!$C$4*MultiCalib!$G$18</f>
        <v>3.7642491651028112E+16</v>
      </c>
      <c r="R237" s="14">
        <f t="shared" si="35"/>
        <v>5.996977164554104E+16</v>
      </c>
      <c r="S237" s="37">
        <f>R237/BBMData!D237</f>
        <v>3.0912253425536617E-2</v>
      </c>
      <c r="T237" s="14">
        <f t="shared" si="36"/>
        <v>0.96908774657446339</v>
      </c>
      <c r="U237" s="37">
        <f>BBMData!Q237-S237</f>
        <v>3.0382091597318171E-2</v>
      </c>
      <c r="W237" s="15">
        <f>'230'!C237*Notes!$C$4*MultiCalib!$C$35</f>
        <v>3577939232312255.5</v>
      </c>
      <c r="X237" s="14">
        <f>'301'!C237*Notes!$C$4*MultiCalib!$D$36+'303'!C237*Notes!$C$4*MultiCalib!$D$37</f>
        <v>-2.5396888066007992E+16</v>
      </c>
      <c r="Y237" s="14">
        <f>'303'!C237*Notes!$C$4*MultiCalib!$E$37</f>
        <v>7.1425514589518808E+16</v>
      </c>
      <c r="Z237" s="15">
        <f>'307'!C237*Notes!$C$4*MultiCalib!$F$38+'309'!C237*Notes!$C$4*MultiCalib!$F$39</f>
        <v>-3137194178841230</v>
      </c>
      <c r="AA237" s="14">
        <f>'309'!C237*Notes!$C$4*MultiCalib!$G$39</f>
        <v>3.1803807995159472E+16</v>
      </c>
      <c r="AB237" s="14">
        <f t="shared" si="37"/>
        <v>7.8273179572141312E+16</v>
      </c>
      <c r="AC237" s="15">
        <f>AB237/BBMData!D237</f>
        <v>4.0346999779454287E-2</v>
      </c>
      <c r="AD237" s="14">
        <f t="shared" si="32"/>
        <v>0.95965300022054567</v>
      </c>
      <c r="AE237" s="15">
        <f>BBMData!O237-AB237</f>
        <v>4.0637849772196976E+16</v>
      </c>
      <c r="AF237" s="37">
        <f>BBMData!Q237-BLMLossSum!AC237</f>
        <v>9.1490424026770475E-3</v>
      </c>
      <c r="AG237" s="14">
        <f t="shared" si="33"/>
        <v>1.6514348341076498E+33</v>
      </c>
      <c r="AH237" s="14">
        <f>AG237/BBMData!R237^2</f>
        <v>2.3338534719725024</v>
      </c>
      <c r="AI237" s="15">
        <f>AE237/BBMData!O237</f>
        <v>0.34175004620067118</v>
      </c>
      <c r="AK237" s="40">
        <f t="shared" si="38"/>
        <v>0.14649167779756714</v>
      </c>
      <c r="AL237" s="40">
        <f t="shared" si="39"/>
        <v>0.49567527944037276</v>
      </c>
      <c r="AM237" s="40">
        <f t="shared" si="40"/>
        <v>0.34175004620067118</v>
      </c>
    </row>
    <row r="238" spans="1:39" x14ac:dyDescent="0.25">
      <c r="A238" s="14" t="s">
        <v>247</v>
      </c>
      <c r="B238" s="14">
        <v>1236985200</v>
      </c>
      <c r="C238" s="15">
        <f>BBMData!O238</f>
        <v>5.5001625584594976E+16</v>
      </c>
      <c r="D238" s="14">
        <f>'230'!C238*Notes!$C$4*MultiCalib!$C$27</f>
        <v>1457654084485458.2</v>
      </c>
      <c r="E238" s="14">
        <f>'301'!C238*Notes!$C$4*MultiCalib!$D$28</f>
        <v>6684710216158031</v>
      </c>
      <c r="F238" s="14">
        <f>'303'!C238*Notes!$C$4*MultiCalib!$E$29</f>
        <v>1.419071438479375E+16</v>
      </c>
      <c r="G238" s="14">
        <f>'307'!C238*Notes!$C$4*MultiCalib!$F$30</f>
        <v>3175795506206508</v>
      </c>
      <c r="H238" s="14">
        <f>'309'!C238*Notes!$C$4*MultiCalib!$G$31</f>
        <v>5.6136622387668632E+16</v>
      </c>
      <c r="I238" s="14">
        <f t="shared" si="34"/>
        <v>8.1645496579312384E+16</v>
      </c>
      <c r="J238" s="40">
        <f>I238/BBMData!D238</f>
        <v>0.15670920648620421</v>
      </c>
      <c r="K238" s="14">
        <f t="shared" si="31"/>
        <v>0.84329079351379577</v>
      </c>
      <c r="L238" s="40">
        <f>BBMData!Q238-J238</f>
        <v>-5.1139867552240717E-2</v>
      </c>
      <c r="M238" s="14">
        <f>'230'!C238*Notes!$C$4*MultiCalib!$C$14</f>
        <v>1457654084485458.2</v>
      </c>
      <c r="N238" s="14">
        <f>'301'!C238*Notes!$C$4*MultiCalib!$D$15+'303'!C238*Notes!$C$4*MultiCalib!$D$16</f>
        <v>-1195867179262198</v>
      </c>
      <c r="O238" s="14">
        <f>'303'!C238*Notes!$C$4*MultiCalib!$E$16</f>
        <v>1.4811656714027894E+16</v>
      </c>
      <c r="P238" s="14">
        <f>'307'!C238*Notes!$C$4*MultiCalib!$F$17+'309'!C238*Notes!$C$4*MultiCalib!$F$18</f>
        <v>-2.0505072450914472E+16</v>
      </c>
      <c r="Q238" s="14">
        <f>'309'!C238*Notes!$C$4*MultiCalib!$G$18</f>
        <v>5.7508118126459816E+16</v>
      </c>
      <c r="R238" s="14">
        <f t="shared" si="35"/>
        <v>5.2076489294796496E+16</v>
      </c>
      <c r="S238" s="37">
        <f>R238/BBMData!D238</f>
        <v>9.9954873886365633E-2</v>
      </c>
      <c r="T238" s="14">
        <f t="shared" si="36"/>
        <v>0.90004512611363441</v>
      </c>
      <c r="U238" s="37">
        <f>BBMData!Q238-S238</f>
        <v>5.6144650475978553E-3</v>
      </c>
      <c r="W238" s="15">
        <f>'230'!C238*Notes!$C$4*MultiCalib!$C$35</f>
        <v>1053373556881404</v>
      </c>
      <c r="X238" s="14">
        <f>'301'!C238*Notes!$C$4*MultiCalib!$D$36+'303'!C238*Notes!$C$4*MultiCalib!$D$37</f>
        <v>-3541433663421426</v>
      </c>
      <c r="Y238" s="14">
        <f>'303'!C238*Notes!$C$4*MultiCalib!$E$37</f>
        <v>2.2708715281884968E+16</v>
      </c>
      <c r="Z238" s="15">
        <f>'307'!C238*Notes!$C$4*MultiCalib!$F$38+'309'!C238*Notes!$C$4*MultiCalib!$F$39</f>
        <v>-1.8238782242540784E+16</v>
      </c>
      <c r="AA238" s="14">
        <f>'309'!C238*Notes!$C$4*MultiCalib!$G$39</f>
        <v>4.85880999592896E+16</v>
      </c>
      <c r="AB238" s="14">
        <f t="shared" si="37"/>
        <v>5.056997289209376E+16</v>
      </c>
      <c r="AC238" s="15">
        <f>AB238/BBMData!D238</f>
        <v>9.7063287700755771E-2</v>
      </c>
      <c r="AD238" s="14">
        <f t="shared" si="32"/>
        <v>0.90293671229924422</v>
      </c>
      <c r="AE238" s="15">
        <f>BBMData!O238-AB238</f>
        <v>4431652692501216</v>
      </c>
      <c r="AF238" s="37">
        <f>BBMData!Q238-BLMLossSum!AC238</f>
        <v>-2.502213616773892E-2</v>
      </c>
      <c r="AG238" s="14">
        <f t="shared" si="33"/>
        <v>1.9639545586953277E+31</v>
      </c>
      <c r="AH238" s="14">
        <f>AG238/BBMData!R238^2</f>
        <v>0.40272506908220662</v>
      </c>
      <c r="AI238" s="15">
        <f>AE238/BBMData!O238</f>
        <v>8.0573122074094602E-2</v>
      </c>
      <c r="AK238" s="40">
        <f t="shared" si="38"/>
        <v>-0.48441970053663114</v>
      </c>
      <c r="AL238" s="40">
        <f t="shared" si="39"/>
        <v>5.3182724305111471E-2</v>
      </c>
      <c r="AM238" s="40">
        <f t="shared" si="40"/>
        <v>8.0573122074094602E-2</v>
      </c>
    </row>
    <row r="239" spans="1:39" x14ac:dyDescent="0.25">
      <c r="A239" s="14" t="s">
        <v>248</v>
      </c>
      <c r="B239" s="14">
        <v>1237590000</v>
      </c>
      <c r="C239" s="15">
        <f>BBMData!O239</f>
        <v>1.5901745990600717E+17</v>
      </c>
      <c r="D239" s="14">
        <f>'230'!C239*Notes!$C$4*MultiCalib!$C$27</f>
        <v>9539898100417398</v>
      </c>
      <c r="E239" s="14">
        <f>'301'!C239*Notes!$C$4*MultiCalib!$D$28</f>
        <v>1.52025471513862E+16</v>
      </c>
      <c r="F239" s="14">
        <f>'303'!C239*Notes!$C$4*MultiCalib!$E$29</f>
        <v>3.9875514326689144E+16</v>
      </c>
      <c r="G239" s="14">
        <f>'307'!C239*Notes!$C$4*MultiCalib!$F$30</f>
        <v>1.4898259572712638E+16</v>
      </c>
      <c r="H239" s="14">
        <f>'309'!C239*Notes!$C$4*MultiCalib!$G$31</f>
        <v>1.7098935370574141E+17</v>
      </c>
      <c r="I239" s="14">
        <f t="shared" si="34"/>
        <v>2.5050557285694678E+17</v>
      </c>
      <c r="J239" s="40">
        <f>I239/BBMData!D239</f>
        <v>0.1284643963368958</v>
      </c>
      <c r="K239" s="14">
        <f t="shared" si="31"/>
        <v>0.87153560366310423</v>
      </c>
      <c r="L239" s="40">
        <f>BBMData!Q239-J239</f>
        <v>-4.6916981000481861E-2</v>
      </c>
      <c r="M239" s="14">
        <f>'230'!C239*Notes!$C$4*MultiCalib!$C$14</f>
        <v>9539898100417398</v>
      </c>
      <c r="N239" s="14">
        <f>'301'!C239*Notes!$C$4*MultiCalib!$D$15+'303'!C239*Notes!$C$4*MultiCalib!$D$16</f>
        <v>-8650183680902692</v>
      </c>
      <c r="O239" s="14">
        <f>'303'!C239*Notes!$C$4*MultiCalib!$E$16</f>
        <v>4.1620345071218544E+16</v>
      </c>
      <c r="P239" s="14">
        <f>'307'!C239*Notes!$C$4*MultiCalib!$F$17+'309'!C239*Notes!$C$4*MultiCalib!$F$18</f>
        <v>-5.508198854081184E+16</v>
      </c>
      <c r="Q239" s="14">
        <f>'309'!C239*Notes!$C$4*MultiCalib!$G$18</f>
        <v>1.7516686136494106E+17</v>
      </c>
      <c r="R239" s="14">
        <f t="shared" si="35"/>
        <v>1.6259493231486246E+17</v>
      </c>
      <c r="S239" s="37">
        <f>R239/BBMData!D239</f>
        <v>8.3382016571724338E-2</v>
      </c>
      <c r="T239" s="14">
        <f t="shared" si="36"/>
        <v>0.91661798342827572</v>
      </c>
      <c r="U239" s="37">
        <f>BBMData!Q239-S239</f>
        <v>-1.8346012353104013E-3</v>
      </c>
      <c r="W239" s="15">
        <f>'230'!C239*Notes!$C$4*MultiCalib!$C$35</f>
        <v>6894006267522709</v>
      </c>
      <c r="X239" s="14">
        <f>'301'!C239*Notes!$C$4*MultiCalib!$D$36+'303'!C239*Notes!$C$4*MultiCalib!$D$37</f>
        <v>-1.4047407339564044E+16</v>
      </c>
      <c r="Y239" s="14">
        <f>'303'!C239*Notes!$C$4*MultiCalib!$E$37</f>
        <v>6.3810860891811944E+16</v>
      </c>
      <c r="Z239" s="15">
        <f>'307'!C239*Notes!$C$4*MultiCalib!$F$38+'309'!C239*Notes!$C$4*MultiCalib!$F$39</f>
        <v>-4.5389131200206032E+16</v>
      </c>
      <c r="AA239" s="14">
        <f>'309'!C239*Notes!$C$4*MultiCalib!$G$39</f>
        <v>1.4799693063923802E+17</v>
      </c>
      <c r="AB239" s="14">
        <f t="shared" si="37"/>
        <v>1.5926525925880259E+17</v>
      </c>
      <c r="AC239" s="15">
        <f>AB239/BBMData!D239</f>
        <v>8.1674491927591075E-2</v>
      </c>
      <c r="AD239" s="14">
        <f t="shared" si="32"/>
        <v>0.91832550807240887</v>
      </c>
      <c r="AE239" s="15">
        <f>BBMData!O239-AB239</f>
        <v>-247799352795424</v>
      </c>
      <c r="AF239" s="37">
        <f>BBMData!Q239-BLMLossSum!AC239</f>
        <v>-2.4180140198923214E-2</v>
      </c>
      <c r="AG239" s="14">
        <f t="shared" si="33"/>
        <v>6.1404519245831007E+28</v>
      </c>
      <c r="AH239" s="14">
        <f>AG239/BBMData!R239^2</f>
        <v>8.7638107574334399E-5</v>
      </c>
      <c r="AI239" s="15">
        <f>AE239/BBMData!O239</f>
        <v>-1.5583153758203312E-3</v>
      </c>
      <c r="AK239" s="40">
        <f t="shared" si="38"/>
        <v>-0.57533375897852268</v>
      </c>
      <c r="AL239" s="40">
        <f t="shared" si="39"/>
        <v>-2.2497356019709321E-2</v>
      </c>
      <c r="AM239" s="40">
        <f t="shared" si="40"/>
        <v>-1.5583153758203312E-3</v>
      </c>
    </row>
    <row r="240" spans="1:39" x14ac:dyDescent="0.25">
      <c r="A240" s="14" t="s">
        <v>249</v>
      </c>
      <c r="B240" s="14">
        <v>1238194800</v>
      </c>
      <c r="C240" s="15">
        <f>BBMData!O240</f>
        <v>2.7667554711142148E+16</v>
      </c>
      <c r="D240" s="14">
        <f>'230'!C240*Notes!$C$4*MultiCalib!$C$27</f>
        <v>761400317873689.12</v>
      </c>
      <c r="E240" s="14">
        <f>'301'!C240*Notes!$C$4*MultiCalib!$D$28</f>
        <v>1116415520636702</v>
      </c>
      <c r="F240" s="14">
        <f>'303'!C240*Notes!$C$4*MultiCalib!$E$29</f>
        <v>3345234886830881</v>
      </c>
      <c r="G240" s="14">
        <f>'307'!C240*Notes!$C$4*MultiCalib!$F$30</f>
        <v>1739332143726180.2</v>
      </c>
      <c r="H240" s="14">
        <f>'309'!C240*Notes!$C$4*MultiCalib!$G$31</f>
        <v>1.1259915832927304E+16</v>
      </c>
      <c r="I240" s="14">
        <f t="shared" si="34"/>
        <v>1.8222298701994756E+16</v>
      </c>
      <c r="J240" s="40">
        <f>I240/BBMData!D240</f>
        <v>0.10782425267452518</v>
      </c>
      <c r="K240" s="14">
        <f t="shared" si="31"/>
        <v>0.89217574732547478</v>
      </c>
      <c r="L240" s="40">
        <f>BBMData!Q240-J240</f>
        <v>5.5889088811523033E-2</v>
      </c>
      <c r="M240" s="14">
        <f>'230'!C240*Notes!$C$4*MultiCalib!$C$14</f>
        <v>761400317873689.12</v>
      </c>
      <c r="N240" s="14">
        <f>'301'!C240*Notes!$C$4*MultiCalib!$D$15+'303'!C240*Notes!$C$4*MultiCalib!$D$16</f>
        <v>-960469553597415</v>
      </c>
      <c r="O240" s="14">
        <f>'303'!C240*Notes!$C$4*MultiCalib!$E$16</f>
        <v>3491612150592171</v>
      </c>
      <c r="P240" s="14">
        <f>'307'!C240*Notes!$C$4*MultiCalib!$F$17+'309'!C240*Notes!$C$4*MultiCalib!$F$18</f>
        <v>-2556890568572168.5</v>
      </c>
      <c r="Q240" s="14">
        <f>'309'!C240*Notes!$C$4*MultiCalib!$G$18</f>
        <v>1.1535011232813698E+16</v>
      </c>
      <c r="R240" s="14">
        <f t="shared" si="35"/>
        <v>1.2270663579109974E+16</v>
      </c>
      <c r="S240" s="37">
        <f>R240/BBMData!D240</f>
        <v>7.2607476799467302E-2</v>
      </c>
      <c r="T240" s="14">
        <f t="shared" si="36"/>
        <v>0.92739252320053267</v>
      </c>
      <c r="U240" s="37">
        <f>BBMData!Q240-S240</f>
        <v>9.1105864686580912E-2</v>
      </c>
      <c r="W240" s="15">
        <f>'230'!C240*Notes!$C$4*MultiCalib!$C$35</f>
        <v>550225852337493.19</v>
      </c>
      <c r="X240" s="14">
        <f>'301'!C240*Notes!$C$4*MultiCalib!$D$36+'303'!C240*Notes!$C$4*MultiCalib!$D$37</f>
        <v>-1360268552875805.5</v>
      </c>
      <c r="Y240" s="14">
        <f>'303'!C240*Notes!$C$4*MultiCalib!$E$37</f>
        <v>5353217923790612</v>
      </c>
      <c r="Z240" s="15">
        <f>'307'!C240*Notes!$C$4*MultiCalib!$F$38+'309'!C240*Notes!$C$4*MultiCalib!$F$39</f>
        <v>-1513729954364911</v>
      </c>
      <c r="AA240" s="14">
        <f>'309'!C240*Notes!$C$4*MultiCalib!$G$39</f>
        <v>9745828885915282</v>
      </c>
      <c r="AB240" s="14">
        <f t="shared" si="37"/>
        <v>1.2775274154802672E+16</v>
      </c>
      <c r="AC240" s="15">
        <f>AB240/BBMData!D240</f>
        <v>7.559333819409865E-2</v>
      </c>
      <c r="AD240" s="14">
        <f t="shared" si="32"/>
        <v>0.92440666180590136</v>
      </c>
      <c r="AE240" s="15">
        <f>BBMData!O240-AB240</f>
        <v>1.4892280556339476E+16</v>
      </c>
      <c r="AF240" s="37">
        <f>BBMData!Q240-BLMLossSum!AC240</f>
        <v>7.2378399193364501E-2</v>
      </c>
      <c r="AG240" s="14">
        <f t="shared" si="33"/>
        <v>2.2178002016872683E+32</v>
      </c>
      <c r="AH240" s="14">
        <f>AG240/BBMData!R240^2</f>
        <v>45.782533025661806</v>
      </c>
      <c r="AI240" s="15">
        <f>AE240/BBMData!O240</f>
        <v>0.53825792383242765</v>
      </c>
      <c r="AK240" s="40">
        <f t="shared" si="38"/>
        <v>0.34138383777528569</v>
      </c>
      <c r="AL240" s="40">
        <f t="shared" si="39"/>
        <v>0.55649627488878195</v>
      </c>
      <c r="AM240" s="40">
        <f t="shared" si="40"/>
        <v>0.53825792383242765</v>
      </c>
    </row>
    <row r="241" spans="1:39" x14ac:dyDescent="0.25">
      <c r="A241" s="14" t="s">
        <v>250</v>
      </c>
      <c r="B241" s="14">
        <v>1238799600</v>
      </c>
      <c r="C241" s="15">
        <f>BBMData!O241</f>
        <v>1.092801968638248E+17</v>
      </c>
      <c r="D241" s="14">
        <f>'230'!C241*Notes!$C$4*MultiCalib!$C$27</f>
        <v>3497555470874326</v>
      </c>
      <c r="E241" s="14">
        <f>'301'!C241*Notes!$C$4*MultiCalib!$D$28</f>
        <v>8335902554087376</v>
      </c>
      <c r="F241" s="14">
        <f>'303'!C241*Notes!$C$4*MultiCalib!$E$29</f>
        <v>2.9757259804124292E+16</v>
      </c>
      <c r="G241" s="14">
        <f>'307'!C241*Notes!$C$4*MultiCalib!$F$30</f>
        <v>1.1010001314432552E+16</v>
      </c>
      <c r="H241" s="14">
        <f>'309'!C241*Notes!$C$4*MultiCalib!$G$31</f>
        <v>8.8235132894806272E+16</v>
      </c>
      <c r="I241" s="14">
        <f t="shared" si="34"/>
        <v>1.4083585203832482E+17</v>
      </c>
      <c r="J241" s="40">
        <f>I241/BBMData!D241</f>
        <v>9.9180177491778043E-2</v>
      </c>
      <c r="K241" s="14">
        <f t="shared" si="31"/>
        <v>0.90081982250822201</v>
      </c>
      <c r="L241" s="40">
        <f>BBMData!Q241-J241</f>
        <v>-2.2222292376408465E-2</v>
      </c>
      <c r="M241" s="14">
        <f>'230'!C241*Notes!$C$4*MultiCalib!$C$14</f>
        <v>3497555470874326</v>
      </c>
      <c r="N241" s="14">
        <f>'301'!C241*Notes!$C$4*MultiCalib!$D$15+'303'!C241*Notes!$C$4*MultiCalib!$D$16</f>
        <v>-1.0899818447666056E+16</v>
      </c>
      <c r="O241" s="14">
        <f>'303'!C241*Notes!$C$4*MultiCalib!$E$16</f>
        <v>3.1059346627476776E+16</v>
      </c>
      <c r="P241" s="14">
        <f>'307'!C241*Notes!$C$4*MultiCalib!$F$17+'309'!C241*Notes!$C$4*MultiCalib!$F$18</f>
        <v>-2.3734383759911172E+16</v>
      </c>
      <c r="Q241" s="14">
        <f>'309'!C241*Notes!$C$4*MultiCalib!$G$18</f>
        <v>9.0390839875913904E+16</v>
      </c>
      <c r="R241" s="14">
        <f t="shared" si="35"/>
        <v>9.0313539766687776E+16</v>
      </c>
      <c r="S241" s="37">
        <f>R241/BBMData!D241</f>
        <v>6.3601084342737868E-2</v>
      </c>
      <c r="T241" s="14">
        <f t="shared" si="36"/>
        <v>0.93639891565726208</v>
      </c>
      <c r="U241" s="37">
        <f>BBMData!Q241-S241</f>
        <v>1.3356800772631711E-2</v>
      </c>
      <c r="W241" s="15">
        <f>'230'!C241*Notes!$C$4*MultiCalib!$C$35</f>
        <v>2527508059667950</v>
      </c>
      <c r="X241" s="14">
        <f>'301'!C241*Notes!$C$4*MultiCalib!$D$36+'303'!C241*Notes!$C$4*MultiCalib!$D$37</f>
        <v>-1.3924510756815772E+16</v>
      </c>
      <c r="Y241" s="14">
        <f>'303'!C241*Notes!$C$4*MultiCalib!$E$37</f>
        <v>4.7619106560628592E+16</v>
      </c>
      <c r="Z241" s="15">
        <f>'307'!C241*Notes!$C$4*MultiCalib!$F$38+'309'!C241*Notes!$C$4*MultiCalib!$F$39</f>
        <v>-1.6958779483136896E+16</v>
      </c>
      <c r="AA241" s="14">
        <f>'309'!C241*Notes!$C$4*MultiCalib!$G$39</f>
        <v>7.637042049675936E+16</v>
      </c>
      <c r="AB241" s="14">
        <f t="shared" si="37"/>
        <v>9.5633744877103232E+16</v>
      </c>
      <c r="AC241" s="15">
        <f>AB241/BBMData!D241</f>
        <v>6.7347707659931852E-2</v>
      </c>
      <c r="AD241" s="14">
        <f t="shared" si="32"/>
        <v>0.93265229234006819</v>
      </c>
      <c r="AE241" s="15">
        <f>BBMData!O241-AB241</f>
        <v>1.3646451986721568E+16</v>
      </c>
      <c r="AF241" s="37">
        <f>BBMData!Q241-BLMLossSum!AC241</f>
        <v>-8.0882904272347317E-3</v>
      </c>
      <c r="AG241" s="14">
        <f t="shared" si="33"/>
        <v>1.8622565182589704E+32</v>
      </c>
      <c r="AH241" s="14">
        <f>AG241/BBMData!R241^2</f>
        <v>0.49893004830324988</v>
      </c>
      <c r="AI241" s="15">
        <f>AE241/BBMData!O241</f>
        <v>0.12487579980960828</v>
      </c>
      <c r="AK241" s="40">
        <f t="shared" si="38"/>
        <v>-0.28875913550761489</v>
      </c>
      <c r="AL241" s="40">
        <f t="shared" si="39"/>
        <v>0.17355987307354118</v>
      </c>
      <c r="AM241" s="40">
        <f t="shared" si="40"/>
        <v>0.12487579980960828</v>
      </c>
    </row>
    <row r="242" spans="1:39" x14ac:dyDescent="0.25">
      <c r="A242" s="14" t="s">
        <v>251</v>
      </c>
      <c r="B242" s="14">
        <v>1239404400</v>
      </c>
      <c r="C242" s="15">
        <f>BBMData!O242</f>
        <v>1.9398662308803472E+17</v>
      </c>
      <c r="D242" s="14">
        <f>'230'!C242*Notes!$C$4*MultiCalib!$C$27</f>
        <v>8061885718662590</v>
      </c>
      <c r="E242" s="14">
        <f>'301'!C242*Notes!$C$4*MultiCalib!$D$28</f>
        <v>3.1130075245803148E+16</v>
      </c>
      <c r="F242" s="14">
        <f>'303'!C242*Notes!$C$4*MultiCalib!$E$29</f>
        <v>5.8718503081123712E+16</v>
      </c>
      <c r="G242" s="14">
        <f>'307'!C242*Notes!$C$4*MultiCalib!$F$30</f>
        <v>2.0162407437223876E+16</v>
      </c>
      <c r="H242" s="14">
        <f>'309'!C242*Notes!$C$4*MultiCalib!$G$31</f>
        <v>1.1030981434065104E+17</v>
      </c>
      <c r="I242" s="14">
        <f t="shared" si="34"/>
        <v>2.2838268582346435E+17</v>
      </c>
      <c r="J242" s="40">
        <f>I242/BBMData!D242</f>
        <v>7.6127561941154789E-2</v>
      </c>
      <c r="K242" s="14">
        <f t="shared" si="31"/>
        <v>0.92387243805884522</v>
      </c>
      <c r="L242" s="40">
        <f>BBMData!Q242-J242</f>
        <v>-1.1465354245143222E-2</v>
      </c>
      <c r="M242" s="14">
        <f>'230'!C242*Notes!$C$4*MultiCalib!$C$14</f>
        <v>8061885718662590</v>
      </c>
      <c r="N242" s="14">
        <f>'301'!C242*Notes!$C$4*MultiCalib!$D$15+'303'!C242*Notes!$C$4*MultiCalib!$D$16</f>
        <v>177159426190152</v>
      </c>
      <c r="O242" s="14">
        <f>'303'!C242*Notes!$C$4*MultiCalib!$E$16</f>
        <v>6.1287845475288544E+16</v>
      </c>
      <c r="P242" s="14">
        <f>'307'!C242*Notes!$C$4*MultiCalib!$F$17+'309'!C242*Notes!$C$4*MultiCalib!$F$18</f>
        <v>-2.064106202677624E+16</v>
      </c>
      <c r="Q242" s="14">
        <f>'309'!C242*Notes!$C$4*MultiCalib!$G$18</f>
        <v>1.1300483648270786E+17</v>
      </c>
      <c r="R242" s="14">
        <f t="shared" si="35"/>
        <v>1.618906650760729E+17</v>
      </c>
      <c r="S242" s="37">
        <f>R242/BBMData!D242</f>
        <v>5.3963555025357629E-2</v>
      </c>
      <c r="T242" s="14">
        <f t="shared" si="36"/>
        <v>0.94603644497464234</v>
      </c>
      <c r="U242" s="37">
        <f>BBMData!Q242-S242</f>
        <v>1.0698652670653938E-2</v>
      </c>
      <c r="W242" s="15">
        <f>'230'!C242*Notes!$C$4*MultiCalib!$C$35</f>
        <v>5825920789455810</v>
      </c>
      <c r="X242" s="14">
        <f>'301'!C242*Notes!$C$4*MultiCalib!$D$36+'303'!C242*Notes!$C$4*MultiCalib!$D$37</f>
        <v>-1.0685006555125328E+16</v>
      </c>
      <c r="Y242" s="14">
        <f>'303'!C242*Notes!$C$4*MultiCalib!$E$37</f>
        <v>9.3964386294503232E+16</v>
      </c>
      <c r="Z242" s="15">
        <f>'307'!C242*Notes!$C$4*MultiCalib!$F$38+'309'!C242*Notes!$C$4*MultiCalib!$F$39</f>
        <v>-8754176322522392</v>
      </c>
      <c r="AA242" s="14">
        <f>'309'!C242*Notes!$C$4*MultiCalib!$G$39</f>
        <v>9.5476786057074736E+16</v>
      </c>
      <c r="AB242" s="14">
        <f t="shared" si="37"/>
        <v>1.7582791026338605E+17</v>
      </c>
      <c r="AC242" s="15">
        <f>AB242/BBMData!D242</f>
        <v>5.8609303421128682E-2</v>
      </c>
      <c r="AD242" s="14">
        <f t="shared" si="32"/>
        <v>0.94139069657887131</v>
      </c>
      <c r="AE242" s="15">
        <f>BBMData!O242-AB242</f>
        <v>1.8158712824648672E+16</v>
      </c>
      <c r="AF242" s="37">
        <f>BBMData!Q242-BLMLossSum!AC242</f>
        <v>-5.0080271153589706E-3</v>
      </c>
      <c r="AG242" s="14">
        <f t="shared" si="33"/>
        <v>3.2973885144806019E+32</v>
      </c>
      <c r="AH242" s="14">
        <f>AG242/BBMData!R242^2</f>
        <v>0.2529599121651171</v>
      </c>
      <c r="AI242" s="15">
        <f>AE242/BBMData!O242</f>
        <v>9.3608067069696405E-2</v>
      </c>
      <c r="AK242" s="40">
        <f t="shared" si="38"/>
        <v>-0.1773115186392005</v>
      </c>
      <c r="AL242" s="40">
        <f t="shared" si="39"/>
        <v>0.16545449114496974</v>
      </c>
      <c r="AM242" s="40">
        <f t="shared" si="40"/>
        <v>9.3608067069696405E-2</v>
      </c>
    </row>
    <row r="243" spans="1:39" x14ac:dyDescent="0.25">
      <c r="A243" s="14" t="s">
        <v>252</v>
      </c>
      <c r="B243" s="14">
        <v>1240009200</v>
      </c>
      <c r="C243" s="15">
        <f>BBMData!O243</f>
        <v>3.6796929953003584E+17</v>
      </c>
      <c r="D243" s="14">
        <f>'230'!C243*Notes!$C$4*MultiCalib!$C$27</f>
        <v>1.5122143211673162E+16</v>
      </c>
      <c r="E243" s="14">
        <f>'301'!C243*Notes!$C$4*MultiCalib!$D$28</f>
        <v>7.0499572692058408E+16</v>
      </c>
      <c r="F243" s="14">
        <f>'303'!C243*Notes!$C$4*MultiCalib!$E$29</f>
        <v>1.0940804933927205E+17</v>
      </c>
      <c r="G243" s="14">
        <f>'307'!C243*Notes!$C$4*MultiCalib!$F$30</f>
        <v>4.9157045428493472E+16</v>
      </c>
      <c r="H243" s="14">
        <f>'309'!C243*Notes!$C$4*MultiCalib!$G$31</f>
        <v>1.7310381725078816E+17</v>
      </c>
      <c r="I243" s="14">
        <f t="shared" si="34"/>
        <v>4.1729062792228525E+17</v>
      </c>
      <c r="J243" s="40">
        <f>I243/BBMData!D243</f>
        <v>6.1547290254024375E-2</v>
      </c>
      <c r="K243" s="14">
        <f t="shared" si="31"/>
        <v>0.93845270974597561</v>
      </c>
      <c r="L243" s="40">
        <f>BBMData!Q243-J243</f>
        <v>-7.2745322112462291E-3</v>
      </c>
      <c r="M243" s="14">
        <f>'230'!C243*Notes!$C$4*MultiCalib!$C$14</f>
        <v>1.5122143211673162E+16</v>
      </c>
      <c r="N243" s="14">
        <f>'301'!C243*Notes!$C$4*MultiCalib!$D$15+'303'!C243*Notes!$C$4*MultiCalib!$D$16</f>
        <v>1.8787595516057808E+16</v>
      </c>
      <c r="O243" s="14">
        <f>'303'!C243*Notes!$C$4*MultiCalib!$E$16</f>
        <v>1.1419541149395606E+17</v>
      </c>
      <c r="P243" s="14">
        <f>'307'!C243*Notes!$C$4*MultiCalib!$F$17+'309'!C243*Notes!$C$4*MultiCalib!$F$18</f>
        <v>-7664095648653640</v>
      </c>
      <c r="Q243" s="14">
        <f>'309'!C243*Notes!$C$4*MultiCalib!$G$18</f>
        <v>1.773329841943999E+17</v>
      </c>
      <c r="R243" s="14">
        <f t="shared" si="35"/>
        <v>3.1777403876743334E+17</v>
      </c>
      <c r="S243" s="37">
        <f>R243/BBMData!D243</f>
        <v>4.6869327251833827E-2</v>
      </c>
      <c r="T243" s="14">
        <f t="shared" si="36"/>
        <v>0.95313067274816621</v>
      </c>
      <c r="U243" s="37">
        <f>BBMData!Q243-S243</f>
        <v>7.4034307909443195E-3</v>
      </c>
      <c r="W243" s="15">
        <f>'230'!C243*Notes!$C$4*MultiCalib!$C$35</f>
        <v>1.0928015056585292E+16</v>
      </c>
      <c r="X243" s="14">
        <f>'301'!C243*Notes!$C$4*MultiCalib!$D$36+'303'!C243*Notes!$C$4*MultiCalib!$D$37</f>
        <v>-5616777546412592</v>
      </c>
      <c r="Y243" s="14">
        <f>'303'!C243*Notes!$C$4*MultiCalib!$E$37</f>
        <v>1.7508042052162422E+17</v>
      </c>
      <c r="Z243" s="15">
        <f>'307'!C243*Notes!$C$4*MultiCalib!$F$38+'309'!C243*Notes!$C$4*MultiCalib!$F$39</f>
        <v>2.0342673551203824E+16</v>
      </c>
      <c r="AA243" s="14">
        <f>'309'!C243*Notes!$C$4*MultiCalib!$G$39</f>
        <v>1.4982706864393514E+17</v>
      </c>
      <c r="AB243" s="14">
        <f t="shared" si="37"/>
        <v>3.5056140022693594E+17</v>
      </c>
      <c r="AC243" s="15">
        <f>AB243/BBMData!D243</f>
        <v>5.1705221272409431E-2</v>
      </c>
      <c r="AD243" s="14">
        <f t="shared" si="32"/>
        <v>0.9482947787275906</v>
      </c>
      <c r="AE243" s="15">
        <f>BBMData!O243-AB243</f>
        <v>1.7407899303099904E+16</v>
      </c>
      <c r="AF243" s="37">
        <f>BBMData!Q243-BLMLossSum!AC243</f>
        <v>-3.4518005603670771E-3</v>
      </c>
      <c r="AG243" s="14">
        <f t="shared" si="33"/>
        <v>3.0303495814686613E+32</v>
      </c>
      <c r="AH243" s="14">
        <f>AG243/BBMData!R243^2</f>
        <v>4.2011849567642492E-2</v>
      </c>
      <c r="AI243" s="15">
        <f>AE243/BBMData!O243</f>
        <v>4.7308020873841859E-2</v>
      </c>
      <c r="AK243" s="40">
        <f t="shared" si="38"/>
        <v>-0.13403653091505671</v>
      </c>
      <c r="AL243" s="40">
        <f t="shared" si="39"/>
        <v>0.13641154527486676</v>
      </c>
      <c r="AM243" s="40">
        <f t="shared" si="40"/>
        <v>4.7308020873841859E-2</v>
      </c>
    </row>
    <row r="244" spans="1:39" x14ac:dyDescent="0.25">
      <c r="A244" s="14" t="s">
        <v>253</v>
      </c>
      <c r="B244" s="14">
        <v>1240614000</v>
      </c>
      <c r="C244" s="15">
        <f>BBMData!O244</f>
        <v>1.9799593665979229E+17</v>
      </c>
      <c r="D244" s="14">
        <f>'230'!C244*Notes!$C$4*MultiCalib!$C$27</f>
        <v>7736152962352991</v>
      </c>
      <c r="E244" s="14">
        <f>'301'!C244*Notes!$C$4*MultiCalib!$D$28</f>
        <v>5.453069587465492E+16</v>
      </c>
      <c r="F244" s="14">
        <f>'303'!C244*Notes!$C$4*MultiCalib!$E$29</f>
        <v>5.1064951583286208E+16</v>
      </c>
      <c r="G244" s="14">
        <f>'307'!C244*Notes!$C$4*MultiCalib!$F$30</f>
        <v>1.887016730390824E+16</v>
      </c>
      <c r="H244" s="14">
        <f>'309'!C244*Notes!$C$4*MultiCalib!$G$31</f>
        <v>9.3111912537235424E+16</v>
      </c>
      <c r="I244" s="14">
        <f t="shared" si="34"/>
        <v>2.2531388026143776E+17</v>
      </c>
      <c r="J244" s="40">
        <f>I244/BBMData!D244</f>
        <v>4.3496888081358639E-2</v>
      </c>
      <c r="K244" s="14">
        <f t="shared" si="31"/>
        <v>0.95650311191864135</v>
      </c>
      <c r="L244" s="40">
        <f>BBMData!Q244-J244</f>
        <v>-5.2737342860319433E-3</v>
      </c>
      <c r="M244" s="14">
        <f>'230'!C244*Notes!$C$4*MultiCalib!$C$14</f>
        <v>7736152962352991</v>
      </c>
      <c r="N244" s="14">
        <f>'301'!C244*Notes!$C$4*MultiCalib!$D$15+'303'!C244*Notes!$C$4*MultiCalib!$D$16</f>
        <v>4.07117235433846E+16</v>
      </c>
      <c r="O244" s="14">
        <f>'303'!C244*Notes!$C$4*MultiCalib!$E$16</f>
        <v>5.329939793450952E+16</v>
      </c>
      <c r="P244" s="14">
        <f>'307'!C244*Notes!$C$4*MultiCalib!$F$17+'309'!C244*Notes!$C$4*MultiCalib!$F$18</f>
        <v>-1.4809901792600732E+16</v>
      </c>
      <c r="Q244" s="14">
        <f>'309'!C244*Notes!$C$4*MultiCalib!$G$18</f>
        <v>9.5386766025812384E+16</v>
      </c>
      <c r="R244" s="14">
        <f t="shared" si="35"/>
        <v>1.8232413867345875E+17</v>
      </c>
      <c r="S244" s="37">
        <f>R244/BBMData!D244</f>
        <v>3.5197710168621381E-2</v>
      </c>
      <c r="T244" s="14">
        <f t="shared" si="36"/>
        <v>0.96480228983137861</v>
      </c>
      <c r="U244" s="37">
        <f>BBMData!Q244-S244</f>
        <v>3.0254436267053153E-3</v>
      </c>
      <c r="W244" s="15">
        <f>'230'!C244*Notes!$C$4*MultiCalib!$C$35</f>
        <v>5590530050487898</v>
      </c>
      <c r="X244" s="14">
        <f>'301'!C244*Notes!$C$4*MultiCalib!$D$36+'303'!C244*Notes!$C$4*MultiCalib!$D$37</f>
        <v>2.2112740893579552E+16</v>
      </c>
      <c r="Y244" s="14">
        <f>'303'!C244*Notes!$C$4*MultiCalib!$E$37</f>
        <v>8.171677724912096E+16</v>
      </c>
      <c r="Z244" s="15">
        <f>'307'!C244*Notes!$C$4*MultiCalib!$F$38+'309'!C244*Notes!$C$4*MultiCalib!$F$39</f>
        <v>-3787807116364608</v>
      </c>
      <c r="AA244" s="14">
        <f>'309'!C244*Notes!$C$4*MultiCalib!$G$39</f>
        <v>8.059143427826944E+16</v>
      </c>
      <c r="AB244" s="14">
        <f t="shared" si="37"/>
        <v>1.8622367535509325E+17</v>
      </c>
      <c r="AC244" s="15">
        <f>AB244/BBMData!D244</f>
        <v>3.5950516477817232E-2</v>
      </c>
      <c r="AD244" s="14">
        <f t="shared" si="32"/>
        <v>0.96404948352218278</v>
      </c>
      <c r="AE244" s="15">
        <f>BBMData!O244-AB244</f>
        <v>1.177226130469904E+16</v>
      </c>
      <c r="AF244" s="37">
        <f>BBMData!Q244-BLMLossSum!AC244</f>
        <v>-2.4340393736189056E-3</v>
      </c>
      <c r="AG244" s="14">
        <f t="shared" si="33"/>
        <v>1.3858613622611434E+32</v>
      </c>
      <c r="AH244" s="14">
        <f>AG244/BBMData!R244^2</f>
        <v>3.4038775190036438E-2</v>
      </c>
      <c r="AI244" s="15">
        <f>AE244/BBMData!O244</f>
        <v>5.9457085348810966E-2</v>
      </c>
      <c r="AK244" s="40">
        <f t="shared" si="38"/>
        <v>-0.1379722435849009</v>
      </c>
      <c r="AL244" s="40">
        <f t="shared" si="39"/>
        <v>7.9152119233950227E-2</v>
      </c>
      <c r="AM244" s="40">
        <f t="shared" si="40"/>
        <v>5.9457085348810966E-2</v>
      </c>
    </row>
    <row r="245" spans="1:39" x14ac:dyDescent="0.25">
      <c r="A245" s="14" t="s">
        <v>254</v>
      </c>
      <c r="B245" s="14">
        <v>1241218800</v>
      </c>
      <c r="C245" s="15">
        <f>BBMData!O245</f>
        <v>2.5472027082531238E+17</v>
      </c>
      <c r="D245" s="14">
        <f>'230'!C245*Notes!$C$4*MultiCalib!$C$27</f>
        <v>1.4401459488338174E+16</v>
      </c>
      <c r="E245" s="14">
        <f>'301'!C245*Notes!$C$4*MultiCalib!$D$28</f>
        <v>7.799471787875272E+16</v>
      </c>
      <c r="F245" s="14">
        <f>'303'!C245*Notes!$C$4*MultiCalib!$E$29</f>
        <v>7.8410576131158144E+16</v>
      </c>
      <c r="G245" s="14">
        <f>'307'!C245*Notes!$C$4*MultiCalib!$F$30</f>
        <v>2.7711051251703832E+16</v>
      </c>
      <c r="H245" s="14">
        <f>'309'!C245*Notes!$C$4*MultiCalib!$G$31</f>
        <v>8.31715491421944E+16</v>
      </c>
      <c r="I245" s="14">
        <f t="shared" si="34"/>
        <v>2.8168935389214726E+17</v>
      </c>
      <c r="J245" s="40">
        <f>I245/BBMData!D245</f>
        <v>4.5803146974332888E-2</v>
      </c>
      <c r="K245" s="14">
        <f t="shared" si="31"/>
        <v>0.95419685302566715</v>
      </c>
      <c r="L245" s="40">
        <f>BBMData!Q245-J245</f>
        <v>-4.3852167588349367E-3</v>
      </c>
      <c r="M245" s="14">
        <f>'230'!C245*Notes!$C$4*MultiCalib!$C$14</f>
        <v>1.4401459488338174E+16</v>
      </c>
      <c r="N245" s="14">
        <f>'301'!C245*Notes!$C$4*MultiCalib!$D$15+'303'!C245*Notes!$C$4*MultiCalib!$D$16</f>
        <v>5.4038397932360216E+16</v>
      </c>
      <c r="O245" s="14">
        <f>'303'!C245*Notes!$C$4*MultiCalib!$E$16</f>
        <v>8.1841583511001216E+16</v>
      </c>
      <c r="P245" s="14">
        <f>'307'!C245*Notes!$C$4*MultiCalib!$F$17+'309'!C245*Notes!$C$4*MultiCalib!$F$18</f>
        <v>2094466219376920</v>
      </c>
      <c r="Q245" s="14">
        <f>'309'!C245*Notes!$C$4*MultiCalib!$G$18</f>
        <v>8.520354573168352E+16</v>
      </c>
      <c r="R245" s="14">
        <f t="shared" si="35"/>
        <v>2.3757945288276006E+17</v>
      </c>
      <c r="S245" s="37">
        <f>R245/BBMData!D245</f>
        <v>3.8630805346790253E-2</v>
      </c>
      <c r="T245" s="14">
        <f t="shared" si="36"/>
        <v>0.96136919465320969</v>
      </c>
      <c r="U245" s="37">
        <f>BBMData!Q245-S245</f>
        <v>2.787124868707698E-3</v>
      </c>
      <c r="W245" s="15">
        <f>'230'!C245*Notes!$C$4*MultiCalib!$C$35</f>
        <v>1.0407213046618788E+16</v>
      </c>
      <c r="X245" s="14">
        <f>'301'!C245*Notes!$C$4*MultiCalib!$D$36+'303'!C245*Notes!$C$4*MultiCalib!$D$37</f>
        <v>2.7392022382736464E+16</v>
      </c>
      <c r="Y245" s="14">
        <f>'303'!C245*Notes!$C$4*MultiCalib!$E$37</f>
        <v>1.2547666031239874E+17</v>
      </c>
      <c r="Z245" s="15">
        <f>'307'!C245*Notes!$C$4*MultiCalib!$F$38+'309'!C245*Notes!$C$4*MultiCalib!$F$39</f>
        <v>1.7736100686177544E+16</v>
      </c>
      <c r="AA245" s="14">
        <f>'309'!C245*Notes!$C$4*MultiCalib!$G$39</f>
        <v>7.1987721590774152E+16</v>
      </c>
      <c r="AB245" s="14">
        <f t="shared" si="37"/>
        <v>2.5299971801870566E+17</v>
      </c>
      <c r="AC245" s="15">
        <f>AB245/BBMData!D245</f>
        <v>4.1138165531496858E-2</v>
      </c>
      <c r="AD245" s="14">
        <f t="shared" si="32"/>
        <v>0.95886183446850315</v>
      </c>
      <c r="AE245" s="15">
        <f>BBMData!O245-AB245</f>
        <v>1720552806606720</v>
      </c>
      <c r="AF245" s="37">
        <f>BBMData!Q245-BLMLossSum!AC245</f>
        <v>-3.5509591162535895E-3</v>
      </c>
      <c r="AG245" s="14">
        <f t="shared" si="33"/>
        <v>2.9603019603222614E+30</v>
      </c>
      <c r="AH245" s="14">
        <f>AG245/BBMData!R245^2</f>
        <v>5.1377474433406893E-4</v>
      </c>
      <c r="AI245" s="15">
        <f>AE245/BBMData!O245</f>
        <v>6.7546756331249274E-3</v>
      </c>
      <c r="AK245" s="40">
        <f t="shared" si="38"/>
        <v>-0.10587725499605144</v>
      </c>
      <c r="AL245" s="40">
        <f t="shared" si="39"/>
        <v>6.7292712460672297E-2</v>
      </c>
      <c r="AM245" s="40">
        <f t="shared" si="40"/>
        <v>6.7546756331249274E-3</v>
      </c>
    </row>
    <row r="246" spans="1:39" x14ac:dyDescent="0.25">
      <c r="A246" s="14" t="s">
        <v>255</v>
      </c>
      <c r="B246" s="14">
        <v>1241823600</v>
      </c>
      <c r="C246" s="15">
        <f>BBMData!O246</f>
        <v>2.5653908611417024E+17</v>
      </c>
      <c r="D246" s="14">
        <f>'230'!C246*Notes!$C$4*MultiCalib!$C$27</f>
        <v>1.0248366845390778E+16</v>
      </c>
      <c r="E246" s="14">
        <f>'301'!C246*Notes!$C$4*MultiCalib!$D$28</f>
        <v>6.7425984283391928E+16</v>
      </c>
      <c r="F246" s="14">
        <f>'303'!C246*Notes!$C$4*MultiCalib!$E$29</f>
        <v>7.0990915909191888E+16</v>
      </c>
      <c r="G246" s="14">
        <f>'307'!C246*Notes!$C$4*MultiCalib!$F$30</f>
        <v>2.0528734439302196E+16</v>
      </c>
      <c r="H246" s="14">
        <f>'309'!C246*Notes!$C$4*MultiCalib!$G$31</f>
        <v>1.4628351649519568E+17</v>
      </c>
      <c r="I246" s="14">
        <f t="shared" si="34"/>
        <v>3.1547751797247245E+17</v>
      </c>
      <c r="J246" s="40">
        <f>I246/BBMData!D246</f>
        <v>5.257958632874541E-2</v>
      </c>
      <c r="K246" s="14">
        <f t="shared" si="31"/>
        <v>0.94742041367125462</v>
      </c>
      <c r="L246" s="40">
        <f>BBMData!Q246-J246</f>
        <v>-9.8230719763837057E-3</v>
      </c>
      <c r="M246" s="14">
        <f>'230'!C246*Notes!$C$4*MultiCalib!$C$14</f>
        <v>1.0248366845390778E+16</v>
      </c>
      <c r="N246" s="14">
        <f>'301'!C246*Notes!$C$4*MultiCalib!$D$15+'303'!C246*Notes!$C$4*MultiCalib!$D$16</f>
        <v>4.4215452832030928E+16</v>
      </c>
      <c r="O246" s="14">
        <f>'303'!C246*Notes!$C$4*MultiCalib!$E$16</f>
        <v>7.409726161412376E+16</v>
      </c>
      <c r="P246" s="14">
        <f>'307'!C246*Notes!$C$4*MultiCalib!$F$17+'309'!C246*Notes!$C$4*MultiCalib!$F$18</f>
        <v>-3.6136855076164392E+16</v>
      </c>
      <c r="Q246" s="14">
        <f>'309'!C246*Notes!$C$4*MultiCalib!$G$18</f>
        <v>1.4985742619968515E+17</v>
      </c>
      <c r="R246" s="14">
        <f t="shared" si="35"/>
        <v>2.4228165241506624E+17</v>
      </c>
      <c r="S246" s="37">
        <f>R246/BBMData!D246</f>
        <v>4.0380275402511039E-2</v>
      </c>
      <c r="T246" s="14">
        <f t="shared" si="36"/>
        <v>0.95961972459748901</v>
      </c>
      <c r="U246" s="37">
        <f>BBMData!Q246-S246</f>
        <v>2.3762389498506661E-3</v>
      </c>
      <c r="W246" s="15">
        <f>'230'!C246*Notes!$C$4*MultiCalib!$C$35</f>
        <v>7405981124777917</v>
      </c>
      <c r="X246" s="14">
        <f>'301'!C246*Notes!$C$4*MultiCalib!$D$36+'303'!C246*Notes!$C$4*MultiCalib!$D$37</f>
        <v>2.1153305861055808E+16</v>
      </c>
      <c r="Y246" s="14">
        <f>'303'!C246*Notes!$C$4*MultiCalib!$E$37</f>
        <v>1.1360333618648243E+17</v>
      </c>
      <c r="Z246" s="15">
        <f>'307'!C246*Notes!$C$4*MultiCalib!$F$38+'309'!C246*Notes!$C$4*MultiCalib!$F$39</f>
        <v>-2.3688728505145264E+16</v>
      </c>
      <c r="AA246" s="14">
        <f>'309'!C246*Notes!$C$4*MultiCalib!$G$39</f>
        <v>1.2661321290014539E+17</v>
      </c>
      <c r="AB246" s="14">
        <f t="shared" si="37"/>
        <v>2.4508710756731629E+17</v>
      </c>
      <c r="AC246" s="15">
        <f>AB246/BBMData!D246</f>
        <v>4.0847851261219384E-2</v>
      </c>
      <c r="AD246" s="14">
        <f t="shared" si="32"/>
        <v>0.95915214873878063</v>
      </c>
      <c r="AE246" s="15">
        <f>BBMData!O246-AB246</f>
        <v>1.1451978546853952E+16</v>
      </c>
      <c r="AF246" s="37">
        <f>BBMData!Q246-BLMLossSum!AC246</f>
        <v>-5.5360426593682802E-3</v>
      </c>
      <c r="AG246" s="14">
        <f t="shared" si="33"/>
        <v>1.3114781263760315E+32</v>
      </c>
      <c r="AH246" s="14">
        <f>AG246/BBMData!R246^2</f>
        <v>2.3906506305622421E-2</v>
      </c>
      <c r="AI246" s="15">
        <f>AE246/BBMData!O246</f>
        <v>4.4640287452171558E-2</v>
      </c>
      <c r="AK246" s="40">
        <f t="shared" si="38"/>
        <v>-0.22974445239924271</v>
      </c>
      <c r="AL246" s="40">
        <f t="shared" si="39"/>
        <v>5.5576068017794633E-2</v>
      </c>
      <c r="AM246" s="40">
        <f t="shared" si="40"/>
        <v>4.4640287452171558E-2</v>
      </c>
    </row>
    <row r="247" spans="1:39" x14ac:dyDescent="0.25">
      <c r="A247" s="14" t="s">
        <v>256</v>
      </c>
      <c r="B247" s="14">
        <v>1242428400</v>
      </c>
      <c r="C247" s="15">
        <f>BBMData!O247</f>
        <v>2.3870233977992067E+17</v>
      </c>
      <c r="D247" s="14">
        <f>'230'!C247*Notes!$C$4*MultiCalib!$C$27</f>
        <v>8538269874765380</v>
      </c>
      <c r="E247" s="14">
        <f>'301'!C247*Notes!$C$4*MultiCalib!$D$28</f>
        <v>8.1853932024163552E+16</v>
      </c>
      <c r="F247" s="14">
        <f>'303'!C247*Notes!$C$4*MultiCalib!$E$29</f>
        <v>7.4196602219662608E+16</v>
      </c>
      <c r="G247" s="14">
        <f>'307'!C247*Notes!$C$4*MultiCalib!$F$30</f>
        <v>2.0286439414305512E+16</v>
      </c>
      <c r="H247" s="14">
        <f>'309'!C247*Notes!$C$4*MultiCalib!$G$31</f>
        <v>1.2500772071204714E+17</v>
      </c>
      <c r="I247" s="14">
        <f t="shared" si="34"/>
        <v>3.0988296424494419E+17</v>
      </c>
      <c r="J247" s="40">
        <f>I247/BBMData!D247</f>
        <v>4.9502070965646038E-2</v>
      </c>
      <c r="K247" s="14">
        <f t="shared" si="31"/>
        <v>0.95049792903435393</v>
      </c>
      <c r="L247" s="40">
        <f>BBMData!Q247-J247</f>
        <v>-1.137070678355008E-2</v>
      </c>
      <c r="M247" s="14">
        <f>'230'!C247*Notes!$C$4*MultiCalib!$C$14</f>
        <v>8538269874765380</v>
      </c>
      <c r="N247" s="14">
        <f>'301'!C247*Notes!$C$4*MultiCalib!$D$15+'303'!C247*Notes!$C$4*MultiCalib!$D$16</f>
        <v>6.302588336513264E+16</v>
      </c>
      <c r="O247" s="14">
        <f>'303'!C247*Notes!$C$4*MultiCalib!$E$16</f>
        <v>7.7443218968774656E+16</v>
      </c>
      <c r="P247" s="14">
        <f>'307'!C247*Notes!$C$4*MultiCalib!$F$17+'309'!C247*Notes!$C$4*MultiCalib!$F$18</f>
        <v>-2.7008426949401324E+16</v>
      </c>
      <c r="Q247" s="14">
        <f>'309'!C247*Notes!$C$4*MultiCalib!$G$18</f>
        <v>1.280618331431191E+17</v>
      </c>
      <c r="R247" s="14">
        <f t="shared" si="35"/>
        <v>2.5006077840239046E+17</v>
      </c>
      <c r="S247" s="37">
        <f>R247/BBMData!D247</f>
        <v>3.9945811246388255E-2</v>
      </c>
      <c r="T247" s="14">
        <f t="shared" si="36"/>
        <v>0.9600541887536117</v>
      </c>
      <c r="U247" s="37">
        <f>BBMData!Q247-S247</f>
        <v>-1.8144470642922975E-3</v>
      </c>
      <c r="W247" s="15">
        <f>'230'!C247*Notes!$C$4*MultiCalib!$C$35</f>
        <v>6170179745196381</v>
      </c>
      <c r="X247" s="14">
        <f>'301'!C247*Notes!$C$4*MultiCalib!$D$36+'303'!C247*Notes!$C$4*MultiCalib!$D$37</f>
        <v>3.5127968346383136E+16</v>
      </c>
      <c r="Y247" s="14">
        <f>'303'!C247*Notes!$C$4*MultiCalib!$E$37</f>
        <v>1.187332412591631E+17</v>
      </c>
      <c r="Z247" s="15">
        <f>'307'!C247*Notes!$C$4*MultiCalib!$F$38+'309'!C247*Notes!$C$4*MultiCalib!$F$39</f>
        <v>-1.4905923231652792E+16</v>
      </c>
      <c r="AA247" s="14">
        <f>'309'!C247*Notes!$C$4*MultiCalib!$G$39</f>
        <v>1.0819830925513853E+17</v>
      </c>
      <c r="AB247" s="14">
        <f t="shared" si="37"/>
        <v>2.5332377537422835E+17</v>
      </c>
      <c r="AC247" s="15">
        <f>AB247/BBMData!D247</f>
        <v>4.0467056769046064E-2</v>
      </c>
      <c r="AD247" s="14">
        <f t="shared" si="32"/>
        <v>0.95953294323095395</v>
      </c>
      <c r="AE247" s="15">
        <f>BBMData!O247-AB247</f>
        <v>-1.462143559430768E+16</v>
      </c>
      <c r="AF247" s="37">
        <f>BBMData!Q247-BLMLossSum!AC247</f>
        <v>-8.6588323281654236E-3</v>
      </c>
      <c r="AG247" s="14">
        <f t="shared" si="33"/>
        <v>2.1378637883848758E+32</v>
      </c>
      <c r="AH247" s="14">
        <f>AG247/BBMData!R247^2</f>
        <v>3.5730547516451341E-2</v>
      </c>
      <c r="AI247" s="15">
        <f>AE247/BBMData!O247</f>
        <v>-6.1253842789259563E-2</v>
      </c>
      <c r="AK247" s="40">
        <f t="shared" si="38"/>
        <v>-0.29819826873356498</v>
      </c>
      <c r="AL247" s="40">
        <f t="shared" si="39"/>
        <v>-4.7584110959876101E-2</v>
      </c>
      <c r="AM247" s="40">
        <f t="shared" si="40"/>
        <v>-6.1253842789259563E-2</v>
      </c>
    </row>
    <row r="248" spans="1:39" x14ac:dyDescent="0.25">
      <c r="A248" s="14" t="s">
        <v>257</v>
      </c>
      <c r="B248" s="14">
        <v>1243033200</v>
      </c>
      <c r="C248" s="15">
        <f>BBMData!O248</f>
        <v>1.3247946302613528E+17</v>
      </c>
      <c r="D248" s="14">
        <f>'230'!C248*Notes!$C$4*MultiCalib!$C$27</f>
        <v>4438108804718295</v>
      </c>
      <c r="E248" s="14">
        <f>'301'!C248*Notes!$C$4*MultiCalib!$D$28</f>
        <v>1.336390726925119E+16</v>
      </c>
      <c r="F248" s="14">
        <f>'303'!C248*Notes!$C$4*MultiCalib!$E$29</f>
        <v>4.0095647292215024E+16</v>
      </c>
      <c r="G248" s="14">
        <f>'307'!C248*Notes!$C$4*MultiCalib!$F$30</f>
        <v>8059194045722964</v>
      </c>
      <c r="H248" s="14">
        <f>'309'!C248*Notes!$C$4*MultiCalib!$G$31</f>
        <v>1.0529789981000459E+17</v>
      </c>
      <c r="I248" s="14">
        <f t="shared" si="34"/>
        <v>1.7125475722191206E+17</v>
      </c>
      <c r="J248" s="40">
        <f>I248/BBMData!D248</f>
        <v>8.2731766773870577E-2</v>
      </c>
      <c r="K248" s="14">
        <f t="shared" si="31"/>
        <v>0.91726823322612938</v>
      </c>
      <c r="L248" s="40">
        <f>BBMData!Q248-J248</f>
        <v>-1.8732026181534689E-2</v>
      </c>
      <c r="M248" s="14">
        <f>'230'!C248*Notes!$C$4*MultiCalib!$C$14</f>
        <v>4438108804718295</v>
      </c>
      <c r="N248" s="14">
        <f>'301'!C248*Notes!$C$4*MultiCalib!$D$15+'303'!C248*Notes!$C$4*MultiCalib!$D$16</f>
        <v>-1.1537697964853984E+16</v>
      </c>
      <c r="O248" s="14">
        <f>'303'!C248*Notes!$C$4*MultiCalib!$E$16</f>
        <v>4.1850110383125904E+16</v>
      </c>
      <c r="P248" s="14">
        <f>'307'!C248*Notes!$C$4*MultiCalib!$F$17+'309'!C248*Notes!$C$4*MultiCalib!$F$18</f>
        <v>-3.5494802759358208E+16</v>
      </c>
      <c r="Q248" s="14">
        <f>'309'!C248*Notes!$C$4*MultiCalib!$G$18</f>
        <v>1.0787047391137779E+17</v>
      </c>
      <c r="R248" s="14">
        <f t="shared" si="35"/>
        <v>1.0712619237500979E+17</v>
      </c>
      <c r="S248" s="37">
        <f>R248/BBMData!D248</f>
        <v>5.1751783756043383E-2</v>
      </c>
      <c r="T248" s="14">
        <f t="shared" si="36"/>
        <v>0.94824821624395661</v>
      </c>
      <c r="U248" s="37">
        <f>BBMData!Q248-S248</f>
        <v>1.2247956836292505E-2</v>
      </c>
      <c r="W248" s="15">
        <f>'230'!C248*Notes!$C$4*MultiCalib!$C$35</f>
        <v>3207198818437794.5</v>
      </c>
      <c r="X248" s="14">
        <f>'301'!C248*Notes!$C$4*MultiCalib!$D$36+'303'!C248*Notes!$C$4*MultiCalib!$D$37</f>
        <v>-1.6323869658578252E+16</v>
      </c>
      <c r="Y248" s="14">
        <f>'303'!C248*Notes!$C$4*MultiCalib!$E$37</f>
        <v>6.4163129051309328E+16</v>
      </c>
      <c r="Z248" s="15">
        <f>'307'!C248*Notes!$C$4*MultiCalib!$F$38+'309'!C248*Notes!$C$4*MultiCalib!$F$39</f>
        <v>-3.0121348894933624E+16</v>
      </c>
      <c r="AA248" s="14">
        <f>'309'!C248*Notes!$C$4*MultiCalib!$G$39</f>
        <v>9.1138808568497536E+16</v>
      </c>
      <c r="AB248" s="14">
        <f t="shared" si="37"/>
        <v>1.1206391788473278E+17</v>
      </c>
      <c r="AC248" s="15">
        <f>AB248/BBMData!D248</f>
        <v>5.4137158398421641E-2</v>
      </c>
      <c r="AD248" s="14">
        <f t="shared" si="32"/>
        <v>0.94586284160157841</v>
      </c>
      <c r="AE248" s="15">
        <f>BBMData!O248-AB248</f>
        <v>2.0415545141402496E+16</v>
      </c>
      <c r="AF248" s="37">
        <f>BBMData!Q248-BLMLossSum!AC248</f>
        <v>-7.9281939697436465E-3</v>
      </c>
      <c r="AG248" s="14">
        <f t="shared" si="33"/>
        <v>4.1679448342064306E+32</v>
      </c>
      <c r="AH248" s="14">
        <f>AG248/BBMData!R248^2</f>
        <v>0.55252891536366222</v>
      </c>
      <c r="AI248" s="15">
        <f>AE248/BBMData!O248</f>
        <v>0.15410347139899683</v>
      </c>
      <c r="AK248" s="40">
        <f t="shared" si="38"/>
        <v>-0.29268909542701932</v>
      </c>
      <c r="AL248" s="40">
        <f t="shared" si="39"/>
        <v>0.1913751012571952</v>
      </c>
      <c r="AM248" s="40">
        <f t="shared" si="40"/>
        <v>0.15410347139899683</v>
      </c>
    </row>
    <row r="249" spans="1:39" x14ac:dyDescent="0.25">
      <c r="A249" s="14" t="s">
        <v>258</v>
      </c>
      <c r="B249" s="14">
        <v>1243638000</v>
      </c>
      <c r="C249" s="15">
        <f>BBMData!O249</f>
        <v>9.8722891107290912E+16</v>
      </c>
      <c r="D249" s="14">
        <f>'230'!C249*Notes!$C$4*MultiCalib!$C$27</f>
        <v>3811073248822316</v>
      </c>
      <c r="E249" s="14">
        <f>'301'!C249*Notes!$C$4*MultiCalib!$D$28</f>
        <v>7958250884143601</v>
      </c>
      <c r="F249" s="14">
        <f>'303'!C249*Notes!$C$4*MultiCalib!$E$29</f>
        <v>2.810429708977366E+16</v>
      </c>
      <c r="G249" s="14">
        <f>'307'!C249*Notes!$C$4*MultiCalib!$F$30</f>
        <v>7066938229069886</v>
      </c>
      <c r="H249" s="14">
        <f>'309'!C249*Notes!$C$4*MultiCalib!$G$31</f>
        <v>9.0631789882894912E+16</v>
      </c>
      <c r="I249" s="14">
        <f t="shared" si="34"/>
        <v>1.3757234933470438E+17</v>
      </c>
      <c r="J249" s="40">
        <f>I249/BBMData!D249</f>
        <v>7.8612771048402502E-2</v>
      </c>
      <c r="K249" s="14">
        <f t="shared" si="31"/>
        <v>0.92138722895159753</v>
      </c>
      <c r="L249" s="40">
        <f>BBMData!Q249-J249</f>
        <v>-2.2199690415664837E-2</v>
      </c>
      <c r="M249" s="14">
        <f>'230'!C249*Notes!$C$4*MultiCalib!$C$14</f>
        <v>3811073248822316</v>
      </c>
      <c r="N249" s="14">
        <f>'301'!C249*Notes!$C$4*MultiCalib!$D$15+'303'!C249*Notes!$C$4*MultiCalib!$D$16</f>
        <v>-1.0168221889872796E+16</v>
      </c>
      <c r="O249" s="14">
        <f>'303'!C249*Notes!$C$4*MultiCalib!$E$16</f>
        <v>2.933405531217242E+16</v>
      </c>
      <c r="P249" s="14">
        <f>'307'!C249*Notes!$C$4*MultiCalib!$F$17+'309'!C249*Notes!$C$4*MultiCalib!$F$18</f>
        <v>-3.0367160812670632E+16</v>
      </c>
      <c r="Q249" s="14">
        <f>'309'!C249*Notes!$C$4*MultiCalib!$G$18</f>
        <v>9.2846050526597504E+16</v>
      </c>
      <c r="R249" s="14">
        <f t="shared" si="35"/>
        <v>8.5455796385048816E+16</v>
      </c>
      <c r="S249" s="37">
        <f>R249/BBMData!D249</f>
        <v>4.8831883648599327E-2</v>
      </c>
      <c r="T249" s="14">
        <f t="shared" si="36"/>
        <v>0.95116811635140064</v>
      </c>
      <c r="U249" s="37">
        <f>BBMData!Q249-S249</f>
        <v>7.5811969841383386E-3</v>
      </c>
      <c r="W249" s="15">
        <f>'230'!C249*Notes!$C$4*MultiCalib!$C$35</f>
        <v>2754071645924565</v>
      </c>
      <c r="X249" s="14">
        <f>'301'!C249*Notes!$C$4*MultiCalib!$D$36+'303'!C249*Notes!$C$4*MultiCalib!$D$37</f>
        <v>-1.3053361870747094E+16</v>
      </c>
      <c r="Y249" s="14">
        <f>'303'!C249*Notes!$C$4*MultiCalib!$E$37</f>
        <v>4.497395011297412E+16</v>
      </c>
      <c r="Z249" s="15">
        <f>'307'!C249*Notes!$C$4*MultiCalib!$F$38+'309'!C249*Notes!$C$4*MultiCalib!$F$39</f>
        <v>-2.5672588414798956E+16</v>
      </c>
      <c r="AA249" s="14">
        <f>'309'!C249*Notes!$C$4*MultiCalib!$G$39</f>
        <v>7.8444806242684848E+16</v>
      </c>
      <c r="AB249" s="14">
        <f t="shared" si="37"/>
        <v>8.7446877716037488E+16</v>
      </c>
      <c r="AC249" s="15">
        <f>AB249/BBMData!D249</f>
        <v>4.9969644409164279E-2</v>
      </c>
      <c r="AD249" s="14">
        <f t="shared" si="32"/>
        <v>0.95003035559083571</v>
      </c>
      <c r="AE249" s="15">
        <f>BBMData!O249-AB249</f>
        <v>1.1276013391253424E+16</v>
      </c>
      <c r="AF249" s="37">
        <f>BBMData!Q249-BLMLossSum!AC249</f>
        <v>-1.0082635637054034E-2</v>
      </c>
      <c r="AG249" s="14">
        <f t="shared" si="33"/>
        <v>1.2714847799972655E+32</v>
      </c>
      <c r="AH249" s="14">
        <f>AG249/BBMData!R249^2</f>
        <v>0.21978991922249769</v>
      </c>
      <c r="AI249" s="15">
        <f>AE249/BBMData!O249</f>
        <v>0.11421883278315645</v>
      </c>
      <c r="AK249" s="40">
        <f t="shared" si="38"/>
        <v>-0.39352026456753908</v>
      </c>
      <c r="AL249" s="40">
        <f t="shared" si="39"/>
        <v>0.13438721833848616</v>
      </c>
      <c r="AM249" s="40">
        <f t="shared" si="40"/>
        <v>0.11421883278315645</v>
      </c>
    </row>
    <row r="250" spans="1:39" x14ac:dyDescent="0.25">
      <c r="A250" s="14" t="s">
        <v>259</v>
      </c>
      <c r="B250" s="14">
        <v>1244242800</v>
      </c>
      <c r="C250" s="15">
        <f>BBMData!O250</f>
        <v>8.886272558459504E+16</v>
      </c>
      <c r="D250" s="14">
        <f>'230'!C250*Notes!$C$4*MultiCalib!$C$27</f>
        <v>4315959021102195</v>
      </c>
      <c r="E250" s="14">
        <f>'301'!C250*Notes!$C$4*MultiCalib!$D$28</f>
        <v>1.0742398231904266E+16</v>
      </c>
      <c r="F250" s="14">
        <f>'303'!C250*Notes!$C$4*MultiCalib!$E$29</f>
        <v>3.0832373483969468E+16</v>
      </c>
      <c r="G250" s="14">
        <f>'307'!C250*Notes!$C$4*MultiCalib!$F$30</f>
        <v>7141934308235525</v>
      </c>
      <c r="H250" s="14">
        <f>'309'!C250*Notes!$C$4*MultiCalib!$G$31</f>
        <v>7.2360758084812736E+16</v>
      </c>
      <c r="I250" s="14">
        <f t="shared" si="34"/>
        <v>1.2539342313002419E+17</v>
      </c>
      <c r="J250" s="40">
        <f>I250/BBMData!D250</f>
        <v>7.6459404347575727E-2</v>
      </c>
      <c r="K250" s="14">
        <f t="shared" si="31"/>
        <v>0.9235405956524243</v>
      </c>
      <c r="L250" s="40">
        <f>BBMData!Q250-J250</f>
        <v>-2.2274815576481193E-2</v>
      </c>
      <c r="M250" s="14">
        <f>'230'!C250*Notes!$C$4*MultiCalib!$C$14</f>
        <v>4315959021102195</v>
      </c>
      <c r="N250" s="14">
        <f>'301'!C250*Notes!$C$4*MultiCalib!$D$15+'303'!C250*Notes!$C$4*MultiCalib!$D$16</f>
        <v>-8183915398333484</v>
      </c>
      <c r="O250" s="14">
        <f>'303'!C250*Notes!$C$4*MultiCalib!$E$16</f>
        <v>3.218150399902432E+16</v>
      </c>
      <c r="P250" s="14">
        <f>'307'!C250*Notes!$C$4*MultiCalib!$F$17+'309'!C250*Notes!$C$4*MultiCalib!$F$18</f>
        <v>-2.2128354036471564E+16</v>
      </c>
      <c r="Q250" s="14">
        <f>'309'!C250*Notes!$C$4*MultiCalib!$G$18</f>
        <v>7.4128632017157136E+16</v>
      </c>
      <c r="R250" s="14">
        <f t="shared" si="35"/>
        <v>8.0313825602478608E+16</v>
      </c>
      <c r="S250" s="37">
        <f>R250/BBMData!D250</f>
        <v>4.8971844879560127E-2</v>
      </c>
      <c r="T250" s="14">
        <f t="shared" si="36"/>
        <v>0.95102815512043992</v>
      </c>
      <c r="U250" s="37">
        <f>BBMData!Q250-S250</f>
        <v>5.2127438915344076E-3</v>
      </c>
      <c r="W250" s="15">
        <f>'230'!C250*Notes!$C$4*MultiCalib!$C$35</f>
        <v>3118927291324827.5</v>
      </c>
      <c r="X250" s="14">
        <f>'301'!C250*Notes!$C$4*MultiCalib!$D$36+'303'!C250*Notes!$C$4*MultiCalib!$D$37</f>
        <v>-1.2019654293255052E+16</v>
      </c>
      <c r="Y250" s="14">
        <f>'303'!C250*Notes!$C$4*MultiCalib!$E$37</f>
        <v>4.9339559089602424E+16</v>
      </c>
      <c r="Z250" s="15">
        <f>'307'!C250*Notes!$C$4*MultiCalib!$F$38+'309'!C250*Notes!$C$4*MultiCalib!$F$39</f>
        <v>-1.7579446653353814E+16</v>
      </c>
      <c r="AA250" s="14">
        <f>'309'!C250*Notes!$C$4*MultiCalib!$G$39</f>
        <v>6.2630625025405432E+16</v>
      </c>
      <c r="AB250" s="14">
        <f t="shared" si="37"/>
        <v>8.5490010459723808E+16</v>
      </c>
      <c r="AC250" s="15">
        <f>AB250/BBMData!D250</f>
        <v>5.2128055158368172E-2</v>
      </c>
      <c r="AD250" s="14">
        <f t="shared" si="32"/>
        <v>0.94787194484163184</v>
      </c>
      <c r="AE250" s="15">
        <f>BBMData!O250-AB250</f>
        <v>3372715124871232</v>
      </c>
      <c r="AF250" s="37">
        <f>BBMData!Q250-BLMLossSum!AC250</f>
        <v>-1.3241498118298091E-2</v>
      </c>
      <c r="AG250" s="14">
        <f t="shared" si="33"/>
        <v>1.137520731353517E+31</v>
      </c>
      <c r="AH250" s="14">
        <f>AG250/BBMData!R250^2</f>
        <v>2.233892951455832E-2</v>
      </c>
      <c r="AI250" s="15">
        <f>AE250/BBMData!O250</f>
        <v>3.7954216491598532E-2</v>
      </c>
      <c r="AK250" s="40">
        <f t="shared" si="38"/>
        <v>-0.41109134685108056</v>
      </c>
      <c r="AL250" s="40">
        <f t="shared" si="39"/>
        <v>9.6203441047710128E-2</v>
      </c>
      <c r="AM250" s="40">
        <f t="shared" si="40"/>
        <v>3.7954216491598532E-2</v>
      </c>
    </row>
    <row r="251" spans="1:39" x14ac:dyDescent="0.25">
      <c r="A251" s="14" t="s">
        <v>260</v>
      </c>
      <c r="B251" s="14">
        <v>1244847600</v>
      </c>
      <c r="C251" s="15">
        <f>BBMData!O251</f>
        <v>-3285633074276031.5</v>
      </c>
      <c r="D251" s="14">
        <f>'230'!C251*Notes!$C$4*MultiCalib!$C$27</f>
        <v>8208465459001911</v>
      </c>
      <c r="E251" s="14">
        <f>'301'!C251*Notes!$C$4*MultiCalib!$D$28</f>
        <v>3.5022368369603208E+16</v>
      </c>
      <c r="F251" s="14">
        <f>'303'!C251*Notes!$C$4*MultiCalib!$E$29</f>
        <v>5.3944369391281064E+16</v>
      </c>
      <c r="G251" s="14">
        <f>'307'!C251*Notes!$C$4*MultiCalib!$F$30</f>
        <v>1.6193384170611568E+16</v>
      </c>
      <c r="H251" s="14">
        <f>'309'!C251*Notes!$C$4*MultiCalib!$G$31</f>
        <v>7.4614331073612528E+16</v>
      </c>
      <c r="I251" s="14">
        <f t="shared" si="34"/>
        <v>1.8798291846411027E+17</v>
      </c>
      <c r="J251" s="40">
        <f>I251/BBMData!D251</f>
        <v>6.5499274726170828E-2</v>
      </c>
      <c r="K251" s="14">
        <f t="shared" si="31"/>
        <v>0.93450072527382921</v>
      </c>
      <c r="L251" s="40">
        <f>BBMData!Q251-J251</f>
        <v>-6.6644094612678159E-2</v>
      </c>
      <c r="M251" s="14">
        <f>'230'!C251*Notes!$C$4*MultiCalib!$C$14</f>
        <v>8208465459001911</v>
      </c>
      <c r="N251" s="14">
        <f>'301'!C251*Notes!$C$4*MultiCalib!$D$15+'303'!C251*Notes!$C$4*MultiCalib!$D$16</f>
        <v>9650464299575992</v>
      </c>
      <c r="O251" s="14">
        <f>'303'!C251*Notes!$C$4*MultiCalib!$E$16</f>
        <v>5.6304810273297736E+16</v>
      </c>
      <c r="P251" s="14">
        <f>'307'!C251*Notes!$C$4*MultiCalib!$F$17+'309'!C251*Notes!$C$4*MultiCalib!$F$18</f>
        <v>-1.0354614588094808E+16</v>
      </c>
      <c r="Q251" s="14">
        <f>'309'!C251*Notes!$C$4*MultiCalib!$G$18</f>
        <v>7.6437262927501424E+16</v>
      </c>
      <c r="R251" s="14">
        <f t="shared" si="35"/>
        <v>1.4024638837128227E+17</v>
      </c>
      <c r="S251" s="37">
        <f>R251/BBMData!D251</f>
        <v>4.8866337411596614E-2</v>
      </c>
      <c r="T251" s="14">
        <f t="shared" si="36"/>
        <v>0.95113366258840337</v>
      </c>
      <c r="U251" s="37">
        <f>BBMData!Q251-S251</f>
        <v>-5.0011157298103945E-2</v>
      </c>
      <c r="W251" s="15">
        <f>'230'!C251*Notes!$C$4*MultiCalib!$C$35</f>
        <v>5931846621991371</v>
      </c>
      <c r="X251" s="14">
        <f>'301'!C251*Notes!$C$4*MultiCalib!$D$36+'303'!C251*Notes!$C$4*MultiCalib!$D$37</f>
        <v>-2469634828515592</v>
      </c>
      <c r="Y251" s="14">
        <f>'303'!C251*Notes!$C$4*MultiCalib!$E$37</f>
        <v>8.6324570585403728E+16</v>
      </c>
      <c r="Z251" s="15">
        <f>'307'!C251*Notes!$C$4*MultiCalib!$F$38+'309'!C251*Notes!$C$4*MultiCalib!$F$39</f>
        <v>-949795415663248</v>
      </c>
      <c r="AA251" s="14">
        <f>'309'!C251*Notes!$C$4*MultiCalib!$G$39</f>
        <v>6.4581166846201056E+16</v>
      </c>
      <c r="AB251" s="14">
        <f t="shared" si="37"/>
        <v>1.5341815380941731E+17</v>
      </c>
      <c r="AC251" s="15">
        <f>AB251/BBMData!D251</f>
        <v>5.3455802721051326E-2</v>
      </c>
      <c r="AD251" s="14">
        <f t="shared" si="32"/>
        <v>0.94654419727894867</v>
      </c>
      <c r="AE251" s="15">
        <f>BBMData!O251-AB251</f>
        <v>-1.5670378688369334E+17</v>
      </c>
      <c r="AF251" s="37">
        <f>BBMData!Q251-BLMLossSum!AC251</f>
        <v>-6.3394827473925136E-2</v>
      </c>
      <c r="AG251" s="14">
        <f t="shared" si="33"/>
        <v>2.4556076823689983E+34</v>
      </c>
      <c r="AH251" s="14">
        <f>AG251/BBMData!R251^2</f>
        <v>19.838438254323503</v>
      </c>
      <c r="AI251" s="15">
        <f>AE251/BBMData!O251</f>
        <v>47.693635698569913</v>
      </c>
      <c r="AK251" s="40">
        <f t="shared" si="38"/>
        <v>58.213606697555882</v>
      </c>
      <c r="AL251" s="40">
        <f t="shared" si="39"/>
        <v>43.684738435738041</v>
      </c>
      <c r="AM251" s="40">
        <f t="shared" si="40"/>
        <v>47.693635698569913</v>
      </c>
    </row>
    <row r="252" spans="1:39" x14ac:dyDescent="0.25">
      <c r="A252" s="14" t="s">
        <v>261</v>
      </c>
      <c r="B252" s="14">
        <v>1245452400</v>
      </c>
      <c r="C252" s="15">
        <f>BBMData!O252</f>
        <v>1.9559970420908429E+17</v>
      </c>
      <c r="D252" s="14">
        <f>'230'!C252*Notes!$C$4*MultiCalib!$C$27</f>
        <v>2.8705199149783468E+16</v>
      </c>
      <c r="E252" s="14">
        <f>'301'!C252*Notes!$C$4*MultiCalib!$D$28</f>
        <v>1.130005467591613E+17</v>
      </c>
      <c r="F252" s="14">
        <f>'303'!C252*Notes!$C$4*MultiCalib!$E$29</f>
        <v>1.4710975063139302E+17</v>
      </c>
      <c r="G252" s="14">
        <f>'307'!C252*Notes!$C$4*MultiCalib!$F$30</f>
        <v>5.4484651513837168E+16</v>
      </c>
      <c r="H252" s="14">
        <f>'309'!C252*Notes!$C$4*MultiCalib!$G$31</f>
        <v>1.1089804855994974E+17</v>
      </c>
      <c r="I252" s="14">
        <f t="shared" si="34"/>
        <v>4.5419819661412474E+17</v>
      </c>
      <c r="J252" s="40">
        <f>I252/BBMData!D252</f>
        <v>5.5457655264239895E-2</v>
      </c>
      <c r="K252" s="14">
        <f t="shared" si="31"/>
        <v>0.94454234473576015</v>
      </c>
      <c r="L252" s="40">
        <f>BBMData!Q252-J252</f>
        <v>-3.1574907497562935E-2</v>
      </c>
      <c r="M252" s="14">
        <f>'230'!C252*Notes!$C$4*MultiCalib!$C$14</f>
        <v>2.8705199149783468E+16</v>
      </c>
      <c r="N252" s="14">
        <f>'301'!C252*Notes!$C$4*MultiCalib!$D$15+'303'!C252*Notes!$C$4*MultiCalib!$D$16</f>
        <v>5.2154765010502288E+16</v>
      </c>
      <c r="O252" s="14">
        <f>'303'!C252*Notes!$C$4*MultiCalib!$E$16</f>
        <v>1.5354682411008944E+17</v>
      </c>
      <c r="P252" s="14">
        <f>'307'!C252*Notes!$C$4*MultiCalib!$F$17+'309'!C252*Notes!$C$4*MultiCalib!$F$18</f>
        <v>2.7545774428853952E+16</v>
      </c>
      <c r="Q252" s="14">
        <f>'309'!C252*Notes!$C$4*MultiCalib!$G$18</f>
        <v>1.1360744208188061E+17</v>
      </c>
      <c r="R252" s="14">
        <f t="shared" si="35"/>
        <v>3.7556000478110976E+17</v>
      </c>
      <c r="S252" s="37">
        <f>R252/BBMData!D252</f>
        <v>4.585592243969594E-2</v>
      </c>
      <c r="T252" s="14">
        <f t="shared" si="36"/>
        <v>0.95414407756030406</v>
      </c>
      <c r="U252" s="37">
        <f>BBMData!Q252-S252</f>
        <v>-2.1973174673018982E-2</v>
      </c>
      <c r="W252" s="15">
        <f>'230'!C252*Notes!$C$4*MultiCalib!$C$35</f>
        <v>2.0743808871547204E+16</v>
      </c>
      <c r="X252" s="14">
        <f>'301'!C252*Notes!$C$4*MultiCalib!$D$36+'303'!C252*Notes!$C$4*MultiCalib!$D$37</f>
        <v>1.3271781395754128E+16</v>
      </c>
      <c r="Y252" s="14">
        <f>'303'!C252*Notes!$C$4*MultiCalib!$E$37</f>
        <v>2.3541263333839946E+17</v>
      </c>
      <c r="Z252" s="15">
        <f>'307'!C252*Notes!$C$4*MultiCalib!$F$38+'309'!C252*Notes!$C$4*MultiCalib!$F$39</f>
        <v>5.7764942615995424E+16</v>
      </c>
      <c r="AA252" s="14">
        <f>'309'!C252*Notes!$C$4*MultiCalib!$G$39</f>
        <v>9.5985922193719792E+16</v>
      </c>
      <c r="AB252" s="14">
        <f t="shared" si="37"/>
        <v>4.2317908841541606E+17</v>
      </c>
      <c r="AC252" s="15">
        <f>AB252/BBMData!D252</f>
        <v>5.1670218365740664E-2</v>
      </c>
      <c r="AD252" s="14">
        <f t="shared" si="32"/>
        <v>0.94832978163425929</v>
      </c>
      <c r="AE252" s="15">
        <f>BBMData!O252-AB252</f>
        <v>-2.2757938420633178E+17</v>
      </c>
      <c r="AF252" s="37">
        <f>BBMData!Q252-BLMLossSum!AC252</f>
        <v>-3.1800588879001571E-2</v>
      </c>
      <c r="AG252" s="14">
        <f t="shared" si="33"/>
        <v>5.1792376115733175E+34</v>
      </c>
      <c r="AH252" s="14">
        <f>AG252/BBMData!R252^2</f>
        <v>4.8512445142424205</v>
      </c>
      <c r="AI252" s="15">
        <f>AE252/BBMData!O252</f>
        <v>-1.163495543751248</v>
      </c>
      <c r="AK252" s="40">
        <f t="shared" si="38"/>
        <v>-1.3220801813105723</v>
      </c>
      <c r="AL252" s="40">
        <f t="shared" si="39"/>
        <v>-0.92004382777419114</v>
      </c>
      <c r="AM252" s="40">
        <f t="shared" si="40"/>
        <v>-1.163495543751248</v>
      </c>
    </row>
    <row r="253" spans="1:39" x14ac:dyDescent="0.25">
      <c r="A253" s="14" t="s">
        <v>262</v>
      </c>
      <c r="B253" s="14">
        <v>1246057200</v>
      </c>
      <c r="C253" s="15">
        <f>BBMData!O253</f>
        <v>1.9214844804677357E+17</v>
      </c>
      <c r="D253" s="14">
        <f>'230'!C253*Notes!$C$4*MultiCalib!$C$27</f>
        <v>2.1559436808241628E+16</v>
      </c>
      <c r="E253" s="14">
        <f>'301'!C253*Notes!$C$4*MultiCalib!$D$28</f>
        <v>9.6077892731534864E+16</v>
      </c>
      <c r="F253" s="14">
        <f>'303'!C253*Notes!$C$4*MultiCalib!$E$29</f>
        <v>1.0814228478749818E+17</v>
      </c>
      <c r="G253" s="14">
        <f>'307'!C253*Notes!$C$4*MultiCalib!$F$30</f>
        <v>3.7500924047403096E+16</v>
      </c>
      <c r="H253" s="14">
        <f>'309'!C253*Notes!$C$4*MultiCalib!$G$31</f>
        <v>9.7742269736444832E+16</v>
      </c>
      <c r="I253" s="14">
        <f t="shared" si="34"/>
        <v>3.6102280811112262E+17</v>
      </c>
      <c r="J253" s="40">
        <f>I253/BBMData!D253</f>
        <v>5.4370904836012444E-2</v>
      </c>
      <c r="K253" s="14">
        <f t="shared" si="31"/>
        <v>0.94562909516398752</v>
      </c>
      <c r="L253" s="40">
        <f>BBMData!Q253-J253</f>
        <v>-2.54328855518598E-2</v>
      </c>
      <c r="M253" s="14">
        <f>'230'!C253*Notes!$C$4*MultiCalib!$C$14</f>
        <v>2.1559436808241628E+16</v>
      </c>
      <c r="N253" s="14">
        <f>'301'!C253*Notes!$C$4*MultiCalib!$D$15+'303'!C253*Notes!$C$4*MultiCalib!$D$16</f>
        <v>5.755589880078256E+16</v>
      </c>
      <c r="O253" s="14">
        <f>'303'!C253*Notes!$C$4*MultiCalib!$E$16</f>
        <v>1.1287426095048875E+17</v>
      </c>
      <c r="P253" s="14">
        <f>'307'!C253*Notes!$C$4*MultiCalib!$F$17+'309'!C253*Notes!$C$4*MultiCalib!$F$18</f>
        <v>9427846047960768</v>
      </c>
      <c r="Q253" s="14">
        <f>'309'!C253*Notes!$C$4*MultiCalib!$G$18</f>
        <v>1.0013024928957093E+17</v>
      </c>
      <c r="R253" s="14">
        <f t="shared" si="35"/>
        <v>3.0154769189704467E+17</v>
      </c>
      <c r="S253" s="37">
        <f>R253/BBMData!D253</f>
        <v>4.5413809020639261E-2</v>
      </c>
      <c r="T253" s="14">
        <f t="shared" si="36"/>
        <v>0.9545861909793607</v>
      </c>
      <c r="U253" s="37">
        <f>BBMData!Q253-S253</f>
        <v>-1.6475789736486616E-2</v>
      </c>
      <c r="W253" s="15">
        <f>'230'!C253*Notes!$C$4*MultiCalib!$C$35</f>
        <v>1.5579924535438646E+16</v>
      </c>
      <c r="X253" s="14">
        <f>'301'!C253*Notes!$C$4*MultiCalib!$D$36+'303'!C253*Notes!$C$4*MultiCalib!$D$37</f>
        <v>2.4635991239384224E+16</v>
      </c>
      <c r="Y253" s="14">
        <f>'303'!C253*Notes!$C$4*MultiCalib!$E$37</f>
        <v>1.7305487860451424E+17</v>
      </c>
      <c r="Z253" s="15">
        <f>'307'!C253*Notes!$C$4*MultiCalib!$F$38+'309'!C253*Notes!$C$4*MultiCalib!$F$39</f>
        <v>3.0444864990525032E+16</v>
      </c>
      <c r="AA253" s="14">
        <f>'309'!C253*Notes!$C$4*MultiCalib!$G$39</f>
        <v>8.45991612998336E+16</v>
      </c>
      <c r="AB253" s="14">
        <f t="shared" si="37"/>
        <v>3.2831482066969574E+17</v>
      </c>
      <c r="AC253" s="15">
        <f>AB253/BBMData!D253</f>
        <v>4.9445003112905984E-2</v>
      </c>
      <c r="AD253" s="14">
        <f t="shared" si="32"/>
        <v>0.95055499688709399</v>
      </c>
      <c r="AE253" s="15">
        <f>BBMData!O253-AB253</f>
        <v>-1.3616637262292218E+17</v>
      </c>
      <c r="AF253" s="37">
        <f>BBMData!Q253-BLMLossSum!AC253</f>
        <v>-2.4990092096645117E-2</v>
      </c>
      <c r="AG253" s="14">
        <f t="shared" si="33"/>
        <v>1.854128103328449E+34</v>
      </c>
      <c r="AH253" s="14">
        <f>AG253/BBMData!R253^2</f>
        <v>2.7034954908181295</v>
      </c>
      <c r="AI253" s="15">
        <f>AE253/BBMData!O253</f>
        <v>-0.70865195117150259</v>
      </c>
      <c r="AK253" s="40">
        <f t="shared" si="38"/>
        <v>-0.87887444203161591</v>
      </c>
      <c r="AL253" s="40">
        <f t="shared" si="39"/>
        <v>-0.56934752771794794</v>
      </c>
      <c r="AM253" s="40">
        <f t="shared" si="40"/>
        <v>-0.70865195117150259</v>
      </c>
    </row>
    <row r="254" spans="1:39" x14ac:dyDescent="0.25">
      <c r="A254" s="14" t="s">
        <v>263</v>
      </c>
      <c r="B254" s="14">
        <v>1246662000</v>
      </c>
      <c r="C254" s="15">
        <f>BBMData!O254</f>
        <v>3.987987681705719E+17</v>
      </c>
      <c r="D254" s="14">
        <f>'230'!C254*Notes!$C$4*MultiCalib!$C$27</f>
        <v>2.6685656060663948E+16</v>
      </c>
      <c r="E254" s="14">
        <f>'301'!C254*Notes!$C$4*MultiCalib!$D$28</f>
        <v>1.0954655009901861E+17</v>
      </c>
      <c r="F254" s="14">
        <f>'303'!C254*Notes!$C$4*MultiCalib!$E$29</f>
        <v>1.4258326652776701E+17</v>
      </c>
      <c r="G254" s="14">
        <f>'307'!C254*Notes!$C$4*MultiCalib!$F$30</f>
        <v>4.3451574482738264E+16</v>
      </c>
      <c r="H254" s="14">
        <f>'309'!C254*Notes!$C$4*MultiCalib!$G$31</f>
        <v>1.3433202799903882E+17</v>
      </c>
      <c r="I254" s="14">
        <f t="shared" si="34"/>
        <v>4.5659907516922662E+17</v>
      </c>
      <c r="J254" s="40">
        <f>I254/BBMData!D254</f>
        <v>5.992113847365179E-2</v>
      </c>
      <c r="K254" s="14">
        <f t="shared" si="31"/>
        <v>0.94007886152634823</v>
      </c>
      <c r="L254" s="40">
        <f>BBMData!Q254-J254</f>
        <v>-7.5853421258077064E-3</v>
      </c>
      <c r="M254" s="14">
        <f>'230'!C254*Notes!$C$4*MultiCalib!$C$14</f>
        <v>2.6685656060663948E+16</v>
      </c>
      <c r="N254" s="14">
        <f>'301'!C254*Notes!$C$4*MultiCalib!$D$15+'303'!C254*Notes!$C$4*MultiCalib!$D$16</f>
        <v>5.0583915332577056E+16</v>
      </c>
      <c r="O254" s="14">
        <f>'303'!C254*Notes!$C$4*MultiCalib!$E$16</f>
        <v>1.488222748839944E+17</v>
      </c>
      <c r="P254" s="14">
        <f>'307'!C254*Notes!$C$4*MultiCalib!$F$17+'309'!C254*Notes!$C$4*MultiCalib!$F$18</f>
        <v>1540562020013688</v>
      </c>
      <c r="Q254" s="14">
        <f>'309'!C254*Notes!$C$4*MultiCalib!$G$18</f>
        <v>1.376139462218981E+17</v>
      </c>
      <c r="R254" s="14">
        <f t="shared" si="35"/>
        <v>3.652463545191472E+17</v>
      </c>
      <c r="S254" s="37">
        <f>R254/BBMData!D254</f>
        <v>4.7932592456580998E-2</v>
      </c>
      <c r="T254" s="14">
        <f t="shared" si="36"/>
        <v>0.95206740754341901</v>
      </c>
      <c r="U254" s="37">
        <f>BBMData!Q254-S254</f>
        <v>4.4032038912630855E-3</v>
      </c>
      <c r="W254" s="15">
        <f>'230'!C254*Notes!$C$4*MultiCalib!$C$35</f>
        <v>1.9284386289946152E+16</v>
      </c>
      <c r="X254" s="14">
        <f>'301'!C254*Notes!$C$4*MultiCalib!$D$36+'303'!C254*Notes!$C$4*MultiCalib!$D$37</f>
        <v>1.2889683810600512E+16</v>
      </c>
      <c r="Y254" s="14">
        <f>'303'!C254*Notes!$C$4*MultiCalib!$E$37</f>
        <v>2.281691193087345E+17</v>
      </c>
      <c r="Z254" s="15">
        <f>'307'!C254*Notes!$C$4*MultiCalib!$F$38+'309'!C254*Notes!$C$4*MultiCalib!$F$39</f>
        <v>2.6106823458664144E+16</v>
      </c>
      <c r="AA254" s="14">
        <f>'309'!C254*Notes!$C$4*MultiCalib!$G$39</f>
        <v>1.1626880504276904E+17</v>
      </c>
      <c r="AB254" s="14">
        <f t="shared" si="37"/>
        <v>4.027188179107143E+17</v>
      </c>
      <c r="AC254" s="15">
        <f>AB254/BBMData!D254</f>
        <v>5.2850238570959884E-2</v>
      </c>
      <c r="AD254" s="14">
        <f t="shared" si="32"/>
        <v>0.94714976142904006</v>
      </c>
      <c r="AE254" s="15">
        <f>BBMData!O254-AB254</f>
        <v>-3920049740142400</v>
      </c>
      <c r="AF254" s="37">
        <f>BBMData!Q254-BLMLossSum!AC254</f>
        <v>-6.8291115614481021E-3</v>
      </c>
      <c r="AG254" s="14">
        <f t="shared" si="33"/>
        <v>1.5366789965190497E+31</v>
      </c>
      <c r="AH254" s="14">
        <f>AG254/BBMData!R254^2</f>
        <v>1.6999797621788191E-3</v>
      </c>
      <c r="AI254" s="15">
        <f>AE254/BBMData!O254</f>
        <v>-9.8296435521228569E-3</v>
      </c>
      <c r="AK254" s="40">
        <f t="shared" si="38"/>
        <v>-0.1449360219034897</v>
      </c>
      <c r="AL254" s="40">
        <f t="shared" si="39"/>
        <v>8.4133694307385265E-2</v>
      </c>
      <c r="AM254" s="40">
        <f t="shared" si="40"/>
        <v>-9.8296435521228569E-3</v>
      </c>
    </row>
    <row r="255" spans="1:39" x14ac:dyDescent="0.25">
      <c r="A255" s="14" t="s">
        <v>264</v>
      </c>
      <c r="B255" s="14">
        <v>1247266800</v>
      </c>
      <c r="C255" s="15">
        <f>BBMData!O255</f>
        <v>3.2260510233609203E+17</v>
      </c>
      <c r="D255" s="14">
        <f>'230'!C255*Notes!$C$4*MultiCalib!$C$27</f>
        <v>1.6184846329133232E+16</v>
      </c>
      <c r="E255" s="14">
        <f>'301'!C255*Notes!$C$4*MultiCalib!$D$28</f>
        <v>7.1682146169473576E+16</v>
      </c>
      <c r="F255" s="14">
        <f>'303'!C255*Notes!$C$4*MultiCalib!$E$29</f>
        <v>9.6844746521044656E+16</v>
      </c>
      <c r="G255" s="14">
        <f>'307'!C255*Notes!$C$4*MultiCalib!$F$30</f>
        <v>3.6292333387002976E+16</v>
      </c>
      <c r="H255" s="14">
        <f>'309'!C255*Notes!$C$4*MultiCalib!$G$31</f>
        <v>1.291452330248171E+17</v>
      </c>
      <c r="I255" s="14">
        <f t="shared" si="34"/>
        <v>3.5014930543147155E+17</v>
      </c>
      <c r="J255" s="40">
        <f>I255/BBMData!D255</f>
        <v>6.0895531379386358E-2</v>
      </c>
      <c r="K255" s="14">
        <f t="shared" si="31"/>
        <v>0.93910446862061359</v>
      </c>
      <c r="L255" s="40">
        <f>BBMData!Q255-J255</f>
        <v>-4.7902961905007882E-3</v>
      </c>
      <c r="M255" s="14">
        <f>'230'!C255*Notes!$C$4*MultiCalib!$C$14</f>
        <v>1.6184846329133232E+16</v>
      </c>
      <c r="N255" s="14">
        <f>'301'!C255*Notes!$C$4*MultiCalib!$D$15+'303'!C255*Notes!$C$4*MultiCalib!$D$16</f>
        <v>3.0334496360895632E+16</v>
      </c>
      <c r="O255" s="14">
        <f>'303'!C255*Notes!$C$4*MultiCalib!$E$16</f>
        <v>1.0108237690724326E+17</v>
      </c>
      <c r="P255" s="14">
        <f>'307'!C255*Notes!$C$4*MultiCalib!$F$17+'309'!C255*Notes!$C$4*MultiCalib!$F$18</f>
        <v>-6256510266860576</v>
      </c>
      <c r="Q255" s="14">
        <f>'309'!C255*Notes!$C$4*MultiCalib!$G$18</f>
        <v>1.3230043063459776E+17</v>
      </c>
      <c r="R255" s="14">
        <f t="shared" si="35"/>
        <v>2.7364563996500931E+17</v>
      </c>
      <c r="S255" s="37">
        <f>R255/BBMData!D255</f>
        <v>4.7590546080871182E-2</v>
      </c>
      <c r="T255" s="14">
        <f t="shared" si="36"/>
        <v>0.95240945391912879</v>
      </c>
      <c r="U255" s="37">
        <f>BBMData!Q255-S255</f>
        <v>8.514689108014388E-3</v>
      </c>
      <c r="W255" s="15">
        <f>'230'!C255*Notes!$C$4*MultiCalib!$C$35</f>
        <v>1.1695977342468104E+16</v>
      </c>
      <c r="X255" s="14">
        <f>'301'!C255*Notes!$C$4*MultiCalib!$D$36+'303'!C255*Notes!$C$4*MultiCalib!$D$37</f>
        <v>5639835301854912</v>
      </c>
      <c r="Y255" s="14">
        <f>'303'!C255*Notes!$C$4*MultiCalib!$E$37</f>
        <v>1.5497597341888061E+17</v>
      </c>
      <c r="Z255" s="15">
        <f>'307'!C255*Notes!$C$4*MultiCalib!$F$38+'309'!C255*Notes!$C$4*MultiCalib!$F$39</f>
        <v>1.4434367387603368E+16</v>
      </c>
      <c r="AA255" s="14">
        <f>'309'!C255*Notes!$C$4*MultiCalib!$G$39</f>
        <v>1.1177946275681088E+17</v>
      </c>
      <c r="AB255" s="14">
        <f t="shared" si="37"/>
        <v>2.9852561620761786E+17</v>
      </c>
      <c r="AC255" s="15">
        <f>AB255/BBMData!D255</f>
        <v>5.1917498470890062E-2</v>
      </c>
      <c r="AD255" s="14">
        <f t="shared" si="32"/>
        <v>0.94808250152910989</v>
      </c>
      <c r="AE255" s="15">
        <f>BBMData!O255-AB255</f>
        <v>2.4079486128474176E+16</v>
      </c>
      <c r="AF255" s="37">
        <f>BBMData!Q255-BLMLossSum!AC255</f>
        <v>-2.0962924834880339E-3</v>
      </c>
      <c r="AG255" s="14">
        <f t="shared" si="33"/>
        <v>5.7982165221138024E+32</v>
      </c>
      <c r="AH255" s="14">
        <f>AG255/BBMData!R255^2</f>
        <v>0.11619495081135497</v>
      </c>
      <c r="AI255" s="15">
        <f>AE255/BBMData!O255</f>
        <v>7.4640747942628677E-2</v>
      </c>
      <c r="AK255" s="40">
        <f t="shared" si="38"/>
        <v>-8.5380556277388928E-2</v>
      </c>
      <c r="AL255" s="40">
        <f t="shared" si="39"/>
        <v>0.15176282711138414</v>
      </c>
      <c r="AM255" s="40">
        <f t="shared" si="40"/>
        <v>7.4640747942628677E-2</v>
      </c>
    </row>
    <row r="256" spans="1:39" x14ac:dyDescent="0.25">
      <c r="A256" s="14" t="s">
        <v>265</v>
      </c>
      <c r="B256" s="14">
        <v>1247871600</v>
      </c>
      <c r="C256" s="15">
        <f>BBMData!O256</f>
        <v>1.4831871076341322E+17</v>
      </c>
      <c r="D256" s="14">
        <f>'230'!C256*Notes!$C$4*MultiCalib!$C$27</f>
        <v>2744298471908377</v>
      </c>
      <c r="E256" s="14">
        <f>'301'!C256*Notes!$C$4*MultiCalib!$D$28</f>
        <v>1.473392829087203E+16</v>
      </c>
      <c r="F256" s="14">
        <f>'303'!C256*Notes!$C$4*MultiCalib!$E$29</f>
        <v>4.1622819740550872E+16</v>
      </c>
      <c r="G256" s="14">
        <f>'307'!C256*Notes!$C$4*MultiCalib!$F$30</f>
        <v>7499607916563960</v>
      </c>
      <c r="H256" s="14">
        <f>'309'!C256*Notes!$C$4*MultiCalib!$G$31</f>
        <v>1.2086623384374136E+17</v>
      </c>
      <c r="I256" s="14">
        <f t="shared" si="34"/>
        <v>1.8746688826363661E+17</v>
      </c>
      <c r="J256" s="40">
        <f>I256/BBMData!D256</f>
        <v>0.1030037847602399</v>
      </c>
      <c r="K256" s="14">
        <f t="shared" si="31"/>
        <v>0.89699621523976014</v>
      </c>
      <c r="L256" s="40">
        <f>BBMData!Q256-J256</f>
        <v>-2.1509987637485392E-2</v>
      </c>
      <c r="M256" s="14">
        <f>'230'!C256*Notes!$C$4*MultiCalib!$C$14</f>
        <v>2744298471908377</v>
      </c>
      <c r="N256" s="14">
        <f>'301'!C256*Notes!$C$4*MultiCalib!$D$15+'303'!C256*Notes!$C$4*MultiCalib!$D$16</f>
        <v>-1.0705372874556908E+16</v>
      </c>
      <c r="O256" s="14">
        <f>'303'!C256*Notes!$C$4*MultiCalib!$E$16</f>
        <v>4.3444107234483208E+16</v>
      </c>
      <c r="P256" s="14">
        <f>'307'!C256*Notes!$C$4*MultiCalib!$F$17+'309'!C256*Notes!$C$4*MultiCalib!$F$18</f>
        <v>-4.3214602496382816E+16</v>
      </c>
      <c r="Q256" s="14">
        <f>'309'!C256*Notes!$C$4*MultiCalib!$G$18</f>
        <v>1.2381916399218656E+17</v>
      </c>
      <c r="R256" s="14">
        <f t="shared" si="35"/>
        <v>1.1608759432763842E+17</v>
      </c>
      <c r="S256" s="37">
        <f>R256/BBMData!D256</f>
        <v>6.3784392487713421E-2</v>
      </c>
      <c r="T256" s="14">
        <f t="shared" si="36"/>
        <v>0.93621560751228661</v>
      </c>
      <c r="U256" s="37">
        <f>BBMData!Q256-S256</f>
        <v>1.7709404635041087E-2</v>
      </c>
      <c r="W256" s="15">
        <f>'230'!C256*Notes!$C$4*MultiCalib!$C$35</f>
        <v>1983166975804654.7</v>
      </c>
      <c r="X256" s="14">
        <f>'301'!C256*Notes!$C$4*MultiCalib!$D$36+'303'!C256*Notes!$C$4*MultiCalib!$D$37</f>
        <v>-1.5960842349148362E+16</v>
      </c>
      <c r="Y256" s="14">
        <f>'303'!C256*Notes!$C$4*MultiCalib!$E$37</f>
        <v>6.660698940782244E+16</v>
      </c>
      <c r="Z256" s="15">
        <f>'307'!C256*Notes!$C$4*MultiCalib!$F$38+'309'!C256*Notes!$C$4*MultiCalib!$F$39</f>
        <v>-3.7981700203380848E+16</v>
      </c>
      <c r="AA256" s="14">
        <f>'309'!C256*Notes!$C$4*MultiCalib!$G$39</f>
        <v>1.0461371564443477E+17</v>
      </c>
      <c r="AB256" s="14">
        <f t="shared" si="37"/>
        <v>1.1926132947553266E+17</v>
      </c>
      <c r="AC256" s="15">
        <f>AB256/BBMData!D256</f>
        <v>6.552820300853443E-2</v>
      </c>
      <c r="AD256" s="14">
        <f t="shared" si="32"/>
        <v>0.93447179699146554</v>
      </c>
      <c r="AE256" s="15">
        <f>BBMData!O256-AB256</f>
        <v>2.905738128788056E+16</v>
      </c>
      <c r="AF256" s="37">
        <f>BBMData!Q256-BLMLossSum!AC256</f>
        <v>-7.1354206064090792E-3</v>
      </c>
      <c r="AG256" s="14">
        <f t="shared" si="33"/>
        <v>8.4433140730927135E+32</v>
      </c>
      <c r="AH256" s="14">
        <f>AG256/BBMData!R256^2</f>
        <v>1.383854657511014</v>
      </c>
      <c r="AI256" s="15">
        <f>AE256/BBMData!O256</f>
        <v>0.19591177093111803</v>
      </c>
      <c r="AK256" s="40">
        <f t="shared" si="38"/>
        <v>-0.26394631735081359</v>
      </c>
      <c r="AL256" s="40">
        <f t="shared" si="39"/>
        <v>0.21730984762392816</v>
      </c>
      <c r="AM256" s="40">
        <f t="shared" si="40"/>
        <v>0.19591177093111803</v>
      </c>
    </row>
    <row r="257" spans="1:39" x14ac:dyDescent="0.25">
      <c r="A257" s="14" t="s">
        <v>266</v>
      </c>
      <c r="B257" s="14">
        <v>1248476400</v>
      </c>
      <c r="C257" s="15">
        <f>BBMData!O257</f>
        <v>4.772602324392672E+16</v>
      </c>
      <c r="D257" s="14">
        <f>'230'!C257*Notes!$C$4*MultiCalib!$C$27</f>
        <v>3228825946918906.5</v>
      </c>
      <c r="E257" s="14">
        <f>'301'!C257*Notes!$C$4*MultiCalib!$D$28</f>
        <v>1.2418399803625538E+16</v>
      </c>
      <c r="F257" s="14">
        <f>'303'!C257*Notes!$C$4*MultiCalib!$E$29</f>
        <v>3.8615646193634736E+16</v>
      </c>
      <c r="G257" s="14">
        <f>'307'!C257*Notes!$C$4*MultiCalib!$F$30</f>
        <v>9114908083208506</v>
      </c>
      <c r="H257" s="14">
        <f>'309'!C257*Notes!$C$4*MultiCalib!$G$31</f>
        <v>5.6927558939293248E+16</v>
      </c>
      <c r="I257" s="14">
        <f t="shared" si="34"/>
        <v>1.2030533896668093E+17</v>
      </c>
      <c r="J257" s="40">
        <f>I257/BBMData!D257</f>
        <v>8.2969199287366152E-2</v>
      </c>
      <c r="K257" s="14">
        <f t="shared" si="31"/>
        <v>0.91703080071263388</v>
      </c>
      <c r="L257" s="40">
        <f>BBMData!Q257-J257</f>
        <v>-5.005470049845117E-2</v>
      </c>
      <c r="M257" s="14">
        <f>'230'!C257*Notes!$C$4*MultiCalib!$C$14</f>
        <v>3228825946918906.5</v>
      </c>
      <c r="N257" s="14">
        <f>'301'!C257*Notes!$C$4*MultiCalib!$D$15+'303'!C257*Notes!$C$4*MultiCalib!$D$16</f>
        <v>-1.177978409101652E+16</v>
      </c>
      <c r="O257" s="14">
        <f>'303'!C257*Notes!$C$4*MultiCalib!$E$16</f>
        <v>4.030534895574876E+16</v>
      </c>
      <c r="P257" s="14">
        <f>'307'!C257*Notes!$C$4*MultiCalib!$F$17+'309'!C257*Notes!$C$4*MultiCalib!$F$18</f>
        <v>-1.2473593458421882E+16</v>
      </c>
      <c r="Q257" s="14">
        <f>'309'!C257*Notes!$C$4*MultiCalib!$G$18</f>
        <v>5.8318378357779944E+16</v>
      </c>
      <c r="R257" s="14">
        <f t="shared" si="35"/>
        <v>7.7599175711009216E+16</v>
      </c>
      <c r="S257" s="37">
        <f>R257/BBMData!D257</f>
        <v>5.3516672904144288E-2</v>
      </c>
      <c r="T257" s="14">
        <f t="shared" si="36"/>
        <v>0.9464833270958557</v>
      </c>
      <c r="U257" s="37">
        <f>BBMData!Q257-S257</f>
        <v>-2.0602174115229306E-2</v>
      </c>
      <c r="W257" s="15">
        <f>'230'!C257*Notes!$C$4*MultiCalib!$C$35</f>
        <v>2333310700019423</v>
      </c>
      <c r="X257" s="14">
        <f>'301'!C257*Notes!$C$4*MultiCalib!$D$36+'303'!C257*Notes!$C$4*MultiCalib!$D$37</f>
        <v>-1.6238550897490322E+16</v>
      </c>
      <c r="Y257" s="14">
        <f>'303'!C257*Notes!$C$4*MultiCalib!$E$37</f>
        <v>6.179475472897424E+16</v>
      </c>
      <c r="Z257" s="15">
        <f>'307'!C257*Notes!$C$4*MultiCalib!$F$38+'309'!C257*Notes!$C$4*MultiCalib!$F$39</f>
        <v>-7028085056846868</v>
      </c>
      <c r="AA257" s="14">
        <f>'309'!C257*Notes!$C$4*MultiCalib!$G$39</f>
        <v>4.9272681656535328E+16</v>
      </c>
      <c r="AB257" s="14">
        <f t="shared" si="37"/>
        <v>9.0134111131191808E+16</v>
      </c>
      <c r="AC257" s="15">
        <f>AB257/BBMData!D257</f>
        <v>6.2161455952546074E-2</v>
      </c>
      <c r="AD257" s="14">
        <f t="shared" si="32"/>
        <v>0.93783854404745393</v>
      </c>
      <c r="AE257" s="15">
        <f>BBMData!O257-AB257</f>
        <v>-4.2408087887265088E+16</v>
      </c>
      <c r="AF257" s="37">
        <f>BBMData!Q257-BLMLossSum!AC257</f>
        <v>-4.4812164953854365E-2</v>
      </c>
      <c r="AG257" s="14">
        <f t="shared" si="33"/>
        <v>1.798445918254E+33</v>
      </c>
      <c r="AH257" s="14">
        <f>AG257/BBMData!R257^2</f>
        <v>4.4269420713949703</v>
      </c>
      <c r="AI257" s="15">
        <f>AE257/BBMData!O257</f>
        <v>-0.88857367542479337</v>
      </c>
      <c r="AK257" s="40">
        <f t="shared" si="38"/>
        <v>-1.5207492849719078</v>
      </c>
      <c r="AL257" s="40">
        <f t="shared" si="39"/>
        <v>-0.62593005736936069</v>
      </c>
      <c r="AM257" s="40">
        <f t="shared" si="40"/>
        <v>-0.88857367542479337</v>
      </c>
    </row>
    <row r="258" spans="1:39" x14ac:dyDescent="0.25">
      <c r="A258" s="14" t="s">
        <v>267</v>
      </c>
      <c r="B258" s="14">
        <v>1249081200</v>
      </c>
      <c r="C258" s="15">
        <f>BBMData!O258</f>
        <v>8.1465148049061712E+16</v>
      </c>
      <c r="D258" s="14">
        <f>'230'!C258*Notes!$C$4*MultiCalib!$C$27</f>
        <v>3526057087051416</v>
      </c>
      <c r="E258" s="14">
        <f>'301'!C258*Notes!$C$4*MultiCalib!$D$28</f>
        <v>1.7099075245702378E+16</v>
      </c>
      <c r="F258" s="14">
        <f>'303'!C258*Notes!$C$4*MultiCalib!$E$29</f>
        <v>2.542142657242692E+16</v>
      </c>
      <c r="G258" s="14">
        <f>'307'!C258*Notes!$C$4*MultiCalib!$F$30</f>
        <v>1.030907642069215E+16</v>
      </c>
      <c r="H258" s="14">
        <f>'309'!C258*Notes!$C$4*MultiCalib!$G$31</f>
        <v>4.257543889951192E+16</v>
      </c>
      <c r="I258" s="14">
        <f t="shared" si="34"/>
        <v>9.8931074225384784E+16</v>
      </c>
      <c r="J258" s="40">
        <f>I258/BBMData!D258</f>
        <v>7.4947783504079379E-2</v>
      </c>
      <c r="K258" s="14">
        <f t="shared" si="31"/>
        <v>0.92505221649592062</v>
      </c>
      <c r="L258" s="40">
        <f>BBMData!Q258-J258</f>
        <v>-1.3231762254790204E-2</v>
      </c>
      <c r="M258" s="14">
        <f>'230'!C258*Notes!$C$4*MultiCalib!$C$14</f>
        <v>3526057087051416</v>
      </c>
      <c r="N258" s="14">
        <f>'301'!C258*Notes!$C$4*MultiCalib!$D$15+'303'!C258*Notes!$C$4*MultiCalib!$D$16</f>
        <v>5426207015591456</v>
      </c>
      <c r="O258" s="14">
        <f>'303'!C258*Notes!$C$4*MultiCalib!$E$16</f>
        <v>2.6533790573301492E+16</v>
      </c>
      <c r="P258" s="14">
        <f>'307'!C258*Notes!$C$4*MultiCalib!$F$17+'309'!C258*Notes!$C$4*MultiCalib!$F$18</f>
        <v>-4399399263886946</v>
      </c>
      <c r="Q258" s="14">
        <f>'309'!C258*Notes!$C$4*MultiCalib!$G$18</f>
        <v>4.3615616069855392E+16</v>
      </c>
      <c r="R258" s="14">
        <f t="shared" si="35"/>
        <v>7.47022714819128E+16</v>
      </c>
      <c r="S258" s="37">
        <f>R258/BBMData!D258</f>
        <v>5.6592629910540003E-2</v>
      </c>
      <c r="T258" s="14">
        <f t="shared" si="36"/>
        <v>0.94340737008945996</v>
      </c>
      <c r="U258" s="37">
        <f>BBMData!Q258-S258</f>
        <v>5.1233913387491725E-3</v>
      </c>
      <c r="W258" s="15">
        <f>'230'!C258*Notes!$C$4*MultiCalib!$C$35</f>
        <v>2548104749327642.5</v>
      </c>
      <c r="X258" s="14">
        <f>'301'!C258*Notes!$C$4*MultiCalib!$D$36+'303'!C258*Notes!$C$4*MultiCalib!$D$37</f>
        <v>-483649834878276</v>
      </c>
      <c r="Y258" s="14">
        <f>'303'!C258*Notes!$C$4*MultiCalib!$E$37</f>
        <v>4.0680681919099744E+16</v>
      </c>
      <c r="Z258" s="15">
        <f>'307'!C258*Notes!$C$4*MultiCalib!$F$38+'309'!C258*Notes!$C$4*MultiCalib!$F$39</f>
        <v>1537856545812884</v>
      </c>
      <c r="AA258" s="14">
        <f>'309'!C258*Notes!$C$4*MultiCalib!$G$39</f>
        <v>3.685044794420208E+16</v>
      </c>
      <c r="AB258" s="14">
        <f t="shared" si="37"/>
        <v>8.113344132356408E+16</v>
      </c>
      <c r="AC258" s="15">
        <f>AB258/BBMData!D258</f>
        <v>6.146472827542733E-2</v>
      </c>
      <c r="AD258" s="14">
        <f t="shared" si="32"/>
        <v>0.93853527172457263</v>
      </c>
      <c r="AE258" s="15">
        <f>BBMData!O258-AB258</f>
        <v>331706725497632</v>
      </c>
      <c r="AF258" s="37">
        <f>BBMData!Q258-BLMLossSum!AC258</f>
        <v>-8.1831279963215445E-3</v>
      </c>
      <c r="AG258" s="14">
        <f t="shared" si="33"/>
        <v>1.1002935174036139E+29</v>
      </c>
      <c r="AH258" s="14">
        <f>AG258/BBMData!R258^2</f>
        <v>4.1707442741842105E-4</v>
      </c>
      <c r="AI258" s="15">
        <f>AE258/BBMData!O258</f>
        <v>4.0717623847914006E-3</v>
      </c>
      <c r="AK258" s="40">
        <f t="shared" si="38"/>
        <v>-0.21439752574689194</v>
      </c>
      <c r="AL258" s="40">
        <f t="shared" si="39"/>
        <v>8.3015580639171305E-2</v>
      </c>
      <c r="AM258" s="40">
        <f t="shared" si="40"/>
        <v>4.0717623847914006E-3</v>
      </c>
    </row>
    <row r="259" spans="1:39" x14ac:dyDescent="0.25">
      <c r="A259" s="14" t="s">
        <v>268</v>
      </c>
      <c r="B259" s="14">
        <v>1249686000</v>
      </c>
      <c r="C259" s="15">
        <f>BBMData!O259</f>
        <v>5.3690936068317907E+17</v>
      </c>
      <c r="D259" s="14">
        <f>'230'!C259*Notes!$C$4*MultiCalib!$C$27</f>
        <v>2.3884354356401392E+16</v>
      </c>
      <c r="E259" s="14">
        <f>'301'!C259*Notes!$C$4*MultiCalib!$D$28</f>
        <v>1.4253456129768386E+17</v>
      </c>
      <c r="F259" s="14">
        <f>'303'!C259*Notes!$C$4*MultiCalib!$E$29</f>
        <v>1.8318797130276064E+17</v>
      </c>
      <c r="G259" s="14">
        <f>'307'!C259*Notes!$C$4*MultiCalib!$F$30</f>
        <v>4.2315095436920504E+16</v>
      </c>
      <c r="H259" s="14">
        <f>'309'!C259*Notes!$C$4*MultiCalib!$G$31</f>
        <v>3.3583801910866867E+17</v>
      </c>
      <c r="I259" s="14">
        <f t="shared" si="34"/>
        <v>7.2776000150243507E+17</v>
      </c>
      <c r="J259" s="40">
        <f>I259/BBMData!D259</f>
        <v>9.3302564295183979E-2</v>
      </c>
      <c r="K259" s="14">
        <f t="shared" si="31"/>
        <v>0.90669743570481598</v>
      </c>
      <c r="L259" s="40">
        <f>BBMData!Q259-J259</f>
        <v>-2.446803087426358E-2</v>
      </c>
      <c r="M259" s="14">
        <f>'230'!C259*Notes!$C$4*MultiCalib!$C$14</f>
        <v>2.3884354356401392E+16</v>
      </c>
      <c r="N259" s="14">
        <f>'301'!C259*Notes!$C$4*MultiCalib!$D$15+'303'!C259*Notes!$C$4*MultiCalib!$D$16</f>
        <v>6.7635264467064848E+16</v>
      </c>
      <c r="O259" s="14">
        <f>'303'!C259*Notes!$C$4*MultiCalib!$E$16</f>
        <v>1.9120371755090605E+17</v>
      </c>
      <c r="P259" s="14">
        <f>'307'!C259*Notes!$C$4*MultiCalib!$F$17+'309'!C259*Notes!$C$4*MultiCalib!$F$18</f>
        <v>-8.97595841645176E+16</v>
      </c>
      <c r="Q259" s="14">
        <f>'309'!C259*Notes!$C$4*MultiCalib!$G$18</f>
        <v>3.4404300887365299E+17</v>
      </c>
      <c r="R259" s="14">
        <f t="shared" si="35"/>
        <v>5.3700676108350771E+17</v>
      </c>
      <c r="S259" s="37">
        <f>R259/BBMData!D259</f>
        <v>6.8847020651731761E-2</v>
      </c>
      <c r="T259" s="14">
        <f t="shared" si="36"/>
        <v>0.93115297934826824</v>
      </c>
      <c r="U259" s="37">
        <f>BBMData!Q259-S259</f>
        <v>-1.2487230811361605E-5</v>
      </c>
      <c r="W259" s="15">
        <f>'230'!C259*Notes!$C$4*MultiCalib!$C$35</f>
        <v>1.7260025934822112E+16</v>
      </c>
      <c r="X259" s="14">
        <f>'301'!C259*Notes!$C$4*MultiCalib!$D$36+'303'!C259*Notes!$C$4*MultiCalib!$D$37</f>
        <v>1.8609363416975744E+16</v>
      </c>
      <c r="Y259" s="14">
        <f>'303'!C259*Notes!$C$4*MultiCalib!$E$37</f>
        <v>2.9314686847888154E+17</v>
      </c>
      <c r="Z259" s="15">
        <f>'307'!C259*Notes!$C$4*MultiCalib!$F$38+'309'!C259*Notes!$C$4*MultiCalib!$F$39</f>
        <v>-6.3752011776947632E+16</v>
      </c>
      <c r="AA259" s="14">
        <f>'309'!C259*Notes!$C$4*MultiCalib!$G$39</f>
        <v>2.9067889282498534E+17</v>
      </c>
      <c r="AB259" s="14">
        <f t="shared" si="37"/>
        <v>5.5594313887871712E+17</v>
      </c>
      <c r="AC259" s="15">
        <f>AB259/BBMData!D259</f>
        <v>7.1274761394707328E-2</v>
      </c>
      <c r="AD259" s="14">
        <f t="shared" si="32"/>
        <v>0.92872523860529266</v>
      </c>
      <c r="AE259" s="15">
        <f>BBMData!O259-AB259</f>
        <v>-1.9033778195538048E+16</v>
      </c>
      <c r="AF259" s="37">
        <f>BBMData!Q259-BLMLossSum!AC259</f>
        <v>-1.753231036525274E-2</v>
      </c>
      <c r="AG259" s="14">
        <f t="shared" si="33"/>
        <v>3.6228471239693965E+32</v>
      </c>
      <c r="AH259" s="14">
        <f>AG259/BBMData!R259^2</f>
        <v>3.4704613664884032E-2</v>
      </c>
      <c r="AI259" s="15">
        <f>AE259/BBMData!O259</f>
        <v>-3.5450635785747739E-2</v>
      </c>
      <c r="AK259" s="40">
        <f t="shared" si="38"/>
        <v>-0.35546156352426433</v>
      </c>
      <c r="AL259" s="40">
        <f t="shared" si="39"/>
        <v>-1.8140939134438799E-4</v>
      </c>
      <c r="AM259" s="40">
        <f t="shared" si="40"/>
        <v>-3.5450635785747739E-2</v>
      </c>
    </row>
    <row r="260" spans="1:39" x14ac:dyDescent="0.25">
      <c r="A260" s="14" t="s">
        <v>269</v>
      </c>
      <c r="B260" s="14">
        <v>1250290800</v>
      </c>
      <c r="C260" s="15">
        <f>BBMData!O260</f>
        <v>4.970258215245383E+17</v>
      </c>
      <c r="D260" s="14">
        <f>'230'!C260*Notes!$C$4*MultiCalib!$C$27</f>
        <v>3.8326530439278264E+16</v>
      </c>
      <c r="E260" s="14">
        <f>'301'!C260*Notes!$C$4*MultiCalib!$D$28</f>
        <v>1.0313749803610421E+17</v>
      </c>
      <c r="F260" s="14">
        <f>'303'!C260*Notes!$C$4*MultiCalib!$E$29</f>
        <v>1.8209713383966362E+17</v>
      </c>
      <c r="G260" s="14">
        <f>'307'!C260*Notes!$C$4*MultiCalib!$F$30</f>
        <v>6.6884964757417352E+16</v>
      </c>
      <c r="H260" s="14">
        <f>'309'!C260*Notes!$C$4*MultiCalib!$G$31</f>
        <v>1.8768646151164598E+17</v>
      </c>
      <c r="I260" s="14">
        <f t="shared" si="34"/>
        <v>5.7813258858410944E+17</v>
      </c>
      <c r="J260" s="40">
        <f>I260/BBMData!D260</f>
        <v>7.3741401605115997E-2</v>
      </c>
      <c r="K260" s="14">
        <f t="shared" si="31"/>
        <v>0.926258598394884</v>
      </c>
      <c r="L260" s="40">
        <f>BBMData!Q260-J260</f>
        <v>-1.0345250900455502E-2</v>
      </c>
      <c r="M260" s="14">
        <f>'230'!C260*Notes!$C$4*MultiCalib!$C$14</f>
        <v>3.8326530439278264E+16</v>
      </c>
      <c r="N260" s="14">
        <f>'301'!C260*Notes!$C$4*MultiCalib!$D$15+'303'!C260*Notes!$C$4*MultiCalib!$D$16</f>
        <v>1.0294028736837904E+16</v>
      </c>
      <c r="O260" s="14">
        <f>'303'!C260*Notes!$C$4*MultiCalib!$E$16</f>
        <v>1.9006514837136515E+17</v>
      </c>
      <c r="P260" s="14">
        <f>'307'!C260*Notes!$C$4*MultiCalib!$F$17+'309'!C260*Notes!$C$4*MultiCalib!$F$18</f>
        <v>1.0869183441859424E+16</v>
      </c>
      <c r="Q260" s="14">
        <f>'309'!C260*Notes!$C$4*MultiCalib!$G$18</f>
        <v>1.9227190273064893E+17</v>
      </c>
      <c r="R260" s="14">
        <f t="shared" si="35"/>
        <v>4.4182679371998963E+17</v>
      </c>
      <c r="S260" s="37">
        <f>R260/BBMData!D260</f>
        <v>5.6355458382651741E-2</v>
      </c>
      <c r="T260" s="14">
        <f t="shared" si="36"/>
        <v>0.94364454161734823</v>
      </c>
      <c r="U260" s="37">
        <f>BBMData!Q260-S260</f>
        <v>7.0406923220087542E-3</v>
      </c>
      <c r="W260" s="15">
        <f>'230'!C260*Notes!$C$4*MultiCalib!$C$35</f>
        <v>2.7696662823811892E+16</v>
      </c>
      <c r="X260" s="14">
        <f>'301'!C260*Notes!$C$4*MultiCalib!$D$36+'303'!C260*Notes!$C$4*MultiCalib!$D$37</f>
        <v>-2.559065736998256E+16</v>
      </c>
      <c r="Y260" s="14">
        <f>'303'!C260*Notes!$C$4*MultiCalib!$E$37</f>
        <v>2.9140125393851501E+17</v>
      </c>
      <c r="Z260" s="15">
        <f>'307'!C260*Notes!$C$4*MultiCalib!$F$38+'309'!C260*Notes!$C$4*MultiCalib!$F$39</f>
        <v>4.8489964698117984E+16</v>
      </c>
      <c r="AA260" s="14">
        <f>'309'!C260*Notes!$C$4*MultiCalib!$G$39</f>
        <v>1.6244882868008874E+17</v>
      </c>
      <c r="AB260" s="14">
        <f t="shared" si="37"/>
        <v>5.0444605277055104E+17</v>
      </c>
      <c r="AC260" s="15">
        <f>AB260/BBMData!D260</f>
        <v>6.4342608771753962E-2</v>
      </c>
      <c r="AD260" s="14">
        <f t="shared" si="32"/>
        <v>0.93565739122824598</v>
      </c>
      <c r="AE260" s="15">
        <f>BBMData!O260-AB260</f>
        <v>-7420231246012736</v>
      </c>
      <c r="AF260" s="37">
        <f>BBMData!Q260-BLMLossSum!AC260</f>
        <v>-8.2931597397357532E-3</v>
      </c>
      <c r="AG260" s="14">
        <f t="shared" si="33"/>
        <v>5.5059831744303725E+31</v>
      </c>
      <c r="AH260" s="14">
        <f>AG260/BBMData!R260^2</f>
        <v>5.5871180912949936E-3</v>
      </c>
      <c r="AI260" s="15">
        <f>AE260/BBMData!O260</f>
        <v>-1.4929267101762433E-2</v>
      </c>
      <c r="AK260" s="40">
        <f t="shared" si="38"/>
        <v>-0.1631842120612377</v>
      </c>
      <c r="AL260" s="40">
        <f t="shared" si="39"/>
        <v>0.11105867223404102</v>
      </c>
      <c r="AM260" s="40">
        <f t="shared" si="40"/>
        <v>-1.4929267101762433E-2</v>
      </c>
    </row>
    <row r="261" spans="1:39" x14ac:dyDescent="0.25">
      <c r="A261" s="14" t="s">
        <v>270</v>
      </c>
      <c r="B261" s="14">
        <v>1250895600</v>
      </c>
      <c r="C261" s="15">
        <f>BBMData!O261</f>
        <v>5.3078621465842534E+17</v>
      </c>
      <c r="D261" s="14">
        <f>'230'!C261*Notes!$C$4*MultiCalib!$C$27</f>
        <v>4.3929133847803384E+16</v>
      </c>
      <c r="E261" s="14">
        <f>'301'!C261*Notes!$C$4*MultiCalib!$D$28</f>
        <v>1.2308136542328085E+17</v>
      </c>
      <c r="F261" s="14">
        <f>'303'!C261*Notes!$C$4*MultiCalib!$E$29</f>
        <v>1.9043860085476954E+17</v>
      </c>
      <c r="G261" s="14">
        <f>'307'!C261*Notes!$C$4*MultiCalib!$F$30</f>
        <v>6.284959880538928E+16</v>
      </c>
      <c r="H261" s="14">
        <f>'309'!C261*Notes!$C$4*MultiCalib!$G$31</f>
        <v>1.8076676032381456E+17</v>
      </c>
      <c r="I261" s="14">
        <f t="shared" si="34"/>
        <v>6.0106545925505754E+17</v>
      </c>
      <c r="J261" s="40">
        <f>I261/BBMData!D261</f>
        <v>6.9891332471518325E-2</v>
      </c>
      <c r="K261" s="14">
        <f t="shared" si="31"/>
        <v>0.93010866752848165</v>
      </c>
      <c r="L261" s="40">
        <f>BBMData!Q261-J261</f>
        <v>-8.1720051856549111E-3</v>
      </c>
      <c r="M261" s="14">
        <f>'230'!C261*Notes!$C$4*MultiCalib!$C$14</f>
        <v>4.3929133847803384E+16</v>
      </c>
      <c r="N261" s="14">
        <f>'301'!C261*Notes!$C$4*MultiCalib!$D$15+'303'!C261*Notes!$C$4*MultiCalib!$D$16</f>
        <v>3.3245620909107744E+16</v>
      </c>
      <c r="O261" s="14">
        <f>'303'!C261*Notes!$C$4*MultiCalib!$E$16</f>
        <v>1.9877161251185469E+17</v>
      </c>
      <c r="P261" s="14">
        <f>'307'!C261*Notes!$C$4*MultiCalib!$F$17+'309'!C261*Notes!$C$4*MultiCalib!$F$18</f>
        <v>8253083021110368</v>
      </c>
      <c r="Q261" s="14">
        <f>'309'!C261*Notes!$C$4*MultiCalib!$G$18</f>
        <v>1.8518314362146128E+17</v>
      </c>
      <c r="R261" s="14">
        <f t="shared" si="35"/>
        <v>4.6938259391133747E+17</v>
      </c>
      <c r="S261" s="37">
        <f>R261/BBMData!D261</f>
        <v>5.4579371385039238E-2</v>
      </c>
      <c r="T261" s="14">
        <f t="shared" si="36"/>
        <v>0.94542062861496079</v>
      </c>
      <c r="U261" s="37">
        <f>BBMData!Q261-S261</f>
        <v>7.1399559008241756E-3</v>
      </c>
      <c r="W261" s="15">
        <f>'230'!C261*Notes!$C$4*MultiCalib!$C$35</f>
        <v>3.1745383534059972E+16</v>
      </c>
      <c r="X261" s="14">
        <f>'301'!C261*Notes!$C$4*MultiCalib!$D$36+'303'!C261*Notes!$C$4*MultiCalib!$D$37</f>
        <v>-9355923464828912</v>
      </c>
      <c r="Y261" s="14">
        <f>'303'!C261*Notes!$C$4*MultiCalib!$E$37</f>
        <v>3.0474970098232666E+17</v>
      </c>
      <c r="Z261" s="15">
        <f>'307'!C261*Notes!$C$4*MultiCalib!$F$38+'309'!C261*Notes!$C$4*MultiCalib!$F$39</f>
        <v>4.3648854815489408E+16</v>
      </c>
      <c r="AA261" s="14">
        <f>'309'!C261*Notes!$C$4*MultiCalib!$G$39</f>
        <v>1.564595988564465E+17</v>
      </c>
      <c r="AB261" s="14">
        <f t="shared" si="37"/>
        <v>5.2724761472349363E+17</v>
      </c>
      <c r="AC261" s="15">
        <f>AB261/BBMData!D261</f>
        <v>6.1307862177150424E-2</v>
      </c>
      <c r="AD261" s="14">
        <f t="shared" si="32"/>
        <v>0.93869213782284955</v>
      </c>
      <c r="AE261" s="15">
        <f>BBMData!O261-AB261</f>
        <v>3538599934931712</v>
      </c>
      <c r="AF261" s="37">
        <f>BBMData!Q261-BLMLossSum!AC261</f>
        <v>-6.7779208572658414E-3</v>
      </c>
      <c r="AG261" s="14">
        <f t="shared" si="33"/>
        <v>1.2521689499498716E+31</v>
      </c>
      <c r="AH261" s="14">
        <f>AG261/BBMData!R261^2</f>
        <v>1.0452401401204428E-3</v>
      </c>
      <c r="AI261" s="15">
        <f>AE261/BBMData!O261</f>
        <v>6.6667140879099369E-3</v>
      </c>
      <c r="AK261" s="40">
        <f t="shared" si="38"/>
        <v>-0.13240593417042434</v>
      </c>
      <c r="AL261" s="40">
        <f t="shared" si="39"/>
        <v>0.11568427937903905</v>
      </c>
      <c r="AM261" s="40">
        <f t="shared" si="40"/>
        <v>6.6667140879099369E-3</v>
      </c>
    </row>
    <row r="262" spans="1:39" x14ac:dyDescent="0.25">
      <c r="A262" s="14" t="s">
        <v>271</v>
      </c>
      <c r="B262" s="14">
        <v>1251500400</v>
      </c>
      <c r="C262" s="15">
        <f>BBMData!O262</f>
        <v>4.0452504398900493E+17</v>
      </c>
      <c r="D262" s="14">
        <f>'230'!C262*Notes!$C$4*MultiCalib!$C$27</f>
        <v>3.8521970093064032E+16</v>
      </c>
      <c r="E262" s="14">
        <f>'301'!C262*Notes!$C$4*MultiCalib!$D$28</f>
        <v>1.0030373222075971E+17</v>
      </c>
      <c r="F262" s="14">
        <f>'303'!C262*Notes!$C$4*MultiCalib!$E$29</f>
        <v>1.565813645677256E+17</v>
      </c>
      <c r="G262" s="14">
        <f>'307'!C262*Notes!$C$4*MultiCalib!$F$30</f>
        <v>5.2771279551360632E+16</v>
      </c>
      <c r="H262" s="14">
        <f>'309'!C262*Notes!$C$4*MultiCalib!$G$31</f>
        <v>1.1908165840816624E+17</v>
      </c>
      <c r="I262" s="14">
        <f t="shared" si="34"/>
        <v>4.6726000484107622E+17</v>
      </c>
      <c r="J262" s="40">
        <f>I262/BBMData!D262</f>
        <v>6.4807212876709597E-2</v>
      </c>
      <c r="K262" s="14">
        <f t="shared" si="31"/>
        <v>0.93519278712329035</v>
      </c>
      <c r="L262" s="40">
        <f>BBMData!Q262-J262</f>
        <v>-8.7011041403704942E-3</v>
      </c>
      <c r="M262" s="14">
        <f>'230'!C262*Notes!$C$4*MultiCalib!$C$14</f>
        <v>3.8521970093064032E+16</v>
      </c>
      <c r="N262" s="14">
        <f>'301'!C262*Notes!$C$4*MultiCalib!$D$15+'303'!C262*Notes!$C$4*MultiCalib!$D$16</f>
        <v>2.6012252578546576E+16</v>
      </c>
      <c r="O262" s="14">
        <f>'303'!C262*Notes!$C$4*MultiCalib!$E$16</f>
        <v>1.6343288695010336E+17</v>
      </c>
      <c r="P262" s="14">
        <f>'307'!C262*Notes!$C$4*MultiCalib!$F$17+'309'!C262*Notes!$C$4*MultiCalib!$F$18</f>
        <v>2.1484456715215048E+16</v>
      </c>
      <c r="Q262" s="14">
        <f>'309'!C262*Notes!$C$4*MultiCalib!$G$18</f>
        <v>1.2199098889739894E+17</v>
      </c>
      <c r="R262" s="14">
        <f t="shared" si="35"/>
        <v>3.7144255523432794E+17</v>
      </c>
      <c r="S262" s="37">
        <f>R262/BBMData!D262</f>
        <v>5.1517691433332582E-2</v>
      </c>
      <c r="T262" s="14">
        <f t="shared" si="36"/>
        <v>0.94848230856666738</v>
      </c>
      <c r="U262" s="37">
        <f>BBMData!Q262-S262</f>
        <v>4.5884173030065201E-3</v>
      </c>
      <c r="W262" s="15">
        <f>'230'!C262*Notes!$C$4*MultiCalib!$C$35</f>
        <v>2.783789726719264E+16</v>
      </c>
      <c r="X262" s="14">
        <f>'301'!C262*Notes!$C$4*MultiCalib!$D$36+'303'!C262*Notes!$C$4*MultiCalib!$D$37</f>
        <v>-8716841424864016</v>
      </c>
      <c r="Y262" s="14">
        <f>'303'!C262*Notes!$C$4*MultiCalib!$E$37</f>
        <v>2.5056959995105926E+17</v>
      </c>
      <c r="Z262" s="15">
        <f>'307'!C262*Notes!$C$4*MultiCalib!$F$38+'309'!C262*Notes!$C$4*MultiCalib!$F$39</f>
        <v>5.0871952099581712E+16</v>
      </c>
      <c r="AA262" s="14">
        <f>'309'!C262*Notes!$C$4*MultiCalib!$G$39</f>
        <v>1.0306910668934267E+17</v>
      </c>
      <c r="AB262" s="14">
        <f t="shared" si="37"/>
        <v>4.2363171458231226E+17</v>
      </c>
      <c r="AC262" s="15">
        <f>AB262/BBMData!D262</f>
        <v>5.875613239699199E-2</v>
      </c>
      <c r="AD262" s="14">
        <f t="shared" si="32"/>
        <v>0.94124386760300804</v>
      </c>
      <c r="AE262" s="15">
        <f>BBMData!O262-AB262</f>
        <v>-1.9106670593307328E+16</v>
      </c>
      <c r="AF262" s="37">
        <f>BBMData!Q262-BLMLossSum!AC262</f>
        <v>-8.4889738975579832E-3</v>
      </c>
      <c r="AG262" s="14">
        <f t="shared" si="33"/>
        <v>3.6506486116115498E+32</v>
      </c>
      <c r="AH262" s="14">
        <f>AG262/BBMData!R262^2</f>
        <v>4.3342078739570904E-2</v>
      </c>
      <c r="AI262" s="15">
        <f>AE262/BBMData!O262</f>
        <v>-4.72323552700155E-2</v>
      </c>
      <c r="AK262" s="40">
        <f t="shared" si="38"/>
        <v>-0.15508300854118798</v>
      </c>
      <c r="AL262" s="40">
        <f t="shared" si="39"/>
        <v>8.1781064599738801E-2</v>
      </c>
      <c r="AM262" s="40">
        <f t="shared" si="40"/>
        <v>-4.72323552700155E-2</v>
      </c>
    </row>
    <row r="263" spans="1:39" x14ac:dyDescent="0.25">
      <c r="A263" s="14" t="s">
        <v>272</v>
      </c>
      <c r="B263" s="14">
        <v>1252105200</v>
      </c>
      <c r="C263" s="15">
        <f>BBMData!O263</f>
        <v>5.9411301684320166E+17</v>
      </c>
      <c r="D263" s="14">
        <f>'230'!C263*Notes!$C$4*MultiCalib!$C$27</f>
        <v>5.7691342801883968E+16</v>
      </c>
      <c r="E263" s="14">
        <f>'301'!C263*Notes!$C$4*MultiCalib!$D$28</f>
        <v>1.7281560943149661E+17</v>
      </c>
      <c r="F263" s="14">
        <f>'303'!C263*Notes!$C$4*MultiCalib!$E$29</f>
        <v>2.3476984226045139E+17</v>
      </c>
      <c r="G263" s="14">
        <f>'307'!C263*Notes!$C$4*MultiCalib!$F$30</f>
        <v>7.8679540438505824E+16</v>
      </c>
      <c r="H263" s="14">
        <f>'309'!C263*Notes!$C$4*MultiCalib!$G$31</f>
        <v>1.6609270128563328E+17</v>
      </c>
      <c r="I263" s="14">
        <f t="shared" si="34"/>
        <v>7.1004903621797107E+17</v>
      </c>
      <c r="J263" s="40">
        <f>I263/BBMData!D263</f>
        <v>6.7623717735044858E-2</v>
      </c>
      <c r="K263" s="14">
        <f t="shared" si="31"/>
        <v>0.93237628226495517</v>
      </c>
      <c r="L263" s="40">
        <f>BBMData!Q263-J263</f>
        <v>-1.1041525654739939E-2</v>
      </c>
      <c r="M263" s="14">
        <f>'230'!C263*Notes!$C$4*MultiCalib!$C$14</f>
        <v>5.7691342801883968E+16</v>
      </c>
      <c r="N263" s="14">
        <f>'301'!C263*Notes!$C$4*MultiCalib!$D$15+'303'!C263*Notes!$C$4*MultiCalib!$D$16</f>
        <v>7.212537047670272E+16</v>
      </c>
      <c r="O263" s="14">
        <f>'303'!C263*Notes!$C$4*MultiCalib!$E$16</f>
        <v>2.4504265367319805E+17</v>
      </c>
      <c r="P263" s="14">
        <f>'307'!C263*Notes!$C$4*MultiCalib!$F$17+'309'!C263*Notes!$C$4*MultiCalib!$F$18</f>
        <v>3.7130181272848432E+16</v>
      </c>
      <c r="Q263" s="14">
        <f>'309'!C263*Notes!$C$4*MultiCalib!$G$18</f>
        <v>1.7015057691777325E+17</v>
      </c>
      <c r="R263" s="14">
        <f t="shared" si="35"/>
        <v>5.821401251424064E+17</v>
      </c>
      <c r="S263" s="37">
        <f>R263/BBMData!D263</f>
        <v>5.5441916680229179E-2</v>
      </c>
      <c r="T263" s="14">
        <f t="shared" si="36"/>
        <v>0.94455808331977087</v>
      </c>
      <c r="U263" s="37">
        <f>BBMData!Q263-S263</f>
        <v>1.1402754000757395E-3</v>
      </c>
      <c r="W263" s="15">
        <f>'230'!C263*Notes!$C$4*MultiCalib!$C$35</f>
        <v>4.1690642255454232E+16</v>
      </c>
      <c r="X263" s="14">
        <f>'301'!C263*Notes!$C$4*MultiCalib!$D$36+'303'!C263*Notes!$C$4*MultiCalib!$D$37</f>
        <v>1.257932886793104E+16</v>
      </c>
      <c r="Y263" s="14">
        <f>'303'!C263*Notes!$C$4*MultiCalib!$E$37</f>
        <v>3.7569084685253651E+17</v>
      </c>
      <c r="Z263" s="15">
        <f>'307'!C263*Notes!$C$4*MultiCalib!$F$38+'309'!C263*Notes!$C$4*MultiCalib!$F$39</f>
        <v>8.0829174398310448E+16</v>
      </c>
      <c r="AA263" s="14">
        <f>'309'!C263*Notes!$C$4*MultiCalib!$G$39</f>
        <v>1.4375871631257101E+17</v>
      </c>
      <c r="AB263" s="14">
        <f t="shared" si="37"/>
        <v>6.545487086868032E+17</v>
      </c>
      <c r="AC263" s="15">
        <f>AB263/BBMData!D263</f>
        <v>6.2337972255886019E-2</v>
      </c>
      <c r="AD263" s="14">
        <f t="shared" si="32"/>
        <v>0.937662027744114</v>
      </c>
      <c r="AE263" s="15">
        <f>BBMData!O263-AB263</f>
        <v>-6.0435691843601536E+16</v>
      </c>
      <c r="AF263" s="37">
        <f>BBMData!Q263-BLMLossSum!AC263</f>
        <v>-1.1311711332670435E-2</v>
      </c>
      <c r="AG263" s="14">
        <f t="shared" si="33"/>
        <v>3.6524728486147653E+33</v>
      </c>
      <c r="AH263" s="14">
        <f>AG263/BBMData!R263^2</f>
        <v>0.20457818757779825</v>
      </c>
      <c r="AI263" s="15">
        <f>AE263/BBMData!O263</f>
        <v>-0.10172423449788127</v>
      </c>
      <c r="AK263" s="40">
        <f t="shared" si="38"/>
        <v>-0.19514135541212566</v>
      </c>
      <c r="AL263" s="40">
        <f t="shared" si="39"/>
        <v>2.0152549029160811E-2</v>
      </c>
      <c r="AM263" s="40">
        <f t="shared" si="40"/>
        <v>-0.10172423449788127</v>
      </c>
    </row>
    <row r="264" spans="1:39" x14ac:dyDescent="0.25">
      <c r="A264" s="14" t="s">
        <v>273</v>
      </c>
      <c r="B264" s="14">
        <v>1252710000</v>
      </c>
      <c r="C264" s="15">
        <f>BBMData!O264</f>
        <v>6.6858050451858022E+17</v>
      </c>
      <c r="D264" s="14">
        <f>'230'!C264*Notes!$C$4*MultiCalib!$C$27</f>
        <v>5.6042320723066624E+16</v>
      </c>
      <c r="E264" s="14">
        <f>'301'!C264*Notes!$C$4*MultiCalib!$D$28</f>
        <v>1.8958665147483907E+17</v>
      </c>
      <c r="F264" s="14">
        <f>'303'!C264*Notes!$C$4*MultiCalib!$E$29</f>
        <v>2.291859337331385E+17</v>
      </c>
      <c r="G264" s="14">
        <f>'307'!C264*Notes!$C$4*MultiCalib!$F$30</f>
        <v>6.4156261261621392E+16</v>
      </c>
      <c r="H264" s="14">
        <f>'309'!C264*Notes!$C$4*MultiCalib!$G$31</f>
        <v>2.929406412107568E+17</v>
      </c>
      <c r="I264" s="14">
        <f t="shared" si="34"/>
        <v>8.3191180840342246E+17</v>
      </c>
      <c r="J264" s="40">
        <f>I264/BBMData!D264</f>
        <v>7.2974720035387936E-2</v>
      </c>
      <c r="K264" s="14">
        <f t="shared" ref="K264:K297" si="41">1-J264</f>
        <v>0.92702527996461204</v>
      </c>
      <c r="L264" s="40">
        <f>BBMData!Q264-J264</f>
        <v>-1.4327307358319497E-2</v>
      </c>
      <c r="M264" s="14">
        <f>'230'!C264*Notes!$C$4*MultiCalib!$C$14</f>
        <v>5.6042320723066624E+16</v>
      </c>
      <c r="N264" s="14">
        <f>'301'!C264*Notes!$C$4*MultiCalib!$D$15+'303'!C264*Notes!$C$4*MultiCalib!$D$16</f>
        <v>1.012531431438071E+17</v>
      </c>
      <c r="O264" s="14">
        <f>'303'!C264*Notes!$C$4*MultiCalib!$E$16</f>
        <v>2.39214410359548E+17</v>
      </c>
      <c r="P264" s="14">
        <f>'307'!C264*Notes!$C$4*MultiCalib!$F$17+'309'!C264*Notes!$C$4*MultiCalib!$F$18</f>
        <v>-3.9834164639528944E+16</v>
      </c>
      <c r="Q264" s="14">
        <f>'309'!C264*Notes!$C$4*MultiCalib!$G$18</f>
        <v>3.0009758838803418E+17</v>
      </c>
      <c r="R264" s="14">
        <f t="shared" si="35"/>
        <v>6.5677329797492698E+17</v>
      </c>
      <c r="S264" s="37">
        <f>R264/BBMData!D264</f>
        <v>5.7611692804818156E-2</v>
      </c>
      <c r="T264" s="14">
        <f t="shared" si="36"/>
        <v>0.94238830719518185</v>
      </c>
      <c r="U264" s="37">
        <f>BBMData!Q264-S264</f>
        <v>1.0357198722502833E-3</v>
      </c>
      <c r="W264" s="15">
        <f>'230'!C264*Notes!$C$4*MultiCalib!$C$35</f>
        <v>4.0498976639429184E+16</v>
      </c>
      <c r="X264" s="14">
        <f>'301'!C264*Notes!$C$4*MultiCalib!$D$36+'303'!C264*Notes!$C$4*MultiCalib!$D$37</f>
        <v>3.6163001436617344E+16</v>
      </c>
      <c r="Y264" s="14">
        <f>'303'!C264*Notes!$C$4*MultiCalib!$E$37</f>
        <v>3.667551875567145E+17</v>
      </c>
      <c r="Z264" s="15">
        <f>'307'!C264*Notes!$C$4*MultiCalib!$F$38+'309'!C264*Notes!$C$4*MultiCalib!$F$39</f>
        <v>-2600553360396416</v>
      </c>
      <c r="AA264" s="14">
        <f>'309'!C264*Notes!$C$4*MultiCalib!$G$39</f>
        <v>2.5354979604924109E+17</v>
      </c>
      <c r="AB264" s="14">
        <f t="shared" si="37"/>
        <v>6.9436640832160563E+17</v>
      </c>
      <c r="AC264" s="15">
        <f>AB264/BBMData!D264</f>
        <v>6.0909334063298737E-2</v>
      </c>
      <c r="AD264" s="14">
        <f t="shared" ref="AD264:AD297" si="42">1-AC264</f>
        <v>0.93909066593670132</v>
      </c>
      <c r="AE264" s="15">
        <f>BBMData!O264-AB264</f>
        <v>-2.5785903803025408E+16</v>
      </c>
      <c r="AF264" s="37">
        <f>BBMData!Q264-BLMLossSum!AC264</f>
        <v>-1.1187990295013286E-2</v>
      </c>
      <c r="AG264" s="14">
        <f t="shared" ref="AG264:AG297" si="43">AE264^2</f>
        <v>6.649128349388802E+32</v>
      </c>
      <c r="AH264" s="14">
        <f>AG264/BBMData!R264^2</f>
        <v>3.1699401611442489E-2</v>
      </c>
      <c r="AI264" s="15">
        <f>AE264/BBMData!O264</f>
        <v>-3.8568135966801594E-2</v>
      </c>
      <c r="AK264" s="40">
        <f t="shared" si="38"/>
        <v>-0.24429564245587895</v>
      </c>
      <c r="AL264" s="40">
        <f t="shared" si="39"/>
        <v>1.7660111929460424E-2</v>
      </c>
      <c r="AM264" s="40">
        <f t="shared" si="40"/>
        <v>-3.8568135966801594E-2</v>
      </c>
    </row>
    <row r="265" spans="1:39" x14ac:dyDescent="0.25">
      <c r="A265" s="14" t="s">
        <v>274</v>
      </c>
      <c r="B265" s="14">
        <v>1253314800</v>
      </c>
      <c r="C265" s="15">
        <f>BBMData!O265</f>
        <v>2.6679451700138182E+17</v>
      </c>
      <c r="D265" s="14">
        <f>'230'!C265*Notes!$C$4*MultiCalib!$C$27</f>
        <v>1.7789080153958008E+16</v>
      </c>
      <c r="E265" s="14">
        <f>'301'!C265*Notes!$C$4*MultiCalib!$D$28</f>
        <v>6.2497216503395832E+16</v>
      </c>
      <c r="F265" s="14">
        <f>'303'!C265*Notes!$C$4*MultiCalib!$E$29</f>
        <v>8.4914325978704208E+16</v>
      </c>
      <c r="G265" s="14">
        <f>'307'!C265*Notes!$C$4*MultiCalib!$F$30</f>
        <v>2.076814499971558E+16</v>
      </c>
      <c r="H265" s="14">
        <f>'309'!C265*Notes!$C$4*MultiCalib!$G$31</f>
        <v>1.3350532044759198E+17</v>
      </c>
      <c r="I265" s="14">
        <f t="shared" ref="I265:I297" si="44">SUM(D265:H265)</f>
        <v>3.1947408808336563E+17</v>
      </c>
      <c r="J265" s="40">
        <f>I265/BBMData!D265</f>
        <v>7.5704760209328342E-2</v>
      </c>
      <c r="K265" s="14">
        <f t="shared" si="41"/>
        <v>0.92429523979067163</v>
      </c>
      <c r="L265" s="40">
        <f>BBMData!Q265-J265</f>
        <v>-1.248331068293454E-2</v>
      </c>
      <c r="M265" s="14">
        <f>'230'!C265*Notes!$C$4*MultiCalib!$C$14</f>
        <v>1.7789080153958008E+16</v>
      </c>
      <c r="N265" s="14">
        <f>'301'!C265*Notes!$C$4*MultiCalib!$D$15+'303'!C265*Notes!$C$4*MultiCalib!$D$16</f>
        <v>2.6074198393595888E+16</v>
      </c>
      <c r="O265" s="14">
        <f>'303'!C265*Notes!$C$4*MultiCalib!$E$16</f>
        <v>8.8629917592264144E+16</v>
      </c>
      <c r="P265" s="14">
        <f>'307'!C265*Notes!$C$4*MultiCalib!$F$17+'309'!C265*Notes!$C$4*MultiCalib!$F$18</f>
        <v>-3.0110977436831244E+16</v>
      </c>
      <c r="Q265" s="14">
        <f>'309'!C265*Notes!$C$4*MultiCalib!$G$18</f>
        <v>1.3676704105549315E+17</v>
      </c>
      <c r="R265" s="14">
        <f t="shared" ref="R265:R297" si="45">SUM(M265:Q265)</f>
        <v>2.3914925975847994E+17</v>
      </c>
      <c r="S265" s="37">
        <f>R265/BBMData!D265</f>
        <v>5.6670440701061593E-2</v>
      </c>
      <c r="T265" s="14">
        <f t="shared" ref="T265:T297" si="46">1-S265</f>
        <v>0.94332955929893836</v>
      </c>
      <c r="U265" s="37">
        <f>BBMData!Q265-S265</f>
        <v>6.5510088253322094E-3</v>
      </c>
      <c r="W265" s="15">
        <f>'230'!C265*Notes!$C$4*MultiCalib!$C$35</f>
        <v>1.2855276731885066E+16</v>
      </c>
      <c r="X265" s="14">
        <f>'301'!C265*Notes!$C$4*MultiCalib!$D$36+'303'!C265*Notes!$C$4*MultiCalib!$D$37</f>
        <v>4539807505855392</v>
      </c>
      <c r="Y265" s="14">
        <f>'303'!C265*Notes!$C$4*MultiCalib!$E$37</f>
        <v>1.35884297274692E+17</v>
      </c>
      <c r="Z265" s="15">
        <f>'307'!C265*Notes!$C$4*MultiCalib!$F$38+'309'!C265*Notes!$C$4*MultiCalib!$F$39</f>
        <v>-1.7664897182368392E+16</v>
      </c>
      <c r="AA265" s="14">
        <f>'309'!C265*Notes!$C$4*MultiCalib!$G$39</f>
        <v>1.1555326236424083E+17</v>
      </c>
      <c r="AB265" s="14">
        <f t="shared" ref="AB265:AB297" si="47">SUM(W265:AA265)</f>
        <v>2.511677466943049E+17</v>
      </c>
      <c r="AC265" s="15">
        <f>AB265/BBMData!D265</f>
        <v>5.9518423387276038E-2</v>
      </c>
      <c r="AD265" s="14">
        <f t="shared" si="42"/>
        <v>0.94048157661272391</v>
      </c>
      <c r="AE265" s="15">
        <f>BBMData!O265-AB265</f>
        <v>1.5626770307076928E+16</v>
      </c>
      <c r="AF265" s="37">
        <f>BBMData!Q265-BLMLossSum!AC265</f>
        <v>-7.6461391387914052E-3</v>
      </c>
      <c r="AG265" s="14">
        <f t="shared" si="43"/>
        <v>2.4419595023014113E+32</v>
      </c>
      <c r="AH265" s="14">
        <f>AG265/BBMData!R265^2</f>
        <v>9.280907470927402E-2</v>
      </c>
      <c r="AI265" s="15">
        <f>AE265/BBMData!O265</f>
        <v>5.8572306817669686E-2</v>
      </c>
      <c r="AK265" s="40">
        <f t="shared" ref="AK265:AK297" si="48">(C265-I265)/C265</f>
        <v>-0.19745372458951607</v>
      </c>
      <c r="AL265" s="40">
        <f t="shared" ref="AL265:AL297" si="49">(C265-R265)/C265</f>
        <v>0.10362003520019381</v>
      </c>
      <c r="AM265" s="40">
        <f t="shared" ref="AM265:AM297" si="50">(C265-AB265)/C265</f>
        <v>5.8572306817669686E-2</v>
      </c>
    </row>
    <row r="266" spans="1:39" x14ac:dyDescent="0.25">
      <c r="A266" s="14" t="s">
        <v>275</v>
      </c>
      <c r="B266" s="14">
        <v>1253919600</v>
      </c>
      <c r="C266" s="15">
        <f>BBMData!O266</f>
        <v>2.7493529453691565E+17</v>
      </c>
      <c r="D266" s="14">
        <f>'230'!C266*Notes!$C$4*MultiCalib!$C$27</f>
        <v>1.5867256891731372E+16</v>
      </c>
      <c r="E266" s="14">
        <f>'301'!C266*Notes!$C$4*MultiCalib!$D$28</f>
        <v>5.5437611198826456E+16</v>
      </c>
      <c r="F266" s="14">
        <f>'303'!C266*Notes!$C$4*MultiCalib!$E$29</f>
        <v>9.1807239461733536E+16</v>
      </c>
      <c r="G266" s="14">
        <f>'307'!C266*Notes!$C$4*MultiCalib!$F$30</f>
        <v>2.325743793509816E+16</v>
      </c>
      <c r="H266" s="14">
        <f>'309'!C266*Notes!$C$4*MultiCalib!$G$31</f>
        <v>1.2652600092672354E+17</v>
      </c>
      <c r="I266" s="14">
        <f t="shared" si="44"/>
        <v>3.1289554641411302E+17</v>
      </c>
      <c r="J266" s="40">
        <f>I266/BBMData!D266</f>
        <v>7.3970578348490065E-2</v>
      </c>
      <c r="K266" s="14">
        <f t="shared" si="41"/>
        <v>0.92602942165150992</v>
      </c>
      <c r="L266" s="40">
        <f>BBMData!Q266-J266</f>
        <v>-8.9740548173043444E-3</v>
      </c>
      <c r="M266" s="14">
        <f>'230'!C266*Notes!$C$4*MultiCalib!$C$14</f>
        <v>1.5867256891731372E+16</v>
      </c>
      <c r="N266" s="14">
        <f>'301'!C266*Notes!$C$4*MultiCalib!$D$15+'303'!C266*Notes!$C$4*MultiCalib!$D$16</f>
        <v>1.0269776561095816E+16</v>
      </c>
      <c r="O266" s="14">
        <f>'303'!C266*Notes!$C$4*MultiCalib!$E$16</f>
        <v>9.5824443921363296E+16</v>
      </c>
      <c r="P266" s="14">
        <f>'307'!C266*Notes!$C$4*MultiCalib!$F$17+'309'!C266*Notes!$C$4*MultiCalib!$F$18</f>
        <v>-2.34904463973214E+16</v>
      </c>
      <c r="Q266" s="14">
        <f>'309'!C266*Notes!$C$4*MultiCalib!$G$18</f>
        <v>1.2961720705449744E+17</v>
      </c>
      <c r="R266" s="14">
        <f t="shared" si="45"/>
        <v>2.2808823803136653E+17</v>
      </c>
      <c r="S266" s="37">
        <f>R266/BBMData!D266</f>
        <v>5.3921569274554729E-2</v>
      </c>
      <c r="T266" s="14">
        <f t="shared" si="46"/>
        <v>0.94607843072544529</v>
      </c>
      <c r="U266" s="37">
        <f>BBMData!Q266-S266</f>
        <v>1.1074954256630992E-2</v>
      </c>
      <c r="W266" s="15">
        <f>'230'!C266*Notes!$C$4*MultiCalib!$C$35</f>
        <v>1.146647137197439E+16</v>
      </c>
      <c r="X266" s="14">
        <f>'301'!C266*Notes!$C$4*MultiCalib!$D$36+'303'!C266*Notes!$C$4*MultiCalib!$D$37</f>
        <v>-8968445650751088</v>
      </c>
      <c r="Y266" s="14">
        <f>'303'!C266*Notes!$C$4*MultiCalib!$E$37</f>
        <v>1.4691469401895386E+17</v>
      </c>
      <c r="Z266" s="15">
        <f>'307'!C266*Notes!$C$4*MultiCalib!$F$38+'309'!C266*Notes!$C$4*MultiCalib!$F$39</f>
        <v>-9786151105094400</v>
      </c>
      <c r="AA266" s="14">
        <f>'309'!C266*Notes!$C$4*MultiCalib!$G$39</f>
        <v>1.0951243090512781E+17</v>
      </c>
      <c r="AB266" s="14">
        <f t="shared" si="47"/>
        <v>2.4913899954021056E+17</v>
      </c>
      <c r="AC266" s="15">
        <f>AB266/BBMData!D266</f>
        <v>5.8898108638347643E-2</v>
      </c>
      <c r="AD266" s="14">
        <f t="shared" si="42"/>
        <v>0.94110189136165234</v>
      </c>
      <c r="AE266" s="15">
        <f>BBMData!O266-AB266</f>
        <v>2.5796294996705088E+16</v>
      </c>
      <c r="AF266" s="37">
        <f>BBMData!Q266-BLMLossSum!AC266</f>
        <v>-5.1155056170035379E-3</v>
      </c>
      <c r="AG266" s="14">
        <f t="shared" si="43"/>
        <v>6.65448835557032E+32</v>
      </c>
      <c r="AH266" s="14">
        <f>AG266/BBMData!R266^2</f>
        <v>0.25941149283699699</v>
      </c>
      <c r="AI266" s="15">
        <f>AE266/BBMData!O266</f>
        <v>9.3826785826660791E-2</v>
      </c>
      <c r="AK266" s="40">
        <f t="shared" si="48"/>
        <v>-0.13806976634678833</v>
      </c>
      <c r="AL266" s="40">
        <f t="shared" si="49"/>
        <v>0.17039302496413006</v>
      </c>
      <c r="AM266" s="40">
        <f t="shared" si="50"/>
        <v>9.3826785826660791E-2</v>
      </c>
    </row>
    <row r="267" spans="1:39" x14ac:dyDescent="0.25">
      <c r="A267" s="14" t="s">
        <v>276</v>
      </c>
      <c r="B267" s="14">
        <v>1254524400</v>
      </c>
      <c r="C267" s="15">
        <f>BBMData!O267</f>
        <v>6.8593158252178957E+17</v>
      </c>
      <c r="D267" s="14">
        <f>'230'!C267*Notes!$C$4*MultiCalib!$C$27</f>
        <v>4.2182391942093152E+16</v>
      </c>
      <c r="E267" s="14">
        <f>'301'!C267*Notes!$C$4*MultiCalib!$D$28</f>
        <v>1.683582170935471E+17</v>
      </c>
      <c r="F267" s="14">
        <f>'303'!C267*Notes!$C$4*MultiCalib!$E$29</f>
        <v>1.9819239147083757E+17</v>
      </c>
      <c r="G267" s="14">
        <f>'307'!C267*Notes!$C$4*MultiCalib!$F$30</f>
        <v>5.4925974595081128E+16</v>
      </c>
      <c r="H267" s="14">
        <f>'309'!C267*Notes!$C$4*MultiCalib!$G$31</f>
        <v>3.3505503166811565E+17</v>
      </c>
      <c r="I267" s="14">
        <f t="shared" si="44"/>
        <v>7.9871400676967462E+17</v>
      </c>
      <c r="J267" s="40">
        <f>I267/BBMData!D267</f>
        <v>7.7545049200939284E-2</v>
      </c>
      <c r="K267" s="14">
        <f t="shared" si="41"/>
        <v>0.9224549507990607</v>
      </c>
      <c r="L267" s="40">
        <f>BBMData!Q267-J267</f>
        <v>-1.0949749926979127E-2</v>
      </c>
      <c r="M267" s="14">
        <f>'230'!C267*Notes!$C$4*MultiCalib!$C$14</f>
        <v>4.2182391942093152E+16</v>
      </c>
      <c r="N267" s="14">
        <f>'301'!C267*Notes!$C$4*MultiCalib!$D$15+'303'!C267*Notes!$C$4*MultiCalib!$D$16</f>
        <v>9.4074187668137312E+16</v>
      </c>
      <c r="O267" s="14">
        <f>'303'!C267*Notes!$C$4*MultiCalib!$E$16</f>
        <v>2.0686468532859152E+17</v>
      </c>
      <c r="P267" s="14">
        <f>'307'!C267*Notes!$C$4*MultiCalib!$F$17+'309'!C267*Notes!$C$4*MultiCalib!$F$18</f>
        <v>-7.1609759579252928E+16</v>
      </c>
      <c r="Q267" s="14">
        <f>'309'!C267*Notes!$C$4*MultiCalib!$G$18</f>
        <v>3.4324089196124064E+17</v>
      </c>
      <c r="R267" s="14">
        <f t="shared" si="45"/>
        <v>6.1475239732080973E+17</v>
      </c>
      <c r="S267" s="37">
        <f>R267/BBMData!D267</f>
        <v>5.9684698769010655E-2</v>
      </c>
      <c r="T267" s="14">
        <f t="shared" si="46"/>
        <v>0.94031530123098939</v>
      </c>
      <c r="U267" s="37">
        <f>BBMData!Q267-S267</f>
        <v>6.9106005049495017E-3</v>
      </c>
      <c r="W267" s="15">
        <f>'230'!C267*Notes!$C$4*MultiCalib!$C$35</f>
        <v>3.0483100696344544E+16</v>
      </c>
      <c r="X267" s="14">
        <f>'301'!C267*Notes!$C$4*MultiCalib!$D$36+'303'!C267*Notes!$C$4*MultiCalib!$D$37</f>
        <v>3.631642033339984E+16</v>
      </c>
      <c r="Y267" s="14">
        <f>'303'!C267*Notes!$C$4*MultiCalib!$E$37</f>
        <v>3.1715771785033715E+17</v>
      </c>
      <c r="Z267" s="15">
        <f>'307'!C267*Notes!$C$4*MultiCalib!$F$38+'309'!C267*Notes!$C$4*MultiCalib!$F$39</f>
        <v>-3.8876588188392272E+16</v>
      </c>
      <c r="AA267" s="14">
        <f>'309'!C267*Notes!$C$4*MultiCalib!$G$39</f>
        <v>2.9000119134580243E+17</v>
      </c>
      <c r="AB267" s="14">
        <f t="shared" si="47"/>
        <v>6.3508184203749171E+17</v>
      </c>
      <c r="AC267" s="15">
        <f>AB267/BBMData!D267</f>
        <v>6.1658431265775894E-2</v>
      </c>
      <c r="AD267" s="14">
        <f t="shared" si="42"/>
        <v>0.93834156873422414</v>
      </c>
      <c r="AE267" s="15">
        <f>BBMData!O267-AB267</f>
        <v>5.0849740484297856E+16</v>
      </c>
      <c r="AF267" s="37">
        <f>BBMData!Q267-BLMLossSum!AC267</f>
        <v>-5.6985752281778074E-3</v>
      </c>
      <c r="AG267" s="14">
        <f t="shared" si="43"/>
        <v>2.5856961073204403E+33</v>
      </c>
      <c r="AH267" s="14">
        <f>AG267/BBMData!R267^2</f>
        <v>0.14755038344195701</v>
      </c>
      <c r="AI267" s="15">
        <f>AE267/BBMData!O267</f>
        <v>7.4132379642517107E-2</v>
      </c>
      <c r="AK267" s="40">
        <f t="shared" si="48"/>
        <v>-0.16442226472973689</v>
      </c>
      <c r="AL267" s="40">
        <f t="shared" si="49"/>
        <v>0.1037700945906201</v>
      </c>
      <c r="AM267" s="40">
        <f t="shared" si="50"/>
        <v>7.4132379642517107E-2</v>
      </c>
    </row>
    <row r="268" spans="1:39" x14ac:dyDescent="0.25">
      <c r="A268" s="14" t="s">
        <v>277</v>
      </c>
      <c r="B268" s="14">
        <v>1255129200</v>
      </c>
      <c r="C268" s="15">
        <f>BBMData!O268</f>
        <v>4.5811282881018573E+17</v>
      </c>
      <c r="D268" s="14">
        <f>'230'!C268*Notes!$C$4*MultiCalib!$C$27</f>
        <v>2.4890054241507284E+16</v>
      </c>
      <c r="E268" s="14">
        <f>'301'!C268*Notes!$C$4*MultiCalib!$D$28</f>
        <v>9.002443968630472E+16</v>
      </c>
      <c r="F268" s="14">
        <f>'303'!C268*Notes!$C$4*MultiCalib!$E$29</f>
        <v>1.5710418036084957E+17</v>
      </c>
      <c r="G268" s="14">
        <f>'307'!C268*Notes!$C$4*MultiCalib!$F$30</f>
        <v>4.9139738640993696E+16</v>
      </c>
      <c r="H268" s="14">
        <f>'309'!C268*Notes!$C$4*MultiCalib!$G$31</f>
        <v>2.4808380743369446E+17</v>
      </c>
      <c r="I268" s="14">
        <f t="shared" si="44"/>
        <v>5.6924222036334976E+17</v>
      </c>
      <c r="J268" s="40">
        <f>I268/BBMData!D268</f>
        <v>7.0103721719624368E-2</v>
      </c>
      <c r="K268" s="14">
        <f t="shared" si="41"/>
        <v>0.92989627828037569</v>
      </c>
      <c r="L268" s="40">
        <f>BBMData!Q268-J268</f>
        <v>-1.3685885659256658E-2</v>
      </c>
      <c r="M268" s="14">
        <f>'230'!C268*Notes!$C$4*MultiCalib!$C$14</f>
        <v>2.4890054241507284E+16</v>
      </c>
      <c r="N268" s="14">
        <f>'301'!C268*Notes!$C$4*MultiCalib!$D$15+'303'!C268*Notes!$C$4*MultiCalib!$D$16</f>
        <v>1.0421205583042816E+16</v>
      </c>
      <c r="O268" s="14">
        <f>'303'!C268*Notes!$C$4*MultiCalib!$E$16</f>
        <v>1.6397857956588333E+17</v>
      </c>
      <c r="P268" s="14">
        <f>'307'!C268*Notes!$C$4*MultiCalib!$F$17+'309'!C268*Notes!$C$4*MultiCalib!$F$18</f>
        <v>-4.1064201391208216E+16</v>
      </c>
      <c r="Q268" s="14">
        <f>'309'!C268*Notes!$C$4*MultiCalib!$G$18</f>
        <v>2.5414483979165738E+17</v>
      </c>
      <c r="R268" s="14">
        <f t="shared" si="45"/>
        <v>4.1237047779088256E+17</v>
      </c>
      <c r="S268" s="37">
        <f>R268/BBMData!D268</f>
        <v>5.0784541599862391E-2</v>
      </c>
      <c r="T268" s="14">
        <f t="shared" si="46"/>
        <v>0.94921545840013766</v>
      </c>
      <c r="U268" s="37">
        <f>BBMData!Q268-S268</f>
        <v>5.6332944605053184E-3</v>
      </c>
      <c r="W268" s="15">
        <f>'230'!C268*Notes!$C$4*MultiCalib!$C$35</f>
        <v>1.798679484138554E+16</v>
      </c>
      <c r="X268" s="14">
        <f>'301'!C268*Notes!$C$4*MultiCalib!$D$36+'303'!C268*Notes!$C$4*MultiCalib!$D$37</f>
        <v>-2.0885823180782E+16</v>
      </c>
      <c r="Y268" s="14">
        <f>'303'!C268*Notes!$C$4*MultiCalib!$E$37</f>
        <v>2.5140623682986554E+17</v>
      </c>
      <c r="Z268" s="15">
        <f>'307'!C268*Notes!$C$4*MultiCalib!$F$38+'309'!C268*Notes!$C$4*MultiCalib!$F$39</f>
        <v>-1.230456716090184E+16</v>
      </c>
      <c r="AA268" s="14">
        <f>'309'!C268*Notes!$C$4*MultiCalib!$G$39</f>
        <v>2.1472472552102365E+17</v>
      </c>
      <c r="AB268" s="14">
        <f t="shared" si="47"/>
        <v>4.5092736685059085E+17</v>
      </c>
      <c r="AC268" s="15">
        <f>AB268/BBMData!D268</f>
        <v>5.5532926952043211E-2</v>
      </c>
      <c r="AD268" s="14">
        <f t="shared" si="42"/>
        <v>0.94446707304795674</v>
      </c>
      <c r="AE268" s="15">
        <f>BBMData!O268-AB268</f>
        <v>7185461959594880</v>
      </c>
      <c r="AF268" s="37">
        <f>BBMData!Q268-BLMLossSum!AC268</f>
        <v>-9.0445685215915644E-3</v>
      </c>
      <c r="AG268" s="14">
        <f t="shared" si="43"/>
        <v>5.1630863572785091E+31</v>
      </c>
      <c r="AH268" s="14">
        <f>AG268/BBMData!R268^2</f>
        <v>4.1790483494294805E-3</v>
      </c>
      <c r="AI268" s="15">
        <f>AE268/BBMData!O268</f>
        <v>1.5684917574251344E-2</v>
      </c>
      <c r="AK268" s="40">
        <f t="shared" si="48"/>
        <v>-0.24258083285244417</v>
      </c>
      <c r="AL268" s="40">
        <f t="shared" si="49"/>
        <v>9.98495308199632E-2</v>
      </c>
      <c r="AM268" s="40">
        <f t="shared" si="50"/>
        <v>1.5684917574251344E-2</v>
      </c>
    </row>
    <row r="269" spans="1:39" x14ac:dyDescent="0.25">
      <c r="A269" s="14" t="s">
        <v>278</v>
      </c>
      <c r="B269" s="14">
        <v>1255734000</v>
      </c>
      <c r="C269" s="15">
        <f>BBMData!O269</f>
        <v>3.5817018093077574E+17</v>
      </c>
      <c r="D269" s="14">
        <f>'230'!C269*Notes!$C$4*MultiCalib!$C$27</f>
        <v>1.713354298188494E+16</v>
      </c>
      <c r="E269" s="14">
        <f>'301'!C269*Notes!$C$4*MultiCalib!$D$28</f>
        <v>8.4392743615537376E+16</v>
      </c>
      <c r="F269" s="14">
        <f>'303'!C269*Notes!$C$4*MultiCalib!$E$29</f>
        <v>1.4599336202051178E+17</v>
      </c>
      <c r="G269" s="14">
        <f>'307'!C269*Notes!$C$4*MultiCalib!$F$30</f>
        <v>3.877297292863568E+16</v>
      </c>
      <c r="H269" s="14">
        <f>'309'!C269*Notes!$C$4*MultiCalib!$G$31</f>
        <v>1.4799257537559059E+17</v>
      </c>
      <c r="I269" s="14">
        <f t="shared" si="44"/>
        <v>4.3428519692216038E+17</v>
      </c>
      <c r="J269" s="40">
        <f>I269/BBMData!D269</f>
        <v>4.5618192954008444E-2</v>
      </c>
      <c r="K269" s="14">
        <f t="shared" si="41"/>
        <v>0.95438180704599151</v>
      </c>
      <c r="L269" s="40">
        <f>BBMData!Q269-J269</f>
        <v>-7.9952747890109921E-3</v>
      </c>
      <c r="M269" s="14">
        <f>'230'!C269*Notes!$C$4*MultiCalib!$C$14</f>
        <v>1.713354298188494E+16</v>
      </c>
      <c r="N269" s="14">
        <f>'301'!C269*Notes!$C$4*MultiCalib!$D$15+'303'!C269*Notes!$C$4*MultiCalib!$D$16</f>
        <v>1.076993586992664E+16</v>
      </c>
      <c r="O269" s="14">
        <f>'303'!C269*Notes!$C$4*MultiCalib!$E$16</f>
        <v>1.5238158574255926E+17</v>
      </c>
      <c r="P269" s="14">
        <f>'307'!C269*Notes!$C$4*MultiCalib!$F$17+'309'!C269*Notes!$C$4*MultiCalib!$F$18</f>
        <v>-1.1144358597778712E+16</v>
      </c>
      <c r="Q269" s="14">
        <f>'309'!C269*Notes!$C$4*MultiCalib!$G$18</f>
        <v>1.5160823976484928E+17</v>
      </c>
      <c r="R269" s="14">
        <f t="shared" si="45"/>
        <v>3.2074894576144141E+17</v>
      </c>
      <c r="S269" s="37">
        <f>R269/BBMData!D269</f>
        <v>3.3692116151411912E-2</v>
      </c>
      <c r="T269" s="14">
        <f t="shared" si="46"/>
        <v>0.96630788384858812</v>
      </c>
      <c r="U269" s="37">
        <f>BBMData!Q269-S269</f>
        <v>3.9308020135855395E-3</v>
      </c>
      <c r="W269" s="15">
        <f>'230'!C269*Notes!$C$4*MultiCalib!$C$35</f>
        <v>1.2381552869712146E+16</v>
      </c>
      <c r="X269" s="14">
        <f>'301'!C269*Notes!$C$4*MultiCalib!$D$36+'303'!C269*Notes!$C$4*MultiCalib!$D$37</f>
        <v>-1.8567997527333504E+16</v>
      </c>
      <c r="Y269" s="14">
        <f>'303'!C269*Notes!$C$4*MultiCalib!$E$37</f>
        <v>2.3362613052951987E+17</v>
      </c>
      <c r="Z269" s="15">
        <f>'307'!C269*Notes!$C$4*MultiCalib!$F$38+'309'!C269*Notes!$C$4*MultiCalib!$F$39</f>
        <v>1.1062619037989216E+16</v>
      </c>
      <c r="AA269" s="14">
        <f>'309'!C269*Notes!$C$4*MultiCalib!$G$39</f>
        <v>1.2809245978364118E+17</v>
      </c>
      <c r="AB269" s="14">
        <f t="shared" si="47"/>
        <v>3.6659476469352896E+17</v>
      </c>
      <c r="AC269" s="15">
        <f>AB269/BBMData!D269</f>
        <v>3.8507853434194217E-2</v>
      </c>
      <c r="AD269" s="14">
        <f t="shared" si="42"/>
        <v>0.96149214656580573</v>
      </c>
      <c r="AE269" s="15">
        <f>BBMData!O269-AB269</f>
        <v>-8424583762753216</v>
      </c>
      <c r="AF269" s="37">
        <f>BBMData!Q269-BLMLossSum!AC269</f>
        <v>-7.2065306090642114E-3</v>
      </c>
      <c r="AG269" s="14">
        <f t="shared" si="43"/>
        <v>7.0973611575645131E+31</v>
      </c>
      <c r="AH269" s="14">
        <f>AG269/BBMData!R269^2</f>
        <v>4.1005604990595433E-3</v>
      </c>
      <c r="AI269" s="15">
        <f>AE269/BBMData!O269</f>
        <v>-2.3521175718370178E-2</v>
      </c>
      <c r="AK269" s="40">
        <f t="shared" si="48"/>
        <v>-0.21251075618183732</v>
      </c>
      <c r="AL269" s="40">
        <f t="shared" si="49"/>
        <v>0.10447892415858821</v>
      </c>
      <c r="AM269" s="40">
        <f t="shared" si="50"/>
        <v>-2.3521175718370178E-2</v>
      </c>
    </row>
    <row r="270" spans="1:39" x14ac:dyDescent="0.25">
      <c r="A270" s="14" t="s">
        <v>279</v>
      </c>
      <c r="B270" s="14">
        <v>1256338800</v>
      </c>
      <c r="C270" s="15">
        <f>BBMData!O270</f>
        <v>3.438361174851047E+17</v>
      </c>
      <c r="D270" s="14">
        <f>'230'!C270*Notes!$C$4*MultiCalib!$C$27</f>
        <v>1.2605857669181504E+16</v>
      </c>
      <c r="E270" s="14">
        <f>'301'!C270*Notes!$C$4*MultiCalib!$D$28</f>
        <v>9.3004304322868368E+16</v>
      </c>
      <c r="F270" s="14">
        <f>'303'!C270*Notes!$C$4*MultiCalib!$E$29</f>
        <v>1.3332785461114739E+17</v>
      </c>
      <c r="G270" s="14">
        <f>'307'!C270*Notes!$C$4*MultiCalib!$F$30</f>
        <v>2.2963222547602188E+16</v>
      </c>
      <c r="H270" s="14">
        <f>'309'!C270*Notes!$C$4*MultiCalib!$G$31</f>
        <v>1.455402746100007E+17</v>
      </c>
      <c r="I270" s="14">
        <f t="shared" si="44"/>
        <v>4.0744151376080013E+17</v>
      </c>
      <c r="J270" s="40">
        <f>I270/BBMData!D270</f>
        <v>4.6886250145086322E-2</v>
      </c>
      <c r="K270" s="14">
        <f t="shared" si="41"/>
        <v>0.95311374985491371</v>
      </c>
      <c r="L270" s="40">
        <f>BBMData!Q270-J270</f>
        <v>-7.3193781675138583E-3</v>
      </c>
      <c r="M270" s="14">
        <f>'230'!C270*Notes!$C$4*MultiCalib!$C$14</f>
        <v>1.2605857669181504E+16</v>
      </c>
      <c r="N270" s="14">
        <f>'301'!C270*Notes!$C$4*MultiCalib!$D$15+'303'!C270*Notes!$C$4*MultiCalib!$D$16</f>
        <v>3.3369684891760512E+16</v>
      </c>
      <c r="O270" s="14">
        <f>'303'!C270*Notes!$C$4*MultiCalib!$E$16</f>
        <v>1.3916187440388952E+17</v>
      </c>
      <c r="P270" s="14">
        <f>'307'!C270*Notes!$C$4*MultiCalib!$F$17+'309'!C270*Notes!$C$4*MultiCalib!$F$18</f>
        <v>-3.236953689455636E+16</v>
      </c>
      <c r="Q270" s="14">
        <f>'309'!C270*Notes!$C$4*MultiCalib!$G$18</f>
        <v>1.4909602588181149E+17</v>
      </c>
      <c r="R270" s="14">
        <f t="shared" si="45"/>
        <v>3.0186390595208666E+17</v>
      </c>
      <c r="S270" s="37">
        <f>R270/BBMData!D270</f>
        <v>3.4736928187812044E-2</v>
      </c>
      <c r="T270" s="14">
        <f t="shared" si="46"/>
        <v>0.96526307181218796</v>
      </c>
      <c r="U270" s="37">
        <f>BBMData!Q270-S270</f>
        <v>4.82994378976042E-3</v>
      </c>
      <c r="W270" s="15">
        <f>'230'!C270*Notes!$C$4*MultiCalib!$C$35</f>
        <v>9109621598058176</v>
      </c>
      <c r="X270" s="14">
        <f>'301'!C270*Notes!$C$4*MultiCalib!$D$36+'303'!C270*Notes!$C$4*MultiCalib!$D$37</f>
        <v>1266009952271600</v>
      </c>
      <c r="Y270" s="14">
        <f>'303'!C270*Notes!$C$4*MultiCalib!$E$37</f>
        <v>2.1335813035272397E+17</v>
      </c>
      <c r="Z270" s="15">
        <f>'307'!C270*Notes!$C$4*MultiCalib!$F$38+'309'!C270*Notes!$C$4*MultiCalib!$F$39</f>
        <v>-1.8629073959695192E+16</v>
      </c>
      <c r="AA270" s="14">
        <f>'309'!C270*Notes!$C$4*MultiCalib!$G$39</f>
        <v>1.259699125112763E+17</v>
      </c>
      <c r="AB270" s="14">
        <f t="shared" si="47"/>
        <v>3.3107460045463488E+17</v>
      </c>
      <c r="AC270" s="15">
        <f>AB270/BBMData!D270</f>
        <v>3.8098342975216901E-2</v>
      </c>
      <c r="AD270" s="14">
        <f t="shared" si="42"/>
        <v>0.96190165702478314</v>
      </c>
      <c r="AE270" s="15">
        <f>BBMData!O270-AB270</f>
        <v>1.2761517030469824E+16</v>
      </c>
      <c r="AF270" s="37">
        <f>BBMData!Q270-BLMLossSum!AC270</f>
        <v>-6.4253611719121417E-3</v>
      </c>
      <c r="AG270" s="14">
        <f t="shared" si="43"/>
        <v>1.6285631691897136E+32</v>
      </c>
      <c r="AH270" s="14">
        <f>AG270/BBMData!R270^2</f>
        <v>1.1316197005506649E-2</v>
      </c>
      <c r="AI270" s="15">
        <f>AE270/BBMData!O270</f>
        <v>3.7115114967591109E-2</v>
      </c>
      <c r="AK270" s="40">
        <f t="shared" si="48"/>
        <v>-0.18498753633248219</v>
      </c>
      <c r="AL270" s="40">
        <f t="shared" si="49"/>
        <v>0.12207039749056126</v>
      </c>
      <c r="AM270" s="40">
        <f t="shared" si="50"/>
        <v>3.7115114967591109E-2</v>
      </c>
    </row>
    <row r="271" spans="1:39" x14ac:dyDescent="0.25">
      <c r="A271" s="14" t="s">
        <v>280</v>
      </c>
      <c r="B271" s="14">
        <v>1256943600</v>
      </c>
      <c r="C271" s="15">
        <f>BBMData!O271</f>
        <v>3.4702266614934106E+17</v>
      </c>
      <c r="D271" s="14">
        <f>'230'!C271*Notes!$C$4*MultiCalib!$C$27</f>
        <v>1.1229636773773446E+16</v>
      </c>
      <c r="E271" s="14">
        <f>'301'!C271*Notes!$C$4*MultiCalib!$D$28</f>
        <v>8.9916933006539712E+16</v>
      </c>
      <c r="F271" s="14">
        <f>'303'!C271*Notes!$C$4*MultiCalib!$E$29</f>
        <v>1.3002586012825909E+17</v>
      </c>
      <c r="G271" s="14">
        <f>'307'!C271*Notes!$C$4*MultiCalib!$F$30</f>
        <v>2.6141902518391988E+16</v>
      </c>
      <c r="H271" s="14">
        <f>'309'!C271*Notes!$C$4*MultiCalib!$G$31</f>
        <v>2.2406556833084246E+17</v>
      </c>
      <c r="I271" s="14">
        <f t="shared" si="44"/>
        <v>4.8137990075780672E+17</v>
      </c>
      <c r="J271" s="40">
        <f>I271/BBMData!D271</f>
        <v>4.8526199673166001E-2</v>
      </c>
      <c r="K271" s="14">
        <f t="shared" si="41"/>
        <v>0.95147380032683404</v>
      </c>
      <c r="L271" s="40">
        <f>BBMData!Q271-J271</f>
        <v>-1.3544076069401785E-2</v>
      </c>
      <c r="M271" s="14">
        <f>'230'!C271*Notes!$C$4*MultiCalib!$C$14</f>
        <v>1.1229636773773446E+16</v>
      </c>
      <c r="N271" s="14">
        <f>'301'!C271*Notes!$C$4*MultiCalib!$D$15+'303'!C271*Notes!$C$4*MultiCalib!$D$16</f>
        <v>3.138518772672624E+16</v>
      </c>
      <c r="O271" s="14">
        <f>'303'!C271*Notes!$C$4*MultiCalib!$E$16</f>
        <v>1.3571539472527914E+17</v>
      </c>
      <c r="P271" s="14">
        <f>'307'!C271*Notes!$C$4*MultiCalib!$F$17+'309'!C271*Notes!$C$4*MultiCalib!$F$18</f>
        <v>-6.2836357018197608E+16</v>
      </c>
      <c r="Q271" s="14">
        <f>'309'!C271*Notes!$C$4*MultiCalib!$G$18</f>
        <v>2.2953980171192099E+17</v>
      </c>
      <c r="R271" s="14">
        <f t="shared" si="45"/>
        <v>3.4503366391950221E+17</v>
      </c>
      <c r="S271" s="37">
        <f>R271/BBMData!D271</f>
        <v>3.478161934672401E-2</v>
      </c>
      <c r="T271" s="14">
        <f t="shared" si="46"/>
        <v>0.96521838065327603</v>
      </c>
      <c r="U271" s="37">
        <f>BBMData!Q271-S271</f>
        <v>2.0050425704020575E-4</v>
      </c>
      <c r="W271" s="15">
        <f>'230'!C271*Notes!$C$4*MultiCalib!$C$35</f>
        <v>8115095725918750</v>
      </c>
      <c r="X271" s="14">
        <f>'301'!C271*Notes!$C$4*MultiCalib!$D$36+'303'!C271*Notes!$C$4*MultiCalib!$D$37</f>
        <v>337931415317232</v>
      </c>
      <c r="Y271" s="14">
        <f>'303'!C271*Notes!$C$4*MultiCalib!$E$37</f>
        <v>2.0807410796026317E+17</v>
      </c>
      <c r="Z271" s="15">
        <f>'307'!C271*Notes!$C$4*MultiCalib!$F$38+'309'!C271*Notes!$C$4*MultiCalib!$F$39</f>
        <v>-4.6600502475759296E+16</v>
      </c>
      <c r="AA271" s="14">
        <f>'309'!C271*Notes!$C$4*MultiCalib!$G$39</f>
        <v>1.9393614664436074E+17</v>
      </c>
      <c r="AB271" s="14">
        <f t="shared" si="47"/>
        <v>3.6386277927010061E+17</v>
      </c>
      <c r="AC271" s="15">
        <f>AB271/BBMData!D271</f>
        <v>3.6679715652227884E-2</v>
      </c>
      <c r="AD271" s="14">
        <f t="shared" si="42"/>
        <v>0.96332028434777217</v>
      </c>
      <c r="AE271" s="15">
        <f>BBMData!O271-AB271</f>
        <v>-1.6840113120759552E+16</v>
      </c>
      <c r="AF271" s="37">
        <f>BBMData!Q271-BLMLossSum!AC271</f>
        <v>-1.0236917513331605E-2</v>
      </c>
      <c r="AG271" s="14">
        <f t="shared" si="43"/>
        <v>2.8358940991997801E+32</v>
      </c>
      <c r="AH271" s="14">
        <f>AG271/BBMData!R271^2</f>
        <v>1.5046693554822393E-2</v>
      </c>
      <c r="AI271" s="15">
        <f>AE271/BBMData!O271</f>
        <v>-4.8527415536345445E-2</v>
      </c>
      <c r="AK271" s="40">
        <f t="shared" si="48"/>
        <v>-0.38717135136828523</v>
      </c>
      <c r="AL271" s="40">
        <f t="shared" si="49"/>
        <v>5.7316205074134314E-3</v>
      </c>
      <c r="AM271" s="40">
        <f t="shared" si="50"/>
        <v>-4.8527415536345445E-2</v>
      </c>
    </row>
    <row r="272" spans="1:39" x14ac:dyDescent="0.25">
      <c r="A272" s="14" t="s">
        <v>281</v>
      </c>
      <c r="B272" s="14">
        <v>1257552000</v>
      </c>
      <c r="C272" s="15">
        <f>BBMData!O272</f>
        <v>4.1956323306969971E+17</v>
      </c>
      <c r="D272" s="14">
        <f>'230'!C272*Notes!$C$4*MultiCalib!$C$27</f>
        <v>1.0354229991191398E+16</v>
      </c>
      <c r="E272" s="14">
        <f>'301'!C272*Notes!$C$4*MultiCalib!$D$28</f>
        <v>9.6130267780651136E+16</v>
      </c>
      <c r="F272" s="14">
        <f>'303'!C272*Notes!$C$4*MultiCalib!$E$29</f>
        <v>1.2742160852717158E+17</v>
      </c>
      <c r="G272" s="14">
        <f>'307'!C272*Notes!$C$4*MultiCalib!$F$30</f>
        <v>2.2011349235115224E+16</v>
      </c>
      <c r="H272" s="14">
        <f>'309'!C272*Notes!$C$4*MultiCalib!$G$31</f>
        <v>2.2499163977068435E+17</v>
      </c>
      <c r="I272" s="14">
        <f t="shared" si="44"/>
        <v>4.809090953048137E+17</v>
      </c>
      <c r="J272" s="40">
        <f>I272/BBMData!D272</f>
        <v>4.4120100486680157E-2</v>
      </c>
      <c r="K272" s="14">
        <f t="shared" si="41"/>
        <v>0.95587989951331986</v>
      </c>
      <c r="L272" s="40">
        <f>BBMData!Q272-J272</f>
        <v>-5.6280607555150436E-3</v>
      </c>
      <c r="M272" s="14">
        <f>'230'!C272*Notes!$C$4*MultiCalib!$C$14</f>
        <v>1.0354229991191398E+16</v>
      </c>
      <c r="N272" s="14">
        <f>'301'!C272*Notes!$C$4*MultiCalib!$D$15+'303'!C272*Notes!$C$4*MultiCalib!$D$16</f>
        <v>4.2594186639244848E+16</v>
      </c>
      <c r="O272" s="14">
        <f>'303'!C272*Notes!$C$4*MultiCalib!$E$16</f>
        <v>1.3299718902637512E+17</v>
      </c>
      <c r="P272" s="14">
        <f>'307'!C272*Notes!$C$4*MultiCalib!$F$17+'309'!C272*Notes!$C$4*MultiCalib!$F$18</f>
        <v>-6.9079193470536416E+16</v>
      </c>
      <c r="Q272" s="14">
        <f>'309'!C272*Notes!$C$4*MultiCalib!$G$18</f>
        <v>2.304884983646727E+17</v>
      </c>
      <c r="R272" s="14">
        <f t="shared" si="45"/>
        <v>3.4735491055094765E+17</v>
      </c>
      <c r="S272" s="37">
        <f>R272/BBMData!D272</f>
        <v>3.1867422986325472E-2</v>
      </c>
      <c r="T272" s="14">
        <f t="shared" si="46"/>
        <v>0.9681325770136745</v>
      </c>
      <c r="U272" s="37">
        <f>BBMData!Q272-S272</f>
        <v>6.6246167448396412E-3</v>
      </c>
      <c r="W272" s="15">
        <f>'230'!C272*Notes!$C$4*MultiCalib!$C$35</f>
        <v>7482483114942488</v>
      </c>
      <c r="X272" s="14">
        <f>'301'!C272*Notes!$C$4*MultiCalib!$D$36+'303'!C272*Notes!$C$4*MultiCalib!$D$37</f>
        <v>9497381203097952</v>
      </c>
      <c r="Y272" s="14">
        <f>'303'!C272*Notes!$C$4*MultiCalib!$E$37</f>
        <v>2.0390664982335216E+17</v>
      </c>
      <c r="Z272" s="15">
        <f>'307'!C272*Notes!$C$4*MultiCalib!$F$38+'309'!C272*Notes!$C$4*MultiCalib!$F$39</f>
        <v>-5.5039428092609968E+16</v>
      </c>
      <c r="AA272" s="14">
        <f>'309'!C272*Notes!$C$4*MultiCalib!$G$39</f>
        <v>1.9473769204867357E+17</v>
      </c>
      <c r="AB272" s="14">
        <f t="shared" si="47"/>
        <v>3.6058477809745626E+17</v>
      </c>
      <c r="AC272" s="15">
        <f>AB272/BBMData!D272</f>
        <v>3.3081172302518926E-2</v>
      </c>
      <c r="AD272" s="14">
        <f t="shared" si="42"/>
        <v>0.96691882769748105</v>
      </c>
      <c r="AE272" s="15">
        <f>BBMData!O272-AB272</f>
        <v>5.8978454972243456E+16</v>
      </c>
      <c r="AF272" s="37">
        <f>BBMData!Q272-BLMLossSum!AC272</f>
        <v>-2.5975948705915797E-3</v>
      </c>
      <c r="AG272" s="14">
        <f t="shared" si="43"/>
        <v>3.4784581509129491E+33</v>
      </c>
      <c r="AH272" s="14">
        <f>AG272/BBMData!R272^2</f>
        <v>0.15325229504024776</v>
      </c>
      <c r="AI272" s="15">
        <f>AE272/BBMData!O272</f>
        <v>0.1405710756415248</v>
      </c>
      <c r="AK272" s="40">
        <f t="shared" si="48"/>
        <v>-0.14621362741030011</v>
      </c>
      <c r="AL272" s="40">
        <f t="shared" si="49"/>
        <v>0.17210355156824836</v>
      </c>
      <c r="AM272" s="40">
        <f t="shared" si="50"/>
        <v>0.1405710756415248</v>
      </c>
    </row>
    <row r="273" spans="1:39" x14ac:dyDescent="0.25">
      <c r="A273" s="14" t="s">
        <v>282</v>
      </c>
      <c r="B273" s="14">
        <v>1258156800</v>
      </c>
      <c r="C273" s="15">
        <f>BBMData!O273</f>
        <v>2.6866017835855757E+17</v>
      </c>
      <c r="D273" s="14">
        <f>'230'!C273*Notes!$C$4*MultiCalib!$C$27</f>
        <v>7719866324537510</v>
      </c>
      <c r="E273" s="14">
        <f>'301'!C273*Notes!$C$4*MultiCalib!$D$28</f>
        <v>8.4321072495694032E+16</v>
      </c>
      <c r="F273" s="14">
        <f>'303'!C273*Notes!$C$4*MultiCalib!$E$29</f>
        <v>9.1773826422323344E+16</v>
      </c>
      <c r="G273" s="14">
        <f>'307'!C273*Notes!$C$4*MultiCalib!$F$30</f>
        <v>1.7078914797682774E+16</v>
      </c>
      <c r="H273" s="14">
        <f>'309'!C273*Notes!$C$4*MultiCalib!$G$31</f>
        <v>1.3858480242234707E+17</v>
      </c>
      <c r="I273" s="14">
        <f t="shared" si="44"/>
        <v>3.394784824625847E+17</v>
      </c>
      <c r="J273" s="40">
        <f>I273/BBMData!D273</f>
        <v>4.3245666555743273E-2</v>
      </c>
      <c r="K273" s="14">
        <f t="shared" si="41"/>
        <v>0.95675433344425675</v>
      </c>
      <c r="L273" s="40">
        <f>BBMData!Q273-J273</f>
        <v>-9.0214400132518635E-3</v>
      </c>
      <c r="M273" s="14">
        <f>'230'!C273*Notes!$C$4*MultiCalib!$C$14</f>
        <v>7719866324537510</v>
      </c>
      <c r="N273" s="14">
        <f>'301'!C273*Notes!$C$4*MultiCalib!$D$15+'303'!C273*Notes!$C$4*MultiCalib!$D$16</f>
        <v>5.2958688571243328E+16</v>
      </c>
      <c r="O273" s="14">
        <f>'303'!C273*Notes!$C$4*MultiCalib!$E$16</f>
        <v>9.5789568829377344E+16</v>
      </c>
      <c r="P273" s="14">
        <f>'307'!C273*Notes!$C$4*MultiCalib!$F$17+'309'!C273*Notes!$C$4*MultiCalib!$F$18</f>
        <v>-3.7579648359873104E+16</v>
      </c>
      <c r="Q273" s="14">
        <f>'309'!C273*Notes!$C$4*MultiCalib!$G$18</f>
        <v>1.4197062183753901E+17</v>
      </c>
      <c r="R273" s="14">
        <f t="shared" si="45"/>
        <v>2.6085909720282406E+17</v>
      </c>
      <c r="S273" s="37">
        <f>R273/BBMData!D273</f>
        <v>3.3230458242397967E-2</v>
      </c>
      <c r="T273" s="14">
        <f t="shared" si="46"/>
        <v>0.96676954175760199</v>
      </c>
      <c r="U273" s="37">
        <f>BBMData!Q273-S273</f>
        <v>9.9376830009344219E-4</v>
      </c>
      <c r="W273" s="15">
        <f>'230'!C273*Notes!$C$4*MultiCalib!$C$35</f>
        <v>5578760513539503</v>
      </c>
      <c r="X273" s="14">
        <f>'301'!C273*Notes!$C$4*MultiCalib!$D$36+'303'!C273*Notes!$C$4*MultiCalib!$D$37</f>
        <v>2.409304005877272E+16</v>
      </c>
      <c r="Y273" s="14">
        <f>'303'!C273*Notes!$C$4*MultiCalib!$E$37</f>
        <v>1.4686122474474445E+17</v>
      </c>
      <c r="Z273" s="15">
        <f>'307'!C273*Notes!$C$4*MultiCalib!$F$38+'309'!C273*Notes!$C$4*MultiCalib!$F$39</f>
        <v>-2.7051797782495172E+16</v>
      </c>
      <c r="AA273" s="14">
        <f>'309'!C273*Notes!$C$4*MultiCalib!$G$39</f>
        <v>1.1994972170635158E+17</v>
      </c>
      <c r="AB273" s="14">
        <f t="shared" si="47"/>
        <v>2.6943094924091309E+17</v>
      </c>
      <c r="AC273" s="15">
        <f>AB273/BBMData!D273</f>
        <v>3.4322413916039886E-2</v>
      </c>
      <c r="AD273" s="14">
        <f t="shared" si="42"/>
        <v>0.96567758608396015</v>
      </c>
      <c r="AE273" s="15">
        <f>BBMData!O273-AB273</f>
        <v>-770770882355520</v>
      </c>
      <c r="AF273" s="37">
        <f>BBMData!Q273-BLMLossSum!AC273</f>
        <v>-7.0036143185644856E-3</v>
      </c>
      <c r="AG273" s="14">
        <f t="shared" si="43"/>
        <v>5.9408775308710684E+29</v>
      </c>
      <c r="AH273" s="14">
        <f>AG273/BBMData!R273^2</f>
        <v>5.0271316972635077E-5</v>
      </c>
      <c r="AI273" s="15">
        <f>AE273/BBMData!O273</f>
        <v>-2.8689435370166344E-3</v>
      </c>
      <c r="AK273" s="40">
        <f t="shared" si="48"/>
        <v>-0.26359806852175932</v>
      </c>
      <c r="AL273" s="40">
        <f t="shared" si="49"/>
        <v>2.9036983461397371E-2</v>
      </c>
      <c r="AM273" s="40">
        <f t="shared" si="50"/>
        <v>-2.8689435370166344E-3</v>
      </c>
    </row>
    <row r="274" spans="1:39" x14ac:dyDescent="0.25">
      <c r="A274" s="14" t="s">
        <v>283</v>
      </c>
      <c r="B274" s="14">
        <v>1258761600</v>
      </c>
      <c r="C274" s="15">
        <f>BBMData!O274</f>
        <v>3.6975710068317805E+17</v>
      </c>
      <c r="D274" s="14">
        <f>'230'!C274*Notes!$C$4*MultiCalib!$C$27</f>
        <v>9564328057140618</v>
      </c>
      <c r="E274" s="14">
        <f>'301'!C274*Notes!$C$4*MultiCalib!$D$28</f>
        <v>8.3601604715728144E+16</v>
      </c>
      <c r="F274" s="14">
        <f>'303'!C274*Notes!$C$4*MultiCalib!$E$29</f>
        <v>1.2017490992097568E+17</v>
      </c>
      <c r="G274" s="14">
        <f>'307'!C274*Notes!$C$4*MultiCalib!$F$30</f>
        <v>2.6854365270465568E+16</v>
      </c>
      <c r="H274" s="14">
        <f>'309'!C274*Notes!$C$4*MultiCalib!$G$31</f>
        <v>2.1119198295037952E+17</v>
      </c>
      <c r="I274" s="14">
        <f t="shared" si="44"/>
        <v>4.5138719091468954E+17</v>
      </c>
      <c r="J274" s="40">
        <f>I274/BBMData!D274</f>
        <v>4.6727452475640738E-2</v>
      </c>
      <c r="K274" s="14">
        <f t="shared" si="41"/>
        <v>0.9532725475243593</v>
      </c>
      <c r="L274" s="40">
        <f>BBMData!Q274-J274</f>
        <v>-8.4503198997423895E-3</v>
      </c>
      <c r="M274" s="14">
        <f>'230'!C274*Notes!$C$4*MultiCalib!$C$14</f>
        <v>9564328057140618</v>
      </c>
      <c r="N274" s="14">
        <f>'301'!C274*Notes!$C$4*MultiCalib!$D$15+'303'!C274*Notes!$C$4*MultiCalib!$D$16</f>
        <v>2.974137083075544E+16</v>
      </c>
      <c r="O274" s="14">
        <f>'303'!C274*Notes!$C$4*MultiCalib!$E$16</f>
        <v>1.2543339701742488E+17</v>
      </c>
      <c r="P274" s="14">
        <f>'307'!C274*Notes!$C$4*MultiCalib!$F$17+'309'!C274*Notes!$C$4*MultiCalib!$F$18</f>
        <v>-5.6100266787461848E+16</v>
      </c>
      <c r="Q274" s="14">
        <f>'309'!C274*Notes!$C$4*MultiCalib!$G$18</f>
        <v>2.1635169674083606E+17</v>
      </c>
      <c r="R274" s="14">
        <f t="shared" si="45"/>
        <v>3.2499052585869517E+17</v>
      </c>
      <c r="S274" s="37">
        <f>R274/BBMData!D274</f>
        <v>3.3642911579575066E-2</v>
      </c>
      <c r="T274" s="14">
        <f t="shared" si="46"/>
        <v>0.96635708842042489</v>
      </c>
      <c r="U274" s="37">
        <f>BBMData!Q274-S274</f>
        <v>4.6342209963232822E-3</v>
      </c>
      <c r="W274" s="15">
        <f>'230'!C274*Notes!$C$4*MultiCalib!$C$35</f>
        <v>6911660572945302</v>
      </c>
      <c r="X274" s="14">
        <f>'301'!C274*Notes!$C$4*MultiCalib!$D$36+'303'!C274*Notes!$C$4*MultiCalib!$D$37</f>
        <v>880665412374112</v>
      </c>
      <c r="Y274" s="14">
        <f>'303'!C274*Notes!$C$4*MultiCalib!$E$37</f>
        <v>1.9231010782275523E+17</v>
      </c>
      <c r="Z274" s="15">
        <f>'307'!C274*Notes!$C$4*MultiCalib!$F$38+'309'!C274*Notes!$C$4*MultiCalib!$F$39</f>
        <v>-3.9614842700950416E+16</v>
      </c>
      <c r="AA274" s="14">
        <f>'309'!C274*Notes!$C$4*MultiCalib!$G$39</f>
        <v>1.8279363349170291E+17</v>
      </c>
      <c r="AB274" s="14">
        <f t="shared" si="47"/>
        <v>3.4328122459882714E+17</v>
      </c>
      <c r="AC274" s="15">
        <f>AB274/BBMData!D274</f>
        <v>3.5536358654122892E-2</v>
      </c>
      <c r="AD274" s="14">
        <f t="shared" si="42"/>
        <v>0.96446364134587714</v>
      </c>
      <c r="AE274" s="15">
        <f>BBMData!O274-AB274</f>
        <v>2.6475876084350912E+16</v>
      </c>
      <c r="AF274" s="37">
        <f>BBMData!Q274-BLMLossSum!AC274</f>
        <v>-5.1956056038992907E-3</v>
      </c>
      <c r="AG274" s="14">
        <f t="shared" si="43"/>
        <v>7.0097201443390455E+32</v>
      </c>
      <c r="AH274" s="14">
        <f>AG274/BBMData!R274^2</f>
        <v>3.930790759144185E-2</v>
      </c>
      <c r="AI274" s="15">
        <f>AE274/BBMData!O274</f>
        <v>7.1603428400517588E-2</v>
      </c>
      <c r="AK274" s="40">
        <f t="shared" si="48"/>
        <v>-0.22076679550085301</v>
      </c>
      <c r="AL274" s="40">
        <f t="shared" si="49"/>
        <v>0.12107022351097615</v>
      </c>
      <c r="AM274" s="40">
        <f t="shared" si="50"/>
        <v>7.1603428400517588E-2</v>
      </c>
    </row>
    <row r="275" spans="1:39" x14ac:dyDescent="0.25">
      <c r="A275" s="14" t="s">
        <v>284</v>
      </c>
      <c r="B275" s="14">
        <v>1259366400</v>
      </c>
      <c r="C275" s="15">
        <f>BBMData!O275</f>
        <v>3.1952271263411738E+17</v>
      </c>
      <c r="D275" s="14">
        <f>'230'!C275*Notes!$C$4*MultiCalib!$C$27</f>
        <v>4706838328673714</v>
      </c>
      <c r="E275" s="14">
        <f>'301'!C275*Notes!$C$4*MultiCalib!$D$28</f>
        <v>8.1032470727497504E+16</v>
      </c>
      <c r="F275" s="14">
        <f>'303'!C275*Notes!$C$4*MultiCalib!$E$29</f>
        <v>9.4383974442130288E+16</v>
      </c>
      <c r="G275" s="14">
        <f>'307'!C275*Notes!$C$4*MultiCalib!$F$30</f>
        <v>2.011625600389118E+16</v>
      </c>
      <c r="H275" s="14">
        <f>'309'!C275*Notes!$C$4*MultiCalib!$G$31</f>
        <v>1.9877944601206963E+17</v>
      </c>
      <c r="I275" s="14">
        <f t="shared" si="44"/>
        <v>3.9901898551426227E+17</v>
      </c>
      <c r="J275" s="40">
        <f>I275/BBMData!D275</f>
        <v>4.5917029403252277E-2</v>
      </c>
      <c r="K275" s="14">
        <f t="shared" si="41"/>
        <v>0.95408297059674774</v>
      </c>
      <c r="L275" s="40">
        <f>BBMData!Q275-J275</f>
        <v>-9.1480175926518872E-3</v>
      </c>
      <c r="M275" s="14">
        <f>'230'!C275*Notes!$C$4*MultiCalib!$C$14</f>
        <v>4706838328673714</v>
      </c>
      <c r="N275" s="14">
        <f>'301'!C275*Notes!$C$4*MultiCalib!$D$15+'303'!C275*Notes!$C$4*MultiCalib!$D$16</f>
        <v>4.6065120765310608E+16</v>
      </c>
      <c r="O275" s="14">
        <f>'303'!C275*Notes!$C$4*MultiCalib!$E$16</f>
        <v>9.851392895627888E+16</v>
      </c>
      <c r="P275" s="14">
        <f>'307'!C275*Notes!$C$4*MultiCalib!$F$17+'309'!C275*Notes!$C$4*MultiCalib!$F$18</f>
        <v>-6.0086498390750584E+16</v>
      </c>
      <c r="Q275" s="14">
        <f>'309'!C275*Notes!$C$4*MultiCalib!$G$18</f>
        <v>2.036359042664001E+17</v>
      </c>
      <c r="R275" s="14">
        <f t="shared" si="45"/>
        <v>2.928352939259127E+17</v>
      </c>
      <c r="S275" s="37">
        <f>R275/BBMData!D275</f>
        <v>3.3697962477090067E-2</v>
      </c>
      <c r="T275" s="14">
        <f t="shared" si="46"/>
        <v>0.96630203752290988</v>
      </c>
      <c r="U275" s="37">
        <f>BBMData!Q275-S275</f>
        <v>3.0710493335103228E-3</v>
      </c>
      <c r="W275" s="15">
        <f>'230'!C275*Notes!$C$4*MultiCalib!$C$35</f>
        <v>3401396178086321.5</v>
      </c>
      <c r="X275" s="14">
        <f>'301'!C275*Notes!$C$4*MultiCalib!$D$36+'303'!C275*Notes!$C$4*MultiCalib!$D$37</f>
        <v>1.8274073541345408E+16</v>
      </c>
      <c r="Y275" s="14">
        <f>'303'!C275*Notes!$C$4*MultiCalib!$E$37</f>
        <v>1.5103811863592771E+17</v>
      </c>
      <c r="Z275" s="15">
        <f>'307'!C275*Notes!$C$4*MultiCalib!$F$38+'309'!C275*Notes!$C$4*MultiCalib!$F$39</f>
        <v>-4.7325038808998128E+16</v>
      </c>
      <c r="AA275" s="14">
        <f>'309'!C275*Notes!$C$4*MultiCalib!$G$39</f>
        <v>1.7205017298668586E+17</v>
      </c>
      <c r="AB275" s="14">
        <f t="shared" si="47"/>
        <v>2.9743872253304717E+17</v>
      </c>
      <c r="AC275" s="15">
        <f>AB275/BBMData!D275</f>
        <v>3.422770109701348E-2</v>
      </c>
      <c r="AD275" s="14">
        <f t="shared" si="42"/>
        <v>0.96577229890298655</v>
      </c>
      <c r="AE275" s="15">
        <f>BBMData!O275-AB275</f>
        <v>2.2083990101070208E+16</v>
      </c>
      <c r="AF275" s="37">
        <f>BBMData!Q275-BLMLossSum!AC275</f>
        <v>-5.3343399123123372E-3</v>
      </c>
      <c r="AG275" s="14">
        <f t="shared" si="43"/>
        <v>4.8770261878416695E+32</v>
      </c>
      <c r="AH275" s="14">
        <f>AG275/BBMData!R275^2</f>
        <v>3.3733404711335603E-2</v>
      </c>
      <c r="AI275" s="15">
        <f>AE275/BBMData!O275</f>
        <v>6.9115556509306397E-2</v>
      </c>
      <c r="AK275" s="40">
        <f t="shared" si="48"/>
        <v>-0.2487969391120417</v>
      </c>
      <c r="AL275" s="40">
        <f t="shared" si="49"/>
        <v>8.3522759581614467E-2</v>
      </c>
      <c r="AM275" s="40">
        <f t="shared" si="50"/>
        <v>6.9115556509306397E-2</v>
      </c>
    </row>
    <row r="276" spans="1:39" x14ac:dyDescent="0.25">
      <c r="A276" s="14" t="s">
        <v>285</v>
      </c>
      <c r="B276" s="14">
        <v>1259971200</v>
      </c>
      <c r="C276" s="15">
        <f>BBMData!O276</f>
        <v>3.3697786682944397E+17</v>
      </c>
      <c r="D276" s="14">
        <f>'230'!C276*Notes!$C$4*MultiCalib!$C$27</f>
        <v>5350160522385174</v>
      </c>
      <c r="E276" s="14">
        <f>'301'!C276*Notes!$C$4*MultiCalib!$D$28</f>
        <v>7.7134664440632576E+16</v>
      </c>
      <c r="F276" s="14">
        <f>'303'!C276*Notes!$C$4*MultiCalib!$E$29</f>
        <v>1.0312443245725187E+17</v>
      </c>
      <c r="G276" s="14">
        <f>'307'!C276*Notes!$C$4*MultiCalib!$F$30</f>
        <v>2.6888978845465092E+16</v>
      </c>
      <c r="H276" s="14">
        <f>'309'!C276*Notes!$C$4*MultiCalib!$G$31</f>
        <v>2.410806405796112E+17</v>
      </c>
      <c r="I276" s="14">
        <f t="shared" si="44"/>
        <v>4.5357887684534592E+17</v>
      </c>
      <c r="J276" s="40">
        <f>I276/BBMData!D276</f>
        <v>5.0285906523874269E-2</v>
      </c>
      <c r="K276" s="14">
        <f t="shared" si="41"/>
        <v>0.94971409347612568</v>
      </c>
      <c r="L276" s="40">
        <f>BBMData!Q276-J276</f>
        <v>-1.2926941243448106E-2</v>
      </c>
      <c r="M276" s="14">
        <f>'230'!C276*Notes!$C$4*MultiCalib!$C$14</f>
        <v>5350160522385174</v>
      </c>
      <c r="N276" s="14">
        <f>'301'!C276*Notes!$C$4*MultiCalib!$D$15+'303'!C276*Notes!$C$4*MultiCalib!$D$16</f>
        <v>3.348969248241008E+16</v>
      </c>
      <c r="O276" s="14">
        <f>'303'!C276*Notes!$C$4*MultiCalib!$E$16</f>
        <v>1.076368427246005E+17</v>
      </c>
      <c r="P276" s="14">
        <f>'307'!C276*Notes!$C$4*MultiCalib!$F$17+'309'!C276*Notes!$C$4*MultiCalib!$F$18</f>
        <v>-6.935567837729936E+16</v>
      </c>
      <c r="Q276" s="14">
        <f>'309'!C276*Notes!$C$4*MultiCalib!$G$18</f>
        <v>2.4697057583393846E+17</v>
      </c>
      <c r="R276" s="14">
        <f t="shared" si="45"/>
        <v>3.2409159318603482E+17</v>
      </c>
      <c r="S276" s="37">
        <f>R276/BBMData!D276</f>
        <v>3.593033183880652E-2</v>
      </c>
      <c r="T276" s="14">
        <f t="shared" si="46"/>
        <v>0.96406966816119344</v>
      </c>
      <c r="U276" s="37">
        <f>BBMData!Q276-S276</f>
        <v>1.4286334416196422E-3</v>
      </c>
      <c r="W276" s="15">
        <f>'230'!C276*Notes!$C$4*MultiCalib!$C$35</f>
        <v>3866292887547947</v>
      </c>
      <c r="X276" s="14">
        <f>'301'!C276*Notes!$C$4*MultiCalib!$D$36+'303'!C276*Notes!$C$4*MultiCalib!$D$37</f>
        <v>6925614656858064</v>
      </c>
      <c r="Y276" s="14">
        <f>'303'!C276*Notes!$C$4*MultiCalib!$E$37</f>
        <v>1.6502505171882832E+17</v>
      </c>
      <c r="Z276" s="15">
        <f>'307'!C276*Notes!$C$4*MultiCalib!$F$38+'309'!C276*Notes!$C$4*MultiCalib!$F$39</f>
        <v>-5.254798039233E+16</v>
      </c>
      <c r="AA276" s="14">
        <f>'309'!C276*Notes!$C$4*MultiCalib!$G$39</f>
        <v>2.086632534077223E+17</v>
      </c>
      <c r="AB276" s="14">
        <f t="shared" si="47"/>
        <v>3.3193223227862662E+17</v>
      </c>
      <c r="AC276" s="15">
        <f>AB276/BBMData!D276</f>
        <v>3.6799582292530671E-2</v>
      </c>
      <c r="AD276" s="14">
        <f t="shared" si="42"/>
        <v>0.96320041770746934</v>
      </c>
      <c r="AE276" s="15">
        <f>BBMData!O276-AB276</f>
        <v>5045634550817344</v>
      </c>
      <c r="AF276" s="37">
        <f>BBMData!Q276-BLMLossSum!AC276</f>
        <v>-7.995154588373736E-3</v>
      </c>
      <c r="AG276" s="14">
        <f t="shared" si="43"/>
        <v>2.5458428020401739E+31</v>
      </c>
      <c r="AH276" s="14">
        <f>AG276/BBMData!R276^2</f>
        <v>1.6354277191565501E-3</v>
      </c>
      <c r="AI276" s="15">
        <f>AE276/BBMData!O276</f>
        <v>1.4973192744944025E-2</v>
      </c>
      <c r="AK276" s="40">
        <f t="shared" si="48"/>
        <v>-0.34601978792547144</v>
      </c>
      <c r="AL276" s="40">
        <f t="shared" si="49"/>
        <v>3.82407122599875E-2</v>
      </c>
      <c r="AM276" s="40">
        <f t="shared" si="50"/>
        <v>1.4973192744944025E-2</v>
      </c>
    </row>
    <row r="277" spans="1:39" x14ac:dyDescent="0.25">
      <c r="A277" s="14" t="s">
        <v>286</v>
      </c>
      <c r="B277" s="14">
        <v>1260576000</v>
      </c>
      <c r="C277" s="15">
        <f>BBMData!O277</f>
        <v>3.557857664653879E+17</v>
      </c>
      <c r="D277" s="14">
        <f>'230'!C277*Notes!$C$4*MultiCalib!$C$27</f>
        <v>8285826988625441</v>
      </c>
      <c r="E277" s="14">
        <f>'301'!C277*Notes!$C$4*MultiCalib!$D$28</f>
        <v>8.1702320039879536E+16</v>
      </c>
      <c r="F277" s="14">
        <f>'303'!C277*Notes!$C$4*MultiCalib!$E$29</f>
        <v>1.1455955382715907E+17</v>
      </c>
      <c r="G277" s="14">
        <f>'307'!C277*Notes!$C$4*MultiCalib!$F$30</f>
        <v>3.3808809380786992E+16</v>
      </c>
      <c r="H277" s="14">
        <f>'309'!C277*Notes!$C$4*MultiCalib!$G$31</f>
        <v>2.759573654062745E+17</v>
      </c>
      <c r="I277" s="14">
        <f t="shared" si="44"/>
        <v>5.1431387564272557E+17</v>
      </c>
      <c r="J277" s="40">
        <f>I277/BBMData!D277</f>
        <v>5.1431387564272554E-2</v>
      </c>
      <c r="K277" s="14">
        <f t="shared" si="41"/>
        <v>0.94856861243572743</v>
      </c>
      <c r="L277" s="40">
        <f>BBMData!Q277-J277</f>
        <v>-1.5852810917733766E-2</v>
      </c>
      <c r="M277" s="14">
        <f>'230'!C277*Notes!$C$4*MultiCalib!$C$14</f>
        <v>8285826988625441</v>
      </c>
      <c r="N277" s="14">
        <f>'301'!C277*Notes!$C$4*MultiCalib!$D$15+'303'!C277*Notes!$C$4*MultiCalib!$D$16</f>
        <v>3.1316325077972624E+16</v>
      </c>
      <c r="O277" s="14">
        <f>'303'!C277*Notes!$C$4*MultiCalib!$E$16</f>
        <v>1.1957233008778806E+17</v>
      </c>
      <c r="P277" s="14">
        <f>'307'!C277*Notes!$C$4*MultiCalib!$F$17+'309'!C277*Notes!$C$4*MultiCalib!$F$18</f>
        <v>-7.5112366076363744E+16</v>
      </c>
      <c r="Q277" s="14">
        <f>'309'!C277*Notes!$C$4*MultiCalib!$G$18</f>
        <v>2.8269938754164768E+17</v>
      </c>
      <c r="R277" s="14">
        <f t="shared" si="45"/>
        <v>3.6676150361967002E+17</v>
      </c>
      <c r="S277" s="37">
        <f>R277/BBMData!D277</f>
        <v>3.6676150361967003E-2</v>
      </c>
      <c r="T277" s="14">
        <f t="shared" si="46"/>
        <v>0.96332384963803297</v>
      </c>
      <c r="U277" s="37">
        <f>BBMData!Q277-S277</f>
        <v>-1.0975737154282142E-3</v>
      </c>
      <c r="W277" s="15">
        <f>'230'!C277*Notes!$C$4*MultiCalib!$C$35</f>
        <v>5987751922496250</v>
      </c>
      <c r="X277" s="14">
        <f>'301'!C277*Notes!$C$4*MultiCalib!$D$36+'303'!C277*Notes!$C$4*MultiCalib!$D$37</f>
        <v>3135145721617248</v>
      </c>
      <c r="Y277" s="14">
        <f>'303'!C277*Notes!$C$4*MultiCalib!$E$37</f>
        <v>1.8332412450414781E+17</v>
      </c>
      <c r="Z277" s="15">
        <f>'307'!C277*Notes!$C$4*MultiCalib!$F$38+'309'!C277*Notes!$C$4*MultiCalib!$F$39</f>
        <v>-5.4255345021655824E+16</v>
      </c>
      <c r="AA277" s="14">
        <f>'309'!C277*Notes!$C$4*MultiCalib!$G$39</f>
        <v>2.3885021015813059E+17</v>
      </c>
      <c r="AB277" s="14">
        <f t="shared" si="47"/>
        <v>3.7704188728473606E+17</v>
      </c>
      <c r="AC277" s="15">
        <f>AB277/BBMData!D277</f>
        <v>3.7704188728473607E-2</v>
      </c>
      <c r="AD277" s="14">
        <f t="shared" si="42"/>
        <v>0.96229581127152641</v>
      </c>
      <c r="AE277" s="15">
        <f>BBMData!O277-AB277</f>
        <v>-2.125612081934816E+16</v>
      </c>
      <c r="AF277" s="37">
        <f>BBMData!Q277-BLMLossSum!AC277</f>
        <v>-1.0553698541242509E-2</v>
      </c>
      <c r="AG277" s="14">
        <f t="shared" si="43"/>
        <v>4.5182267228672629E+32</v>
      </c>
      <c r="AH277" s="14">
        <f>AG277/BBMData!R277^2</f>
        <v>2.3582794624620915E-2</v>
      </c>
      <c r="AI277" s="15">
        <f>AE277/BBMData!O277</f>
        <v>-5.9744157363349808E-2</v>
      </c>
      <c r="AK277" s="40">
        <f t="shared" si="48"/>
        <v>-0.44557181348838426</v>
      </c>
      <c r="AL277" s="40">
        <f t="shared" si="49"/>
        <v>-3.0849286814709803E-2</v>
      </c>
      <c r="AM277" s="40">
        <f t="shared" si="50"/>
        <v>-5.9744157363349808E-2</v>
      </c>
    </row>
    <row r="278" spans="1:39" x14ac:dyDescent="0.25">
      <c r="A278" s="14" t="s">
        <v>287</v>
      </c>
      <c r="B278" s="14">
        <v>1261180800</v>
      </c>
      <c r="C278" s="15">
        <f>BBMData!O278</f>
        <v>3.7936686823154989E+17</v>
      </c>
      <c r="D278" s="14">
        <f>'230'!C278*Notes!$C$4*MultiCalib!$C$27</f>
        <v>7935664275592621</v>
      </c>
      <c r="E278" s="14">
        <f>'301'!C278*Notes!$C$4*MultiCalib!$D$28</f>
        <v>1.0270471473551171E+17</v>
      </c>
      <c r="F278" s="14">
        <f>'303'!C278*Notes!$C$4*MultiCalib!$E$29</f>
        <v>1.3803712769507616E+17</v>
      </c>
      <c r="G278" s="14">
        <f>'307'!C278*Notes!$C$4*MultiCalib!$F$30</f>
        <v>2.8931179770437124E+16</v>
      </c>
      <c r="H278" s="14">
        <f>'309'!C278*Notes!$C$4*MultiCalib!$G$31</f>
        <v>2.1217767272325843E+17</v>
      </c>
      <c r="I278" s="14">
        <f t="shared" si="44"/>
        <v>4.8978635919987603E+17</v>
      </c>
      <c r="J278" s="40">
        <f>I278/BBMData!D278</f>
        <v>5.1286529759149324E-2</v>
      </c>
      <c r="K278" s="14">
        <f t="shared" si="41"/>
        <v>0.94871347024085062</v>
      </c>
      <c r="L278" s="40">
        <f>BBMData!Q278-J278</f>
        <v>-1.1562250363175514E-2</v>
      </c>
      <c r="M278" s="14">
        <f>'230'!C278*Notes!$C$4*MultiCalib!$C$14</f>
        <v>7935664275592621</v>
      </c>
      <c r="N278" s="14">
        <f>'301'!C278*Notes!$C$4*MultiCalib!$D$15+'303'!C278*Notes!$C$4*MultiCalib!$D$16</f>
        <v>4.4024328099079584E+16</v>
      </c>
      <c r="O278" s="14">
        <f>'303'!C278*Notes!$C$4*MultiCalib!$E$16</f>
        <v>1.4407721089790763E+17</v>
      </c>
      <c r="P278" s="14">
        <f>'307'!C278*Notes!$C$4*MultiCalib!$F$17+'309'!C278*Notes!$C$4*MultiCalib!$F$18</f>
        <v>-5.3607429870677368E+16</v>
      </c>
      <c r="Q278" s="14">
        <f>'309'!C278*Notes!$C$4*MultiCalib!$G$18</f>
        <v>2.1736146828539584E+17</v>
      </c>
      <c r="R278" s="14">
        <f t="shared" si="45"/>
        <v>3.597912416872983E+17</v>
      </c>
      <c r="S278" s="37">
        <f>R278/BBMData!D278</f>
        <v>3.7674475569350607E-2</v>
      </c>
      <c r="T278" s="14">
        <f t="shared" si="46"/>
        <v>0.96232552443064945</v>
      </c>
      <c r="U278" s="37">
        <f>BBMData!Q278-S278</f>
        <v>2.0498038266232033E-3</v>
      </c>
      <c r="W278" s="15">
        <f>'230'!C278*Notes!$C$4*MultiCalib!$C$35</f>
        <v>5734706878105745</v>
      </c>
      <c r="X278" s="14">
        <f>'301'!C278*Notes!$C$4*MultiCalib!$D$36+'303'!C278*Notes!$C$4*MultiCalib!$D$37</f>
        <v>8648276964100032</v>
      </c>
      <c r="Y278" s="14">
        <f>'303'!C278*Notes!$C$4*MultiCalib!$E$37</f>
        <v>2.208941527648287E+17</v>
      </c>
      <c r="Z278" s="15">
        <f>'307'!C278*Notes!$C$4*MultiCalib!$F$38+'309'!C278*Notes!$C$4*MultiCalib!$F$39</f>
        <v>-3.6003075555792712E+16</v>
      </c>
      <c r="AA278" s="14">
        <f>'309'!C278*Notes!$C$4*MultiCalib!$G$39</f>
        <v>1.8364678053148656E+17</v>
      </c>
      <c r="AB278" s="14">
        <f t="shared" si="47"/>
        <v>3.8292084158272832E+17</v>
      </c>
      <c r="AC278" s="15">
        <f>AB278/BBMData!D278</f>
        <v>4.0096423202379931E-2</v>
      </c>
      <c r="AD278" s="14">
        <f t="shared" si="42"/>
        <v>0.95990357679762006</v>
      </c>
      <c r="AE278" s="15">
        <f>BBMData!O278-AB278</f>
        <v>-3553973351178432</v>
      </c>
      <c r="AF278" s="37">
        <f>BBMData!Q278-BLMLossSum!AC278</f>
        <v>-8.9017822871113109E-3</v>
      </c>
      <c r="AG278" s="14">
        <f t="shared" si="43"/>
        <v>1.2630726580886455E+31</v>
      </c>
      <c r="AH278" s="14">
        <f>AG278/BBMData!R278^2</f>
        <v>7.2658577492158011E-4</v>
      </c>
      <c r="AI278" s="15">
        <f>AE278/BBMData!O278</f>
        <v>-9.3681700981047018E-3</v>
      </c>
      <c r="AK278" s="40">
        <f t="shared" si="48"/>
        <v>-0.29106255768474393</v>
      </c>
      <c r="AL278" s="40">
        <f t="shared" si="49"/>
        <v>5.1600780625638158E-2</v>
      </c>
      <c r="AM278" s="40">
        <f t="shared" si="50"/>
        <v>-9.3681700981047018E-3</v>
      </c>
    </row>
    <row r="279" spans="1:39" x14ac:dyDescent="0.25">
      <c r="A279" s="14" t="s">
        <v>288</v>
      </c>
      <c r="B279" s="14">
        <v>1261785600</v>
      </c>
      <c r="C279" s="15">
        <f>BBMData!O279</f>
        <v>3.6099624247318842E+17</v>
      </c>
      <c r="D279" s="14">
        <f>'230'!C279*Notes!$C$4*MultiCalib!$C$27</f>
        <v>1.0981265547087378E+16</v>
      </c>
      <c r="E279" s="14">
        <f>'301'!C279*Notes!$C$4*MultiCalib!$D$28</f>
        <v>8.8240931434818432E+16</v>
      </c>
      <c r="F279" s="14">
        <f>'303'!C279*Notes!$C$4*MultiCalib!$E$29</f>
        <v>1.2973693561100634E+17</v>
      </c>
      <c r="G279" s="14">
        <f>'307'!C279*Notes!$C$4*MultiCalib!$F$30</f>
        <v>3.5905815132841608E+16</v>
      </c>
      <c r="H279" s="14">
        <f>'309'!C279*Notes!$C$4*MultiCalib!$G$31</f>
        <v>1.792604037757456E+17</v>
      </c>
      <c r="I279" s="14">
        <f t="shared" si="44"/>
        <v>4.4412535150149933E+17</v>
      </c>
      <c r="J279" s="40">
        <f>I279/BBMData!D279</f>
        <v>4.8065514231763994E-2</v>
      </c>
      <c r="K279" s="14">
        <f t="shared" si="41"/>
        <v>0.95193448576823603</v>
      </c>
      <c r="L279" s="40">
        <f>BBMData!Q279-J279</f>
        <v>-8.9966568212457645E-3</v>
      </c>
      <c r="M279" s="14">
        <f>'230'!C279*Notes!$C$4*MultiCalib!$C$14</f>
        <v>1.0981265547087378E+16</v>
      </c>
      <c r="N279" s="14">
        <f>'301'!C279*Notes!$C$4*MultiCalib!$D$15+'303'!C279*Notes!$C$4*MultiCalib!$D$16</f>
        <v>2.9134997903312064E+16</v>
      </c>
      <c r="O279" s="14">
        <f>'303'!C279*Notes!$C$4*MultiCalib!$E$16</f>
        <v>1.3541382775340072E+17</v>
      </c>
      <c r="P279" s="14">
        <f>'307'!C279*Notes!$C$4*MultiCalib!$F$17+'309'!C279*Notes!$C$4*MultiCalib!$F$18</f>
        <v>-2.9109766807204072E+16</v>
      </c>
      <c r="Q279" s="14">
        <f>'309'!C279*Notes!$C$4*MultiCalib!$G$18</f>
        <v>1.8363998468844454E+17</v>
      </c>
      <c r="R279" s="14">
        <f t="shared" si="45"/>
        <v>3.3006030908504064E+17</v>
      </c>
      <c r="S279" s="37">
        <f>R279/BBMData!D279</f>
        <v>3.5720812671541195E-2</v>
      </c>
      <c r="T279" s="14">
        <f t="shared" si="46"/>
        <v>0.96427918732845885</v>
      </c>
      <c r="U279" s="37">
        <f>BBMData!Q279-S279</f>
        <v>3.3480447389770338E-3</v>
      </c>
      <c r="W279" s="15">
        <f>'230'!C279*Notes!$C$4*MultiCalib!$C$35</f>
        <v>7935610287455718</v>
      </c>
      <c r="X279" s="14">
        <f>'301'!C279*Notes!$C$4*MultiCalib!$D$36+'303'!C279*Notes!$C$4*MultiCalib!$D$37</f>
        <v>-1351208651660016</v>
      </c>
      <c r="Y279" s="14">
        <f>'303'!C279*Notes!$C$4*MultiCalib!$E$37</f>
        <v>2.0761175600092282E+17</v>
      </c>
      <c r="Z279" s="15">
        <f>'307'!C279*Notes!$C$4*MultiCalib!$F$38+'309'!C279*Notes!$C$4*MultiCalib!$F$39</f>
        <v>-8115893076227880</v>
      </c>
      <c r="AA279" s="14">
        <f>'309'!C279*Notes!$C$4*MultiCalib!$G$39</f>
        <v>1.5515579753355136E+17</v>
      </c>
      <c r="AB279" s="14">
        <f t="shared" si="47"/>
        <v>3.6123606209404198E+17</v>
      </c>
      <c r="AC279" s="15">
        <f>AB279/BBMData!D279</f>
        <v>3.909481191493961E-2</v>
      </c>
      <c r="AD279" s="14">
        <f t="shared" si="42"/>
        <v>0.96090518808506042</v>
      </c>
      <c r="AE279" s="15">
        <f>BBMData!O279-AB279</f>
        <v>-239819620853568</v>
      </c>
      <c r="AF279" s="37">
        <f>BBMData!Q279-BLMLossSum!AC279</f>
        <v>-6.8856185056298189E-3</v>
      </c>
      <c r="AG279" s="14">
        <f t="shared" si="43"/>
        <v>5.751345054634911E+28</v>
      </c>
      <c r="AH279" s="14">
        <f>AG279/BBMData!R279^2</f>
        <v>3.5284809884609878E-6</v>
      </c>
      <c r="AI279" s="15">
        <f>AE279/BBMData!O279</f>
        <v>-6.6432719412967201E-4</v>
      </c>
      <c r="AK279" s="40">
        <f t="shared" si="48"/>
        <v>-0.23027693711932473</v>
      </c>
      <c r="AL279" s="40">
        <f t="shared" si="49"/>
        <v>8.5695998319000294E-2</v>
      </c>
      <c r="AM279" s="40">
        <f t="shared" si="50"/>
        <v>-6.6432719412967201E-4</v>
      </c>
    </row>
    <row r="280" spans="1:39" x14ac:dyDescent="0.25">
      <c r="A280" s="14" t="s">
        <v>289</v>
      </c>
      <c r="B280" s="14">
        <v>1262390400</v>
      </c>
      <c r="C280" s="15">
        <f>BBMData!O280</f>
        <v>4.210104817446176E+17</v>
      </c>
      <c r="D280" s="14">
        <f>'230'!C280*Notes!$C$4*MultiCalib!$C$27</f>
        <v>1.625406453984902E+16</v>
      </c>
      <c r="E280" s="14">
        <f>'301'!C280*Notes!$C$4*MultiCalib!$D$28</f>
        <v>9.7955124755123968E+16</v>
      </c>
      <c r="F280" s="14">
        <f>'303'!C280*Notes!$C$4*MultiCalib!$E$29</f>
        <v>1.3777178885270123E+17</v>
      </c>
      <c r="G280" s="14">
        <f>'307'!C280*Notes!$C$4*MultiCalib!$F$30</f>
        <v>4.5248595918130328E+16</v>
      </c>
      <c r="H280" s="14">
        <f>'309'!C280*Notes!$C$4*MultiCalib!$G$31</f>
        <v>1.4744408671164989E+17</v>
      </c>
      <c r="I280" s="14">
        <f t="shared" si="44"/>
        <v>4.4467366077745446E+17</v>
      </c>
      <c r="J280" s="40">
        <f>I280/BBMData!D280</f>
        <v>4.2349872454995663E-2</v>
      </c>
      <c r="K280" s="14">
        <f t="shared" si="41"/>
        <v>0.95765012754500434</v>
      </c>
      <c r="L280" s="40">
        <f>BBMData!Q280-J280</f>
        <v>-2.2536360983654163E-3</v>
      </c>
      <c r="M280" s="14">
        <f>'230'!C280*Notes!$C$4*MultiCalib!$C$14</f>
        <v>1.625406453984902E+16</v>
      </c>
      <c r="N280" s="14">
        <f>'301'!C280*Notes!$C$4*MultiCalib!$D$15+'303'!C280*Notes!$C$4*MultiCalib!$D$16</f>
        <v>3.72158396887196E+16</v>
      </c>
      <c r="O280" s="14">
        <f>'303'!C280*Notes!$C$4*MultiCalib!$E$16</f>
        <v>1.4380026163801931E+17</v>
      </c>
      <c r="P280" s="14">
        <f>'307'!C280*Notes!$C$4*MultiCalib!$F$17+'309'!C280*Notes!$C$4*MultiCalib!$F$18</f>
        <v>-1759335588274984</v>
      </c>
      <c r="Q280" s="14">
        <f>'309'!C280*Notes!$C$4*MultiCalib!$G$18</f>
        <v>1.510463507602152E+17</v>
      </c>
      <c r="R280" s="14">
        <f t="shared" si="45"/>
        <v>3.4655718103852813E+17</v>
      </c>
      <c r="S280" s="37">
        <f>R280/BBMData!D280</f>
        <v>3.3005445813193153E-2</v>
      </c>
      <c r="T280" s="14">
        <f t="shared" si="46"/>
        <v>0.9669945541868068</v>
      </c>
      <c r="U280" s="37">
        <f>BBMData!Q280-S280</f>
        <v>7.0907905434370935E-3</v>
      </c>
      <c r="W280" s="15">
        <f>'230'!C280*Notes!$C$4*MultiCalib!$C$35</f>
        <v>1.1745997874498784E+16</v>
      </c>
      <c r="X280" s="14">
        <f>'301'!C280*Notes!$C$4*MultiCalib!$D$36+'303'!C280*Notes!$C$4*MultiCalib!$D$37</f>
        <v>3425160190357072</v>
      </c>
      <c r="Y280" s="14">
        <f>'303'!C280*Notes!$C$4*MultiCalib!$E$37</f>
        <v>2.2046954382257741E+17</v>
      </c>
      <c r="Z280" s="15">
        <f>'307'!C280*Notes!$C$4*MultiCalib!$F$38+'309'!C280*Notes!$C$4*MultiCalib!$F$39</f>
        <v>2.3899714974266032E+16</v>
      </c>
      <c r="AA280" s="14">
        <f>'309'!C280*Notes!$C$4*MultiCalib!$G$39</f>
        <v>1.2761772473730998E+17</v>
      </c>
      <c r="AB280" s="14">
        <f t="shared" si="47"/>
        <v>3.8715814159900928E+17</v>
      </c>
      <c r="AC280" s="15">
        <f>AB280/BBMData!D280</f>
        <v>3.6872203961810408E-2</v>
      </c>
      <c r="AD280" s="14">
        <f t="shared" si="42"/>
        <v>0.96312779603818954</v>
      </c>
      <c r="AE280" s="15">
        <f>BBMData!O280-AB280</f>
        <v>3.385234014560832E+16</v>
      </c>
      <c r="AF280" s="37">
        <f>BBMData!Q280-BLMLossSum!AC280</f>
        <v>-1.4098875847557146E-3</v>
      </c>
      <c r="AG280" s="14">
        <f t="shared" si="43"/>
        <v>1.1459809333339648E+33</v>
      </c>
      <c r="AH280" s="14">
        <f>AG280/BBMData!R280^2</f>
        <v>5.4504126070021711E-2</v>
      </c>
      <c r="AI280" s="15">
        <f>AE280/BBMData!O280</f>
        <v>8.0407357093173148E-2</v>
      </c>
      <c r="AK280" s="40">
        <f t="shared" si="48"/>
        <v>-5.6205676720397675E-2</v>
      </c>
      <c r="AL280" s="40">
        <f t="shared" si="49"/>
        <v>0.17684429232631882</v>
      </c>
      <c r="AM280" s="40">
        <f t="shared" si="50"/>
        <v>8.0407357093173148E-2</v>
      </c>
    </row>
    <row r="281" spans="1:39" x14ac:dyDescent="0.25">
      <c r="A281" s="14" t="s">
        <v>290</v>
      </c>
      <c r="B281" s="14">
        <v>1262995200</v>
      </c>
      <c r="C281" s="15">
        <f>BBMData!O281</f>
        <v>3.0791142778359066E+17</v>
      </c>
      <c r="D281" s="14">
        <f>'230'!C281*Notes!$C$4*MultiCalib!$C$27</f>
        <v>1.5248364654743134E+16</v>
      </c>
      <c r="E281" s="14">
        <f>'301'!C281*Notes!$C$4*MultiCalib!$D$28</f>
        <v>7.1144612770648504E+16</v>
      </c>
      <c r="F281" s="14">
        <f>'303'!C281*Notes!$C$4*MultiCalib!$E$29</f>
        <v>1.1475610111780718E+17</v>
      </c>
      <c r="G281" s="14">
        <f>'307'!C281*Notes!$C$4*MultiCalib!$F$30</f>
        <v>4.3751558799400824E+16</v>
      </c>
      <c r="H281" s="14">
        <f>'309'!C281*Notes!$C$4*MultiCalib!$G$31</f>
        <v>1.4163726107384306E+17</v>
      </c>
      <c r="I281" s="14">
        <f t="shared" si="44"/>
        <v>3.8653789841644269E+17</v>
      </c>
      <c r="J281" s="40">
        <f>I281/BBMData!D281</f>
        <v>3.9849267877983784E-2</v>
      </c>
      <c r="K281" s="14">
        <f t="shared" si="41"/>
        <v>0.96015073212201618</v>
      </c>
      <c r="L281" s="40">
        <f>BBMData!Q281-J281</f>
        <v>-8.1058217147270128E-3</v>
      </c>
      <c r="M281" s="14">
        <f>'230'!C281*Notes!$C$4*MultiCalib!$C$14</f>
        <v>1.5248364654743134E+16</v>
      </c>
      <c r="N281" s="14">
        <f>'301'!C281*Notes!$C$4*MultiCalib!$D$15+'303'!C281*Notes!$C$4*MultiCalib!$D$16</f>
        <v>1.5568550237311232E+16</v>
      </c>
      <c r="O281" s="14">
        <f>'303'!C281*Notes!$C$4*MultiCalib!$E$16</f>
        <v>1.1977747768770536E+17</v>
      </c>
      <c r="P281" s="14">
        <f>'307'!C281*Notes!$C$4*MultiCalib!$F$17+'309'!C281*Notes!$C$4*MultiCalib!$F$18</f>
        <v>-1287747500910944</v>
      </c>
      <c r="Q281" s="14">
        <f>'309'!C281*Notes!$C$4*MultiCalib!$G$18</f>
        <v>1.4509765629811117E+17</v>
      </c>
      <c r="R281" s="14">
        <f t="shared" si="45"/>
        <v>2.9440430137696E+17</v>
      </c>
      <c r="S281" s="37">
        <f>R281/BBMData!D281</f>
        <v>3.0350958904841237E-2</v>
      </c>
      <c r="T281" s="14">
        <f t="shared" si="46"/>
        <v>0.96964904109515881</v>
      </c>
      <c r="U281" s="37">
        <f>BBMData!Q281-S281</f>
        <v>1.3924872584155333E-3</v>
      </c>
      <c r="W281" s="15">
        <f>'230'!C281*Notes!$C$4*MultiCalib!$C$35</f>
        <v>1.101922896793536E+16</v>
      </c>
      <c r="X281" s="14">
        <f>'301'!C281*Notes!$C$4*MultiCalib!$D$36+'303'!C281*Notes!$C$4*MultiCalib!$D$37</f>
        <v>-9095061867461168</v>
      </c>
      <c r="Y281" s="14">
        <f>'303'!C281*Notes!$C$4*MultiCalib!$E$37</f>
        <v>1.8363864964655619E+17</v>
      </c>
      <c r="Z281" s="15">
        <f>'307'!C281*Notes!$C$4*MultiCalib!$F$38+'309'!C281*Notes!$C$4*MultiCalib!$F$39</f>
        <v>2.3512941350147656E+16</v>
      </c>
      <c r="AA281" s="14">
        <f>'309'!C281*Notes!$C$4*MultiCalib!$G$39</f>
        <v>1.2259172544245568E+17</v>
      </c>
      <c r="AB281" s="14">
        <f t="shared" si="47"/>
        <v>3.3166748353963373E+17</v>
      </c>
      <c r="AC281" s="15">
        <f>AB281/BBMData!D281</f>
        <v>3.4192524076250896E-2</v>
      </c>
      <c r="AD281" s="14">
        <f t="shared" si="42"/>
        <v>0.96580747592374916</v>
      </c>
      <c r="AE281" s="15">
        <f>BBMData!O281-AB281</f>
        <v>-2.3756055756043072E+16</v>
      </c>
      <c r="AF281" s="37">
        <f>BBMData!Q281-BLMLossSum!AC281</f>
        <v>-6.6092040069078428E-3</v>
      </c>
      <c r="AG281" s="14">
        <f t="shared" si="43"/>
        <v>5.6435018508422718E+32</v>
      </c>
      <c r="AH281" s="14">
        <f>AG281/BBMData!R281^2</f>
        <v>3.1186936489384982E-2</v>
      </c>
      <c r="AI281" s="15">
        <f>AE281/BBMData!O281</f>
        <v>-7.7152237989489419E-2</v>
      </c>
      <c r="AK281" s="40">
        <f t="shared" si="48"/>
        <v>-0.25535418155416129</v>
      </c>
      <c r="AL281" s="40">
        <f t="shared" si="49"/>
        <v>4.3866921419116238E-2</v>
      </c>
      <c r="AM281" s="40">
        <f t="shared" si="50"/>
        <v>-7.7152237989489419E-2</v>
      </c>
    </row>
    <row r="282" spans="1:39" x14ac:dyDescent="0.25">
      <c r="A282" s="14" t="s">
        <v>291</v>
      </c>
      <c r="B282" s="14">
        <v>1263600000</v>
      </c>
      <c r="C282" s="15">
        <f>BBMData!O282</f>
        <v>3.0760797725493664E+17</v>
      </c>
      <c r="D282" s="14">
        <f>'230'!C282*Notes!$C$4*MultiCalib!$C$27</f>
        <v>1.8228819374975972E+16</v>
      </c>
      <c r="E282" s="14">
        <f>'301'!C282*Notes!$C$4*MultiCalib!$D$28</f>
        <v>6.3812105894367936E+16</v>
      </c>
      <c r="F282" s="14">
        <f>'303'!C282*Notes!$C$4*MultiCalib!$E$29</f>
        <v>1.1066988294523293E+17</v>
      </c>
      <c r="G282" s="14">
        <f>'307'!C282*Notes!$C$4*MultiCalib!$F$30</f>
        <v>2.9291737843348856E+16</v>
      </c>
      <c r="H282" s="14">
        <f>'309'!C282*Notes!$C$4*MultiCalib!$G$31</f>
        <v>1.720783819225512E+17</v>
      </c>
      <c r="I282" s="14">
        <f t="shared" si="44"/>
        <v>3.9408092798047693E+17</v>
      </c>
      <c r="J282" s="40">
        <f>I282/BBMData!D282</f>
        <v>4.2695658502760234E-2</v>
      </c>
      <c r="K282" s="14">
        <f t="shared" si="41"/>
        <v>0.95730434149723975</v>
      </c>
      <c r="L282" s="40">
        <f>BBMData!Q282-J282</f>
        <v>-9.3686837189101077E-3</v>
      </c>
      <c r="M282" s="14">
        <f>'230'!C282*Notes!$C$4*MultiCalib!$C$14</f>
        <v>1.8228819374975972E+16</v>
      </c>
      <c r="N282" s="14">
        <f>'301'!C282*Notes!$C$4*MultiCalib!$D$15+'303'!C282*Notes!$C$4*MultiCalib!$D$16</f>
        <v>7925440851350944</v>
      </c>
      <c r="O282" s="14">
        <f>'303'!C282*Notes!$C$4*MultiCalib!$E$16</f>
        <v>1.1551245908542504E+17</v>
      </c>
      <c r="P282" s="14">
        <f>'307'!C282*Notes!$C$4*MultiCalib!$F$17+'309'!C282*Notes!$C$4*MultiCalib!$F$18</f>
        <v>-3.5249164567051072E+16</v>
      </c>
      <c r="Q282" s="14">
        <f>'309'!C282*Notes!$C$4*MultiCalib!$G$18</f>
        <v>1.7628249605530144E+17</v>
      </c>
      <c r="R282" s="14">
        <f t="shared" si="45"/>
        <v>2.827000508000023E+17</v>
      </c>
      <c r="S282" s="37">
        <f>R282/BBMData!D282</f>
        <v>3.0628391202600466E-2</v>
      </c>
      <c r="T282" s="14">
        <f t="shared" si="46"/>
        <v>0.96937160879739959</v>
      </c>
      <c r="U282" s="37">
        <f>BBMData!Q282-S282</f>
        <v>2.6985835812496604E-3</v>
      </c>
      <c r="W282" s="15">
        <f>'230'!C282*Notes!$C$4*MultiCalib!$C$35</f>
        <v>1.317305422949175E+16</v>
      </c>
      <c r="X282" s="14">
        <f>'301'!C282*Notes!$C$4*MultiCalib!$D$36+'303'!C282*Notes!$C$4*MultiCalib!$D$37</f>
        <v>-1.4260239234240336E+16</v>
      </c>
      <c r="Y282" s="14">
        <f>'303'!C282*Notes!$C$4*MultiCalib!$E$37</f>
        <v>1.7709967193588602E+17</v>
      </c>
      <c r="Z282" s="15">
        <f>'307'!C282*Notes!$C$4*MultiCalib!$F$38+'309'!C282*Notes!$C$4*MultiCalib!$F$39</f>
        <v>-1.785986507167476E+16</v>
      </c>
      <c r="AA282" s="14">
        <f>'309'!C282*Notes!$C$4*MultiCalib!$G$39</f>
        <v>1.4893952051383766E+17</v>
      </c>
      <c r="AB282" s="14">
        <f t="shared" si="47"/>
        <v>3.0709214237330035E+17</v>
      </c>
      <c r="AC282" s="15">
        <f>AB282/BBMData!D282</f>
        <v>3.3271088014442077E-2</v>
      </c>
      <c r="AD282" s="14">
        <f t="shared" si="42"/>
        <v>0.96672891198555788</v>
      </c>
      <c r="AE282" s="15">
        <f>BBMData!O282-AB282</f>
        <v>515834881636288</v>
      </c>
      <c r="AF282" s="37">
        <f>BBMData!Q282-BLMLossSum!AC282</f>
        <v>-6.587380520624006E-3</v>
      </c>
      <c r="AG282" s="14">
        <f t="shared" si="43"/>
        <v>2.6608562511272326E+29</v>
      </c>
      <c r="AH282" s="14">
        <f>AG282/BBMData!R282^2</f>
        <v>1.6272350365630473E-5</v>
      </c>
      <c r="AI282" s="15">
        <f>AE282/BBMData!O282</f>
        <v>1.6769229661712541E-3</v>
      </c>
      <c r="AK282" s="40">
        <f t="shared" si="48"/>
        <v>-0.28111413591161194</v>
      </c>
      <c r="AL282" s="40">
        <f t="shared" si="49"/>
        <v>8.0972953553448856E-2</v>
      </c>
      <c r="AM282" s="40">
        <f t="shared" si="50"/>
        <v>1.6769229661712541E-3</v>
      </c>
    </row>
    <row r="283" spans="1:39" x14ac:dyDescent="0.25">
      <c r="A283" s="14" t="s">
        <v>292</v>
      </c>
      <c r="B283" s="14">
        <v>1264204800</v>
      </c>
      <c r="C283" s="15">
        <f>BBMData!O283</f>
        <v>2.8909775350500275E+17</v>
      </c>
      <c r="D283" s="14">
        <f>'230'!C283*Notes!$C$4*MultiCalib!$C$27</f>
        <v>1.1543154551721436E+16</v>
      </c>
      <c r="E283" s="14">
        <f>'301'!C283*Notes!$C$4*MultiCalib!$D$28</f>
        <v>6.492852141500464E+16</v>
      </c>
      <c r="F283" s="14">
        <f>'303'!C283*Notes!$C$4*MultiCalib!$E$29</f>
        <v>1.0232841593012701E+17</v>
      </c>
      <c r="G283" s="14">
        <f>'307'!C283*Notes!$C$4*MultiCalib!$F$30</f>
        <v>2.5184260276738436E+16</v>
      </c>
      <c r="H283" s="14">
        <f>'309'!C283*Notes!$C$4*MultiCalib!$G$31</f>
        <v>1.6906964338194902E+17</v>
      </c>
      <c r="I283" s="14">
        <f t="shared" si="44"/>
        <v>3.7305399555554054E+17</v>
      </c>
      <c r="J283" s="40">
        <f>I283/BBMData!D283</f>
        <v>4.3888705359475359E-2</v>
      </c>
      <c r="K283" s="14">
        <f t="shared" si="41"/>
        <v>0.95611129464052469</v>
      </c>
      <c r="L283" s="40">
        <f>BBMData!Q283-J283</f>
        <v>-9.8772049471220966E-3</v>
      </c>
      <c r="M283" s="14">
        <f>'230'!C283*Notes!$C$4*MultiCalib!$C$14</f>
        <v>1.1543154551721436E+16</v>
      </c>
      <c r="N283" s="14">
        <f>'301'!C283*Notes!$C$4*MultiCalib!$D$15+'303'!C283*Notes!$C$4*MultiCalib!$D$16</f>
        <v>1.6081326906647888E+16</v>
      </c>
      <c r="O283" s="14">
        <f>'303'!C283*Notes!$C$4*MultiCalib!$E$16</f>
        <v>1.0680599494493549E+17</v>
      </c>
      <c r="P283" s="14">
        <f>'307'!C283*Notes!$C$4*MultiCalib!$F$17+'309'!C283*Notes!$C$4*MultiCalib!$F$18</f>
        <v>-3.970793455383192E+16</v>
      </c>
      <c r="Q283" s="14">
        <f>'309'!C283*Notes!$C$4*MultiCalib!$G$18</f>
        <v>1.7320024984872186E+17</v>
      </c>
      <c r="R283" s="14">
        <f t="shared" si="45"/>
        <v>2.6792279169819475E+17</v>
      </c>
      <c r="S283" s="37">
        <f>R283/BBMData!D283</f>
        <v>3.1520328435081735E-2</v>
      </c>
      <c r="T283" s="14">
        <f t="shared" si="46"/>
        <v>0.96847967156491821</v>
      </c>
      <c r="U283" s="37">
        <f>BBMData!Q283-S283</f>
        <v>2.4911719772715279E-3</v>
      </c>
      <c r="W283" s="15">
        <f>'230'!C283*Notes!$C$4*MultiCalib!$C$35</f>
        <v>8341659312175365</v>
      </c>
      <c r="X283" s="14">
        <f>'301'!C283*Notes!$C$4*MultiCalib!$D$36+'303'!C283*Notes!$C$4*MultiCalib!$D$37</f>
        <v>-6407503316350416</v>
      </c>
      <c r="Y283" s="14">
        <f>'303'!C283*Notes!$C$4*MultiCalib!$E$37</f>
        <v>1.6375122489207437E+17</v>
      </c>
      <c r="Z283" s="15">
        <f>'307'!C283*Notes!$C$4*MultiCalib!$F$38+'309'!C283*Notes!$C$4*MultiCalib!$F$39</f>
        <v>-2.4542396882249648E+16</v>
      </c>
      <c r="AA283" s="14">
        <f>'309'!C283*Notes!$C$4*MultiCalib!$G$39</f>
        <v>1.4633535797707882E+17</v>
      </c>
      <c r="AB283" s="14">
        <f t="shared" si="47"/>
        <v>2.8747834198272851E+17</v>
      </c>
      <c r="AC283" s="15">
        <f>AB283/BBMData!D283</f>
        <v>3.3820981409732769E-2</v>
      </c>
      <c r="AD283" s="14">
        <f t="shared" si="42"/>
        <v>0.96617901859026722</v>
      </c>
      <c r="AE283" s="15">
        <f>BBMData!O283-AB283</f>
        <v>1619411522274240</v>
      </c>
      <c r="AF283" s="37">
        <f>BBMData!Q283-BLMLossSum!AC283</f>
        <v>-6.9507235926151989E-3</v>
      </c>
      <c r="AG283" s="14">
        <f t="shared" si="43"/>
        <v>2.6224936784745712E+30</v>
      </c>
      <c r="AH283" s="14">
        <f>AG283/BBMData!R283^2</f>
        <v>1.8910954098020033E-4</v>
      </c>
      <c r="AI283" s="15">
        <f>AE283/BBMData!O283</f>
        <v>5.6016053485044345E-3</v>
      </c>
      <c r="AK283" s="40">
        <f t="shared" si="48"/>
        <v>-0.29040779816742834</v>
      </c>
      <c r="AL283" s="40">
        <f t="shared" si="49"/>
        <v>7.3244989108646158E-2</v>
      </c>
      <c r="AM283" s="40">
        <f t="shared" si="50"/>
        <v>5.6016053485044345E-3</v>
      </c>
    </row>
    <row r="284" spans="1:39" x14ac:dyDescent="0.25">
      <c r="A284" s="14" t="s">
        <v>293</v>
      </c>
      <c r="B284" s="14">
        <v>1264809600</v>
      </c>
      <c r="C284" s="15">
        <f>BBMData!O284</f>
        <v>3.2740755443834598E+17</v>
      </c>
      <c r="D284" s="14">
        <f>'230'!C284*Notes!$C$4*MultiCalib!$C$27</f>
        <v>9759767710926380</v>
      </c>
      <c r="E284" s="14">
        <f>'301'!C284*Notes!$C$4*MultiCalib!$D$28</f>
        <v>7.61478082520204E+16</v>
      </c>
      <c r="F284" s="14">
        <f>'303'!C284*Notes!$C$4*MultiCalib!$E$29</f>
        <v>1.142450781621221E+17</v>
      </c>
      <c r="G284" s="14">
        <f>'307'!C284*Notes!$C$4*MultiCalib!$F$30</f>
        <v>2.935519606418132E+16</v>
      </c>
      <c r="H284" s="14">
        <f>'309'!C284*Notes!$C$4*MultiCalib!$G$31</f>
        <v>1.9417293614607501E+17</v>
      </c>
      <c r="I284" s="14">
        <f t="shared" si="44"/>
        <v>4.2368078633532518E+17</v>
      </c>
      <c r="J284" s="40">
        <f>I284/BBMData!D284</f>
        <v>4.5508140315287347E-2</v>
      </c>
      <c r="K284" s="14">
        <f t="shared" si="41"/>
        <v>0.95449185968471262</v>
      </c>
      <c r="L284" s="40">
        <f>BBMData!Q284-J284</f>
        <v>-1.0340841234906466E-2</v>
      </c>
      <c r="M284" s="14">
        <f>'230'!C284*Notes!$C$4*MultiCalib!$C$14</f>
        <v>9759767710926380</v>
      </c>
      <c r="N284" s="14">
        <f>'301'!C284*Notes!$C$4*MultiCalib!$D$15+'303'!C284*Notes!$C$4*MultiCalib!$D$16</f>
        <v>2.3357241890167456E+16</v>
      </c>
      <c r="O284" s="14">
        <f>'303'!C284*Notes!$C$4*MultiCalib!$E$16</f>
        <v>1.1924409392792042E+17</v>
      </c>
      <c r="P284" s="14">
        <f>'307'!C284*Notes!$C$4*MultiCalib!$F$17+'309'!C284*Notes!$C$4*MultiCalib!$F$18</f>
        <v>-4.499448769826216E+16</v>
      </c>
      <c r="Q284" s="14">
        <f>'309'!C284*Notes!$C$4*MultiCalib!$G$18</f>
        <v>1.9891685095936477E+17</v>
      </c>
      <c r="R284" s="14">
        <f t="shared" si="45"/>
        <v>3.0628346679011686E+17</v>
      </c>
      <c r="S284" s="37">
        <f>R284/BBMData!D284</f>
        <v>3.289833155640353E-2</v>
      </c>
      <c r="T284" s="14">
        <f t="shared" si="46"/>
        <v>0.96710166844359646</v>
      </c>
      <c r="U284" s="37">
        <f>BBMData!Q284-S284</f>
        <v>2.2689675239773513E-3</v>
      </c>
      <c r="W284" s="15">
        <f>'230'!C284*Notes!$C$4*MultiCalib!$C$35</f>
        <v>7052895016326049</v>
      </c>
      <c r="X284" s="14">
        <f>'301'!C284*Notes!$C$4*MultiCalib!$D$36+'303'!C284*Notes!$C$4*MultiCalib!$D$37</f>
        <v>-2969855482590784</v>
      </c>
      <c r="Y284" s="14">
        <f>'303'!C284*Notes!$C$4*MultiCalib!$E$37</f>
        <v>1.8282088427629443E+17</v>
      </c>
      <c r="Z284" s="15">
        <f>'307'!C284*Notes!$C$4*MultiCalib!$F$38+'309'!C284*Notes!$C$4*MultiCalib!$F$39</f>
        <v>-2.734673299294152E+16</v>
      </c>
      <c r="AA284" s="14">
        <f>'309'!C284*Notes!$C$4*MultiCalib!$G$39</f>
        <v>1.6806308661930998E+17</v>
      </c>
      <c r="AB284" s="14">
        <f t="shared" si="47"/>
        <v>3.2762027743639821E+17</v>
      </c>
      <c r="AC284" s="15">
        <f>AB284/BBMData!D284</f>
        <v>3.5190147952352119E-2</v>
      </c>
      <c r="AD284" s="14">
        <f t="shared" si="42"/>
        <v>0.96480985204764791</v>
      </c>
      <c r="AE284" s="15">
        <f>BBMData!O284-AB284</f>
        <v>-212722998052224</v>
      </c>
      <c r="AF284" s="37">
        <f>BBMData!Q284-BLMLossSum!AC284</f>
        <v>-7.2909580428495435E-3</v>
      </c>
      <c r="AG284" s="14">
        <f t="shared" si="43"/>
        <v>4.5251073900326497E+28</v>
      </c>
      <c r="AH284" s="14">
        <f>AG284/BBMData!R284^2</f>
        <v>2.7219414610876168E-6</v>
      </c>
      <c r="AI284" s="15">
        <f>AE284/BBMData!O284</f>
        <v>-6.4971927241306768E-4</v>
      </c>
      <c r="AK284" s="40">
        <f t="shared" si="48"/>
        <v>-0.29404706944570025</v>
      </c>
      <c r="AL284" s="40">
        <f t="shared" si="49"/>
        <v>6.451924325468486E-2</v>
      </c>
      <c r="AM284" s="40">
        <f t="shared" si="50"/>
        <v>-6.4971927241306768E-4</v>
      </c>
    </row>
    <row r="285" spans="1:39" x14ac:dyDescent="0.25">
      <c r="A285" s="14" t="s">
        <v>294</v>
      </c>
      <c r="B285" s="14">
        <v>1265414400</v>
      </c>
      <c r="C285" s="15">
        <f>BBMData!O285</f>
        <v>5.765890784420992E+16</v>
      </c>
      <c r="D285" s="14">
        <f>'230'!C285*Notes!$C$4*MultiCalib!$C$27</f>
        <v>1763028543525708</v>
      </c>
      <c r="E285" s="14">
        <f>'301'!C285*Notes!$C$4*MultiCalib!$D$28</f>
        <v>1.3777394499116634E+16</v>
      </c>
      <c r="F285" s="14">
        <f>'303'!C285*Notes!$C$4*MultiCalib!$E$29</f>
        <v>2.072394632593702E+16</v>
      </c>
      <c r="G285" s="14">
        <f>'307'!C285*Notes!$C$4*MultiCalib!$F$30</f>
        <v>5927574718668823</v>
      </c>
      <c r="H285" s="14">
        <f>'309'!C285*Notes!$C$4*MultiCalib!$G$31</f>
        <v>3.5532526490070628E+16</v>
      </c>
      <c r="I285" s="14">
        <f t="shared" si="44"/>
        <v>7.7724470577318816E+16</v>
      </c>
      <c r="J285" s="40">
        <f>I285/BBMData!D285</f>
        <v>4.9506032214852752E-2</v>
      </c>
      <c r="K285" s="14">
        <f t="shared" si="41"/>
        <v>0.95049396778514728</v>
      </c>
      <c r="L285" s="40">
        <f>BBMData!Q285-J285</f>
        <v>-1.2780613205801851E-2</v>
      </c>
      <c r="M285" s="14">
        <f>'230'!C285*Notes!$C$4*MultiCalib!$C$14</f>
        <v>1763028543525708</v>
      </c>
      <c r="N285" s="14">
        <f>'301'!C285*Notes!$C$4*MultiCalib!$D$15+'303'!C285*Notes!$C$4*MultiCalib!$D$16</f>
        <v>4184184636587208</v>
      </c>
      <c r="O285" s="14">
        <f>'303'!C285*Notes!$C$4*MultiCalib!$E$16</f>
        <v>2.1630762935278408E+16</v>
      </c>
      <c r="P285" s="14">
        <f>'307'!C285*Notes!$C$4*MultiCalib!$F$17+'309'!C285*Notes!$C$4*MultiCalib!$F$18</f>
        <v>-7449254082850155</v>
      </c>
      <c r="Q285" s="14">
        <f>'309'!C285*Notes!$C$4*MultiCalib!$G$18</f>
        <v>3.640063551759776E+16</v>
      </c>
      <c r="R285" s="14">
        <f t="shared" si="45"/>
        <v>5.6529357550138928E+16</v>
      </c>
      <c r="S285" s="37">
        <f>R285/BBMData!D285</f>
        <v>3.6005960223018427E-2</v>
      </c>
      <c r="T285" s="14">
        <f t="shared" si="46"/>
        <v>0.96399403977698161</v>
      </c>
      <c r="U285" s="37">
        <f>BBMData!Q285-S285</f>
        <v>7.1945878603247443E-4</v>
      </c>
      <c r="W285" s="15">
        <f>'230'!C285*Notes!$C$4*MultiCalib!$C$35</f>
        <v>1274052374663821.2</v>
      </c>
      <c r="X285" s="14">
        <f>'301'!C285*Notes!$C$4*MultiCalib!$D$36+'303'!C285*Notes!$C$4*MultiCalib!$D$37</f>
        <v>-579610750237492</v>
      </c>
      <c r="Y285" s="14">
        <f>'303'!C285*Notes!$C$4*MultiCalib!$E$37</f>
        <v>3.3163531015539488E+16</v>
      </c>
      <c r="Z285" s="15">
        <f>'307'!C285*Notes!$C$4*MultiCalib!$F$38+'309'!C285*Notes!$C$4*MultiCalib!$F$39</f>
        <v>-3923078661690666</v>
      </c>
      <c r="AA285" s="14">
        <f>'309'!C285*Notes!$C$4*MultiCalib!$G$39</f>
        <v>3.0754574740586876E+16</v>
      </c>
      <c r="AB285" s="14">
        <f t="shared" si="47"/>
        <v>6.0689468718862032E+16</v>
      </c>
      <c r="AC285" s="15">
        <f>AB285/BBMData!D285</f>
        <v>3.8655712559784734E-2</v>
      </c>
      <c r="AD285" s="14">
        <f t="shared" si="42"/>
        <v>0.96134428744021527</v>
      </c>
      <c r="AE285" s="15">
        <f>BBMData!O285-AB285</f>
        <v>-3030560874652112</v>
      </c>
      <c r="AF285" s="37">
        <f>BBMData!Q285-BLMLossSum!AC285</f>
        <v>-9.4227406903452382E-3</v>
      </c>
      <c r="AG285" s="14">
        <f t="shared" si="43"/>
        <v>9.1842992149721737E+30</v>
      </c>
      <c r="AH285" s="14">
        <f>AG285/BBMData!R285^2</f>
        <v>1.9478722845660594E-2</v>
      </c>
      <c r="AI285" s="15">
        <f>AE285/BBMData!O285</f>
        <v>-5.2560150512050319E-2</v>
      </c>
      <c r="AK285" s="40">
        <f t="shared" si="48"/>
        <v>-0.3480045578963194</v>
      </c>
      <c r="AL285" s="40">
        <f t="shared" si="49"/>
        <v>1.9590213139710395E-2</v>
      </c>
      <c r="AM285" s="40">
        <f t="shared" si="50"/>
        <v>-5.2560150512050319E-2</v>
      </c>
    </row>
    <row r="286" spans="1:39" x14ac:dyDescent="0.25">
      <c r="A286" s="14" t="s">
        <v>295</v>
      </c>
      <c r="B286" s="14">
        <v>1266019200</v>
      </c>
      <c r="C286" s="15">
        <f>BBMData!O286</f>
        <v>1.9846270505273168E+17</v>
      </c>
      <c r="D286" s="14">
        <f>'230'!C286*Notes!$C$4*MultiCalib!$C$27</f>
        <v>1.0382731607368488E+16</v>
      </c>
      <c r="E286" s="14">
        <f>'301'!C286*Notes!$C$4*MultiCalib!$D$28</f>
        <v>4.4965357957100952E+16</v>
      </c>
      <c r="F286" s="14">
        <f>'303'!C286*Notes!$C$4*MultiCalib!$E$29</f>
        <v>8.453695518065984E+16</v>
      </c>
      <c r="G286" s="14">
        <f>'307'!C286*Notes!$C$4*MultiCalib!$F$30</f>
        <v>2.5120802055905972E+16</v>
      </c>
      <c r="H286" s="14">
        <f>'309'!C286*Notes!$C$4*MultiCalib!$G$31</f>
        <v>8.672082723566568E+16</v>
      </c>
      <c r="I286" s="14">
        <f t="shared" si="44"/>
        <v>2.5172667403670093E+17</v>
      </c>
      <c r="J286" s="40">
        <f>I286/BBMData!D286</f>
        <v>4.317781715895385E-2</v>
      </c>
      <c r="K286" s="14">
        <f t="shared" si="41"/>
        <v>0.95682218284104614</v>
      </c>
      <c r="L286" s="40">
        <f>BBMData!Q286-J286</f>
        <v>-9.1361867897031337E-3</v>
      </c>
      <c r="M286" s="14">
        <f>'230'!C286*Notes!$C$4*MultiCalib!$C$14</f>
        <v>1.0382731607368488E+16</v>
      </c>
      <c r="N286" s="14">
        <f>'301'!C286*Notes!$C$4*MultiCalib!$D$15+'303'!C286*Notes!$C$4*MultiCalib!$D$16</f>
        <v>472817001074152</v>
      </c>
      <c r="O286" s="14">
        <f>'303'!C286*Notes!$C$4*MultiCalib!$E$16</f>
        <v>8.823603420042296E+16</v>
      </c>
      <c r="P286" s="14">
        <f>'307'!C286*Notes!$C$4*MultiCalib!$F$17+'309'!C286*Notes!$C$4*MultiCalib!$F$18</f>
        <v>-3141766211213308</v>
      </c>
      <c r="Q286" s="14">
        <f>'309'!C286*Notes!$C$4*MultiCalib!$G$18</f>
        <v>8.883953762398944E+16</v>
      </c>
      <c r="R286" s="14">
        <f t="shared" si="45"/>
        <v>1.8478935422164173E+17</v>
      </c>
      <c r="S286" s="37">
        <f>R286/BBMData!D286</f>
        <v>3.1696287173523449E-2</v>
      </c>
      <c r="T286" s="14">
        <f t="shared" si="46"/>
        <v>0.96830371282647654</v>
      </c>
      <c r="U286" s="37">
        <f>BBMData!Q286-S286</f>
        <v>2.3453431957272675E-3</v>
      </c>
      <c r="W286" s="15">
        <f>'230'!C286*Notes!$C$4*MultiCalib!$C$35</f>
        <v>7503079804602180</v>
      </c>
      <c r="X286" s="14">
        <f>'301'!C286*Notes!$C$4*MultiCalib!$D$36+'303'!C286*Notes!$C$4*MultiCalib!$D$37</f>
        <v>-1.521457169344E+16</v>
      </c>
      <c r="Y286" s="14">
        <f>'303'!C286*Notes!$C$4*MultiCalib!$E$37</f>
        <v>1.3528040900126792E+17</v>
      </c>
      <c r="Z286" s="15">
        <f>'307'!C286*Notes!$C$4*MultiCalib!$F$38+'309'!C286*Notes!$C$4*MultiCalib!$F$39</f>
        <v>1.115288442669352E+16</v>
      </c>
      <c r="AA286" s="14">
        <f>'309'!C286*Notes!$C$4*MultiCalib!$G$39</f>
        <v>7.5059738955801472E+16</v>
      </c>
      <c r="AB286" s="14">
        <f t="shared" si="47"/>
        <v>2.1378154049492509E+17</v>
      </c>
      <c r="AC286" s="15">
        <f>AB286/BBMData!D286</f>
        <v>3.6669217923657821E-2</v>
      </c>
      <c r="AD286" s="14">
        <f t="shared" si="42"/>
        <v>0.96333078207634215</v>
      </c>
      <c r="AE286" s="15">
        <f>BBMData!O286-AB286</f>
        <v>-1.5318835442193408E+16</v>
      </c>
      <c r="AF286" s="37">
        <f>BBMData!Q286-BLMLossSum!AC286</f>
        <v>-8.256513043660707E-3</v>
      </c>
      <c r="AG286" s="14">
        <f t="shared" si="43"/>
        <v>2.3466671930500091E+32</v>
      </c>
      <c r="AH286" s="14">
        <f>AG286/BBMData!R286^2</f>
        <v>3.5970552805886423E-2</v>
      </c>
      <c r="AI286" s="15">
        <f>AE286/BBMData!O286</f>
        <v>-7.7187476801362662E-2</v>
      </c>
      <c r="AK286" s="40">
        <f t="shared" si="48"/>
        <v>-0.268382762241485</v>
      </c>
      <c r="AL286" s="40">
        <f t="shared" si="49"/>
        <v>6.8896324009374621E-2</v>
      </c>
      <c r="AM286" s="40">
        <f t="shared" si="50"/>
        <v>-7.7187476801362662E-2</v>
      </c>
    </row>
    <row r="287" spans="1:39" x14ac:dyDescent="0.25">
      <c r="A287" s="14" t="s">
        <v>296</v>
      </c>
      <c r="B287" s="14">
        <v>1266624000</v>
      </c>
      <c r="C287" s="15">
        <f>BBMData!O287</f>
        <v>2.2587177149473379E+17</v>
      </c>
      <c r="D287" s="14">
        <f>'230'!C287*Notes!$C$4*MultiCalib!$C$27</f>
        <v>1.3737778997357364E+16</v>
      </c>
      <c r="E287" s="14">
        <f>'301'!C287*Notes!$C$4*MultiCalib!$D$28</f>
        <v>9.9413356385782768E+16</v>
      </c>
      <c r="F287" s="14">
        <f>'303'!C287*Notes!$C$4*MultiCalib!$E$29</f>
        <v>1.2917677583265923E+17</v>
      </c>
      <c r="G287" s="14">
        <f>'307'!C287*Notes!$C$4*MultiCalib!$F$30</f>
        <v>3.3774195805787468E+16</v>
      </c>
      <c r="H287" s="14">
        <f>'309'!C287*Notes!$C$4*MultiCalib!$G$31</f>
        <v>1.3118815457021938E+17</v>
      </c>
      <c r="I287" s="14">
        <f t="shared" si="44"/>
        <v>4.0729026159180621E+17</v>
      </c>
      <c r="J287" s="40">
        <f>I287/BBMData!D287</f>
        <v>4.4610105322213163E-2</v>
      </c>
      <c r="K287" s="14">
        <f t="shared" si="41"/>
        <v>0.95538989467778679</v>
      </c>
      <c r="L287" s="40">
        <f>BBMData!Q287-J287</f>
        <v>-1.9870590372078029E-2</v>
      </c>
      <c r="M287" s="14">
        <f>'230'!C287*Notes!$C$4*MultiCalib!$C$14</f>
        <v>1.3737778997357364E+16</v>
      </c>
      <c r="N287" s="14">
        <f>'301'!C287*Notes!$C$4*MultiCalib!$D$15+'303'!C287*Notes!$C$4*MultiCalib!$D$16</f>
        <v>4.6074393197014128E+16</v>
      </c>
      <c r="O287" s="14">
        <f>'303'!C287*Notes!$C$4*MultiCalib!$E$16</f>
        <v>1.3482915709363646E+17</v>
      </c>
      <c r="P287" s="14">
        <f>'307'!C287*Notes!$C$4*MultiCalib!$F$17+'309'!C287*Notes!$C$4*MultiCalib!$F$18</f>
        <v>-1.0720430080818856E+16</v>
      </c>
      <c r="Q287" s="14">
        <f>'309'!C287*Notes!$C$4*MultiCalib!$G$18</f>
        <v>1.3439326359388694E+17</v>
      </c>
      <c r="R287" s="14">
        <f t="shared" si="45"/>
        <v>3.1831416280107603E+17</v>
      </c>
      <c r="S287" s="37">
        <f>R287/BBMData!D287</f>
        <v>3.4864639956306245E-2</v>
      </c>
      <c r="T287" s="14">
        <f t="shared" si="46"/>
        <v>0.96513536004369371</v>
      </c>
      <c r="U287" s="37">
        <f>BBMData!Q287-S287</f>
        <v>-1.0125125006171111E-2</v>
      </c>
      <c r="W287" s="15">
        <f>'230'!C287*Notes!$C$4*MultiCalib!$C$35</f>
        <v>9927604415971668</v>
      </c>
      <c r="X287" s="14">
        <f>'301'!C287*Notes!$C$4*MultiCalib!$D$36+'303'!C287*Notes!$C$4*MultiCalib!$D$37</f>
        <v>1.18687230739888E+16</v>
      </c>
      <c r="Y287" s="14">
        <f>'303'!C287*Notes!$C$4*MultiCalib!$E$37</f>
        <v>2.0671535934505898E+17</v>
      </c>
      <c r="Z287" s="15">
        <f>'307'!C287*Notes!$C$4*MultiCalib!$F$38+'309'!C287*Notes!$C$4*MultiCalib!$F$39</f>
        <v>8646656822586464</v>
      </c>
      <c r="AA287" s="14">
        <f>'309'!C287*Notes!$C$4*MultiCalib!$G$39</f>
        <v>1.1354767879894307E+17</v>
      </c>
      <c r="AB287" s="14">
        <f t="shared" si="47"/>
        <v>3.5070602245654899E+17</v>
      </c>
      <c r="AC287" s="15">
        <f>AB287/BBMData!D287</f>
        <v>3.8412488768515766E-2</v>
      </c>
      <c r="AD287" s="14">
        <f t="shared" si="42"/>
        <v>0.96158751123148423</v>
      </c>
      <c r="AE287" s="15">
        <f>BBMData!O287-AB287</f>
        <v>-1.248342509618152E+17</v>
      </c>
      <c r="AF287" s="37">
        <f>BBMData!Q287-BLMLossSum!AC287</f>
        <v>-1.9333060929608105E-2</v>
      </c>
      <c r="AG287" s="14">
        <f t="shared" si="43"/>
        <v>1.5583590213197459E+34</v>
      </c>
      <c r="AH287" s="14">
        <f>AG287/BBMData!R287^2</f>
        <v>0.96593971837372905</v>
      </c>
      <c r="AI287" s="15">
        <f>AE287/BBMData!O287</f>
        <v>-0.55267752201042841</v>
      </c>
      <c r="AK287" s="40">
        <f t="shared" si="48"/>
        <v>-0.80319239937117237</v>
      </c>
      <c r="AL287" s="40">
        <f t="shared" si="49"/>
        <v>-0.40926934204568161</v>
      </c>
      <c r="AM287" s="40">
        <f t="shared" si="50"/>
        <v>-0.55267752201042841</v>
      </c>
    </row>
    <row r="288" spans="1:39" x14ac:dyDescent="0.25">
      <c r="A288" s="14" t="s">
        <v>297</v>
      </c>
      <c r="B288" s="14">
        <v>1267228800</v>
      </c>
      <c r="C288" s="15">
        <f>BBMData!O288</f>
        <v>2.7916101559835373E+17</v>
      </c>
      <c r="D288" s="14">
        <f>'230'!C288*Notes!$C$4*MultiCalib!$C$27</f>
        <v>1.2556997755735066E+16</v>
      </c>
      <c r="E288" s="14">
        <f>'301'!C288*Notes!$C$4*MultiCalib!$D$28</f>
        <v>8.6801995874886704E+16</v>
      </c>
      <c r="F288" s="14">
        <f>'303'!C288*Notes!$C$4*MultiCalib!$E$29</f>
        <v>1.0193925229464374E+17</v>
      </c>
      <c r="G288" s="14">
        <f>'307'!C288*Notes!$C$4*MultiCalib!$F$30</f>
        <v>2.6710142041300872E+16</v>
      </c>
      <c r="H288" s="14">
        <f>'309'!C288*Notes!$C$4*MultiCalib!$G$31</f>
        <v>1.119831022212237E+17</v>
      </c>
      <c r="I288" s="14">
        <f t="shared" si="44"/>
        <v>3.3999149018779008E+17</v>
      </c>
      <c r="J288" s="40">
        <f>I288/BBMData!D288</f>
        <v>4.1261103178129865E-2</v>
      </c>
      <c r="K288" s="14">
        <f t="shared" si="41"/>
        <v>0.95873889682187019</v>
      </c>
      <c r="L288" s="40">
        <f>BBMData!Q288-J288</f>
        <v>-7.3823391492034429E-3</v>
      </c>
      <c r="M288" s="14">
        <f>'230'!C288*Notes!$C$4*MultiCalib!$C$14</f>
        <v>1.2556997755735066E+16</v>
      </c>
      <c r="N288" s="14">
        <f>'301'!C288*Notes!$C$4*MultiCalib!$D$15+'303'!C288*Notes!$C$4*MultiCalib!$D$16</f>
        <v>4.8693516555138096E+16</v>
      </c>
      <c r="O288" s="14">
        <f>'303'!C288*Notes!$C$4*MultiCalib!$E$16</f>
        <v>1.0639980269709928E+17</v>
      </c>
      <c r="P288" s="14">
        <f>'307'!C288*Notes!$C$4*MultiCalib!$F$17+'309'!C288*Notes!$C$4*MultiCalib!$F$18</f>
        <v>-1.21432219684704E+16</v>
      </c>
      <c r="Q288" s="14">
        <f>'309'!C288*Notes!$C$4*MultiCalib!$G$18</f>
        <v>1.147190051127871E+17</v>
      </c>
      <c r="R288" s="14">
        <f t="shared" si="45"/>
        <v>2.7022610015228915E+17</v>
      </c>
      <c r="S288" s="37">
        <f>R288/BBMData!D288</f>
        <v>3.2794429630132176E-2</v>
      </c>
      <c r="T288" s="14">
        <f t="shared" si="46"/>
        <v>0.96720557036986787</v>
      </c>
      <c r="U288" s="37">
        <f>BBMData!Q288-S288</f>
        <v>1.0843343987942469E-3</v>
      </c>
      <c r="W288" s="15">
        <f>'230'!C288*Notes!$C$4*MultiCalib!$C$35</f>
        <v>9074312987212990</v>
      </c>
      <c r="X288" s="14">
        <f>'301'!C288*Notes!$C$4*MultiCalib!$D$36+'303'!C288*Notes!$C$4*MultiCalib!$D$37</f>
        <v>1.891683577151464E+16</v>
      </c>
      <c r="Y288" s="14">
        <f>'303'!C288*Notes!$C$4*MultiCalib!$E$37</f>
        <v>1.6312846511010579E+17</v>
      </c>
      <c r="Z288" s="15">
        <f>'307'!C288*Notes!$C$4*MultiCalib!$F$38+'309'!C288*Notes!$C$4*MultiCalib!$F$39</f>
        <v>3256822949538136</v>
      </c>
      <c r="AA288" s="14">
        <f>'309'!C288*Notes!$C$4*MultiCalib!$G$39</f>
        <v>9.6925071959288048E+16</v>
      </c>
      <c r="AB288" s="14">
        <f t="shared" si="47"/>
        <v>2.9130150877765958E+17</v>
      </c>
      <c r="AC288" s="15">
        <f>AB288/BBMData!D288</f>
        <v>3.5352124851657715E-2</v>
      </c>
      <c r="AD288" s="14">
        <f t="shared" si="42"/>
        <v>0.96464787514834227</v>
      </c>
      <c r="AE288" s="15">
        <f>BBMData!O288-AB288</f>
        <v>-1.2140493179305856E+16</v>
      </c>
      <c r="AF288" s="37">
        <f>BBMData!Q288-BLMLossSum!AC288</f>
        <v>-6.5923872425907998E-3</v>
      </c>
      <c r="AG288" s="14">
        <f t="shared" si="43"/>
        <v>1.4739157463677202E+32</v>
      </c>
      <c r="AH288" s="14">
        <f>AG288/BBMData!R288^2</f>
        <v>1.131075127362248E-2</v>
      </c>
      <c r="AI288" s="15">
        <f>AE288/BBMData!O288</f>
        <v>-4.3489214112808421E-2</v>
      </c>
      <c r="AK288" s="40">
        <f t="shared" si="48"/>
        <v>-0.21790461844771666</v>
      </c>
      <c r="AL288" s="40">
        <f t="shared" si="49"/>
        <v>3.2006315161568953E-2</v>
      </c>
      <c r="AM288" s="40">
        <f t="shared" si="50"/>
        <v>-4.3489214112808421E-2</v>
      </c>
    </row>
    <row r="289" spans="1:39" x14ac:dyDescent="0.25">
      <c r="A289" s="14" t="s">
        <v>298</v>
      </c>
      <c r="B289" s="14">
        <v>1267833600</v>
      </c>
      <c r="C289" s="15">
        <f>BBMData!O289</f>
        <v>3.229993488583273E+17</v>
      </c>
      <c r="D289" s="14">
        <f>'230'!C289*Notes!$C$4*MultiCalib!$C$27</f>
        <v>1.5248364654743134E+16</v>
      </c>
      <c r="E289" s="14">
        <f>'301'!C289*Notes!$C$4*MultiCalib!$D$28</f>
        <v>1.1926350000085658E+17</v>
      </c>
      <c r="F289" s="14">
        <f>'303'!C289*Notes!$C$4*MultiCalib!$E$29</f>
        <v>1.2832965700996587E+17</v>
      </c>
      <c r="G289" s="14">
        <f>'307'!C289*Notes!$C$4*MultiCalib!$F$30</f>
        <v>2.6387082007971964E+16</v>
      </c>
      <c r="H289" s="14">
        <f>'309'!C289*Notes!$C$4*MultiCalib!$G$31</f>
        <v>1.6283754030181136E+17</v>
      </c>
      <c r="I289" s="14">
        <f t="shared" si="44"/>
        <v>4.5206614397534886E+17</v>
      </c>
      <c r="J289" s="40">
        <f>I289/BBMData!D289</f>
        <v>4.4759024155975137E-2</v>
      </c>
      <c r="K289" s="14">
        <f t="shared" si="41"/>
        <v>0.9552409758440249</v>
      </c>
      <c r="L289" s="40">
        <f>BBMData!Q289-J289</f>
        <v>-1.2778890605645701E-2</v>
      </c>
      <c r="M289" s="14">
        <f>'230'!C289*Notes!$C$4*MultiCalib!$C$14</f>
        <v>1.5248364654743134E+16</v>
      </c>
      <c r="N289" s="14">
        <f>'301'!C289*Notes!$C$4*MultiCalib!$D$15+'303'!C289*Notes!$C$4*MultiCalib!$D$16</f>
        <v>7.6055218384714304E+16</v>
      </c>
      <c r="O289" s="14">
        <f>'303'!C289*Notes!$C$4*MultiCalib!$E$16</f>
        <v>1.3394497093799298E+17</v>
      </c>
      <c r="P289" s="14">
        <f>'307'!C289*Notes!$C$4*MultiCalib!$F$17+'309'!C289*Notes!$C$4*MultiCalib!$F$18</f>
        <v>-3.5235970418330192E+16</v>
      </c>
      <c r="Q289" s="14">
        <f>'309'!C289*Notes!$C$4*MultiCalib!$G$18</f>
        <v>1.668158878250537E+17</v>
      </c>
      <c r="R289" s="14">
        <f t="shared" si="45"/>
        <v>3.5682847138417395E+17</v>
      </c>
      <c r="S289" s="37">
        <f>R289/BBMData!D289</f>
        <v>3.5329551622195442E-2</v>
      </c>
      <c r="T289" s="14">
        <f t="shared" si="46"/>
        <v>0.96467044837780458</v>
      </c>
      <c r="U289" s="37">
        <f>BBMData!Q289-S289</f>
        <v>-3.349418071866006E-3</v>
      </c>
      <c r="W289" s="15">
        <f>'230'!C289*Notes!$C$4*MultiCalib!$C$35</f>
        <v>1.101922896793536E+16</v>
      </c>
      <c r="X289" s="14">
        <f>'301'!C289*Notes!$C$4*MultiCalib!$D$36+'303'!C289*Notes!$C$4*MultiCalib!$D$37</f>
        <v>3.5239920346504384E+16</v>
      </c>
      <c r="Y289" s="14">
        <f>'303'!C289*Notes!$C$4*MultiCalib!$E$37</f>
        <v>2.0535975598127888E+17</v>
      </c>
      <c r="Z289" s="15">
        <f>'307'!C289*Notes!$C$4*MultiCalib!$F$38+'309'!C289*Notes!$C$4*MultiCalib!$F$39</f>
        <v>-1.9491532009967184E+16</v>
      </c>
      <c r="AA289" s="14">
        <f>'309'!C289*Notes!$C$4*MultiCalib!$G$39</f>
        <v>1.4094126701586624E+17</v>
      </c>
      <c r="AB289" s="14">
        <f t="shared" si="47"/>
        <v>3.7306864030161766E+17</v>
      </c>
      <c r="AC289" s="15">
        <f>AB289/BBMData!D289</f>
        <v>3.6937489138774024E-2</v>
      </c>
      <c r="AD289" s="14">
        <f t="shared" si="42"/>
        <v>0.96306251086122596</v>
      </c>
      <c r="AE289" s="15">
        <f>BBMData!O289-AB289</f>
        <v>-5.0069291443290368E+16</v>
      </c>
      <c r="AF289" s="37">
        <f>BBMData!Q289-BLMLossSum!AC289</f>
        <v>-1.1401561545703813E-2</v>
      </c>
      <c r="AG289" s="14">
        <f t="shared" si="43"/>
        <v>2.5069339456331501E+33</v>
      </c>
      <c r="AH289" s="14">
        <f>AG289/BBMData!R289^2</f>
        <v>0.12796154006532859</v>
      </c>
      <c r="AI289" s="15">
        <f>AE289/BBMData!O289</f>
        <v>-0.15501359869691739</v>
      </c>
      <c r="AK289" s="40">
        <f t="shared" si="48"/>
        <v>-0.39958840651914856</v>
      </c>
      <c r="AL289" s="40">
        <f t="shared" si="49"/>
        <v>-0.10473433660290335</v>
      </c>
      <c r="AM289" s="40">
        <f t="shared" si="50"/>
        <v>-0.15501359869691739</v>
      </c>
    </row>
    <row r="290" spans="1:39" x14ac:dyDescent="0.25">
      <c r="A290" s="14" t="s">
        <v>299</v>
      </c>
      <c r="B290" s="14">
        <v>1268434800</v>
      </c>
      <c r="C290" s="15">
        <f>BBMData!O290</f>
        <v>3.1572675901421926E+17</v>
      </c>
      <c r="D290" s="14">
        <f>'230'!C290*Notes!$C$4*MultiCalib!$C$27</f>
        <v>1.5460090946344372E+16</v>
      </c>
      <c r="E290" s="14">
        <f>'301'!C290*Notes!$C$4*MultiCalib!$D$28</f>
        <v>9.3715502358236944E+16</v>
      </c>
      <c r="F290" s="14">
        <f>'303'!C290*Notes!$C$4*MultiCalib!$E$29</f>
        <v>1.0624167248693093E+17</v>
      </c>
      <c r="G290" s="14">
        <f>'307'!C290*Notes!$C$4*MultiCalib!$F$30</f>
        <v>2.9173474795433804E+16</v>
      </c>
      <c r="H290" s="14">
        <f>'309'!C290*Notes!$C$4*MultiCalib!$G$31</f>
        <v>1.4876363914953619E+17</v>
      </c>
      <c r="I290" s="14">
        <f t="shared" si="44"/>
        <v>3.9335437973648224E+17</v>
      </c>
      <c r="J290" s="40">
        <f>I290/BBMData!D290</f>
        <v>4.5421983803288941E-2</v>
      </c>
      <c r="K290" s="14">
        <f t="shared" si="41"/>
        <v>0.95457801619671101</v>
      </c>
      <c r="L290" s="40">
        <f>BBMData!Q290-J290</f>
        <v>-8.9639284898687041E-3</v>
      </c>
      <c r="M290" s="14">
        <f>'230'!C290*Notes!$C$4*MultiCalib!$C$14</f>
        <v>1.5460090946344372E+16</v>
      </c>
      <c r="N290" s="14">
        <f>'301'!C290*Notes!$C$4*MultiCalib!$D$15+'303'!C290*Notes!$C$4*MultiCalib!$D$16</f>
        <v>5.5549082658536928E+16</v>
      </c>
      <c r="O290" s="14">
        <f>'303'!C290*Notes!$C$4*MultiCalib!$E$16</f>
        <v>1.1089048365928861E+17</v>
      </c>
      <c r="P290" s="14">
        <f>'307'!C290*Notes!$C$4*MultiCalib!$F$17+'309'!C290*Notes!$C$4*MultiCalib!$F$18</f>
        <v>-2.5038063158082144E+16</v>
      </c>
      <c r="Q290" s="14">
        <f>'309'!C290*Notes!$C$4*MultiCalib!$G$18</f>
        <v>1.5239814169890006E+17</v>
      </c>
      <c r="R290" s="14">
        <f t="shared" si="45"/>
        <v>3.0925973580498784E+17</v>
      </c>
      <c r="S290" s="37">
        <f>R290/BBMData!D290</f>
        <v>3.5711285889721459E-2</v>
      </c>
      <c r="T290" s="14">
        <f t="shared" si="46"/>
        <v>0.9642887141102785</v>
      </c>
      <c r="U290" s="37">
        <f>BBMData!Q290-S290</f>
        <v>7.4676942369877874E-4</v>
      </c>
      <c r="W290" s="15">
        <f>'230'!C290*Notes!$C$4*MultiCalib!$C$35</f>
        <v>1.1172232948264502E+16</v>
      </c>
      <c r="X290" s="14">
        <f>'301'!C290*Notes!$C$4*MultiCalib!$D$36+'303'!C290*Notes!$C$4*MultiCalib!$D$37</f>
        <v>2.3432346956718528E+16</v>
      </c>
      <c r="Y290" s="14">
        <f>'303'!C290*Notes!$C$4*MultiCalib!$E$37</f>
        <v>1.7001342047742522E+17</v>
      </c>
      <c r="Z290" s="15">
        <f>'307'!C290*Notes!$C$4*MultiCalib!$F$38+'309'!C290*Notes!$C$4*MultiCalib!$F$39</f>
        <v>-7948883964865096</v>
      </c>
      <c r="AA290" s="14">
        <f>'309'!C290*Notes!$C$4*MultiCalib!$G$39</f>
        <v>1.2875984093572998E+17</v>
      </c>
      <c r="AB290" s="14">
        <f t="shared" si="47"/>
        <v>3.2542895735327315E+17</v>
      </c>
      <c r="AC290" s="15">
        <f>AB290/BBMData!D290</f>
        <v>3.75784015419484E-2</v>
      </c>
      <c r="AD290" s="14">
        <f t="shared" si="42"/>
        <v>0.96242159845805164</v>
      </c>
      <c r="AE290" s="15">
        <f>BBMData!O290-AB290</f>
        <v>-9702198339053888</v>
      </c>
      <c r="AF290" s="37">
        <f>BBMData!Q290-BLMLossSum!AC290</f>
        <v>-6.9747672269842367E-3</v>
      </c>
      <c r="AG290" s="14">
        <f t="shared" si="43"/>
        <v>9.4132652610340025E+31</v>
      </c>
      <c r="AH290" s="14">
        <f>AG290/BBMData!R290^2</f>
        <v>6.5646339016872148E-3</v>
      </c>
      <c r="AI290" s="15">
        <f>AE290/BBMData!O290</f>
        <v>-3.0729730889287512E-2</v>
      </c>
      <c r="AK290" s="40">
        <f t="shared" si="48"/>
        <v>-0.24586962779029728</v>
      </c>
      <c r="AL290" s="40">
        <f t="shared" si="49"/>
        <v>2.0482974675390665E-2</v>
      </c>
      <c r="AM290" s="40">
        <f t="shared" si="50"/>
        <v>-3.0729730889287512E-2</v>
      </c>
    </row>
    <row r="291" spans="1:39" x14ac:dyDescent="0.25">
      <c r="A291" s="14" t="s">
        <v>300</v>
      </c>
      <c r="B291" s="14">
        <v>1269039600</v>
      </c>
      <c r="C291" s="15">
        <f>BBMData!O291</f>
        <v>4.027350377968887E+17</v>
      </c>
      <c r="D291" s="14">
        <f>'230'!C291*Notes!$C$4*MultiCalib!$C$27</f>
        <v>2.0924257933437908E+16</v>
      </c>
      <c r="E291" s="14">
        <f>'301'!C291*Notes!$C$4*MultiCalib!$D$28</f>
        <v>9.8906145383814496E+16</v>
      </c>
      <c r="F291" s="14">
        <f>'303'!C291*Notes!$C$4*MultiCalib!$E$29</f>
        <v>1.203596643741849E+17</v>
      </c>
      <c r="G291" s="14">
        <f>'307'!C291*Notes!$C$4*MultiCalib!$F$30</f>
        <v>4.5447623974377592E+16</v>
      </c>
      <c r="H291" s="14">
        <f>'309'!C291*Notes!$C$4*MultiCalib!$G$31</f>
        <v>1.5307603190588144E+17</v>
      </c>
      <c r="I291" s="14">
        <f t="shared" si="44"/>
        <v>4.3871372357169638E+17</v>
      </c>
      <c r="J291" s="40">
        <f>I291/BBMData!D291</f>
        <v>4.4904168226376294E-2</v>
      </c>
      <c r="K291" s="14">
        <f t="shared" si="41"/>
        <v>0.95509583177362367</v>
      </c>
      <c r="L291" s="40">
        <f>BBMData!Q291-J291</f>
        <v>-3.6825676330407078E-3</v>
      </c>
      <c r="M291" s="14">
        <f>'230'!C291*Notes!$C$4*MultiCalib!$C$14</f>
        <v>2.0924257933437908E+16</v>
      </c>
      <c r="N291" s="14">
        <f>'301'!C291*Notes!$C$4*MultiCalib!$D$15+'303'!C291*Notes!$C$4*MultiCalib!$D$16</f>
        <v>5.2203104134242736E+16</v>
      </c>
      <c r="O291" s="14">
        <f>'303'!C291*Notes!$C$4*MultiCalib!$E$16</f>
        <v>1.2562623576134712E+17</v>
      </c>
      <c r="P291" s="14">
        <f>'307'!C291*Notes!$C$4*MultiCalib!$F$17+'309'!C291*Notes!$C$4*MultiCalib!$F$18</f>
        <v>-3985326288106016</v>
      </c>
      <c r="Q291" s="14">
        <f>'309'!C291*Notes!$C$4*MultiCalib!$G$18</f>
        <v>1.5681589220634899E+17</v>
      </c>
      <c r="R291" s="14">
        <f t="shared" si="45"/>
        <v>3.5158416374727078E+17</v>
      </c>
      <c r="S291" s="37">
        <f>R291/BBMData!D291</f>
        <v>3.5986096596445319E-2</v>
      </c>
      <c r="T291" s="14">
        <f t="shared" si="46"/>
        <v>0.96401390340355464</v>
      </c>
      <c r="U291" s="37">
        <f>BBMData!Q291-S291</f>
        <v>5.2355039968902672E-3</v>
      </c>
      <c r="W291" s="15">
        <f>'230'!C291*Notes!$C$4*MultiCalib!$C$35</f>
        <v>1.512091259445122E+16</v>
      </c>
      <c r="X291" s="14">
        <f>'301'!C291*Notes!$C$4*MultiCalib!$D$36+'303'!C291*Notes!$C$4*MultiCalib!$D$37</f>
        <v>1.8239419665349744E+16</v>
      </c>
      <c r="Y291" s="14">
        <f>'303'!C291*Notes!$C$4*MultiCalib!$E$37</f>
        <v>1.926057614566191E+17</v>
      </c>
      <c r="Z291" s="15">
        <f>'307'!C291*Notes!$C$4*MultiCalib!$F$38+'309'!C291*Notes!$C$4*MultiCalib!$F$39</f>
        <v>2.1837238757592736E+16</v>
      </c>
      <c r="AA291" s="14">
        <f>'309'!C291*Notes!$C$4*MultiCalib!$G$39</f>
        <v>1.3249235923478331E+17</v>
      </c>
      <c r="AB291" s="14">
        <f t="shared" si="47"/>
        <v>3.802956917087961E+17</v>
      </c>
      <c r="AC291" s="15">
        <f>AB291/BBMData!D291</f>
        <v>3.892484050243563E-2</v>
      </c>
      <c r="AD291" s="14">
        <f t="shared" si="42"/>
        <v>0.96107515949756439</v>
      </c>
      <c r="AE291" s="15">
        <f>BBMData!O291-AB291</f>
        <v>2.2439346088092608E+16</v>
      </c>
      <c r="AF291" s="37">
        <f>BBMData!Q291-BLMLossSum!AC291</f>
        <v>-1.9773811416698567E-3</v>
      </c>
      <c r="AG291" s="14">
        <f t="shared" si="43"/>
        <v>5.0352425286119705E+32</v>
      </c>
      <c r="AH291" s="14">
        <f>AG291/BBMData!R291^2</f>
        <v>2.7618038150423973E-2</v>
      </c>
      <c r="AI291" s="15">
        <f>AE291/BBMData!O291</f>
        <v>5.5717392285618415E-2</v>
      </c>
      <c r="AK291" s="40">
        <f t="shared" si="48"/>
        <v>-8.9335871970873323E-2</v>
      </c>
      <c r="AL291" s="40">
        <f t="shared" si="49"/>
        <v>0.12700875078918469</v>
      </c>
      <c r="AM291" s="40">
        <f t="shared" si="50"/>
        <v>5.5717392285618415E-2</v>
      </c>
    </row>
    <row r="292" spans="1:39" x14ac:dyDescent="0.25">
      <c r="A292" s="14" t="s">
        <v>301</v>
      </c>
      <c r="B292" s="14">
        <v>1269644400</v>
      </c>
      <c r="C292" s="15">
        <f>BBMData!O292</f>
        <v>4.4222105079413997E+17</v>
      </c>
      <c r="D292" s="14">
        <f>'230'!C292*Notes!$C$4*MultiCalib!$C$27</f>
        <v>2.632327836926952E+16</v>
      </c>
      <c r="E292" s="14">
        <f>'301'!C292*Notes!$C$4*MultiCalib!$D$28</f>
        <v>9.2899554224635792E+16</v>
      </c>
      <c r="F292" s="14">
        <f>'303'!C292*Notes!$C$4*MultiCalib!$E$29</f>
        <v>1.35814177837846E+17</v>
      </c>
      <c r="G292" s="14">
        <f>'307'!C292*Notes!$C$4*MultiCalib!$F$30</f>
        <v>4.4749583545220496E+16</v>
      </c>
      <c r="H292" s="14">
        <f>'309'!C292*Notes!$C$4*MultiCalib!$G$31</f>
        <v>1.4262295084672195E+17</v>
      </c>
      <c r="I292" s="14">
        <f t="shared" si="44"/>
        <v>4.424095448236937E+17</v>
      </c>
      <c r="J292" s="40">
        <f>I292/BBMData!D292</f>
        <v>4.7519822215219519E-2</v>
      </c>
      <c r="K292" s="14">
        <f t="shared" si="41"/>
        <v>0.95248017778478045</v>
      </c>
      <c r="L292" s="40">
        <f>BBMData!Q292-J292</f>
        <v>-2.0246404892988734E-5</v>
      </c>
      <c r="M292" s="14">
        <f>'230'!C292*Notes!$C$4*MultiCalib!$C$14</f>
        <v>2.632327836926952E+16</v>
      </c>
      <c r="N292" s="14">
        <f>'301'!C292*Notes!$C$4*MultiCalib!$D$15+'303'!C292*Notes!$C$4*MultiCalib!$D$16</f>
        <v>3.1275474808421408E+16</v>
      </c>
      <c r="O292" s="14">
        <f>'303'!C292*Notes!$C$4*MultiCalib!$E$16</f>
        <v>1.4175699154284314E+17</v>
      </c>
      <c r="P292" s="14">
        <f>'307'!C292*Notes!$C$4*MultiCalib!$F$17+'309'!C292*Notes!$C$4*MultiCalib!$F$18</f>
        <v>-317711219873824</v>
      </c>
      <c r="Q292" s="14">
        <f>'309'!C292*Notes!$C$4*MultiCalib!$G$18</f>
        <v>1.4610742784267091E+17</v>
      </c>
      <c r="R292" s="14">
        <f t="shared" si="45"/>
        <v>3.451454613433312E+17</v>
      </c>
      <c r="S292" s="37">
        <f>R292/BBMData!D292</f>
        <v>3.7072552238811084E-2</v>
      </c>
      <c r="T292" s="14">
        <f t="shared" si="46"/>
        <v>0.96292744776118888</v>
      </c>
      <c r="U292" s="37">
        <f>BBMData!Q292-S292</f>
        <v>1.0427023571515447E-2</v>
      </c>
      <c r="W292" s="15">
        <f>'230'!C292*Notes!$C$4*MultiCalib!$C$35</f>
        <v>1.9022514092844352E+16</v>
      </c>
      <c r="X292" s="14">
        <f>'301'!C292*Notes!$C$4*MultiCalib!$D$36+'303'!C292*Notes!$C$4*MultiCalib!$D$37</f>
        <v>-813845717335552</v>
      </c>
      <c r="Y292" s="14">
        <f>'303'!C292*Notes!$C$4*MultiCalib!$E$37</f>
        <v>2.1733687340418992E+17</v>
      </c>
      <c r="Z292" s="15">
        <f>'307'!C292*Notes!$C$4*MultiCalib!$F$38+'309'!C292*Notes!$C$4*MultiCalib!$F$39</f>
        <v>2.5025889913068248E+16</v>
      </c>
      <c r="AA292" s="14">
        <f>'309'!C292*Notes!$C$4*MultiCalib!$G$39</f>
        <v>1.234448724822393E+17</v>
      </c>
      <c r="AB292" s="14">
        <f t="shared" si="47"/>
        <v>3.8401630417500627E+17</v>
      </c>
      <c r="AC292" s="15">
        <f>AB292/BBMData!D292</f>
        <v>4.1247723327068345E-2</v>
      </c>
      <c r="AD292" s="14">
        <f t="shared" si="42"/>
        <v>0.95875227667293161</v>
      </c>
      <c r="AE292" s="15">
        <f>BBMData!O292-AB292</f>
        <v>5.8204746619133696E+16</v>
      </c>
      <c r="AF292" s="37">
        <f>BBMData!Q292-BLMLossSum!AC292</f>
        <v>1.1671396180339411E-3</v>
      </c>
      <c r="AG292" s="14">
        <f t="shared" si="43"/>
        <v>3.3877925289975552E+33</v>
      </c>
      <c r="AH292" s="14">
        <f>AG292/BBMData!R292^2</f>
        <v>0.20532230363290063</v>
      </c>
      <c r="AI292" s="15">
        <f>AE292/BBMData!O292</f>
        <v>0.13161912241538409</v>
      </c>
      <c r="AK292" s="40">
        <f t="shared" si="48"/>
        <v>-4.2624390950008075E-4</v>
      </c>
      <c r="AL292" s="40">
        <f t="shared" si="49"/>
        <v>0.21951824608186463</v>
      </c>
      <c r="AM292" s="40">
        <f t="shared" si="50"/>
        <v>0.13161912241538409</v>
      </c>
    </row>
    <row r="293" spans="1:39" x14ac:dyDescent="0.25">
      <c r="A293" s="14" t="s">
        <v>302</v>
      </c>
      <c r="B293" s="14">
        <v>1270249200</v>
      </c>
      <c r="C293" s="15">
        <f>BBMData!O293</f>
        <v>4.2113087183586067E+17</v>
      </c>
      <c r="D293" s="14">
        <f>'230'!C293*Notes!$C$4*MultiCalib!$C$27</f>
        <v>2.7797219091570456E+16</v>
      </c>
      <c r="E293" s="14">
        <f>'301'!C293*Notes!$C$4*MultiCalib!$D$28</f>
        <v>8.2981373870929984E+16</v>
      </c>
      <c r="F293" s="14">
        <f>'303'!C293*Notes!$C$4*MultiCalib!$E$29</f>
        <v>1.6504272543012688E+17</v>
      </c>
      <c r="G293" s="14">
        <f>'307'!C293*Notes!$C$4*MultiCalib!$F$30</f>
        <v>4.8779180568081968E+16</v>
      </c>
      <c r="H293" s="14">
        <f>'309'!C293*Notes!$C$4*MultiCalib!$G$31</f>
        <v>9.4185042531901968E+16</v>
      </c>
      <c r="I293" s="14">
        <f t="shared" si="44"/>
        <v>4.1878554149261126E+17</v>
      </c>
      <c r="J293" s="40">
        <f>I293/BBMData!D293</f>
        <v>4.4129140304806247E-2</v>
      </c>
      <c r="K293" s="14">
        <f t="shared" si="41"/>
        <v>0.9558708596951937</v>
      </c>
      <c r="L293" s="40">
        <f>BBMData!Q293-J293</f>
        <v>2.4713702247095709E-4</v>
      </c>
      <c r="M293" s="14">
        <f>'230'!C293*Notes!$C$4*MultiCalib!$C$14</f>
        <v>2.7797219091570456E+16</v>
      </c>
      <c r="N293" s="14">
        <f>'301'!C293*Notes!$C$4*MultiCalib!$D$15+'303'!C293*Notes!$C$4*MultiCalib!$D$16</f>
        <v>-6174444076779040</v>
      </c>
      <c r="O293" s="14">
        <f>'303'!C293*Notes!$C$4*MultiCalib!$E$16</f>
        <v>1.7226449112654243E+17</v>
      </c>
      <c r="P293" s="14">
        <f>'307'!C293*Notes!$C$4*MultiCalib!$F$17+'309'!C293*Notes!$C$4*MultiCalib!$F$18</f>
        <v>2.6931455123688072E+16</v>
      </c>
      <c r="Q293" s="14">
        <f>'309'!C293*Notes!$C$4*MultiCalib!$G$18</f>
        <v>9.648611407835728E+16</v>
      </c>
      <c r="R293" s="14">
        <f t="shared" si="45"/>
        <v>3.173048353433792E+17</v>
      </c>
      <c r="S293" s="37">
        <f>R293/BBMData!D293</f>
        <v>3.343570446189454E-2</v>
      </c>
      <c r="T293" s="14">
        <f t="shared" si="46"/>
        <v>0.96656429553810541</v>
      </c>
      <c r="U293" s="37">
        <f>BBMData!Q293-S293</f>
        <v>1.0940572865382664E-2</v>
      </c>
      <c r="W293" s="15">
        <f>'230'!C293*Notes!$C$4*MultiCalib!$C$35</f>
        <v>2.0087657186674148E+16</v>
      </c>
      <c r="X293" s="14">
        <f>'301'!C293*Notes!$C$4*MultiCalib!$D$36+'303'!C293*Notes!$C$4*MultiCalib!$D$37</f>
        <v>-3.5199464618963008E+16</v>
      </c>
      <c r="Y293" s="14">
        <f>'303'!C293*Notes!$C$4*MultiCalib!$E$37</f>
        <v>2.6410990733174E+17</v>
      </c>
      <c r="Z293" s="15">
        <f>'307'!C293*Notes!$C$4*MultiCalib!$F$38+'309'!C293*Notes!$C$4*MultiCalib!$F$39</f>
        <v>5.39343237700518E+16</v>
      </c>
      <c r="AA293" s="14">
        <f>'309'!C293*Notes!$C$4*MultiCalib!$G$39</f>
        <v>8.152026371674352E+16</v>
      </c>
      <c r="AB293" s="14">
        <f t="shared" si="47"/>
        <v>3.844526873862464E+17</v>
      </c>
      <c r="AC293" s="15">
        <f>AB293/BBMData!D293</f>
        <v>4.0511347459035445E-2</v>
      </c>
      <c r="AD293" s="14">
        <f t="shared" si="42"/>
        <v>0.9594886525409646</v>
      </c>
      <c r="AE293" s="15">
        <f>BBMData!O293-AB293</f>
        <v>3.6678184449614272E+16</v>
      </c>
      <c r="AF293" s="37">
        <f>BBMData!Q293-BLMLossSum!AC293</f>
        <v>-8.8499351085221528E-4</v>
      </c>
      <c r="AG293" s="14">
        <f t="shared" si="43"/>
        <v>1.3452892145199263E+33</v>
      </c>
      <c r="AH293" s="14">
        <f>AG293/BBMData!R293^2</f>
        <v>7.8231403677456415E-2</v>
      </c>
      <c r="AI293" s="15">
        <f>AE293/BBMData!O293</f>
        <v>8.7094504113937071E-2</v>
      </c>
      <c r="AK293" s="40">
        <f t="shared" si="48"/>
        <v>5.5691247070661695E-3</v>
      </c>
      <c r="AL293" s="40">
        <f t="shared" si="49"/>
        <v>0.24654102426608265</v>
      </c>
      <c r="AM293" s="40">
        <f t="shared" si="50"/>
        <v>8.7094504113937071E-2</v>
      </c>
    </row>
    <row r="294" spans="1:39" x14ac:dyDescent="0.25">
      <c r="A294" s="14" t="s">
        <v>303</v>
      </c>
      <c r="B294" s="14">
        <v>1270854000</v>
      </c>
      <c r="C294" s="15">
        <f>BBMData!O294</f>
        <v>3.7143960073819994E+17</v>
      </c>
      <c r="D294" s="14">
        <f>'230'!C294*Notes!$C$4*MultiCalib!$C$27</f>
        <v>2.0280935739726448E+16</v>
      </c>
      <c r="E294" s="14">
        <f>'301'!C294*Notes!$C$4*MultiCalib!$D$28</f>
        <v>7.9844384087017472E+16</v>
      </c>
      <c r="F294" s="14">
        <f>'303'!C294*Notes!$C$4*MultiCalib!$E$29</f>
        <v>1.4001046249318323E+17</v>
      </c>
      <c r="G294" s="14">
        <f>'307'!C294*Notes!$C$4*MultiCalib!$F$30</f>
        <v>3.711440579324172E+16</v>
      </c>
      <c r="H294" s="14">
        <f>'309'!C294*Notes!$C$4*MultiCalib!$G$31</f>
        <v>7.6398906509187648E+16</v>
      </c>
      <c r="I294" s="14">
        <f t="shared" si="44"/>
        <v>3.5364909462235654E+17</v>
      </c>
      <c r="J294" s="40">
        <f>I294/BBMData!D294</f>
        <v>3.9250731922570094E-2</v>
      </c>
      <c r="K294" s="14">
        <f t="shared" si="41"/>
        <v>0.96074926807742989</v>
      </c>
      <c r="L294" s="40">
        <f>BBMData!Q294-J294</f>
        <v>1.9745289806707422E-3</v>
      </c>
      <c r="M294" s="14">
        <f>'230'!C294*Notes!$C$4*MultiCalib!$C$14</f>
        <v>2.0280935739726448E+16</v>
      </c>
      <c r="N294" s="14">
        <f>'301'!C294*Notes!$C$4*MultiCalib!$D$15+'303'!C294*Notes!$C$4*MultiCalib!$D$16</f>
        <v>8718732159449200</v>
      </c>
      <c r="O294" s="14">
        <f>'303'!C294*Notes!$C$4*MultiCalib!$E$16</f>
        <v>1.4613689280107718E+17</v>
      </c>
      <c r="P294" s="14">
        <f>'307'!C294*Notes!$C$4*MultiCalib!$F$17+'309'!C294*Notes!$C$4*MultiCalib!$F$18</f>
        <v>1.8382767347715964E+16</v>
      </c>
      <c r="Q294" s="14">
        <f>'309'!C294*Notes!$C$4*MultiCalib!$G$18</f>
        <v>7.8265438022289056E+16</v>
      </c>
      <c r="R294" s="14">
        <f t="shared" si="45"/>
        <v>2.7178476607025786E+17</v>
      </c>
      <c r="S294" s="37">
        <f>R294/BBMData!D294</f>
        <v>3.0164790906798872E-2</v>
      </c>
      <c r="T294" s="14">
        <f t="shared" si="46"/>
        <v>0.96983520909320109</v>
      </c>
      <c r="U294" s="37">
        <f>BBMData!Q294-S294</f>
        <v>1.1060469996441964E-2</v>
      </c>
      <c r="W294" s="15">
        <f>'230'!C294*Notes!$C$4*MultiCalib!$C$35</f>
        <v>1.4656015884989592E+16</v>
      </c>
      <c r="X294" s="14">
        <f>'301'!C294*Notes!$C$4*MultiCalib!$D$36+'303'!C294*Notes!$C$4*MultiCalib!$D$37</f>
        <v>-1.905362145054064E+16</v>
      </c>
      <c r="Y294" s="14">
        <f>'303'!C294*Notes!$C$4*MultiCalib!$E$37</f>
        <v>2.2405198519460886E+17</v>
      </c>
      <c r="Z294" s="15">
        <f>'307'!C294*Notes!$C$4*MultiCalib!$F$38+'309'!C294*Notes!$C$4*MultiCalib!$F$39</f>
        <v>3.8976468926234272E+16</v>
      </c>
      <c r="AA294" s="14">
        <f>'309'!C294*Notes!$C$4*MultiCalib!$G$39</f>
        <v>6.612577580129316E+16</v>
      </c>
      <c r="AB294" s="14">
        <f t="shared" si="47"/>
        <v>3.2475662435658528E+17</v>
      </c>
      <c r="AC294" s="15">
        <f>AB294/BBMData!D294</f>
        <v>3.604402046133022E-2</v>
      </c>
      <c r="AD294" s="14">
        <f t="shared" si="42"/>
        <v>0.96395597953866974</v>
      </c>
      <c r="AE294" s="15">
        <f>BBMData!O294-AB294</f>
        <v>4.6682976381614656E+16</v>
      </c>
      <c r="AF294" s="37">
        <f>BBMData!Q294-BLMLossSum!AC294</f>
        <v>6.5940286020525762E-4</v>
      </c>
      <c r="AG294" s="14">
        <f t="shared" si="43"/>
        <v>2.1793002838463917E+33</v>
      </c>
      <c r="AH294" s="14">
        <f>AG294/BBMData!R294^2</f>
        <v>0.14016170160515859</v>
      </c>
      <c r="AI294" s="15">
        <f>AE294/BBMData!O294</f>
        <v>0.12568120439726083</v>
      </c>
      <c r="AK294" s="40">
        <f t="shared" si="48"/>
        <v>4.7896094224973582E-2</v>
      </c>
      <c r="AL294" s="40">
        <f t="shared" si="49"/>
        <v>0.26829351116544337</v>
      </c>
      <c r="AM294" s="40">
        <f t="shared" si="50"/>
        <v>0.12568120439726083</v>
      </c>
    </row>
    <row r="295" spans="1:39" x14ac:dyDescent="0.25">
      <c r="A295" s="14" t="s">
        <v>304</v>
      </c>
      <c r="B295" s="14">
        <v>1271458800</v>
      </c>
      <c r="C295" s="15">
        <f>BBMData!O295</f>
        <v>3.208557439912921E+17</v>
      </c>
      <c r="D295" s="14">
        <f>'230'!C295*Notes!$C$4*MultiCalib!$C$27</f>
        <v>2.127034898701686E+16</v>
      </c>
      <c r="E295" s="14">
        <f>'301'!C295*Notes!$C$4*MultiCalib!$D$28</f>
        <v>7.7366217289357232E+16</v>
      </c>
      <c r="F295" s="14">
        <f>'303'!C295*Notes!$C$4*MultiCalib!$E$29</f>
        <v>1.4964127973494074E+17</v>
      </c>
      <c r="G295" s="14">
        <f>'307'!C295*Notes!$C$4*MultiCalib!$F$30</f>
        <v>4.4308260463976536E+16</v>
      </c>
      <c r="H295" s="14">
        <f>'309'!C295*Notes!$C$4*MultiCalib!$G$31</f>
        <v>8.561987535224848E+16</v>
      </c>
      <c r="I295" s="14">
        <f t="shared" si="44"/>
        <v>3.7820598182753984E+17</v>
      </c>
      <c r="J295" s="40">
        <f>I295/BBMData!D295</f>
        <v>3.9561295170244752E-2</v>
      </c>
      <c r="K295" s="14">
        <f t="shared" si="41"/>
        <v>0.96043870482975524</v>
      </c>
      <c r="L295" s="40">
        <f>BBMData!Q295-J295</f>
        <v>-5.9989788531639859E-3</v>
      </c>
      <c r="M295" s="14">
        <f>'230'!C295*Notes!$C$4*MultiCalib!$C$14</f>
        <v>2.127034898701686E+16</v>
      </c>
      <c r="N295" s="14">
        <f>'301'!C295*Notes!$C$4*MultiCalib!$D$15+'303'!C295*Notes!$C$4*MultiCalib!$D$16</f>
        <v>-2454327174205248</v>
      </c>
      <c r="O295" s="14">
        <f>'303'!C295*Notes!$C$4*MultiCalib!$E$16</f>
        <v>1.5618912519702406E+17</v>
      </c>
      <c r="P295" s="14">
        <f>'307'!C295*Notes!$C$4*MultiCalib!$F$17+'309'!C295*Notes!$C$4*MultiCalib!$F$18</f>
        <v>2.44329767321014E+16</v>
      </c>
      <c r="Q295" s="14">
        <f>'309'!C295*Notes!$C$4*MultiCalib!$G$18</f>
        <v>8.771168795526744E+16</v>
      </c>
      <c r="R295" s="14">
        <f t="shared" si="45"/>
        <v>2.8714981169720454E+17</v>
      </c>
      <c r="S295" s="37">
        <f>R295/BBMData!D295</f>
        <v>3.0036591181715956E-2</v>
      </c>
      <c r="T295" s="14">
        <f t="shared" si="46"/>
        <v>0.96996340881828402</v>
      </c>
      <c r="U295" s="37">
        <f>BBMData!Q295-S295</f>
        <v>3.52572513536481E-3</v>
      </c>
      <c r="W295" s="15">
        <f>'230'!C295*Notes!$C$4*MultiCalib!$C$35</f>
        <v>1.5371015254604624E+16</v>
      </c>
      <c r="X295" s="14">
        <f>'301'!C295*Notes!$C$4*MultiCalib!$D$36+'303'!C295*Notes!$C$4*MultiCalib!$D$37</f>
        <v>-2.9480282016996736E+16</v>
      </c>
      <c r="Y295" s="14">
        <f>'303'!C295*Notes!$C$4*MultiCalib!$E$37</f>
        <v>2.3946371717261939E+17</v>
      </c>
      <c r="Z295" s="15">
        <f>'307'!C295*Notes!$C$4*MultiCalib!$F$38+'309'!C295*Notes!$C$4*MultiCalib!$F$39</f>
        <v>4.8961547799770016E+16</v>
      </c>
      <c r="AA295" s="14">
        <f>'309'!C295*Notes!$C$4*MultiCalib!$G$39</f>
        <v>7.4106828754107648E+16</v>
      </c>
      <c r="AB295" s="14">
        <f t="shared" si="47"/>
        <v>3.4842282696410496E+17</v>
      </c>
      <c r="AC295" s="15">
        <f>AB295/BBMData!D295</f>
        <v>3.6445902402103027E-2</v>
      </c>
      <c r="AD295" s="14">
        <f t="shared" si="42"/>
        <v>0.96355409759789701</v>
      </c>
      <c r="AE295" s="15">
        <f>BBMData!O295-AB295</f>
        <v>-2.7567082972812864E+16</v>
      </c>
      <c r="AF295" s="37">
        <f>BBMData!Q295-BLMLossSum!AC295</f>
        <v>-7.1406574971792924E-3</v>
      </c>
      <c r="AG295" s="14">
        <f t="shared" si="43"/>
        <v>7.59944063629949E+32</v>
      </c>
      <c r="AH295" s="14">
        <f>AG295/BBMData!R295^2</f>
        <v>4.3439733191333707E-2</v>
      </c>
      <c r="AI295" s="15">
        <f>AE295/BBMData!O295</f>
        <v>-8.5917374050691844E-2</v>
      </c>
      <c r="AK295" s="40">
        <f t="shared" si="48"/>
        <v>-0.17874150271657349</v>
      </c>
      <c r="AL295" s="40">
        <f t="shared" si="49"/>
        <v>0.10505011340860496</v>
      </c>
      <c r="AM295" s="40">
        <f t="shared" si="50"/>
        <v>-8.5917374050691844E-2</v>
      </c>
    </row>
    <row r="296" spans="1:39" x14ac:dyDescent="0.25">
      <c r="A296" s="14" t="s">
        <v>305</v>
      </c>
      <c r="B296" s="14">
        <v>1272063600</v>
      </c>
      <c r="C296" s="15">
        <f>BBMData!O296</f>
        <v>3.1050028614397574E+17</v>
      </c>
      <c r="D296" s="14">
        <f>'230'!C296*Notes!$C$4*MultiCalib!$C$27</f>
        <v>2.25529217149859E+16</v>
      </c>
      <c r="E296" s="14">
        <f>'301'!C296*Notes!$C$4*MultiCalib!$D$28</f>
        <v>7.4019727308979568E+16</v>
      </c>
      <c r="F296" s="14">
        <f>'303'!C296*Notes!$C$4*MultiCalib!$E$29</f>
        <v>1.3285810658649838E+17</v>
      </c>
      <c r="G296" s="14">
        <f>'307'!C296*Notes!$C$4*MultiCalib!$F$30</f>
        <v>4.34371521598218E+16</v>
      </c>
      <c r="H296" s="14">
        <f>'309'!C296*Notes!$C$4*MultiCalib!$G$31</f>
        <v>8.757535667586312E+16</v>
      </c>
      <c r="I296" s="14">
        <f t="shared" si="44"/>
        <v>3.604432644461488E+17</v>
      </c>
      <c r="J296" s="40">
        <f>I296/BBMData!D296</f>
        <v>4.3270499933511258E-2</v>
      </c>
      <c r="K296" s="14">
        <f t="shared" si="41"/>
        <v>0.95672950006648871</v>
      </c>
      <c r="L296" s="40">
        <f>BBMData!Q296-J296</f>
        <v>-5.9955556185081679E-3</v>
      </c>
      <c r="M296" s="14">
        <f>'230'!C296*Notes!$C$4*MultiCalib!$C$14</f>
        <v>2.25529217149859E+16</v>
      </c>
      <c r="N296" s="14">
        <f>'301'!C296*Notes!$C$4*MultiCalib!$D$15+'303'!C296*Notes!$C$4*MultiCalib!$D$16</f>
        <v>5694598959248784</v>
      </c>
      <c r="O296" s="14">
        <f>'303'!C296*Notes!$C$4*MultiCalib!$E$16</f>
        <v>1.3867157164008718E+17</v>
      </c>
      <c r="P296" s="14">
        <f>'307'!C296*Notes!$C$4*MultiCalib!$F$17+'309'!C296*Notes!$C$4*MultiCalib!$F$18</f>
        <v>2.2332896537190144E+16</v>
      </c>
      <c r="Q296" s="14">
        <f>'309'!C296*Notes!$C$4*MultiCalib!$G$18</f>
        <v>8.9714944406571488E+16</v>
      </c>
      <c r="R296" s="14">
        <f t="shared" si="45"/>
        <v>2.7896693325808349E+17</v>
      </c>
      <c r="S296" s="37">
        <f>R296/BBMData!D296</f>
        <v>3.348942776207485E-2</v>
      </c>
      <c r="T296" s="14">
        <f t="shared" si="46"/>
        <v>0.96651057223792514</v>
      </c>
      <c r="U296" s="37">
        <f>BBMData!Q296-S296</f>
        <v>3.7855165529282406E-3</v>
      </c>
      <c r="W296" s="15">
        <f>'230'!C296*Notes!$C$4*MultiCalib!$C$35</f>
        <v>1.6297866289290772E+16</v>
      </c>
      <c r="X296" s="14">
        <f>'301'!C296*Notes!$C$4*MultiCalib!$D$36+'303'!C296*Notes!$C$4*MultiCalib!$D$37</f>
        <v>-2.0077076264607776E+16</v>
      </c>
      <c r="Y296" s="14">
        <f>'303'!C296*Notes!$C$4*MultiCalib!$E$37</f>
        <v>2.126064152623679E+17</v>
      </c>
      <c r="Z296" s="15">
        <f>'307'!C296*Notes!$C$4*MultiCalib!$F$38+'309'!C296*Notes!$C$4*MultiCalib!$F$39</f>
        <v>4.6416216569599944E+16</v>
      </c>
      <c r="AA296" s="14">
        <f>'309'!C296*Notes!$C$4*MultiCalib!$G$39</f>
        <v>7.579936239754936E+16</v>
      </c>
      <c r="AB296" s="14">
        <f t="shared" si="47"/>
        <v>3.3104278425420019E+17</v>
      </c>
      <c r="AC296" s="15">
        <f>AB296/BBMData!D296</f>
        <v>3.9741030522713106E-2</v>
      </c>
      <c r="AD296" s="14">
        <f t="shared" si="42"/>
        <v>0.96025896947728695</v>
      </c>
      <c r="AE296" s="15">
        <f>BBMData!O296-AB296</f>
        <v>-2.0542498110224448E+16</v>
      </c>
      <c r="AF296" s="37">
        <f>BBMData!Q296-BLMLossSum!AC296</f>
        <v>-6.6194285681560813E-3</v>
      </c>
      <c r="AG296" s="14">
        <f t="shared" si="43"/>
        <v>4.2199422860857502E+32</v>
      </c>
      <c r="AH296" s="14">
        <f>AG296/BBMData!R296^2</f>
        <v>3.1939143595322211E-2</v>
      </c>
      <c r="AI296" s="15">
        <f>AE296/BBMData!O296</f>
        <v>-6.6159353233893978E-2</v>
      </c>
      <c r="AK296" s="40">
        <f t="shared" si="48"/>
        <v>-0.16084680282392724</v>
      </c>
      <c r="AL296" s="40">
        <f t="shared" si="49"/>
        <v>0.10155659847369856</v>
      </c>
      <c r="AM296" s="40">
        <f t="shared" si="50"/>
        <v>-6.6159353233893978E-2</v>
      </c>
    </row>
    <row r="297" spans="1:39" x14ac:dyDescent="0.25">
      <c r="A297" s="14" t="s">
        <v>306</v>
      </c>
      <c r="B297" s="14">
        <v>1272668400</v>
      </c>
      <c r="C297" s="15">
        <f>BBMData!O297</f>
        <v>2.5848203525447603E+17</v>
      </c>
      <c r="D297" s="14">
        <f>'230'!C297*Notes!$C$4*MultiCalib!$C$27</f>
        <v>2.0044779491401988E+16</v>
      </c>
      <c r="E297" s="14">
        <f>'301'!C297*Notes!$C$4*MultiCalib!$D$28</f>
        <v>6.2282203143865792E+16</v>
      </c>
      <c r="F297" s="14">
        <f>'303'!C297*Notes!$C$4*MultiCalib!$E$29</f>
        <v>1.1929241258596563E+17</v>
      </c>
      <c r="G297" s="14">
        <f>'307'!C297*Notes!$C$4*MultiCalib!$F$30</f>
        <v>3.3684777403705352E+16</v>
      </c>
      <c r="H297" s="14">
        <f>'309'!C297*Notes!$C$4*MultiCalib!$G$31</f>
        <v>7.3362346079834864E+16</v>
      </c>
      <c r="I297" s="14">
        <f t="shared" si="44"/>
        <v>3.0866651870477363E+17</v>
      </c>
      <c r="J297" s="40">
        <f>I297/BBMData!D297</f>
        <v>3.868001487528492E-2</v>
      </c>
      <c r="K297" s="14">
        <f t="shared" si="41"/>
        <v>0.96131998512471506</v>
      </c>
      <c r="L297" s="40">
        <f>BBMData!Q297-J297</f>
        <v>-6.2887823872553386E-3</v>
      </c>
      <c r="M297" s="14">
        <f>'230'!C297*Notes!$C$4*MultiCalib!$C$14</f>
        <v>2.0044779491401988E+16</v>
      </c>
      <c r="N297" s="14">
        <f>'301'!C297*Notes!$C$4*MultiCalib!$D$15+'303'!C297*Notes!$C$4*MultiCalib!$D$16</f>
        <v>-1060440481271680</v>
      </c>
      <c r="O297" s="14">
        <f>'303'!C297*Notes!$C$4*MultiCalib!$E$16</f>
        <v>1.2451228429379627E+17</v>
      </c>
      <c r="P297" s="14">
        <f>'307'!C297*Notes!$C$4*MultiCalib!$F$17+'309'!C297*Notes!$C$4*MultiCalib!$F$18</f>
        <v>1.4893221627876888E+16</v>
      </c>
      <c r="Q297" s="14">
        <f>'309'!C297*Notes!$C$4*MultiCalib!$G$18</f>
        <v>7.5154690199532368E+16</v>
      </c>
      <c r="R297" s="14">
        <f t="shared" si="45"/>
        <v>2.3354453513133581E+17</v>
      </c>
      <c r="S297" s="37">
        <f>R297/BBMData!D297</f>
        <v>2.9266232472598474E-2</v>
      </c>
      <c r="T297" s="14">
        <f t="shared" si="46"/>
        <v>0.97073376752740148</v>
      </c>
      <c r="U297" s="37">
        <f>BBMData!Q297-S297</f>
        <v>3.1250000154311071E-3</v>
      </c>
      <c r="W297" s="15">
        <f>'230'!C297*Notes!$C$4*MultiCalib!$C$35</f>
        <v>1.4485357599237856E+16</v>
      </c>
      <c r="X297" s="14">
        <f>'301'!C297*Notes!$C$4*MultiCalib!$D$36+'303'!C297*Notes!$C$4*MultiCalib!$D$37</f>
        <v>-2.2807467423312008E+16</v>
      </c>
      <c r="Y297" s="14">
        <f>'303'!C297*Notes!$C$4*MultiCalib!$E$37</f>
        <v>1.908978899333416E+17</v>
      </c>
      <c r="Z297" s="15">
        <f>'307'!C297*Notes!$C$4*MultiCalib!$F$38+'309'!C297*Notes!$C$4*MultiCalib!$F$39</f>
        <v>3.362481500768578E+16</v>
      </c>
      <c r="AA297" s="14">
        <f>'309'!C297*Notes!$C$4*MultiCalib!$G$39</f>
        <v>6.34975325013146E+16</v>
      </c>
      <c r="AB297" s="14">
        <f t="shared" si="47"/>
        <v>2.7969812761826784E+17</v>
      </c>
      <c r="AC297" s="15">
        <f>AB297/BBMData!D297</f>
        <v>3.5049890678980934E-2</v>
      </c>
      <c r="AD297" s="14">
        <f t="shared" si="42"/>
        <v>0.9649501093210191</v>
      </c>
      <c r="AE297" s="15">
        <f>BBMData!O297-AB297</f>
        <v>-2.1216092363791808E+16</v>
      </c>
      <c r="AF297" s="37">
        <f>BBMData!Q297-BLMLossSum!AC297</f>
        <v>-7.0838400195000137E-3</v>
      </c>
      <c r="AG297" s="14">
        <f t="shared" si="43"/>
        <v>4.5012257518894507E+32</v>
      </c>
      <c r="AH297" s="14">
        <f>AG297/BBMData!R297^2</f>
        <v>3.6878323335171756E-2</v>
      </c>
      <c r="AI297" s="15">
        <f>AE297/BBMData!O297</f>
        <v>-8.207956248450507E-2</v>
      </c>
      <c r="AK297" s="40">
        <f t="shared" si="48"/>
        <v>-0.19415075945564605</v>
      </c>
      <c r="AL297" s="40">
        <f t="shared" si="49"/>
        <v>9.6476724576194287E-2</v>
      </c>
      <c r="AM297" s="40">
        <f t="shared" si="50"/>
        <v>-8.207956248450507E-2</v>
      </c>
    </row>
    <row r="298" spans="1:39" x14ac:dyDescent="0.25">
      <c r="C298" s="15"/>
      <c r="S298" s="37"/>
      <c r="W298" s="15"/>
      <c r="AC298" s="15"/>
      <c r="AE298" s="15"/>
      <c r="AI298" s="15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97"/>
  <sheetViews>
    <sheetView workbookViewId="0"/>
    <sheetView topLeftCell="A7" workbookViewId="1">
      <selection activeCell="I297" sqref="I8:I297"/>
    </sheetView>
  </sheetViews>
  <sheetFormatPr defaultRowHeight="15" x14ac:dyDescent="0.25"/>
  <cols>
    <col min="2" max="2" width="11.28515625" customWidth="1"/>
    <col min="3" max="3" width="11.85546875" customWidth="1"/>
  </cols>
  <sheetData>
    <row r="6" spans="1:9" x14ac:dyDescent="0.25">
      <c r="A6" s="14" t="s">
        <v>854</v>
      </c>
      <c r="B6" s="14" t="s">
        <v>855</v>
      </c>
      <c r="C6" s="14" t="s">
        <v>856</v>
      </c>
      <c r="D6" s="14" t="s">
        <v>857</v>
      </c>
      <c r="F6" s="14" t="s">
        <v>854</v>
      </c>
      <c r="G6" s="14" t="s">
        <v>855</v>
      </c>
      <c r="H6" s="14" t="s">
        <v>856</v>
      </c>
      <c r="I6" s="14" t="s">
        <v>857</v>
      </c>
    </row>
    <row r="8" spans="1:9" x14ac:dyDescent="0.25">
      <c r="A8">
        <v>3.2164332237567968E+16</v>
      </c>
      <c r="B8">
        <v>8463573154575010</v>
      </c>
      <c r="C8">
        <v>1.1763104791508938E+16</v>
      </c>
      <c r="D8">
        <v>9414024675795002</v>
      </c>
      <c r="F8">
        <f>0.000000000000000001*A8</f>
        <v>3.2164332237567969E-2</v>
      </c>
      <c r="G8" s="14">
        <f t="shared" ref="G8:G71" si="0">0.000000000000000001*B8</f>
        <v>8.4635731545750111E-3</v>
      </c>
      <c r="H8" s="14">
        <f t="shared" ref="H8:H71" si="1">0.000000000000000001*C8</f>
        <v>1.1763104791508938E-2</v>
      </c>
      <c r="I8" s="14">
        <f t="shared" ref="I8:I71" si="2">0.000000000000000001*D8</f>
        <v>9.4140246757950033E-3</v>
      </c>
    </row>
    <row r="9" spans="1:9" x14ac:dyDescent="0.25">
      <c r="A9">
        <v>3.7528126747865664E+17</v>
      </c>
      <c r="B9">
        <v>1.0003667281257958E+16</v>
      </c>
      <c r="C9">
        <v>1.2138221823866428E+16</v>
      </c>
      <c r="D9">
        <v>1.0666620159360928E+16</v>
      </c>
      <c r="F9" s="14">
        <f t="shared" ref="F9:F72" si="3">0.000000000000000001*A9</f>
        <v>0.37528126747865664</v>
      </c>
      <c r="G9" s="14">
        <f t="shared" si="0"/>
        <v>1.0003667281257959E-2</v>
      </c>
      <c r="H9" s="14">
        <f t="shared" si="1"/>
        <v>1.2138221823866429E-2</v>
      </c>
      <c r="I9" s="14">
        <f t="shared" si="2"/>
        <v>1.0666620159360929E-2</v>
      </c>
    </row>
    <row r="10" spans="1:9" x14ac:dyDescent="0.25">
      <c r="A10">
        <v>5.17521679422552E+17</v>
      </c>
      <c r="B10">
        <v>5432676571442891</v>
      </c>
      <c r="C10">
        <v>6294785133766187</v>
      </c>
      <c r="D10">
        <v>5633064817206058</v>
      </c>
      <c r="F10" s="14">
        <f t="shared" si="3"/>
        <v>0.51752167942255201</v>
      </c>
      <c r="G10" s="14">
        <f t="shared" si="0"/>
        <v>5.4326765714428913E-3</v>
      </c>
      <c r="H10" s="14">
        <f t="shared" si="1"/>
        <v>6.2947851337661872E-3</v>
      </c>
      <c r="I10" s="14">
        <f t="shared" si="2"/>
        <v>5.6330648172060582E-3</v>
      </c>
    </row>
    <row r="11" spans="1:9" x14ac:dyDescent="0.25">
      <c r="A11">
        <v>2.2789023931224464E+17</v>
      </c>
      <c r="B11">
        <v>731050298380628.75</v>
      </c>
      <c r="C11">
        <v>286371407885962.37</v>
      </c>
      <c r="D11">
        <v>587197718600545.37</v>
      </c>
      <c r="F11" s="14">
        <f t="shared" si="3"/>
        <v>0.22789023931224467</v>
      </c>
      <c r="G11" s="14">
        <f t="shared" si="0"/>
        <v>7.3105029838062881E-4</v>
      </c>
      <c r="H11" s="14">
        <f t="shared" si="1"/>
        <v>2.8637140788596242E-4</v>
      </c>
      <c r="I11" s="14">
        <f t="shared" si="2"/>
        <v>5.8719771860054541E-4</v>
      </c>
    </row>
    <row r="12" spans="1:9" x14ac:dyDescent="0.25">
      <c r="A12">
        <v>3.7585472876481037E+17</v>
      </c>
      <c r="B12">
        <v>1.1772549706297664E+16</v>
      </c>
      <c r="C12">
        <v>1.1027425211158232E+16</v>
      </c>
      <c r="D12">
        <v>8655480272304173</v>
      </c>
      <c r="F12" s="14">
        <f t="shared" si="3"/>
        <v>0.37585472876481041</v>
      </c>
      <c r="G12" s="14">
        <f t="shared" si="0"/>
        <v>1.1772549706297665E-2</v>
      </c>
      <c r="H12" s="14">
        <f t="shared" si="1"/>
        <v>1.1027425211158232E-2</v>
      </c>
      <c r="I12" s="14">
        <f t="shared" si="2"/>
        <v>8.6554802723041741E-3</v>
      </c>
    </row>
    <row r="13" spans="1:9" x14ac:dyDescent="0.25">
      <c r="A13">
        <v>3.5753249110530022E+17</v>
      </c>
      <c r="B13">
        <v>1.3278946742600204E+16</v>
      </c>
      <c r="C13">
        <v>8251722230655567</v>
      </c>
      <c r="D13">
        <v>1.0468481136810426E+16</v>
      </c>
      <c r="F13" s="14">
        <f t="shared" si="3"/>
        <v>0.35753249110530028</v>
      </c>
      <c r="G13" s="14">
        <f t="shared" si="0"/>
        <v>1.3278946742600205E-2</v>
      </c>
      <c r="H13" s="14">
        <f t="shared" si="1"/>
        <v>8.2517222306555671E-3</v>
      </c>
      <c r="I13" s="14">
        <f t="shared" si="2"/>
        <v>1.0468481136810428E-2</v>
      </c>
    </row>
    <row r="14" spans="1:9" x14ac:dyDescent="0.25">
      <c r="A14">
        <v>5.3472828027781862E+17</v>
      </c>
      <c r="B14">
        <v>1.8349479104224432E+16</v>
      </c>
      <c r="C14">
        <v>1.0607742035159108E+16</v>
      </c>
      <c r="D14">
        <v>1.4724786580993172E+16</v>
      </c>
      <c r="F14" s="14">
        <f t="shared" si="3"/>
        <v>0.53472828027781871</v>
      </c>
      <c r="G14" s="14">
        <f t="shared" si="0"/>
        <v>1.8349479104224433E-2</v>
      </c>
      <c r="H14" s="14">
        <f t="shared" si="1"/>
        <v>1.0607742035159108E-2</v>
      </c>
      <c r="I14" s="14">
        <f t="shared" si="2"/>
        <v>1.4724786580993174E-2</v>
      </c>
    </row>
    <row r="15" spans="1:9" x14ac:dyDescent="0.25">
      <c r="A15">
        <v>3.9365573478510675E+17</v>
      </c>
      <c r="B15">
        <v>2.604076785444666E+16</v>
      </c>
      <c r="C15">
        <v>1.4238316887088126E+16</v>
      </c>
      <c r="D15">
        <v>2.1044543992013668E+16</v>
      </c>
      <c r="F15" s="14">
        <f t="shared" si="3"/>
        <v>0.39365573478510679</v>
      </c>
      <c r="G15" s="14">
        <f t="shared" si="0"/>
        <v>2.6040767854446662E-2</v>
      </c>
      <c r="H15" s="14">
        <f t="shared" si="1"/>
        <v>1.4238316887088128E-2</v>
      </c>
      <c r="I15" s="14">
        <f t="shared" si="2"/>
        <v>2.1044543992013668E-2</v>
      </c>
    </row>
    <row r="16" spans="1:9" x14ac:dyDescent="0.25">
      <c r="A16">
        <v>2.9086969460386662E+17</v>
      </c>
      <c r="B16">
        <v>1.999802362378942E+16</v>
      </c>
      <c r="C16">
        <v>1.1481903227303646E+16</v>
      </c>
      <c r="D16">
        <v>1.5767588823197832E+16</v>
      </c>
      <c r="F16" s="14">
        <f t="shared" si="3"/>
        <v>0.29086969460386664</v>
      </c>
      <c r="G16" s="14">
        <f t="shared" si="0"/>
        <v>1.9998023623789423E-2</v>
      </c>
      <c r="H16" s="14">
        <f t="shared" si="1"/>
        <v>1.1481903227303646E-2</v>
      </c>
      <c r="I16" s="14">
        <f t="shared" si="2"/>
        <v>1.5767588823197832E-2</v>
      </c>
    </row>
    <row r="17" spans="1:9" x14ac:dyDescent="0.25">
      <c r="A17">
        <v>4.0815675671295526E+17</v>
      </c>
      <c r="B17">
        <v>3.2818551996710448E+16</v>
      </c>
      <c r="C17">
        <v>1.9345766793890008E+16</v>
      </c>
      <c r="D17">
        <v>2.6838170185827084E+16</v>
      </c>
      <c r="F17" s="14">
        <f t="shared" si="3"/>
        <v>0.40815675671295532</v>
      </c>
      <c r="G17" s="14">
        <f t="shared" si="0"/>
        <v>3.2818551996710452E-2</v>
      </c>
      <c r="H17" s="14">
        <f t="shared" si="1"/>
        <v>1.934576679389001E-2</v>
      </c>
      <c r="I17" s="14">
        <f t="shared" si="2"/>
        <v>2.6838170185827084E-2</v>
      </c>
    </row>
    <row r="18" spans="1:9" x14ac:dyDescent="0.25">
      <c r="A18">
        <v>4.6705309676347322E+17</v>
      </c>
      <c r="B18">
        <v>2.7836829906721776E+16</v>
      </c>
      <c r="C18">
        <v>1.5643933945693606E+16</v>
      </c>
      <c r="D18">
        <v>2.2680249359661648E+16</v>
      </c>
      <c r="F18" s="14">
        <f t="shared" si="3"/>
        <v>0.46705309676347323</v>
      </c>
      <c r="G18" s="14">
        <f t="shared" si="0"/>
        <v>2.7836829906721778E-2</v>
      </c>
      <c r="H18" s="14">
        <f t="shared" si="1"/>
        <v>1.5643933945693606E-2</v>
      </c>
      <c r="I18" s="14">
        <f t="shared" si="2"/>
        <v>2.2680249359661651E-2</v>
      </c>
    </row>
    <row r="19" spans="1:9" x14ac:dyDescent="0.25">
      <c r="A19">
        <v>3.8531927870546714E+17</v>
      </c>
      <c r="B19">
        <v>3.5258244973998496E+16</v>
      </c>
      <c r="C19">
        <v>2.4856539283595044E+16</v>
      </c>
      <c r="D19">
        <v>2.7535480407880528E+16</v>
      </c>
      <c r="F19" s="14">
        <f t="shared" si="3"/>
        <v>0.38531927870546717</v>
      </c>
      <c r="G19" s="14">
        <f t="shared" si="0"/>
        <v>3.5258244973998501E-2</v>
      </c>
      <c r="H19" s="14">
        <f t="shared" si="1"/>
        <v>2.4856539283595047E-2</v>
      </c>
      <c r="I19" s="14">
        <f t="shared" si="2"/>
        <v>2.7535480407880529E-2</v>
      </c>
    </row>
    <row r="20" spans="1:9" x14ac:dyDescent="0.25">
      <c r="A20">
        <v>1.8324685025960262E+17</v>
      </c>
      <c r="B20">
        <v>6.5883465297208432E+16</v>
      </c>
      <c r="C20">
        <v>4.8682494210590944E+16</v>
      </c>
      <c r="D20">
        <v>5.3121292229235344E+16</v>
      </c>
      <c r="F20" s="14">
        <f t="shared" si="3"/>
        <v>0.18324685025960263</v>
      </c>
      <c r="G20" s="14">
        <f t="shared" si="0"/>
        <v>6.5883465297208441E-2</v>
      </c>
      <c r="H20" s="14">
        <f t="shared" si="1"/>
        <v>4.8682494210590947E-2</v>
      </c>
      <c r="I20" s="14">
        <f t="shared" si="2"/>
        <v>5.3121292229235346E-2</v>
      </c>
    </row>
    <row r="21" spans="1:9" x14ac:dyDescent="0.25">
      <c r="A21">
        <v>2.380968824900528E+17</v>
      </c>
      <c r="B21">
        <v>6.045870489223436E+16</v>
      </c>
      <c r="C21">
        <v>4.4220585245913328E+16</v>
      </c>
      <c r="D21">
        <v>4.9235848973357864E+16</v>
      </c>
      <c r="F21" s="14">
        <f t="shared" si="3"/>
        <v>0.23809688249005281</v>
      </c>
      <c r="G21" s="14">
        <f t="shared" si="0"/>
        <v>6.0458704892234365E-2</v>
      </c>
      <c r="H21" s="14">
        <f t="shared" si="1"/>
        <v>4.4220585245913331E-2</v>
      </c>
      <c r="I21" s="14">
        <f t="shared" si="2"/>
        <v>4.9235848973357865E-2</v>
      </c>
    </row>
    <row r="22" spans="1:9" x14ac:dyDescent="0.25">
      <c r="A22">
        <v>2.224244229438809E+17</v>
      </c>
      <c r="B22">
        <v>4.7803553925644016E+16</v>
      </c>
      <c r="C22">
        <v>3.1643866475403352E+16</v>
      </c>
      <c r="D22">
        <v>3.591990616275506E+16</v>
      </c>
      <c r="F22" s="14">
        <f t="shared" si="3"/>
        <v>0.2224244229438809</v>
      </c>
      <c r="G22" s="14">
        <f t="shared" si="0"/>
        <v>4.7803553925644018E-2</v>
      </c>
      <c r="H22" s="14">
        <f t="shared" si="1"/>
        <v>3.1643866475403355E-2</v>
      </c>
      <c r="I22" s="14">
        <f t="shared" si="2"/>
        <v>3.5919906162755061E-2</v>
      </c>
    </row>
    <row r="23" spans="1:9" x14ac:dyDescent="0.25">
      <c r="A23">
        <v>1.7900279025460989E+17</v>
      </c>
      <c r="B23">
        <v>3.353476208341096E+16</v>
      </c>
      <c r="C23">
        <v>1.7498886451952242E+16</v>
      </c>
      <c r="D23">
        <v>2.3395687591879888E+16</v>
      </c>
      <c r="F23" s="14">
        <f t="shared" si="3"/>
        <v>0.17900279025460991</v>
      </c>
      <c r="G23" s="14">
        <f t="shared" si="0"/>
        <v>3.3534762083410961E-2</v>
      </c>
      <c r="H23" s="14">
        <f t="shared" si="1"/>
        <v>1.7498886451952245E-2</v>
      </c>
      <c r="I23" s="14">
        <f t="shared" si="2"/>
        <v>2.3395687591879891E-2</v>
      </c>
    </row>
    <row r="24" spans="1:9" x14ac:dyDescent="0.25">
      <c r="A24">
        <v>9.278689887214544E+16</v>
      </c>
      <c r="B24">
        <v>1.9009407162478676E+16</v>
      </c>
      <c r="C24">
        <v>9997045115837020</v>
      </c>
      <c r="D24">
        <v>1.3584353932720224E+16</v>
      </c>
      <c r="F24" s="14">
        <f t="shared" si="3"/>
        <v>9.2786898872145446E-2</v>
      </c>
      <c r="G24" s="14">
        <f t="shared" si="0"/>
        <v>1.9009407162478679E-2</v>
      </c>
      <c r="H24" s="14">
        <f t="shared" si="1"/>
        <v>9.9970451158370201E-3</v>
      </c>
      <c r="I24" s="14">
        <f t="shared" si="2"/>
        <v>1.3584353932720224E-2</v>
      </c>
    </row>
    <row r="25" spans="1:9" x14ac:dyDescent="0.25">
      <c r="A25">
        <v>2.0761136995203798E+17</v>
      </c>
      <c r="B25">
        <v>2.9039401571357939E+17</v>
      </c>
      <c r="C25">
        <v>2.8434896678196557E+17</v>
      </c>
      <c r="D25">
        <v>2.4516368833157898E+17</v>
      </c>
      <c r="F25" s="14">
        <f t="shared" si="3"/>
        <v>0.20761136995203799</v>
      </c>
      <c r="G25" s="14">
        <f t="shared" si="0"/>
        <v>0.29039401571357942</v>
      </c>
      <c r="H25" s="14">
        <f t="shared" si="1"/>
        <v>0.28434896678196558</v>
      </c>
      <c r="I25" s="14">
        <f t="shared" si="2"/>
        <v>0.245163688331579</v>
      </c>
    </row>
    <row r="26" spans="1:9" x14ac:dyDescent="0.25">
      <c r="A26">
        <v>2.0203205166919776E+17</v>
      </c>
      <c r="B26">
        <v>3.313270409237048E+16</v>
      </c>
      <c r="C26">
        <v>1.9546249386364864E+16</v>
      </c>
      <c r="D26">
        <v>2.2788161599980496E+16</v>
      </c>
      <c r="F26" s="14">
        <f t="shared" si="3"/>
        <v>0.20203205166919777</v>
      </c>
      <c r="G26" s="14">
        <f t="shared" si="0"/>
        <v>3.3132704092370485E-2</v>
      </c>
      <c r="H26" s="14">
        <f t="shared" si="1"/>
        <v>1.9546249386364865E-2</v>
      </c>
      <c r="I26" s="14">
        <f t="shared" si="2"/>
        <v>2.2788161599980497E-2</v>
      </c>
    </row>
    <row r="27" spans="1:9" x14ac:dyDescent="0.25">
      <c r="A27">
        <v>-4.3522552118271078E+17</v>
      </c>
      <c r="B27">
        <v>3.5544529746821712E+16</v>
      </c>
      <c r="C27">
        <v>2.018524080411904E+16</v>
      </c>
      <c r="D27">
        <v>2.4533341822857244E+16</v>
      </c>
      <c r="F27" s="14">
        <f t="shared" si="3"/>
        <v>-0.4352255211827108</v>
      </c>
      <c r="G27" s="14">
        <f t="shared" si="0"/>
        <v>3.5544529746821714E-2</v>
      </c>
      <c r="H27" s="14">
        <f t="shared" si="1"/>
        <v>2.0185240804119042E-2</v>
      </c>
      <c r="I27" s="14">
        <f t="shared" si="2"/>
        <v>2.4533341822857244E-2</v>
      </c>
    </row>
    <row r="28" spans="1:9" x14ac:dyDescent="0.25">
      <c r="A28">
        <v>2.8349810715760102E+17</v>
      </c>
      <c r="B28">
        <v>6.1349215714709856E+16</v>
      </c>
      <c r="C28">
        <v>3.1416484494447232E+16</v>
      </c>
      <c r="D28">
        <v>4.0841883556512384E+16</v>
      </c>
      <c r="F28" s="14">
        <f t="shared" si="3"/>
        <v>0.28349810715760104</v>
      </c>
      <c r="G28" s="14">
        <f t="shared" si="0"/>
        <v>6.1349215714709859E-2</v>
      </c>
      <c r="H28" s="14">
        <f t="shared" si="1"/>
        <v>3.1416484494447235E-2</v>
      </c>
      <c r="I28" s="14">
        <f t="shared" si="2"/>
        <v>4.0841883556512387E-2</v>
      </c>
    </row>
    <row r="29" spans="1:9" x14ac:dyDescent="0.25">
      <c r="A29">
        <v>2.882269717678264E+17</v>
      </c>
      <c r="B29">
        <v>7.0100691789423808E+16</v>
      </c>
      <c r="C29">
        <v>3.5712769078341472E+16</v>
      </c>
      <c r="D29">
        <v>4.7675452682005152E+16</v>
      </c>
      <c r="F29" s="14">
        <f t="shared" si="3"/>
        <v>0.28822697176782641</v>
      </c>
      <c r="G29" s="14">
        <f t="shared" si="0"/>
        <v>7.0100691789423811E-2</v>
      </c>
      <c r="H29" s="14">
        <f t="shared" si="1"/>
        <v>3.5712769078341478E-2</v>
      </c>
      <c r="I29" s="14">
        <f t="shared" si="2"/>
        <v>4.7675452682005154E-2</v>
      </c>
    </row>
    <row r="30" spans="1:9" x14ac:dyDescent="0.25">
      <c r="A30">
        <v>2.8275233904423302E+17</v>
      </c>
      <c r="B30">
        <v>6.8872751179483128E+16</v>
      </c>
      <c r="C30">
        <v>3.7439507890784712E+16</v>
      </c>
      <c r="D30">
        <v>4.7546424882960304E+16</v>
      </c>
      <c r="F30" s="14">
        <f t="shared" si="3"/>
        <v>0.28275233904423303</v>
      </c>
      <c r="G30" s="14">
        <f t="shared" si="0"/>
        <v>6.8872751179483133E-2</v>
      </c>
      <c r="H30" s="14">
        <f t="shared" si="1"/>
        <v>3.7439507890784714E-2</v>
      </c>
      <c r="I30" s="14">
        <f t="shared" si="2"/>
        <v>4.7546424882960306E-2</v>
      </c>
    </row>
    <row r="31" spans="1:9" x14ac:dyDescent="0.25">
      <c r="A31">
        <v>3.3190045199928704E+17</v>
      </c>
      <c r="B31">
        <v>8.0846745143520128E+16</v>
      </c>
      <c r="C31">
        <v>4.4916163549108224E+16</v>
      </c>
      <c r="D31">
        <v>5.6569155970039112E+16</v>
      </c>
      <c r="F31" s="14">
        <f t="shared" si="3"/>
        <v>0.33190045199928708</v>
      </c>
      <c r="G31" s="14">
        <f t="shared" si="0"/>
        <v>8.0846745143520138E-2</v>
      </c>
      <c r="H31" s="14">
        <f t="shared" si="1"/>
        <v>4.4916163549108226E-2</v>
      </c>
      <c r="I31" s="14">
        <f t="shared" si="2"/>
        <v>5.6569155970039114E-2</v>
      </c>
    </row>
    <row r="32" spans="1:9" x14ac:dyDescent="0.25">
      <c r="A32">
        <v>2.9868863016982918E+17</v>
      </c>
      <c r="B32">
        <v>6.0468992752738864E+16</v>
      </c>
      <c r="C32">
        <v>3.6574981275993952E+16</v>
      </c>
      <c r="D32">
        <v>4.2199456769592448E+16</v>
      </c>
      <c r="F32" s="14">
        <f t="shared" si="3"/>
        <v>0.29868863016982922</v>
      </c>
      <c r="G32" s="14">
        <f t="shared" si="0"/>
        <v>6.046899275273887E-2</v>
      </c>
      <c r="H32" s="14">
        <f t="shared" si="1"/>
        <v>3.6574981275993956E-2</v>
      </c>
      <c r="I32" s="14">
        <f t="shared" si="2"/>
        <v>4.2199456769592449E-2</v>
      </c>
    </row>
    <row r="33" spans="1:9" x14ac:dyDescent="0.25">
      <c r="A33">
        <v>2.9584688228810022E+17</v>
      </c>
      <c r="B33">
        <v>3.1504142139076364E+16</v>
      </c>
      <c r="C33">
        <v>2.126430538329934E+16</v>
      </c>
      <c r="D33">
        <v>2.380668835372724E+16</v>
      </c>
      <c r="F33" s="14">
        <f t="shared" si="3"/>
        <v>0.29584688228810024</v>
      </c>
      <c r="G33" s="14">
        <f t="shared" si="0"/>
        <v>3.1504142139076367E-2</v>
      </c>
      <c r="H33" s="14">
        <f t="shared" si="1"/>
        <v>2.1264305383299341E-2</v>
      </c>
      <c r="I33" s="14">
        <f t="shared" si="2"/>
        <v>2.3806688353727241E-2</v>
      </c>
    </row>
    <row r="34" spans="1:9" x14ac:dyDescent="0.25">
      <c r="A34">
        <v>5.5181732281087046E+17</v>
      </c>
      <c r="B34">
        <v>3.6808870545632168E+16</v>
      </c>
      <c r="C34">
        <v>2.338634393356356E+16</v>
      </c>
      <c r="D34">
        <v>2.7978842839079992E+16</v>
      </c>
      <c r="F34" s="14">
        <f t="shared" si="3"/>
        <v>0.55181732281087048</v>
      </c>
      <c r="G34" s="14">
        <f t="shared" si="0"/>
        <v>3.6808870545632172E-2</v>
      </c>
      <c r="H34" s="14">
        <f t="shared" si="1"/>
        <v>2.338634393356356E-2</v>
      </c>
      <c r="I34" s="14">
        <f t="shared" si="2"/>
        <v>2.7978842839079993E-2</v>
      </c>
    </row>
    <row r="35" spans="1:9" x14ac:dyDescent="0.25">
      <c r="A35">
        <v>6.3286974565576576E+17</v>
      </c>
      <c r="B35">
        <v>3.4040464622454332E+16</v>
      </c>
      <c r="C35">
        <v>2.2150386950971192E+16</v>
      </c>
      <c r="D35">
        <v>2.6119646957111436E+16</v>
      </c>
      <c r="F35" s="14">
        <f t="shared" si="3"/>
        <v>0.63286974565576581</v>
      </c>
      <c r="G35" s="14">
        <f t="shared" si="0"/>
        <v>3.4040464622454338E-2</v>
      </c>
      <c r="H35" s="14">
        <f t="shared" si="1"/>
        <v>2.2150386950971195E-2</v>
      </c>
      <c r="I35" s="14">
        <f t="shared" si="2"/>
        <v>2.6119646957111439E-2</v>
      </c>
    </row>
    <row r="36" spans="1:9" x14ac:dyDescent="0.25">
      <c r="A36">
        <v>6.6353403551592064E+17</v>
      </c>
      <c r="B36">
        <v>3.8098884943594984E+16</v>
      </c>
      <c r="C36">
        <v>2.5065298881245392E+16</v>
      </c>
      <c r="D36">
        <v>2.8321753002967336E+16</v>
      </c>
      <c r="F36" s="14">
        <f t="shared" si="3"/>
        <v>0.66353403551592072</v>
      </c>
      <c r="G36" s="14">
        <f t="shared" si="0"/>
        <v>3.8098884943594986E-2</v>
      </c>
      <c r="H36" s="14">
        <f t="shared" si="1"/>
        <v>2.5065298881245392E-2</v>
      </c>
      <c r="I36" s="14">
        <f t="shared" si="2"/>
        <v>2.8321753002967336E-2</v>
      </c>
    </row>
    <row r="37" spans="1:9" x14ac:dyDescent="0.25">
      <c r="A37">
        <v>6.765336979276407E+17</v>
      </c>
      <c r="B37">
        <v>3.4475748867188844E+16</v>
      </c>
      <c r="C37">
        <v>2.1815681614558064E+16</v>
      </c>
      <c r="D37">
        <v>2.498490810020792E+16</v>
      </c>
      <c r="F37" s="14">
        <f t="shared" si="3"/>
        <v>0.67653369792764073</v>
      </c>
      <c r="G37" s="14">
        <f t="shared" si="0"/>
        <v>3.4475748867188849E-2</v>
      </c>
      <c r="H37" s="14">
        <f t="shared" si="1"/>
        <v>2.1815681614558064E-2</v>
      </c>
      <c r="I37" s="14">
        <f t="shared" si="2"/>
        <v>2.4984908100207922E-2</v>
      </c>
    </row>
    <row r="38" spans="1:9" x14ac:dyDescent="0.25">
      <c r="A38">
        <v>6.74716102545504E+16</v>
      </c>
      <c r="B38">
        <v>1.0311554673754552E+17</v>
      </c>
      <c r="C38">
        <v>3.869558107808324E+16</v>
      </c>
      <c r="D38">
        <v>8.180152435398624E+16</v>
      </c>
      <c r="F38" s="14">
        <f t="shared" si="3"/>
        <v>6.747161025455041E-2</v>
      </c>
      <c r="G38" s="14">
        <f t="shared" si="0"/>
        <v>0.10311554673754553</v>
      </c>
      <c r="H38" s="14">
        <f t="shared" si="1"/>
        <v>3.8695581078083241E-2</v>
      </c>
      <c r="I38" s="14">
        <f t="shared" si="2"/>
        <v>8.1801524353986244E-2</v>
      </c>
    </row>
    <row r="39" spans="1:9" x14ac:dyDescent="0.25">
      <c r="A39">
        <v>6.7721061148566938E+17</v>
      </c>
      <c r="B39">
        <v>3.36126364909182E+16</v>
      </c>
      <c r="C39">
        <v>2.320941656585626E+16</v>
      </c>
      <c r="D39">
        <v>2.510779547712034E+16</v>
      </c>
      <c r="F39" s="14">
        <f t="shared" si="3"/>
        <v>0.67721061148566941</v>
      </c>
      <c r="G39" s="14">
        <f t="shared" si="0"/>
        <v>3.3612636490918203E-2</v>
      </c>
      <c r="H39" s="14">
        <f t="shared" si="1"/>
        <v>2.3209416565856261E-2</v>
      </c>
      <c r="I39" s="14">
        <f t="shared" si="2"/>
        <v>2.5107795477120342E-2</v>
      </c>
    </row>
    <row r="40" spans="1:9" x14ac:dyDescent="0.25">
      <c r="A40">
        <v>7.043975122674176E+17</v>
      </c>
      <c r="B40">
        <v>3.2559185995670804E+16</v>
      </c>
      <c r="C40">
        <v>2.1413977823029332E+16</v>
      </c>
      <c r="D40">
        <v>2.4202258409796456E+16</v>
      </c>
      <c r="F40" s="14">
        <f t="shared" si="3"/>
        <v>0.70439751226741765</v>
      </c>
      <c r="G40" s="14">
        <f t="shared" si="0"/>
        <v>3.2559185995670807E-2</v>
      </c>
      <c r="H40" s="14">
        <f t="shared" si="1"/>
        <v>2.1413977823029333E-2</v>
      </c>
      <c r="I40" s="14">
        <f t="shared" si="2"/>
        <v>2.4202258409796458E-2</v>
      </c>
    </row>
    <row r="41" spans="1:9" x14ac:dyDescent="0.25">
      <c r="A41">
        <v>6.8781034345039616E+17</v>
      </c>
      <c r="B41">
        <v>2.8641506909715168E+16</v>
      </c>
      <c r="C41">
        <v>1.757661645394359E+16</v>
      </c>
      <c r="D41">
        <v>2.1085649477555668E+16</v>
      </c>
      <c r="F41" s="14">
        <f t="shared" si="3"/>
        <v>0.68781034345039616</v>
      </c>
      <c r="G41" s="14">
        <f t="shared" si="0"/>
        <v>2.8641506909715168E-2</v>
      </c>
      <c r="H41" s="14">
        <f t="shared" si="1"/>
        <v>1.7576616453943591E-2</v>
      </c>
      <c r="I41" s="14">
        <f t="shared" si="2"/>
        <v>2.108564947755567E-2</v>
      </c>
    </row>
    <row r="42" spans="1:9" x14ac:dyDescent="0.25">
      <c r="A42">
        <v>6.7191914722841485E+17</v>
      </c>
      <c r="B42">
        <v>3.6255249197151904E+16</v>
      </c>
      <c r="C42">
        <v>2.57065265534226E+16</v>
      </c>
      <c r="D42">
        <v>2.6407878550426852E+16</v>
      </c>
      <c r="F42" s="14">
        <f t="shared" si="3"/>
        <v>0.67191914722841495</v>
      </c>
      <c r="G42" s="14">
        <f t="shared" si="0"/>
        <v>3.6255249197151909E-2</v>
      </c>
      <c r="H42" s="14">
        <f t="shared" si="1"/>
        <v>2.5706526553422603E-2</v>
      </c>
      <c r="I42" s="14">
        <f t="shared" si="2"/>
        <v>2.6407878550426853E-2</v>
      </c>
    </row>
    <row r="43" spans="1:9" x14ac:dyDescent="0.25">
      <c r="A43">
        <v>9.615416376669696E+16</v>
      </c>
      <c r="B43">
        <v>2.9312238791263048E+16</v>
      </c>
      <c r="C43">
        <v>1.8948011528712588E+16</v>
      </c>
      <c r="D43">
        <v>2.130562818138584E+16</v>
      </c>
      <c r="F43" s="14">
        <f t="shared" si="3"/>
        <v>9.6154163766696971E-2</v>
      </c>
      <c r="G43" s="14">
        <f t="shared" si="0"/>
        <v>2.9312238791263049E-2</v>
      </c>
      <c r="H43" s="14">
        <f t="shared" si="1"/>
        <v>1.8948011528712588E-2</v>
      </c>
      <c r="I43" s="14">
        <f t="shared" si="2"/>
        <v>2.130562818138584E-2</v>
      </c>
    </row>
    <row r="44" spans="1:9" x14ac:dyDescent="0.25">
      <c r="A44">
        <v>5.9334760495651021E+17</v>
      </c>
      <c r="B44">
        <v>3.13570286663374E+16</v>
      </c>
      <c r="C44">
        <v>1.7304578677399942E+16</v>
      </c>
      <c r="D44">
        <v>2.3220245629515952E+16</v>
      </c>
      <c r="F44" s="14">
        <f t="shared" si="3"/>
        <v>0.59334760495651029</v>
      </c>
      <c r="G44" s="14">
        <f t="shared" si="0"/>
        <v>3.1357028666337404E-2</v>
      </c>
      <c r="H44" s="14">
        <f t="shared" si="1"/>
        <v>1.7304578677399943E-2</v>
      </c>
      <c r="I44" s="14">
        <f t="shared" si="2"/>
        <v>2.3220245629515954E-2</v>
      </c>
    </row>
    <row r="45" spans="1:9" x14ac:dyDescent="0.25">
      <c r="A45">
        <v>5.1029280869105395E+17</v>
      </c>
      <c r="B45">
        <v>4.0261166051246456E+16</v>
      </c>
      <c r="C45">
        <v>2.4182788883848196E+16</v>
      </c>
      <c r="D45">
        <v>2.970321285315546E+16</v>
      </c>
      <c r="F45" s="14">
        <f t="shared" si="3"/>
        <v>0.51029280869105398</v>
      </c>
      <c r="G45" s="14">
        <f t="shared" si="0"/>
        <v>4.0261166051246459E-2</v>
      </c>
      <c r="H45" s="14">
        <f t="shared" si="1"/>
        <v>2.4182788883848196E-2</v>
      </c>
      <c r="I45" s="14">
        <f t="shared" si="2"/>
        <v>2.9703212853155463E-2</v>
      </c>
    </row>
    <row r="46" spans="1:9" x14ac:dyDescent="0.25">
      <c r="A46">
        <v>5.5098298744855373E+17</v>
      </c>
      <c r="B46">
        <v>4.773072777899956E+16</v>
      </c>
      <c r="C46">
        <v>3.12477132431154E+16</v>
      </c>
      <c r="D46">
        <v>3.6145946113217256E+16</v>
      </c>
      <c r="F46" s="14">
        <f t="shared" si="3"/>
        <v>0.55098298744855378</v>
      </c>
      <c r="G46" s="14">
        <f t="shared" si="0"/>
        <v>4.7730727778999567E-2</v>
      </c>
      <c r="H46" s="14">
        <f t="shared" si="1"/>
        <v>3.1247713243115403E-2</v>
      </c>
      <c r="I46" s="14">
        <f t="shared" si="2"/>
        <v>3.614594611321726E-2</v>
      </c>
    </row>
    <row r="47" spans="1:9" x14ac:dyDescent="0.25">
      <c r="A47">
        <v>5.402362176961801E+17</v>
      </c>
      <c r="B47">
        <v>3.7829313069341872E+16</v>
      </c>
      <c r="C47">
        <v>2.44293979298292E+16</v>
      </c>
      <c r="D47">
        <v>2.8325346476836872E+16</v>
      </c>
      <c r="F47" s="14">
        <f t="shared" si="3"/>
        <v>0.54023621769618013</v>
      </c>
      <c r="G47" s="14">
        <f t="shared" si="0"/>
        <v>3.7829313069341876E-2</v>
      </c>
      <c r="H47" s="14">
        <f t="shared" si="1"/>
        <v>2.4429397929829202E-2</v>
      </c>
      <c r="I47" s="14">
        <f t="shared" si="2"/>
        <v>2.8325346476836873E-2</v>
      </c>
    </row>
    <row r="48" spans="1:9" x14ac:dyDescent="0.25">
      <c r="A48">
        <v>5.0314495876671181E+17</v>
      </c>
      <c r="B48">
        <v>3.54494201486602E+16</v>
      </c>
      <c r="C48">
        <v>2.0514167590288336E+16</v>
      </c>
      <c r="D48">
        <v>2.7682293702473116E+16</v>
      </c>
      <c r="F48" s="14">
        <f t="shared" si="3"/>
        <v>0.50314495876671184</v>
      </c>
      <c r="G48" s="14">
        <f t="shared" si="0"/>
        <v>3.5449420148660205E-2</v>
      </c>
      <c r="H48" s="14">
        <f t="shared" si="1"/>
        <v>2.0514167590288339E-2</v>
      </c>
      <c r="I48" s="14">
        <f t="shared" si="2"/>
        <v>2.7682293702473118E-2</v>
      </c>
    </row>
    <row r="49" spans="1:9" x14ac:dyDescent="0.25">
      <c r="A49">
        <v>4.4723571887208595E+17</v>
      </c>
      <c r="B49">
        <v>2.3454810834108836E+16</v>
      </c>
      <c r="C49">
        <v>1.3450604542209512E+16</v>
      </c>
      <c r="D49">
        <v>1.788280231182069E+16</v>
      </c>
      <c r="F49" s="14">
        <f t="shared" si="3"/>
        <v>0.44723571887208596</v>
      </c>
      <c r="G49" s="14">
        <f t="shared" si="0"/>
        <v>2.3454810834108837E-2</v>
      </c>
      <c r="H49" s="14">
        <f t="shared" si="1"/>
        <v>1.3450604542209513E-2</v>
      </c>
      <c r="I49" s="14">
        <f t="shared" si="2"/>
        <v>1.7882802311820691E-2</v>
      </c>
    </row>
    <row r="50" spans="1:9" x14ac:dyDescent="0.25">
      <c r="A50">
        <v>2.0557281347776474E+17</v>
      </c>
      <c r="B50">
        <v>1.2753569248573276E+16</v>
      </c>
      <c r="C50">
        <v>8504541579958994</v>
      </c>
      <c r="D50">
        <v>9168763133931758</v>
      </c>
      <c r="F50" s="14">
        <f t="shared" si="3"/>
        <v>0.20557281347776474</v>
      </c>
      <c r="G50" s="14">
        <f t="shared" si="0"/>
        <v>1.2753569248573278E-2</v>
      </c>
      <c r="H50" s="14">
        <f t="shared" si="1"/>
        <v>8.5045415799589949E-3</v>
      </c>
      <c r="I50" s="14">
        <f t="shared" si="2"/>
        <v>9.168763133931758E-3</v>
      </c>
    </row>
    <row r="51" spans="1:9" x14ac:dyDescent="0.25">
      <c r="A51">
        <v>6200000000000000</v>
      </c>
      <c r="B51">
        <v>0</v>
      </c>
      <c r="C51">
        <v>0</v>
      </c>
      <c r="D51">
        <v>0</v>
      </c>
      <c r="F51" s="14">
        <f t="shared" si="3"/>
        <v>6.2000000000000006E-3</v>
      </c>
      <c r="G51" s="14">
        <f t="shared" si="0"/>
        <v>0</v>
      </c>
      <c r="H51" s="14">
        <f t="shared" si="1"/>
        <v>0</v>
      </c>
      <c r="I51" s="14">
        <f t="shared" si="2"/>
        <v>0</v>
      </c>
    </row>
    <row r="52" spans="1:9" x14ac:dyDescent="0.25">
      <c r="A52">
        <v>1500000000000</v>
      </c>
      <c r="B52">
        <v>0</v>
      </c>
      <c r="C52">
        <v>0</v>
      </c>
      <c r="D52">
        <v>0</v>
      </c>
      <c r="F52" s="14">
        <f t="shared" si="3"/>
        <v>1.5E-6</v>
      </c>
      <c r="G52" s="14">
        <f t="shared" si="0"/>
        <v>0</v>
      </c>
      <c r="H52" s="14">
        <f t="shared" si="1"/>
        <v>0</v>
      </c>
      <c r="I52" s="14">
        <f t="shared" si="2"/>
        <v>0</v>
      </c>
    </row>
    <row r="53" spans="1:9" x14ac:dyDescent="0.25">
      <c r="A53">
        <v>509000000000</v>
      </c>
      <c r="B53">
        <v>0</v>
      </c>
      <c r="C53">
        <v>0</v>
      </c>
      <c r="D53">
        <v>0</v>
      </c>
      <c r="F53" s="14">
        <f t="shared" si="3"/>
        <v>5.0900000000000002E-7</v>
      </c>
      <c r="G53" s="14">
        <f t="shared" si="0"/>
        <v>0</v>
      </c>
      <c r="H53" s="14">
        <f t="shared" si="1"/>
        <v>0</v>
      </c>
      <c r="I53" s="14">
        <f t="shared" si="2"/>
        <v>0</v>
      </c>
    </row>
    <row r="54" spans="1:9" x14ac:dyDescent="0.25">
      <c r="A54">
        <v>139000000000</v>
      </c>
      <c r="B54">
        <v>0</v>
      </c>
      <c r="C54">
        <v>0</v>
      </c>
      <c r="D54">
        <v>0</v>
      </c>
      <c r="F54" s="14">
        <f t="shared" si="3"/>
        <v>1.3900000000000001E-7</v>
      </c>
      <c r="G54" s="14">
        <f t="shared" si="0"/>
        <v>0</v>
      </c>
      <c r="H54" s="14">
        <f t="shared" si="1"/>
        <v>0</v>
      </c>
      <c r="I54" s="14">
        <f t="shared" si="2"/>
        <v>0</v>
      </c>
    </row>
    <row r="55" spans="1:9" x14ac:dyDescent="0.25">
      <c r="A55">
        <v>152000000000</v>
      </c>
      <c r="B55">
        <v>0</v>
      </c>
      <c r="C55">
        <v>0</v>
      </c>
      <c r="D55">
        <v>0</v>
      </c>
      <c r="F55" s="14">
        <f t="shared" si="3"/>
        <v>1.5200000000000001E-7</v>
      </c>
      <c r="G55" s="14">
        <f t="shared" si="0"/>
        <v>0</v>
      </c>
      <c r="H55" s="14">
        <f t="shared" si="1"/>
        <v>0</v>
      </c>
      <c r="I55" s="14">
        <f t="shared" si="2"/>
        <v>0</v>
      </c>
    </row>
    <row r="56" spans="1:9" x14ac:dyDescent="0.25">
      <c r="A56">
        <v>1.09E+18</v>
      </c>
      <c r="B56">
        <v>0</v>
      </c>
      <c r="C56">
        <v>0</v>
      </c>
      <c r="D56">
        <v>0</v>
      </c>
      <c r="F56" s="14">
        <f t="shared" si="3"/>
        <v>1.0900000000000001</v>
      </c>
      <c r="G56" s="14">
        <f t="shared" si="0"/>
        <v>0</v>
      </c>
      <c r="H56" s="14">
        <f t="shared" si="1"/>
        <v>0</v>
      </c>
      <c r="I56" s="14">
        <f t="shared" si="2"/>
        <v>0</v>
      </c>
    </row>
    <row r="57" spans="1:9" x14ac:dyDescent="0.25">
      <c r="A57">
        <v>1.82E+18</v>
      </c>
      <c r="B57">
        <v>0</v>
      </c>
      <c r="C57">
        <v>0</v>
      </c>
      <c r="D57">
        <v>0</v>
      </c>
      <c r="F57" s="14">
        <f t="shared" si="3"/>
        <v>1.82</v>
      </c>
      <c r="G57" s="14">
        <f t="shared" si="0"/>
        <v>0</v>
      </c>
      <c r="H57" s="14">
        <f t="shared" si="1"/>
        <v>0</v>
      </c>
      <c r="I57" s="14">
        <f t="shared" si="2"/>
        <v>0</v>
      </c>
    </row>
    <row r="58" spans="1:9" x14ac:dyDescent="0.25">
      <c r="A58">
        <v>5.889635E+17</v>
      </c>
      <c r="B58">
        <v>0</v>
      </c>
      <c r="C58">
        <v>0</v>
      </c>
      <c r="D58">
        <v>0</v>
      </c>
      <c r="F58" s="14">
        <f t="shared" si="3"/>
        <v>0.58896350000000008</v>
      </c>
      <c r="G58" s="14">
        <f t="shared" si="0"/>
        <v>0</v>
      </c>
      <c r="H58" s="14">
        <f t="shared" si="1"/>
        <v>0</v>
      </c>
      <c r="I58" s="14">
        <f t="shared" si="2"/>
        <v>0</v>
      </c>
    </row>
    <row r="59" spans="1:9" x14ac:dyDescent="0.25">
      <c r="A59">
        <v>4420000000000</v>
      </c>
      <c r="B59">
        <v>0</v>
      </c>
      <c r="C59">
        <v>0</v>
      </c>
      <c r="D59">
        <v>0</v>
      </c>
      <c r="F59" s="14">
        <f t="shared" si="3"/>
        <v>4.42E-6</v>
      </c>
      <c r="G59" s="14">
        <f t="shared" si="0"/>
        <v>0</v>
      </c>
      <c r="H59" s="14">
        <f t="shared" si="1"/>
        <v>0</v>
      </c>
      <c r="I59" s="14">
        <f t="shared" si="2"/>
        <v>0</v>
      </c>
    </row>
    <row r="60" spans="1:9" x14ac:dyDescent="0.25">
      <c r="A60">
        <v>3043875194865013.5</v>
      </c>
      <c r="B60">
        <v>194470650512977.37</v>
      </c>
      <c r="C60">
        <v>104736729541088.28</v>
      </c>
      <c r="D60">
        <v>130601340789896.34</v>
      </c>
      <c r="F60" s="14">
        <f t="shared" si="3"/>
        <v>3.0438751948650136E-3</v>
      </c>
      <c r="G60" s="14">
        <f t="shared" si="0"/>
        <v>1.9447065051297739E-4</v>
      </c>
      <c r="H60" s="14">
        <f t="shared" si="1"/>
        <v>1.0473672954108829E-4</v>
      </c>
      <c r="I60" s="14">
        <f t="shared" si="2"/>
        <v>1.3060134078989635E-4</v>
      </c>
    </row>
    <row r="61" spans="1:9" x14ac:dyDescent="0.25">
      <c r="A61">
        <v>6.9486003805595592E+16</v>
      </c>
      <c r="B61">
        <v>4868945654772390</v>
      </c>
      <c r="C61">
        <v>2766666019453001</v>
      </c>
      <c r="D61">
        <v>2722583946584028</v>
      </c>
      <c r="F61" s="14">
        <f t="shared" si="3"/>
        <v>6.9486003805595595E-2</v>
      </c>
      <c r="G61" s="14">
        <f t="shared" si="0"/>
        <v>4.8689456547723903E-3</v>
      </c>
      <c r="H61" s="14">
        <f t="shared" si="1"/>
        <v>2.7666660194530014E-3</v>
      </c>
      <c r="I61" s="14">
        <f t="shared" si="2"/>
        <v>2.7225839465840284E-3</v>
      </c>
    </row>
    <row r="62" spans="1:9" x14ac:dyDescent="0.25">
      <c r="A62">
        <v>9.0171169108212128E+16</v>
      </c>
      <c r="B62">
        <v>6785179400448232</v>
      </c>
      <c r="C62">
        <v>4019774225563891</v>
      </c>
      <c r="D62">
        <v>3643915554700301</v>
      </c>
      <c r="F62" s="14">
        <f t="shared" si="3"/>
        <v>9.0171169108212129E-2</v>
      </c>
      <c r="G62" s="14">
        <f t="shared" si="0"/>
        <v>6.7851794004482324E-3</v>
      </c>
      <c r="H62" s="14">
        <f t="shared" si="1"/>
        <v>4.0197742255638916E-3</v>
      </c>
      <c r="I62" s="14">
        <f t="shared" si="2"/>
        <v>3.6439155547003011E-3</v>
      </c>
    </row>
    <row r="63" spans="1:9" x14ac:dyDescent="0.25">
      <c r="A63">
        <v>2.630641541311383E+17</v>
      </c>
      <c r="B63">
        <v>1.6185410354682118E+16</v>
      </c>
      <c r="C63">
        <v>9710910701854428</v>
      </c>
      <c r="D63">
        <v>9201845458200428</v>
      </c>
      <c r="F63" s="14">
        <f t="shared" si="3"/>
        <v>0.26306415413113832</v>
      </c>
      <c r="G63" s="14">
        <f t="shared" si="0"/>
        <v>1.6185410354682118E-2</v>
      </c>
      <c r="H63" s="14">
        <f t="shared" si="1"/>
        <v>9.7109107018544284E-3</v>
      </c>
      <c r="I63" s="14">
        <f t="shared" si="2"/>
        <v>9.2018454582004292E-3</v>
      </c>
    </row>
    <row r="64" spans="1:9" x14ac:dyDescent="0.25">
      <c r="A64">
        <v>1.3904729953003581E+17</v>
      </c>
      <c r="B64">
        <v>1.0000757414876034E+16</v>
      </c>
      <c r="C64">
        <v>5877410363749353</v>
      </c>
      <c r="D64">
        <v>6251494777194126</v>
      </c>
      <c r="F64" s="14">
        <f t="shared" si="3"/>
        <v>0.13904729953003581</v>
      </c>
      <c r="G64" s="14">
        <f t="shared" si="0"/>
        <v>1.0000757414876035E-2</v>
      </c>
      <c r="H64" s="14">
        <f t="shared" si="1"/>
        <v>5.8774103637493531E-3</v>
      </c>
      <c r="I64" s="14">
        <f t="shared" si="2"/>
        <v>6.2514947771941266E-3</v>
      </c>
    </row>
    <row r="65" spans="1:9" x14ac:dyDescent="0.25">
      <c r="A65">
        <v>2.2319011699909366E+17</v>
      </c>
      <c r="B65">
        <v>3.6088456379711952E+16</v>
      </c>
      <c r="C65">
        <v>1.5766662122113556E+16</v>
      </c>
      <c r="D65">
        <v>2.4622639928674824E+16</v>
      </c>
      <c r="F65" s="14">
        <f t="shared" si="3"/>
        <v>0.22319011699909369</v>
      </c>
      <c r="G65" s="14">
        <f t="shared" si="0"/>
        <v>3.6088456379711954E-2</v>
      </c>
      <c r="H65" s="14">
        <f t="shared" si="1"/>
        <v>1.5766662122113556E-2</v>
      </c>
      <c r="I65" s="14">
        <f t="shared" si="2"/>
        <v>2.4622639928674826E-2</v>
      </c>
    </row>
    <row r="66" spans="1:9" x14ac:dyDescent="0.25">
      <c r="A66">
        <v>4.0191118717338016E+17</v>
      </c>
      <c r="B66">
        <v>5.3729857479372448E+16</v>
      </c>
      <c r="C66">
        <v>2.8108299509705488E+16</v>
      </c>
      <c r="D66">
        <v>3.4998237860996624E+16</v>
      </c>
      <c r="F66" s="14">
        <f t="shared" si="3"/>
        <v>0.4019111871733802</v>
      </c>
      <c r="G66" s="14">
        <f t="shared" si="0"/>
        <v>5.372985747937245E-2</v>
      </c>
      <c r="H66" s="14">
        <f t="shared" si="1"/>
        <v>2.8108299509705489E-2</v>
      </c>
      <c r="I66" s="14">
        <f t="shared" si="2"/>
        <v>3.499823786099663E-2</v>
      </c>
    </row>
    <row r="67" spans="1:9" x14ac:dyDescent="0.25">
      <c r="A67">
        <v>3.849163303920777E+17</v>
      </c>
      <c r="B67">
        <v>6.1317894058794024E+16</v>
      </c>
      <c r="C67">
        <v>2.99001882724651E+16</v>
      </c>
      <c r="D67">
        <v>4.6601214773640776E+16</v>
      </c>
      <c r="F67" s="14">
        <f t="shared" si="3"/>
        <v>0.38491633039207773</v>
      </c>
      <c r="G67" s="14">
        <f t="shared" si="0"/>
        <v>6.131789405879403E-2</v>
      </c>
      <c r="H67" s="14">
        <f t="shared" si="1"/>
        <v>2.9900188272465104E-2</v>
      </c>
      <c r="I67" s="14">
        <f t="shared" si="2"/>
        <v>4.6601214773640778E-2</v>
      </c>
    </row>
    <row r="68" spans="1:9" x14ac:dyDescent="0.25">
      <c r="A68">
        <v>2.1575799248743747E+17</v>
      </c>
      <c r="B68">
        <v>3.170903008175026E+16</v>
      </c>
      <c r="C68">
        <v>1.711456422125958E+16</v>
      </c>
      <c r="D68">
        <v>2.3687000397993516E+16</v>
      </c>
      <c r="F68" s="14">
        <f t="shared" si="3"/>
        <v>0.21575799248743749</v>
      </c>
      <c r="G68" s="14">
        <f t="shared" si="0"/>
        <v>3.1709030081750265E-2</v>
      </c>
      <c r="H68" s="14">
        <f t="shared" si="1"/>
        <v>1.7114564221259582E-2</v>
      </c>
      <c r="I68" s="14">
        <f t="shared" si="2"/>
        <v>2.3687000397993516E-2</v>
      </c>
    </row>
    <row r="69" spans="1:9" x14ac:dyDescent="0.25">
      <c r="A69">
        <v>3.0316610978000992E+17</v>
      </c>
      <c r="B69">
        <v>6.8588393671138112E+16</v>
      </c>
      <c r="C69">
        <v>3.7337768661711272E+16</v>
      </c>
      <c r="D69">
        <v>4.202995643480732E+16</v>
      </c>
      <c r="F69" s="14">
        <f t="shared" si="3"/>
        <v>0.30316610978000996</v>
      </c>
      <c r="G69" s="14">
        <f t="shared" si="0"/>
        <v>6.8588393671138115E-2</v>
      </c>
      <c r="H69" s="14">
        <f t="shared" si="1"/>
        <v>3.7337768661711276E-2</v>
      </c>
      <c r="I69" s="14">
        <f t="shared" si="2"/>
        <v>4.2029956434807322E-2</v>
      </c>
    </row>
    <row r="70" spans="1:9" x14ac:dyDescent="0.25">
      <c r="A70">
        <v>3.8900535185483578E+17</v>
      </c>
      <c r="B70">
        <v>5.8649454278844792E+16</v>
      </c>
      <c r="C70">
        <v>3.701347866269708E+16</v>
      </c>
      <c r="D70">
        <v>3.7638764661994672E+16</v>
      </c>
      <c r="F70" s="14">
        <f t="shared" si="3"/>
        <v>0.38900535185483581</v>
      </c>
      <c r="G70" s="14">
        <f t="shared" si="0"/>
        <v>5.8649454278844798E-2</v>
      </c>
      <c r="H70" s="14">
        <f t="shared" si="1"/>
        <v>3.701347866269708E-2</v>
      </c>
      <c r="I70" s="14">
        <f t="shared" si="2"/>
        <v>3.7638764661994673E-2</v>
      </c>
    </row>
    <row r="71" spans="1:9" x14ac:dyDescent="0.25">
      <c r="A71">
        <v>3.4888071008264128E+17</v>
      </c>
      <c r="B71">
        <v>5.4154464753505664E+16</v>
      </c>
      <c r="C71">
        <v>3.3222763658633492E+16</v>
      </c>
      <c r="D71">
        <v>3.5000031831697832E+16</v>
      </c>
      <c r="F71" s="14">
        <f t="shared" si="3"/>
        <v>0.34888071008264132</v>
      </c>
      <c r="G71" s="14">
        <f t="shared" si="0"/>
        <v>5.4154464753505667E-2</v>
      </c>
      <c r="H71" s="14">
        <f t="shared" si="1"/>
        <v>3.3222763658633497E-2</v>
      </c>
      <c r="I71" s="14">
        <f t="shared" si="2"/>
        <v>3.5000031831697836E-2</v>
      </c>
    </row>
    <row r="72" spans="1:9" x14ac:dyDescent="0.25">
      <c r="A72">
        <v>4.2158212584375149E+17</v>
      </c>
      <c r="B72">
        <v>5.3082634915676864E+16</v>
      </c>
      <c r="C72">
        <v>2.9188854686568016E+16</v>
      </c>
      <c r="D72">
        <v>3.74732323494698E+16</v>
      </c>
      <c r="F72" s="14">
        <f t="shared" si="3"/>
        <v>0.42158212584375154</v>
      </c>
      <c r="G72" s="14">
        <f t="shared" ref="G72:G135" si="4">0.000000000000000001*B72</f>
        <v>5.3082634915676871E-2</v>
      </c>
      <c r="H72" s="14">
        <f t="shared" ref="H72:H135" si="5">0.000000000000000001*C72</f>
        <v>2.9188854686568018E-2</v>
      </c>
      <c r="I72" s="14">
        <f t="shared" ref="I72:I135" si="6">0.000000000000000001*D72</f>
        <v>3.7473232349469802E-2</v>
      </c>
    </row>
    <row r="73" spans="1:9" x14ac:dyDescent="0.25">
      <c r="A73">
        <v>3.925796445279113E+17</v>
      </c>
      <c r="B73">
        <v>3.6731079831546688E+16</v>
      </c>
      <c r="C73">
        <v>2.545177138377908E+16</v>
      </c>
      <c r="D73">
        <v>2.5055116060706448E+16</v>
      </c>
      <c r="F73" s="14">
        <f t="shared" ref="F73:F136" si="7">0.000000000000000001*A73</f>
        <v>0.39257964452791133</v>
      </c>
      <c r="G73" s="14">
        <f t="shared" si="4"/>
        <v>3.6731079831546692E-2</v>
      </c>
      <c r="H73" s="14">
        <f t="shared" si="5"/>
        <v>2.5451771383779083E-2</v>
      </c>
      <c r="I73" s="14">
        <f t="shared" si="6"/>
        <v>2.5055116060706449E-2</v>
      </c>
    </row>
    <row r="74" spans="1:9" x14ac:dyDescent="0.25">
      <c r="A74">
        <v>4.5212599364991181E+17</v>
      </c>
      <c r="B74">
        <v>3.6225827570274888E+16</v>
      </c>
      <c r="C74">
        <v>2.190649417493796E+16</v>
      </c>
      <c r="D74">
        <v>2.7938288070503292E+16</v>
      </c>
      <c r="F74" s="14">
        <f t="shared" si="7"/>
        <v>0.45212599364991185</v>
      </c>
      <c r="G74" s="14">
        <f t="shared" si="4"/>
        <v>3.6225827570274892E-2</v>
      </c>
      <c r="H74" s="14">
        <f t="shared" si="5"/>
        <v>2.1906494174937962E-2</v>
      </c>
      <c r="I74" s="14">
        <f t="shared" si="6"/>
        <v>2.7938288070503293E-2</v>
      </c>
    </row>
    <row r="75" spans="1:9" x14ac:dyDescent="0.25">
      <c r="A75">
        <v>4.6914155369350573E+17</v>
      </c>
      <c r="B75">
        <v>4.418942117388696E+16</v>
      </c>
      <c r="C75">
        <v>2.7103344425948952E+16</v>
      </c>
      <c r="D75">
        <v>3.542195818479118E+16</v>
      </c>
      <c r="F75" s="14">
        <f t="shared" si="7"/>
        <v>0.46914155369350574</v>
      </c>
      <c r="G75" s="14">
        <f t="shared" si="4"/>
        <v>4.418942117388696E-2</v>
      </c>
      <c r="H75" s="14">
        <f t="shared" si="5"/>
        <v>2.7103344425948955E-2</v>
      </c>
      <c r="I75" s="14">
        <f t="shared" si="6"/>
        <v>3.5421958184791186E-2</v>
      </c>
    </row>
    <row r="76" spans="1:9" x14ac:dyDescent="0.25">
      <c r="A76">
        <v>3.9477401080947379E+17</v>
      </c>
      <c r="B76">
        <v>6.0596909932588256E+16</v>
      </c>
      <c r="C76">
        <v>4.4818327151517888E+16</v>
      </c>
      <c r="D76">
        <v>4.946421579751412E+16</v>
      </c>
      <c r="F76" s="14">
        <f t="shared" si="7"/>
        <v>0.39477401080947383</v>
      </c>
      <c r="G76" s="14">
        <f t="shared" si="4"/>
        <v>6.0596909932588261E-2</v>
      </c>
      <c r="H76" s="14">
        <f t="shared" si="5"/>
        <v>4.4818327151517894E-2</v>
      </c>
      <c r="I76" s="14">
        <f t="shared" si="6"/>
        <v>4.9464215797514123E-2</v>
      </c>
    </row>
    <row r="77" spans="1:9" x14ac:dyDescent="0.25">
      <c r="A77">
        <v>4.9605489691677958E+17</v>
      </c>
      <c r="B77">
        <v>7.3337313705478752E+16</v>
      </c>
      <c r="C77">
        <v>5.370284361728784E+16</v>
      </c>
      <c r="D77">
        <v>5.8979702512273648E+16</v>
      </c>
      <c r="F77" s="14">
        <f t="shared" si="7"/>
        <v>0.49605489691677962</v>
      </c>
      <c r="G77" s="14">
        <f t="shared" si="4"/>
        <v>7.333731370547876E-2</v>
      </c>
      <c r="H77" s="14">
        <f t="shared" si="5"/>
        <v>5.3702843617287846E-2</v>
      </c>
      <c r="I77" s="14">
        <f t="shared" si="6"/>
        <v>5.8979702512273649E-2</v>
      </c>
    </row>
    <row r="78" spans="1:9" x14ac:dyDescent="0.25">
      <c r="A78">
        <v>5.4192921047709638E+17</v>
      </c>
      <c r="B78">
        <v>3.8986852575248122E+17</v>
      </c>
      <c r="C78">
        <v>3.3710291214018272E+17</v>
      </c>
      <c r="D78">
        <v>3.0165672822007117E+17</v>
      </c>
      <c r="F78" s="14">
        <f t="shared" si="7"/>
        <v>0.54192921047709641</v>
      </c>
      <c r="G78" s="14">
        <f t="shared" si="4"/>
        <v>0.38986852575248127</v>
      </c>
      <c r="H78" s="14">
        <f t="shared" si="5"/>
        <v>0.33710291214018273</v>
      </c>
      <c r="I78" s="14">
        <f t="shared" si="6"/>
        <v>0.30165672822007117</v>
      </c>
    </row>
    <row r="79" spans="1:9" x14ac:dyDescent="0.25">
      <c r="A79">
        <v>3.4112173318440493E+17</v>
      </c>
      <c r="B79">
        <v>2.0123800802432845E+17</v>
      </c>
      <c r="C79">
        <v>1.7329828380169021E+17</v>
      </c>
      <c r="D79">
        <v>1.580022329856111E+17</v>
      </c>
      <c r="F79" s="14">
        <f t="shared" si="7"/>
        <v>0.34112173318440497</v>
      </c>
      <c r="G79" s="14">
        <f t="shared" si="4"/>
        <v>0.20123800802432845</v>
      </c>
      <c r="H79" s="14">
        <f t="shared" si="5"/>
        <v>0.17329828380169021</v>
      </c>
      <c r="I79" s="14">
        <f t="shared" si="6"/>
        <v>0.15800223298561111</v>
      </c>
    </row>
    <row r="80" spans="1:9" x14ac:dyDescent="0.25">
      <c r="A80">
        <v>2.4084832822331846E+17</v>
      </c>
      <c r="B80">
        <v>5334204267369074</v>
      </c>
      <c r="C80">
        <v>2593437468472187.5</v>
      </c>
      <c r="D80">
        <v>3858743144394489</v>
      </c>
      <c r="F80" s="14">
        <f t="shared" si="7"/>
        <v>0.24084832822331848</v>
      </c>
      <c r="G80" s="14">
        <f t="shared" si="4"/>
        <v>5.3342042673690743E-3</v>
      </c>
      <c r="H80" s="14">
        <f t="shared" si="5"/>
        <v>2.5934374684721878E-3</v>
      </c>
      <c r="I80" s="14">
        <f t="shared" si="6"/>
        <v>3.8587431443944894E-3</v>
      </c>
    </row>
    <row r="81" spans="1:9" x14ac:dyDescent="0.25">
      <c r="A81">
        <v>1.9218285237513936E+17</v>
      </c>
      <c r="B81">
        <v>1.1370054536882016E+17</v>
      </c>
      <c r="C81">
        <v>9.6854712167845072E+16</v>
      </c>
      <c r="D81">
        <v>9.1446497111192032E+16</v>
      </c>
      <c r="F81" s="14">
        <f t="shared" si="7"/>
        <v>0.19218285237513938</v>
      </c>
      <c r="G81" s="14">
        <f t="shared" si="4"/>
        <v>0.11370054536882017</v>
      </c>
      <c r="H81" s="14">
        <f t="shared" si="5"/>
        <v>9.6854712167845081E-2</v>
      </c>
      <c r="I81" s="14">
        <f t="shared" si="6"/>
        <v>9.1446497111192043E-2</v>
      </c>
    </row>
    <row r="82" spans="1:9" x14ac:dyDescent="0.25">
      <c r="A82">
        <v>4.6150542297820326E+17</v>
      </c>
      <c r="B82">
        <v>3.1314000859802438E+17</v>
      </c>
      <c r="C82">
        <v>2.4974957446641408E+17</v>
      </c>
      <c r="D82">
        <v>2.3913476275365584E+17</v>
      </c>
      <c r="F82" s="14">
        <f t="shared" si="7"/>
        <v>0.46150542297820329</v>
      </c>
      <c r="G82" s="14">
        <f t="shared" si="4"/>
        <v>0.31314000859802443</v>
      </c>
      <c r="H82" s="14">
        <f t="shared" si="5"/>
        <v>0.2497495744664141</v>
      </c>
      <c r="I82" s="14">
        <f t="shared" si="6"/>
        <v>0.23913476275365586</v>
      </c>
    </row>
    <row r="83" spans="1:9" x14ac:dyDescent="0.25">
      <c r="A83">
        <v>4.8743991218962035E+17</v>
      </c>
      <c r="B83">
        <v>4.8212161813427571E+17</v>
      </c>
      <c r="C83">
        <v>3.7995781019963174E+17</v>
      </c>
      <c r="D83">
        <v>3.807241301108583E+17</v>
      </c>
      <c r="F83" s="14">
        <f t="shared" si="7"/>
        <v>0.48743991218962041</v>
      </c>
      <c r="G83" s="14">
        <f t="shared" si="4"/>
        <v>0.48212161813427573</v>
      </c>
      <c r="H83" s="14">
        <f t="shared" si="5"/>
        <v>0.37995781019963176</v>
      </c>
      <c r="I83" s="14">
        <f t="shared" si="6"/>
        <v>0.38072413011085832</v>
      </c>
    </row>
    <row r="84" spans="1:9" x14ac:dyDescent="0.25">
      <c r="A84">
        <v>5.3956394275818342E+17</v>
      </c>
      <c r="B84">
        <v>6.5965197184817562E+17</v>
      </c>
      <c r="C84">
        <v>5.3807810736909926E+17</v>
      </c>
      <c r="D84">
        <v>5.5573798962391405E+17</v>
      </c>
      <c r="F84" s="14">
        <f t="shared" si="7"/>
        <v>0.53956394275818342</v>
      </c>
      <c r="G84" s="14">
        <f t="shared" si="4"/>
        <v>0.6596519718481757</v>
      </c>
      <c r="H84" s="14">
        <f t="shared" si="5"/>
        <v>0.53807810736909933</v>
      </c>
      <c r="I84" s="14">
        <f t="shared" si="6"/>
        <v>0.55573798962391407</v>
      </c>
    </row>
    <row r="85" spans="1:9" x14ac:dyDescent="0.25">
      <c r="A85">
        <v>3.0840412726737299E+17</v>
      </c>
      <c r="B85">
        <v>3.1798801509074093E+17</v>
      </c>
      <c r="C85">
        <v>2.5009840600682867E+17</v>
      </c>
      <c r="D85">
        <v>2.4552672048986374E+17</v>
      </c>
      <c r="F85" s="14">
        <f t="shared" si="7"/>
        <v>0.30840412726737304</v>
      </c>
      <c r="G85" s="14">
        <f t="shared" si="4"/>
        <v>0.31798801509074093</v>
      </c>
      <c r="H85" s="14">
        <f t="shared" si="5"/>
        <v>0.2500984060068287</v>
      </c>
      <c r="I85" s="14">
        <f t="shared" si="6"/>
        <v>0.24552672048986376</v>
      </c>
    </row>
    <row r="86" spans="1:9" x14ac:dyDescent="0.25">
      <c r="A86">
        <v>9.7119510754260608E+16</v>
      </c>
      <c r="B86">
        <v>1.1933499806983218E+17</v>
      </c>
      <c r="C86">
        <v>9.3660491774489584E+16</v>
      </c>
      <c r="D86">
        <v>9.704907668910344E+16</v>
      </c>
      <c r="F86" s="14">
        <f t="shared" si="7"/>
        <v>9.7119510754260618E-2</v>
      </c>
      <c r="G86" s="14">
        <f t="shared" si="4"/>
        <v>0.11933499806983218</v>
      </c>
      <c r="H86" s="14">
        <f t="shared" si="5"/>
        <v>9.3660491774489596E-2</v>
      </c>
      <c r="I86" s="14">
        <f t="shared" si="6"/>
        <v>9.7049076689103453E-2</v>
      </c>
    </row>
    <row r="87" spans="1:9" x14ac:dyDescent="0.25">
      <c r="A87">
        <v>5.1949717620373549E+17</v>
      </c>
      <c r="B87">
        <v>7.2229118097833178E+17</v>
      </c>
      <c r="C87">
        <v>5.9175805671269299E+17</v>
      </c>
      <c r="D87">
        <v>5.9501651445941888E+17</v>
      </c>
      <c r="F87" s="14">
        <f t="shared" si="7"/>
        <v>0.51949717620373548</v>
      </c>
      <c r="G87" s="14">
        <f t="shared" si="4"/>
        <v>0.72229118097833178</v>
      </c>
      <c r="H87" s="14">
        <f t="shared" si="5"/>
        <v>0.59175805671269299</v>
      </c>
      <c r="I87" s="14">
        <f t="shared" si="6"/>
        <v>0.59501651445941894</v>
      </c>
    </row>
    <row r="88" spans="1:9" x14ac:dyDescent="0.25">
      <c r="A88">
        <v>6.786662264169801E+17</v>
      </c>
      <c r="B88">
        <v>7.8345767199263373E+17</v>
      </c>
      <c r="C88">
        <v>6.5218602702167539E+17</v>
      </c>
      <c r="D88">
        <v>6.4026206134209165E+17</v>
      </c>
      <c r="F88" s="14">
        <f t="shared" si="7"/>
        <v>0.67866622641698016</v>
      </c>
      <c r="G88" s="14">
        <f t="shared" si="4"/>
        <v>0.78345767199263383</v>
      </c>
      <c r="H88" s="14">
        <f t="shared" si="5"/>
        <v>0.65218602702167539</v>
      </c>
      <c r="I88" s="14">
        <f t="shared" si="6"/>
        <v>0.64026206134209174</v>
      </c>
    </row>
    <row r="89" spans="1:9" x14ac:dyDescent="0.25">
      <c r="A89">
        <v>6.6261393096530637E+17</v>
      </c>
      <c r="B89">
        <v>7.3218584685327219E+17</v>
      </c>
      <c r="C89">
        <v>6.1221853151855258E+17</v>
      </c>
      <c r="D89">
        <v>6.0268617583417062E+17</v>
      </c>
      <c r="F89" s="14">
        <f t="shared" si="7"/>
        <v>0.66261393096530641</v>
      </c>
      <c r="G89" s="14">
        <f t="shared" si="4"/>
        <v>0.73218584685327226</v>
      </c>
      <c r="H89" s="14">
        <f t="shared" si="5"/>
        <v>0.61221853151855266</v>
      </c>
      <c r="I89" s="14">
        <f t="shared" si="6"/>
        <v>0.60268617583417061</v>
      </c>
    </row>
    <row r="90" spans="1:9" x14ac:dyDescent="0.25">
      <c r="A90">
        <v>7.5574157897318118E+17</v>
      </c>
      <c r="B90">
        <v>9.0409160801284262E+17</v>
      </c>
      <c r="C90">
        <v>7.7663951849467776E+17</v>
      </c>
      <c r="D90">
        <v>7.4224998421278451E+17</v>
      </c>
      <c r="F90" s="14">
        <f t="shared" si="7"/>
        <v>0.75574157897318128</v>
      </c>
      <c r="G90" s="14">
        <f t="shared" si="4"/>
        <v>0.90409160801284272</v>
      </c>
      <c r="H90" s="14">
        <f t="shared" si="5"/>
        <v>0.77663951849467783</v>
      </c>
      <c r="I90" s="14">
        <f t="shared" si="6"/>
        <v>0.74224998421278454</v>
      </c>
    </row>
    <row r="91" spans="1:9" x14ac:dyDescent="0.25">
      <c r="A91">
        <v>8.1418758489250138E+17</v>
      </c>
      <c r="B91">
        <v>8.4331052971142938E+17</v>
      </c>
      <c r="C91">
        <v>7.1445945833107136E+17</v>
      </c>
      <c r="D91">
        <v>7.4677525551146982E+17</v>
      </c>
      <c r="F91" s="14">
        <f t="shared" si="7"/>
        <v>0.81418758489250143</v>
      </c>
      <c r="G91" s="14">
        <f t="shared" si="4"/>
        <v>0.84331052971142939</v>
      </c>
      <c r="H91" s="14">
        <f t="shared" si="5"/>
        <v>0.71445945833107138</v>
      </c>
      <c r="I91" s="14">
        <f t="shared" si="6"/>
        <v>0.74677525551146984</v>
      </c>
    </row>
    <row r="92" spans="1:9" x14ac:dyDescent="0.25">
      <c r="A92">
        <v>7.6219432249451008E+17</v>
      </c>
      <c r="B92">
        <v>7.5000468973023232E+17</v>
      </c>
      <c r="C92">
        <v>6.3740340245032461E+17</v>
      </c>
      <c r="D92">
        <v>6.7866289442009011E+17</v>
      </c>
      <c r="F92" s="14">
        <f t="shared" si="7"/>
        <v>0.76219432249451013</v>
      </c>
      <c r="G92" s="14">
        <f t="shared" si="4"/>
        <v>0.75000468973023238</v>
      </c>
      <c r="H92" s="14">
        <f t="shared" si="5"/>
        <v>0.63740340245032467</v>
      </c>
      <c r="I92" s="14">
        <f t="shared" si="6"/>
        <v>0.6786628944200902</v>
      </c>
    </row>
    <row r="93" spans="1:9" x14ac:dyDescent="0.25">
      <c r="A93">
        <v>6.9921906321435917E+17</v>
      </c>
      <c r="B93">
        <v>6.5683641034604672E+17</v>
      </c>
      <c r="C93">
        <v>5.3880476436725094E+17</v>
      </c>
      <c r="D93">
        <v>5.6960833347518362E+17</v>
      </c>
      <c r="F93" s="14">
        <f t="shared" si="7"/>
        <v>0.69921906321435923</v>
      </c>
      <c r="G93" s="14">
        <f t="shared" si="4"/>
        <v>0.65683641034604678</v>
      </c>
      <c r="H93" s="14">
        <f t="shared" si="5"/>
        <v>0.538804764367251</v>
      </c>
      <c r="I93" s="14">
        <f t="shared" si="6"/>
        <v>0.56960833347518369</v>
      </c>
    </row>
    <row r="94" spans="1:9" x14ac:dyDescent="0.25">
      <c r="A94">
        <v>4.1536674506880826E+17</v>
      </c>
      <c r="B94">
        <v>1.6557017796848979E+17</v>
      </c>
      <c r="C94">
        <v>1.2554643831472768E+17</v>
      </c>
      <c r="D94">
        <v>1.4549818534105469E+17</v>
      </c>
      <c r="F94" s="14">
        <f t="shared" si="7"/>
        <v>0.41536674506880827</v>
      </c>
      <c r="G94" s="14">
        <f t="shared" si="4"/>
        <v>0.1655701779684898</v>
      </c>
      <c r="H94" s="14">
        <f t="shared" si="5"/>
        <v>0.1255464383147277</v>
      </c>
      <c r="I94" s="14">
        <f t="shared" si="6"/>
        <v>0.14549818534105469</v>
      </c>
    </row>
    <row r="95" spans="1:9" x14ac:dyDescent="0.25">
      <c r="A95">
        <v>3.8869455413342643E+17</v>
      </c>
      <c r="B95">
        <v>1.2300164540220698E+17</v>
      </c>
      <c r="C95">
        <v>8.2032616055509568E+16</v>
      </c>
      <c r="D95">
        <v>1.0361203203634931E+17</v>
      </c>
      <c r="F95" s="14">
        <f t="shared" si="7"/>
        <v>0.38869455413342646</v>
      </c>
      <c r="G95" s="14">
        <f t="shared" si="4"/>
        <v>0.12300164540220698</v>
      </c>
      <c r="H95" s="14">
        <f t="shared" si="5"/>
        <v>8.2032616055509572E-2</v>
      </c>
      <c r="I95" s="14">
        <f t="shared" si="6"/>
        <v>0.10361203203634932</v>
      </c>
    </row>
    <row r="96" spans="1:9" x14ac:dyDescent="0.25">
      <c r="A96">
        <v>4.4597563599060218E+17</v>
      </c>
      <c r="B96">
        <v>1.2923277727398166E+17</v>
      </c>
      <c r="C96">
        <v>8.700823924666752E+16</v>
      </c>
      <c r="D96">
        <v>1.0753376638026008E+17</v>
      </c>
      <c r="F96" s="14">
        <f t="shared" si="7"/>
        <v>0.44597563599060219</v>
      </c>
      <c r="G96" s="14">
        <f t="shared" si="4"/>
        <v>0.12923277727398166</v>
      </c>
      <c r="H96" s="14">
        <f t="shared" si="5"/>
        <v>8.7008239246667521E-2</v>
      </c>
      <c r="I96" s="14">
        <f t="shared" si="6"/>
        <v>0.10753376638026009</v>
      </c>
    </row>
    <row r="97" spans="1:9" x14ac:dyDescent="0.25">
      <c r="A97">
        <v>4.283047010912441E+17</v>
      </c>
      <c r="B97">
        <v>9.7188112957837824E+16</v>
      </c>
      <c r="C97">
        <v>6.5114261277952368E+16</v>
      </c>
      <c r="D97">
        <v>8.4452184376567104E+16</v>
      </c>
      <c r="F97" s="14">
        <f t="shared" si="7"/>
        <v>0.42830470109124413</v>
      </c>
      <c r="G97" s="14">
        <f t="shared" si="4"/>
        <v>9.718811295783783E-2</v>
      </c>
      <c r="H97" s="14">
        <f t="shared" si="5"/>
        <v>6.5114261277952376E-2</v>
      </c>
      <c r="I97" s="14">
        <f t="shared" si="6"/>
        <v>8.445218437656711E-2</v>
      </c>
    </row>
    <row r="98" spans="1:9" x14ac:dyDescent="0.25">
      <c r="A98">
        <v>4.6809133572444019E+17</v>
      </c>
      <c r="B98">
        <v>1.0961202756384938E+17</v>
      </c>
      <c r="C98">
        <v>7.944088863804192E+16</v>
      </c>
      <c r="D98">
        <v>9.260671730785328E+16</v>
      </c>
      <c r="F98" s="14">
        <f t="shared" si="7"/>
        <v>0.46809133572444023</v>
      </c>
      <c r="G98" s="14">
        <f t="shared" si="4"/>
        <v>0.10961202756384938</v>
      </c>
      <c r="H98" s="14">
        <f t="shared" si="5"/>
        <v>7.9440888638041926E-2</v>
      </c>
      <c r="I98" s="14">
        <f t="shared" si="6"/>
        <v>9.260671730785329E-2</v>
      </c>
    </row>
    <row r="99" spans="1:9" x14ac:dyDescent="0.25">
      <c r="A99">
        <v>3.2041351137554048E+17</v>
      </c>
      <c r="B99">
        <v>1.16562395144728E+17</v>
      </c>
      <c r="C99">
        <v>9.4742874572805088E+16</v>
      </c>
      <c r="D99">
        <v>1.0009495121842272E+17</v>
      </c>
      <c r="F99" s="14">
        <f t="shared" si="7"/>
        <v>0.32041351137554053</v>
      </c>
      <c r="G99" s="14">
        <f t="shared" si="4"/>
        <v>0.11656239514472801</v>
      </c>
      <c r="H99" s="14">
        <f t="shared" si="5"/>
        <v>9.47428745728051E-2</v>
      </c>
      <c r="I99" s="14">
        <f t="shared" si="6"/>
        <v>0.10009495121842273</v>
      </c>
    </row>
    <row r="100" spans="1:9" x14ac:dyDescent="0.25">
      <c r="A100">
        <v>4.5535296531875258E+17</v>
      </c>
      <c r="B100">
        <v>3.4388875854343584E+17</v>
      </c>
      <c r="C100">
        <v>3.0350048603504678E+17</v>
      </c>
      <c r="D100">
        <v>3.0302772217163418E+17</v>
      </c>
      <c r="F100" s="14">
        <f t="shared" si="7"/>
        <v>0.45535296531875263</v>
      </c>
      <c r="G100" s="14">
        <f t="shared" si="4"/>
        <v>0.34388875854343587</v>
      </c>
      <c r="H100" s="14">
        <f t="shared" si="5"/>
        <v>0.30350048603504681</v>
      </c>
      <c r="I100" s="14">
        <f t="shared" si="6"/>
        <v>0.30302772217163421</v>
      </c>
    </row>
    <row r="101" spans="1:9" x14ac:dyDescent="0.25">
      <c r="A101">
        <v>5.798263702798391E+17</v>
      </c>
      <c r="B101">
        <v>5.5954308857680742E+17</v>
      </c>
      <c r="C101">
        <v>4.8440468742015123E+17</v>
      </c>
      <c r="D101">
        <v>4.771104165496935E+17</v>
      </c>
      <c r="F101" s="14">
        <f t="shared" si="7"/>
        <v>0.57982637027983919</v>
      </c>
      <c r="G101" s="14">
        <f t="shared" si="4"/>
        <v>0.55954308857680746</v>
      </c>
      <c r="H101" s="14">
        <f t="shared" si="5"/>
        <v>0.48440468742015125</v>
      </c>
      <c r="I101" s="14">
        <f t="shared" si="6"/>
        <v>0.47711041654969355</v>
      </c>
    </row>
    <row r="102" spans="1:9" x14ac:dyDescent="0.25">
      <c r="A102">
        <v>6.026703191060727E+17</v>
      </c>
      <c r="B102">
        <v>6.4972841093988058E+17</v>
      </c>
      <c r="C102">
        <v>5.5634339563182246E+17</v>
      </c>
      <c r="D102">
        <v>5.452178541100791E+17</v>
      </c>
      <c r="F102" s="14">
        <f t="shared" si="7"/>
        <v>0.60267031910607272</v>
      </c>
      <c r="G102" s="14">
        <f t="shared" si="4"/>
        <v>0.64972841093988065</v>
      </c>
      <c r="H102" s="14">
        <f t="shared" si="5"/>
        <v>0.55634339563182256</v>
      </c>
      <c r="I102" s="14">
        <f t="shared" si="6"/>
        <v>0.54521785411007917</v>
      </c>
    </row>
    <row r="103" spans="1:9" x14ac:dyDescent="0.25">
      <c r="A103">
        <v>7.1705271066959885E+17</v>
      </c>
      <c r="B103">
        <v>7.3778255051251366E+17</v>
      </c>
      <c r="C103">
        <v>6.1894278947009562E+17</v>
      </c>
      <c r="D103">
        <v>6.0167198302433856E+17</v>
      </c>
      <c r="F103" s="14">
        <f t="shared" si="7"/>
        <v>0.71705271066959886</v>
      </c>
      <c r="G103" s="14">
        <f t="shared" si="4"/>
        <v>0.73778255051251374</v>
      </c>
      <c r="H103" s="14">
        <f t="shared" si="5"/>
        <v>0.61894278947009562</v>
      </c>
      <c r="I103" s="14">
        <f t="shared" si="6"/>
        <v>0.60167198302433855</v>
      </c>
    </row>
    <row r="104" spans="1:9" x14ac:dyDescent="0.25">
      <c r="A104">
        <v>6.5605590163930304E+17</v>
      </c>
      <c r="B104">
        <v>5.4792020875360045E+17</v>
      </c>
      <c r="C104">
        <v>4.4781925561051251E+17</v>
      </c>
      <c r="D104">
        <v>4.7719585128137446E+17</v>
      </c>
      <c r="F104" s="14">
        <f t="shared" si="7"/>
        <v>0.65605590163930305</v>
      </c>
      <c r="G104" s="14">
        <f t="shared" si="4"/>
        <v>0.54792020875360048</v>
      </c>
      <c r="H104" s="14">
        <f t="shared" si="5"/>
        <v>0.44781925561051256</v>
      </c>
      <c r="I104" s="14">
        <f t="shared" si="6"/>
        <v>0.47719585128137448</v>
      </c>
    </row>
    <row r="105" spans="1:9" x14ac:dyDescent="0.25">
      <c r="A105">
        <v>6.7657068667595814E+17</v>
      </c>
      <c r="B105">
        <v>5.6264984336317958E+17</v>
      </c>
      <c r="C105">
        <v>4.5338142967778202E+17</v>
      </c>
      <c r="D105">
        <v>4.8997053844530618E+17</v>
      </c>
      <c r="F105" s="14">
        <f t="shared" si="7"/>
        <v>0.67657068667595821</v>
      </c>
      <c r="G105" s="14">
        <f t="shared" si="4"/>
        <v>0.56264984336317958</v>
      </c>
      <c r="H105" s="14">
        <f t="shared" si="5"/>
        <v>0.45338142967778206</v>
      </c>
      <c r="I105" s="14">
        <f t="shared" si="6"/>
        <v>0.48997053844530619</v>
      </c>
    </row>
    <row r="106" spans="1:9" x14ac:dyDescent="0.25">
      <c r="A106">
        <v>7.1435226545862758E+17</v>
      </c>
      <c r="B106">
        <v>5.4873636594082746E+17</v>
      </c>
      <c r="C106">
        <v>4.3454892134929523E+17</v>
      </c>
      <c r="D106">
        <v>4.7385668397956083E+17</v>
      </c>
      <c r="F106" s="14">
        <f t="shared" si="7"/>
        <v>0.71435226545862762</v>
      </c>
      <c r="G106" s="14">
        <f t="shared" si="4"/>
        <v>0.54873636594082753</v>
      </c>
      <c r="H106" s="14">
        <f t="shared" si="5"/>
        <v>0.43454892134929524</v>
      </c>
      <c r="I106" s="14">
        <f t="shared" si="6"/>
        <v>0.47385668397956088</v>
      </c>
    </row>
    <row r="107" spans="1:9" x14ac:dyDescent="0.25">
      <c r="A107">
        <v>7.5308350476629581E+17</v>
      </c>
      <c r="B107">
        <v>5.9769380358263194E+17</v>
      </c>
      <c r="C107">
        <v>4.7461189426246624E+17</v>
      </c>
      <c r="D107">
        <v>5.169938371881968E+17</v>
      </c>
      <c r="F107" s="14">
        <f t="shared" si="7"/>
        <v>0.75308350476629582</v>
      </c>
      <c r="G107" s="14">
        <f t="shared" si="4"/>
        <v>0.59769380358263202</v>
      </c>
      <c r="H107" s="14">
        <f t="shared" si="5"/>
        <v>0.47461189426246625</v>
      </c>
      <c r="I107" s="14">
        <f t="shared" si="6"/>
        <v>0.5169938371881968</v>
      </c>
    </row>
    <row r="108" spans="1:9" x14ac:dyDescent="0.25">
      <c r="A108">
        <v>7.0384179680665062E+17</v>
      </c>
      <c r="B108">
        <v>6.0405964567769216E+17</v>
      </c>
      <c r="C108">
        <v>4.918331186319433E+17</v>
      </c>
      <c r="D108">
        <v>5.5010584276175398E+17</v>
      </c>
      <c r="F108" s="14">
        <f t="shared" si="7"/>
        <v>0.70384179680665071</v>
      </c>
      <c r="G108" s="14">
        <f t="shared" si="4"/>
        <v>0.60405964567769221</v>
      </c>
      <c r="H108" s="14">
        <f t="shared" si="5"/>
        <v>0.49183311863194334</v>
      </c>
      <c r="I108" s="14">
        <f t="shared" si="6"/>
        <v>0.550105842761754</v>
      </c>
    </row>
    <row r="109" spans="1:9" x14ac:dyDescent="0.25">
      <c r="A109">
        <v>7.7490005640316198E+17</v>
      </c>
      <c r="B109">
        <v>6.9173720426145267E+17</v>
      </c>
      <c r="C109">
        <v>5.4198478739654426E+17</v>
      </c>
      <c r="D109">
        <v>6.0500952831008256E+17</v>
      </c>
      <c r="F109" s="14">
        <f t="shared" si="7"/>
        <v>0.77490005640316206</v>
      </c>
      <c r="G109" s="14">
        <f t="shared" si="4"/>
        <v>0.69173720426145269</v>
      </c>
      <c r="H109" s="14">
        <f t="shared" si="5"/>
        <v>0.54198478739654432</v>
      </c>
      <c r="I109" s="14">
        <f t="shared" si="6"/>
        <v>0.60500952831008259</v>
      </c>
    </row>
    <row r="110" spans="1:9" x14ac:dyDescent="0.25">
      <c r="A110">
        <v>7.6959522020418125E+17</v>
      </c>
      <c r="B110">
        <v>7.4453660685664563E+17</v>
      </c>
      <c r="C110">
        <v>5.8690068689203354E+17</v>
      </c>
      <c r="D110">
        <v>6.5111068764810931E+17</v>
      </c>
      <c r="F110" s="14">
        <f t="shared" si="7"/>
        <v>0.76959522020418125</v>
      </c>
      <c r="G110" s="14">
        <f t="shared" si="4"/>
        <v>0.74453660685664569</v>
      </c>
      <c r="H110" s="14">
        <f t="shared" si="5"/>
        <v>0.58690068689203356</v>
      </c>
      <c r="I110" s="14">
        <f t="shared" si="6"/>
        <v>0.65111068764810931</v>
      </c>
    </row>
    <row r="111" spans="1:9" x14ac:dyDescent="0.25">
      <c r="A111">
        <v>6.0531880898453274E+17</v>
      </c>
      <c r="B111">
        <v>6.0481756331092186E+17</v>
      </c>
      <c r="C111">
        <v>4.8073417747791885E+17</v>
      </c>
      <c r="D111">
        <v>5.2037354365168461E+17</v>
      </c>
      <c r="F111" s="14">
        <f t="shared" si="7"/>
        <v>0.60531880898453283</v>
      </c>
      <c r="G111" s="14">
        <f t="shared" si="4"/>
        <v>0.60481756331092185</v>
      </c>
      <c r="H111" s="14">
        <f t="shared" si="5"/>
        <v>0.48073417747791886</v>
      </c>
      <c r="I111" s="14">
        <f t="shared" si="6"/>
        <v>0.52037354365168464</v>
      </c>
    </row>
    <row r="112" spans="1:9" x14ac:dyDescent="0.25">
      <c r="A112">
        <v>1.705164452224121E+17</v>
      </c>
      <c r="B112">
        <v>1.4743099505400672E+17</v>
      </c>
      <c r="C112">
        <v>1.1073935010853757E+17</v>
      </c>
      <c r="D112">
        <v>1.1826494613965037E+17</v>
      </c>
      <c r="F112" s="14">
        <f t="shared" si="7"/>
        <v>0.17051644522241211</v>
      </c>
      <c r="G112" s="14">
        <f t="shared" si="4"/>
        <v>0.14743099505400672</v>
      </c>
      <c r="H112" s="14">
        <f t="shared" si="5"/>
        <v>0.11073935010853758</v>
      </c>
      <c r="I112" s="14">
        <f t="shared" si="6"/>
        <v>0.11826494613965037</v>
      </c>
    </row>
    <row r="113" spans="1:9" x14ac:dyDescent="0.25">
      <c r="A113">
        <v>6.569082220909024E+17</v>
      </c>
      <c r="B113">
        <v>5.7063147678339123E+17</v>
      </c>
      <c r="C113">
        <v>4.4419477669218048E+17</v>
      </c>
      <c r="D113">
        <v>4.8167113854636269E+17</v>
      </c>
      <c r="F113" s="14">
        <f t="shared" si="7"/>
        <v>0.65690822209090249</v>
      </c>
      <c r="G113" s="14">
        <f t="shared" si="4"/>
        <v>0.57063147678339132</v>
      </c>
      <c r="H113" s="14">
        <f t="shared" si="5"/>
        <v>0.44419477669218049</v>
      </c>
      <c r="I113" s="14">
        <f t="shared" si="6"/>
        <v>0.48167113854636273</v>
      </c>
    </row>
    <row r="114" spans="1:9" x14ac:dyDescent="0.25">
      <c r="A114">
        <v>6.4318804643980224E+17</v>
      </c>
      <c r="B114">
        <v>5.4374399362970336E+17</v>
      </c>
      <c r="C114">
        <v>4.2530260523469773E+17</v>
      </c>
      <c r="D114">
        <v>4.8827306990707264E+17</v>
      </c>
      <c r="F114" s="14">
        <f t="shared" si="7"/>
        <v>0.64318804643980232</v>
      </c>
      <c r="G114" s="14">
        <f t="shared" si="4"/>
        <v>0.54374399362970338</v>
      </c>
      <c r="H114" s="14">
        <f t="shared" si="5"/>
        <v>0.42530260523469776</v>
      </c>
      <c r="I114" s="14">
        <f t="shared" si="6"/>
        <v>0.4882730699070727</v>
      </c>
    </row>
    <row r="115" spans="1:9" x14ac:dyDescent="0.25">
      <c r="A115">
        <v>6.839842929093504E+17</v>
      </c>
      <c r="B115">
        <v>5.9594036727043456E+17</v>
      </c>
      <c r="C115">
        <v>4.673862208653344E+17</v>
      </c>
      <c r="D115">
        <v>5.5728710817422701E+17</v>
      </c>
      <c r="F115" s="14">
        <f t="shared" si="7"/>
        <v>0.68398429290935048</v>
      </c>
      <c r="G115" s="14">
        <f t="shared" si="4"/>
        <v>0.59594036727043465</v>
      </c>
      <c r="H115" s="14">
        <f t="shared" si="5"/>
        <v>0.46738622086533443</v>
      </c>
      <c r="I115" s="14">
        <f t="shared" si="6"/>
        <v>0.557287108174227</v>
      </c>
    </row>
    <row r="116" spans="1:9" x14ac:dyDescent="0.25">
      <c r="A116">
        <v>4.1920650602029638E+17</v>
      </c>
      <c r="B116">
        <v>3.6781339148542054E+17</v>
      </c>
      <c r="C116">
        <v>2.8873702278390822E+17</v>
      </c>
      <c r="D116">
        <v>3.3431785469400941E+17</v>
      </c>
      <c r="F116" s="14">
        <f t="shared" si="7"/>
        <v>0.41920650602029641</v>
      </c>
      <c r="G116" s="14">
        <f t="shared" si="4"/>
        <v>0.36781339148542058</v>
      </c>
      <c r="H116" s="14">
        <f t="shared" si="5"/>
        <v>0.28873702278390823</v>
      </c>
      <c r="I116" s="14">
        <f t="shared" si="6"/>
        <v>0.33431785469400943</v>
      </c>
    </row>
    <row r="117" spans="1:9" x14ac:dyDescent="0.25">
      <c r="A117">
        <v>7.2988195218034867E+17</v>
      </c>
      <c r="B117">
        <v>6.131476526695904E+17</v>
      </c>
      <c r="C117">
        <v>4.8714876014584E+17</v>
      </c>
      <c r="D117">
        <v>5.708282730833049E+17</v>
      </c>
      <c r="F117" s="14">
        <f t="shared" si="7"/>
        <v>0.72988195218034868</v>
      </c>
      <c r="G117" s="14">
        <f t="shared" si="4"/>
        <v>0.61314765266959048</v>
      </c>
      <c r="H117" s="14">
        <f t="shared" si="5"/>
        <v>0.48714876014584002</v>
      </c>
      <c r="I117" s="14">
        <f t="shared" si="6"/>
        <v>0.57082827308330497</v>
      </c>
    </row>
    <row r="118" spans="1:9" x14ac:dyDescent="0.25">
      <c r="A118">
        <v>4.8252463462175539E+17</v>
      </c>
      <c r="B118">
        <v>2.849240812946841E+17</v>
      </c>
      <c r="C118">
        <v>2.0139773273076464E+17</v>
      </c>
      <c r="D118">
        <v>2.1485450436776288E+17</v>
      </c>
      <c r="F118" s="14">
        <f t="shared" si="7"/>
        <v>0.48252463462175543</v>
      </c>
      <c r="G118" s="14">
        <f t="shared" si="4"/>
        <v>0.28492408129468411</v>
      </c>
      <c r="H118" s="14">
        <f t="shared" si="5"/>
        <v>0.20139773273076467</v>
      </c>
      <c r="I118" s="14">
        <f t="shared" si="6"/>
        <v>0.21485450436776291</v>
      </c>
    </row>
    <row r="119" spans="1:9" x14ac:dyDescent="0.25">
      <c r="A119">
        <v>4.6090410124713606E+17</v>
      </c>
      <c r="B119">
        <v>2.758615184575505E+17</v>
      </c>
      <c r="C119">
        <v>1.9316897740932013E+17</v>
      </c>
      <c r="D119">
        <v>2.0717315989071584E+17</v>
      </c>
      <c r="F119" s="14">
        <f t="shared" si="7"/>
        <v>0.4609041012471361</v>
      </c>
      <c r="G119" s="14">
        <f t="shared" si="4"/>
        <v>0.27586151845755053</v>
      </c>
      <c r="H119" s="14">
        <f t="shared" si="5"/>
        <v>0.19316897740932015</v>
      </c>
      <c r="I119" s="14">
        <f t="shared" si="6"/>
        <v>0.20717315989071586</v>
      </c>
    </row>
    <row r="120" spans="1:9" x14ac:dyDescent="0.25">
      <c r="A120">
        <v>5.4375079282210304E+17</v>
      </c>
      <c r="B120">
        <v>2.3749205111887507E+17</v>
      </c>
      <c r="C120">
        <v>1.809327218988775E+17</v>
      </c>
      <c r="D120">
        <v>2.049235889954681E+17</v>
      </c>
      <c r="F120" s="14">
        <f t="shared" si="7"/>
        <v>0.54375079282210304</v>
      </c>
      <c r="G120" s="14">
        <f t="shared" si="4"/>
        <v>0.23749205111887509</v>
      </c>
      <c r="H120" s="14">
        <f t="shared" si="5"/>
        <v>0.18093272189887752</v>
      </c>
      <c r="I120" s="14">
        <f t="shared" si="6"/>
        <v>0.20492358899546811</v>
      </c>
    </row>
    <row r="121" spans="1:9" x14ac:dyDescent="0.25">
      <c r="A121">
        <v>5.8816200090331789E+17</v>
      </c>
      <c r="B121">
        <v>3.4136005196397722E+17</v>
      </c>
      <c r="C121">
        <v>2.6553726480160269E+17</v>
      </c>
      <c r="D121">
        <v>3.0797811612960742E+17</v>
      </c>
      <c r="F121" s="14">
        <f t="shared" si="7"/>
        <v>0.58816200090331794</v>
      </c>
      <c r="G121" s="14">
        <f t="shared" si="4"/>
        <v>0.34136005196397723</v>
      </c>
      <c r="H121" s="14">
        <f t="shared" si="5"/>
        <v>0.26553726480160272</v>
      </c>
      <c r="I121" s="14">
        <f t="shared" si="6"/>
        <v>0.30797811612960746</v>
      </c>
    </row>
    <row r="122" spans="1:9" x14ac:dyDescent="0.25">
      <c r="A122">
        <v>6.8504946482133056E+17</v>
      </c>
      <c r="B122">
        <v>5.7265040781041229E+17</v>
      </c>
      <c r="C122">
        <v>4.6079067623994298E+17</v>
      </c>
      <c r="D122">
        <v>5.3377940197894381E+17</v>
      </c>
      <c r="F122" s="14">
        <f t="shared" si="7"/>
        <v>0.68504946482133056</v>
      </c>
      <c r="G122" s="14">
        <f t="shared" si="4"/>
        <v>0.57265040781041232</v>
      </c>
      <c r="H122" s="14">
        <f t="shared" si="5"/>
        <v>0.46079067623994302</v>
      </c>
      <c r="I122" s="14">
        <f t="shared" si="6"/>
        <v>0.5337794019789438</v>
      </c>
    </row>
    <row r="123" spans="1:9" x14ac:dyDescent="0.25">
      <c r="A123">
        <v>7.2482259495882803E+17</v>
      </c>
      <c r="B123">
        <v>6.6645795206878438E+17</v>
      </c>
      <c r="C123">
        <v>5.4364037999198746E+17</v>
      </c>
      <c r="D123">
        <v>6.0152232472932698E+17</v>
      </c>
      <c r="F123" s="14">
        <f t="shared" si="7"/>
        <v>0.72482259495882806</v>
      </c>
      <c r="G123" s="14">
        <f t="shared" si="4"/>
        <v>0.66645795206878444</v>
      </c>
      <c r="H123" s="14">
        <f t="shared" si="5"/>
        <v>0.54364037999198744</v>
      </c>
      <c r="I123" s="14">
        <f t="shared" si="6"/>
        <v>0.60152232472932698</v>
      </c>
    </row>
    <row r="124" spans="1:9" x14ac:dyDescent="0.25">
      <c r="A124">
        <v>7.6585675251272614E+17</v>
      </c>
      <c r="B124">
        <v>6.7610859942459853E+17</v>
      </c>
      <c r="C124">
        <v>5.5125589687160154E+17</v>
      </c>
      <c r="D124">
        <v>5.9846083571132467E+17</v>
      </c>
      <c r="F124" s="14">
        <f t="shared" si="7"/>
        <v>0.76585675251272622</v>
      </c>
      <c r="G124" s="14">
        <f t="shared" si="4"/>
        <v>0.67610859942459856</v>
      </c>
      <c r="H124" s="14">
        <f t="shared" si="5"/>
        <v>0.55125589687160159</v>
      </c>
      <c r="I124" s="14">
        <f t="shared" si="6"/>
        <v>0.59846083571132469</v>
      </c>
    </row>
    <row r="125" spans="1:9" x14ac:dyDescent="0.25">
      <c r="A125">
        <v>8.143959259721856E+17</v>
      </c>
      <c r="B125">
        <v>9.9690339871202893E+17</v>
      </c>
      <c r="C125">
        <v>9.1104512303055526E+17</v>
      </c>
      <c r="D125">
        <v>8.231134306431479E+17</v>
      </c>
      <c r="F125" s="14">
        <f t="shared" si="7"/>
        <v>0.81439592597218569</v>
      </c>
      <c r="G125" s="14">
        <f t="shared" si="4"/>
        <v>0.99690339871202904</v>
      </c>
      <c r="H125" s="14">
        <f t="shared" si="5"/>
        <v>0.91104512303055529</v>
      </c>
      <c r="I125" s="14">
        <f t="shared" si="6"/>
        <v>0.82311343064314801</v>
      </c>
    </row>
    <row r="126" spans="1:9" x14ac:dyDescent="0.25">
      <c r="A126">
        <v>6.9542643174476634E+17</v>
      </c>
      <c r="B126">
        <v>9.1599267596044339E+17</v>
      </c>
      <c r="C126">
        <v>8.6064617416729754E+17</v>
      </c>
      <c r="D126">
        <v>7.7240311835681306E+17</v>
      </c>
      <c r="F126" s="14">
        <f t="shared" si="7"/>
        <v>0.69542643174476637</v>
      </c>
      <c r="G126" s="14">
        <f t="shared" si="4"/>
        <v>0.91599267596044343</v>
      </c>
      <c r="H126" s="14">
        <f t="shared" si="5"/>
        <v>0.86064617416729761</v>
      </c>
      <c r="I126" s="14">
        <f t="shared" si="6"/>
        <v>0.77240311835681308</v>
      </c>
    </row>
    <row r="127" spans="1:9" x14ac:dyDescent="0.25">
      <c r="A127">
        <v>7.5555652566497792E+17</v>
      </c>
      <c r="B127">
        <v>1.017418800955941E+18</v>
      </c>
      <c r="C127">
        <v>9.5217138160186419E+17</v>
      </c>
      <c r="D127">
        <v>8.5683413897885606E+17</v>
      </c>
      <c r="F127" s="14">
        <f t="shared" si="7"/>
        <v>0.755556525664978</v>
      </c>
      <c r="G127" s="14">
        <f t="shared" si="4"/>
        <v>1.0174188009559411</v>
      </c>
      <c r="H127" s="14">
        <f t="shared" si="5"/>
        <v>0.95217138160186421</v>
      </c>
      <c r="I127" s="14">
        <f t="shared" si="6"/>
        <v>0.85683413897885607</v>
      </c>
    </row>
    <row r="128" spans="1:9" x14ac:dyDescent="0.25">
      <c r="A128">
        <v>8.403902738745079E+17</v>
      </c>
      <c r="B128">
        <v>1.0599120320920264E+18</v>
      </c>
      <c r="C128">
        <v>9.8318674966829978E+17</v>
      </c>
      <c r="D128">
        <v>8.7102387248288218E+17</v>
      </c>
      <c r="F128" s="14">
        <f t="shared" si="7"/>
        <v>0.84039027387450793</v>
      </c>
      <c r="G128" s="14">
        <f t="shared" si="4"/>
        <v>1.0599120320920263</v>
      </c>
      <c r="H128" s="14">
        <f t="shared" si="5"/>
        <v>0.98318674966829989</v>
      </c>
      <c r="I128" s="14">
        <f t="shared" si="6"/>
        <v>0.87102387248288227</v>
      </c>
    </row>
    <row r="129" spans="1:9" x14ac:dyDescent="0.25">
      <c r="A129">
        <v>7.9398895434910797E+17</v>
      </c>
      <c r="B129">
        <v>1.0671600501238399E+18</v>
      </c>
      <c r="C129">
        <v>1.0111577658741955E+18</v>
      </c>
      <c r="D129">
        <v>8.9923037985023949E+17</v>
      </c>
      <c r="F129" s="14">
        <f t="shared" si="7"/>
        <v>0.79398895434910799</v>
      </c>
      <c r="G129" s="14">
        <f t="shared" si="4"/>
        <v>1.0671600501238399</v>
      </c>
      <c r="H129" s="14">
        <f t="shared" si="5"/>
        <v>1.0111577658741955</v>
      </c>
      <c r="I129" s="14">
        <f t="shared" si="6"/>
        <v>0.89923037985023957</v>
      </c>
    </row>
    <row r="130" spans="1:9" x14ac:dyDescent="0.25">
      <c r="A130">
        <v>6.5482397620831181E+17</v>
      </c>
      <c r="B130">
        <v>8.5641503974790336E+17</v>
      </c>
      <c r="C130">
        <v>8.1479406510963149E+17</v>
      </c>
      <c r="D130">
        <v>7.3131907364896474E+17</v>
      </c>
      <c r="F130" s="14">
        <f t="shared" si="7"/>
        <v>0.6548239762083119</v>
      </c>
      <c r="G130" s="14">
        <f t="shared" si="4"/>
        <v>0.85641503974790345</v>
      </c>
      <c r="H130" s="14">
        <f t="shared" si="5"/>
        <v>0.81479406510963159</v>
      </c>
      <c r="I130" s="14">
        <f t="shared" si="6"/>
        <v>0.73131907364896476</v>
      </c>
    </row>
    <row r="131" spans="1:9" x14ac:dyDescent="0.25">
      <c r="A131">
        <v>7.948819244247063E+17</v>
      </c>
      <c r="B131">
        <v>1.0065973562294639E+18</v>
      </c>
      <c r="C131">
        <v>9.5751542044785549E+17</v>
      </c>
      <c r="D131">
        <v>8.7074948496092954E+17</v>
      </c>
      <c r="F131" s="14">
        <f t="shared" si="7"/>
        <v>0.7948819244247064</v>
      </c>
      <c r="G131" s="14">
        <f t="shared" si="4"/>
        <v>1.0065973562294641</v>
      </c>
      <c r="H131" s="14">
        <f t="shared" si="5"/>
        <v>0.95751542044785554</v>
      </c>
      <c r="I131" s="14">
        <f t="shared" si="6"/>
        <v>0.87074948496092963</v>
      </c>
    </row>
    <row r="132" spans="1:9" x14ac:dyDescent="0.25">
      <c r="A132">
        <v>5.6267961803771014E+17</v>
      </c>
      <c r="B132">
        <v>9.6097661568771264E+17</v>
      </c>
      <c r="C132">
        <v>9.0778050791286157E+17</v>
      </c>
      <c r="D132">
        <v>8.1611909821113741E+17</v>
      </c>
      <c r="F132" s="14">
        <f t="shared" si="7"/>
        <v>0.56267961803771016</v>
      </c>
      <c r="G132" s="14">
        <f t="shared" si="4"/>
        <v>0.96097661568771275</v>
      </c>
      <c r="H132" s="14">
        <f t="shared" si="5"/>
        <v>0.90778050791286158</v>
      </c>
      <c r="I132" s="14">
        <f t="shared" si="6"/>
        <v>0.81611909821113748</v>
      </c>
    </row>
    <row r="133" spans="1:9" x14ac:dyDescent="0.25">
      <c r="A133">
        <v>7.6278815314773504E+17</v>
      </c>
      <c r="B133">
        <v>8.926361222359744E+17</v>
      </c>
      <c r="C133">
        <v>8.4650397304724826E+17</v>
      </c>
      <c r="D133">
        <v>7.7954369780663552E+17</v>
      </c>
      <c r="F133" s="14">
        <f t="shared" si="7"/>
        <v>0.76278815314773507</v>
      </c>
      <c r="G133" s="14">
        <f t="shared" si="4"/>
        <v>0.89263612223597444</v>
      </c>
      <c r="H133" s="14">
        <f t="shared" si="5"/>
        <v>0.84650397304724834</v>
      </c>
      <c r="I133" s="14">
        <f t="shared" si="6"/>
        <v>0.77954369780663557</v>
      </c>
    </row>
    <row r="134" spans="1:9" x14ac:dyDescent="0.25">
      <c r="A134">
        <v>8.5570113438348979E+17</v>
      </c>
      <c r="B134">
        <v>1.0752360527698432E+18</v>
      </c>
      <c r="C134">
        <v>1.0194652677313926E+18</v>
      </c>
      <c r="D134">
        <v>9.2544779075962854E+17</v>
      </c>
      <c r="F134" s="14">
        <f t="shared" si="7"/>
        <v>0.85570113438348983</v>
      </c>
      <c r="G134" s="14">
        <f t="shared" si="4"/>
        <v>1.0752360527698432</v>
      </c>
      <c r="H134" s="14">
        <f t="shared" si="5"/>
        <v>1.0194652677313927</v>
      </c>
      <c r="I134" s="14">
        <f t="shared" si="6"/>
        <v>0.92544779075962857</v>
      </c>
    </row>
    <row r="135" spans="1:9" x14ac:dyDescent="0.25">
      <c r="A135">
        <v>8.1851708822572557E+17</v>
      </c>
      <c r="B135">
        <v>1.0067257308531544E+18</v>
      </c>
      <c r="C135">
        <v>9.4586148751433139E+17</v>
      </c>
      <c r="D135">
        <v>8.6121977875232294E+17</v>
      </c>
      <c r="F135" s="14">
        <f t="shared" si="7"/>
        <v>0.81851708822572566</v>
      </c>
      <c r="G135" s="14">
        <f t="shared" si="4"/>
        <v>1.0067257308531545</v>
      </c>
      <c r="H135" s="14">
        <f t="shared" si="5"/>
        <v>0.94586148751433141</v>
      </c>
      <c r="I135" s="14">
        <f t="shared" si="6"/>
        <v>0.86121977875232303</v>
      </c>
    </row>
    <row r="136" spans="1:9" x14ac:dyDescent="0.25">
      <c r="A136">
        <v>8.0726386797578125E+17</v>
      </c>
      <c r="B136">
        <v>9.235974464701975E+17</v>
      </c>
      <c r="C136">
        <v>8.6611183989365914E+17</v>
      </c>
      <c r="D136">
        <v>8.0689802912484262E+17</v>
      </c>
      <c r="F136" s="14">
        <f t="shared" si="7"/>
        <v>0.80726386797578131</v>
      </c>
      <c r="G136" s="14">
        <f t="shared" ref="G136:G199" si="8">0.000000000000000001*B136</f>
        <v>0.92359744647019759</v>
      </c>
      <c r="H136" s="14">
        <f t="shared" ref="H136:H199" si="9">0.000000000000000001*C136</f>
        <v>0.86611183989365925</v>
      </c>
      <c r="I136" s="14">
        <f t="shared" ref="I136:I199" si="10">0.000000000000000001*D136</f>
        <v>0.80689802912484265</v>
      </c>
    </row>
    <row r="137" spans="1:9" x14ac:dyDescent="0.25">
      <c r="A137">
        <v>8.0931743584600986E+17</v>
      </c>
      <c r="B137">
        <v>9.3645915524883494E+17</v>
      </c>
      <c r="C137">
        <v>8.8303196366694131E+17</v>
      </c>
      <c r="D137">
        <v>8.2498739200097037E+17</v>
      </c>
      <c r="F137" s="14">
        <f t="shared" ref="F137:F200" si="11">0.000000000000000001*A137</f>
        <v>0.8093174358460099</v>
      </c>
      <c r="G137" s="14">
        <f t="shared" si="8"/>
        <v>0.93645915524883505</v>
      </c>
      <c r="H137" s="14">
        <f t="shared" si="9"/>
        <v>0.88303196366694137</v>
      </c>
      <c r="I137" s="14">
        <f t="shared" si="10"/>
        <v>0.82498739200097038</v>
      </c>
    </row>
    <row r="138" spans="1:9" x14ac:dyDescent="0.25">
      <c r="A138">
        <v>6.54873563441184E+17</v>
      </c>
      <c r="B138">
        <v>7.3865162383600525E+17</v>
      </c>
      <c r="C138">
        <v>6.7255767476196634E+17</v>
      </c>
      <c r="D138">
        <v>6.3189775374968179E+17</v>
      </c>
      <c r="F138" s="14">
        <f t="shared" si="11"/>
        <v>0.65487356344118408</v>
      </c>
      <c r="G138" s="14">
        <f t="shared" si="8"/>
        <v>0.73865162383600536</v>
      </c>
      <c r="H138" s="14">
        <f t="shared" si="9"/>
        <v>0.67255767476196637</v>
      </c>
      <c r="I138" s="14">
        <f t="shared" si="10"/>
        <v>0.63189775374968182</v>
      </c>
    </row>
    <row r="139" spans="1:9" x14ac:dyDescent="0.25">
      <c r="A139">
        <v>9.3688192569014758E+17</v>
      </c>
      <c r="B139">
        <v>1.0326865217926735E+18</v>
      </c>
      <c r="C139">
        <v>9.2475420541985062E+17</v>
      </c>
      <c r="D139">
        <v>8.8836041412370829E+17</v>
      </c>
      <c r="F139" s="14">
        <f t="shared" si="11"/>
        <v>0.93688192569014761</v>
      </c>
      <c r="G139" s="14">
        <f t="shared" si="8"/>
        <v>1.0326865217926735</v>
      </c>
      <c r="H139" s="14">
        <f t="shared" si="9"/>
        <v>0.92475420541985065</v>
      </c>
      <c r="I139" s="14">
        <f t="shared" si="10"/>
        <v>0.88836041412370836</v>
      </c>
    </row>
    <row r="140" spans="1:9" x14ac:dyDescent="0.25">
      <c r="A140">
        <v>7.2451913848473331E+17</v>
      </c>
      <c r="B140">
        <v>8.0931053493520742E+17</v>
      </c>
      <c r="C140">
        <v>7.1693525778142566E+17</v>
      </c>
      <c r="D140">
        <v>6.8726847643524838E+17</v>
      </c>
      <c r="F140" s="14">
        <f t="shared" si="11"/>
        <v>0.72451913848473337</v>
      </c>
      <c r="G140" s="14">
        <f t="shared" si="8"/>
        <v>0.80931053493520744</v>
      </c>
      <c r="H140" s="14">
        <f t="shared" si="9"/>
        <v>0.71693525778142575</v>
      </c>
      <c r="I140" s="14">
        <f t="shared" si="10"/>
        <v>0.68726847643524847</v>
      </c>
    </row>
    <row r="141" spans="1:9" x14ac:dyDescent="0.25">
      <c r="A141">
        <v>7.9119465548611507E+17</v>
      </c>
      <c r="B141">
        <v>8.686293519237239E+17</v>
      </c>
      <c r="C141">
        <v>7.7912840666170611E+17</v>
      </c>
      <c r="D141">
        <v>7.4045478634835315E+17</v>
      </c>
      <c r="F141" s="14">
        <f t="shared" si="11"/>
        <v>0.79119465548611512</v>
      </c>
      <c r="G141" s="14">
        <f t="shared" si="8"/>
        <v>0.86862935192372392</v>
      </c>
      <c r="H141" s="14">
        <f t="shared" si="9"/>
        <v>0.77912840666170613</v>
      </c>
      <c r="I141" s="14">
        <f t="shared" si="10"/>
        <v>0.74045478634835316</v>
      </c>
    </row>
    <row r="142" spans="1:9" x14ac:dyDescent="0.25">
      <c r="A142">
        <v>7.7583439277176358E+17</v>
      </c>
      <c r="B142">
        <v>8.406812637070793E+17</v>
      </c>
      <c r="C142">
        <v>7.448677312437545E+17</v>
      </c>
      <c r="D142">
        <v>7.0905616187699546E+17</v>
      </c>
      <c r="F142" s="14">
        <f t="shared" si="11"/>
        <v>0.77583439277176369</v>
      </c>
      <c r="G142" s="14">
        <f t="shared" si="8"/>
        <v>0.84068126370707941</v>
      </c>
      <c r="H142" s="14">
        <f t="shared" si="9"/>
        <v>0.74486773124375449</v>
      </c>
      <c r="I142" s="14">
        <f t="shared" si="10"/>
        <v>0.70905616187699549</v>
      </c>
    </row>
    <row r="143" spans="1:9" x14ac:dyDescent="0.25">
      <c r="A143">
        <v>6.4233298060303411E+17</v>
      </c>
      <c r="B143">
        <v>7.7449222377487834E+17</v>
      </c>
      <c r="C143">
        <v>6.8168600736329971E+17</v>
      </c>
      <c r="D143">
        <v>6.3970994564301312E+17</v>
      </c>
      <c r="F143" s="14">
        <f t="shared" si="11"/>
        <v>0.64233298060303412</v>
      </c>
      <c r="G143" s="14">
        <f t="shared" si="8"/>
        <v>0.77449222377487836</v>
      </c>
      <c r="H143" s="14">
        <f t="shared" si="9"/>
        <v>0.68168600736329976</v>
      </c>
      <c r="I143" s="14">
        <f t="shared" si="10"/>
        <v>0.6397099456430132</v>
      </c>
    </row>
    <row r="144" spans="1:9" x14ac:dyDescent="0.25">
      <c r="A144">
        <v>4.803963310019168E+17</v>
      </c>
      <c r="B144">
        <v>6.3601416683509914E+17</v>
      </c>
      <c r="C144">
        <v>5.5393683660098957E+17</v>
      </c>
      <c r="D144">
        <v>5.3019279944104691E+17</v>
      </c>
      <c r="F144" s="14">
        <f t="shared" si="11"/>
        <v>0.48039633100191681</v>
      </c>
      <c r="G144" s="14">
        <f t="shared" si="8"/>
        <v>0.63601416683509915</v>
      </c>
      <c r="H144" s="14">
        <f t="shared" si="9"/>
        <v>0.55393683660098958</v>
      </c>
      <c r="I144" s="14">
        <f t="shared" si="10"/>
        <v>0.53019279944104691</v>
      </c>
    </row>
    <row r="145" spans="1:9" x14ac:dyDescent="0.25">
      <c r="A145">
        <v>6.9630947077497293E+17</v>
      </c>
      <c r="B145">
        <v>8.6309248476261939E+17</v>
      </c>
      <c r="C145">
        <v>7.4699438611351117E+17</v>
      </c>
      <c r="D145">
        <v>7.1078656826929856E+17</v>
      </c>
      <c r="F145" s="14">
        <f t="shared" si="11"/>
        <v>0.69630947077497296</v>
      </c>
      <c r="G145" s="14">
        <f t="shared" si="8"/>
        <v>0.86309248476261946</v>
      </c>
      <c r="H145" s="14">
        <f t="shared" si="9"/>
        <v>0.74699438611351121</v>
      </c>
      <c r="I145" s="14">
        <f t="shared" si="10"/>
        <v>0.71078656826929865</v>
      </c>
    </row>
    <row r="146" spans="1:9" x14ac:dyDescent="0.25">
      <c r="A146">
        <v>3.2842942992668979E+17</v>
      </c>
      <c r="B146">
        <v>4.1696842533323661E+17</v>
      </c>
      <c r="C146">
        <v>3.6814831961876109E+17</v>
      </c>
      <c r="D146">
        <v>3.3662492271532806E+17</v>
      </c>
      <c r="F146" s="14">
        <f t="shared" si="11"/>
        <v>0.32842942992668983</v>
      </c>
      <c r="G146" s="14">
        <f t="shared" si="8"/>
        <v>0.41696842533323664</v>
      </c>
      <c r="H146" s="14">
        <f t="shared" si="9"/>
        <v>0.3681483196187611</v>
      </c>
      <c r="I146" s="14">
        <f t="shared" si="10"/>
        <v>0.33662492271532807</v>
      </c>
    </row>
    <row r="147" spans="1:9" x14ac:dyDescent="0.25">
      <c r="A147">
        <v>1.6628329483954656E+17</v>
      </c>
      <c r="B147">
        <v>2.4614954241174342E+17</v>
      </c>
      <c r="C147">
        <v>2.1414261602555616E+17</v>
      </c>
      <c r="D147">
        <v>1.953743050879847E+17</v>
      </c>
      <c r="F147" s="14">
        <f t="shared" si="11"/>
        <v>0.16628329483954657</v>
      </c>
      <c r="G147" s="14">
        <f t="shared" si="8"/>
        <v>0.24614954241174344</v>
      </c>
      <c r="H147" s="14">
        <f t="shared" si="9"/>
        <v>0.21414261602555618</v>
      </c>
      <c r="I147" s="14">
        <f t="shared" si="10"/>
        <v>0.19537430508798473</v>
      </c>
    </row>
    <row r="148" spans="1:9" x14ac:dyDescent="0.25">
      <c r="A148">
        <v>497000000000</v>
      </c>
      <c r="B148">
        <v>0</v>
      </c>
      <c r="C148">
        <v>0</v>
      </c>
      <c r="D148">
        <v>0</v>
      </c>
      <c r="F148" s="14">
        <f t="shared" si="11"/>
        <v>4.9700000000000007E-7</v>
      </c>
      <c r="G148" s="14">
        <f t="shared" si="8"/>
        <v>0</v>
      </c>
      <c r="H148" s="14">
        <f t="shared" si="9"/>
        <v>0</v>
      </c>
      <c r="I148" s="14">
        <f t="shared" si="10"/>
        <v>0</v>
      </c>
    </row>
    <row r="149" spans="1:9" x14ac:dyDescent="0.25">
      <c r="A149">
        <v>982000000000</v>
      </c>
      <c r="B149">
        <v>0</v>
      </c>
      <c r="C149">
        <v>0</v>
      </c>
      <c r="D149">
        <v>0</v>
      </c>
      <c r="F149" s="14">
        <f t="shared" si="11"/>
        <v>9.8200000000000008E-7</v>
      </c>
      <c r="G149" s="14">
        <f t="shared" si="8"/>
        <v>0</v>
      </c>
      <c r="H149" s="14">
        <f t="shared" si="9"/>
        <v>0</v>
      </c>
      <c r="I149" s="14">
        <f t="shared" si="10"/>
        <v>0</v>
      </c>
    </row>
    <row r="150" spans="1:9" x14ac:dyDescent="0.25">
      <c r="A150">
        <v>0</v>
      </c>
      <c r="B150">
        <v>0</v>
      </c>
      <c r="C150">
        <v>0</v>
      </c>
      <c r="D150">
        <v>0</v>
      </c>
      <c r="F150" s="14">
        <f t="shared" si="11"/>
        <v>0</v>
      </c>
      <c r="G150" s="14">
        <f t="shared" si="8"/>
        <v>0</v>
      </c>
      <c r="H150" s="14">
        <f t="shared" si="9"/>
        <v>0</v>
      </c>
      <c r="I150" s="14">
        <f t="shared" si="10"/>
        <v>0</v>
      </c>
    </row>
    <row r="151" spans="1:9" x14ac:dyDescent="0.25">
      <c r="A151">
        <v>0</v>
      </c>
      <c r="B151">
        <v>0</v>
      </c>
      <c r="C151">
        <v>0</v>
      </c>
      <c r="D151">
        <v>0</v>
      </c>
      <c r="F151" s="14">
        <f t="shared" si="11"/>
        <v>0</v>
      </c>
      <c r="G151" s="14">
        <f t="shared" si="8"/>
        <v>0</v>
      </c>
      <c r="H151" s="14">
        <f t="shared" si="9"/>
        <v>0</v>
      </c>
      <c r="I151" s="14">
        <f t="shared" si="10"/>
        <v>0</v>
      </c>
    </row>
    <row r="152" spans="1:9" x14ac:dyDescent="0.25">
      <c r="A152">
        <v>0</v>
      </c>
      <c r="B152">
        <v>0</v>
      </c>
      <c r="C152">
        <v>0</v>
      </c>
      <c r="D152">
        <v>0</v>
      </c>
      <c r="F152" s="14">
        <f t="shared" si="11"/>
        <v>0</v>
      </c>
      <c r="G152" s="14">
        <f t="shared" si="8"/>
        <v>0</v>
      </c>
      <c r="H152" s="14">
        <f t="shared" si="9"/>
        <v>0</v>
      </c>
      <c r="I152" s="14">
        <f t="shared" si="10"/>
        <v>0</v>
      </c>
    </row>
    <row r="153" spans="1:9" x14ac:dyDescent="0.25">
      <c r="A153">
        <v>0</v>
      </c>
      <c r="B153">
        <v>0</v>
      </c>
      <c r="C153">
        <v>0</v>
      </c>
      <c r="D153">
        <v>0</v>
      </c>
      <c r="F153" s="14">
        <f t="shared" si="11"/>
        <v>0</v>
      </c>
      <c r="G153" s="14">
        <f t="shared" si="8"/>
        <v>0</v>
      </c>
      <c r="H153" s="14">
        <f t="shared" si="9"/>
        <v>0</v>
      </c>
      <c r="I153" s="14">
        <f t="shared" si="10"/>
        <v>0</v>
      </c>
    </row>
    <row r="154" spans="1:9" x14ac:dyDescent="0.25">
      <c r="A154">
        <v>0</v>
      </c>
      <c r="B154">
        <v>0</v>
      </c>
      <c r="C154">
        <v>0</v>
      </c>
      <c r="D154">
        <v>0</v>
      </c>
      <c r="F154" s="14">
        <f t="shared" si="11"/>
        <v>0</v>
      </c>
      <c r="G154" s="14">
        <f t="shared" si="8"/>
        <v>0</v>
      </c>
      <c r="H154" s="14">
        <f t="shared" si="9"/>
        <v>0</v>
      </c>
      <c r="I154" s="14">
        <f t="shared" si="10"/>
        <v>0</v>
      </c>
    </row>
    <row r="155" spans="1:9" x14ac:dyDescent="0.25">
      <c r="A155">
        <v>0</v>
      </c>
      <c r="B155">
        <v>0</v>
      </c>
      <c r="C155">
        <v>0</v>
      </c>
      <c r="D155">
        <v>0</v>
      </c>
      <c r="F155" s="14">
        <f t="shared" si="11"/>
        <v>0</v>
      </c>
      <c r="G155" s="14">
        <f t="shared" si="8"/>
        <v>0</v>
      </c>
      <c r="H155" s="14">
        <f t="shared" si="9"/>
        <v>0</v>
      </c>
      <c r="I155" s="14">
        <f t="shared" si="10"/>
        <v>0</v>
      </c>
    </row>
    <row r="156" spans="1:9" x14ac:dyDescent="0.25">
      <c r="A156">
        <v>1660000000000</v>
      </c>
      <c r="B156">
        <v>0</v>
      </c>
      <c r="C156">
        <v>0</v>
      </c>
      <c r="D156">
        <v>0</v>
      </c>
      <c r="F156" s="14">
        <f t="shared" si="11"/>
        <v>1.6600000000000002E-6</v>
      </c>
      <c r="G156" s="14">
        <f t="shared" si="8"/>
        <v>0</v>
      </c>
      <c r="H156" s="14">
        <f t="shared" si="9"/>
        <v>0</v>
      </c>
      <c r="I156" s="14">
        <f t="shared" si="10"/>
        <v>0</v>
      </c>
    </row>
    <row r="157" spans="1:9" x14ac:dyDescent="0.25">
      <c r="A157">
        <v>494000000000000</v>
      </c>
      <c r="B157">
        <v>0</v>
      </c>
      <c r="C157">
        <v>0</v>
      </c>
      <c r="D157">
        <v>0</v>
      </c>
      <c r="F157" s="14">
        <f t="shared" si="11"/>
        <v>4.9400000000000008E-4</v>
      </c>
      <c r="G157" s="14">
        <f t="shared" si="8"/>
        <v>0</v>
      </c>
      <c r="H157" s="14">
        <f t="shared" si="9"/>
        <v>0</v>
      </c>
      <c r="I157" s="14">
        <f t="shared" si="10"/>
        <v>0</v>
      </c>
    </row>
    <row r="158" spans="1:9" x14ac:dyDescent="0.25">
      <c r="A158">
        <v>0</v>
      </c>
      <c r="B158">
        <v>0</v>
      </c>
      <c r="C158">
        <v>0</v>
      </c>
      <c r="D158">
        <v>0</v>
      </c>
      <c r="F158" s="14">
        <f t="shared" si="11"/>
        <v>0</v>
      </c>
      <c r="G158" s="14">
        <f t="shared" si="8"/>
        <v>0</v>
      </c>
      <c r="H158" s="14">
        <f t="shared" si="9"/>
        <v>0</v>
      </c>
      <c r="I158" s="14">
        <f t="shared" si="10"/>
        <v>0</v>
      </c>
    </row>
    <row r="159" spans="1:9" x14ac:dyDescent="0.25">
      <c r="A159">
        <v>0</v>
      </c>
      <c r="B159">
        <v>0</v>
      </c>
      <c r="C159">
        <v>0</v>
      </c>
      <c r="D159">
        <v>0</v>
      </c>
      <c r="F159" s="14">
        <f t="shared" si="11"/>
        <v>0</v>
      </c>
      <c r="G159" s="14">
        <f t="shared" si="8"/>
        <v>0</v>
      </c>
      <c r="H159" s="14">
        <f t="shared" si="9"/>
        <v>0</v>
      </c>
      <c r="I159" s="14">
        <f t="shared" si="10"/>
        <v>0</v>
      </c>
    </row>
    <row r="160" spans="1:9" x14ac:dyDescent="0.25">
      <c r="A160">
        <v>2.4832575348468884E+16</v>
      </c>
      <c r="B160">
        <v>4179254305112351</v>
      </c>
      <c r="C160">
        <v>2704024417795580.5</v>
      </c>
      <c r="D160">
        <v>3065304015719385</v>
      </c>
      <c r="F160" s="14">
        <f t="shared" si="11"/>
        <v>2.4832575348468885E-2</v>
      </c>
      <c r="G160" s="14">
        <f t="shared" si="8"/>
        <v>4.1792543051123515E-3</v>
      </c>
      <c r="H160" s="14">
        <f t="shared" si="9"/>
        <v>2.7040244177955809E-3</v>
      </c>
      <c r="I160" s="14">
        <f t="shared" si="10"/>
        <v>3.065304015719385E-3</v>
      </c>
    </row>
    <row r="161" spans="1:9" x14ac:dyDescent="0.25">
      <c r="A161">
        <v>2.9810471974108096E+17</v>
      </c>
      <c r="B161">
        <v>2.9060212259126432E+17</v>
      </c>
      <c r="C161">
        <v>2.163139209208207E+17</v>
      </c>
      <c r="D161">
        <v>2.5077112318733485E+17</v>
      </c>
      <c r="F161" s="14">
        <f t="shared" si="11"/>
        <v>0.29810471974108099</v>
      </c>
      <c r="G161" s="14">
        <f t="shared" si="8"/>
        <v>0.29060212259126433</v>
      </c>
      <c r="H161" s="14">
        <f t="shared" si="9"/>
        <v>0.21631392092082072</v>
      </c>
      <c r="I161" s="14">
        <f t="shared" si="10"/>
        <v>0.25077112318733485</v>
      </c>
    </row>
    <row r="162" spans="1:9" x14ac:dyDescent="0.25">
      <c r="A162">
        <v>4.2697934846639834E+17</v>
      </c>
      <c r="B162">
        <v>5.0347634179670336E+17</v>
      </c>
      <c r="C162">
        <v>3.9081085029086758E+17</v>
      </c>
      <c r="D162">
        <v>4.5505047637664435E+17</v>
      </c>
      <c r="F162" s="14">
        <f t="shared" si="11"/>
        <v>0.42697934846639835</v>
      </c>
      <c r="G162" s="14">
        <f t="shared" si="8"/>
        <v>0.50347634179670342</v>
      </c>
      <c r="H162" s="14">
        <f t="shared" si="9"/>
        <v>0.3908108502908676</v>
      </c>
      <c r="I162" s="14">
        <f t="shared" si="10"/>
        <v>0.45505047637664436</v>
      </c>
    </row>
    <row r="163" spans="1:9" x14ac:dyDescent="0.25">
      <c r="A163">
        <v>5.4879373845956461E+17</v>
      </c>
      <c r="B163">
        <v>6.3268464180904141E+17</v>
      </c>
      <c r="C163">
        <v>4.9360163986114752E+17</v>
      </c>
      <c r="D163">
        <v>5.5924376059110618E+17</v>
      </c>
      <c r="F163" s="14">
        <f t="shared" si="11"/>
        <v>0.5487937384595647</v>
      </c>
      <c r="G163" s="14">
        <f t="shared" si="8"/>
        <v>0.63268464180904149</v>
      </c>
      <c r="H163" s="14">
        <f t="shared" si="9"/>
        <v>0.49360163986114758</v>
      </c>
      <c r="I163" s="14">
        <f t="shared" si="10"/>
        <v>0.55924376059110625</v>
      </c>
    </row>
    <row r="164" spans="1:9" x14ac:dyDescent="0.25">
      <c r="A164">
        <v>5.2269182296905062E+17</v>
      </c>
      <c r="B164">
        <v>6.3509800374384051E+17</v>
      </c>
      <c r="C164">
        <v>4.8814737959904787E+17</v>
      </c>
      <c r="D164">
        <v>5.5450232466535347E+17</v>
      </c>
      <c r="F164" s="14">
        <f t="shared" si="11"/>
        <v>0.5226918229690507</v>
      </c>
      <c r="G164" s="14">
        <f t="shared" si="8"/>
        <v>0.63509800374384051</v>
      </c>
      <c r="H164" s="14">
        <f t="shared" si="9"/>
        <v>0.48814737959904791</v>
      </c>
      <c r="I164" s="14">
        <f t="shared" si="10"/>
        <v>0.55450232466535354</v>
      </c>
    </row>
    <row r="165" spans="1:9" x14ac:dyDescent="0.25">
      <c r="A165">
        <v>4.6709878273060659E+17</v>
      </c>
      <c r="B165">
        <v>5.5248371182629024E+17</v>
      </c>
      <c r="C165">
        <v>4.3104747745375277E+17</v>
      </c>
      <c r="D165">
        <v>4.883154715380135E+17</v>
      </c>
      <c r="F165" s="14">
        <f t="shared" si="11"/>
        <v>0.46709878273060662</v>
      </c>
      <c r="G165" s="14">
        <f t="shared" si="8"/>
        <v>0.5524837118262903</v>
      </c>
      <c r="H165" s="14">
        <f t="shared" si="9"/>
        <v>0.43104747745375283</v>
      </c>
      <c r="I165" s="14">
        <f t="shared" si="10"/>
        <v>0.48831547153801352</v>
      </c>
    </row>
    <row r="166" spans="1:9" x14ac:dyDescent="0.25">
      <c r="A166">
        <v>5.3161068258615533E+17</v>
      </c>
      <c r="B166">
        <v>6.2989468646805875E+17</v>
      </c>
      <c r="C166">
        <v>5.0475065837939379E+17</v>
      </c>
      <c r="D166">
        <v>5.8678619762982963E+17</v>
      </c>
      <c r="F166" s="14">
        <f t="shared" si="11"/>
        <v>0.5316106825861554</v>
      </c>
      <c r="G166" s="14">
        <f t="shared" si="8"/>
        <v>0.6298946864680588</v>
      </c>
      <c r="H166" s="14">
        <f t="shared" si="9"/>
        <v>0.50475065837939381</v>
      </c>
      <c r="I166" s="14">
        <f t="shared" si="10"/>
        <v>0.58678619762982964</v>
      </c>
    </row>
    <row r="167" spans="1:9" x14ac:dyDescent="0.25">
      <c r="A167">
        <v>5.0764468197631622E+17</v>
      </c>
      <c r="B167">
        <v>5.6712183735464416E+17</v>
      </c>
      <c r="C167">
        <v>4.5532142715896691E+17</v>
      </c>
      <c r="D167">
        <v>5.431345016124032E+17</v>
      </c>
      <c r="F167" s="14">
        <f t="shared" si="11"/>
        <v>0.50764468197631629</v>
      </c>
      <c r="G167" s="14">
        <f t="shared" si="8"/>
        <v>0.56712183735464416</v>
      </c>
      <c r="H167" s="14">
        <f t="shared" si="9"/>
        <v>0.45532142715896695</v>
      </c>
      <c r="I167" s="14">
        <f t="shared" si="10"/>
        <v>0.54313450161240329</v>
      </c>
    </row>
    <row r="168" spans="1:9" x14ac:dyDescent="0.25">
      <c r="A168">
        <v>4.2890206233392282E+17</v>
      </c>
      <c r="B168">
        <v>5.161445159333079E+17</v>
      </c>
      <c r="C168">
        <v>4.0465363714343795E+17</v>
      </c>
      <c r="D168">
        <v>4.7599877042477094E+17</v>
      </c>
      <c r="F168" s="14">
        <f t="shared" si="11"/>
        <v>0.42890206233392286</v>
      </c>
      <c r="G168" s="14">
        <f t="shared" si="8"/>
        <v>0.5161445159333079</v>
      </c>
      <c r="H168" s="14">
        <f t="shared" si="9"/>
        <v>0.40465363714343799</v>
      </c>
      <c r="I168" s="14">
        <f t="shared" si="10"/>
        <v>0.47599877042477096</v>
      </c>
    </row>
    <row r="169" spans="1:9" x14ac:dyDescent="0.25">
      <c r="A169">
        <v>4.6278473625648205E+17</v>
      </c>
      <c r="B169">
        <v>5.6849359643310374E+17</v>
      </c>
      <c r="C169">
        <v>4.7047620729685632E+17</v>
      </c>
      <c r="D169">
        <v>5.4326842318243962E+17</v>
      </c>
      <c r="F169" s="14">
        <f t="shared" si="11"/>
        <v>0.46278473625648209</v>
      </c>
      <c r="G169" s="14">
        <f t="shared" si="8"/>
        <v>0.56849359643310382</v>
      </c>
      <c r="H169" s="14">
        <f t="shared" si="9"/>
        <v>0.47047620729685635</v>
      </c>
      <c r="I169" s="14">
        <f t="shared" si="10"/>
        <v>0.54326842318243962</v>
      </c>
    </row>
    <row r="170" spans="1:9" x14ac:dyDescent="0.25">
      <c r="A170">
        <v>2.9523212005973101E+17</v>
      </c>
      <c r="B170">
        <v>3.7328947745943846E+17</v>
      </c>
      <c r="C170">
        <v>3.0594498062970304E+17</v>
      </c>
      <c r="D170">
        <v>3.6189182202547763E+17</v>
      </c>
      <c r="F170" s="14">
        <f t="shared" si="11"/>
        <v>0.29523212005973104</v>
      </c>
      <c r="G170" s="14">
        <f t="shared" si="8"/>
        <v>0.37328947745943847</v>
      </c>
      <c r="H170" s="14">
        <f t="shared" si="9"/>
        <v>0.30594498062970304</v>
      </c>
      <c r="I170" s="14">
        <f t="shared" si="10"/>
        <v>0.36189182202547765</v>
      </c>
    </row>
    <row r="171" spans="1:9" x14ac:dyDescent="0.25">
      <c r="A171">
        <v>3.7015230411526995E+17</v>
      </c>
      <c r="B171">
        <v>4.679002966491209E+17</v>
      </c>
      <c r="C171">
        <v>3.9125655113098688E+17</v>
      </c>
      <c r="D171">
        <v>4.713478758744407E+17</v>
      </c>
      <c r="F171" s="14">
        <f t="shared" si="11"/>
        <v>0.37015230411527</v>
      </c>
      <c r="G171" s="14">
        <f t="shared" si="8"/>
        <v>0.46790029664912092</v>
      </c>
      <c r="H171" s="14">
        <f t="shared" si="9"/>
        <v>0.3912565511309869</v>
      </c>
      <c r="I171" s="14">
        <f t="shared" si="10"/>
        <v>0.47134787587444071</v>
      </c>
    </row>
    <row r="172" spans="1:9" x14ac:dyDescent="0.25">
      <c r="A172">
        <v>3.6284642111436358E+17</v>
      </c>
      <c r="B172">
        <v>4.7103365755318426E+17</v>
      </c>
      <c r="C172">
        <v>3.8972813597712634E+17</v>
      </c>
      <c r="D172">
        <v>4.5447713563459891E+17</v>
      </c>
      <c r="F172" s="14">
        <f t="shared" si="11"/>
        <v>0.3628464211143636</v>
      </c>
      <c r="G172" s="14">
        <f t="shared" si="8"/>
        <v>0.47103365755318427</v>
      </c>
      <c r="H172" s="14">
        <f t="shared" si="9"/>
        <v>0.38972813597712636</v>
      </c>
      <c r="I172" s="14">
        <f t="shared" si="10"/>
        <v>0.45447713563459896</v>
      </c>
    </row>
    <row r="173" spans="1:9" x14ac:dyDescent="0.25">
      <c r="A173">
        <v>2.2350168262047766E+17</v>
      </c>
      <c r="B173">
        <v>3.0028000954449965E+17</v>
      </c>
      <c r="C173">
        <v>2.5444293097019722E+17</v>
      </c>
      <c r="D173">
        <v>2.9521645491458848E+17</v>
      </c>
      <c r="F173" s="14">
        <f t="shared" si="11"/>
        <v>0.22350168262047768</v>
      </c>
      <c r="G173" s="14">
        <f t="shared" si="8"/>
        <v>0.30028000954449968</v>
      </c>
      <c r="H173" s="14">
        <f t="shared" si="9"/>
        <v>0.25444293097019721</v>
      </c>
      <c r="I173" s="14">
        <f t="shared" si="10"/>
        <v>0.29521645491458848</v>
      </c>
    </row>
    <row r="174" spans="1:9" x14ac:dyDescent="0.25">
      <c r="A174">
        <v>3.0537365640087277E+17</v>
      </c>
      <c r="B174">
        <v>4.2342249383458259E+17</v>
      </c>
      <c r="C174">
        <v>3.2610409831376909E+17</v>
      </c>
      <c r="D174">
        <v>3.6004900387892986E+17</v>
      </c>
      <c r="F174" s="14">
        <f t="shared" si="11"/>
        <v>0.30537365640087277</v>
      </c>
      <c r="G174" s="14">
        <f t="shared" si="8"/>
        <v>0.42342249383458264</v>
      </c>
      <c r="H174" s="14">
        <f t="shared" si="9"/>
        <v>0.32610409831376913</v>
      </c>
      <c r="I174" s="14">
        <f t="shared" si="10"/>
        <v>0.36004900387892991</v>
      </c>
    </row>
    <row r="175" spans="1:9" x14ac:dyDescent="0.25">
      <c r="A175">
        <v>4.7527841980315917E+17</v>
      </c>
      <c r="B175">
        <v>6.8940491417457459E+17</v>
      </c>
      <c r="C175">
        <v>5.3917422695521312E+17</v>
      </c>
      <c r="D175">
        <v>6.1206425917142195E+17</v>
      </c>
      <c r="F175" s="14">
        <f t="shared" si="11"/>
        <v>0.47527841980315921</v>
      </c>
      <c r="G175" s="14">
        <f t="shared" si="8"/>
        <v>0.68940491417457461</v>
      </c>
      <c r="H175" s="14">
        <f t="shared" si="9"/>
        <v>0.53917422695521311</v>
      </c>
      <c r="I175" s="14">
        <f t="shared" si="10"/>
        <v>0.61206425917142204</v>
      </c>
    </row>
    <row r="176" spans="1:9" x14ac:dyDescent="0.25">
      <c r="A176">
        <v>5.1210207378755808E+17</v>
      </c>
      <c r="B176">
        <v>7.3940367839239654E+17</v>
      </c>
      <c r="C176">
        <v>5.9111289486569011E+17</v>
      </c>
      <c r="D176">
        <v>6.7584801784712934E+17</v>
      </c>
      <c r="F176" s="14">
        <f t="shared" si="11"/>
        <v>0.51210207378755812</v>
      </c>
      <c r="G176" s="14">
        <f t="shared" si="8"/>
        <v>0.73940367839239662</v>
      </c>
      <c r="H176" s="14">
        <f t="shared" si="9"/>
        <v>0.59111289486569019</v>
      </c>
      <c r="I176" s="14">
        <f t="shared" si="10"/>
        <v>0.67584801784712945</v>
      </c>
    </row>
    <row r="177" spans="1:9" x14ac:dyDescent="0.25">
      <c r="A177">
        <v>7.2901906227671898E+17</v>
      </c>
      <c r="B177">
        <v>7.4771085387727014E+17</v>
      </c>
      <c r="C177">
        <v>6.1198381351189658E+17</v>
      </c>
      <c r="D177">
        <v>6.9695275506471501E+17</v>
      </c>
      <c r="F177" s="14">
        <f t="shared" si="11"/>
        <v>0.72901906227671898</v>
      </c>
      <c r="G177" s="14">
        <f t="shared" si="8"/>
        <v>0.74771085387727021</v>
      </c>
      <c r="H177" s="14">
        <f t="shared" si="9"/>
        <v>0.61198381351189657</v>
      </c>
      <c r="I177" s="14">
        <f t="shared" si="10"/>
        <v>0.6969527550647151</v>
      </c>
    </row>
    <row r="178" spans="1:9" x14ac:dyDescent="0.25">
      <c r="A178">
        <v>3.9146627416798675E+17</v>
      </c>
      <c r="B178">
        <v>5.4814031392308115E+17</v>
      </c>
      <c r="C178">
        <v>4.3688985653549395E+17</v>
      </c>
      <c r="D178">
        <v>4.916935243652487E+17</v>
      </c>
      <c r="F178" s="14">
        <f t="shared" si="11"/>
        <v>0.39146627416798679</v>
      </c>
      <c r="G178" s="14">
        <f t="shared" si="8"/>
        <v>0.54814031392308116</v>
      </c>
      <c r="H178" s="14">
        <f t="shared" si="9"/>
        <v>0.436889856535494</v>
      </c>
      <c r="I178" s="14">
        <f t="shared" si="10"/>
        <v>0.49169352436524871</v>
      </c>
    </row>
    <row r="179" spans="1:9" x14ac:dyDescent="0.25">
      <c r="A179">
        <v>3.7048614189605126E+17</v>
      </c>
      <c r="B179">
        <v>5.1012828803353824E+17</v>
      </c>
      <c r="C179">
        <v>4.0374637311218483E+17</v>
      </c>
      <c r="D179">
        <v>4.5238506001524768E+17</v>
      </c>
      <c r="F179" s="14">
        <f t="shared" si="11"/>
        <v>0.37048614189605128</v>
      </c>
      <c r="G179" s="14">
        <f t="shared" si="8"/>
        <v>0.51012828803353827</v>
      </c>
      <c r="H179" s="14">
        <f t="shared" si="9"/>
        <v>0.40374637311218486</v>
      </c>
      <c r="I179" s="14">
        <f t="shared" si="10"/>
        <v>0.4523850600152477</v>
      </c>
    </row>
    <row r="180" spans="1:9" x14ac:dyDescent="0.25">
      <c r="A180">
        <v>4.1381329417479168E+17</v>
      </c>
      <c r="B180">
        <v>3.4382433632404608E+17</v>
      </c>
      <c r="C180">
        <v>2.7384878780407725E+17</v>
      </c>
      <c r="D180">
        <v>3.1143453851656858E+17</v>
      </c>
      <c r="F180" s="14">
        <f t="shared" si="11"/>
        <v>0.41381329417479173</v>
      </c>
      <c r="G180" s="14">
        <f t="shared" si="8"/>
        <v>0.34382433632404613</v>
      </c>
      <c r="H180" s="14">
        <f t="shared" si="9"/>
        <v>0.27384878780407729</v>
      </c>
      <c r="I180" s="14">
        <f t="shared" si="10"/>
        <v>0.3114345385165686</v>
      </c>
    </row>
    <row r="181" spans="1:9" x14ac:dyDescent="0.25">
      <c r="A181">
        <v>5.6829535184339501E+17</v>
      </c>
      <c r="B181">
        <v>6.8662614978016832E+17</v>
      </c>
      <c r="C181">
        <v>5.5415528178479501E+17</v>
      </c>
      <c r="D181">
        <v>6.4657329332484787E+17</v>
      </c>
      <c r="F181" s="14">
        <f t="shared" si="11"/>
        <v>0.56829535184339508</v>
      </c>
      <c r="G181" s="14">
        <f t="shared" si="8"/>
        <v>0.68662614978016834</v>
      </c>
      <c r="H181" s="14">
        <f t="shared" si="9"/>
        <v>0.55415528178479501</v>
      </c>
      <c r="I181" s="14">
        <f t="shared" si="10"/>
        <v>0.64657329332484792</v>
      </c>
    </row>
    <row r="182" spans="1:9" x14ac:dyDescent="0.25">
      <c r="A182">
        <v>4.7427318992909696E+17</v>
      </c>
      <c r="B182">
        <v>5.9970288476771802E+17</v>
      </c>
      <c r="C182">
        <v>4.9001370063452058E+17</v>
      </c>
      <c r="D182">
        <v>5.5489435440912218E+17</v>
      </c>
      <c r="F182" s="14">
        <f t="shared" si="11"/>
        <v>0.47427318992909701</v>
      </c>
      <c r="G182" s="14">
        <f t="shared" si="8"/>
        <v>0.59970288476771805</v>
      </c>
      <c r="H182" s="14">
        <f t="shared" si="9"/>
        <v>0.4900137006345206</v>
      </c>
      <c r="I182" s="14">
        <f t="shared" si="10"/>
        <v>0.55489435440912227</v>
      </c>
    </row>
    <row r="183" spans="1:9" x14ac:dyDescent="0.25">
      <c r="A183">
        <v>5.6855249193281152E+17</v>
      </c>
      <c r="B183">
        <v>7.071293227319529E+17</v>
      </c>
      <c r="C183">
        <v>5.8578527716999578E+17</v>
      </c>
      <c r="D183">
        <v>6.6682044308633357E+17</v>
      </c>
      <c r="F183" s="14">
        <f t="shared" si="11"/>
        <v>0.56855249193281154</v>
      </c>
      <c r="G183" s="14">
        <f t="shared" si="8"/>
        <v>0.70712932273195295</v>
      </c>
      <c r="H183" s="14">
        <f t="shared" si="9"/>
        <v>0.58578527716999584</v>
      </c>
      <c r="I183" s="14">
        <f t="shared" si="10"/>
        <v>0.66682044308633359</v>
      </c>
    </row>
    <row r="184" spans="1:9" x14ac:dyDescent="0.25">
      <c r="A184">
        <v>4.659151122308071E+17</v>
      </c>
      <c r="B184">
        <v>5.7440424093935475E+17</v>
      </c>
      <c r="C184">
        <v>4.622775260683529E+17</v>
      </c>
      <c r="D184">
        <v>5.2343521797960346E+17</v>
      </c>
      <c r="F184" s="14">
        <f t="shared" si="11"/>
        <v>0.46591511223080712</v>
      </c>
      <c r="G184" s="14">
        <f t="shared" si="8"/>
        <v>0.57440424093935483</v>
      </c>
      <c r="H184" s="14">
        <f t="shared" si="9"/>
        <v>0.46227752606835293</v>
      </c>
      <c r="I184" s="14">
        <f t="shared" si="10"/>
        <v>0.52343521797960346</v>
      </c>
    </row>
    <row r="185" spans="1:9" x14ac:dyDescent="0.25">
      <c r="A185">
        <v>5.5457120332665728E+17</v>
      </c>
      <c r="B185">
        <v>6.097615772048503E+17</v>
      </c>
      <c r="C185">
        <v>4.9849716639706189E+17</v>
      </c>
      <c r="D185">
        <v>5.6760577053316557E+17</v>
      </c>
      <c r="F185" s="14">
        <f t="shared" si="11"/>
        <v>0.55457120332665732</v>
      </c>
      <c r="G185" s="14">
        <f t="shared" si="8"/>
        <v>0.60976157720485036</v>
      </c>
      <c r="H185" s="14">
        <f t="shared" si="9"/>
        <v>0.49849716639706193</v>
      </c>
      <c r="I185" s="14">
        <f t="shared" si="10"/>
        <v>0.56760577053316563</v>
      </c>
    </row>
    <row r="186" spans="1:9" x14ac:dyDescent="0.25">
      <c r="A186">
        <v>4.733559031982231E+17</v>
      </c>
      <c r="B186">
        <v>5.3386644234218963E+17</v>
      </c>
      <c r="C186">
        <v>4.474795463405312E+17</v>
      </c>
      <c r="D186">
        <v>5.1886142869277082E+17</v>
      </c>
      <c r="F186" s="14">
        <f t="shared" si="11"/>
        <v>0.47335590319822313</v>
      </c>
      <c r="G186" s="14">
        <f t="shared" si="8"/>
        <v>0.53386644234218972</v>
      </c>
      <c r="H186" s="14">
        <f t="shared" si="9"/>
        <v>0.44747954634053122</v>
      </c>
      <c r="I186" s="14">
        <f t="shared" si="10"/>
        <v>0.51886142869277085</v>
      </c>
    </row>
    <row r="187" spans="1:9" x14ac:dyDescent="0.25">
      <c r="A187">
        <v>4.2811008947972614E+17</v>
      </c>
      <c r="B187">
        <v>4.9808061793048531E+17</v>
      </c>
      <c r="C187">
        <v>4.0100434353236301E+17</v>
      </c>
      <c r="D187">
        <v>4.6204291309927091E+17</v>
      </c>
      <c r="F187" s="14">
        <f t="shared" si="11"/>
        <v>0.42811008947972617</v>
      </c>
      <c r="G187" s="14">
        <f t="shared" si="8"/>
        <v>0.49808061793048536</v>
      </c>
      <c r="H187" s="14">
        <f t="shared" si="9"/>
        <v>0.40100434353236303</v>
      </c>
      <c r="I187" s="14">
        <f t="shared" si="10"/>
        <v>0.46204291309927092</v>
      </c>
    </row>
    <row r="188" spans="1:9" x14ac:dyDescent="0.25">
      <c r="A188">
        <v>4.8252871038756083E+17</v>
      </c>
      <c r="B188">
        <v>5.7010289587767264E+17</v>
      </c>
      <c r="C188">
        <v>4.6131764764447091E+17</v>
      </c>
      <c r="D188">
        <v>5.210728966317639E+17</v>
      </c>
      <c r="F188" s="14">
        <f t="shared" si="11"/>
        <v>0.48252871038756084</v>
      </c>
      <c r="G188" s="14">
        <f t="shared" si="8"/>
        <v>0.57010289587767271</v>
      </c>
      <c r="H188" s="14">
        <f t="shared" si="9"/>
        <v>0.46131764764447092</v>
      </c>
      <c r="I188" s="14">
        <f t="shared" si="10"/>
        <v>0.52107289663176393</v>
      </c>
    </row>
    <row r="189" spans="1:9" x14ac:dyDescent="0.25">
      <c r="A189">
        <v>5.437587808896464E+17</v>
      </c>
      <c r="B189">
        <v>6.2257441061696013E+17</v>
      </c>
      <c r="C189">
        <v>5.1778985550395674E+17</v>
      </c>
      <c r="D189">
        <v>5.8023003097533133E+17</v>
      </c>
      <c r="F189" s="14">
        <f t="shared" si="11"/>
        <v>0.54375878088964646</v>
      </c>
      <c r="G189" s="14">
        <f t="shared" si="8"/>
        <v>0.62257441061696017</v>
      </c>
      <c r="H189" s="14">
        <f t="shared" si="9"/>
        <v>0.51778985550395673</v>
      </c>
      <c r="I189" s="14">
        <f t="shared" si="10"/>
        <v>0.58023003097533132</v>
      </c>
    </row>
    <row r="190" spans="1:9" x14ac:dyDescent="0.25">
      <c r="A190">
        <v>5.8461978619912947E+17</v>
      </c>
      <c r="B190">
        <v>5.7784696174980698E+17</v>
      </c>
      <c r="C190">
        <v>4.759048844038649E+17</v>
      </c>
      <c r="D190">
        <v>5.3687240956266214E+17</v>
      </c>
      <c r="F190" s="14">
        <f t="shared" si="11"/>
        <v>0.58461978619912947</v>
      </c>
      <c r="G190" s="14">
        <f t="shared" si="8"/>
        <v>0.57784696174980699</v>
      </c>
      <c r="H190" s="14">
        <f t="shared" si="9"/>
        <v>0.47590488440386491</v>
      </c>
      <c r="I190" s="14">
        <f t="shared" si="10"/>
        <v>0.53687240956266213</v>
      </c>
    </row>
    <row r="191" spans="1:9" x14ac:dyDescent="0.25">
      <c r="A191">
        <v>4.0555506420920326E+17</v>
      </c>
      <c r="B191">
        <v>4.5298181039730336E+17</v>
      </c>
      <c r="C191">
        <v>3.6703827492118867E+17</v>
      </c>
      <c r="D191">
        <v>4.0715706515061498E+17</v>
      </c>
      <c r="F191" s="14">
        <f t="shared" si="11"/>
        <v>0.40555506420920329</v>
      </c>
      <c r="G191" s="14">
        <f t="shared" si="8"/>
        <v>0.4529818103973034</v>
      </c>
      <c r="H191" s="14">
        <f t="shared" si="9"/>
        <v>0.36703827492118868</v>
      </c>
      <c r="I191" s="14">
        <f t="shared" si="10"/>
        <v>0.40715706515061501</v>
      </c>
    </row>
    <row r="192" spans="1:9" x14ac:dyDescent="0.25">
      <c r="A192">
        <v>5.308464311120457E+17</v>
      </c>
      <c r="B192">
        <v>6.1471905386884083E+17</v>
      </c>
      <c r="C192">
        <v>5.0718559223235942E+17</v>
      </c>
      <c r="D192">
        <v>5.6883766432146368E+17</v>
      </c>
      <c r="F192" s="14">
        <f t="shared" si="11"/>
        <v>0.53084643111204577</v>
      </c>
      <c r="G192" s="14">
        <f t="shared" si="8"/>
        <v>0.61471905386884085</v>
      </c>
      <c r="H192" s="14">
        <f t="shared" si="9"/>
        <v>0.50718559223235948</v>
      </c>
      <c r="I192" s="14">
        <f t="shared" si="10"/>
        <v>0.56883766432146377</v>
      </c>
    </row>
    <row r="193" spans="1:9" x14ac:dyDescent="0.25">
      <c r="A193">
        <v>5.7508427291398618E+17</v>
      </c>
      <c r="B193">
        <v>5.9351101822099674E+17</v>
      </c>
      <c r="C193">
        <v>4.9676996796911053E+17</v>
      </c>
      <c r="D193">
        <v>5.641559264706825E+17</v>
      </c>
      <c r="F193" s="14">
        <f t="shared" si="11"/>
        <v>0.57508427291398623</v>
      </c>
      <c r="G193" s="14">
        <f t="shared" si="8"/>
        <v>0.59351101822099683</v>
      </c>
      <c r="H193" s="14">
        <f t="shared" si="9"/>
        <v>0.49676996796911055</v>
      </c>
      <c r="I193" s="14">
        <f t="shared" si="10"/>
        <v>0.56415592647068258</v>
      </c>
    </row>
    <row r="194" spans="1:9" x14ac:dyDescent="0.25">
      <c r="A194">
        <v>4.5471916873693709E+17</v>
      </c>
      <c r="B194">
        <v>4.6832165426683987E+17</v>
      </c>
      <c r="C194">
        <v>3.8157336973458381E+17</v>
      </c>
      <c r="D194">
        <v>4.3636565745721811E+17</v>
      </c>
      <c r="F194" s="14">
        <f t="shared" si="11"/>
        <v>0.45471916873693713</v>
      </c>
      <c r="G194" s="14">
        <f t="shared" si="8"/>
        <v>0.46832165426683992</v>
      </c>
      <c r="H194" s="14">
        <f t="shared" si="9"/>
        <v>0.38157336973458383</v>
      </c>
      <c r="I194" s="14">
        <f t="shared" si="10"/>
        <v>0.43636565745721817</v>
      </c>
    </row>
    <row r="195" spans="1:9" x14ac:dyDescent="0.25">
      <c r="A195">
        <v>4.9981162519959008E+17</v>
      </c>
      <c r="B195">
        <v>5.4007096240763584E+17</v>
      </c>
      <c r="C195">
        <v>4.414014328664759E+17</v>
      </c>
      <c r="D195">
        <v>5.007433658270631E+17</v>
      </c>
      <c r="F195" s="14">
        <f t="shared" si="11"/>
        <v>0.4998116251995901</v>
      </c>
      <c r="G195" s="14">
        <f t="shared" si="8"/>
        <v>0.54007096240763586</v>
      </c>
      <c r="H195" s="14">
        <f t="shared" si="9"/>
        <v>0.44140143286647593</v>
      </c>
      <c r="I195" s="14">
        <f t="shared" si="10"/>
        <v>0.50074336582706314</v>
      </c>
    </row>
    <row r="196" spans="1:9" x14ac:dyDescent="0.25">
      <c r="A196">
        <v>4.7000280742561267E+17</v>
      </c>
      <c r="B196">
        <v>5.0990026166714291E+17</v>
      </c>
      <c r="C196">
        <v>4.1825649987260397E+17</v>
      </c>
      <c r="D196">
        <v>4.7627046416810189E+17</v>
      </c>
      <c r="F196" s="14">
        <f t="shared" si="11"/>
        <v>0.47000280742561268</v>
      </c>
      <c r="G196" s="14">
        <f t="shared" si="8"/>
        <v>0.50990026166714297</v>
      </c>
      <c r="H196" s="14">
        <f t="shared" si="9"/>
        <v>0.41825649987260399</v>
      </c>
      <c r="I196" s="14">
        <f t="shared" si="10"/>
        <v>0.47627046416810193</v>
      </c>
    </row>
    <row r="197" spans="1:9" x14ac:dyDescent="0.25">
      <c r="A197">
        <v>4.8470170289787987E+17</v>
      </c>
      <c r="B197">
        <v>5.2607980585897498E+17</v>
      </c>
      <c r="C197">
        <v>4.3710066621991206E+17</v>
      </c>
      <c r="D197">
        <v>4.9889577158693338E+17</v>
      </c>
      <c r="F197" s="14">
        <f t="shared" si="11"/>
        <v>0.48470170289787989</v>
      </c>
      <c r="G197" s="14">
        <f t="shared" si="8"/>
        <v>0.52607980585897496</v>
      </c>
      <c r="H197" s="14">
        <f t="shared" si="9"/>
        <v>0.43710066621991212</v>
      </c>
      <c r="I197" s="14">
        <f t="shared" si="10"/>
        <v>0.49889577158693343</v>
      </c>
    </row>
    <row r="198" spans="1:9" x14ac:dyDescent="0.25">
      <c r="A198">
        <v>5.2144806295520275E+17</v>
      </c>
      <c r="B198">
        <v>5.4822138106408294E+17</v>
      </c>
      <c r="C198">
        <v>4.6391659944747034E+17</v>
      </c>
      <c r="D198">
        <v>5.1996381733440992E+17</v>
      </c>
      <c r="F198" s="14">
        <f t="shared" si="11"/>
        <v>0.52144806295520274</v>
      </c>
      <c r="G198" s="14">
        <f t="shared" si="8"/>
        <v>0.54822138106408302</v>
      </c>
      <c r="H198" s="14">
        <f t="shared" si="9"/>
        <v>0.46391659944747038</v>
      </c>
      <c r="I198" s="14">
        <f t="shared" si="10"/>
        <v>0.51996381733440999</v>
      </c>
    </row>
    <row r="199" spans="1:9" x14ac:dyDescent="0.25">
      <c r="A199">
        <v>4.428926467424336E+17</v>
      </c>
      <c r="B199">
        <v>4.7523029167693158E+17</v>
      </c>
      <c r="C199">
        <v>4.0167460577284128E+17</v>
      </c>
      <c r="D199">
        <v>4.5456453169203712E+17</v>
      </c>
      <c r="F199" s="14">
        <f t="shared" si="11"/>
        <v>0.44289264674243362</v>
      </c>
      <c r="G199" s="14">
        <f t="shared" si="8"/>
        <v>0.47523029167693159</v>
      </c>
      <c r="H199" s="14">
        <f t="shared" si="9"/>
        <v>0.40167460577284131</v>
      </c>
      <c r="I199" s="14">
        <f t="shared" si="10"/>
        <v>0.45456453169203714</v>
      </c>
    </row>
    <row r="200" spans="1:9" x14ac:dyDescent="0.25">
      <c r="A200">
        <v>4.1478727170574874E+17</v>
      </c>
      <c r="B200">
        <v>4.677693010711984E+17</v>
      </c>
      <c r="C200">
        <v>3.8721708027581312E+17</v>
      </c>
      <c r="D200">
        <v>4.4129409411127194E+17</v>
      </c>
      <c r="F200" s="14">
        <f t="shared" si="11"/>
        <v>0.41478727170574875</v>
      </c>
      <c r="G200" s="14">
        <f t="shared" ref="G200:G263" si="12">0.000000000000000001*B200</f>
        <v>0.46776930107119841</v>
      </c>
      <c r="H200" s="14">
        <f t="shared" ref="H200:H263" si="13">0.000000000000000001*C200</f>
        <v>0.38721708027581314</v>
      </c>
      <c r="I200" s="14">
        <f t="shared" ref="I200:I263" si="14">0.000000000000000001*D200</f>
        <v>0.44129409411127196</v>
      </c>
    </row>
    <row r="201" spans="1:9" x14ac:dyDescent="0.25">
      <c r="A201">
        <v>4.2923707419544461E+17</v>
      </c>
      <c r="B201">
        <v>4.9157339515617184E+17</v>
      </c>
      <c r="C201">
        <v>3.9247303080152429E+17</v>
      </c>
      <c r="D201">
        <v>4.6104517197196678E+17</v>
      </c>
      <c r="F201" s="14">
        <f t="shared" ref="F201:F264" si="15">0.000000000000000001*A201</f>
        <v>0.42923707419544466</v>
      </c>
      <c r="G201" s="14">
        <f t="shared" si="12"/>
        <v>0.49157339515617188</v>
      </c>
      <c r="H201" s="14">
        <f t="shared" si="13"/>
        <v>0.39247303080152429</v>
      </c>
      <c r="I201" s="14">
        <f t="shared" si="14"/>
        <v>0.46104517197196682</v>
      </c>
    </row>
    <row r="202" spans="1:9" x14ac:dyDescent="0.25">
      <c r="A202">
        <v>4.2813247730413427E+17</v>
      </c>
      <c r="B202">
        <v>4.8572414536476442E+17</v>
      </c>
      <c r="C202">
        <v>3.8898987942161638E+17</v>
      </c>
      <c r="D202">
        <v>4.5547242245239853E+17</v>
      </c>
      <c r="F202" s="14">
        <f t="shared" si="15"/>
        <v>0.42813247730413428</v>
      </c>
      <c r="G202" s="14">
        <f t="shared" si="12"/>
        <v>0.48572414536476444</v>
      </c>
      <c r="H202" s="14">
        <f t="shared" si="13"/>
        <v>0.38898987942161639</v>
      </c>
      <c r="I202" s="14">
        <f t="shared" si="14"/>
        <v>0.45547242245239855</v>
      </c>
    </row>
    <row r="203" spans="1:9" x14ac:dyDescent="0.25">
      <c r="A203">
        <v>8.9468190004606048E+16</v>
      </c>
      <c r="B203">
        <v>1.2792512419601464E+17</v>
      </c>
      <c r="C203">
        <v>9.8104791342729808E+16</v>
      </c>
      <c r="D203">
        <v>1.1531167699609538E+17</v>
      </c>
      <c r="F203" s="14">
        <f t="shared" si="15"/>
        <v>8.9468190004606055E-2</v>
      </c>
      <c r="G203" s="14">
        <f t="shared" si="12"/>
        <v>0.12792512419601465</v>
      </c>
      <c r="H203" s="14">
        <f t="shared" si="13"/>
        <v>9.8104791342729813E-2</v>
      </c>
      <c r="I203" s="14">
        <f t="shared" si="14"/>
        <v>0.11531167699609539</v>
      </c>
    </row>
    <row r="204" spans="1:9" x14ac:dyDescent="0.25">
      <c r="A204">
        <v>7.018179469509532E+16</v>
      </c>
      <c r="B204">
        <v>5.4611262269076648E+16</v>
      </c>
      <c r="C204">
        <v>3.6439881054882904E+16</v>
      </c>
      <c r="D204">
        <v>4.4912143093512176E+16</v>
      </c>
      <c r="F204" s="14">
        <f t="shared" si="15"/>
        <v>7.018179469509532E-2</v>
      </c>
      <c r="G204" s="14">
        <f t="shared" si="12"/>
        <v>5.4611262269076651E-2</v>
      </c>
      <c r="H204" s="14">
        <f t="shared" si="13"/>
        <v>3.6439881054882904E-2</v>
      </c>
      <c r="I204" s="14">
        <f t="shared" si="14"/>
        <v>4.4912143093512179E-2</v>
      </c>
    </row>
    <row r="205" spans="1:9" x14ac:dyDescent="0.25">
      <c r="A205">
        <v>19100000000000</v>
      </c>
      <c r="B205">
        <v>0</v>
      </c>
      <c r="C205">
        <v>0</v>
      </c>
      <c r="D205">
        <v>0</v>
      </c>
      <c r="F205" s="14">
        <f t="shared" si="15"/>
        <v>1.91E-5</v>
      </c>
      <c r="G205" s="14">
        <f t="shared" si="12"/>
        <v>0</v>
      </c>
      <c r="H205" s="14">
        <f t="shared" si="13"/>
        <v>0</v>
      </c>
      <c r="I205" s="14">
        <f t="shared" si="14"/>
        <v>0</v>
      </c>
    </row>
    <row r="206" spans="1:9" x14ac:dyDescent="0.25">
      <c r="A206">
        <v>22294370000000</v>
      </c>
      <c r="B206">
        <v>0</v>
      </c>
      <c r="C206">
        <v>0</v>
      </c>
      <c r="D206">
        <v>0</v>
      </c>
      <c r="F206" s="14">
        <f t="shared" si="15"/>
        <v>2.2294370000000003E-5</v>
      </c>
      <c r="G206" s="14">
        <f t="shared" si="12"/>
        <v>0</v>
      </c>
      <c r="H206" s="14">
        <f t="shared" si="13"/>
        <v>0</v>
      </c>
      <c r="I206" s="14">
        <f t="shared" si="14"/>
        <v>0</v>
      </c>
    </row>
    <row r="207" spans="1:9" x14ac:dyDescent="0.25">
      <c r="A207">
        <v>3200000000000000</v>
      </c>
      <c r="B207">
        <v>0</v>
      </c>
      <c r="C207">
        <v>0</v>
      </c>
      <c r="D207">
        <v>0</v>
      </c>
      <c r="F207" s="14">
        <f t="shared" si="15"/>
        <v>3.2000000000000002E-3</v>
      </c>
      <c r="G207" s="14">
        <f t="shared" si="12"/>
        <v>0</v>
      </c>
      <c r="H207" s="14">
        <f t="shared" si="13"/>
        <v>0</v>
      </c>
      <c r="I207" s="14">
        <f t="shared" si="14"/>
        <v>0</v>
      </c>
    </row>
    <row r="208" spans="1:9" x14ac:dyDescent="0.25">
      <c r="A208">
        <v>82515000000000</v>
      </c>
      <c r="B208">
        <v>0</v>
      </c>
      <c r="C208">
        <v>0</v>
      </c>
      <c r="D208">
        <v>0</v>
      </c>
      <c r="F208" s="14">
        <f t="shared" si="15"/>
        <v>8.2515000000000005E-5</v>
      </c>
      <c r="G208" s="14">
        <f t="shared" si="12"/>
        <v>0</v>
      </c>
      <c r="H208" s="14">
        <f t="shared" si="13"/>
        <v>0</v>
      </c>
      <c r="I208" s="14">
        <f t="shared" si="14"/>
        <v>0</v>
      </c>
    </row>
    <row r="209" spans="1:9" x14ac:dyDescent="0.25">
      <c r="A209">
        <v>5.5259173165980712E+16</v>
      </c>
      <c r="B209">
        <v>3.2538023837592156E+16</v>
      </c>
      <c r="C209">
        <v>2.1576795346078304E+16</v>
      </c>
      <c r="D209">
        <v>2.7651514979808772E+16</v>
      </c>
      <c r="F209" s="14">
        <f t="shared" si="15"/>
        <v>5.5259173165980717E-2</v>
      </c>
      <c r="G209" s="14">
        <f t="shared" si="12"/>
        <v>3.2538023837592162E-2</v>
      </c>
      <c r="H209" s="14">
        <f t="shared" si="13"/>
        <v>2.1576795346078304E-2</v>
      </c>
      <c r="I209" s="14">
        <f t="shared" si="14"/>
        <v>2.7651514979808774E-2</v>
      </c>
    </row>
    <row r="210" spans="1:9" x14ac:dyDescent="0.25">
      <c r="A210">
        <v>4.7818655531878234E+17</v>
      </c>
      <c r="B210">
        <v>5.1972892685765088E+17</v>
      </c>
      <c r="C210">
        <v>3.9060078864894048E+17</v>
      </c>
      <c r="D210">
        <v>4.8411136553058304E+17</v>
      </c>
      <c r="F210" s="14">
        <f t="shared" si="15"/>
        <v>0.47818655531878235</v>
      </c>
      <c r="G210" s="14">
        <f t="shared" si="12"/>
        <v>0.51972892685765093</v>
      </c>
      <c r="H210" s="14">
        <f t="shared" si="13"/>
        <v>0.39060078864894049</v>
      </c>
      <c r="I210" s="14">
        <f t="shared" si="14"/>
        <v>0.48411136553058309</v>
      </c>
    </row>
    <row r="211" spans="1:9" x14ac:dyDescent="0.25">
      <c r="A211">
        <v>3.8529807887220595E+17</v>
      </c>
      <c r="B211">
        <v>4.3336337266587283E+17</v>
      </c>
      <c r="C211">
        <v>3.5198372712629632E+17</v>
      </c>
      <c r="D211">
        <v>4.1836855207146886E+17</v>
      </c>
      <c r="F211" s="14">
        <f t="shared" si="15"/>
        <v>0.38529807887220596</v>
      </c>
      <c r="G211" s="14">
        <f t="shared" si="12"/>
        <v>0.43336337266587288</v>
      </c>
      <c r="H211" s="14">
        <f t="shared" si="13"/>
        <v>0.35198372712629633</v>
      </c>
      <c r="I211" s="14">
        <f t="shared" si="14"/>
        <v>0.41836855207146889</v>
      </c>
    </row>
    <row r="212" spans="1:9" x14ac:dyDescent="0.25">
      <c r="A212">
        <v>4.6096345610053056E+17</v>
      </c>
      <c r="B212">
        <v>4.3978207870846285E+17</v>
      </c>
      <c r="C212">
        <v>3.4195028134489952E+17</v>
      </c>
      <c r="D212">
        <v>4.146082446386649E+17</v>
      </c>
      <c r="F212" s="14">
        <f t="shared" si="15"/>
        <v>0.46096345610053058</v>
      </c>
      <c r="G212" s="14">
        <f t="shared" si="12"/>
        <v>0.43978207870846286</v>
      </c>
      <c r="H212" s="14">
        <f t="shared" si="13"/>
        <v>0.34195028134489952</v>
      </c>
      <c r="I212" s="14">
        <f t="shared" si="14"/>
        <v>0.41460824463866491</v>
      </c>
    </row>
    <row r="213" spans="1:9" x14ac:dyDescent="0.25">
      <c r="A213">
        <v>4.1636131289327379E+17</v>
      </c>
      <c r="B213">
        <v>4.0703731960422176E+17</v>
      </c>
      <c r="C213">
        <v>3.2175437863691648E+17</v>
      </c>
      <c r="D213">
        <v>3.843828020898249E+17</v>
      </c>
      <c r="F213" s="14">
        <f t="shared" si="15"/>
        <v>0.41636131289327383</v>
      </c>
      <c r="G213" s="14">
        <f t="shared" si="12"/>
        <v>0.40703731960422179</v>
      </c>
      <c r="H213" s="14">
        <f t="shared" si="13"/>
        <v>0.32175437863691653</v>
      </c>
      <c r="I213" s="14">
        <f t="shared" si="14"/>
        <v>0.38438280208982495</v>
      </c>
    </row>
    <row r="214" spans="1:9" x14ac:dyDescent="0.25">
      <c r="A214">
        <v>1.4946959750343968E+17</v>
      </c>
      <c r="B214">
        <v>1.0401201186880949E+17</v>
      </c>
      <c r="C214">
        <v>6.3719232390326488E+16</v>
      </c>
      <c r="D214">
        <v>8.5498054479819712E+16</v>
      </c>
      <c r="F214" s="14">
        <f t="shared" si="15"/>
        <v>0.14946959750343969</v>
      </c>
      <c r="G214" s="14">
        <f t="shared" si="12"/>
        <v>0.1040120118688095</v>
      </c>
      <c r="H214" s="14">
        <f t="shared" si="13"/>
        <v>6.3719232390326494E-2</v>
      </c>
      <c r="I214" s="14">
        <f t="shared" si="14"/>
        <v>8.5498054479819716E-2</v>
      </c>
    </row>
    <row r="215" spans="1:9" x14ac:dyDescent="0.25">
      <c r="A215">
        <v>1.4969770655204077E+17</v>
      </c>
      <c r="B215">
        <v>1.0328806319585184E+17</v>
      </c>
      <c r="C215">
        <v>6.5214013888848752E+16</v>
      </c>
      <c r="D215">
        <v>8.5128350772246336E+16</v>
      </c>
      <c r="F215" s="14">
        <f t="shared" si="15"/>
        <v>0.14969770655204079</v>
      </c>
      <c r="G215" s="14">
        <f t="shared" si="12"/>
        <v>0.10328806319585185</v>
      </c>
      <c r="H215" s="14">
        <f t="shared" si="13"/>
        <v>6.521401388884876E-2</v>
      </c>
      <c r="I215" s="14">
        <f t="shared" si="14"/>
        <v>8.5128350772246342E-2</v>
      </c>
    </row>
    <row r="216" spans="1:9" x14ac:dyDescent="0.25">
      <c r="A216">
        <v>1.3950440967216915E+17</v>
      </c>
      <c r="B216">
        <v>1.1689581270518474E+17</v>
      </c>
      <c r="C216">
        <v>7.3655162550303264E+16</v>
      </c>
      <c r="D216">
        <v>8.6784980099309696E+16</v>
      </c>
      <c r="F216" s="14">
        <f t="shared" si="15"/>
        <v>0.13950440967216915</v>
      </c>
      <c r="G216" s="14">
        <f t="shared" si="12"/>
        <v>0.11689581270518475</v>
      </c>
      <c r="H216" s="14">
        <f t="shared" si="13"/>
        <v>7.3655162550303271E-2</v>
      </c>
      <c r="I216" s="14">
        <f t="shared" si="14"/>
        <v>8.6784980099309697E-2</v>
      </c>
    </row>
    <row r="217" spans="1:9" x14ac:dyDescent="0.25">
      <c r="A217">
        <v>1.3977860655204077E+17</v>
      </c>
      <c r="B217">
        <v>1.0652088605678315E+17</v>
      </c>
      <c r="C217">
        <v>6.6639433160422592E+16</v>
      </c>
      <c r="D217">
        <v>8.0823583132376128E+16</v>
      </c>
      <c r="F217" s="14">
        <f t="shared" si="15"/>
        <v>0.13977860655204077</v>
      </c>
      <c r="G217" s="14">
        <f t="shared" si="12"/>
        <v>0.10652088605678316</v>
      </c>
      <c r="H217" s="14">
        <f t="shared" si="13"/>
        <v>6.6639433160422604E-2</v>
      </c>
      <c r="I217" s="14">
        <f t="shared" si="14"/>
        <v>8.0823583132376128E-2</v>
      </c>
    </row>
    <row r="218" spans="1:9" x14ac:dyDescent="0.25">
      <c r="A218">
        <v>1.0977472215268264E+17</v>
      </c>
      <c r="B218">
        <v>9.7306416610657024E+16</v>
      </c>
      <c r="C218">
        <v>5.5927348485378152E+16</v>
      </c>
      <c r="D218">
        <v>7.0648657520170024E+16</v>
      </c>
      <c r="F218" s="14">
        <f t="shared" si="15"/>
        <v>0.10977472215268265</v>
      </c>
      <c r="G218" s="14">
        <f t="shared" si="12"/>
        <v>9.7306416610657032E-2</v>
      </c>
      <c r="H218" s="14">
        <f t="shared" si="13"/>
        <v>5.5927348485378156E-2</v>
      </c>
      <c r="I218" s="14">
        <f t="shared" si="14"/>
        <v>7.0648657520170036E-2</v>
      </c>
    </row>
    <row r="219" spans="1:9" x14ac:dyDescent="0.25">
      <c r="A219">
        <v>1.2931258486703416E+17</v>
      </c>
      <c r="B219">
        <v>1.1204272729047893E+17</v>
      </c>
      <c r="C219">
        <v>6.621453945681568E+16</v>
      </c>
      <c r="D219">
        <v>8.5452845260319488E+16</v>
      </c>
      <c r="F219" s="14">
        <f t="shared" si="15"/>
        <v>0.12931258486703417</v>
      </c>
      <c r="G219" s="14">
        <f t="shared" si="12"/>
        <v>0.11204272729047894</v>
      </c>
      <c r="H219" s="14">
        <f t="shared" si="13"/>
        <v>6.6214539456815685E-2</v>
      </c>
      <c r="I219" s="14">
        <f t="shared" si="14"/>
        <v>8.5452845260319488E-2</v>
      </c>
    </row>
    <row r="220" spans="1:9" x14ac:dyDescent="0.25">
      <c r="A220">
        <v>4.751843924439625E+17</v>
      </c>
      <c r="B220">
        <v>4.7751861464615264E+17</v>
      </c>
      <c r="C220">
        <v>3.7734366342129677E+17</v>
      </c>
      <c r="D220">
        <v>4.3598240630560397E+17</v>
      </c>
      <c r="F220" s="14">
        <f t="shared" si="15"/>
        <v>0.47518439244396254</v>
      </c>
      <c r="G220" s="14">
        <f t="shared" si="12"/>
        <v>0.47751861464615269</v>
      </c>
      <c r="H220" s="14">
        <f t="shared" si="13"/>
        <v>0.37734366342129677</v>
      </c>
      <c r="I220" s="14">
        <f t="shared" si="14"/>
        <v>0.43598240630560398</v>
      </c>
    </row>
    <row r="221" spans="1:9" x14ac:dyDescent="0.25">
      <c r="A221">
        <v>5.1422365921379341E+17</v>
      </c>
      <c r="B221">
        <v>5.1585389499247053E+17</v>
      </c>
      <c r="C221">
        <v>4.2518035375030566E+17</v>
      </c>
      <c r="D221">
        <v>4.9106300172142394E+17</v>
      </c>
      <c r="F221" s="14">
        <f t="shared" si="15"/>
        <v>0.51422365921379343</v>
      </c>
      <c r="G221" s="14">
        <f t="shared" si="12"/>
        <v>0.51585389499247059</v>
      </c>
      <c r="H221" s="14">
        <f t="shared" si="13"/>
        <v>0.42518035375030572</v>
      </c>
      <c r="I221" s="14">
        <f t="shared" si="14"/>
        <v>0.49106300172142398</v>
      </c>
    </row>
    <row r="222" spans="1:9" x14ac:dyDescent="0.25">
      <c r="A222">
        <v>6.1399397462651021E+17</v>
      </c>
      <c r="B222">
        <v>5.7102404014890739E+17</v>
      </c>
      <c r="C222">
        <v>4.7015491855966643E+17</v>
      </c>
      <c r="D222">
        <v>5.3750727057929862E+17</v>
      </c>
      <c r="F222" s="14">
        <f t="shared" si="15"/>
        <v>0.61399397462651029</v>
      </c>
      <c r="G222" s="14">
        <f t="shared" si="12"/>
        <v>0.5710240401489074</v>
      </c>
      <c r="H222" s="14">
        <f t="shared" si="13"/>
        <v>0.47015491855966646</v>
      </c>
      <c r="I222" s="14">
        <f t="shared" si="14"/>
        <v>0.5375072705792987</v>
      </c>
    </row>
    <row r="223" spans="1:9" x14ac:dyDescent="0.25">
      <c r="A223">
        <v>6.3906212034176806E+17</v>
      </c>
      <c r="B223">
        <v>6.0341916014565082E+17</v>
      </c>
      <c r="C223">
        <v>5.0845258367113299E+17</v>
      </c>
      <c r="D223">
        <v>5.7164184947256307E+17</v>
      </c>
      <c r="F223" s="14">
        <f t="shared" si="15"/>
        <v>0.63906212034176813</v>
      </c>
      <c r="G223" s="14">
        <f t="shared" si="12"/>
        <v>0.60341916014565089</v>
      </c>
      <c r="H223" s="14">
        <f t="shared" si="13"/>
        <v>0.508452583671133</v>
      </c>
      <c r="I223" s="14">
        <f t="shared" si="14"/>
        <v>0.57164184947256313</v>
      </c>
    </row>
    <row r="224" spans="1:9" x14ac:dyDescent="0.25">
      <c r="A224">
        <v>4.881088529620969E+17</v>
      </c>
      <c r="B224">
        <v>5.7577520297987149E+17</v>
      </c>
      <c r="C224">
        <v>4.8688334698417107E+17</v>
      </c>
      <c r="D224">
        <v>5.538165135756585E+17</v>
      </c>
      <c r="F224" s="14">
        <f t="shared" si="15"/>
        <v>0.48810885296209694</v>
      </c>
      <c r="G224" s="14">
        <f t="shared" si="12"/>
        <v>0.5757752029798715</v>
      </c>
      <c r="H224" s="14">
        <f t="shared" si="13"/>
        <v>0.48688334698417113</v>
      </c>
      <c r="I224" s="14">
        <f t="shared" si="14"/>
        <v>0.55381651357565853</v>
      </c>
    </row>
    <row r="225" spans="1:9" x14ac:dyDescent="0.25">
      <c r="A225">
        <v>5.0894152598133824E+17</v>
      </c>
      <c r="B225">
        <v>5.1443905390610739E+17</v>
      </c>
      <c r="C225">
        <v>4.2576604725216358E+17</v>
      </c>
      <c r="D225">
        <v>4.9247520708541645E+17</v>
      </c>
      <c r="F225" s="14">
        <f t="shared" si="15"/>
        <v>0.50894152598133824</v>
      </c>
      <c r="G225" s="14">
        <f t="shared" si="12"/>
        <v>0.51443905390610745</v>
      </c>
      <c r="H225" s="14">
        <f t="shared" si="13"/>
        <v>0.4257660472521636</v>
      </c>
      <c r="I225" s="14">
        <f t="shared" si="14"/>
        <v>0.49247520708541648</v>
      </c>
    </row>
    <row r="226" spans="1:9" x14ac:dyDescent="0.25">
      <c r="A226">
        <v>4.9951319978232781E+17</v>
      </c>
      <c r="B226">
        <v>5.5161674410969946E+17</v>
      </c>
      <c r="C226">
        <v>4.4176605084701798E+17</v>
      </c>
      <c r="D226">
        <v>5.1420974344158592E+17</v>
      </c>
      <c r="F226" s="14">
        <f t="shared" si="15"/>
        <v>0.49951319978232783</v>
      </c>
      <c r="G226" s="14">
        <f t="shared" si="12"/>
        <v>0.55161674410969952</v>
      </c>
      <c r="H226" s="14">
        <f t="shared" si="13"/>
        <v>0.44176605084701803</v>
      </c>
      <c r="I226" s="14">
        <f t="shared" si="14"/>
        <v>0.51420974344158599</v>
      </c>
    </row>
    <row r="227" spans="1:9" x14ac:dyDescent="0.25">
      <c r="A227">
        <v>5.9087271824622976E+17</v>
      </c>
      <c r="B227">
        <v>5.6357981571247846E+17</v>
      </c>
      <c r="C227">
        <v>4.5752959261147994E+17</v>
      </c>
      <c r="D227">
        <v>5.2964380747564442E+17</v>
      </c>
      <c r="F227" s="14">
        <f t="shared" si="15"/>
        <v>0.59087271824622978</v>
      </c>
      <c r="G227" s="14">
        <f t="shared" si="12"/>
        <v>0.5635798157124785</v>
      </c>
      <c r="H227" s="14">
        <f t="shared" si="13"/>
        <v>0.45752959261147996</v>
      </c>
      <c r="I227" s="14">
        <f t="shared" si="14"/>
        <v>0.52964380747564443</v>
      </c>
    </row>
    <row r="228" spans="1:9" x14ac:dyDescent="0.25">
      <c r="A228">
        <v>5.9549486685698906E+17</v>
      </c>
      <c r="B228">
        <v>5.4668488874164128E+17</v>
      </c>
      <c r="C228">
        <v>4.3734827660469926E+17</v>
      </c>
      <c r="D228">
        <v>4.5624870180515149E+17</v>
      </c>
      <c r="F228" s="14">
        <f t="shared" si="15"/>
        <v>0.59549486685698905</v>
      </c>
      <c r="G228" s="14">
        <f t="shared" si="12"/>
        <v>0.54668488874164134</v>
      </c>
      <c r="H228" s="14">
        <f t="shared" si="13"/>
        <v>0.43734827660469927</v>
      </c>
      <c r="I228" s="14">
        <f t="shared" si="14"/>
        <v>0.45624870180515154</v>
      </c>
    </row>
    <row r="229" spans="1:9" x14ac:dyDescent="0.25">
      <c r="A229">
        <v>5.3793181887208595E+17</v>
      </c>
      <c r="B229">
        <v>5.3133583709619834E+17</v>
      </c>
      <c r="C229">
        <v>4.2651552686379226E+17</v>
      </c>
      <c r="D229">
        <v>4.9176371523835437E+17</v>
      </c>
      <c r="F229" s="14">
        <f t="shared" si="15"/>
        <v>0.53793181887208597</v>
      </c>
      <c r="G229" s="14">
        <f t="shared" si="12"/>
        <v>0.53133583709619836</v>
      </c>
      <c r="H229" s="14">
        <f t="shared" si="13"/>
        <v>0.42651552686379229</v>
      </c>
      <c r="I229" s="14">
        <f t="shared" si="14"/>
        <v>0.49176371523835438</v>
      </c>
    </row>
    <row r="230" spans="1:9" x14ac:dyDescent="0.25">
      <c r="A230">
        <v>5.6509257784502918E+17</v>
      </c>
      <c r="B230">
        <v>5.6711202134030624E+17</v>
      </c>
      <c r="C230">
        <v>4.5255109767398227E+17</v>
      </c>
      <c r="D230">
        <v>5.2583353826861632E+17</v>
      </c>
      <c r="F230" s="14">
        <f t="shared" si="15"/>
        <v>0.5650925778450292</v>
      </c>
      <c r="G230" s="14">
        <f t="shared" si="12"/>
        <v>0.56711202134030625</v>
      </c>
      <c r="H230" s="14">
        <f t="shared" si="13"/>
        <v>0.45255109767398233</v>
      </c>
      <c r="I230" s="14">
        <f t="shared" si="14"/>
        <v>0.52583353826861634</v>
      </c>
    </row>
    <row r="231" spans="1:9" x14ac:dyDescent="0.25">
      <c r="A231">
        <v>5.9247524367950912E+17</v>
      </c>
      <c r="B231">
        <v>6.1790944404556979E+17</v>
      </c>
      <c r="C231">
        <v>5.0363679820077306E+17</v>
      </c>
      <c r="D231">
        <v>5.8573891780162611E+17</v>
      </c>
      <c r="F231" s="14">
        <f t="shared" si="15"/>
        <v>0.59247524367950921</v>
      </c>
      <c r="G231" s="14">
        <f t="shared" si="12"/>
        <v>0.6179094440455698</v>
      </c>
      <c r="H231" s="14">
        <f t="shared" si="13"/>
        <v>0.50363679820077312</v>
      </c>
      <c r="I231" s="14">
        <f t="shared" si="14"/>
        <v>0.58573891780162612</v>
      </c>
    </row>
    <row r="232" spans="1:9" x14ac:dyDescent="0.25">
      <c r="A232">
        <v>4.4602904087116474E+17</v>
      </c>
      <c r="B232">
        <v>6.4231398083067546E+17</v>
      </c>
      <c r="C232">
        <v>5.1879639056949658E+17</v>
      </c>
      <c r="D232">
        <v>5.9745095843942515E+17</v>
      </c>
      <c r="F232" s="14">
        <f t="shared" si="15"/>
        <v>0.44602904087116479</v>
      </c>
      <c r="G232" s="14">
        <f t="shared" si="12"/>
        <v>0.64231398083067548</v>
      </c>
      <c r="H232" s="14">
        <f t="shared" si="13"/>
        <v>0.51879639056949667</v>
      </c>
      <c r="I232" s="14">
        <f t="shared" si="14"/>
        <v>0.59745095843942519</v>
      </c>
    </row>
    <row r="233" spans="1:9" x14ac:dyDescent="0.25">
      <c r="A233">
        <v>3.8509201871848211E+17</v>
      </c>
      <c r="B233">
        <v>4.0121539064202778E+17</v>
      </c>
      <c r="C233">
        <v>3.2193582821445261E+17</v>
      </c>
      <c r="D233">
        <v>3.6922356383243456E+17</v>
      </c>
      <c r="F233" s="14">
        <f t="shared" si="15"/>
        <v>0.38509201871848214</v>
      </c>
      <c r="G233" s="14">
        <f t="shared" si="12"/>
        <v>0.40121539064202782</v>
      </c>
      <c r="H233" s="14">
        <f t="shared" si="13"/>
        <v>0.32193582821445266</v>
      </c>
      <c r="I233" s="14">
        <f t="shared" si="14"/>
        <v>0.3692235638324346</v>
      </c>
    </row>
    <row r="234" spans="1:9" x14ac:dyDescent="0.25">
      <c r="A234">
        <v>5.6102981091701709E+17</v>
      </c>
      <c r="B234">
        <v>5.7411082272113242E+17</v>
      </c>
      <c r="C234">
        <v>4.6629139401079885E+17</v>
      </c>
      <c r="D234">
        <v>5.3918392018059475E+17</v>
      </c>
      <c r="F234" s="14">
        <f t="shared" si="15"/>
        <v>0.56102981091701709</v>
      </c>
      <c r="G234" s="14">
        <f t="shared" si="12"/>
        <v>0.57411082272113245</v>
      </c>
      <c r="H234" s="14">
        <f t="shared" si="13"/>
        <v>0.46629139401079889</v>
      </c>
      <c r="I234" s="14">
        <f t="shared" si="14"/>
        <v>0.5391839201805948</v>
      </c>
    </row>
    <row r="235" spans="1:9" x14ac:dyDescent="0.25">
      <c r="A235">
        <v>5.708434365016121E+17</v>
      </c>
      <c r="B235">
        <v>5.3955181280722822E+17</v>
      </c>
      <c r="C235">
        <v>4.3658481624443744E+17</v>
      </c>
      <c r="D235">
        <v>4.9613633369816006E+17</v>
      </c>
      <c r="F235" s="14">
        <f t="shared" si="15"/>
        <v>0.57084343650161218</v>
      </c>
      <c r="G235" s="14">
        <f t="shared" si="12"/>
        <v>0.5395518128072283</v>
      </c>
      <c r="H235" s="14">
        <f t="shared" si="13"/>
        <v>0.43658481624443746</v>
      </c>
      <c r="I235" s="14">
        <f t="shared" si="14"/>
        <v>0.49613633369816013</v>
      </c>
    </row>
    <row r="236" spans="1:9" x14ac:dyDescent="0.25">
      <c r="A236">
        <v>3.3072025522467053E+17</v>
      </c>
      <c r="B236">
        <v>3.2750005704712864E+17</v>
      </c>
      <c r="C236">
        <v>2.5379478655604858E+17</v>
      </c>
      <c r="D236">
        <v>2.9055393270394285E+17</v>
      </c>
      <c r="F236" s="14">
        <f t="shared" si="15"/>
        <v>0.33072025522467058</v>
      </c>
      <c r="G236" s="14">
        <f t="shared" si="12"/>
        <v>0.32750005704712865</v>
      </c>
      <c r="H236" s="14">
        <f t="shared" si="13"/>
        <v>0.25379478655604859</v>
      </c>
      <c r="I236" s="14">
        <f t="shared" si="14"/>
        <v>0.29055393270394286</v>
      </c>
    </row>
    <row r="237" spans="1:9" x14ac:dyDescent="0.25">
      <c r="A237">
        <v>1.1891102934433829E+17</v>
      </c>
      <c r="B237">
        <v>1.0149155314705043E+17</v>
      </c>
      <c r="C237">
        <v>5.996977164554104E+16</v>
      </c>
      <c r="D237">
        <v>7.8273179572141312E+16</v>
      </c>
      <c r="F237" s="14">
        <f t="shared" si="15"/>
        <v>0.1189110293443383</v>
      </c>
      <c r="G237" s="14">
        <f t="shared" si="12"/>
        <v>0.10149155314705044</v>
      </c>
      <c r="H237" s="14">
        <f t="shared" si="13"/>
        <v>5.9969771645541042E-2</v>
      </c>
      <c r="I237" s="14">
        <f t="shared" si="14"/>
        <v>7.8273179572141319E-2</v>
      </c>
    </row>
    <row r="238" spans="1:9" x14ac:dyDescent="0.25">
      <c r="A238">
        <v>5.5001625584594976E+16</v>
      </c>
      <c r="B238">
        <v>8.1645496579312384E+16</v>
      </c>
      <c r="C238">
        <v>5.2076489294796496E+16</v>
      </c>
      <c r="D238">
        <v>5.056997289209376E+16</v>
      </c>
      <c r="F238" s="14">
        <f t="shared" si="15"/>
        <v>5.5001625584594982E-2</v>
      </c>
      <c r="G238" s="14">
        <f t="shared" si="12"/>
        <v>8.1645496579312388E-2</v>
      </c>
      <c r="H238" s="14">
        <f t="shared" si="13"/>
        <v>5.2076489294796496E-2</v>
      </c>
      <c r="I238" s="14">
        <f t="shared" si="14"/>
        <v>5.0569972892093765E-2</v>
      </c>
    </row>
    <row r="239" spans="1:9" x14ac:dyDescent="0.25">
      <c r="A239">
        <v>1.5901745990600717E+17</v>
      </c>
      <c r="B239">
        <v>2.5050557285694678E+17</v>
      </c>
      <c r="C239">
        <v>1.6259493231486246E+17</v>
      </c>
      <c r="D239">
        <v>1.5926525925880259E+17</v>
      </c>
      <c r="F239" s="14">
        <f t="shared" si="15"/>
        <v>0.15901745990600719</v>
      </c>
      <c r="G239" s="14">
        <f t="shared" si="12"/>
        <v>0.2505055728569468</v>
      </c>
      <c r="H239" s="14">
        <f t="shared" si="13"/>
        <v>0.16259493231486247</v>
      </c>
      <c r="I239" s="14">
        <f t="shared" si="14"/>
        <v>0.15926525925880261</v>
      </c>
    </row>
    <row r="240" spans="1:9" x14ac:dyDescent="0.25">
      <c r="A240">
        <v>2.7667554711142148E+16</v>
      </c>
      <c r="B240">
        <v>1.8222298701994756E+16</v>
      </c>
      <c r="C240">
        <v>1.2270663579109974E+16</v>
      </c>
      <c r="D240">
        <v>1.2775274154802672E+16</v>
      </c>
      <c r="F240" s="14">
        <f t="shared" si="15"/>
        <v>2.7667554711142149E-2</v>
      </c>
      <c r="G240" s="14">
        <f t="shared" si="12"/>
        <v>1.8222298701994759E-2</v>
      </c>
      <c r="H240" s="14">
        <f t="shared" si="13"/>
        <v>1.2270663579109975E-2</v>
      </c>
      <c r="I240" s="14">
        <f t="shared" si="14"/>
        <v>1.2775274154802672E-2</v>
      </c>
    </row>
    <row r="241" spans="1:9" x14ac:dyDescent="0.25">
      <c r="A241">
        <v>1.092801968638248E+17</v>
      </c>
      <c r="B241">
        <v>1.4083585203832482E+17</v>
      </c>
      <c r="C241">
        <v>9.0313539766687776E+16</v>
      </c>
      <c r="D241">
        <v>9.5633744877103232E+16</v>
      </c>
      <c r="F241" s="14">
        <f t="shared" si="15"/>
        <v>0.10928019686382481</v>
      </c>
      <c r="G241" s="14">
        <f t="shared" si="12"/>
        <v>0.14083585203832483</v>
      </c>
      <c r="H241" s="14">
        <f t="shared" si="13"/>
        <v>9.0313539766687781E-2</v>
      </c>
      <c r="I241" s="14">
        <f t="shared" si="14"/>
        <v>9.5633744877103244E-2</v>
      </c>
    </row>
    <row r="242" spans="1:9" x14ac:dyDescent="0.25">
      <c r="A242">
        <v>1.9398662308803472E+17</v>
      </c>
      <c r="B242">
        <v>2.2838268582346435E+17</v>
      </c>
      <c r="C242">
        <v>1.618906650760729E+17</v>
      </c>
      <c r="D242">
        <v>1.7582791026338605E+17</v>
      </c>
      <c r="F242" s="14">
        <f t="shared" si="15"/>
        <v>0.19398662308803474</v>
      </c>
      <c r="G242" s="14">
        <f t="shared" si="12"/>
        <v>0.22838268582346438</v>
      </c>
      <c r="H242" s="14">
        <f t="shared" si="13"/>
        <v>0.16189066507607291</v>
      </c>
      <c r="I242" s="14">
        <f t="shared" si="14"/>
        <v>0.17582791026338607</v>
      </c>
    </row>
    <row r="243" spans="1:9" x14ac:dyDescent="0.25">
      <c r="A243">
        <v>3.6796929953003584E+17</v>
      </c>
      <c r="B243">
        <v>4.1729062792228525E+17</v>
      </c>
      <c r="C243">
        <v>3.1777403876743334E+17</v>
      </c>
      <c r="D243">
        <v>3.5056140022693594E+17</v>
      </c>
      <c r="F243" s="14">
        <f t="shared" si="15"/>
        <v>0.36796929953003588</v>
      </c>
      <c r="G243" s="14">
        <f t="shared" si="12"/>
        <v>0.41729062792228527</v>
      </c>
      <c r="H243" s="14">
        <f t="shared" si="13"/>
        <v>0.31777403876743338</v>
      </c>
      <c r="I243" s="14">
        <f t="shared" si="14"/>
        <v>0.35056140022693594</v>
      </c>
    </row>
    <row r="244" spans="1:9" x14ac:dyDescent="0.25">
      <c r="A244">
        <v>1.9799593665979229E+17</v>
      </c>
      <c r="B244">
        <v>2.2531388026143776E+17</v>
      </c>
      <c r="C244">
        <v>1.8232413867345875E+17</v>
      </c>
      <c r="D244">
        <v>1.8622367535509325E+17</v>
      </c>
      <c r="F244" s="14">
        <f t="shared" si="15"/>
        <v>0.19799593665979232</v>
      </c>
      <c r="G244" s="14">
        <f t="shared" si="12"/>
        <v>0.22531388026143778</v>
      </c>
      <c r="H244" s="14">
        <f t="shared" si="13"/>
        <v>0.18232413867345876</v>
      </c>
      <c r="I244" s="14">
        <f t="shared" si="14"/>
        <v>0.18622367535509327</v>
      </c>
    </row>
    <row r="245" spans="1:9" x14ac:dyDescent="0.25">
      <c r="A245">
        <v>2.5472027082531238E+17</v>
      </c>
      <c r="B245">
        <v>2.8168935389214726E+17</v>
      </c>
      <c r="C245">
        <v>2.3757945288276006E+17</v>
      </c>
      <c r="D245">
        <v>2.5299971801870566E+17</v>
      </c>
      <c r="F245" s="14">
        <f t="shared" si="15"/>
        <v>0.2547202708253124</v>
      </c>
      <c r="G245" s="14">
        <f t="shared" si="12"/>
        <v>0.28168935389214728</v>
      </c>
      <c r="H245" s="14">
        <f t="shared" si="13"/>
        <v>0.23757945288276008</v>
      </c>
      <c r="I245" s="14">
        <f t="shared" si="14"/>
        <v>0.25299971801870569</v>
      </c>
    </row>
    <row r="246" spans="1:9" x14ac:dyDescent="0.25">
      <c r="A246">
        <v>2.5653908611417024E+17</v>
      </c>
      <c r="B246">
        <v>3.1547751797247245E+17</v>
      </c>
      <c r="C246">
        <v>2.4228165241506624E+17</v>
      </c>
      <c r="D246">
        <v>2.4508710756731629E+17</v>
      </c>
      <c r="F246" s="14">
        <f t="shared" si="15"/>
        <v>0.25653908611417026</v>
      </c>
      <c r="G246" s="14">
        <f t="shared" si="12"/>
        <v>0.31547751797247248</v>
      </c>
      <c r="H246" s="14">
        <f t="shared" si="13"/>
        <v>0.24228165241506625</v>
      </c>
      <c r="I246" s="14">
        <f t="shared" si="14"/>
        <v>0.2450871075673163</v>
      </c>
    </row>
    <row r="247" spans="1:9" x14ac:dyDescent="0.25">
      <c r="A247">
        <v>2.3870233977992067E+17</v>
      </c>
      <c r="B247">
        <v>3.0988296424494419E+17</v>
      </c>
      <c r="C247">
        <v>2.5006077840239046E+17</v>
      </c>
      <c r="D247">
        <v>2.5332377537422835E+17</v>
      </c>
      <c r="F247" s="14">
        <f t="shared" si="15"/>
        <v>0.2387023397799207</v>
      </c>
      <c r="G247" s="14">
        <f t="shared" si="12"/>
        <v>0.30988296424494421</v>
      </c>
      <c r="H247" s="14">
        <f t="shared" si="13"/>
        <v>0.25006077840239049</v>
      </c>
      <c r="I247" s="14">
        <f t="shared" si="14"/>
        <v>0.25332377537422834</v>
      </c>
    </row>
    <row r="248" spans="1:9" x14ac:dyDescent="0.25">
      <c r="A248">
        <v>1.3247946302613528E+17</v>
      </c>
      <c r="B248">
        <v>1.7125475722191206E+17</v>
      </c>
      <c r="C248">
        <v>1.0712619237500979E+17</v>
      </c>
      <c r="D248">
        <v>1.1206391788473278E+17</v>
      </c>
      <c r="F248" s="14">
        <f t="shared" si="15"/>
        <v>0.13247946302613528</v>
      </c>
      <c r="G248" s="14">
        <f t="shared" si="12"/>
        <v>0.17125475722191208</v>
      </c>
      <c r="H248" s="14">
        <f t="shared" si="13"/>
        <v>0.1071261923750098</v>
      </c>
      <c r="I248" s="14">
        <f t="shared" si="14"/>
        <v>0.11206391788473279</v>
      </c>
    </row>
    <row r="249" spans="1:9" x14ac:dyDescent="0.25">
      <c r="A249">
        <v>9.8722891107290912E+16</v>
      </c>
      <c r="B249">
        <v>1.3757234933470438E+17</v>
      </c>
      <c r="C249">
        <v>8.5455796385048816E+16</v>
      </c>
      <c r="D249">
        <v>8.7446877716037488E+16</v>
      </c>
      <c r="F249" s="14">
        <f t="shared" si="15"/>
        <v>9.8722891107290919E-2</v>
      </c>
      <c r="G249" s="14">
        <f t="shared" si="12"/>
        <v>0.13757234933470439</v>
      </c>
      <c r="H249" s="14">
        <f t="shared" si="13"/>
        <v>8.5455796385048827E-2</v>
      </c>
      <c r="I249" s="14">
        <f t="shared" si="14"/>
        <v>8.7446877716037499E-2</v>
      </c>
    </row>
    <row r="250" spans="1:9" x14ac:dyDescent="0.25">
      <c r="A250">
        <v>8.886272558459504E+16</v>
      </c>
      <c r="B250">
        <v>1.2539342313002419E+17</v>
      </c>
      <c r="C250">
        <v>8.0313825602478608E+16</v>
      </c>
      <c r="D250">
        <v>8.5490010459723808E+16</v>
      </c>
      <c r="F250" s="14">
        <f t="shared" si="15"/>
        <v>8.8862725584595043E-2</v>
      </c>
      <c r="G250" s="14">
        <f t="shared" si="12"/>
        <v>0.12539342313002419</v>
      </c>
      <c r="H250" s="14">
        <f t="shared" si="13"/>
        <v>8.0313825602478614E-2</v>
      </c>
      <c r="I250" s="14">
        <f t="shared" si="14"/>
        <v>8.549001045972382E-2</v>
      </c>
    </row>
    <row r="251" spans="1:9" x14ac:dyDescent="0.25">
      <c r="A251">
        <v>-3285633074276031.5</v>
      </c>
      <c r="B251">
        <v>1.8798291846411027E+17</v>
      </c>
      <c r="C251">
        <v>1.4024638837128227E+17</v>
      </c>
      <c r="D251">
        <v>1.5341815380941731E+17</v>
      </c>
      <c r="F251" s="14">
        <f t="shared" si="15"/>
        <v>-3.2856330742760315E-3</v>
      </c>
      <c r="G251" s="14">
        <f t="shared" si="12"/>
        <v>0.18798291846411028</v>
      </c>
      <c r="H251" s="14">
        <f t="shared" si="13"/>
        <v>0.14024638837128228</v>
      </c>
      <c r="I251" s="14">
        <f t="shared" si="14"/>
        <v>0.15341815380941731</v>
      </c>
    </row>
    <row r="252" spans="1:9" x14ac:dyDescent="0.25">
      <c r="A252">
        <v>1.9559970420908429E+17</v>
      </c>
      <c r="B252">
        <v>4.5419819661412474E+17</v>
      </c>
      <c r="C252">
        <v>3.7556000478110976E+17</v>
      </c>
      <c r="D252">
        <v>4.2317908841541606E+17</v>
      </c>
      <c r="F252" s="14">
        <f t="shared" si="15"/>
        <v>0.19559970420908429</v>
      </c>
      <c r="G252" s="14">
        <f t="shared" si="12"/>
        <v>0.45419819661412475</v>
      </c>
      <c r="H252" s="14">
        <f t="shared" si="13"/>
        <v>0.37556000478110979</v>
      </c>
      <c r="I252" s="14">
        <f t="shared" si="14"/>
        <v>0.42317908841541607</v>
      </c>
    </row>
    <row r="253" spans="1:9" x14ac:dyDescent="0.25">
      <c r="A253">
        <v>1.9214844804677357E+17</v>
      </c>
      <c r="B253">
        <v>3.6102280811112262E+17</v>
      </c>
      <c r="C253">
        <v>3.0154769189704467E+17</v>
      </c>
      <c r="D253">
        <v>3.2831482066969574E+17</v>
      </c>
      <c r="F253" s="14">
        <f t="shared" si="15"/>
        <v>0.19214844804677358</v>
      </c>
      <c r="G253" s="14">
        <f t="shared" si="12"/>
        <v>0.36102280811112264</v>
      </c>
      <c r="H253" s="14">
        <f t="shared" si="13"/>
        <v>0.30154769189704467</v>
      </c>
      <c r="I253" s="14">
        <f t="shared" si="14"/>
        <v>0.32831482066969575</v>
      </c>
    </row>
    <row r="254" spans="1:9" x14ac:dyDescent="0.25">
      <c r="A254">
        <v>3.987987681705719E+17</v>
      </c>
      <c r="B254">
        <v>4.5659907516922662E+17</v>
      </c>
      <c r="C254">
        <v>3.652463545191472E+17</v>
      </c>
      <c r="D254">
        <v>4.027188179107143E+17</v>
      </c>
      <c r="F254" s="14">
        <f t="shared" si="15"/>
        <v>0.39879876817057192</v>
      </c>
      <c r="G254" s="14">
        <f t="shared" si="12"/>
        <v>0.45659907516922665</v>
      </c>
      <c r="H254" s="14">
        <f t="shared" si="13"/>
        <v>0.36524635451914722</v>
      </c>
      <c r="I254" s="14">
        <f t="shared" si="14"/>
        <v>0.40271881791071434</v>
      </c>
    </row>
    <row r="255" spans="1:9" x14ac:dyDescent="0.25">
      <c r="A255">
        <v>3.2260510233609203E+17</v>
      </c>
      <c r="B255">
        <v>3.5014930543147155E+17</v>
      </c>
      <c r="C255">
        <v>2.7364563996500931E+17</v>
      </c>
      <c r="D255">
        <v>2.9852561620761786E+17</v>
      </c>
      <c r="F255" s="14">
        <f t="shared" si="15"/>
        <v>0.32260510233609208</v>
      </c>
      <c r="G255" s="14">
        <f t="shared" si="12"/>
        <v>0.3501493054314716</v>
      </c>
      <c r="H255" s="14">
        <f t="shared" si="13"/>
        <v>0.27364563996500935</v>
      </c>
      <c r="I255" s="14">
        <f t="shared" si="14"/>
        <v>0.29852561620761786</v>
      </c>
    </row>
    <row r="256" spans="1:9" x14ac:dyDescent="0.25">
      <c r="A256">
        <v>1.4831871076341322E+17</v>
      </c>
      <c r="B256">
        <v>1.8746688826363661E+17</v>
      </c>
      <c r="C256">
        <v>1.1608759432763842E+17</v>
      </c>
      <c r="D256">
        <v>1.1926132947553266E+17</v>
      </c>
      <c r="F256" s="14">
        <f t="shared" si="15"/>
        <v>0.14831871076341321</v>
      </c>
      <c r="G256" s="14">
        <f t="shared" si="12"/>
        <v>0.18746688826363661</v>
      </c>
      <c r="H256" s="14">
        <f t="shared" si="13"/>
        <v>0.11608759432763842</v>
      </c>
      <c r="I256" s="14">
        <f t="shared" si="14"/>
        <v>0.11926132947553267</v>
      </c>
    </row>
    <row r="257" spans="1:9" x14ac:dyDescent="0.25">
      <c r="A257">
        <v>4.772602324392672E+16</v>
      </c>
      <c r="B257">
        <v>1.2030533896668093E+17</v>
      </c>
      <c r="C257">
        <v>7.7599175711009216E+16</v>
      </c>
      <c r="D257">
        <v>9.0134111131191808E+16</v>
      </c>
      <c r="F257" s="14">
        <f t="shared" si="15"/>
        <v>4.7726023243926725E-2</v>
      </c>
      <c r="G257" s="14">
        <f t="shared" si="12"/>
        <v>0.12030533896668094</v>
      </c>
      <c r="H257" s="14">
        <f t="shared" si="13"/>
        <v>7.7599175711009216E-2</v>
      </c>
      <c r="I257" s="14">
        <f t="shared" si="14"/>
        <v>9.013411113119181E-2</v>
      </c>
    </row>
    <row r="258" spans="1:9" x14ac:dyDescent="0.25">
      <c r="A258">
        <v>8.1465148049061712E+16</v>
      </c>
      <c r="B258">
        <v>9.8931074225384784E+16</v>
      </c>
      <c r="C258">
        <v>7.47022714819128E+16</v>
      </c>
      <c r="D258">
        <v>8.113344132356408E+16</v>
      </c>
      <c r="F258" s="14">
        <f t="shared" si="15"/>
        <v>8.1465148049061714E-2</v>
      </c>
      <c r="G258" s="14">
        <f t="shared" si="12"/>
        <v>9.8931074225384788E-2</v>
      </c>
      <c r="H258" s="14">
        <f t="shared" si="13"/>
        <v>7.4702271481912802E-2</v>
      </c>
      <c r="I258" s="14">
        <f t="shared" si="14"/>
        <v>8.1133441323564079E-2</v>
      </c>
    </row>
    <row r="259" spans="1:9" x14ac:dyDescent="0.25">
      <c r="A259">
        <v>5.3690936068317907E+17</v>
      </c>
      <c r="B259">
        <v>7.2776000150243507E+17</v>
      </c>
      <c r="C259">
        <v>5.3700676108350771E+17</v>
      </c>
      <c r="D259">
        <v>5.5594313887871712E+17</v>
      </c>
      <c r="F259" s="14">
        <f t="shared" si="15"/>
        <v>0.53690936068317907</v>
      </c>
      <c r="G259" s="14">
        <f t="shared" si="12"/>
        <v>0.72776000150243514</v>
      </c>
      <c r="H259" s="14">
        <f t="shared" si="13"/>
        <v>0.53700676108350776</v>
      </c>
      <c r="I259" s="14">
        <f t="shared" si="14"/>
        <v>0.55594313887871716</v>
      </c>
    </row>
    <row r="260" spans="1:9" x14ac:dyDescent="0.25">
      <c r="A260">
        <v>4.970258215245383E+17</v>
      </c>
      <c r="B260">
        <v>5.7813258858410944E+17</v>
      </c>
      <c r="C260">
        <v>4.4182679371998963E+17</v>
      </c>
      <c r="D260">
        <v>5.0444605277055104E+17</v>
      </c>
      <c r="F260" s="14">
        <f t="shared" si="15"/>
        <v>0.49702582152453834</v>
      </c>
      <c r="G260" s="14">
        <f t="shared" si="12"/>
        <v>0.57813258858410943</v>
      </c>
      <c r="H260" s="14">
        <f t="shared" si="13"/>
        <v>0.44182679371998967</v>
      </c>
      <c r="I260" s="14">
        <f t="shared" si="14"/>
        <v>0.5044460527705511</v>
      </c>
    </row>
    <row r="261" spans="1:9" x14ac:dyDescent="0.25">
      <c r="A261">
        <v>5.3078621465842534E+17</v>
      </c>
      <c r="B261">
        <v>6.0106545925505754E+17</v>
      </c>
      <c r="C261">
        <v>4.6938259391133747E+17</v>
      </c>
      <c r="D261">
        <v>5.2724761472349363E+17</v>
      </c>
      <c r="F261" s="14">
        <f t="shared" si="15"/>
        <v>0.53078621465842535</v>
      </c>
      <c r="G261" s="14">
        <f t="shared" si="12"/>
        <v>0.60106545925505761</v>
      </c>
      <c r="H261" s="14">
        <f t="shared" si="13"/>
        <v>0.46938259391133752</v>
      </c>
      <c r="I261" s="14">
        <f t="shared" si="14"/>
        <v>0.52724761472349368</v>
      </c>
    </row>
    <row r="262" spans="1:9" x14ac:dyDescent="0.25">
      <c r="A262">
        <v>4.0452504398900493E+17</v>
      </c>
      <c r="B262">
        <v>4.6726000484107622E+17</v>
      </c>
      <c r="C262">
        <v>3.7144255523432794E+17</v>
      </c>
      <c r="D262">
        <v>4.2363171458231226E+17</v>
      </c>
      <c r="F262" s="14">
        <f t="shared" si="15"/>
        <v>0.40452504398900496</v>
      </c>
      <c r="G262" s="14">
        <f t="shared" si="12"/>
        <v>0.46726000484107627</v>
      </c>
      <c r="H262" s="14">
        <f t="shared" si="13"/>
        <v>0.37144255523432795</v>
      </c>
      <c r="I262" s="14">
        <f t="shared" si="14"/>
        <v>0.4236317145823123</v>
      </c>
    </row>
    <row r="263" spans="1:9" x14ac:dyDescent="0.25">
      <c r="A263">
        <v>5.9411301684320166E+17</v>
      </c>
      <c r="B263">
        <v>7.1004903621797107E+17</v>
      </c>
      <c r="C263">
        <v>5.821401251424064E+17</v>
      </c>
      <c r="D263">
        <v>6.545487086868032E+17</v>
      </c>
      <c r="F263" s="14">
        <f t="shared" si="15"/>
        <v>0.59411301684320172</v>
      </c>
      <c r="G263" s="14">
        <f t="shared" si="12"/>
        <v>0.71004903621797111</v>
      </c>
      <c r="H263" s="14">
        <f t="shared" si="13"/>
        <v>0.58214012514240643</v>
      </c>
      <c r="I263" s="14">
        <f t="shared" si="14"/>
        <v>0.65454870868680326</v>
      </c>
    </row>
    <row r="264" spans="1:9" x14ac:dyDescent="0.25">
      <c r="A264">
        <v>6.6858050451858022E+17</v>
      </c>
      <c r="B264">
        <v>8.3191180840342246E+17</v>
      </c>
      <c r="C264">
        <v>6.5677329797492698E+17</v>
      </c>
      <c r="D264">
        <v>6.9436640832160563E+17</v>
      </c>
      <c r="F264" s="14">
        <f t="shared" si="15"/>
        <v>0.66858050451858031</v>
      </c>
      <c r="G264" s="14">
        <f t="shared" ref="G264:G297" si="16">0.000000000000000001*B264</f>
        <v>0.83191180840342249</v>
      </c>
      <c r="H264" s="14">
        <f t="shared" ref="H264:H297" si="17">0.000000000000000001*C264</f>
        <v>0.65677329797492701</v>
      </c>
      <c r="I264" s="14">
        <f t="shared" ref="I264:I297" si="18">0.000000000000000001*D264</f>
        <v>0.69436640832160568</v>
      </c>
    </row>
    <row r="265" spans="1:9" x14ac:dyDescent="0.25">
      <c r="A265">
        <v>2.6679451700138182E+17</v>
      </c>
      <c r="B265">
        <v>3.1947408808336563E+17</v>
      </c>
      <c r="C265">
        <v>2.3914925975847994E+17</v>
      </c>
      <c r="D265">
        <v>2.511677466943049E+17</v>
      </c>
      <c r="F265" s="14">
        <f t="shared" ref="F265:F297" si="19">0.000000000000000001*A265</f>
        <v>0.26679451700138185</v>
      </c>
      <c r="G265" s="14">
        <f t="shared" si="16"/>
        <v>0.31947408808336564</v>
      </c>
      <c r="H265" s="14">
        <f t="shared" si="17"/>
        <v>0.23914925975847995</v>
      </c>
      <c r="I265" s="14">
        <f t="shared" si="18"/>
        <v>0.25116774669430492</v>
      </c>
    </row>
    <row r="266" spans="1:9" x14ac:dyDescent="0.25">
      <c r="A266">
        <v>2.7493529453691565E+17</v>
      </c>
      <c r="B266">
        <v>3.1289554641411302E+17</v>
      </c>
      <c r="C266">
        <v>2.2808823803136653E+17</v>
      </c>
      <c r="D266">
        <v>2.4913899954021056E+17</v>
      </c>
      <c r="F266" s="14">
        <f t="shared" si="19"/>
        <v>0.27493529453691568</v>
      </c>
      <c r="G266" s="14">
        <f t="shared" si="16"/>
        <v>0.31289554641411305</v>
      </c>
      <c r="H266" s="14">
        <f t="shared" si="17"/>
        <v>0.22808823803136655</v>
      </c>
      <c r="I266" s="14">
        <f t="shared" si="18"/>
        <v>0.24913899954021057</v>
      </c>
    </row>
    <row r="267" spans="1:9" x14ac:dyDescent="0.25">
      <c r="A267">
        <v>6.8593158252178957E+17</v>
      </c>
      <c r="B267">
        <v>7.9871400676967462E+17</v>
      </c>
      <c r="C267">
        <v>6.1475239732080973E+17</v>
      </c>
      <c r="D267">
        <v>6.3508184203749171E+17</v>
      </c>
      <c r="F267" s="14">
        <f t="shared" si="19"/>
        <v>0.68593158252178965</v>
      </c>
      <c r="G267" s="14">
        <f t="shared" si="16"/>
        <v>0.79871400676967463</v>
      </c>
      <c r="H267" s="14">
        <f t="shared" si="17"/>
        <v>0.61475239732080977</v>
      </c>
      <c r="I267" s="14">
        <f t="shared" si="18"/>
        <v>0.63508184203749174</v>
      </c>
    </row>
    <row r="268" spans="1:9" x14ac:dyDescent="0.25">
      <c r="A268">
        <v>4.5811282881018573E+17</v>
      </c>
      <c r="B268">
        <v>5.6924222036334976E+17</v>
      </c>
      <c r="C268">
        <v>4.1237047779088256E+17</v>
      </c>
      <c r="D268">
        <v>4.5092736685059085E+17</v>
      </c>
      <c r="F268" s="14">
        <f t="shared" si="19"/>
        <v>0.45811282881018578</v>
      </c>
      <c r="G268" s="14">
        <f t="shared" si="16"/>
        <v>0.56924222036334982</v>
      </c>
      <c r="H268" s="14">
        <f t="shared" si="17"/>
        <v>0.41237047779088259</v>
      </c>
      <c r="I268" s="14">
        <f t="shared" si="18"/>
        <v>0.45092736685059087</v>
      </c>
    </row>
    <row r="269" spans="1:9" x14ac:dyDescent="0.25">
      <c r="A269">
        <v>3.5817018093077574E+17</v>
      </c>
      <c r="B269">
        <v>4.3428519692216038E+17</v>
      </c>
      <c r="C269">
        <v>3.2074894576144141E+17</v>
      </c>
      <c r="D269">
        <v>3.6659476469352896E+17</v>
      </c>
      <c r="F269" s="14">
        <f t="shared" si="19"/>
        <v>0.35817018093077579</v>
      </c>
      <c r="G269" s="14">
        <f t="shared" si="16"/>
        <v>0.43428519692216039</v>
      </c>
      <c r="H269" s="14">
        <f t="shared" si="17"/>
        <v>0.32074894576144142</v>
      </c>
      <c r="I269" s="14">
        <f t="shared" si="18"/>
        <v>0.36659476469352897</v>
      </c>
    </row>
    <row r="270" spans="1:9" x14ac:dyDescent="0.25">
      <c r="A270">
        <v>3.438361174851047E+17</v>
      </c>
      <c r="B270">
        <v>4.0744151376080013E+17</v>
      </c>
      <c r="C270">
        <v>3.0186390595208666E+17</v>
      </c>
      <c r="D270">
        <v>3.3107460045463488E+17</v>
      </c>
      <c r="F270" s="14">
        <f t="shared" si="19"/>
        <v>0.34383611748510473</v>
      </c>
      <c r="G270" s="14">
        <f t="shared" si="16"/>
        <v>0.40744151376080018</v>
      </c>
      <c r="H270" s="14">
        <f t="shared" si="17"/>
        <v>0.30186390595208668</v>
      </c>
      <c r="I270" s="14">
        <f t="shared" si="18"/>
        <v>0.33107460045463488</v>
      </c>
    </row>
    <row r="271" spans="1:9" x14ac:dyDescent="0.25">
      <c r="A271">
        <v>3.4702266614934106E+17</v>
      </c>
      <c r="B271">
        <v>4.8137990075780672E+17</v>
      </c>
      <c r="C271">
        <v>3.4503366391950221E+17</v>
      </c>
      <c r="D271">
        <v>3.6386277927010061E+17</v>
      </c>
      <c r="F271" s="14">
        <f t="shared" si="19"/>
        <v>0.34702266614934107</v>
      </c>
      <c r="G271" s="14">
        <f t="shared" si="16"/>
        <v>0.48137990075780673</v>
      </c>
      <c r="H271" s="14">
        <f t="shared" si="17"/>
        <v>0.34503366391950224</v>
      </c>
      <c r="I271" s="14">
        <f t="shared" si="18"/>
        <v>0.36386277927010063</v>
      </c>
    </row>
    <row r="272" spans="1:9" x14ac:dyDescent="0.25">
      <c r="A272">
        <v>4.1956323306969971E+17</v>
      </c>
      <c r="B272">
        <v>4.809090953048137E+17</v>
      </c>
      <c r="C272">
        <v>3.4735491055094765E+17</v>
      </c>
      <c r="D272">
        <v>3.6058477809745626E+17</v>
      </c>
      <c r="F272" s="14">
        <f t="shared" si="19"/>
        <v>0.41956323306969973</v>
      </c>
      <c r="G272" s="14">
        <f t="shared" si="16"/>
        <v>0.48090909530481374</v>
      </c>
      <c r="H272" s="14">
        <f t="shared" si="17"/>
        <v>0.34735491055094769</v>
      </c>
      <c r="I272" s="14">
        <f t="shared" si="18"/>
        <v>0.36058477809745626</v>
      </c>
    </row>
    <row r="273" spans="1:9" x14ac:dyDescent="0.25">
      <c r="A273">
        <v>2.6866017835855757E+17</v>
      </c>
      <c r="B273">
        <v>3.394784824625847E+17</v>
      </c>
      <c r="C273">
        <v>2.6085909720282406E+17</v>
      </c>
      <c r="D273">
        <v>2.6943094924091309E+17</v>
      </c>
      <c r="F273" s="14">
        <f t="shared" si="19"/>
        <v>0.2686601783585576</v>
      </c>
      <c r="G273" s="14">
        <f t="shared" si="16"/>
        <v>0.33947848246258472</v>
      </c>
      <c r="H273" s="14">
        <f t="shared" si="17"/>
        <v>0.26085909720282408</v>
      </c>
      <c r="I273" s="14">
        <f t="shared" si="18"/>
        <v>0.2694309492409131</v>
      </c>
    </row>
    <row r="274" spans="1:9" x14ac:dyDescent="0.25">
      <c r="A274">
        <v>3.6975710068317805E+17</v>
      </c>
      <c r="B274">
        <v>4.5138719091468954E+17</v>
      </c>
      <c r="C274">
        <v>3.2499052585869517E+17</v>
      </c>
      <c r="D274">
        <v>3.4328122459882714E+17</v>
      </c>
      <c r="F274" s="14">
        <f t="shared" si="19"/>
        <v>0.36975710068317807</v>
      </c>
      <c r="G274" s="14">
        <f t="shared" si="16"/>
        <v>0.4513871909146896</v>
      </c>
      <c r="H274" s="14">
        <f t="shared" si="17"/>
        <v>0.3249905258586952</v>
      </c>
      <c r="I274" s="14">
        <f t="shared" si="18"/>
        <v>0.34328122459882715</v>
      </c>
    </row>
    <row r="275" spans="1:9" x14ac:dyDescent="0.25">
      <c r="A275">
        <v>3.1952271263411738E+17</v>
      </c>
      <c r="B275">
        <v>3.9901898551426227E+17</v>
      </c>
      <c r="C275">
        <v>2.928352939259127E+17</v>
      </c>
      <c r="D275">
        <v>2.9743872253304717E+17</v>
      </c>
      <c r="F275" s="14">
        <f t="shared" si="19"/>
        <v>0.31952271263411741</v>
      </c>
      <c r="G275" s="14">
        <f t="shared" si="16"/>
        <v>0.39901898551426229</v>
      </c>
      <c r="H275" s="14">
        <f t="shared" si="17"/>
        <v>0.29283529392591273</v>
      </c>
      <c r="I275" s="14">
        <f t="shared" si="18"/>
        <v>0.29743872253304721</v>
      </c>
    </row>
    <row r="276" spans="1:9" x14ac:dyDescent="0.25">
      <c r="A276">
        <v>3.3697786682944397E+17</v>
      </c>
      <c r="B276">
        <v>4.5357887684534592E+17</v>
      </c>
      <c r="C276">
        <v>3.2409159318603482E+17</v>
      </c>
      <c r="D276">
        <v>3.3193223227862662E+17</v>
      </c>
      <c r="F276" s="14">
        <f t="shared" si="19"/>
        <v>0.33697786682944397</v>
      </c>
      <c r="G276" s="14">
        <f t="shared" si="16"/>
        <v>0.45357887684534598</v>
      </c>
      <c r="H276" s="14">
        <f t="shared" si="17"/>
        <v>0.32409159318603487</v>
      </c>
      <c r="I276" s="14">
        <f t="shared" si="18"/>
        <v>0.33193223227862667</v>
      </c>
    </row>
    <row r="277" spans="1:9" x14ac:dyDescent="0.25">
      <c r="A277">
        <v>3.557857664653879E+17</v>
      </c>
      <c r="B277">
        <v>5.1431387564272557E+17</v>
      </c>
      <c r="C277">
        <v>3.6676150361967002E+17</v>
      </c>
      <c r="D277">
        <v>3.7704188728473606E+17</v>
      </c>
      <c r="F277" s="14">
        <f t="shared" si="19"/>
        <v>0.35578576646538795</v>
      </c>
      <c r="G277" s="14">
        <f t="shared" si="16"/>
        <v>0.51431387564272557</v>
      </c>
      <c r="H277" s="14">
        <f t="shared" si="17"/>
        <v>0.36676150361967003</v>
      </c>
      <c r="I277" s="14">
        <f t="shared" si="18"/>
        <v>0.37704188728473609</v>
      </c>
    </row>
    <row r="278" spans="1:9" x14ac:dyDescent="0.25">
      <c r="A278">
        <v>3.7936686823154989E+17</v>
      </c>
      <c r="B278">
        <v>4.8978635919987603E+17</v>
      </c>
      <c r="C278">
        <v>3.597912416872983E+17</v>
      </c>
      <c r="D278">
        <v>3.8292084158272832E+17</v>
      </c>
      <c r="F278" s="14">
        <f t="shared" si="19"/>
        <v>0.37936686823154991</v>
      </c>
      <c r="G278" s="14">
        <f t="shared" si="16"/>
        <v>0.48978635919987606</v>
      </c>
      <c r="H278" s="14">
        <f t="shared" si="17"/>
        <v>0.35979124168729831</v>
      </c>
      <c r="I278" s="14">
        <f t="shared" si="18"/>
        <v>0.38292084158272832</v>
      </c>
    </row>
    <row r="279" spans="1:9" x14ac:dyDescent="0.25">
      <c r="A279">
        <v>3.6099624247318842E+17</v>
      </c>
      <c r="B279">
        <v>4.4412535150149933E+17</v>
      </c>
      <c r="C279">
        <v>3.3006030908504064E+17</v>
      </c>
      <c r="D279">
        <v>3.6123606209404198E+17</v>
      </c>
      <c r="F279" s="14">
        <f t="shared" si="19"/>
        <v>0.36099624247318846</v>
      </c>
      <c r="G279" s="14">
        <f t="shared" si="16"/>
        <v>0.44412535150149934</v>
      </c>
      <c r="H279" s="14">
        <f t="shared" si="17"/>
        <v>0.33006030908504064</v>
      </c>
      <c r="I279" s="14">
        <f t="shared" si="18"/>
        <v>0.36123606209404202</v>
      </c>
    </row>
    <row r="280" spans="1:9" x14ac:dyDescent="0.25">
      <c r="A280">
        <v>4.210104817446176E+17</v>
      </c>
      <c r="B280">
        <v>4.4467366077745446E+17</v>
      </c>
      <c r="C280">
        <v>3.4655718103852813E+17</v>
      </c>
      <c r="D280">
        <v>3.8715814159900928E+17</v>
      </c>
      <c r="F280" s="14">
        <f t="shared" si="19"/>
        <v>0.42101048174461764</v>
      </c>
      <c r="G280" s="14">
        <f t="shared" si="16"/>
        <v>0.44467366077745452</v>
      </c>
      <c r="H280" s="14">
        <f t="shared" si="17"/>
        <v>0.34655718103852817</v>
      </c>
      <c r="I280" s="14">
        <f t="shared" si="18"/>
        <v>0.3871581415990093</v>
      </c>
    </row>
    <row r="281" spans="1:9" x14ac:dyDescent="0.25">
      <c r="A281">
        <v>3.0791142778359066E+17</v>
      </c>
      <c r="B281">
        <v>3.8653789841644269E+17</v>
      </c>
      <c r="C281">
        <v>2.9440430137696E+17</v>
      </c>
      <c r="D281">
        <v>3.3166748353963373E+17</v>
      </c>
      <c r="F281" s="14">
        <f t="shared" si="19"/>
        <v>0.30791142778359065</v>
      </c>
      <c r="G281" s="14">
        <f t="shared" si="16"/>
        <v>0.3865378984164427</v>
      </c>
      <c r="H281" s="14">
        <f t="shared" si="17"/>
        <v>0.29440430137696</v>
      </c>
      <c r="I281" s="14">
        <f t="shared" si="18"/>
        <v>0.33166748353963377</v>
      </c>
    </row>
    <row r="282" spans="1:9" x14ac:dyDescent="0.25">
      <c r="A282">
        <v>3.0760797725493664E+17</v>
      </c>
      <c r="B282">
        <v>3.9408092798047693E+17</v>
      </c>
      <c r="C282">
        <v>2.827000508000023E+17</v>
      </c>
      <c r="D282">
        <v>3.0709214237330035E+17</v>
      </c>
      <c r="F282" s="14">
        <f t="shared" si="19"/>
        <v>0.30760797725493666</v>
      </c>
      <c r="G282" s="14">
        <f t="shared" si="16"/>
        <v>0.39408092798047695</v>
      </c>
      <c r="H282" s="14">
        <f t="shared" si="17"/>
        <v>0.28270005080000232</v>
      </c>
      <c r="I282" s="14">
        <f t="shared" si="18"/>
        <v>0.30709214237330035</v>
      </c>
    </row>
    <row r="283" spans="1:9" x14ac:dyDescent="0.25">
      <c r="A283">
        <v>2.8909775350500275E+17</v>
      </c>
      <c r="B283">
        <v>3.7305399555554054E+17</v>
      </c>
      <c r="C283">
        <v>2.6792279169819475E+17</v>
      </c>
      <c r="D283">
        <v>2.8747834198272851E+17</v>
      </c>
      <c r="F283" s="14">
        <f t="shared" si="19"/>
        <v>0.28909775350500277</v>
      </c>
      <c r="G283" s="14">
        <f t="shared" si="16"/>
        <v>0.37305399555554059</v>
      </c>
      <c r="H283" s="14">
        <f t="shared" si="17"/>
        <v>0.26792279169819477</v>
      </c>
      <c r="I283" s="14">
        <f t="shared" si="18"/>
        <v>0.28747834198272854</v>
      </c>
    </row>
    <row r="284" spans="1:9" x14ac:dyDescent="0.25">
      <c r="A284">
        <v>3.2740755443834598E+17</v>
      </c>
      <c r="B284">
        <v>4.2368078633532518E+17</v>
      </c>
      <c r="C284">
        <v>3.0628346679011686E+17</v>
      </c>
      <c r="D284">
        <v>3.2762027743639821E+17</v>
      </c>
      <c r="F284" s="14">
        <f t="shared" si="19"/>
        <v>0.32740755443834602</v>
      </c>
      <c r="G284" s="14">
        <f t="shared" si="16"/>
        <v>0.42368078633532519</v>
      </c>
      <c r="H284" s="14">
        <f t="shared" si="17"/>
        <v>0.30628346679011687</v>
      </c>
      <c r="I284" s="14">
        <f t="shared" si="18"/>
        <v>0.32762027743639821</v>
      </c>
    </row>
    <row r="285" spans="1:9" x14ac:dyDescent="0.25">
      <c r="A285">
        <v>5.765890784420992E+16</v>
      </c>
      <c r="B285">
        <v>7.7724470577318816E+16</v>
      </c>
      <c r="C285">
        <v>5.6529357550138928E+16</v>
      </c>
      <c r="D285">
        <v>6.0689468718862032E+16</v>
      </c>
      <c r="F285" s="14">
        <f t="shared" si="19"/>
        <v>5.7658907844209926E-2</v>
      </c>
      <c r="G285" s="14">
        <f t="shared" si="16"/>
        <v>7.7724470577318822E-2</v>
      </c>
      <c r="H285" s="14">
        <f t="shared" si="17"/>
        <v>5.652935755013893E-2</v>
      </c>
      <c r="I285" s="14">
        <f t="shared" si="18"/>
        <v>6.0689468718862036E-2</v>
      </c>
    </row>
    <row r="286" spans="1:9" x14ac:dyDescent="0.25">
      <c r="A286">
        <v>1.9846270505273168E+17</v>
      </c>
      <c r="B286">
        <v>2.5172667403670093E+17</v>
      </c>
      <c r="C286">
        <v>1.8478935422164173E+17</v>
      </c>
      <c r="D286">
        <v>2.1378154049492509E+17</v>
      </c>
      <c r="F286" s="14">
        <f t="shared" si="19"/>
        <v>0.1984627050527317</v>
      </c>
      <c r="G286" s="14">
        <f t="shared" si="16"/>
        <v>0.25172667403670096</v>
      </c>
      <c r="H286" s="14">
        <f t="shared" si="17"/>
        <v>0.18478935422164175</v>
      </c>
      <c r="I286" s="14">
        <f t="shared" si="18"/>
        <v>0.21378154049492509</v>
      </c>
    </row>
    <row r="287" spans="1:9" x14ac:dyDescent="0.25">
      <c r="A287">
        <v>2.2587177149473379E+17</v>
      </c>
      <c r="B287">
        <v>4.0729026159180621E+17</v>
      </c>
      <c r="C287">
        <v>3.1831416280107603E+17</v>
      </c>
      <c r="D287">
        <v>3.5070602245654899E+17</v>
      </c>
      <c r="F287" s="14">
        <f t="shared" si="19"/>
        <v>0.22587177149473381</v>
      </c>
      <c r="G287" s="14">
        <f t="shared" si="16"/>
        <v>0.40729026159180626</v>
      </c>
      <c r="H287" s="14">
        <f t="shared" si="17"/>
        <v>0.31831416280107605</v>
      </c>
      <c r="I287" s="14">
        <f t="shared" si="18"/>
        <v>0.35070602245654903</v>
      </c>
    </row>
    <row r="288" spans="1:9" x14ac:dyDescent="0.25">
      <c r="A288">
        <v>2.7916101559835373E+17</v>
      </c>
      <c r="B288">
        <v>3.3999149018779008E+17</v>
      </c>
      <c r="C288">
        <v>2.7022610015228915E+17</v>
      </c>
      <c r="D288">
        <v>2.9130150877765958E+17</v>
      </c>
      <c r="F288" s="14">
        <f t="shared" si="19"/>
        <v>0.27916101559835377</v>
      </c>
      <c r="G288" s="14">
        <f t="shared" si="16"/>
        <v>0.33999149018779012</v>
      </c>
      <c r="H288" s="14">
        <f t="shared" si="17"/>
        <v>0.27022610015228915</v>
      </c>
      <c r="I288" s="14">
        <f t="shared" si="18"/>
        <v>0.29130150877765959</v>
      </c>
    </row>
    <row r="289" spans="1:9" x14ac:dyDescent="0.25">
      <c r="A289">
        <v>3.229993488583273E+17</v>
      </c>
      <c r="B289">
        <v>4.5206614397534886E+17</v>
      </c>
      <c r="C289">
        <v>3.5682847138417395E+17</v>
      </c>
      <c r="D289">
        <v>3.7306864030161766E+17</v>
      </c>
      <c r="F289" s="14">
        <f t="shared" si="19"/>
        <v>0.32299934885832732</v>
      </c>
      <c r="G289" s="14">
        <f t="shared" si="16"/>
        <v>0.45206614397534889</v>
      </c>
      <c r="H289" s="14">
        <f t="shared" si="17"/>
        <v>0.35682847138417395</v>
      </c>
      <c r="I289" s="14">
        <f t="shared" si="18"/>
        <v>0.37306864030161768</v>
      </c>
    </row>
    <row r="290" spans="1:9" x14ac:dyDescent="0.25">
      <c r="A290">
        <v>3.1572675901421926E+17</v>
      </c>
      <c r="B290">
        <v>3.9335437973648224E+17</v>
      </c>
      <c r="C290">
        <v>3.0925973580498784E+17</v>
      </c>
      <c r="D290">
        <v>3.2542895735327315E+17</v>
      </c>
      <c r="F290" s="14">
        <f t="shared" si="19"/>
        <v>0.31572675901421926</v>
      </c>
      <c r="G290" s="14">
        <f t="shared" si="16"/>
        <v>0.3933543797364823</v>
      </c>
      <c r="H290" s="14">
        <f t="shared" si="17"/>
        <v>0.30925973580498789</v>
      </c>
      <c r="I290" s="14">
        <f t="shared" si="18"/>
        <v>0.32542895735327315</v>
      </c>
    </row>
    <row r="291" spans="1:9" x14ac:dyDescent="0.25">
      <c r="A291">
        <v>4.027350377968887E+17</v>
      </c>
      <c r="B291">
        <v>4.3871372357169638E+17</v>
      </c>
      <c r="C291">
        <v>3.5158416374727078E+17</v>
      </c>
      <c r="D291">
        <v>3.802956917087961E+17</v>
      </c>
      <c r="F291" s="14">
        <f t="shared" si="19"/>
        <v>0.40273503779688874</v>
      </c>
      <c r="G291" s="14">
        <f t="shared" si="16"/>
        <v>0.43871372357169641</v>
      </c>
      <c r="H291" s="14">
        <f t="shared" si="17"/>
        <v>0.35158416374727081</v>
      </c>
      <c r="I291" s="14">
        <f t="shared" si="18"/>
        <v>0.38029569170879612</v>
      </c>
    </row>
    <row r="292" spans="1:9" x14ac:dyDescent="0.25">
      <c r="A292">
        <v>4.4222105079413997E+17</v>
      </c>
      <c r="B292">
        <v>4.424095448236937E+17</v>
      </c>
      <c r="C292">
        <v>3.451454613433312E+17</v>
      </c>
      <c r="D292">
        <v>3.8401630417500627E+17</v>
      </c>
      <c r="F292" s="14">
        <f t="shared" si="19"/>
        <v>0.44222105079413998</v>
      </c>
      <c r="G292" s="14">
        <f t="shared" si="16"/>
        <v>0.44240954482369371</v>
      </c>
      <c r="H292" s="14">
        <f t="shared" si="17"/>
        <v>0.34514546134333124</v>
      </c>
      <c r="I292" s="14">
        <f t="shared" si="18"/>
        <v>0.38401630417500632</v>
      </c>
    </row>
    <row r="293" spans="1:9" x14ac:dyDescent="0.25">
      <c r="A293">
        <v>4.2113087183586067E+17</v>
      </c>
      <c r="B293">
        <v>4.1878554149261126E+17</v>
      </c>
      <c r="C293">
        <v>3.173048353433792E+17</v>
      </c>
      <c r="D293">
        <v>3.844526873862464E+17</v>
      </c>
      <c r="F293" s="14">
        <f t="shared" si="19"/>
        <v>0.42113087183586068</v>
      </c>
      <c r="G293" s="14">
        <f t="shared" si="16"/>
        <v>0.41878554149261127</v>
      </c>
      <c r="H293" s="14">
        <f t="shared" si="17"/>
        <v>0.31730483534337922</v>
      </c>
      <c r="I293" s="14">
        <f t="shared" si="18"/>
        <v>0.38445268738624644</v>
      </c>
    </row>
    <row r="294" spans="1:9" x14ac:dyDescent="0.25">
      <c r="A294">
        <v>3.7143960073819994E+17</v>
      </c>
      <c r="B294">
        <v>3.5364909462235654E+17</v>
      </c>
      <c r="C294">
        <v>2.7178476607025786E+17</v>
      </c>
      <c r="D294">
        <v>3.2475662435658528E+17</v>
      </c>
      <c r="F294" s="14">
        <f t="shared" si="19"/>
        <v>0.37143960073819998</v>
      </c>
      <c r="G294" s="14">
        <f t="shared" si="16"/>
        <v>0.35364909462235655</v>
      </c>
      <c r="H294" s="14">
        <f t="shared" si="17"/>
        <v>0.27178476607025787</v>
      </c>
      <c r="I294" s="14">
        <f t="shared" si="18"/>
        <v>0.32475662435658531</v>
      </c>
    </row>
    <row r="295" spans="1:9" x14ac:dyDescent="0.25">
      <c r="A295">
        <v>3.208557439912921E+17</v>
      </c>
      <c r="B295">
        <v>3.7820598182753984E+17</v>
      </c>
      <c r="C295">
        <v>2.8714981169720454E+17</v>
      </c>
      <c r="D295">
        <v>3.4842282696410496E+17</v>
      </c>
      <c r="F295" s="14">
        <f t="shared" si="19"/>
        <v>0.32085574399129213</v>
      </c>
      <c r="G295" s="14">
        <f t="shared" si="16"/>
        <v>0.37820598182753989</v>
      </c>
      <c r="H295" s="14">
        <f t="shared" si="17"/>
        <v>0.28714981169720455</v>
      </c>
      <c r="I295" s="14">
        <f t="shared" si="18"/>
        <v>0.34842282696410498</v>
      </c>
    </row>
    <row r="296" spans="1:9" x14ac:dyDescent="0.25">
      <c r="A296">
        <v>3.1050028614397574E+17</v>
      </c>
      <c r="B296">
        <v>3.604432644461488E+17</v>
      </c>
      <c r="C296">
        <v>2.7896693325808349E+17</v>
      </c>
      <c r="D296">
        <v>3.3104278425420019E+17</v>
      </c>
      <c r="F296" s="14">
        <f t="shared" si="19"/>
        <v>0.31050028614397579</v>
      </c>
      <c r="G296" s="14">
        <f t="shared" si="16"/>
        <v>0.36044326444614883</v>
      </c>
      <c r="H296" s="14">
        <f t="shared" si="17"/>
        <v>0.27896693325808353</v>
      </c>
      <c r="I296" s="14">
        <f t="shared" si="18"/>
        <v>0.3310427842542002</v>
      </c>
    </row>
    <row r="297" spans="1:9" x14ac:dyDescent="0.25">
      <c r="A297">
        <v>2.5848203525447603E+17</v>
      </c>
      <c r="B297">
        <v>3.0866651870477363E+17</v>
      </c>
      <c r="C297">
        <v>2.3354453513133581E+17</v>
      </c>
      <c r="D297">
        <v>2.7969812761826784E+17</v>
      </c>
      <c r="F297" s="14">
        <f t="shared" si="19"/>
        <v>0.25848203525447605</v>
      </c>
      <c r="G297" s="14">
        <f t="shared" si="16"/>
        <v>0.30866651870477363</v>
      </c>
      <c r="H297" s="14">
        <f t="shared" si="17"/>
        <v>0.23354453513133583</v>
      </c>
      <c r="I297" s="14">
        <f t="shared" si="18"/>
        <v>0.27969812761826784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413"/>
  <sheetViews>
    <sheetView workbookViewId="0">
      <selection activeCell="C5" sqref="C5"/>
    </sheetView>
    <sheetView workbookViewId="1">
      <selection activeCell="J7" sqref="J7"/>
    </sheetView>
  </sheetViews>
  <sheetFormatPr defaultColWidth="8.85546875" defaultRowHeight="15" x14ac:dyDescent="0.25"/>
  <cols>
    <col min="1" max="1" width="12.85546875" customWidth="1"/>
  </cols>
  <sheetData>
    <row r="6" spans="1:14" x14ac:dyDescent="0.25">
      <c r="A6" t="s">
        <v>11</v>
      </c>
      <c r="B6" t="s">
        <v>12</v>
      </c>
      <c r="D6" t="s">
        <v>554</v>
      </c>
      <c r="E6" t="s">
        <v>555</v>
      </c>
      <c r="F6" t="s">
        <v>556</v>
      </c>
      <c r="G6" t="s">
        <v>557</v>
      </c>
      <c r="H6" t="s">
        <v>558</v>
      </c>
      <c r="J6" t="s">
        <v>559</v>
      </c>
      <c r="K6" t="s">
        <v>560</v>
      </c>
      <c r="L6" t="s">
        <v>561</v>
      </c>
      <c r="M6" t="s">
        <v>562</v>
      </c>
      <c r="N6" t="s">
        <v>563</v>
      </c>
    </row>
    <row r="8" spans="1:14" x14ac:dyDescent="0.25">
      <c r="A8" t="s">
        <v>17</v>
      </c>
      <c r="B8">
        <v>1097881200</v>
      </c>
      <c r="D8">
        <f>'103'!C8+'104'!C8+'105'!C8+'106'!C8</f>
        <v>7.6357999999999995E-2</v>
      </c>
      <c r="E8">
        <f>'103'!C8/LossLocal!D8</f>
        <v>4.7146336991539853E-4</v>
      </c>
      <c r="F8">
        <f>'104'!C8/LossLocal!D8</f>
        <v>8.5898006757641643E-2</v>
      </c>
      <c r="G8" s="10">
        <f>'105'!C8/LossLocal!D8</f>
        <v>0.69162366746116977</v>
      </c>
      <c r="H8">
        <f>'106'!C8/LossLocal!D8</f>
        <v>0.22200686241127321</v>
      </c>
      <c r="J8">
        <f>'113'!C8+'114'!C8+'115'!C8+'116'!C8</f>
        <v>5.1470000000000005E-3</v>
      </c>
      <c r="K8">
        <f>'113'!C8/LossLocal!J8</f>
        <v>0.32640373032834658</v>
      </c>
      <c r="L8">
        <f>'114'!C8/LossLocal!J8</f>
        <v>0.2108024091703905</v>
      </c>
      <c r="M8">
        <f>'115'!C8/LossLocal!J8</f>
        <v>0.25510005828638038</v>
      </c>
      <c r="N8">
        <f>'116'!C8/LossLocal!J8</f>
        <v>0.20769380221488246</v>
      </c>
    </row>
    <row r="9" spans="1:14" x14ac:dyDescent="0.25">
      <c r="A9" t="s">
        <v>18</v>
      </c>
      <c r="B9">
        <v>1098486000</v>
      </c>
      <c r="D9">
        <f>'103'!C9+'104'!C9+'105'!C9+'106'!C9</f>
        <v>6.3885999999999998E-2</v>
      </c>
      <c r="E9">
        <f>'103'!C9/LossLocal!D9</f>
        <v>7.2003255799392668E-4</v>
      </c>
      <c r="F9">
        <f>'104'!C9/LossLocal!D9</f>
        <v>0.15339824061609741</v>
      </c>
      <c r="G9" s="10">
        <f>'105'!C9/LossLocal!D9</f>
        <v>0.65053376326581724</v>
      </c>
      <c r="H9">
        <f>'106'!C9/LossLocal!D9</f>
        <v>0.1953479635600914</v>
      </c>
      <c r="I9" s="14"/>
      <c r="J9">
        <f>'113'!C9+'114'!C9+'115'!C9+'116'!C9</f>
        <v>5.2040000000000003E-3</v>
      </c>
      <c r="K9">
        <f>'113'!C9/LossLocal!J9</f>
        <v>0.23981552651806301</v>
      </c>
      <c r="L9">
        <f>'114'!C9/LossLocal!J9</f>
        <v>0.22482705611068407</v>
      </c>
      <c r="M9">
        <f>'115'!C9/LossLocal!J9</f>
        <v>0.29131437355880091</v>
      </c>
      <c r="N9">
        <f>'116'!C9/LossLocal!J9</f>
        <v>0.24404304381245195</v>
      </c>
    </row>
    <row r="10" spans="1:14" x14ac:dyDescent="0.25">
      <c r="A10" t="s">
        <v>19</v>
      </c>
      <c r="B10">
        <v>1099094400</v>
      </c>
      <c r="D10">
        <f>'103'!C10+'104'!C10+'105'!C10+'106'!C10</f>
        <v>3.9396E-2</v>
      </c>
      <c r="E10">
        <f>'103'!C10/LossLocal!D10</f>
        <v>1.0153315057366231E-3</v>
      </c>
      <c r="F10">
        <f>'104'!C10/LossLocal!D10</f>
        <v>0.15486343791247842</v>
      </c>
      <c r="G10" s="10">
        <f>'105'!C10/LossLocal!D10</f>
        <v>0.64072494669509594</v>
      </c>
      <c r="H10">
        <f>'106'!C10/LossLocal!D10</f>
        <v>0.20339628388668898</v>
      </c>
      <c r="I10" s="14"/>
      <c r="J10">
        <f>'113'!C10+'114'!C10+'115'!C10+'116'!C10</f>
        <v>4.4159999999999998E-3</v>
      </c>
      <c r="K10">
        <f>'113'!C10/LossLocal!J10</f>
        <v>0.19633152173913046</v>
      </c>
      <c r="L10">
        <f>'114'!C10/LossLocal!J10</f>
        <v>0.24977355072463769</v>
      </c>
      <c r="M10">
        <f>'115'!C10/LossLocal!J10</f>
        <v>0.32110507246376813</v>
      </c>
      <c r="N10">
        <f>'116'!C10/LossLocal!J10</f>
        <v>0.2327898550724638</v>
      </c>
    </row>
    <row r="11" spans="1:14" x14ac:dyDescent="0.25">
      <c r="A11" t="s">
        <v>20</v>
      </c>
      <c r="B11">
        <v>1099699200</v>
      </c>
      <c r="D11">
        <f>'103'!C11+'104'!C11+'105'!C11+'106'!C11</f>
        <v>3.7199999999999999E-4</v>
      </c>
      <c r="E11">
        <f>'103'!C11/LossLocal!D11</f>
        <v>1.6129032258064516E-2</v>
      </c>
      <c r="F11">
        <f>'104'!C11/LossLocal!D11</f>
        <v>2.6881720430107531E-2</v>
      </c>
      <c r="G11" s="10">
        <f>'105'!C11/LossLocal!D11</f>
        <v>0.68817204301075263</v>
      </c>
      <c r="H11">
        <f>'106'!C11/LossLocal!D11</f>
        <v>0.26881720430107531</v>
      </c>
      <c r="I11" s="14"/>
      <c r="J11">
        <f>'113'!C11+'114'!C11+'115'!C11+'116'!C11</f>
        <v>1.7619999999999999E-3</v>
      </c>
      <c r="K11">
        <f>'113'!C11/LossLocal!J11</f>
        <v>0.11180476730987514</v>
      </c>
      <c r="L11">
        <f>'114'!C11/LossLocal!J11</f>
        <v>0.31838819523269013</v>
      </c>
      <c r="M11">
        <f>'115'!C11/LossLocal!J11</f>
        <v>0.3632236095346198</v>
      </c>
      <c r="N11">
        <f>'116'!C11/LossLocal!J11</f>
        <v>0.206583427922815</v>
      </c>
    </row>
    <row r="12" spans="1:14" x14ac:dyDescent="0.25">
      <c r="A12" t="s">
        <v>21</v>
      </c>
      <c r="B12">
        <v>1100304000</v>
      </c>
      <c r="D12">
        <f>'103'!C12+'104'!C12+'105'!C12+'106'!C12</f>
        <v>7.0692999999999992E-2</v>
      </c>
      <c r="E12">
        <f>'103'!C12/LossLocal!D12</f>
        <v>6.7899226231734407E-4</v>
      </c>
      <c r="F12">
        <f>'104'!C12/LossLocal!D12</f>
        <v>0.12914998656161147</v>
      </c>
      <c r="G12" s="10">
        <f>'105'!C12/LossLocal!D12</f>
        <v>0.6674776852022124</v>
      </c>
      <c r="H12">
        <f>'106'!C12/LossLocal!D12</f>
        <v>0.20269333597385883</v>
      </c>
      <c r="I12" s="14"/>
      <c r="J12">
        <f>'113'!C12+'114'!C12+'115'!C12+'116'!C12</f>
        <v>6.7369999999999999E-3</v>
      </c>
      <c r="K12">
        <f>'113'!C12/LossLocal!J12</f>
        <v>0.27430607095146209</v>
      </c>
      <c r="L12">
        <f>'114'!C12/LossLocal!J12</f>
        <v>0.28113403592103309</v>
      </c>
      <c r="M12">
        <f>'115'!C12/LossLocal!J12</f>
        <v>0.27846222354163574</v>
      </c>
      <c r="N12">
        <f>'116'!C12/LossLocal!J12</f>
        <v>0.16609766958586908</v>
      </c>
    </row>
    <row r="13" spans="1:14" x14ac:dyDescent="0.25">
      <c r="A13" t="s">
        <v>22</v>
      </c>
      <c r="B13">
        <v>1100908800</v>
      </c>
      <c r="D13">
        <f>'103'!C13+'104'!C13+'105'!C13+'106'!C13</f>
        <v>4.4359999999999997E-2</v>
      </c>
      <c r="E13">
        <f>'103'!C13/LossLocal!D13</f>
        <v>1.6005410279531112E-3</v>
      </c>
      <c r="F13">
        <f>'104'!C13/LossLocal!D13</f>
        <v>9.0464382326420206E-2</v>
      </c>
      <c r="G13" s="10">
        <f>'105'!C13/LossLocal!D13</f>
        <v>0.67935076645626691</v>
      </c>
      <c r="H13">
        <f>'106'!C13/LossLocal!D13</f>
        <v>0.22858431018935979</v>
      </c>
      <c r="I13" s="14"/>
      <c r="J13">
        <f>'113'!C13+'114'!C13+'115'!C13+'116'!C13</f>
        <v>7.3289999999999996E-3</v>
      </c>
      <c r="K13">
        <f>'113'!C13/LossLocal!J13</f>
        <v>0.24819211352162643</v>
      </c>
      <c r="L13">
        <f>'114'!C13/LossLocal!J13</f>
        <v>0.28298540046391052</v>
      </c>
      <c r="M13">
        <f>'115'!C13/LossLocal!J13</f>
        <v>0.29349160867785512</v>
      </c>
      <c r="N13">
        <f>'116'!C13/LossLocal!J13</f>
        <v>0.17533087733660799</v>
      </c>
    </row>
    <row r="14" spans="1:14" x14ac:dyDescent="0.25">
      <c r="A14" t="s">
        <v>23</v>
      </c>
      <c r="B14">
        <v>1101513600</v>
      </c>
      <c r="D14">
        <f>'103'!C14+'104'!C14+'105'!C14+'106'!C14</f>
        <v>6.2023000000000002E-2</v>
      </c>
      <c r="E14">
        <f>'103'!C14/LossLocal!D14</f>
        <v>1.080244425455073E-3</v>
      </c>
      <c r="F14">
        <f>'104'!C14/LossLocal!D14</f>
        <v>0.11352240297953985</v>
      </c>
      <c r="G14" s="10">
        <f>'105'!C14/LossLocal!D14</f>
        <v>0.6800219273495316</v>
      </c>
      <c r="H14">
        <f>'106'!C14/LossLocal!D14</f>
        <v>0.20537542524547345</v>
      </c>
      <c r="I14" s="14"/>
      <c r="J14">
        <f>'113'!C14+'114'!C14+'115'!C14+'116'!C14</f>
        <v>8.8440000000000012E-3</v>
      </c>
      <c r="K14">
        <f>'113'!C14/LossLocal!J14</f>
        <v>0.25949796472184528</v>
      </c>
      <c r="L14">
        <f>'114'!C14/LossLocal!J14</f>
        <v>0.29387155133423787</v>
      </c>
      <c r="M14">
        <f>'115'!C14/LossLocal!J14</f>
        <v>0.27905924920850295</v>
      </c>
      <c r="N14">
        <f>'116'!C14/LossLocal!J14</f>
        <v>0.16757123473541383</v>
      </c>
    </row>
    <row r="15" spans="1:14" x14ac:dyDescent="0.25">
      <c r="A15" t="s">
        <v>24</v>
      </c>
      <c r="B15">
        <v>1102118400</v>
      </c>
      <c r="D15">
        <f>'103'!C15+'104'!C15+'105'!C15+'106'!C15</f>
        <v>8.8607000000000005E-2</v>
      </c>
      <c r="E15">
        <f>'103'!C15/LossLocal!D15</f>
        <v>2.4490164433961198E-3</v>
      </c>
      <c r="F15">
        <f>'104'!C15/LossLocal!D15</f>
        <v>8.9586601510038708E-2</v>
      </c>
      <c r="G15" s="10">
        <f>'105'!C15/LossLocal!D15</f>
        <v>0.69602853047727598</v>
      </c>
      <c r="H15">
        <f>'106'!C15/LossLocal!D15</f>
        <v>0.2119358515692891</v>
      </c>
      <c r="I15" s="14"/>
      <c r="J15">
        <f>'113'!C15+'114'!C15+'115'!C15+'116'!C15</f>
        <v>9.6999999999999986E-3</v>
      </c>
      <c r="K15">
        <f>'113'!C15/LossLocal!J15</f>
        <v>0.27113402061855674</v>
      </c>
      <c r="L15">
        <f>'114'!C15/LossLocal!J15</f>
        <v>0.33484536082474231</v>
      </c>
      <c r="M15">
        <f>'115'!C15/LossLocal!J15</f>
        <v>0.2282474226804124</v>
      </c>
      <c r="N15">
        <f>'116'!C15/LossLocal!J15</f>
        <v>0.16577319587628869</v>
      </c>
    </row>
    <row r="16" spans="1:14" x14ac:dyDescent="0.25">
      <c r="A16" t="s">
        <v>25</v>
      </c>
      <c r="B16">
        <v>1102723200</v>
      </c>
      <c r="D16">
        <f>'103'!C16+'104'!C16+'105'!C16+'106'!C16</f>
        <v>6.9454000000000002E-2</v>
      </c>
      <c r="E16">
        <f>'103'!C16/LossLocal!D16</f>
        <v>5.8311976272064957E-3</v>
      </c>
      <c r="F16">
        <f>'104'!C16/LossLocal!D16</f>
        <v>8.5768998185849613E-2</v>
      </c>
      <c r="G16" s="10">
        <f>'105'!C16/LossLocal!D16</f>
        <v>0.69313502462061227</v>
      </c>
      <c r="H16">
        <f>'106'!C16/LossLocal!D16</f>
        <v>0.21526477956633167</v>
      </c>
      <c r="I16" s="14"/>
      <c r="J16">
        <f>'113'!C16+'114'!C16+'115'!C16+'116'!C16</f>
        <v>8.9479999999999994E-3</v>
      </c>
      <c r="K16">
        <f>'113'!C16/LossLocal!J16</f>
        <v>0.21468484577559233</v>
      </c>
      <c r="L16">
        <f>'114'!C16/LossLocal!J16</f>
        <v>0.44635672776039342</v>
      </c>
      <c r="M16">
        <f>'115'!C16/LossLocal!J16</f>
        <v>0.20283862315601253</v>
      </c>
      <c r="N16">
        <f>'116'!C16/LossLocal!J16</f>
        <v>0.13611980330800177</v>
      </c>
    </row>
    <row r="17" spans="1:14" x14ac:dyDescent="0.25">
      <c r="A17" t="s">
        <v>26</v>
      </c>
      <c r="B17">
        <v>1103328000</v>
      </c>
      <c r="D17">
        <f>'103'!C17+'104'!C17+'105'!C17+'106'!C17</f>
        <v>6.4242000000000007E-2</v>
      </c>
      <c r="E17">
        <f>'103'!C17/LossLocal!D17</f>
        <v>7.4717474549360226E-4</v>
      </c>
      <c r="F17">
        <f>'104'!C17/LossLocal!D17</f>
        <v>8.6781233460975674E-2</v>
      </c>
      <c r="G17" s="10">
        <f>'105'!C17/LossLocal!D17</f>
        <v>0.70648485414526319</v>
      </c>
      <c r="H17">
        <f>'106'!C17/LossLocal!D17</f>
        <v>0.20598673764826747</v>
      </c>
      <c r="I17" s="14"/>
      <c r="J17">
        <f>'113'!C17+'114'!C17+'115'!C17+'116'!C17</f>
        <v>6.4399999999999995E-3</v>
      </c>
      <c r="K17">
        <f>'113'!C17/LossLocal!J17</f>
        <v>0.29736024844720499</v>
      </c>
      <c r="L17">
        <f>'114'!C17/LossLocal!J17</f>
        <v>0.28711180124223606</v>
      </c>
      <c r="M17">
        <f>'115'!C17/LossLocal!J17</f>
        <v>0.23307453416149068</v>
      </c>
      <c r="N17">
        <f>'116'!C17/LossLocal!J17</f>
        <v>0.18245341614906835</v>
      </c>
    </row>
    <row r="18" spans="1:14" x14ac:dyDescent="0.25">
      <c r="A18" t="s">
        <v>27</v>
      </c>
      <c r="B18">
        <v>1103932800</v>
      </c>
      <c r="D18">
        <f>'103'!C18+'104'!C18+'105'!C18+'106'!C18</f>
        <v>7.6311999999999991E-2</v>
      </c>
      <c r="E18">
        <f>'103'!C18/LossLocal!D18</f>
        <v>8.7797463046440942E-4</v>
      </c>
      <c r="F18">
        <f>'104'!C18/LossLocal!D18</f>
        <v>0.12737184191215012</v>
      </c>
      <c r="G18" s="10">
        <f>'105'!C18/LossLocal!D18</f>
        <v>0.66798144459586961</v>
      </c>
      <c r="H18">
        <f>'106'!C18/LossLocal!D18</f>
        <v>0.20376873886151589</v>
      </c>
      <c r="I18" s="14"/>
      <c r="J18">
        <f>'113'!C18+'114'!C18+'115'!C18+'116'!C18</f>
        <v>9.136E-3</v>
      </c>
      <c r="K18">
        <f>'113'!C18/LossLocal!J18</f>
        <v>0.31140542907180385</v>
      </c>
      <c r="L18">
        <f>'114'!C18/LossLocal!J18</f>
        <v>0.27692644483362522</v>
      </c>
      <c r="M18">
        <f>'115'!C18/LossLocal!J18</f>
        <v>0.23281523642732049</v>
      </c>
      <c r="N18">
        <f>'116'!C18/LossLocal!J18</f>
        <v>0.17885288966725044</v>
      </c>
    </row>
    <row r="19" spans="1:14" x14ac:dyDescent="0.25">
      <c r="A19" t="s">
        <v>28</v>
      </c>
      <c r="B19">
        <v>1104537600</v>
      </c>
      <c r="D19">
        <f>'103'!C19+'104'!C19+'105'!C19+'106'!C19</f>
        <v>0.10916899999999999</v>
      </c>
      <c r="E19">
        <f>'103'!C19/LossLocal!D19</f>
        <v>5.2212624462988583E-4</v>
      </c>
      <c r="F19">
        <f>'104'!C19/LossLocal!D19</f>
        <v>0.13457116947118689</v>
      </c>
      <c r="G19" s="10">
        <f>'105'!C19/LossLocal!D19</f>
        <v>0.66080114318167249</v>
      </c>
      <c r="H19">
        <f>'106'!C19/LossLocal!D19</f>
        <v>0.2041055611025108</v>
      </c>
      <c r="I19" s="14"/>
      <c r="J19">
        <f>'113'!C19+'114'!C19+'115'!C19+'116'!C19</f>
        <v>1.1217999999999999E-2</v>
      </c>
      <c r="K19">
        <f>'113'!C19/LossLocal!J19</f>
        <v>0.35630237118916031</v>
      </c>
      <c r="L19">
        <f>'114'!C19/LossLocal!J19</f>
        <v>0.26502050276341599</v>
      </c>
      <c r="M19">
        <f>'115'!C19/LossLocal!J19</f>
        <v>0.18283116420039222</v>
      </c>
      <c r="N19">
        <f>'116'!C19/LossLocal!J19</f>
        <v>0.1958459618470316</v>
      </c>
    </row>
    <row r="20" spans="1:14" x14ac:dyDescent="0.25">
      <c r="A20" t="s">
        <v>29</v>
      </c>
      <c r="B20">
        <v>1105142400</v>
      </c>
      <c r="D20">
        <f>'103'!C20+'104'!C20+'105'!C20+'106'!C20</f>
        <v>8.0237000000000003E-2</v>
      </c>
      <c r="E20">
        <f>'103'!C20/LossLocal!D20</f>
        <v>9.9704625048294441E-4</v>
      </c>
      <c r="F20">
        <f>'104'!C20/LossLocal!D20</f>
        <v>0.25764921420292386</v>
      </c>
      <c r="G20" s="10">
        <f>'105'!C20/LossLocal!D20</f>
        <v>0.55979161733364902</v>
      </c>
      <c r="H20">
        <f>'106'!C20/LossLocal!D20</f>
        <v>0.18156212221294413</v>
      </c>
      <c r="I20" s="14"/>
      <c r="J20">
        <f>'113'!C20+'114'!C20+'115'!C20+'116'!C20</f>
        <v>2.1010000000000001E-2</v>
      </c>
      <c r="K20">
        <f>'113'!C20/LossLocal!J20</f>
        <v>0.35326035221323177</v>
      </c>
      <c r="L20">
        <f>'114'!C20/LossLocal!J20</f>
        <v>0.2877201332698715</v>
      </c>
      <c r="M20">
        <f>'115'!C20/LossLocal!J20</f>
        <v>0.21784864350309377</v>
      </c>
      <c r="N20">
        <f>'116'!C20/LossLocal!J20</f>
        <v>0.14117087101380293</v>
      </c>
    </row>
    <row r="21" spans="1:14" x14ac:dyDescent="0.25">
      <c r="A21" t="s">
        <v>30</v>
      </c>
      <c r="B21">
        <v>1105747200</v>
      </c>
      <c r="D21">
        <f>'103'!C21+'104'!C21+'105'!C21+'106'!C21</f>
        <v>5.4138000000000006E-2</v>
      </c>
      <c r="E21">
        <f>'103'!C21/LossLocal!D21</f>
        <v>1.4961764379917987E-3</v>
      </c>
      <c r="F21">
        <f>'104'!C21/LossLocal!D21</f>
        <v>0.36974029332446706</v>
      </c>
      <c r="G21" s="10">
        <f>'105'!C21/LossLocal!D21</f>
        <v>0.47787136576896078</v>
      </c>
      <c r="H21">
        <f>'106'!C21/LossLocal!D21</f>
        <v>0.15089216446858025</v>
      </c>
      <c r="I21" s="14"/>
      <c r="J21">
        <f>'113'!C21+'114'!C21+'115'!C21+'116'!C21</f>
        <v>2.5552999999999999E-2</v>
      </c>
      <c r="K21">
        <f>'113'!C21/LossLocal!J21</f>
        <v>0.37819434117324779</v>
      </c>
      <c r="L21">
        <f>'114'!C21/LossLocal!J21</f>
        <v>0.29976910734551715</v>
      </c>
      <c r="M21">
        <f>'115'!C21/LossLocal!J21</f>
        <v>0.20795992642742536</v>
      </c>
      <c r="N21">
        <f>'116'!C21/LossLocal!J21</f>
        <v>0.11407662505380974</v>
      </c>
    </row>
    <row r="22" spans="1:14" x14ac:dyDescent="0.25">
      <c r="A22" t="s">
        <v>31</v>
      </c>
      <c r="B22">
        <v>1106352000</v>
      </c>
      <c r="D22">
        <f>'103'!C22+'104'!C22+'105'!C22+'106'!C22</f>
        <v>4.0632000000000008E-2</v>
      </c>
      <c r="E22">
        <f>'103'!C22/LossLocal!D22</f>
        <v>2.1411695215593617E-3</v>
      </c>
      <c r="F22">
        <f>'104'!C22/LossLocal!D22</f>
        <v>0.35971647962197278</v>
      </c>
      <c r="G22" s="10">
        <f>'105'!C22/LossLocal!D22</f>
        <v>0.48899881866509148</v>
      </c>
      <c r="H22">
        <f>'106'!C22/LossLocal!D22</f>
        <v>0.14914353219137624</v>
      </c>
      <c r="I22" s="14"/>
      <c r="J22">
        <f>'113'!C22+'114'!C22+'115'!C22+'116'!C22</f>
        <v>2.1722999999999996E-2</v>
      </c>
      <c r="K22">
        <f>'113'!C22/LossLocal!J22</f>
        <v>0.41775997790360453</v>
      </c>
      <c r="L22">
        <f>'114'!C22/LossLocal!J22</f>
        <v>0.3005109791465268</v>
      </c>
      <c r="M22">
        <f>'115'!C22/LossLocal!J22</f>
        <v>0.19955807208949045</v>
      </c>
      <c r="N22">
        <f>'116'!C22/LossLocal!J22</f>
        <v>8.2170970860378417E-2</v>
      </c>
    </row>
    <row r="23" spans="1:14" x14ac:dyDescent="0.25">
      <c r="A23" t="s">
        <v>32</v>
      </c>
      <c r="B23">
        <v>1106956800</v>
      </c>
      <c r="D23">
        <f>'103'!C23+'104'!C23+'105'!C23+'106'!C23</f>
        <v>2.0451E-2</v>
      </c>
      <c r="E23">
        <f>'103'!C23/LossLocal!D23</f>
        <v>3.5646178670969635E-2</v>
      </c>
      <c r="F23">
        <f>'104'!C23/LossLocal!D23</f>
        <v>0.35636399198083224</v>
      </c>
      <c r="G23" s="10">
        <f>'105'!C23/LossLocal!D23</f>
        <v>0.47611363747494012</v>
      </c>
      <c r="H23">
        <f>'106'!C23/LossLocal!D23</f>
        <v>0.13187619187325803</v>
      </c>
      <c r="I23" s="14"/>
      <c r="J23">
        <f>'113'!C23+'114'!C23+'115'!C23+'116'!C23</f>
        <v>1.3463000000000001E-2</v>
      </c>
      <c r="K23">
        <f>'113'!C23/LossLocal!J23</f>
        <v>0.36752581148332464</v>
      </c>
      <c r="L23">
        <f>'114'!C23/LossLocal!J23</f>
        <v>0.29168833098120772</v>
      </c>
      <c r="M23">
        <f>'115'!C23/LossLocal!J23</f>
        <v>0.23650003713882492</v>
      </c>
      <c r="N23">
        <f>'116'!C23/LossLocal!J23</f>
        <v>0.10428582039664265</v>
      </c>
    </row>
    <row r="24" spans="1:14" x14ac:dyDescent="0.25">
      <c r="A24" t="s">
        <v>33</v>
      </c>
      <c r="B24">
        <v>1107561600</v>
      </c>
      <c r="D24">
        <f>'103'!C24+'104'!C24+'105'!C24+'106'!C24</f>
        <v>1.0031999999999999E-2</v>
      </c>
      <c r="E24">
        <f>'103'!C24/LossLocal!D24</f>
        <v>4.3161881977671457E-2</v>
      </c>
      <c r="F24">
        <f>'104'!C24/LossLocal!D24</f>
        <v>0.3461921850079745</v>
      </c>
      <c r="G24" s="10">
        <f>'105'!C24/LossLocal!D24</f>
        <v>0.48793859649122812</v>
      </c>
      <c r="H24">
        <f>'106'!C24/LossLocal!D24</f>
        <v>0.12270733652312601</v>
      </c>
      <c r="I24" s="14"/>
      <c r="J24">
        <f>'113'!C24+'114'!C24+'115'!C24+'116'!C24</f>
        <v>1.0619999999999999E-2</v>
      </c>
      <c r="K24">
        <f>'113'!C24/LossLocal!J24</f>
        <v>0.33201506591337104</v>
      </c>
      <c r="L24">
        <f>'114'!C24/LossLocal!J24</f>
        <v>0.28173258003766477</v>
      </c>
      <c r="M24">
        <f>'115'!C24/LossLocal!J24</f>
        <v>0.26986817325800377</v>
      </c>
      <c r="N24">
        <f>'116'!C24/LossLocal!J24</f>
        <v>0.11638418079096045</v>
      </c>
    </row>
    <row r="25" spans="1:14" x14ac:dyDescent="0.25">
      <c r="A25" t="s">
        <v>34</v>
      </c>
      <c r="B25">
        <v>1108166400</v>
      </c>
      <c r="D25">
        <f>'103'!C25+'104'!C25+'105'!C25+'106'!C25</f>
        <v>2.6546999999999998E-2</v>
      </c>
      <c r="E25">
        <f>'103'!C25/LossLocal!D25</f>
        <v>2.4861566278675559E-3</v>
      </c>
      <c r="F25">
        <f>'104'!C25/LossLocal!D25</f>
        <v>0.36392059366406754</v>
      </c>
      <c r="G25" s="10">
        <f>'105'!C25/LossLocal!D25</f>
        <v>0.5035973933024448</v>
      </c>
      <c r="H25">
        <f>'106'!C25/LossLocal!D25</f>
        <v>0.12999585640562022</v>
      </c>
      <c r="J25">
        <f>'113'!C25+'114'!C25+'115'!C25+'116'!C25</f>
        <v>5.1173000000000003E-2</v>
      </c>
      <c r="K25">
        <f>'113'!C25/LossLocal!J25</f>
        <v>8.7428917593262059E-2</v>
      </c>
      <c r="L25">
        <f>'114'!C25/LossLocal!J25</f>
        <v>0.12520274363433842</v>
      </c>
      <c r="M25">
        <f>'115'!C25/LossLocal!J25</f>
        <v>0.6283391632306099</v>
      </c>
      <c r="N25">
        <f>'116'!C25/LossLocal!J25</f>
        <v>0.15902917554178958</v>
      </c>
    </row>
    <row r="26" spans="1:14" x14ac:dyDescent="0.25">
      <c r="A26" t="s">
        <v>35</v>
      </c>
      <c r="B26">
        <v>1108771200</v>
      </c>
      <c r="D26">
        <f>'103'!C26+'104'!C26+'105'!C26+'106'!C26</f>
        <v>3.4981999999999999E-2</v>
      </c>
      <c r="E26">
        <f>'103'!C26/LossLocal!D26</f>
        <v>5.1455034017494714E-4</v>
      </c>
      <c r="F26">
        <f>'104'!C26/LossLocal!D26</f>
        <v>0.374849922817449</v>
      </c>
      <c r="G26" s="10">
        <f>'105'!C26/LossLocal!D26</f>
        <v>0.50523126179177857</v>
      </c>
      <c r="H26">
        <f>'106'!C26/LossLocal!D26</f>
        <v>0.11940426505059745</v>
      </c>
      <c r="J26">
        <f>'113'!C26+'114'!C26+'115'!C26+'116'!C26</f>
        <v>1.7330999999999999E-2</v>
      </c>
      <c r="K26">
        <f>'113'!C26/LossLocal!J26</f>
        <v>0.30494489642836536</v>
      </c>
      <c r="L26">
        <f>'114'!C26/LossLocal!J26</f>
        <v>0.27361375569788238</v>
      </c>
      <c r="M26">
        <f>'115'!C26/LossLocal!J26</f>
        <v>0.23085800011540017</v>
      </c>
      <c r="N26">
        <f>'116'!C26/LossLocal!J26</f>
        <v>0.19058334775835209</v>
      </c>
    </row>
    <row r="27" spans="1:14" x14ac:dyDescent="0.25">
      <c r="A27" t="s">
        <v>36</v>
      </c>
      <c r="B27">
        <v>1109376000</v>
      </c>
      <c r="D27">
        <f>'103'!C27+'104'!C27+'105'!C27+'106'!C27</f>
        <v>3.4139999999999997E-2</v>
      </c>
      <c r="E27">
        <f>'103'!C27/LossLocal!D27</f>
        <v>5.7996485061511428E-3</v>
      </c>
      <c r="F27">
        <f>'104'!C27/LossLocal!D27</f>
        <v>0.35872876391329822</v>
      </c>
      <c r="G27" s="10">
        <f>'105'!C27/LossLocal!D27</f>
        <v>0.50852372583479799</v>
      </c>
      <c r="H27">
        <f>'106'!C27/LossLocal!D27</f>
        <v>0.12694786174575279</v>
      </c>
      <c r="J27">
        <f>'113'!C27+'114'!C27+'115'!C27+'116'!C27</f>
        <v>1.8086000000000001E-2</v>
      </c>
      <c r="K27">
        <f>'113'!C27/LossLocal!J27</f>
        <v>0.37172398540307416</v>
      </c>
      <c r="L27">
        <f>'114'!C27/LossLocal!J27</f>
        <v>0.28121198717239854</v>
      </c>
      <c r="M27">
        <f>'115'!C27/LossLocal!J27</f>
        <v>0.21646577463231229</v>
      </c>
      <c r="N27">
        <f>'116'!C27/LossLocal!J27</f>
        <v>0.13059825279221496</v>
      </c>
    </row>
    <row r="28" spans="1:14" x14ac:dyDescent="0.25">
      <c r="A28" t="s">
        <v>37</v>
      </c>
      <c r="B28">
        <v>1109980800</v>
      </c>
      <c r="D28">
        <f>'103'!C28+'104'!C28+'105'!C28+'106'!C28</f>
        <v>4.8937999999999995E-2</v>
      </c>
      <c r="E28">
        <f>'103'!C28/LossLocal!D28</f>
        <v>2.4725162450447507E-3</v>
      </c>
      <c r="F28">
        <f>'104'!C28/LossLocal!D28</f>
        <v>0.35826964730883981</v>
      </c>
      <c r="G28" s="10">
        <f>'105'!C28/LossLocal!D28</f>
        <v>0.49683272712411625</v>
      </c>
      <c r="H28">
        <f>'106'!C28/LossLocal!D28</f>
        <v>0.14242510932199928</v>
      </c>
      <c r="J28">
        <f>'113'!C28+'114'!C28+'115'!C28+'116'!C28</f>
        <v>2.5542000000000002E-2</v>
      </c>
      <c r="K28">
        <f>'113'!C28/LossLocal!J28</f>
        <v>0.42103202568318843</v>
      </c>
      <c r="L28">
        <f>'114'!C28/LossLocal!J28</f>
        <v>0.29653120350794765</v>
      </c>
      <c r="M28">
        <f>'115'!C28/LossLocal!J28</f>
        <v>0.18608566282984887</v>
      </c>
      <c r="N28">
        <f>'116'!C28/LossLocal!J28</f>
        <v>9.6351107979014944E-2</v>
      </c>
    </row>
    <row r="29" spans="1:14" x14ac:dyDescent="0.25">
      <c r="A29" t="s">
        <v>38</v>
      </c>
      <c r="B29">
        <v>1110582000</v>
      </c>
      <c r="D29">
        <f>'103'!C29+'104'!C29+'105'!C29+'106'!C29</f>
        <v>4.2314999999999998E-2</v>
      </c>
      <c r="E29">
        <f>'103'!C29/LossLocal!D29</f>
        <v>6.8769939737681682E-3</v>
      </c>
      <c r="F29">
        <f>'104'!C29/LossLocal!D29</f>
        <v>0.35755642207255112</v>
      </c>
      <c r="G29" s="10">
        <f>'105'!C29/LossLocal!D29</f>
        <v>0.49880656977431176</v>
      </c>
      <c r="H29">
        <f>'106'!C29/LossLocal!D29</f>
        <v>0.136760014179369</v>
      </c>
      <c r="J29">
        <f>'113'!C29+'114'!C29+'115'!C29+'116'!C29</f>
        <v>2.0020999999999997E-2</v>
      </c>
      <c r="K29">
        <f>'113'!C29/LossLocal!J29</f>
        <v>0.37215923280555424</v>
      </c>
      <c r="L29">
        <f>'114'!C29/LossLocal!J29</f>
        <v>0.28574996253933377</v>
      </c>
      <c r="M29">
        <f>'115'!C29/LossLocal!J29</f>
        <v>0.22261625293441889</v>
      </c>
      <c r="N29">
        <f>'116'!C29/LossLocal!J29</f>
        <v>0.11947455172069329</v>
      </c>
    </row>
    <row r="30" spans="1:14" x14ac:dyDescent="0.25">
      <c r="A30" t="s">
        <v>39</v>
      </c>
      <c r="B30">
        <v>1111186800</v>
      </c>
      <c r="D30">
        <f>'103'!C30+'104'!C30+'105'!C30+'106'!C30</f>
        <v>3.1748999999999999E-2</v>
      </c>
      <c r="E30">
        <f>'103'!C30/LossLocal!D30</f>
        <v>2.6457526221298306E-3</v>
      </c>
      <c r="F30">
        <f>'104'!C30/LossLocal!D30</f>
        <v>0.37213770512457089</v>
      </c>
      <c r="G30" s="10">
        <f>'105'!C30/LossLocal!D30</f>
        <v>0.50152760716872968</v>
      </c>
      <c r="H30">
        <f>'106'!C30/LossLocal!D30</f>
        <v>0.12368893508456959</v>
      </c>
      <c r="J30">
        <f>'113'!C30+'114'!C30+'115'!C30+'116'!C30</f>
        <v>2.3321999999999999E-2</v>
      </c>
      <c r="K30">
        <f>'113'!C30/LossLocal!J30</f>
        <v>0.39906526026927364</v>
      </c>
      <c r="L30">
        <f>'114'!C30/LossLocal!J30</f>
        <v>0.27797787496784154</v>
      </c>
      <c r="M30">
        <f>'115'!C30/LossLocal!J30</f>
        <v>0.19869650973329905</v>
      </c>
      <c r="N30">
        <f>'116'!C30/LossLocal!J30</f>
        <v>0.12426035502958581</v>
      </c>
    </row>
    <row r="31" spans="1:14" x14ac:dyDescent="0.25">
      <c r="A31" t="s">
        <v>40</v>
      </c>
      <c r="B31">
        <v>1111791600</v>
      </c>
      <c r="D31">
        <f>'103'!C31+'104'!C31+'105'!C31+'106'!C31</f>
        <v>2.9918E-2</v>
      </c>
      <c r="E31">
        <f>'103'!C31/LossLocal!D31</f>
        <v>2.5068520623036297E-3</v>
      </c>
      <c r="F31">
        <f>'104'!C31/LossLocal!D31</f>
        <v>0.38301357042583062</v>
      </c>
      <c r="G31" s="10">
        <f>'105'!C31/LossLocal!D31</f>
        <v>0.50100274082492147</v>
      </c>
      <c r="H31">
        <f>'106'!C31/LossLocal!D31</f>
        <v>0.11347683668694432</v>
      </c>
      <c r="J31">
        <f>'113'!C31+'114'!C31+'115'!C31+'116'!C31</f>
        <v>4.9889000000000003E-2</v>
      </c>
      <c r="K31">
        <f>'113'!C31/LossLocal!J31</f>
        <v>0.4254845757581831</v>
      </c>
      <c r="L31">
        <f>'114'!C31/LossLocal!J31</f>
        <v>0.29058509891960149</v>
      </c>
      <c r="M31">
        <f>'115'!C31/LossLocal!J31</f>
        <v>0.19234701036300586</v>
      </c>
      <c r="N31">
        <f>'116'!C31/LossLocal!J31</f>
        <v>9.1583314959209447E-2</v>
      </c>
    </row>
    <row r="32" spans="1:14" x14ac:dyDescent="0.25">
      <c r="A32" t="s">
        <v>41</v>
      </c>
      <c r="B32">
        <v>1112396400</v>
      </c>
      <c r="D32">
        <f>'103'!C32+'104'!C32+'105'!C32+'106'!C32</f>
        <v>2.6720000000000001E-2</v>
      </c>
      <c r="E32">
        <f>'103'!C32/LossLocal!D32</f>
        <v>6.54940119760479E-3</v>
      </c>
      <c r="F32">
        <f>'104'!C32/LossLocal!D32</f>
        <v>0.36100299401197605</v>
      </c>
      <c r="G32" s="10">
        <f>'105'!C32/LossLocal!D32</f>
        <v>0.50707335329341319</v>
      </c>
      <c r="H32">
        <f>'106'!C32/LossLocal!D32</f>
        <v>0.12537425149700598</v>
      </c>
      <c r="J32">
        <f>'113'!C32+'114'!C32+'115'!C32+'116'!C32</f>
        <v>4.2263000000000002E-2</v>
      </c>
      <c r="K32">
        <f>'113'!C32/LossLocal!J32</f>
        <v>0.42032037479592071</v>
      </c>
      <c r="L32">
        <f>'114'!C32/LossLocal!J32</f>
        <v>0.28500106476113857</v>
      </c>
      <c r="M32">
        <f>'115'!C32/LossLocal!J32</f>
        <v>0.19993848046754842</v>
      </c>
      <c r="N32">
        <f>'116'!C32/LossLocal!J32</f>
        <v>9.4740079975392175E-2</v>
      </c>
    </row>
    <row r="33" spans="1:21" x14ac:dyDescent="0.25">
      <c r="A33" t="s">
        <v>42</v>
      </c>
      <c r="B33">
        <v>1113001200</v>
      </c>
      <c r="D33">
        <f>'103'!C33+'104'!C33+'105'!C33+'106'!C33</f>
        <v>2.3306E-2</v>
      </c>
      <c r="E33">
        <f>'103'!C33/LossLocal!D33</f>
        <v>9.053462627649533E-3</v>
      </c>
      <c r="F33">
        <f>'104'!C33/LossLocal!D33</f>
        <v>0.3695185789067193</v>
      </c>
      <c r="G33" s="10">
        <f>'105'!C33/LossLocal!D33</f>
        <v>0.49918475928945338</v>
      </c>
      <c r="H33">
        <f>'106'!C33/LossLocal!D33</f>
        <v>0.12224319917617781</v>
      </c>
      <c r="J33">
        <f>'113'!C33+'114'!C33+'115'!C33+'116'!C33</f>
        <v>4.3425999999999999E-2</v>
      </c>
      <c r="K33">
        <f>'113'!C33/LossLocal!J33</f>
        <v>0.37431492654170312</v>
      </c>
      <c r="L33">
        <f>'114'!C33/LossLocal!J33</f>
        <v>0.28816837839082582</v>
      </c>
      <c r="M33">
        <f>'115'!C33/LossLocal!J33</f>
        <v>0.24512964583429284</v>
      </c>
      <c r="N33">
        <f>'116'!C33/LossLocal!J33</f>
        <v>9.2387049233178281E-2</v>
      </c>
    </row>
    <row r="34" spans="1:21" x14ac:dyDescent="0.25">
      <c r="A34" t="s">
        <v>43</v>
      </c>
      <c r="B34">
        <v>1113606000</v>
      </c>
      <c r="D34">
        <f>'103'!C34+'104'!C34+'105'!C34+'106'!C34</f>
        <v>3.4189999999999998E-2</v>
      </c>
      <c r="E34">
        <f>'103'!C34/LossLocal!D34</f>
        <v>5.9666569172272593E-3</v>
      </c>
      <c r="F34">
        <f>'104'!C34/LossLocal!D34</f>
        <v>0.36402456858730625</v>
      </c>
      <c r="G34" s="10">
        <f>'105'!C34/LossLocal!D34</f>
        <v>0.49347762503656045</v>
      </c>
      <c r="H34">
        <f>'106'!C34/LossLocal!D34</f>
        <v>0.13653114945890613</v>
      </c>
      <c r="J34">
        <f>'113'!C34+'114'!C34+'115'!C34+'116'!C34</f>
        <v>4.7773999999999997E-2</v>
      </c>
      <c r="K34">
        <f>'113'!C34/LossLocal!J34</f>
        <v>0.40873696989994557</v>
      </c>
      <c r="L34">
        <f>'114'!C34/LossLocal!J34</f>
        <v>0.29650018838698877</v>
      </c>
      <c r="M34">
        <f>'115'!C34/LossLocal!J34</f>
        <v>0.21317034370159504</v>
      </c>
      <c r="N34">
        <f>'116'!C34/LossLocal!J34</f>
        <v>8.1592498011470685E-2</v>
      </c>
    </row>
    <row r="35" spans="1:21" x14ac:dyDescent="0.25">
      <c r="A35" t="s">
        <v>44</v>
      </c>
      <c r="B35">
        <v>1114210800</v>
      </c>
      <c r="D35">
        <f>'103'!C35+'104'!C35+'105'!C35+'106'!C35</f>
        <v>1.5145E-2</v>
      </c>
      <c r="E35">
        <f>'103'!C35/LossLocal!D35</f>
        <v>1.2743479696269395E-2</v>
      </c>
      <c r="F35">
        <f>'104'!C35/LossLocal!D35</f>
        <v>0.39900957411687021</v>
      </c>
      <c r="G35" s="10">
        <f>'105'!C35/LossLocal!D35</f>
        <v>0.5216903268405414</v>
      </c>
      <c r="H35">
        <f>'106'!C35/LossLocal!D35</f>
        <v>6.6556619346318915E-2</v>
      </c>
      <c r="J35">
        <f>'113'!C35+'114'!C35+'115'!C35+'116'!C35</f>
        <v>4.1446999999999991E-2</v>
      </c>
      <c r="K35">
        <f>'113'!C35/LossLocal!J35</f>
        <v>0.39496224093420518</v>
      </c>
      <c r="L35">
        <f>'114'!C35/LossLocal!J35</f>
        <v>0.29280768210003139</v>
      </c>
      <c r="M35">
        <f>'115'!C35/LossLocal!J35</f>
        <v>0.22674741235795118</v>
      </c>
      <c r="N35">
        <f>'116'!C35/LossLocal!J35</f>
        <v>8.5482664607812411E-2</v>
      </c>
    </row>
    <row r="36" spans="1:21" x14ac:dyDescent="0.25">
      <c r="A36" t="s">
        <v>45</v>
      </c>
      <c r="B36">
        <v>1114815600</v>
      </c>
      <c r="D36">
        <f>'103'!C36+'104'!C36+'105'!C36+'106'!C36</f>
        <v>1.4987999999999998E-2</v>
      </c>
      <c r="E36">
        <f>'103'!C36/LossLocal!D36</f>
        <v>1.8414731785428344E-2</v>
      </c>
      <c r="F36">
        <f>'104'!C36/LossLocal!D36</f>
        <v>0.38704296770749935</v>
      </c>
      <c r="G36" s="10">
        <f>'105'!C36/LossLocal!D36</f>
        <v>0.52235121430477716</v>
      </c>
      <c r="H36">
        <f>'106'!C36/LossLocal!D36</f>
        <v>7.2191086202295182E-2</v>
      </c>
      <c r="J36">
        <f>'113'!C36+'114'!C36+'115'!C36+'116'!C36</f>
        <v>3.8631999999999993E-2</v>
      </c>
      <c r="K36">
        <f>'113'!C36/LossLocal!J36</f>
        <v>0.39503520397597852</v>
      </c>
      <c r="L36">
        <f>'114'!C36/LossLocal!J36</f>
        <v>0.28810312694139578</v>
      </c>
      <c r="M36">
        <f>'115'!C36/LossLocal!J36</f>
        <v>0.22696210395527028</v>
      </c>
      <c r="N36">
        <f>'116'!C36/LossLocal!J36</f>
        <v>8.9899565127355571E-2</v>
      </c>
    </row>
    <row r="37" spans="1:21" x14ac:dyDescent="0.25">
      <c r="A37" t="s">
        <v>46</v>
      </c>
      <c r="B37">
        <v>1115420400</v>
      </c>
      <c r="D37">
        <f>'103'!C37+'104'!C37+'105'!C37+'106'!C37</f>
        <v>1.2404E-2</v>
      </c>
      <c r="E37">
        <f>'103'!C37/LossLocal!D37</f>
        <v>4.9177684617865199E-3</v>
      </c>
      <c r="F37">
        <f>'104'!C37/LossLocal!D37</f>
        <v>0.37762012254111577</v>
      </c>
      <c r="G37" s="10">
        <f>'105'!C37/LossLocal!D37</f>
        <v>0.54829087391164133</v>
      </c>
      <c r="H37">
        <f>'106'!C37/LossLocal!D37</f>
        <v>6.9171235085456306E-2</v>
      </c>
      <c r="J37">
        <f>'113'!C37+'114'!C37+'115'!C37+'116'!C37</f>
        <v>3.7862000000000007E-2</v>
      </c>
      <c r="K37">
        <f>'113'!C37/LossLocal!J37</f>
        <v>0.42710369235645235</v>
      </c>
      <c r="L37">
        <f>'114'!C37/LossLocal!J37</f>
        <v>0.29074005599281599</v>
      </c>
      <c r="M37">
        <f>'115'!C37/LossLocal!J37</f>
        <v>0.20366066240557812</v>
      </c>
      <c r="N37">
        <f>'116'!C37/LossLocal!J37</f>
        <v>7.849558924515343E-2</v>
      </c>
    </row>
    <row r="38" spans="1:21" x14ac:dyDescent="0.25">
      <c r="A38" t="s">
        <v>47</v>
      </c>
      <c r="B38">
        <v>1116025200</v>
      </c>
      <c r="D38">
        <f>'103'!C38+'104'!C38+'105'!C38+'106'!C38</f>
        <v>1.1727E-2</v>
      </c>
      <c r="E38">
        <f>'103'!C38/LossLocal!D38</f>
        <v>7.4187771808646719E-3</v>
      </c>
      <c r="F38">
        <f>'104'!C38/LossLocal!D38</f>
        <v>0.39370683039140442</v>
      </c>
      <c r="G38" s="10">
        <f>'105'!C38/LossLocal!D38</f>
        <v>0.52656263323953267</v>
      </c>
      <c r="H38">
        <f>'106'!C38/LossLocal!D38</f>
        <v>7.2311759188198182E-2</v>
      </c>
      <c r="J38">
        <f>'113'!C38+'114'!C38+'115'!C38+'116'!C38</f>
        <v>5.4465E-2</v>
      </c>
      <c r="K38">
        <f>'113'!C38/LossLocal!J38</f>
        <v>0.21582667768291564</v>
      </c>
      <c r="L38">
        <f>'114'!C38/LossLocal!J38</f>
        <v>0.16335261176902599</v>
      </c>
      <c r="M38">
        <f>'115'!C38/LossLocal!J38</f>
        <v>0.14067749931148446</v>
      </c>
      <c r="N38">
        <f>'116'!C38/LossLocal!J38</f>
        <v>0.48014321123657394</v>
      </c>
    </row>
    <row r="39" spans="1:21" x14ac:dyDescent="0.25">
      <c r="A39" t="s">
        <v>48</v>
      </c>
      <c r="B39">
        <v>1116630000</v>
      </c>
      <c r="D39">
        <f>'103'!C39+'104'!C39+'105'!C39+'106'!C39</f>
        <v>1.6470000000000002E-2</v>
      </c>
      <c r="E39">
        <f>'103'!C39/LossLocal!D39</f>
        <v>4.1894353369763201E-3</v>
      </c>
      <c r="F39">
        <f>'104'!C39/LossLocal!D39</f>
        <v>0.38536733454766237</v>
      </c>
      <c r="G39" s="10">
        <f>'105'!C39/LossLocal!D39</f>
        <v>0.52082574377656343</v>
      </c>
      <c r="H39">
        <f>'106'!C39/LossLocal!D39</f>
        <v>8.9617486338797805E-2</v>
      </c>
      <c r="J39">
        <f>'113'!C39+'114'!C39+'115'!C39+'116'!C39</f>
        <v>3.4097000000000002E-2</v>
      </c>
      <c r="K39">
        <f>'113'!C39/LossLocal!J39</f>
        <v>0.38299557145789948</v>
      </c>
      <c r="L39">
        <f>'114'!C39/LossLocal!J39</f>
        <v>0.28841247030530548</v>
      </c>
      <c r="M39">
        <f>'115'!C39/LossLocal!J39</f>
        <v>0.23887732058538871</v>
      </c>
      <c r="N39">
        <f>'116'!C39/LossLocal!J39</f>
        <v>8.9714637651406276E-2</v>
      </c>
    </row>
    <row r="40" spans="1:21" x14ac:dyDescent="0.25">
      <c r="A40" t="s">
        <v>49</v>
      </c>
      <c r="B40">
        <v>1117234800</v>
      </c>
      <c r="D40">
        <f>'103'!C40+'104'!C40+'105'!C40+'106'!C40</f>
        <v>1.5989E-2</v>
      </c>
      <c r="E40">
        <f>'103'!C40/LossLocal!D40</f>
        <v>8.1931327787854152E-3</v>
      </c>
      <c r="F40">
        <f>'104'!C40/LossLocal!D40</f>
        <v>0.38232534867721563</v>
      </c>
      <c r="G40" s="10">
        <f>'105'!C40/LossLocal!D40</f>
        <v>0.52567390080680465</v>
      </c>
      <c r="H40">
        <f>'106'!C40/LossLocal!D40</f>
        <v>8.380761773719432E-2</v>
      </c>
      <c r="J40">
        <f>'113'!C40+'114'!C40+'115'!C40+'116'!C40</f>
        <v>3.8960000000000002E-2</v>
      </c>
      <c r="K40">
        <f>'113'!C40/LossLocal!J40</f>
        <v>0.40631416837782341</v>
      </c>
      <c r="L40">
        <f>'114'!C40/LossLocal!J40</f>
        <v>0.29019507186858318</v>
      </c>
      <c r="M40">
        <f>'115'!C40/LossLocal!J40</f>
        <v>0.22150924024640659</v>
      </c>
      <c r="N40">
        <f>'116'!C40/LossLocal!J40</f>
        <v>8.1981519507186851E-2</v>
      </c>
      <c r="Q40" t="s">
        <v>848</v>
      </c>
      <c r="T40" t="s">
        <v>849</v>
      </c>
    </row>
    <row r="41" spans="1:21" x14ac:dyDescent="0.25">
      <c r="A41" t="s">
        <v>50</v>
      </c>
      <c r="B41">
        <v>1117839600</v>
      </c>
      <c r="D41">
        <f>'103'!C41+'104'!C41+'105'!C41+'106'!C41</f>
        <v>2.1107000000000001E-2</v>
      </c>
      <c r="E41">
        <f>'103'!C41/LossLocal!D41</f>
        <v>1.3550007106647085E-2</v>
      </c>
      <c r="F41">
        <f>'104'!C41/LossLocal!D41</f>
        <v>0.35523759890083861</v>
      </c>
      <c r="G41" s="10">
        <f>'105'!C41/LossLocal!D41</f>
        <v>0.4996920452930308</v>
      </c>
      <c r="H41">
        <f>'106'!C41/LossLocal!D41</f>
        <v>0.13152034869948356</v>
      </c>
      <c r="J41">
        <f>'113'!C41+'114'!C41+'115'!C41+'116'!C41</f>
        <v>3.0461000000000002E-2</v>
      </c>
      <c r="K41">
        <f>'113'!C41/LossLocal!J41</f>
        <v>0.39345392469058799</v>
      </c>
      <c r="L41">
        <f>'114'!C41/LossLocal!J41</f>
        <v>0.2805226355011326</v>
      </c>
      <c r="M41">
        <f>'115'!C41/LossLocal!J41</f>
        <v>0.23784511342372211</v>
      </c>
      <c r="N41">
        <f>'116'!C41/LossLocal!J41</f>
        <v>8.8178326384557304E-2</v>
      </c>
      <c r="Q41" t="s">
        <v>847</v>
      </c>
      <c r="R41" t="s">
        <v>652</v>
      </c>
    </row>
    <row r="42" spans="1:21" x14ac:dyDescent="0.25">
      <c r="A42" t="s">
        <v>51</v>
      </c>
      <c r="B42">
        <v>1118444400</v>
      </c>
      <c r="D42">
        <f>'103'!C42+'104'!C42+'105'!C42+'106'!C42</f>
        <v>1.1619000000000001E-2</v>
      </c>
      <c r="E42">
        <f>'103'!C42/LossLocal!D42</f>
        <v>1.8073844564936742E-2</v>
      </c>
      <c r="F42">
        <f>'104'!C42/LossLocal!D42</f>
        <v>0.33057922368534293</v>
      </c>
      <c r="G42" s="10">
        <f>'105'!C42/LossLocal!D42</f>
        <v>0.53162922798863932</v>
      </c>
      <c r="H42">
        <f>'106'!C42/LossLocal!D42</f>
        <v>0.11971770376108098</v>
      </c>
      <c r="J42">
        <f>'113'!C42+'114'!C42+'115'!C42+'116'!C42</f>
        <v>3.0217000000000001E-2</v>
      </c>
      <c r="K42">
        <f>'113'!C42/LossLocal!J42</f>
        <v>0.4344243306747857</v>
      </c>
      <c r="L42">
        <f>'114'!C42/LossLocal!J42</f>
        <v>0.28828143098255948</v>
      </c>
      <c r="M42">
        <f>'115'!C42/LossLocal!J42</f>
        <v>0.20468610384882682</v>
      </c>
      <c r="N42">
        <f>'116'!C42/LossLocal!J42</f>
        <v>7.2608134493827983E-2</v>
      </c>
    </row>
    <row r="43" spans="1:21" x14ac:dyDescent="0.25">
      <c r="A43" t="s">
        <v>52</v>
      </c>
      <c r="B43">
        <v>1119049200</v>
      </c>
      <c r="D43">
        <f>'103'!C43+'104'!C43+'105'!C43+'106'!C43</f>
        <v>1.1165E-2</v>
      </c>
      <c r="E43">
        <f>'103'!C43/LossLocal!D43</f>
        <v>2.0868786386027766E-2</v>
      </c>
      <c r="F43">
        <f>'104'!C43/LossLocal!D43</f>
        <v>0.33784146887595168</v>
      </c>
      <c r="G43" s="10">
        <f>'105'!C43/LossLocal!D43</f>
        <v>0.51742051052395888</v>
      </c>
      <c r="H43">
        <f>'106'!C43/LossLocal!D43</f>
        <v>0.12386923421406179</v>
      </c>
      <c r="J43">
        <f>'113'!C43+'114'!C43+'115'!C43+'116'!C43</f>
        <v>2.9416999999999999E-2</v>
      </c>
      <c r="K43">
        <f>'113'!C43/LossLocal!J43</f>
        <v>0.42645409117177147</v>
      </c>
      <c r="L43">
        <f>'114'!C43/LossLocal!J43</f>
        <v>0.29139613148859506</v>
      </c>
      <c r="M43">
        <f>'115'!C43/LossLocal!J43</f>
        <v>0.20858687153686645</v>
      </c>
      <c r="N43">
        <f>'116'!C43/LossLocal!J43</f>
        <v>7.3562905802767115E-2</v>
      </c>
      <c r="P43" t="s">
        <v>560</v>
      </c>
      <c r="Q43">
        <f>AVERAGE(K155:K207)</f>
        <v>0.28787690206937844</v>
      </c>
      <c r="R43" s="14">
        <f>AVERAGE(K207:K237)</f>
        <v>0.3662767415828152</v>
      </c>
      <c r="T43">
        <f>SUM('113'!C155:C207)/SUM(LossLocal!J155:J207)</f>
        <v>0.33126582650580155</v>
      </c>
      <c r="U43">
        <f>SUM('113'!C207:C237)/SUM(LossLocal!J207:J237)</f>
        <v>0.37039605237695922</v>
      </c>
    </row>
    <row r="44" spans="1:21" x14ac:dyDescent="0.25">
      <c r="A44" t="s">
        <v>53</v>
      </c>
      <c r="B44">
        <v>1119654000</v>
      </c>
      <c r="D44">
        <f>'103'!C44+'104'!C44+'105'!C44+'106'!C44</f>
        <v>9.9979999999999999E-3</v>
      </c>
      <c r="E44">
        <f>'103'!C44/LossLocal!D44</f>
        <v>3.2606521304260852E-2</v>
      </c>
      <c r="F44">
        <f>'104'!C44/LossLocal!D44</f>
        <v>0.31726345269053807</v>
      </c>
      <c r="G44" s="10">
        <f>'105'!C44/LossLocal!D44</f>
        <v>0.53860772154430892</v>
      </c>
      <c r="H44">
        <f>'106'!C44/LossLocal!D44</f>
        <v>0.11152230446089219</v>
      </c>
      <c r="J44">
        <f>'113'!C44+'114'!C44+'115'!C44+'116'!C44</f>
        <v>3.0577E-2</v>
      </c>
      <c r="K44">
        <f>'113'!C44/LossLocal!J44</f>
        <v>0.42355365143735491</v>
      </c>
      <c r="L44">
        <f>'114'!C44/LossLocal!J44</f>
        <v>0.29188605814828139</v>
      </c>
      <c r="M44">
        <f>'115'!C44/LossLocal!J44</f>
        <v>0.21375543709324002</v>
      </c>
      <c r="N44">
        <f>'116'!C44/LossLocal!J44</f>
        <v>7.0804853321123712E-2</v>
      </c>
      <c r="P44" t="s">
        <v>561</v>
      </c>
      <c r="Q44">
        <f>AVERAGE(L155:L207)</f>
        <v>0.1968258696060273</v>
      </c>
      <c r="R44" s="14">
        <f>AVERAGE(L207:L237)</f>
        <v>0.2543971681388818</v>
      </c>
      <c r="T44">
        <f>SUM('114'!C155:C207)/SUM(LossLocal!J155:J207)</f>
        <v>0.25001574776696667</v>
      </c>
      <c r="U44">
        <f>SUM('114'!C207:C237)/SUM(LossLocal!J207:J237)</f>
        <v>0.28279472790212645</v>
      </c>
    </row>
    <row r="45" spans="1:21" x14ac:dyDescent="0.25">
      <c r="A45" t="s">
        <v>54</v>
      </c>
      <c r="B45">
        <v>1120258800</v>
      </c>
      <c r="D45">
        <f>'103'!C45+'104'!C45+'105'!C45+'106'!C45</f>
        <v>1.2688999999999999E-2</v>
      </c>
      <c r="E45">
        <f>'103'!C45/LossLocal!D45</f>
        <v>2.1593506186460717E-2</v>
      </c>
      <c r="F45">
        <f>'104'!C45/LossLocal!D45</f>
        <v>0.30554023169674521</v>
      </c>
      <c r="G45" s="10">
        <f>'105'!C45/LossLocal!D45</f>
        <v>0.52714949956655377</v>
      </c>
      <c r="H45">
        <f>'106'!C45/LossLocal!D45</f>
        <v>0.14571676255024038</v>
      </c>
      <c r="J45">
        <f>'113'!C45+'114'!C45+'115'!C45+'116'!C45</f>
        <v>3.7407999999999997E-2</v>
      </c>
      <c r="K45">
        <f>'113'!C45/LossLocal!J45</f>
        <v>0.47171727972626176</v>
      </c>
      <c r="L45">
        <f>'114'!C45/LossLocal!J45</f>
        <v>0.30012296834901631</v>
      </c>
      <c r="M45">
        <f>'115'!C45/LossLocal!J45</f>
        <v>0.16900128314798976</v>
      </c>
      <c r="N45">
        <f>'116'!C45/LossLocal!J45</f>
        <v>5.9158468776732261E-2</v>
      </c>
      <c r="P45" t="s">
        <v>562</v>
      </c>
      <c r="Q45">
        <f>AVERAGE(M155:M207)</f>
        <v>0.3522211929109797</v>
      </c>
      <c r="R45" s="14">
        <f>AVERAGE(M207:M237)</f>
        <v>0.27805803381050187</v>
      </c>
      <c r="T45">
        <f>SUM('115'!C155:C207)/SUM(LossLocal!J155:J207)</f>
        <v>0.40130349516438596</v>
      </c>
      <c r="U45">
        <f>SUM('115'!C207:C237)/SUM(LossLocal!J207:J237)</f>
        <v>0.30126695908318812</v>
      </c>
    </row>
    <row r="46" spans="1:21" x14ac:dyDescent="0.25">
      <c r="A46" t="s">
        <v>55</v>
      </c>
      <c r="B46">
        <v>1120863600</v>
      </c>
      <c r="D46">
        <f>'103'!C46+'104'!C46+'105'!C46+'106'!C46</f>
        <v>1.9874999999999997E-2</v>
      </c>
      <c r="E46">
        <f>'103'!C46/LossLocal!D46</f>
        <v>1.116981132075472E-2</v>
      </c>
      <c r="F46">
        <f>'104'!C46/LossLocal!D46</f>
        <v>0.29549685534591197</v>
      </c>
      <c r="G46" s="10">
        <f>'105'!C46/LossLocal!D46</f>
        <v>0.52271698113207554</v>
      </c>
      <c r="H46">
        <f>'106'!C46/LossLocal!D46</f>
        <v>0.1706163522012579</v>
      </c>
      <c r="J46">
        <f>'113'!C46+'114'!C46+'115'!C46+'116'!C46</f>
        <v>3.7418E-2</v>
      </c>
      <c r="K46">
        <f>'113'!C46/LossLocal!J46</f>
        <v>0.456144101769202</v>
      </c>
      <c r="L46">
        <f>'114'!C46/LossLocal!J46</f>
        <v>0.29958843337431179</v>
      </c>
      <c r="M46">
        <f>'115'!C46/LossLocal!J46</f>
        <v>0.17932545833556043</v>
      </c>
      <c r="N46">
        <f>'116'!C46/LossLocal!J46</f>
        <v>6.4942006520925757E-2</v>
      </c>
      <c r="P46" t="s">
        <v>563</v>
      </c>
      <c r="Q46">
        <f>AVERAGE(N155:N207)</f>
        <v>1.2132639187199576E-2</v>
      </c>
      <c r="R46" s="14">
        <f>AVERAGE(N207:N237)</f>
        <v>3.6751927435543209E-2</v>
      </c>
      <c r="T46">
        <f>SUM('116'!C155:C207)/SUM(LossLocal!J155:J207)</f>
        <v>1.7414930562846199E-2</v>
      </c>
      <c r="U46">
        <f>SUM('116'!C207:C237)/SUM(LossLocal!J207:J237)</f>
        <v>4.5542260637726026E-2</v>
      </c>
    </row>
    <row r="47" spans="1:21" x14ac:dyDescent="0.25">
      <c r="A47" t="s">
        <v>56</v>
      </c>
      <c r="B47">
        <v>1121468400</v>
      </c>
      <c r="D47">
        <f>'103'!C47+'104'!C47+'105'!C47+'106'!C47</f>
        <v>2.4801E-2</v>
      </c>
      <c r="E47">
        <f>'103'!C47/LossLocal!D47</f>
        <v>5.5642917624289341E-3</v>
      </c>
      <c r="F47">
        <f>'104'!C47/LossLocal!D47</f>
        <v>0.23652272085802992</v>
      </c>
      <c r="G47" s="10">
        <f>'105'!C47/LossLocal!D47</f>
        <v>0.55384863513568006</v>
      </c>
      <c r="H47">
        <f>'106'!C47/LossLocal!D47</f>
        <v>0.20406435224386116</v>
      </c>
      <c r="J47">
        <f>'113'!C47+'114'!C47+'115'!C47+'116'!C47</f>
        <v>4.1893E-2</v>
      </c>
      <c r="K47">
        <f>'113'!C47/LossLocal!J47</f>
        <v>0.46807342515456046</v>
      </c>
      <c r="L47">
        <f>'114'!C47/LossLocal!J47</f>
        <v>0.29680376196500613</v>
      </c>
      <c r="M47">
        <f>'115'!C47/LossLocal!J47</f>
        <v>0.17434893657651634</v>
      </c>
      <c r="N47">
        <f>'116'!C47/LossLocal!J47</f>
        <v>6.0773876303917125E-2</v>
      </c>
      <c r="Q47" s="14">
        <f t="shared" ref="Q47:R47" si="0">SUM(Q43:Q46)</f>
        <v>0.84905660377358505</v>
      </c>
      <c r="R47" s="14">
        <f t="shared" si="0"/>
        <v>0.9354838709677421</v>
      </c>
      <c r="T47">
        <f>SUM(T43:T46)</f>
        <v>1.0000000000000002</v>
      </c>
      <c r="U47" s="14">
        <f>SUM(U43:U46)</f>
        <v>0.99999999999999989</v>
      </c>
    </row>
    <row r="48" spans="1:21" x14ac:dyDescent="0.25">
      <c r="A48" t="s">
        <v>57</v>
      </c>
      <c r="B48">
        <v>1122073200</v>
      </c>
      <c r="D48">
        <f>'103'!C48+'104'!C48+'105'!C48+'106'!C48</f>
        <v>1.3345999999999998E-2</v>
      </c>
      <c r="E48">
        <f>'103'!C48/LossLocal!D48</f>
        <v>6.2415705080173842E-2</v>
      </c>
      <c r="F48">
        <f>'104'!C48/LossLocal!D48</f>
        <v>0.20440581447624759</v>
      </c>
      <c r="G48" s="10">
        <f>'105'!C48/LossLocal!D48</f>
        <v>0.52330286228083323</v>
      </c>
      <c r="H48">
        <f>'106'!C48/LossLocal!D48</f>
        <v>0.20987561816274541</v>
      </c>
      <c r="J48">
        <f>'113'!C48+'114'!C48+'115'!C48+'116'!C48</f>
        <v>3.3547E-2</v>
      </c>
      <c r="K48">
        <f>'113'!C48/LossLocal!J48</f>
        <v>0.34277282618415955</v>
      </c>
      <c r="L48">
        <f>'114'!C48/LossLocal!J48</f>
        <v>0.29054758994843055</v>
      </c>
      <c r="M48">
        <f>'115'!C48/LossLocal!J48</f>
        <v>0.2808000715414195</v>
      </c>
      <c r="N48">
        <f>'116'!C48/LossLocal!J48</f>
        <v>8.5879512325990393E-2</v>
      </c>
      <c r="P48" t="s">
        <v>555</v>
      </c>
      <c r="Q48">
        <f>AVERAGE(E155:E207)</f>
        <v>1.1755725295047028E-2</v>
      </c>
      <c r="R48" s="14">
        <f>AVERAGE(E207:E237)</f>
        <v>0.1213811790983652</v>
      </c>
    </row>
    <row r="49" spans="1:18" x14ac:dyDescent="0.25">
      <c r="A49" t="s">
        <v>58</v>
      </c>
      <c r="B49">
        <v>1122678000</v>
      </c>
      <c r="D49">
        <f>'103'!C49+'104'!C49+'105'!C49+'106'!C49</f>
        <v>1.3080000000000001E-3</v>
      </c>
      <c r="E49">
        <f>'103'!C49/LossLocal!D49</f>
        <v>0.37996941896024466</v>
      </c>
      <c r="F49">
        <f>'104'!C49/LossLocal!D49</f>
        <v>1.5290519877675839E-3</v>
      </c>
      <c r="G49" s="10">
        <f>'105'!C49/LossLocal!D49</f>
        <v>0.51299694189602441</v>
      </c>
      <c r="H49">
        <f>'106'!C49/LossLocal!D49</f>
        <v>0.10550458715596328</v>
      </c>
      <c r="J49">
        <f>'113'!C49+'114'!C49+'115'!C49+'116'!C49</f>
        <v>1.7664000000000003E-2</v>
      </c>
      <c r="K49">
        <f>'113'!C49/LossLocal!J49</f>
        <v>0.30010190217391303</v>
      </c>
      <c r="L49">
        <f>'114'!C49/LossLocal!J49</f>
        <v>0.27615489130434778</v>
      </c>
      <c r="M49">
        <f>'115'!C49/LossLocal!J49</f>
        <v>0.32942708333333331</v>
      </c>
      <c r="N49">
        <f>'116'!C49/LossLocal!J49</f>
        <v>9.4316123188405779E-2</v>
      </c>
      <c r="P49" t="s">
        <v>565</v>
      </c>
      <c r="Q49">
        <f>AVERAGE(F155:F207)</f>
        <v>0.23853728977669814</v>
      </c>
      <c r="R49" s="14">
        <f>AVERAGE(F207:F237)</f>
        <v>0.25531480687710667</v>
      </c>
    </row>
    <row r="50" spans="1:18" x14ac:dyDescent="0.25">
      <c r="A50" t="s">
        <v>59</v>
      </c>
      <c r="B50">
        <v>1123282800</v>
      </c>
      <c r="D50">
        <f>'103'!C50+'104'!C50+'105'!C50+'106'!C50</f>
        <v>3.2899999999999997E-4</v>
      </c>
      <c r="E50">
        <f>'103'!C50/LossLocal!D50</f>
        <v>0.49848024316109429</v>
      </c>
      <c r="F50">
        <f>'104'!C50/LossLocal!D50</f>
        <v>3.0395136778115501E-3</v>
      </c>
      <c r="G50" s="10">
        <f>'105'!C50/LossLocal!D50</f>
        <v>0.48024316109422494</v>
      </c>
      <c r="H50">
        <f>'106'!C50/LossLocal!D50</f>
        <v>1.8237082066869303E-2</v>
      </c>
      <c r="J50">
        <f>'113'!C50+'114'!C50+'115'!C50+'116'!C50</f>
        <v>5.7810000000000005E-3</v>
      </c>
      <c r="K50">
        <f>'113'!C50/LossLocal!J50</f>
        <v>0.28213111918353223</v>
      </c>
      <c r="L50">
        <f>'114'!C50/LossLocal!J50</f>
        <v>0.25531914893617019</v>
      </c>
      <c r="M50">
        <f>'115'!C50/LossLocal!J50</f>
        <v>0.35270714409271747</v>
      </c>
      <c r="N50">
        <f>'116'!C50/LossLocal!J50</f>
        <v>0.10984258778758001</v>
      </c>
      <c r="P50" t="s">
        <v>566</v>
      </c>
      <c r="Q50">
        <f>AVERAGE(G155:G207)</f>
        <v>0.57704601812840184</v>
      </c>
      <c r="R50" s="14">
        <f>AVERAGE(G207:G237)</f>
        <v>0.55046870204360832</v>
      </c>
    </row>
    <row r="51" spans="1:18" x14ac:dyDescent="0.25">
      <c r="A51" t="s">
        <v>60</v>
      </c>
      <c r="B51">
        <v>1123887600</v>
      </c>
      <c r="D51">
        <f>'103'!C51+'104'!C51+'105'!C51+'106'!C51</f>
        <v>0</v>
      </c>
      <c r="G51" s="10"/>
      <c r="J51">
        <f>'113'!C51+'114'!C51+'115'!C51+'116'!C51</f>
        <v>0</v>
      </c>
      <c r="K51">
        <v>0</v>
      </c>
      <c r="L51" s="14">
        <v>0</v>
      </c>
      <c r="M51" s="14">
        <v>0</v>
      </c>
      <c r="N51" s="14">
        <v>0</v>
      </c>
      <c r="P51" t="s">
        <v>567</v>
      </c>
      <c r="Q51">
        <f>AVERAGE(H155:H207)</f>
        <v>0.17266096679985313</v>
      </c>
      <c r="R51" s="14">
        <f>AVERAGE(H207:H237)</f>
        <v>7.2835311980919873E-2</v>
      </c>
    </row>
    <row r="52" spans="1:18" x14ac:dyDescent="0.25">
      <c r="A52" t="s">
        <v>61</v>
      </c>
      <c r="B52">
        <v>1124492400</v>
      </c>
      <c r="D52">
        <f>'103'!C52+'104'!C52+'105'!C52+'106'!C52</f>
        <v>0</v>
      </c>
      <c r="G52" s="10"/>
      <c r="J52">
        <f>'113'!C52+'114'!C52+'115'!C52+'116'!C52</f>
        <v>0</v>
      </c>
      <c r="K52" s="14">
        <v>0</v>
      </c>
      <c r="L52" s="14">
        <v>0</v>
      </c>
      <c r="M52" s="14">
        <v>0</v>
      </c>
      <c r="N52" s="14">
        <v>0</v>
      </c>
    </row>
    <row r="53" spans="1:18" x14ac:dyDescent="0.25">
      <c r="A53" t="s">
        <v>62</v>
      </c>
      <c r="B53">
        <v>1125097200</v>
      </c>
      <c r="D53">
        <f>'103'!C53+'104'!C53+'105'!C53+'106'!C53</f>
        <v>0</v>
      </c>
      <c r="G53" s="10"/>
      <c r="J53">
        <f>'113'!C53+'114'!C53+'115'!C53+'116'!C53</f>
        <v>0</v>
      </c>
      <c r="K53" s="14">
        <v>0</v>
      </c>
      <c r="L53" s="14">
        <v>0</v>
      </c>
      <c r="M53" s="14">
        <v>0</v>
      </c>
      <c r="N53" s="14">
        <v>0</v>
      </c>
    </row>
    <row r="54" spans="1:18" x14ac:dyDescent="0.25">
      <c r="A54" t="s">
        <v>63</v>
      </c>
      <c r="B54">
        <v>1125702000</v>
      </c>
      <c r="D54">
        <f>'103'!C54+'104'!C54+'105'!C54+'106'!C54</f>
        <v>0</v>
      </c>
      <c r="G54" s="10"/>
      <c r="J54">
        <f>'113'!C54+'114'!C54+'115'!C54+'116'!C54</f>
        <v>0</v>
      </c>
      <c r="K54" s="14">
        <v>0</v>
      </c>
      <c r="L54" s="14">
        <v>0</v>
      </c>
      <c r="M54" s="14">
        <v>0</v>
      </c>
      <c r="N54" s="14">
        <v>0</v>
      </c>
    </row>
    <row r="55" spans="1:18" x14ac:dyDescent="0.25">
      <c r="A55" t="s">
        <v>64</v>
      </c>
      <c r="B55">
        <v>1126306800</v>
      </c>
      <c r="D55">
        <f>'103'!C55+'104'!C55+'105'!C55+'106'!C55</f>
        <v>0</v>
      </c>
      <c r="G55" s="10"/>
      <c r="J55">
        <f>'113'!C55+'114'!C55+'115'!C55+'116'!C55</f>
        <v>0</v>
      </c>
      <c r="K55" s="14">
        <v>0</v>
      </c>
      <c r="L55" s="14">
        <v>0</v>
      </c>
      <c r="M55" s="14">
        <v>0</v>
      </c>
      <c r="N55" s="14">
        <v>0</v>
      </c>
    </row>
    <row r="56" spans="1:18" x14ac:dyDescent="0.25">
      <c r="A56" t="s">
        <v>65</v>
      </c>
      <c r="B56">
        <v>1126911600</v>
      </c>
      <c r="D56">
        <f>'103'!C56+'104'!C56+'105'!C56+'106'!C56</f>
        <v>0</v>
      </c>
      <c r="G56" s="10"/>
      <c r="J56">
        <f>'113'!C56+'114'!C56+'115'!C56+'116'!C56</f>
        <v>0</v>
      </c>
      <c r="K56" s="14">
        <v>0</v>
      </c>
      <c r="L56" s="14">
        <v>0</v>
      </c>
      <c r="M56" s="14">
        <v>0</v>
      </c>
      <c r="N56" s="14">
        <v>0</v>
      </c>
    </row>
    <row r="57" spans="1:18" x14ac:dyDescent="0.25">
      <c r="A57" t="s">
        <v>66</v>
      </c>
      <c r="B57">
        <v>1127516400</v>
      </c>
      <c r="D57">
        <f>'103'!C57+'104'!C57+'105'!C57+'106'!C57</f>
        <v>0</v>
      </c>
      <c r="G57" s="10"/>
      <c r="J57">
        <f>'113'!C57+'114'!C57+'115'!C57+'116'!C57</f>
        <v>0</v>
      </c>
      <c r="K57" s="14">
        <v>0</v>
      </c>
      <c r="L57" s="14">
        <v>0</v>
      </c>
      <c r="M57" s="14">
        <v>0</v>
      </c>
      <c r="N57" s="14">
        <v>0</v>
      </c>
    </row>
    <row r="58" spans="1:18" x14ac:dyDescent="0.25">
      <c r="A58" t="s">
        <v>67</v>
      </c>
      <c r="B58">
        <v>1128121200</v>
      </c>
      <c r="D58">
        <f>'103'!C58+'104'!C58+'105'!C58+'106'!C58</f>
        <v>0</v>
      </c>
      <c r="G58" s="10"/>
      <c r="J58">
        <f>'113'!C58+'114'!C58+'115'!C58+'116'!C58</f>
        <v>0</v>
      </c>
      <c r="K58" s="14">
        <v>0</v>
      </c>
      <c r="L58" s="14">
        <v>0</v>
      </c>
      <c r="M58" s="14">
        <v>0</v>
      </c>
      <c r="N58" s="14">
        <v>0</v>
      </c>
    </row>
    <row r="59" spans="1:18" x14ac:dyDescent="0.25">
      <c r="A59" t="s">
        <v>68</v>
      </c>
      <c r="B59">
        <v>1128726000</v>
      </c>
      <c r="D59">
        <f>'103'!C59+'104'!C59+'105'!C59+'106'!C59</f>
        <v>0</v>
      </c>
      <c r="G59" s="10"/>
      <c r="J59">
        <f>'113'!C59+'114'!C59+'115'!C59+'116'!C59</f>
        <v>0</v>
      </c>
      <c r="K59" s="14">
        <v>0</v>
      </c>
      <c r="L59" s="14">
        <v>0</v>
      </c>
      <c r="M59" s="14">
        <v>0</v>
      </c>
      <c r="N59" s="14">
        <v>0</v>
      </c>
    </row>
    <row r="60" spans="1:18" x14ac:dyDescent="0.25">
      <c r="A60" t="s">
        <v>69</v>
      </c>
      <c r="B60">
        <v>1129330800</v>
      </c>
      <c r="D60">
        <f>'103'!C60+'104'!C60+'105'!C60+'106'!C60</f>
        <v>3.9999999999999996E-5</v>
      </c>
      <c r="E60">
        <f>'103'!C60/LossLocal!D60</f>
        <v>0.70000000000000007</v>
      </c>
      <c r="F60">
        <f>'104'!C60/LossLocal!D60</f>
        <v>0</v>
      </c>
      <c r="G60" s="10">
        <f>'105'!C60/LossLocal!D60</f>
        <v>0.30000000000000004</v>
      </c>
      <c r="H60">
        <f>'106'!C60/LossLocal!D60</f>
        <v>0</v>
      </c>
      <c r="J60">
        <f>'113'!C60+'114'!C60+'115'!C60+'116'!C60</f>
        <v>1.2E-5</v>
      </c>
      <c r="K60">
        <f>'113'!C60/LossLocal!J60</f>
        <v>0.41666666666666669</v>
      </c>
      <c r="L60">
        <f>'114'!C60/LossLocal!J60</f>
        <v>0</v>
      </c>
      <c r="M60">
        <f>'115'!C60/LossLocal!J60</f>
        <v>8.3333333333333329E-2</v>
      </c>
      <c r="N60">
        <f>'116'!C60/LossLocal!J60</f>
        <v>0.5</v>
      </c>
    </row>
    <row r="61" spans="1:18" x14ac:dyDescent="0.25">
      <c r="A61" t="s">
        <v>70</v>
      </c>
      <c r="B61">
        <v>1129935600</v>
      </c>
      <c r="D61">
        <f>'103'!C61+'104'!C61+'105'!C61+'106'!C61</f>
        <v>2.6800000000000001E-4</v>
      </c>
      <c r="E61">
        <f>'103'!C61/LossLocal!D61</f>
        <v>0.30597014925373134</v>
      </c>
      <c r="F61">
        <f>'104'!C61/LossLocal!D61</f>
        <v>3.731343283582089E-3</v>
      </c>
      <c r="G61" s="10">
        <f>'105'!C61/LossLocal!D61</f>
        <v>0.52238805970149249</v>
      </c>
      <c r="H61">
        <f>'106'!C61/LossLocal!D61</f>
        <v>0.16791044776119404</v>
      </c>
      <c r="J61">
        <f>'113'!C61+'114'!C61+'115'!C61+'116'!C61</f>
        <v>2.8089999999999999E-3</v>
      </c>
      <c r="K61">
        <f>'113'!C61/LossLocal!J61</f>
        <v>0.25275898896404414</v>
      </c>
      <c r="L61">
        <f>'114'!C61/LossLocal!J61</f>
        <v>0.25631897472410115</v>
      </c>
      <c r="M61">
        <f>'115'!C61/LossLocal!J61</f>
        <v>0.34959060163759348</v>
      </c>
      <c r="N61">
        <f>'116'!C61/LossLocal!J61</f>
        <v>0.14133143467426132</v>
      </c>
    </row>
    <row r="62" spans="1:18" x14ac:dyDescent="0.25">
      <c r="A62" t="s">
        <v>71</v>
      </c>
      <c r="B62">
        <v>1130540400</v>
      </c>
      <c r="D62">
        <f>'103'!C62+'104'!C62+'105'!C62+'106'!C62</f>
        <v>7.1500000000000003E-4</v>
      </c>
      <c r="E62">
        <f>'103'!C62/LossLocal!D62</f>
        <v>0.17902097902097899</v>
      </c>
      <c r="F62">
        <f>'104'!C62/LossLocal!D62</f>
        <v>0</v>
      </c>
      <c r="G62" s="10">
        <f>'105'!C62/LossLocal!D62</f>
        <v>0.6685314685314685</v>
      </c>
      <c r="H62">
        <f>'106'!C62/LossLocal!D62</f>
        <v>0.15244755244755245</v>
      </c>
      <c r="J62">
        <f>'113'!C62+'114'!C62+'115'!C62+'116'!C62</f>
        <v>9.0609999999999996E-3</v>
      </c>
      <c r="K62">
        <f>'113'!C62/LossLocal!J62</f>
        <v>0.41474450943604463</v>
      </c>
      <c r="L62">
        <f>'114'!C62/LossLocal!J62</f>
        <v>0.28882021851892725</v>
      </c>
      <c r="M62">
        <f>'115'!C62/LossLocal!J62</f>
        <v>0.21896037964904538</v>
      </c>
      <c r="N62">
        <f>'116'!C62/LossLocal!J62</f>
        <v>7.7474892395982792E-2</v>
      </c>
    </row>
    <row r="63" spans="1:18" x14ac:dyDescent="0.25">
      <c r="A63" t="s">
        <v>72</v>
      </c>
      <c r="B63">
        <v>1131148800</v>
      </c>
      <c r="D63">
        <f>'103'!C63+'104'!C63+'105'!C63+'106'!C63</f>
        <v>8.4800000000000001E-4</v>
      </c>
      <c r="E63">
        <f>'103'!C63/LossLocal!D63</f>
        <v>0.38443396226415094</v>
      </c>
      <c r="F63">
        <f>'104'!C63/LossLocal!D63</f>
        <v>0</v>
      </c>
      <c r="G63" s="10">
        <f>'105'!C63/LossLocal!D63</f>
        <v>0.59669811320754718</v>
      </c>
      <c r="H63">
        <f>'106'!C63/LossLocal!D63</f>
        <v>1.8867924528301886E-2</v>
      </c>
      <c r="J63">
        <f>'113'!C63+'114'!C63+'115'!C63+'116'!C63</f>
        <v>1.7714000000000001E-2</v>
      </c>
      <c r="K63">
        <f>'113'!C63/LossLocal!J63</f>
        <v>0.35322343908772724</v>
      </c>
      <c r="L63">
        <f>'114'!C63/LossLocal!J63</f>
        <v>0.2807383990064356</v>
      </c>
      <c r="M63">
        <f>'115'!C63/LossLocal!J63</f>
        <v>0.26538331263407478</v>
      </c>
      <c r="N63">
        <f>'116'!C63/LossLocal!J63</f>
        <v>0.10065484927176245</v>
      </c>
    </row>
    <row r="64" spans="1:18" x14ac:dyDescent="0.25">
      <c r="A64" t="s">
        <v>73</v>
      </c>
      <c r="B64">
        <v>1131753600</v>
      </c>
      <c r="D64">
        <f>'103'!C64+'104'!C64+'105'!C64+'106'!C64</f>
        <v>5.4500000000000002E-4</v>
      </c>
      <c r="E64">
        <f>'103'!C64/LossLocal!D64</f>
        <v>0.34128440366972473</v>
      </c>
      <c r="F64">
        <f>'104'!C64/LossLocal!D64</f>
        <v>0.11192660550458715</v>
      </c>
      <c r="G64" s="10">
        <f>'105'!C64/LossLocal!D64</f>
        <v>0.53577981651376139</v>
      </c>
      <c r="H64">
        <f>'106'!C64/LossLocal!D64</f>
        <v>1.1009174311926606E-2</v>
      </c>
      <c r="J64">
        <f>'113'!C64+'114'!C64+'115'!C64+'116'!C64</f>
        <v>9.1249999999999994E-3</v>
      </c>
      <c r="K64">
        <f>'113'!C64/LossLocal!J64</f>
        <v>0.34367123287671236</v>
      </c>
      <c r="L64">
        <f>'114'!C64/LossLocal!J64</f>
        <v>0.27024657534246577</v>
      </c>
      <c r="M64">
        <f>'115'!C64/LossLocal!J64</f>
        <v>0.26750684931506852</v>
      </c>
      <c r="N64">
        <f>'116'!C64/LossLocal!J64</f>
        <v>0.11857534246575344</v>
      </c>
    </row>
    <row r="65" spans="1:14" x14ac:dyDescent="0.25">
      <c r="A65" t="s">
        <v>74</v>
      </c>
      <c r="B65">
        <v>1132358400</v>
      </c>
      <c r="D65">
        <f>'103'!C65+'104'!C65+'105'!C65+'106'!C65</f>
        <v>1.565E-3</v>
      </c>
      <c r="E65">
        <f>'103'!C65/LossLocal!D65</f>
        <v>0.19169329073482427</v>
      </c>
      <c r="F65">
        <f>'104'!C65/LossLocal!D65</f>
        <v>0.1584664536741214</v>
      </c>
      <c r="G65" s="10">
        <f>'105'!C65/LossLocal!D65</f>
        <v>0.62939297124600635</v>
      </c>
      <c r="H65">
        <f>'106'!C65/LossLocal!D65</f>
        <v>2.0447284345047924E-2</v>
      </c>
      <c r="J65">
        <f>'113'!C65+'114'!C65+'115'!C65+'116'!C65</f>
        <v>1.4223999999999999E-2</v>
      </c>
      <c r="K65">
        <f>'113'!C65/LossLocal!J65</f>
        <v>0.3322553430821148</v>
      </c>
      <c r="L65">
        <f>'114'!C65/LossLocal!J65</f>
        <v>0.27467660292463442</v>
      </c>
      <c r="M65">
        <f>'115'!C65/LossLocal!J65</f>
        <v>0.27734814398200225</v>
      </c>
      <c r="N65">
        <f>'116'!C65/LossLocal!J65</f>
        <v>0.11571991001124859</v>
      </c>
    </row>
    <row r="66" spans="1:14" x14ac:dyDescent="0.25">
      <c r="A66" t="s">
        <v>75</v>
      </c>
      <c r="B66">
        <v>1132963200</v>
      </c>
      <c r="D66">
        <f>'103'!C66+'104'!C66+'105'!C66+'106'!C66</f>
        <v>9.555000000000001E-3</v>
      </c>
      <c r="E66">
        <f>'103'!C66/LossLocal!D66</f>
        <v>5.9131344845630547E-2</v>
      </c>
      <c r="F66">
        <f>'104'!C66/LossLocal!D66</f>
        <v>0.26132914704343274</v>
      </c>
      <c r="G66" s="10">
        <f>'105'!C66/LossLocal!D66</f>
        <v>0.58021978021978016</v>
      </c>
      <c r="H66">
        <f>'106'!C66/LossLocal!D66</f>
        <v>9.9319727891156451E-2</v>
      </c>
      <c r="J66">
        <f>'113'!C66+'114'!C66+'115'!C66+'116'!C66</f>
        <v>5.024E-2</v>
      </c>
      <c r="K66">
        <f>'113'!C66/LossLocal!J66</f>
        <v>0.45933519108280257</v>
      </c>
      <c r="L66">
        <f>'114'!C66/LossLocal!J66</f>
        <v>0.29544187898089175</v>
      </c>
      <c r="M66">
        <f>'115'!C66/LossLocal!J66</f>
        <v>0.17629378980891722</v>
      </c>
      <c r="N66">
        <f>'116'!C66/LossLocal!J66</f>
        <v>6.892914012738853E-2</v>
      </c>
    </row>
    <row r="67" spans="1:14" x14ac:dyDescent="0.25">
      <c r="A67" t="s">
        <v>76</v>
      </c>
      <c r="B67">
        <v>1133568000</v>
      </c>
      <c r="D67">
        <f>'103'!C67+'104'!C67+'105'!C67+'106'!C67</f>
        <v>8.1630000000000001E-3</v>
      </c>
      <c r="E67">
        <f>'103'!C67/LossLocal!D67</f>
        <v>7.7667524194536319E-2</v>
      </c>
      <c r="F67">
        <f>'104'!C67/LossLocal!D67</f>
        <v>0.27502143819674141</v>
      </c>
      <c r="G67" s="10">
        <f>'105'!C67/LossLocal!D67</f>
        <v>0.58471150312385156</v>
      </c>
      <c r="H67">
        <f>'106'!C67/LossLocal!D67</f>
        <v>6.2599534484870753E-2</v>
      </c>
      <c r="J67">
        <f>'113'!C67+'114'!C67+'115'!C67+'116'!C67</f>
        <v>3.4505999999999995E-2</v>
      </c>
      <c r="K67">
        <f>'113'!C67/LossLocal!J67</f>
        <v>0.4358662261635658</v>
      </c>
      <c r="L67">
        <f>'114'!C67/LossLocal!J67</f>
        <v>0.28545760157653743</v>
      </c>
      <c r="M67">
        <f>'115'!C67/LossLocal!J67</f>
        <v>0.19431403234220138</v>
      </c>
      <c r="N67">
        <f>'116'!C67/LossLocal!J67</f>
        <v>8.4362139917695478E-2</v>
      </c>
    </row>
    <row r="68" spans="1:14" x14ac:dyDescent="0.25">
      <c r="A68" t="s">
        <v>77</v>
      </c>
      <c r="B68">
        <v>1134172800</v>
      </c>
      <c r="D68">
        <f>'103'!C68+'104'!C68+'105'!C68+'106'!C68</f>
        <v>6.7969999999999992E-3</v>
      </c>
      <c r="E68">
        <f>'103'!C68/LossLocal!D68</f>
        <v>5.2670295718699425E-2</v>
      </c>
      <c r="F68">
        <f>'104'!C68/LossLocal!D68</f>
        <v>0.30101515374429899</v>
      </c>
      <c r="G68" s="10">
        <f>'105'!C68/LossLocal!D68</f>
        <v>0.5656907459173165</v>
      </c>
      <c r="H68">
        <f>'106'!C68/LossLocal!D68</f>
        <v>8.0623804619685158E-2</v>
      </c>
      <c r="J68">
        <f>'113'!C68+'114'!C68+'115'!C68+'116'!C68</f>
        <v>2.1618999999999999E-2</v>
      </c>
      <c r="K68">
        <f>'113'!C68/LossLocal!J68</f>
        <v>0.38429159535593688</v>
      </c>
      <c r="L68">
        <f>'114'!C68/LossLocal!J68</f>
        <v>0.28969887598871363</v>
      </c>
      <c r="M68">
        <f>'115'!C68/LossLocal!J68</f>
        <v>0.23132429807114113</v>
      </c>
      <c r="N68">
        <f>'116'!C68/LossLocal!J68</f>
        <v>9.4685230584208344E-2</v>
      </c>
    </row>
    <row r="69" spans="1:14" x14ac:dyDescent="0.25">
      <c r="A69" t="s">
        <v>78</v>
      </c>
      <c r="B69">
        <v>1134777600</v>
      </c>
      <c r="D69">
        <f>'103'!C69+'104'!C69+'105'!C69+'106'!C69</f>
        <v>1.3554E-2</v>
      </c>
      <c r="E69">
        <f>'103'!C69/LossLocal!D69</f>
        <v>4.2791795779843586E-2</v>
      </c>
      <c r="F69">
        <f>'104'!C69/LossLocal!D69</f>
        <v>0.23808469824406078</v>
      </c>
      <c r="G69" s="10">
        <f>'105'!C69/LossLocal!D69</f>
        <v>0.59819979341891694</v>
      </c>
      <c r="H69">
        <f>'106'!C69/LossLocal!D69</f>
        <v>0.12092371255717869</v>
      </c>
      <c r="J69">
        <f>'113'!C69+'114'!C69+'115'!C69+'116'!C69</f>
        <v>2.5153999999999999E-2</v>
      </c>
      <c r="K69">
        <f>'113'!C69/LossLocal!J69</f>
        <v>0.24898624473244815</v>
      </c>
      <c r="L69">
        <f>'114'!C69/LossLocal!J69</f>
        <v>0.27112984018446368</v>
      </c>
      <c r="M69">
        <f>'115'!C69/LossLocal!J69</f>
        <v>0.35258805756539718</v>
      </c>
      <c r="N69">
        <f>'116'!C69/LossLocal!J69</f>
        <v>0.12729585751769101</v>
      </c>
    </row>
    <row r="70" spans="1:14" x14ac:dyDescent="0.25">
      <c r="A70" t="s">
        <v>79</v>
      </c>
      <c r="B70">
        <v>1135382400</v>
      </c>
      <c r="D70">
        <f>'103'!C70+'104'!C70+'105'!C70+'106'!C70</f>
        <v>2.6681000000000003E-2</v>
      </c>
      <c r="E70">
        <f>'103'!C70/LossLocal!D70</f>
        <v>2.5748660095198828E-2</v>
      </c>
      <c r="F70">
        <f>'104'!C70/LossLocal!D70</f>
        <v>0.30107567182639328</v>
      </c>
      <c r="G70" s="10">
        <f>'105'!C70/LossLocal!D70</f>
        <v>0.53480004497582545</v>
      </c>
      <c r="H70">
        <f>'106'!C70/LossLocal!D70</f>
        <v>0.13837562310258233</v>
      </c>
      <c r="J70">
        <f>'113'!C70+'114'!C70+'115'!C70+'116'!C70</f>
        <v>3.1875000000000001E-2</v>
      </c>
      <c r="K70">
        <f>'113'!C70/LossLocal!J70</f>
        <v>0.24784313725490198</v>
      </c>
      <c r="L70">
        <f>'114'!C70/LossLocal!J70</f>
        <v>0.27372549019607845</v>
      </c>
      <c r="M70">
        <f>'115'!C70/LossLocal!J70</f>
        <v>0.34898823529411765</v>
      </c>
      <c r="N70">
        <f>'116'!C70/LossLocal!J70</f>
        <v>0.12944313725490197</v>
      </c>
    </row>
    <row r="71" spans="1:14" x14ac:dyDescent="0.25">
      <c r="A71" t="s">
        <v>80</v>
      </c>
      <c r="B71">
        <v>1135987200</v>
      </c>
      <c r="D71">
        <f>'103'!C71+'104'!C71+'105'!C71+'106'!C71</f>
        <v>1.6181999999999998E-2</v>
      </c>
      <c r="E71">
        <f>'103'!C71/LossLocal!D71</f>
        <v>3.720182919293042E-2</v>
      </c>
      <c r="F71">
        <f>'104'!C71/LossLocal!D71</f>
        <v>0.29162031887282169</v>
      </c>
      <c r="G71" s="10">
        <f>'105'!C71/LossLocal!D71</f>
        <v>0.55629712025707578</v>
      </c>
      <c r="H71">
        <f>'106'!C71/LossLocal!D71</f>
        <v>0.11488073167717218</v>
      </c>
      <c r="J71">
        <f>'113'!C71+'114'!C71+'115'!C71+'116'!C71</f>
        <v>2.1935E-2</v>
      </c>
      <c r="K71">
        <f>'113'!C71/LossLocal!J71</f>
        <v>0.28762252108502395</v>
      </c>
      <c r="L71">
        <f>'114'!C71/LossLocal!J71</f>
        <v>0.268201504444951</v>
      </c>
      <c r="M71">
        <f>'115'!C71/LossLocal!J71</f>
        <v>0.31597902894916796</v>
      </c>
      <c r="N71">
        <f>'116'!C71/LossLocal!J71</f>
        <v>0.12819694552085706</v>
      </c>
    </row>
    <row r="72" spans="1:14" x14ac:dyDescent="0.25">
      <c r="A72" t="s">
        <v>81</v>
      </c>
      <c r="B72">
        <v>1136592000</v>
      </c>
      <c r="D72">
        <f>'103'!C72+'104'!C72+'105'!C72+'106'!C72</f>
        <v>1.4926999999999999E-2</v>
      </c>
      <c r="E72">
        <f>'103'!C72/LossLocal!D72</f>
        <v>4.8368727808668854E-2</v>
      </c>
      <c r="F72">
        <f>'104'!C72/LossLocal!D72</f>
        <v>0.29892141756548535</v>
      </c>
      <c r="G72" s="10">
        <f>'105'!C72/LossLocal!D72</f>
        <v>0.57030883633683926</v>
      </c>
      <c r="H72">
        <f>'106'!C72/LossLocal!D72</f>
        <v>8.2401018289006506E-2</v>
      </c>
      <c r="J72">
        <f>'113'!C72+'114'!C72+'115'!C72+'116'!C72</f>
        <v>2.5515999999999997E-2</v>
      </c>
      <c r="K72">
        <f>'113'!C72/LossLocal!J72</f>
        <v>0.31729111145947647</v>
      </c>
      <c r="L72">
        <f>'114'!C72/LossLocal!J72</f>
        <v>0.25834770340178714</v>
      </c>
      <c r="M72">
        <f>'115'!C72/LossLocal!J72</f>
        <v>0.30341746355228094</v>
      </c>
      <c r="N72">
        <f>'116'!C72/LossLocal!J72</f>
        <v>0.12094372158645558</v>
      </c>
    </row>
    <row r="73" spans="1:14" x14ac:dyDescent="0.25">
      <c r="A73" t="s">
        <v>82</v>
      </c>
      <c r="B73">
        <v>1137196800</v>
      </c>
      <c r="D73">
        <f>'103'!C73+'104'!C73+'105'!C73+'106'!C73</f>
        <v>2.5176999999999998E-2</v>
      </c>
      <c r="E73">
        <f>'103'!C73/LossLocal!D73</f>
        <v>6.4781348055765187E-2</v>
      </c>
      <c r="F73">
        <f>'104'!C73/LossLocal!D73</f>
        <v>0.23183858283353856</v>
      </c>
      <c r="G73" s="10">
        <f>'105'!C73/LossLocal!D73</f>
        <v>0.53918258728204316</v>
      </c>
      <c r="H73">
        <f>'106'!C73/LossLocal!D73</f>
        <v>0.16419748182865312</v>
      </c>
      <c r="J73">
        <f>'113'!C73+'114'!C73+'115'!C73+'116'!C73</f>
        <v>4.0036999999999996E-2</v>
      </c>
      <c r="K73">
        <f>'113'!C73/LossLocal!J73</f>
        <v>0.26757749082099064</v>
      </c>
      <c r="L73">
        <f>'114'!C73/LossLocal!J73</f>
        <v>0.29018158203661615</v>
      </c>
      <c r="M73">
        <f>'115'!C73/LossLocal!J73</f>
        <v>0.30346929090591207</v>
      </c>
      <c r="N73">
        <f>'116'!C73/LossLocal!J73</f>
        <v>0.13877163623648128</v>
      </c>
    </row>
    <row r="74" spans="1:14" x14ac:dyDescent="0.25">
      <c r="A74" t="s">
        <v>83</v>
      </c>
      <c r="B74">
        <v>1137801600</v>
      </c>
      <c r="D74">
        <f>'103'!C74+'104'!C74+'105'!C74+'106'!C74</f>
        <v>3.0769999999999999E-2</v>
      </c>
      <c r="E74">
        <f>'103'!C74/LossLocal!D74</f>
        <v>5.3396165095872604E-2</v>
      </c>
      <c r="F74">
        <f>'104'!C74/LossLocal!D74</f>
        <v>0.22908677283067924</v>
      </c>
      <c r="G74" s="10">
        <f>'105'!C74/LossLocal!D74</f>
        <v>0.53665908352291192</v>
      </c>
      <c r="H74">
        <f>'106'!C74/LossLocal!D74</f>
        <v>0.18085797855053623</v>
      </c>
      <c r="J74">
        <f>'113'!C74+'114'!C74+'115'!C74+'116'!C74</f>
        <v>5.2167000000000005E-2</v>
      </c>
      <c r="K74">
        <f>'113'!C74/LossLocal!J74</f>
        <v>0.27525063737611899</v>
      </c>
      <c r="L74">
        <f>'114'!C74/LossLocal!J74</f>
        <v>0.31623440105814021</v>
      </c>
      <c r="M74">
        <f>'115'!C74/LossLocal!J74</f>
        <v>0.29100772519025436</v>
      </c>
      <c r="N74">
        <f>'116'!C74/LossLocal!J74</f>
        <v>0.11750723637548641</v>
      </c>
    </row>
    <row r="75" spans="1:14" x14ac:dyDescent="0.25">
      <c r="A75" t="s">
        <v>84</v>
      </c>
      <c r="B75">
        <v>1138406400</v>
      </c>
      <c r="D75">
        <f>'103'!C75+'104'!C75+'105'!C75+'106'!C75</f>
        <v>3.6039000000000002E-2</v>
      </c>
      <c r="E75">
        <f>'103'!C75/LossLocal!D75</f>
        <v>3.5600321873525902E-2</v>
      </c>
      <c r="F75">
        <f>'104'!C75/LossLocal!D75</f>
        <v>0.27342601071061906</v>
      </c>
      <c r="G75" s="10">
        <f>'105'!C75/LossLocal!D75</f>
        <v>0.52889924803684896</v>
      </c>
      <c r="H75">
        <f>'106'!C75/LossLocal!D75</f>
        <v>0.16207441937900607</v>
      </c>
      <c r="J75">
        <f>'113'!C75+'114'!C75+'115'!C75+'116'!C75</f>
        <v>4.4560000000000002E-2</v>
      </c>
      <c r="K75">
        <f>'113'!C75/LossLocal!J75</f>
        <v>0.26101885098743266</v>
      </c>
      <c r="L75">
        <f>'114'!C75/LossLocal!J75</f>
        <v>0.32722172351885098</v>
      </c>
      <c r="M75">
        <f>'115'!C75/LossLocal!J75</f>
        <v>0.29468132854578094</v>
      </c>
      <c r="N75">
        <f>'116'!C75/LossLocal!J75</f>
        <v>0.11707809694793536</v>
      </c>
    </row>
    <row r="76" spans="1:14" x14ac:dyDescent="0.25">
      <c r="A76" t="s">
        <v>85</v>
      </c>
      <c r="B76">
        <v>1139011200</v>
      </c>
      <c r="D76">
        <f>'103'!C76+'104'!C76+'105'!C76+'106'!C76</f>
        <v>3.1085000000000002E-2</v>
      </c>
      <c r="E76">
        <f>'103'!C76/LossLocal!D76</f>
        <v>3.6416277947563129E-2</v>
      </c>
      <c r="F76">
        <f>'104'!C76/LossLocal!D76</f>
        <v>0.27122406305291935</v>
      </c>
      <c r="G76" s="10">
        <f>'105'!C76/LossLocal!D76</f>
        <v>0.54119350168891744</v>
      </c>
      <c r="H76">
        <f>'106'!C76/LossLocal!D76</f>
        <v>0.15116615731059996</v>
      </c>
      <c r="J76">
        <f>'113'!C76+'114'!C76+'115'!C76+'116'!C76</f>
        <v>3.8036E-2</v>
      </c>
      <c r="K76">
        <f>'113'!C76/LossLocal!J76</f>
        <v>0.27426648438321588</v>
      </c>
      <c r="L76">
        <f>'114'!C76/LossLocal!J76</f>
        <v>0.33512987695867075</v>
      </c>
      <c r="M76">
        <f>'115'!C76/LossLocal!J76</f>
        <v>0.29514144494689243</v>
      </c>
      <c r="N76">
        <f>'116'!C76/LossLocal!J76</f>
        <v>9.5462193711220944E-2</v>
      </c>
    </row>
    <row r="77" spans="1:14" x14ac:dyDescent="0.25">
      <c r="A77" t="s">
        <v>86</v>
      </c>
      <c r="B77">
        <v>1139616000</v>
      </c>
      <c r="D77">
        <f>'103'!C77+'104'!C77+'105'!C77+'106'!C77</f>
        <v>3.3364999999999999E-2</v>
      </c>
      <c r="E77">
        <f>'103'!C77/LossLocal!D77</f>
        <v>3.8273640041960134E-2</v>
      </c>
      <c r="F77">
        <f>'104'!C77/LossLocal!D77</f>
        <v>0.26770567960437586</v>
      </c>
      <c r="G77" s="10">
        <f>'105'!C77/LossLocal!D77</f>
        <v>0.53702982166941404</v>
      </c>
      <c r="H77">
        <f>'106'!C77/LossLocal!D77</f>
        <v>0.15699085868424995</v>
      </c>
      <c r="J77">
        <f>'113'!C77+'114'!C77+'115'!C77+'116'!C77</f>
        <v>4.4090000000000004E-2</v>
      </c>
      <c r="K77">
        <f>'113'!C77/LossLocal!J77</f>
        <v>0.25518258108414604</v>
      </c>
      <c r="L77">
        <f>'114'!C77/LossLocal!J77</f>
        <v>0.33370378770696302</v>
      </c>
      <c r="M77">
        <f>'115'!C77/LossLocal!J77</f>
        <v>0.29984123383987299</v>
      </c>
      <c r="N77">
        <f>'116'!C77/LossLocal!J77</f>
        <v>0.11127239736901791</v>
      </c>
    </row>
    <row r="78" spans="1:14" x14ac:dyDescent="0.25">
      <c r="A78" t="s">
        <v>87</v>
      </c>
      <c r="B78">
        <v>1140220800</v>
      </c>
      <c r="D78">
        <f>'103'!C78+'104'!C78+'105'!C78+'106'!C78</f>
        <v>3.6789999999999996E-2</v>
      </c>
      <c r="E78">
        <f>'103'!C78/LossLocal!D78</f>
        <v>2.9247078010328893E-2</v>
      </c>
      <c r="F78">
        <f>'104'!C78/LossLocal!D78</f>
        <v>0.29206306061429738</v>
      </c>
      <c r="G78" s="10">
        <f>'105'!C78/LossLocal!D78</f>
        <v>0.52862190812720855</v>
      </c>
      <c r="H78">
        <f>'106'!C78/LossLocal!D78</f>
        <v>0.15006795324816527</v>
      </c>
      <c r="J78">
        <f>'113'!C78+'114'!C78+'115'!C78+'116'!C78</f>
        <v>2.9943000000000001E-2</v>
      </c>
      <c r="K78">
        <f>'113'!C78/LossLocal!J78</f>
        <v>0.26012757572721501</v>
      </c>
      <c r="L78">
        <f>'114'!C78/LossLocal!J78</f>
        <v>0.32311391644123832</v>
      </c>
      <c r="M78">
        <f>'115'!C78/LossLocal!J78</f>
        <v>0.30708345857128544</v>
      </c>
      <c r="N78">
        <f>'116'!C78/LossLocal!J78</f>
        <v>0.10967504926026116</v>
      </c>
    </row>
    <row r="79" spans="1:14" x14ac:dyDescent="0.25">
      <c r="A79" t="s">
        <v>88</v>
      </c>
      <c r="B79">
        <v>1140825600</v>
      </c>
      <c r="D79">
        <f>'103'!C79+'104'!C79+'105'!C79+'106'!C79</f>
        <v>1.2585000000000001E-2</v>
      </c>
      <c r="E79">
        <f>'103'!C79/LossLocal!D79</f>
        <v>5.8641239570917762E-2</v>
      </c>
      <c r="F79">
        <f>'104'!C79/LossLocal!D79</f>
        <v>0.23480333730631706</v>
      </c>
      <c r="G79" s="10">
        <f>'105'!C79/LossLocal!D79</f>
        <v>0.55931664680174809</v>
      </c>
      <c r="H79">
        <f>'106'!C79/LossLocal!D79</f>
        <v>0.14723877632101709</v>
      </c>
      <c r="J79">
        <f>'113'!C79+'114'!C79+'115'!C79+'116'!C79</f>
        <v>1.6875000000000001E-2</v>
      </c>
      <c r="K79">
        <f>'113'!C79/LossLocal!J79</f>
        <v>0.27703703703703703</v>
      </c>
      <c r="L79">
        <f>'114'!C79/LossLocal!J79</f>
        <v>0.27602962962962962</v>
      </c>
      <c r="M79">
        <f>'115'!C79/LossLocal!J79</f>
        <v>0.36586666666666662</v>
      </c>
      <c r="N79">
        <f>'116'!C79/LossLocal!J79</f>
        <v>8.1066666666666662E-2</v>
      </c>
    </row>
    <row r="80" spans="1:14" x14ac:dyDescent="0.25">
      <c r="A80" t="s">
        <v>89</v>
      </c>
      <c r="B80">
        <v>1141430400</v>
      </c>
      <c r="D80">
        <f>'103'!C80+'104'!C80+'105'!C80+'106'!C80</f>
        <v>3.869E-3</v>
      </c>
      <c r="E80">
        <f>'103'!C80/LossLocal!D80</f>
        <v>0.17756526234169034</v>
      </c>
      <c r="F80">
        <f>'104'!C80/LossLocal!D80</f>
        <v>8.7878004652364953E-3</v>
      </c>
      <c r="G80" s="10">
        <f>'105'!C80/LossLocal!D80</f>
        <v>0.64306022227965887</v>
      </c>
      <c r="H80">
        <f>'106'!C80/LossLocal!D80</f>
        <v>0.17058671491341432</v>
      </c>
      <c r="J80">
        <f>'113'!C80+'114'!C80+'115'!C80+'116'!C80</f>
        <v>1.7267000000000001E-2</v>
      </c>
      <c r="K80">
        <f>'113'!C80/LossLocal!J80</f>
        <v>0.28157757572247638</v>
      </c>
      <c r="L80">
        <f>'114'!C80/LossLocal!J80</f>
        <v>0.27578618173394331</v>
      </c>
      <c r="M80">
        <f>'115'!C80/LossLocal!J80</f>
        <v>0.3566340418138646</v>
      </c>
      <c r="N80">
        <f>'116'!C80/LossLocal!J80</f>
        <v>8.6002200729715636E-2</v>
      </c>
    </row>
    <row r="81" spans="1:14" x14ac:dyDescent="0.25">
      <c r="A81" t="s">
        <v>90</v>
      </c>
      <c r="B81">
        <v>1142031600</v>
      </c>
      <c r="D81">
        <f>'103'!C81+'104'!C81+'105'!C81+'106'!C81</f>
        <v>1.2034000000000001E-2</v>
      </c>
      <c r="E81">
        <f>'103'!C81/LossLocal!D81</f>
        <v>3.4818015622403185E-2</v>
      </c>
      <c r="F81">
        <f>'104'!C81/LossLocal!D81</f>
        <v>0.2604287851088582</v>
      </c>
      <c r="G81" s="10">
        <f>'105'!C81/LossLocal!D81</f>
        <v>0.52584344357653312</v>
      </c>
      <c r="H81">
        <f>'106'!C81/LossLocal!D81</f>
        <v>0.17890975569220541</v>
      </c>
      <c r="J81">
        <f>'113'!C81+'114'!C81+'115'!C81+'116'!C81</f>
        <v>1.1816999999999999E-2</v>
      </c>
      <c r="K81">
        <f>'113'!C81/LossLocal!J81</f>
        <v>0.27561986967927565</v>
      </c>
      <c r="L81">
        <f>'114'!C81/LossLocal!J81</f>
        <v>0.27223491579927223</v>
      </c>
      <c r="M81">
        <f>'115'!C81/LossLocal!J81</f>
        <v>0.3723449268003724</v>
      </c>
      <c r="N81">
        <f>'116'!C81/LossLocal!J81</f>
        <v>7.9800287721079805E-2</v>
      </c>
    </row>
    <row r="82" spans="1:14" x14ac:dyDescent="0.25">
      <c r="A82" t="s">
        <v>91</v>
      </c>
      <c r="B82">
        <v>1142636400</v>
      </c>
      <c r="D82">
        <f>'103'!C82+'104'!C82+'105'!C82+'106'!C82</f>
        <v>3.1017000000000003E-2</v>
      </c>
      <c r="E82">
        <f>'103'!C82/LossLocal!D82</f>
        <v>3.4239288132314534E-2</v>
      </c>
      <c r="F82">
        <f>'104'!C82/LossLocal!D82</f>
        <v>0.22735919012154623</v>
      </c>
      <c r="G82" s="10">
        <f>'105'!C82/LossLocal!D82</f>
        <v>0.55356739852339043</v>
      </c>
      <c r="H82">
        <f>'106'!C82/LossLocal!D82</f>
        <v>0.18483412322274881</v>
      </c>
      <c r="J82">
        <f>'113'!C82+'114'!C82+'115'!C82+'116'!C82</f>
        <v>2.9402000000000001E-2</v>
      </c>
      <c r="K82">
        <f>'113'!C82/LossLocal!J82</f>
        <v>0.28147745051357048</v>
      </c>
      <c r="L82">
        <f>'114'!C82/LossLocal!J82</f>
        <v>0.28188558601455682</v>
      </c>
      <c r="M82">
        <f>'115'!C82/LossLocal!J82</f>
        <v>0.35208489218420513</v>
      </c>
      <c r="N82">
        <f>'116'!C82/LossLocal!J82</f>
        <v>8.4552071287667493E-2</v>
      </c>
    </row>
    <row r="83" spans="1:14" x14ac:dyDescent="0.25">
      <c r="A83" t="s">
        <v>92</v>
      </c>
      <c r="B83">
        <v>1143241200</v>
      </c>
      <c r="D83">
        <f>'103'!C83+'104'!C83+'105'!C83+'106'!C83</f>
        <v>3.7783000000000004E-2</v>
      </c>
      <c r="E83">
        <f>'103'!C83/LossLocal!D83</f>
        <v>1.7574041235476269E-2</v>
      </c>
      <c r="F83">
        <f>'104'!C83/LossLocal!D83</f>
        <v>0.23769949448164515</v>
      </c>
      <c r="G83" s="10">
        <f>'105'!C83/LossLocal!D83</f>
        <v>0.55882275097265965</v>
      </c>
      <c r="H83">
        <f>'106'!C83/LossLocal!D83</f>
        <v>0.18590371331021885</v>
      </c>
      <c r="J83">
        <f>'113'!C83+'114'!C83+'115'!C83+'116'!C83</f>
        <v>2.1516999999999998E-2</v>
      </c>
      <c r="K83">
        <f>'113'!C83/LossLocal!J83</f>
        <v>0.30083190035785656</v>
      </c>
      <c r="L83">
        <f>'114'!C83/LossLocal!J83</f>
        <v>0.28117302597945815</v>
      </c>
      <c r="M83">
        <f>'115'!C83/LossLocal!J83</f>
        <v>0.34744620532602133</v>
      </c>
      <c r="N83">
        <f>'116'!C83/LossLocal!J83</f>
        <v>7.0548868336664045E-2</v>
      </c>
    </row>
    <row r="84" spans="1:14" x14ac:dyDescent="0.25">
      <c r="A84" t="s">
        <v>93</v>
      </c>
      <c r="B84">
        <v>1143846000</v>
      </c>
      <c r="D84">
        <f>'103'!C84+'104'!C84+'105'!C84+'106'!C84</f>
        <v>4.0209000000000002E-2</v>
      </c>
      <c r="E84">
        <f>'103'!C84/LossLocal!D84</f>
        <v>1.1116914123703648E-2</v>
      </c>
      <c r="F84">
        <f>'104'!C84/LossLocal!D84</f>
        <v>0.35330398666965107</v>
      </c>
      <c r="G84" s="10">
        <f>'105'!C84/LossLocal!D84</f>
        <v>0.49148200651595408</v>
      </c>
      <c r="H84">
        <f>'106'!C84/LossLocal!D84</f>
        <v>0.14409709269069113</v>
      </c>
      <c r="J84">
        <f>'113'!C84+'114'!C84+'115'!C84+'116'!C84</f>
        <v>1.1507E-2</v>
      </c>
      <c r="K84">
        <f>'113'!C84/LossLocal!J84</f>
        <v>0.32745285478404451</v>
      </c>
      <c r="L84">
        <f>'114'!C84/LossLocal!J84</f>
        <v>0.27539758407925613</v>
      </c>
      <c r="M84">
        <f>'115'!C84/LossLocal!J84</f>
        <v>0.34700617015729557</v>
      </c>
      <c r="N84">
        <f>'116'!C84/LossLocal!J84</f>
        <v>5.0143390979403846E-2</v>
      </c>
    </row>
    <row r="85" spans="1:14" x14ac:dyDescent="0.25">
      <c r="A85" t="s">
        <v>94</v>
      </c>
      <c r="B85">
        <v>1144450800</v>
      </c>
      <c r="D85">
        <f>'103'!C85+'104'!C85+'105'!C85+'106'!C85</f>
        <v>9.4459999999999995E-3</v>
      </c>
      <c r="E85">
        <f>'103'!C85/LossLocal!D85</f>
        <v>1.7150116451408005E-2</v>
      </c>
      <c r="F85">
        <f>'104'!C85/LossLocal!D85</f>
        <v>0.27842473004446328</v>
      </c>
      <c r="G85" s="10">
        <f>'105'!C85/LossLocal!D85</f>
        <v>0.57092949396569981</v>
      </c>
      <c r="H85">
        <f>'106'!C85/LossLocal!D85</f>
        <v>0.13349565953842896</v>
      </c>
      <c r="J85">
        <f>'113'!C85+'114'!C85+'115'!C85+'116'!C85</f>
        <v>5.3410000000000003E-3</v>
      </c>
      <c r="K85">
        <f>'113'!C85/LossLocal!J85</f>
        <v>0.26717843100542971</v>
      </c>
      <c r="L85">
        <f>'114'!C85/LossLocal!J85</f>
        <v>0.27448043437558511</v>
      </c>
      <c r="M85">
        <f>'115'!C85/LossLocal!J85</f>
        <v>0.40217187792548215</v>
      </c>
      <c r="N85">
        <f>'116'!C85/LossLocal!J85</f>
        <v>5.6169256693503082E-2</v>
      </c>
    </row>
    <row r="86" spans="1:14" x14ac:dyDescent="0.25">
      <c r="A86" t="s">
        <v>95</v>
      </c>
      <c r="B86">
        <v>1145055600</v>
      </c>
      <c r="D86">
        <f>'103'!C86+'104'!C86+'105'!C86+'106'!C86</f>
        <v>2.849E-3</v>
      </c>
      <c r="E86">
        <f>'103'!C86/LossLocal!D86</f>
        <v>2.1060021060021059E-2</v>
      </c>
      <c r="F86">
        <f>'104'!C86/LossLocal!D86</f>
        <v>0.30466830466830463</v>
      </c>
      <c r="G86" s="10">
        <f>'105'!C86/LossLocal!D86</f>
        <v>0.56195156195156193</v>
      </c>
      <c r="H86">
        <f>'106'!C86/LossLocal!D86</f>
        <v>0.11232011232011233</v>
      </c>
      <c r="J86">
        <f>'113'!C86+'114'!C86+'115'!C86+'116'!C86</f>
        <v>1.916E-3</v>
      </c>
      <c r="K86">
        <f>'113'!C86/LossLocal!J86</f>
        <v>0.2698329853862213</v>
      </c>
      <c r="L86">
        <f>'114'!C86/LossLocal!J86</f>
        <v>0.27139874739039666</v>
      </c>
      <c r="M86">
        <f>'115'!C86/LossLocal!J86</f>
        <v>0.40605427974947811</v>
      </c>
      <c r="N86">
        <f>'116'!C86/LossLocal!J86</f>
        <v>5.2713987473903968E-2</v>
      </c>
    </row>
    <row r="87" spans="1:14" x14ac:dyDescent="0.25">
      <c r="A87" t="s">
        <v>96</v>
      </c>
      <c r="B87">
        <v>1145660400</v>
      </c>
      <c r="D87">
        <f>'103'!C87+'104'!C87+'105'!C87+'106'!C87</f>
        <v>2.334E-2</v>
      </c>
      <c r="E87">
        <f>'103'!C87/LossLocal!D87</f>
        <v>6.8980291345329915E-3</v>
      </c>
      <c r="F87">
        <f>'104'!C87/LossLocal!D87</f>
        <v>0.30569837189374466</v>
      </c>
      <c r="G87" s="10">
        <f>'105'!C87/LossLocal!D87</f>
        <v>0.54961439588688954</v>
      </c>
      <c r="H87">
        <f>'106'!C87/LossLocal!D87</f>
        <v>0.13778920308483292</v>
      </c>
      <c r="J87">
        <f>'113'!C87+'114'!C87+'115'!C87+'116'!C87</f>
        <v>6.3669999999999994E-3</v>
      </c>
      <c r="K87">
        <f>'113'!C87/LossLocal!J87</f>
        <v>0.28396419035652587</v>
      </c>
      <c r="L87">
        <f>'114'!C87/LossLocal!J87</f>
        <v>0.26888644573582537</v>
      </c>
      <c r="M87">
        <f>'115'!C87/LossLocal!J87</f>
        <v>0.41448091722946445</v>
      </c>
      <c r="N87">
        <f>'116'!C87/LossLocal!J87</f>
        <v>3.2668446678184387E-2</v>
      </c>
    </row>
    <row r="88" spans="1:14" x14ac:dyDescent="0.25">
      <c r="A88" t="s">
        <v>97</v>
      </c>
      <c r="B88">
        <v>1146265200</v>
      </c>
      <c r="D88">
        <f>'103'!C88+'104'!C88+'105'!C88+'106'!C88</f>
        <v>2.9157000000000002E-2</v>
      </c>
      <c r="E88">
        <f>'103'!C88/LossLocal!D88</f>
        <v>1.4816339129540074E-2</v>
      </c>
      <c r="F88">
        <f>'104'!C88/LossLocal!D88</f>
        <v>0.31426415612031411</v>
      </c>
      <c r="G88" s="10">
        <f>'105'!C88/LossLocal!D88</f>
        <v>0.53002709469424147</v>
      </c>
      <c r="H88">
        <f>'106'!C88/LossLocal!D88</f>
        <v>0.14089241005590422</v>
      </c>
      <c r="J88">
        <f>'113'!C88+'114'!C88+'115'!C88+'116'!C88</f>
        <v>9.4120000000000002E-3</v>
      </c>
      <c r="K88">
        <f>'113'!C88/LossLocal!J88</f>
        <v>0.27082447938801529</v>
      </c>
      <c r="L88">
        <f>'114'!C88/LossLocal!J88</f>
        <v>0.29728006799830003</v>
      </c>
      <c r="M88">
        <f>'115'!C88/LossLocal!J88</f>
        <v>0.38259668508287292</v>
      </c>
      <c r="N88">
        <f>'116'!C88/LossLocal!J88</f>
        <v>4.9298767530811728E-2</v>
      </c>
    </row>
    <row r="89" spans="1:14" x14ac:dyDescent="0.25">
      <c r="A89" t="s">
        <v>98</v>
      </c>
      <c r="B89">
        <v>1146870000</v>
      </c>
      <c r="D89">
        <f>'103'!C89+'104'!C89+'105'!C89+'106'!C89</f>
        <v>2.2393E-2</v>
      </c>
      <c r="E89">
        <f>'103'!C89/LossLocal!D89</f>
        <v>3.7020497476890096E-2</v>
      </c>
      <c r="F89">
        <f>'104'!C89/LossLocal!D89</f>
        <v>0.28919751708123076</v>
      </c>
      <c r="G89" s="10">
        <f>'105'!C89/LossLocal!D89</f>
        <v>0.53454204438887154</v>
      </c>
      <c r="H89">
        <f>'106'!C89/LossLocal!D89</f>
        <v>0.13923994105300763</v>
      </c>
      <c r="J89">
        <f>'113'!C89+'114'!C89+'115'!C89+'116'!C89</f>
        <v>9.5650000000000006E-3</v>
      </c>
      <c r="K89">
        <f>'113'!C89/LossLocal!J89</f>
        <v>0.29189754312598015</v>
      </c>
      <c r="L89">
        <f>'114'!C89/LossLocal!J89</f>
        <v>0.27924725561944591</v>
      </c>
      <c r="M89">
        <f>'115'!C89/LossLocal!J89</f>
        <v>0.3866178776790381</v>
      </c>
      <c r="N89">
        <f>'116'!C89/LossLocal!J89</f>
        <v>4.2237323575535807E-2</v>
      </c>
    </row>
    <row r="90" spans="1:14" x14ac:dyDescent="0.25">
      <c r="A90" t="s">
        <v>99</v>
      </c>
      <c r="B90">
        <v>1147474800</v>
      </c>
      <c r="D90">
        <f>'103'!C90+'104'!C90+'105'!C90+'106'!C90</f>
        <v>3.4172000000000001E-2</v>
      </c>
      <c r="E90">
        <f>'103'!C90/LossLocal!D90</f>
        <v>4.0939950836942525E-2</v>
      </c>
      <c r="F90">
        <f>'104'!C90/LossLocal!D90</f>
        <v>0.30141636427484492</v>
      </c>
      <c r="G90" s="10">
        <f>'105'!C90/LossLocal!D90</f>
        <v>0.50687697530141629</v>
      </c>
      <c r="H90">
        <f>'106'!C90/LossLocal!D90</f>
        <v>0.15076670958679622</v>
      </c>
      <c r="J90">
        <f>'113'!C90+'114'!C90+'115'!C90+'116'!C90</f>
        <v>6.5859999999999998E-3</v>
      </c>
      <c r="K90">
        <f>'113'!C90/LossLocal!J90</f>
        <v>0.29350136653507441</v>
      </c>
      <c r="L90">
        <f>'114'!C90/LossLocal!J90</f>
        <v>0.26662617673853628</v>
      </c>
      <c r="M90">
        <f>'115'!C90/LossLocal!J90</f>
        <v>0.4101123595505618</v>
      </c>
      <c r="N90">
        <f>'116'!C90/LossLocal!J90</f>
        <v>2.9760097175827512E-2</v>
      </c>
    </row>
    <row r="91" spans="1:14" x14ac:dyDescent="0.25">
      <c r="A91" t="s">
        <v>100</v>
      </c>
      <c r="B91">
        <v>1148079600</v>
      </c>
      <c r="D91">
        <f>'103'!C91+'104'!C91+'105'!C91+'106'!C91</f>
        <v>3.6669999999999994E-2</v>
      </c>
      <c r="E91">
        <f>'103'!C91/LossLocal!D91</f>
        <v>1.9198254704117811E-2</v>
      </c>
      <c r="F91">
        <f>'104'!C91/LossLocal!D91</f>
        <v>0.30474502317971097</v>
      </c>
      <c r="G91" s="10">
        <f>'105'!C91/LossLocal!D91</f>
        <v>0.51739841832560685</v>
      </c>
      <c r="H91">
        <f>'106'!C91/LossLocal!D91</f>
        <v>0.15865830379056453</v>
      </c>
      <c r="J91">
        <f>'113'!C91+'114'!C91+'115'!C91+'116'!C91</f>
        <v>4.5659999999999997E-3</v>
      </c>
      <c r="K91">
        <f>'113'!C91/LossLocal!J91</f>
        <v>0.32238282961016207</v>
      </c>
      <c r="L91">
        <f>'114'!C91/LossLocal!J91</f>
        <v>0.23499780989925537</v>
      </c>
      <c r="M91">
        <f>'115'!C91/LossLocal!J91</f>
        <v>0.4213753832676303</v>
      </c>
      <c r="N91">
        <f>'116'!C91/LossLocal!J91</f>
        <v>2.1243977222952258E-2</v>
      </c>
    </row>
    <row r="92" spans="1:14" x14ac:dyDescent="0.25">
      <c r="A92" t="s">
        <v>101</v>
      </c>
      <c r="B92">
        <v>1148684400</v>
      </c>
      <c r="D92">
        <f>'103'!C92+'104'!C92+'105'!C92+'106'!C92</f>
        <v>3.5408000000000002E-2</v>
      </c>
      <c r="E92">
        <f>'103'!C92/LossLocal!D92</f>
        <v>1.4572977858111159E-2</v>
      </c>
      <c r="F92">
        <f>'104'!C92/LossLocal!D92</f>
        <v>0.34297333935833707</v>
      </c>
      <c r="G92" s="10">
        <f>'105'!C92/LossLocal!D92</f>
        <v>0.49539652056032535</v>
      </c>
      <c r="H92">
        <f>'106'!C92/LossLocal!D92</f>
        <v>0.14705716222322637</v>
      </c>
      <c r="J92">
        <f>'113'!C92+'114'!C92+'115'!C92+'116'!C92</f>
        <v>7.7889999999999999E-3</v>
      </c>
      <c r="K92">
        <f>'113'!C92/LossLocal!J92</f>
        <v>0.33945307484914622</v>
      </c>
      <c r="L92">
        <f>'114'!C92/LossLocal!J92</f>
        <v>0.25869816407754526</v>
      </c>
      <c r="M92">
        <f>'115'!C92/LossLocal!J92</f>
        <v>0.36590062909230969</v>
      </c>
      <c r="N92">
        <f>'116'!C92/LossLocal!J92</f>
        <v>3.5948131980998839E-2</v>
      </c>
    </row>
    <row r="93" spans="1:14" x14ac:dyDescent="0.25">
      <c r="A93" t="s">
        <v>102</v>
      </c>
      <c r="B93">
        <v>1149289200</v>
      </c>
      <c r="D93">
        <f>'103'!C93+'104'!C93+'105'!C93+'106'!C93</f>
        <v>3.4785999999999997E-2</v>
      </c>
      <c r="E93">
        <f>'103'!C93/LossLocal!D93</f>
        <v>1.5638475248663256E-2</v>
      </c>
      <c r="F93">
        <f>'104'!C93/LossLocal!D93</f>
        <v>0.34858851262001955</v>
      </c>
      <c r="G93" s="10">
        <f>'105'!C93/LossLocal!D93</f>
        <v>0.48413154717415052</v>
      </c>
      <c r="H93">
        <f>'106'!C93/LossLocal!D93</f>
        <v>0.15164146495716668</v>
      </c>
      <c r="J93">
        <f>'113'!C93+'114'!C93+'115'!C93+'116'!C93</f>
        <v>4.3639999999999998E-3</v>
      </c>
      <c r="K93">
        <f>'113'!C93/LossLocal!J93</f>
        <v>0.34967919340054998</v>
      </c>
      <c r="L93">
        <f>'114'!C93/LossLocal!J93</f>
        <v>0.22410632447296058</v>
      </c>
      <c r="M93">
        <f>'115'!C93/LossLocal!J93</f>
        <v>0.39390467461044915</v>
      </c>
      <c r="N93">
        <f>'116'!C93/LossLocal!J93</f>
        <v>3.2309807516040331E-2</v>
      </c>
    </row>
    <row r="94" spans="1:14" x14ac:dyDescent="0.25">
      <c r="A94" t="s">
        <v>103</v>
      </c>
      <c r="B94">
        <v>1149894000</v>
      </c>
      <c r="D94">
        <f>'103'!C94+'104'!C94+'105'!C94+'106'!C94</f>
        <v>4.7609999999999996E-3</v>
      </c>
      <c r="E94">
        <f>'103'!C94/LossLocal!D94</f>
        <v>3.2556185675278307E-2</v>
      </c>
      <c r="F94">
        <f>'104'!C94/LossLocal!D94</f>
        <v>0.34341524889729053</v>
      </c>
      <c r="G94" s="10">
        <f>'105'!C94/LossLocal!D94</f>
        <v>0.47826086956521741</v>
      </c>
      <c r="H94">
        <f>'106'!C94/LossLocal!D94</f>
        <v>0.14576769586221383</v>
      </c>
      <c r="J94">
        <f>'113'!C94+'114'!C94+'115'!C94+'116'!C94</f>
        <v>2.6810000000000002E-3</v>
      </c>
      <c r="K94">
        <f>'113'!C94/LossLocal!J94</f>
        <v>0.32114882506527415</v>
      </c>
      <c r="L94">
        <f>'114'!C94/LossLocal!J94</f>
        <v>0.21820216337187615</v>
      </c>
      <c r="M94">
        <f>'115'!C94/LossLocal!J94</f>
        <v>0.42596046251398728</v>
      </c>
      <c r="N94">
        <f>'116'!C94/LossLocal!J94</f>
        <v>3.4688549048862358E-2</v>
      </c>
    </row>
    <row r="95" spans="1:14" x14ac:dyDescent="0.25">
      <c r="A95" t="s">
        <v>104</v>
      </c>
      <c r="B95">
        <v>1150498800</v>
      </c>
      <c r="D95">
        <f>'103'!C95+'104'!C95+'105'!C95+'106'!C95</f>
        <v>2.0699999999999996E-4</v>
      </c>
      <c r="E95">
        <f>'103'!C95/LossLocal!D95</f>
        <v>0.14009661835748796</v>
      </c>
      <c r="F95">
        <f>'104'!C95/LossLocal!D95</f>
        <v>0.25120772946859904</v>
      </c>
      <c r="G95" s="10">
        <f>'105'!C95/LossLocal!D95</f>
        <v>0.49758454106280198</v>
      </c>
      <c r="H95">
        <f>'106'!C95/LossLocal!D95</f>
        <v>0.11111111111111113</v>
      </c>
      <c r="J95">
        <f>'113'!C95+'114'!C95+'115'!C95+'116'!C95</f>
        <v>3.7589999999999998E-3</v>
      </c>
      <c r="K95">
        <f>'113'!C95/LossLocal!J95</f>
        <v>0.29236499068901306</v>
      </c>
      <c r="L95">
        <f>'114'!C95/LossLocal!J95</f>
        <v>0.24261771747805269</v>
      </c>
      <c r="M95">
        <f>'115'!C95/LossLocal!J95</f>
        <v>0.40941739824421391</v>
      </c>
      <c r="N95">
        <f>'116'!C95/LossLocal!J95</f>
        <v>5.559989358872041E-2</v>
      </c>
    </row>
    <row r="96" spans="1:14" x14ac:dyDescent="0.25">
      <c r="A96" t="s">
        <v>105</v>
      </c>
      <c r="B96">
        <v>1151103600</v>
      </c>
      <c r="D96">
        <f>'103'!C96+'104'!C96+'105'!C96+'106'!C96</f>
        <v>2.2899999999999998E-4</v>
      </c>
      <c r="E96">
        <f>'103'!C96/LossLocal!D96</f>
        <v>0.21834061135371183</v>
      </c>
      <c r="F96">
        <f>'104'!C96/LossLocal!D96</f>
        <v>8.7336244541484712E-3</v>
      </c>
      <c r="G96" s="10">
        <f>'105'!C96/LossLocal!D96</f>
        <v>0.64628820960698696</v>
      </c>
      <c r="H96">
        <f>'106'!C96/LossLocal!D96</f>
        <v>0.12663755458515286</v>
      </c>
      <c r="J96">
        <f>'113'!C96+'114'!C96+'115'!C96+'116'!C96</f>
        <v>4.8950000000000009E-3</v>
      </c>
      <c r="K96">
        <f>'113'!C96/LossLocal!J96</f>
        <v>0.29948927477017362</v>
      </c>
      <c r="L96">
        <f>'114'!C96/LossLocal!J96</f>
        <v>0.24841675178753828</v>
      </c>
      <c r="M96">
        <f>'115'!C96/LossLocal!J96</f>
        <v>0.39550561797752803</v>
      </c>
      <c r="N96">
        <f>'116'!C96/LossLocal!J96</f>
        <v>5.6588355464759953E-2</v>
      </c>
    </row>
    <row r="97" spans="1:14" x14ac:dyDescent="0.25">
      <c r="A97" t="s">
        <v>106</v>
      </c>
      <c r="B97">
        <v>1151708400</v>
      </c>
      <c r="D97">
        <f>'103'!C97+'104'!C97+'105'!C97+'106'!C97</f>
        <v>2.2400000000000002E-4</v>
      </c>
      <c r="E97">
        <f>'103'!C97/LossLocal!D97</f>
        <v>0.2857142857142857</v>
      </c>
      <c r="F97">
        <f>'104'!C97/LossLocal!D97</f>
        <v>4.464285714285714E-3</v>
      </c>
      <c r="G97" s="10">
        <f>'105'!C97/LossLocal!D97</f>
        <v>0.6294642857142857</v>
      </c>
      <c r="H97">
        <f>'106'!C97/LossLocal!D97</f>
        <v>8.0357142857142849E-2</v>
      </c>
      <c r="J97">
        <f>'113'!C97+'114'!C97+'115'!C97+'116'!C97</f>
        <v>5.7109999999999999E-3</v>
      </c>
      <c r="K97">
        <f>'113'!C97/LossLocal!J97</f>
        <v>0.30064787252670283</v>
      </c>
      <c r="L97">
        <f>'114'!C97/LossLocal!J97</f>
        <v>0.2551216949746104</v>
      </c>
      <c r="M97">
        <f>'115'!C97/LossLocal!J97</f>
        <v>0.39064962353353178</v>
      </c>
      <c r="N97">
        <f>'116'!C97/LossLocal!J97</f>
        <v>5.3580808965154963E-2</v>
      </c>
    </row>
    <row r="98" spans="1:14" x14ac:dyDescent="0.25">
      <c r="A98" t="s">
        <v>107</v>
      </c>
      <c r="B98">
        <v>1152313200</v>
      </c>
      <c r="D98">
        <f>'103'!C98+'104'!C98+'105'!C98+'106'!C98</f>
        <v>2.7700000000000001E-4</v>
      </c>
      <c r="E98">
        <f>'103'!C98/LossLocal!D98</f>
        <v>0.20216606498194944</v>
      </c>
      <c r="F98">
        <f>'104'!C98/LossLocal!D98</f>
        <v>1.8050541516245487E-2</v>
      </c>
      <c r="G98" s="10">
        <f>'105'!C98/LossLocal!D98</f>
        <v>0.67148014440433212</v>
      </c>
      <c r="H98">
        <f>'106'!C98/LossLocal!D98</f>
        <v>0.10830324909747292</v>
      </c>
      <c r="J98">
        <f>'113'!C98+'114'!C98+'115'!C98+'116'!C98</f>
        <v>5.9569999999999996E-3</v>
      </c>
      <c r="K98">
        <f>'113'!C98/LossLocal!J98</f>
        <v>0.28588215544737289</v>
      </c>
      <c r="L98">
        <f>'114'!C98/LossLocal!J98</f>
        <v>0.25029377203290248</v>
      </c>
      <c r="M98">
        <f>'115'!C98/LossLocal!J98</f>
        <v>0.4037267080745342</v>
      </c>
      <c r="N98">
        <f>'116'!C98/LossLocal!J98</f>
        <v>6.0097364445190531E-2</v>
      </c>
    </row>
    <row r="99" spans="1:14" x14ac:dyDescent="0.25">
      <c r="A99" t="s">
        <v>108</v>
      </c>
      <c r="B99">
        <v>1152918000</v>
      </c>
      <c r="D99">
        <f>'103'!C99+'104'!C99+'105'!C99+'106'!C99</f>
        <v>3.6180000000000001E-3</v>
      </c>
      <c r="E99">
        <f>'103'!C99/LossLocal!D99</f>
        <v>0.34245439469320066</v>
      </c>
      <c r="F99">
        <f>'104'!C99/LossLocal!D99</f>
        <v>0.19734660033167495</v>
      </c>
      <c r="G99" s="10">
        <f>'105'!C99/LossLocal!D99</f>
        <v>0.34881149806522943</v>
      </c>
      <c r="H99">
        <f>'106'!C99/LossLocal!D99</f>
        <v>0.11138750690989496</v>
      </c>
      <c r="J99">
        <f>'113'!C99+'114'!C99+'115'!C99+'116'!C99</f>
        <v>6.6440000000000006E-3</v>
      </c>
      <c r="K99">
        <f>'113'!C99/LossLocal!J99</f>
        <v>0.2874774232390126</v>
      </c>
      <c r="L99">
        <f>'114'!C99/LossLocal!J99</f>
        <v>0.24984948826008427</v>
      </c>
      <c r="M99">
        <f>'115'!C99/LossLocal!J99</f>
        <v>0.39012642986152918</v>
      </c>
      <c r="N99">
        <f>'116'!C99/LossLocal!J99</f>
        <v>7.2546658639373859E-2</v>
      </c>
    </row>
    <row r="100" spans="1:14" x14ac:dyDescent="0.25">
      <c r="A100" t="s">
        <v>109</v>
      </c>
      <c r="B100">
        <v>1153522800</v>
      </c>
      <c r="D100">
        <f>'103'!C100+'104'!C100+'105'!C100+'106'!C100</f>
        <v>1.3408E-2</v>
      </c>
      <c r="E100">
        <f>'103'!C100/LossLocal!D100</f>
        <v>8.3084725536992837E-2</v>
      </c>
      <c r="F100">
        <f>'104'!C100/LossLocal!D100</f>
        <v>0.26909307875894989</v>
      </c>
      <c r="G100" s="10">
        <f>'105'!C100/LossLocal!D100</f>
        <v>0.46934665871121717</v>
      </c>
      <c r="H100">
        <f>'106'!C100/LossLocal!D100</f>
        <v>0.17847553699284011</v>
      </c>
      <c r="J100">
        <f>'113'!C100+'114'!C100+'115'!C100+'116'!C100</f>
        <v>1.1951999999999999E-2</v>
      </c>
      <c r="K100">
        <f>'113'!C100/LossLocal!J100</f>
        <v>0.31350401606425704</v>
      </c>
      <c r="L100">
        <f>'114'!C100/LossLocal!J100</f>
        <v>0.26506024096385544</v>
      </c>
      <c r="M100">
        <f>'115'!C100/LossLocal!J100</f>
        <v>0.34830990629183406</v>
      </c>
      <c r="N100">
        <f>'116'!C100/LossLocal!J100</f>
        <v>7.3125836680053555E-2</v>
      </c>
    </row>
    <row r="101" spans="1:14" x14ac:dyDescent="0.25">
      <c r="A101" t="s">
        <v>110</v>
      </c>
      <c r="B101">
        <v>1154127600</v>
      </c>
      <c r="D101">
        <f>'103'!C101+'104'!C101+'105'!C101+'106'!C101</f>
        <v>2.2123999999999998E-2</v>
      </c>
      <c r="E101">
        <f>'103'!C101/LossLocal!D101</f>
        <v>7.9235219670945586E-2</v>
      </c>
      <c r="F101">
        <f>'104'!C101/LossLocal!D101</f>
        <v>0.28349303923341168</v>
      </c>
      <c r="G101" s="10">
        <f>'105'!C101/LossLocal!D101</f>
        <v>0.46876694991864043</v>
      </c>
      <c r="H101">
        <f>'106'!C101/LossLocal!D101</f>
        <v>0.16850479117700237</v>
      </c>
      <c r="J101">
        <f>'113'!C101+'114'!C101+'115'!C101+'116'!C101</f>
        <v>1.1665999999999999E-2</v>
      </c>
      <c r="K101">
        <f>'113'!C101/LossLocal!J101</f>
        <v>0.30396022629864566</v>
      </c>
      <c r="L101">
        <f>'114'!C101/LossLocal!J101</f>
        <v>0.26564375107148985</v>
      </c>
      <c r="M101">
        <f>'115'!C101/LossLocal!J101</f>
        <v>0.35993485342019543</v>
      </c>
      <c r="N101">
        <f>'116'!C101/LossLocal!J101</f>
        <v>7.0461169209669133E-2</v>
      </c>
    </row>
    <row r="102" spans="1:14" x14ac:dyDescent="0.25">
      <c r="A102" t="s">
        <v>111</v>
      </c>
      <c r="B102">
        <v>1154732400</v>
      </c>
      <c r="D102">
        <f>'103'!C102+'104'!C102+'105'!C102+'106'!C102</f>
        <v>2.3165999999999999E-2</v>
      </c>
      <c r="E102">
        <f>'103'!C102/LossLocal!D102</f>
        <v>9.1427091427091434E-2</v>
      </c>
      <c r="F102">
        <f>'104'!C102/LossLocal!D102</f>
        <v>0.27251143917810583</v>
      </c>
      <c r="G102" s="10">
        <f>'105'!C102/LossLocal!D102</f>
        <v>0.46438746438746442</v>
      </c>
      <c r="H102">
        <f>'106'!C102/LossLocal!D102</f>
        <v>0.17167400500733834</v>
      </c>
      <c r="J102">
        <f>'113'!C102+'114'!C102+'115'!C102+'116'!C102</f>
        <v>8.9419999999999986E-3</v>
      </c>
      <c r="K102">
        <f>'113'!C102/LossLocal!J102</f>
        <v>0.30384701409080744</v>
      </c>
      <c r="L102">
        <f>'114'!C102/LossLocal!J102</f>
        <v>0.25352270185640802</v>
      </c>
      <c r="M102">
        <f>'115'!C102/LossLocal!J102</f>
        <v>0.37944531424737205</v>
      </c>
      <c r="N102">
        <f>'116'!C102/LossLocal!J102</f>
        <v>6.3184969805412661E-2</v>
      </c>
    </row>
    <row r="103" spans="1:14" x14ac:dyDescent="0.25">
      <c r="A103" t="s">
        <v>112</v>
      </c>
      <c r="B103">
        <v>1155337200</v>
      </c>
      <c r="D103">
        <f>'103'!C103+'104'!C103+'105'!C103+'106'!C103</f>
        <v>2.6566000000000003E-2</v>
      </c>
      <c r="E103">
        <f>'103'!C103/LossLocal!D103</f>
        <v>6.2674094707520889E-2</v>
      </c>
      <c r="F103">
        <f>'104'!C103/LossLocal!D103</f>
        <v>0.28988180380938039</v>
      </c>
      <c r="G103" s="10">
        <f>'105'!C103/LossLocal!D103</f>
        <v>0.47861928781148833</v>
      </c>
      <c r="H103">
        <f>'106'!C103/LossLocal!D103</f>
        <v>0.16882481367161031</v>
      </c>
      <c r="J103">
        <f>'113'!C103+'114'!C103+'115'!C103+'116'!C103</f>
        <v>1.4385999999999999E-2</v>
      </c>
      <c r="K103">
        <f>'113'!C103/LossLocal!J103</f>
        <v>0.2923675795912693</v>
      </c>
      <c r="L103">
        <f>'114'!C103/LossLocal!J103</f>
        <v>0.26984568330321146</v>
      </c>
      <c r="M103">
        <f>'115'!C103/LossLocal!J103</f>
        <v>0.36410398999026833</v>
      </c>
      <c r="N103">
        <f>'116'!C103/LossLocal!J103</f>
        <v>7.3682747115250941E-2</v>
      </c>
    </row>
    <row r="104" spans="1:14" x14ac:dyDescent="0.25">
      <c r="A104" t="s">
        <v>113</v>
      </c>
      <c r="B104">
        <v>1155942000</v>
      </c>
      <c r="D104">
        <f>'103'!C104+'104'!C104+'105'!C104+'106'!C104</f>
        <v>2.1505E-2</v>
      </c>
      <c r="E104">
        <f>'103'!C104/LossLocal!D104</f>
        <v>8.2492443617763311E-2</v>
      </c>
      <c r="F104">
        <f>'104'!C104/LossLocal!D104</f>
        <v>0.28830504533829343</v>
      </c>
      <c r="G104" s="10">
        <f>'105'!C104/LossLocal!D104</f>
        <v>0.47347128574750058</v>
      </c>
      <c r="H104">
        <f>'106'!C104/LossLocal!D104</f>
        <v>0.15573122529644268</v>
      </c>
      <c r="J104">
        <f>'113'!C104+'114'!C104+'115'!C104+'116'!C104</f>
        <v>9.8239999999999994E-3</v>
      </c>
      <c r="K104">
        <f>'113'!C104/LossLocal!J104</f>
        <v>0.30995521172638441</v>
      </c>
      <c r="L104">
        <f>'114'!C104/LossLocal!J104</f>
        <v>0.26384364820846906</v>
      </c>
      <c r="M104">
        <f>'115'!C104/LossLocal!J104</f>
        <v>0.36899429967426717</v>
      </c>
      <c r="N104">
        <f>'116'!C104/LossLocal!J104</f>
        <v>5.7206840390879483E-2</v>
      </c>
    </row>
    <row r="105" spans="1:14" x14ac:dyDescent="0.25">
      <c r="A105" t="s">
        <v>114</v>
      </c>
      <c r="B105">
        <v>1156546800</v>
      </c>
      <c r="D105">
        <f>'103'!C105+'104'!C105+'105'!C105+'106'!C105</f>
        <v>1.7791999999999999E-2</v>
      </c>
      <c r="E105">
        <f>'103'!C105/LossLocal!D105</f>
        <v>0.13826438848920863</v>
      </c>
      <c r="F105">
        <f>'104'!C105/LossLocal!D105</f>
        <v>0.25539568345323743</v>
      </c>
      <c r="G105" s="10">
        <f>'105'!C105/LossLocal!D105</f>
        <v>0.45351843525179858</v>
      </c>
      <c r="H105">
        <f>'106'!C105/LossLocal!D105</f>
        <v>0.15282149280575541</v>
      </c>
      <c r="J105">
        <f>'113'!C105+'114'!C105+'115'!C105+'116'!C105</f>
        <v>1.0742E-2</v>
      </c>
      <c r="K105">
        <f>'113'!C105/LossLocal!J105</f>
        <v>0.30031651461552783</v>
      </c>
      <c r="L105">
        <f>'114'!C105/LossLocal!J105</f>
        <v>0.25712157884937631</v>
      </c>
      <c r="M105">
        <f>'115'!C105/LossLocal!J105</f>
        <v>0.38093464904114693</v>
      </c>
      <c r="N105">
        <f>'116'!C105/LossLocal!J105</f>
        <v>6.1627257493948991E-2</v>
      </c>
    </row>
    <row r="106" spans="1:14" x14ac:dyDescent="0.25">
      <c r="A106" t="s">
        <v>115</v>
      </c>
      <c r="B106">
        <v>1157151600</v>
      </c>
      <c r="D106">
        <f>'103'!C106+'104'!C106+'105'!C106+'106'!C106</f>
        <v>1.7926999999999998E-2</v>
      </c>
      <c r="E106">
        <f>'103'!C106/LossLocal!D106</f>
        <v>0.10537178557483128</v>
      </c>
      <c r="F106">
        <f>'104'!C106/LossLocal!D106</f>
        <v>0.26379204551793384</v>
      </c>
      <c r="G106" s="10">
        <f>'105'!C106/LossLocal!D106</f>
        <v>0.47816143247615334</v>
      </c>
      <c r="H106">
        <f>'106'!C106/LossLocal!D106</f>
        <v>0.15267473643108162</v>
      </c>
      <c r="J106">
        <f>'113'!C106+'114'!C106+'115'!C106+'116'!C106</f>
        <v>1.1058999999999999E-2</v>
      </c>
      <c r="K106">
        <f>'113'!C106/LossLocal!J106</f>
        <v>0.29523465051089615</v>
      </c>
      <c r="L106">
        <f>'114'!C106/LossLocal!J106</f>
        <v>0.25382041775929109</v>
      </c>
      <c r="M106">
        <f>'115'!C106/LossLocal!J106</f>
        <v>0.38692467673388192</v>
      </c>
      <c r="N106">
        <f>'116'!C106/LossLocal!J106</f>
        <v>6.402025499593092E-2</v>
      </c>
    </row>
    <row r="107" spans="1:14" x14ac:dyDescent="0.25">
      <c r="A107" t="s">
        <v>116</v>
      </c>
      <c r="B107">
        <v>1157756400</v>
      </c>
      <c r="D107">
        <f>'103'!C107+'104'!C107+'105'!C107+'106'!C107</f>
        <v>1.9581000000000001E-2</v>
      </c>
      <c r="E107">
        <f>'103'!C107/LossLocal!D107</f>
        <v>0.13079005158061385</v>
      </c>
      <c r="F107">
        <f>'104'!C107/LossLocal!D107</f>
        <v>0.27225371533629539</v>
      </c>
      <c r="G107" s="10">
        <f>'105'!C107/LossLocal!D107</f>
        <v>0.45375619222715896</v>
      </c>
      <c r="H107">
        <f>'106'!C107/LossLocal!D107</f>
        <v>0.14320004085593177</v>
      </c>
      <c r="J107">
        <f>'113'!C107+'114'!C107+'115'!C107+'116'!C107</f>
        <v>1.1391E-2</v>
      </c>
      <c r="K107">
        <f>'113'!C107/LossLocal!J107</f>
        <v>0.28206478799051882</v>
      </c>
      <c r="L107">
        <f>'114'!C107/LossLocal!J107</f>
        <v>0.25467474321833028</v>
      </c>
      <c r="M107">
        <f>'115'!C107/LossLocal!J107</f>
        <v>0.39074708102888245</v>
      </c>
      <c r="N107">
        <f>'116'!C107/LossLocal!J107</f>
        <v>7.2513387762268455E-2</v>
      </c>
    </row>
    <row r="108" spans="1:14" x14ac:dyDescent="0.25">
      <c r="A108" t="s">
        <v>117</v>
      </c>
      <c r="B108">
        <v>1158361200</v>
      </c>
      <c r="D108">
        <f>'103'!C108+'104'!C108+'105'!C108+'106'!C108</f>
        <v>2.0513E-2</v>
      </c>
      <c r="E108">
        <f>'103'!C108/LossLocal!D108</f>
        <v>0.11992395066543167</v>
      </c>
      <c r="F108">
        <f>'104'!C108/LossLocal!D108</f>
        <v>0.27119387705357578</v>
      </c>
      <c r="G108" s="10">
        <f>'105'!C108/LossLocal!D108</f>
        <v>0.45907473309608543</v>
      </c>
      <c r="H108">
        <f>'106'!C108/LossLocal!D108</f>
        <v>0.14980743918490713</v>
      </c>
      <c r="J108">
        <f>'113'!C108+'114'!C108+'115'!C108+'116'!C108</f>
        <v>1.0468E-2</v>
      </c>
      <c r="K108">
        <f>'113'!C108/LossLocal!J108</f>
        <v>0.30989682842949945</v>
      </c>
      <c r="L108">
        <f>'114'!C108/LossLocal!J108</f>
        <v>0.27178066488345431</v>
      </c>
      <c r="M108">
        <f>'115'!C108/LossLocal!J108</f>
        <v>0.36004967520061143</v>
      </c>
      <c r="N108">
        <f>'116'!C108/LossLocal!J108</f>
        <v>5.8272831486434848E-2</v>
      </c>
    </row>
    <row r="109" spans="1:14" x14ac:dyDescent="0.25">
      <c r="A109" t="s">
        <v>118</v>
      </c>
      <c r="B109">
        <v>1158966000</v>
      </c>
      <c r="D109">
        <f>'103'!C109+'104'!C109+'105'!C109+'106'!C109</f>
        <v>1.9916999999999997E-2</v>
      </c>
      <c r="E109">
        <f>'103'!C109/LossLocal!D109</f>
        <v>3.9262941206004931E-2</v>
      </c>
      <c r="F109">
        <f>'104'!C109/LossLocal!D109</f>
        <v>0.29728372746899639</v>
      </c>
      <c r="G109" s="10">
        <f>'105'!C109/LossLocal!D109</f>
        <v>0.50589948285384356</v>
      </c>
      <c r="H109">
        <f>'106'!C109/LossLocal!D109</f>
        <v>0.15755384847115533</v>
      </c>
      <c r="J109">
        <f>'113'!C109+'114'!C109+'115'!C109+'116'!C109</f>
        <v>9.7380000000000001E-3</v>
      </c>
      <c r="K109">
        <f>'113'!C109/LossLocal!J109</f>
        <v>0.29143561306223043</v>
      </c>
      <c r="L109">
        <f>'114'!C109/LossLocal!J109</f>
        <v>0.26432532347504617</v>
      </c>
      <c r="M109">
        <f>'115'!C109/LossLocal!J109</f>
        <v>0.39166153214212363</v>
      </c>
      <c r="N109">
        <f>'116'!C109/LossLocal!J109</f>
        <v>5.257753132059971E-2</v>
      </c>
    </row>
    <row r="110" spans="1:14" x14ac:dyDescent="0.25">
      <c r="A110" t="s">
        <v>119</v>
      </c>
      <c r="B110">
        <v>1159570800</v>
      </c>
      <c r="D110">
        <f>'103'!C110+'104'!C110+'105'!C110+'106'!C110</f>
        <v>2.1466999999999997E-2</v>
      </c>
      <c r="E110">
        <f>'103'!C110/LossLocal!D110</f>
        <v>1.8493501653701033E-2</v>
      </c>
      <c r="F110">
        <f>'104'!C110/LossLocal!D110</f>
        <v>0.30251083057716499</v>
      </c>
      <c r="G110" s="10">
        <f>'105'!C110/LossLocal!D110</f>
        <v>0.51143615782363627</v>
      </c>
      <c r="H110">
        <f>'106'!C110/LossLocal!D110</f>
        <v>0.16755950994549776</v>
      </c>
      <c r="J110">
        <f>'113'!C110+'114'!C110+'115'!C110+'116'!C110</f>
        <v>1.1441999999999999E-2</v>
      </c>
      <c r="K110">
        <f>'113'!C110/LossLocal!J110</f>
        <v>0.27958398881314456</v>
      </c>
      <c r="L110">
        <f>'114'!C110/LossLocal!J110</f>
        <v>0.25834644292955777</v>
      </c>
      <c r="M110">
        <f>'115'!C110/LossLocal!J110</f>
        <v>0.40132843908407623</v>
      </c>
      <c r="N110">
        <f>'116'!C110/LossLocal!J110</f>
        <v>6.074112917322147E-2</v>
      </c>
    </row>
    <row r="111" spans="1:14" x14ac:dyDescent="0.25">
      <c r="A111" t="s">
        <v>120</v>
      </c>
      <c r="B111">
        <v>1160175600</v>
      </c>
      <c r="D111">
        <f>'103'!C111+'104'!C111+'105'!C111+'106'!C111</f>
        <v>1.7881000000000001E-2</v>
      </c>
      <c r="E111">
        <f>'103'!C111/LossLocal!D111</f>
        <v>1.1800234886192047E-2</v>
      </c>
      <c r="F111">
        <f>'104'!C111/LossLocal!D111</f>
        <v>0.29830546390022927</v>
      </c>
      <c r="G111" s="10">
        <f>'105'!C111/LossLocal!D111</f>
        <v>0.51456853643532241</v>
      </c>
      <c r="H111">
        <f>'106'!C111/LossLocal!D111</f>
        <v>0.17532576477825626</v>
      </c>
      <c r="J111">
        <f>'113'!C111+'114'!C111+'115'!C111+'116'!C111</f>
        <v>1.0652999999999999E-2</v>
      </c>
      <c r="K111">
        <f>'113'!C111/LossLocal!J111</f>
        <v>0.27879470571669956</v>
      </c>
      <c r="L111">
        <f>'114'!C111/LossLocal!J111</f>
        <v>0.27259926781188398</v>
      </c>
      <c r="M111">
        <f>'115'!C111/LossLocal!J111</f>
        <v>0.38336618792828314</v>
      </c>
      <c r="N111">
        <f>'116'!C111/LossLocal!J111</f>
        <v>6.5239838543133394E-2</v>
      </c>
    </row>
    <row r="112" spans="1:14" x14ac:dyDescent="0.25">
      <c r="A112" t="s">
        <v>121</v>
      </c>
      <c r="B112">
        <v>1160780400</v>
      </c>
      <c r="D112">
        <f>'103'!C112+'104'!C112+'105'!C112+'106'!C112</f>
        <v>5.4340000000000005E-3</v>
      </c>
      <c r="E112">
        <f>'103'!C112/LossLocal!D112</f>
        <v>6.4777327935222659E-2</v>
      </c>
      <c r="F112">
        <f>'104'!C112/LossLocal!D112</f>
        <v>0.32480677217519321</v>
      </c>
      <c r="G112" s="10">
        <f>'105'!C112/LossLocal!D112</f>
        <v>0.47110783952889218</v>
      </c>
      <c r="H112">
        <f>'106'!C112/LossLocal!D112</f>
        <v>0.13930806036069193</v>
      </c>
      <c r="J112">
        <f>'113'!C112+'114'!C112+'115'!C112+'116'!C112</f>
        <v>4.6439999999999997E-3</v>
      </c>
      <c r="K112">
        <f>'113'!C112/LossLocal!J112</f>
        <v>0.33936261843238585</v>
      </c>
      <c r="L112">
        <f>'114'!C112/LossLocal!J112</f>
        <v>0.28165374677002586</v>
      </c>
      <c r="M112">
        <f>'115'!C112/LossLocal!J112</f>
        <v>0.32149009474590873</v>
      </c>
      <c r="N112">
        <f>'116'!C112/LossLocal!J112</f>
        <v>5.7493540051679587E-2</v>
      </c>
    </row>
    <row r="113" spans="1:14" x14ac:dyDescent="0.25">
      <c r="A113" t="s">
        <v>122</v>
      </c>
      <c r="B113">
        <v>1161385200</v>
      </c>
      <c r="D113">
        <f>'103'!C113+'104'!C113+'105'!C113+'106'!C113</f>
        <v>1.7364000000000001E-2</v>
      </c>
      <c r="E113">
        <f>'103'!C113/LossLocal!D113</f>
        <v>2.9716655148583272E-2</v>
      </c>
      <c r="F113">
        <f>'104'!C113/LossLocal!D113</f>
        <v>0.31415572448744528</v>
      </c>
      <c r="G113" s="10">
        <f>'105'!C113/LossLocal!D113</f>
        <v>0.50420410043768715</v>
      </c>
      <c r="H113">
        <f>'106'!C113/LossLocal!D113</f>
        <v>0.15192351992628428</v>
      </c>
      <c r="J113">
        <f>'113'!C113+'114'!C113+'115'!C113+'116'!C113</f>
        <v>1.6709000000000002E-2</v>
      </c>
      <c r="K113">
        <f>'113'!C113/LossLocal!J113</f>
        <v>0.26422885869890472</v>
      </c>
      <c r="L113">
        <f>'114'!C113/LossLocal!J113</f>
        <v>0.27847267939433834</v>
      </c>
      <c r="M113">
        <f>'115'!C113/LossLocal!J113</f>
        <v>0.3830869591238254</v>
      </c>
      <c r="N113">
        <f>'116'!C113/LossLocal!J113</f>
        <v>7.4211502782931343E-2</v>
      </c>
    </row>
    <row r="114" spans="1:14" x14ac:dyDescent="0.25">
      <c r="A114" t="s">
        <v>123</v>
      </c>
      <c r="B114">
        <v>1161990000</v>
      </c>
      <c r="D114">
        <f>'103'!C114+'104'!C114+'105'!C114+'106'!C114</f>
        <v>1.4022999999999999E-2</v>
      </c>
      <c r="E114">
        <f>'103'!C114/LossLocal!D114</f>
        <v>4.0077016330314484E-2</v>
      </c>
      <c r="F114">
        <f>'104'!C114/LossLocal!D114</f>
        <v>0.31020466376666905</v>
      </c>
      <c r="G114" s="10">
        <f>'105'!C114/LossLocal!D114</f>
        <v>0.51073236825215718</v>
      </c>
      <c r="H114">
        <f>'106'!C114/LossLocal!D114</f>
        <v>0.13898595165085931</v>
      </c>
      <c r="J114">
        <f>'113'!C114+'114'!C114+'115'!C114+'116'!C114</f>
        <v>1.7885000000000002E-2</v>
      </c>
      <c r="K114">
        <f>'113'!C114/LossLocal!J114</f>
        <v>0.26060944925915569</v>
      </c>
      <c r="L114">
        <f>'114'!C114/LossLocal!J114</f>
        <v>0.27592954990215263</v>
      </c>
      <c r="M114">
        <f>'115'!C114/LossLocal!J114</f>
        <v>0.38646910819122166</v>
      </c>
      <c r="N114">
        <f>'116'!C114/LossLocal!J114</f>
        <v>7.6991892647469945E-2</v>
      </c>
    </row>
    <row r="115" spans="1:14" x14ac:dyDescent="0.25">
      <c r="A115" t="s">
        <v>124</v>
      </c>
      <c r="B115">
        <v>1162598400</v>
      </c>
      <c r="D115">
        <f>'103'!C115+'104'!C115+'105'!C115+'106'!C115</f>
        <v>1.9713000000000001E-2</v>
      </c>
      <c r="E115">
        <f>'103'!C115/LossLocal!D115</f>
        <v>3.1907878050017754E-2</v>
      </c>
      <c r="F115">
        <f>'104'!C115/LossLocal!D115</f>
        <v>0.33292750976512958</v>
      </c>
      <c r="G115" s="10">
        <f>'105'!C115/LossLocal!D115</f>
        <v>0.50286612895043881</v>
      </c>
      <c r="H115">
        <f>'106'!C115/LossLocal!D115</f>
        <v>0.13229848323441384</v>
      </c>
      <c r="J115">
        <f>'113'!C115+'114'!C115+'115'!C115+'116'!C115</f>
        <v>1.4896999999999999E-2</v>
      </c>
      <c r="K115">
        <f>'113'!C115/LossLocal!J115</f>
        <v>0.27320937101429821</v>
      </c>
      <c r="L115">
        <f>'114'!C115/LossLocal!J115</f>
        <v>0.26629522722695848</v>
      </c>
      <c r="M115">
        <f>'115'!C115/LossLocal!J115</f>
        <v>0.39007853930321545</v>
      </c>
      <c r="N115">
        <f>'116'!C115/LossLocal!J115</f>
        <v>7.0416862455527959E-2</v>
      </c>
    </row>
    <row r="116" spans="1:14" x14ac:dyDescent="0.25">
      <c r="A116" t="s">
        <v>125</v>
      </c>
      <c r="B116">
        <v>1163203200</v>
      </c>
      <c r="D116">
        <f>'103'!C116+'104'!C116+'105'!C116+'106'!C116</f>
        <v>1.7913999999999999E-2</v>
      </c>
      <c r="E116">
        <f>'103'!C116/LossLocal!D116</f>
        <v>1.8142235123367198E-2</v>
      </c>
      <c r="F116">
        <f>'104'!C116/LossLocal!D116</f>
        <v>0.35268505079825835</v>
      </c>
      <c r="G116" s="10">
        <f>'105'!C116/LossLocal!D116</f>
        <v>0.48241598749581338</v>
      </c>
      <c r="H116">
        <f>'106'!C116/LossLocal!D116</f>
        <v>0.14675672658256111</v>
      </c>
      <c r="J116">
        <f>'113'!C116+'114'!C116+'115'!C116+'116'!C116</f>
        <v>9.0550000000000005E-3</v>
      </c>
      <c r="K116">
        <f>'113'!C116/LossLocal!J116</f>
        <v>0.2620651573716179</v>
      </c>
      <c r="L116">
        <f>'114'!C116/LossLocal!J116</f>
        <v>0.27686361126449477</v>
      </c>
      <c r="M116">
        <f>'115'!C116/LossLocal!J116</f>
        <v>0.38774157923799002</v>
      </c>
      <c r="N116">
        <f>'116'!C116/LossLocal!J116</f>
        <v>7.3329652125897288E-2</v>
      </c>
    </row>
    <row r="117" spans="1:14" x14ac:dyDescent="0.25">
      <c r="A117" t="s">
        <v>126</v>
      </c>
      <c r="B117">
        <v>1163808000</v>
      </c>
      <c r="D117">
        <f>'103'!C117+'104'!C117+'105'!C117+'106'!C117</f>
        <v>2.2899000000000003E-2</v>
      </c>
      <c r="E117">
        <f>'103'!C117/LossLocal!D117</f>
        <v>2.18350146294598E-2</v>
      </c>
      <c r="F117">
        <f>'104'!C117/LossLocal!D117</f>
        <v>0.33809336652255551</v>
      </c>
      <c r="G117" s="10">
        <f>'105'!C117/LossLocal!D117</f>
        <v>0.50124459583387915</v>
      </c>
      <c r="H117">
        <f>'106'!C117/LossLocal!D117</f>
        <v>0.13882702301410541</v>
      </c>
      <c r="J117">
        <f>'113'!C117+'114'!C117+'115'!C117+'116'!C117</f>
        <v>1.5116000000000001E-2</v>
      </c>
      <c r="K117">
        <f>'113'!C117/LossLocal!J117</f>
        <v>0.26078327599894152</v>
      </c>
      <c r="L117">
        <f>'114'!C117/LossLocal!J117</f>
        <v>0.25377083884625562</v>
      </c>
      <c r="M117">
        <f>'115'!C117/LossLocal!J117</f>
        <v>0.41082296903942839</v>
      </c>
      <c r="N117">
        <f>'116'!C117/LossLocal!J117</f>
        <v>7.4622916115374444E-2</v>
      </c>
    </row>
    <row r="118" spans="1:14" x14ac:dyDescent="0.25">
      <c r="A118" t="s">
        <v>127</v>
      </c>
      <c r="B118">
        <v>1164412800</v>
      </c>
      <c r="D118">
        <f>'103'!C118+'104'!C118+'105'!C118+'106'!C118</f>
        <v>3.2579999999999996E-3</v>
      </c>
      <c r="E118">
        <f>'103'!C118/LossLocal!D118</f>
        <v>0.62553713934929411</v>
      </c>
      <c r="F118">
        <f>'104'!C118/LossLocal!D118</f>
        <v>0.13812154696132597</v>
      </c>
      <c r="G118" s="10">
        <f>'105'!C118/LossLocal!D118</f>
        <v>0.1893799877225292</v>
      </c>
      <c r="H118">
        <f>'106'!C118/LossLocal!D118</f>
        <v>4.6961325966850834E-2</v>
      </c>
      <c r="J118">
        <f>'113'!C118+'114'!C118+'115'!C118+'116'!C118</f>
        <v>1.8310000000000002E-3</v>
      </c>
      <c r="K118">
        <f>'113'!C118/LossLocal!J118</f>
        <v>0.28017476788640083</v>
      </c>
      <c r="L118">
        <f>'114'!C118/LossLocal!J118</f>
        <v>0.16602949208083015</v>
      </c>
      <c r="M118">
        <f>'115'!C118/LossLocal!J118</f>
        <v>0.51447296559257238</v>
      </c>
      <c r="N118">
        <f>'116'!C118/LossLocal!J118</f>
        <v>3.9322774440196613E-2</v>
      </c>
    </row>
    <row r="119" spans="1:14" x14ac:dyDescent="0.25">
      <c r="A119" t="s">
        <v>128</v>
      </c>
      <c r="B119">
        <v>1165017600</v>
      </c>
      <c r="D119">
        <f>'103'!C119+'104'!C119+'105'!C119+'106'!C119</f>
        <v>2.5599999999999999E-4</v>
      </c>
      <c r="E119">
        <f>'103'!C119/LossLocal!D119</f>
        <v>0.78515625000000011</v>
      </c>
      <c r="F119">
        <f>'104'!C119/LossLocal!D119</f>
        <v>7.8125E-3</v>
      </c>
      <c r="G119" s="10">
        <f>'105'!C119/LossLocal!D119</f>
        <v>0.20703125</v>
      </c>
      <c r="H119">
        <f>'106'!C119/LossLocal!D119</f>
        <v>0</v>
      </c>
      <c r="J119">
        <f>'113'!C119+'114'!C119+'115'!C119+'116'!C119</f>
        <v>8.6399999999999997E-4</v>
      </c>
      <c r="K119">
        <f>'113'!C119/LossLocal!J119</f>
        <v>0.31597222222222227</v>
      </c>
      <c r="L119">
        <f>'114'!C119/LossLocal!J119</f>
        <v>6.4814814814814811E-2</v>
      </c>
      <c r="M119">
        <f>'115'!C119/LossLocal!J119</f>
        <v>0.61574074074074081</v>
      </c>
      <c r="N119">
        <f>'116'!C119/LossLocal!J119</f>
        <v>3.4722222222222225E-3</v>
      </c>
    </row>
    <row r="120" spans="1:14" x14ac:dyDescent="0.25">
      <c r="A120" t="s">
        <v>129</v>
      </c>
      <c r="B120">
        <v>1165622400</v>
      </c>
      <c r="D120">
        <f>'103'!C120+'104'!C120+'105'!C120+'106'!C120</f>
        <v>4.5100000000000001E-4</v>
      </c>
      <c r="E120">
        <f>'103'!C120/LossLocal!D120</f>
        <v>0.78492239467849223</v>
      </c>
      <c r="F120">
        <f>'104'!C120/LossLocal!D120</f>
        <v>1.9955654101995565E-2</v>
      </c>
      <c r="G120" s="10">
        <f>'105'!C120/LossLocal!D120</f>
        <v>0.19290465631929046</v>
      </c>
      <c r="H120">
        <f>'106'!C120/LossLocal!D120</f>
        <v>2.2172949002217295E-3</v>
      </c>
      <c r="J120">
        <f>'113'!C120+'114'!C120+'115'!C120+'116'!C120</f>
        <v>2.418E-3</v>
      </c>
      <c r="K120">
        <f>'113'!C120/LossLocal!J120</f>
        <v>0.30562448304383788</v>
      </c>
      <c r="L120">
        <f>'114'!C120/LossLocal!J120</f>
        <v>0.17411083540115799</v>
      </c>
      <c r="M120">
        <f>'115'!C120/LossLocal!J120</f>
        <v>0.50165425971877586</v>
      </c>
      <c r="N120">
        <f>'116'!C120/LossLocal!J120</f>
        <v>1.861042183622829E-2</v>
      </c>
    </row>
    <row r="121" spans="1:14" x14ac:dyDescent="0.25">
      <c r="A121" t="s">
        <v>130</v>
      </c>
      <c r="B121">
        <v>1166227200</v>
      </c>
      <c r="D121">
        <f>'103'!C121+'104'!C121+'105'!C121+'106'!C121</f>
        <v>9.1660000000000023E-3</v>
      </c>
      <c r="E121">
        <f>'103'!C121/LossLocal!D121</f>
        <v>4.4403229325769136E-2</v>
      </c>
      <c r="F121">
        <f>'104'!C121/LossLocal!D121</f>
        <v>0.34147938031856856</v>
      </c>
      <c r="G121" s="10">
        <f>'105'!C121/LossLocal!D121</f>
        <v>0.52792930394937809</v>
      </c>
      <c r="H121">
        <f>'106'!C121/LossLocal!D121</f>
        <v>8.6188086406284073E-2</v>
      </c>
      <c r="J121">
        <f>'113'!C121+'114'!C121+'115'!C121+'116'!C121</f>
        <v>5.1520000000000003E-3</v>
      </c>
      <c r="K121">
        <f>'113'!C121/LossLocal!J121</f>
        <v>0.27523291925465837</v>
      </c>
      <c r="L121">
        <f>'114'!C121/LossLocal!J121</f>
        <v>0.22729037267080743</v>
      </c>
      <c r="M121">
        <f>'115'!C121/LossLocal!J121</f>
        <v>0.44895186335403725</v>
      </c>
      <c r="N121">
        <f>'116'!C121/LossLocal!J121</f>
        <v>4.8524844720496896E-2</v>
      </c>
    </row>
    <row r="122" spans="1:14" x14ac:dyDescent="0.25">
      <c r="A122" t="s">
        <v>131</v>
      </c>
      <c r="B122">
        <v>1166832000</v>
      </c>
      <c r="D122">
        <f>'103'!C122+'104'!C122+'105'!C122+'106'!C122</f>
        <v>2.1645000000000001E-2</v>
      </c>
      <c r="E122">
        <f>'103'!C122/LossLocal!D122</f>
        <v>3.2155232155232152E-2</v>
      </c>
      <c r="F122">
        <f>'104'!C122/LossLocal!D122</f>
        <v>0.3492261492261492</v>
      </c>
      <c r="G122" s="10">
        <f>'105'!C122/LossLocal!D122</f>
        <v>0.53430353430353428</v>
      </c>
      <c r="H122">
        <f>'106'!C122/LossLocal!D122</f>
        <v>8.4315084315084318E-2</v>
      </c>
      <c r="J122">
        <f>'113'!C122+'114'!C122+'115'!C122+'116'!C122</f>
        <v>3.6830000000000001E-3</v>
      </c>
      <c r="K122">
        <f>'113'!C122/LossLocal!J122</f>
        <v>0.30600054303556884</v>
      </c>
      <c r="L122">
        <f>'114'!C122/LossLocal!J122</f>
        <v>0.27016019549280479</v>
      </c>
      <c r="M122">
        <f>'115'!C122/LossLocal!J122</f>
        <v>0.40157480314960631</v>
      </c>
      <c r="N122">
        <f>'116'!C122/LossLocal!J122</f>
        <v>2.2264458322020092E-2</v>
      </c>
    </row>
    <row r="123" spans="1:14" x14ac:dyDescent="0.25">
      <c r="A123" t="s">
        <v>132</v>
      </c>
      <c r="B123">
        <v>1167436800</v>
      </c>
      <c r="D123">
        <f>'103'!C123+'104'!C123+'105'!C123+'106'!C123</f>
        <v>1.3719E-2</v>
      </c>
      <c r="E123">
        <f>'103'!C123/LossLocal!D123</f>
        <v>5.6563889496318971E-2</v>
      </c>
      <c r="F123">
        <f>'104'!C123/LossLocal!D123</f>
        <v>0.34142430206283253</v>
      </c>
      <c r="G123" s="10">
        <f>'105'!C123/LossLocal!D123</f>
        <v>0.56848166776004083</v>
      </c>
      <c r="H123">
        <f>'106'!C123/LossLocal!D123</f>
        <v>3.3530140680807639E-2</v>
      </c>
      <c r="J123">
        <f>'113'!C123+'114'!C123+'115'!C123+'116'!C123</f>
        <v>6.6889999999999996E-3</v>
      </c>
      <c r="K123">
        <f>'113'!C123/LossLocal!J123</f>
        <v>0.29451338017640905</v>
      </c>
      <c r="L123">
        <f>'114'!C123/LossLocal!J123</f>
        <v>0.29541037524293617</v>
      </c>
      <c r="M123">
        <f>'115'!C123/LossLocal!J123</f>
        <v>0.36477799372103453</v>
      </c>
      <c r="N123">
        <f>'116'!C123/LossLocal!J123</f>
        <v>4.5298250859620276E-2</v>
      </c>
    </row>
    <row r="124" spans="1:14" x14ac:dyDescent="0.25">
      <c r="A124" t="s">
        <v>133</v>
      </c>
      <c r="B124">
        <v>1168041600</v>
      </c>
      <c r="D124">
        <f>'103'!C124+'104'!C124+'105'!C124+'106'!C124</f>
        <v>1.7194000000000001E-2</v>
      </c>
      <c r="E124">
        <f>'103'!C124/LossLocal!D124</f>
        <v>8.8112132139118296E-2</v>
      </c>
      <c r="F124">
        <f>'104'!C124/LossLocal!D124</f>
        <v>0.31586599976736068</v>
      </c>
      <c r="G124" s="10">
        <f>'105'!C124/LossLocal!D124</f>
        <v>0.52861463301151557</v>
      </c>
      <c r="H124">
        <f>'106'!C124/LossLocal!D124</f>
        <v>6.7407235082005357E-2</v>
      </c>
      <c r="J124">
        <f>'113'!C124+'114'!C124+'115'!C124+'116'!C124</f>
        <v>7.4460000000000004E-3</v>
      </c>
      <c r="K124">
        <f>'113'!C124/LossLocal!J124</f>
        <v>0.32688691915122209</v>
      </c>
      <c r="L124">
        <f>'114'!C124/LossLocal!J124</f>
        <v>0.24402363685200107</v>
      </c>
      <c r="M124">
        <f>'115'!C124/LossLocal!J124</f>
        <v>0.30781627719580984</v>
      </c>
      <c r="N124">
        <f>'116'!C124/LossLocal!J124</f>
        <v>0.12127316680096696</v>
      </c>
    </row>
    <row r="125" spans="1:14" x14ac:dyDescent="0.25">
      <c r="A125" t="s">
        <v>134</v>
      </c>
      <c r="B125">
        <v>1168646400</v>
      </c>
      <c r="D125">
        <f>'103'!C125+'104'!C125+'105'!C125+'106'!C125</f>
        <v>2.2650999999999998E-2</v>
      </c>
      <c r="E125">
        <f>'103'!C125/LossLocal!D125</f>
        <v>5.4655423601606995E-2</v>
      </c>
      <c r="F125">
        <f>'104'!C125/LossLocal!D125</f>
        <v>0.33022824599355438</v>
      </c>
      <c r="G125" s="10">
        <f>'105'!C125/LossLocal!D125</f>
        <v>0.52849763807337435</v>
      </c>
      <c r="H125">
        <f>'106'!C125/LossLocal!D125</f>
        <v>8.6618692331464409E-2</v>
      </c>
      <c r="J125">
        <f>'113'!C125+'114'!C125+'115'!C125+'116'!C125</f>
        <v>7.639E-3</v>
      </c>
      <c r="K125">
        <f>'113'!C125/LossLocal!J125</f>
        <v>0.20277523236025657</v>
      </c>
      <c r="L125">
        <f>'114'!C125/LossLocal!J125</f>
        <v>0.19073177117423745</v>
      </c>
      <c r="M125">
        <f>'115'!C125/LossLocal!J125</f>
        <v>0.23733472967665925</v>
      </c>
      <c r="N125">
        <f>'116'!C125/LossLocal!J125</f>
        <v>0.36915826678884672</v>
      </c>
    </row>
    <row r="126" spans="1:14" x14ac:dyDescent="0.25">
      <c r="A126" t="s">
        <v>135</v>
      </c>
      <c r="B126">
        <v>1169251200</v>
      </c>
      <c r="D126">
        <f>'103'!C126+'104'!C126+'105'!C126+'106'!C126</f>
        <v>2.2553000000000004E-2</v>
      </c>
      <c r="E126">
        <f>'103'!C126/LossLocal!D126</f>
        <v>2.4786059504278809E-2</v>
      </c>
      <c r="F126">
        <f>'104'!C126/LossLocal!D126</f>
        <v>0.34860107302797844</v>
      </c>
      <c r="G126" s="10">
        <f>'105'!C126/LossLocal!D126</f>
        <v>0.53363188932736216</v>
      </c>
      <c r="H126">
        <f>'106'!C126/LossLocal!D126</f>
        <v>9.2980978140380421E-2</v>
      </c>
      <c r="J126">
        <f>'113'!C126+'114'!C126+'115'!C126+'116'!C126</f>
        <v>3.6659999999999996E-3</v>
      </c>
      <c r="K126">
        <f>'113'!C126/LossLocal!J126</f>
        <v>0.12820512820512822</v>
      </c>
      <c r="L126">
        <f>'114'!C126/LossLocal!J126</f>
        <v>7.3922531369339878E-2</v>
      </c>
      <c r="M126">
        <f>'115'!C126/LossLocal!J126</f>
        <v>0.17703218767048554</v>
      </c>
      <c r="N126">
        <f>'116'!C126/LossLocal!J126</f>
        <v>0.62084015275504645</v>
      </c>
    </row>
    <row r="127" spans="1:14" x14ac:dyDescent="0.25">
      <c r="A127" t="s">
        <v>136</v>
      </c>
      <c r="B127">
        <v>1169856000</v>
      </c>
      <c r="D127">
        <f>'103'!C127+'104'!C127+'105'!C127+'106'!C127</f>
        <v>2.1304999999999998E-2</v>
      </c>
      <c r="E127">
        <f>'103'!C127/LossLocal!D127</f>
        <v>2.3844168035672381E-2</v>
      </c>
      <c r="F127">
        <f>'104'!C127/LossLocal!D127</f>
        <v>0.34883830086834083</v>
      </c>
      <c r="G127" s="10">
        <f>'105'!C127/LossLocal!D127</f>
        <v>0.5511851678009857</v>
      </c>
      <c r="H127">
        <f>'106'!C127/LossLocal!D127</f>
        <v>7.6132363295001185E-2</v>
      </c>
      <c r="J127">
        <f>'113'!C127+'114'!C127+'115'!C127+'116'!C127</f>
        <v>7.4600000000000005E-3</v>
      </c>
      <c r="K127">
        <f>'113'!C127/LossLocal!J127</f>
        <v>0.1851206434316354</v>
      </c>
      <c r="L127">
        <f>'114'!C127/LossLocal!J127</f>
        <v>0.13780160857908846</v>
      </c>
      <c r="M127">
        <f>'115'!C127/LossLocal!J127</f>
        <v>0.20656836461126005</v>
      </c>
      <c r="N127">
        <f>'116'!C127/LossLocal!J127</f>
        <v>0.47050938337801607</v>
      </c>
    </row>
    <row r="128" spans="1:14" x14ac:dyDescent="0.25">
      <c r="A128" t="s">
        <v>137</v>
      </c>
      <c r="B128">
        <v>1170460800</v>
      </c>
      <c r="D128">
        <f>'103'!C128+'104'!C128+'105'!C128+'106'!C128</f>
        <v>2.0296000000000002E-2</v>
      </c>
      <c r="E128">
        <f>'103'!C128/LossLocal!D128</f>
        <v>6.2376823019314145E-2</v>
      </c>
      <c r="F128">
        <f>'104'!C128/LossLocal!D128</f>
        <v>0.32824201813165155</v>
      </c>
      <c r="G128" s="10">
        <f>'105'!C128/LossLocal!D128</f>
        <v>0.54473787938510043</v>
      </c>
      <c r="H128">
        <f>'106'!C128/LossLocal!D128</f>
        <v>6.4643279463933778E-2</v>
      </c>
      <c r="J128">
        <f>'113'!C128+'114'!C128+'115'!C128+'116'!C128</f>
        <v>6.1270000000000005E-3</v>
      </c>
      <c r="K128">
        <f>'113'!C128/LossLocal!J128</f>
        <v>0.20303574343071651</v>
      </c>
      <c r="L128">
        <f>'114'!C128/LossLocal!J128</f>
        <v>0.1501550514117839</v>
      </c>
      <c r="M128">
        <f>'115'!C128/LossLocal!J128</f>
        <v>0.22115227680757304</v>
      </c>
      <c r="N128">
        <f>'116'!C128/LossLocal!J128</f>
        <v>0.42565692834992652</v>
      </c>
    </row>
    <row r="129" spans="1:14" x14ac:dyDescent="0.25">
      <c r="A129" t="s">
        <v>138</v>
      </c>
      <c r="B129">
        <v>1171065600</v>
      </c>
      <c r="D129">
        <f>'103'!C129+'104'!C129+'105'!C129+'106'!C129</f>
        <v>2.7193000000000002E-2</v>
      </c>
      <c r="E129">
        <f>'103'!C129/LossLocal!D129</f>
        <v>1.4305152061192218E-2</v>
      </c>
      <c r="F129">
        <f>'104'!C129/LossLocal!D129</f>
        <v>0.35413525539660939</v>
      </c>
      <c r="G129" s="10">
        <f>'105'!C129/LossLocal!D129</f>
        <v>0.53274739822748496</v>
      </c>
      <c r="H129">
        <f>'106'!C129/LossLocal!D129</f>
        <v>9.8812194314713345E-2</v>
      </c>
      <c r="J129">
        <f>'113'!C129+'114'!C129+'115'!C129+'116'!C129</f>
        <v>2.7339999999999999E-3</v>
      </c>
      <c r="K129">
        <f>'113'!C129/LossLocal!J129</f>
        <v>0.36247256766642283</v>
      </c>
      <c r="L129">
        <f>'114'!C129/LossLocal!J129</f>
        <v>0.23884418434528165</v>
      </c>
      <c r="M129">
        <f>'115'!C129/LossLocal!J129</f>
        <v>0.38295537673738111</v>
      </c>
      <c r="N129">
        <f>'116'!C129/LossLocal!J129</f>
        <v>1.5727871250914412E-2</v>
      </c>
    </row>
    <row r="130" spans="1:14" x14ac:dyDescent="0.25">
      <c r="A130" t="s">
        <v>139</v>
      </c>
      <c r="B130">
        <v>1171670400</v>
      </c>
      <c r="D130">
        <f>'103'!C130+'104'!C130+'105'!C130+'106'!C130</f>
        <v>2.2058000000000001E-2</v>
      </c>
      <c r="E130">
        <f>'103'!C130/LossLocal!D130</f>
        <v>1.5323238734246077E-2</v>
      </c>
      <c r="F130">
        <f>'104'!C130/LossLocal!D130</f>
        <v>0.34858101369117778</v>
      </c>
      <c r="G130" s="10">
        <f>'105'!C130/LossLocal!D130</f>
        <v>0.52570495965182695</v>
      </c>
      <c r="H130">
        <f>'106'!C130/LossLocal!D130</f>
        <v>0.11039078792274912</v>
      </c>
      <c r="J130">
        <f>'113'!C130+'114'!C130+'115'!C130+'116'!C130</f>
        <v>3.6849999999999995E-3</v>
      </c>
      <c r="K130">
        <f>'113'!C130/LossLocal!J130</f>
        <v>0.35875169606512897</v>
      </c>
      <c r="L130">
        <f>'114'!C130/LossLocal!J130</f>
        <v>0.26540027137042066</v>
      </c>
      <c r="M130">
        <f>'115'!C130/LossLocal!J130</f>
        <v>0.34165535956580734</v>
      </c>
      <c r="N130">
        <f>'116'!C130/LossLocal!J130</f>
        <v>3.4192672998643155E-2</v>
      </c>
    </row>
    <row r="131" spans="1:14" x14ac:dyDescent="0.25">
      <c r="A131" t="s">
        <v>140</v>
      </c>
      <c r="B131">
        <v>1172275200</v>
      </c>
      <c r="D131">
        <f>'103'!C131+'104'!C131+'105'!C131+'106'!C131</f>
        <v>1.9126000000000001E-2</v>
      </c>
      <c r="E131">
        <f>'103'!C131/LossLocal!D131</f>
        <v>2.1802781553905679E-2</v>
      </c>
      <c r="F131">
        <f>'104'!C131/LossLocal!D131</f>
        <v>0.34100177768482692</v>
      </c>
      <c r="G131" s="10">
        <f>'105'!C131/LossLocal!D131</f>
        <v>0.54914775698002716</v>
      </c>
      <c r="H131">
        <f>'106'!C131/LossLocal!D131</f>
        <v>8.8047683781240185E-2</v>
      </c>
      <c r="J131">
        <f>'113'!C131+'114'!C131+'115'!C131+'116'!C131</f>
        <v>4.5750000000000001E-3</v>
      </c>
      <c r="K131">
        <f>'113'!C131/LossLocal!J131</f>
        <v>0.33661202185792349</v>
      </c>
      <c r="L131">
        <f>'114'!C131/LossLocal!J131</f>
        <v>0.27409836065573767</v>
      </c>
      <c r="M131">
        <f>'115'!C131/LossLocal!J131</f>
        <v>0.35890710382513663</v>
      </c>
      <c r="N131">
        <f>'116'!C131/LossLocal!J131</f>
        <v>3.0382513661202183E-2</v>
      </c>
    </row>
    <row r="132" spans="1:14" x14ac:dyDescent="0.25">
      <c r="A132" t="s">
        <v>141</v>
      </c>
      <c r="B132">
        <v>1172880000</v>
      </c>
      <c r="D132">
        <f>'103'!C132+'104'!C132+'105'!C132+'106'!C132</f>
        <v>1.6532000000000002E-2</v>
      </c>
      <c r="E132">
        <f>'103'!C132/LossLocal!D132</f>
        <v>1.9174933462375997E-2</v>
      </c>
      <c r="F132">
        <f>'104'!C132/LossLocal!D132</f>
        <v>0.35113718848294218</v>
      </c>
      <c r="G132" s="10">
        <f>'105'!C132/LossLocal!D132</f>
        <v>0.56581175901282355</v>
      </c>
      <c r="H132">
        <f>'106'!C132/LossLocal!D132</f>
        <v>6.3876119041858206E-2</v>
      </c>
      <c r="J132">
        <f>'113'!C132+'114'!C132+'115'!C132+'116'!C132</f>
        <v>4.2690000000000002E-3</v>
      </c>
      <c r="K132">
        <f>'113'!C132/LossLocal!J132</f>
        <v>0.29187163270086669</v>
      </c>
      <c r="L132">
        <f>'114'!C132/LossLocal!J132</f>
        <v>0.29187163270086669</v>
      </c>
      <c r="M132">
        <f>'115'!C132/LossLocal!J132</f>
        <v>0.3914265635980323</v>
      </c>
      <c r="N132">
        <f>'116'!C132/LossLocal!J132</f>
        <v>2.4830171000234245E-2</v>
      </c>
    </row>
    <row r="133" spans="1:14" x14ac:dyDescent="0.25">
      <c r="A133" t="s">
        <v>142</v>
      </c>
      <c r="B133">
        <v>1173481200</v>
      </c>
      <c r="D133">
        <f>'103'!C133+'104'!C133+'105'!C133+'106'!C133</f>
        <v>1.4116999999999999E-2</v>
      </c>
      <c r="E133">
        <f>'103'!C133/LossLocal!D133</f>
        <v>1.8346674222568537E-2</v>
      </c>
      <c r="F133">
        <f>'104'!C133/LossLocal!D133</f>
        <v>0.3366154282071262</v>
      </c>
      <c r="G133" s="10">
        <f>'105'!C133/LossLocal!D133</f>
        <v>0.60133172770418652</v>
      </c>
      <c r="H133">
        <f>'106'!C133/LossLocal!D133</f>
        <v>4.3706169866118867E-2</v>
      </c>
      <c r="J133">
        <f>'113'!C133+'114'!C133+'115'!C133+'116'!C133</f>
        <v>4.3249999999999999E-3</v>
      </c>
      <c r="K133">
        <f>'113'!C133/LossLocal!J133</f>
        <v>0.30057803468208094</v>
      </c>
      <c r="L133">
        <f>'114'!C133/LossLocal!J133</f>
        <v>0.27815028901734107</v>
      </c>
      <c r="M133">
        <f>'115'!C133/LossLocal!J133</f>
        <v>0.40046242774566476</v>
      </c>
      <c r="N133">
        <f>'116'!C133/LossLocal!J133</f>
        <v>2.0809248554913298E-2</v>
      </c>
    </row>
    <row r="134" spans="1:14" x14ac:dyDescent="0.25">
      <c r="A134" t="s">
        <v>143</v>
      </c>
      <c r="B134">
        <v>1174086000</v>
      </c>
      <c r="D134">
        <f>'103'!C134+'104'!C134+'105'!C134+'106'!C134</f>
        <v>2.6302000000000002E-2</v>
      </c>
      <c r="E134">
        <f>'103'!C134/LossLocal!D134</f>
        <v>1.0113299368869287E-2</v>
      </c>
      <c r="F134">
        <f>'104'!C134/LossLocal!D134</f>
        <v>0.35297695992700173</v>
      </c>
      <c r="G134" s="10">
        <f>'105'!C134/LossLocal!D134</f>
        <v>0.52448483005094659</v>
      </c>
      <c r="H134">
        <f>'106'!C134/LossLocal!D134</f>
        <v>0.11242491065318226</v>
      </c>
      <c r="J134">
        <f>'113'!C134+'114'!C134+'115'!C134+'116'!C134</f>
        <v>5.3820000000000005E-3</v>
      </c>
      <c r="K134">
        <f>'113'!C134/LossLocal!J134</f>
        <v>0.30862133036046074</v>
      </c>
      <c r="L134">
        <f>'114'!C134/LossLocal!J134</f>
        <v>0.25994054254923821</v>
      </c>
      <c r="M134">
        <f>'115'!C134/LossLocal!J134</f>
        <v>0.39483463396506874</v>
      </c>
      <c r="N134">
        <f>'116'!C134/LossLocal!J134</f>
        <v>3.6603493125232249E-2</v>
      </c>
    </row>
    <row r="135" spans="1:14" x14ac:dyDescent="0.25">
      <c r="A135" t="s">
        <v>144</v>
      </c>
      <c r="B135">
        <v>1174690800</v>
      </c>
      <c r="D135">
        <f>'103'!C135+'104'!C135+'105'!C135+'106'!C135</f>
        <v>2.0676E-2</v>
      </c>
      <c r="E135">
        <f>'103'!C135/LossLocal!D135</f>
        <v>8.2220932482104866E-3</v>
      </c>
      <c r="F135">
        <f>'104'!C135/LossLocal!D135</f>
        <v>0.35045463339137162</v>
      </c>
      <c r="G135" s="10">
        <f>'105'!C135/LossLocal!D135</f>
        <v>0.5471561230412072</v>
      </c>
      <c r="H135">
        <f>'106'!C135/LossLocal!D135</f>
        <v>9.4167150319210677E-2</v>
      </c>
      <c r="J135">
        <f>'113'!C135+'114'!C135+'115'!C135+'116'!C135</f>
        <v>1.9480000000000001E-3</v>
      </c>
      <c r="K135">
        <f>'113'!C135/LossLocal!J135</f>
        <v>0.32340862422997946</v>
      </c>
      <c r="L135">
        <f>'114'!C135/LossLocal!J135</f>
        <v>0.16632443531827515</v>
      </c>
      <c r="M135">
        <f>'115'!C135/LossLocal!J135</f>
        <v>0.50154004106776184</v>
      </c>
      <c r="N135">
        <f>'116'!C135/LossLocal!J135</f>
        <v>8.7268993839835721E-3</v>
      </c>
    </row>
    <row r="136" spans="1:14" x14ac:dyDescent="0.25">
      <c r="A136" t="s">
        <v>145</v>
      </c>
      <c r="B136">
        <v>1175295600</v>
      </c>
      <c r="D136">
        <f>'103'!C136+'104'!C136+'105'!C136+'106'!C136</f>
        <v>1.2029E-2</v>
      </c>
      <c r="E136">
        <f>'103'!C136/LossLocal!D136</f>
        <v>1.8954194031091529E-2</v>
      </c>
      <c r="F136">
        <f>'104'!C136/LossLocal!D136</f>
        <v>0.20409011555407766</v>
      </c>
      <c r="G136" s="10">
        <f>'105'!C136/LossLocal!D136</f>
        <v>0.67561725829246</v>
      </c>
      <c r="H136">
        <f>'106'!C136/LossLocal!D136</f>
        <v>0.10133843212237094</v>
      </c>
      <c r="J136">
        <f>'113'!C136+'114'!C136+'115'!C136+'116'!C136</f>
        <v>4.5360000000000001E-3</v>
      </c>
      <c r="K136">
        <f>'113'!C136/LossLocal!J136</f>
        <v>0.27116402116402116</v>
      </c>
      <c r="L136">
        <f>'114'!C136/LossLocal!J136</f>
        <v>0.29210758377425045</v>
      </c>
      <c r="M136">
        <f>'115'!C136/LossLocal!J136</f>
        <v>0.39660493827160492</v>
      </c>
      <c r="N136">
        <f>'116'!C136/LossLocal!J136</f>
        <v>4.0123456790123455E-2</v>
      </c>
    </row>
    <row r="137" spans="1:14" x14ac:dyDescent="0.25">
      <c r="A137" t="s">
        <v>146</v>
      </c>
      <c r="B137">
        <v>1175900400</v>
      </c>
      <c r="D137">
        <f>'103'!C137+'104'!C137+'105'!C137+'106'!C137</f>
        <v>9.9239999999999988E-3</v>
      </c>
      <c r="E137">
        <f>'103'!C137/LossLocal!D137</f>
        <v>2.0354695687222896E-2</v>
      </c>
      <c r="F137">
        <f>'104'!C137/LossLocal!D137</f>
        <v>0.16455058444175735</v>
      </c>
      <c r="G137" s="10">
        <f>'105'!C137/LossLocal!D137</f>
        <v>0.71029826682789199</v>
      </c>
      <c r="H137">
        <f>'106'!C137/LossLocal!D137</f>
        <v>0.10479645304312778</v>
      </c>
      <c r="J137">
        <f>'113'!C137+'114'!C137+'115'!C137+'116'!C137</f>
        <v>9.0589999999999993E-3</v>
      </c>
      <c r="K137">
        <f>'113'!C137/LossLocal!J137</f>
        <v>0.30036427861794901</v>
      </c>
      <c r="L137">
        <f>'114'!C137/LossLocal!J137</f>
        <v>0.30411745225742359</v>
      </c>
      <c r="M137">
        <f>'115'!C137/LossLocal!J137</f>
        <v>0.34462965007175189</v>
      </c>
      <c r="N137">
        <f>'116'!C137/LossLocal!J137</f>
        <v>5.0888619052875596E-2</v>
      </c>
    </row>
    <row r="138" spans="1:14" x14ac:dyDescent="0.25">
      <c r="A138" t="s">
        <v>147</v>
      </c>
      <c r="B138">
        <v>1176505200</v>
      </c>
      <c r="D138">
        <f>'103'!C138+'104'!C138+'105'!C138+'106'!C138</f>
        <v>1.4947000000000002E-2</v>
      </c>
      <c r="E138">
        <f>'103'!C138/LossLocal!D138</f>
        <v>1.8799759148993105E-2</v>
      </c>
      <c r="F138">
        <f>'104'!C138/LossLocal!D138</f>
        <v>0.20579380477687828</v>
      </c>
      <c r="G138" s="10">
        <f>'105'!C138/LossLocal!D138</f>
        <v>0.62621261791663874</v>
      </c>
      <c r="H138">
        <f>'106'!C138/LossLocal!D138</f>
        <v>0.1491938181574898</v>
      </c>
      <c r="J138">
        <f>'113'!C138+'114'!C138+'115'!C138+'116'!C138</f>
        <v>4.4039999999999999E-3</v>
      </c>
      <c r="K138">
        <f>'113'!C138/LossLocal!J138</f>
        <v>0.39350590372388738</v>
      </c>
      <c r="L138">
        <f>'114'!C138/LossLocal!J138</f>
        <v>0.24500454132606725</v>
      </c>
      <c r="M138">
        <f>'115'!C138/LossLocal!J138</f>
        <v>0.34059945504087197</v>
      </c>
      <c r="N138">
        <f>'116'!C138/LossLocal!J138</f>
        <v>2.0890099909173478E-2</v>
      </c>
    </row>
    <row r="139" spans="1:14" x14ac:dyDescent="0.25">
      <c r="A139" t="s">
        <v>148</v>
      </c>
      <c r="B139">
        <v>1177110000</v>
      </c>
      <c r="D139">
        <f>'103'!C139+'104'!C139+'105'!C139+'106'!C139</f>
        <v>1.4254000000000001E-2</v>
      </c>
      <c r="E139">
        <f>'103'!C139/LossLocal!D139</f>
        <v>2.216921565876245E-2</v>
      </c>
      <c r="F139">
        <f>'104'!C139/LossLocal!D139</f>
        <v>0.18436929984565736</v>
      </c>
      <c r="G139" s="10">
        <f>'105'!C139/LossLocal!D139</f>
        <v>0.69089378420092606</v>
      </c>
      <c r="H139">
        <f>'106'!C139/LossLocal!D139</f>
        <v>0.10256770029465412</v>
      </c>
      <c r="J139">
        <f>'113'!C139+'114'!C139+'115'!C139+'116'!C139</f>
        <v>5.4940000000000006E-3</v>
      </c>
      <c r="K139">
        <f>'113'!C139/LossLocal!J139</f>
        <v>0.44448489261012009</v>
      </c>
      <c r="L139">
        <f>'114'!C139/LossLocal!J139</f>
        <v>0.24208227156898432</v>
      </c>
      <c r="M139">
        <f>'115'!C139/LossLocal!J139</f>
        <v>0.30269384783400072</v>
      </c>
      <c r="N139">
        <f>'116'!C139/LossLocal!J139</f>
        <v>1.0738987986894794E-2</v>
      </c>
    </row>
    <row r="140" spans="1:14" x14ac:dyDescent="0.25">
      <c r="A140" t="s">
        <v>149</v>
      </c>
      <c r="B140">
        <v>1177714800</v>
      </c>
      <c r="D140">
        <f>'103'!C140+'104'!C140+'105'!C140+'106'!C140</f>
        <v>1.3672999999999999E-2</v>
      </c>
      <c r="E140">
        <f>'103'!C140/LossLocal!D140</f>
        <v>1.8649893951583413E-2</v>
      </c>
      <c r="F140">
        <f>'104'!C140/LossLocal!D140</f>
        <v>0.18576757112557596</v>
      </c>
      <c r="G140" s="10">
        <f>'105'!C140/LossLocal!D140</f>
        <v>0.64097125722226278</v>
      </c>
      <c r="H140">
        <f>'106'!C140/LossLocal!D140</f>
        <v>0.15461127770057778</v>
      </c>
      <c r="J140">
        <f>'113'!C140+'114'!C140+'115'!C140+'116'!C140</f>
        <v>6.9839999999999998E-3</v>
      </c>
      <c r="K140">
        <f>'113'!C140/LossLocal!J140</f>
        <v>0.44473081328751429</v>
      </c>
      <c r="L140">
        <f>'114'!C140/LossLocal!J140</f>
        <v>0.25386597938144334</v>
      </c>
      <c r="M140">
        <f>'115'!C140/LossLocal!J140</f>
        <v>0.28064146620847652</v>
      </c>
      <c r="N140">
        <f>'116'!C140/LossLocal!J140</f>
        <v>2.0761741122565867E-2</v>
      </c>
    </row>
    <row r="141" spans="1:14" x14ac:dyDescent="0.25">
      <c r="A141" t="s">
        <v>150</v>
      </c>
      <c r="B141">
        <v>1178319600</v>
      </c>
      <c r="D141">
        <f>'103'!C141+'104'!C141+'105'!C141+'106'!C141</f>
        <v>1.4597000000000001E-2</v>
      </c>
      <c r="E141">
        <f>'103'!C141/LossLocal!D141</f>
        <v>1.0961156402000412E-2</v>
      </c>
      <c r="F141">
        <f>'104'!C141/LossLocal!D141</f>
        <v>0.18031102281290673</v>
      </c>
      <c r="G141" s="10">
        <f>'105'!C141/LossLocal!D141</f>
        <v>0.62046995958073581</v>
      </c>
      <c r="H141">
        <f>'106'!C141/LossLocal!D141</f>
        <v>0.18825786120435706</v>
      </c>
      <c r="J141">
        <f>'113'!C141+'114'!C141+'115'!C141+'116'!C141</f>
        <v>8.6020000000000003E-3</v>
      </c>
      <c r="K141">
        <f>'113'!C141/LossLocal!J141</f>
        <v>0.49209486166007899</v>
      </c>
      <c r="L141">
        <f>'114'!C141/LossLocal!J141</f>
        <v>0.25610323180655664</v>
      </c>
      <c r="M141">
        <f>'115'!C141/LossLocal!J141</f>
        <v>0.23099279237386655</v>
      </c>
      <c r="N141">
        <f>'116'!C141/LossLocal!J141</f>
        <v>2.080911415949779E-2</v>
      </c>
    </row>
    <row r="142" spans="1:14" x14ac:dyDescent="0.25">
      <c r="A142" t="s">
        <v>151</v>
      </c>
      <c r="B142">
        <v>1178924400</v>
      </c>
      <c r="D142">
        <f>'103'!C142+'104'!C142+'105'!C142+'106'!C142</f>
        <v>1.4553E-2</v>
      </c>
      <c r="E142">
        <f>'103'!C142/LossLocal!D142</f>
        <v>5.3597196454339309E-3</v>
      </c>
      <c r="F142">
        <f>'104'!C142/LossLocal!D142</f>
        <v>0.19081976224833366</v>
      </c>
      <c r="G142" s="10">
        <f>'105'!C142/LossLocal!D142</f>
        <v>0.60805332233903653</v>
      </c>
      <c r="H142">
        <f>'106'!C142/LossLocal!D142</f>
        <v>0.19576719576719576</v>
      </c>
      <c r="J142">
        <f>'113'!C142+'114'!C142+'115'!C142+'116'!C142</f>
        <v>5.9350000000000002E-3</v>
      </c>
      <c r="K142">
        <f>'113'!C142/LossLocal!J142</f>
        <v>0.35080033698399327</v>
      </c>
      <c r="L142">
        <f>'114'!C142/LossLocal!J142</f>
        <v>0.26099410278011792</v>
      </c>
      <c r="M142">
        <f>'115'!C142/LossLocal!J142</f>
        <v>0.34153327716933446</v>
      </c>
      <c r="N142">
        <f>'116'!C142/LossLocal!J142</f>
        <v>4.667228306655434E-2</v>
      </c>
    </row>
    <row r="143" spans="1:14" x14ac:dyDescent="0.25">
      <c r="A143" t="s">
        <v>152</v>
      </c>
      <c r="B143">
        <v>1179529200</v>
      </c>
      <c r="D143">
        <f>'103'!C143+'104'!C143+'105'!C143+'106'!C143</f>
        <v>1.4621E-2</v>
      </c>
      <c r="E143">
        <f>'103'!C143/LossLocal!D143</f>
        <v>4.5824499008275772E-3</v>
      </c>
      <c r="F143">
        <f>'104'!C143/LossLocal!D143</f>
        <v>0.18377675945557759</v>
      </c>
      <c r="G143" s="10">
        <f>'105'!C143/LossLocal!D143</f>
        <v>0.60228438547294982</v>
      </c>
      <c r="H143">
        <f>'106'!C143/LossLocal!D143</f>
        <v>0.20935640517064497</v>
      </c>
      <c r="J143">
        <f>'113'!C143+'114'!C143+'115'!C143+'116'!C143</f>
        <v>2.921E-3</v>
      </c>
      <c r="K143">
        <f>'113'!C143/LossLocal!J143</f>
        <v>0.33858267716535434</v>
      </c>
      <c r="L143">
        <f>'114'!C143/LossLocal!J143</f>
        <v>0.23622047244094488</v>
      </c>
      <c r="M143">
        <f>'115'!C143/LossLocal!J143</f>
        <v>0.39164669633687094</v>
      </c>
      <c r="N143">
        <f>'116'!C143/LossLocal!J143</f>
        <v>3.3550154056829852E-2</v>
      </c>
    </row>
    <row r="144" spans="1:14" x14ac:dyDescent="0.25">
      <c r="A144" t="s">
        <v>153</v>
      </c>
      <c r="B144">
        <v>1180134000</v>
      </c>
      <c r="D144">
        <f>'103'!C144+'104'!C144+'105'!C144+'106'!C144</f>
        <v>1.2137E-2</v>
      </c>
      <c r="E144">
        <f>'103'!C144/LossLocal!D144</f>
        <v>1.9444673313009805E-2</v>
      </c>
      <c r="F144">
        <f>'104'!C144/LossLocal!D144</f>
        <v>0.17838015984180602</v>
      </c>
      <c r="G144" s="10">
        <f>'105'!C144/LossLocal!D144</f>
        <v>0.59479278240092281</v>
      </c>
      <c r="H144">
        <f>'106'!C144/LossLocal!D144</f>
        <v>0.20738238444426135</v>
      </c>
      <c r="J144">
        <f>'113'!C144+'114'!C144+'115'!C144+'116'!C144</f>
        <v>9.4270000000000014E-3</v>
      </c>
      <c r="K144">
        <f>'113'!C144/LossLocal!J144</f>
        <v>0.33754110533573772</v>
      </c>
      <c r="L144">
        <f>'114'!C144/LossLocal!J144</f>
        <v>0.27484883844277075</v>
      </c>
      <c r="M144">
        <f>'115'!C144/LossLocal!J144</f>
        <v>0.32205367561260206</v>
      </c>
      <c r="N144">
        <f>'116'!C144/LossLocal!J144</f>
        <v>6.5556380608889339E-2</v>
      </c>
    </row>
    <row r="145" spans="1:14" x14ac:dyDescent="0.25">
      <c r="A145" t="s">
        <v>154</v>
      </c>
      <c r="B145">
        <v>1180738800</v>
      </c>
      <c r="D145">
        <f>'103'!C145+'104'!C145+'105'!C145+'106'!C145</f>
        <v>1.4528000000000001E-2</v>
      </c>
      <c r="E145">
        <f>'103'!C145/LossLocal!D145</f>
        <v>1.817180616740088E-2</v>
      </c>
      <c r="F145">
        <f>'104'!C145/LossLocal!D145</f>
        <v>0.16939702643171806</v>
      </c>
      <c r="G145" s="10">
        <f>'105'!C145/LossLocal!D145</f>
        <v>0.60799834801762109</v>
      </c>
      <c r="H145">
        <f>'106'!C145/LossLocal!D145</f>
        <v>0.20443281938325988</v>
      </c>
      <c r="J145">
        <f>'113'!C145+'114'!C145+'115'!C145+'116'!C145</f>
        <v>1.0978E-2</v>
      </c>
      <c r="K145">
        <f>'113'!C145/LossLocal!J145</f>
        <v>0.34095463654581887</v>
      </c>
      <c r="L145">
        <f>'114'!C145/LossLocal!J145</f>
        <v>0.27126981235197672</v>
      </c>
      <c r="M145">
        <f>'115'!C145/LossLocal!J145</f>
        <v>0.32364729458917835</v>
      </c>
      <c r="N145">
        <f>'116'!C145/LossLocal!J145</f>
        <v>6.4128256513026047E-2</v>
      </c>
    </row>
    <row r="146" spans="1:14" x14ac:dyDescent="0.25">
      <c r="A146" t="s">
        <v>155</v>
      </c>
      <c r="B146">
        <v>1181343600</v>
      </c>
      <c r="D146">
        <f>'103'!C146+'104'!C146+'105'!C146+'106'!C146</f>
        <v>7.4260000000000003E-3</v>
      </c>
      <c r="E146">
        <f>'103'!C146/LossLocal!D146</f>
        <v>1.1176945865876649E-2</v>
      </c>
      <c r="F146">
        <f>'104'!C146/LossLocal!D146</f>
        <v>0.12577430649070831</v>
      </c>
      <c r="G146" s="10">
        <f>'105'!C146/LossLocal!D146</f>
        <v>0.67896579585241035</v>
      </c>
      <c r="H146">
        <f>'106'!C146/LossLocal!D146</f>
        <v>0.18408295179100456</v>
      </c>
      <c r="J146">
        <f>'113'!C146+'114'!C146+'115'!C146+'116'!C146</f>
        <v>3.2429999999999998E-3</v>
      </c>
      <c r="K146">
        <f>'113'!C146/LossLocal!J146</f>
        <v>0.35615171137835339</v>
      </c>
      <c r="L146">
        <f>'114'!C146/LossLocal!J146</f>
        <v>0.2223250077089115</v>
      </c>
      <c r="M146">
        <f>'115'!C146/LossLocal!J146</f>
        <v>0.39068763490595126</v>
      </c>
      <c r="N146">
        <f>'116'!C146/LossLocal!J146</f>
        <v>3.0835646006783846E-2</v>
      </c>
    </row>
    <row r="147" spans="1:14" x14ac:dyDescent="0.25">
      <c r="A147" t="s">
        <v>156</v>
      </c>
      <c r="B147">
        <v>1181948400</v>
      </c>
      <c r="D147">
        <f>'103'!C147+'104'!C147+'105'!C147+'106'!C147</f>
        <v>3.4310000000000005E-3</v>
      </c>
      <c r="E147">
        <f>'103'!C147/LossLocal!D147</f>
        <v>1.3115709705625181E-2</v>
      </c>
      <c r="F147">
        <f>'104'!C147/LossLocal!D147</f>
        <v>7.4905275429903814E-2</v>
      </c>
      <c r="G147" s="10">
        <f>'105'!C147/LossLocal!D147</f>
        <v>0.74030894782862133</v>
      </c>
      <c r="H147">
        <f>'106'!C147/LossLocal!D147</f>
        <v>0.17167006703584958</v>
      </c>
      <c r="J147">
        <f>'113'!C147+'114'!C147+'115'!C147+'116'!C147</f>
        <v>1.2290000000000003E-3</v>
      </c>
      <c r="K147">
        <f>'113'!C147/LossLocal!J147</f>
        <v>0.34580960130187133</v>
      </c>
      <c r="L147">
        <f>'114'!C147/LossLocal!J147</f>
        <v>0.1342554922701383</v>
      </c>
      <c r="M147">
        <f>'115'!C147/LossLocal!J147</f>
        <v>0.50203417412530504</v>
      </c>
      <c r="N147">
        <f>'116'!C147/LossLocal!J147</f>
        <v>1.7900732302685105E-2</v>
      </c>
    </row>
    <row r="148" spans="1:14" x14ac:dyDescent="0.25">
      <c r="A148" t="s">
        <v>157</v>
      </c>
      <c r="B148">
        <v>1182553200</v>
      </c>
      <c r="D148">
        <f>'103'!C148+'104'!C148+'105'!C148+'106'!C148</f>
        <v>0</v>
      </c>
      <c r="G148" s="10"/>
      <c r="J148">
        <f>'113'!C148+'114'!C148+'115'!C148+'116'!C148</f>
        <v>0</v>
      </c>
      <c r="K148" s="14">
        <v>0</v>
      </c>
      <c r="L148" s="14">
        <v>0</v>
      </c>
      <c r="M148" s="14">
        <v>0</v>
      </c>
      <c r="N148" s="14">
        <v>0</v>
      </c>
    </row>
    <row r="149" spans="1:14" x14ac:dyDescent="0.25">
      <c r="A149" t="s">
        <v>158</v>
      </c>
      <c r="B149">
        <v>1183158000</v>
      </c>
      <c r="D149">
        <f>'103'!C149+'104'!C149+'105'!C149+'106'!C149</f>
        <v>0</v>
      </c>
      <c r="G149" s="10"/>
      <c r="J149">
        <f>'113'!C149+'114'!C149+'115'!C149+'116'!C149</f>
        <v>0</v>
      </c>
      <c r="K149" s="14">
        <v>0</v>
      </c>
      <c r="L149" s="14">
        <v>0</v>
      </c>
      <c r="M149" s="14">
        <v>0</v>
      </c>
      <c r="N149" s="14">
        <v>0</v>
      </c>
    </row>
    <row r="150" spans="1:14" x14ac:dyDescent="0.25">
      <c r="A150" t="s">
        <v>159</v>
      </c>
      <c r="B150">
        <v>1183762800</v>
      </c>
      <c r="D150">
        <f>'103'!C150+'104'!C150+'105'!C150+'106'!C150</f>
        <v>0</v>
      </c>
      <c r="G150" s="10"/>
      <c r="J150">
        <f>'113'!C150+'114'!C150+'115'!C150+'116'!C150</f>
        <v>0</v>
      </c>
      <c r="K150" s="14">
        <v>0</v>
      </c>
      <c r="L150" s="14">
        <v>0</v>
      </c>
      <c r="M150" s="14">
        <v>0</v>
      </c>
      <c r="N150" s="14">
        <v>0</v>
      </c>
    </row>
    <row r="151" spans="1:14" x14ac:dyDescent="0.25">
      <c r="A151" t="s">
        <v>160</v>
      </c>
      <c r="B151">
        <v>1184367600</v>
      </c>
      <c r="D151">
        <f>'103'!C151+'104'!C151+'105'!C151+'106'!C151</f>
        <v>0</v>
      </c>
      <c r="G151" s="10"/>
      <c r="J151">
        <f>'113'!C151+'114'!C151+'115'!C151+'116'!C151</f>
        <v>0</v>
      </c>
      <c r="K151" s="14">
        <v>0</v>
      </c>
      <c r="L151" s="14">
        <v>0</v>
      </c>
      <c r="M151" s="14">
        <v>0</v>
      </c>
      <c r="N151" s="14">
        <v>0</v>
      </c>
    </row>
    <row r="152" spans="1:14" x14ac:dyDescent="0.25">
      <c r="A152" t="s">
        <v>161</v>
      </c>
      <c r="B152">
        <v>1184972400</v>
      </c>
      <c r="D152">
        <f>'103'!C152+'104'!C152+'105'!C152+'106'!C152</f>
        <v>0</v>
      </c>
      <c r="G152" s="10"/>
      <c r="J152">
        <f>'113'!C152+'114'!C152+'115'!C152+'116'!C152</f>
        <v>0</v>
      </c>
      <c r="K152" s="14">
        <v>0</v>
      </c>
      <c r="L152" s="14">
        <v>0</v>
      </c>
      <c r="M152" s="14">
        <v>0</v>
      </c>
      <c r="N152" s="14">
        <v>0</v>
      </c>
    </row>
    <row r="153" spans="1:14" x14ac:dyDescent="0.25">
      <c r="A153" t="s">
        <v>162</v>
      </c>
      <c r="B153">
        <v>1185577200</v>
      </c>
      <c r="D153">
        <f>'103'!C153+'104'!C153+'105'!C153+'106'!C153</f>
        <v>0</v>
      </c>
      <c r="G153" s="10"/>
      <c r="J153">
        <f>'113'!C153+'114'!C153+'115'!C153+'116'!C153</f>
        <v>0</v>
      </c>
      <c r="K153" s="14">
        <v>0</v>
      </c>
      <c r="L153" s="14">
        <v>0</v>
      </c>
      <c r="M153" s="14">
        <v>0</v>
      </c>
      <c r="N153" s="14">
        <v>0</v>
      </c>
    </row>
    <row r="154" spans="1:14" x14ac:dyDescent="0.25">
      <c r="A154" t="s">
        <v>163</v>
      </c>
      <c r="B154">
        <v>1186182000</v>
      </c>
      <c r="D154">
        <f>'103'!C154+'104'!C154+'105'!C154+'106'!C154</f>
        <v>0</v>
      </c>
      <c r="G154" s="10"/>
      <c r="J154">
        <f>'113'!C154+'114'!C154+'115'!C154+'116'!C154</f>
        <v>0</v>
      </c>
      <c r="K154" s="14">
        <v>0</v>
      </c>
      <c r="L154" s="14">
        <v>0</v>
      </c>
      <c r="M154" s="14">
        <v>0</v>
      </c>
      <c r="N154" s="14">
        <v>0</v>
      </c>
    </row>
    <row r="155" spans="1:14" x14ac:dyDescent="0.25">
      <c r="A155" t="s">
        <v>164</v>
      </c>
      <c r="B155">
        <v>1186786800</v>
      </c>
      <c r="D155">
        <f>'103'!C155+'104'!C155+'105'!C155+'106'!C155</f>
        <v>0</v>
      </c>
      <c r="G155" s="10"/>
      <c r="J155">
        <f>'113'!C155+'114'!C155+'115'!C155+'116'!C155</f>
        <v>0</v>
      </c>
      <c r="K155" s="14">
        <v>0</v>
      </c>
      <c r="L155" s="14">
        <v>0</v>
      </c>
      <c r="M155" s="14">
        <v>0</v>
      </c>
      <c r="N155" s="14">
        <v>0</v>
      </c>
    </row>
    <row r="156" spans="1:14" x14ac:dyDescent="0.25">
      <c r="A156" t="s">
        <v>165</v>
      </c>
      <c r="B156">
        <v>1187391600</v>
      </c>
      <c r="D156">
        <f>'103'!C156+'104'!C156+'105'!C156+'106'!C156</f>
        <v>0</v>
      </c>
      <c r="G156" s="10"/>
      <c r="J156">
        <f>'113'!C156+'114'!C156+'115'!C156+'116'!C156</f>
        <v>0</v>
      </c>
      <c r="K156" s="14">
        <v>0</v>
      </c>
      <c r="L156" s="14">
        <v>0</v>
      </c>
      <c r="M156" s="14">
        <v>0</v>
      </c>
      <c r="N156" s="14">
        <v>0</v>
      </c>
    </row>
    <row r="157" spans="1:14" x14ac:dyDescent="0.25">
      <c r="A157" t="s">
        <v>166</v>
      </c>
      <c r="B157">
        <v>1187996400</v>
      </c>
      <c r="D157">
        <f>'103'!C157+'104'!C157+'105'!C157+'106'!C157</f>
        <v>0</v>
      </c>
      <c r="G157" s="10"/>
      <c r="J157">
        <f>'113'!C157+'114'!C157+'115'!C157+'116'!C157</f>
        <v>0</v>
      </c>
      <c r="K157" s="14">
        <v>0</v>
      </c>
      <c r="L157" s="14">
        <v>0</v>
      </c>
      <c r="M157" s="14">
        <v>0</v>
      </c>
      <c r="N157" s="14">
        <v>0</v>
      </c>
    </row>
    <row r="158" spans="1:14" x14ac:dyDescent="0.25">
      <c r="A158" t="s">
        <v>167</v>
      </c>
      <c r="B158">
        <v>1188601200</v>
      </c>
      <c r="D158">
        <f>'103'!C158+'104'!C158+'105'!C158+'106'!C158</f>
        <v>0</v>
      </c>
      <c r="G158" s="10"/>
      <c r="J158">
        <f>'113'!C158+'114'!C158+'115'!C158+'116'!C158</f>
        <v>0</v>
      </c>
      <c r="K158" s="14">
        <v>0</v>
      </c>
      <c r="L158" s="14">
        <v>0</v>
      </c>
      <c r="M158" s="14">
        <v>0</v>
      </c>
      <c r="N158" s="14">
        <v>0</v>
      </c>
    </row>
    <row r="159" spans="1:14" x14ac:dyDescent="0.25">
      <c r="A159" t="s">
        <v>168</v>
      </c>
      <c r="B159">
        <v>1189206000</v>
      </c>
      <c r="D159">
        <f>'103'!C159+'104'!C159+'105'!C159+'106'!C159</f>
        <v>0</v>
      </c>
      <c r="G159" s="10"/>
      <c r="J159">
        <f>'113'!C159+'114'!C159+'115'!C159+'116'!C159</f>
        <v>0</v>
      </c>
      <c r="K159" s="14">
        <v>0</v>
      </c>
      <c r="L159" s="14">
        <v>0</v>
      </c>
      <c r="M159" s="14">
        <v>0</v>
      </c>
      <c r="N159" s="14">
        <v>0</v>
      </c>
    </row>
    <row r="160" spans="1:14" x14ac:dyDescent="0.25">
      <c r="A160" t="s">
        <v>169</v>
      </c>
      <c r="B160">
        <v>1189810800</v>
      </c>
      <c r="D160">
        <f>'103'!C160+'104'!C160+'105'!C160+'106'!C160</f>
        <v>7.1299999999999998E-4</v>
      </c>
      <c r="E160">
        <f>'103'!C160/LossLocal!D160</f>
        <v>5.890603085553997E-2</v>
      </c>
      <c r="F160">
        <f>'104'!C160/LossLocal!D160</f>
        <v>0.25666199158485276</v>
      </c>
      <c r="G160" s="10">
        <f>'105'!C160/LossLocal!D160</f>
        <v>0.52734922861150069</v>
      </c>
      <c r="H160">
        <f>'106'!C160/LossLocal!D160</f>
        <v>0.15708274894810659</v>
      </c>
      <c r="J160">
        <f>'113'!C160+'114'!C160+'115'!C160+'116'!C160</f>
        <v>1.73E-4</v>
      </c>
      <c r="K160">
        <f>'113'!C160/LossLocal!J160</f>
        <v>0.61849710982658956</v>
      </c>
      <c r="L160">
        <f>'114'!C160/LossLocal!J160</f>
        <v>2.8901734104046246E-2</v>
      </c>
      <c r="M160">
        <f>'115'!C160/LossLocal!J160</f>
        <v>0.35260115606936415</v>
      </c>
      <c r="N160">
        <f>'116'!C160/LossLocal!J160</f>
        <v>0</v>
      </c>
    </row>
    <row r="161" spans="1:14" x14ac:dyDescent="0.25">
      <c r="A161" t="s">
        <v>170</v>
      </c>
      <c r="B161">
        <v>1190415600</v>
      </c>
      <c r="D161">
        <f>'103'!C161+'104'!C161+'105'!C161+'106'!C161</f>
        <v>2.0089000000000003E-2</v>
      </c>
      <c r="E161">
        <f>'103'!C161/LossLocal!D161</f>
        <v>6.3716461745233696E-3</v>
      </c>
      <c r="F161">
        <f>'104'!C161/LossLocal!D161</f>
        <v>0.24087809248842648</v>
      </c>
      <c r="G161" s="10">
        <f>'105'!C161/LossLocal!D161</f>
        <v>0.5445766339787943</v>
      </c>
      <c r="H161">
        <f>'106'!C161/LossLocal!D161</f>
        <v>0.20817362735825573</v>
      </c>
      <c r="J161">
        <f>'113'!C161+'114'!C161+'115'!C161+'116'!C161</f>
        <v>7.7029999999999998E-3</v>
      </c>
      <c r="K161">
        <f>'113'!C161/LossLocal!J161</f>
        <v>0.33701155394002336</v>
      </c>
      <c r="L161">
        <f>'114'!C161/LossLocal!J161</f>
        <v>0.24289237959236662</v>
      </c>
      <c r="M161">
        <f>'115'!C161/LossLocal!J161</f>
        <v>0.39465143450603662</v>
      </c>
      <c r="N161">
        <f>'116'!C161/LossLocal!J161</f>
        <v>2.5444631961573413E-2</v>
      </c>
    </row>
    <row r="162" spans="1:14" x14ac:dyDescent="0.25">
      <c r="A162" t="s">
        <v>171</v>
      </c>
      <c r="B162">
        <v>1191020400</v>
      </c>
      <c r="D162">
        <f>'103'!C162+'104'!C162+'105'!C162+'106'!C162</f>
        <v>1.4439E-2</v>
      </c>
      <c r="E162">
        <f>'103'!C162/LossLocal!D162</f>
        <v>9.6959623242606815E-3</v>
      </c>
      <c r="F162">
        <f>'104'!C162/LossLocal!D162</f>
        <v>0.16801717570468869</v>
      </c>
      <c r="G162" s="10">
        <f>'105'!C162/LossLocal!D162</f>
        <v>0.6244892305561327</v>
      </c>
      <c r="H162">
        <f>'106'!C162/LossLocal!D162</f>
        <v>0.19779763141491793</v>
      </c>
      <c r="J162">
        <f>'113'!C162+'114'!C162+'115'!C162+'116'!C162</f>
        <v>7.6150000000000002E-3</v>
      </c>
      <c r="K162">
        <f>'113'!C162/LossLocal!J162</f>
        <v>0.3432698621142482</v>
      </c>
      <c r="L162">
        <f>'114'!C162/LossLocal!J162</f>
        <v>0.23992120814182535</v>
      </c>
      <c r="M162">
        <f>'115'!C162/LossLocal!J162</f>
        <v>0.40039395929087329</v>
      </c>
      <c r="N162">
        <f>'116'!C162/LossLocal!J162</f>
        <v>1.6414970453053183E-2</v>
      </c>
    </row>
    <row r="163" spans="1:14" x14ac:dyDescent="0.25">
      <c r="A163" t="s">
        <v>172</v>
      </c>
      <c r="B163">
        <v>1191625200</v>
      </c>
      <c r="D163">
        <f>'103'!C163+'104'!C163+'105'!C163+'106'!C163</f>
        <v>2.0723999999999999E-2</v>
      </c>
      <c r="E163">
        <f>'103'!C163/LossLocal!D163</f>
        <v>8.9751013317892307E-3</v>
      </c>
      <c r="F163">
        <f>'104'!C163/LossLocal!D163</f>
        <v>0.18012931866435053</v>
      </c>
      <c r="G163" s="10">
        <f>'105'!C163/LossLocal!D163</f>
        <v>0.5982435823200154</v>
      </c>
      <c r="H163">
        <f>'106'!C163/LossLocal!D163</f>
        <v>0.21265199768384485</v>
      </c>
      <c r="J163">
        <f>'113'!C163+'114'!C163+'115'!C163+'116'!C163</f>
        <v>9.3039999999999998E-3</v>
      </c>
      <c r="K163">
        <f>'113'!C163/LossLocal!J163</f>
        <v>0.33039552880481515</v>
      </c>
      <c r="L163">
        <f>'114'!C163/LossLocal!J163</f>
        <v>0.24473344797936372</v>
      </c>
      <c r="M163">
        <f>'115'!C163/LossLocal!J163</f>
        <v>0.40584694754944112</v>
      </c>
      <c r="N163">
        <f>'116'!C163/LossLocal!J163</f>
        <v>1.902407566638005E-2</v>
      </c>
    </row>
    <row r="164" spans="1:14" x14ac:dyDescent="0.25">
      <c r="A164" t="s">
        <v>173</v>
      </c>
      <c r="B164">
        <v>1192230000</v>
      </c>
      <c r="D164">
        <f>'103'!C164+'104'!C164+'105'!C164+'106'!C164</f>
        <v>3.3581E-2</v>
      </c>
      <c r="E164">
        <f>'103'!C164/LossLocal!D164</f>
        <v>6.6406598969655463E-3</v>
      </c>
      <c r="F164">
        <f>'104'!C164/LossLocal!D164</f>
        <v>0.2096423572853697</v>
      </c>
      <c r="G164" s="10">
        <f>'105'!C164/LossLocal!D164</f>
        <v>0.56737440814746432</v>
      </c>
      <c r="H164">
        <f>'106'!C164/LossLocal!D164</f>
        <v>0.2163425746702004</v>
      </c>
      <c r="J164">
        <f>'113'!C164+'114'!C164+'115'!C164+'116'!C164</f>
        <v>1.2589000000000001E-2</v>
      </c>
      <c r="K164">
        <f>'113'!C164/LossLocal!J164</f>
        <v>0.34061482246405589</v>
      </c>
      <c r="L164">
        <f>'114'!C164/LossLocal!J164</f>
        <v>0.26165700214472948</v>
      </c>
      <c r="M164">
        <f>'115'!C164/LossLocal!J164</f>
        <v>0.37000556040988158</v>
      </c>
      <c r="N164">
        <f>'116'!C164/LossLocal!J164</f>
        <v>2.772261498133291E-2</v>
      </c>
    </row>
    <row r="165" spans="1:14" x14ac:dyDescent="0.25">
      <c r="A165" t="s">
        <v>174</v>
      </c>
      <c r="B165">
        <v>1192834800</v>
      </c>
      <c r="D165">
        <f>'103'!C165+'104'!C165+'105'!C165+'106'!C165</f>
        <v>3.0453000000000001E-2</v>
      </c>
      <c r="E165">
        <f>'103'!C165/LossLocal!D165</f>
        <v>4.8271106294946308E-3</v>
      </c>
      <c r="F165">
        <f>'104'!C165/LossLocal!D165</f>
        <v>0.21528256657800546</v>
      </c>
      <c r="G165" s="10">
        <f>'105'!C165/LossLocal!D165</f>
        <v>0.56900797950940796</v>
      </c>
      <c r="H165">
        <f>'106'!C165/LossLocal!D165</f>
        <v>0.21088234328309197</v>
      </c>
      <c r="J165">
        <f>'113'!C165+'114'!C165+'115'!C165+'116'!C165</f>
        <v>8.9819999999999987E-3</v>
      </c>
      <c r="K165">
        <f>'113'!C165/LossLocal!J165</f>
        <v>0.33311066577599646</v>
      </c>
      <c r="L165">
        <f>'114'!C165/LossLocal!J165</f>
        <v>0.2629703852148742</v>
      </c>
      <c r="M165">
        <f>'115'!C165/LossLocal!J165</f>
        <v>0.38710754843019379</v>
      </c>
      <c r="N165">
        <f>'116'!C165/LossLocal!J165</f>
        <v>1.6811400578935654E-2</v>
      </c>
    </row>
    <row r="166" spans="1:14" x14ac:dyDescent="0.25">
      <c r="A166" t="s">
        <v>175</v>
      </c>
      <c r="B166">
        <v>1193439600</v>
      </c>
      <c r="D166">
        <f>'103'!C166+'104'!C166+'105'!C166+'106'!C166</f>
        <v>2.7216000000000001E-2</v>
      </c>
      <c r="E166">
        <f>'103'!C166/LossLocal!D166</f>
        <v>5.033803644914756E-3</v>
      </c>
      <c r="F166">
        <f>'104'!C166/LossLocal!D166</f>
        <v>0.20175631981187536</v>
      </c>
      <c r="G166" s="10">
        <f>'105'!C166/LossLocal!D166</f>
        <v>0.61180922986478536</v>
      </c>
      <c r="H166">
        <f>'106'!C166/LossLocal!D166</f>
        <v>0.18140064667842445</v>
      </c>
      <c r="J166">
        <f>'113'!C166+'114'!C166+'115'!C166+'116'!C166</f>
        <v>7.2650000000000006E-3</v>
      </c>
      <c r="K166">
        <f>'113'!C166/LossLocal!J166</f>
        <v>0.32126634549208533</v>
      </c>
      <c r="L166">
        <f>'114'!C166/LossLocal!J166</f>
        <v>0.25450791465932548</v>
      </c>
      <c r="M166">
        <f>'115'!C166/LossLocal!J166</f>
        <v>0.40949759119064005</v>
      </c>
      <c r="N166">
        <f>'116'!C166/LossLocal!J166</f>
        <v>1.472814865794907E-2</v>
      </c>
    </row>
    <row r="167" spans="1:14" x14ac:dyDescent="0.25">
      <c r="A167" t="s">
        <v>176</v>
      </c>
      <c r="B167">
        <v>1194048000</v>
      </c>
      <c r="D167">
        <f>'103'!C167+'104'!C167+'105'!C167+'106'!C167</f>
        <v>2.3241999999999999E-2</v>
      </c>
      <c r="E167">
        <f>'103'!C167/LossLocal!D167</f>
        <v>6.1526546768780662E-3</v>
      </c>
      <c r="F167">
        <f>'104'!C167/LossLocal!D167</f>
        <v>0.19950950864813699</v>
      </c>
      <c r="G167" s="10">
        <f>'105'!C167/LossLocal!D167</f>
        <v>0.6092418896824715</v>
      </c>
      <c r="H167">
        <f>'106'!C167/LossLocal!D167</f>
        <v>0.18509594699251358</v>
      </c>
      <c r="J167">
        <f>'113'!C167+'114'!C167+'115'!C167+'116'!C167</f>
        <v>7.4830000000000001E-3</v>
      </c>
      <c r="K167">
        <f>'113'!C167/LossLocal!J167</f>
        <v>0.32005879994654551</v>
      </c>
      <c r="L167">
        <f>'114'!C167/LossLocal!J167</f>
        <v>0.25096886275557928</v>
      </c>
      <c r="M167">
        <f>'115'!C167/LossLocal!J167</f>
        <v>0.40598690364826939</v>
      </c>
      <c r="N167">
        <f>'116'!C167/LossLocal!J167</f>
        <v>2.2985433649605775E-2</v>
      </c>
    </row>
    <row r="168" spans="1:14" x14ac:dyDescent="0.25">
      <c r="A168" t="s">
        <v>177</v>
      </c>
      <c r="B168">
        <v>1194652800</v>
      </c>
      <c r="D168">
        <f>'103'!C168+'104'!C168+'105'!C168+'106'!C168</f>
        <v>1.9209999999999998E-2</v>
      </c>
      <c r="E168">
        <f>'103'!C168/LossLocal!D168</f>
        <v>2.8110359187922961E-3</v>
      </c>
      <c r="F168">
        <f>'104'!C168/LossLocal!D168</f>
        <v>0.19692868297761584</v>
      </c>
      <c r="G168" s="10">
        <f>'105'!C168/LossLocal!D168</f>
        <v>0.61665799062988036</v>
      </c>
      <c r="H168">
        <f>'106'!C168/LossLocal!D168</f>
        <v>0.18360229047371163</v>
      </c>
      <c r="J168">
        <f>'113'!C168+'114'!C168+'115'!C168+'116'!C168</f>
        <v>9.6690000000000005E-3</v>
      </c>
      <c r="K168">
        <f>'113'!C168/LossLocal!J168</f>
        <v>0.2893784258971972</v>
      </c>
      <c r="L168">
        <f>'114'!C168/LossLocal!J168</f>
        <v>0.269727996690454</v>
      </c>
      <c r="M168">
        <f>'115'!C168/LossLocal!J168</f>
        <v>0.40603992139828315</v>
      </c>
      <c r="N168">
        <f>'116'!C168/LossLocal!J168</f>
        <v>3.4853656014065572E-2</v>
      </c>
    </row>
    <row r="169" spans="1:14" x14ac:dyDescent="0.25">
      <c r="A169" t="s">
        <v>178</v>
      </c>
      <c r="B169">
        <v>1195257600</v>
      </c>
      <c r="D169">
        <f>'103'!C169+'104'!C169+'105'!C169+'106'!C169</f>
        <v>2.6044999999999999E-2</v>
      </c>
      <c r="E169">
        <f>'103'!C169/LossLocal!D169</f>
        <v>1.996544442311384E-3</v>
      </c>
      <c r="F169">
        <f>'104'!C169/LossLocal!D169</f>
        <v>0.21055864849299291</v>
      </c>
      <c r="G169" s="10">
        <f>'105'!C169/LossLocal!D169</f>
        <v>0.59754271453253993</v>
      </c>
      <c r="H169">
        <f>'106'!C169/LossLocal!D169</f>
        <v>0.1899020925321559</v>
      </c>
      <c r="J169">
        <f>'113'!C169+'114'!C169+'115'!C169+'116'!C169</f>
        <v>6.2989999999999999E-3</v>
      </c>
      <c r="K169">
        <f>'113'!C169/LossLocal!J169</f>
        <v>0.3143356088267979</v>
      </c>
      <c r="L169">
        <f>'114'!C169/LossLocal!J169</f>
        <v>0.25496110493729163</v>
      </c>
      <c r="M169">
        <f>'115'!C169/LossLocal!J169</f>
        <v>0.41308144149865061</v>
      </c>
      <c r="N169">
        <f>'116'!C169/LossLocal!J169</f>
        <v>1.7621844737259883E-2</v>
      </c>
    </row>
    <row r="170" spans="1:14" x14ac:dyDescent="0.25">
      <c r="A170" t="s">
        <v>179</v>
      </c>
      <c r="B170">
        <v>1195862400</v>
      </c>
      <c r="D170">
        <f>'103'!C170+'104'!C170+'105'!C170+'106'!C170</f>
        <v>1.823E-2</v>
      </c>
      <c r="E170">
        <f>'103'!C170/LossLocal!D170</f>
        <v>2.084476138233681E-3</v>
      </c>
      <c r="F170">
        <f>'104'!C170/LossLocal!D170</f>
        <v>0.19950630828304991</v>
      </c>
      <c r="G170" s="10">
        <f>'105'!C170/LossLocal!D170</f>
        <v>0.6125617114646188</v>
      </c>
      <c r="H170">
        <f>'106'!C170/LossLocal!D170</f>
        <v>0.18584750411409764</v>
      </c>
      <c r="J170">
        <f>'113'!C170+'114'!C170+'115'!C170+'116'!C170</f>
        <v>3.4350000000000001E-3</v>
      </c>
      <c r="K170">
        <f>'113'!C170/LossLocal!J170</f>
        <v>0.33420669577874818</v>
      </c>
      <c r="L170">
        <f>'114'!C170/LossLocal!J170</f>
        <v>0.23377001455604074</v>
      </c>
      <c r="M170">
        <f>'115'!C170/LossLocal!J170</f>
        <v>0.42299854439592433</v>
      </c>
      <c r="N170">
        <f>'116'!C170/LossLocal!J170</f>
        <v>9.0247452692867533E-3</v>
      </c>
    </row>
    <row r="171" spans="1:14" x14ac:dyDescent="0.25">
      <c r="A171" t="s">
        <v>180</v>
      </c>
      <c r="B171">
        <v>1196467200</v>
      </c>
      <c r="D171">
        <f>'103'!C171+'104'!C171+'105'!C171+'106'!C171</f>
        <v>2.7144999999999999E-2</v>
      </c>
      <c r="E171">
        <f>'103'!C171/LossLocal!D171</f>
        <v>1.7682814514643581E-3</v>
      </c>
      <c r="F171">
        <f>'104'!C171/LossLocal!D171</f>
        <v>0.19834223613925217</v>
      </c>
      <c r="G171" s="10">
        <f>'105'!C171/LossLocal!D171</f>
        <v>0.60836249769755024</v>
      </c>
      <c r="H171">
        <f>'106'!C171/LossLocal!D171</f>
        <v>0.19152698471173327</v>
      </c>
      <c r="J171">
        <f>'113'!C171+'114'!C171+'115'!C171+'116'!C171</f>
        <v>2.9699999999999996E-3</v>
      </c>
      <c r="K171">
        <f>'113'!C171/LossLocal!J171</f>
        <v>0.41245791245791252</v>
      </c>
      <c r="L171">
        <f>'114'!C171/LossLocal!J171</f>
        <v>0.19259259259259262</v>
      </c>
      <c r="M171">
        <f>'115'!C171/LossLocal!J171</f>
        <v>0.38888888888888895</v>
      </c>
      <c r="N171">
        <f>'116'!C171/LossLocal!J171</f>
        <v>6.0606060606060615E-3</v>
      </c>
    </row>
    <row r="172" spans="1:14" x14ac:dyDescent="0.25">
      <c r="A172" t="s">
        <v>181</v>
      </c>
      <c r="B172">
        <v>1197072000</v>
      </c>
      <c r="D172">
        <f>'103'!C172+'104'!C172+'105'!C172+'106'!C172</f>
        <v>2.8709999999999999E-2</v>
      </c>
      <c r="E172">
        <f>'103'!C172/LossLocal!D172</f>
        <v>2.6819923371647512E-3</v>
      </c>
      <c r="F172">
        <f>'104'!C172/LossLocal!D172</f>
        <v>0.2023685127133403</v>
      </c>
      <c r="G172" s="10">
        <f>'105'!C172/LossLocal!D172</f>
        <v>0.60330895158481368</v>
      </c>
      <c r="H172">
        <f>'106'!C172/LossLocal!D172</f>
        <v>0.19164054336468131</v>
      </c>
      <c r="J172">
        <f>'113'!C172+'114'!C172+'115'!C172+'116'!C172</f>
        <v>4.3770000000000007E-3</v>
      </c>
      <c r="K172">
        <f>'113'!C172/LossLocal!J172</f>
        <v>0.3543522960932145</v>
      </c>
      <c r="L172">
        <f>'114'!C172/LossLocal!J172</f>
        <v>0.25131368517249253</v>
      </c>
      <c r="M172">
        <f>'115'!C172/LossLocal!J172</f>
        <v>0.37925519762394327</v>
      </c>
      <c r="N172">
        <f>'116'!C172/LossLocal!J172</f>
        <v>1.5078821110349553E-2</v>
      </c>
    </row>
    <row r="173" spans="1:14" x14ac:dyDescent="0.25">
      <c r="A173" t="s">
        <v>182</v>
      </c>
      <c r="B173">
        <v>1197676800</v>
      </c>
      <c r="D173">
        <f>'103'!C173+'104'!C173+'105'!C173+'106'!C173</f>
        <v>1.7601000000000002E-2</v>
      </c>
      <c r="E173">
        <f>'103'!C173/LossLocal!D173</f>
        <v>2.2157831941366966E-3</v>
      </c>
      <c r="F173">
        <f>'104'!C173/LossLocal!D173</f>
        <v>0.20044315663882731</v>
      </c>
      <c r="G173" s="10">
        <f>'105'!C173/LossLocal!D173</f>
        <v>0.61854440088631324</v>
      </c>
      <c r="H173">
        <f>'106'!C173/LossLocal!D173</f>
        <v>0.17879665928072266</v>
      </c>
      <c r="J173">
        <f>'113'!C173+'114'!C173+'115'!C173+'116'!C173</f>
        <v>1.5299999999999999E-3</v>
      </c>
      <c r="K173">
        <f>'113'!C173/LossLocal!J173</f>
        <v>0.36405228758169939</v>
      </c>
      <c r="L173">
        <f>'114'!C173/LossLocal!J173</f>
        <v>0.22026143790849675</v>
      </c>
      <c r="M173">
        <f>'115'!C173/LossLocal!J173</f>
        <v>0.40980392156862744</v>
      </c>
      <c r="N173">
        <f>'116'!C173/LossLocal!J173</f>
        <v>5.8823529411764714E-3</v>
      </c>
    </row>
    <row r="174" spans="1:14" x14ac:dyDescent="0.25">
      <c r="A174" t="s">
        <v>183</v>
      </c>
      <c r="B174">
        <v>1198281600</v>
      </c>
      <c r="D174">
        <f>'103'!C174+'104'!C174+'105'!C174+'106'!C174</f>
        <v>2.0558E-2</v>
      </c>
      <c r="E174">
        <f>'103'!C174/LossLocal!D174</f>
        <v>3.4536433505204787E-3</v>
      </c>
      <c r="F174">
        <f>'104'!C174/LossLocal!D174</f>
        <v>0.20517560073937155</v>
      </c>
      <c r="G174" s="10">
        <f>'105'!C174/LossLocal!D174</f>
        <v>0.6338165191166456</v>
      </c>
      <c r="H174">
        <f>'106'!C174/LossLocal!D174</f>
        <v>0.15755423679346239</v>
      </c>
      <c r="J174">
        <f>'113'!C174+'114'!C174+'115'!C174+'116'!C174</f>
        <v>7.0070000000000002E-3</v>
      </c>
      <c r="K174">
        <f>'113'!C174/LossLocal!J174</f>
        <v>0.32210646496360779</v>
      </c>
      <c r="L174">
        <f>'114'!C174/LossLocal!J174</f>
        <v>0.28971028971028973</v>
      </c>
      <c r="M174">
        <f>'115'!C174/LossLocal!J174</f>
        <v>0.35550164121592692</v>
      </c>
      <c r="N174">
        <f>'116'!C174/LossLocal!J174</f>
        <v>3.2681604110175538E-2</v>
      </c>
    </row>
    <row r="175" spans="1:14" x14ac:dyDescent="0.25">
      <c r="A175" t="s">
        <v>184</v>
      </c>
      <c r="B175">
        <v>1198886400</v>
      </c>
      <c r="D175">
        <f>'103'!C175+'104'!C175+'105'!C175+'106'!C175</f>
        <v>4.6401999999999999E-2</v>
      </c>
      <c r="E175">
        <f>'103'!C175/LossLocal!D175</f>
        <v>1.6163096418257833E-3</v>
      </c>
      <c r="F175">
        <f>'104'!C175/LossLocal!D175</f>
        <v>0.22636955303650705</v>
      </c>
      <c r="G175" s="10">
        <f>'105'!C175/LossLocal!D175</f>
        <v>0.5899314684711866</v>
      </c>
      <c r="H175">
        <f>'106'!C175/LossLocal!D175</f>
        <v>0.18208266885048058</v>
      </c>
      <c r="J175">
        <f>'113'!C175+'114'!C175+'115'!C175+'116'!C175</f>
        <v>7.1119999999999994E-3</v>
      </c>
      <c r="K175">
        <f>'113'!C175/LossLocal!J175</f>
        <v>0.32452193475815527</v>
      </c>
      <c r="L175">
        <f>'114'!C175/LossLocal!J175</f>
        <v>0.29077615298087739</v>
      </c>
      <c r="M175">
        <f>'115'!C175/LossLocal!J175</f>
        <v>0.3726096737907762</v>
      </c>
      <c r="N175">
        <f>'116'!C175/LossLocal!J175</f>
        <v>1.2092238470191228E-2</v>
      </c>
    </row>
    <row r="176" spans="1:14" x14ac:dyDescent="0.25">
      <c r="A176" t="s">
        <v>185</v>
      </c>
      <c r="B176">
        <v>1199491200</v>
      </c>
      <c r="D176">
        <f>'103'!C176+'104'!C176+'105'!C176+'106'!C176</f>
        <v>4.4653999999999999E-2</v>
      </c>
      <c r="E176">
        <f>'103'!C176/LossLocal!D176</f>
        <v>1.7243695973485019E-3</v>
      </c>
      <c r="F176">
        <f>'104'!C176/LossLocal!D176</f>
        <v>0.22251086128902228</v>
      </c>
      <c r="G176" s="10">
        <f>'105'!C176/LossLocal!D176</f>
        <v>0.59421328436422272</v>
      </c>
      <c r="H176">
        <f>'106'!C176/LossLocal!D176</f>
        <v>0.18155148474940655</v>
      </c>
      <c r="J176">
        <f>'113'!C176+'114'!C176+'115'!C176+'116'!C176</f>
        <v>6.3909999999999991E-3</v>
      </c>
      <c r="K176">
        <f>'113'!C176/LossLocal!J176</f>
        <v>0.37709278673134095</v>
      </c>
      <c r="L176">
        <f>'114'!C176/LossLocal!J176</f>
        <v>0.29025191675794093</v>
      </c>
      <c r="M176">
        <f>'115'!C176/LossLocal!J176</f>
        <v>0.32890001564700366</v>
      </c>
      <c r="N176">
        <f>'116'!C176/LossLocal!J176</f>
        <v>3.7552808637145991E-3</v>
      </c>
    </row>
    <row r="177" spans="1:14" x14ac:dyDescent="0.25">
      <c r="A177" t="s">
        <v>186</v>
      </c>
      <c r="B177">
        <v>1200096000</v>
      </c>
      <c r="D177">
        <f>'103'!C177+'104'!C177+'105'!C177+'106'!C177</f>
        <v>3.5235000000000002E-2</v>
      </c>
      <c r="E177">
        <f>'103'!C177/LossLocal!D177</f>
        <v>1.901518376614162E-3</v>
      </c>
      <c r="F177">
        <f>'104'!C177/LossLocal!D177</f>
        <v>0.21963956293458209</v>
      </c>
      <c r="G177" s="10">
        <f>'105'!C177/LossLocal!D177</f>
        <v>0.6161203348942812</v>
      </c>
      <c r="H177">
        <f>'106'!C177/LossLocal!D177</f>
        <v>0.16233858379452248</v>
      </c>
      <c r="J177">
        <f>'113'!C177+'114'!C177+'115'!C177+'116'!C177</f>
        <v>5.3859999999999993E-3</v>
      </c>
      <c r="K177">
        <f>'113'!C177/LossLocal!J177</f>
        <v>0.33735610842926111</v>
      </c>
      <c r="L177">
        <f>'114'!C177/LossLocal!J177</f>
        <v>0.28258447827701449</v>
      </c>
      <c r="M177">
        <f>'115'!C177/LossLocal!J177</f>
        <v>0.37801708132194584</v>
      </c>
      <c r="N177">
        <f>'116'!C177/LossLocal!J177</f>
        <v>2.0423319717786858E-3</v>
      </c>
    </row>
    <row r="178" spans="1:14" x14ac:dyDescent="0.25">
      <c r="A178" t="s">
        <v>187</v>
      </c>
      <c r="B178">
        <v>1200700800</v>
      </c>
      <c r="D178">
        <f>'103'!C178+'104'!C178+'105'!C178+'106'!C178</f>
        <v>2.5488E-2</v>
      </c>
      <c r="E178">
        <f>'103'!C178/LossLocal!D178</f>
        <v>2.0401757689893284E-3</v>
      </c>
      <c r="F178">
        <f>'104'!C178/LossLocal!D178</f>
        <v>0.21790646578782172</v>
      </c>
      <c r="G178" s="10">
        <f>'105'!C178/LossLocal!D178</f>
        <v>0.62539234149403633</v>
      </c>
      <c r="H178">
        <f>'106'!C178/LossLocal!D178</f>
        <v>0.15466101694915255</v>
      </c>
      <c r="J178">
        <f>'113'!C178+'114'!C178+'115'!C178+'116'!C178</f>
        <v>3.774E-3</v>
      </c>
      <c r="K178">
        <f>'113'!C178/LossLocal!J178</f>
        <v>0.37122416534181235</v>
      </c>
      <c r="L178">
        <f>'114'!C178/LossLocal!J178</f>
        <v>0.27291997880233176</v>
      </c>
      <c r="M178">
        <f>'115'!C178/LossLocal!J178</f>
        <v>0.3534711181770005</v>
      </c>
      <c r="N178">
        <f>'116'!C178/LossLocal!J178</f>
        <v>2.3847376788553262E-3</v>
      </c>
    </row>
    <row r="179" spans="1:14" x14ac:dyDescent="0.25">
      <c r="A179" t="s">
        <v>188</v>
      </c>
      <c r="B179">
        <v>1201305600</v>
      </c>
      <c r="D179">
        <f>'103'!C179+'104'!C179+'105'!C179+'106'!C179</f>
        <v>1.9505000000000002E-2</v>
      </c>
      <c r="E179">
        <f>'103'!C179/LossLocal!D179</f>
        <v>2.5121763650346064E-3</v>
      </c>
      <c r="F179">
        <f>'104'!C179/LossLocal!D179</f>
        <v>0.21522686490643425</v>
      </c>
      <c r="G179" s="10">
        <f>'105'!C179/LossLocal!D179</f>
        <v>0.64352730069213016</v>
      </c>
      <c r="H179">
        <f>'106'!C179/LossLocal!D179</f>
        <v>0.13873365803640092</v>
      </c>
      <c r="J179">
        <f>'113'!C179+'114'!C179+'115'!C179+'116'!C179</f>
        <v>3.8630000000000001E-3</v>
      </c>
      <c r="K179">
        <f>'113'!C179/LossLocal!J179</f>
        <v>0.36526016049702303</v>
      </c>
      <c r="L179">
        <f>'114'!C179/LossLocal!J179</f>
        <v>0.279575459487445</v>
      </c>
      <c r="M179">
        <f>'115'!C179/LossLocal!J179</f>
        <v>0.34946932435930622</v>
      </c>
      <c r="N179">
        <f>'116'!C179/LossLocal!J179</f>
        <v>5.695055656225731E-3</v>
      </c>
    </row>
    <row r="180" spans="1:14" x14ac:dyDescent="0.25">
      <c r="A180" t="s">
        <v>189</v>
      </c>
      <c r="B180">
        <v>1201910400</v>
      </c>
      <c r="D180">
        <f>'103'!C180+'104'!C180+'105'!C180+'106'!C180</f>
        <v>1.4841E-2</v>
      </c>
      <c r="E180">
        <f>'103'!C180/LossLocal!D180</f>
        <v>2.4257125530624622E-3</v>
      </c>
      <c r="F180">
        <f>'104'!C180/LossLocal!D180</f>
        <v>0.22047031871167713</v>
      </c>
      <c r="G180" s="10">
        <f>'105'!C180/LossLocal!D180</f>
        <v>0.62900074118994675</v>
      </c>
      <c r="H180">
        <f>'106'!C180/LossLocal!D180</f>
        <v>0.14810322754531366</v>
      </c>
      <c r="J180">
        <f>'113'!C180+'114'!C180+'115'!C180+'116'!C180</f>
        <v>3.1480000000000002E-3</v>
      </c>
      <c r="K180">
        <f>'113'!C180/LossLocal!J180</f>
        <v>0.32401524777636598</v>
      </c>
      <c r="L180">
        <f>'114'!C180/LossLocal!J180</f>
        <v>0.27922490470139771</v>
      </c>
      <c r="M180">
        <f>'115'!C180/LossLocal!J180</f>
        <v>0.38214739517153751</v>
      </c>
      <c r="N180">
        <f>'116'!C180/LossLocal!J180</f>
        <v>1.4612452350698855E-2</v>
      </c>
    </row>
    <row r="181" spans="1:14" x14ac:dyDescent="0.25">
      <c r="A181" t="s">
        <v>190</v>
      </c>
      <c r="B181">
        <v>1202515200</v>
      </c>
      <c r="D181">
        <f>'103'!C181+'104'!C181+'105'!C181+'106'!C181</f>
        <v>2.9886000000000003E-2</v>
      </c>
      <c r="E181">
        <f>'103'!C181/LossLocal!D181</f>
        <v>3.0449039684133038E-3</v>
      </c>
      <c r="F181">
        <f>'104'!C181/LossLocal!D181</f>
        <v>0.22726360168640833</v>
      </c>
      <c r="G181" s="10">
        <f>'105'!C181/LossLocal!D181</f>
        <v>0.62557719333467177</v>
      </c>
      <c r="H181">
        <f>'106'!C181/LossLocal!D181</f>
        <v>0.14411430101050657</v>
      </c>
      <c r="J181">
        <f>'113'!C181+'114'!C181+'115'!C181+'116'!C181</f>
        <v>4.6519999999999999E-3</v>
      </c>
      <c r="K181">
        <f>'113'!C181/LossLocal!J181</f>
        <v>0.3325451418744626</v>
      </c>
      <c r="L181">
        <f>'114'!C181/LossLocal!J181</f>
        <v>0.26891659501289766</v>
      </c>
      <c r="M181">
        <f>'115'!C181/LossLocal!J181</f>
        <v>0.39445399828030958</v>
      </c>
      <c r="N181">
        <f>'116'!C181/LossLocal!J181</f>
        <v>4.0842648323301811E-3</v>
      </c>
    </row>
    <row r="182" spans="1:14" x14ac:dyDescent="0.25">
      <c r="A182" t="s">
        <v>191</v>
      </c>
      <c r="B182">
        <v>1203120000</v>
      </c>
      <c r="D182">
        <f>'103'!C182+'104'!C182+'105'!C182+'106'!C182</f>
        <v>2.4233000000000001E-2</v>
      </c>
      <c r="E182">
        <f>'103'!C182/LossLocal!D182</f>
        <v>2.5997606569553911E-3</v>
      </c>
      <c r="F182">
        <f>'104'!C182/LossLocal!D182</f>
        <v>0.22770602071555318</v>
      </c>
      <c r="G182" s="10">
        <f>'105'!C182/LossLocal!D182</f>
        <v>0.62398382371146788</v>
      </c>
      <c r="H182">
        <f>'106'!C182/LossLocal!D182</f>
        <v>0.14571039491602358</v>
      </c>
      <c r="J182">
        <f>'113'!C182+'114'!C182+'115'!C182+'116'!C182</f>
        <v>2.8510000000000002E-3</v>
      </c>
      <c r="K182">
        <f>'113'!C182/LossLocal!J182</f>
        <v>0.32690284110838297</v>
      </c>
      <c r="L182">
        <f>'114'!C182/LossLocal!J182</f>
        <v>0.25640126271483688</v>
      </c>
      <c r="M182">
        <f>'115'!C182/LossLocal!J182</f>
        <v>0.41424061732725354</v>
      </c>
      <c r="N182">
        <f>'116'!C182/LossLocal!J182</f>
        <v>2.4552788495264817E-3</v>
      </c>
    </row>
    <row r="183" spans="1:14" x14ac:dyDescent="0.25">
      <c r="A183" t="s">
        <v>192</v>
      </c>
      <c r="B183">
        <v>1203724800</v>
      </c>
      <c r="D183">
        <f>'103'!C183+'104'!C183+'105'!C183+'106'!C183</f>
        <v>3.1058999999999996E-2</v>
      </c>
      <c r="E183">
        <f>'103'!C183/LossLocal!D183</f>
        <v>2.7367268746579096E-3</v>
      </c>
      <c r="F183">
        <f>'104'!C183/LossLocal!D183</f>
        <v>0.22399304549405971</v>
      </c>
      <c r="G183" s="10">
        <f>'105'!C183/LossLocal!D183</f>
        <v>0.61975594835635406</v>
      </c>
      <c r="H183">
        <f>'106'!C183/LossLocal!D183</f>
        <v>0.15351427927492836</v>
      </c>
      <c r="J183">
        <f>'113'!C183+'114'!C183+'115'!C183+'116'!C183</f>
        <v>3.5979999999999996E-3</v>
      </c>
      <c r="K183">
        <f>'113'!C183/LossLocal!J183</f>
        <v>0.30906058921623125</v>
      </c>
      <c r="L183">
        <f>'114'!C183/LossLocal!J183</f>
        <v>0.26153418565869929</v>
      </c>
      <c r="M183">
        <f>'115'!C183/LossLocal!J183</f>
        <v>0.42440244580322406</v>
      </c>
      <c r="N183">
        <f>'116'!C183/LossLocal!J183</f>
        <v>5.0027793218454701E-3</v>
      </c>
    </row>
    <row r="184" spans="1:14" x14ac:dyDescent="0.25">
      <c r="A184" t="s">
        <v>193</v>
      </c>
      <c r="B184">
        <v>1204329600</v>
      </c>
      <c r="D184">
        <f>'103'!C184+'104'!C184+'105'!C184+'106'!C184</f>
        <v>2.6245000000000001E-2</v>
      </c>
      <c r="E184">
        <f>'103'!C184/LossLocal!D184</f>
        <v>9.0302914840922066E-3</v>
      </c>
      <c r="F184">
        <f>'104'!C184/LossLocal!D184</f>
        <v>0.22469041722232808</v>
      </c>
      <c r="G184" s="10">
        <f>'105'!C184/LossLocal!D184</f>
        <v>0.61554581825109544</v>
      </c>
      <c r="H184">
        <f>'106'!C184/LossLocal!D184</f>
        <v>0.1507334730424843</v>
      </c>
      <c r="J184">
        <f>'113'!C184+'114'!C184+'115'!C184+'116'!C184</f>
        <v>5.2360000000000002E-3</v>
      </c>
      <c r="K184">
        <f>'113'!C184/LossLocal!J184</f>
        <v>0.31569900687547742</v>
      </c>
      <c r="L184">
        <f>'114'!C184/LossLocal!J184</f>
        <v>0.27731092436974786</v>
      </c>
      <c r="M184">
        <f>'115'!C184/LossLocal!J184</f>
        <v>0.40049656226126812</v>
      </c>
      <c r="N184">
        <f>'116'!C184/LossLocal!J184</f>
        <v>6.4935064935064931E-3</v>
      </c>
    </row>
    <row r="185" spans="1:14" x14ac:dyDescent="0.25">
      <c r="A185" t="s">
        <v>194</v>
      </c>
      <c r="B185">
        <v>1204934400</v>
      </c>
      <c r="D185">
        <f>'103'!C185+'104'!C185+'105'!C185+'106'!C185</f>
        <v>2.9548999999999999E-2</v>
      </c>
      <c r="E185">
        <f>'103'!C185/LossLocal!D185</f>
        <v>1.1912416663846492E-2</v>
      </c>
      <c r="F185">
        <f>'104'!C185/LossLocal!D185</f>
        <v>0.22633591661308339</v>
      </c>
      <c r="G185" s="10">
        <f>'105'!C185/LossLocal!D185</f>
        <v>0.61047751192933775</v>
      </c>
      <c r="H185">
        <f>'106'!C185/LossLocal!D185</f>
        <v>0.15127415479373246</v>
      </c>
      <c r="J185">
        <f>'113'!C185+'114'!C185+'115'!C185+'116'!C185</f>
        <v>6.1210000000000006E-3</v>
      </c>
      <c r="K185">
        <f>'113'!C185/LossLocal!J185</f>
        <v>0.32560039209279529</v>
      </c>
      <c r="L185">
        <f>'114'!C185/LossLocal!J185</f>
        <v>0.27854925665740887</v>
      </c>
      <c r="M185">
        <f>'115'!C185/LossLocal!J185</f>
        <v>0.38719163535370038</v>
      </c>
      <c r="N185">
        <f>'116'!C185/LossLocal!J185</f>
        <v>8.6587158960954088E-3</v>
      </c>
    </row>
    <row r="186" spans="1:14" x14ac:dyDescent="0.25">
      <c r="A186" t="s">
        <v>195</v>
      </c>
      <c r="B186">
        <v>1205535600</v>
      </c>
      <c r="D186">
        <f>'103'!C186+'104'!C186+'105'!C186+'106'!C186</f>
        <v>2.1825000000000001E-2</v>
      </c>
      <c r="E186">
        <f>'103'!C186/LossLocal!D186</f>
        <v>3.1156930126002291E-2</v>
      </c>
      <c r="F186">
        <f>'104'!C186/LossLocal!D186</f>
        <v>0.20778923253150056</v>
      </c>
      <c r="G186" s="10">
        <f>'105'!C186/LossLocal!D186</f>
        <v>0.61589919816723937</v>
      </c>
      <c r="H186">
        <f>'106'!C186/LossLocal!D186</f>
        <v>0.14515463917525773</v>
      </c>
      <c r="J186">
        <f>'113'!C186+'114'!C186+'115'!C186+'116'!C186</f>
        <v>7.2209999999999991E-3</v>
      </c>
      <c r="K186">
        <f>'113'!C186/LossLocal!J186</f>
        <v>0.37127821631352997</v>
      </c>
      <c r="L186">
        <f>'114'!C186/LossLocal!J186</f>
        <v>0.27170751973410889</v>
      </c>
      <c r="M186">
        <f>'115'!C186/LossLocal!J186</f>
        <v>0.33651848774407978</v>
      </c>
      <c r="N186">
        <f>'116'!C186/LossLocal!J186</f>
        <v>2.0495776208281403E-2</v>
      </c>
    </row>
    <row r="187" spans="1:14" x14ac:dyDescent="0.25">
      <c r="A187" t="s">
        <v>196</v>
      </c>
      <c r="B187">
        <v>1206140400</v>
      </c>
      <c r="D187">
        <f>'103'!C187+'104'!C187+'105'!C187+'106'!C187</f>
        <v>1.9008999999999998E-2</v>
      </c>
      <c r="E187">
        <f>'103'!C187/LossLocal!D187</f>
        <v>6.2601925403756127E-3</v>
      </c>
      <c r="F187">
        <f>'104'!C187/LossLocal!D187</f>
        <v>0.22399915829343994</v>
      </c>
      <c r="G187" s="10">
        <f>'105'!C187/LossLocal!D187</f>
        <v>0.60697564311641861</v>
      </c>
      <c r="H187">
        <f>'106'!C187/LossLocal!D187</f>
        <v>0.1627650060497659</v>
      </c>
      <c r="J187">
        <f>'113'!C187+'114'!C187+'115'!C187+'116'!C187</f>
        <v>6.8060000000000004E-3</v>
      </c>
      <c r="K187">
        <f>'113'!C187/LossLocal!J187</f>
        <v>0.30693505730238024</v>
      </c>
      <c r="L187">
        <f>'114'!C187/LossLocal!J187</f>
        <v>0.27314134587129002</v>
      </c>
      <c r="M187">
        <f>'115'!C187/LossLocal!J187</f>
        <v>0.39582721128416104</v>
      </c>
      <c r="N187">
        <f>'116'!C187/LossLocal!J187</f>
        <v>2.4096385542168672E-2</v>
      </c>
    </row>
    <row r="188" spans="1:14" x14ac:dyDescent="0.25">
      <c r="A188" t="s">
        <v>197</v>
      </c>
      <c r="B188">
        <v>1206745200</v>
      </c>
      <c r="D188">
        <f>'103'!C188+'104'!C188+'105'!C188+'106'!C188</f>
        <v>1.8169000000000001E-2</v>
      </c>
      <c r="E188">
        <f>'103'!C188/LossLocal!D188</f>
        <v>6.3294622709009849E-3</v>
      </c>
      <c r="F188">
        <f>'104'!C188/LossLocal!D188</f>
        <v>0.20826682811382025</v>
      </c>
      <c r="G188" s="10">
        <f>'105'!C188/LossLocal!D188</f>
        <v>0.62782761847102209</v>
      </c>
      <c r="H188">
        <f>'106'!C188/LossLocal!D188</f>
        <v>0.15757609114425669</v>
      </c>
      <c r="J188">
        <f>'113'!C188+'114'!C188+'115'!C188+'116'!C188</f>
        <v>6.0909999999999992E-3</v>
      </c>
      <c r="K188">
        <f>'113'!C188/LossLocal!J188</f>
        <v>0.30832375636184539</v>
      </c>
      <c r="L188">
        <f>'114'!C188/LossLocal!J188</f>
        <v>0.27483171892956826</v>
      </c>
      <c r="M188">
        <f>'115'!C188/LossLocal!J188</f>
        <v>0.39911344606796917</v>
      </c>
      <c r="N188">
        <f>'116'!C188/LossLocal!J188</f>
        <v>1.7731078640617307E-2</v>
      </c>
    </row>
    <row r="189" spans="1:14" x14ac:dyDescent="0.25">
      <c r="A189" t="s">
        <v>198</v>
      </c>
      <c r="B189">
        <v>1207350000</v>
      </c>
      <c r="D189">
        <f>'103'!C189+'104'!C189+'105'!C189+'106'!C189</f>
        <v>2.1735999999999998E-2</v>
      </c>
      <c r="E189">
        <f>'103'!C189/LossLocal!D189</f>
        <v>1.4262053735737948E-3</v>
      </c>
      <c r="F189">
        <f>'104'!C189/LossLocal!D189</f>
        <v>0.22133787265366214</v>
      </c>
      <c r="G189" s="10">
        <f>'105'!C189/LossLocal!D189</f>
        <v>0.63461538461538469</v>
      </c>
      <c r="H189">
        <f>'106'!C189/LossLocal!D189</f>
        <v>0.14262053735737948</v>
      </c>
      <c r="J189">
        <f>'113'!C189+'114'!C189+'115'!C189+'116'!C189</f>
        <v>4.3200000000000001E-3</v>
      </c>
      <c r="K189">
        <f>'113'!C189/LossLocal!J189</f>
        <v>0.30439814814814814</v>
      </c>
      <c r="L189">
        <f>'114'!C189/LossLocal!J189</f>
        <v>0.25138888888888888</v>
      </c>
      <c r="M189">
        <f>'115'!C189/LossLocal!J189</f>
        <v>0.43564814814814812</v>
      </c>
      <c r="N189">
        <f>'116'!C189/LossLocal!J189</f>
        <v>8.564814814814815E-3</v>
      </c>
    </row>
    <row r="190" spans="1:14" x14ac:dyDescent="0.25">
      <c r="A190" t="s">
        <v>199</v>
      </c>
      <c r="B190">
        <v>1207954800</v>
      </c>
      <c r="D190">
        <f>'103'!C190+'104'!C190+'105'!C190+'106'!C190</f>
        <v>2.026E-2</v>
      </c>
      <c r="E190">
        <f>'103'!C190/LossLocal!D190</f>
        <v>1.6781836130306022E-3</v>
      </c>
      <c r="F190">
        <f>'104'!C190/LossLocal!D190</f>
        <v>0.21535044422507402</v>
      </c>
      <c r="G190" s="10">
        <f>'105'!C190/LossLocal!D190</f>
        <v>0.59476801579466931</v>
      </c>
      <c r="H190">
        <f>'106'!C190/LossLocal!D190</f>
        <v>0.18820335636722607</v>
      </c>
      <c r="J190">
        <f>'113'!C190+'114'!C190+'115'!C190+'116'!C190</f>
        <v>7.0939999999999996E-3</v>
      </c>
      <c r="K190">
        <f>'113'!C190/LossLocal!J190</f>
        <v>0.34240202988440938</v>
      </c>
      <c r="L190">
        <f>'114'!C190/LossLocal!J190</f>
        <v>0.24739216239075276</v>
      </c>
      <c r="M190">
        <f>'115'!C190/LossLocal!J190</f>
        <v>0.38920214265576547</v>
      </c>
      <c r="N190">
        <f>'116'!C190/LossLocal!J190</f>
        <v>2.1003665069072454E-2</v>
      </c>
    </row>
    <row r="191" spans="1:14" x14ac:dyDescent="0.25">
      <c r="A191" t="s">
        <v>200</v>
      </c>
      <c r="B191">
        <v>1208559600</v>
      </c>
      <c r="D191">
        <f>'103'!C191+'104'!C191+'105'!C191+'106'!C191</f>
        <v>1.8311999999999998E-2</v>
      </c>
      <c r="E191">
        <f>'103'!C191/LossLocal!D191</f>
        <v>2.9488859764089125E-3</v>
      </c>
      <c r="F191">
        <f>'104'!C191/LossLocal!D191</f>
        <v>0.29658147662734824</v>
      </c>
      <c r="G191" s="10">
        <f>'105'!C191/LossLocal!D191</f>
        <v>0.55116863259065096</v>
      </c>
      <c r="H191">
        <f>'106'!C191/LossLocal!D191</f>
        <v>0.14930100480559197</v>
      </c>
      <c r="J191">
        <f>'113'!C191+'114'!C191+'115'!C191+'116'!C191</f>
        <v>6.0310000000000008E-3</v>
      </c>
      <c r="K191">
        <f>'113'!C191/LossLocal!J191</f>
        <v>0.31719449510860548</v>
      </c>
      <c r="L191">
        <f>'114'!C191/LossLocal!J191</f>
        <v>0.26612502072624772</v>
      </c>
      <c r="M191">
        <f>'115'!C191/LossLocal!J191</f>
        <v>0.39131155695572872</v>
      </c>
      <c r="N191">
        <f>'116'!C191/LossLocal!J191</f>
        <v>2.5368927209418003E-2</v>
      </c>
    </row>
    <row r="192" spans="1:14" x14ac:dyDescent="0.25">
      <c r="A192" t="s">
        <v>201</v>
      </c>
      <c r="B192">
        <v>1209164400</v>
      </c>
      <c r="D192">
        <f>'103'!C192+'104'!C192+'105'!C192+'106'!C192</f>
        <v>2.4989000000000001E-2</v>
      </c>
      <c r="E192">
        <f>'103'!C192/LossLocal!D192</f>
        <v>1.4406338789067189E-3</v>
      </c>
      <c r="F192">
        <f>'104'!C192/LossLocal!D192</f>
        <v>0.33734843331065667</v>
      </c>
      <c r="G192" s="10">
        <f>'105'!C192/LossLocal!D192</f>
        <v>0.53235423586378006</v>
      </c>
      <c r="H192">
        <f>'106'!C192/LossLocal!D192</f>
        <v>0.12885669694665652</v>
      </c>
      <c r="J192">
        <f>'113'!C192+'114'!C192+'115'!C192+'116'!C192</f>
        <v>5.5189999999999996E-3</v>
      </c>
      <c r="K192">
        <f>'113'!C192/LossLocal!J192</f>
        <v>0.30857039318717161</v>
      </c>
      <c r="L192">
        <f>'114'!C192/LossLocal!J192</f>
        <v>0.25004529806124298</v>
      </c>
      <c r="M192">
        <f>'115'!C192/LossLocal!J192</f>
        <v>0.42308389200942198</v>
      </c>
      <c r="N192">
        <f>'116'!C192/LossLocal!J192</f>
        <v>1.8300416742163438E-2</v>
      </c>
    </row>
    <row r="193" spans="1:14" x14ac:dyDescent="0.25">
      <c r="A193" t="s">
        <v>202</v>
      </c>
      <c r="B193">
        <v>1209769200</v>
      </c>
      <c r="D193">
        <f>'103'!C193+'104'!C193+'105'!C193+'106'!C193</f>
        <v>2.7154999999999999E-2</v>
      </c>
      <c r="E193">
        <f>'103'!C193/LossLocal!D193</f>
        <v>1.0679432885288161E-3</v>
      </c>
      <c r="F193">
        <f>'104'!C193/LossLocal!D193</f>
        <v>0.33791198674277301</v>
      </c>
      <c r="G193" s="10">
        <f>'105'!C193/LossLocal!D193</f>
        <v>0.5255385748480943</v>
      </c>
      <c r="H193">
        <f>'106'!C193/LossLocal!D193</f>
        <v>0.13548149512060395</v>
      </c>
      <c r="J193">
        <f>'113'!C193+'114'!C193+'115'!C193+'116'!C193</f>
        <v>4.5079999999999999E-3</v>
      </c>
      <c r="K193">
        <f>'113'!C193/LossLocal!J193</f>
        <v>0.31854480922803907</v>
      </c>
      <c r="L193">
        <f>'114'!C193/LossLocal!J193</f>
        <v>0.23225377107364686</v>
      </c>
      <c r="M193">
        <f>'115'!C193/LossLocal!J193</f>
        <v>0.4412156166814552</v>
      </c>
      <c r="N193">
        <f>'116'!C193/LossLocal!J193</f>
        <v>7.9858030168589184E-3</v>
      </c>
    </row>
    <row r="194" spans="1:14" x14ac:dyDescent="0.25">
      <c r="A194" t="s">
        <v>203</v>
      </c>
      <c r="B194">
        <v>1210374000</v>
      </c>
      <c r="D194">
        <f>'103'!C194+'104'!C194+'105'!C194+'106'!C194</f>
        <v>1.7317000000000003E-2</v>
      </c>
      <c r="E194">
        <f>'103'!C194/LossLocal!D194</f>
        <v>5.0239648899924926E-3</v>
      </c>
      <c r="F194">
        <f>'104'!C194/LossLocal!D194</f>
        <v>0.32944505399318585</v>
      </c>
      <c r="G194" s="10">
        <f>'105'!C194/LossLocal!D194</f>
        <v>0.52792054050932602</v>
      </c>
      <c r="H194">
        <f>'106'!C194/LossLocal!D194</f>
        <v>0.1376104406074955</v>
      </c>
      <c r="J194">
        <f>'113'!C194+'114'!C194+'115'!C194+'116'!C194</f>
        <v>4.0740000000000004E-3</v>
      </c>
      <c r="K194">
        <f>'113'!C194/LossLocal!J194</f>
        <v>0.31148748159057432</v>
      </c>
      <c r="L194">
        <f>'114'!C194/LossLocal!J194</f>
        <v>0.22631320569464897</v>
      </c>
      <c r="M194">
        <f>'115'!C194/LossLocal!J194</f>
        <v>0.45090819833087875</v>
      </c>
      <c r="N194">
        <f>'116'!C194/LossLocal!J194</f>
        <v>1.1291114383897889E-2</v>
      </c>
    </row>
    <row r="195" spans="1:14" x14ac:dyDescent="0.25">
      <c r="A195" t="s">
        <v>204</v>
      </c>
      <c r="B195">
        <v>1210978800</v>
      </c>
      <c r="D195">
        <f>'103'!C195+'104'!C195+'105'!C195+'106'!C195</f>
        <v>2.0567999999999999E-2</v>
      </c>
      <c r="E195">
        <f>'103'!C195/LossLocal!D195</f>
        <v>3.2574873590042789E-3</v>
      </c>
      <c r="F195">
        <f>'104'!C195/LossLocal!D195</f>
        <v>0.33576429404900815</v>
      </c>
      <c r="G195" s="10">
        <f>'105'!C195/LossLocal!D195</f>
        <v>0.52445546479968885</v>
      </c>
      <c r="H195">
        <f>'106'!C195/LossLocal!D195</f>
        <v>0.13652275379229872</v>
      </c>
      <c r="J195">
        <f>'113'!C195+'114'!C195+'115'!C195+'116'!C195</f>
        <v>3.8420000000000004E-3</v>
      </c>
      <c r="K195">
        <f>'113'!C195/LossLocal!J195</f>
        <v>0.31389901093180633</v>
      </c>
      <c r="L195">
        <f>'114'!C195/LossLocal!J195</f>
        <v>0.22306090577824048</v>
      </c>
      <c r="M195">
        <f>'115'!C195/LossLocal!J195</f>
        <v>0.4541905257678292</v>
      </c>
      <c r="N195">
        <f>'116'!C195/LossLocal!J195</f>
        <v>8.8495575221238937E-3</v>
      </c>
    </row>
    <row r="196" spans="1:14" x14ac:dyDescent="0.25">
      <c r="A196" t="s">
        <v>205</v>
      </c>
      <c r="B196">
        <v>1211583600</v>
      </c>
      <c r="D196">
        <f>'103'!C196+'104'!C196+'105'!C196+'106'!C196</f>
        <v>1.7561E-2</v>
      </c>
      <c r="E196">
        <f>'103'!C196/LossLocal!D196</f>
        <v>2.0499971527817322E-3</v>
      </c>
      <c r="F196">
        <f>'104'!C196/LossLocal!D196</f>
        <v>0.33625647742155912</v>
      </c>
      <c r="G196" s="10">
        <f>'105'!C196/LossLocal!D196</f>
        <v>0.52844371049484651</v>
      </c>
      <c r="H196">
        <f>'106'!C196/LossLocal!D196</f>
        <v>0.13324981493081259</v>
      </c>
      <c r="J196">
        <f>'113'!C196+'114'!C196+'115'!C196+'116'!C196</f>
        <v>3.3930000000000002E-3</v>
      </c>
      <c r="K196">
        <f>'113'!C196/LossLocal!J196</f>
        <v>0.31388152077807246</v>
      </c>
      <c r="L196">
        <f>'114'!C196/LossLocal!J196</f>
        <v>0.20453875626289417</v>
      </c>
      <c r="M196">
        <f>'115'!C196/LossLocal!J196</f>
        <v>0.47155909224874742</v>
      </c>
      <c r="N196">
        <f>'116'!C196/LossLocal!J196</f>
        <v>1.0020630710285881E-2</v>
      </c>
    </row>
    <row r="197" spans="1:14" x14ac:dyDescent="0.25">
      <c r="A197" t="s">
        <v>206</v>
      </c>
      <c r="B197">
        <v>1212188400</v>
      </c>
      <c r="D197">
        <f>'103'!C197+'104'!C197+'105'!C197+'106'!C197</f>
        <v>1.8556E-2</v>
      </c>
      <c r="E197">
        <f>'103'!C197/LossLocal!D197</f>
        <v>8.9458935115326581E-3</v>
      </c>
      <c r="F197">
        <f>'104'!C197/LossLocal!D197</f>
        <v>0.32361500323345549</v>
      </c>
      <c r="G197" s="10">
        <f>'105'!C197/LossLocal!D197</f>
        <v>0.51277214917007974</v>
      </c>
      <c r="H197">
        <f>'106'!C197/LossLocal!D197</f>
        <v>0.15466695408493211</v>
      </c>
      <c r="J197">
        <f>'113'!C197+'114'!C197+'115'!C197+'116'!C197</f>
        <v>7.5410000000000008E-3</v>
      </c>
      <c r="K197">
        <f>'113'!C197/LossLocal!J197</f>
        <v>0.30009282588516106</v>
      </c>
      <c r="L197">
        <f>'114'!C197/LossLocal!J197</f>
        <v>0.24094947619679086</v>
      </c>
      <c r="M197">
        <f>'115'!C197/LossLocal!J197</f>
        <v>0.41983821774300484</v>
      </c>
      <c r="N197">
        <f>'116'!C197/LossLocal!J197</f>
        <v>3.9119480175043096E-2</v>
      </c>
    </row>
    <row r="198" spans="1:14" x14ac:dyDescent="0.25">
      <c r="A198" t="s">
        <v>207</v>
      </c>
      <c r="B198">
        <v>1212793200</v>
      </c>
      <c r="D198">
        <f>'103'!C198+'104'!C198+'105'!C198+'106'!C198</f>
        <v>1.9979E-2</v>
      </c>
      <c r="E198">
        <f>'103'!C198/LossLocal!D198</f>
        <v>7.8582511637219077E-3</v>
      </c>
      <c r="F198">
        <f>'104'!C198/LossLocal!D198</f>
        <v>0.31738325241503579</v>
      </c>
      <c r="G198" s="10">
        <f>'105'!C198/LossLocal!D198</f>
        <v>0.51393963661844932</v>
      </c>
      <c r="H198">
        <f>'106'!C198/LossLocal!D198</f>
        <v>0.16081885980279295</v>
      </c>
      <c r="J198">
        <f>'113'!C198+'114'!C198+'115'!C198+'116'!C198</f>
        <v>4.9889999999999995E-3</v>
      </c>
      <c r="K198">
        <f>'113'!C198/LossLocal!J198</f>
        <v>0.32732010422930446</v>
      </c>
      <c r="L198">
        <f>'114'!C198/LossLocal!J198</f>
        <v>0.20144317498496694</v>
      </c>
      <c r="M198">
        <f>'115'!C198/LossLocal!J198</f>
        <v>0.44357586690719591</v>
      </c>
      <c r="N198">
        <f>'116'!C198/LossLocal!J198</f>
        <v>2.7660853878532773E-2</v>
      </c>
    </row>
    <row r="199" spans="1:14" x14ac:dyDescent="0.25">
      <c r="A199" t="s">
        <v>208</v>
      </c>
      <c r="B199">
        <v>1213398000</v>
      </c>
      <c r="D199">
        <f>'103'!C199+'104'!C199+'105'!C199+'106'!C199</f>
        <v>1.6650999999999999E-2</v>
      </c>
      <c r="E199">
        <f>'103'!C199/LossLocal!D199</f>
        <v>6.0657017596540755E-3</v>
      </c>
      <c r="F199">
        <f>'104'!C199/LossLocal!D199</f>
        <v>0.31817908834304248</v>
      </c>
      <c r="G199" s="10">
        <f>'105'!C199/LossLocal!D199</f>
        <v>0.51522431085220111</v>
      </c>
      <c r="H199">
        <f>'106'!C199/LossLocal!D199</f>
        <v>0.1605308990451024</v>
      </c>
      <c r="J199">
        <f>'113'!C199+'114'!C199+'115'!C199+'116'!C199</f>
        <v>2.0800000000000003E-3</v>
      </c>
      <c r="K199">
        <f>'113'!C199/LossLocal!J199</f>
        <v>0.38124999999999992</v>
      </c>
      <c r="L199">
        <f>'114'!C199/LossLocal!J199</f>
        <v>9.6634615384615374E-2</v>
      </c>
      <c r="M199">
        <f>'115'!C199/LossLocal!J199</f>
        <v>0.51682692307692302</v>
      </c>
      <c r="N199">
        <f>'116'!C199/LossLocal!J199</f>
        <v>5.2884615384615379E-3</v>
      </c>
    </row>
    <row r="200" spans="1:14" x14ac:dyDescent="0.25">
      <c r="A200" t="s">
        <v>209</v>
      </c>
      <c r="B200">
        <v>1214002800</v>
      </c>
      <c r="D200">
        <f>'103'!C200+'104'!C200+'105'!C200+'106'!C200</f>
        <v>1.6001999999999999E-2</v>
      </c>
      <c r="E200">
        <f>'103'!C200/LossLocal!D200</f>
        <v>1.249843769528809E-2</v>
      </c>
      <c r="F200">
        <f>'104'!C200/LossLocal!D200</f>
        <v>0.31658542682164731</v>
      </c>
      <c r="G200" s="10">
        <f>'105'!C200/LossLocal!D200</f>
        <v>0.4963754530683665</v>
      </c>
      <c r="H200">
        <f>'106'!C200/LossLocal!D200</f>
        <v>0.17454068241469817</v>
      </c>
      <c r="J200">
        <f>'113'!C200+'114'!C200+'115'!C200+'116'!C200</f>
        <v>7.5220000000000009E-3</v>
      </c>
      <c r="K200">
        <f>'113'!C200/LossLocal!J200</f>
        <v>0.39311353363467161</v>
      </c>
      <c r="L200">
        <f>'114'!C200/LossLocal!J200</f>
        <v>0.22799787290614196</v>
      </c>
      <c r="M200">
        <f>'115'!C200/LossLocal!J200</f>
        <v>0.35163520340335014</v>
      </c>
      <c r="N200">
        <f>'116'!C200/LossLocal!J200</f>
        <v>2.725339005583621E-2</v>
      </c>
    </row>
    <row r="201" spans="1:14" x14ac:dyDescent="0.25">
      <c r="A201" t="s">
        <v>210</v>
      </c>
      <c r="B201">
        <v>1214607600</v>
      </c>
      <c r="D201">
        <f>'103'!C201+'104'!C201+'105'!C201+'106'!C201</f>
        <v>1.7795999999999999E-2</v>
      </c>
      <c r="E201">
        <f>'103'!C201/LossLocal!D201</f>
        <v>6.7430883344571819E-3</v>
      </c>
      <c r="F201">
        <f>'104'!C201/LossLocal!D201</f>
        <v>0.3271521690267476</v>
      </c>
      <c r="G201" s="10">
        <f>'105'!C201/LossLocal!D201</f>
        <v>0.49494268374915712</v>
      </c>
      <c r="H201">
        <f>'106'!C201/LossLocal!D201</f>
        <v>0.17116205888963815</v>
      </c>
      <c r="J201">
        <f>'113'!C201+'114'!C201+'115'!C201+'116'!C201</f>
        <v>3.6050000000000006E-3</v>
      </c>
      <c r="K201">
        <f>'113'!C201/LossLocal!J201</f>
        <v>0.31484049930651864</v>
      </c>
      <c r="L201">
        <f>'114'!C201/LossLocal!J201</f>
        <v>0.14036061026352287</v>
      </c>
      <c r="M201">
        <f>'115'!C201/LossLocal!J201</f>
        <v>0.53176144244105406</v>
      </c>
      <c r="N201">
        <f>'116'!C201/LossLocal!J201</f>
        <v>1.3037447988904298E-2</v>
      </c>
    </row>
    <row r="202" spans="1:14" x14ac:dyDescent="0.25">
      <c r="A202" t="s">
        <v>211</v>
      </c>
      <c r="B202">
        <v>1215212400</v>
      </c>
      <c r="D202">
        <f>'103'!C202+'104'!C202+'105'!C202+'106'!C202</f>
        <v>2.1000000000000001E-2</v>
      </c>
      <c r="E202">
        <f>'103'!C202/LossLocal!D202</f>
        <v>3.7619047619047614E-3</v>
      </c>
      <c r="F202">
        <f>'104'!C202/LossLocal!D202</f>
        <v>0.33176190476190476</v>
      </c>
      <c r="G202" s="10">
        <f>'105'!C202/LossLocal!D202</f>
        <v>0.49790476190476185</v>
      </c>
      <c r="H202">
        <f>'106'!C202/LossLocal!D202</f>
        <v>0.16657142857142856</v>
      </c>
      <c r="J202">
        <f>'113'!C202+'114'!C202+'115'!C202+'116'!C202</f>
        <v>3.0210000000000002E-3</v>
      </c>
      <c r="K202">
        <f>'113'!C202/LossLocal!J202</f>
        <v>0.31976166832174774</v>
      </c>
      <c r="L202">
        <f>'114'!C202/LossLocal!J202</f>
        <v>0.11949685534591194</v>
      </c>
      <c r="M202">
        <f>'115'!C202/LossLocal!J202</f>
        <v>0.55643826547500819</v>
      </c>
      <c r="N202">
        <f>'116'!C202/LossLocal!J202</f>
        <v>4.3032108573320084E-3</v>
      </c>
    </row>
    <row r="203" spans="1:14" x14ac:dyDescent="0.25">
      <c r="A203" t="s">
        <v>212</v>
      </c>
      <c r="B203">
        <v>1215817200</v>
      </c>
      <c r="D203">
        <f>'103'!C203+'104'!C203+'105'!C203+'106'!C203</f>
        <v>3.0800000000000003E-3</v>
      </c>
      <c r="E203">
        <f>'103'!C203/LossLocal!D203</f>
        <v>2.3376623376623374E-2</v>
      </c>
      <c r="F203">
        <f>'104'!C203/LossLocal!D203</f>
        <v>0.18636363636363634</v>
      </c>
      <c r="G203" s="10">
        <f>'105'!C203/LossLocal!D203</f>
        <v>0.59448051948051939</v>
      </c>
      <c r="H203">
        <f>'106'!C203/LossLocal!D203</f>
        <v>0.19577922077922078</v>
      </c>
      <c r="J203">
        <f>'113'!C203+'114'!C203+'115'!C203+'116'!C203</f>
        <v>7.8699999999999994E-4</v>
      </c>
      <c r="K203">
        <f>'113'!C203/LossLocal!J203</f>
        <v>0.34815756035578149</v>
      </c>
      <c r="L203">
        <f>'114'!C203/LossLocal!J203</f>
        <v>3.4307496823379927E-2</v>
      </c>
      <c r="M203">
        <f>'115'!C203/LossLocal!J203</f>
        <v>0.60864040660736984</v>
      </c>
      <c r="N203">
        <f>'116'!C203/LossLocal!J203</f>
        <v>8.8945362134688691E-3</v>
      </c>
    </row>
    <row r="204" spans="1:14" x14ac:dyDescent="0.25">
      <c r="A204" t="s">
        <v>213</v>
      </c>
      <c r="B204">
        <v>1216422000</v>
      </c>
      <c r="D204">
        <f>'103'!C204+'104'!C204+'105'!C204+'106'!C204</f>
        <v>1.94E-4</v>
      </c>
      <c r="E204">
        <f>'103'!C204/LossLocal!D204</f>
        <v>0.23195876288659795</v>
      </c>
      <c r="F204">
        <f>'104'!C204/LossLocal!D204</f>
        <v>2.5773195876288662E-2</v>
      </c>
      <c r="G204" s="10">
        <f>'105'!C204/LossLocal!D204</f>
        <v>0.33505154639175255</v>
      </c>
      <c r="H204">
        <f>'106'!C204/LossLocal!D204</f>
        <v>0.40721649484536082</v>
      </c>
      <c r="J204">
        <f>'113'!C204+'114'!C204+'115'!C204+'116'!C204</f>
        <v>1.1519999999999998E-3</v>
      </c>
      <c r="K204">
        <f>'113'!C204/LossLocal!J204</f>
        <v>0.31163194444444448</v>
      </c>
      <c r="L204">
        <f>'114'!C204/LossLocal!J204</f>
        <v>0.11284722222222224</v>
      </c>
      <c r="M204">
        <f>'115'!C204/LossLocal!J204</f>
        <v>0.56336805555555558</v>
      </c>
      <c r="N204">
        <f>'116'!C204/LossLocal!J204</f>
        <v>1.215277777777778E-2</v>
      </c>
    </row>
    <row r="205" spans="1:14" x14ac:dyDescent="0.25">
      <c r="A205" t="s">
        <v>214</v>
      </c>
      <c r="B205">
        <v>1217026800</v>
      </c>
      <c r="D205">
        <f>'103'!C205+'104'!C205+'105'!C205+'106'!C205</f>
        <v>0</v>
      </c>
      <c r="G205" s="10"/>
      <c r="J205">
        <f>'113'!C205+'114'!C205+'115'!C205+'116'!C205</f>
        <v>0</v>
      </c>
      <c r="K205" s="14">
        <v>0</v>
      </c>
      <c r="L205" s="14">
        <v>0</v>
      </c>
      <c r="M205" s="14">
        <v>0</v>
      </c>
      <c r="N205" s="14">
        <v>0</v>
      </c>
    </row>
    <row r="206" spans="1:14" x14ac:dyDescent="0.25">
      <c r="A206" t="s">
        <v>215</v>
      </c>
      <c r="B206">
        <v>1217631600</v>
      </c>
      <c r="D206">
        <f>'103'!C206+'104'!C206+'105'!C206+'106'!C206</f>
        <v>0</v>
      </c>
      <c r="G206" s="10"/>
      <c r="J206">
        <f>'113'!C206+'114'!C206+'115'!C206+'116'!C206</f>
        <v>0</v>
      </c>
      <c r="K206" s="14">
        <v>0</v>
      </c>
      <c r="L206" s="14">
        <v>0</v>
      </c>
      <c r="M206" s="14">
        <v>0</v>
      </c>
      <c r="N206" s="14">
        <v>0</v>
      </c>
    </row>
    <row r="207" spans="1:14" x14ac:dyDescent="0.25">
      <c r="A207" t="s">
        <v>216</v>
      </c>
      <c r="B207">
        <v>1218236400</v>
      </c>
      <c r="D207">
        <f>'103'!C207+'104'!C207+'105'!C207+'106'!C207</f>
        <v>0</v>
      </c>
      <c r="G207" s="10"/>
      <c r="J207">
        <f>'113'!C207+'114'!C207+'115'!C207+'116'!C207</f>
        <v>0</v>
      </c>
      <c r="K207" s="14">
        <v>0</v>
      </c>
      <c r="L207" s="14">
        <v>0</v>
      </c>
      <c r="M207" s="14">
        <v>0</v>
      </c>
      <c r="N207" s="14">
        <v>0</v>
      </c>
    </row>
    <row r="208" spans="1:14" x14ac:dyDescent="0.25">
      <c r="A208" t="s">
        <v>217</v>
      </c>
      <c r="B208">
        <v>1218841200</v>
      </c>
      <c r="D208">
        <f>'103'!C208+'104'!C208+'105'!C208+'106'!C208</f>
        <v>0</v>
      </c>
      <c r="G208" s="10"/>
      <c r="J208">
        <f>'113'!C208+'114'!C208+'115'!C208+'116'!C208</f>
        <v>0</v>
      </c>
      <c r="K208" s="14">
        <v>0</v>
      </c>
      <c r="L208" s="14">
        <v>0</v>
      </c>
      <c r="M208" s="14">
        <v>0</v>
      </c>
      <c r="N208" s="14">
        <v>0</v>
      </c>
    </row>
    <row r="209" spans="1:14" x14ac:dyDescent="0.25">
      <c r="A209" t="s">
        <v>218</v>
      </c>
      <c r="B209">
        <v>1219446000</v>
      </c>
      <c r="D209">
        <f>'103'!C209+'104'!C209+'105'!C209+'106'!C209</f>
        <v>2.6499999999999999E-4</v>
      </c>
      <c r="E209">
        <f>'103'!C209/LossLocal!D209</f>
        <v>0.19622641509433961</v>
      </c>
      <c r="F209">
        <f>'104'!C209/LossLocal!D209</f>
        <v>0.23018867924528302</v>
      </c>
      <c r="G209" s="10">
        <f>'105'!C209/LossLocal!D209</f>
        <v>0.32075471698113212</v>
      </c>
      <c r="H209">
        <f>'106'!C209/LossLocal!D209</f>
        <v>0.25283018867924528</v>
      </c>
      <c r="J209">
        <f>'113'!C209+'114'!C209+'115'!C209+'116'!C209</f>
        <v>9.6199999999999996E-4</v>
      </c>
      <c r="K209">
        <f>'113'!C209/LossLocal!J209</f>
        <v>0.50415800415800416</v>
      </c>
      <c r="L209">
        <f>'114'!C209/LossLocal!J209</f>
        <v>0.20997920997920999</v>
      </c>
      <c r="M209">
        <f>'115'!C209/LossLocal!J209</f>
        <v>0.26923076923076927</v>
      </c>
      <c r="N209">
        <f>'116'!C209/LossLocal!J209</f>
        <v>1.6632016632016633E-2</v>
      </c>
    </row>
    <row r="210" spans="1:14" x14ac:dyDescent="0.25">
      <c r="A210" t="s">
        <v>219</v>
      </c>
      <c r="B210">
        <v>1220050800</v>
      </c>
      <c r="D210">
        <f>'103'!C210+'104'!C210+'105'!C210+'106'!C210</f>
        <v>1.7770000000000001E-2</v>
      </c>
      <c r="E210">
        <f>'103'!C210/LossLocal!D210</f>
        <v>5.8525604952166565E-3</v>
      </c>
      <c r="F210">
        <f>'104'!C210/LossLocal!D210</f>
        <v>0.41412492965672482</v>
      </c>
      <c r="G210" s="10">
        <f>'105'!C210/LossLocal!D210</f>
        <v>0.44710185706246486</v>
      </c>
      <c r="H210">
        <f>'106'!C210/LossLocal!D210</f>
        <v>0.13292065278559367</v>
      </c>
      <c r="J210">
        <f>'113'!C210+'114'!C210+'115'!C210+'116'!C210</f>
        <v>1.0106E-2</v>
      </c>
      <c r="K210">
        <f>'113'!C210/LossLocal!J210</f>
        <v>0.53097169998020977</v>
      </c>
      <c r="L210">
        <f>'114'!C210/LossLocal!J210</f>
        <v>0.26558480110825256</v>
      </c>
      <c r="M210">
        <f>'115'!C210/LossLocal!J210</f>
        <v>0.19602216505046507</v>
      </c>
      <c r="N210">
        <f>'116'!C210/LossLocal!J210</f>
        <v>7.4213338610726294E-3</v>
      </c>
    </row>
    <row r="211" spans="1:14" x14ac:dyDescent="0.25">
      <c r="A211" t="s">
        <v>220</v>
      </c>
      <c r="B211">
        <v>1220655600</v>
      </c>
      <c r="D211">
        <f>'103'!C211+'104'!C211+'105'!C211+'106'!C211</f>
        <v>1.8755999999999998E-2</v>
      </c>
      <c r="E211">
        <f>'103'!C211/LossLocal!D211</f>
        <v>2.393900618468757E-2</v>
      </c>
      <c r="F211">
        <f>'104'!C211/LossLocal!D211</f>
        <v>0.42477074002985715</v>
      </c>
      <c r="G211" s="10">
        <f>'105'!C211/LossLocal!D211</f>
        <v>0.42823629771806354</v>
      </c>
      <c r="H211">
        <f>'106'!C211/LossLocal!D211</f>
        <v>0.12305395606739179</v>
      </c>
      <c r="J211">
        <f>'113'!C211+'114'!C211+'115'!C211+'116'!C211</f>
        <v>1.086E-2</v>
      </c>
      <c r="K211">
        <f>'113'!C211/LossLocal!J211</f>
        <v>0.50837937384898713</v>
      </c>
      <c r="L211">
        <f>'114'!C211/LossLocal!J211</f>
        <v>0.27633517495395948</v>
      </c>
      <c r="M211">
        <f>'115'!C211/LossLocal!J211</f>
        <v>0.20423572744014731</v>
      </c>
      <c r="N211">
        <f>'116'!C211/LossLocal!J211</f>
        <v>1.1049723756906079E-2</v>
      </c>
    </row>
    <row r="212" spans="1:14" x14ac:dyDescent="0.25">
      <c r="A212" t="s">
        <v>221</v>
      </c>
      <c r="B212">
        <v>1221260400</v>
      </c>
      <c r="D212">
        <f>'103'!C212+'104'!C212+'105'!C212+'106'!C212</f>
        <v>1.7288999999999999E-2</v>
      </c>
      <c r="E212">
        <f>'103'!C212/LossLocal!D212</f>
        <v>1.2551333217652843E-2</v>
      </c>
      <c r="F212">
        <f>'104'!C212/LossLocal!D212</f>
        <v>0.43721441378911446</v>
      </c>
      <c r="G212" s="10">
        <f>'105'!C212/LossLocal!D212</f>
        <v>0.44114755046561399</v>
      </c>
      <c r="H212">
        <f>'106'!C212/LossLocal!D212</f>
        <v>0.10908670252761873</v>
      </c>
      <c r="J212">
        <f>'113'!C212+'114'!C212+'115'!C212+'116'!C212</f>
        <v>1.4202999999999999E-2</v>
      </c>
      <c r="K212">
        <f>'113'!C212/LossLocal!J212</f>
        <v>0.4489896500739281</v>
      </c>
      <c r="L212">
        <f>'114'!C212/LossLocal!J212</f>
        <v>0.27367457579384641</v>
      </c>
      <c r="M212">
        <f>'115'!C212/LossLocal!J212</f>
        <v>0.24614518059564883</v>
      </c>
      <c r="N212">
        <f>'116'!C212/LossLocal!J212</f>
        <v>3.1190593536576782E-2</v>
      </c>
    </row>
    <row r="213" spans="1:14" x14ac:dyDescent="0.25">
      <c r="A213" t="s">
        <v>222</v>
      </c>
      <c r="B213">
        <v>1221865200</v>
      </c>
      <c r="D213">
        <f>'103'!C213+'104'!C213+'105'!C213+'106'!C213</f>
        <v>1.5476E-2</v>
      </c>
      <c r="E213">
        <f>'103'!C213/LossLocal!D213</f>
        <v>1.6154044972861205E-3</v>
      </c>
      <c r="F213">
        <f>'104'!C213/LossLocal!D213</f>
        <v>0.44055311449987078</v>
      </c>
      <c r="G213" s="10">
        <f>'105'!C213/LossLocal!D213</f>
        <v>0.44527009563194625</v>
      </c>
      <c r="H213">
        <f>'106'!C213/LossLocal!D213</f>
        <v>0.11256138537089687</v>
      </c>
      <c r="J213">
        <f>'113'!C213+'114'!C213+'115'!C213+'116'!C213</f>
        <v>9.5320000000000005E-3</v>
      </c>
      <c r="K213">
        <f>'113'!C213/LossLocal!J213</f>
        <v>0.43485102811582038</v>
      </c>
      <c r="L213">
        <f>'114'!C213/LossLocal!J213</f>
        <v>0.26049097775912711</v>
      </c>
      <c r="M213">
        <f>'115'!C213/LossLocal!J213</f>
        <v>0.27454888795635751</v>
      </c>
      <c r="N213">
        <f>'116'!C213/LossLocal!J213</f>
        <v>3.0109106168694919E-2</v>
      </c>
    </row>
    <row r="214" spans="1:14" x14ac:dyDescent="0.25">
      <c r="A214" t="s">
        <v>223</v>
      </c>
      <c r="B214">
        <v>1222470000</v>
      </c>
      <c r="D214">
        <f>'103'!C214+'104'!C214+'105'!C214+'106'!C214</f>
        <v>1.2899999999999999E-4</v>
      </c>
      <c r="E214">
        <f>'103'!C214/LossLocal!D214</f>
        <v>0.186046511627907</v>
      </c>
      <c r="F214">
        <f>'104'!C214/LossLocal!D214</f>
        <v>3.1007751937984496E-2</v>
      </c>
      <c r="G214" s="10">
        <f>'105'!C214/LossLocal!D214</f>
        <v>0.24806201550387597</v>
      </c>
      <c r="H214">
        <f>'106'!C214/LossLocal!D214</f>
        <v>0.53488372093023262</v>
      </c>
      <c r="J214">
        <f>'113'!C214+'114'!C214+'115'!C214+'116'!C214</f>
        <v>5.3709999999999999E-3</v>
      </c>
      <c r="K214">
        <f>'113'!C214/LossLocal!J214</f>
        <v>0.34518711599329732</v>
      </c>
      <c r="L214">
        <f>'114'!C214/LossLocal!J214</f>
        <v>0.23850307205362131</v>
      </c>
      <c r="M214">
        <f>'115'!C214/LossLocal!J214</f>
        <v>0.37162539564326941</v>
      </c>
      <c r="N214">
        <f>'116'!C214/LossLocal!J214</f>
        <v>4.4684416309811958E-2</v>
      </c>
    </row>
    <row r="215" spans="1:14" x14ac:dyDescent="0.25">
      <c r="A215" t="s">
        <v>224</v>
      </c>
      <c r="B215">
        <v>1223074800</v>
      </c>
      <c r="D215">
        <f>'103'!C215+'104'!C215+'105'!C215+'106'!C215</f>
        <v>6.2000000000000003E-5</v>
      </c>
      <c r="E215">
        <f>'103'!C215/LossLocal!D215</f>
        <v>0.16129032258064516</v>
      </c>
      <c r="F215">
        <f>'104'!C215/LossLocal!D215</f>
        <v>8.0645161290322578E-2</v>
      </c>
      <c r="G215" s="10">
        <f>'105'!C215/LossLocal!D215</f>
        <v>0.62903225806451613</v>
      </c>
      <c r="H215">
        <f>'106'!C215/LossLocal!D215</f>
        <v>0.12903225806451613</v>
      </c>
      <c r="J215">
        <f>'113'!C215+'114'!C215+'115'!C215+'116'!C215</f>
        <v>4.2920000000000007E-3</v>
      </c>
      <c r="K215">
        <f>'113'!C215/LossLocal!J215</f>
        <v>0.37954333643988813</v>
      </c>
      <c r="L215">
        <f>'114'!C215/LossLocal!J215</f>
        <v>0.22786579683131403</v>
      </c>
      <c r="M215">
        <f>'115'!C215/LossLocal!J215</f>
        <v>0.36020503261882569</v>
      </c>
      <c r="N215">
        <f>'116'!C215/LossLocal!J215</f>
        <v>3.2385834109972034E-2</v>
      </c>
    </row>
    <row r="216" spans="1:14" x14ac:dyDescent="0.25">
      <c r="A216" t="s">
        <v>225</v>
      </c>
      <c r="B216">
        <v>1223679600</v>
      </c>
      <c r="D216">
        <f>'103'!C216+'104'!C216+'105'!C216+'106'!C216</f>
        <v>6.1000000000000005E-5</v>
      </c>
      <c r="E216">
        <f>'103'!C216/LossLocal!D216</f>
        <v>0.14754098360655737</v>
      </c>
      <c r="F216">
        <f>'104'!C216/LossLocal!D216</f>
        <v>6.5573770491803268E-2</v>
      </c>
      <c r="G216" s="10">
        <f>'105'!C216/LossLocal!D216</f>
        <v>0.78688524590163933</v>
      </c>
      <c r="H216">
        <f>'106'!C216/LossLocal!D216</f>
        <v>0</v>
      </c>
      <c r="J216">
        <f>'113'!C216+'114'!C216+'115'!C216+'116'!C216</f>
        <v>3.4169999999999999E-3</v>
      </c>
      <c r="K216">
        <f>'113'!C216/LossLocal!J216</f>
        <v>0.40415569212759733</v>
      </c>
      <c r="L216">
        <f>'114'!C216/LossLocal!J216</f>
        <v>0.22797775826748609</v>
      </c>
      <c r="M216">
        <f>'115'!C216/LossLocal!J216</f>
        <v>0.32718759145449228</v>
      </c>
      <c r="N216">
        <f>'116'!C216/LossLocal!J216</f>
        <v>4.0678958150424348E-2</v>
      </c>
    </row>
    <row r="217" spans="1:14" x14ac:dyDescent="0.25">
      <c r="A217" t="s">
        <v>226</v>
      </c>
      <c r="B217">
        <v>1224284400</v>
      </c>
      <c r="D217">
        <f>'103'!C217+'104'!C217+'105'!C217+'106'!C217</f>
        <v>6.2000000000000003E-5</v>
      </c>
      <c r="E217">
        <f>'103'!C217/LossLocal!D217</f>
        <v>0.12903225806451613</v>
      </c>
      <c r="F217">
        <f>'104'!C217/LossLocal!D217</f>
        <v>6.4516129032258063E-2</v>
      </c>
      <c r="G217" s="10">
        <f>'105'!C217/LossLocal!D217</f>
        <v>0.80645161290322576</v>
      </c>
      <c r="H217">
        <f>'106'!C217/LossLocal!D217</f>
        <v>0</v>
      </c>
      <c r="J217">
        <f>'113'!C217+'114'!C217+'115'!C217+'116'!C217</f>
        <v>4.0280000000000003E-3</v>
      </c>
      <c r="K217">
        <f>'113'!C217/LossLocal!J217</f>
        <v>0.33639523336643495</v>
      </c>
      <c r="L217">
        <f>'114'!C217/LossLocal!J217</f>
        <v>0.22715988083416086</v>
      </c>
      <c r="M217">
        <f>'115'!C217/LossLocal!J217</f>
        <v>0.37735849056603771</v>
      </c>
      <c r="N217">
        <f>'116'!C217/LossLocal!J217</f>
        <v>5.908639523336643E-2</v>
      </c>
    </row>
    <row r="218" spans="1:14" x14ac:dyDescent="0.25">
      <c r="A218" t="s">
        <v>227</v>
      </c>
      <c r="B218">
        <v>1224889200</v>
      </c>
      <c r="D218">
        <f>'103'!C218+'104'!C218+'105'!C218+'106'!C218</f>
        <v>5.7000000000000003E-5</v>
      </c>
      <c r="E218">
        <f>'103'!C218/LossLocal!D218</f>
        <v>0.12280701754385964</v>
      </c>
      <c r="F218">
        <f>'104'!C218/LossLocal!D218</f>
        <v>3.5087719298245612E-2</v>
      </c>
      <c r="G218" s="10">
        <f>'105'!C218/LossLocal!D218</f>
        <v>0.84210526315789469</v>
      </c>
      <c r="H218">
        <f>'106'!C218/LossLocal!D218</f>
        <v>0</v>
      </c>
      <c r="J218">
        <f>'113'!C218+'114'!C218+'115'!C218+'116'!C218</f>
        <v>3.2339999999999999E-3</v>
      </c>
      <c r="K218">
        <f>'113'!C218/LossLocal!J218</f>
        <v>0.33116883116883117</v>
      </c>
      <c r="L218">
        <f>'114'!C218/LossLocal!J218</f>
        <v>0.22943722943722947</v>
      </c>
      <c r="M218">
        <f>'115'!C218/LossLocal!J218</f>
        <v>0.38404452690166979</v>
      </c>
      <c r="N218">
        <f>'116'!C218/LossLocal!J218</f>
        <v>5.5349412492269635E-2</v>
      </c>
    </row>
    <row r="219" spans="1:14" x14ac:dyDescent="0.25">
      <c r="A219" t="s">
        <v>228</v>
      </c>
      <c r="B219">
        <v>1225494000</v>
      </c>
      <c r="D219">
        <f>'103'!C219+'104'!C219+'105'!C219+'106'!C219</f>
        <v>1.0099999999999999E-4</v>
      </c>
      <c r="E219">
        <f>'103'!C219/LossLocal!D219</f>
        <v>0.10891089108910892</v>
      </c>
      <c r="F219">
        <f>'104'!C219/LossLocal!D219</f>
        <v>9.9009900990099011E-3</v>
      </c>
      <c r="G219" s="10">
        <f>'105'!C219/LossLocal!D219</f>
        <v>0.88118811881188119</v>
      </c>
      <c r="H219">
        <f>'106'!C219/LossLocal!D219</f>
        <v>0</v>
      </c>
      <c r="J219">
        <f>'113'!C219+'114'!C219+'115'!C219+'116'!C219</f>
        <v>3.7950000000000002E-3</v>
      </c>
      <c r="K219">
        <f>'113'!C219/LossLocal!J219</f>
        <v>0.43003952569169956</v>
      </c>
      <c r="L219">
        <f>'114'!C219/LossLocal!J219</f>
        <v>0.25059288537549407</v>
      </c>
      <c r="M219">
        <f>'115'!C219/LossLocal!J219</f>
        <v>0.29538866930171276</v>
      </c>
      <c r="N219">
        <f>'116'!C219/LossLocal!J219</f>
        <v>2.3978919631093543E-2</v>
      </c>
    </row>
    <row r="220" spans="1:14" x14ac:dyDescent="0.25">
      <c r="A220" t="s">
        <v>229</v>
      </c>
      <c r="B220">
        <v>1226102400</v>
      </c>
      <c r="D220">
        <f>'103'!C220+'104'!C220+'105'!C220+'106'!C220</f>
        <v>1.8976E-2</v>
      </c>
      <c r="E220">
        <f>'103'!C220/LossLocal!D220</f>
        <v>1.475548060708263E-3</v>
      </c>
      <c r="F220">
        <f>'104'!C220/LossLocal!D220</f>
        <v>0.40704047217537942</v>
      </c>
      <c r="G220" s="10">
        <f>'105'!C220/LossLocal!D220</f>
        <v>0.483927065767285</v>
      </c>
      <c r="H220">
        <f>'106'!C220/LossLocal!D220</f>
        <v>0.10755691399662731</v>
      </c>
      <c r="J220">
        <f>'113'!C220+'114'!C220+'115'!C220+'116'!C220</f>
        <v>1.4444E-2</v>
      </c>
      <c r="K220">
        <f>'113'!C220/LossLocal!J220</f>
        <v>0.50249238438105781</v>
      </c>
      <c r="L220">
        <f>'114'!C220/LossLocal!J220</f>
        <v>0.28773193021323734</v>
      </c>
      <c r="M220">
        <f>'115'!C220/LossLocal!J220</f>
        <v>0.18485184159512599</v>
      </c>
      <c r="N220">
        <f>'116'!C220/LossLocal!J220</f>
        <v>2.4923843810578789E-2</v>
      </c>
    </row>
    <row r="221" spans="1:14" x14ac:dyDescent="0.25">
      <c r="A221" t="s">
        <v>230</v>
      </c>
      <c r="B221">
        <v>1226707200</v>
      </c>
      <c r="D221">
        <f>'103'!C221+'104'!C221+'105'!C221+'106'!C221</f>
        <v>1.9211000000000002E-2</v>
      </c>
      <c r="E221">
        <f>'103'!C221/LossLocal!D221</f>
        <v>2.186247462391338E-3</v>
      </c>
      <c r="F221">
        <f>'104'!C221/LossLocal!D221</f>
        <v>0.43589610119202532</v>
      </c>
      <c r="G221" s="10">
        <f>'105'!C221/LossLocal!D221</f>
        <v>0.48076622768205707</v>
      </c>
      <c r="H221">
        <f>'106'!C221/LossLocal!D221</f>
        <v>8.1151423663526095E-2</v>
      </c>
      <c r="J221">
        <f>'113'!C221+'114'!C221+'115'!C221+'116'!C221</f>
        <v>1.0303999999999999E-2</v>
      </c>
      <c r="K221">
        <f>'113'!C221/LossLocal!J221</f>
        <v>0.51484860248447206</v>
      </c>
      <c r="L221">
        <f>'114'!C221/LossLocal!J221</f>
        <v>0.28464673913043481</v>
      </c>
      <c r="M221">
        <f>'115'!C221/LossLocal!J221</f>
        <v>0.18876164596273293</v>
      </c>
      <c r="N221">
        <f>'116'!C221/LossLocal!J221</f>
        <v>1.174301242236025E-2</v>
      </c>
    </row>
    <row r="222" spans="1:14" x14ac:dyDescent="0.25">
      <c r="A222" t="s">
        <v>231</v>
      </c>
      <c r="B222">
        <v>1227312000</v>
      </c>
      <c r="D222">
        <f>'103'!C222+'104'!C222+'105'!C222+'106'!C222</f>
        <v>2.8147999999999999E-2</v>
      </c>
      <c r="E222">
        <f>'103'!C222/LossLocal!D222</f>
        <v>1.1723745914452182E-3</v>
      </c>
      <c r="F222">
        <f>'104'!C222/LossLocal!D222</f>
        <v>0.44631945431291742</v>
      </c>
      <c r="G222" s="10">
        <f>'105'!C222/LossLocal!D222</f>
        <v>0.4496234190706267</v>
      </c>
      <c r="H222">
        <f>'106'!C222/LossLocal!D222</f>
        <v>0.10288475202501067</v>
      </c>
      <c r="J222">
        <f>'113'!C222+'114'!C222+'115'!C222+'116'!C222</f>
        <v>1.4332000000000001E-2</v>
      </c>
      <c r="K222">
        <f>'113'!C222/LossLocal!J222</f>
        <v>0.43678481719229695</v>
      </c>
      <c r="L222">
        <f>'114'!C222/LossLocal!J222</f>
        <v>0.28991068936645265</v>
      </c>
      <c r="M222">
        <f>'115'!C222/LossLocal!J222</f>
        <v>0.25453530560982418</v>
      </c>
      <c r="N222">
        <f>'116'!C222/LossLocal!J222</f>
        <v>1.8769187831426178E-2</v>
      </c>
    </row>
    <row r="223" spans="1:14" x14ac:dyDescent="0.25">
      <c r="A223" t="s">
        <v>232</v>
      </c>
      <c r="B223">
        <v>1227916800</v>
      </c>
      <c r="D223">
        <f>'103'!C223+'104'!C223+'105'!C223+'106'!C223</f>
        <v>2.6626999999999998E-2</v>
      </c>
      <c r="E223">
        <f>'103'!C223/LossLocal!D223</f>
        <v>1.3520111165358471E-3</v>
      </c>
      <c r="F223">
        <f>'104'!C223/LossLocal!D223</f>
        <v>0.44049273294024865</v>
      </c>
      <c r="G223" s="10">
        <f>'105'!C223/LossLocal!D223</f>
        <v>0.45607841664475912</v>
      </c>
      <c r="H223">
        <f>'106'!C223/LossLocal!D223</f>
        <v>0.10207683929845646</v>
      </c>
      <c r="J223">
        <f>'113'!C223+'114'!C223+'115'!C223+'116'!C223</f>
        <v>1.5034000000000002E-2</v>
      </c>
      <c r="K223">
        <f>'113'!C223/LossLocal!J223</f>
        <v>0.45443661034987359</v>
      </c>
      <c r="L223">
        <f>'114'!C223/LossLocal!J223</f>
        <v>0.29233736863110277</v>
      </c>
      <c r="M223">
        <f>'115'!C223/LossLocal!J223</f>
        <v>0.23613143541306369</v>
      </c>
      <c r="N223">
        <f>'116'!C223/LossLocal!J223</f>
        <v>1.7094585605959823E-2</v>
      </c>
    </row>
    <row r="224" spans="1:14" x14ac:dyDescent="0.25">
      <c r="A224" t="s">
        <v>233</v>
      </c>
      <c r="B224">
        <v>1228521600</v>
      </c>
      <c r="D224">
        <f>'103'!C224+'104'!C224+'105'!C224+'106'!C224</f>
        <v>2.2418E-2</v>
      </c>
      <c r="E224">
        <f>'103'!C224/LossLocal!D224</f>
        <v>2.1857435988937462E-3</v>
      </c>
      <c r="F224">
        <f>'104'!C224/LossLocal!D224</f>
        <v>0.45012936033544471</v>
      </c>
      <c r="G224" s="10">
        <f>'105'!C224/LossLocal!D224</f>
        <v>0.46226246765991619</v>
      </c>
      <c r="H224">
        <f>'106'!C224/LossLocal!D224</f>
        <v>8.5422428405745376E-2</v>
      </c>
      <c r="J224">
        <f>'113'!C224+'114'!C224+'115'!C224+'116'!C224</f>
        <v>1.2313000000000001E-2</v>
      </c>
      <c r="K224">
        <f>'113'!C224/LossLocal!J224</f>
        <v>0.49849752294323069</v>
      </c>
      <c r="L224">
        <f>'114'!C224/LossLocal!J224</f>
        <v>0.29375456834240232</v>
      </c>
      <c r="M224">
        <f>'115'!C224/LossLocal!J224</f>
        <v>0.20263136522374722</v>
      </c>
      <c r="N224">
        <f>'116'!C224/LossLocal!J224</f>
        <v>5.1165434906196702E-3</v>
      </c>
    </row>
    <row r="225" spans="1:14" x14ac:dyDescent="0.25">
      <c r="A225" t="s">
        <v>234</v>
      </c>
      <c r="B225">
        <v>1229126400</v>
      </c>
      <c r="D225">
        <f>'103'!C225+'104'!C225+'105'!C225+'106'!C225</f>
        <v>2.0086999999999997E-2</v>
      </c>
      <c r="E225">
        <f>'103'!C225/LossLocal!D225</f>
        <v>4.8289938766366315E-3</v>
      </c>
      <c r="F225">
        <f>'104'!C225/LossLocal!D225</f>
        <v>0.45397520784587053</v>
      </c>
      <c r="G225" s="10">
        <f>'105'!C225/LossLocal!D225</f>
        <v>0.47408771842485198</v>
      </c>
      <c r="H225">
        <f>'106'!C225/LossLocal!D225</f>
        <v>6.7108079852641028E-2</v>
      </c>
      <c r="J225">
        <f>'113'!C225+'114'!C225+'115'!C225+'116'!C225</f>
        <v>1.2464999999999999E-2</v>
      </c>
      <c r="K225">
        <f>'113'!C225/LossLocal!J225</f>
        <v>0.49466506217408746</v>
      </c>
      <c r="L225">
        <f>'114'!C225/LossLocal!J225</f>
        <v>0.29787404733253114</v>
      </c>
      <c r="M225">
        <f>'115'!C225/LossLocal!J225</f>
        <v>0.19422382671480146</v>
      </c>
      <c r="N225">
        <f>'116'!C225/LossLocal!J225</f>
        <v>1.3237063778580025E-2</v>
      </c>
    </row>
    <row r="226" spans="1:14" x14ac:dyDescent="0.25">
      <c r="A226" t="s">
        <v>235</v>
      </c>
      <c r="B226">
        <v>1229731200</v>
      </c>
      <c r="D226">
        <f>'103'!C226+'104'!C226+'105'!C226+'106'!C226</f>
        <v>1.7274999999999999E-2</v>
      </c>
      <c r="E226">
        <f>'103'!C226/LossLocal!D226</f>
        <v>1.0593342981186686E-2</v>
      </c>
      <c r="F226">
        <f>'104'!C226/LossLocal!D226</f>
        <v>0.47502170767004342</v>
      </c>
      <c r="G226" s="10">
        <f>'105'!C226/LossLocal!D226</f>
        <v>0.45643994211287992</v>
      </c>
      <c r="H226">
        <f>'106'!C226/LossLocal!D226</f>
        <v>5.7945007235890016E-2</v>
      </c>
      <c r="J226">
        <f>'113'!C226+'114'!C226+'115'!C226+'116'!C226</f>
        <v>1.1403000000000002E-2</v>
      </c>
      <c r="K226">
        <f>'113'!C226/LossLocal!J226</f>
        <v>0.44339208980092948</v>
      </c>
      <c r="L226">
        <f>'114'!C226/LossLocal!J226</f>
        <v>0.29413312286240462</v>
      </c>
      <c r="M226">
        <f>'115'!C226/LossLocal!J226</f>
        <v>0.24739103744628604</v>
      </c>
      <c r="N226">
        <f>'116'!C226/LossLocal!J226</f>
        <v>1.5083749890379724E-2</v>
      </c>
    </row>
    <row r="227" spans="1:14" x14ac:dyDescent="0.25">
      <c r="A227" t="s">
        <v>236</v>
      </c>
      <c r="B227">
        <v>1230336000</v>
      </c>
      <c r="D227">
        <f>'103'!C227+'104'!C227+'105'!C227+'106'!C227</f>
        <v>1.8209999999999999E-3</v>
      </c>
      <c r="E227">
        <f>'103'!C227/LossLocal!D227</f>
        <v>6.8094453596924773E-2</v>
      </c>
      <c r="F227">
        <f>'104'!C227/LossLocal!D227</f>
        <v>0.37946183415705659</v>
      </c>
      <c r="G227" s="10">
        <f>'105'!C227/LossLocal!D227</f>
        <v>0.50796265788028561</v>
      </c>
      <c r="H227">
        <f>'106'!C227/LossLocal!D227</f>
        <v>4.4481054365733116E-2</v>
      </c>
      <c r="J227">
        <f>'113'!C227+'114'!C227+'115'!C227+'116'!C227</f>
        <v>1.7464E-2</v>
      </c>
      <c r="K227">
        <f>'113'!C227/LossLocal!J227</f>
        <v>0.46180714612918</v>
      </c>
      <c r="L227">
        <f>'114'!C227/LossLocal!J227</f>
        <v>0.29878607420980302</v>
      </c>
      <c r="M227">
        <f>'115'!C227/LossLocal!J227</f>
        <v>0.21633073751717818</v>
      </c>
      <c r="N227">
        <f>'116'!C227/LossLocal!J227</f>
        <v>2.3076042143838751E-2</v>
      </c>
    </row>
    <row r="228" spans="1:14" x14ac:dyDescent="0.25">
      <c r="A228" t="s">
        <v>237</v>
      </c>
      <c r="B228">
        <v>1230940800</v>
      </c>
      <c r="D228">
        <f>'103'!C228+'104'!C228+'105'!C228+'106'!C228</f>
        <v>6.411E-3</v>
      </c>
      <c r="E228">
        <f>'103'!C228/LossLocal!D228</f>
        <v>2.6516924036811731E-2</v>
      </c>
      <c r="F228">
        <f>'104'!C228/LossLocal!D228</f>
        <v>0.43097800655124002</v>
      </c>
      <c r="G228" s="10">
        <f>'105'!C228/LossLocal!D228</f>
        <v>0.53766963032288251</v>
      </c>
      <c r="H228">
        <f>'106'!C228/LossLocal!D228</f>
        <v>4.8354390890656684E-3</v>
      </c>
      <c r="J228">
        <f>'113'!C228+'114'!C228+'115'!C228+'116'!C228</f>
        <v>2.1548000000000001E-2</v>
      </c>
      <c r="K228">
        <f>'113'!C228/LossLocal!J228</f>
        <v>0.40180063114906256</v>
      </c>
      <c r="L228">
        <f>'114'!C228/LossLocal!J228</f>
        <v>0.2910246890662706</v>
      </c>
      <c r="M228">
        <f>'115'!C228/LossLocal!J228</f>
        <v>0.23463894560980134</v>
      </c>
      <c r="N228">
        <f>'116'!C228/LossLocal!J228</f>
        <v>7.2535734174865404E-2</v>
      </c>
    </row>
    <row r="229" spans="1:14" x14ac:dyDescent="0.25">
      <c r="A229" t="s">
        <v>238</v>
      </c>
      <c r="B229">
        <v>1231545600</v>
      </c>
      <c r="D229">
        <f>'103'!C229+'104'!C229+'105'!C229+'106'!C229</f>
        <v>1.3079999999999999E-3</v>
      </c>
      <c r="E229">
        <f>'103'!C229/LossLocal!D229</f>
        <v>6.116207951070337E-2</v>
      </c>
      <c r="F229">
        <f>'104'!C229/LossLocal!D229</f>
        <v>0.33409785932721714</v>
      </c>
      <c r="G229" s="10">
        <f>'105'!C229/LossLocal!D229</f>
        <v>0.59633027522935778</v>
      </c>
      <c r="H229">
        <f>'106'!C229/LossLocal!D229</f>
        <v>8.4097859327217136E-3</v>
      </c>
      <c r="J229">
        <f>'113'!C229+'114'!C229+'115'!C229+'116'!C229</f>
        <v>1.6687999999999998E-2</v>
      </c>
      <c r="K229">
        <f>'113'!C229/LossLocal!J229</f>
        <v>0.40448226270373927</v>
      </c>
      <c r="L229">
        <f>'114'!C229/LossLocal!J229</f>
        <v>0.29745925215723873</v>
      </c>
      <c r="M229">
        <f>'115'!C229/LossLocal!J229</f>
        <v>0.26360258868648134</v>
      </c>
      <c r="N229">
        <f>'116'!C229/LossLocal!J229</f>
        <v>3.4455896452540755E-2</v>
      </c>
    </row>
    <row r="230" spans="1:14" x14ac:dyDescent="0.25">
      <c r="A230" t="s">
        <v>239</v>
      </c>
      <c r="B230">
        <v>1232150400</v>
      </c>
      <c r="D230">
        <f>'103'!C230+'104'!C230+'105'!C230+'106'!C230</f>
        <v>5.840000000000001E-4</v>
      </c>
      <c r="E230">
        <f>'103'!C230/LossLocal!D230</f>
        <v>0.29452054794520544</v>
      </c>
      <c r="F230">
        <f>'104'!C230/LossLocal!D230</f>
        <v>4.7945205479452045E-2</v>
      </c>
      <c r="G230" s="10">
        <f>'105'!C230/LossLocal!D230</f>
        <v>0.65410958904109584</v>
      </c>
      <c r="H230">
        <f>'106'!C230/LossLocal!D230</f>
        <v>3.4246575342465747E-3</v>
      </c>
      <c r="J230">
        <f>'113'!C230+'114'!C230+'115'!C230+'116'!C230</f>
        <v>2.5947999999999999E-2</v>
      </c>
      <c r="K230">
        <f>'113'!C230/LossLocal!J230</f>
        <v>0.25134885154925235</v>
      </c>
      <c r="L230">
        <f>'114'!C230/LossLocal!J230</f>
        <v>0.28229535995067057</v>
      </c>
      <c r="M230">
        <f>'115'!C230/LossLocal!J230</f>
        <v>0.38800678279636197</v>
      </c>
      <c r="N230">
        <f>'116'!C230/LossLocal!J230</f>
        <v>7.8349005703715127E-2</v>
      </c>
    </row>
    <row r="231" spans="1:14" x14ac:dyDescent="0.25">
      <c r="A231" t="s">
        <v>240</v>
      </c>
      <c r="B231">
        <v>1232755200</v>
      </c>
      <c r="D231">
        <f>'103'!C231+'104'!C231+'105'!C231+'106'!C231</f>
        <v>6.2700000000000006E-4</v>
      </c>
      <c r="E231">
        <f>'103'!C231/LossLocal!D231</f>
        <v>0.37001594896331735</v>
      </c>
      <c r="F231">
        <f>'104'!C231/LossLocal!D231</f>
        <v>9.5693779904306216E-3</v>
      </c>
      <c r="G231" s="10">
        <f>'105'!C231/LossLocal!D231</f>
        <v>0.62041467304625197</v>
      </c>
      <c r="H231">
        <f>'106'!C231/LossLocal!D231</f>
        <v>0</v>
      </c>
      <c r="J231">
        <f>'113'!C231+'114'!C231+'115'!C231+'116'!C231</f>
        <v>1.9289999999999998E-2</v>
      </c>
      <c r="K231">
        <f>'113'!C231/LossLocal!J231</f>
        <v>0.25640228097459827</v>
      </c>
      <c r="L231">
        <f>'114'!C231/LossLocal!J231</f>
        <v>0.28310005184033177</v>
      </c>
      <c r="M231">
        <f>'115'!C231/LossLocal!J231</f>
        <v>0.39559357179885951</v>
      </c>
      <c r="N231">
        <f>'116'!C231/LossLocal!J231</f>
        <v>6.4904095386210475E-2</v>
      </c>
    </row>
    <row r="232" spans="1:14" x14ac:dyDescent="0.25">
      <c r="A232" t="s">
        <v>241</v>
      </c>
      <c r="B232">
        <v>1233360000</v>
      </c>
      <c r="D232">
        <f>'103'!C232+'104'!C232+'105'!C232+'106'!C232</f>
        <v>6.9200000000000002E-4</v>
      </c>
      <c r="E232">
        <f>'103'!C232/LossLocal!D232</f>
        <v>0.30780346820809246</v>
      </c>
      <c r="F232">
        <f>'104'!C232/LossLocal!D232</f>
        <v>3.6127167630057806E-2</v>
      </c>
      <c r="G232" s="10">
        <f>'105'!C232/LossLocal!D232</f>
        <v>0.65462427745664742</v>
      </c>
      <c r="H232">
        <f>'106'!C232/LossLocal!D232</f>
        <v>1.4450867052023121E-3</v>
      </c>
      <c r="J232">
        <f>'113'!C232+'114'!C232+'115'!C232+'116'!C232</f>
        <v>2.4746000000000001E-2</v>
      </c>
      <c r="K232">
        <f>'113'!C232/LossLocal!J232</f>
        <v>0.26165844985048087</v>
      </c>
      <c r="L232">
        <f>'114'!C232/LossLocal!J232</f>
        <v>0.28554109755111939</v>
      </c>
      <c r="M232">
        <f>'115'!C232/LossLocal!J232</f>
        <v>0.38394083892346242</v>
      </c>
      <c r="N232">
        <f>'116'!C232/LossLocal!J232</f>
        <v>6.8859613674937356E-2</v>
      </c>
    </row>
    <row r="233" spans="1:14" x14ac:dyDescent="0.25">
      <c r="A233" t="s">
        <v>242</v>
      </c>
      <c r="B233">
        <v>1233964800</v>
      </c>
      <c r="D233">
        <f>'103'!C233+'104'!C233+'105'!C233+'106'!C233</f>
        <v>6.3499999999999993E-4</v>
      </c>
      <c r="E233">
        <f>'103'!C233/LossLocal!D233</f>
        <v>0.3322834645669292</v>
      </c>
      <c r="F233">
        <f>'104'!C233/LossLocal!D233</f>
        <v>0.10393700787401576</v>
      </c>
      <c r="G233" s="10">
        <f>'105'!C233/LossLocal!D233</f>
        <v>0.56377952755905514</v>
      </c>
      <c r="H233">
        <f>'106'!C233/LossLocal!D233</f>
        <v>0</v>
      </c>
      <c r="J233">
        <f>'113'!C233+'114'!C233+'115'!C233+'116'!C233</f>
        <v>1.602E-2</v>
      </c>
      <c r="K233">
        <f>'113'!C233/LossLocal!J233</f>
        <v>0.25355805243445689</v>
      </c>
      <c r="L233">
        <f>'114'!C233/LossLocal!J233</f>
        <v>0.28408239700374532</v>
      </c>
      <c r="M233">
        <f>'115'!C233/LossLocal!J233</f>
        <v>0.39138576779026218</v>
      </c>
      <c r="N233">
        <f>'116'!C233/LossLocal!J233</f>
        <v>7.0973782771535585E-2</v>
      </c>
    </row>
    <row r="234" spans="1:14" x14ac:dyDescent="0.25">
      <c r="A234" t="s">
        <v>243</v>
      </c>
      <c r="B234">
        <v>1234569600</v>
      </c>
      <c r="D234">
        <f>'103'!C234+'104'!C234+'105'!C234+'106'!C234</f>
        <v>9.5800000000000008E-4</v>
      </c>
      <c r="E234">
        <f>'103'!C234/LossLocal!D234</f>
        <v>0.19415448851774528</v>
      </c>
      <c r="F234">
        <f>'104'!C234/LossLocal!D234</f>
        <v>0.18789144050104384</v>
      </c>
      <c r="G234" s="10">
        <f>'105'!C234/LossLocal!D234</f>
        <v>0.615866388308977</v>
      </c>
      <c r="H234">
        <f>'106'!C234/LossLocal!D234</f>
        <v>2.0876826722338203E-3</v>
      </c>
      <c r="J234">
        <f>'113'!C234+'114'!C234+'115'!C234+'116'!C234</f>
        <v>2.0651000000000003E-2</v>
      </c>
      <c r="K234">
        <f>'113'!C234/LossLocal!J234</f>
        <v>0.25785676238438815</v>
      </c>
      <c r="L234">
        <f>'114'!C234/LossLocal!J234</f>
        <v>0.28991332138879472</v>
      </c>
      <c r="M234">
        <f>'115'!C234/LossLocal!J234</f>
        <v>0.38463028424773615</v>
      </c>
      <c r="N234">
        <f>'116'!C234/LossLocal!J234</f>
        <v>6.7599631979080907E-2</v>
      </c>
    </row>
    <row r="235" spans="1:14" x14ac:dyDescent="0.25">
      <c r="A235" t="s">
        <v>244</v>
      </c>
      <c r="B235">
        <v>1235174400</v>
      </c>
      <c r="D235">
        <f>'103'!C235+'104'!C235+'105'!C235+'106'!C235</f>
        <v>1.078E-3</v>
      </c>
      <c r="E235">
        <f>'103'!C235/LossLocal!D235</f>
        <v>0.18460111317254177</v>
      </c>
      <c r="F235">
        <f>'104'!C235/LossLocal!D235</f>
        <v>0.20871985157699444</v>
      </c>
      <c r="G235" s="10">
        <f>'105'!C235/LossLocal!D235</f>
        <v>0.60204081632653061</v>
      </c>
      <c r="H235">
        <f>'106'!C235/LossLocal!D235</f>
        <v>4.6382189239332098E-3</v>
      </c>
      <c r="J235">
        <f>'113'!C235+'114'!C235+'115'!C235+'116'!C235</f>
        <v>2.6522999999999998E-2</v>
      </c>
      <c r="K235">
        <f>'113'!C235/LossLocal!J235</f>
        <v>0.25717301964332845</v>
      </c>
      <c r="L235">
        <f>'114'!C235/LossLocal!J235</f>
        <v>0.28842891075670174</v>
      </c>
      <c r="M235">
        <f>'115'!C235/LossLocal!J235</f>
        <v>0.37899181842174717</v>
      </c>
      <c r="N235">
        <f>'116'!C235/LossLocal!J235</f>
        <v>7.540625117822268E-2</v>
      </c>
    </row>
    <row r="236" spans="1:14" x14ac:dyDescent="0.25">
      <c r="A236" t="s">
        <v>245</v>
      </c>
      <c r="B236">
        <v>1235779200</v>
      </c>
      <c r="D236">
        <f>'103'!C236+'104'!C236+'105'!C236+'106'!C236</f>
        <v>4.3100000000000007E-4</v>
      </c>
      <c r="E236">
        <f>'103'!C236/LossLocal!D236</f>
        <v>0.33178654292343385</v>
      </c>
      <c r="F236">
        <f>'104'!C236/LossLocal!D236</f>
        <v>0.15081206496519717</v>
      </c>
      <c r="G236" s="10">
        <f>'105'!C236/LossLocal!D236</f>
        <v>0.50580046403712298</v>
      </c>
      <c r="H236">
        <f>'106'!C236/LossLocal!D236</f>
        <v>1.1600928074245939E-2</v>
      </c>
      <c r="J236">
        <f>'113'!C236+'114'!C236+'115'!C236+'116'!C236</f>
        <v>1.5427000000000001E-2</v>
      </c>
      <c r="K236">
        <f>'113'!C236/LossLocal!J236</f>
        <v>0.27633370065469631</v>
      </c>
      <c r="L236">
        <f>'114'!C236/LossLocal!J236</f>
        <v>0.28657548454009202</v>
      </c>
      <c r="M236">
        <f>'115'!C236/LossLocal!J236</f>
        <v>0.36591689894341084</v>
      </c>
      <c r="N236">
        <f>'116'!C236/LossLocal!J236</f>
        <v>7.1173915861800732E-2</v>
      </c>
    </row>
    <row r="237" spans="1:14" x14ac:dyDescent="0.25">
      <c r="A237" t="s">
        <v>246</v>
      </c>
      <c r="B237">
        <v>1236384000</v>
      </c>
      <c r="D237">
        <f>'103'!C237+'104'!C237+'105'!C237+'106'!C237</f>
        <v>1.22E-4</v>
      </c>
      <c r="E237">
        <f>'103'!C237/LossLocal!D237</f>
        <v>0.22950819672131148</v>
      </c>
      <c r="F237">
        <f>'104'!C237/LossLocal!D237</f>
        <v>0.1721311475409836</v>
      </c>
      <c r="G237" s="10">
        <f>'105'!C237/LossLocal!D237</f>
        <v>0.56557377049180324</v>
      </c>
      <c r="H237">
        <f>'106'!C237/LossLocal!D237</f>
        <v>3.2786885245901641E-2</v>
      </c>
      <c r="J237">
        <f>'113'!C237+'114'!C237+'115'!C237+'116'!C237</f>
        <v>7.672E-3</v>
      </c>
      <c r="K237">
        <f>'113'!C237/LossLocal!J237</f>
        <v>0.27320125130344108</v>
      </c>
      <c r="L237">
        <f>'114'!C237/LossLocal!J237</f>
        <v>0.27111574556830031</v>
      </c>
      <c r="M237">
        <f>'115'!C237/LossLocal!J237</f>
        <v>0.40224191866527637</v>
      </c>
      <c r="N237">
        <f>'116'!C237/LossLocal!J237</f>
        <v>5.344108446298227E-2</v>
      </c>
    </row>
    <row r="238" spans="1:14" x14ac:dyDescent="0.25">
      <c r="A238" t="s">
        <v>247</v>
      </c>
      <c r="B238">
        <v>1236985200</v>
      </c>
      <c r="D238">
        <f>'103'!C238+'104'!C238+'105'!C238+'106'!C238</f>
        <v>1.2E-4</v>
      </c>
      <c r="E238">
        <f>'103'!C238/LossLocal!D238</f>
        <v>0.23333333333333334</v>
      </c>
      <c r="F238">
        <f>'104'!C238/LossLocal!D238</f>
        <v>0.2</v>
      </c>
      <c r="G238" s="10">
        <f>'105'!C238/LossLocal!D238</f>
        <v>0.55833333333333335</v>
      </c>
      <c r="H238">
        <f>'106'!C238/LossLocal!D238</f>
        <v>8.3333333333333332E-3</v>
      </c>
      <c r="J238">
        <f>'113'!C238+'114'!C238+'115'!C238+'116'!C238</f>
        <v>2.3600000000000002E-4</v>
      </c>
      <c r="K238">
        <f>'113'!C238/LossLocal!J238</f>
        <v>0.94915254237288127</v>
      </c>
      <c r="L238">
        <f>'114'!C238/LossLocal!J238</f>
        <v>2.1186440677966101E-2</v>
      </c>
      <c r="M238">
        <f>'115'!C238/LossLocal!J238</f>
        <v>2.542372881355932E-2</v>
      </c>
      <c r="N238">
        <f>'116'!C238/LossLocal!J238</f>
        <v>4.2372881355932195E-3</v>
      </c>
    </row>
    <row r="239" spans="1:14" x14ac:dyDescent="0.25">
      <c r="A239" t="s">
        <v>248</v>
      </c>
      <c r="B239">
        <v>1237590000</v>
      </c>
      <c r="D239">
        <f>'103'!C239+'104'!C239+'105'!C239+'106'!C239</f>
        <v>1.0899999999999999E-4</v>
      </c>
      <c r="E239">
        <f>'103'!C239/LossLocal!D239</f>
        <v>0.12844036697247707</v>
      </c>
      <c r="F239">
        <f>'104'!C239/LossLocal!D239</f>
        <v>0.34862385321100919</v>
      </c>
      <c r="G239" s="10">
        <f>'105'!C239/LossLocal!D239</f>
        <v>0.51376146788990829</v>
      </c>
      <c r="H239">
        <f>'106'!C239/LossLocal!D239</f>
        <v>9.1743119266055051E-3</v>
      </c>
      <c r="J239">
        <f>'113'!C239+'114'!C239+'115'!C239+'116'!C239</f>
        <v>1.3300000000000001E-4</v>
      </c>
      <c r="K239">
        <f>'113'!C239/LossLocal!J239</f>
        <v>0.89473684210526316</v>
      </c>
      <c r="L239">
        <f>'114'!C239/LossLocal!J239</f>
        <v>2.2556390977443608E-2</v>
      </c>
      <c r="M239">
        <f>'115'!C239/LossLocal!J239</f>
        <v>7.5187969924812026E-2</v>
      </c>
      <c r="N239">
        <f>'116'!C239/LossLocal!J239</f>
        <v>7.5187969924812026E-3</v>
      </c>
    </row>
    <row r="240" spans="1:14" x14ac:dyDescent="0.25">
      <c r="A240" t="s">
        <v>249</v>
      </c>
      <c r="B240">
        <v>1238194800</v>
      </c>
      <c r="D240">
        <f>'103'!C240+'104'!C240+'105'!C240+'106'!C240</f>
        <v>6.900000000000001E-5</v>
      </c>
      <c r="E240">
        <f>'103'!C240/LossLocal!D240</f>
        <v>0.21739130434782605</v>
      </c>
      <c r="F240">
        <f>'104'!C240/LossLocal!D240</f>
        <v>0.36231884057971009</v>
      </c>
      <c r="G240" s="10">
        <f>'105'!C240/LossLocal!D240</f>
        <v>0.37681159420289845</v>
      </c>
      <c r="H240">
        <f>'106'!C240/LossLocal!D240</f>
        <v>4.3478260869565209E-2</v>
      </c>
      <c r="J240">
        <f>'113'!C240+'114'!C240+'115'!C240+'116'!C240</f>
        <v>8.3000000000000012E-5</v>
      </c>
      <c r="K240">
        <f>'113'!C240/LossLocal!J240</f>
        <v>0.72289156626506013</v>
      </c>
      <c r="L240">
        <f>'114'!C240/LossLocal!J240</f>
        <v>7.2289156626506021E-2</v>
      </c>
      <c r="M240">
        <f>'115'!C240/LossLocal!J240</f>
        <v>4.8192771084337338E-2</v>
      </c>
      <c r="N240">
        <f>'116'!C240/LossLocal!J240</f>
        <v>0.15662650602409636</v>
      </c>
    </row>
    <row r="241" spans="1:14" x14ac:dyDescent="0.25">
      <c r="A241" t="s">
        <v>250</v>
      </c>
      <c r="B241">
        <v>1238799600</v>
      </c>
      <c r="D241">
        <f>'103'!C241+'104'!C241+'105'!C241+'106'!C241</f>
        <v>1.26E-4</v>
      </c>
      <c r="E241">
        <f>'103'!C241/LossLocal!D241</f>
        <v>0.1111111111111111</v>
      </c>
      <c r="F241">
        <f>'104'!C241/LossLocal!D241</f>
        <v>0.27777777777777773</v>
      </c>
      <c r="G241" s="10">
        <f>'105'!C241/LossLocal!D241</f>
        <v>0.51587301587301582</v>
      </c>
      <c r="H241">
        <f>'106'!C241/LossLocal!D241</f>
        <v>9.5238095238095247E-2</v>
      </c>
      <c r="J241">
        <f>'113'!C241+'114'!C241+'115'!C241+'116'!C241</f>
        <v>1.6399999999999997E-4</v>
      </c>
      <c r="K241">
        <f>'113'!C241/LossLocal!J241</f>
        <v>0.91463414634146345</v>
      </c>
      <c r="L241">
        <f>'114'!C241/LossLocal!J241</f>
        <v>2.4390243902439029E-2</v>
      </c>
      <c r="M241">
        <f>'115'!C241/LossLocal!J241</f>
        <v>6.0975609756097573E-2</v>
      </c>
      <c r="N241">
        <f>'116'!C241/LossLocal!J241</f>
        <v>0</v>
      </c>
    </row>
    <row r="242" spans="1:14" x14ac:dyDescent="0.25">
      <c r="A242" t="s">
        <v>251</v>
      </c>
      <c r="B242">
        <v>1239404400</v>
      </c>
      <c r="D242">
        <f>'103'!C242+'104'!C242+'105'!C242+'106'!C242</f>
        <v>2.4900000000000004E-4</v>
      </c>
      <c r="E242">
        <f>'103'!C242/LossLocal!D242</f>
        <v>8.8353413654618462E-2</v>
      </c>
      <c r="F242">
        <f>'104'!C242/LossLocal!D242</f>
        <v>0.49799196787148592</v>
      </c>
      <c r="G242" s="10">
        <f>'105'!C242/LossLocal!D242</f>
        <v>0.40160642570281119</v>
      </c>
      <c r="H242">
        <f>'106'!C242/LossLocal!D242</f>
        <v>1.2048192771084336E-2</v>
      </c>
      <c r="J242">
        <f>'113'!C242+'114'!C242+'115'!C242+'116'!C242</f>
        <v>1.75E-4</v>
      </c>
      <c r="K242">
        <f>'113'!C242/LossLocal!J242</f>
        <v>0.68</v>
      </c>
      <c r="L242">
        <f>'114'!C242/LossLocal!J242</f>
        <v>5.1428571428571428E-2</v>
      </c>
      <c r="M242">
        <f>'115'!C242/LossLocal!J242</f>
        <v>8.5714285714285715E-2</v>
      </c>
      <c r="N242">
        <f>'116'!C242/LossLocal!J242</f>
        <v>0.18285714285714286</v>
      </c>
    </row>
    <row r="243" spans="1:14" x14ac:dyDescent="0.25">
      <c r="A243" t="s">
        <v>252</v>
      </c>
      <c r="B243">
        <v>1240009200</v>
      </c>
      <c r="D243">
        <f>'103'!C243+'104'!C243+'105'!C243+'106'!C243</f>
        <v>5.4500000000000002E-4</v>
      </c>
      <c r="E243">
        <f>'103'!C243/LossLocal!D243</f>
        <v>0.2880733944954128</v>
      </c>
      <c r="F243">
        <f>'104'!C243/LossLocal!D243</f>
        <v>0.2880733944954128</v>
      </c>
      <c r="G243" s="10">
        <f>'105'!C243/LossLocal!D243</f>
        <v>0.42201834862385323</v>
      </c>
      <c r="H243">
        <f>'106'!C243/LossLocal!D243</f>
        <v>1.8348623853211008E-3</v>
      </c>
      <c r="J243">
        <f>'113'!C243+'114'!C243+'115'!C243+'116'!C243</f>
        <v>7.3499999999999998E-4</v>
      </c>
      <c r="K243">
        <f>'113'!C243/LossLocal!J243</f>
        <v>0.94285714285714295</v>
      </c>
      <c r="L243">
        <f>'114'!C243/LossLocal!J243</f>
        <v>9.5238095238095247E-3</v>
      </c>
      <c r="M243">
        <f>'115'!C243/LossLocal!J243</f>
        <v>1.6326530612244899E-2</v>
      </c>
      <c r="N243">
        <f>'116'!C243/LossLocal!J243</f>
        <v>3.1292517006802724E-2</v>
      </c>
    </row>
    <row r="244" spans="1:14" x14ac:dyDescent="0.25">
      <c r="A244" t="s">
        <v>253</v>
      </c>
      <c r="B244">
        <v>1240614000</v>
      </c>
      <c r="D244">
        <f>'103'!C244+'104'!C244+'105'!C244+'106'!C244</f>
        <v>4.6900000000000002E-4</v>
      </c>
      <c r="E244">
        <f>'103'!C244/LossLocal!D244</f>
        <v>0.40511727078891258</v>
      </c>
      <c r="F244">
        <f>'104'!C244/LossLocal!D244</f>
        <v>0.23240938166311301</v>
      </c>
      <c r="G244" s="10">
        <f>'105'!C244/LossLocal!D244</f>
        <v>0.36034115138592748</v>
      </c>
      <c r="H244">
        <f>'106'!C244/LossLocal!D244</f>
        <v>2.1321961620469083E-3</v>
      </c>
      <c r="J244">
        <f>'113'!C244+'114'!C244+'115'!C244+'116'!C244</f>
        <v>2.0599999999999997E-4</v>
      </c>
      <c r="K244">
        <f>'113'!C244/LossLocal!J244</f>
        <v>0.80097087378640786</v>
      </c>
      <c r="L244">
        <f>'114'!C244/LossLocal!J244</f>
        <v>1.9417475728155342E-2</v>
      </c>
      <c r="M244">
        <f>'115'!C244/LossLocal!J244</f>
        <v>6.3106796116504854E-2</v>
      </c>
      <c r="N244">
        <f>'116'!C244/LossLocal!J244</f>
        <v>0.11650485436893206</v>
      </c>
    </row>
    <row r="245" spans="1:14" x14ac:dyDescent="0.25">
      <c r="A245" t="s">
        <v>254</v>
      </c>
      <c r="B245">
        <v>1241218800</v>
      </c>
      <c r="D245">
        <f>'103'!C245+'104'!C245+'105'!C245+'106'!C245</f>
        <v>4.2600000000000005E-4</v>
      </c>
      <c r="E245">
        <f>'103'!C245/LossLocal!D245</f>
        <v>0.33098591549295775</v>
      </c>
      <c r="F245">
        <f>'104'!C245/LossLocal!D245</f>
        <v>0.2464788732394366</v>
      </c>
      <c r="G245" s="10">
        <f>'105'!C245/LossLocal!D245</f>
        <v>0.42018779342722995</v>
      </c>
      <c r="H245">
        <f>'106'!C245/LossLocal!D245</f>
        <v>2.3474178403755865E-3</v>
      </c>
      <c r="J245">
        <f>'113'!C245+'114'!C245+'115'!C245+'116'!C245</f>
        <v>1.4299999999999998E-4</v>
      </c>
      <c r="K245">
        <f>'113'!C245/LossLocal!J245</f>
        <v>0.72727272727272729</v>
      </c>
      <c r="L245">
        <f>'114'!C245/LossLocal!J245</f>
        <v>4.8951048951048959E-2</v>
      </c>
      <c r="M245">
        <f>'115'!C245/LossLocal!J245</f>
        <v>7.6923076923076927E-2</v>
      </c>
      <c r="N245">
        <f>'116'!C245/LossLocal!J245</f>
        <v>0.14685314685314688</v>
      </c>
    </row>
    <row r="246" spans="1:14" x14ac:dyDescent="0.25">
      <c r="A246" t="s">
        <v>255</v>
      </c>
      <c r="B246">
        <v>1241823600</v>
      </c>
      <c r="D246">
        <f>'103'!C246+'104'!C246+'105'!C246+'106'!C246</f>
        <v>3.57E-4</v>
      </c>
      <c r="E246">
        <f>'103'!C246/LossLocal!D246</f>
        <v>0.23529411764705882</v>
      </c>
      <c r="F246">
        <f>'104'!C246/LossLocal!D246</f>
        <v>0.18487394957983194</v>
      </c>
      <c r="G246" s="10">
        <f>'105'!C246/LossLocal!D246</f>
        <v>0.57703081232492992</v>
      </c>
      <c r="H246">
        <f>'106'!C246/LossLocal!D246</f>
        <v>2.8011204481792717E-3</v>
      </c>
      <c r="J246">
        <f>'113'!C246+'114'!C246+'115'!C246+'116'!C246</f>
        <v>3.2200000000000002E-4</v>
      </c>
      <c r="K246">
        <f>'113'!C246/LossLocal!J246</f>
        <v>0.79503105590062106</v>
      </c>
      <c r="L246">
        <f>'114'!C246/LossLocal!J246</f>
        <v>1.2422360248447204E-2</v>
      </c>
      <c r="M246">
        <f>'115'!C246/LossLocal!J246</f>
        <v>3.1055900621118012E-2</v>
      </c>
      <c r="N246">
        <f>'116'!C246/LossLocal!J246</f>
        <v>0.16149068322981364</v>
      </c>
    </row>
    <row r="247" spans="1:14" x14ac:dyDescent="0.25">
      <c r="A247" t="s">
        <v>256</v>
      </c>
      <c r="B247">
        <v>1242428400</v>
      </c>
      <c r="D247">
        <f>'103'!C247+'104'!C247+'105'!C247+'106'!C247</f>
        <v>4.6799999999999999E-4</v>
      </c>
      <c r="E247">
        <f>'103'!C247/LossLocal!D247</f>
        <v>0.15598290598290598</v>
      </c>
      <c r="F247">
        <f>'104'!C247/LossLocal!D247</f>
        <v>0.20299145299145302</v>
      </c>
      <c r="G247" s="10">
        <f>'105'!C247/LossLocal!D247</f>
        <v>0.61752136752136744</v>
      </c>
      <c r="H247">
        <f>'106'!C247/LossLocal!D247</f>
        <v>2.3504273504273504E-2</v>
      </c>
      <c r="J247">
        <f>'113'!C247+'114'!C247+'115'!C247+'116'!C247</f>
        <v>2.0599999999999997E-4</v>
      </c>
      <c r="K247">
        <f>'113'!C247/LossLocal!J247</f>
        <v>0.82038834951456319</v>
      </c>
      <c r="L247">
        <f>'114'!C247/LossLocal!J247</f>
        <v>9.7087378640776708E-3</v>
      </c>
      <c r="M247">
        <f>'115'!C247/LossLocal!J247</f>
        <v>6.7961165048543701E-2</v>
      </c>
      <c r="N247">
        <f>'116'!C247/LossLocal!J247</f>
        <v>0.10194174757281554</v>
      </c>
    </row>
    <row r="248" spans="1:14" x14ac:dyDescent="0.25">
      <c r="A248" t="s">
        <v>257</v>
      </c>
      <c r="B248">
        <v>1243033200</v>
      </c>
      <c r="D248">
        <f>'103'!C248+'104'!C248+'105'!C248+'106'!C248</f>
        <v>1.08E-4</v>
      </c>
      <c r="E248">
        <f>'103'!C248/LossLocal!D248</f>
        <v>5.5555555555555559E-2</v>
      </c>
      <c r="F248">
        <f>'104'!C248/LossLocal!D248</f>
        <v>0.32407407407407407</v>
      </c>
      <c r="G248" s="10">
        <f>'105'!C248/LossLocal!D248</f>
        <v>0.59259259259259256</v>
      </c>
      <c r="H248">
        <f>'106'!C248/LossLocal!D248</f>
        <v>2.777777777777778E-2</v>
      </c>
      <c r="J248">
        <f>'113'!C248+'114'!C248+'115'!C248+'116'!C248</f>
        <v>4.6900000000000007E-4</v>
      </c>
      <c r="K248">
        <f>'113'!C248/LossLocal!J248</f>
        <v>0.95735607675906176</v>
      </c>
      <c r="L248">
        <f>'114'!C248/LossLocal!J248</f>
        <v>6.396588486140724E-3</v>
      </c>
      <c r="M248">
        <f>'115'!C248/LossLocal!J248</f>
        <v>2.5586353944562896E-2</v>
      </c>
      <c r="N248">
        <f>'116'!C248/LossLocal!J248</f>
        <v>1.0660980810234541E-2</v>
      </c>
    </row>
    <row r="249" spans="1:14" x14ac:dyDescent="0.25">
      <c r="A249" t="s">
        <v>258</v>
      </c>
      <c r="B249">
        <v>1243638000</v>
      </c>
      <c r="D249">
        <f>'103'!C249+'104'!C249+'105'!C249+'106'!C249</f>
        <v>9.8999999999999994E-5</v>
      </c>
      <c r="E249">
        <f>'103'!C249/LossLocal!D249</f>
        <v>3.0303030303030307E-2</v>
      </c>
      <c r="F249">
        <f>'104'!C249/LossLocal!D249</f>
        <v>0.4646464646464647</v>
      </c>
      <c r="G249" s="10">
        <f>'105'!C249/LossLocal!D249</f>
        <v>0.48484848484848492</v>
      </c>
      <c r="H249">
        <f>'106'!C249/LossLocal!D249</f>
        <v>2.0202020202020204E-2</v>
      </c>
      <c r="J249">
        <f>'113'!C249+'114'!C249+'115'!C249+'116'!C249</f>
        <v>4.3300000000000001E-4</v>
      </c>
      <c r="K249">
        <f>'113'!C249/LossLocal!J249</f>
        <v>0.95612009237875284</v>
      </c>
      <c r="L249">
        <f>'114'!C249/LossLocal!J249</f>
        <v>4.6189376443418013E-3</v>
      </c>
      <c r="M249">
        <f>'115'!C249/LossLocal!J249</f>
        <v>3.2332563510392612E-2</v>
      </c>
      <c r="N249">
        <f>'116'!C249/LossLocal!J249</f>
        <v>6.9284064665127024E-3</v>
      </c>
    </row>
    <row r="250" spans="1:14" x14ac:dyDescent="0.25">
      <c r="A250" t="s">
        <v>259</v>
      </c>
      <c r="B250">
        <v>1244242800</v>
      </c>
      <c r="D250">
        <f>'103'!C250+'104'!C250+'105'!C250+'106'!C250</f>
        <v>1.1999999999999999E-4</v>
      </c>
      <c r="E250">
        <f>'103'!C250/LossLocal!D250</f>
        <v>4.1666666666666671E-2</v>
      </c>
      <c r="F250">
        <f>'104'!C250/LossLocal!D250</f>
        <v>0.43333333333333335</v>
      </c>
      <c r="G250" s="10">
        <f>'105'!C250/LossLocal!D250</f>
        <v>0.3666666666666667</v>
      </c>
      <c r="H250">
        <f>'106'!C250/LossLocal!D250</f>
        <v>0.15833333333333335</v>
      </c>
      <c r="J250">
        <f>'113'!C250+'114'!C250+'115'!C250+'116'!C250</f>
        <v>2.8800000000000001E-4</v>
      </c>
      <c r="K250">
        <f>'113'!C250/LossLocal!J250</f>
        <v>0.88194444444444442</v>
      </c>
      <c r="L250">
        <f>'114'!C250/LossLocal!J250</f>
        <v>6.9444444444444441E-3</v>
      </c>
      <c r="M250">
        <f>'115'!C250/LossLocal!J250</f>
        <v>0.1111111111111111</v>
      </c>
      <c r="N250">
        <f>'116'!C250/LossLocal!J250</f>
        <v>0</v>
      </c>
    </row>
    <row r="251" spans="1:14" x14ac:dyDescent="0.25">
      <c r="A251" t="s">
        <v>260</v>
      </c>
      <c r="B251">
        <v>1244847600</v>
      </c>
      <c r="D251">
        <f>'103'!C251+'104'!C251+'105'!C251+'106'!C251</f>
        <v>2.6699999999999998E-4</v>
      </c>
      <c r="E251">
        <f>'103'!C251/LossLocal!D251</f>
        <v>7.1161048689138584E-2</v>
      </c>
      <c r="F251">
        <f>'104'!C251/LossLocal!D251</f>
        <v>0.29588014981273408</v>
      </c>
      <c r="G251" s="10">
        <f>'105'!C251/LossLocal!D251</f>
        <v>0.43820224719101125</v>
      </c>
      <c r="H251">
        <f>'106'!C251/LossLocal!D251</f>
        <v>0.19475655430711611</v>
      </c>
      <c r="J251">
        <f>'113'!C251+'114'!C251+'115'!C251+'116'!C251</f>
        <v>1.9800000000000002E-4</v>
      </c>
      <c r="K251">
        <f>'113'!C251/LossLocal!J251</f>
        <v>0.81313131313131315</v>
      </c>
      <c r="L251">
        <f>'114'!C251/LossLocal!J251</f>
        <v>1.01010101010101E-2</v>
      </c>
      <c r="M251">
        <f>'115'!C251/LossLocal!J251</f>
        <v>0.17171717171717171</v>
      </c>
      <c r="N251">
        <f>'116'!C251/LossLocal!J251</f>
        <v>5.0505050505050501E-3</v>
      </c>
    </row>
    <row r="252" spans="1:14" x14ac:dyDescent="0.25">
      <c r="A252" t="s">
        <v>261</v>
      </c>
      <c r="B252">
        <v>1245452400</v>
      </c>
      <c r="D252">
        <f>'103'!C252+'104'!C252+'105'!C252+'106'!C252</f>
        <v>8.6400000000000008E-4</v>
      </c>
      <c r="E252">
        <f>'103'!C252/LossLocal!D252</f>
        <v>0.17824074074074073</v>
      </c>
      <c r="F252">
        <f>'104'!C252/LossLocal!D252</f>
        <v>0.20023148148148145</v>
      </c>
      <c r="G252" s="10">
        <f>'105'!C252/LossLocal!D252</f>
        <v>0.46527777777777773</v>
      </c>
      <c r="H252">
        <f>'106'!C252/LossLocal!D252</f>
        <v>0.15625</v>
      </c>
      <c r="J252">
        <f>'113'!C252+'114'!C252+'115'!C252+'116'!C252</f>
        <v>3.4099999999999999E-4</v>
      </c>
      <c r="K252">
        <f>'113'!C252/LossLocal!J252</f>
        <v>0.84750733137829903</v>
      </c>
      <c r="L252">
        <f>'114'!C252/LossLocal!J252</f>
        <v>0</v>
      </c>
      <c r="M252">
        <f>'115'!C252/LossLocal!J252</f>
        <v>0.15249266862170088</v>
      </c>
      <c r="N252">
        <f>'116'!C252/LossLocal!J252</f>
        <v>0</v>
      </c>
    </row>
    <row r="253" spans="1:14" x14ac:dyDescent="0.25">
      <c r="A253" t="s">
        <v>262</v>
      </c>
      <c r="B253">
        <v>1246057200</v>
      </c>
      <c r="D253">
        <f>'103'!C253+'104'!C253+'105'!C253+'106'!C253</f>
        <v>8.8199999999999997E-4</v>
      </c>
      <c r="E253">
        <f>'103'!C253/LossLocal!D253</f>
        <v>0.12585034013605442</v>
      </c>
      <c r="F253">
        <f>'104'!C253/LossLocal!D253</f>
        <v>0.15646258503401361</v>
      </c>
      <c r="G253" s="10">
        <f>'105'!C253/LossLocal!D253</f>
        <v>0.50113378684807264</v>
      </c>
      <c r="H253">
        <f>'106'!C253/LossLocal!D253</f>
        <v>0.21655328798185944</v>
      </c>
      <c r="J253">
        <f>'113'!C253+'114'!C253+'115'!C253+'116'!C253</f>
        <v>5.4000000000000001E-4</v>
      </c>
      <c r="K253">
        <f>'113'!C253/LossLocal!J253</f>
        <v>0.91851851851851851</v>
      </c>
      <c r="L253">
        <f>'114'!C253/LossLocal!J253</f>
        <v>7.4074074074074068E-3</v>
      </c>
      <c r="M253">
        <f>'115'!C253/LossLocal!J253</f>
        <v>7.2222222222222215E-2</v>
      </c>
      <c r="N253">
        <f>'116'!C253/LossLocal!J253</f>
        <v>1.8518518518518517E-3</v>
      </c>
    </row>
    <row r="254" spans="1:14" x14ac:dyDescent="0.25">
      <c r="A254" t="s">
        <v>263</v>
      </c>
      <c r="B254">
        <v>1246662000</v>
      </c>
      <c r="D254">
        <f>'103'!C254+'104'!C254+'105'!C254+'106'!C254</f>
        <v>1.1639999999999999E-3</v>
      </c>
      <c r="E254">
        <f>'103'!C254/LossLocal!D254</f>
        <v>0.21821305841924402</v>
      </c>
      <c r="F254">
        <f>'104'!C254/LossLocal!D254</f>
        <v>0.15635738831615123</v>
      </c>
      <c r="G254" s="10">
        <f>'105'!C254/LossLocal!D254</f>
        <v>0.47250859106529219</v>
      </c>
      <c r="H254">
        <f>'106'!C254/LossLocal!D254</f>
        <v>0.15292096219931273</v>
      </c>
      <c r="J254">
        <f>'113'!C254+'114'!C254+'115'!C254+'116'!C254</f>
        <v>6.7699999999999998E-4</v>
      </c>
      <c r="K254">
        <f>'113'!C254/LossLocal!J254</f>
        <v>0.97341211225997049</v>
      </c>
      <c r="L254">
        <f>'114'!C254/LossLocal!J254</f>
        <v>0</v>
      </c>
      <c r="M254">
        <f>'115'!C254/LossLocal!J254</f>
        <v>2.6587887740029542E-2</v>
      </c>
      <c r="N254">
        <f>'116'!C254/LossLocal!J254</f>
        <v>0</v>
      </c>
    </row>
    <row r="255" spans="1:14" x14ac:dyDescent="0.25">
      <c r="A255" t="s">
        <v>264</v>
      </c>
      <c r="B255">
        <v>1247266800</v>
      </c>
      <c r="D255">
        <f>'103'!C255+'104'!C255+'105'!C255+'106'!C255</f>
        <v>1.1209999999999998E-3</v>
      </c>
      <c r="E255">
        <f>'103'!C255/LossLocal!D255</f>
        <v>0.13380909901873328</v>
      </c>
      <c r="F255">
        <f>'104'!C255/LossLocal!D255</f>
        <v>0.3380909901873328</v>
      </c>
      <c r="G255" s="10">
        <f>'105'!C255/LossLocal!D255</f>
        <v>0.41926851025869766</v>
      </c>
      <c r="H255">
        <f>'106'!C255/LossLocal!D255</f>
        <v>0.10883140053523641</v>
      </c>
      <c r="J255">
        <f>'113'!C255+'114'!C255+'115'!C255+'116'!C255</f>
        <v>9.8200000000000002E-4</v>
      </c>
      <c r="K255">
        <f>'113'!C255/LossLocal!J255</f>
        <v>0.96843177189409368</v>
      </c>
      <c r="L255">
        <f>'114'!C255/LossLocal!J255</f>
        <v>7.1283095723014252E-3</v>
      </c>
      <c r="M255">
        <f>'115'!C255/LossLocal!J255</f>
        <v>2.4439918533604887E-2</v>
      </c>
      <c r="N255">
        <f>'116'!C255/LossLocal!J255</f>
        <v>0</v>
      </c>
    </row>
    <row r="256" spans="1:14" x14ac:dyDescent="0.25">
      <c r="A256" t="s">
        <v>265</v>
      </c>
      <c r="B256">
        <v>1247871600</v>
      </c>
      <c r="D256">
        <f>'103'!C256+'104'!C256+'105'!C256+'106'!C256</f>
        <v>2.8499999999999999E-4</v>
      </c>
      <c r="E256">
        <f>'103'!C256/LossLocal!D256</f>
        <v>8.0701754385964913E-2</v>
      </c>
      <c r="F256">
        <f>'104'!C256/LossLocal!D256</f>
        <v>0.37192982456140355</v>
      </c>
      <c r="G256" s="10">
        <f>'105'!C256/LossLocal!D256</f>
        <v>0.4456140350877193</v>
      </c>
      <c r="H256">
        <f>'106'!C256/LossLocal!D256</f>
        <v>0.10175438596491229</v>
      </c>
      <c r="J256">
        <f>'113'!C256+'114'!C256+'115'!C256+'116'!C256</f>
        <v>6.1299999999999994E-4</v>
      </c>
      <c r="K256">
        <f>'113'!C256/LossLocal!J256</f>
        <v>0.92495921696574235</v>
      </c>
      <c r="L256">
        <f>'114'!C256/LossLocal!J256</f>
        <v>1.1419249592169658E-2</v>
      </c>
      <c r="M256">
        <f>'115'!C256/LossLocal!J256</f>
        <v>6.1990212071778149E-2</v>
      </c>
      <c r="N256">
        <f>'116'!C256/LossLocal!J256</f>
        <v>1.6313213703099511E-3</v>
      </c>
    </row>
    <row r="257" spans="1:14" x14ac:dyDescent="0.25">
      <c r="A257" t="s">
        <v>266</v>
      </c>
      <c r="B257">
        <v>1248476400</v>
      </c>
      <c r="D257">
        <f>'103'!C257+'104'!C257+'105'!C257+'106'!C257</f>
        <v>2.8099999999999995E-4</v>
      </c>
      <c r="E257">
        <f>'103'!C257/LossLocal!D257</f>
        <v>0.23843416370106768</v>
      </c>
      <c r="F257">
        <f>'104'!C257/LossLocal!D257</f>
        <v>0.22775800711743777</v>
      </c>
      <c r="G257" s="10">
        <f>'105'!C257/LossLocal!D257</f>
        <v>0.43416370106761576</v>
      </c>
      <c r="H257">
        <f>'106'!C257/LossLocal!D257</f>
        <v>9.9644128113879016E-2</v>
      </c>
      <c r="J257">
        <f>'113'!C257+'114'!C257+'115'!C257+'116'!C257</f>
        <v>3.28E-4</v>
      </c>
      <c r="K257">
        <f>'113'!C257/LossLocal!J257</f>
        <v>0.80792682926829262</v>
      </c>
      <c r="L257">
        <f>'114'!C257/LossLocal!J257</f>
        <v>2.7439024390243903E-2</v>
      </c>
      <c r="M257">
        <f>'115'!C257/LossLocal!J257</f>
        <v>0.16463414634146339</v>
      </c>
      <c r="N257">
        <f>'116'!C257/LossLocal!J257</f>
        <v>0</v>
      </c>
    </row>
    <row r="258" spans="1:14" x14ac:dyDescent="0.25">
      <c r="A258" t="s">
        <v>267</v>
      </c>
      <c r="B258">
        <v>1249081200</v>
      </c>
      <c r="D258">
        <f>'103'!C258+'104'!C258+'105'!C258+'106'!C258</f>
        <v>2.41E-4</v>
      </c>
      <c r="E258">
        <f>'103'!C258/LossLocal!D258</f>
        <v>0.31535269709543567</v>
      </c>
      <c r="F258">
        <f>'104'!C258/LossLocal!D258</f>
        <v>0.22406639004149376</v>
      </c>
      <c r="G258" s="10">
        <f>'105'!C258/LossLocal!D258</f>
        <v>0.37759336099585061</v>
      </c>
      <c r="H258">
        <f>'106'!C258/LossLocal!D258</f>
        <v>8.2987551867219927E-2</v>
      </c>
      <c r="J258">
        <f>'113'!C258+'114'!C258+'115'!C258+'116'!C258</f>
        <v>1.34E-4</v>
      </c>
      <c r="K258">
        <f>'113'!C258/LossLocal!J258</f>
        <v>0.84328358208955223</v>
      </c>
      <c r="L258">
        <f>'114'!C258/LossLocal!J258</f>
        <v>7.4626865671641781E-3</v>
      </c>
      <c r="M258">
        <f>'115'!C258/LossLocal!J258</f>
        <v>0.1492537313432836</v>
      </c>
      <c r="N258">
        <f>'116'!C258/LossLocal!J258</f>
        <v>0</v>
      </c>
    </row>
    <row r="259" spans="1:14" x14ac:dyDescent="0.25">
      <c r="A259" t="s">
        <v>268</v>
      </c>
      <c r="B259">
        <v>1249686000</v>
      </c>
      <c r="D259">
        <f>'103'!C259+'104'!C259+'105'!C259+'106'!C259</f>
        <v>9.1000000000000011E-4</v>
      </c>
      <c r="E259">
        <f>'103'!C259/LossLocal!D259</f>
        <v>0.12307692307692306</v>
      </c>
      <c r="F259">
        <f>'104'!C259/LossLocal!D259</f>
        <v>0.29230769230769227</v>
      </c>
      <c r="G259" s="10">
        <f>'105'!C259/LossLocal!D259</f>
        <v>0.47032967032967027</v>
      </c>
      <c r="H259">
        <f>'106'!C259/LossLocal!D259</f>
        <v>0.11428571428571427</v>
      </c>
      <c r="J259">
        <f>'113'!C259+'114'!C259+'115'!C259+'116'!C259</f>
        <v>2.8299999999999999E-4</v>
      </c>
      <c r="K259">
        <f>'113'!C259/LossLocal!J259</f>
        <v>0.56183745583038869</v>
      </c>
      <c r="L259">
        <f>'114'!C259/LossLocal!J259</f>
        <v>3.5335689045936395E-3</v>
      </c>
      <c r="M259">
        <f>'115'!C259/LossLocal!J259</f>
        <v>0.43109540636042404</v>
      </c>
      <c r="N259">
        <f>'116'!C259/LossLocal!J259</f>
        <v>3.5335689045936395E-3</v>
      </c>
    </row>
    <row r="260" spans="1:14" x14ac:dyDescent="0.25">
      <c r="A260" t="s">
        <v>269</v>
      </c>
      <c r="B260">
        <v>1250290800</v>
      </c>
      <c r="D260">
        <f>'103'!C260+'104'!C260+'105'!C260+'106'!C260</f>
        <v>1.2110000000000001E-3</v>
      </c>
      <c r="E260">
        <f>'103'!C260/LossLocal!D260</f>
        <v>1.4037985136251031E-2</v>
      </c>
      <c r="F260">
        <f>'104'!C260/LossLocal!D260</f>
        <v>0.55573905862923201</v>
      </c>
      <c r="G260" s="10">
        <f>'105'!C260/LossLocal!D260</f>
        <v>0.36003303055326175</v>
      </c>
      <c r="H260">
        <f>'106'!C260/LossLocal!D260</f>
        <v>7.0189925681255164E-2</v>
      </c>
      <c r="J260">
        <f>'113'!C260+'114'!C260+'115'!C260+'116'!C260</f>
        <v>1.8200000000000001E-4</v>
      </c>
      <c r="K260">
        <f>'113'!C260/LossLocal!J260</f>
        <v>0.57692307692307698</v>
      </c>
      <c r="L260">
        <f>'114'!C260/LossLocal!J260</f>
        <v>5.4945054945054941E-3</v>
      </c>
      <c r="M260">
        <f>'115'!C260/LossLocal!J260</f>
        <v>0.4175824175824176</v>
      </c>
      <c r="N260">
        <f>'116'!C260/LossLocal!J260</f>
        <v>0</v>
      </c>
    </row>
    <row r="261" spans="1:14" x14ac:dyDescent="0.25">
      <c r="A261" t="s">
        <v>270</v>
      </c>
      <c r="B261">
        <v>1250895600</v>
      </c>
      <c r="D261">
        <f>'103'!C261+'104'!C261+'105'!C261+'106'!C261</f>
        <v>1.7259999999999999E-3</v>
      </c>
      <c r="E261">
        <f>'103'!C261/LossLocal!D261</f>
        <v>4.0556199304750875E-3</v>
      </c>
      <c r="F261">
        <f>'104'!C261/LossLocal!D261</f>
        <v>0.53360370799536505</v>
      </c>
      <c r="G261" s="10">
        <f>'105'!C261/LossLocal!D261</f>
        <v>0.37601390498261877</v>
      </c>
      <c r="H261">
        <f>'106'!C261/LossLocal!D261</f>
        <v>8.6326767091541134E-2</v>
      </c>
      <c r="J261">
        <f>'113'!C261+'114'!C261+'115'!C261+'116'!C261</f>
        <v>2.4699999999999999E-4</v>
      </c>
      <c r="K261">
        <f>'113'!C261/LossLocal!J261</f>
        <v>0.75303643724696356</v>
      </c>
      <c r="L261">
        <f>'114'!C261/LossLocal!J261</f>
        <v>0</v>
      </c>
      <c r="M261">
        <f>'115'!C261/LossLocal!J261</f>
        <v>0.24696356275303644</v>
      </c>
      <c r="N261">
        <f>'116'!C261/LossLocal!J261</f>
        <v>0</v>
      </c>
    </row>
    <row r="262" spans="1:14" x14ac:dyDescent="0.25">
      <c r="A262" t="s">
        <v>271</v>
      </c>
      <c r="B262">
        <v>1251500400</v>
      </c>
      <c r="D262">
        <f>'103'!C262+'104'!C262+'105'!C262+'106'!C262</f>
        <v>1.3320000000000001E-3</v>
      </c>
      <c r="E262">
        <f>'103'!C262/LossLocal!D262</f>
        <v>6.7567567567567563E-3</v>
      </c>
      <c r="F262">
        <f>'104'!C262/LossLocal!D262</f>
        <v>0.50975975975975973</v>
      </c>
      <c r="G262" s="10">
        <f>'105'!C262/LossLocal!D262</f>
        <v>0.3963963963963964</v>
      </c>
      <c r="H262">
        <f>'106'!C262/LossLocal!D262</f>
        <v>8.7087087087087081E-2</v>
      </c>
      <c r="J262">
        <f>'113'!C262+'114'!C262+'115'!C262+'116'!C262</f>
        <v>1.75E-4</v>
      </c>
      <c r="K262">
        <f>'113'!C262/LossLocal!J262</f>
        <v>0.63428571428571434</v>
      </c>
      <c r="L262">
        <f>'114'!C262/LossLocal!J262</f>
        <v>0</v>
      </c>
      <c r="M262">
        <f>'115'!C262/LossLocal!J262</f>
        <v>0.36571428571428571</v>
      </c>
      <c r="N262">
        <f>'116'!C262/LossLocal!J262</f>
        <v>0</v>
      </c>
    </row>
    <row r="263" spans="1:14" x14ac:dyDescent="0.25">
      <c r="A263" t="s">
        <v>272</v>
      </c>
      <c r="B263">
        <v>1252105200</v>
      </c>
      <c r="D263">
        <f>'103'!C263+'104'!C263+'105'!C263+'106'!C263</f>
        <v>1.5330000000000001E-3</v>
      </c>
      <c r="E263">
        <f>'103'!C263/LossLocal!D263</f>
        <v>1.5003261578604044E-2</v>
      </c>
      <c r="F263">
        <f>'104'!C263/LossLocal!D263</f>
        <v>0.43183300717547296</v>
      </c>
      <c r="G263" s="10">
        <f>'105'!C263/LossLocal!D263</f>
        <v>0.45205479452054798</v>
      </c>
      <c r="H263">
        <f>'106'!C263/LossLocal!D263</f>
        <v>0.10110893672537508</v>
      </c>
      <c r="J263">
        <f>'113'!C263+'114'!C263+'115'!C263+'116'!C263</f>
        <v>2.61E-4</v>
      </c>
      <c r="K263">
        <f>'113'!C263/LossLocal!J263</f>
        <v>0.61302681992337171</v>
      </c>
      <c r="L263">
        <f>'114'!C263/LossLocal!J263</f>
        <v>7.6628352490421452E-3</v>
      </c>
      <c r="M263">
        <f>'115'!C263/LossLocal!J263</f>
        <v>0.36781609195402298</v>
      </c>
      <c r="N263">
        <f>'116'!C263/LossLocal!J263</f>
        <v>1.1494252873563218E-2</v>
      </c>
    </row>
    <row r="264" spans="1:14" x14ac:dyDescent="0.25">
      <c r="A264" t="s">
        <v>273</v>
      </c>
      <c r="B264">
        <v>1252710000</v>
      </c>
      <c r="D264">
        <f>'103'!C264+'104'!C264+'105'!C264+'106'!C264</f>
        <v>1.5690000000000001E-3</v>
      </c>
      <c r="E264">
        <f>'103'!C264/LossLocal!D264</f>
        <v>2.5493945188017845E-3</v>
      </c>
      <c r="F264">
        <f>'104'!C264/LossLocal!D264</f>
        <v>0.55003186743148502</v>
      </c>
      <c r="G264" s="10">
        <f>'105'!C264/LossLocal!D264</f>
        <v>0.36902485659655826</v>
      </c>
      <c r="H264">
        <f>'106'!C264/LossLocal!D264</f>
        <v>7.8393881453154873E-2</v>
      </c>
      <c r="J264">
        <f>'113'!C264+'114'!C264+'115'!C264+'116'!C264</f>
        <v>1.8799999999999999E-4</v>
      </c>
      <c r="K264">
        <f>'113'!C264/LossLocal!J264</f>
        <v>0.71808510638297873</v>
      </c>
      <c r="L264">
        <f>'114'!C264/LossLocal!J264</f>
        <v>1.0638297872340425E-2</v>
      </c>
      <c r="M264">
        <f>'115'!C264/LossLocal!J264</f>
        <v>0.25531914893617025</v>
      </c>
      <c r="N264">
        <f>'116'!C264/LossLocal!J264</f>
        <v>1.5957446808510641E-2</v>
      </c>
    </row>
    <row r="265" spans="1:14" x14ac:dyDescent="0.25">
      <c r="A265" t="s">
        <v>274</v>
      </c>
      <c r="B265">
        <v>1253314800</v>
      </c>
      <c r="D265">
        <f>'103'!C265+'104'!C265+'105'!C265+'106'!C265</f>
        <v>9.2400000000000002E-4</v>
      </c>
      <c r="E265">
        <f>'103'!C265/LossLocal!D265</f>
        <v>0.21861471861471862</v>
      </c>
      <c r="F265">
        <f>'104'!C265/LossLocal!D265</f>
        <v>0.53246753246753253</v>
      </c>
      <c r="G265" s="10">
        <f>'105'!C265/LossLocal!D265</f>
        <v>0.2067099567099567</v>
      </c>
      <c r="H265">
        <f>'106'!C265/LossLocal!D265</f>
        <v>4.2207792207792208E-2</v>
      </c>
      <c r="J265">
        <f>'113'!C265+'114'!C265+'115'!C265+'116'!C265</f>
        <v>2.2599999999999999E-4</v>
      </c>
      <c r="K265">
        <f>'113'!C265/LossLocal!J265</f>
        <v>0.84513274336283195</v>
      </c>
      <c r="L265">
        <f>'114'!C265/LossLocal!J265</f>
        <v>1.7699115044247787E-2</v>
      </c>
      <c r="M265">
        <f>'115'!C265/LossLocal!J265</f>
        <v>0.13716814159292037</v>
      </c>
      <c r="N265">
        <f>'116'!C265/LossLocal!J265</f>
        <v>0</v>
      </c>
    </row>
    <row r="266" spans="1:14" x14ac:dyDescent="0.25">
      <c r="A266" t="s">
        <v>275</v>
      </c>
      <c r="B266">
        <v>1253919600</v>
      </c>
      <c r="D266">
        <f>'103'!C266+'104'!C266+'105'!C266+'106'!C266</f>
        <v>8.03E-4</v>
      </c>
      <c r="E266">
        <f>'103'!C266/LossLocal!D266</f>
        <v>4.9813200498132005E-3</v>
      </c>
      <c r="F266">
        <f>'104'!C266/LossLocal!D266</f>
        <v>0.83312577833125778</v>
      </c>
      <c r="G266" s="10">
        <f>'105'!C266/LossLocal!D266</f>
        <v>0.14321295143212953</v>
      </c>
      <c r="H266">
        <f>'106'!C266/LossLocal!D266</f>
        <v>1.8679950186799504E-2</v>
      </c>
      <c r="J266">
        <f>'113'!C266+'114'!C266+'115'!C266+'116'!C266</f>
        <v>1.3300000000000001E-4</v>
      </c>
      <c r="K266">
        <f>'113'!C266/LossLocal!J266</f>
        <v>0.72180451127819545</v>
      </c>
      <c r="L266">
        <f>'114'!C266/LossLocal!J266</f>
        <v>0</v>
      </c>
      <c r="M266">
        <f>'115'!C266/LossLocal!J266</f>
        <v>0.2781954887218045</v>
      </c>
      <c r="N266">
        <f>'116'!C266/LossLocal!J266</f>
        <v>0</v>
      </c>
    </row>
    <row r="267" spans="1:14" x14ac:dyDescent="0.25">
      <c r="A267" t="s">
        <v>276</v>
      </c>
      <c r="B267">
        <v>1254524400</v>
      </c>
      <c r="D267">
        <f>'103'!C267+'104'!C267+'105'!C267+'106'!C267</f>
        <v>1.544E-3</v>
      </c>
      <c r="E267">
        <f>'103'!C267/LossLocal!D267</f>
        <v>1.3601036269430052E-2</v>
      </c>
      <c r="F267">
        <f>'104'!C267/LossLocal!D267</f>
        <v>0.70142487046632118</v>
      </c>
      <c r="G267" s="10">
        <f>'105'!C267/LossLocal!D267</f>
        <v>0.24028497409326427</v>
      </c>
      <c r="H267">
        <f>'106'!C267/LossLocal!D267</f>
        <v>4.4689119170984455E-2</v>
      </c>
      <c r="J267">
        <f>'113'!C267+'114'!C267+'115'!C267+'116'!C267</f>
        <v>2.5399999999999999E-4</v>
      </c>
      <c r="K267">
        <f>'113'!C267/LossLocal!J267</f>
        <v>0.80314960629921262</v>
      </c>
      <c r="L267">
        <f>'114'!C267/LossLocal!J267</f>
        <v>3.937007874015748E-3</v>
      </c>
      <c r="M267">
        <f>'115'!C267/LossLocal!J267</f>
        <v>0.19291338582677164</v>
      </c>
      <c r="N267">
        <f>'116'!C267/LossLocal!J267</f>
        <v>0</v>
      </c>
    </row>
    <row r="268" spans="1:14" x14ac:dyDescent="0.25">
      <c r="A268" t="s">
        <v>277</v>
      </c>
      <c r="B268">
        <v>1255129200</v>
      </c>
      <c r="D268">
        <f>'103'!C268+'104'!C268+'105'!C268+'106'!C268</f>
        <v>1.1669999999999999E-3</v>
      </c>
      <c r="E268">
        <f>'103'!C268/LossLocal!D268</f>
        <v>5.1413881748071984E-3</v>
      </c>
      <c r="F268">
        <f>'104'!C268/LossLocal!D268</f>
        <v>0.65552699228791778</v>
      </c>
      <c r="G268" s="10">
        <f>'105'!C268/LossLocal!D268</f>
        <v>0.25706940874035988</v>
      </c>
      <c r="H268">
        <f>'106'!C268/LossLocal!D268</f>
        <v>8.2262210796915175E-2</v>
      </c>
      <c r="J268">
        <f>'113'!C268+'114'!C268+'115'!C268+'116'!C268</f>
        <v>1.92E-4</v>
      </c>
      <c r="K268">
        <f>'113'!C268/LossLocal!J268</f>
        <v>0.77083333333333326</v>
      </c>
      <c r="L268">
        <f>'114'!C268/LossLocal!J268</f>
        <v>3.6458333333333329E-2</v>
      </c>
      <c r="M268">
        <f>'115'!C268/LossLocal!J268</f>
        <v>0.13020833333333334</v>
      </c>
      <c r="N268">
        <f>'116'!C268/LossLocal!J268</f>
        <v>6.25E-2</v>
      </c>
    </row>
    <row r="269" spans="1:14" x14ac:dyDescent="0.25">
      <c r="A269" t="s">
        <v>278</v>
      </c>
      <c r="B269">
        <v>1255734000</v>
      </c>
      <c r="D269">
        <f>'103'!C269+'104'!C269+'105'!C269+'106'!C269</f>
        <v>1.4740000000000003E-3</v>
      </c>
      <c r="E269">
        <f>'103'!C269/LossLocal!D269</f>
        <v>4.0705563093622792E-3</v>
      </c>
      <c r="F269">
        <f>'104'!C269/LossLocal!D269</f>
        <v>0.50949796472184528</v>
      </c>
      <c r="G269" s="10">
        <f>'105'!C269/LossLocal!D269</f>
        <v>0.34531886024423331</v>
      </c>
      <c r="H269">
        <f>'106'!C269/LossLocal!D269</f>
        <v>0.14111261872455899</v>
      </c>
      <c r="J269">
        <f>'113'!C269+'114'!C269+'115'!C269+'116'!C269</f>
        <v>1.3099999999999999E-4</v>
      </c>
      <c r="K269">
        <f>'113'!C269/LossLocal!J269</f>
        <v>0.81679389312977102</v>
      </c>
      <c r="L269">
        <f>'114'!C269/LossLocal!J269</f>
        <v>7.6335877862595426E-3</v>
      </c>
      <c r="M269">
        <f>'115'!C269/LossLocal!J269</f>
        <v>0.15267175572519087</v>
      </c>
      <c r="N269">
        <f>'116'!C269/LossLocal!J269</f>
        <v>2.2900763358778629E-2</v>
      </c>
    </row>
    <row r="270" spans="1:14" x14ac:dyDescent="0.25">
      <c r="A270" t="s">
        <v>279</v>
      </c>
      <c r="B270">
        <v>1256338800</v>
      </c>
      <c r="D270">
        <f>'103'!C270+'104'!C270+'105'!C270+'106'!C270</f>
        <v>8.9500000000000007E-4</v>
      </c>
      <c r="E270">
        <f>'103'!C270/LossLocal!D270</f>
        <v>2.3463687150837985E-2</v>
      </c>
      <c r="F270">
        <f>'104'!C270/LossLocal!D270</f>
        <v>0.74860335195530725</v>
      </c>
      <c r="G270" s="10">
        <f>'105'!C270/LossLocal!D270</f>
        <v>0.16648044692737426</v>
      </c>
      <c r="H270">
        <f>'106'!C270/LossLocal!D270</f>
        <v>6.1452513966480445E-2</v>
      </c>
      <c r="J270">
        <f>'113'!C270+'114'!C270+'115'!C270+'116'!C270</f>
        <v>1.7900000000000001E-4</v>
      </c>
      <c r="K270">
        <f>'113'!C270/LossLocal!J270</f>
        <v>0.74301675977653625</v>
      </c>
      <c r="L270">
        <f>'114'!C270/LossLocal!J270</f>
        <v>5.586592178770949E-3</v>
      </c>
      <c r="M270">
        <f>'115'!C270/LossLocal!J270</f>
        <v>0.25139664804469275</v>
      </c>
      <c r="N270">
        <f>'116'!C270/LossLocal!J270</f>
        <v>0</v>
      </c>
    </row>
    <row r="271" spans="1:14" x14ac:dyDescent="0.25">
      <c r="A271" t="s">
        <v>280</v>
      </c>
      <c r="B271">
        <v>1256943600</v>
      </c>
      <c r="D271">
        <f>'103'!C271+'104'!C271+'105'!C271+'106'!C271</f>
        <v>8.6200000000000003E-4</v>
      </c>
      <c r="E271">
        <f>'103'!C271/LossLocal!D271</f>
        <v>2.0881670533642691E-2</v>
      </c>
      <c r="F271">
        <f>'104'!C271/LossLocal!D271</f>
        <v>0.68793503480278417</v>
      </c>
      <c r="G271" s="10">
        <f>'105'!C271/LossLocal!D271</f>
        <v>0.21345707656612528</v>
      </c>
      <c r="H271">
        <f>'106'!C271/LossLocal!D271</f>
        <v>7.77262180974478E-2</v>
      </c>
      <c r="J271">
        <f>'113'!C271+'114'!C271+'115'!C271+'116'!C271</f>
        <v>2.2299999999999997E-4</v>
      </c>
      <c r="K271">
        <f>'113'!C271/LossLocal!J271</f>
        <v>0.75784753363228707</v>
      </c>
      <c r="L271">
        <f>'114'!C271/LossLocal!J271</f>
        <v>8.9686098654708519E-3</v>
      </c>
      <c r="M271">
        <f>'115'!C271/LossLocal!J271</f>
        <v>0.22869955156950675</v>
      </c>
      <c r="N271">
        <f>'116'!C271/LossLocal!J271</f>
        <v>4.4843049327354259E-3</v>
      </c>
    </row>
    <row r="272" spans="1:14" x14ac:dyDescent="0.25">
      <c r="A272" t="s">
        <v>281</v>
      </c>
      <c r="B272">
        <v>1257552000</v>
      </c>
      <c r="D272">
        <f>'103'!C272+'104'!C272+'105'!C272+'106'!C272</f>
        <v>1.0150000000000001E-3</v>
      </c>
      <c r="E272">
        <f>'103'!C272/LossLocal!D272</f>
        <v>1.1822660098522167E-2</v>
      </c>
      <c r="F272">
        <f>'104'!C272/LossLocal!D272</f>
        <v>0.65615763546798034</v>
      </c>
      <c r="G272" s="10">
        <f>'105'!C272/LossLocal!D272</f>
        <v>0.26699507389162558</v>
      </c>
      <c r="H272">
        <f>'106'!C272/LossLocal!D272</f>
        <v>6.5024630541871922E-2</v>
      </c>
      <c r="J272">
        <f>'113'!C272+'114'!C272+'115'!C272+'116'!C272</f>
        <v>2.3099999999999998E-4</v>
      </c>
      <c r="K272">
        <f>'113'!C272/LossLocal!J272</f>
        <v>0.77489177489177496</v>
      </c>
      <c r="L272">
        <f>'114'!C272/LossLocal!J272</f>
        <v>1.7316017316017316E-2</v>
      </c>
      <c r="M272">
        <f>'115'!C272/LossLocal!J272</f>
        <v>0.16450216450216454</v>
      </c>
      <c r="N272">
        <f>'116'!C272/LossLocal!J272</f>
        <v>4.3290043290043295E-2</v>
      </c>
    </row>
    <row r="273" spans="1:14" x14ac:dyDescent="0.25">
      <c r="A273" t="s">
        <v>282</v>
      </c>
      <c r="B273">
        <v>1258156800</v>
      </c>
      <c r="D273">
        <f>'103'!C273+'104'!C273+'105'!C273+'106'!C273</f>
        <v>9.4600000000000001E-4</v>
      </c>
      <c r="E273">
        <f>'103'!C273/LossLocal!D273</f>
        <v>2.748414376321353E-2</v>
      </c>
      <c r="F273">
        <f>'104'!C273/LossLocal!D273</f>
        <v>0.62050739957716694</v>
      </c>
      <c r="G273" s="10">
        <f>'105'!C273/LossLocal!D273</f>
        <v>0.27589852008456661</v>
      </c>
      <c r="H273">
        <f>'106'!C273/LossLocal!D273</f>
        <v>7.6109936575052856E-2</v>
      </c>
      <c r="J273">
        <f>'113'!C273+'114'!C273+'115'!C273+'116'!C273</f>
        <v>2.0000000000000001E-4</v>
      </c>
      <c r="K273">
        <f>'113'!C273/LossLocal!J273</f>
        <v>0.72</v>
      </c>
      <c r="L273">
        <f>'114'!C273/LossLocal!J273</f>
        <v>9.9999999999999985E-3</v>
      </c>
      <c r="M273">
        <f>'115'!C273/LossLocal!J273</f>
        <v>0.26500000000000001</v>
      </c>
      <c r="N273">
        <f>'116'!C273/LossLocal!J273</f>
        <v>4.9999999999999992E-3</v>
      </c>
    </row>
    <row r="274" spans="1:14" x14ac:dyDescent="0.25">
      <c r="A274" t="s">
        <v>283</v>
      </c>
      <c r="B274">
        <v>1258761600</v>
      </c>
      <c r="D274">
        <f>'103'!C274+'104'!C274+'105'!C274+'106'!C274</f>
        <v>9.0999999999999989E-4</v>
      </c>
      <c r="E274">
        <f>'103'!C274/LossLocal!D274</f>
        <v>1.7582417582417582E-2</v>
      </c>
      <c r="F274">
        <f>'104'!C274/LossLocal!D274</f>
        <v>0.80219780219780223</v>
      </c>
      <c r="G274" s="10">
        <f>'105'!C274/LossLocal!D274</f>
        <v>0.16593406593406596</v>
      </c>
      <c r="H274">
        <f>'106'!C274/LossLocal!D274</f>
        <v>1.4285714285714287E-2</v>
      </c>
      <c r="J274">
        <f>'113'!C274+'114'!C274+'115'!C274+'116'!C274</f>
        <v>2.9999999999999997E-4</v>
      </c>
      <c r="K274">
        <f>'113'!C274/LossLocal!J274</f>
        <v>0.75333333333333341</v>
      </c>
      <c r="L274">
        <f>'114'!C274/LossLocal!J274</f>
        <v>6.6666666666666671E-3</v>
      </c>
      <c r="M274">
        <f>'115'!C274/LossLocal!J274</f>
        <v>0.23</v>
      </c>
      <c r="N274">
        <f>'116'!C274/LossLocal!J274</f>
        <v>1.0000000000000002E-2</v>
      </c>
    </row>
    <row r="275" spans="1:14" x14ac:dyDescent="0.25">
      <c r="A275" t="s">
        <v>284</v>
      </c>
      <c r="B275">
        <v>1259366400</v>
      </c>
      <c r="D275">
        <f>'103'!C275+'104'!C275+'105'!C275+'106'!C275</f>
        <v>6.6900000000000011E-4</v>
      </c>
      <c r="E275">
        <f>'103'!C275/LossLocal!D275</f>
        <v>8.9686098654708502E-3</v>
      </c>
      <c r="F275">
        <f>'104'!C275/LossLocal!D275</f>
        <v>0.85949177877428984</v>
      </c>
      <c r="G275" s="10">
        <f>'105'!C275/LossLocal!D275</f>
        <v>0.12855007473841554</v>
      </c>
      <c r="H275">
        <f>'106'!C275/LossLocal!D275</f>
        <v>2.9895366218236166E-3</v>
      </c>
      <c r="J275">
        <f>'113'!C275+'114'!C275+'115'!C275+'116'!C275</f>
        <v>2.7900000000000001E-4</v>
      </c>
      <c r="K275">
        <f>'113'!C275/LossLocal!J275</f>
        <v>0.72043010752688175</v>
      </c>
      <c r="L275">
        <f>'114'!C275/LossLocal!J275</f>
        <v>7.1684587813620063E-3</v>
      </c>
      <c r="M275">
        <f>'115'!C275/LossLocal!J275</f>
        <v>0.26164874551971323</v>
      </c>
      <c r="N275">
        <f>'116'!C275/LossLocal!J275</f>
        <v>1.0752688172043012E-2</v>
      </c>
    </row>
    <row r="276" spans="1:14" x14ac:dyDescent="0.25">
      <c r="A276" t="s">
        <v>285</v>
      </c>
      <c r="B276">
        <v>1259971200</v>
      </c>
      <c r="D276">
        <f>'103'!C276+'104'!C276+'105'!C276+'106'!C276</f>
        <v>1.0169999999999999E-3</v>
      </c>
      <c r="E276">
        <f>'103'!C276/LossLocal!D276</f>
        <v>0.31071779744346117</v>
      </c>
      <c r="F276">
        <f>'104'!C276/LossLocal!D276</f>
        <v>0.55260570304818102</v>
      </c>
      <c r="G276" s="10">
        <f>'105'!C276/LossLocal!D276</f>
        <v>0.12586037364798427</v>
      </c>
      <c r="H276">
        <f>'106'!C276/LossLocal!D276</f>
        <v>1.0816125860373648E-2</v>
      </c>
      <c r="J276">
        <f>'113'!C276+'114'!C276+'115'!C276+'116'!C276</f>
        <v>2.63E-4</v>
      </c>
      <c r="K276">
        <f>'113'!C276/LossLocal!J276</f>
        <v>0.68060836501901134</v>
      </c>
      <c r="L276">
        <f>'114'!C276/LossLocal!J276</f>
        <v>7.6045627376425855E-3</v>
      </c>
      <c r="M276">
        <f>'115'!C276/LossLocal!J276</f>
        <v>0.28517110266159695</v>
      </c>
      <c r="N276">
        <f>'116'!C276/LossLocal!J276</f>
        <v>2.6615969581749048E-2</v>
      </c>
    </row>
    <row r="277" spans="1:14" x14ac:dyDescent="0.25">
      <c r="A277" t="s">
        <v>286</v>
      </c>
      <c r="B277">
        <v>1260576000</v>
      </c>
      <c r="D277">
        <f>'103'!C277+'104'!C277+'105'!C277+'106'!C277</f>
        <v>7.3700000000000002E-4</v>
      </c>
      <c r="E277">
        <f>'103'!C277/LossLocal!D277</f>
        <v>1.2211668928086838E-2</v>
      </c>
      <c r="F277">
        <f>'104'!C277/LossLocal!D277</f>
        <v>0.83039348710990502</v>
      </c>
      <c r="G277" s="10">
        <f>'105'!C277/LossLocal!D277</f>
        <v>0.15332428765264586</v>
      </c>
      <c r="H277">
        <f>'106'!C277/LossLocal!D277</f>
        <v>4.0705563093622792E-3</v>
      </c>
      <c r="J277">
        <f>'113'!C277+'114'!C277+'115'!C277+'116'!C277</f>
        <v>7.3499999999999998E-4</v>
      </c>
      <c r="K277">
        <f>'113'!C277/LossLocal!J277</f>
        <v>0.34285714285714286</v>
      </c>
      <c r="L277">
        <f>'114'!C277/LossLocal!J277</f>
        <v>2.7210884353741499E-2</v>
      </c>
      <c r="M277">
        <f>'115'!C277/LossLocal!J277</f>
        <v>0.11428571428571428</v>
      </c>
      <c r="N277">
        <f>'116'!C277/LossLocal!J277</f>
        <v>0.5156462585034014</v>
      </c>
    </row>
    <row r="278" spans="1:14" x14ac:dyDescent="0.25">
      <c r="A278" t="s">
        <v>287</v>
      </c>
      <c r="B278">
        <v>1261180800</v>
      </c>
      <c r="D278">
        <f>'103'!C278+'104'!C278+'105'!C278+'106'!C278</f>
        <v>6.8899999999999994E-4</v>
      </c>
      <c r="E278">
        <f>'103'!C278/LossLocal!D278</f>
        <v>1.8867924528301886E-2</v>
      </c>
      <c r="F278">
        <f>'104'!C278/LossLocal!D278</f>
        <v>0.85921625544267055</v>
      </c>
      <c r="G278" s="10">
        <f>'105'!C278/LossLocal!D278</f>
        <v>0.11611030478955009</v>
      </c>
      <c r="H278">
        <f>'106'!C278/LossLocal!D278</f>
        <v>5.8055152394775036E-3</v>
      </c>
      <c r="J278">
        <f>'113'!C278+'114'!C278+'115'!C278+'116'!C278</f>
        <v>2.5299999999999997E-4</v>
      </c>
      <c r="K278">
        <f>'113'!C278/LossLocal!J278</f>
        <v>0.66798418972332019</v>
      </c>
      <c r="L278">
        <f>'114'!C278/LossLocal!J278</f>
        <v>1.58102766798419E-2</v>
      </c>
      <c r="M278">
        <f>'115'!C278/LossLocal!J278</f>
        <v>0.29644268774703558</v>
      </c>
      <c r="N278">
        <f>'116'!C278/LossLocal!J278</f>
        <v>1.9762845849802375E-2</v>
      </c>
    </row>
    <row r="279" spans="1:14" x14ac:dyDescent="0.25">
      <c r="A279" t="s">
        <v>288</v>
      </c>
      <c r="B279">
        <v>1261785600</v>
      </c>
      <c r="D279">
        <f>'103'!C279+'104'!C279+'105'!C279+'106'!C279</f>
        <v>1.611E-3</v>
      </c>
      <c r="E279">
        <f>'103'!C279/LossLocal!D279</f>
        <v>4.3451272501551829E-3</v>
      </c>
      <c r="F279">
        <f>'104'!C279/LossLocal!D279</f>
        <v>0.65301055245189321</v>
      </c>
      <c r="G279" s="10">
        <f>'105'!C279/LossLocal!D279</f>
        <v>0.29174425822470512</v>
      </c>
      <c r="H279">
        <f>'106'!C279/LossLocal!D279</f>
        <v>5.0900062073246433E-2</v>
      </c>
      <c r="J279">
        <f>'113'!C279+'114'!C279+'115'!C279+'116'!C279</f>
        <v>2.04E-4</v>
      </c>
      <c r="K279">
        <f>'113'!C279/LossLocal!J279</f>
        <v>0.75</v>
      </c>
      <c r="L279">
        <f>'114'!C279/LossLocal!J279</f>
        <v>1.9607843137254902E-2</v>
      </c>
      <c r="M279">
        <f>'115'!C279/LossLocal!J279</f>
        <v>0.13725490196078433</v>
      </c>
      <c r="N279">
        <f>'116'!C279/LossLocal!J279</f>
        <v>9.3137254901960786E-2</v>
      </c>
    </row>
    <row r="280" spans="1:14" x14ac:dyDescent="0.25">
      <c r="A280" t="s">
        <v>289</v>
      </c>
      <c r="B280">
        <v>1262390400</v>
      </c>
      <c r="D280">
        <f>'103'!C280+'104'!C280+'105'!C280+'106'!C280</f>
        <v>7.4300000000000006E-4</v>
      </c>
      <c r="E280">
        <f>'103'!C280/LossLocal!D280</f>
        <v>1.4804845222072677E-2</v>
      </c>
      <c r="F280">
        <f>'104'!C280/LossLocal!D280</f>
        <v>0.87079407806191111</v>
      </c>
      <c r="G280" s="10">
        <f>'105'!C280/LossLocal!D280</f>
        <v>0.11440107671601615</v>
      </c>
      <c r="H280">
        <f>'106'!C280/LossLocal!D280</f>
        <v>0</v>
      </c>
      <c r="J280">
        <f>'113'!C280+'114'!C280+'115'!C280+'116'!C280</f>
        <v>2.5500000000000002E-4</v>
      </c>
      <c r="K280">
        <f>'113'!C280/LossLocal!J280</f>
        <v>0.66666666666666663</v>
      </c>
      <c r="L280">
        <f>'114'!C280/LossLocal!J280</f>
        <v>1.9607843137254902E-2</v>
      </c>
      <c r="M280">
        <f>'115'!C280/LossLocal!J280</f>
        <v>0.13333333333333333</v>
      </c>
      <c r="N280">
        <f>'116'!C280/LossLocal!J280</f>
        <v>0.1803921568627451</v>
      </c>
    </row>
    <row r="281" spans="1:14" x14ac:dyDescent="0.25">
      <c r="A281" t="s">
        <v>290</v>
      </c>
      <c r="B281">
        <v>1262995200</v>
      </c>
      <c r="D281">
        <f>'103'!C281+'104'!C281+'105'!C281+'106'!C281</f>
        <v>7.5100000000000004E-4</v>
      </c>
      <c r="E281">
        <f>'103'!C281/LossLocal!D281</f>
        <v>1.4647137150466043E-2</v>
      </c>
      <c r="F281">
        <f>'104'!C281/LossLocal!D281</f>
        <v>0.86151797603195734</v>
      </c>
      <c r="G281" s="10">
        <f>'105'!C281/LossLocal!D281</f>
        <v>0.12250332889480692</v>
      </c>
      <c r="H281">
        <f>'106'!C281/LossLocal!D281</f>
        <v>1.3315579227696404E-3</v>
      </c>
      <c r="J281">
        <f>'113'!C281+'114'!C281+'115'!C281+'116'!C281</f>
        <v>2.4499999999999999E-4</v>
      </c>
      <c r="K281">
        <f>'113'!C281/LossLocal!J281</f>
        <v>0.67755102040816328</v>
      </c>
      <c r="L281">
        <f>'114'!C281/LossLocal!J281</f>
        <v>2.0408163265306124E-2</v>
      </c>
      <c r="M281">
        <f>'115'!C281/LossLocal!J281</f>
        <v>0.1306122448979592</v>
      </c>
      <c r="N281">
        <f>'116'!C281/LossLocal!J281</f>
        <v>0.17142857142857143</v>
      </c>
    </row>
    <row r="282" spans="1:14" x14ac:dyDescent="0.25">
      <c r="A282" t="s">
        <v>291</v>
      </c>
      <c r="B282">
        <v>1263600000</v>
      </c>
      <c r="D282">
        <f>'103'!C282+'104'!C282+'105'!C282+'106'!C282</f>
        <v>1.1299999999999999E-3</v>
      </c>
      <c r="E282">
        <f>'103'!C282/LossLocal!D282</f>
        <v>3.1858407079646017E-2</v>
      </c>
      <c r="F282">
        <f>'104'!C282/LossLocal!D282</f>
        <v>0.89734513274336281</v>
      </c>
      <c r="G282" s="10">
        <f>'105'!C282/LossLocal!D282</f>
        <v>6.8141592920353988E-2</v>
      </c>
      <c r="H282">
        <f>'106'!C282/LossLocal!D282</f>
        <v>2.6548672566371685E-3</v>
      </c>
      <c r="J282">
        <f>'113'!C282+'114'!C282+'115'!C282+'116'!C282</f>
        <v>8.0900000000000004E-4</v>
      </c>
      <c r="K282">
        <f>'113'!C282/LossLocal!J282</f>
        <v>0.32138442521631638</v>
      </c>
      <c r="L282">
        <f>'114'!C282/LossLocal!J282</f>
        <v>2.3485784919653894E-2</v>
      </c>
      <c r="M282">
        <f>'115'!C282/LossLocal!J282</f>
        <v>4.2027194066749068E-2</v>
      </c>
      <c r="N282">
        <f>'116'!C282/LossLocal!J282</f>
        <v>0.61310259579728055</v>
      </c>
    </row>
    <row r="283" spans="1:14" x14ac:dyDescent="0.25">
      <c r="A283" t="s">
        <v>292</v>
      </c>
      <c r="B283">
        <v>1264204800</v>
      </c>
      <c r="D283">
        <f>'103'!C283+'104'!C283+'105'!C283+'106'!C283</f>
        <v>7.3999999999999999E-4</v>
      </c>
      <c r="E283">
        <f>'103'!C283/LossLocal!D283</f>
        <v>5.2702702702702706E-2</v>
      </c>
      <c r="F283">
        <f>'104'!C283/LossLocal!D283</f>
        <v>0.86081081081081079</v>
      </c>
      <c r="G283" s="10">
        <f>'105'!C283/LossLocal!D283</f>
        <v>8.6486486486486477E-2</v>
      </c>
      <c r="H283">
        <f>'106'!C283/LossLocal!D283</f>
        <v>0</v>
      </c>
      <c r="J283">
        <f>'113'!C283+'114'!C283+'115'!C283+'116'!C283</f>
        <v>2.0699999999999999E-4</v>
      </c>
      <c r="K283">
        <f>'113'!C283/LossLocal!J283</f>
        <v>0.65217391304347827</v>
      </c>
      <c r="L283">
        <f>'114'!C283/LossLocal!J283</f>
        <v>5.7971014492753631E-2</v>
      </c>
      <c r="M283">
        <f>'115'!C283/LossLocal!J283</f>
        <v>0.15458937198067632</v>
      </c>
      <c r="N283">
        <f>'116'!C283/LossLocal!J283</f>
        <v>0.13526570048309181</v>
      </c>
    </row>
    <row r="284" spans="1:14" x14ac:dyDescent="0.25">
      <c r="A284" t="s">
        <v>293</v>
      </c>
      <c r="B284">
        <v>1264809600</v>
      </c>
      <c r="D284">
        <f>'103'!C284+'104'!C284+'105'!C284+'106'!C284</f>
        <v>2.1939999999999998E-3</v>
      </c>
      <c r="E284">
        <f>'103'!C284/LossLocal!D284</f>
        <v>1.8687329079307202E-2</v>
      </c>
      <c r="F284">
        <f>'104'!C284/LossLocal!D284</f>
        <v>0.65952597994530537</v>
      </c>
      <c r="G284" s="10">
        <f>'105'!C284/LossLocal!D284</f>
        <v>0.29808568824065634</v>
      </c>
      <c r="H284">
        <f>'106'!C284/LossLocal!D284</f>
        <v>2.3701002734731087E-2</v>
      </c>
      <c r="J284">
        <f>'113'!C284+'114'!C284+'115'!C284+'116'!C284</f>
        <v>1.6500000000000003E-4</v>
      </c>
      <c r="K284">
        <f>'113'!C284/LossLocal!J284</f>
        <v>0.70303030303030289</v>
      </c>
      <c r="L284">
        <f>'114'!C284/LossLocal!J284</f>
        <v>4.8484848484848478E-2</v>
      </c>
      <c r="M284">
        <f>'115'!C284/LossLocal!J284</f>
        <v>0.21212121212121207</v>
      </c>
      <c r="N284">
        <f>'116'!C284/LossLocal!J284</f>
        <v>3.6363636363636362E-2</v>
      </c>
    </row>
    <row r="285" spans="1:14" x14ac:dyDescent="0.25">
      <c r="A285" t="s">
        <v>294</v>
      </c>
      <c r="B285">
        <v>1265414400</v>
      </c>
      <c r="D285">
        <f>'103'!C285+'104'!C285+'105'!C285+'106'!C285</f>
        <v>1.2299999999999998E-4</v>
      </c>
      <c r="E285">
        <f>'103'!C285/LossLocal!D285</f>
        <v>4.8780487804878057E-2</v>
      </c>
      <c r="F285">
        <f>'104'!C285/LossLocal!D285</f>
        <v>0.87804878048780499</v>
      </c>
      <c r="G285" s="10">
        <f>'105'!C285/LossLocal!D285</f>
        <v>7.3170731707317083E-2</v>
      </c>
      <c r="H285">
        <f>'106'!C285/LossLocal!D285</f>
        <v>0</v>
      </c>
      <c r="J285">
        <f>'113'!C285+'114'!C285+'115'!C285+'116'!C285</f>
        <v>2.5000000000000001E-5</v>
      </c>
      <c r="K285">
        <f>'113'!C285/LossLocal!J285</f>
        <v>0.76</v>
      </c>
      <c r="L285">
        <f>'114'!C285/LossLocal!J285</f>
        <v>3.9999999999999994E-2</v>
      </c>
      <c r="M285">
        <f>'115'!C285/LossLocal!J285</f>
        <v>0.2</v>
      </c>
      <c r="N285">
        <f>'116'!C285/LossLocal!J285</f>
        <v>0</v>
      </c>
    </row>
    <row r="286" spans="1:14" x14ac:dyDescent="0.25">
      <c r="A286" t="s">
        <v>295</v>
      </c>
      <c r="B286">
        <v>1266019200</v>
      </c>
      <c r="D286">
        <f>'103'!C286+'104'!C286+'105'!C286+'106'!C286</f>
        <v>5.2400000000000005E-4</v>
      </c>
      <c r="E286">
        <f>'103'!C286/LossLocal!D286</f>
        <v>5.7251908396946563E-2</v>
      </c>
      <c r="F286">
        <f>'104'!C286/LossLocal!D286</f>
        <v>0.81488549618320605</v>
      </c>
      <c r="G286" s="10">
        <f>'105'!C286/LossLocal!D286</f>
        <v>0.12404580152671753</v>
      </c>
      <c r="H286">
        <f>'106'!C286/LossLocal!D286</f>
        <v>3.8167938931297704E-3</v>
      </c>
      <c r="J286">
        <f>'113'!C286+'114'!C286+'115'!C286+'116'!C286</f>
        <v>1.2899999999999999E-4</v>
      </c>
      <c r="K286">
        <f>'113'!C286/LossLocal!J286</f>
        <v>0.74418604651162801</v>
      </c>
      <c r="L286">
        <f>'114'!C286/LossLocal!J286</f>
        <v>7.7519379844961239E-3</v>
      </c>
      <c r="M286">
        <f>'115'!C286/LossLocal!J286</f>
        <v>0.2170542635658915</v>
      </c>
      <c r="N286">
        <f>'116'!C286/LossLocal!J286</f>
        <v>3.1007751937984496E-2</v>
      </c>
    </row>
    <row r="287" spans="1:14" x14ac:dyDescent="0.25">
      <c r="A287" t="s">
        <v>296</v>
      </c>
      <c r="B287">
        <v>1266624000</v>
      </c>
      <c r="D287">
        <f>'103'!C287+'104'!C287+'105'!C287+'106'!C287</f>
        <v>8.1999999999999998E-4</v>
      </c>
      <c r="E287">
        <f>'103'!C287/LossLocal!D287</f>
        <v>0.1</v>
      </c>
      <c r="F287">
        <f>'104'!C287/LossLocal!D287</f>
        <v>0.80243902439024384</v>
      </c>
      <c r="G287" s="10">
        <f>'105'!C287/LossLocal!D287</f>
        <v>9.7560975609756101E-2</v>
      </c>
      <c r="H287">
        <f>'106'!C287/LossLocal!D287</f>
        <v>0</v>
      </c>
      <c r="J287">
        <f>'113'!C287+'114'!C287+'115'!C287+'116'!C287</f>
        <v>1.6999999999999999E-4</v>
      </c>
      <c r="K287">
        <f>'113'!C287/LossLocal!J287</f>
        <v>0.71764705882352942</v>
      </c>
      <c r="L287">
        <f>'114'!C287/LossLocal!J287</f>
        <v>5.8823529411764705E-3</v>
      </c>
      <c r="M287">
        <f>'115'!C287/LossLocal!J287</f>
        <v>0.25882352941176473</v>
      </c>
      <c r="N287">
        <f>'116'!C287/LossLocal!J287</f>
        <v>1.7647058823529415E-2</v>
      </c>
    </row>
    <row r="288" spans="1:14" x14ac:dyDescent="0.25">
      <c r="A288" t="s">
        <v>297</v>
      </c>
      <c r="B288">
        <v>1267228800</v>
      </c>
      <c r="D288">
        <f>'103'!C288+'104'!C288+'105'!C288+'106'!C288</f>
        <v>6.3600000000000006E-4</v>
      </c>
      <c r="E288">
        <f>'103'!C288/LossLocal!D288</f>
        <v>2.20125786163522E-2</v>
      </c>
      <c r="F288">
        <f>'104'!C288/LossLocal!D288</f>
        <v>0.8867924528301887</v>
      </c>
      <c r="G288" s="10">
        <f>'105'!C288/LossLocal!D288</f>
        <v>9.1194968553459113E-2</v>
      </c>
      <c r="H288">
        <f>'106'!C288/LossLocal!D288</f>
        <v>0</v>
      </c>
      <c r="J288">
        <f>'113'!C288+'114'!C288+'115'!C288+'116'!C288</f>
        <v>1.46E-4</v>
      </c>
      <c r="K288">
        <f>'113'!C288/LossLocal!J288</f>
        <v>0.73972602739726023</v>
      </c>
      <c r="L288">
        <f>'114'!C288/LossLocal!J288</f>
        <v>6.8493150684931503E-3</v>
      </c>
      <c r="M288">
        <f>'115'!C288/LossLocal!J288</f>
        <v>0.23287671232876714</v>
      </c>
      <c r="N288">
        <f>'116'!C288/LossLocal!J288</f>
        <v>2.0547945205479454E-2</v>
      </c>
    </row>
    <row r="289" spans="1:14" x14ac:dyDescent="0.25">
      <c r="A289" t="s">
        <v>298</v>
      </c>
      <c r="B289">
        <v>1267833600</v>
      </c>
      <c r="D289">
        <f>'103'!C289+'104'!C289+'105'!C289+'106'!C289</f>
        <v>7.9199999999999995E-4</v>
      </c>
      <c r="E289">
        <f>'103'!C289/LossLocal!D289</f>
        <v>3.4090909090909088E-2</v>
      </c>
      <c r="F289">
        <f>'104'!C289/LossLocal!D289</f>
        <v>0.87247474747474751</v>
      </c>
      <c r="G289" s="10">
        <f>'105'!C289/LossLocal!D289</f>
        <v>9.3434343434343439E-2</v>
      </c>
      <c r="H289">
        <f>'106'!C289/LossLocal!D289</f>
        <v>0</v>
      </c>
      <c r="J289">
        <f>'113'!C289+'114'!C289+'115'!C289+'116'!C289</f>
        <v>1.6999999999999999E-4</v>
      </c>
      <c r="K289">
        <f>'113'!C289/LossLocal!J289</f>
        <v>0.75882352941176467</v>
      </c>
      <c r="L289">
        <f>'114'!C289/LossLocal!J289</f>
        <v>1.1764705882352941E-2</v>
      </c>
      <c r="M289">
        <f>'115'!C289/LossLocal!J289</f>
        <v>0.21176470588235297</v>
      </c>
      <c r="N289">
        <f>'116'!C289/LossLocal!J289</f>
        <v>1.7647058823529415E-2</v>
      </c>
    </row>
    <row r="290" spans="1:14" x14ac:dyDescent="0.25">
      <c r="A290" t="s">
        <v>299</v>
      </c>
      <c r="B290">
        <v>1268434800</v>
      </c>
      <c r="D290">
        <f>'103'!C290+'104'!C290+'105'!C290+'106'!C290</f>
        <v>8.2399999999999997E-4</v>
      </c>
      <c r="E290">
        <f>'103'!C290/LossLocal!D290</f>
        <v>0.17111650485436894</v>
      </c>
      <c r="F290">
        <f>'104'!C290/LossLocal!D290</f>
        <v>0.75</v>
      </c>
      <c r="G290" s="10">
        <f>'105'!C290/LossLocal!D290</f>
        <v>7.7669902912621352E-2</v>
      </c>
      <c r="H290">
        <f>'106'!C290/LossLocal!D290</f>
        <v>1.2135922330097086E-3</v>
      </c>
      <c r="J290">
        <f>'113'!C290+'114'!C290+'115'!C290+'116'!C290</f>
        <v>1.65E-4</v>
      </c>
      <c r="K290">
        <f>'113'!C290/LossLocal!J290</f>
        <v>0.76969696969696966</v>
      </c>
      <c r="L290">
        <f>'114'!C290/LossLocal!J290</f>
        <v>6.0606060606060606E-3</v>
      </c>
      <c r="M290">
        <f>'115'!C290/LossLocal!J290</f>
        <v>0.1878787878787879</v>
      </c>
      <c r="N290">
        <f>'116'!C290/LossLocal!J290</f>
        <v>3.6363636363636362E-2</v>
      </c>
    </row>
    <row r="291" spans="1:14" x14ac:dyDescent="0.25">
      <c r="A291" t="s">
        <v>300</v>
      </c>
      <c r="B291">
        <v>1269039600</v>
      </c>
      <c r="D291">
        <f>'103'!C291+'104'!C291+'105'!C291+'106'!C291</f>
        <v>9.59E-4</v>
      </c>
      <c r="E291">
        <f>'103'!C291/LossLocal!D291</f>
        <v>1.6684045881126174E-2</v>
      </c>
      <c r="F291">
        <f>'104'!C291/LossLocal!D291</f>
        <v>0.91657977059436913</v>
      </c>
      <c r="G291" s="10">
        <f>'105'!C291/LossLocal!D291</f>
        <v>5.526590198123045E-2</v>
      </c>
      <c r="H291">
        <f>'106'!C291/LossLocal!D291</f>
        <v>1.1470281543274244E-2</v>
      </c>
      <c r="J291">
        <f>'113'!C291+'114'!C291+'115'!C291+'116'!C291</f>
        <v>1.6799999999999999E-4</v>
      </c>
      <c r="K291">
        <f>'113'!C291/LossLocal!J291</f>
        <v>0.73809523809523814</v>
      </c>
      <c r="L291">
        <f>'114'!C291/LossLocal!J291</f>
        <v>5.9523809523809521E-3</v>
      </c>
      <c r="M291">
        <f>'115'!C291/LossLocal!J291</f>
        <v>0.24404761904761907</v>
      </c>
      <c r="N291">
        <f>'116'!C291/LossLocal!J291</f>
        <v>1.1904761904761904E-2</v>
      </c>
    </row>
    <row r="292" spans="1:14" x14ac:dyDescent="0.25">
      <c r="A292" t="s">
        <v>301</v>
      </c>
      <c r="B292">
        <v>1269644400</v>
      </c>
      <c r="D292">
        <f>'103'!C292+'104'!C292+'105'!C292+'106'!C292</f>
        <v>1.292E-3</v>
      </c>
      <c r="E292">
        <f>'103'!C292/LossLocal!D292</f>
        <v>1.4705882352941178E-2</v>
      </c>
      <c r="F292">
        <f>'104'!C292/LossLocal!D292</f>
        <v>0.94814241486068107</v>
      </c>
      <c r="G292" s="10">
        <f>'105'!C292/LossLocal!D292</f>
        <v>3.7151702786377708E-2</v>
      </c>
      <c r="H292">
        <f>'106'!C292/LossLocal!D292</f>
        <v>0</v>
      </c>
      <c r="J292">
        <f>'113'!C292+'114'!C292+'115'!C292+'116'!C292</f>
        <v>1.47E-4</v>
      </c>
      <c r="K292">
        <f>'113'!C292/LossLocal!J292</f>
        <v>0.57823129251700689</v>
      </c>
      <c r="L292">
        <f>'114'!C292/LossLocal!J292</f>
        <v>1.3605442176870748E-2</v>
      </c>
      <c r="M292">
        <f>'115'!C292/LossLocal!J292</f>
        <v>0.34693877551020408</v>
      </c>
      <c r="N292">
        <f>'116'!C292/LossLocal!J292</f>
        <v>6.1224489795918373E-2</v>
      </c>
    </row>
    <row r="293" spans="1:14" x14ac:dyDescent="0.25">
      <c r="A293" t="s">
        <v>302</v>
      </c>
      <c r="B293">
        <v>1270249200</v>
      </c>
      <c r="D293">
        <f>'103'!C293+'104'!C293+'105'!C293+'106'!C293</f>
        <v>9.6700000000000009E-4</v>
      </c>
      <c r="E293">
        <f>'103'!C293/LossLocal!D293</f>
        <v>1.0341261633919338E-2</v>
      </c>
      <c r="F293">
        <f>'104'!C293/LossLocal!D293</f>
        <v>0.8821096173733195</v>
      </c>
      <c r="G293" s="10">
        <f>'105'!C293/LossLocal!D293</f>
        <v>0.1013443640124095</v>
      </c>
      <c r="H293">
        <f>'106'!C293/LossLocal!D293</f>
        <v>6.2047569803516025E-3</v>
      </c>
      <c r="J293">
        <f>'113'!C293+'114'!C293+'115'!C293+'116'!C293</f>
        <v>1.27E-4</v>
      </c>
      <c r="K293">
        <f>'113'!C293/LossLocal!J293</f>
        <v>0.69291338582677164</v>
      </c>
      <c r="L293">
        <f>'114'!C293/LossLocal!J293</f>
        <v>2.3622047244094488E-2</v>
      </c>
      <c r="M293">
        <f>'115'!C293/LossLocal!J293</f>
        <v>0.17322834645669291</v>
      </c>
      <c r="N293">
        <f>'116'!C293/LossLocal!J293</f>
        <v>0.11023622047244094</v>
      </c>
    </row>
    <row r="294" spans="1:14" x14ac:dyDescent="0.25">
      <c r="A294" t="s">
        <v>303</v>
      </c>
      <c r="B294">
        <v>1270854000</v>
      </c>
      <c r="D294">
        <f>'103'!C294+'104'!C294+'105'!C294+'106'!C294</f>
        <v>7.9299999999999998E-4</v>
      </c>
      <c r="E294">
        <f>'103'!C294/LossLocal!D294</f>
        <v>1.0088272383354351E-2</v>
      </c>
      <c r="F294">
        <f>'104'!C294/LossLocal!D294</f>
        <v>0.8827238335435057</v>
      </c>
      <c r="G294" s="10">
        <f>'105'!C294/LossLocal!D294</f>
        <v>0.10466582597730138</v>
      </c>
      <c r="H294">
        <f>'106'!C294/LossLocal!D294</f>
        <v>2.5220680958385876E-3</v>
      </c>
      <c r="J294">
        <f>'113'!C294+'114'!C294+'115'!C294+'116'!C294</f>
        <v>9.5999999999999989E-5</v>
      </c>
      <c r="K294">
        <f>'113'!C294/LossLocal!J294</f>
        <v>0.71875</v>
      </c>
      <c r="L294">
        <f>'114'!C294/LossLocal!J294</f>
        <v>1.0416666666666668E-2</v>
      </c>
      <c r="M294">
        <f>'115'!C294/LossLocal!J294</f>
        <v>0.20833333333333337</v>
      </c>
      <c r="N294">
        <f>'116'!C294/LossLocal!J294</f>
        <v>6.2500000000000014E-2</v>
      </c>
    </row>
    <row r="295" spans="1:14" x14ac:dyDescent="0.25">
      <c r="A295" t="s">
        <v>304</v>
      </c>
      <c r="B295">
        <v>1271458800</v>
      </c>
      <c r="D295">
        <f>'103'!C295+'104'!C295+'105'!C295+'106'!C295</f>
        <v>6.910000000000001E-4</v>
      </c>
      <c r="E295">
        <f>'103'!C295/LossLocal!D295</f>
        <v>1.5918958031837915E-2</v>
      </c>
      <c r="F295">
        <f>'104'!C295/LossLocal!D295</f>
        <v>0.81331403762662791</v>
      </c>
      <c r="G295" s="10">
        <f>'105'!C295/LossLocal!D295</f>
        <v>0.16931982633863962</v>
      </c>
      <c r="H295">
        <f>'106'!C295/LossLocal!D295</f>
        <v>1.4471780028943557E-3</v>
      </c>
      <c r="J295">
        <f>'113'!C295+'114'!C295+'115'!C295+'116'!C295</f>
        <v>1.46E-4</v>
      </c>
      <c r="K295">
        <f>'113'!C295/LossLocal!J295</f>
        <v>0.76712328767123283</v>
      </c>
      <c r="L295">
        <f>'114'!C295/LossLocal!J295</f>
        <v>1.3698630136986301E-2</v>
      </c>
      <c r="M295">
        <f>'115'!C295/LossLocal!J295</f>
        <v>0.17808219178082191</v>
      </c>
      <c r="N295">
        <f>'116'!C295/LossLocal!J295</f>
        <v>4.1095890410958909E-2</v>
      </c>
    </row>
    <row r="296" spans="1:14" x14ac:dyDescent="0.25">
      <c r="A296" t="s">
        <v>305</v>
      </c>
      <c r="B296">
        <v>1272063600</v>
      </c>
      <c r="D296">
        <f>'103'!C296+'104'!C296+'105'!C296+'106'!C296</f>
        <v>7.4799999999999997E-4</v>
      </c>
      <c r="E296">
        <f>'103'!C296/LossLocal!D296</f>
        <v>3.4759358288770054E-2</v>
      </c>
      <c r="F296">
        <f>'104'!C296/LossLocal!D296</f>
        <v>0.84224598930481287</v>
      </c>
      <c r="G296" s="10">
        <f>'105'!C296/LossLocal!D296</f>
        <v>0.12299465240641712</v>
      </c>
      <c r="H296">
        <f>'106'!C296/LossLocal!D296</f>
        <v>0</v>
      </c>
      <c r="J296">
        <f>'113'!C296+'114'!C296+'115'!C296+'116'!C296</f>
        <v>1.4700000000000002E-4</v>
      </c>
      <c r="K296">
        <f>'113'!C296/LossLocal!J296</f>
        <v>0.74149659863945572</v>
      </c>
      <c r="L296">
        <f>'114'!C296/LossLocal!J296</f>
        <v>6.802721088435373E-3</v>
      </c>
      <c r="M296">
        <f>'115'!C296/LossLocal!J296</f>
        <v>0.21768707482993194</v>
      </c>
      <c r="N296">
        <f>'116'!C296/LossLocal!J296</f>
        <v>3.4013605442176867E-2</v>
      </c>
    </row>
    <row r="297" spans="1:14" x14ac:dyDescent="0.25">
      <c r="A297" t="s">
        <v>306</v>
      </c>
      <c r="B297">
        <v>1272668400</v>
      </c>
      <c r="D297">
        <f>'103'!C297+'104'!C297+'105'!C297+'106'!C297</f>
        <v>8.2200000000000003E-4</v>
      </c>
      <c r="E297">
        <f>'103'!C297/LossLocal!D297</f>
        <v>7.0559610705596104E-2</v>
      </c>
      <c r="F297">
        <f>'104'!C297/LossLocal!D297</f>
        <v>0.82360097323600967</v>
      </c>
      <c r="G297" s="10">
        <f>'105'!C297/LossLocal!D297</f>
        <v>0.10462287104622871</v>
      </c>
      <c r="H297">
        <f>'106'!C297/LossLocal!D297</f>
        <v>1.2165450121654499E-3</v>
      </c>
      <c r="J297">
        <f>'113'!C297+'114'!C297+'115'!C297+'116'!C297</f>
        <v>1.5699999999999999E-4</v>
      </c>
      <c r="K297">
        <f>'113'!C297/LossLocal!J297</f>
        <v>0.68152866242038224</v>
      </c>
      <c r="L297">
        <f>'114'!C297/LossLocal!J297</f>
        <v>4.4585987261146501E-2</v>
      </c>
      <c r="M297">
        <f>'115'!C297/LossLocal!J297</f>
        <v>0.2356687898089172</v>
      </c>
      <c r="N297">
        <f>'116'!C297/LossLocal!J297</f>
        <v>3.8216560509554146E-2</v>
      </c>
    </row>
    <row r="298" spans="1:14" x14ac:dyDescent="0.25">
      <c r="A298" t="s">
        <v>307</v>
      </c>
      <c r="B298">
        <v>1273273200</v>
      </c>
      <c r="G298" s="10"/>
    </row>
    <row r="299" spans="1:14" x14ac:dyDescent="0.25">
      <c r="A299" t="s">
        <v>308</v>
      </c>
      <c r="B299">
        <v>1273878000</v>
      </c>
      <c r="G299" s="10"/>
    </row>
    <row r="300" spans="1:14" x14ac:dyDescent="0.25">
      <c r="A300" t="s">
        <v>309</v>
      </c>
      <c r="B300">
        <v>1274482800</v>
      </c>
      <c r="G300" s="10"/>
    </row>
    <row r="301" spans="1:14" x14ac:dyDescent="0.25">
      <c r="A301" t="s">
        <v>310</v>
      </c>
      <c r="B301">
        <v>1275087600</v>
      </c>
      <c r="G301" s="10"/>
    </row>
    <row r="302" spans="1:14" x14ac:dyDescent="0.25">
      <c r="A302" t="s">
        <v>311</v>
      </c>
      <c r="B302">
        <v>1275692400</v>
      </c>
      <c r="G302" s="10"/>
    </row>
    <row r="303" spans="1:14" x14ac:dyDescent="0.25">
      <c r="A303" t="s">
        <v>312</v>
      </c>
      <c r="B303">
        <v>1276297200</v>
      </c>
      <c r="G303" s="10"/>
    </row>
    <row r="304" spans="1:14" x14ac:dyDescent="0.25">
      <c r="A304" t="s">
        <v>313</v>
      </c>
      <c r="B304">
        <v>1276902000</v>
      </c>
      <c r="G304" s="10"/>
    </row>
    <row r="305" spans="1:7" x14ac:dyDescent="0.25">
      <c r="A305" t="s">
        <v>314</v>
      </c>
      <c r="B305">
        <v>1277506800</v>
      </c>
      <c r="G305" s="10"/>
    </row>
    <row r="306" spans="1:7" x14ac:dyDescent="0.25">
      <c r="A306" t="s">
        <v>315</v>
      </c>
      <c r="B306">
        <v>1278111600</v>
      </c>
      <c r="G306" s="10"/>
    </row>
    <row r="307" spans="1:7" x14ac:dyDescent="0.25">
      <c r="A307" t="s">
        <v>316</v>
      </c>
      <c r="B307">
        <v>1278716400</v>
      </c>
      <c r="G307" s="10"/>
    </row>
    <row r="308" spans="1:7" x14ac:dyDescent="0.25">
      <c r="A308" t="s">
        <v>317</v>
      </c>
      <c r="B308">
        <v>1279321200</v>
      </c>
      <c r="G308" s="10"/>
    </row>
    <row r="309" spans="1:7" x14ac:dyDescent="0.25">
      <c r="A309" t="s">
        <v>318</v>
      </c>
      <c r="B309">
        <v>1279926000</v>
      </c>
      <c r="G309" s="10"/>
    </row>
    <row r="310" spans="1:7" x14ac:dyDescent="0.25">
      <c r="A310" t="s">
        <v>319</v>
      </c>
      <c r="B310">
        <v>1280530800</v>
      </c>
      <c r="G310" s="10"/>
    </row>
    <row r="311" spans="1:7" x14ac:dyDescent="0.25">
      <c r="A311" t="s">
        <v>320</v>
      </c>
      <c r="B311">
        <v>1281135600</v>
      </c>
      <c r="G311" s="10"/>
    </row>
    <row r="312" spans="1:7" x14ac:dyDescent="0.25">
      <c r="A312" t="s">
        <v>321</v>
      </c>
      <c r="B312">
        <v>1281740400</v>
      </c>
      <c r="G312" s="10"/>
    </row>
    <row r="313" spans="1:7" x14ac:dyDescent="0.25">
      <c r="A313" t="s">
        <v>322</v>
      </c>
      <c r="B313">
        <v>1282345200</v>
      </c>
      <c r="G313" s="10"/>
    </row>
    <row r="314" spans="1:7" x14ac:dyDescent="0.25">
      <c r="A314" t="s">
        <v>323</v>
      </c>
      <c r="B314">
        <v>1282950000</v>
      </c>
      <c r="G314" s="10"/>
    </row>
    <row r="315" spans="1:7" x14ac:dyDescent="0.25">
      <c r="A315" t="s">
        <v>324</v>
      </c>
      <c r="B315">
        <v>1283554800</v>
      </c>
      <c r="G315" s="10"/>
    </row>
    <row r="316" spans="1:7" x14ac:dyDescent="0.25">
      <c r="A316" t="s">
        <v>325</v>
      </c>
      <c r="B316">
        <v>1284159600</v>
      </c>
      <c r="G316" s="10"/>
    </row>
    <row r="317" spans="1:7" x14ac:dyDescent="0.25">
      <c r="A317" t="s">
        <v>326</v>
      </c>
      <c r="B317">
        <v>1284764400</v>
      </c>
      <c r="G317" s="10"/>
    </row>
    <row r="318" spans="1:7" x14ac:dyDescent="0.25">
      <c r="A318" t="s">
        <v>327</v>
      </c>
      <c r="B318">
        <v>1285369200</v>
      </c>
      <c r="G318" s="10"/>
    </row>
    <row r="319" spans="1:7" x14ac:dyDescent="0.25">
      <c r="A319" t="s">
        <v>328</v>
      </c>
      <c r="B319">
        <v>1285974000</v>
      </c>
      <c r="G319" s="10"/>
    </row>
    <row r="320" spans="1:7" x14ac:dyDescent="0.25">
      <c r="A320" t="s">
        <v>329</v>
      </c>
      <c r="B320">
        <v>1286578800</v>
      </c>
      <c r="G320" s="10"/>
    </row>
    <row r="321" spans="1:7" x14ac:dyDescent="0.25">
      <c r="A321" t="s">
        <v>330</v>
      </c>
      <c r="B321">
        <v>1287183600</v>
      </c>
      <c r="G321" s="10"/>
    </row>
    <row r="322" spans="1:7" x14ac:dyDescent="0.25">
      <c r="A322" t="s">
        <v>331</v>
      </c>
      <c r="B322">
        <v>1287788400</v>
      </c>
      <c r="G322" s="10"/>
    </row>
    <row r="323" spans="1:7" x14ac:dyDescent="0.25">
      <c r="A323" t="s">
        <v>332</v>
      </c>
      <c r="B323">
        <v>1288393200</v>
      </c>
      <c r="G323" s="10"/>
    </row>
    <row r="324" spans="1:7" x14ac:dyDescent="0.25">
      <c r="A324" t="s">
        <v>333</v>
      </c>
      <c r="B324">
        <v>1289001600</v>
      </c>
      <c r="G324" s="10"/>
    </row>
    <row r="325" spans="1:7" x14ac:dyDescent="0.25">
      <c r="A325" t="s">
        <v>334</v>
      </c>
      <c r="B325">
        <v>1289606400</v>
      </c>
      <c r="G325" s="10"/>
    </row>
    <row r="326" spans="1:7" x14ac:dyDescent="0.25">
      <c r="A326" t="s">
        <v>335</v>
      </c>
      <c r="B326">
        <v>1290211200</v>
      </c>
      <c r="G326" s="10"/>
    </row>
    <row r="327" spans="1:7" x14ac:dyDescent="0.25">
      <c r="A327" t="s">
        <v>336</v>
      </c>
      <c r="B327">
        <v>1290816000</v>
      </c>
      <c r="G327" s="10"/>
    </row>
    <row r="328" spans="1:7" x14ac:dyDescent="0.25">
      <c r="A328" t="s">
        <v>337</v>
      </c>
      <c r="B328">
        <v>1291420800</v>
      </c>
      <c r="G328" s="10"/>
    </row>
    <row r="329" spans="1:7" x14ac:dyDescent="0.25">
      <c r="A329" t="s">
        <v>338</v>
      </c>
      <c r="B329">
        <v>1292025600</v>
      </c>
      <c r="G329" s="10"/>
    </row>
    <row r="330" spans="1:7" x14ac:dyDescent="0.25">
      <c r="A330" t="s">
        <v>339</v>
      </c>
      <c r="B330">
        <v>1292630400</v>
      </c>
      <c r="G330" s="10"/>
    </row>
    <row r="331" spans="1:7" x14ac:dyDescent="0.25">
      <c r="A331" t="s">
        <v>340</v>
      </c>
      <c r="B331">
        <v>1293235200</v>
      </c>
      <c r="G331" s="10"/>
    </row>
    <row r="332" spans="1:7" x14ac:dyDescent="0.25">
      <c r="A332" t="s">
        <v>341</v>
      </c>
      <c r="B332">
        <v>1293840000</v>
      </c>
      <c r="G332" s="10"/>
    </row>
    <row r="333" spans="1:7" x14ac:dyDescent="0.25">
      <c r="A333" t="s">
        <v>342</v>
      </c>
      <c r="B333">
        <v>1294444800</v>
      </c>
      <c r="G333" s="10"/>
    </row>
    <row r="334" spans="1:7" x14ac:dyDescent="0.25">
      <c r="A334" t="s">
        <v>343</v>
      </c>
      <c r="B334">
        <v>1295049600</v>
      </c>
      <c r="G334" s="10"/>
    </row>
    <row r="335" spans="1:7" x14ac:dyDescent="0.25">
      <c r="A335" t="s">
        <v>344</v>
      </c>
      <c r="B335">
        <v>1295654400</v>
      </c>
      <c r="G335" s="10"/>
    </row>
    <row r="336" spans="1:7" x14ac:dyDescent="0.25">
      <c r="A336" t="s">
        <v>345</v>
      </c>
      <c r="B336">
        <v>1296259200</v>
      </c>
      <c r="G336" s="10"/>
    </row>
    <row r="337" spans="1:7" x14ac:dyDescent="0.25">
      <c r="A337" t="s">
        <v>346</v>
      </c>
      <c r="B337">
        <v>1296864000</v>
      </c>
      <c r="G337" s="10"/>
    </row>
    <row r="338" spans="1:7" x14ac:dyDescent="0.25">
      <c r="A338" t="s">
        <v>347</v>
      </c>
      <c r="B338">
        <v>1297468800</v>
      </c>
      <c r="G338" s="10"/>
    </row>
    <row r="339" spans="1:7" x14ac:dyDescent="0.25">
      <c r="A339" t="s">
        <v>348</v>
      </c>
      <c r="B339">
        <v>1298073600</v>
      </c>
      <c r="G339" s="10"/>
    </row>
    <row r="340" spans="1:7" x14ac:dyDescent="0.25">
      <c r="A340" t="s">
        <v>349</v>
      </c>
      <c r="B340">
        <v>1298678400</v>
      </c>
      <c r="G340" s="10"/>
    </row>
    <row r="341" spans="1:7" x14ac:dyDescent="0.25">
      <c r="A341" t="s">
        <v>350</v>
      </c>
      <c r="B341">
        <v>1299283200</v>
      </c>
      <c r="G341" s="10"/>
    </row>
    <row r="342" spans="1:7" x14ac:dyDescent="0.25">
      <c r="A342" t="s">
        <v>351</v>
      </c>
      <c r="B342">
        <v>1299884400</v>
      </c>
      <c r="G342" s="10"/>
    </row>
    <row r="343" spans="1:7" x14ac:dyDescent="0.25">
      <c r="A343" t="s">
        <v>352</v>
      </c>
      <c r="B343">
        <v>1300489200</v>
      </c>
      <c r="G343" s="10"/>
    </row>
    <row r="344" spans="1:7" x14ac:dyDescent="0.25">
      <c r="A344" t="s">
        <v>353</v>
      </c>
      <c r="B344">
        <v>1301094000</v>
      </c>
      <c r="G344" s="10"/>
    </row>
    <row r="345" spans="1:7" x14ac:dyDescent="0.25">
      <c r="A345" t="s">
        <v>354</v>
      </c>
      <c r="B345">
        <v>1301698800</v>
      </c>
      <c r="G345" s="10"/>
    </row>
    <row r="346" spans="1:7" x14ac:dyDescent="0.25">
      <c r="A346" t="s">
        <v>355</v>
      </c>
      <c r="B346">
        <v>1302303600</v>
      </c>
      <c r="G346" s="10"/>
    </row>
    <row r="347" spans="1:7" x14ac:dyDescent="0.25">
      <c r="A347" t="s">
        <v>356</v>
      </c>
      <c r="B347">
        <v>1302908400</v>
      </c>
      <c r="G347" s="10"/>
    </row>
    <row r="348" spans="1:7" x14ac:dyDescent="0.25">
      <c r="A348" t="s">
        <v>357</v>
      </c>
      <c r="B348">
        <v>1303513200</v>
      </c>
      <c r="G348" s="10"/>
    </row>
    <row r="349" spans="1:7" x14ac:dyDescent="0.25">
      <c r="A349" t="s">
        <v>358</v>
      </c>
      <c r="B349">
        <v>1304118000</v>
      </c>
      <c r="G349" s="10"/>
    </row>
    <row r="350" spans="1:7" x14ac:dyDescent="0.25">
      <c r="A350" t="s">
        <v>359</v>
      </c>
      <c r="B350">
        <v>1304722800</v>
      </c>
      <c r="G350" s="10"/>
    </row>
    <row r="351" spans="1:7" x14ac:dyDescent="0.25">
      <c r="A351" t="s">
        <v>360</v>
      </c>
      <c r="B351">
        <v>1305327600</v>
      </c>
      <c r="G351" s="10"/>
    </row>
    <row r="352" spans="1:7" x14ac:dyDescent="0.25">
      <c r="A352" t="s">
        <v>361</v>
      </c>
      <c r="B352">
        <v>1305932400</v>
      </c>
      <c r="G352" s="10"/>
    </row>
    <row r="353" spans="1:7" x14ac:dyDescent="0.25">
      <c r="A353" t="s">
        <v>362</v>
      </c>
      <c r="B353">
        <v>1306537200</v>
      </c>
      <c r="G353" s="10"/>
    </row>
    <row r="354" spans="1:7" x14ac:dyDescent="0.25">
      <c r="A354" t="s">
        <v>363</v>
      </c>
      <c r="B354">
        <v>1307142000</v>
      </c>
      <c r="G354" s="10"/>
    </row>
    <row r="355" spans="1:7" x14ac:dyDescent="0.25">
      <c r="A355" t="s">
        <v>364</v>
      </c>
      <c r="B355">
        <v>1307746800</v>
      </c>
      <c r="G355" s="10"/>
    </row>
    <row r="356" spans="1:7" x14ac:dyDescent="0.25">
      <c r="A356" t="s">
        <v>365</v>
      </c>
      <c r="B356">
        <v>1308351600</v>
      </c>
      <c r="G356" s="10"/>
    </row>
    <row r="357" spans="1:7" x14ac:dyDescent="0.25">
      <c r="A357" t="s">
        <v>366</v>
      </c>
      <c r="B357">
        <v>1308956400</v>
      </c>
      <c r="G357" s="10"/>
    </row>
    <row r="358" spans="1:7" x14ac:dyDescent="0.25">
      <c r="A358" t="s">
        <v>367</v>
      </c>
      <c r="B358">
        <v>1309561200</v>
      </c>
      <c r="G358" s="10"/>
    </row>
    <row r="359" spans="1:7" x14ac:dyDescent="0.25">
      <c r="A359" t="s">
        <v>368</v>
      </c>
      <c r="B359">
        <v>1310166000</v>
      </c>
      <c r="G359" s="10"/>
    </row>
    <row r="360" spans="1:7" x14ac:dyDescent="0.25">
      <c r="A360" t="s">
        <v>369</v>
      </c>
      <c r="B360">
        <v>1310770800</v>
      </c>
      <c r="G360" s="10"/>
    </row>
    <row r="361" spans="1:7" x14ac:dyDescent="0.25">
      <c r="A361" t="s">
        <v>370</v>
      </c>
      <c r="B361">
        <v>1311375600</v>
      </c>
      <c r="G361" s="10"/>
    </row>
    <row r="362" spans="1:7" x14ac:dyDescent="0.25">
      <c r="A362" t="s">
        <v>371</v>
      </c>
      <c r="B362">
        <v>1311980400</v>
      </c>
      <c r="G362" s="10"/>
    </row>
    <row r="363" spans="1:7" x14ac:dyDescent="0.25">
      <c r="A363" t="s">
        <v>372</v>
      </c>
      <c r="B363">
        <v>1312585200</v>
      </c>
      <c r="G363" s="10"/>
    </row>
    <row r="364" spans="1:7" x14ac:dyDescent="0.25">
      <c r="A364" t="s">
        <v>373</v>
      </c>
      <c r="B364">
        <v>1313190000</v>
      </c>
      <c r="G364" s="10"/>
    </row>
    <row r="365" spans="1:7" x14ac:dyDescent="0.25">
      <c r="A365" t="s">
        <v>374</v>
      </c>
      <c r="B365">
        <v>1313794800</v>
      </c>
      <c r="G365" s="10"/>
    </row>
    <row r="366" spans="1:7" x14ac:dyDescent="0.25">
      <c r="A366" t="s">
        <v>375</v>
      </c>
      <c r="B366">
        <v>1314399600</v>
      </c>
      <c r="G366" s="10"/>
    </row>
    <row r="367" spans="1:7" x14ac:dyDescent="0.25">
      <c r="A367" t="s">
        <v>376</v>
      </c>
      <c r="B367">
        <v>1315004400</v>
      </c>
      <c r="G367" s="10"/>
    </row>
    <row r="368" spans="1:7" x14ac:dyDescent="0.25">
      <c r="A368" t="s">
        <v>377</v>
      </c>
      <c r="B368">
        <v>1315609200</v>
      </c>
      <c r="G368" s="10"/>
    </row>
    <row r="369" spans="1:7" x14ac:dyDescent="0.25">
      <c r="A369" t="s">
        <v>378</v>
      </c>
      <c r="B369">
        <v>1316214000</v>
      </c>
      <c r="G369" s="10"/>
    </row>
    <row r="370" spans="1:7" x14ac:dyDescent="0.25">
      <c r="A370" t="s">
        <v>379</v>
      </c>
      <c r="B370">
        <v>1316818800</v>
      </c>
      <c r="G370" s="10"/>
    </row>
    <row r="371" spans="1:7" x14ac:dyDescent="0.25">
      <c r="A371" t="s">
        <v>380</v>
      </c>
      <c r="B371">
        <v>1317423600</v>
      </c>
      <c r="G371" s="10"/>
    </row>
    <row r="372" spans="1:7" x14ac:dyDescent="0.25">
      <c r="A372" t="s">
        <v>381</v>
      </c>
      <c r="B372">
        <v>1318028400</v>
      </c>
      <c r="G372" s="10"/>
    </row>
    <row r="373" spans="1:7" x14ac:dyDescent="0.25">
      <c r="A373" t="s">
        <v>382</v>
      </c>
      <c r="B373">
        <v>1318633200</v>
      </c>
      <c r="G373" s="10"/>
    </row>
    <row r="374" spans="1:7" x14ac:dyDescent="0.25">
      <c r="A374" t="s">
        <v>383</v>
      </c>
      <c r="B374">
        <v>1319238000</v>
      </c>
      <c r="G374" s="10"/>
    </row>
    <row r="375" spans="1:7" x14ac:dyDescent="0.25">
      <c r="A375" t="s">
        <v>384</v>
      </c>
      <c r="B375">
        <v>1319842800</v>
      </c>
      <c r="G375" s="10"/>
    </row>
    <row r="376" spans="1:7" x14ac:dyDescent="0.25">
      <c r="A376" t="s">
        <v>385</v>
      </c>
      <c r="B376">
        <v>1320451200</v>
      </c>
      <c r="G376" s="10"/>
    </row>
    <row r="377" spans="1:7" x14ac:dyDescent="0.25">
      <c r="A377" t="s">
        <v>386</v>
      </c>
      <c r="B377">
        <v>1321056000</v>
      </c>
      <c r="G377" s="10"/>
    </row>
    <row r="378" spans="1:7" x14ac:dyDescent="0.25">
      <c r="A378" t="s">
        <v>387</v>
      </c>
      <c r="B378">
        <v>1321660800</v>
      </c>
      <c r="G378" s="10"/>
    </row>
    <row r="379" spans="1:7" x14ac:dyDescent="0.25">
      <c r="A379" t="s">
        <v>388</v>
      </c>
      <c r="B379">
        <v>1322265600</v>
      </c>
      <c r="G379" s="10"/>
    </row>
    <row r="380" spans="1:7" x14ac:dyDescent="0.25">
      <c r="A380" t="s">
        <v>389</v>
      </c>
      <c r="B380">
        <v>1322870400</v>
      </c>
      <c r="G380" s="10"/>
    </row>
    <row r="381" spans="1:7" x14ac:dyDescent="0.25">
      <c r="A381" t="s">
        <v>390</v>
      </c>
      <c r="B381">
        <v>1323475200</v>
      </c>
      <c r="G381" s="10"/>
    </row>
    <row r="382" spans="1:7" x14ac:dyDescent="0.25">
      <c r="A382" t="s">
        <v>391</v>
      </c>
      <c r="B382">
        <v>1324080000</v>
      </c>
      <c r="G382" s="10"/>
    </row>
    <row r="383" spans="1:7" x14ac:dyDescent="0.25">
      <c r="A383" t="s">
        <v>392</v>
      </c>
      <c r="B383">
        <v>1324684800</v>
      </c>
      <c r="G383" s="10"/>
    </row>
    <row r="384" spans="1:7" x14ac:dyDescent="0.25">
      <c r="A384" t="s">
        <v>393</v>
      </c>
      <c r="B384">
        <v>1325289600</v>
      </c>
      <c r="G384" s="10"/>
    </row>
    <row r="385" spans="1:7" x14ac:dyDescent="0.25">
      <c r="A385" t="s">
        <v>394</v>
      </c>
      <c r="B385">
        <v>1325894400</v>
      </c>
      <c r="G385" s="10"/>
    </row>
    <row r="386" spans="1:7" x14ac:dyDescent="0.25">
      <c r="A386" t="s">
        <v>395</v>
      </c>
      <c r="B386">
        <v>1326499200</v>
      </c>
      <c r="G386" s="10"/>
    </row>
    <row r="387" spans="1:7" x14ac:dyDescent="0.25">
      <c r="A387" t="s">
        <v>396</v>
      </c>
      <c r="B387">
        <v>1327104000</v>
      </c>
      <c r="G387" s="10"/>
    </row>
    <row r="388" spans="1:7" x14ac:dyDescent="0.25">
      <c r="A388" t="s">
        <v>397</v>
      </c>
      <c r="B388">
        <v>1327708800</v>
      </c>
      <c r="G388" s="10"/>
    </row>
    <row r="389" spans="1:7" x14ac:dyDescent="0.25">
      <c r="A389" t="s">
        <v>398</v>
      </c>
      <c r="B389">
        <v>1328313600</v>
      </c>
      <c r="G389" s="10"/>
    </row>
    <row r="390" spans="1:7" x14ac:dyDescent="0.25">
      <c r="A390" t="s">
        <v>399</v>
      </c>
      <c r="B390">
        <v>1328918400</v>
      </c>
      <c r="G390" s="10"/>
    </row>
    <row r="391" spans="1:7" x14ac:dyDescent="0.25">
      <c r="A391" t="s">
        <v>400</v>
      </c>
      <c r="B391">
        <v>1329523200</v>
      </c>
      <c r="G391" s="10"/>
    </row>
    <row r="392" spans="1:7" x14ac:dyDescent="0.25">
      <c r="A392" t="s">
        <v>401</v>
      </c>
      <c r="B392">
        <v>1330128000</v>
      </c>
      <c r="G392" s="10"/>
    </row>
    <row r="393" spans="1:7" x14ac:dyDescent="0.25">
      <c r="A393" t="s">
        <v>402</v>
      </c>
      <c r="B393">
        <v>1330732800</v>
      </c>
      <c r="G393" s="10"/>
    </row>
    <row r="394" spans="1:7" x14ac:dyDescent="0.25">
      <c r="A394" t="s">
        <v>403</v>
      </c>
      <c r="B394">
        <v>1331334000</v>
      </c>
      <c r="G394" s="10"/>
    </row>
    <row r="395" spans="1:7" x14ac:dyDescent="0.25">
      <c r="A395" t="s">
        <v>404</v>
      </c>
      <c r="B395">
        <v>1331938800</v>
      </c>
      <c r="G395" s="10"/>
    </row>
    <row r="396" spans="1:7" x14ac:dyDescent="0.25">
      <c r="A396" t="s">
        <v>405</v>
      </c>
      <c r="B396">
        <v>1332543600</v>
      </c>
      <c r="G396" s="10"/>
    </row>
    <row r="397" spans="1:7" x14ac:dyDescent="0.25">
      <c r="A397" t="s">
        <v>406</v>
      </c>
      <c r="B397">
        <v>1333148400</v>
      </c>
      <c r="G397" s="10"/>
    </row>
    <row r="398" spans="1:7" x14ac:dyDescent="0.25">
      <c r="A398" t="s">
        <v>407</v>
      </c>
      <c r="B398">
        <v>1333753200</v>
      </c>
      <c r="G398" s="10"/>
    </row>
    <row r="399" spans="1:7" x14ac:dyDescent="0.25">
      <c r="A399" t="s">
        <v>408</v>
      </c>
      <c r="B399">
        <v>1334358000</v>
      </c>
      <c r="G399" s="10"/>
    </row>
    <row r="400" spans="1:7" x14ac:dyDescent="0.25">
      <c r="A400" t="s">
        <v>409</v>
      </c>
      <c r="B400">
        <v>1334962800</v>
      </c>
      <c r="G400" s="10"/>
    </row>
    <row r="401" spans="1:7" x14ac:dyDescent="0.25">
      <c r="A401" t="s">
        <v>410</v>
      </c>
      <c r="B401">
        <v>1335567600</v>
      </c>
      <c r="G401" s="10"/>
    </row>
    <row r="402" spans="1:7" x14ac:dyDescent="0.25">
      <c r="A402" t="s">
        <v>411</v>
      </c>
      <c r="B402">
        <v>1336172400</v>
      </c>
      <c r="G402" s="10"/>
    </row>
    <row r="403" spans="1:7" x14ac:dyDescent="0.25">
      <c r="A403" t="s">
        <v>412</v>
      </c>
      <c r="B403">
        <v>1336777200</v>
      </c>
      <c r="G403" s="10"/>
    </row>
    <row r="404" spans="1:7" x14ac:dyDescent="0.25">
      <c r="A404" t="s">
        <v>413</v>
      </c>
      <c r="B404">
        <v>1337382000</v>
      </c>
      <c r="G404" s="10"/>
    </row>
    <row r="405" spans="1:7" x14ac:dyDescent="0.25">
      <c r="A405" t="s">
        <v>414</v>
      </c>
      <c r="B405">
        <v>1337986800</v>
      </c>
      <c r="G405" s="10"/>
    </row>
    <row r="406" spans="1:7" x14ac:dyDescent="0.25">
      <c r="A406" t="s">
        <v>415</v>
      </c>
      <c r="B406">
        <v>1338591600</v>
      </c>
      <c r="G406" s="10"/>
    </row>
    <row r="407" spans="1:7" x14ac:dyDescent="0.25">
      <c r="A407" t="s">
        <v>416</v>
      </c>
      <c r="B407">
        <v>1339196400</v>
      </c>
      <c r="G407" s="10"/>
    </row>
    <row r="408" spans="1:7" x14ac:dyDescent="0.25">
      <c r="A408" t="s">
        <v>417</v>
      </c>
      <c r="B408">
        <v>1339801200</v>
      </c>
      <c r="G408" s="10"/>
    </row>
    <row r="409" spans="1:7" x14ac:dyDescent="0.25">
      <c r="A409" t="s">
        <v>418</v>
      </c>
      <c r="B409">
        <v>1340406000</v>
      </c>
      <c r="G409" s="10"/>
    </row>
    <row r="410" spans="1:7" x14ac:dyDescent="0.25">
      <c r="A410" t="s">
        <v>419</v>
      </c>
      <c r="B410">
        <v>1341010800</v>
      </c>
      <c r="G410" s="10"/>
    </row>
    <row r="411" spans="1:7" x14ac:dyDescent="0.25">
      <c r="A411" t="s">
        <v>420</v>
      </c>
      <c r="B411">
        <v>1341615600</v>
      </c>
      <c r="G411" s="10"/>
    </row>
    <row r="412" spans="1:7" x14ac:dyDescent="0.25">
      <c r="A412" t="s">
        <v>423</v>
      </c>
      <c r="B412">
        <v>1342220400</v>
      </c>
      <c r="G412" s="10"/>
    </row>
    <row r="413" spans="1:7" x14ac:dyDescent="0.25">
      <c r="A413" t="s">
        <v>424</v>
      </c>
      <c r="B413">
        <v>1342305901</v>
      </c>
      <c r="G413" s="10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303"/>
  <sheetViews>
    <sheetView workbookViewId="0">
      <selection activeCell="R271" sqref="R271"/>
    </sheetView>
    <sheetView workbookViewId="1">
      <selection activeCell="N300" sqref="N300"/>
    </sheetView>
  </sheetViews>
  <sheetFormatPr defaultColWidth="8.85546875" defaultRowHeight="15" x14ac:dyDescent="0.25"/>
  <cols>
    <col min="1" max="1" width="13.140625" customWidth="1"/>
    <col min="3" max="3" width="13.85546875" customWidth="1"/>
    <col min="10" max="16" width="8.85546875" style="14"/>
  </cols>
  <sheetData>
    <row r="2" spans="1:18" x14ac:dyDescent="0.25">
      <c r="A2" t="s">
        <v>7</v>
      </c>
      <c r="B2" t="s">
        <v>502</v>
      </c>
    </row>
    <row r="4" spans="1:18" x14ac:dyDescent="0.25">
      <c r="A4" t="s">
        <v>9</v>
      </c>
      <c r="B4" t="s">
        <v>10</v>
      </c>
      <c r="D4" t="s">
        <v>513</v>
      </c>
      <c r="E4" t="s">
        <v>514</v>
      </c>
      <c r="G4" t="s">
        <v>515</v>
      </c>
      <c r="H4" t="s">
        <v>546</v>
      </c>
      <c r="I4" t="s">
        <v>790</v>
      </c>
      <c r="J4" t="s">
        <v>815</v>
      </c>
      <c r="K4" s="14" t="s">
        <v>544</v>
      </c>
      <c r="L4" s="14" t="s">
        <v>544</v>
      </c>
      <c r="M4" s="14" t="s">
        <v>464</v>
      </c>
      <c r="N4" s="14" t="s">
        <v>464</v>
      </c>
      <c r="O4" s="14" t="s">
        <v>815</v>
      </c>
      <c r="P4" s="14" t="s">
        <v>815</v>
      </c>
    </row>
    <row r="5" spans="1:18" x14ac:dyDescent="0.25">
      <c r="J5" t="s">
        <v>531</v>
      </c>
      <c r="K5" s="14" t="s">
        <v>816</v>
      </c>
      <c r="L5" s="14" t="s">
        <v>816</v>
      </c>
      <c r="M5" s="14" t="s">
        <v>816</v>
      </c>
      <c r="N5" s="14" t="s">
        <v>816</v>
      </c>
      <c r="O5" s="14" t="s">
        <v>820</v>
      </c>
      <c r="P5" s="14" t="s">
        <v>816</v>
      </c>
    </row>
    <row r="6" spans="1:18" x14ac:dyDescent="0.25">
      <c r="A6" t="s">
        <v>11</v>
      </c>
      <c r="B6" t="s">
        <v>12</v>
      </c>
      <c r="J6" t="s">
        <v>665</v>
      </c>
      <c r="K6" s="1" t="s">
        <v>817</v>
      </c>
      <c r="L6" s="1" t="s">
        <v>817</v>
      </c>
      <c r="M6" s="1" t="s">
        <v>817</v>
      </c>
      <c r="N6" s="14" t="s">
        <v>819</v>
      </c>
    </row>
    <row r="7" spans="1:18" x14ac:dyDescent="0.25">
      <c r="L7" t="s">
        <v>818</v>
      </c>
      <c r="M7" s="14" t="s">
        <v>818</v>
      </c>
    </row>
    <row r="8" spans="1:18" x14ac:dyDescent="0.25">
      <c r="A8" t="s">
        <v>17</v>
      </c>
      <c r="B8">
        <v>1097881200</v>
      </c>
      <c r="C8" s="4">
        <f>B8/86400+26299+1/24</f>
        <v>39006</v>
      </c>
      <c r="D8">
        <f>'103'!C8+'104'!C8+'105'!C8+'106'!C8</f>
        <v>7.6357999999999995E-2</v>
      </c>
      <c r="E8">
        <f>'113'!C8+'114'!C8+'115'!C8+'116'!C8</f>
        <v>5.1470000000000005E-3</v>
      </c>
      <c r="G8">
        <f>D8/LossSums!D8</f>
        <v>8.5069073083778957</v>
      </c>
      <c r="H8">
        <f>E8/LossSums!D8</f>
        <v>0.57341800356506245</v>
      </c>
      <c r="I8">
        <f>'113'!C8/LossSums!G8</f>
        <v>0.54333764553686936</v>
      </c>
      <c r="J8" s="15">
        <f>Notes!$F$31*1000000000000*InjAreaLoss!D8*Notes!$C$4</f>
        <v>2.9469347916408634E+17</v>
      </c>
      <c r="K8" s="15">
        <f>J8/BBMData!D8</f>
        <v>7.6345460923338423E-2</v>
      </c>
      <c r="L8" s="15">
        <f>J8/BBMData!C8</f>
        <v>7.6345460923338423E-2</v>
      </c>
      <c r="M8" s="15">
        <f>BBMData!K8/BBMData!C8</f>
        <v>0</v>
      </c>
      <c r="N8" s="15">
        <f>BBMData!K8/BBMData!N8</f>
        <v>0</v>
      </c>
      <c r="O8" s="15">
        <f>J8/BBMData!T8</f>
        <v>0.98890429249693401</v>
      </c>
      <c r="P8" s="15">
        <f>J8/BBMData!N8</f>
        <v>0.98890429249693401</v>
      </c>
      <c r="R8" s="15"/>
    </row>
    <row r="9" spans="1:18" x14ac:dyDescent="0.25">
      <c r="A9" t="s">
        <v>18</v>
      </c>
      <c r="B9">
        <v>1098486000</v>
      </c>
      <c r="C9" s="4">
        <f t="shared" ref="C9:C72" si="0">B9/86400+26299+1/24</f>
        <v>39013</v>
      </c>
      <c r="D9">
        <f>'103'!C9+'104'!C9+'105'!C9+'106'!C9</f>
        <v>6.3885999999999998E-2</v>
      </c>
      <c r="E9">
        <f>'113'!C9+'114'!C9+'115'!C9+'116'!C9</f>
        <v>5.2040000000000003E-3</v>
      </c>
      <c r="G9">
        <f>D9/LossSums!D9</f>
        <v>6.6451008945288113</v>
      </c>
      <c r="H9">
        <f>E9/LossSums!D9</f>
        <v>0.54129394632827121</v>
      </c>
      <c r="I9" s="14">
        <f>'113'!C9/LossSums!G9</f>
        <v>0.32206451612903225</v>
      </c>
      <c r="J9" s="15">
        <f>Notes!$F$31*1000000000000*InjAreaLoss!D9*Notes!$C$4</f>
        <v>2.465594647564999E+17</v>
      </c>
      <c r="K9" s="15">
        <f>J9/BBMData!D9</f>
        <v>3.8524916368203113E-2</v>
      </c>
      <c r="L9" s="15">
        <f>J9/BBMData!C9</f>
        <v>3.8524916368203113E-2</v>
      </c>
      <c r="M9" s="15">
        <f>BBMData!K9/BBMData!C9</f>
        <v>0</v>
      </c>
      <c r="N9" s="15">
        <f>BBMData!K9/BBMData!N9</f>
        <v>0</v>
      </c>
      <c r="O9" s="15">
        <f>J9/BBMData!T9</f>
        <v>0.41093244126083317</v>
      </c>
      <c r="P9" s="15">
        <f>J9/BBMData!N9</f>
        <v>0.41093244126083317</v>
      </c>
    </row>
    <row r="10" spans="1:18" x14ac:dyDescent="0.25">
      <c r="A10" t="s">
        <v>19</v>
      </c>
      <c r="B10">
        <v>1099094400</v>
      </c>
      <c r="C10" s="4">
        <f t="shared" si="0"/>
        <v>39020.041666666664</v>
      </c>
      <c r="D10">
        <f>'103'!C10+'104'!C10+'105'!C10+'106'!C10</f>
        <v>3.9396E-2</v>
      </c>
      <c r="E10">
        <f>'113'!C10+'114'!C10+'115'!C10+'116'!C10</f>
        <v>4.4159999999999998E-3</v>
      </c>
      <c r="G10">
        <f>D10/LossSums!D10</f>
        <v>6.7435809654227992</v>
      </c>
      <c r="H10">
        <f>E10/LossSums!D10</f>
        <v>0.7559055118110235</v>
      </c>
      <c r="I10" s="14">
        <f>'113'!C10/LossSums!G10</f>
        <v>0.41823444283646893</v>
      </c>
      <c r="J10" s="15">
        <f>Notes!$F$31*1000000000000*InjAreaLoss!D10*Notes!$C$4</f>
        <v>1.5204358816559296E+17</v>
      </c>
      <c r="K10" s="15">
        <f>J10/BBMData!D10</f>
        <v>2.3002055698274276E-2</v>
      </c>
      <c r="L10" s="15">
        <f>J10/BBMData!C10</f>
        <v>2.3002055698274276E-2</v>
      </c>
      <c r="M10" s="15">
        <f>BBMData!K10/BBMData!C10</f>
        <v>0</v>
      </c>
      <c r="N10" s="15">
        <f>BBMData!K10/BBMData!N10</f>
        <v>0</v>
      </c>
      <c r="O10" s="15">
        <f>J10/BBMData!T10</f>
        <v>0.22693072860536262</v>
      </c>
      <c r="P10" s="15">
        <f>J10/BBMData!N10</f>
        <v>0.22693072860536262</v>
      </c>
    </row>
    <row r="11" spans="1:18" x14ac:dyDescent="0.25">
      <c r="A11" t="s">
        <v>20</v>
      </c>
      <c r="B11">
        <v>1099699200</v>
      </c>
      <c r="C11" s="4">
        <f t="shared" si="0"/>
        <v>39027.041666666664</v>
      </c>
      <c r="D11">
        <f>'103'!C11+'104'!C11+'105'!C11+'106'!C11</f>
        <v>3.7199999999999999E-4</v>
      </c>
      <c r="E11">
        <f>'113'!C11+'114'!C11+'115'!C11+'116'!C11</f>
        <v>1.7619999999999999E-3</v>
      </c>
      <c r="G11">
        <f>D11/LossSums!D11</f>
        <v>0.34669151910531221</v>
      </c>
      <c r="H11">
        <f>E11/LossSums!D11</f>
        <v>1.6421248835041937</v>
      </c>
      <c r="I11" s="14">
        <f>'113'!C11/LossSums!G11</f>
        <v>0.63344051446945326</v>
      </c>
      <c r="J11" s="15">
        <f>Notes!$F$31*1000000000000*InjAreaLoss!D11*Notes!$C$4</f>
        <v>1435684201380865.5</v>
      </c>
      <c r="K11" s="15">
        <f>J11/BBMData!D11</f>
        <v>5.9081654377813393E-4</v>
      </c>
      <c r="L11" s="15">
        <f>J11/BBMData!C11</f>
        <v>5.9081654377813393E-4</v>
      </c>
      <c r="M11" s="15">
        <f>BBMData!K11/BBMData!C11</f>
        <v>0</v>
      </c>
      <c r="N11" s="15">
        <f>BBMData!K11/BBMData!N11</f>
        <v>0</v>
      </c>
      <c r="O11" s="15">
        <f>J11/BBMData!T11</f>
        <v>6.0070468677023659E-3</v>
      </c>
      <c r="P11" s="15">
        <f>J11/BBMData!N11</f>
        <v>6.0070468677023659E-3</v>
      </c>
    </row>
    <row r="12" spans="1:18" x14ac:dyDescent="0.25">
      <c r="A12" t="s">
        <v>21</v>
      </c>
      <c r="B12">
        <v>1100304000</v>
      </c>
      <c r="C12" s="4">
        <f t="shared" si="0"/>
        <v>39034.041666666664</v>
      </c>
      <c r="D12">
        <f>'103'!C12+'104'!C12+'105'!C12+'106'!C12</f>
        <v>7.0692999999999992E-2</v>
      </c>
      <c r="E12">
        <f>'113'!C12+'114'!C12+'115'!C12+'116'!C12</f>
        <v>6.7369999999999999E-3</v>
      </c>
      <c r="G12">
        <f>D12/LossSums!D12</f>
        <v>12.881377551020405</v>
      </c>
      <c r="H12">
        <f>E12/LossSums!D12</f>
        <v>1.2275874635568511</v>
      </c>
      <c r="I12" s="14">
        <f>'113'!C12/LossSums!G12</f>
        <v>3.3846153846153846</v>
      </c>
      <c r="J12" s="15">
        <f>Notes!$F$31*1000000000000*InjAreaLoss!D12*Notes!$C$4</f>
        <v>2.7283017002209008E+17</v>
      </c>
      <c r="K12" s="15">
        <f>J12/BBMData!D12</f>
        <v>4.2496911218394093E-2</v>
      </c>
      <c r="L12" s="15">
        <f>J12/BBMData!C12</f>
        <v>4.2496911218394093E-2</v>
      </c>
      <c r="M12" s="15">
        <f>BBMData!K12/BBMData!C12</f>
        <v>0</v>
      </c>
      <c r="N12" s="15">
        <f>BBMData!K12/BBMData!N12</f>
        <v>0</v>
      </c>
      <c r="O12" s="15">
        <f>J12/BBMData!T12</f>
        <v>0.44004866132595172</v>
      </c>
      <c r="P12" s="15">
        <f>J12/BBMData!N12</f>
        <v>0.44004866132595172</v>
      </c>
    </row>
    <row r="13" spans="1:18" x14ac:dyDescent="0.25">
      <c r="A13" t="s">
        <v>22</v>
      </c>
      <c r="B13">
        <v>1100908800</v>
      </c>
      <c r="C13" s="4">
        <f t="shared" si="0"/>
        <v>39041.041666666664</v>
      </c>
      <c r="D13">
        <f>'103'!C13+'104'!C13+'105'!C13+'106'!C13</f>
        <v>4.4359999999999997E-2</v>
      </c>
      <c r="E13">
        <f>'113'!C13+'114'!C13+'115'!C13+'116'!C13</f>
        <v>7.3289999999999996E-3</v>
      </c>
      <c r="G13">
        <f>D13/LossSums!D13</f>
        <v>1.4470722557494697</v>
      </c>
      <c r="H13">
        <f>E13/LossSums!D13</f>
        <v>0.23908008481487519</v>
      </c>
      <c r="I13" s="14">
        <f>'113'!C13/LossSums!G13</f>
        <v>0.4796940928270042</v>
      </c>
      <c r="J13" s="15">
        <f>Notes!$F$31*1000000000000*InjAreaLoss!D13*Notes!$C$4</f>
        <v>1.7120148164853546E+17</v>
      </c>
      <c r="K13" s="15">
        <f>J13/BBMData!D13</f>
        <v>3.9814298057798944E-2</v>
      </c>
      <c r="L13" s="15">
        <f>J13/BBMData!C13</f>
        <v>3.9814298057798944E-2</v>
      </c>
      <c r="M13" s="15">
        <f>BBMData!K13/BBMData!C13</f>
        <v>0</v>
      </c>
      <c r="N13" s="15">
        <f>BBMData!K13/BBMData!N13</f>
        <v>0</v>
      </c>
      <c r="O13" s="15">
        <f>J13/BBMData!T13</f>
        <v>0.32302166348780276</v>
      </c>
      <c r="P13" s="15">
        <f>J13/BBMData!N13</f>
        <v>0.32302166348780276</v>
      </c>
    </row>
    <row r="14" spans="1:18" x14ac:dyDescent="0.25">
      <c r="A14" t="s">
        <v>23</v>
      </c>
      <c r="B14">
        <v>1101513600</v>
      </c>
      <c r="C14" s="4">
        <f t="shared" si="0"/>
        <v>39048.041666666664</v>
      </c>
      <c r="D14">
        <f>'103'!C14+'104'!C14+'105'!C14+'106'!C14</f>
        <v>6.2023000000000002E-2</v>
      </c>
      <c r="E14">
        <f>'113'!C14+'114'!C14+'115'!C14+'116'!C14</f>
        <v>8.8440000000000012E-3</v>
      </c>
      <c r="G14">
        <f>D14/LossSums!D14</f>
        <v>1.1162443308617092</v>
      </c>
      <c r="H14">
        <f>E14/LossSums!D14</f>
        <v>0.15916780649341303</v>
      </c>
      <c r="I14" s="14">
        <f>'113'!C14/LossSums!G14</f>
        <v>0.38957732133763368</v>
      </c>
      <c r="J14" s="15">
        <f>Notes!$F$31*1000000000000*InjAreaLoss!D14*Notes!$C$4</f>
        <v>2.3936946565119738E+17</v>
      </c>
      <c r="K14" s="15">
        <f>J14/BBMData!D14</f>
        <v>3.1454594697923437E-2</v>
      </c>
      <c r="L14" s="15">
        <f>J14/BBMData!C14</f>
        <v>3.1454594697923437E-2</v>
      </c>
      <c r="M14" s="15">
        <f>BBMData!K14/BBMData!C14</f>
        <v>0</v>
      </c>
      <c r="N14" s="15">
        <f>BBMData!K14/BBMData!N14</f>
        <v>0</v>
      </c>
      <c r="O14" s="15">
        <f>J14/BBMData!T14</f>
        <v>0.31915928753492984</v>
      </c>
      <c r="P14" s="15">
        <f>J14/BBMData!N14</f>
        <v>0.31915928753492984</v>
      </c>
    </row>
    <row r="15" spans="1:18" x14ac:dyDescent="0.25">
      <c r="A15" t="s">
        <v>24</v>
      </c>
      <c r="B15">
        <v>1102118400</v>
      </c>
      <c r="C15" s="4">
        <f t="shared" si="0"/>
        <v>39055.041666666664</v>
      </c>
      <c r="D15">
        <f>'103'!C15+'104'!C15+'105'!C15+'106'!C15</f>
        <v>8.8607000000000005E-2</v>
      </c>
      <c r="E15">
        <f>'113'!C15+'114'!C15+'115'!C15+'116'!C15</f>
        <v>9.6999999999999986E-3</v>
      </c>
      <c r="G15">
        <f>D15/LossSums!D15</f>
        <v>1.0796778281425159</v>
      </c>
      <c r="H15">
        <f>E15/LossSums!D15</f>
        <v>0.11819466783642829</v>
      </c>
      <c r="I15" s="14">
        <f>'113'!C15/LossSums!G15</f>
        <v>0.28818759587990356</v>
      </c>
      <c r="J15" s="15">
        <f>Notes!$F$31*1000000000000*InjAreaLoss!D15*Notes!$C$4</f>
        <v>3.4196685492407085E+17</v>
      </c>
      <c r="K15" s="15">
        <f>J15/BBMData!D15</f>
        <v>4.8643933844106806E-2</v>
      </c>
      <c r="L15" s="15">
        <f>J15/BBMData!C15</f>
        <v>4.8643933844106806E-2</v>
      </c>
      <c r="M15" s="15">
        <f>BBMData!K15/BBMData!C15</f>
        <v>0</v>
      </c>
      <c r="N15" s="15">
        <f>BBMData!K15/BBMData!N15</f>
        <v>0</v>
      </c>
      <c r="O15" s="15">
        <f>J15/BBMData!T15</f>
        <v>0.48852407846295837</v>
      </c>
      <c r="P15" s="15">
        <f>J15/BBMData!N15</f>
        <v>0.48852407846295837</v>
      </c>
    </row>
    <row r="16" spans="1:18" x14ac:dyDescent="0.25">
      <c r="A16" t="s">
        <v>25</v>
      </c>
      <c r="B16">
        <v>1102723200</v>
      </c>
      <c r="C16" s="4">
        <f t="shared" si="0"/>
        <v>39062.041666666664</v>
      </c>
      <c r="D16">
        <f>'103'!C16+'104'!C16+'105'!C16+'106'!C16</f>
        <v>6.9454000000000002E-2</v>
      </c>
      <c r="E16">
        <f>'113'!C16+'114'!C16+'115'!C16+'116'!C16</f>
        <v>8.9479999999999994E-3</v>
      </c>
      <c r="G16">
        <f>D16/LossSums!D16</f>
        <v>1.2297967278135844</v>
      </c>
      <c r="H16">
        <f>E16/LossSums!D16</f>
        <v>0.15843898293080241</v>
      </c>
      <c r="I16" s="14">
        <f>'113'!C16/LossSums!G16</f>
        <v>0.29553846153846153</v>
      </c>
      <c r="J16" s="15">
        <f>Notes!$F$31*1000000000000*InjAreaLoss!D16*Notes!$C$4</f>
        <v>2.6804841538362E+17</v>
      </c>
      <c r="K16" s="15">
        <f>J16/BBMData!D16</f>
        <v>5.0575172713890566E-2</v>
      </c>
      <c r="L16" s="15">
        <f>J16/BBMData!C16</f>
        <v>5.0575172713890566E-2</v>
      </c>
      <c r="M16" s="15">
        <f>BBMData!K16/BBMData!C16</f>
        <v>0</v>
      </c>
      <c r="N16" s="15">
        <f>BBMData!K16/BBMData!N16</f>
        <v>0</v>
      </c>
      <c r="O16" s="15">
        <f>J16/BBMData!T16</f>
        <v>0.5057517271389057</v>
      </c>
      <c r="P16" s="15">
        <f>J16/BBMData!N16</f>
        <v>0.5057517271389057</v>
      </c>
    </row>
    <row r="17" spans="1:16" x14ac:dyDescent="0.25">
      <c r="A17" t="s">
        <v>26</v>
      </c>
      <c r="B17">
        <v>1103328000</v>
      </c>
      <c r="C17" s="4">
        <f t="shared" si="0"/>
        <v>39069.041666666664</v>
      </c>
      <c r="D17">
        <f>'103'!C17+'104'!C17+'105'!C17+'106'!C17</f>
        <v>6.4242000000000007E-2</v>
      </c>
      <c r="E17">
        <f>'113'!C17+'114'!C17+'115'!C17+'116'!C17</f>
        <v>6.4399999999999995E-3</v>
      </c>
      <c r="G17">
        <f>D17/LossSums!D17</f>
        <v>0.63125933495794362</v>
      </c>
      <c r="H17">
        <f>E17/LossSums!D17</f>
        <v>6.3281188585803005E-2</v>
      </c>
      <c r="I17" s="14">
        <f>'113'!C17/LossSums!G17</f>
        <v>0.176905311778291</v>
      </c>
      <c r="J17" s="15">
        <f>Notes!$F$31*1000000000000*InjAreaLoss!D17*Notes!$C$4</f>
        <v>2.479333990997569E+17</v>
      </c>
      <c r="K17" s="15">
        <f>J17/BBMData!D17</f>
        <v>3.6300644084883878E-2</v>
      </c>
      <c r="L17" s="15">
        <f>J17/BBMData!C17</f>
        <v>3.6300644084883878E-2</v>
      </c>
      <c r="M17" s="15">
        <f>BBMData!K17/BBMData!C17</f>
        <v>0</v>
      </c>
      <c r="N17" s="15">
        <f>BBMData!K17/BBMData!N17</f>
        <v>0</v>
      </c>
      <c r="O17" s="15">
        <f>J17/BBMData!T17</f>
        <v>0.39354507793612203</v>
      </c>
      <c r="P17" s="15">
        <f>J17/BBMData!N17</f>
        <v>0.39354507793612203</v>
      </c>
    </row>
    <row r="18" spans="1:16" x14ac:dyDescent="0.25">
      <c r="A18" t="s">
        <v>27</v>
      </c>
      <c r="B18">
        <v>1103932800</v>
      </c>
      <c r="C18" s="4">
        <f t="shared" si="0"/>
        <v>39076.041666666664</v>
      </c>
      <c r="D18">
        <f>'103'!C18+'104'!C18+'105'!C18+'106'!C18</f>
        <v>7.6311999999999991E-2</v>
      </c>
      <c r="E18">
        <f>'113'!C18+'114'!C18+'115'!C18+'116'!C18</f>
        <v>9.136E-3</v>
      </c>
      <c r="G18">
        <f>D18/LossSums!D18</f>
        <v>0.83001055024417825</v>
      </c>
      <c r="H18">
        <f>E18/LossSums!D18</f>
        <v>9.9368073003339108E-2</v>
      </c>
      <c r="I18" s="14">
        <f>'113'!C18/LossSums!G18</f>
        <v>0.29887593234583465</v>
      </c>
      <c r="J18" s="15">
        <f>Notes!$F$31*1000000000000*InjAreaLoss!D18*Notes!$C$4</f>
        <v>2.945159483219801E+17</v>
      </c>
      <c r="K18" s="15">
        <f>J18/BBMData!D18</f>
        <v>3.9532342056641627E-2</v>
      </c>
      <c r="L18" s="15">
        <f>J18/BBMData!C18</f>
        <v>3.9532342056641627E-2</v>
      </c>
      <c r="M18" s="15">
        <f>BBMData!K18/BBMData!C18</f>
        <v>0</v>
      </c>
      <c r="N18" s="15">
        <f>BBMData!K18/BBMData!N18</f>
        <v>0</v>
      </c>
      <c r="O18" s="15">
        <f>J18/BBMData!T18</f>
        <v>0.40344650455065767</v>
      </c>
      <c r="P18" s="15">
        <f>J18/BBMData!N18</f>
        <v>0.40344650455065767</v>
      </c>
    </row>
    <row r="19" spans="1:16" x14ac:dyDescent="0.25">
      <c r="A19" t="s">
        <v>28</v>
      </c>
      <c r="B19">
        <v>1104537600</v>
      </c>
      <c r="C19" s="4">
        <f t="shared" si="0"/>
        <v>39083.041666666664</v>
      </c>
      <c r="D19">
        <f>'103'!C19+'104'!C19+'105'!C19+'106'!C19</f>
        <v>0.10916899999999999</v>
      </c>
      <c r="E19">
        <f>'113'!C19+'114'!C19+'115'!C19+'116'!C19</f>
        <v>1.1217999999999999E-2</v>
      </c>
      <c r="G19">
        <f>D19/LossSums!D19</f>
        <v>1.4776129503803359</v>
      </c>
      <c r="H19">
        <f>E19/LossSums!D19</f>
        <v>0.15183671259576079</v>
      </c>
      <c r="I19" s="14">
        <f>'113'!C19/LossSums!G19</f>
        <v>0.48471986417657043</v>
      </c>
      <c r="J19" s="15">
        <f>Notes!$F$31*1000000000000*InjAreaLoss!D19*Notes!$C$4</f>
        <v>4.2132314134555834E+17</v>
      </c>
      <c r="K19" s="15">
        <f>J19/BBMData!D19</f>
        <v>5.5291750832750439E-2</v>
      </c>
      <c r="L19" s="15">
        <f>J19/BBMData!C19</f>
        <v>5.5291750832750439E-2</v>
      </c>
      <c r="M19" s="15">
        <f>BBMData!K19/BBMData!C19</f>
        <v>0</v>
      </c>
      <c r="N19" s="15">
        <f>BBMData!K19/BBMData!N19</f>
        <v>0</v>
      </c>
      <c r="O19" s="15">
        <f>J19/BBMData!T19</f>
        <v>0.55437255440205047</v>
      </c>
      <c r="P19" s="15">
        <f>J19/BBMData!N19</f>
        <v>0.55437255440205047</v>
      </c>
    </row>
    <row r="20" spans="1:16" x14ac:dyDescent="0.25">
      <c r="A20" t="s">
        <v>29</v>
      </c>
      <c r="B20">
        <v>1105142400</v>
      </c>
      <c r="C20" s="4">
        <f t="shared" si="0"/>
        <v>39090.041666666664</v>
      </c>
      <c r="D20">
        <f>'103'!C20+'104'!C20+'105'!C20+'106'!C20</f>
        <v>8.0237000000000003E-2</v>
      </c>
      <c r="E20">
        <f>'113'!C20+'114'!C20+'115'!C20+'116'!C20</f>
        <v>2.1010000000000001E-2</v>
      </c>
      <c r="G20">
        <f>D20/LossSums!D20</f>
        <v>0.50983295102904447</v>
      </c>
      <c r="H20">
        <f>E20/LossSums!D20</f>
        <v>0.1334993868305174</v>
      </c>
      <c r="I20" s="14">
        <f>'113'!C20/LossSums!G20</f>
        <v>0.44381988877593725</v>
      </c>
      <c r="J20" s="15">
        <f>Notes!$F$31*1000000000000*InjAreaLoss!D20*Notes!$C$4</f>
        <v>3.0966396039300134E+17</v>
      </c>
      <c r="K20" s="15">
        <f>J20/BBMData!D20</f>
        <v>3.9905149535180588E-2</v>
      </c>
      <c r="L20" s="15">
        <f>J20/BBMData!C20</f>
        <v>3.9905149535180588E-2</v>
      </c>
      <c r="M20" s="15">
        <f>BBMData!K20/BBMData!C20</f>
        <v>0</v>
      </c>
      <c r="N20" s="15">
        <f>BBMData!K20/BBMData!N20</f>
        <v>0</v>
      </c>
      <c r="O20" s="15">
        <f>J20/BBMData!T20</f>
        <v>0.67318252259348121</v>
      </c>
      <c r="P20" s="15">
        <f>J20/BBMData!N20</f>
        <v>0.67318252259348121</v>
      </c>
    </row>
    <row r="21" spans="1:16" x14ac:dyDescent="0.25">
      <c r="A21" t="s">
        <v>30</v>
      </c>
      <c r="B21">
        <v>1105747200</v>
      </c>
      <c r="C21" s="4">
        <f t="shared" si="0"/>
        <v>39097.041666666664</v>
      </c>
      <c r="D21">
        <f>'103'!C21+'104'!C21+'105'!C21+'106'!C21</f>
        <v>5.4138000000000006E-2</v>
      </c>
      <c r="E21">
        <f>'113'!C21+'114'!C21+'115'!C21+'116'!C21</f>
        <v>2.5552999999999999E-2</v>
      </c>
      <c r="G21">
        <f>D21/LossSums!D21</f>
        <v>0.34307767377900011</v>
      </c>
      <c r="H21">
        <f>E21/LossSums!D21</f>
        <v>0.16193180017870606</v>
      </c>
      <c r="I21" s="14">
        <f>'113'!C21/LossSums!G21</f>
        <v>0.60399999999999998</v>
      </c>
      <c r="J21" s="15">
        <f>Notes!$F$31*1000000000000*InjAreaLoss!D21*Notes!$C$4</f>
        <v>2.089383636945089E+17</v>
      </c>
      <c r="K21" s="15">
        <f>J21/BBMData!D21</f>
        <v>2.9019217179792903E-2</v>
      </c>
      <c r="L21" s="15">
        <f>J21/BBMData!C21</f>
        <v>2.9019217179792903E-2</v>
      </c>
      <c r="M21" s="15">
        <f>BBMData!K21/BBMData!C21</f>
        <v>0</v>
      </c>
      <c r="N21" s="15">
        <f>BBMData!K21/BBMData!N21</f>
        <v>0</v>
      </c>
      <c r="O21" s="15">
        <f>J21/BBMData!T21</f>
        <v>0.48590317138257882</v>
      </c>
      <c r="P21" s="15">
        <f>J21/BBMData!N21</f>
        <v>0.48590317138257882</v>
      </c>
    </row>
    <row r="22" spans="1:16" x14ac:dyDescent="0.25">
      <c r="A22" t="s">
        <v>31</v>
      </c>
      <c r="B22">
        <v>1106352000</v>
      </c>
      <c r="C22" s="4">
        <f t="shared" si="0"/>
        <v>39104.041666666664</v>
      </c>
      <c r="D22">
        <f>'103'!C22+'104'!C22+'105'!C22+'106'!C22</f>
        <v>4.0632000000000008E-2</v>
      </c>
      <c r="E22">
        <f>'113'!C22+'114'!C22+'115'!C22+'116'!C22</f>
        <v>2.1722999999999996E-2</v>
      </c>
      <c r="G22">
        <f>D22/LossSums!D22</f>
        <v>0.44986713906111614</v>
      </c>
      <c r="H22">
        <f>E22/LossSums!D22</f>
        <v>0.24051151461470324</v>
      </c>
      <c r="I22" s="14">
        <f>'113'!C22/LossSums!G22</f>
        <v>0.68140861991289969</v>
      </c>
      <c r="J22" s="15">
        <f>Notes!$F$31*1000000000000*InjAreaLoss!D22*Notes!$C$4</f>
        <v>1.568137647056649E+17</v>
      </c>
      <c r="K22" s="15">
        <f>J22/BBMData!D22</f>
        <v>2.4617545479696214E-2</v>
      </c>
      <c r="L22" s="15">
        <f>J22/BBMData!C22</f>
        <v>2.4617545479696214E-2</v>
      </c>
      <c r="M22" s="15">
        <f>BBMData!K22/BBMData!C22</f>
        <v>0</v>
      </c>
      <c r="N22" s="15">
        <f>BBMData!K22/BBMData!N22</f>
        <v>0</v>
      </c>
      <c r="O22" s="15">
        <f>J22/BBMData!T22</f>
        <v>0.4238209856909862</v>
      </c>
      <c r="P22" s="15">
        <f>J22/BBMData!N22</f>
        <v>0.4238209856909862</v>
      </c>
    </row>
    <row r="23" spans="1:16" x14ac:dyDescent="0.25">
      <c r="A23" t="s">
        <v>32</v>
      </c>
      <c r="B23">
        <v>1106956800</v>
      </c>
      <c r="C23" s="4">
        <f t="shared" si="0"/>
        <v>39111.041666666664</v>
      </c>
      <c r="D23">
        <f>'103'!C23+'104'!C23+'105'!C23+'106'!C23</f>
        <v>2.0451E-2</v>
      </c>
      <c r="E23">
        <f>'113'!C23+'114'!C23+'115'!C23+'116'!C23</f>
        <v>1.3463000000000001E-2</v>
      </c>
      <c r="G23">
        <f>D23/LossSums!D23</f>
        <v>0.37726903778040138</v>
      </c>
      <c r="H23">
        <f>E23/LossSums!D23</f>
        <v>0.24835817591499409</v>
      </c>
      <c r="I23" s="14">
        <f>'113'!C23/LossSums!G23</f>
        <v>0.41804663737749237</v>
      </c>
      <c r="J23" s="15">
        <f>Notes!$F$31*1000000000000*InjAreaLoss!D23*Notes!$C$4</f>
        <v>7.8927896780752912E+16</v>
      </c>
      <c r="K23" s="15">
        <f>J23/BBMData!D23</f>
        <v>1.8747718950297605E-2</v>
      </c>
      <c r="L23" s="15">
        <f>J23/BBMData!C23</f>
        <v>1.8747718950297605E-2</v>
      </c>
      <c r="M23" s="15">
        <f>BBMData!K23/BBMData!C23</f>
        <v>0</v>
      </c>
      <c r="N23" s="15">
        <f>BBMData!K23/BBMData!N23</f>
        <v>0</v>
      </c>
      <c r="O23" s="15">
        <f>J23/BBMData!T23</f>
        <v>0.29232554363241819</v>
      </c>
      <c r="P23" s="15">
        <f>J23/BBMData!N23</f>
        <v>0.29232554363241819</v>
      </c>
    </row>
    <row r="24" spans="1:16" x14ac:dyDescent="0.25">
      <c r="A24" t="s">
        <v>33</v>
      </c>
      <c r="B24">
        <v>1107561600</v>
      </c>
      <c r="C24" s="4">
        <f t="shared" si="0"/>
        <v>39118.041666666664</v>
      </c>
      <c r="D24">
        <f>'103'!C24+'104'!C24+'105'!C24+'106'!C24</f>
        <v>1.0031999999999999E-2</v>
      </c>
      <c r="E24">
        <f>'113'!C24+'114'!C24+'115'!C24+'116'!C24</f>
        <v>1.0619999999999999E-2</v>
      </c>
      <c r="G24">
        <f>D24/LossSums!D24</f>
        <v>0.47443840151336009</v>
      </c>
      <c r="H24">
        <f>E24/LossSums!D24</f>
        <v>0.50224639394655946</v>
      </c>
      <c r="I24" s="14">
        <f>'113'!C24/LossSums!G24</f>
        <v>0.52681906469445683</v>
      </c>
      <c r="J24" s="15">
        <f>Notes!$F$31*1000000000000*InjAreaLoss!D24*Notes!$C$4</f>
        <v>3.8717161043690432E+16</v>
      </c>
      <c r="K24" s="15">
        <f>J24/BBMData!D24</f>
        <v>1.7056018080920894E-2</v>
      </c>
      <c r="L24" s="15">
        <f>J24/BBMData!C24</f>
        <v>1.7056018080920894E-2</v>
      </c>
      <c r="M24" s="15">
        <f>BBMData!K24/BBMData!C24</f>
        <v>0</v>
      </c>
      <c r="N24" s="15">
        <f>BBMData!K24/BBMData!N24</f>
        <v>0</v>
      </c>
      <c r="O24" s="15">
        <f>J24/BBMData!T24</f>
        <v>0.2726560636879608</v>
      </c>
      <c r="P24" s="15">
        <f>J24/BBMData!N24</f>
        <v>0.2726560636879608</v>
      </c>
    </row>
    <row r="25" spans="1:16" x14ac:dyDescent="0.25">
      <c r="A25" t="s">
        <v>34</v>
      </c>
      <c r="B25">
        <v>1108166400</v>
      </c>
      <c r="C25" s="4">
        <f t="shared" si="0"/>
        <v>39125.041666666664</v>
      </c>
      <c r="D25">
        <f>'103'!C25+'104'!C25+'105'!C25+'106'!C25</f>
        <v>2.6546999999999998E-2</v>
      </c>
      <c r="E25">
        <f>'113'!C25+'114'!C25+'115'!C25+'116'!C25</f>
        <v>5.1173000000000003E-2</v>
      </c>
      <c r="G25">
        <f>D25/LossSums!D25</f>
        <v>0.18126015649537749</v>
      </c>
      <c r="H25">
        <f>E25/LossSums!D25</f>
        <v>0.34940392467465076</v>
      </c>
      <c r="I25" s="14">
        <f>'113'!C25/LossSums!G25</f>
        <v>9.0643867255561408E-2</v>
      </c>
      <c r="J25" s="15">
        <f>Notes!$F$31*1000000000000*InjAreaLoss!D25*Notes!$C$4</f>
        <v>1.0245459272596192E+17</v>
      </c>
      <c r="K25" s="15">
        <f>J25/BBMData!D25</f>
        <v>1.8006079565195416E-2</v>
      </c>
      <c r="L25" s="15">
        <f>J25/BBMData!C25</f>
        <v>1.8006079565195416E-2</v>
      </c>
      <c r="M25" s="15">
        <f>BBMData!K25/BBMData!C25</f>
        <v>0</v>
      </c>
      <c r="N25" s="15">
        <f>BBMData!K25/BBMData!N25</f>
        <v>0</v>
      </c>
      <c r="O25" s="15">
        <f>J25/BBMData!T25</f>
        <v>0.34151530908653971</v>
      </c>
      <c r="P25" s="15">
        <f>J25/BBMData!N25</f>
        <v>0.34151530908653971</v>
      </c>
    </row>
    <row r="26" spans="1:16" x14ac:dyDescent="0.25">
      <c r="A26" t="s">
        <v>35</v>
      </c>
      <c r="B26">
        <v>1108771200</v>
      </c>
      <c r="C26" s="4">
        <f t="shared" si="0"/>
        <v>39132.041666666664</v>
      </c>
      <c r="D26">
        <f>'103'!C26+'104'!C26+'105'!C26+'106'!C26</f>
        <v>3.4981999999999999E-2</v>
      </c>
      <c r="E26">
        <f>'113'!C26+'114'!C26+'115'!C26+'116'!C26</f>
        <v>1.7330999999999999E-2</v>
      </c>
      <c r="G26">
        <f>D26/LossSums!D26</f>
        <v>1.4462543409955351</v>
      </c>
      <c r="H26">
        <f>E26/LossSums!D26</f>
        <v>0.71651232015875643</v>
      </c>
      <c r="I26" s="14">
        <f>'113'!C26/LossSums!G26</f>
        <v>0.55201587633173177</v>
      </c>
      <c r="J26" s="15">
        <f>Notes!$F$31*1000000000000*InjAreaLoss!D26*Notes!$C$4</f>
        <v>1.3500834605565976E+17</v>
      </c>
      <c r="K26" s="15">
        <f>J26/BBMData!D26</f>
        <v>1.9738062288839148E-2</v>
      </c>
      <c r="L26" s="15">
        <f>J26/BBMData!C26</f>
        <v>1.9738062288839148E-2</v>
      </c>
      <c r="M26" s="15">
        <f>BBMData!K26/BBMData!C26</f>
        <v>0</v>
      </c>
      <c r="N26" s="15">
        <f>BBMData!K26/BBMData!N26</f>
        <v>0</v>
      </c>
      <c r="O26" s="15">
        <f>J26/BBMData!T26</f>
        <v>0.40911620016866596</v>
      </c>
      <c r="P26" s="15">
        <f>J26/BBMData!N26</f>
        <v>0.40911620016866596</v>
      </c>
    </row>
    <row r="27" spans="1:16" x14ac:dyDescent="0.25">
      <c r="A27" t="s">
        <v>36</v>
      </c>
      <c r="B27">
        <v>1109376000</v>
      </c>
      <c r="C27" s="4">
        <f t="shared" si="0"/>
        <v>39139.041666666664</v>
      </c>
      <c r="D27">
        <f>'103'!C27+'104'!C27+'105'!C27+'106'!C27</f>
        <v>3.4139999999999997E-2</v>
      </c>
      <c r="E27">
        <f>'113'!C27+'114'!C27+'115'!C27+'116'!C27</f>
        <v>1.8086000000000001E-2</v>
      </c>
      <c r="G27">
        <f>D27/LossSums!D27</f>
        <v>1.2732629694551147</v>
      </c>
      <c r="H27">
        <f>E27/LossSums!D27</f>
        <v>0.67452355200835412</v>
      </c>
      <c r="I27" s="14">
        <f>'113'!C27/LossSums!G27</f>
        <v>0.60880195599022002</v>
      </c>
      <c r="J27" s="15">
        <f>Notes!$F$31*1000000000000*InjAreaLoss!D27*Notes!$C$4</f>
        <v>1.3175875977188909E+17</v>
      </c>
      <c r="K27" s="15">
        <f>J27/BBMData!D27</f>
        <v>2.1706550209536917E-2</v>
      </c>
      <c r="L27" s="15">
        <f>J27/BBMData!C27</f>
        <v>2.1706550209536917E-2</v>
      </c>
      <c r="M27" s="15">
        <f>BBMData!K27/BBMData!C27</f>
        <v>0</v>
      </c>
      <c r="N27" s="15">
        <f>BBMData!K27/BBMData!N27</f>
        <v>0</v>
      </c>
      <c r="O27" s="15">
        <f>J27/BBMData!T27</f>
        <v>-0.4250282573286745</v>
      </c>
      <c r="P27" s="15">
        <f>J27/BBMData!N27</f>
        <v>-0.4250282573286745</v>
      </c>
    </row>
    <row r="28" spans="1:16" x14ac:dyDescent="0.25">
      <c r="A28" t="s">
        <v>37</v>
      </c>
      <c r="B28">
        <v>1109980800</v>
      </c>
      <c r="C28" s="4">
        <f t="shared" si="0"/>
        <v>39146.041666666664</v>
      </c>
      <c r="D28">
        <f>'103'!C28+'104'!C28+'105'!C28+'106'!C28</f>
        <v>4.8937999999999995E-2</v>
      </c>
      <c r="E28">
        <f>'113'!C28+'114'!C28+'115'!C28+'116'!C28</f>
        <v>2.5542000000000002E-2</v>
      </c>
      <c r="G28">
        <f>D28/LossSums!D28</f>
        <v>1.2363388323270088</v>
      </c>
      <c r="H28">
        <f>E28/LossSums!D28</f>
        <v>0.64527701285905559</v>
      </c>
      <c r="I28" s="14">
        <f>'113'!C28/LossSums!G28</f>
        <v>0.50485892681094779</v>
      </c>
      <c r="J28" s="15">
        <f>Notes!$F$31*1000000000000*InjAreaLoss!D28*Notes!$C$4</f>
        <v>1.8886965980423866E+17</v>
      </c>
      <c r="K28" s="15">
        <f>J28/BBMData!D28</f>
        <v>2.5801866093475227E-2</v>
      </c>
      <c r="L28" s="15">
        <f>J28/BBMData!C28</f>
        <v>2.5801866093475227E-2</v>
      </c>
      <c r="M28" s="15">
        <f>BBMData!K28/BBMData!C28</f>
        <v>0</v>
      </c>
      <c r="N28" s="15">
        <f>BBMData!K28/BBMData!N28</f>
        <v>0</v>
      </c>
      <c r="O28" s="15">
        <f>J28/BBMData!T28</f>
        <v>0.41058621696573622</v>
      </c>
      <c r="P28" s="15">
        <f>J28/BBMData!N28</f>
        <v>0.41058621696573622</v>
      </c>
    </row>
    <row r="29" spans="1:16" x14ac:dyDescent="0.25">
      <c r="A29" t="s">
        <v>38</v>
      </c>
      <c r="B29">
        <v>1110582000</v>
      </c>
      <c r="C29" s="4">
        <f t="shared" si="0"/>
        <v>39153</v>
      </c>
      <c r="D29">
        <f>'103'!C29+'104'!C29+'105'!C29+'106'!C29</f>
        <v>4.2314999999999998E-2</v>
      </c>
      <c r="E29">
        <f>'113'!C29+'114'!C29+'115'!C29+'116'!C29</f>
        <v>2.0020999999999997E-2</v>
      </c>
      <c r="G29">
        <f>D29/LossSums!D29</f>
        <v>0.98604185114414888</v>
      </c>
      <c r="H29">
        <f>E29/LossSums!D29</f>
        <v>0.46653772661602272</v>
      </c>
      <c r="I29" s="14">
        <f>'113'!C29/LossSums!G29</f>
        <v>0.29989937613201856</v>
      </c>
      <c r="J29" s="15">
        <f>Notes!$F$31*1000000000000*InjAreaLoss!D29*Notes!$C$4</f>
        <v>1.6330907790707344E+17</v>
      </c>
      <c r="K29" s="15">
        <f>J29/BBMData!D29</f>
        <v>2.2872419874940257E-2</v>
      </c>
      <c r="L29" s="15">
        <f>J29/BBMData!C29</f>
        <v>2.2872419874940257E-2</v>
      </c>
      <c r="M29" s="15">
        <f>BBMData!K29/BBMData!C29</f>
        <v>0</v>
      </c>
      <c r="N29" s="15">
        <f>BBMData!K29/BBMData!N29</f>
        <v>0</v>
      </c>
      <c r="O29" s="15">
        <f>J29/BBMData!T29</f>
        <v>0.36290906201571876</v>
      </c>
      <c r="P29" s="15">
        <f>J29/BBMData!N29</f>
        <v>0.36290906201571876</v>
      </c>
    </row>
    <row r="30" spans="1:16" x14ac:dyDescent="0.25">
      <c r="A30" t="s">
        <v>39</v>
      </c>
      <c r="B30">
        <v>1111186800</v>
      </c>
      <c r="C30" s="4">
        <f t="shared" si="0"/>
        <v>39160</v>
      </c>
      <c r="D30">
        <f>'103'!C30+'104'!C30+'105'!C30+'106'!C30</f>
        <v>3.1748999999999999E-2</v>
      </c>
      <c r="E30">
        <f>'113'!C30+'114'!C30+'115'!C30+'116'!C30</f>
        <v>2.3321999999999999E-2</v>
      </c>
      <c r="G30">
        <f>D30/LossSums!D30</f>
        <v>0.76874092009685235</v>
      </c>
      <c r="H30">
        <f>E30/LossSums!D30</f>
        <v>0.56469733656174337</v>
      </c>
      <c r="I30" s="14">
        <f>'113'!C30/LossSums!G30</f>
        <v>0.40479297146833676</v>
      </c>
      <c r="J30" s="15">
        <f>Notes!$F$31*1000000000000*InjAreaLoss!D30*Notes!$C$4</f>
        <v>1.2253101534849757E+17</v>
      </c>
      <c r="K30" s="15">
        <f>J30/BBMData!D30</f>
        <v>1.817967586772961E-2</v>
      </c>
      <c r="L30" s="15">
        <f>J30/BBMData!C30</f>
        <v>1.817967586772961E-2</v>
      </c>
      <c r="M30" s="15">
        <f>BBMData!K30/BBMData!C30</f>
        <v>0</v>
      </c>
      <c r="N30" s="15">
        <f>BBMData!K30/BBMData!N30</f>
        <v>0</v>
      </c>
      <c r="O30" s="15">
        <f>J30/BBMData!T30</f>
        <v>0.30632753837124393</v>
      </c>
      <c r="P30" s="15">
        <f>J30/BBMData!N30</f>
        <v>0.30632753837124393</v>
      </c>
    </row>
    <row r="31" spans="1:16" x14ac:dyDescent="0.25">
      <c r="A31" t="s">
        <v>40</v>
      </c>
      <c r="B31">
        <v>1111791600</v>
      </c>
      <c r="C31" s="4">
        <f t="shared" si="0"/>
        <v>39167</v>
      </c>
      <c r="D31">
        <f>'103'!C31+'104'!C31+'105'!C31+'106'!C31</f>
        <v>2.9918E-2</v>
      </c>
      <c r="E31">
        <f>'113'!C31+'114'!C31+'115'!C31+'116'!C31</f>
        <v>4.9889000000000003E-2</v>
      </c>
      <c r="G31">
        <f>D31/LossSums!D31</f>
        <v>0.58728382702235826</v>
      </c>
      <c r="H31">
        <f>E31/LossSums!D31</f>
        <v>0.9793102094497772</v>
      </c>
      <c r="I31" s="14">
        <f>'113'!C31/LossSums!G31</f>
        <v>0.78528356331619253</v>
      </c>
      <c r="J31" s="15">
        <f>Notes!$F$31*1000000000000*InjAreaLoss!D31*Notes!$C$4</f>
        <v>1.1546451595944283E+17</v>
      </c>
      <c r="K31" s="15">
        <f>J31/BBMData!D31</f>
        <v>1.6494930851348975E-2</v>
      </c>
      <c r="L31" s="15">
        <f>J31/BBMData!C31</f>
        <v>1.6494930851348975E-2</v>
      </c>
      <c r="M31" s="15">
        <f>BBMData!K31/BBMData!C31</f>
        <v>0</v>
      </c>
      <c r="N31" s="15">
        <f>BBMData!K31/BBMData!N31</f>
        <v>0</v>
      </c>
      <c r="O31" s="15">
        <f>J31/BBMData!T31</f>
        <v>0.26241935445327919</v>
      </c>
      <c r="P31" s="15">
        <f>J31/BBMData!N31</f>
        <v>0.26241935445327919</v>
      </c>
    </row>
    <row r="32" spans="1:16" x14ac:dyDescent="0.25">
      <c r="A32" t="s">
        <v>41</v>
      </c>
      <c r="B32">
        <v>1112396400</v>
      </c>
      <c r="C32" s="4">
        <f t="shared" si="0"/>
        <v>39174</v>
      </c>
      <c r="D32">
        <f>'103'!C32+'104'!C32+'105'!C32+'106'!C32</f>
        <v>2.6720000000000001E-2</v>
      </c>
      <c r="E32">
        <f>'113'!C32+'114'!C32+'115'!C32+'116'!C32</f>
        <v>4.2263000000000002E-2</v>
      </c>
      <c r="G32">
        <f>D32/LossSums!D32</f>
        <v>0.7303140459726134</v>
      </c>
      <c r="H32">
        <f>E32/LossSums!D32</f>
        <v>1.1551370705441826</v>
      </c>
      <c r="I32" s="14">
        <f>'113'!C32/LossSums!G32</f>
        <v>0.99495911280385352</v>
      </c>
      <c r="J32" s="15">
        <f>Notes!$F$31*1000000000000*InjAreaLoss!D32*Notes!$C$4</f>
        <v>1.0312226306692669E+17</v>
      </c>
      <c r="K32" s="15">
        <f>J32/BBMData!D32</f>
        <v>1.5142769907037694E-2</v>
      </c>
      <c r="L32" s="15">
        <f>J32/BBMData!C32</f>
        <v>1.5142769907037694E-2</v>
      </c>
      <c r="M32" s="15">
        <f>BBMData!K32/BBMData!C32</f>
        <v>0</v>
      </c>
      <c r="N32" s="15">
        <f>BBMData!K32/BBMData!N32</f>
        <v>0</v>
      </c>
      <c r="O32" s="15">
        <f>J32/BBMData!T32</f>
        <v>0.25780565766731672</v>
      </c>
      <c r="P32" s="15">
        <f>J32/BBMData!N32</f>
        <v>0.25780565766731672</v>
      </c>
    </row>
    <row r="33" spans="1:16" x14ac:dyDescent="0.25">
      <c r="A33" t="s">
        <v>42</v>
      </c>
      <c r="B33">
        <v>1113001200</v>
      </c>
      <c r="C33" s="4">
        <f t="shared" si="0"/>
        <v>39181</v>
      </c>
      <c r="D33">
        <f>'103'!C33+'104'!C33+'105'!C33+'106'!C33</f>
        <v>2.3306E-2</v>
      </c>
      <c r="E33">
        <f>'113'!C33+'114'!C33+'115'!C33+'116'!C33</f>
        <v>4.3425999999999999E-2</v>
      </c>
      <c r="G33">
        <f>D33/LossSums!D33</f>
        <v>0.91238647040400866</v>
      </c>
      <c r="H33">
        <f>E33/LossSums!D33</f>
        <v>1.700046977763858</v>
      </c>
      <c r="I33" s="14">
        <f>'113'!C33/LossSums!G33</f>
        <v>2.0433689503456942</v>
      </c>
      <c r="J33" s="15">
        <f>Notes!$F$31*1000000000000*InjAreaLoss!D33*Notes!$C$4</f>
        <v>8.9946387089737776E+16</v>
      </c>
      <c r="K33" s="15">
        <f>J33/BBMData!D33</f>
        <v>1.3111718234655652E-2</v>
      </c>
      <c r="L33" s="15">
        <f>J33/BBMData!C33</f>
        <v>1.3111718234655652E-2</v>
      </c>
      <c r="M33" s="15">
        <f>BBMData!K33/BBMData!C33</f>
        <v>0</v>
      </c>
      <c r="N33" s="15">
        <f>BBMData!K33/BBMData!N33</f>
        <v>0</v>
      </c>
      <c r="O33" s="15">
        <f>J33/BBMData!T33</f>
        <v>0.2306317617685584</v>
      </c>
      <c r="P33" s="15">
        <f>J33/BBMData!N33</f>
        <v>0.2306317617685584</v>
      </c>
    </row>
    <row r="34" spans="1:16" x14ac:dyDescent="0.25">
      <c r="A34" t="s">
        <v>43</v>
      </c>
      <c r="B34">
        <v>1113606000</v>
      </c>
      <c r="C34" s="4">
        <f t="shared" si="0"/>
        <v>39188</v>
      </c>
      <c r="D34">
        <f>'103'!C34+'104'!C34+'105'!C34+'106'!C34</f>
        <v>3.4189999999999998E-2</v>
      </c>
      <c r="E34">
        <f>'113'!C34+'114'!C34+'115'!C34+'116'!C34</f>
        <v>4.7773999999999997E-2</v>
      </c>
      <c r="G34">
        <f>D34/LossSums!D34</f>
        <v>1.0853968253968256</v>
      </c>
      <c r="H34">
        <f>E34/LossSums!D34</f>
        <v>1.5166349206349208</v>
      </c>
      <c r="I34" s="14">
        <f>'113'!C34/LossSums!G34</f>
        <v>1.8540638055450056</v>
      </c>
      <c r="J34" s="15">
        <f>Notes!$F$31*1000000000000*InjAreaLoss!D34*Notes!$C$4</f>
        <v>1.319517280785263E+17</v>
      </c>
      <c r="K34" s="15">
        <f>J34/BBMData!D34</f>
        <v>1.9932285208236603E-2</v>
      </c>
      <c r="L34" s="15">
        <f>J34/BBMData!C34</f>
        <v>1.9932285208236603E-2</v>
      </c>
      <c r="M34" s="15">
        <f>BBMData!K34/BBMData!C34</f>
        <v>0</v>
      </c>
      <c r="N34" s="15">
        <f>BBMData!K34/BBMData!N34</f>
        <v>0</v>
      </c>
      <c r="O34" s="15">
        <f>J34/BBMData!T34</f>
        <v>0.19404665893900927</v>
      </c>
      <c r="P34" s="15">
        <f>J34/BBMData!N34</f>
        <v>0.19404665893900927</v>
      </c>
    </row>
    <row r="35" spans="1:16" x14ac:dyDescent="0.25">
      <c r="A35" t="s">
        <v>44</v>
      </c>
      <c r="B35">
        <v>1114210800</v>
      </c>
      <c r="C35" s="4">
        <f t="shared" si="0"/>
        <v>39195</v>
      </c>
      <c r="D35">
        <f>'103'!C35+'104'!C35+'105'!C35+'106'!C35</f>
        <v>1.5145E-2</v>
      </c>
      <c r="E35">
        <f>'113'!C35+'114'!C35+'115'!C35+'116'!C35</f>
        <v>4.1446999999999991E-2</v>
      </c>
      <c r="G35">
        <f>D35/LossSums!D35</f>
        <v>0.52513869625520115</v>
      </c>
      <c r="H35">
        <f>E35/LossSums!D35</f>
        <v>1.4371359223300968</v>
      </c>
      <c r="I35" s="14">
        <f>'113'!C35/LossSums!G35</f>
        <v>1.7457609043404072</v>
      </c>
      <c r="J35" s="15">
        <f>Notes!$F$31*1000000000000*InjAreaLoss!D35*Notes!$C$4</f>
        <v>5.8450100080411856E+16</v>
      </c>
      <c r="K35" s="15">
        <f>J35/BBMData!D35</f>
        <v>8.5829809222337534E-3</v>
      </c>
      <c r="L35" s="15">
        <f>J35/BBMData!C35</f>
        <v>8.5829809222337534E-3</v>
      </c>
      <c r="M35" s="15">
        <f>BBMData!K35/BBMData!C35</f>
        <v>0</v>
      </c>
      <c r="N35" s="15">
        <f>BBMData!K35/BBMData!N35</f>
        <v>0</v>
      </c>
      <c r="O35" s="15">
        <f>J35/BBMData!T35</f>
        <v>8.3500142972016939E-2</v>
      </c>
      <c r="P35" s="15">
        <f>J35/BBMData!N35</f>
        <v>8.3500142972016939E-2</v>
      </c>
    </row>
    <row r="36" spans="1:16" x14ac:dyDescent="0.25">
      <c r="A36" t="s">
        <v>45</v>
      </c>
      <c r="B36">
        <v>1114815600</v>
      </c>
      <c r="C36" s="4">
        <f t="shared" si="0"/>
        <v>39202</v>
      </c>
      <c r="D36">
        <f>'103'!C36+'104'!C36+'105'!C36+'106'!C36</f>
        <v>1.4987999999999998E-2</v>
      </c>
      <c r="E36">
        <f>'113'!C36+'114'!C36+'115'!C36+'116'!C36</f>
        <v>3.8631999999999993E-2</v>
      </c>
      <c r="G36">
        <f>D36/LossSums!D36</f>
        <v>0.50868856910127613</v>
      </c>
      <c r="H36">
        <f>E36/LossSums!D36</f>
        <v>1.3111593809394515</v>
      </c>
      <c r="I36" s="14">
        <f>'113'!C36/LossSums!G36</f>
        <v>1.5185074626865671</v>
      </c>
      <c r="J36" s="15">
        <f>Notes!$F$31*1000000000000*InjAreaLoss!D36*Notes!$C$4</f>
        <v>5.7844179597570984E+16</v>
      </c>
      <c r="K36" s="15">
        <f>J36/BBMData!D36</f>
        <v>8.000578090950344E-3</v>
      </c>
      <c r="L36" s="15">
        <f>J36/BBMData!C36</f>
        <v>8.000578090950344E-3</v>
      </c>
      <c r="M36" s="15">
        <f>BBMData!K36/BBMData!C36</f>
        <v>0</v>
      </c>
      <c r="N36" s="15">
        <f>BBMData!K36/BBMData!N36</f>
        <v>0</v>
      </c>
      <c r="O36" s="15">
        <f>J36/BBMData!T36</f>
        <v>7.9238602188453397E-2</v>
      </c>
      <c r="P36" s="15">
        <f>J36/BBMData!N36</f>
        <v>7.9238602188453397E-2</v>
      </c>
    </row>
    <row r="37" spans="1:16" x14ac:dyDescent="0.25">
      <c r="A37" t="s">
        <v>46</v>
      </c>
      <c r="B37">
        <v>1115420400</v>
      </c>
      <c r="C37" s="4">
        <f t="shared" si="0"/>
        <v>39209</v>
      </c>
      <c r="D37">
        <f>'103'!C37+'104'!C37+'105'!C37+'106'!C37</f>
        <v>1.2404E-2</v>
      </c>
      <c r="E37">
        <f>'113'!C37+'114'!C37+'115'!C37+'116'!C37</f>
        <v>3.7862000000000007E-2</v>
      </c>
      <c r="G37">
        <f>D37/LossSums!D37</f>
        <v>0.48643137254901958</v>
      </c>
      <c r="H37">
        <f>E37/LossSums!D37</f>
        <v>1.4847843137254904</v>
      </c>
      <c r="I37" s="14">
        <f>'113'!C37/LossSums!G37</f>
        <v>1.7133926679381226</v>
      </c>
      <c r="J37" s="15">
        <f>Notes!$F$31*1000000000000*InjAreaLoss!D37*Notes!$C$4</f>
        <v>4.7871577510559824E+16</v>
      </c>
      <c r="K37" s="15">
        <f>J37/BBMData!D37</f>
        <v>6.8879967641093274E-3</v>
      </c>
      <c r="L37" s="15">
        <f>J37/BBMData!C37</f>
        <v>6.8879967641093274E-3</v>
      </c>
      <c r="M37" s="15">
        <f>BBMData!K37/BBMData!C37</f>
        <v>0</v>
      </c>
      <c r="N37" s="15">
        <f>BBMData!K37/BBMData!N37</f>
        <v>0</v>
      </c>
      <c r="O37" s="15">
        <f>J37/BBMData!T37</f>
        <v>6.648830209799976E-2</v>
      </c>
      <c r="P37" s="15">
        <f>J37/BBMData!N37</f>
        <v>6.648830209799976E-2</v>
      </c>
    </row>
    <row r="38" spans="1:16" x14ac:dyDescent="0.25">
      <c r="A38" t="s">
        <v>47</v>
      </c>
      <c r="B38">
        <v>1116025200</v>
      </c>
      <c r="C38" s="4">
        <f t="shared" si="0"/>
        <v>39216</v>
      </c>
      <c r="D38">
        <f>'103'!C38+'104'!C38+'105'!C38+'106'!C38</f>
        <v>1.1727E-2</v>
      </c>
      <c r="E38">
        <f>'113'!C38+'114'!C38+'115'!C38+'116'!C38</f>
        <v>5.4465E-2</v>
      </c>
      <c r="G38">
        <f>D38/LossSums!D38</f>
        <v>9.6672876856874354E-2</v>
      </c>
      <c r="H38">
        <f>E38/LossSums!D38</f>
        <v>0.44898850840024401</v>
      </c>
      <c r="I38" s="14">
        <f>'113'!C38/LossSums!G38</f>
        <v>0.26008363386950462</v>
      </c>
      <c r="J38" s="15">
        <f>Notes!$F$31*1000000000000*InjAreaLoss!D38*Notes!$C$4</f>
        <v>4.525878663869196E+16</v>
      </c>
      <c r="K38" s="15">
        <f>J38/BBMData!D38</f>
        <v>7.5557239797482403E-3</v>
      </c>
      <c r="L38" s="15">
        <f>J38/BBMData!C38</f>
        <v>7.5557239797482403E-3</v>
      </c>
      <c r="M38" s="15">
        <f>BBMData!K38/BBMData!C38</f>
        <v>0</v>
      </c>
      <c r="N38" s="15">
        <f>BBMData!K38/BBMData!N38</f>
        <v>0</v>
      </c>
      <c r="O38" s="15">
        <f>J38/BBMData!T38</f>
        <v>0.37715655532243297</v>
      </c>
      <c r="P38" s="15">
        <f>J38/BBMData!N38</f>
        <v>0.37715655532243297</v>
      </c>
    </row>
    <row r="39" spans="1:16" x14ac:dyDescent="0.25">
      <c r="A39" t="s">
        <v>48</v>
      </c>
      <c r="B39">
        <v>1116630000</v>
      </c>
      <c r="C39" s="4">
        <f t="shared" si="0"/>
        <v>39223</v>
      </c>
      <c r="D39">
        <f>'103'!C39+'104'!C39+'105'!C39+'106'!C39</f>
        <v>1.6470000000000002E-2</v>
      </c>
      <c r="E39">
        <f>'113'!C39+'114'!C39+'115'!C39+'116'!C39</f>
        <v>3.4097000000000002E-2</v>
      </c>
      <c r="G39">
        <f>D39/LossSums!D39</f>
        <v>0.67098508922023958</v>
      </c>
      <c r="H39">
        <f>E39/LossSums!D39</f>
        <v>1.3891061680110812</v>
      </c>
      <c r="I39" s="14">
        <f>'113'!C39/LossSums!G39</f>
        <v>1.6395480225988701</v>
      </c>
      <c r="J39" s="15">
        <f>Notes!$F$31*1000000000000*InjAreaLoss!D39*Notes!$C$4</f>
        <v>6.3563760206298E+16</v>
      </c>
      <c r="K39" s="15">
        <f>J39/BBMData!D39</f>
        <v>8.9024874238512602E-3</v>
      </c>
      <c r="L39" s="15">
        <f>J39/BBMData!C39</f>
        <v>8.9024874238512602E-3</v>
      </c>
      <c r="M39" s="15">
        <f>BBMData!K39/BBMData!C39</f>
        <v>0</v>
      </c>
      <c r="N39" s="15">
        <f>BBMData!K39/BBMData!N39</f>
        <v>0</v>
      </c>
      <c r="O39" s="15">
        <f>J39/BBMData!T39</f>
        <v>8.589697325175405E-2</v>
      </c>
      <c r="P39" s="15">
        <f>J39/BBMData!N39</f>
        <v>8.589697325175405E-2</v>
      </c>
    </row>
    <row r="40" spans="1:16" x14ac:dyDescent="0.25">
      <c r="A40" t="s">
        <v>49</v>
      </c>
      <c r="B40">
        <v>1117234800</v>
      </c>
      <c r="C40" s="4">
        <f t="shared" si="0"/>
        <v>39230</v>
      </c>
      <c r="D40">
        <f>'103'!C40+'104'!C40+'105'!C40+'106'!C40</f>
        <v>1.5989E-2</v>
      </c>
      <c r="E40">
        <f>'113'!C40+'114'!C40+'115'!C40+'116'!C40</f>
        <v>3.8960000000000002E-2</v>
      </c>
      <c r="G40">
        <f>D40/LossSums!D40</f>
        <v>0.65437505115822214</v>
      </c>
      <c r="H40">
        <f>E40/LossSums!D40</f>
        <v>1.5944994679544897</v>
      </c>
      <c r="I40" s="14">
        <f>'113'!C40/LossSums!G40</f>
        <v>1.8536299765807962</v>
      </c>
      <c r="J40" s="15">
        <f>Notes!$F$31*1000000000000*InjAreaLoss!D40*Notes!$C$4</f>
        <v>6.1707405096448E+16</v>
      </c>
      <c r="K40" s="15">
        <f>J40/BBMData!D40</f>
        <v>8.4415054851502049E-3</v>
      </c>
      <c r="L40" s="15">
        <f>J40/BBMData!C40</f>
        <v>8.4415054851502049E-3</v>
      </c>
      <c r="M40" s="15">
        <f>BBMData!K40/BBMData!C40</f>
        <v>0</v>
      </c>
      <c r="N40" s="15">
        <f>BBMData!K40/BBMData!N40</f>
        <v>0</v>
      </c>
      <c r="O40" s="15">
        <f>J40/BBMData!T40</f>
        <v>8.0139487138244161E-2</v>
      </c>
      <c r="P40" s="15">
        <f>J40/BBMData!N40</f>
        <v>8.0139487138244161E-2</v>
      </c>
    </row>
    <row r="41" spans="1:16" x14ac:dyDescent="0.25">
      <c r="A41" t="s">
        <v>50</v>
      </c>
      <c r="B41">
        <v>1117839600</v>
      </c>
      <c r="C41" s="4">
        <f t="shared" si="0"/>
        <v>39237</v>
      </c>
      <c r="D41">
        <f>'103'!C41+'104'!C41+'105'!C41+'106'!C41</f>
        <v>2.1107000000000001E-2</v>
      </c>
      <c r="E41">
        <f>'113'!C41+'114'!C41+'115'!C41+'116'!C41</f>
        <v>3.0461000000000002E-2</v>
      </c>
      <c r="G41">
        <f>D41/LossSums!D41</f>
        <v>0.95771132991515062</v>
      </c>
      <c r="H41">
        <f>E41/LossSums!D41</f>
        <v>1.3821407504877721</v>
      </c>
      <c r="I41" s="14">
        <f>'113'!C41/LossSums!G41</f>
        <v>1.4511442063203777</v>
      </c>
      <c r="J41" s="15">
        <f>Notes!$F$31*1000000000000*InjAreaLoss!D41*Notes!$C$4</f>
        <v>8.1459640963833152E+16</v>
      </c>
      <c r="K41" s="15">
        <f>J41/BBMData!D41</f>
        <v>1.0648319080239627E-2</v>
      </c>
      <c r="L41" s="15">
        <f>J41/BBMData!C41</f>
        <v>1.0648319080239627E-2</v>
      </c>
      <c r="M41" s="15">
        <f>BBMData!K41/BBMData!C41</f>
        <v>0</v>
      </c>
      <c r="N41" s="15">
        <f>BBMData!K41/BBMData!N41</f>
        <v>0</v>
      </c>
      <c r="O41" s="15">
        <f>J41/BBMData!T41</f>
        <v>0.10443543713311942</v>
      </c>
      <c r="P41" s="15">
        <f>J41/BBMData!N41</f>
        <v>0.10443543713311942</v>
      </c>
    </row>
    <row r="42" spans="1:16" x14ac:dyDescent="0.25">
      <c r="A42" t="s">
        <v>51</v>
      </c>
      <c r="B42">
        <v>1118444400</v>
      </c>
      <c r="C42" s="4">
        <f t="shared" si="0"/>
        <v>39244</v>
      </c>
      <c r="D42">
        <f>'103'!C42+'104'!C42+'105'!C42+'106'!C42</f>
        <v>1.1619000000000001E-2</v>
      </c>
      <c r="E42">
        <f>'113'!C42+'114'!C42+'115'!C42+'116'!C42</f>
        <v>3.0217000000000001E-2</v>
      </c>
      <c r="G42">
        <f>D42/LossSums!D42</f>
        <v>0.48983979763912316</v>
      </c>
      <c r="H42">
        <f>E42/LossSums!D42</f>
        <v>1.273903878583474</v>
      </c>
      <c r="I42" s="14">
        <f>'113'!C42/LossSums!G42</f>
        <v>1.6603845180875285</v>
      </c>
      <c r="J42" s="15">
        <f>Notes!$F$31*1000000000000*InjAreaLoss!D42*Notes!$C$4</f>
        <v>4.4841975096355584E+16</v>
      </c>
      <c r="K42" s="15">
        <f>J42/BBMData!D42</f>
        <v>5.9709687212191193E-3</v>
      </c>
      <c r="L42" s="15">
        <f>J42/BBMData!C42</f>
        <v>5.9709687212191193E-3</v>
      </c>
      <c r="M42" s="15">
        <f>BBMData!K42/BBMData!C42</f>
        <v>0</v>
      </c>
      <c r="N42" s="15">
        <f>BBMData!K42/BBMData!N42</f>
        <v>0</v>
      </c>
      <c r="O42" s="15">
        <f>J42/BBMData!T42</f>
        <v>6.2280520967160531E-2</v>
      </c>
      <c r="P42" s="15">
        <f>J42/BBMData!N42</f>
        <v>6.2280520967160531E-2</v>
      </c>
    </row>
    <row r="43" spans="1:16" x14ac:dyDescent="0.25">
      <c r="A43" t="s">
        <v>52</v>
      </c>
      <c r="B43">
        <v>1119049200</v>
      </c>
      <c r="C43" s="4">
        <f t="shared" si="0"/>
        <v>39251</v>
      </c>
      <c r="D43">
        <f>'103'!C43+'104'!C43+'105'!C43+'106'!C43</f>
        <v>1.1165E-2</v>
      </c>
      <c r="E43">
        <f>'113'!C43+'114'!C43+'115'!C43+'116'!C43</f>
        <v>2.9416999999999999E-2</v>
      </c>
      <c r="G43">
        <f>D43/LossSums!D43</f>
        <v>0.53311368953827054</v>
      </c>
      <c r="H43">
        <f>E43/LossSums!D43</f>
        <v>1.4046220694265386</v>
      </c>
      <c r="I43" s="14">
        <f>'113'!C43/LossSums!G43</f>
        <v>1.6500065763514402</v>
      </c>
      <c r="J43" s="15">
        <f>Notes!$F$31*1000000000000*InjAreaLoss!D43*Notes!$C$4</f>
        <v>4.3089822872089688E+16</v>
      </c>
      <c r="K43" s="15">
        <f>J43/BBMData!D43</f>
        <v>6.6702512185897352E-3</v>
      </c>
      <c r="L43" s="15">
        <f>J43/BBMData!C43</f>
        <v>6.6702512185897352E-3</v>
      </c>
      <c r="M43" s="15">
        <f>BBMData!K43/BBMData!C43</f>
        <v>0</v>
      </c>
      <c r="N43" s="15">
        <f>BBMData!K43/BBMData!N43</f>
        <v>0</v>
      </c>
      <c r="O43" s="15">
        <f>J43/BBMData!T43</f>
        <v>0.28726548581393124</v>
      </c>
      <c r="P43" s="15">
        <f>J43/BBMData!N43</f>
        <v>0.28726548581393124</v>
      </c>
    </row>
    <row r="44" spans="1:16" x14ac:dyDescent="0.25">
      <c r="A44" t="s">
        <v>53</v>
      </c>
      <c r="B44">
        <v>1119654000</v>
      </c>
      <c r="C44" s="4">
        <f t="shared" si="0"/>
        <v>39258</v>
      </c>
      <c r="D44">
        <f>'103'!C44+'104'!C44+'105'!C44+'106'!C44</f>
        <v>9.9979999999999999E-3</v>
      </c>
      <c r="E44">
        <f>'113'!C44+'114'!C44+'115'!C44+'116'!C44</f>
        <v>3.0577E-2</v>
      </c>
      <c r="G44">
        <f>D44/LossSums!D44</f>
        <v>0.40244736948033649</v>
      </c>
      <c r="H44">
        <f>E44/LossSums!D44</f>
        <v>1.2308094835567363</v>
      </c>
      <c r="I44" s="14">
        <f>'113'!C44/LossSums!G44</f>
        <v>1.2121864470235866</v>
      </c>
      <c r="J44" s="15">
        <f>Notes!$F$31*1000000000000*InjAreaLoss!D44*Notes!$C$4</f>
        <v>3.8585942595177136E+16</v>
      </c>
      <c r="K44" s="15">
        <f>J44/BBMData!D44</f>
        <v>5.0307617464376972E-3</v>
      </c>
      <c r="L44" s="15">
        <f>J44/BBMData!C44</f>
        <v>5.0307617464376972E-3</v>
      </c>
      <c r="M44" s="15">
        <f>BBMData!K44/BBMData!C44</f>
        <v>0</v>
      </c>
      <c r="N44" s="15">
        <f>BBMData!K44/BBMData!N44</f>
        <v>0</v>
      </c>
      <c r="O44" s="15">
        <f>J44/BBMData!T44</f>
        <v>6.1247527928852595E-2</v>
      </c>
      <c r="P44" s="15">
        <f>J44/BBMData!N44</f>
        <v>6.1247527928852595E-2</v>
      </c>
    </row>
    <row r="45" spans="1:16" x14ac:dyDescent="0.25">
      <c r="A45" t="s">
        <v>54</v>
      </c>
      <c r="B45">
        <v>1120258800</v>
      </c>
      <c r="C45" s="4">
        <f t="shared" si="0"/>
        <v>39265</v>
      </c>
      <c r="D45">
        <f>'103'!C45+'104'!C45+'105'!C45+'106'!C45</f>
        <v>1.2688999999999999E-2</v>
      </c>
      <c r="E45">
        <f>'113'!C45+'114'!C45+'115'!C45+'116'!C45</f>
        <v>3.7407999999999997E-2</v>
      </c>
      <c r="G45">
        <f>D45/LossSums!D45</f>
        <v>0.43549438857809653</v>
      </c>
      <c r="H45">
        <f>E45/LossSums!D45</f>
        <v>1.2838658750042899</v>
      </c>
      <c r="I45" s="14">
        <f>'113'!C45/LossSums!G45</f>
        <v>1.3881371932032722</v>
      </c>
      <c r="J45" s="15">
        <f>Notes!$F$31*1000000000000*InjAreaLoss!D45*Notes!$C$4</f>
        <v>4.8971496858391936E+16</v>
      </c>
      <c r="K45" s="15">
        <f>J45/BBMData!D45</f>
        <v>7.6398591042733128E-3</v>
      </c>
      <c r="L45" s="15">
        <f>J45/BBMData!C45</f>
        <v>7.6398591042733128E-3</v>
      </c>
      <c r="M45" s="15">
        <f>BBMData!K45/BBMData!C45</f>
        <v>0</v>
      </c>
      <c r="N45" s="15">
        <f>BBMData!K45/BBMData!N45</f>
        <v>0</v>
      </c>
      <c r="O45" s="15">
        <f>J45/BBMData!T45</f>
        <v>8.7449101532842743E-2</v>
      </c>
      <c r="P45" s="15">
        <f>J45/BBMData!N45</f>
        <v>8.7449101532842743E-2</v>
      </c>
    </row>
    <row r="46" spans="1:16" x14ac:dyDescent="0.25">
      <c r="A46" t="s">
        <v>55</v>
      </c>
      <c r="B46">
        <v>1120863600</v>
      </c>
      <c r="C46" s="4">
        <f t="shared" si="0"/>
        <v>39272</v>
      </c>
      <c r="D46">
        <f>'103'!C46+'104'!C46+'105'!C46+'106'!C46</f>
        <v>1.9874999999999997E-2</v>
      </c>
      <c r="E46">
        <f>'113'!C46+'114'!C46+'115'!C46+'116'!C46</f>
        <v>3.7418E-2</v>
      </c>
      <c r="G46">
        <f>D46/LossSums!D46</f>
        <v>0.59044591663943424</v>
      </c>
      <c r="H46">
        <f>E46/LossSums!D46</f>
        <v>1.1116128457265082</v>
      </c>
      <c r="I46" s="14">
        <f>'113'!C46/LossSums!G46</f>
        <v>1.2620526471458149</v>
      </c>
      <c r="J46" s="15">
        <f>Notes!$F$31*1000000000000*InjAreaLoss!D46*Notes!$C$4</f>
        <v>7.6704901888292192E+16</v>
      </c>
      <c r="K46" s="15">
        <f>J46/BBMData!D46</f>
        <v>1.1165196781410799E-2</v>
      </c>
      <c r="L46" s="15">
        <f>J46/BBMData!C46</f>
        <v>1.1165196781410799E-2</v>
      </c>
      <c r="M46" s="15">
        <f>BBMData!K46/BBMData!C46</f>
        <v>0</v>
      </c>
      <c r="N46" s="15">
        <f>BBMData!K46/BBMData!N46</f>
        <v>0</v>
      </c>
      <c r="O46" s="15">
        <f>J46/BBMData!T46</f>
        <v>0.12175381252109872</v>
      </c>
      <c r="P46" s="15">
        <f>J46/BBMData!N46</f>
        <v>0.12175381252109872</v>
      </c>
    </row>
    <row r="47" spans="1:16" x14ac:dyDescent="0.25">
      <c r="A47" t="s">
        <v>56</v>
      </c>
      <c r="B47">
        <v>1121468400</v>
      </c>
      <c r="C47" s="4">
        <f t="shared" si="0"/>
        <v>39279</v>
      </c>
      <c r="D47">
        <f>'103'!C47+'104'!C47+'105'!C47+'106'!C47</f>
        <v>2.4801E-2</v>
      </c>
      <c r="E47">
        <f>'113'!C47+'114'!C47+'115'!C47+'116'!C47</f>
        <v>4.1893E-2</v>
      </c>
      <c r="G47">
        <f>D47/LossSums!D47</f>
        <v>0.9206355098555995</v>
      </c>
      <c r="H47">
        <f>E47/LossSums!D47</f>
        <v>1.5551059801774376</v>
      </c>
      <c r="I47" s="14">
        <f>'113'!C47/LossSums!G47</f>
        <v>1.7945456209389588</v>
      </c>
      <c r="J47" s="15">
        <f>Notes!$F$31*1000000000000*InjAreaLoss!D47*Notes!$C$4</f>
        <v>9.5716139458190448E+16</v>
      </c>
      <c r="K47" s="15">
        <f>J47/BBMData!D47</f>
        <v>1.4393404429803075E-2</v>
      </c>
      <c r="L47" s="15">
        <f>J47/BBMData!C47</f>
        <v>1.4393404429803075E-2</v>
      </c>
      <c r="M47" s="15">
        <f>BBMData!K47/BBMData!C47</f>
        <v>0</v>
      </c>
      <c r="N47" s="15">
        <f>BBMData!K47/BBMData!N47</f>
        <v>0</v>
      </c>
      <c r="O47" s="15">
        <f>J47/BBMData!T47</f>
        <v>0.15193038009236579</v>
      </c>
      <c r="P47" s="15">
        <f>J47/BBMData!N47</f>
        <v>0.15193038009236579</v>
      </c>
    </row>
    <row r="48" spans="1:16" x14ac:dyDescent="0.25">
      <c r="A48" t="s">
        <v>57</v>
      </c>
      <c r="B48">
        <v>1122073200</v>
      </c>
      <c r="C48" s="4">
        <f t="shared" si="0"/>
        <v>39286</v>
      </c>
      <c r="D48">
        <f>'103'!C48+'104'!C48+'105'!C48+'106'!C48</f>
        <v>1.3345999999999998E-2</v>
      </c>
      <c r="E48">
        <f>'113'!C48+'114'!C48+'115'!C48+'116'!C48</f>
        <v>3.3547E-2</v>
      </c>
      <c r="G48">
        <f>D48/LossSums!D48</f>
        <v>0.41698431544085479</v>
      </c>
      <c r="H48">
        <f>E48/LossSums!D48</f>
        <v>1.0481472223958008</v>
      </c>
      <c r="I48" s="14">
        <f>'113'!C48/LossSums!G48</f>
        <v>0.94540820521252988</v>
      </c>
      <c r="J48" s="15">
        <f>Notes!$F$31*1000000000000*InjAreaLoss!D48*Notes!$C$4</f>
        <v>5.1507100407604912E+16</v>
      </c>
      <c r="K48" s="15">
        <f>J48/BBMData!D48</f>
        <v>1.6508686028078496E-2</v>
      </c>
      <c r="L48" s="15">
        <f>J48/BBMData!C48</f>
        <v>1.6508686028078496E-2</v>
      </c>
      <c r="M48" s="15">
        <f>BBMData!K48/BBMData!C48</f>
        <v>0</v>
      </c>
      <c r="N48" s="15">
        <f>BBMData!K48/BBMData!N48</f>
        <v>0</v>
      </c>
      <c r="O48" s="15">
        <f>J48/BBMData!T48</f>
        <v>8.8805345530353297E-2</v>
      </c>
      <c r="P48" s="15">
        <f>J48/BBMData!N48</f>
        <v>8.8805345530353297E-2</v>
      </c>
    </row>
    <row r="49" spans="1:21" x14ac:dyDescent="0.25">
      <c r="A49" t="s">
        <v>58</v>
      </c>
      <c r="B49">
        <v>1122678000</v>
      </c>
      <c r="C49" s="4">
        <f t="shared" si="0"/>
        <v>39293</v>
      </c>
      <c r="D49">
        <f>'103'!C49+'104'!C49+'105'!C49+'106'!C49</f>
        <v>1.3080000000000001E-3</v>
      </c>
      <c r="E49">
        <f>'113'!C49+'114'!C49+'115'!C49+'116'!C49</f>
        <v>1.7664000000000003E-2</v>
      </c>
      <c r="G49">
        <f>D49/LossSums!D49</f>
        <v>6.456389752702503E-2</v>
      </c>
      <c r="H49">
        <f>E49/LossSums!D49</f>
        <v>0.87190878128239313</v>
      </c>
      <c r="I49" s="14">
        <f>'113'!C49/LossSums!G49</f>
        <v>0.6747708757637475</v>
      </c>
      <c r="J49" s="15">
        <f>Notes!$F$31*1000000000000*InjAreaLoss!D49*Notes!$C$4</f>
        <v>5048050901629495</v>
      </c>
      <c r="K49" s="15">
        <f>J49/BBMData!D49</f>
        <v>2.3370606026062476E-3</v>
      </c>
      <c r="L49" s="15">
        <f>J49/BBMData!C49</f>
        <v>2.3370606026062476E-3</v>
      </c>
      <c r="M49" s="15">
        <f>BBMData!K49/BBMData!C49</f>
        <v>0</v>
      </c>
      <c r="N49" s="15">
        <f>BBMData!K49/BBMData!N49</f>
        <v>0</v>
      </c>
      <c r="O49" s="15">
        <f>J49/BBMData!T49</f>
        <v>1.0516772711728115E-2</v>
      </c>
      <c r="P49" s="15">
        <f>J49/BBMData!N49</f>
        <v>1.0516772711728115E-2</v>
      </c>
    </row>
    <row r="50" spans="1:21" x14ac:dyDescent="0.25">
      <c r="A50" t="s">
        <v>59</v>
      </c>
      <c r="B50">
        <v>1123282800</v>
      </c>
      <c r="C50" s="4">
        <f t="shared" si="0"/>
        <v>39300</v>
      </c>
      <c r="D50">
        <f>'103'!C50+'104'!C50+'105'!C50+'106'!C50</f>
        <v>3.2899999999999997E-4</v>
      </c>
      <c r="E50">
        <f>'113'!C50+'114'!C50+'115'!C50+'116'!C50</f>
        <v>5.7810000000000005E-3</v>
      </c>
      <c r="G50">
        <f>D50/LossSums!D50</f>
        <v>3.9292965484294763E-2</v>
      </c>
      <c r="H50">
        <f>E50/LossSums!D50</f>
        <v>0.69043353636689375</v>
      </c>
      <c r="I50" s="14">
        <f>'113'!C50/LossSums!G50</f>
        <v>0.51761345604569975</v>
      </c>
      <c r="J50" s="15">
        <f>Notes!$F$31*1000000000000*InjAreaLoss!D50*Notes!$C$4</f>
        <v>1269731457672862</v>
      </c>
      <c r="K50" s="15">
        <f>J50/BBMData!D50</f>
        <v>1.0407634898957885E-3</v>
      </c>
      <c r="L50" s="15">
        <f>J50/BBMData!C50</f>
        <v>1.0407634898957885E-3</v>
      </c>
      <c r="M50" s="15">
        <f>BBMData!K50/BBMData!C50</f>
        <v>0</v>
      </c>
      <c r="N50" s="15">
        <f>BBMData!K50/BBMData!N50</f>
        <v>0</v>
      </c>
      <c r="O50" s="15">
        <f>J50/BBMData!T50</f>
        <v>5.7195110705984776E-3</v>
      </c>
      <c r="P50" s="15">
        <f>J50/BBMData!N50</f>
        <v>5.7195110705984776E-3</v>
      </c>
    </row>
    <row r="51" spans="1:21" x14ac:dyDescent="0.25">
      <c r="A51" t="s">
        <v>60</v>
      </c>
      <c r="B51">
        <v>1123887600</v>
      </c>
      <c r="C51" s="4">
        <f t="shared" si="0"/>
        <v>39307</v>
      </c>
      <c r="D51">
        <f>'103'!C51+'104'!C51+'105'!C51+'106'!C51</f>
        <v>0</v>
      </c>
      <c r="E51">
        <f>'113'!C51+'114'!C51+'115'!C51+'116'!C51</f>
        <v>0</v>
      </c>
      <c r="I51" s="14"/>
      <c r="J51" s="15">
        <f>Notes!$F$31*1000000000000*InjAreaLoss!D51*Notes!$C$4</f>
        <v>0</v>
      </c>
      <c r="K51" s="15">
        <f>J51/BBMData!D51</f>
        <v>0</v>
      </c>
      <c r="L51" s="15">
        <f>J51/BBMData!C51</f>
        <v>0</v>
      </c>
      <c r="M51" s="15">
        <f>BBMData!K51/BBMData!C51</f>
        <v>0</v>
      </c>
      <c r="N51" s="15">
        <f>BBMData!K51/BBMData!N51</f>
        <v>0</v>
      </c>
      <c r="O51" s="15">
        <f>J51/BBMData!T51</f>
        <v>0</v>
      </c>
      <c r="P51" s="15">
        <f>J51/BBMData!N51</f>
        <v>0</v>
      </c>
    </row>
    <row r="52" spans="1:21" x14ac:dyDescent="0.25">
      <c r="A52" t="s">
        <v>61</v>
      </c>
      <c r="B52">
        <v>1124492400</v>
      </c>
      <c r="C52" s="4">
        <f t="shared" si="0"/>
        <v>39314</v>
      </c>
      <c r="D52">
        <f>'103'!C52+'104'!C52+'105'!C52+'106'!C52</f>
        <v>0</v>
      </c>
      <c r="E52">
        <f>'113'!C52+'114'!C52+'115'!C52+'116'!C52</f>
        <v>0</v>
      </c>
      <c r="I52" s="14"/>
      <c r="J52" s="15">
        <f>Notes!$F$31*1000000000000*InjAreaLoss!D52*Notes!$C$4</f>
        <v>0</v>
      </c>
      <c r="K52" s="15">
        <f>J52/BBMData!D52</f>
        <v>0</v>
      </c>
      <c r="L52" s="15">
        <f>J52/BBMData!C52</f>
        <v>0</v>
      </c>
      <c r="M52" s="15">
        <f>BBMData!K52/BBMData!C52</f>
        <v>0</v>
      </c>
      <c r="N52" s="15">
        <f>BBMData!K52/BBMData!N52</f>
        <v>0</v>
      </c>
      <c r="O52" s="15">
        <f>J52/BBMData!T52</f>
        <v>0</v>
      </c>
      <c r="P52" s="15">
        <f>J52/BBMData!N52</f>
        <v>0</v>
      </c>
    </row>
    <row r="53" spans="1:21" x14ac:dyDescent="0.25">
      <c r="A53" t="s">
        <v>62</v>
      </c>
      <c r="B53">
        <v>1125097200</v>
      </c>
      <c r="C53" s="4">
        <f t="shared" si="0"/>
        <v>39321</v>
      </c>
      <c r="D53">
        <f>'103'!C53+'104'!C53+'105'!C53+'106'!C53</f>
        <v>0</v>
      </c>
      <c r="E53">
        <f>'113'!C53+'114'!C53+'115'!C53+'116'!C53</f>
        <v>0</v>
      </c>
      <c r="I53" s="14"/>
      <c r="J53" s="15">
        <f>Notes!$F$31*1000000000000*InjAreaLoss!D53*Notes!$C$4</f>
        <v>0</v>
      </c>
      <c r="K53" s="15">
        <f>J53/BBMData!D53</f>
        <v>0</v>
      </c>
      <c r="L53" s="15">
        <f>J53/BBMData!C53</f>
        <v>0</v>
      </c>
      <c r="M53" s="15">
        <f>BBMData!K53/BBMData!C53</f>
        <v>0</v>
      </c>
      <c r="N53" s="15">
        <f>BBMData!K53/BBMData!N53</f>
        <v>0</v>
      </c>
      <c r="O53" s="15">
        <f>J53/BBMData!T53</f>
        <v>0</v>
      </c>
      <c r="P53" s="15">
        <f>J53/BBMData!N53</f>
        <v>0</v>
      </c>
      <c r="Q53" t="s">
        <v>564</v>
      </c>
    </row>
    <row r="54" spans="1:21" x14ac:dyDescent="0.25">
      <c r="A54" t="s">
        <v>63</v>
      </c>
      <c r="B54">
        <v>1125702000</v>
      </c>
      <c r="C54" s="4">
        <f t="shared" si="0"/>
        <v>39328</v>
      </c>
      <c r="D54">
        <f>'103'!C54+'104'!C54+'105'!C54+'106'!C54</f>
        <v>0</v>
      </c>
      <c r="E54">
        <f>'113'!C54+'114'!C54+'115'!C54+'116'!C54</f>
        <v>0</v>
      </c>
      <c r="I54" s="14"/>
      <c r="J54" s="15">
        <f>Notes!$F$31*1000000000000*InjAreaLoss!D54*Notes!$C$4</f>
        <v>0</v>
      </c>
      <c r="K54" s="15">
        <f>J54/BBMData!D54</f>
        <v>0</v>
      </c>
      <c r="L54" s="15">
        <f>J54/BBMData!C54</f>
        <v>0</v>
      </c>
      <c r="M54" s="15">
        <f>BBMData!K54/BBMData!C54</f>
        <v>0</v>
      </c>
      <c r="N54" s="15">
        <f>BBMData!K54/BBMData!N54</f>
        <v>0</v>
      </c>
      <c r="O54" s="15">
        <f>J54/BBMData!T54</f>
        <v>0</v>
      </c>
      <c r="P54" s="15">
        <f>J54/BBMData!N54</f>
        <v>0</v>
      </c>
    </row>
    <row r="55" spans="1:21" x14ac:dyDescent="0.25">
      <c r="A55" t="s">
        <v>64</v>
      </c>
      <c r="B55">
        <v>1126306800</v>
      </c>
      <c r="C55" s="4">
        <f t="shared" si="0"/>
        <v>39335</v>
      </c>
      <c r="D55">
        <f>'103'!C55+'104'!C55+'105'!C55+'106'!C55</f>
        <v>0</v>
      </c>
      <c r="E55">
        <f>'113'!C55+'114'!C55+'115'!C55+'116'!C55</f>
        <v>0</v>
      </c>
      <c r="I55" s="14"/>
      <c r="J55" s="15">
        <f>Notes!$F$31*1000000000000*InjAreaLoss!D55*Notes!$C$4</f>
        <v>0</v>
      </c>
      <c r="K55" s="15">
        <f>J55/BBMData!D55</f>
        <v>0</v>
      </c>
      <c r="L55" s="15">
        <f>J55/BBMData!C55</f>
        <v>0</v>
      </c>
      <c r="M55" s="15">
        <f>BBMData!K55/BBMData!C55</f>
        <v>0</v>
      </c>
      <c r="N55" s="15">
        <f>BBMData!K55/BBMData!N55</f>
        <v>0</v>
      </c>
      <c r="O55" s="15">
        <f>J55/BBMData!T55</f>
        <v>0</v>
      </c>
      <c r="P55" s="15">
        <f>J55/BBMData!N55</f>
        <v>0</v>
      </c>
      <c r="Q55" t="s">
        <v>571</v>
      </c>
      <c r="R55">
        <f>AVERAGE(D155:D207)</f>
        <v>1.877758490566038E-2</v>
      </c>
    </row>
    <row r="56" spans="1:21" x14ac:dyDescent="0.25">
      <c r="A56" t="s">
        <v>65</v>
      </c>
      <c r="B56">
        <v>1126911600</v>
      </c>
      <c r="C56" s="4">
        <f t="shared" si="0"/>
        <v>39342</v>
      </c>
      <c r="D56">
        <f>'103'!C56+'104'!C56+'105'!C56+'106'!C56</f>
        <v>0</v>
      </c>
      <c r="E56">
        <f>'113'!C56+'114'!C56+'115'!C56+'116'!C56</f>
        <v>0</v>
      </c>
      <c r="I56" s="14"/>
      <c r="J56" s="15">
        <f>Notes!$F$31*1000000000000*InjAreaLoss!D56*Notes!$C$4</f>
        <v>0</v>
      </c>
      <c r="K56" s="15">
        <f>J56/BBMData!D56</f>
        <v>0</v>
      </c>
      <c r="L56" s="15">
        <f>J56/BBMData!C56</f>
        <v>0</v>
      </c>
      <c r="M56" s="15">
        <f>BBMData!K56/BBMData!C56</f>
        <v>0</v>
      </c>
      <c r="N56" s="15">
        <f>BBMData!K56/BBMData!N56</f>
        <v>0</v>
      </c>
      <c r="O56" s="15">
        <f>J56/BBMData!T56</f>
        <v>0</v>
      </c>
      <c r="P56" s="15">
        <f>J56/BBMData!N56</f>
        <v>0</v>
      </c>
      <c r="Q56" t="s">
        <v>572</v>
      </c>
      <c r="R56">
        <f>AVERAGE(E155:E207)</f>
        <v>4.4929999999999987E-3</v>
      </c>
    </row>
    <row r="57" spans="1:21" x14ac:dyDescent="0.25">
      <c r="A57" t="s">
        <v>66</v>
      </c>
      <c r="B57">
        <v>1127516400</v>
      </c>
      <c r="C57" s="4">
        <f t="shared" si="0"/>
        <v>39349</v>
      </c>
      <c r="D57">
        <f>'103'!C57+'104'!C57+'105'!C57+'106'!C57</f>
        <v>0</v>
      </c>
      <c r="E57">
        <f>'113'!C57+'114'!C57+'115'!C57+'116'!C57</f>
        <v>0</v>
      </c>
      <c r="I57" s="14"/>
      <c r="J57" s="15">
        <f>Notes!$F$31*1000000000000*InjAreaLoss!D57*Notes!$C$4</f>
        <v>0</v>
      </c>
      <c r="K57" s="15">
        <f>J57/BBMData!D57</f>
        <v>0</v>
      </c>
      <c r="L57" s="15">
        <f>J57/BBMData!C57</f>
        <v>0</v>
      </c>
      <c r="M57" s="15">
        <f>BBMData!K57/BBMData!C57</f>
        <v>0</v>
      </c>
      <c r="N57" s="15">
        <f>BBMData!K57/BBMData!N57</f>
        <v>0</v>
      </c>
      <c r="O57" s="15">
        <f>J57/BBMData!T57</f>
        <v>0</v>
      </c>
      <c r="P57" s="15">
        <f>J57/BBMData!N57</f>
        <v>0</v>
      </c>
    </row>
    <row r="58" spans="1:21" x14ac:dyDescent="0.25">
      <c r="A58" t="s">
        <v>67</v>
      </c>
      <c r="B58">
        <v>1128121200</v>
      </c>
      <c r="C58" s="4">
        <f t="shared" si="0"/>
        <v>39356</v>
      </c>
      <c r="D58">
        <f>'103'!C58+'104'!C58+'105'!C58+'106'!C58</f>
        <v>0</v>
      </c>
      <c r="E58">
        <f>'113'!C58+'114'!C58+'115'!C58+'116'!C58</f>
        <v>0</v>
      </c>
      <c r="I58" s="14"/>
      <c r="J58" s="15">
        <f>Notes!$F$31*1000000000000*InjAreaLoss!D58*Notes!$C$4</f>
        <v>0</v>
      </c>
      <c r="K58" s="15">
        <f>J58/BBMData!D58</f>
        <v>0</v>
      </c>
      <c r="L58" s="15">
        <f>J58/BBMData!C58</f>
        <v>0</v>
      </c>
      <c r="M58" s="15">
        <f>BBMData!K58/BBMData!C58</f>
        <v>0</v>
      </c>
      <c r="N58" s="15">
        <f>BBMData!K58/BBMData!N58</f>
        <v>0</v>
      </c>
      <c r="O58" s="15">
        <f>J58/BBMData!T58</f>
        <v>0</v>
      </c>
      <c r="P58" s="15">
        <f>J58/BBMData!N58</f>
        <v>0</v>
      </c>
      <c r="R58" t="s">
        <v>573</v>
      </c>
      <c r="S58" t="s">
        <v>574</v>
      </c>
    </row>
    <row r="59" spans="1:21" x14ac:dyDescent="0.25">
      <c r="A59" t="s">
        <v>68</v>
      </c>
      <c r="B59">
        <v>1128726000</v>
      </c>
      <c r="C59" s="4">
        <f t="shared" si="0"/>
        <v>39363</v>
      </c>
      <c r="D59">
        <f>'103'!C59+'104'!C59+'105'!C59+'106'!C59</f>
        <v>0</v>
      </c>
      <c r="E59">
        <f>'113'!C59+'114'!C59+'115'!C59+'116'!C59</f>
        <v>0</v>
      </c>
      <c r="I59" s="14"/>
      <c r="J59" s="15">
        <f>Notes!$F$31*1000000000000*InjAreaLoss!D59*Notes!$C$4</f>
        <v>0</v>
      </c>
      <c r="K59" s="15">
        <f>J59/BBMData!D59</f>
        <v>0</v>
      </c>
      <c r="L59" s="15">
        <f>J59/BBMData!C59</f>
        <v>0</v>
      </c>
      <c r="M59" s="15">
        <f>BBMData!K59/BBMData!C59</f>
        <v>0</v>
      </c>
      <c r="N59" s="15">
        <f>BBMData!K59/BBMData!N59</f>
        <v>0</v>
      </c>
      <c r="O59" s="15">
        <f>J59/BBMData!T59</f>
        <v>0</v>
      </c>
      <c r="P59" s="15">
        <f>J59/BBMData!N59</f>
        <v>0</v>
      </c>
      <c r="Q59" t="s">
        <v>572</v>
      </c>
      <c r="R59">
        <f>AVERAGE(E228:E237)</f>
        <v>1.9451299999999998E-2</v>
      </c>
      <c r="S59">
        <f>AVERAGE(E238:E266)</f>
        <v>3.1382758620689658E-4</v>
      </c>
      <c r="U59">
        <f>S59/R59</f>
        <v>1.6134016040413576E-2</v>
      </c>
    </row>
    <row r="60" spans="1:21" x14ac:dyDescent="0.25">
      <c r="A60" t="s">
        <v>69</v>
      </c>
      <c r="B60">
        <v>1129330800</v>
      </c>
      <c r="C60" s="4">
        <f t="shared" si="0"/>
        <v>39370</v>
      </c>
      <c r="D60">
        <f>'103'!C60+'104'!C60+'105'!C60+'106'!C60</f>
        <v>3.9999999999999996E-5</v>
      </c>
      <c r="E60">
        <f>'113'!C60+'114'!C60+'115'!C60+'116'!C60</f>
        <v>1.2E-5</v>
      </c>
      <c r="G60">
        <f>D60/LossSums!D60</f>
        <v>0.47058823529411764</v>
      </c>
      <c r="H60">
        <f>E60/LossSums!D60</f>
        <v>0.14117647058823532</v>
      </c>
      <c r="I60" s="14">
        <f>'113'!C60/LossSums!G60</f>
        <v>7.4626865671641798E-2</v>
      </c>
      <c r="J60" s="15">
        <f>Notes!$F$31*1000000000000*InjAreaLoss!D60*Notes!$C$4</f>
        <v>154374645309770.47</v>
      </c>
      <c r="K60" s="15">
        <f>J60/BBMData!D60</f>
        <v>4.8545485946468701E-2</v>
      </c>
      <c r="L60" s="15">
        <f>J60/BBMData!C60</f>
        <v>4.8545485946468701E-2</v>
      </c>
      <c r="M60" s="15">
        <f>BBMData!K60/BBMData!C60</f>
        <v>0</v>
      </c>
      <c r="N60" s="15">
        <f>BBMData!K60/BBMData!N60</f>
        <v>0</v>
      </c>
      <c r="O60" s="15">
        <f>J60/BBMData!T60</f>
        <v>4.8545485946468701E-2</v>
      </c>
      <c r="P60" s="15">
        <f>J60/BBMData!N60</f>
        <v>4.8545485946468701E-2</v>
      </c>
    </row>
    <row r="61" spans="1:21" x14ac:dyDescent="0.25">
      <c r="A61" t="s">
        <v>70</v>
      </c>
      <c r="B61">
        <v>1129935600</v>
      </c>
      <c r="C61" s="4">
        <f t="shared" si="0"/>
        <v>39377</v>
      </c>
      <c r="D61">
        <f>'103'!C61+'104'!C61+'105'!C61+'106'!C61</f>
        <v>2.6800000000000001E-4</v>
      </c>
      <c r="E61">
        <f>'113'!C61+'114'!C61+'115'!C61+'116'!C61</f>
        <v>2.8089999999999999E-3</v>
      </c>
      <c r="G61">
        <f>D61/LossSums!D61</f>
        <v>0.14831211953514112</v>
      </c>
      <c r="H61">
        <f>E61/LossSums!D61</f>
        <v>1.5545102379634752</v>
      </c>
      <c r="I61" s="14">
        <f>'113'!C61/LossSums!G61</f>
        <v>0.50969131371141418</v>
      </c>
      <c r="J61" s="15">
        <f>Notes!$F$31*1000000000000*InjAreaLoss!D61*Notes!$C$4</f>
        <v>1034310123575462.2</v>
      </c>
      <c r="K61" s="15">
        <f>J61/BBMData!D61</f>
        <v>2.8415113285040171E-3</v>
      </c>
      <c r="L61" s="15">
        <f>J61/BBMData!C61</f>
        <v>2.8415113285040171E-3</v>
      </c>
      <c r="M61" s="15">
        <f>BBMData!K61/BBMData!C61</f>
        <v>0</v>
      </c>
      <c r="N61" s="15">
        <f>BBMData!K61/BBMData!N61</f>
        <v>0</v>
      </c>
      <c r="O61" s="15">
        <f>J61/BBMData!T61</f>
        <v>1.2313215756850741E-2</v>
      </c>
      <c r="P61" s="15">
        <f>J61/BBMData!N61</f>
        <v>1.2313215756850741E-2</v>
      </c>
    </row>
    <row r="62" spans="1:21" x14ac:dyDescent="0.25">
      <c r="A62" t="s">
        <v>71</v>
      </c>
      <c r="B62">
        <v>1130540400</v>
      </c>
      <c r="C62" s="4">
        <f t="shared" si="0"/>
        <v>39384</v>
      </c>
      <c r="D62">
        <f>'103'!C62+'104'!C62+'105'!C62+'106'!C62</f>
        <v>7.1500000000000003E-4</v>
      </c>
      <c r="E62">
        <f>'113'!C62+'114'!C62+'115'!C62+'116'!C62</f>
        <v>9.0609999999999996E-3</v>
      </c>
      <c r="G62">
        <f>D62/LossSums!D62</f>
        <v>0.26257803892765336</v>
      </c>
      <c r="H62">
        <f>E62/LossSums!D62</f>
        <v>3.3275798751377161</v>
      </c>
      <c r="I62" s="14">
        <f>'113'!C62/LossSums!G62</f>
        <v>2.0457267283614589</v>
      </c>
      <c r="J62" s="15">
        <f>Notes!$F$31*1000000000000*InjAreaLoss!D62*Notes!$C$4</f>
        <v>2759446784912147.5</v>
      </c>
      <c r="K62" s="15">
        <f>J62/BBMData!D62</f>
        <v>6.1871004146012275E-3</v>
      </c>
      <c r="L62" s="15">
        <f>J62/BBMData!C62</f>
        <v>6.1871004146012275E-3</v>
      </c>
      <c r="M62" s="15">
        <f>BBMData!K62/BBMData!C62</f>
        <v>0</v>
      </c>
      <c r="N62" s="15">
        <f>BBMData!K62/BBMData!N62</f>
        <v>0</v>
      </c>
      <c r="O62" s="15">
        <f>J62/BBMData!T62</f>
        <v>1.8900320444603751E-2</v>
      </c>
      <c r="P62" s="15">
        <f>J62/BBMData!N62</f>
        <v>1.8900320444603751E-2</v>
      </c>
    </row>
    <row r="63" spans="1:21" x14ac:dyDescent="0.25">
      <c r="A63" t="s">
        <v>72</v>
      </c>
      <c r="B63">
        <v>1131148800</v>
      </c>
      <c r="C63" s="4">
        <f t="shared" si="0"/>
        <v>39391.041666666664</v>
      </c>
      <c r="D63">
        <f>'103'!C63+'104'!C63+'105'!C63+'106'!C63</f>
        <v>8.4800000000000001E-4</v>
      </c>
      <c r="E63">
        <f>'113'!C63+'114'!C63+'115'!C63+'116'!C63</f>
        <v>1.7714000000000001E-2</v>
      </c>
      <c r="G63">
        <f>D63/LossSums!D63</f>
        <v>0.10408739413280962</v>
      </c>
      <c r="H63">
        <f>E63/LossSums!D63</f>
        <v>2.174297287345035</v>
      </c>
      <c r="I63" s="14">
        <f>'113'!C63/LossSums!G63</f>
        <v>1.381541179068227</v>
      </c>
      <c r="J63" s="15">
        <f>Notes!$F$31*1000000000000*InjAreaLoss!D63*Notes!$C$4</f>
        <v>3272742480567134.5</v>
      </c>
      <c r="K63" s="15">
        <f>J63/BBMData!D63</f>
        <v>2.4064282945346579E-3</v>
      </c>
      <c r="L63" s="15">
        <f>J63/BBMData!C63</f>
        <v>2.4064282945346579E-3</v>
      </c>
      <c r="M63" s="15">
        <f>BBMData!K63/BBMData!C63</f>
        <v>0</v>
      </c>
      <c r="N63" s="15">
        <f>BBMData!K63/BBMData!N63</f>
        <v>0</v>
      </c>
      <c r="O63" s="15">
        <f>J63/BBMData!T63</f>
        <v>1.128531889850736E-2</v>
      </c>
      <c r="P63" s="15">
        <f>J63/BBMData!N63</f>
        <v>1.128531889850736E-2</v>
      </c>
    </row>
    <row r="64" spans="1:21" x14ac:dyDescent="0.25">
      <c r="A64" t="s">
        <v>73</v>
      </c>
      <c r="B64">
        <v>1131753600</v>
      </c>
      <c r="C64" s="4">
        <f t="shared" si="0"/>
        <v>39398.041666666664</v>
      </c>
      <c r="D64">
        <f>'103'!C64+'104'!C64+'105'!C64+'106'!C64</f>
        <v>5.4500000000000002E-4</v>
      </c>
      <c r="E64">
        <f>'113'!C64+'114'!C64+'115'!C64+'116'!C64</f>
        <v>9.1249999999999994E-3</v>
      </c>
      <c r="G64">
        <f>D64/LossSums!D64</f>
        <v>8.1379722263700174E-2</v>
      </c>
      <c r="H64">
        <f>E64/LossSums!D64</f>
        <v>1.3625503956995668</v>
      </c>
      <c r="I64" s="14">
        <f>'113'!C64/LossSums!G64</f>
        <v>1.0387545544882411</v>
      </c>
      <c r="J64" s="15">
        <f>Notes!$F$31*1000000000000*InjAreaLoss!D64*Notes!$C$4</f>
        <v>2103354542345622.7</v>
      </c>
      <c r="K64" s="15">
        <f>J64/BBMData!D64</f>
        <v>2.9172739838358151E-3</v>
      </c>
      <c r="L64" s="15">
        <f>J64/BBMData!C64</f>
        <v>2.9172739838358151E-3</v>
      </c>
      <c r="M64" s="15">
        <f>BBMData!K64/BBMData!C64</f>
        <v>0</v>
      </c>
      <c r="N64" s="15">
        <f>BBMData!K64/BBMData!N64</f>
        <v>0</v>
      </c>
      <c r="O64" s="15">
        <f>J64/BBMData!T64</f>
        <v>1.2670810496057968E-2</v>
      </c>
      <c r="P64" s="15">
        <f>J64/BBMData!N64</f>
        <v>1.2670810496057968E-2</v>
      </c>
    </row>
    <row r="65" spans="1:16" x14ac:dyDescent="0.25">
      <c r="A65" t="s">
        <v>74</v>
      </c>
      <c r="B65">
        <v>1132358400</v>
      </c>
      <c r="C65" s="4">
        <f t="shared" si="0"/>
        <v>39405.041666666664</v>
      </c>
      <c r="D65">
        <f>'103'!C65+'104'!C65+'105'!C65+'106'!C65</f>
        <v>1.565E-3</v>
      </c>
      <c r="E65">
        <f>'113'!C65+'114'!C65+'115'!C65+'116'!C65</f>
        <v>1.4223999999999999E-2</v>
      </c>
      <c r="G65">
        <f>D65/LossSums!D65</f>
        <v>6.1386993017965005E-2</v>
      </c>
      <c r="H65">
        <f>E65/LossSums!D65</f>
        <v>0.55793520043931899</v>
      </c>
      <c r="I65" s="14">
        <f>'113'!C65/LossSums!G65</f>
        <v>0.33627437028603957</v>
      </c>
      <c r="J65" s="15">
        <f>Notes!$F$31*1000000000000*InjAreaLoss!D65*Notes!$C$4</f>
        <v>6039907997744770</v>
      </c>
      <c r="K65" s="15">
        <f>J65/BBMData!D65</f>
        <v>3.660550301663497E-3</v>
      </c>
      <c r="L65" s="15">
        <f>J65/BBMData!C65</f>
        <v>3.660550301663497E-3</v>
      </c>
      <c r="M65" s="15">
        <f>BBMData!K65/BBMData!C65</f>
        <v>0</v>
      </c>
      <c r="N65" s="15">
        <f>BBMData!K65/BBMData!N65</f>
        <v>0</v>
      </c>
      <c r="O65" s="15">
        <f>J65/BBMData!T65</f>
        <v>2.3410496115289805E-2</v>
      </c>
      <c r="P65" s="15">
        <f>J65/BBMData!N65</f>
        <v>2.3410496115289805E-2</v>
      </c>
    </row>
    <row r="66" spans="1:16" x14ac:dyDescent="0.25">
      <c r="A66" t="s">
        <v>75</v>
      </c>
      <c r="B66">
        <v>1132963200</v>
      </c>
      <c r="C66" s="4">
        <f t="shared" si="0"/>
        <v>39412.041666666664</v>
      </c>
      <c r="D66">
        <f>'103'!C66+'104'!C66+'105'!C66+'106'!C66</f>
        <v>9.555000000000001E-3</v>
      </c>
      <c r="E66">
        <f>'113'!C66+'114'!C66+'115'!C66+'116'!C66</f>
        <v>5.024E-2</v>
      </c>
      <c r="G66">
        <f>D66/LossSums!D66</f>
        <v>0.25659272785863907</v>
      </c>
      <c r="H66">
        <f>E66/LossSums!D66</f>
        <v>1.3491594607658843</v>
      </c>
      <c r="I66" s="14">
        <f>'113'!C66/LossSums!G66</f>
        <v>1.2718104160925874</v>
      </c>
      <c r="J66" s="15">
        <f>Notes!$F$31*1000000000000*InjAreaLoss!D66*Notes!$C$4</f>
        <v>3.6876243398371424E+16</v>
      </c>
      <c r="K66" s="15">
        <f>J66/BBMData!D66</f>
        <v>7.3312611129963071E-3</v>
      </c>
      <c r="L66" s="15">
        <f>J66/BBMData!C66</f>
        <v>7.3312611129963071E-3</v>
      </c>
      <c r="M66" s="15">
        <f>BBMData!K66/BBMData!C66</f>
        <v>0</v>
      </c>
      <c r="N66" s="15">
        <f>BBMData!K66/BBMData!N66</f>
        <v>0</v>
      </c>
      <c r="O66" s="15">
        <f>J66/BBMData!T66</f>
        <v>8.1947207551936505E-2</v>
      </c>
      <c r="P66" s="15">
        <f>J66/BBMData!N66</f>
        <v>8.1947207551936505E-2</v>
      </c>
    </row>
    <row r="67" spans="1:16" x14ac:dyDescent="0.25">
      <c r="A67" t="s">
        <v>76</v>
      </c>
      <c r="B67">
        <v>1133568000</v>
      </c>
      <c r="C67" s="4">
        <f t="shared" si="0"/>
        <v>39419.041666666664</v>
      </c>
      <c r="D67">
        <f>'103'!C67+'104'!C67+'105'!C67+'106'!C67</f>
        <v>8.1630000000000001E-3</v>
      </c>
      <c r="E67">
        <f>'113'!C67+'114'!C67+'115'!C67+'116'!C67</f>
        <v>3.4505999999999995E-2</v>
      </c>
      <c r="G67">
        <f>D67/LossSums!D67</f>
        <v>0.14016621449912428</v>
      </c>
      <c r="H67">
        <f>E67/LossSums!D67</f>
        <v>0.59249974243620995</v>
      </c>
      <c r="I67" s="14">
        <f>'113'!C67/LossSums!G67</f>
        <v>0.63425125458609199</v>
      </c>
      <c r="J67" s="15">
        <f>Notes!$F$31*1000000000000*InjAreaLoss!D67*Notes!$C$4</f>
        <v>3.1504005741591408E+16</v>
      </c>
      <c r="K67" s="15">
        <f>J67/BBMData!D67</f>
        <v>5.5367321162726555E-3</v>
      </c>
      <c r="L67" s="15">
        <f>J67/BBMData!C67</f>
        <v>5.5367321162726555E-3</v>
      </c>
      <c r="M67" s="15">
        <f>BBMData!K67/BBMData!C67</f>
        <v>0</v>
      </c>
      <c r="N67" s="15">
        <f>BBMData!K67/BBMData!N67</f>
        <v>0</v>
      </c>
      <c r="O67" s="15">
        <f>J67/BBMData!T67</f>
        <v>7.3265129631607931E-2</v>
      </c>
      <c r="P67" s="15">
        <f>J67/BBMData!N67</f>
        <v>7.3265129631607931E-2</v>
      </c>
    </row>
    <row r="68" spans="1:16" x14ac:dyDescent="0.25">
      <c r="A68" t="s">
        <v>77</v>
      </c>
      <c r="B68">
        <v>1134172800</v>
      </c>
      <c r="C68" s="4">
        <f t="shared" si="0"/>
        <v>39426.041666666664</v>
      </c>
      <c r="D68">
        <f>'103'!C68+'104'!C68+'105'!C68+'106'!C68</f>
        <v>6.7969999999999992E-3</v>
      </c>
      <c r="E68">
        <f>'113'!C68+'114'!C68+'115'!C68+'116'!C68</f>
        <v>2.1618999999999999E-2</v>
      </c>
      <c r="G68">
        <f>D68/LossSums!D68</f>
        <v>0.22629511253162868</v>
      </c>
      <c r="H68">
        <f>E68/LossSums!D68</f>
        <v>0.71976960980157145</v>
      </c>
      <c r="I68" s="14">
        <f>'113'!C68/LossSums!G68</f>
        <v>0.73776751620637593</v>
      </c>
      <c r="J68" s="15">
        <f>Notes!$F$31*1000000000000*InjAreaLoss!D68*Notes!$C$4</f>
        <v>2.6232111604262748E+16</v>
      </c>
      <c r="K68" s="15">
        <f>J68/BBMData!D68</f>
        <v>7.8775109922710959E-3</v>
      </c>
      <c r="L68" s="15">
        <f>J68/BBMData!C68</f>
        <v>7.8775109922710959E-3</v>
      </c>
      <c r="M68" s="15">
        <f>BBMData!K68/BBMData!C68</f>
        <v>0</v>
      </c>
      <c r="N68" s="15">
        <f>BBMData!K68/BBMData!N68</f>
        <v>0</v>
      </c>
      <c r="O68" s="15">
        <f>J68/BBMData!T68</f>
        <v>0.10706984328270509</v>
      </c>
      <c r="P68" s="15">
        <f>J68/BBMData!N68</f>
        <v>0.10706984328270509</v>
      </c>
    </row>
    <row r="69" spans="1:16" x14ac:dyDescent="0.25">
      <c r="A69" t="s">
        <v>78</v>
      </c>
      <c r="B69">
        <v>1134777600</v>
      </c>
      <c r="C69" s="4">
        <f t="shared" si="0"/>
        <v>39433.041666666664</v>
      </c>
      <c r="D69">
        <f>'103'!C69+'104'!C69+'105'!C69+'106'!C69</f>
        <v>1.3554E-2</v>
      </c>
      <c r="E69">
        <f>'113'!C69+'114'!C69+'115'!C69+'116'!C69</f>
        <v>2.5153999999999999E-2</v>
      </c>
      <c r="G69">
        <f>D69/LossSums!D69</f>
        <v>0.33957158962795941</v>
      </c>
      <c r="H69">
        <f>E69/LossSums!D69</f>
        <v>0.63018915194788927</v>
      </c>
      <c r="I69" s="14">
        <f>'113'!C69/LossSums!G69</f>
        <v>0.28708287495416213</v>
      </c>
      <c r="J69" s="15">
        <f>Notes!$F$31*1000000000000*InjAreaLoss!D69*Notes!$C$4</f>
        <v>5.2309848563215736E+16</v>
      </c>
      <c r="K69" s="15">
        <f>J69/BBMData!D69</f>
        <v>1.1082595034579605E-2</v>
      </c>
      <c r="L69" s="15">
        <f>J69/BBMData!C69</f>
        <v>1.1082595034579605E-2</v>
      </c>
      <c r="M69" s="15">
        <f>BBMData!K69/BBMData!C69</f>
        <v>0</v>
      </c>
      <c r="N69" s="15">
        <f>BBMData!K69/BBMData!N69</f>
        <v>0</v>
      </c>
      <c r="O69" s="15">
        <f>J69/BBMData!T69</f>
        <v>0.14530513489782149</v>
      </c>
      <c r="P69" s="15">
        <f>J69/BBMData!N69</f>
        <v>0.14530513489782149</v>
      </c>
    </row>
    <row r="70" spans="1:16" x14ac:dyDescent="0.25">
      <c r="A70" t="s">
        <v>79</v>
      </c>
      <c r="B70">
        <v>1135382400</v>
      </c>
      <c r="C70" s="4">
        <f t="shared" si="0"/>
        <v>39440.041666666664</v>
      </c>
      <c r="D70">
        <f>'103'!C70+'104'!C70+'105'!C70+'106'!C70</f>
        <v>2.6681000000000003E-2</v>
      </c>
      <c r="E70">
        <f>'113'!C70+'114'!C70+'115'!C70+'116'!C70</f>
        <v>3.1875000000000001E-2</v>
      </c>
      <c r="G70">
        <f>D70/LossSums!D70</f>
        <v>0.6645992128730136</v>
      </c>
      <c r="H70">
        <f>E70/LossSums!D70</f>
        <v>0.79397698400836947</v>
      </c>
      <c r="I70" s="14">
        <f>'113'!C70/LossSums!G70</f>
        <v>0.47690914578931487</v>
      </c>
      <c r="J70" s="15">
        <f>Notes!$F$31*1000000000000*InjAreaLoss!D70*Notes!$C$4</f>
        <v>1.0297174778774968E+17</v>
      </c>
      <c r="K70" s="15">
        <f>J70/BBMData!D70</f>
        <v>1.6716192822686635E-2</v>
      </c>
      <c r="L70" s="15">
        <f>J70/BBMData!C70</f>
        <v>1.6716192822686635E-2</v>
      </c>
      <c r="M70" s="15">
        <f>BBMData!K70/BBMData!C70</f>
        <v>0</v>
      </c>
      <c r="N70" s="15">
        <f>BBMData!K70/BBMData!N70</f>
        <v>0</v>
      </c>
      <c r="O70" s="15">
        <f>J70/BBMData!T70</f>
        <v>0.21057617134509138</v>
      </c>
      <c r="P70" s="15">
        <f>J70/BBMData!N70</f>
        <v>0.21057617134509138</v>
      </c>
    </row>
    <row r="71" spans="1:16" x14ac:dyDescent="0.25">
      <c r="A71" t="s">
        <v>80</v>
      </c>
      <c r="B71">
        <v>1135987200</v>
      </c>
      <c r="C71" s="4">
        <f t="shared" si="0"/>
        <v>39447.041666666664</v>
      </c>
      <c r="D71">
        <f>'103'!C71+'104'!C71+'105'!C71+'106'!C71</f>
        <v>1.6181999999999998E-2</v>
      </c>
      <c r="E71">
        <f>'113'!C71+'114'!C71+'115'!C71+'116'!C71</f>
        <v>2.1935E-2</v>
      </c>
      <c r="G71">
        <f>D71/LossSums!D71</f>
        <v>0.44630150587456557</v>
      </c>
      <c r="H71">
        <f>E71/LossSums!D71</f>
        <v>0.60496993766892826</v>
      </c>
      <c r="I71" s="14">
        <f>'113'!C71/LossSums!G71</f>
        <v>0.38641514056470877</v>
      </c>
      <c r="J71" s="15">
        <f>Notes!$F$31*1000000000000*InjAreaLoss!D71*Notes!$C$4</f>
        <v>6.2452262760067648E+16</v>
      </c>
      <c r="K71" s="15">
        <f>J71/BBMData!D71</f>
        <v>1.1438143362649752E-2</v>
      </c>
      <c r="L71" s="15">
        <f>J71/BBMData!C71</f>
        <v>1.1438143362649752E-2</v>
      </c>
      <c r="M71" s="15">
        <f>BBMData!K71/BBMData!C71</f>
        <v>0</v>
      </c>
      <c r="N71" s="15">
        <f>BBMData!K71/BBMData!N71</f>
        <v>0</v>
      </c>
      <c r="O71" s="15">
        <f>J71/BBMData!T71</f>
        <v>0.15232259209772597</v>
      </c>
      <c r="P71" s="15">
        <f>J71/BBMData!N71</f>
        <v>0.15232259209772597</v>
      </c>
    </row>
    <row r="72" spans="1:16" x14ac:dyDescent="0.25">
      <c r="A72" t="s">
        <v>81</v>
      </c>
      <c r="B72">
        <v>1136592000</v>
      </c>
      <c r="C72" s="4">
        <f t="shared" si="0"/>
        <v>39454.041666666664</v>
      </c>
      <c r="D72">
        <f>'103'!C72+'104'!C72+'105'!C72+'106'!C72</f>
        <v>1.4926999999999999E-2</v>
      </c>
      <c r="E72">
        <f>'113'!C72+'114'!C72+'115'!C72+'116'!C72</f>
        <v>2.5515999999999997E-2</v>
      </c>
      <c r="G72">
        <f>D72/LossSums!D72</f>
        <v>0.3690326089643749</v>
      </c>
      <c r="H72">
        <f>E72/LossSums!D72</f>
        <v>0.63081905609532984</v>
      </c>
      <c r="I72" s="14">
        <f>'113'!C72/LossSums!G72</f>
        <v>0.4653140985114087</v>
      </c>
      <c r="J72" s="15">
        <f>Notes!$F$31*1000000000000*InjAreaLoss!D72*Notes!$C$4</f>
        <v>5.76087582634736E+16</v>
      </c>
      <c r="K72" s="15">
        <f>J72/BBMData!D72</f>
        <v>8.3129521303713701E-3</v>
      </c>
      <c r="L72" s="15">
        <f>J72/BBMData!C72</f>
        <v>8.3129521303713701E-3</v>
      </c>
      <c r="M72" s="15">
        <f>BBMData!K72/BBMData!C72</f>
        <v>0</v>
      </c>
      <c r="N72" s="15">
        <f>BBMData!K72/BBMData!N72</f>
        <v>0</v>
      </c>
      <c r="O72" s="15">
        <f>J72/BBMData!T72</f>
        <v>0.12001824638223667</v>
      </c>
      <c r="P72" s="15">
        <f>J72/BBMData!N72</f>
        <v>0.12001824638223667</v>
      </c>
    </row>
    <row r="73" spans="1:16" x14ac:dyDescent="0.25">
      <c r="A73" t="s">
        <v>82</v>
      </c>
      <c r="B73">
        <v>1137196800</v>
      </c>
      <c r="C73" s="4">
        <f t="shared" ref="C73:C136" si="1">B73/86400+26299+1/24</f>
        <v>39461.041666666664</v>
      </c>
      <c r="D73">
        <f>'103'!C73+'104'!C73+'105'!C73+'106'!C73</f>
        <v>2.5176999999999998E-2</v>
      </c>
      <c r="E73">
        <f>'113'!C73+'114'!C73+'115'!C73+'116'!C73</f>
        <v>4.0036999999999996E-2</v>
      </c>
      <c r="G73">
        <f>D73/LossSums!D73</f>
        <v>1.3262220817530552</v>
      </c>
      <c r="H73">
        <f>E73/LossSums!D73</f>
        <v>2.1089865149599665</v>
      </c>
      <c r="I73" s="14">
        <f>'113'!C73/LossSums!G73</f>
        <v>1.2178015232465615</v>
      </c>
      <c r="J73" s="15">
        <f>Notes!$F$31*1000000000000*InjAreaLoss!D73*Notes!$C$4</f>
        <v>9.7167261124102272E+16</v>
      </c>
      <c r="K73" s="15">
        <f>J73/BBMData!D73</f>
        <v>1.5182384550640979E-2</v>
      </c>
      <c r="L73" s="15">
        <f>J73/BBMData!C73</f>
        <v>1.5182384550640979E-2</v>
      </c>
      <c r="M73" s="15">
        <f>BBMData!K73/BBMData!C73</f>
        <v>0</v>
      </c>
      <c r="N73" s="15">
        <f>BBMData!K73/BBMData!N73</f>
        <v>0</v>
      </c>
      <c r="O73" s="15">
        <f>J73/BBMData!T73</f>
        <v>0.19830053290633118</v>
      </c>
      <c r="P73" s="15">
        <f>J73/BBMData!N73</f>
        <v>0.19830053290633118</v>
      </c>
    </row>
    <row r="74" spans="1:16" x14ac:dyDescent="0.25">
      <c r="A74" t="s">
        <v>83</v>
      </c>
      <c r="B74">
        <v>1137801600</v>
      </c>
      <c r="C74" s="4">
        <f t="shared" si="1"/>
        <v>39468.041666666664</v>
      </c>
      <c r="D74">
        <f>'103'!C74+'104'!C74+'105'!C74+'106'!C74</f>
        <v>3.0769999999999999E-2</v>
      </c>
      <c r="E74">
        <f>'113'!C74+'114'!C74+'115'!C74+'116'!C74</f>
        <v>5.2167000000000005E-2</v>
      </c>
      <c r="G74">
        <f>D74/LossSums!D74</f>
        <v>1.1598627916619546</v>
      </c>
      <c r="H74">
        <f>E74/LossSums!D74</f>
        <v>1.9664141128576273</v>
      </c>
      <c r="I74" s="14">
        <f>'113'!C74/LossSums!G74</f>
        <v>1.2007860846295368</v>
      </c>
      <c r="J74" s="15">
        <f>Notes!$F$31*1000000000000*InjAreaLoss!D74*Notes!$C$4</f>
        <v>1.1875269590454094E+17</v>
      </c>
      <c r="K74" s="15">
        <f>J74/BBMData!D74</f>
        <v>1.6749322412488145E-2</v>
      </c>
      <c r="L74" s="15">
        <f>J74/BBMData!C74</f>
        <v>1.6749322412488145E-2</v>
      </c>
      <c r="M74" s="15">
        <f>BBMData!K74/BBMData!C74</f>
        <v>0</v>
      </c>
      <c r="N74" s="15">
        <f>BBMData!K74/BBMData!N74</f>
        <v>0</v>
      </c>
      <c r="O74" s="15">
        <f>J74/BBMData!T74</f>
        <v>0.20833806299042271</v>
      </c>
      <c r="P74" s="15">
        <f>J74/BBMData!N74</f>
        <v>0.20833806299042271</v>
      </c>
    </row>
    <row r="75" spans="1:16" x14ac:dyDescent="0.25">
      <c r="A75" t="s">
        <v>84</v>
      </c>
      <c r="B75">
        <v>1138406400</v>
      </c>
      <c r="C75" s="4">
        <f t="shared" si="1"/>
        <v>39475.041666666664</v>
      </c>
      <c r="D75">
        <f>'103'!C75+'104'!C75+'105'!C75+'106'!C75</f>
        <v>3.6039000000000002E-2</v>
      </c>
      <c r="E75">
        <f>'113'!C75+'114'!C75+'115'!C75+'116'!C75</f>
        <v>4.4560000000000002E-2</v>
      </c>
      <c r="G75">
        <f>D75/LossSums!D75</f>
        <v>1.0933167490823041</v>
      </c>
      <c r="H75">
        <f>E75/LossSums!D75</f>
        <v>1.3518187058216786</v>
      </c>
      <c r="I75" s="14">
        <f>'113'!C75/LossSums!G75</f>
        <v>0.73941513032422124</v>
      </c>
      <c r="J75" s="15">
        <f>Notes!$F$31*1000000000000*InjAreaLoss!D75*Notes!$C$4</f>
        <v>1.3908769605797046E+17</v>
      </c>
      <c r="K75" s="15">
        <f>J75/BBMData!D75</f>
        <v>1.8669489403754423E-2</v>
      </c>
      <c r="L75" s="15">
        <f>J75/BBMData!C75</f>
        <v>1.8669489403754423E-2</v>
      </c>
      <c r="M75" s="15">
        <f>BBMData!K75/BBMData!C75</f>
        <v>0</v>
      </c>
      <c r="N75" s="15">
        <f>BBMData!K75/BBMData!N75</f>
        <v>0</v>
      </c>
      <c r="O75" s="15">
        <f>J75/BBMData!T75</f>
        <v>0.2318128267632841</v>
      </c>
      <c r="P75" s="15">
        <f>J75/BBMData!N75</f>
        <v>0.2318128267632841</v>
      </c>
    </row>
    <row r="76" spans="1:16" x14ac:dyDescent="0.25">
      <c r="A76" t="s">
        <v>85</v>
      </c>
      <c r="B76">
        <v>1139011200</v>
      </c>
      <c r="C76" s="4">
        <f t="shared" si="1"/>
        <v>39482.041666666664</v>
      </c>
      <c r="D76">
        <f>'103'!C76+'104'!C76+'105'!C76+'106'!C76</f>
        <v>3.1085000000000002E-2</v>
      </c>
      <c r="E76">
        <f>'113'!C76+'114'!C76+'115'!C76+'116'!C76</f>
        <v>3.8036E-2</v>
      </c>
      <c r="G76">
        <f>D76/LossSums!D76</f>
        <v>0.55016725367692609</v>
      </c>
      <c r="H76">
        <f>E76/LossSums!D76</f>
        <v>0.67319162492699247</v>
      </c>
      <c r="I76" s="14">
        <f>'113'!C76/LossSums!G76</f>
        <v>0.5901787734781625</v>
      </c>
      <c r="J76" s="15">
        <f>Notes!$F$31*1000000000000*InjAreaLoss!D76*Notes!$C$4</f>
        <v>1.1996839623635539E+17</v>
      </c>
      <c r="K76" s="15">
        <f>J76/BBMData!D76</f>
        <v>1.790573078154558E-2</v>
      </c>
      <c r="L76" s="15">
        <f>J76/BBMData!C76</f>
        <v>1.790573078154558E-2</v>
      </c>
      <c r="M76" s="15">
        <f>BBMData!K76/BBMData!C76</f>
        <v>0</v>
      </c>
      <c r="N76" s="15">
        <f>BBMData!K76/BBMData!N76</f>
        <v>0</v>
      </c>
      <c r="O76" s="15">
        <f>J76/BBMData!T76</f>
        <v>0.2352321494830498</v>
      </c>
      <c r="P76" s="15">
        <f>J76/BBMData!N76</f>
        <v>0.2352321494830498</v>
      </c>
    </row>
    <row r="77" spans="1:16" x14ac:dyDescent="0.25">
      <c r="A77" t="s">
        <v>86</v>
      </c>
      <c r="B77">
        <v>1139616000</v>
      </c>
      <c r="C77" s="4">
        <f t="shared" si="1"/>
        <v>39489.041666666664</v>
      </c>
      <c r="D77">
        <f>'103'!C77+'104'!C77+'105'!C77+'106'!C77</f>
        <v>3.3364999999999999E-2</v>
      </c>
      <c r="E77">
        <f>'113'!C77+'114'!C77+'115'!C77+'116'!C77</f>
        <v>4.4090000000000004E-2</v>
      </c>
      <c r="G77">
        <f>D77/LossSums!D77</f>
        <v>0.56942690377854377</v>
      </c>
      <c r="H77">
        <f>E77/LossSums!D77</f>
        <v>0.75246612281120928</v>
      </c>
      <c r="I77" s="14">
        <f>'113'!C77/LossSums!G77</f>
        <v>0.54016035335349766</v>
      </c>
      <c r="J77" s="15">
        <f>Notes!$F$31*1000000000000*InjAreaLoss!D77*Notes!$C$4</f>
        <v>1.2876775101901229E+17</v>
      </c>
      <c r="K77" s="15">
        <f>J77/BBMData!D77</f>
        <v>1.6723084547923674E-2</v>
      </c>
      <c r="L77" s="15">
        <f>J77/BBMData!C77</f>
        <v>1.6723084547923674E-2</v>
      </c>
      <c r="M77" s="15">
        <f>BBMData!K77/BBMData!C77</f>
        <v>0</v>
      </c>
      <c r="N77" s="15">
        <f>BBMData!K77/BBMData!N77</f>
        <v>0</v>
      </c>
      <c r="O77" s="15">
        <f>J77/BBMData!T77</f>
        <v>0.20768992099840691</v>
      </c>
      <c r="P77" s="15">
        <f>J77/BBMData!N77</f>
        <v>0.20768992099840691</v>
      </c>
    </row>
    <row r="78" spans="1:16" x14ac:dyDescent="0.25">
      <c r="A78" t="s">
        <v>87</v>
      </c>
      <c r="B78">
        <v>1140220800</v>
      </c>
      <c r="C78" s="4">
        <f t="shared" si="1"/>
        <v>39496.041666666664</v>
      </c>
      <c r="D78">
        <f>'103'!C78+'104'!C78+'105'!C78+'106'!C78</f>
        <v>3.6789999999999996E-2</v>
      </c>
      <c r="E78">
        <f>'113'!C78+'114'!C78+'115'!C78+'116'!C78</f>
        <v>2.9943000000000001E-2</v>
      </c>
      <c r="G78">
        <f>D78/LossSums!D78</f>
        <v>0.15984185258401579</v>
      </c>
      <c r="H78">
        <f>E78/LossSums!D78</f>
        <v>0.1300936284839137</v>
      </c>
      <c r="I78" s="14">
        <f>'113'!C78/LossSums!G78</f>
        <v>0.12439511299209453</v>
      </c>
      <c r="J78" s="15">
        <f>Notes!$F$31*1000000000000*InjAreaLoss!D78*Notes!$C$4</f>
        <v>1.4198608002366139E+17</v>
      </c>
      <c r="K78" s="15">
        <f>J78/BBMData!D78</f>
        <v>1.7507531445580937E-2</v>
      </c>
      <c r="L78" s="15">
        <f>J78/BBMData!C78</f>
        <v>1.7507531445580937E-2</v>
      </c>
      <c r="M78" s="15">
        <f>BBMData!K78/BBMData!C78</f>
        <v>0</v>
      </c>
      <c r="N78" s="15">
        <f>BBMData!K78/BBMData!N78</f>
        <v>0</v>
      </c>
      <c r="O78" s="15">
        <f>J78/BBMData!T78</f>
        <v>0.20880305885832556</v>
      </c>
      <c r="P78" s="15">
        <f>J78/BBMData!N78</f>
        <v>0.20880305885832556</v>
      </c>
    </row>
    <row r="79" spans="1:16" x14ac:dyDescent="0.25">
      <c r="A79" t="s">
        <v>88</v>
      </c>
      <c r="B79">
        <v>1140825600</v>
      </c>
      <c r="C79" s="4">
        <f t="shared" si="1"/>
        <v>39503.041666666664</v>
      </c>
      <c r="D79">
        <f>'103'!C79+'104'!C79+'105'!C79+'106'!C79</f>
        <v>1.2585000000000001E-2</v>
      </c>
      <c r="E79">
        <f>'113'!C79+'114'!C79+'115'!C79+'116'!C79</f>
        <v>1.6875000000000001E-2</v>
      </c>
      <c r="G79">
        <f>D79/LossSums!D79</f>
        <v>9.1595886373064928E-2</v>
      </c>
      <c r="H79">
        <f>E79/LossSums!D79</f>
        <v>0.12281927553003343</v>
      </c>
      <c r="I79" s="14">
        <f>'113'!C79/LossSums!G79</f>
        <v>0.1345014097473963</v>
      </c>
      <c r="J79" s="15">
        <f>Notes!$F$31*1000000000000*InjAreaLoss!D79*Notes!$C$4</f>
        <v>4.8570122780586544E+16</v>
      </c>
      <c r="K79" s="15">
        <f>J79/BBMData!D79</f>
        <v>1.4078296458141027E-2</v>
      </c>
      <c r="L79" s="15">
        <f>J79/BBMData!C79</f>
        <v>1.4078296458141027E-2</v>
      </c>
      <c r="M79" s="15">
        <f>BBMData!K79/BBMData!C79</f>
        <v>0</v>
      </c>
      <c r="N79" s="15">
        <f>BBMData!K79/BBMData!N79</f>
        <v>0</v>
      </c>
      <c r="O79" s="15">
        <f>J79/BBMData!T79</f>
        <v>0.12142530695146636</v>
      </c>
      <c r="P79" s="15">
        <f>J79/BBMData!N79</f>
        <v>0.12142530695146636</v>
      </c>
    </row>
    <row r="80" spans="1:16" x14ac:dyDescent="0.25">
      <c r="A80" t="s">
        <v>89</v>
      </c>
      <c r="B80">
        <v>1141430400</v>
      </c>
      <c r="C80" s="4">
        <f t="shared" si="1"/>
        <v>39510.041666666664</v>
      </c>
      <c r="D80">
        <f>'103'!C80+'104'!C80+'105'!C80+'106'!C80</f>
        <v>3.869E-3</v>
      </c>
      <c r="E80">
        <f>'113'!C80+'114'!C80+'115'!C80+'116'!C80</f>
        <v>1.7267000000000001E-2</v>
      </c>
      <c r="G80">
        <f>D80/LossSums!D80</f>
        <v>1.1306253652834599</v>
      </c>
      <c r="H80">
        <f>E80/LossSums!D80</f>
        <v>5.0458796025715955</v>
      </c>
      <c r="I80" s="14">
        <f>'113'!C80/LossSums!G80</f>
        <v>2.3108365019011408</v>
      </c>
      <c r="J80" s="15">
        <f>Notes!$F$31*1000000000000*InjAreaLoss!D80*Notes!$C$4</f>
        <v>1.493188756758755E+16</v>
      </c>
      <c r="K80" s="15">
        <f>J80/BBMData!D80</f>
        <v>1.1226983133524474E-2</v>
      </c>
      <c r="L80" s="15">
        <f>J80/BBMData!C80</f>
        <v>1.1226983133524474E-2</v>
      </c>
      <c r="M80" s="15">
        <f>BBMData!K80/BBMData!C80</f>
        <v>0</v>
      </c>
      <c r="N80" s="15">
        <f>BBMData!K80/BBMData!N80</f>
        <v>0</v>
      </c>
      <c r="O80" s="15">
        <f>J80/BBMData!T80</f>
        <v>5.1489267474439826E-2</v>
      </c>
      <c r="P80" s="15">
        <f>J80/BBMData!N80</f>
        <v>5.1489267474439826E-2</v>
      </c>
    </row>
    <row r="81" spans="1:16" x14ac:dyDescent="0.25">
      <c r="A81" t="s">
        <v>90</v>
      </c>
      <c r="B81">
        <v>1142031600</v>
      </c>
      <c r="C81" s="4">
        <f t="shared" si="1"/>
        <v>39517</v>
      </c>
      <c r="D81">
        <f>'103'!C81+'104'!C81+'105'!C81+'106'!C81</f>
        <v>1.2034000000000001E-2</v>
      </c>
      <c r="E81">
        <f>'113'!C81+'114'!C81+'115'!C81+'116'!C81</f>
        <v>1.1816999999999999E-2</v>
      </c>
      <c r="G81">
        <f>D81/LossSums!D81</f>
        <v>0.14761297286688588</v>
      </c>
      <c r="H81">
        <f>E81/LossSums!D81</f>
        <v>0.14495118002060745</v>
      </c>
      <c r="I81" s="14">
        <f>'113'!C81/LossSums!G81</f>
        <v>0.14723565842412187</v>
      </c>
      <c r="J81" s="15">
        <f>Notes!$F$31*1000000000000*InjAreaLoss!D81*Notes!$C$4</f>
        <v>4.6443612041444448E+16</v>
      </c>
      <c r="K81" s="15">
        <f>J81/BBMData!D81</f>
        <v>2.5379022973466912E-2</v>
      </c>
      <c r="L81" s="15">
        <f>J81/BBMData!C81</f>
        <v>2.5379022973466912E-2</v>
      </c>
      <c r="M81" s="15">
        <f>BBMData!K81/BBMData!C81</f>
        <v>0</v>
      </c>
      <c r="N81" s="15">
        <f>BBMData!K81/BBMData!N81</f>
        <v>0</v>
      </c>
      <c r="O81" s="15">
        <f>J81/BBMData!T81</f>
        <v>0.18357158909661836</v>
      </c>
      <c r="P81" s="15">
        <f>J81/BBMData!N81</f>
        <v>0.18357158909661836</v>
      </c>
    </row>
    <row r="82" spans="1:16" x14ac:dyDescent="0.25">
      <c r="A82" t="s">
        <v>91</v>
      </c>
      <c r="B82">
        <v>1142636400</v>
      </c>
      <c r="C82" s="4">
        <f t="shared" si="1"/>
        <v>39524</v>
      </c>
      <c r="D82">
        <f>'103'!C82+'104'!C82+'105'!C82+'106'!C82</f>
        <v>3.1017000000000003E-2</v>
      </c>
      <c r="E82">
        <f>'113'!C82+'114'!C82+'115'!C82+'116'!C82</f>
        <v>2.9402000000000001E-2</v>
      </c>
      <c r="G82">
        <f>D82/LossSums!D82</f>
        <v>0.13069419572316446</v>
      </c>
      <c r="H82">
        <f>E82/LossSums!D82</f>
        <v>0.12388918150215948</v>
      </c>
      <c r="I82" s="14">
        <f>'113'!C82/LossSums!G82</f>
        <v>0.12687413766671779</v>
      </c>
      <c r="J82" s="15">
        <f>Notes!$F$31*1000000000000*InjAreaLoss!D82*Notes!$C$4</f>
        <v>1.1970595933932878E+17</v>
      </c>
      <c r="K82" s="15">
        <f>J82/BBMData!D82</f>
        <v>1.9091859543752598E-2</v>
      </c>
      <c r="L82" s="15">
        <f>J82/BBMData!C82</f>
        <v>1.9091859543752598E-2</v>
      </c>
      <c r="M82" s="15">
        <f>BBMData!K82/BBMData!C82</f>
        <v>0</v>
      </c>
      <c r="N82" s="15">
        <f>BBMData!K82/BBMData!N82</f>
        <v>0</v>
      </c>
      <c r="O82" s="15">
        <f>J82/BBMData!T82</f>
        <v>0.20289145650733692</v>
      </c>
      <c r="P82" s="15">
        <f>J82/BBMData!N82</f>
        <v>0.20289145650733692</v>
      </c>
    </row>
    <row r="83" spans="1:16" x14ac:dyDescent="0.25">
      <c r="A83" t="s">
        <v>92</v>
      </c>
      <c r="B83">
        <v>1143241200</v>
      </c>
      <c r="C83" s="4">
        <f t="shared" si="1"/>
        <v>39531</v>
      </c>
      <c r="D83">
        <f>'103'!C83+'104'!C83+'105'!C83+'106'!C83</f>
        <v>3.7783000000000004E-2</v>
      </c>
      <c r="E83">
        <f>'113'!C83+'114'!C83+'115'!C83+'116'!C83</f>
        <v>2.1516999999999998E-2</v>
      </c>
      <c r="G83">
        <f>D83/LossSums!D83</f>
        <v>0.10565095450211259</v>
      </c>
      <c r="H83">
        <f>E83/LossSums!D83</f>
        <v>6.0167048355661439E-2</v>
      </c>
      <c r="I83" s="14">
        <f>'113'!C83/LossSums!G83</f>
        <v>6.0301460724400048E-2</v>
      </c>
      <c r="J83" s="15">
        <f>Notes!$F$31*1000000000000*InjAreaLoss!D83*Notes!$C$4</f>
        <v>1.4581843059347648E+17</v>
      </c>
      <c r="K83" s="15">
        <f>J83/BBMData!D83</f>
        <v>1.949444259271076E-2</v>
      </c>
      <c r="L83" s="15">
        <f>J83/BBMData!C83</f>
        <v>1.949444259271076E-2</v>
      </c>
      <c r="M83" s="15">
        <f>BBMData!K83/BBMData!C83</f>
        <v>0</v>
      </c>
      <c r="N83" s="15">
        <f>BBMData!K83/BBMData!N83</f>
        <v>0</v>
      </c>
      <c r="O83" s="15">
        <f>J83/BBMData!T83</f>
        <v>0.23145782633885156</v>
      </c>
      <c r="P83" s="15">
        <f>J83/BBMData!N83</f>
        <v>0.23145782633885156</v>
      </c>
    </row>
    <row r="84" spans="1:16" x14ac:dyDescent="0.25">
      <c r="A84" t="s">
        <v>93</v>
      </c>
      <c r="B84">
        <v>1143846000</v>
      </c>
      <c r="C84" s="4">
        <f t="shared" si="1"/>
        <v>39538</v>
      </c>
      <c r="D84">
        <f>'103'!C84+'104'!C84+'105'!C84+'106'!C84</f>
        <v>4.0209000000000002E-2</v>
      </c>
      <c r="E84">
        <f>'113'!C84+'114'!C84+'115'!C84+'116'!C84</f>
        <v>1.1507E-2</v>
      </c>
      <c r="G84">
        <f>D84/LossSums!D84</f>
        <v>8.6444755461247247E-2</v>
      </c>
      <c r="H84">
        <f>E84/LossSums!D84</f>
        <v>2.473873513622751E-2</v>
      </c>
      <c r="I84" s="14">
        <f>'113'!C84/LossSums!G84</f>
        <v>2.49880630272163E-2</v>
      </c>
      <c r="J84" s="15">
        <f>Notes!$F$31*1000000000000*InjAreaLoss!D84*Notes!$C$4</f>
        <v>1.5518125283151405E+17</v>
      </c>
      <c r="K84" s="15">
        <f>J84/BBMData!D84</f>
        <v>2.1084409352107886E-2</v>
      </c>
      <c r="L84" s="15">
        <f>J84/BBMData!C84</f>
        <v>2.1084409352107886E-2</v>
      </c>
      <c r="M84" s="15">
        <f>BBMData!K84/BBMData!C84</f>
        <v>0</v>
      </c>
      <c r="N84" s="15">
        <f>BBMData!K84/BBMData!N84</f>
        <v>0</v>
      </c>
      <c r="O84" s="15">
        <f>J84/BBMData!T84</f>
        <v>0.21856514483311837</v>
      </c>
      <c r="P84" s="15">
        <f>J84/BBMData!N84</f>
        <v>0.21856514483311837</v>
      </c>
    </row>
    <row r="85" spans="1:16" x14ac:dyDescent="0.25">
      <c r="A85" t="s">
        <v>94</v>
      </c>
      <c r="B85">
        <v>1144450800</v>
      </c>
      <c r="C85" s="4">
        <f t="shared" si="1"/>
        <v>39545</v>
      </c>
      <c r="D85">
        <f>'103'!C85+'104'!C85+'105'!C85+'106'!C85</f>
        <v>9.4459999999999995E-3</v>
      </c>
      <c r="E85">
        <f>'113'!C85+'114'!C85+'115'!C85+'116'!C85</f>
        <v>5.3410000000000003E-3</v>
      </c>
      <c r="G85">
        <f>D85/LossSums!D85</f>
        <v>4.6389195825659903E-2</v>
      </c>
      <c r="H85">
        <f>E85/LossSums!D85</f>
        <v>2.6229588704726824E-2</v>
      </c>
      <c r="I85" s="14">
        <f>'113'!C85/LossSums!G85</f>
        <v>2.0131198419976019E-2</v>
      </c>
      <c r="J85" s="15">
        <f>Notes!$F$31*1000000000000*InjAreaLoss!D85*Notes!$C$4</f>
        <v>3.6455572489902296E+16</v>
      </c>
      <c r="K85" s="15">
        <f>J85/BBMData!D85</f>
        <v>1.1182690947822789E-2</v>
      </c>
      <c r="L85" s="15">
        <f>J85/BBMData!C85</f>
        <v>1.1182690947822789E-2</v>
      </c>
      <c r="M85" s="15">
        <f>BBMData!K85/BBMData!C85</f>
        <v>0</v>
      </c>
      <c r="N85" s="15">
        <f>BBMData!K85/BBMData!N85</f>
        <v>0</v>
      </c>
      <c r="O85" s="15">
        <f>J85/BBMData!T85</f>
        <v>0.10183120807235278</v>
      </c>
      <c r="P85" s="15">
        <f>J85/BBMData!N85</f>
        <v>0.10183120807235278</v>
      </c>
    </row>
    <row r="86" spans="1:16" x14ac:dyDescent="0.25">
      <c r="A86" t="s">
        <v>95</v>
      </c>
      <c r="B86">
        <v>1145055600</v>
      </c>
      <c r="C86" s="4">
        <f t="shared" si="1"/>
        <v>39552</v>
      </c>
      <c r="D86">
        <f>'103'!C86+'104'!C86+'105'!C86+'106'!C86</f>
        <v>2.849E-3</v>
      </c>
      <c r="E86">
        <f>'113'!C86+'114'!C86+'115'!C86+'116'!C86</f>
        <v>1.916E-3</v>
      </c>
      <c r="G86">
        <f>D86/LossSums!D86</f>
        <v>3.4903949818680786E-2</v>
      </c>
      <c r="H86">
        <f>E86/LossSums!D86</f>
        <v>2.3473488189748117E-2</v>
      </c>
      <c r="I86" s="14">
        <f>'113'!C86/LossSums!G86</f>
        <v>1.789546555901696E-2</v>
      </c>
      <c r="J86" s="15">
        <f>Notes!$F$31*1000000000000*InjAreaLoss!D86*Notes!$C$4</f>
        <v>1.0995334112188402E+16</v>
      </c>
      <c r="K86" s="15">
        <f>J86/BBMData!D86</f>
        <v>8.2054732180510456E-3</v>
      </c>
      <c r="L86" s="15">
        <f>J86/BBMData!C86</f>
        <v>8.2054732180510456E-3</v>
      </c>
      <c r="M86" s="15">
        <f>BBMData!K86/BBMData!C86</f>
        <v>0</v>
      </c>
      <c r="N86" s="15">
        <f>BBMData!K86/BBMData!N86</f>
        <v>0</v>
      </c>
      <c r="O86" s="15">
        <f>J86/BBMData!T86</f>
        <v>9.6450299229722827E-2</v>
      </c>
      <c r="P86" s="15">
        <f>J86/BBMData!N86</f>
        <v>9.6450299229722827E-2</v>
      </c>
    </row>
    <row r="87" spans="1:16" x14ac:dyDescent="0.25">
      <c r="A87" t="s">
        <v>96</v>
      </c>
      <c r="B87">
        <v>1145660400</v>
      </c>
      <c r="C87" s="4">
        <f t="shared" si="1"/>
        <v>39559</v>
      </c>
      <c r="D87">
        <f>'103'!C87+'104'!C87+'105'!C87+'106'!C87</f>
        <v>2.334E-2</v>
      </c>
      <c r="E87">
        <f>'113'!C87+'114'!C87+'115'!C87+'116'!C87</f>
        <v>6.3669999999999994E-3</v>
      </c>
      <c r="G87">
        <f>D87/LossSums!D87</f>
        <v>5.0775556377401179E-2</v>
      </c>
      <c r="H87">
        <f>E87/LossSums!D87</f>
        <v>1.3851241107751213E-2</v>
      </c>
      <c r="I87" s="14">
        <f>'113'!C87/LossSums!G87</f>
        <v>1.1278711432171776E-2</v>
      </c>
      <c r="J87" s="15">
        <f>Notes!$F$31*1000000000000*InjAreaLoss!D87*Notes!$C$4</f>
        <v>9.0077605538251072E+16</v>
      </c>
      <c r="K87" s="15">
        <f>J87/BBMData!D87</f>
        <v>1.1563235627503346E-2</v>
      </c>
      <c r="L87" s="15">
        <f>J87/BBMData!C87</f>
        <v>1.1563235627503346E-2</v>
      </c>
      <c r="M87" s="15">
        <f>BBMData!K87/BBMData!C87</f>
        <v>0</v>
      </c>
      <c r="N87" s="15">
        <f>BBMData!K87/BBMData!N87</f>
        <v>0</v>
      </c>
      <c r="O87" s="15">
        <f>J87/BBMData!T87</f>
        <v>0.14766820580041159</v>
      </c>
      <c r="P87" s="15">
        <f>J87/BBMData!N87</f>
        <v>0.14766820580041159</v>
      </c>
    </row>
    <row r="88" spans="1:16" x14ac:dyDescent="0.25">
      <c r="A88" t="s">
        <v>97</v>
      </c>
      <c r="B88">
        <v>1146265200</v>
      </c>
      <c r="C88" s="4">
        <f t="shared" si="1"/>
        <v>39566</v>
      </c>
      <c r="D88">
        <f>'103'!C88+'104'!C88+'105'!C88+'106'!C88</f>
        <v>2.9157000000000002E-2</v>
      </c>
      <c r="E88">
        <f>'113'!C88+'114'!C88+'115'!C88+'116'!C88</f>
        <v>9.4120000000000002E-3</v>
      </c>
      <c r="G88">
        <f>D88/LossSums!D88</f>
        <v>6.0752736342250625E-2</v>
      </c>
      <c r="H88">
        <f>E88/LossSums!D88</f>
        <v>1.9611234161719754E-2</v>
      </c>
      <c r="I88" s="14">
        <f>'113'!C88/LossSums!G88</f>
        <v>1.5709742628932058E-2</v>
      </c>
      <c r="J88" s="15">
        <f>Notes!$F$31*1000000000000*InjAreaLoss!D88*Notes!$C$4</f>
        <v>1.1252753833242445E+17</v>
      </c>
      <c r="K88" s="15">
        <f>J88/BBMData!D88</f>
        <v>1.2325031580769381E-2</v>
      </c>
      <c r="L88" s="15">
        <f>J88/BBMData!C88</f>
        <v>1.2325031580769381E-2</v>
      </c>
      <c r="M88" s="15">
        <f>BBMData!K88/BBMData!C88</f>
        <v>0</v>
      </c>
      <c r="N88" s="15">
        <f>BBMData!K88/BBMData!N88</f>
        <v>0</v>
      </c>
      <c r="O88" s="15">
        <f>J88/BBMData!T88</f>
        <v>0.14243992193977778</v>
      </c>
      <c r="P88" s="15">
        <f>J88/BBMData!N88</f>
        <v>0.14243992193977778</v>
      </c>
    </row>
    <row r="89" spans="1:16" x14ac:dyDescent="0.25">
      <c r="A89" t="s">
        <v>98</v>
      </c>
      <c r="B89">
        <v>1146870000</v>
      </c>
      <c r="C89" s="4">
        <f t="shared" si="1"/>
        <v>39573</v>
      </c>
      <c r="D89">
        <f>'103'!C89+'104'!C89+'105'!C89+'106'!C89</f>
        <v>2.2393E-2</v>
      </c>
      <c r="E89">
        <f>'113'!C89+'114'!C89+'115'!C89+'116'!C89</f>
        <v>9.5650000000000006E-3</v>
      </c>
      <c r="G89">
        <f>D89/LossSums!D89</f>
        <v>4.9343351989775686E-2</v>
      </c>
      <c r="H89">
        <f>E89/LossSums!D89</f>
        <v>2.1076638314750346E-2</v>
      </c>
      <c r="I89" s="14">
        <f>'113'!C89/LossSums!G89</f>
        <v>1.8384870673760736E-2</v>
      </c>
      <c r="J89" s="15">
        <f>Notes!$F$31*1000000000000*InjAreaLoss!D89*Notes!$C$4</f>
        <v>8.6422785810542256E+16</v>
      </c>
      <c r="K89" s="15">
        <f>J89/BBMData!D89</f>
        <v>9.9795364677300533E-3</v>
      </c>
      <c r="L89" s="15">
        <f>J89/BBMData!C89</f>
        <v>9.9795364677300533E-3</v>
      </c>
      <c r="M89" s="15">
        <f>BBMData!K89/BBMData!C89</f>
        <v>0</v>
      </c>
      <c r="N89" s="15">
        <f>BBMData!K89/BBMData!N89</f>
        <v>0</v>
      </c>
      <c r="O89" s="15">
        <f>J89/BBMData!T89</f>
        <v>0.115230381080723</v>
      </c>
      <c r="P89" s="15">
        <f>J89/BBMData!N89</f>
        <v>0.115230381080723</v>
      </c>
    </row>
    <row r="90" spans="1:16" x14ac:dyDescent="0.25">
      <c r="A90" t="s">
        <v>99</v>
      </c>
      <c r="B90">
        <v>1147474800</v>
      </c>
      <c r="C90" s="4">
        <f t="shared" si="1"/>
        <v>39580</v>
      </c>
      <c r="D90">
        <f>'103'!C90+'104'!C90+'105'!C90+'106'!C90</f>
        <v>3.4172000000000001E-2</v>
      </c>
      <c r="E90">
        <f>'113'!C90+'114'!C90+'115'!C90+'116'!C90</f>
        <v>6.5859999999999998E-3</v>
      </c>
      <c r="G90">
        <f>D90/LossSums!D90</f>
        <v>6.2698501525629294E-2</v>
      </c>
      <c r="H90">
        <f>E90/LossSums!D90</f>
        <v>1.2083938050093482E-2</v>
      </c>
      <c r="I90" s="14">
        <f>'113'!C90/LossSums!G90</f>
        <v>1.1429754020813624E-2</v>
      </c>
      <c r="J90" s="15">
        <f>Notes!$F$31*1000000000000*InjAreaLoss!D90*Notes!$C$4</f>
        <v>1.3188225948813693E+17</v>
      </c>
      <c r="K90" s="15">
        <f>J90/BBMData!D90</f>
        <v>1.3896971495061847E-2</v>
      </c>
      <c r="L90" s="15">
        <f>J90/BBMData!C90</f>
        <v>1.3896971495061847E-2</v>
      </c>
      <c r="M90" s="15">
        <f>BBMData!K90/BBMData!C90</f>
        <v>0</v>
      </c>
      <c r="N90" s="15">
        <f>BBMData!K90/BBMData!N90</f>
        <v>0</v>
      </c>
      <c r="O90" s="15">
        <f>J90/BBMData!T90</f>
        <v>0.14986620396379197</v>
      </c>
      <c r="P90" s="15">
        <f>J90/BBMData!N90</f>
        <v>0.14986620396379197</v>
      </c>
    </row>
    <row r="91" spans="1:16" x14ac:dyDescent="0.25">
      <c r="A91" t="s">
        <v>100</v>
      </c>
      <c r="B91">
        <v>1148079600</v>
      </c>
      <c r="C91" s="4">
        <f t="shared" si="1"/>
        <v>39587</v>
      </c>
      <c r="D91">
        <f>'103'!C91+'104'!C91+'105'!C91+'106'!C91</f>
        <v>3.6669999999999994E-2</v>
      </c>
      <c r="E91">
        <f>'113'!C91+'114'!C91+'115'!C91+'116'!C91</f>
        <v>4.5659999999999997E-3</v>
      </c>
      <c r="G91">
        <f>D91/LossSums!D91</f>
        <v>6.0008018524427845E-2</v>
      </c>
      <c r="H91">
        <f>E91/LossSums!D91</f>
        <v>7.4719556199219408E-3</v>
      </c>
      <c r="I91" s="14">
        <f>'113'!C91/LossSums!G91</f>
        <v>7.477926907328571E-3</v>
      </c>
      <c r="J91" s="15">
        <f>Notes!$F$31*1000000000000*InjAreaLoss!D91*Notes!$C$4</f>
        <v>1.4152295608773206E+17</v>
      </c>
      <c r="K91" s="15">
        <f>J91/BBMData!D91</f>
        <v>1.4338698691766167E-2</v>
      </c>
      <c r="L91" s="15">
        <f>J91/BBMData!C91</f>
        <v>1.4338698691766167E-2</v>
      </c>
      <c r="M91" s="15">
        <f>BBMData!K91/BBMData!C91</f>
        <v>0</v>
      </c>
      <c r="N91" s="15">
        <f>BBMData!K91/BBMData!N91</f>
        <v>0</v>
      </c>
      <c r="O91" s="15">
        <f>J91/BBMData!T91</f>
        <v>0.14897153272392849</v>
      </c>
      <c r="P91" s="15">
        <f>J91/BBMData!N91</f>
        <v>0.14897153272392849</v>
      </c>
    </row>
    <row r="92" spans="1:16" x14ac:dyDescent="0.25">
      <c r="A92" t="s">
        <v>101</v>
      </c>
      <c r="B92">
        <v>1148684400</v>
      </c>
      <c r="C92" s="4">
        <f t="shared" si="1"/>
        <v>39594</v>
      </c>
      <c r="D92">
        <f>'103'!C92+'104'!C92+'105'!C92+'106'!C92</f>
        <v>3.5408000000000002E-2</v>
      </c>
      <c r="E92">
        <f>'113'!C92+'114'!C92+'115'!C92+'116'!C92</f>
        <v>7.7889999999999999E-3</v>
      </c>
      <c r="G92">
        <f>D92/LossSums!D92</f>
        <v>6.2837854625347411E-2</v>
      </c>
      <c r="H92">
        <f>E92/LossSums!D92</f>
        <v>1.3822979261094411E-2</v>
      </c>
      <c r="I92" s="14">
        <f>'113'!C92/LossSums!G92</f>
        <v>1.4496647239112436E-2</v>
      </c>
      <c r="J92" s="15">
        <f>Notes!$F$31*1000000000000*InjAreaLoss!D92*Notes!$C$4</f>
        <v>1.3665243602820885E+17</v>
      </c>
      <c r="K92" s="15">
        <f>J92/BBMData!D92</f>
        <v>1.4853525655240092E-2</v>
      </c>
      <c r="L92" s="15">
        <f>J92/BBMData!C92</f>
        <v>1.4853525655240092E-2</v>
      </c>
      <c r="M92" s="15">
        <f>BBMData!K92/BBMData!C92</f>
        <v>0</v>
      </c>
      <c r="N92" s="15">
        <f>BBMData!K92/BBMData!N92</f>
        <v>0</v>
      </c>
      <c r="O92" s="15">
        <f>J92/BBMData!T92</f>
        <v>0.15354206295304365</v>
      </c>
      <c r="P92" s="15">
        <f>J92/BBMData!N92</f>
        <v>0.15354206295304365</v>
      </c>
    </row>
    <row r="93" spans="1:16" x14ac:dyDescent="0.25">
      <c r="A93" t="s">
        <v>102</v>
      </c>
      <c r="B93">
        <v>1149289200</v>
      </c>
      <c r="C93" s="4">
        <f t="shared" si="1"/>
        <v>39601</v>
      </c>
      <c r="D93">
        <f>'103'!C93+'104'!C93+'105'!C93+'106'!C93</f>
        <v>3.4785999999999997E-2</v>
      </c>
      <c r="E93">
        <f>'113'!C93+'114'!C93+'115'!C93+'116'!C93</f>
        <v>4.3639999999999998E-3</v>
      </c>
      <c r="G93">
        <f>D93/LossSums!D93</f>
        <v>7.4977099072108283E-2</v>
      </c>
      <c r="H93">
        <f>E93/LossSums!D93</f>
        <v>9.4060846418294874E-3</v>
      </c>
      <c r="I93" s="14">
        <f>'113'!C93/LossSums!G93</f>
        <v>9.363571656480869E-3</v>
      </c>
      <c r="J93" s="15">
        <f>Notes!$F$31*1000000000000*InjAreaLoss!D93*Notes!$C$4</f>
        <v>1.3425191029364189E+17</v>
      </c>
      <c r="K93" s="15">
        <f>J93/BBMData!D93</f>
        <v>1.7503508512860741E-2</v>
      </c>
      <c r="L93" s="15">
        <f>J93/BBMData!C93</f>
        <v>1.7503508512860741E-2</v>
      </c>
      <c r="M93" s="15">
        <f>BBMData!K93/BBMData!C93</f>
        <v>0</v>
      </c>
      <c r="N93" s="15">
        <f>BBMData!K93/BBMData!N93</f>
        <v>0</v>
      </c>
      <c r="O93" s="15">
        <f>J93/BBMData!T93</f>
        <v>0.15794342387487281</v>
      </c>
      <c r="P93" s="15">
        <f>J93/BBMData!N93</f>
        <v>0.15794342387487281</v>
      </c>
    </row>
    <row r="94" spans="1:16" x14ac:dyDescent="0.25">
      <c r="A94" t="s">
        <v>103</v>
      </c>
      <c r="B94">
        <v>1149894000</v>
      </c>
      <c r="C94" s="4">
        <f t="shared" si="1"/>
        <v>39608</v>
      </c>
      <c r="D94">
        <f>'103'!C94+'104'!C94+'105'!C94+'106'!C94</f>
        <v>4.7609999999999996E-3</v>
      </c>
      <c r="E94">
        <f>'113'!C94+'114'!C94+'115'!C94+'116'!C94</f>
        <v>2.6810000000000002E-3</v>
      </c>
      <c r="G94">
        <f>D94/LossSums!D94</f>
        <v>3.1301569351943774E-2</v>
      </c>
      <c r="H94">
        <f>E94/LossSums!D94</f>
        <v>1.7626445585499112E-2</v>
      </c>
      <c r="I94" s="14">
        <f>'113'!C94/LossSums!G94</f>
        <v>1.7485073717558183E-2</v>
      </c>
      <c r="J94" s="15">
        <f>Notes!$F$31*1000000000000*InjAreaLoss!D94*Notes!$C$4</f>
        <v>1.8374442157995432E+16</v>
      </c>
      <c r="K94" s="15">
        <f>J94/BBMData!D94</f>
        <v>6.6333726202149577E-3</v>
      </c>
      <c r="L94" s="15">
        <f>J94/BBMData!C94</f>
        <v>6.6333726202149577E-3</v>
      </c>
      <c r="M94" s="15">
        <f>BBMData!K94/BBMData!C94</f>
        <v>0</v>
      </c>
      <c r="N94" s="15">
        <f>BBMData!K94/BBMData!N94</f>
        <v>0</v>
      </c>
      <c r="O94" s="15">
        <f>J94/BBMData!T94</f>
        <v>4.1014379816954091E-2</v>
      </c>
      <c r="P94" s="15">
        <f>J94/BBMData!N94</f>
        <v>4.1014379816954091E-2</v>
      </c>
    </row>
    <row r="95" spans="1:16" x14ac:dyDescent="0.25">
      <c r="A95" t="s">
        <v>104</v>
      </c>
      <c r="B95">
        <v>1150498800</v>
      </c>
      <c r="C95" s="4">
        <f t="shared" si="1"/>
        <v>39615</v>
      </c>
      <c r="D95">
        <f>'103'!C95+'104'!C95+'105'!C95+'106'!C95</f>
        <v>2.0699999999999996E-4</v>
      </c>
      <c r="E95">
        <f>'113'!C95+'114'!C95+'115'!C95+'116'!C95</f>
        <v>3.7589999999999998E-3</v>
      </c>
      <c r="G95">
        <f>D95/LossSums!D95</f>
        <v>1.7286012526096031E-3</v>
      </c>
      <c r="H95">
        <f>E95/LossSums!D95</f>
        <v>3.1390396659707727E-2</v>
      </c>
      <c r="I95" s="14">
        <f>'113'!C95/LossSums!G95</f>
        <v>2.5622493705119834E-2</v>
      </c>
      <c r="J95" s="15">
        <f>Notes!$F$31*1000000000000*InjAreaLoss!D95*Notes!$C$4</f>
        <v>798888789478062.12</v>
      </c>
      <c r="K95" s="15">
        <f>J95/BBMData!D95</f>
        <v>4.2721325640538083E-4</v>
      </c>
      <c r="L95" s="15">
        <f>J95/BBMData!C95</f>
        <v>4.2721325640538083E-4</v>
      </c>
      <c r="M95" s="15">
        <f>BBMData!K95/BBMData!C95</f>
        <v>0</v>
      </c>
      <c r="N95" s="15">
        <f>BBMData!K95/BBMData!N95</f>
        <v>0</v>
      </c>
      <c r="O95" s="15">
        <f>J95/BBMData!T95</f>
        <v>1.9021161654239574E-3</v>
      </c>
      <c r="P95" s="15">
        <f>J95/BBMData!N95</f>
        <v>1.9021161654239574E-3</v>
      </c>
    </row>
    <row r="96" spans="1:16" x14ac:dyDescent="0.25">
      <c r="A96" t="s">
        <v>105</v>
      </c>
      <c r="B96">
        <v>1151103600</v>
      </c>
      <c r="C96" s="4">
        <f t="shared" si="1"/>
        <v>39622</v>
      </c>
      <c r="D96">
        <f>'103'!C96+'104'!C96+'105'!C96+'106'!C96</f>
        <v>2.2899999999999998E-4</v>
      </c>
      <c r="E96">
        <f>'113'!C96+'114'!C96+'115'!C96+'116'!C96</f>
        <v>4.8950000000000009E-3</v>
      </c>
      <c r="G96">
        <f>D96/LossSums!D96</f>
        <v>1.8460744717727958E-3</v>
      </c>
      <c r="H96">
        <f>E96/LossSums!D96</f>
        <v>3.9460849516715447E-2</v>
      </c>
      <c r="I96" s="14">
        <f>'113'!C96/LossSums!G96</f>
        <v>3.3182435491172474E-2</v>
      </c>
      <c r="J96" s="15">
        <f>Notes!$F$31*1000000000000*InjAreaLoss!D96*Notes!$C$4</f>
        <v>883794844398436</v>
      </c>
      <c r="K96" s="15">
        <f>J96/BBMData!D96</f>
        <v>4.1106736948764468E-4</v>
      </c>
      <c r="L96" s="15">
        <f>J96/BBMData!C96</f>
        <v>4.1106736948764468E-4</v>
      </c>
      <c r="M96" s="15">
        <f>BBMData!K96/BBMData!C96</f>
        <v>0</v>
      </c>
      <c r="N96" s="15">
        <f>BBMData!K96/BBMData!N96</f>
        <v>0</v>
      </c>
      <c r="O96" s="15">
        <f>J96/BBMData!T96</f>
        <v>1.880414760593546E-3</v>
      </c>
      <c r="P96" s="15">
        <f>J96/BBMData!N96</f>
        <v>1.880414760593546E-3</v>
      </c>
    </row>
    <row r="97" spans="1:16" x14ac:dyDescent="0.25">
      <c r="A97" t="s">
        <v>106</v>
      </c>
      <c r="B97">
        <v>1151708400</v>
      </c>
      <c r="C97" s="4">
        <f t="shared" si="1"/>
        <v>39629</v>
      </c>
      <c r="D97">
        <f>'103'!C97+'104'!C97+'105'!C97+'106'!C97</f>
        <v>2.2400000000000002E-4</v>
      </c>
      <c r="E97">
        <f>'113'!C97+'114'!C97+'115'!C97+'116'!C97</f>
        <v>5.7109999999999999E-3</v>
      </c>
      <c r="G97">
        <f>D97/LossSums!D97</f>
        <v>2.1667424381656207E-3</v>
      </c>
      <c r="H97">
        <f>E97/LossSums!D97</f>
        <v>5.5242259215910076E-2</v>
      </c>
      <c r="I97" s="14">
        <f>'113'!C97/LossSums!G97</f>
        <v>4.9589879852125693E-2</v>
      </c>
      <c r="J97" s="15">
        <f>Notes!$F$31*1000000000000*InjAreaLoss!D97*Notes!$C$4</f>
        <v>864498013734714.87</v>
      </c>
      <c r="K97" s="15">
        <f>J97/BBMData!D97</f>
        <v>3.8941351970032202E-4</v>
      </c>
      <c r="L97" s="15">
        <f>J97/BBMData!C97</f>
        <v>3.8941351970032202E-4</v>
      </c>
      <c r="M97" s="15">
        <f>BBMData!K97/BBMData!C97</f>
        <v>0</v>
      </c>
      <c r="N97" s="15">
        <f>BBMData!K97/BBMData!N97</f>
        <v>0</v>
      </c>
      <c r="O97" s="15">
        <f>J97/BBMData!T97</f>
        <v>1.9647682130334429E-3</v>
      </c>
      <c r="P97" s="15">
        <f>J97/BBMData!N97</f>
        <v>1.9647682130334429E-3</v>
      </c>
    </row>
    <row r="98" spans="1:16" x14ac:dyDescent="0.25">
      <c r="A98" t="s">
        <v>107</v>
      </c>
      <c r="B98">
        <v>1152313200</v>
      </c>
      <c r="C98" s="4">
        <f t="shared" si="1"/>
        <v>39636</v>
      </c>
      <c r="D98">
        <f>'103'!C98+'104'!C98+'105'!C98+'106'!C98</f>
        <v>2.7700000000000001E-4</v>
      </c>
      <c r="E98">
        <f>'113'!C98+'114'!C98+'115'!C98+'116'!C98</f>
        <v>5.9569999999999996E-3</v>
      </c>
      <c r="G98">
        <f>D98/LossSums!D98</f>
        <v>2.838667363523637E-3</v>
      </c>
      <c r="H98">
        <f>E98/LossSums!D98</f>
        <v>6.1046720160687011E-2</v>
      </c>
      <c r="I98" s="14">
        <f>'113'!C98/LossSums!G98</f>
        <v>5.2192834594992181E-2</v>
      </c>
      <c r="J98" s="15">
        <f>Notes!$F$31*1000000000000*InjAreaLoss!D98*Notes!$C$4</f>
        <v>1069044418770160.6</v>
      </c>
      <c r="K98" s="15">
        <f>J98/BBMData!D98</f>
        <v>4.5107359441778932E-4</v>
      </c>
      <c r="L98" s="15">
        <f>J98/BBMData!C98</f>
        <v>4.5107359441778932E-4</v>
      </c>
      <c r="M98" s="15">
        <f>BBMData!K98/BBMData!C98</f>
        <v>0</v>
      </c>
      <c r="N98" s="15">
        <f>BBMData!K98/BBMData!N98</f>
        <v>0</v>
      </c>
      <c r="O98" s="15">
        <f>J98/BBMData!T98</f>
        <v>2.2292053781675413E-3</v>
      </c>
      <c r="P98" s="15">
        <f>J98/BBMData!N98</f>
        <v>2.2292053781675413E-3</v>
      </c>
    </row>
    <row r="99" spans="1:16" x14ac:dyDescent="0.25">
      <c r="A99" t="s">
        <v>108</v>
      </c>
      <c r="B99">
        <v>1152918000</v>
      </c>
      <c r="C99" s="4">
        <f t="shared" si="1"/>
        <v>39643</v>
      </c>
      <c r="D99">
        <f>'103'!C99+'104'!C99+'105'!C99+'106'!C99</f>
        <v>3.6180000000000001E-3</v>
      </c>
      <c r="E99">
        <f>'113'!C99+'114'!C99+'115'!C99+'116'!C99</f>
        <v>6.6440000000000006E-3</v>
      </c>
      <c r="G99">
        <f>D99/LossSums!D99</f>
        <v>4.2472764838467313E-2</v>
      </c>
      <c r="H99">
        <f>E99/LossSums!D99</f>
        <v>7.7995867768595045E-2</v>
      </c>
      <c r="I99" s="14">
        <f>'113'!C99/LossSums!G99</f>
        <v>6.8146139574710995E-2</v>
      </c>
      <c r="J99" s="15">
        <f>Notes!$F$31*1000000000000*InjAreaLoss!D99*Notes!$C$4</f>
        <v>1.396318666826874E+16</v>
      </c>
      <c r="K99" s="15">
        <f>J99/BBMData!D99</f>
        <v>6.3181840127912847E-3</v>
      </c>
      <c r="L99" s="15">
        <f>J99/BBMData!C99</f>
        <v>6.3181840127912847E-3</v>
      </c>
      <c r="M99" s="15">
        <f>BBMData!K99/BBMData!C99</f>
        <v>0</v>
      </c>
      <c r="N99" s="15">
        <f>BBMData!K99/BBMData!N99</f>
        <v>0</v>
      </c>
      <c r="O99" s="15">
        <f>J99/BBMData!T99</f>
        <v>3.8894670385149696E-2</v>
      </c>
      <c r="P99" s="15">
        <f>J99/BBMData!N99</f>
        <v>3.8894670385149696E-2</v>
      </c>
    </row>
    <row r="100" spans="1:16" x14ac:dyDescent="0.25">
      <c r="A100" t="s">
        <v>109</v>
      </c>
      <c r="B100">
        <v>1153522800</v>
      </c>
      <c r="C100" s="4">
        <f t="shared" si="1"/>
        <v>39650</v>
      </c>
      <c r="D100">
        <f>'103'!C100+'104'!C100+'105'!C100+'106'!C100</f>
        <v>1.3408E-2</v>
      </c>
      <c r="E100">
        <f>'113'!C100+'114'!C100+'115'!C100+'116'!C100</f>
        <v>1.1951999999999999E-2</v>
      </c>
      <c r="G100">
        <f>D100/LossSums!D100</f>
        <v>6.1928427586971382E-2</v>
      </c>
      <c r="H100">
        <f>E100/LossSums!D100</f>
        <v>5.5203502872873053E-2</v>
      </c>
      <c r="I100" s="14">
        <f>'113'!C100/LossSums!G100</f>
        <v>5.4896272855133613E-2</v>
      </c>
      <c r="J100" s="15">
        <f>Notes!$F$31*1000000000000*InjAreaLoss!D100*Notes!$C$4</f>
        <v>5.1746381107835064E+16</v>
      </c>
      <c r="K100" s="15">
        <f>J100/BBMData!D100</f>
        <v>1.0691401055337823E-2</v>
      </c>
      <c r="L100" s="15">
        <f>J100/BBMData!C100</f>
        <v>1.0691401055337823E-2</v>
      </c>
      <c r="M100" s="15">
        <f>BBMData!K100/BBMData!C100</f>
        <v>0</v>
      </c>
      <c r="N100" s="15">
        <f>BBMData!K100/BBMData!N100</f>
        <v>0</v>
      </c>
      <c r="O100" s="15">
        <f>J100/BBMData!T100</f>
        <v>9.9512271361221274E-2</v>
      </c>
      <c r="P100" s="15">
        <f>J100/BBMData!N100</f>
        <v>9.9512271361221274E-2</v>
      </c>
    </row>
    <row r="101" spans="1:16" x14ac:dyDescent="0.25">
      <c r="A101" t="s">
        <v>110</v>
      </c>
      <c r="B101">
        <v>1154127600</v>
      </c>
      <c r="C101" s="4">
        <f t="shared" si="1"/>
        <v>39657</v>
      </c>
      <c r="D101">
        <f>'103'!C101+'104'!C101+'105'!C101+'106'!C101</f>
        <v>2.2123999999999998E-2</v>
      </c>
      <c r="E101">
        <f>'113'!C101+'114'!C101+'115'!C101+'116'!C101</f>
        <v>1.1665999999999999E-2</v>
      </c>
      <c r="G101">
        <f>D101/LossSums!D101</f>
        <v>6.2857094152108259E-2</v>
      </c>
      <c r="H101">
        <f>E101/LossSums!D101</f>
        <v>3.3144587795086562E-2</v>
      </c>
      <c r="I101" s="14">
        <f>'113'!C101/LossSums!G101</f>
        <v>3.2452319068711794E-2</v>
      </c>
      <c r="J101" s="15">
        <f>Notes!$F$31*1000000000000*InjAreaLoss!D101*Notes!$C$4</f>
        <v>8.5384616320834048E+16</v>
      </c>
      <c r="K101" s="15">
        <f>J101/BBMData!D101</f>
        <v>1.0374801497063676E-2</v>
      </c>
      <c r="L101" s="15">
        <f>J101/BBMData!C101</f>
        <v>1.0374801497063676E-2</v>
      </c>
      <c r="M101" s="15">
        <f>BBMData!K101/BBMData!C101</f>
        <v>0</v>
      </c>
      <c r="N101" s="15">
        <f>BBMData!K101/BBMData!N101</f>
        <v>0</v>
      </c>
      <c r="O101" s="15">
        <f>J101/BBMData!T101</f>
        <v>0.12743972585199112</v>
      </c>
      <c r="P101" s="15">
        <f>J101/BBMData!N101</f>
        <v>0.12743972585199112</v>
      </c>
    </row>
    <row r="102" spans="1:16" x14ac:dyDescent="0.25">
      <c r="A102" t="s">
        <v>111</v>
      </c>
      <c r="B102">
        <v>1154732400</v>
      </c>
      <c r="C102" s="4">
        <f t="shared" si="1"/>
        <v>39664</v>
      </c>
      <c r="D102">
        <f>'103'!C102+'104'!C102+'105'!C102+'106'!C102</f>
        <v>2.3165999999999999E-2</v>
      </c>
      <c r="E102">
        <f>'113'!C102+'114'!C102+'115'!C102+'116'!C102</f>
        <v>8.9419999999999986E-3</v>
      </c>
      <c r="G102">
        <f>D102/LossSums!D102</f>
        <v>5.7514697703980301E-2</v>
      </c>
      <c r="H102">
        <f>E102/LossSums!D102</f>
        <v>2.2200484626996104E-2</v>
      </c>
      <c r="I102" s="14">
        <f>'113'!C102/LossSums!G102</f>
        <v>2.1493382696126127E-2</v>
      </c>
      <c r="J102" s="15">
        <f>Notes!$F$31*1000000000000*InjAreaLoss!D102*Notes!$C$4</f>
        <v>8.9406075831153568E+16</v>
      </c>
      <c r="K102" s="15">
        <f>J102/BBMData!D102</f>
        <v>1.0797835245308402E-2</v>
      </c>
      <c r="L102" s="15">
        <f>J102/BBMData!C102</f>
        <v>1.0797835245308402E-2</v>
      </c>
      <c r="M102" s="15">
        <f>BBMData!K102/BBMData!C102</f>
        <v>0</v>
      </c>
      <c r="N102" s="15">
        <f>BBMData!K102/BBMData!N102</f>
        <v>0</v>
      </c>
      <c r="O102" s="15">
        <f>J102/BBMData!T102</f>
        <v>0.12772296547307652</v>
      </c>
      <c r="P102" s="15">
        <f>J102/BBMData!N102</f>
        <v>0.12772296547307652</v>
      </c>
    </row>
    <row r="103" spans="1:16" x14ac:dyDescent="0.25">
      <c r="A103" t="s">
        <v>112</v>
      </c>
      <c r="B103">
        <v>1155337200</v>
      </c>
      <c r="C103" s="4">
        <f t="shared" si="1"/>
        <v>39671</v>
      </c>
      <c r="D103">
        <f>'103'!C103+'104'!C103+'105'!C103+'106'!C103</f>
        <v>2.6566000000000003E-2</v>
      </c>
      <c r="E103">
        <f>'113'!C103+'114'!C103+'115'!C103+'116'!C103</f>
        <v>1.4385999999999999E-2</v>
      </c>
      <c r="G103">
        <f>D103/LossSums!D103</f>
        <v>5.9987896742959353E-2</v>
      </c>
      <c r="H103">
        <f>E103/LossSums!D103</f>
        <v>3.2484599960257966E-2</v>
      </c>
      <c r="I103" s="14">
        <f>'113'!C103/LossSums!G103</f>
        <v>2.8643811547419604E-2</v>
      </c>
      <c r="J103" s="15">
        <f>Notes!$F$31*1000000000000*InjAreaLoss!D103*Notes!$C$4</f>
        <v>1.0252792068248408E+17</v>
      </c>
      <c r="K103" s="15">
        <f>J103/BBMData!D103</f>
        <v>1.096555301416942E-2</v>
      </c>
      <c r="L103" s="15">
        <f>J103/BBMData!C103</f>
        <v>1.096555301416942E-2</v>
      </c>
      <c r="M103" s="15">
        <f>BBMData!K103/BBMData!C103</f>
        <v>0</v>
      </c>
      <c r="N103" s="15">
        <f>BBMData!K103/BBMData!N103</f>
        <v>0</v>
      </c>
      <c r="O103" s="15">
        <f>J103/BBMData!T103</f>
        <v>0.12503404961278547</v>
      </c>
      <c r="P103" s="15">
        <f>J103/BBMData!N103</f>
        <v>0.12503404961278547</v>
      </c>
    </row>
    <row r="104" spans="1:16" x14ac:dyDescent="0.25">
      <c r="A104" t="s">
        <v>113</v>
      </c>
      <c r="B104">
        <v>1155942000</v>
      </c>
      <c r="C104" s="4">
        <f t="shared" si="1"/>
        <v>39678</v>
      </c>
      <c r="D104">
        <f>'103'!C104+'104'!C104+'105'!C104+'106'!C104</f>
        <v>2.1505E-2</v>
      </c>
      <c r="E104">
        <f>'113'!C104+'114'!C104+'115'!C104+'116'!C104</f>
        <v>9.8239999999999994E-3</v>
      </c>
      <c r="G104">
        <f>D104/LossSums!D104</f>
        <v>5.5370172972249256E-2</v>
      </c>
      <c r="H104">
        <f>E104/LossSums!D104</f>
        <v>2.5294423588903821E-2</v>
      </c>
      <c r="I104" s="14">
        <f>'113'!C104/LossSums!G104</f>
        <v>2.2206502238882164E-2</v>
      </c>
      <c r="J104" s="15">
        <f>Notes!$F$31*1000000000000*InjAreaLoss!D104*Notes!$C$4</f>
        <v>8.299566868466536E+16</v>
      </c>
      <c r="K104" s="15">
        <f>J104/BBMData!D104</f>
        <v>9.7070957525924404E-3</v>
      </c>
      <c r="L104" s="15">
        <f>J104/BBMData!C104</f>
        <v>9.7070957525924404E-3</v>
      </c>
      <c r="M104" s="15">
        <f>BBMData!K104/BBMData!C104</f>
        <v>0</v>
      </c>
      <c r="N104" s="15">
        <f>BBMData!K104/BBMData!N104</f>
        <v>0</v>
      </c>
      <c r="O104" s="15">
        <f>J104/BBMData!T104</f>
        <v>0.11066089157955382</v>
      </c>
      <c r="P104" s="15">
        <f>J104/BBMData!N104</f>
        <v>0.11066089157955382</v>
      </c>
    </row>
    <row r="105" spans="1:16" x14ac:dyDescent="0.25">
      <c r="A105" t="s">
        <v>114</v>
      </c>
      <c r="B105">
        <v>1156546800</v>
      </c>
      <c r="C105" s="4">
        <f t="shared" si="1"/>
        <v>39685</v>
      </c>
      <c r="D105">
        <f>'103'!C105+'104'!C105+'105'!C105+'106'!C105</f>
        <v>1.7791999999999999E-2</v>
      </c>
      <c r="E105">
        <f>'113'!C105+'114'!C105+'115'!C105+'116'!C105</f>
        <v>1.0742E-2</v>
      </c>
      <c r="G105">
        <f>D105/LossSums!D105</f>
        <v>4.406076185098784E-2</v>
      </c>
      <c r="H105">
        <f>E105/LossSums!D105</f>
        <v>2.6601883082470291E-2</v>
      </c>
      <c r="I105" s="14">
        <f>'113'!C105/LossSums!G105</f>
        <v>2.1855480129534029E-2</v>
      </c>
      <c r="J105" s="15">
        <f>Notes!$F$31*1000000000000*InjAreaLoss!D105*Notes!$C$4</f>
        <v>6.8665842233785904E+16</v>
      </c>
      <c r="K105" s="15">
        <f>J105/BBMData!D105</f>
        <v>7.4555746182177959E-3</v>
      </c>
      <c r="L105" s="15">
        <f>J105/BBMData!C105</f>
        <v>7.4555746182177959E-3</v>
      </c>
      <c r="M105" s="15">
        <f>BBMData!K105/BBMData!C105</f>
        <v>0</v>
      </c>
      <c r="N105" s="15">
        <f>BBMData!K105/BBMData!N105</f>
        <v>0</v>
      </c>
      <c r="O105" s="15">
        <f>J105/BBMData!T105</f>
        <v>9.1554456311714535E-2</v>
      </c>
      <c r="P105" s="15">
        <f>J105/BBMData!N105</f>
        <v>9.1554456311714535E-2</v>
      </c>
    </row>
    <row r="106" spans="1:16" x14ac:dyDescent="0.25">
      <c r="A106" t="s">
        <v>115</v>
      </c>
      <c r="B106">
        <v>1157151600</v>
      </c>
      <c r="C106" s="4">
        <f t="shared" si="1"/>
        <v>39692</v>
      </c>
      <c r="D106">
        <f>'103'!C106+'104'!C106+'105'!C106+'106'!C106</f>
        <v>1.7926999999999998E-2</v>
      </c>
      <c r="E106">
        <f>'113'!C106+'114'!C106+'115'!C106+'116'!C106</f>
        <v>1.1058999999999999E-2</v>
      </c>
      <c r="G106">
        <f>D106/LossSums!D106</f>
        <v>4.428628599943675E-2</v>
      </c>
      <c r="H106">
        <f>E106/LossSums!D106</f>
        <v>2.7319799010864676E-2</v>
      </c>
      <c r="I106" s="14">
        <f>'113'!C106/LossSums!G106</f>
        <v>2.2187640159288907E-2</v>
      </c>
      <c r="J106" s="15">
        <f>Notes!$F$31*1000000000000*InjAreaLoss!D106*Notes!$C$4</f>
        <v>6.9186856661706384E+16</v>
      </c>
      <c r="K106" s="15">
        <f>J106/BBMData!D106</f>
        <v>7.2905012288415581E-3</v>
      </c>
      <c r="L106" s="15">
        <f>J106/BBMData!C106</f>
        <v>7.2905012288415581E-3</v>
      </c>
      <c r="M106" s="15">
        <f>BBMData!K106/BBMData!C106</f>
        <v>0</v>
      </c>
      <c r="N106" s="15">
        <f>BBMData!K106/BBMData!N106</f>
        <v>0</v>
      </c>
      <c r="O106" s="15">
        <f>J106/BBMData!T106</f>
        <v>8.7578299571780233E-2</v>
      </c>
      <c r="P106" s="15">
        <f>J106/BBMData!N106</f>
        <v>8.7578299571780233E-2</v>
      </c>
    </row>
    <row r="107" spans="1:16" x14ac:dyDescent="0.25">
      <c r="A107" t="s">
        <v>116</v>
      </c>
      <c r="B107">
        <v>1157756400</v>
      </c>
      <c r="C107" s="4">
        <f t="shared" si="1"/>
        <v>39699</v>
      </c>
      <c r="D107">
        <f>'103'!C107+'104'!C107+'105'!C107+'106'!C107</f>
        <v>1.9581000000000001E-2</v>
      </c>
      <c r="E107">
        <f>'113'!C107+'114'!C107+'115'!C107+'116'!C107</f>
        <v>1.1391E-2</v>
      </c>
      <c r="G107">
        <f>D107/LossSums!D107</f>
        <v>4.4032327702520378E-2</v>
      </c>
      <c r="H107">
        <f>E107/LossSums!D107</f>
        <v>2.5615251767499597E-2</v>
      </c>
      <c r="I107" s="14">
        <f>'113'!C107/LossSums!G107</f>
        <v>2.0148621954660897E-2</v>
      </c>
      <c r="J107" s="15">
        <f>Notes!$F$31*1000000000000*InjAreaLoss!D107*Notes!$C$4</f>
        <v>7.5570248245265392E+16</v>
      </c>
      <c r="K107" s="15">
        <f>J107/BBMData!D107</f>
        <v>8.1433457160846323E-3</v>
      </c>
      <c r="L107" s="15">
        <f>J107/BBMData!C107</f>
        <v>8.1433457160846323E-3</v>
      </c>
      <c r="M107" s="15">
        <f>BBMData!K107/BBMData!C107</f>
        <v>0</v>
      </c>
      <c r="N107" s="15">
        <f>BBMData!K107/BBMData!N107</f>
        <v>0</v>
      </c>
      <c r="O107" s="15">
        <f>J107/BBMData!T107</f>
        <v>9.1048491861765529E-2</v>
      </c>
      <c r="P107" s="15">
        <f>J107/BBMData!N107</f>
        <v>9.1048491861765529E-2</v>
      </c>
    </row>
    <row r="108" spans="1:16" x14ac:dyDescent="0.25">
      <c r="A108" t="s">
        <v>117</v>
      </c>
      <c r="B108">
        <v>1158361200</v>
      </c>
      <c r="C108" s="4">
        <f t="shared" si="1"/>
        <v>39706</v>
      </c>
      <c r="D108">
        <f>'103'!C108+'104'!C108+'105'!C108+'106'!C108</f>
        <v>2.0513E-2</v>
      </c>
      <c r="E108">
        <f>'113'!C108+'114'!C108+'115'!C108+'116'!C108</f>
        <v>1.0468E-2</v>
      </c>
      <c r="G108">
        <f>D108/LossSums!D108</f>
        <v>4.3448515426097491E-2</v>
      </c>
      <c r="H108">
        <f>E108/LossSums!D108</f>
        <v>2.2172235142611442E-2</v>
      </c>
      <c r="I108" s="14">
        <f>'113'!C108/LossSums!G108</f>
        <v>1.9598366400038664E-2</v>
      </c>
      <c r="J108" s="15">
        <f>Notes!$F$31*1000000000000*InjAreaLoss!D108*Notes!$C$4</f>
        <v>7.916717748098304E+16</v>
      </c>
      <c r="K108" s="15">
        <f>J108/BBMData!D108</f>
        <v>9.2919222395520008E-3</v>
      </c>
      <c r="L108" s="15">
        <f>J108/BBMData!C108</f>
        <v>9.2919222395520008E-3</v>
      </c>
      <c r="M108" s="15">
        <f>BBMData!K108/BBMData!C108</f>
        <v>0</v>
      </c>
      <c r="N108" s="15">
        <f>BBMData!K108/BBMData!N108</f>
        <v>0</v>
      </c>
      <c r="O108" s="15">
        <f>J108/BBMData!T108</f>
        <v>0.10021161706453549</v>
      </c>
      <c r="P108" s="15">
        <f>J108/BBMData!N108</f>
        <v>0.10021161706453549</v>
      </c>
    </row>
    <row r="109" spans="1:16" x14ac:dyDescent="0.25">
      <c r="A109" t="s">
        <v>118</v>
      </c>
      <c r="B109">
        <v>1158966000</v>
      </c>
      <c r="C109" s="4">
        <f t="shared" si="1"/>
        <v>39713</v>
      </c>
      <c r="D109">
        <f>'103'!C109+'104'!C109+'105'!C109+'106'!C109</f>
        <v>1.9916999999999997E-2</v>
      </c>
      <c r="E109">
        <f>'113'!C109+'114'!C109+'115'!C109+'116'!C109</f>
        <v>9.7380000000000001E-3</v>
      </c>
      <c r="G109">
        <f>D109/LossSums!D109</f>
        <v>4.0266624614862079E-2</v>
      </c>
      <c r="H109">
        <f>E109/LossSums!D109</f>
        <v>1.9687522744365464E-2</v>
      </c>
      <c r="I109" s="14">
        <f>'113'!C109/LossSums!G109</f>
        <v>1.4781403972958051E-2</v>
      </c>
      <c r="J109" s="15">
        <f>Notes!$F$31*1000000000000*InjAreaLoss!D109*Notes!$C$4</f>
        <v>7.6866995265867456E+16</v>
      </c>
      <c r="K109" s="15">
        <f>J109/BBMData!D109</f>
        <v>8.2475316808870661E-3</v>
      </c>
      <c r="L109" s="15">
        <f>J109/BBMData!C109</f>
        <v>8.2475316808870661E-3</v>
      </c>
      <c r="M109" s="15">
        <f>BBMData!K109/BBMData!C109</f>
        <v>0</v>
      </c>
      <c r="N109" s="15">
        <f>BBMData!K109/BBMData!N109</f>
        <v>0</v>
      </c>
      <c r="O109" s="15">
        <f>J109/BBMData!T109</f>
        <v>8.9380227053334246E-2</v>
      </c>
      <c r="P109" s="15">
        <f>J109/BBMData!N109</f>
        <v>8.9380227053334246E-2</v>
      </c>
    </row>
    <row r="110" spans="1:16" x14ac:dyDescent="0.25">
      <c r="A110" t="s">
        <v>119</v>
      </c>
      <c r="B110">
        <v>1159570800</v>
      </c>
      <c r="C110" s="4">
        <f t="shared" si="1"/>
        <v>39720</v>
      </c>
      <c r="D110">
        <f>'103'!C110+'104'!C110+'105'!C110+'106'!C110</f>
        <v>2.1466999999999997E-2</v>
      </c>
      <c r="E110">
        <f>'113'!C110+'114'!C110+'115'!C110+'116'!C110</f>
        <v>1.1441999999999999E-2</v>
      </c>
      <c r="G110">
        <f>D110/LossSums!D110</f>
        <v>4.0982417288711548E-2</v>
      </c>
      <c r="H110">
        <f>E110/LossSums!D110</f>
        <v>2.1843798323819705E-2</v>
      </c>
      <c r="I110" s="14">
        <f>'113'!C110/LossSums!G110</f>
        <v>1.5887757635957289E-2</v>
      </c>
      <c r="J110" s="15">
        <f>Notes!$F$31*1000000000000*InjAreaLoss!D110*Notes!$C$4</f>
        <v>8.2849012771621056E+16</v>
      </c>
      <c r="K110" s="15">
        <f>J110/BBMData!D110</f>
        <v>8.6481224187495882E-3</v>
      </c>
      <c r="L110" s="15">
        <f>J110/BBMData!C110</f>
        <v>8.6481224187495882E-3</v>
      </c>
      <c r="M110" s="15">
        <f>BBMData!K110/BBMData!C110</f>
        <v>0</v>
      </c>
      <c r="N110" s="15">
        <f>BBMData!K110/BBMData!N110</f>
        <v>0</v>
      </c>
      <c r="O110" s="15">
        <f>J110/BBMData!T110</f>
        <v>9.6336061362350067E-2</v>
      </c>
      <c r="P110" s="15">
        <f>J110/BBMData!N110</f>
        <v>9.6336061362350067E-2</v>
      </c>
    </row>
    <row r="111" spans="1:16" x14ac:dyDescent="0.25">
      <c r="A111" t="s">
        <v>120</v>
      </c>
      <c r="B111">
        <v>1160175600</v>
      </c>
      <c r="C111" s="4">
        <f t="shared" si="1"/>
        <v>39727</v>
      </c>
      <c r="D111">
        <f>'103'!C111+'104'!C111+'105'!C111+'106'!C111</f>
        <v>1.7881000000000001E-2</v>
      </c>
      <c r="E111">
        <f>'113'!C111+'114'!C111+'115'!C111+'116'!C111</f>
        <v>1.0652999999999999E-2</v>
      </c>
      <c r="G111">
        <f>D111/LossSums!D111</f>
        <v>4.3295714012450449E-2</v>
      </c>
      <c r="H111">
        <f>E111/LossSums!D111</f>
        <v>2.5794376230335807E-2</v>
      </c>
      <c r="I111" s="14">
        <f>'113'!C111/LossSums!G111</f>
        <v>1.8835258081086735E-2</v>
      </c>
      <c r="J111" s="15">
        <f>Notes!$F$31*1000000000000*InjAreaLoss!D111*Notes!$C$4</f>
        <v>6.9009325819600152E+16</v>
      </c>
      <c r="K111" s="15">
        <f>J111/BBMData!D111</f>
        <v>8.2056273269441315E-3</v>
      </c>
      <c r="L111" s="15">
        <f>J111/BBMData!C111</f>
        <v>8.2056273269441315E-3</v>
      </c>
      <c r="M111" s="15">
        <f>BBMData!K111/BBMData!C111</f>
        <v>0</v>
      </c>
      <c r="N111" s="15">
        <f>BBMData!K111/BBMData!N111</f>
        <v>0</v>
      </c>
      <c r="O111" s="15">
        <f>J111/BBMData!T111</f>
        <v>0.10148430267588257</v>
      </c>
      <c r="P111" s="15">
        <f>J111/BBMData!N111</f>
        <v>0.10148430267588257</v>
      </c>
    </row>
    <row r="112" spans="1:16" x14ac:dyDescent="0.25">
      <c r="A112" t="s">
        <v>121</v>
      </c>
      <c r="B112">
        <v>1160780400</v>
      </c>
      <c r="C112" s="4">
        <f t="shared" si="1"/>
        <v>39734</v>
      </c>
      <c r="D112">
        <f>'103'!C112+'104'!C112+'105'!C112+'106'!C112</f>
        <v>5.4340000000000005E-3</v>
      </c>
      <c r="E112">
        <f>'113'!C112+'114'!C112+'115'!C112+'116'!C112</f>
        <v>4.6439999999999997E-3</v>
      </c>
      <c r="G112">
        <f>D112/LossSums!D112</f>
        <v>5.4569190600522205E-2</v>
      </c>
      <c r="H112">
        <f>E112/LossSums!D112</f>
        <v>4.6635870656758387E-2</v>
      </c>
      <c r="I112" s="14">
        <f>'113'!C112/LossSums!G112</f>
        <v>3.9873497786211257E-2</v>
      </c>
      <c r="J112" s="15">
        <f>Notes!$F$31*1000000000000*InjAreaLoss!D112*Notes!$C$4</f>
        <v>2.0971795565332324E+16</v>
      </c>
      <c r="K112" s="15">
        <f>J112/BBMData!D112</f>
        <v>9.8459134109541435E-3</v>
      </c>
      <c r="L112" s="15">
        <f>J112/BBMData!C112</f>
        <v>9.8459134109541435E-3</v>
      </c>
      <c r="M112" s="15">
        <f>BBMData!K112/BBMData!C112</f>
        <v>0</v>
      </c>
      <c r="N112" s="15">
        <f>BBMData!K112/BBMData!N112</f>
        <v>0</v>
      </c>
      <c r="O112" s="15">
        <f>J112/BBMData!T112</f>
        <v>0.10591815942087032</v>
      </c>
      <c r="P112" s="15">
        <f>J112/BBMData!N112</f>
        <v>0.10591815942087032</v>
      </c>
    </row>
    <row r="113" spans="1:16" x14ac:dyDescent="0.25">
      <c r="A113" t="s">
        <v>122</v>
      </c>
      <c r="B113">
        <v>1161385200</v>
      </c>
      <c r="C113" s="4">
        <f t="shared" si="1"/>
        <v>39741</v>
      </c>
      <c r="D113">
        <f>'103'!C113+'104'!C113+'105'!C113+'106'!C113</f>
        <v>1.7364000000000001E-2</v>
      </c>
      <c r="E113">
        <f>'113'!C113+'114'!C113+'115'!C113+'116'!C113</f>
        <v>1.6709000000000002E-2</v>
      </c>
      <c r="G113">
        <f>D113/LossSums!D113</f>
        <v>4.3193922403178098E-2</v>
      </c>
      <c r="H113">
        <f>E113/LossSums!D113</f>
        <v>4.1564573222454666E-2</v>
      </c>
      <c r="I113" s="14">
        <f>'113'!C113/LossSums!G113</f>
        <v>2.8828887655489896E-2</v>
      </c>
      <c r="J113" s="15">
        <f>Notes!$F$31*1000000000000*InjAreaLoss!D113*Notes!$C$4</f>
        <v>6.7014033528971376E+16</v>
      </c>
      <c r="K113" s="15">
        <f>J113/BBMData!D113</f>
        <v>7.5807730236392961E-3</v>
      </c>
      <c r="L113" s="15">
        <f>J113/BBMData!C113</f>
        <v>7.5807730236392961E-3</v>
      </c>
      <c r="M113" s="15">
        <f>BBMData!K113/BBMData!C113</f>
        <v>0</v>
      </c>
      <c r="N113" s="15">
        <f>BBMData!K113/BBMData!N113</f>
        <v>0</v>
      </c>
      <c r="O113" s="15">
        <f>J113/BBMData!T113</f>
        <v>9.0559504768880236E-2</v>
      </c>
      <c r="P113" s="15">
        <f>J113/BBMData!N113</f>
        <v>9.0559504768880236E-2</v>
      </c>
    </row>
    <row r="114" spans="1:16" x14ac:dyDescent="0.25">
      <c r="A114" t="s">
        <v>123</v>
      </c>
      <c r="B114">
        <v>1161990000</v>
      </c>
      <c r="C114" s="4">
        <f t="shared" si="1"/>
        <v>39748</v>
      </c>
      <c r="D114">
        <f>'103'!C114+'104'!C114+'105'!C114+'106'!C114</f>
        <v>1.4022999999999999E-2</v>
      </c>
      <c r="E114">
        <f>'113'!C114+'114'!C114+'115'!C114+'116'!C114</f>
        <v>1.7885000000000002E-2</v>
      </c>
      <c r="G114">
        <f>D114/LossSums!D114</f>
        <v>3.3885649525291599E-2</v>
      </c>
      <c r="H114">
        <f>E114/LossSums!D114</f>
        <v>4.3217916405893203E-2</v>
      </c>
      <c r="I114" s="14">
        <f>'113'!C114/LossSums!G114</f>
        <v>2.9305249921408365E-2</v>
      </c>
      <c r="J114" s="15">
        <f>Notes!$F$31*1000000000000*InjAreaLoss!D114*Notes!$C$4</f>
        <v>5.4119891279472776E+16</v>
      </c>
      <c r="K114" s="15">
        <f>J114/BBMData!D114</f>
        <v>6.1993002611079925E-3</v>
      </c>
      <c r="L114" s="15">
        <f>J114/BBMData!C114</f>
        <v>6.1993002611079925E-3</v>
      </c>
      <c r="M114" s="15">
        <f>BBMData!K114/BBMData!C114</f>
        <v>0</v>
      </c>
      <c r="N114" s="15">
        <f>BBMData!K114/BBMData!N114</f>
        <v>0</v>
      </c>
      <c r="O114" s="15">
        <f>J114/BBMData!T114</f>
        <v>7.7314130399246825E-2</v>
      </c>
      <c r="P114" s="15">
        <f>J114/BBMData!N114</f>
        <v>7.7314130399246825E-2</v>
      </c>
    </row>
    <row r="115" spans="1:16" x14ac:dyDescent="0.25">
      <c r="A115" t="s">
        <v>124</v>
      </c>
      <c r="B115">
        <v>1162598400</v>
      </c>
      <c r="C115" s="4">
        <f t="shared" si="1"/>
        <v>39755.041666666664</v>
      </c>
      <c r="D115">
        <f>'103'!C115+'104'!C115+'105'!C115+'106'!C115</f>
        <v>1.9713000000000001E-2</v>
      </c>
      <c r="E115">
        <f>'113'!C115+'114'!C115+'115'!C115+'116'!C115</f>
        <v>1.4896999999999999E-2</v>
      </c>
      <c r="G115">
        <f>D115/LossSums!D115</f>
        <v>4.1885695587691604E-2</v>
      </c>
      <c r="H115">
        <f>E115/LossSums!D115</f>
        <v>3.1652777718756242E-2</v>
      </c>
      <c r="I115" s="14">
        <f>'113'!C115/LossSums!G115</f>
        <v>2.2363866146491562E-2</v>
      </c>
      <c r="J115" s="15">
        <f>Notes!$F$31*1000000000000*InjAreaLoss!D115*Notes!$C$4</f>
        <v>7.6079684574787648E+16</v>
      </c>
      <c r="K115" s="15">
        <f>J115/BBMData!D115</f>
        <v>8.548279165706477E-3</v>
      </c>
      <c r="L115" s="15">
        <f>J115/BBMData!C115</f>
        <v>8.548279165706477E-3</v>
      </c>
      <c r="M115" s="15">
        <f>BBMData!K115/BBMData!C115</f>
        <v>0</v>
      </c>
      <c r="N115" s="15">
        <f>BBMData!K115/BBMData!N115</f>
        <v>0</v>
      </c>
      <c r="O115" s="15">
        <f>J115/BBMData!T115</f>
        <v>9.8804785162061884E-2</v>
      </c>
      <c r="P115" s="15">
        <f>J115/BBMData!N115</f>
        <v>9.8804785162061884E-2</v>
      </c>
    </row>
    <row r="116" spans="1:16" x14ac:dyDescent="0.25">
      <c r="A116" t="s">
        <v>125</v>
      </c>
      <c r="B116">
        <v>1163203200</v>
      </c>
      <c r="C116" s="4">
        <f t="shared" si="1"/>
        <v>39762.041666666664</v>
      </c>
      <c r="D116">
        <f>'103'!C116+'104'!C116+'105'!C116+'106'!C116</f>
        <v>1.7913999999999999E-2</v>
      </c>
      <c r="E116">
        <f>'113'!C116+'114'!C116+'115'!C116+'116'!C116</f>
        <v>9.0550000000000005E-3</v>
      </c>
      <c r="G116">
        <f>D116/LossSums!D116</f>
        <v>6.4627850512469914E-2</v>
      </c>
      <c r="H116">
        <f>E116/LossSums!D116</f>
        <v>3.2667477190488729E-2</v>
      </c>
      <c r="I116" s="14">
        <f>'113'!C116/LossSums!G116</f>
        <v>2.1752681272343938E-2</v>
      </c>
      <c r="J116" s="15">
        <f>Notes!$F$31*1000000000000*InjAreaLoss!D116*Notes!$C$4</f>
        <v>6.9136684901980712E+16</v>
      </c>
      <c r="K116" s="15">
        <f>J116/BBMData!D116</f>
        <v>1.3044657528675606E-2</v>
      </c>
      <c r="L116" s="15">
        <f>J116/BBMData!C116</f>
        <v>1.3044657528675606E-2</v>
      </c>
      <c r="M116" s="15">
        <f>BBMData!K116/BBMData!C116</f>
        <v>0</v>
      </c>
      <c r="N116" s="15">
        <f>BBMData!K116/BBMData!N116</f>
        <v>0</v>
      </c>
      <c r="O116" s="15">
        <f>J116/BBMData!T116</f>
        <v>0.14196444538394395</v>
      </c>
      <c r="P116" s="15">
        <f>J116/BBMData!N116</f>
        <v>0.14196444538394395</v>
      </c>
    </row>
    <row r="117" spans="1:16" x14ac:dyDescent="0.25">
      <c r="A117" t="s">
        <v>126</v>
      </c>
      <c r="B117">
        <v>1163808000</v>
      </c>
      <c r="C117" s="4">
        <f t="shared" si="1"/>
        <v>39769.041666666664</v>
      </c>
      <c r="D117">
        <f>'103'!C117+'104'!C117+'105'!C117+'106'!C117</f>
        <v>2.2899000000000003E-2</v>
      </c>
      <c r="E117">
        <f>'113'!C117+'114'!C117+'115'!C117+'116'!C117</f>
        <v>1.5116000000000001E-2</v>
      </c>
      <c r="G117">
        <f>D117/LossSums!D117</f>
        <v>4.7211707365347987E-2</v>
      </c>
      <c r="H117">
        <f>E117/LossSums!D117</f>
        <v>3.1165211080597409E-2</v>
      </c>
      <c r="I117" s="14">
        <f>'113'!C117/LossSums!G117</f>
        <v>2.1450959905968396E-2</v>
      </c>
      <c r="J117" s="15">
        <f>Notes!$F$31*1000000000000*InjAreaLoss!D117*Notes!$C$4</f>
        <v>8.837562507371088E+16</v>
      </c>
      <c r="K117" s="15">
        <f>J117/BBMData!D117</f>
        <v>9.6164989198814881E-3</v>
      </c>
      <c r="L117" s="15">
        <f>J117/BBMData!C117</f>
        <v>9.6164989198814881E-3</v>
      </c>
      <c r="M117" s="15">
        <f>BBMData!K117/BBMData!C117</f>
        <v>0</v>
      </c>
      <c r="N117" s="15">
        <f>BBMData!K117/BBMData!N117</f>
        <v>0</v>
      </c>
      <c r="O117" s="15">
        <f>J117/BBMData!T117</f>
        <v>0.1077751525289157</v>
      </c>
      <c r="P117" s="15">
        <f>J117/BBMData!N117</f>
        <v>0.1077751525289157</v>
      </c>
    </row>
    <row r="118" spans="1:16" x14ac:dyDescent="0.25">
      <c r="A118" t="s">
        <v>127</v>
      </c>
      <c r="B118">
        <v>1164412800</v>
      </c>
      <c r="C118" s="4">
        <f t="shared" si="1"/>
        <v>39776.041666666664</v>
      </c>
      <c r="D118">
        <f>'103'!C118+'104'!C118+'105'!C118+'106'!C118</f>
        <v>3.2579999999999996E-3</v>
      </c>
      <c r="E118">
        <f>'113'!C118+'114'!C118+'115'!C118+'116'!C118</f>
        <v>1.8310000000000002E-3</v>
      </c>
      <c r="G118">
        <f>D118/LossSums!D118</f>
        <v>1.7809215093555771E-2</v>
      </c>
      <c r="H118">
        <f>E118/LossSums!D118</f>
        <v>1.0008800747790246E-2</v>
      </c>
      <c r="I118" s="14">
        <f>'113'!C118/LossSums!G118</f>
        <v>6.1887010965944057E-3</v>
      </c>
      <c r="J118" s="15">
        <f>Notes!$F$31*1000000000000*InjAreaLoss!D118*Notes!$C$4</f>
        <v>1.2573814860480804E+16</v>
      </c>
      <c r="K118" s="15">
        <f>J118/BBMData!D118</f>
        <v>5.070086637290647E-3</v>
      </c>
      <c r="L118" s="15">
        <f>J118/BBMData!C118</f>
        <v>5.070086637290647E-3</v>
      </c>
      <c r="M118" s="15">
        <f>BBMData!K118/BBMData!C118</f>
        <v>0</v>
      </c>
      <c r="N118" s="15">
        <f>BBMData!K118/BBMData!N118</f>
        <v>0</v>
      </c>
      <c r="O118" s="15">
        <f>J118/BBMData!T118</f>
        <v>2.4273773861932055E-2</v>
      </c>
      <c r="P118" s="15">
        <f>J118/BBMData!N118</f>
        <v>2.4273773861932055E-2</v>
      </c>
    </row>
    <row r="119" spans="1:16" x14ac:dyDescent="0.25">
      <c r="A119" t="s">
        <v>128</v>
      </c>
      <c r="B119">
        <v>1165017600</v>
      </c>
      <c r="C119" s="4">
        <f t="shared" si="1"/>
        <v>39783.041666666664</v>
      </c>
      <c r="D119">
        <f>'103'!C119+'104'!C119+'105'!C119+'106'!C119</f>
        <v>2.5599999999999999E-4</v>
      </c>
      <c r="E119">
        <f>'113'!C119+'114'!C119+'115'!C119+'116'!C119</f>
        <v>8.6399999999999997E-4</v>
      </c>
      <c r="G119">
        <f>D119/LossSums!D119</f>
        <v>1.4638274513391735E-3</v>
      </c>
      <c r="H119">
        <f>E119/LossSums!D119</f>
        <v>4.9404176482697104E-3</v>
      </c>
      <c r="I119" s="14">
        <f>'113'!C119/LossSums!G119</f>
        <v>3.3870127292126746E-3</v>
      </c>
      <c r="J119" s="15">
        <f>Notes!$F$31*1000000000000*InjAreaLoss!D119*Notes!$C$4</f>
        <v>987997729982531</v>
      </c>
      <c r="K119" s="15">
        <f>J119/BBMData!D119</f>
        <v>4.7729358936354153E-4</v>
      </c>
      <c r="L119" s="15">
        <f>J119/BBMData!C119</f>
        <v>4.7729358936354153E-4</v>
      </c>
      <c r="M119" s="15">
        <f>BBMData!K119/BBMData!C119</f>
        <v>0</v>
      </c>
      <c r="N119" s="15">
        <f>BBMData!K119/BBMData!N119</f>
        <v>0</v>
      </c>
      <c r="O119" s="15">
        <f>J119/BBMData!T119</f>
        <v>2.0163218979235326E-3</v>
      </c>
      <c r="P119" s="15">
        <f>J119/BBMData!N119</f>
        <v>2.0163218979235326E-3</v>
      </c>
    </row>
    <row r="120" spans="1:16" x14ac:dyDescent="0.25">
      <c r="A120" t="s">
        <v>129</v>
      </c>
      <c r="B120">
        <v>1165622400</v>
      </c>
      <c r="C120" s="4">
        <f t="shared" si="1"/>
        <v>39790.041666666664</v>
      </c>
      <c r="D120">
        <f>'103'!C120+'104'!C120+'105'!C120+'106'!C120</f>
        <v>4.5100000000000001E-4</v>
      </c>
      <c r="E120">
        <f>'113'!C120+'114'!C120+'115'!C120+'116'!C120</f>
        <v>2.418E-3</v>
      </c>
      <c r="G120">
        <f>D120/LossSums!D120</f>
        <v>2.429668897005743E-3</v>
      </c>
      <c r="H120">
        <f>E120/LossSums!D120</f>
        <v>1.3026473155121699E-2</v>
      </c>
      <c r="I120" s="14">
        <f>'113'!C120/LossSums!G120</f>
        <v>1.0317194393254035E-2</v>
      </c>
      <c r="J120" s="15">
        <f>Notes!$F$31*1000000000000*InjAreaLoss!D120*Notes!$C$4</f>
        <v>1740574125867662.2</v>
      </c>
      <c r="K120" s="15">
        <f>J120/BBMData!D120</f>
        <v>6.8797396279354241E-4</v>
      </c>
      <c r="L120" s="15">
        <f>J120/BBMData!C120</f>
        <v>6.8797396279354241E-4</v>
      </c>
      <c r="M120" s="15">
        <f>BBMData!K120/BBMData!C120</f>
        <v>0</v>
      </c>
      <c r="N120" s="15">
        <f>BBMData!K120/BBMData!N120</f>
        <v>0</v>
      </c>
      <c r="O120" s="15">
        <f>J120/BBMData!T120</f>
        <v>3.0009898721856244E-3</v>
      </c>
      <c r="P120" s="15">
        <f>J120/BBMData!N120</f>
        <v>3.0009898721856244E-3</v>
      </c>
    </row>
    <row r="121" spans="1:16" x14ac:dyDescent="0.25">
      <c r="A121" t="s">
        <v>130</v>
      </c>
      <c r="B121">
        <v>1166227200</v>
      </c>
      <c r="C121" s="4">
        <f t="shared" si="1"/>
        <v>39797.041666666664</v>
      </c>
      <c r="D121">
        <f>'103'!C121+'104'!C121+'105'!C121+'106'!C121</f>
        <v>9.1660000000000023E-3</v>
      </c>
      <c r="E121">
        <f>'113'!C121+'114'!C121+'115'!C121+'116'!C121</f>
        <v>5.1520000000000003E-3</v>
      </c>
      <c r="G121">
        <f>D121/LossSums!D121</f>
        <v>3.4917829197491833E-2</v>
      </c>
      <c r="H121">
        <f>E121/LossSums!D121</f>
        <v>1.9626517131298048E-2</v>
      </c>
      <c r="I121" s="14">
        <f>'113'!C121/LossSums!G121</f>
        <v>1.3843870816573593E-2</v>
      </c>
      <c r="J121" s="15">
        <f>Notes!$F$31*1000000000000*InjAreaLoss!D121*Notes!$C$4</f>
        <v>3.5374949972733916E+16</v>
      </c>
      <c r="K121" s="15">
        <f>J121/BBMData!D121</f>
        <v>7.3851670089214857E-3</v>
      </c>
      <c r="L121" s="15">
        <f>J121/BBMData!C121</f>
        <v>7.3851670089214857E-3</v>
      </c>
      <c r="M121" s="15">
        <f>BBMData!K121/BBMData!C121</f>
        <v>0</v>
      </c>
      <c r="N121" s="15">
        <f>BBMData!K121/BBMData!N121</f>
        <v>0</v>
      </c>
      <c r="O121" s="15">
        <f>J121/BBMData!T121</f>
        <v>5.6150714242434785E-2</v>
      </c>
      <c r="P121" s="15">
        <f>J121/BBMData!N121</f>
        <v>5.6150714242434785E-2</v>
      </c>
    </row>
    <row r="122" spans="1:16" x14ac:dyDescent="0.25">
      <c r="A122" t="s">
        <v>131</v>
      </c>
      <c r="B122">
        <v>1166832000</v>
      </c>
      <c r="C122" s="4">
        <f t="shared" si="1"/>
        <v>39804.041666666664</v>
      </c>
      <c r="D122">
        <f>'103'!C122+'104'!C122+'105'!C122+'106'!C122</f>
        <v>2.1645000000000001E-2</v>
      </c>
      <c r="E122">
        <f>'113'!C122+'114'!C122+'115'!C122+'116'!C122</f>
        <v>3.6830000000000001E-3</v>
      </c>
      <c r="G122">
        <f>D122/LossSums!D122</f>
        <v>4.8182552773752364E-2</v>
      </c>
      <c r="H122">
        <f>E122/LossSums!D122</f>
        <v>8.1984911926879164E-3</v>
      </c>
      <c r="I122" s="14">
        <f>'113'!C122/LossSums!G122</f>
        <v>6.8380528235030009E-3</v>
      </c>
      <c r="J122" s="15">
        <f>Notes!$F$31*1000000000000*InjAreaLoss!D122*Notes!$C$4</f>
        <v>8.3535979943249568E+16</v>
      </c>
      <c r="K122" s="15">
        <f>J122/BBMData!D122</f>
        <v>9.7702900518420541E-3</v>
      </c>
      <c r="L122" s="15">
        <f>J122/BBMData!C122</f>
        <v>9.7702900518420541E-3</v>
      </c>
      <c r="M122" s="15">
        <f>BBMData!K122/BBMData!C122</f>
        <v>0</v>
      </c>
      <c r="N122" s="15">
        <f>BBMData!K122/BBMData!N122</f>
        <v>0</v>
      </c>
      <c r="O122" s="15">
        <f>J122/BBMData!T122</f>
        <v>0.10848828564058385</v>
      </c>
      <c r="P122" s="15">
        <f>J122/BBMData!N122</f>
        <v>0.10848828564058385</v>
      </c>
    </row>
    <row r="123" spans="1:16" x14ac:dyDescent="0.25">
      <c r="A123" t="s">
        <v>132</v>
      </c>
      <c r="B123">
        <v>1167436800</v>
      </c>
      <c r="C123" s="4">
        <f t="shared" si="1"/>
        <v>39811.041666666664</v>
      </c>
      <c r="D123">
        <f>'103'!C123+'104'!C123+'105'!C123+'106'!C123</f>
        <v>1.3719E-2</v>
      </c>
      <c r="E123">
        <f>'113'!C123+'114'!C123+'115'!C123+'116'!C123</f>
        <v>6.6889999999999996E-3</v>
      </c>
      <c r="G123">
        <f>D123/LossSums!D123</f>
        <v>2.7470470095653062E-2</v>
      </c>
      <c r="H123">
        <f>E123/LossSums!D123</f>
        <v>1.3393831508843452E-2</v>
      </c>
      <c r="I123" s="14">
        <f>'113'!C123/LossSums!G123</f>
        <v>1.1145622938484083E-2</v>
      </c>
      <c r="J123" s="15">
        <f>Notes!$F$31*1000000000000*InjAreaLoss!D123*Notes!$C$4</f>
        <v>5.2946643975118536E+16</v>
      </c>
      <c r="K123" s="15">
        <f>J123/BBMData!D123</f>
        <v>5.8895043353858218E-3</v>
      </c>
      <c r="L123" s="15">
        <f>J123/BBMData!C123</f>
        <v>5.8895043353858218E-3</v>
      </c>
      <c r="M123" s="15">
        <f>BBMData!K123/BBMData!C123</f>
        <v>0</v>
      </c>
      <c r="N123" s="15">
        <f>BBMData!K123/BBMData!N123</f>
        <v>0</v>
      </c>
      <c r="O123" s="15">
        <f>J123/BBMData!T123</f>
        <v>6.7880312788613506E-2</v>
      </c>
      <c r="P123" s="15">
        <f>J123/BBMData!N123</f>
        <v>6.7880312788613506E-2</v>
      </c>
    </row>
    <row r="124" spans="1:16" x14ac:dyDescent="0.25">
      <c r="A124" t="s">
        <v>133</v>
      </c>
      <c r="B124">
        <v>1168041600</v>
      </c>
      <c r="C124" s="4">
        <f t="shared" si="1"/>
        <v>39818.041666666664</v>
      </c>
      <c r="D124">
        <f>'103'!C124+'104'!C124+'105'!C124+'106'!C124</f>
        <v>1.7194000000000001E-2</v>
      </c>
      <c r="E124">
        <f>'113'!C124+'114'!C124+'115'!C124+'116'!C124</f>
        <v>7.4460000000000004E-3</v>
      </c>
      <c r="G124">
        <f>D124/LossSums!D124</f>
        <v>3.6309958735803553E-2</v>
      </c>
      <c r="H124">
        <f>E124/LossSums!D124</f>
        <v>1.5724319689821638E-2</v>
      </c>
      <c r="I124" s="14">
        <f>'113'!C124/LossSums!G124</f>
        <v>1.3316482566568734E-2</v>
      </c>
      <c r="J124" s="15">
        <f>Notes!$F$31*1000000000000*InjAreaLoss!D124*Notes!$C$4</f>
        <v>6.635794128640484E+16</v>
      </c>
      <c r="K124" s="15">
        <f>J124/BBMData!D124</f>
        <v>7.1352625039144985E-3</v>
      </c>
      <c r="L124" s="15">
        <f>J124/BBMData!C124</f>
        <v>7.1352625039144985E-3</v>
      </c>
      <c r="M124" s="15">
        <f>BBMData!K124/BBMData!C124</f>
        <v>0</v>
      </c>
      <c r="N124" s="15">
        <f>BBMData!K124/BBMData!N124</f>
        <v>0</v>
      </c>
      <c r="O124" s="15">
        <f>J124/BBMData!T124</f>
        <v>7.8997549150481947E-2</v>
      </c>
      <c r="P124" s="15">
        <f>J124/BBMData!N124</f>
        <v>7.8997549150481947E-2</v>
      </c>
    </row>
    <row r="125" spans="1:16" x14ac:dyDescent="0.25">
      <c r="A125" t="s">
        <v>134</v>
      </c>
      <c r="B125">
        <v>1168646400</v>
      </c>
      <c r="C125" s="4">
        <f t="shared" si="1"/>
        <v>39825.041666666664</v>
      </c>
      <c r="D125">
        <f>'103'!C125+'104'!C125+'105'!C125+'106'!C125</f>
        <v>2.2650999999999998E-2</v>
      </c>
      <c r="E125">
        <f>'113'!C125+'114'!C125+'115'!C125+'116'!C125</f>
        <v>7.639E-3</v>
      </c>
      <c r="G125">
        <f>D125/LossSums!D125</f>
        <v>4.0058714817533092E-2</v>
      </c>
      <c r="H125">
        <f>E125/LossSums!D125</f>
        <v>1.3509713588412667E-2</v>
      </c>
      <c r="I125" s="14">
        <f>'113'!C125/LossSums!G125</f>
        <v>1.0370915907873595E-2</v>
      </c>
      <c r="J125" s="15">
        <f>Notes!$F$31*1000000000000*InjAreaLoss!D125*Notes!$C$4</f>
        <v>8.7418502272790272E+16</v>
      </c>
      <c r="K125" s="15">
        <f>J125/BBMData!D125</f>
        <v>8.9020878078197828E-3</v>
      </c>
      <c r="L125" s="15">
        <f>J125/BBMData!C125</f>
        <v>8.9020878078197828E-3</v>
      </c>
      <c r="M125" s="15">
        <f>BBMData!K125/BBMData!C125</f>
        <v>0</v>
      </c>
      <c r="N125" s="15">
        <f>BBMData!K125/BBMData!N125</f>
        <v>0</v>
      </c>
      <c r="O125" s="15">
        <f>J125/BBMData!T125</f>
        <v>9.7131669191989192E-2</v>
      </c>
      <c r="P125" s="15">
        <f>J125/BBMData!N125</f>
        <v>9.7131669191989192E-2</v>
      </c>
    </row>
    <row r="126" spans="1:16" x14ac:dyDescent="0.25">
      <c r="A126" t="s">
        <v>135</v>
      </c>
      <c r="B126">
        <v>1169251200</v>
      </c>
      <c r="C126" s="4">
        <f t="shared" si="1"/>
        <v>39832.041666666664</v>
      </c>
      <c r="D126">
        <f>'103'!C126+'104'!C126+'105'!C126+'106'!C126</f>
        <v>2.2553000000000004E-2</v>
      </c>
      <c r="E126">
        <f>'113'!C126+'114'!C126+'115'!C126+'116'!C126</f>
        <v>3.6659999999999996E-3</v>
      </c>
      <c r="G126">
        <f>D126/LossSums!D126</f>
        <v>4.3629659579160367E-2</v>
      </c>
      <c r="H126">
        <f>E126/LossSums!D126</f>
        <v>7.0920202198023257E-3</v>
      </c>
      <c r="I126" s="14">
        <f>'113'!C126/LossSums!G126</f>
        <v>3.8413443070460058E-3</v>
      </c>
      <c r="J126" s="15">
        <f>Notes!$F$31*1000000000000*InjAreaLoss!D126*Notes!$C$4</f>
        <v>8.704028439178136E+16</v>
      </c>
      <c r="K126" s="15">
        <f>J126/BBMData!D126</f>
        <v>1.0050841153785376E-2</v>
      </c>
      <c r="L126" s="15">
        <f>J126/BBMData!C126</f>
        <v>1.0050841153785376E-2</v>
      </c>
      <c r="M126" s="15">
        <f>BBMData!K126/BBMData!C126</f>
        <v>0</v>
      </c>
      <c r="N126" s="15">
        <f>BBMData!K126/BBMData!N126</f>
        <v>0</v>
      </c>
      <c r="O126" s="15">
        <f>J126/BBMData!T126</f>
        <v>0.11159010819459149</v>
      </c>
      <c r="P126" s="15">
        <f>J126/BBMData!N126</f>
        <v>0.11159010819459149</v>
      </c>
    </row>
    <row r="127" spans="1:16" x14ac:dyDescent="0.25">
      <c r="A127" t="s">
        <v>136</v>
      </c>
      <c r="B127">
        <v>1169856000</v>
      </c>
      <c r="C127" s="4">
        <f t="shared" si="1"/>
        <v>39839.041666666664</v>
      </c>
      <c r="D127">
        <f>'103'!C127+'104'!C127+'105'!C127+'106'!C127</f>
        <v>2.1304999999999998E-2</v>
      </c>
      <c r="E127">
        <f>'113'!C127+'114'!C127+'115'!C127+'116'!C127</f>
        <v>7.4600000000000005E-3</v>
      </c>
      <c r="G127">
        <f>D127/LossSums!D127</f>
        <v>3.6515554032050729E-2</v>
      </c>
      <c r="H127">
        <f>E127/LossSums!D127</f>
        <v>1.2786014225726283E-2</v>
      </c>
      <c r="I127" s="14">
        <f>'113'!C127/LossSums!G127</f>
        <v>9.9234721373908669E-3</v>
      </c>
      <c r="J127" s="15">
        <f>Notes!$F$31*1000000000000*InjAreaLoss!D127*Notes!$C$4</f>
        <v>8.2223795458116496E+16</v>
      </c>
      <c r="K127" s="15">
        <f>J127/BBMData!D127</f>
        <v>8.8890589684450273E-3</v>
      </c>
      <c r="L127" s="15">
        <f>J127/BBMData!C127</f>
        <v>8.8890589684450273E-3</v>
      </c>
      <c r="M127" s="15">
        <f>BBMData!K127/BBMData!C127</f>
        <v>0</v>
      </c>
      <c r="N127" s="15">
        <f>BBMData!K127/BBMData!N127</f>
        <v>0</v>
      </c>
      <c r="O127" s="15">
        <f>J127/BBMData!T127</f>
        <v>9.7885470783472026E-2</v>
      </c>
      <c r="P127" s="15">
        <f>J127/BBMData!N127</f>
        <v>9.7885470783472026E-2</v>
      </c>
    </row>
    <row r="128" spans="1:16" x14ac:dyDescent="0.25">
      <c r="A128" t="s">
        <v>137</v>
      </c>
      <c r="B128">
        <v>1170460800</v>
      </c>
      <c r="C128" s="4">
        <f t="shared" si="1"/>
        <v>39846.041666666664</v>
      </c>
      <c r="D128">
        <f>'103'!C128+'104'!C128+'105'!C128+'106'!C128</f>
        <v>2.0296000000000002E-2</v>
      </c>
      <c r="E128">
        <f>'113'!C128+'114'!C128+'115'!C128+'116'!C128</f>
        <v>6.1270000000000005E-3</v>
      </c>
      <c r="G128">
        <f>D128/LossSums!D128</f>
        <v>3.4297224588014222E-2</v>
      </c>
      <c r="H128">
        <f>E128/LossSums!D128</f>
        <v>1.035371970096389E-2</v>
      </c>
      <c r="I128" s="14">
        <f>'113'!C128/LossSums!G128</f>
        <v>8.7880414818163836E-3</v>
      </c>
      <c r="J128" s="15">
        <f>Notes!$F$31*1000000000000*InjAreaLoss!D128*Notes!$C$4</f>
        <v>7.8329695030177552E+16</v>
      </c>
      <c r="K128" s="15">
        <f>J128/BBMData!D128</f>
        <v>8.0503283689802203E-3</v>
      </c>
      <c r="L128" s="15">
        <f>J128/BBMData!C128</f>
        <v>8.0503283689802203E-3</v>
      </c>
      <c r="M128" s="15">
        <f>BBMData!K128/BBMData!C128</f>
        <v>0</v>
      </c>
      <c r="N128" s="15">
        <f>BBMData!K128/BBMData!N128</f>
        <v>0</v>
      </c>
      <c r="O128" s="15">
        <f>J128/BBMData!T128</f>
        <v>8.514097285888865E-2</v>
      </c>
      <c r="P128" s="15">
        <f>J128/BBMData!N128</f>
        <v>8.514097285888865E-2</v>
      </c>
    </row>
    <row r="129" spans="1:16" x14ac:dyDescent="0.25">
      <c r="A129" t="s">
        <v>138</v>
      </c>
      <c r="B129">
        <v>1171065600</v>
      </c>
      <c r="C129" s="4">
        <f t="shared" si="1"/>
        <v>39853.041666666664</v>
      </c>
      <c r="D129">
        <f>'103'!C129+'104'!C129+'105'!C129+'106'!C129</f>
        <v>2.7193000000000002E-2</v>
      </c>
      <c r="E129">
        <f>'113'!C129+'114'!C129+'115'!C129+'116'!C129</f>
        <v>2.7339999999999999E-3</v>
      </c>
      <c r="G129">
        <f>D129/LossSums!D129</f>
        <v>4.4565465001368446E-2</v>
      </c>
      <c r="H129">
        <f>E129/LossSums!D129</f>
        <v>4.4806377124164791E-3</v>
      </c>
      <c r="I129" s="14">
        <f>'113'!C129/LossSums!G129</f>
        <v>7.3423723790471945E-3</v>
      </c>
      <c r="J129" s="15">
        <f>Notes!$F$31*1000000000000*InjAreaLoss!D129*Notes!$C$4</f>
        <v>1.0494774324771474E+17</v>
      </c>
      <c r="K129" s="15">
        <f>J129/BBMData!D129</f>
        <v>1.1093841780942361E-2</v>
      </c>
      <c r="L129" s="15">
        <f>J129/BBMData!C129</f>
        <v>1.1093841780942361E-2</v>
      </c>
      <c r="M129" s="15">
        <f>BBMData!K129/BBMData!C129</f>
        <v>0</v>
      </c>
      <c r="N129" s="15">
        <f>BBMData!K129/BBMData!N129</f>
        <v>0</v>
      </c>
      <c r="O129" s="15">
        <f>J129/BBMData!T129</f>
        <v>0.11660860360857193</v>
      </c>
      <c r="P129" s="15">
        <f>J129/BBMData!N129</f>
        <v>0.11660860360857193</v>
      </c>
    </row>
    <row r="130" spans="1:16" x14ac:dyDescent="0.25">
      <c r="A130" t="s">
        <v>139</v>
      </c>
      <c r="B130">
        <v>1171670400</v>
      </c>
      <c r="C130" s="4">
        <f t="shared" si="1"/>
        <v>39860.041666666664</v>
      </c>
      <c r="D130">
        <f>'103'!C130+'104'!C130+'105'!C130+'106'!C130</f>
        <v>2.2058000000000001E-2</v>
      </c>
      <c r="E130">
        <f>'113'!C130+'114'!C130+'115'!C130+'116'!C130</f>
        <v>3.6849999999999995E-3</v>
      </c>
      <c r="G130">
        <f>D130/LossSums!D130</f>
        <v>4.4255759689098166E-2</v>
      </c>
      <c r="H130">
        <f>E130/LossSums!D130</f>
        <v>7.3933481935953725E-3</v>
      </c>
      <c r="I130" s="14">
        <f>'113'!C130/LossSums!G130</f>
        <v>1.1908300680088276E-2</v>
      </c>
      <c r="J130" s="15">
        <f>Notes!$F$31*1000000000000*InjAreaLoss!D130*Notes!$C$4</f>
        <v>8.5129898156072928E+16</v>
      </c>
      <c r="K130" s="15">
        <f>J130/BBMData!D130</f>
        <v>1.1099074075107292E-2</v>
      </c>
      <c r="L130" s="15">
        <f>J130/BBMData!C130</f>
        <v>1.1099074075107292E-2</v>
      </c>
      <c r="M130" s="15">
        <f>BBMData!K130/BBMData!C130</f>
        <v>0</v>
      </c>
      <c r="N130" s="15">
        <f>BBMData!K130/BBMData!N130</f>
        <v>0</v>
      </c>
      <c r="O130" s="15">
        <f>J130/BBMData!T130</f>
        <v>0.114115144981331</v>
      </c>
      <c r="P130" s="15">
        <f>J130/BBMData!N130</f>
        <v>0.114115144981331</v>
      </c>
    </row>
    <row r="131" spans="1:16" x14ac:dyDescent="0.25">
      <c r="A131" t="s">
        <v>140</v>
      </c>
      <c r="B131">
        <v>1172275200</v>
      </c>
      <c r="C131" s="4">
        <f t="shared" si="1"/>
        <v>39867.041666666664</v>
      </c>
      <c r="D131">
        <f>'103'!C131+'104'!C131+'105'!C131+'106'!C131</f>
        <v>1.9126000000000001E-2</v>
      </c>
      <c r="E131">
        <f>'113'!C131+'114'!C131+'115'!C131+'116'!C131</f>
        <v>4.5750000000000001E-3</v>
      </c>
      <c r="G131">
        <f>D131/LossSums!D131</f>
        <v>3.1424158780231332E-2</v>
      </c>
      <c r="H131">
        <f>E131/LossSums!D131</f>
        <v>7.5167586750788636E-3</v>
      </c>
      <c r="I131" s="14">
        <f>'113'!C131/LossSums!G131</f>
        <v>1.117099603212024E-2</v>
      </c>
      <c r="J131" s="15">
        <f>Notes!$F$31*1000000000000*InjAreaLoss!D131*Notes!$C$4</f>
        <v>7.3814236654866752E+16</v>
      </c>
      <c r="K131" s="15">
        <f>J131/BBMData!D131</f>
        <v>7.4710765845006832E-3</v>
      </c>
      <c r="L131" s="15">
        <f>J131/BBMData!C131</f>
        <v>7.4710765845006832E-3</v>
      </c>
      <c r="M131" s="15">
        <f>BBMData!K131/BBMData!C131</f>
        <v>0</v>
      </c>
      <c r="N131" s="15">
        <f>BBMData!K131/BBMData!N131</f>
        <v>0</v>
      </c>
      <c r="O131" s="15">
        <f>J131/BBMData!T131</f>
        <v>8.4843950178007763E-2</v>
      </c>
      <c r="P131" s="15">
        <f>J131/BBMData!N131</f>
        <v>8.4843950178007763E-2</v>
      </c>
    </row>
    <row r="132" spans="1:16" x14ac:dyDescent="0.25">
      <c r="A132" t="s">
        <v>141</v>
      </c>
      <c r="B132">
        <v>1172880000</v>
      </c>
      <c r="C132" s="4">
        <f t="shared" si="1"/>
        <v>39874.041666666664</v>
      </c>
      <c r="D132">
        <f>'103'!C132+'104'!C132+'105'!C132+'106'!C132</f>
        <v>1.6532000000000002E-2</v>
      </c>
      <c r="E132">
        <f>'113'!C132+'114'!C132+'115'!C132+'116'!C132</f>
        <v>4.2690000000000002E-3</v>
      </c>
      <c r="G132">
        <f>D132/LossSums!D132</f>
        <v>2.934634617398698E-2</v>
      </c>
      <c r="H132">
        <f>E132/LossSums!D132</f>
        <v>7.5780033762854106E-3</v>
      </c>
      <c r="I132" s="14">
        <f>'113'!C132/LossSums!G132</f>
        <v>9.7178243304372244E-3</v>
      </c>
      <c r="J132" s="15">
        <f>Notes!$F$31*1000000000000*InjAreaLoss!D132*Notes!$C$4</f>
        <v>6.3803040906528144E+16</v>
      </c>
      <c r="K132" s="15">
        <f>J132/BBMData!D132</f>
        <v>7.2668611510852098E-3</v>
      </c>
      <c r="L132" s="15">
        <f>J132/BBMData!C132</f>
        <v>7.2668611510852098E-3</v>
      </c>
      <c r="M132" s="15">
        <f>BBMData!K132/BBMData!C132</f>
        <v>0</v>
      </c>
      <c r="N132" s="15">
        <f>BBMData!K132/BBMData!N132</f>
        <v>0</v>
      </c>
      <c r="O132" s="15">
        <f>J132/BBMData!T132</f>
        <v>8.1798770392984804E-2</v>
      </c>
      <c r="P132" s="15">
        <f>J132/BBMData!N132</f>
        <v>8.1798770392984804E-2</v>
      </c>
    </row>
    <row r="133" spans="1:16" x14ac:dyDescent="0.25">
      <c r="A133" t="s">
        <v>142</v>
      </c>
      <c r="B133">
        <v>1173481200</v>
      </c>
      <c r="C133" s="4">
        <f t="shared" si="1"/>
        <v>39881</v>
      </c>
      <c r="D133">
        <f>'103'!C133+'104'!C133+'105'!C133+'106'!C133</f>
        <v>1.4116999999999999E-2</v>
      </c>
      <c r="E133">
        <f>'113'!C133+'114'!C133+'115'!C133+'116'!C133</f>
        <v>4.3249999999999999E-3</v>
      </c>
      <c r="G133">
        <f>D133/LossSums!D133</f>
        <v>2.5552287433820531E-2</v>
      </c>
      <c r="H133">
        <f>E133/LossSums!D133</f>
        <v>7.8284085252726364E-3</v>
      </c>
      <c r="I133" s="14">
        <f>'113'!C133/LossSums!G133</f>
        <v>1.0083225391112798E-2</v>
      </c>
      <c r="J133" s="15">
        <f>Notes!$F$31*1000000000000*InjAreaLoss!D133*Notes!$C$4</f>
        <v>5.4482671695950744E+16</v>
      </c>
      <c r="K133" s="15">
        <f>J133/BBMData!D133</f>
        <v>6.0135399222903691E-3</v>
      </c>
      <c r="L133" s="15">
        <f>J133/BBMData!C133</f>
        <v>6.0135399222903691E-3</v>
      </c>
      <c r="M133" s="15">
        <f>BBMData!K133/BBMData!C133</f>
        <v>0</v>
      </c>
      <c r="N133" s="15">
        <f>BBMData!K133/BBMData!N133</f>
        <v>0</v>
      </c>
      <c r="O133" s="15">
        <f>J133/BBMData!T133</f>
        <v>6.6442282556037499E-2</v>
      </c>
      <c r="P133" s="15">
        <f>J133/BBMData!N133</f>
        <v>6.6442282556037499E-2</v>
      </c>
    </row>
    <row r="134" spans="1:16" x14ac:dyDescent="0.25">
      <c r="A134" t="s">
        <v>143</v>
      </c>
      <c r="B134">
        <v>1174086000</v>
      </c>
      <c r="C134" s="4">
        <f t="shared" si="1"/>
        <v>39888</v>
      </c>
      <c r="D134">
        <f>'103'!C134+'104'!C134+'105'!C134+'106'!C134</f>
        <v>2.6302000000000002E-2</v>
      </c>
      <c r="E134">
        <f>'113'!C134+'114'!C134+'115'!C134+'116'!C134</f>
        <v>5.3820000000000005E-3</v>
      </c>
      <c r="G134">
        <f>D134/LossSums!D134</f>
        <v>4.0567156674486439E-2</v>
      </c>
      <c r="H134">
        <f>E134/LossSums!D134</f>
        <v>8.3009823291797583E-3</v>
      </c>
      <c r="I134" s="14">
        <f>'113'!C134/LossSums!G134</f>
        <v>1.1269727111123173E-2</v>
      </c>
      <c r="J134" s="15">
        <f>Notes!$F$31*1000000000000*InjAreaLoss!D134*Notes!$C$4</f>
        <v>1.0150904802343958E+17</v>
      </c>
      <c r="K134" s="15">
        <f>J134/BBMData!D134</f>
        <v>1.0454072916935075E-2</v>
      </c>
      <c r="L134" s="15">
        <f>J134/BBMData!C134</f>
        <v>1.0454072916935075E-2</v>
      </c>
      <c r="M134" s="15">
        <f>BBMData!K134/BBMData!C134</f>
        <v>0</v>
      </c>
      <c r="N134" s="15">
        <f>BBMData!K134/BBMData!N134</f>
        <v>0</v>
      </c>
      <c r="O134" s="15">
        <f>J134/BBMData!T134</f>
        <v>0.10573859169108291</v>
      </c>
      <c r="P134" s="15">
        <f>J134/BBMData!N134</f>
        <v>0.10573859169108291</v>
      </c>
    </row>
    <row r="135" spans="1:16" x14ac:dyDescent="0.25">
      <c r="A135" t="s">
        <v>144</v>
      </c>
      <c r="B135">
        <v>1174690800</v>
      </c>
      <c r="C135" s="4">
        <f t="shared" si="1"/>
        <v>39895</v>
      </c>
      <c r="D135">
        <f>'103'!C135+'104'!C135+'105'!C135+'106'!C135</f>
        <v>2.0676E-2</v>
      </c>
      <c r="E135">
        <f>'113'!C135+'114'!C135+'115'!C135+'116'!C135</f>
        <v>1.9480000000000001E-3</v>
      </c>
      <c r="G135">
        <f>D135/LossSums!D135</f>
        <v>3.3858281900164253E-2</v>
      </c>
      <c r="H135">
        <f>E135/LossSums!D135</f>
        <v>3.1899754856606673E-3</v>
      </c>
      <c r="I135" s="14">
        <f>'113'!C135/LossSums!G135</f>
        <v>4.432811246675392E-3</v>
      </c>
      <c r="J135" s="15">
        <f>Notes!$F$31*1000000000000*InjAreaLoss!D135*Notes!$C$4</f>
        <v>7.9796254160620368E+16</v>
      </c>
      <c r="K135" s="15">
        <f>J135/BBMData!D135</f>
        <v>8.5343587337561883E-3</v>
      </c>
      <c r="L135" s="15">
        <f>J135/BBMData!C135</f>
        <v>8.5343587337561883E-3</v>
      </c>
      <c r="M135" s="15">
        <f>BBMData!K135/BBMData!C135</f>
        <v>0</v>
      </c>
      <c r="N135" s="15">
        <f>BBMData!K135/BBMData!N135</f>
        <v>0</v>
      </c>
      <c r="O135" s="15">
        <f>J135/BBMData!T135</f>
        <v>8.8662504622911517E-2</v>
      </c>
      <c r="P135" s="15">
        <f>J135/BBMData!N135</f>
        <v>8.8662504622911517E-2</v>
      </c>
    </row>
    <row r="136" spans="1:16" x14ac:dyDescent="0.25">
      <c r="A136" t="s">
        <v>145</v>
      </c>
      <c r="B136">
        <v>1175295600</v>
      </c>
      <c r="C136" s="4">
        <f t="shared" si="1"/>
        <v>39902</v>
      </c>
      <c r="D136">
        <f>'103'!C136+'104'!C136+'105'!C136+'106'!C136</f>
        <v>1.2029E-2</v>
      </c>
      <c r="E136">
        <f>'113'!C136+'114'!C136+'115'!C136+'116'!C136</f>
        <v>4.5360000000000001E-3</v>
      </c>
      <c r="G136">
        <f>D136/LossSums!D136</f>
        <v>2.0137879772053065E-2</v>
      </c>
      <c r="H136">
        <f>E136/LossSums!D136</f>
        <v>7.5937669503726574E-3</v>
      </c>
      <c r="I136" s="14">
        <f>'113'!C136/LossSums!G136</f>
        <v>8.6097675362765205E-3</v>
      </c>
      <c r="J136" s="15">
        <f>Notes!$F$31*1000000000000*InjAreaLoss!D136*Notes!$C$4</f>
        <v>4.6424315210780728E+16</v>
      </c>
      <c r="K136" s="15">
        <f>J136/BBMData!D136</f>
        <v>5.0242765379632818E-3</v>
      </c>
      <c r="L136" s="15">
        <f>J136/BBMData!C136</f>
        <v>5.0242765379632818E-3</v>
      </c>
      <c r="M136" s="15">
        <f>BBMData!K136/BBMData!C136</f>
        <v>0</v>
      </c>
      <c r="N136" s="15">
        <f>BBMData!K136/BBMData!N136</f>
        <v>0</v>
      </c>
      <c r="O136" s="15">
        <f>J136/BBMData!T136</f>
        <v>5.3981761873000848E-2</v>
      </c>
      <c r="P136" s="15">
        <f>J136/BBMData!N136</f>
        <v>5.3981761873000848E-2</v>
      </c>
    </row>
    <row r="137" spans="1:16" x14ac:dyDescent="0.25">
      <c r="A137" t="s">
        <v>146</v>
      </c>
      <c r="B137">
        <v>1175900400</v>
      </c>
      <c r="C137" s="4">
        <f t="shared" ref="C137:C200" si="2">B137/86400+26299+1/24</f>
        <v>39909</v>
      </c>
      <c r="D137">
        <f>'103'!C137+'104'!C137+'105'!C137+'106'!C137</f>
        <v>9.9239999999999988E-3</v>
      </c>
      <c r="E137">
        <f>'113'!C137+'114'!C137+'115'!C137+'116'!C137</f>
        <v>9.0589999999999993E-3</v>
      </c>
      <c r="G137">
        <f>D137/LossSums!D137</f>
        <v>1.6170214152685013E-2</v>
      </c>
      <c r="H137">
        <f>E137/LossSums!D137</f>
        <v>1.4760778920714788E-2</v>
      </c>
      <c r="I137" s="14">
        <f>'113'!C137/LossSums!G137</f>
        <v>1.8921982461874393E-2</v>
      </c>
      <c r="J137" s="15">
        <f>Notes!$F$31*1000000000000*InjAreaLoss!D137*Notes!$C$4</f>
        <v>3.8300349501354048E+16</v>
      </c>
      <c r="K137" s="15">
        <f>J137/BBMData!D137</f>
        <v>3.7921138120152521E-3</v>
      </c>
      <c r="L137" s="15">
        <f>J137/BBMData!C137</f>
        <v>3.7921138120152521E-3</v>
      </c>
      <c r="M137" s="15">
        <f>BBMData!K137/BBMData!C137</f>
        <v>0</v>
      </c>
      <c r="N137" s="15">
        <f>BBMData!K137/BBMData!N137</f>
        <v>0</v>
      </c>
      <c r="O137" s="15">
        <f>J137/BBMData!T137</f>
        <v>4.5059234707475353E-2</v>
      </c>
      <c r="P137" s="15">
        <f>J137/BBMData!N137</f>
        <v>4.5059234707475353E-2</v>
      </c>
    </row>
    <row r="138" spans="1:16" x14ac:dyDescent="0.25">
      <c r="A138" t="s">
        <v>147</v>
      </c>
      <c r="B138">
        <v>1176505200</v>
      </c>
      <c r="C138" s="4">
        <f t="shared" si="2"/>
        <v>39916</v>
      </c>
      <c r="D138">
        <f>'103'!C138+'104'!C138+'105'!C138+'106'!C138</f>
        <v>1.4947000000000002E-2</v>
      </c>
      <c r="E138">
        <f>'113'!C138+'114'!C138+'115'!C138+'116'!C138</f>
        <v>4.4039999999999999E-3</v>
      </c>
      <c r="G138">
        <f>D138/LossSums!D138</f>
        <v>3.1653021723201773E-2</v>
      </c>
      <c r="H138">
        <f>E138/LossSums!D138</f>
        <v>9.3262800340523574E-3</v>
      </c>
      <c r="I138" s="14">
        <f>'113'!C138/LossSums!G138</f>
        <v>1.4414159645343469E-2</v>
      </c>
      <c r="J138" s="15">
        <f>Notes!$F$31*1000000000000*InjAreaLoss!D138*Notes!$C$4</f>
        <v>5.7685945586128496E+16</v>
      </c>
      <c r="K138" s="15">
        <f>J138/BBMData!D138</f>
        <v>7.3579012227204714E-3</v>
      </c>
      <c r="L138" s="15">
        <f>J138/BBMData!C138</f>
        <v>7.3579012227204714E-3</v>
      </c>
      <c r="M138" s="15">
        <f>BBMData!K138/BBMData!C138</f>
        <v>0</v>
      </c>
      <c r="N138" s="15">
        <f>BBMData!K138/BBMData!N138</f>
        <v>0</v>
      </c>
      <c r="O138" s="15">
        <f>J138/BBMData!T138</f>
        <v>8.0119368869622912E-2</v>
      </c>
      <c r="P138" s="15">
        <f>J138/BBMData!N138</f>
        <v>8.0119368869622912E-2</v>
      </c>
    </row>
    <row r="139" spans="1:16" x14ac:dyDescent="0.25">
      <c r="A139" t="s">
        <v>148</v>
      </c>
      <c r="B139">
        <v>1177110000</v>
      </c>
      <c r="C139" s="4">
        <f t="shared" si="2"/>
        <v>39923</v>
      </c>
      <c r="D139">
        <f>'103'!C139+'104'!C139+'105'!C139+'106'!C139</f>
        <v>1.4254000000000001E-2</v>
      </c>
      <c r="E139">
        <f>'113'!C139+'114'!C139+'115'!C139+'116'!C139</f>
        <v>5.4940000000000006E-3</v>
      </c>
      <c r="G139">
        <f>D139/LossSums!D139</f>
        <v>2.0794127343971104E-2</v>
      </c>
      <c r="H139">
        <f>E139/LossSums!D139</f>
        <v>8.0147983462731335E-3</v>
      </c>
      <c r="I139" s="14">
        <f>'113'!C139/LossSums!G139</f>
        <v>1.3167401783692266E-2</v>
      </c>
      <c r="J139" s="15">
        <f>Notes!$F$31*1000000000000*InjAreaLoss!D139*Notes!$C$4</f>
        <v>5.5011404856136712E+16</v>
      </c>
      <c r="K139" s="15">
        <f>J139/BBMData!D139</f>
        <v>5.141252790293151E-3</v>
      </c>
      <c r="L139" s="15">
        <f>J139/BBMData!C139</f>
        <v>5.141252790293151E-3</v>
      </c>
      <c r="M139" s="15">
        <f>BBMData!K139/BBMData!C139</f>
        <v>0</v>
      </c>
      <c r="N139" s="15">
        <f>BBMData!K139/BBMData!N139</f>
        <v>0</v>
      </c>
      <c r="O139" s="15">
        <f>J139/BBMData!T139</f>
        <v>5.501140485613671E-2</v>
      </c>
      <c r="P139" s="15">
        <f>J139/BBMData!N139</f>
        <v>5.501140485613671E-2</v>
      </c>
    </row>
    <row r="140" spans="1:16" x14ac:dyDescent="0.25">
      <c r="A140" t="s">
        <v>149</v>
      </c>
      <c r="B140">
        <v>1177714800</v>
      </c>
      <c r="C140" s="4">
        <f t="shared" si="2"/>
        <v>39930</v>
      </c>
      <c r="D140">
        <f>'103'!C140+'104'!C140+'105'!C140+'106'!C140</f>
        <v>1.3672999999999999E-2</v>
      </c>
      <c r="E140">
        <f>'113'!C140+'114'!C140+'115'!C140+'116'!C140</f>
        <v>6.9839999999999998E-3</v>
      </c>
      <c r="G140">
        <f>D140/LossSums!D140</f>
        <v>2.6175184018837398E-2</v>
      </c>
      <c r="H140">
        <f>E140/LossSums!D140</f>
        <v>1.3369961616877086E-2</v>
      </c>
      <c r="I140" s="14">
        <f>'113'!C140/LossSums!G140</f>
        <v>2.1204549488660414E-2</v>
      </c>
      <c r="J140" s="15">
        <f>Notes!$F$31*1000000000000*InjAreaLoss!D140*Notes!$C$4</f>
        <v>5.2769113133012288E+16</v>
      </c>
      <c r="K140" s="15">
        <f>J140/BBMData!D140</f>
        <v>6.1430865114100452E-3</v>
      </c>
      <c r="L140" s="15">
        <f>J140/BBMData!C140</f>
        <v>6.1430865114100452E-3</v>
      </c>
      <c r="M140" s="15">
        <f>BBMData!K140/BBMData!C140</f>
        <v>0</v>
      </c>
      <c r="N140" s="15">
        <f>BBMData!K140/BBMData!N140</f>
        <v>0</v>
      </c>
      <c r="O140" s="15">
        <f>J140/BBMData!T140</f>
        <v>6.7652709144887552E-2</v>
      </c>
      <c r="P140" s="15">
        <f>J140/BBMData!N140</f>
        <v>6.7652709144887552E-2</v>
      </c>
    </row>
    <row r="141" spans="1:16" x14ac:dyDescent="0.25">
      <c r="A141" t="s">
        <v>150</v>
      </c>
      <c r="B141">
        <v>1178319600</v>
      </c>
      <c r="C141" s="4">
        <f t="shared" si="2"/>
        <v>39937</v>
      </c>
      <c r="D141">
        <f>'103'!C141+'104'!C141+'105'!C141+'106'!C141</f>
        <v>1.4597000000000001E-2</v>
      </c>
      <c r="E141">
        <f>'113'!C141+'114'!C141+'115'!C141+'116'!C141</f>
        <v>8.6020000000000003E-3</v>
      </c>
      <c r="G141">
        <f>D141/LossSums!D141</f>
        <v>2.6200677408758921E-2</v>
      </c>
      <c r="H141">
        <f>E141/LossSums!D141</f>
        <v>1.5440037478258837E-2</v>
      </c>
      <c r="I141" s="14">
        <f>'113'!C141/LossSums!G141</f>
        <v>2.8242028782450312E-2</v>
      </c>
      <c r="J141" s="15">
        <f>Notes!$F$31*1000000000000*InjAreaLoss!D141*Notes!$C$4</f>
        <v>5.6335167439667992E+16</v>
      </c>
      <c r="K141" s="15">
        <f>J141/BBMData!D141</f>
        <v>5.9362663266246569E-3</v>
      </c>
      <c r="L141" s="15">
        <f>J141/BBMData!C141</f>
        <v>5.9362663266246569E-3</v>
      </c>
      <c r="M141" s="15">
        <f>BBMData!K141/BBMData!C141</f>
        <v>0</v>
      </c>
      <c r="N141" s="15">
        <f>BBMData!K141/BBMData!N141</f>
        <v>0</v>
      </c>
      <c r="O141" s="15">
        <f>J141/BBMData!T141</f>
        <v>6.6276667576079987E-2</v>
      </c>
      <c r="P141" s="15">
        <f>J141/BBMData!N141</f>
        <v>6.6276667576079987E-2</v>
      </c>
    </row>
    <row r="142" spans="1:16" x14ac:dyDescent="0.25">
      <c r="A142" t="s">
        <v>151</v>
      </c>
      <c r="B142">
        <v>1178924400</v>
      </c>
      <c r="C142" s="4">
        <f t="shared" si="2"/>
        <v>39944</v>
      </c>
      <c r="D142">
        <f>'103'!C142+'104'!C142+'105'!C142+'106'!C142</f>
        <v>1.4553E-2</v>
      </c>
      <c r="E142">
        <f>'113'!C142+'114'!C142+'115'!C142+'116'!C142</f>
        <v>5.9350000000000002E-3</v>
      </c>
      <c r="G142">
        <f>D142/LossSums!D142</f>
        <v>2.7097531002122668E-2</v>
      </c>
      <c r="H142">
        <f>E142/LossSums!D142</f>
        <v>1.1050906788813169E-2</v>
      </c>
      <c r="I142" s="14">
        <f>'113'!C142/LossSums!G142</f>
        <v>1.3990619162175602E-2</v>
      </c>
      <c r="J142" s="15">
        <f>Notes!$F$31*1000000000000*InjAreaLoss!D142*Notes!$C$4</f>
        <v>5.616535532982724E+16</v>
      </c>
      <c r="K142" s="15">
        <f>J142/BBMData!D142</f>
        <v>6.2824782248128907E-3</v>
      </c>
      <c r="L142" s="15">
        <f>J142/BBMData!C142</f>
        <v>6.2824782248128907E-3</v>
      </c>
      <c r="M142" s="15">
        <f>BBMData!K142/BBMData!C142</f>
        <v>0</v>
      </c>
      <c r="N142" s="15">
        <f>BBMData!K142/BBMData!N142</f>
        <v>0</v>
      </c>
      <c r="O142" s="15">
        <f>J142/BBMData!T142</f>
        <v>6.6863518249794335E-2</v>
      </c>
      <c r="P142" s="15">
        <f>J142/BBMData!N142</f>
        <v>6.6863518249794335E-2</v>
      </c>
    </row>
    <row r="143" spans="1:16" x14ac:dyDescent="0.25">
      <c r="A143" t="s">
        <v>152</v>
      </c>
      <c r="B143">
        <v>1179529200</v>
      </c>
      <c r="C143" s="4">
        <f t="shared" si="2"/>
        <v>39951</v>
      </c>
      <c r="D143">
        <f>'103'!C143+'104'!C143+'105'!C143+'106'!C143</f>
        <v>1.4621E-2</v>
      </c>
      <c r="E143">
        <f>'113'!C143+'114'!C143+'115'!C143+'116'!C143</f>
        <v>2.921E-3</v>
      </c>
      <c r="G143">
        <f>D143/LossSums!D143</f>
        <v>3.0743254609070115E-2</v>
      </c>
      <c r="H143">
        <f>E143/LossSums!D143</f>
        <v>6.1419223523079E-3</v>
      </c>
      <c r="I143" s="14">
        <f>'113'!C143/LossSums!G143</f>
        <v>7.4104600629402075E-3</v>
      </c>
      <c r="J143" s="15">
        <f>Notes!$F$31*1000000000000*InjAreaLoss!D143*Notes!$C$4</f>
        <v>5.6427792226853864E+16</v>
      </c>
      <c r="K143" s="15">
        <f>J143/BBMData!D143</f>
        <v>7.1157367246978392E-3</v>
      </c>
      <c r="L143" s="15">
        <f>J143/BBMData!C143</f>
        <v>7.1157367246978392E-3</v>
      </c>
      <c r="M143" s="15">
        <f>BBMData!K143/BBMData!C143</f>
        <v>0</v>
      </c>
      <c r="N143" s="15">
        <f>BBMData!K143/BBMData!N143</f>
        <v>0</v>
      </c>
      <c r="O143" s="15">
        <f>J143/BBMData!T143</f>
        <v>8.0611131752648377E-2</v>
      </c>
      <c r="P143" s="15">
        <f>J143/BBMData!N143</f>
        <v>8.0611131752648377E-2</v>
      </c>
    </row>
    <row r="144" spans="1:16" x14ac:dyDescent="0.25">
      <c r="A144" t="s">
        <v>153</v>
      </c>
      <c r="B144">
        <v>1180134000</v>
      </c>
      <c r="C144" s="4">
        <f t="shared" si="2"/>
        <v>39958</v>
      </c>
      <c r="D144">
        <f>'103'!C144+'104'!C144+'105'!C144+'106'!C144</f>
        <v>1.2137E-2</v>
      </c>
      <c r="E144">
        <f>'113'!C144+'114'!C144+'115'!C144+'116'!C144</f>
        <v>9.4270000000000014E-3</v>
      </c>
      <c r="G144">
        <f>D144/LossSums!D144</f>
        <v>3.0048326879846307E-2</v>
      </c>
      <c r="H144">
        <f>E144/LossSums!D144</f>
        <v>2.3339011081512002E-2</v>
      </c>
      <c r="I144" s="14">
        <f>'113'!C144/LossSums!G144</f>
        <v>2.6764686091110962E-2</v>
      </c>
      <c r="J144" s="15">
        <f>Notes!$F$31*1000000000000*InjAreaLoss!D144*Notes!$C$4</f>
        <v>4.6841126753117104E+16</v>
      </c>
      <c r="K144" s="15">
        <f>J144/BBMData!D144</f>
        <v>6.6915895361595859E-3</v>
      </c>
      <c r="L144" s="15">
        <f>J144/BBMData!C144</f>
        <v>6.6915895361595859E-3</v>
      </c>
      <c r="M144" s="15">
        <f>BBMData!K144/BBMData!C144</f>
        <v>0</v>
      </c>
      <c r="N144" s="15">
        <f>BBMData!K144/BBMData!N144</f>
        <v>0</v>
      </c>
      <c r="O144" s="15">
        <f>J144/BBMData!T144</f>
        <v>8.5165685005667457E-2</v>
      </c>
      <c r="P144" s="15">
        <f>J144/BBMData!N144</f>
        <v>8.5165685005667457E-2</v>
      </c>
    </row>
    <row r="145" spans="1:16" x14ac:dyDescent="0.25">
      <c r="A145" t="s">
        <v>154</v>
      </c>
      <c r="B145">
        <v>1180738800</v>
      </c>
      <c r="C145" s="4">
        <f t="shared" si="2"/>
        <v>39965</v>
      </c>
      <c r="D145">
        <f>'103'!C145+'104'!C145+'105'!C145+'106'!C145</f>
        <v>1.4528000000000001E-2</v>
      </c>
      <c r="E145">
        <f>'113'!C145+'114'!C145+'115'!C145+'116'!C145</f>
        <v>1.0978E-2</v>
      </c>
      <c r="G145">
        <f>D145/LossSums!D145</f>
        <v>2.7283141467445399E-2</v>
      </c>
      <c r="H145">
        <f>E145/LossSums!D145</f>
        <v>2.061634960280944E-2</v>
      </c>
      <c r="I145" s="14">
        <f>'113'!C145/LossSums!G145</f>
        <v>2.3480039143853663E-2</v>
      </c>
      <c r="J145" s="15">
        <f>Notes!$F$31*1000000000000*InjAreaLoss!D145*Notes!$C$4</f>
        <v>5.606887117650864E+16</v>
      </c>
      <c r="K145" s="15">
        <f>J145/BBMData!D145</f>
        <v>5.8102457177729161E-3</v>
      </c>
      <c r="L145" s="15">
        <f>J145/BBMData!C145</f>
        <v>5.8102457177729161E-3</v>
      </c>
      <c r="M145" s="15">
        <f>BBMData!K145/BBMData!C145</f>
        <v>0</v>
      </c>
      <c r="N145" s="15">
        <f>BBMData!K145/BBMData!N145</f>
        <v>0</v>
      </c>
      <c r="O145" s="15">
        <f>J145/BBMData!T145</f>
        <v>7.3774830495406105E-2</v>
      </c>
      <c r="P145" s="15">
        <f>J145/BBMData!N145</f>
        <v>7.3774830495406105E-2</v>
      </c>
    </row>
    <row r="146" spans="1:16" x14ac:dyDescent="0.25">
      <c r="A146" t="s">
        <v>155</v>
      </c>
      <c r="B146">
        <v>1181343600</v>
      </c>
      <c r="C146" s="4">
        <f t="shared" si="2"/>
        <v>39972</v>
      </c>
      <c r="D146">
        <f>'103'!C146+'104'!C146+'105'!C146+'106'!C146</f>
        <v>7.4260000000000003E-3</v>
      </c>
      <c r="E146">
        <f>'113'!C146+'114'!C146+'115'!C146+'116'!C146</f>
        <v>3.2429999999999998E-3</v>
      </c>
      <c r="G146">
        <f>D146/LossSums!D146</f>
        <v>3.045839348995932E-2</v>
      </c>
      <c r="H146">
        <f>E146/LossSums!D146</f>
        <v>1.3301450321564512E-2</v>
      </c>
      <c r="I146" s="14">
        <f>'113'!C146/LossSums!G146</f>
        <v>1.7485164103185177E-2</v>
      </c>
      <c r="J146" s="15">
        <f>Notes!$F$31*1000000000000*InjAreaLoss!D146*Notes!$C$4</f>
        <v>2.8659652901758892E+16</v>
      </c>
      <c r="K146" s="15">
        <f>J146/BBMData!D146</f>
        <v>4.6299923912373007E-3</v>
      </c>
      <c r="L146" s="15">
        <f>J146/BBMData!C146</f>
        <v>4.6299923912373007E-3</v>
      </c>
      <c r="M146" s="15">
        <f>BBMData!K146/BBMData!C146</f>
        <v>0</v>
      </c>
      <c r="N146" s="15">
        <f>BBMData!K146/BBMData!N146</f>
        <v>0</v>
      </c>
      <c r="O146" s="15">
        <f>J146/BBMData!T146</f>
        <v>7.961014694933026E-2</v>
      </c>
      <c r="P146" s="15">
        <f>J146/BBMData!N146</f>
        <v>7.961014694933026E-2</v>
      </c>
    </row>
    <row r="147" spans="1:16" x14ac:dyDescent="0.25">
      <c r="A147" t="s">
        <v>156</v>
      </c>
      <c r="B147">
        <v>1181948400</v>
      </c>
      <c r="C147" s="4">
        <f t="shared" si="2"/>
        <v>39979</v>
      </c>
      <c r="D147">
        <f>'103'!C147+'104'!C147+'105'!C147+'106'!C147</f>
        <v>3.4310000000000005E-3</v>
      </c>
      <c r="E147">
        <f>'113'!C147+'114'!C147+'115'!C147+'116'!C147</f>
        <v>1.2290000000000003E-3</v>
      </c>
      <c r="G147">
        <f>D147/LossSums!D147</f>
        <v>2.4225606699287573E-2</v>
      </c>
      <c r="H147">
        <f>E147/LossSums!D147</f>
        <v>8.6777238803335561E-3</v>
      </c>
      <c r="I147" s="14">
        <f>'113'!C147/LossSums!G147</f>
        <v>1.0642293727306873E-2</v>
      </c>
      <c r="J147" s="15">
        <f>Notes!$F$31*1000000000000*InjAreaLoss!D147*Notes!$C$4</f>
        <v>1.3241485201445566E+16</v>
      </c>
      <c r="K147" s="15">
        <f>J147/BBMData!D147</f>
        <v>3.1984263771607647E-3</v>
      </c>
      <c r="L147" s="15">
        <f>J147/BBMData!C147</f>
        <v>3.1984263771607647E-3</v>
      </c>
      <c r="M147" s="15">
        <f>BBMData!K147/BBMData!C147</f>
        <v>0</v>
      </c>
      <c r="N147" s="15">
        <f>BBMData!K147/BBMData!N147</f>
        <v>0</v>
      </c>
      <c r="O147" s="15">
        <f>J147/BBMData!T147</f>
        <v>7.2755413194755855E-2</v>
      </c>
      <c r="P147" s="15">
        <f>J147/BBMData!N147</f>
        <v>7.2755413194755855E-2</v>
      </c>
    </row>
    <row r="148" spans="1:16" x14ac:dyDescent="0.25">
      <c r="A148" t="s">
        <v>157</v>
      </c>
      <c r="B148">
        <v>1182553200</v>
      </c>
      <c r="C148" s="4">
        <f t="shared" si="2"/>
        <v>39986</v>
      </c>
      <c r="D148">
        <f>'103'!C148+'104'!C148+'105'!C148+'106'!C148</f>
        <v>0</v>
      </c>
      <c r="E148">
        <f>'113'!C148+'114'!C148+'115'!C148+'116'!C148</f>
        <v>0</v>
      </c>
      <c r="I148" s="14"/>
      <c r="J148" s="15">
        <f>Notes!$F$31*1000000000000*InjAreaLoss!D148*Notes!$C$4</f>
        <v>0</v>
      </c>
      <c r="K148" s="15">
        <f>J148/BBMData!D148</f>
        <v>0</v>
      </c>
      <c r="L148" s="15">
        <f>J148/BBMData!C148</f>
        <v>0</v>
      </c>
      <c r="M148" s="15">
        <f>BBMData!K148/BBMData!C148</f>
        <v>0</v>
      </c>
      <c r="N148" s="15">
        <f>BBMData!K148/BBMData!N148</f>
        <v>0</v>
      </c>
      <c r="O148" s="15">
        <f>J148/BBMData!T148</f>
        <v>0</v>
      </c>
      <c r="P148" s="15">
        <f>J148/BBMData!N148</f>
        <v>0</v>
      </c>
    </row>
    <row r="149" spans="1:16" x14ac:dyDescent="0.25">
      <c r="A149" t="s">
        <v>158</v>
      </c>
      <c r="B149">
        <v>1183158000</v>
      </c>
      <c r="C149" s="4">
        <f t="shared" si="2"/>
        <v>39993</v>
      </c>
      <c r="D149">
        <f>'103'!C149+'104'!C149+'105'!C149+'106'!C149</f>
        <v>0</v>
      </c>
      <c r="E149">
        <f>'113'!C149+'114'!C149+'115'!C149+'116'!C149</f>
        <v>0</v>
      </c>
      <c r="I149" s="14"/>
      <c r="J149" s="15">
        <f>Notes!$F$31*1000000000000*InjAreaLoss!D149*Notes!$C$4</f>
        <v>0</v>
      </c>
      <c r="K149" s="15">
        <f>J149/BBMData!D149</f>
        <v>0</v>
      </c>
      <c r="L149" s="15">
        <f>J149/BBMData!C149</f>
        <v>0</v>
      </c>
      <c r="M149" s="15">
        <f>BBMData!K149/BBMData!C149</f>
        <v>0</v>
      </c>
      <c r="N149" s="15">
        <f>BBMData!K149/BBMData!N149</f>
        <v>0</v>
      </c>
      <c r="O149" s="15">
        <f>J149/BBMData!T149</f>
        <v>0</v>
      </c>
      <c r="P149" s="15">
        <f>J149/BBMData!N149</f>
        <v>0</v>
      </c>
    </row>
    <row r="150" spans="1:16" x14ac:dyDescent="0.25">
      <c r="A150" t="s">
        <v>159</v>
      </c>
      <c r="B150">
        <v>1183762800</v>
      </c>
      <c r="C150" s="4">
        <f t="shared" si="2"/>
        <v>40000</v>
      </c>
      <c r="D150">
        <f>'103'!C150+'104'!C150+'105'!C150+'106'!C150</f>
        <v>0</v>
      </c>
      <c r="E150">
        <f>'113'!C150+'114'!C150+'115'!C150+'116'!C150</f>
        <v>0</v>
      </c>
      <c r="I150" s="14"/>
      <c r="J150" s="15">
        <f>Notes!$F$31*1000000000000*InjAreaLoss!D150*Notes!$C$4</f>
        <v>0</v>
      </c>
      <c r="K150" s="15" t="e">
        <f>J150/BBMData!D150</f>
        <v>#DIV/0!</v>
      </c>
      <c r="L150" s="15" t="e">
        <f>J150/BBMData!C150</f>
        <v>#DIV/0!</v>
      </c>
      <c r="M150" s="15">
        <v>0</v>
      </c>
      <c r="N150" s="15">
        <v>0</v>
      </c>
      <c r="O150" s="15" t="e">
        <f>J150/BBMData!T150</f>
        <v>#DIV/0!</v>
      </c>
      <c r="P150" s="15">
        <v>0</v>
      </c>
    </row>
    <row r="151" spans="1:16" x14ac:dyDescent="0.25">
      <c r="A151" t="s">
        <v>160</v>
      </c>
      <c r="B151">
        <v>1184367600</v>
      </c>
      <c r="C151" s="4">
        <f t="shared" si="2"/>
        <v>40007</v>
      </c>
      <c r="D151">
        <f>'103'!C151+'104'!C151+'105'!C151+'106'!C151</f>
        <v>0</v>
      </c>
      <c r="E151">
        <f>'113'!C151+'114'!C151+'115'!C151+'116'!C151</f>
        <v>0</v>
      </c>
      <c r="I151" s="14"/>
      <c r="J151" s="15">
        <f>Notes!$F$31*1000000000000*InjAreaLoss!D151*Notes!$C$4</f>
        <v>0</v>
      </c>
      <c r="K151" s="15" t="e">
        <f>J151/BBMData!D151</f>
        <v>#DIV/0!</v>
      </c>
      <c r="L151" s="15" t="e">
        <f>J151/BBMData!C151</f>
        <v>#DIV/0!</v>
      </c>
      <c r="M151" s="15">
        <v>0</v>
      </c>
      <c r="N151" s="15">
        <v>0</v>
      </c>
      <c r="O151" s="15" t="e">
        <f>J151/BBMData!T151</f>
        <v>#DIV/0!</v>
      </c>
      <c r="P151" s="15">
        <v>0</v>
      </c>
    </row>
    <row r="152" spans="1:16" x14ac:dyDescent="0.25">
      <c r="A152" t="s">
        <v>161</v>
      </c>
      <c r="B152">
        <v>1184972400</v>
      </c>
      <c r="C152" s="4">
        <f t="shared" si="2"/>
        <v>40014</v>
      </c>
      <c r="D152">
        <f>'103'!C152+'104'!C152+'105'!C152+'106'!C152</f>
        <v>0</v>
      </c>
      <c r="E152">
        <f>'113'!C152+'114'!C152+'115'!C152+'116'!C152</f>
        <v>0</v>
      </c>
      <c r="I152" s="14"/>
      <c r="J152" s="15">
        <f>Notes!$F$31*1000000000000*InjAreaLoss!D152*Notes!$C$4</f>
        <v>0</v>
      </c>
      <c r="K152" s="15" t="e">
        <f>J152/BBMData!D152</f>
        <v>#DIV/0!</v>
      </c>
      <c r="L152" s="15" t="e">
        <f>J152/BBMData!C152</f>
        <v>#DIV/0!</v>
      </c>
      <c r="M152" s="15">
        <v>0</v>
      </c>
      <c r="N152" s="15">
        <v>0</v>
      </c>
      <c r="O152" s="15" t="e">
        <f>J152/BBMData!T152</f>
        <v>#DIV/0!</v>
      </c>
      <c r="P152" s="15">
        <v>0</v>
      </c>
    </row>
    <row r="153" spans="1:16" x14ac:dyDescent="0.25">
      <c r="A153" t="s">
        <v>162</v>
      </c>
      <c r="B153">
        <v>1185577200</v>
      </c>
      <c r="C153" s="4">
        <f t="shared" si="2"/>
        <v>40021</v>
      </c>
      <c r="D153">
        <f>'103'!C153+'104'!C153+'105'!C153+'106'!C153</f>
        <v>0</v>
      </c>
      <c r="E153">
        <f>'113'!C153+'114'!C153+'115'!C153+'116'!C153</f>
        <v>0</v>
      </c>
      <c r="I153" s="14"/>
      <c r="J153" s="15">
        <f>Notes!$F$31*1000000000000*InjAreaLoss!D153*Notes!$C$4</f>
        <v>0</v>
      </c>
      <c r="K153" s="15" t="e">
        <f>J153/BBMData!D153</f>
        <v>#DIV/0!</v>
      </c>
      <c r="L153" s="15" t="e">
        <f>J153/BBMData!C153</f>
        <v>#DIV/0!</v>
      </c>
      <c r="M153" s="15">
        <v>0</v>
      </c>
      <c r="N153" s="15">
        <v>0</v>
      </c>
      <c r="O153" s="15" t="e">
        <f>J153/BBMData!T153</f>
        <v>#DIV/0!</v>
      </c>
      <c r="P153" s="15">
        <v>0</v>
      </c>
    </row>
    <row r="154" spans="1:16" x14ac:dyDescent="0.25">
      <c r="A154" t="s">
        <v>163</v>
      </c>
      <c r="B154">
        <v>1186182000</v>
      </c>
      <c r="C154" s="4">
        <f t="shared" si="2"/>
        <v>40028</v>
      </c>
      <c r="D154">
        <f>'103'!C154+'104'!C154+'105'!C154+'106'!C154</f>
        <v>0</v>
      </c>
      <c r="E154">
        <f>'113'!C154+'114'!C154+'115'!C154+'116'!C154</f>
        <v>0</v>
      </c>
      <c r="I154" s="14"/>
      <c r="J154" s="15">
        <f>Notes!$F$31*1000000000000*InjAreaLoss!D154*Notes!$C$4</f>
        <v>0</v>
      </c>
      <c r="K154" s="15" t="e">
        <f>J154/BBMData!D154</f>
        <v>#DIV/0!</v>
      </c>
      <c r="L154" s="15" t="e">
        <f>J154/BBMData!C154</f>
        <v>#DIV/0!</v>
      </c>
      <c r="M154" s="15">
        <v>0</v>
      </c>
      <c r="N154" s="15">
        <v>0</v>
      </c>
      <c r="O154" s="15" t="e">
        <f>J154/BBMData!T154</f>
        <v>#DIV/0!</v>
      </c>
      <c r="P154" s="15">
        <v>0</v>
      </c>
    </row>
    <row r="155" spans="1:16" x14ac:dyDescent="0.25">
      <c r="A155" t="s">
        <v>164</v>
      </c>
      <c r="B155">
        <v>1186786800</v>
      </c>
      <c r="C155" s="4">
        <f t="shared" si="2"/>
        <v>40035</v>
      </c>
      <c r="D155">
        <f>'103'!C155+'104'!C155+'105'!C155+'106'!C155</f>
        <v>0</v>
      </c>
      <c r="E155">
        <f>'113'!C155+'114'!C155+'115'!C155+'116'!C155</f>
        <v>0</v>
      </c>
      <c r="F155" t="s">
        <v>535</v>
      </c>
      <c r="I155" s="14"/>
      <c r="J155" s="15">
        <f>Notes!$F$31*1000000000000*InjAreaLoss!D155*Notes!$C$4</f>
        <v>0</v>
      </c>
      <c r="K155" s="15" t="e">
        <f>J155/BBMData!D155</f>
        <v>#DIV/0!</v>
      </c>
      <c r="L155" s="15" t="e">
        <f>J155/BBMData!C155</f>
        <v>#DIV/0!</v>
      </c>
      <c r="M155" s="15">
        <v>0</v>
      </c>
      <c r="N155" s="15">
        <v>0</v>
      </c>
      <c r="O155" s="15" t="e">
        <f>J155/BBMData!T155</f>
        <v>#DIV/0!</v>
      </c>
      <c r="P155" s="15">
        <v>0</v>
      </c>
    </row>
    <row r="156" spans="1:16" x14ac:dyDescent="0.25">
      <c r="A156" t="s">
        <v>165</v>
      </c>
      <c r="B156">
        <v>1187391600</v>
      </c>
      <c r="C156" s="4">
        <f t="shared" si="2"/>
        <v>40042</v>
      </c>
      <c r="D156">
        <f>'103'!C156+'104'!C156+'105'!C156+'106'!C156</f>
        <v>0</v>
      </c>
      <c r="E156">
        <f>'113'!C156+'114'!C156+'115'!C156+'116'!C156</f>
        <v>0</v>
      </c>
      <c r="I156" s="14"/>
      <c r="J156" s="15">
        <f>Notes!$F$31*1000000000000*InjAreaLoss!D156*Notes!$C$4</f>
        <v>0</v>
      </c>
      <c r="K156" s="15">
        <f>J156/BBMData!D156</f>
        <v>0</v>
      </c>
      <c r="L156" s="15">
        <f>J156/BBMData!C156</f>
        <v>0</v>
      </c>
      <c r="M156" s="15">
        <f>BBMData!K156/BBMData!C156</f>
        <v>0</v>
      </c>
      <c r="N156" s="15">
        <f>BBMData!K156/BBMData!N156</f>
        <v>0</v>
      </c>
      <c r="O156" s="15">
        <f>J156/BBMData!T156</f>
        <v>0</v>
      </c>
      <c r="P156" s="15">
        <f>J156/BBMData!N156</f>
        <v>0</v>
      </c>
    </row>
    <row r="157" spans="1:16" x14ac:dyDescent="0.25">
      <c r="A157" t="s">
        <v>166</v>
      </c>
      <c r="B157">
        <v>1187996400</v>
      </c>
      <c r="C157" s="4">
        <f t="shared" si="2"/>
        <v>40049</v>
      </c>
      <c r="D157">
        <f>'103'!C157+'104'!C157+'105'!C157+'106'!C157</f>
        <v>0</v>
      </c>
      <c r="E157">
        <f>'113'!C157+'114'!C157+'115'!C157+'116'!C157</f>
        <v>0</v>
      </c>
      <c r="I157" s="14"/>
      <c r="J157" s="15">
        <f>Notes!$F$31*1000000000000*InjAreaLoss!D157*Notes!$C$4</f>
        <v>0</v>
      </c>
      <c r="K157" s="15">
        <f>J157/BBMData!D157</f>
        <v>0</v>
      </c>
      <c r="L157" s="15">
        <f>J157/BBMData!C157</f>
        <v>0</v>
      </c>
      <c r="M157" s="15">
        <f>BBMData!K157/BBMData!C157</f>
        <v>0</v>
      </c>
      <c r="N157" s="15">
        <f>BBMData!K157/BBMData!N157</f>
        <v>0</v>
      </c>
      <c r="O157" s="15">
        <f>J157/BBMData!T157</f>
        <v>0</v>
      </c>
      <c r="P157" s="15">
        <f>J157/BBMData!N157</f>
        <v>0</v>
      </c>
    </row>
    <row r="158" spans="1:16" x14ac:dyDescent="0.25">
      <c r="A158" t="s">
        <v>167</v>
      </c>
      <c r="B158">
        <v>1188601200</v>
      </c>
      <c r="C158" s="4">
        <f t="shared" si="2"/>
        <v>40056</v>
      </c>
      <c r="D158">
        <f>'103'!C158+'104'!C158+'105'!C158+'106'!C158</f>
        <v>0</v>
      </c>
      <c r="E158">
        <f>'113'!C158+'114'!C158+'115'!C158+'116'!C158</f>
        <v>0</v>
      </c>
      <c r="I158" s="14"/>
      <c r="J158" s="15">
        <f>Notes!$F$31*1000000000000*InjAreaLoss!D158*Notes!$C$4</f>
        <v>0</v>
      </c>
      <c r="K158" s="15" t="e">
        <f>J158/BBMData!D158</f>
        <v>#DIV/0!</v>
      </c>
      <c r="L158" s="15" t="e">
        <f>J158/BBMData!C158</f>
        <v>#DIV/0!</v>
      </c>
      <c r="M158" s="15">
        <v>0</v>
      </c>
      <c r="N158" s="15">
        <v>0</v>
      </c>
      <c r="O158" s="15" t="e">
        <f>J158/BBMData!T158</f>
        <v>#DIV/0!</v>
      </c>
      <c r="P158" s="15">
        <v>0</v>
      </c>
    </row>
    <row r="159" spans="1:16" x14ac:dyDescent="0.25">
      <c r="A159" t="s">
        <v>168</v>
      </c>
      <c r="B159">
        <v>1189206000</v>
      </c>
      <c r="C159" s="4">
        <f t="shared" si="2"/>
        <v>40063</v>
      </c>
      <c r="D159">
        <f>'103'!C159+'104'!C159+'105'!C159+'106'!C159</f>
        <v>0</v>
      </c>
      <c r="E159">
        <f>'113'!C159+'114'!C159+'115'!C159+'116'!C159</f>
        <v>0</v>
      </c>
      <c r="I159" s="14"/>
      <c r="J159" s="15">
        <f>Notes!$F$31*1000000000000*InjAreaLoss!D159*Notes!$C$4</f>
        <v>0</v>
      </c>
      <c r="K159" s="15" t="e">
        <f>J159/BBMData!D159</f>
        <v>#DIV/0!</v>
      </c>
      <c r="L159" s="15" t="e">
        <f>J159/BBMData!C159</f>
        <v>#DIV/0!</v>
      </c>
      <c r="M159" s="15">
        <v>0</v>
      </c>
      <c r="N159" s="15">
        <v>0</v>
      </c>
      <c r="O159" s="15" t="e">
        <f>J159/BBMData!T159</f>
        <v>#DIV/0!</v>
      </c>
      <c r="P159" s="15">
        <v>0</v>
      </c>
    </row>
    <row r="160" spans="1:16" x14ac:dyDescent="0.25">
      <c r="A160" t="s">
        <v>169</v>
      </c>
      <c r="B160">
        <v>1189810800</v>
      </c>
      <c r="C160" s="4">
        <f t="shared" si="2"/>
        <v>40070</v>
      </c>
      <c r="D160">
        <f>'103'!C160+'104'!C160+'105'!C160+'106'!C160</f>
        <v>7.1299999999999998E-4</v>
      </c>
      <c r="E160">
        <f>'113'!C160+'114'!C160+'115'!C160+'116'!C160</f>
        <v>1.73E-4</v>
      </c>
      <c r="G160">
        <f>D160/LossSums!D160</f>
        <v>0.22288215067208503</v>
      </c>
      <c r="H160">
        <f>E160/LossSums!D160</f>
        <v>5.4079399812441392E-2</v>
      </c>
      <c r="I160" s="14">
        <f>'113'!C160/LossSums!G160</f>
        <v>8.7346938775510211E-2</v>
      </c>
      <c r="J160" s="15">
        <f>Notes!$F$31*1000000000000*InjAreaLoss!D160*Notes!$C$4</f>
        <v>2751728052646658.5</v>
      </c>
      <c r="K160" s="15">
        <f>J160/BBMData!D160</f>
        <v>1.5937264291941727E-2</v>
      </c>
      <c r="L160" s="15">
        <f>J160/BBMData!C160</f>
        <v>1.5459146363183475E-2</v>
      </c>
      <c r="M160" s="15">
        <f>BBMData!K160/BBMData!C160</f>
        <v>0</v>
      </c>
      <c r="N160" s="15">
        <f>BBMData!K160/BBMData!N160</f>
        <v>0</v>
      </c>
      <c r="O160" s="15">
        <f>J160/BBMData!T160</f>
        <v>4.7509116931054175E-2</v>
      </c>
      <c r="P160" s="15">
        <f>J160/BBMData!N160</f>
        <v>5.2334120438316048E-2</v>
      </c>
    </row>
    <row r="161" spans="1:16" x14ac:dyDescent="0.25">
      <c r="A161" t="s">
        <v>170</v>
      </c>
      <c r="B161">
        <v>1190415600</v>
      </c>
      <c r="C161" s="4">
        <f t="shared" si="2"/>
        <v>40077</v>
      </c>
      <c r="D161">
        <f>'103'!C161+'104'!C161+'105'!C161+'106'!C161</f>
        <v>2.0089000000000003E-2</v>
      </c>
      <c r="E161">
        <f>'113'!C161+'114'!C161+'115'!C161+'116'!C161</f>
        <v>7.7029999999999998E-3</v>
      </c>
      <c r="G161">
        <f>D161/LossSums!D161</f>
        <v>9.168872660885441E-2</v>
      </c>
      <c r="H161">
        <f>E161/LossSums!D161</f>
        <v>3.5157462345960747E-2</v>
      </c>
      <c r="I161" s="14">
        <f>'113'!C161/LossSums!G161</f>
        <v>2.7409120184135227E-2</v>
      </c>
      <c r="J161" s="15">
        <f>Notes!$F$31*1000000000000*InjAreaLoss!D161*Notes!$C$4</f>
        <v>7.7530806240699488E+16</v>
      </c>
      <c r="K161" s="15">
        <f>J161/BBMData!D161</f>
        <v>1.8718657196141745E-2</v>
      </c>
      <c r="L161" s="15">
        <f>J161/BBMData!C161</f>
        <v>1.8157097480257494E-2</v>
      </c>
      <c r="M161" s="15">
        <f>BBMData!K161/BBMData!C161</f>
        <v>0</v>
      </c>
      <c r="N161" s="15">
        <f>BBMData!K161/BBMData!N161</f>
        <v>0</v>
      </c>
      <c r="O161" s="15">
        <f>J161/BBMData!T161</f>
        <v>0.1538309647632928</v>
      </c>
      <c r="P161" s="15">
        <f>J161/BBMData!N161</f>
        <v>0.20625380750385633</v>
      </c>
    </row>
    <row r="162" spans="1:16" x14ac:dyDescent="0.25">
      <c r="A162" t="s">
        <v>171</v>
      </c>
      <c r="B162">
        <v>1191020400</v>
      </c>
      <c r="C162" s="4">
        <f t="shared" si="2"/>
        <v>40084</v>
      </c>
      <c r="D162">
        <f>'103'!C162+'104'!C162+'105'!C162+'106'!C162</f>
        <v>1.4439E-2</v>
      </c>
      <c r="E162">
        <f>'113'!C162+'114'!C162+'115'!C162+'116'!C162</f>
        <v>7.6150000000000002E-3</v>
      </c>
      <c r="G162">
        <f>D162/LossSums!D162</f>
        <v>3.5403763258941054E-2</v>
      </c>
      <c r="H162">
        <f>E162/LossSums!D162</f>
        <v>1.8671629421485984E-2</v>
      </c>
      <c r="I162" s="14">
        <f>'113'!C162/LossSums!G162</f>
        <v>1.6448010067641967E-2</v>
      </c>
      <c r="J162" s="15">
        <f>Notes!$F$31*1000000000000*InjAreaLoss!D162*Notes!$C$4</f>
        <v>5.57253875906944E+16</v>
      </c>
      <c r="K162" s="15">
        <f>J162/BBMData!D162</f>
        <v>7.5194834013459274E-3</v>
      </c>
      <c r="L162" s="15">
        <f>J162/BBMData!C162</f>
        <v>7.2938988993055493E-3</v>
      </c>
      <c r="M162" s="15">
        <f>BBMData!K162/BBMData!C162</f>
        <v>0</v>
      </c>
      <c r="N162" s="15">
        <f>BBMData!K162/BBMData!N162</f>
        <v>0</v>
      </c>
      <c r="O162" s="15">
        <f>J162/BBMData!T162</f>
        <v>7.8486461395344223E-2</v>
      </c>
      <c r="P162" s="15">
        <f>J162/BBMData!N162</f>
        <v>0.11590138849978036</v>
      </c>
    </row>
    <row r="163" spans="1:16" x14ac:dyDescent="0.25">
      <c r="A163" t="s">
        <v>172</v>
      </c>
      <c r="B163">
        <v>1191625200</v>
      </c>
      <c r="C163" s="4">
        <f t="shared" si="2"/>
        <v>40091</v>
      </c>
      <c r="D163">
        <f>'103'!C163+'104'!C163+'105'!C163+'106'!C163</f>
        <v>2.0723999999999999E-2</v>
      </c>
      <c r="E163">
        <f>'113'!C163+'114'!C163+'115'!C163+'116'!C163</f>
        <v>9.3039999999999998E-3</v>
      </c>
      <c r="G163">
        <f>D163/LossSums!D163</f>
        <v>4.2293100738966027E-2</v>
      </c>
      <c r="H163">
        <f>E163/LossSums!D163</f>
        <v>1.8987406353760852E-2</v>
      </c>
      <c r="I163" s="14">
        <f>'113'!C163/LossSums!G163</f>
        <v>1.517215509752823E-2</v>
      </c>
      <c r="J163" s="15">
        <f>Notes!$F$31*1000000000000*InjAreaLoss!D163*Notes!$C$4</f>
        <v>7.998150373499208E+16</v>
      </c>
      <c r="K163" s="15">
        <f>J163/BBMData!D163</f>
        <v>9.2854908209101961E-3</v>
      </c>
      <c r="L163" s="15">
        <f>J163/BBMData!C163</f>
        <v>9.0069260962828916E-3</v>
      </c>
      <c r="M163" s="15">
        <f>BBMData!K163/BBMData!C163</f>
        <v>0</v>
      </c>
      <c r="N163" s="15">
        <f>BBMData!K163/BBMData!N163</f>
        <v>0</v>
      </c>
      <c r="O163" s="15">
        <f>J163/BBMData!T163</f>
        <v>8.9866858129204474E-2</v>
      </c>
      <c r="P163" s="15">
        <f>J163/BBMData!N163</f>
        <v>0.12825770323122507</v>
      </c>
    </row>
    <row r="164" spans="1:16" x14ac:dyDescent="0.25">
      <c r="A164" t="s">
        <v>173</v>
      </c>
      <c r="B164">
        <v>1192230000</v>
      </c>
      <c r="C164" s="4">
        <f t="shared" si="2"/>
        <v>40098</v>
      </c>
      <c r="D164">
        <f>'103'!C164+'104'!C164+'105'!C164+'106'!C164</f>
        <v>3.3581E-2</v>
      </c>
      <c r="E164">
        <f>'113'!C164+'114'!C164+'115'!C164+'116'!C164</f>
        <v>1.2589000000000001E-2</v>
      </c>
      <c r="G164">
        <f>D164/LossSums!D164</f>
        <v>6.7337076398636439E-2</v>
      </c>
      <c r="H164">
        <f>E164/LossSums!D164</f>
        <v>2.5243633446962101E-2</v>
      </c>
      <c r="I164" s="14">
        <f>'113'!C164/LossSums!G164</f>
        <v>2.0810886889335394E-2</v>
      </c>
      <c r="J164" s="15">
        <f>Notes!$F$31*1000000000000*InjAreaLoss!D164*Notes!$C$4</f>
        <v>1.2960137410368507E+17</v>
      </c>
      <c r="K164" s="15">
        <f>J164/BBMData!D164</f>
        <v>1.4878581739912872E-2</v>
      </c>
      <c r="L164" s="15">
        <f>J164/BBMData!C164</f>
        <v>1.4432224287715487E-2</v>
      </c>
      <c r="M164" s="15">
        <f>BBMData!K164/BBMData!C164</f>
        <v>0</v>
      </c>
      <c r="N164" s="15">
        <f>BBMData!K164/BBMData!N164</f>
        <v>0</v>
      </c>
      <c r="O164" s="15">
        <f>J164/BBMData!T164</f>
        <v>0.14241909242163195</v>
      </c>
      <c r="P164" s="15">
        <f>J164/BBMData!N164</f>
        <v>0.20231247908786304</v>
      </c>
    </row>
    <row r="165" spans="1:16" x14ac:dyDescent="0.25">
      <c r="A165" t="s">
        <v>174</v>
      </c>
      <c r="B165">
        <v>1192834800</v>
      </c>
      <c r="C165" s="4">
        <f t="shared" si="2"/>
        <v>40105</v>
      </c>
      <c r="D165">
        <f>'103'!C165+'104'!C165+'105'!C165+'106'!C165</f>
        <v>3.0453000000000001E-2</v>
      </c>
      <c r="E165">
        <f>'113'!C165+'114'!C165+'115'!C165+'116'!C165</f>
        <v>8.9819999999999987E-3</v>
      </c>
      <c r="G165">
        <f>D165/LossSums!D165</f>
        <v>6.8943892670933454E-2</v>
      </c>
      <c r="H165">
        <f>E165/LossSums!D165</f>
        <v>2.033474678916114E-2</v>
      </c>
      <c r="I165" s="14">
        <f>'113'!C165/LossSums!G165</f>
        <v>1.6915327253916472E-2</v>
      </c>
      <c r="J165" s="15">
        <f>Notes!$F$31*1000000000000*InjAreaLoss!D165*Notes!$C$4</f>
        <v>1.1752927684046102E+17</v>
      </c>
      <c r="K165" s="15">
        <f>J165/BBMData!D165</f>
        <v>1.3084687141286213E-2</v>
      </c>
      <c r="L165" s="15">
        <f>J165/BBMData!C165</f>
        <v>1.2692146527047627E-2</v>
      </c>
      <c r="M165" s="15">
        <f>BBMData!K165/BBMData!C165</f>
        <v>0</v>
      </c>
      <c r="N165" s="15">
        <f>BBMData!K165/BBMData!N165</f>
        <v>0</v>
      </c>
      <c r="O165" s="15">
        <f>J165/BBMData!T165</f>
        <v>0.13826973745936591</v>
      </c>
      <c r="P165" s="15">
        <f>J165/BBMData!N165</f>
        <v>0.2053989458938501</v>
      </c>
    </row>
    <row r="166" spans="1:16" x14ac:dyDescent="0.25">
      <c r="A166" t="s">
        <v>175</v>
      </c>
      <c r="B166">
        <v>1193439600</v>
      </c>
      <c r="C166" s="4">
        <f t="shared" si="2"/>
        <v>40112</v>
      </c>
      <c r="D166">
        <f>'103'!C166+'104'!C166+'105'!C166+'106'!C166</f>
        <v>2.7216000000000001E-2</v>
      </c>
      <c r="E166">
        <f>'113'!C166+'114'!C166+'115'!C166+'116'!C166</f>
        <v>7.2650000000000006E-3</v>
      </c>
      <c r="G166">
        <f>D166/LossSums!D166</f>
        <v>5.2297629158772188E-2</v>
      </c>
      <c r="H166">
        <f>E166/LossSums!D166</f>
        <v>1.3960254109291591E-2</v>
      </c>
      <c r="I166" s="14">
        <f>'113'!C166/LossSums!G166</f>
        <v>1.13430920860792E-2</v>
      </c>
      <c r="J166" s="15">
        <f>Notes!$F$31*1000000000000*InjAreaLoss!D166*Notes!$C$4</f>
        <v>1.0503650866876784E+17</v>
      </c>
      <c r="K166" s="15">
        <f>J166/BBMData!D166</f>
        <v>1.0412025046467866E-2</v>
      </c>
      <c r="L166" s="15">
        <f>J166/BBMData!C166</f>
        <v>1.0099664295073831E-2</v>
      </c>
      <c r="M166" s="15">
        <f>BBMData!K166/BBMData!C166</f>
        <v>0</v>
      </c>
      <c r="N166" s="15">
        <f>BBMData!K166/BBMData!N166</f>
        <v>0</v>
      </c>
      <c r="O166" s="15">
        <f>J166/BBMData!T166</f>
        <v>0.11174096666890196</v>
      </c>
      <c r="P166" s="15">
        <f>J166/BBMData!N166</f>
        <v>0.16725558705217808</v>
      </c>
    </row>
    <row r="167" spans="1:16" x14ac:dyDescent="0.25">
      <c r="A167" t="s">
        <v>176</v>
      </c>
      <c r="B167">
        <v>1194048000</v>
      </c>
      <c r="C167" s="4">
        <f t="shared" si="2"/>
        <v>40119.041666666664</v>
      </c>
      <c r="D167">
        <f>'103'!C167+'104'!C167+'105'!C167+'106'!C167</f>
        <v>2.3241999999999999E-2</v>
      </c>
      <c r="E167">
        <f>'113'!C167+'114'!C167+'115'!C167+'116'!C167</f>
        <v>7.4830000000000001E-3</v>
      </c>
      <c r="G167">
        <f>D167/LossSums!D167</f>
        <v>4.6665154128326149E-2</v>
      </c>
      <c r="H167">
        <f>E167/LossSums!D167</f>
        <v>1.5024324427427271E-2</v>
      </c>
      <c r="I167" s="14">
        <f>'113'!C167/LossSums!G167</f>
        <v>1.2404184793867828E-2</v>
      </c>
      <c r="J167" s="15">
        <f>Notes!$F$31*1000000000000*InjAreaLoss!D167*Notes!$C$4</f>
        <v>8.9699387657242128E+16</v>
      </c>
      <c r="K167" s="15">
        <f>J167/BBMData!D167</f>
        <v>8.9780189828087414E-3</v>
      </c>
      <c r="L167" s="15">
        <f>J167/BBMData!C167</f>
        <v>8.708678413324478E-3</v>
      </c>
      <c r="M167" s="15">
        <f>BBMData!K167/BBMData!C167</f>
        <v>0</v>
      </c>
      <c r="N167" s="15">
        <f>BBMData!K167/BBMData!N167</f>
        <v>0</v>
      </c>
      <c r="O167" s="15">
        <f>J167/BBMData!T167</f>
        <v>9.9665986285824584E-2</v>
      </c>
      <c r="P167" s="15">
        <f>J167/BBMData!N167</f>
        <v>0.15177561363323541</v>
      </c>
    </row>
    <row r="168" spans="1:16" x14ac:dyDescent="0.25">
      <c r="A168" t="s">
        <v>177</v>
      </c>
      <c r="B168">
        <v>1194652800</v>
      </c>
      <c r="C168" s="4">
        <f t="shared" si="2"/>
        <v>40126.041666666664</v>
      </c>
      <c r="D168">
        <f>'103'!C168+'104'!C168+'105'!C168+'106'!C168</f>
        <v>1.9209999999999998E-2</v>
      </c>
      <c r="E168">
        <f>'113'!C168+'114'!C168+'115'!C168+'116'!C168</f>
        <v>9.6690000000000005E-3</v>
      </c>
      <c r="G168">
        <f>D168/LossSums!D168</f>
        <v>4.5241409195710895E-2</v>
      </c>
      <c r="H168">
        <f>E168/LossSums!D168</f>
        <v>2.2771430791948398E-2</v>
      </c>
      <c r="I168" s="14">
        <f>'113'!C168/LossSums!G168</f>
        <v>1.6057112359615044E-2</v>
      </c>
      <c r="J168" s="15">
        <f>Notes!$F$31*1000000000000*InjAreaLoss!D168*Notes!$C$4</f>
        <v>7.4138423410017264E+16</v>
      </c>
      <c r="K168" s="15">
        <f>J168/BBMData!D168</f>
        <v>7.7753168199617478E-3</v>
      </c>
      <c r="L168" s="15">
        <f>J168/BBMData!C168</f>
        <v>7.542057315362896E-3</v>
      </c>
      <c r="M168" s="15">
        <f>BBMData!K168/BBMData!C168</f>
        <v>0</v>
      </c>
      <c r="N168" s="15">
        <f>BBMData!K168/BBMData!N168</f>
        <v>0</v>
      </c>
      <c r="O168" s="15">
        <f>J168/BBMData!T168</f>
        <v>9.3846105582300332E-2</v>
      </c>
      <c r="P168" s="15">
        <f>J168/BBMData!N168</f>
        <v>0.14974434136541559</v>
      </c>
    </row>
    <row r="169" spans="1:16" x14ac:dyDescent="0.25">
      <c r="A169" t="s">
        <v>178</v>
      </c>
      <c r="B169">
        <v>1195257600</v>
      </c>
      <c r="C169" s="4">
        <f t="shared" si="2"/>
        <v>40133.041666666664</v>
      </c>
      <c r="D169">
        <f>'103'!C169+'104'!C169+'105'!C169+'106'!C169</f>
        <v>2.6044999999999999E-2</v>
      </c>
      <c r="E169">
        <f>'113'!C169+'114'!C169+'115'!C169+'116'!C169</f>
        <v>6.2989999999999999E-3</v>
      </c>
      <c r="G169">
        <f>D169/LossSums!D169</f>
        <v>5.7711184824251777E-2</v>
      </c>
      <c r="H169">
        <f>E169/LossSums!D169</f>
        <v>1.395748716482864E-2</v>
      </c>
      <c r="I169" s="14">
        <f>'113'!C169/LossSums!G169</f>
        <v>1.1064604999189716E-2</v>
      </c>
      <c r="J169" s="15">
        <f>Notes!$F$31*1000000000000*InjAreaLoss!D169*Notes!$C$4</f>
        <v>1.005171909273243E+17</v>
      </c>
      <c r="K169" s="15">
        <f>J169/BBMData!D169</f>
        <v>1.0552542772726006E-2</v>
      </c>
      <c r="L169" s="15">
        <f>J169/BBMData!C169</f>
        <v>1.0235966489544227E-2</v>
      </c>
      <c r="M169" s="15">
        <f>BBMData!K169/BBMData!C169</f>
        <v>0</v>
      </c>
      <c r="N169" s="15">
        <f>BBMData!K169/BBMData!N169</f>
        <v>0</v>
      </c>
      <c r="O169" s="15">
        <f>J169/BBMData!T169</f>
        <v>0.11825551873802859</v>
      </c>
      <c r="P169" s="15">
        <f>J169/BBMData!N169</f>
        <v>0.18098161852237002</v>
      </c>
    </row>
    <row r="170" spans="1:16" x14ac:dyDescent="0.25">
      <c r="A170" t="s">
        <v>179</v>
      </c>
      <c r="B170">
        <v>1195862400</v>
      </c>
      <c r="C170" s="4">
        <f t="shared" si="2"/>
        <v>40140.041666666664</v>
      </c>
      <c r="D170">
        <f>'103'!C170+'104'!C170+'105'!C170+'106'!C170</f>
        <v>1.823E-2</v>
      </c>
      <c r="E170">
        <f>'113'!C170+'114'!C170+'115'!C170+'116'!C170</f>
        <v>3.4350000000000001E-3</v>
      </c>
      <c r="G170">
        <f>D170/LossSums!D170</f>
        <v>6.1828467549381379E-2</v>
      </c>
      <c r="H170">
        <f>E170/LossSums!D170</f>
        <v>1.1650070544823097E-2</v>
      </c>
      <c r="I170" s="14">
        <f>'113'!C170/LossSums!G170</f>
        <v>9.4158560391069696E-3</v>
      </c>
      <c r="J170" s="15">
        <f>Notes!$F$31*1000000000000*InjAreaLoss!D170*Notes!$C$4</f>
        <v>7.0356244599927888E+16</v>
      </c>
      <c r="K170" s="15">
        <f>J170/BBMData!D170</f>
        <v>9.0102125376100243E-3</v>
      </c>
      <c r="L170" s="15">
        <f>J170/BBMData!C170</f>
        <v>8.7399061614817242E-3</v>
      </c>
      <c r="M170" s="15">
        <f>BBMData!K170/BBMData!C170</f>
        <v>0</v>
      </c>
      <c r="N170" s="15">
        <f>BBMData!K170/BBMData!N170</f>
        <v>0</v>
      </c>
      <c r="O170" s="15">
        <f>J170/BBMData!T170</f>
        <v>0.11726040766654627</v>
      </c>
      <c r="P170" s="15">
        <f>J170/BBMData!N170</f>
        <v>0.19625172831221113</v>
      </c>
    </row>
    <row r="171" spans="1:16" x14ac:dyDescent="0.25">
      <c r="A171" t="s">
        <v>180</v>
      </c>
      <c r="B171">
        <v>1196467200</v>
      </c>
      <c r="C171" s="4">
        <f t="shared" si="2"/>
        <v>40147.041666666664</v>
      </c>
      <c r="D171">
        <f>'103'!C171+'104'!C171+'105'!C171+'106'!C171</f>
        <v>2.7144999999999999E-2</v>
      </c>
      <c r="E171">
        <f>'113'!C171+'114'!C171+'115'!C171+'116'!C171</f>
        <v>2.9699999999999996E-3</v>
      </c>
      <c r="G171">
        <f>D171/LossSums!D171</f>
        <v>7.1613054707677856E-2</v>
      </c>
      <c r="H171">
        <f>E171/LossSums!D171</f>
        <v>7.835357247441636E-3</v>
      </c>
      <c r="I171" s="14">
        <f>'113'!C171/LossSums!G171</f>
        <v>7.9323965550734954E-3</v>
      </c>
      <c r="J171" s="15">
        <f>Notes!$F$31*1000000000000*InjAreaLoss!D171*Notes!$C$4</f>
        <v>1.0476249367334299E+17</v>
      </c>
      <c r="K171" s="15">
        <f>J171/BBMData!D171</f>
        <v>1.0693323841312953E-2</v>
      </c>
      <c r="L171" s="15">
        <f>J171/BBMData!C171</f>
        <v>1.0372524126073564E-2</v>
      </c>
      <c r="M171" s="15">
        <f>BBMData!K171/BBMData!C171</f>
        <v>0</v>
      </c>
      <c r="N171" s="15">
        <f>BBMData!K171/BBMData!N171</f>
        <v>0</v>
      </c>
      <c r="O171" s="15">
        <f>J171/BBMData!T171</f>
        <v>0.13605518658875712</v>
      </c>
      <c r="P171" s="15">
        <f>J171/BBMData!N171</f>
        <v>0.2243308215703276</v>
      </c>
    </row>
    <row r="172" spans="1:16" x14ac:dyDescent="0.25">
      <c r="A172" t="s">
        <v>181</v>
      </c>
      <c r="B172">
        <v>1197072000</v>
      </c>
      <c r="C172" s="4">
        <f t="shared" si="2"/>
        <v>40154.041666666664</v>
      </c>
      <c r="D172">
        <f>'103'!C172+'104'!C172+'105'!C172+'106'!C172</f>
        <v>2.8709999999999999E-2</v>
      </c>
      <c r="E172">
        <f>'113'!C172+'114'!C172+'115'!C172+'116'!C172</f>
        <v>4.3770000000000007E-3</v>
      </c>
      <c r="G172">
        <f>D172/LossSums!D172</f>
        <v>7.9917827437619007E-2</v>
      </c>
      <c r="H172">
        <f>E172/LossSums!D172</f>
        <v>1.2183919564418616E-2</v>
      </c>
      <c r="I172" s="14">
        <f>'113'!C172/LossSums!G172</f>
        <v>1.0388131676769032E-2</v>
      </c>
      <c r="J172" s="15">
        <f>Notes!$F$31*1000000000000*InjAreaLoss!D172*Notes!$C$4</f>
        <v>1.1080240167108776E+17</v>
      </c>
      <c r="K172" s="15">
        <f>J172/BBMData!D172</f>
        <v>1.2791632706974955E-2</v>
      </c>
      <c r="L172" s="15">
        <f>J172/BBMData!C172</f>
        <v>1.2407883725765706E-2</v>
      </c>
      <c r="M172" s="15">
        <f>BBMData!K172/BBMData!C172</f>
        <v>0</v>
      </c>
      <c r="N172" s="15">
        <f>BBMData!K172/BBMData!N172</f>
        <v>0</v>
      </c>
      <c r="O172" s="15">
        <f>J172/BBMData!T172</f>
        <v>0.14973297523119969</v>
      </c>
      <c r="P172" s="15">
        <f>J172/BBMData!N172</f>
        <v>0.23470112618319797</v>
      </c>
    </row>
    <row r="173" spans="1:16" x14ac:dyDescent="0.25">
      <c r="A173" t="s">
        <v>182</v>
      </c>
      <c r="B173">
        <v>1197676800</v>
      </c>
      <c r="C173" s="4">
        <f t="shared" si="2"/>
        <v>40161.041666666664</v>
      </c>
      <c r="D173">
        <f>'103'!C173+'104'!C173+'105'!C173+'106'!C173</f>
        <v>1.7601000000000002E-2</v>
      </c>
      <c r="E173">
        <f>'113'!C173+'114'!C173+'115'!C173+'116'!C173</f>
        <v>1.5299999999999999E-3</v>
      </c>
      <c r="G173">
        <f>D173/LossSums!D173</f>
        <v>7.8092694311092961E-2</v>
      </c>
      <c r="H173">
        <f>E173/LossSums!D173</f>
        <v>6.7883542012369879E-3</v>
      </c>
      <c r="I173" s="14">
        <f>'113'!C173/LossSums!G173</f>
        <v>5.9324109872085718E-3</v>
      </c>
      <c r="J173" s="15">
        <f>Notes!$F$31*1000000000000*InjAreaLoss!D173*Notes!$C$4</f>
        <v>6.7928703302431768E+16</v>
      </c>
      <c r="K173" s="15">
        <f>J173/BBMData!D173</f>
        <v>1.1115808100545209E-2</v>
      </c>
      <c r="L173" s="15">
        <f>J173/BBMData!C173</f>
        <v>1.0782333857528852E-2</v>
      </c>
      <c r="M173" s="15">
        <f>BBMData!K173/BBMData!C173</f>
        <v>0</v>
      </c>
      <c r="N173" s="15">
        <f>BBMData!K173/BBMData!N173</f>
        <v>0</v>
      </c>
      <c r="O173" s="15">
        <f>J173/BBMData!T173</f>
        <v>0.13863000673965667</v>
      </c>
      <c r="P173" s="15">
        <f>J173/BBMData!N173</f>
        <v>0.22567675515758062</v>
      </c>
    </row>
    <row r="174" spans="1:16" x14ac:dyDescent="0.25">
      <c r="A174" t="s">
        <v>183</v>
      </c>
      <c r="B174">
        <v>1198281600</v>
      </c>
      <c r="C174" s="4">
        <f t="shared" si="2"/>
        <v>40168.041666666664</v>
      </c>
      <c r="D174">
        <f>'103'!C174+'104'!C174+'105'!C174+'106'!C174</f>
        <v>2.0558E-2</v>
      </c>
      <c r="E174">
        <f>'113'!C174+'114'!C174+'115'!C174+'116'!C174</f>
        <v>7.0070000000000002E-3</v>
      </c>
      <c r="G174">
        <f>D174/LossSums!D174</f>
        <v>7.0412308282471262E-2</v>
      </c>
      <c r="H174">
        <f>E174/LossSums!D174</f>
        <v>2.3999369789633046E-2</v>
      </c>
      <c r="I174" s="14">
        <f>'113'!C174/LossSums!G174</f>
        <v>1.76223492301446E-2</v>
      </c>
      <c r="J174" s="15">
        <f>Notes!$F$31*1000000000000*InjAreaLoss!D174*Notes!$C$4</f>
        <v>7.9340848956956544E+16</v>
      </c>
      <c r="K174" s="15">
        <f>J174/BBMData!D174</f>
        <v>9.7723643544022649E-3</v>
      </c>
      <c r="L174" s="15">
        <f>J174/BBMData!C174</f>
        <v>9.4791934237701981E-3</v>
      </c>
      <c r="M174" s="15">
        <f>BBMData!K174/BBMData!C174</f>
        <v>0</v>
      </c>
      <c r="N174" s="15">
        <f>BBMData!K174/BBMData!N174</f>
        <v>0</v>
      </c>
      <c r="O174" s="15">
        <f>J174/BBMData!T174</f>
        <v>0.12593785548723282</v>
      </c>
      <c r="P174" s="15">
        <f>J174/BBMData!N174</f>
        <v>0.20939785947995979</v>
      </c>
    </row>
    <row r="175" spans="1:16" x14ac:dyDescent="0.25">
      <c r="A175" t="s">
        <v>184</v>
      </c>
      <c r="B175">
        <v>1198886400</v>
      </c>
      <c r="C175" s="4">
        <f t="shared" si="2"/>
        <v>40175.041666666664</v>
      </c>
      <c r="D175">
        <f>'103'!C175+'104'!C175+'105'!C175+'106'!C175</f>
        <v>4.6401999999999999E-2</v>
      </c>
      <c r="E175">
        <f>'113'!C175+'114'!C175+'115'!C175+'116'!C175</f>
        <v>7.1119999999999994E-3</v>
      </c>
      <c r="G175">
        <f>D175/LossSums!D175</f>
        <v>9.4263194246942683E-2</v>
      </c>
      <c r="H175">
        <f>E175/LossSums!D175</f>
        <v>1.4447649616056556E-2</v>
      </c>
      <c r="I175" s="14">
        <f>'113'!C175/LossSums!G175</f>
        <v>1.0690381898608121E-2</v>
      </c>
      <c r="J175" s="15">
        <f>Notes!$F$31*1000000000000*InjAreaLoss!D175*Notes!$C$4</f>
        <v>1.7908230729159923E+17</v>
      </c>
      <c r="K175" s="15">
        <f>J175/BBMData!D175</f>
        <v>1.6194818890540714E-2</v>
      </c>
      <c r="L175" s="15">
        <f>J175/BBMData!C175</f>
        <v>1.5708974323824496E-2</v>
      </c>
      <c r="M175" s="15">
        <f>BBMData!K175/BBMData!C175</f>
        <v>0</v>
      </c>
      <c r="N175" s="15">
        <f>BBMData!K175/BBMData!N175</f>
        <v>0</v>
      </c>
      <c r="O175" s="15">
        <f>J175/BBMData!T175</f>
        <v>0.1827370482567339</v>
      </c>
      <c r="P175" s="15">
        <f>J175/BBMData!N175</f>
        <v>0.2806932716169267</v>
      </c>
    </row>
    <row r="176" spans="1:16" x14ac:dyDescent="0.25">
      <c r="A176" t="s">
        <v>185</v>
      </c>
      <c r="B176">
        <v>1199491200</v>
      </c>
      <c r="C176" s="4">
        <f t="shared" si="2"/>
        <v>40182.041666666664</v>
      </c>
      <c r="D176">
        <f>'103'!C176+'104'!C176+'105'!C176+'106'!C176</f>
        <v>4.4653999999999999E-2</v>
      </c>
      <c r="E176">
        <f>'113'!C176+'114'!C176+'115'!C176+'116'!C176</f>
        <v>6.3909999999999991E-3</v>
      </c>
      <c r="G176">
        <f>D176/LossSums!D176</f>
        <v>8.2589814157196975E-2</v>
      </c>
      <c r="H176">
        <f>E176/LossSums!D176</f>
        <v>1.1820475260416666E-2</v>
      </c>
      <c r="I176" s="14">
        <f>'113'!C176/LossSums!G176</f>
        <v>1.0208447172344851E-2</v>
      </c>
      <c r="J176" s="15">
        <f>Notes!$F$31*1000000000000*InjAreaLoss!D176*Notes!$C$4</f>
        <v>1.7233613529156227E+17</v>
      </c>
      <c r="K176" s="15">
        <f>J176/BBMData!D176</f>
        <v>1.5056450750617009E-2</v>
      </c>
      <c r="L176" s="15">
        <f>J176/BBMData!C176</f>
        <v>1.4604757228098498E-2</v>
      </c>
      <c r="M176" s="15">
        <f>BBMData!K176/BBMData!C176</f>
        <v>0</v>
      </c>
      <c r="N176" s="15">
        <f>BBMData!K176/BBMData!N176</f>
        <v>0</v>
      </c>
      <c r="O176" s="15">
        <f>J176/BBMData!T176</f>
        <v>0.16895699538388459</v>
      </c>
      <c r="P176" s="15">
        <f>J176/BBMData!N176</f>
        <v>0.25876296590324666</v>
      </c>
    </row>
    <row r="177" spans="1:16" x14ac:dyDescent="0.25">
      <c r="A177" t="s">
        <v>186</v>
      </c>
      <c r="B177">
        <v>1200096000</v>
      </c>
      <c r="C177" s="4">
        <f t="shared" si="2"/>
        <v>40189.041666666664</v>
      </c>
      <c r="D177">
        <f>'103'!C177+'104'!C177+'105'!C177+'106'!C177</f>
        <v>3.5235000000000002E-2</v>
      </c>
      <c r="E177">
        <f>'113'!C177+'114'!C177+'115'!C177+'116'!C177</f>
        <v>5.3859999999999993E-3</v>
      </c>
      <c r="G177">
        <f>D177/LossSums!D177</f>
        <v>6.6919772242966177E-2</v>
      </c>
      <c r="H177">
        <f>E177/LossSums!D177</f>
        <v>1.0229314411823917E-2</v>
      </c>
      <c r="I177" s="14">
        <f>'113'!C177/LossSums!G177</f>
        <v>7.968913780475503E-3</v>
      </c>
      <c r="J177" s="15">
        <f>Notes!$F$31*1000000000000*InjAreaLoss!D177*Notes!$C$4</f>
        <v>1.3598476568724408E+17</v>
      </c>
      <c r="K177" s="15">
        <f>J177/BBMData!D177</f>
        <v>1.1682540007495195E-2</v>
      </c>
      <c r="L177" s="15">
        <f>J177/BBMData!C177</f>
        <v>1.1332063807270341E-2</v>
      </c>
      <c r="M177" s="15">
        <f>BBMData!K177/BBMData!C177</f>
        <v>0</v>
      </c>
      <c r="N177" s="15">
        <f>BBMData!K177/BBMData!N177</f>
        <v>0</v>
      </c>
      <c r="O177" s="15">
        <f>J177/BBMData!T177</f>
        <v>0.11238410387375544</v>
      </c>
      <c r="P177" s="15">
        <f>J177/BBMData!N177</f>
        <v>0.15998207727911068</v>
      </c>
    </row>
    <row r="178" spans="1:16" x14ac:dyDescent="0.25">
      <c r="A178" t="s">
        <v>187</v>
      </c>
      <c r="B178">
        <v>1200700800</v>
      </c>
      <c r="C178" s="4">
        <f t="shared" si="2"/>
        <v>40196.041666666664</v>
      </c>
      <c r="D178">
        <f>'103'!C178+'104'!C178+'105'!C178+'106'!C178</f>
        <v>2.5488E-2</v>
      </c>
      <c r="E178">
        <f>'113'!C178+'114'!C178+'115'!C178+'116'!C178</f>
        <v>3.774E-3</v>
      </c>
      <c r="G178">
        <f>D178/LossSums!D178</f>
        <v>6.7430890480360439E-2</v>
      </c>
      <c r="H178">
        <f>E178/LossSums!D178</f>
        <v>9.9844703653829379E-3</v>
      </c>
      <c r="I178" s="14">
        <f>'113'!C178/LossSums!G178</f>
        <v>8.4558046896218726E-3</v>
      </c>
      <c r="J178" s="15">
        <f>Notes!$F$31*1000000000000*InjAreaLoss!D178*Notes!$C$4</f>
        <v>9.8367523991385744E+16</v>
      </c>
      <c r="K178" s="15">
        <f>J178/BBMData!D178</f>
        <v>1.1114974462303475E-2</v>
      </c>
      <c r="L178" s="15">
        <f>J178/BBMData!C178</f>
        <v>1.1114974462303475E-2</v>
      </c>
      <c r="M178" s="15">
        <f>BBMData!K178/BBMData!C178</f>
        <v>0</v>
      </c>
      <c r="N178" s="15">
        <f>BBMData!K178/BBMData!N178</f>
        <v>0</v>
      </c>
      <c r="O178" s="15">
        <f>J178/BBMData!T178</f>
        <v>0.20493234164872029</v>
      </c>
      <c r="P178" s="15">
        <f>J178/BBMData!N178</f>
        <v>0.20493234164872029</v>
      </c>
    </row>
    <row r="179" spans="1:16" x14ac:dyDescent="0.25">
      <c r="A179" t="s">
        <v>188</v>
      </c>
      <c r="B179">
        <v>1201305600</v>
      </c>
      <c r="C179" s="4">
        <f t="shared" si="2"/>
        <v>40203.041666666664</v>
      </c>
      <c r="D179">
        <f>'103'!C179+'104'!C179+'105'!C179+'106'!C179</f>
        <v>1.9505000000000002E-2</v>
      </c>
      <c r="E179">
        <f>'113'!C179+'114'!C179+'115'!C179+'116'!C179</f>
        <v>3.8630000000000001E-3</v>
      </c>
      <c r="G179">
        <f>D179/LossSums!D179</f>
        <v>5.4857435355131941E-2</v>
      </c>
      <c r="H179">
        <f>E179/LossSums!D179</f>
        <v>1.0864612805786961E-2</v>
      </c>
      <c r="I179" s="14">
        <f>'113'!C179/LossSums!G179</f>
        <v>9.321098978048184E-3</v>
      </c>
      <c r="J179" s="15">
        <f>Notes!$F$31*1000000000000*InjAreaLoss!D179*Notes!$C$4</f>
        <v>7.5276936419176832E+16</v>
      </c>
      <c r="K179" s="15">
        <f>J179/BBMData!D179</f>
        <v>8.4866895624776603E-3</v>
      </c>
      <c r="L179" s="15">
        <f>J179/BBMData!C179</f>
        <v>8.4866895624776603E-3</v>
      </c>
      <c r="M179" s="15">
        <f>BBMData!K179/BBMData!C179</f>
        <v>0</v>
      </c>
      <c r="N179" s="15">
        <f>BBMData!K179/BBMData!N179</f>
        <v>0</v>
      </c>
      <c r="O179" s="15">
        <f>J179/BBMData!T179</f>
        <v>0.17108394640722047</v>
      </c>
      <c r="P179" s="15">
        <f>J179/BBMData!N179</f>
        <v>0.17108394640722047</v>
      </c>
    </row>
    <row r="180" spans="1:16" x14ac:dyDescent="0.25">
      <c r="A180" t="s">
        <v>189</v>
      </c>
      <c r="B180">
        <v>1201910400</v>
      </c>
      <c r="C180" s="4">
        <f t="shared" si="2"/>
        <v>40210.041666666664</v>
      </c>
      <c r="D180">
        <f>'103'!C180+'104'!C180+'105'!C180+'106'!C180</f>
        <v>1.4841E-2</v>
      </c>
      <c r="E180">
        <f>'113'!C180+'114'!C180+'115'!C180+'116'!C180</f>
        <v>3.1480000000000002E-3</v>
      </c>
      <c r="G180">
        <f>D180/LossSums!D180</f>
        <v>5.9207691693928033E-2</v>
      </c>
      <c r="H180">
        <f>E180/LossSums!D180</f>
        <v>1.2558844650123675E-2</v>
      </c>
      <c r="I180" s="14">
        <f>'113'!C180/LossSums!G180</f>
        <v>9.7426786635337274E-3</v>
      </c>
      <c r="J180" s="15">
        <f>Notes!$F$31*1000000000000*InjAreaLoss!D180*Notes!$C$4</f>
        <v>5.7276852776057592E+16</v>
      </c>
      <c r="K180" s="15">
        <f>J180/BBMData!D180</f>
        <v>1.0357477898021264E-2</v>
      </c>
      <c r="L180" s="15">
        <f>J180/BBMData!C180</f>
        <v>1.0357477898021264E-2</v>
      </c>
      <c r="M180" s="15">
        <f>BBMData!K180/BBMData!C180</f>
        <v>0</v>
      </c>
      <c r="N180" s="15">
        <f>BBMData!K180/BBMData!N180</f>
        <v>0</v>
      </c>
      <c r="O180" s="15">
        <f>J180/BBMData!T180</f>
        <v>0.12291170123617509</v>
      </c>
      <c r="P180" s="15">
        <f>J180/BBMData!N180</f>
        <v>0.12291170123617509</v>
      </c>
    </row>
    <row r="181" spans="1:16" x14ac:dyDescent="0.25">
      <c r="A181" t="s">
        <v>190</v>
      </c>
      <c r="B181">
        <v>1202515200</v>
      </c>
      <c r="C181" s="4">
        <f t="shared" si="2"/>
        <v>40217.041666666664</v>
      </c>
      <c r="D181">
        <f>'103'!C181+'104'!C181+'105'!C181+'106'!C181</f>
        <v>2.9886000000000003E-2</v>
      </c>
      <c r="E181">
        <f>'113'!C181+'114'!C181+'115'!C181+'116'!C181</f>
        <v>4.6519999999999999E-3</v>
      </c>
      <c r="G181">
        <f>D181/LossSums!D181</f>
        <v>6.0290619912487214E-2</v>
      </c>
      <c r="H181">
        <f>E181/LossSums!D181</f>
        <v>9.3847274253125376E-3</v>
      </c>
      <c r="I181" s="14">
        <f>'113'!C181/LossSums!G181</f>
        <v>7.0883964736716707E-3</v>
      </c>
      <c r="J181" s="15">
        <f>Notes!$F$31*1000000000000*InjAreaLoss!D181*Notes!$C$4</f>
        <v>1.1534101624319502E+17</v>
      </c>
      <c r="K181" s="15">
        <f>J181/BBMData!D181</f>
        <v>1.0984858689828098E-2</v>
      </c>
      <c r="L181" s="15">
        <f>J181/BBMData!C181</f>
        <v>1.0984858689828098E-2</v>
      </c>
      <c r="M181" s="15">
        <f>BBMData!K181/BBMData!C181</f>
        <v>0</v>
      </c>
      <c r="N181" s="15">
        <f>BBMData!K181/BBMData!N181</f>
        <v>0</v>
      </c>
      <c r="O181" s="15">
        <f>J181/BBMData!T181</f>
        <v>0.16961914153411034</v>
      </c>
      <c r="P181" s="15">
        <f>J181/BBMData!N181</f>
        <v>0.16961914153411034</v>
      </c>
    </row>
    <row r="182" spans="1:16" x14ac:dyDescent="0.25">
      <c r="A182" t="s">
        <v>191</v>
      </c>
      <c r="B182">
        <v>1203120000</v>
      </c>
      <c r="C182" s="4">
        <f t="shared" si="2"/>
        <v>40224.041666666664</v>
      </c>
      <c r="D182">
        <f>'103'!C182+'104'!C182+'105'!C182+'106'!C182</f>
        <v>2.4233000000000001E-2</v>
      </c>
      <c r="E182">
        <f>'113'!C182+'114'!C182+'115'!C182+'116'!C182</f>
        <v>2.8510000000000002E-3</v>
      </c>
      <c r="G182">
        <f>D182/LossSums!D182</f>
        <v>5.8742394492521756E-2</v>
      </c>
      <c r="H182">
        <f>E182/LossSums!D182</f>
        <v>6.9110125324218846E-3</v>
      </c>
      <c r="I182" s="14">
        <f>'113'!C182/LossSums!G182</f>
        <v>5.1501671593954636E-3</v>
      </c>
      <c r="J182" s="15">
        <f>Notes!$F$31*1000000000000*InjAreaLoss!D182*Notes!$C$4</f>
        <v>9.3524019494791712E+16</v>
      </c>
      <c r="K182" s="15">
        <f>J182/BBMData!D182</f>
        <v>1.0473014501096497E-2</v>
      </c>
      <c r="L182" s="15">
        <f>J182/BBMData!C182</f>
        <v>1.0473014501096497E-2</v>
      </c>
      <c r="M182" s="15">
        <f>BBMData!K182/BBMData!C182</f>
        <v>0</v>
      </c>
      <c r="N182" s="15">
        <f>BBMData!K182/BBMData!N182</f>
        <v>0</v>
      </c>
      <c r="O182" s="15">
        <f>J182/BBMData!T182</f>
        <v>0.16700717766927092</v>
      </c>
      <c r="P182" s="15">
        <f>J182/BBMData!N182</f>
        <v>0.16700717766927092</v>
      </c>
    </row>
    <row r="183" spans="1:16" x14ac:dyDescent="0.25">
      <c r="A183" t="s">
        <v>192</v>
      </c>
      <c r="B183">
        <v>1203724800</v>
      </c>
      <c r="C183" s="4">
        <f t="shared" si="2"/>
        <v>40231.041666666664</v>
      </c>
      <c r="D183">
        <f>'103'!C183+'104'!C183+'105'!C183+'106'!C183</f>
        <v>3.1058999999999996E-2</v>
      </c>
      <c r="E183">
        <f>'113'!C183+'114'!C183+'115'!C183+'116'!C183</f>
        <v>3.5979999999999996E-3</v>
      </c>
      <c r="G183">
        <f>D183/LossSums!D183</f>
        <v>6.3659449920371883E-2</v>
      </c>
      <c r="H183">
        <f>E183/LossSums!D183</f>
        <v>7.3745677843297603E-3</v>
      </c>
      <c r="I183" s="14">
        <f>'113'!C183/LossSums!G183</f>
        <v>5.2197015569919129E-3</v>
      </c>
      <c r="J183" s="15">
        <f>Notes!$F$31*1000000000000*InjAreaLoss!D183*Notes!$C$4</f>
        <v>1.1986805271690402E+17</v>
      </c>
      <c r="K183" s="15">
        <f>J183/BBMData!D183</f>
        <v>1.1416005020657526E-2</v>
      </c>
      <c r="L183" s="15">
        <f>J183/BBMData!C183</f>
        <v>1.1416005020657526E-2</v>
      </c>
      <c r="M183" s="15">
        <f>BBMData!K183/BBMData!C183</f>
        <v>0</v>
      </c>
      <c r="N183" s="15">
        <f>BBMData!K183/BBMData!N183</f>
        <v>0</v>
      </c>
      <c r="O183" s="15">
        <f>J183/BBMData!T183</f>
        <v>0.17627654811309415</v>
      </c>
      <c r="P183" s="15">
        <f>J183/BBMData!N183</f>
        <v>0.17627654811309415</v>
      </c>
    </row>
    <row r="184" spans="1:16" x14ac:dyDescent="0.25">
      <c r="A184" t="s">
        <v>193</v>
      </c>
      <c r="B184">
        <v>1204329600</v>
      </c>
      <c r="C184" s="4">
        <f t="shared" si="2"/>
        <v>40238.041666666664</v>
      </c>
      <c r="D184">
        <f>'103'!C184+'104'!C184+'105'!C184+'106'!C184</f>
        <v>2.6245000000000001E-2</v>
      </c>
      <c r="E184">
        <f>'113'!C184+'114'!C184+'115'!C184+'116'!C184</f>
        <v>5.2360000000000002E-3</v>
      </c>
      <c r="G184">
        <f>D184/LossSums!D184</f>
        <v>6.5032410894818232E-2</v>
      </c>
      <c r="H184">
        <f>E184/LossSums!D184</f>
        <v>1.2974269515918013E-2</v>
      </c>
      <c r="I184" s="14">
        <f>'113'!C184/LossSums!G184</f>
        <v>9.3950881819680233E-3</v>
      </c>
      <c r="J184" s="15">
        <f>Notes!$F$31*1000000000000*InjAreaLoss!D184*Notes!$C$4</f>
        <v>1.0128906415387317E+17</v>
      </c>
      <c r="K184" s="15">
        <f>J184/BBMData!D184</f>
        <v>1.0650795389471416E-2</v>
      </c>
      <c r="L184" s="15">
        <f>J184/BBMData!C184</f>
        <v>1.0650795389471416E-2</v>
      </c>
      <c r="M184" s="15">
        <f>BBMData!K184/BBMData!C184</f>
        <v>0</v>
      </c>
      <c r="N184" s="15">
        <f>BBMData!K184/BBMData!N184</f>
        <v>0</v>
      </c>
      <c r="O184" s="15">
        <f>J184/BBMData!T184</f>
        <v>0.18087332884620208</v>
      </c>
      <c r="P184" s="15">
        <f>J184/BBMData!N184</f>
        <v>0.18087332884620208</v>
      </c>
    </row>
    <row r="185" spans="1:16" x14ac:dyDescent="0.25">
      <c r="A185" t="s">
        <v>194</v>
      </c>
      <c r="B185">
        <v>1204934400</v>
      </c>
      <c r="C185" s="4">
        <f t="shared" si="2"/>
        <v>40245.041666666664</v>
      </c>
      <c r="D185">
        <f>'103'!C185+'104'!C185+'105'!C185+'106'!C185</f>
        <v>2.9548999999999999E-2</v>
      </c>
      <c r="E185">
        <f>'113'!C185+'114'!C185+'115'!C185+'116'!C185</f>
        <v>6.1210000000000006E-3</v>
      </c>
      <c r="G185">
        <f>D185/LossSums!D185</f>
        <v>6.714476264488875E-2</v>
      </c>
      <c r="H185">
        <f>E185/LossSums!D185</f>
        <v>1.3908866362630347E-2</v>
      </c>
      <c r="I185" s="14">
        <f>'113'!C185/LossSums!G185</f>
        <v>1.0619138959931797E-2</v>
      </c>
      <c r="J185" s="15">
        <f>Notes!$F$31*1000000000000*InjAreaLoss!D185*Notes!$C$4</f>
        <v>1.1404040985646021E+17</v>
      </c>
      <c r="K185" s="15">
        <f>J185/BBMData!D185</f>
        <v>1.0559297208931501E-2</v>
      </c>
      <c r="L185" s="15">
        <f>J185/BBMData!C185</f>
        <v>1.0559297208931501E-2</v>
      </c>
      <c r="M185" s="15">
        <f>BBMData!K185/BBMData!C185</f>
        <v>0</v>
      </c>
      <c r="N185" s="15">
        <f>BBMData!K185/BBMData!N185</f>
        <v>0</v>
      </c>
      <c r="O185" s="15">
        <f>J185/BBMData!T185</f>
        <v>0.17278849978251545</v>
      </c>
      <c r="P185" s="15">
        <f>J185/BBMData!N185</f>
        <v>0.17278849978251545</v>
      </c>
    </row>
    <row r="186" spans="1:16" x14ac:dyDescent="0.25">
      <c r="A186" t="s">
        <v>195</v>
      </c>
      <c r="B186">
        <v>1205535600</v>
      </c>
      <c r="C186" s="4">
        <f t="shared" si="2"/>
        <v>40252</v>
      </c>
      <c r="D186">
        <f>'103'!C186+'104'!C186+'105'!C186+'106'!C186</f>
        <v>2.1825000000000001E-2</v>
      </c>
      <c r="E186">
        <f>'113'!C186+'114'!C186+'115'!C186+'116'!C186</f>
        <v>7.2209999999999991E-3</v>
      </c>
      <c r="G186">
        <f>D186/LossSums!D186</f>
        <v>5.5121292098650063E-2</v>
      </c>
      <c r="H186">
        <f>E186/LossSums!D186</f>
        <v>1.8237381454494939E-2</v>
      </c>
      <c r="I186" s="14">
        <f>'113'!C186/LossSums!G186</f>
        <v>1.6104520198227962E-2</v>
      </c>
      <c r="J186" s="15">
        <f>Notes!$F$31*1000000000000*InjAreaLoss!D186*Notes!$C$4</f>
        <v>8.423066584714352E+16</v>
      </c>
      <c r="K186" s="15">
        <f>J186/BBMData!D186</f>
        <v>9.0570608437788736E-3</v>
      </c>
      <c r="L186" s="15">
        <f>J186/BBMData!C186</f>
        <v>9.0570608437788736E-3</v>
      </c>
      <c r="M186" s="15">
        <f>BBMData!K186/BBMData!C186</f>
        <v>0</v>
      </c>
      <c r="N186" s="15">
        <f>BBMData!K186/BBMData!N186</f>
        <v>0</v>
      </c>
      <c r="O186" s="15">
        <f>J186/BBMData!T186</f>
        <v>0.15314666517662459</v>
      </c>
      <c r="P186" s="15">
        <f>J186/BBMData!N186</f>
        <v>0.15314666517662459</v>
      </c>
    </row>
    <row r="187" spans="1:16" x14ac:dyDescent="0.25">
      <c r="A187" t="s">
        <v>196</v>
      </c>
      <c r="B187">
        <v>1206140400</v>
      </c>
      <c r="C187" s="4">
        <f t="shared" si="2"/>
        <v>40259</v>
      </c>
      <c r="D187">
        <f>'103'!C187+'104'!C187+'105'!C187+'106'!C187</f>
        <v>1.9008999999999998E-2</v>
      </c>
      <c r="E187">
        <f>'113'!C187+'114'!C187+'115'!C187+'116'!C187</f>
        <v>6.8060000000000004E-3</v>
      </c>
      <c r="G187">
        <f>D187/LossSums!D187</f>
        <v>5.218009530711288E-2</v>
      </c>
      <c r="H187">
        <f>E187/LossSums!D187</f>
        <v>1.8682609745920897E-2</v>
      </c>
      <c r="I187" s="14">
        <f>'113'!C187/LossSums!G187</f>
        <v>1.3353106243168439E-2</v>
      </c>
      <c r="J187" s="15">
        <f>Notes!$F$31*1000000000000*InjAreaLoss!D187*Notes!$C$4</f>
        <v>7.3362690817335664E+16</v>
      </c>
      <c r="K187" s="15">
        <f>J187/BBMData!D187</f>
        <v>8.2429989682399618E-3</v>
      </c>
      <c r="L187" s="15">
        <f>J187/BBMData!C187</f>
        <v>8.2429989682399618E-3</v>
      </c>
      <c r="M187" s="15">
        <f>BBMData!K187/BBMData!C187</f>
        <v>0</v>
      </c>
      <c r="N187" s="15">
        <f>BBMData!K187/BBMData!N187</f>
        <v>0</v>
      </c>
      <c r="O187" s="15">
        <f>J187/BBMData!T187</f>
        <v>0.14672538163467133</v>
      </c>
      <c r="P187" s="15">
        <f>J187/BBMData!N187</f>
        <v>0.14672538163467133</v>
      </c>
    </row>
    <row r="188" spans="1:16" x14ac:dyDescent="0.25">
      <c r="A188" t="s">
        <v>197</v>
      </c>
      <c r="B188">
        <v>1206745200</v>
      </c>
      <c r="C188" s="4">
        <f t="shared" si="2"/>
        <v>40266</v>
      </c>
      <c r="D188">
        <f>'103'!C188+'104'!C188+'105'!C188+'106'!C188</f>
        <v>1.8169000000000001E-2</v>
      </c>
      <c r="E188">
        <f>'113'!C188+'114'!C188+'115'!C188+'116'!C188</f>
        <v>6.0909999999999992E-3</v>
      </c>
      <c r="G188">
        <f>D188/LossSums!D188</f>
        <v>4.1243876638382304E-2</v>
      </c>
      <c r="H188">
        <f>E188/LossSums!D188</f>
        <v>1.3826652683383046E-2</v>
      </c>
      <c r="I188" s="14">
        <f>'113'!C188/LossSums!G188</f>
        <v>9.990477659738586E-3</v>
      </c>
      <c r="J188" s="15">
        <f>Notes!$F$31*1000000000000*InjAreaLoss!D188*Notes!$C$4</f>
        <v>7.0120823265830504E+16</v>
      </c>
      <c r="K188" s="15">
        <f>J188/BBMData!D188</f>
        <v>6.80784691901267E-3</v>
      </c>
      <c r="L188" s="15">
        <f>J188/BBMData!C188</f>
        <v>6.80784691901267E-3</v>
      </c>
      <c r="M188" s="15">
        <f>BBMData!K188/BBMData!C188</f>
        <v>0</v>
      </c>
      <c r="N188" s="15">
        <f>BBMData!K188/BBMData!N188</f>
        <v>0</v>
      </c>
      <c r="O188" s="15">
        <f>J188/BBMData!T188</f>
        <v>0.12749240593787364</v>
      </c>
      <c r="P188" s="15">
        <f>J188/BBMData!N188</f>
        <v>0.12749240593787364</v>
      </c>
    </row>
    <row r="189" spans="1:16" x14ac:dyDescent="0.25">
      <c r="A189" t="s">
        <v>198</v>
      </c>
      <c r="B189">
        <v>1207350000</v>
      </c>
      <c r="C189" s="4">
        <f t="shared" si="2"/>
        <v>40273</v>
      </c>
      <c r="D189">
        <f>'103'!C189+'104'!C189+'105'!C189+'106'!C189</f>
        <v>2.1735999999999998E-2</v>
      </c>
      <c r="E189">
        <f>'113'!C189+'114'!C189+'115'!C189+'116'!C189</f>
        <v>4.3200000000000001E-3</v>
      </c>
      <c r="G189">
        <f>D189/LossSums!D189</f>
        <v>4.3128182132043349E-2</v>
      </c>
      <c r="H189">
        <f>E189/LossSums!D189</f>
        <v>8.5716666732806087E-3</v>
      </c>
      <c r="I189" s="14">
        <f>'113'!C189/LossSums!G189</f>
        <v>6.1628299340131974E-3</v>
      </c>
      <c r="J189" s="15">
        <f>Notes!$F$31*1000000000000*InjAreaLoss!D189*Notes!$C$4</f>
        <v>8.3887182261329264E+16</v>
      </c>
      <c r="K189" s="15">
        <f>J189/BBMData!D189</f>
        <v>7.423644447905246E-3</v>
      </c>
      <c r="L189" s="15">
        <f>J189/BBMData!C189</f>
        <v>7.423644447905246E-3</v>
      </c>
      <c r="M189" s="15">
        <f>BBMData!K189/BBMData!C189</f>
        <v>0</v>
      </c>
      <c r="N189" s="15">
        <f>BBMData!K189/BBMData!N189</f>
        <v>0</v>
      </c>
      <c r="O189" s="15">
        <f>J189/BBMData!T189</f>
        <v>0.13530190687311217</v>
      </c>
      <c r="P189" s="15">
        <f>J189/BBMData!N189</f>
        <v>0.13530190687311217</v>
      </c>
    </row>
    <row r="190" spans="1:16" x14ac:dyDescent="0.25">
      <c r="A190" t="s">
        <v>199</v>
      </c>
      <c r="B190">
        <v>1207954800</v>
      </c>
      <c r="C190" s="4">
        <f t="shared" si="2"/>
        <v>40280</v>
      </c>
      <c r="D190">
        <f>'103'!C190+'104'!C190+'105'!C190+'106'!C190</f>
        <v>2.026E-2</v>
      </c>
      <c r="E190">
        <f>'113'!C190+'114'!C190+'115'!C190+'116'!C190</f>
        <v>7.0939999999999996E-3</v>
      </c>
      <c r="G190">
        <f>D190/LossSums!D190</f>
        <v>4.3210824460824471E-2</v>
      </c>
      <c r="H190">
        <f>E190/LossSums!D190</f>
        <v>1.5130187005187009E-2</v>
      </c>
      <c r="I190" s="14">
        <f>'113'!C190/LossSums!G190</f>
        <v>1.2287784050668773E-2</v>
      </c>
      <c r="J190" s="15">
        <f>Notes!$F$31*1000000000000*InjAreaLoss!D190*Notes!$C$4</f>
        <v>7.8190757849398752E+16</v>
      </c>
      <c r="K190" s="15">
        <f>J190/BBMData!D190</f>
        <v>7.4467388427998807E-3</v>
      </c>
      <c r="L190" s="15">
        <f>J190/BBMData!C190</f>
        <v>7.4467388427998807E-3</v>
      </c>
      <c r="M190" s="15">
        <f>BBMData!K190/BBMData!C190</f>
        <v>0</v>
      </c>
      <c r="N190" s="15">
        <f>BBMData!K190/BBMData!N190</f>
        <v>0</v>
      </c>
      <c r="O190" s="15">
        <f>J190/BBMData!T190</f>
        <v>0.11847084522636174</v>
      </c>
      <c r="P190" s="15">
        <f>J190/BBMData!N190</f>
        <v>0.11847084522636174</v>
      </c>
    </row>
    <row r="191" spans="1:16" x14ac:dyDescent="0.25">
      <c r="A191" t="s">
        <v>200</v>
      </c>
      <c r="B191">
        <v>1208559600</v>
      </c>
      <c r="C191" s="4">
        <f t="shared" si="2"/>
        <v>40287</v>
      </c>
      <c r="D191">
        <f>'103'!C191+'104'!C191+'105'!C191+'106'!C191</f>
        <v>1.8311999999999998E-2</v>
      </c>
      <c r="E191">
        <f>'113'!C191+'114'!C191+'115'!C191+'116'!C191</f>
        <v>6.0310000000000008E-3</v>
      </c>
      <c r="G191">
        <f>D191/LossSums!D191</f>
        <v>5.119502587428814E-2</v>
      </c>
      <c r="H191">
        <f>E191/LossSums!D191</f>
        <v>1.6860921857133674E-2</v>
      </c>
      <c r="I191" s="14">
        <f>'113'!C191/LossSums!G191</f>
        <v>1.2308028849556382E-2</v>
      </c>
      <c r="J191" s="15">
        <f>Notes!$F$31*1000000000000*InjAreaLoss!D191*Notes!$C$4</f>
        <v>7.067271262281292E+16</v>
      </c>
      <c r="K191" s="15">
        <f>J191/BBMData!D191</f>
        <v>8.8784814852780058E-3</v>
      </c>
      <c r="L191" s="15">
        <f>J191/BBMData!C191</f>
        <v>8.8784814852780058E-3</v>
      </c>
      <c r="M191" s="15">
        <f>BBMData!K191/BBMData!C191</f>
        <v>0</v>
      </c>
      <c r="N191" s="15">
        <f>BBMData!K191/BBMData!N191</f>
        <v>0</v>
      </c>
      <c r="O191" s="15">
        <f>J191/BBMData!T191</f>
        <v>0.15036747366555941</v>
      </c>
      <c r="P191" s="15">
        <f>J191/BBMData!N191</f>
        <v>0.15036747366555941</v>
      </c>
    </row>
    <row r="192" spans="1:16" x14ac:dyDescent="0.25">
      <c r="A192" t="s">
        <v>201</v>
      </c>
      <c r="B192">
        <v>1209164400</v>
      </c>
      <c r="C192" s="4">
        <f t="shared" si="2"/>
        <v>40294</v>
      </c>
      <c r="D192">
        <f>'103'!C192+'104'!C192+'105'!C192+'106'!C192</f>
        <v>2.4989000000000001E-2</v>
      </c>
      <c r="E192">
        <f>'113'!C192+'114'!C192+'115'!C192+'116'!C192</f>
        <v>5.5189999999999996E-3</v>
      </c>
      <c r="G192">
        <f>D192/LossSums!D192</f>
        <v>4.9346171618595502E-2</v>
      </c>
      <c r="H192">
        <f>E192/LossSums!D192</f>
        <v>1.0898456167234725E-2</v>
      </c>
      <c r="I192" s="14">
        <f>'113'!C192/LossSums!G192</f>
        <v>7.9049365237774741E-3</v>
      </c>
      <c r="J192" s="15">
        <f>Notes!$F$31*1000000000000*InjAreaLoss!D192*Notes!$C$4</f>
        <v>9.6441700291146368E+16</v>
      </c>
      <c r="K192" s="15">
        <f>J192/BBMData!D192</f>
        <v>8.6884414676708446E-3</v>
      </c>
      <c r="L192" s="15">
        <f>J192/BBMData!C192</f>
        <v>8.6884414676708446E-3</v>
      </c>
      <c r="M192" s="15">
        <f>BBMData!K192/BBMData!C192</f>
        <v>0</v>
      </c>
      <c r="N192" s="15">
        <f>BBMData!K192/BBMData!N192</f>
        <v>0</v>
      </c>
      <c r="O192" s="15">
        <f>J192/BBMData!T192</f>
        <v>0.15555112950184899</v>
      </c>
      <c r="P192" s="15">
        <f>J192/BBMData!N192</f>
        <v>0.15555112950184899</v>
      </c>
    </row>
    <row r="193" spans="1:16" x14ac:dyDescent="0.25">
      <c r="A193" t="s">
        <v>202</v>
      </c>
      <c r="B193">
        <v>1209769200</v>
      </c>
      <c r="C193" s="4">
        <f t="shared" si="2"/>
        <v>40301</v>
      </c>
      <c r="D193">
        <f>'103'!C193+'104'!C193+'105'!C193+'106'!C193</f>
        <v>2.7154999999999999E-2</v>
      </c>
      <c r="E193">
        <f>'113'!C193+'114'!C193+'115'!C193+'116'!C193</f>
        <v>4.5079999999999999E-3</v>
      </c>
      <c r="G193">
        <f>D193/LossSums!D193</f>
        <v>5.4535230501973148E-2</v>
      </c>
      <c r="H193">
        <f>E193/LossSums!D193</f>
        <v>9.0533905027764677E-3</v>
      </c>
      <c r="I193" s="14">
        <f>'113'!C193/LossSums!G193</f>
        <v>6.9372986081923894E-3</v>
      </c>
      <c r="J193" s="15">
        <f>Notes!$F$31*1000000000000*InjAreaLoss!D193*Notes!$C$4</f>
        <v>1.0480108733467043E+17</v>
      </c>
      <c r="K193" s="15">
        <f>J193/BBMData!D193</f>
        <v>9.4415393995198587E-3</v>
      </c>
      <c r="L193" s="15">
        <f>J193/BBMData!C193</f>
        <v>9.4415393995198587E-3</v>
      </c>
      <c r="M193" s="15">
        <f>BBMData!K193/BBMData!C193</f>
        <v>0</v>
      </c>
      <c r="N193" s="15">
        <f>BBMData!K193/BBMData!N193</f>
        <v>0</v>
      </c>
      <c r="O193" s="15">
        <f>J193/BBMData!T193</f>
        <v>0.15641953333532901</v>
      </c>
      <c r="P193" s="15">
        <f>J193/BBMData!N193</f>
        <v>0.15641953333532901</v>
      </c>
    </row>
    <row r="194" spans="1:16" x14ac:dyDescent="0.25">
      <c r="A194" t="s">
        <v>203</v>
      </c>
      <c r="B194">
        <v>1210374000</v>
      </c>
      <c r="C194" s="4">
        <f t="shared" si="2"/>
        <v>40308</v>
      </c>
      <c r="D194">
        <f>'103'!C194+'104'!C194+'105'!C194+'106'!C194</f>
        <v>1.7317000000000003E-2</v>
      </c>
      <c r="E194">
        <f>'113'!C194+'114'!C194+'115'!C194+'116'!C194</f>
        <v>4.0740000000000004E-3</v>
      </c>
      <c r="G194">
        <f>D194/LossSums!D194</f>
        <v>4.2870334382171575E-2</v>
      </c>
      <c r="H194">
        <f>E194/LossSums!D194</f>
        <v>1.0085681253852686E-2</v>
      </c>
      <c r="I194" s="14">
        <f>'113'!C194/LossSums!G194</f>
        <v>7.6378606767541803E-3</v>
      </c>
      <c r="J194" s="15">
        <f>Notes!$F$31*1000000000000*InjAreaLoss!D194*Notes!$C$4</f>
        <v>6.68326433207324E+16</v>
      </c>
      <c r="K194" s="15">
        <f>J194/BBMData!D194</f>
        <v>7.3848224663792695E-3</v>
      </c>
      <c r="L194" s="15">
        <f>J194/BBMData!C194</f>
        <v>7.3848224663792695E-3</v>
      </c>
      <c r="M194" s="15">
        <f>BBMData!K194/BBMData!C194</f>
        <v>0</v>
      </c>
      <c r="N194" s="15">
        <f>BBMData!K194/BBMData!N194</f>
        <v>0</v>
      </c>
      <c r="O194" s="15">
        <f>J194/BBMData!T194</f>
        <v>0.12852431407833129</v>
      </c>
      <c r="P194" s="15">
        <f>J194/BBMData!N194</f>
        <v>0.12852431407833129</v>
      </c>
    </row>
    <row r="195" spans="1:16" x14ac:dyDescent="0.25">
      <c r="A195" t="s">
        <v>204</v>
      </c>
      <c r="B195">
        <v>1210978800</v>
      </c>
      <c r="C195" s="4">
        <f t="shared" si="2"/>
        <v>40315</v>
      </c>
      <c r="D195">
        <f>'103'!C195+'104'!C195+'105'!C195+'106'!C195</f>
        <v>2.0567999999999999E-2</v>
      </c>
      <c r="E195">
        <f>'113'!C195+'114'!C195+'115'!C195+'116'!C195</f>
        <v>3.8420000000000004E-3</v>
      </c>
      <c r="G195">
        <f>D195/LossSums!D195</f>
        <v>4.581325884892181E-2</v>
      </c>
      <c r="H195">
        <f>E195/LossSums!D195</f>
        <v>8.5576886667423965E-3</v>
      </c>
      <c r="I195" s="14">
        <f>'113'!C195/LossSums!G195</f>
        <v>6.3997452837698011E-3</v>
      </c>
      <c r="J195" s="15">
        <f>Notes!$F$31*1000000000000*InjAreaLoss!D195*Notes!$C$4</f>
        <v>7.9379442618283968E+16</v>
      </c>
      <c r="K195" s="15">
        <f>J195/BBMData!D195</f>
        <v>8.2429327744843166E-3</v>
      </c>
      <c r="L195" s="15">
        <f>J195/BBMData!C195</f>
        <v>8.2429327744843166E-3</v>
      </c>
      <c r="M195" s="15">
        <f>BBMData!K195/BBMData!C195</f>
        <v>0</v>
      </c>
      <c r="N195" s="15">
        <f>BBMData!K195/BBMData!N195</f>
        <v>0</v>
      </c>
      <c r="O195" s="15">
        <f>J195/BBMData!T195</f>
        <v>0.13926218003207713</v>
      </c>
      <c r="P195" s="15">
        <f>J195/BBMData!N195</f>
        <v>0.13926218003207713</v>
      </c>
    </row>
    <row r="196" spans="1:16" x14ac:dyDescent="0.25">
      <c r="A196" t="s">
        <v>205</v>
      </c>
      <c r="B196">
        <v>1211583600</v>
      </c>
      <c r="C196" s="4">
        <f t="shared" si="2"/>
        <v>40322</v>
      </c>
      <c r="D196">
        <f>'103'!C196+'104'!C196+'105'!C196+'106'!C196</f>
        <v>1.7561E-2</v>
      </c>
      <c r="E196">
        <f>'113'!C196+'114'!C196+'115'!C196+'116'!C196</f>
        <v>3.3930000000000002E-3</v>
      </c>
      <c r="G196">
        <f>D196/LossSums!D196</f>
        <v>4.0660533974850248E-2</v>
      </c>
      <c r="H196">
        <f>E196/LossSums!D196</f>
        <v>7.8561125093483796E-3</v>
      </c>
      <c r="I196" s="14">
        <f>'113'!C196/LossSums!G196</f>
        <v>5.9268080938494764E-3</v>
      </c>
      <c r="J196" s="15">
        <f>Notes!$F$31*1000000000000*InjAreaLoss!D196*Notes!$C$4</f>
        <v>6.7774328657121992E+16</v>
      </c>
      <c r="K196" s="15">
        <f>J196/BBMData!D196</f>
        <v>7.1491907866162441E-3</v>
      </c>
      <c r="L196" s="15">
        <f>J196/BBMData!C196</f>
        <v>7.1491907866162441E-3</v>
      </c>
      <c r="M196" s="15">
        <f>BBMData!K196/BBMData!C196</f>
        <v>0</v>
      </c>
      <c r="N196" s="15">
        <f>BBMData!K196/BBMData!N196</f>
        <v>0</v>
      </c>
      <c r="O196" s="15">
        <f>J196/BBMData!T196</f>
        <v>0.12787609180589055</v>
      </c>
      <c r="P196" s="15">
        <f>J196/BBMData!N196</f>
        <v>0.12787609180589055</v>
      </c>
    </row>
    <row r="197" spans="1:16" x14ac:dyDescent="0.25">
      <c r="A197" t="s">
        <v>206</v>
      </c>
      <c r="B197">
        <v>1212188400</v>
      </c>
      <c r="C197" s="4">
        <f t="shared" si="2"/>
        <v>40329</v>
      </c>
      <c r="D197">
        <f>'103'!C197+'104'!C197+'105'!C197+'106'!C197</f>
        <v>1.8556E-2</v>
      </c>
      <c r="E197">
        <f>'113'!C197+'114'!C197+'115'!C197+'116'!C197</f>
        <v>7.5410000000000008E-3</v>
      </c>
      <c r="G197">
        <f>D197/LossSums!D197</f>
        <v>4.0460776639330863E-2</v>
      </c>
      <c r="H197">
        <f>E197/LossSums!D197</f>
        <v>1.6442914239986745E-2</v>
      </c>
      <c r="I197" s="14">
        <f>'113'!C197/LossSums!G197</f>
        <v>1.2149096199582324E-2</v>
      </c>
      <c r="J197" s="15">
        <f>Notes!$F$31*1000000000000*InjAreaLoss!D197*Notes!$C$4</f>
        <v>7.1614397959202528E+16</v>
      </c>
      <c r="K197" s="15">
        <f>J197/BBMData!D197</f>
        <v>6.9528541707963619E-3</v>
      </c>
      <c r="L197" s="15">
        <f>J197/BBMData!C197</f>
        <v>6.9528541707963619E-3</v>
      </c>
      <c r="M197" s="15">
        <f>BBMData!K197/BBMData!C197</f>
        <v>0</v>
      </c>
      <c r="N197" s="15">
        <f>BBMData!K197/BBMData!N197</f>
        <v>0</v>
      </c>
      <c r="O197" s="15">
        <f>J197/BBMData!T197</f>
        <v>0.13020799628945914</v>
      </c>
      <c r="P197" s="15">
        <f>J197/BBMData!N197</f>
        <v>0.13020799628945914</v>
      </c>
    </row>
    <row r="198" spans="1:16" x14ac:dyDescent="0.25">
      <c r="A198" t="s">
        <v>207</v>
      </c>
      <c r="B198">
        <v>1212793200</v>
      </c>
      <c r="C198" s="4">
        <f t="shared" si="2"/>
        <v>40336</v>
      </c>
      <c r="D198">
        <f>'103'!C198+'104'!C198+'105'!C198+'106'!C198</f>
        <v>1.9979E-2</v>
      </c>
      <c r="E198">
        <f>'113'!C198+'114'!C198+'115'!C198+'116'!C198</f>
        <v>4.9889999999999995E-3</v>
      </c>
      <c r="G198">
        <f>D198/LossSums!D198</f>
        <v>4.1382895870617088E-2</v>
      </c>
      <c r="H198">
        <f>E198/LossSums!D198</f>
        <v>1.0333813879498905E-2</v>
      </c>
      <c r="I198" s="14">
        <f>'113'!C198/LossSums!G198</f>
        <v>8.4780960885501577E-3</v>
      </c>
      <c r="J198" s="15">
        <f>Notes!$F$31*1000000000000*InjAreaLoss!D198*Notes!$C$4</f>
        <v>7.7106275966097616E+16</v>
      </c>
      <c r="K198" s="15">
        <f>J198/BBMData!D198</f>
        <v>6.9465113482970828E-3</v>
      </c>
      <c r="L198" s="15">
        <f>J198/BBMData!C198</f>
        <v>6.9465113482970828E-3</v>
      </c>
      <c r="M198" s="15">
        <f>BBMData!K198/BBMData!C198</f>
        <v>0</v>
      </c>
      <c r="N198" s="15">
        <f>BBMData!K198/BBMData!N198</f>
        <v>0</v>
      </c>
      <c r="O198" s="15">
        <f>J198/BBMData!T198</f>
        <v>0.13068860333236884</v>
      </c>
      <c r="P198" s="15">
        <f>J198/BBMData!N198</f>
        <v>0.13068860333236884</v>
      </c>
    </row>
    <row r="199" spans="1:16" x14ac:dyDescent="0.25">
      <c r="A199" t="s">
        <v>208</v>
      </c>
      <c r="B199">
        <v>1213398000</v>
      </c>
      <c r="C199" s="4">
        <f t="shared" si="2"/>
        <v>40343</v>
      </c>
      <c r="D199">
        <f>'103'!C199+'104'!C199+'105'!C199+'106'!C199</f>
        <v>1.6650999999999999E-2</v>
      </c>
      <c r="E199">
        <f>'113'!C199+'114'!C199+'115'!C199+'116'!C199</f>
        <v>2.0800000000000003E-3</v>
      </c>
      <c r="G199">
        <f>D199/LossSums!D199</f>
        <v>3.9823876627538765E-2</v>
      </c>
      <c r="H199">
        <f>E199/LossSums!D199</f>
        <v>4.9746960173731695E-3</v>
      </c>
      <c r="I199" s="14">
        <f>'113'!C199/LossSums!G199</f>
        <v>4.7095015530071319E-3</v>
      </c>
      <c r="J199" s="15">
        <f>Notes!$F$31*1000000000000*InjAreaLoss!D199*Notes!$C$4</f>
        <v>6.4262305476324704E+16</v>
      </c>
      <c r="K199" s="15">
        <f>J199/BBMData!D199</f>
        <v>6.7219984807871027E-3</v>
      </c>
      <c r="L199" s="15">
        <f>J199/BBMData!C199</f>
        <v>6.7219984807871027E-3</v>
      </c>
      <c r="M199" s="15">
        <f>BBMData!K199/BBMData!C199</f>
        <v>0</v>
      </c>
      <c r="N199" s="15">
        <f>BBMData!K199/BBMData!N199</f>
        <v>0</v>
      </c>
      <c r="O199" s="15">
        <f>J199/BBMData!T199</f>
        <v>0.12852461095264942</v>
      </c>
      <c r="P199" s="15">
        <f>J199/BBMData!N199</f>
        <v>0.12852461095264942</v>
      </c>
    </row>
    <row r="200" spans="1:16" x14ac:dyDescent="0.25">
      <c r="A200" t="s">
        <v>209</v>
      </c>
      <c r="B200">
        <v>1214002800</v>
      </c>
      <c r="C200" s="4">
        <f t="shared" si="2"/>
        <v>40350</v>
      </c>
      <c r="D200">
        <f>'103'!C200+'104'!C200+'105'!C200+'106'!C200</f>
        <v>1.6001999999999999E-2</v>
      </c>
      <c r="E200">
        <f>'113'!C200+'114'!C200+'115'!C200+'116'!C200</f>
        <v>7.5220000000000009E-3</v>
      </c>
      <c r="G200">
        <f>D200/LossSums!D200</f>
        <v>3.9010999726957131E-2</v>
      </c>
      <c r="H200">
        <f>E200/LossSums!D200</f>
        <v>1.8337754027382303E-2</v>
      </c>
      <c r="I200" s="14">
        <f>'113'!C200/LossSums!G200</f>
        <v>1.8062648129596598E-2</v>
      </c>
      <c r="J200" s="15">
        <f>Notes!$F$31*1000000000000*InjAreaLoss!D200*Notes!$C$4</f>
        <v>6.1757576856173672E+16</v>
      </c>
      <c r="K200" s="15">
        <f>J200/BBMData!D200</f>
        <v>6.3733309449095638E-3</v>
      </c>
      <c r="L200" s="15">
        <f>J200/BBMData!C200</f>
        <v>6.3733309449095638E-3</v>
      </c>
      <c r="M200" s="15">
        <f>BBMData!K200/BBMData!C200</f>
        <v>0</v>
      </c>
      <c r="N200" s="15">
        <f>BBMData!K200/BBMData!N200</f>
        <v>0</v>
      </c>
      <c r="O200" s="15">
        <f>J200/BBMData!T200</f>
        <v>0.13139909969398653</v>
      </c>
      <c r="P200" s="15">
        <f>J200/BBMData!N200</f>
        <v>0.13139909969398653</v>
      </c>
    </row>
    <row r="201" spans="1:16" x14ac:dyDescent="0.25">
      <c r="A201" t="s">
        <v>210</v>
      </c>
      <c r="B201">
        <v>1214607600</v>
      </c>
      <c r="C201" s="4">
        <f t="shared" ref="C201:C264" si="3">B201/86400+26299+1/24</f>
        <v>40357</v>
      </c>
      <c r="D201">
        <f>'103'!C201+'104'!C201+'105'!C201+'106'!C201</f>
        <v>1.7795999999999999E-2</v>
      </c>
      <c r="E201">
        <f>'113'!C201+'114'!C201+'115'!C201+'116'!C201</f>
        <v>3.6050000000000006E-3</v>
      </c>
      <c r="G201">
        <f>D201/LossSums!D201</f>
        <v>3.9740600798563661E-2</v>
      </c>
      <c r="H201">
        <f>E201/LossSums!D201</f>
        <v>8.0503970487088121E-3</v>
      </c>
      <c r="I201" s="14">
        <f>'113'!C201/LossSums!G201</f>
        <v>6.4205911469381984E-3</v>
      </c>
      <c r="J201" s="15">
        <f>Notes!$F$31*1000000000000*InjAreaLoss!D201*Notes!$C$4</f>
        <v>6.8681279698316888E+16</v>
      </c>
      <c r="K201" s="15">
        <f>J201/BBMData!D201</f>
        <v>6.4793660092751781E-3</v>
      </c>
      <c r="L201" s="15">
        <f>J201/BBMData!C201</f>
        <v>6.4793660092751781E-3</v>
      </c>
      <c r="M201" s="15">
        <f>BBMData!K201/BBMData!C201</f>
        <v>0</v>
      </c>
      <c r="N201" s="15">
        <f>BBMData!K201/BBMData!N201</f>
        <v>0</v>
      </c>
      <c r="O201" s="15">
        <f>J201/BBMData!T201</f>
        <v>0.14016587693534058</v>
      </c>
      <c r="P201" s="15">
        <f>J201/BBMData!N201</f>
        <v>0.14016587693534058</v>
      </c>
    </row>
    <row r="202" spans="1:16" x14ac:dyDescent="0.25">
      <c r="A202" t="s">
        <v>211</v>
      </c>
      <c r="B202">
        <v>1215212400</v>
      </c>
      <c r="C202" s="4">
        <f t="shared" si="3"/>
        <v>40364</v>
      </c>
      <c r="D202">
        <f>'103'!C202+'104'!C202+'105'!C202+'106'!C202</f>
        <v>2.1000000000000001E-2</v>
      </c>
      <c r="E202">
        <f>'113'!C202+'114'!C202+'115'!C202+'116'!C202</f>
        <v>3.0210000000000002E-3</v>
      </c>
      <c r="G202">
        <f>D202/LossSums!D202</f>
        <v>4.9501099631570393E-2</v>
      </c>
      <c r="H202">
        <f>E202/LossSums!D202</f>
        <v>7.1210867612844838E-3</v>
      </c>
      <c r="I202" s="14">
        <f>'113'!C202/LossSums!G202</f>
        <v>5.6133744748356942E-3</v>
      </c>
      <c r="J202" s="15">
        <f>Notes!$F$31*1000000000000*InjAreaLoss!D202*Notes!$C$4</f>
        <v>8.1046688787629504E+16</v>
      </c>
      <c r="K202" s="15">
        <f>J202/BBMData!D202</f>
        <v>7.5744568960401408E-3</v>
      </c>
      <c r="L202" s="15">
        <f>J202/BBMData!C202</f>
        <v>7.5744568960401408E-3</v>
      </c>
      <c r="M202" s="15">
        <f>BBMData!K202/BBMData!C202</f>
        <v>0</v>
      </c>
      <c r="N202" s="15">
        <f>BBMData!K202/BBMData!N202</f>
        <v>0</v>
      </c>
      <c r="O202" s="15">
        <f>J202/BBMData!T202</f>
        <v>0.16209337757525835</v>
      </c>
      <c r="P202" s="15">
        <f>J202/BBMData!N202</f>
        <v>0.16209337757525835</v>
      </c>
    </row>
    <row r="203" spans="1:16" x14ac:dyDescent="0.25">
      <c r="A203" t="s">
        <v>212</v>
      </c>
      <c r="B203">
        <v>1215817200</v>
      </c>
      <c r="C203" s="4">
        <f t="shared" si="3"/>
        <v>40371</v>
      </c>
      <c r="D203">
        <f>'103'!C203+'104'!C203+'105'!C203+'106'!C203</f>
        <v>3.0800000000000003E-3</v>
      </c>
      <c r="E203">
        <f>'113'!C203+'114'!C203+'115'!C203+'116'!C203</f>
        <v>7.8699999999999994E-4</v>
      </c>
      <c r="G203">
        <f>D203/LossSums!D203</f>
        <v>2.5579270824682337E-2</v>
      </c>
      <c r="H203">
        <f>E203/LossSums!D203</f>
        <v>6.5360019931899336E-3</v>
      </c>
      <c r="I203" s="14">
        <f>'113'!C203/LossSums!G203</f>
        <v>6.2555649414396917E-3</v>
      </c>
      <c r="J203" s="15">
        <f>Notes!$F$31*1000000000000*InjAreaLoss!D203*Notes!$C$4</f>
        <v>1.1886847688852328E+16</v>
      </c>
      <c r="K203" s="15">
        <f>J203/BBMData!D203</f>
        <v>1.9203308059535264E-3</v>
      </c>
      <c r="L203" s="15">
        <f>J203/BBMData!C203</f>
        <v>1.9203308059535264E-3</v>
      </c>
      <c r="M203" s="15">
        <f>BBMData!K203/BBMData!C203</f>
        <v>0</v>
      </c>
      <c r="N203" s="15">
        <f>BBMData!K203/BBMData!N203</f>
        <v>0</v>
      </c>
      <c r="O203" s="15">
        <f>J203/BBMData!T203</f>
        <v>0.11886847688852328</v>
      </c>
      <c r="P203" s="15">
        <f>J203/BBMData!N203</f>
        <v>0.11886847688852328</v>
      </c>
    </row>
    <row r="204" spans="1:16" x14ac:dyDescent="0.25">
      <c r="A204" t="s">
        <v>213</v>
      </c>
      <c r="B204">
        <v>1216422000</v>
      </c>
      <c r="C204" s="4">
        <f t="shared" si="3"/>
        <v>40378</v>
      </c>
      <c r="D204">
        <f>'103'!C204+'104'!C204+'105'!C204+'106'!C204</f>
        <v>1.94E-4</v>
      </c>
      <c r="E204">
        <f>'113'!C204+'114'!C204+'115'!C204+'116'!C204</f>
        <v>1.1519999999999998E-3</v>
      </c>
      <c r="G204">
        <f>D204/LossSums!D204</f>
        <v>3.1762664134385547E-3</v>
      </c>
      <c r="H204">
        <f>E204/LossSums!D204</f>
        <v>1.8861128393202135E-2</v>
      </c>
      <c r="I204" s="14">
        <f>'113'!C204/LossSums!G204</f>
        <v>1.7948205179482053E-2</v>
      </c>
      <c r="J204" s="15">
        <f>Notes!$F$31*1000000000000*InjAreaLoss!D204*Notes!$C$4</f>
        <v>748717029752386.87</v>
      </c>
      <c r="K204" s="15">
        <f>J204/BBMData!D204</f>
        <v>5.8040079825766419E-4</v>
      </c>
      <c r="L204" s="15">
        <f>J204/BBMData!C204</f>
        <v>5.8040079825766419E-4</v>
      </c>
      <c r="M204" s="15">
        <f>BBMData!K204/BBMData!C204</f>
        <v>0</v>
      </c>
      <c r="N204" s="15">
        <f>BBMData!K204/BBMData!N204</f>
        <v>0</v>
      </c>
      <c r="O204" s="15">
        <f>J204/BBMData!T204</f>
        <v>1.0545310278202632E-2</v>
      </c>
      <c r="P204" s="15">
        <f>J204/BBMData!N204</f>
        <v>1.0545310278202632E-2</v>
      </c>
    </row>
    <row r="205" spans="1:16" x14ac:dyDescent="0.25">
      <c r="A205" t="s">
        <v>214</v>
      </c>
      <c r="B205">
        <v>1217026800</v>
      </c>
      <c r="C205" s="4">
        <f t="shared" si="3"/>
        <v>40385</v>
      </c>
      <c r="D205">
        <f>'103'!C205+'104'!C205+'105'!C205+'106'!C205</f>
        <v>0</v>
      </c>
      <c r="E205">
        <f>'113'!C205+'114'!C205+'115'!C205+'116'!C205</f>
        <v>0</v>
      </c>
      <c r="I205" s="14"/>
      <c r="J205" s="15">
        <f>Notes!$F$31*1000000000000*InjAreaLoss!D205*Notes!$C$4</f>
        <v>0</v>
      </c>
      <c r="K205" s="15">
        <f>J205/BBMData!D205</f>
        <v>0</v>
      </c>
      <c r="L205" s="15">
        <f>J205/BBMData!C205</f>
        <v>0</v>
      </c>
      <c r="M205" s="15">
        <f>BBMData!K205/BBMData!C205</f>
        <v>0</v>
      </c>
      <c r="N205" s="15">
        <f>BBMData!K205/BBMData!N205</f>
        <v>0</v>
      </c>
      <c r="O205" s="15">
        <f>J205/BBMData!T205</f>
        <v>0</v>
      </c>
      <c r="P205" s="15">
        <f>J205/BBMData!N205</f>
        <v>0</v>
      </c>
    </row>
    <row r="206" spans="1:16" x14ac:dyDescent="0.25">
      <c r="A206" t="s">
        <v>215</v>
      </c>
      <c r="B206">
        <v>1217631600</v>
      </c>
      <c r="C206" s="4">
        <f t="shared" si="3"/>
        <v>40392</v>
      </c>
      <c r="D206">
        <f>'103'!C206+'104'!C206+'105'!C206+'106'!C206</f>
        <v>0</v>
      </c>
      <c r="E206">
        <f>'113'!C206+'114'!C206+'115'!C206+'116'!C206</f>
        <v>0</v>
      </c>
      <c r="I206" s="14"/>
      <c r="J206" s="15">
        <f>Notes!$F$31*1000000000000*InjAreaLoss!D206*Notes!$C$4</f>
        <v>0</v>
      </c>
      <c r="K206" s="15">
        <f>J206/BBMData!D206</f>
        <v>0</v>
      </c>
      <c r="L206" s="15">
        <f>J206/BBMData!C206</f>
        <v>0</v>
      </c>
      <c r="M206" s="15">
        <f>BBMData!K206/BBMData!C206</f>
        <v>0</v>
      </c>
      <c r="N206" s="15">
        <f>BBMData!K206/BBMData!N206</f>
        <v>0</v>
      </c>
      <c r="O206" s="15">
        <f>J206/BBMData!T206</f>
        <v>0</v>
      </c>
      <c r="P206" s="15">
        <f>J206/BBMData!N206</f>
        <v>0</v>
      </c>
    </row>
    <row r="207" spans="1:16" x14ac:dyDescent="0.25">
      <c r="A207" t="s">
        <v>216</v>
      </c>
      <c r="B207">
        <v>1218236400</v>
      </c>
      <c r="C207" s="4">
        <f t="shared" si="3"/>
        <v>40399</v>
      </c>
      <c r="D207">
        <f>'103'!C207+'104'!C207+'105'!C207+'106'!C207</f>
        <v>0</v>
      </c>
      <c r="E207">
        <f>'113'!C207+'114'!C207+'115'!C207+'116'!C207</f>
        <v>0</v>
      </c>
      <c r="F207" t="s">
        <v>536</v>
      </c>
      <c r="I207" s="14"/>
      <c r="J207" s="15">
        <f>Notes!$F$31*1000000000000*InjAreaLoss!D207*Notes!$C$4</f>
        <v>0</v>
      </c>
      <c r="K207" s="15">
        <f>J207/BBMData!D207</f>
        <v>0</v>
      </c>
      <c r="L207" s="15">
        <f>J207/BBMData!C207</f>
        <v>0</v>
      </c>
      <c r="M207" s="15">
        <f>BBMData!K207/BBMData!C207</f>
        <v>0</v>
      </c>
      <c r="N207" s="15">
        <f>BBMData!K207/BBMData!N207</f>
        <v>0</v>
      </c>
      <c r="O207" s="15">
        <f>J207/BBMData!T207</f>
        <v>0</v>
      </c>
      <c r="P207" s="15">
        <f>J207/BBMData!N207</f>
        <v>0</v>
      </c>
    </row>
    <row r="208" spans="1:16" x14ac:dyDescent="0.25">
      <c r="A208" t="s">
        <v>217</v>
      </c>
      <c r="B208">
        <v>1218841200</v>
      </c>
      <c r="C208" s="4">
        <f t="shared" si="3"/>
        <v>40406</v>
      </c>
      <c r="D208">
        <f>'103'!C208+'104'!C208+'105'!C208+'106'!C208</f>
        <v>0</v>
      </c>
      <c r="E208">
        <f>'113'!C208+'114'!C208+'115'!C208+'116'!C208</f>
        <v>0</v>
      </c>
      <c r="I208" s="14"/>
      <c r="J208" s="15">
        <f>Notes!$F$31*1000000000000*InjAreaLoss!D208*Notes!$C$4</f>
        <v>0</v>
      </c>
      <c r="K208" s="15">
        <f>J208/BBMData!D208</f>
        <v>0</v>
      </c>
      <c r="L208" s="15">
        <f>J208/BBMData!C208</f>
        <v>0</v>
      </c>
      <c r="M208" s="15">
        <f>BBMData!K208/BBMData!C208</f>
        <v>0</v>
      </c>
      <c r="N208" s="15">
        <f>BBMData!K208/BBMData!N208</f>
        <v>0</v>
      </c>
      <c r="O208" s="15">
        <f>J208/BBMData!T208</f>
        <v>0</v>
      </c>
      <c r="P208" s="15">
        <f>J208/BBMData!N208</f>
        <v>0</v>
      </c>
    </row>
    <row r="209" spans="1:16" x14ac:dyDescent="0.25">
      <c r="A209" t="s">
        <v>218</v>
      </c>
      <c r="B209">
        <v>1219446000</v>
      </c>
      <c r="C209" s="4">
        <f t="shared" si="3"/>
        <v>40413</v>
      </c>
      <c r="D209">
        <f>'103'!C209+'104'!C209+'105'!C209+'106'!C209</f>
        <v>2.6499999999999999E-4</v>
      </c>
      <c r="E209">
        <f>'113'!C209+'114'!C209+'115'!C209+'116'!C209</f>
        <v>9.6199999999999996E-4</v>
      </c>
      <c r="G209">
        <f>D209/LossSums!D209</f>
        <v>9.3891723356009076E-3</v>
      </c>
      <c r="H209">
        <f>E209/LossSums!D209</f>
        <v>3.4084467120181407E-2</v>
      </c>
      <c r="I209" s="14">
        <f>'113'!C209/LossSums!G209</f>
        <v>4.1813949478403313E-2</v>
      </c>
      <c r="J209" s="15">
        <f>Notes!$F$31*1000000000000*InjAreaLoss!D209*Notes!$C$4</f>
        <v>1022732025177229.4</v>
      </c>
      <c r="K209" s="15">
        <f>J209/BBMData!D209</f>
        <v>1.8427604057247376E-3</v>
      </c>
      <c r="L209" s="15">
        <f>J209/BBMData!C209</f>
        <v>1.8427604057247376E-3</v>
      </c>
      <c r="M209" s="15">
        <f>BBMData!K209/BBMData!C209</f>
        <v>0</v>
      </c>
      <c r="N209" s="15">
        <f>BBMData!K209/BBMData!N209</f>
        <v>0</v>
      </c>
      <c r="O209" s="15">
        <f>J209/BBMData!T209</f>
        <v>1.8165755331744748E-2</v>
      </c>
      <c r="P209" s="15">
        <f>J209/BBMData!N209</f>
        <v>1.8165755331744748E-2</v>
      </c>
    </row>
    <row r="210" spans="1:16" x14ac:dyDescent="0.25">
      <c r="A210" t="s">
        <v>219</v>
      </c>
      <c r="B210">
        <v>1220050800</v>
      </c>
      <c r="C210" s="4">
        <f t="shared" si="3"/>
        <v>40420</v>
      </c>
      <c r="D210">
        <f>'103'!C210+'104'!C210+'105'!C210+'106'!C210</f>
        <v>1.7770000000000001E-2</v>
      </c>
      <c r="E210">
        <f>'113'!C210+'114'!C210+'115'!C210+'116'!C210</f>
        <v>1.0106E-2</v>
      </c>
      <c r="G210">
        <f>D210/LossSums!D210</f>
        <v>3.9001029346244429E-2</v>
      </c>
      <c r="H210">
        <f>E210/LossSums!D210</f>
        <v>2.2180326537599673E-2</v>
      </c>
      <c r="I210" s="14">
        <f>'113'!C210/LossSums!G210</f>
        <v>2.7614102438748258E-2</v>
      </c>
      <c r="J210" s="15">
        <f>Notes!$F$31*1000000000000*InjAreaLoss!D210*Notes!$C$4</f>
        <v>6.8580936178865544E+16</v>
      </c>
      <c r="K210" s="15">
        <f>J210/BBMData!D210</f>
        <v>7.6032080020915233E-3</v>
      </c>
      <c r="L210" s="15">
        <f>J210/BBMData!C210</f>
        <v>7.6032080020915233E-3</v>
      </c>
      <c r="M210" s="15">
        <f>BBMData!K210/BBMData!C210</f>
        <v>0</v>
      </c>
      <c r="N210" s="15">
        <f>BBMData!K210/BBMData!N210</f>
        <v>0</v>
      </c>
      <c r="O210" s="15">
        <f>J210/BBMData!T210</f>
        <v>0.12700173366456582</v>
      </c>
      <c r="P210" s="15">
        <f>J210/BBMData!N210</f>
        <v>0.12700173366456582</v>
      </c>
    </row>
    <row r="211" spans="1:16" x14ac:dyDescent="0.25">
      <c r="A211" t="s">
        <v>220</v>
      </c>
      <c r="B211">
        <v>1220655600</v>
      </c>
      <c r="C211" s="4">
        <f t="shared" si="3"/>
        <v>40427</v>
      </c>
      <c r="D211">
        <f>'103'!C211+'104'!C211+'105'!C211+'106'!C211</f>
        <v>1.8755999999999998E-2</v>
      </c>
      <c r="E211">
        <f>'113'!C211+'114'!C211+'115'!C211+'116'!C211</f>
        <v>1.086E-2</v>
      </c>
      <c r="G211">
        <f>D211/LossSums!D211</f>
        <v>5.1590685290218243E-2</v>
      </c>
      <c r="H211">
        <f>E211/LossSums!D211</f>
        <v>2.9871765954988812E-2</v>
      </c>
      <c r="I211" s="14">
        <f>'113'!C211/LossSums!G211</f>
        <v>3.6063988921477046E-2</v>
      </c>
      <c r="J211" s="15">
        <f>Notes!$F$31*1000000000000*InjAreaLoss!D211*Notes!$C$4</f>
        <v>7.2386271185751376E+16</v>
      </c>
      <c r="K211" s="15">
        <f>J211/BBMData!D211</f>
        <v>8.5562968304670646E-3</v>
      </c>
      <c r="L211" s="15">
        <f>J211/BBMData!C211</f>
        <v>8.5562968304670646E-3</v>
      </c>
      <c r="M211" s="15">
        <f>BBMData!K211/BBMData!C211</f>
        <v>0</v>
      </c>
      <c r="N211" s="15">
        <f>BBMData!K211/BBMData!N211</f>
        <v>0</v>
      </c>
      <c r="O211" s="15">
        <f>J211/BBMData!T211</f>
        <v>0.16085838041278047</v>
      </c>
      <c r="P211" s="15">
        <f>J211/BBMData!N211</f>
        <v>0.16085838041278047</v>
      </c>
    </row>
    <row r="212" spans="1:16" x14ac:dyDescent="0.25">
      <c r="A212" t="s">
        <v>221</v>
      </c>
      <c r="B212">
        <v>1221260400</v>
      </c>
      <c r="C212" s="4">
        <f t="shared" si="3"/>
        <v>40434</v>
      </c>
      <c r="D212">
        <f>'103'!C212+'104'!C212+'105'!C212+'106'!C212</f>
        <v>1.7288999999999999E-2</v>
      </c>
      <c r="E212">
        <f>'113'!C212+'114'!C212+'115'!C212+'116'!C212</f>
        <v>1.4202999999999999E-2</v>
      </c>
      <c r="G212">
        <f>D212/LossSums!D212</f>
        <v>4.6749264515012545E-2</v>
      </c>
      <c r="H212">
        <f>E212/LossSums!D212</f>
        <v>3.8404754694124771E-2</v>
      </c>
      <c r="I212" s="14">
        <f>'113'!C212/LossSums!G212</f>
        <v>4.0618869270554664E-2</v>
      </c>
      <c r="J212" s="15">
        <f>Notes!$F$31*1000000000000*InjAreaLoss!D212*Notes!$C$4</f>
        <v>6.6724581069015544E+16</v>
      </c>
      <c r="K212" s="15">
        <f>J212/BBMData!D212</f>
        <v>8.3405726336269435E-3</v>
      </c>
      <c r="L212" s="15">
        <f>J212/BBMData!C212</f>
        <v>8.3405726336269435E-3</v>
      </c>
      <c r="M212" s="15">
        <f>BBMData!K212/BBMData!C212</f>
        <v>0</v>
      </c>
      <c r="N212" s="15">
        <f>BBMData!K212/BBMData!N212</f>
        <v>0</v>
      </c>
      <c r="O212" s="15">
        <f>J212/BBMData!T212</f>
        <v>0.12831650205579911</v>
      </c>
      <c r="P212" s="15">
        <f>J212/BBMData!N212</f>
        <v>0.12831650205579911</v>
      </c>
    </row>
    <row r="213" spans="1:16" x14ac:dyDescent="0.25">
      <c r="A213" t="s">
        <v>222</v>
      </c>
      <c r="B213">
        <v>1221865200</v>
      </c>
      <c r="C213" s="4">
        <f t="shared" si="3"/>
        <v>40441</v>
      </c>
      <c r="D213">
        <f>'103'!C213+'104'!C213+'105'!C213+'106'!C213</f>
        <v>1.5476E-2</v>
      </c>
      <c r="E213">
        <f>'113'!C213+'114'!C213+'115'!C213+'116'!C213</f>
        <v>9.5320000000000005E-3</v>
      </c>
      <c r="G213">
        <f>D213/LossSums!D213</f>
        <v>4.4495557919553778E-2</v>
      </c>
      <c r="H213">
        <f>E213/LossSums!D213</f>
        <v>2.7405767516747649E-2</v>
      </c>
      <c r="I213" s="14">
        <f>'113'!C213/LossSums!G213</f>
        <v>2.8703197169151509E-2</v>
      </c>
      <c r="J213" s="15">
        <f>Notes!$F$31*1000000000000*InjAreaLoss!D213*Notes!$C$4</f>
        <v>5.97275502703502E+16</v>
      </c>
      <c r="K213" s="15">
        <f>J213/BBMData!D213</f>
        <v>8.0387012476918172E-3</v>
      </c>
      <c r="L213" s="15">
        <f>J213/BBMData!C213</f>
        <v>8.0387012476918172E-3</v>
      </c>
      <c r="M213" s="15">
        <f>BBMData!K213/BBMData!C213</f>
        <v>0</v>
      </c>
      <c r="N213" s="15">
        <f>BBMData!K213/BBMData!N213</f>
        <v>0</v>
      </c>
      <c r="O213" s="15">
        <f>J213/BBMData!T213</f>
        <v>0.12707989419223448</v>
      </c>
      <c r="P213" s="15">
        <f>J213/BBMData!N213</f>
        <v>0.12707989419223448</v>
      </c>
    </row>
    <row r="214" spans="1:16" x14ac:dyDescent="0.25">
      <c r="A214" t="s">
        <v>223</v>
      </c>
      <c r="B214">
        <v>1222470000</v>
      </c>
      <c r="C214" s="4">
        <f t="shared" si="3"/>
        <v>40448</v>
      </c>
      <c r="D214">
        <f>'103'!C214+'104'!C214+'105'!C214+'106'!C214</f>
        <v>1.2899999999999999E-4</v>
      </c>
      <c r="E214">
        <f>'113'!C214+'114'!C214+'115'!C214+'116'!C214</f>
        <v>5.3709999999999999E-3</v>
      </c>
      <c r="G214">
        <f>D214/LossSums!D214</f>
        <v>1.136974589939978E-3</v>
      </c>
      <c r="H214">
        <f>E214/LossSums!D214</f>
        <v>4.7338686221454436E-2</v>
      </c>
      <c r="I214" s="14">
        <f>'113'!C214/LossSums!G214</f>
        <v>4.7058226305903859E-2</v>
      </c>
      <c r="J214" s="15">
        <f>Notes!$F$31*1000000000000*InjAreaLoss!D214*Notes!$C$4</f>
        <v>497858231124009.75</v>
      </c>
      <c r="K214" s="15">
        <f>J214/BBMData!D214</f>
        <v>2.7505979620111038E-4</v>
      </c>
      <c r="L214" s="15">
        <f>J214/BBMData!C214</f>
        <v>2.7505979620111038E-4</v>
      </c>
      <c r="M214" s="15">
        <f>BBMData!K214/BBMData!C214</f>
        <v>0</v>
      </c>
      <c r="N214" s="15">
        <f>BBMData!K214/BBMData!N214</f>
        <v>0</v>
      </c>
      <c r="O214" s="15">
        <f>J214/BBMData!T214</f>
        <v>3.3190548741600652E-3</v>
      </c>
      <c r="P214" s="15">
        <f>J214/BBMData!N214</f>
        <v>3.3190548741600652E-3</v>
      </c>
    </row>
    <row r="215" spans="1:16" x14ac:dyDescent="0.25">
      <c r="A215" t="s">
        <v>224</v>
      </c>
      <c r="B215">
        <v>1223074800</v>
      </c>
      <c r="C215" s="4">
        <f t="shared" si="3"/>
        <v>40455</v>
      </c>
      <c r="D215">
        <f>'103'!C215+'104'!C215+'105'!C215+'106'!C215</f>
        <v>6.2000000000000003E-5</v>
      </c>
      <c r="E215">
        <f>'113'!C215+'114'!C215+'115'!C215+'116'!C215</f>
        <v>4.2920000000000007E-3</v>
      </c>
      <c r="G215">
        <f>D215/LossSums!D215</f>
        <v>5.3708949470273823E-4</v>
      </c>
      <c r="H215">
        <f>E215/LossSums!D215</f>
        <v>3.7180453407486339E-2</v>
      </c>
      <c r="I215" s="14">
        <f>'113'!C215/LossSums!G215</f>
        <v>4.2010521972354026E-2</v>
      </c>
      <c r="J215" s="15">
        <f>Notes!$F$31*1000000000000*InjAreaLoss!D215*Notes!$C$4</f>
        <v>239280700230144.28</v>
      </c>
      <c r="K215" s="15">
        <f>J215/BBMData!D215</f>
        <v>1.2593721064744435E-4</v>
      </c>
      <c r="L215" s="15">
        <f>J215/BBMData!C215</f>
        <v>1.2593721064744435E-4</v>
      </c>
      <c r="M215" s="15">
        <f>BBMData!K215/BBMData!C215</f>
        <v>0</v>
      </c>
      <c r="N215" s="15">
        <f>BBMData!K215/BBMData!N215</f>
        <v>0</v>
      </c>
      <c r="O215" s="15">
        <f>J215/BBMData!T215</f>
        <v>1.5952046682009618E-3</v>
      </c>
      <c r="P215" s="15">
        <f>J215/BBMData!N215</f>
        <v>1.5952046682009618E-3</v>
      </c>
    </row>
    <row r="216" spans="1:16" x14ac:dyDescent="0.25">
      <c r="A216" t="s">
        <v>225</v>
      </c>
      <c r="B216">
        <v>1223679600</v>
      </c>
      <c r="C216" s="4">
        <f t="shared" si="3"/>
        <v>40462</v>
      </c>
      <c r="D216">
        <f>'103'!C216+'104'!C216+'105'!C216+'106'!C216</f>
        <v>6.1000000000000005E-5</v>
      </c>
      <c r="E216">
        <f>'113'!C216+'114'!C216+'115'!C216+'116'!C216</f>
        <v>3.4169999999999999E-3</v>
      </c>
      <c r="G216">
        <f>D216/LossSums!D216</f>
        <v>5.8820126125778657E-4</v>
      </c>
      <c r="H216">
        <f>E216/LossSums!D216</f>
        <v>3.294891327406322E-2</v>
      </c>
      <c r="I216" s="14">
        <f>'113'!C216/LossSums!G216</f>
        <v>3.4593321810575887E-2</v>
      </c>
      <c r="J216" s="15">
        <f>Notes!$F$31*1000000000000*InjAreaLoss!D216*Notes!$C$4</f>
        <v>235421334097400.03</v>
      </c>
      <c r="K216" s="15">
        <f>J216/BBMData!D216</f>
        <v>1.4622443111639755E-4</v>
      </c>
      <c r="L216" s="15">
        <f>J216/BBMData!C216</f>
        <v>1.4622443111639755E-4</v>
      </c>
      <c r="M216" s="15">
        <f>BBMData!K216/BBMData!C216</f>
        <v>0</v>
      </c>
      <c r="N216" s="15">
        <f>BBMData!K216/BBMData!N216</f>
        <v>0</v>
      </c>
      <c r="O216" s="15">
        <f>J216/BBMData!T216</f>
        <v>1.6815809578385717E-3</v>
      </c>
      <c r="P216" s="15">
        <f>J216/BBMData!N216</f>
        <v>1.6815809578385717E-3</v>
      </c>
    </row>
    <row r="217" spans="1:16" x14ac:dyDescent="0.25">
      <c r="A217" t="s">
        <v>226</v>
      </c>
      <c r="B217">
        <v>1224284400</v>
      </c>
      <c r="C217" s="4">
        <f t="shared" si="3"/>
        <v>40469</v>
      </c>
      <c r="D217">
        <f>'103'!C217+'104'!C217+'105'!C217+'106'!C217</f>
        <v>6.2000000000000003E-5</v>
      </c>
      <c r="E217">
        <f>'113'!C217+'114'!C217+'115'!C217+'116'!C217</f>
        <v>4.0280000000000003E-3</v>
      </c>
      <c r="G217">
        <f>D217/LossSums!D217</f>
        <v>7.0354609929078012E-4</v>
      </c>
      <c r="H217">
        <f>E217/LossSums!D217</f>
        <v>4.5707801418439713E-2</v>
      </c>
      <c r="I217" s="14">
        <f>'113'!C217/LossSums!G217</f>
        <v>3.6568251740702759E-2</v>
      </c>
      <c r="J217" s="15">
        <f>Notes!$F$31*1000000000000*InjAreaLoss!D217*Notes!$C$4</f>
        <v>239280700230144.28</v>
      </c>
      <c r="K217" s="15">
        <f>J217/BBMData!D217</f>
        <v>1.5049100643405302E-4</v>
      </c>
      <c r="L217" s="15">
        <f>J217/BBMData!C217</f>
        <v>1.5049100643405302E-4</v>
      </c>
      <c r="M217" s="15">
        <f>BBMData!K217/BBMData!C217</f>
        <v>0</v>
      </c>
      <c r="N217" s="15">
        <f>BBMData!K217/BBMData!N217</f>
        <v>0</v>
      </c>
      <c r="O217" s="15">
        <f>J217/BBMData!T217</f>
        <v>1.7091478587867449E-3</v>
      </c>
      <c r="P217" s="15">
        <f>J217/BBMData!N217</f>
        <v>1.7091478587867449E-3</v>
      </c>
    </row>
    <row r="218" spans="1:16" x14ac:dyDescent="0.25">
      <c r="A218" t="s">
        <v>227</v>
      </c>
      <c r="B218">
        <v>1224889200</v>
      </c>
      <c r="C218" s="4">
        <f t="shared" si="3"/>
        <v>40476</v>
      </c>
      <c r="D218">
        <f>'103'!C218+'104'!C218+'105'!C218+'106'!C218</f>
        <v>5.7000000000000003E-5</v>
      </c>
      <c r="E218">
        <f>'113'!C218+'114'!C218+'115'!C218+'116'!C218</f>
        <v>3.2339999999999999E-3</v>
      </c>
      <c r="G218">
        <f>D218/LossSums!D218</f>
        <v>7.1385632702134069E-4</v>
      </c>
      <c r="H218">
        <f>E218/LossSums!D218</f>
        <v>4.0501953712052903E-2</v>
      </c>
      <c r="I218" s="14">
        <f>'113'!C218/LossSums!G218</f>
        <v>3.0898390167907217E-2</v>
      </c>
      <c r="J218" s="15">
        <f>Notes!$F$31*1000000000000*InjAreaLoss!D218*Notes!$C$4</f>
        <v>219983869566422.97</v>
      </c>
      <c r="K218" s="15">
        <f>J218/BBMData!D218</f>
        <v>1.4568468183206819E-4</v>
      </c>
      <c r="L218" s="15">
        <f>J218/BBMData!C218</f>
        <v>1.4568468183206819E-4</v>
      </c>
      <c r="M218" s="15">
        <f>BBMData!K218/BBMData!C218</f>
        <v>0</v>
      </c>
      <c r="N218" s="15">
        <f>BBMData!K218/BBMData!N218</f>
        <v>0</v>
      </c>
      <c r="O218" s="15">
        <f>J218/BBMData!T218</f>
        <v>1.9998533596947542E-3</v>
      </c>
      <c r="P218" s="15">
        <f>J218/BBMData!N218</f>
        <v>1.9998533596947542E-3</v>
      </c>
    </row>
    <row r="219" spans="1:16" x14ac:dyDescent="0.25">
      <c r="A219" t="s">
        <v>228</v>
      </c>
      <c r="B219">
        <v>1225494000</v>
      </c>
      <c r="C219" s="4">
        <f t="shared" si="3"/>
        <v>40483</v>
      </c>
      <c r="D219">
        <f>'103'!C219+'104'!C219+'105'!C219+'106'!C219</f>
        <v>1.0099999999999999E-4</v>
      </c>
      <c r="E219">
        <f>'113'!C219+'114'!C219+'115'!C219+'116'!C219</f>
        <v>3.7950000000000002E-3</v>
      </c>
      <c r="G219">
        <f>D219/LossSums!D219</f>
        <v>1.0478700226173926E-3</v>
      </c>
      <c r="H219">
        <f>E219/LossSums!D219</f>
        <v>3.9372937978544603E-2</v>
      </c>
      <c r="I219" s="14">
        <f>'113'!C219/LossSums!G219</f>
        <v>3.9862240785520621E-2</v>
      </c>
      <c r="J219" s="15">
        <f>Notes!$F$31*1000000000000*InjAreaLoss!D219*Notes!$C$4</f>
        <v>389795979407170.37</v>
      </c>
      <c r="K219" s="15">
        <f>J219/BBMData!D219</f>
        <v>2.2929175259245316E-4</v>
      </c>
      <c r="L219" s="15">
        <f>J219/BBMData!C219</f>
        <v>2.2929175259245316E-4</v>
      </c>
      <c r="M219" s="15">
        <f>BBMData!K219/BBMData!C219</f>
        <v>0</v>
      </c>
      <c r="N219" s="15">
        <f>BBMData!K219/BBMData!N219</f>
        <v>0</v>
      </c>
      <c r="O219" s="15">
        <f>J219/BBMData!T219</f>
        <v>3.004786890785665E-3</v>
      </c>
      <c r="P219" s="15">
        <f>J219/BBMData!N219</f>
        <v>3.004786890785665E-3</v>
      </c>
    </row>
    <row r="220" spans="1:16" x14ac:dyDescent="0.25">
      <c r="A220" t="s">
        <v>229</v>
      </c>
      <c r="B220">
        <v>1226102400</v>
      </c>
      <c r="C220" s="4">
        <f t="shared" si="3"/>
        <v>40490.041666666664</v>
      </c>
      <c r="D220">
        <f>'103'!C220+'104'!C220+'105'!C220+'106'!C220</f>
        <v>1.8976E-2</v>
      </c>
      <c r="E220">
        <f>'113'!C220+'114'!C220+'115'!C220+'116'!C220</f>
        <v>1.4444E-2</v>
      </c>
      <c r="G220">
        <f>D220/LossSums!D220</f>
        <v>4.9313160397706883E-2</v>
      </c>
      <c r="H220">
        <f>E220/LossSums!D220</f>
        <v>3.7535797258878491E-2</v>
      </c>
      <c r="I220" s="14">
        <f>'113'!C220/LossSums!G220</f>
        <v>4.4801086386222648E-2</v>
      </c>
      <c r="J220" s="15">
        <f>Notes!$F$31*1000000000000*InjAreaLoss!D220*Notes!$C$4</f>
        <v>7.3235331734955104E+16</v>
      </c>
      <c r="K220" s="15">
        <f>J220/BBMData!D220</f>
        <v>8.7081250576641032E-3</v>
      </c>
      <c r="L220" s="15">
        <f>J220/BBMData!C220</f>
        <v>8.7081250576641032E-3</v>
      </c>
      <c r="M220" s="15">
        <f>BBMData!K220/BBMData!C220</f>
        <v>0</v>
      </c>
      <c r="N220" s="15">
        <f>BBMData!K220/BBMData!N220</f>
        <v>0</v>
      </c>
      <c r="O220" s="15">
        <f>J220/BBMData!T220</f>
        <v>0.13562098469436129</v>
      </c>
      <c r="P220" s="15">
        <f>J220/BBMData!N220</f>
        <v>0.13562098469436129</v>
      </c>
    </row>
    <row r="221" spans="1:16" x14ac:dyDescent="0.25">
      <c r="A221" t="s">
        <v>230</v>
      </c>
      <c r="B221">
        <v>1226707200</v>
      </c>
      <c r="C221" s="4">
        <f t="shared" si="3"/>
        <v>40497.041666666664</v>
      </c>
      <c r="D221">
        <f>'103'!C221+'104'!C221+'105'!C221+'106'!C221</f>
        <v>1.9211000000000002E-2</v>
      </c>
      <c r="E221">
        <f>'113'!C221+'114'!C221+'115'!C221+'116'!C221</f>
        <v>1.0303999999999999E-2</v>
      </c>
      <c r="G221">
        <f>D221/LossSums!D221</f>
        <v>4.5239289490478118E-2</v>
      </c>
      <c r="H221">
        <f>E221/LossSums!D221</f>
        <v>2.426451714694115E-2</v>
      </c>
      <c r="I221" s="14">
        <f>'113'!C221/LossSums!G221</f>
        <v>3.00561463544529E-2</v>
      </c>
      <c r="J221" s="15">
        <f>Notes!$F$31*1000000000000*InjAreaLoss!D221*Notes!$C$4</f>
        <v>7.4142282776150032E+16</v>
      </c>
      <c r="K221" s="15">
        <f>J221/BBMData!D221</f>
        <v>8.0589437800163092E-3</v>
      </c>
      <c r="L221" s="15">
        <f>J221/BBMData!C221</f>
        <v>8.0589437800163092E-3</v>
      </c>
      <c r="M221" s="15">
        <f>BBMData!K221/BBMData!C221</f>
        <v>0</v>
      </c>
      <c r="N221" s="15">
        <f>BBMData!K221/BBMData!N221</f>
        <v>0</v>
      </c>
      <c r="O221" s="15">
        <f>J221/BBMData!T221</f>
        <v>0.12783152202784512</v>
      </c>
      <c r="P221" s="15">
        <f>J221/BBMData!N221</f>
        <v>0.12783152202784512</v>
      </c>
    </row>
    <row r="222" spans="1:16" x14ac:dyDescent="0.25">
      <c r="A222" t="s">
        <v>231</v>
      </c>
      <c r="B222">
        <v>1227312000</v>
      </c>
      <c r="C222" s="4">
        <f t="shared" si="3"/>
        <v>40504.041666666664</v>
      </c>
      <c r="D222">
        <f>'103'!C222+'104'!C222+'105'!C222+'106'!C222</f>
        <v>2.8147999999999999E-2</v>
      </c>
      <c r="E222">
        <f>'113'!C222+'114'!C222+'115'!C222+'116'!C222</f>
        <v>1.4332000000000001E-2</v>
      </c>
      <c r="G222">
        <f>D222/LossSums!D222</f>
        <v>5.9398126557597061E-2</v>
      </c>
      <c r="H222">
        <f>E222/LossSums!D222</f>
        <v>3.024349686739666E-2</v>
      </c>
      <c r="I222" s="14">
        <f>'113'!C222/LossSums!G222</f>
        <v>3.2762861778405823E-2</v>
      </c>
      <c r="J222" s="15">
        <f>Notes!$F$31*1000000000000*InjAreaLoss!D222*Notes!$C$4</f>
        <v>1.0863343790448549E+17</v>
      </c>
      <c r="K222" s="15">
        <f>J222/BBMData!D222</f>
        <v>1.0445522875431297E-2</v>
      </c>
      <c r="L222" s="15">
        <f>J222/BBMData!C222</f>
        <v>1.0445522875431297E-2</v>
      </c>
      <c r="M222" s="15">
        <f>BBMData!K222/BBMData!C222</f>
        <v>0</v>
      </c>
      <c r="N222" s="15">
        <f>BBMData!K222/BBMData!N222</f>
        <v>0</v>
      </c>
      <c r="O222" s="15">
        <f>J222/BBMData!T222</f>
        <v>0.15300484211899365</v>
      </c>
      <c r="P222" s="15">
        <f>J222/BBMData!N222</f>
        <v>0.15300484211899365</v>
      </c>
    </row>
    <row r="223" spans="1:16" x14ac:dyDescent="0.25">
      <c r="A223" t="s">
        <v>232</v>
      </c>
      <c r="B223">
        <v>1227916800</v>
      </c>
      <c r="C223" s="4">
        <f t="shared" si="3"/>
        <v>40511.041666666664</v>
      </c>
      <c r="D223">
        <f>'103'!C223+'104'!C223+'105'!C223+'106'!C223</f>
        <v>2.6626999999999998E-2</v>
      </c>
      <c r="E223">
        <f>'113'!C223+'114'!C223+'115'!C223+'116'!C223</f>
        <v>1.5034000000000002E-2</v>
      </c>
      <c r="G223">
        <f>D223/LossSums!D223</f>
        <v>5.2301588081044188E-2</v>
      </c>
      <c r="H223">
        <f>E223/LossSums!D223</f>
        <v>2.9530254073324765E-2</v>
      </c>
      <c r="I223" s="14">
        <f>'113'!C223/LossSums!G223</f>
        <v>3.3188409317237863E-2</v>
      </c>
      <c r="J223" s="15">
        <f>Notes!$F$31*1000000000000*InjAreaLoss!D223*Notes!$C$4</f>
        <v>1.0276334201658146E+17</v>
      </c>
      <c r="K223" s="15">
        <f>J223/BBMData!D223</f>
        <v>9.2579587402325629E-3</v>
      </c>
      <c r="L223" s="15">
        <f>J223/BBMData!C223</f>
        <v>9.2579587402325629E-3</v>
      </c>
      <c r="M223" s="15">
        <f>BBMData!K223/BBMData!C223</f>
        <v>0</v>
      </c>
      <c r="N223" s="15">
        <f>BBMData!K223/BBMData!N223</f>
        <v>0</v>
      </c>
      <c r="O223" s="15">
        <f>J223/BBMData!T223</f>
        <v>0.14077170139257733</v>
      </c>
      <c r="P223" s="15">
        <f>J223/BBMData!N223</f>
        <v>0.14077170139257733</v>
      </c>
    </row>
    <row r="224" spans="1:16" x14ac:dyDescent="0.25">
      <c r="A224" t="s">
        <v>233</v>
      </c>
      <c r="B224">
        <v>1228521600</v>
      </c>
      <c r="C224" s="4">
        <f t="shared" si="3"/>
        <v>40518.041666666664</v>
      </c>
      <c r="D224">
        <f>'103'!C224+'104'!C224+'105'!C224+'106'!C224</f>
        <v>2.2418E-2</v>
      </c>
      <c r="E224">
        <f>'113'!C224+'114'!C224+'115'!C224+'116'!C224</f>
        <v>1.2313000000000001E-2</v>
      </c>
      <c r="G224">
        <f>D224/LossSums!D224</f>
        <v>4.6728504429390305E-2</v>
      </c>
      <c r="H224">
        <f>E224/LossSums!D224</f>
        <v>2.5665450755601879E-2</v>
      </c>
      <c r="I224" s="14">
        <f>'113'!C224/LossSums!G224</f>
        <v>3.0471973032949247E-2</v>
      </c>
      <c r="J224" s="15">
        <f>Notes!$F$31*1000000000000*InjAreaLoss!D224*Notes!$C$4</f>
        <v>8.651926996386088E+16</v>
      </c>
      <c r="K224" s="15">
        <f>J224/BBMData!D224</f>
        <v>8.2588077476003132E-3</v>
      </c>
      <c r="L224" s="15">
        <f>J224/BBMData!C224</f>
        <v>8.0110435151723031E-3</v>
      </c>
      <c r="M224" s="15">
        <f>BBMData!K224/BBMData!C224</f>
        <v>0</v>
      </c>
      <c r="N224" s="15">
        <f>BBMData!K224/BBMData!N224</f>
        <v>0</v>
      </c>
      <c r="O224" s="15">
        <f>J224/BBMData!T224</f>
        <v>9.7212662880742567E-2</v>
      </c>
      <c r="P224" s="15">
        <f>J224/BBMData!N224</f>
        <v>0.15286090099622063</v>
      </c>
    </row>
    <row r="225" spans="1:16" x14ac:dyDescent="0.25">
      <c r="A225" t="s">
        <v>234</v>
      </c>
      <c r="B225">
        <v>1229126400</v>
      </c>
      <c r="C225" s="4">
        <f t="shared" si="3"/>
        <v>40525.041666666664</v>
      </c>
      <c r="D225">
        <f>'103'!C225+'104'!C225+'105'!C225+'106'!C225</f>
        <v>2.0086999999999997E-2</v>
      </c>
      <c r="E225">
        <f>'113'!C225+'114'!C225+'115'!C225+'116'!C225</f>
        <v>1.2464999999999999E-2</v>
      </c>
      <c r="G225">
        <f>D225/LossSums!D225</f>
        <v>4.8488169437028376E-2</v>
      </c>
      <c r="H225">
        <f>E225/LossSums!D225</f>
        <v>3.008936287312982E-2</v>
      </c>
      <c r="I225" s="14">
        <f>'113'!C225/LossSums!G225</f>
        <v>3.3950753237600211E-2</v>
      </c>
      <c r="J225" s="15">
        <f>Notes!$F$31*1000000000000*InjAreaLoss!D225*Notes!$C$4</f>
        <v>7.7523087508433984E+16</v>
      </c>
      <c r="K225" s="15">
        <f>J225/BBMData!D225</f>
        <v>8.2905299555582398E-3</v>
      </c>
      <c r="L225" s="15">
        <f>J225/BBMData!C225</f>
        <v>8.0418140568914928E-3</v>
      </c>
      <c r="M225" s="15">
        <f>BBMData!K225/BBMData!C225</f>
        <v>0</v>
      </c>
      <c r="N225" s="15">
        <f>BBMData!K225/BBMData!N225</f>
        <v>0</v>
      </c>
      <c r="O225" s="15">
        <f>J225/BBMData!T225</f>
        <v>8.9106997136131016E-2</v>
      </c>
      <c r="P225" s="15">
        <f>J225/BBMData!N225</f>
        <v>0.13347639033821279</v>
      </c>
    </row>
    <row r="226" spans="1:16" x14ac:dyDescent="0.25">
      <c r="A226" t="s">
        <v>235</v>
      </c>
      <c r="B226">
        <v>1229731200</v>
      </c>
      <c r="C226" s="4">
        <f t="shared" si="3"/>
        <v>40532.041666666664</v>
      </c>
      <c r="D226">
        <f>'103'!C226+'104'!C226+'105'!C226+'106'!C226</f>
        <v>1.7274999999999999E-2</v>
      </c>
      <c r="E226">
        <f>'113'!C226+'114'!C226+'115'!C226+'116'!C226</f>
        <v>1.1403000000000002E-2</v>
      </c>
      <c r="G226">
        <f>D226/LossSums!D226</f>
        <v>3.860887367131835E-2</v>
      </c>
      <c r="H226">
        <f>E226/LossSums!D226</f>
        <v>2.5485209057831738E-2</v>
      </c>
      <c r="I226" s="14">
        <f>'113'!C226/LossSums!G226</f>
        <v>2.6026840178934522E-2</v>
      </c>
      <c r="J226" s="15">
        <f>Notes!$F$31*1000000000000*InjAreaLoss!D226*Notes!$C$4</f>
        <v>6.6670549943157128E+16</v>
      </c>
      <c r="K226" s="15">
        <f>J226/BBMData!D226</f>
        <v>6.7384829131955856E-3</v>
      </c>
      <c r="L226" s="15">
        <f>J226/BBMData!C226</f>
        <v>6.5363284257997185E-3</v>
      </c>
      <c r="M226" s="15">
        <f>BBMData!K226/BBMData!C226</f>
        <v>2.6744117647058824E-4</v>
      </c>
      <c r="N226" s="15">
        <f>BBMData!K226/BBMData!N226</f>
        <v>4.8367021276595748E-3</v>
      </c>
      <c r="O226" s="15">
        <f>J226/BBMData!T226</f>
        <v>7.6632816026617395E-2</v>
      </c>
      <c r="P226" s="15">
        <f>J226/BBMData!N226</f>
        <v>0.11821019493467576</v>
      </c>
    </row>
    <row r="227" spans="1:16" x14ac:dyDescent="0.25">
      <c r="A227" t="s">
        <v>236</v>
      </c>
      <c r="B227">
        <v>1230336000</v>
      </c>
      <c r="C227" s="4">
        <f t="shared" si="3"/>
        <v>40539.041666666664</v>
      </c>
      <c r="D227">
        <f>'103'!C227+'104'!C227+'105'!C227+'106'!C227</f>
        <v>1.8209999999999999E-3</v>
      </c>
      <c r="E227">
        <f>'113'!C227+'114'!C227+'115'!C227+'116'!C227</f>
        <v>1.7464E-2</v>
      </c>
      <c r="G227">
        <f>D227/LossSums!D227</f>
        <v>3.9453586246492832E-3</v>
      </c>
      <c r="H227">
        <f>E227/LossSums!D227</f>
        <v>3.7837310829695263E-2</v>
      </c>
      <c r="I227" s="14">
        <f>'113'!C227/LossSums!G227</f>
        <v>4.0532322831281997E-2</v>
      </c>
      <c r="J227" s="15">
        <f>Notes!$F$31*1000000000000*InjAreaLoss!D227*Notes!$C$4</f>
        <v>7027905727727301</v>
      </c>
      <c r="K227" s="15">
        <f>J227/BBMData!D227</f>
        <v>7.0342365406138535E-4</v>
      </c>
      <c r="L227" s="15">
        <f>J227/BBMData!C227</f>
        <v>6.8232094443954376E-4</v>
      </c>
      <c r="M227" s="15">
        <f>BBMData!K227/BBMData!C227</f>
        <v>3.0864271844660194E-3</v>
      </c>
      <c r="N227" s="15">
        <f>BBMData!K227/BBMData!N227</f>
        <v>5.0380665610142629E-2</v>
      </c>
      <c r="O227" s="15">
        <f>J227/BBMData!T227</f>
        <v>7.4764954550290436E-3</v>
      </c>
      <c r="P227" s="15">
        <f>J227/BBMData!N227</f>
        <v>1.1137726985304757E-2</v>
      </c>
    </row>
    <row r="228" spans="1:16" x14ac:dyDescent="0.25">
      <c r="A228" t="s">
        <v>237</v>
      </c>
      <c r="B228">
        <v>1230940800</v>
      </c>
      <c r="C228" s="4">
        <f t="shared" si="3"/>
        <v>40546.041666666664</v>
      </c>
      <c r="D228">
        <f>'103'!C228+'104'!C228+'105'!C228+'106'!C228</f>
        <v>6.411E-3</v>
      </c>
      <c r="E228">
        <f>'113'!C228+'114'!C228+'115'!C228+'116'!C228</f>
        <v>2.1548000000000001E-2</v>
      </c>
      <c r="G228">
        <f>D228/LossSums!D228</f>
        <v>1.4722734464885671E-2</v>
      </c>
      <c r="H228">
        <f>E228/LossSums!D228</f>
        <v>4.9484555022516995E-2</v>
      </c>
      <c r="I228" s="14">
        <f>'113'!C228/LossSums!G228</f>
        <v>4.8371417397619978E-2</v>
      </c>
      <c r="J228" s="15">
        <f>Notes!$F$31*1000000000000*InjAreaLoss!D228*Notes!$C$4</f>
        <v>2.4742396277023464E+16</v>
      </c>
      <c r="K228" s="15">
        <f>J228/BBMData!D228</f>
        <v>2.592238315839354E-3</v>
      </c>
      <c r="L228" s="15">
        <f>J228/BBMData!C228</f>
        <v>2.5144711663641732E-3</v>
      </c>
      <c r="M228" s="15">
        <f>BBMData!K228/BBMData!C228</f>
        <v>7.5586686991869914E-4</v>
      </c>
      <c r="N228" s="15">
        <f>BBMData!K228/BBMData!N228</f>
        <v>1.1885155001597975E-2</v>
      </c>
      <c r="O228" s="15">
        <f>J228/BBMData!T228</f>
        <v>2.686470822695276E-2</v>
      </c>
      <c r="P228" s="15">
        <f>J228/BBMData!N228</f>
        <v>3.9537226393453986E-2</v>
      </c>
    </row>
    <row r="229" spans="1:16" x14ac:dyDescent="0.25">
      <c r="A229" t="s">
        <v>238</v>
      </c>
      <c r="B229">
        <v>1231545600</v>
      </c>
      <c r="C229" s="4">
        <f t="shared" si="3"/>
        <v>40553.041666666664</v>
      </c>
      <c r="D229">
        <f>'103'!C229+'104'!C229+'105'!C229+'106'!C229</f>
        <v>1.3079999999999999E-3</v>
      </c>
      <c r="E229">
        <f>'113'!C229+'114'!C229+'115'!C229+'116'!C229</f>
        <v>1.6687999999999998E-2</v>
      </c>
      <c r="G229">
        <f>D229/LossSums!D229</f>
        <v>3.0931199364349665E-3</v>
      </c>
      <c r="H229">
        <f>E229/LossSums!D229</f>
        <v>3.946329166607547E-2</v>
      </c>
      <c r="I229" s="14">
        <f>'113'!C229/LossSums!G229</f>
        <v>3.636050225973788E-2</v>
      </c>
      <c r="J229" s="15">
        <f>Notes!$F$31*1000000000000*InjAreaLoss!D229*Notes!$C$4</f>
        <v>5048050901629494</v>
      </c>
      <c r="K229" s="15">
        <f>J229/BBMData!D229</f>
        <v>5.4323342246836125E-4</v>
      </c>
      <c r="L229" s="15">
        <f>J229/BBMData!C229</f>
        <v>5.2693641979431041E-4</v>
      </c>
      <c r="M229" s="15">
        <f>BBMData!K229/BBMData!C229</f>
        <v>3.0215970772442587E-3</v>
      </c>
      <c r="N229" s="15">
        <f>BBMData!K229/BBMData!N229</f>
        <v>5.0553440447083479E-2</v>
      </c>
      <c r="O229" s="15">
        <f>J229/BBMData!T229</f>
        <v>5.8698266298017375E-3</v>
      </c>
      <c r="P229" s="15">
        <f>J229/BBMData!N229</f>
        <v>8.8160162445502857E-3</v>
      </c>
    </row>
    <row r="230" spans="1:16" x14ac:dyDescent="0.25">
      <c r="A230" t="s">
        <v>239</v>
      </c>
      <c r="B230">
        <v>1232150400</v>
      </c>
      <c r="C230" s="4">
        <f t="shared" si="3"/>
        <v>40560.041666666664</v>
      </c>
      <c r="D230">
        <f>'103'!C230+'104'!C230+'105'!C230+'106'!C230</f>
        <v>5.840000000000001E-4</v>
      </c>
      <c r="E230">
        <f>'113'!C230+'114'!C230+'115'!C230+'116'!C230</f>
        <v>2.5947999999999999E-2</v>
      </c>
      <c r="G230">
        <f>D230/LossSums!D230</f>
        <v>1.3500392990891861E-3</v>
      </c>
      <c r="H230">
        <f>E230/LossSums!D230</f>
        <v>5.9984280364325675E-2</v>
      </c>
      <c r="I230" s="14">
        <f>'113'!C230/LossSums!G230</f>
        <v>3.3051233973546847E-2</v>
      </c>
      <c r="J230" s="15">
        <f>Notes!$F$31*1000000000000*InjAreaLoss!D230*Notes!$C$4</f>
        <v>2253869821522649.5</v>
      </c>
      <c r="K230" s="15">
        <f>J230/BBMData!D230</f>
        <v>2.2129306053241527E-4</v>
      </c>
      <c r="L230" s="15">
        <f>J230/BBMData!C230</f>
        <v>2.1465426871644281E-4</v>
      </c>
      <c r="M230" s="15">
        <f>BBMData!K230/BBMData!C230</f>
        <v>4.3895238095238093E-3</v>
      </c>
      <c r="N230" s="15">
        <f>BBMData!K230/BBMData!N230</f>
        <v>7.4943089430894311E-2</v>
      </c>
      <c r="O230" s="15">
        <f>J230/BBMData!T230</f>
        <v>2.4235159371211283E-3</v>
      </c>
      <c r="P230" s="15">
        <f>J230/BBMData!N230</f>
        <v>3.6648289780856088E-3</v>
      </c>
    </row>
    <row r="231" spans="1:16" x14ac:dyDescent="0.25">
      <c r="A231" t="s">
        <v>240</v>
      </c>
      <c r="B231">
        <v>1232755200</v>
      </c>
      <c r="C231" s="4">
        <f t="shared" si="3"/>
        <v>40567.041666666664</v>
      </c>
      <c r="D231">
        <f>'103'!C231+'104'!C231+'105'!C231+'106'!C231</f>
        <v>6.2700000000000006E-4</v>
      </c>
      <c r="E231">
        <f>'113'!C231+'114'!C231+'115'!C231+'116'!C231</f>
        <v>1.9289999999999998E-2</v>
      </c>
      <c r="G231">
        <f>D231/LossSums!D231</f>
        <v>1.2855631463696681E-3</v>
      </c>
      <c r="H231">
        <f>E231/LossSums!D231</f>
        <v>3.9551057565344327E-2</v>
      </c>
      <c r="I231" s="14">
        <f>'113'!C231/LossSums!G231</f>
        <v>2.271140988906032E-2</v>
      </c>
      <c r="J231" s="15">
        <f>Notes!$F$31*1000000000000*InjAreaLoss!D231*Notes!$C$4</f>
        <v>2419822565230652.5</v>
      </c>
      <c r="K231" s="15">
        <f>J231/BBMData!D231</f>
        <v>2.1692716855496662E-4</v>
      </c>
      <c r="L231" s="15">
        <f>J231/BBMData!C231</f>
        <v>2.1041935349831761E-4</v>
      </c>
      <c r="M231" s="15">
        <f>BBMData!K231/BBMData!C231</f>
        <v>4.2070434782608699E-3</v>
      </c>
      <c r="N231" s="15">
        <f>BBMData!K231/BBMData!N231</f>
        <v>7.5009302325581395E-2</v>
      </c>
      <c r="O231" s="15">
        <f>J231/BBMData!T231</f>
        <v>2.4442652174046994E-3</v>
      </c>
      <c r="P231" s="15">
        <f>J231/BBMData!N231</f>
        <v>3.7516628918304691E-3</v>
      </c>
    </row>
    <row r="232" spans="1:16" x14ac:dyDescent="0.25">
      <c r="A232" t="s">
        <v>241</v>
      </c>
      <c r="B232">
        <v>1233360000</v>
      </c>
      <c r="C232" s="4">
        <f t="shared" si="3"/>
        <v>40574.041666666664</v>
      </c>
      <c r="D232">
        <f>'103'!C232+'104'!C232+'105'!C232+'106'!C232</f>
        <v>6.9200000000000002E-4</v>
      </c>
      <c r="E232">
        <f>'113'!C232+'114'!C232+'115'!C232+'116'!C232</f>
        <v>2.4746000000000001E-2</v>
      </c>
      <c r="G232">
        <f>D232/LossSums!D232</f>
        <v>1.3981294966935857E-3</v>
      </c>
      <c r="H232">
        <f>E232/LossSums!D232</f>
        <v>4.9997272435230451E-2</v>
      </c>
      <c r="I232" s="14">
        <f>'113'!C232/LossSums!G232</f>
        <v>2.8934926579020279E-2</v>
      </c>
      <c r="J232" s="15">
        <f>Notes!$F$31*1000000000000*InjAreaLoss!D232*Notes!$C$4</f>
        <v>2670681363859029.5</v>
      </c>
      <c r="K232" s="15">
        <f>J232/BBMData!D232</f>
        <v>2.415157681189211E-4</v>
      </c>
      <c r="L232" s="15">
        <f>J232/BBMData!C232</f>
        <v>2.3427029507535347E-4</v>
      </c>
      <c r="M232" s="15">
        <f>BBMData!K232/BBMData!C232</f>
        <v>4.1645614035087722E-3</v>
      </c>
      <c r="N232" s="15">
        <f>BBMData!K232/BBMData!N232</f>
        <v>9.5333333333333339E-2</v>
      </c>
      <c r="O232" s="15">
        <f>J232/BBMData!T232</f>
        <v>3.1793825760226542E-3</v>
      </c>
      <c r="P232" s="15">
        <f>J232/BBMData!N232</f>
        <v>5.3628139836526699E-3</v>
      </c>
    </row>
    <row r="233" spans="1:16" x14ac:dyDescent="0.25">
      <c r="A233" t="s">
        <v>242</v>
      </c>
      <c r="B233">
        <v>1233964800</v>
      </c>
      <c r="C233" s="4">
        <f t="shared" si="3"/>
        <v>40581.041666666664</v>
      </c>
      <c r="D233">
        <f>'103'!C233+'104'!C233+'105'!C233+'106'!C233</f>
        <v>6.3499999999999993E-4</v>
      </c>
      <c r="E233">
        <f>'113'!C233+'114'!C233+'115'!C233+'116'!C233</f>
        <v>1.602E-2</v>
      </c>
      <c r="G233">
        <f>D233/LossSums!D233</f>
        <v>2.0580799896285727E-3</v>
      </c>
      <c r="H233">
        <f>E233/LossSums!D233</f>
        <v>5.1921955013936594E-2</v>
      </c>
      <c r="I233" s="14">
        <f>'113'!C233/LossSums!G233</f>
        <v>2.9029837412899766E-2</v>
      </c>
      <c r="J233" s="15">
        <f>Notes!$F$31*1000000000000*InjAreaLoss!D233*Notes!$C$4</f>
        <v>2450697494292606</v>
      </c>
      <c r="K233" s="15">
        <f>J233/BBMData!D233</f>
        <v>3.5672452609790482E-4</v>
      </c>
      <c r="L233" s="15">
        <f>J233/BBMData!C233</f>
        <v>3.5672452609790482E-4</v>
      </c>
      <c r="M233" s="15">
        <f>BBMData!K233/BBMData!C233</f>
        <v>4.3489082969432316E-3</v>
      </c>
      <c r="N233" s="15">
        <f>BBMData!K233/BBMData!N233</f>
        <v>7.1135714285714288E-2</v>
      </c>
      <c r="O233" s="15">
        <f>J233/BBMData!T233</f>
        <v>5.8349940340300145E-3</v>
      </c>
      <c r="P233" s="15">
        <f>J233/BBMData!N233</f>
        <v>5.8349940340300145E-3</v>
      </c>
    </row>
    <row r="234" spans="1:16" x14ac:dyDescent="0.25">
      <c r="A234" t="s">
        <v>243</v>
      </c>
      <c r="B234">
        <v>1234569600</v>
      </c>
      <c r="C234" s="4">
        <f t="shared" si="3"/>
        <v>40588.041666666664</v>
      </c>
      <c r="D234">
        <f>'103'!C234+'104'!C234+'105'!C234+'106'!C234</f>
        <v>9.5800000000000008E-4</v>
      </c>
      <c r="E234">
        <f>'113'!C234+'114'!C234+'115'!C234+'116'!C234</f>
        <v>2.0651000000000003E-2</v>
      </c>
      <c r="G234">
        <f>D234/LossSums!D234</f>
        <v>2.0975606551921194E-3</v>
      </c>
      <c r="H234">
        <f>E234/LossSums!D234</f>
        <v>4.5215788194543277E-2</v>
      </c>
      <c r="I234" s="14">
        <f>'113'!C234/LossSums!G234</f>
        <v>2.631383885553332E-2</v>
      </c>
      <c r="J234" s="15">
        <f>Notes!$F$31*1000000000000*InjAreaLoss!D234*Notes!$C$4</f>
        <v>3697272755169003.5</v>
      </c>
      <c r="K234" s="15">
        <f>J234/BBMData!D234</f>
        <v>3.8877736647413287E-4</v>
      </c>
      <c r="L234" s="15">
        <f>J234/BBMData!C234</f>
        <v>3.8877736647413287E-4</v>
      </c>
      <c r="M234" s="15">
        <f>BBMData!K234/BBMData!C234</f>
        <v>3.3985278654048369E-3</v>
      </c>
      <c r="N234" s="15">
        <f>BBMData!K234/BBMData!N234</f>
        <v>5.3866666666666667E-2</v>
      </c>
      <c r="O234" s="15">
        <f>J234/BBMData!T234</f>
        <v>6.1621212586150057E-3</v>
      </c>
      <c r="P234" s="15">
        <f>J234/BBMData!N234</f>
        <v>6.1621212586150057E-3</v>
      </c>
    </row>
    <row r="235" spans="1:16" x14ac:dyDescent="0.25">
      <c r="A235" t="s">
        <v>244</v>
      </c>
      <c r="B235">
        <v>1235174400</v>
      </c>
      <c r="C235" s="4">
        <f t="shared" si="3"/>
        <v>40595.041666666664</v>
      </c>
      <c r="D235">
        <f>'103'!C235+'104'!C235+'105'!C235+'106'!C235</f>
        <v>1.078E-3</v>
      </c>
      <c r="E235">
        <f>'113'!C235+'114'!C235+'115'!C235+'116'!C235</f>
        <v>2.6522999999999998E-2</v>
      </c>
      <c r="G235">
        <f>D235/LossSums!D235</f>
        <v>2.3725314558495662E-3</v>
      </c>
      <c r="H235">
        <f>E235/LossSums!D235</f>
        <v>5.8373517442948088E-2</v>
      </c>
      <c r="I235" s="14">
        <f>'113'!C235/LossSums!G235</f>
        <v>3.5199892661227486E-2</v>
      </c>
      <c r="J235" s="15">
        <f>Notes!$F$31*1000000000000*InjAreaLoss!D235*Notes!$C$4</f>
        <v>4160396691098314.5</v>
      </c>
      <c r="K235" s="15">
        <f>J235/BBMData!D235</f>
        <v>4.4212504687548507E-4</v>
      </c>
      <c r="L235" s="15">
        <f>J235/BBMData!C235</f>
        <v>4.4212504687548507E-4</v>
      </c>
      <c r="M235" s="15">
        <f>BBMData!K235/BBMData!C235</f>
        <v>4.6395324123273103E-3</v>
      </c>
      <c r="N235" s="15">
        <f>BBMData!K235/BBMData!N235</f>
        <v>7.0416129032258051E-2</v>
      </c>
      <c r="O235" s="15">
        <f>J235/BBMData!T235</f>
        <v>6.7103172437069586E-3</v>
      </c>
      <c r="P235" s="15">
        <f>J235/BBMData!N235</f>
        <v>6.7103172437069586E-3</v>
      </c>
    </row>
    <row r="236" spans="1:16" x14ac:dyDescent="0.25">
      <c r="A236" t="s">
        <v>245</v>
      </c>
      <c r="B236">
        <v>1235779200</v>
      </c>
      <c r="C236" s="4">
        <f t="shared" si="3"/>
        <v>40602.041666666664</v>
      </c>
      <c r="D236">
        <f>'103'!C236+'104'!C236+'105'!C236+'106'!C236</f>
        <v>4.3100000000000007E-4</v>
      </c>
      <c r="E236">
        <f>'113'!C236+'114'!C236+'115'!C236+'116'!C236</f>
        <v>1.5427000000000001E-2</v>
      </c>
      <c r="G236">
        <f>D236/LossSums!D236</f>
        <v>1.595043891463E-3</v>
      </c>
      <c r="H236">
        <f>E236/LossSums!D236</f>
        <v>5.7092209080277727E-2</v>
      </c>
      <c r="I236" s="14">
        <f>'113'!C236/LossSums!G236</f>
        <v>3.6674438011338711E-2</v>
      </c>
      <c r="J236" s="15">
        <f>Notes!$F$31*1000000000000*InjAreaLoss!D236*Notes!$C$4</f>
        <v>1663386803212777.2</v>
      </c>
      <c r="K236" s="15">
        <f>J236/BBMData!D236</f>
        <v>2.9650388649069112E-4</v>
      </c>
      <c r="L236" s="15">
        <f>J236/BBMData!C236</f>
        <v>2.9650388649069112E-4</v>
      </c>
      <c r="M236" s="15">
        <f>BBMData!K236/BBMData!C236</f>
        <v>4.7795008912655968E-3</v>
      </c>
      <c r="N236" s="15">
        <f>BBMData!K236/BBMData!N236</f>
        <v>7.448055555555555E-2</v>
      </c>
      <c r="O236" s="15">
        <f>J236/BBMData!T236</f>
        <v>4.6205188978132705E-3</v>
      </c>
      <c r="P236" s="15">
        <f>J236/BBMData!N236</f>
        <v>4.6205188978132705E-3</v>
      </c>
    </row>
    <row r="237" spans="1:16" x14ac:dyDescent="0.25">
      <c r="A237" t="s">
        <v>246</v>
      </c>
      <c r="B237">
        <v>1236384000</v>
      </c>
      <c r="C237" s="4">
        <f t="shared" si="3"/>
        <v>40609.041666666664</v>
      </c>
      <c r="D237">
        <f>'103'!C237+'104'!C237+'105'!C237+'106'!C237</f>
        <v>1.22E-4</v>
      </c>
      <c r="E237">
        <f>'113'!C237+'114'!C237+'115'!C237+'116'!C237</f>
        <v>7.672E-3</v>
      </c>
      <c r="G237">
        <f>D237/LossSums!D237</f>
        <v>1.4228234882500436E-3</v>
      </c>
      <c r="H237">
        <f>E237/LossSums!D237</f>
        <v>8.9474604933232255E-2</v>
      </c>
      <c r="I237" s="14">
        <f>'113'!C237/LossSums!G237</f>
        <v>5.6120809681910681E-2</v>
      </c>
      <c r="J237" s="15">
        <f>Notes!$F$31*1000000000000*InjAreaLoss!D237*Notes!$C$4</f>
        <v>470842668194799.94</v>
      </c>
      <c r="K237" s="15">
        <f>J237/BBMData!D237</f>
        <v>2.4270240628597936E-4</v>
      </c>
      <c r="L237" s="15">
        <f>J237/BBMData!C237</f>
        <v>2.4270240628597936E-4</v>
      </c>
      <c r="M237" s="15">
        <f>BBMData!K237/BBMData!C237</f>
        <v>2.9581958762886599E-4</v>
      </c>
      <c r="N237" s="15">
        <f>BBMData!K237/BBMData!N237</f>
        <v>4.7824166666666666E-3</v>
      </c>
      <c r="O237" s="15">
        <f>J237/BBMData!T237</f>
        <v>3.9236889016233331E-3</v>
      </c>
      <c r="P237" s="15">
        <f>J237/BBMData!N237</f>
        <v>3.9236889016233331E-3</v>
      </c>
    </row>
    <row r="238" spans="1:16" x14ac:dyDescent="0.25">
      <c r="A238" t="s">
        <v>247</v>
      </c>
      <c r="B238">
        <v>1236985200</v>
      </c>
      <c r="C238" s="4">
        <f t="shared" si="3"/>
        <v>40616</v>
      </c>
      <c r="D238">
        <f>'103'!C238+'104'!C238+'105'!C238+'106'!C238</f>
        <v>1.2E-4</v>
      </c>
      <c r="E238">
        <f>'113'!C238+'114'!C238+'115'!C238+'116'!C238</f>
        <v>2.3600000000000002E-4</v>
      </c>
      <c r="G238">
        <f>D238/LossSums!D238</f>
        <v>2.6216328403207137E-3</v>
      </c>
      <c r="H238">
        <f>E238/LossSums!D238</f>
        <v>5.1558779192974035E-3</v>
      </c>
      <c r="I238" s="14">
        <f>'113'!C238/LossSums!G238</f>
        <v>9.006835544833133E-3</v>
      </c>
      <c r="J238" s="15">
        <f>Notes!$F$31*1000000000000*InjAreaLoss!D238*Notes!$C$4</f>
        <v>463123935929311.44</v>
      </c>
      <c r="K238" s="15">
        <f>J238/BBMData!D238</f>
        <v>8.8891350466278592E-4</v>
      </c>
      <c r="L238" s="15">
        <f>J238/BBMData!C238</f>
        <v>8.8891350466278592E-4</v>
      </c>
      <c r="M238" s="15">
        <f>BBMData!K238/BBMData!C238</f>
        <v>8.3877159309021115E-4</v>
      </c>
      <c r="N238" s="15">
        <f>BBMData!K238/BBMData!N238</f>
        <v>7.8035714285714375E-3</v>
      </c>
      <c r="O238" s="15">
        <f>J238/BBMData!T238</f>
        <v>8.2700702844519993E-3</v>
      </c>
      <c r="P238" s="15">
        <f>J238/BBMData!N238</f>
        <v>8.2700702844519993E-3</v>
      </c>
    </row>
    <row r="239" spans="1:16" x14ac:dyDescent="0.25">
      <c r="A239" t="s">
        <v>248</v>
      </c>
      <c r="B239">
        <v>1237590000</v>
      </c>
      <c r="C239" s="4">
        <f t="shared" si="3"/>
        <v>40623</v>
      </c>
      <c r="D239">
        <f>'103'!C239+'104'!C239+'105'!C239+'106'!C239</f>
        <v>1.0899999999999999E-4</v>
      </c>
      <c r="E239">
        <f>'113'!C239+'114'!C239+'115'!C239+'116'!C239</f>
        <v>1.3300000000000001E-4</v>
      </c>
      <c r="G239">
        <f>D239/LossSums!D239</f>
        <v>8.2607674177144193E-4</v>
      </c>
      <c r="H239">
        <f>E239/LossSums!D239</f>
        <v>1.0079651986752457E-3</v>
      </c>
      <c r="I239" s="14">
        <f>'113'!C239/LossSums!G239</f>
        <v>1.6083471867439755E-3</v>
      </c>
      <c r="J239" s="15">
        <f>Notes!$F$31*1000000000000*InjAreaLoss!D239*Notes!$C$4</f>
        <v>420670908469124.5</v>
      </c>
      <c r="K239" s="15">
        <f>J239/BBMData!D239</f>
        <v>2.1572867100980744E-4</v>
      </c>
      <c r="L239" s="15">
        <f>J239/BBMData!C239</f>
        <v>2.1572867100980744E-4</v>
      </c>
      <c r="M239" s="15">
        <f>BBMData!K239/BBMData!C239</f>
        <v>1.5261538461538461E-4</v>
      </c>
      <c r="N239" s="15">
        <f>BBMData!K239/BBMData!N239</f>
        <v>1.8600000000000001E-3</v>
      </c>
      <c r="O239" s="15">
        <f>J239/BBMData!T239</f>
        <v>2.6291931779320282E-3</v>
      </c>
      <c r="P239" s="15">
        <f>J239/BBMData!N239</f>
        <v>2.6291931779320282E-3</v>
      </c>
    </row>
    <row r="240" spans="1:16" x14ac:dyDescent="0.25">
      <c r="A240" t="s">
        <v>249</v>
      </c>
      <c r="B240">
        <v>1238194800</v>
      </c>
      <c r="C240" s="4">
        <f t="shared" si="3"/>
        <v>40630</v>
      </c>
      <c r="D240">
        <f>'103'!C240+'104'!C240+'105'!C240+'106'!C240</f>
        <v>6.900000000000001E-5</v>
      </c>
      <c r="E240">
        <f>'113'!C240+'114'!C240+'115'!C240+'116'!C240</f>
        <v>8.3000000000000012E-5</v>
      </c>
      <c r="G240">
        <f>D240/LossSums!D240</f>
        <v>6.1744966442953035E-3</v>
      </c>
      <c r="H240">
        <f>E240/LossSums!D240</f>
        <v>7.4272930648769594E-3</v>
      </c>
      <c r="I240" s="14">
        <f>'113'!C240/LossSums!G240</f>
        <v>1.0824463287028687E-2</v>
      </c>
      <c r="J240" s="15">
        <f>Notes!$F$31*1000000000000*InjAreaLoss!D240*Notes!$C$4</f>
        <v>266296263159354.09</v>
      </c>
      <c r="K240" s="15">
        <f>J240/BBMData!D240</f>
        <v>1.5757175334873024E-3</v>
      </c>
      <c r="L240" s="15">
        <f>J240/BBMData!C240</f>
        <v>1.5757175334873024E-3</v>
      </c>
      <c r="M240" s="15">
        <f>BBMData!K240/BBMData!C240</f>
        <v>2.3449704142011835E-4</v>
      </c>
      <c r="N240" s="15">
        <f>BBMData!K240/BBMData!N240</f>
        <v>1.4153571428571429E-3</v>
      </c>
      <c r="O240" s="15">
        <f>J240/BBMData!T240</f>
        <v>9.5105808271197887E-3</v>
      </c>
      <c r="P240" s="15">
        <f>J240/BBMData!N240</f>
        <v>9.5105808271197887E-3</v>
      </c>
    </row>
    <row r="241" spans="1:16" x14ac:dyDescent="0.25">
      <c r="A241" t="s">
        <v>250</v>
      </c>
      <c r="B241">
        <v>1238799600</v>
      </c>
      <c r="C241" s="4">
        <f t="shared" si="3"/>
        <v>40637</v>
      </c>
      <c r="D241">
        <f>'103'!C241+'104'!C241+'105'!C241+'106'!C241</f>
        <v>1.26E-4</v>
      </c>
      <c r="E241">
        <f>'113'!C241+'114'!C241+'115'!C241+'116'!C241</f>
        <v>1.6399999999999997E-4</v>
      </c>
      <c r="G241">
        <f>D241/LossSums!D241</f>
        <v>1.4689081116370166E-3</v>
      </c>
      <c r="H241">
        <f>E241/LossSums!D241</f>
        <v>1.9119121453053229E-3</v>
      </c>
      <c r="I241" s="14">
        <f>'113'!C241/LossSums!G241</f>
        <v>3.3951246010728593E-3</v>
      </c>
      <c r="J241" s="15">
        <f>Notes!$F$31*1000000000000*InjAreaLoss!D241*Notes!$C$4</f>
        <v>486280132725777</v>
      </c>
      <c r="K241" s="15">
        <f>J241/BBMData!D241</f>
        <v>3.4245079769420914E-4</v>
      </c>
      <c r="L241" s="15">
        <f>J241/BBMData!C241</f>
        <v>3.4245079769420914E-4</v>
      </c>
      <c r="M241" s="15">
        <f>BBMData!K241/BBMData!C241</f>
        <v>1.2817605633802816E-4</v>
      </c>
      <c r="N241" s="15">
        <f>BBMData!K241/BBMData!N241</f>
        <v>1.6546363636363636E-3</v>
      </c>
      <c r="O241" s="15">
        <f>J241/BBMData!T241</f>
        <v>4.4207284793252458E-3</v>
      </c>
      <c r="P241" s="15">
        <f>J241/BBMData!N241</f>
        <v>4.4207284793252458E-3</v>
      </c>
    </row>
    <row r="242" spans="1:16" x14ac:dyDescent="0.25">
      <c r="A242" t="s">
        <v>251</v>
      </c>
      <c r="B242">
        <v>1239404400</v>
      </c>
      <c r="C242" s="4">
        <f t="shared" si="3"/>
        <v>40644</v>
      </c>
      <c r="D242">
        <f>'103'!C242+'104'!C242+'105'!C242+'106'!C242</f>
        <v>2.4900000000000004E-4</v>
      </c>
      <c r="E242">
        <f>'113'!C242+'114'!C242+'115'!C242+'116'!C242</f>
        <v>1.75E-4</v>
      </c>
      <c r="G242">
        <f>D242/LossSums!D242</f>
        <v>1.4722489933719234E-3</v>
      </c>
      <c r="H242">
        <f>E242/LossSums!D242</f>
        <v>1.0347131479521549E-3</v>
      </c>
      <c r="I242" s="14">
        <f>'113'!C242/LossSums!G242</f>
        <v>1.5676045947939721E-3</v>
      </c>
      <c r="J242" s="15">
        <f>Notes!$F$31*1000000000000*InjAreaLoss!D242*Notes!$C$4</f>
        <v>960982167053321.37</v>
      </c>
      <c r="K242" s="15">
        <f>J242/BBMData!D242</f>
        <v>3.203273890177738E-4</v>
      </c>
      <c r="L242" s="15">
        <f>J242/BBMData!C242</f>
        <v>3.203273890177738E-4</v>
      </c>
      <c r="M242" s="15">
        <f>BBMData!K242/BBMData!C242</f>
        <v>1.6333333333333334E-3</v>
      </c>
      <c r="N242" s="15">
        <f>BBMData!K242/BBMData!N242</f>
        <v>2.4500000000000001E-2</v>
      </c>
      <c r="O242" s="15">
        <f>J242/BBMData!T242</f>
        <v>4.8049108352666067E-3</v>
      </c>
      <c r="P242" s="15">
        <f>J242/BBMData!N242</f>
        <v>4.8049108352666067E-3</v>
      </c>
    </row>
    <row r="243" spans="1:16" x14ac:dyDescent="0.25">
      <c r="A243" t="s">
        <v>252</v>
      </c>
      <c r="B243">
        <v>1240009200</v>
      </c>
      <c r="C243" s="4">
        <f t="shared" si="3"/>
        <v>40651</v>
      </c>
      <c r="D243">
        <f>'103'!C243+'104'!C243+'105'!C243+'106'!C243</f>
        <v>5.4500000000000002E-4</v>
      </c>
      <c r="E243">
        <f>'113'!C243+'114'!C243+'115'!C243+'116'!C243</f>
        <v>7.3499999999999998E-4</v>
      </c>
      <c r="G243">
        <f>D243/LossSums!D243</f>
        <v>1.6734988408333715E-3</v>
      </c>
      <c r="H243">
        <f>E243/LossSums!D243</f>
        <v>2.2569204550688588E-3</v>
      </c>
      <c r="I243" s="14">
        <f>'113'!C243/LossSums!G243</f>
        <v>4.8859590369090839E-3</v>
      </c>
      <c r="J243" s="15">
        <f>Notes!$F$31*1000000000000*InjAreaLoss!D243*Notes!$C$4</f>
        <v>2103354542345622.7</v>
      </c>
      <c r="K243" s="15">
        <f>J243/BBMData!D243</f>
        <v>3.1022928353180277E-4</v>
      </c>
      <c r="L243" s="15">
        <f>J243/BBMData!C243</f>
        <v>3.1022928353180277E-4</v>
      </c>
      <c r="M243" s="15">
        <f>BBMData!K243/BBMData!C243</f>
        <v>2.7634218289085545E-3</v>
      </c>
      <c r="N243" s="15">
        <f>BBMData!K243/BBMData!N243</f>
        <v>4.8041025641025643E-2</v>
      </c>
      <c r="O243" s="15">
        <f>J243/BBMData!T243</f>
        <v>5.3932167752451868E-3</v>
      </c>
      <c r="P243" s="15">
        <f>J243/BBMData!N243</f>
        <v>5.3932167752451868E-3</v>
      </c>
    </row>
    <row r="244" spans="1:16" x14ac:dyDescent="0.25">
      <c r="A244" t="s">
        <v>253</v>
      </c>
      <c r="B244">
        <v>1240614000</v>
      </c>
      <c r="C244" s="4">
        <f t="shared" si="3"/>
        <v>40658</v>
      </c>
      <c r="D244">
        <f>'103'!C244+'104'!C244+'105'!C244+'106'!C244</f>
        <v>4.6900000000000002E-4</v>
      </c>
      <c r="E244">
        <f>'113'!C244+'114'!C244+'115'!C244+'116'!C244</f>
        <v>2.0599999999999997E-4</v>
      </c>
      <c r="G244">
        <f>D244/LossSums!D244</f>
        <v>2.5399266724794346E-3</v>
      </c>
      <c r="H244">
        <f>E244/LossSums!D244</f>
        <v>1.1156181120058921E-3</v>
      </c>
      <c r="I244" s="14">
        <f>'113'!C244/LossSums!G244</f>
        <v>2.1787355411186818E-3</v>
      </c>
      <c r="J244" s="15">
        <f>Notes!$F$31*1000000000000*InjAreaLoss!D244*Notes!$C$4</f>
        <v>1810042716257059</v>
      </c>
      <c r="K244" s="15">
        <f>J244/BBMData!D244</f>
        <v>3.4942909580252103E-4</v>
      </c>
      <c r="L244" s="15">
        <f>J244/BBMData!C244</f>
        <v>3.4942909580252103E-4</v>
      </c>
      <c r="M244" s="15">
        <f>BBMData!K244/BBMData!C244</f>
        <v>1.9891891891891892E-3</v>
      </c>
      <c r="N244" s="15">
        <f>BBMData!K244/BBMData!N244</f>
        <v>4.9066666666666668E-2</v>
      </c>
      <c r="O244" s="15">
        <f>J244/BBMData!T244</f>
        <v>8.6192510297955199E-3</v>
      </c>
      <c r="P244" s="15">
        <f>J244/BBMData!N244</f>
        <v>8.6192510297955199E-3</v>
      </c>
    </row>
    <row r="245" spans="1:16" x14ac:dyDescent="0.25">
      <c r="A245" t="s">
        <v>254</v>
      </c>
      <c r="B245">
        <v>1241218800</v>
      </c>
      <c r="C245" s="4">
        <f t="shared" si="3"/>
        <v>40665</v>
      </c>
      <c r="D245">
        <f>'103'!C245+'104'!C245+'105'!C245+'106'!C245</f>
        <v>4.2600000000000005E-4</v>
      </c>
      <c r="E245">
        <f>'113'!C245+'114'!C245+'115'!C245+'116'!C245</f>
        <v>1.4299999999999998E-4</v>
      </c>
      <c r="G245">
        <f>D245/LossSums!D245</f>
        <v>1.6884594195028955E-3</v>
      </c>
      <c r="H245">
        <f>E245/LossSums!D245</f>
        <v>5.6678332626505638E-4</v>
      </c>
      <c r="I245" s="14">
        <f>'113'!C245/LossSums!G245</f>
        <v>1.0534739315849718E-3</v>
      </c>
      <c r="J245" s="15">
        <f>Notes!$F$31*1000000000000*InjAreaLoss!D245*Notes!$C$4</f>
        <v>1644089972549055.7</v>
      </c>
      <c r="K245" s="15">
        <f>J245/BBMData!D245</f>
        <v>2.6733170285350499E-4</v>
      </c>
      <c r="L245" s="15">
        <f>J245/BBMData!C245</f>
        <v>2.6733170285350499E-4</v>
      </c>
      <c r="M245" s="15">
        <f>BBMData!K245/BBMData!C245</f>
        <v>2.2429268292682926E-3</v>
      </c>
      <c r="N245" s="15">
        <f>BBMData!K245/BBMData!N245</f>
        <v>5.1088888888888892E-2</v>
      </c>
      <c r="O245" s="15">
        <f>J245/BBMData!T245</f>
        <v>6.089222120552058E-3</v>
      </c>
      <c r="P245" s="15">
        <f>J245/BBMData!N245</f>
        <v>6.089222120552058E-3</v>
      </c>
    </row>
    <row r="246" spans="1:16" x14ac:dyDescent="0.25">
      <c r="A246" t="s">
        <v>255</v>
      </c>
      <c r="B246">
        <v>1241823600</v>
      </c>
      <c r="C246" s="4">
        <f t="shared" si="3"/>
        <v>40672</v>
      </c>
      <c r="D246">
        <f>'103'!C246+'104'!C246+'105'!C246+'106'!C246</f>
        <v>3.57E-4</v>
      </c>
      <c r="E246">
        <f>'113'!C246+'114'!C246+'115'!C246+'116'!C246</f>
        <v>3.2200000000000002E-4</v>
      </c>
      <c r="G246">
        <f>D246/LossSums!D246</f>
        <v>1.4556871699728841E-3</v>
      </c>
      <c r="H246">
        <f>E246/LossSums!D246</f>
        <v>1.3129727415441702E-3</v>
      </c>
      <c r="I246" s="14">
        <f>'113'!C246/LossSums!G246</f>
        <v>2.4497373230878178E-3</v>
      </c>
      <c r="J246" s="15">
        <f>Notes!$F$31*1000000000000*InjAreaLoss!D246*Notes!$C$4</f>
        <v>1377793709389701.5</v>
      </c>
      <c r="K246" s="15">
        <f>J246/BBMData!D246</f>
        <v>2.2963228489828358E-4</v>
      </c>
      <c r="L246" s="15">
        <f>J246/BBMData!C246</f>
        <v>2.2963228489828358E-4</v>
      </c>
      <c r="M246" s="15">
        <f>BBMData!K246/BBMData!C246</f>
        <v>1.9956666666666669E-3</v>
      </c>
      <c r="N246" s="15">
        <f>BBMData!K246/BBMData!N246</f>
        <v>4.4348148148148157E-2</v>
      </c>
      <c r="O246" s="15">
        <f>J246/BBMData!T246</f>
        <v>5.1029396644063016E-3</v>
      </c>
      <c r="P246" s="15">
        <f>J246/BBMData!N246</f>
        <v>5.1029396644063016E-3</v>
      </c>
    </row>
    <row r="247" spans="1:16" x14ac:dyDescent="0.25">
      <c r="A247" t="s">
        <v>256</v>
      </c>
      <c r="B247">
        <v>1242428400</v>
      </c>
      <c r="C247" s="4">
        <f t="shared" si="3"/>
        <v>40679</v>
      </c>
      <c r="D247">
        <f>'103'!C247+'104'!C247+'105'!C247+'106'!C247</f>
        <v>4.6799999999999999E-4</v>
      </c>
      <c r="E247">
        <f>'113'!C247+'114'!C247+'115'!C247+'116'!C247</f>
        <v>2.0599999999999997E-4</v>
      </c>
      <c r="G247">
        <f>D247/LossSums!D247</f>
        <v>1.7995085957296273E-3</v>
      </c>
      <c r="H247">
        <f>E247/LossSums!D247</f>
        <v>7.9209139042799818E-4</v>
      </c>
      <c r="I247" s="14">
        <f>'113'!C247/LossSums!G247</f>
        <v>1.5954082451453331E-3</v>
      </c>
      <c r="J247" s="15">
        <f>Notes!$F$31*1000000000000*InjAreaLoss!D247*Notes!$C$4</f>
        <v>1806183350124314.5</v>
      </c>
      <c r="K247" s="15">
        <f>J247/BBMData!D247</f>
        <v>2.8852769171314928E-4</v>
      </c>
      <c r="L247" s="15">
        <f>J247/BBMData!C247</f>
        <v>2.8852769171314928E-4</v>
      </c>
      <c r="M247" s="15">
        <f>BBMData!K247/BBMData!C247</f>
        <v>3.1118210862619809E-3</v>
      </c>
      <c r="N247" s="15">
        <f>BBMData!K247/BBMData!N247</f>
        <v>7.4923076923076926E-2</v>
      </c>
      <c r="O247" s="15">
        <f>J247/BBMData!T247</f>
        <v>6.9468590389396715E-3</v>
      </c>
      <c r="P247" s="15">
        <f>J247/BBMData!N247</f>
        <v>6.9468590389396715E-3</v>
      </c>
    </row>
    <row r="248" spans="1:16" x14ac:dyDescent="0.25">
      <c r="A248" t="s">
        <v>257</v>
      </c>
      <c r="B248">
        <v>1243033200</v>
      </c>
      <c r="C248" s="4">
        <f t="shared" si="3"/>
        <v>40686</v>
      </c>
      <c r="D248">
        <f>'103'!C248+'104'!C248+'105'!C248+'106'!C248</f>
        <v>1.08E-4</v>
      </c>
      <c r="E248">
        <f>'113'!C248+'114'!C248+'115'!C248+'116'!C248</f>
        <v>4.6900000000000007E-4</v>
      </c>
      <c r="G248">
        <f>D248/LossSums!D248</f>
        <v>9.4537815126050399E-4</v>
      </c>
      <c r="H248">
        <f>E248/LossSums!D248</f>
        <v>4.1053921568627453E-3</v>
      </c>
      <c r="I248" s="14">
        <f>'113'!C248/LossSums!G248</f>
        <v>8.2332447052351695E-3</v>
      </c>
      <c r="J248" s="15">
        <f>Notes!$F$31*1000000000000*InjAreaLoss!D248*Notes!$C$4</f>
        <v>416811542336380.25</v>
      </c>
      <c r="K248" s="15">
        <f>J248/BBMData!D248</f>
        <v>2.0135823301274412E-4</v>
      </c>
      <c r="L248" s="15">
        <f>J248/BBMData!C248</f>
        <v>2.0135823301274412E-4</v>
      </c>
      <c r="M248" s="15">
        <f>BBMData!K248/BBMData!C248</f>
        <v>4.7777777777777781E-4</v>
      </c>
      <c r="N248" s="15">
        <f>BBMData!K248/BBMData!N248</f>
        <v>7.3805970149253873E-3</v>
      </c>
      <c r="O248" s="15">
        <f>J248/BBMData!T248</f>
        <v>3.1105338980326942E-3</v>
      </c>
      <c r="P248" s="15">
        <f>J248/BBMData!N248</f>
        <v>3.1105338980326942E-3</v>
      </c>
    </row>
    <row r="249" spans="1:16" x14ac:dyDescent="0.25">
      <c r="A249" t="s">
        <v>258</v>
      </c>
      <c r="B249">
        <v>1243638000</v>
      </c>
      <c r="C249" s="4">
        <f t="shared" si="3"/>
        <v>40693</v>
      </c>
      <c r="D249">
        <f>'103'!C249+'104'!C249+'105'!C249+'106'!C249</f>
        <v>9.8999999999999994E-5</v>
      </c>
      <c r="E249">
        <f>'113'!C249+'114'!C249+'115'!C249+'116'!C249</f>
        <v>4.3300000000000001E-4</v>
      </c>
      <c r="G249">
        <f>D249/LossSums!D249</f>
        <v>1.1764286478200419E-3</v>
      </c>
      <c r="H249">
        <f>E249/LossSums!D249</f>
        <v>5.1453899445058401E-3</v>
      </c>
      <c r="I249" s="14">
        <f>'113'!C249/LossSums!G249</f>
        <v>9.7551780202172513E-3</v>
      </c>
      <c r="J249" s="15">
        <f>Notes!$F$31*1000000000000*InjAreaLoss!D249*Notes!$C$4</f>
        <v>382077247141681.87</v>
      </c>
      <c r="K249" s="15">
        <f>J249/BBMData!D249</f>
        <v>2.1832985550953251E-4</v>
      </c>
      <c r="L249" s="15">
        <f>J249/BBMData!C249</f>
        <v>2.1832985550953251E-4</v>
      </c>
      <c r="M249" s="15">
        <f>BBMData!K249/BBMData!C249</f>
        <v>2.8125714285714287E-4</v>
      </c>
      <c r="N249" s="15">
        <f>BBMData!K249/BBMData!N249</f>
        <v>4.9326545337929932E-3</v>
      </c>
      <c r="O249" s="15">
        <f>J249/BBMData!T249</f>
        <v>3.829043204739055E-3</v>
      </c>
      <c r="P249" s="15">
        <f>J249/BBMData!N249</f>
        <v>3.829043204739055E-3</v>
      </c>
    </row>
    <row r="250" spans="1:16" x14ac:dyDescent="0.25">
      <c r="A250" t="s">
        <v>259</v>
      </c>
      <c r="B250">
        <v>1244242800</v>
      </c>
      <c r="C250" s="4">
        <f t="shared" si="3"/>
        <v>40700</v>
      </c>
      <c r="D250">
        <f>'103'!C250+'104'!C250+'105'!C250+'106'!C250</f>
        <v>1.1999999999999999E-4</v>
      </c>
      <c r="E250">
        <f>'113'!C250+'114'!C250+'115'!C250+'116'!C250</f>
        <v>2.8800000000000001E-4</v>
      </c>
      <c r="G250">
        <f>D250/LossSums!D250</f>
        <v>1.378011529363129E-3</v>
      </c>
      <c r="H250">
        <f>E250/LossSums!D250</f>
        <v>3.3072276704715102E-3</v>
      </c>
      <c r="I250" s="14">
        <f>'113'!C250/LossSums!G250</f>
        <v>6.3080514578055932E-3</v>
      </c>
      <c r="J250" s="15">
        <f>Notes!$F$31*1000000000000*InjAreaLoss!D250*Notes!$C$4</f>
        <v>463123935929311.37</v>
      </c>
      <c r="K250" s="15">
        <f>J250/BBMData!D250</f>
        <v>2.823926438593362E-4</v>
      </c>
      <c r="L250" s="15">
        <f>J250/BBMData!C250</f>
        <v>2.823926438593362E-4</v>
      </c>
      <c r="M250" s="15">
        <f>BBMData!K250/BBMData!C250</f>
        <v>3.0908536585365852E-4</v>
      </c>
      <c r="N250" s="15">
        <f>BBMData!K250/BBMData!N250</f>
        <v>5.6322222222222225E-3</v>
      </c>
      <c r="O250" s="15">
        <f>J250/BBMData!T250</f>
        <v>5.145821510325682E-3</v>
      </c>
      <c r="P250" s="15">
        <f>J250/BBMData!N250</f>
        <v>5.145821510325682E-3</v>
      </c>
    </row>
    <row r="251" spans="1:16" x14ac:dyDescent="0.25">
      <c r="A251" t="s">
        <v>260</v>
      </c>
      <c r="B251">
        <v>1244847600</v>
      </c>
      <c r="C251" s="4">
        <f t="shared" si="3"/>
        <v>40707</v>
      </c>
      <c r="D251">
        <f>'103'!C251+'104'!C251+'105'!C251+'106'!C251</f>
        <v>2.6699999999999998E-4</v>
      </c>
      <c r="E251">
        <f>'113'!C251+'114'!C251+'115'!C251+'116'!C251</f>
        <v>1.9800000000000002E-4</v>
      </c>
      <c r="G251">
        <f>D251/LossSums!D251</f>
        <v>1.7355242973401625E-3</v>
      </c>
      <c r="H251">
        <f>E251/LossSums!D251</f>
        <v>1.2870180182522556E-3</v>
      </c>
      <c r="I251" s="14">
        <f>'113'!C251/LossSums!G251</f>
        <v>2.4946543121881683E-3</v>
      </c>
      <c r="J251" s="15">
        <f>Notes!$F$31*1000000000000*InjAreaLoss!D251*Notes!$C$4</f>
        <v>1030450757442717.9</v>
      </c>
      <c r="K251" s="15">
        <f>J251/BBMData!D251</f>
        <v>3.5904207576401318E-4</v>
      </c>
      <c r="L251" s="15">
        <f>J251/BBMData!C251</f>
        <v>3.5904207576401318E-4</v>
      </c>
      <c r="M251" s="15">
        <f>BBMData!K251/BBMData!C251</f>
        <v>4.209059233449477E-3</v>
      </c>
      <c r="N251" s="15">
        <f>BBMData!K251/BBMData!N251</f>
        <v>1.2079999999999997</v>
      </c>
      <c r="O251" s="15">
        <f>J251/BBMData!T251</f>
        <v>0.10304507574427178</v>
      </c>
      <c r="P251" s="15">
        <f>J251/BBMData!N251</f>
        <v>0.10304507574427178</v>
      </c>
    </row>
    <row r="252" spans="1:16" x14ac:dyDescent="0.25">
      <c r="A252" t="s">
        <v>261</v>
      </c>
      <c r="B252">
        <v>1245452400</v>
      </c>
      <c r="C252" s="4">
        <f t="shared" si="3"/>
        <v>40714</v>
      </c>
      <c r="D252">
        <f>'103'!C252+'104'!C252+'105'!C252+'106'!C252</f>
        <v>8.6400000000000008E-4</v>
      </c>
      <c r="E252">
        <f>'113'!C252+'114'!C252+'115'!C252+'116'!C252</f>
        <v>3.4099999999999999E-4</v>
      </c>
      <c r="G252">
        <f>D252/LossSums!D252</f>
        <v>2.1203442614502275E-3</v>
      </c>
      <c r="H252">
        <f>E252/LossSums!D252</f>
        <v>8.3684883466959197E-4</v>
      </c>
      <c r="I252" s="14">
        <f>'113'!C252/LossSums!G252</f>
        <v>1.7770289797148144E-3</v>
      </c>
      <c r="J252" s="15">
        <f>Notes!$F$31*1000000000000*InjAreaLoss!D252*Notes!$C$4</f>
        <v>3334492338691043</v>
      </c>
      <c r="K252" s="15">
        <f>J252/BBMData!D252</f>
        <v>4.0714192169609805E-4</v>
      </c>
      <c r="L252" s="15">
        <f>J252/BBMData!C252</f>
        <v>4.0714192169609805E-4</v>
      </c>
      <c r="M252" s="15">
        <f>BBMData!K252/BBMData!C252</f>
        <v>6.0622710622710626E-3</v>
      </c>
      <c r="N252" s="15">
        <f>BBMData!K252/BBMData!N252</f>
        <v>0.1986</v>
      </c>
      <c r="O252" s="15">
        <f>J252/BBMData!T252</f>
        <v>1.3337969354764173E-2</v>
      </c>
      <c r="P252" s="15">
        <f>J252/BBMData!N252</f>
        <v>1.3337969354764173E-2</v>
      </c>
    </row>
    <row r="253" spans="1:16" x14ac:dyDescent="0.25">
      <c r="A253" t="s">
        <v>262</v>
      </c>
      <c r="B253">
        <v>1246057200</v>
      </c>
      <c r="C253" s="4">
        <f t="shared" si="3"/>
        <v>40721</v>
      </c>
      <c r="D253">
        <f>'103'!C253+'104'!C253+'105'!C253+'106'!C253</f>
        <v>8.8199999999999997E-4</v>
      </c>
      <c r="E253">
        <f>'113'!C253+'114'!C253+'115'!C253+'116'!C253</f>
        <v>5.4000000000000001E-4</v>
      </c>
      <c r="G253">
        <f>D253/LossSums!D253</f>
        <v>2.7311913196422818E-3</v>
      </c>
      <c r="H253">
        <f>E253/LossSums!D253</f>
        <v>1.6721579508013971E-3</v>
      </c>
      <c r="I253" s="14">
        <f>'113'!C253/LossSums!G253</f>
        <v>3.8911726864781751E-3</v>
      </c>
      <c r="J253" s="15">
        <f>Notes!$F$31*1000000000000*InjAreaLoss!D253*Notes!$C$4</f>
        <v>3403960929080439</v>
      </c>
      <c r="K253" s="15">
        <f>J253/BBMData!D253</f>
        <v>5.126447182350059E-4</v>
      </c>
      <c r="L253" s="15">
        <f>J253/BBMData!C253</f>
        <v>5.126447182350059E-4</v>
      </c>
      <c r="M253" s="15">
        <f>BBMData!K253/BBMData!C253</f>
        <v>4.7484939759036143E-3</v>
      </c>
      <c r="N253" s="15">
        <f>BBMData!K253/BBMData!N253</f>
        <v>0.13708695652173913</v>
      </c>
      <c r="O253" s="15">
        <f>J253/BBMData!T253</f>
        <v>1.4799830126436691E-2</v>
      </c>
      <c r="P253" s="15">
        <f>J253/BBMData!N253</f>
        <v>1.4799830126436691E-2</v>
      </c>
    </row>
    <row r="254" spans="1:16" x14ac:dyDescent="0.25">
      <c r="A254" t="s">
        <v>263</v>
      </c>
      <c r="B254">
        <v>1246662000</v>
      </c>
      <c r="C254" s="4">
        <f t="shared" si="3"/>
        <v>40728</v>
      </c>
      <c r="D254">
        <f>'103'!C254+'104'!C254+'105'!C254+'106'!C254</f>
        <v>1.1639999999999999E-3</v>
      </c>
      <c r="E254">
        <f>'113'!C254+'114'!C254+'115'!C254+'116'!C254</f>
        <v>6.7699999999999998E-4</v>
      </c>
      <c r="G254">
        <f>D254/LossSums!D254</f>
        <v>2.9433927912163489E-3</v>
      </c>
      <c r="H254">
        <f>E254/LossSums!D254</f>
        <v>1.711921752279612E-3</v>
      </c>
      <c r="I254" s="14">
        <f>'113'!C254/LossSums!G254</f>
        <v>4.0894592481352313E-3</v>
      </c>
      <c r="J254" s="15">
        <f>Notes!$F$31*1000000000000*InjAreaLoss!D254*Notes!$C$4</f>
        <v>4492302178514320.5</v>
      </c>
      <c r="K254" s="15">
        <f>J254/BBMData!D254</f>
        <v>5.8954096830896594E-4</v>
      </c>
      <c r="L254" s="15">
        <f>J254/BBMData!C254</f>
        <v>5.8954096830896594E-4</v>
      </c>
      <c r="M254" s="15">
        <f>BBMData!K254/BBMData!C254</f>
        <v>4.5826771653543303E-3</v>
      </c>
      <c r="N254" s="15">
        <f>BBMData!K254/BBMData!N254</f>
        <v>7.9363636363636358E-2</v>
      </c>
      <c r="O254" s="15">
        <f>J254/BBMData!T254</f>
        <v>1.0209777678441638E-2</v>
      </c>
      <c r="P254" s="15">
        <f>J254/BBMData!N254</f>
        <v>1.0209777678441638E-2</v>
      </c>
    </row>
    <row r="255" spans="1:16" x14ac:dyDescent="0.25">
      <c r="A255" t="s">
        <v>264</v>
      </c>
      <c r="B255">
        <v>1247266800</v>
      </c>
      <c r="C255" s="4">
        <f t="shared" si="3"/>
        <v>40735</v>
      </c>
      <c r="D255">
        <f>'103'!C255+'104'!C255+'105'!C255+'106'!C255</f>
        <v>1.1209999999999998E-3</v>
      </c>
      <c r="E255">
        <f>'113'!C255+'114'!C255+'115'!C255+'116'!C255</f>
        <v>9.8200000000000002E-4</v>
      </c>
      <c r="G255">
        <f>D255/LossSums!D255</f>
        <v>3.8286434443446384E-3</v>
      </c>
      <c r="H255">
        <f>E255/LossSums!D255</f>
        <v>3.3539053187746971E-3</v>
      </c>
      <c r="I255" s="14">
        <f>'113'!C255/LossSums!G255</f>
        <v>7.9018213241159284E-3</v>
      </c>
      <c r="J255" s="15">
        <f>Notes!$F$31*1000000000000*InjAreaLoss!D255*Notes!$C$4</f>
        <v>4326349434806317</v>
      </c>
      <c r="K255" s="15">
        <f>J255/BBMData!D255</f>
        <v>7.5240859735762038E-4</v>
      </c>
      <c r="L255" s="15">
        <f>J255/BBMData!C255</f>
        <v>7.5240859735762038E-4</v>
      </c>
      <c r="M255" s="15">
        <f>BBMData!K255/BBMData!C255</f>
        <v>5.5269565217391306E-3</v>
      </c>
      <c r="N255" s="15">
        <f>BBMData!K255/BBMData!N255</f>
        <v>8.8277777777777774E-2</v>
      </c>
      <c r="O255" s="15">
        <f>J255/BBMData!T255</f>
        <v>1.2017637318906435E-2</v>
      </c>
      <c r="P255" s="15">
        <f>J255/BBMData!N255</f>
        <v>1.2017637318906435E-2</v>
      </c>
    </row>
    <row r="256" spans="1:16" x14ac:dyDescent="0.25">
      <c r="A256" t="s">
        <v>265</v>
      </c>
      <c r="B256">
        <v>1247871600</v>
      </c>
      <c r="C256" s="4">
        <f t="shared" si="3"/>
        <v>40742</v>
      </c>
      <c r="D256">
        <f>'103'!C256+'104'!C256+'105'!C256+'106'!C256</f>
        <v>2.8499999999999999E-4</v>
      </c>
      <c r="E256">
        <f>'113'!C256+'114'!C256+'115'!C256+'116'!C256</f>
        <v>6.1299999999999994E-4</v>
      </c>
      <c r="G256">
        <f>D256/LossSums!D256</f>
        <v>2.3148524180054905E-3</v>
      </c>
      <c r="H256">
        <f>E256/LossSums!D256</f>
        <v>4.9789632710083003E-3</v>
      </c>
      <c r="I256" s="14">
        <f>'113'!C256/LossSums!G256</f>
        <v>9.5242894577706114E-3</v>
      </c>
      <c r="J256" s="15">
        <f>Notes!$F$31*1000000000000*InjAreaLoss!D256*Notes!$C$4</f>
        <v>1099919347832114.6</v>
      </c>
      <c r="K256" s="15">
        <f>J256/BBMData!D256</f>
        <v>6.0435129001764536E-4</v>
      </c>
      <c r="L256" s="15">
        <f>J256/BBMData!C256</f>
        <v>6.0435129001764536E-4</v>
      </c>
      <c r="M256" s="15">
        <f>BBMData!K256/BBMData!C256</f>
        <v>2.3373626373626374E-4</v>
      </c>
      <c r="N256" s="15">
        <f>BBMData!K256/BBMData!N256</f>
        <v>2.836E-3</v>
      </c>
      <c r="O256" s="15">
        <f>J256/BBMData!T256</f>
        <v>7.3327956522140974E-3</v>
      </c>
      <c r="P256" s="15">
        <f>J256/BBMData!N256</f>
        <v>7.3327956522140974E-3</v>
      </c>
    </row>
    <row r="257" spans="1:16" x14ac:dyDescent="0.25">
      <c r="A257" t="s">
        <v>266</v>
      </c>
      <c r="B257">
        <v>1248476400</v>
      </c>
      <c r="C257" s="4">
        <f t="shared" si="3"/>
        <v>40749</v>
      </c>
      <c r="D257">
        <f>'103'!C257+'104'!C257+'105'!C257+'106'!C257</f>
        <v>2.8099999999999995E-4</v>
      </c>
      <c r="E257">
        <f>'113'!C257+'114'!C257+'115'!C257+'116'!C257</f>
        <v>3.28E-4</v>
      </c>
      <c r="G257">
        <f>D257/LossSums!D257</f>
        <v>2.7870901192200109E-3</v>
      </c>
      <c r="H257">
        <f>E257/LossSums!D257</f>
        <v>3.2532582174525401E-3</v>
      </c>
      <c r="I257" s="14">
        <f>'113'!C257/LossSums!G257</f>
        <v>6.3648372763300109E-3</v>
      </c>
      <c r="J257" s="15">
        <f>Notes!$F$31*1000000000000*InjAreaLoss!D257*Notes!$C$4</f>
        <v>1084481883301137.5</v>
      </c>
      <c r="K257" s="15">
        <f>J257/BBMData!D257</f>
        <v>7.4791854020768108E-4</v>
      </c>
      <c r="L257" s="15">
        <f>J257/BBMData!C257</f>
        <v>7.4791854020768108E-4</v>
      </c>
      <c r="M257" s="15">
        <f>BBMData!K257/BBMData!C257</f>
        <v>3.2393103448275862E-4</v>
      </c>
      <c r="N257" s="15">
        <f>BBMData!K257/BBMData!N257</f>
        <v>9.4313481386289703E-3</v>
      </c>
      <c r="O257" s="15">
        <f>J257/BBMData!T257</f>
        <v>2.1775870111664944E-2</v>
      </c>
      <c r="P257" s="15">
        <f>J257/BBMData!N257</f>
        <v>2.1775870111664944E-2</v>
      </c>
    </row>
    <row r="258" spans="1:16" x14ac:dyDescent="0.25">
      <c r="A258" t="s">
        <v>267</v>
      </c>
      <c r="B258">
        <v>1249081200</v>
      </c>
      <c r="C258" s="4">
        <f t="shared" si="3"/>
        <v>40756</v>
      </c>
      <c r="D258">
        <f>'103'!C258+'104'!C258+'105'!C258+'106'!C258</f>
        <v>2.41E-4</v>
      </c>
      <c r="E258">
        <f>'113'!C258+'114'!C258+'115'!C258+'116'!C258</f>
        <v>1.34E-4</v>
      </c>
      <c r="G258">
        <f>D258/LossSums!D258</f>
        <v>2.9968042378044988E-3</v>
      </c>
      <c r="H258">
        <f>E258/LossSums!D258</f>
        <v>1.6662728957087256E-3</v>
      </c>
      <c r="I258" s="14">
        <f>'113'!C258/LossSums!G258</f>
        <v>3.3809053645693084E-3</v>
      </c>
      <c r="J258" s="15">
        <f>Notes!$F$31*1000000000000*InjAreaLoss!D258*Notes!$C$4</f>
        <v>930107237991367.12</v>
      </c>
      <c r="K258" s="15">
        <f>J258/BBMData!D258</f>
        <v>7.0462669544800536E-4</v>
      </c>
      <c r="L258" s="15">
        <f>J258/BBMData!C258</f>
        <v>7.0462669544800536E-4</v>
      </c>
      <c r="M258" s="15">
        <f>BBMData!K258/BBMData!C258</f>
        <v>9.304318181818181E-3</v>
      </c>
      <c r="N258" s="15">
        <f>BBMData!K258/BBMData!N258</f>
        <v>0.12928105263157894</v>
      </c>
      <c r="O258" s="15">
        <f>J258/BBMData!T258</f>
        <v>9.7906025051722849E-3</v>
      </c>
      <c r="P258" s="15">
        <f>J258/BBMData!N258</f>
        <v>9.7906025051722849E-3</v>
      </c>
    </row>
    <row r="259" spans="1:16" x14ac:dyDescent="0.25">
      <c r="A259" t="s">
        <v>268</v>
      </c>
      <c r="B259">
        <v>1249686000</v>
      </c>
      <c r="C259" s="4">
        <f t="shared" si="3"/>
        <v>40763</v>
      </c>
      <c r="D259">
        <f>'103'!C259+'104'!C259+'105'!C259+'106'!C259</f>
        <v>9.1000000000000011E-4</v>
      </c>
      <c r="E259">
        <f>'113'!C259+'114'!C259+'115'!C259+'116'!C259</f>
        <v>2.8299999999999999E-4</v>
      </c>
      <c r="G259">
        <f>D259/LossSums!D259</f>
        <v>1.6885435106118467E-3</v>
      </c>
      <c r="H259">
        <f>E259/LossSums!D259</f>
        <v>5.2511847637709075E-4</v>
      </c>
      <c r="I259" s="14">
        <f>'113'!C259/LossSums!G259</f>
        <v>6.5143376885163284E-4</v>
      </c>
      <c r="J259" s="15">
        <f>Notes!$F$31*1000000000000*InjAreaLoss!D259*Notes!$C$4</f>
        <v>3512023180797279</v>
      </c>
      <c r="K259" s="15">
        <f>J259/BBMData!D259</f>
        <v>4.5025938215349732E-4</v>
      </c>
      <c r="L259" s="15">
        <f>J259/BBMData!C259</f>
        <v>4.5025938215349732E-4</v>
      </c>
      <c r="M259" s="15">
        <f>BBMData!K259/BBMData!C259</f>
        <v>8.1517692307692315E-3</v>
      </c>
      <c r="N259" s="15">
        <f>BBMData!K259/BBMData!N259</f>
        <v>0.10389509803921569</v>
      </c>
      <c r="O259" s="15">
        <f>J259/BBMData!T259</f>
        <v>5.7385999686230052E-3</v>
      </c>
      <c r="P259" s="15">
        <f>J259/BBMData!N259</f>
        <v>5.7385999686230052E-3</v>
      </c>
    </row>
    <row r="260" spans="1:16" x14ac:dyDescent="0.25">
      <c r="A260" t="s">
        <v>269</v>
      </c>
      <c r="B260">
        <v>1250290800</v>
      </c>
      <c r="C260" s="4">
        <f t="shared" si="3"/>
        <v>40770</v>
      </c>
      <c r="D260">
        <f>'103'!C260+'104'!C260+'105'!C260+'106'!C260</f>
        <v>1.2110000000000001E-3</v>
      </c>
      <c r="E260">
        <f>'113'!C260+'114'!C260+'115'!C260+'116'!C260</f>
        <v>1.8200000000000001E-4</v>
      </c>
      <c r="G260">
        <f>D260/LossSums!D260</f>
        <v>2.5952817734496889E-3</v>
      </c>
      <c r="H260">
        <f>E260/LossSums!D260</f>
        <v>3.9004234745486653E-4</v>
      </c>
      <c r="I260" s="14">
        <f>'113'!C260/LossSums!G260</f>
        <v>5.2376130451482262E-4</v>
      </c>
      <c r="J260" s="15">
        <f>Notes!$F$31*1000000000000*InjAreaLoss!D260*Notes!$C$4</f>
        <v>4673692386753301</v>
      </c>
      <c r="K260" s="15">
        <f>J260/BBMData!D260</f>
        <v>5.9613423300424752E-4</v>
      </c>
      <c r="L260" s="15">
        <f>J260/BBMData!C260</f>
        <v>5.9613423300424752E-4</v>
      </c>
      <c r="M260" s="15">
        <f>BBMData!K260/BBMData!C260</f>
        <v>7.0616071428571429E-3</v>
      </c>
      <c r="N260" s="15">
        <f>BBMData!K260/BBMData!N260</f>
        <v>9.8862500000000006E-2</v>
      </c>
      <c r="O260" s="15">
        <f>J260/BBMData!T260</f>
        <v>8.3458792620594666E-3</v>
      </c>
      <c r="P260" s="15">
        <f>J260/BBMData!N260</f>
        <v>8.3458792620594666E-3</v>
      </c>
    </row>
    <row r="261" spans="1:16" x14ac:dyDescent="0.25">
      <c r="A261" t="s">
        <v>270</v>
      </c>
      <c r="B261">
        <v>1250895600</v>
      </c>
      <c r="C261" s="4">
        <f t="shared" si="3"/>
        <v>40777</v>
      </c>
      <c r="D261">
        <f>'103'!C261+'104'!C261+'105'!C261+'106'!C261</f>
        <v>1.7259999999999999E-3</v>
      </c>
      <c r="E261">
        <f>'113'!C261+'114'!C261+'115'!C261+'116'!C261</f>
        <v>2.4699999999999999E-4</v>
      </c>
      <c r="G261">
        <f>D261/LossSums!D261</f>
        <v>3.3239162126613088E-3</v>
      </c>
      <c r="H261">
        <f>E261/LossSums!D261</f>
        <v>4.7567051247238888E-4</v>
      </c>
      <c r="I261" s="14">
        <f>'113'!C261/LossSums!G261</f>
        <v>8.9075340497672543E-4</v>
      </c>
      <c r="J261" s="15">
        <f>Notes!$F$31*1000000000000*InjAreaLoss!D261*Notes!$C$4</f>
        <v>6661265945116596</v>
      </c>
      <c r="K261" s="15">
        <f>J261/BBMData!D261</f>
        <v>7.7456580757169719E-4</v>
      </c>
      <c r="L261" s="15">
        <f>J261/BBMData!C261</f>
        <v>7.7456580757169719E-4</v>
      </c>
      <c r="M261" s="15">
        <f>BBMData!K261/BBMData!C261</f>
        <v>6.8976744186046513E-3</v>
      </c>
      <c r="N261" s="15">
        <f>BBMData!K261/BBMData!N261</f>
        <v>9.8866666666666672E-2</v>
      </c>
      <c r="O261" s="15">
        <f>J261/BBMData!T261</f>
        <v>1.110210990852766E-2</v>
      </c>
      <c r="P261" s="15">
        <f>J261/BBMData!N261</f>
        <v>1.110210990852766E-2</v>
      </c>
    </row>
    <row r="262" spans="1:16" x14ac:dyDescent="0.25">
      <c r="A262" t="s">
        <v>271</v>
      </c>
      <c r="B262">
        <v>1251500400</v>
      </c>
      <c r="C262" s="4">
        <f t="shared" si="3"/>
        <v>40784</v>
      </c>
      <c r="D262">
        <f>'103'!C262+'104'!C262+'105'!C262+'106'!C262</f>
        <v>1.3320000000000001E-3</v>
      </c>
      <c r="E262">
        <f>'113'!C262+'114'!C262+'115'!C262+'116'!C262</f>
        <v>1.75E-4</v>
      </c>
      <c r="G262">
        <f>D262/LossSums!D262</f>
        <v>3.5595081892739085E-3</v>
      </c>
      <c r="H262">
        <f>E262/LossSums!D262</f>
        <v>4.6765310294514563E-4</v>
      </c>
      <c r="I262" s="14">
        <f>'113'!C262/LossSums!G262</f>
        <v>6.7555642113335248E-4</v>
      </c>
      <c r="J262" s="15">
        <f>Notes!$F$31*1000000000000*InjAreaLoss!D262*Notes!$C$4</f>
        <v>5140675688815357</v>
      </c>
      <c r="K262" s="15">
        <f>J262/BBMData!D262</f>
        <v>7.1299246724207453E-4</v>
      </c>
      <c r="L262" s="15">
        <f>J262/BBMData!C262</f>
        <v>7.1299246724207453E-4</v>
      </c>
      <c r="M262" s="15">
        <f>BBMData!K262/BBMData!C262</f>
        <v>6.4496532593619968E-3</v>
      </c>
      <c r="N262" s="15">
        <f>BBMData!K262/BBMData!N262</f>
        <v>0.10109130434782608</v>
      </c>
      <c r="O262" s="15">
        <f>J262/BBMData!T262</f>
        <v>1.1175381932207297E-2</v>
      </c>
      <c r="P262" s="15">
        <f>J262/BBMData!N262</f>
        <v>1.1175381932207297E-2</v>
      </c>
    </row>
    <row r="263" spans="1:16" x14ac:dyDescent="0.25">
      <c r="A263" t="s">
        <v>272</v>
      </c>
      <c r="B263">
        <v>1252105200</v>
      </c>
      <c r="C263" s="4">
        <f t="shared" si="3"/>
        <v>40791</v>
      </c>
      <c r="D263">
        <f>'103'!C263+'104'!C263+'105'!C263+'106'!C263</f>
        <v>1.5330000000000001E-3</v>
      </c>
      <c r="E263">
        <f>'113'!C263+'114'!C263+'115'!C263+'116'!C263</f>
        <v>2.61E-4</v>
      </c>
      <c r="G263">
        <f>D263/LossSums!D263</f>
        <v>2.670010711393265E-3</v>
      </c>
      <c r="H263">
        <f>E263/LossSums!D263</f>
        <v>4.545810800219453E-4</v>
      </c>
      <c r="I263" s="14">
        <f>'113'!C263/LossSums!G263</f>
        <v>6.369299974124719E-4</v>
      </c>
      <c r="J263" s="15">
        <f>Notes!$F$31*1000000000000*InjAreaLoss!D263*Notes!$C$4</f>
        <v>5916408281496954</v>
      </c>
      <c r="K263" s="15">
        <f>J263/BBMData!D263</f>
        <v>5.6346745538066233E-4</v>
      </c>
      <c r="L263" s="15">
        <f>J263/BBMData!C263</f>
        <v>5.6346745538066233E-4</v>
      </c>
      <c r="M263" s="15">
        <f>BBMData!K263/BBMData!C263</f>
        <v>8.3657142857142854E-3</v>
      </c>
      <c r="N263" s="15">
        <f>BBMData!K263/BBMData!N263</f>
        <v>0.12730434782608696</v>
      </c>
      <c r="O263" s="15">
        <f>J263/BBMData!T263</f>
        <v>8.5745047557926873E-3</v>
      </c>
      <c r="P263" s="15">
        <f>J263/BBMData!N263</f>
        <v>8.5745047557926873E-3</v>
      </c>
    </row>
    <row r="264" spans="1:16" x14ac:dyDescent="0.25">
      <c r="A264" t="s">
        <v>273</v>
      </c>
      <c r="B264">
        <v>1252710000</v>
      </c>
      <c r="C264" s="4">
        <f t="shared" si="3"/>
        <v>40798</v>
      </c>
      <c r="D264">
        <f>'103'!C264+'104'!C264+'105'!C264+'106'!C264</f>
        <v>1.5690000000000001E-3</v>
      </c>
      <c r="E264">
        <f>'113'!C264+'114'!C264+'115'!C264+'116'!C264</f>
        <v>1.8799999999999999E-4</v>
      </c>
      <c r="G264">
        <f>D264/LossSums!D264</f>
        <v>2.5389006835128424E-3</v>
      </c>
      <c r="H264">
        <f>E264/LossSums!D264</f>
        <v>3.04214995857498E-4</v>
      </c>
      <c r="I264" s="14">
        <f>'113'!C264/LossSums!G264</f>
        <v>4.7986691690837737E-4</v>
      </c>
      <c r="J264" s="15">
        <f>Notes!$F$31*1000000000000*InjAreaLoss!D264*Notes!$C$4</f>
        <v>6055345462275747</v>
      </c>
      <c r="K264" s="15">
        <f>J264/BBMData!D264</f>
        <v>5.3117065458559186E-4</v>
      </c>
      <c r="L264" s="15">
        <f>J264/BBMData!C264</f>
        <v>5.3117065458559186E-4</v>
      </c>
      <c r="M264" s="15">
        <f>BBMData!K264/BBMData!C264</f>
        <v>9.1447368421052628E-3</v>
      </c>
      <c r="N264" s="15">
        <f>BBMData!K264/BBMData!N264</f>
        <v>0.13365384615384615</v>
      </c>
      <c r="O264" s="15">
        <f>J264/BBMData!T264</f>
        <v>7.7632634131740343E-3</v>
      </c>
      <c r="P264" s="15">
        <f>J264/BBMData!N264</f>
        <v>7.7632634131740343E-3</v>
      </c>
    </row>
    <row r="265" spans="1:16" x14ac:dyDescent="0.25">
      <c r="A265" t="s">
        <v>274</v>
      </c>
      <c r="B265">
        <v>1253314800</v>
      </c>
      <c r="C265" s="4">
        <f t="shared" ref="C265:C298" si="4">B265/86400+26299+1/24</f>
        <v>40805</v>
      </c>
      <c r="D265">
        <f>'103'!C265+'104'!C265+'105'!C265+'106'!C265</f>
        <v>9.2400000000000002E-4</v>
      </c>
      <c r="E265">
        <f>'113'!C265+'114'!C265+'115'!C265+'116'!C265</f>
        <v>2.2599999999999999E-4</v>
      </c>
      <c r="G265">
        <f>D265/LossSums!D265</f>
        <v>3.9973178170491655E-3</v>
      </c>
      <c r="H265">
        <f>E265/LossSums!D265</f>
        <v>9.7769894659427642E-4</v>
      </c>
      <c r="I265" s="14">
        <f>'113'!C265/LossSums!G265</f>
        <v>1.790652978952796E-3</v>
      </c>
      <c r="J265" s="15">
        <f>Notes!$F$31*1000000000000*InjAreaLoss!D265*Notes!$C$4</f>
        <v>3566054306655698</v>
      </c>
      <c r="K265" s="15">
        <f>J265/BBMData!D265</f>
        <v>8.4503656555822229E-4</v>
      </c>
      <c r="L265" s="15">
        <f>J265/BBMData!C265</f>
        <v>8.4503656555822229E-4</v>
      </c>
      <c r="M265" s="15">
        <f>BBMData!K265/BBMData!C265</f>
        <v>6.9504739336492894E-3</v>
      </c>
      <c r="N265" s="15">
        <f>BBMData!K265/BBMData!N265</f>
        <v>9.7769999999999996E-2</v>
      </c>
      <c r="O265" s="15">
        <f>J265/BBMData!T265</f>
        <v>1.1886847688852327E-2</v>
      </c>
      <c r="P265" s="15">
        <f>J265/BBMData!N265</f>
        <v>1.1886847688852327E-2</v>
      </c>
    </row>
    <row r="266" spans="1:16" x14ac:dyDescent="0.25">
      <c r="A266" t="s">
        <v>275</v>
      </c>
      <c r="B266">
        <v>1253919600</v>
      </c>
      <c r="C266" s="4">
        <f t="shared" si="4"/>
        <v>40812</v>
      </c>
      <c r="D266">
        <f>'103'!C266+'104'!C266+'105'!C266+'106'!C266</f>
        <v>8.03E-4</v>
      </c>
      <c r="E266">
        <f>'113'!C266+'114'!C266+'115'!C266+'116'!C266</f>
        <v>1.3300000000000001E-4</v>
      </c>
      <c r="G266">
        <f>D266/LossSums!D266</f>
        <v>3.3639848348379795E-3</v>
      </c>
      <c r="H266">
        <f>E266/LossSums!D266</f>
        <v>5.5717307974277868E-4</v>
      </c>
      <c r="I266" s="14">
        <f>'113'!C266/LossSums!G266</f>
        <v>8.9956708334114203E-4</v>
      </c>
      <c r="J266" s="15">
        <f>Notes!$F$31*1000000000000*InjAreaLoss!D266*Notes!$C$4</f>
        <v>3099071004593642.5</v>
      </c>
      <c r="K266" s="15">
        <f>J266/BBMData!D266</f>
        <v>7.3264089943112106E-4</v>
      </c>
      <c r="L266" s="15">
        <f>J266/BBMData!C266</f>
        <v>7.3264089943112106E-4</v>
      </c>
      <c r="M266" s="15">
        <f>BBMData!K266/BBMData!C266</f>
        <v>5.0444444444444434E-3</v>
      </c>
      <c r="N266" s="15">
        <f>BBMData!K266/BBMData!N266</f>
        <v>7.1126666666666546E-2</v>
      </c>
      <c r="O266" s="15">
        <f>J266/BBMData!T266</f>
        <v>1.0330236681978791E-2</v>
      </c>
      <c r="P266" s="15">
        <f>J266/BBMData!N266</f>
        <v>1.0330236681978791E-2</v>
      </c>
    </row>
    <row r="267" spans="1:16" x14ac:dyDescent="0.25">
      <c r="A267" t="s">
        <v>276</v>
      </c>
      <c r="B267">
        <v>1254524400</v>
      </c>
      <c r="C267" s="4">
        <f t="shared" si="4"/>
        <v>40819</v>
      </c>
      <c r="D267">
        <f>'103'!C267+'104'!C267+'105'!C267+'106'!C267</f>
        <v>1.544E-3</v>
      </c>
      <c r="E267">
        <f>'113'!C267+'114'!C267+'115'!C267+'116'!C267</f>
        <v>2.5399999999999999E-4</v>
      </c>
      <c r="G267">
        <f>D267/LossSums!D267</f>
        <v>2.6660910856896179E-3</v>
      </c>
      <c r="H267">
        <f>E267/LossSums!D267</f>
        <v>4.3859270451111591E-4</v>
      </c>
      <c r="I267" s="14">
        <f>'113'!C267/LossSums!G267</f>
        <v>7.690741704177883E-4</v>
      </c>
      <c r="J267" s="15">
        <f>Notes!$F$31*1000000000000*InjAreaLoss!D267*Notes!$C$4</f>
        <v>5958861308957141</v>
      </c>
      <c r="K267" s="15">
        <f>J267/BBMData!D267</f>
        <v>5.7853022417059621E-4</v>
      </c>
      <c r="L267" s="15">
        <f>J267/BBMData!C267</f>
        <v>5.7853022417059621E-4</v>
      </c>
      <c r="M267" s="15">
        <f>BBMData!K267/BBMData!C267</f>
        <v>6.9042718446601942E-3</v>
      </c>
      <c r="N267" s="15">
        <f>BBMData!K267/BBMData!N267</f>
        <v>9.235584415584415E-2</v>
      </c>
      <c r="O267" s="15">
        <f>J267/BBMData!T267</f>
        <v>7.7387809207235597E-3</v>
      </c>
      <c r="P267" s="15">
        <f>J267/BBMData!N267</f>
        <v>7.7387809207235597E-3</v>
      </c>
    </row>
    <row r="268" spans="1:16" x14ac:dyDescent="0.25">
      <c r="A268" t="s">
        <v>277</v>
      </c>
      <c r="B268">
        <v>1255129200</v>
      </c>
      <c r="C268" s="4">
        <f t="shared" si="4"/>
        <v>40826</v>
      </c>
      <c r="D268">
        <f>'103'!C268+'104'!C268+'105'!C268+'106'!C268</f>
        <v>1.1669999999999999E-3</v>
      </c>
      <c r="E268">
        <f>'113'!C268+'114'!C268+'115'!C268+'116'!C268</f>
        <v>1.92E-4</v>
      </c>
      <c r="G268">
        <f>D268/LossSums!D268</f>
        <v>2.8752765636626135E-3</v>
      </c>
      <c r="H268">
        <f>E268/LossSums!D268</f>
        <v>4.7305321355888767E-4</v>
      </c>
      <c r="I268" s="14">
        <f>'113'!C268/LossSums!G268</f>
        <v>7.7065672450063526E-4</v>
      </c>
      <c r="J268" s="15">
        <f>Notes!$F$31*1000000000000*InjAreaLoss!D268*Notes!$C$4</f>
        <v>4503880276912553</v>
      </c>
      <c r="K268" s="15">
        <f>J268/BBMData!D268</f>
        <v>5.5466505873307307E-4</v>
      </c>
      <c r="L268" s="15">
        <f>J268/BBMData!C268</f>
        <v>5.5466505873307307E-4</v>
      </c>
      <c r="M268" s="15">
        <f>BBMData!K268/BBMData!C268</f>
        <v>8.1903608374384249E-3</v>
      </c>
      <c r="N268" s="15">
        <f>BBMData!K268/BBMData!N268</f>
        <v>0.1254825094339625</v>
      </c>
      <c r="O268" s="15">
        <f>J268/BBMData!T268</f>
        <v>8.4978873149293612E-3</v>
      </c>
      <c r="P268" s="15">
        <f>J268/BBMData!N268</f>
        <v>8.4978873149293612E-3</v>
      </c>
    </row>
    <row r="269" spans="1:16" x14ac:dyDescent="0.25">
      <c r="A269" t="s">
        <v>278</v>
      </c>
      <c r="B269">
        <v>1255734000</v>
      </c>
      <c r="C269" s="4">
        <f t="shared" si="4"/>
        <v>40833</v>
      </c>
      <c r="D269">
        <f>'103'!C269+'104'!C269+'105'!C269+'106'!C269</f>
        <v>1.4740000000000003E-3</v>
      </c>
      <c r="E269">
        <f>'113'!C269+'114'!C269+'115'!C269+'116'!C269</f>
        <v>1.3099999999999999E-4</v>
      </c>
      <c r="G269">
        <f>D269/LossSums!D269</f>
        <v>4.2961736656795769E-3</v>
      </c>
      <c r="H269">
        <f>E269/LossSums!D269</f>
        <v>3.8181733392403285E-4</v>
      </c>
      <c r="I269" s="14">
        <f>'113'!C269/LossSums!G269</f>
        <v>6.877888552493717E-4</v>
      </c>
      <c r="J269" s="15">
        <f>Notes!$F$31*1000000000000*InjAreaLoss!D269*Notes!$C$4</f>
        <v>5688705679665044</v>
      </c>
      <c r="K269" s="15">
        <f>J269/BBMData!D269</f>
        <v>5.9755311761187436E-4</v>
      </c>
      <c r="L269" s="15">
        <f>J269/BBMData!C269</f>
        <v>5.9755311761187436E-4</v>
      </c>
      <c r="M269" s="15">
        <f>BBMData!K269/BBMData!C269</f>
        <v>8.0574180672268909E-3</v>
      </c>
      <c r="N269" s="15">
        <f>BBMData!K269/BBMData!N269</f>
        <v>0.17433322727272726</v>
      </c>
      <c r="O269" s="15">
        <f>J269/BBMData!T269</f>
        <v>1.2928876544693282E-2</v>
      </c>
      <c r="P269" s="15">
        <f>J269/BBMData!N269</f>
        <v>1.2928876544693282E-2</v>
      </c>
    </row>
    <row r="270" spans="1:16" x14ac:dyDescent="0.25">
      <c r="A270" t="s">
        <v>279</v>
      </c>
      <c r="B270">
        <v>1256338800</v>
      </c>
      <c r="C270" s="4">
        <f t="shared" si="4"/>
        <v>40840</v>
      </c>
      <c r="D270">
        <f>'103'!C270+'104'!C270+'105'!C270+'106'!C270</f>
        <v>8.9500000000000007E-4</v>
      </c>
      <c r="E270">
        <f>'113'!C270+'114'!C270+'115'!C270+'116'!C270</f>
        <v>1.7900000000000001E-4</v>
      </c>
      <c r="G270">
        <f>D270/LossSums!D270</f>
        <v>2.7101501937984501E-3</v>
      </c>
      <c r="H270">
        <f>E270/LossSums!D270</f>
        <v>5.4203003875969E-4</v>
      </c>
      <c r="I270" s="14">
        <f>'113'!C270/LossSums!G270</f>
        <v>9.1000526845155436E-4</v>
      </c>
      <c r="J270" s="15">
        <f>Notes!$F$31*1000000000000*InjAreaLoss!D270*Notes!$C$4</f>
        <v>3454132688806115</v>
      </c>
      <c r="K270" s="15">
        <f>J270/BBMData!D270</f>
        <v>3.9748362356802243E-4</v>
      </c>
      <c r="L270" s="15">
        <f>J270/BBMData!C270</f>
        <v>3.9748362356802243E-4</v>
      </c>
      <c r="M270" s="15">
        <f>BBMData!K270/BBMData!C270</f>
        <v>8.4133831990794022E-3</v>
      </c>
      <c r="N270" s="15">
        <f>BBMData!K270/BBMData!N270</f>
        <v>0.17407690476190477</v>
      </c>
      <c r="O270" s="15">
        <f>J270/BBMData!T270</f>
        <v>8.2241254495383689E-3</v>
      </c>
      <c r="P270" s="15">
        <f>J270/BBMData!N270</f>
        <v>8.2241254495383689E-3</v>
      </c>
    </row>
    <row r="271" spans="1:16" x14ac:dyDescent="0.25">
      <c r="A271" t="s">
        <v>280</v>
      </c>
      <c r="B271">
        <v>1256943600</v>
      </c>
      <c r="C271" s="4">
        <f t="shared" si="4"/>
        <v>40847</v>
      </c>
      <c r="D271">
        <f>'103'!C271+'104'!C271+'105'!C271+'106'!C271</f>
        <v>8.6200000000000003E-4</v>
      </c>
      <c r="E271">
        <f>'113'!C271+'114'!C271+'115'!C271+'116'!C271</f>
        <v>2.2299999999999997E-4</v>
      </c>
      <c r="G271">
        <f>D271/LossSums!D271</f>
        <v>2.3856836838055807E-3</v>
      </c>
      <c r="H271">
        <f>E271/LossSums!D271</f>
        <v>6.1717802956919314E-4</v>
      </c>
      <c r="I271" s="14">
        <f>'113'!C271/LossSums!G271</f>
        <v>1.029157430638443E-3</v>
      </c>
      <c r="J271" s="15">
        <f>Notes!$F$31*1000000000000*InjAreaLoss!D271*Notes!$C$4</f>
        <v>3326773606425554</v>
      </c>
      <c r="K271" s="15">
        <f>J271/BBMData!D271</f>
        <v>3.3536024258322118E-4</v>
      </c>
      <c r="L271" s="15">
        <f>J271/BBMData!C271</f>
        <v>3.3536024258322118E-4</v>
      </c>
      <c r="M271" s="15">
        <f>BBMData!K271/BBMData!C271</f>
        <v>8.0645205947580643E-3</v>
      </c>
      <c r="N271" s="15">
        <f>BBMData!K271/BBMData!N271</f>
        <v>0.18604661465116279</v>
      </c>
      <c r="O271" s="15">
        <f>J271/BBMData!T271</f>
        <v>7.7366828056408231E-3</v>
      </c>
      <c r="P271" s="15">
        <f>J271/BBMData!N271</f>
        <v>7.7366828056408231E-3</v>
      </c>
    </row>
    <row r="272" spans="1:16" x14ac:dyDescent="0.25">
      <c r="A272" t="s">
        <v>281</v>
      </c>
      <c r="B272">
        <v>1257552000</v>
      </c>
      <c r="C272" s="4">
        <f t="shared" si="4"/>
        <v>40854.041666666664</v>
      </c>
      <c r="D272">
        <f>'103'!C272+'104'!C272+'105'!C272+'106'!C272</f>
        <v>1.0150000000000001E-3</v>
      </c>
      <c r="E272">
        <f>'113'!C272+'114'!C272+'115'!C272+'116'!C272</f>
        <v>2.3099999999999998E-4</v>
      </c>
      <c r="G272">
        <f>D272/LossSums!D272</f>
        <v>2.7222232652196424E-3</v>
      </c>
      <c r="H272">
        <f>E272/LossSums!D272</f>
        <v>6.1954046725688403E-4</v>
      </c>
      <c r="I272" s="14">
        <f>'113'!C272/LossSums!G272</f>
        <v>1.0918495565504873E-3</v>
      </c>
      <c r="J272" s="15">
        <f>Notes!$F$31*1000000000000*InjAreaLoss!D272*Notes!$C$4</f>
        <v>3917256624735426.5</v>
      </c>
      <c r="K272" s="15">
        <f>J272/BBMData!D272</f>
        <v>3.5938134171884645E-4</v>
      </c>
      <c r="L272" s="15">
        <f>J272/BBMData!C272</f>
        <v>3.5938134171884645E-4</v>
      </c>
      <c r="M272" s="15">
        <f>BBMData!K272/BBMData!C272</f>
        <v>7.0550458715596329E-3</v>
      </c>
      <c r="N272" s="15">
        <f>BBMData!K272/BBMData!N272</f>
        <v>0.15379999999999999</v>
      </c>
      <c r="O272" s="15">
        <f>J272/BBMData!T272</f>
        <v>7.8345132494708532E-3</v>
      </c>
      <c r="P272" s="15">
        <f>J272/BBMData!N272</f>
        <v>7.8345132494708532E-3</v>
      </c>
    </row>
    <row r="273" spans="1:16" x14ac:dyDescent="0.25">
      <c r="A273" t="s">
        <v>282</v>
      </c>
      <c r="B273">
        <v>1258156800</v>
      </c>
      <c r="C273" s="4">
        <f t="shared" si="4"/>
        <v>40861.041666666664</v>
      </c>
      <c r="D273">
        <f>'103'!C273+'104'!C273+'105'!C273+'106'!C273</f>
        <v>9.4600000000000001E-4</v>
      </c>
      <c r="E273">
        <f>'113'!C273+'114'!C273+'115'!C273+'116'!C273</f>
        <v>2.0000000000000001E-4</v>
      </c>
      <c r="G273">
        <f>D273/LossSums!D273</f>
        <v>3.3840584376095524E-3</v>
      </c>
      <c r="H273">
        <f>E273/LossSums!D273</f>
        <v>7.1544575847982083E-4</v>
      </c>
      <c r="I273" s="14">
        <f>'113'!C273/LossSums!G273</f>
        <v>1.2196051528317706E-3</v>
      </c>
      <c r="J273" s="15">
        <f>Notes!$F$31*1000000000000*InjAreaLoss!D273*Notes!$C$4</f>
        <v>3650960361576072</v>
      </c>
      <c r="K273" s="15">
        <f>J273/BBMData!D273</f>
        <v>4.6509049192051873E-4</v>
      </c>
      <c r="L273" s="15">
        <f>J273/BBMData!C273</f>
        <v>4.6509049192051873E-4</v>
      </c>
      <c r="M273" s="15">
        <f>BBMData!K273/BBMData!C273</f>
        <v>7.4020853503184714E-3</v>
      </c>
      <c r="N273" s="15">
        <f>BBMData!K273/BBMData!N273</f>
        <v>0.17607990909090909</v>
      </c>
      <c r="O273" s="15">
        <f>J273/BBMData!T273</f>
        <v>1.1063516247200218E-2</v>
      </c>
      <c r="P273" s="15">
        <f>J273/BBMData!N273</f>
        <v>1.1063516247200218E-2</v>
      </c>
    </row>
    <row r="274" spans="1:16" x14ac:dyDescent="0.25">
      <c r="A274" t="s">
        <v>283</v>
      </c>
      <c r="B274">
        <v>1258761600</v>
      </c>
      <c r="C274" s="4">
        <f t="shared" si="4"/>
        <v>40868.041666666664</v>
      </c>
      <c r="D274">
        <f>'103'!C274+'104'!C274+'105'!C274+'106'!C274</f>
        <v>9.0999999999999989E-4</v>
      </c>
      <c r="E274">
        <f>'113'!C274+'114'!C274+'115'!C274+'116'!C274</f>
        <v>2.9999999999999997E-4</v>
      </c>
      <c r="G274">
        <f>D274/LossSums!D274</f>
        <v>2.692044859525549E-3</v>
      </c>
      <c r="H274">
        <f>E274/LossSums!D274</f>
        <v>8.8748731632710411E-4</v>
      </c>
      <c r="I274" s="14">
        <f>'113'!C274/LossSums!G274</f>
        <v>1.46832383687312E-3</v>
      </c>
      <c r="J274" s="15">
        <f>Notes!$F$31*1000000000000*InjAreaLoss!D274*Notes!$C$4</f>
        <v>3512023180797278</v>
      </c>
      <c r="K274" s="15">
        <f>J274/BBMData!D274</f>
        <v>3.6356347627301014E-4</v>
      </c>
      <c r="L274" s="15">
        <f>J274/BBMData!C274</f>
        <v>3.6356347627301014E-4</v>
      </c>
      <c r="M274" s="15">
        <f>BBMData!K274/BBMData!C274</f>
        <v>6.9359275362318841E-3</v>
      </c>
      <c r="N274" s="15">
        <f>BBMData!K274/BBMData!N274</f>
        <v>0.15227513636363671</v>
      </c>
      <c r="O274" s="15">
        <f>J274/BBMData!T274</f>
        <v>7.9818708654483782E-3</v>
      </c>
      <c r="P274" s="15">
        <f>J274/BBMData!N274</f>
        <v>7.9818708654483782E-3</v>
      </c>
    </row>
    <row r="275" spans="1:16" x14ac:dyDescent="0.25">
      <c r="A275" t="s">
        <v>284</v>
      </c>
      <c r="B275">
        <v>1259366400</v>
      </c>
      <c r="C275" s="4">
        <f t="shared" si="4"/>
        <v>40875.041666666664</v>
      </c>
      <c r="D275">
        <f>'103'!C275+'104'!C275+'105'!C275+'106'!C275</f>
        <v>6.6900000000000011E-4</v>
      </c>
      <c r="E275">
        <f>'113'!C275+'114'!C275+'115'!C275+'116'!C275</f>
        <v>2.7900000000000001E-4</v>
      </c>
      <c r="G275">
        <f>D275/LossSums!D275</f>
        <v>2.20423978438647E-3</v>
      </c>
      <c r="H275">
        <f>E275/LossSums!D275</f>
        <v>9.1925695043920035E-4</v>
      </c>
      <c r="I275" s="14">
        <f>'113'!C275/LossSums!G275</f>
        <v>1.4954912056188805E-3</v>
      </c>
      <c r="J275" s="15">
        <f>Notes!$F$31*1000000000000*InjAreaLoss!D275*Notes!$C$4</f>
        <v>2581915942805912</v>
      </c>
      <c r="K275" s="15">
        <f>J275/BBMData!D275</f>
        <v>2.9711345716984029E-4</v>
      </c>
      <c r="L275" s="15">
        <f>J275/BBMData!C275</f>
        <v>2.9711345716984029E-4</v>
      </c>
      <c r="M275" s="15">
        <f>BBMData!K275/BBMData!C275</f>
        <v>6.6756731875719216E-3</v>
      </c>
      <c r="N275" s="15">
        <f>BBMData!K275/BBMData!N275</f>
        <v>0.1526621052631579</v>
      </c>
      <c r="O275" s="15">
        <f>J275/BBMData!T275</f>
        <v>6.7945156389629261E-3</v>
      </c>
      <c r="P275" s="15">
        <f>J275/BBMData!N275</f>
        <v>6.7945156389629261E-3</v>
      </c>
    </row>
    <row r="276" spans="1:16" x14ac:dyDescent="0.25">
      <c r="A276" t="s">
        <v>285</v>
      </c>
      <c r="B276">
        <v>1259971200</v>
      </c>
      <c r="C276" s="4">
        <f t="shared" si="4"/>
        <v>40882.041666666664</v>
      </c>
      <c r="D276">
        <f>'103'!C276+'104'!C276+'105'!C276+'106'!C276</f>
        <v>1.0169999999999999E-3</v>
      </c>
      <c r="E276">
        <f>'113'!C276+'114'!C276+'115'!C276+'116'!C276</f>
        <v>2.63E-4</v>
      </c>
      <c r="G276">
        <f>D276/LossSums!D276</f>
        <v>3.0006550102382231E-3</v>
      </c>
      <c r="H276">
        <f>E276/LossSums!D276</f>
        <v>7.7598059753456513E-4</v>
      </c>
      <c r="I276" s="14">
        <f>'113'!C276/LossSums!G276</f>
        <v>1.1899380434493578E-3</v>
      </c>
      <c r="J276" s="15">
        <f>Notes!$F$31*1000000000000*InjAreaLoss!D276*Notes!$C$4</f>
        <v>3924975357000914</v>
      </c>
      <c r="K276" s="15">
        <f>J276/BBMData!D276</f>
        <v>4.3514139212870445E-4</v>
      </c>
      <c r="L276" s="15">
        <f>J276/BBMData!C276</f>
        <v>4.3514139212870445E-4</v>
      </c>
      <c r="M276" s="15">
        <f>BBMData!K276/BBMData!C276</f>
        <v>6.563321507760532E-3</v>
      </c>
      <c r="N276" s="15">
        <f>BBMData!K276/BBMData!N276</f>
        <v>0.14800289999999963</v>
      </c>
      <c r="O276" s="15">
        <f>J276/BBMData!T276</f>
        <v>9.8124383925022596E-3</v>
      </c>
      <c r="P276" s="15">
        <f>J276/BBMData!N276</f>
        <v>9.8124383925022596E-3</v>
      </c>
    </row>
    <row r="277" spans="1:16" x14ac:dyDescent="0.25">
      <c r="A277" t="s">
        <v>286</v>
      </c>
      <c r="B277">
        <v>1260576000</v>
      </c>
      <c r="C277" s="4">
        <f t="shared" si="4"/>
        <v>40889.041666666664</v>
      </c>
      <c r="D277">
        <f>'103'!C277+'104'!C277+'105'!C277+'106'!C277</f>
        <v>7.3700000000000002E-4</v>
      </c>
      <c r="E277">
        <f>'113'!C277+'114'!C277+'115'!C277+'116'!C277</f>
        <v>7.3499999999999998E-4</v>
      </c>
      <c r="G277">
        <f>D277/LossSums!D277</f>
        <v>1.8807401490811932E-3</v>
      </c>
      <c r="H277">
        <f>E277/LossSums!D277</f>
        <v>1.8756363766277843E-3</v>
      </c>
      <c r="I277" s="14">
        <f>'113'!C277/LossSums!G277</f>
        <v>1.4904451817810819E-3</v>
      </c>
      <c r="J277" s="15">
        <f>Notes!$F$31*1000000000000*InjAreaLoss!D277*Notes!$C$4</f>
        <v>2844352839832521</v>
      </c>
      <c r="K277" s="15">
        <f>J277/BBMData!D277</f>
        <v>2.844352839832521E-4</v>
      </c>
      <c r="L277" s="15">
        <f>J277/BBMData!C277</f>
        <v>2.844352839832521E-4</v>
      </c>
      <c r="M277" s="15">
        <f>BBMData!K277/BBMData!C277</f>
        <v>7.1100134000000002E-3</v>
      </c>
      <c r="N277" s="15">
        <f>BBMData!K277/BBMData!N277</f>
        <v>0.1653491488372093</v>
      </c>
      <c r="O277" s="15">
        <f>J277/BBMData!T277</f>
        <v>6.614774046122142E-3</v>
      </c>
      <c r="P277" s="15">
        <f>J277/BBMData!N277</f>
        <v>6.614774046122142E-3</v>
      </c>
    </row>
    <row r="278" spans="1:16" x14ac:dyDescent="0.25">
      <c r="A278" t="s">
        <v>287</v>
      </c>
      <c r="B278">
        <v>1261180800</v>
      </c>
      <c r="C278" s="4">
        <f t="shared" si="4"/>
        <v>40896.041666666664</v>
      </c>
      <c r="D278">
        <f>'103'!C278+'104'!C278+'105'!C278+'106'!C278</f>
        <v>6.8899999999999994E-4</v>
      </c>
      <c r="E278">
        <f>'113'!C278+'114'!C278+'115'!C278+'116'!C278</f>
        <v>2.5299999999999997E-4</v>
      </c>
      <c r="G278">
        <f>D278/LossSums!D278</f>
        <v>1.7010917601979092E-3</v>
      </c>
      <c r="H278">
        <f>E278/LossSums!D278</f>
        <v>6.2463891920184469E-4</v>
      </c>
      <c r="I278" s="14">
        <f>'113'!C278/LossSums!G278</f>
        <v>9.8886502870049078E-4</v>
      </c>
      <c r="J278" s="15">
        <f>Notes!$F$31*1000000000000*InjAreaLoss!D278*Notes!$C$4</f>
        <v>2659103265460796</v>
      </c>
      <c r="K278" s="15">
        <f>J278/BBMData!D278</f>
        <v>2.784401325089839E-4</v>
      </c>
      <c r="L278" s="15">
        <f>J278/BBMData!C278</f>
        <v>2.784401325089839E-4</v>
      </c>
      <c r="M278" s="15">
        <f>BBMData!K278/BBMData!C278</f>
        <v>8.1675792670157076E-3</v>
      </c>
      <c r="N278" s="15">
        <f>BBMData!K278/BBMData!N278</f>
        <v>0.16956604782608695</v>
      </c>
      <c r="O278" s="15">
        <f>J278/BBMData!T278</f>
        <v>5.7806592727408608E-3</v>
      </c>
      <c r="P278" s="15">
        <f>J278/BBMData!N278</f>
        <v>5.7806592727408608E-3</v>
      </c>
    </row>
    <row r="279" spans="1:16" x14ac:dyDescent="0.25">
      <c r="A279" t="s">
        <v>288</v>
      </c>
      <c r="B279">
        <v>1261785600</v>
      </c>
      <c r="C279" s="4">
        <f t="shared" si="4"/>
        <v>40903.041666666664</v>
      </c>
      <c r="D279">
        <f>'103'!C279+'104'!C279+'105'!C279+'106'!C279</f>
        <v>1.611E-3</v>
      </c>
      <c r="E279">
        <f>'113'!C279+'114'!C279+'115'!C279+'116'!C279</f>
        <v>2.04E-4</v>
      </c>
      <c r="G279">
        <f>D279/LossSums!D279</f>
        <v>4.5889852958770332E-3</v>
      </c>
      <c r="H279">
        <f>E279/LossSums!D279</f>
        <v>5.8110055888200792E-4</v>
      </c>
      <c r="I279" s="14">
        <f>'113'!C279/LossSums!G279</f>
        <v>9.8348642724450236E-4</v>
      </c>
      <c r="J279" s="15">
        <f>Notes!$F$31*1000000000000*InjAreaLoss!D279*Notes!$C$4</f>
        <v>6217438839851006</v>
      </c>
      <c r="K279" s="15">
        <f>J279/BBMData!D279</f>
        <v>6.7288299132586642E-4</v>
      </c>
      <c r="L279" s="15">
        <f>J279/BBMData!C279</f>
        <v>6.7288299132586642E-4</v>
      </c>
      <c r="M279" s="15">
        <f>BBMData!K279/BBMData!C279</f>
        <v>6.8723301948051948E-3</v>
      </c>
      <c r="N279" s="15">
        <f>BBMData!K279/BBMData!N279</f>
        <v>0.14767518837209304</v>
      </c>
      <c r="O279" s="15">
        <f>J279/BBMData!T279</f>
        <v>1.4459160092676757E-2</v>
      </c>
      <c r="P279" s="15">
        <f>J279/BBMData!N279</f>
        <v>1.4459160092676757E-2</v>
      </c>
    </row>
    <row r="280" spans="1:16" x14ac:dyDescent="0.25">
      <c r="A280" t="s">
        <v>289</v>
      </c>
      <c r="B280">
        <v>1262390400</v>
      </c>
      <c r="C280" s="4">
        <f t="shared" si="4"/>
        <v>40910.041666666664</v>
      </c>
      <c r="D280">
        <f>'103'!C280+'104'!C280+'105'!C280+'106'!C280</f>
        <v>7.4300000000000006E-4</v>
      </c>
      <c r="E280">
        <f>'113'!C280+'114'!C280+'115'!C280+'116'!C280</f>
        <v>2.5500000000000002E-4</v>
      </c>
      <c r="G280">
        <f>D280/LossSums!D280</f>
        <v>1.9939724601004236E-3</v>
      </c>
      <c r="H280">
        <f>E280/LossSums!D280</f>
        <v>6.8433778913271613E-4</v>
      </c>
      <c r="I280" s="14">
        <f>'113'!C280/LossSums!G280</f>
        <v>1.0731307010068492E-3</v>
      </c>
      <c r="J280" s="15">
        <f>Notes!$F$31*1000000000000*InjAreaLoss!D280*Notes!$C$4</f>
        <v>2867509036628987</v>
      </c>
      <c r="K280" s="15">
        <f>J280/BBMData!D280</f>
        <v>2.7309609872657017E-4</v>
      </c>
      <c r="L280" s="15">
        <f>J280/BBMData!C280</f>
        <v>2.7309609872657017E-4</v>
      </c>
      <c r="M280" s="15">
        <f>BBMData!K280/BBMData!C280</f>
        <v>7.257142857142857E-3</v>
      </c>
      <c r="N280" s="15">
        <f>BBMData!K280/BBMData!N280</f>
        <v>0.15240000000000001</v>
      </c>
      <c r="O280" s="15">
        <f>J280/BBMData!T280</f>
        <v>5.7350180732579741E-3</v>
      </c>
      <c r="P280" s="15">
        <f>J280/BBMData!N280</f>
        <v>5.7350180732579741E-3</v>
      </c>
    </row>
    <row r="281" spans="1:16" x14ac:dyDescent="0.25">
      <c r="A281" t="s">
        <v>290</v>
      </c>
      <c r="B281">
        <v>1262995200</v>
      </c>
      <c r="C281" s="4">
        <f t="shared" si="4"/>
        <v>40917.041666666664</v>
      </c>
      <c r="D281">
        <f>'103'!C281+'104'!C281+'105'!C281+'106'!C281</f>
        <v>7.5100000000000004E-4</v>
      </c>
      <c r="E281">
        <f>'113'!C281+'114'!C281+'115'!C281+'116'!C281</f>
        <v>2.4499999999999999E-4</v>
      </c>
      <c r="G281">
        <f>D281/LossSums!D281</f>
        <v>2.4588365872264912E-3</v>
      </c>
      <c r="H281">
        <f>E281/LossSums!D281</f>
        <v>8.0215041793673812E-4</v>
      </c>
      <c r="I281" s="14">
        <f>'113'!C281/LossSums!G281</f>
        <v>1.2296387380647267E-3</v>
      </c>
      <c r="J281" s="15">
        <f>Notes!$F$31*1000000000000*InjAreaLoss!D281*Notes!$C$4</f>
        <v>2898383965690941</v>
      </c>
      <c r="K281" s="15">
        <f>J281/BBMData!D281</f>
        <v>2.9880247068978774E-4</v>
      </c>
      <c r="L281" s="15">
        <f>J281/BBMData!C281</f>
        <v>2.9880247068978774E-4</v>
      </c>
      <c r="M281" s="15">
        <f>BBMData!K281/BBMData!C281</f>
        <v>7.1649823711340205E-3</v>
      </c>
      <c r="N281" s="15">
        <f>BBMData!K281/BBMData!N281</f>
        <v>0.18289560263157895</v>
      </c>
      <c r="O281" s="15">
        <f>J281/BBMData!T281</f>
        <v>7.6273262255024763E-3</v>
      </c>
      <c r="P281" s="15">
        <f>J281/BBMData!N281</f>
        <v>7.6273262255024763E-3</v>
      </c>
    </row>
    <row r="282" spans="1:16" x14ac:dyDescent="0.25">
      <c r="A282" t="s">
        <v>291</v>
      </c>
      <c r="B282">
        <v>1263600000</v>
      </c>
      <c r="C282" s="4">
        <f t="shared" si="4"/>
        <v>40924.041666666664</v>
      </c>
      <c r="D282">
        <f>'103'!C282+'104'!C282+'105'!C282+'106'!C282</f>
        <v>1.1299999999999999E-3</v>
      </c>
      <c r="E282">
        <f>'113'!C282+'114'!C282+'115'!C282+'116'!C282</f>
        <v>8.0900000000000004E-4</v>
      </c>
      <c r="G282">
        <f>D282/LossSums!D282</f>
        <v>3.9196506307862542E-3</v>
      </c>
      <c r="H282">
        <f>E282/LossSums!D282</f>
        <v>2.8061923542531684E-3</v>
      </c>
      <c r="I282" s="14">
        <f>'113'!C282/LossSums!G282</f>
        <v>1.9562698448527529E-3</v>
      </c>
      <c r="J282" s="15">
        <f>Notes!$F$31*1000000000000*InjAreaLoss!D282*Notes!$C$4</f>
        <v>4361083730001016</v>
      </c>
      <c r="K282" s="15">
        <f>J282/BBMData!D282</f>
        <v>4.724901115927428E-4</v>
      </c>
      <c r="L282" s="15">
        <f>J282/BBMData!C282</f>
        <v>4.724901115927428E-4</v>
      </c>
      <c r="M282" s="15">
        <f>BBMData!K282/BBMData!C282</f>
        <v>7.4106713976164681E-3</v>
      </c>
      <c r="N282" s="15">
        <f>BBMData!K282/BBMData!N282</f>
        <v>0.18000130789473684</v>
      </c>
      <c r="O282" s="15">
        <f>J282/BBMData!T282</f>
        <v>1.1476536131581621E-2</v>
      </c>
      <c r="P282" s="15">
        <f>J282/BBMData!N282</f>
        <v>1.1476536131581621E-2</v>
      </c>
    </row>
    <row r="283" spans="1:16" x14ac:dyDescent="0.25">
      <c r="A283" t="s">
        <v>292</v>
      </c>
      <c r="B283">
        <v>1264204800</v>
      </c>
      <c r="C283" s="4">
        <f t="shared" si="4"/>
        <v>40931.041666666664</v>
      </c>
      <c r="D283">
        <f>'103'!C283+'104'!C283+'105'!C283+'106'!C283</f>
        <v>7.3999999999999999E-4</v>
      </c>
      <c r="E283">
        <f>'113'!C283+'114'!C283+'115'!C283+'116'!C283</f>
        <v>2.0699999999999999E-4</v>
      </c>
      <c r="G283">
        <f>D283/LossSums!D283</f>
        <v>2.6156173563884684E-3</v>
      </c>
      <c r="H283">
        <f>E283/LossSums!D283</f>
        <v>7.3166593617893651E-4</v>
      </c>
      <c r="I283" s="14">
        <f>'113'!C283/LossSums!G283</f>
        <v>1.0639471651718866E-3</v>
      </c>
      <c r="J283" s="15">
        <f>Notes!$F$31*1000000000000*InjAreaLoss!D283*Notes!$C$4</f>
        <v>2855930938230754</v>
      </c>
      <c r="K283" s="15">
        <f>J283/BBMData!D283</f>
        <v>3.3599187508597108E-4</v>
      </c>
      <c r="L283" s="15">
        <f>J283/BBMData!C283</f>
        <v>3.3599187508597108E-4</v>
      </c>
      <c r="M283" s="15">
        <f>BBMData!K283/BBMData!C283</f>
        <v>6.8588279529411761E-3</v>
      </c>
      <c r="N283" s="15">
        <f>BBMData!K283/BBMData!N283</f>
        <v>0.16657153599999999</v>
      </c>
      <c r="O283" s="15">
        <f>J283/BBMData!T283</f>
        <v>8.159802680659297E-3</v>
      </c>
      <c r="P283" s="15">
        <f>J283/BBMData!N283</f>
        <v>8.159802680659297E-3</v>
      </c>
    </row>
    <row r="284" spans="1:16" x14ac:dyDescent="0.25">
      <c r="A284" t="s">
        <v>293</v>
      </c>
      <c r="B284">
        <v>1264809600</v>
      </c>
      <c r="C284" s="4">
        <f t="shared" si="4"/>
        <v>40938.041666666664</v>
      </c>
      <c r="D284">
        <f>'103'!C284+'104'!C284+'105'!C284+'106'!C284</f>
        <v>2.1939999999999998E-3</v>
      </c>
      <c r="E284">
        <f>'113'!C284+'114'!C284+'115'!C284+'116'!C284</f>
        <v>1.6500000000000003E-4</v>
      </c>
      <c r="G284">
        <f>D284/LossSums!D284</f>
        <v>6.7651529868119594E-3</v>
      </c>
      <c r="H284">
        <f>E284/LossSums!D284</f>
        <v>5.0877403957336989E-4</v>
      </c>
      <c r="I284" s="14">
        <f>'113'!C284/LossSums!G284</f>
        <v>8.0121010353568502E-4</v>
      </c>
      <c r="J284" s="15">
        <f>Notes!$F$31*1000000000000*InjAreaLoss!D284*Notes!$C$4</f>
        <v>8467449295240910</v>
      </c>
      <c r="K284" s="15">
        <f>J284/BBMData!D284</f>
        <v>9.0950046135777765E-4</v>
      </c>
      <c r="L284" s="15">
        <f>J284/BBMData!C284</f>
        <v>9.0950046135777765E-4</v>
      </c>
      <c r="M284" s="15">
        <f>BBMData!K284/BBMData!C284</f>
        <v>5.9076262083780882E-3</v>
      </c>
      <c r="N284" s="15">
        <f>BBMData!K284/BBMData!N284</f>
        <v>0.14102564102564102</v>
      </c>
      <c r="O284" s="15">
        <f>J284/BBMData!T284</f>
        <v>2.1711408449335667E-2</v>
      </c>
      <c r="P284" s="15">
        <f>J284/BBMData!N284</f>
        <v>2.1711408449335667E-2</v>
      </c>
    </row>
    <row r="285" spans="1:16" x14ac:dyDescent="0.25">
      <c r="A285" t="s">
        <v>294</v>
      </c>
      <c r="B285">
        <v>1265414400</v>
      </c>
      <c r="C285" s="4">
        <f t="shared" si="4"/>
        <v>40945.041666666664</v>
      </c>
      <c r="D285">
        <f>'103'!C285+'104'!C285+'105'!C285+'106'!C285</f>
        <v>1.2299999999999998E-4</v>
      </c>
      <c r="E285">
        <f>'113'!C285+'114'!C285+'115'!C285+'116'!C285</f>
        <v>2.5000000000000001E-5</v>
      </c>
      <c r="G285">
        <f>D285/LossSums!D285</f>
        <v>2.0724864782894403E-3</v>
      </c>
      <c r="H285">
        <f>E285/LossSums!D285</f>
        <v>4.2123708908321962E-4</v>
      </c>
      <c r="I285" s="14">
        <f>'113'!C285/LossSums!G285</f>
        <v>7.1598145984851341E-4</v>
      </c>
      <c r="J285" s="15">
        <f>Notes!$F$31*1000000000000*InjAreaLoss!D285*Notes!$C$4</f>
        <v>474702034327544.12</v>
      </c>
      <c r="K285" s="15">
        <f>J285/BBMData!D285</f>
        <v>3.0235798364811728E-4</v>
      </c>
      <c r="L285" s="15">
        <f>J285/BBMData!C285</f>
        <v>3.0235798364811728E-4</v>
      </c>
      <c r="M285" s="15">
        <f>BBMData!K285/BBMData!C285</f>
        <v>7.5939490445859877E-3</v>
      </c>
      <c r="N285" s="15">
        <f>BBMData!K285/BBMData!N285</f>
        <v>0.17032142857142857</v>
      </c>
      <c r="O285" s="15">
        <f>J285/BBMData!T285</f>
        <v>6.7814576332506302E-3</v>
      </c>
      <c r="P285" s="15">
        <f>J285/BBMData!N285</f>
        <v>6.7814576332506302E-3</v>
      </c>
    </row>
    <row r="286" spans="1:16" x14ac:dyDescent="0.25">
      <c r="A286" t="s">
        <v>295</v>
      </c>
      <c r="B286">
        <v>1266019200</v>
      </c>
      <c r="C286" s="4">
        <f t="shared" si="4"/>
        <v>40952.041666666664</v>
      </c>
      <c r="D286">
        <f>'103'!C286+'104'!C286+'105'!C286+'106'!C286</f>
        <v>5.2400000000000005E-4</v>
      </c>
      <c r="E286">
        <f>'113'!C286+'114'!C286+'115'!C286+'116'!C286</f>
        <v>1.2899999999999999E-4</v>
      </c>
      <c r="G286">
        <f>D286/LossSums!D286</f>
        <v>2.5627106044377934E-3</v>
      </c>
      <c r="H286">
        <f>E286/LossSums!D286</f>
        <v>6.3089631292457117E-4</v>
      </c>
      <c r="I286" s="14">
        <f>'113'!C286/LossSums!G286</f>
        <v>1.0684355210292596E-3</v>
      </c>
      <c r="J286" s="15">
        <f>Notes!$F$31*1000000000000*InjAreaLoss!D286*Notes!$C$4</f>
        <v>2022307853557993.7</v>
      </c>
      <c r="K286" s="15">
        <f>J286/BBMData!D286</f>
        <v>3.4687956321749464E-4</v>
      </c>
      <c r="L286" s="15">
        <f>J286/BBMData!C286</f>
        <v>3.4687956321749464E-4</v>
      </c>
      <c r="M286" s="15">
        <f>BBMData!K286/BBMData!C286</f>
        <v>6.7763396226415097E-3</v>
      </c>
      <c r="N286" s="15">
        <f>BBMData!K286/BBMData!N286</f>
        <v>0.16460858333333334</v>
      </c>
      <c r="O286" s="15">
        <f>J286/BBMData!T286</f>
        <v>8.4262827231583078E-3</v>
      </c>
      <c r="P286" s="15">
        <f>J286/BBMData!N286</f>
        <v>8.4262827231583078E-3</v>
      </c>
    </row>
    <row r="287" spans="1:16" x14ac:dyDescent="0.25">
      <c r="A287" t="s">
        <v>296</v>
      </c>
      <c r="B287">
        <v>1266624000</v>
      </c>
      <c r="C287" s="4">
        <f t="shared" si="4"/>
        <v>40959.041666666664</v>
      </c>
      <c r="D287">
        <f>'103'!C287+'104'!C287+'105'!C287+'106'!C287</f>
        <v>8.1999999999999998E-4</v>
      </c>
      <c r="E287">
        <f>'113'!C287+'114'!C287+'115'!C287+'116'!C287</f>
        <v>1.6999999999999999E-4</v>
      </c>
      <c r="G287">
        <f>D287/LossSums!D287</f>
        <v>2.3451822235187455E-3</v>
      </c>
      <c r="H287">
        <f>E287/LossSums!D287</f>
        <v>4.8619631463193497E-4</v>
      </c>
      <c r="I287" s="14">
        <f>'113'!C287/LossSums!G287</f>
        <v>8.3274745227060194E-4</v>
      </c>
      <c r="J287" s="15">
        <f>Notes!$F$31*1000000000000*InjAreaLoss!D287*Notes!$C$4</f>
        <v>3164680228850295</v>
      </c>
      <c r="K287" s="15">
        <f>J287/BBMData!D287</f>
        <v>3.4662434050934226E-4</v>
      </c>
      <c r="L287" s="15">
        <f>J287/BBMData!C287</f>
        <v>3.4662434050934226E-4</v>
      </c>
      <c r="M287" s="15">
        <f>BBMData!K287/BBMData!C287</f>
        <v>7.7985399780941943E-3</v>
      </c>
      <c r="N287" s="15">
        <f>BBMData!K287/BBMData!N287</f>
        <v>0.23733556666666586</v>
      </c>
      <c r="O287" s="15">
        <f>J287/BBMData!T287</f>
        <v>1.0548934096167613E-2</v>
      </c>
      <c r="P287" s="15">
        <f>J287/BBMData!N287</f>
        <v>1.0548934096167613E-2</v>
      </c>
    </row>
    <row r="288" spans="1:16" x14ac:dyDescent="0.25">
      <c r="A288" t="s">
        <v>297</v>
      </c>
      <c r="B288">
        <v>1267228800</v>
      </c>
      <c r="C288" s="4">
        <f t="shared" si="4"/>
        <v>40966.041666666664</v>
      </c>
      <c r="D288">
        <f>'103'!C288+'104'!C288+'105'!C288+'106'!C288</f>
        <v>6.3600000000000006E-4</v>
      </c>
      <c r="E288">
        <f>'113'!C288+'114'!C288+'115'!C288+'116'!C288</f>
        <v>1.46E-4</v>
      </c>
      <c r="G288">
        <f>D288/LossSums!D288</f>
        <v>2.165946954733071E-3</v>
      </c>
      <c r="H288">
        <f>E288/LossSums!D288</f>
        <v>4.9721423803620809E-4</v>
      </c>
      <c r="I288" s="14">
        <f>'113'!C288/LossSums!G288</f>
        <v>8.9412115341628781E-4</v>
      </c>
      <c r="J288" s="15">
        <f>Notes!$F$31*1000000000000*InjAreaLoss!D288*Notes!$C$4</f>
        <v>2454556860425351</v>
      </c>
      <c r="K288" s="15">
        <f>J288/BBMData!D288</f>
        <v>2.9788311412929015E-4</v>
      </c>
      <c r="L288" s="15">
        <f>J288/BBMData!C288</f>
        <v>2.9788311412929015E-4</v>
      </c>
      <c r="M288" s="15">
        <f>BBMData!K288/BBMData!C288</f>
        <v>7.1125485436893208E-3</v>
      </c>
      <c r="N288" s="15">
        <f>BBMData!K288/BBMData!N288</f>
        <v>0.17237470588235293</v>
      </c>
      <c r="O288" s="15">
        <f>J288/BBMData!T288</f>
        <v>7.2192848836039733E-3</v>
      </c>
      <c r="P288" s="15">
        <f>J288/BBMData!N288</f>
        <v>7.2192848836039733E-3</v>
      </c>
    </row>
    <row r="289" spans="1:16" x14ac:dyDescent="0.25">
      <c r="A289" t="s">
        <v>298</v>
      </c>
      <c r="B289">
        <v>1267833600</v>
      </c>
      <c r="C289" s="4">
        <f t="shared" si="4"/>
        <v>40973.041666666664</v>
      </c>
      <c r="D289">
        <f>'103'!C289+'104'!C289+'105'!C289+'106'!C289</f>
        <v>7.9199999999999995E-4</v>
      </c>
      <c r="E289">
        <f>'113'!C289+'114'!C289+'115'!C289+'116'!C289</f>
        <v>1.6999999999999999E-4</v>
      </c>
      <c r="G289">
        <f>D289/LossSums!D289</f>
        <v>2.0927909692898777E-3</v>
      </c>
      <c r="H289">
        <f>E289/LossSums!D289</f>
        <v>4.4921018280212025E-4</v>
      </c>
      <c r="I289" s="14">
        <f>'113'!C289/LossSums!G289</f>
        <v>8.1298251142271924E-4</v>
      </c>
      <c r="J289" s="15">
        <f>Notes!$F$31*1000000000000*InjAreaLoss!D289*Notes!$C$4</f>
        <v>3056617977133455</v>
      </c>
      <c r="K289" s="15">
        <f>J289/BBMData!D289</f>
        <v>3.0263544328054009E-4</v>
      </c>
      <c r="L289" s="15">
        <f>J289/BBMData!C289</f>
        <v>3.0263544328054009E-4</v>
      </c>
      <c r="M289" s="15">
        <f>BBMData!K289/BBMData!C289</f>
        <v>8.2674633663366338E-3</v>
      </c>
      <c r="N289" s="15">
        <f>BBMData!K289/BBMData!N289</f>
        <v>0.20366190243902438</v>
      </c>
      <c r="O289" s="15">
        <f>J289/BBMData!T289</f>
        <v>7.4551657978864753E-3</v>
      </c>
      <c r="P289" s="15">
        <f>J289/BBMData!N289</f>
        <v>7.4551657978864753E-3</v>
      </c>
    </row>
    <row r="290" spans="1:16" x14ac:dyDescent="0.25">
      <c r="A290" t="s">
        <v>299</v>
      </c>
      <c r="B290">
        <v>1268434800</v>
      </c>
      <c r="C290" s="4">
        <f t="shared" si="4"/>
        <v>40980</v>
      </c>
      <c r="D290">
        <f>'103'!C290+'104'!C290+'105'!C290+'106'!C290</f>
        <v>8.2399999999999997E-4</v>
      </c>
      <c r="E290">
        <f>'113'!C290+'114'!C290+'115'!C290+'116'!C290</f>
        <v>1.65E-4</v>
      </c>
      <c r="G290">
        <f>D290/LossSums!D290</f>
        <v>2.563639870822418E-3</v>
      </c>
      <c r="H290">
        <f>E290/LossSums!D290</f>
        <v>5.133502168515765E-4</v>
      </c>
      <c r="I290" s="14">
        <f>'113'!C290/LossSums!G290</f>
        <v>9.3661961443721701E-4</v>
      </c>
      <c r="J290" s="15">
        <f>Notes!$F$31*1000000000000*InjAreaLoss!D290*Notes!$C$4</f>
        <v>3180117693381271.5</v>
      </c>
      <c r="K290" s="15">
        <f>J290/BBMData!D290</f>
        <v>3.672191331849043E-4</v>
      </c>
      <c r="L290" s="15">
        <f>J290/BBMData!C290</f>
        <v>3.672191331849043E-4</v>
      </c>
      <c r="M290" s="15">
        <f>BBMData!K290/BBMData!C290</f>
        <v>8.2449618937644343E-3</v>
      </c>
      <c r="N290" s="15">
        <f>BBMData!K290/BBMData!N290</f>
        <v>0.18308043589743589</v>
      </c>
      <c r="O290" s="15">
        <f>J290/BBMData!T290</f>
        <v>8.1541479317468503E-3</v>
      </c>
      <c r="P290" s="15">
        <f>J290/BBMData!N290</f>
        <v>8.1541479317468503E-3</v>
      </c>
    </row>
    <row r="291" spans="1:16" x14ac:dyDescent="0.25">
      <c r="A291" t="s">
        <v>300</v>
      </c>
      <c r="B291">
        <v>1269039600</v>
      </c>
      <c r="C291" s="4">
        <f t="shared" si="4"/>
        <v>40987</v>
      </c>
      <c r="D291">
        <f>'103'!C291+'104'!C291+'105'!C291+'106'!C291</f>
        <v>9.59E-4</v>
      </c>
      <c r="E291">
        <f>'113'!C291+'114'!C291+'115'!C291+'116'!C291</f>
        <v>1.6799999999999999E-4</v>
      </c>
      <c r="G291">
        <f>D291/LossSums!D291</f>
        <v>2.6701563391850315E-3</v>
      </c>
      <c r="H291">
        <f>E291/LossSums!D291</f>
        <v>4.677646141638011E-4</v>
      </c>
      <c r="I291" s="14">
        <f>'113'!C291/LossSums!G291</f>
        <v>8.1909278868066613E-4</v>
      </c>
      <c r="J291" s="15">
        <f>Notes!$F$31*1000000000000*InjAreaLoss!D291*Notes!$C$4</f>
        <v>3701132121301747.5</v>
      </c>
      <c r="K291" s="15">
        <f>J291/BBMData!D291</f>
        <v>3.7882621507694445E-4</v>
      </c>
      <c r="L291" s="15">
        <f>J291/BBMData!C291</f>
        <v>3.7882621507694445E-4</v>
      </c>
      <c r="M291" s="15">
        <f>BBMData!K291/BBMData!C291</f>
        <v>4.4120542476970316E-3</v>
      </c>
      <c r="N291" s="15">
        <f>BBMData!K291/BBMData!N291</f>
        <v>9.59723075689973E-2</v>
      </c>
      <c r="O291" s="15">
        <f>J291/BBMData!T291</f>
        <v>8.2403397572776618E-3</v>
      </c>
      <c r="P291" s="15">
        <f>J291/BBMData!N291</f>
        <v>8.2403397572776618E-3</v>
      </c>
    </row>
    <row r="292" spans="1:16" x14ac:dyDescent="0.25">
      <c r="A292" t="s">
        <v>301</v>
      </c>
      <c r="B292">
        <v>1269644400</v>
      </c>
      <c r="C292" s="4">
        <f t="shared" si="4"/>
        <v>40994</v>
      </c>
      <c r="D292">
        <f>'103'!C292+'104'!C292+'105'!C292+'106'!C292</f>
        <v>1.292E-3</v>
      </c>
      <c r="E292">
        <f>'113'!C292+'114'!C292+'115'!C292+'116'!C292</f>
        <v>1.47E-4</v>
      </c>
      <c r="G292">
        <f>D292/LossSums!D292</f>
        <v>3.6612909167679742E-3</v>
      </c>
      <c r="H292">
        <f>E292/LossSums!D292</f>
        <v>4.1657102535982369E-4</v>
      </c>
      <c r="I292" s="14">
        <f>'113'!C292/LossSums!G292</f>
        <v>5.5123574082841008E-4</v>
      </c>
      <c r="J292" s="15">
        <f>Notes!$F$31*1000000000000*InjAreaLoss!D292*Notes!$C$4</f>
        <v>4986301043505586</v>
      </c>
      <c r="K292" s="15">
        <f>J292/BBMData!D292</f>
        <v>5.3558550413593839E-4</v>
      </c>
      <c r="L292" s="15">
        <f>J292/BBMData!C292</f>
        <v>5.3558550413593839E-4</v>
      </c>
      <c r="M292" s="15">
        <f>BBMData!K292/BBMData!C292</f>
        <v>1.2590762620837809E-3</v>
      </c>
      <c r="N292" s="15">
        <f>BBMData!K292/BBMData!N292</f>
        <v>2.5574900728716675E-2</v>
      </c>
      <c r="O292" s="15">
        <f>J292/BBMData!T292</f>
        <v>1.0879044036098936E-2</v>
      </c>
      <c r="P292" s="15">
        <f>J292/BBMData!N292</f>
        <v>1.0879044036098936E-2</v>
      </c>
    </row>
    <row r="293" spans="1:16" x14ac:dyDescent="0.25">
      <c r="A293" t="s">
        <v>302</v>
      </c>
      <c r="B293">
        <v>1270249200</v>
      </c>
      <c r="C293" s="4">
        <f t="shared" si="4"/>
        <v>41001</v>
      </c>
      <c r="D293">
        <f>'103'!C293+'104'!C293+'105'!C293+'106'!C293</f>
        <v>9.6700000000000009E-4</v>
      </c>
      <c r="E293">
        <f>'113'!C293+'114'!C293+'115'!C293+'116'!C293</f>
        <v>1.27E-4</v>
      </c>
      <c r="G293">
        <f>D293/LossSums!D293</f>
        <v>2.7734278650628397E-3</v>
      </c>
      <c r="H293">
        <f>E293/LossSums!D293</f>
        <v>3.6424543832779791E-4</v>
      </c>
      <c r="I293" s="14">
        <f>'113'!C293/LossSums!G293</f>
        <v>5.6890911676859613E-4</v>
      </c>
      <c r="J293" s="15">
        <f>Notes!$F$31*1000000000000*InjAreaLoss!D293*Notes!$C$4</f>
        <v>3732007050363702</v>
      </c>
      <c r="K293" s="15">
        <f>J293/BBMData!D293</f>
        <v>3.9325680193505816E-4</v>
      </c>
      <c r="L293" s="15">
        <f>J293/BBMData!C293</f>
        <v>3.9325680193505816E-4</v>
      </c>
      <c r="M293" s="15">
        <f>BBMData!K293/BBMData!C293</f>
        <v>1.48768177028451E-3</v>
      </c>
      <c r="N293" s="15">
        <f>BBMData!K293/BBMData!N293</f>
        <v>3.2193414511789191E-2</v>
      </c>
      <c r="O293" s="15">
        <f>J293/BBMData!T293</f>
        <v>8.51007217212503E-3</v>
      </c>
      <c r="P293" s="15">
        <f>J293/BBMData!N293</f>
        <v>8.51007217212503E-3</v>
      </c>
    </row>
    <row r="294" spans="1:16" x14ac:dyDescent="0.25">
      <c r="A294" t="s">
        <v>303</v>
      </c>
      <c r="B294">
        <v>1270854000</v>
      </c>
      <c r="C294" s="4">
        <f t="shared" si="4"/>
        <v>41008</v>
      </c>
      <c r="D294">
        <f>'103'!C294+'104'!C294+'105'!C294+'106'!C294</f>
        <v>7.9299999999999998E-4</v>
      </c>
      <c r="E294">
        <f>'113'!C294+'114'!C294+'115'!C294+'116'!C294</f>
        <v>9.5999999999999989E-5</v>
      </c>
      <c r="G294">
        <f>D294/LossSums!D294</f>
        <v>2.5709357817200952E-3</v>
      </c>
      <c r="H294">
        <f>E294/LossSums!D294</f>
        <v>3.1123560535325237E-4</v>
      </c>
      <c r="I294" s="14">
        <f>'113'!C294/LossSums!G294</f>
        <v>5.2158531699536613E-4</v>
      </c>
      <c r="J294" s="15">
        <f>Notes!$F$31*1000000000000*InjAreaLoss!D294*Notes!$C$4</f>
        <v>3060477343266199.5</v>
      </c>
      <c r="K294" s="15">
        <f>J294/BBMData!D294</f>
        <v>3.3967562078426189E-4</v>
      </c>
      <c r="L294" s="15">
        <f>J294/BBMData!C294</f>
        <v>3.3967562078426189E-4</v>
      </c>
      <c r="M294" s="15">
        <f>BBMData!K294/BBMData!C294</f>
        <v>1.610599334073252E-3</v>
      </c>
      <c r="N294" s="15">
        <f>BBMData!K294/BBMData!N294</f>
        <v>3.733822205068818E-2</v>
      </c>
      <c r="O294" s="15">
        <f>J294/BBMData!T294</f>
        <v>7.8746361591822758E-3</v>
      </c>
      <c r="P294" s="15">
        <f>J294/BBMData!N294</f>
        <v>7.8746361591822758E-3</v>
      </c>
    </row>
    <row r="295" spans="1:16" x14ac:dyDescent="0.25">
      <c r="A295" t="s">
        <v>304</v>
      </c>
      <c r="B295">
        <v>1271458800</v>
      </c>
      <c r="C295" s="4">
        <f t="shared" si="4"/>
        <v>41015</v>
      </c>
      <c r="D295">
        <f>'103'!C295+'104'!C295+'105'!C295+'106'!C295</f>
        <v>6.910000000000001E-4</v>
      </c>
      <c r="E295">
        <f>'113'!C295+'114'!C295+'115'!C295+'116'!C295</f>
        <v>1.46E-4</v>
      </c>
      <c r="G295">
        <f>D295/LossSums!D295</f>
        <v>2.0970722928496206E-3</v>
      </c>
      <c r="H295">
        <f>E295/LossSums!D295</f>
        <v>4.4308618633291544E-4</v>
      </c>
      <c r="I295" s="14">
        <f>'113'!C295/LossSums!G295</f>
        <v>7.9374078693729454E-4</v>
      </c>
      <c r="J295" s="15">
        <f>Notes!$F$31*1000000000000*InjAreaLoss!D295*Notes!$C$4</f>
        <v>2666821997726285.5</v>
      </c>
      <c r="K295" s="15">
        <f>J295/BBMData!D295</f>
        <v>2.7895627591279138E-4</v>
      </c>
      <c r="L295" s="15">
        <f>J295/BBMData!C295</f>
        <v>2.7895627591279138E-4</v>
      </c>
      <c r="M295" s="15">
        <f>BBMData!K295/BBMData!C295</f>
        <v>9.8958891213389143E-3</v>
      </c>
      <c r="N295" s="15">
        <f>BBMData!K295/BBMData!N295</f>
        <v>0.22600802694761044</v>
      </c>
      <c r="O295" s="15">
        <f>J295/BBMData!T295</f>
        <v>6.3709644227676054E-3</v>
      </c>
      <c r="P295" s="15">
        <f>J295/BBMData!N295</f>
        <v>6.3709644227676054E-3</v>
      </c>
    </row>
    <row r="296" spans="1:16" x14ac:dyDescent="0.25">
      <c r="A296" t="s">
        <v>305</v>
      </c>
      <c r="B296">
        <v>1272063600</v>
      </c>
      <c r="C296" s="4">
        <f t="shared" si="4"/>
        <v>41022</v>
      </c>
      <c r="D296">
        <f>'103'!C296+'104'!C296+'105'!C296+'106'!C296</f>
        <v>7.4799999999999997E-4</v>
      </c>
      <c r="E296">
        <f>'113'!C296+'114'!C296+'115'!C296+'116'!C296</f>
        <v>1.4700000000000002E-4</v>
      </c>
      <c r="G296">
        <f>D296/LossSums!D296</f>
        <v>2.4276728743257365E-3</v>
      </c>
      <c r="H296">
        <f>E296/LossSums!D296</f>
        <v>4.7709613974048572E-4</v>
      </c>
      <c r="I296" s="14">
        <f>'113'!C296/LossSums!G296</f>
        <v>8.2863897948168242E-4</v>
      </c>
      <c r="J296" s="15">
        <f>Notes!$F$31*1000000000000*InjAreaLoss!D296*Notes!$C$4</f>
        <v>2886805867292708</v>
      </c>
      <c r="K296" s="15">
        <f>J296/BBMData!D296</f>
        <v>3.465553262056072E-4</v>
      </c>
      <c r="L296" s="15">
        <f>J296/BBMData!C296</f>
        <v>3.465553262056072E-4</v>
      </c>
      <c r="M296" s="15">
        <f>BBMData!K296/BBMData!C296</f>
        <v>1.1489457382953181E-2</v>
      </c>
      <c r="N296" s="15">
        <f>BBMData!K296/BBMData!N296</f>
        <v>0.23368349859238841</v>
      </c>
      <c r="O296" s="15">
        <f>J296/BBMData!T296</f>
        <v>7.0485714324253846E-3</v>
      </c>
      <c r="P296" s="15">
        <f>J296/BBMData!N296</f>
        <v>7.0485714324253846E-3</v>
      </c>
    </row>
    <row r="297" spans="1:16" x14ac:dyDescent="0.25">
      <c r="A297" t="s">
        <v>306</v>
      </c>
      <c r="B297">
        <v>1272668400</v>
      </c>
      <c r="C297" s="4">
        <f t="shared" si="4"/>
        <v>41029</v>
      </c>
      <c r="D297">
        <f>'103'!C297+'104'!C297+'105'!C297+'106'!C297</f>
        <v>8.2200000000000003E-4</v>
      </c>
      <c r="E297">
        <f>'113'!C297+'114'!C297+'115'!C297+'116'!C297</f>
        <v>1.5699999999999999E-4</v>
      </c>
      <c r="G297">
        <f>D297/LossSums!D297</f>
        <v>3.1604444615325467E-3</v>
      </c>
      <c r="H297">
        <f>E297/LossSums!D297</f>
        <v>6.0363720250682454E-4</v>
      </c>
      <c r="I297" s="14">
        <f>'113'!C297/LossSums!G297</f>
        <v>9.433629566934688E-4</v>
      </c>
      <c r="J297" s="15">
        <f>Notes!$F$31*1000000000000*InjAreaLoss!D297*Notes!$C$4</f>
        <v>3172398961115783.5</v>
      </c>
      <c r="K297" s="15">
        <f>J297/BBMData!D297</f>
        <v>3.9754372946313078E-4</v>
      </c>
      <c r="L297" s="15">
        <f>J297/BBMData!C297</f>
        <v>3.9754372946313078E-4</v>
      </c>
      <c r="M297" s="15">
        <f>BBMData!K297/BBMData!C297</f>
        <v>9.8122305764411031E-3</v>
      </c>
      <c r="N297" s="15">
        <f>BBMData!K297/BBMData!N297</f>
        <v>0.23046150223687309</v>
      </c>
      <c r="O297" s="15">
        <f>J297/BBMData!T297</f>
        <v>9.3371761276070855E-3</v>
      </c>
      <c r="P297" s="15">
        <f>J297/BBMData!N297</f>
        <v>9.3371761276070855E-3</v>
      </c>
    </row>
    <row r="298" spans="1:16" x14ac:dyDescent="0.25">
      <c r="A298" t="s">
        <v>503</v>
      </c>
      <c r="B298">
        <v>1272691500</v>
      </c>
      <c r="C298" s="4">
        <f t="shared" si="4"/>
        <v>41029.267361111109</v>
      </c>
      <c r="D298">
        <f>'103'!C298+'104'!C298+'105'!C298+'106'!C298</f>
        <v>4.9999999999999996E-6</v>
      </c>
      <c r="E298">
        <f>'113'!C298+'114'!C298+'115'!C298+'116'!C298</f>
        <v>0</v>
      </c>
    </row>
    <row r="299" spans="1:16" x14ac:dyDescent="0.25">
      <c r="M299" s="15">
        <f>AVERAGE(M261:M263)</f>
        <v>7.2376806545603111E-3</v>
      </c>
    </row>
    <row r="300" spans="1:16" x14ac:dyDescent="0.25">
      <c r="M300" s="15">
        <f>AVERAGE(M258:M290)</f>
        <v>7.3992538131538027E-3</v>
      </c>
      <c r="N300" s="15">
        <f>AVERAGE(N263:N290)</f>
        <v>0.15720846810776753</v>
      </c>
    </row>
    <row r="301" spans="1:16" x14ac:dyDescent="0.25">
      <c r="M301" s="14">
        <f>SUM(BBMData!K258:K290)/SUM(BBMData!C258:C290)</f>
        <v>7.4182294349010355E-3</v>
      </c>
    </row>
    <row r="303" spans="1:16" x14ac:dyDescent="0.25">
      <c r="M303" s="15">
        <f>M300/0.0083</f>
        <v>0.89147636303057864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297"/>
  <sheetViews>
    <sheetView workbookViewId="0"/>
    <sheetView topLeftCell="A296" workbookViewId="1">
      <selection activeCell="G8" sqref="G8:G297"/>
    </sheetView>
  </sheetViews>
  <sheetFormatPr defaultColWidth="8.85546875" defaultRowHeight="15" x14ac:dyDescent="0.25"/>
  <cols>
    <col min="1" max="1" width="12.28515625" customWidth="1"/>
  </cols>
  <sheetData>
    <row r="6" spans="1:7" x14ac:dyDescent="0.25">
      <c r="A6" s="14" t="s">
        <v>11</v>
      </c>
      <c r="B6" s="14" t="s">
        <v>12</v>
      </c>
      <c r="D6" t="s">
        <v>828</v>
      </c>
      <c r="E6" s="14" t="s">
        <v>830</v>
      </c>
      <c r="F6" t="s">
        <v>829</v>
      </c>
      <c r="G6" t="s">
        <v>831</v>
      </c>
    </row>
    <row r="7" spans="1:7" x14ac:dyDescent="0.25">
      <c r="A7" s="14"/>
      <c r="B7" s="14"/>
    </row>
    <row r="8" spans="1:7" x14ac:dyDescent="0.25">
      <c r="A8" s="14" t="s">
        <v>17</v>
      </c>
      <c r="B8" s="14">
        <v>1097881200</v>
      </c>
      <c r="D8">
        <f>'522A'!C8+'522B'!C8</f>
        <v>0.37895399999999996</v>
      </c>
      <c r="E8">
        <f>'522A'!C8/D8</f>
        <v>0.90243406851491215</v>
      </c>
      <c r="F8">
        <f>'522B'!C8/D8</f>
        <v>9.7565931485087909E-2</v>
      </c>
      <c r="G8">
        <f>D8/LossSums!D8</f>
        <v>42.218582887700535</v>
      </c>
    </row>
    <row r="9" spans="1:7" x14ac:dyDescent="0.25">
      <c r="A9" s="14" t="s">
        <v>18</v>
      </c>
      <c r="B9" s="14">
        <v>1098486000</v>
      </c>
      <c r="D9" s="14">
        <f>'522A'!C9+'522B'!C9</f>
        <v>0.51678400000000002</v>
      </c>
      <c r="E9" s="14">
        <f>'522A'!C9/D9</f>
        <v>0.91354995510696924</v>
      </c>
      <c r="F9" s="14">
        <f>'522B'!C9/D9</f>
        <v>8.6450044893030736E-2</v>
      </c>
      <c r="G9" s="14">
        <f>D9/LossSums!D9</f>
        <v>53.753276471811937</v>
      </c>
    </row>
    <row r="10" spans="1:7" x14ac:dyDescent="0.25">
      <c r="A10" s="14" t="s">
        <v>19</v>
      </c>
      <c r="B10" s="14">
        <v>1099094400</v>
      </c>
      <c r="D10" s="14">
        <f>'522A'!C10+'522B'!C10</f>
        <v>0.15312999999999999</v>
      </c>
      <c r="E10" s="14">
        <f>'522A'!C10/D10</f>
        <v>0.90611245347090708</v>
      </c>
      <c r="F10" s="14">
        <f>'522B'!C10/D10</f>
        <v>9.3887546529092925E-2</v>
      </c>
      <c r="G10" s="14">
        <f>D10/LossSums!D10</f>
        <v>26.211913728175276</v>
      </c>
    </row>
    <row r="11" spans="1:7" x14ac:dyDescent="0.25">
      <c r="A11" s="14" t="s">
        <v>20</v>
      </c>
      <c r="B11" s="14">
        <v>1099699200</v>
      </c>
      <c r="D11" s="14">
        <f>'522A'!C11+'522B'!C11</f>
        <v>0.37009499999999995</v>
      </c>
      <c r="E11" s="14">
        <f>'522A'!C11/D11</f>
        <v>0.9140626055472244</v>
      </c>
      <c r="F11" s="14">
        <f>'522B'!C11/D11</f>
        <v>8.5937394452775651E-2</v>
      </c>
      <c r="G11" s="14">
        <f>D11/LossSums!D11</f>
        <v>344.91612301957127</v>
      </c>
    </row>
    <row r="12" spans="1:7" x14ac:dyDescent="0.25">
      <c r="A12" s="14" t="s">
        <v>21</v>
      </c>
      <c r="B12" s="14">
        <v>1100304000</v>
      </c>
      <c r="D12" s="14">
        <f>'522A'!C12+'522B'!C12</f>
        <v>0.7434400000000001</v>
      </c>
      <c r="E12" s="14">
        <f>'522A'!C12/D12</f>
        <v>0.95655062950607983</v>
      </c>
      <c r="F12" s="14">
        <f>'522B'!C12/D12</f>
        <v>4.3449370493920149E-2</v>
      </c>
      <c r="G12" s="14">
        <f>D12/LossSums!D12</f>
        <v>135.46647230320698</v>
      </c>
    </row>
    <row r="13" spans="1:7" x14ac:dyDescent="0.25">
      <c r="A13" s="14" t="s">
        <v>22</v>
      </c>
      <c r="B13" s="14">
        <v>1100908800</v>
      </c>
      <c r="D13" s="14">
        <f>'522A'!C13+'522B'!C13</f>
        <v>0.491614</v>
      </c>
      <c r="E13" s="14">
        <f>'522A'!C13/D13</f>
        <v>0.90371104158953974</v>
      </c>
      <c r="F13" s="14">
        <f>'522B'!C13/D13</f>
        <v>9.6288958410460229E-2</v>
      </c>
      <c r="G13" s="14">
        <f>D13/LossSums!D13</f>
        <v>16.036992334040121</v>
      </c>
    </row>
    <row r="14" spans="1:7" x14ac:dyDescent="0.25">
      <c r="A14" s="14" t="s">
        <v>23</v>
      </c>
      <c r="B14" s="14">
        <v>1101513600</v>
      </c>
      <c r="D14" s="14">
        <f>'522A'!C14+'522B'!C14</f>
        <v>0.32564500000000002</v>
      </c>
      <c r="E14" s="14">
        <f>'522A'!C14/D14</f>
        <v>0.9093767753228208</v>
      </c>
      <c r="F14" s="14">
        <f>'522B'!C14/D14</f>
        <v>9.0623224677179134E-2</v>
      </c>
      <c r="G14" s="14">
        <f>D14/LossSums!D14</f>
        <v>5.8607191706860569</v>
      </c>
    </row>
    <row r="15" spans="1:7" x14ac:dyDescent="0.25">
      <c r="A15" s="14" t="s">
        <v>24</v>
      </c>
      <c r="B15" s="14">
        <v>1102118400</v>
      </c>
      <c r="D15" s="14">
        <f>'522A'!C15+'522B'!C15</f>
        <v>0.22766900000000001</v>
      </c>
      <c r="E15" s="14">
        <f>'522A'!C15/D15</f>
        <v>0.90597753756550081</v>
      </c>
      <c r="F15" s="14">
        <f>'522B'!C15/D15</f>
        <v>9.4022462434499215E-2</v>
      </c>
      <c r="G15" s="14">
        <f>D15/LossSums!D15</f>
        <v>2.7741507042939997</v>
      </c>
    </row>
    <row r="16" spans="1:7" x14ac:dyDescent="0.25">
      <c r="A16" s="14" t="s">
        <v>25</v>
      </c>
      <c r="B16" s="14">
        <v>1102723200</v>
      </c>
      <c r="D16" s="14">
        <f>'522A'!C16+'522B'!C16</f>
        <v>0.31335599999999997</v>
      </c>
      <c r="E16" s="14">
        <f>'522A'!C16/D16</f>
        <v>0.89882753162537188</v>
      </c>
      <c r="F16" s="14">
        <f>'522B'!C16/D16</f>
        <v>0.10117246837462823</v>
      </c>
      <c r="G16" s="14">
        <f>D16/LossSums!D16</f>
        <v>5.5484807705928167</v>
      </c>
    </row>
    <row r="17" spans="1:7" x14ac:dyDescent="0.25">
      <c r="A17" s="14" t="s">
        <v>26</v>
      </c>
      <c r="B17" s="14">
        <v>1103328000</v>
      </c>
      <c r="D17" s="14">
        <f>'522A'!C17+'522B'!C17</f>
        <v>0.34108400000000005</v>
      </c>
      <c r="E17" s="14">
        <f>'522A'!C17/D17</f>
        <v>0.90300629756892725</v>
      </c>
      <c r="F17" s="14">
        <f>'522B'!C17/D17</f>
        <v>9.6993702431072693E-2</v>
      </c>
      <c r="G17" s="14">
        <f>D17/LossSums!D17</f>
        <v>3.3515839949689497</v>
      </c>
    </row>
    <row r="18" spans="1:7" x14ac:dyDescent="0.25">
      <c r="A18" s="14" t="s">
        <v>27</v>
      </c>
      <c r="B18" s="14">
        <v>1103932800</v>
      </c>
      <c r="D18" s="14">
        <f>'522A'!C18+'522B'!C18</f>
        <v>0.24738199999999999</v>
      </c>
      <c r="E18" s="14">
        <f>'522A'!C18/D18</f>
        <v>0.91569313854686285</v>
      </c>
      <c r="F18" s="14">
        <f>'522B'!C18/D18</f>
        <v>8.4306861453137261E-2</v>
      </c>
      <c r="G18" s="14">
        <f>D18/LossSums!D18</f>
        <v>2.6906603147670789</v>
      </c>
    </row>
    <row r="19" spans="1:7" x14ac:dyDescent="0.25">
      <c r="A19" s="14" t="s">
        <v>28</v>
      </c>
      <c r="B19" s="14">
        <v>1104537600</v>
      </c>
      <c r="D19" s="14">
        <f>'522A'!C19+'522B'!C19</f>
        <v>0.25616299999999997</v>
      </c>
      <c r="E19" s="14">
        <f>'522A'!C19/D19</f>
        <v>0.92338081612098555</v>
      </c>
      <c r="F19" s="14">
        <f>'522B'!C19/D19</f>
        <v>7.6619183879014535E-2</v>
      </c>
      <c r="G19" s="14">
        <f>D19/LossSums!D19</f>
        <v>3.4671909260713023</v>
      </c>
    </row>
    <row r="20" spans="1:7" x14ac:dyDescent="0.25">
      <c r="A20" s="14" t="s">
        <v>29</v>
      </c>
      <c r="B20" s="14">
        <v>1105142400</v>
      </c>
      <c r="D20" s="14">
        <f>'522A'!C20+'522B'!C20</f>
        <v>0.169819</v>
      </c>
      <c r="E20" s="14">
        <f>'522A'!C20/D20</f>
        <v>0.89574193700351556</v>
      </c>
      <c r="F20" s="14">
        <f>'522B'!C20/D20</f>
        <v>0.10425806299648449</v>
      </c>
      <c r="G20" s="14">
        <f>D20/LossSums!D20</f>
        <v>1.0790448535065034</v>
      </c>
    </row>
    <row r="21" spans="1:7" x14ac:dyDescent="0.25">
      <c r="A21" s="14" t="s">
        <v>30</v>
      </c>
      <c r="B21" s="14">
        <v>1105747200</v>
      </c>
      <c r="D21" s="14">
        <f>'522A'!C21+'522B'!C21</f>
        <v>0.16054399999999999</v>
      </c>
      <c r="E21" s="14">
        <f>'522A'!C21/D21</f>
        <v>0.8964209188758222</v>
      </c>
      <c r="F21" s="14">
        <f>'522B'!C21/D21</f>
        <v>0.10357908112417781</v>
      </c>
      <c r="G21" s="14">
        <f>D21/LossSums!D21</f>
        <v>1.0173826528348995</v>
      </c>
    </row>
    <row r="22" spans="1:7" x14ac:dyDescent="0.25">
      <c r="A22" s="14" t="s">
        <v>31</v>
      </c>
      <c r="B22" s="14">
        <v>1106352000</v>
      </c>
      <c r="D22" s="14">
        <f>'522A'!C22+'522B'!C22</f>
        <v>0.381743</v>
      </c>
      <c r="E22" s="14">
        <f>'522A'!C22/D22</f>
        <v>0.94853081785389648</v>
      </c>
      <c r="F22" s="14">
        <f>'522B'!C22/D22</f>
        <v>5.1469182146103527E-2</v>
      </c>
      <c r="G22" s="14">
        <f>D22/LossSums!D22</f>
        <v>4.2265611160318866</v>
      </c>
    </row>
    <row r="23" spans="1:7" x14ac:dyDescent="0.25">
      <c r="A23" s="14" t="s">
        <v>32</v>
      </c>
      <c r="B23" s="14">
        <v>1106956800</v>
      </c>
      <c r="D23" s="14">
        <f>'522A'!C23+'522B'!C23</f>
        <v>0.243726</v>
      </c>
      <c r="E23" s="14">
        <f>'522A'!C23/D23</f>
        <v>0.9509695313589851</v>
      </c>
      <c r="F23" s="14">
        <f>'522B'!C23/D23</f>
        <v>4.9030468641014915E-2</v>
      </c>
      <c r="G23" s="14">
        <f>D23/LossSums!D23</f>
        <v>4.496126033057851</v>
      </c>
    </row>
    <row r="24" spans="1:7" x14ac:dyDescent="0.25">
      <c r="A24" s="14" t="s">
        <v>33</v>
      </c>
      <c r="B24" s="14">
        <v>1107561600</v>
      </c>
      <c r="D24" s="14">
        <f>'522A'!C24+'522B'!C24</f>
        <v>0.20082699999999998</v>
      </c>
      <c r="E24" s="14">
        <f>'522A'!C24/D24</f>
        <v>0.91549443052975954</v>
      </c>
      <c r="F24" s="14">
        <f>'522B'!C24/D24</f>
        <v>8.4505569470240571E-2</v>
      </c>
      <c r="G24" s="14">
        <f>D24/LossSums!D24</f>
        <v>9.4976117285410258</v>
      </c>
    </row>
    <row r="25" spans="1:7" x14ac:dyDescent="0.25">
      <c r="A25" s="14" t="s">
        <v>34</v>
      </c>
      <c r="B25" s="14">
        <v>1108166400</v>
      </c>
      <c r="D25" s="14">
        <f>'522A'!C25+'522B'!C25</f>
        <v>0.18659900000000001</v>
      </c>
      <c r="E25" s="14">
        <f>'522A'!C25/D25</f>
        <v>0.89968327804543424</v>
      </c>
      <c r="F25" s="14">
        <f>'522B'!C25/D25</f>
        <v>0.10031672195456566</v>
      </c>
      <c r="G25" s="14">
        <f>D25/LossSums!D25</f>
        <v>1.2740785754277677</v>
      </c>
    </row>
    <row r="26" spans="1:7" x14ac:dyDescent="0.25">
      <c r="A26" s="14" t="s">
        <v>35</v>
      </c>
      <c r="B26" s="14">
        <v>1108771200</v>
      </c>
      <c r="D26" s="14">
        <f>'522A'!C26+'522B'!C26</f>
        <v>0.21906700000000001</v>
      </c>
      <c r="E26" s="14">
        <f>'522A'!C26/D26</f>
        <v>0.90467756439810643</v>
      </c>
      <c r="F26" s="14">
        <f>'522B'!C26/D26</f>
        <v>9.532243560189349E-2</v>
      </c>
      <c r="G26" s="14">
        <f>D26/LossSums!D26</f>
        <v>9.0568463701008781</v>
      </c>
    </row>
    <row r="27" spans="1:7" x14ac:dyDescent="0.25">
      <c r="A27" s="14" t="s">
        <v>36</v>
      </c>
      <c r="B27" s="14">
        <v>1109376000</v>
      </c>
      <c r="D27" s="14">
        <f>'522A'!C27+'522B'!C27</f>
        <v>0.27676000000000001</v>
      </c>
      <c r="E27" s="14">
        <f>'522A'!C27/D27</f>
        <v>0.92550585344702996</v>
      </c>
      <c r="F27" s="14">
        <f>'522B'!C27/D27</f>
        <v>7.4494146552970084E-2</v>
      </c>
      <c r="G27" s="14">
        <f>D27/LossSums!D27</f>
        <v>10.321858799835899</v>
      </c>
    </row>
    <row r="28" spans="1:7" x14ac:dyDescent="0.25">
      <c r="A28" s="14" t="s">
        <v>37</v>
      </c>
      <c r="B28" s="14">
        <v>1109980800</v>
      </c>
      <c r="D28" s="14">
        <f>'522A'!C28+'522B'!C28</f>
        <v>0.22917399999999999</v>
      </c>
      <c r="E28" s="14">
        <f>'522A'!C28/D28</f>
        <v>0.90845820206480665</v>
      </c>
      <c r="F28" s="14">
        <f>'522B'!C28/D28</f>
        <v>9.1541797935193361E-2</v>
      </c>
      <c r="G28" s="14">
        <f>D28/LossSums!D28</f>
        <v>5.7897077028017065</v>
      </c>
    </row>
    <row r="29" spans="1:7" x14ac:dyDescent="0.25">
      <c r="A29" s="14" t="s">
        <v>38</v>
      </c>
      <c r="B29" s="14">
        <v>1110582000</v>
      </c>
      <c r="D29" s="14">
        <f>'522A'!C29+'522B'!C29</f>
        <v>0.14608600000000002</v>
      </c>
      <c r="E29" s="14">
        <f>'522A'!C29/D29</f>
        <v>0.91197650698903376</v>
      </c>
      <c r="F29" s="14">
        <f>'522B'!C29/D29</f>
        <v>8.8023493010966139E-2</v>
      </c>
      <c r="G29" s="14">
        <f>D29/LossSums!D29</f>
        <v>3.4041571515123281</v>
      </c>
    </row>
    <row r="30" spans="1:7" x14ac:dyDescent="0.25">
      <c r="A30" s="14" t="s">
        <v>39</v>
      </c>
      <c r="B30" s="14">
        <v>1111186800</v>
      </c>
      <c r="D30" s="14">
        <f>'522A'!C30+'522B'!C30</f>
        <v>9.0497999999999995E-2</v>
      </c>
      <c r="E30" s="14">
        <f>'522A'!C30/D30</f>
        <v>0.97483922296625336</v>
      </c>
      <c r="F30" s="14">
        <f>'522B'!C30/D30</f>
        <v>2.5160777033746601E-2</v>
      </c>
      <c r="G30" s="14">
        <f>D30/LossSums!D30</f>
        <v>2.1912348668280872</v>
      </c>
    </row>
    <row r="31" spans="1:7" x14ac:dyDescent="0.25">
      <c r="A31" s="14" t="s">
        <v>40</v>
      </c>
      <c r="B31" s="14">
        <v>1111791600</v>
      </c>
      <c r="D31" s="14">
        <f>'522A'!C31+'522B'!C31</f>
        <v>8.5371000000000002E-2</v>
      </c>
      <c r="E31" s="14">
        <f>'522A'!C31/D31</f>
        <v>0.98292160101205328</v>
      </c>
      <c r="F31" s="14">
        <f>'522B'!C31/D31</f>
        <v>1.7078398987946726E-2</v>
      </c>
      <c r="G31" s="14">
        <f>D31/LossSums!D31</f>
        <v>1.6758141452211295</v>
      </c>
    </row>
    <row r="32" spans="1:7" x14ac:dyDescent="0.25">
      <c r="A32" s="14" t="s">
        <v>41</v>
      </c>
      <c r="B32" s="14">
        <v>1112396400</v>
      </c>
      <c r="D32" s="14">
        <f>'522A'!C32+'522B'!C32</f>
        <v>4.1738999999999998E-2</v>
      </c>
      <c r="E32" s="14">
        <f>'522A'!C32/D32</f>
        <v>0.98255827882795466</v>
      </c>
      <c r="F32" s="14">
        <f>'522B'!C32/D32</f>
        <v>1.744172117204533E-2</v>
      </c>
      <c r="G32" s="14">
        <f>D32/LossSums!D32</f>
        <v>1.1408150435947195</v>
      </c>
    </row>
    <row r="33" spans="1:7" x14ac:dyDescent="0.25">
      <c r="A33" s="14" t="s">
        <v>42</v>
      </c>
      <c r="B33" s="14">
        <v>1113001200</v>
      </c>
      <c r="D33" s="14">
        <f>'522A'!C33+'522B'!C33</f>
        <v>0.15049299999999999</v>
      </c>
      <c r="E33" s="14">
        <f>'522A'!C33/D33</f>
        <v>0.98896958662529155</v>
      </c>
      <c r="F33" s="14">
        <f>'522B'!C33/D33</f>
        <v>1.103041337470846E-2</v>
      </c>
      <c r="G33" s="14">
        <f>D33/LossSums!D33</f>
        <v>5.8915205136235498</v>
      </c>
    </row>
    <row r="34" spans="1:7" x14ac:dyDescent="0.25">
      <c r="A34" s="14" t="s">
        <v>43</v>
      </c>
      <c r="B34" s="14">
        <v>1113606000</v>
      </c>
      <c r="D34" s="14">
        <f>'522A'!C34+'522B'!C34</f>
        <v>5.5626999999999996E-2</v>
      </c>
      <c r="E34" s="14">
        <f>'522A'!C34/D34</f>
        <v>0.97884121020367809</v>
      </c>
      <c r="F34" s="14">
        <f>'522B'!C34/D34</f>
        <v>2.1158789796321933E-2</v>
      </c>
      <c r="G34" s="14">
        <f>D34/LossSums!D34</f>
        <v>1.7659365079365081</v>
      </c>
    </row>
    <row r="35" spans="1:7" x14ac:dyDescent="0.25">
      <c r="A35" s="14" t="s">
        <v>44</v>
      </c>
      <c r="B35" s="14">
        <v>1114210800</v>
      </c>
      <c r="D35" s="14">
        <f>'522A'!C35+'522B'!C35</f>
        <v>4.3425999999999999E-2</v>
      </c>
      <c r="E35" s="14">
        <f>'522A'!C35/D35</f>
        <v>0.97112329019481425</v>
      </c>
      <c r="F35" s="14">
        <f>'522B'!C35/D35</f>
        <v>2.8876709805185832E-2</v>
      </c>
      <c r="G35" s="14">
        <f>D35/LossSums!D35</f>
        <v>1.5057558945908462</v>
      </c>
    </row>
    <row r="36" spans="1:7" x14ac:dyDescent="0.25">
      <c r="A36" s="14" t="s">
        <v>45</v>
      </c>
      <c r="B36" s="14">
        <v>1114815600</v>
      </c>
      <c r="D36" s="14">
        <f>'522A'!C36+'522B'!C36</f>
        <v>1.9306999999999998E-2</v>
      </c>
      <c r="E36" s="14">
        <f>'522A'!C36/D36</f>
        <v>0.99036618842906721</v>
      </c>
      <c r="F36" s="14">
        <f>'522B'!C36/D36</f>
        <v>9.6338115709328227E-3</v>
      </c>
      <c r="G36" s="14">
        <f>D36/LossSums!D36</f>
        <v>0.65527423296225906</v>
      </c>
    </row>
    <row r="37" spans="1:7" x14ac:dyDescent="0.25">
      <c r="A37" s="14" t="s">
        <v>46</v>
      </c>
      <c r="B37" s="14">
        <v>1115420400</v>
      </c>
      <c r="D37" s="14">
        <f>'522A'!C37+'522B'!C37</f>
        <v>2.4575E-2</v>
      </c>
      <c r="E37" s="14">
        <f>'522A'!C37/D37</f>
        <v>0.9809969481180062</v>
      </c>
      <c r="F37" s="14">
        <f>'522B'!C37/D37</f>
        <v>1.9003051881993898E-2</v>
      </c>
      <c r="G37" s="14">
        <f>D37/LossSums!D37</f>
        <v>0.96372549019607834</v>
      </c>
    </row>
    <row r="38" spans="1:7" x14ac:dyDescent="0.25">
      <c r="A38" s="14" t="s">
        <v>47</v>
      </c>
      <c r="B38" s="14">
        <v>1116025200</v>
      </c>
      <c r="D38" s="14">
        <f>'522A'!C38+'522B'!C38</f>
        <v>2.2117000000000001E-2</v>
      </c>
      <c r="E38" s="14">
        <f>'522A'!C38/D38</f>
        <v>0.9894651173305602</v>
      </c>
      <c r="F38" s="14">
        <f>'522B'!C38/D38</f>
        <v>1.0534882669439798E-2</v>
      </c>
      <c r="G38" s="14">
        <f>D38/LossSums!D38</f>
        <v>0.182324040030996</v>
      </c>
    </row>
    <row r="39" spans="1:7" x14ac:dyDescent="0.25">
      <c r="A39" s="14" t="s">
        <v>48</v>
      </c>
      <c r="B39" s="14">
        <v>1116630000</v>
      </c>
      <c r="D39" s="14">
        <f>'522A'!C39+'522B'!C39</f>
        <v>2.2425E-2</v>
      </c>
      <c r="E39" s="14">
        <f>'522A'!C39/D39</f>
        <v>0.9826086956521739</v>
      </c>
      <c r="F39" s="14">
        <f>'522B'!C39/D39</f>
        <v>1.7391304347826087E-2</v>
      </c>
      <c r="G39" s="14">
        <f>D39/LossSums!D39</f>
        <v>0.91359080909313117</v>
      </c>
    </row>
    <row r="40" spans="1:7" x14ac:dyDescent="0.25">
      <c r="A40" s="14" t="s">
        <v>49</v>
      </c>
      <c r="B40" s="14">
        <v>1117234800</v>
      </c>
      <c r="D40" s="14">
        <f>'522A'!C40+'522B'!C40</f>
        <v>2.9882000000000002E-2</v>
      </c>
      <c r="E40" s="14">
        <f>'522A'!C40/D40</f>
        <v>0.98172813064721232</v>
      </c>
      <c r="F40" s="14">
        <f>'522B'!C40/D40</f>
        <v>1.8271869352787632E-2</v>
      </c>
      <c r="G40" s="14">
        <f>D40/LossSums!D40</f>
        <v>1.2229679954162234</v>
      </c>
    </row>
    <row r="41" spans="1:7" x14ac:dyDescent="0.25">
      <c r="A41" s="14" t="s">
        <v>50</v>
      </c>
      <c r="B41" s="14">
        <v>1117839600</v>
      </c>
      <c r="D41" s="14">
        <f>'522A'!C41+'522B'!C41</f>
        <v>1.7548999999999999E-2</v>
      </c>
      <c r="E41" s="14">
        <f>'522A'!C41/D41</f>
        <v>0.98683685680095745</v>
      </c>
      <c r="F41" s="14">
        <f>'522B'!C41/D41</f>
        <v>1.3163143199042682E-2</v>
      </c>
      <c r="G41" s="14">
        <f>D41/LossSums!D41</f>
        <v>0.79627024819637926</v>
      </c>
    </row>
    <row r="42" spans="1:7" x14ac:dyDescent="0.25">
      <c r="A42" s="14" t="s">
        <v>51</v>
      </c>
      <c r="B42" s="14">
        <v>1118444400</v>
      </c>
      <c r="D42" s="14">
        <f>'522A'!C42+'522B'!C42</f>
        <v>5.0540000000000003E-3</v>
      </c>
      <c r="E42" s="14">
        <f>'522A'!C42/D42</f>
        <v>0.99445983379501379</v>
      </c>
      <c r="F42" s="14">
        <f>'522B'!C42/D42</f>
        <v>5.5401662049861487E-3</v>
      </c>
      <c r="G42" s="14">
        <f>D42/LossSums!D42</f>
        <v>0.21306913996627322</v>
      </c>
    </row>
    <row r="43" spans="1:7" x14ac:dyDescent="0.25">
      <c r="A43" s="14" t="s">
        <v>52</v>
      </c>
      <c r="B43" s="14">
        <v>1119049200</v>
      </c>
      <c r="D43" s="14">
        <f>'522A'!C43+'522B'!C43</f>
        <v>6.7720000000000002E-3</v>
      </c>
      <c r="E43" s="14">
        <f>'522A'!C43/D43</f>
        <v>0.99128765505020677</v>
      </c>
      <c r="F43" s="14">
        <f>'522B'!C43/D43</f>
        <v>8.7123449497932652E-3</v>
      </c>
      <c r="G43" s="14">
        <f>D43/LossSums!D43</f>
        <v>0.32335386525330662</v>
      </c>
    </row>
    <row r="44" spans="1:7" x14ac:dyDescent="0.25">
      <c r="A44" s="14" t="s">
        <v>53</v>
      </c>
      <c r="B44" s="14">
        <v>1119654000</v>
      </c>
      <c r="D44" s="14">
        <f>'522A'!C44+'522B'!C44</f>
        <v>1.2873000000000001E-2</v>
      </c>
      <c r="E44" s="14">
        <f>'522A'!C44/D44</f>
        <v>0.98019109764623635</v>
      </c>
      <c r="F44" s="14">
        <f>'522B'!C44/D44</f>
        <v>1.9808902353763692E-2</v>
      </c>
      <c r="G44" s="14">
        <f>D44/LossSums!D44</f>
        <v>0.51817413355874897</v>
      </c>
    </row>
    <row r="45" spans="1:7" x14ac:dyDescent="0.25">
      <c r="A45" s="14" t="s">
        <v>54</v>
      </c>
      <c r="B45" s="14">
        <v>1120258800</v>
      </c>
      <c r="D45" s="14">
        <f>'522A'!C45+'522B'!C45</f>
        <v>2.4466000000000002E-2</v>
      </c>
      <c r="E45" s="14">
        <f>'522A'!C45/D45</f>
        <v>0.97412736041853998</v>
      </c>
      <c r="F45" s="14">
        <f>'522B'!C45/D45</f>
        <v>2.5872639581459984E-2</v>
      </c>
      <c r="G45" s="14">
        <f>D45/LossSums!D45</f>
        <v>0.83968836874077635</v>
      </c>
    </row>
    <row r="46" spans="1:7" x14ac:dyDescent="0.25">
      <c r="A46" s="14" t="s">
        <v>55</v>
      </c>
      <c r="B46" s="14">
        <v>1120863600</v>
      </c>
      <c r="D46" s="14">
        <f>'522A'!C46+'522B'!C46</f>
        <v>1.4723E-2</v>
      </c>
      <c r="E46" s="14">
        <f>'522A'!C46/D46</f>
        <v>0.98281600217347009</v>
      </c>
      <c r="F46" s="14">
        <f>'522B'!C46/D46</f>
        <v>1.718399782652992E-2</v>
      </c>
      <c r="G46" s="14">
        <f>D46/LossSums!D46</f>
        <v>0.4373904518582335</v>
      </c>
    </row>
    <row r="47" spans="1:7" x14ac:dyDescent="0.25">
      <c r="A47" s="14" t="s">
        <v>56</v>
      </c>
      <c r="B47" s="14">
        <v>1121468400</v>
      </c>
      <c r="D47" s="14">
        <f>'522A'!C47+'522B'!C47</f>
        <v>0.43491600000000002</v>
      </c>
      <c r="E47" s="14">
        <f>'522A'!C47/D47</f>
        <v>0.9766345685143798</v>
      </c>
      <c r="F47" s="14">
        <f>'522B'!C47/D47</f>
        <v>2.336543148562021E-2</v>
      </c>
      <c r="G47" s="14">
        <f>D47/LossSums!D47</f>
        <v>16.144474553621141</v>
      </c>
    </row>
    <row r="48" spans="1:7" x14ac:dyDescent="0.25">
      <c r="A48" s="14" t="s">
        <v>57</v>
      </c>
      <c r="B48" s="14">
        <v>1122073200</v>
      </c>
      <c r="D48" s="14">
        <f>'522A'!C48+'522B'!C48</f>
        <v>0.31279200000000001</v>
      </c>
      <c r="E48" s="14">
        <f>'522A'!C48/D48</f>
        <v>0.97563556612701097</v>
      </c>
      <c r="F48" s="14">
        <f>'522B'!C48/D48</f>
        <v>2.4364433872989078E-2</v>
      </c>
      <c r="G48" s="14">
        <f>D48/LossSums!D48</f>
        <v>9.772917577954134</v>
      </c>
    </row>
    <row r="49" spans="1:7" x14ac:dyDescent="0.25">
      <c r="A49" s="14" t="s">
        <v>58</v>
      </c>
      <c r="B49" s="14">
        <v>1122678000</v>
      </c>
      <c r="D49" s="14">
        <f>'522A'!C49+'522B'!C49</f>
        <v>7.4665999999999996E-2</v>
      </c>
      <c r="E49" s="14">
        <f>'522A'!C49/D49</f>
        <v>0.97152653148688828</v>
      </c>
      <c r="F49" s="14">
        <f>'522B'!C49/D49</f>
        <v>2.8473468513111725E-2</v>
      </c>
      <c r="G49" s="14">
        <f>D49/LossSums!D49</f>
        <v>3.6855718446122712</v>
      </c>
    </row>
    <row r="50" spans="1:7" x14ac:dyDescent="0.25">
      <c r="A50" s="14" t="s">
        <v>59</v>
      </c>
      <c r="B50" s="14">
        <v>1123282800</v>
      </c>
      <c r="D50" s="14">
        <f>'522A'!C50+'522B'!C50</f>
        <v>0</v>
      </c>
      <c r="E50" s="14" t="e">
        <f>'522A'!C50/D50</f>
        <v>#DIV/0!</v>
      </c>
      <c r="F50" s="14" t="e">
        <f>'522B'!C50/D50</f>
        <v>#DIV/0!</v>
      </c>
      <c r="G50" s="14">
        <v>0</v>
      </c>
    </row>
    <row r="51" spans="1:7" x14ac:dyDescent="0.25">
      <c r="A51" s="14" t="s">
        <v>60</v>
      </c>
      <c r="B51" s="14">
        <v>1123887600</v>
      </c>
      <c r="D51" s="14">
        <f>'522A'!C51+'522B'!C51</f>
        <v>0</v>
      </c>
      <c r="E51" s="14" t="e">
        <f>'522A'!C51/D51</f>
        <v>#DIV/0!</v>
      </c>
      <c r="F51" s="14" t="e">
        <f>'522B'!C51/D51</f>
        <v>#DIV/0!</v>
      </c>
      <c r="G51" s="14">
        <v>0</v>
      </c>
    </row>
    <row r="52" spans="1:7" x14ac:dyDescent="0.25">
      <c r="A52" s="14" t="s">
        <v>61</v>
      </c>
      <c r="B52" s="14">
        <v>1124492400</v>
      </c>
      <c r="D52" s="14">
        <f>'522A'!C52+'522B'!C52</f>
        <v>0</v>
      </c>
      <c r="E52" s="14" t="e">
        <f>'522A'!C52/D52</f>
        <v>#DIV/0!</v>
      </c>
      <c r="F52" s="14" t="e">
        <f>'522B'!C52/D52</f>
        <v>#DIV/0!</v>
      </c>
      <c r="G52" s="14">
        <v>0</v>
      </c>
    </row>
    <row r="53" spans="1:7" x14ac:dyDescent="0.25">
      <c r="A53" s="14" t="s">
        <v>62</v>
      </c>
      <c r="B53" s="14">
        <v>1125097200</v>
      </c>
      <c r="D53" s="14">
        <f>'522A'!C53+'522B'!C53</f>
        <v>0</v>
      </c>
      <c r="E53" s="14" t="e">
        <f>'522A'!C53/D53</f>
        <v>#DIV/0!</v>
      </c>
      <c r="F53" s="14" t="e">
        <f>'522B'!C53/D53</f>
        <v>#DIV/0!</v>
      </c>
      <c r="G53" s="14">
        <v>0</v>
      </c>
    </row>
    <row r="54" spans="1:7" x14ac:dyDescent="0.25">
      <c r="A54" s="14" t="s">
        <v>63</v>
      </c>
      <c r="B54" s="14">
        <v>1125702000</v>
      </c>
      <c r="D54" s="14">
        <f>'522A'!C54+'522B'!C54</f>
        <v>0</v>
      </c>
      <c r="E54" s="14" t="e">
        <f>'522A'!C54/D54</f>
        <v>#DIV/0!</v>
      </c>
      <c r="F54" s="14" t="e">
        <f>'522B'!C54/D54</f>
        <v>#DIV/0!</v>
      </c>
      <c r="G54" s="14">
        <v>0</v>
      </c>
    </row>
    <row r="55" spans="1:7" x14ac:dyDescent="0.25">
      <c r="A55" s="14" t="s">
        <v>64</v>
      </c>
      <c r="B55" s="14">
        <v>1126306800</v>
      </c>
      <c r="D55" s="14">
        <f>'522A'!C55+'522B'!C55</f>
        <v>0</v>
      </c>
      <c r="E55" s="14" t="e">
        <f>'522A'!C55/D55</f>
        <v>#DIV/0!</v>
      </c>
      <c r="F55" s="14" t="e">
        <f>'522B'!C55/D55</f>
        <v>#DIV/0!</v>
      </c>
      <c r="G55" s="14">
        <v>0</v>
      </c>
    </row>
    <row r="56" spans="1:7" x14ac:dyDescent="0.25">
      <c r="A56" s="14" t="s">
        <v>65</v>
      </c>
      <c r="B56" s="14">
        <v>1126911600</v>
      </c>
      <c r="D56" s="14">
        <f>'522A'!C56+'522B'!C56</f>
        <v>0</v>
      </c>
      <c r="E56" s="14" t="e">
        <f>'522A'!C56/D56</f>
        <v>#DIV/0!</v>
      </c>
      <c r="F56" s="14" t="e">
        <f>'522B'!C56/D56</f>
        <v>#DIV/0!</v>
      </c>
      <c r="G56" s="14">
        <v>0</v>
      </c>
    </row>
    <row r="57" spans="1:7" x14ac:dyDescent="0.25">
      <c r="A57" s="14" t="s">
        <v>66</v>
      </c>
      <c r="B57" s="14">
        <v>1127516400</v>
      </c>
      <c r="D57" s="14">
        <f>'522A'!C57+'522B'!C57</f>
        <v>0</v>
      </c>
      <c r="E57" s="14" t="e">
        <f>'522A'!C57/D57</f>
        <v>#DIV/0!</v>
      </c>
      <c r="F57" s="14" t="e">
        <f>'522B'!C57/D57</f>
        <v>#DIV/0!</v>
      </c>
      <c r="G57" s="14">
        <v>0</v>
      </c>
    </row>
    <row r="58" spans="1:7" x14ac:dyDescent="0.25">
      <c r="A58" s="14" t="s">
        <v>67</v>
      </c>
      <c r="B58" s="14">
        <v>1128121200</v>
      </c>
      <c r="D58" s="14">
        <f>'522A'!C58+'522B'!C58</f>
        <v>0</v>
      </c>
      <c r="E58" s="14" t="e">
        <f>'522A'!C58/D58</f>
        <v>#DIV/0!</v>
      </c>
      <c r="F58" s="14" t="e">
        <f>'522B'!C58/D58</f>
        <v>#DIV/0!</v>
      </c>
      <c r="G58" s="14">
        <v>0</v>
      </c>
    </row>
    <row r="59" spans="1:7" x14ac:dyDescent="0.25">
      <c r="A59" s="14" t="s">
        <v>68</v>
      </c>
      <c r="B59" s="14">
        <v>1128726000</v>
      </c>
      <c r="D59" s="14">
        <f>'522A'!C59+'522B'!C59</f>
        <v>4.3999999999999999E-5</v>
      </c>
      <c r="E59" s="14">
        <f>'522A'!C59/D59</f>
        <v>1</v>
      </c>
      <c r="F59" s="14">
        <f>'522B'!C59/D59</f>
        <v>0</v>
      </c>
      <c r="G59" s="14">
        <v>0</v>
      </c>
    </row>
    <row r="60" spans="1:7" x14ac:dyDescent="0.25">
      <c r="A60" s="14" t="s">
        <v>69</v>
      </c>
      <c r="B60" s="14">
        <v>1129330800</v>
      </c>
      <c r="D60" s="14">
        <f>'522A'!C60+'522B'!C60</f>
        <v>6.9395000000000012E-2</v>
      </c>
      <c r="E60" s="14">
        <f>'522A'!C60/D60</f>
        <v>0.98132430290366734</v>
      </c>
      <c r="F60" s="14">
        <f>'522B'!C60/D60</f>
        <v>1.8675697096332586E-2</v>
      </c>
      <c r="G60" s="14">
        <f>D60/LossSums!D60</f>
        <v>816.41176470588255</v>
      </c>
    </row>
    <row r="61" spans="1:7" x14ac:dyDescent="0.25">
      <c r="A61" s="14" t="s">
        <v>70</v>
      </c>
      <c r="B61" s="14">
        <v>1129935600</v>
      </c>
      <c r="D61" s="14">
        <f>'522A'!C61+'522B'!C61</f>
        <v>0.27748800000000001</v>
      </c>
      <c r="E61" s="14">
        <f>'522A'!C61/D61</f>
        <v>0.991149166810817</v>
      </c>
      <c r="F61" s="14">
        <f>'522B'!C61/D61</f>
        <v>8.8508331891829547E-3</v>
      </c>
      <c r="G61" s="14">
        <f>D61/LossSums!D61</f>
        <v>153.56281128942999</v>
      </c>
    </row>
    <row r="62" spans="1:7" x14ac:dyDescent="0.25">
      <c r="A62" s="14" t="s">
        <v>71</v>
      </c>
      <c r="B62" s="14">
        <v>1130540400</v>
      </c>
      <c r="D62" s="14">
        <f>'522A'!C62+'522B'!C62</f>
        <v>7.3966000000000004E-2</v>
      </c>
      <c r="E62" s="14">
        <f>'522A'!C62/D62</f>
        <v>0.96991861125381928</v>
      </c>
      <c r="F62" s="14">
        <f>'522B'!C62/D62</f>
        <v>3.0081388746180677E-2</v>
      </c>
      <c r="G62" s="14">
        <f>D62/LossSums!D62</f>
        <v>27.163422695556378</v>
      </c>
    </row>
    <row r="63" spans="1:7" x14ac:dyDescent="0.25">
      <c r="A63" s="14" t="s">
        <v>72</v>
      </c>
      <c r="B63" s="14">
        <v>1131148800</v>
      </c>
      <c r="D63" s="14">
        <f>'522A'!C63+'522B'!C63</f>
        <v>6.3362000000000002E-2</v>
      </c>
      <c r="E63" s="14">
        <f>'522A'!C63/D63</f>
        <v>0.97689466872889108</v>
      </c>
      <c r="F63" s="14">
        <f>'522B'!C63/D63</f>
        <v>2.3105331271108868E-2</v>
      </c>
      <c r="G63" s="14">
        <f>D63/LossSums!D63</f>
        <v>7.7773413526451458</v>
      </c>
    </row>
    <row r="64" spans="1:7" x14ac:dyDescent="0.25">
      <c r="A64" s="14" t="s">
        <v>73</v>
      </c>
      <c r="B64" s="14">
        <v>1131753600</v>
      </c>
      <c r="D64" s="14">
        <f>'522A'!C64+'522B'!C64</f>
        <v>6.5579999999999999E-2</v>
      </c>
      <c r="E64" s="14">
        <f>'522A'!C64/D64</f>
        <v>0.97543458371454705</v>
      </c>
      <c r="F64" s="14">
        <f>'522B'!C64/D64</f>
        <v>2.4565416285452883E-2</v>
      </c>
      <c r="G64" s="14">
        <f>D64/LossSums!D64</f>
        <v>9.7924443780797379</v>
      </c>
    </row>
    <row r="65" spans="1:7" x14ac:dyDescent="0.25">
      <c r="A65" s="14" t="s">
        <v>74</v>
      </c>
      <c r="B65" s="14">
        <v>1132358400</v>
      </c>
      <c r="D65" s="14">
        <f>'522A'!C65+'522B'!C65</f>
        <v>4.1960999999999998E-2</v>
      </c>
      <c r="E65" s="14">
        <f>'522A'!C65/D65</f>
        <v>0.97724077119229769</v>
      </c>
      <c r="F65" s="14">
        <f>'522B'!C65/D65</f>
        <v>2.275922880770239E-2</v>
      </c>
      <c r="G65" s="14">
        <f>D65/LossSums!D65</f>
        <v>1.6459166862791244</v>
      </c>
    </row>
    <row r="66" spans="1:7" x14ac:dyDescent="0.25">
      <c r="A66" s="14" t="s">
        <v>75</v>
      </c>
      <c r="B66" s="14">
        <v>1132963200</v>
      </c>
      <c r="D66" s="14">
        <f>'522A'!C66+'522B'!C66</f>
        <v>1.3879000000000001E-2</v>
      </c>
      <c r="E66" s="14">
        <f>'522A'!C66/D66</f>
        <v>0.98731897110742839</v>
      </c>
      <c r="F66" s="14">
        <f>'522B'!C66/D66</f>
        <v>1.268102889257151E-2</v>
      </c>
      <c r="G66" s="14">
        <f>D66/LossSums!D66</f>
        <v>0.37271067189430152</v>
      </c>
    </row>
    <row r="67" spans="1:7" x14ac:dyDescent="0.25">
      <c r="A67" s="14" t="s">
        <v>76</v>
      </c>
      <c r="B67" s="14">
        <v>1133568000</v>
      </c>
      <c r="D67" s="14">
        <f>'522A'!C67+'522B'!C67</f>
        <v>1.3238000000000002E-2</v>
      </c>
      <c r="E67" s="14">
        <f>'522A'!C67/D67</f>
        <v>0.97688472578939411</v>
      </c>
      <c r="F67" s="14">
        <f>'522B'!C67/D67</f>
        <v>2.311527421060583E-2</v>
      </c>
      <c r="G67" s="14">
        <f>D67/LossSums!D67</f>
        <v>0.2273086301040558</v>
      </c>
    </row>
    <row r="68" spans="1:7" x14ac:dyDescent="0.25">
      <c r="A68" s="14" t="s">
        <v>77</v>
      </c>
      <c r="B68" s="14">
        <v>1134172800</v>
      </c>
      <c r="D68" s="14">
        <f>'522A'!C68+'522B'!C68</f>
        <v>5.3073999999999996E-2</v>
      </c>
      <c r="E68" s="14">
        <f>'522A'!C68/D68</f>
        <v>0.9771828013716698</v>
      </c>
      <c r="F68" s="14">
        <f>'522B'!C68/D68</f>
        <v>2.281719862833026E-2</v>
      </c>
      <c r="G68" s="14">
        <f>D68/LossSums!D68</f>
        <v>1.7670129178319349</v>
      </c>
    </row>
    <row r="69" spans="1:7" x14ac:dyDescent="0.25">
      <c r="A69" s="14" t="s">
        <v>78</v>
      </c>
      <c r="B69" s="14">
        <v>1134777600</v>
      </c>
      <c r="D69" s="14">
        <f>'522A'!C69+'522B'!C69</f>
        <v>3.8870999999999996E-2</v>
      </c>
      <c r="E69" s="14">
        <f>'522A'!C69/D69</f>
        <v>0.9593270047078799</v>
      </c>
      <c r="F69" s="14">
        <f>'522B'!C69/D69</f>
        <v>4.0672995292120095E-2</v>
      </c>
      <c r="G69" s="14">
        <f>D69/LossSums!D69</f>
        <v>0.97384441939120625</v>
      </c>
    </row>
    <row r="70" spans="1:7" x14ac:dyDescent="0.25">
      <c r="A70" s="14" t="s">
        <v>79</v>
      </c>
      <c r="B70" s="14">
        <v>1135382400</v>
      </c>
      <c r="D70" s="14">
        <f>'522A'!C70+'522B'!C70</f>
        <v>5.1116000000000002E-2</v>
      </c>
      <c r="E70" s="14">
        <f>'522A'!C70/D70</f>
        <v>0.91137804210032081</v>
      </c>
      <c r="F70" s="14">
        <f>'522B'!C70/D70</f>
        <v>8.8621957899679166E-2</v>
      </c>
      <c r="G70" s="14">
        <f>D70/LossSums!D70</f>
        <v>1.2732526279081353</v>
      </c>
    </row>
    <row r="71" spans="1:7" x14ac:dyDescent="0.25">
      <c r="A71" s="14" t="s">
        <v>80</v>
      </c>
      <c r="B71" s="14">
        <v>1135987200</v>
      </c>
      <c r="D71" s="14">
        <f>'522A'!C71+'522B'!C71</f>
        <v>0.10818899999999999</v>
      </c>
      <c r="E71" s="14">
        <f>'522A'!C71/D71</f>
        <v>0.91629463254120114</v>
      </c>
      <c r="F71" s="14">
        <f>'522B'!C71/D71</f>
        <v>8.370536745879896E-2</v>
      </c>
      <c r="G71" s="14">
        <f>D71/LossSums!D71</f>
        <v>2.983865629654145</v>
      </c>
    </row>
    <row r="72" spans="1:7" x14ac:dyDescent="0.25">
      <c r="A72" s="14" t="s">
        <v>81</v>
      </c>
      <c r="B72" s="14">
        <v>1136592000</v>
      </c>
      <c r="D72" s="14">
        <f>'522A'!C72+'522B'!C72</f>
        <v>0.18384999999999999</v>
      </c>
      <c r="E72" s="14">
        <f>'522A'!C72/D72</f>
        <v>0.96126733750339954</v>
      </c>
      <c r="F72" s="14">
        <f>'522B'!C72/D72</f>
        <v>3.8732662496600491E-2</v>
      </c>
      <c r="G72" s="14">
        <f>D72/LossSums!D72</f>
        <v>4.5452297955450067</v>
      </c>
    </row>
    <row r="73" spans="1:7" x14ac:dyDescent="0.25">
      <c r="A73" s="14" t="s">
        <v>82</v>
      </c>
      <c r="B73" s="14">
        <v>1137196800</v>
      </c>
      <c r="D73" s="14">
        <f>'522A'!C73+'522B'!C73</f>
        <v>0.21909500000000001</v>
      </c>
      <c r="E73" s="14">
        <f>'522A'!C73/D73</f>
        <v>0.97768547890184621</v>
      </c>
      <c r="F73" s="14">
        <f>'522B'!C73/D73</f>
        <v>2.2314521098153767E-2</v>
      </c>
      <c r="G73" s="14">
        <f>D73/LossSums!D73</f>
        <v>11.541034555415088</v>
      </c>
    </row>
    <row r="74" spans="1:7" x14ac:dyDescent="0.25">
      <c r="A74" s="14" t="s">
        <v>83</v>
      </c>
      <c r="B74" s="14">
        <v>1137801600</v>
      </c>
      <c r="D74" s="14">
        <f>'522A'!C74+'522B'!C74</f>
        <v>0.27010499999999998</v>
      </c>
      <c r="E74" s="14">
        <f>'522A'!C74/D74</f>
        <v>0.97665722589363391</v>
      </c>
      <c r="F74" s="14">
        <f>'522B'!C74/D74</f>
        <v>2.3342774106366045E-2</v>
      </c>
      <c r="G74" s="14">
        <f>D74/LossSums!D74</f>
        <v>10.181499491122921</v>
      </c>
    </row>
    <row r="75" spans="1:7" x14ac:dyDescent="0.25">
      <c r="A75" s="14" t="s">
        <v>84</v>
      </c>
      <c r="B75" s="14">
        <v>1138406400</v>
      </c>
      <c r="D75" s="14">
        <f>'522A'!C75+'522B'!C75</f>
        <v>0.22724799999999998</v>
      </c>
      <c r="E75" s="14">
        <f>'522A'!C75/D75</f>
        <v>0.97049038935436183</v>
      </c>
      <c r="F75" s="14">
        <f>'522B'!C75/D75</f>
        <v>2.950961064563825E-2</v>
      </c>
      <c r="G75" s="14">
        <f>D75/LossSums!D75</f>
        <v>6.8940327033340392</v>
      </c>
    </row>
    <row r="76" spans="1:7" x14ac:dyDescent="0.25">
      <c r="A76" s="14" t="s">
        <v>85</v>
      </c>
      <c r="B76" s="14">
        <v>1139011200</v>
      </c>
      <c r="D76" s="14">
        <f>'522A'!C76+'522B'!C76</f>
        <v>0.21939800000000001</v>
      </c>
      <c r="E76" s="14">
        <f>'522A'!C76/D76</f>
        <v>0.9617453212882523</v>
      </c>
      <c r="F76" s="14">
        <f>'522B'!C76/D76</f>
        <v>3.8254678711747599E-2</v>
      </c>
      <c r="G76" s="14">
        <f>D76/LossSums!D76</f>
        <v>3.8830817153678696</v>
      </c>
    </row>
    <row r="77" spans="1:7" x14ac:dyDescent="0.25">
      <c r="A77" s="14" t="s">
        <v>86</v>
      </c>
      <c r="B77" s="14">
        <v>1139616000</v>
      </c>
      <c r="D77" s="14">
        <f>'522A'!C77+'522B'!C77</f>
        <v>0.220581</v>
      </c>
      <c r="E77" s="14">
        <f>'522A'!C77/D77</f>
        <v>0.96224969512333336</v>
      </c>
      <c r="F77" s="14">
        <f>'522B'!C77/D77</f>
        <v>3.775030487666662E-2</v>
      </c>
      <c r="G77" s="14">
        <f>D77/LossSums!D77</f>
        <v>3.7645663378502912</v>
      </c>
    </row>
    <row r="78" spans="1:7" x14ac:dyDescent="0.25">
      <c r="A78" s="14" t="s">
        <v>87</v>
      </c>
      <c r="B78" s="14">
        <v>1140220800</v>
      </c>
      <c r="D78" s="14">
        <f>'522A'!C78+'522B'!C78</f>
        <v>9.3886999999999998E-2</v>
      </c>
      <c r="E78" s="14">
        <f>'522A'!C78/D78</f>
        <v>0.96288091003014264</v>
      </c>
      <c r="F78" s="14">
        <f>'522B'!C78/D78</f>
        <v>3.7119089969857383E-2</v>
      </c>
      <c r="G78" s="14">
        <f>D78/LossSums!D78</f>
        <v>0.40791171550843958</v>
      </c>
    </row>
    <row r="79" spans="1:7" x14ac:dyDescent="0.25">
      <c r="A79" s="14" t="s">
        <v>88</v>
      </c>
      <c r="B79" s="14">
        <v>1140825600</v>
      </c>
      <c r="D79" s="14">
        <f>'522A'!C79+'522B'!C79</f>
        <v>6.8238999999999994E-2</v>
      </c>
      <c r="E79" s="14">
        <f>'522A'!C79/D79</f>
        <v>0.96671991090139076</v>
      </c>
      <c r="F79" s="14">
        <f>'522B'!C79/D79</f>
        <v>3.32800890986093E-2</v>
      </c>
      <c r="G79" s="14">
        <f>D79/LossSums!D79</f>
        <v>0.49665567661593774</v>
      </c>
    </row>
    <row r="80" spans="1:7" x14ac:dyDescent="0.25">
      <c r="A80" s="14" t="s">
        <v>89</v>
      </c>
      <c r="B80" s="14">
        <v>1141430400</v>
      </c>
      <c r="D80" s="14">
        <f>'522A'!C80+'522B'!C80</f>
        <v>5.1977000000000002E-2</v>
      </c>
      <c r="E80" s="14">
        <f>'522A'!C80/D80</f>
        <v>0.97021759624449277</v>
      </c>
      <c r="F80" s="14">
        <f>'522B'!C80/D80</f>
        <v>2.9782403755507239E-2</v>
      </c>
      <c r="G80" s="14">
        <f>D80/LossSums!D80</f>
        <v>15.189070718877849</v>
      </c>
    </row>
    <row r="81" spans="1:7" x14ac:dyDescent="0.25">
      <c r="A81" s="14" t="s">
        <v>90</v>
      </c>
      <c r="B81" s="14">
        <v>1142031600</v>
      </c>
      <c r="D81" s="14">
        <f>'522A'!C81+'522B'!C81</f>
        <v>0.21779600000000002</v>
      </c>
      <c r="E81" s="14">
        <f>'522A'!C81/D81</f>
        <v>0.97116567797388376</v>
      </c>
      <c r="F81" s="14">
        <f>'522B'!C81/D81</f>
        <v>2.8834322026116181E-2</v>
      </c>
      <c r="G81" s="14">
        <f>D81/LossSums!D81</f>
        <v>2.6715568421569116</v>
      </c>
    </row>
    <row r="82" spans="1:7" x14ac:dyDescent="0.25">
      <c r="A82" s="14" t="s">
        <v>91</v>
      </c>
      <c r="B82" s="14">
        <v>1142636400</v>
      </c>
      <c r="D82" s="14">
        <f>'522A'!C82+'522B'!C82</f>
        <v>0.183032</v>
      </c>
      <c r="E82" s="14">
        <f>'522A'!C82/D82</f>
        <v>0.97183006250273185</v>
      </c>
      <c r="F82" s="14">
        <f>'522B'!C82/D82</f>
        <v>2.8169937497268236E-2</v>
      </c>
      <c r="G82" s="14">
        <f>D82/LossSums!D82</f>
        <v>0.77122932687243229</v>
      </c>
    </row>
    <row r="83" spans="1:7" x14ac:dyDescent="0.25">
      <c r="A83" s="14" t="s">
        <v>92</v>
      </c>
      <c r="B83" s="14">
        <v>1143241200</v>
      </c>
      <c r="D83" s="14">
        <f>'522A'!C83+'522B'!C83</f>
        <v>0.151477</v>
      </c>
      <c r="E83" s="14">
        <f>'522A'!C83/D83</f>
        <v>0.97371218072710697</v>
      </c>
      <c r="F83" s="14">
        <f>'522B'!C83/D83</f>
        <v>2.6287819272892917E-2</v>
      </c>
      <c r="G83" s="14">
        <f>D83/LossSums!D83</f>
        <v>0.42356852645677973</v>
      </c>
    </row>
    <row r="84" spans="1:7" x14ac:dyDescent="0.25">
      <c r="A84" s="14" t="s">
        <v>93</v>
      </c>
      <c r="B84" s="14">
        <v>1143846000</v>
      </c>
      <c r="D84" s="14">
        <f>'522A'!C84+'522B'!C84</f>
        <v>8.2883999999999999E-2</v>
      </c>
      <c r="E84" s="14">
        <f>'522A'!C84/D84</f>
        <v>0.9738308961922687</v>
      </c>
      <c r="F84" s="14">
        <f>'522B'!C84/D84</f>
        <v>2.6169103807731287E-2</v>
      </c>
      <c r="G84" s="14">
        <f>D84/LossSums!D84</f>
        <v>0.17819112914148613</v>
      </c>
    </row>
    <row r="85" spans="1:7" x14ac:dyDescent="0.25">
      <c r="A85" s="14" t="s">
        <v>94</v>
      </c>
      <c r="B85" s="14">
        <v>1144450800</v>
      </c>
      <c r="D85" s="14">
        <f>'522A'!C85+'522B'!C85</f>
        <v>1.4178000000000001E-2</v>
      </c>
      <c r="E85" s="14">
        <f>'522A'!C85/D85</f>
        <v>0.97573705741289318</v>
      </c>
      <c r="F85" s="14">
        <f>'522B'!C85/D85</f>
        <v>2.4262942587106782E-2</v>
      </c>
      <c r="G85" s="14">
        <f>D85/LossSums!D85</f>
        <v>6.9627992633517488E-2</v>
      </c>
    </row>
    <row r="86" spans="1:7" x14ac:dyDescent="0.25">
      <c r="A86" s="14" t="s">
        <v>95</v>
      </c>
      <c r="B86" s="14">
        <v>1145055600</v>
      </c>
      <c r="D86" s="14">
        <f>'522A'!C86+'522B'!C86</f>
        <v>6.0925E-2</v>
      </c>
      <c r="E86" s="14">
        <f>'522A'!C86/D86</f>
        <v>0.97396799343455076</v>
      </c>
      <c r="F86" s="14">
        <f>'522B'!C86/D86</f>
        <v>2.6032006565449323E-2</v>
      </c>
      <c r="G86" s="14">
        <f>D86/LossSums!D86</f>
        <v>0.74641036949916706</v>
      </c>
    </row>
    <row r="87" spans="1:7" x14ac:dyDescent="0.25">
      <c r="A87" s="14" t="s">
        <v>96</v>
      </c>
      <c r="B87" s="14">
        <v>1145660400</v>
      </c>
      <c r="D87" s="14">
        <f>'522A'!C87+'522B'!C87</f>
        <v>7.193200000000001E-2</v>
      </c>
      <c r="E87" s="14">
        <f>'522A'!C87/D87</f>
        <v>0.96848412389478944</v>
      </c>
      <c r="F87" s="14">
        <f>'522B'!C87/D87</f>
        <v>3.1515876105210471E-2</v>
      </c>
      <c r="G87" s="14">
        <f>D87/LossSums!D87</f>
        <v>0.1564861748645768</v>
      </c>
    </row>
    <row r="88" spans="1:7" x14ac:dyDescent="0.25">
      <c r="A88" s="14" t="s">
        <v>97</v>
      </c>
      <c r="B88" s="14">
        <v>1146265200</v>
      </c>
      <c r="D88" s="14">
        <f>'522A'!C88+'522B'!C88</f>
        <v>7.293899999999999E-2</v>
      </c>
      <c r="E88" s="14">
        <f>'522A'!C88/D88</f>
        <v>0.96469652723508692</v>
      </c>
      <c r="F88" s="14">
        <f>'522B'!C88/D88</f>
        <v>3.5303472764913149E-2</v>
      </c>
      <c r="G88" s="14">
        <f>D88/LossSums!D88</f>
        <v>0.15197873018717348</v>
      </c>
    </row>
    <row r="89" spans="1:7" x14ac:dyDescent="0.25">
      <c r="A89" s="14" t="s">
        <v>98</v>
      </c>
      <c r="B89" s="14">
        <v>1146870000</v>
      </c>
      <c r="D89" s="14">
        <f>'522A'!C89+'522B'!C89</f>
        <v>0.13983099999999998</v>
      </c>
      <c r="E89" s="14">
        <f>'522A'!C89/D89</f>
        <v>0.96153213522037317</v>
      </c>
      <c r="F89" s="14">
        <f>'522B'!C89/D89</f>
        <v>3.846786477962684E-2</v>
      </c>
      <c r="G89" s="14">
        <f>D89/LossSums!D89</f>
        <v>0.30811995945529064</v>
      </c>
    </row>
    <row r="90" spans="1:7" x14ac:dyDescent="0.25">
      <c r="A90" s="14" t="s">
        <v>99</v>
      </c>
      <c r="B90" s="14">
        <v>1147474800</v>
      </c>
      <c r="D90" s="14">
        <f>'522A'!C90+'522B'!C90</f>
        <v>0.10483199999999999</v>
      </c>
      <c r="E90" s="14">
        <f>'522A'!C90/D90</f>
        <v>0.97008547008547008</v>
      </c>
      <c r="F90" s="14">
        <f>'522B'!C90/D90</f>
        <v>2.9914529914529916E-2</v>
      </c>
      <c r="G90" s="14">
        <f>D90/LossSums!D90</f>
        <v>0.19234488212380807</v>
      </c>
    </row>
    <row r="91" spans="1:7" x14ac:dyDescent="0.25">
      <c r="A91" s="14" t="s">
        <v>100</v>
      </c>
      <c r="B91" s="14">
        <v>1148079600</v>
      </c>
      <c r="D91" s="14">
        <f>'522A'!C91+'522B'!C91</f>
        <v>8.3001999999999992E-2</v>
      </c>
      <c r="E91" s="14">
        <f>'522A'!C91/D91</f>
        <v>0.97298860268427279</v>
      </c>
      <c r="F91" s="14">
        <f>'522B'!C91/D91</f>
        <v>2.7011397315727336E-2</v>
      </c>
      <c r="G91" s="14">
        <f>D91/LossSums!D91</f>
        <v>0.13582725807375404</v>
      </c>
    </row>
    <row r="92" spans="1:7" x14ac:dyDescent="0.25">
      <c r="A92" s="14" t="s">
        <v>101</v>
      </c>
      <c r="B92" s="14">
        <v>1148684400</v>
      </c>
      <c r="D92" s="14">
        <f>'522A'!C92+'522B'!C92</f>
        <v>0.147817</v>
      </c>
      <c r="E92" s="14">
        <f>'522A'!C92/D92</f>
        <v>0.97458343762896005</v>
      </c>
      <c r="F92" s="14">
        <f>'522B'!C92/D92</f>
        <v>2.5416562371039866E-2</v>
      </c>
      <c r="G92" s="14">
        <f>D92/LossSums!D92</f>
        <v>0.26232781171359515</v>
      </c>
    </row>
    <row r="93" spans="1:7" x14ac:dyDescent="0.25">
      <c r="A93" s="14" t="s">
        <v>102</v>
      </c>
      <c r="B93" s="14">
        <v>1149289200</v>
      </c>
      <c r="D93" s="14">
        <f>'522A'!C93+'522B'!C93</f>
        <v>6.4153000000000002E-2</v>
      </c>
      <c r="E93" s="14">
        <f>'522A'!C93/D93</f>
        <v>0.97144326843639428</v>
      </c>
      <c r="F93" s="14">
        <f>'522B'!C93/D93</f>
        <v>2.8556731563605754E-2</v>
      </c>
      <c r="G93" s="14">
        <f>D93/LossSums!D93</f>
        <v>0.13827418607408046</v>
      </c>
    </row>
    <row r="94" spans="1:7" x14ac:dyDescent="0.25">
      <c r="A94" s="14" t="s">
        <v>103</v>
      </c>
      <c r="B94" s="14">
        <v>1149894000</v>
      </c>
      <c r="D94" s="14">
        <f>'522A'!C94+'522B'!C94</f>
        <v>8.1100999999999993E-2</v>
      </c>
      <c r="E94" s="14">
        <f>'522A'!C94/D94</f>
        <v>0.97749719485579722</v>
      </c>
      <c r="F94" s="14">
        <f>'522B'!C94/D94</f>
        <v>2.2502805144202911E-2</v>
      </c>
      <c r="G94" s="14">
        <f>D94/LossSums!D94</f>
        <v>0.53320490989539848</v>
      </c>
    </row>
    <row r="95" spans="1:7" x14ac:dyDescent="0.25">
      <c r="A95" s="14" t="s">
        <v>104</v>
      </c>
      <c r="B95" s="14">
        <v>1150498800</v>
      </c>
      <c r="D95" s="14">
        <f>'522A'!C95+'522B'!C95</f>
        <v>6.0004000000000002E-2</v>
      </c>
      <c r="E95" s="14">
        <f>'522A'!C95/D95</f>
        <v>0.96666888874075063</v>
      </c>
      <c r="F95" s="14">
        <f>'522B'!C95/D95</f>
        <v>3.3331111259249382E-2</v>
      </c>
      <c r="G95" s="14">
        <f>D95/LossSums!D95</f>
        <v>0.50107724425887268</v>
      </c>
    </row>
    <row r="96" spans="1:7" x14ac:dyDescent="0.25">
      <c r="A96" s="14" t="s">
        <v>105</v>
      </c>
      <c r="B96" s="14">
        <v>1151103600</v>
      </c>
      <c r="D96" s="14">
        <f>'522A'!C96+'522B'!C96</f>
        <v>3.9481999999999996E-2</v>
      </c>
      <c r="E96" s="14">
        <f>'522A'!C96/D96</f>
        <v>0.96069094777366904</v>
      </c>
      <c r="F96" s="14">
        <f>'522B'!C96/D96</f>
        <v>3.9309052226330993E-2</v>
      </c>
      <c r="G96" s="14">
        <f>D96/LossSums!D96</f>
        <v>0.31828258643901103</v>
      </c>
    </row>
    <row r="97" spans="1:7" x14ac:dyDescent="0.25">
      <c r="A97" s="14" t="s">
        <v>106</v>
      </c>
      <c r="B97" s="14">
        <v>1151708400</v>
      </c>
      <c r="D97" s="14">
        <f>'522A'!C97+'522B'!C97</f>
        <v>2.7425999999999999E-2</v>
      </c>
      <c r="E97" s="14">
        <f>'522A'!C97/D97</f>
        <v>0.96120469627360905</v>
      </c>
      <c r="F97" s="14">
        <f>'522B'!C97/D97</f>
        <v>3.879530372639102E-2</v>
      </c>
      <c r="G97" s="14">
        <f>D97/LossSums!D97</f>
        <v>0.26529052727290314</v>
      </c>
    </row>
    <row r="98" spans="1:7" x14ac:dyDescent="0.25">
      <c r="A98" s="14" t="s">
        <v>107</v>
      </c>
      <c r="B98" s="14">
        <v>1152313200</v>
      </c>
      <c r="D98" s="14">
        <f>'522A'!C98+'522B'!C98</f>
        <v>2.8003E-2</v>
      </c>
      <c r="E98" s="14">
        <f>'522A'!C98/D98</f>
        <v>0.96393243581044885</v>
      </c>
      <c r="F98" s="14">
        <f>'522B'!C98/D98</f>
        <v>3.6067564189551121E-2</v>
      </c>
      <c r="G98" s="14">
        <f>D98/LossSums!D98</f>
        <v>0.286971849027987</v>
      </c>
    </row>
    <row r="99" spans="1:7" x14ac:dyDescent="0.25">
      <c r="A99" s="14" t="s">
        <v>108</v>
      </c>
      <c r="B99" s="14">
        <v>1152918000</v>
      </c>
      <c r="D99" s="14">
        <f>'522A'!C99+'522B'!C99</f>
        <v>8.7642999999999999E-2</v>
      </c>
      <c r="E99" s="14">
        <f>'522A'!C99/D99</f>
        <v>0.97242221284072883</v>
      </c>
      <c r="F99" s="14">
        <f>'522B'!C99/D99</f>
        <v>2.7577787159271134E-2</v>
      </c>
      <c r="G99" s="14">
        <f>D99/LossSums!D99</f>
        <v>1.0288669233658903</v>
      </c>
    </row>
    <row r="100" spans="1:7" x14ac:dyDescent="0.25">
      <c r="A100" s="14" t="s">
        <v>109</v>
      </c>
      <c r="B100" s="14">
        <v>1153522800</v>
      </c>
      <c r="D100" s="14">
        <f>'522A'!C100+'522B'!C100</f>
        <v>0.10298500000000001</v>
      </c>
      <c r="E100" s="14">
        <f>'522A'!C100/D100</f>
        <v>0.969937369519833</v>
      </c>
      <c r="F100" s="14">
        <f>'522B'!C100/D100</f>
        <v>3.006263048016701E-2</v>
      </c>
      <c r="G100" s="14">
        <f>D100/LossSums!D100</f>
        <v>0.47566371681415931</v>
      </c>
    </row>
    <row r="101" spans="1:7" x14ac:dyDescent="0.25">
      <c r="A101" s="14" t="s">
        <v>110</v>
      </c>
      <c r="B101" s="14">
        <v>1154127600</v>
      </c>
      <c r="D101" s="14">
        <f>'522A'!C101+'522B'!C101</f>
        <v>8.6633000000000002E-2</v>
      </c>
      <c r="E101" s="14">
        <f>'522A'!C101/D101</f>
        <v>0.96571745177934509</v>
      </c>
      <c r="F101" s="14">
        <f>'522B'!C101/D101</f>
        <v>3.4282548220654949E-2</v>
      </c>
      <c r="G101" s="14">
        <f>D101/LossSums!D101</f>
        <v>0.24613535697340427</v>
      </c>
    </row>
    <row r="102" spans="1:7" x14ac:dyDescent="0.25">
      <c r="A102" s="14" t="s">
        <v>111</v>
      </c>
      <c r="B102" s="14">
        <v>1154732400</v>
      </c>
      <c r="D102" s="14">
        <f>'522A'!C102+'522B'!C102</f>
        <v>9.0963000000000002E-2</v>
      </c>
      <c r="E102" s="14">
        <f>'522A'!C102/D102</f>
        <v>0.97205457163901798</v>
      </c>
      <c r="F102" s="14">
        <f>'522B'!C102/D102</f>
        <v>2.7945428360981937E-2</v>
      </c>
      <c r="G102" s="14">
        <f>D102/LossSums!D102</f>
        <v>0.22583568364185272</v>
      </c>
    </row>
    <row r="103" spans="1:7" x14ac:dyDescent="0.25">
      <c r="A103" s="14" t="s">
        <v>112</v>
      </c>
      <c r="B103" s="14">
        <v>1155337200</v>
      </c>
      <c r="D103" s="14">
        <f>'522A'!C103+'522B'!C103</f>
        <v>8.6641999999999997E-2</v>
      </c>
      <c r="E103" s="14">
        <f>'522A'!C103/D103</f>
        <v>0.9727614782668913</v>
      </c>
      <c r="F103" s="14">
        <f>'522B'!C103/D103</f>
        <v>2.7238521733108655E-2</v>
      </c>
      <c r="G103" s="14">
        <f>D103/LossSums!D103</f>
        <v>0.19564373069349858</v>
      </c>
    </row>
    <row r="104" spans="1:7" x14ac:dyDescent="0.25">
      <c r="A104" s="14" t="s">
        <v>113</v>
      </c>
      <c r="B104" s="14">
        <v>1155942000</v>
      </c>
      <c r="D104" s="14">
        <f>'522A'!C104+'522B'!C104</f>
        <v>8.9047000000000001E-2</v>
      </c>
      <c r="E104" s="14">
        <f>'522A'!C104/D104</f>
        <v>0.97330623154064699</v>
      </c>
      <c r="F104" s="14">
        <f>'522B'!C104/D104</f>
        <v>2.6693768459352927E-2</v>
      </c>
      <c r="G104" s="14">
        <f>D104/LossSums!D104</f>
        <v>0.22927448466216599</v>
      </c>
    </row>
    <row r="105" spans="1:7" x14ac:dyDescent="0.25">
      <c r="A105" s="14" t="s">
        <v>114</v>
      </c>
      <c r="B105" s="14">
        <v>1156546800</v>
      </c>
      <c r="D105" s="14">
        <f>'522A'!C105+'522B'!C105</f>
        <v>8.9953999999999992E-2</v>
      </c>
      <c r="E105" s="14">
        <f>'522A'!C105/D105</f>
        <v>0.9694955199324099</v>
      </c>
      <c r="F105" s="14">
        <f>'522B'!C105/D105</f>
        <v>3.0504480067590104E-2</v>
      </c>
      <c r="G105" s="14">
        <f>D105/LossSums!D105</f>
        <v>0.22276538733946494</v>
      </c>
    </row>
    <row r="106" spans="1:7" x14ac:dyDescent="0.25">
      <c r="A106" s="14" t="s">
        <v>115</v>
      </c>
      <c r="B106" s="14">
        <v>1157151600</v>
      </c>
      <c r="D106" s="14">
        <f>'522A'!C106+'522B'!C106</f>
        <v>0.105423</v>
      </c>
      <c r="E106" s="14">
        <f>'522A'!C106/D106</f>
        <v>0.96683835595648004</v>
      </c>
      <c r="F106" s="14">
        <f>'522B'!C106/D106</f>
        <v>3.3161644043519914E-2</v>
      </c>
      <c r="G106" s="14">
        <f>D106/LossSums!D106</f>
        <v>0.26043359898023211</v>
      </c>
    </row>
    <row r="107" spans="1:7" x14ac:dyDescent="0.25">
      <c r="A107" s="14" t="s">
        <v>116</v>
      </c>
      <c r="B107" s="14">
        <v>1157756400</v>
      </c>
      <c r="D107" s="14">
        <f>'522A'!C107+'522B'!C107</f>
        <v>9.6600000000000005E-2</v>
      </c>
      <c r="E107" s="14">
        <f>'522A'!C107/D107</f>
        <v>0.97423395445134575</v>
      </c>
      <c r="F107" s="14">
        <f>'522B'!C107/D107</f>
        <v>2.5766045548654241E-2</v>
      </c>
      <c r="G107" s="14">
        <f>D107/LossSums!D107</f>
        <v>0.21722704948998869</v>
      </c>
    </row>
    <row r="108" spans="1:7" x14ac:dyDescent="0.25">
      <c r="A108" s="14" t="s">
        <v>117</v>
      </c>
      <c r="B108" s="14">
        <v>1158361200</v>
      </c>
      <c r="D108" s="14">
        <f>'522A'!C108+'522B'!C108</f>
        <v>0.11554399999999999</v>
      </c>
      <c r="E108" s="14">
        <f>'522A'!C108/D108</f>
        <v>0.97491864571072495</v>
      </c>
      <c r="F108" s="14">
        <f>'522B'!C108/D108</f>
        <v>2.5081354289275083E-2</v>
      </c>
      <c r="G108" s="14">
        <f>D108/LossSums!D108</f>
        <v>0.24473335281982195</v>
      </c>
    </row>
    <row r="109" spans="1:7" x14ac:dyDescent="0.25">
      <c r="A109" s="14" t="s">
        <v>118</v>
      </c>
      <c r="B109" s="14">
        <v>1158966000</v>
      </c>
      <c r="D109" s="14">
        <f>'522A'!C109+'522B'!C109</f>
        <v>0.12787299999999999</v>
      </c>
      <c r="E109" s="14">
        <f>'522A'!C109/D109</f>
        <v>0.97652358199150724</v>
      </c>
      <c r="F109" s="14">
        <f>'522B'!C109/D109</f>
        <v>2.3476418008492803E-2</v>
      </c>
      <c r="G109" s="14">
        <f>D109/LossSums!D109</f>
        <v>0.2585235773146688</v>
      </c>
    </row>
    <row r="110" spans="1:7" x14ac:dyDescent="0.25">
      <c r="A110" s="14" t="s">
        <v>119</v>
      </c>
      <c r="B110" s="14">
        <v>1159570800</v>
      </c>
      <c r="D110" s="14">
        <f>'522A'!C110+'522B'!C110</f>
        <v>8.6460999999999996E-2</v>
      </c>
      <c r="E110" s="14">
        <f>'522A'!C110/D110</f>
        <v>0.97685661743445018</v>
      </c>
      <c r="F110" s="14">
        <f>'522B'!C110/D110</f>
        <v>2.3143382565549788E-2</v>
      </c>
      <c r="G110" s="14">
        <f>D110/LossSums!D110</f>
        <v>0.1650617590347645</v>
      </c>
    </row>
    <row r="111" spans="1:7" x14ac:dyDescent="0.25">
      <c r="A111" s="14" t="s">
        <v>120</v>
      </c>
      <c r="B111" s="14">
        <v>1160175600</v>
      </c>
      <c r="D111" s="14">
        <f>'522A'!C111+'522B'!C111</f>
        <v>1.2950000000000001E-2</v>
      </c>
      <c r="E111" s="14">
        <f>'522A'!C111/D111</f>
        <v>0.97891891891891891</v>
      </c>
      <c r="F111" s="14">
        <f>'522B'!C111/D111</f>
        <v>2.1081081081081081E-2</v>
      </c>
      <c r="G111" s="14">
        <f>D111/LossSums!D111</f>
        <v>3.1356159972106334E-2</v>
      </c>
    </row>
    <row r="112" spans="1:7" x14ac:dyDescent="0.25">
      <c r="A112" s="14" t="s">
        <v>121</v>
      </c>
      <c r="B112" s="14">
        <v>1160780400</v>
      </c>
      <c r="D112" s="14">
        <f>'522A'!C112+'522B'!C112</f>
        <v>7.6171000000000003E-2</v>
      </c>
      <c r="E112" s="14">
        <f>'522A'!C112/D112</f>
        <v>0.97391395675519554</v>
      </c>
      <c r="F112" s="14">
        <f>'522B'!C112/D112</f>
        <v>2.6086043244804454E-2</v>
      </c>
      <c r="G112" s="14">
        <f>D112/LossSums!D112</f>
        <v>0.76492267523599133</v>
      </c>
    </row>
    <row r="113" spans="1:7" x14ac:dyDescent="0.25">
      <c r="A113" s="14" t="s">
        <v>122</v>
      </c>
      <c r="B113" s="14">
        <v>1161385200</v>
      </c>
      <c r="D113" s="14">
        <f>'522A'!C113+'522B'!C113</f>
        <v>0.13336800000000001</v>
      </c>
      <c r="E113" s="14">
        <f>'522A'!C113/D113</f>
        <v>0.97231719752864254</v>
      </c>
      <c r="F113" s="14">
        <f>'522B'!C113/D113</f>
        <v>2.7682802471357446E-2</v>
      </c>
      <c r="G113" s="14">
        <f>D113/LossSums!D113</f>
        <v>0.33176036875530157</v>
      </c>
    </row>
    <row r="114" spans="1:7" x14ac:dyDescent="0.25">
      <c r="A114" s="14" t="s">
        <v>123</v>
      </c>
      <c r="B114" s="14">
        <v>1161990000</v>
      </c>
      <c r="D114" s="14">
        <f>'522A'!C114+'522B'!C114</f>
        <v>0.18848800000000002</v>
      </c>
      <c r="E114" s="14">
        <f>'522A'!C114/D114</f>
        <v>0.96990789864606763</v>
      </c>
      <c r="F114" s="14">
        <f>'522B'!C114/D114</f>
        <v>3.0092101353932341E-2</v>
      </c>
      <c r="G114" s="14">
        <f>D114/LossSums!D114</f>
        <v>0.45546875188783886</v>
      </c>
    </row>
    <row r="115" spans="1:7" x14ac:dyDescent="0.25">
      <c r="A115" s="14" t="s">
        <v>124</v>
      </c>
      <c r="B115" s="14">
        <v>1162598400</v>
      </c>
      <c r="D115" s="14">
        <f>'522A'!C115+'522B'!C115</f>
        <v>5.6230000000000002E-2</v>
      </c>
      <c r="E115" s="14">
        <f>'522A'!C115/D115</f>
        <v>0.97010492619598077</v>
      </c>
      <c r="F115" s="14">
        <f>'522B'!C115/D115</f>
        <v>2.9895073804019207E-2</v>
      </c>
      <c r="G115" s="14">
        <f>D115/LossSums!D115</f>
        <v>0.11947611540079638</v>
      </c>
    </row>
    <row r="116" spans="1:7" x14ac:dyDescent="0.25">
      <c r="A116" s="14" t="s">
        <v>125</v>
      </c>
      <c r="B116" s="14">
        <v>1163203200</v>
      </c>
      <c r="D116" s="14">
        <f>'522A'!C116+'522B'!C116</f>
        <v>0.103782</v>
      </c>
      <c r="E116" s="14">
        <f>'522A'!C116/D116</f>
        <v>0.97242296351968549</v>
      </c>
      <c r="F116" s="14">
        <f>'522B'!C116/D116</f>
        <v>2.7577036480314506E-2</v>
      </c>
      <c r="G116" s="14">
        <f>D116/LossSums!D116</f>
        <v>0.37441149837474336</v>
      </c>
    </row>
    <row r="117" spans="1:7" x14ac:dyDescent="0.25">
      <c r="A117" s="14" t="s">
        <v>126</v>
      </c>
      <c r="B117" s="14">
        <v>1163808000</v>
      </c>
      <c r="D117" s="14">
        <f>'522A'!C117+'522B'!C117</f>
        <v>5.0055000000000002E-2</v>
      </c>
      <c r="E117" s="14">
        <f>'522A'!C117/D117</f>
        <v>0.95754669863150532</v>
      </c>
      <c r="F117" s="14">
        <f>'522B'!C117/D117</f>
        <v>4.2453301368494657E-2</v>
      </c>
      <c r="G117" s="14">
        <f>D117/LossSums!D117</f>
        <v>0.10320022761572528</v>
      </c>
    </row>
    <row r="118" spans="1:7" x14ac:dyDescent="0.25">
      <c r="A118" s="14" t="s">
        <v>127</v>
      </c>
      <c r="B118" s="14">
        <v>1164412800</v>
      </c>
      <c r="D118" s="14">
        <f>'522A'!C118+'522B'!C118</f>
        <v>4.7218999999999997E-2</v>
      </c>
      <c r="E118" s="14">
        <f>'522A'!C118/D118</f>
        <v>0.96003727313157838</v>
      </c>
      <c r="F118" s="14">
        <f>'522B'!C118/D118</f>
        <v>3.9962726868421609E-2</v>
      </c>
      <c r="G118" s="14">
        <f>D118/LossSums!D118</f>
        <v>0.25811336019110193</v>
      </c>
    </row>
    <row r="119" spans="1:7" x14ac:dyDescent="0.25">
      <c r="A119" s="14" t="s">
        <v>128</v>
      </c>
      <c r="B119" s="14">
        <v>1165017600</v>
      </c>
      <c r="D119" s="14">
        <f>'522A'!C119+'522B'!C119</f>
        <v>3.1529000000000001E-2</v>
      </c>
      <c r="E119" s="14">
        <f>'522A'!C119/D119</f>
        <v>0.95242475181578856</v>
      </c>
      <c r="F119" s="14">
        <f>'522B'!C119/D119</f>
        <v>4.7575248184211362E-2</v>
      </c>
      <c r="G119" s="14">
        <f>D119/LossSums!D119</f>
        <v>0.18028521762997191</v>
      </c>
    </row>
    <row r="120" spans="1:7" x14ac:dyDescent="0.25">
      <c r="A120" s="14" t="s">
        <v>129</v>
      </c>
      <c r="B120" s="14">
        <v>1165622400</v>
      </c>
      <c r="D120" s="14">
        <f>'522A'!C120+'522B'!C120</f>
        <v>9.0256000000000003E-2</v>
      </c>
      <c r="E120" s="14">
        <f>'522A'!C120/D120</f>
        <v>0.96830127636943797</v>
      </c>
      <c r="F120" s="14">
        <f>'522B'!C120/D120</f>
        <v>3.1698723630561955E-2</v>
      </c>
      <c r="G120" s="14">
        <f>D120/LossSums!D120</f>
        <v>0.48623546777860382</v>
      </c>
    </row>
    <row r="121" spans="1:7" x14ac:dyDescent="0.25">
      <c r="A121" s="14" t="s">
        <v>130</v>
      </c>
      <c r="B121" s="14">
        <v>1166227200</v>
      </c>
      <c r="D121" s="14">
        <f>'522A'!C121+'522B'!C121</f>
        <v>0.184029</v>
      </c>
      <c r="E121" s="14">
        <f>'522A'!C121/D121</f>
        <v>0.97239022110645601</v>
      </c>
      <c r="F121" s="14">
        <f>'522B'!C121/D121</f>
        <v>2.7609778893543949E-2</v>
      </c>
      <c r="G121" s="14">
        <f>D121/LossSums!D121</f>
        <v>0.70105751575226094</v>
      </c>
    </row>
    <row r="122" spans="1:7" x14ac:dyDescent="0.25">
      <c r="A122" s="14" t="s">
        <v>131</v>
      </c>
      <c r="B122" s="14">
        <v>1166832000</v>
      </c>
      <c r="D122" s="14">
        <f>'522A'!C122+'522B'!C122</f>
        <v>0.14348100000000003</v>
      </c>
      <c r="E122" s="14">
        <f>'522A'!C122/D122</f>
        <v>0.97320899631310065</v>
      </c>
      <c r="F122" s="14">
        <f>'522B'!C122/D122</f>
        <v>2.6791003686899309E-2</v>
      </c>
      <c r="G122" s="14">
        <f>D122/LossSums!D122</f>
        <v>0.31939389487321618</v>
      </c>
    </row>
    <row r="123" spans="1:7" x14ac:dyDescent="0.25">
      <c r="A123" s="14" t="s">
        <v>132</v>
      </c>
      <c r="B123" s="14">
        <v>1167436800</v>
      </c>
      <c r="D123" s="14">
        <f>'522A'!C123+'522B'!C123</f>
        <v>0.13547399999999998</v>
      </c>
      <c r="E123" s="14">
        <f>'522A'!C123/D123</f>
        <v>0.97278444572390277</v>
      </c>
      <c r="F123" s="14">
        <f>'522B'!C123/D123</f>
        <v>2.7215554276097263E-2</v>
      </c>
      <c r="G123" s="14">
        <f>D123/LossSums!D123</f>
        <v>0.2712686395319267</v>
      </c>
    </row>
    <row r="124" spans="1:7" x14ac:dyDescent="0.25">
      <c r="A124" s="14" t="s">
        <v>133</v>
      </c>
      <c r="B124" s="14">
        <v>1168041600</v>
      </c>
      <c r="D124" s="14">
        <f>'522A'!C124+'522B'!C124</f>
        <v>0.176453</v>
      </c>
      <c r="E124" s="14">
        <f>'522A'!C124/D124</f>
        <v>0.97203221254385019</v>
      </c>
      <c r="F124" s="14">
        <f>'522B'!C124/D124</f>
        <v>2.7967787456149796E-2</v>
      </c>
      <c r="G124" s="14">
        <f>D124/LossSums!D124</f>
        <v>0.37263005401935229</v>
      </c>
    </row>
    <row r="125" spans="1:7" x14ac:dyDescent="0.25">
      <c r="A125" s="14" t="s">
        <v>134</v>
      </c>
      <c r="B125" s="14">
        <v>1168646400</v>
      </c>
      <c r="D125" s="14">
        <f>'522A'!C125+'522B'!C125</f>
        <v>0.16331300000000001</v>
      </c>
      <c r="E125" s="14">
        <f>'522A'!C125/D125</f>
        <v>0.97430700556599903</v>
      </c>
      <c r="F125" s="14">
        <f>'522B'!C125/D125</f>
        <v>2.5692994434000967E-2</v>
      </c>
      <c r="G125" s="14">
        <f>D125/LossSums!D125</f>
        <v>0.28882207818620736</v>
      </c>
    </row>
    <row r="126" spans="1:7" x14ac:dyDescent="0.25">
      <c r="A126" s="14" t="s">
        <v>135</v>
      </c>
      <c r="B126" s="14">
        <v>1169251200</v>
      </c>
      <c r="D126" s="14">
        <f>'522A'!C126+'522B'!C126</f>
        <v>0.14447599999999999</v>
      </c>
      <c r="E126" s="14">
        <f>'522A'!C126/D126</f>
        <v>0.97693042443035516</v>
      </c>
      <c r="F126" s="14">
        <f>'522B'!C126/D126</f>
        <v>2.3069575569644788E-2</v>
      </c>
      <c r="G126" s="14">
        <f>D126/LossSums!D126</f>
        <v>0.27949446625099861</v>
      </c>
    </row>
    <row r="127" spans="1:7" x14ac:dyDescent="0.25">
      <c r="A127" s="14" t="s">
        <v>136</v>
      </c>
      <c r="B127" s="14">
        <v>1169856000</v>
      </c>
      <c r="D127" s="14">
        <f>'522A'!C127+'522B'!C127</f>
        <v>0.10272000000000001</v>
      </c>
      <c r="E127" s="14">
        <f>'522A'!C127/D127</f>
        <v>0.97131035825545164</v>
      </c>
      <c r="F127" s="14">
        <f>'522B'!C127/D127</f>
        <v>2.8689641744548286E-2</v>
      </c>
      <c r="G127" s="14">
        <f>D127/LossSums!D127</f>
        <v>0.17605621732796298</v>
      </c>
    </row>
    <row r="128" spans="1:7" x14ac:dyDescent="0.25">
      <c r="A128" s="14" t="s">
        <v>137</v>
      </c>
      <c r="B128" s="14">
        <v>1170460800</v>
      </c>
      <c r="D128" s="14">
        <f>'522A'!C128+'522B'!C128</f>
        <v>9.8868999999999999E-2</v>
      </c>
      <c r="E128" s="14">
        <f>'522A'!C128/D128</f>
        <v>0.97502756172308813</v>
      </c>
      <c r="F128" s="14">
        <f>'522B'!C128/D128</f>
        <v>2.4972438276911871E-2</v>
      </c>
      <c r="G128" s="14">
        <f>D128/LossSums!D128</f>
        <v>0.16707392086087788</v>
      </c>
    </row>
    <row r="129" spans="1:7" x14ac:dyDescent="0.25">
      <c r="A129" s="14" t="s">
        <v>138</v>
      </c>
      <c r="B129" s="14">
        <v>1171065600</v>
      </c>
      <c r="D129" s="14">
        <f>'522A'!C129+'522B'!C129</f>
        <v>6.1853999999999999E-2</v>
      </c>
      <c r="E129" s="14">
        <f>'522A'!C129/D129</f>
        <v>0.97345361658098106</v>
      </c>
      <c r="F129" s="14">
        <f>'522B'!C129/D129</f>
        <v>2.6546383419018979E-2</v>
      </c>
      <c r="G129" s="14">
        <f>D129/LossSums!D129</f>
        <v>0.10136992138398276</v>
      </c>
    </row>
    <row r="130" spans="1:7" x14ac:dyDescent="0.25">
      <c r="A130" s="14" t="s">
        <v>139</v>
      </c>
      <c r="B130" s="14">
        <v>1171670400</v>
      </c>
      <c r="D130" s="14">
        <f>'522A'!C130+'522B'!C130</f>
        <v>6.5071999999999991E-2</v>
      </c>
      <c r="E130" s="14">
        <f>'522A'!C130/D130</f>
        <v>0.97465883943939025</v>
      </c>
      <c r="F130" s="14">
        <f>'522B'!C130/D130</f>
        <v>2.5341160560609789E-2</v>
      </c>
      <c r="G130" s="14">
        <f>D130/LossSums!D130</f>
        <v>0.13055629678524777</v>
      </c>
    </row>
    <row r="131" spans="1:7" x14ac:dyDescent="0.25">
      <c r="A131" s="14" t="s">
        <v>140</v>
      </c>
      <c r="B131" s="14">
        <v>1172275200</v>
      </c>
      <c r="D131" s="14">
        <f>'522A'!C131+'522B'!C131</f>
        <v>7.8824000000000005E-2</v>
      </c>
      <c r="E131" s="14">
        <f>'522A'!C131/D131</f>
        <v>0.97287628133563375</v>
      </c>
      <c r="F131" s="14">
        <f>'522B'!C131/D131</f>
        <v>2.7123718664366182E-2</v>
      </c>
      <c r="G131" s="14">
        <f>D131/LossSums!D131</f>
        <v>0.12950841219768663</v>
      </c>
    </row>
    <row r="132" spans="1:7" x14ac:dyDescent="0.25">
      <c r="A132" s="14" t="s">
        <v>141</v>
      </c>
      <c r="B132" s="14">
        <v>1172880000</v>
      </c>
      <c r="D132" s="14">
        <f>'522A'!C132+'522B'!C132</f>
        <v>1.6310999999999999E-2</v>
      </c>
      <c r="E132" s="14">
        <f>'522A'!C132/D132</f>
        <v>0.9507081110906751</v>
      </c>
      <c r="F132" s="14">
        <f>'522B'!C132/D132</f>
        <v>4.9291888909325003E-2</v>
      </c>
      <c r="G132" s="14">
        <f>D132/LossSums!D132</f>
        <v>2.8954043820705391E-2</v>
      </c>
    </row>
    <row r="133" spans="1:7" x14ac:dyDescent="0.25">
      <c r="A133" s="14" t="s">
        <v>142</v>
      </c>
      <c r="B133" s="14">
        <v>1173481200</v>
      </c>
      <c r="D133" s="14">
        <f>'522A'!C133+'522B'!C133</f>
        <v>6.5407999999999994E-2</v>
      </c>
      <c r="E133" s="14">
        <f>'522A'!C133/D133</f>
        <v>0.96482081702544031</v>
      </c>
      <c r="F133" s="14">
        <f>'522B'!C133/D133</f>
        <v>3.5179182974559693E-2</v>
      </c>
      <c r="G133" s="14">
        <f>D133/LossSums!D133</f>
        <v>0.11839087741526763</v>
      </c>
    </row>
    <row r="134" spans="1:7" x14ac:dyDescent="0.25">
      <c r="A134" s="14" t="s">
        <v>143</v>
      </c>
      <c r="B134" s="14">
        <v>1174086000</v>
      </c>
      <c r="D134" s="14">
        <f>'522A'!C134+'522B'!C134</f>
        <v>0.181147</v>
      </c>
      <c r="E134" s="14">
        <f>'522A'!C134/D134</f>
        <v>0.9619480311570161</v>
      </c>
      <c r="F134" s="14">
        <f>'522B'!C134/D134</f>
        <v>3.8051968842983876E-2</v>
      </c>
      <c r="G134" s="14">
        <f>D134/LossSums!D134</f>
        <v>0.27939391415531878</v>
      </c>
    </row>
    <row r="135" spans="1:7" x14ac:dyDescent="0.25">
      <c r="A135" s="14" t="s">
        <v>144</v>
      </c>
      <c r="B135" s="14">
        <v>1174690800</v>
      </c>
      <c r="D135" s="14">
        <f>'522A'!C135+'522B'!C135</f>
        <v>0.10342999999999999</v>
      </c>
      <c r="E135" s="14">
        <f>'522A'!C135/D135</f>
        <v>0.95981823455477144</v>
      </c>
      <c r="F135" s="14">
        <f>'522B'!C135/D135</f>
        <v>4.0181765445228661E-2</v>
      </c>
      <c r="G135" s="14">
        <f>D135/LossSums!D135</f>
        <v>0.16937328772170576</v>
      </c>
    </row>
    <row r="136" spans="1:7" x14ac:dyDescent="0.25">
      <c r="A136" s="14" t="s">
        <v>145</v>
      </c>
      <c r="B136" s="14">
        <v>1175295600</v>
      </c>
      <c r="D136" s="14">
        <f>'522A'!C136+'522B'!C136</f>
        <v>0.13872500000000001</v>
      </c>
      <c r="E136" s="14">
        <f>'522A'!C136/D136</f>
        <v>0.96413047395927187</v>
      </c>
      <c r="F136" s="14">
        <f>'522B'!C136/D136</f>
        <v>3.5869526040728059E-2</v>
      </c>
      <c r="G136" s="14">
        <f>D136/LossSums!D136</f>
        <v>0.23224103178801742</v>
      </c>
    </row>
    <row r="137" spans="1:7" x14ac:dyDescent="0.25">
      <c r="A137" s="14" t="s">
        <v>146</v>
      </c>
      <c r="B137" s="14">
        <v>1175900400</v>
      </c>
      <c r="D137" s="14">
        <f>'522A'!C137+'522B'!C137</f>
        <v>0.12604500000000002</v>
      </c>
      <c r="E137" s="14">
        <f>'522A'!C137/D137</f>
        <v>0.96191836248958695</v>
      </c>
      <c r="F137" s="14">
        <f>'522B'!C137/D137</f>
        <v>3.8081637510412936E-2</v>
      </c>
      <c r="G137" s="14">
        <f>D137/LossSums!D137</f>
        <v>0.20537833966900274</v>
      </c>
    </row>
    <row r="138" spans="1:7" x14ac:dyDescent="0.25">
      <c r="A138" s="14" t="s">
        <v>147</v>
      </c>
      <c r="B138" s="14">
        <v>1176505200</v>
      </c>
      <c r="D138" s="14">
        <f>'522A'!C138+'522B'!C138</f>
        <v>0.145177</v>
      </c>
      <c r="E138" s="14">
        <f>'522A'!C138/D138</f>
        <v>0.96129552201795043</v>
      </c>
      <c r="F138" s="14">
        <f>'522B'!C138/D138</f>
        <v>3.8704477982049498E-2</v>
      </c>
      <c r="G138" s="14">
        <f>D138/LossSums!D138</f>
        <v>0.30743900011435493</v>
      </c>
    </row>
    <row r="139" spans="1:7" x14ac:dyDescent="0.25">
      <c r="A139" s="14" t="s">
        <v>148</v>
      </c>
      <c r="B139" s="14">
        <v>1177110000</v>
      </c>
      <c r="D139" s="14">
        <f>'522A'!C139+'522B'!C139</f>
        <v>9.8643999999999996E-2</v>
      </c>
      <c r="E139" s="14">
        <f>'522A'!C139/D139</f>
        <v>0.97580187340334945</v>
      </c>
      <c r="F139" s="14">
        <f>'522B'!C139/D139</f>
        <v>2.419812659665058E-2</v>
      </c>
      <c r="G139" s="14">
        <f>D139/LossSums!D139</f>
        <v>0.1439045810101505</v>
      </c>
    </row>
    <row r="140" spans="1:7" x14ac:dyDescent="0.25">
      <c r="A140" s="14" t="s">
        <v>149</v>
      </c>
      <c r="B140" s="14">
        <v>1177714800</v>
      </c>
      <c r="D140" s="14">
        <f>'522A'!C140+'522B'!C140</f>
        <v>0.1246</v>
      </c>
      <c r="E140" s="14">
        <f>'522A'!C140/D140</f>
        <v>0.97501605136436598</v>
      </c>
      <c r="F140" s="14">
        <f>'522B'!C140/D140</f>
        <v>2.4983948635634027E-2</v>
      </c>
      <c r="G140" s="14">
        <f>D140/LossSums!D140</f>
        <v>0.23853052941908431</v>
      </c>
    </row>
    <row r="141" spans="1:7" x14ac:dyDescent="0.25">
      <c r="A141" s="14" t="s">
        <v>150</v>
      </c>
      <c r="B141" s="14">
        <v>1178319600</v>
      </c>
      <c r="D141" s="14">
        <f>'522A'!C141+'522B'!C141</f>
        <v>0.12725400000000001</v>
      </c>
      <c r="E141" s="14">
        <f>'522A'!C141/D141</f>
        <v>0.97372970594244568</v>
      </c>
      <c r="F141" s="14">
        <f>'522B'!C141/D141</f>
        <v>2.6270294057554183E-2</v>
      </c>
      <c r="G141" s="14">
        <f>D141/LossSums!D141</f>
        <v>0.22841275624951757</v>
      </c>
    </row>
    <row r="142" spans="1:7" x14ac:dyDescent="0.25">
      <c r="A142" s="14" t="s">
        <v>151</v>
      </c>
      <c r="B142" s="14">
        <v>1178924400</v>
      </c>
      <c r="D142" s="14">
        <f>'522A'!C142+'522B'!C142</f>
        <v>0.10929399999999999</v>
      </c>
      <c r="E142" s="14">
        <f>'522A'!C142/D142</f>
        <v>0.96781159075521073</v>
      </c>
      <c r="F142" s="14">
        <f>'522B'!C142/D142</f>
        <v>3.2188409244789287E-2</v>
      </c>
      <c r="G142" s="14">
        <f>D142/LossSums!D142</f>
        <v>0.20350426395561017</v>
      </c>
    </row>
    <row r="143" spans="1:7" x14ac:dyDescent="0.25">
      <c r="A143" s="14" t="s">
        <v>152</v>
      </c>
      <c r="B143" s="14">
        <v>1179529200</v>
      </c>
      <c r="D143" s="14">
        <f>'522A'!C143+'522B'!C143</f>
        <v>0.104571</v>
      </c>
      <c r="E143" s="14">
        <f>'522A'!C143/D143</f>
        <v>0.97453404863681137</v>
      </c>
      <c r="F143" s="14">
        <f>'522B'!C143/D143</f>
        <v>2.5465951363188646E-2</v>
      </c>
      <c r="G143" s="14">
        <f>D143/LossSums!D143</f>
        <v>0.21987913807024628</v>
      </c>
    </row>
    <row r="144" spans="1:7" x14ac:dyDescent="0.25">
      <c r="A144" s="14" t="s">
        <v>153</v>
      </c>
      <c r="B144" s="14">
        <v>1180134000</v>
      </c>
      <c r="D144" s="14">
        <f>'522A'!C144+'522B'!C144</f>
        <v>0.17896799999999999</v>
      </c>
      <c r="E144" s="14">
        <f>'522A'!C144/D144</f>
        <v>0.97486701533234987</v>
      </c>
      <c r="F144" s="14">
        <f>'522B'!C144/D144</f>
        <v>2.5132984667650085E-2</v>
      </c>
      <c r="G144" s="14">
        <f>D144/LossSums!D144</f>
        <v>0.44308222501708272</v>
      </c>
    </row>
    <row r="145" spans="1:7" x14ac:dyDescent="0.25">
      <c r="A145" s="14" t="s">
        <v>154</v>
      </c>
      <c r="B145" s="14">
        <v>1180738800</v>
      </c>
      <c r="D145" s="14">
        <f>'522A'!C145+'522B'!C145</f>
        <v>5.7451000000000002E-2</v>
      </c>
      <c r="E145" s="14">
        <f>'522A'!C145/D145</f>
        <v>0.98080103044333433</v>
      </c>
      <c r="F145" s="14">
        <f>'522B'!C145/D145</f>
        <v>1.9198969556665679E-2</v>
      </c>
      <c r="G145" s="14">
        <f>D145/LossSums!D145</f>
        <v>0.10789122800428178</v>
      </c>
    </row>
    <row r="146" spans="1:7" x14ac:dyDescent="0.25">
      <c r="A146" s="14" t="s">
        <v>155</v>
      </c>
      <c r="B146" s="14">
        <v>1181343600</v>
      </c>
      <c r="D146" s="14">
        <f>'522A'!C146+'522B'!C146</f>
        <v>3.7515E-2</v>
      </c>
      <c r="E146" s="14">
        <f>'522A'!C146/D146</f>
        <v>0.97787551646008275</v>
      </c>
      <c r="F146" s="14">
        <f>'522B'!C146/D146</f>
        <v>2.2124483539917368E-2</v>
      </c>
      <c r="G146" s="14">
        <f>D146/LossSums!D146</f>
        <v>0.15387107888174303</v>
      </c>
    </row>
    <row r="147" spans="1:7" x14ac:dyDescent="0.25">
      <c r="A147" s="14" t="s">
        <v>156</v>
      </c>
      <c r="B147" s="14">
        <v>1181948400</v>
      </c>
      <c r="D147" s="14">
        <f>'522A'!C147+'522B'!C147</f>
        <v>0</v>
      </c>
      <c r="E147" s="14" t="e">
        <f>'522A'!C147/D147</f>
        <v>#DIV/0!</v>
      </c>
      <c r="F147" s="14" t="e">
        <f>'522B'!C147/D147</f>
        <v>#DIV/0!</v>
      </c>
      <c r="G147" s="14">
        <v>0</v>
      </c>
    </row>
    <row r="148" spans="1:7" x14ac:dyDescent="0.25">
      <c r="A148" s="14" t="s">
        <v>157</v>
      </c>
      <c r="B148" s="14">
        <v>1182553200</v>
      </c>
      <c r="D148" s="14">
        <f>'522A'!C148+'522B'!C148</f>
        <v>0</v>
      </c>
      <c r="E148" s="14" t="e">
        <f>'522A'!C148/D148</f>
        <v>#DIV/0!</v>
      </c>
      <c r="F148" s="14" t="e">
        <f>'522B'!C148/D148</f>
        <v>#DIV/0!</v>
      </c>
      <c r="G148" s="14">
        <v>0</v>
      </c>
    </row>
    <row r="149" spans="1:7" x14ac:dyDescent="0.25">
      <c r="A149" s="14" t="s">
        <v>158</v>
      </c>
      <c r="B149" s="14">
        <v>1183158000</v>
      </c>
      <c r="D149" s="14">
        <f>'522A'!C149+'522B'!C149</f>
        <v>0</v>
      </c>
      <c r="E149" s="14" t="e">
        <f>'522A'!C149/D149</f>
        <v>#DIV/0!</v>
      </c>
      <c r="F149" s="14" t="e">
        <f>'522B'!C149/D149</f>
        <v>#DIV/0!</v>
      </c>
      <c r="G149" s="14">
        <v>0</v>
      </c>
    </row>
    <row r="150" spans="1:7" x14ac:dyDescent="0.25">
      <c r="A150" s="14" t="s">
        <v>159</v>
      </c>
      <c r="B150" s="14">
        <v>1183762800</v>
      </c>
      <c r="D150" s="14">
        <f>'522A'!C150+'522B'!C150</f>
        <v>0</v>
      </c>
      <c r="E150" s="14" t="e">
        <f>'522A'!C150/D150</f>
        <v>#DIV/0!</v>
      </c>
      <c r="F150" s="14" t="e">
        <f>'522B'!C150/D150</f>
        <v>#DIV/0!</v>
      </c>
      <c r="G150" s="14">
        <v>0</v>
      </c>
    </row>
    <row r="151" spans="1:7" x14ac:dyDescent="0.25">
      <c r="A151" s="14" t="s">
        <v>160</v>
      </c>
      <c r="B151" s="14">
        <v>1184367600</v>
      </c>
      <c r="D151" s="14">
        <f>'522A'!C151+'522B'!C151</f>
        <v>0</v>
      </c>
      <c r="E151" s="14" t="e">
        <f>'522A'!C151/D151</f>
        <v>#DIV/0!</v>
      </c>
      <c r="F151" s="14" t="e">
        <f>'522B'!C151/D151</f>
        <v>#DIV/0!</v>
      </c>
      <c r="G151" s="14">
        <v>0</v>
      </c>
    </row>
    <row r="152" spans="1:7" x14ac:dyDescent="0.25">
      <c r="A152" s="14" t="s">
        <v>161</v>
      </c>
      <c r="B152" s="14">
        <v>1184972400</v>
      </c>
      <c r="D152" s="14">
        <f>'522A'!C152+'522B'!C152</f>
        <v>0</v>
      </c>
      <c r="E152" s="14" t="e">
        <f>'522A'!C152/D152</f>
        <v>#DIV/0!</v>
      </c>
      <c r="F152" s="14" t="e">
        <f>'522B'!C152/D152</f>
        <v>#DIV/0!</v>
      </c>
      <c r="G152" s="14">
        <v>0</v>
      </c>
    </row>
    <row r="153" spans="1:7" x14ac:dyDescent="0.25">
      <c r="A153" s="14" t="s">
        <v>162</v>
      </c>
      <c r="B153" s="14">
        <v>1185577200</v>
      </c>
      <c r="D153" s="14">
        <f>'522A'!C153+'522B'!C153</f>
        <v>0</v>
      </c>
      <c r="E153" s="14" t="e">
        <f>'522A'!C153/D153</f>
        <v>#DIV/0!</v>
      </c>
      <c r="F153" s="14" t="e">
        <f>'522B'!C153/D153</f>
        <v>#DIV/0!</v>
      </c>
      <c r="G153" s="14">
        <v>0</v>
      </c>
    </row>
    <row r="154" spans="1:7" x14ac:dyDescent="0.25">
      <c r="A154" s="14" t="s">
        <v>163</v>
      </c>
      <c r="B154" s="14">
        <v>1186182000</v>
      </c>
      <c r="D154" s="14">
        <f>'522A'!C154+'522B'!C154</f>
        <v>0</v>
      </c>
      <c r="E154" s="14" t="e">
        <f>'522A'!C154/D154</f>
        <v>#DIV/0!</v>
      </c>
      <c r="F154" s="14" t="e">
        <f>'522B'!C154/D154</f>
        <v>#DIV/0!</v>
      </c>
      <c r="G154" s="14">
        <v>0</v>
      </c>
    </row>
    <row r="155" spans="1:7" x14ac:dyDescent="0.25">
      <c r="A155" s="14" t="s">
        <v>164</v>
      </c>
      <c r="B155" s="14">
        <v>1186786800</v>
      </c>
      <c r="D155" s="14">
        <f>'522A'!C155+'522B'!C155</f>
        <v>0</v>
      </c>
      <c r="E155" s="14" t="e">
        <f>'522A'!C155/D155</f>
        <v>#DIV/0!</v>
      </c>
      <c r="F155" s="14" t="e">
        <f>'522B'!C155/D155</f>
        <v>#DIV/0!</v>
      </c>
      <c r="G155" s="14">
        <v>0</v>
      </c>
    </row>
    <row r="156" spans="1:7" x14ac:dyDescent="0.25">
      <c r="A156" s="14" t="s">
        <v>165</v>
      </c>
      <c r="B156" s="14">
        <v>1187391600</v>
      </c>
      <c r="D156" s="14">
        <f>'522A'!C156+'522B'!C156</f>
        <v>0</v>
      </c>
      <c r="E156" s="14" t="e">
        <f>'522A'!C156/D156</f>
        <v>#DIV/0!</v>
      </c>
      <c r="F156" s="14" t="e">
        <f>'522B'!C156/D156</f>
        <v>#DIV/0!</v>
      </c>
      <c r="G156" s="14">
        <v>0</v>
      </c>
    </row>
    <row r="157" spans="1:7" x14ac:dyDescent="0.25">
      <c r="A157" s="14" t="s">
        <v>166</v>
      </c>
      <c r="B157" s="14">
        <v>1187996400</v>
      </c>
      <c r="D157" s="14">
        <f>'522A'!C157+'522B'!C157</f>
        <v>0</v>
      </c>
      <c r="E157" s="14" t="e">
        <f>'522A'!C157/D157</f>
        <v>#DIV/0!</v>
      </c>
      <c r="F157" s="14" t="e">
        <f>'522B'!C157/D157</f>
        <v>#DIV/0!</v>
      </c>
      <c r="G157" s="14">
        <v>0</v>
      </c>
    </row>
    <row r="158" spans="1:7" x14ac:dyDescent="0.25">
      <c r="A158" s="14" t="s">
        <v>167</v>
      </c>
      <c r="B158" s="14">
        <v>1188601200</v>
      </c>
      <c r="D158" s="14">
        <f>'522A'!C158+'522B'!C158</f>
        <v>0</v>
      </c>
      <c r="E158" s="14" t="e">
        <f>'522A'!C158/D158</f>
        <v>#DIV/0!</v>
      </c>
      <c r="F158" s="14" t="e">
        <f>'522B'!C158/D158</f>
        <v>#DIV/0!</v>
      </c>
      <c r="G158" s="14">
        <v>0</v>
      </c>
    </row>
    <row r="159" spans="1:7" x14ac:dyDescent="0.25">
      <c r="A159" s="14" t="s">
        <v>168</v>
      </c>
      <c r="B159" s="14">
        <v>1189206000</v>
      </c>
      <c r="D159" s="14">
        <f>'522A'!C159+'522B'!C159</f>
        <v>1.735E-3</v>
      </c>
      <c r="E159" s="14">
        <f>'522A'!C159/D159</f>
        <v>0.97982708933717577</v>
      </c>
      <c r="F159" s="14">
        <f>'522B'!C159/D159</f>
        <v>2.0172910662824207E-2</v>
      </c>
      <c r="G159" s="14">
        <v>0</v>
      </c>
    </row>
    <row r="160" spans="1:7" x14ac:dyDescent="0.25">
      <c r="A160" s="14" t="s">
        <v>169</v>
      </c>
      <c r="B160" s="14">
        <v>1189810800</v>
      </c>
      <c r="D160" s="14">
        <f>'522A'!C160+'522B'!C160</f>
        <v>1.1140000000000001E-2</v>
      </c>
      <c r="E160" s="14">
        <f>'522A'!C160/D160</f>
        <v>0.96606822262118497</v>
      </c>
      <c r="F160" s="14">
        <f>'522B'!C160/D160</f>
        <v>3.393177737881508E-2</v>
      </c>
      <c r="G160" s="14">
        <f>D160/LossSums!D160</f>
        <v>3.4823382306970929</v>
      </c>
    </row>
    <row r="161" spans="1:7" x14ac:dyDescent="0.25">
      <c r="A161" s="14" t="s">
        <v>170</v>
      </c>
      <c r="B161" s="14">
        <v>1190415600</v>
      </c>
      <c r="D161" s="14">
        <f>'522A'!C161+'522B'!C161</f>
        <v>2.0632000000000001E-2</v>
      </c>
      <c r="E161" s="14">
        <f>'522A'!C161/D161</f>
        <v>0.95124079100426517</v>
      </c>
      <c r="F161" s="14">
        <f>'522B'!C161/D161</f>
        <v>4.8759208995734778E-2</v>
      </c>
      <c r="G161" s="14">
        <f>D161/LossSums!D161</f>
        <v>9.4167047010497482E-2</v>
      </c>
    </row>
    <row r="162" spans="1:7" x14ac:dyDescent="0.25">
      <c r="A162" s="14" t="s">
        <v>171</v>
      </c>
      <c r="B162" s="14">
        <v>1191020400</v>
      </c>
      <c r="D162" s="14">
        <f>'522A'!C162+'522B'!C162</f>
        <v>1.1216E-2</v>
      </c>
      <c r="E162" s="14">
        <f>'522A'!C162/D162</f>
        <v>0.96014621968616265</v>
      </c>
      <c r="F162" s="14">
        <f>'522B'!C162/D162</f>
        <v>3.9853780313837378E-2</v>
      </c>
      <c r="G162" s="14">
        <f>D162/LossSums!D162</f>
        <v>2.7501115639052762E-2</v>
      </c>
    </row>
    <row r="163" spans="1:7" x14ac:dyDescent="0.25">
      <c r="A163" s="14" t="s">
        <v>172</v>
      </c>
      <c r="B163" s="14">
        <v>1191625200</v>
      </c>
      <c r="D163" s="14">
        <f>'522A'!C163+'522B'!C163</f>
        <v>8.5819999999999994E-3</v>
      </c>
      <c r="E163" s="14">
        <f>'522A'!C163/D163</f>
        <v>0.94872989979025879</v>
      </c>
      <c r="F163" s="14">
        <f>'522B'!C163/D163</f>
        <v>5.1270100209741327E-2</v>
      </c>
      <c r="G163" s="14">
        <f>D163/LossSums!D163</f>
        <v>1.7513964029232117E-2</v>
      </c>
    </row>
    <row r="164" spans="1:7" x14ac:dyDescent="0.25">
      <c r="A164" s="14" t="s">
        <v>173</v>
      </c>
      <c r="B164" s="14">
        <v>1192230000</v>
      </c>
      <c r="D164" s="14">
        <f>'522A'!C164+'522B'!C164</f>
        <v>1.0364E-2</v>
      </c>
      <c r="E164" s="14">
        <f>'522A'!C164/D164</f>
        <v>0.9492473948282516</v>
      </c>
      <c r="F164" s="14">
        <f>'522B'!C164/D164</f>
        <v>5.0752605171748358E-2</v>
      </c>
      <c r="G164" s="14">
        <f>D164/LossSums!D164</f>
        <v>2.0782033286545012E-2</v>
      </c>
    </row>
    <row r="165" spans="1:7" x14ac:dyDescent="0.25">
      <c r="A165" s="14" t="s">
        <v>174</v>
      </c>
      <c r="B165" s="14">
        <v>1192834800</v>
      </c>
      <c r="D165" s="14">
        <f>'522A'!C165+'522B'!C165</f>
        <v>2.5620999999999998E-2</v>
      </c>
      <c r="E165" s="14">
        <f>'522A'!C165/D165</f>
        <v>0.95847156629327512</v>
      </c>
      <c r="F165" s="14">
        <f>'522B'!C165/D165</f>
        <v>4.152843370672496E-2</v>
      </c>
      <c r="G165" s="14">
        <f>D165/LossSums!D165</f>
        <v>5.8004514304731421E-2</v>
      </c>
    </row>
    <row r="166" spans="1:7" x14ac:dyDescent="0.25">
      <c r="A166" s="14" t="s">
        <v>175</v>
      </c>
      <c r="B166" s="14">
        <v>1193439600</v>
      </c>
      <c r="D166" s="14">
        <f>'522A'!C166+'522B'!C166</f>
        <v>1.9557999999999999E-2</v>
      </c>
      <c r="E166" s="14">
        <f>'522A'!C166/D166</f>
        <v>0.94431946006749157</v>
      </c>
      <c r="F166" s="14">
        <f>'522B'!C166/D166</f>
        <v>5.5680539932508433E-2</v>
      </c>
      <c r="G166" s="14">
        <f>D166/LossSums!D166</f>
        <v>3.7582195439714375E-2</v>
      </c>
    </row>
    <row r="167" spans="1:7" x14ac:dyDescent="0.25">
      <c r="A167" s="14" t="s">
        <v>176</v>
      </c>
      <c r="B167" s="14">
        <v>1194048000</v>
      </c>
      <c r="D167" s="14">
        <f>'522A'!C167+'522B'!C167</f>
        <v>1.1015E-2</v>
      </c>
      <c r="E167" s="14">
        <f>'522A'!C167/D167</f>
        <v>0.92600998638220611</v>
      </c>
      <c r="F167" s="14">
        <f>'522B'!C167/D167</f>
        <v>7.3990013617793907E-2</v>
      </c>
      <c r="G167" s="14">
        <f>D167/LossSums!D167</f>
        <v>2.2115853744235119E-2</v>
      </c>
    </row>
    <row r="168" spans="1:7" x14ac:dyDescent="0.25">
      <c r="A168" s="14" t="s">
        <v>177</v>
      </c>
      <c r="B168" s="14">
        <v>1194652800</v>
      </c>
      <c r="D168" s="14">
        <f>'522A'!C168+'522B'!C168</f>
        <v>1.1540000000000002E-2</v>
      </c>
      <c r="E168" s="14">
        <f>'522A'!C168/D168</f>
        <v>0.92642980935875208</v>
      </c>
      <c r="F168" s="14">
        <f>'522B'!C168/D168</f>
        <v>7.3570190641247826E-2</v>
      </c>
      <c r="G168" s="14">
        <f>D168/LossSums!D168</f>
        <v>2.7177816872384377E-2</v>
      </c>
    </row>
    <row r="169" spans="1:7" x14ac:dyDescent="0.25">
      <c r="A169" s="14" t="s">
        <v>178</v>
      </c>
      <c r="B169" s="14">
        <v>1195257600</v>
      </c>
      <c r="D169" s="14">
        <f>'522A'!C169+'522B'!C169</f>
        <v>6.5030000000000001E-3</v>
      </c>
      <c r="E169" s="14">
        <f>'522A'!C169/D169</f>
        <v>0.96493925880362907</v>
      </c>
      <c r="F169" s="14">
        <f>'522B'!C169/D169</f>
        <v>3.5060741196370905E-2</v>
      </c>
      <c r="G169" s="14">
        <f>D169/LossSums!D169</f>
        <v>1.4409515642622743E-2</v>
      </c>
    </row>
    <row r="170" spans="1:7" x14ac:dyDescent="0.25">
      <c r="A170" s="14" t="s">
        <v>179</v>
      </c>
      <c r="B170" s="14">
        <v>1195862400</v>
      </c>
      <c r="D170" s="14">
        <f>'522A'!C170+'522B'!C170</f>
        <v>6.6755999999999996E-2</v>
      </c>
      <c r="E170" s="14">
        <f>'522A'!C170/D170</f>
        <v>0.96864701300257661</v>
      </c>
      <c r="F170" s="14">
        <f>'522B'!C170/D170</f>
        <v>3.1352986997423449E-2</v>
      </c>
      <c r="G170" s="14">
        <f>D170/LossSums!D170</f>
        <v>0.22640818319947903</v>
      </c>
    </row>
    <row r="171" spans="1:7" x14ac:dyDescent="0.25">
      <c r="A171" s="14" t="s">
        <v>180</v>
      </c>
      <c r="B171" s="14">
        <v>1196467200</v>
      </c>
      <c r="D171" s="14">
        <f>'522A'!C171+'522B'!C171</f>
        <v>3.2187E-2</v>
      </c>
      <c r="E171" s="14">
        <f>'522A'!C171/D171</f>
        <v>0.96032559729083167</v>
      </c>
      <c r="F171" s="14">
        <f>'522B'!C171/D171</f>
        <v>3.9674402709168298E-2</v>
      </c>
      <c r="G171" s="14">
        <f>D171/LossSums!D171</f>
        <v>8.4914694856364978E-2</v>
      </c>
    </row>
    <row r="172" spans="1:7" x14ac:dyDescent="0.25">
      <c r="A172" s="14" t="s">
        <v>181</v>
      </c>
      <c r="B172" s="14">
        <v>1197072000</v>
      </c>
      <c r="D172" s="14">
        <f>'522A'!C172+'522B'!C172</f>
        <v>1.2475999999999999E-2</v>
      </c>
      <c r="E172" s="14">
        <f>'522A'!C172/D172</f>
        <v>0.92730041680025654</v>
      </c>
      <c r="F172" s="14">
        <f>'522B'!C172/D172</f>
        <v>7.2699583199743512E-2</v>
      </c>
      <c r="G172" s="14">
        <f>D172/LossSums!D172</f>
        <v>3.472848537484273E-2</v>
      </c>
    </row>
    <row r="173" spans="1:7" x14ac:dyDescent="0.25">
      <c r="A173" s="14" t="s">
        <v>182</v>
      </c>
      <c r="B173" s="14">
        <v>1197676800</v>
      </c>
      <c r="D173" s="14">
        <f>'522A'!C173+'522B'!C173</f>
        <v>3.9633999999999996E-2</v>
      </c>
      <c r="E173" s="14">
        <f>'522A'!C173/D173</f>
        <v>0.97343190190240703</v>
      </c>
      <c r="F173" s="14">
        <f>'522B'!C173/D173</f>
        <v>2.6568098097592977E-2</v>
      </c>
      <c r="G173" s="14">
        <f>D173/LossSums!D173</f>
        <v>0.17584943164171685</v>
      </c>
    </row>
    <row r="174" spans="1:7" x14ac:dyDescent="0.25">
      <c r="A174" s="14" t="s">
        <v>183</v>
      </c>
      <c r="B174" s="14">
        <v>1198281600</v>
      </c>
      <c r="D174" s="14">
        <f>'522A'!C174+'522B'!C174</f>
        <v>2.6957999999999999E-2</v>
      </c>
      <c r="E174" s="14">
        <f>'522A'!C174/D174</f>
        <v>0.97555456636248983</v>
      </c>
      <c r="F174" s="14">
        <f>'522B'!C174/D174</f>
        <v>2.44454336375102E-2</v>
      </c>
      <c r="G174" s="14">
        <f>D174/LossSums!D174</f>
        <v>9.2332668872402962E-2</v>
      </c>
    </row>
    <row r="175" spans="1:7" x14ac:dyDescent="0.25">
      <c r="A175" s="14" t="s">
        <v>184</v>
      </c>
      <c r="B175" s="14">
        <v>1198886400</v>
      </c>
      <c r="D175" s="14">
        <f>'522A'!C175+'522B'!C175</f>
        <v>2.0598999999999999E-2</v>
      </c>
      <c r="E175" s="14">
        <f>'522A'!C175/D175</f>
        <v>0.97135783290450994</v>
      </c>
      <c r="F175" s="14">
        <f>'522B'!C175/D175</f>
        <v>2.8642167095490074E-2</v>
      </c>
      <c r="G175" s="14">
        <f>D175/LossSums!D175</f>
        <v>4.1845772559216676E-2</v>
      </c>
    </row>
    <row r="176" spans="1:7" x14ac:dyDescent="0.25">
      <c r="A176" s="14" t="s">
        <v>185</v>
      </c>
      <c r="B176" s="14">
        <v>1199491200</v>
      </c>
      <c r="D176" s="14">
        <f>'522A'!C176+'522B'!C176</f>
        <v>4.8869999999999999E-3</v>
      </c>
      <c r="E176" s="14">
        <f>'522A'!C176/D176</f>
        <v>0.9729895641497851</v>
      </c>
      <c r="F176" s="14">
        <f>'522B'!C176/D176</f>
        <v>2.701043585021486E-2</v>
      </c>
      <c r="G176" s="14">
        <f>D176/LossSums!D176</f>
        <v>9.038751775568182E-3</v>
      </c>
    </row>
    <row r="177" spans="1:7" x14ac:dyDescent="0.25">
      <c r="A177" s="14" t="s">
        <v>186</v>
      </c>
      <c r="B177" s="14">
        <v>1200096000</v>
      </c>
      <c r="D177" s="14">
        <f>'522A'!C177+'522B'!C177</f>
        <v>9.3629999999999998E-3</v>
      </c>
      <c r="E177" s="14">
        <f>'522A'!C177/D177</f>
        <v>0.98034817900245641</v>
      </c>
      <c r="F177" s="14">
        <f>'522B'!C177/D177</f>
        <v>1.9651820997543524E-2</v>
      </c>
      <c r="G177" s="14">
        <f>D177/LossSums!D177</f>
        <v>1.7782597630506377E-2</v>
      </c>
    </row>
    <row r="178" spans="1:7" x14ac:dyDescent="0.25">
      <c r="A178" s="14" t="s">
        <v>187</v>
      </c>
      <c r="B178" s="14">
        <v>1200700800</v>
      </c>
      <c r="D178" s="14">
        <f>'522A'!C178+'522B'!C178</f>
        <v>2.0198000000000001E-2</v>
      </c>
      <c r="E178" s="14">
        <f>'522A'!C178/D178</f>
        <v>0.97504703435983753</v>
      </c>
      <c r="F178" s="14">
        <f>'522B'!C178/D178</f>
        <v>2.4952965640162392E-2</v>
      </c>
      <c r="G178" s="14">
        <f>D178/LossSums!D178</f>
        <v>5.3435700169582559E-2</v>
      </c>
    </row>
    <row r="179" spans="1:7" x14ac:dyDescent="0.25">
      <c r="A179" s="14" t="s">
        <v>188</v>
      </c>
      <c r="B179" s="14">
        <v>1201305600</v>
      </c>
      <c r="D179" s="14">
        <f>'522A'!C179+'522B'!C179</f>
        <v>2.1093000000000001E-2</v>
      </c>
      <c r="E179" s="14">
        <f>'522A'!C179/D179</f>
        <v>0.97738586260844817</v>
      </c>
      <c r="F179" s="14">
        <f>'522B'!C179/D179</f>
        <v>2.26141373915517E-2</v>
      </c>
      <c r="G179" s="14">
        <f>D179/LossSums!D179</f>
        <v>5.932365464987429E-2</v>
      </c>
    </row>
    <row r="180" spans="1:7" x14ac:dyDescent="0.25">
      <c r="A180" s="14" t="s">
        <v>189</v>
      </c>
      <c r="B180" s="14">
        <v>1201910400</v>
      </c>
      <c r="D180" s="14">
        <f>'522A'!C180+'522B'!C180</f>
        <v>2.6875E-2</v>
      </c>
      <c r="E180" s="14">
        <f>'522A'!C180/D180</f>
        <v>0.97633488372093014</v>
      </c>
      <c r="F180" s="14">
        <f>'522B'!C180/D180</f>
        <v>2.3665116279069767E-2</v>
      </c>
      <c r="G180" s="14">
        <f>D180/LossSums!D180</f>
        <v>0.10721694725923561</v>
      </c>
    </row>
    <row r="181" spans="1:7" x14ac:dyDescent="0.25">
      <c r="A181" s="14" t="s">
        <v>190</v>
      </c>
      <c r="B181" s="14">
        <v>1202515200</v>
      </c>
      <c r="D181" s="14">
        <f>'522A'!C181+'522B'!C181</f>
        <v>9.2619999999999994E-3</v>
      </c>
      <c r="E181" s="14">
        <f>'522A'!C181/D181</f>
        <v>0.97851435974951417</v>
      </c>
      <c r="F181" s="14">
        <f>'522B'!C181/D181</f>
        <v>2.1485640250485858E-2</v>
      </c>
      <c r="G181" s="14">
        <f>D181/LossSums!D181</f>
        <v>1.8684726013165245E-2</v>
      </c>
    </row>
    <row r="182" spans="1:7" x14ac:dyDescent="0.25">
      <c r="A182" s="14" t="s">
        <v>191</v>
      </c>
      <c r="B182" s="14">
        <v>1203120000</v>
      </c>
      <c r="D182" s="14">
        <f>'522A'!C182+'522B'!C182</f>
        <v>7.1109999999999993E-3</v>
      </c>
      <c r="E182" s="14">
        <f>'522A'!C182/D182</f>
        <v>0.9829841091267052</v>
      </c>
      <c r="F182" s="14">
        <f>'522B'!C182/D182</f>
        <v>1.7015890873294897E-2</v>
      </c>
      <c r="G182" s="14">
        <f>D182/LossSums!D182</f>
        <v>1.7237534239934064E-2</v>
      </c>
    </row>
    <row r="183" spans="1:7" x14ac:dyDescent="0.25">
      <c r="A183" s="14" t="s">
        <v>192</v>
      </c>
      <c r="B183" s="14">
        <v>1203724800</v>
      </c>
      <c r="D183" s="14">
        <f>'522A'!C183+'522B'!C183</f>
        <v>4.0730000000000002E-3</v>
      </c>
      <c r="E183" s="14">
        <f>'522A'!C183/D183</f>
        <v>0.98109501595875281</v>
      </c>
      <c r="F183" s="14">
        <f>'522B'!C183/D183</f>
        <v>1.8904984041247238E-2</v>
      </c>
      <c r="G183" s="14">
        <f>D183/LossSums!D183</f>
        <v>8.3481419081642919E-3</v>
      </c>
    </row>
    <row r="184" spans="1:7" x14ac:dyDescent="0.25">
      <c r="A184" s="14" t="s">
        <v>193</v>
      </c>
      <c r="B184" s="14">
        <v>1204329600</v>
      </c>
      <c r="D184" s="14">
        <f>'522A'!C184+'522B'!C184</f>
        <v>4.7990000000000003E-3</v>
      </c>
      <c r="E184" s="14">
        <f>'522A'!C184/D184</f>
        <v>0.97895394873932062</v>
      </c>
      <c r="F184" s="14">
        <f>'522B'!C184/D184</f>
        <v>2.1046051260679308E-2</v>
      </c>
      <c r="G184" s="14">
        <f>D184/LossSums!D184</f>
        <v>1.1891428458153275E-2</v>
      </c>
    </row>
    <row r="185" spans="1:7" x14ac:dyDescent="0.25">
      <c r="A185" s="14" t="s">
        <v>194</v>
      </c>
      <c r="B185" s="14">
        <v>1204934400</v>
      </c>
      <c r="D185" s="14">
        <f>'522A'!C185+'522B'!C185</f>
        <v>5.5529999999999998E-3</v>
      </c>
      <c r="E185" s="14">
        <f>'522A'!C185/D185</f>
        <v>0.98613362146587435</v>
      </c>
      <c r="F185" s="14">
        <f>'522B'!C185/D185</f>
        <v>1.3866378534125699E-2</v>
      </c>
      <c r="G185" s="14">
        <f>D185/LossSums!D185</f>
        <v>1.2618189006973748E-2</v>
      </c>
    </row>
    <row r="186" spans="1:7" x14ac:dyDescent="0.25">
      <c r="A186" s="14" t="s">
        <v>195</v>
      </c>
      <c r="B186" s="14">
        <v>1205535600</v>
      </c>
      <c r="D186" s="14">
        <f>'522A'!C186+'522B'!C186</f>
        <v>4.091E-3</v>
      </c>
      <c r="E186" s="14">
        <f>'522A'!C186/D186</f>
        <v>0.98386702517721825</v>
      </c>
      <c r="F186" s="14">
        <f>'522B'!C186/D186</f>
        <v>1.6132974822781716E-2</v>
      </c>
      <c r="G186" s="14">
        <f>D186/LossSums!D186</f>
        <v>1.0332243114573992E-2</v>
      </c>
    </row>
    <row r="187" spans="1:7" x14ac:dyDescent="0.25">
      <c r="A187" s="14" t="s">
        <v>196</v>
      </c>
      <c r="B187" s="14">
        <v>1206140400</v>
      </c>
      <c r="D187" s="14">
        <f>'522A'!C187+'522B'!C187</f>
        <v>5.5470000000000007E-3</v>
      </c>
      <c r="E187" s="14">
        <f>'522A'!C187/D187</f>
        <v>0.97944835045970791</v>
      </c>
      <c r="F187" s="14">
        <f>'522B'!C187/D187</f>
        <v>2.0551649540292049E-2</v>
      </c>
      <c r="G187" s="14">
        <f>D187/LossSums!D187</f>
        <v>1.5226628895184136E-2</v>
      </c>
    </row>
    <row r="188" spans="1:7" x14ac:dyDescent="0.25">
      <c r="A188" s="14" t="s">
        <v>197</v>
      </c>
      <c r="B188" s="14">
        <v>1206745200</v>
      </c>
      <c r="D188" s="14">
        <f>'522A'!C188+'522B'!C188</f>
        <v>3.738E-3</v>
      </c>
      <c r="E188" s="14">
        <f>'522A'!C188/D188</f>
        <v>0.98421615837346177</v>
      </c>
      <c r="F188" s="14">
        <f>'522B'!C188/D188</f>
        <v>1.5783841626538255E-2</v>
      </c>
      <c r="G188" s="14">
        <f>D188/LossSums!D188</f>
        <v>8.4853107421582388E-3</v>
      </c>
    </row>
    <row r="189" spans="1:7" x14ac:dyDescent="0.25">
      <c r="A189" s="14" t="s">
        <v>198</v>
      </c>
      <c r="B189" s="14">
        <v>1207350000</v>
      </c>
      <c r="D189" s="14">
        <f>'522A'!C189+'522B'!C189</f>
        <v>6.8339999999999998E-3</v>
      </c>
      <c r="E189" s="14">
        <f>'522A'!C189/D189</f>
        <v>0.97775826748609884</v>
      </c>
      <c r="F189" s="14">
        <f>'522B'!C189/D189</f>
        <v>2.2241732513901085E-2</v>
      </c>
      <c r="G189" s="14">
        <f>D189/LossSums!D189</f>
        <v>1.355990047342585E-2</v>
      </c>
    </row>
    <row r="190" spans="1:7" x14ac:dyDescent="0.25">
      <c r="A190" s="14" t="s">
        <v>199</v>
      </c>
      <c r="B190" s="14">
        <v>1207954800</v>
      </c>
      <c r="D190" s="14">
        <f>'522A'!C190+'522B'!C190</f>
        <v>2.565E-3</v>
      </c>
      <c r="E190" s="14">
        <f>'522A'!C190/D190</f>
        <v>0.98596491228070171</v>
      </c>
      <c r="F190" s="14">
        <f>'522B'!C190/D190</f>
        <v>1.4035087719298246E-2</v>
      </c>
      <c r="G190" s="14">
        <f>D190/LossSums!D190</f>
        <v>5.4706695331695346E-3</v>
      </c>
    </row>
    <row r="191" spans="1:7" x14ac:dyDescent="0.25">
      <c r="A191" s="14" t="s">
        <v>200</v>
      </c>
      <c r="B191" s="14">
        <v>1208559600</v>
      </c>
      <c r="D191" s="14">
        <f>'522A'!C191+'522B'!C191</f>
        <v>2.5890000000000002E-3</v>
      </c>
      <c r="E191" s="14">
        <f>'522A'!C191/D191</f>
        <v>0.98957126303592113</v>
      </c>
      <c r="F191" s="14">
        <f>'522B'!C191/D191</f>
        <v>1.0428736964078793E-2</v>
      </c>
      <c r="G191" s="14">
        <f>D191/LossSums!D191</f>
        <v>7.2380909779670172E-3</v>
      </c>
    </row>
    <row r="192" spans="1:7" x14ac:dyDescent="0.25">
      <c r="A192" s="14" t="s">
        <v>201</v>
      </c>
      <c r="B192" s="14">
        <v>1209164400</v>
      </c>
      <c r="D192" s="14">
        <f>'522A'!C192+'522B'!C192</f>
        <v>1.009E-2</v>
      </c>
      <c r="E192" s="14">
        <f>'522A'!C192/D192</f>
        <v>0.96739345887016859</v>
      </c>
      <c r="F192" s="14">
        <f>'522B'!C192/D192</f>
        <v>3.2606541129831516E-2</v>
      </c>
      <c r="G192" s="14">
        <f>D192/LossSums!D192</f>
        <v>1.992488181326298E-2</v>
      </c>
    </row>
    <row r="193" spans="1:7" x14ac:dyDescent="0.25">
      <c r="A193" s="14" t="s">
        <v>202</v>
      </c>
      <c r="B193" s="14">
        <v>1209769200</v>
      </c>
      <c r="D193" s="14">
        <f>'522A'!C193+'522B'!C193</f>
        <v>1.0817E-2</v>
      </c>
      <c r="E193" s="14">
        <f>'522A'!C193/D193</f>
        <v>0.97540907830267165</v>
      </c>
      <c r="F193" s="14">
        <f>'522B'!C193/D193</f>
        <v>2.459092169732828E-2</v>
      </c>
      <c r="G193" s="14">
        <f>D193/LossSums!D193</f>
        <v>2.1723718959301919E-2</v>
      </c>
    </row>
    <row r="194" spans="1:7" x14ac:dyDescent="0.25">
      <c r="A194" s="14" t="s">
        <v>203</v>
      </c>
      <c r="B194" s="14">
        <v>1210374000</v>
      </c>
      <c r="D194" s="14">
        <f>'522A'!C194+'522B'!C194</f>
        <v>6.6350000000000003E-3</v>
      </c>
      <c r="E194" s="14">
        <f>'522A'!C194/D194</f>
        <v>0.97889977392614913</v>
      </c>
      <c r="F194" s="14">
        <f>'522B'!C194/D194</f>
        <v>2.110022607385079E-2</v>
      </c>
      <c r="G194" s="14">
        <f>D194/LossSums!D194</f>
        <v>1.6425747451966757E-2</v>
      </c>
    </row>
    <row r="195" spans="1:7" x14ac:dyDescent="0.25">
      <c r="A195" s="14" t="s">
        <v>204</v>
      </c>
      <c r="B195" s="14">
        <v>1210978800</v>
      </c>
      <c r="D195" s="14">
        <f>'522A'!C195+'522B'!C195</f>
        <v>5.1529999999999996E-3</v>
      </c>
      <c r="E195" s="14">
        <f>'522A'!C195/D195</f>
        <v>0.98525130991655352</v>
      </c>
      <c r="F195" s="14">
        <f>'522B'!C195/D195</f>
        <v>1.4748690083446538E-2</v>
      </c>
      <c r="G195" s="14">
        <f>D195/LossSums!D195</f>
        <v>1.1477816163384582E-2</v>
      </c>
    </row>
    <row r="196" spans="1:7" x14ac:dyDescent="0.25">
      <c r="A196" s="14" t="s">
        <v>205</v>
      </c>
      <c r="B196" s="14">
        <v>1211583600</v>
      </c>
      <c r="D196" s="14">
        <f>'522A'!C196+'522B'!C196</f>
        <v>6.267E-3</v>
      </c>
      <c r="E196" s="14">
        <f>'522A'!C196/D196</f>
        <v>0.98755385351842984</v>
      </c>
      <c r="F196" s="14">
        <f>'522B'!C196/D196</f>
        <v>1.2446146481570129E-2</v>
      </c>
      <c r="G196" s="14">
        <f>D196/LossSums!D196</f>
        <v>1.4510538489857439E-2</v>
      </c>
    </row>
    <row r="197" spans="1:7" x14ac:dyDescent="0.25">
      <c r="A197" s="14" t="s">
        <v>206</v>
      </c>
      <c r="B197" s="14">
        <v>1212188400</v>
      </c>
      <c r="D197" s="14">
        <f>'522A'!C197+'522B'!C197</f>
        <v>4.529E-3</v>
      </c>
      <c r="E197" s="14">
        <f>'522A'!C197/D197</f>
        <v>0.98564804592625299</v>
      </c>
      <c r="F197" s="14">
        <f>'522B'!C197/D197</f>
        <v>1.4351954073746962E-2</v>
      </c>
      <c r="G197" s="14">
        <f>D197/LossSums!D197</f>
        <v>9.8753426061397656E-3</v>
      </c>
    </row>
    <row r="198" spans="1:7" x14ac:dyDescent="0.25">
      <c r="A198" s="14" t="s">
        <v>207</v>
      </c>
      <c r="B198" s="14">
        <v>1212793200</v>
      </c>
      <c r="D198" s="14">
        <f>'522A'!C198+'522B'!C198</f>
        <v>1.1181999999999999E-2</v>
      </c>
      <c r="E198" s="14">
        <f>'522A'!C198/D198</f>
        <v>0.97540690395278129</v>
      </c>
      <c r="F198" s="14">
        <f>'522B'!C198/D198</f>
        <v>2.4593096047218748E-2</v>
      </c>
      <c r="G198" s="14">
        <f>D198/LossSums!D198</f>
        <v>2.3161496652747398E-2</v>
      </c>
    </row>
    <row r="199" spans="1:7" x14ac:dyDescent="0.25">
      <c r="A199" s="14" t="s">
        <v>208</v>
      </c>
      <c r="B199" s="14">
        <v>1213398000</v>
      </c>
      <c r="D199" s="14">
        <f>'522A'!C199+'522B'!C199</f>
        <v>1.1800999999999999E-2</v>
      </c>
      <c r="E199" s="14">
        <f>'522A'!C199/D199</f>
        <v>0.97474790272010847</v>
      </c>
      <c r="F199" s="14">
        <f>'522B'!C199/D199</f>
        <v>2.5252097279891535E-2</v>
      </c>
      <c r="G199" s="14">
        <f>D199/LossSums!D199</f>
        <v>2.8224224856259979E-2</v>
      </c>
    </row>
    <row r="200" spans="1:7" x14ac:dyDescent="0.25">
      <c r="A200" s="14" t="s">
        <v>209</v>
      </c>
      <c r="B200" s="14">
        <v>1214002800</v>
      </c>
      <c r="D200" s="14">
        <f>'522A'!C200+'522B'!C200</f>
        <v>1.0522E-2</v>
      </c>
      <c r="E200" s="14">
        <f>'522A'!C200/D200</f>
        <v>0.97643033643793953</v>
      </c>
      <c r="F200" s="14">
        <f>'522B'!C200/D200</f>
        <v>2.3569663562060444E-2</v>
      </c>
      <c r="G200" s="14">
        <f>D200/LossSums!D200</f>
        <v>2.5651402270156415E-2</v>
      </c>
    </row>
    <row r="201" spans="1:7" x14ac:dyDescent="0.25">
      <c r="A201" s="14" t="s">
        <v>210</v>
      </c>
      <c r="B201" s="14">
        <v>1214607600</v>
      </c>
      <c r="D201" s="14">
        <f>'522A'!C201+'522B'!C201</f>
        <v>6.8219999999999999E-3</v>
      </c>
      <c r="E201" s="14">
        <f>'522A'!C201/D201</f>
        <v>0.9762532981530343</v>
      </c>
      <c r="F201" s="14">
        <f>'522B'!C201/D201</f>
        <v>2.3746701846965701E-2</v>
      </c>
      <c r="G201" s="14">
        <f>D201/LossSums!D201</f>
        <v>1.523434359675215E-2</v>
      </c>
    </row>
    <row r="202" spans="1:7" x14ac:dyDescent="0.25">
      <c r="A202" s="14" t="s">
        <v>211</v>
      </c>
      <c r="B202" s="14">
        <v>1215212400</v>
      </c>
      <c r="D202" s="14">
        <f>'522A'!C202+'522B'!C202</f>
        <v>1.1466E-2</v>
      </c>
      <c r="E202" s="14">
        <f>'522A'!C202/D202</f>
        <v>0.97967905110762243</v>
      </c>
      <c r="F202" s="14">
        <f>'522B'!C202/D202</f>
        <v>2.0320948892377462E-2</v>
      </c>
      <c r="G202" s="14">
        <f>D202/LossSums!D202</f>
        <v>2.7027600398837434E-2</v>
      </c>
    </row>
    <row r="203" spans="1:7" x14ac:dyDescent="0.25">
      <c r="A203" s="14" t="s">
        <v>212</v>
      </c>
      <c r="B203" s="14">
        <v>1215817200</v>
      </c>
      <c r="D203" s="14">
        <f>'522A'!C203+'522B'!C203</f>
        <v>6.9650000000000007E-3</v>
      </c>
      <c r="E203" s="14">
        <f>'522A'!C203/D203</f>
        <v>0.97616654702081829</v>
      </c>
      <c r="F203" s="14">
        <f>'522B'!C203/D203</f>
        <v>2.3833452979181619E-2</v>
      </c>
      <c r="G203" s="14">
        <f>D203/LossSums!D203</f>
        <v>5.7844032887633921E-2</v>
      </c>
    </row>
    <row r="204" spans="1:7" x14ac:dyDescent="0.25">
      <c r="A204" s="14" t="s">
        <v>213</v>
      </c>
      <c r="B204" s="14">
        <v>1216422000</v>
      </c>
      <c r="D204" s="14">
        <f>'522A'!C204+'522B'!C204</f>
        <v>0</v>
      </c>
      <c r="E204" s="14" t="e">
        <f>'522A'!C204/D204</f>
        <v>#DIV/0!</v>
      </c>
      <c r="F204" s="14" t="e">
        <f>'522B'!C204/D204</f>
        <v>#DIV/0!</v>
      </c>
      <c r="G204" s="14">
        <v>0</v>
      </c>
    </row>
    <row r="205" spans="1:7" x14ac:dyDescent="0.25">
      <c r="A205" s="14" t="s">
        <v>214</v>
      </c>
      <c r="B205" s="14">
        <v>1217026800</v>
      </c>
      <c r="D205" s="14">
        <f>'522A'!C205+'522B'!C205</f>
        <v>0</v>
      </c>
      <c r="E205" s="14" t="e">
        <f>'522A'!C205/D205</f>
        <v>#DIV/0!</v>
      </c>
      <c r="F205" s="14" t="e">
        <f>'522B'!C205/D205</f>
        <v>#DIV/0!</v>
      </c>
      <c r="G205" s="14">
        <v>0</v>
      </c>
    </row>
    <row r="206" spans="1:7" x14ac:dyDescent="0.25">
      <c r="A206" s="14" t="s">
        <v>215</v>
      </c>
      <c r="B206" s="14">
        <v>1217631600</v>
      </c>
      <c r="D206" s="14">
        <f>'522A'!C206+'522B'!C206</f>
        <v>0</v>
      </c>
      <c r="E206" s="14" t="e">
        <f>'522A'!C206/D206</f>
        <v>#DIV/0!</v>
      </c>
      <c r="F206" s="14" t="e">
        <f>'522B'!C206/D206</f>
        <v>#DIV/0!</v>
      </c>
      <c r="G206" s="14">
        <v>0</v>
      </c>
    </row>
    <row r="207" spans="1:7" x14ac:dyDescent="0.25">
      <c r="A207" s="14" t="s">
        <v>216</v>
      </c>
      <c r="B207" s="14">
        <v>1218236400</v>
      </c>
      <c r="D207" s="14">
        <f>'522A'!C207+'522B'!C207</f>
        <v>0</v>
      </c>
      <c r="E207" s="14" t="e">
        <f>'522A'!C207/D207</f>
        <v>#DIV/0!</v>
      </c>
      <c r="F207" s="14" t="e">
        <f>'522B'!C207/D207</f>
        <v>#DIV/0!</v>
      </c>
      <c r="G207" s="14">
        <v>0</v>
      </c>
    </row>
    <row r="208" spans="1:7" x14ac:dyDescent="0.25">
      <c r="A208" s="14" t="s">
        <v>217</v>
      </c>
      <c r="B208" s="14">
        <v>1218841200</v>
      </c>
      <c r="D208" s="14">
        <f>'522A'!C208+'522B'!C208</f>
        <v>4.9779999999999998E-3</v>
      </c>
      <c r="E208" s="14">
        <f>'522A'!C208/D208</f>
        <v>0.98272398553635998</v>
      </c>
      <c r="F208" s="14">
        <f>'522B'!C208/D208</f>
        <v>1.7276014463640018E-2</v>
      </c>
      <c r="G208" s="14">
        <v>0</v>
      </c>
    </row>
    <row r="209" spans="1:7" x14ac:dyDescent="0.25">
      <c r="A209" s="14" t="s">
        <v>218</v>
      </c>
      <c r="B209" s="14">
        <v>1219446000</v>
      </c>
      <c r="D209" s="14">
        <f>'522A'!C209+'522B'!C209</f>
        <v>7.7350000000000006E-3</v>
      </c>
      <c r="E209" s="14">
        <f>'522A'!C209/D209</f>
        <v>0.99224305106658051</v>
      </c>
      <c r="F209" s="14">
        <f>'522B'!C209/D209</f>
        <v>7.756948933419521E-3</v>
      </c>
      <c r="G209" s="14">
        <f>D209/LossSums!D209</f>
        <v>0.27405753968253971</v>
      </c>
    </row>
    <row r="210" spans="1:7" x14ac:dyDescent="0.25">
      <c r="A210" s="14" t="s">
        <v>219</v>
      </c>
      <c r="B210" s="14">
        <v>1220050800</v>
      </c>
      <c r="D210" s="14">
        <f>'522A'!C210+'522B'!C210</f>
        <v>4.679E-3</v>
      </c>
      <c r="E210" s="14">
        <f>'522A'!C210/D210</f>
        <v>0.98696302628766819</v>
      </c>
      <c r="F210" s="14">
        <f>'522B'!C210/D210</f>
        <v>1.3036973712331694E-2</v>
      </c>
      <c r="G210" s="14">
        <f>D210/LossSums!D210</f>
        <v>1.026931999499593E-2</v>
      </c>
    </row>
    <row r="211" spans="1:7" x14ac:dyDescent="0.25">
      <c r="A211" s="14" t="s">
        <v>220</v>
      </c>
      <c r="B211" s="14">
        <v>1220655600</v>
      </c>
      <c r="D211" s="14">
        <f>'522A'!C211+'522B'!C211</f>
        <v>6.9289999999999994E-3</v>
      </c>
      <c r="E211" s="14">
        <f>'522A'!C211/D211</f>
        <v>0.98051666907201618</v>
      </c>
      <c r="F211" s="14">
        <f>'522B'!C211/D211</f>
        <v>1.9483330927983839E-2</v>
      </c>
      <c r="G211" s="14">
        <f>D211/LossSums!D211</f>
        <v>1.9059066878648015E-2</v>
      </c>
    </row>
    <row r="212" spans="1:7" x14ac:dyDescent="0.25">
      <c r="A212" s="14" t="s">
        <v>221</v>
      </c>
      <c r="B212" s="14">
        <v>1221260400</v>
      </c>
      <c r="D212" s="14">
        <f>'522A'!C212+'522B'!C212</f>
        <v>7.7459999999999994E-3</v>
      </c>
      <c r="E212" s="14">
        <f>'522A'!C212/D212</f>
        <v>0.98773560547379302</v>
      </c>
      <c r="F212" s="14">
        <f>'522B'!C212/D212</f>
        <v>1.2264394526207076E-2</v>
      </c>
      <c r="G212" s="14">
        <f>D212/LossSums!D212</f>
        <v>2.0945098208877737E-2</v>
      </c>
    </row>
    <row r="213" spans="1:7" x14ac:dyDescent="0.25">
      <c r="A213" s="14" t="s">
        <v>222</v>
      </c>
      <c r="B213" s="14">
        <v>1221865200</v>
      </c>
      <c r="D213" s="14">
        <f>'522A'!C213+'522B'!C213</f>
        <v>6.2529999999999999E-3</v>
      </c>
      <c r="E213" s="14">
        <f>'522A'!C213/D213</f>
        <v>0.98816568047337272</v>
      </c>
      <c r="F213" s="14">
        <f>'522B'!C213/D213</f>
        <v>1.1834319526627219E-2</v>
      </c>
      <c r="G213" s="14">
        <f>D213/LossSums!D213</f>
        <v>1.7978206492050258E-2</v>
      </c>
    </row>
    <row r="214" spans="1:7" x14ac:dyDescent="0.25">
      <c r="A214" s="14" t="s">
        <v>223</v>
      </c>
      <c r="B214" s="14">
        <v>1222470000</v>
      </c>
      <c r="D214" s="14">
        <f>'522A'!C214+'522B'!C214</f>
        <v>4.8089999999999999E-3</v>
      </c>
      <c r="E214" s="14">
        <f>'522A'!C214/D214</f>
        <v>0.99209814930338946</v>
      </c>
      <c r="F214" s="14">
        <f>'522B'!C214/D214</f>
        <v>7.9018506966105229E-3</v>
      </c>
      <c r="G214" s="14">
        <f>D214/LossSums!D214</f>
        <v>4.2385355062181045E-2</v>
      </c>
    </row>
    <row r="215" spans="1:7" x14ac:dyDescent="0.25">
      <c r="A215" s="14" t="s">
        <v>224</v>
      </c>
      <c r="B215" s="14">
        <v>1223074800</v>
      </c>
      <c r="D215" s="14">
        <f>'522A'!C215+'522B'!C215</f>
        <v>2.8809999999999999E-3</v>
      </c>
      <c r="E215" s="14">
        <f>'522A'!C215/D215</f>
        <v>0.99409927108642826</v>
      </c>
      <c r="F215" s="14">
        <f>'522B'!C215/D215</f>
        <v>5.9007289135716767E-3</v>
      </c>
      <c r="G215" s="14">
        <f>D215/LossSums!D215</f>
        <v>2.4957336036106271E-2</v>
      </c>
    </row>
    <row r="216" spans="1:7" x14ac:dyDescent="0.25">
      <c r="A216" s="14" t="s">
        <v>225</v>
      </c>
      <c r="B216" s="14">
        <v>1223679600</v>
      </c>
      <c r="D216" s="14">
        <f>'522A'!C216+'522B'!C216</f>
        <v>3.202E-3</v>
      </c>
      <c r="E216" s="14">
        <f>'522A'!C216/D216</f>
        <v>0.99156777014366015</v>
      </c>
      <c r="F216" s="14">
        <f>'522B'!C216/D216</f>
        <v>8.4322298563397867E-3</v>
      </c>
      <c r="G216" s="14">
        <f>D216/LossSums!D216</f>
        <v>3.0875744894220201E-2</v>
      </c>
    </row>
    <row r="217" spans="1:7" x14ac:dyDescent="0.25">
      <c r="A217" s="14" t="s">
        <v>226</v>
      </c>
      <c r="B217" s="14">
        <v>1224284400</v>
      </c>
      <c r="D217" s="14">
        <f>'522A'!C217+'522B'!C217</f>
        <v>3.323E-3</v>
      </c>
      <c r="E217" s="14">
        <f>'522A'!C217/D217</f>
        <v>0.98645801986157089</v>
      </c>
      <c r="F217" s="14">
        <f>'522B'!C217/D217</f>
        <v>1.3541980138429131E-2</v>
      </c>
      <c r="G217" s="14">
        <f>D217/LossSums!D217</f>
        <v>3.7707801418439713E-2</v>
      </c>
    </row>
    <row r="218" spans="1:7" x14ac:dyDescent="0.25">
      <c r="A218" s="14" t="s">
        <v>227</v>
      </c>
      <c r="B218" s="14">
        <v>1224889200</v>
      </c>
      <c r="D218" s="14">
        <f>'522A'!C218+'522B'!C218</f>
        <v>4.5629999999999993E-3</v>
      </c>
      <c r="E218" s="14">
        <f>'522A'!C218/D218</f>
        <v>0.98334429103659882</v>
      </c>
      <c r="F218" s="14">
        <f>'522B'!C218/D218</f>
        <v>1.6655708963401274E-2</v>
      </c>
      <c r="G218" s="14">
        <f>D218/LossSums!D218</f>
        <v>5.7146077547339948E-2</v>
      </c>
    </row>
    <row r="219" spans="1:7" x14ac:dyDescent="0.25">
      <c r="A219" s="14" t="s">
        <v>228</v>
      </c>
      <c r="B219" s="14">
        <v>1225494000</v>
      </c>
      <c r="D219" s="14">
        <f>'522A'!C219+'522B'!C219</f>
        <v>9.3600000000000003E-3</v>
      </c>
      <c r="E219" s="14">
        <f>'522A'!C219/D219</f>
        <v>0.97158119658119657</v>
      </c>
      <c r="F219" s="14">
        <f>'522B'!C219/D219</f>
        <v>2.8418803418803418E-2</v>
      </c>
      <c r="G219" s="14">
        <f>D219/LossSums!D219</f>
        <v>9.7109538729691039E-2</v>
      </c>
    </row>
    <row r="220" spans="1:7" x14ac:dyDescent="0.25">
      <c r="A220" s="14" t="s">
        <v>229</v>
      </c>
      <c r="B220" s="14">
        <v>1226102400</v>
      </c>
      <c r="D220" s="14">
        <f>'522A'!C220+'522B'!C220</f>
        <v>8.2970000000000006E-3</v>
      </c>
      <c r="E220" s="14">
        <f>'522A'!C220/D220</f>
        <v>0.97818488610341081</v>
      </c>
      <c r="F220" s="14">
        <f>'522B'!C220/D220</f>
        <v>2.181511389658913E-2</v>
      </c>
      <c r="G220" s="14">
        <f>D220/LossSums!D220</f>
        <v>2.1561514113605292E-2</v>
      </c>
    </row>
    <row r="221" spans="1:7" x14ac:dyDescent="0.25">
      <c r="A221" s="14" t="s">
        <v>230</v>
      </c>
      <c r="B221" s="14">
        <v>1226707200</v>
      </c>
      <c r="D221" s="14">
        <f>'522A'!C221+'522B'!C221</f>
        <v>8.4660000000000013E-3</v>
      </c>
      <c r="E221" s="14">
        <f>'522A'!C221/D221</f>
        <v>0.98228206945428764</v>
      </c>
      <c r="F221" s="14">
        <f>'522B'!C221/D221</f>
        <v>1.7717930545712256E-2</v>
      </c>
      <c r="G221" s="14">
        <f>D221/LossSums!D221</f>
        <v>1.9936277384123041E-2</v>
      </c>
    </row>
    <row r="222" spans="1:7" x14ac:dyDescent="0.25">
      <c r="A222" s="14" t="s">
        <v>231</v>
      </c>
      <c r="B222" s="14">
        <v>1227312000</v>
      </c>
      <c r="D222" s="14">
        <f>'522A'!C222+'522B'!C222</f>
        <v>6.0359999999999997E-3</v>
      </c>
      <c r="E222" s="14">
        <f>'522A'!C222/D222</f>
        <v>0.97929092113982763</v>
      </c>
      <c r="F222" s="14">
        <f>'522B'!C222/D222</f>
        <v>2.07090788601723E-2</v>
      </c>
      <c r="G222" s="14">
        <f>D222/LossSums!D222</f>
        <v>1.2737213723946848E-2</v>
      </c>
    </row>
    <row r="223" spans="1:7" x14ac:dyDescent="0.25">
      <c r="A223" s="14" t="s">
        <v>232</v>
      </c>
      <c r="B223" s="14">
        <v>1227916800</v>
      </c>
      <c r="D223" s="14">
        <f>'522A'!C223+'522B'!C223</f>
        <v>8.3629999999999989E-3</v>
      </c>
      <c r="E223" s="14">
        <f>'522A'!C223/D223</f>
        <v>0.9776396030132728</v>
      </c>
      <c r="F223" s="14">
        <f>'522B'!C223/D223</f>
        <v>2.2360396986727253E-2</v>
      </c>
      <c r="G223" s="14">
        <f>D223/LossSums!D223</f>
        <v>1.6426866756366565E-2</v>
      </c>
    </row>
    <row r="224" spans="1:7" x14ac:dyDescent="0.25">
      <c r="A224" s="14" t="s">
        <v>233</v>
      </c>
      <c r="B224" s="14">
        <v>1228521600</v>
      </c>
      <c r="D224" s="14">
        <f>'522A'!C224+'522B'!C224</f>
        <v>7.3770000000000007E-3</v>
      </c>
      <c r="E224" s="14">
        <f>'522A'!C224/D224</f>
        <v>0.94469296461976404</v>
      </c>
      <c r="F224" s="14">
        <f>'522B'!C224/D224</f>
        <v>5.5307035380235861E-2</v>
      </c>
      <c r="G224" s="14">
        <f>D224/LossSums!D224</f>
        <v>1.5376758728504431E-2</v>
      </c>
    </row>
    <row r="225" spans="1:7" x14ac:dyDescent="0.25">
      <c r="A225" s="14" t="s">
        <v>234</v>
      </c>
      <c r="B225" s="14">
        <v>1229126400</v>
      </c>
      <c r="D225" s="14">
        <f>'522A'!C225+'522B'!C225</f>
        <v>5.6820000000000004E-3</v>
      </c>
      <c r="E225" s="14">
        <f>'522A'!C225/D225</f>
        <v>0.970960929250264</v>
      </c>
      <c r="F225" s="14">
        <f>'522B'!C225/D225</f>
        <v>2.9039070749736006E-2</v>
      </c>
      <c r="G225" s="14">
        <f>D225/LossSums!D225</f>
        <v>1.3715825097883969E-2</v>
      </c>
    </row>
    <row r="226" spans="1:7" x14ac:dyDescent="0.25">
      <c r="A226" s="14" t="s">
        <v>235</v>
      </c>
      <c r="B226" s="14">
        <v>1229731200</v>
      </c>
      <c r="D226" s="14">
        <f>'522A'!C226+'522B'!C226</f>
        <v>4.5559999999999993E-3</v>
      </c>
      <c r="E226" s="14">
        <f>'522A'!C226/D226</f>
        <v>0.98046532045654089</v>
      </c>
      <c r="F226" s="14">
        <f>'522B'!C226/D226</f>
        <v>1.9534679543459176E-2</v>
      </c>
      <c r="G226" s="14">
        <f>D226/LossSums!D226</f>
        <v>1.0182461849292411E-2</v>
      </c>
    </row>
    <row r="227" spans="1:7" x14ac:dyDescent="0.25">
      <c r="A227" s="14" t="s">
        <v>236</v>
      </c>
      <c r="B227" s="14">
        <v>1230336000</v>
      </c>
      <c r="D227" s="14">
        <f>'522A'!C227+'522B'!C227</f>
        <v>4.2230000000000002E-3</v>
      </c>
      <c r="E227" s="14">
        <f>'522A'!C227/D227</f>
        <v>0.95619228036940562</v>
      </c>
      <c r="F227" s="14">
        <f>'522B'!C227/D227</f>
        <v>4.3807719630594363E-2</v>
      </c>
      <c r="G227" s="14">
        <f>D227/LossSums!D227</f>
        <v>9.149505476053775E-3</v>
      </c>
    </row>
    <row r="228" spans="1:7" x14ac:dyDescent="0.25">
      <c r="A228" s="14" t="s">
        <v>237</v>
      </c>
      <c r="B228" s="14">
        <v>1230940800</v>
      </c>
      <c r="D228" s="14">
        <f>'522A'!C228+'522B'!C228</f>
        <v>6.718E-3</v>
      </c>
      <c r="E228" s="14">
        <f>'522A'!C228/D228</f>
        <v>0.97752307234295921</v>
      </c>
      <c r="F228" s="14">
        <f>'522B'!C228/D228</f>
        <v>2.2476927657040787E-2</v>
      </c>
      <c r="G228" s="14">
        <f>D228/LossSums!D228</f>
        <v>1.5427753881625633E-2</v>
      </c>
    </row>
    <row r="229" spans="1:7" x14ac:dyDescent="0.25">
      <c r="A229" s="14" t="s">
        <v>238</v>
      </c>
      <c r="B229" s="14">
        <v>1231545600</v>
      </c>
      <c r="D229" s="14">
        <f>'522A'!C229+'522B'!C229</f>
        <v>6.3220000000000004E-3</v>
      </c>
      <c r="E229" s="14">
        <f>'522A'!C229/D229</f>
        <v>0.98339133185700722</v>
      </c>
      <c r="F229" s="14">
        <f>'522B'!C229/D229</f>
        <v>1.6608668142992722E-2</v>
      </c>
      <c r="G229" s="14">
        <f>D229/LossSums!D229</f>
        <v>1.4950079692769007E-2</v>
      </c>
    </row>
    <row r="230" spans="1:7" x14ac:dyDescent="0.25">
      <c r="A230" s="14" t="s">
        <v>239</v>
      </c>
      <c r="B230" s="14">
        <v>1232150400</v>
      </c>
      <c r="D230" s="14">
        <f>'522A'!C230+'522B'!C230</f>
        <v>8.4460000000000004E-3</v>
      </c>
      <c r="E230" s="14">
        <f>'522A'!C230/D230</f>
        <v>0.98224011366327246</v>
      </c>
      <c r="F230" s="14">
        <f>'522B'!C230/D230</f>
        <v>1.7759886336727444E-2</v>
      </c>
      <c r="G230" s="14">
        <f>D230/LossSums!D230</f>
        <v>1.9524712191964496E-2</v>
      </c>
    </row>
    <row r="231" spans="1:7" x14ac:dyDescent="0.25">
      <c r="A231" s="14" t="s">
        <v>240</v>
      </c>
      <c r="B231" s="14">
        <v>1232755200</v>
      </c>
      <c r="D231" s="14">
        <f>'522A'!C231+'522B'!C231</f>
        <v>8.5500000000000003E-3</v>
      </c>
      <c r="E231" s="14">
        <f>'522A'!C231/D231</f>
        <v>0.98549707602339176</v>
      </c>
      <c r="F231" s="14">
        <f>'522B'!C231/D231</f>
        <v>1.4502923976608188E-2</v>
      </c>
      <c r="G231" s="14">
        <f>D231/LossSums!D231</f>
        <v>1.7530406541404565E-2</v>
      </c>
    </row>
    <row r="232" spans="1:7" x14ac:dyDescent="0.25">
      <c r="A232" s="14" t="s">
        <v>241</v>
      </c>
      <c r="B232" s="14">
        <v>1233360000</v>
      </c>
      <c r="D232" s="14">
        <f>'522A'!C232+'522B'!C232</f>
        <v>5.0660000000000002E-3</v>
      </c>
      <c r="E232" s="14">
        <f>'522A'!C232/D232</f>
        <v>0.98519542045005914</v>
      </c>
      <c r="F232" s="14">
        <f>'522B'!C232/D232</f>
        <v>1.480457954994078E-2</v>
      </c>
      <c r="G232" s="14">
        <f>D232/LossSums!D232</f>
        <v>1.0235439350071828E-2</v>
      </c>
    </row>
    <row r="233" spans="1:7" x14ac:dyDescent="0.25">
      <c r="A233" s="14" t="s">
        <v>242</v>
      </c>
      <c r="B233" s="14">
        <v>1233964800</v>
      </c>
      <c r="D233" s="14">
        <f>'522A'!C233+'522B'!C233</f>
        <v>6.8079999999999998E-3</v>
      </c>
      <c r="E233" s="14">
        <f>'522A'!C233/D233</f>
        <v>0.98795534665099893</v>
      </c>
      <c r="F233" s="14">
        <f>'522B'!C233/D233</f>
        <v>1.2044653349001176E-2</v>
      </c>
      <c r="G233" s="14">
        <f>D233/LossSums!D233</f>
        <v>2.2065210345498149E-2</v>
      </c>
    </row>
    <row r="234" spans="1:7" x14ac:dyDescent="0.25">
      <c r="A234" s="14" t="s">
        <v>243</v>
      </c>
      <c r="B234" s="14">
        <v>1234569600</v>
      </c>
      <c r="D234" s="14">
        <f>'522A'!C234+'522B'!C234</f>
        <v>1.2580000000000001E-2</v>
      </c>
      <c r="E234" s="14">
        <f>'522A'!C234/D234</f>
        <v>0.98449920508744038</v>
      </c>
      <c r="F234" s="14">
        <f>'522B'!C234/D234</f>
        <v>1.5500794912559616E-2</v>
      </c>
      <c r="G234" s="14">
        <f>D234/LossSums!D234</f>
        <v>2.7544168102627206E-2</v>
      </c>
    </row>
    <row r="235" spans="1:7" x14ac:dyDescent="0.25">
      <c r="A235" s="14" t="s">
        <v>244</v>
      </c>
      <c r="B235" s="14">
        <v>1235174400</v>
      </c>
      <c r="D235" s="14">
        <f>'522A'!C235+'522B'!C235</f>
        <v>5.3359999999999996E-3</v>
      </c>
      <c r="E235" s="14">
        <f>'522A'!C235/D235</f>
        <v>0.98913043478260876</v>
      </c>
      <c r="F235" s="14">
        <f>'522B'!C235/D235</f>
        <v>1.0869565217391306E-2</v>
      </c>
      <c r="G235" s="14">
        <f>D235/LossSums!D235</f>
        <v>1.1743810620049429E-2</v>
      </c>
    </row>
    <row r="236" spans="1:7" x14ac:dyDescent="0.25">
      <c r="A236" s="14" t="s">
        <v>245</v>
      </c>
      <c r="B236" s="14">
        <v>1235779200</v>
      </c>
      <c r="D236" s="14">
        <f>'522A'!C236+'522B'!C236</f>
        <v>5.6769999999999998E-3</v>
      </c>
      <c r="E236" s="14">
        <f>'522A'!C236/D236</f>
        <v>0.98555575127708306</v>
      </c>
      <c r="F236" s="14">
        <f>'522B'!C236/D236</f>
        <v>1.4444248722917035E-2</v>
      </c>
      <c r="G236" s="14">
        <f>D236/LossSums!D236</f>
        <v>2.1009429633028882E-2</v>
      </c>
    </row>
    <row r="237" spans="1:7" x14ac:dyDescent="0.25">
      <c r="A237" s="14" t="s">
        <v>246</v>
      </c>
      <c r="B237" s="14">
        <v>1236384000</v>
      </c>
      <c r="D237" s="14">
        <f>'522A'!C237+'522B'!C237</f>
        <v>9.3900000000000006E-4</v>
      </c>
      <c r="E237" s="14">
        <f>'522A'!C237/D237</f>
        <v>0.99041533546325877</v>
      </c>
      <c r="F237" s="14">
        <f>'522B'!C237/D237</f>
        <v>9.5846645367412137E-3</v>
      </c>
      <c r="G237" s="14">
        <f>D237/LossSums!D237</f>
        <v>1.0951075864481895E-2</v>
      </c>
    </row>
    <row r="238" spans="1:7" x14ac:dyDescent="0.25">
      <c r="A238" s="14" t="s">
        <v>247</v>
      </c>
      <c r="B238" s="14">
        <v>1236985200</v>
      </c>
      <c r="D238" s="14">
        <f>'522A'!C238+'522B'!C238</f>
        <v>4.8130000000000004E-3</v>
      </c>
      <c r="E238" s="14">
        <f>'522A'!C238/D238</f>
        <v>0.99293579887803862</v>
      </c>
      <c r="F238" s="14">
        <f>'522B'!C238/D238</f>
        <v>7.0642011219613542E-3</v>
      </c>
      <c r="G238" s="14">
        <f>D238/LossSums!D238</f>
        <v>0.10514932383719662</v>
      </c>
    </row>
    <row r="239" spans="1:7" x14ac:dyDescent="0.25">
      <c r="A239" s="14" t="s">
        <v>248</v>
      </c>
      <c r="B239" s="14">
        <v>1237590000</v>
      </c>
      <c r="D239" s="14">
        <f>'522A'!C239+'522B'!C239</f>
        <v>1.722E-3</v>
      </c>
      <c r="E239" s="14">
        <f>'522A'!C239/D239</f>
        <v>0.98490127758420443</v>
      </c>
      <c r="F239" s="14">
        <f>'522B'!C239/D239</f>
        <v>1.5098722415795586E-2</v>
      </c>
      <c r="G239" s="14">
        <f>D239/LossSums!D239</f>
        <v>1.3050496782847917E-2</v>
      </c>
    </row>
    <row r="240" spans="1:7" x14ac:dyDescent="0.25">
      <c r="A240" s="14" t="s">
        <v>249</v>
      </c>
      <c r="B240" s="14">
        <v>1238194800</v>
      </c>
      <c r="D240" s="14">
        <f>'522A'!C240+'522B'!C240</f>
        <v>5.4419999999999998E-3</v>
      </c>
      <c r="E240" s="14">
        <f>'522A'!C240/D240</f>
        <v>0.98842337375964728</v>
      </c>
      <c r="F240" s="14">
        <f>'522B'!C240/D240</f>
        <v>1.1576626240352812E-2</v>
      </c>
      <c r="G240" s="14">
        <f>D240/LossSums!D240</f>
        <v>0.48697986577181207</v>
      </c>
    </row>
    <row r="241" spans="1:7" x14ac:dyDescent="0.25">
      <c r="A241" s="14" t="s">
        <v>250</v>
      </c>
      <c r="B241" s="14">
        <v>1238799600</v>
      </c>
      <c r="D241" s="14">
        <f>'522A'!C241+'522B'!C241</f>
        <v>6.6020000000000002E-3</v>
      </c>
      <c r="E241" s="14">
        <f>'522A'!C241/D241</f>
        <v>0.99000302938503482</v>
      </c>
      <c r="F241" s="14">
        <f>'522B'!C241/D241</f>
        <v>9.996970614965163E-3</v>
      </c>
      <c r="G241" s="14">
        <f>D241/LossSums!D241</f>
        <v>7.6966121849425265E-2</v>
      </c>
    </row>
    <row r="242" spans="1:7" x14ac:dyDescent="0.25">
      <c r="A242" s="14" t="s">
        <v>251</v>
      </c>
      <c r="B242" s="14">
        <v>1239404400</v>
      </c>
      <c r="D242" s="14">
        <f>'522A'!C242+'522B'!C242</f>
        <v>8.6060000000000008E-3</v>
      </c>
      <c r="E242" s="14">
        <f>'522A'!C242/D242</f>
        <v>0.98907738786892863</v>
      </c>
      <c r="F242" s="14">
        <f>'522B'!C242/D242</f>
        <v>1.0922612131071345E-2</v>
      </c>
      <c r="G242" s="14">
        <f>D242/LossSums!D242</f>
        <v>5.0884236293007118E-2</v>
      </c>
    </row>
    <row r="243" spans="1:7" x14ac:dyDescent="0.25">
      <c r="A243" s="14" t="s">
        <v>252</v>
      </c>
      <c r="B243" s="14">
        <v>1240009200</v>
      </c>
      <c r="D243" s="14">
        <f>'522A'!C243+'522B'!C243</f>
        <v>4.3249999999999999E-3</v>
      </c>
      <c r="E243" s="14">
        <f>'522A'!C243/D243</f>
        <v>0.98982658959537573</v>
      </c>
      <c r="F243" s="14">
        <f>'522B'!C243/D243</f>
        <v>1.0173410404624278E-2</v>
      </c>
      <c r="G243" s="14">
        <f>D243/LossSums!D243</f>
        <v>1.3280518324044645E-2</v>
      </c>
    </row>
    <row r="244" spans="1:7" x14ac:dyDescent="0.25">
      <c r="A244" s="14" t="s">
        <v>253</v>
      </c>
      <c r="B244" s="14">
        <v>1240614000</v>
      </c>
      <c r="D244" s="14">
        <f>'522A'!C244+'522B'!C244</f>
        <v>5.3530000000000001E-3</v>
      </c>
      <c r="E244" s="14">
        <f>'522A'!C244/D244</f>
        <v>0.9899121987670465</v>
      </c>
      <c r="F244" s="14">
        <f>'522B'!C244/D244</f>
        <v>1.0087801232953483E-2</v>
      </c>
      <c r="G244" s="14">
        <f>D244/LossSums!D244</f>
        <v>2.8989824046444377E-2</v>
      </c>
    </row>
    <row r="245" spans="1:7" x14ac:dyDescent="0.25">
      <c r="A245" s="14" t="s">
        <v>254</v>
      </c>
      <c r="B245" s="14">
        <v>1241218800</v>
      </c>
      <c r="D245" s="14">
        <f>'522A'!C245+'522B'!C245</f>
        <v>4.3569999999999998E-3</v>
      </c>
      <c r="E245" s="14">
        <f>'522A'!C245/D245</f>
        <v>0.99104888684874914</v>
      </c>
      <c r="F245" s="14">
        <f>'522B'!C245/D245</f>
        <v>8.9511131512508609E-3</v>
      </c>
      <c r="G245" s="14">
        <f>D245/LossSums!D245</f>
        <v>1.7269055612145808E-2</v>
      </c>
    </row>
    <row r="246" spans="1:7" x14ac:dyDescent="0.25">
      <c r="A246" s="14" t="s">
        <v>255</v>
      </c>
      <c r="B246" s="14">
        <v>1241823600</v>
      </c>
      <c r="D246" s="14">
        <f>'522A'!C246+'522B'!C246</f>
        <v>4.5979999999999997E-3</v>
      </c>
      <c r="E246" s="14">
        <f>'522A'!C246/D246</f>
        <v>0.9960852544584603</v>
      </c>
      <c r="F246" s="14">
        <f>'522B'!C246/D246</f>
        <v>3.9147455415398007E-3</v>
      </c>
      <c r="G246" s="14">
        <f>D246/LossSums!D246</f>
        <v>1.8748598340435071E-2</v>
      </c>
    </row>
    <row r="247" spans="1:7" x14ac:dyDescent="0.25">
      <c r="A247" s="14" t="s">
        <v>256</v>
      </c>
      <c r="B247" s="14">
        <v>1242428400</v>
      </c>
      <c r="D247" s="14">
        <f>'522A'!C247+'522B'!C247</f>
        <v>8.9540000000000002E-3</v>
      </c>
      <c r="E247" s="14">
        <f>'522A'!C247/D247</f>
        <v>0.9890551708733526</v>
      </c>
      <c r="F247" s="14">
        <f>'522B'!C247/D247</f>
        <v>1.0944829126647309E-2</v>
      </c>
      <c r="G247" s="14">
        <f>D247/LossSums!D247</f>
        <v>3.4429059756758723E-2</v>
      </c>
    </row>
    <row r="248" spans="1:7" x14ac:dyDescent="0.25">
      <c r="A248" s="14" t="s">
        <v>257</v>
      </c>
      <c r="B248" s="14">
        <v>1243033200</v>
      </c>
      <c r="D248" s="14">
        <f>'522A'!C248+'522B'!C248</f>
        <v>7.3990000000000002E-3</v>
      </c>
      <c r="E248" s="14">
        <f>'522A'!C248/D248</f>
        <v>0.99040410866333295</v>
      </c>
      <c r="F248" s="14">
        <f>'522B'!C248/D248</f>
        <v>9.5958913366671183E-3</v>
      </c>
      <c r="G248" s="14">
        <f>D248/LossSums!D248</f>
        <v>6.476715686274509E-2</v>
      </c>
    </row>
    <row r="249" spans="1:7" x14ac:dyDescent="0.25">
      <c r="A249" s="14" t="s">
        <v>258</v>
      </c>
      <c r="B249" s="14">
        <v>1243638000</v>
      </c>
      <c r="D249" s="14">
        <f>'522A'!C249+'522B'!C249</f>
        <v>7.4180000000000001E-3</v>
      </c>
      <c r="E249" s="14">
        <f>'522A'!C249/D249</f>
        <v>0.98463197627392818</v>
      </c>
      <c r="F249" s="14">
        <f>'522B'!C249/D249</f>
        <v>1.5368023726071718E-2</v>
      </c>
      <c r="G249" s="14">
        <f>D249/LossSums!D249</f>
        <v>8.8148966762919917E-2</v>
      </c>
    </row>
    <row r="250" spans="1:7" x14ac:dyDescent="0.25">
      <c r="A250" s="14" t="s">
        <v>259</v>
      </c>
      <c r="B250" s="14">
        <v>1244242800</v>
      </c>
      <c r="D250" s="14">
        <f>'522A'!C250+'522B'!C250</f>
        <v>1.1188E-2</v>
      </c>
      <c r="E250" s="14">
        <f>'522A'!C250/D250</f>
        <v>0.98909545942080801</v>
      </c>
      <c r="F250" s="14">
        <f>'522B'!C250/D250</f>
        <v>1.0904540579191992E-2</v>
      </c>
      <c r="G250" s="14">
        <f>D250/LossSums!D250</f>
        <v>0.12847660825428908</v>
      </c>
    </row>
    <row r="251" spans="1:7" x14ac:dyDescent="0.25">
      <c r="A251" s="14" t="s">
        <v>260</v>
      </c>
      <c r="B251" s="14">
        <v>1244847600</v>
      </c>
      <c r="D251" s="14">
        <f>'522A'!C251+'522B'!C251</f>
        <v>8.5590000000000006E-3</v>
      </c>
      <c r="E251" s="14">
        <f>'522A'!C251/D251</f>
        <v>0.99544339291973349</v>
      </c>
      <c r="F251" s="14">
        <f>'522B'!C251/D251</f>
        <v>4.5566070802663863E-3</v>
      </c>
      <c r="G251" s="14">
        <f>D251/LossSums!D251</f>
        <v>5.5634278879904318E-2</v>
      </c>
    </row>
    <row r="252" spans="1:7" x14ac:dyDescent="0.25">
      <c r="A252" s="14" t="s">
        <v>261</v>
      </c>
      <c r="B252" s="14">
        <v>1245452400</v>
      </c>
      <c r="D252" s="14">
        <f>'522A'!C252+'522B'!C252</f>
        <v>5.2350000000000001E-3</v>
      </c>
      <c r="E252" s="14">
        <f>'522A'!C252/D252</f>
        <v>0.9954154727793697</v>
      </c>
      <c r="F252" s="14">
        <f>'522B'!C252/D252</f>
        <v>4.5845272206303722E-3</v>
      </c>
      <c r="G252" s="14">
        <f>D252/LossSums!D252</f>
        <v>1.2847224778578635E-2</v>
      </c>
    </row>
    <row r="253" spans="1:7" x14ac:dyDescent="0.25">
      <c r="A253" s="14" t="s">
        <v>262</v>
      </c>
      <c r="B253" s="14">
        <v>1246057200</v>
      </c>
      <c r="D253" s="14">
        <f>'522A'!C253+'522B'!C253</f>
        <v>7.894E-3</v>
      </c>
      <c r="E253" s="14">
        <f>'522A'!C253/D253</f>
        <v>0.98707879402077536</v>
      </c>
      <c r="F253" s="14">
        <f>'522B'!C253/D253</f>
        <v>1.2921205979224727E-2</v>
      </c>
      <c r="G253" s="14">
        <f>D253/LossSums!D253</f>
        <v>2.4444471969678201E-2</v>
      </c>
    </row>
    <row r="254" spans="1:7" x14ac:dyDescent="0.25">
      <c r="A254" s="14" t="s">
        <v>263</v>
      </c>
      <c r="B254" s="14">
        <v>1246662000</v>
      </c>
      <c r="D254" s="14">
        <f>'522A'!C254+'522B'!C254</f>
        <v>1.0133E-2</v>
      </c>
      <c r="E254" s="14">
        <f>'522A'!C254/D254</f>
        <v>0.98016382117832823</v>
      </c>
      <c r="F254" s="14">
        <f>'522B'!C254/D254</f>
        <v>1.9836178821671768E-2</v>
      </c>
      <c r="G254" s="14">
        <f>D254/LossSums!D254</f>
        <v>2.5623195148965005E-2</v>
      </c>
    </row>
    <row r="255" spans="1:7" x14ac:dyDescent="0.25">
      <c r="A255" s="14" t="s">
        <v>264</v>
      </c>
      <c r="B255" s="14">
        <v>1247266800</v>
      </c>
      <c r="D255" s="14">
        <f>'522A'!C255+'522B'!C255</f>
        <v>6.2970000000000005E-3</v>
      </c>
      <c r="E255" s="14">
        <f>'522A'!C255/D255</f>
        <v>0.98618389709385412</v>
      </c>
      <c r="F255" s="14">
        <f>'522B'!C255/D255</f>
        <v>1.3816102906145782E-2</v>
      </c>
      <c r="G255" s="14">
        <f>D255/LossSums!D255</f>
        <v>2.150666170297787E-2</v>
      </c>
    </row>
    <row r="256" spans="1:7" x14ac:dyDescent="0.25">
      <c r="A256" s="14" t="s">
        <v>265</v>
      </c>
      <c r="B256" s="14">
        <v>1247871600</v>
      </c>
      <c r="D256" s="14">
        <f>'522A'!C256+'522B'!C256</f>
        <v>1.6721E-2</v>
      </c>
      <c r="E256" s="14">
        <f>'522A'!C256/D256</f>
        <v>0.97727408647808156</v>
      </c>
      <c r="F256" s="14">
        <f>'522B'!C256/D256</f>
        <v>2.2725913521918547E-2</v>
      </c>
      <c r="G256" s="14">
        <f>D256/LossSums!D256</f>
        <v>0.13581279747884142</v>
      </c>
    </row>
    <row r="257" spans="1:7" x14ac:dyDescent="0.25">
      <c r="A257" s="14" t="s">
        <v>266</v>
      </c>
      <c r="B257" s="14">
        <v>1248476400</v>
      </c>
      <c r="D257" s="14">
        <f>'522A'!C257+'522B'!C257</f>
        <v>5.7850000000000002E-3</v>
      </c>
      <c r="E257" s="14">
        <f>'522A'!C257/D257</f>
        <v>0.97182368193604152</v>
      </c>
      <c r="F257" s="14">
        <f>'522B'!C257/D257</f>
        <v>2.8176318063958514E-2</v>
      </c>
      <c r="G257" s="14">
        <f>D257/LossSums!D257</f>
        <v>5.7378349963301663E-2</v>
      </c>
    </row>
    <row r="258" spans="1:7" x14ac:dyDescent="0.25">
      <c r="A258" s="14" t="s">
        <v>267</v>
      </c>
      <c r="B258" s="14">
        <v>1249081200</v>
      </c>
      <c r="D258" s="14">
        <f>'522A'!C258+'522B'!C258</f>
        <v>1.6149999999999998E-2</v>
      </c>
      <c r="E258" s="14">
        <f>'522A'!C258/D258</f>
        <v>0.98377708978328182</v>
      </c>
      <c r="F258" s="14">
        <f>'522B'!C258/D258</f>
        <v>1.6222910216718268E-2</v>
      </c>
      <c r="G258" s="14">
        <f>D258/LossSums!D258</f>
        <v>0.2008231885499695</v>
      </c>
    </row>
    <row r="259" spans="1:7" x14ac:dyDescent="0.25">
      <c r="A259" s="14" t="s">
        <v>268</v>
      </c>
      <c r="B259" s="14">
        <v>1249686000</v>
      </c>
      <c r="D259" s="14">
        <f>'522A'!C259+'522B'!C259</f>
        <v>1.3155E-2</v>
      </c>
      <c r="E259" s="14">
        <f>'522A'!C259/D259</f>
        <v>0.98814139110604338</v>
      </c>
      <c r="F259" s="14">
        <f>'522B'!C259/D259</f>
        <v>1.185860889395667E-2</v>
      </c>
      <c r="G259" s="14">
        <f>D259/LossSums!D259</f>
        <v>2.4409659211097626E-2</v>
      </c>
    </row>
    <row r="260" spans="1:7" x14ac:dyDescent="0.25">
      <c r="A260" s="14" t="s">
        <v>269</v>
      </c>
      <c r="B260" s="14">
        <v>1250290800</v>
      </c>
      <c r="D260" s="14">
        <f>'522A'!C260+'522B'!C260</f>
        <v>1.1561999999999999E-2</v>
      </c>
      <c r="E260" s="14">
        <f>'522A'!C260/D260</f>
        <v>0.99507005708354956</v>
      </c>
      <c r="F260" s="14">
        <f>'522B'!C260/D260</f>
        <v>4.9299429164504412E-3</v>
      </c>
      <c r="G260" s="14">
        <f>D260/LossSums!D260</f>
        <v>2.4778404512489926E-2</v>
      </c>
    </row>
    <row r="261" spans="1:7" x14ac:dyDescent="0.25">
      <c r="A261" s="14" t="s">
        <v>270</v>
      </c>
      <c r="B261" s="14">
        <v>1250895600</v>
      </c>
      <c r="D261" s="14">
        <f>'522A'!C261+'522B'!C261</f>
        <v>7.3069999999999993E-3</v>
      </c>
      <c r="E261" s="14">
        <f>'522A'!C261/D261</f>
        <v>0.99589434788558917</v>
      </c>
      <c r="F261" s="14">
        <f>'522B'!C261/D261</f>
        <v>4.1056521144108397E-3</v>
      </c>
      <c r="G261" s="14">
        <f>D261/LossSums!D261</f>
        <v>1.4071758844679132E-2</v>
      </c>
    </row>
    <row r="262" spans="1:7" x14ac:dyDescent="0.25">
      <c r="A262" s="14" t="s">
        <v>271</v>
      </c>
      <c r="B262" s="14">
        <v>1251500400</v>
      </c>
      <c r="D262" s="14">
        <f>'522A'!C262+'522B'!C262</f>
        <v>1.3092000000000001E-2</v>
      </c>
      <c r="E262" s="14">
        <f>'522A'!C262/D262</f>
        <v>0.9906813321112129</v>
      </c>
      <c r="F262" s="14">
        <f>'522B'!C262/D262</f>
        <v>9.3186678887870449E-3</v>
      </c>
      <c r="G262" s="14">
        <f>D262/LossSums!D262</f>
        <v>3.4985796707187697E-2</v>
      </c>
    </row>
    <row r="263" spans="1:7" x14ac:dyDescent="0.25">
      <c r="A263" s="14" t="s">
        <v>272</v>
      </c>
      <c r="B263" s="14">
        <v>1252105200</v>
      </c>
      <c r="D263" s="14">
        <f>'522A'!C263+'522B'!C263</f>
        <v>1.0237999999999999E-2</v>
      </c>
      <c r="E263" s="14">
        <f>'522A'!C263/D263</f>
        <v>0.99716741551084198</v>
      </c>
      <c r="F263" s="14">
        <f>'522B'!C263/D263</f>
        <v>2.8325844891580391E-3</v>
      </c>
      <c r="G263" s="14">
        <f>D263/LossSums!D263</f>
        <v>1.7831421828600289E-2</v>
      </c>
    </row>
    <row r="264" spans="1:7" x14ac:dyDescent="0.25">
      <c r="A264" s="14" t="s">
        <v>273</v>
      </c>
      <c r="B264" s="14">
        <v>1252710000</v>
      </c>
      <c r="D264" s="14">
        <f>'522A'!C264+'522B'!C264</f>
        <v>1.52E-2</v>
      </c>
      <c r="E264" s="14">
        <f>'522A'!C264/D264</f>
        <v>0.98875000000000002</v>
      </c>
      <c r="F264" s="14">
        <f>'522B'!C264/D264</f>
        <v>1.1250000000000001E-2</v>
      </c>
      <c r="G264" s="14">
        <f>D264/LossSums!D264</f>
        <v>2.459610604805303E-2</v>
      </c>
    </row>
    <row r="265" spans="1:7" x14ac:dyDescent="0.25">
      <c r="A265" s="14" t="s">
        <v>274</v>
      </c>
      <c r="B265" s="14">
        <v>1253314800</v>
      </c>
      <c r="D265" s="14">
        <f>'522A'!C265+'522B'!C265</f>
        <v>1.2551000000000001E-2</v>
      </c>
      <c r="E265" s="14">
        <f>'522A'!C265/D265</f>
        <v>0.98916421002310573</v>
      </c>
      <c r="F265" s="14">
        <f>'522B'!C265/D265</f>
        <v>1.0835789976894271E-2</v>
      </c>
      <c r="G265" s="14">
        <f>D265/LossSums!D265</f>
        <v>5.4296900348251173E-2</v>
      </c>
    </row>
    <row r="266" spans="1:7" x14ac:dyDescent="0.25">
      <c r="A266" s="14" t="s">
        <v>275</v>
      </c>
      <c r="B266" s="14">
        <v>1253919600</v>
      </c>
      <c r="D266" s="14">
        <f>'522A'!C266+'522B'!C266</f>
        <v>1.1224E-2</v>
      </c>
      <c r="E266" s="14">
        <f>'522A'!C266/D266</f>
        <v>0.99394155381325733</v>
      </c>
      <c r="F266" s="14">
        <f>'522B'!C266/D266</f>
        <v>6.0584461867426945E-3</v>
      </c>
      <c r="G266" s="14">
        <f>D266/LossSums!D266</f>
        <v>4.7020380804759003E-2</v>
      </c>
    </row>
    <row r="267" spans="1:7" x14ac:dyDescent="0.25">
      <c r="A267" s="14" t="s">
        <v>276</v>
      </c>
      <c r="B267" s="14">
        <v>1254524400</v>
      </c>
      <c r="D267" s="14">
        <f>'522A'!C267+'522B'!C267</f>
        <v>8.7010000000000004E-3</v>
      </c>
      <c r="E267" s="14">
        <f>'522A'!C267/D267</f>
        <v>0.98586369382829564</v>
      </c>
      <c r="F267" s="14">
        <f>'522B'!C267/D267</f>
        <v>1.4136306171704402E-2</v>
      </c>
      <c r="G267" s="14">
        <f>D267/LossSums!D267</f>
        <v>1.502439024390244E-2</v>
      </c>
    </row>
    <row r="268" spans="1:7" x14ac:dyDescent="0.25">
      <c r="A268" s="14" t="s">
        <v>277</v>
      </c>
      <c r="B268" s="14">
        <v>1255129200</v>
      </c>
      <c r="D268" s="14">
        <f>'522A'!C268+'522B'!C268</f>
        <v>6.927E-3</v>
      </c>
      <c r="E268" s="14">
        <f>'522A'!C268/D268</f>
        <v>0.99191569221885378</v>
      </c>
      <c r="F268" s="14">
        <f>'522B'!C268/D268</f>
        <v>8.0843077811462386E-3</v>
      </c>
      <c r="G268" s="14">
        <f>D268/LossSums!D268</f>
        <v>1.7066872970429244E-2</v>
      </c>
    </row>
    <row r="269" spans="1:7" x14ac:dyDescent="0.25">
      <c r="A269" s="14" t="s">
        <v>278</v>
      </c>
      <c r="B269" s="14">
        <v>1255734000</v>
      </c>
      <c r="D269" s="14">
        <f>'522A'!C269+'522B'!C269</f>
        <v>9.2700000000000005E-3</v>
      </c>
      <c r="E269" s="14">
        <f>'522A'!C269/D269</f>
        <v>0.98101402373247026</v>
      </c>
      <c r="F269" s="14">
        <f>'522B'!C269/D269</f>
        <v>1.8985976267529663E-2</v>
      </c>
      <c r="G269" s="14">
        <f>D269/LossSums!D269</f>
        <v>2.7018676988364774E-2</v>
      </c>
    </row>
    <row r="270" spans="1:7" x14ac:dyDescent="0.25">
      <c r="A270" s="14" t="s">
        <v>279</v>
      </c>
      <c r="B270" s="14">
        <v>1256338800</v>
      </c>
      <c r="D270" s="14">
        <f>'522A'!C270+'522B'!C270</f>
        <v>7.7449999999999993E-3</v>
      </c>
      <c r="E270" s="14">
        <f>'522A'!C270/D270</f>
        <v>0.98424790187217559</v>
      </c>
      <c r="F270" s="14">
        <f>'522B'!C270/D270</f>
        <v>1.5752098127824403E-2</v>
      </c>
      <c r="G270" s="14">
        <f>D270/LossSums!D270</f>
        <v>2.3452640503875969E-2</v>
      </c>
    </row>
    <row r="271" spans="1:7" x14ac:dyDescent="0.25">
      <c r="A271" s="14" t="s">
        <v>280</v>
      </c>
      <c r="B271" s="14">
        <v>1256943600</v>
      </c>
      <c r="D271" s="14">
        <f>'522A'!C271+'522B'!C271</f>
        <v>5.4410000000000005E-3</v>
      </c>
      <c r="E271" s="14">
        <f>'522A'!C271/D271</f>
        <v>0.99136188200698394</v>
      </c>
      <c r="F271" s="14">
        <f>'522B'!C271/D271</f>
        <v>8.6381179930159879E-3</v>
      </c>
      <c r="G271" s="14">
        <f>D271/LossSums!D271</f>
        <v>1.505859039859184E-2</v>
      </c>
    </row>
    <row r="272" spans="1:7" x14ac:dyDescent="0.25">
      <c r="A272" s="14" t="s">
        <v>281</v>
      </c>
      <c r="B272" s="14">
        <v>1257552000</v>
      </c>
      <c r="D272" s="14">
        <f>'522A'!C272+'522B'!C272</f>
        <v>5.0100000000000006E-3</v>
      </c>
      <c r="E272" s="14">
        <f>'522A'!C272/D272</f>
        <v>0.98522954091816362</v>
      </c>
      <c r="F272" s="14">
        <f>'522B'!C272/D272</f>
        <v>1.4770459081836326E-2</v>
      </c>
      <c r="G272" s="14">
        <f>D272/LossSums!D272</f>
        <v>1.3436786757389565E-2</v>
      </c>
    </row>
    <row r="273" spans="1:7" x14ac:dyDescent="0.25">
      <c r="A273" s="14" t="s">
        <v>282</v>
      </c>
      <c r="B273" s="14">
        <v>1258156800</v>
      </c>
      <c r="D273" s="14">
        <f>'522A'!C273+'522B'!C273</f>
        <v>5.77E-3</v>
      </c>
      <c r="E273" s="14">
        <f>'522A'!C273/D273</f>
        <v>0.98786828422876949</v>
      </c>
      <c r="F273" s="14">
        <f>'522B'!C273/D273</f>
        <v>1.2131715771230501E-2</v>
      </c>
      <c r="G273" s="14">
        <f>D273/LossSums!D273</f>
        <v>2.0640610132142832E-2</v>
      </c>
    </row>
    <row r="274" spans="1:7" x14ac:dyDescent="0.25">
      <c r="A274" s="14" t="s">
        <v>283</v>
      </c>
      <c r="B274" s="14">
        <v>1258761600</v>
      </c>
      <c r="D274" s="14">
        <f>'522A'!C274+'522B'!C274</f>
        <v>4.7780000000000001E-3</v>
      </c>
      <c r="E274" s="14">
        <f>'522A'!C274/D274</f>
        <v>0.9891167852658016</v>
      </c>
      <c r="F274" s="14">
        <f>'522B'!C274/D274</f>
        <v>1.0883214734198409E-2</v>
      </c>
      <c r="G274" s="14">
        <f>D274/LossSums!D274</f>
        <v>1.4134714658036347E-2</v>
      </c>
    </row>
    <row r="275" spans="1:7" x14ac:dyDescent="0.25">
      <c r="A275" s="14" t="s">
        <v>284</v>
      </c>
      <c r="B275" s="14">
        <v>1259366400</v>
      </c>
      <c r="D275" s="14">
        <f>'522A'!C275+'522B'!C275</f>
        <v>4.2900000000000004E-3</v>
      </c>
      <c r="E275" s="14">
        <f>'522A'!C275/D275</f>
        <v>0.99067599067599066</v>
      </c>
      <c r="F275" s="14">
        <f>'522B'!C275/D275</f>
        <v>9.324009324009324E-3</v>
      </c>
      <c r="G275" s="14">
        <f>D275/LossSums!D275</f>
        <v>1.4134811173419965E-2</v>
      </c>
    </row>
    <row r="276" spans="1:7" x14ac:dyDescent="0.25">
      <c r="A276" s="14" t="s">
        <v>285</v>
      </c>
      <c r="B276" s="14">
        <v>1259971200</v>
      </c>
      <c r="D276" s="14">
        <f>'522A'!C276+'522B'!C276</f>
        <v>5.398E-3</v>
      </c>
      <c r="E276" s="14">
        <f>'522A'!C276/D276</f>
        <v>0.9836976658021489</v>
      </c>
      <c r="F276" s="14">
        <f>'522B'!C276/D276</f>
        <v>1.6302334197851057E-2</v>
      </c>
      <c r="G276" s="14">
        <f>D276/LossSums!D276</f>
        <v>1.5926780477154307E-2</v>
      </c>
    </row>
    <row r="277" spans="1:7" x14ac:dyDescent="0.25">
      <c r="A277" s="14" t="s">
        <v>286</v>
      </c>
      <c r="B277" s="14">
        <v>1260576000</v>
      </c>
      <c r="D277" s="14">
        <f>'522A'!C277+'522B'!C277</f>
        <v>8.1049999999999994E-3</v>
      </c>
      <c r="E277" s="14">
        <f>'522A'!C277/D277</f>
        <v>0.97865515114127088</v>
      </c>
      <c r="F277" s="14">
        <f>'522B'!C277/D277</f>
        <v>2.1344848858729181E-2</v>
      </c>
      <c r="G277" s="14">
        <f>D277/LossSums!D277</f>
        <v>2.0683037867439715E-2</v>
      </c>
    </row>
    <row r="278" spans="1:7" x14ac:dyDescent="0.25">
      <c r="A278" s="14" t="s">
        <v>287</v>
      </c>
      <c r="B278" s="14">
        <v>1261180800</v>
      </c>
      <c r="D278" s="14">
        <f>'522A'!C278+'522B'!C278</f>
        <v>5.2230000000000002E-3</v>
      </c>
      <c r="E278" s="14">
        <f>'522A'!C278/D278</f>
        <v>0.98870381007084052</v>
      </c>
      <c r="F278" s="14">
        <f>'522B'!C278/D278</f>
        <v>1.1296189929159485E-2</v>
      </c>
      <c r="G278" s="14">
        <f>D278/LossSums!D278</f>
        <v>1.2895213735143223E-2</v>
      </c>
    </row>
    <row r="279" spans="1:7" x14ac:dyDescent="0.25">
      <c r="A279" s="14" t="s">
        <v>288</v>
      </c>
      <c r="B279" s="14">
        <v>1261785600</v>
      </c>
      <c r="D279" s="14">
        <f>'522A'!C279+'522B'!C279</f>
        <v>6.4740000000000006E-3</v>
      </c>
      <c r="E279" s="14">
        <f>'522A'!C279/D279</f>
        <v>0.99057769539697249</v>
      </c>
      <c r="F279" s="14">
        <f>'522B'!C279/D279</f>
        <v>9.4223046030274937E-3</v>
      </c>
      <c r="G279" s="14">
        <f>D279/LossSums!D279</f>
        <v>1.8441397148049606E-2</v>
      </c>
    </row>
    <row r="280" spans="1:7" x14ac:dyDescent="0.25">
      <c r="A280" s="14" t="s">
        <v>289</v>
      </c>
      <c r="B280" s="14">
        <v>1262390400</v>
      </c>
      <c r="D280" s="14">
        <f>'522A'!C280+'522B'!C280</f>
        <v>5.7140000000000003E-3</v>
      </c>
      <c r="E280" s="14">
        <f>'522A'!C280/D280</f>
        <v>0.98949947497374868</v>
      </c>
      <c r="F280" s="14">
        <f>'522B'!C280/D280</f>
        <v>1.0500525026251312E-2</v>
      </c>
      <c r="G280" s="14">
        <f>D280/LossSums!D280</f>
        <v>1.5334533831781724E-2</v>
      </c>
    </row>
    <row r="281" spans="1:7" x14ac:dyDescent="0.25">
      <c r="A281" s="14" t="s">
        <v>290</v>
      </c>
      <c r="B281" s="14">
        <v>1262995200</v>
      </c>
      <c r="D281" s="14">
        <f>'522A'!C281+'522B'!C281</f>
        <v>4.725E-3</v>
      </c>
      <c r="E281" s="14">
        <f>'522A'!C281/D281</f>
        <v>0.987936507936508</v>
      </c>
      <c r="F281" s="14">
        <f>'522B'!C281/D281</f>
        <v>1.2063492063492064E-2</v>
      </c>
      <c r="G281" s="14">
        <f>D281/LossSums!D281</f>
        <v>1.5470043774494235E-2</v>
      </c>
    </row>
    <row r="282" spans="1:7" x14ac:dyDescent="0.25">
      <c r="A282" s="14" t="s">
        <v>291</v>
      </c>
      <c r="B282" s="14">
        <v>1263600000</v>
      </c>
      <c r="D282" s="14">
        <f>'522A'!C282+'522B'!C282</f>
        <v>4.3439999999999998E-3</v>
      </c>
      <c r="E282" s="14">
        <f>'522A'!C282/D282</f>
        <v>0.98388581952117871</v>
      </c>
      <c r="F282" s="14">
        <f>'522B'!C282/D282</f>
        <v>1.6114180478821363E-2</v>
      </c>
      <c r="G282" s="14">
        <f>D282/LossSums!D282</f>
        <v>1.5068108265606627E-2</v>
      </c>
    </row>
    <row r="283" spans="1:7" x14ac:dyDescent="0.25">
      <c r="A283" s="14" t="s">
        <v>292</v>
      </c>
      <c r="B283" s="14">
        <v>1264204800</v>
      </c>
      <c r="D283" s="14">
        <f>'522A'!C283+'522B'!C283</f>
        <v>4.6300000000000004E-3</v>
      </c>
      <c r="E283" s="14">
        <f>'522A'!C283/D283</f>
        <v>0.98423326133909284</v>
      </c>
      <c r="F283" s="14">
        <f>'522B'!C283/D283</f>
        <v>1.5766738660907127E-2</v>
      </c>
      <c r="G283" s="14">
        <f>D283/LossSums!D283</f>
        <v>1.6365281567673799E-2</v>
      </c>
    </row>
    <row r="284" spans="1:7" x14ac:dyDescent="0.25">
      <c r="A284" s="14" t="s">
        <v>293</v>
      </c>
      <c r="B284" s="14">
        <v>1264809600</v>
      </c>
      <c r="D284" s="14">
        <f>'522A'!C284+'522B'!C284</f>
        <v>6.1700000000000004E-4</v>
      </c>
      <c r="E284" s="14">
        <f>'522A'!C284/D284</f>
        <v>0.99189627228525123</v>
      </c>
      <c r="F284" s="14">
        <f>'522B'!C284/D284</f>
        <v>8.1037277147487843E-3</v>
      </c>
      <c r="G284" s="14">
        <f>D284/LossSums!D284</f>
        <v>1.9025065601016315E-3</v>
      </c>
    </row>
    <row r="285" spans="1:7" x14ac:dyDescent="0.25">
      <c r="A285" s="14" t="s">
        <v>294</v>
      </c>
      <c r="B285" s="14">
        <v>1265414400</v>
      </c>
      <c r="D285" s="14">
        <f>'522A'!C285+'522B'!C285</f>
        <v>4.0489999999999996E-3</v>
      </c>
      <c r="E285" s="14">
        <f>'522A'!C285/D285</f>
        <v>0.98419362805631028</v>
      </c>
      <c r="F285" s="14">
        <f>'522B'!C285/D285</f>
        <v>1.58063719436898E-2</v>
      </c>
      <c r="G285" s="14">
        <f>D285/LossSums!D285</f>
        <v>6.8223558947918247E-2</v>
      </c>
    </row>
    <row r="286" spans="1:7" x14ac:dyDescent="0.25">
      <c r="A286" s="14" t="s">
        <v>295</v>
      </c>
      <c r="B286" s="14">
        <v>1266019200</v>
      </c>
      <c r="D286" s="14">
        <f>'522A'!C286+'522B'!C286</f>
        <v>5.4879999999999998E-3</v>
      </c>
      <c r="E286" s="14">
        <f>'522A'!C286/D286</f>
        <v>0.98852040816326536</v>
      </c>
      <c r="F286" s="14">
        <f>'522B'!C286/D286</f>
        <v>1.1479591836734694E-2</v>
      </c>
      <c r="G286" s="14">
        <f>D286/LossSums!D286</f>
        <v>2.6839991979302688E-2</v>
      </c>
    </row>
    <row r="287" spans="1:7" x14ac:dyDescent="0.25">
      <c r="A287" s="14" t="s">
        <v>296</v>
      </c>
      <c r="B287" s="14">
        <v>1266624000</v>
      </c>
      <c r="D287" s="14">
        <f>'522A'!C287+'522B'!C287</f>
        <v>4.764E-3</v>
      </c>
      <c r="E287" s="14">
        <f>'522A'!C287/D287</f>
        <v>0.9922334172963897</v>
      </c>
      <c r="F287" s="14">
        <f>'522B'!C287/D287</f>
        <v>7.7665827036104114E-3</v>
      </c>
      <c r="G287" s="14">
        <f>D287/LossSums!D287</f>
        <v>1.3624936722979639E-2</v>
      </c>
    </row>
    <row r="288" spans="1:7" x14ac:dyDescent="0.25">
      <c r="A288" s="14" t="s">
        <v>297</v>
      </c>
      <c r="B288" s="14">
        <v>1267228800</v>
      </c>
      <c r="D288" s="14">
        <f>'522A'!C288+'522B'!C288</f>
        <v>5.9650000000000007E-3</v>
      </c>
      <c r="E288" s="14">
        <f>'522A'!C288/D288</f>
        <v>0.99077954735959761</v>
      </c>
      <c r="F288" s="14">
        <f>'522B'!C288/D288</f>
        <v>9.2204526404023462E-3</v>
      </c>
      <c r="G288" s="14">
        <f>D288/LossSums!D288</f>
        <v>2.031426664305467E-2</v>
      </c>
    </row>
    <row r="289" spans="1:7" x14ac:dyDescent="0.25">
      <c r="A289" s="14" t="s">
        <v>298</v>
      </c>
      <c r="B289" s="14">
        <v>1267833600</v>
      </c>
      <c r="D289" s="14">
        <f>'522A'!C289+'522B'!C289</f>
        <v>6.502E-3</v>
      </c>
      <c r="E289" s="14">
        <f>'522A'!C289/D289</f>
        <v>0.98446631805598273</v>
      </c>
      <c r="F289" s="14">
        <f>'522B'!C289/D289</f>
        <v>1.5533681944017226E-2</v>
      </c>
      <c r="G289" s="14">
        <f>D289/LossSums!D289</f>
        <v>1.7180968285761093E-2</v>
      </c>
    </row>
    <row r="290" spans="1:7" x14ac:dyDescent="0.25">
      <c r="A290" s="14" t="s">
        <v>299</v>
      </c>
      <c r="B290" s="14">
        <v>1268434800</v>
      </c>
      <c r="D290" s="14">
        <f>'522A'!C290+'522B'!C290</f>
        <v>8.1150000000000007E-3</v>
      </c>
      <c r="E290" s="14">
        <f>'522A'!C290/D290</f>
        <v>0.98903265557609354</v>
      </c>
      <c r="F290" s="14">
        <f>'522B'!C290/D290</f>
        <v>1.0967344423906344E-2</v>
      </c>
      <c r="G290" s="14">
        <f>D290/LossSums!D290</f>
        <v>2.5247497028791172E-2</v>
      </c>
    </row>
    <row r="291" spans="1:7" x14ac:dyDescent="0.25">
      <c r="A291" s="14" t="s">
        <v>300</v>
      </c>
      <c r="B291" s="14">
        <v>1269039600</v>
      </c>
      <c r="D291" s="14">
        <f>'522A'!C291+'522B'!C291</f>
        <v>9.3480000000000004E-3</v>
      </c>
      <c r="E291" s="14">
        <f>'522A'!C291/D291</f>
        <v>0.98791185280273852</v>
      </c>
      <c r="F291" s="14">
        <f>'522B'!C291/D291</f>
        <v>1.2088147197261446E-2</v>
      </c>
      <c r="G291" s="14">
        <f>D291/LossSums!D291</f>
        <v>2.6027759602400079E-2</v>
      </c>
    </row>
    <row r="292" spans="1:7" x14ac:dyDescent="0.25">
      <c r="A292" s="14" t="s">
        <v>301</v>
      </c>
      <c r="B292" s="14">
        <v>1269644400</v>
      </c>
      <c r="D292" s="14">
        <f>'522A'!C292+'522B'!C292</f>
        <v>8.4419999999999999E-3</v>
      </c>
      <c r="E292" s="14">
        <f>'522A'!C292/D292</f>
        <v>0.98732527837005457</v>
      </c>
      <c r="F292" s="14">
        <f>'522B'!C292/D292</f>
        <v>1.2674721629945511E-2</v>
      </c>
      <c r="G292" s="14">
        <f>D292/LossSums!D292</f>
        <v>2.3923078884949878E-2</v>
      </c>
    </row>
    <row r="293" spans="1:7" x14ac:dyDescent="0.25">
      <c r="A293" s="14" t="s">
        <v>302</v>
      </c>
      <c r="B293" s="14">
        <v>1270249200</v>
      </c>
      <c r="D293" s="14">
        <f>'522A'!C293+'522B'!C293</f>
        <v>1.4882000000000001E-2</v>
      </c>
      <c r="E293" s="14">
        <f>'522A'!C293/D293</f>
        <v>0.95927966671146347</v>
      </c>
      <c r="F293" s="14">
        <f>'522B'!C293/D293</f>
        <v>4.0720333288536484E-2</v>
      </c>
      <c r="G293" s="14">
        <f>D293/LossSums!D293</f>
        <v>4.2682681993655817E-2</v>
      </c>
    </row>
    <row r="294" spans="1:7" x14ac:dyDescent="0.25">
      <c r="A294" s="14" t="s">
        <v>303</v>
      </c>
      <c r="B294" s="14">
        <v>1270854000</v>
      </c>
      <c r="D294" s="14">
        <f>'522A'!C294+'522B'!C294</f>
        <v>1.7377E-2</v>
      </c>
      <c r="E294" s="14">
        <f>'522A'!C294/D294</f>
        <v>0.96046498244806355</v>
      </c>
      <c r="F294" s="14">
        <f>'522B'!C294/D294</f>
        <v>3.9535017551936467E-2</v>
      </c>
      <c r="G294" s="14">
        <f>D294/LossSums!D294</f>
        <v>5.6336886606494448E-2</v>
      </c>
    </row>
    <row r="295" spans="1:7" x14ac:dyDescent="0.25">
      <c r="A295" s="14" t="s">
        <v>304</v>
      </c>
      <c r="B295" s="14">
        <v>1271458800</v>
      </c>
      <c r="D295" s="14">
        <f>'522A'!C295+'522B'!C295</f>
        <v>1.8744999999999998E-2</v>
      </c>
      <c r="E295" s="14">
        <f>'522A'!C295/D295</f>
        <v>0.95694851960522809</v>
      </c>
      <c r="F295" s="14">
        <f>'522B'!C295/D295</f>
        <v>4.305148039477194E-2</v>
      </c>
      <c r="G295" s="14">
        <f>D295/LossSums!D295</f>
        <v>5.6888017553496574E-2</v>
      </c>
    </row>
    <row r="296" spans="1:7" x14ac:dyDescent="0.25">
      <c r="A296" s="14" t="s">
        <v>305</v>
      </c>
      <c r="B296" s="14">
        <v>1272063600</v>
      </c>
      <c r="D296" s="14">
        <f>'522A'!C296+'522B'!C296</f>
        <v>2.9119000000000003E-2</v>
      </c>
      <c r="E296" s="14">
        <f>'522A'!C296/D296</f>
        <v>0.94433187952882991</v>
      </c>
      <c r="F296" s="14">
        <f>'522B'!C296/D296</f>
        <v>5.5668120471170021E-2</v>
      </c>
      <c r="G296" s="14">
        <f>D296/LossSums!D296</f>
        <v>9.4507227844239483E-2</v>
      </c>
    </row>
    <row r="297" spans="1:7" x14ac:dyDescent="0.25">
      <c r="A297" s="14" t="s">
        <v>306</v>
      </c>
      <c r="B297" s="14">
        <v>1272668400</v>
      </c>
      <c r="D297" s="14">
        <f>'522A'!C297+'522B'!C297</f>
        <v>1.0000000000000001E-5</v>
      </c>
      <c r="E297" s="14">
        <f>'522A'!C297/D297</f>
        <v>1</v>
      </c>
      <c r="F297" s="14">
        <f>'522B'!C297/D297</f>
        <v>0</v>
      </c>
      <c r="G297" s="14">
        <f>D297/LossSums!D297</f>
        <v>3.8448229459033414E-5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/>
    <sheetView topLeftCell="A7" workbookViewId="1">
      <selection activeCell="D12" sqref="D12"/>
    </sheetView>
  </sheetViews>
  <sheetFormatPr defaultColWidth="8.85546875" defaultRowHeight="15" x14ac:dyDescent="0.25"/>
  <sheetData>
    <row r="1" spans="1:8" x14ac:dyDescent="0.25">
      <c r="A1" t="s">
        <v>821</v>
      </c>
    </row>
    <row r="2" spans="1:8" x14ac:dyDescent="0.25">
      <c r="D2" t="s">
        <v>662</v>
      </c>
      <c r="E2" t="s">
        <v>664</v>
      </c>
      <c r="F2" t="s">
        <v>665</v>
      </c>
      <c r="G2" t="s">
        <v>666</v>
      </c>
      <c r="H2" t="s">
        <v>670</v>
      </c>
    </row>
    <row r="3" spans="1:8" s="14" customFormat="1" x14ac:dyDescent="0.25"/>
    <row r="4" spans="1:8" x14ac:dyDescent="0.25">
      <c r="A4" t="s">
        <v>823</v>
      </c>
      <c r="D4">
        <f>AVERAGE(LossLocal!G83:G93,LossLocal!G100:G111)</f>
        <v>0.50139910549902988</v>
      </c>
      <c r="E4">
        <f>AVERAGE(LossLocal!G112:G117,LossLocal!G122:G147)</f>
        <v>0.57516483471193003</v>
      </c>
      <c r="F4">
        <f>AVERAGE(LossLocal!G178:G204)</f>
        <v>0.56384884294316473</v>
      </c>
    </row>
    <row r="5" spans="1:8" x14ac:dyDescent="0.25">
      <c r="A5" t="s">
        <v>822</v>
      </c>
      <c r="D5" s="16">
        <f>AVERAGE(InjAreaLoss!P83:P93,InjAreaLoss!P100:P111)</f>
        <v>0.1266056335039385</v>
      </c>
      <c r="E5" s="16">
        <f>AVERAGE(InjAreaLoss!P112:P117,InjAreaLoss!P122:P147)</f>
        <v>8.607944584307102E-2</v>
      </c>
      <c r="F5" s="16">
        <f>AVERAGE(InjAreaLoss!P178:P204)</f>
        <v>0.14285644312780657</v>
      </c>
      <c r="G5" s="16">
        <f>AVERAGE(InjAreaLoss!P210:P223,InjAreaLoss!P233:P267)</f>
        <v>3.0405803334170516E-2</v>
      </c>
      <c r="H5" s="37">
        <f>AVERAGE(InjAreaLoss!P268:P297)</f>
        <v>8.9761729551187056E-3</v>
      </c>
    </row>
    <row r="6" spans="1:8" s="14" customFormat="1" x14ac:dyDescent="0.25">
      <c r="A6" s="14" t="s">
        <v>824</v>
      </c>
      <c r="D6" s="16">
        <f>AVERAGE(InjAreaLoss!G83:G93,InjAreaLoss!G100:G111)</f>
        <v>5.6209256961651126E-2</v>
      </c>
      <c r="E6" s="16">
        <f>AVERAGE(InjAreaLoss!G112:G117,InjAreaLoss!G122:G147)</f>
        <v>3.4762342651151995E-2</v>
      </c>
      <c r="F6" s="16">
        <f>AVERAGE(InjAreaLoss!G178:G204)</f>
        <v>4.793875065796372E-2</v>
      </c>
      <c r="G6" s="16">
        <f>AVERAGE(InjAreaLoss!G210:G223,InjAreaLoss!G233:G267)</f>
        <v>9.7029375293659244E-3</v>
      </c>
      <c r="H6" s="37">
        <f>AVERAGE(InjAreaLoss!G268:G297)</f>
        <v>2.845277010764354E-3</v>
      </c>
    </row>
    <row r="7" spans="1:8" x14ac:dyDescent="0.25">
      <c r="A7" s="14" t="s">
        <v>825</v>
      </c>
      <c r="D7" s="15"/>
      <c r="E7" s="15"/>
      <c r="F7" s="15"/>
      <c r="H7" s="37">
        <f>AVERAGE(InjAreaLoss!N268:N297)</f>
        <v>0.15869527582840373</v>
      </c>
    </row>
    <row r="8" spans="1:8" x14ac:dyDescent="0.25">
      <c r="A8" s="14"/>
    </row>
    <row r="10" spans="1:8" x14ac:dyDescent="0.25">
      <c r="A10" t="s">
        <v>827</v>
      </c>
    </row>
    <row r="11" spans="1:8" x14ac:dyDescent="0.25">
      <c r="A11" s="14" t="s">
        <v>453</v>
      </c>
      <c r="D11">
        <f>AVERAGE(LossSums!I83:I93,LossSums!I100:I111)</f>
        <v>3.8784929908951063E-2</v>
      </c>
      <c r="E11">
        <f>AVERAGE(LossSums!I112:I117,LossSums!I122:I147)</f>
        <v>5.3273463232147572E-2</v>
      </c>
      <c r="F11">
        <f>AVERAGE(LossSums!I178:I204)</f>
        <v>1.2634975068075762E-2</v>
      </c>
      <c r="G11">
        <f>AVERAGE(LossSums!I210:I223,LossSums!I233:I267)</f>
        <v>2.0369407334601963E-2</v>
      </c>
      <c r="H11">
        <f>AVERAGE(LossSums!I268:I297)</f>
        <v>1.8787547014506401E-2</v>
      </c>
    </row>
    <row r="12" spans="1:8" x14ac:dyDescent="0.25">
      <c r="A12" t="s">
        <v>832</v>
      </c>
      <c r="D12">
        <f>AVERAGE('522LossFrac'!G83:G93,'522LossFrac'!G100:G111)</f>
        <v>0.24068742947649382</v>
      </c>
      <c r="E12">
        <f>AVERAGE('522LossFrac'!G112:G117,'522LossFrac'!G122:G147)</f>
        <v>0.23330186981187329</v>
      </c>
      <c r="F12">
        <f>AVERAGE('522LossFrac'!G178:G204)</f>
        <v>2.2968530058809725E-2</v>
      </c>
      <c r="G12">
        <f>AVERAGE('522LossFrac'!G210:G223,'522LossFrac'!G233:G267)</f>
        <v>4.980885574125684E-2</v>
      </c>
      <c r="H12">
        <f>AVERAGE('522LossFrac'!G268:G297)</f>
        <v>2.4962197571073277E-2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98"/>
  <sheetViews>
    <sheetView workbookViewId="0">
      <selection activeCell="P5" sqref="P5"/>
    </sheetView>
    <sheetView workbookViewId="1"/>
  </sheetViews>
  <sheetFormatPr defaultColWidth="8.85546875" defaultRowHeight="15" x14ac:dyDescent="0.25"/>
  <cols>
    <col min="1" max="1" width="18.28515625" customWidth="1"/>
  </cols>
  <sheetData>
    <row r="2" spans="1:11" x14ac:dyDescent="0.25">
      <c r="A2" t="s">
        <v>7</v>
      </c>
      <c r="B2" t="s">
        <v>502</v>
      </c>
    </row>
    <row r="4" spans="1:11" x14ac:dyDescent="0.25">
      <c r="A4" t="s">
        <v>9</v>
      </c>
      <c r="B4" t="s">
        <v>10</v>
      </c>
    </row>
    <row r="6" spans="1:11" x14ac:dyDescent="0.25">
      <c r="A6" t="s">
        <v>11</v>
      </c>
      <c r="B6" t="s">
        <v>12</v>
      </c>
      <c r="C6" t="s">
        <v>13</v>
      </c>
      <c r="D6" t="s">
        <v>14</v>
      </c>
      <c r="E6" t="s">
        <v>15</v>
      </c>
      <c r="F6" t="s">
        <v>16</v>
      </c>
    </row>
    <row r="8" spans="1:11" x14ac:dyDescent="0.25">
      <c r="A8" t="s">
        <v>17</v>
      </c>
      <c r="B8">
        <v>1097881200</v>
      </c>
      <c r="C8">
        <v>3.6000000000000001E-5</v>
      </c>
      <c r="D8">
        <v>0</v>
      </c>
      <c r="E8">
        <v>3.9999999999999998E-6</v>
      </c>
      <c r="F8">
        <v>1.5999999999999999E-5</v>
      </c>
    </row>
    <row r="9" spans="1:11" x14ac:dyDescent="0.25">
      <c r="A9" t="s">
        <v>18</v>
      </c>
      <c r="B9">
        <v>1098486000</v>
      </c>
      <c r="C9">
        <v>4.6E-5</v>
      </c>
      <c r="D9">
        <v>9.9999999999999995E-7</v>
      </c>
      <c r="E9">
        <v>1.1E-5</v>
      </c>
      <c r="F9">
        <v>3.6000000000000001E-5</v>
      </c>
    </row>
    <row r="10" spans="1:11" x14ac:dyDescent="0.25">
      <c r="A10" t="s">
        <v>19</v>
      </c>
      <c r="B10">
        <v>1099094400</v>
      </c>
      <c r="C10">
        <v>4.0000000000000003E-5</v>
      </c>
      <c r="D10">
        <v>1.9999999999999999E-6</v>
      </c>
      <c r="E10">
        <v>1.5E-5</v>
      </c>
      <c r="F10">
        <v>3.4999999999999997E-5</v>
      </c>
    </row>
    <row r="11" spans="1:11" x14ac:dyDescent="0.25">
      <c r="A11" t="s">
        <v>20</v>
      </c>
      <c r="B11">
        <v>1099699200</v>
      </c>
      <c r="C11">
        <v>6.0000000000000002E-6</v>
      </c>
      <c r="D11">
        <v>1.9999999999999999E-6</v>
      </c>
      <c r="E11">
        <v>1.4E-5</v>
      </c>
      <c r="F11">
        <v>1.8E-5</v>
      </c>
    </row>
    <row r="12" spans="1:11" x14ac:dyDescent="0.25">
      <c r="A12" t="s">
        <v>21</v>
      </c>
      <c r="B12">
        <v>1100304000</v>
      </c>
      <c r="C12">
        <v>4.8000000000000001E-5</v>
      </c>
      <c r="D12">
        <v>1.9999999999999999E-6</v>
      </c>
      <c r="E12">
        <v>1.9000000000000001E-5</v>
      </c>
      <c r="F12">
        <v>3.4999999999999997E-5</v>
      </c>
    </row>
    <row r="13" spans="1:11" x14ac:dyDescent="0.25">
      <c r="A13" t="s">
        <v>22</v>
      </c>
      <c r="B13">
        <v>1100908800</v>
      </c>
      <c r="C13">
        <v>7.1000000000000005E-5</v>
      </c>
      <c r="D13">
        <v>3.9999999999999998E-6</v>
      </c>
      <c r="E13">
        <v>2.8E-5</v>
      </c>
      <c r="F13">
        <v>5.8999999999999998E-5</v>
      </c>
    </row>
    <row r="14" spans="1:11" x14ac:dyDescent="0.25">
      <c r="A14" t="s">
        <v>23</v>
      </c>
      <c r="B14">
        <v>1101513600</v>
      </c>
      <c r="C14">
        <v>6.7000000000000002E-5</v>
      </c>
      <c r="D14">
        <v>3.9999999999999998E-6</v>
      </c>
      <c r="E14">
        <v>3.4E-5</v>
      </c>
      <c r="F14">
        <v>6.2000000000000003E-5</v>
      </c>
    </row>
    <row r="15" spans="1:11" x14ac:dyDescent="0.25">
      <c r="A15" t="s">
        <v>24</v>
      </c>
      <c r="B15">
        <v>1102118400</v>
      </c>
      <c r="C15">
        <v>2.1699999999999999E-4</v>
      </c>
      <c r="D15">
        <v>7.9999999999999996E-6</v>
      </c>
      <c r="E15">
        <v>6.3999999999999997E-5</v>
      </c>
      <c r="F15">
        <v>1.7200000000000001E-4</v>
      </c>
      <c r="K15">
        <f>7*24*60*60</f>
        <v>604800</v>
      </c>
    </row>
    <row r="16" spans="1:11" x14ac:dyDescent="0.25">
      <c r="A16" t="s">
        <v>25</v>
      </c>
      <c r="B16">
        <v>1102723200</v>
      </c>
      <c r="C16">
        <v>4.0499999999999998E-4</v>
      </c>
      <c r="D16">
        <v>1.4E-5</v>
      </c>
      <c r="E16">
        <v>1.18E-4</v>
      </c>
      <c r="F16">
        <v>2.9500000000000001E-4</v>
      </c>
    </row>
    <row r="17" spans="1:6" x14ac:dyDescent="0.25">
      <c r="A17" t="s">
        <v>26</v>
      </c>
      <c r="B17">
        <v>1103328000</v>
      </c>
      <c r="C17">
        <v>4.8000000000000001E-5</v>
      </c>
      <c r="D17">
        <v>1.4E-5</v>
      </c>
      <c r="E17">
        <v>1.07E-4</v>
      </c>
      <c r="F17">
        <v>1.5200000000000001E-4</v>
      </c>
    </row>
    <row r="18" spans="1:6" x14ac:dyDescent="0.25">
      <c r="A18" t="s">
        <v>27</v>
      </c>
      <c r="B18">
        <v>1103932800</v>
      </c>
      <c r="C18">
        <v>6.7000000000000002E-5</v>
      </c>
      <c r="D18">
        <v>1.5E-5</v>
      </c>
      <c r="E18">
        <v>1E-4</v>
      </c>
      <c r="F18">
        <v>1.03E-4</v>
      </c>
    </row>
    <row r="19" spans="1:6" x14ac:dyDescent="0.25">
      <c r="A19" t="s">
        <v>28</v>
      </c>
      <c r="B19">
        <v>1104537600</v>
      </c>
      <c r="C19">
        <v>5.7000000000000003E-5</v>
      </c>
      <c r="D19">
        <v>1.5999999999999999E-5</v>
      </c>
      <c r="E19">
        <v>9.2999999999999997E-5</v>
      </c>
      <c r="F19">
        <v>7.4999999999999993E-5</v>
      </c>
    </row>
    <row r="20" spans="1:6" x14ac:dyDescent="0.25">
      <c r="A20" t="s">
        <v>29</v>
      </c>
      <c r="B20">
        <v>1105142400</v>
      </c>
      <c r="C20">
        <v>8.0000000000000007E-5</v>
      </c>
      <c r="D20">
        <v>1.7E-5</v>
      </c>
      <c r="E20">
        <v>9.1000000000000003E-5</v>
      </c>
      <c r="F20">
        <v>7.4999999999999993E-5</v>
      </c>
    </row>
    <row r="21" spans="1:6" x14ac:dyDescent="0.25">
      <c r="A21" t="s">
        <v>30</v>
      </c>
      <c r="B21">
        <v>1105747200</v>
      </c>
      <c r="C21">
        <v>8.1000000000000004E-5</v>
      </c>
      <c r="D21">
        <v>1.8E-5</v>
      </c>
      <c r="E21">
        <v>8.8999999999999995E-5</v>
      </c>
      <c r="F21">
        <v>7.7999999999999999E-5</v>
      </c>
    </row>
    <row r="22" spans="1:6" x14ac:dyDescent="0.25">
      <c r="A22" t="s">
        <v>31</v>
      </c>
      <c r="B22">
        <v>1106352000</v>
      </c>
      <c r="C22">
        <v>8.7000000000000001E-5</v>
      </c>
      <c r="D22">
        <v>1.9000000000000001E-5</v>
      </c>
      <c r="E22">
        <v>8.8999999999999995E-5</v>
      </c>
      <c r="F22">
        <v>8.2000000000000001E-5</v>
      </c>
    </row>
    <row r="23" spans="1:6" x14ac:dyDescent="0.25">
      <c r="A23" t="s">
        <v>32</v>
      </c>
      <c r="B23">
        <v>1106956800</v>
      </c>
      <c r="C23">
        <v>7.2900000000000005E-4</v>
      </c>
      <c r="D23">
        <v>3.0000000000000001E-5</v>
      </c>
      <c r="E23">
        <v>1.9799999999999999E-4</v>
      </c>
      <c r="F23">
        <v>5.7399999999999997E-4</v>
      </c>
    </row>
    <row r="24" spans="1:6" x14ac:dyDescent="0.25">
      <c r="A24" t="s">
        <v>33</v>
      </c>
      <c r="B24">
        <v>1107561600</v>
      </c>
      <c r="C24">
        <v>4.3300000000000001E-4</v>
      </c>
      <c r="D24">
        <v>3.6000000000000001E-5</v>
      </c>
      <c r="E24">
        <v>2.32E-4</v>
      </c>
      <c r="F24">
        <v>4.4700000000000002E-4</v>
      </c>
    </row>
    <row r="25" spans="1:6" x14ac:dyDescent="0.25">
      <c r="A25" t="s">
        <v>34</v>
      </c>
      <c r="B25">
        <v>1108166400</v>
      </c>
      <c r="C25">
        <v>6.6000000000000005E-5</v>
      </c>
      <c r="D25">
        <v>3.6000000000000001E-5</v>
      </c>
      <c r="E25">
        <v>2.05E-4</v>
      </c>
      <c r="F25">
        <v>2.22E-4</v>
      </c>
    </row>
    <row r="26" spans="1:6" x14ac:dyDescent="0.25">
      <c r="A26" t="s">
        <v>35</v>
      </c>
      <c r="B26">
        <v>1108771200</v>
      </c>
      <c r="C26">
        <v>1.8E-5</v>
      </c>
      <c r="D26">
        <v>3.6000000000000001E-5</v>
      </c>
      <c r="E26">
        <v>1.75E-4</v>
      </c>
      <c r="F26">
        <v>1.0399999999999999E-4</v>
      </c>
    </row>
    <row r="27" spans="1:6" x14ac:dyDescent="0.25">
      <c r="A27" t="s">
        <v>36</v>
      </c>
      <c r="B27">
        <v>1109376000</v>
      </c>
      <c r="C27">
        <v>1.9799999999999999E-4</v>
      </c>
      <c r="D27">
        <v>3.8999999999999999E-5</v>
      </c>
      <c r="E27">
        <v>1.7899999999999999E-4</v>
      </c>
      <c r="F27">
        <v>1.6000000000000001E-4</v>
      </c>
    </row>
    <row r="28" spans="1:6" x14ac:dyDescent="0.25">
      <c r="A28" t="s">
        <v>37</v>
      </c>
      <c r="B28">
        <v>1109980800</v>
      </c>
      <c r="C28">
        <v>1.21E-4</v>
      </c>
      <c r="D28">
        <v>4.0000000000000003E-5</v>
      </c>
      <c r="E28">
        <v>1.7000000000000001E-4</v>
      </c>
      <c r="F28">
        <v>1.4200000000000001E-4</v>
      </c>
    </row>
    <row r="29" spans="1:6" x14ac:dyDescent="0.25">
      <c r="A29" t="s">
        <v>38</v>
      </c>
      <c r="B29">
        <v>1110582000</v>
      </c>
      <c r="C29">
        <v>2.9100000000000003E-4</v>
      </c>
      <c r="D29">
        <v>4.3999999999999999E-5</v>
      </c>
      <c r="E29">
        <v>1.8799999999999999E-4</v>
      </c>
      <c r="F29">
        <v>2.0900000000000001E-4</v>
      </c>
    </row>
    <row r="30" spans="1:6" x14ac:dyDescent="0.25">
      <c r="A30" t="s">
        <v>39</v>
      </c>
      <c r="B30">
        <v>1111186800</v>
      </c>
      <c r="C30">
        <v>8.3999999999999995E-5</v>
      </c>
      <c r="D30">
        <v>4.3999999999999999E-5</v>
      </c>
      <c r="E30">
        <v>1.7200000000000001E-4</v>
      </c>
      <c r="F30">
        <v>1.3899999999999999E-4</v>
      </c>
    </row>
    <row r="31" spans="1:6" x14ac:dyDescent="0.25">
      <c r="A31" t="s">
        <v>40</v>
      </c>
      <c r="B31">
        <v>1111791600</v>
      </c>
      <c r="C31">
        <v>7.4999999999999993E-5</v>
      </c>
      <c r="D31">
        <v>4.5000000000000003E-5</v>
      </c>
      <c r="E31">
        <v>1.56E-4</v>
      </c>
      <c r="F31">
        <v>1.02E-4</v>
      </c>
    </row>
    <row r="32" spans="1:6" x14ac:dyDescent="0.25">
      <c r="A32" t="s">
        <v>41</v>
      </c>
      <c r="B32">
        <v>1112396400</v>
      </c>
      <c r="C32">
        <v>1.75E-4</v>
      </c>
      <c r="D32">
        <v>4.6999999999999997E-5</v>
      </c>
      <c r="E32">
        <v>1.5899999999999999E-4</v>
      </c>
      <c r="F32">
        <v>1.4200000000000001E-4</v>
      </c>
    </row>
    <row r="33" spans="1:6" x14ac:dyDescent="0.25">
      <c r="A33" t="s">
        <v>42</v>
      </c>
      <c r="B33">
        <v>1113001200</v>
      </c>
      <c r="C33">
        <v>2.1100000000000001E-4</v>
      </c>
      <c r="D33">
        <v>4.8999999999999998E-5</v>
      </c>
      <c r="E33">
        <v>1.6699999999999999E-4</v>
      </c>
      <c r="F33">
        <v>1.7899999999999999E-4</v>
      </c>
    </row>
    <row r="34" spans="1:6" x14ac:dyDescent="0.25">
      <c r="A34" t="s">
        <v>43</v>
      </c>
      <c r="B34">
        <v>1113606000</v>
      </c>
      <c r="C34">
        <v>2.04E-4</v>
      </c>
      <c r="D34">
        <v>5.1999999999999997E-5</v>
      </c>
      <c r="E34">
        <v>1.7200000000000001E-4</v>
      </c>
      <c r="F34">
        <v>1.84E-4</v>
      </c>
    </row>
    <row r="35" spans="1:6" x14ac:dyDescent="0.25">
      <c r="A35" t="s">
        <v>44</v>
      </c>
      <c r="B35">
        <v>1114210800</v>
      </c>
      <c r="C35">
        <v>1.93E-4</v>
      </c>
      <c r="D35">
        <v>5.3999999999999998E-5</v>
      </c>
      <c r="E35">
        <v>1.76E-4</v>
      </c>
      <c r="F35">
        <v>1.9799999999999999E-4</v>
      </c>
    </row>
    <row r="36" spans="1:6" x14ac:dyDescent="0.25">
      <c r="A36" t="s">
        <v>45</v>
      </c>
      <c r="B36">
        <v>1114815600</v>
      </c>
      <c r="C36">
        <v>2.7599999999999999E-4</v>
      </c>
      <c r="D36">
        <v>5.7000000000000003E-5</v>
      </c>
      <c r="E36">
        <v>1.9000000000000001E-4</v>
      </c>
      <c r="F36">
        <v>2.14E-4</v>
      </c>
    </row>
    <row r="37" spans="1:6" x14ac:dyDescent="0.25">
      <c r="A37" t="s">
        <v>46</v>
      </c>
      <c r="B37">
        <v>1115420400</v>
      </c>
      <c r="C37">
        <v>6.0999999999999999E-5</v>
      </c>
      <c r="D37">
        <v>5.7000000000000003E-5</v>
      </c>
      <c r="E37">
        <v>1.6899999999999999E-4</v>
      </c>
      <c r="F37">
        <v>1.2E-4</v>
      </c>
    </row>
    <row r="38" spans="1:6" x14ac:dyDescent="0.25">
      <c r="A38" t="s">
        <v>47</v>
      </c>
      <c r="B38">
        <v>1116025200</v>
      </c>
      <c r="C38">
        <v>8.7000000000000001E-5</v>
      </c>
      <c r="D38">
        <v>5.8E-5</v>
      </c>
      <c r="E38">
        <v>1.56E-4</v>
      </c>
      <c r="F38">
        <v>9.5000000000000005E-5</v>
      </c>
    </row>
    <row r="39" spans="1:6" x14ac:dyDescent="0.25">
      <c r="A39" t="s">
        <v>48</v>
      </c>
      <c r="B39">
        <v>1116630000</v>
      </c>
      <c r="C39">
        <v>6.8999999999999997E-5</v>
      </c>
      <c r="D39">
        <v>5.8E-5</v>
      </c>
      <c r="E39">
        <v>1.4100000000000001E-4</v>
      </c>
      <c r="F39">
        <v>7.7000000000000001E-5</v>
      </c>
    </row>
    <row r="40" spans="1:6" x14ac:dyDescent="0.25">
      <c r="A40" t="s">
        <v>49</v>
      </c>
      <c r="B40">
        <v>1117234800</v>
      </c>
      <c r="C40">
        <v>1.3100000000000001E-4</v>
      </c>
      <c r="D40">
        <v>5.8999999999999998E-5</v>
      </c>
      <c r="E40">
        <v>1.3899999999999999E-4</v>
      </c>
      <c r="F40">
        <v>1.02E-4</v>
      </c>
    </row>
    <row r="41" spans="1:6" x14ac:dyDescent="0.25">
      <c r="A41" t="s">
        <v>50</v>
      </c>
      <c r="B41">
        <v>1117839600</v>
      </c>
      <c r="C41">
        <v>2.8600000000000001E-4</v>
      </c>
      <c r="D41">
        <v>6.2000000000000003E-5</v>
      </c>
      <c r="E41">
        <v>1.63E-4</v>
      </c>
      <c r="F41">
        <v>2.0900000000000001E-4</v>
      </c>
    </row>
    <row r="42" spans="1:6" x14ac:dyDescent="0.25">
      <c r="A42" t="s">
        <v>51</v>
      </c>
      <c r="B42">
        <v>1118444400</v>
      </c>
      <c r="C42">
        <v>2.1000000000000001E-4</v>
      </c>
      <c r="D42">
        <v>6.4999999999999994E-5</v>
      </c>
      <c r="E42">
        <v>1.7000000000000001E-4</v>
      </c>
      <c r="F42">
        <v>2.0900000000000001E-4</v>
      </c>
    </row>
    <row r="43" spans="1:6" x14ac:dyDescent="0.25">
      <c r="A43" t="s">
        <v>52</v>
      </c>
      <c r="B43">
        <v>1119049200</v>
      </c>
      <c r="C43">
        <v>2.33E-4</v>
      </c>
      <c r="D43">
        <v>6.7000000000000002E-5</v>
      </c>
      <c r="E43">
        <v>1.8000000000000001E-4</v>
      </c>
      <c r="F43">
        <v>2.1599999999999999E-4</v>
      </c>
    </row>
    <row r="44" spans="1:6" x14ac:dyDescent="0.25">
      <c r="A44" t="s">
        <v>53</v>
      </c>
      <c r="B44">
        <v>1119654000</v>
      </c>
      <c r="C44">
        <v>3.2600000000000001E-4</v>
      </c>
      <c r="D44">
        <v>7.1000000000000005E-5</v>
      </c>
      <c r="E44">
        <v>2.03E-4</v>
      </c>
      <c r="F44">
        <v>2.8499999999999999E-4</v>
      </c>
    </row>
    <row r="45" spans="1:6" x14ac:dyDescent="0.25">
      <c r="A45" t="s">
        <v>54</v>
      </c>
      <c r="B45">
        <v>1120258800</v>
      </c>
      <c r="C45">
        <v>2.7399999999999999E-4</v>
      </c>
      <c r="D45">
        <v>7.3999999999999996E-5</v>
      </c>
      <c r="E45">
        <v>2.1499999999999999E-4</v>
      </c>
      <c r="F45">
        <v>2.7900000000000001E-4</v>
      </c>
    </row>
    <row r="46" spans="1:6" x14ac:dyDescent="0.25">
      <c r="A46" t="s">
        <v>55</v>
      </c>
      <c r="B46">
        <v>1120863600</v>
      </c>
      <c r="C46">
        <v>2.22E-4</v>
      </c>
      <c r="D46">
        <v>7.7000000000000001E-5</v>
      </c>
      <c r="E46">
        <v>2.1499999999999999E-4</v>
      </c>
      <c r="F46">
        <v>2.3599999999999999E-4</v>
      </c>
    </row>
    <row r="47" spans="1:6" x14ac:dyDescent="0.25">
      <c r="A47" t="s">
        <v>56</v>
      </c>
      <c r="B47">
        <v>1121468400</v>
      </c>
      <c r="C47">
        <v>1.3799999999999999E-4</v>
      </c>
      <c r="D47">
        <v>7.7999999999999999E-5</v>
      </c>
      <c r="E47">
        <v>2.03E-4</v>
      </c>
      <c r="F47">
        <v>1.83E-4</v>
      </c>
    </row>
    <row r="48" spans="1:6" x14ac:dyDescent="0.25">
      <c r="A48" t="s">
        <v>57</v>
      </c>
      <c r="B48">
        <v>1122073200</v>
      </c>
      <c r="C48">
        <v>8.3299999999999997E-4</v>
      </c>
      <c r="D48">
        <v>8.8999999999999995E-5</v>
      </c>
      <c r="E48">
        <v>3.0499999999999999E-4</v>
      </c>
      <c r="F48">
        <v>5.7399999999999997E-4</v>
      </c>
    </row>
    <row r="49" spans="1:6" x14ac:dyDescent="0.25">
      <c r="A49" t="s">
        <v>58</v>
      </c>
      <c r="B49">
        <v>1122678000</v>
      </c>
      <c r="C49">
        <v>4.9700000000000005E-4</v>
      </c>
      <c r="D49">
        <v>9.5000000000000005E-5</v>
      </c>
      <c r="E49">
        <v>3.3399999999999999E-4</v>
      </c>
      <c r="F49">
        <v>5.13E-4</v>
      </c>
    </row>
    <row r="50" spans="1:6" x14ac:dyDescent="0.25">
      <c r="A50" t="s">
        <v>59</v>
      </c>
      <c r="B50">
        <v>1123282800</v>
      </c>
      <c r="C50">
        <v>1.64E-4</v>
      </c>
      <c r="D50">
        <v>9.6000000000000002E-5</v>
      </c>
      <c r="E50">
        <v>3.0600000000000001E-4</v>
      </c>
      <c r="F50">
        <v>2.9100000000000003E-4</v>
      </c>
    </row>
    <row r="51" spans="1:6" x14ac:dyDescent="0.25">
      <c r="A51" t="s">
        <v>60</v>
      </c>
      <c r="B51">
        <v>1123887600</v>
      </c>
      <c r="C51">
        <v>0</v>
      </c>
      <c r="D51">
        <v>9.5000000000000005E-5</v>
      </c>
      <c r="E51">
        <v>2.5700000000000001E-4</v>
      </c>
      <c r="F51">
        <v>1.22E-4</v>
      </c>
    </row>
    <row r="52" spans="1:6" x14ac:dyDescent="0.25">
      <c r="A52" t="s">
        <v>61</v>
      </c>
      <c r="B52">
        <v>1124492400</v>
      </c>
      <c r="C52">
        <v>0</v>
      </c>
      <c r="D52">
        <v>9.3999999999999994E-5</v>
      </c>
      <c r="E52">
        <v>2.1499999999999999E-4</v>
      </c>
      <c r="F52">
        <v>5.1E-5</v>
      </c>
    </row>
    <row r="53" spans="1:6" x14ac:dyDescent="0.25">
      <c r="A53" t="s">
        <v>62</v>
      </c>
      <c r="B53">
        <v>1125097200</v>
      </c>
      <c r="C53">
        <v>0</v>
      </c>
      <c r="D53">
        <v>9.2E-5</v>
      </c>
      <c r="E53">
        <v>1.8100000000000001E-4</v>
      </c>
      <c r="F53">
        <v>2.1999999999999999E-5</v>
      </c>
    </row>
    <row r="54" spans="1:6" x14ac:dyDescent="0.25">
      <c r="A54" t="s">
        <v>63</v>
      </c>
      <c r="B54">
        <v>1125702000</v>
      </c>
      <c r="C54">
        <v>0</v>
      </c>
      <c r="D54">
        <v>9.1000000000000003E-5</v>
      </c>
      <c r="E54">
        <v>1.5200000000000001E-4</v>
      </c>
      <c r="F54">
        <v>9.0000000000000002E-6</v>
      </c>
    </row>
    <row r="55" spans="1:6" x14ac:dyDescent="0.25">
      <c r="A55" t="s">
        <v>64</v>
      </c>
      <c r="B55">
        <v>1126306800</v>
      </c>
      <c r="C55">
        <v>0</v>
      </c>
      <c r="D55">
        <v>8.8999999999999995E-5</v>
      </c>
      <c r="E55">
        <v>1.27E-4</v>
      </c>
      <c r="F55">
        <v>3.9999999999999998E-6</v>
      </c>
    </row>
    <row r="56" spans="1:6" x14ac:dyDescent="0.25">
      <c r="A56" t="s">
        <v>65</v>
      </c>
      <c r="B56">
        <v>1126911600</v>
      </c>
      <c r="C56">
        <v>0</v>
      </c>
      <c r="D56">
        <v>8.7999999999999998E-5</v>
      </c>
      <c r="E56">
        <v>1.07E-4</v>
      </c>
      <c r="F56">
        <v>1.9999999999999999E-6</v>
      </c>
    </row>
    <row r="57" spans="1:6" x14ac:dyDescent="0.25">
      <c r="A57" t="s">
        <v>66</v>
      </c>
      <c r="B57">
        <v>1127516400</v>
      </c>
      <c r="C57">
        <v>0</v>
      </c>
      <c r="D57">
        <v>8.7000000000000001E-5</v>
      </c>
      <c r="E57">
        <v>9.0000000000000006E-5</v>
      </c>
      <c r="F57">
        <v>9.9999999999999995E-7</v>
      </c>
    </row>
    <row r="58" spans="1:6" x14ac:dyDescent="0.25">
      <c r="A58" t="s">
        <v>67</v>
      </c>
      <c r="B58">
        <v>1128121200</v>
      </c>
      <c r="C58">
        <v>0</v>
      </c>
      <c r="D58">
        <v>8.5000000000000006E-5</v>
      </c>
      <c r="E58">
        <v>7.4999999999999993E-5</v>
      </c>
      <c r="F58">
        <v>0</v>
      </c>
    </row>
    <row r="59" spans="1:6" x14ac:dyDescent="0.25">
      <c r="A59" t="s">
        <v>68</v>
      </c>
      <c r="B59">
        <v>1128726000</v>
      </c>
      <c r="C59">
        <v>0</v>
      </c>
      <c r="D59">
        <v>8.3999999999999995E-5</v>
      </c>
      <c r="E59">
        <v>6.3E-5</v>
      </c>
      <c r="F59">
        <v>0</v>
      </c>
    </row>
    <row r="60" spans="1:6" x14ac:dyDescent="0.25">
      <c r="A60" t="s">
        <v>69</v>
      </c>
      <c r="B60">
        <v>1129330800</v>
      </c>
      <c r="C60">
        <v>2.8E-5</v>
      </c>
      <c r="D60">
        <v>8.2999999999999998E-5</v>
      </c>
      <c r="E60">
        <v>6.0000000000000002E-5</v>
      </c>
      <c r="F60">
        <v>3.1000000000000001E-5</v>
      </c>
    </row>
    <row r="61" spans="1:6" x14ac:dyDescent="0.25">
      <c r="A61" t="s">
        <v>70</v>
      </c>
      <c r="B61">
        <v>1129935600</v>
      </c>
      <c r="C61">
        <v>8.2000000000000001E-5</v>
      </c>
      <c r="D61">
        <v>8.2999999999999998E-5</v>
      </c>
      <c r="E61">
        <v>6.3999999999999997E-5</v>
      </c>
      <c r="F61">
        <v>6.7000000000000002E-5</v>
      </c>
    </row>
    <row r="62" spans="1:6" x14ac:dyDescent="0.25">
      <c r="A62" t="s">
        <v>71</v>
      </c>
      <c r="B62">
        <v>1130540400</v>
      </c>
      <c r="C62">
        <v>1.2799999999999999E-4</v>
      </c>
      <c r="D62">
        <v>8.3999999999999995E-5</v>
      </c>
      <c r="E62">
        <v>7.3999999999999996E-5</v>
      </c>
      <c r="F62">
        <v>1.06E-4</v>
      </c>
    </row>
    <row r="63" spans="1:6" x14ac:dyDescent="0.25">
      <c r="A63" t="s">
        <v>72</v>
      </c>
      <c r="B63">
        <v>1131148800</v>
      </c>
      <c r="C63">
        <v>3.2600000000000001E-4</v>
      </c>
      <c r="D63">
        <v>8.7999999999999998E-5</v>
      </c>
      <c r="E63">
        <v>1.15E-4</v>
      </c>
      <c r="F63">
        <v>2.3499999999999999E-4</v>
      </c>
    </row>
    <row r="64" spans="1:6" x14ac:dyDescent="0.25">
      <c r="A64" t="s">
        <v>73</v>
      </c>
      <c r="B64">
        <v>1131753600</v>
      </c>
      <c r="C64">
        <v>1.8599999999999999E-4</v>
      </c>
      <c r="D64">
        <v>8.8999999999999995E-5</v>
      </c>
      <c r="E64">
        <v>1.26E-4</v>
      </c>
      <c r="F64">
        <v>2.0799999999999999E-4</v>
      </c>
    </row>
    <row r="65" spans="1:6" x14ac:dyDescent="0.25">
      <c r="A65" t="s">
        <v>74</v>
      </c>
      <c r="B65">
        <v>1132358400</v>
      </c>
      <c r="C65">
        <v>2.9999999999999997E-4</v>
      </c>
      <c r="D65">
        <v>9.2E-5</v>
      </c>
      <c r="E65">
        <v>1.55E-4</v>
      </c>
      <c r="F65">
        <v>2.7399999999999999E-4</v>
      </c>
    </row>
    <row r="66" spans="1:6" x14ac:dyDescent="0.25">
      <c r="A66" t="s">
        <v>75</v>
      </c>
      <c r="B66">
        <v>1132963200</v>
      </c>
      <c r="C66">
        <v>5.6499999999999996E-4</v>
      </c>
      <c r="D66">
        <v>1E-4</v>
      </c>
      <c r="E66">
        <v>2.2100000000000001E-4</v>
      </c>
      <c r="F66">
        <v>4.5300000000000001E-4</v>
      </c>
    </row>
    <row r="67" spans="1:6" x14ac:dyDescent="0.25">
      <c r="A67" t="s">
        <v>76</v>
      </c>
      <c r="B67">
        <v>1133568000</v>
      </c>
      <c r="C67">
        <v>6.3400000000000001E-4</v>
      </c>
      <c r="D67">
        <v>1.08E-4</v>
      </c>
      <c r="E67">
        <v>2.8600000000000001E-4</v>
      </c>
      <c r="F67">
        <v>5.4100000000000003E-4</v>
      </c>
    </row>
    <row r="68" spans="1:6" x14ac:dyDescent="0.25">
      <c r="A68" t="s">
        <v>77</v>
      </c>
      <c r="B68">
        <v>1134172800</v>
      </c>
      <c r="C68">
        <v>3.5799999999999997E-4</v>
      </c>
      <c r="D68">
        <v>1.12E-4</v>
      </c>
      <c r="E68">
        <v>2.9799999999999998E-4</v>
      </c>
      <c r="F68">
        <v>4.4499999999999997E-4</v>
      </c>
    </row>
    <row r="69" spans="1:6" x14ac:dyDescent="0.25">
      <c r="A69" t="s">
        <v>78</v>
      </c>
      <c r="B69">
        <v>1134777600</v>
      </c>
      <c r="C69">
        <v>5.8E-4</v>
      </c>
      <c r="D69">
        <v>1.1900000000000001E-4</v>
      </c>
      <c r="E69">
        <v>3.4400000000000001E-4</v>
      </c>
      <c r="F69">
        <v>5.4000000000000001E-4</v>
      </c>
    </row>
    <row r="70" spans="1:6" x14ac:dyDescent="0.25">
      <c r="A70" t="s">
        <v>79</v>
      </c>
      <c r="B70">
        <v>1135382400</v>
      </c>
      <c r="C70">
        <v>6.87E-4</v>
      </c>
      <c r="D70">
        <v>1.27E-4</v>
      </c>
      <c r="E70">
        <v>3.9800000000000002E-4</v>
      </c>
      <c r="F70">
        <v>6.1499999999999999E-4</v>
      </c>
    </row>
    <row r="71" spans="1:6" x14ac:dyDescent="0.25">
      <c r="A71" t="s">
        <v>80</v>
      </c>
      <c r="B71">
        <v>1135987200</v>
      </c>
      <c r="C71">
        <v>6.02E-4</v>
      </c>
      <c r="D71">
        <v>1.35E-4</v>
      </c>
      <c r="E71">
        <v>4.2999999999999999E-4</v>
      </c>
      <c r="F71">
        <v>6.0599999999999998E-4</v>
      </c>
    </row>
    <row r="72" spans="1:6" x14ac:dyDescent="0.25">
      <c r="A72" t="s">
        <v>81</v>
      </c>
      <c r="B72">
        <v>1136592000</v>
      </c>
      <c r="C72">
        <v>7.2199999999999999E-4</v>
      </c>
      <c r="D72">
        <v>1.44E-4</v>
      </c>
      <c r="E72">
        <v>4.7800000000000002E-4</v>
      </c>
      <c r="F72">
        <v>7.0100000000000002E-4</v>
      </c>
    </row>
    <row r="73" spans="1:6" x14ac:dyDescent="0.25">
      <c r="A73" t="s">
        <v>82</v>
      </c>
      <c r="B73">
        <v>1137196800</v>
      </c>
      <c r="C73">
        <v>1.6310000000000001E-3</v>
      </c>
      <c r="D73">
        <v>1.6699999999999999E-4</v>
      </c>
      <c r="E73">
        <v>6.6500000000000001E-4</v>
      </c>
      <c r="F73">
        <v>1.2830000000000001E-3</v>
      </c>
    </row>
    <row r="74" spans="1:6" x14ac:dyDescent="0.25">
      <c r="A74" t="s">
        <v>83</v>
      </c>
      <c r="B74">
        <v>1137801600</v>
      </c>
      <c r="C74">
        <v>1.6429999999999999E-3</v>
      </c>
      <c r="D74">
        <v>1.8900000000000001E-4</v>
      </c>
      <c r="E74">
        <v>8.1899999999999996E-4</v>
      </c>
      <c r="F74">
        <v>1.446E-3</v>
      </c>
    </row>
    <row r="75" spans="1:6" x14ac:dyDescent="0.25">
      <c r="A75" t="s">
        <v>84</v>
      </c>
      <c r="B75">
        <v>1138406400</v>
      </c>
      <c r="C75">
        <v>1.2830000000000001E-3</v>
      </c>
      <c r="D75">
        <v>2.0599999999999999E-4</v>
      </c>
      <c r="E75">
        <v>8.9499999999999996E-4</v>
      </c>
      <c r="F75">
        <v>1.3829999999999999E-3</v>
      </c>
    </row>
    <row r="76" spans="1:6" x14ac:dyDescent="0.25">
      <c r="A76" t="s">
        <v>85</v>
      </c>
      <c r="B76">
        <v>1139011200</v>
      </c>
      <c r="C76">
        <v>1.132E-3</v>
      </c>
      <c r="D76">
        <v>2.2000000000000001E-4</v>
      </c>
      <c r="E76">
        <v>9.3199999999999999E-4</v>
      </c>
      <c r="F76">
        <v>1.23E-3</v>
      </c>
    </row>
    <row r="77" spans="1:6" x14ac:dyDescent="0.25">
      <c r="A77" t="s">
        <v>86</v>
      </c>
      <c r="B77">
        <v>1139616000</v>
      </c>
      <c r="C77">
        <v>1.2769999999999999E-3</v>
      </c>
      <c r="D77">
        <v>2.3599999999999999E-4</v>
      </c>
      <c r="E77">
        <v>9.8799999999999995E-4</v>
      </c>
      <c r="F77">
        <v>1.2800000000000001E-3</v>
      </c>
    </row>
    <row r="78" spans="1:6" x14ac:dyDescent="0.25">
      <c r="A78" t="s">
        <v>87</v>
      </c>
      <c r="B78">
        <v>1140220800</v>
      </c>
      <c r="C78">
        <v>1.0759999999999999E-3</v>
      </c>
      <c r="D78">
        <v>2.4899999999999998E-4</v>
      </c>
      <c r="E78">
        <v>9.990000000000001E-4</v>
      </c>
      <c r="F78">
        <v>1.124E-3</v>
      </c>
    </row>
    <row r="79" spans="1:6" x14ac:dyDescent="0.25">
      <c r="A79" t="s">
        <v>88</v>
      </c>
      <c r="B79">
        <v>1140825600</v>
      </c>
      <c r="C79">
        <v>7.3800000000000005E-4</v>
      </c>
      <c r="D79">
        <v>2.5700000000000001E-4</v>
      </c>
      <c r="E79">
        <v>9.5799999999999998E-4</v>
      </c>
      <c r="F79">
        <v>9.1699999999999995E-4</v>
      </c>
    </row>
    <row r="80" spans="1:6" x14ac:dyDescent="0.25">
      <c r="A80" t="s">
        <v>89</v>
      </c>
      <c r="B80">
        <v>1141430400</v>
      </c>
      <c r="C80">
        <v>6.87E-4</v>
      </c>
      <c r="D80">
        <v>2.63E-4</v>
      </c>
      <c r="E80">
        <v>9.1100000000000003E-4</v>
      </c>
      <c r="F80">
        <v>7.3499999999999998E-4</v>
      </c>
    </row>
    <row r="81" spans="1:6" x14ac:dyDescent="0.25">
      <c r="A81" t="s">
        <v>90</v>
      </c>
      <c r="B81">
        <v>1142031600</v>
      </c>
      <c r="C81">
        <v>4.1899999999999999E-4</v>
      </c>
      <c r="D81">
        <v>2.6600000000000001E-4</v>
      </c>
      <c r="E81">
        <v>8.3500000000000002E-4</v>
      </c>
      <c r="F81">
        <v>6.0700000000000001E-4</v>
      </c>
    </row>
    <row r="82" spans="1:6" x14ac:dyDescent="0.25">
      <c r="A82" t="s">
        <v>91</v>
      </c>
      <c r="B82">
        <v>1142636400</v>
      </c>
      <c r="C82">
        <v>1.062E-3</v>
      </c>
      <c r="D82">
        <v>2.7799999999999998E-4</v>
      </c>
      <c r="E82">
        <v>8.7000000000000001E-4</v>
      </c>
      <c r="F82">
        <v>8.4900000000000004E-4</v>
      </c>
    </row>
    <row r="83" spans="1:6" x14ac:dyDescent="0.25">
      <c r="A83" t="s">
        <v>92</v>
      </c>
      <c r="B83">
        <v>1143241200</v>
      </c>
      <c r="C83">
        <v>6.6399999999999999E-4</v>
      </c>
      <c r="D83">
        <v>2.8400000000000002E-4</v>
      </c>
      <c r="E83">
        <v>8.3600000000000005E-4</v>
      </c>
      <c r="F83">
        <v>7.3499999999999998E-4</v>
      </c>
    </row>
    <row r="84" spans="1:6" x14ac:dyDescent="0.25">
      <c r="A84" t="s">
        <v>93</v>
      </c>
      <c r="B84">
        <v>1143846000</v>
      </c>
      <c r="C84">
        <v>4.4700000000000002E-4</v>
      </c>
      <c r="D84">
        <v>2.8600000000000001E-4</v>
      </c>
      <c r="E84">
        <v>7.7200000000000001E-4</v>
      </c>
      <c r="F84">
        <v>5.4299999999999997E-4</v>
      </c>
    </row>
    <row r="85" spans="1:6" x14ac:dyDescent="0.25">
      <c r="A85" t="s">
        <v>94</v>
      </c>
      <c r="B85">
        <v>1144450800</v>
      </c>
      <c r="C85">
        <v>1.6200000000000001E-4</v>
      </c>
      <c r="D85">
        <v>2.8400000000000002E-4</v>
      </c>
      <c r="E85">
        <v>6.7400000000000001E-4</v>
      </c>
      <c r="F85">
        <v>3.2000000000000003E-4</v>
      </c>
    </row>
    <row r="86" spans="1:6" x14ac:dyDescent="0.25">
      <c r="A86" t="s">
        <v>95</v>
      </c>
      <c r="B86">
        <v>1145055600</v>
      </c>
      <c r="C86">
        <v>6.0000000000000002E-5</v>
      </c>
      <c r="D86">
        <v>2.81E-4</v>
      </c>
      <c r="E86">
        <v>5.7399999999999997E-4</v>
      </c>
      <c r="F86">
        <v>1.5899999999999999E-4</v>
      </c>
    </row>
    <row r="87" spans="1:6" x14ac:dyDescent="0.25">
      <c r="A87" t="s">
        <v>96</v>
      </c>
      <c r="B87">
        <v>1145660400</v>
      </c>
      <c r="C87">
        <v>1.6100000000000001E-4</v>
      </c>
      <c r="D87">
        <v>2.7900000000000001E-4</v>
      </c>
      <c r="E87">
        <v>5.0799999999999999E-4</v>
      </c>
      <c r="F87">
        <v>1.6799999999999999E-4</v>
      </c>
    </row>
    <row r="88" spans="1:6" x14ac:dyDescent="0.25">
      <c r="A88" t="s">
        <v>97</v>
      </c>
      <c r="B88">
        <v>1146265200</v>
      </c>
      <c r="C88">
        <v>4.3199999999999998E-4</v>
      </c>
      <c r="D88">
        <v>2.81E-4</v>
      </c>
      <c r="E88">
        <v>4.9600000000000002E-4</v>
      </c>
      <c r="F88">
        <v>3.28E-4</v>
      </c>
    </row>
    <row r="89" spans="1:6" x14ac:dyDescent="0.25">
      <c r="A89" t="s">
        <v>98</v>
      </c>
      <c r="B89">
        <v>1146870000</v>
      </c>
      <c r="C89">
        <v>8.2899999999999998E-4</v>
      </c>
      <c r="D89">
        <v>2.9E-4</v>
      </c>
      <c r="E89">
        <v>5.5199999999999997E-4</v>
      </c>
      <c r="F89">
        <v>6.6699999999999995E-4</v>
      </c>
    </row>
    <row r="90" spans="1:6" x14ac:dyDescent="0.25">
      <c r="A90" t="s">
        <v>99</v>
      </c>
      <c r="B90">
        <v>1147474800</v>
      </c>
      <c r="C90">
        <v>1.3990000000000001E-3</v>
      </c>
      <c r="D90">
        <v>3.0699999999999998E-4</v>
      </c>
      <c r="E90">
        <v>6.8499999999999995E-4</v>
      </c>
      <c r="F90">
        <v>1.042E-3</v>
      </c>
    </row>
    <row r="91" spans="1:6" x14ac:dyDescent="0.25">
      <c r="A91" t="s">
        <v>100</v>
      </c>
      <c r="B91">
        <v>1148079600</v>
      </c>
      <c r="C91">
        <v>7.0399999999999998E-4</v>
      </c>
      <c r="D91">
        <v>3.1300000000000002E-4</v>
      </c>
      <c r="E91">
        <v>6.8599999999999998E-4</v>
      </c>
      <c r="F91">
        <v>8.2100000000000001E-4</v>
      </c>
    </row>
    <row r="92" spans="1:6" x14ac:dyDescent="0.25">
      <c r="A92" t="s">
        <v>101</v>
      </c>
      <c r="B92">
        <v>1148684400</v>
      </c>
      <c r="C92">
        <v>5.1599999999999997E-4</v>
      </c>
      <c r="D92">
        <v>3.1599999999999998E-4</v>
      </c>
      <c r="E92">
        <v>6.5799999999999995E-4</v>
      </c>
      <c r="F92">
        <v>6.38E-4</v>
      </c>
    </row>
    <row r="93" spans="1:6" x14ac:dyDescent="0.25">
      <c r="A93" t="s">
        <v>102</v>
      </c>
      <c r="B93">
        <v>1149289200</v>
      </c>
      <c r="C93">
        <v>5.44E-4</v>
      </c>
      <c r="D93">
        <v>3.19E-4</v>
      </c>
      <c r="E93">
        <v>6.3900000000000003E-4</v>
      </c>
      <c r="F93">
        <v>5.8100000000000003E-4</v>
      </c>
    </row>
    <row r="94" spans="1:6" x14ac:dyDescent="0.25">
      <c r="A94" t="s">
        <v>103</v>
      </c>
      <c r="B94">
        <v>1149894000</v>
      </c>
      <c r="C94">
        <v>1.55E-4</v>
      </c>
      <c r="D94">
        <v>3.1700000000000001E-4</v>
      </c>
      <c r="E94">
        <v>5.6099999999999998E-4</v>
      </c>
      <c r="F94">
        <v>3.2899999999999997E-4</v>
      </c>
    </row>
    <row r="95" spans="1:6" x14ac:dyDescent="0.25">
      <c r="A95" t="s">
        <v>104</v>
      </c>
      <c r="B95">
        <v>1150498800</v>
      </c>
      <c r="C95">
        <v>2.9E-5</v>
      </c>
      <c r="D95">
        <v>3.1199999999999999E-4</v>
      </c>
      <c r="E95">
        <v>4.7600000000000002E-4</v>
      </c>
      <c r="F95">
        <v>1.55E-4</v>
      </c>
    </row>
    <row r="96" spans="1:6" x14ac:dyDescent="0.25">
      <c r="A96" t="s">
        <v>105</v>
      </c>
      <c r="B96">
        <v>1151103600</v>
      </c>
      <c r="C96">
        <v>5.0000000000000002E-5</v>
      </c>
      <c r="D96">
        <v>3.0800000000000001E-4</v>
      </c>
      <c r="E96">
        <v>4.0700000000000003E-4</v>
      </c>
      <c r="F96">
        <v>9.2E-5</v>
      </c>
    </row>
    <row r="97" spans="1:6" x14ac:dyDescent="0.25">
      <c r="A97" t="s">
        <v>106</v>
      </c>
      <c r="B97">
        <v>1151708400</v>
      </c>
      <c r="C97">
        <v>6.3999999999999997E-5</v>
      </c>
      <c r="D97">
        <v>3.0499999999999999E-4</v>
      </c>
      <c r="E97">
        <v>3.5199999999999999E-4</v>
      </c>
      <c r="F97">
        <v>7.7000000000000001E-5</v>
      </c>
    </row>
    <row r="98" spans="1:6" x14ac:dyDescent="0.25">
      <c r="A98" t="s">
        <v>107</v>
      </c>
      <c r="B98">
        <v>1152313200</v>
      </c>
      <c r="C98">
        <v>5.5999999999999999E-5</v>
      </c>
      <c r="D98">
        <v>3.01E-4</v>
      </c>
      <c r="E98">
        <v>3.0400000000000002E-4</v>
      </c>
      <c r="F98">
        <v>6.3999999999999997E-5</v>
      </c>
    </row>
    <row r="99" spans="1:6" x14ac:dyDescent="0.25">
      <c r="A99" t="s">
        <v>108</v>
      </c>
      <c r="B99">
        <v>1152918000</v>
      </c>
      <c r="C99">
        <v>1.2390000000000001E-3</v>
      </c>
      <c r="D99">
        <v>3.1500000000000001E-4</v>
      </c>
      <c r="E99">
        <v>4.6700000000000002E-4</v>
      </c>
      <c r="F99">
        <v>9.9200000000000004E-4</v>
      </c>
    </row>
    <row r="100" spans="1:6" x14ac:dyDescent="0.25">
      <c r="A100" t="s">
        <v>109</v>
      </c>
      <c r="B100">
        <v>1153522800</v>
      </c>
      <c r="C100">
        <v>1.114E-3</v>
      </c>
      <c r="D100">
        <v>3.28E-4</v>
      </c>
      <c r="E100">
        <v>5.7600000000000001E-4</v>
      </c>
      <c r="F100">
        <v>1.17E-3</v>
      </c>
    </row>
    <row r="101" spans="1:6" x14ac:dyDescent="0.25">
      <c r="A101" t="s">
        <v>110</v>
      </c>
      <c r="B101">
        <v>1154127600</v>
      </c>
      <c r="C101">
        <v>1.753E-3</v>
      </c>
      <c r="D101">
        <v>3.4900000000000003E-4</v>
      </c>
      <c r="E101">
        <v>7.6800000000000002E-4</v>
      </c>
      <c r="F101">
        <v>1.575E-3</v>
      </c>
    </row>
    <row r="102" spans="1:6" x14ac:dyDescent="0.25">
      <c r="A102" t="s">
        <v>111</v>
      </c>
      <c r="B102">
        <v>1154732400</v>
      </c>
      <c r="C102">
        <v>2.1180000000000001E-3</v>
      </c>
      <c r="D102">
        <v>3.77E-4</v>
      </c>
      <c r="E102">
        <v>9.8499999999999998E-4</v>
      </c>
      <c r="F102">
        <v>1.915E-3</v>
      </c>
    </row>
    <row r="103" spans="1:6" x14ac:dyDescent="0.25">
      <c r="A103" t="s">
        <v>112</v>
      </c>
      <c r="B103">
        <v>1155337200</v>
      </c>
      <c r="C103">
        <v>1.665E-3</v>
      </c>
      <c r="D103">
        <v>3.9599999999999998E-4</v>
      </c>
      <c r="E103">
        <v>1.0950000000000001E-3</v>
      </c>
      <c r="F103">
        <v>1.8010000000000001E-3</v>
      </c>
    </row>
    <row r="104" spans="1:6" x14ac:dyDescent="0.25">
      <c r="A104" t="s">
        <v>113</v>
      </c>
      <c r="B104">
        <v>1155942000</v>
      </c>
      <c r="C104">
        <v>1.774E-3</v>
      </c>
      <c r="D104">
        <v>4.17E-4</v>
      </c>
      <c r="E104">
        <v>1.206E-3</v>
      </c>
      <c r="F104">
        <v>1.83E-3</v>
      </c>
    </row>
    <row r="105" spans="1:6" x14ac:dyDescent="0.25">
      <c r="A105" t="s">
        <v>114</v>
      </c>
      <c r="B105">
        <v>1156546800</v>
      </c>
      <c r="C105">
        <v>2.4599999999999999E-3</v>
      </c>
      <c r="D105">
        <v>4.4900000000000002E-4</v>
      </c>
      <c r="E105">
        <v>1.407E-3</v>
      </c>
      <c r="F105">
        <v>2.2109999999999999E-3</v>
      </c>
    </row>
    <row r="106" spans="1:6" x14ac:dyDescent="0.25">
      <c r="A106" t="s">
        <v>115</v>
      </c>
      <c r="B106">
        <v>1157151600</v>
      </c>
      <c r="C106">
        <v>1.8890000000000001E-3</v>
      </c>
      <c r="D106">
        <v>4.7100000000000001E-4</v>
      </c>
      <c r="E106">
        <v>1.482E-3</v>
      </c>
      <c r="F106">
        <v>2.0100000000000001E-3</v>
      </c>
    </row>
    <row r="107" spans="1:6" x14ac:dyDescent="0.25">
      <c r="A107" t="s">
        <v>116</v>
      </c>
      <c r="B107">
        <v>1157756400</v>
      </c>
      <c r="C107">
        <v>2.5609999999999999E-3</v>
      </c>
      <c r="D107">
        <v>5.0299999999999997E-4</v>
      </c>
      <c r="E107">
        <v>1.6540000000000001E-3</v>
      </c>
      <c r="F107">
        <v>2.317E-3</v>
      </c>
    </row>
    <row r="108" spans="1:6" x14ac:dyDescent="0.25">
      <c r="A108" t="s">
        <v>117</v>
      </c>
      <c r="B108">
        <v>1158361200</v>
      </c>
      <c r="C108">
        <v>2.4599999999999999E-3</v>
      </c>
      <c r="D108">
        <v>5.3300000000000005E-4</v>
      </c>
      <c r="E108">
        <v>1.776E-3</v>
      </c>
      <c r="F108">
        <v>2.2950000000000002E-3</v>
      </c>
    </row>
    <row r="109" spans="1:6" x14ac:dyDescent="0.25">
      <c r="A109" t="s">
        <v>118</v>
      </c>
      <c r="B109">
        <v>1158966000</v>
      </c>
      <c r="C109">
        <v>7.8200000000000003E-4</v>
      </c>
      <c r="D109">
        <v>5.3700000000000004E-4</v>
      </c>
      <c r="E109">
        <v>1.614E-3</v>
      </c>
      <c r="F109">
        <v>1.3860000000000001E-3</v>
      </c>
    </row>
    <row r="110" spans="1:6" x14ac:dyDescent="0.25">
      <c r="A110" t="s">
        <v>119</v>
      </c>
      <c r="B110">
        <v>1159570800</v>
      </c>
      <c r="C110">
        <v>3.97E-4</v>
      </c>
      <c r="D110">
        <v>5.3399999999999997E-4</v>
      </c>
      <c r="E110">
        <v>1.4170000000000001E-3</v>
      </c>
      <c r="F110">
        <v>7.9100000000000004E-4</v>
      </c>
    </row>
    <row r="111" spans="1:6" x14ac:dyDescent="0.25">
      <c r="A111" t="s">
        <v>120</v>
      </c>
      <c r="B111">
        <v>1160175600</v>
      </c>
      <c r="C111">
        <v>2.1100000000000001E-4</v>
      </c>
      <c r="D111">
        <v>5.2899999999999996E-4</v>
      </c>
      <c r="E111">
        <v>1.222E-3</v>
      </c>
      <c r="F111">
        <v>4.4000000000000002E-4</v>
      </c>
    </row>
    <row r="112" spans="1:6" x14ac:dyDescent="0.25">
      <c r="A112" t="s">
        <v>121</v>
      </c>
      <c r="B112">
        <v>1160780400</v>
      </c>
      <c r="C112">
        <v>3.5199999999999999E-4</v>
      </c>
      <c r="D112">
        <v>5.2700000000000002E-4</v>
      </c>
      <c r="E112">
        <v>1.085E-3</v>
      </c>
      <c r="F112">
        <v>4.3800000000000002E-4</v>
      </c>
    </row>
    <row r="113" spans="1:6" x14ac:dyDescent="0.25">
      <c r="A113" t="s">
        <v>122</v>
      </c>
      <c r="B113">
        <v>1161385200</v>
      </c>
      <c r="C113">
        <v>5.1599999999999997E-4</v>
      </c>
      <c r="D113">
        <v>5.2599999999999999E-4</v>
      </c>
      <c r="E113">
        <v>9.9599999999999992E-4</v>
      </c>
      <c r="F113">
        <v>5.4199999999999995E-4</v>
      </c>
    </row>
    <row r="114" spans="1:6" x14ac:dyDescent="0.25">
      <c r="A114" t="s">
        <v>123</v>
      </c>
      <c r="B114">
        <v>1161990000</v>
      </c>
      <c r="C114">
        <v>5.62E-4</v>
      </c>
      <c r="D114">
        <v>5.2700000000000002E-4</v>
      </c>
      <c r="E114">
        <v>9.2599999999999996E-4</v>
      </c>
      <c r="F114">
        <v>5.5099999999999995E-4</v>
      </c>
    </row>
    <row r="115" spans="1:6" x14ac:dyDescent="0.25">
      <c r="A115" t="s">
        <v>124</v>
      </c>
      <c r="B115">
        <v>1162598400</v>
      </c>
      <c r="C115">
        <v>6.29E-4</v>
      </c>
      <c r="D115">
        <v>5.2899999999999996E-4</v>
      </c>
      <c r="E115">
        <v>8.7699999999999996E-4</v>
      </c>
      <c r="F115">
        <v>5.8699999999999996E-4</v>
      </c>
    </row>
    <row r="116" spans="1:6" x14ac:dyDescent="0.25">
      <c r="A116" t="s">
        <v>125</v>
      </c>
      <c r="B116">
        <v>1163203200</v>
      </c>
      <c r="C116">
        <v>3.2499999999999999E-4</v>
      </c>
      <c r="D116">
        <v>5.2499999999999997E-4</v>
      </c>
      <c r="E116">
        <v>7.8799999999999996E-4</v>
      </c>
      <c r="F116">
        <v>4.3199999999999998E-4</v>
      </c>
    </row>
    <row r="117" spans="1:6" x14ac:dyDescent="0.25">
      <c r="A117" t="s">
        <v>126</v>
      </c>
      <c r="B117">
        <v>1163808000</v>
      </c>
      <c r="C117">
        <v>5.0000000000000001E-4</v>
      </c>
      <c r="D117">
        <v>5.2499999999999997E-4</v>
      </c>
      <c r="E117">
        <v>7.4200000000000004E-4</v>
      </c>
      <c r="F117">
        <v>4.8099999999999998E-4</v>
      </c>
    </row>
    <row r="118" spans="1:6" x14ac:dyDescent="0.25">
      <c r="A118" t="s">
        <v>127</v>
      </c>
      <c r="B118">
        <v>1164412800</v>
      </c>
      <c r="C118">
        <v>2.0379999999999999E-3</v>
      </c>
      <c r="D118">
        <v>5.4799999999999998E-4</v>
      </c>
      <c r="E118">
        <v>9.3800000000000003E-4</v>
      </c>
      <c r="F118">
        <v>1.1820000000000001E-3</v>
      </c>
    </row>
    <row r="119" spans="1:6" x14ac:dyDescent="0.25">
      <c r="A119" t="s">
        <v>128</v>
      </c>
      <c r="B119">
        <v>1165017600</v>
      </c>
      <c r="C119">
        <v>2.0100000000000001E-4</v>
      </c>
      <c r="D119">
        <v>5.4299999999999997E-4</v>
      </c>
      <c r="E119">
        <v>8.1899999999999996E-4</v>
      </c>
      <c r="F119">
        <v>6.0999999999999997E-4</v>
      </c>
    </row>
    <row r="120" spans="1:6" x14ac:dyDescent="0.25">
      <c r="A120" t="s">
        <v>129</v>
      </c>
      <c r="B120">
        <v>1165622400</v>
      </c>
      <c r="C120">
        <v>3.5399999999999999E-4</v>
      </c>
      <c r="D120">
        <v>5.4000000000000001E-4</v>
      </c>
      <c r="E120">
        <v>7.45E-4</v>
      </c>
      <c r="F120">
        <v>4.7199999999999998E-4</v>
      </c>
    </row>
    <row r="121" spans="1:6" x14ac:dyDescent="0.25">
      <c r="A121" t="s">
        <v>130</v>
      </c>
      <c r="B121">
        <v>1166227200</v>
      </c>
      <c r="C121">
        <v>4.0700000000000003E-4</v>
      </c>
      <c r="D121">
        <v>5.3799999999999996E-4</v>
      </c>
      <c r="E121">
        <v>6.9099999999999999E-4</v>
      </c>
      <c r="F121">
        <v>4.4700000000000002E-4</v>
      </c>
    </row>
    <row r="122" spans="1:6" x14ac:dyDescent="0.25">
      <c r="A122" t="s">
        <v>131</v>
      </c>
      <c r="B122">
        <v>1166832000</v>
      </c>
      <c r="C122">
        <v>6.96E-4</v>
      </c>
      <c r="D122">
        <v>5.4000000000000001E-4</v>
      </c>
      <c r="E122">
        <v>6.9200000000000002E-4</v>
      </c>
      <c r="F122">
        <v>6.0700000000000001E-4</v>
      </c>
    </row>
    <row r="123" spans="1:6" x14ac:dyDescent="0.25">
      <c r="A123" t="s">
        <v>132</v>
      </c>
      <c r="B123">
        <v>1167436800</v>
      </c>
      <c r="C123">
        <v>7.76E-4</v>
      </c>
      <c r="D123">
        <v>5.44E-4</v>
      </c>
      <c r="E123">
        <v>7.0399999999999998E-4</v>
      </c>
      <c r="F123">
        <v>6.87E-4</v>
      </c>
    </row>
    <row r="124" spans="1:6" x14ac:dyDescent="0.25">
      <c r="A124" t="s">
        <v>133</v>
      </c>
      <c r="B124">
        <v>1168041600</v>
      </c>
      <c r="C124">
        <v>1.5150000000000001E-3</v>
      </c>
      <c r="D124">
        <v>5.5900000000000004E-4</v>
      </c>
      <c r="E124">
        <v>8.34E-4</v>
      </c>
      <c r="F124">
        <v>1.1640000000000001E-3</v>
      </c>
    </row>
    <row r="125" spans="1:6" x14ac:dyDescent="0.25">
      <c r="A125" t="s">
        <v>134</v>
      </c>
      <c r="B125">
        <v>1168646400</v>
      </c>
      <c r="C125">
        <v>1.238E-3</v>
      </c>
      <c r="D125">
        <v>5.6899999999999995E-4</v>
      </c>
      <c r="E125">
        <v>8.9499999999999996E-4</v>
      </c>
      <c r="F125">
        <v>1.165E-3</v>
      </c>
    </row>
    <row r="126" spans="1:6" x14ac:dyDescent="0.25">
      <c r="A126" t="s">
        <v>135</v>
      </c>
      <c r="B126">
        <v>1169251200</v>
      </c>
      <c r="C126">
        <v>5.5900000000000004E-4</v>
      </c>
      <c r="D126">
        <v>5.6899999999999995E-4</v>
      </c>
      <c r="E126">
        <v>8.3799999999999999E-4</v>
      </c>
      <c r="F126">
        <v>7.6900000000000004E-4</v>
      </c>
    </row>
    <row r="127" spans="1:6" x14ac:dyDescent="0.25">
      <c r="A127" t="s">
        <v>136</v>
      </c>
      <c r="B127">
        <v>1169856000</v>
      </c>
      <c r="C127">
        <v>5.0799999999999999E-4</v>
      </c>
      <c r="D127">
        <v>5.6800000000000004E-4</v>
      </c>
      <c r="E127">
        <v>7.85E-4</v>
      </c>
      <c r="F127">
        <v>6.2399999999999999E-4</v>
      </c>
    </row>
    <row r="128" spans="1:6" x14ac:dyDescent="0.25">
      <c r="A128" t="s">
        <v>137</v>
      </c>
      <c r="B128">
        <v>1170460800</v>
      </c>
      <c r="C128">
        <v>1.266E-3</v>
      </c>
      <c r="D128">
        <v>5.7799999999999995E-4</v>
      </c>
      <c r="E128">
        <v>8.6200000000000003E-4</v>
      </c>
      <c r="F128">
        <v>9.9200000000000004E-4</v>
      </c>
    </row>
    <row r="129" spans="1:6" x14ac:dyDescent="0.25">
      <c r="A129" t="s">
        <v>138</v>
      </c>
      <c r="B129">
        <v>1171065600</v>
      </c>
      <c r="C129">
        <v>3.8900000000000002E-4</v>
      </c>
      <c r="D129">
        <v>5.7499999999999999E-4</v>
      </c>
      <c r="E129">
        <v>7.85E-4</v>
      </c>
      <c r="F129">
        <v>6.29E-4</v>
      </c>
    </row>
    <row r="130" spans="1:6" x14ac:dyDescent="0.25">
      <c r="A130" t="s">
        <v>139</v>
      </c>
      <c r="B130">
        <v>1171670400</v>
      </c>
      <c r="C130">
        <v>3.3799999999999998E-4</v>
      </c>
      <c r="D130">
        <v>5.7200000000000003E-4</v>
      </c>
      <c r="E130">
        <v>7.1299999999999998E-4</v>
      </c>
      <c r="F130">
        <v>4.7399999999999997E-4</v>
      </c>
    </row>
    <row r="131" spans="1:6" x14ac:dyDescent="0.25">
      <c r="A131" t="s">
        <v>140</v>
      </c>
      <c r="B131">
        <v>1172275200</v>
      </c>
      <c r="C131">
        <v>4.17E-4</v>
      </c>
      <c r="D131">
        <v>5.6899999999999995E-4</v>
      </c>
      <c r="E131">
        <v>6.6600000000000003E-4</v>
      </c>
      <c r="F131">
        <v>4.44E-4</v>
      </c>
    </row>
    <row r="132" spans="1:6" x14ac:dyDescent="0.25">
      <c r="A132" t="s">
        <v>141</v>
      </c>
      <c r="B132">
        <v>1172880000</v>
      </c>
      <c r="C132">
        <v>3.1700000000000001E-4</v>
      </c>
      <c r="D132">
        <v>5.6499999999999996E-4</v>
      </c>
      <c r="E132">
        <v>6.0899999999999995E-4</v>
      </c>
      <c r="F132">
        <v>3.6099999999999999E-4</v>
      </c>
    </row>
    <row r="133" spans="1:6" x14ac:dyDescent="0.25">
      <c r="A133" t="s">
        <v>142</v>
      </c>
      <c r="B133">
        <v>1173481200</v>
      </c>
      <c r="C133">
        <v>2.5900000000000001E-4</v>
      </c>
      <c r="D133">
        <v>5.6099999999999998E-4</v>
      </c>
      <c r="E133">
        <v>5.53E-4</v>
      </c>
      <c r="F133">
        <v>2.99E-4</v>
      </c>
    </row>
    <row r="134" spans="1:6" x14ac:dyDescent="0.25">
      <c r="A134" t="s">
        <v>143</v>
      </c>
      <c r="B134">
        <v>1174086000</v>
      </c>
      <c r="C134">
        <v>2.6600000000000001E-4</v>
      </c>
      <c r="D134">
        <v>5.5599999999999996E-4</v>
      </c>
      <c r="E134">
        <v>5.0600000000000005E-4</v>
      </c>
      <c r="F134">
        <v>2.7099999999999997E-4</v>
      </c>
    </row>
    <row r="135" spans="1:6" x14ac:dyDescent="0.25">
      <c r="A135" t="s">
        <v>144</v>
      </c>
      <c r="B135">
        <v>1174690800</v>
      </c>
      <c r="C135">
        <v>1.7000000000000001E-4</v>
      </c>
      <c r="D135">
        <v>5.5000000000000003E-4</v>
      </c>
      <c r="E135">
        <v>4.5199999999999998E-4</v>
      </c>
      <c r="F135">
        <v>2.13E-4</v>
      </c>
    </row>
    <row r="136" spans="1:6" x14ac:dyDescent="0.25">
      <c r="A136" t="s">
        <v>145</v>
      </c>
      <c r="B136">
        <v>1175295600</v>
      </c>
      <c r="C136">
        <v>2.2800000000000001E-4</v>
      </c>
      <c r="D136">
        <v>5.4500000000000002E-4</v>
      </c>
      <c r="E136">
        <v>4.15E-4</v>
      </c>
      <c r="F136">
        <v>2.14E-4</v>
      </c>
    </row>
    <row r="137" spans="1:6" x14ac:dyDescent="0.25">
      <c r="A137" t="s">
        <v>146</v>
      </c>
      <c r="B137">
        <v>1175900400</v>
      </c>
      <c r="C137">
        <v>2.02E-4</v>
      </c>
      <c r="D137">
        <v>5.4000000000000001E-4</v>
      </c>
      <c r="E137">
        <v>3.8099999999999999E-4</v>
      </c>
      <c r="F137">
        <v>2.02E-4</v>
      </c>
    </row>
    <row r="138" spans="1:6" x14ac:dyDescent="0.25">
      <c r="A138" t="s">
        <v>147</v>
      </c>
      <c r="B138">
        <v>1176505200</v>
      </c>
      <c r="C138">
        <v>2.81E-4</v>
      </c>
      <c r="D138">
        <v>5.3600000000000002E-4</v>
      </c>
      <c r="E138">
        <v>3.6499999999999998E-4</v>
      </c>
      <c r="F138">
        <v>2.5900000000000001E-4</v>
      </c>
    </row>
    <row r="139" spans="1:6" x14ac:dyDescent="0.25">
      <c r="A139" t="s">
        <v>148</v>
      </c>
      <c r="B139">
        <v>1177110000</v>
      </c>
      <c r="C139">
        <v>3.1599999999999998E-4</v>
      </c>
      <c r="D139">
        <v>5.3200000000000003E-4</v>
      </c>
      <c r="E139">
        <v>3.57E-4</v>
      </c>
      <c r="F139">
        <v>2.9300000000000002E-4</v>
      </c>
    </row>
    <row r="140" spans="1:6" x14ac:dyDescent="0.25">
      <c r="A140" t="s">
        <v>149</v>
      </c>
      <c r="B140">
        <v>1177714800</v>
      </c>
      <c r="C140">
        <v>2.5500000000000002E-4</v>
      </c>
      <c r="D140">
        <v>5.2800000000000004E-4</v>
      </c>
      <c r="E140">
        <v>3.4099999999999999E-4</v>
      </c>
      <c r="F140">
        <v>2.7300000000000002E-4</v>
      </c>
    </row>
    <row r="141" spans="1:6" x14ac:dyDescent="0.25">
      <c r="A141" t="s">
        <v>150</v>
      </c>
      <c r="B141">
        <v>1178319600</v>
      </c>
      <c r="C141">
        <v>1.6000000000000001E-4</v>
      </c>
      <c r="D141">
        <v>5.22E-4</v>
      </c>
      <c r="E141">
        <v>3.1100000000000002E-4</v>
      </c>
      <c r="F141">
        <v>1.93E-4</v>
      </c>
    </row>
    <row r="142" spans="1:6" x14ac:dyDescent="0.25">
      <c r="A142" t="s">
        <v>151</v>
      </c>
      <c r="B142">
        <v>1178924400</v>
      </c>
      <c r="C142">
        <v>7.7999999999999999E-5</v>
      </c>
      <c r="D142">
        <v>5.1599999999999997E-4</v>
      </c>
      <c r="E142">
        <v>2.7300000000000002E-4</v>
      </c>
      <c r="F142">
        <v>1.25E-4</v>
      </c>
    </row>
    <row r="143" spans="1:6" x14ac:dyDescent="0.25">
      <c r="A143" t="s">
        <v>152</v>
      </c>
      <c r="B143">
        <v>1179529200</v>
      </c>
      <c r="C143">
        <v>6.7000000000000002E-5</v>
      </c>
      <c r="D143">
        <v>5.0900000000000001E-4</v>
      </c>
      <c r="E143">
        <v>2.4000000000000001E-4</v>
      </c>
      <c r="F143">
        <v>9.2E-5</v>
      </c>
    </row>
    <row r="144" spans="1:6" x14ac:dyDescent="0.25">
      <c r="A144" t="s">
        <v>153</v>
      </c>
      <c r="B144">
        <v>1180134000</v>
      </c>
      <c r="C144">
        <v>2.3599999999999999E-4</v>
      </c>
      <c r="D144">
        <v>5.0500000000000002E-4</v>
      </c>
      <c r="E144">
        <v>2.41E-4</v>
      </c>
      <c r="F144">
        <v>1.9799999999999999E-4</v>
      </c>
    </row>
    <row r="145" spans="1:6" x14ac:dyDescent="0.25">
      <c r="A145" t="s">
        <v>154</v>
      </c>
      <c r="B145">
        <v>1180738800</v>
      </c>
      <c r="C145">
        <v>2.6400000000000002E-4</v>
      </c>
      <c r="D145">
        <v>5.0100000000000003E-4</v>
      </c>
      <c r="E145">
        <v>2.43E-4</v>
      </c>
      <c r="F145">
        <v>2.13E-4</v>
      </c>
    </row>
    <row r="146" spans="1:6" x14ac:dyDescent="0.25">
      <c r="A146" t="s">
        <v>155</v>
      </c>
      <c r="B146">
        <v>1181343600</v>
      </c>
      <c r="C146">
        <v>8.2999999999999998E-5</v>
      </c>
      <c r="D146">
        <v>4.9399999999999997E-4</v>
      </c>
      <c r="E146">
        <v>2.1699999999999999E-4</v>
      </c>
      <c r="F146">
        <v>1.3100000000000001E-4</v>
      </c>
    </row>
    <row r="147" spans="1:6" x14ac:dyDescent="0.25">
      <c r="A147" t="s">
        <v>156</v>
      </c>
      <c r="B147">
        <v>1181948400</v>
      </c>
      <c r="C147">
        <v>4.5000000000000003E-5</v>
      </c>
      <c r="D147">
        <v>4.8700000000000002E-4</v>
      </c>
      <c r="E147">
        <v>1.8900000000000001E-4</v>
      </c>
      <c r="F147">
        <v>7.7999999999999999E-5</v>
      </c>
    </row>
    <row r="148" spans="1:6" x14ac:dyDescent="0.25">
      <c r="A148" t="s">
        <v>157</v>
      </c>
      <c r="B148">
        <v>1182553200</v>
      </c>
      <c r="C148">
        <v>0</v>
      </c>
      <c r="D148">
        <v>4.8000000000000001E-4</v>
      </c>
      <c r="E148">
        <v>1.5899999999999999E-4</v>
      </c>
      <c r="F148">
        <v>3.3000000000000003E-5</v>
      </c>
    </row>
    <row r="149" spans="1:6" x14ac:dyDescent="0.25">
      <c r="A149" t="s">
        <v>158</v>
      </c>
      <c r="B149">
        <v>1183158000</v>
      </c>
      <c r="C149">
        <v>0</v>
      </c>
      <c r="D149">
        <v>4.7199999999999998E-4</v>
      </c>
      <c r="E149">
        <v>1.3300000000000001E-4</v>
      </c>
      <c r="F149">
        <v>1.4E-5</v>
      </c>
    </row>
    <row r="150" spans="1:6" x14ac:dyDescent="0.25">
      <c r="A150" t="s">
        <v>159</v>
      </c>
      <c r="B150">
        <v>1183762800</v>
      </c>
      <c r="C150">
        <v>0</v>
      </c>
      <c r="D150">
        <v>4.6500000000000003E-4</v>
      </c>
      <c r="E150">
        <v>1.12E-4</v>
      </c>
      <c r="F150">
        <v>6.0000000000000002E-6</v>
      </c>
    </row>
    <row r="151" spans="1:6" x14ac:dyDescent="0.25">
      <c r="A151" t="s">
        <v>160</v>
      </c>
      <c r="B151">
        <v>1184367600</v>
      </c>
      <c r="C151">
        <v>0</v>
      </c>
      <c r="D151">
        <v>4.5800000000000002E-4</v>
      </c>
      <c r="E151">
        <v>9.3999999999999994E-5</v>
      </c>
      <c r="F151">
        <v>1.9999999999999999E-6</v>
      </c>
    </row>
    <row r="152" spans="1:6" x14ac:dyDescent="0.25">
      <c r="A152" t="s">
        <v>161</v>
      </c>
      <c r="B152">
        <v>1184972400</v>
      </c>
      <c r="C152">
        <v>0</v>
      </c>
      <c r="D152">
        <v>4.5100000000000001E-4</v>
      </c>
      <c r="E152">
        <v>7.8999999999999996E-5</v>
      </c>
      <c r="F152">
        <v>9.9999999999999995E-7</v>
      </c>
    </row>
    <row r="153" spans="1:6" x14ac:dyDescent="0.25">
      <c r="A153" t="s">
        <v>162</v>
      </c>
      <c r="B153">
        <v>1185577200</v>
      </c>
      <c r="C153">
        <v>0</v>
      </c>
      <c r="D153">
        <v>4.44E-4</v>
      </c>
      <c r="E153">
        <v>6.6000000000000005E-5</v>
      </c>
      <c r="F153">
        <v>0</v>
      </c>
    </row>
    <row r="154" spans="1:6" x14ac:dyDescent="0.25">
      <c r="A154" t="s">
        <v>163</v>
      </c>
      <c r="B154">
        <v>1186182000</v>
      </c>
      <c r="C154">
        <v>0</v>
      </c>
      <c r="D154">
        <v>4.37E-4</v>
      </c>
      <c r="E154">
        <v>5.5000000000000002E-5</v>
      </c>
      <c r="F154">
        <v>0</v>
      </c>
    </row>
    <row r="155" spans="1:6" x14ac:dyDescent="0.25">
      <c r="A155" t="s">
        <v>164</v>
      </c>
      <c r="B155">
        <v>1186786800</v>
      </c>
      <c r="C155">
        <v>0</v>
      </c>
      <c r="D155">
        <v>4.2999999999999999E-4</v>
      </c>
      <c r="E155">
        <v>4.6999999999999997E-5</v>
      </c>
      <c r="F155">
        <v>0</v>
      </c>
    </row>
    <row r="156" spans="1:6" x14ac:dyDescent="0.25">
      <c r="A156" t="s">
        <v>165</v>
      </c>
      <c r="B156">
        <v>1187391600</v>
      </c>
      <c r="C156">
        <v>0</v>
      </c>
      <c r="D156">
        <v>4.2400000000000001E-4</v>
      </c>
      <c r="E156">
        <v>3.8999999999999999E-5</v>
      </c>
      <c r="F156">
        <v>0</v>
      </c>
    </row>
    <row r="157" spans="1:6" x14ac:dyDescent="0.25">
      <c r="A157" t="s">
        <v>166</v>
      </c>
      <c r="B157">
        <v>1187996400</v>
      </c>
      <c r="C157">
        <v>0</v>
      </c>
      <c r="D157">
        <v>4.17E-4</v>
      </c>
      <c r="E157">
        <v>3.3000000000000003E-5</v>
      </c>
      <c r="F157">
        <v>0</v>
      </c>
    </row>
    <row r="158" spans="1:6" x14ac:dyDescent="0.25">
      <c r="A158" t="s">
        <v>167</v>
      </c>
      <c r="B158">
        <v>1188601200</v>
      </c>
      <c r="C158">
        <v>0</v>
      </c>
      <c r="D158">
        <v>4.1100000000000002E-4</v>
      </c>
      <c r="E158">
        <v>2.8E-5</v>
      </c>
      <c r="F158">
        <v>0</v>
      </c>
    </row>
    <row r="159" spans="1:6" x14ac:dyDescent="0.25">
      <c r="A159" t="s">
        <v>168</v>
      </c>
      <c r="B159">
        <v>1189206000</v>
      </c>
      <c r="C159">
        <v>0</v>
      </c>
      <c r="D159">
        <v>4.0400000000000001E-4</v>
      </c>
      <c r="E159">
        <v>2.3E-5</v>
      </c>
      <c r="F159">
        <v>0</v>
      </c>
    </row>
    <row r="160" spans="1:6" x14ac:dyDescent="0.25">
      <c r="A160" t="s">
        <v>169</v>
      </c>
      <c r="B160">
        <v>1189810800</v>
      </c>
      <c r="C160">
        <v>4.1999999999999998E-5</v>
      </c>
      <c r="D160">
        <v>3.9899999999999999E-4</v>
      </c>
      <c r="E160">
        <v>2.5999999999999998E-5</v>
      </c>
      <c r="F160">
        <v>2.6999999999999999E-5</v>
      </c>
    </row>
    <row r="161" spans="1:6" x14ac:dyDescent="0.25">
      <c r="A161" t="s">
        <v>170</v>
      </c>
      <c r="B161">
        <v>1190415600</v>
      </c>
      <c r="C161">
        <v>1.2799999999999999E-4</v>
      </c>
      <c r="D161">
        <v>3.9500000000000001E-4</v>
      </c>
      <c r="E161">
        <v>4.1999999999999998E-5</v>
      </c>
      <c r="F161">
        <v>8.2000000000000001E-5</v>
      </c>
    </row>
    <row r="162" spans="1:6" x14ac:dyDescent="0.25">
      <c r="A162" t="s">
        <v>171</v>
      </c>
      <c r="B162">
        <v>1191020400</v>
      </c>
      <c r="C162">
        <v>1.3999999999999999E-4</v>
      </c>
      <c r="D162">
        <v>3.9100000000000002E-4</v>
      </c>
      <c r="E162">
        <v>5.8E-5</v>
      </c>
      <c r="F162">
        <v>1.21E-4</v>
      </c>
    </row>
    <row r="163" spans="1:6" x14ac:dyDescent="0.25">
      <c r="A163" t="s">
        <v>172</v>
      </c>
      <c r="B163">
        <v>1191625200</v>
      </c>
      <c r="C163">
        <v>1.8599999999999999E-4</v>
      </c>
      <c r="D163">
        <v>3.88E-4</v>
      </c>
      <c r="E163">
        <v>7.8999999999999996E-5</v>
      </c>
      <c r="F163">
        <v>1.55E-4</v>
      </c>
    </row>
    <row r="164" spans="1:6" x14ac:dyDescent="0.25">
      <c r="A164" t="s">
        <v>173</v>
      </c>
      <c r="B164">
        <v>1192230000</v>
      </c>
      <c r="C164">
        <v>2.23E-4</v>
      </c>
      <c r="D164">
        <v>3.8499999999999998E-4</v>
      </c>
      <c r="E164">
        <v>1.02E-4</v>
      </c>
      <c r="F164">
        <v>1.9900000000000001E-4</v>
      </c>
    </row>
    <row r="165" spans="1:6" x14ac:dyDescent="0.25">
      <c r="A165" t="s">
        <v>174</v>
      </c>
      <c r="B165">
        <v>1192834800</v>
      </c>
      <c r="C165">
        <v>1.47E-4</v>
      </c>
      <c r="D165">
        <v>3.8099999999999999E-4</v>
      </c>
      <c r="E165">
        <v>1.0900000000000001E-4</v>
      </c>
      <c r="F165">
        <v>1.65E-4</v>
      </c>
    </row>
    <row r="166" spans="1:6" x14ac:dyDescent="0.25">
      <c r="A166" t="s">
        <v>175</v>
      </c>
      <c r="B166">
        <v>1193439600</v>
      </c>
      <c r="C166">
        <v>1.37E-4</v>
      </c>
      <c r="D166">
        <v>3.7800000000000003E-4</v>
      </c>
      <c r="E166">
        <v>1.13E-4</v>
      </c>
      <c r="F166">
        <v>1.4999999999999999E-4</v>
      </c>
    </row>
    <row r="167" spans="1:6" x14ac:dyDescent="0.25">
      <c r="A167" t="s">
        <v>176</v>
      </c>
      <c r="B167">
        <v>1194048000</v>
      </c>
      <c r="C167">
        <v>1.4300000000000001E-4</v>
      </c>
      <c r="D167">
        <v>3.7399999999999998E-4</v>
      </c>
      <c r="E167">
        <v>1.17E-4</v>
      </c>
      <c r="F167">
        <v>1.34E-4</v>
      </c>
    </row>
    <row r="168" spans="1:6" x14ac:dyDescent="0.25">
      <c r="A168" t="s">
        <v>177</v>
      </c>
      <c r="B168">
        <v>1194652800</v>
      </c>
      <c r="C168">
        <v>5.3999999999999998E-5</v>
      </c>
      <c r="D168">
        <v>3.6900000000000002E-4</v>
      </c>
      <c r="E168">
        <v>1.07E-4</v>
      </c>
      <c r="F168">
        <v>8.7000000000000001E-5</v>
      </c>
    </row>
    <row r="169" spans="1:6" x14ac:dyDescent="0.25">
      <c r="A169" t="s">
        <v>178</v>
      </c>
      <c r="B169">
        <v>1195257600</v>
      </c>
      <c r="C169">
        <v>5.1999999999999997E-5</v>
      </c>
      <c r="D169">
        <v>3.6400000000000001E-4</v>
      </c>
      <c r="E169">
        <v>9.7999999999999997E-5</v>
      </c>
      <c r="F169">
        <v>6.7000000000000002E-5</v>
      </c>
    </row>
    <row r="170" spans="1:6" x14ac:dyDescent="0.25">
      <c r="A170" t="s">
        <v>179</v>
      </c>
      <c r="B170">
        <v>1195862400</v>
      </c>
      <c r="C170">
        <v>3.8000000000000002E-5</v>
      </c>
      <c r="D170">
        <v>3.59E-4</v>
      </c>
      <c r="E170">
        <v>8.7999999999999998E-5</v>
      </c>
      <c r="F170">
        <v>4.8000000000000001E-5</v>
      </c>
    </row>
    <row r="171" spans="1:6" x14ac:dyDescent="0.25">
      <c r="A171" t="s">
        <v>180</v>
      </c>
      <c r="B171">
        <v>1196467200</v>
      </c>
      <c r="C171">
        <v>4.8000000000000001E-5</v>
      </c>
      <c r="D171">
        <v>3.5399999999999999E-4</v>
      </c>
      <c r="E171">
        <v>8.2000000000000001E-5</v>
      </c>
      <c r="F171">
        <v>5.0000000000000002E-5</v>
      </c>
    </row>
    <row r="172" spans="1:6" x14ac:dyDescent="0.25">
      <c r="A172" t="s">
        <v>181</v>
      </c>
      <c r="B172">
        <v>1197072000</v>
      </c>
      <c r="C172">
        <v>7.7000000000000001E-5</v>
      </c>
      <c r="D172">
        <v>3.5E-4</v>
      </c>
      <c r="E172">
        <v>8.1000000000000004E-5</v>
      </c>
      <c r="F172">
        <v>6.4999999999999994E-5</v>
      </c>
    </row>
    <row r="173" spans="1:6" x14ac:dyDescent="0.25">
      <c r="A173" t="s">
        <v>182</v>
      </c>
      <c r="B173">
        <v>1197676800</v>
      </c>
      <c r="C173">
        <v>3.8999999999999999E-5</v>
      </c>
      <c r="D173">
        <v>3.4499999999999998E-4</v>
      </c>
      <c r="E173">
        <v>7.3999999999999996E-5</v>
      </c>
      <c r="F173">
        <v>4.6E-5</v>
      </c>
    </row>
    <row r="174" spans="1:6" x14ac:dyDescent="0.25">
      <c r="A174" t="s">
        <v>183</v>
      </c>
      <c r="B174">
        <v>1198281600</v>
      </c>
      <c r="C174">
        <v>7.1000000000000005E-5</v>
      </c>
      <c r="D174">
        <v>3.4099999999999999E-4</v>
      </c>
      <c r="E174">
        <v>7.3999999999999996E-5</v>
      </c>
      <c r="F174">
        <v>6.3999999999999997E-5</v>
      </c>
    </row>
    <row r="175" spans="1:6" x14ac:dyDescent="0.25">
      <c r="A175" t="s">
        <v>184</v>
      </c>
      <c r="B175">
        <v>1198886400</v>
      </c>
      <c r="C175">
        <v>7.4999999999999993E-5</v>
      </c>
      <c r="D175">
        <v>3.3700000000000001E-4</v>
      </c>
      <c r="E175">
        <v>7.3999999999999996E-5</v>
      </c>
      <c r="F175">
        <v>7.1000000000000005E-5</v>
      </c>
    </row>
    <row r="176" spans="1:6" x14ac:dyDescent="0.25">
      <c r="A176" t="s">
        <v>185</v>
      </c>
      <c r="B176">
        <v>1199491200</v>
      </c>
      <c r="C176">
        <v>7.7000000000000001E-5</v>
      </c>
      <c r="D176">
        <v>3.3300000000000002E-4</v>
      </c>
      <c r="E176">
        <v>7.3999999999999996E-5</v>
      </c>
      <c r="F176">
        <v>7.3999999999999996E-5</v>
      </c>
    </row>
    <row r="177" spans="1:6" x14ac:dyDescent="0.25">
      <c r="A177" t="s">
        <v>186</v>
      </c>
      <c r="B177">
        <v>1200096000</v>
      </c>
      <c r="C177">
        <v>6.7000000000000002E-5</v>
      </c>
      <c r="D177">
        <v>3.2899999999999997E-4</v>
      </c>
      <c r="E177">
        <v>7.2999999999999999E-5</v>
      </c>
      <c r="F177">
        <v>6.8999999999999997E-5</v>
      </c>
    </row>
    <row r="178" spans="1:6" x14ac:dyDescent="0.25">
      <c r="A178" t="s">
        <v>187</v>
      </c>
      <c r="B178">
        <v>1200700800</v>
      </c>
      <c r="C178">
        <v>5.1999999999999997E-5</v>
      </c>
      <c r="D178">
        <v>3.2400000000000001E-4</v>
      </c>
      <c r="E178">
        <v>6.9999999999999994E-5</v>
      </c>
      <c r="F178">
        <v>6.0000000000000002E-5</v>
      </c>
    </row>
    <row r="179" spans="1:6" x14ac:dyDescent="0.25">
      <c r="A179" t="s">
        <v>188</v>
      </c>
      <c r="B179">
        <v>1201305600</v>
      </c>
      <c r="C179">
        <v>4.8999999999999998E-5</v>
      </c>
      <c r="D179">
        <v>3.2000000000000003E-4</v>
      </c>
      <c r="E179">
        <v>6.6000000000000005E-5</v>
      </c>
      <c r="F179">
        <v>5.1E-5</v>
      </c>
    </row>
    <row r="180" spans="1:6" x14ac:dyDescent="0.25">
      <c r="A180" t="s">
        <v>189</v>
      </c>
      <c r="B180">
        <v>1201910400</v>
      </c>
      <c r="C180">
        <v>3.6000000000000001E-5</v>
      </c>
      <c r="D180">
        <v>3.1599999999999998E-4</v>
      </c>
      <c r="E180">
        <v>6.2000000000000003E-5</v>
      </c>
      <c r="F180">
        <v>4.5000000000000003E-5</v>
      </c>
    </row>
    <row r="181" spans="1:6" x14ac:dyDescent="0.25">
      <c r="A181" t="s">
        <v>190</v>
      </c>
      <c r="B181">
        <v>1202515200</v>
      </c>
      <c r="C181">
        <v>9.1000000000000003E-5</v>
      </c>
      <c r="D181">
        <v>3.1199999999999999E-4</v>
      </c>
      <c r="E181">
        <v>6.6000000000000005E-5</v>
      </c>
      <c r="F181">
        <v>7.2999999999999999E-5</v>
      </c>
    </row>
    <row r="182" spans="1:6" x14ac:dyDescent="0.25">
      <c r="A182" t="s">
        <v>191</v>
      </c>
      <c r="B182">
        <v>1203120000</v>
      </c>
      <c r="C182">
        <v>6.3E-5</v>
      </c>
      <c r="D182">
        <v>3.0899999999999998E-4</v>
      </c>
      <c r="E182">
        <v>6.6000000000000005E-5</v>
      </c>
      <c r="F182">
        <v>6.7999999999999999E-5</v>
      </c>
    </row>
    <row r="183" spans="1:6" x14ac:dyDescent="0.25">
      <c r="A183" t="s">
        <v>192</v>
      </c>
      <c r="B183">
        <v>1203724800</v>
      </c>
      <c r="C183">
        <v>8.5000000000000006E-5</v>
      </c>
      <c r="D183">
        <v>3.0499999999999999E-4</v>
      </c>
      <c r="E183">
        <v>6.8999999999999997E-5</v>
      </c>
      <c r="F183">
        <v>7.7999999999999999E-5</v>
      </c>
    </row>
    <row r="184" spans="1:6" x14ac:dyDescent="0.25">
      <c r="A184" t="s">
        <v>193</v>
      </c>
      <c r="B184">
        <v>1204329600</v>
      </c>
      <c r="C184">
        <v>2.3699999999999999E-4</v>
      </c>
      <c r="D184">
        <v>3.0400000000000002E-4</v>
      </c>
      <c r="E184">
        <v>9.6000000000000002E-5</v>
      </c>
      <c r="F184">
        <v>1.7799999999999999E-4</v>
      </c>
    </row>
    <row r="185" spans="1:6" x14ac:dyDescent="0.25">
      <c r="A185" t="s">
        <v>194</v>
      </c>
      <c r="B185">
        <v>1204934400</v>
      </c>
      <c r="C185">
        <v>3.5199999999999999E-4</v>
      </c>
      <c r="D185">
        <v>3.0499999999999999E-4</v>
      </c>
      <c r="E185">
        <v>1.37E-4</v>
      </c>
      <c r="F185">
        <v>2.7E-4</v>
      </c>
    </row>
    <row r="186" spans="1:6" x14ac:dyDescent="0.25">
      <c r="A186" t="s">
        <v>195</v>
      </c>
      <c r="B186">
        <v>1205535600</v>
      </c>
      <c r="C186">
        <v>6.8000000000000005E-4</v>
      </c>
      <c r="D186">
        <v>3.1E-4</v>
      </c>
      <c r="E186">
        <v>2.2699999999999999E-4</v>
      </c>
      <c r="F186">
        <v>5.7300000000000005E-4</v>
      </c>
    </row>
    <row r="187" spans="1:6" x14ac:dyDescent="0.25">
      <c r="A187" t="s">
        <v>196</v>
      </c>
      <c r="B187">
        <v>1206140400</v>
      </c>
      <c r="C187">
        <v>1.1900000000000001E-4</v>
      </c>
      <c r="D187">
        <v>3.0800000000000001E-4</v>
      </c>
      <c r="E187">
        <v>2.1000000000000001E-4</v>
      </c>
      <c r="F187">
        <v>3.1300000000000002E-4</v>
      </c>
    </row>
    <row r="188" spans="1:6" x14ac:dyDescent="0.25">
      <c r="A188" t="s">
        <v>197</v>
      </c>
      <c r="B188">
        <v>1206745200</v>
      </c>
      <c r="C188">
        <v>1.15E-4</v>
      </c>
      <c r="D188">
        <v>3.0499999999999999E-4</v>
      </c>
      <c r="E188">
        <v>1.94E-4</v>
      </c>
      <c r="F188">
        <v>1.8799999999999999E-4</v>
      </c>
    </row>
    <row r="189" spans="1:6" x14ac:dyDescent="0.25">
      <c r="A189" t="s">
        <v>198</v>
      </c>
      <c r="B189">
        <v>1207350000</v>
      </c>
      <c r="C189">
        <v>3.1000000000000001E-5</v>
      </c>
      <c r="D189">
        <v>2.9999999999999997E-4</v>
      </c>
      <c r="E189">
        <v>1.6699999999999999E-4</v>
      </c>
      <c r="F189">
        <v>9.6000000000000002E-5</v>
      </c>
    </row>
    <row r="190" spans="1:6" x14ac:dyDescent="0.25">
      <c r="A190" t="s">
        <v>199</v>
      </c>
      <c r="B190">
        <v>1207954800</v>
      </c>
      <c r="C190">
        <v>3.4E-5</v>
      </c>
      <c r="D190">
        <v>2.9599999999999998E-4</v>
      </c>
      <c r="E190">
        <v>1.46E-4</v>
      </c>
      <c r="F190">
        <v>6.2000000000000003E-5</v>
      </c>
    </row>
    <row r="191" spans="1:6" x14ac:dyDescent="0.25">
      <c r="A191" t="s">
        <v>200</v>
      </c>
      <c r="B191">
        <v>1208559600</v>
      </c>
      <c r="C191">
        <v>5.3999999999999998E-5</v>
      </c>
      <c r="D191">
        <v>2.92E-4</v>
      </c>
      <c r="E191">
        <v>1.3100000000000001E-4</v>
      </c>
      <c r="F191">
        <v>5.5999999999999999E-5</v>
      </c>
    </row>
    <row r="192" spans="1:6" x14ac:dyDescent="0.25">
      <c r="A192" t="s">
        <v>201</v>
      </c>
      <c r="B192">
        <v>1209164400</v>
      </c>
      <c r="C192">
        <v>3.6000000000000001E-5</v>
      </c>
      <c r="D192">
        <v>2.8899999999999998E-4</v>
      </c>
      <c r="E192">
        <v>1.16E-4</v>
      </c>
      <c r="F192">
        <v>4.3000000000000002E-5</v>
      </c>
    </row>
    <row r="193" spans="1:6" x14ac:dyDescent="0.25">
      <c r="A193" t="s">
        <v>202</v>
      </c>
      <c r="B193">
        <v>1209769200</v>
      </c>
      <c r="C193">
        <v>2.9E-5</v>
      </c>
      <c r="D193">
        <v>2.8499999999999999E-4</v>
      </c>
      <c r="E193">
        <v>1.02E-4</v>
      </c>
      <c r="F193">
        <v>3.4E-5</v>
      </c>
    </row>
    <row r="194" spans="1:6" x14ac:dyDescent="0.25">
      <c r="A194" t="s">
        <v>203</v>
      </c>
      <c r="B194">
        <v>1210374000</v>
      </c>
      <c r="C194">
        <v>8.7000000000000001E-5</v>
      </c>
      <c r="D194">
        <v>2.81E-4</v>
      </c>
      <c r="E194">
        <v>9.8999999999999994E-5</v>
      </c>
      <c r="F194">
        <v>6.3E-5</v>
      </c>
    </row>
    <row r="195" spans="1:6" x14ac:dyDescent="0.25">
      <c r="A195" t="s">
        <v>204</v>
      </c>
      <c r="B195">
        <v>1210978800</v>
      </c>
      <c r="C195">
        <v>6.7000000000000002E-5</v>
      </c>
      <c r="D195">
        <v>2.7799999999999998E-4</v>
      </c>
      <c r="E195">
        <v>9.3999999999999994E-5</v>
      </c>
      <c r="F195">
        <v>5.8999999999999998E-5</v>
      </c>
    </row>
    <row r="196" spans="1:6" x14ac:dyDescent="0.25">
      <c r="A196" t="s">
        <v>205</v>
      </c>
      <c r="B196">
        <v>1211583600</v>
      </c>
      <c r="C196">
        <v>3.6000000000000001E-5</v>
      </c>
      <c r="D196">
        <v>2.7399999999999999E-4</v>
      </c>
      <c r="E196">
        <v>8.3999999999999995E-5</v>
      </c>
      <c r="F196">
        <v>4.6E-5</v>
      </c>
    </row>
    <row r="197" spans="1:6" x14ac:dyDescent="0.25">
      <c r="A197" t="s">
        <v>206</v>
      </c>
      <c r="B197">
        <v>1212188400</v>
      </c>
      <c r="C197">
        <v>1.66E-4</v>
      </c>
      <c r="D197">
        <v>2.7300000000000002E-4</v>
      </c>
      <c r="E197">
        <v>9.7E-5</v>
      </c>
      <c r="F197">
        <v>1.17E-4</v>
      </c>
    </row>
    <row r="198" spans="1:6" x14ac:dyDescent="0.25">
      <c r="A198" t="s">
        <v>207</v>
      </c>
      <c r="B198">
        <v>1212793200</v>
      </c>
      <c r="C198">
        <v>1.5699999999999999E-4</v>
      </c>
      <c r="D198">
        <v>2.7099999999999997E-4</v>
      </c>
      <c r="E198">
        <v>1.06E-4</v>
      </c>
      <c r="F198">
        <v>1.3100000000000001E-4</v>
      </c>
    </row>
    <row r="199" spans="1:6" x14ac:dyDescent="0.25">
      <c r="A199" t="s">
        <v>208</v>
      </c>
      <c r="B199">
        <v>1213398000</v>
      </c>
      <c r="C199">
        <v>1.01E-4</v>
      </c>
      <c r="D199">
        <v>2.6800000000000001E-4</v>
      </c>
      <c r="E199">
        <v>1.06E-4</v>
      </c>
      <c r="F199">
        <v>1.21E-4</v>
      </c>
    </row>
    <row r="200" spans="1:6" x14ac:dyDescent="0.25">
      <c r="A200" t="s">
        <v>209</v>
      </c>
      <c r="B200">
        <v>1214002800</v>
      </c>
      <c r="C200">
        <v>2.0000000000000001E-4</v>
      </c>
      <c r="D200">
        <v>2.6699999999999998E-4</v>
      </c>
      <c r="E200">
        <v>1.21E-4</v>
      </c>
      <c r="F200">
        <v>1.6799999999999999E-4</v>
      </c>
    </row>
    <row r="201" spans="1:6" x14ac:dyDescent="0.25">
      <c r="A201" t="s">
        <v>210</v>
      </c>
      <c r="B201">
        <v>1214607600</v>
      </c>
      <c r="C201">
        <v>1.2E-4</v>
      </c>
      <c r="D201">
        <v>2.6499999999999999E-4</v>
      </c>
      <c r="E201">
        <v>1.21E-4</v>
      </c>
      <c r="F201">
        <v>1.36E-4</v>
      </c>
    </row>
    <row r="202" spans="1:6" x14ac:dyDescent="0.25">
      <c r="A202" t="s">
        <v>211</v>
      </c>
      <c r="B202">
        <v>1215212400</v>
      </c>
      <c r="C202">
        <v>7.8999999999999996E-5</v>
      </c>
      <c r="D202">
        <v>2.6200000000000003E-4</v>
      </c>
      <c r="E202">
        <v>1.1400000000000001E-4</v>
      </c>
      <c r="F202">
        <v>1.03E-4</v>
      </c>
    </row>
    <row r="203" spans="1:6" x14ac:dyDescent="0.25">
      <c r="A203" t="s">
        <v>212</v>
      </c>
      <c r="B203">
        <v>1215817200</v>
      </c>
      <c r="C203">
        <v>7.2000000000000002E-5</v>
      </c>
      <c r="D203">
        <v>2.5900000000000001E-4</v>
      </c>
      <c r="E203">
        <v>1.07E-4</v>
      </c>
      <c r="F203">
        <v>9.1000000000000003E-5</v>
      </c>
    </row>
    <row r="204" spans="1:6" x14ac:dyDescent="0.25">
      <c r="A204" t="s">
        <v>213</v>
      </c>
      <c r="B204">
        <v>1216422000</v>
      </c>
      <c r="C204">
        <v>4.5000000000000003E-5</v>
      </c>
      <c r="D204">
        <v>2.5599999999999999E-4</v>
      </c>
      <c r="E204">
        <v>9.7E-5</v>
      </c>
      <c r="F204">
        <v>6.0999999999999999E-5</v>
      </c>
    </row>
    <row r="205" spans="1:6" x14ac:dyDescent="0.25">
      <c r="A205" t="s">
        <v>214</v>
      </c>
      <c r="B205">
        <v>1217026800</v>
      </c>
      <c r="C205">
        <v>0</v>
      </c>
      <c r="D205">
        <v>2.52E-4</v>
      </c>
      <c r="E205">
        <v>8.2000000000000001E-5</v>
      </c>
      <c r="F205">
        <v>2.5000000000000001E-5</v>
      </c>
    </row>
    <row r="206" spans="1:6" x14ac:dyDescent="0.25">
      <c r="A206" t="s">
        <v>215</v>
      </c>
      <c r="B206">
        <v>1217631600</v>
      </c>
      <c r="C206">
        <v>0</v>
      </c>
      <c r="D206">
        <v>2.4800000000000001E-4</v>
      </c>
      <c r="E206">
        <v>6.7999999999999999E-5</v>
      </c>
      <c r="F206">
        <v>1.1E-5</v>
      </c>
    </row>
    <row r="207" spans="1:6" x14ac:dyDescent="0.25">
      <c r="A207" t="s">
        <v>216</v>
      </c>
      <c r="B207">
        <v>1218236400</v>
      </c>
      <c r="C207">
        <v>0</v>
      </c>
      <c r="D207">
        <v>2.4399999999999999E-4</v>
      </c>
      <c r="E207">
        <v>5.7000000000000003E-5</v>
      </c>
      <c r="F207">
        <v>3.9999999999999998E-6</v>
      </c>
    </row>
    <row r="208" spans="1:6" x14ac:dyDescent="0.25">
      <c r="A208" t="s">
        <v>217</v>
      </c>
      <c r="B208">
        <v>1218841200</v>
      </c>
      <c r="C208">
        <v>0</v>
      </c>
      <c r="D208">
        <v>2.4000000000000001E-4</v>
      </c>
      <c r="E208">
        <v>4.8000000000000001E-5</v>
      </c>
      <c r="F208">
        <v>1.9999999999999999E-6</v>
      </c>
    </row>
    <row r="209" spans="1:6" x14ac:dyDescent="0.25">
      <c r="A209" t="s">
        <v>218</v>
      </c>
      <c r="B209">
        <v>1219446000</v>
      </c>
      <c r="C209">
        <v>5.1999999999999997E-5</v>
      </c>
      <c r="D209">
        <v>2.3800000000000001E-4</v>
      </c>
      <c r="E209">
        <v>4.8999999999999998E-5</v>
      </c>
      <c r="F209">
        <v>4.0000000000000003E-5</v>
      </c>
    </row>
    <row r="210" spans="1:6" x14ac:dyDescent="0.25">
      <c r="A210" t="s">
        <v>219</v>
      </c>
      <c r="B210">
        <v>1220050800</v>
      </c>
      <c r="C210">
        <v>1.0399999999999999E-4</v>
      </c>
      <c r="D210">
        <v>2.3499999999999999E-4</v>
      </c>
      <c r="E210">
        <v>5.8E-5</v>
      </c>
      <c r="F210">
        <v>7.1000000000000005E-5</v>
      </c>
    </row>
    <row r="211" spans="1:6" x14ac:dyDescent="0.25">
      <c r="A211" t="s">
        <v>220</v>
      </c>
      <c r="B211">
        <v>1220655600</v>
      </c>
      <c r="C211">
        <v>4.4900000000000002E-4</v>
      </c>
      <c r="D211">
        <v>2.3900000000000001E-4</v>
      </c>
      <c r="E211">
        <v>1.1900000000000001E-4</v>
      </c>
      <c r="F211">
        <v>2.5799999999999998E-4</v>
      </c>
    </row>
    <row r="212" spans="1:6" x14ac:dyDescent="0.25">
      <c r="A212" t="s">
        <v>221</v>
      </c>
      <c r="B212">
        <v>1221260400</v>
      </c>
      <c r="C212">
        <v>2.1699999999999999E-4</v>
      </c>
      <c r="D212">
        <v>2.3800000000000001E-4</v>
      </c>
      <c r="E212">
        <v>1.3300000000000001E-4</v>
      </c>
      <c r="F212">
        <v>2.1000000000000001E-4</v>
      </c>
    </row>
    <row r="213" spans="1:6" x14ac:dyDescent="0.25">
      <c r="A213" t="s">
        <v>222</v>
      </c>
      <c r="B213">
        <v>1221865200</v>
      </c>
      <c r="C213">
        <v>2.5000000000000001E-5</v>
      </c>
      <c r="D213">
        <v>2.3499999999999999E-4</v>
      </c>
      <c r="E213">
        <v>1.15E-4</v>
      </c>
      <c r="F213">
        <v>1.01E-4</v>
      </c>
    </row>
    <row r="214" spans="1:6" x14ac:dyDescent="0.25">
      <c r="A214" t="s">
        <v>223</v>
      </c>
      <c r="B214">
        <v>1222470000</v>
      </c>
      <c r="C214">
        <v>2.4000000000000001E-5</v>
      </c>
      <c r="D214">
        <v>2.32E-4</v>
      </c>
      <c r="E214">
        <v>1.01E-4</v>
      </c>
      <c r="F214">
        <v>5.5000000000000002E-5</v>
      </c>
    </row>
    <row r="215" spans="1:6" x14ac:dyDescent="0.25">
      <c r="A215" t="s">
        <v>224</v>
      </c>
      <c r="B215">
        <v>1223074800</v>
      </c>
      <c r="C215">
        <v>1.0000000000000001E-5</v>
      </c>
      <c r="D215">
        <v>2.2800000000000001E-4</v>
      </c>
      <c r="E215">
        <v>8.6000000000000003E-5</v>
      </c>
      <c r="F215">
        <v>2.9E-5</v>
      </c>
    </row>
    <row r="216" spans="1:6" x14ac:dyDescent="0.25">
      <c r="A216" t="s">
        <v>225</v>
      </c>
      <c r="B216">
        <v>1223679600</v>
      </c>
      <c r="C216">
        <v>9.0000000000000002E-6</v>
      </c>
      <c r="D216">
        <v>2.2499999999999999E-4</v>
      </c>
      <c r="E216">
        <v>7.3999999999999996E-5</v>
      </c>
      <c r="F216">
        <v>1.8E-5</v>
      </c>
    </row>
    <row r="217" spans="1:6" x14ac:dyDescent="0.25">
      <c r="A217" t="s">
        <v>226</v>
      </c>
      <c r="B217">
        <v>1224284400</v>
      </c>
      <c r="C217">
        <v>7.9999999999999996E-6</v>
      </c>
      <c r="D217">
        <v>2.22E-4</v>
      </c>
      <c r="E217">
        <v>6.3E-5</v>
      </c>
      <c r="F217">
        <v>1.2E-5</v>
      </c>
    </row>
    <row r="218" spans="1:6" x14ac:dyDescent="0.25">
      <c r="A218" t="s">
        <v>227</v>
      </c>
      <c r="B218">
        <v>1224889200</v>
      </c>
      <c r="C218">
        <v>6.9999999999999999E-6</v>
      </c>
      <c r="D218">
        <v>2.1800000000000001E-4</v>
      </c>
      <c r="E218">
        <v>5.3999999999999998E-5</v>
      </c>
      <c r="F218">
        <v>9.0000000000000002E-6</v>
      </c>
    </row>
    <row r="219" spans="1:6" x14ac:dyDescent="0.25">
      <c r="A219" t="s">
        <v>228</v>
      </c>
      <c r="B219">
        <v>1225494000</v>
      </c>
      <c r="C219">
        <v>1.1E-5</v>
      </c>
      <c r="D219">
        <v>2.1499999999999999E-4</v>
      </c>
      <c r="E219">
        <v>4.6999999999999997E-5</v>
      </c>
      <c r="F219">
        <v>1.0000000000000001E-5</v>
      </c>
    </row>
    <row r="220" spans="1:6" x14ac:dyDescent="0.25">
      <c r="A220" t="s">
        <v>229</v>
      </c>
      <c r="B220">
        <v>1226102400</v>
      </c>
      <c r="C220">
        <v>2.8E-5</v>
      </c>
      <c r="D220">
        <v>2.12E-4</v>
      </c>
      <c r="E220">
        <v>4.3999999999999999E-5</v>
      </c>
      <c r="F220">
        <v>2.0000000000000002E-5</v>
      </c>
    </row>
    <row r="221" spans="1:6" x14ac:dyDescent="0.25">
      <c r="A221" t="s">
        <v>230</v>
      </c>
      <c r="B221">
        <v>1226707200</v>
      </c>
      <c r="C221">
        <v>4.1999999999999998E-5</v>
      </c>
      <c r="D221">
        <v>2.1000000000000001E-4</v>
      </c>
      <c r="E221">
        <v>4.3999999999999999E-5</v>
      </c>
      <c r="F221">
        <v>3.0000000000000001E-5</v>
      </c>
    </row>
    <row r="222" spans="1:6" x14ac:dyDescent="0.25">
      <c r="A222" t="s">
        <v>231</v>
      </c>
      <c r="B222">
        <v>1227312000</v>
      </c>
      <c r="C222">
        <v>3.3000000000000003E-5</v>
      </c>
      <c r="D222">
        <v>2.0699999999999999E-4</v>
      </c>
      <c r="E222">
        <v>4.1999999999999998E-5</v>
      </c>
      <c r="F222">
        <v>3.1999999999999999E-5</v>
      </c>
    </row>
    <row r="223" spans="1:6" x14ac:dyDescent="0.25">
      <c r="A223" t="s">
        <v>232</v>
      </c>
      <c r="B223">
        <v>1227916800</v>
      </c>
      <c r="C223">
        <v>3.6000000000000001E-5</v>
      </c>
      <c r="D223">
        <v>2.04E-4</v>
      </c>
      <c r="E223">
        <v>4.1E-5</v>
      </c>
      <c r="F223">
        <v>3.4E-5</v>
      </c>
    </row>
    <row r="224" spans="1:6" x14ac:dyDescent="0.25">
      <c r="A224" t="s">
        <v>233</v>
      </c>
      <c r="B224">
        <v>1228521600</v>
      </c>
      <c r="C224">
        <v>4.8999999999999998E-5</v>
      </c>
      <c r="D224">
        <v>2.02E-4</v>
      </c>
      <c r="E224">
        <v>4.1999999999999998E-5</v>
      </c>
      <c r="F224">
        <v>4.3999999999999999E-5</v>
      </c>
    </row>
    <row r="225" spans="1:6" x14ac:dyDescent="0.25">
      <c r="A225" t="s">
        <v>234</v>
      </c>
      <c r="B225">
        <v>1229126400</v>
      </c>
      <c r="C225">
        <v>9.7E-5</v>
      </c>
      <c r="D225">
        <v>2.0000000000000001E-4</v>
      </c>
      <c r="E225">
        <v>5.1E-5</v>
      </c>
      <c r="F225">
        <v>7.4999999999999993E-5</v>
      </c>
    </row>
    <row r="226" spans="1:6" x14ac:dyDescent="0.25">
      <c r="A226" t="s">
        <v>235</v>
      </c>
      <c r="B226">
        <v>1229731200</v>
      </c>
      <c r="C226">
        <v>1.83E-4</v>
      </c>
      <c r="D226">
        <v>2.0000000000000001E-4</v>
      </c>
      <c r="E226">
        <v>7.2000000000000002E-5</v>
      </c>
      <c r="F226">
        <v>1.3999999999999999E-4</v>
      </c>
    </row>
    <row r="227" spans="1:6" x14ac:dyDescent="0.25">
      <c r="A227" t="s">
        <v>236</v>
      </c>
      <c r="B227">
        <v>1230336000</v>
      </c>
      <c r="C227">
        <v>1.2400000000000001E-4</v>
      </c>
      <c r="D227">
        <v>1.9900000000000001E-4</v>
      </c>
      <c r="E227">
        <v>8.0000000000000007E-5</v>
      </c>
      <c r="F227">
        <v>1.25E-4</v>
      </c>
    </row>
    <row r="228" spans="1:6" x14ac:dyDescent="0.25">
      <c r="A228" t="s">
        <v>237</v>
      </c>
      <c r="B228">
        <v>1230940800</v>
      </c>
      <c r="C228">
        <v>1.7000000000000001E-4</v>
      </c>
      <c r="D228">
        <v>1.9799999999999999E-4</v>
      </c>
      <c r="E228">
        <v>9.3999999999999994E-5</v>
      </c>
      <c r="F228">
        <v>1.47E-4</v>
      </c>
    </row>
    <row r="229" spans="1:6" x14ac:dyDescent="0.25">
      <c r="A229" t="s">
        <v>238</v>
      </c>
      <c r="B229">
        <v>1231545600</v>
      </c>
      <c r="C229">
        <v>8.0000000000000007E-5</v>
      </c>
      <c r="D229">
        <v>1.9599999999999999E-4</v>
      </c>
      <c r="E229">
        <v>9.2E-5</v>
      </c>
      <c r="F229">
        <v>1.0900000000000001E-4</v>
      </c>
    </row>
    <row r="230" spans="1:6" x14ac:dyDescent="0.25">
      <c r="A230" t="s">
        <v>239</v>
      </c>
      <c r="B230">
        <v>1232150400</v>
      </c>
      <c r="C230">
        <v>1.7200000000000001E-4</v>
      </c>
      <c r="D230">
        <v>1.9599999999999999E-4</v>
      </c>
      <c r="E230">
        <v>1.05E-4</v>
      </c>
      <c r="F230">
        <v>1.5200000000000001E-4</v>
      </c>
    </row>
    <row r="231" spans="1:6" x14ac:dyDescent="0.25">
      <c r="A231" t="s">
        <v>240</v>
      </c>
      <c r="B231">
        <v>1232755200</v>
      </c>
      <c r="C231">
        <v>2.32E-4</v>
      </c>
      <c r="D231">
        <v>1.9699999999999999E-4</v>
      </c>
      <c r="E231">
        <v>1.25E-4</v>
      </c>
      <c r="F231">
        <v>1.9900000000000001E-4</v>
      </c>
    </row>
    <row r="232" spans="1:6" x14ac:dyDescent="0.25">
      <c r="A232" t="s">
        <v>241</v>
      </c>
      <c r="B232">
        <v>1233360000</v>
      </c>
      <c r="C232">
        <v>2.13E-4</v>
      </c>
      <c r="D232">
        <v>1.9699999999999999E-4</v>
      </c>
      <c r="E232">
        <v>1.3899999999999999E-4</v>
      </c>
      <c r="F232">
        <v>2.0599999999999999E-4</v>
      </c>
    </row>
    <row r="233" spans="1:6" x14ac:dyDescent="0.25">
      <c r="A233" t="s">
        <v>242</v>
      </c>
      <c r="B233">
        <v>1233964800</v>
      </c>
      <c r="C233">
        <v>2.1100000000000001E-4</v>
      </c>
      <c r="D233">
        <v>1.9699999999999999E-4</v>
      </c>
      <c r="E233">
        <v>1.4999999999999999E-4</v>
      </c>
      <c r="F233">
        <v>2.0100000000000001E-4</v>
      </c>
    </row>
    <row r="234" spans="1:6" x14ac:dyDescent="0.25">
      <c r="A234" t="s">
        <v>243</v>
      </c>
      <c r="B234">
        <v>1234569600</v>
      </c>
      <c r="C234">
        <v>1.8599999999999999E-4</v>
      </c>
      <c r="D234">
        <v>1.9699999999999999E-4</v>
      </c>
      <c r="E234">
        <v>1.56E-4</v>
      </c>
      <c r="F234">
        <v>1.9599999999999999E-4</v>
      </c>
    </row>
    <row r="235" spans="1:6" x14ac:dyDescent="0.25">
      <c r="A235" t="s">
        <v>244</v>
      </c>
      <c r="B235">
        <v>1235174400</v>
      </c>
      <c r="C235">
        <v>1.9900000000000001E-4</v>
      </c>
      <c r="D235">
        <v>1.9699999999999999E-4</v>
      </c>
      <c r="E235">
        <v>1.63E-4</v>
      </c>
      <c r="F235">
        <v>1.9699999999999999E-4</v>
      </c>
    </row>
    <row r="236" spans="1:6" x14ac:dyDescent="0.25">
      <c r="A236" t="s">
        <v>245</v>
      </c>
      <c r="B236">
        <v>1235779200</v>
      </c>
      <c r="C236">
        <v>1.4300000000000001E-4</v>
      </c>
      <c r="D236">
        <v>1.9599999999999999E-4</v>
      </c>
      <c r="E236">
        <v>1.5899999999999999E-4</v>
      </c>
      <c r="F236">
        <v>1.6200000000000001E-4</v>
      </c>
    </row>
    <row r="237" spans="1:6" x14ac:dyDescent="0.25">
      <c r="A237" t="s">
        <v>246</v>
      </c>
      <c r="B237">
        <v>1236384000</v>
      </c>
      <c r="C237">
        <v>2.8E-5</v>
      </c>
      <c r="D237">
        <v>1.93E-4</v>
      </c>
      <c r="E237">
        <v>1.3799999999999999E-4</v>
      </c>
      <c r="F237">
        <v>8.2999999999999998E-5</v>
      </c>
    </row>
    <row r="238" spans="1:6" x14ac:dyDescent="0.25">
      <c r="A238" t="s">
        <v>247</v>
      </c>
      <c r="B238">
        <v>1236985200</v>
      </c>
      <c r="C238">
        <v>2.8E-5</v>
      </c>
      <c r="D238">
        <v>1.9100000000000001E-4</v>
      </c>
      <c r="E238">
        <v>1.21E-4</v>
      </c>
      <c r="F238">
        <v>5.0000000000000002E-5</v>
      </c>
    </row>
    <row r="239" spans="1:6" x14ac:dyDescent="0.25">
      <c r="A239" t="s">
        <v>248</v>
      </c>
      <c r="B239">
        <v>1237590000</v>
      </c>
      <c r="C239">
        <v>1.4E-5</v>
      </c>
      <c r="D239">
        <v>1.8799999999999999E-4</v>
      </c>
      <c r="E239">
        <v>1.03E-4</v>
      </c>
      <c r="F239">
        <v>2.8E-5</v>
      </c>
    </row>
    <row r="240" spans="1:6" x14ac:dyDescent="0.25">
      <c r="A240" t="s">
        <v>249</v>
      </c>
      <c r="B240">
        <v>1238194800</v>
      </c>
      <c r="C240">
        <v>1.5E-5</v>
      </c>
      <c r="D240">
        <v>1.8599999999999999E-4</v>
      </c>
      <c r="E240">
        <v>8.8999999999999995E-5</v>
      </c>
      <c r="F240">
        <v>2.0000000000000002E-5</v>
      </c>
    </row>
    <row r="241" spans="1:6" x14ac:dyDescent="0.25">
      <c r="A241" t="s">
        <v>250</v>
      </c>
      <c r="B241">
        <v>1238799600</v>
      </c>
      <c r="C241">
        <v>1.4E-5</v>
      </c>
      <c r="D241">
        <v>1.83E-4</v>
      </c>
      <c r="E241">
        <v>7.7000000000000001E-5</v>
      </c>
      <c r="F241">
        <v>1.5999999999999999E-5</v>
      </c>
    </row>
    <row r="242" spans="1:6" x14ac:dyDescent="0.25">
      <c r="A242" t="s">
        <v>251</v>
      </c>
      <c r="B242">
        <v>1239404400</v>
      </c>
      <c r="C242">
        <v>2.1999999999999999E-5</v>
      </c>
      <c r="D242">
        <v>1.8000000000000001E-4</v>
      </c>
      <c r="E242">
        <v>6.7999999999999999E-5</v>
      </c>
      <c r="F242">
        <v>2.0999999999999999E-5</v>
      </c>
    </row>
    <row r="243" spans="1:6" x14ac:dyDescent="0.25">
      <c r="A243" t="s">
        <v>252</v>
      </c>
      <c r="B243">
        <v>1240009200</v>
      </c>
      <c r="C243">
        <v>1.5699999999999999E-4</v>
      </c>
      <c r="D243">
        <v>1.8000000000000001E-4</v>
      </c>
      <c r="E243">
        <v>8.2000000000000001E-5</v>
      </c>
      <c r="F243">
        <v>9.6000000000000002E-5</v>
      </c>
    </row>
    <row r="244" spans="1:6" x14ac:dyDescent="0.25">
      <c r="A244" t="s">
        <v>253</v>
      </c>
      <c r="B244">
        <v>1240614000</v>
      </c>
      <c r="C244">
        <v>1.9000000000000001E-4</v>
      </c>
      <c r="D244">
        <v>1.8000000000000001E-4</v>
      </c>
      <c r="E244">
        <v>9.8999999999999994E-5</v>
      </c>
      <c r="F244">
        <v>1.44E-4</v>
      </c>
    </row>
    <row r="245" spans="1:6" x14ac:dyDescent="0.25">
      <c r="A245" t="s">
        <v>254</v>
      </c>
      <c r="B245">
        <v>1241218800</v>
      </c>
      <c r="C245">
        <v>1.4100000000000001E-4</v>
      </c>
      <c r="D245">
        <v>1.8000000000000001E-4</v>
      </c>
      <c r="E245">
        <v>1.06E-4</v>
      </c>
      <c r="F245">
        <v>1.3999999999999999E-4</v>
      </c>
    </row>
    <row r="246" spans="1:6" x14ac:dyDescent="0.25">
      <c r="A246" t="s">
        <v>255</v>
      </c>
      <c r="B246">
        <v>1241823600</v>
      </c>
      <c r="C246">
        <v>8.3999999999999995E-5</v>
      </c>
      <c r="D246">
        <v>1.7799999999999999E-4</v>
      </c>
      <c r="E246">
        <v>1.02E-4</v>
      </c>
      <c r="F246">
        <v>1.08E-4</v>
      </c>
    </row>
    <row r="247" spans="1:6" x14ac:dyDescent="0.25">
      <c r="A247" t="s">
        <v>256</v>
      </c>
      <c r="B247">
        <v>1242428400</v>
      </c>
      <c r="C247">
        <v>7.2999999999999999E-5</v>
      </c>
      <c r="D247">
        <v>1.76E-4</v>
      </c>
      <c r="E247">
        <v>9.7E-5</v>
      </c>
      <c r="F247">
        <v>8.0000000000000007E-5</v>
      </c>
    </row>
    <row r="248" spans="1:6" x14ac:dyDescent="0.25">
      <c r="A248" t="s">
        <v>257</v>
      </c>
      <c r="B248">
        <v>1243033200</v>
      </c>
      <c r="C248">
        <v>6.0000000000000002E-6</v>
      </c>
      <c r="D248">
        <v>1.74E-4</v>
      </c>
      <c r="E248">
        <v>8.2000000000000001E-5</v>
      </c>
      <c r="F248">
        <v>3.6999999999999998E-5</v>
      </c>
    </row>
    <row r="249" spans="1:6" x14ac:dyDescent="0.25">
      <c r="A249" t="s">
        <v>258</v>
      </c>
      <c r="B249">
        <v>1243638000</v>
      </c>
      <c r="C249">
        <v>3.0000000000000001E-6</v>
      </c>
      <c r="D249">
        <v>1.7100000000000001E-4</v>
      </c>
      <c r="E249">
        <v>6.9999999999999994E-5</v>
      </c>
      <c r="F249">
        <v>1.8E-5</v>
      </c>
    </row>
    <row r="250" spans="1:6" x14ac:dyDescent="0.25">
      <c r="A250" t="s">
        <v>259</v>
      </c>
      <c r="B250">
        <v>1244242800</v>
      </c>
      <c r="C250">
        <v>5.0000000000000004E-6</v>
      </c>
      <c r="D250">
        <v>1.6899999999999999E-4</v>
      </c>
      <c r="E250">
        <v>5.8999999999999998E-5</v>
      </c>
      <c r="F250">
        <v>1.0000000000000001E-5</v>
      </c>
    </row>
    <row r="251" spans="1:6" x14ac:dyDescent="0.25">
      <c r="A251" t="s">
        <v>260</v>
      </c>
      <c r="B251">
        <v>1244847600</v>
      </c>
      <c r="C251">
        <v>1.9000000000000001E-5</v>
      </c>
      <c r="D251">
        <v>1.66E-4</v>
      </c>
      <c r="E251">
        <v>5.3000000000000001E-5</v>
      </c>
      <c r="F251">
        <v>1.5999999999999999E-5</v>
      </c>
    </row>
    <row r="252" spans="1:6" x14ac:dyDescent="0.25">
      <c r="A252" t="s">
        <v>261</v>
      </c>
      <c r="B252">
        <v>1245452400</v>
      </c>
      <c r="C252">
        <v>1.54E-4</v>
      </c>
      <c r="D252">
        <v>1.66E-4</v>
      </c>
      <c r="E252">
        <v>6.9999999999999994E-5</v>
      </c>
      <c r="F252">
        <v>1.1E-4</v>
      </c>
    </row>
    <row r="253" spans="1:6" x14ac:dyDescent="0.25">
      <c r="A253" t="s">
        <v>262</v>
      </c>
      <c r="B253">
        <v>1246057200</v>
      </c>
      <c r="C253">
        <v>1.11E-4</v>
      </c>
      <c r="D253">
        <v>1.65E-4</v>
      </c>
      <c r="E253">
        <v>7.6000000000000004E-5</v>
      </c>
      <c r="F253">
        <v>1.05E-4</v>
      </c>
    </row>
    <row r="254" spans="1:6" x14ac:dyDescent="0.25">
      <c r="A254" t="s">
        <v>263</v>
      </c>
      <c r="B254">
        <v>1246662000</v>
      </c>
      <c r="C254">
        <v>2.5399999999999999E-4</v>
      </c>
      <c r="D254">
        <v>1.6699999999999999E-4</v>
      </c>
      <c r="E254">
        <v>1.05E-4</v>
      </c>
      <c r="F254">
        <v>2.0599999999999999E-4</v>
      </c>
    </row>
    <row r="255" spans="1:6" x14ac:dyDescent="0.25">
      <c r="A255" t="s">
        <v>264</v>
      </c>
      <c r="B255">
        <v>1247266800</v>
      </c>
      <c r="C255">
        <v>1.4999999999999999E-4</v>
      </c>
      <c r="D255">
        <v>1.66E-4</v>
      </c>
      <c r="E255">
        <v>1.12E-4</v>
      </c>
      <c r="F255">
        <v>1.6100000000000001E-4</v>
      </c>
    </row>
    <row r="256" spans="1:6" x14ac:dyDescent="0.25">
      <c r="A256" t="s">
        <v>265</v>
      </c>
      <c r="B256">
        <v>1247871600</v>
      </c>
      <c r="C256">
        <v>2.3E-5</v>
      </c>
      <c r="D256">
        <v>1.64E-4</v>
      </c>
      <c r="E256">
        <v>9.7E-5</v>
      </c>
      <c r="F256">
        <v>8.0000000000000007E-5</v>
      </c>
    </row>
    <row r="257" spans="1:6" x14ac:dyDescent="0.25">
      <c r="A257" t="s">
        <v>266</v>
      </c>
      <c r="B257">
        <v>1248476400</v>
      </c>
      <c r="C257">
        <v>6.7000000000000002E-5</v>
      </c>
      <c r="D257">
        <v>1.63E-4</v>
      </c>
      <c r="E257">
        <v>9.2E-5</v>
      </c>
      <c r="F257">
        <v>6.7999999999999999E-5</v>
      </c>
    </row>
    <row r="258" spans="1:6" x14ac:dyDescent="0.25">
      <c r="A258" t="s">
        <v>267</v>
      </c>
      <c r="B258">
        <v>1249081200</v>
      </c>
      <c r="C258">
        <v>7.6000000000000004E-5</v>
      </c>
      <c r="D258">
        <v>1.6100000000000001E-4</v>
      </c>
      <c r="E258">
        <v>9.0000000000000006E-5</v>
      </c>
      <c r="F258">
        <v>8.7000000000000001E-5</v>
      </c>
    </row>
    <row r="259" spans="1:6" x14ac:dyDescent="0.25">
      <c r="A259" t="s">
        <v>268</v>
      </c>
      <c r="B259">
        <v>1249686000</v>
      </c>
      <c r="C259">
        <v>1.12E-4</v>
      </c>
      <c r="D259">
        <v>1.6100000000000001E-4</v>
      </c>
      <c r="E259">
        <v>9.2999999999999997E-5</v>
      </c>
      <c r="F259">
        <v>9.6000000000000002E-5</v>
      </c>
    </row>
    <row r="260" spans="1:6" x14ac:dyDescent="0.25">
      <c r="A260" t="s">
        <v>269</v>
      </c>
      <c r="B260">
        <v>1250290800</v>
      </c>
      <c r="C260">
        <v>1.7E-5</v>
      </c>
      <c r="D260">
        <v>1.5799999999999999E-4</v>
      </c>
      <c r="E260">
        <v>8.1000000000000004E-5</v>
      </c>
      <c r="F260">
        <v>4.8000000000000001E-5</v>
      </c>
    </row>
    <row r="261" spans="1:6" x14ac:dyDescent="0.25">
      <c r="A261" t="s">
        <v>270</v>
      </c>
      <c r="B261">
        <v>1250895600</v>
      </c>
      <c r="C261">
        <v>6.9999999999999999E-6</v>
      </c>
      <c r="D261">
        <v>1.56E-4</v>
      </c>
      <c r="E261">
        <v>6.8999999999999997E-5</v>
      </c>
      <c r="F261">
        <v>2.5000000000000001E-5</v>
      </c>
    </row>
    <row r="262" spans="1:6" x14ac:dyDescent="0.25">
      <c r="A262" t="s">
        <v>271</v>
      </c>
      <c r="B262">
        <v>1251500400</v>
      </c>
      <c r="C262">
        <v>9.0000000000000002E-6</v>
      </c>
      <c r="D262">
        <v>1.54E-4</v>
      </c>
      <c r="E262">
        <v>5.8999999999999998E-5</v>
      </c>
      <c r="F262">
        <v>1.5E-5</v>
      </c>
    </row>
    <row r="263" spans="1:6" x14ac:dyDescent="0.25">
      <c r="A263" t="s">
        <v>272</v>
      </c>
      <c r="B263">
        <v>1252105200</v>
      </c>
      <c r="C263">
        <v>2.3E-5</v>
      </c>
      <c r="D263">
        <v>1.5200000000000001E-4</v>
      </c>
      <c r="E263">
        <v>5.3999999999999998E-5</v>
      </c>
      <c r="F263">
        <v>2.0000000000000002E-5</v>
      </c>
    </row>
    <row r="264" spans="1:6" x14ac:dyDescent="0.25">
      <c r="A264" t="s">
        <v>273</v>
      </c>
      <c r="B264">
        <v>1252710000</v>
      </c>
      <c r="C264">
        <v>3.9999999999999998E-6</v>
      </c>
      <c r="D264">
        <v>1.4899999999999999E-4</v>
      </c>
      <c r="E264">
        <v>4.6E-5</v>
      </c>
      <c r="F264">
        <v>1.1E-5</v>
      </c>
    </row>
    <row r="265" spans="1:6" x14ac:dyDescent="0.25">
      <c r="A265" t="s">
        <v>274</v>
      </c>
      <c r="B265">
        <v>1253314800</v>
      </c>
      <c r="C265">
        <v>2.02E-4</v>
      </c>
      <c r="D265">
        <v>1.4999999999999999E-4</v>
      </c>
      <c r="E265">
        <v>6.9999999999999994E-5</v>
      </c>
      <c r="F265">
        <v>1.03E-4</v>
      </c>
    </row>
    <row r="266" spans="1:6" x14ac:dyDescent="0.25">
      <c r="A266" t="s">
        <v>275</v>
      </c>
      <c r="B266">
        <v>1253919600</v>
      </c>
      <c r="C266">
        <v>3.9999999999999998E-6</v>
      </c>
      <c r="D266">
        <v>1.4799999999999999E-4</v>
      </c>
      <c r="E266">
        <v>5.8999999999999998E-5</v>
      </c>
      <c r="F266">
        <v>4.6E-5</v>
      </c>
    </row>
    <row r="267" spans="1:6" x14ac:dyDescent="0.25">
      <c r="A267" t="s">
        <v>276</v>
      </c>
      <c r="B267">
        <v>1254524400</v>
      </c>
      <c r="C267">
        <v>2.0999999999999999E-5</v>
      </c>
      <c r="D267">
        <v>1.46E-4</v>
      </c>
      <c r="E267">
        <v>5.3000000000000001E-5</v>
      </c>
      <c r="F267">
        <v>3.1999999999999999E-5</v>
      </c>
    </row>
    <row r="268" spans="1:6" x14ac:dyDescent="0.25">
      <c r="A268" t="s">
        <v>277</v>
      </c>
      <c r="B268">
        <v>1255129200</v>
      </c>
      <c r="C268">
        <v>6.0000000000000002E-6</v>
      </c>
      <c r="D268">
        <v>1.44E-4</v>
      </c>
      <c r="E268">
        <v>4.5000000000000003E-5</v>
      </c>
      <c r="F268">
        <v>1.5999999999999999E-5</v>
      </c>
    </row>
    <row r="269" spans="1:6" x14ac:dyDescent="0.25">
      <c r="A269" t="s">
        <v>278</v>
      </c>
      <c r="B269">
        <v>1255734000</v>
      </c>
      <c r="C269">
        <v>6.0000000000000002E-6</v>
      </c>
      <c r="D269">
        <v>1.4200000000000001E-4</v>
      </c>
      <c r="E269">
        <v>3.8999999999999999E-5</v>
      </c>
      <c r="F269">
        <v>1.1E-5</v>
      </c>
    </row>
    <row r="270" spans="1:6" x14ac:dyDescent="0.25">
      <c r="A270" t="s">
        <v>279</v>
      </c>
      <c r="B270">
        <v>1256338800</v>
      </c>
      <c r="C270">
        <v>2.0999999999999999E-5</v>
      </c>
      <c r="D270">
        <v>1.3999999999999999E-4</v>
      </c>
      <c r="E270">
        <v>3.6000000000000001E-5</v>
      </c>
      <c r="F270">
        <v>1.5999999999999999E-5</v>
      </c>
    </row>
    <row r="271" spans="1:6" x14ac:dyDescent="0.25">
      <c r="A271" t="s">
        <v>280</v>
      </c>
      <c r="B271">
        <v>1256943600</v>
      </c>
      <c r="C271">
        <v>1.8E-5</v>
      </c>
      <c r="D271">
        <v>1.3799999999999999E-4</v>
      </c>
      <c r="E271">
        <v>3.3000000000000003E-5</v>
      </c>
      <c r="F271">
        <v>1.5999999999999999E-5</v>
      </c>
    </row>
    <row r="272" spans="1:6" x14ac:dyDescent="0.25">
      <c r="A272" t="s">
        <v>281</v>
      </c>
      <c r="B272">
        <v>1257552000</v>
      </c>
      <c r="C272">
        <v>1.2E-5</v>
      </c>
      <c r="D272">
        <v>1.36E-4</v>
      </c>
      <c r="E272">
        <v>3.0000000000000001E-5</v>
      </c>
      <c r="F272">
        <v>1.4E-5</v>
      </c>
    </row>
    <row r="273" spans="1:6" x14ac:dyDescent="0.25">
      <c r="A273" t="s">
        <v>282</v>
      </c>
      <c r="B273">
        <v>1258156800</v>
      </c>
      <c r="C273">
        <v>2.5999999999999998E-5</v>
      </c>
      <c r="D273">
        <v>1.34E-4</v>
      </c>
      <c r="E273">
        <v>2.9E-5</v>
      </c>
      <c r="F273">
        <v>2.1999999999999999E-5</v>
      </c>
    </row>
    <row r="274" spans="1:6" x14ac:dyDescent="0.25">
      <c r="A274" t="s">
        <v>283</v>
      </c>
      <c r="B274">
        <v>1258761600</v>
      </c>
      <c r="C274">
        <v>1.5999999999999999E-5</v>
      </c>
      <c r="D274">
        <v>1.3300000000000001E-4</v>
      </c>
      <c r="E274">
        <v>2.6999999999999999E-5</v>
      </c>
      <c r="F274">
        <v>1.9000000000000001E-5</v>
      </c>
    </row>
    <row r="275" spans="1:6" x14ac:dyDescent="0.25">
      <c r="A275" t="s">
        <v>284</v>
      </c>
      <c r="B275">
        <v>1259366400</v>
      </c>
      <c r="C275">
        <v>6.0000000000000002E-6</v>
      </c>
      <c r="D275">
        <v>1.3100000000000001E-4</v>
      </c>
      <c r="E275">
        <v>2.4000000000000001E-5</v>
      </c>
      <c r="F275">
        <v>1.1E-5</v>
      </c>
    </row>
    <row r="276" spans="1:6" x14ac:dyDescent="0.25">
      <c r="A276" t="s">
        <v>285</v>
      </c>
      <c r="B276">
        <v>1259971200</v>
      </c>
      <c r="C276">
        <v>3.1599999999999998E-4</v>
      </c>
      <c r="D276">
        <v>1.3300000000000001E-4</v>
      </c>
      <c r="E276">
        <v>7.2000000000000002E-5</v>
      </c>
      <c r="F276">
        <v>2.0599999999999999E-4</v>
      </c>
    </row>
    <row r="277" spans="1:6" x14ac:dyDescent="0.25">
      <c r="A277" t="s">
        <v>286</v>
      </c>
      <c r="B277">
        <v>1260576000</v>
      </c>
      <c r="C277">
        <v>9.0000000000000002E-6</v>
      </c>
      <c r="D277">
        <v>1.3200000000000001E-4</v>
      </c>
      <c r="E277">
        <v>6.2000000000000003E-5</v>
      </c>
      <c r="F277">
        <v>9.2E-5</v>
      </c>
    </row>
    <row r="278" spans="1:6" x14ac:dyDescent="0.25">
      <c r="A278" t="s">
        <v>287</v>
      </c>
      <c r="B278">
        <v>1261180800</v>
      </c>
      <c r="C278">
        <v>1.2999999999999999E-5</v>
      </c>
      <c r="D278">
        <v>1.2999999999999999E-4</v>
      </c>
      <c r="E278">
        <v>5.3999999999999998E-5</v>
      </c>
      <c r="F278">
        <v>4.6E-5</v>
      </c>
    </row>
    <row r="279" spans="1:6" x14ac:dyDescent="0.25">
      <c r="A279" t="s">
        <v>288</v>
      </c>
      <c r="B279">
        <v>1261785600</v>
      </c>
      <c r="C279">
        <v>6.9999999999999999E-6</v>
      </c>
      <c r="D279">
        <v>1.2799999999999999E-4</v>
      </c>
      <c r="E279">
        <v>4.6E-5</v>
      </c>
      <c r="F279">
        <v>2.3E-5</v>
      </c>
    </row>
    <row r="280" spans="1:6" x14ac:dyDescent="0.25">
      <c r="A280" t="s">
        <v>289</v>
      </c>
      <c r="B280">
        <v>1262390400</v>
      </c>
      <c r="C280">
        <v>1.1E-5</v>
      </c>
      <c r="D280">
        <v>1.26E-4</v>
      </c>
      <c r="E280">
        <v>4.1E-5</v>
      </c>
      <c r="F280">
        <v>1.5999999999999999E-5</v>
      </c>
    </row>
    <row r="281" spans="1:6" x14ac:dyDescent="0.25">
      <c r="A281" t="s">
        <v>290</v>
      </c>
      <c r="B281">
        <v>1262995200</v>
      </c>
      <c r="C281">
        <v>1.1E-5</v>
      </c>
      <c r="D281">
        <v>1.2400000000000001E-4</v>
      </c>
      <c r="E281">
        <v>3.6000000000000001E-5</v>
      </c>
      <c r="F281">
        <v>1.2999999999999999E-5</v>
      </c>
    </row>
    <row r="282" spans="1:6" x14ac:dyDescent="0.25">
      <c r="A282" t="s">
        <v>291</v>
      </c>
      <c r="B282">
        <v>1263600000</v>
      </c>
      <c r="C282">
        <v>3.6000000000000001E-5</v>
      </c>
      <c r="D282">
        <v>1.2300000000000001E-4</v>
      </c>
      <c r="E282">
        <v>3.6000000000000001E-5</v>
      </c>
      <c r="F282">
        <v>2.6999999999999999E-5</v>
      </c>
    </row>
    <row r="283" spans="1:6" x14ac:dyDescent="0.25">
      <c r="A283" t="s">
        <v>292</v>
      </c>
      <c r="B283">
        <v>1264204800</v>
      </c>
      <c r="C283">
        <v>3.8999999999999999E-5</v>
      </c>
      <c r="D283">
        <v>1.22E-4</v>
      </c>
      <c r="E283">
        <v>3.6000000000000001E-5</v>
      </c>
      <c r="F283">
        <v>3.4999999999999997E-5</v>
      </c>
    </row>
    <row r="284" spans="1:6" x14ac:dyDescent="0.25">
      <c r="A284" t="s">
        <v>293</v>
      </c>
      <c r="B284">
        <v>1264809600</v>
      </c>
      <c r="C284">
        <v>4.1E-5</v>
      </c>
      <c r="D284">
        <v>1.2E-4</v>
      </c>
      <c r="E284">
        <v>3.6999999999999998E-5</v>
      </c>
      <c r="F284">
        <v>3.6999999999999998E-5</v>
      </c>
    </row>
    <row r="285" spans="1:6" x14ac:dyDescent="0.25">
      <c r="A285" t="s">
        <v>294</v>
      </c>
      <c r="B285">
        <v>1265414400</v>
      </c>
      <c r="C285">
        <v>6.0000000000000002E-6</v>
      </c>
      <c r="D285">
        <v>1.1900000000000001E-4</v>
      </c>
      <c r="E285">
        <v>3.1999999999999999E-5</v>
      </c>
      <c r="F285">
        <v>1.8E-5</v>
      </c>
    </row>
    <row r="286" spans="1:6" x14ac:dyDescent="0.25">
      <c r="A286" t="s">
        <v>295</v>
      </c>
      <c r="B286">
        <v>1266019200</v>
      </c>
      <c r="C286">
        <v>3.0000000000000001E-5</v>
      </c>
      <c r="D286">
        <v>1.17E-4</v>
      </c>
      <c r="E286">
        <v>3.1999999999999999E-5</v>
      </c>
      <c r="F286">
        <v>2.6999999999999999E-5</v>
      </c>
    </row>
    <row r="287" spans="1:6" x14ac:dyDescent="0.25">
      <c r="A287" t="s">
        <v>296</v>
      </c>
      <c r="B287">
        <v>1266624000</v>
      </c>
      <c r="C287">
        <v>8.2000000000000001E-5</v>
      </c>
      <c r="D287">
        <v>1.17E-4</v>
      </c>
      <c r="E287">
        <v>3.8999999999999999E-5</v>
      </c>
      <c r="F287">
        <v>5.1E-5</v>
      </c>
    </row>
    <row r="288" spans="1:6" x14ac:dyDescent="0.25">
      <c r="A288" t="s">
        <v>297</v>
      </c>
      <c r="B288">
        <v>1267228800</v>
      </c>
      <c r="C288">
        <v>1.4E-5</v>
      </c>
      <c r="D288">
        <v>1.15E-4</v>
      </c>
      <c r="E288">
        <v>3.4999999999999997E-5</v>
      </c>
      <c r="F288">
        <v>2.9E-5</v>
      </c>
    </row>
    <row r="289" spans="1:6" x14ac:dyDescent="0.25">
      <c r="A289" t="s">
        <v>298</v>
      </c>
      <c r="B289">
        <v>1267833600</v>
      </c>
      <c r="C289">
        <v>2.6999999999999999E-5</v>
      </c>
      <c r="D289">
        <v>1.1400000000000001E-4</v>
      </c>
      <c r="E289">
        <v>3.4E-5</v>
      </c>
      <c r="F289">
        <v>2.8E-5</v>
      </c>
    </row>
    <row r="290" spans="1:6" x14ac:dyDescent="0.25">
      <c r="A290" t="s">
        <v>299</v>
      </c>
      <c r="B290">
        <v>1268434800</v>
      </c>
      <c r="C290">
        <v>1.4100000000000001E-4</v>
      </c>
      <c r="D290">
        <v>1.1400000000000001E-4</v>
      </c>
      <c r="E290">
        <v>5.1E-5</v>
      </c>
      <c r="F290">
        <v>9.5000000000000005E-5</v>
      </c>
    </row>
    <row r="291" spans="1:6" x14ac:dyDescent="0.25">
      <c r="A291" t="s">
        <v>300</v>
      </c>
      <c r="B291">
        <v>1269039600</v>
      </c>
      <c r="C291">
        <v>1.5999999999999999E-5</v>
      </c>
      <c r="D291">
        <v>1.13E-4</v>
      </c>
      <c r="E291">
        <v>4.6E-5</v>
      </c>
      <c r="F291">
        <v>5.0000000000000002E-5</v>
      </c>
    </row>
    <row r="292" spans="1:6" x14ac:dyDescent="0.25">
      <c r="A292" t="s">
        <v>301</v>
      </c>
      <c r="B292">
        <v>1269644400</v>
      </c>
      <c r="C292">
        <v>1.9000000000000001E-5</v>
      </c>
      <c r="D292">
        <v>1.11E-4</v>
      </c>
      <c r="E292">
        <v>4.1E-5</v>
      </c>
      <c r="F292">
        <v>3.1999999999999999E-5</v>
      </c>
    </row>
    <row r="293" spans="1:6" x14ac:dyDescent="0.25">
      <c r="A293" t="s">
        <v>302</v>
      </c>
      <c r="B293">
        <v>1270249200</v>
      </c>
      <c r="C293">
        <v>1.0000000000000001E-5</v>
      </c>
      <c r="D293">
        <v>1.1E-4</v>
      </c>
      <c r="E293">
        <v>3.6000000000000001E-5</v>
      </c>
      <c r="F293">
        <v>1.9000000000000001E-5</v>
      </c>
    </row>
    <row r="294" spans="1:6" x14ac:dyDescent="0.25">
      <c r="A294" t="s">
        <v>303</v>
      </c>
      <c r="B294">
        <v>1270854000</v>
      </c>
      <c r="C294">
        <v>7.9999999999999996E-6</v>
      </c>
      <c r="D294">
        <v>1.08E-4</v>
      </c>
      <c r="E294">
        <v>3.1999999999999999E-5</v>
      </c>
      <c r="F294">
        <v>1.2E-5</v>
      </c>
    </row>
    <row r="295" spans="1:6" x14ac:dyDescent="0.25">
      <c r="A295" t="s">
        <v>304</v>
      </c>
      <c r="B295">
        <v>1271458800</v>
      </c>
      <c r="C295">
        <v>1.1E-5</v>
      </c>
      <c r="D295">
        <v>1.06E-4</v>
      </c>
      <c r="E295">
        <v>2.8E-5</v>
      </c>
      <c r="F295">
        <v>1.2E-5</v>
      </c>
    </row>
    <row r="296" spans="1:6" x14ac:dyDescent="0.25">
      <c r="A296" t="s">
        <v>305</v>
      </c>
      <c r="B296">
        <v>1272063600</v>
      </c>
      <c r="C296">
        <v>2.5999999999999998E-5</v>
      </c>
      <c r="D296">
        <v>1.05E-4</v>
      </c>
      <c r="E296">
        <v>2.8E-5</v>
      </c>
      <c r="F296">
        <v>1.9000000000000001E-5</v>
      </c>
    </row>
    <row r="297" spans="1:6" x14ac:dyDescent="0.25">
      <c r="A297" t="s">
        <v>306</v>
      </c>
      <c r="B297">
        <v>1272668400</v>
      </c>
      <c r="C297">
        <v>5.8E-5</v>
      </c>
      <c r="D297">
        <v>1.05E-4</v>
      </c>
      <c r="E297">
        <v>3.3000000000000003E-5</v>
      </c>
      <c r="F297">
        <v>4.6999999999999997E-5</v>
      </c>
    </row>
    <row r="298" spans="1:6" x14ac:dyDescent="0.25">
      <c r="A298" t="s">
        <v>503</v>
      </c>
      <c r="B298">
        <v>1272691500</v>
      </c>
      <c r="C298">
        <v>9.9999999999999995E-7</v>
      </c>
      <c r="D298">
        <v>1.0399999999999999E-4</v>
      </c>
      <c r="E298">
        <v>3.3000000000000003E-5</v>
      </c>
      <c r="F298">
        <v>4.5000000000000003E-5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Charts</vt:lpstr>
      </vt:variant>
      <vt:variant>
        <vt:i4>7</vt:i4>
      </vt:variant>
    </vt:vector>
  </HeadingPairs>
  <TitlesOfParts>
    <vt:vector size="56" baseType="lpstr">
      <vt:lpstr>Notes</vt:lpstr>
      <vt:lpstr>Analysis</vt:lpstr>
      <vt:lpstr>GCKData</vt:lpstr>
      <vt:lpstr>LossSums</vt:lpstr>
      <vt:lpstr>LossLocal</vt:lpstr>
      <vt:lpstr>InjAreaLoss</vt:lpstr>
      <vt:lpstr>522LossFrac</vt:lpstr>
      <vt:lpstr>LossRatioCalc</vt:lpstr>
      <vt:lpstr>103</vt:lpstr>
      <vt:lpstr>104</vt:lpstr>
      <vt:lpstr>105</vt:lpstr>
      <vt:lpstr>106</vt:lpstr>
      <vt:lpstr>107</vt:lpstr>
      <vt:lpstr>113</vt:lpstr>
      <vt:lpstr>114</vt:lpstr>
      <vt:lpstr>115</vt:lpstr>
      <vt:lpstr>116</vt:lpstr>
      <vt:lpstr>229</vt:lpstr>
      <vt:lpstr>230</vt:lpstr>
      <vt:lpstr>231</vt:lpstr>
      <vt:lpstr>232</vt:lpstr>
      <vt:lpstr>301</vt:lpstr>
      <vt:lpstr>302</vt:lpstr>
      <vt:lpstr>303</vt:lpstr>
      <vt:lpstr>304</vt:lpstr>
      <vt:lpstr>305A</vt:lpstr>
      <vt:lpstr>305B</vt:lpstr>
      <vt:lpstr>306A</vt:lpstr>
      <vt:lpstr>306B</vt:lpstr>
      <vt:lpstr>307</vt:lpstr>
      <vt:lpstr>308</vt:lpstr>
      <vt:lpstr>309</vt:lpstr>
      <vt:lpstr>310</vt:lpstr>
      <vt:lpstr>311</vt:lpstr>
      <vt:lpstr>312</vt:lpstr>
      <vt:lpstr>313</vt:lpstr>
      <vt:lpstr>314</vt:lpstr>
      <vt:lpstr>522A</vt:lpstr>
      <vt:lpstr>522B</vt:lpstr>
      <vt:lpstr>BBMData</vt:lpstr>
      <vt:lpstr>305-6Plot</vt:lpstr>
      <vt:lpstr>BLMlossSum(AVG)</vt:lpstr>
      <vt:lpstr>BLMLossSum</vt:lpstr>
      <vt:lpstr>FitErrFracFS</vt:lpstr>
      <vt:lpstr>AlTagResults</vt:lpstr>
      <vt:lpstr>CopyFor Avg</vt:lpstr>
      <vt:lpstr>MultiCalib</vt:lpstr>
      <vt:lpstr>BLMLossSum3Cal</vt:lpstr>
      <vt:lpstr>Sheet1</vt:lpstr>
      <vt:lpstr>Transmission</vt:lpstr>
      <vt:lpstr>LIPlots</vt:lpstr>
      <vt:lpstr>Differ</vt:lpstr>
      <vt:lpstr>WeeklyLoss</vt:lpstr>
      <vt:lpstr>AvgTminusloverT</vt:lpstr>
      <vt:lpstr>FitErrFrac</vt:lpstr>
      <vt:lpstr>4WkLossfulScale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C. Brown x4404 02237N</dc:creator>
  <cp:lastModifiedBy>Bruce C. Brown x4404 02237N</cp:lastModifiedBy>
  <cp:lastPrinted>2015-04-09T19:26:18Z</cp:lastPrinted>
  <dcterms:created xsi:type="dcterms:W3CDTF">2014-07-15T22:24:23Z</dcterms:created>
  <dcterms:modified xsi:type="dcterms:W3CDTF">2015-06-22T17:35:38Z</dcterms:modified>
</cp:coreProperties>
</file>